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kabuli_trembl" sheetId="1" r:id="rId1"/>
  </sheets>
  <calcPr calcId="0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C20976" i="1"/>
  <c r="C20977" i="1"/>
  <c r="C20978" i="1"/>
  <c r="C20979" i="1"/>
  <c r="C20980" i="1"/>
  <c r="C20981" i="1"/>
  <c r="C20982" i="1"/>
  <c r="C20983" i="1"/>
  <c r="C20984" i="1"/>
  <c r="C20985" i="1"/>
  <c r="C20986" i="1"/>
  <c r="C20987" i="1"/>
  <c r="C20988" i="1"/>
  <c r="C20989" i="1"/>
  <c r="C20990" i="1"/>
  <c r="C20991" i="1"/>
  <c r="C20992" i="1"/>
  <c r="C20993" i="1"/>
  <c r="C20994" i="1"/>
  <c r="C20995" i="1"/>
  <c r="C20996" i="1"/>
  <c r="C20997" i="1"/>
  <c r="C20998" i="1"/>
  <c r="C20999" i="1"/>
  <c r="C21000" i="1"/>
  <c r="C21001" i="1"/>
  <c r="C21002" i="1"/>
  <c r="C21003" i="1"/>
  <c r="C21004" i="1"/>
  <c r="C21005" i="1"/>
  <c r="C21006" i="1"/>
  <c r="C21007" i="1"/>
  <c r="C21008" i="1"/>
  <c r="C21009" i="1"/>
  <c r="C21010" i="1"/>
  <c r="C21011" i="1"/>
  <c r="C21012" i="1"/>
  <c r="C21013" i="1"/>
  <c r="C21014" i="1"/>
  <c r="C21015" i="1"/>
  <c r="C21016" i="1"/>
  <c r="C21017" i="1"/>
  <c r="C21018" i="1"/>
  <c r="C21019" i="1"/>
  <c r="C21020" i="1"/>
  <c r="C21021" i="1"/>
  <c r="C21022" i="1"/>
  <c r="C21023" i="1"/>
  <c r="C21024" i="1"/>
  <c r="C21025" i="1"/>
  <c r="C21026" i="1"/>
  <c r="C21027" i="1"/>
  <c r="C21028" i="1"/>
  <c r="C21029" i="1"/>
  <c r="C21030" i="1"/>
  <c r="C21031" i="1"/>
  <c r="C21032" i="1"/>
  <c r="C21033" i="1"/>
  <c r="C21034" i="1"/>
  <c r="C21035" i="1"/>
  <c r="C21036" i="1"/>
  <c r="C21037" i="1"/>
  <c r="C21038" i="1"/>
  <c r="C21039" i="1"/>
  <c r="C21040" i="1"/>
  <c r="C21041" i="1"/>
  <c r="C21042" i="1"/>
  <c r="C21043" i="1"/>
  <c r="C21044" i="1"/>
  <c r="C21045" i="1"/>
  <c r="C21046" i="1"/>
  <c r="C21047" i="1"/>
  <c r="C21048" i="1"/>
  <c r="C21049" i="1"/>
  <c r="C21050" i="1"/>
  <c r="C21051" i="1"/>
  <c r="C21052" i="1"/>
  <c r="C21053" i="1"/>
  <c r="C21054" i="1"/>
  <c r="C21055" i="1"/>
  <c r="C21056" i="1"/>
  <c r="C21057" i="1"/>
  <c r="C21058" i="1"/>
  <c r="C21059" i="1"/>
  <c r="C21060" i="1"/>
  <c r="C21061" i="1"/>
  <c r="C21062" i="1"/>
  <c r="C21063" i="1"/>
  <c r="C21064" i="1"/>
  <c r="C21065" i="1"/>
  <c r="C21066" i="1"/>
  <c r="C21067" i="1"/>
  <c r="C21068" i="1"/>
  <c r="C21069" i="1"/>
  <c r="C21070" i="1"/>
  <c r="C21071" i="1"/>
  <c r="C21072" i="1"/>
  <c r="C21073" i="1"/>
  <c r="C21074" i="1"/>
  <c r="C21075" i="1"/>
  <c r="C21076" i="1"/>
  <c r="C21077" i="1"/>
  <c r="C21078" i="1"/>
  <c r="C21079" i="1"/>
  <c r="C21080" i="1"/>
  <c r="C21081" i="1"/>
  <c r="C21082" i="1"/>
  <c r="C21083" i="1"/>
  <c r="C21084" i="1"/>
  <c r="C21085" i="1"/>
  <c r="C21086" i="1"/>
  <c r="C21087" i="1"/>
  <c r="C21088" i="1"/>
  <c r="C21089" i="1"/>
  <c r="C21090" i="1"/>
  <c r="C21091" i="1"/>
  <c r="C21092" i="1"/>
  <c r="C21093" i="1"/>
  <c r="C21094" i="1"/>
  <c r="C21095" i="1"/>
  <c r="C21096" i="1"/>
  <c r="C21097" i="1"/>
  <c r="C21098" i="1"/>
  <c r="C21099" i="1"/>
  <c r="C21100" i="1"/>
  <c r="C21101" i="1"/>
  <c r="C21102" i="1"/>
  <c r="C21103" i="1"/>
  <c r="C21104" i="1"/>
  <c r="C21105" i="1"/>
  <c r="C21106" i="1"/>
  <c r="C21107" i="1"/>
  <c r="C21108" i="1"/>
  <c r="C21109" i="1"/>
  <c r="C21110" i="1"/>
  <c r="C21111" i="1"/>
  <c r="C21112" i="1"/>
  <c r="C21113" i="1"/>
  <c r="C21114" i="1"/>
  <c r="C21115" i="1"/>
  <c r="C21116" i="1"/>
  <c r="C21117" i="1"/>
  <c r="C21118" i="1"/>
  <c r="C21119" i="1"/>
  <c r="C21120" i="1"/>
  <c r="C21121" i="1"/>
  <c r="C21122" i="1"/>
  <c r="C21123" i="1"/>
  <c r="C21124" i="1"/>
  <c r="C21125" i="1"/>
  <c r="C21126" i="1"/>
  <c r="C21127" i="1"/>
  <c r="C21128" i="1"/>
  <c r="C21129" i="1"/>
  <c r="C21130" i="1"/>
  <c r="C21131" i="1"/>
  <c r="C21132" i="1"/>
  <c r="C21133" i="1"/>
  <c r="C21134" i="1"/>
  <c r="C21135" i="1"/>
  <c r="C21136" i="1"/>
  <c r="C21137" i="1"/>
  <c r="C21138" i="1"/>
  <c r="C21139" i="1"/>
  <c r="C21140" i="1"/>
  <c r="C21141" i="1"/>
  <c r="C21142" i="1"/>
  <c r="C21143" i="1"/>
  <c r="C21144" i="1"/>
  <c r="C21145" i="1"/>
  <c r="C21146" i="1"/>
  <c r="C21147" i="1"/>
  <c r="C21148" i="1"/>
  <c r="C21149" i="1"/>
  <c r="C21150" i="1"/>
  <c r="C21151" i="1"/>
  <c r="C21152" i="1"/>
  <c r="C21153" i="1"/>
  <c r="C21154" i="1"/>
  <c r="C21155" i="1"/>
  <c r="C21156" i="1"/>
  <c r="C21157" i="1"/>
  <c r="C21158" i="1"/>
  <c r="C21159" i="1"/>
  <c r="C21160" i="1"/>
  <c r="C21161" i="1"/>
  <c r="C21162" i="1"/>
  <c r="C21163" i="1"/>
  <c r="C21164" i="1"/>
  <c r="C21165" i="1"/>
  <c r="C21166" i="1"/>
  <c r="C21167" i="1"/>
  <c r="C21168" i="1"/>
  <c r="C21169" i="1"/>
  <c r="C21170" i="1"/>
  <c r="C21171" i="1"/>
  <c r="C21172" i="1"/>
  <c r="C21173" i="1"/>
  <c r="C21174" i="1"/>
  <c r="C21175" i="1"/>
  <c r="C21176" i="1"/>
  <c r="C21177" i="1"/>
  <c r="C21178" i="1"/>
  <c r="C21179" i="1"/>
  <c r="C21180" i="1"/>
  <c r="C21181" i="1"/>
  <c r="C21182" i="1"/>
  <c r="C21183" i="1"/>
  <c r="C21184" i="1"/>
  <c r="C21185" i="1"/>
  <c r="C21186" i="1"/>
  <c r="C21187" i="1"/>
  <c r="C21188" i="1"/>
  <c r="C21189" i="1"/>
  <c r="C21190" i="1"/>
  <c r="C21191" i="1"/>
  <c r="C21192" i="1"/>
  <c r="C21193" i="1"/>
  <c r="C21194" i="1"/>
  <c r="C21195" i="1"/>
  <c r="C21196" i="1"/>
  <c r="C21197" i="1"/>
  <c r="C21198" i="1"/>
  <c r="C21199" i="1"/>
  <c r="C21200" i="1"/>
  <c r="C21201" i="1"/>
  <c r="C21202" i="1"/>
  <c r="C21203" i="1"/>
  <c r="C21204" i="1"/>
  <c r="C21205" i="1"/>
  <c r="C21206" i="1"/>
  <c r="C21207" i="1"/>
  <c r="C21208" i="1"/>
  <c r="C21209" i="1"/>
  <c r="C21210" i="1"/>
  <c r="C21211" i="1"/>
  <c r="C21212" i="1"/>
  <c r="C21213" i="1"/>
  <c r="C21214" i="1"/>
  <c r="C21215" i="1"/>
  <c r="C21216" i="1"/>
  <c r="C21217" i="1"/>
  <c r="C21218" i="1"/>
  <c r="C21219" i="1"/>
  <c r="C21220" i="1"/>
  <c r="C21221" i="1"/>
  <c r="C21222" i="1"/>
  <c r="C21223" i="1"/>
  <c r="C21224" i="1"/>
  <c r="C21225" i="1"/>
  <c r="C21226" i="1"/>
  <c r="C21227" i="1"/>
  <c r="C21228" i="1"/>
  <c r="C21229" i="1"/>
  <c r="C21230" i="1"/>
  <c r="C21231" i="1"/>
  <c r="C21232" i="1"/>
  <c r="C21233" i="1"/>
  <c r="C21234" i="1"/>
  <c r="C21235" i="1"/>
  <c r="C21236" i="1"/>
  <c r="C21237" i="1"/>
  <c r="C21238" i="1"/>
  <c r="C21239" i="1"/>
  <c r="C21240" i="1"/>
  <c r="C21241" i="1"/>
  <c r="C21242" i="1"/>
  <c r="C21243" i="1"/>
  <c r="C21244" i="1"/>
  <c r="C21245" i="1"/>
  <c r="C21246" i="1"/>
  <c r="C21247" i="1"/>
  <c r="C21248" i="1"/>
  <c r="C21249" i="1"/>
  <c r="C21250" i="1"/>
  <c r="C21251" i="1"/>
  <c r="C21252" i="1"/>
  <c r="C21253" i="1"/>
  <c r="C21254" i="1"/>
  <c r="C21255" i="1"/>
  <c r="C21256" i="1"/>
  <c r="C21257" i="1"/>
  <c r="C21258" i="1"/>
  <c r="C21259" i="1"/>
  <c r="C21260" i="1"/>
  <c r="C21261" i="1"/>
  <c r="C21262" i="1"/>
  <c r="C21263" i="1"/>
  <c r="C21264" i="1"/>
  <c r="C21265" i="1"/>
  <c r="C21266" i="1"/>
  <c r="C21267" i="1"/>
  <c r="C21268" i="1"/>
  <c r="C21269" i="1"/>
  <c r="C21270" i="1"/>
  <c r="C21271" i="1"/>
  <c r="C21272" i="1"/>
  <c r="C21273" i="1"/>
  <c r="C21274" i="1"/>
  <c r="C21275" i="1"/>
  <c r="C21276" i="1"/>
  <c r="C21277" i="1"/>
  <c r="C21278" i="1"/>
  <c r="C21279" i="1"/>
  <c r="C21280" i="1"/>
  <c r="C21281" i="1"/>
  <c r="C21282" i="1"/>
  <c r="C21283" i="1"/>
  <c r="C21284" i="1"/>
  <c r="C21285" i="1"/>
  <c r="C21286" i="1"/>
  <c r="C21287" i="1"/>
  <c r="C21288" i="1"/>
  <c r="C21289" i="1"/>
  <c r="C21290" i="1"/>
  <c r="C21291" i="1"/>
  <c r="C21292" i="1"/>
  <c r="C21293" i="1"/>
  <c r="C21294" i="1"/>
  <c r="C21295" i="1"/>
  <c r="C21296" i="1"/>
  <c r="C21297" i="1"/>
  <c r="C21298" i="1"/>
  <c r="C21299" i="1"/>
  <c r="C21300" i="1"/>
  <c r="C21301" i="1"/>
  <c r="C21302" i="1"/>
  <c r="C21303" i="1"/>
  <c r="C21304" i="1"/>
  <c r="C21305" i="1"/>
  <c r="C21306" i="1"/>
  <c r="C21307" i="1"/>
  <c r="C21308" i="1"/>
  <c r="C21309" i="1"/>
  <c r="C21310" i="1"/>
  <c r="C21311" i="1"/>
  <c r="C21312" i="1"/>
  <c r="C21313" i="1"/>
  <c r="C21314" i="1"/>
  <c r="C21315" i="1"/>
  <c r="C21316" i="1"/>
  <c r="C21317" i="1"/>
  <c r="C21318" i="1"/>
  <c r="C21319" i="1"/>
  <c r="C21320" i="1"/>
  <c r="C21321" i="1"/>
  <c r="C21322" i="1"/>
  <c r="C21323" i="1"/>
  <c r="C21324" i="1"/>
  <c r="C21325" i="1"/>
  <c r="C21326" i="1"/>
  <c r="C21327" i="1"/>
  <c r="C21328" i="1"/>
  <c r="C21329" i="1"/>
  <c r="C21330" i="1"/>
  <c r="C21331" i="1"/>
  <c r="C21332" i="1"/>
  <c r="C21333" i="1"/>
  <c r="C21334" i="1"/>
  <c r="C21335" i="1"/>
  <c r="C21336" i="1"/>
  <c r="C21337" i="1"/>
  <c r="C21338" i="1"/>
  <c r="C21339" i="1"/>
  <c r="C21340" i="1"/>
  <c r="C21341" i="1"/>
  <c r="C21342" i="1"/>
  <c r="C21343" i="1"/>
  <c r="C21344" i="1"/>
  <c r="C21345" i="1"/>
  <c r="C21346" i="1"/>
  <c r="C21347" i="1"/>
  <c r="C21348" i="1"/>
  <c r="C21349" i="1"/>
  <c r="C21350" i="1"/>
  <c r="C21351" i="1"/>
  <c r="C21352" i="1"/>
  <c r="C21353" i="1"/>
  <c r="C21354" i="1"/>
  <c r="C21355" i="1"/>
  <c r="C21356" i="1"/>
  <c r="C21357" i="1"/>
  <c r="C21358" i="1"/>
  <c r="C21359" i="1"/>
  <c r="C21360" i="1"/>
  <c r="C21361" i="1"/>
  <c r="C21362" i="1"/>
  <c r="C21363" i="1"/>
  <c r="C21364" i="1"/>
  <c r="C21365" i="1"/>
  <c r="C21366" i="1"/>
  <c r="C21367" i="1"/>
  <c r="C21368" i="1"/>
  <c r="C21369" i="1"/>
  <c r="C21370" i="1"/>
  <c r="C21371" i="1"/>
  <c r="C21372" i="1"/>
  <c r="C21373" i="1"/>
  <c r="C21374" i="1"/>
  <c r="C21375" i="1"/>
  <c r="C21376" i="1"/>
  <c r="C21377" i="1"/>
  <c r="C21378" i="1"/>
  <c r="C21379" i="1"/>
  <c r="C21380" i="1"/>
  <c r="C21381" i="1"/>
  <c r="C21382" i="1"/>
  <c r="C21383" i="1"/>
  <c r="C21384" i="1"/>
  <c r="C21385" i="1"/>
  <c r="C21386" i="1"/>
  <c r="C21387" i="1"/>
  <c r="C21388" i="1"/>
  <c r="C21389" i="1"/>
  <c r="C21390" i="1"/>
  <c r="C21391" i="1"/>
  <c r="C21392" i="1"/>
  <c r="C21393" i="1"/>
  <c r="C21394" i="1"/>
  <c r="C21395" i="1"/>
  <c r="C21396" i="1"/>
  <c r="C21397" i="1"/>
  <c r="C21398" i="1"/>
  <c r="C21399" i="1"/>
  <c r="C21400" i="1"/>
  <c r="C21401" i="1"/>
  <c r="C21402" i="1"/>
  <c r="C21403" i="1"/>
  <c r="C21404" i="1"/>
  <c r="C21405" i="1"/>
  <c r="C21406" i="1"/>
  <c r="C21407" i="1"/>
  <c r="C21408" i="1"/>
  <c r="C21409" i="1"/>
  <c r="C21410" i="1"/>
  <c r="C21411" i="1"/>
  <c r="C21412" i="1"/>
  <c r="C21413" i="1"/>
  <c r="C21414" i="1"/>
  <c r="C21415" i="1"/>
  <c r="C21416" i="1"/>
  <c r="C21417" i="1"/>
  <c r="C21418" i="1"/>
  <c r="C21419" i="1"/>
  <c r="C21420" i="1"/>
  <c r="C21421" i="1"/>
  <c r="C21422" i="1"/>
  <c r="C21423" i="1"/>
  <c r="C21424" i="1"/>
  <c r="C21425" i="1"/>
  <c r="C21426" i="1"/>
  <c r="C21427" i="1"/>
  <c r="C21428" i="1"/>
  <c r="C21429" i="1"/>
  <c r="C21430" i="1"/>
  <c r="C21431" i="1"/>
  <c r="C21432" i="1"/>
  <c r="C21433" i="1"/>
  <c r="C21434" i="1"/>
  <c r="C21435" i="1"/>
  <c r="C21436" i="1"/>
  <c r="C21437" i="1"/>
  <c r="C21438" i="1"/>
  <c r="C21439" i="1"/>
  <c r="C21440" i="1"/>
  <c r="C21441" i="1"/>
  <c r="C21442" i="1"/>
  <c r="C21443" i="1"/>
  <c r="C21444" i="1"/>
  <c r="C21445" i="1"/>
  <c r="C21446" i="1"/>
  <c r="C21447" i="1"/>
  <c r="C21448" i="1"/>
  <c r="C21449" i="1"/>
  <c r="C21450" i="1"/>
  <c r="C21451" i="1"/>
  <c r="C21452" i="1"/>
  <c r="C21453" i="1"/>
  <c r="C21454" i="1"/>
  <c r="C21455" i="1"/>
  <c r="C21456" i="1"/>
  <c r="C21457" i="1"/>
  <c r="C21458" i="1"/>
  <c r="C21459" i="1"/>
  <c r="C21460" i="1"/>
  <c r="C21461" i="1"/>
  <c r="C21462" i="1"/>
  <c r="C21463" i="1"/>
  <c r="C21464" i="1"/>
  <c r="C21465" i="1"/>
  <c r="C21466" i="1"/>
  <c r="C21467" i="1"/>
  <c r="C21468" i="1"/>
  <c r="C21469" i="1"/>
  <c r="C21470" i="1"/>
  <c r="C21471" i="1"/>
  <c r="C21472" i="1"/>
  <c r="C21473" i="1"/>
  <c r="C21474" i="1"/>
  <c r="C21475" i="1"/>
  <c r="C21476" i="1"/>
  <c r="C21477" i="1"/>
  <c r="C21478" i="1"/>
  <c r="C21479" i="1"/>
  <c r="C21480" i="1"/>
  <c r="C21481" i="1"/>
  <c r="C21482" i="1"/>
  <c r="C21483" i="1"/>
  <c r="C21484" i="1"/>
  <c r="C21485" i="1"/>
  <c r="C21486" i="1"/>
  <c r="C21487" i="1"/>
  <c r="C21488" i="1"/>
  <c r="C21489" i="1"/>
  <c r="C21490" i="1"/>
  <c r="C21491" i="1"/>
  <c r="C21492" i="1"/>
  <c r="C21493" i="1"/>
  <c r="C21494" i="1"/>
  <c r="C21495" i="1"/>
  <c r="C21496" i="1"/>
  <c r="C21497" i="1"/>
  <c r="C21498" i="1"/>
  <c r="C21499" i="1"/>
  <c r="C21500" i="1"/>
  <c r="C21501" i="1"/>
  <c r="C21502" i="1"/>
  <c r="C21503" i="1"/>
  <c r="C21504" i="1"/>
  <c r="C21505" i="1"/>
  <c r="C21506" i="1"/>
  <c r="C21507" i="1"/>
  <c r="C21508" i="1"/>
  <c r="C21509" i="1"/>
  <c r="C21510" i="1"/>
  <c r="C21511" i="1"/>
  <c r="C21512" i="1"/>
  <c r="C21513" i="1"/>
  <c r="C21514" i="1"/>
  <c r="C21515" i="1"/>
  <c r="C21516" i="1"/>
  <c r="C21517" i="1"/>
  <c r="C21518" i="1"/>
  <c r="C21519" i="1"/>
  <c r="C21520" i="1"/>
  <c r="C21521" i="1"/>
  <c r="C21522" i="1"/>
  <c r="C21523" i="1"/>
  <c r="C21524" i="1"/>
  <c r="C21525" i="1"/>
  <c r="C21526" i="1"/>
  <c r="C21527" i="1"/>
  <c r="C21528" i="1"/>
  <c r="C21529" i="1"/>
  <c r="C21530" i="1"/>
  <c r="C21531" i="1"/>
  <c r="C21532" i="1"/>
  <c r="C21533" i="1"/>
  <c r="C21534" i="1"/>
  <c r="C21535" i="1"/>
  <c r="C21536" i="1"/>
  <c r="C21537" i="1"/>
  <c r="C21538" i="1"/>
  <c r="C21539" i="1"/>
  <c r="C21540" i="1"/>
  <c r="C21541" i="1"/>
  <c r="C21542" i="1"/>
  <c r="C21543" i="1"/>
  <c r="C21544" i="1"/>
  <c r="C21545" i="1"/>
  <c r="C21546" i="1"/>
  <c r="C21547" i="1"/>
  <c r="C21548" i="1"/>
  <c r="C21549" i="1"/>
  <c r="C21550" i="1"/>
  <c r="C21551" i="1"/>
  <c r="C21552" i="1"/>
  <c r="C21553" i="1"/>
  <c r="C21554" i="1"/>
  <c r="C21555" i="1"/>
  <c r="C21556" i="1"/>
  <c r="C21557" i="1"/>
  <c r="C21558" i="1"/>
  <c r="C21559" i="1"/>
  <c r="C21560" i="1"/>
  <c r="C21561" i="1"/>
  <c r="C21562" i="1"/>
  <c r="C21563" i="1"/>
  <c r="C21564" i="1"/>
  <c r="C21565" i="1"/>
  <c r="C21566" i="1"/>
  <c r="C21567" i="1"/>
  <c r="C21568" i="1"/>
  <c r="C21569" i="1"/>
  <c r="C21570" i="1"/>
  <c r="C21571" i="1"/>
  <c r="C21572" i="1"/>
  <c r="C21573" i="1"/>
  <c r="C21574" i="1"/>
  <c r="C21575" i="1"/>
  <c r="C21576" i="1"/>
  <c r="C21577" i="1"/>
  <c r="C21578" i="1"/>
  <c r="C21579" i="1"/>
  <c r="C21580" i="1"/>
  <c r="C21581" i="1"/>
  <c r="C21582" i="1"/>
  <c r="C21583" i="1"/>
  <c r="C21584" i="1"/>
  <c r="C21585" i="1"/>
  <c r="C21586" i="1"/>
  <c r="C21587" i="1"/>
  <c r="C21588" i="1"/>
  <c r="C21589" i="1"/>
  <c r="C21590" i="1"/>
  <c r="C21591" i="1"/>
  <c r="C21592" i="1"/>
  <c r="C21593" i="1"/>
  <c r="C21594" i="1"/>
  <c r="C21595" i="1"/>
  <c r="C21596" i="1"/>
  <c r="C21597" i="1"/>
  <c r="C21598" i="1"/>
  <c r="C21599" i="1"/>
  <c r="C21600" i="1"/>
  <c r="C21601" i="1"/>
  <c r="C21602" i="1"/>
  <c r="C21603" i="1"/>
  <c r="C21604" i="1"/>
  <c r="C21605" i="1"/>
  <c r="C21606" i="1"/>
  <c r="C21607" i="1"/>
  <c r="C21608" i="1"/>
  <c r="C21609" i="1"/>
  <c r="C21610" i="1"/>
  <c r="C21611" i="1"/>
  <c r="C21612" i="1"/>
  <c r="C21613" i="1"/>
  <c r="C21614" i="1"/>
  <c r="C21615" i="1"/>
  <c r="C21616" i="1"/>
  <c r="C21617" i="1"/>
  <c r="C21618" i="1"/>
  <c r="C21619" i="1"/>
  <c r="C21620" i="1"/>
  <c r="C21621" i="1"/>
  <c r="C21622" i="1"/>
  <c r="C21623" i="1"/>
  <c r="C21624" i="1"/>
  <c r="C21625" i="1"/>
  <c r="C21626" i="1"/>
  <c r="C21627" i="1"/>
  <c r="C21628" i="1"/>
  <c r="C21629" i="1"/>
  <c r="C21630" i="1"/>
  <c r="C21631" i="1"/>
  <c r="C21632" i="1"/>
  <c r="C21633" i="1"/>
  <c r="C21634" i="1"/>
  <c r="C21635" i="1"/>
  <c r="C21636" i="1"/>
  <c r="C21637" i="1"/>
  <c r="C21638" i="1"/>
  <c r="C21639" i="1"/>
  <c r="C21640" i="1"/>
  <c r="C21641" i="1"/>
  <c r="C21642" i="1"/>
  <c r="C21643" i="1"/>
  <c r="C21644" i="1"/>
  <c r="C21645" i="1"/>
  <c r="C21646" i="1"/>
  <c r="C21647" i="1"/>
  <c r="C21648" i="1"/>
  <c r="C21649" i="1"/>
  <c r="C21650" i="1"/>
  <c r="C21651" i="1"/>
  <c r="C21652" i="1"/>
  <c r="C21653" i="1"/>
  <c r="C21654" i="1"/>
  <c r="C21655" i="1"/>
  <c r="C21656" i="1"/>
  <c r="C21657" i="1"/>
  <c r="C21658" i="1"/>
  <c r="C21659" i="1"/>
  <c r="C21660" i="1"/>
  <c r="C21661" i="1"/>
  <c r="C21662" i="1"/>
  <c r="C21663" i="1"/>
  <c r="C21664" i="1"/>
  <c r="C21665" i="1"/>
  <c r="C21666" i="1"/>
  <c r="C21667" i="1"/>
  <c r="C21668" i="1"/>
  <c r="C21669" i="1"/>
  <c r="C21670" i="1"/>
  <c r="C21671" i="1"/>
  <c r="C21672" i="1"/>
  <c r="C21673" i="1"/>
  <c r="C21674" i="1"/>
  <c r="C21675" i="1"/>
  <c r="C21676" i="1"/>
  <c r="C21677" i="1"/>
  <c r="C21678" i="1"/>
  <c r="C21679" i="1"/>
  <c r="C21680" i="1"/>
  <c r="C21681" i="1"/>
  <c r="C21682" i="1"/>
  <c r="C21683" i="1"/>
  <c r="C21684" i="1"/>
  <c r="C21685" i="1"/>
  <c r="C21686" i="1"/>
  <c r="C21687" i="1"/>
  <c r="C21688" i="1"/>
  <c r="C21689" i="1"/>
  <c r="C21690" i="1"/>
  <c r="C21691" i="1"/>
  <c r="C21692" i="1"/>
  <c r="C21693" i="1"/>
  <c r="C21694" i="1"/>
  <c r="C21695" i="1"/>
  <c r="C21696" i="1"/>
  <c r="C21697" i="1"/>
  <c r="C21698" i="1"/>
  <c r="C21699" i="1"/>
  <c r="C21700" i="1"/>
  <c r="C21701" i="1"/>
  <c r="C21702" i="1"/>
  <c r="C21703" i="1"/>
  <c r="C21704" i="1"/>
  <c r="C21705" i="1"/>
  <c r="C21706" i="1"/>
  <c r="C21707" i="1"/>
  <c r="C21708" i="1"/>
  <c r="C21709" i="1"/>
  <c r="C21710" i="1"/>
  <c r="C21711" i="1"/>
  <c r="C21712" i="1"/>
  <c r="C21713" i="1"/>
  <c r="C21714" i="1"/>
  <c r="C21715" i="1"/>
  <c r="C21716" i="1"/>
  <c r="C21717" i="1"/>
  <c r="C21718" i="1"/>
  <c r="C21719" i="1"/>
  <c r="C21720" i="1"/>
  <c r="C21721" i="1"/>
  <c r="C21722" i="1"/>
  <c r="C21723" i="1"/>
  <c r="C21724" i="1"/>
  <c r="C21725" i="1"/>
  <c r="C21726" i="1"/>
  <c r="C21727" i="1"/>
  <c r="C21728" i="1"/>
  <c r="C21729" i="1"/>
  <c r="C21730" i="1"/>
  <c r="C21731" i="1"/>
  <c r="C21732" i="1"/>
  <c r="C21733" i="1"/>
  <c r="C21734" i="1"/>
  <c r="C21735" i="1"/>
  <c r="C21736" i="1"/>
  <c r="C21737" i="1"/>
  <c r="C21738" i="1"/>
  <c r="C21739" i="1"/>
  <c r="C21740" i="1"/>
  <c r="C21741" i="1"/>
  <c r="C21742" i="1"/>
  <c r="C21743" i="1"/>
  <c r="C21744" i="1"/>
  <c r="C21745" i="1"/>
  <c r="C21746" i="1"/>
  <c r="C21747" i="1"/>
  <c r="C21748" i="1"/>
  <c r="C21749" i="1"/>
  <c r="C21750" i="1"/>
  <c r="C21751" i="1"/>
  <c r="C21752" i="1"/>
  <c r="C21753" i="1"/>
  <c r="C21754" i="1"/>
  <c r="C21755" i="1"/>
  <c r="C21756" i="1"/>
  <c r="C21757" i="1"/>
  <c r="C21758" i="1"/>
  <c r="C21759" i="1"/>
  <c r="C21760" i="1"/>
  <c r="C21761" i="1"/>
  <c r="C21762" i="1"/>
  <c r="C21763" i="1"/>
  <c r="C21764" i="1"/>
  <c r="C21765" i="1"/>
  <c r="C21766" i="1"/>
  <c r="C21767" i="1"/>
  <c r="C21768" i="1"/>
  <c r="C21769" i="1"/>
  <c r="C21770" i="1"/>
  <c r="C21771" i="1"/>
  <c r="C21772" i="1"/>
  <c r="C21773" i="1"/>
  <c r="C21774" i="1"/>
  <c r="C21775" i="1"/>
  <c r="C21776" i="1"/>
  <c r="C21777" i="1"/>
  <c r="C21778" i="1"/>
  <c r="C21779" i="1"/>
  <c r="C21780" i="1"/>
  <c r="C21781" i="1"/>
  <c r="C21782" i="1"/>
  <c r="C21783" i="1"/>
  <c r="C21784" i="1"/>
  <c r="C21785" i="1"/>
  <c r="C21786" i="1"/>
  <c r="C21787" i="1"/>
  <c r="C21788" i="1"/>
  <c r="C21789" i="1"/>
  <c r="C21790" i="1"/>
  <c r="C21791" i="1"/>
  <c r="C21792" i="1"/>
  <c r="C21793" i="1"/>
  <c r="C21794" i="1"/>
  <c r="C21795" i="1"/>
  <c r="C21796" i="1"/>
  <c r="C21797" i="1"/>
  <c r="C21798" i="1"/>
  <c r="C21799" i="1"/>
  <c r="C21800" i="1"/>
  <c r="C21801" i="1"/>
  <c r="C21802" i="1"/>
  <c r="C21803" i="1"/>
  <c r="C21804" i="1"/>
  <c r="C21805" i="1"/>
  <c r="C21806" i="1"/>
  <c r="C21807" i="1"/>
  <c r="C21808" i="1"/>
  <c r="C21809" i="1"/>
  <c r="C21810" i="1"/>
  <c r="C21811" i="1"/>
  <c r="C21812" i="1"/>
  <c r="C21813" i="1"/>
  <c r="C21814" i="1"/>
  <c r="C21815" i="1"/>
  <c r="C21816" i="1"/>
  <c r="C21817" i="1"/>
  <c r="C21818" i="1"/>
  <c r="C21819" i="1"/>
  <c r="C21820" i="1"/>
  <c r="C21821" i="1"/>
  <c r="C21822" i="1"/>
  <c r="C21823" i="1"/>
  <c r="C21824" i="1"/>
  <c r="C21825" i="1"/>
  <c r="C21826" i="1"/>
  <c r="C21827" i="1"/>
  <c r="C21828" i="1"/>
  <c r="C21829" i="1"/>
  <c r="C21830" i="1"/>
  <c r="C21831" i="1"/>
  <c r="C21832" i="1"/>
  <c r="C21833" i="1"/>
  <c r="C21834" i="1"/>
  <c r="C21835" i="1"/>
  <c r="C21836" i="1"/>
  <c r="C21837" i="1"/>
  <c r="C21838" i="1"/>
  <c r="C21839" i="1"/>
  <c r="C21840" i="1"/>
  <c r="C21841" i="1"/>
  <c r="C21842" i="1"/>
  <c r="C21843" i="1"/>
  <c r="C21844" i="1"/>
  <c r="C21845" i="1"/>
  <c r="C21846" i="1"/>
  <c r="C21847" i="1"/>
  <c r="C21848" i="1"/>
  <c r="C21849" i="1"/>
  <c r="C21850" i="1"/>
  <c r="C21851" i="1"/>
  <c r="C21852" i="1"/>
  <c r="C21853" i="1"/>
  <c r="C21854" i="1"/>
  <c r="C21855" i="1"/>
  <c r="C21856" i="1"/>
  <c r="C21857" i="1"/>
  <c r="C21858" i="1"/>
  <c r="C21859" i="1"/>
  <c r="C21860" i="1"/>
  <c r="C21861" i="1"/>
  <c r="C21862" i="1"/>
  <c r="C21863" i="1"/>
  <c r="C21864" i="1"/>
  <c r="C21865" i="1"/>
  <c r="C21866" i="1"/>
  <c r="C21867" i="1"/>
  <c r="C21868" i="1"/>
  <c r="C21869" i="1"/>
  <c r="C21870" i="1"/>
  <c r="C21871" i="1"/>
  <c r="C21872" i="1"/>
  <c r="C21873" i="1"/>
  <c r="C21874" i="1"/>
  <c r="C21875" i="1"/>
  <c r="C21876" i="1"/>
  <c r="C21877" i="1"/>
  <c r="C21878" i="1"/>
  <c r="C21879" i="1"/>
  <c r="C21880" i="1"/>
  <c r="C21881" i="1"/>
  <c r="C21882" i="1"/>
  <c r="C21883" i="1"/>
  <c r="C21884" i="1"/>
  <c r="C21885" i="1"/>
  <c r="C21886" i="1"/>
  <c r="C21887" i="1"/>
  <c r="C21888" i="1"/>
  <c r="C21889" i="1"/>
  <c r="C21890" i="1"/>
  <c r="C21891" i="1"/>
  <c r="C21892" i="1"/>
  <c r="C21893" i="1"/>
  <c r="C21894" i="1"/>
  <c r="C21895" i="1"/>
  <c r="C21896" i="1"/>
  <c r="C21897" i="1"/>
  <c r="C21898" i="1"/>
  <c r="C21899" i="1"/>
  <c r="C21900" i="1"/>
  <c r="C21901" i="1"/>
  <c r="C21902" i="1"/>
  <c r="C21903" i="1"/>
  <c r="C21904" i="1"/>
  <c r="C21905" i="1"/>
  <c r="C21906" i="1"/>
  <c r="C21907" i="1"/>
  <c r="C21908" i="1"/>
  <c r="C21909" i="1"/>
  <c r="C21910" i="1"/>
  <c r="C21911" i="1"/>
  <c r="C21912" i="1"/>
  <c r="C21913" i="1"/>
  <c r="C21914" i="1"/>
  <c r="C21915" i="1"/>
  <c r="C21916" i="1"/>
  <c r="C21917" i="1"/>
  <c r="C21918" i="1"/>
  <c r="C21919" i="1"/>
  <c r="C21920" i="1"/>
  <c r="C21921" i="1"/>
  <c r="C21922" i="1"/>
  <c r="C21923" i="1"/>
  <c r="C21924" i="1"/>
  <c r="C21925" i="1"/>
  <c r="C21926" i="1"/>
  <c r="C21927" i="1"/>
  <c r="C21928" i="1"/>
  <c r="C21929" i="1"/>
  <c r="C21930" i="1"/>
  <c r="C21931" i="1"/>
  <c r="C21932" i="1"/>
  <c r="C21933" i="1"/>
  <c r="C21934" i="1"/>
  <c r="C21935" i="1"/>
  <c r="C21936" i="1"/>
  <c r="C21937" i="1"/>
  <c r="C21938" i="1"/>
  <c r="C21939" i="1"/>
  <c r="C21940" i="1"/>
  <c r="C21941" i="1"/>
  <c r="C21942" i="1"/>
  <c r="C21943" i="1"/>
  <c r="C21944" i="1"/>
  <c r="C21945" i="1"/>
  <c r="C21946" i="1"/>
  <c r="C21947" i="1"/>
  <c r="C21948" i="1"/>
  <c r="C21949" i="1"/>
  <c r="C21950" i="1"/>
  <c r="C21951" i="1"/>
  <c r="C21952" i="1"/>
  <c r="C21953" i="1"/>
  <c r="C21954" i="1"/>
  <c r="C21955" i="1"/>
  <c r="C21956" i="1"/>
  <c r="C21957" i="1"/>
  <c r="C21958" i="1"/>
  <c r="C21959" i="1"/>
  <c r="C21960" i="1"/>
  <c r="C21961" i="1"/>
  <c r="C21962" i="1"/>
  <c r="C21963" i="1"/>
  <c r="C21964" i="1"/>
  <c r="C21965" i="1"/>
  <c r="C21966" i="1"/>
  <c r="C21967" i="1"/>
  <c r="C21968" i="1"/>
  <c r="C21969" i="1"/>
  <c r="C21970" i="1"/>
  <c r="C21971" i="1"/>
  <c r="C21972" i="1"/>
  <c r="C21973" i="1"/>
  <c r="C21974" i="1"/>
  <c r="C21975" i="1"/>
  <c r="C21976" i="1"/>
  <c r="C21977" i="1"/>
  <c r="C21978" i="1"/>
  <c r="C21979" i="1"/>
  <c r="C21980" i="1"/>
  <c r="C21981" i="1"/>
  <c r="C21982" i="1"/>
  <c r="C21983" i="1"/>
  <c r="C21984" i="1"/>
  <c r="C21985" i="1"/>
  <c r="C21986" i="1"/>
  <c r="C21987" i="1"/>
  <c r="C21988" i="1"/>
  <c r="C21989" i="1"/>
  <c r="C21990" i="1"/>
  <c r="C21991" i="1"/>
  <c r="C21992" i="1"/>
  <c r="C21993" i="1"/>
  <c r="C21994" i="1"/>
  <c r="C21995" i="1"/>
  <c r="C21996" i="1"/>
  <c r="C21997" i="1"/>
  <c r="C21998" i="1"/>
  <c r="C21999" i="1"/>
  <c r="C22000" i="1"/>
  <c r="C22001" i="1"/>
  <c r="C22002" i="1"/>
  <c r="C22003" i="1"/>
  <c r="C22004" i="1"/>
  <c r="C22005" i="1"/>
  <c r="C22006" i="1"/>
  <c r="C22007" i="1"/>
  <c r="C22008" i="1"/>
  <c r="C22009" i="1"/>
  <c r="C22010" i="1"/>
  <c r="C22011" i="1"/>
  <c r="C22012" i="1"/>
  <c r="C22013" i="1"/>
  <c r="C22014" i="1"/>
  <c r="C22015" i="1"/>
  <c r="C22016" i="1"/>
  <c r="C22017" i="1"/>
  <c r="C22018" i="1"/>
  <c r="C22019" i="1"/>
  <c r="C22020" i="1"/>
  <c r="C22021" i="1"/>
  <c r="C22022" i="1"/>
  <c r="C22023" i="1"/>
  <c r="C22024" i="1"/>
  <c r="C22025" i="1"/>
  <c r="C22026" i="1"/>
  <c r="C22027" i="1"/>
  <c r="C22028" i="1"/>
  <c r="C22029" i="1"/>
  <c r="C22030" i="1"/>
  <c r="C22031" i="1"/>
  <c r="C22032" i="1"/>
  <c r="C22033" i="1"/>
  <c r="C22034" i="1"/>
  <c r="C22035" i="1"/>
  <c r="C22036" i="1"/>
  <c r="C22037" i="1"/>
  <c r="C22038" i="1"/>
  <c r="C22039" i="1"/>
  <c r="C22040" i="1"/>
  <c r="C22041" i="1"/>
  <c r="C22042" i="1"/>
  <c r="C22043" i="1"/>
  <c r="C22044" i="1"/>
  <c r="C22045" i="1"/>
  <c r="C22046" i="1"/>
  <c r="C22047" i="1"/>
  <c r="C22048" i="1"/>
  <c r="C22049" i="1"/>
  <c r="C22050" i="1"/>
  <c r="C22051" i="1"/>
  <c r="C22052" i="1"/>
  <c r="C22053" i="1"/>
  <c r="C22054" i="1"/>
  <c r="C22055" i="1"/>
  <c r="C22056" i="1"/>
  <c r="C22057" i="1"/>
  <c r="C22058" i="1"/>
  <c r="C22059" i="1"/>
  <c r="C22060" i="1"/>
  <c r="C22061" i="1"/>
  <c r="C22062" i="1"/>
  <c r="C22063" i="1"/>
  <c r="C22064" i="1"/>
  <c r="C22065" i="1"/>
  <c r="C22066" i="1"/>
  <c r="C22067" i="1"/>
  <c r="C22068" i="1"/>
  <c r="C22069" i="1"/>
  <c r="C22070" i="1"/>
  <c r="C22071" i="1"/>
  <c r="C22072" i="1"/>
  <c r="C22073" i="1"/>
  <c r="C22074" i="1"/>
  <c r="C22075" i="1"/>
  <c r="C22076" i="1"/>
  <c r="C22077" i="1"/>
  <c r="C22078" i="1"/>
  <c r="C22079" i="1"/>
  <c r="C22080" i="1"/>
  <c r="C22081" i="1"/>
  <c r="C22082" i="1"/>
  <c r="C22083" i="1"/>
  <c r="C22084" i="1"/>
  <c r="C22085" i="1"/>
  <c r="C22086" i="1"/>
  <c r="C22087" i="1"/>
  <c r="C22088" i="1"/>
  <c r="C22089" i="1"/>
  <c r="C22090" i="1"/>
  <c r="C22091" i="1"/>
  <c r="C22092" i="1"/>
  <c r="C22093" i="1"/>
  <c r="C22094" i="1"/>
  <c r="C22095" i="1"/>
  <c r="C22096" i="1"/>
  <c r="C22097" i="1"/>
  <c r="C22098" i="1"/>
  <c r="C22099" i="1"/>
  <c r="C22100" i="1"/>
  <c r="C22101" i="1"/>
  <c r="C22102" i="1"/>
  <c r="C22103" i="1"/>
  <c r="C22104" i="1"/>
  <c r="C22105" i="1"/>
  <c r="C22106" i="1"/>
  <c r="C22107" i="1"/>
  <c r="C22108" i="1"/>
  <c r="C22109" i="1"/>
  <c r="C22110" i="1"/>
  <c r="C22111" i="1"/>
  <c r="C22112" i="1"/>
  <c r="C22113" i="1"/>
  <c r="C22114" i="1"/>
  <c r="C22115" i="1"/>
  <c r="C22116" i="1"/>
  <c r="C22117" i="1"/>
  <c r="C22118" i="1"/>
  <c r="C22119" i="1"/>
  <c r="C22120" i="1"/>
  <c r="C22121" i="1"/>
  <c r="C22122" i="1"/>
  <c r="C22123" i="1"/>
  <c r="C22124" i="1"/>
  <c r="C22125" i="1"/>
  <c r="C22126" i="1"/>
  <c r="C22127" i="1"/>
  <c r="C22128" i="1"/>
  <c r="C22129" i="1"/>
  <c r="C22130" i="1"/>
  <c r="C22131" i="1"/>
  <c r="C22132" i="1"/>
  <c r="C22133" i="1"/>
  <c r="C22134" i="1"/>
  <c r="C22135" i="1"/>
  <c r="C22136" i="1"/>
  <c r="C22137" i="1"/>
  <c r="C22138" i="1"/>
  <c r="C22139" i="1"/>
  <c r="C22140" i="1"/>
  <c r="C22141" i="1"/>
  <c r="C22142" i="1"/>
  <c r="C22143" i="1"/>
  <c r="C22144" i="1"/>
  <c r="C22145" i="1"/>
  <c r="C22146" i="1"/>
  <c r="C22147" i="1"/>
  <c r="C22148" i="1"/>
  <c r="C22149" i="1"/>
  <c r="C22150" i="1"/>
  <c r="C22151" i="1"/>
  <c r="C22152" i="1"/>
  <c r="C22153" i="1"/>
  <c r="C22154" i="1"/>
  <c r="C22155" i="1"/>
  <c r="C22156" i="1"/>
  <c r="C22157" i="1"/>
  <c r="C22158" i="1"/>
  <c r="C22159" i="1"/>
  <c r="C22160" i="1"/>
  <c r="C22161" i="1"/>
  <c r="C22162" i="1"/>
  <c r="C22163" i="1"/>
  <c r="C22164" i="1"/>
  <c r="C22165" i="1"/>
  <c r="C22166" i="1"/>
  <c r="C22167" i="1"/>
  <c r="C22168" i="1"/>
  <c r="C22169" i="1"/>
  <c r="C22170" i="1"/>
  <c r="C22171" i="1"/>
  <c r="C22172" i="1"/>
  <c r="C22173" i="1"/>
  <c r="C22174" i="1"/>
  <c r="C22175" i="1"/>
  <c r="C22176" i="1"/>
  <c r="C22177" i="1"/>
  <c r="C22178" i="1"/>
  <c r="C22179" i="1"/>
  <c r="C22180" i="1"/>
  <c r="C22181" i="1"/>
  <c r="C22182" i="1"/>
  <c r="C22183" i="1"/>
  <c r="C22184" i="1"/>
  <c r="C22185" i="1"/>
  <c r="C22186" i="1"/>
  <c r="C22187" i="1"/>
  <c r="C22188" i="1"/>
  <c r="C22189" i="1"/>
  <c r="C22190" i="1"/>
  <c r="C22191" i="1"/>
  <c r="C22192" i="1"/>
  <c r="C22193" i="1"/>
  <c r="C22194" i="1"/>
  <c r="C22195" i="1"/>
  <c r="C22196" i="1"/>
  <c r="C22197" i="1"/>
  <c r="C22198" i="1"/>
  <c r="C22199" i="1"/>
  <c r="C22200" i="1"/>
  <c r="C22201" i="1"/>
  <c r="C22202" i="1"/>
  <c r="C22203" i="1"/>
  <c r="C22204" i="1"/>
  <c r="C22205" i="1"/>
  <c r="C22206" i="1"/>
  <c r="C22207" i="1"/>
  <c r="C22208" i="1"/>
  <c r="C22209" i="1"/>
  <c r="C22210" i="1"/>
  <c r="C22211" i="1"/>
  <c r="C22212" i="1"/>
  <c r="C22213" i="1"/>
  <c r="C22214" i="1"/>
  <c r="C22215" i="1"/>
  <c r="C22216" i="1"/>
  <c r="C22217" i="1"/>
  <c r="C22218" i="1"/>
  <c r="C22219" i="1"/>
  <c r="C22220" i="1"/>
  <c r="C22221" i="1"/>
  <c r="C22222" i="1"/>
  <c r="C22223" i="1"/>
  <c r="C22224" i="1"/>
  <c r="C22225" i="1"/>
  <c r="C22226" i="1"/>
  <c r="C22227" i="1"/>
  <c r="C22228" i="1"/>
  <c r="C22229" i="1"/>
  <c r="C22230" i="1"/>
  <c r="C22231" i="1"/>
  <c r="C22232" i="1"/>
  <c r="C22233" i="1"/>
  <c r="C22234" i="1"/>
  <c r="C22235" i="1"/>
  <c r="C22236" i="1"/>
  <c r="C22237" i="1"/>
  <c r="C22238" i="1"/>
  <c r="C22239" i="1"/>
  <c r="C22240" i="1"/>
  <c r="C22241" i="1"/>
  <c r="C22242" i="1"/>
  <c r="C22243" i="1"/>
  <c r="C22244" i="1"/>
  <c r="C22245" i="1"/>
  <c r="C22246" i="1"/>
  <c r="C22247" i="1"/>
  <c r="C22248" i="1"/>
  <c r="C22249" i="1"/>
  <c r="C22250" i="1"/>
  <c r="C22251" i="1"/>
  <c r="C22252" i="1"/>
  <c r="C22253" i="1"/>
  <c r="C22254" i="1"/>
  <c r="C22255" i="1"/>
  <c r="C22256" i="1"/>
  <c r="C22257" i="1"/>
  <c r="C22258" i="1"/>
  <c r="C22259" i="1"/>
  <c r="C22260" i="1"/>
  <c r="C22261" i="1"/>
  <c r="C22262" i="1"/>
  <c r="C22263" i="1"/>
  <c r="C22264" i="1"/>
  <c r="C22265" i="1"/>
  <c r="C22266" i="1"/>
  <c r="C22267" i="1"/>
  <c r="C22268" i="1"/>
  <c r="C22269" i="1"/>
  <c r="C22270" i="1"/>
  <c r="C22271" i="1"/>
  <c r="C22272" i="1"/>
  <c r="C22273" i="1"/>
  <c r="C22274" i="1"/>
  <c r="C22275" i="1"/>
  <c r="C22276" i="1"/>
  <c r="C22277" i="1"/>
  <c r="C22278" i="1"/>
  <c r="C22279" i="1"/>
  <c r="C22280" i="1"/>
  <c r="C22281" i="1"/>
  <c r="C22282" i="1"/>
  <c r="C22283" i="1"/>
  <c r="C22284" i="1"/>
  <c r="C22285" i="1"/>
  <c r="C22286" i="1"/>
  <c r="C22287" i="1"/>
  <c r="C22288" i="1"/>
  <c r="C22289" i="1"/>
  <c r="C22290" i="1"/>
  <c r="C22291" i="1"/>
  <c r="C22292" i="1"/>
  <c r="C22293" i="1"/>
  <c r="C22294" i="1"/>
  <c r="C22295" i="1"/>
  <c r="C22296" i="1"/>
  <c r="C22297" i="1"/>
  <c r="C22298" i="1"/>
  <c r="C22299" i="1"/>
  <c r="C22300" i="1"/>
  <c r="C22301" i="1"/>
  <c r="C22302" i="1"/>
  <c r="C22303" i="1"/>
  <c r="C22304" i="1"/>
  <c r="C22305" i="1"/>
  <c r="C22306" i="1"/>
  <c r="C22307" i="1"/>
  <c r="C22308" i="1"/>
  <c r="C22309" i="1"/>
  <c r="C22310" i="1"/>
  <c r="C22311" i="1"/>
  <c r="C22312" i="1"/>
  <c r="C22313" i="1"/>
  <c r="C22314" i="1"/>
  <c r="C22315" i="1"/>
  <c r="C22316" i="1"/>
  <c r="C22317" i="1"/>
  <c r="C22318" i="1"/>
  <c r="C22319" i="1"/>
  <c r="C22320" i="1"/>
  <c r="C22321" i="1"/>
  <c r="C22322" i="1"/>
  <c r="C22323" i="1"/>
  <c r="C22324" i="1"/>
  <c r="C22325" i="1"/>
  <c r="C22326" i="1"/>
  <c r="C22327" i="1"/>
  <c r="C22328" i="1"/>
  <c r="C22329" i="1"/>
  <c r="C22330" i="1"/>
  <c r="C22331" i="1"/>
  <c r="C22332" i="1"/>
  <c r="C22333" i="1"/>
  <c r="C22334" i="1"/>
  <c r="C22335" i="1"/>
  <c r="C22336" i="1"/>
  <c r="C22337" i="1"/>
  <c r="C22338" i="1"/>
  <c r="C22339" i="1"/>
  <c r="C22340" i="1"/>
  <c r="C22341" i="1"/>
  <c r="C22342" i="1"/>
  <c r="C22343" i="1"/>
  <c r="C22344" i="1"/>
  <c r="C22345" i="1"/>
  <c r="C22346" i="1"/>
  <c r="C22347" i="1"/>
  <c r="C22348" i="1"/>
  <c r="C22349" i="1"/>
  <c r="C22350" i="1"/>
  <c r="C22351" i="1"/>
  <c r="C22352" i="1"/>
  <c r="C22353" i="1"/>
  <c r="C22354" i="1"/>
  <c r="C22355" i="1"/>
  <c r="C22356" i="1"/>
  <c r="C22357" i="1"/>
  <c r="C22358" i="1"/>
  <c r="C22359" i="1"/>
  <c r="C22360" i="1"/>
  <c r="C22361" i="1"/>
  <c r="C22362" i="1"/>
  <c r="C22363" i="1"/>
  <c r="C22364" i="1"/>
  <c r="C22365" i="1"/>
  <c r="C22366" i="1"/>
  <c r="C22367" i="1"/>
  <c r="C22368" i="1"/>
  <c r="C22369" i="1"/>
  <c r="C22370" i="1"/>
  <c r="C22371" i="1"/>
  <c r="C22372" i="1"/>
  <c r="C22373" i="1"/>
  <c r="C22374" i="1"/>
  <c r="C22375" i="1"/>
  <c r="C22376" i="1"/>
  <c r="C22377" i="1"/>
  <c r="C22378" i="1"/>
  <c r="C22379" i="1"/>
  <c r="C22380" i="1"/>
  <c r="C22381" i="1"/>
  <c r="C22382" i="1"/>
  <c r="C22383" i="1"/>
  <c r="C22384" i="1"/>
  <c r="C22385" i="1"/>
  <c r="C22386" i="1"/>
  <c r="C22387" i="1"/>
  <c r="C22388" i="1"/>
  <c r="C22389" i="1"/>
  <c r="C22390" i="1"/>
  <c r="C22391" i="1"/>
  <c r="C22392" i="1"/>
  <c r="C22393" i="1"/>
  <c r="C22394" i="1"/>
  <c r="C22395" i="1"/>
  <c r="C22396" i="1"/>
  <c r="C22397" i="1"/>
  <c r="C22398" i="1"/>
  <c r="C22399" i="1"/>
  <c r="C22400" i="1"/>
  <c r="C22401" i="1"/>
  <c r="C22402" i="1"/>
  <c r="C22403" i="1"/>
  <c r="C22404" i="1"/>
  <c r="C22405" i="1"/>
  <c r="C22406" i="1"/>
  <c r="C22407" i="1"/>
  <c r="C22408" i="1"/>
  <c r="C22409" i="1"/>
  <c r="C22410" i="1"/>
  <c r="C22411" i="1"/>
  <c r="C22412" i="1"/>
  <c r="C22413" i="1"/>
  <c r="C22414" i="1"/>
  <c r="C22415" i="1"/>
  <c r="C22416" i="1"/>
  <c r="C22417" i="1"/>
  <c r="C22418" i="1"/>
  <c r="C22419" i="1"/>
  <c r="C22420" i="1"/>
  <c r="C22421" i="1"/>
  <c r="C22422" i="1"/>
  <c r="C22423" i="1"/>
  <c r="C22424" i="1"/>
  <c r="C22425" i="1"/>
  <c r="C22426" i="1"/>
  <c r="C22427" i="1"/>
  <c r="C22428" i="1"/>
  <c r="C22429" i="1"/>
  <c r="C22430" i="1"/>
  <c r="C22431" i="1"/>
  <c r="C22432" i="1"/>
  <c r="C22433" i="1"/>
  <c r="C22434" i="1"/>
  <c r="C22435" i="1"/>
  <c r="C22436" i="1"/>
  <c r="C22437" i="1"/>
  <c r="C22438" i="1"/>
  <c r="C22439" i="1"/>
  <c r="C22440" i="1"/>
  <c r="C22441" i="1"/>
  <c r="C22442" i="1"/>
  <c r="C22443" i="1"/>
  <c r="C22444" i="1"/>
  <c r="C22445" i="1"/>
  <c r="C22446" i="1"/>
  <c r="C22447" i="1"/>
  <c r="C22448" i="1"/>
  <c r="C22449" i="1"/>
  <c r="C22450" i="1"/>
  <c r="C22451" i="1"/>
  <c r="C22452" i="1"/>
  <c r="C22453" i="1"/>
  <c r="C22454" i="1"/>
  <c r="C22455" i="1"/>
  <c r="C22456" i="1"/>
  <c r="C22457" i="1"/>
  <c r="C22458" i="1"/>
  <c r="C22459" i="1"/>
  <c r="C22460" i="1"/>
  <c r="C22461" i="1"/>
  <c r="C22462" i="1"/>
  <c r="C22463" i="1"/>
  <c r="C22464" i="1"/>
  <c r="C22465" i="1"/>
  <c r="C22466" i="1"/>
  <c r="C22467" i="1"/>
  <c r="C22468" i="1"/>
  <c r="C22469" i="1"/>
  <c r="C22470" i="1"/>
  <c r="C22471" i="1"/>
  <c r="C22472" i="1"/>
  <c r="C22473" i="1"/>
  <c r="C22474" i="1"/>
  <c r="C22475" i="1"/>
  <c r="C22476" i="1"/>
  <c r="C22477" i="1"/>
  <c r="C22478" i="1"/>
  <c r="C22479" i="1"/>
  <c r="C22480" i="1"/>
  <c r="C22481" i="1"/>
  <c r="C22482" i="1"/>
  <c r="C22483" i="1"/>
  <c r="C22484" i="1"/>
  <c r="C22485" i="1"/>
  <c r="C22486" i="1"/>
  <c r="C22487" i="1"/>
  <c r="C22488" i="1"/>
  <c r="C22489" i="1"/>
  <c r="C22490" i="1"/>
  <c r="C22491" i="1"/>
  <c r="C22492" i="1"/>
  <c r="C22493" i="1"/>
  <c r="C22494" i="1"/>
  <c r="C22495" i="1"/>
  <c r="C22496" i="1"/>
  <c r="C22497" i="1"/>
  <c r="C22498" i="1"/>
  <c r="C22499" i="1"/>
  <c r="C22500" i="1"/>
  <c r="C22501" i="1"/>
  <c r="C22502" i="1"/>
  <c r="C22503" i="1"/>
  <c r="C22504" i="1"/>
  <c r="C22505" i="1"/>
  <c r="C22506" i="1"/>
  <c r="C22507" i="1"/>
  <c r="C22508" i="1"/>
  <c r="C22509" i="1"/>
  <c r="C22510" i="1"/>
  <c r="C22511" i="1"/>
  <c r="C22512" i="1"/>
  <c r="C22513" i="1"/>
  <c r="C22514" i="1"/>
  <c r="C22515" i="1"/>
  <c r="C22516" i="1"/>
  <c r="C22517" i="1"/>
  <c r="C22518" i="1"/>
  <c r="C22519" i="1"/>
  <c r="C22520" i="1"/>
  <c r="C22521" i="1"/>
  <c r="C22522" i="1"/>
  <c r="C22523" i="1"/>
  <c r="C22524" i="1"/>
  <c r="C22525" i="1"/>
  <c r="C22526" i="1"/>
  <c r="C22527" i="1"/>
  <c r="C22528" i="1"/>
  <c r="C22529" i="1"/>
  <c r="C22530" i="1"/>
  <c r="C22531" i="1"/>
  <c r="C22532" i="1"/>
  <c r="C22533" i="1"/>
  <c r="C22534" i="1"/>
  <c r="C22535" i="1"/>
  <c r="C22536" i="1"/>
  <c r="C22537" i="1"/>
  <c r="C22538" i="1"/>
  <c r="C22539" i="1"/>
  <c r="C22540" i="1"/>
  <c r="C22541" i="1"/>
  <c r="C22542" i="1"/>
  <c r="C22543" i="1"/>
  <c r="C22544" i="1"/>
  <c r="C22545" i="1"/>
  <c r="C22546" i="1"/>
  <c r="C22547" i="1"/>
  <c r="C22548" i="1"/>
  <c r="C22549" i="1"/>
  <c r="C22550" i="1"/>
  <c r="C22551" i="1"/>
  <c r="C22552" i="1"/>
  <c r="C22553" i="1"/>
  <c r="C22554" i="1"/>
  <c r="C22555" i="1"/>
  <c r="C22556" i="1"/>
  <c r="C22557" i="1"/>
  <c r="C22558" i="1"/>
  <c r="C22559" i="1"/>
  <c r="C22560" i="1"/>
  <c r="C22561" i="1"/>
  <c r="C22562" i="1"/>
  <c r="C22563" i="1"/>
  <c r="C22564" i="1"/>
  <c r="C22565" i="1"/>
  <c r="C22566" i="1"/>
  <c r="C22567" i="1"/>
  <c r="C22568" i="1"/>
  <c r="C22569" i="1"/>
  <c r="C22570" i="1"/>
  <c r="C22571" i="1"/>
  <c r="C22572" i="1"/>
  <c r="C22573" i="1"/>
  <c r="C22574" i="1"/>
  <c r="C22575" i="1"/>
  <c r="C22576" i="1"/>
  <c r="C22577" i="1"/>
  <c r="C22578" i="1"/>
  <c r="C22579" i="1"/>
  <c r="C22580" i="1"/>
  <c r="C22581" i="1"/>
  <c r="C22582" i="1"/>
  <c r="C22583" i="1"/>
  <c r="C22584" i="1"/>
  <c r="C22585" i="1"/>
  <c r="C22586" i="1"/>
  <c r="C22587" i="1"/>
  <c r="C22588" i="1"/>
  <c r="C22589" i="1"/>
  <c r="C22590" i="1"/>
  <c r="C22591" i="1"/>
  <c r="C22592" i="1"/>
  <c r="C22593" i="1"/>
  <c r="C22594" i="1"/>
  <c r="C22595" i="1"/>
  <c r="C22596" i="1"/>
  <c r="C22597" i="1"/>
  <c r="C22598" i="1"/>
  <c r="C22599" i="1"/>
  <c r="C22600" i="1"/>
  <c r="C22601" i="1"/>
  <c r="C22602" i="1"/>
  <c r="C22603" i="1"/>
  <c r="C22604" i="1"/>
  <c r="C22605" i="1"/>
  <c r="C22606" i="1"/>
  <c r="C22607" i="1"/>
  <c r="C22608" i="1"/>
  <c r="C22609" i="1"/>
  <c r="C22610" i="1"/>
  <c r="C22611" i="1"/>
  <c r="C22612" i="1"/>
  <c r="C22613" i="1"/>
  <c r="C22614" i="1"/>
  <c r="C22615" i="1"/>
  <c r="C22616" i="1"/>
  <c r="C22617" i="1"/>
  <c r="C22618" i="1"/>
  <c r="C22619" i="1"/>
  <c r="C22620" i="1"/>
  <c r="C22621" i="1"/>
  <c r="C22622" i="1"/>
  <c r="C22623" i="1"/>
  <c r="C22624" i="1"/>
  <c r="C22625" i="1"/>
  <c r="C22626" i="1"/>
  <c r="C22627" i="1"/>
  <c r="C22628" i="1"/>
  <c r="C22629" i="1"/>
  <c r="C22630" i="1"/>
  <c r="C22631" i="1"/>
  <c r="C22632" i="1"/>
  <c r="C22633" i="1"/>
  <c r="C22634" i="1"/>
  <c r="C22635" i="1"/>
  <c r="C22636" i="1"/>
  <c r="C22637" i="1"/>
  <c r="C22638" i="1"/>
  <c r="C22639" i="1"/>
  <c r="C22640" i="1"/>
  <c r="C22641" i="1"/>
  <c r="C22642" i="1"/>
  <c r="C22643" i="1"/>
  <c r="C22644" i="1"/>
  <c r="C22645" i="1"/>
  <c r="C22646" i="1"/>
  <c r="C22647" i="1"/>
  <c r="C22648" i="1"/>
  <c r="C22649" i="1"/>
  <c r="C22650" i="1"/>
  <c r="C22651" i="1"/>
  <c r="C22652" i="1"/>
  <c r="C22653" i="1"/>
  <c r="C22654" i="1"/>
  <c r="C22655" i="1"/>
  <c r="C22656" i="1"/>
  <c r="C22657" i="1"/>
  <c r="C22658" i="1"/>
  <c r="C22659" i="1"/>
  <c r="C22660" i="1"/>
  <c r="C22661" i="1"/>
  <c r="C22662" i="1"/>
  <c r="C22663" i="1"/>
  <c r="C22664" i="1"/>
  <c r="C22665" i="1"/>
  <c r="C22666" i="1"/>
  <c r="C22667" i="1"/>
  <c r="C22668" i="1"/>
  <c r="C22669" i="1"/>
  <c r="C22670" i="1"/>
  <c r="C22671" i="1"/>
  <c r="C22672" i="1"/>
  <c r="C22673" i="1"/>
  <c r="C22674" i="1"/>
  <c r="C22675" i="1"/>
  <c r="C22676" i="1"/>
  <c r="C22677" i="1"/>
  <c r="C22678" i="1"/>
  <c r="C22679" i="1"/>
  <c r="C22680" i="1"/>
  <c r="C22681" i="1"/>
  <c r="C22682" i="1"/>
  <c r="C22683" i="1"/>
  <c r="C22684" i="1"/>
  <c r="C22685" i="1"/>
  <c r="C22686" i="1"/>
  <c r="C22687" i="1"/>
  <c r="C22688" i="1"/>
  <c r="C22689" i="1"/>
  <c r="C22690" i="1"/>
  <c r="C22691" i="1"/>
  <c r="C22692" i="1"/>
  <c r="C22693" i="1"/>
  <c r="C22694" i="1"/>
  <c r="C22695" i="1"/>
  <c r="C22696" i="1"/>
  <c r="C22697" i="1"/>
  <c r="C22698" i="1"/>
  <c r="C22699" i="1"/>
  <c r="C22700" i="1"/>
  <c r="C22701" i="1"/>
  <c r="C22702" i="1"/>
  <c r="C22703" i="1"/>
  <c r="C22704" i="1"/>
  <c r="C22705" i="1"/>
  <c r="C22706" i="1"/>
  <c r="C22707" i="1"/>
  <c r="C22708" i="1"/>
  <c r="C22709" i="1"/>
  <c r="C22710" i="1"/>
  <c r="C22711" i="1"/>
  <c r="C22712" i="1"/>
  <c r="C22713" i="1"/>
  <c r="C22714" i="1"/>
  <c r="C22715" i="1"/>
  <c r="C22716" i="1"/>
  <c r="C22717" i="1"/>
  <c r="C22718" i="1"/>
  <c r="C22719" i="1"/>
  <c r="C22720" i="1"/>
  <c r="C22721" i="1"/>
  <c r="C22722" i="1"/>
  <c r="C22723" i="1"/>
  <c r="C22724" i="1"/>
  <c r="C22725" i="1"/>
  <c r="C22726" i="1"/>
  <c r="C22727" i="1"/>
  <c r="C22728" i="1"/>
  <c r="C22729" i="1"/>
  <c r="C22730" i="1"/>
  <c r="C22731" i="1"/>
  <c r="C22732" i="1"/>
  <c r="C22733" i="1"/>
  <c r="C22734" i="1"/>
  <c r="C22735" i="1"/>
  <c r="C22736" i="1"/>
  <c r="C22737" i="1"/>
  <c r="C22738" i="1"/>
  <c r="C22739" i="1"/>
  <c r="C22740" i="1"/>
  <c r="C22741" i="1"/>
  <c r="C22742" i="1"/>
  <c r="C22743" i="1"/>
  <c r="C22744" i="1"/>
  <c r="C22745" i="1"/>
  <c r="C22746" i="1"/>
  <c r="C22747" i="1"/>
  <c r="C22748" i="1"/>
  <c r="C22749" i="1"/>
  <c r="C22750" i="1"/>
  <c r="C22751" i="1"/>
  <c r="C22752" i="1"/>
  <c r="C22753" i="1"/>
  <c r="C22754" i="1"/>
  <c r="C22755" i="1"/>
  <c r="C22756" i="1"/>
  <c r="C22757" i="1"/>
  <c r="C22758" i="1"/>
  <c r="C22759" i="1"/>
  <c r="C22760" i="1"/>
  <c r="C22761" i="1"/>
  <c r="C22762" i="1"/>
  <c r="C22763" i="1"/>
  <c r="C22764" i="1"/>
  <c r="C22765" i="1"/>
  <c r="C22766" i="1"/>
  <c r="C22767" i="1"/>
  <c r="C22768" i="1"/>
  <c r="C22769" i="1"/>
  <c r="C22770" i="1"/>
  <c r="C22771" i="1"/>
  <c r="C22772" i="1"/>
  <c r="C22773" i="1"/>
  <c r="C22774" i="1"/>
  <c r="C22775" i="1"/>
  <c r="C22776" i="1"/>
  <c r="C22777" i="1"/>
  <c r="C22778" i="1"/>
  <c r="C22779" i="1"/>
  <c r="C22780" i="1"/>
  <c r="C22781" i="1"/>
  <c r="C22782" i="1"/>
  <c r="C22783" i="1"/>
  <c r="C22784" i="1"/>
  <c r="C22785" i="1"/>
  <c r="C22786" i="1"/>
  <c r="C22787" i="1"/>
  <c r="C22788" i="1"/>
  <c r="C22789" i="1"/>
  <c r="C22790" i="1"/>
  <c r="C22791" i="1"/>
  <c r="C22792" i="1"/>
  <c r="C22793" i="1"/>
  <c r="C22794" i="1"/>
  <c r="C22795" i="1"/>
  <c r="C22796" i="1"/>
  <c r="C22797" i="1"/>
  <c r="C22798" i="1"/>
  <c r="C22799" i="1"/>
  <c r="C22800" i="1"/>
  <c r="C22801" i="1"/>
  <c r="C22802" i="1"/>
  <c r="C22803" i="1"/>
  <c r="C22804" i="1"/>
  <c r="C22805" i="1"/>
  <c r="C22806" i="1"/>
  <c r="C22807" i="1"/>
  <c r="C22808" i="1"/>
  <c r="C22809" i="1"/>
  <c r="C22810" i="1"/>
  <c r="C22811" i="1"/>
  <c r="C22812" i="1"/>
  <c r="C22813" i="1"/>
  <c r="C22814" i="1"/>
  <c r="C22815" i="1"/>
  <c r="C22816" i="1"/>
  <c r="C22817" i="1"/>
  <c r="C22818" i="1"/>
  <c r="C22819" i="1"/>
  <c r="C22820" i="1"/>
  <c r="C22821" i="1"/>
  <c r="C22822" i="1"/>
  <c r="C22823" i="1"/>
  <c r="C22824" i="1"/>
  <c r="C22825" i="1"/>
  <c r="C22826" i="1"/>
  <c r="C22827" i="1"/>
  <c r="C22828" i="1"/>
  <c r="C22829" i="1"/>
  <c r="C22830" i="1"/>
  <c r="C22831" i="1"/>
  <c r="C22832" i="1"/>
  <c r="C22833" i="1"/>
  <c r="C22834" i="1"/>
  <c r="C22835" i="1"/>
  <c r="C22836" i="1"/>
  <c r="C22837" i="1"/>
  <c r="C22838" i="1"/>
  <c r="C22839" i="1"/>
  <c r="C22840" i="1"/>
  <c r="C22841" i="1"/>
  <c r="C22842" i="1"/>
  <c r="C22843" i="1"/>
  <c r="C22844" i="1"/>
  <c r="C22845" i="1"/>
  <c r="C22846" i="1"/>
  <c r="C22847" i="1"/>
  <c r="C22848" i="1"/>
  <c r="C22849" i="1"/>
  <c r="C22850" i="1"/>
  <c r="C22851" i="1"/>
  <c r="C22852" i="1"/>
  <c r="C22853" i="1"/>
  <c r="C22854" i="1"/>
  <c r="C22855" i="1"/>
  <c r="C22856" i="1"/>
  <c r="C22857" i="1"/>
  <c r="C22858" i="1"/>
  <c r="C22859" i="1"/>
  <c r="C22860" i="1"/>
  <c r="C22861" i="1"/>
  <c r="C22862" i="1"/>
  <c r="C22863" i="1"/>
  <c r="C22864" i="1"/>
  <c r="C22865" i="1"/>
  <c r="C22866" i="1"/>
  <c r="C22867" i="1"/>
  <c r="C22868" i="1"/>
  <c r="C22869" i="1"/>
  <c r="C22870" i="1"/>
  <c r="C22871" i="1"/>
  <c r="C22872" i="1"/>
  <c r="C22873" i="1"/>
  <c r="C22874" i="1"/>
  <c r="C22875" i="1"/>
  <c r="C22876" i="1"/>
  <c r="C22877" i="1"/>
  <c r="C22878" i="1"/>
  <c r="C22879" i="1"/>
  <c r="C22880" i="1"/>
  <c r="C22881" i="1"/>
  <c r="C22882" i="1"/>
  <c r="C22883" i="1"/>
  <c r="C22884" i="1"/>
  <c r="C22885" i="1"/>
  <c r="C22886" i="1"/>
  <c r="C22887" i="1"/>
  <c r="C22888" i="1"/>
  <c r="C22889" i="1"/>
  <c r="C22890" i="1"/>
  <c r="C22891" i="1"/>
  <c r="C22892" i="1"/>
  <c r="C22893" i="1"/>
  <c r="C22894" i="1"/>
  <c r="C22895" i="1"/>
  <c r="C22896" i="1"/>
  <c r="C22897" i="1"/>
  <c r="C22898" i="1"/>
  <c r="C22899" i="1"/>
  <c r="C22900" i="1"/>
  <c r="C22901" i="1"/>
  <c r="C22902" i="1"/>
  <c r="C22903" i="1"/>
  <c r="C22904" i="1"/>
  <c r="C22905" i="1"/>
  <c r="C22906" i="1"/>
  <c r="C22907" i="1"/>
  <c r="C22908" i="1"/>
  <c r="C22909" i="1"/>
  <c r="C22910" i="1"/>
  <c r="C22911" i="1"/>
  <c r="C22912" i="1"/>
  <c r="C22913" i="1"/>
  <c r="C22914" i="1"/>
  <c r="C22915" i="1"/>
  <c r="C22916" i="1"/>
  <c r="C22917" i="1"/>
  <c r="C22918" i="1"/>
  <c r="C22919" i="1"/>
  <c r="C22920" i="1"/>
  <c r="C22921" i="1"/>
  <c r="C22922" i="1"/>
  <c r="C22923" i="1"/>
  <c r="C22924" i="1"/>
  <c r="C22925" i="1"/>
  <c r="C22926" i="1"/>
  <c r="C22927" i="1"/>
  <c r="C22928" i="1"/>
  <c r="C22929" i="1"/>
  <c r="C22930" i="1"/>
  <c r="C22931" i="1"/>
  <c r="C22932" i="1"/>
  <c r="C22933" i="1"/>
  <c r="C22934" i="1"/>
  <c r="C22935" i="1"/>
  <c r="C22936" i="1"/>
  <c r="C22937" i="1"/>
  <c r="C22938" i="1"/>
  <c r="C22939" i="1"/>
  <c r="C22940" i="1"/>
  <c r="C22941" i="1"/>
  <c r="C22942" i="1"/>
  <c r="C22943" i="1"/>
  <c r="C22944" i="1"/>
  <c r="C22945" i="1"/>
  <c r="C22946" i="1"/>
  <c r="C22947" i="1"/>
  <c r="C22948" i="1"/>
  <c r="C22949" i="1"/>
  <c r="C22950" i="1"/>
  <c r="C22951" i="1"/>
  <c r="C22952" i="1"/>
  <c r="C22953" i="1"/>
  <c r="C22954" i="1"/>
  <c r="C22955" i="1"/>
  <c r="C22956" i="1"/>
  <c r="C22957" i="1"/>
  <c r="C22958" i="1"/>
  <c r="C22959" i="1"/>
  <c r="C22960" i="1"/>
  <c r="C22961" i="1"/>
  <c r="C22962" i="1"/>
  <c r="C22963" i="1"/>
  <c r="C22964" i="1"/>
  <c r="C22965" i="1"/>
  <c r="C22966" i="1"/>
  <c r="C22967" i="1"/>
  <c r="C22968" i="1"/>
  <c r="C22969" i="1"/>
  <c r="C22970" i="1"/>
  <c r="C22971" i="1"/>
  <c r="C22972" i="1"/>
  <c r="C22973" i="1"/>
  <c r="C22974" i="1"/>
  <c r="C22975" i="1"/>
  <c r="C22976" i="1"/>
  <c r="C22977" i="1"/>
  <c r="C22978" i="1"/>
  <c r="C22979" i="1"/>
  <c r="C22980" i="1"/>
  <c r="C22981" i="1"/>
  <c r="C22982" i="1"/>
  <c r="C22983" i="1"/>
  <c r="C22984" i="1"/>
  <c r="C22985" i="1"/>
  <c r="C22986" i="1"/>
  <c r="C22987" i="1"/>
  <c r="C22988" i="1"/>
  <c r="C22989" i="1"/>
  <c r="C22990" i="1"/>
  <c r="C22991" i="1"/>
  <c r="C22992" i="1"/>
  <c r="C22993" i="1"/>
  <c r="C22994" i="1"/>
  <c r="C22995" i="1"/>
  <c r="C22996" i="1"/>
  <c r="C22997" i="1"/>
  <c r="C22998" i="1"/>
  <c r="C22999" i="1"/>
  <c r="C23000" i="1"/>
  <c r="C23001" i="1"/>
  <c r="C23002" i="1"/>
  <c r="C23003" i="1"/>
  <c r="C23004" i="1"/>
  <c r="C23005" i="1"/>
  <c r="C23006" i="1"/>
  <c r="C23007" i="1"/>
  <c r="C23008" i="1"/>
  <c r="C23009" i="1"/>
  <c r="C23010" i="1"/>
  <c r="C23011" i="1"/>
  <c r="C23012" i="1"/>
  <c r="C23013" i="1"/>
  <c r="C23014" i="1"/>
  <c r="C23015" i="1"/>
  <c r="C23016" i="1"/>
  <c r="C23017" i="1"/>
  <c r="C23018" i="1"/>
  <c r="C23019" i="1"/>
  <c r="C23020" i="1"/>
  <c r="C23021" i="1"/>
  <c r="C23022" i="1"/>
  <c r="C23023" i="1"/>
  <c r="C23024" i="1"/>
  <c r="C23025" i="1"/>
  <c r="C23026" i="1"/>
  <c r="C23027" i="1"/>
  <c r="C23028" i="1"/>
  <c r="C23029" i="1"/>
  <c r="C23030" i="1"/>
  <c r="C23031" i="1"/>
  <c r="C23032" i="1"/>
  <c r="C23033" i="1"/>
  <c r="C23034" i="1"/>
  <c r="C23035" i="1"/>
  <c r="C23036" i="1"/>
  <c r="C23037" i="1"/>
  <c r="C23038" i="1"/>
  <c r="C23039" i="1"/>
  <c r="C23040" i="1"/>
  <c r="C23041" i="1"/>
  <c r="C23042" i="1"/>
  <c r="C23043" i="1"/>
  <c r="C23044" i="1"/>
  <c r="C23045" i="1"/>
  <c r="C23046" i="1"/>
  <c r="C23047" i="1"/>
  <c r="C23048" i="1"/>
  <c r="C23049" i="1"/>
  <c r="C23050" i="1"/>
  <c r="C23051" i="1"/>
  <c r="C23052" i="1"/>
  <c r="C23053" i="1"/>
  <c r="C23054" i="1"/>
  <c r="C23055" i="1"/>
  <c r="C23056" i="1"/>
  <c r="C23057" i="1"/>
  <c r="C23058" i="1"/>
  <c r="C23059" i="1"/>
  <c r="C23060" i="1"/>
  <c r="C23061" i="1"/>
  <c r="C23062" i="1"/>
  <c r="C23063" i="1"/>
  <c r="C23064" i="1"/>
  <c r="C23065" i="1"/>
  <c r="C23066" i="1"/>
  <c r="C23067" i="1"/>
  <c r="C23068" i="1"/>
  <c r="C23069" i="1"/>
  <c r="C23070" i="1"/>
  <c r="C23071" i="1"/>
  <c r="C23072" i="1"/>
  <c r="C23073" i="1"/>
  <c r="C23074" i="1"/>
  <c r="C23075" i="1"/>
  <c r="C23076" i="1"/>
  <c r="C23077" i="1"/>
  <c r="C23078" i="1"/>
  <c r="C23079" i="1"/>
  <c r="C23080" i="1"/>
  <c r="C23081" i="1"/>
  <c r="C23082" i="1"/>
  <c r="C23083" i="1"/>
  <c r="C23084" i="1"/>
  <c r="C23085" i="1"/>
  <c r="C23086" i="1"/>
  <c r="C23087" i="1"/>
  <c r="C23088" i="1"/>
  <c r="C23089" i="1"/>
  <c r="C23090" i="1"/>
  <c r="C23091" i="1"/>
  <c r="C23092" i="1"/>
  <c r="C23093" i="1"/>
  <c r="C23094" i="1"/>
  <c r="C23095" i="1"/>
  <c r="C23096" i="1"/>
  <c r="C23097" i="1"/>
  <c r="C23098" i="1"/>
  <c r="C23099" i="1"/>
  <c r="C23100" i="1"/>
  <c r="C23101" i="1"/>
  <c r="C23102" i="1"/>
  <c r="C23103" i="1"/>
  <c r="C23104" i="1"/>
  <c r="C23105" i="1"/>
  <c r="C23106" i="1"/>
  <c r="C23107" i="1"/>
  <c r="C23108" i="1"/>
  <c r="C23109" i="1"/>
  <c r="C23110" i="1"/>
  <c r="C23111" i="1"/>
  <c r="C23112" i="1"/>
  <c r="C23113" i="1"/>
  <c r="C23114" i="1"/>
  <c r="C23115" i="1"/>
  <c r="C23116" i="1"/>
  <c r="C23117" i="1"/>
  <c r="C23118" i="1"/>
  <c r="C23119" i="1"/>
  <c r="C23120" i="1"/>
  <c r="C23121" i="1"/>
  <c r="C23122" i="1"/>
  <c r="C23123" i="1"/>
  <c r="C23124" i="1"/>
  <c r="C23125" i="1"/>
  <c r="C23126" i="1"/>
  <c r="C23127" i="1"/>
  <c r="C23128" i="1"/>
  <c r="C23129" i="1"/>
  <c r="C23130" i="1"/>
  <c r="C23131" i="1"/>
  <c r="C23132" i="1"/>
  <c r="C23133" i="1"/>
  <c r="C23134" i="1"/>
  <c r="C23135" i="1"/>
  <c r="C23136" i="1"/>
  <c r="C23137" i="1"/>
  <c r="C23138" i="1"/>
  <c r="C23139" i="1"/>
  <c r="C23140" i="1"/>
  <c r="C23141" i="1"/>
  <c r="C23142" i="1"/>
  <c r="C23143" i="1"/>
  <c r="C23144" i="1"/>
  <c r="C23145" i="1"/>
  <c r="C23146" i="1"/>
  <c r="C23147" i="1"/>
  <c r="C23148" i="1"/>
  <c r="C23149" i="1"/>
  <c r="C23150" i="1"/>
  <c r="C23151" i="1"/>
  <c r="C23152" i="1"/>
  <c r="C23153" i="1"/>
  <c r="C23154" i="1"/>
  <c r="C23155" i="1"/>
  <c r="C23156" i="1"/>
  <c r="C23157" i="1"/>
  <c r="C23158" i="1"/>
  <c r="C23159" i="1"/>
  <c r="C23160" i="1"/>
  <c r="C23161" i="1"/>
  <c r="C23162" i="1"/>
  <c r="C23163" i="1"/>
  <c r="C23164" i="1"/>
  <c r="C23165" i="1"/>
  <c r="C23166" i="1"/>
  <c r="C23167" i="1"/>
  <c r="C23168" i="1"/>
  <c r="C23169" i="1"/>
  <c r="C23170" i="1"/>
  <c r="C23171" i="1"/>
  <c r="C23172" i="1"/>
  <c r="C23173" i="1"/>
  <c r="C23174" i="1"/>
  <c r="C23175" i="1"/>
  <c r="C23176" i="1"/>
  <c r="C23177" i="1"/>
  <c r="C23178" i="1"/>
  <c r="C23179" i="1"/>
  <c r="C23180" i="1"/>
  <c r="C23181" i="1"/>
  <c r="C23182" i="1"/>
  <c r="C23183" i="1"/>
  <c r="C23184" i="1"/>
  <c r="C23185" i="1"/>
  <c r="C23186" i="1"/>
  <c r="C23187" i="1"/>
  <c r="C23188" i="1"/>
  <c r="C23189" i="1"/>
  <c r="C23190" i="1"/>
  <c r="C23191" i="1"/>
  <c r="C23192" i="1"/>
  <c r="C23193" i="1"/>
  <c r="C23194" i="1"/>
  <c r="C23195" i="1"/>
  <c r="C23196" i="1"/>
  <c r="C23197" i="1"/>
  <c r="C23198" i="1"/>
  <c r="C23199" i="1"/>
  <c r="C23200" i="1"/>
  <c r="C23201" i="1"/>
  <c r="C23202" i="1"/>
  <c r="C23203" i="1"/>
  <c r="C23204" i="1"/>
  <c r="C23205" i="1"/>
  <c r="C23206" i="1"/>
  <c r="C23207" i="1"/>
  <c r="C23208" i="1"/>
  <c r="C23209" i="1"/>
  <c r="C23210" i="1"/>
  <c r="C23211" i="1"/>
  <c r="C23212" i="1"/>
  <c r="C23213" i="1"/>
  <c r="C23214" i="1"/>
  <c r="C23215" i="1"/>
  <c r="C23216" i="1"/>
  <c r="C23217" i="1"/>
  <c r="C23218" i="1"/>
  <c r="C23219" i="1"/>
  <c r="C23220" i="1"/>
  <c r="C23221" i="1"/>
  <c r="C23222" i="1"/>
  <c r="C23223" i="1"/>
  <c r="C23224" i="1"/>
  <c r="C23225" i="1"/>
  <c r="C23226" i="1"/>
  <c r="C23227" i="1"/>
  <c r="C23228" i="1"/>
  <c r="C23229" i="1"/>
  <c r="C23230" i="1"/>
  <c r="C23231" i="1"/>
  <c r="C23232" i="1"/>
  <c r="C23233" i="1"/>
  <c r="C23234" i="1"/>
  <c r="C23235" i="1"/>
  <c r="C23236" i="1"/>
  <c r="C23237" i="1"/>
  <c r="C23238" i="1"/>
  <c r="C23239" i="1"/>
  <c r="C23240" i="1"/>
  <c r="C23241" i="1"/>
  <c r="C23242" i="1"/>
  <c r="C23243" i="1"/>
  <c r="C23244" i="1"/>
  <c r="C23245" i="1"/>
  <c r="C23246" i="1"/>
  <c r="C23247" i="1"/>
  <c r="C23248" i="1"/>
  <c r="C23249" i="1"/>
  <c r="C23250" i="1"/>
  <c r="C23251" i="1"/>
  <c r="C23252" i="1"/>
  <c r="C23253" i="1"/>
  <c r="C23254" i="1"/>
  <c r="C23255" i="1"/>
  <c r="C23256" i="1"/>
  <c r="C23257" i="1"/>
  <c r="C23258" i="1"/>
  <c r="C23259" i="1"/>
  <c r="C23260" i="1"/>
  <c r="C23261" i="1"/>
  <c r="C23262" i="1"/>
  <c r="C23263" i="1"/>
  <c r="C23264" i="1"/>
  <c r="C23265" i="1"/>
  <c r="C23266" i="1"/>
  <c r="C23267" i="1"/>
  <c r="C23268" i="1"/>
  <c r="C23269" i="1"/>
  <c r="C23270" i="1"/>
  <c r="C23271" i="1"/>
  <c r="C23272" i="1"/>
  <c r="C23273" i="1"/>
  <c r="C23274" i="1"/>
  <c r="C23275" i="1"/>
  <c r="C23276" i="1"/>
  <c r="C23277" i="1"/>
  <c r="C23278" i="1"/>
  <c r="C23279" i="1"/>
  <c r="C23280" i="1"/>
  <c r="C23281" i="1"/>
  <c r="C23282" i="1"/>
  <c r="C23283" i="1"/>
  <c r="C23284" i="1"/>
  <c r="C23285" i="1"/>
  <c r="C23286" i="1"/>
  <c r="C23287" i="1"/>
  <c r="C23288" i="1"/>
  <c r="C23289" i="1"/>
  <c r="C23290" i="1"/>
  <c r="C23291" i="1"/>
  <c r="C23292" i="1"/>
  <c r="C23293" i="1"/>
  <c r="C23294" i="1"/>
  <c r="C23295" i="1"/>
  <c r="C23296" i="1"/>
  <c r="C23297" i="1"/>
  <c r="C23298" i="1"/>
  <c r="C23299" i="1"/>
  <c r="C23300" i="1"/>
  <c r="C23301" i="1"/>
  <c r="C23302" i="1"/>
  <c r="C23303" i="1"/>
  <c r="C23304" i="1"/>
  <c r="C23305" i="1"/>
  <c r="C23306" i="1"/>
  <c r="C23307" i="1"/>
  <c r="C23308" i="1"/>
  <c r="C23309" i="1"/>
  <c r="C23310" i="1"/>
  <c r="C23311" i="1"/>
  <c r="C23312" i="1"/>
  <c r="C23313" i="1"/>
  <c r="C23314" i="1"/>
  <c r="C23315" i="1"/>
  <c r="C23316" i="1"/>
  <c r="C23317" i="1"/>
  <c r="C23318" i="1"/>
  <c r="C23319" i="1"/>
  <c r="C23320" i="1"/>
  <c r="C23321" i="1"/>
  <c r="C23322" i="1"/>
  <c r="C23323" i="1"/>
  <c r="C23324" i="1"/>
  <c r="C23325" i="1"/>
  <c r="C23326" i="1"/>
  <c r="C23327" i="1"/>
  <c r="C23328" i="1"/>
  <c r="C23329" i="1"/>
  <c r="C23330" i="1"/>
  <c r="C23331" i="1"/>
  <c r="C23332" i="1"/>
  <c r="C23333" i="1"/>
  <c r="C23334" i="1"/>
  <c r="C23335" i="1"/>
  <c r="C23336" i="1"/>
  <c r="C23337" i="1"/>
  <c r="C23338" i="1"/>
  <c r="C23339" i="1"/>
  <c r="C23340" i="1"/>
  <c r="C23341" i="1"/>
  <c r="C23342" i="1"/>
  <c r="C23343" i="1"/>
  <c r="C23344" i="1"/>
  <c r="C23345" i="1"/>
  <c r="C23346" i="1"/>
  <c r="C23347" i="1"/>
  <c r="C23348" i="1"/>
  <c r="C23349" i="1"/>
  <c r="C23350" i="1"/>
  <c r="C23351" i="1"/>
  <c r="C23352" i="1"/>
  <c r="C23353" i="1"/>
  <c r="C23354" i="1"/>
  <c r="C23355" i="1"/>
  <c r="C23356" i="1"/>
  <c r="C23357" i="1"/>
  <c r="C23358" i="1"/>
  <c r="C23359" i="1"/>
  <c r="C23360" i="1"/>
  <c r="C23361" i="1"/>
  <c r="C23362" i="1"/>
  <c r="C23363" i="1"/>
  <c r="C23364" i="1"/>
  <c r="C23365" i="1"/>
  <c r="C23366" i="1"/>
  <c r="C23367" i="1"/>
  <c r="C23368" i="1"/>
  <c r="C23369" i="1"/>
  <c r="C23370" i="1"/>
  <c r="C23371" i="1"/>
  <c r="C23372" i="1"/>
  <c r="C23373" i="1"/>
  <c r="C23374" i="1"/>
  <c r="C23375" i="1"/>
  <c r="C23376" i="1"/>
  <c r="C23377" i="1"/>
  <c r="C23378" i="1"/>
  <c r="C23379" i="1"/>
  <c r="C23380" i="1"/>
  <c r="C23381" i="1"/>
  <c r="C23382" i="1"/>
  <c r="C23383" i="1"/>
  <c r="C23384" i="1"/>
  <c r="C23385" i="1"/>
  <c r="C23386" i="1"/>
  <c r="C23387" i="1"/>
  <c r="C23388" i="1"/>
  <c r="C23389" i="1"/>
  <c r="C23390" i="1"/>
  <c r="C23391" i="1"/>
  <c r="C23392" i="1"/>
  <c r="C23393" i="1"/>
  <c r="C23394" i="1"/>
  <c r="C23395" i="1"/>
  <c r="C23396" i="1"/>
  <c r="C23397" i="1"/>
  <c r="C23398" i="1"/>
  <c r="C23399" i="1"/>
  <c r="C23400" i="1"/>
  <c r="C23401" i="1"/>
  <c r="C23402" i="1"/>
  <c r="C23403" i="1"/>
  <c r="C23404" i="1"/>
  <c r="C23405" i="1"/>
  <c r="C23406" i="1"/>
  <c r="C23407" i="1"/>
  <c r="C23408" i="1"/>
  <c r="C23409" i="1"/>
  <c r="C23410" i="1"/>
  <c r="C23411" i="1"/>
  <c r="C23412" i="1"/>
  <c r="C23413" i="1"/>
  <c r="C23414" i="1"/>
  <c r="C23415" i="1"/>
  <c r="C23416" i="1"/>
  <c r="C23417" i="1"/>
  <c r="C23418" i="1"/>
  <c r="C23419" i="1"/>
  <c r="C23420" i="1"/>
  <c r="C23421" i="1"/>
  <c r="C23422" i="1"/>
  <c r="C23423" i="1"/>
  <c r="C23424" i="1"/>
  <c r="C23425" i="1"/>
  <c r="C23426" i="1"/>
  <c r="C23427" i="1"/>
  <c r="C23428" i="1"/>
  <c r="C23429" i="1"/>
  <c r="C23430" i="1"/>
  <c r="C23431" i="1"/>
  <c r="C23432" i="1"/>
  <c r="C23433" i="1"/>
  <c r="C23434" i="1"/>
  <c r="C23435" i="1"/>
  <c r="C23436" i="1"/>
  <c r="C23437" i="1"/>
  <c r="C23438" i="1"/>
  <c r="C23439" i="1"/>
  <c r="C23440" i="1"/>
  <c r="C23441" i="1"/>
  <c r="C23442" i="1"/>
  <c r="C23443" i="1"/>
  <c r="C23444" i="1"/>
  <c r="C23445" i="1"/>
  <c r="C23446" i="1"/>
  <c r="C23447" i="1"/>
  <c r="C23448" i="1"/>
  <c r="C23449" i="1"/>
  <c r="C23450" i="1"/>
  <c r="C23451" i="1"/>
  <c r="C23452" i="1"/>
  <c r="C23453" i="1"/>
  <c r="C23454" i="1"/>
  <c r="C23455" i="1"/>
  <c r="C23456" i="1"/>
  <c r="C23457" i="1"/>
  <c r="C23458" i="1"/>
  <c r="C23459" i="1"/>
  <c r="C23460" i="1"/>
  <c r="C23461" i="1"/>
  <c r="C23462" i="1"/>
  <c r="C23463" i="1"/>
  <c r="C23464" i="1"/>
  <c r="C23465" i="1"/>
  <c r="C23466" i="1"/>
  <c r="C23467" i="1"/>
  <c r="C23468" i="1"/>
  <c r="C23469" i="1"/>
  <c r="C23470" i="1"/>
  <c r="C23471" i="1"/>
  <c r="C23472" i="1"/>
  <c r="C23473" i="1"/>
  <c r="C23474" i="1"/>
  <c r="C23475" i="1"/>
  <c r="C23476" i="1"/>
  <c r="C23477" i="1"/>
  <c r="C23478" i="1"/>
  <c r="C23479" i="1"/>
  <c r="C23480" i="1"/>
  <c r="C23481" i="1"/>
  <c r="C23482" i="1"/>
  <c r="C23483" i="1"/>
  <c r="C23484" i="1"/>
  <c r="C23485" i="1"/>
  <c r="C23486" i="1"/>
  <c r="C23487" i="1"/>
  <c r="C23488" i="1"/>
  <c r="C23489" i="1"/>
  <c r="C23490" i="1"/>
  <c r="C23491" i="1"/>
  <c r="C23492" i="1"/>
  <c r="C23493" i="1"/>
  <c r="C23494" i="1"/>
  <c r="C23495" i="1"/>
  <c r="C23496" i="1"/>
  <c r="C23497" i="1"/>
  <c r="C23498" i="1"/>
  <c r="C23499" i="1"/>
  <c r="C23500" i="1"/>
  <c r="C23501" i="1"/>
  <c r="C23502" i="1"/>
  <c r="C23503" i="1"/>
  <c r="C23504" i="1"/>
  <c r="C23505" i="1"/>
  <c r="C23506" i="1"/>
  <c r="C23507" i="1"/>
  <c r="C23508" i="1"/>
  <c r="C23509" i="1"/>
  <c r="C23510" i="1"/>
  <c r="C23511" i="1"/>
  <c r="C23512" i="1"/>
  <c r="C23513" i="1"/>
  <c r="C23514" i="1"/>
  <c r="C23515" i="1"/>
  <c r="C23516" i="1"/>
  <c r="C23517" i="1"/>
  <c r="C23518" i="1"/>
  <c r="C23519" i="1"/>
  <c r="C23520" i="1"/>
  <c r="C23521" i="1"/>
  <c r="C23522" i="1"/>
  <c r="C23523" i="1"/>
  <c r="C23524" i="1"/>
  <c r="C23525" i="1"/>
  <c r="C23526" i="1"/>
  <c r="C23527" i="1"/>
  <c r="C23528" i="1"/>
  <c r="C23529" i="1"/>
  <c r="C23530" i="1"/>
  <c r="C23531" i="1"/>
  <c r="C23532" i="1"/>
  <c r="C23533" i="1"/>
  <c r="C23534" i="1"/>
  <c r="C23535" i="1"/>
  <c r="C23536" i="1"/>
  <c r="C23537" i="1"/>
  <c r="C23538" i="1"/>
  <c r="C23539" i="1"/>
  <c r="C23540" i="1"/>
  <c r="C23541" i="1"/>
  <c r="C23542" i="1"/>
  <c r="C23543" i="1"/>
  <c r="C23544" i="1"/>
  <c r="C23545" i="1"/>
  <c r="C23546" i="1"/>
  <c r="C23547" i="1"/>
  <c r="C23548" i="1"/>
  <c r="C23549" i="1"/>
  <c r="C23550" i="1"/>
  <c r="C23551" i="1"/>
  <c r="C23552" i="1"/>
  <c r="C23553" i="1"/>
  <c r="C23554" i="1"/>
  <c r="C23555" i="1"/>
  <c r="C23556" i="1"/>
  <c r="C23557" i="1"/>
  <c r="C23558" i="1"/>
  <c r="C23559" i="1"/>
  <c r="C23560" i="1"/>
  <c r="C23561" i="1"/>
  <c r="C23562" i="1"/>
  <c r="C23563" i="1"/>
  <c r="C23564" i="1"/>
  <c r="C23565" i="1"/>
  <c r="C23566" i="1"/>
  <c r="C23567" i="1"/>
  <c r="C23568" i="1"/>
  <c r="C23569" i="1"/>
  <c r="C23570" i="1"/>
  <c r="C23571" i="1"/>
  <c r="C23572" i="1"/>
  <c r="C23573" i="1"/>
  <c r="C23574" i="1"/>
  <c r="C23575" i="1"/>
  <c r="C23576" i="1"/>
  <c r="C23577" i="1"/>
  <c r="C23578" i="1"/>
  <c r="C23579" i="1"/>
  <c r="C23580" i="1"/>
  <c r="C23581" i="1"/>
  <c r="C23582" i="1"/>
  <c r="C23583" i="1"/>
  <c r="C23584" i="1"/>
  <c r="C23585" i="1"/>
  <c r="C23586" i="1"/>
  <c r="C23587" i="1"/>
  <c r="C23588" i="1"/>
  <c r="C23589" i="1"/>
  <c r="C23590" i="1"/>
  <c r="C23591" i="1"/>
  <c r="C23592" i="1"/>
  <c r="C23593" i="1"/>
  <c r="C23594" i="1"/>
  <c r="C23595" i="1"/>
  <c r="C23596" i="1"/>
  <c r="C23597" i="1"/>
  <c r="C23598" i="1"/>
  <c r="C23599" i="1"/>
  <c r="C23600" i="1"/>
  <c r="C23601" i="1"/>
  <c r="C23602" i="1"/>
  <c r="C23603" i="1"/>
  <c r="C23604" i="1"/>
  <c r="C23605" i="1"/>
  <c r="C23606" i="1"/>
  <c r="C23607" i="1"/>
  <c r="C23608" i="1"/>
  <c r="C23609" i="1"/>
  <c r="C23610" i="1"/>
  <c r="C23611" i="1"/>
  <c r="C23612" i="1"/>
  <c r="C23613" i="1"/>
  <c r="C23614" i="1"/>
  <c r="C23615" i="1"/>
  <c r="C23616" i="1"/>
  <c r="C23617" i="1"/>
  <c r="C23618" i="1"/>
  <c r="C23619" i="1"/>
  <c r="C23620" i="1"/>
  <c r="C23621" i="1"/>
  <c r="C23622" i="1"/>
  <c r="C23623" i="1"/>
  <c r="C23624" i="1"/>
  <c r="C23625" i="1"/>
  <c r="C23626" i="1"/>
  <c r="C23627" i="1"/>
  <c r="C23628" i="1"/>
  <c r="C23629" i="1"/>
  <c r="C23630" i="1"/>
  <c r="C23631" i="1"/>
  <c r="C23632" i="1"/>
  <c r="C23633" i="1"/>
  <c r="C23634" i="1"/>
  <c r="C23635" i="1"/>
  <c r="C23636" i="1"/>
  <c r="C23637" i="1"/>
  <c r="C23638" i="1"/>
  <c r="C23639" i="1"/>
  <c r="C23640" i="1"/>
  <c r="C23641" i="1"/>
  <c r="C23642" i="1"/>
  <c r="C23643" i="1"/>
  <c r="C23644" i="1"/>
  <c r="C23645" i="1"/>
  <c r="C23646" i="1"/>
  <c r="C23647" i="1"/>
  <c r="C23648" i="1"/>
  <c r="C23649" i="1"/>
  <c r="C23650" i="1"/>
  <c r="C23651" i="1"/>
  <c r="C23652" i="1"/>
  <c r="C23653" i="1"/>
  <c r="C23654" i="1"/>
  <c r="C23655" i="1"/>
  <c r="C23656" i="1"/>
  <c r="C23657" i="1"/>
  <c r="C23658" i="1"/>
  <c r="C23659" i="1"/>
  <c r="C23660" i="1"/>
  <c r="C23661" i="1"/>
  <c r="C23662" i="1"/>
  <c r="C23663" i="1"/>
  <c r="C23664" i="1"/>
  <c r="C23665" i="1"/>
  <c r="C23666" i="1"/>
  <c r="C23667" i="1"/>
  <c r="C23668" i="1"/>
  <c r="C23669" i="1"/>
  <c r="C23670" i="1"/>
  <c r="C23671" i="1"/>
  <c r="C23672" i="1"/>
  <c r="C23673" i="1"/>
  <c r="C23674" i="1"/>
  <c r="C23675" i="1"/>
  <c r="C23676" i="1"/>
  <c r="C23677" i="1"/>
  <c r="C23678" i="1"/>
  <c r="C23679" i="1"/>
  <c r="C23680" i="1"/>
  <c r="C23681" i="1"/>
  <c r="C23682" i="1"/>
  <c r="C23683" i="1"/>
  <c r="C23684" i="1"/>
  <c r="C23685" i="1"/>
  <c r="C23686" i="1"/>
  <c r="C23687" i="1"/>
  <c r="C23688" i="1"/>
  <c r="C23689" i="1"/>
  <c r="C23690" i="1"/>
  <c r="C23691" i="1"/>
  <c r="C23692" i="1"/>
  <c r="C23693" i="1"/>
  <c r="C23694" i="1"/>
  <c r="C23695" i="1"/>
  <c r="C23696" i="1"/>
  <c r="C23697" i="1"/>
  <c r="C23698" i="1"/>
  <c r="C23699" i="1"/>
  <c r="C23700" i="1"/>
  <c r="C23701" i="1"/>
  <c r="C23702" i="1"/>
  <c r="C23703" i="1"/>
  <c r="C23704" i="1"/>
  <c r="C23705" i="1"/>
  <c r="C23706" i="1"/>
  <c r="C23707" i="1"/>
  <c r="C23708" i="1"/>
  <c r="C23709" i="1"/>
  <c r="C23710" i="1"/>
  <c r="C23711" i="1"/>
  <c r="C23712" i="1"/>
  <c r="C23713" i="1"/>
  <c r="C23714" i="1"/>
  <c r="C23715" i="1"/>
  <c r="C23716" i="1"/>
  <c r="C23717" i="1"/>
  <c r="C23718" i="1"/>
  <c r="C23719" i="1"/>
  <c r="C23720" i="1"/>
  <c r="C23721" i="1"/>
  <c r="C23722" i="1"/>
  <c r="C23723" i="1"/>
  <c r="C23724" i="1"/>
  <c r="C23725" i="1"/>
  <c r="C23726" i="1"/>
  <c r="C23727" i="1"/>
  <c r="C23728" i="1"/>
  <c r="C23729" i="1"/>
  <c r="C23730" i="1"/>
  <c r="C23731" i="1"/>
  <c r="C23732" i="1"/>
  <c r="C23733" i="1"/>
  <c r="C23734" i="1"/>
  <c r="C23735" i="1"/>
  <c r="C23736" i="1"/>
  <c r="C23737" i="1"/>
  <c r="C23738" i="1"/>
  <c r="C23739" i="1"/>
  <c r="C23740" i="1"/>
  <c r="C23741" i="1"/>
  <c r="C23742" i="1"/>
  <c r="C23743" i="1"/>
  <c r="C23744" i="1"/>
  <c r="C23745" i="1"/>
  <c r="C23746" i="1"/>
  <c r="C23747" i="1"/>
  <c r="C23748" i="1"/>
  <c r="C23749" i="1"/>
  <c r="C23750" i="1"/>
  <c r="C23751" i="1"/>
  <c r="C23752" i="1"/>
  <c r="C23753" i="1"/>
  <c r="C23754" i="1"/>
  <c r="C23755" i="1"/>
  <c r="C23756" i="1"/>
  <c r="C23757" i="1"/>
  <c r="C23758" i="1"/>
  <c r="C23759" i="1"/>
  <c r="C23760" i="1"/>
  <c r="C23761" i="1"/>
  <c r="C23762" i="1"/>
  <c r="C23763" i="1"/>
  <c r="C23764" i="1"/>
  <c r="C23765" i="1"/>
  <c r="C23766" i="1"/>
  <c r="C23767" i="1"/>
  <c r="C23768" i="1"/>
  <c r="C23769" i="1"/>
  <c r="C23770" i="1"/>
  <c r="C23771" i="1"/>
  <c r="C23772" i="1"/>
  <c r="C23773" i="1"/>
  <c r="C23774" i="1"/>
  <c r="C23775" i="1"/>
  <c r="C23776" i="1"/>
  <c r="C23777" i="1"/>
  <c r="C23778" i="1"/>
  <c r="C23779" i="1"/>
  <c r="C23780" i="1"/>
  <c r="C23781" i="1"/>
  <c r="C23782" i="1"/>
  <c r="C23783" i="1"/>
  <c r="C23784" i="1"/>
  <c r="C23785" i="1"/>
  <c r="C23786" i="1"/>
  <c r="C23787" i="1"/>
  <c r="C23788" i="1"/>
  <c r="C23789" i="1"/>
  <c r="C23790" i="1"/>
  <c r="C23791" i="1"/>
  <c r="C23792" i="1"/>
  <c r="C23793" i="1"/>
  <c r="C23794" i="1"/>
  <c r="C23795" i="1"/>
  <c r="C23796" i="1"/>
  <c r="C23797" i="1"/>
  <c r="C23798" i="1"/>
  <c r="C23799" i="1"/>
  <c r="C23800" i="1"/>
  <c r="C23801" i="1"/>
  <c r="C23802" i="1"/>
  <c r="C23803" i="1"/>
  <c r="C23804" i="1"/>
  <c r="C23805" i="1"/>
  <c r="C23806" i="1"/>
  <c r="C23807" i="1"/>
  <c r="C23808" i="1"/>
  <c r="C23809" i="1"/>
  <c r="C23810" i="1"/>
  <c r="C23811" i="1"/>
  <c r="C23812" i="1"/>
  <c r="C23813" i="1"/>
  <c r="C23814" i="1"/>
  <c r="C23815" i="1"/>
  <c r="C23816" i="1"/>
  <c r="C23817" i="1"/>
  <c r="C23818" i="1"/>
  <c r="C23819" i="1"/>
  <c r="C23820" i="1"/>
  <c r="C23821" i="1"/>
  <c r="C23822" i="1"/>
  <c r="C23823" i="1"/>
  <c r="C23824" i="1"/>
  <c r="C23825" i="1"/>
  <c r="C23826" i="1"/>
  <c r="C23827" i="1"/>
  <c r="C23828" i="1"/>
  <c r="C23829" i="1"/>
  <c r="C23830" i="1"/>
  <c r="C23831" i="1"/>
  <c r="C23832" i="1"/>
  <c r="C23833" i="1"/>
  <c r="C23834" i="1"/>
  <c r="C23835" i="1"/>
  <c r="C23836" i="1"/>
  <c r="C23837" i="1"/>
  <c r="C23838" i="1"/>
  <c r="C23839" i="1"/>
  <c r="C23840" i="1"/>
  <c r="C23841" i="1"/>
  <c r="C23842" i="1"/>
  <c r="C23843" i="1"/>
  <c r="C23844" i="1"/>
  <c r="C23845" i="1"/>
  <c r="C23846" i="1"/>
  <c r="C23847" i="1"/>
  <c r="C23848" i="1"/>
  <c r="C23849" i="1"/>
  <c r="C23850" i="1"/>
  <c r="C23851" i="1"/>
  <c r="C23852" i="1"/>
  <c r="C23853" i="1"/>
  <c r="C23854" i="1"/>
  <c r="C23855" i="1"/>
  <c r="C23856" i="1"/>
  <c r="C23857" i="1"/>
  <c r="C23858" i="1"/>
  <c r="C23859" i="1"/>
  <c r="C23860" i="1"/>
  <c r="C23861" i="1"/>
  <c r="C23862" i="1"/>
  <c r="C23863" i="1"/>
  <c r="C23864" i="1"/>
  <c r="C23865" i="1"/>
  <c r="C23866" i="1"/>
  <c r="C23867" i="1"/>
  <c r="C23868" i="1"/>
  <c r="C23869" i="1"/>
  <c r="C23870" i="1"/>
  <c r="C23871" i="1"/>
  <c r="C23872" i="1"/>
  <c r="C23873" i="1"/>
  <c r="C23874" i="1"/>
  <c r="C23875" i="1"/>
  <c r="C23876" i="1"/>
  <c r="C23877" i="1"/>
  <c r="C23878" i="1"/>
  <c r="C23879" i="1"/>
  <c r="C23880" i="1"/>
  <c r="C23881" i="1"/>
  <c r="C23882" i="1"/>
  <c r="C23883" i="1"/>
  <c r="C23884" i="1"/>
  <c r="C23885" i="1"/>
  <c r="C23886" i="1"/>
  <c r="C23887" i="1"/>
  <c r="C23888" i="1"/>
  <c r="C23889" i="1"/>
  <c r="C23890" i="1"/>
  <c r="C23891" i="1"/>
  <c r="C23892" i="1"/>
  <c r="C23893" i="1"/>
  <c r="C23894" i="1"/>
  <c r="C23895" i="1"/>
  <c r="C23896" i="1"/>
  <c r="C23897" i="1"/>
  <c r="C23898" i="1"/>
  <c r="C23899" i="1"/>
  <c r="C23900" i="1"/>
  <c r="C23901" i="1"/>
  <c r="C23902" i="1"/>
  <c r="C23903" i="1"/>
  <c r="C23904" i="1"/>
  <c r="C23905" i="1"/>
  <c r="C23906" i="1"/>
  <c r="C23907" i="1"/>
  <c r="C23908" i="1"/>
  <c r="C23909" i="1"/>
  <c r="C23910" i="1"/>
  <c r="C23911" i="1"/>
  <c r="C23912" i="1"/>
  <c r="C23913" i="1"/>
  <c r="C23914" i="1"/>
  <c r="C23915" i="1"/>
  <c r="C23916" i="1"/>
  <c r="C23917" i="1"/>
  <c r="C23918" i="1"/>
  <c r="C23919" i="1"/>
  <c r="C23920" i="1"/>
  <c r="C23921" i="1"/>
  <c r="C23922" i="1"/>
  <c r="C23923" i="1"/>
  <c r="C23924" i="1"/>
  <c r="C23925" i="1"/>
  <c r="C23926" i="1"/>
  <c r="C23927" i="1"/>
  <c r="C23928" i="1"/>
  <c r="C23929" i="1"/>
  <c r="C23930" i="1"/>
  <c r="C23931" i="1"/>
  <c r="C23932" i="1"/>
  <c r="C23933" i="1"/>
  <c r="C23934" i="1"/>
  <c r="C23935" i="1"/>
  <c r="C23936" i="1"/>
  <c r="C23937" i="1"/>
  <c r="C23938" i="1"/>
  <c r="C23939" i="1"/>
  <c r="C23940" i="1"/>
  <c r="C23941" i="1"/>
  <c r="C23942" i="1"/>
  <c r="C23943" i="1"/>
  <c r="C23944" i="1"/>
  <c r="C23945" i="1"/>
  <c r="C23946" i="1"/>
  <c r="C23947" i="1"/>
  <c r="C23948" i="1"/>
  <c r="C23949" i="1"/>
  <c r="C23950" i="1"/>
  <c r="C23951" i="1"/>
  <c r="C23952" i="1"/>
  <c r="C23953" i="1"/>
  <c r="C23954" i="1"/>
  <c r="C23955" i="1"/>
  <c r="C23956" i="1"/>
  <c r="C23957" i="1"/>
  <c r="C23958" i="1"/>
  <c r="C23959" i="1"/>
  <c r="C23960" i="1"/>
  <c r="C23961" i="1"/>
  <c r="C23962" i="1"/>
  <c r="C23963" i="1"/>
  <c r="C23964" i="1"/>
  <c r="C23965" i="1"/>
  <c r="C23966" i="1"/>
  <c r="C23967" i="1"/>
  <c r="C23968" i="1"/>
  <c r="C23969" i="1"/>
  <c r="C23970" i="1"/>
  <c r="C23971" i="1"/>
  <c r="C23972" i="1"/>
  <c r="C23973" i="1"/>
  <c r="C23974" i="1"/>
  <c r="C23975" i="1"/>
  <c r="C23976" i="1"/>
  <c r="C23977" i="1"/>
  <c r="C23978" i="1"/>
  <c r="C23979" i="1"/>
  <c r="C23980" i="1"/>
  <c r="C23981" i="1"/>
  <c r="C23982" i="1"/>
  <c r="C23983" i="1"/>
  <c r="C23984" i="1"/>
  <c r="C23985" i="1"/>
  <c r="C23986" i="1"/>
  <c r="C23987" i="1"/>
  <c r="C23988" i="1"/>
  <c r="C23989" i="1"/>
  <c r="C23990" i="1"/>
  <c r="C23991" i="1"/>
  <c r="C23992" i="1"/>
  <c r="C23993" i="1"/>
  <c r="C23994" i="1"/>
  <c r="C23995" i="1"/>
  <c r="C23996" i="1"/>
  <c r="C23997" i="1"/>
  <c r="C23998" i="1"/>
  <c r="C23999" i="1"/>
  <c r="C24000" i="1"/>
  <c r="C24001" i="1"/>
  <c r="C24002" i="1"/>
  <c r="C24003" i="1"/>
  <c r="C24004" i="1"/>
  <c r="C24005" i="1"/>
  <c r="C24006" i="1"/>
  <c r="C24007" i="1"/>
  <c r="C24008" i="1"/>
  <c r="C24009" i="1"/>
  <c r="C24010" i="1"/>
  <c r="C24011" i="1"/>
  <c r="C24012" i="1"/>
  <c r="C24013" i="1"/>
  <c r="C24014" i="1"/>
  <c r="C24015" i="1"/>
  <c r="C24016" i="1"/>
  <c r="C24017" i="1"/>
  <c r="C24018" i="1"/>
  <c r="C24019" i="1"/>
  <c r="C24020" i="1"/>
  <c r="C24021" i="1"/>
  <c r="C24022" i="1"/>
  <c r="C24023" i="1"/>
  <c r="C24024" i="1"/>
  <c r="C24025" i="1"/>
  <c r="C24026" i="1"/>
  <c r="C24027" i="1"/>
  <c r="C24028" i="1"/>
  <c r="C24029" i="1"/>
  <c r="C24030" i="1"/>
  <c r="C24031" i="1"/>
  <c r="C24032" i="1"/>
  <c r="C24033" i="1"/>
  <c r="C24034" i="1"/>
  <c r="C24035" i="1"/>
  <c r="C24036" i="1"/>
  <c r="C24037" i="1"/>
  <c r="C24038" i="1"/>
  <c r="C24039" i="1"/>
  <c r="C24040" i="1"/>
  <c r="C24041" i="1"/>
  <c r="C24042" i="1"/>
  <c r="C24043" i="1"/>
  <c r="C24044" i="1"/>
  <c r="C24045" i="1"/>
  <c r="C24046" i="1"/>
  <c r="C24047" i="1"/>
  <c r="C24048" i="1"/>
  <c r="C24049" i="1"/>
  <c r="C24050" i="1"/>
  <c r="C24051" i="1"/>
  <c r="C24052" i="1"/>
  <c r="C24053" i="1"/>
  <c r="C24054" i="1"/>
  <c r="C24055" i="1"/>
  <c r="C24056" i="1"/>
  <c r="C24057" i="1"/>
  <c r="C24058" i="1"/>
  <c r="C24059" i="1"/>
  <c r="C24060" i="1"/>
  <c r="C24061" i="1"/>
  <c r="C24062" i="1"/>
  <c r="C24063" i="1"/>
  <c r="C24064" i="1"/>
  <c r="C24065" i="1"/>
  <c r="C24066" i="1"/>
  <c r="C24067" i="1"/>
  <c r="C24068" i="1"/>
  <c r="C24069" i="1"/>
  <c r="C24070" i="1"/>
  <c r="C24071" i="1"/>
  <c r="C24072" i="1"/>
  <c r="C24073" i="1"/>
  <c r="C24074" i="1"/>
  <c r="C24075" i="1"/>
  <c r="C24076" i="1"/>
  <c r="C24077" i="1"/>
  <c r="C24078" i="1"/>
  <c r="C24079" i="1"/>
  <c r="C24080" i="1"/>
  <c r="C24081" i="1"/>
  <c r="C24082" i="1"/>
  <c r="C24083" i="1"/>
  <c r="C24084" i="1"/>
  <c r="C24085" i="1"/>
  <c r="C24086" i="1"/>
  <c r="C24087" i="1"/>
  <c r="C24088" i="1"/>
  <c r="C24089" i="1"/>
  <c r="C24090" i="1"/>
  <c r="C24091" i="1"/>
  <c r="C24092" i="1"/>
  <c r="C24093" i="1"/>
  <c r="C24094" i="1"/>
  <c r="C24095" i="1"/>
  <c r="C24096" i="1"/>
  <c r="C24097" i="1"/>
  <c r="C24098" i="1"/>
  <c r="C24099" i="1"/>
  <c r="C24100" i="1"/>
  <c r="C24101" i="1"/>
  <c r="C24102" i="1"/>
  <c r="C24103" i="1"/>
  <c r="C24104" i="1"/>
  <c r="C24105" i="1"/>
  <c r="C24106" i="1"/>
  <c r="C24107" i="1"/>
  <c r="C24108" i="1"/>
  <c r="C24109" i="1"/>
  <c r="C24110" i="1"/>
  <c r="C24111" i="1"/>
  <c r="C24112" i="1"/>
  <c r="C24113" i="1"/>
  <c r="C24114" i="1"/>
  <c r="C24115" i="1"/>
  <c r="C24116" i="1"/>
  <c r="C24117" i="1"/>
  <c r="C24118" i="1"/>
  <c r="C24119" i="1"/>
  <c r="C24120" i="1"/>
  <c r="C24121" i="1"/>
  <c r="C24122" i="1"/>
  <c r="C24123" i="1"/>
  <c r="C24124" i="1"/>
  <c r="C24125" i="1"/>
  <c r="C24126" i="1"/>
  <c r="C24127" i="1"/>
  <c r="C24128" i="1"/>
  <c r="C24129" i="1"/>
  <c r="C24130" i="1"/>
  <c r="C24131" i="1"/>
  <c r="C24132" i="1"/>
  <c r="C24133" i="1"/>
  <c r="C24134" i="1"/>
  <c r="C24135" i="1"/>
  <c r="C24136" i="1"/>
  <c r="C24137" i="1"/>
  <c r="C24138" i="1"/>
  <c r="C24139" i="1"/>
  <c r="C24140" i="1"/>
  <c r="C24141" i="1"/>
  <c r="C24142" i="1"/>
  <c r="C24143" i="1"/>
  <c r="C24144" i="1"/>
  <c r="C24145" i="1"/>
  <c r="C24146" i="1"/>
  <c r="C24147" i="1"/>
  <c r="C24148" i="1"/>
  <c r="C24149" i="1"/>
  <c r="C24150" i="1"/>
  <c r="C24151" i="1"/>
  <c r="C24152" i="1"/>
  <c r="C24153" i="1"/>
  <c r="C24154" i="1"/>
  <c r="C24155" i="1"/>
  <c r="C24156" i="1"/>
  <c r="C24157" i="1"/>
  <c r="C24158" i="1"/>
  <c r="C24159" i="1"/>
  <c r="C24160" i="1"/>
  <c r="C24161" i="1"/>
  <c r="C24162" i="1"/>
  <c r="C24163" i="1"/>
  <c r="C24164" i="1"/>
  <c r="C24165" i="1"/>
  <c r="C24166" i="1"/>
  <c r="C24167" i="1"/>
  <c r="C24168" i="1"/>
  <c r="C24169" i="1"/>
  <c r="C24170" i="1"/>
  <c r="C24171" i="1"/>
  <c r="C24172" i="1"/>
  <c r="C24173" i="1"/>
  <c r="C24174" i="1"/>
  <c r="C24175" i="1"/>
  <c r="C24176" i="1"/>
  <c r="C24177" i="1"/>
  <c r="C24178" i="1"/>
  <c r="C24179" i="1"/>
  <c r="C24180" i="1"/>
  <c r="C24181" i="1"/>
  <c r="C24182" i="1"/>
  <c r="C24183" i="1"/>
  <c r="C24184" i="1"/>
  <c r="C24185" i="1"/>
  <c r="C24186" i="1"/>
  <c r="C24187" i="1"/>
  <c r="C24188" i="1"/>
  <c r="C24189" i="1"/>
  <c r="C24190" i="1"/>
  <c r="C24191" i="1"/>
  <c r="C24192" i="1"/>
  <c r="C24193" i="1"/>
  <c r="C24194" i="1"/>
  <c r="C24195" i="1"/>
  <c r="C24196" i="1"/>
  <c r="C24197" i="1"/>
  <c r="C24198" i="1"/>
  <c r="C24199" i="1"/>
  <c r="C24200" i="1"/>
  <c r="C24201" i="1"/>
  <c r="C24202" i="1"/>
  <c r="C24203" i="1"/>
  <c r="C24204" i="1"/>
  <c r="C24205" i="1"/>
  <c r="C24206" i="1"/>
  <c r="C24207" i="1"/>
  <c r="C24208" i="1"/>
  <c r="C24209" i="1"/>
  <c r="C24210" i="1"/>
  <c r="C24211" i="1"/>
  <c r="C24212" i="1"/>
  <c r="C24213" i="1"/>
  <c r="C24214" i="1"/>
  <c r="C24215" i="1"/>
  <c r="C24216" i="1"/>
  <c r="C24217" i="1"/>
  <c r="C24218" i="1"/>
  <c r="C24219" i="1"/>
  <c r="C24220" i="1"/>
  <c r="C24221" i="1"/>
  <c r="C24222" i="1"/>
  <c r="C24223" i="1"/>
  <c r="C24224" i="1"/>
  <c r="C24225" i="1"/>
  <c r="C24226" i="1"/>
  <c r="C24227" i="1"/>
  <c r="C24228" i="1"/>
  <c r="C24229" i="1"/>
  <c r="C24230" i="1"/>
  <c r="C24231" i="1"/>
  <c r="C24232" i="1"/>
  <c r="C24233" i="1"/>
  <c r="C24234" i="1"/>
  <c r="C24235" i="1"/>
  <c r="C24236" i="1"/>
  <c r="C24237" i="1"/>
  <c r="C24238" i="1"/>
  <c r="C24239" i="1"/>
  <c r="C24240" i="1"/>
  <c r="C24241" i="1"/>
  <c r="C24242" i="1"/>
  <c r="C24243" i="1"/>
  <c r="C24244" i="1"/>
  <c r="C24245" i="1"/>
  <c r="C24246" i="1"/>
  <c r="C24247" i="1"/>
  <c r="C24248" i="1"/>
  <c r="C24249" i="1"/>
  <c r="C24250" i="1"/>
  <c r="C24251" i="1"/>
  <c r="C24252" i="1"/>
  <c r="C24253" i="1"/>
  <c r="C24254" i="1"/>
  <c r="C24255" i="1"/>
  <c r="C24256" i="1"/>
  <c r="C24257" i="1"/>
  <c r="C24258" i="1"/>
  <c r="C24259" i="1"/>
  <c r="C24260" i="1"/>
  <c r="C24261" i="1"/>
  <c r="C24262" i="1"/>
  <c r="C24263" i="1"/>
  <c r="C24264" i="1"/>
  <c r="C24265" i="1"/>
  <c r="C24266" i="1"/>
  <c r="C24267" i="1"/>
  <c r="C24268" i="1"/>
  <c r="C24269" i="1"/>
  <c r="C24270" i="1"/>
  <c r="C24271" i="1"/>
  <c r="C24272" i="1"/>
  <c r="C24273" i="1"/>
  <c r="C24274" i="1"/>
  <c r="C24275" i="1"/>
  <c r="C24276" i="1"/>
  <c r="C24277" i="1"/>
  <c r="C24278" i="1"/>
  <c r="C24279" i="1"/>
  <c r="C24280" i="1"/>
  <c r="C24281" i="1"/>
  <c r="C24282" i="1"/>
  <c r="C24283" i="1"/>
  <c r="C24284" i="1"/>
  <c r="C24285" i="1"/>
  <c r="C24286" i="1"/>
  <c r="C24287" i="1"/>
  <c r="C24288" i="1"/>
  <c r="C24289" i="1"/>
  <c r="C24290" i="1"/>
  <c r="C24291" i="1"/>
  <c r="C24292" i="1"/>
  <c r="C24293" i="1"/>
  <c r="C24294" i="1"/>
  <c r="C24295" i="1"/>
  <c r="C24296" i="1"/>
  <c r="C24297" i="1"/>
  <c r="C24298" i="1"/>
  <c r="C24299" i="1"/>
  <c r="C24300" i="1"/>
  <c r="C24301" i="1"/>
  <c r="C24302" i="1"/>
  <c r="C24303" i="1"/>
  <c r="C24304" i="1"/>
  <c r="C24305" i="1"/>
  <c r="C24306" i="1"/>
  <c r="C24307" i="1"/>
  <c r="C24308" i="1"/>
  <c r="C24309" i="1"/>
  <c r="C24310" i="1"/>
  <c r="C24311" i="1"/>
  <c r="C24312" i="1"/>
  <c r="C24313" i="1"/>
  <c r="C24314" i="1"/>
  <c r="C24315" i="1"/>
  <c r="C24316" i="1"/>
  <c r="C24317" i="1"/>
  <c r="C24318" i="1"/>
  <c r="C24319" i="1"/>
  <c r="C24320" i="1"/>
  <c r="C24321" i="1"/>
  <c r="C24322" i="1"/>
  <c r="C24323" i="1"/>
  <c r="C24324" i="1"/>
  <c r="C24325" i="1"/>
  <c r="C24326" i="1"/>
  <c r="C24327" i="1"/>
  <c r="C24328" i="1"/>
  <c r="C24329" i="1"/>
  <c r="C24330" i="1"/>
  <c r="C24331" i="1"/>
  <c r="C24332" i="1"/>
  <c r="C24333" i="1"/>
  <c r="C24334" i="1"/>
  <c r="C24335" i="1"/>
  <c r="C24336" i="1"/>
  <c r="C24337" i="1"/>
  <c r="C24338" i="1"/>
  <c r="C24339" i="1"/>
  <c r="C24340" i="1"/>
  <c r="C24341" i="1"/>
  <c r="C24342" i="1"/>
  <c r="C24343" i="1"/>
  <c r="C24344" i="1"/>
  <c r="C24345" i="1"/>
  <c r="C24346" i="1"/>
  <c r="C24347" i="1"/>
  <c r="C24348" i="1"/>
  <c r="C24349" i="1"/>
  <c r="C24350" i="1"/>
  <c r="C24351" i="1"/>
  <c r="C24352" i="1"/>
  <c r="C24353" i="1"/>
  <c r="C24354" i="1"/>
  <c r="C24355" i="1"/>
  <c r="C24356" i="1"/>
  <c r="C24357" i="1"/>
  <c r="C24358" i="1"/>
  <c r="C24359" i="1"/>
  <c r="C24360" i="1"/>
  <c r="C24361" i="1"/>
  <c r="C24362" i="1"/>
  <c r="C24363" i="1"/>
  <c r="C24364" i="1"/>
  <c r="C24365" i="1"/>
  <c r="C24366" i="1"/>
  <c r="C24367" i="1"/>
  <c r="C24368" i="1"/>
  <c r="C24369" i="1"/>
  <c r="C24370" i="1"/>
  <c r="C24371" i="1"/>
  <c r="C24372" i="1"/>
  <c r="C24373" i="1"/>
  <c r="C24374" i="1"/>
  <c r="C24375" i="1"/>
  <c r="C24376" i="1"/>
  <c r="C24377" i="1"/>
  <c r="C24378" i="1"/>
  <c r="C24379" i="1"/>
  <c r="C24380" i="1"/>
  <c r="C24381" i="1"/>
  <c r="C24382" i="1"/>
  <c r="C24383" i="1"/>
  <c r="C24384" i="1"/>
  <c r="C24385" i="1"/>
  <c r="C24386" i="1"/>
  <c r="C24387" i="1"/>
  <c r="C24388" i="1"/>
  <c r="C24389" i="1"/>
  <c r="C24390" i="1"/>
  <c r="C24391" i="1"/>
  <c r="C24392" i="1"/>
  <c r="C24393" i="1"/>
  <c r="C24394" i="1"/>
  <c r="C24395" i="1"/>
  <c r="C24396" i="1"/>
  <c r="C24397" i="1"/>
  <c r="C24398" i="1"/>
  <c r="C24399" i="1"/>
  <c r="C24400" i="1"/>
  <c r="C24401" i="1"/>
  <c r="C24402" i="1"/>
  <c r="C24403" i="1"/>
  <c r="C24404" i="1"/>
  <c r="C24405" i="1"/>
  <c r="C24406" i="1"/>
  <c r="C24407" i="1"/>
  <c r="C24408" i="1"/>
  <c r="C24409" i="1"/>
  <c r="C24410" i="1"/>
  <c r="C24411" i="1"/>
  <c r="C24412" i="1"/>
  <c r="C24413" i="1"/>
  <c r="C24414" i="1"/>
  <c r="C24415" i="1"/>
  <c r="C24416" i="1"/>
  <c r="C24417" i="1"/>
  <c r="C24418" i="1"/>
  <c r="C24419" i="1"/>
  <c r="C24420" i="1"/>
  <c r="C24421" i="1"/>
  <c r="C24422" i="1"/>
  <c r="C24423" i="1"/>
  <c r="C24424" i="1"/>
  <c r="C24425" i="1"/>
  <c r="C24426" i="1"/>
  <c r="C24427" i="1"/>
  <c r="C24428" i="1"/>
  <c r="C24429" i="1"/>
  <c r="C24430" i="1"/>
  <c r="C24431" i="1"/>
  <c r="C24432" i="1"/>
  <c r="C24433" i="1"/>
  <c r="C24434" i="1"/>
  <c r="C24435" i="1"/>
  <c r="C24436" i="1"/>
  <c r="C24437" i="1"/>
  <c r="C24438" i="1"/>
  <c r="C24439" i="1"/>
  <c r="C24440" i="1"/>
  <c r="C24441" i="1"/>
  <c r="C24442" i="1"/>
  <c r="C24443" i="1"/>
  <c r="C24444" i="1"/>
  <c r="C24445" i="1"/>
  <c r="C24446" i="1"/>
  <c r="C24447" i="1"/>
  <c r="C24448" i="1"/>
  <c r="C24449" i="1"/>
  <c r="C24450" i="1"/>
  <c r="C24451" i="1"/>
  <c r="C24452" i="1"/>
  <c r="C24453" i="1"/>
  <c r="C24454" i="1"/>
  <c r="C24455" i="1"/>
  <c r="C24456" i="1"/>
  <c r="C24457" i="1"/>
  <c r="C24458" i="1"/>
  <c r="C24459" i="1"/>
  <c r="C24460" i="1"/>
  <c r="C24461" i="1"/>
  <c r="C24462" i="1"/>
  <c r="C24463" i="1"/>
  <c r="C24464" i="1"/>
  <c r="C24465" i="1"/>
  <c r="C24466" i="1"/>
  <c r="C24467" i="1"/>
  <c r="C24468" i="1"/>
  <c r="C24469" i="1"/>
  <c r="C24470" i="1"/>
  <c r="C24471" i="1"/>
  <c r="C24472" i="1"/>
  <c r="C24473" i="1"/>
  <c r="C24474" i="1"/>
  <c r="C24475" i="1"/>
  <c r="C24476" i="1"/>
  <c r="C24477" i="1"/>
  <c r="C24478" i="1"/>
  <c r="C24479" i="1"/>
  <c r="C24480" i="1"/>
  <c r="C24481" i="1"/>
  <c r="C24482" i="1"/>
  <c r="C24483" i="1"/>
  <c r="C24484" i="1"/>
  <c r="C24485" i="1"/>
  <c r="C24486" i="1"/>
  <c r="C24487" i="1"/>
  <c r="C24488" i="1"/>
  <c r="C24489" i="1"/>
  <c r="C24490" i="1"/>
  <c r="C24491" i="1"/>
  <c r="C24492" i="1"/>
  <c r="C24493" i="1"/>
  <c r="C24494" i="1"/>
  <c r="C24495" i="1"/>
  <c r="C24496" i="1"/>
  <c r="C24497" i="1"/>
  <c r="C24498" i="1"/>
  <c r="C24499" i="1"/>
  <c r="C24500" i="1"/>
  <c r="C24501" i="1"/>
  <c r="C24502" i="1"/>
  <c r="C24503" i="1"/>
  <c r="C24504" i="1"/>
  <c r="C24505" i="1"/>
  <c r="C24506" i="1"/>
  <c r="C24507" i="1"/>
  <c r="C24508" i="1"/>
  <c r="C24509" i="1"/>
  <c r="C24510" i="1"/>
  <c r="C24511" i="1"/>
  <c r="C24512" i="1"/>
  <c r="C24513" i="1"/>
  <c r="C24514" i="1"/>
  <c r="C24515" i="1"/>
  <c r="C24516" i="1"/>
  <c r="C24517" i="1"/>
  <c r="C24518" i="1"/>
  <c r="C24519" i="1"/>
  <c r="C24520" i="1"/>
  <c r="C24521" i="1"/>
  <c r="C24522" i="1"/>
  <c r="C24523" i="1"/>
  <c r="C24524" i="1"/>
  <c r="C24525" i="1"/>
  <c r="C24526" i="1"/>
  <c r="C24527" i="1"/>
  <c r="C24528" i="1"/>
  <c r="C24529" i="1"/>
  <c r="C24530" i="1"/>
  <c r="C24531" i="1"/>
  <c r="C24532" i="1"/>
  <c r="C24533" i="1"/>
  <c r="C24534" i="1"/>
  <c r="C24535" i="1"/>
  <c r="C24536" i="1"/>
  <c r="C24537" i="1"/>
  <c r="C24538" i="1"/>
  <c r="C24539" i="1"/>
  <c r="C24540" i="1"/>
  <c r="C24541" i="1"/>
  <c r="C24542" i="1"/>
  <c r="C24543" i="1"/>
  <c r="C24544" i="1"/>
  <c r="C24545" i="1"/>
  <c r="C24546" i="1"/>
  <c r="C24547" i="1"/>
  <c r="C24548" i="1"/>
  <c r="C24549" i="1"/>
  <c r="C24550" i="1"/>
  <c r="C24551" i="1"/>
  <c r="C24552" i="1"/>
  <c r="C24553" i="1"/>
  <c r="C24554" i="1"/>
  <c r="C24555" i="1"/>
  <c r="C24556" i="1"/>
  <c r="C24557" i="1"/>
  <c r="C24558" i="1"/>
  <c r="C24559" i="1"/>
  <c r="C24560" i="1"/>
  <c r="C24561" i="1"/>
  <c r="C24562" i="1"/>
  <c r="C24563" i="1"/>
  <c r="C24564" i="1"/>
  <c r="C24565" i="1"/>
  <c r="C24566" i="1"/>
  <c r="C24567" i="1"/>
  <c r="C24568" i="1"/>
  <c r="C24569" i="1"/>
  <c r="C24570" i="1"/>
  <c r="C24571" i="1"/>
  <c r="C24572" i="1"/>
  <c r="C24573" i="1"/>
  <c r="C24574" i="1"/>
  <c r="C24575" i="1"/>
  <c r="C24576" i="1"/>
  <c r="C24577" i="1"/>
  <c r="C24578" i="1"/>
  <c r="C24579" i="1"/>
  <c r="C24580" i="1"/>
  <c r="C24581" i="1"/>
  <c r="C24582" i="1"/>
  <c r="C24583" i="1"/>
  <c r="C24584" i="1"/>
  <c r="C24585" i="1"/>
  <c r="C24586" i="1"/>
  <c r="C24587" i="1"/>
  <c r="C24588" i="1"/>
  <c r="C24589" i="1"/>
  <c r="C24590" i="1"/>
  <c r="C24591" i="1"/>
  <c r="C24592" i="1"/>
  <c r="C24593" i="1"/>
  <c r="C24594" i="1"/>
  <c r="C24595" i="1"/>
  <c r="C24596" i="1"/>
  <c r="C24597" i="1"/>
  <c r="C24598" i="1"/>
  <c r="C24599" i="1"/>
  <c r="C24600" i="1"/>
  <c r="C24601" i="1"/>
  <c r="C24602" i="1"/>
  <c r="C24603" i="1"/>
  <c r="C24604" i="1"/>
  <c r="C24605" i="1"/>
  <c r="C24606" i="1"/>
  <c r="C24607" i="1"/>
  <c r="C24608" i="1"/>
  <c r="C24609" i="1"/>
  <c r="C24610" i="1"/>
  <c r="C24611" i="1"/>
  <c r="C24612" i="1"/>
  <c r="C24613" i="1"/>
  <c r="C24614" i="1"/>
  <c r="C24615" i="1"/>
  <c r="C24616" i="1"/>
  <c r="C24617" i="1"/>
  <c r="C24618" i="1"/>
  <c r="C24619" i="1"/>
  <c r="C24620" i="1"/>
  <c r="C24621" i="1"/>
  <c r="C24622" i="1"/>
  <c r="C24623" i="1"/>
  <c r="C24624" i="1"/>
  <c r="C24625" i="1"/>
  <c r="C24626" i="1"/>
  <c r="C24627" i="1"/>
  <c r="C24628" i="1"/>
  <c r="C24629" i="1"/>
  <c r="C24630" i="1"/>
  <c r="C24631" i="1"/>
  <c r="C24632" i="1"/>
  <c r="C24633" i="1"/>
  <c r="C24634" i="1"/>
  <c r="C24635" i="1"/>
  <c r="C24636" i="1"/>
  <c r="C24637" i="1"/>
  <c r="C24638" i="1"/>
  <c r="C24639" i="1"/>
  <c r="C24640" i="1"/>
  <c r="C24641" i="1"/>
  <c r="C24642" i="1"/>
  <c r="C24643" i="1"/>
  <c r="C24644" i="1"/>
  <c r="C24645" i="1"/>
  <c r="C24646" i="1"/>
  <c r="C24647" i="1"/>
  <c r="C24648" i="1"/>
  <c r="C24649" i="1"/>
  <c r="C24650" i="1"/>
  <c r="C24651" i="1"/>
  <c r="C24652" i="1"/>
  <c r="C24653" i="1"/>
  <c r="C24654" i="1"/>
  <c r="C24655" i="1"/>
  <c r="C24656" i="1"/>
  <c r="C24657" i="1"/>
  <c r="C24658" i="1"/>
  <c r="C24659" i="1"/>
  <c r="C24660" i="1"/>
  <c r="C24661" i="1"/>
  <c r="C24662" i="1"/>
  <c r="C24663" i="1"/>
  <c r="C24664" i="1"/>
  <c r="C24665" i="1"/>
  <c r="C24666" i="1"/>
  <c r="C24667" i="1"/>
  <c r="C24668" i="1"/>
  <c r="C24669" i="1"/>
  <c r="C24670" i="1"/>
  <c r="C24671" i="1"/>
  <c r="C24672" i="1"/>
  <c r="C24673" i="1"/>
  <c r="C24674" i="1"/>
  <c r="C24675" i="1"/>
  <c r="C24676" i="1"/>
  <c r="C24677" i="1"/>
  <c r="C24678" i="1"/>
  <c r="C24679" i="1"/>
  <c r="C24680" i="1"/>
  <c r="C24681" i="1"/>
  <c r="C24682" i="1"/>
  <c r="C24683" i="1"/>
  <c r="C24684" i="1"/>
  <c r="C24685" i="1"/>
  <c r="C24686" i="1"/>
  <c r="C24687" i="1"/>
  <c r="C24688" i="1"/>
  <c r="C24689" i="1"/>
  <c r="C24690" i="1"/>
  <c r="C24691" i="1"/>
  <c r="C24692" i="1"/>
  <c r="C24693" i="1"/>
  <c r="C24694" i="1"/>
  <c r="C24695" i="1"/>
  <c r="C24696" i="1"/>
  <c r="C24697" i="1"/>
  <c r="C24698" i="1"/>
  <c r="C24699" i="1"/>
  <c r="C24700" i="1"/>
  <c r="C24701" i="1"/>
  <c r="C24702" i="1"/>
  <c r="C24703" i="1"/>
  <c r="C24704" i="1"/>
  <c r="C24705" i="1"/>
  <c r="C24706" i="1"/>
  <c r="C24707" i="1"/>
  <c r="C24708" i="1"/>
  <c r="C24709" i="1"/>
  <c r="C24710" i="1"/>
  <c r="C24711" i="1"/>
  <c r="C24712" i="1"/>
  <c r="C24713" i="1"/>
  <c r="C24714" i="1"/>
  <c r="C24715" i="1"/>
  <c r="C24716" i="1"/>
  <c r="C24717" i="1"/>
  <c r="C24718" i="1"/>
  <c r="C24719" i="1"/>
  <c r="C24720" i="1"/>
  <c r="C24721" i="1"/>
  <c r="C24722" i="1"/>
  <c r="C24723" i="1"/>
  <c r="C24724" i="1"/>
  <c r="C24725" i="1"/>
  <c r="C24726" i="1"/>
  <c r="C24727" i="1"/>
  <c r="C24728" i="1"/>
  <c r="C24729" i="1"/>
  <c r="C24730" i="1"/>
  <c r="C24731" i="1"/>
  <c r="C24732" i="1"/>
  <c r="C24733" i="1"/>
  <c r="C24734" i="1"/>
  <c r="C24735" i="1"/>
  <c r="C24736" i="1"/>
  <c r="C24737" i="1"/>
  <c r="C24738" i="1"/>
  <c r="C24739" i="1"/>
  <c r="C24740" i="1"/>
  <c r="C24741" i="1"/>
  <c r="C24742" i="1"/>
  <c r="C24743" i="1"/>
  <c r="C24744" i="1"/>
  <c r="C24745" i="1"/>
  <c r="C24746" i="1"/>
  <c r="C24747" i="1"/>
  <c r="C24748" i="1"/>
  <c r="C24749" i="1"/>
  <c r="C24750" i="1"/>
  <c r="C24751" i="1"/>
  <c r="C24752" i="1"/>
  <c r="C24753" i="1"/>
  <c r="C24754" i="1"/>
  <c r="C24755" i="1"/>
  <c r="C24756" i="1"/>
  <c r="C24757" i="1"/>
  <c r="C24758" i="1"/>
  <c r="C24759" i="1"/>
  <c r="C24760" i="1"/>
  <c r="C24761" i="1"/>
  <c r="C24762" i="1"/>
  <c r="C24763" i="1"/>
  <c r="C24764" i="1"/>
  <c r="C24765" i="1"/>
  <c r="C24766" i="1"/>
  <c r="C24767" i="1"/>
  <c r="C24768" i="1"/>
  <c r="C24769" i="1"/>
  <c r="C24770" i="1"/>
  <c r="C24771" i="1"/>
  <c r="C24772" i="1"/>
  <c r="C24773" i="1"/>
  <c r="C24774" i="1"/>
  <c r="C24775" i="1"/>
  <c r="C24776" i="1"/>
  <c r="C24777" i="1"/>
  <c r="C24778" i="1"/>
  <c r="C24779" i="1"/>
  <c r="C24780" i="1"/>
  <c r="C24781" i="1"/>
  <c r="C24782" i="1"/>
  <c r="C24783" i="1"/>
  <c r="C24784" i="1"/>
  <c r="C24785" i="1"/>
  <c r="C24786" i="1"/>
  <c r="C24787" i="1"/>
  <c r="C24788" i="1"/>
  <c r="C24789" i="1"/>
  <c r="C24790" i="1"/>
  <c r="C24791" i="1"/>
  <c r="C24792" i="1"/>
  <c r="C24793" i="1"/>
  <c r="C24794" i="1"/>
  <c r="C24795" i="1"/>
  <c r="C24796" i="1"/>
  <c r="C24797" i="1"/>
  <c r="C24798" i="1"/>
  <c r="C24799" i="1"/>
  <c r="C24800" i="1"/>
  <c r="C24801" i="1"/>
  <c r="C24802" i="1"/>
  <c r="C24803" i="1"/>
  <c r="C24804" i="1"/>
  <c r="C24805" i="1"/>
  <c r="C24806" i="1"/>
  <c r="C24807" i="1"/>
  <c r="C24808" i="1"/>
  <c r="C24809" i="1"/>
  <c r="C24810" i="1"/>
  <c r="C24811" i="1"/>
  <c r="C24812" i="1"/>
  <c r="C24813" i="1"/>
  <c r="C24814" i="1"/>
  <c r="C24815" i="1"/>
  <c r="C24816" i="1"/>
  <c r="C24817" i="1"/>
  <c r="C24818" i="1"/>
  <c r="C24819" i="1"/>
  <c r="C24820" i="1"/>
  <c r="C24821" i="1"/>
  <c r="C24822" i="1"/>
  <c r="C24823" i="1"/>
  <c r="C24824" i="1"/>
  <c r="C24825" i="1"/>
  <c r="C24826" i="1"/>
  <c r="C24827" i="1"/>
  <c r="C24828" i="1"/>
  <c r="C24829" i="1"/>
  <c r="C24830" i="1"/>
  <c r="C24831" i="1"/>
  <c r="C24832" i="1"/>
  <c r="C24833" i="1"/>
  <c r="C24834" i="1"/>
  <c r="C24835" i="1"/>
  <c r="C24836" i="1"/>
  <c r="C24837" i="1"/>
  <c r="C24838" i="1"/>
  <c r="C24839" i="1"/>
  <c r="C24840" i="1"/>
  <c r="C24841" i="1"/>
  <c r="C24842" i="1"/>
  <c r="C24843" i="1"/>
  <c r="C24844" i="1"/>
  <c r="C24845" i="1"/>
  <c r="C24846" i="1"/>
  <c r="C24847" i="1"/>
  <c r="C24848" i="1"/>
  <c r="C24849" i="1"/>
  <c r="C24850" i="1"/>
  <c r="C24851" i="1"/>
  <c r="C24852" i="1"/>
  <c r="C24853" i="1"/>
  <c r="C24854" i="1"/>
  <c r="C24855" i="1"/>
  <c r="C24856" i="1"/>
  <c r="C24857" i="1"/>
  <c r="C24858" i="1"/>
  <c r="C24859" i="1"/>
  <c r="C24860" i="1"/>
  <c r="C24861" i="1"/>
  <c r="C24862" i="1"/>
  <c r="C24863" i="1"/>
  <c r="C24864" i="1"/>
  <c r="C24865" i="1"/>
  <c r="C24866" i="1"/>
  <c r="C24867" i="1"/>
  <c r="C24868" i="1"/>
  <c r="C24869" i="1"/>
  <c r="C24870" i="1"/>
  <c r="C24871" i="1"/>
  <c r="C24872" i="1"/>
  <c r="C24873" i="1"/>
  <c r="C24874" i="1"/>
  <c r="C24875" i="1"/>
  <c r="C24876" i="1"/>
  <c r="C24877" i="1"/>
  <c r="C24878" i="1"/>
  <c r="C24879" i="1"/>
  <c r="C24880" i="1"/>
  <c r="C24881" i="1"/>
  <c r="C24882" i="1"/>
  <c r="C24883" i="1"/>
  <c r="C24884" i="1"/>
  <c r="C24885" i="1"/>
  <c r="C24886" i="1"/>
  <c r="C24887" i="1"/>
  <c r="C24888" i="1"/>
  <c r="C24889" i="1"/>
  <c r="C24890" i="1"/>
  <c r="C24891" i="1"/>
  <c r="C24892" i="1"/>
  <c r="C24893" i="1"/>
  <c r="C24894" i="1"/>
  <c r="C24895" i="1"/>
  <c r="C24896" i="1"/>
  <c r="C24897" i="1"/>
  <c r="C24898" i="1"/>
  <c r="C24899" i="1"/>
  <c r="C24900" i="1"/>
  <c r="C24901" i="1"/>
  <c r="C24902" i="1"/>
  <c r="C24903" i="1"/>
  <c r="C24904" i="1"/>
  <c r="C24905" i="1"/>
  <c r="C24906" i="1"/>
  <c r="C24907" i="1"/>
  <c r="C24908" i="1"/>
  <c r="C24909" i="1"/>
  <c r="C24910" i="1"/>
  <c r="C24911" i="1"/>
  <c r="C24912" i="1"/>
  <c r="C24913" i="1"/>
  <c r="C24914" i="1"/>
  <c r="C24915" i="1"/>
  <c r="C24916" i="1"/>
  <c r="C24917" i="1"/>
  <c r="C24918" i="1"/>
  <c r="C24919" i="1"/>
  <c r="C24920" i="1"/>
  <c r="C24921" i="1"/>
  <c r="C24922" i="1"/>
  <c r="C24923" i="1"/>
  <c r="C24924" i="1"/>
  <c r="C24925" i="1"/>
  <c r="C24926" i="1"/>
  <c r="C24927" i="1"/>
  <c r="C24928" i="1"/>
  <c r="C24929" i="1"/>
  <c r="C24930" i="1"/>
  <c r="C24931" i="1"/>
  <c r="C24932" i="1"/>
  <c r="C24933" i="1"/>
  <c r="C24934" i="1"/>
  <c r="C24935" i="1"/>
  <c r="C24936" i="1"/>
  <c r="C24937" i="1"/>
  <c r="C24938" i="1"/>
  <c r="C24939" i="1"/>
  <c r="C24940" i="1"/>
  <c r="C24941" i="1"/>
  <c r="C24942" i="1"/>
  <c r="C24943" i="1"/>
  <c r="C24944" i="1"/>
  <c r="C24945" i="1"/>
  <c r="C24946" i="1"/>
  <c r="C24947" i="1"/>
  <c r="C24948" i="1"/>
  <c r="C24949" i="1"/>
  <c r="C24950" i="1"/>
  <c r="C24951" i="1"/>
  <c r="C24952" i="1"/>
  <c r="C24953" i="1"/>
  <c r="C24954" i="1"/>
  <c r="C24955" i="1"/>
  <c r="C24956" i="1"/>
  <c r="C24957" i="1"/>
  <c r="C24958" i="1"/>
  <c r="C24959" i="1"/>
  <c r="C24960" i="1"/>
  <c r="C24961" i="1"/>
  <c r="C24962" i="1"/>
  <c r="C24963" i="1"/>
  <c r="C24964" i="1"/>
  <c r="C24965" i="1"/>
  <c r="C24966" i="1"/>
  <c r="C24967" i="1"/>
  <c r="C24968" i="1"/>
  <c r="C24969" i="1"/>
  <c r="C24970" i="1"/>
  <c r="C24971" i="1"/>
  <c r="C24972" i="1"/>
  <c r="C24973" i="1"/>
  <c r="C24974" i="1"/>
  <c r="C24975" i="1"/>
  <c r="C24976" i="1"/>
  <c r="C24977" i="1"/>
  <c r="C24978" i="1"/>
  <c r="C24979" i="1"/>
  <c r="C24980" i="1"/>
  <c r="C24981" i="1"/>
  <c r="C24982" i="1"/>
  <c r="C24983" i="1"/>
  <c r="C24984" i="1"/>
  <c r="C24985" i="1"/>
  <c r="C24986" i="1"/>
  <c r="C24987" i="1"/>
  <c r="C24988" i="1"/>
  <c r="C24989" i="1"/>
  <c r="C24990" i="1"/>
  <c r="C24991" i="1"/>
  <c r="C24992" i="1"/>
  <c r="C24993" i="1"/>
  <c r="C24994" i="1"/>
  <c r="C24995" i="1"/>
  <c r="C24996" i="1"/>
  <c r="C24997" i="1"/>
  <c r="C24998" i="1"/>
  <c r="C24999" i="1"/>
  <c r="C25000" i="1"/>
  <c r="C25001" i="1"/>
  <c r="C25002" i="1"/>
  <c r="C25003" i="1"/>
  <c r="C25004" i="1"/>
  <c r="C25005" i="1"/>
  <c r="C25006" i="1"/>
  <c r="C25007" i="1"/>
  <c r="C25008" i="1"/>
  <c r="C25009" i="1"/>
  <c r="C25010" i="1"/>
  <c r="C25011" i="1"/>
  <c r="C25012" i="1"/>
  <c r="C25013" i="1"/>
  <c r="C25014" i="1"/>
  <c r="C25015" i="1"/>
  <c r="C25016" i="1"/>
  <c r="C25017" i="1"/>
  <c r="C25018" i="1"/>
  <c r="C25019" i="1"/>
  <c r="C25020" i="1"/>
  <c r="C25021" i="1"/>
  <c r="C25022" i="1"/>
  <c r="C25023" i="1"/>
  <c r="C25024" i="1"/>
  <c r="C25025" i="1"/>
  <c r="C25026" i="1"/>
  <c r="C25027" i="1"/>
  <c r="C25028" i="1"/>
  <c r="C25029" i="1"/>
  <c r="C25030" i="1"/>
  <c r="C25031" i="1"/>
  <c r="C25032" i="1"/>
  <c r="C25033" i="1"/>
  <c r="C25034" i="1"/>
  <c r="C25035" i="1"/>
  <c r="C25036" i="1"/>
  <c r="C25037" i="1"/>
  <c r="C25038" i="1"/>
  <c r="C25039" i="1"/>
  <c r="C25040" i="1"/>
  <c r="C25041" i="1"/>
  <c r="C25042" i="1"/>
  <c r="C25043" i="1"/>
  <c r="C25044" i="1"/>
  <c r="C25045" i="1"/>
  <c r="C25046" i="1"/>
  <c r="C25047" i="1"/>
  <c r="C25048" i="1"/>
  <c r="C25049" i="1"/>
  <c r="C25050" i="1"/>
  <c r="C25051" i="1"/>
  <c r="C25052" i="1"/>
  <c r="C25053" i="1"/>
  <c r="C25054" i="1"/>
  <c r="C25055" i="1"/>
  <c r="C25056" i="1"/>
  <c r="C25057" i="1"/>
  <c r="C25058" i="1"/>
  <c r="C25059" i="1"/>
  <c r="C25060" i="1"/>
  <c r="C25061" i="1"/>
  <c r="C25062" i="1"/>
  <c r="C25063" i="1"/>
  <c r="C25064" i="1"/>
  <c r="C25065" i="1"/>
  <c r="C25066" i="1"/>
  <c r="C25067" i="1"/>
  <c r="C25068" i="1"/>
  <c r="C25069" i="1"/>
  <c r="C25070" i="1"/>
  <c r="C25071" i="1"/>
  <c r="C25072" i="1"/>
  <c r="C25073" i="1"/>
  <c r="C25074" i="1"/>
  <c r="C25075" i="1"/>
  <c r="C25076" i="1"/>
  <c r="C25077" i="1"/>
  <c r="C25078" i="1"/>
  <c r="C25079" i="1"/>
  <c r="C25080" i="1"/>
  <c r="C25081" i="1"/>
  <c r="C25082" i="1"/>
  <c r="C25083" i="1"/>
  <c r="C25084" i="1"/>
  <c r="C25085" i="1"/>
  <c r="C25086" i="1"/>
  <c r="C25087" i="1"/>
  <c r="C25088" i="1"/>
  <c r="C25089" i="1"/>
  <c r="C25090" i="1"/>
  <c r="C25091" i="1"/>
  <c r="C25092" i="1"/>
  <c r="C25093" i="1"/>
  <c r="C25094" i="1"/>
  <c r="C25095" i="1"/>
  <c r="C25096" i="1"/>
  <c r="C25097" i="1"/>
  <c r="C25098" i="1"/>
  <c r="C25099" i="1"/>
  <c r="C25100" i="1"/>
  <c r="C25101" i="1"/>
  <c r="C25102" i="1"/>
  <c r="C25103" i="1"/>
  <c r="C25104" i="1"/>
  <c r="C25105" i="1"/>
  <c r="C25106" i="1"/>
  <c r="C25107" i="1"/>
  <c r="C25108" i="1"/>
  <c r="C25109" i="1"/>
  <c r="C25110" i="1"/>
  <c r="C25111" i="1"/>
  <c r="C25112" i="1"/>
  <c r="C25113" i="1"/>
  <c r="C25114" i="1"/>
  <c r="C25115" i="1"/>
  <c r="C25116" i="1"/>
  <c r="C25117" i="1"/>
  <c r="C25118" i="1"/>
  <c r="C25119" i="1"/>
  <c r="C25120" i="1"/>
  <c r="C25121" i="1"/>
  <c r="C25122" i="1"/>
  <c r="C25123" i="1"/>
  <c r="C25124" i="1"/>
  <c r="C25125" i="1"/>
  <c r="C25126" i="1"/>
  <c r="C25127" i="1"/>
  <c r="C25128" i="1"/>
  <c r="C25129" i="1"/>
  <c r="C25130" i="1"/>
  <c r="C25131" i="1"/>
  <c r="C25132" i="1"/>
  <c r="C25133" i="1"/>
  <c r="C25134" i="1"/>
  <c r="C25135" i="1"/>
  <c r="C25136" i="1"/>
  <c r="C25137" i="1"/>
  <c r="C25138" i="1"/>
  <c r="C25139" i="1"/>
  <c r="C25140" i="1"/>
  <c r="C25141" i="1"/>
  <c r="C25142" i="1"/>
  <c r="C25143" i="1"/>
  <c r="C25144" i="1"/>
  <c r="C25145" i="1"/>
  <c r="C25146" i="1"/>
  <c r="C25147" i="1"/>
  <c r="C25148" i="1"/>
  <c r="C25149" i="1"/>
  <c r="C25150" i="1"/>
  <c r="C25151" i="1"/>
  <c r="C25152" i="1"/>
  <c r="C25153" i="1"/>
  <c r="C25154" i="1"/>
  <c r="C25155" i="1"/>
  <c r="C25156" i="1"/>
  <c r="C25157" i="1"/>
  <c r="C25158" i="1"/>
  <c r="C25159" i="1"/>
  <c r="C25160" i="1"/>
  <c r="C25161" i="1"/>
  <c r="C25162" i="1"/>
  <c r="C25163" i="1"/>
  <c r="C25164" i="1"/>
  <c r="C25165" i="1"/>
  <c r="C25166" i="1"/>
  <c r="C25167" i="1"/>
  <c r="C25168" i="1"/>
  <c r="C25169" i="1"/>
  <c r="C25170" i="1"/>
  <c r="C25171" i="1"/>
  <c r="C25172" i="1"/>
  <c r="C25173" i="1"/>
  <c r="C25174" i="1"/>
  <c r="C25175" i="1"/>
  <c r="C25176" i="1"/>
  <c r="C25177" i="1"/>
  <c r="C25178" i="1"/>
  <c r="C25179" i="1"/>
  <c r="C25180" i="1"/>
  <c r="C25181" i="1"/>
  <c r="C25182" i="1"/>
  <c r="C25183" i="1"/>
  <c r="C25184" i="1"/>
  <c r="C25185" i="1"/>
  <c r="C25186" i="1"/>
  <c r="C25187" i="1"/>
  <c r="C25188" i="1"/>
  <c r="C25189" i="1"/>
  <c r="C25190" i="1"/>
  <c r="C25191" i="1"/>
  <c r="C25192" i="1"/>
  <c r="C25193" i="1"/>
  <c r="C25194" i="1"/>
  <c r="C25195" i="1"/>
  <c r="C25196" i="1"/>
  <c r="C25197" i="1"/>
  <c r="C25198" i="1"/>
  <c r="C25199" i="1"/>
  <c r="C25200" i="1"/>
  <c r="C25201" i="1"/>
  <c r="C25202" i="1"/>
  <c r="C25203" i="1"/>
  <c r="C25204" i="1"/>
  <c r="C25205" i="1"/>
  <c r="C25206" i="1"/>
  <c r="C25207" i="1"/>
  <c r="C25208" i="1"/>
  <c r="C25209" i="1"/>
  <c r="C25210" i="1"/>
  <c r="C25211" i="1"/>
  <c r="C25212" i="1"/>
  <c r="C25213" i="1"/>
  <c r="C25214" i="1"/>
  <c r="C25215" i="1"/>
  <c r="C25216" i="1"/>
  <c r="C25217" i="1"/>
  <c r="C25218" i="1"/>
  <c r="C25219" i="1"/>
  <c r="C25220" i="1"/>
  <c r="C25221" i="1"/>
  <c r="C25222" i="1"/>
  <c r="C25223" i="1"/>
  <c r="C25224" i="1"/>
  <c r="C25225" i="1"/>
  <c r="C25226" i="1"/>
  <c r="C25227" i="1"/>
  <c r="C25228" i="1"/>
  <c r="C25229" i="1"/>
  <c r="C25230" i="1"/>
  <c r="C25231" i="1"/>
  <c r="C25232" i="1"/>
  <c r="C25233" i="1"/>
  <c r="C25234" i="1"/>
  <c r="C25235" i="1"/>
  <c r="C25236" i="1"/>
  <c r="C25237" i="1"/>
  <c r="C25238" i="1"/>
  <c r="C25239" i="1"/>
  <c r="C25240" i="1"/>
  <c r="C25241" i="1"/>
  <c r="C25242" i="1"/>
  <c r="C25243" i="1"/>
  <c r="C25244" i="1"/>
  <c r="C25245" i="1"/>
  <c r="C25246" i="1"/>
  <c r="C25247" i="1"/>
  <c r="C25248" i="1"/>
  <c r="C25249" i="1"/>
  <c r="C25250" i="1"/>
  <c r="C25251" i="1"/>
  <c r="C25252" i="1"/>
  <c r="C25253" i="1"/>
  <c r="C25254" i="1"/>
  <c r="C25255" i="1"/>
  <c r="C25256" i="1"/>
  <c r="C25257" i="1"/>
  <c r="C25258" i="1"/>
  <c r="C25259" i="1"/>
  <c r="C25260" i="1"/>
  <c r="C25261" i="1"/>
  <c r="C25262" i="1"/>
  <c r="C25263" i="1"/>
  <c r="C25264" i="1"/>
  <c r="C25265" i="1"/>
  <c r="C25266" i="1"/>
  <c r="C25267" i="1"/>
  <c r="C25268" i="1"/>
  <c r="C25269" i="1"/>
  <c r="C25270" i="1"/>
  <c r="C25271" i="1"/>
  <c r="C25272" i="1"/>
  <c r="C25273" i="1"/>
  <c r="C25274" i="1"/>
  <c r="C25275" i="1"/>
  <c r="C25276" i="1"/>
  <c r="C25277" i="1"/>
  <c r="C25278" i="1"/>
  <c r="C25279" i="1"/>
  <c r="C25280" i="1"/>
  <c r="C25281" i="1"/>
  <c r="C25282" i="1"/>
  <c r="C25283" i="1"/>
  <c r="C25284" i="1"/>
  <c r="C25285" i="1"/>
  <c r="C25286" i="1"/>
  <c r="C25287" i="1"/>
  <c r="C25288" i="1"/>
  <c r="C25289" i="1"/>
  <c r="C25290" i="1"/>
  <c r="C25291" i="1"/>
  <c r="C25292" i="1"/>
  <c r="C25293" i="1"/>
  <c r="C25294" i="1"/>
  <c r="C25295" i="1"/>
  <c r="C25296" i="1"/>
  <c r="C25297" i="1"/>
  <c r="C25298" i="1"/>
  <c r="C25299" i="1"/>
  <c r="C25300" i="1"/>
  <c r="C25301" i="1"/>
  <c r="C25302" i="1"/>
  <c r="C25303" i="1"/>
  <c r="C25304" i="1"/>
  <c r="C25305" i="1"/>
  <c r="C25306" i="1"/>
  <c r="C25307" i="1"/>
  <c r="C25308" i="1"/>
  <c r="C25309" i="1"/>
  <c r="C25310" i="1"/>
  <c r="C25311" i="1"/>
  <c r="C25312" i="1"/>
  <c r="C25313" i="1"/>
  <c r="C25314" i="1"/>
  <c r="C25315" i="1"/>
  <c r="C25316" i="1"/>
  <c r="C25317" i="1"/>
  <c r="C25318" i="1"/>
  <c r="C25319" i="1"/>
  <c r="C25320" i="1"/>
  <c r="C25321" i="1"/>
  <c r="C25322" i="1"/>
  <c r="C25323" i="1"/>
  <c r="C25324" i="1"/>
  <c r="C25325" i="1"/>
  <c r="C25326" i="1"/>
  <c r="C25327" i="1"/>
  <c r="C25328" i="1"/>
  <c r="C25329" i="1"/>
  <c r="C25330" i="1"/>
  <c r="C25331" i="1"/>
  <c r="C25332" i="1"/>
  <c r="C25333" i="1"/>
  <c r="C25334" i="1"/>
  <c r="C25335" i="1"/>
  <c r="C25336" i="1"/>
  <c r="C25337" i="1"/>
  <c r="C25338" i="1"/>
  <c r="C25339" i="1"/>
</calcChain>
</file>

<file path=xl/sharedStrings.xml><?xml version="1.0" encoding="utf-8"?>
<sst xmlns="http://schemas.openxmlformats.org/spreadsheetml/2006/main" count="76030" uniqueCount="37335">
  <si>
    <t>Query (Q)</t>
  </si>
  <si>
    <t>Q length</t>
  </si>
  <si>
    <t>Match (M)</t>
  </si>
  <si>
    <t>Description</t>
  </si>
  <si>
    <t>%Identity</t>
  </si>
  <si>
    <t>Align length</t>
  </si>
  <si>
    <t>Mismatch</t>
  </si>
  <si>
    <t>Gap</t>
  </si>
  <si>
    <t>Q start</t>
  </si>
  <si>
    <t>Q stop</t>
  </si>
  <si>
    <t>Q frame</t>
  </si>
  <si>
    <t>M start</t>
  </si>
  <si>
    <t>M stop</t>
  </si>
  <si>
    <t>M frame</t>
  </si>
  <si>
    <t>E-value</t>
  </si>
  <si>
    <t>Score</t>
  </si>
  <si>
    <t>Ca_02747_v1.0_kabuli</t>
  </si>
  <si>
    <t>Beta-galactosidase OS=Medicago truncatula GN=MTR_2g100110 PE=3 SV=1</t>
  </si>
  <si>
    <t>-</t>
  </si>
  <si>
    <t>Ca_13961_v1.0_kabuli</t>
  </si>
  <si>
    <t>Legume lectin, beta domain OS=Medicago truncatula GN=MTR_2g062300 PE=4 SV=1</t>
  </si>
  <si>
    <t>Ca_14675_v1.0_kabuli</t>
  </si>
  <si>
    <t>Uncharacterized protein OS=Medicago truncatula PE=2 SV=1</t>
  </si>
  <si>
    <t>Ca_21098_v1.0_kabuli</t>
  </si>
  <si>
    <t>DNA-directed RNA polymerase III subunit RPC3 OS=Medicago truncatula GN=MTR_1g101100 PE=4 SV=1</t>
  </si>
  <si>
    <t>Ca_06003_v1.0_kabuli</t>
  </si>
  <si>
    <t>Putative uncharacterized protein OS=Medicago truncatula GN=MTR_7g082920 PE=4 SV=1</t>
  </si>
  <si>
    <t>Ca_12181_v1.0_kabuli</t>
  </si>
  <si>
    <t>Uncharacterized protein OS=Glycine max PE=4 SV=1</t>
  </si>
  <si>
    <t>Ca_25322_v1.0_kabuli</t>
  </si>
  <si>
    <t>Exocyst complex component EXO70 OS=Medicago truncatula GN=MTR_7g026630 PE=4 SV=1</t>
  </si>
  <si>
    <t>Ca_05449_v1.0_kabuli</t>
  </si>
  <si>
    <t>Oleate desaturase OS=Caragana korshinskii GN=FAD2-1A PE=2 SV=1</t>
  </si>
  <si>
    <t>Ca_10935_v1.0_kabuli</t>
  </si>
  <si>
    <t>Pentatricopeptide repeat-containing protein OS=Medicago truncatula GN=MTR_1g011520 PE=4 SV=1</t>
  </si>
  <si>
    <t>Ca_18389_v1.0_kabuli</t>
  </si>
  <si>
    <t>Ca_01863_v1.0_kabuli</t>
  </si>
  <si>
    <t>Putative uncharacterized protein OS=Medicago truncatula GN=MTR_3g109290 PE=4 SV=1</t>
  </si>
  <si>
    <t>Ca_07587_v1.0_kabuli</t>
  </si>
  <si>
    <t>Putative uncharacterized protein OS=Vitis vinifera GN=VIT_12s0059g01270 PE=4 SV=1</t>
  </si>
  <si>
    <t>Ca_05337_v1.0_kabuli</t>
  </si>
  <si>
    <t>Ca_10335_v1.0_kabuli</t>
  </si>
  <si>
    <t>ABC transporter G family member OS=Medicago truncatula GN=STR PE=2 SV=1</t>
  </si>
  <si>
    <t>Ca_15818_v1.0_kabuli</t>
  </si>
  <si>
    <t>Ca_21588_v1.0_kabuli</t>
  </si>
  <si>
    <t>Pentatricopeptide repeat-containing protein OS=Medicago truncatula GN=MTR_4g024860 PE=4 SV=1</t>
  </si>
  <si>
    <t>Ca_06661_v1.0_kabuli</t>
  </si>
  <si>
    <t>Solute carrier family 35 member C2 OS=Medicago truncatula GN=MTR_4g114360 PE=4 SV=1</t>
  </si>
  <si>
    <t>Ca_12838_v1.0_kabuli</t>
  </si>
  <si>
    <t>Putative uncharacterized protein OS=Medicago truncatula GN=MTR_4g098620 PE=4 SV=1</t>
  </si>
  <si>
    <t>Ca_19497_v1.0_kabuli</t>
  </si>
  <si>
    <t>DNA ligase OS=Aegilops tauschii GN=F775_05753 PE=3 SV=1</t>
  </si>
  <si>
    <t>Ca_02379_v1.0_kabuli</t>
  </si>
  <si>
    <t>Putative uncharacterized protein OS=Medicago truncatula GN=MTR_5g011750 PE=4 SV=1</t>
  </si>
  <si>
    <t>Ca_25613_v1.0_kabuli</t>
  </si>
  <si>
    <t>Gag polyprotein (Fragment) OS=Cicer arietinum GN=gag PE=4 SV=1</t>
  </si>
  <si>
    <t>Ca_22705_v1.0_kabuli</t>
  </si>
  <si>
    <t>CST complex subunit STN1 OS=Medicago truncatula GN=MTR_5g020430 PE=4 SV=1</t>
  </si>
  <si>
    <t>Ca_27167_v1.0_kabuli</t>
  </si>
  <si>
    <t>Putative uncharacterized protein OS=Medicago truncatula GN=MTR_2g068910 PE=4 SV=1</t>
  </si>
  <si>
    <t>Ca_21773_v1.0_kabuli</t>
  </si>
  <si>
    <t>Uncharacterized protein (Fragment) OS=Glycine max PE=4 SV=1</t>
  </si>
  <si>
    <t>Ca_25392_v1.0_kabuli</t>
  </si>
  <si>
    <t>Ca_26708_v1.0_kabuli</t>
  </si>
  <si>
    <t>Ca_00002_v1.0_kabuli</t>
  </si>
  <si>
    <t>Putative uncharacterized protein OS=Medicago truncatula GN=MTR_1g038730 PE=4 SV=1</t>
  </si>
  <si>
    <t>Ca_02748_v1.0_kabuli</t>
  </si>
  <si>
    <t>Pentatricopeptide repeat OS=Medicago truncatula GN=MTR_2g100200 PE=4 SV=1</t>
  </si>
  <si>
    <t>Ca_13962_v1.0_kabuli</t>
  </si>
  <si>
    <t>Proteasome assembly chaperone OS=Medicago truncatula GN=MTR_3g088470 PE=4 SV=1</t>
  </si>
  <si>
    <t>Ca_21099_v1.0_kabuli</t>
  </si>
  <si>
    <t>Uncharacterized protein OS=Glycine max PE=4 SV=2</t>
  </si>
  <si>
    <t>Ca_06004_v1.0_kabuli</t>
  </si>
  <si>
    <t>Methyltransferase-like protein OS=Medicago truncatula GN=MTR_7g082910 PE=4 SV=1</t>
  </si>
  <si>
    <t>Ca_12182_v1.0_kabuli</t>
  </si>
  <si>
    <t>Predicted protein OS=Populus trichocarpa GN=POPTRDRAFT_710099 PE=4 SV=1</t>
  </si>
  <si>
    <t>Ca_25323_v1.0_kabuli</t>
  </si>
  <si>
    <t>LYamide/FDSIG neuropeptide OS=Platynereis dumerilii PE=2 SV=1</t>
  </si>
  <si>
    <t>Ca_05450_v1.0_kabuli</t>
  </si>
  <si>
    <t>THO complex subunit OS=Medicago truncatula GN=MTR_3g065490 PE=4 SV=1</t>
  </si>
  <si>
    <t>Ca_10936_v1.0_kabuli</t>
  </si>
  <si>
    <t>Ca_18390_v1.0_kabuli</t>
  </si>
  <si>
    <t>Ca_01864_v1.0_kabuli</t>
  </si>
  <si>
    <t>26S proteasome non-ATPase regulatory subunit OS=Medicago truncatula GN=MTR_3g109300 PE=4 SV=1</t>
  </si>
  <si>
    <t>Ca_07588_v1.0_kabuli</t>
  </si>
  <si>
    <t>Ca_18717_v1.0_kabuli</t>
  </si>
  <si>
    <t>DNA mismatch repair protein Mlh1 OS=Medicago truncatula GN=MTR_3g005810 PE=4 SV=1</t>
  </si>
  <si>
    <t>Ca_05338_v1.0_kabuli</t>
  </si>
  <si>
    <t>Translation initiation factor-related OS=Trifolium repens PE=4 SV=1</t>
  </si>
  <si>
    <t>Ca_10336_v1.0_kabuli</t>
  </si>
  <si>
    <t>Ca_15819_v1.0_kabuli</t>
  </si>
  <si>
    <t>Ca_21589_v1.0_kabuli</t>
  </si>
  <si>
    <t>Ca_06662_v1.0_kabuli</t>
  </si>
  <si>
    <t>Uncharacterized protein OS=Lotus japonicus PE=2 SV=1</t>
  </si>
  <si>
    <t>Ca_12839_v1.0_kabuli</t>
  </si>
  <si>
    <t>Putative uncharacterized protein OS=Medicago truncatula GN=MTR_4g098570 PE=4 SV=1</t>
  </si>
  <si>
    <t>Ca_02380_v1.0_kabuli</t>
  </si>
  <si>
    <t>ER-derived vesicles protein ERV14 OS=Medicago truncatula GN=MTR_5g011690 PE=2 SV=1</t>
  </si>
  <si>
    <t>Ca_22706_v1.0_kabuli</t>
  </si>
  <si>
    <t>Uncharacterized protein OS=Glycine max PE=3 SV=2</t>
  </si>
  <si>
    <t>Ca_28220_v1.0_kabuli</t>
  </si>
  <si>
    <t>Integrase, catalytic region; Ribonuclease H OS=Medicago truncatula GN=MtrDRAFT_AC147774g2v1 PE=4 SV=1</t>
  </si>
  <si>
    <t>Ca_21774_v1.0_kabuli</t>
  </si>
  <si>
    <t>Aspartokinase OS=Glycine max PE=1 SV=1</t>
  </si>
  <si>
    <t>Ca_25393_v1.0_kabuli</t>
  </si>
  <si>
    <t>Putative uncharacterized protein OS=Glycine max PE=4 SV=1</t>
  </si>
  <si>
    <t>Ca_26709_v1.0_kabuli</t>
  </si>
  <si>
    <t>Ca_00003_v1.0_kabuli</t>
  </si>
  <si>
    <t>Protein phosphatase 1 regulatory subunit inhibitor-3 OS=Medicago truncatula GN=MTR_128s0009 PE=4 SV=1</t>
  </si>
  <si>
    <t>Ca_02749_v1.0_kabuli</t>
  </si>
  <si>
    <t>Ca_13963_v1.0_kabuli</t>
  </si>
  <si>
    <t>IMP dehydrogenase/GMP reductase, putative OS=Medicago truncatula GN=MtrDRAFT_AC139525g19v2 PE=4 SV=1</t>
  </si>
  <si>
    <t>Ca_14677_v1.0_kabuli</t>
  </si>
  <si>
    <t>Ca_21100_v1.0_kabuli</t>
  </si>
  <si>
    <t>Ca_06005_v1.0_kabuli</t>
  </si>
  <si>
    <t>DNA ligase OS=Medicago truncatula GN=MTR_7g082860 PE=4 SV=1</t>
  </si>
  <si>
    <t>Ca_12183_v1.0_kabuli</t>
  </si>
  <si>
    <t>Uncharacterized protein OS=Glycine max PE=3 SV=1</t>
  </si>
  <si>
    <t>Ca_25324_v1.0_kabuli</t>
  </si>
  <si>
    <t>Regulation of nuclear pre-mRNA domain-containing protein 1B OS=Medicago truncatula GN=MTR_7g026740 PE=4 SV=1</t>
  </si>
  <si>
    <t>Ca_05451_v1.0_kabuli</t>
  </si>
  <si>
    <t>ATP-dependent RNA helicase-like protein OS=Medicago truncatula GN=MTR_1g086640 PE=4 SV=1</t>
  </si>
  <si>
    <t>Ca_10937_v1.0_kabuli</t>
  </si>
  <si>
    <t>Cyclin OS=Medicago truncatula GN=MTR_1g011470 PE=3 SV=1</t>
  </si>
  <si>
    <t>Ca_18391_v1.0_kabuli</t>
  </si>
  <si>
    <t>Ca_01865_v1.0_kabuli</t>
  </si>
  <si>
    <t>Transcription factor bZIP OS=Medicago truncatula GN=MTR_3g109310 PE=4 SV=1</t>
  </si>
  <si>
    <t>Ca_07589_v1.0_kabuli</t>
  </si>
  <si>
    <t>Ca_05339_v1.0_kabuli</t>
  </si>
  <si>
    <t>Predicted protein OS=Populus trichocarpa GN=POPTRDRAFT_568380 PE=4 SV=1</t>
  </si>
  <si>
    <t>Ca_10337_v1.0_kabuli</t>
  </si>
  <si>
    <t>Ca_15820_v1.0_kabuli</t>
  </si>
  <si>
    <t>Ca_06663_v1.0_kabuli</t>
  </si>
  <si>
    <t>Putative uncharacterized protein OS=Medicago truncatula GN=MTR_4g114160 PE=4 SV=1</t>
  </si>
  <si>
    <t>Ca_12840_v1.0_kabuli</t>
  </si>
  <si>
    <t>Ca_19499_v1.0_kabuli</t>
  </si>
  <si>
    <t>Ca_02381_v1.0_kabuli</t>
  </si>
  <si>
    <t>Putative uncharacterized protein OS=Medicago truncatula GN=MTR_5g011580 PE=4 SV=1</t>
  </si>
  <si>
    <t>Ca_25615_v1.0_kabuli</t>
  </si>
  <si>
    <t>Gag-protease polyprotein-like protein (Fragment) OS=Cicer arietinum PE=4 SV=1</t>
  </si>
  <si>
    <t>Ca_22707_v1.0_kabuli</t>
  </si>
  <si>
    <t>Imidazoleglycerol-phosphate dehydratase OS=Lotus japonicus PE=2 SV=1</t>
  </si>
  <si>
    <t>Ca_27961_v1.0_kabuli</t>
  </si>
  <si>
    <t>Ca_21775_v1.0_kabuli</t>
  </si>
  <si>
    <t>TNP1 OS=Medicago truncatula GN=MTR_1g040960 PE=4 SV=1</t>
  </si>
  <si>
    <t>Ca_00004_v1.0_kabuli</t>
  </si>
  <si>
    <t>Putative uncharacterized protein OS=Medicago truncatula GN=MTR_3g064280 PE=4 SV=1</t>
  </si>
  <si>
    <t>Ca_02750_v1.0_kabuli</t>
  </si>
  <si>
    <t>DEAD-box ATP-dependent RNA helicase OS=Medicago truncatula GN=MTR_040s0046 PE=4 SV=1</t>
  </si>
  <si>
    <t>Ca_13964_v1.0_kabuli</t>
  </si>
  <si>
    <t>C19orf28 protein, related OS=Medicago truncatula GN=MTR_2g062270 PE=4 SV=1</t>
  </si>
  <si>
    <t>Ca_26096_v1.0_kabuli</t>
  </si>
  <si>
    <t>Ca_14678_v1.0_kabuli</t>
  </si>
  <si>
    <t>Ca_21101_v1.0_kabuli</t>
  </si>
  <si>
    <t>Ca_06006_v1.0_kabuli</t>
  </si>
  <si>
    <t>Putative uncharacterized protein OS=Medicago truncatula GN=MTR_7g082850 PE=4 SV=1</t>
  </si>
  <si>
    <t>Ca_12184_v1.0_kabuli</t>
  </si>
  <si>
    <t>Ca_10938_v1.0_kabuli</t>
  </si>
  <si>
    <t>Serine/threonine protein phosphatase 2A 57 kDa regulatory subunit B&amp;apos; iota isoform OS=Medicago truncatula GN=MTR_1g011460 PE=4 SV=1</t>
  </si>
  <si>
    <t>Ca_01866_v1.0_kabuli</t>
  </si>
  <si>
    <t>Calcium-binding protein CML42 OS=Medicago truncatula GN=MTR_3g109320 PE=4 SV=1</t>
  </si>
  <si>
    <t>Ca_07590_v1.0_kabuli</t>
  </si>
  <si>
    <t>Ca_18719_v1.0_kabuli</t>
  </si>
  <si>
    <t>Ca_05340_v1.0_kabuli</t>
  </si>
  <si>
    <t>Ca_10338_v1.0_kabuli</t>
  </si>
  <si>
    <t>Putative uncharacterized protein OS=Medicago truncatula GN=MTR_8g107420 PE=4 SV=1</t>
  </si>
  <si>
    <t>Ca_15821_v1.0_kabuli</t>
  </si>
  <si>
    <t>Putative uncharacterized protein OS=Medicago truncatula GN=MTR_8g075790 PE=4 SV=1</t>
  </si>
  <si>
    <t>Ca_21591_v1.0_kabuli</t>
  </si>
  <si>
    <t>Ca_06664_v1.0_kabuli</t>
  </si>
  <si>
    <t>Ca_12841_v1.0_kabuli</t>
  </si>
  <si>
    <t>Ca_19500_v1.0_kabuli</t>
  </si>
  <si>
    <t>Ubiquitin carrier-like protein OS=Solanum tuberosum GN=PGSC0003DMG400033039 PE=2 SV=1</t>
  </si>
  <si>
    <t>Ca_02382_v1.0_kabuli</t>
  </si>
  <si>
    <t>ATP-dependent Clp protease ATP-binding subunit clpA-like protein OS=Medicago truncatula GN=MTR_5g011550 PE=4 SV=1</t>
  </si>
  <si>
    <t>Ca_27382_v1.0_kabuli</t>
  </si>
  <si>
    <t>Putative polyprotein (Fragment) OS=Cicer arietinum GN=pol PE=4 SV=1</t>
  </si>
  <si>
    <t>Ca_22708_v1.0_kabuli</t>
  </si>
  <si>
    <t>Ca_21776_v1.0_kabuli</t>
  </si>
  <si>
    <t>Ca_25395_v1.0_kabuli</t>
  </si>
  <si>
    <t>Protein SET DOMAIN GROUP OS=Medicago truncatula GN=MTR_2g045070 PE=4 SV=1</t>
  </si>
  <si>
    <t>Ca_26711_v1.0_kabuli</t>
  </si>
  <si>
    <t>Ca_02751_v1.0_kabuli</t>
  </si>
  <si>
    <t>Putative uncharacterized protein OS=Medicago truncatula GN=MTR_040s0047 PE=4 SV=1</t>
  </si>
  <si>
    <t>Ca_26097_v1.0_kabuli</t>
  </si>
  <si>
    <t>Cytochrome P450 OS=Medicago truncatula GN=MTR_8g062520 PE=4 SV=1</t>
  </si>
  <si>
    <t>Ca_14679_v1.0_kabuli</t>
  </si>
  <si>
    <t>Ca_21102_v1.0_kabuli</t>
  </si>
  <si>
    <t>Uncharacterized protein OS=Medicago truncatula PE=1 SV=1</t>
  </si>
  <si>
    <t>Ca_06007_v1.0_kabuli</t>
  </si>
  <si>
    <t>Protein TRANSPARENT TESTA OS=Medicago truncatula GN=MTR_7g082810 PE=4 SV=1</t>
  </si>
  <si>
    <t>Ca_12185_v1.0_kabuli</t>
  </si>
  <si>
    <t>Type IIB calcium ATPase OS=Medicago truncatula GN=MCA2 PE=3 SV=1</t>
  </si>
  <si>
    <t>Ca_25326_v1.0_kabuli</t>
  </si>
  <si>
    <t>Ca_05453_v1.0_kabuli</t>
  </si>
  <si>
    <t>Uncharacterized protein OS=Medicago truncatula GN=MTR_077s0042 PE=4 SV=1</t>
  </si>
  <si>
    <t>Ca_10939_v1.0_kabuli</t>
  </si>
  <si>
    <t>Ca_18393_v1.0_kabuli</t>
  </si>
  <si>
    <t>Ca_01867_v1.0_kabuli</t>
  </si>
  <si>
    <t>Uncharacterized protein OS=Medicago truncatula GN=MTR_3g109330 PE=2 SV=1</t>
  </si>
  <si>
    <t>Ca_07591_v1.0_kabuli</t>
  </si>
  <si>
    <t>Adhesive plaque matrix protein OS=Medicago truncatula GN=MTR_3g080490 PE=4 SV=1</t>
  </si>
  <si>
    <t>Ca_18720_v1.0_kabuli</t>
  </si>
  <si>
    <t>Putative uncharacterized protein OS=Arabidopsis lyrata subsp. lyrata GN=ARALYDRAFT_916331 PE=4 SV=1</t>
  </si>
  <si>
    <t>Ca_05341_v1.0_kabuli</t>
  </si>
  <si>
    <t>Ca_10339_v1.0_kabuli</t>
  </si>
  <si>
    <t>Ca_15822_v1.0_kabuli</t>
  </si>
  <si>
    <t>Ca_21592_v1.0_kabuli</t>
  </si>
  <si>
    <t>DNA repair protein RAD51-like protein OS=Medicago truncatula GN=MTR_4g024850 PE=4 SV=1</t>
  </si>
  <si>
    <t>Ca_06665_v1.0_kabuli</t>
  </si>
  <si>
    <t>Uncharacterized protein OS=Glycine max PE=2 SV=1</t>
  </si>
  <si>
    <t>Ca_12842_v1.0_kabuli</t>
  </si>
  <si>
    <t>Leucine-rich repeat-containing protein OS=Medicago truncatula GN=MTR_4g098530 PE=4 SV=1</t>
  </si>
  <si>
    <t>Ca_19501_v1.0_kabuli</t>
  </si>
  <si>
    <t>Ca_02383_v1.0_kabuli</t>
  </si>
  <si>
    <t>Multidrug and toxin extrusion protein OS=Medicago truncatula GN=MTR_5g011540 PE=4 SV=1</t>
  </si>
  <si>
    <t>Ca_22709_v1.0_kabuli</t>
  </si>
  <si>
    <t>Ca_21777_v1.0_kabuli</t>
  </si>
  <si>
    <t>Ca_25396_v1.0_kabuli</t>
  </si>
  <si>
    <t>Ca_28200_v1.0_kabuli</t>
  </si>
  <si>
    <t>Ca_00006_v1.0_kabuli</t>
  </si>
  <si>
    <t>Methionine S-methyltransferase OS=Medicago truncatula GN=MTR_2g005110 PE=4 SV=1</t>
  </si>
  <si>
    <t>Ca_02752_v1.0_kabuli</t>
  </si>
  <si>
    <t>Ca_13966_v1.0_kabuli</t>
  </si>
  <si>
    <t>Uncharacterized protein OS=Medicago truncatula GN=MTR_2g062220 PE=2 SV=1</t>
  </si>
  <si>
    <t>Ca_26098_v1.0_kabuli</t>
  </si>
  <si>
    <t>Ca_14680_v1.0_kabuli</t>
  </si>
  <si>
    <t>Ca_21103_v1.0_kabuli</t>
  </si>
  <si>
    <t>Copper transport protein ATOX1 OS=Medicago truncatula GN=MTR_7g013660 PE=4 SV=1</t>
  </si>
  <si>
    <t>Ca_06008_v1.0_kabuli</t>
  </si>
  <si>
    <t>Uncharacterized protein OS=Medicago truncatula GN=MTR_7g082760 PE=2 SV=1</t>
  </si>
  <si>
    <t>Ca_12186_v1.0_kabuli</t>
  </si>
  <si>
    <t>Ca_05454_v1.0_kabuli</t>
  </si>
  <si>
    <t>DnaJ homolog subfamily C member OS=Medicago truncatula GN=MTR_077s0043 PE=4 SV=1</t>
  </si>
  <si>
    <t>Ca_10940_v1.0_kabuli</t>
  </si>
  <si>
    <t>Ca_18620_v1.0_kabuli</t>
  </si>
  <si>
    <t>Ca_01868_v1.0_kabuli</t>
  </si>
  <si>
    <t>Ca_07592_v1.0_kabuli</t>
  </si>
  <si>
    <t>Primary amine oxidase OS=Medicago truncatula GN=MTR_3g080500 PE=3 SV=1</t>
  </si>
  <si>
    <t>Ca_18721_v1.0_kabuli</t>
  </si>
  <si>
    <t>NBS-LRR type disease resistance protein OS=Medicago truncatula GN=MTR_3g035940 PE=4 SV=1</t>
  </si>
  <si>
    <t>Ca_05342_v1.0_kabuli</t>
  </si>
  <si>
    <t>Putative uncharacterized protein OS=Medicago truncatula GN=MTR_4g049480 PE=4 SV=1</t>
  </si>
  <si>
    <t>Ca_10340_v1.0_kabuli</t>
  </si>
  <si>
    <t>Multidrug resistance protein (Fragment) OS=Cicer arietinum PE=2 SV=1</t>
  </si>
  <si>
    <t>Ca_21593_v1.0_kabuli</t>
  </si>
  <si>
    <t>Ca_06666_v1.0_kabuli</t>
  </si>
  <si>
    <t>Peroxidase OS=Medicago truncatula GN=MTR_4g114210 PE=3 SV=1</t>
  </si>
  <si>
    <t>Ca_12843_v1.0_kabuli</t>
  </si>
  <si>
    <t>Ca_19502_v1.0_kabuli</t>
  </si>
  <si>
    <t>Putative uncharacterized protein OS=Vitis vinifera GN=VITISV_019902 PE=4 SV=1</t>
  </si>
  <si>
    <t>Ca_02384_v1.0_kabuli</t>
  </si>
  <si>
    <t>AT-hook DNA-binding protein OS=Medicago truncatula GN=MTR_5g011520 PE=4 SV=1</t>
  </si>
  <si>
    <t>Ca_27384_v1.0_kabuli</t>
  </si>
  <si>
    <t>LATHYROIDES OS=Pisum sativum GN=LATH PE=2 SV=1</t>
  </si>
  <si>
    <t>Ca_22710_v1.0_kabuli</t>
  </si>
  <si>
    <t>Ca_27363_v1.0_kabuli</t>
  </si>
  <si>
    <t>Ubiquitin-like-specific protease OS=Medicago truncatula GN=MTR_1g040750 PE=4 SV=1</t>
  </si>
  <si>
    <t>Ca_21778_v1.0_kabuli</t>
  </si>
  <si>
    <t>(Iso)flavonoid glycosyltransferase OS=Medicago truncatula PE=2 SV=1</t>
  </si>
  <si>
    <t>Ca_25397_v1.0_kabuli</t>
  </si>
  <si>
    <t>Ca_27180_v1.0_kabuli</t>
  </si>
  <si>
    <t>Cytochrome c oxidase subunit I OS=Vicia faba GN=cox1 PE=4 SV=1</t>
  </si>
  <si>
    <t>Ca_00007_v1.0_kabuli</t>
  </si>
  <si>
    <t>Ca_02753_v1.0_kabuli</t>
  </si>
  <si>
    <t>Phospholipase D OS=Medicago truncatula GN=MTR_040s0048 PE=3 SV=1</t>
  </si>
  <si>
    <t>Ca_13967_v1.0_kabuli</t>
  </si>
  <si>
    <t>Putative uncharacterized protein OS=Medicago truncatula GN=MTR_2g062410 PE=4 SV=1</t>
  </si>
  <si>
    <t>Ca_26099_v1.0_kabuli</t>
  </si>
  <si>
    <t>Ca_14681_v1.0_kabuli</t>
  </si>
  <si>
    <t>Ca_06009_v1.0_kabuli</t>
  </si>
  <si>
    <t>Putative uncharacterized protein OS=Medicago truncatula GN=MTR_7g082730 PE=4 SV=1</t>
  </si>
  <si>
    <t>Ca_12187_v1.0_kabuli</t>
  </si>
  <si>
    <t>Ca_25328_v1.0_kabuli</t>
  </si>
  <si>
    <t>Uncharacterized protein OS=Medicago truncatula GN=MTR_7g027020 PE=2 SV=1</t>
  </si>
  <si>
    <t>Ca_05455_v1.0_kabuli</t>
  </si>
  <si>
    <t>High affinity cationic amino acid transporter OS=Medicago truncatula GN=MTR_077s0009 PE=4 SV=1</t>
  </si>
  <si>
    <t>Ca_10941_v1.0_kabuli</t>
  </si>
  <si>
    <t>Ca_18621_v1.0_kabuli</t>
  </si>
  <si>
    <t>Ca_01869_v1.0_kabuli</t>
  </si>
  <si>
    <t>Pentatricopeptide repeat-containing protein OS=Medicago truncatula GN=MTR_3g109380 PE=4 SV=1</t>
  </si>
  <si>
    <t>Ca_07593_v1.0_kabuli</t>
  </si>
  <si>
    <t>Uncharacterized protein OS=Medicago truncatula GN=MTR_3g080510 PE=2 SV=1</t>
  </si>
  <si>
    <t>Ca_18722_v1.0_kabuli</t>
  </si>
  <si>
    <t>Sam-dependent methyltransferase OS=Medicago truncatula GN=MTR_3g005730 PE=4 SV=1</t>
  </si>
  <si>
    <t>Ca_05343_v1.0_kabuli</t>
  </si>
  <si>
    <t>Ca_10341_v1.0_kabuli</t>
  </si>
  <si>
    <t>Ca_15824_v1.0_kabuli</t>
  </si>
  <si>
    <t>Ca_21594_v1.0_kabuli</t>
  </si>
  <si>
    <t>Ca_06667_v1.0_kabuli</t>
  </si>
  <si>
    <t>Kinase-like protein OS=Medicago truncatula GN=MTR_4g114280 PE=4 SV=1</t>
  </si>
  <si>
    <t>Ca_12844_v1.0_kabuli</t>
  </si>
  <si>
    <t>Putative uncharacterized protein OS=Vitis vinifera GN=VITISV_021615 PE=4 SV=1</t>
  </si>
  <si>
    <t>Ca_19503_v1.0_kabuli</t>
  </si>
  <si>
    <t>Vinorine synthase OS=Medicago truncatula GN=MTR_5g084870 PE=4 SV=1</t>
  </si>
  <si>
    <t>Ca_02385_v1.0_kabuli</t>
  </si>
  <si>
    <t>Kinesin-1 OS=Medicago truncatula GN=MTR_5g011500 PE=3 SV=1</t>
  </si>
  <si>
    <t>Ca_22711_v1.0_kabuli</t>
  </si>
  <si>
    <t>Ca_24742_v1.0_kabuli</t>
  </si>
  <si>
    <t>Chromosome segregation ATPase-like protein OS=Clostridium phytofermentans (strain ATCC 700394 / DSM 18823 / ISDg) GN=Cphy_2809 PE=4 SV=1</t>
  </si>
  <si>
    <t>Ca_25398_v1.0_kabuli</t>
  </si>
  <si>
    <t>Threonine synthase OS=Glycine max PE=4 SV=1</t>
  </si>
  <si>
    <t>Ca_02754_v1.0_kabuli</t>
  </si>
  <si>
    <t>Phospholipase D OS=Medicago truncatula GN=MTR_2g100250 PE=3 SV=1</t>
  </si>
  <si>
    <t>Ca_13968_v1.0_kabuli</t>
  </si>
  <si>
    <t>Ca_26100_v1.0_kabuli</t>
  </si>
  <si>
    <t>Ca_14682_v1.0_kabuli</t>
  </si>
  <si>
    <t>Ca_21105_v1.0_kabuli</t>
  </si>
  <si>
    <t>Ca_06010_v1.0_kabuli</t>
  </si>
  <si>
    <t>Ca_12188_v1.0_kabuli</t>
  </si>
  <si>
    <t>Putative uncharacterized protein OS=Medicago truncatula GN=MtrDRAFT_AC140549g34v2 PE=4 SV=1</t>
  </si>
  <si>
    <t>Ca_25769_v1.0_kabuli</t>
  </si>
  <si>
    <t>Glycerol-3-phosphate dehydrogenase SDP6 OS=Medicago truncatula GN=MTR_1g050720 PE=3 SV=1</t>
  </si>
  <si>
    <t>Ca_05456_v1.0_kabuli</t>
  </si>
  <si>
    <t>Ca_10942_v1.0_kabuli</t>
  </si>
  <si>
    <t>Ca_18622_v1.0_kabuli</t>
  </si>
  <si>
    <t>Ca_01870_v1.0_kabuli</t>
  </si>
  <si>
    <t>Serine/threonine protein kinase AFC3 OS=Medicago truncatula GN=MTR_3g109390 PE=2 SV=1</t>
  </si>
  <si>
    <t>Ca_07594_v1.0_kabuli</t>
  </si>
  <si>
    <t>Putative uncharacterized protein OS=Medicago truncatula GN=MTR_3g080550 PE=4 SV=1</t>
  </si>
  <si>
    <t>Ca_18723_v1.0_kabuli</t>
  </si>
  <si>
    <t>Putative uncharacterized protein OS=Medicago truncatula GN=MTR_3g005720 PE=4 SV=1</t>
  </si>
  <si>
    <t>Ca_05344_v1.0_kabuli</t>
  </si>
  <si>
    <t>Ca_10342_v1.0_kabuli</t>
  </si>
  <si>
    <t>Protection of telomeres 1 protein OS=Medicago truncatula GN=MTR_8g107380 PE=4 SV=1</t>
  </si>
  <si>
    <t>Ca_15825_v1.0_kabuli</t>
  </si>
  <si>
    <t>Ca_06668_v1.0_kabuli</t>
  </si>
  <si>
    <t>Receptor like kinase OS=Medicago truncatula GN=MTR_4g114250 PE=4 SV=1</t>
  </si>
  <si>
    <t>Ca_12845_v1.0_kabuli</t>
  </si>
  <si>
    <t>Putative uncharacterized protein OS=Vitis vinifera GN=VITISV_025054 PE=4 SV=1</t>
  </si>
  <si>
    <t>Ca_19504_v1.0_kabuli</t>
  </si>
  <si>
    <t>Temperature-induced lipocalin OS=Populus balsamifera GN=TIL&amp;apos; PE=2 SV=1</t>
  </si>
  <si>
    <t>Ca_02386_v1.0_kabuli</t>
  </si>
  <si>
    <t>Putative sodium-dependent transporter yocS OS=Triticum urartu GN=TRIUR3_16339 PE=4 SV=1</t>
  </si>
  <si>
    <t>Ca_27293_v1.0_kabuli</t>
  </si>
  <si>
    <t>Putative uncharacterized protein OS=Medicago truncatula GN=MTR_3g047340 PE=4 SV=1</t>
  </si>
  <si>
    <t>Ca_24743_v1.0_kabuli</t>
  </si>
  <si>
    <t>Pentatricopeptide repeat-containing protein OS=Medicago truncatula GN=MTR_7g005870 PE=4 SV=1</t>
  </si>
  <si>
    <t>Ca_27182_v1.0_kabuli</t>
  </si>
  <si>
    <t>Cytochrome c biogenesis C OS=Vicia faba GN=ccmC PE=4 SV=1</t>
  </si>
  <si>
    <t>Ca_00009_v1.0_kabuli</t>
  </si>
  <si>
    <t>Peptide transporter PTR1 OS=Medicago truncatula GN=MTR_2g005130 PE=3 SV=1</t>
  </si>
  <si>
    <t>Ca_02755_v1.0_kabuli</t>
  </si>
  <si>
    <t>PRA1 family protein F2 OS=Medicago truncatula GN=MTR_040s0050 PE=2 SV=1</t>
  </si>
  <si>
    <t>Ca_13969_v1.0_kabuli</t>
  </si>
  <si>
    <t>Ca_26101_v1.0_kabuli</t>
  </si>
  <si>
    <t>Ca_14683_v1.0_kabuli</t>
  </si>
  <si>
    <t>Ca_21106_v1.0_kabuli</t>
  </si>
  <si>
    <t>Ca_06011_v1.0_kabuli</t>
  </si>
  <si>
    <t>Pentatricopeptide repeat-containing protein OS=Medicago truncatula GN=MTR_7g082690 PE=4 SV=1</t>
  </si>
  <si>
    <t>Ca_12189_v1.0_kabuli</t>
  </si>
  <si>
    <t>Dwarf 27 OS=Medicago truncatula PE=4 SV=1</t>
  </si>
  <si>
    <t>Ca_25770_v1.0_kabuli</t>
  </si>
  <si>
    <t>Sieve element occlusion by forisomes 2 OS=Medicago truncatula GN=SEO-F2 PE=2 SV=1</t>
  </si>
  <si>
    <t>Ca_05457_v1.0_kabuli</t>
  </si>
  <si>
    <t>Ca_10943_v1.0_kabuli</t>
  </si>
  <si>
    <t>Ca_18623_v1.0_kabuli</t>
  </si>
  <si>
    <t>Ca_07595_v1.0_kabuli</t>
  </si>
  <si>
    <t>Cytochrome P450 94A1 OS=Medicago truncatula GN=MTR_3g080580 PE=3 SV=1</t>
  </si>
  <si>
    <t>Ca_18724_v1.0_kabuli</t>
  </si>
  <si>
    <t>Ca_10343_v1.0_kabuli</t>
  </si>
  <si>
    <t>Phosphoethanolamine N-methyltransferase OS=Medicago truncatula GN=MTR_8g107370 PE=4 SV=1</t>
  </si>
  <si>
    <t>Ca_15890_v1.0_kabuli</t>
  </si>
  <si>
    <t>AarF domain-containing protein kinase, putative OS=Medicago truncatula GN=MTR_4g026450 PE=4 SV=1</t>
  </si>
  <si>
    <t>Ca_21596_v1.0_kabuli</t>
  </si>
  <si>
    <t>Putative uncharacterized protein OS=Medicago truncatula GN=MTR_4g024920 PE=3 SV=1</t>
  </si>
  <si>
    <t>Ca_06669_v1.0_kabuli</t>
  </si>
  <si>
    <t>Kinase-like protein OS=Medicago truncatula GN=MTR_4g114270 PE=4 SV=1</t>
  </si>
  <si>
    <t>Ca_12846_v1.0_kabuli</t>
  </si>
  <si>
    <t>Ca_19505_v1.0_kabuli</t>
  </si>
  <si>
    <t>Ca_02387_v1.0_kabuli</t>
  </si>
  <si>
    <t>Putative uncharacterized protein OS=Medicago truncatula GN=MTR_5g011440 PE=4 SV=1</t>
  </si>
  <si>
    <t>Ca_27294_v1.0_kabuli</t>
  </si>
  <si>
    <t>Ca_22713_v1.0_kabuli</t>
  </si>
  <si>
    <t>Ca_24744_v1.0_kabuli</t>
  </si>
  <si>
    <t>Putative uncharacterized protein OS=Medicago truncatula GN=MTR_7g074150 PE=4 SV=1</t>
  </si>
  <si>
    <t>Ca_21781_v1.0_kabuli</t>
  </si>
  <si>
    <t>Ca_27040_v1.0_kabuli</t>
  </si>
  <si>
    <t>TNP2 OS=Medicago truncatula GN=MTR_8g073010 PE=4 SV=1</t>
  </si>
  <si>
    <t>Ca_27183_v1.0_kabuli</t>
  </si>
  <si>
    <t>ATPase subunit OS=Medicago truncatula GN=MTR_6g043020 PE=4 SV=1</t>
  </si>
  <si>
    <t>Ca_00010_v1.0_kabuli</t>
  </si>
  <si>
    <t>Auxin response factor OS=Medicago truncatula GN=MTR_2g005240 PE=4 SV=1</t>
  </si>
  <si>
    <t>Ca_02756_v1.0_kabuli</t>
  </si>
  <si>
    <t>RNA exonuclease OS=Medicago truncatula GN=MTR_040s0051 PE=2 SV=1</t>
  </si>
  <si>
    <t>Ca_13970_v1.0_kabuli</t>
  </si>
  <si>
    <t>Uncharacterized protein OS=Medicago truncatula PE=4 SV=1</t>
  </si>
  <si>
    <t>Ca_14684_v1.0_kabuli</t>
  </si>
  <si>
    <t>Ca_21107_v1.0_kabuli</t>
  </si>
  <si>
    <t>UDP-glucosyltransferase HRA25 OS=Medicago truncatula GN=MTR_7g013240 PE=4 SV=1</t>
  </si>
  <si>
    <t>Ca_06012_v1.0_kabuli</t>
  </si>
  <si>
    <t>Ca_12190_v1.0_kabuli</t>
  </si>
  <si>
    <t>Ca_05458_v1.0_kabuli</t>
  </si>
  <si>
    <t>Ca_10944_v1.0_kabuli</t>
  </si>
  <si>
    <t>Ca_18624_v1.0_kabuli</t>
  </si>
  <si>
    <t>Ca_01872_v1.0_kabuli</t>
  </si>
  <si>
    <t>2-on-2 hemoglobin OS=Medicago truncatula GN=MTR_3g109420 PE=4 SV=1</t>
  </si>
  <si>
    <t>Ca_07596_v1.0_kabuli</t>
  </si>
  <si>
    <t>HEAT repeat-containing protein OS=Medicago truncatula GN=MTR_3g080640 PE=4 SV=1</t>
  </si>
  <si>
    <t>Ca_18725_v1.0_kabuli</t>
  </si>
  <si>
    <t>Splicing factor U2af large subunit B OS=Medicago truncatula GN=MTR_3g005670 PE=4 SV=1</t>
  </si>
  <si>
    <t>Ca_05665_v1.0_kabuli</t>
  </si>
  <si>
    <t>Ca_10344_v1.0_kabuli</t>
  </si>
  <si>
    <t>Auxin efflux carrier OS=Lupinus albus GN=pin1 PE=2 SV=1</t>
  </si>
  <si>
    <t>Ca_21597_v1.0_kabuli</t>
  </si>
  <si>
    <t>Peptide transporter OS=Medicago truncatula GN=MTR_4g024930 PE=4 SV=1</t>
  </si>
  <si>
    <t>Ca_06670_v1.0_kabuli</t>
  </si>
  <si>
    <t>Ca_12847_v1.0_kabuli</t>
  </si>
  <si>
    <t>Ferredoxin-6 OS=Medicago truncatula GN=MTR_4g098490 PE=2 SV=1</t>
  </si>
  <si>
    <t>Ca_19506_v1.0_kabuli</t>
  </si>
  <si>
    <t>Ca_02388_v1.0_kabuli</t>
  </si>
  <si>
    <t>TVP38/TMEM64 family membrane protein slr0305 OS=Medicago truncatula GN=MTR_5g011420 PE=4 SV=1</t>
  </si>
  <si>
    <t>Ca_22967_v1.0_kabuli</t>
  </si>
  <si>
    <t>ABC transporter A family member OS=Medicago truncatula GN=MTR_4g108170 PE=3 SV=1</t>
  </si>
  <si>
    <t>Ca_22714_v1.0_kabuli</t>
  </si>
  <si>
    <t>Ca_24745_v1.0_kabuli</t>
  </si>
  <si>
    <t>Ca_21782_v1.0_kabuli</t>
  </si>
  <si>
    <t>Putative uncharacterized protein OS=Medicago truncatula GN=MTR_4g115940 PE=4 SV=1</t>
  </si>
  <si>
    <t>Ca_27041_v1.0_kabuli</t>
  </si>
  <si>
    <t>Ca_26347_v1.0_kabuli</t>
  </si>
  <si>
    <t>Protein kinase 2B OS=Medicago truncatula GN=MTR_8g008820 PE=4 SV=1</t>
  </si>
  <si>
    <t>Ca_00011_v1.0_kabuli</t>
  </si>
  <si>
    <t>Ca_02757_v1.0_kabuli</t>
  </si>
  <si>
    <t>Somatic embryogenesis receptor kinase OS=Medicago truncatula GN=MTR_040s0052 PE=4 SV=1</t>
  </si>
  <si>
    <t>Ca_13971_v1.0_kabuli</t>
  </si>
  <si>
    <t>Ca_26124_v1.0_kabuli</t>
  </si>
  <si>
    <t>Ca_14685_v1.0_kabuli</t>
  </si>
  <si>
    <t>Ca_21108_v1.0_kabuli</t>
  </si>
  <si>
    <t>UDP-glucosyltransferase HRA25 OS=Medicago truncatula GN=MTR_7g013180 PE=3 SV=1</t>
  </si>
  <si>
    <t>Ca_06013_v1.0_kabuli</t>
  </si>
  <si>
    <t>Ca_12191_v1.0_kabuli</t>
  </si>
  <si>
    <t>Ca_25772_v1.0_kabuli</t>
  </si>
  <si>
    <t>DEAD-box ATP-dependent RNA helicase OS=Medicago truncatula GN=MTR_1g050730 PE=4 SV=1</t>
  </si>
  <si>
    <t>Ca_05459_v1.0_kabuli</t>
  </si>
  <si>
    <t>Ca_10945_v1.0_kabuli</t>
  </si>
  <si>
    <t>Ca_18625_v1.0_kabuli</t>
  </si>
  <si>
    <t>Ca_01873_v1.0_kabuli</t>
  </si>
  <si>
    <t>Putative uncharacterized protein OS=Medicago truncatula GN=MTR_3g109430 PE=4 SV=1</t>
  </si>
  <si>
    <t>Ca_07597_v1.0_kabuli</t>
  </si>
  <si>
    <t>Ca_18726_v1.0_kabuli</t>
  </si>
  <si>
    <t>Ca_05666_v1.0_kabuli</t>
  </si>
  <si>
    <t>Uncharacterized protein (Fragment) OS=Glycine max PE=3 SV=1</t>
  </si>
  <si>
    <t>Ca_10345_v1.0_kabuli</t>
  </si>
  <si>
    <t>Pollen-specific C2 domain containing protein OS=Medicago truncatula GN=MTR_8g107340 PE=4 SV=1</t>
  </si>
  <si>
    <t>Ca_21598_v1.0_kabuli</t>
  </si>
  <si>
    <t>Ca_12848_v1.0_kabuli</t>
  </si>
  <si>
    <t>Ca_02389_v1.0_kabuli</t>
  </si>
  <si>
    <t>Protein kinase like protein OS=Medicago truncatula GN=MTR_5g011410 PE=4 SV=1</t>
  </si>
  <si>
    <t>Ca_22968_v1.0_kabuli</t>
  </si>
  <si>
    <t>Ca_22715_v1.0_kabuli</t>
  </si>
  <si>
    <t>Ca_24746_v1.0_kabuli</t>
  </si>
  <si>
    <t>Ca_21783_v1.0_kabuli</t>
  </si>
  <si>
    <t>Uncharacterized protein OS=Prunus persica GN=PRUPE_ppa026422mg PE=4 SV=1</t>
  </si>
  <si>
    <t>Ca_26348_v1.0_kabuli</t>
  </si>
  <si>
    <t>Putative uncharacterized protein OS=Medicago truncatula GN=MTR_8g008860 PE=4 SV=1</t>
  </si>
  <si>
    <t>Ca_00012_v1.0_kabuli</t>
  </si>
  <si>
    <t>Putative uncharacterized protein OS=Medicago truncatula GN=MTR_2g005260 PE=4 SV=1</t>
  </si>
  <si>
    <t>Ca_02758_v1.0_kabuli</t>
  </si>
  <si>
    <t>Copia-type polyprotein OS=Rosa rugosa PE=4 SV=1</t>
  </si>
  <si>
    <t>Ca_13972_v1.0_kabuli</t>
  </si>
  <si>
    <t>Putative uncharacterized protein OS=Medicago truncatula GN=MTR_7g005160 PE=4 SV=1</t>
  </si>
  <si>
    <t>Ca_26125_v1.0_kabuli</t>
  </si>
  <si>
    <t>Putative uncharacterized protein (Fragment) OS=Vitis vinifera GN=VITISV_025855 PE=4 SV=1</t>
  </si>
  <si>
    <t>Ca_14686_v1.0_kabuli</t>
  </si>
  <si>
    <t>Ca_21109_v1.0_kabuli</t>
  </si>
  <si>
    <t>Ca_06014_v1.0_kabuli</t>
  </si>
  <si>
    <t>Ca_12192_v1.0_kabuli</t>
  </si>
  <si>
    <t>Ca_25773_v1.0_kabuli</t>
  </si>
  <si>
    <t>Uncharacterized protein (Fragment) OS=Prunus persica GN=PRUPE_ppb015108mg PE=4 SV=1</t>
  </si>
  <si>
    <t>Ca_05460_v1.0_kabuli</t>
  </si>
  <si>
    <t>Ca_10946_v1.0_kabuli</t>
  </si>
  <si>
    <t>Ca_18626_v1.0_kabuli</t>
  </si>
  <si>
    <t>Putative uncharacterized protein OS=Vitis vinifera GN=VIT_13s0019g00460 PE=4 SV=1</t>
  </si>
  <si>
    <t>Ca_01874_v1.0_kabuli</t>
  </si>
  <si>
    <t>Putative uncharacterized protein OS=Medicago truncatula GN=MTR_3g109450 PE=4 SV=1</t>
  </si>
  <si>
    <t>Ca_18727_v1.0_kabuli</t>
  </si>
  <si>
    <t>GDSL esterase/lipase OS=Medicago truncatula GN=MTR_3g005650 PE=4 SV=1</t>
  </si>
  <si>
    <t>Ca_05667_v1.0_kabuli</t>
  </si>
  <si>
    <t>Ca_10346_v1.0_kabuli</t>
  </si>
  <si>
    <t>Putative uncharacterized protein OS=Medicago truncatula GN=MTR_8g107330 PE=4 SV=1</t>
  </si>
  <si>
    <t>Ca_15893_v1.0_kabuli</t>
  </si>
  <si>
    <t>Uncharacterized protein OS=Prunus persica GN=PRUPE_ppa004290mg PE=3 SV=1</t>
  </si>
  <si>
    <t>Ca_21599_v1.0_kabuli</t>
  </si>
  <si>
    <t>Ca_06672_v1.0_kabuli</t>
  </si>
  <si>
    <t>Uncharacterized protein OS=Medicago truncatula GN=MTR_4g114550 PE=2 SV=1</t>
  </si>
  <si>
    <t>Ca_12849_v1.0_kabuli</t>
  </si>
  <si>
    <t>AT-hook protein OS=Medicago truncatula GN=MTR_4g098460 PE=4 SV=1</t>
  </si>
  <si>
    <t>Ca_19508_v1.0_kabuli</t>
  </si>
  <si>
    <t>Ca_02390_v1.0_kabuli</t>
  </si>
  <si>
    <t>1-aminocyclopropane-1-carboxylate synthase OS=Medicago truncatula GN=MTR_5g011400 PE=4 SV=1</t>
  </si>
  <si>
    <t>Ca_22716_v1.0_kabuli</t>
  </si>
  <si>
    <t>Ca_24747_v1.0_kabuli</t>
  </si>
  <si>
    <t>Ca_21784_v1.0_kabuli</t>
  </si>
  <si>
    <t>Aspartic proteinase-like protein OS=Medicago truncatula GN=MTR_1g061940 PE=4 SV=1</t>
  </si>
  <si>
    <t>Ca_27043_v1.0_kabuli</t>
  </si>
  <si>
    <t>Putative uncharacterized protein OS=Medicago truncatula GN=MTR_2g060850 PE=4 SV=1</t>
  </si>
  <si>
    <t>Ca_26349_v1.0_kabuli</t>
  </si>
  <si>
    <t>ATP synthase delta subunit OS=Medicago truncatula GN=MTR_8g008870 PE=1 SV=1</t>
  </si>
  <si>
    <t>Ca_00013_v1.0_kabuli</t>
  </si>
  <si>
    <t>Protein kinase OS=Medicago truncatula GN=MtrDRAFT_AC140549g36v2 PE=4 SV=1</t>
  </si>
  <si>
    <t>Ca_02759_v1.0_kabuli</t>
  </si>
  <si>
    <t>Ca_13973_v1.0_kabuli</t>
  </si>
  <si>
    <t>Ca_26126_v1.0_kabuli</t>
  </si>
  <si>
    <t>Ca_14687_v1.0_kabuli</t>
  </si>
  <si>
    <t>Ca_06015_v1.0_kabuli</t>
  </si>
  <si>
    <t>Ca_12193_v1.0_kabuli</t>
  </si>
  <si>
    <t>Ca_25774_v1.0_kabuli</t>
  </si>
  <si>
    <t>Ca_05461_v1.0_kabuli</t>
  </si>
  <si>
    <t>Ca_10947_v1.0_kabuli</t>
  </si>
  <si>
    <t>Ca_18627_v1.0_kabuli</t>
  </si>
  <si>
    <t>Ca_01875_v1.0_kabuli</t>
  </si>
  <si>
    <t>Putative uncharacterized protein OS=Medicago truncatula GN=MTR_3g109470 PE=4 SV=1</t>
  </si>
  <si>
    <t>Ca_07599_v1.0_kabuli</t>
  </si>
  <si>
    <t>Ca_05668_v1.0_kabuli</t>
  </si>
  <si>
    <t>Ca_10347_v1.0_kabuli</t>
  </si>
  <si>
    <t>Eukaryotic translation initiation factor 3 subunit G OS=Medicago truncatula GN=MTR_8g107310 PE=1 SV=1</t>
  </si>
  <si>
    <t>Ca_15894_v1.0_kabuli</t>
  </si>
  <si>
    <t>Putative uncharacterized protein OS=Medicago truncatula GN=MTR_5g095400 PE=4 SV=1</t>
  </si>
  <si>
    <t>Ca_21600_v1.0_kabuli</t>
  </si>
  <si>
    <t>Ca_06673_v1.0_kabuli</t>
  </si>
  <si>
    <t>Ethylene-responsive transcription factor WIN1 OS=Medicago truncatula GN=MTR_4g114570 PE=4 SV=1</t>
  </si>
  <si>
    <t>Ca_12850_v1.0_kabuli</t>
  </si>
  <si>
    <t>AT-hook DNA-binding protein OS=Medicago truncatula GN=MTR_4g098450 PE=4 SV=1</t>
  </si>
  <si>
    <t>Ca_19509_v1.0_kabuli</t>
  </si>
  <si>
    <t>Cysteine-rich receptor-like protein kinase OS=Medicago truncatula GN=MTR_028s0021 PE=4 SV=1</t>
  </si>
  <si>
    <t>Ca_02391_v1.0_kabuli</t>
  </si>
  <si>
    <t>Ca_22970_v1.0_kabuli</t>
  </si>
  <si>
    <t>Putative uncharacterized protein OS=Medicago truncatula GN=MTR_5g061550 PE=4 SV=1</t>
  </si>
  <si>
    <t>Ca_22717_v1.0_kabuli</t>
  </si>
  <si>
    <t>Ca_24748_v1.0_kabuli</t>
  </si>
  <si>
    <t>Ca_21785_v1.0_kabuli</t>
  </si>
  <si>
    <t>Ca_24921_v1.0_kabuli</t>
  </si>
  <si>
    <t>Autophagy protein ATG7 OS=Glycine max GN=GmATG7 PE=2 SV=1</t>
  </si>
  <si>
    <t>Ca_26350_v1.0_kabuli</t>
  </si>
  <si>
    <t>Putative uncharacterized protein OS=Medicago truncatula GN=MTR_8g009000 PE=4 SV=1</t>
  </si>
  <si>
    <t>Ca_00014_v1.0_kabuli</t>
  </si>
  <si>
    <t>Ca_02760_v1.0_kabuli</t>
  </si>
  <si>
    <t>Ser/Thr specific protein phosphatase 2A B regulatory subunit beta isoform OS=Medicago sativa subsp. varia PE=2 SV=1</t>
  </si>
  <si>
    <t>Ca_13974_v1.0_kabuli</t>
  </si>
  <si>
    <t>Ca_26127_v1.0_kabuli</t>
  </si>
  <si>
    <t>Ca_14688_v1.0_kabuli</t>
  </si>
  <si>
    <t>Ca_21111_v1.0_kabuli</t>
  </si>
  <si>
    <t>GDSL esterase/lipase OS=Medicago truncatula GN=MTR_3g069780 PE=4 SV=1</t>
  </si>
  <si>
    <t>Ca_06016_v1.0_kabuli</t>
  </si>
  <si>
    <t>Non-specific lipid-transfer protein OS=Medicago truncatula GN=MTR_7g082640 PE=4 SV=1</t>
  </si>
  <si>
    <t>Ca_12194_v1.0_kabuli</t>
  </si>
  <si>
    <t>Putative basic helix-loop-helix protein BHLH3 OS=Lotus japonicus PE=4 SV=1</t>
  </si>
  <si>
    <t>Ca_25775_v1.0_kabuli</t>
  </si>
  <si>
    <t>Pyruvate kinase OS=Glycine max PE=3 SV=1</t>
  </si>
  <si>
    <t>Ca_05462_v1.0_kabuli</t>
  </si>
  <si>
    <t>Ca_10948_v1.0_kabuli</t>
  </si>
  <si>
    <t>Ca_18628_v1.0_kabuli</t>
  </si>
  <si>
    <t>Ca_01876_v1.0_kabuli</t>
  </si>
  <si>
    <t>Ca_07600_v1.0_kabuli</t>
  </si>
  <si>
    <t>Endo-1 4-beta-glucanase OS=Medicago truncatula GN=MTR_3g080810 PE=4 SV=1</t>
  </si>
  <si>
    <t>Ca_05669_v1.0_kabuli</t>
  </si>
  <si>
    <t>Ca_10348_v1.0_kabuli</t>
  </si>
  <si>
    <t>Glutamyl-tRNA(Gln) amidotransferase subunit A OS=Medicago truncatula GN=MTR_8g107280 PE=4 SV=1</t>
  </si>
  <si>
    <t>Ca_06674_v1.0_kabuli</t>
  </si>
  <si>
    <t>TBC1 domain family member OS=Medicago truncatula GN=MTR_4g114580 PE=4 SV=1</t>
  </si>
  <si>
    <t>Ca_13149_v1.0_kabuli</t>
  </si>
  <si>
    <t>Uncharacterized protein OS=Medicago truncatula GN=MTR_3g039810 PE=4 SV=1</t>
  </si>
  <si>
    <t>Ca_19510_v1.0_kabuli</t>
  </si>
  <si>
    <t>Putative uncharacterized protein OS=Vitis vinifera GN=VITISV_026048 PE=4 SV=1</t>
  </si>
  <si>
    <t>Ca_02392_v1.0_kabuli</t>
  </si>
  <si>
    <t>Subtilisin-like serine protease OS=Medicago truncatula GN=MTR_5g011340 PE=4 SV=1</t>
  </si>
  <si>
    <t>Ca_22971_v1.0_kabuli</t>
  </si>
  <si>
    <t>Ca_21786_v1.0_kabuli</t>
  </si>
  <si>
    <t>Ca_24922_v1.0_kabuli</t>
  </si>
  <si>
    <t>Putative serine carboxypeptidase (Precursor) OS=Pisum sativum GN=cp-a PE=2 SV=1</t>
  </si>
  <si>
    <t>Ca_26351_v1.0_kabuli</t>
  </si>
  <si>
    <t>Ca_00015_v1.0_kabuli</t>
  </si>
  <si>
    <t>CBS; Cl-channel, voltage gated; Twin-arginine translocation pathway signal OS=Medicago truncatula GN=MTR_2g005410 PE=4 SV=1</t>
  </si>
  <si>
    <t>Ca_02761_v1.0_kabuli</t>
  </si>
  <si>
    <t>Ca_26128_v1.0_kabuli</t>
  </si>
  <si>
    <t>Ca_14689_v1.0_kabuli</t>
  </si>
  <si>
    <t>Ca_21112_v1.0_kabuli</t>
  </si>
  <si>
    <t>Biotin carboxyl carrier protein of acetyl-CoA carboxylase OS=Medicago truncatula GN=MTR_7g013100 PE=4 SV=1</t>
  </si>
  <si>
    <t>Ca_06017_v1.0_kabuli</t>
  </si>
  <si>
    <t>Putative uncharacterized protein OS=Medicago truncatula GN=MTR_7g082570 PE=4 SV=1</t>
  </si>
  <si>
    <t>Ca_12195_v1.0_kabuli</t>
  </si>
  <si>
    <t>Putative uncharacterized protein OS=Medicago truncatula PE=2 SV=1</t>
  </si>
  <si>
    <t>Ca_25776_v1.0_kabuli</t>
  </si>
  <si>
    <t>Pyruvate kinase OS=Lotus japonicus PE=2 SV=1</t>
  </si>
  <si>
    <t>Ca_10949_v1.0_kabuli</t>
  </si>
  <si>
    <t>Ca_18629_v1.0_kabuli</t>
  </si>
  <si>
    <t>Ca_01877_v1.0_kabuli</t>
  </si>
  <si>
    <t>Dimethylaniline monooxygenase OS=Medicago truncatula GN=MTR_3g109520 PE=4 SV=1</t>
  </si>
  <si>
    <t>Ca_07601_v1.0_kabuli</t>
  </si>
  <si>
    <t>Ca_18730_v1.0_kabuli</t>
  </si>
  <si>
    <t>Cellulose synthase OS=Medicago truncatula GN=MTR_3g005560 PE=4 SV=1</t>
  </si>
  <si>
    <t>Ca_05670_v1.0_kabuli</t>
  </si>
  <si>
    <t>Ca_10349_v1.0_kabuli</t>
  </si>
  <si>
    <t>Ca_21602_v1.0_kabuli</t>
  </si>
  <si>
    <t>Ca_06675_v1.0_kabuli</t>
  </si>
  <si>
    <t>Ca_13150_v1.0_kabuli</t>
  </si>
  <si>
    <t>Ca_19511_v1.0_kabuli</t>
  </si>
  <si>
    <t>GD3A OS=Medicago truncatula GN=MTR_8g061890 PE=4 SV=1</t>
  </si>
  <si>
    <t>Ca_02393_v1.0_kabuli</t>
  </si>
  <si>
    <t>Ca_22972_v1.0_kabuli</t>
  </si>
  <si>
    <t>Ca_22719_v1.0_kabuli</t>
  </si>
  <si>
    <t>Putative uncharacterized protein OS=Vitis vinifera GN=VIT_18s0001g12990 PE=4 SV=1</t>
  </si>
  <si>
    <t>Ca_24750_v1.0_kabuli</t>
  </si>
  <si>
    <t>Ca_21787_v1.0_kabuli</t>
  </si>
  <si>
    <t>Ca_24923_v1.0_kabuli</t>
  </si>
  <si>
    <t>Ca_26352_v1.0_kabuli</t>
  </si>
  <si>
    <t>Ca_00016_v1.0_kabuli</t>
  </si>
  <si>
    <t>Concanavalin A-like lectin/glucanase; U2 auxiliary factor small subunit OS=Medicago truncatula GN=MtrDRAFT_AC140549g65v2 PE=4 SV=1</t>
  </si>
  <si>
    <t>Ca_02762_v1.0_kabuli</t>
  </si>
  <si>
    <t>Nodulin-like protein OS=Medicago truncatula GN=MTR_2g100400 PE=4 SV=1</t>
  </si>
  <si>
    <t>Ca_13976_v1.0_kabuli</t>
  </si>
  <si>
    <t>Neurohypophysial hormone, N-terminal Domain containing protein OS=Tetrahymena thermophila (strain SB210) GN=TTHERM_00895870 PE=4 SV=1</t>
  </si>
  <si>
    <t>Ca_26129_v1.0_kabuli</t>
  </si>
  <si>
    <t>Ca_14690_v1.0_kabuli</t>
  </si>
  <si>
    <t>Putative uncharacterized protein OS=Vitis vinifera GN=VIT_18s0041g01110 PE=4 SV=1</t>
  </si>
  <si>
    <t>Ca_21113_v1.0_kabuli</t>
  </si>
  <si>
    <t>Ca_06018_v1.0_kabuli</t>
  </si>
  <si>
    <t>Pentatricopeptide repeat-containing protein OS=Medicago truncatula GN=MTR_7g082550 PE=4 SV=1</t>
  </si>
  <si>
    <t>Ca_12196_v1.0_kabuli</t>
  </si>
  <si>
    <t>Ca_05464_v1.0_kabuli</t>
  </si>
  <si>
    <t>Nitrate and chloride transporter OS=Medicago truncatula GN=MTR_085s0006 PE=4 SV=1</t>
  </si>
  <si>
    <t>Ca_10950_v1.0_kabuli</t>
  </si>
  <si>
    <t>Ca_18630_v1.0_kabuli</t>
  </si>
  <si>
    <t>Ca_01878_v1.0_kabuli</t>
  </si>
  <si>
    <t>Ribosome biogenesis GTP-binding protein YsxC OS=Medicago truncatula GN=MTR_3g109540 PE=3 SV=1</t>
  </si>
  <si>
    <t>Ca_07602_v1.0_kabuli</t>
  </si>
  <si>
    <t>Ca_05671_v1.0_kabuli</t>
  </si>
  <si>
    <t>Ca_10350_v1.0_kabuli</t>
  </si>
  <si>
    <t>Tubulin beta-2 chain OS=Myotis davidii GN=MDA_GLEAN10009279 PE=3 SV=1</t>
  </si>
  <si>
    <t>Ca_15897_v1.0_kabuli</t>
  </si>
  <si>
    <t>Ca_21938_v1.0_kabuli</t>
  </si>
  <si>
    <t>Ca_06676_v1.0_kabuli</t>
  </si>
  <si>
    <t>Ca_13151_v1.0_kabuli</t>
  </si>
  <si>
    <t>Ca_19512_v1.0_kabuli</t>
  </si>
  <si>
    <t>Putative uncharacterized protein OS=Medicago truncatula GN=MTR_8g061880 PE=4 SV=1</t>
  </si>
  <si>
    <t>Ca_02394_v1.0_kabuli</t>
  </si>
  <si>
    <t>Ca_24751_v1.0_kabuli</t>
  </si>
  <si>
    <t>Ca_21788_v1.0_kabuli</t>
  </si>
  <si>
    <t>Ca_24924_v1.0_kabuli</t>
  </si>
  <si>
    <t>Ca_00017_v1.0_kabuli</t>
  </si>
  <si>
    <t>Ca_02763_v1.0_kabuli</t>
  </si>
  <si>
    <t>60S ribosomal protein L28-1 OS=Medicago truncatula GN=MTR_2g100410 PE=1 SV=1</t>
  </si>
  <si>
    <t>Ca_13977_v1.0_kabuli</t>
  </si>
  <si>
    <t>Ca_26130_v1.0_kabuli</t>
  </si>
  <si>
    <t>Ca_14691_v1.0_kabuli</t>
  </si>
  <si>
    <t>Putative uncharacterized protein OS=Medicago truncatula GN=MTR_6g022020 PE=4 SV=1</t>
  </si>
  <si>
    <t>Ca_21114_v1.0_kabuli</t>
  </si>
  <si>
    <t>Targeting protein for Xklp2 containing protein expressed OS=Medicago truncatula GN=MTR_7g013070 PE=4 SV=1</t>
  </si>
  <si>
    <t>Ca_06019_v1.0_kabuli</t>
  </si>
  <si>
    <t>Ser/Thr protein kinase OS=Medicago truncatula GN=MTR_7g082530 PE=4 SV=1</t>
  </si>
  <si>
    <t>Ca_12197_v1.0_kabuli</t>
  </si>
  <si>
    <t>Putative uncharacterized protein OS=Medicago truncatula GN=MTR_4g076080 PE=4 SV=1</t>
  </si>
  <si>
    <t>Ca_26372_v1.0_kabuli</t>
  </si>
  <si>
    <t>Ca_05465_v1.0_kabuli</t>
  </si>
  <si>
    <t>Ca_18631_v1.0_kabuli</t>
  </si>
  <si>
    <t>Putative uncharacterized protein OS=Medicago truncatula PE=1 SV=1</t>
  </si>
  <si>
    <t>Ca_01879_v1.0_kabuli</t>
  </si>
  <si>
    <t>Ca_07603_v1.0_kabuli</t>
  </si>
  <si>
    <t>Cystathionine gamma-lyase OS=Medicago truncatula GN=MTR_3g080850 PE=3 SV=1</t>
  </si>
  <si>
    <t>Ca_05672_v1.0_kabuli</t>
  </si>
  <si>
    <t>Ca_10351_v1.0_kabuli</t>
  </si>
  <si>
    <t>Pentatricopeptide repeat-containing protein OS=Medicago truncatula GN=MTR_8g107230 PE=4 SV=1</t>
  </si>
  <si>
    <t>Ca_15898_v1.0_kabuli</t>
  </si>
  <si>
    <t>Ca_21939_v1.0_kabuli</t>
  </si>
  <si>
    <t>Two-component sensor histidine kinase bacteria, putative OS=Ricinus communis GN=RCOM_0053570 PE=4 SV=1</t>
  </si>
  <si>
    <t>Ca_06677_v1.0_kabuli</t>
  </si>
  <si>
    <t>Ca_13152_v1.0_kabuli</t>
  </si>
  <si>
    <t>Ca_19513_v1.0_kabuli</t>
  </si>
  <si>
    <t>Ca_02395_v1.0_kabuli</t>
  </si>
  <si>
    <t>Anthocyanidin synthase OS=Medicago truncatula GN=ANS PE=2 SV=1</t>
  </si>
  <si>
    <t>Ca_22974_v1.0_kabuli</t>
  </si>
  <si>
    <t>Ca_22721_v1.0_kabuli</t>
  </si>
  <si>
    <t>Ca_24752_v1.0_kabuli</t>
  </si>
  <si>
    <t>Ca_21789_v1.0_kabuli</t>
  </si>
  <si>
    <t>Ca_24925_v1.0_kabuli</t>
  </si>
  <si>
    <t>Ca_00018_v1.0_kabuli</t>
  </si>
  <si>
    <t>Ca_02764_v1.0_kabuli</t>
  </si>
  <si>
    <t>Putative uncharacterized protein OS=Vitis vinifera GN=VIT_09s0002g02600 PE=4 SV=1</t>
  </si>
  <si>
    <t>Ca_14065_v1.0_kabuli</t>
  </si>
  <si>
    <t>Reticulon-like protein OS=Glycine max PE=4 SV=2</t>
  </si>
  <si>
    <t>Ca_26401_v1.0_kabuli</t>
  </si>
  <si>
    <t>Ca_14692_v1.0_kabuli</t>
  </si>
  <si>
    <t>18.2 kDa class I heat shock protein OS=Medicago truncatula GN=MTR_6g022000 PE=3 SV=1</t>
  </si>
  <si>
    <t>Ca_21453_v1.0_kabuli</t>
  </si>
  <si>
    <t>Putative uncharacterized protein OS=Medicago truncatula GN=MTR_1g005140 PE=4 SV=1</t>
  </si>
  <si>
    <t>Ca_06020_v1.0_kabuli</t>
  </si>
  <si>
    <t>Putative uncharacterized protein OS=Medicago truncatula GN=MTR_7g082520 PE=4 SV=1</t>
  </si>
  <si>
    <t>Ca_12198_v1.0_kabuli</t>
  </si>
  <si>
    <t>Ca_26373_v1.0_kabuli</t>
  </si>
  <si>
    <t>Protein transport protein Sec61 subunit alpha OS=Medicago truncatula GN=MTR_8g076770 PE=2 SV=1</t>
  </si>
  <si>
    <t>Ca_05466_v1.0_kabuli</t>
  </si>
  <si>
    <t>Ca_10952_v1.0_kabuli</t>
  </si>
  <si>
    <t>Ca_18632_v1.0_kabuli</t>
  </si>
  <si>
    <t>Ca_01880_v1.0_kabuli</t>
  </si>
  <si>
    <t>T-complex protein 1 subunit delta OS=Glycine max PE=3 SV=1</t>
  </si>
  <si>
    <t>Ca_07604_v1.0_kabuli</t>
  </si>
  <si>
    <t>Oligopeptide transporter OS=Medicago truncatula GN=MTR_3g080870 PE=4 SV=1</t>
  </si>
  <si>
    <t>Ca_18733_v1.0_kabuli</t>
  </si>
  <si>
    <t>MADS box protein OS=Medicago truncatula GN=MTR_3g005530 PE=3 SV=1</t>
  </si>
  <si>
    <t>Ca_05673_v1.0_kabuli</t>
  </si>
  <si>
    <t>Ca_10352_v1.0_kabuli</t>
  </si>
  <si>
    <t>Ca_15899_v1.0_kabuli</t>
  </si>
  <si>
    <t>Ca_21940_v1.0_kabuli</t>
  </si>
  <si>
    <t>Ca_06678_v1.0_kabuli</t>
  </si>
  <si>
    <t>Ca_13153_v1.0_kabuli</t>
  </si>
  <si>
    <t>Malate dehydrogenase (Precursor) OS=Medicago sativa GN=nemdh PE=1 SV=1</t>
  </si>
  <si>
    <t>Ca_19514_v1.0_kabuli</t>
  </si>
  <si>
    <t>Putative uncharacterized protein OS=Medicago truncatula GN=MTR_8g061960 PE=4 SV=1</t>
  </si>
  <si>
    <t>Ca_02396_v1.0_kabuli</t>
  </si>
  <si>
    <t>Ca_22722_v1.0_kabuli</t>
  </si>
  <si>
    <t>Ca_24753_v1.0_kabuli</t>
  </si>
  <si>
    <t>Putative uncharacterized protein OS=Vitis vinifera GN=VITISV_040230 PE=4 SV=1</t>
  </si>
  <si>
    <t>Ca_00019_v1.0_kabuli</t>
  </si>
  <si>
    <t>Ca_02765_v1.0_kabuli</t>
  </si>
  <si>
    <t>Putative uncharacterized protein OS=Medicago truncatula GN=MTR_2g100440 PE=4 SV=1</t>
  </si>
  <si>
    <t>Ca_14066_v1.0_kabuli</t>
  </si>
  <si>
    <t>Ca_26402_v1.0_kabuli</t>
  </si>
  <si>
    <t>TNP2 OS=Glycine max PE=4 SV=1</t>
  </si>
  <si>
    <t>Ca_14693_v1.0_kabuli</t>
  </si>
  <si>
    <t>Ca_21454_v1.0_kabuli</t>
  </si>
  <si>
    <t>Fasciclin-like arabinogalactan protein OS=Medicago truncatula GN=MTR_8g092370 PE=4 SV=1</t>
  </si>
  <si>
    <t>Ca_06021_v1.0_kabuli</t>
  </si>
  <si>
    <t>Ser/Thr protein kinase OS=Medicago truncatula GN=MTR_7g082470 PE=4 SV=1</t>
  </si>
  <si>
    <t>Ca_12199_v1.0_kabuli</t>
  </si>
  <si>
    <t>Ca_05467_v1.0_kabuli</t>
  </si>
  <si>
    <t>Ca_10953_v1.0_kabuli</t>
  </si>
  <si>
    <t>Ca_18633_v1.0_kabuli</t>
  </si>
  <si>
    <t>Putative uncharacterized protein OS=Medicago truncatula GN=MTR_8g044880 PE=4 SV=1</t>
  </si>
  <si>
    <t>Ca_01881_v1.0_kabuli</t>
  </si>
  <si>
    <t>Ca_07605_v1.0_kabuli</t>
  </si>
  <si>
    <t>Ca_18734_v1.0_kabuli</t>
  </si>
  <si>
    <t>B3 domain-containing protein OS=Medicago truncatula GN=MTR_3g005510 PE=4 SV=1</t>
  </si>
  <si>
    <t>Ca_05674_v1.0_kabuli</t>
  </si>
  <si>
    <t>Calnexin-like protein OS=Medicago truncatula GN=MTR_8g095680 PE=3 SV=1</t>
  </si>
  <si>
    <t>Ca_10353_v1.0_kabuli</t>
  </si>
  <si>
    <t>Thaumatin-like protein OS=Medicago truncatula GN=MTR_8g107140 PE=4 SV=1</t>
  </si>
  <si>
    <t>Ca_21941_v1.0_kabuli</t>
  </si>
  <si>
    <t>Ca_06679_v1.0_kabuli</t>
  </si>
  <si>
    <t>Equilibrative nucleoside transporter OS=Medicago truncatula GN=MTR_4g114710 PE=4 SV=1</t>
  </si>
  <si>
    <t>Ca_13154_v1.0_kabuli</t>
  </si>
  <si>
    <t>Geranylgeranyl reductase OS=Medicago truncatula PE=1 SV=1</t>
  </si>
  <si>
    <t>Ca_19515_v1.0_kabuli</t>
  </si>
  <si>
    <t>Tau class glutathione S-transferase OS=Medicago truncatula GN=MTR_8g105170 PE=4 SV=1</t>
  </si>
  <si>
    <t>Ca_02397_v1.0_kabuli</t>
  </si>
  <si>
    <t>Expansin-A7 OS=Medicago truncatula GN=MTR_5g011210 PE=3 SV=1</t>
  </si>
  <si>
    <t>Ca_22976_v1.0_kabuli</t>
  </si>
  <si>
    <t>Ca_22723_v1.0_kabuli</t>
  </si>
  <si>
    <t>Ca_25169_v1.0_kabuli</t>
  </si>
  <si>
    <t>Ca_21791_v1.0_kabuli</t>
  </si>
  <si>
    <t>Sodium-dependent transporter, putative OS=Medicago truncatula GN=MTR_7g053090 PE=4 SV=1</t>
  </si>
  <si>
    <t>Ca_24927_v1.0_kabuli</t>
  </si>
  <si>
    <t>Ca_00020_v1.0_kabuli</t>
  </si>
  <si>
    <t>Anthranilate phosphoribosyltransferase-like protein OS=Medicago truncatula GN=MTR_4g071870 PE=4 SV=1</t>
  </si>
  <si>
    <t>Ca_02766_v1.0_kabuli</t>
  </si>
  <si>
    <t>Receptor-like protein kinase OS=Medicago truncatula GN=MTR_2g100450 PE=4 SV=1</t>
  </si>
  <si>
    <t>Ca_26403_v1.0_kabuli</t>
  </si>
  <si>
    <t>Uncharacterized protein OS=Solanum tuberosum GN=PGSC0003DMG400039519 PE=4 SV=1</t>
  </si>
  <si>
    <t>Ca_21455_v1.0_kabuli</t>
  </si>
  <si>
    <t>Cc-nbs resistance protein OS=Medicago truncatula GN=MTR_1g041550 PE=4 SV=1</t>
  </si>
  <si>
    <t>Ca_06022_v1.0_kabuli</t>
  </si>
  <si>
    <t>Receptor-like kinase OS=Medicago truncatula GN=MTR_7g082280 PE=4 SV=1</t>
  </si>
  <si>
    <t>Ca_12200_v1.0_kabuli</t>
  </si>
  <si>
    <t>Ca_05468_v1.0_kabuli</t>
  </si>
  <si>
    <t>Ca_18634_v1.0_kabuli</t>
  </si>
  <si>
    <t>Ca_01882_v1.0_kabuli</t>
  </si>
  <si>
    <t>Putative uncharacterized protein OS=Medicago truncatula GN=MTR_042s0018 PE=4 SV=1</t>
  </si>
  <si>
    <t>Ca_07606_v1.0_kabuli</t>
  </si>
  <si>
    <t>Ca_05675_v1.0_kabuli</t>
  </si>
  <si>
    <t>Glutamyl-tRNA(Gln) amidotransferase subunit A OS=Medicago truncatula GN=MTR_8g095600 PE=4 SV=1</t>
  </si>
  <si>
    <t>Ca_10354_v1.0_kabuli</t>
  </si>
  <si>
    <t>Calcium binding protein OS=Sesbania rostrata GN=cbl1 PE=2 SV=1</t>
  </si>
  <si>
    <t>Ca_15901_v1.0_kabuli</t>
  </si>
  <si>
    <t>Putative uncharacterized protein (Fragment) OS=Medicago truncatula PE=2 SV=1</t>
  </si>
  <si>
    <t>Ca_21942_v1.0_kabuli</t>
  </si>
  <si>
    <t>Ca_06680_v1.0_kabuli</t>
  </si>
  <si>
    <t>Ca_13155_v1.0_kabuli</t>
  </si>
  <si>
    <t>Ca_19516_v1.0_kabuli</t>
  </si>
  <si>
    <t>Ca_02398_v1.0_kabuli</t>
  </si>
  <si>
    <t>Cytochrome c-type biogenesis protein ccmH OS=Medicago truncatula GN=MTR_5g011180 PE=4 SV=1</t>
  </si>
  <si>
    <t>Ca_22977_v1.0_kabuli</t>
  </si>
  <si>
    <t>Solute carrier family 35 member E3 OS=Medicago truncatula GN=MTR_5g096310 PE=4 SV=1</t>
  </si>
  <si>
    <t>Ca_10865_v1.0_kabuli</t>
  </si>
  <si>
    <t>Purple acid phosphatase OS=Medicago truncatula GN=MTR_5g092360 PE=4 SV=1</t>
  </si>
  <si>
    <t>Ca_21792_v1.0_kabuli</t>
  </si>
  <si>
    <t>Putative uncharacterized protein OS=Medicago truncatula GN=MTR_5g083840 PE=4 SV=1</t>
  </si>
  <si>
    <t>Ca_24928_v1.0_kabuli</t>
  </si>
  <si>
    <t>Ca_00021_v1.0_kabuli</t>
  </si>
  <si>
    <t>Receptor-like protein kinase OS=Medicago truncatula GN=MTR_2g005810 PE=4 SV=1</t>
  </si>
  <si>
    <t>Ca_02767_v1.0_kabuli</t>
  </si>
  <si>
    <t>Ca_14068_v1.0_kabuli</t>
  </si>
  <si>
    <t>Ca_26404_v1.0_kabuli</t>
  </si>
  <si>
    <t>Putative uncharacterized protein OS=Vitis vinifera GN=VITISV_018163 PE=4 SV=1</t>
  </si>
  <si>
    <t>Ca_14695_v1.0_kabuli</t>
  </si>
  <si>
    <t>Ca_21456_v1.0_kabuli</t>
  </si>
  <si>
    <t>Ca_06023_v1.0_kabuli</t>
  </si>
  <si>
    <t>Hexose transporter OS=Medicago truncatula GN=MTR_7g082270 PE=3 SV=1</t>
  </si>
  <si>
    <t>Ca_12201_v1.0_kabuli</t>
  </si>
  <si>
    <t>Ca_05469_v1.0_kabuli</t>
  </si>
  <si>
    <t>Ca_10955_v1.0_kabuli</t>
  </si>
  <si>
    <t>Ca_18635_v1.0_kabuli</t>
  </si>
  <si>
    <t>Beta-hexosaminidase OS=Glycine max PE=3 SV=2</t>
  </si>
  <si>
    <t>Ca_01883_v1.0_kabuli</t>
  </si>
  <si>
    <t>Coiled-coil domain-containing protein OS=Medicago truncatula GN=MTR_042s0015 PE=4 SV=1</t>
  </si>
  <si>
    <t>Ca_07607_v1.0_kabuli</t>
  </si>
  <si>
    <t>Agamous-like MADS-box protein AGL62 OS=Medicago truncatula GN=MTR_3g080940 PE=3 SV=1</t>
  </si>
  <si>
    <t>Ca_18736_v1.0_kabuli</t>
  </si>
  <si>
    <t>Ca_05676_v1.0_kabuli</t>
  </si>
  <si>
    <t>Uncharacterized protein OS=Medicago truncatula GN=MTR_1g013440 PE=2 SV=1</t>
  </si>
  <si>
    <t>Ca_10355_v1.0_kabuli</t>
  </si>
  <si>
    <t>Ca_15902_v1.0_kabuli</t>
  </si>
  <si>
    <t>Putative uncharacterized protein OS=Medicago truncatula GN=MTR_4g027070 PE=4 SV=1</t>
  </si>
  <si>
    <t>Ca_21943_v1.0_kabuli</t>
  </si>
  <si>
    <t>Ca_06681_v1.0_kabuli</t>
  </si>
  <si>
    <t>YABBY protein OS=Medicago truncatula GN=MTR_4g114730 PE=4 SV=1</t>
  </si>
  <si>
    <t>Ca_13156_v1.0_kabuli</t>
  </si>
  <si>
    <t>Ca_19517_v1.0_kabuli</t>
  </si>
  <si>
    <t>Ca_02399_v1.0_kabuli</t>
  </si>
  <si>
    <t>Senescence-inducible chloroplast stay-green protein OS=Medicago truncatula GN=SGR PE=2 SV=1</t>
  </si>
  <si>
    <t>Ca_10866_v1.0_kabuli</t>
  </si>
  <si>
    <t>Toll interleukin receptor OS=Medicago truncatula GN=MTR_5g092280 PE=4 SV=1</t>
  </si>
  <si>
    <t>Ca_25171_v1.0_kabuli</t>
  </si>
  <si>
    <t>Ca_21793_v1.0_kabuli</t>
  </si>
  <si>
    <t>Cysteine-rich receptor-like protein kinase OS=Medicago truncatula GN=MTR_5g083910 PE=4 SV=1</t>
  </si>
  <si>
    <t>Ca_24929_v1.0_kabuli</t>
  </si>
  <si>
    <t>Ca_27880_v1.0_kabuli</t>
  </si>
  <si>
    <t>Gibberellin receptor GID1, putative OS=Ricinus communis GN=RCOM_1498340 PE=4 SV=1</t>
  </si>
  <si>
    <t>Ca_00022_v1.0_kabuli</t>
  </si>
  <si>
    <t>Putative uncharacterized protein OS=Medicago truncatula GN=MtrDRAFT_AC140550g31v2 PE=4 SV=2</t>
  </si>
  <si>
    <t>Ca_02768_v1.0_kabuli</t>
  </si>
  <si>
    <t>23S rRNA (Uracil-5-)-methyltransferase rumA OS=Medicago truncatula GN=MTR_2g100500 PE=4 SV=1</t>
  </si>
  <si>
    <t>Ca_14069_v1.0_kabuli</t>
  </si>
  <si>
    <t>Ca_26405_v1.0_kabuli</t>
  </si>
  <si>
    <t>Ycf68 OS=Medicago truncatula GN=MTR_4g129360 PE=4 SV=1</t>
  </si>
  <si>
    <t>Ca_14696_v1.0_kabuli</t>
  </si>
  <si>
    <t>Putative uncharacterized protein OS=Medicago truncatula GN=MTR_6g021860 PE=4 SV=1</t>
  </si>
  <si>
    <t>Ca_21457_v1.0_kabuli</t>
  </si>
  <si>
    <t>Ca_06024_v1.0_kabuli</t>
  </si>
  <si>
    <t>Chloroplastic group IIB intron splicing facilitator CRS2-B OS=Medicago truncatula GN=MTR_7g082240 PE=3 SV=1</t>
  </si>
  <si>
    <t>Ca_12202_v1.0_kabuli</t>
  </si>
  <si>
    <t>Ca_05470_v1.0_kabuli</t>
  </si>
  <si>
    <t>Ca_10956_v1.0_kabuli</t>
  </si>
  <si>
    <t>Uncharacterized protein OS=Prunus persica GN=PRUPE_ppa002603mg PE=4 SV=1</t>
  </si>
  <si>
    <t>Ca_01884_v1.0_kabuli</t>
  </si>
  <si>
    <t>C-myb-like transcription factor OS=Medicago truncatula GN=MTR_042s0013 PE=4 SV=1</t>
  </si>
  <si>
    <t>Ca_07608_v1.0_kabuli</t>
  </si>
  <si>
    <t>Serine/threonine protein kinase WNK8 OS=Medicago truncatula GN=MTR_3g080960 PE=4 SV=1</t>
  </si>
  <si>
    <t>Ca_05677_v1.0_kabuli</t>
  </si>
  <si>
    <t>Putative uncharacterized protein OS=Medicago truncatula GN=MTR_8g100130 PE=4 SV=1</t>
  </si>
  <si>
    <t>Ca_10356_v1.0_kabuli</t>
  </si>
  <si>
    <t>Golgin candidate OS=Medicago truncatula GN=MTR_8g107060 PE=4 SV=1</t>
  </si>
  <si>
    <t>Ca_15903_v1.0_kabuli</t>
  </si>
  <si>
    <t>Ca_21944_v1.0_kabuli</t>
  </si>
  <si>
    <t>Type 1 metallothionein OS=Medicago sativa GN=MET1 PE=4 SV=1</t>
  </si>
  <si>
    <t>Ca_06682_v1.0_kabuli</t>
  </si>
  <si>
    <t>Methyl binding domain protein OS=Medicago truncatula GN=MTR_4g114770 PE=4 SV=1</t>
  </si>
  <si>
    <t>Ca_13157_v1.0_kabuli</t>
  </si>
  <si>
    <t>Ca_19518_v1.0_kabuli</t>
  </si>
  <si>
    <t>F-box/FBD/LRR-repeat protein OS=Medicago truncatula GN=MTR_2g083840 PE=4 SV=1</t>
  </si>
  <si>
    <t>Ca_02400_v1.0_kabuli</t>
  </si>
  <si>
    <t>Protein FAM63A OS=Medicago truncatula GN=MTR_5g011090 PE=4 SV=1</t>
  </si>
  <si>
    <t>Ca_10867_v1.0_kabuli</t>
  </si>
  <si>
    <t>Carotenoid cleavage dioxygenase OS=Medicago truncatula GN=MTR_7g045370 PE=4 SV=1</t>
  </si>
  <si>
    <t>Ca_25172_v1.0_kabuli</t>
  </si>
  <si>
    <t>Uncharacterized protein OS=Solanum lycopersicum GN=Solyc04g024880.1 PE=4 SV=1</t>
  </si>
  <si>
    <t>Ca_21794_v1.0_kabuli</t>
  </si>
  <si>
    <t>Ca_24930_v1.0_kabuli</t>
  </si>
  <si>
    <t>Sugar transport protein OS=Medicago truncatula GN=MTR_5g082540 PE=3 SV=1</t>
  </si>
  <si>
    <t>Ca_28243_v1.0_kabuli</t>
  </si>
  <si>
    <t>U-box domain-containing protein OS=Medicago truncatula GN=MTR_5g077510 PE=4 SV=1</t>
  </si>
  <si>
    <t>Ca_00023_v1.0_kabuli</t>
  </si>
  <si>
    <t>Membrane attack complex component/perforin/complement C9 OS=Medicago truncatula GN=MtrDRAFT_AC140550g15v2 PE=4 SV=1</t>
  </si>
  <si>
    <t>Ca_02769_v1.0_kabuli</t>
  </si>
  <si>
    <t>Ca_14070_v1.0_kabuli</t>
  </si>
  <si>
    <t>Ca_26406_v1.0_kabuli</t>
  </si>
  <si>
    <t>Ca_14697_v1.0_kabuli</t>
  </si>
  <si>
    <t>Elongation factor 1-alpha OS=Gossypium hirsutum GN=EF1A2 PE=1 SV=1</t>
  </si>
  <si>
    <t>Ca_21458_v1.0_kabuli</t>
  </si>
  <si>
    <t>Ca_06025_v1.0_kabuli</t>
  </si>
  <si>
    <t>Pentatricopeptide repeat-containing protein OS=Medicago truncatula GN=MTR_4g133610 PE=4 SV=1</t>
  </si>
  <si>
    <t>Ca_12203_v1.0_kabuli</t>
  </si>
  <si>
    <t>Ca_05471_v1.0_kabuli</t>
  </si>
  <si>
    <t>Ca_10957_v1.0_kabuli</t>
  </si>
  <si>
    <t>Ca_18637_v1.0_kabuli</t>
  </si>
  <si>
    <t>Ca_01885_v1.0_kabuli</t>
  </si>
  <si>
    <t>Aspartate aminotransferase OS=Medicago truncatula PE=2 SV=1</t>
  </si>
  <si>
    <t>Ca_07609_v1.0_kabuli</t>
  </si>
  <si>
    <t>ABC transporter family protein OS=Medicago truncatula GN=MTR_3g080970 PE=3 SV=1</t>
  </si>
  <si>
    <t>Ca_18738_v1.0_kabuli</t>
  </si>
  <si>
    <t>B3 domain-containing protein OS=Medicago truncatula GN=MTR_3g005490 PE=4 SV=1</t>
  </si>
  <si>
    <t>Ca_05678_v1.0_kabuli</t>
  </si>
  <si>
    <t>Magnesium-protoporphyrin O-methyltransferase OS=Medicago truncatula GN=MTR_8g100120 PE=4 SV=1</t>
  </si>
  <si>
    <t>Ca_10357_v1.0_kabuli</t>
  </si>
  <si>
    <t>Ca_15904_v1.0_kabuli</t>
  </si>
  <si>
    <t>Ca_21945_v1.0_kabuli</t>
  </si>
  <si>
    <t>Metallothionein-like protein OS=Medicago truncatula GN=MTR_4g021720 PE=4 SV=1</t>
  </si>
  <si>
    <t>Ca_06683_v1.0_kabuli</t>
  </si>
  <si>
    <t>Ca_13158_v1.0_kabuli</t>
  </si>
  <si>
    <t>Putative uncharacterized protein OS=Glycine max PE=2 SV=1</t>
  </si>
  <si>
    <t>Ca_02401_v1.0_kabuli</t>
  </si>
  <si>
    <t>Phospholipase D OS=Medicago truncatula GN=MTR_5g011050 PE=3 SV=1</t>
  </si>
  <si>
    <t>Ca_21795_v1.0_kabuli</t>
  </si>
  <si>
    <t>Ca_24931_v1.0_kabuli</t>
  </si>
  <si>
    <t>Ca_28221_v1.0_kabuli</t>
  </si>
  <si>
    <t>Polygalacturonase OS=Medicago truncatula GN=MTR_8g008700 PE=3 SV=1</t>
  </si>
  <si>
    <t>Ca_00024_v1.0_kabuli</t>
  </si>
  <si>
    <t>Uncharacterized protein OS=Medicago truncatula GN=MTR_2g005710 PE=2 SV=1</t>
  </si>
  <si>
    <t>Ca_02770_v1.0_kabuli</t>
  </si>
  <si>
    <t>Auxin conjugate hydrolase OS=Medicago truncatula GN=IAR32 PE=2 SV=1</t>
  </si>
  <si>
    <t>Ca_14071_v1.0_kabuli</t>
  </si>
  <si>
    <t>Ca_26557_v1.0_kabuli</t>
  </si>
  <si>
    <t>Ca_14698_v1.0_kabuli</t>
  </si>
  <si>
    <t>Ca_21459_v1.0_kabuli</t>
  </si>
  <si>
    <t>Rpp4 candidate OS=Medicago truncatula GN=MTR_1g041520 PE=4 SV=1</t>
  </si>
  <si>
    <t>Ca_06026_v1.0_kabuli</t>
  </si>
  <si>
    <t>Putative uncharacterized protein OS=Medicago truncatula GN=MTR_7g082230 PE=4 SV=1</t>
  </si>
  <si>
    <t>Ca_12204_v1.0_kabuli</t>
  </si>
  <si>
    <t>Ca_26571_v1.0_kabuli</t>
  </si>
  <si>
    <t>Ca_18638_v1.0_kabuli</t>
  </si>
  <si>
    <t>Ca_01886_v1.0_kabuli</t>
  </si>
  <si>
    <t>Eukaryotic translation initiation factor 3 subunit L OS=Glycine max PE=3 SV=1</t>
  </si>
  <si>
    <t>Ca_18739_v1.0_kabuli</t>
  </si>
  <si>
    <t>B3 domain-containing transcription factor VRN1 OS=Medicago truncatula GN=MTR_5g070440 PE=4 SV=1</t>
  </si>
  <si>
    <t>Ca_05679_v1.0_kabuli</t>
  </si>
  <si>
    <t>Signal recognition particle subunit SRP68 OS=Medicago truncatula GN=MTR_8g100110 PE=3 SV=1</t>
  </si>
  <si>
    <t>Ca_10358_v1.0_kabuli</t>
  </si>
  <si>
    <t>Putative uncharacterized protein OS=Medicago truncatula GN=MTR_8g107030 PE=4 SV=1</t>
  </si>
  <si>
    <t>Ca_15905_v1.0_kabuli</t>
  </si>
  <si>
    <t>Ca_06684_v1.0_kabuli</t>
  </si>
  <si>
    <t>Glucan endo-1,3-beta-glucosidase OS=Medicago truncatula GN=MTR_4g114850 PE=3 SV=1</t>
  </si>
  <si>
    <t>Ca_13159_v1.0_kabuli</t>
  </si>
  <si>
    <t>Ca_19520_v1.0_kabuli</t>
  </si>
  <si>
    <t>F-box/LRR-repeat protein OS=Medicago truncatula GN=MTR_8g062010 PE=4 SV=1</t>
  </si>
  <si>
    <t>Ca_02402_v1.0_kabuli</t>
  </si>
  <si>
    <t>Hydroxymethylglutaryl-CoA synthase OS=Medicago truncatula GN=MTR_5g011040 PE=4 SV=1</t>
  </si>
  <si>
    <t>Ca_22981_v1.0_kabuli</t>
  </si>
  <si>
    <t>Ca_10869_v1.0_kabuli</t>
  </si>
  <si>
    <t>Sucrose synthase OS=Medicago truncatula GN=MTR_3g064610 PE=3 SV=1</t>
  </si>
  <si>
    <t>Ca_21796_v1.0_kabuli</t>
  </si>
  <si>
    <t>Ca_28010_v1.0_kabuli</t>
  </si>
  <si>
    <t>Putative uncharacterized protein OS=Medicago truncatula GN=MTR_5g051160 PE=4 SV=1</t>
  </si>
  <si>
    <t>Ca_00025_v1.0_kabuli</t>
  </si>
  <si>
    <t>Octicosapeptide/Phox/Bem1p OS=Medicago truncatula GN=MTR_2g005700 PE=4 SV=1</t>
  </si>
  <si>
    <t>Ca_02771_v1.0_kabuli</t>
  </si>
  <si>
    <t>F-box/FBD/LRR-repeat protein OS=Medicago truncatula GN=MTR_2g100570 PE=4 SV=1</t>
  </si>
  <si>
    <t>Ca_14072_v1.0_kabuli</t>
  </si>
  <si>
    <t>Ca_26558_v1.0_kabuli</t>
  </si>
  <si>
    <t>RING finger protein OS=Medicago truncatula GN=MTR_5g058530 PE=4 SV=1</t>
  </si>
  <si>
    <t>Ca_14699_v1.0_kabuli</t>
  </si>
  <si>
    <t>Small GTP-binding protein OS=Medicago truncatula GN=MTR_6g021790 PE=3 SV=1</t>
  </si>
  <si>
    <t>Ca_21460_v1.0_kabuli</t>
  </si>
  <si>
    <t>Putative uncharacterized protein OS=Medicago truncatula GN=MTR_5g034230 PE=4 SV=1</t>
  </si>
  <si>
    <t>Ca_06027_v1.0_kabuli</t>
  </si>
  <si>
    <t>Putative uncharacterized protein OS=Medicago truncatula GN=MTR_7g082220 PE=4 SV=1</t>
  </si>
  <si>
    <t>Ca_12205_v1.0_kabuli</t>
  </si>
  <si>
    <t>Ca_05473_v1.0_kabuli</t>
  </si>
  <si>
    <t>Arylacetamide deacetylase OS=Medicago truncatula GN=MTR_085s0026 PE=4 SV=1</t>
  </si>
  <si>
    <t>Ca_10959_v1.0_kabuli</t>
  </si>
  <si>
    <t>Ca_18639_v1.0_kabuli</t>
  </si>
  <si>
    <t>Ca_01887_v1.0_kabuli</t>
  </si>
  <si>
    <t>Putative uncharacterized protein OS=Medicago truncatula GN=MTR_040s0008 PE=4 SV=1</t>
  </si>
  <si>
    <t>Ca_07611_v1.0_kabuli</t>
  </si>
  <si>
    <t>Ca_18740_v1.0_kabuli</t>
  </si>
  <si>
    <t>Ca_05680_v1.0_kabuli</t>
  </si>
  <si>
    <t>ADP-ribosylation factor GTPase-activating protein OS=Medicago truncatula GN=MTR_8g100100 PE=4 SV=1</t>
  </si>
  <si>
    <t>Ca_10359_v1.0_kabuli</t>
  </si>
  <si>
    <t>Peptidyl-prolyl cis-trans isomerase OS=Lotus japonicus PE=2 SV=1</t>
  </si>
  <si>
    <t>Ca_15906_v1.0_kabuli</t>
  </si>
  <si>
    <t>Ca_21947_v1.0_kabuli</t>
  </si>
  <si>
    <t>Mitochondrial import inner membrane translocase subunit Tim9 (Fragment) OS=Medicago truncatula GN=MTR_4g021710 PE=4 SV=1</t>
  </si>
  <si>
    <t>Ca_06685_v1.0_kabuli</t>
  </si>
  <si>
    <t>Cucumber peeling cupredoxin OS=Medicago truncatula GN=MTR_4g114830 PE=4 SV=1</t>
  </si>
  <si>
    <t>Ca_13160_v1.0_kabuli</t>
  </si>
  <si>
    <t>Ca_02403_v1.0_kabuli</t>
  </si>
  <si>
    <t>Choline dehydrogenase OS=Medicago truncatula GN=MTR_5g011020 PE=3 SV=1</t>
  </si>
  <si>
    <t>Ca_22982_v1.0_kabuli</t>
  </si>
  <si>
    <t>Ca_10870_v1.0_kabuli</t>
  </si>
  <si>
    <t>Ca_25175_v1.0_kabuli</t>
  </si>
  <si>
    <t>Ca_23928_v1.0_kabuli</t>
  </si>
  <si>
    <t>Ca_28224_v1.0_kabuli</t>
  </si>
  <si>
    <t>Ca_00026_v1.0_kabuli</t>
  </si>
  <si>
    <t>Chaperone DnaK OS=Medicago truncatula GN=MTR_2g005690 PE=1 SV=1</t>
  </si>
  <si>
    <t>Ca_02772_v1.0_kabuli</t>
  </si>
  <si>
    <t>GDSL esterase/lipase APG OS=Medicago truncatula GN=MTR_2g100620 PE=4 SV=1</t>
  </si>
  <si>
    <t>Ca_14073_v1.0_kabuli</t>
  </si>
  <si>
    <t>Ca_26559_v1.0_kabuli</t>
  </si>
  <si>
    <t>Phosphatidylinositol-4-phosphate 5-kinase OS=Medicago truncatula GN=MTR_5g058920 PE=4 SV=1</t>
  </si>
  <si>
    <t>Ca_14700_v1.0_kabuli</t>
  </si>
  <si>
    <t>Pre-rRNA-processing protein esf2 OS=Medicago truncatula GN=MTR_6g021760 PE=4 SV=1</t>
  </si>
  <si>
    <t>Ca_21461_v1.0_kabuli</t>
  </si>
  <si>
    <t>Receptor-like-kinase OS=Medicago truncatula GN=MTR_5g034210 PE=4 SV=1</t>
  </si>
  <si>
    <t>Ca_06028_v1.0_kabuli</t>
  </si>
  <si>
    <t>Putative uncharacterized protein OS=Medicago truncatula GN=MTR_7g082180 PE=4 SV=1</t>
  </si>
  <si>
    <t>Ca_12206_v1.0_kabuli</t>
  </si>
  <si>
    <t>Ribosome-sedimenting protein OS=Pisum sativum GN=RSP PE=2 SV=1</t>
  </si>
  <si>
    <t>Ca_26573_v1.0_kabuli</t>
  </si>
  <si>
    <t>Acetylcholinesterase OS=Macroptilium atropurpureum GN=ache PE=1 SV=1</t>
  </si>
  <si>
    <t>Ca_05474_v1.0_kabuli</t>
  </si>
  <si>
    <t>Ser/Thr specific protein phosphatase 2A A regulatory subunit alpha isoform OS=Medicago sativa subsp. varia PE=2 SV=1</t>
  </si>
  <si>
    <t>Ca_10960_v1.0_kabuli</t>
  </si>
  <si>
    <t>Ca_18640_v1.0_kabuli</t>
  </si>
  <si>
    <t>Ca_01888_v1.0_kabuli</t>
  </si>
  <si>
    <t>Hepatocyte growth factor-regulated tyrosine kinase substrate OS=Medicago truncatula GN=MTR_040s0038 PE=4 SV=1</t>
  </si>
  <si>
    <t>Ca_07612_v1.0_kabuli</t>
  </si>
  <si>
    <t>Ca_18741_v1.0_kabuli</t>
  </si>
  <si>
    <t>Deoxycytidine kinase OS=Medicago truncatula GN=MTR_3g005360 PE=4 SV=1</t>
  </si>
  <si>
    <t>Ca_05681_v1.0_kabuli</t>
  </si>
  <si>
    <t>Auxin response factor-like protein OS=Medicago truncatula GN=MTR_8g100050 PE=4 SV=1</t>
  </si>
  <si>
    <t>Ca_10360_v1.0_kabuli</t>
  </si>
  <si>
    <t>Protein kinase OS=Medicago truncatula GN=MtrDRAFT_AC139526g23v2 PE=4 SV=1</t>
  </si>
  <si>
    <t>Ca_15907_v1.0_kabuli</t>
  </si>
  <si>
    <t>Ca_21948_v1.0_kabuli</t>
  </si>
  <si>
    <t>Auxin response factor OS=Medicago truncatula GN=MTR_4g021580 PE=4 SV=1</t>
  </si>
  <si>
    <t>Ca_06686_v1.0_kabuli</t>
  </si>
  <si>
    <t>Blue copper protein OS=Medicago truncatula GN=MTR_4g114870 PE=4 SV=1</t>
  </si>
  <si>
    <t>Ca_13161_v1.0_kabuli</t>
  </si>
  <si>
    <t>Ca_19522_v1.0_kabuli</t>
  </si>
  <si>
    <t>Ca_02404_v1.0_kabuli</t>
  </si>
  <si>
    <t>DNA-directed RNA polymerase OS=Medicago truncatula GN=MTR_5g011000 PE=3 SV=1</t>
  </si>
  <si>
    <t>Ca_22983_v1.0_kabuli</t>
  </si>
  <si>
    <t>Ca_28052_v1.0_kabuli</t>
  </si>
  <si>
    <t>Uncharacterized protein OS=Prunus persica GN=PRUPE_ppa021643mg PE=4 SV=1</t>
  </si>
  <si>
    <t>Ca_00027_v1.0_kabuli</t>
  </si>
  <si>
    <t>Ca_02773_v1.0_kabuli</t>
  </si>
  <si>
    <t>Ca_14074_v1.0_kabuli</t>
  </si>
  <si>
    <t>Ca_26560_v1.0_kabuli</t>
  </si>
  <si>
    <t>Ca_14701_v1.0_kabuli</t>
  </si>
  <si>
    <t>Pentatricopeptide repeat-containing protein OS=Medicago truncatula GN=MTR_6g021740 PE=4 SV=1</t>
  </si>
  <si>
    <t>Ca_21462_v1.0_kabuli</t>
  </si>
  <si>
    <t>Uncharacterized protein OS=Medicago truncatula GN=MTR_5g034200 PE=2 SV=1</t>
  </si>
  <si>
    <t>Ca_06029_v1.0_kabuli</t>
  </si>
  <si>
    <t>Pentatricopeptide repeat-containing protein OS=Medicago truncatula GN=MTR_7g082160 PE=4 SV=1</t>
  </si>
  <si>
    <t>Ca_12207_v1.0_kabuli</t>
  </si>
  <si>
    <t>Ca_26574_v1.0_kabuli</t>
  </si>
  <si>
    <t>Ca_05475_v1.0_kabuli</t>
  </si>
  <si>
    <t>Ca_10961_v1.0_kabuli</t>
  </si>
  <si>
    <t>Ca_18641_v1.0_kabuli</t>
  </si>
  <si>
    <t>Ca_01889_v1.0_kabuli</t>
  </si>
  <si>
    <t>Ca_07613_v1.0_kabuli</t>
  </si>
  <si>
    <t>Lipase OS=Medicago truncatula GN=MTR_7g081050 PE=3 SV=1</t>
  </si>
  <si>
    <t>Ca_18742_v1.0_kabuli</t>
  </si>
  <si>
    <t>DUF246 domain-containing protein OS=Medicago truncatula GN=MTR_3g005340 PE=4 SV=1</t>
  </si>
  <si>
    <t>Ca_05682_v1.0_kabuli</t>
  </si>
  <si>
    <t>ATP-dependent Clp protease ATP-binding subunit clpA-like protein OS=Medicago truncatula GN=MTR_8g100040 PE=1 SV=1</t>
  </si>
  <si>
    <t>Ca_10361_v1.0_kabuli</t>
  </si>
  <si>
    <t>HMG-Y-related protein A OS=Medicago truncatula GN=MTR_8g106980 PE=3 SV=1</t>
  </si>
  <si>
    <t>Ca_15908_v1.0_kabuli</t>
  </si>
  <si>
    <t>Ca_21949_v1.0_kabuli</t>
  </si>
  <si>
    <t>Ca_06687_v1.0_kabuli</t>
  </si>
  <si>
    <t>Putative uncharacterized protein OS=Medicago truncatula GN=MTR_4g114900 PE=4 SV=1</t>
  </si>
  <si>
    <t>Ca_13162_v1.0_kabuli</t>
  </si>
  <si>
    <t>Ca_19523_v1.0_kabuli</t>
  </si>
  <si>
    <t>Uncharacterized protein (Fragment) OS=Prunus persica GN=PRUPE_ppa016256mg PE=4 SV=1</t>
  </si>
  <si>
    <t>Ca_02405_v1.0_kabuli</t>
  </si>
  <si>
    <t>Ca_10872_v1.0_kabuli</t>
  </si>
  <si>
    <t>Nuclear pore glycoprotein OS=Medicago truncatula GN=MTR_7g045280 PE=4 SV=1</t>
  </si>
  <si>
    <t>Ca_23930_v1.0_kabuli</t>
  </si>
  <si>
    <t>Putative uncharacterized protein OS=Vitis vinifera GN=VIT_10s0003g01320 PE=4 SV=1</t>
  </si>
  <si>
    <t>Ca_27894_v1.0_kabuli</t>
  </si>
  <si>
    <t>RING finger protein OS=Medicago truncatula GN=MTR_3g025510 PE=4 SV=1</t>
  </si>
  <si>
    <t>Ca_00028_v1.0_kabuli</t>
  </si>
  <si>
    <t>Eukaryotic translation initiation factor 3 subunit C OS=Medicago truncatula GN=MtrDRAFT_AC140549g5v2 PE=3 SV=1</t>
  </si>
  <si>
    <t>Ca_02774_v1.0_kabuli</t>
  </si>
  <si>
    <t>Protein CHUP1 OS=Medicago truncatula GN=MTR_2g100630 PE=4 SV=1</t>
  </si>
  <si>
    <t>Ca_14075_v1.0_kabuli</t>
  </si>
  <si>
    <t>Ca_26561_v1.0_kabuli</t>
  </si>
  <si>
    <t>Ca_14702_v1.0_kabuli</t>
  </si>
  <si>
    <t>E3 ubiquitin-protein ligase RGLG2 OS=Medicago truncatula GN=MTR_6g021730 PE=4 SV=1</t>
  </si>
  <si>
    <t>Ca_21463_v1.0_kabuli</t>
  </si>
  <si>
    <t>Ca_06030_v1.0_kabuli</t>
  </si>
  <si>
    <t>U11/U12 small nuclear ribonucleoprotein 35 kDa protein OS=Medicago truncatula GN=MTR_7g082150 PE=4 SV=1</t>
  </si>
  <si>
    <t>Ca_12208_v1.0_kabuli</t>
  </si>
  <si>
    <t>Ca_26904_v1.0_kabuli</t>
  </si>
  <si>
    <t>Transcription factor GTE6 OS=Medicago truncatula GN=MTR_7g032890 PE=4 SV=1</t>
  </si>
  <si>
    <t>Ca_05476_v1.0_kabuli</t>
  </si>
  <si>
    <t>Trans-cinnamate 4-monooxygenase OS=Medicago truncatula GN=MTR_085s0008 PE=3 SV=1</t>
  </si>
  <si>
    <t>Ca_10962_v1.0_kabuli</t>
  </si>
  <si>
    <t>Ca_01890_v1.0_kabuli</t>
  </si>
  <si>
    <t>Putative uncharacterized protein OS=Medicago truncatula GN=MTR_040s0041 PE=4 SV=1</t>
  </si>
  <si>
    <t>Ca_07614_v1.0_kabuli</t>
  </si>
  <si>
    <t>Ca_18743_v1.0_kabuli</t>
  </si>
  <si>
    <t>Putative uncharacterized protein OS=Medicago truncatula GN=MTR_3g005290 PE=4 SV=1</t>
  </si>
  <si>
    <t>Ca_05683_v1.0_kabuli</t>
  </si>
  <si>
    <t>Dual specificity protein phosphatase OS=Medicago truncatula GN=MTR_8g100000 PE=4 SV=1</t>
  </si>
  <si>
    <t>Ca_10362_v1.0_kabuli</t>
  </si>
  <si>
    <t>Serine/threonine protein kinase, active site OS=Medicago truncatula GN=MtrDRAFT_AC139526g19v2 PE=4 SV=1</t>
  </si>
  <si>
    <t>Ca_15909_v1.0_kabuli</t>
  </si>
  <si>
    <t>Putative gag/pol polyprotein OS=Phaseolus vulgaris PE=4 SV=1</t>
  </si>
  <si>
    <t>Ca_21950_v1.0_kabuli</t>
  </si>
  <si>
    <t>Citrate-binding protein OS=Medicago truncatula GN=MTR_6g043700 PE=4 SV=1</t>
  </si>
  <si>
    <t>Ca_06688_v1.0_kabuli</t>
  </si>
  <si>
    <t>Ca_13163_v1.0_kabuli</t>
  </si>
  <si>
    <t>Ca_19524_v1.0_kabuli</t>
  </si>
  <si>
    <t>Ca_02406_v1.0_kabuli</t>
  </si>
  <si>
    <t>Ca_22985_v1.0_kabuli</t>
  </si>
  <si>
    <t>Ca_10873_v1.0_kabuli</t>
  </si>
  <si>
    <t>Ca_26752_v1.0_kabuli</t>
  </si>
  <si>
    <t>Ca_23931_v1.0_kabuli</t>
  </si>
  <si>
    <t>Alpha-1,4-glucan-protein synthase OS=Medicago truncatula GN=MTR_7g079490 PE=4 SV=1</t>
  </si>
  <si>
    <t>Ca_27606_v1.0_kabuli</t>
  </si>
  <si>
    <t>MYB transcription factor OS=Medicago truncatula GN=MTR_4g082230 PE=4 SV=1</t>
  </si>
  <si>
    <t>Ca_00029_v1.0_kabuli</t>
  </si>
  <si>
    <t>Ca_02775_v1.0_kabuli</t>
  </si>
  <si>
    <t>DNA repair protein radA-like protein OS=Medicago truncatula GN=MTR_2g100640 PE=4 SV=1</t>
  </si>
  <si>
    <t>Ca_14076_v1.0_kabuli</t>
  </si>
  <si>
    <t>Ca_14703_v1.0_kabuli</t>
  </si>
  <si>
    <t>Uridine kinase OS=Glycine max PE=3 SV=2</t>
  </si>
  <si>
    <t>Ca_21464_v1.0_kabuli</t>
  </si>
  <si>
    <t>Ca_06031_v1.0_kabuli</t>
  </si>
  <si>
    <t>Putative uncharacterized protein OS=Medicago truncatula GN=MTR_7g082140 PE=4 SV=1</t>
  </si>
  <si>
    <t>Ca_12209_v1.0_kabuli</t>
  </si>
  <si>
    <t>Ca_26905_v1.0_kabuli</t>
  </si>
  <si>
    <t>Ca_05477_v1.0_kabuli</t>
  </si>
  <si>
    <t>Ca_10963_v1.0_kabuli</t>
  </si>
  <si>
    <t>Ubiquitin carboxyl-terminal hydrolase OS=Glycine max PE=3 SV=2</t>
  </si>
  <si>
    <t>Ca_18643_v1.0_kabuli</t>
  </si>
  <si>
    <t>Ca_01891_v1.0_kabuli</t>
  </si>
  <si>
    <t>Putative uncharacterized protein OS=Medicago truncatula GN=MTR_041s0027 PE=4 SV=1</t>
  </si>
  <si>
    <t>Ca_18744_v1.0_kabuli</t>
  </si>
  <si>
    <t>Transcription factor OS=Medicago truncatula GN=MTR_3g005240 PE=4 SV=1</t>
  </si>
  <si>
    <t>Ca_05684_v1.0_kabuli</t>
  </si>
  <si>
    <t>Serine carboxypeptidase OS=Medicago truncatula GN=MTR_8g099930 PE=4 SV=1</t>
  </si>
  <si>
    <t>Ca_10363_v1.0_kabuli</t>
  </si>
  <si>
    <t>Tetratricopeptide-like helical OS=Medicago truncatula GN=MtrDRAFT_AC139526g18v2 PE=4 SV=1</t>
  </si>
  <si>
    <t>Ca_15910_v1.0_kabuli</t>
  </si>
  <si>
    <t>Ca_21951_v1.0_kabuli</t>
  </si>
  <si>
    <t>Ran-binding protein OS=Medicago truncatula GN=MTR_8g085950 PE=4 SV=1</t>
  </si>
  <si>
    <t>Ca_06689_v1.0_kabuli</t>
  </si>
  <si>
    <t>Epsin N-terminal homology (ENTH) domain-containing protein OS=Medicago truncatula GN=MTR_4g114960 PE=4 SV=1</t>
  </si>
  <si>
    <t>Ca_13164_v1.0_kabuli</t>
  </si>
  <si>
    <t>Ca_19525_v1.0_kabuli</t>
  </si>
  <si>
    <t>Ca_02407_v1.0_kabuli</t>
  </si>
  <si>
    <t>Dehydration-responsive element-binding protein 1F OS=Medicago truncatula GN=MTR_5g010930 PE=2 SV=1</t>
  </si>
  <si>
    <t>Ca_22986_v1.0_kabuli</t>
  </si>
  <si>
    <t>Ca_10874_v1.0_kabuli</t>
  </si>
  <si>
    <t>Histone H4 OS=Aegilops tauschii GN=F775_31238 PE=4 SV=1</t>
  </si>
  <si>
    <t>Ca_27770_v1.0_kabuli</t>
  </si>
  <si>
    <t>Putative uncharacterized protein OS=Medicago truncatula GN=MtrDRAFT_AC147774g8v1 PE=4 SV=1</t>
  </si>
  <si>
    <t>Ca_26753_v1.0_kabuli</t>
  </si>
  <si>
    <t>Ca_23932_v1.0_kabuli</t>
  </si>
  <si>
    <t>Ca_27607_v1.0_kabuli</t>
  </si>
  <si>
    <t>Ca_00030_v1.0_kabuli</t>
  </si>
  <si>
    <t>Ca_02776_v1.0_kabuli</t>
  </si>
  <si>
    <t>6-phosphofructokinase OS=Medicago truncatula GN=MTR_2g100710 PE=4 SV=1</t>
  </si>
  <si>
    <t>Ca_14077_v1.0_kabuli</t>
  </si>
  <si>
    <t>Ca_26747_v1.0_kabuli</t>
  </si>
  <si>
    <t>Ca_14704_v1.0_kabuli</t>
  </si>
  <si>
    <t>Ca_21465_v1.0_kabuli</t>
  </si>
  <si>
    <t>Putative uncharacterized protein OS=Medicago truncatula GN=MTR_5g034180 PE=4 SV=1</t>
  </si>
  <si>
    <t>Ca_06032_v1.0_kabuli</t>
  </si>
  <si>
    <t>Ca_12210_v1.0_kabuli</t>
  </si>
  <si>
    <t>Gag-pol polyprotein OS=Populus deltoides GN=60I2G14 PE=4 SV=1</t>
  </si>
  <si>
    <t>Ca_26906_v1.0_kabuli</t>
  </si>
  <si>
    <t>Putative uncharacterized protein OS=Medicago truncatula GN=MTR_7g032900 PE=4 SV=1</t>
  </si>
  <si>
    <t>Ca_05478_v1.0_kabuli</t>
  </si>
  <si>
    <t>Ca_10964_v1.0_kabuli</t>
  </si>
  <si>
    <t>Putative glycosyl phosphatidyl inositol transamidase like protein OS=Arachis ipaensis GN=ARAX_AIPA147A20-001 PE=4 SV=1</t>
  </si>
  <si>
    <t>Ca_18644_v1.0_kabuli</t>
  </si>
  <si>
    <t>Ca_01892_v1.0_kabuli</t>
  </si>
  <si>
    <t>Lin-54-like protein OS=Medicago truncatula GN=MTR_040s0042 PE=4 SV=1</t>
  </si>
  <si>
    <t>Ca_18745_v1.0_kabuli</t>
  </si>
  <si>
    <t>NAD(P)H-quinone oxidoreductase chain OS=Medicago truncatula GN=MTR_3g005230 PE=4 SV=1</t>
  </si>
  <si>
    <t>Ca_05685_v1.0_kabuli</t>
  </si>
  <si>
    <t>Acyl carrier protein OS=Medicago truncatula GN=MTR_8g099920 PE=2 SV=1</t>
  </si>
  <si>
    <t>Ca_10364_v1.0_kabuli</t>
  </si>
  <si>
    <t>Thioredoxin fold OS=Medicago truncatula GN=MTR_8g106900 PE=2 SV=1</t>
  </si>
  <si>
    <t>Ca_15911_v1.0_kabuli</t>
  </si>
  <si>
    <t>Ca_21952_v1.0_kabuli</t>
  </si>
  <si>
    <t>Serine carboxypeptidase OS=Medicago truncatula GN=MTR_4g021520 PE=4 SV=1</t>
  </si>
  <si>
    <t>Ca_06690_v1.0_kabuli</t>
  </si>
  <si>
    <t>RING finger protein ETP1-like protein OS=Medicago truncatula GN=MTR_4g114970 PE=4 SV=1</t>
  </si>
  <si>
    <t>Ca_13165_v1.0_kabuli</t>
  </si>
  <si>
    <t>Ca_19526_v1.0_kabuli</t>
  </si>
  <si>
    <t>Homogentisate phytyltransferase VTE2-2 OS=Glycine max GN=VTE2-2 PE=2 SV=1</t>
  </si>
  <si>
    <t>Ca_02408_v1.0_kabuli</t>
  </si>
  <si>
    <t>Ca_27120_v1.0_kabuli</t>
  </si>
  <si>
    <t>Ca_10875_v1.0_kabuli</t>
  </si>
  <si>
    <t>Putative uncharacterized protein OS=Medicago truncatula GN=MTR_7g044840 PE=4 SV=1</t>
  </si>
  <si>
    <t>Ca_27771_v1.0_kabuli</t>
  </si>
  <si>
    <t>RNA polymerase subunit, RPB5; RNA polymerase Rpb5, N-terminal OS=Medicago truncatula GN=MtrDRAFT_AC147774g17v1 PE=4 SV=1</t>
  </si>
  <si>
    <t>Ca_26754_v1.0_kabuli</t>
  </si>
  <si>
    <t>GPI inositol-deacylase OS=Medicago truncatula GN=MTR_7g037280 PE=4 SV=1</t>
  </si>
  <si>
    <t>Ca_27670_v1.0_kabuli</t>
  </si>
  <si>
    <t>Ca_00031_v1.0_kabuli</t>
  </si>
  <si>
    <t>Ca_02777_v1.0_kabuli</t>
  </si>
  <si>
    <t>Ca_14078_v1.0_kabuli</t>
  </si>
  <si>
    <t>Ca_26748_v1.0_kabuli</t>
  </si>
  <si>
    <t>Ca_14705_v1.0_kabuli</t>
  </si>
  <si>
    <t>Uncharacterized protein (Fragment) OS=Glycine max PE=4 SV=2</t>
  </si>
  <si>
    <t>Ca_21466_v1.0_kabuli</t>
  </si>
  <si>
    <t>ARF family GTPase OS=Selaginella moellendorffii GN=ArfA1-1 PE=3 SV=1</t>
  </si>
  <si>
    <t>Ca_06033_v1.0_kabuli</t>
  </si>
  <si>
    <t>Ca_12211_v1.0_kabuli</t>
  </si>
  <si>
    <t>Ca_26907_v1.0_kabuli</t>
  </si>
  <si>
    <t>Putative uncharacterized protein OS=Medicago truncatula GN=MTR_5g014010 PE=4 SV=1</t>
  </si>
  <si>
    <t>Ca_05479_v1.0_kabuli</t>
  </si>
  <si>
    <t>Ca_10965_v1.0_kabuli</t>
  </si>
  <si>
    <t>Ca_01893_v1.0_kabuli</t>
  </si>
  <si>
    <t>EMBYO FLOWERING 1-like protein OS=Medicago truncatula GN=MTR_040s0026 PE=4 SV=1</t>
  </si>
  <si>
    <t>Ca_07617_v1.0_kabuli</t>
  </si>
  <si>
    <t>Ca_18746_v1.0_kabuli</t>
  </si>
  <si>
    <t>Ca_05686_v1.0_kabuli</t>
  </si>
  <si>
    <t>Ca_10365_v1.0_kabuli</t>
  </si>
  <si>
    <t>GPI-anchored protein, putative OS=Medicago truncatula GN=MTR_8g106870 PE=4 SV=1</t>
  </si>
  <si>
    <t>Ca_21953_v1.0_kabuli</t>
  </si>
  <si>
    <t>Ca_06691_v1.0_kabuli</t>
  </si>
  <si>
    <t>WD repeat-containing protein OS=Medicago truncatula GN=MTR_4g114980 PE=4 SV=1</t>
  </si>
  <si>
    <t>Ca_13166_v1.0_kabuli</t>
  </si>
  <si>
    <t>Ca_19527_v1.0_kabuli</t>
  </si>
  <si>
    <t>Putative uncharacterized protein OS=Vitis vinifera GN=VITISV_036345 PE=4 SV=1</t>
  </si>
  <si>
    <t>Ca_02409_v1.0_kabuli</t>
  </si>
  <si>
    <t>Proteasome subunit beta type OS=Medicago truncatula GN=MTR_5g079740 PE=3 SV=1</t>
  </si>
  <si>
    <t>Ca_10876_v1.0_kabuli</t>
  </si>
  <si>
    <t>Ca_27671_v1.0_kabuli</t>
  </si>
  <si>
    <t>Ca_00032_v1.0_kabuli</t>
  </si>
  <si>
    <t>YTH domain family protein OS=Medicago truncatula GN=MTR_2g005840 PE=4 SV=1</t>
  </si>
  <si>
    <t>Ca_14079_v1.0_kabuli</t>
  </si>
  <si>
    <t>Ca_26749_v1.0_kabuli</t>
  </si>
  <si>
    <t>T28P6.8 protein OS=Arabidopsis thaliana GN=T28P6.8 PE=4 SV=1</t>
  </si>
  <si>
    <t>Ca_14706_v1.0_kabuli</t>
  </si>
  <si>
    <t>Aminoalcoholphosphotransferase OS=Glycine max GN=AAPT1 PE=2 SV=1</t>
  </si>
  <si>
    <t>Ca_21467_v1.0_kabuli</t>
  </si>
  <si>
    <t>ADP-ribosylation factor OS=Medicago truncatula GN=MTR_5g034130 PE=4 SV=1</t>
  </si>
  <si>
    <t>Ca_06034_v1.0_kabuli</t>
  </si>
  <si>
    <t>Ca_12212_v1.0_kabuli</t>
  </si>
  <si>
    <t>Ca_05480_v1.0_kabuli</t>
  </si>
  <si>
    <t>Ca_10966_v1.0_kabuli</t>
  </si>
  <si>
    <t>Ca_18646_v1.0_kabuli</t>
  </si>
  <si>
    <t>3-ketoacyl-CoA synthase OS=Glycine max PE=3 SV=2</t>
  </si>
  <si>
    <t>Ca_01894_v1.0_kabuli</t>
  </si>
  <si>
    <t>U-box domain-containing protein OS=Medicago truncatula GN=MTR_040s0030 PE=4 SV=1</t>
  </si>
  <si>
    <t>Ca_07618_v1.0_kabuli</t>
  </si>
  <si>
    <t>Ca_18747_v1.0_kabuli</t>
  </si>
  <si>
    <t>Vacuolar processing enzyme-1b OS=Medicago truncatula GN=MTR_7g032230 PE=4 SV=1</t>
  </si>
  <si>
    <t>Ca_05687_v1.0_kabuli</t>
  </si>
  <si>
    <t>Poly(A) polymerase OS=Medicago truncatula GN=MTR_8g099900 PE=3 SV=1</t>
  </si>
  <si>
    <t>Ca_10366_v1.0_kabuli</t>
  </si>
  <si>
    <t>PEBP OS=Medicago truncatula GN=MTR_8g106840 PE=4 SV=1</t>
  </si>
  <si>
    <t>Ca_21954_v1.0_kabuli</t>
  </si>
  <si>
    <t>Serine carboxypeptidase-like protein OS=Medicago truncatula GN=MTR_4g021540 PE=4 SV=1</t>
  </si>
  <si>
    <t>Ca_06692_v1.0_kabuli</t>
  </si>
  <si>
    <t>Auxin-responsive protein IAA20 OS=Medicago truncatula GN=MTR_4g115070 PE=4 SV=1</t>
  </si>
  <si>
    <t>Ca_13167_v1.0_kabuli</t>
  </si>
  <si>
    <t>Pentatricopeptide repeat protein OS=Medicago truncatula GN=MTR_7g028630 PE=4 SV=1</t>
  </si>
  <si>
    <t>Ca_19528_v1.0_kabuli</t>
  </si>
  <si>
    <t>Ca_02410_v1.0_kabuli</t>
  </si>
  <si>
    <t>Multidrug and toxin extrusion protein OS=Medicago truncatula GN=MTR_5g010830 PE=4 SV=1</t>
  </si>
  <si>
    <t>Ca_10877_v1.0_kabuli</t>
  </si>
  <si>
    <t>Uncharacterized protein OS=Prunus persica GN=PRUPE_ppa001802mg PE=3 SV=1</t>
  </si>
  <si>
    <t>Ca_26756_v1.0_kabuli</t>
  </si>
  <si>
    <t>Ca_23935_v1.0_kabuli</t>
  </si>
  <si>
    <t>Ca_00033_v1.0_kabuli</t>
  </si>
  <si>
    <t>DMI1 protein OS=Medicago truncatula GN=MTR_2g005870 PE=4 SV=1</t>
  </si>
  <si>
    <t>Ca_02779_v1.0_kabuli</t>
  </si>
  <si>
    <t>60S ribosomal protein L27 OS=Glycine max PE=3 SV=2</t>
  </si>
  <si>
    <t>Ca_14707_v1.0_kabuli</t>
  </si>
  <si>
    <t>Ca_21468_v1.0_kabuli</t>
  </si>
  <si>
    <t>Phosphatidylinositol 3-kinase OS=Medicago truncatula GN=pi3k PE=2 SV=1</t>
  </si>
  <si>
    <t>Ca_06035_v1.0_kabuli</t>
  </si>
  <si>
    <t>Ca_12213_v1.0_kabuli</t>
  </si>
  <si>
    <t>Uncharacterized protein OS=Prunus persica GN=PRUPE_ppa025349mg PE=4 SV=1</t>
  </si>
  <si>
    <t>Ca_26949_v1.0_kabuli</t>
  </si>
  <si>
    <t>Ca_05481_v1.0_kabuli</t>
  </si>
  <si>
    <t>Ca_10967_v1.0_kabuli</t>
  </si>
  <si>
    <t>Ca_18647_v1.0_kabuli</t>
  </si>
  <si>
    <t>Ca_01895_v1.0_kabuli</t>
  </si>
  <si>
    <t>Galactosylgalactosylxylosylprotein 3-beta-glucuronosyltransferase OS=Medicago truncatula GN=MTR_041s0017 PE=4 SV=1</t>
  </si>
  <si>
    <t>Ca_07619_v1.0_kabuli</t>
  </si>
  <si>
    <t>Ca_18748_v1.0_kabuli</t>
  </si>
  <si>
    <t>Ca_05688_v1.0_kabuli</t>
  </si>
  <si>
    <t>BHLH transcription factor OS=Medicago truncatula GN=MTR_8g099880 PE=4 SV=1</t>
  </si>
  <si>
    <t>Ca_10367_v1.0_kabuli</t>
  </si>
  <si>
    <t>66 kDa stress protein OS=Medicago truncatula GN=MTR_8g106820 PE=4 SV=1</t>
  </si>
  <si>
    <t>Ca_15914_v1.0_kabuli</t>
  </si>
  <si>
    <t>Ca_21955_v1.0_kabuli</t>
  </si>
  <si>
    <t>Ca_06693_v1.0_kabuli</t>
  </si>
  <si>
    <t>Ca_13168_v1.0_kabuli</t>
  </si>
  <si>
    <t>Ca_19529_v1.0_kabuli</t>
  </si>
  <si>
    <t>Transcription factor bHLH79 OS=Medicago truncatula GN=MTR_8g062240 PE=4 SV=1</t>
  </si>
  <si>
    <t>Ca_02411_v1.0_kabuli</t>
  </si>
  <si>
    <t>F-box family protein OS=Medicago truncatula GN=MTR_5g010800 PE=4 SV=1</t>
  </si>
  <si>
    <t>Ca_27123_v1.0_kabuli</t>
  </si>
  <si>
    <t>Pentatricopeptide repeat-containing protein, putative OS=Ricinus communis GN=RCOM_0132030 PE=4 SV=1</t>
  </si>
  <si>
    <t>Ca_10878_v1.0_kabuli</t>
  </si>
  <si>
    <t>Ca_27338_v1.0_kabuli</t>
  </si>
  <si>
    <t>Yellow stripe-like protein 1.1 OS=Medicago truncatula GN=MTR_7g028250 PE=4 SV=1</t>
  </si>
  <si>
    <t>Ca_24418_v1.0_kabuli</t>
  </si>
  <si>
    <t>Ca_23936_v1.0_kabuli</t>
  </si>
  <si>
    <t>DELLA protein GAI OS=Medicago truncatula GN=MTR_051s0020 PE=4 SV=1</t>
  </si>
  <si>
    <t>Ca_27301_v1.0_kabuli</t>
  </si>
  <si>
    <t>Ca_00034_v1.0_kabuli</t>
  </si>
  <si>
    <t>Putative uncharacterized protein OS=Medicago truncatula GN=MTR_2g005930 PE=4 SV=1</t>
  </si>
  <si>
    <t>Ca_02780_v1.0_kabuli</t>
  </si>
  <si>
    <t>IQ domain-containing protein OS=Medicago truncatula GN=MTR_2g100740 PE=4 SV=1</t>
  </si>
  <si>
    <t>Ca_14081_v1.0_kabuli</t>
  </si>
  <si>
    <t>Ca_14708_v1.0_kabuli</t>
  </si>
  <si>
    <t>Agamous-like MADS-box protein AGL36 OS=Medicago truncatula GN=MTR_6g005450 PE=3 SV=1</t>
  </si>
  <si>
    <t>Ca_21469_v1.0_kabuli</t>
  </si>
  <si>
    <t>Polygalacturonase OS=Medicago truncatula GN=MTR_5g034090 PE=3 SV=1</t>
  </si>
  <si>
    <t>Ca_06036_v1.0_kabuli</t>
  </si>
  <si>
    <t>Ca_12214_v1.0_kabuli</t>
  </si>
  <si>
    <t>Ca_26950_v1.0_kabuli</t>
  </si>
  <si>
    <t>Ca_05482_v1.0_kabuli</t>
  </si>
  <si>
    <t>Ca_10968_v1.0_kabuli</t>
  </si>
  <si>
    <t>Ca_18648_v1.0_kabuli</t>
  </si>
  <si>
    <t>IGN1 OS=Lotus japonicus GN=IGN1 PE=2 SV=1</t>
  </si>
  <si>
    <t>Ca_01896_v1.0_kabuli</t>
  </si>
  <si>
    <t>Ca_07620_v1.0_kabuli</t>
  </si>
  <si>
    <t>Ca_19202_v1.0_kabuli</t>
  </si>
  <si>
    <t>Putative uncharacterized protein OS=Medicago truncatula GN=MTR_3g083100 PE=4 SV=1</t>
  </si>
  <si>
    <t>Ca_10368_v1.0_kabuli</t>
  </si>
  <si>
    <t>Prostaglandin G/H synthase OS=Medicago truncatula GN=MTR_8g106800 PE=4 SV=1</t>
  </si>
  <si>
    <t>Ca_15915_v1.0_kabuli</t>
  </si>
  <si>
    <t>Ca_06694_v1.0_kabuli</t>
  </si>
  <si>
    <t>TBC1 domain family member OS=Medicago truncatula GN=MTR_4g115090 PE=4 SV=1</t>
  </si>
  <si>
    <t>Ca_13169_v1.0_kabuli</t>
  </si>
  <si>
    <t>Ca_19530_v1.0_kabuli</t>
  </si>
  <si>
    <t>Phospholipid-transporting ATPase OS=Medicago truncatula GN=MTR_8g062150 PE=4 SV=1</t>
  </si>
  <si>
    <t>Ca_02412_v1.0_kabuli</t>
  </si>
  <si>
    <t>Cytochrome P450 OS=Medicago truncatula GN=MTR_5g010750 PE=3 SV=1</t>
  </si>
  <si>
    <t>Ca_28068_v1.0_kabuli</t>
  </si>
  <si>
    <t>Ca_10879_v1.0_kabuli</t>
  </si>
  <si>
    <t>Ca_27339_v1.0_kabuli</t>
  </si>
  <si>
    <t>Pentatricopeptide repeat-containing protein OS=Medicago truncatula GN=MTR_5g045620 PE=4 SV=1</t>
  </si>
  <si>
    <t>Ca_23937_v1.0_kabuli</t>
  </si>
  <si>
    <t>Putative uncharacterized protein OS=Medicago truncatula GN=MTR_5g038680 PE=4 SV=1</t>
  </si>
  <si>
    <t>Ca_27302_v1.0_kabuli</t>
  </si>
  <si>
    <t>Ca_00035_v1.0_kabuli</t>
  </si>
  <si>
    <t>NifU-like protein OS=Medicago truncatula GN=MTR_2g005900 PE=4 SV=1</t>
  </si>
  <si>
    <t>Ca_02781_v1.0_kabuli</t>
  </si>
  <si>
    <t>Ca_14082_v1.0_kabuli</t>
  </si>
  <si>
    <t>Ca_26792_v1.0_kabuli</t>
  </si>
  <si>
    <t>Ca_14709_v1.0_kabuli</t>
  </si>
  <si>
    <t>Ca_21470_v1.0_kabuli</t>
  </si>
  <si>
    <t>Ca_06037_v1.0_kabuli</t>
  </si>
  <si>
    <t>Ca_12215_v1.0_kabuli</t>
  </si>
  <si>
    <t>Ca_26951_v1.0_kabuli</t>
  </si>
  <si>
    <t>Ca_05483_v1.0_kabuli</t>
  </si>
  <si>
    <t>Putative uncharacterized protein OS=Medicago truncatula GN=MTR_085s0040 PE=4 SV=1</t>
  </si>
  <si>
    <t>Ca_10969_v1.0_kabuli</t>
  </si>
  <si>
    <t>Ca_18649_v1.0_kabuli</t>
  </si>
  <si>
    <t>Ca_01897_v1.0_kabuli</t>
  </si>
  <si>
    <t>Ca_07621_v1.0_kabuli</t>
  </si>
  <si>
    <t>Ca_19203_v1.0_kabuli</t>
  </si>
  <si>
    <t>Ca_05690_v1.0_kabuli</t>
  </si>
  <si>
    <t>Sialyltransferase-like protein OS=Glycine max GN=stv2a PE=2 SV=1</t>
  </si>
  <si>
    <t>Ca_10369_v1.0_kabuli</t>
  </si>
  <si>
    <t>Guanine nucleotide-binding protein subunit beta-like protein OS=Medicago truncatula GN=MTR_8g106790 PE=4 SV=1</t>
  </si>
  <si>
    <t>Ca_21957_v1.0_kabuli</t>
  </si>
  <si>
    <t>Ca_06695_v1.0_kabuli</t>
  </si>
  <si>
    <t>Protein kinase 2B OS=Medicago truncatula GN=MTR_4g115120 PE=4 SV=1</t>
  </si>
  <si>
    <t>Ca_13170_v1.0_kabuli</t>
  </si>
  <si>
    <t>Ca_19531_v1.0_kabuli</t>
  </si>
  <si>
    <t>Phosphatidylinositol N-acetylglucosaminyltransferase subunit C OS=Medicago truncatula GN=MTR_3g077990 PE=4 SV=1</t>
  </si>
  <si>
    <t>Ca_02413_v1.0_kabuli</t>
  </si>
  <si>
    <t>HAP2 OS=Medicago truncatula GN=MTR_5g010740 PE=4 SV=1</t>
  </si>
  <si>
    <t>Ca_26145_v1.0_kabuli</t>
  </si>
  <si>
    <t>Ca_23938_v1.0_kabuli</t>
  </si>
  <si>
    <t>Ca_27303_v1.0_kabuli</t>
  </si>
  <si>
    <t>Ca_00036_v1.0_kabuli</t>
  </si>
  <si>
    <t>Putative transducin / WD-40 repeat protein OS=Oryza sativa subsp. japonica GN=P0673E01.26 PE=4 SV=1</t>
  </si>
  <si>
    <t>Ca_02782_v1.0_kabuli</t>
  </si>
  <si>
    <t>Auxin-responsive protein IAA18 OS=Medicago truncatula GN=MTR_2g100780 PE=4 SV=1</t>
  </si>
  <si>
    <t>Ca_14083_v1.0_kabuli</t>
  </si>
  <si>
    <t>Ca_26793_v1.0_kabuli</t>
  </si>
  <si>
    <t>Ribosomal RNA processing protein-like protein OS=Medicago truncatula GN=MTR_4g133100 PE=4 SV=1</t>
  </si>
  <si>
    <t>Ca_14710_v1.0_kabuli</t>
  </si>
  <si>
    <t>Ca_21471_v1.0_kabuli</t>
  </si>
  <si>
    <t>Uncharacterized protein OS=Medicago truncatula PE=3 SV=1</t>
  </si>
  <si>
    <t>Ca_06038_v1.0_kabuli</t>
  </si>
  <si>
    <t>Ca_12216_v1.0_kabuli</t>
  </si>
  <si>
    <t>Ca_27184_v1.0_kabuli</t>
  </si>
  <si>
    <t>Ca_05484_v1.0_kabuli</t>
  </si>
  <si>
    <t>Ca_10970_v1.0_kabuli</t>
  </si>
  <si>
    <t>Ca_18650_v1.0_kabuli</t>
  </si>
  <si>
    <t>Ca_01898_v1.0_kabuli</t>
  </si>
  <si>
    <t>5&amp;apos;-methylthioadenosine/S-adenosylhomocysteine nucleosidase OS=Medicago truncatula GN=MTR_041s0005 PE=1 SV=1</t>
  </si>
  <si>
    <t>Ca_07622_v1.0_kabuli</t>
  </si>
  <si>
    <t>Ca_19204_v1.0_kabuli</t>
  </si>
  <si>
    <t>Ca_05691_v1.0_kabuli</t>
  </si>
  <si>
    <t>Bicaudal C-like protein OS=Medicago truncatula GN=MTR_8g099820 PE=4 SV=1</t>
  </si>
  <si>
    <t>Ca_10370_v1.0_kabuli</t>
  </si>
  <si>
    <t>Ca_15917_v1.0_kabuli</t>
  </si>
  <si>
    <t>Cytochrome P450 71B10 OS=Medicago truncatula GN=MTR_5g045770 PE=3 SV=1</t>
  </si>
  <si>
    <t>Ca_21958_v1.0_kabuli</t>
  </si>
  <si>
    <t>2-oxoisovalerate dehydrogenase subunit beta OS=Medicago truncatula GN=MTR_4g021470 PE=4 SV=1</t>
  </si>
  <si>
    <t>Ca_06696_v1.0_kabuli</t>
  </si>
  <si>
    <t>Ca_13171_v1.0_kabuli</t>
  </si>
  <si>
    <t>Putative uncharacterized protein OS=Vitis vinifera GN=VIT_17s0000g06640 PE=4 SV=1</t>
  </si>
  <si>
    <t>Ca_19532_v1.0_kabuli</t>
  </si>
  <si>
    <t>Ca_02414_v1.0_kabuli</t>
  </si>
  <si>
    <t>Ca_26146_v1.0_kabuli</t>
  </si>
  <si>
    <t>Ca_27257_v1.0_kabuli</t>
  </si>
  <si>
    <t>Ca_24421_v1.0_kabuli</t>
  </si>
  <si>
    <t>Ca_23939_v1.0_kabuli</t>
  </si>
  <si>
    <t>Ca_28047_v1.0_kabuli</t>
  </si>
  <si>
    <t>Ca_00037_v1.0_kabuli</t>
  </si>
  <si>
    <t>ATP phosphoribosyltransferase OS=Medicago truncatula GN=MTR_4g130680 PE=4 SV=1</t>
  </si>
  <si>
    <t>Ca_02783_v1.0_kabuli</t>
  </si>
  <si>
    <t>Ca_14084_v1.0_kabuli</t>
  </si>
  <si>
    <t>Ca_14711_v1.0_kabuli</t>
  </si>
  <si>
    <t>Ca_21472_v1.0_kabuli</t>
  </si>
  <si>
    <t>Axial regulator YABBY OS=Medicago truncatula GN=MTR_5g034030 PE=4 SV=1</t>
  </si>
  <si>
    <t>Ca_06039_v1.0_kabuli</t>
  </si>
  <si>
    <t>Ca_12217_v1.0_kabuli</t>
  </si>
  <si>
    <t>Ca_27185_v1.0_kabuli</t>
  </si>
  <si>
    <t>Ca_05485_v1.0_kabuli</t>
  </si>
  <si>
    <t>Ca_10971_v1.0_kabuli</t>
  </si>
  <si>
    <t>Autoinhibited H+ ATPase OS=Populus trichocarpa GN=POPTRDRAFT_743411 PE=2 SV=1</t>
  </si>
  <si>
    <t>Ca_18651_v1.0_kabuli</t>
  </si>
  <si>
    <t>Chalcone-flavonone isomerase OS=Medicago truncatula GN=MTR_1g115820 PE=2 SV=1</t>
  </si>
  <si>
    <t>Ca_01899_v1.0_kabuli</t>
  </si>
  <si>
    <t>Casein kinase I isoform delta-like protein OS=Medicago truncatula GN=MTR_041s0004 PE=4 SV=1</t>
  </si>
  <si>
    <t>Ca_19205_v1.0_kabuli</t>
  </si>
  <si>
    <t>Dipeptidyl peptidase OS=Medicago truncatula GN=MTR_3g083170 PE=4 SV=1</t>
  </si>
  <si>
    <t>Ca_05692_v1.0_kabuli</t>
  </si>
  <si>
    <t>Ca_10371_v1.0_kabuli</t>
  </si>
  <si>
    <t>Eukaryotic peptide chain release factor GTP-binding subunit OS=Medicago truncatula GN=MTR_8g106700 PE=4 SV=1</t>
  </si>
  <si>
    <t>Ca_15918_v1.0_kabuli</t>
  </si>
  <si>
    <t>Predicted protein OS=Populus trichocarpa GN=POPTRDRAFT_783184 PE=3 SV=1</t>
  </si>
  <si>
    <t>Ca_21959_v1.0_kabuli</t>
  </si>
  <si>
    <t>Ca_06697_v1.0_kabuli</t>
  </si>
  <si>
    <t>Ca_13172_v1.0_kabuli</t>
  </si>
  <si>
    <t>Ca_19533_v1.0_kabuli</t>
  </si>
  <si>
    <t>Tir-nbs-lrr resistance protein OS=Medicago truncatula GN=MTR_8g062130 PE=4 SV=1</t>
  </si>
  <si>
    <t>Ca_02415_v1.0_kabuli</t>
  </si>
  <si>
    <t>E3 ubiquitin-protein ligase OS=Medicago truncatula GN=MTR_5g010720 PE=2 SV=1</t>
  </si>
  <si>
    <t>Ca_26147_v1.0_kabuli</t>
  </si>
  <si>
    <t>Uncharacterized protein OS=Solanum tuberosum GN=PGSC0003DMG400011670 PE=4 SV=1</t>
  </si>
  <si>
    <t>Ca_24422_v1.0_kabuli</t>
  </si>
  <si>
    <t>Ca_23940_v1.0_kabuli</t>
  </si>
  <si>
    <t>Cell division protease ftsH-like protein OS=Medicago truncatula GN=MTR_8g056860 PE=4 SV=1</t>
  </si>
  <si>
    <t>Ca_00038_v1.0_kabuli</t>
  </si>
  <si>
    <t>Magnesium transporter NIPA2 OS=Medicago truncatula GN=MTR_2g006070 PE=4 SV=1</t>
  </si>
  <si>
    <t>Ca_02784_v1.0_kabuli</t>
  </si>
  <si>
    <t>MMS19 nucleotide excision repair protein-like protein OS=Medicago truncatula GN=MTR_2g100870 PE=4 SV=1</t>
  </si>
  <si>
    <t>Ca_14085_v1.0_kabuli</t>
  </si>
  <si>
    <t>Ca_26795_v1.0_kabuli</t>
  </si>
  <si>
    <t>Ca_14712_v1.0_kabuli</t>
  </si>
  <si>
    <t>Ca_21473_v1.0_kabuli</t>
  </si>
  <si>
    <t>Putative uncharacterized protein OS=Medicago truncatula GN=MTR_5g033940 PE=4 SV=1</t>
  </si>
  <si>
    <t>Ca_06040_v1.0_kabuli</t>
  </si>
  <si>
    <t>Ca_12218_v1.0_kabuli</t>
  </si>
  <si>
    <t>Ca_27186_v1.0_kabuli</t>
  </si>
  <si>
    <t>Peptidyl-prolyl cis-trans isomerase OS=Medicago truncatula GN=MTR_7g006570 PE=2 SV=1</t>
  </si>
  <si>
    <t>Ca_05486_v1.0_kabuli</t>
  </si>
  <si>
    <t>3-ketoacyl-CoA synthase OS=Arachis hypogaea GN=kcs PE=2 SV=1</t>
  </si>
  <si>
    <t>Ca_10972_v1.0_kabuli</t>
  </si>
  <si>
    <t>Ca_18652_v1.0_kabuli</t>
  </si>
  <si>
    <t>Chalcone-flavonone isomerase 2-B OS=Medicago truncatula GN=MTR_1g115840 PE=2 SV=1</t>
  </si>
  <si>
    <t>Ca_01900_v1.0_kabuli</t>
  </si>
  <si>
    <t>Putative uncharacterized protein OS=Medicago truncatula GN=MTR_041s0003 PE=4 SV=1</t>
  </si>
  <si>
    <t>Ca_07624_v1.0_kabuli</t>
  </si>
  <si>
    <t>Ca_19206_v1.0_kabuli</t>
  </si>
  <si>
    <t>Brassinosteroid receptor OS=Pisum sativum GN=LKA PE=2 SV=1</t>
  </si>
  <si>
    <t>Ca_05693_v1.0_kabuli</t>
  </si>
  <si>
    <t>GAGA-binding transcriptional activator BBR/BPC4-like protein OS=Medicago truncatula GN=MTR_8g099780 PE=4 SV=1</t>
  </si>
  <si>
    <t>Ca_10372_v1.0_kabuli</t>
  </si>
  <si>
    <t>Ca_15919_v1.0_kabuli</t>
  </si>
  <si>
    <t>Ca_21960_v1.0_kabuli</t>
  </si>
  <si>
    <t>Ca_06698_v1.0_kabuli</t>
  </si>
  <si>
    <t>Ca_13173_v1.0_kabuli</t>
  </si>
  <si>
    <t>Ca_19534_v1.0_kabuli</t>
  </si>
  <si>
    <t>Dihydroflavonol-4-reductase OS=Medicago truncatula GN=MTR_8g062440 PE=4 SV=1</t>
  </si>
  <si>
    <t>Ca_02416_v1.0_kabuli</t>
  </si>
  <si>
    <t>Heat stress transcription factor B-2b OS=Medicago truncatula GN=MTR_5g010680 PE=2 SV=1</t>
  </si>
  <si>
    <t>Ca_26330_v1.0_kabuli</t>
  </si>
  <si>
    <t>Ca_19084_v1.0_kabuli</t>
  </si>
  <si>
    <t>Putative uncharacterized protein OS=Medicago truncatula GN=MTR_1g005920 PE=4 SV=1</t>
  </si>
  <si>
    <t>Ca_00039_v1.0_kabuli</t>
  </si>
  <si>
    <t>Ca_02785_v1.0_kabuli</t>
  </si>
  <si>
    <t>Histidine phosphotransfer protein OS=Medicago truncatula GN=MTR_2g100880 PE=4 SV=1</t>
  </si>
  <si>
    <t>Ca_14086_v1.0_kabuli</t>
  </si>
  <si>
    <t>Ca_26796_v1.0_kabuli</t>
  </si>
  <si>
    <t>Ca_14713_v1.0_kabuli</t>
  </si>
  <si>
    <t>Ca_21474_v1.0_kabuli</t>
  </si>
  <si>
    <t>Signal recognition particle receptor subunit beta OS=Medicago truncatula GN=MTR_4g071550 PE=4 SV=1</t>
  </si>
  <si>
    <t>Ca_06041_v1.0_kabuli</t>
  </si>
  <si>
    <t>Eukaryotic translation initiation factor 3 subunit I OS=Glycine max PE=3 SV=1</t>
  </si>
  <si>
    <t>Ca_12219_v1.0_kabuli</t>
  </si>
  <si>
    <t>Ca_27187_v1.0_kabuli</t>
  </si>
  <si>
    <t>Vacuolar processing enzyme-1a OS=Medicago truncatula GN=MTR_7g079140 PE=4 SV=1</t>
  </si>
  <si>
    <t>Ca_05487_v1.0_kabuli</t>
  </si>
  <si>
    <t>Ca_10973_v1.0_kabuli</t>
  </si>
  <si>
    <t>RPA 32kDa OS=Pisum sativum PE=2 SV=1</t>
  </si>
  <si>
    <t>Ca_18653_v1.0_kabuli</t>
  </si>
  <si>
    <t>Chalcone-flavonone isomerase OS=Medicago truncatula GN=MTR_1g115870 PE=2 SV=1</t>
  </si>
  <si>
    <t>Ca_01901_v1.0_kabuli</t>
  </si>
  <si>
    <t>Lactoylglutathione lyase OS=Medicago truncatula GN=MTR_041s0002 PE=4 SV=1</t>
  </si>
  <si>
    <t>Ca_07625_v1.0_kabuli</t>
  </si>
  <si>
    <t>Ca_19207_v1.0_kabuli</t>
  </si>
  <si>
    <t>NAD(P)H-dependent 6&amp;apos;-deoxychalcone synthase OS=Medicago truncatula GN=MTR_3g083130 PE=4 SV=1</t>
  </si>
  <si>
    <t>Ca_05694_v1.0_kabuli</t>
  </si>
  <si>
    <t>Putative uncharacterized protein OS=Medicago truncatula GN=MTR_8g099770 PE=4 SV=1</t>
  </si>
  <si>
    <t>Ca_10373_v1.0_kabuli</t>
  </si>
  <si>
    <t>Putative uncharacterized protein OS=Medicago truncatula GN=MTR_8g106680 PE=4 SV=1</t>
  </si>
  <si>
    <t>Ca_22007_v1.0_kabuli</t>
  </si>
  <si>
    <t>Ca_06699_v1.0_kabuli</t>
  </si>
  <si>
    <t>Seed imbibition protein OS=Medicago truncatula GN=MTR_4g115330 PE=4 SV=1</t>
  </si>
  <si>
    <t>Ca_13174_v1.0_kabuli</t>
  </si>
  <si>
    <t>Ca_19535_v1.0_kabuli</t>
  </si>
  <si>
    <t>Dihydroflavonol-4-reductase OS=Medicago truncatula GN=MTR_8g062110 PE=4 SV=1</t>
  </si>
  <si>
    <t>Ca_02417_v1.0_kabuli</t>
  </si>
  <si>
    <t>Myb OS=Medicago truncatula GN=MTR_5g010650 PE=4 SV=1</t>
  </si>
  <si>
    <t>Ca_26331_v1.0_kabuli</t>
  </si>
  <si>
    <t>Ca_19085_v1.0_kabuli</t>
  </si>
  <si>
    <t>Ca_27385_v1.0_kabuli</t>
  </si>
  <si>
    <t>Ca_00040_v1.0_kabuli</t>
  </si>
  <si>
    <t>TCP family transcription factor-like protein OS=Medicago truncatula GN=MTR_2g006150 PE=4 SV=1</t>
  </si>
  <si>
    <t>Ca_02786_v1.0_kabuli</t>
  </si>
  <si>
    <t>Putative uncharacterized protein OS=Medicago truncatula GN=MTR_2g100930 PE=4 SV=1</t>
  </si>
  <si>
    <t>Ca_14087_v1.0_kabuli</t>
  </si>
  <si>
    <t>Ca_27004_v1.0_kabuli</t>
  </si>
  <si>
    <t>Ca_14714_v1.0_kabuli</t>
  </si>
  <si>
    <t>DNA ligase (Fragment) OS=Trifolium pratense PE=2 SV=1</t>
  </si>
  <si>
    <t>Ca_21475_v1.0_kabuli</t>
  </si>
  <si>
    <t>ATP-citrate synthase OS=Medicago truncatula GN=MTR_5g033920 PE=1 SV=1</t>
  </si>
  <si>
    <t>Ca_06042_v1.0_kabuli</t>
  </si>
  <si>
    <t>Lipase OS=Medicago truncatula GN=MTR_7g081620 PE=4 SV=1</t>
  </si>
  <si>
    <t>Ca_12220_v1.0_kabuli</t>
  </si>
  <si>
    <t>Ca_27241_v1.0_kabuli</t>
  </si>
  <si>
    <t>Ca_05488_v1.0_kabuli</t>
  </si>
  <si>
    <t>LOB domain-containing protein OS=Medicago truncatula GN=MTR_085s0021 PE=4 SV=1</t>
  </si>
  <si>
    <t>Ca_10974_v1.0_kabuli</t>
  </si>
  <si>
    <t>Ca_18654_v1.0_kabuli</t>
  </si>
  <si>
    <t>Ca_01902_v1.0_kabuli</t>
  </si>
  <si>
    <t>Ca_07626_v1.0_kabuli</t>
  </si>
  <si>
    <t>Zinc transporter OS=Medicago truncatula GN=MTR_3g082050 PE=4 SV=1</t>
  </si>
  <si>
    <t>Ca_19208_v1.0_kabuli</t>
  </si>
  <si>
    <t>Threonyl-tRNA synthetase OS=Medicago truncatula GN=MTR_3g083180 PE=3 SV=1</t>
  </si>
  <si>
    <t>Ca_05695_v1.0_kabuli</t>
  </si>
  <si>
    <t>Putative uncharacterized protein OS=Medicago truncatula GN=MTR_8g099760 PE=4 SV=1</t>
  </si>
  <si>
    <t>Ca_10374_v1.0_kabuli</t>
  </si>
  <si>
    <t>Protein TRANSPARENT TESTA OS=Medicago truncatula GN=MTR_8g106670 PE=4 SV=1</t>
  </si>
  <si>
    <t>Ca_15921_v1.0_kabuli</t>
  </si>
  <si>
    <t>Ca_22008_v1.0_kabuli</t>
  </si>
  <si>
    <t>Ca_06700_v1.0_kabuli</t>
  </si>
  <si>
    <t>Telomere-associated protein RIF1 OS=Medicago truncatula GN=MTR_4g115340 PE=4 SV=1</t>
  </si>
  <si>
    <t>Ca_13175_v1.0_kabuli</t>
  </si>
  <si>
    <t>Eukaryotic translation initiation factor 5A OS=Arachis hypogaea GN=IF5A PE=2 SV=1</t>
  </si>
  <si>
    <t>Ca_19536_v1.0_kabuli</t>
  </si>
  <si>
    <t>Ca_26150_v1.0_kabuli</t>
  </si>
  <si>
    <t>Ca_19086_v1.0_kabuli</t>
  </si>
  <si>
    <t>Cell division cycle 16 OS=Medicago truncatula GN=CDC16 PE=2 SV=1</t>
  </si>
  <si>
    <t>Ca_00041_v1.0_kabuli</t>
  </si>
  <si>
    <t>Ca_02787_v1.0_kabuli</t>
  </si>
  <si>
    <t>Malic enzyme OS=Glycine max PE=3 SV=2</t>
  </si>
  <si>
    <t>Ca_14088_v1.0_kabuli</t>
  </si>
  <si>
    <t>Ca_14715_v1.0_kabuli</t>
  </si>
  <si>
    <t>Putative uncharacterized protein OS=Medicago truncatula GN=MTR_6g087310 PE=4 SV=1</t>
  </si>
  <si>
    <t>Ca_21476_v1.0_kabuli</t>
  </si>
  <si>
    <t>F-box/kelch-repeat protein OS=Medicago truncatula GN=MTR_5g033880 PE=4 SV=1</t>
  </si>
  <si>
    <t>Ca_06043_v1.0_kabuli</t>
  </si>
  <si>
    <t>Transcription factor OS=Vicia faba var. minor PE=2 SV=1</t>
  </si>
  <si>
    <t>Ca_12221_v1.0_kabuli</t>
  </si>
  <si>
    <t>Ethylene response factor 5 OS=Medicago sativa GN=ERF5 PE=2 SV=1</t>
  </si>
  <si>
    <t>Ca_27242_v1.0_kabuli</t>
  </si>
  <si>
    <t>Ca_05489_v1.0_kabuli</t>
  </si>
  <si>
    <t>Ca_10975_v1.0_kabuli</t>
  </si>
  <si>
    <t>Ca_18655_v1.0_kabuli</t>
  </si>
  <si>
    <t>U4/U6 small nuclear ribonucleoprotein Prp3 OS=Medicago truncatula GN=MTR_1g115920 PE=4 SV=1</t>
  </si>
  <si>
    <t>Ca_01903_v1.0_kabuli</t>
  </si>
  <si>
    <t>Ca_07627_v1.0_kabuli</t>
  </si>
  <si>
    <t>Putative uncharacterized protein OS=Medicago truncatula GN=MTR_3g082070 PE=4 SV=1</t>
  </si>
  <si>
    <t>Ca_19209_v1.0_kabuli</t>
  </si>
  <si>
    <t>N-acetyltransferase 9-like protein OS=Medicago truncatula GN=MTR_3g083200 PE=2 SV=1</t>
  </si>
  <si>
    <t>Ca_05696_v1.0_kabuli</t>
  </si>
  <si>
    <t>NAC domain protein OS=Medicago truncatula GN=MTR_8g099750 PE=4 SV=1</t>
  </si>
  <si>
    <t>Ca_10375_v1.0_kabuli</t>
  </si>
  <si>
    <t>Glycosyltransferase, putative OS=Medicago truncatula GN=MTR_8g106640 PE=4 SV=1</t>
  </si>
  <si>
    <t>Ca_15922_v1.0_kabuli</t>
  </si>
  <si>
    <t>Non-specific lipid-transfer protein OS=Lotus japonicus PE=3 SV=1</t>
  </si>
  <si>
    <t>Ca_22009_v1.0_kabuli</t>
  </si>
  <si>
    <t>Putative quinone oxidoreductase OS=Cicer arietinum GN=qor PE=2 SV=1</t>
  </si>
  <si>
    <t>Ca_06701_v1.0_kabuli</t>
  </si>
  <si>
    <t>CCR4-NOT transcription complex subunit 10-B OS=Medicago truncatula GN=MTR_4g115350 PE=4 SV=1</t>
  </si>
  <si>
    <t>Ca_13176_v1.0_kabuli</t>
  </si>
  <si>
    <t>Ankyrin repeat-containing protein OS=Medicago truncatula GN=MTR_3g016210 PE=4 SV=1</t>
  </si>
  <si>
    <t>Ca_19537_v1.0_kabuli</t>
  </si>
  <si>
    <t>Ca_02419_v1.0_kabuli</t>
  </si>
  <si>
    <t>Ca_19087_v1.0_kabuli</t>
  </si>
  <si>
    <t>Pentatricopeptide repeat-containing protein OS=Medicago truncatula GN=MTR_045s0033 PE=4 SV=1</t>
  </si>
  <si>
    <t>Ca_24426_v1.0_kabuli</t>
  </si>
  <si>
    <t>Uncharacterized protein OS=Vicia faba PE=4 SV=1</t>
  </si>
  <si>
    <t>Ca_28193_v1.0_kabuli</t>
  </si>
  <si>
    <t>Ca_00042_v1.0_kabuli</t>
  </si>
  <si>
    <t>Ca_02788_v1.0_kabuli</t>
  </si>
  <si>
    <t>Ca_14089_v1.0_kabuli</t>
  </si>
  <si>
    <t>Ca_14938_v1.0_kabuli</t>
  </si>
  <si>
    <t>Ca_21477_v1.0_kabuli</t>
  </si>
  <si>
    <t>Leucine-rich repeat receptor-like kinase OS=Medicago truncatula GN=SERKL2 PE=2 SV=1</t>
  </si>
  <si>
    <t>Ca_06044_v1.0_kabuli</t>
  </si>
  <si>
    <t>Guanine nucleotide regulatory protein OS=Vicia faba PE=2 SV=1</t>
  </si>
  <si>
    <t>Ca_12222_v1.0_kabuli</t>
  </si>
  <si>
    <t>Phosphate transporter 5 OS=Astragalus sinicus GN=PT5 PE=2 SV=1</t>
  </si>
  <si>
    <t>Ca_05490_v1.0_kabuli</t>
  </si>
  <si>
    <t>Ca_10976_v1.0_kabuli</t>
  </si>
  <si>
    <t>Ca_18656_v1.0_kabuli</t>
  </si>
  <si>
    <t>ABC transporter G family member OS=Medicago truncatula GN=MTR_1g115790 PE=3 SV=1</t>
  </si>
  <si>
    <t>Ca_01904_v1.0_kabuli</t>
  </si>
  <si>
    <t>Ca_07628_v1.0_kabuli</t>
  </si>
  <si>
    <t>Ca_19210_v1.0_kabuli</t>
  </si>
  <si>
    <t>Thymidine kinase OS=Medicago truncatula GN=MTR_3g083230 PE=3 SV=1</t>
  </si>
  <si>
    <t>Ca_05697_v1.0_kabuli</t>
  </si>
  <si>
    <t>Ca_10376_v1.0_kabuli</t>
  </si>
  <si>
    <t>ATP-dependent RNA helicase A-like protein OS=Medicago truncatula GN=MTR_8g106630 PE=4 SV=1</t>
  </si>
  <si>
    <t>Ca_22010_v1.0_kabuli</t>
  </si>
  <si>
    <t>Ca_06702_v1.0_kabuli</t>
  </si>
  <si>
    <t>Lipid binding protein, putative OS=Ricinus communis GN=RCOM_0272130 PE=4 SV=1</t>
  </si>
  <si>
    <t>Ca_13177_v1.0_kabuli</t>
  </si>
  <si>
    <t>Pescadillo-like protein OS=Medicago truncatula GN=MTR_7g100040 PE=4 SV=1</t>
  </si>
  <si>
    <t>Ca_19538_v1.0_kabuli</t>
  </si>
  <si>
    <t>Serine/threonine-protein phosphatase OS=Vicia faba GN=vfPP2Ac-2 PE=2 SV=1</t>
  </si>
  <si>
    <t>Ca_02420_v1.0_kabuli</t>
  </si>
  <si>
    <t>Thaumatin-like protein PR-5b (Precursor) OS=Cicer arietinum PE=2 SV=1</t>
  </si>
  <si>
    <t>Ca_26334_v1.0_kabuli</t>
  </si>
  <si>
    <t>Putative uncharacterized protein OS=Vitis vinifera GN=VITISV_042965 PE=4 SV=1</t>
  </si>
  <si>
    <t>Ca_19088_v1.0_kabuli</t>
  </si>
  <si>
    <t>Ca_24427_v1.0_kabuli</t>
  </si>
  <si>
    <t>Ca_26932_v1.0_kabuli</t>
  </si>
  <si>
    <t>Ca_27412_v1.0_kabuli</t>
  </si>
  <si>
    <t>Type I inositol-1,4,5-trisphosphate 5-phosphatase OS=Medicago truncatula GN=MTR_6g092670 PE=4 SV=1</t>
  </si>
  <si>
    <t>Ca_00043_v1.0_kabuli</t>
  </si>
  <si>
    <t>Putative uncharacterized protein OS=Vitis vinifera GN=VIT_12s0035g00630 PE=4 SV=1</t>
  </si>
  <si>
    <t>Ca_02789_v1.0_kabuli</t>
  </si>
  <si>
    <t>Putative uncharacterized protein OS=Medicago truncatula GN=MTR_2g101130 PE=4 SV=1</t>
  </si>
  <si>
    <t>Ca_14090_v1.0_kabuli</t>
  </si>
  <si>
    <t>Ca_27007_v1.0_kabuli</t>
  </si>
  <si>
    <t>Putative transposon protein OS=Oryza sativa subsp. japonica GN=OSJNBa0034E15.2 PE=4 SV=1</t>
  </si>
  <si>
    <t>Ca_21653_v1.0_kabuli</t>
  </si>
  <si>
    <t>Putative uncharacterized protein OS=Medicago truncatula GN=MTR_8g023650 PE=4 SV=1</t>
  </si>
  <si>
    <t>Ca_06045_v1.0_kabuli</t>
  </si>
  <si>
    <t>Receptor protein kinase-like protein OS=Medicago truncatula GN=MTR_7g081720 PE=4 SV=1</t>
  </si>
  <si>
    <t>Ca_12223_v1.0_kabuli</t>
  </si>
  <si>
    <t>Ca_05491_v1.0_kabuli</t>
  </si>
  <si>
    <t>Ca_10977_v1.0_kabuli</t>
  </si>
  <si>
    <t>Ca_18657_v1.0_kabuli</t>
  </si>
  <si>
    <t>Uncharacterized protein OS=Medicago truncatula GN=MTR_1g115740 PE=2 SV=1</t>
  </si>
  <si>
    <t>Ca_01905_v1.0_kabuli</t>
  </si>
  <si>
    <t>Ca_07629_v1.0_kabuli</t>
  </si>
  <si>
    <t>Proline-rich cell wall protein OS=Medicago sativa PE=4 SV=1</t>
  </si>
  <si>
    <t>Ca_19211_v1.0_kabuli</t>
  </si>
  <si>
    <t>Ca_05698_v1.0_kabuli</t>
  </si>
  <si>
    <t>Ca_10377_v1.0_kabuli</t>
  </si>
  <si>
    <t>Ca_15924_v1.0_kabuli</t>
  </si>
  <si>
    <t>Ca_22011_v1.0_kabuli</t>
  </si>
  <si>
    <t>Serine/threonine-protein kinase OS=Glycine max PE=3 SV=2</t>
  </si>
  <si>
    <t>Ca_06703_v1.0_kabuli</t>
  </si>
  <si>
    <t>Ca_13178_v1.0_kabuli</t>
  </si>
  <si>
    <t>Putative uncharacterized protein OS=Medicago truncatula GN=MTR_1g070970 PE=4 SV=1</t>
  </si>
  <si>
    <t>Ca_19539_v1.0_kabuli</t>
  </si>
  <si>
    <t>Ca_02421_v1.0_kabuli</t>
  </si>
  <si>
    <t>General transcription factor IIE subunit OS=Medicago truncatula GN=MTR_5g010620 PE=2 SV=1</t>
  </si>
  <si>
    <t>Ca_27811_v1.0_kabuli</t>
  </si>
  <si>
    <t>Ca_21797_v1.0_kabuli</t>
  </si>
  <si>
    <t>Ca_19089_v1.0_kabuli</t>
  </si>
  <si>
    <t>Ca_24428_v1.0_kabuli</t>
  </si>
  <si>
    <t>Ca_26933_v1.0_kabuli</t>
  </si>
  <si>
    <t>Ca_27413_v1.0_kabuli</t>
  </si>
  <si>
    <t>60S acidic ribosomal protein P1 OS=Medicago truncatula GN=MTR_3g092600 PE=3 SV=1</t>
  </si>
  <si>
    <t>Ca_00044_v1.0_kabuli</t>
  </si>
  <si>
    <t>Ca_02790_v1.0_kabuli</t>
  </si>
  <si>
    <t>Class III HD-Zip protein CNA1 OS=Medicago truncatula GN=MTR_2g101190 PE=3 SV=1</t>
  </si>
  <si>
    <t>Ca_14091_v1.0_kabuli</t>
  </si>
  <si>
    <t>Ca_27229_v1.0_kabuli</t>
  </si>
  <si>
    <t>Ca_14940_v1.0_kabuli</t>
  </si>
  <si>
    <t>Putative uncharacterized protein OS=Medicago truncatula GN=MTR_5g095330 PE=4 SV=1</t>
  </si>
  <si>
    <t>Ca_06046_v1.0_kabuli</t>
  </si>
  <si>
    <t>Subtilisin-like serine protease OS=Medicago truncatula GN=MTR_7g081750 PE=4 SV=1</t>
  </si>
  <si>
    <t>Ca_12224_v1.0_kabuli</t>
  </si>
  <si>
    <t>Ca_05492_v1.0_kabuli</t>
  </si>
  <si>
    <t>Jag1 OS=Glycine max x Glycine soja GN=ln PE=4 SV=1</t>
  </si>
  <si>
    <t>Ca_10978_v1.0_kabuli</t>
  </si>
  <si>
    <t>Ca_18658_v1.0_kabuli</t>
  </si>
  <si>
    <t>Putative uncharacterized protein OS=Medicago truncatula GN=MTR_1g115950 PE=4 SV=1</t>
  </si>
  <si>
    <t>Ca_01906_v1.0_kabuli</t>
  </si>
  <si>
    <t>Ca_07630_v1.0_kabuli</t>
  </si>
  <si>
    <t>Receptor-like protein kinase OS=Medicago truncatula GN=MTR_3g082120 PE=4 SV=1</t>
  </si>
  <si>
    <t>Ca_19212_v1.0_kabuli</t>
  </si>
  <si>
    <t>Protein argonaute OS=Medicago truncatula GN=MTR_3g083300 PE=4 SV=1</t>
  </si>
  <si>
    <t>Ca_05699_v1.0_kabuli</t>
  </si>
  <si>
    <t>Ca_10378_v1.0_kabuli</t>
  </si>
  <si>
    <t>Putative uncharacterized protein OS=Vitis vinifera GN=VIT_15s0046g02180 PE=4 SV=1</t>
  </si>
  <si>
    <t>Ca_15925_v1.0_kabuli</t>
  </si>
  <si>
    <t>Non-specific lipid-transfer protein OS=Medicago truncatula GN=MTR_4g028190 PE=3 SV=1</t>
  </si>
  <si>
    <t>Ca_22012_v1.0_kabuli</t>
  </si>
  <si>
    <t>Ca_06704_v1.0_kabuli</t>
  </si>
  <si>
    <t>Putative uncharacterized protein OS=Medicago truncatula GN=MTR_4g115420 PE=4 SV=1</t>
  </si>
  <si>
    <t>Ca_13179_v1.0_kabuli</t>
  </si>
  <si>
    <t>Periplasmic protein TonB OS=Labrenzia aggregata IAM 12614 GN=SIAM614_00422 PE=4 SV=1</t>
  </si>
  <si>
    <t>Ca_19576_v1.0_kabuli</t>
  </si>
  <si>
    <t>Cysteine-rich receptor-like protein kinase OS=Medicago truncatula GN=MTR_8g035560 PE=4 SV=1</t>
  </si>
  <si>
    <t>Ca_02422_v1.0_kabuli</t>
  </si>
  <si>
    <t>Remorin OS=Medicago truncatula GN=MTR_5g010590 PE=4 SV=1</t>
  </si>
  <si>
    <t>Ca_21798_v1.0_kabuli</t>
  </si>
  <si>
    <t>Ca_19090_v1.0_kabuli</t>
  </si>
  <si>
    <t>Protein cereblon OS=Medicago truncatula GN=MTR_1g007160 PE=4 SV=1</t>
  </si>
  <si>
    <t>Ca_24429_v1.0_kabuli</t>
  </si>
  <si>
    <t>Transport membrane protein OS=Glycine max GN=mttB PE=4 SV=1</t>
  </si>
  <si>
    <t>Ca_27414_v1.0_kabuli</t>
  </si>
  <si>
    <t>Ca_00045_v1.0_kabuli</t>
  </si>
  <si>
    <t>DAG protein OS=Medicago truncatula GN=MTR_2g006210 PE=4 SV=1</t>
  </si>
  <si>
    <t>Ca_02791_v1.0_kabuli</t>
  </si>
  <si>
    <t>Nucleoporin NUP53 OS=Medicago truncatula GN=MTR_2g101270 PE=4 SV=1</t>
  </si>
  <si>
    <t>Ca_14092_v1.0_kabuli</t>
  </si>
  <si>
    <t>Ca_14941_v1.0_kabuli</t>
  </si>
  <si>
    <t>Ca_06047_v1.0_kabuli</t>
  </si>
  <si>
    <t>Ca_12225_v1.0_kabuli</t>
  </si>
  <si>
    <t>Phosphate transporter OS=Lotus japonicus GN=LjPT2 PE=2 SV=1</t>
  </si>
  <si>
    <t>Ca_27279_v1.0_kabuli</t>
  </si>
  <si>
    <t>Ca_05493_v1.0_kabuli</t>
  </si>
  <si>
    <t>Ca_10979_v1.0_kabuli</t>
  </si>
  <si>
    <t>Ca_18659_v1.0_kabuli</t>
  </si>
  <si>
    <t>Ribulose-1,5 bisphosphate carboxylase/oxygenase large subunit N-methyltransferase OS=Medicago truncatula GN=MTR_1g115980 PE=4 SV=1</t>
  </si>
  <si>
    <t>Ca_07631_v1.0_kabuli</t>
  </si>
  <si>
    <t>Transmembrane 9 superfamily protein member OS=Medicago truncatula GN=MTR_3g082140 PE=4 SV=1</t>
  </si>
  <si>
    <t>Ca_19213_v1.0_kabuli</t>
  </si>
  <si>
    <t>Putative uncharacterized protein OS=Medicago truncatula GN=MTR_3g083310 PE=4 SV=1</t>
  </si>
  <si>
    <t>Ca_05700_v1.0_kabuli</t>
  </si>
  <si>
    <t>Ca_15926_v1.0_kabuli</t>
  </si>
  <si>
    <t>Non-specific lipid-transfer protein OS=Medicago truncatula PE=2 SV=1</t>
  </si>
  <si>
    <t>Ca_22013_v1.0_kabuli</t>
  </si>
  <si>
    <t>Serine/threonine-protein kinase OS=Medicago truncatula GN=MTR_4g091670 PE=3 SV=1</t>
  </si>
  <si>
    <t>Ca_06705_v1.0_kabuli</t>
  </si>
  <si>
    <t>Ca_13180_v1.0_kabuli</t>
  </si>
  <si>
    <t>Ca_19577_v1.0_kabuli</t>
  </si>
  <si>
    <t>Extended synaptotagmin-3 OS=Medicago truncatula GN=MTR_8g035590 PE=4 SV=1</t>
  </si>
  <si>
    <t>Ca_02423_v1.0_kabuli</t>
  </si>
  <si>
    <t>Putative uncharacterized protein OS=Medicago truncatula GN=MTR_5g010520 PE=4 SV=1</t>
  </si>
  <si>
    <t>Ca_21799_v1.0_kabuli</t>
  </si>
  <si>
    <t>Ca_19091_v1.0_kabuli</t>
  </si>
  <si>
    <t>Ca_24430_v1.0_kabuli</t>
  </si>
  <si>
    <t>Putative uncharacterized protein OS=Medicago truncatula GN=MTR_1g006740 PE=4 SV=1</t>
  </si>
  <si>
    <t>Ca_26935_v1.0_kabuli</t>
  </si>
  <si>
    <t>Ca_27830_v1.0_kabuli</t>
  </si>
  <si>
    <t>Ca_00046_v1.0_kabuli</t>
  </si>
  <si>
    <t>MLO-like protein OS=Medicago truncatula GN=MTR_2g006280 PE=3 SV=1</t>
  </si>
  <si>
    <t>Ca_02792_v1.0_kabuli</t>
  </si>
  <si>
    <t>Cell division protease ftsH-like protein OS=Medicago truncatula GN=MTR_2g101290 PE=4 SV=1</t>
  </si>
  <si>
    <t>Ca_14093_v1.0_kabuli</t>
  </si>
  <si>
    <t>Ca_27231_v1.0_kabuli</t>
  </si>
  <si>
    <t>Ca_14942_v1.0_kabuli</t>
  </si>
  <si>
    <t>PB1 domain-containing protein OS=Medicago truncatula GN=MTR_5g067160 PE=4 SV=1</t>
  </si>
  <si>
    <t>Ca_12226_v1.0_kabuli</t>
  </si>
  <si>
    <t>Ca_27445_v1.0_kabuli</t>
  </si>
  <si>
    <t>Putative uncharacterized protein OS=Medicago truncatula GN=MTR_7g074090 PE=4 SV=1</t>
  </si>
  <si>
    <t>Ca_05494_v1.0_kabuli</t>
  </si>
  <si>
    <t>Ca_10980_v1.0_kabuli</t>
  </si>
  <si>
    <t>Ca_18660_v1.0_kabuli</t>
  </si>
  <si>
    <t>Putative uncharacterized protein OS=Medicago truncatula GN=MTR_1g116000 PE=4 SV=1</t>
  </si>
  <si>
    <t>Ca_01908_v1.0_kabuli</t>
  </si>
  <si>
    <t>Ca_07632_v1.0_kabuli</t>
  </si>
  <si>
    <t>Glucose-1-phosphate adenylyltransferase OS=Cicer arietinum PE=2 SV=1</t>
  </si>
  <si>
    <t>Ca_19214_v1.0_kabuli</t>
  </si>
  <si>
    <t>Ca_05701_v1.0_kabuli</t>
  </si>
  <si>
    <t>Ca_10380_v1.0_kabuli</t>
  </si>
  <si>
    <t>PKHD-type hydroxylase, putative OS=Medicago truncatula GN=MTR_8g106610 PE=4 SV=1</t>
  </si>
  <si>
    <t>Ca_15927_v1.0_kabuli</t>
  </si>
  <si>
    <t>Ca_22014_v1.0_kabuli</t>
  </si>
  <si>
    <t>Pentatricopeptide repeat-containing protein OS=Medicago truncatula GN=MTR_4g091600 PE=4 SV=2</t>
  </si>
  <si>
    <t>Ca_06706_v1.0_kabuli</t>
  </si>
  <si>
    <t>Xylogalacturonan beta-1,3-xylosyltransferase OS=Medicago truncatula GN=MTR_4g115460 PE=4 SV=1</t>
  </si>
  <si>
    <t>Ca_13181_v1.0_kabuli</t>
  </si>
  <si>
    <t>Ca_19578_v1.0_kabuli</t>
  </si>
  <si>
    <t>Ca_02424_v1.0_kabuli</t>
  </si>
  <si>
    <t>Putative uncharacterized protein OS=Medicago truncatula GN=MTR_5g010440 PE=4 SV=1</t>
  </si>
  <si>
    <t>Ca_23087_v1.0_kabuli</t>
  </si>
  <si>
    <t>Ca_21800_v1.0_kabuli</t>
  </si>
  <si>
    <t>Ca_26473_v1.0_kabuli</t>
  </si>
  <si>
    <t>Autophagy-related protein OS=Medicago truncatula GN=MTR_5g068710 PE=4 SV=1</t>
  </si>
  <si>
    <t>Ca_27831_v1.0_kabuli</t>
  </si>
  <si>
    <t>CTP synthase OS=Medicago truncatula GN=MtrDRAFT_AC155884g12v2 PE=3 SV=1</t>
  </si>
  <si>
    <t>Ca_00047_v1.0_kabuli</t>
  </si>
  <si>
    <t>Ferredoxin I OS=Trifolium pratense PE=2 SV=1</t>
  </si>
  <si>
    <t>Ca_02793_v1.0_kabuli</t>
  </si>
  <si>
    <t>Early nodulin-like protein OS=Medicago truncatula GN=MTR_2g101300 PE=4 SV=1</t>
  </si>
  <si>
    <t>Ca_14094_v1.0_kabuli</t>
  </si>
  <si>
    <t>Ca_27319_v1.0_kabuli</t>
  </si>
  <si>
    <t>Ca_14943_v1.0_kabuli</t>
  </si>
  <si>
    <t>Acid phosphatase/vanadium-dependent haloperoxidase-like protein OS=Medicago truncatula GN=MTR_3g085670 PE=2 SV=1</t>
  </si>
  <si>
    <t>Ca_21657_v1.0_kabuli</t>
  </si>
  <si>
    <t>Ca_06049_v1.0_kabuli</t>
  </si>
  <si>
    <t>Ca_12227_v1.0_kabuli</t>
  </si>
  <si>
    <t>Ca_27446_v1.0_kabuli</t>
  </si>
  <si>
    <t>Putative uncharacterized protein OS=Medicago truncatula GN=MTR_7g074070 PE=4 SV=1</t>
  </si>
  <si>
    <t>Ca_05495_v1.0_kabuli</t>
  </si>
  <si>
    <t>Ca_10981_v1.0_kabuli</t>
  </si>
  <si>
    <t>Ca_18661_v1.0_kabuli</t>
  </si>
  <si>
    <t>Ca_01909_v1.0_kabuli</t>
  </si>
  <si>
    <t>Dioxygenase RAMOSUS1 OS=Pisum sativum GN=RMS1 PE=4 SV=1</t>
  </si>
  <si>
    <t>Ca_07633_v1.0_kabuli</t>
  </si>
  <si>
    <t>Putative uncharacterized protein OS=Medicago truncatula GN=MTR_3g082160 PE=4 SV=1</t>
  </si>
  <si>
    <t>Ca_19215_v1.0_kabuli</t>
  </si>
  <si>
    <t>Ca_05702_v1.0_kabuli</t>
  </si>
  <si>
    <t>Ca_10381_v1.0_kabuli</t>
  </si>
  <si>
    <t>F-box/WD-40 repeat-containing protein OS=Medicago truncatula GN=MTR_5g096630 PE=4 SV=1</t>
  </si>
  <si>
    <t>Ca_15928_v1.0_kabuli</t>
  </si>
  <si>
    <t>Phosphoribosyltransferase OS=Medicago truncatula GN=MTR_4g023460 PE=4 SV=1</t>
  </si>
  <si>
    <t>Ca_22015_v1.0_kabuli</t>
  </si>
  <si>
    <t>Serine/threonine-protein kinase OS=Medicago truncatula GN=MtrDRAFT_AC149642g16v2 PE=3 SV=1</t>
  </si>
  <si>
    <t>Ca_06707_v1.0_kabuli</t>
  </si>
  <si>
    <t>Adiponectin receptor protein OS=Medicago truncatula GN=MTR_4g115580 PE=4 SV=1</t>
  </si>
  <si>
    <t>Ca_13182_v1.0_kabuli</t>
  </si>
  <si>
    <t>Ca_19579_v1.0_kabuli</t>
  </si>
  <si>
    <t>Phosphopantothenoylcysteine decarboxylase OS=Medicago truncatula GN=MTR_8g035610 PE=4 SV=1</t>
  </si>
  <si>
    <t>Ca_02425_v1.0_kabuli</t>
  </si>
  <si>
    <t>Actin depolymerizing factor OS=Medicago truncatula GN=MTR_5g010430 PE=4 SV=1</t>
  </si>
  <si>
    <t>Ca_23088_v1.0_kabuli</t>
  </si>
  <si>
    <t>Phosphoribosyltransferase; Orotidine 5-phosphate decarboxylase OS=Medicago truncatula GN=MTR_8g038390 PE=3 SV=1</t>
  </si>
  <si>
    <t>Ca_21801_v1.0_kabuli</t>
  </si>
  <si>
    <t>Ca_19093_v1.0_kabuli</t>
  </si>
  <si>
    <t>Ca_26782_v1.0_kabuli</t>
  </si>
  <si>
    <t>Pectinesterase OS=Medicago truncatula GN=MTR_7g050870 PE=3 SV=1</t>
  </si>
  <si>
    <t>Ca_00048_v1.0_kabuli</t>
  </si>
  <si>
    <t>Transmembrane 9 superfamily protein member OS=Medicago truncatula GN=MTR_2g006300 PE=4 SV=1</t>
  </si>
  <si>
    <t>Ca_02794_v1.0_kabuli</t>
  </si>
  <si>
    <t>Dihydroflavonol-4-reductase OS=Medicago truncatula GN=MTR_2g101330 PE=4 SV=1</t>
  </si>
  <si>
    <t>Ca_14095_v1.0_kabuli</t>
  </si>
  <si>
    <t>Ca_14944_v1.0_kabuli</t>
  </si>
  <si>
    <t>CBL-interacting protein kinase OS=Medicago truncatula GN=MTR_5g067150 PE=4 SV=1</t>
  </si>
  <si>
    <t>Ca_21658_v1.0_kabuli</t>
  </si>
  <si>
    <t>Serine protease (Fragment) OS=Medicago truncatula GN=MTR_6g072230 PE=4 SV=1</t>
  </si>
  <si>
    <t>Ca_06050_v1.0_kabuli</t>
  </si>
  <si>
    <t>Receptor protein kinase-like protein OS=Medicago truncatula GN=MTR_7g081410 PE=4 SV=1</t>
  </si>
  <si>
    <t>Ca_12228_v1.0_kabuli</t>
  </si>
  <si>
    <t>Ca_27447_v1.0_kabuli</t>
  </si>
  <si>
    <t>ZIP transporter OS=Medicago truncatula GN=MTR_7g074060 PE=4 SV=1</t>
  </si>
  <si>
    <t>Ca_05496_v1.0_kabuli</t>
  </si>
  <si>
    <t>Ca_10982_v1.0_kabuli</t>
  </si>
  <si>
    <t>Ca_01910_v1.0_kabuli</t>
  </si>
  <si>
    <t>Putative uncharacterized protein OS=Medicago truncatula GN=MTR_3g109620 PE=4 SV=1</t>
  </si>
  <si>
    <t>Ca_07634_v1.0_kabuli</t>
  </si>
  <si>
    <t>Vacuolar cation/proton exchanger OS=Medicago truncatula GN=MTR_3g082180 PE=4 SV=1</t>
  </si>
  <si>
    <t>Ca_19216_v1.0_kabuli</t>
  </si>
  <si>
    <t>1-aminocyclopropane-1-carboxylate oxidase OS=Medicago truncatula GN=MTR_3g083370 PE=3 SV=1</t>
  </si>
  <si>
    <t>Ca_05703_v1.0_kabuli</t>
  </si>
  <si>
    <t>Ca_10382_v1.0_kabuli</t>
  </si>
  <si>
    <t>Putative uncharacterized protein OS=Medicago truncatula GN=MTR_8g106580 PE=4 SV=1</t>
  </si>
  <si>
    <t>Ca_22016_v1.0_kabuli</t>
  </si>
  <si>
    <t>Ca_06708_v1.0_kabuli</t>
  </si>
  <si>
    <t>Sucrose-phosphate synthase OS=Medicago sativa PE=2 SV=2</t>
  </si>
  <si>
    <t>Ca_13183_v1.0_kabuli</t>
  </si>
  <si>
    <t>Ca_19580_v1.0_kabuli</t>
  </si>
  <si>
    <t>Acetyl-coenzyme A synthetase OS=Medicago truncatula GN=MTR_8g035620 PE=4 SV=1</t>
  </si>
  <si>
    <t>Ca_02426_v1.0_kabuli</t>
  </si>
  <si>
    <t>Ca_23089_v1.0_kabuli</t>
  </si>
  <si>
    <t>Ca_21802_v1.0_kabuli</t>
  </si>
  <si>
    <t>DNA binding protein, putative OS=Ricinus communis GN=RCOM_0067660 PE=4 SV=1</t>
  </si>
  <si>
    <t>Ca_19094_v1.0_kabuli</t>
  </si>
  <si>
    <t>Phosphoribosylglycinamide formyltransferase OS=Medicago truncatula GN=MTR_1g007170 PE=4 SV=1</t>
  </si>
  <si>
    <t>Ca_26475_v1.0_kabuli</t>
  </si>
  <si>
    <t>Ca_26783_v1.0_kabuli</t>
  </si>
  <si>
    <t>Ca_00049_v1.0_kabuli</t>
  </si>
  <si>
    <t>Serine/threonine protein kinase OS=Medicago truncatula GN=SK1 PE=2 SV=1</t>
  </si>
  <si>
    <t>Ca_02795_v1.0_kabuli</t>
  </si>
  <si>
    <t>Ca_14096_v1.0_kabuli</t>
  </si>
  <si>
    <t>Ca_27321_v1.0_kabuli</t>
  </si>
  <si>
    <t>Ca_14945_v1.0_kabuli</t>
  </si>
  <si>
    <t>Ca_21659_v1.0_kabuli</t>
  </si>
  <si>
    <t>Ca_06051_v1.0_kabuli</t>
  </si>
  <si>
    <t>Subtilisin-like protease OS=Medicago truncatula GN=MTR_7g081500 PE=4 SV=1</t>
  </si>
  <si>
    <t>Ca_12229_v1.0_kabuli</t>
  </si>
  <si>
    <t>Glycinin subunit G7 OS=Glycine max GN=Gy7 PE=2 SV=1</t>
  </si>
  <si>
    <t>Ca_27702_v1.0_kabuli</t>
  </si>
  <si>
    <t>TPR domain protein OS=Medicago truncatula GN=MTR_7g098450 PE=4 SV=1</t>
  </si>
  <si>
    <t>Ca_05497_v1.0_kabuli</t>
  </si>
  <si>
    <t>Monoglyceride lipase OS=Medicago truncatula GN=MTR_1g110670 PE=4 SV=1</t>
  </si>
  <si>
    <t>Ca_10983_v1.0_kabuli</t>
  </si>
  <si>
    <t>Pentatricopeptide repeat-containing protein OS=Medicago truncatula GN=MTR_036s0084 PE=4 SV=1</t>
  </si>
  <si>
    <t>Ca_19043_v1.0_kabuli</t>
  </si>
  <si>
    <t>Late embryongenesis abundant protein OS=Medicago truncatula GN=MTR_1g061730 PE=4 SV=1</t>
  </si>
  <si>
    <t>Ca_01911_v1.0_kabuli</t>
  </si>
  <si>
    <t>Ca_07635_v1.0_kabuli</t>
  </si>
  <si>
    <t>Subtilisin-like protease OS=Medicago truncatula GN=MTR_3g082200 PE=4 SV=1</t>
  </si>
  <si>
    <t>Ca_19217_v1.0_kabuli</t>
  </si>
  <si>
    <t>L-ascorbate oxidase-like protein OS=Medicago truncatula GN=MTR_3g083450 PE=4 SV=1</t>
  </si>
  <si>
    <t>Ca_05704_v1.0_kabuli</t>
  </si>
  <si>
    <t>Ca_10383_v1.0_kabuli</t>
  </si>
  <si>
    <t>Poly(A) polymerase OS=Medicago truncatula GN=MTR_8g106560 PE=4 SV=1</t>
  </si>
  <si>
    <t>Ca_15930_v1.0_kabuli</t>
  </si>
  <si>
    <t>Putative uncharacterized protein OS=Vitis vinifera GN=VITISV_004107 PE=4 SV=1</t>
  </si>
  <si>
    <t>Ca_22017_v1.0_kabuli</t>
  </si>
  <si>
    <t>Uncharacterized Cys-rich domain OS=Medicago truncatula GN=MTR_4g091550 PE=4 SV=2</t>
  </si>
  <si>
    <t>Ca_06709_v1.0_kabuli</t>
  </si>
  <si>
    <t>Receptor-like protein kinase OS=Medicago truncatula GN=MTR_4g115630 PE=4 SV=1</t>
  </si>
  <si>
    <t>Ca_13184_v1.0_kabuli</t>
  </si>
  <si>
    <t>Ca_19581_v1.0_kabuli</t>
  </si>
  <si>
    <t>Ca_02427_v1.0_kabuli</t>
  </si>
  <si>
    <t>Glutathione peroxidase OS=Medicago truncatula GN=MTR_5g010390 PE=4 SV=1</t>
  </si>
  <si>
    <t>Ca_21803_v1.0_kabuli</t>
  </si>
  <si>
    <t>Serine/threonine-protein kinase OS=Glycine max PE=3 SV=1</t>
  </si>
  <si>
    <t>Ca_19095_v1.0_kabuli</t>
  </si>
  <si>
    <t>Amino acid permease OS=Medicago truncatula GN=MTR_1g007180 PE=4 SV=1</t>
  </si>
  <si>
    <t>Ca_26476_v1.0_kabuli</t>
  </si>
  <si>
    <t>Ca_26784_v1.0_kabuli</t>
  </si>
  <si>
    <t>Ca_00050_v1.0_kabuli</t>
  </si>
  <si>
    <t>Thiamine-phosphate pyrophosphorylase OS=Medicago truncatula GN=MTR_2g006350 PE=3 SV=1</t>
  </si>
  <si>
    <t>Ca_02796_v1.0_kabuli</t>
  </si>
  <si>
    <t>Pentatricopeptide repeat-containing protein OS=Medicago truncatula GN=MTR_2g101360 PE=4 SV=1</t>
  </si>
  <si>
    <t>Ca_14097_v1.0_kabuli</t>
  </si>
  <si>
    <t>Ca_27436_v1.0_kabuli</t>
  </si>
  <si>
    <t>Ca_14946_v1.0_kabuli</t>
  </si>
  <si>
    <t>Ca_21660_v1.0_kabuli</t>
  </si>
  <si>
    <t>Ca_06052_v1.0_kabuli</t>
  </si>
  <si>
    <t>Ca_12230_v1.0_kabuli</t>
  </si>
  <si>
    <t>LegA class (Precursor) OS=Pisum sativum GN=legA PE=2 SV=1</t>
  </si>
  <si>
    <t>Ca_27703_v1.0_kabuli</t>
  </si>
  <si>
    <t>Extra response regulator OS=Populus trichocarpa GN=POPTRDRAFT_553262 PE=4 SV=1</t>
  </si>
  <si>
    <t>Ca_05498_v1.0_kabuli</t>
  </si>
  <si>
    <t>Adenylate isopentenyltransferase OS=Medicago truncatula GN=MTR_1g110590 PE=4 SV=1</t>
  </si>
  <si>
    <t>Ca_10984_v1.0_kabuli</t>
  </si>
  <si>
    <t>Putative uncharacterized protein OS=Medicago truncatula GN=MTR_1g009690 PE=4 SV=1</t>
  </si>
  <si>
    <t>Ca_19044_v1.0_kabuli</t>
  </si>
  <si>
    <t>Putative uncharacterized protein OS=Medicago truncatula GN=MTR_1g061760 PE=4 SV=1</t>
  </si>
  <si>
    <t>Ca_01912_v1.0_kabuli</t>
  </si>
  <si>
    <t>Ca_07636_v1.0_kabuli</t>
  </si>
  <si>
    <t>Membrane protein, putative OS=Medicago truncatula GN=MTR_3g082410 PE=4 SV=1</t>
  </si>
  <si>
    <t>Ca_19218_v1.0_kabuli</t>
  </si>
  <si>
    <t>RING finger protein OS=Medicago truncatula GN=MTR_3g083480 PE=4 SV=1</t>
  </si>
  <si>
    <t>Ca_05705_v1.0_kabuli</t>
  </si>
  <si>
    <t>Ca_10384_v1.0_kabuli</t>
  </si>
  <si>
    <t>Putative uncharacterized protein OS=Medicago truncatula GN=MTR_8g106530 PE=4 SV=1</t>
  </si>
  <si>
    <t>Ca_15931_v1.0_kabuli</t>
  </si>
  <si>
    <t>ATP-dependent DNA helicase 2 subunit OS=Medicago truncatula GN=MTR_4g023560 PE=4 SV=1</t>
  </si>
  <si>
    <t>Ca_22018_v1.0_kabuli</t>
  </si>
  <si>
    <t>Octicosapeptide/Phox/Bem1p OS=Medicago truncatula GN=MTR_4g091530 PE=4 SV=1</t>
  </si>
  <si>
    <t>Ca_06710_v1.0_kabuli</t>
  </si>
  <si>
    <t>Putative uncharacterized protein OS=Medicago truncatula GN=MTR_4g115640 PE=4 SV=1</t>
  </si>
  <si>
    <t>Ca_13185_v1.0_kabuli</t>
  </si>
  <si>
    <t>Ca_19582_v1.0_kabuli</t>
  </si>
  <si>
    <t>Uncharacterized protein OS=Solanum tuberosum GN=PGSC0003DMG400036266 PE=3 SV=1</t>
  </si>
  <si>
    <t>Ca_02428_v1.0_kabuli</t>
  </si>
  <si>
    <t>Xyloglucan galactosyltransferase KATAMARI1 OS=Medicago truncatula GN=MTR_5g010370 PE=4 SV=1</t>
  </si>
  <si>
    <t>Ca_23091_v1.0_kabuli</t>
  </si>
  <si>
    <t>Ca_21804_v1.0_kabuli</t>
  </si>
  <si>
    <t>Ca_19096_v1.0_kabuli</t>
  </si>
  <si>
    <t>Putative uncharacterized protein OS=Medicago truncatula GN=MTR_1g007320 PE=3 SV=1</t>
  </si>
  <si>
    <t>Ca_26769_v1.0_kabuli</t>
  </si>
  <si>
    <t>Protoporphyrinogen oxidase OS=Medicago truncatula GN=MTR_7g031310 PE=4 SV=1</t>
  </si>
  <si>
    <t>Ca_26785_v1.0_kabuli</t>
  </si>
  <si>
    <t>Ca_00051_v1.0_kabuli</t>
  </si>
  <si>
    <t>ATP-dependent DNA helicase Q1 OS=Medicago truncatula GN=MTR_2g006440 PE=4 SV=1</t>
  </si>
  <si>
    <t>Ca_02797_v1.0_kabuli</t>
  </si>
  <si>
    <t>Aquaporin OS=Medicago truncatula GN=MTR_2g101370 PE=3 SV=1</t>
  </si>
  <si>
    <t>Ca_14098_v1.0_kabuli</t>
  </si>
  <si>
    <t>Ca_14947_v1.0_kabuli</t>
  </si>
  <si>
    <t>Ca_21661_v1.0_kabuli</t>
  </si>
  <si>
    <t>Hydroxyacylglutathione hydrolase OS=Medicago truncatula GN=MTR_5g068440 PE=3 SV=1</t>
  </si>
  <si>
    <t>Ca_06053_v1.0_kabuli</t>
  </si>
  <si>
    <t>Ca_12231_v1.0_kabuli</t>
  </si>
  <si>
    <t>Ca_03419_v1.0_kabuli</t>
  </si>
  <si>
    <t>Serine/threonine-protein phosphatase OS=Glycine max PE=3 SV=1</t>
  </si>
  <si>
    <t>Ca_05499_v1.0_kabuli</t>
  </si>
  <si>
    <t>Protein MKS1 OS=Medicago truncatula GN=MTR_1g110570 PE=4 SV=1</t>
  </si>
  <si>
    <t>Ca_19045_v1.0_kabuli</t>
  </si>
  <si>
    <t>Ca_01913_v1.0_kabuli</t>
  </si>
  <si>
    <t>Putative uncharacterized protein OS=Medicago truncatula GN=MTR_3g109630 PE=4 SV=1</t>
  </si>
  <si>
    <t>Ca_07637_v1.0_kabuli</t>
  </si>
  <si>
    <t>Putative uncharacterized protein OS=Medicago truncatula GN=MTR_3g082430 PE=4 SV=1</t>
  </si>
  <si>
    <t>Ca_19219_v1.0_kabuli</t>
  </si>
  <si>
    <t>Ca_05706_v1.0_kabuli</t>
  </si>
  <si>
    <t>Ca_10385_v1.0_kabuli</t>
  </si>
  <si>
    <t>Putative uncharacterized protein OS=Medicago truncatula GN=MTR_8g106520 PE=4 SV=1</t>
  </si>
  <si>
    <t>Ca_22019_v1.0_kabuli</t>
  </si>
  <si>
    <t>Ca_06711_v1.0_kabuli</t>
  </si>
  <si>
    <t>Synaptotagmin-1 OS=Medicago truncatula GN=MTR_4g115660 PE=4 SV=1</t>
  </si>
  <si>
    <t>Ca_13186_v1.0_kabuli</t>
  </si>
  <si>
    <t>Ca_19583_v1.0_kabuli</t>
  </si>
  <si>
    <t>Cytochrome P450 OS=Medicago truncatula GN=MTR_036s0094 PE=3 SV=1</t>
  </si>
  <si>
    <t>Ca_02429_v1.0_kabuli</t>
  </si>
  <si>
    <t>DNA-binding PD1-like protein OS=Medicago truncatula GN=MTR_5g010330 PE=4 SV=1</t>
  </si>
  <si>
    <t>Ca_23092_v1.0_kabuli</t>
  </si>
  <si>
    <t>Beta-carotene hydroxylase OS=Citrus unshiu GN=CHX1 PE=2 SV=1</t>
  </si>
  <si>
    <t>Ca_21805_v1.0_kabuli</t>
  </si>
  <si>
    <t>Ca_19097_v1.0_kabuli</t>
  </si>
  <si>
    <t>Ca_26770_v1.0_kabuli</t>
  </si>
  <si>
    <t>Receptor protein kinase-like protein OS=Medicago truncatula GN=MTR_7g031470 PE=4 SV=1</t>
  </si>
  <si>
    <t>Ca_26478_v1.0_kabuli</t>
  </si>
  <si>
    <t>Ca_26786_v1.0_kabuli</t>
  </si>
  <si>
    <t>Pyruvate dehydrogenase E1 component alpha subunit OS=Medicago truncatula GN=MTR_5g036600 PE=4 SV=1</t>
  </si>
  <si>
    <t>Ca_00052_v1.0_kabuli</t>
  </si>
  <si>
    <t>Putative uncharacterized protein OS=Medicago truncatula GN=MTR_2g006520 PE=4 SV=1</t>
  </si>
  <si>
    <t>Ca_02798_v1.0_kabuli</t>
  </si>
  <si>
    <t>Electron carrier/ electron transporter/ iron ion binding protein OS=Medicago truncatula GN=MTR_2g101380 PE=4 SV=1</t>
  </si>
  <si>
    <t>Ca_14099_v1.0_kabuli</t>
  </si>
  <si>
    <t>Lipoyl synthase, mitochondrial OS=Medicago truncatula GN=LIP1 PE=2 SV=1</t>
  </si>
  <si>
    <t>Ca_14948_v1.0_kabuli</t>
  </si>
  <si>
    <t>Pentatricopeptide repeat-containing protein OS=Medicago truncatula GN=MTR_5g067140 PE=4 SV=1</t>
  </si>
  <si>
    <t>Ca_21662_v1.0_kabuli</t>
  </si>
  <si>
    <t>E3 ubiquitin-protein ligase synoviolin B OS=Medicago truncatula GN=MTR_5g068460 PE=4 SV=1</t>
  </si>
  <si>
    <t>Ca_06054_v1.0_kabuli</t>
  </si>
  <si>
    <t>Ca_12232_v1.0_kabuli</t>
  </si>
  <si>
    <t>Ca_03420_v1.0_kabuli</t>
  </si>
  <si>
    <t>U3 small nucleolar RNA-associated protein-like protein OS=Medicago truncatula GN=MTR_1g089260 PE=4 SV=1</t>
  </si>
  <si>
    <t>Ca_05500_v1.0_kabuli</t>
  </si>
  <si>
    <t>Putative uncharacterized protein OS=Medicago truncatula GN=MTR_1g110550 PE=4 SV=1</t>
  </si>
  <si>
    <t>Ca_19046_v1.0_kabuli</t>
  </si>
  <si>
    <t>Ca_01914_v1.0_kabuli</t>
  </si>
  <si>
    <t>RCC1 and BTB domain-containing protein OS=Medicago truncatula GN=MTR_3g109650 PE=4 SV=1</t>
  </si>
  <si>
    <t>Ca_07638_v1.0_kabuli</t>
  </si>
  <si>
    <t>Endoglucanase OS=Medicago truncatula GN=MTR_3g082440 PE=4 SV=1</t>
  </si>
  <si>
    <t>Ca_19220_v1.0_kabuli</t>
  </si>
  <si>
    <t>Putative uncharacterized protein OS=Medicago truncatula GN=MTR_060s0021 PE=4 SV=1</t>
  </si>
  <si>
    <t>Ca_05707_v1.0_kabuli</t>
  </si>
  <si>
    <t>Steroleosin A OS=Arachis hypogaea GN=STO-A PE=2 SV=1</t>
  </si>
  <si>
    <t>Ca_10386_v1.0_kabuli</t>
  </si>
  <si>
    <t>Ca_15933_v1.0_kabuli</t>
  </si>
  <si>
    <t>Ca_22020_v1.0_kabuli</t>
  </si>
  <si>
    <t>AarF domain-containing protein kinase, putative OS=Medicago truncatula GN=MTR_4g091510 PE=4 SV=1</t>
  </si>
  <si>
    <t>Ca_06712_v1.0_kabuli</t>
  </si>
  <si>
    <t>Phytase OS=Glycine max GN=Pap3 PE=2 SV=1</t>
  </si>
  <si>
    <t>Ca_13187_v1.0_kabuli</t>
  </si>
  <si>
    <t>Ca_19584_v1.0_kabuli</t>
  </si>
  <si>
    <t>Quinone oxidoreductase-like protein OS=Medicago truncatula GN=MTR_8g035630 PE=2 SV=1</t>
  </si>
  <si>
    <t>Ca_02430_v1.0_kabuli</t>
  </si>
  <si>
    <t>Hypothetical 19.6 kDa protein OS=Cicer arietinum PE=2 SV=1</t>
  </si>
  <si>
    <t>Ca_23093_v1.0_kabuli</t>
  </si>
  <si>
    <t>Ca_21806_v1.0_kabuli</t>
  </si>
  <si>
    <t>Ca_19098_v1.0_kabuli</t>
  </si>
  <si>
    <t>HMP-PP phosphatase OS=Medicago truncatula GN=MTR_1g007330 PE=4 SV=1</t>
  </si>
  <si>
    <t>Ca_26771_v1.0_kabuli</t>
  </si>
  <si>
    <t>Ca_27834_v1.0_kabuli</t>
  </si>
  <si>
    <t>Ca_26727_v1.0_kabuli</t>
  </si>
  <si>
    <t>Ca_00053_v1.0_kabuli</t>
  </si>
  <si>
    <t>Ca_02799_v1.0_kabuli</t>
  </si>
  <si>
    <t>Zinc phosphodiesterase ELAC protein OS=Medicago truncatula GN=MTR_2g101390 PE=3 SV=1</t>
  </si>
  <si>
    <t>Ca_14100_v1.0_kabuli</t>
  </si>
  <si>
    <t>Tetratricopeptide repeat protein OS=Medicago truncatula GN=MTR_7g059150 PE=4 SV=1</t>
  </si>
  <si>
    <t>Ca_27442_v1.0_kabuli</t>
  </si>
  <si>
    <t>Defective in cullin neddylation protein OS=Glycine max PE=4 SV=1</t>
  </si>
  <si>
    <t>Ca_14949_v1.0_kabuli</t>
  </si>
  <si>
    <t>Ca_21663_v1.0_kabuli</t>
  </si>
  <si>
    <t>Putative uncharacterized protein OS=Medicago truncatula GN=MTR_5g068060 PE=4 SV=1</t>
  </si>
  <si>
    <t>Ca_06055_v1.0_kabuli</t>
  </si>
  <si>
    <t>Glucan endo-1,3-beta-glucosidase OS=Medicago truncatula GN=MTR_7g081350 PE=3 SV=1</t>
  </si>
  <si>
    <t>Ca_12233_v1.0_kabuli</t>
  </si>
  <si>
    <t>Ca_03421_v1.0_kabuli</t>
  </si>
  <si>
    <t>Ca_05501_v1.0_kabuli</t>
  </si>
  <si>
    <t>Ca_10987_v1.0_kabuli</t>
  </si>
  <si>
    <t>Ca_19047_v1.0_kabuli</t>
  </si>
  <si>
    <t>Putative uncharacterized protein OS=Medicago truncatula GN=MTR_1g062160 PE=4 SV=1</t>
  </si>
  <si>
    <t>Ca_01915_v1.0_kabuli</t>
  </si>
  <si>
    <t>Mitogen-activated protein kinase kinase kinase OS=Medicago truncatula GN=MTR_3g109690 PE=4 SV=1</t>
  </si>
  <si>
    <t>Ca_07639_v1.0_kabuli</t>
  </si>
  <si>
    <t>Ca_19221_v1.0_kabuli</t>
  </si>
  <si>
    <t>Ca_05708_v1.0_kabuli</t>
  </si>
  <si>
    <t>Ca_10387_v1.0_kabuli</t>
  </si>
  <si>
    <t>Ca_15934_v1.0_kabuli</t>
  </si>
  <si>
    <t>Ca_22021_v1.0_kabuli</t>
  </si>
  <si>
    <t>R2R3-MYB transcription factor OS=Medicago truncatula GN=MTR_4g091490 PE=4 SV=1</t>
  </si>
  <si>
    <t>Ca_06713_v1.0_kabuli</t>
  </si>
  <si>
    <t>Uncharacterized protein OS=Medicago truncatula GN=MTR_4g115730 PE=2 SV=1</t>
  </si>
  <si>
    <t>Ca_13188_v1.0_kabuli</t>
  </si>
  <si>
    <t>Ca_02431_v1.0_kabuli</t>
  </si>
  <si>
    <t>Lysine-specific demethylase 5D OS=Medicago truncatula GN=MTR_5g010300 PE=4 SV=1</t>
  </si>
  <si>
    <t>Ca_21807_v1.0_kabuli</t>
  </si>
  <si>
    <t>Ca_19099_v1.0_kabuli</t>
  </si>
  <si>
    <t>Uncharacterized protein OS=Capsella rubella GN=CARUB_v10023408mg PE=4 SV=1</t>
  </si>
  <si>
    <t>Ca_27901_v1.0_kabuli</t>
  </si>
  <si>
    <t>Ca_27835_v1.0_kabuli</t>
  </si>
  <si>
    <t>Ca_26728_v1.0_kabuli</t>
  </si>
  <si>
    <t>Ca_00054_v1.0_kabuli</t>
  </si>
  <si>
    <t>Serine hydroxymethyltransferase OS=Medicago truncatula GN=MTR_2g006570 PE=3 SV=1</t>
  </si>
  <si>
    <t>Ca_02800_v1.0_kabuli</t>
  </si>
  <si>
    <t>Cytosine-specific methyltransferase OS=Pisum sativum PE=2 SV=1</t>
  </si>
  <si>
    <t>Ca_14101_v1.0_kabuli</t>
  </si>
  <si>
    <t>Ca_27443_v1.0_kabuli</t>
  </si>
  <si>
    <t>Ca_21664_v1.0_kabuli</t>
  </si>
  <si>
    <t>AarF domain-containing protein kinase, putative OS=Medicago truncatula GN=MTR_5g068050 PE=4 SV=1</t>
  </si>
  <si>
    <t>Ca_06056_v1.0_kabuli</t>
  </si>
  <si>
    <t>Ca_12234_v1.0_kabuli</t>
  </si>
  <si>
    <t>Uncharacterized protein OS=Prunus persica GN=PRUPE_ppa012142mg PE=4 SV=1</t>
  </si>
  <si>
    <t>Ca_03422_v1.0_kabuli</t>
  </si>
  <si>
    <t>Ca_05502_v1.0_kabuli</t>
  </si>
  <si>
    <t>Putative uncharacterized protein (Fragment) OS=Vitis vinifera GN=VIT_00s0507g00020 PE=4 SV=1</t>
  </si>
  <si>
    <t>Ca_10988_v1.0_kabuli</t>
  </si>
  <si>
    <t>Ca_19048_v1.0_kabuli</t>
  </si>
  <si>
    <t>Ca_01916_v1.0_kabuli</t>
  </si>
  <si>
    <t>Peptidyl-tRNA hydrolase OS=Medicago truncatula GN=MTR_3g109700 PE=2 SV=1</t>
  </si>
  <si>
    <t>Ca_07640_v1.0_kabuli</t>
  </si>
  <si>
    <t>Ca_19222_v1.0_kabuli</t>
  </si>
  <si>
    <t>Ca_05709_v1.0_kabuli</t>
  </si>
  <si>
    <t>Ca_10388_v1.0_kabuli</t>
  </si>
  <si>
    <t>Zinc finger protein OS=Medicago truncatula GN=MTR_8g106220 PE=4 SV=1</t>
  </si>
  <si>
    <t>Ca_15935_v1.0_kabuli</t>
  </si>
  <si>
    <t>Ca_22022_v1.0_kabuli</t>
  </si>
  <si>
    <t>Major sperm protein OS=Medicago truncatula GN=MTR_4g091470 PE=4 SV=1</t>
  </si>
  <si>
    <t>Ca_06714_v1.0_kabuli</t>
  </si>
  <si>
    <t>Ca_13189_v1.0_kabuli</t>
  </si>
  <si>
    <t>Ca_19586_v1.0_kabuli</t>
  </si>
  <si>
    <t>Ca_02432_v1.0_kabuli</t>
  </si>
  <si>
    <t>Glutamate-cysteine ligase OS=Medicago truncatula GN=MTR_5g010250 PE=4 SV=1</t>
  </si>
  <si>
    <t>Ca_21808_v1.0_kabuli</t>
  </si>
  <si>
    <t>ABC transporter G family member OS=Medicago truncatula GN=MTR_4g116540 PE=3 SV=1</t>
  </si>
  <si>
    <t>Ca_19100_v1.0_kabuli</t>
  </si>
  <si>
    <t>Uncharacterized protein (Fragment) OS=Sarcophilus harrisii PE=4 SV=1</t>
  </si>
  <si>
    <t>Ca_24272_v1.0_kabuli</t>
  </si>
  <si>
    <t>Putative uncharacterized protein OS=Medicago truncatula GN=MTR_4g060150 PE=4 SV=1</t>
  </si>
  <si>
    <t>Ca_26729_v1.0_kabuli</t>
  </si>
  <si>
    <t>Ca_00055_v1.0_kabuli</t>
  </si>
  <si>
    <t>Ca_02801_v1.0_kabuli</t>
  </si>
  <si>
    <t>Pentatricopeptide repeat-containing protein OS=Medicago truncatula GN=MTR_2g035630 PE=4 SV=1</t>
  </si>
  <si>
    <t>Ca_14102_v1.0_kabuli</t>
  </si>
  <si>
    <t>Ca_27444_v1.0_kabuli</t>
  </si>
  <si>
    <t>Ca_14951_v1.0_kabuli</t>
  </si>
  <si>
    <t>Serine hydroxymethyltransferase OS=Medicago truncatula GN=MTR_5g067060 PE=1 SV=1</t>
  </si>
  <si>
    <t>Ca_06057_v1.0_kabuli</t>
  </si>
  <si>
    <t>Ca_12235_v1.0_kabuli</t>
  </si>
  <si>
    <t>Ca_03423_v1.0_kabuli</t>
  </si>
  <si>
    <t>Ca_05503_v1.0_kabuli</t>
  </si>
  <si>
    <t>R2R3-MYB transcription factor OS=Medicago truncatula GN=MTR_1g110460 PE=4 SV=1</t>
  </si>
  <si>
    <t>Ca_10989_v1.0_kabuli</t>
  </si>
  <si>
    <t>Putative uncharacterized protein OS=Medicago truncatula GN=MTR_1g009660 PE=4 SV=1</t>
  </si>
  <si>
    <t>Ca_19049_v1.0_kabuli</t>
  </si>
  <si>
    <t>Ca_01917_v1.0_kabuli</t>
  </si>
  <si>
    <t>Putative uncharacterized protein OS=Medicago truncatula GN=MTR_3g109720 PE=4 SV=1</t>
  </si>
  <si>
    <t>Ca_07641_v1.0_kabuli</t>
  </si>
  <si>
    <t>Zinc finger protein CONSTANS-LIKE protein OS=Medicago truncatula GN=MTR_3g082630 PE=4 SV=1</t>
  </si>
  <si>
    <t>Ca_19223_v1.0_kabuli</t>
  </si>
  <si>
    <t>Ca_05710_v1.0_kabuli</t>
  </si>
  <si>
    <t>Ca_10389_v1.0_kabuli</t>
  </si>
  <si>
    <t>Putative uncharacterized protein OS=Medicago truncatula GN=MTR_8g106210 PE=4 SV=1</t>
  </si>
  <si>
    <t>Ca_15936_v1.0_kabuli</t>
  </si>
  <si>
    <t>Ca_22023_v1.0_kabuli</t>
  </si>
  <si>
    <t>Sugar transport protein OS=Medicago truncatula GN=MTR_4g091370 PE=3 SV=1</t>
  </si>
  <si>
    <t>Ca_06715_v1.0_kabuli</t>
  </si>
  <si>
    <t>Translocase of chloroplast OS=Medicago truncatula GN=MTR_4g115710 PE=4 SV=1</t>
  </si>
  <si>
    <t>Ca_13190_v1.0_kabuli</t>
  </si>
  <si>
    <t>Ca_19587_v1.0_kabuli</t>
  </si>
  <si>
    <t>Ca_02433_v1.0_kabuli</t>
  </si>
  <si>
    <t>BAH and coiled-coil domain-containing protein OS=Medicago truncatula GN=MTR_5g010190 PE=4 SV=1</t>
  </si>
  <si>
    <t>Ca_21809_v1.0_kabuli</t>
  </si>
  <si>
    <t>Ca_19101_v1.0_kabuli</t>
  </si>
  <si>
    <t>Ca_24273_v1.0_kabuli</t>
  </si>
  <si>
    <t>NBS-containing resistance-like protein OS=Medicago truncatula GN=MTR_122s0030 PE=4 SV=1</t>
  </si>
  <si>
    <t>Ca_26730_v1.0_kabuli</t>
  </si>
  <si>
    <t>Ca_00056_v1.0_kabuli</t>
  </si>
  <si>
    <t>Potassium channel OS=Medicago truncatula GN=MTR_2g006870 PE=4 SV=1</t>
  </si>
  <si>
    <t>Ca_02802_v1.0_kabuli</t>
  </si>
  <si>
    <t>Alpha galactosidase OS=Medicago truncatula GN=MTR_6g069140 PE=4 SV=1</t>
  </si>
  <si>
    <t>Ca_14103_v1.0_kabuli</t>
  </si>
  <si>
    <t>Ca_27634_v1.0_kabuli</t>
  </si>
  <si>
    <t>Carboxyl-terminal peptidase OS=Medicago truncatula GN=MTR_3g108680 PE=4 SV=1</t>
  </si>
  <si>
    <t>Ca_14952_v1.0_kabuli</t>
  </si>
  <si>
    <t>Ca_21666_v1.0_kabuli</t>
  </si>
  <si>
    <t>Ca_06058_v1.0_kabuli</t>
  </si>
  <si>
    <t>Ca_12236_v1.0_kabuli</t>
  </si>
  <si>
    <t>Ca_03424_v1.0_kabuli</t>
  </si>
  <si>
    <t>Ca_05504_v1.0_kabuli</t>
  </si>
  <si>
    <t>Glutaminyl-tRNA synthetase OS=Medicago truncatula GN=MTR_1g110430 PE=3 SV=1</t>
  </si>
  <si>
    <t>Ca_10990_v1.0_kabuli</t>
  </si>
  <si>
    <t>Pentatricopeptide repeat-containing protein OS=Medicago truncatula GN=MTR_1g009650 PE=4 SV=1</t>
  </si>
  <si>
    <t>Ca_19050_v1.0_kabuli</t>
  </si>
  <si>
    <t>Ca_01918_v1.0_kabuli</t>
  </si>
  <si>
    <t>GATA transcription factor OS=Medicago truncatula GN=MTR_3g109760 PE=4 SV=1</t>
  </si>
  <si>
    <t>Ca_07642_v1.0_kabuli</t>
  </si>
  <si>
    <t>Ca_19224_v1.0_kabuli</t>
  </si>
  <si>
    <t>Ca_05711_v1.0_kabuli</t>
  </si>
  <si>
    <t>Ca_10390_v1.0_kabuli</t>
  </si>
  <si>
    <t>Histidine kinase OS=Medicago truncatula GN=MTR_8g106150 PE=4 SV=1</t>
  </si>
  <si>
    <t>Ca_22024_v1.0_kabuli</t>
  </si>
  <si>
    <t>Importin subunit alpha-2 OS=Medicago truncatula GN=MTR_4g091320 PE=4 SV=1</t>
  </si>
  <si>
    <t>Ca_13191_v1.0_kabuli</t>
  </si>
  <si>
    <t>Ca_19588_v1.0_kabuli</t>
  </si>
  <si>
    <t>Growth-regulating factor OS=Medicago truncatula GN=MTR_036s0089 PE=4 SV=1</t>
  </si>
  <si>
    <t>Ca_02434_v1.0_kabuli</t>
  </si>
  <si>
    <t>Ca_21810_v1.0_kabuli</t>
  </si>
  <si>
    <t>Ca_24274_v1.0_kabuli</t>
  </si>
  <si>
    <t>Serine/threonine protein kinase ATM OS=Medicago truncatula GN=MTR_3g010860 PE=4 SV=1</t>
  </si>
  <si>
    <t>Ca_26731_v1.0_kabuli</t>
  </si>
  <si>
    <t>Ca_00057_v1.0_kabuli</t>
  </si>
  <si>
    <t>Putative uncharacterized protein OS=Medicago truncatula GN=MTR_2g006770 PE=2 SV=1</t>
  </si>
  <si>
    <t>Ca_02803_v1.0_kabuli</t>
  </si>
  <si>
    <t>Ca_14104_v1.0_kabuli</t>
  </si>
  <si>
    <t>Ca_14953_v1.0_kabuli</t>
  </si>
  <si>
    <t>Stackhouse genomic scaffold, scaffold_183 OS=Chondrus crispus GN=CHC_T00003266001 PE=4 SV=1</t>
  </si>
  <si>
    <t>Ca_21667_v1.0_kabuli</t>
  </si>
  <si>
    <t>Putative uncharacterized protein OS=Medicago truncatula GN=MTR_5g067740 PE=4 SV=1</t>
  </si>
  <si>
    <t>Ca_06059_v1.0_kabuli</t>
  </si>
  <si>
    <t>Ca_12237_v1.0_kabuli</t>
  </si>
  <si>
    <t>Ca_03425_v1.0_kabuli</t>
  </si>
  <si>
    <t>U1 small nuclear ribonucleoprotein C OS=Glycine max PE=3 SV=1</t>
  </si>
  <si>
    <t>Ca_05505_v1.0_kabuli</t>
  </si>
  <si>
    <t>Uncharacterized protein OS=Medicago truncatula GN=MTR_1g093790 PE=2 SV=1</t>
  </si>
  <si>
    <t>Ca_10991_v1.0_kabuli</t>
  </si>
  <si>
    <t>Putative uncharacterized protein OS=Medicago truncatula GN=MTR_1g009640 PE=4 SV=1</t>
  </si>
  <si>
    <t>Ca_19051_v1.0_kabuli</t>
  </si>
  <si>
    <t>Ca_01919_v1.0_kabuli</t>
  </si>
  <si>
    <t>Class III HD-Zip protein OS=Medicago truncatula GN=MTR_3g109800 PE=3 SV=1</t>
  </si>
  <si>
    <t>Ca_07643_v1.0_kabuli</t>
  </si>
  <si>
    <t>Ca_19225_v1.0_kabuli</t>
  </si>
  <si>
    <t>RHO protein GDP dissociation inhibitor OS=Medicago truncatula GN=MTR_3g082970 PE=4 SV=1</t>
  </si>
  <si>
    <t>Ca_05712_v1.0_kabuli</t>
  </si>
  <si>
    <t>Bromodomain-containing protein OS=Medicago truncatula GN=MTR_4g092900 PE=4 SV=1</t>
  </si>
  <si>
    <t>Ca_10391_v1.0_kabuli</t>
  </si>
  <si>
    <t>26S proteasome non-ATPase regulatory subunit OS=Medicago truncatula GN=MTR_8g106120 PE=4 SV=1</t>
  </si>
  <si>
    <t>Ca_15938_v1.0_kabuli</t>
  </si>
  <si>
    <t>Putative uncharacterized protein OS=Lotus japonicus PE=4 SV=1</t>
  </si>
  <si>
    <t>Ca_22025_v1.0_kabuli</t>
  </si>
  <si>
    <t>Lysine-specific demethylase 5B OS=Medicago truncatula GN=MTR_135s0020 PE=4 SV=1</t>
  </si>
  <si>
    <t>Ca_06717_v1.0_kabuli</t>
  </si>
  <si>
    <t>Uncharacterized protein OS=Lotus japonicus PE=4 SV=1</t>
  </si>
  <si>
    <t>Ca_13192_v1.0_kabuli</t>
  </si>
  <si>
    <t>Ca_19589_v1.0_kabuli</t>
  </si>
  <si>
    <t>Ca_02435_v1.0_kabuli</t>
  </si>
  <si>
    <t>Aquaporin OS=Medicago truncatula GN=MTR_5g010150 PE=3 SV=1</t>
  </si>
  <si>
    <t>Ca_23098_v1.0_kabuli</t>
  </si>
  <si>
    <t>Ca_21811_v1.0_kabuli</t>
  </si>
  <si>
    <t>Ca_19103_v1.0_kabuli</t>
  </si>
  <si>
    <t>Ca_24275_v1.0_kabuli</t>
  </si>
  <si>
    <t>Receptor-like kinase OS=Medicago truncatula GN=MTR_2g032560 PE=4 SV=1</t>
  </si>
  <si>
    <t>Ca_27754_v1.0_kabuli</t>
  </si>
  <si>
    <t>Polygalacturonase OS=Medicago truncatula GN=MTR_8g077320 PE=3 SV=1</t>
  </si>
  <si>
    <t>Ca_00058_v1.0_kabuli</t>
  </si>
  <si>
    <t>Ca_02804_v1.0_kabuli</t>
  </si>
  <si>
    <t>WD repeat-containing protein OS=Medicago truncatula GN=MTR_2g101410 PE=4 SV=1</t>
  </si>
  <si>
    <t>Ca_14105_v1.0_kabuli</t>
  </si>
  <si>
    <t>Ca_27933_v1.0_kabuli</t>
  </si>
  <si>
    <t>Ca_14954_v1.0_kabuli</t>
  </si>
  <si>
    <t>Ca_21668_v1.0_kabuli</t>
  </si>
  <si>
    <t>Photosystem I P700 chlorophyll a apoprotein OS=Medicago truncatula GN=MTR_5g067730 PE=3 SV=1</t>
  </si>
  <si>
    <t>Ca_06060_v1.0_kabuli</t>
  </si>
  <si>
    <t>ELMO domain-containing protein A OS=Medicago truncatula GN=MTR_7g081300 PE=4 SV=1</t>
  </si>
  <si>
    <t>Ca_12238_v1.0_kabuli</t>
  </si>
  <si>
    <t>Uncharacterized protein OS=Musa acuminata subsp. malaccensis PE=4 SV=1</t>
  </si>
  <si>
    <t>Ca_03426_v1.0_kabuli</t>
  </si>
  <si>
    <t>Ca_05506_v1.0_kabuli</t>
  </si>
  <si>
    <t>Ca_10992_v1.0_kabuli</t>
  </si>
  <si>
    <t>Ca_19052_v1.0_kabuli</t>
  </si>
  <si>
    <t>Ca_01920_v1.0_kabuli</t>
  </si>
  <si>
    <t>Receptor-like protein kinase OS=Medicago truncatula GN=MTR_3g109820 PE=4 SV=1</t>
  </si>
  <si>
    <t>Ca_07644_v1.0_kabuli</t>
  </si>
  <si>
    <t>Annotation was added to scaffolds in November 2011 Long-chain-fatty-acid-CoA ligase OS=Medicago truncatula GN=MTR_3g082660 PE=4 SV=1</t>
  </si>
  <si>
    <t>Ca_19226_v1.0_kabuli</t>
  </si>
  <si>
    <t>Ca_05713_v1.0_kabuli</t>
  </si>
  <si>
    <t>Ca_10392_v1.0_kabuli</t>
  </si>
  <si>
    <t>Kinase-like protein OS=Medicago truncatula GN=MTR_8g106100 PE=4 SV=1</t>
  </si>
  <si>
    <t>Ca_15939_v1.0_kabuli</t>
  </si>
  <si>
    <t>Putative DNA binding protein (Fragment) OS=Trifolium pratense PE=1 SV=1</t>
  </si>
  <si>
    <t>Ca_22026_v1.0_kabuli</t>
  </si>
  <si>
    <t>Protein AUXIN SIGNALING F-BOX OS=Medicago truncatula GN=MTR_4g091290 PE=4 SV=1</t>
  </si>
  <si>
    <t>Ca_06718_v1.0_kabuli</t>
  </si>
  <si>
    <t>Ca_13193_v1.0_kabuli</t>
  </si>
  <si>
    <t>Ca_19590_v1.0_kabuli</t>
  </si>
  <si>
    <t>Dihydrodipicolinate synthase 1 OS=Arabidopsis lyrata subsp. lyrata GN=ARALYDRAFT_486562 PE=3 SV=1</t>
  </si>
  <si>
    <t>Ca_02436_v1.0_kabuli</t>
  </si>
  <si>
    <t>Ca_23099_v1.0_kabuli</t>
  </si>
  <si>
    <t>PPPDE peptidase domain-containing protein OS=Medicago truncatula GN=MTR_4g066740 PE=4 SV=1</t>
  </si>
  <si>
    <t>Ca_21812_v1.0_kabuli</t>
  </si>
  <si>
    <t>Ca_19104_v1.0_kabuli</t>
  </si>
  <si>
    <t>Ca_24276_v1.0_kabuli</t>
  </si>
  <si>
    <t>Ca_27323_v1.0_kabuli</t>
  </si>
  <si>
    <t>Ca_27755_v1.0_kabuli</t>
  </si>
  <si>
    <t>Putative uncharacterized protein OS=Medicago truncatula GN=MTR_3g019330 PE=4 SV=1</t>
  </si>
  <si>
    <t>Ca_00059_v1.0_kabuli</t>
  </si>
  <si>
    <t>FBD-associated F-box protein OS=Medicago truncatula GN=MTR_5g083890 PE=4 SV=1</t>
  </si>
  <si>
    <t>Ca_02805_v1.0_kabuli</t>
  </si>
  <si>
    <t>Putative uncharacterized protein OS=Medicago truncatula GN=MTR_2g101480 PE=4 SV=1</t>
  </si>
  <si>
    <t>Ca_14106_v1.0_kabuli</t>
  </si>
  <si>
    <t>Ca_28019_v1.0_kabuli</t>
  </si>
  <si>
    <t>Putative uncharacterized protein OS=Medicago truncatula GN=MTR_1g061720 PE=4 SV=1</t>
  </si>
  <si>
    <t>Ca_14955_v1.0_kabuli</t>
  </si>
  <si>
    <t>Ca_21669_v1.0_kabuli</t>
  </si>
  <si>
    <t>WRKY transcription factor-30 OS=Medicago truncatula GN=MTR_5g067680 PE=4 SV=1</t>
  </si>
  <si>
    <t>Ca_06061_v1.0_kabuli</t>
  </si>
  <si>
    <t>Mitochodrial transcription termination factor-related OS=Medicago truncatula GN=MTR_7g081270 PE=4 SV=1</t>
  </si>
  <si>
    <t>Ca_12239_v1.0_kabuli</t>
  </si>
  <si>
    <t>Ca_03427_v1.0_kabuli</t>
  </si>
  <si>
    <t>Ca_05507_v1.0_kabuli</t>
  </si>
  <si>
    <t>Ca_10993_v1.0_kabuli</t>
  </si>
  <si>
    <t>WRKY transcription factor OS=Medicago truncatula GN=MTR_1g009380 PE=4 SV=1</t>
  </si>
  <si>
    <t>Ca_19053_v1.0_kabuli</t>
  </si>
  <si>
    <t>Ca_01921_v1.0_kabuli</t>
  </si>
  <si>
    <t>Ca_07645_v1.0_kabuli</t>
  </si>
  <si>
    <t>Putative uncharacterized protein OS=Medicago truncatula GN=MTR_3g082680 PE=4 SV=1</t>
  </si>
  <si>
    <t>Ca_19227_v1.0_kabuli</t>
  </si>
  <si>
    <t>Putative uncharacterized protein OS=Medicago truncatula GN=MTR_3g082850 PE=4 SV=1</t>
  </si>
  <si>
    <t>Ca_05714_v1.0_kabuli</t>
  </si>
  <si>
    <t>Ca_10393_v1.0_kabuli</t>
  </si>
  <si>
    <t>THO complex subunit OS=Medicago truncatula GN=MTR_8g106090 PE=4 SV=1</t>
  </si>
  <si>
    <t>Ca_15940_v1.0_kabuli</t>
  </si>
  <si>
    <t>Ca_22027_v1.0_kabuli</t>
  </si>
  <si>
    <t>External NADH-ubiquinone oxidoreductase OS=Medicago truncatula GN=MTR_4g091240 PE=4 SV=1</t>
  </si>
  <si>
    <t>Ca_06719_v1.0_kabuli</t>
  </si>
  <si>
    <t>Ca_13194_v1.0_kabuli</t>
  </si>
  <si>
    <t>Ca_19591_v1.0_kabuli</t>
  </si>
  <si>
    <t>Ca_02437_v1.0_kabuli</t>
  </si>
  <si>
    <t>Zinc finger protein CONSTANS-like protein OS=Medicago truncatula GN=MTR_5g010120 PE=4 SV=1</t>
  </si>
  <si>
    <t>Ca_24277_v1.0_kabuli</t>
  </si>
  <si>
    <t>Putative uncharacterized protein OS=Medicago truncatula GN=MTR_8g062990 PE=4 SV=1</t>
  </si>
  <si>
    <t>Ca_27324_v1.0_kabuli</t>
  </si>
  <si>
    <t>Dimethylaniline monooxygenase, putative OS=Ricinus communis GN=RCOM_1470740 PE=4 SV=1</t>
  </si>
  <si>
    <t>Ca_28048_v1.0_kabuli</t>
  </si>
  <si>
    <t>Ca_00060_v1.0_kabuli</t>
  </si>
  <si>
    <t>Membralin OS=Medicago truncatula GN=MTR_2g006880 PE=4 SV=1</t>
  </si>
  <si>
    <t>Ca_02806_v1.0_kabuli</t>
  </si>
  <si>
    <t>Cytokinin induced message OS=Glycine max GN=cim1 PE=2 SV=1</t>
  </si>
  <si>
    <t>Ca_14107_v1.0_kabuli</t>
  </si>
  <si>
    <t>Pentatricopeptide repeat-containing protein OS=Medicago truncatula GN=MTR_2g007050 PE=4 SV=1</t>
  </si>
  <si>
    <t>Ca_28114_v1.0_kabuli</t>
  </si>
  <si>
    <t>Potyvirus VPg interacting protein OS=Arachis hypogaea GN=VPgB PE=2 SV=1</t>
  </si>
  <si>
    <t>Ca_14956_v1.0_kabuli</t>
  </si>
  <si>
    <t>Ca_21670_v1.0_kabuli</t>
  </si>
  <si>
    <t>Transmembrane protein 87B OS=Medicago truncatula GN=MTR_5g067670 PE=4 SV=1</t>
  </si>
  <si>
    <t>Ca_06062_v1.0_kabuli</t>
  </si>
  <si>
    <t>Putative uncharacterized protein OS=Medicago truncatula GN=MTR_7g081260 PE=4 SV=1</t>
  </si>
  <si>
    <t>Ca_12240_v1.0_kabuli</t>
  </si>
  <si>
    <t>Ca_03428_v1.0_kabuli</t>
  </si>
  <si>
    <t>Ca_10994_v1.0_kabuli</t>
  </si>
  <si>
    <t>Myosin-like protein OS=Medicago truncatula GN=MTR_1g009610 PE=4 SV=1</t>
  </si>
  <si>
    <t>Ca_19054_v1.0_kabuli</t>
  </si>
  <si>
    <t>Ca_01922_v1.0_kabuli</t>
  </si>
  <si>
    <t>Lachrymatory-factor synthase OS=Medicago truncatula GN=MTR_3g109880 PE=4 SV=1</t>
  </si>
  <si>
    <t>Ca_07646_v1.0_kabuli</t>
  </si>
  <si>
    <t>SET domain-containing protein OS=Medicago truncatula GN=MTR_4g027230 PE=4 SV=1</t>
  </si>
  <si>
    <t>Ca_19228_v1.0_kabuli</t>
  </si>
  <si>
    <t>Ubiquitin and WLM domain-containing protein OS=Medicago truncatula GN=MTR_4g027090 PE=4 SV=1</t>
  </si>
  <si>
    <t>Ca_05715_v1.0_kabuli</t>
  </si>
  <si>
    <t>Ca_10394_v1.0_kabuli</t>
  </si>
  <si>
    <t>Ca_15941_v1.0_kabuli</t>
  </si>
  <si>
    <t>Ca_22028_v1.0_kabuli</t>
  </si>
  <si>
    <t>Putative uncharacterized protein OS=Medicago truncatula GN=MtrDRAFT_AC149577g25v1 PE=4 SV=1</t>
  </si>
  <si>
    <t>Ca_06720_v1.0_kabuli</t>
  </si>
  <si>
    <t>Ubiquitin carboxyl-terminal hydrolase OS=Medicago truncatula GN=MTR_4g115880 PE=3 SV=1</t>
  </si>
  <si>
    <t>Ca_13195_v1.0_kabuli</t>
  </si>
  <si>
    <t>Heat shock protein OS=Glycine max GN=SB100 PE=2 SV=1</t>
  </si>
  <si>
    <t>Ca_19592_v1.0_kabuli</t>
  </si>
  <si>
    <t>Ca_02438_v1.0_kabuli</t>
  </si>
  <si>
    <t>Ca_21814_v1.0_kabuli</t>
  </si>
  <si>
    <t>Ca_19106_v1.0_kabuli</t>
  </si>
  <si>
    <t>Ca_24278_v1.0_kabuli</t>
  </si>
  <si>
    <t>Ribosomal RNA-processing protein OS=Medicago truncatula GN=MTR_2g062880 PE=4 SV=1</t>
  </si>
  <si>
    <t>Ca_28145_v1.0_kabuli</t>
  </si>
  <si>
    <t>Pectinesterase OS=Medicago truncatula GN=MTR_5g083620 PE=3 SV=1</t>
  </si>
  <si>
    <t>Ca_00061_v1.0_kabuli</t>
  </si>
  <si>
    <t>DnaJ homolog subfamily B member OS=Medicago truncatula GN=MTR_2g006890 PE=4 SV=1</t>
  </si>
  <si>
    <t>Ca_02807_v1.0_kabuli</t>
  </si>
  <si>
    <t>Ca_14108_v1.0_kabuli</t>
  </si>
  <si>
    <t>Ca_09690_v1.0_kabuli</t>
  </si>
  <si>
    <t>Ca_14957_v1.0_kabuli</t>
  </si>
  <si>
    <t>Ca_21671_v1.0_kabuli</t>
  </si>
  <si>
    <t>Glycerol-3-phosphate dehydrogenase OS=Medicago truncatula GN=MTR_5g067640 PE=3 SV=1</t>
  </si>
  <si>
    <t>Ca_06063_v1.0_kabuli</t>
  </si>
  <si>
    <t>Cysteine protease ATG4 OS=Medicago truncatula GN=MTR_7g081230 PE=4 SV=1</t>
  </si>
  <si>
    <t>Ca_12241_v1.0_kabuli</t>
  </si>
  <si>
    <t>Ca_03429_v1.0_kabuli</t>
  </si>
  <si>
    <t>Ca_05509_v1.0_kabuli</t>
  </si>
  <si>
    <t>Ca_10995_v1.0_kabuli</t>
  </si>
  <si>
    <t>Rhamnose synthase OS=Medicago truncatula GN=MTR_1g009600 PE=1 SV=1</t>
  </si>
  <si>
    <t>Ca_19055_v1.0_kabuli</t>
  </si>
  <si>
    <t>Ca_03869_v1.0_kabuli</t>
  </si>
  <si>
    <t>Metal transporter OS=Medicago truncatula GN=MTR_3g088440 PE=3 SV=1</t>
  </si>
  <si>
    <t>Ca_08870_v1.0_kabuli</t>
  </si>
  <si>
    <t>Ca_19229_v1.0_kabuli</t>
  </si>
  <si>
    <t>Ca_05716_v1.0_kabuli</t>
  </si>
  <si>
    <t>Putative uncharacterized protein OS=Phaseolus vulgaris PE=4 SV=1</t>
  </si>
  <si>
    <t>Ca_10395_v1.0_kabuli</t>
  </si>
  <si>
    <t>Putative uncharacterized protein OS=Medicago truncatula GN=MTR_8g106040 PE=4 SV=1</t>
  </si>
  <si>
    <t>Ca_15942_v1.0_kabuli</t>
  </si>
  <si>
    <t>Ca_22029_v1.0_kabuli</t>
  </si>
  <si>
    <t>Reticuline oxidase-like protein OS=Medicago truncatula GN=MTR_082s0027 PE=4 SV=1</t>
  </si>
  <si>
    <t>Ca_06721_v1.0_kabuli</t>
  </si>
  <si>
    <t>Auxin response factor OS=Medicago truncatula GN=MTR_5g090170 PE=4 SV=1</t>
  </si>
  <si>
    <t>Ca_13196_v1.0_kabuli</t>
  </si>
  <si>
    <t>Putative flavonoid 3&amp;apos;-hydroxylase OS=Trifolium pratense PE=2 SV=1</t>
  </si>
  <si>
    <t>Ca_19593_v1.0_kabuli</t>
  </si>
  <si>
    <t>Ca_02439_v1.0_kabuli</t>
  </si>
  <si>
    <t>6-phosphofructo-2-kinase/fructose-2, 6-biphosphatase OS=Medicago truncatula GN=MTR_5g010090 PE=4 SV=1</t>
  </si>
  <si>
    <t>Ca_21815_v1.0_kabuli</t>
  </si>
  <si>
    <t>Molybdopterin synthase catalytic subunit OS=Medicago truncatula GN=MTR_3g041720 PE=4 SV=1</t>
  </si>
  <si>
    <t>Ca_19107_v1.0_kabuli</t>
  </si>
  <si>
    <t>Ca_24279_v1.0_kabuli</t>
  </si>
  <si>
    <t>Putative mutator sub-class protein OS=Arachis hypogaea PE=4 SV=1</t>
  </si>
  <si>
    <t>Ca_27353_v1.0_kabuli</t>
  </si>
  <si>
    <t>Ca_00062_v1.0_kabuli</t>
  </si>
  <si>
    <t>Putative uncharacterized protein OS=Medicago truncatula GN=MTR_2g006900 PE=4 SV=1</t>
  </si>
  <si>
    <t>Ca_02808_v1.0_kabuli</t>
  </si>
  <si>
    <t>Transcription factor bHLH68 OS=Medicago truncatula GN=MTR_2g101520 PE=4 SV=1</t>
  </si>
  <si>
    <t>Ca_14109_v1.0_kabuli</t>
  </si>
  <si>
    <t>Ca_09691_v1.0_kabuli</t>
  </si>
  <si>
    <t>Leucine-rich repeat receptor-like protein kinase OS=Medicago truncatula GN=MTR_5g094380 PE=4 SV=1</t>
  </si>
  <si>
    <t>Ca_14958_v1.0_kabuli</t>
  </si>
  <si>
    <t>LG27/30-like gene OS=Medicago truncatula GN=MTR_5g066770 PE=4 SV=1</t>
  </si>
  <si>
    <t>Ca_21672_v1.0_kabuli</t>
  </si>
  <si>
    <t>Protein RUPTURED POLLEN GRAIN OS=Medicago truncatula GN=MTR_5g067530 PE=4 SV=1</t>
  </si>
  <si>
    <t>Ca_06064_v1.0_kabuli</t>
  </si>
  <si>
    <t>2-dehydro-3-deoxyphosphooctonate aldolase OS=Medicago truncatula GN=MTR_7g081220 PE=3 SV=1</t>
  </si>
  <si>
    <t>Ca_12242_v1.0_kabuli</t>
  </si>
  <si>
    <t>Ca_03430_v1.0_kabuli</t>
  </si>
  <si>
    <t>Ca_05510_v1.0_kabuli</t>
  </si>
  <si>
    <t>Cysteinyl-tRNA synthetase OS=Medicago truncatula GN=MTR_1g110350 PE=3 SV=1</t>
  </si>
  <si>
    <t>Ca_10996_v1.0_kabuli</t>
  </si>
  <si>
    <t>Ca_19056_v1.0_kabuli</t>
  </si>
  <si>
    <t>Ca_03870_v1.0_kabuli</t>
  </si>
  <si>
    <t>Putative uncharacterized protein OS=Medicago truncatula GN=MTR_3g088400 PE=4 SV=1</t>
  </si>
  <si>
    <t>Ca_08871_v1.0_kabuli</t>
  </si>
  <si>
    <t>Ca_19230_v1.0_kabuli</t>
  </si>
  <si>
    <t>GDSL esterase/lipase OS=Medicago truncatula GN=MTR_3g082830 PE=4 SV=1</t>
  </si>
  <si>
    <t>Ca_05717_v1.0_kabuli</t>
  </si>
  <si>
    <t>Ca_10396_v1.0_kabuli</t>
  </si>
  <si>
    <t>40S ribosomal protein S16 OS=Medicago truncatula GN=MTR_8g106020 PE=2 SV=1</t>
  </si>
  <si>
    <t>Ca_15943_v1.0_kabuli</t>
  </si>
  <si>
    <t>Ca_06722_v1.0_kabuli</t>
  </si>
  <si>
    <t>Ca_13197_v1.0_kabuli</t>
  </si>
  <si>
    <t>Ca_19594_v1.0_kabuli</t>
  </si>
  <si>
    <t>Ca_02440_v1.0_kabuli</t>
  </si>
  <si>
    <t>Putative uncharacterized protein OS=Medicago truncatula GN=MTR_5g010070 PE=4 SV=1</t>
  </si>
  <si>
    <t>Ca_23103_v1.0_kabuli</t>
  </si>
  <si>
    <t>Ca_21816_v1.0_kabuli</t>
  </si>
  <si>
    <t>Uncharacterized protein OS=Brassica rapa subsp. pekinensis GN=Bra000533 PE=4 SV=1</t>
  </si>
  <si>
    <t>Ca_19108_v1.0_kabuli</t>
  </si>
  <si>
    <t>Ca_24280_v1.0_kabuli</t>
  </si>
  <si>
    <t>Ca_00063_v1.0_kabuli</t>
  </si>
  <si>
    <t>Kinase-like protein OS=Medicago truncatula GN=MTR_2g006910 PE=4 SV=1</t>
  </si>
  <si>
    <t>Ca_02809_v1.0_kabuli</t>
  </si>
  <si>
    <t>TGF-beta receptor, type I/II extracellular region OS=Medicago truncatula GN=MTR_2g101640 PE=4 SV=2</t>
  </si>
  <si>
    <t>Ca_14110_v1.0_kabuli</t>
  </si>
  <si>
    <t>Ca_09692_v1.0_kabuli</t>
  </si>
  <si>
    <t>MAP kinase-like protein OS=Medicago truncatula GN=MTR_5g094390 PE=4 SV=1</t>
  </si>
  <si>
    <t>Ca_14959_v1.0_kabuli</t>
  </si>
  <si>
    <t>Putative uncharacterized protein OS=Medicago truncatula GN=MTR_5g066760 PE=4 SV=1</t>
  </si>
  <si>
    <t>Ca_21673_v1.0_kabuli</t>
  </si>
  <si>
    <t>SUT4-1 OS=Medicago truncatula GN=MTR_5g067470 PE=2 SV=1</t>
  </si>
  <si>
    <t>Ca_06065_v1.0_kabuli</t>
  </si>
  <si>
    <t>Heterogeneous nuclear ribonucleoprotein Q OS=Medicago truncatula GN=MTR_7g081210 PE=4 SV=1</t>
  </si>
  <si>
    <t>Ca_12243_v1.0_kabuli</t>
  </si>
  <si>
    <t>Glycolipid transfer protein, putative OS=Ricinus communis GN=RCOM_0259090 PE=4 SV=1</t>
  </si>
  <si>
    <t>Ca_03431_v1.0_kabuli</t>
  </si>
  <si>
    <t>Ca_05511_v1.0_kabuli</t>
  </si>
  <si>
    <t>Zinc finger protein OS=Medicago truncatula GN=MTR_1g110320 PE=4 SV=1</t>
  </si>
  <si>
    <t>Ca_10997_v1.0_kabuli</t>
  </si>
  <si>
    <t>DNA topoisomerase OS=Medicago truncatula GN=MTR_1g009570 PE=3 SV=1</t>
  </si>
  <si>
    <t>Ca_19057_v1.0_kabuli</t>
  </si>
  <si>
    <t>Ca_03871_v1.0_kabuli</t>
  </si>
  <si>
    <t>Replication factor C subunit OS=Medicago truncatula GN=MTR_3g088380 PE=2 SV=1</t>
  </si>
  <si>
    <t>Ca_08872_v1.0_kabuli</t>
  </si>
  <si>
    <t>Auxin response factor OS=Medicago truncatula GN=MTR_3g064050 PE=4 SV=1</t>
  </si>
  <si>
    <t>Ca_19231_v1.0_kabuli</t>
  </si>
  <si>
    <t>Curved DNA-binding protein OS=Medicago truncatula GN=MTR_3g082810 PE=4 SV=1</t>
  </si>
  <si>
    <t>Ca_05718_v1.0_kabuli</t>
  </si>
  <si>
    <t>Putative uncharacterized protein OS=Medicago truncatula GN=MtrDRAFT_AC140549g32v2 PE=4 SV=1</t>
  </si>
  <si>
    <t>Ca_10397_v1.0_kabuli</t>
  </si>
  <si>
    <t>Ca_15944_v1.0_kabuli</t>
  </si>
  <si>
    <t>Pentatricopeptide repeat-containing protein OS=Medicago truncatula GN=MTR_4g023510 PE=4 SV=1</t>
  </si>
  <si>
    <t>Ca_06723_v1.0_kabuli</t>
  </si>
  <si>
    <t>Actin-related protein 2/3 complex subunit OS=Medicago truncatula GN=MTR_4g115900 PE=4 SV=1</t>
  </si>
  <si>
    <t>Ca_13198_v1.0_kabuli</t>
  </si>
  <si>
    <t>Ca_19595_v1.0_kabuli</t>
  </si>
  <si>
    <t>Ca_02441_v1.0_kabuli</t>
  </si>
  <si>
    <t>Putative uncharacterized protein OS=Medicago truncatula GN=MTR_5g010060 PE=4 SV=1</t>
  </si>
  <si>
    <t>Ca_23104_v1.0_kabuli</t>
  </si>
  <si>
    <t>Putative uncharacterized protein OS=Medicago truncatula GN=MTR_5g015920 PE=4 SV=1</t>
  </si>
  <si>
    <t>Ca_21817_v1.0_kabuli</t>
  </si>
  <si>
    <t>MADS-box transcription factor OS=Medicago truncatula GN=MTR_8g022970 PE=3 SV=1</t>
  </si>
  <si>
    <t>Ca_19109_v1.0_kabuli</t>
  </si>
  <si>
    <t>En/Spm-like transposon protein OS=Arabidopsis thaliana GN=At2g12220 PE=4 SV=1</t>
  </si>
  <si>
    <t>Ca_24281_v1.0_kabuli</t>
  </si>
  <si>
    <t>Acidic endochitinase OS=Medicago truncatula GN=MTR_7g116850 PE=3 SV=1</t>
  </si>
  <si>
    <t>Ca_28211_v1.0_kabuli</t>
  </si>
  <si>
    <t>Ca_00064_v1.0_kabuli</t>
  </si>
  <si>
    <t>UDP-glucose:glycoprotein glucosyltransferase OS=Medicago truncatula GN=MTR_2g006960 PE=4 SV=1</t>
  </si>
  <si>
    <t>Ca_02810_v1.0_kabuli</t>
  </si>
  <si>
    <t>Cornifelin-like protein OS=Medicago truncatula GN=MTR_2g101660 PE=2 SV=1</t>
  </si>
  <si>
    <t>Ca_14111_v1.0_kabuli</t>
  </si>
  <si>
    <t>Cold tolerant protein OS=Cicer microphyllum PE=4 SV=1</t>
  </si>
  <si>
    <t>Ca_09693_v1.0_kabuli</t>
  </si>
  <si>
    <t>CCP OS=Medicago truncatula GN=MTR_5g094400 PE=4 SV=1</t>
  </si>
  <si>
    <t>Ca_14960_v1.0_kabuli</t>
  </si>
  <si>
    <t>E3 ubiquitin-protein ligase HUWE1 OS=Medicago truncatula GN=MTR_5g066710 PE=4 SV=1</t>
  </si>
  <si>
    <t>Ca_21674_v1.0_kabuli</t>
  </si>
  <si>
    <t>Multidrug and toxin extrusion protein OS=Medicago truncatula GN=MTR_5g067460 PE=4 SV=1</t>
  </si>
  <si>
    <t>Ca_06066_v1.0_kabuli</t>
  </si>
  <si>
    <t>Ca_12244_v1.0_kabuli</t>
  </si>
  <si>
    <t>Phytochelatin synthase isoform 3 OS=Sesbania rostrata GN=PCS PE=2 SV=1</t>
  </si>
  <si>
    <t>Ca_03432_v1.0_kabuli</t>
  </si>
  <si>
    <t>Ca_05512_v1.0_kabuli</t>
  </si>
  <si>
    <t>Ca_10998_v1.0_kabuli</t>
  </si>
  <si>
    <t>DNA topoisomerase OS=Glycine max PE=3 SV=1</t>
  </si>
  <si>
    <t>Ca_19058_v1.0_kabuli</t>
  </si>
  <si>
    <t>Uncharacterized protein OS=Prunus persica GN=PRUPE_ppa017930mg PE=4 SV=1</t>
  </si>
  <si>
    <t>Ca_03872_v1.0_kabuli</t>
  </si>
  <si>
    <t>Cyclin A OS=Medicago truncatula GN=MTR_8g095860 PE=3 SV=1</t>
  </si>
  <si>
    <t>Ca_08873_v1.0_kabuli</t>
  </si>
  <si>
    <t>Putative uncharacterized protein (Fragment) OS=Cicer arietinum PE=2 SV=1</t>
  </si>
  <si>
    <t>Ca_19232_v1.0_kabuli</t>
  </si>
  <si>
    <t>Histone acetyltransferase complex component OS=Medicago truncatula GN=MTR_3g082790 PE=4 SV=1</t>
  </si>
  <si>
    <t>Ca_05719_v1.0_kabuli</t>
  </si>
  <si>
    <t>Ca_10398_v1.0_kabuli</t>
  </si>
  <si>
    <t>Rsdv1 resistance like protein OS=Glycine max GN=Rsdv1-like PE=4 SV=1</t>
  </si>
  <si>
    <t>Ca_15945_v1.0_kabuli</t>
  </si>
  <si>
    <t>Proteasome subunit beta type OS=Glycine max PE=3 SV=1</t>
  </si>
  <si>
    <t>Ca_22055_v1.0_kabuli</t>
  </si>
  <si>
    <t>Ca_06724_v1.0_kabuli</t>
  </si>
  <si>
    <t>Monogalactosyldiacylglycerol synthase OS=Medicago truncatula GN=MTR_4g115920 PE=4 SV=1</t>
  </si>
  <si>
    <t>Ca_13199_v1.0_kabuli</t>
  </si>
  <si>
    <t>Ca_19596_v1.0_kabuli</t>
  </si>
  <si>
    <t>Ca_02442_v1.0_kabuli</t>
  </si>
  <si>
    <t>Mitogen-activated protein kinase OS=Medicago truncatula GN=MTR_5g010030 PE=4 SV=1</t>
  </si>
  <si>
    <t>Ca_27836_v1.0_kabuli</t>
  </si>
  <si>
    <t>Ca_21818_v1.0_kabuli</t>
  </si>
  <si>
    <t>Ca_19110_v1.0_kabuli</t>
  </si>
  <si>
    <t>Peptide-N4-(N-acetyl-beta-glucosaminyl)asparagine amidase A OS=Medicago truncatula GN=MTR_1g023030 PE=4 SV=1</t>
  </si>
  <si>
    <t>Ca_24282_v1.0_kabuli</t>
  </si>
  <si>
    <t>Putative uncharacterized protein OS=Medicago truncatula GN=MTR_3g010800 PE=4 SV=1</t>
  </si>
  <si>
    <t>Ca_00065_v1.0_kabuli</t>
  </si>
  <si>
    <t>DEAD box ATP-dependent RNA helicase OS=Medicago truncatula GN=MTR_2g007000 PE=4 SV=1</t>
  </si>
  <si>
    <t>Ca_02811_v1.0_kabuli</t>
  </si>
  <si>
    <t>TRNA-binding arm; t-snare OS=Medicago truncatula GN=MtrDRAFT_AC149489g2v2 PE=4 SV=1</t>
  </si>
  <si>
    <t>Ca_14112_v1.0_kabuli</t>
  </si>
  <si>
    <t>Ca_09694_v1.0_kabuli</t>
  </si>
  <si>
    <t>WRKY transcription factor OS=Medicago truncatula GN=MTR_5g094430 PE=4 SV=1</t>
  </si>
  <si>
    <t>Ca_14961_v1.0_kabuli</t>
  </si>
  <si>
    <t>Ca_21675_v1.0_kabuli</t>
  </si>
  <si>
    <t>Glutamyl-tRNA reductase OS=Medicago truncatula GN=MTR_5g067410 PE=2 SV=1</t>
  </si>
  <si>
    <t>Ca_06067_v1.0_kabuli</t>
  </si>
  <si>
    <t>MADF; Homeodomain-like OS=Medicago truncatula GN=MTR_7g081190 PE=4 SV=1</t>
  </si>
  <si>
    <t>Ca_12245_v1.0_kabuli</t>
  </si>
  <si>
    <t>Ca_03433_v1.0_kabuli</t>
  </si>
  <si>
    <t>Ca_05513_v1.0_kabuli</t>
  </si>
  <si>
    <t>Beta-lactamase-like protein OS=Medicago truncatula GN=MTR_1g110300 PE=4 SV=1</t>
  </si>
  <si>
    <t>Ca_10999_v1.0_kabuli</t>
  </si>
  <si>
    <t>U-box domain-containing protein OS=Medicago truncatula GN=MTR_1g009310 PE=4 SV=1</t>
  </si>
  <si>
    <t>Ca_19059_v1.0_kabuli</t>
  </si>
  <si>
    <t>Ca_03873_v1.0_kabuli</t>
  </si>
  <si>
    <t>Cyclin A-like protein OS=Medicago truncatula GN=MTR_8g095930 PE=3 SV=1</t>
  </si>
  <si>
    <t>Ca_19233_v1.0_kabuli</t>
  </si>
  <si>
    <t>Ca_05720_v1.0_kabuli</t>
  </si>
  <si>
    <t>Thaumatin-like protein PR-5a (Precursor) OS=Cicer arietinum PE=2 SV=1</t>
  </si>
  <si>
    <t>Ca_10399_v1.0_kabuli</t>
  </si>
  <si>
    <t>Putative uncharacterized protein OS=Medicago truncatula GN=MTR_8g105930 PE=4 SV=1</t>
  </si>
  <si>
    <t>Ca_15946_v1.0_kabuli</t>
  </si>
  <si>
    <t>Putative uncharacterized protein OS=Medicago truncatula GN=MTR_4g023550 PE=4 SV=1</t>
  </si>
  <si>
    <t>Ca_06725_v1.0_kabuli</t>
  </si>
  <si>
    <t>Putative uncharacterized protein OS=Medicago truncatula GN=MTR_4g115930 PE=4 SV=1</t>
  </si>
  <si>
    <t>Ca_13200_v1.0_kabuli</t>
  </si>
  <si>
    <t>Ca_19597_v1.0_kabuli</t>
  </si>
  <si>
    <t>Ca_02443_v1.0_kabuli</t>
  </si>
  <si>
    <t>Sec-independent protein translocase protein tatB-like protein OS=Medicago truncatula GN=MTR_1g070900 PE=4 SV=1</t>
  </si>
  <si>
    <t>Ca_27837_v1.0_kabuli</t>
  </si>
  <si>
    <t>Ca_21819_v1.0_kabuli</t>
  </si>
  <si>
    <t>Ca_00066_v1.0_kabuli</t>
  </si>
  <si>
    <t>Cell division control protein-like protein OS=Medicago truncatula GN=MTR_2g007010 PE=4 SV=1</t>
  </si>
  <si>
    <t>Ca_02812_v1.0_kabuli</t>
  </si>
  <si>
    <t>Homeobox-leucine zipper protein GLABRA OS=Medicago truncatula GN=MTR_2g101720 PE=3 SV=1</t>
  </si>
  <si>
    <t>Ca_14113_v1.0_kabuli</t>
  </si>
  <si>
    <t>Ca_09695_v1.0_kabuli</t>
  </si>
  <si>
    <t>Putative uncharacterized protein OS=Medicago truncatula GN=MTR_5g094440 PE=4 SV=1</t>
  </si>
  <si>
    <t>Ca_21676_v1.0_kabuli</t>
  </si>
  <si>
    <t>Auxin-responsive protein IAA5 OS=Medicago truncatula GN=MTR_5g067350 PE=4 SV=1</t>
  </si>
  <si>
    <t>Ca_06068_v1.0_kabuli</t>
  </si>
  <si>
    <t>Ca_12246_v1.0_kabuli</t>
  </si>
  <si>
    <t>Ca_03434_v1.0_kabuli</t>
  </si>
  <si>
    <t>Ca_05514_v1.0_kabuli</t>
  </si>
  <si>
    <t>Ca_11000_v1.0_kabuli</t>
  </si>
  <si>
    <t>Putative uncharacterized protein OS=Medicago truncatula GN=MTR_1g009230 PE=4 SV=1</t>
  </si>
  <si>
    <t>Ca_19060_v1.0_kabuli</t>
  </si>
  <si>
    <t>Naringenin,2-oxoglutarate 3-dioxygenase OS=Medicago truncatula GN=MTR_1g062110 PE=3 SV=1</t>
  </si>
  <si>
    <t>Ca_03874_v1.0_kabuli</t>
  </si>
  <si>
    <t>Protein tolB OS=Medicago truncatula GN=MTR_8g095890 PE=4 SV=1</t>
  </si>
  <si>
    <t>Ca_08875_v1.0_kabuli</t>
  </si>
  <si>
    <t>Putative uncharacterized protein OS=Medicago truncatula GN=MTR_3g063940 PE=4 SV=1</t>
  </si>
  <si>
    <t>Ca_19234_v1.0_kabuli</t>
  </si>
  <si>
    <t>Nudix hydrolase OS=Medicago truncatula GN=MTR_4g027160 PE=3 SV=1</t>
  </si>
  <si>
    <t>Ca_05721_v1.0_kabuli</t>
  </si>
  <si>
    <t>Ca_10400_v1.0_kabuli</t>
  </si>
  <si>
    <t>Protein vip1 OS=Medicago truncatula GN=MTR_8g105910 PE=4 SV=1</t>
  </si>
  <si>
    <t>Ca_15947_v1.0_kabuli</t>
  </si>
  <si>
    <t>SNARE-interacting protein KEULE OS=Medicago truncatula GN=MTR_4g023610 PE=4 SV=1</t>
  </si>
  <si>
    <t>Ca_22057_v1.0_kabuli</t>
  </si>
  <si>
    <t>Ca_06726_v1.0_kabuli</t>
  </si>
  <si>
    <t>Vacuolar proton-inorganic pyrophosphatase OS=Medicago truncatula GN=VP1 PE=1 SV=1</t>
  </si>
  <si>
    <t>Ca_13201_v1.0_kabuli</t>
  </si>
  <si>
    <t>Putative uncharacterized protein OS=Ricinus communis GN=RCOM_1469860 PE=4 SV=1</t>
  </si>
  <si>
    <t>Ca_19598_v1.0_kabuli</t>
  </si>
  <si>
    <t>Ca_02444_v1.0_kabuli</t>
  </si>
  <si>
    <t>Meiotic recombination protein SPO11-2 OS=Medicago truncatula GN=MTR_5g009990 PE=4 SV=1</t>
  </si>
  <si>
    <t>Ca_27526_v1.0_kabuli</t>
  </si>
  <si>
    <t>Ca_21820_v1.0_kabuli</t>
  </si>
  <si>
    <t>Ca_24284_v1.0_kabuli</t>
  </si>
  <si>
    <t>Ca_23259_v1.0_kabuli</t>
  </si>
  <si>
    <t>Ca_28081_v1.0_kabuli</t>
  </si>
  <si>
    <t>Ca_00067_v1.0_kabuli</t>
  </si>
  <si>
    <t>Pentatricopeptide repeat-containing protein OS=Medicago truncatula GN=MTR_2g007030 PE=4 SV=1</t>
  </si>
  <si>
    <t>Ca_02813_v1.0_kabuli</t>
  </si>
  <si>
    <t>Ca_14114_v1.0_kabuli</t>
  </si>
  <si>
    <t>Ca_09696_v1.0_kabuli</t>
  </si>
  <si>
    <t>Scarecrow-like transcription factor PAT1 OS=Medicago truncatula GN=MTR_5g094450 PE=4 SV=1</t>
  </si>
  <si>
    <t>Ca_14963_v1.0_kabuli</t>
  </si>
  <si>
    <t>Aberrant pollen transmission OS=Medicago truncatula GN=MTR_5g066650 PE=4 SV=1</t>
  </si>
  <si>
    <t>Ca_22030_v1.0_kabuli</t>
  </si>
  <si>
    <t>Putative uncharacterized protein OS=Medicago truncatula GN=MTR_5g047050 PE=4 SV=1</t>
  </si>
  <si>
    <t>Ca_06069_v1.0_kabuli</t>
  </si>
  <si>
    <t>Trafficking protein particle complex subunit 2-like protein OS=Medicago truncatula GN=MTR_7g081040 PE=4 SV=1</t>
  </si>
  <si>
    <t>Ca_12247_v1.0_kabuli</t>
  </si>
  <si>
    <t>Ca_03435_v1.0_kabuli</t>
  </si>
  <si>
    <t>Ca_05515_v1.0_kabuli</t>
  </si>
  <si>
    <t>Leucine-rich repeat receptor-like protein kinase OS=Medicago truncatula GN=MTR_1g110280 PE=4 SV=1</t>
  </si>
  <si>
    <t>Ca_11001_v1.0_kabuli</t>
  </si>
  <si>
    <t>Putative uncharacterized protein OS=Medicago truncatula GN=MTR_1g009220 PE=4 SV=1</t>
  </si>
  <si>
    <t>Ca_19061_v1.0_kabuli</t>
  </si>
  <si>
    <t>Cytochrome P450 monooxygenase CYP97C10 OS=Medicago truncatula GN=CYP97C10 PE=2 SV=1</t>
  </si>
  <si>
    <t>Ca_03875_v1.0_kabuli</t>
  </si>
  <si>
    <t>Ca_08876_v1.0_kabuli</t>
  </si>
  <si>
    <t>Yellow stripe-like protein 2.8 OS=Medicago truncatula GN=MTR_5g091600 PE=4 SV=1</t>
  </si>
  <si>
    <t>Ca_19235_v1.0_kabuli</t>
  </si>
  <si>
    <t>Ca_05722_v1.0_kabuli</t>
  </si>
  <si>
    <t>Ca_10401_v1.0_kabuli</t>
  </si>
  <si>
    <t>Putative uncharacterized protein OS=Medicago truncatula GN=MTR_8g105900 PE=4 SV=1</t>
  </si>
  <si>
    <t>Ca_15948_v1.0_kabuli</t>
  </si>
  <si>
    <t>Peptide transporter PTR2 OS=Medicago truncatula GN=MTR_4g023910 PE=4 SV=1</t>
  </si>
  <si>
    <t>Ca_22058_v1.0_kabuli</t>
  </si>
  <si>
    <t>Integrase core domain containing protein OS=Phaseolus vulgaris PE=4 SV=1</t>
  </si>
  <si>
    <t>Ca_06727_v1.0_kabuli</t>
  </si>
  <si>
    <t>Arogenate dehydrogenase OS=Medicago truncatula GN=MTR_4g115980 PE=4 SV=1</t>
  </si>
  <si>
    <t>Ca_13202_v1.0_kabuli</t>
  </si>
  <si>
    <t>Putative uncharacterized protein OS=Vitis vinifera GN=VIT_03s0091g00850 PE=4 SV=1</t>
  </si>
  <si>
    <t>Ca_19599_v1.0_kabuli</t>
  </si>
  <si>
    <t>Putative uncharacterized protein OS=Vitis vinifera GN=VIT_15s0048g00850 PE=4 SV=1</t>
  </si>
  <si>
    <t>Ca_02445_v1.0_kabuli</t>
  </si>
  <si>
    <t>Cellulase OS=Medicago truncatula GN=MTR_5g010000 PE=4 SV=1</t>
  </si>
  <si>
    <t>Ca_27527_v1.0_kabuli</t>
  </si>
  <si>
    <t>Ca_25634_v1.0_kabuli</t>
  </si>
  <si>
    <t>Ca_19113_v1.0_kabuli</t>
  </si>
  <si>
    <t>Ca_23260_v1.0_kabuli</t>
  </si>
  <si>
    <t>Ca_00068_v1.0_kabuli</t>
  </si>
  <si>
    <t>2OG-Fe(II) oxygenase OS=Medicago truncatula GN=MTR_2g007120 PE=4 SV=1</t>
  </si>
  <si>
    <t>Ca_02814_v1.0_kabuli</t>
  </si>
  <si>
    <t>Ca_14115_v1.0_kabuli</t>
  </si>
  <si>
    <t>Ca_09697_v1.0_kabuli</t>
  </si>
  <si>
    <t>Cytochrome P450 OS=Medicago truncatula GN=MTR_5g073250 PE=3 SV=1</t>
  </si>
  <si>
    <t>Ca_14964_v1.0_kabuli</t>
  </si>
  <si>
    <t>Ca_22031_v1.0_kabuli</t>
  </si>
  <si>
    <t>4-coumarate-CoA ligase-like protein OS=Medicago truncatula GN=MTR_8g039720 PE=4 SV=1</t>
  </si>
  <si>
    <t>Ca_06070_v1.0_kabuli</t>
  </si>
  <si>
    <t>Protein phosphatase 2C (PP2C) OS=Medicago truncatula GN=MTR_7g081020 PE=3 SV=1</t>
  </si>
  <si>
    <t>Ca_12248_v1.0_kabuli</t>
  </si>
  <si>
    <t>Ca_03436_v1.0_kabuli</t>
  </si>
  <si>
    <t>Ca_05516_v1.0_kabuli</t>
  </si>
  <si>
    <t>Protein kinase-coding resistance protein OS=Medicago truncatula GN=MTR_1g110270 PE=4 SV=1</t>
  </si>
  <si>
    <t>Ca_11002_v1.0_kabuli</t>
  </si>
  <si>
    <t>Ca_19062_v1.0_kabuli</t>
  </si>
  <si>
    <t>Ca_03876_v1.0_kabuli</t>
  </si>
  <si>
    <t>Amino acid permease AAP4 OS=Vicia faba var. minor GN=aap4 PE=2 SV=1</t>
  </si>
  <si>
    <t>Ca_08877_v1.0_kabuli</t>
  </si>
  <si>
    <t>Ca_19236_v1.0_kabuli</t>
  </si>
  <si>
    <t>Putative uncharacterized protein OS=Medicago truncatula GN=MTR_3g082750 PE=4 SV=1</t>
  </si>
  <si>
    <t>Ca_05723_v1.0_kabuli</t>
  </si>
  <si>
    <t>Ca_10402_v1.0_kabuli</t>
  </si>
  <si>
    <t>Small nuclear ribonucleoprotein-like protein OS=Medicago truncatula GN=MTR_8g105890 PE=4 SV=1</t>
  </si>
  <si>
    <t>Ca_15949_v1.0_kabuli</t>
  </si>
  <si>
    <t>Putative uncharacterized protein OS=Medicago truncatula GN=MTR_3g044650 PE=4 SV=1</t>
  </si>
  <si>
    <t>Ca_06728_v1.0_kabuli</t>
  </si>
  <si>
    <t>Ca_13203_v1.0_kabuli</t>
  </si>
  <si>
    <t>Ca_19600_v1.0_kabuli</t>
  </si>
  <si>
    <t>Ca_02446_v1.0_kabuli</t>
  </si>
  <si>
    <t>Small glutamine-rich tetratricopeptide repeat-containing protein OS=Medicago truncatula GN=MTR_5g009930 PE=4 SV=1</t>
  </si>
  <si>
    <t>Ca_25857_v1.0_kabuli</t>
  </si>
  <si>
    <t>Ca_25635_v1.0_kabuli</t>
  </si>
  <si>
    <t>Ca_19114_v1.0_kabuli</t>
  </si>
  <si>
    <t>Ca_28050_v1.0_kabuli</t>
  </si>
  <si>
    <t>Ca_23261_v1.0_kabuli</t>
  </si>
  <si>
    <t>Ca_00069_v1.0_kabuli</t>
  </si>
  <si>
    <t>Ca_02815_v1.0_kabuli</t>
  </si>
  <si>
    <t>Photosystem I psaH protein OS=Trifolium pratense PE=1 SV=1</t>
  </si>
  <si>
    <t>Ca_14116_v1.0_kabuli</t>
  </si>
  <si>
    <t>Ca_09698_v1.0_kabuli</t>
  </si>
  <si>
    <t>Uncharacterized protein OS=Medicago truncatula GN=MTR_5g094600 PE=2 SV=1</t>
  </si>
  <si>
    <t>Ca_14965_v1.0_kabuli</t>
  </si>
  <si>
    <t>Ca_22032_v1.0_kabuli</t>
  </si>
  <si>
    <t>Ca_06071_v1.0_kabuli</t>
  </si>
  <si>
    <t>V-type ATP synthase beta chain OS=Medicago truncatula GN=MTR_7g081010 PE=1 SV=1</t>
  </si>
  <si>
    <t>Ca_12249_v1.0_kabuli</t>
  </si>
  <si>
    <t>Lecithine cholesterol acyltransferase-like protein OS=Medicago truncatula PE=2 SV=1</t>
  </si>
  <si>
    <t>Ca_03437_v1.0_kabuli</t>
  </si>
  <si>
    <t>Ca_05517_v1.0_kabuli</t>
  </si>
  <si>
    <t>Receptor-like kinase OS=Medicago truncatula GN=MTR_1g110220 PE=4 SV=1</t>
  </si>
  <si>
    <t>Ca_11003_v1.0_kabuli</t>
  </si>
  <si>
    <t>Putative uncharacterized protein OS=Vitis vinifera GN=VITISV_041073 PE=4 SV=1</t>
  </si>
  <si>
    <t>Ca_19063_v1.0_kabuli</t>
  </si>
  <si>
    <t>Ca_03877_v1.0_kabuli</t>
  </si>
  <si>
    <t>Ca_08878_v1.0_kabuli</t>
  </si>
  <si>
    <t>Ca_19237_v1.0_kabuli</t>
  </si>
  <si>
    <t>Putative uncharacterized protein OS=Medicago truncatula GN=MTR_6g042090 PE=4 SV=1</t>
  </si>
  <si>
    <t>Ca_05724_v1.0_kabuli</t>
  </si>
  <si>
    <t>Ca_10403_v1.0_kabuli</t>
  </si>
  <si>
    <t>Aspartate-semialdehyde dehydrogenase OS=Medicago truncatula GN=MTR_8g105860 PE=3 SV=1</t>
  </si>
  <si>
    <t>Ca_15950_v1.0_kabuli</t>
  </si>
  <si>
    <t>DUF246 domain-containing protein OS=Medicago truncatula GN=MTR_4g023030 PE=4 SV=1</t>
  </si>
  <si>
    <t>Ca_22060_v1.0_kabuli</t>
  </si>
  <si>
    <t>Purple acid phosphatase OS=Medicago truncatula GN=PAP1 PE=2 SV=1</t>
  </si>
  <si>
    <t>Ca_06729_v1.0_kabuli</t>
  </si>
  <si>
    <t>Flavonol synthase/flavanone 3-hydroxylase OS=Medicago truncatula GN=MTR_4g116010 PE=3 SV=1</t>
  </si>
  <si>
    <t>Ca_13204_v1.0_kabuli</t>
  </si>
  <si>
    <t>Ca_19601_v1.0_kabuli</t>
  </si>
  <si>
    <t>Ca_02447_v1.0_kabuli</t>
  </si>
  <si>
    <t>Transcription factor OS=Medicago truncatula GN=MTR_5g009920 PE=4 SV=1</t>
  </si>
  <si>
    <t>Ca_25858_v1.0_kabuli</t>
  </si>
  <si>
    <t>Lipase OS=Medicago truncatula PE=2 SV=1</t>
  </si>
  <si>
    <t>Ca_25636_v1.0_kabuli</t>
  </si>
  <si>
    <t>Putative uncharacterized protein OS=Vitis vinifera GN=VITISV_005044 PE=4 SV=1</t>
  </si>
  <si>
    <t>Ca_19115_v1.0_kabuli</t>
  </si>
  <si>
    <t>Beclin 1 protein OS=Medicago truncatula GN=atg6 PE=2 SV=1</t>
  </si>
  <si>
    <t>Ca_27968_v1.0_kabuli</t>
  </si>
  <si>
    <t>Pentatricopeptide repeat-containing protein OS=Medicago truncatula GN=MTR_7g012890 PE=4 SV=1</t>
  </si>
  <si>
    <t>Ca_23262_v1.0_kabuli</t>
  </si>
  <si>
    <t>Nucleolar GTP-binding protein 1-like protein (Fragment) OS=Caragana korshinskii GN=NOG1 PE=2 SV=1</t>
  </si>
  <si>
    <t>Ca_00070_v1.0_kabuli</t>
  </si>
  <si>
    <t>Ca_02816_v1.0_kabuli</t>
  </si>
  <si>
    <t>Rop guanine nucleotide exchange factor OS=Medicago truncatula GN=MTR_2g101830 PE=2 SV=1</t>
  </si>
  <si>
    <t>Ca_14117_v1.0_kabuli</t>
  </si>
  <si>
    <t>Ca_09699_v1.0_kabuli</t>
  </si>
  <si>
    <t>Cytochrome P450 OS=Medicago truncatula GN=MTR_5g094540 PE=4 SV=1</t>
  </si>
  <si>
    <t>Ca_22033_v1.0_kabuli</t>
  </si>
  <si>
    <t>Putative uncharacterized protein OS=Medicago truncatula GN=MTR_5g047140 PE=4 SV=1</t>
  </si>
  <si>
    <t>Ca_06072_v1.0_kabuli</t>
  </si>
  <si>
    <t>AT-hook DNA-binding protein OS=Medicago truncatula GN=MTR_7g080980 PE=4 SV=1</t>
  </si>
  <si>
    <t>Ca_12250_v1.0_kabuli</t>
  </si>
  <si>
    <t>Peptide transporter PTR3-A OS=Medicago truncatula GN=MTR_7g098040 PE=4 SV=1</t>
  </si>
  <si>
    <t>Ca_03438_v1.0_kabuli</t>
  </si>
  <si>
    <t>Ca_05518_v1.0_kabuli</t>
  </si>
  <si>
    <t>Ca_11004_v1.0_kabuli</t>
  </si>
  <si>
    <t>Dimethyladenosine transferase OS=Medicago truncatula GN=MTR_3g007750 PE=3 SV=1</t>
  </si>
  <si>
    <t>Ca_19064_v1.0_kabuli</t>
  </si>
  <si>
    <t>Ca_03878_v1.0_kabuli</t>
  </si>
  <si>
    <t>Ca_08879_v1.0_kabuli</t>
  </si>
  <si>
    <t>Ca_19238_v1.0_kabuli</t>
  </si>
  <si>
    <t>Ca_05725_v1.0_kabuli</t>
  </si>
  <si>
    <t>Ca_10404_v1.0_kabuli</t>
  </si>
  <si>
    <t>Ell-associated factor Eaf OS=Medicago truncatula GN=MTR_8g105830 PE=4 SV=1</t>
  </si>
  <si>
    <t>Ca_15951_v1.0_kabuli</t>
  </si>
  <si>
    <t>Beta-glucosidase D2 OS=Medicago truncatula GN=MTR_1g024230 PE=3 SV=1</t>
  </si>
  <si>
    <t>Ca_22061_v1.0_kabuli</t>
  </si>
  <si>
    <t>Ca_06730_v1.0_kabuli</t>
  </si>
  <si>
    <t>Putative uncharacterized protein OS=Medicago truncatula GN=MTR_4g116030 PE=4 SV=1</t>
  </si>
  <si>
    <t>Ca_13205_v1.0_kabuli</t>
  </si>
  <si>
    <t>Ca_19602_v1.0_kabuli</t>
  </si>
  <si>
    <t>Putative uncharacterized protein OS=Medicago truncatula GN=MTR_1g041940 PE=4 SV=1</t>
  </si>
  <si>
    <t>Ca_10593_v1.0_kabuli</t>
  </si>
  <si>
    <t>Elongation factor 1-alpha OS=Medicago truncatula GN=MTR_4g019170 PE=3 SV=1</t>
  </si>
  <si>
    <t>Ca_25859_v1.0_kabuli</t>
  </si>
  <si>
    <t>Ca_19116_v1.0_kabuli</t>
  </si>
  <si>
    <t>Beclin 1 protein OS=Medicago truncatula GN=MTR_3g018770 PE=4 SV=1</t>
  </si>
  <si>
    <t>Ca_23263_v1.0_kabuli</t>
  </si>
  <si>
    <t>Putative uncharacterized protein OS=Plasmodium falciparum (isolate 3D7) GN=PFC0345w PE=4 SV=1</t>
  </si>
  <si>
    <t>Ca_27965_v1.0_kabuli</t>
  </si>
  <si>
    <t>Ca_00071_v1.0_kabuli</t>
  </si>
  <si>
    <t>Emp24/gp25L/p24 OS=Medicago truncatula GN=MTR_2g007210 PE=3 SV=1</t>
  </si>
  <si>
    <t>Ca_02817_v1.0_kabuli</t>
  </si>
  <si>
    <t>Glyoxylate reductase OS=Medicago truncatula GN=MTR_2g101840 PE=3 SV=1</t>
  </si>
  <si>
    <t>Ca_14118_v1.0_kabuli</t>
  </si>
  <si>
    <t>Anthocyanin 5-aromatic acyltransferase OS=Medicago truncatula GN=MTR_2g089670 PE=4 SV=1</t>
  </si>
  <si>
    <t>Ca_09700_v1.0_kabuli</t>
  </si>
  <si>
    <t>mTERF domain-containing protein OS=Medicago truncatula GN=MTR_5g094610 PE=4 SV=1</t>
  </si>
  <si>
    <t>Ca_14967_v1.0_kabuli</t>
  </si>
  <si>
    <t>Ca_22034_v1.0_kabuli</t>
  </si>
  <si>
    <t>ACR4 OS=Medicago truncatula GN=MTR_5g047260 PE=4 SV=1</t>
  </si>
  <si>
    <t>Ca_06073_v1.0_kabuli</t>
  </si>
  <si>
    <t>UDP-glucosyltransferase, putative OS=Medicago truncatula GN=MTR_7g080950 PE=3 SV=1</t>
  </si>
  <si>
    <t>Ca_03439_v1.0_kabuli</t>
  </si>
  <si>
    <t>Ca_05519_v1.0_kabuli</t>
  </si>
  <si>
    <t>Putative uncharacterized protein OS=Medicago truncatula GN=MTR_1g110190 PE=4 SV=1</t>
  </si>
  <si>
    <t>Ca_11005_v1.0_kabuli</t>
  </si>
  <si>
    <t>Cation transport regulator-like protein OS=Medicago truncatula GN=MTR_1g009210 PE=4 SV=1</t>
  </si>
  <si>
    <t>Ca_19065_v1.0_kabuli</t>
  </si>
  <si>
    <t>Ca_03879_v1.0_kabuli</t>
  </si>
  <si>
    <t>Ca_08880_v1.0_kabuli</t>
  </si>
  <si>
    <t>Ca_19239_v1.0_kabuli</t>
  </si>
  <si>
    <t>Inorganic phosphate transporter 1-4 OS=Medicago truncatula GN=MtPT6 PE=2 SV=1</t>
  </si>
  <si>
    <t>Ca_05726_v1.0_kabuli</t>
  </si>
  <si>
    <t>Ca_10405_v1.0_kabuli</t>
  </si>
  <si>
    <t>Ca_15952_v1.0_kabuli</t>
  </si>
  <si>
    <t>Ca_22062_v1.0_kabuli</t>
  </si>
  <si>
    <t>Ca_06731_v1.0_kabuli</t>
  </si>
  <si>
    <t>Heparanase-like protein OS=Medicago truncatula GN=MTR_4g116070 PE=4 SV=1</t>
  </si>
  <si>
    <t>Ca_13206_v1.0_kabuli</t>
  </si>
  <si>
    <t>Ca_10594_v1.0_kabuli</t>
  </si>
  <si>
    <t>Ca_25860_v1.0_kabuli</t>
  </si>
  <si>
    <t>Ca_19117_v1.0_kabuli</t>
  </si>
  <si>
    <t>Ca_25526_v1.0_kabuli</t>
  </si>
  <si>
    <t>Pectinesterase inhibitor OS=Medicago truncatula GN=MTR_4g025010 PE=4 SV=1</t>
  </si>
  <si>
    <t>Ca_27924_v1.0_kabuli</t>
  </si>
  <si>
    <t>GDSL esterase/lipase OS=Medicago truncatula GN=MTR_1g025910 PE=2 SV=1</t>
  </si>
  <si>
    <t>Ca_00072_v1.0_kabuli</t>
  </si>
  <si>
    <t>Cyclin-like F-box OS=Medicago truncatula GN=MTR_2g007220 PE=4 SV=1</t>
  </si>
  <si>
    <t>Ca_02818_v1.0_kabuli</t>
  </si>
  <si>
    <t>Dynein light chain OS=Medicago truncatula GN=MTR_2g101850 PE=4 SV=1</t>
  </si>
  <si>
    <t>Ca_14119_v1.0_kabuli</t>
  </si>
  <si>
    <t>Myb-related transcription factor OS=Medicago truncatula GN=MTR_1g062050 PE=4 SV=1</t>
  </si>
  <si>
    <t>Ca_09701_v1.0_kabuli</t>
  </si>
  <si>
    <t>Zinc finger CCCH domain-containing protein OS=Medicago truncatula GN=MTR_5g094700 PE=4 SV=1</t>
  </si>
  <si>
    <t>Ca_14968_v1.0_kabuli</t>
  </si>
  <si>
    <t>Ca_06074_v1.0_kabuli</t>
  </si>
  <si>
    <t>UDP-glucose glucosyltransferase OS=Medicago truncatula GN=MTR_7g080940 PE=3 SV=1</t>
  </si>
  <si>
    <t>Ca_12252_v1.0_kabuli</t>
  </si>
  <si>
    <t>Peptide transporter PTR3-A OS=Medicago truncatula GN=MTR_7g098160 PE=4 SV=1</t>
  </si>
  <si>
    <t>Ca_03440_v1.0_kabuli</t>
  </si>
  <si>
    <t>Nuclear transcription factor Y subunit B6 OS=Medicago truncatula GN=NF-YB6 PE=2 SV=1</t>
  </si>
  <si>
    <t>Ca_05520_v1.0_kabuli</t>
  </si>
  <si>
    <t>Wall-associated receptor kinase-like protein OS=Medicago truncatula GN=MTR_1g110180 PE=4 SV=1</t>
  </si>
  <si>
    <t>Ca_11006_v1.0_kabuli</t>
  </si>
  <si>
    <t>LATD/NIP OS=Medicago truncatula GN=MTR_1g009200 PE=2 SV=1</t>
  </si>
  <si>
    <t>Ca_19066_v1.0_kabuli</t>
  </si>
  <si>
    <t>Ca_03880_v1.0_kabuli</t>
  </si>
  <si>
    <t>Ca_08881_v1.0_kabuli</t>
  </si>
  <si>
    <t>Ca_19240_v1.0_kabuli</t>
  </si>
  <si>
    <t>Ca_05727_v1.0_kabuli</t>
  </si>
  <si>
    <t>Symbiotic remorin 1 OS=Medicago truncatula GN=SYMREM1 PE=4 SV=1</t>
  </si>
  <si>
    <t>Ca_10406_v1.0_kabuli</t>
  </si>
  <si>
    <t>Heat stress transcription factor A-8 OS=Medicago truncatula GN=MTR_8g105780 PE=3 SV=1</t>
  </si>
  <si>
    <t>Ca_15953_v1.0_kabuli</t>
  </si>
  <si>
    <t>Ca_22063_v1.0_kabuli</t>
  </si>
  <si>
    <t>Ca_06732_v1.0_kabuli</t>
  </si>
  <si>
    <t>Putative uncharacterized protein OS=Medicago truncatula GN=MTR_4g116080 PE=4 SV=1</t>
  </si>
  <si>
    <t>Ca_13207_v1.0_kabuli</t>
  </si>
  <si>
    <t>Ca_10595_v1.0_kabuli</t>
  </si>
  <si>
    <t>Isoflavone reductase-like protein OS=Medicago truncatula GN=MTR_5g027240 PE=2 SV=1</t>
  </si>
  <si>
    <t>Ca_19118_v1.0_kabuli</t>
  </si>
  <si>
    <t>Annexin OS=Medicago truncatula GN=MTR_3g018780 PE=2 SV=1</t>
  </si>
  <si>
    <t>Ca_27872_v1.0_kabuli</t>
  </si>
  <si>
    <t>Ca_00073_v1.0_kabuli</t>
  </si>
  <si>
    <t>Gibberellin 20-oxidase OS=Medicago truncatula GN=MTR_8g093930 PE=3 SV=1</t>
  </si>
  <si>
    <t>Ca_02819_v1.0_kabuli</t>
  </si>
  <si>
    <t>Putative uncharacterized protein OS=Medicago truncatula GN=MTR_2g101870 PE=4 SV=1</t>
  </si>
  <si>
    <t>Ca_14120_v1.0_kabuli</t>
  </si>
  <si>
    <t>Equilibrative nucleoside transporter OS=Medicago truncatula GN=MTR_2g089520 PE=4 SV=1</t>
  </si>
  <si>
    <t>Ca_09702_v1.0_kabuli</t>
  </si>
  <si>
    <t>Putative uncharacterized protein OS=Medicago truncatula GN=MTR_5g094730 PE=4 SV=1</t>
  </si>
  <si>
    <t>Ca_14969_v1.0_kabuli</t>
  </si>
  <si>
    <t>Ca_22036_v1.0_kabuli</t>
  </si>
  <si>
    <t>Uncharacterized protein OS=Prunus persica GN=PRUPE_ppa007317mg PE=4 SV=1</t>
  </si>
  <si>
    <t>Ca_06075_v1.0_kabuli</t>
  </si>
  <si>
    <t>Acyl-CoA thioesterase OS=Medicago truncatula GN=MTR_7g080930 PE=4 SV=1</t>
  </si>
  <si>
    <t>Ca_12253_v1.0_kabuli</t>
  </si>
  <si>
    <t>PHD finger protein 11-like protein OS=Medicago truncatula GN=MTR_7g098170 PE=4 SV=1</t>
  </si>
  <si>
    <t>Ca_03441_v1.0_kabuli</t>
  </si>
  <si>
    <t>Ca_05521_v1.0_kabuli</t>
  </si>
  <si>
    <t>Putative uncharacterized protein OS=Medicago truncatula GN=MTR_1g110130 PE=4 SV=1</t>
  </si>
  <si>
    <t>Ca_11007_v1.0_kabuli</t>
  </si>
  <si>
    <t>Uncharacterized protein OS=Brassica rapa subsp. pekinensis GN=Bra033531 PE=3 SV=1</t>
  </si>
  <si>
    <t>Ca_19067_v1.0_kabuli</t>
  </si>
  <si>
    <t>Peptidyl-prolyl cis-trans isomerase OS=Medicago truncatula GN=MTR_1g061850 PE=2 SV=1</t>
  </si>
  <si>
    <t>Ca_03881_v1.0_kabuli</t>
  </si>
  <si>
    <t>Ca_08882_v1.0_kabuli</t>
  </si>
  <si>
    <t>Ca_19957_v1.0_kabuli</t>
  </si>
  <si>
    <t>Ca_05728_v1.0_kabuli</t>
  </si>
  <si>
    <t>Ca_10407_v1.0_kabuli</t>
  </si>
  <si>
    <t>Alpha,alpha-trehalose-phosphate synthase OS=Medicago truncatula GN=MTR_8g105740 PE=4 SV=1</t>
  </si>
  <si>
    <t>Ca_16262_v1.0_kabuli</t>
  </si>
  <si>
    <t>TPR-containing protein kinase OS=Glycine max PE=2 SV=1</t>
  </si>
  <si>
    <t>Ca_22064_v1.0_kabuli</t>
  </si>
  <si>
    <t>Ca_13208_v1.0_kabuli</t>
  </si>
  <si>
    <t>Ca_10596_v1.0_kabuli</t>
  </si>
  <si>
    <t>Cis-zeatin O-glucosyltransferase OS=Medicago truncatula GN=MTR_5g027210 PE=3 SV=1</t>
  </si>
  <si>
    <t>Ca_25862_v1.0_kabuli</t>
  </si>
  <si>
    <t>Ca_19119_v1.0_kabuli</t>
  </si>
  <si>
    <t>Cc-nbs-lrr resistance protein OS=Medicago truncatula GN=MTR_3g020620 PE=4 SV=1</t>
  </si>
  <si>
    <t>Ca_25528_v1.0_kabuli</t>
  </si>
  <si>
    <t>Pectinesterase (Precursor) OS=Sesbania rostrata GN=pme1 PE=2 SV=1</t>
  </si>
  <si>
    <t>Ca_23266_v1.0_kabuli</t>
  </si>
  <si>
    <t>Ca_00074_v1.0_kabuli</t>
  </si>
  <si>
    <t>Putative uncharacterized protein OS=Medicago truncatula GN=MTR_2g007300 PE=4 SV=1</t>
  </si>
  <si>
    <t>Ca_02820_v1.0_kabuli</t>
  </si>
  <si>
    <t>Protein disulfide isomerase L-3b OS=Medicago truncatula GN=MTR_2g101880 PE=4 SV=1</t>
  </si>
  <si>
    <t>Ca_14121_v1.0_kabuli</t>
  </si>
  <si>
    <t>Ca_09703_v1.0_kabuli</t>
  </si>
  <si>
    <t>Magnesium and cobalt efflux protein corC OS=Medicago truncatula GN=MTR_5g094740 PE=4 SV=1</t>
  </si>
  <si>
    <t>Ca_14970_v1.0_kabuli</t>
  </si>
  <si>
    <t>Serine/threonine protein kinase CTR1 OS=Medicago truncatula GN=MTR_5g066490 PE=4 SV=1</t>
  </si>
  <si>
    <t>Ca_22037_v1.0_kabuli</t>
  </si>
  <si>
    <t>Ca_06076_v1.0_kabuli</t>
  </si>
  <si>
    <t>Actin-binding FH2 OS=Medicago truncatula GN=MTR_7g080920 PE=4 SV=1</t>
  </si>
  <si>
    <t>Ca_12254_v1.0_kabuli</t>
  </si>
  <si>
    <t>Peptide transporter PTR3-A OS=Medicago truncatula GN=MTR_7g098180 PE=4 SV=1</t>
  </si>
  <si>
    <t>Ca_03442_v1.0_kabuli</t>
  </si>
  <si>
    <t>Ca_05522_v1.0_kabuli</t>
  </si>
  <si>
    <t>Wall-associated receptor kinase-like protein OS=Medicago truncatula GN=MTR_1g110120 PE=4 SV=1</t>
  </si>
  <si>
    <t>Ca_11008_v1.0_kabuli</t>
  </si>
  <si>
    <t>Exostosin-1a OS=Medicago truncatula GN=MTR_1g009180 PE=4 SV=1</t>
  </si>
  <si>
    <t>Ca_03882_v1.0_kabuli</t>
  </si>
  <si>
    <t>Protein translocase subunit SecA OS=Glycine max PE=3 SV=1</t>
  </si>
  <si>
    <t>Ca_08883_v1.0_kabuli</t>
  </si>
  <si>
    <t>Ca_19958_v1.0_kabuli</t>
  </si>
  <si>
    <t>Hexose carrier protein HEX6 OS=Medicago truncatula GN=MTR_3g008170 PE=3 SV=1</t>
  </si>
  <si>
    <t>Ca_05729_v1.0_kabuli</t>
  </si>
  <si>
    <t>Putative uncharacterized protein OS=Medicago truncatula GN=MTR_8g098580 PE=4 SV=1</t>
  </si>
  <si>
    <t>Ca_10408_v1.0_kabuli</t>
  </si>
  <si>
    <t>Ca_16263_v1.0_kabuli</t>
  </si>
  <si>
    <t>Ca_22065_v1.0_kabuli</t>
  </si>
  <si>
    <t>Ca_06734_v1.0_kabuli</t>
  </si>
  <si>
    <t>Ca_13209_v1.0_kabuli</t>
  </si>
  <si>
    <t>Ca_19606_v1.0_kabuli</t>
  </si>
  <si>
    <t>Ca_10597_v1.0_kabuli</t>
  </si>
  <si>
    <t>Ca_25863_v1.0_kabuli</t>
  </si>
  <si>
    <t>Ca_25529_v1.0_kabuli</t>
  </si>
  <si>
    <t>Pectinesterase OS=Medicago truncatula PE=2 SV=1</t>
  </si>
  <si>
    <t>Ca_23267_v1.0_kabuli</t>
  </si>
  <si>
    <t>Ca_00075_v1.0_kabuli</t>
  </si>
  <si>
    <t>Putative uncharacterized protein OS=Medicago truncatula GN=MTR_2g007330 PE=4 SV=1</t>
  </si>
  <si>
    <t>Ca_02821_v1.0_kabuli</t>
  </si>
  <si>
    <t>Ras-related protein Rab7 OS=Medicago truncatula GN=MTR_2g101890 PE=3 SV=1</t>
  </si>
  <si>
    <t>Ca_14122_v1.0_kabuli</t>
  </si>
  <si>
    <t>Ca_09704_v1.0_kabuli</t>
  </si>
  <si>
    <t>Pentatricopeptide repeat-containing protein OS=Medicago truncatula GN=MTR_5g094770 PE=4 SV=1</t>
  </si>
  <si>
    <t>Ca_14971_v1.0_kabuli</t>
  </si>
  <si>
    <t>Ca_22038_v1.0_kabuli</t>
  </si>
  <si>
    <t>Putative uncharacterized protein OS=Medicago truncatula GN=MTR_5g047930 PE=4 SV=1</t>
  </si>
  <si>
    <t>Ca_06077_v1.0_kabuli</t>
  </si>
  <si>
    <t>Hydroxyproline-rich glycoprotein-like protein OS=Medicago truncatula GN=MTR_7g080890 PE=4 SV=1</t>
  </si>
  <si>
    <t>Ca_12255_v1.0_kabuli</t>
  </si>
  <si>
    <t>Two-component response regulator ARR OS=Medicago truncatula GN=MTR_7g098250 PE=4 SV=1</t>
  </si>
  <si>
    <t>Ca_03443_v1.0_kabuli</t>
  </si>
  <si>
    <t>Ca_05523_v1.0_kabuli</t>
  </si>
  <si>
    <t>Serine/threonine protein kinase family protein OS=Medicago truncatula GN=MTR_1g110110 PE=4 SV=1</t>
  </si>
  <si>
    <t>Ca_11009_v1.0_kabuli</t>
  </si>
  <si>
    <t>Auxin-induced protein 6B OS=Medicago truncatula GN=MTR_1g009150 PE=4 SV=1</t>
  </si>
  <si>
    <t>Ca_19069_v1.0_kabuli</t>
  </si>
  <si>
    <t>Ca_03883_v1.0_kabuli</t>
  </si>
  <si>
    <t>1-aminocyclopropane-1-carboxylic acid oxidase OS=Cicer arietinum GN=aco PE=2 SV=1</t>
  </si>
  <si>
    <t>Ca_08884_v1.0_kabuli</t>
  </si>
  <si>
    <t>Ca_19959_v1.0_kabuli</t>
  </si>
  <si>
    <t>Putative uncharacterized protein OS=Medicago truncatula GN=MTR_3g008180 PE=4 SV=1</t>
  </si>
  <si>
    <t>Ca_05730_v1.0_kabuli</t>
  </si>
  <si>
    <t>Ca_10409_v1.0_kabuli</t>
  </si>
  <si>
    <t>Glutathione peroxidase OS=Cicer arietinum GN=phgpx PE=2 SV=1</t>
  </si>
  <si>
    <t>Ca_16264_v1.0_kabuli</t>
  </si>
  <si>
    <t>Ca_22066_v1.0_kabuli</t>
  </si>
  <si>
    <t>Ca_06735_v1.0_kabuli</t>
  </si>
  <si>
    <t>Ca_13210_v1.0_kabuli</t>
  </si>
  <si>
    <t>Uncharacterized protein OS=Solanum lycopersicum GN=Solyc03g115050.2 PE=4 SV=1</t>
  </si>
  <si>
    <t>Ca_19607_v1.0_kabuli</t>
  </si>
  <si>
    <t>Ca_10598_v1.0_kabuli</t>
  </si>
  <si>
    <t>Ca_19121_v1.0_kabuli</t>
  </si>
  <si>
    <t>Pentatricopeptide repeat-containing protein OS=Medicago truncatula GN=MTR_4g086490 PE=4 SV=1</t>
  </si>
  <si>
    <t>Ca_25530_v1.0_kabuli</t>
  </si>
  <si>
    <t>Ca_23268_v1.0_kabuli</t>
  </si>
  <si>
    <t>Ca_27012_v1.0_kabuli</t>
  </si>
  <si>
    <t>Ca_00076_v1.0_kabuli</t>
  </si>
  <si>
    <t>Ca_02822_v1.0_kabuli</t>
  </si>
  <si>
    <t>Ribosomal protein L37 OS=Jatropha curcas PE=3 SV=1</t>
  </si>
  <si>
    <t>Ca_14123_v1.0_kabuli</t>
  </si>
  <si>
    <t>Cytochrome b6-f complex iron-sulfur subunit OS=Lotus japonicus PE=2 SV=1</t>
  </si>
  <si>
    <t>Ca_09705_v1.0_kabuli</t>
  </si>
  <si>
    <t>Multidrug resistance protein ABC transporter family OS=Medicago truncatula GN=MTR_5g094830 PE=3 SV=1</t>
  </si>
  <si>
    <t>Ca_14972_v1.0_kabuli</t>
  </si>
  <si>
    <t>Protein VERNALIZATION INSENSITIVE OS=Medicago truncatula GN=MTR_5g066440 PE=4 SV=1</t>
  </si>
  <si>
    <t>Ca_06078_v1.0_kabuli</t>
  </si>
  <si>
    <t>Putative uncharacterized protein OS=Medicago truncatula GN=MTR_7g080880 PE=4 SV=1</t>
  </si>
  <si>
    <t>Ca_12256_v1.0_kabuli</t>
  </si>
  <si>
    <t>Putative uncharacterized protein OS=Medicago truncatula GN=MTR_7g098280 PE=4 SV=1</t>
  </si>
  <si>
    <t>Ca_03444_v1.0_kabuli</t>
  </si>
  <si>
    <t>Ca_05524_v1.0_kabuli</t>
  </si>
  <si>
    <t>Putative uncharacterized protein OS=Medicago truncatula GN=MTR_1g110070 PE=4 SV=1</t>
  </si>
  <si>
    <t>Ca_19070_v1.0_kabuli</t>
  </si>
  <si>
    <t>Ca_03884_v1.0_kabuli</t>
  </si>
  <si>
    <t>Ca_08885_v1.0_kabuli</t>
  </si>
  <si>
    <t>Ca_05731_v1.0_kabuli</t>
  </si>
  <si>
    <t>RNA-binding protein NOB1 OS=Medicago truncatula GN=MTR_8g098490 PE=4 SV=1</t>
  </si>
  <si>
    <t>Ca_10410_v1.0_kabuli</t>
  </si>
  <si>
    <t>Flavin-binding kelch repeat F-box OS=Medicago truncatula GN=MTR_8g105590 PE=4 SV=1</t>
  </si>
  <si>
    <t>Ca_16265_v1.0_kabuli</t>
  </si>
  <si>
    <t>Ca_06736_v1.0_kabuli</t>
  </si>
  <si>
    <t>Calcium binding atopy-related autoantigen OS=Medicago truncatula GN=MTR_4g116190 PE=4 SV=1</t>
  </si>
  <si>
    <t>Ca_13211_v1.0_kabuli</t>
  </si>
  <si>
    <t>Ca_19608_v1.0_kabuli</t>
  </si>
  <si>
    <t>Putative uncharacterized protein OS=Vitis vinifera GN=VIT_13s0064g01320 PE=3 SV=1</t>
  </si>
  <si>
    <t>Ca_10599_v1.0_kabuli</t>
  </si>
  <si>
    <t>Ca_27244_v1.0_kabuli</t>
  </si>
  <si>
    <t>Ca_28150_v1.0_kabuli</t>
  </si>
  <si>
    <t>Ca_19122_v1.0_kabuli</t>
  </si>
  <si>
    <t>Ca_25531_v1.0_kabuli</t>
  </si>
  <si>
    <t>Ca_27013_v1.0_kabuli</t>
  </si>
  <si>
    <t>Ca_00077_v1.0_kabuli</t>
  </si>
  <si>
    <t>Thioredoxin-related protein OS=Medicago truncatula GN=MTR_2g007340 PE=4 SV=1</t>
  </si>
  <si>
    <t>Ca_02823_v1.0_kabuli</t>
  </si>
  <si>
    <t>Putative uncharacterized protein OS=Medicago truncatula GN=MTR_2g101980 PE=4 SV=1</t>
  </si>
  <si>
    <t>Ca_14124_v1.0_kabuli</t>
  </si>
  <si>
    <t>Cyclin-D5-2 OS=Medicago truncatula GN=MTR_2g089490 PE=3 SV=1</t>
  </si>
  <si>
    <t>Ca_09706_v1.0_kabuli</t>
  </si>
  <si>
    <t>Cytochrome P450 OS=Medicago truncatula GN=MTR_5g094840 PE=3 SV=1</t>
  </si>
  <si>
    <t>Ca_14973_v1.0_kabuli</t>
  </si>
  <si>
    <t>Ca_22040_v1.0_kabuli</t>
  </si>
  <si>
    <t>Putative uncharacterized protein OS=Medicago truncatula GN=MTR_5g048090 PE=4 SV=1</t>
  </si>
  <si>
    <t>Ca_06079_v1.0_kabuli</t>
  </si>
  <si>
    <t>Uncharacterized protein OS=Prunus persica GN=PRUPE_ppa019875mg PE=4 SV=1</t>
  </si>
  <si>
    <t>Ca_12257_v1.0_kabuli</t>
  </si>
  <si>
    <t>Ribosomal protein L17 OS=Castanea sativa PE=2 SV=1</t>
  </si>
  <si>
    <t>Ca_03445_v1.0_kabuli</t>
  </si>
  <si>
    <t>Putative uncharacterized protein OS=Medicago truncatula GN=MTR_1g088760 PE=1 SV=1</t>
  </si>
  <si>
    <t>Ca_19071_v1.0_kabuli</t>
  </si>
  <si>
    <t>Ca_03885_v1.0_kabuli</t>
  </si>
  <si>
    <t>Ca_08886_v1.0_kabuli</t>
  </si>
  <si>
    <t>Ca_05732_v1.0_kabuli</t>
  </si>
  <si>
    <t>Actin depolymerizing factor OS=Medicago truncatula GN=MTR_8g098470 PE=4 SV=1</t>
  </si>
  <si>
    <t>Ca_10411_v1.0_kabuli</t>
  </si>
  <si>
    <t>Dynamin-related protein 1C OS=Medicago truncatula GN=MTR_8g105580 PE=3 SV=1</t>
  </si>
  <si>
    <t>Ca_16266_v1.0_kabuli</t>
  </si>
  <si>
    <t>Ca_06737_v1.0_kabuli</t>
  </si>
  <si>
    <t>Putative uncharacterized protein OS=Medicago truncatula GN=MTR_4g116200 PE=4 SV=1</t>
  </si>
  <si>
    <t>Ca_13212_v1.0_kabuli</t>
  </si>
  <si>
    <t>Putative uncharacterized protein OS=Medicago truncatula GN=MTR_6g032880 PE=4 SV=1</t>
  </si>
  <si>
    <t>Ca_19609_v1.0_kabuli</t>
  </si>
  <si>
    <t>Ca_10600_v1.0_kabuli</t>
  </si>
  <si>
    <t>Kinase-START OS=Medicago truncatula GN=MTR_5g027200 PE=4 SV=1</t>
  </si>
  <si>
    <t>Ca_27245_v1.0_kabuli</t>
  </si>
  <si>
    <t>Ca_27168_v1.0_kabuli</t>
  </si>
  <si>
    <t>Ca_19123_v1.0_kabuli</t>
  </si>
  <si>
    <t>Putative uncharacterized protein OS=Medicago truncatula GN=MTR_3g087690 PE=4 SV=1</t>
  </si>
  <si>
    <t>Ca_25532_v1.0_kabuli</t>
  </si>
  <si>
    <t>Ca_23270_v1.0_kabuli</t>
  </si>
  <si>
    <t>SET domain protein (Fragment) OS=Populus trichocarpa GN=SDG920 PE=3 SV=1</t>
  </si>
  <si>
    <t>Ca_27014_v1.0_kabuli</t>
  </si>
  <si>
    <t>Ca_00078_v1.0_kabuli</t>
  </si>
  <si>
    <t>Elongation of fatty acids protein OS=Medicago truncatula GN=MTR_7g113780 PE=2 SV=2</t>
  </si>
  <si>
    <t>Ca_02824_v1.0_kabuli</t>
  </si>
  <si>
    <t>BY-inesin-like protein OS=Medicago truncatula GN=MTR_2g101990 PE=3 SV=1</t>
  </si>
  <si>
    <t>Ca_14125_v1.0_kabuli</t>
  </si>
  <si>
    <t>Serine/threonine-protein kinase OS=Medicago truncatula GN=MTR_2g089440 PE=3 SV=1</t>
  </si>
  <si>
    <t>Ca_09707_v1.0_kabuli</t>
  </si>
  <si>
    <t>Putative uncharacterized protein OS=Medicago truncatula GN=MTR_5g094960 PE=4 SV=1</t>
  </si>
  <si>
    <t>Ca_14974_v1.0_kabuli</t>
  </si>
  <si>
    <t>Ca_22041_v1.0_kabuli</t>
  </si>
  <si>
    <t>Putative uncharacterized protein OS=Medicago truncatula GN=MTR_5g048180 PE=4 SV=1</t>
  </si>
  <si>
    <t>Ca_12258_v1.0_kabuli</t>
  </si>
  <si>
    <t>Histone-lysine N-methyltransferase SUVR4 OS=Medicago truncatula GN=MTR_7g098390 PE=3 SV=1</t>
  </si>
  <si>
    <t>Ca_03446_v1.0_kabuli</t>
  </si>
  <si>
    <t>Katanin p60 ATPase-containing subunit A-like protein OS=Medicago truncatula GN=MTR_1g088750 PE=4 SV=1</t>
  </si>
  <si>
    <t>Ca_05526_v1.0_kabuli</t>
  </si>
  <si>
    <t>Putative uncharacterized protein OS=Medicago truncatula GN=MTR_1g110060 PE=4 SV=1</t>
  </si>
  <si>
    <t>Ca_11012_v1.0_kabuli</t>
  </si>
  <si>
    <t>Ca_03886_v1.0_kabuli</t>
  </si>
  <si>
    <t>Ca_08887_v1.0_kabuli</t>
  </si>
  <si>
    <t>Ca_19962_v1.0_kabuli</t>
  </si>
  <si>
    <t>Prohibitin OS=Medicago truncatula GN=MTR_3g008250 PE=4 SV=1</t>
  </si>
  <si>
    <t>Ca_05733_v1.0_kabuli</t>
  </si>
  <si>
    <t>Serine racemase OS=Medicago truncatula GN=MTR_8g098460 PE=4 SV=1</t>
  </si>
  <si>
    <t>Ca_10412_v1.0_kabuli</t>
  </si>
  <si>
    <t>Ca_16267_v1.0_kabuli</t>
  </si>
  <si>
    <t>Ca_22069_v1.0_kabuli</t>
  </si>
  <si>
    <t>EFR3-like protein OS=Medicago truncatula GN=MTR_4g039320 PE=4 SV=1</t>
  </si>
  <si>
    <t>Ca_06738_v1.0_kabuli</t>
  </si>
  <si>
    <t>Ca_13213_v1.0_kabuli</t>
  </si>
  <si>
    <t>Phytase OS=Glycine max PE=2 SV=1</t>
  </si>
  <si>
    <t>Ca_19610_v1.0_kabuli</t>
  </si>
  <si>
    <t>Ca_10601_v1.0_kabuli</t>
  </si>
  <si>
    <t>Transmembrane protein 45B OS=Medicago truncatula GN=MTR_5g027180 PE=4 SV=1</t>
  </si>
  <si>
    <t>Ca_25149_v1.0_kabuli</t>
  </si>
  <si>
    <t>Ca_23271_v1.0_kabuli</t>
  </si>
  <si>
    <t>Uncharacterized protein OS=Prunus persica GN=PRUPE_ppa000541mg PE=3 SV=1</t>
  </si>
  <si>
    <t>Ca_27015_v1.0_kabuli</t>
  </si>
  <si>
    <t>Ca_00079_v1.0_kabuli</t>
  </si>
  <si>
    <t>Ca_02825_v1.0_kabuli</t>
  </si>
  <si>
    <t>IST1-like protein OS=Medicago truncatula GN=MTR_2g102030 PE=4 SV=1</t>
  </si>
  <si>
    <t>Ca_14126_v1.0_kabuli</t>
  </si>
  <si>
    <t>Ca_09708_v1.0_kabuli</t>
  </si>
  <si>
    <t>Coiled-coil domain-containing protein OS=Medicago truncatula GN=MTR_5g095010 PE=2 SV=1</t>
  </si>
  <si>
    <t>Ca_14975_v1.0_kabuli</t>
  </si>
  <si>
    <t>Putative uncharacterized protein OS=Medicago truncatula GN=MTR_5g066340 PE=4 SV=1</t>
  </si>
  <si>
    <t>Ca_06081_v1.0_kabuli</t>
  </si>
  <si>
    <t>Ca_03447_v1.0_kabuli</t>
  </si>
  <si>
    <t>Katanin p60 ATPase-containing subunit OS=Medicago truncatula GN=MTR_1g088730 PE=4 SV=1</t>
  </si>
  <si>
    <t>Ca_05527_v1.0_kabuli</t>
  </si>
  <si>
    <t>Ca_11013_v1.0_kabuli</t>
  </si>
  <si>
    <t>Ca_19073_v1.0_kabuli</t>
  </si>
  <si>
    <t>Ca_03887_v1.0_kabuli</t>
  </si>
  <si>
    <t>MADS box transcription factor PEAM1 OS=Pisum sativum PE=2 SV=1</t>
  </si>
  <si>
    <t>Ca_08888_v1.0_kabuli</t>
  </si>
  <si>
    <t>Ca_19963_v1.0_kabuli</t>
  </si>
  <si>
    <t>Ceramide kinase OS=Medicago truncatula GN=MTR_3g008260 PE=4 SV=1</t>
  </si>
  <si>
    <t>Ca_05734_v1.0_kabuli</t>
  </si>
  <si>
    <t>Glutathione S-transferase theta OS=Medicago truncatula GN=MTR_8g098430 PE=4 SV=1</t>
  </si>
  <si>
    <t>Ca_10413_v1.0_kabuli</t>
  </si>
  <si>
    <t>Microtubule associated protein Type 2 OS=Medicago truncatula GN=MTR_8g105350 PE=4 SV=1</t>
  </si>
  <si>
    <t>Ca_16268_v1.0_kabuli</t>
  </si>
  <si>
    <t>Ca_22070_v1.0_kabuli</t>
  </si>
  <si>
    <t>42 kDa peptidyl-prolyl isomerase OS=Medicago truncatula GN=MTR_4g039430 PE=2 SV=1</t>
  </si>
  <si>
    <t>Ca_06739_v1.0_kabuli</t>
  </si>
  <si>
    <t>Ca_13214_v1.0_kabuli</t>
  </si>
  <si>
    <t>Ca_19611_v1.0_kabuli</t>
  </si>
  <si>
    <t>Ca_10602_v1.0_kabuli</t>
  </si>
  <si>
    <t>Mps one binder kinase activator-like 1A OS=Medicago truncatula GN=MTR_5g027160 PE=2 SV=1</t>
  </si>
  <si>
    <t>Ca_27170_v1.0_kabuli</t>
  </si>
  <si>
    <t>Ca_25150_v1.0_kabuli</t>
  </si>
  <si>
    <t>Ca_25534_v1.0_kabuli</t>
  </si>
  <si>
    <t>Ca_27983_v1.0_kabuli</t>
  </si>
  <si>
    <t>Ca_00080_v1.0_kabuli</t>
  </si>
  <si>
    <t>PAP fibrillin OS=Medicago truncatula GN=MTR_2g007640 PE=4 SV=1</t>
  </si>
  <si>
    <t>Ca_02826_v1.0_kabuli</t>
  </si>
  <si>
    <t>Putative uncharacterized protein OS=Medicago truncatula GN=MTR_2g102040 PE=4 SV=1</t>
  </si>
  <si>
    <t>Ca_14127_v1.0_kabuli</t>
  </si>
  <si>
    <t>Serine/threonine-protein kinase OS=Medicago truncatula GN=MTR_2g089360 PE=3 SV=1</t>
  </si>
  <si>
    <t>Ca_09709_v1.0_kabuli</t>
  </si>
  <si>
    <t>Ca_14976_v1.0_kabuli</t>
  </si>
  <si>
    <t>Uncharacterized protein OS=Medicago truncatula GN=MTR_5g066330 PE=2 SV=1</t>
  </si>
  <si>
    <t>Ca_22043_v1.0_kabuli</t>
  </si>
  <si>
    <t>Transcription factor BIM2 OS=Medicago truncatula GN=MTR_5g048350 PE=4 SV=1</t>
  </si>
  <si>
    <t>Ca_06082_v1.0_kabuli</t>
  </si>
  <si>
    <t>Probably inactive leucine-rich repeat receptor-like protein kinase OS=Medicago truncatula GN=MTR_7g080810 PE=4 SV=1</t>
  </si>
  <si>
    <t>Ca_12260_v1.0_kabuli</t>
  </si>
  <si>
    <t>Cysteine-rich repeat secretory protein OS=Medicago truncatula GN=MTR_7g098410 PE=4 SV=1</t>
  </si>
  <si>
    <t>Ca_03448_v1.0_kabuli</t>
  </si>
  <si>
    <t>DNA mismatch repair protein OS=Medicago truncatula GN=MTR_1g088720 PE=4 SV=1</t>
  </si>
  <si>
    <t>Ca_05528_v1.0_kabuli</t>
  </si>
  <si>
    <t>Reticulon-like protein OS=Glycine max PE=2 SV=1</t>
  </si>
  <si>
    <t>Ca_11014_v1.0_kabuli</t>
  </si>
  <si>
    <t>26S proteasome non-ATPase regulatory subunit OS=Medicago truncatula GN=MTR_1g009010 PE=4 SV=1</t>
  </si>
  <si>
    <t>Ca_19074_v1.0_kabuli</t>
  </si>
  <si>
    <t>Ca_03888_v1.0_kabuli</t>
  </si>
  <si>
    <t>Ca_08889_v1.0_kabuli</t>
  </si>
  <si>
    <t>Ca_19964_v1.0_kabuli</t>
  </si>
  <si>
    <t>U-box domain-containing protein OS=Medicago truncatula GN=MTR_3g008270 PE=4 SV=1</t>
  </si>
  <si>
    <t>Ca_05735_v1.0_kabuli</t>
  </si>
  <si>
    <t>Ca_10414_v1.0_kabuli</t>
  </si>
  <si>
    <t>Ca_16269_v1.0_kabuli</t>
  </si>
  <si>
    <t>Ca_22071_v1.0_kabuli</t>
  </si>
  <si>
    <t>Protein VERNALIZATION INSENSITIVE OS=Medicago truncatula GN=MTR_4g039650 PE=4 SV=1</t>
  </si>
  <si>
    <t>Ca_06740_v1.0_kabuli</t>
  </si>
  <si>
    <t>Ca_13215_v1.0_kabuli</t>
  </si>
  <si>
    <t>Ca_19890_v1.0_kabuli</t>
  </si>
  <si>
    <t>Ca_10603_v1.0_kabuli</t>
  </si>
  <si>
    <t>Putative uncharacterized protein OS=Medicago truncatula GN=MTR_5g027030 PE=4 SV=1</t>
  </si>
  <si>
    <t>Ca_23612_v1.0_kabuli</t>
  </si>
  <si>
    <t>Ca_25151_v1.0_kabuli</t>
  </si>
  <si>
    <t>TdcA1-ORF2 protein OS=Medicago truncatula GN=MTR_2g088630 PE=4 SV=1</t>
  </si>
  <si>
    <t>Ca_23273_v1.0_kabuli</t>
  </si>
  <si>
    <t>Ca_00081_v1.0_kabuli</t>
  </si>
  <si>
    <t>Patatin OS=Medicago truncatula GN=MtrDRAFT_AC157375g8v1 PE=4 SV=1</t>
  </si>
  <si>
    <t>Ca_02827_v1.0_kabuli</t>
  </si>
  <si>
    <t>Putative uncharacterized protein OS=Medicago truncatula GN=MTR_2g102050 PE=4 SV=1</t>
  </si>
  <si>
    <t>Ca_14128_v1.0_kabuli</t>
  </si>
  <si>
    <t>Putative uncharacterized protein OS=Medicago truncatula GN=MTR_2g089350 PE=4 SV=1</t>
  </si>
  <si>
    <t>Ca_09710_v1.0_kabuli</t>
  </si>
  <si>
    <t>Pentatricopeptide repeat-containing protein OS=Medicago truncatula GN=MTR_5g095130 PE=4 SV=1</t>
  </si>
  <si>
    <t>Ca_14977_v1.0_kabuli</t>
  </si>
  <si>
    <t>Kinesin-like protein OS=Medicago truncatula GN=MTR_5g066320 PE=3 SV=1</t>
  </si>
  <si>
    <t>Ca_22044_v1.0_kabuli</t>
  </si>
  <si>
    <t>Ca_06083_v1.0_kabuli</t>
  </si>
  <si>
    <t>Ca_12261_v1.0_kabuli</t>
  </si>
  <si>
    <t>Pre-mRNA-processing factor OS=Medicago truncatula GN=MTR_7g098430 PE=4 SV=1</t>
  </si>
  <si>
    <t>Ca_03449_v1.0_kabuli</t>
  </si>
  <si>
    <t>U6 snRNA-associated Sm-like protein LSm4 OS=Medicago truncatula GN=MTR_8g091620 PE=4 SV=1</t>
  </si>
  <si>
    <t>Ca_05529_v1.0_kabuli</t>
  </si>
  <si>
    <t>Ca_11015_v1.0_kabuli</t>
  </si>
  <si>
    <t>Transcription factor bZIP OS=Medicago truncatula GN=MTR_1g008990 PE=4 SV=1</t>
  </si>
  <si>
    <t>Ca_19075_v1.0_kabuli</t>
  </si>
  <si>
    <t>Ca_03889_v1.0_kabuli</t>
  </si>
  <si>
    <t>Ca_08890_v1.0_kabuli</t>
  </si>
  <si>
    <t>Ca_19965_v1.0_kabuli</t>
  </si>
  <si>
    <t>U-box domain-containing protein OS=Medicago truncatula GN=MTR_3g008280 PE=4 SV=1</t>
  </si>
  <si>
    <t>Ca_05736_v1.0_kabuli</t>
  </si>
  <si>
    <t>Glutathione peroxidase OS=Medicago truncatula GN=MTR_8g098410 PE=3 SV=1</t>
  </si>
  <si>
    <t>Ca_10415_v1.0_kabuli</t>
  </si>
  <si>
    <t>E3 ubiquitin-protein ligase OS=Medicago truncatula GN=MTR_8g105330 PE=4 SV=1</t>
  </si>
  <si>
    <t>Ca_16270_v1.0_kabuli</t>
  </si>
  <si>
    <t>Ca_22072_v1.0_kabuli</t>
  </si>
  <si>
    <t>Putative uncharacterized protein OS=Medicago truncatula GN=MTR_4g039740 PE=4 SV=1</t>
  </si>
  <si>
    <t>Ca_06741_v1.0_kabuli</t>
  </si>
  <si>
    <t>Putative uncharacterized protein OS=Medicago truncatula GN=MTR_4g116350 PE=4 SV=1</t>
  </si>
  <si>
    <t>Ca_13216_v1.0_kabuli</t>
  </si>
  <si>
    <t>TCP family transcription factor containing protein OS=Medicago truncatula GN=MTR_3g026050 PE=4 SV=1</t>
  </si>
  <si>
    <t>Ca_19891_v1.0_kabuli</t>
  </si>
  <si>
    <t>Transcription factor bHLH123 OS=Medicago truncatula GN=MTR_048s1013 PE=4 SV=1</t>
  </si>
  <si>
    <t>Ca_10604_v1.0_kabuli</t>
  </si>
  <si>
    <t>Histone-lysine N-methyltransferase ASHR2 OS=Medicago truncatula GN=MTR_5g027020 PE=4 SV=1</t>
  </si>
  <si>
    <t>Ca_23613_v1.0_kabuli</t>
  </si>
  <si>
    <t>Polyprotein-like, putative OS=Medicago truncatula GN=MtrDRAFT_AC149491g18v2 PE=4 SV=1</t>
  </si>
  <si>
    <t>Ca_25152_v1.0_kabuli</t>
  </si>
  <si>
    <t>Ca_27286_v1.0_kabuli</t>
  </si>
  <si>
    <t>Beta-glucosidase OS=Medicago truncatula GN=MTR_7g051610 PE=3 SV=1</t>
  </si>
  <si>
    <t>Ca_23274_v1.0_kabuli</t>
  </si>
  <si>
    <t>Ca_00082_v1.0_kabuli</t>
  </si>
  <si>
    <t>Emr1, related OS=Medicago truncatula GN=MtrDRAFT_AC157375g28v1 PE=4 SV=1</t>
  </si>
  <si>
    <t>Ca_02828_v1.0_kabuli</t>
  </si>
  <si>
    <t>Ca_14129_v1.0_kabuli</t>
  </si>
  <si>
    <t>Nucleolar complex protein-like protein OS=Medicago truncatula GN=MTR_5g078780 PE=4 SV=1</t>
  </si>
  <si>
    <t>Ca_09711_v1.0_kabuli</t>
  </si>
  <si>
    <t>Serine acetyltransferase OS=Medicago truncatula GN=MTR_5g095470 PE=4 SV=1</t>
  </si>
  <si>
    <t>Ca_14978_v1.0_kabuli</t>
  </si>
  <si>
    <t>RING zinc finger protein-like protein OS=Medicago truncatula GN=MTR_5g066250 PE=4 SV=1</t>
  </si>
  <si>
    <t>Ca_22045_v1.0_kabuli</t>
  </si>
  <si>
    <t>Prolyl endopeptidase-like protein OS=Medicago truncatula GN=MTR_5g048280 PE=4 SV=1</t>
  </si>
  <si>
    <t>Ca_06084_v1.0_kabuli</t>
  </si>
  <si>
    <t>Cytochrome c OS=Medicago truncatula GN=MTR_7g080800 PE=4 SV=1</t>
  </si>
  <si>
    <t>Ca_12262_v1.0_kabuli</t>
  </si>
  <si>
    <t>Ras GTPase-activating protein-binding protein OS=Medicago truncatula GN=MTR_7g098440 PE=4 SV=1</t>
  </si>
  <si>
    <t>Ca_03450_v1.0_kabuli</t>
  </si>
  <si>
    <t>Putative uncharacterized protein OS=Medicago truncatula GN=MTR_1g088700 PE=4 SV=1</t>
  </si>
  <si>
    <t>Ca_05530_v1.0_kabuli</t>
  </si>
  <si>
    <t>Ca_11016_v1.0_kabuli</t>
  </si>
  <si>
    <t>Ca_19076_v1.0_kabuli</t>
  </si>
  <si>
    <t>Protein CHUP1 OS=Medicago truncatula GN=MTR_1g061840 PE=4 SV=1</t>
  </si>
  <si>
    <t>Ca_03890_v1.0_kabuli</t>
  </si>
  <si>
    <t>Ca_08891_v1.0_kabuli</t>
  </si>
  <si>
    <t>Ca_19966_v1.0_kabuli</t>
  </si>
  <si>
    <t>Ca_05737_v1.0_kabuli</t>
  </si>
  <si>
    <t>Glutathione peroxidase OS=Medicago truncatula GN=MTR_8g098400 PE=2 SV=1</t>
  </si>
  <si>
    <t>Ca_10416_v1.0_kabuli</t>
  </si>
  <si>
    <t>Nuclear pore complex protein Nup155 OS=Medicago truncatula GN=MTR_8g105290 PE=4 SV=1</t>
  </si>
  <si>
    <t>Ca_16271_v1.0_kabuli</t>
  </si>
  <si>
    <t>Ca_22073_v1.0_kabuli</t>
  </si>
  <si>
    <t>Putative uncharacterized protein OS=Medicago truncatula GN=MTR_7g037600 PE=4 SV=1</t>
  </si>
  <si>
    <t>Ca_06742_v1.0_kabuli</t>
  </si>
  <si>
    <t>Putative uncharacterized protein OS=Medicago truncatula GN=MTR_4g116360 PE=4 SV=1</t>
  </si>
  <si>
    <t>Ca_13217_v1.0_kabuli</t>
  </si>
  <si>
    <t>Ca_19892_v1.0_kabuli</t>
  </si>
  <si>
    <t>Ca_10605_v1.0_kabuli</t>
  </si>
  <si>
    <t>Putative uncharacterized protein OS=Medicago truncatula GN=MTR_5g027010 PE=4 SV=1</t>
  </si>
  <si>
    <t>Ca_23614_v1.0_kabuli</t>
  </si>
  <si>
    <t>Ca_27021_v1.0_kabuli</t>
  </si>
  <si>
    <t>Ca_25153_v1.0_kabuli</t>
  </si>
  <si>
    <t>Ca_27287_v1.0_kabuli</t>
  </si>
  <si>
    <t>Ca_26988_v1.0_kabuli</t>
  </si>
  <si>
    <t>Ca_27554_v1.0_kabuli</t>
  </si>
  <si>
    <t>Ca_00083_v1.0_kabuli</t>
  </si>
  <si>
    <t>Lung seven transmembrane receptor OS=Medicago truncatula GN=MTR_2g007740 PE=2 SV=1</t>
  </si>
  <si>
    <t>Ca_02829_v1.0_kabuli</t>
  </si>
  <si>
    <t>Putative uncharacterized protein OS=Medicago truncatula GN=MTR_2g102080 PE=4 SV=1</t>
  </si>
  <si>
    <t>Ca_14130_v1.0_kabuli</t>
  </si>
  <si>
    <t>Centrin-2 OS=Medicago truncatula GN=MTR_2g089210 PE=4 SV=1</t>
  </si>
  <si>
    <t>Ca_09712_v1.0_kabuli</t>
  </si>
  <si>
    <t>Pectinesterase OS=Medicago truncatula GN=MTR_5g095490 PE=3 SV=1</t>
  </si>
  <si>
    <t>Ca_22046_v1.0_kabuli</t>
  </si>
  <si>
    <t>Putative Pi starvation-induced protein OS=Cicer arietinum PE=1 SV=1</t>
  </si>
  <si>
    <t>Ca_06085_v1.0_kabuli</t>
  </si>
  <si>
    <t>Transcription factor NAI1 OS=Medicago truncatula GN=MTR_7g080780 PE=4 SV=1</t>
  </si>
  <si>
    <t>Ca_03451_v1.0_kabuli</t>
  </si>
  <si>
    <t>ABC transporter C family protein OS=Medicago truncatula GN=MTR_1g088680 PE=3 SV=1</t>
  </si>
  <si>
    <t>Ca_05531_v1.0_kabuli</t>
  </si>
  <si>
    <t>Ca_11017_v1.0_kabuli</t>
  </si>
  <si>
    <t>Ca_19077_v1.0_kabuli</t>
  </si>
  <si>
    <t>Ca_03891_v1.0_kabuli</t>
  </si>
  <si>
    <t>Ca_08892_v1.0_kabuli</t>
  </si>
  <si>
    <t>Ca_19967_v1.0_kabuli</t>
  </si>
  <si>
    <t>Ca_05738_v1.0_kabuli</t>
  </si>
  <si>
    <t>AT-hook motif nuclear localized protein OS=Medicago truncatula GN=MTR_8g098390 PE=4 SV=1</t>
  </si>
  <si>
    <t>Ca_10417_v1.0_kabuli</t>
  </si>
  <si>
    <t>Ca_16272_v1.0_kabuli</t>
  </si>
  <si>
    <t>Ca_06743_v1.0_kabuli</t>
  </si>
  <si>
    <t>Large proline-rich protein BAT3 OS=Medicago truncatula GN=MTR_4g116370 PE=4 SV=1</t>
  </si>
  <si>
    <t>Ca_19893_v1.0_kabuli</t>
  </si>
  <si>
    <t>Putative uncharacterized protein OS=Medicago truncatula GN=MTR_032s0004 PE=4 SV=1</t>
  </si>
  <si>
    <t>Ca_10606_v1.0_kabuli</t>
  </si>
  <si>
    <t>Ca_23615_v1.0_kabuli</t>
  </si>
  <si>
    <t>Ca_25154_v1.0_kabuli</t>
  </si>
  <si>
    <t>Golgin candidate OS=Medicago truncatula GN=MTR_2g101700 PE=4 SV=1</t>
  </si>
  <si>
    <t>Ca_27288_v1.0_kabuli</t>
  </si>
  <si>
    <t>Putative uncharacterized protein OS=Medicago truncatula GN=MTR_026s0008 PE=4 SV=1</t>
  </si>
  <si>
    <t>Ca_26989_v1.0_kabuli</t>
  </si>
  <si>
    <t>Ca_27555_v1.0_kabuli</t>
  </si>
  <si>
    <t>Ca_00084_v1.0_kabuli</t>
  </si>
  <si>
    <t>ENSANGP00000004563 , related OS=Medicago truncatula GN=MTR_2g007770 PE=4 SV=1</t>
  </si>
  <si>
    <t>Ca_02830_v1.0_kabuli</t>
  </si>
  <si>
    <t>Putative uncharacterized protein OS=Medicago truncatula GN=MTR_2g102140 PE=4 SV=1</t>
  </si>
  <si>
    <t>Ca_14131_v1.0_kabuli</t>
  </si>
  <si>
    <t>Fasciclin-like arabinogalactan protein OS=Medicago truncatula GN=MTR_2g089200 PE=4 SV=1</t>
  </si>
  <si>
    <t>Ca_09713_v1.0_kabuli</t>
  </si>
  <si>
    <t>Mitochondrial import inner membrane translocase subunit TIM50 OS=Medicago truncatula GN=MTR_5g095530 PE=4 SV=1</t>
  </si>
  <si>
    <t>Ca_14980_v1.0_kabuli</t>
  </si>
  <si>
    <t>Curved DNA-binding protein OS=Medicago truncatula GN=MTR_5g066100 PE=4 SV=1</t>
  </si>
  <si>
    <t>Ca_06086_v1.0_kabuli</t>
  </si>
  <si>
    <t>Acyl carrier protein OS=Medicago truncatula GN=MTR_7g080760 PE=3 SV=1</t>
  </si>
  <si>
    <t>Ca_12264_v1.0_kabuli</t>
  </si>
  <si>
    <t>Receptor-like protein kinase OS=Medicago truncatula GN=MTR_7g098610 PE=4 SV=1</t>
  </si>
  <si>
    <t>Ca_05532_v1.0_kabuli</t>
  </si>
  <si>
    <t>Ca_11018_v1.0_kabuli</t>
  </si>
  <si>
    <t>Ca_19078_v1.0_kabuli</t>
  </si>
  <si>
    <t>Ca_03892_v1.0_kabuli</t>
  </si>
  <si>
    <t>Ca_08893_v1.0_kabuli</t>
  </si>
  <si>
    <t>Ca_19968_v1.0_kabuli</t>
  </si>
  <si>
    <t>Dhs1 OS=Glycine max PE=2 SV=1</t>
  </si>
  <si>
    <t>Ca_05739_v1.0_kabuli</t>
  </si>
  <si>
    <t>Protein kinase-like protein OS=Medicago truncatula GN=MTR_8g098370 PE=4 SV=1</t>
  </si>
  <si>
    <t>Ca_10418_v1.0_kabuli</t>
  </si>
  <si>
    <t>Ankyrin repeat-containing protein OS=Medicago truncatula GN=MTR_8g105260 PE=4 SV=1</t>
  </si>
  <si>
    <t>Ca_16273_v1.0_kabuli</t>
  </si>
  <si>
    <t>Ca_06744_v1.0_kabuli</t>
  </si>
  <si>
    <t>Ca_13219_v1.0_kabuli</t>
  </si>
  <si>
    <t>Ca_19894_v1.0_kabuli</t>
  </si>
  <si>
    <t>UGT1 OS=Pueraria montana var. lobata GN=UGT1 PE=2 SV=1</t>
  </si>
  <si>
    <t>Ca_10607_v1.0_kabuli</t>
  </si>
  <si>
    <t>Ca_27023_v1.0_kabuli</t>
  </si>
  <si>
    <t>Ca_25155_v1.0_kabuli</t>
  </si>
  <si>
    <t>Ca_24634_v1.0_kabuli</t>
  </si>
  <si>
    <t>Ca_28082_v1.0_kabuli</t>
  </si>
  <si>
    <t>Ca_00085_v1.0_kabuli</t>
  </si>
  <si>
    <t>Ca_02831_v1.0_kabuli</t>
  </si>
  <si>
    <t>Regulator of telomere elongation helicase OS=Medicago truncatula GN=MTR_2g102270 PE=4 SV=1</t>
  </si>
  <si>
    <t>Ca_14132_v1.0_kabuli</t>
  </si>
  <si>
    <t>Putative uncharacterized protein OS=Medicago truncatula GN=MTR_2g089190 PE=4 SV=1</t>
  </si>
  <si>
    <t>Ca_09714_v1.0_kabuli</t>
  </si>
  <si>
    <t>Putative uncharacterized protein OS=Medicago truncatula GN=MTR_5g095630 PE=4 SV=1</t>
  </si>
  <si>
    <t>Ca_14981_v1.0_kabuli</t>
  </si>
  <si>
    <t>Transcription factor AIG1 OS=Medicago truncatula GN=MTR_5g066080 PE=4 SV=1</t>
  </si>
  <si>
    <t>Ca_22048_v1.0_kabuli</t>
  </si>
  <si>
    <t>Ca_06087_v1.0_kabuli</t>
  </si>
  <si>
    <t>Putative uncharacterized protein OS=Medicago truncatula GN=MTR_7g080750 PE=4 SV=1</t>
  </si>
  <si>
    <t>Ca_12265_v1.0_kabuli</t>
  </si>
  <si>
    <t>Ca_03453_v1.0_kabuli</t>
  </si>
  <si>
    <t>Putative uncharacterized protein OS=Medicago truncatula GN=MTR_1g088670 PE=4 SV=1</t>
  </si>
  <si>
    <t>Ca_05533_v1.0_kabuli</t>
  </si>
  <si>
    <t>Ca_11019_v1.0_kabuli</t>
  </si>
  <si>
    <t>AarF domain-containing protein kinase, putative OS=Medicago truncatula GN=MTR_1g008980 PE=4 SV=1</t>
  </si>
  <si>
    <t>Ca_19079_v1.0_kabuli</t>
  </si>
  <si>
    <t>Ca_03893_v1.0_kabuli</t>
  </si>
  <si>
    <t>Putative uncharacterized protein OS=Trifolium pratense PE=2 SV=1</t>
  </si>
  <si>
    <t>Ca_08894_v1.0_kabuli</t>
  </si>
  <si>
    <t>Ca_19969_v1.0_kabuli</t>
  </si>
  <si>
    <t>Ca_05740_v1.0_kabuli</t>
  </si>
  <si>
    <t>Ca_10419_v1.0_kabuli</t>
  </si>
  <si>
    <t>Ubiquitin fusion degradation protein OS=Medicago truncatula GN=MTR_8g105250 PE=4 SV=1</t>
  </si>
  <si>
    <t>Ca_16274_v1.0_kabuli</t>
  </si>
  <si>
    <t>Ca_06745_v1.0_kabuli</t>
  </si>
  <si>
    <t>DNA-binding protein phosphatase 2C OS=Medicago truncatula GN=MTR_4g116420 PE=3 SV=1</t>
  </si>
  <si>
    <t>Ca_13220_v1.0_kabuli</t>
  </si>
  <si>
    <t>Ca_19895_v1.0_kabuli</t>
  </si>
  <si>
    <t>Ca_10608_v1.0_kabuli</t>
  </si>
  <si>
    <t>Ca_23617_v1.0_kabuli</t>
  </si>
  <si>
    <t>Ca_24910_v1.0_kabuli</t>
  </si>
  <si>
    <t>Ca_25156_v1.0_kabuli</t>
  </si>
  <si>
    <t>Ca_24635_v1.0_kabuli</t>
  </si>
  <si>
    <t>Ca_26991_v1.0_kabuli</t>
  </si>
  <si>
    <t>Ca_27979_v1.0_kabuli</t>
  </si>
  <si>
    <t>Ca_00086_v1.0_kabuli</t>
  </si>
  <si>
    <t>Separin OS=Medicago truncatula GN=MTR_2g007790 PE=4 SV=1</t>
  </si>
  <si>
    <t>Ca_02832_v1.0_kabuli</t>
  </si>
  <si>
    <t>97 kDa heat shock protein OS=Medicago truncatula GN=MTR_2g102180 PE=1 SV=1</t>
  </si>
  <si>
    <t>Ca_14133_v1.0_kabuli</t>
  </si>
  <si>
    <t>Dehydration responsive factor OS=Medicago truncatula GN=MTR_2g089170 PE=4 SV=1</t>
  </si>
  <si>
    <t>Ca_09715_v1.0_kabuli</t>
  </si>
  <si>
    <t>Outward rectifying potassium channel OS=Medicago truncatula GN=MTR_5g095650 PE=4 SV=1</t>
  </si>
  <si>
    <t>Ca_14982_v1.0_kabuli</t>
  </si>
  <si>
    <t>Carbonic anhydrase OS=Medicago truncatula GN=MTR_5g066060 PE=3 SV=1</t>
  </si>
  <si>
    <t>Ca_06088_v1.0_kabuli</t>
  </si>
  <si>
    <t>Ca_12266_v1.0_kabuli</t>
  </si>
  <si>
    <t>Putative uncharacterized protein OS=Medicago truncatula GN=MTR_7g098470 PE=4 SV=1</t>
  </si>
  <si>
    <t>Ca_03454_v1.0_kabuli</t>
  </si>
  <si>
    <t>E3 ubiquitin-protein ligase BAH1 OS=Medicago truncatula GN=MTR_1g088660 PE=4 SV=1</t>
  </si>
  <si>
    <t>Ca_05534_v1.0_kabuli</t>
  </si>
  <si>
    <t>Ca_11020_v1.0_kabuli</t>
  </si>
  <si>
    <t>Elicitor-responsive protein OS=Medicago truncatula GN=MTR_1g008950 PE=4 SV=1</t>
  </si>
  <si>
    <t>Ca_19080_v1.0_kabuli</t>
  </si>
  <si>
    <t>Ca_03894_v1.0_kabuli</t>
  </si>
  <si>
    <t>Ca_08895_v1.0_kabuli</t>
  </si>
  <si>
    <t>Reticulon-like protein OS=Medicago truncatula GN=MTR_3g062910 PE=4 SV=1</t>
  </si>
  <si>
    <t>Ca_19970_v1.0_kabuli</t>
  </si>
  <si>
    <t>Ca_05741_v1.0_kabuli</t>
  </si>
  <si>
    <t>Glutamate-cysteine ligase OS=Medicago truncatula GN=MTR_8g098350 PE=4 SV=1</t>
  </si>
  <si>
    <t>Ca_10420_v1.0_kabuli</t>
  </si>
  <si>
    <t>Pentatricopeptide repeat-containing protein OS=Medicago truncatula GN=MTR_8g105210 PE=4 SV=1</t>
  </si>
  <si>
    <t>Ca_16275_v1.0_kabuli</t>
  </si>
  <si>
    <t>Ca_06746_v1.0_kabuli</t>
  </si>
  <si>
    <t>116 kDa U5 small nuclear ribonucleoprotein component OS=Medicago truncatula GN=MTR_4g116430 PE=4 SV=1</t>
  </si>
  <si>
    <t>Ca_13221_v1.0_kabuli</t>
  </si>
  <si>
    <t>Ca_19896_v1.0_kabuli</t>
  </si>
  <si>
    <t>Ca_10609_v1.0_kabuli</t>
  </si>
  <si>
    <t>Serine/threonine protein kinase ICK OS=Medicago truncatula GN=MTR_5g026960 PE=4 SV=1</t>
  </si>
  <si>
    <t>Ca_23618_v1.0_kabuli</t>
  </si>
  <si>
    <t>Ca_25157_v1.0_kabuli</t>
  </si>
  <si>
    <t>Ca_27867_v1.0_kabuli</t>
  </si>
  <si>
    <t>Ca_00087_v1.0_kabuli</t>
  </si>
  <si>
    <t>Kinetochore protein NDC80-like protein OS=Medicago truncatula GN=MTR_2g028550 PE=4 SV=1</t>
  </si>
  <si>
    <t>Ca_02833_v1.0_kabuli</t>
  </si>
  <si>
    <t>Ca_14134_v1.0_kabuli</t>
  </si>
  <si>
    <t>Xyloglucan endotransglucosylase/hydrolase OS=Medicago truncatula GN=MTR_2g089140 PE=4 SV=1</t>
  </si>
  <si>
    <t>Ca_09716_v1.0_kabuli</t>
  </si>
  <si>
    <t>Cysteine synthase OS=Medicago truncatula GN=MTR_5g095670 PE=3 SV=1</t>
  </si>
  <si>
    <t>Ca_14983_v1.0_kabuli</t>
  </si>
  <si>
    <t>AP-4 complex subunit mu OS=Medicago truncatula GN=MTR_5g066050 PE=4 SV=1</t>
  </si>
  <si>
    <t>Ca_06089_v1.0_kabuli</t>
  </si>
  <si>
    <t>Putative uncharacterized protein OS=Medicago truncatula GN=MTR_7g081150 PE=4 SV=1</t>
  </si>
  <si>
    <t>Ca_12267_v1.0_kabuli</t>
  </si>
  <si>
    <t>Uncharacterized protein OS=Prunus persica GN=PRUPE_ppa012329mg PE=4 SV=1</t>
  </si>
  <si>
    <t>Ca_03455_v1.0_kabuli</t>
  </si>
  <si>
    <t>Uncharacterized protein OS=Medicago truncatula GN=MTR_1g088640 PE=2 SV=1</t>
  </si>
  <si>
    <t>Ca_05535_v1.0_kabuli</t>
  </si>
  <si>
    <t>Ca_11021_v1.0_kabuli</t>
  </si>
  <si>
    <t>NAC domain protein OS=Medicago truncatula GN=MTR_1g008740 PE=4 SV=1</t>
  </si>
  <si>
    <t>Ca_19081_v1.0_kabuli</t>
  </si>
  <si>
    <t>Ca_03895_v1.0_kabuli</t>
  </si>
  <si>
    <t>Ca_08896_v1.0_kabuli</t>
  </si>
  <si>
    <t>NAD(P)H-quinone oxidoreductase subunit N OS=Medicago truncatula GN=MTR_3g062890 PE=1 SV=1</t>
  </si>
  <si>
    <t>Ca_19971_v1.0_kabuli</t>
  </si>
  <si>
    <t>FERONIA receptor-like kinase OS=Medicago truncatula GN=MTR_4g111930 PE=4 SV=1</t>
  </si>
  <si>
    <t>Ca_05742_v1.0_kabuli</t>
  </si>
  <si>
    <t>Pyrophosphatase ppaX OS=Medicago truncatula GN=MTR_8g098300 PE=2 SV=1</t>
  </si>
  <si>
    <t>Ca_10421_v1.0_kabuli</t>
  </si>
  <si>
    <t>NADH-quinone oxidoreductase subunit I OS=Medicago truncatula GN=MTR_043s0009 PE=3 SV=1</t>
  </si>
  <si>
    <t>Ca_16276_v1.0_kabuli</t>
  </si>
  <si>
    <t>Ca_22215_v1.0_kabuli</t>
  </si>
  <si>
    <t>Ca_13222_v1.0_kabuli</t>
  </si>
  <si>
    <t>MADS-box protein OS=Pisum sativum GN=FULb PE=2 SV=1</t>
  </si>
  <si>
    <t>Ca_19897_v1.0_kabuli</t>
  </si>
  <si>
    <t>Ca_10610_v1.0_kabuli</t>
  </si>
  <si>
    <t>Putative uncharacterized protein OS=Medicago truncatula GN=MTR_5g026930 PE=4 SV=1</t>
  </si>
  <si>
    <t>Ca_23619_v1.0_kabuli</t>
  </si>
  <si>
    <t>Ca_24912_v1.0_kabuli</t>
  </si>
  <si>
    <t>Ca_25158_v1.0_kabuli</t>
  </si>
  <si>
    <t>Ca_00088_v1.0_kabuli</t>
  </si>
  <si>
    <t>Ca_02834_v1.0_kabuli</t>
  </si>
  <si>
    <t>Ca_14135_v1.0_kabuli</t>
  </si>
  <si>
    <t>Myrcene synthase OS=Medicago truncatula GN=MTR_2g089130 PE=4 SV=1</t>
  </si>
  <si>
    <t>Ca_09717_v1.0_kabuli</t>
  </si>
  <si>
    <t>Pentatricopeptide repeat-containing protein OS=Medicago truncatula GN=MTR_5g095690 PE=4 SV=1</t>
  </si>
  <si>
    <t>Ca_14984_v1.0_kabuli</t>
  </si>
  <si>
    <t>Putative uncharacterized protein OS=Medicago truncatula GN=MTR_5g066020 PE=4 SV=1</t>
  </si>
  <si>
    <t>Ca_22051_v1.0_kabuli</t>
  </si>
  <si>
    <t>Putative uncharacterized protein OS=Vitis vinifera GN=VIT_18s0001g05430 PE=4 SV=1</t>
  </si>
  <si>
    <t>Ca_06090_v1.0_kabuli</t>
  </si>
  <si>
    <t>Putative uncharacterized protein OS=Medicago truncatula GN=MTR_7g081180 PE=4 SV=1</t>
  </si>
  <si>
    <t>Ca_12268_v1.0_kabuli</t>
  </si>
  <si>
    <t>Ca_03456_v1.0_kabuli</t>
  </si>
  <si>
    <t>Beta-glucosidase OS=Medicago truncatula GN=MTR_1g088610 PE=3 SV=1</t>
  </si>
  <si>
    <t>Ca_05536_v1.0_kabuli</t>
  </si>
  <si>
    <t>Ca_12061_v1.0_kabuli</t>
  </si>
  <si>
    <t>Ca_19082_v1.0_kabuli</t>
  </si>
  <si>
    <t>Cytokinin-O-glucosyltransferase OS=Medicago truncatula GN=MTR_5g045970 PE=3 SV=1</t>
  </si>
  <si>
    <t>Ca_03896_v1.0_kabuli</t>
  </si>
  <si>
    <t>Ca_08897_v1.0_kabuli</t>
  </si>
  <si>
    <t>Ca_19972_v1.0_kabuli</t>
  </si>
  <si>
    <t>Putative uncharacterized protein OS=Medicago truncatula GN=MTR_3g013490 PE=4 SV=1</t>
  </si>
  <si>
    <t>Ca_05743_v1.0_kabuli</t>
  </si>
  <si>
    <t>Ca_10422_v1.0_kabuli</t>
  </si>
  <si>
    <t>Calcium-binding pollen allergen OS=Medicago truncatula GN=MTR_8g105230 PE=4 SV=1</t>
  </si>
  <si>
    <t>Ca_16277_v1.0_kabuli</t>
  </si>
  <si>
    <t>Ca_22216_v1.0_kabuli</t>
  </si>
  <si>
    <t>Ca_06748_v1.0_kabuli</t>
  </si>
  <si>
    <t>RING finger protein OS=Medicago truncatula GN=MTR_4g116460 PE=4 SV=1</t>
  </si>
  <si>
    <t>Ca_13223_v1.0_kabuli</t>
  </si>
  <si>
    <t>Ca_10611_v1.0_kabuli</t>
  </si>
  <si>
    <t>Predicted protein OS=Populus trichocarpa GN=POPTRDRAFT_820384 PE=4 SV=1</t>
  </si>
  <si>
    <t>Ca_28123_v1.0_kabuli</t>
  </si>
  <si>
    <t>(+)-delta-cadinene synthase isozyme A OS=Medicago truncatula GN=MTR_6g008560 PE=4 SV=1</t>
  </si>
  <si>
    <t>Ca_00089_v1.0_kabuli</t>
  </si>
  <si>
    <t>Putative uncharacterized protein OS=Medicago truncatula GN=MTR_2g007830 PE=4 SV=1</t>
  </si>
  <si>
    <t>Ca_02835_v1.0_kabuli</t>
  </si>
  <si>
    <t>Sulphate transporter OS=Astragalus bisulcatus GN=sultr 3;4 PE=2 SV=1</t>
  </si>
  <si>
    <t>Ca_14136_v1.0_kabuli</t>
  </si>
  <si>
    <t>Myrcene synthase OS=Medicago truncatula GN=TPS6 PE=2 SV=1</t>
  </si>
  <si>
    <t>Ca_09718_v1.0_kabuli</t>
  </si>
  <si>
    <t>Uncharacterized protein OS=Medicago truncatula GN=MTR_5g095700 PE=2 SV=1</t>
  </si>
  <si>
    <t>Ca_14985_v1.0_kabuli</t>
  </si>
  <si>
    <t>Ubiquitin carboxyl-terminal hydrolase OS=Medicago truncatula GN=MTR_5g066000 PE=4 SV=1</t>
  </si>
  <si>
    <t>Ca_06091_v1.0_kabuli</t>
  </si>
  <si>
    <t>Ca_12269_v1.0_kabuli</t>
  </si>
  <si>
    <t>Ca_03457_v1.0_kabuli</t>
  </si>
  <si>
    <t>Ca_05537_v1.0_kabuli</t>
  </si>
  <si>
    <t>Ca_12062_v1.0_kabuli</t>
  </si>
  <si>
    <t>Ca_19083_v1.0_kabuli</t>
  </si>
  <si>
    <t>Ca_03897_v1.0_kabuli</t>
  </si>
  <si>
    <t>Ca_08898_v1.0_kabuli</t>
  </si>
  <si>
    <t>Ca_19973_v1.0_kabuli</t>
  </si>
  <si>
    <t>Ca_05744_v1.0_kabuli</t>
  </si>
  <si>
    <t>Replication protein A 70 kDa DNA-binding subunit OS=Medicago truncatula GN=MTR_3g056270 PE=4 SV=1</t>
  </si>
  <si>
    <t>Ca_10423_v1.0_kabuli</t>
  </si>
  <si>
    <t>SET domain-containing protein OS=Medicago truncatula GN=MTR_8g105200 PE=4 SV=1</t>
  </si>
  <si>
    <t>Ca_16278_v1.0_kabuli</t>
  </si>
  <si>
    <t>Ca_22217_v1.0_kabuli</t>
  </si>
  <si>
    <t>Ca_06749_v1.0_kabuli</t>
  </si>
  <si>
    <t>Putative uncharacterized protein OS=Medicago truncatula GN=MTR_4g116470 PE=4 SV=1</t>
  </si>
  <si>
    <t>Ca_13224_v1.0_kabuli</t>
  </si>
  <si>
    <t>Ca_10612_v1.0_kabuli</t>
  </si>
  <si>
    <t>Putative uncharacterized protein OS=Medicago truncatula GN=MTR_5g026910 PE=4 SV=1</t>
  </si>
  <si>
    <t>Ca_23621_v1.0_kabuli</t>
  </si>
  <si>
    <t>Ca_24914_v1.0_kabuli</t>
  </si>
  <si>
    <t>Ca_24639_v1.0_kabuli</t>
  </si>
  <si>
    <t>Ca_00090_v1.0_kabuli</t>
  </si>
  <si>
    <t>Ca_02836_v1.0_kabuli</t>
  </si>
  <si>
    <t>Ca_14137_v1.0_kabuli</t>
  </si>
  <si>
    <t>GRAS family transcription factor OS=Medicago truncatula GN=MTR_2g089100 PE=4 SV=1</t>
  </si>
  <si>
    <t>Ca_09719_v1.0_kabuli</t>
  </si>
  <si>
    <t>Putative uncharacterized protein OS=Medicago truncatula GN=MTR_5g095710 PE=4 SV=1</t>
  </si>
  <si>
    <t>Ca_14986_v1.0_kabuli</t>
  </si>
  <si>
    <t>Ca_22301_v1.0_kabuli</t>
  </si>
  <si>
    <t>Auxin-induced protein 5NG4 OS=Medicago truncatula GN=MTR_5g034910 PE=4 SV=1</t>
  </si>
  <si>
    <t>Ca_06092_v1.0_kabuli</t>
  </si>
  <si>
    <t>Ca_12270_v1.0_kabuli</t>
  </si>
  <si>
    <t>Subtilisin-like protease OS=Medicago truncatula GN=MTR_7g098630 PE=4 SV=1</t>
  </si>
  <si>
    <t>Ca_03458_v1.0_kabuli</t>
  </si>
  <si>
    <t>Putative uncharacterized protein OS=Medicago truncatula GN=MTR_1g088580 PE=4 SV=1</t>
  </si>
  <si>
    <t>Ca_05538_v1.0_kabuli</t>
  </si>
  <si>
    <t>Ca_12063_v1.0_kabuli</t>
  </si>
  <si>
    <t>Ca+2-binding EF hand protein OS=Glycine max GN=GmPM13 PE=2 SV=1</t>
  </si>
  <si>
    <t>Ca_19241_v1.0_kabuli</t>
  </si>
  <si>
    <t>Serine carboxypeptidase II-3 OS=Medicago truncatula GN=MTR_1g021010 PE=4 SV=1</t>
  </si>
  <si>
    <t>Ca_03898_v1.0_kabuli</t>
  </si>
  <si>
    <t>Ca_08899_v1.0_kabuli</t>
  </si>
  <si>
    <t>Putative uncharacterized protein OS=Cicer arietinum PE=2 SV=1</t>
  </si>
  <si>
    <t>Ca_19974_v1.0_kabuli</t>
  </si>
  <si>
    <t>Ca_05745_v1.0_kabuli</t>
  </si>
  <si>
    <t>Ca_10424_v1.0_kabuli</t>
  </si>
  <si>
    <t>Putative uncharacterized protein OS=Medicago truncatula GN=MTR_8g105190 PE=4 SV=1</t>
  </si>
  <si>
    <t>Ca_16279_v1.0_kabuli</t>
  </si>
  <si>
    <t>Putative uncharacterized protein OS=Medicago truncatula GN=MTR_4g064830 PE=4 SV=1</t>
  </si>
  <si>
    <t>Ca_22218_v1.0_kabuli</t>
  </si>
  <si>
    <t>Ca_06750_v1.0_kabuli</t>
  </si>
  <si>
    <t>Uncharacterized protein OS=Medicago truncatula GN=MTR_4g116480 PE=4 SV=1</t>
  </si>
  <si>
    <t>Ca_13225_v1.0_kabuli</t>
  </si>
  <si>
    <t>Ca_19900_v1.0_kabuli</t>
  </si>
  <si>
    <t>Ca_10613_v1.0_kabuli</t>
  </si>
  <si>
    <t>Ca_23622_v1.0_kabuli</t>
  </si>
  <si>
    <t>Ca_24915_v1.0_kabuli</t>
  </si>
  <si>
    <t>Ca_24640_v1.0_kabuli</t>
  </si>
  <si>
    <t>Ca_25510_v1.0_kabuli</t>
  </si>
  <si>
    <t>Ca_27881_v1.0_kabuli</t>
  </si>
  <si>
    <t>Ca_00091_v1.0_kabuli</t>
  </si>
  <si>
    <t>Putative uncharacterized protein OS=Medicago truncatula GN=MTR_2g007860 PE=4 SV=1</t>
  </si>
  <si>
    <t>Ca_02837_v1.0_kabuli</t>
  </si>
  <si>
    <t>Ca_14138_v1.0_kabuli</t>
  </si>
  <si>
    <t>Ca_09720_v1.0_kabuli</t>
  </si>
  <si>
    <t>Protein DEK OS=Medicago truncatula GN=MTR_5g095720 PE=4 SV=1</t>
  </si>
  <si>
    <t>Ca_14987_v1.0_kabuli</t>
  </si>
  <si>
    <t>Uncharacterized protein OS=Medicago truncatula GN=MTR_5g065980 PE=2 SV=1</t>
  </si>
  <si>
    <t>Ca_22302_v1.0_kabuli</t>
  </si>
  <si>
    <t>Cytochrome P450 OS=Medicago truncatula GN=MTR_5g034900 PE=3 SV=1</t>
  </si>
  <si>
    <t>Ca_06093_v1.0_kabuli</t>
  </si>
  <si>
    <t>Putative uncharacterized protein OS=Medicago truncatula GN=MTR_7g080620 PE=4 SV=1</t>
  </si>
  <si>
    <t>Ca_12271_v1.0_kabuli</t>
  </si>
  <si>
    <t>Xyloglucan galactosyltransferase KATAMARI1 OS=Medicago truncatula GN=MTR_7g098650 PE=4 SV=1</t>
  </si>
  <si>
    <t>Ca_03459_v1.0_kabuli</t>
  </si>
  <si>
    <t>Ca_05539_v1.0_kabuli</t>
  </si>
  <si>
    <t>Ca_12064_v1.0_kabuli</t>
  </si>
  <si>
    <t>Ca_19242_v1.0_kabuli</t>
  </si>
  <si>
    <t>Ca_03899_v1.0_kabuli</t>
  </si>
  <si>
    <t>Ca_08900_v1.0_kabuli</t>
  </si>
  <si>
    <t>Putative uncharacterized protein OS=Medicago truncatula GN=MTR_3g062840 PE=4 SV=1</t>
  </si>
  <si>
    <t>Ca_19975_v1.0_kabuli</t>
  </si>
  <si>
    <t>Ca_05746_v1.0_kabuli</t>
  </si>
  <si>
    <t>Putative uncharacterized protein OS=Medicago truncatula GN=MTR_8g098260 PE=4 SV=1</t>
  </si>
  <si>
    <t>Ca_10425_v1.0_kabuli</t>
  </si>
  <si>
    <t>Nudix hydrolase OS=Medicago truncatula GN=MTR_8g105140 PE=2 SV=1</t>
  </si>
  <si>
    <t>Ca_16280_v1.0_kabuli</t>
  </si>
  <si>
    <t>Protein TOC75 OS=Medicago truncatula GN=MTR_4g064780 PE=1 SV=1</t>
  </si>
  <si>
    <t>Ca_22219_v1.0_kabuli</t>
  </si>
  <si>
    <t>Ca_06751_v1.0_kabuli</t>
  </si>
  <si>
    <t>Putative uncharacterized protein OS=Medicago truncatula GN=MTR_4g116500 PE=4 SV=1</t>
  </si>
  <si>
    <t>Ca_13226_v1.0_kabuli</t>
  </si>
  <si>
    <t>Ca_19901_v1.0_kabuli</t>
  </si>
  <si>
    <t>Ca_10614_v1.0_kabuli</t>
  </si>
  <si>
    <t>Replication protein A 70 kDa DNA-binding subunit OS=Medicago truncatula GN=MTR_5g026890 PE=4 SV=1</t>
  </si>
  <si>
    <t>Ca_24300_v1.0_kabuli</t>
  </si>
  <si>
    <t>Cc-nbs-lrr resistance protein OS=Medicago truncatula GN=MTR_044s0005 PE=4 SV=1</t>
  </si>
  <si>
    <t>Ca_24641_v1.0_kabuli</t>
  </si>
  <si>
    <t>Ca_25511_v1.0_kabuli</t>
  </si>
  <si>
    <t>Ca_28223_v1.0_kabuli</t>
  </si>
  <si>
    <t>Ca_00092_v1.0_kabuli</t>
  </si>
  <si>
    <t>Fasciclin-like arabinogalactan protein OS=Medicago truncatula GN=MTR_2g007870 PE=4 SV=1</t>
  </si>
  <si>
    <t>Ca_02838_v1.0_kabuli</t>
  </si>
  <si>
    <t>Ca_14139_v1.0_kabuli</t>
  </si>
  <si>
    <t>Transcription factor bHLH117 OS=Medicago truncatula GN=MTR_2g089070 PE=4 SV=1</t>
  </si>
  <si>
    <t>Ca_09721_v1.0_kabuli</t>
  </si>
  <si>
    <t>Ca_14988_v1.0_kabuli</t>
  </si>
  <si>
    <t>Ca_22303_v1.0_kabuli</t>
  </si>
  <si>
    <t>Ca_06094_v1.0_kabuli</t>
  </si>
  <si>
    <t>LETM1 and EF-hand domain-containing protein OS=Medicago truncatula GN=MTR_7g080610 PE=4 SV=1</t>
  </si>
  <si>
    <t>Ca_12272_v1.0_kabuli</t>
  </si>
  <si>
    <t>ABC transporter C family member OS=Medicago truncatula GN=MTR_7g098690 PE=3 SV=1</t>
  </si>
  <si>
    <t>Ca_03460_v1.0_kabuli</t>
  </si>
  <si>
    <t>21 kDa protein OS=Medicago truncatula GN=MTR_1g088540 PE=4 SV=1</t>
  </si>
  <si>
    <t>Ca_05540_v1.0_kabuli</t>
  </si>
  <si>
    <t>Ca_12065_v1.0_kabuli</t>
  </si>
  <si>
    <t>Ca_19243_v1.0_kabuli</t>
  </si>
  <si>
    <t>Ca_03900_v1.0_kabuli</t>
  </si>
  <si>
    <t>Phospholipase like protein OS=Medicago truncatula GN=MTR_8g089440 PE=4 SV=1</t>
  </si>
  <si>
    <t>Ca_08901_v1.0_kabuli</t>
  </si>
  <si>
    <t>DNA primase OS=Medicago truncatula GN=MTR_3g062490 PE=3 SV=1</t>
  </si>
  <si>
    <t>Ca_19976_v1.0_kabuli</t>
  </si>
  <si>
    <t>Actin related protein OS=Medicago truncatula GN=MTR_3g010170 PE=3 SV=1</t>
  </si>
  <si>
    <t>Ca_05747_v1.0_kabuli</t>
  </si>
  <si>
    <t>Mitochondrial substrate carrier family protein P OS=Medicago truncatula GN=MTR_8g098240 PE=3 SV=1</t>
  </si>
  <si>
    <t>Ca_10426_v1.0_kabuli</t>
  </si>
  <si>
    <t>Protein XAP5 CIRCADIAN TIMEKEEPER OS=Medicago truncatula GN=MTR_8g105120 PE=4 SV=1</t>
  </si>
  <si>
    <t>Ca_16281_v1.0_kabuli</t>
  </si>
  <si>
    <t>Pentatricopeptide repeat-containing protein OS=Medicago truncatula GN=MTR_4g064770 PE=4 SV=1</t>
  </si>
  <si>
    <t>Ca_22220_v1.0_kabuli</t>
  </si>
  <si>
    <t>Ca_06752_v1.0_kabuli</t>
  </si>
  <si>
    <t>Dual specificity protein kinase pyk2 OS=Medicago truncatula GN=MTR_4g116520 PE=4 SV=1</t>
  </si>
  <si>
    <t>Ca_13227_v1.0_kabuli</t>
  </si>
  <si>
    <t>Ca_19902_v1.0_kabuli</t>
  </si>
  <si>
    <t>Ca_10615_v1.0_kabuli</t>
  </si>
  <si>
    <t>Putative uncharacterized protein OS=Medicago truncatula GN=MTR_5g026860 PE=4 SV=1</t>
  </si>
  <si>
    <t>Ca_23624_v1.0_kabuli</t>
  </si>
  <si>
    <t>Ca_24301_v1.0_kabuli</t>
  </si>
  <si>
    <t>STAM-binding protein OS=Medicago truncatula GN=MTR_5g034240 PE=2 SV=1</t>
  </si>
  <si>
    <t>Ca_24642_v1.0_kabuli</t>
  </si>
  <si>
    <t>U6 snRNA phosphodiesterase OS=Glycine max PE=3 SV=1</t>
  </si>
  <si>
    <t>Ca_25512_v1.0_kabuli</t>
  </si>
  <si>
    <t>Ca_28147_v1.0_kabuli</t>
  </si>
  <si>
    <t>Ca_00093_v1.0_kabuli</t>
  </si>
  <si>
    <t>Deacetylvindoline O-acetyltransferase OS=Medicago truncatula GN=MTR_2g007880 PE=4 SV=1</t>
  </si>
  <si>
    <t>Ca_02839_v1.0_kabuli</t>
  </si>
  <si>
    <t>Ca_14140_v1.0_kabuli</t>
  </si>
  <si>
    <t>Putative uncharacterized protein OS=Medicago truncatula GN=MTR_2g089050 PE=4 SV=1</t>
  </si>
  <si>
    <t>Ca_09722_v1.0_kabuli</t>
  </si>
  <si>
    <t>Ycf60-like protein OS=Medicago truncatula GN=MTR_5g095770 PE=4 SV=1</t>
  </si>
  <si>
    <t>Ca_14989_v1.0_kabuli</t>
  </si>
  <si>
    <t>Putative uncharacterized protein OS=Medicago truncatula GN=MTR_5g065970 PE=4 SV=1</t>
  </si>
  <si>
    <t>Ca_22304_v1.0_kabuli</t>
  </si>
  <si>
    <t>Threonyl-tRNA synthetase OS=Medicago truncatula GN=MTR_5g034820 PE=3 SV=1</t>
  </si>
  <si>
    <t>Ca_06095_v1.0_kabuli</t>
  </si>
  <si>
    <t>Ca_12273_v1.0_kabuli</t>
  </si>
  <si>
    <t>Tyrosine decarboxylase OS=Medicago truncatula GN=MTR_7g098730 PE=3 SV=1</t>
  </si>
  <si>
    <t>Ca_03461_v1.0_kabuli</t>
  </si>
  <si>
    <t>UDP-glucuronic acid decarboxylase OS=Medicago truncatula GN=MTR_1g088480 PE=4 SV=1</t>
  </si>
  <si>
    <t>Ca_12066_v1.0_kabuli</t>
  </si>
  <si>
    <t>Ca_19244_v1.0_kabuli</t>
  </si>
  <si>
    <t>Ca_03901_v1.0_kabuli</t>
  </si>
  <si>
    <t>Ca_08902_v1.0_kabuli</t>
  </si>
  <si>
    <t>Ca_19977_v1.0_kabuli</t>
  </si>
  <si>
    <t>Ca_05748_v1.0_kabuli</t>
  </si>
  <si>
    <t>Ca_10427_v1.0_kabuli</t>
  </si>
  <si>
    <t>Ubiquitin-conjugating enzyme E2 variant 1B OS=Medicago truncatula GN=MTR_8g105010 PE=2 SV=1</t>
  </si>
  <si>
    <t>Ca_16282_v1.0_kabuli</t>
  </si>
  <si>
    <t>Two-component response regulator ARR1 OS=Medicago truncatula GN=MTR_4g064730 PE=4 SV=1</t>
  </si>
  <si>
    <t>Ca_22221_v1.0_kabuli</t>
  </si>
  <si>
    <t>Ca_06753_v1.0_kabuli</t>
  </si>
  <si>
    <t>Putative uncharacterized protein OS=Medicago truncatula GN=MTR_4g116530 PE=4 SV=1</t>
  </si>
  <si>
    <t>Ca_13228_v1.0_kabuli</t>
  </si>
  <si>
    <t>Ca_19903_v1.0_kabuli</t>
  </si>
  <si>
    <t>Ca_10616_v1.0_kabuli</t>
  </si>
  <si>
    <t>CYCLOPS OS=Pisum sativum PE=2 SV=1</t>
  </si>
  <si>
    <t>Ca_23625_v1.0_kabuli</t>
  </si>
  <si>
    <t>Ca_24918_v1.0_kabuli</t>
  </si>
  <si>
    <t>Ca_24302_v1.0_kabuli</t>
  </si>
  <si>
    <t>Carbonic anhydrase OS=Medicago truncatula GN=MTR_5g034250 PE=3 SV=1</t>
  </si>
  <si>
    <t>Ca_24643_v1.0_kabuli</t>
  </si>
  <si>
    <t>Ca_25513_v1.0_kabuli</t>
  </si>
  <si>
    <t>Ca_27572_v1.0_kabuli</t>
  </si>
  <si>
    <t>Transcriptional corepressor LEUNIG OS=Medicago truncatula GN=MTR_4g080530 PE=4 SV=1</t>
  </si>
  <si>
    <t>Ca_00094_v1.0_kabuli</t>
  </si>
  <si>
    <t>Protein RUPTURED POLLEN GRAIN OS=Medicago truncatula GN=MTR_2g007890 PE=4 SV=1</t>
  </si>
  <si>
    <t>Ca_02840_v1.0_kabuli</t>
  </si>
  <si>
    <t>DNA repair protein XRCC1 OS=Medicago truncatula GN=MTR_2g102430 PE=4 SV=1</t>
  </si>
  <si>
    <t>Ca_14141_v1.0_kabuli</t>
  </si>
  <si>
    <t>Formin OS=Medicago truncatula GN=MTR_2g089040 PE=4 SV=1</t>
  </si>
  <si>
    <t>Ca_09723_v1.0_kabuli</t>
  </si>
  <si>
    <t>Putative uncharacterized protein OS=Medicago truncatula GN=MTR_5g095840 PE=4 SV=1</t>
  </si>
  <si>
    <t>Ca_14990_v1.0_kabuli</t>
  </si>
  <si>
    <t>Ca_22305_v1.0_kabuli</t>
  </si>
  <si>
    <t>Ca_06096_v1.0_kabuli</t>
  </si>
  <si>
    <t>Ca_12274_v1.0_kabuli</t>
  </si>
  <si>
    <t>Pleiotropic drug resistance protein OS=Medicago truncatula GN=MTR_7g098750 PE=4 SV=1</t>
  </si>
  <si>
    <t>Ca_03462_v1.0_kabuli</t>
  </si>
  <si>
    <t>Monoglyceride lipase OS=Medicago truncatula GN=MTR_1g088470 PE=4 SV=1</t>
  </si>
  <si>
    <t>Ca_05542_v1.0_kabuli</t>
  </si>
  <si>
    <t>Ca_12067_v1.0_kabuli</t>
  </si>
  <si>
    <t>Ca_19245_v1.0_kabuli</t>
  </si>
  <si>
    <t>Heme oxygenase 2 OS=Medicago sativa GN=HO2 PE=2 SV=1</t>
  </si>
  <si>
    <t>Ca_03902_v1.0_kabuli</t>
  </si>
  <si>
    <t>1-aminocyclopropane-1-carboxylate synthase OS=Medicago truncatula GN=MTR_6g091760 PE=3 SV=1</t>
  </si>
  <si>
    <t>Ca_08903_v1.0_kabuli</t>
  </si>
  <si>
    <t>Metal tolerance protein OS=Medicago truncatula GN=MTR_3g062610 PE=4 SV=1</t>
  </si>
  <si>
    <t>Ca_19978_v1.0_kabuli</t>
  </si>
  <si>
    <t>Ca_05749_v1.0_kabuli</t>
  </si>
  <si>
    <t>Ca_10428_v1.0_kabuli</t>
  </si>
  <si>
    <t>Ca_16283_v1.0_kabuli</t>
  </si>
  <si>
    <t>Pumilio-like protein OS=Medicago truncatula GN=MTR_4g064670 PE=4 SV=1</t>
  </si>
  <si>
    <t>Ca_22222_v1.0_kabuli</t>
  </si>
  <si>
    <t>Ca_06754_v1.0_kabuli</t>
  </si>
  <si>
    <t>Ca_13229_v1.0_kabuli</t>
  </si>
  <si>
    <t>Ca_10617_v1.0_kabuli</t>
  </si>
  <si>
    <t>ATP-dependent Clp protease proteolytic subunit OS=Medicago truncatula GN=MTR_5g026840 PE=1 SV=1</t>
  </si>
  <si>
    <t>Ca_23626_v1.0_kabuli</t>
  </si>
  <si>
    <t>Ethylene-responsive factor 1 OS=Cicer arietinum PE=2 SV=1</t>
  </si>
  <si>
    <t>Ca_24919_v1.0_kabuli</t>
  </si>
  <si>
    <t>Ca_24303_v1.0_kabuli</t>
  </si>
  <si>
    <t>Ca_24644_v1.0_kabuli</t>
  </si>
  <si>
    <t>Ca_25514_v1.0_kabuli</t>
  </si>
  <si>
    <t>Ca_27573_v1.0_kabuli</t>
  </si>
  <si>
    <t>Ca_00095_v1.0_kabuli</t>
  </si>
  <si>
    <t>Ca_02841_v1.0_kabuli</t>
  </si>
  <si>
    <t>NMDA receptor-regulated protein OS=Medicago truncatula GN=MTR_2g102440 PE=4 SV=1</t>
  </si>
  <si>
    <t>Ca_09724_v1.0_kabuli</t>
  </si>
  <si>
    <t>Nuclear transcription factor Y subunit B-6 OS=Medicago truncatula GN=NF-YB14 PE=2 SV=1</t>
  </si>
  <si>
    <t>Ca_14991_v1.0_kabuli</t>
  </si>
  <si>
    <t>Ca_22306_v1.0_kabuli</t>
  </si>
  <si>
    <t>Putative uncharacterized protein OS=Medicago truncatula GN=MTR_5g034810 PE=4 SV=1</t>
  </si>
  <si>
    <t>Ca_06097_v1.0_kabuli</t>
  </si>
  <si>
    <t>Putative uncharacterized protein OS=Medicago truncatula GN=MTR_7g080500 PE=4 SV=1</t>
  </si>
  <si>
    <t>Ca_12275_v1.0_kabuli</t>
  </si>
  <si>
    <t>Pleiotropic drug resistance protein OS=Medicago truncatula GN=MTR_7g098800 PE=4 SV=1</t>
  </si>
  <si>
    <t>Ca_03463_v1.0_kabuli</t>
  </si>
  <si>
    <t>Putative uncharacterized protein OS=Medicago truncatula GN=MTR_1g088460 PE=4 SV=1</t>
  </si>
  <si>
    <t>Ca_05543_v1.0_kabuli</t>
  </si>
  <si>
    <t>Ca_12068_v1.0_kabuli</t>
  </si>
  <si>
    <t>Ca_19246_v1.0_kabuli</t>
  </si>
  <si>
    <t>Ca_03903_v1.0_kabuli</t>
  </si>
  <si>
    <t>Ca_08904_v1.0_kabuli</t>
  </si>
  <si>
    <t>60S ribosomal protein L10 OS=Medicago truncatula GN=MTR_3g062600 PE=4 SV=1</t>
  </si>
  <si>
    <t>Ca_19979_v1.0_kabuli</t>
  </si>
  <si>
    <t>Ca_05750_v1.0_kabuli</t>
  </si>
  <si>
    <t>BHLH transcription factor OS=Lotus japonicus GN=LjGL3 PE=2 SV=1</t>
  </si>
  <si>
    <t>Ca_10429_v1.0_kabuli</t>
  </si>
  <si>
    <t>Uncharacterized protein OS=Medicago truncatula GN=MTR_8g104980 PE=2 SV=1</t>
  </si>
  <si>
    <t>Ca_16284_v1.0_kabuli</t>
  </si>
  <si>
    <t>RING finger protein OS=Medicago truncatula GN=MTR_4g064570 PE=4 SV=1</t>
  </si>
  <si>
    <t>Ca_22223_v1.0_kabuli</t>
  </si>
  <si>
    <t>Ca_06755_v1.0_kabuli</t>
  </si>
  <si>
    <t>Zinc finger CCCH-type with G patch domain-containing protein OS=Medicago truncatula GN=MTR_4g116570 PE=4 SV=1</t>
  </si>
  <si>
    <t>Ca_13230_v1.0_kabuli</t>
  </si>
  <si>
    <t>Ca_19905_v1.0_kabuli</t>
  </si>
  <si>
    <t>Ca_10618_v1.0_kabuli</t>
  </si>
  <si>
    <t>Ca_23627_v1.0_kabuli</t>
  </si>
  <si>
    <t>Ca_24920_v1.0_kabuli</t>
  </si>
  <si>
    <t>Ca_24304_v1.0_kabuli</t>
  </si>
  <si>
    <t>Ca_24645_v1.0_kabuli</t>
  </si>
  <si>
    <t>Ca_25515_v1.0_kabuli</t>
  </si>
  <si>
    <t>Ca_27568_v1.0_kabuli</t>
  </si>
  <si>
    <t>Ca_00096_v1.0_kabuli</t>
  </si>
  <si>
    <t>Ca_02842_v1.0_kabuli</t>
  </si>
  <si>
    <t>D-glycerate 3-kinase OS=Medicago truncatula GN=MTR_2g102510 PE=1 SV=1</t>
  </si>
  <si>
    <t>Ca_14143_v1.0_kabuli</t>
  </si>
  <si>
    <t>Ca_09725_v1.0_kabuli</t>
  </si>
  <si>
    <t>Nicotinamide mononucleotide adenylyltransferase OS=Medicago truncatula GN=MTR_5g095960 PE=4 SV=1</t>
  </si>
  <si>
    <t>Ca_14992_v1.0_kabuli</t>
  </si>
  <si>
    <t>Ca_22307_v1.0_kabuli</t>
  </si>
  <si>
    <t>RING finger protein OS=Medicago truncatula GN=MTR_5g034790 PE=4 SV=1</t>
  </si>
  <si>
    <t>Ca_06098_v1.0_kabuli</t>
  </si>
  <si>
    <t>Transmembrane protein OS=Medicago truncatula GN=MTR_7g080490 PE=4 SV=1</t>
  </si>
  <si>
    <t>Ca_12276_v1.0_kabuli</t>
  </si>
  <si>
    <t>WD repeat-containing protein OS=Medicago truncatula GN=MTR_7g098900 PE=4 SV=1</t>
  </si>
  <si>
    <t>Ca_03464_v1.0_kabuli</t>
  </si>
  <si>
    <t>60S ribosomal protein L22-like protein OS=Medicago truncatula GN=MTR_1g088450 PE=4 SV=1</t>
  </si>
  <si>
    <t>Ca_05544_v1.0_kabuli</t>
  </si>
  <si>
    <t>Uncharacterized protein OS=Prunus persica GN=PRUPE_ppa023099mg PE=4 SV=1</t>
  </si>
  <si>
    <t>Ca_12069_v1.0_kabuli</t>
  </si>
  <si>
    <t>Ca_19247_v1.0_kabuli</t>
  </si>
  <si>
    <t>Patatin-like protein OS=Medicago truncatula GN=MTR_1g019940 PE=4 SV=1</t>
  </si>
  <si>
    <t>Ca_03904_v1.0_kabuli</t>
  </si>
  <si>
    <t>Putative uncharacterized protein OS=Medicago truncatula GN=MTR_4g074460 PE=4 SV=1</t>
  </si>
  <si>
    <t>Ca_08905_v1.0_kabuli</t>
  </si>
  <si>
    <t>Putative uncharacterized protein OS=Medicago truncatula GN=MTR_3g062590 PE=4 SV=1</t>
  </si>
  <si>
    <t>Ca_19980_v1.0_kabuli</t>
  </si>
  <si>
    <t>Ca_05751_v1.0_kabuli</t>
  </si>
  <si>
    <t>Ca_10430_v1.0_kabuli</t>
  </si>
  <si>
    <t>UBX domain-containing protein OS=Medicago truncatula GN=MTR_8g104930 PE=4 SV=1</t>
  </si>
  <si>
    <t>Ca_16285_v1.0_kabuli</t>
  </si>
  <si>
    <t>Ca_22224_v1.0_kabuli</t>
  </si>
  <si>
    <t>Ca_06756_v1.0_kabuli</t>
  </si>
  <si>
    <t>Ca_13231_v1.0_kabuli</t>
  </si>
  <si>
    <t>Ca_19906_v1.0_kabuli</t>
  </si>
  <si>
    <t>Nbs-lrr resistance protein OS=Medicago truncatula GN=MTR_3g055230 PE=4 SV=1</t>
  </si>
  <si>
    <t>Ca_10619_v1.0_kabuli</t>
  </si>
  <si>
    <t>Calmodulin-binding protein OS=Medicago truncatula GN=MTR_5g026810 PE=4 SV=1</t>
  </si>
  <si>
    <t>Ca_27562_v1.0_kabuli</t>
  </si>
  <si>
    <t>Ca_24305_v1.0_kabuli</t>
  </si>
  <si>
    <t>Polygalacturonase-1 non-catalytic subunit beta OS=Medicago truncatula GN=MTR_5g034320 PE=4 SV=1</t>
  </si>
  <si>
    <t>Ca_25516_v1.0_kabuli</t>
  </si>
  <si>
    <t>Ca_27569_v1.0_kabuli</t>
  </si>
  <si>
    <t>Ca_00097_v1.0_kabuli</t>
  </si>
  <si>
    <t>Ca_02843_v1.0_kabuli</t>
  </si>
  <si>
    <t>Phenylalanyl-tRNA synthetase beta subunit OS=Medicago truncatula GN=MTR_4g070040 PE=3 SV=1</t>
  </si>
  <si>
    <t>Ca_14144_v1.0_kabuli</t>
  </si>
  <si>
    <t>Transcription factor ILR3 OS=Medicago truncatula GN=MTR_2g089000 PE=2 SV=1</t>
  </si>
  <si>
    <t>Ca_09726_v1.0_kabuli</t>
  </si>
  <si>
    <t>Lectin-domain containing receptor kinase A4.3 OS=Medicago truncatula GN=MTR_5g095970 PE=4 SV=1</t>
  </si>
  <si>
    <t>Ca_14993_v1.0_kabuli</t>
  </si>
  <si>
    <t>Uncharacterized protein (Fragment) OS=Prunus persica GN=PRUPE_ppa023228mg PE=4 SV=1</t>
  </si>
  <si>
    <t>Ca_22308_v1.0_kabuli</t>
  </si>
  <si>
    <t>AP-1 complex subunit gamma-1 OS=Medicago truncatula GN=MTR_5g034780 PE=4 SV=1</t>
  </si>
  <si>
    <t>Ca_06099_v1.0_kabuli</t>
  </si>
  <si>
    <t>AP2-like ethylene-responsive transcription factor BBM OS=Medicago truncatula GN=MTR_7g080460 PE=4 SV=1</t>
  </si>
  <si>
    <t>Ca_12277_v1.0_kabuli</t>
  </si>
  <si>
    <t>Chemotaxis protein cheY-like protein OS=Medicago truncatula GN=MTR_7g098910 PE=4 SV=1</t>
  </si>
  <si>
    <t>Ca_03465_v1.0_kabuli</t>
  </si>
  <si>
    <t>Ca_05545_v1.0_kabuli</t>
  </si>
  <si>
    <t>Ca_12070_v1.0_kabuli</t>
  </si>
  <si>
    <t>Ca_19248_v1.0_kabuli</t>
  </si>
  <si>
    <t>Putative uncharacterized protein OS=Medicago truncatula GN=MTR_1g019810 PE=1 SV=1</t>
  </si>
  <si>
    <t>Ca_03905_v1.0_kabuli</t>
  </si>
  <si>
    <t>Ca_08906_v1.0_kabuli</t>
  </si>
  <si>
    <t>Putative uncharacterized protein OS=Medicago truncatula GN=MTR_3g062570 PE=4 SV=1</t>
  </si>
  <si>
    <t>Ca_19981_v1.0_kabuli</t>
  </si>
  <si>
    <t>Ca_05752_v1.0_kabuli</t>
  </si>
  <si>
    <t>Ca_10431_v1.0_kabuli</t>
  </si>
  <si>
    <t>Ca_16286_v1.0_kabuli</t>
  </si>
  <si>
    <t>Laccase OS=Medicago truncatula GN=MTR_4g064530 PE=4 SV=1</t>
  </si>
  <si>
    <t>Ca_22225_v1.0_kabuli</t>
  </si>
  <si>
    <t>Ca_06757_v1.0_kabuli</t>
  </si>
  <si>
    <t>Ca_13232_v1.0_kabuli</t>
  </si>
  <si>
    <t>Ca_19907_v1.0_kabuli</t>
  </si>
  <si>
    <t>Ca_10620_v1.0_kabuli</t>
  </si>
  <si>
    <t>Ankyrin repeat domain-containing protein OS=Medicago truncatula GN=MTR_5g026800 PE=2 SV=1</t>
  </si>
  <si>
    <t>Ca_27563_v1.0_kabuli</t>
  </si>
  <si>
    <t>Ca_24306_v1.0_kabuli</t>
  </si>
  <si>
    <t>Putative uncharacterized protein OS=Medicago truncatula GN=MTR_5g034340 PE=4 SV=1</t>
  </si>
  <si>
    <t>Ca_27133_v1.0_kabuli</t>
  </si>
  <si>
    <t>Putative uncharacterized protein OS=Vitis vinifera GN=VITISV_014781 PE=4 SV=1</t>
  </si>
  <si>
    <t>Ca_25998_v1.0_kabuli</t>
  </si>
  <si>
    <t>Ca_00098_v1.0_kabuli</t>
  </si>
  <si>
    <t>Auxin-induced protein 5NG4 OS=Medicago truncatula GN=MTR_2g007960 PE=4 SV=1</t>
  </si>
  <si>
    <t>Ca_02844_v1.0_kabuli</t>
  </si>
  <si>
    <t>Cyclin A2 OS=Medicago truncatula GN=MTR_2g102520 PE=3 SV=1</t>
  </si>
  <si>
    <t>Ca_14145_v1.0_kabuli</t>
  </si>
  <si>
    <t>Blue copper protein OS=Medicago truncatula GN=MTR_2g088990 PE=4 SV=1</t>
  </si>
  <si>
    <t>Ca_09727_v1.0_kabuli</t>
  </si>
  <si>
    <t>Putative uncharacterized protein OS=Medicago truncatula GN=MTR_5g095980 PE=4 SV=1</t>
  </si>
  <si>
    <t>Ca_14994_v1.0_kabuli</t>
  </si>
  <si>
    <t>Ca_22309_v1.0_kabuli</t>
  </si>
  <si>
    <t>Transcription factor bHLH25 OS=Medicago truncatula GN=MTR_5g014600 PE=4 SV=1</t>
  </si>
  <si>
    <t>Ca_06100_v1.0_kabuli</t>
  </si>
  <si>
    <t>Lysine--tRNA ligase OS=Glycine max PE=3 SV=1</t>
  </si>
  <si>
    <t>Ca_12278_v1.0_kabuli</t>
  </si>
  <si>
    <t>Ammonium transporter 1 member OS=Medicago truncatula GN=MTR_7g098930 PE=4 SV=1</t>
  </si>
  <si>
    <t>Ca_03466_v1.0_kabuli</t>
  </si>
  <si>
    <t>Sodium/calcium exchanger OS=Medicago truncatula GN=MTR_1g088430 PE=4 SV=1</t>
  </si>
  <si>
    <t>Ca_05546_v1.0_kabuli</t>
  </si>
  <si>
    <t>CONSTANS-like zinc finger protein OS=Medicago truncatula GN=MTR_131s0020 PE=4 SV=1</t>
  </si>
  <si>
    <t>Ca_12071_v1.0_kabuli</t>
  </si>
  <si>
    <t>Ca_19249_v1.0_kabuli</t>
  </si>
  <si>
    <t>Putative uncharacterized protein OS=Medicago truncatula GN=MTR_1g019800 PE=4 SV=1</t>
  </si>
  <si>
    <t>Ca_03906_v1.0_kabuli</t>
  </si>
  <si>
    <t>Transcription factor MYBJ6 OS=Glycine max PE=2 SV=1</t>
  </si>
  <si>
    <t>Ca_08907_v1.0_kabuli</t>
  </si>
  <si>
    <t>Root phototropism protein OS=Medicago truncatula GN=MTR_3g062540 PE=4 SV=1</t>
  </si>
  <si>
    <t>Ca_19982_v1.0_kabuli</t>
  </si>
  <si>
    <t>Ca_05753_v1.0_kabuli</t>
  </si>
  <si>
    <t>UDP-N-acetylmuramyl-tripeptide synthetase OS=Glycine max GN=murE PE=3 SV=1</t>
  </si>
  <si>
    <t>Ca_10432_v1.0_kabuli</t>
  </si>
  <si>
    <t>Ca_16287_v1.0_kabuli</t>
  </si>
  <si>
    <t>Ca_22226_v1.0_kabuli</t>
  </si>
  <si>
    <t>Ca_06758_v1.0_kabuli</t>
  </si>
  <si>
    <t>Hexose transporter OS=Medicago truncatula GN=MTR_4g116770 PE=3 SV=1</t>
  </si>
  <si>
    <t>Ca_19908_v1.0_kabuli</t>
  </si>
  <si>
    <t>Ca_10621_v1.0_kabuli</t>
  </si>
  <si>
    <t>Putative uncharacterized protein OS=Medicago truncatula GN=MTR_5g026790 PE=4 SV=1</t>
  </si>
  <si>
    <t>Ca_25645_v1.0_kabuli</t>
  </si>
  <si>
    <t>Ca_24307_v1.0_kabuli</t>
  </si>
  <si>
    <t>Ca_27134_v1.0_kabuli</t>
  </si>
  <si>
    <t>Ca_25999_v1.0_kabuli</t>
  </si>
  <si>
    <t>Ca_28107_v1.0_kabuli</t>
  </si>
  <si>
    <t>Ca_00099_v1.0_kabuli</t>
  </si>
  <si>
    <t>Auxin-induced protein 5NG4 OS=Medicago truncatula GN=MTR_2g007970 PE=4 SV=1</t>
  </si>
  <si>
    <t>Ca_02845_v1.0_kabuli</t>
  </si>
  <si>
    <t>Gibberellin 3-beta-hydroxylase OS=Medicago falcata GN=MSDWRF1 PE=3 SV=1</t>
  </si>
  <si>
    <t>Ca_14146_v1.0_kabuli</t>
  </si>
  <si>
    <t>Fringe-related-like protein OS=Medicago truncatula GN=MTR_2g088940 PE=4 SV=1</t>
  </si>
  <si>
    <t>Ca_09728_v1.0_kabuli</t>
  </si>
  <si>
    <t>Ribosomal RNA small subunit methyltransferase OS=Medicago truncatula GN=MTR_5g096020 PE=4 SV=1</t>
  </si>
  <si>
    <t>Ca_14995_v1.0_kabuli</t>
  </si>
  <si>
    <t>Putative uncharacterized protein OS=Medicago truncatula GN=MTR_5g065930 PE=4 SV=1</t>
  </si>
  <si>
    <t>Ca_22310_v1.0_kabuli</t>
  </si>
  <si>
    <t>Putative uncharacterized protein OS=Medicago truncatula GN=MTR_5g034750 PE=4 SV=1</t>
  </si>
  <si>
    <t>Ca_06101_v1.0_kabuli</t>
  </si>
  <si>
    <t>Lysine--tRNA ligase OS=Medicago truncatula GN=MTR_2g036600 PE=3 SV=1</t>
  </si>
  <si>
    <t>Ca_12279_v1.0_kabuli</t>
  </si>
  <si>
    <t>Ca_03467_v1.0_kabuli</t>
  </si>
  <si>
    <t>DNA photolyase protein OS=Medicago truncatula GN=MTR_1g088420 PE=4 SV=1</t>
  </si>
  <si>
    <t>Ca_05547_v1.0_kabuli</t>
  </si>
  <si>
    <t>Ca_12072_v1.0_kabuli</t>
  </si>
  <si>
    <t>Ca_19250_v1.0_kabuli</t>
  </si>
  <si>
    <t>Putative uncharacterized protein OS=Medicago truncatula GN=MTR_1g019790 PE=4 SV=1</t>
  </si>
  <si>
    <t>Ca_03907_v1.0_kabuli</t>
  </si>
  <si>
    <t>Ca_08908_v1.0_kabuli</t>
  </si>
  <si>
    <t>26S protease regulatory subunit 6b, putative OS=Ricinus communis GN=RCOM_1270490 PE=4 SV=1</t>
  </si>
  <si>
    <t>Ca_19983_v1.0_kabuli</t>
  </si>
  <si>
    <t>Ca_05754_v1.0_kabuli</t>
  </si>
  <si>
    <t>Putative aquaporin OS=Phaseolus vulgaris GN=PIP1;2 PE=2 SV=1</t>
  </si>
  <si>
    <t>Ca_10433_v1.0_kabuli</t>
  </si>
  <si>
    <t>F-box protein SKIP28 OS=Medicago truncatula GN=MTR_8g104920 PE=4 SV=1</t>
  </si>
  <si>
    <t>Ca_16288_v1.0_kabuli</t>
  </si>
  <si>
    <t>Ca_22227_v1.0_kabuli</t>
  </si>
  <si>
    <t>Ca_06759_v1.0_kabuli</t>
  </si>
  <si>
    <t>Ca_13234_v1.0_kabuli</t>
  </si>
  <si>
    <t>Eukaryotic translation initiation factor 5A isoform II OS=Elaeis guineensis var. tenera PE=2 SV=1</t>
  </si>
  <si>
    <t>Ca_19909_v1.0_kabuli</t>
  </si>
  <si>
    <t>Ca_10622_v1.0_kabuli</t>
  </si>
  <si>
    <t>Amino acid permease-like protein OS=Medicago truncatula GN=MTR_5g026780 PE=4 SV=1</t>
  </si>
  <si>
    <t>Ca_18962_v1.0_kabuli</t>
  </si>
  <si>
    <t>Ca_25646_v1.0_kabuli</t>
  </si>
  <si>
    <t>Ca_26000_v1.0_kabuli</t>
  </si>
  <si>
    <t>Putative UDP-N-acetylglucosamin OS=Glycine max GN=SPY1 PE=2 SV=1</t>
  </si>
  <si>
    <t>Ca_28166_v1.0_kabuli</t>
  </si>
  <si>
    <t>Putative uncharacterized protein OS=Ricinus communis GN=RCOM_0938660 PE=4 SV=1</t>
  </si>
  <si>
    <t>Ca_00100_v1.0_kabuli</t>
  </si>
  <si>
    <t>Auxin-induced protein 5NG4 OS=Medicago truncatula GN=MTR_2g007990 PE=4 SV=1</t>
  </si>
  <si>
    <t>Ca_02846_v1.0_kabuli</t>
  </si>
  <si>
    <t>Ca_14147_v1.0_kabuli</t>
  </si>
  <si>
    <t>Cysteine-rich repeat secretory protein OS=Medicago truncatula GN=MTR_2g088930 PE=4 SV=1</t>
  </si>
  <si>
    <t>Ca_09729_v1.0_kabuli</t>
  </si>
  <si>
    <t>RPM1-interacting protein OS=Medicago truncatula GN=MTR_5g096030 PE=4 SV=1</t>
  </si>
  <si>
    <t>Ca_14996_v1.0_kabuli</t>
  </si>
  <si>
    <t>Putative uncharacterized protein OS=Medicago truncatula GN=MTR_5g065900 PE=4 SV=1</t>
  </si>
  <si>
    <t>Ca_22311_v1.0_kabuli</t>
  </si>
  <si>
    <t>Potassium transporter OS=Medicago truncatula GN=MTR_5g034500 PE=4 SV=1</t>
  </si>
  <si>
    <t>Ca_06102_v1.0_kabuli</t>
  </si>
  <si>
    <t>Ca_12280_v1.0_kabuli</t>
  </si>
  <si>
    <t>DENN domain-containing protein 5B OS=Medicago truncatula GN=MTR_7g099030 PE=4 SV=1</t>
  </si>
  <si>
    <t>Ca_03468_v1.0_kabuli</t>
  </si>
  <si>
    <t>Ca_05548_v1.0_kabuli</t>
  </si>
  <si>
    <t>RING finger protein OS=Medicago truncatula GN=MTR_131s0001 PE=2 SV=1</t>
  </si>
  <si>
    <t>Ca_12073_v1.0_kabuli</t>
  </si>
  <si>
    <t>Ca_19251_v1.0_kabuli</t>
  </si>
  <si>
    <t>Uncharacterized protein OS=Caragana korshinskii PE=2 SV=1</t>
  </si>
  <si>
    <t>Ca_03908_v1.0_kabuli</t>
  </si>
  <si>
    <t>Ca_08909_v1.0_kabuli</t>
  </si>
  <si>
    <t>Ca_19984_v1.0_kabuli</t>
  </si>
  <si>
    <t>Ca_05755_v1.0_kabuli</t>
  </si>
  <si>
    <t>Ca_10434_v1.0_kabuli</t>
  </si>
  <si>
    <t>Ca_16289_v1.0_kabuli</t>
  </si>
  <si>
    <t>AAA-metalloprotease FtsH OS=Pisum sativum GN=FTSH PE=2 SV=1</t>
  </si>
  <si>
    <t>Ca_22228_v1.0_kabuli</t>
  </si>
  <si>
    <t>Mitochondrial metalloendopeptidase OMA1 OS=Medicago truncatula GN=MTR_1g012010 PE=4 SV=1</t>
  </si>
  <si>
    <t>Ca_06760_v1.0_kabuli</t>
  </si>
  <si>
    <t>Ca_13235_v1.0_kabuli</t>
  </si>
  <si>
    <t>Ca_19910_v1.0_kabuli</t>
  </si>
  <si>
    <t>Ca_10623_v1.0_kabuli</t>
  </si>
  <si>
    <t>60S ribosomal protein L13 OS=Glycine max PE=3 SV=1</t>
  </si>
  <si>
    <t>Ca_18963_v1.0_kabuli</t>
  </si>
  <si>
    <t>Ca_25647_v1.0_kabuli</t>
  </si>
  <si>
    <t>Uracil transporter-like protein OS=Medicago truncatula GN=MTR_1g062130 PE=4 SV=1</t>
  </si>
  <si>
    <t>Ca_24309_v1.0_kabuli</t>
  </si>
  <si>
    <t>Ca_27403_v1.0_kabuli</t>
  </si>
  <si>
    <t>Guanine nucleotide-binding protein alpha-2 subunit OS=Medicago truncatula GN=MTR_5g018510 PE=4 SV=1</t>
  </si>
  <si>
    <t>Ca_26001_v1.0_kabuli</t>
  </si>
  <si>
    <t>Ca_27852_v1.0_kabuli</t>
  </si>
  <si>
    <t>E3 ubiquitin-protein ligase SINAT5 OS=Medicago truncatula GN=MTR_3g017590 PE=2 SV=1</t>
  </si>
  <si>
    <t>Ca_02847_v1.0_kabuli</t>
  </si>
  <si>
    <t>Pleiotropic drug resistance protein OS=Medicago truncatula GN=MTR_2g102660 PE=4 SV=1</t>
  </si>
  <si>
    <t>Ca_14148_v1.0_kabuli</t>
  </si>
  <si>
    <t>CONSTANS-like zinc finger protein OS=Medicago truncatula GN=MTR_2g088900 PE=4 SV=1</t>
  </si>
  <si>
    <t>Ca_09730_v1.0_kabuli</t>
  </si>
  <si>
    <t>WD repeat-containing protein OS=Medicago truncatula GN=MTR_5g096040 PE=4 SV=1</t>
  </si>
  <si>
    <t>Ca_14997_v1.0_kabuli</t>
  </si>
  <si>
    <t>Glucose-6-phosphate isomerase OS=Medicago truncatula GN=MTR_5g065880 PE=1 SV=1</t>
  </si>
  <si>
    <t>Ca_22312_v1.0_kabuli</t>
  </si>
  <si>
    <t>Ca_06103_v1.0_kabuli</t>
  </si>
  <si>
    <t>Phospholipase A1 OS=Medicago truncatula GN=MTR_7g080450 PE=4 SV=1</t>
  </si>
  <si>
    <t>Ca_12281_v1.0_kabuli</t>
  </si>
  <si>
    <t>Alcohol dehydrogenase class OS=Medicago truncatula GN=MTR_7g099040 PE=1 SV=1</t>
  </si>
  <si>
    <t>Ca_03469_v1.0_kabuli</t>
  </si>
  <si>
    <t>Poly OS=Medicago truncatula GN=MTR_1g088380 PE=4 SV=1</t>
  </si>
  <si>
    <t>Ca_05549_v1.0_kabuli</t>
  </si>
  <si>
    <t>Ca_12074_v1.0_kabuli</t>
  </si>
  <si>
    <t>Ca_19252_v1.0_kabuli</t>
  </si>
  <si>
    <t>Ca_03909_v1.0_kabuli</t>
  </si>
  <si>
    <t>Pentatricopeptide repeat protein OS=Medicago truncatula GN=MTR_8g075460 PE=4 SV=1</t>
  </si>
  <si>
    <t>Ca_08910_v1.0_kabuli</t>
  </si>
  <si>
    <t>Ubiquitin carrier protein OS=Medicago truncatula GN=MTR_3g062450 PE=2 SV=1</t>
  </si>
  <si>
    <t>Ca_05756_v1.0_kabuli</t>
  </si>
  <si>
    <t>Ca_10435_v1.0_kabuli</t>
  </si>
  <si>
    <t>Putative uncharacterized protein OS=Medicago truncatula GN=MTR_8g104890 PE=4 SV=1</t>
  </si>
  <si>
    <t>Ca_16290_v1.0_kabuli</t>
  </si>
  <si>
    <t>Ripening-related protein-like hydrolase-like protein OS=Medicago truncatula GN=MTR_4g064380 PE=4 SV=1</t>
  </si>
  <si>
    <t>Ca_22229_v1.0_kabuli</t>
  </si>
  <si>
    <t>Mitochondrial metalloendopeptidase OMA1 OS=Medicago truncatula GN=MTR_6g006850 PE=3 SV=1</t>
  </si>
  <si>
    <t>Ca_06761_v1.0_kabuli</t>
  </si>
  <si>
    <t>Ca_13236_v1.0_kabuli</t>
  </si>
  <si>
    <t>Ca_10624_v1.0_kabuli</t>
  </si>
  <si>
    <t>Ca_25648_v1.0_kabuli</t>
  </si>
  <si>
    <t>Ca_24310_v1.0_kabuli</t>
  </si>
  <si>
    <t>Ca_27404_v1.0_kabuli</t>
  </si>
  <si>
    <t>Ca_26002_v1.0_kabuli</t>
  </si>
  <si>
    <t>Ca_27897_v1.0_kabuli</t>
  </si>
  <si>
    <t>Ca_00102_v1.0_kabuli</t>
  </si>
  <si>
    <t>Cytosolic fructose-1 6-bisphosphatase OS=Medicago truncatula GN=MTR_2g008030 PE=3 SV=1</t>
  </si>
  <si>
    <t>Ca_02848_v1.0_kabuli</t>
  </si>
  <si>
    <t>Ca_14149_v1.0_kabuli</t>
  </si>
  <si>
    <t>Ca_09731_v1.0_kabuli</t>
  </si>
  <si>
    <t>Myosin heavy chain-like protein OS=Medicago truncatula GN=MTR_5g096080 PE=4 SV=1</t>
  </si>
  <si>
    <t>Ca_14998_v1.0_kabuli</t>
  </si>
  <si>
    <t>Ca_22313_v1.0_kabuli</t>
  </si>
  <si>
    <t>Ca_06104_v1.0_kabuli</t>
  </si>
  <si>
    <t>Peptide chain release factor OS=Medicago truncatula GN=MTR_7g080430 PE=4 SV=1</t>
  </si>
  <si>
    <t>Ca_12282_v1.0_kabuli</t>
  </si>
  <si>
    <t>RNA polymerase-associated protein RTF1-like protein OS=Medicago truncatula GN=MTR_7g099060 PE=4 SV=1</t>
  </si>
  <si>
    <t>Ca_03470_v1.0_kabuli</t>
  </si>
  <si>
    <t>Ca_05550_v1.0_kabuli</t>
  </si>
  <si>
    <t>Fructose-bisphosphate aldolase OS=Glycine max PE=3 SV=1</t>
  </si>
  <si>
    <t>Ca_12075_v1.0_kabuli</t>
  </si>
  <si>
    <t>Ca_19253_v1.0_kabuli</t>
  </si>
  <si>
    <t>Calcium-binding protein OS=Medicago truncatula GN=MTR_1g019720 PE=4 SV=1</t>
  </si>
  <si>
    <t>Ca_03910_v1.0_kabuli</t>
  </si>
  <si>
    <t>Uncharacterized protein OS=Prunus persica GN=PRUPE_ppa014901mg PE=4 SV=1</t>
  </si>
  <si>
    <t>Ca_08911_v1.0_kabuli</t>
  </si>
  <si>
    <t>Ca_19986_v1.0_kabuli</t>
  </si>
  <si>
    <t>Ca_05757_v1.0_kabuli</t>
  </si>
  <si>
    <t>Cytochrome P450 monooxygenase CYP86A24 OS=Glycine max GN=CYP86A24 PE=2 SV=1</t>
  </si>
  <si>
    <t>Ca_10436_v1.0_kabuli</t>
  </si>
  <si>
    <t>Putative uncharacterized protein OS=Medicago truncatula GN=MTR_5g017650 PE=4 SV=1</t>
  </si>
  <si>
    <t>Ca_16291_v1.0_kabuli</t>
  </si>
  <si>
    <t>Ubiquitin fusion degradation protein-like protein OS=Medicago truncatula GN=MTR_4g064260 PE=4 SV=1</t>
  </si>
  <si>
    <t>Ca_22230_v1.0_kabuli</t>
  </si>
  <si>
    <t>Ca_06762_v1.0_kabuli</t>
  </si>
  <si>
    <t>Minichromosome maintenance 5 protein OS=Pisum sativum GN=MCM5 PE=2 SV=2</t>
  </si>
  <si>
    <t>Ca_13237_v1.0_kabuli</t>
  </si>
  <si>
    <t>Ca_19912_v1.0_kabuli</t>
  </si>
  <si>
    <t>Ca_10625_v1.0_kabuli</t>
  </si>
  <si>
    <t>Putative uncharacterized protein OS=Medicago truncatula GN=MTR_5g026680 PE=4 SV=1</t>
  </si>
  <si>
    <t>Ca_18965_v1.0_kabuli</t>
  </si>
  <si>
    <t>Ca_24311_v1.0_kabuli</t>
  </si>
  <si>
    <t>Ca_26003_v1.0_kabuli</t>
  </si>
  <si>
    <t>Ca_00103_v1.0_kabuli</t>
  </si>
  <si>
    <t>Ca_02849_v1.0_kabuli</t>
  </si>
  <si>
    <t>Putative uncharacterized protein OS=Medicago truncatula GN=MTR_2g102680 PE=4 SV=1</t>
  </si>
  <si>
    <t>Ca_14150_v1.0_kabuli</t>
  </si>
  <si>
    <t>Cyclin-U1-1 OS=Medicago truncatula GN=MTR_2g088860 PE=4 SV=1</t>
  </si>
  <si>
    <t>Ca_09732_v1.0_kabuli</t>
  </si>
  <si>
    <t>Sucrase-like protein OS=Medicago truncatula GN=MTR_5g096090 PE=4 SV=1</t>
  </si>
  <si>
    <t>Ca_14999_v1.0_kabuli</t>
  </si>
  <si>
    <t>Ca_22314_v1.0_kabuli</t>
  </si>
  <si>
    <t>Spermidine synthase OS=Medicago sativa PE=2 SV=1</t>
  </si>
  <si>
    <t>Ca_06105_v1.0_kabuli</t>
  </si>
  <si>
    <t>Ca_12283_v1.0_kabuli</t>
  </si>
  <si>
    <t>Ca_03471_v1.0_kabuli</t>
  </si>
  <si>
    <t>Indole-3-acetic acid-induced protein ARG2 OS=Medicago truncatula GN=MTR_1g088230 PE=4 SV=1</t>
  </si>
  <si>
    <t>Ca_05551_v1.0_kabuli</t>
  </si>
  <si>
    <t>Ca_12076_v1.0_kabuli</t>
  </si>
  <si>
    <t>Ca_19254_v1.0_kabuli</t>
  </si>
  <si>
    <t>Putative uncharacterized protein OS=Medicago truncatula GN=MTR_1g019670 PE=4 SV=1</t>
  </si>
  <si>
    <t>Ca_03911_v1.0_kabuli</t>
  </si>
  <si>
    <t>Ca_08912_v1.0_kabuli</t>
  </si>
  <si>
    <t>Ca_19987_v1.0_kabuli</t>
  </si>
  <si>
    <t>Ca_05758_v1.0_kabuli</t>
  </si>
  <si>
    <t>Ca_10437_v1.0_kabuli</t>
  </si>
  <si>
    <t>Putative uncharacterized protein OS=Medicago truncatula GN=MTR_8g104510 PE=4 SV=1</t>
  </si>
  <si>
    <t>Ca_16292_v1.0_kabuli</t>
  </si>
  <si>
    <t>Ca_22231_v1.0_kabuli</t>
  </si>
  <si>
    <t>Ca_06763_v1.0_kabuli</t>
  </si>
  <si>
    <t>Ca_13238_v1.0_kabuli</t>
  </si>
  <si>
    <t>Putative uncharacterized protein OS=Medicago truncatula GN=MTR_4g112870 PE=4 SV=1</t>
  </si>
  <si>
    <t>Ca_10626_v1.0_kabuli</t>
  </si>
  <si>
    <t>Ca_18966_v1.0_kabuli</t>
  </si>
  <si>
    <t>Ca_25650_v1.0_kabuli</t>
  </si>
  <si>
    <t>MAP kinase protein (Fragment) OS=Cicer arietinum PE=2 SV=1</t>
  </si>
  <si>
    <t>Ca_24312_v1.0_kabuli</t>
  </si>
  <si>
    <t>Ca_27900_v1.0_kabuli</t>
  </si>
  <si>
    <t>Ca_26004_v1.0_kabuli</t>
  </si>
  <si>
    <t>Ca_00104_v1.0_kabuli</t>
  </si>
  <si>
    <t>Nodulin-like protein OS=Medicago truncatula GN=MTR_2g008110 PE=4 SV=1</t>
  </si>
  <si>
    <t>Ca_02850_v1.0_kabuli</t>
  </si>
  <si>
    <t>Ca_14716_v1.0_kabuli</t>
  </si>
  <si>
    <t>Pectinesterase OS=Medicago truncatula GN=MTR_8g088610 PE=3 SV=1</t>
  </si>
  <si>
    <t>Ca_09733_v1.0_kabuli</t>
  </si>
  <si>
    <t>Disease resistance response protein OS=Medicago truncatula GN=MTR_5g096120 PE=4 SV=1</t>
  </si>
  <si>
    <t>Ca_15000_v1.0_kabuli</t>
  </si>
  <si>
    <t>Ca_22315_v1.0_kabuli</t>
  </si>
  <si>
    <t>U-box domain containing protein OS=Medicago truncatula GN=MTR_5g034440 PE=4 SV=1</t>
  </si>
  <si>
    <t>Ca_06106_v1.0_kabuli</t>
  </si>
  <si>
    <t>Acyl carrier protein OS=Medicago truncatula GN=MTR_7g080390 PE=2 SV=1</t>
  </si>
  <si>
    <t>Ca_12284_v1.0_kabuli</t>
  </si>
  <si>
    <t>Activating molecule in BECN1-regulated autophagy protein OS=Medicago truncatula GN=MTR_7g099210 PE=4 SV=1</t>
  </si>
  <si>
    <t>Ca_03472_v1.0_kabuli</t>
  </si>
  <si>
    <t>Uncharacterized protein OS=Medicago truncatula GN=MTR_1g088250 PE=2 SV=1</t>
  </si>
  <si>
    <t>Ca_05552_v1.0_kabuli</t>
  </si>
  <si>
    <t>Ca_12077_v1.0_kabuli</t>
  </si>
  <si>
    <t>Ca_19255_v1.0_kabuli</t>
  </si>
  <si>
    <t>Putative uncharacterized protein OS=Medicago truncatula GN=MTR_1g019610 PE=4 SV=1</t>
  </si>
  <si>
    <t>Ca_03912_v1.0_kabuli</t>
  </si>
  <si>
    <t>Ca_08913_v1.0_kabuli</t>
  </si>
  <si>
    <t>Ca_19988_v1.0_kabuli</t>
  </si>
  <si>
    <t>Ca_05759_v1.0_kabuli</t>
  </si>
  <si>
    <t>Ca_10438_v1.0_kabuli</t>
  </si>
  <si>
    <t>Kinase R-like protein OS=Medicago truncatula GN=MTR_8g104520 PE=4 SV=1</t>
  </si>
  <si>
    <t>Ca_16293_v1.0_kabuli</t>
  </si>
  <si>
    <t>GRAS family transcription factor OS=Medicago truncatula GN=MTR_4g064200 PE=4 SV=1</t>
  </si>
  <si>
    <t>Ca_22232_v1.0_kabuli</t>
  </si>
  <si>
    <t>Ca_06764_v1.0_kabuli</t>
  </si>
  <si>
    <t>Ca_13239_v1.0_kabuli</t>
  </si>
  <si>
    <t>Ca_19914_v1.0_kabuli</t>
  </si>
  <si>
    <t>Ca_10627_v1.0_kabuli</t>
  </si>
  <si>
    <t>Formin-like protein (Fragment) OS=Medicago truncatula GN=MTR_5g026650 PE=4 SV=1</t>
  </si>
  <si>
    <t>Ca_24313_v1.0_kabuli</t>
  </si>
  <si>
    <t>Ca_23728_v1.0_kabuli</t>
  </si>
  <si>
    <t>Ca_28091_v1.0_kabuli</t>
  </si>
  <si>
    <t>Ca_28031_v1.0_kabuli</t>
  </si>
  <si>
    <t>Uncharacterized protein OS=Medicago truncatula GN=MTR_1g008220 PE=2 SV=1</t>
  </si>
  <si>
    <t>Ca_00105_v1.0_kabuli</t>
  </si>
  <si>
    <t>Histidine decarboxylase OS=Medicago truncatula GN=MTR_2g008120 PE=3 SV=1</t>
  </si>
  <si>
    <t>Ca_02851_v1.0_kabuli</t>
  </si>
  <si>
    <t>Epoxide hydrolase OS=Medicago truncatula GN=MTR_2g102800 PE=4 SV=1</t>
  </si>
  <si>
    <t>Ca_14717_v1.0_kabuli</t>
  </si>
  <si>
    <t>SRC2 OS=Glycine max GN=src2 PE=2 SV=1</t>
  </si>
  <si>
    <t>Ca_09734_v1.0_kabuli</t>
  </si>
  <si>
    <t>Ca_15001_v1.0_kabuli</t>
  </si>
  <si>
    <t>Histone H3 OS=Arabidopsis thaliana GN=AT4G40030 PE=4 SV=1</t>
  </si>
  <si>
    <t>Ca_22316_v1.0_kabuli</t>
  </si>
  <si>
    <t>RNA-binding protein OS=Medicago truncatula GN=MTR_5g034430 PE=4 SV=1</t>
  </si>
  <si>
    <t>Ca_06107_v1.0_kabuli</t>
  </si>
  <si>
    <t>Calreticulin-3 OS=Medicago truncatula GN=MTR_7g080370 PE=3 SV=1</t>
  </si>
  <si>
    <t>Ca_12285_v1.0_kabuli</t>
  </si>
  <si>
    <t>Ca_03473_v1.0_kabuli</t>
  </si>
  <si>
    <t>Ca_05553_v1.0_kabuli</t>
  </si>
  <si>
    <t>Ca_12078_v1.0_kabuli</t>
  </si>
  <si>
    <t>Ca_19256_v1.0_kabuli</t>
  </si>
  <si>
    <t>Putative uncharacterized protein OS=Medicago truncatula GN=MTR_1g019490 PE=4 SV=1</t>
  </si>
  <si>
    <t>Ca_03913_v1.0_kabuli</t>
  </si>
  <si>
    <t>Ca_08914_v1.0_kabuli</t>
  </si>
  <si>
    <t>Ca_19989_v1.0_kabuli</t>
  </si>
  <si>
    <t>Sugar transport protein OS=Medicago truncatula GN=MTR_6g087040 PE=3 SV=1</t>
  </si>
  <si>
    <t>Ca_05760_v1.0_kabuli</t>
  </si>
  <si>
    <t>Ca_10439_v1.0_kabuli</t>
  </si>
  <si>
    <t>Phosphoglucomutase OS=Medicago truncatula GN=MTR_8g104540 PE=1 SV=1</t>
  </si>
  <si>
    <t>Ca_16294_v1.0_kabuli</t>
  </si>
  <si>
    <t>SCARECROW-like protein OS=Medicago truncatula GN=MTR_4g064150 PE=4 SV=1</t>
  </si>
  <si>
    <t>Ca_22233_v1.0_kabuli</t>
  </si>
  <si>
    <t>Ca_06765_v1.0_kabuli</t>
  </si>
  <si>
    <t>Ca_13240_v1.0_kabuli</t>
  </si>
  <si>
    <t>Serine/threonine protein kinase OS=Medicago truncatula GN=MTR_4g112900 PE=4 SV=1</t>
  </si>
  <si>
    <t>Ca_10628_v1.0_kabuli</t>
  </si>
  <si>
    <t>Urea active transporter-like protein OS=Medicago truncatula GN=MTR_5g026640 PE=3 SV=1</t>
  </si>
  <si>
    <t>Ca_18968_v1.0_kabuli</t>
  </si>
  <si>
    <t>Cystatin OS=Medicago sativa PE=1 SV=1</t>
  </si>
  <si>
    <t>Ca_23942_v1.0_kabuli</t>
  </si>
  <si>
    <t>Ca_23729_v1.0_kabuli</t>
  </si>
  <si>
    <t>Ca_27732_v1.0_kabuli</t>
  </si>
  <si>
    <t>Ca_28093_v1.0_kabuli</t>
  </si>
  <si>
    <t>Ca_00106_v1.0_kabuli</t>
  </si>
  <si>
    <t>Putative uncharacterized protein OS=Medicago truncatula GN=MTR_2g008130 PE=4 SV=1</t>
  </si>
  <si>
    <t>Ca_02852_v1.0_kabuli</t>
  </si>
  <si>
    <t>Putative uncharacterized protein OS=Medicago truncatula GN=MTR_2g062470 PE=4 SV=1</t>
  </si>
  <si>
    <t>Ca_14718_v1.0_kabuli</t>
  </si>
  <si>
    <t>Ca_09735_v1.0_kabuli</t>
  </si>
  <si>
    <t>Oligopeptide transporter OPT family OS=Medicago truncatula GN=MTR_5g096200 PE=4 SV=1</t>
  </si>
  <si>
    <t>Ca_15002_v1.0_kabuli</t>
  </si>
  <si>
    <t>Putative uncharacterized protein OS=Medicago truncatula GN=MTR_5g085350 PE=4 SV=1</t>
  </si>
  <si>
    <t>Ca_22317_v1.0_kabuli</t>
  </si>
  <si>
    <t>SAM domain and HD domain-containing protein OS=Medicago truncatula GN=MTR_5g034420 PE=4 SV=1</t>
  </si>
  <si>
    <t>Ca_06108_v1.0_kabuli</t>
  </si>
  <si>
    <t>Ca_12286_v1.0_kabuli</t>
  </si>
  <si>
    <t>Ca_03474_v1.0_kabuli</t>
  </si>
  <si>
    <t>Ca_05554_v1.0_kabuli</t>
  </si>
  <si>
    <t>Ca_12079_v1.0_kabuli</t>
  </si>
  <si>
    <t>Ca_19257_v1.0_kabuli</t>
  </si>
  <si>
    <t>Alpha-amylase OS=Medicago truncatula GN=MTR_1g019440 PE=3 SV=1</t>
  </si>
  <si>
    <t>Ca_03914_v1.0_kabuli</t>
  </si>
  <si>
    <t>Ca_08915_v1.0_kabuli</t>
  </si>
  <si>
    <t>Ca_20056_v1.0_kabuli</t>
  </si>
  <si>
    <t>Ca_05761_v1.0_kabuli</t>
  </si>
  <si>
    <t>Ca_10440_v1.0_kabuli</t>
  </si>
  <si>
    <t>Pectinesterase OS=Glycine max PE=3 SV=1</t>
  </si>
  <si>
    <t>Ca_16322_v1.0_kabuli</t>
  </si>
  <si>
    <t>Trehalose synthase-like protein OS=Medicago truncatula GN=MTR_4g080160 PE=4 SV=1</t>
  </si>
  <si>
    <t>Ca_22234_v1.0_kabuli</t>
  </si>
  <si>
    <t>Uncharacterized protein OS=Prunus persica GN=PRUPE_ppa000876mg PE=4 SV=1</t>
  </si>
  <si>
    <t>Ca_06766_v1.0_kabuli</t>
  </si>
  <si>
    <t>Putative class 5 chitinase OS=Medicago truncatula GN=chit5 PE=3 SV=1</t>
  </si>
  <si>
    <t>Ca_13241_v1.0_kabuli</t>
  </si>
  <si>
    <t>Ca_19916_v1.0_kabuli</t>
  </si>
  <si>
    <t>Ca_10629_v1.0_kabuli</t>
  </si>
  <si>
    <t>Ubiquinol oxidase OS=Medicago truncatula GN=MTR_5g026620 PE=3 SV=1</t>
  </si>
  <si>
    <t>Ca_18969_v1.0_kabuli</t>
  </si>
  <si>
    <t>Ca_27733_v1.0_kabuli</t>
  </si>
  <si>
    <t>Ca_27576_v1.0_kabuli</t>
  </si>
  <si>
    <t>Wound-inducible putative cytosolic terpene synthase 2 OS=Medicago truncatula PE=2 SV=1</t>
  </si>
  <si>
    <t>Ca_00107_v1.0_kabuli</t>
  </si>
  <si>
    <t>Peroxidase (Fragment) OS=Glycine max GN=Prx3 PE=2 SV=1</t>
  </si>
  <si>
    <t>Ca_02853_v1.0_kabuli</t>
  </si>
  <si>
    <t>2Fe-2S ferredoxin OS=Medicago truncatula GN=MTR_4g131820 PE=4 SV=1</t>
  </si>
  <si>
    <t>Ca_09736_v1.0_kabuli</t>
  </si>
  <si>
    <t>Uncharacterized protein OS=Medicago truncatula GN=MTR_5g096260 PE=2 SV=1</t>
  </si>
  <si>
    <t>Ca_15003_v1.0_kabuli</t>
  </si>
  <si>
    <t>Ca_22318_v1.0_kabuli</t>
  </si>
  <si>
    <t>Putative uncharacterized protein OS=Medicago truncatula GN=MTR_5g034370 PE=4 SV=1</t>
  </si>
  <si>
    <t>Ca_06109_v1.0_kabuli</t>
  </si>
  <si>
    <t>Luc7-like protein OS=Medicago truncatula GN=MTR_7g080320 PE=4 SV=1</t>
  </si>
  <si>
    <t>Ca_12287_v1.0_kabuli</t>
  </si>
  <si>
    <t>Ca_03475_v1.0_kabuli</t>
  </si>
  <si>
    <t>Sucrose synthase OS=Medicago truncatula GN=MTR_1g088170 PE=3 SV=1</t>
  </si>
  <si>
    <t>Ca_05555_v1.0_kabuli</t>
  </si>
  <si>
    <t>Ca_12080_v1.0_kabuli</t>
  </si>
  <si>
    <t>Ca_19258_v1.0_kabuli</t>
  </si>
  <si>
    <t>Ca_03915_v1.0_kabuli</t>
  </si>
  <si>
    <t>Ca_08916_v1.0_kabuli</t>
  </si>
  <si>
    <t>Ca_20057_v1.0_kabuli</t>
  </si>
  <si>
    <t>Ca_05762_v1.0_kabuli</t>
  </si>
  <si>
    <t>Cytochrome P450 monooxygenase CYP89A28 OS=Medicago truncatula GN=MTR_2g010330 PE=3 SV=1</t>
  </si>
  <si>
    <t>Ca_10441_v1.0_kabuli</t>
  </si>
  <si>
    <t>Ca_16323_v1.0_kabuli</t>
  </si>
  <si>
    <t>Ca_22907_v1.0_kabuli</t>
  </si>
  <si>
    <t>Ca_06767_v1.0_kabuli</t>
  </si>
  <si>
    <t>Putative uncharacterized protein OS=Vitis vinifera GN=VIT_00s0540g00020 PE=4 SV=1</t>
  </si>
  <si>
    <t>Ca_13242_v1.0_kabuli</t>
  </si>
  <si>
    <t>Uridine-cytidine kinase C OS=Medicago truncatula GN=MTR_4g112790 PE=4 SV=1</t>
  </si>
  <si>
    <t>Ca_19917_v1.0_kabuli</t>
  </si>
  <si>
    <t>Ca_10630_v1.0_kabuli</t>
  </si>
  <si>
    <t>Alpha glucosidase-like protein OS=Medicago truncatula GN=MTR_5g026610 PE=4 SV=1</t>
  </si>
  <si>
    <t>Ca_18970_v1.0_kabuli</t>
  </si>
  <si>
    <t>Ca_23944_v1.0_kabuli</t>
  </si>
  <si>
    <t>Ca_23731_v1.0_kabuli</t>
  </si>
  <si>
    <t>Ca_26996_v1.0_kabuli</t>
  </si>
  <si>
    <t>Ca_27577_v1.0_kabuli</t>
  </si>
  <si>
    <t>Ca_00108_v1.0_kabuli</t>
  </si>
  <si>
    <t>Putative uncharacterized protein OS=Medicago truncatula GN=MTR_2g008170 PE=4 SV=1</t>
  </si>
  <si>
    <t>Ca_02854_v1.0_kabuli</t>
  </si>
  <si>
    <t>Ca_14720_v1.0_kabuli</t>
  </si>
  <si>
    <t>Ca_09737_v1.0_kabuli</t>
  </si>
  <si>
    <t>Putative uncharacterized protein OS=Medicago truncatula GN=MTR_5g096290 PE=4 SV=1</t>
  </si>
  <si>
    <t>Ca_15004_v1.0_kabuli</t>
  </si>
  <si>
    <t>Ca_22319_v1.0_kabuli</t>
  </si>
  <si>
    <t>Ca_06110_v1.0_kabuli</t>
  </si>
  <si>
    <t>Ycf60-like protein OS=Medicago truncatula GN=MTR_7g080300 PE=4 SV=1</t>
  </si>
  <si>
    <t>Ca_12288_v1.0_kabuli</t>
  </si>
  <si>
    <t>5-dehydro-2-deoxygluconokinase OS=Medicago truncatula GN=MTR_7g099270 PE=4 SV=1</t>
  </si>
  <si>
    <t>Ca_03476_v1.0_kabuli</t>
  </si>
  <si>
    <t>Polygalacturonase OS=Medicago truncatula GN=MTR_1g088160 PE=3 SV=1</t>
  </si>
  <si>
    <t>Ca_05556_v1.0_kabuli</t>
  </si>
  <si>
    <t>Protein TRANSPARENT TESTA OS=Medicago truncatula GN=MTR_1g108990 PE=4 SV=1</t>
  </si>
  <si>
    <t>Ca_12081_v1.0_kabuli</t>
  </si>
  <si>
    <t>Ca_19259_v1.0_kabuli</t>
  </si>
  <si>
    <t>Alpha amylase OS=Medicago truncatula GN=MTR_1g019480 PE=4 SV=1</t>
  </si>
  <si>
    <t>Ca_03916_v1.0_kabuli</t>
  </si>
  <si>
    <t>Ca_08917_v1.0_kabuli</t>
  </si>
  <si>
    <t>Peroxidase OS=Medicago truncatula GN=MTR_5g074710 PE=3 SV=1</t>
  </si>
  <si>
    <t>Ca_20058_v1.0_kabuli</t>
  </si>
  <si>
    <t>Ca_05763_v1.0_kabuli</t>
  </si>
  <si>
    <t>Ca_10442_v1.0_kabuli</t>
  </si>
  <si>
    <t>Ca_16324_v1.0_kabuli</t>
  </si>
  <si>
    <t>Ca_22908_v1.0_kabuli</t>
  </si>
  <si>
    <t>Methyltransferase, putative OS=Medicago truncatula GN=MTR_4g007420 PE=2 SV=1</t>
  </si>
  <si>
    <t>Ca_06768_v1.0_kabuli</t>
  </si>
  <si>
    <t>Ca_13243_v1.0_kabuli</t>
  </si>
  <si>
    <t>DNA excision repair protein ERCC-6-like protein OS=Medicago truncatula GN=MTR_8g094070 PE=4 SV=1</t>
  </si>
  <si>
    <t>Ca_10631_v1.0_kabuli</t>
  </si>
  <si>
    <t>Putative uncharacterized protein OS=Medicago truncatula GN=MTR_1g005980 PE=4 SV=1</t>
  </si>
  <si>
    <t>Ca_18971_v1.0_kabuli</t>
  </si>
  <si>
    <t>Ca_25756_v1.0_kabuli</t>
  </si>
  <si>
    <t>Ca_23945_v1.0_kabuli</t>
  </si>
  <si>
    <t>Ca_23732_v1.0_kabuli</t>
  </si>
  <si>
    <t>Ca_26997_v1.0_kabuli</t>
  </si>
  <si>
    <t>Ca_27808_v1.0_kabuli</t>
  </si>
  <si>
    <t>Ca_00109_v1.0_kabuli</t>
  </si>
  <si>
    <t>Ca_02855_v1.0_kabuli</t>
  </si>
  <si>
    <t>Putative uncharacterized protein OS=Medicago truncatula GN=MTR_2g103170 PE=4 SV=1</t>
  </si>
  <si>
    <t>Ca_14721_v1.0_kabuli</t>
  </si>
  <si>
    <t>Ca_09738_v1.0_kabuli</t>
  </si>
  <si>
    <t>Ca_15005_v1.0_kabuli</t>
  </si>
  <si>
    <t>Transcription factor bHLH143 OS=Medicago truncatula GN=MTR_5g065670 PE=4 SV=1</t>
  </si>
  <si>
    <t>Ca_22320_v1.0_kabuli</t>
  </si>
  <si>
    <t>Ca_06111_v1.0_kabuli</t>
  </si>
  <si>
    <t>Acetyl-CoA carboxylase biotin carboxyl carrier protein OS=Medicago truncatula GN=MTR_7g080290 PE=4 SV=1</t>
  </si>
  <si>
    <t>Ca_12289_v1.0_kabuli</t>
  </si>
  <si>
    <t>Sugar kinase, putative OS=Medicago truncatula GN=MTR_7g099280 PE=4 SV=1</t>
  </si>
  <si>
    <t>Ca_03477_v1.0_kabuli</t>
  </si>
  <si>
    <t>Putative uncharacterized protein OS=Medicago truncatula GN=MTR_1g088150 PE=4 SV=1</t>
  </si>
  <si>
    <t>Ca_05557_v1.0_kabuli</t>
  </si>
  <si>
    <t>Protein TRANSPARENT TESTA OS=Medicago truncatula GN=MTR_1g108840 PE=2 SV=1</t>
  </si>
  <si>
    <t>Ca_12082_v1.0_kabuli</t>
  </si>
  <si>
    <t>Putative uncharacterized protein 2 (Fragment) OS=Glycine max PE=4 SV=1</t>
  </si>
  <si>
    <t>Ca_19260_v1.0_kabuli</t>
  </si>
  <si>
    <t>Ca_03917_v1.0_kabuli</t>
  </si>
  <si>
    <t>Ca_08918_v1.0_kabuli</t>
  </si>
  <si>
    <t>Ca_20059_v1.0_kabuli</t>
  </si>
  <si>
    <t>Ca_05764_v1.0_kabuli</t>
  </si>
  <si>
    <t>Ca_10443_v1.0_kabuli</t>
  </si>
  <si>
    <t>Endo-beta-1 4-glucanase OS=Medicago truncatula GN=MTR_8g104820 PE=4 SV=1</t>
  </si>
  <si>
    <t>Ca_16325_v1.0_kabuli</t>
  </si>
  <si>
    <t>TIR-NBS-LRR type disease resistance protein OS=Medicago truncatula GN=MTR_3g044180 PE=4 SV=1</t>
  </si>
  <si>
    <t>Ca_22909_v1.0_kabuli</t>
  </si>
  <si>
    <t>CNGC5-like protein OS=Medicago truncatula GN=MTR_4g007200 PE=4 SV=1</t>
  </si>
  <si>
    <t>Ca_06769_v1.0_kabuli</t>
  </si>
  <si>
    <t>Basic 7S globulin OS=Medicago truncatula GN=MTR_099s0004 PE=4 SV=1</t>
  </si>
  <si>
    <t>Ca_13244_v1.0_kabuli</t>
  </si>
  <si>
    <t>Putative uncharacterized protein OS=Medicago truncatula GN=MTR_8g094040 PE=4 SV=1</t>
  </si>
  <si>
    <t>Ca_10632_v1.0_kabuli</t>
  </si>
  <si>
    <t>F-box/LRR-repeat protein OS=Medicago truncatula GN=MTR_7g116580 PE=4 SV=1</t>
  </si>
  <si>
    <t>Ca_25757_v1.0_kabuli</t>
  </si>
  <si>
    <t>Uncharacterized protein OS=Medicago truncatula GN=MTR_5g067320 PE=2 SV=1</t>
  </si>
  <si>
    <t>Ca_23946_v1.0_kabuli</t>
  </si>
  <si>
    <t>Ca_23733_v1.0_kabuli</t>
  </si>
  <si>
    <t>Ca_26998_v1.0_kabuli</t>
  </si>
  <si>
    <t>40S ribosomal protein S8 OS=Medicago truncatula PE=2 SV=1</t>
  </si>
  <si>
    <t>Ca_27809_v1.0_kabuli</t>
  </si>
  <si>
    <t>Ca_00110_v1.0_kabuli</t>
  </si>
  <si>
    <t>Phosphatidylserine decarboxylase OS=Medicago truncatula GN=MTR_2g008190 PE=4 SV=1</t>
  </si>
  <si>
    <t>Ca_02856_v1.0_kabuli</t>
  </si>
  <si>
    <t>Cytochrome c oxidase subunit Vb OS=Pisum sativum GN=coxVb PE=1 SV=1</t>
  </si>
  <si>
    <t>Ca_14722_v1.0_kabuli</t>
  </si>
  <si>
    <t>Ca_09739_v1.0_kabuli</t>
  </si>
  <si>
    <t>Receptor-like protein kinase OS=Medicago truncatula GN=MTR_5g079980 PE=4 SV=1</t>
  </si>
  <si>
    <t>Ca_15006_v1.0_kabuli</t>
  </si>
  <si>
    <t>Ca_22321_v1.0_kabuli</t>
  </si>
  <si>
    <t>Ca_06112_v1.0_kabuli</t>
  </si>
  <si>
    <t>Uncharacterized protein OS=Medicago truncatula GN=MTR_7g080280 PE=2 SV=1</t>
  </si>
  <si>
    <t>Ca_12290_v1.0_kabuli</t>
  </si>
  <si>
    <t>Dimethylaniline monooxygenase OS=Medicago truncatula GN=MTR_7g099330 PE=4 SV=1</t>
  </si>
  <si>
    <t>Ca_03478_v1.0_kabuli</t>
  </si>
  <si>
    <t>Pistil-specific extensin-like protein OS=Medicago truncatula GN=MTR_1g088130 PE=4 SV=1</t>
  </si>
  <si>
    <t>Ca_05558_v1.0_kabuli</t>
  </si>
  <si>
    <t>Protein TRANSPARENT TESTA OS=Medicago truncatula GN=MTR_1g108810 PE=4 SV=1</t>
  </si>
  <si>
    <t>Ca_12083_v1.0_kabuli</t>
  </si>
  <si>
    <t>Serine/threonine-protein phosphatase OS=Medicago sativa GN=PP1 delta PE=2 SV=1</t>
  </si>
  <si>
    <t>Ca_19261_v1.0_kabuli</t>
  </si>
  <si>
    <t>Ca_03918_v1.0_kabuli</t>
  </si>
  <si>
    <t>Ca_08919_v1.0_kabuli</t>
  </si>
  <si>
    <t>Trans-cinnamate 4-hydroxylase OS=Populus tremuloides GN=C4H1-1 PE=2 SV=1</t>
  </si>
  <si>
    <t>Ca_20060_v1.0_kabuli</t>
  </si>
  <si>
    <t>Ca_05765_v1.0_kabuli</t>
  </si>
  <si>
    <t>Ca_10444_v1.0_kabuli</t>
  </si>
  <si>
    <t>CigA protein OS=Medicago truncatula GN=MTR_8g104850 PE=4 SV=1</t>
  </si>
  <si>
    <t>Ca_16326_v1.0_kabuli</t>
  </si>
  <si>
    <t>Ca_22910_v1.0_kabuli</t>
  </si>
  <si>
    <t>Putative uncharacterized protein OS=Medicago truncatula GN=MTR_4g007190 PE=4 SV=1</t>
  </si>
  <si>
    <t>Ca_06770_v1.0_kabuli</t>
  </si>
  <si>
    <t>Ca_13712_v1.0_kabuli</t>
  </si>
  <si>
    <t>2-hydroxyacid dehydrongenase OS=Medicago truncatula GN=MTR_7g038250 PE=4 SV=1</t>
  </si>
  <si>
    <t>Ca_19920_v1.0_kabuli</t>
  </si>
  <si>
    <t>Ca_10633_v1.0_kabuli</t>
  </si>
  <si>
    <t>ATP-dependent DNA helicase RecQ family protein expressed OS=Medicago truncatula GN=MTR_5g026590 PE=4 SV=1</t>
  </si>
  <si>
    <t>Ca_18973_v1.0_kabuli</t>
  </si>
  <si>
    <t>Ca_25758_v1.0_kabuli</t>
  </si>
  <si>
    <t>Ca_23947_v1.0_kabuli</t>
  </si>
  <si>
    <t>Ca_23734_v1.0_kabuli</t>
  </si>
  <si>
    <t>Ca_26999_v1.0_kabuli</t>
  </si>
  <si>
    <t>Putative uncharacterized protein OS=Vitis vinifera GN=VITISV_015446 PE=4 SV=1</t>
  </si>
  <si>
    <t>Ca_27664_v1.0_kabuli</t>
  </si>
  <si>
    <t>Ca_00111_v1.0_kabuli</t>
  </si>
  <si>
    <t>Ca_02857_v1.0_kabuli</t>
  </si>
  <si>
    <t>Acyl-protein thioesterase OS=Medicago truncatula GN=MTR_2g103140 PE=4 SV=1</t>
  </si>
  <si>
    <t>Ca_14723_v1.0_kabuli</t>
  </si>
  <si>
    <t>Ca_09740_v1.0_kabuli</t>
  </si>
  <si>
    <t>ABC transporter G family member OS=Medicago truncatula GN=MTR_5g096390 PE=4 SV=1</t>
  </si>
  <si>
    <t>Ca_15007_v1.0_kabuli</t>
  </si>
  <si>
    <t>Ca_22322_v1.0_kabuli</t>
  </si>
  <si>
    <t>Ca_06113_v1.0_kabuli</t>
  </si>
  <si>
    <t>Glucosamine-fructose-6-phosphate aminotransferase OS=Medicago truncatula GN=MTR_7g080270 PE=4 SV=1</t>
  </si>
  <si>
    <t>Ca_12291_v1.0_kabuli</t>
  </si>
  <si>
    <t>Photosystem I reaction center subunit IV A OS=Medicago truncatula GN=MTR_7g099390 PE=2 SV=1</t>
  </si>
  <si>
    <t>Ca_03479_v1.0_kabuli</t>
  </si>
  <si>
    <t>Putative uncharacterized protein OS=Medicago truncatula GN=MTR_1g088110 PE=4 SV=1</t>
  </si>
  <si>
    <t>Ca_05559_v1.0_kabuli</t>
  </si>
  <si>
    <t>ATP synthase subunit beta OS=Medicago truncatula GN=MTR_1g108770 PE=1 SV=1</t>
  </si>
  <si>
    <t>Ca_12084_v1.0_kabuli</t>
  </si>
  <si>
    <t>Neuroguidin OS=Medicago truncatula GN=MTR_3g099850 PE=4 SV=1</t>
  </si>
  <si>
    <t>Ca_19262_v1.0_kabuli</t>
  </si>
  <si>
    <t>Abscisic acid 8&amp;apos;-hydroxylase OS=Medicago truncatula GN=MTR_1g019410 PE=3 SV=1</t>
  </si>
  <si>
    <t>Ca_03919_v1.0_kabuli</t>
  </si>
  <si>
    <t>Ca_08920_v1.0_kabuli</t>
  </si>
  <si>
    <t>Ca_20061_v1.0_kabuli</t>
  </si>
  <si>
    <t>Ca_05766_v1.0_kabuli</t>
  </si>
  <si>
    <t>Ca_11022_v1.0_kabuli</t>
  </si>
  <si>
    <t>Ca_16327_v1.0_kabuli</t>
  </si>
  <si>
    <t>Chaperone protein dnaJ OS=Medicago truncatula GN=MTR_4g080350 PE=4 SV=1</t>
  </si>
  <si>
    <t>Ca_22911_v1.0_kabuli</t>
  </si>
  <si>
    <t>DNA/RNA-binding protein KIN17 OS=Medicago truncatula GN=MTR_5g092130 PE=2 SV=1</t>
  </si>
  <si>
    <t>Ca_06771_v1.0_kabuli</t>
  </si>
  <si>
    <t>Ca_13713_v1.0_kabuli</t>
  </si>
  <si>
    <t>MYB transcription factor MYB146 OS=Medicago truncatula GN=MTR_7g038290 PE=4 SV=1</t>
  </si>
  <si>
    <t>Ca_19921_v1.0_kabuli</t>
  </si>
  <si>
    <t>Ca_10634_v1.0_kabuli</t>
  </si>
  <si>
    <t>F-box/kelch-repeat protein SKIP25 OS=Medicago truncatula GN=MTR_5g026580 PE=4 SV=1</t>
  </si>
  <si>
    <t>Ca_18974_v1.0_kabuli</t>
  </si>
  <si>
    <t>Late-embryogenesis abundant protein 2 OS=Glycine max GN=LEA-2 PE=2 SV=1</t>
  </si>
  <si>
    <t>Ca_25759_v1.0_kabuli</t>
  </si>
  <si>
    <t>Pyruvate dehydrogenase phosphatase OS=Medicago truncatula GN=MTR_2g033910 PE=3 SV=1</t>
  </si>
  <si>
    <t>Ca_23948_v1.0_kabuli</t>
  </si>
  <si>
    <t>Predicted protein (Fragment) OS=Nematostella vectensis GN=v1g125447 PE=4 SV=1</t>
  </si>
  <si>
    <t>Ca_23735_v1.0_kabuli</t>
  </si>
  <si>
    <t>Ca_27665_v1.0_kabuli</t>
  </si>
  <si>
    <t>Putative uncharacterized protein OS=Medicago truncatula GN=MTR_1g024370 PE=4 SV=1</t>
  </si>
  <si>
    <t>Ca_00112_v1.0_kabuli</t>
  </si>
  <si>
    <t>Cytokinin-O-glucosyltransferase OS=Medicago truncatula GN=MTR_2g008210 PE=3 SV=1</t>
  </si>
  <si>
    <t>Ca_02858_v1.0_kabuli</t>
  </si>
  <si>
    <t>Monothiol glutaredoxin-S15 OS=Medicago truncatula GN=MTR_2g103130 PE=2 SV=1</t>
  </si>
  <si>
    <t>Ca_14724_v1.0_kabuli</t>
  </si>
  <si>
    <t>Ca_09741_v1.0_kabuli</t>
  </si>
  <si>
    <t>Ca_15008_v1.0_kabuli</t>
  </si>
  <si>
    <t>Ca_22887_v1.0_kabuli</t>
  </si>
  <si>
    <t>Ribosome biogenesis protein BRX1-like protein OS=Medicago truncatula GN=MTR_7g069430 PE=4 SV=1</t>
  </si>
  <si>
    <t>Ca_06114_v1.0_kabuli</t>
  </si>
  <si>
    <t>Thioredoxin OS=Medicago truncatula GN=MTR_7g080250 PE=1 SV=1</t>
  </si>
  <si>
    <t>Ca_12292_v1.0_kabuli</t>
  </si>
  <si>
    <t>Putative uncharacterized protein OS=Medicago truncatula GN=MTR_7g099410 PE=4 SV=1</t>
  </si>
  <si>
    <t>Ca_05560_v1.0_kabuli</t>
  </si>
  <si>
    <t>Ca_12085_v1.0_kabuli</t>
  </si>
  <si>
    <t>Inorganic phosphate transporter 1-4 OS=Medicago truncatula GN=MTR_1g074930 PE=2 SV=1</t>
  </si>
  <si>
    <t>Ca_19263_v1.0_kabuli</t>
  </si>
  <si>
    <t>Serine/threonine protein kinase 38-like protein OS=Medicago truncatula GN=MTR_1g019340 PE=4 SV=1</t>
  </si>
  <si>
    <t>Ca_03920_v1.0_kabuli</t>
  </si>
  <si>
    <t>Ca_08921_v1.0_kabuli</t>
  </si>
  <si>
    <t>Ca_20062_v1.0_kabuli</t>
  </si>
  <si>
    <t>Small heat shock protein OS=Medicago truncatula GN=MTR_3g052760 PE=3 SV=1</t>
  </si>
  <si>
    <t>Ca_05767_v1.0_kabuli</t>
  </si>
  <si>
    <t>Ca_11023_v1.0_kabuli</t>
  </si>
  <si>
    <t>E3 ubiquitin-protein ligase UPL3 OS=Medicago truncatula GN=MTR_4g073370 PE=4 SV=1</t>
  </si>
  <si>
    <t>Ca_16328_v1.0_kabuli</t>
  </si>
  <si>
    <t>Cysteine proteinase OS=Medicago truncatula GN=MTR_3g044260 PE=3 SV=1</t>
  </si>
  <si>
    <t>Ca_22912_v1.0_kabuli</t>
  </si>
  <si>
    <t>Beta-ketoacyl-ACP synthase III OS=Medicago truncatula GN=MTR_4g007180 PE=3 SV=1</t>
  </si>
  <si>
    <t>Ca_06772_v1.0_kabuli</t>
  </si>
  <si>
    <t>Ca_13714_v1.0_kabuli</t>
  </si>
  <si>
    <t>Putative uncharacterized protein OS=Medicago truncatula GN=MTR_7g037990 PE=4 SV=1</t>
  </si>
  <si>
    <t>Ca_19922_v1.0_kabuli</t>
  </si>
  <si>
    <t>Ca_10635_v1.0_kabuli</t>
  </si>
  <si>
    <t>Ankyrin repeat domain-containing protein OS=Medicago truncatula GN=MTR_5g026550 PE=4 SV=1</t>
  </si>
  <si>
    <t>Ca_18975_v1.0_kabuli</t>
  </si>
  <si>
    <t>Ca_23949_v1.0_kabuli</t>
  </si>
  <si>
    <t>Dihydroflavonol-4-reductase OS=Medicago truncatula GN=MTR_5g056600 PE=4 SV=1</t>
  </si>
  <si>
    <t>Ca_23736_v1.0_kabuli</t>
  </si>
  <si>
    <t>Ca_28024_v1.0_kabuli</t>
  </si>
  <si>
    <t>Ca_28222_v1.0_kabuli</t>
  </si>
  <si>
    <t>Ca_00113_v1.0_kabuli</t>
  </si>
  <si>
    <t>GT2 OS=Medicago truncatula GN=MTR_2g008226 PE=2 SV=1</t>
  </si>
  <si>
    <t>Ca_02859_v1.0_kabuli</t>
  </si>
  <si>
    <t>Ca_14725_v1.0_kabuli</t>
  </si>
  <si>
    <t>Ca_09742_v1.0_kabuli</t>
  </si>
  <si>
    <t>RING finger protein OS=Medicago truncatula GN=MTR_5g096410 PE=4 SV=1</t>
  </si>
  <si>
    <t>Ca_22888_v1.0_kabuli</t>
  </si>
  <si>
    <t>Thaumatin-like protein OS=Medicago truncatula GN=MTR_5g068690 PE=4 SV=1</t>
  </si>
  <si>
    <t>Ca_06115_v1.0_kabuli</t>
  </si>
  <si>
    <t>Aspartic proteinase-like protein OS=Medicago truncatula GN=MTR_7g080230 PE=4 SV=1</t>
  </si>
  <si>
    <t>Ca_12293_v1.0_kabuli</t>
  </si>
  <si>
    <t>Putative uncharacterized protein OS=Medicago truncatula GN=MTR_7g099440 PE=4 SV=1</t>
  </si>
  <si>
    <t>Ca_03481_v1.0_kabuli</t>
  </si>
  <si>
    <t>Ethylene responsive transcription factor 2b OS=Medicago truncatula GN=MTR_1g087920 PE=4 SV=1</t>
  </si>
  <si>
    <t>Ca_05561_v1.0_kabuli</t>
  </si>
  <si>
    <t>Fruit protein pKIWI502 OS=Medicago truncatula GN=MTR_1g108710 PE=1 SV=1</t>
  </si>
  <si>
    <t>Ca_12086_v1.0_kabuli</t>
  </si>
  <si>
    <t>Inorganic phosphate transporter OS=Medicago truncatula GN=MTR_1g074940 PE=4 SV=1</t>
  </si>
  <si>
    <t>Ca_19264_v1.0_kabuli</t>
  </si>
  <si>
    <t>Trimethylguanosine synthase OS=Medicago truncatula GN=MTR_1g019290 PE=4 SV=1</t>
  </si>
  <si>
    <t>Ca_03921_v1.0_kabuli</t>
  </si>
  <si>
    <t>Ca_08922_v1.0_kabuli</t>
  </si>
  <si>
    <t>Putative uncharacterized protein OS=Vitis vinifera GN=VIT_06s0004g08140 PE=4 SV=1</t>
  </si>
  <si>
    <t>Ca_20063_v1.0_kabuli</t>
  </si>
  <si>
    <t>Putative uncharacterized protein OS=Medicago truncatula GN=MTR_3g052740 PE=4 SV=1</t>
  </si>
  <si>
    <t>Ca_05768_v1.0_kabuli</t>
  </si>
  <si>
    <t>Ca_11024_v1.0_kabuli</t>
  </si>
  <si>
    <t>Synaptotagmin-7 OS=Medicago truncatula GN=MTR_4g073400 PE=4 SV=1</t>
  </si>
  <si>
    <t>Ca_16329_v1.0_kabuli</t>
  </si>
  <si>
    <t>PEARLI 4 protein OS=Medicago truncatula GN=MTR_8g089500 PE=4 SV=1</t>
  </si>
  <si>
    <t>Ca_22913_v1.0_kabuli</t>
  </si>
  <si>
    <t>Ca_06773_v1.0_kabuli</t>
  </si>
  <si>
    <t>Ca_13715_v1.0_kabuli</t>
  </si>
  <si>
    <t>Protein BPS1 OS=Medicago truncatula GN=MTR_7g038020 PE=4 SV=1</t>
  </si>
  <si>
    <t>Ca_19923_v1.0_kabuli</t>
  </si>
  <si>
    <t>Putative uncharacterized protein OS=Vitis vinifera GN=VIT_14s0108g00850 PE=4 SV=1</t>
  </si>
  <si>
    <t>Ca_10636_v1.0_kabuli</t>
  </si>
  <si>
    <t>Zinc finger and SCAN domain-containing protein OS=Medicago truncatula GN=MTR_5g026540 PE=4 SV=1</t>
  </si>
  <si>
    <t>Ca_18976_v1.0_kabuli</t>
  </si>
  <si>
    <t>Ca_25777_v1.0_kabuli</t>
  </si>
  <si>
    <t>Ca_23737_v1.0_kabuli</t>
  </si>
  <si>
    <t>Ca_24132_v1.0_kabuli</t>
  </si>
  <si>
    <t>Ca_27349_v1.0_kabuli</t>
  </si>
  <si>
    <t>Aconitate hydratase OS=Medicago truncatula GN=MTR_4g048190 PE=1 SV=1</t>
  </si>
  <si>
    <t>Ca_00114_v1.0_kabuli</t>
  </si>
  <si>
    <t>Glucosyltransferase OS=Medicago truncatula GN=MTR_2g008220 PE=4 SV=1</t>
  </si>
  <si>
    <t>Ca_02860_v1.0_kabuli</t>
  </si>
  <si>
    <t>Lys-63-specific deubiquitinase BRCC36 OS=Medicago truncatula GN=MTR_2g103110 PE=4 SV=1</t>
  </si>
  <si>
    <t>Ca_14726_v1.0_kabuli</t>
  </si>
  <si>
    <t>40S ribosomal protein S21 OS=Medicago truncatula PE=1 SV=1</t>
  </si>
  <si>
    <t>Ca_09743_v1.0_kabuli</t>
  </si>
  <si>
    <t>Heat shock protein OS=Medicago truncatula GN=MTR_5g096430 PE=1 SV=1</t>
  </si>
  <si>
    <t>Ca_15010_v1.0_kabuli</t>
  </si>
  <si>
    <t>Ca_22889_v1.0_kabuli</t>
  </si>
  <si>
    <t>Uncharacterized protein OS=Medicago truncatula GN=MTR_5g068660 PE=2 SV=1</t>
  </si>
  <si>
    <t>Ca_06116_v1.0_kabuli</t>
  </si>
  <si>
    <t>Putative uncharacterized protein OS=Medicago truncatula GN=MTR_7g080220 PE=4 SV=1</t>
  </si>
  <si>
    <t>Ca_12294_v1.0_kabuli</t>
  </si>
  <si>
    <t>Ca_03482_v1.0_kabuli</t>
  </si>
  <si>
    <t>Ca_05562_v1.0_kabuli</t>
  </si>
  <si>
    <t>Putative uncharacterized protein OS=Medicago truncatula GN=MTR_3g067480 PE=4 SV=1</t>
  </si>
  <si>
    <t>Ca_12087_v1.0_kabuli</t>
  </si>
  <si>
    <t>Sieve element occlusion b OS=Medicago truncatula GN=SEOb PE=2 SV=1</t>
  </si>
  <si>
    <t>Ca_19265_v1.0_kabuli</t>
  </si>
  <si>
    <t>Remorin OS=Medicago truncatula GN=MTR_1g019280 PE=4 SV=1</t>
  </si>
  <si>
    <t>Ca_03922_v1.0_kabuli</t>
  </si>
  <si>
    <t>Ca_08923_v1.0_kabuli</t>
  </si>
  <si>
    <t>Ca_20064_v1.0_kabuli</t>
  </si>
  <si>
    <t>Ca_05769_v1.0_kabuli</t>
  </si>
  <si>
    <t>Ca_11025_v1.0_kabuli</t>
  </si>
  <si>
    <t>Ascorbate peroxidase OS=Medicago truncatula GN=MTR_4g073410 PE=1 SV=1</t>
  </si>
  <si>
    <t>Ca_16330_v1.0_kabuli</t>
  </si>
  <si>
    <t>Cysteine proteinase OS=Medicago truncatula GN=MTR_3g044270 PE=3 SV=1</t>
  </si>
  <si>
    <t>Ca_22914_v1.0_kabuli</t>
  </si>
  <si>
    <t>Putative uncharacterized protein OS=Medicago truncatula GN=MTR_4g007130 PE=4 SV=1</t>
  </si>
  <si>
    <t>Ca_06774_v1.0_kabuli</t>
  </si>
  <si>
    <t>Ca_13716_v1.0_kabuli</t>
  </si>
  <si>
    <t>Mitogen-activated protein kinase OS=Medicago truncatula GN=MTR_7g038040 PE=4 SV=1</t>
  </si>
  <si>
    <t>Ca_20184_v1.0_kabuli</t>
  </si>
  <si>
    <t>1-aminocyclopropane-1-carboxylate oxidase-like protein OS=Medicago truncatula GN=MTR_8g041600 PE=3 SV=1</t>
  </si>
  <si>
    <t>Ca_10637_v1.0_kabuli</t>
  </si>
  <si>
    <t>Zinc finger protein OS=Medicago truncatula GN=MTR_5g026530 PE=4 SV=1</t>
  </si>
  <si>
    <t>Ca_18977_v1.0_kabuli</t>
  </si>
  <si>
    <t>Vesicle transport protein GOT1B OS=Medicago truncatula GN=MTR_2g031070 PE=4 SV=1</t>
  </si>
  <si>
    <t>Ca_23951_v1.0_kabuli</t>
  </si>
  <si>
    <t>Homocysteine s-methyltransferase OS=Medicago truncatula GN=MTR_5g056640 PE=4 SV=1</t>
  </si>
  <si>
    <t>Ca_24133_v1.0_kabuli</t>
  </si>
  <si>
    <t>Putative uncharacterized protein OS=Medicago truncatula GN=MTR_8g013830 PE=4 SV=1</t>
  </si>
  <si>
    <t>Ca_27350_v1.0_kabuli</t>
  </si>
  <si>
    <t>Succinate dehydrogenase subunit OS=Medicago truncatula GN=MTR_4g048070 PE=2 SV=1</t>
  </si>
  <si>
    <t>Ca_00115_v1.0_kabuli</t>
  </si>
  <si>
    <t>Beta-xylosidase/alpha-L-arabinofuranosidase OS=Medicago truncatula GN=MTR_2g008240 PE=4 SV=1</t>
  </si>
  <si>
    <t>Ca_02861_v1.0_kabuli</t>
  </si>
  <si>
    <t>Ca_14727_v1.0_kabuli</t>
  </si>
  <si>
    <t>Ca_09744_v1.0_kabuli</t>
  </si>
  <si>
    <t>Protein transport protein SFT2 OS=Medicago truncatula GN=MTR_5g096470 PE=4 SV=1</t>
  </si>
  <si>
    <t>Ca_22890_v1.0_kabuli</t>
  </si>
  <si>
    <t>Putative uncharacterized protein OS=Medicago truncatula GN=MTR_5g068650 PE=4 SV=1</t>
  </si>
  <si>
    <t>Ca_06117_v1.0_kabuli</t>
  </si>
  <si>
    <t>Serine carboxypeptidase-like protein OS=Medicago truncatula GN=MTR_7g080180 PE=4 SV=1</t>
  </si>
  <si>
    <t>Ca_12295_v1.0_kabuli</t>
  </si>
  <si>
    <t>Ca_03483_v1.0_kabuli</t>
  </si>
  <si>
    <t>Ribosomal protein L19 OS=Glycine max PE=2 SV=1</t>
  </si>
  <si>
    <t>Ca_05563_v1.0_kabuli</t>
  </si>
  <si>
    <t>Ca_12088_v1.0_kabuli</t>
  </si>
  <si>
    <t>Thiol:disulfide interchange protein txlA-like protein OS=Medicago truncatula GN=MTR_1g075100 PE=2 SV=1</t>
  </si>
  <si>
    <t>Ca_19266_v1.0_kabuli</t>
  </si>
  <si>
    <t>Feruloyl esterase A OS=Medicago truncatula GN=MTR_1g019270 PE=4 SV=1</t>
  </si>
  <si>
    <t>Ca_03923_v1.0_kabuli</t>
  </si>
  <si>
    <t>Ca_08924_v1.0_kabuli</t>
  </si>
  <si>
    <t>Ca_20065_v1.0_kabuli</t>
  </si>
  <si>
    <t>GDSL esterase/lipase OS=Medicago truncatula GN=MTR_3g052490 PE=4 SV=1</t>
  </si>
  <si>
    <t>Ca_05770_v1.0_kabuli</t>
  </si>
  <si>
    <t>Ca_11026_v1.0_kabuli</t>
  </si>
  <si>
    <t>Myb-like transcription factor OS=Medicago truncatula GN=MTR_4g073420 PE=4 SV=1</t>
  </si>
  <si>
    <t>Ca_16331_v1.0_kabuli</t>
  </si>
  <si>
    <t>Ribosomal protein RL5 OS=Cicer arietinum GN=rl5 PE=2 SV=1</t>
  </si>
  <si>
    <t>Ca_22915_v1.0_kabuli</t>
  </si>
  <si>
    <t>Putative uncharacterized protein OS=Medicago truncatula GN=MTR_4g007080 PE=1 SV=1</t>
  </si>
  <si>
    <t>Ca_06775_v1.0_kabuli</t>
  </si>
  <si>
    <t>Ca_13717_v1.0_kabuli</t>
  </si>
  <si>
    <t>Ca_20185_v1.0_kabuli</t>
  </si>
  <si>
    <t>Ca_10638_v1.0_kabuli</t>
  </si>
  <si>
    <t>Cytochrome P450 89A2 OS=Medicago truncatula GN=MTR_5g026520 PE=3 SV=1</t>
  </si>
  <si>
    <t>Ca_18978_v1.0_kabuli</t>
  </si>
  <si>
    <t>Putative uncharacterized protein OS=Medicago truncatula GN=MTR_2g031050 PE=4 SV=1</t>
  </si>
  <si>
    <t>Ca_25779_v1.0_kabuli</t>
  </si>
  <si>
    <t>Polypyrimidine tract-binding protein-like protein OS=Medicago truncatula GN=MTR_7g011070 PE=4 SV=1</t>
  </si>
  <si>
    <t>Ca_23952_v1.0_kabuli</t>
  </si>
  <si>
    <t>Ca_27351_v1.0_kabuli</t>
  </si>
  <si>
    <t>Uncharacterized protein OS=Medicago truncatula GN=MTR_4g048060 PE=2 SV=1</t>
  </si>
  <si>
    <t>Ca_00116_v1.0_kabuli</t>
  </si>
  <si>
    <t>LCR-like protein OS=Medicago truncatula GN=SERK2 PE=2 SV=1</t>
  </si>
  <si>
    <t>Ca_02862_v1.0_kabuli</t>
  </si>
  <si>
    <t>Butyrate response factor OS=Medicago truncatula GN=MTR_2g103290 PE=4 SV=1</t>
  </si>
  <si>
    <t>Ca_14728_v1.0_kabuli</t>
  </si>
  <si>
    <t>Ca_09745_v1.0_kabuli</t>
  </si>
  <si>
    <t>Ca_22891_v1.0_kabuli</t>
  </si>
  <si>
    <t>Putative uncharacterized protein OS=Medicago truncatula GN=MTR_5g068640 PE=4 SV=1</t>
  </si>
  <si>
    <t>Ca_06118_v1.0_kabuli</t>
  </si>
  <si>
    <t>Protein phosphatase 2c OS=Medicago sativa GN=npp2c1 PE=2 SV=1</t>
  </si>
  <si>
    <t>Ca_12296_v1.0_kabuli</t>
  </si>
  <si>
    <t>Extra response regulator OS=Medicago truncatula GN=MTR_7g099500 PE=4 SV=1</t>
  </si>
  <si>
    <t>Ca_03484_v1.0_kabuli</t>
  </si>
  <si>
    <t>Ca_05564_v1.0_kabuli</t>
  </si>
  <si>
    <t>Putative uncharacterized protein OS=Medicago truncatula GN=MTR_1g108660 PE=4 SV=1</t>
  </si>
  <si>
    <t>Ca_12089_v1.0_kabuli</t>
  </si>
  <si>
    <t>Ca_19267_v1.0_kabuli</t>
  </si>
  <si>
    <t>Ca_03924_v1.0_kabuli</t>
  </si>
  <si>
    <t>Ca_20066_v1.0_kabuli</t>
  </si>
  <si>
    <t>Tetraacyldisaccharide 4&amp;apos;-kinase OS=Medicago truncatula GN=MTR_3g052590 PE=3 SV=1</t>
  </si>
  <si>
    <t>Ca_05771_v1.0_kabuli</t>
  </si>
  <si>
    <t>Ca_11027_v1.0_kabuli</t>
  </si>
  <si>
    <t>Ca_16332_v1.0_kabuli</t>
  </si>
  <si>
    <t>RING finger protein OS=Medicago truncatula GN=MTR_4g080750 PE=4 SV=1</t>
  </si>
  <si>
    <t>Ca_22916_v1.0_kabuli</t>
  </si>
  <si>
    <t>Ca_06776_v1.0_kabuli</t>
  </si>
  <si>
    <t>Ca_13718_v1.0_kabuli</t>
  </si>
  <si>
    <t>Polygalacturonase-like protein OS=Medicago truncatula GN=MTR_7g038050 PE=4 SV=1</t>
  </si>
  <si>
    <t>Ca_20186_v1.0_kabuli</t>
  </si>
  <si>
    <t>Putative uncharacterized protein OS=Medicago truncatula GN=MTR_8g041580 PE=4 SV=1</t>
  </si>
  <si>
    <t>Ca_10639_v1.0_kabuli</t>
  </si>
  <si>
    <t>Ca_18979_v1.0_kabuli</t>
  </si>
  <si>
    <t>Ca_23740_v1.0_kabuli</t>
  </si>
  <si>
    <t>Putative uncharacterized protein OS=Vitis vinifera GN=VIT_01s0011g05830 PE=4 SV=1</t>
  </si>
  <si>
    <t>Ca_24135_v1.0_kabuli</t>
  </si>
  <si>
    <t>VHS domain-containing protein OS=Medicago truncatula GN=MTR_8g013720 PE=4 SV=1</t>
  </si>
  <si>
    <t>Ca_27956_v1.0_kabuli</t>
  </si>
  <si>
    <t>Putative uncharacterized protein OS=Vitis vinifera GN=VITISV_039492 PE=4 SV=1</t>
  </si>
  <si>
    <t>Ca_00117_v1.0_kabuli</t>
  </si>
  <si>
    <t>Ca_02863_v1.0_kabuli</t>
  </si>
  <si>
    <t>Asp/Glu racemase OS=Medicago truncatula GN=MtrDRAFT_AC148340g3v2 PE=4 SV=1</t>
  </si>
  <si>
    <t>Ca_14729_v1.0_kabuli</t>
  </si>
  <si>
    <t>Ca_09746_v1.0_kabuli</t>
  </si>
  <si>
    <t>IMP dehydrogenase/GMP reductase, related OS=Medicago truncatula GN=MtrDRAFT_AC150776g6v2 PE=4 SV=1</t>
  </si>
  <si>
    <t>Ca_15228_v1.0_kabuli</t>
  </si>
  <si>
    <t>Ca_22892_v1.0_kabuli</t>
  </si>
  <si>
    <t>Ca_06119_v1.0_kabuli</t>
  </si>
  <si>
    <t>Ca_12297_v1.0_kabuli</t>
  </si>
  <si>
    <t>Ca_03485_v1.0_kabuli</t>
  </si>
  <si>
    <t>Kinesin-4 OS=Medicago truncatula GN=MTR_1g087880 PE=3 SV=1</t>
  </si>
  <si>
    <t>Ca_05565_v1.0_kabuli</t>
  </si>
  <si>
    <t>Tetratricopeptide repeat protein OS=Medicago truncatula GN=MTR_1g108650 PE=4 SV=1</t>
  </si>
  <si>
    <t>Ca_12090_v1.0_kabuli</t>
  </si>
  <si>
    <t>Sieve element occlusion by forisomes 4 OS=Medicago truncatula GN=SEO-F4 PE=2 SV=1</t>
  </si>
  <si>
    <t>Ca_19268_v1.0_kabuli</t>
  </si>
  <si>
    <t>Ca_03925_v1.0_kabuli</t>
  </si>
  <si>
    <t>Ca_08926_v1.0_kabuli</t>
  </si>
  <si>
    <t>Ca_20067_v1.0_kabuli</t>
  </si>
  <si>
    <t>GDSL esterase/lipase OS=Medicago truncatula GN=MTR_3g052580 PE=4 SV=1</t>
  </si>
  <si>
    <t>Ca_05772_v1.0_kabuli</t>
  </si>
  <si>
    <t>Ca_11028_v1.0_kabuli</t>
  </si>
  <si>
    <t>Ca_16333_v1.0_kabuli</t>
  </si>
  <si>
    <t>F-box family-3 OS=Medicago truncatula GN=MTR_3g048290 PE=4 SV=1</t>
  </si>
  <si>
    <t>Ca_22917_v1.0_kabuli</t>
  </si>
  <si>
    <t>WRKY transcription factor 56 OS=Medicago sativa PE=2 SV=1</t>
  </si>
  <si>
    <t>Ca_06777_v1.0_kabuli</t>
  </si>
  <si>
    <t>Adenylate isopentenyltransferase OS=Pisum sativum GN=PsIPT1 PE=2 SV=1</t>
  </si>
  <si>
    <t>Ca_13719_v1.0_kabuli</t>
  </si>
  <si>
    <t>Anthocyanidin 3-O-glucosyltransferase OS=Medicago truncatula GN=MTR_5g066410 PE=4 SV=1</t>
  </si>
  <si>
    <t>Ca_20187_v1.0_kabuli</t>
  </si>
  <si>
    <t>Putative uncharacterized protein OS=Medicago truncatula GN=MTR_8g041570 PE=4 SV=1</t>
  </si>
  <si>
    <t>Ca_10640_v1.0_kabuli</t>
  </si>
  <si>
    <t>Rho guanine nucleotide exchange factor OS=Medicago truncatula GN=MTR_5g026400 PE=4 SV=1</t>
  </si>
  <si>
    <t>Ca_18980_v1.0_kabuli</t>
  </si>
  <si>
    <t>Ca_00118_v1.0_kabuli</t>
  </si>
  <si>
    <t>LL-diaminopimelate aminotransferase OS=Medicago truncatula GN=MTR_2g008430 PE=3 SV=1</t>
  </si>
  <si>
    <t>Ca_02864_v1.0_kabuli</t>
  </si>
  <si>
    <t>Embryo-specific 3 OS=Medicago truncatula GN=MtrDRAFT_AC148340g4v2 PE=1 SV=1</t>
  </si>
  <si>
    <t>Ca_14730_v1.0_kabuli</t>
  </si>
  <si>
    <t>Ca_09747_v1.0_kabuli</t>
  </si>
  <si>
    <t>Receptor protein kinase-like protein OS=Medicago truncatula GN=MTR_5g096530 PE=4 SV=1</t>
  </si>
  <si>
    <t>Ca_15229_v1.0_kabuli</t>
  </si>
  <si>
    <t>Putative uncharacterized protein OS=Medicago truncatula GN=MTR_4g103910 PE=4 SV=1</t>
  </si>
  <si>
    <t>Ca_22893_v1.0_kabuli</t>
  </si>
  <si>
    <t>Integral membrane protein-like protein OS=Medicago truncatula GN=MTR_5g068580 PE=4 SV=1</t>
  </si>
  <si>
    <t>Ca_06120_v1.0_kabuli</t>
  </si>
  <si>
    <t>Basic leucine zipper and W2 domain-containing protein OS=Medicago truncatula GN=MTR_7g080110 PE=4 SV=1</t>
  </si>
  <si>
    <t>Ca_12298_v1.0_kabuli</t>
  </si>
  <si>
    <t>Transcription factor PIF1 OS=Medicago truncatula GN=MTR_7g099540 PE=4 SV=1</t>
  </si>
  <si>
    <t>Ca_03486_v1.0_kabuli</t>
  </si>
  <si>
    <t>Ca_05566_v1.0_kabuli</t>
  </si>
  <si>
    <t>Ca_12091_v1.0_kabuli</t>
  </si>
  <si>
    <t>Ca_19269_v1.0_kabuli</t>
  </si>
  <si>
    <t>Ca_03926_v1.0_kabuli</t>
  </si>
  <si>
    <t>Alcohol dehydrogenase OS=Medicago truncatula GN=MTR_3g089940 PE=3 SV=1</t>
  </si>
  <si>
    <t>Ca_08927_v1.0_kabuli</t>
  </si>
  <si>
    <t>Ca_20068_v1.0_kabuli</t>
  </si>
  <si>
    <t>Mitochondrial ATPase F(0) complex, subunit 4 OS=Vicia faba GN=atp4 PE=4 SV=1</t>
  </si>
  <si>
    <t>Ca_05773_v1.0_kabuli</t>
  </si>
  <si>
    <t>Ca_11029_v1.0_kabuli</t>
  </si>
  <si>
    <t>Ca_16334_v1.0_kabuli</t>
  </si>
  <si>
    <t>Ca_22918_v1.0_kabuli</t>
  </si>
  <si>
    <t>Mitochondrial ATP synthesis coupled proton transport protein OS=Medicago truncatula GN=MTR_4g007030 PE=4 SV=1</t>
  </si>
  <si>
    <t>Ca_06778_v1.0_kabuli</t>
  </si>
  <si>
    <t>Ca_13720_v1.0_kabuli</t>
  </si>
  <si>
    <t>Mechanosensitive ion channel domain-containing protein / MS ion channel domain-containing protein OS=Medicago truncatula GN=MTR_7g038120 PE=4 SV=1</t>
  </si>
  <si>
    <t>Ca_20188_v1.0_kabuli</t>
  </si>
  <si>
    <t>Putative uncharacterized protein OS=Medicago truncatula GN=MTR_126s0007 PE=4 SV=1</t>
  </si>
  <si>
    <t>Ca_10641_v1.0_kabuli</t>
  </si>
  <si>
    <t>Ca_18981_v1.0_kabuli</t>
  </si>
  <si>
    <t>Ca_23955_v1.0_kabuli</t>
  </si>
  <si>
    <t>Ca_24137_v1.0_kabuli</t>
  </si>
  <si>
    <t>Ca_27918_v1.0_kabuli</t>
  </si>
  <si>
    <t>Ca_00119_v1.0_kabuli</t>
  </si>
  <si>
    <t>F-box/kelch-repeat protein OS=Medicago truncatula GN=MTR_2g008440 PE=4 SV=1</t>
  </si>
  <si>
    <t>Ca_02865_v1.0_kabuli</t>
  </si>
  <si>
    <t>Ca_09748_v1.0_kabuli</t>
  </si>
  <si>
    <t>Ca_15230_v1.0_kabuli</t>
  </si>
  <si>
    <t>NPR1-1 protein OS=Medicago truncatula GN=MTR_5g090770 PE=4 SV=1</t>
  </si>
  <si>
    <t>Ca_22894_v1.0_kabuli</t>
  </si>
  <si>
    <t>Putative uncharacterized protein OS=Medicago truncatula GN=MTR_5g068570 PE=4 SV=1</t>
  </si>
  <si>
    <t>Ca_06121_v1.0_kabuli</t>
  </si>
  <si>
    <t>Isopentenyl pyrophosphate isomerase OS=Pueraria montana var. lobata GN=Ipi PE=1 SV=1</t>
  </si>
  <si>
    <t>Ca_12299_v1.0_kabuli</t>
  </si>
  <si>
    <t>Regulatory particle triple-A ATPase 2 OS=Sophora flavescens GN=RPT2 PE=2 SV=1</t>
  </si>
  <si>
    <t>Ca_03487_v1.0_kabuli</t>
  </si>
  <si>
    <t>Putative uncharacterized protein OS=Medicago truncatula GN=MTR_1g087810 PE=4 SV=1</t>
  </si>
  <si>
    <t>Ca_05567_v1.0_kabuli</t>
  </si>
  <si>
    <t>Uncharacterized protein OS=Medicago truncatula GN=MTR_1g108640 PE=2 SV=1</t>
  </si>
  <si>
    <t>Ca_12092_v1.0_kabuli</t>
  </si>
  <si>
    <t>Sieve element occlusion by forisomes 1 OS=Medicago truncatula GN=SEO-F1 PE=1 SV=1</t>
  </si>
  <si>
    <t>Ca_19270_v1.0_kabuli</t>
  </si>
  <si>
    <t>Zinc finger protein OS=Medicago truncatula GN=MTR_1g019200 PE=4 SV=1</t>
  </si>
  <si>
    <t>Ca_03927_v1.0_kabuli</t>
  </si>
  <si>
    <t>Ca_08928_v1.0_kabuli</t>
  </si>
  <si>
    <t>Ca_20069_v1.0_kabuli</t>
  </si>
  <si>
    <t>Cytochrome c oxidase subunit 1 OS=Medicago truncatula GN=MTR_1g006110 PE=3 SV=1</t>
  </si>
  <si>
    <t>Ca_05774_v1.0_kabuli</t>
  </si>
  <si>
    <t>Ca_11030_v1.0_kabuli</t>
  </si>
  <si>
    <t>Ca_16335_v1.0_kabuli</t>
  </si>
  <si>
    <t>Ca_22919_v1.0_kabuli</t>
  </si>
  <si>
    <t>Putative serine/threonine protein kinase-like protein OS=Trifolium pratense PE=2 SV=1</t>
  </si>
  <si>
    <t>Ca_06779_v1.0_kabuli</t>
  </si>
  <si>
    <t>Ca_13721_v1.0_kabuli</t>
  </si>
  <si>
    <t>Ca_10642_v1.0_kabuli</t>
  </si>
  <si>
    <t>Protein kinase 2B OS=Medicago truncatula GN=MTR_5g026370 PE=4 SV=1</t>
  </si>
  <si>
    <t>Ca_18982_v1.0_kabuli</t>
  </si>
  <si>
    <t>Calcium dependent protein kinase OS=Medicago truncatula GN=MTR_7g054260 PE=4 SV=1</t>
  </si>
  <si>
    <t>Ca_24138_v1.0_kabuli</t>
  </si>
  <si>
    <t>Putative uncharacterized protein OS=Medicago truncatula GN=MTR_8g013670 PE=4 SV=1</t>
  </si>
  <si>
    <t>Ca_27506_v1.0_kabuli</t>
  </si>
  <si>
    <t>Ca_00120_v1.0_kabuli</t>
  </si>
  <si>
    <t>Sulfate transporter OS=Medicago truncatula GN=MTR_2g008470 PE=4 SV=1</t>
  </si>
  <si>
    <t>Ca_02866_v1.0_kabuli</t>
  </si>
  <si>
    <t>Ca_14732_v1.0_kabuli</t>
  </si>
  <si>
    <t>Multidrug resistance protein ABC transporter family OS=Medicago truncatula GN=MTR_8g061970 PE=3 SV=1</t>
  </si>
  <si>
    <t>Ca_09749_v1.0_kabuli</t>
  </si>
  <si>
    <t>Regulatory protein recX OS=Medicago truncatula GN=MTR_5g096560 PE=3 SV=1</t>
  </si>
  <si>
    <t>Ca_15231_v1.0_kabuli</t>
  </si>
  <si>
    <t>Ca_22895_v1.0_kabuli</t>
  </si>
  <si>
    <t>Ca_06122_v1.0_kabuli</t>
  </si>
  <si>
    <t>Regulator of ribonuclease-like protein OS=Medicago truncatula GN=MTR_7g080040 PE=1 SV=1</t>
  </si>
  <si>
    <t>Ca_03488_v1.0_kabuli</t>
  </si>
  <si>
    <t>SAP30-binding protein OS=Medicago truncatula GN=MTR_1g087790 PE=4 SV=1</t>
  </si>
  <si>
    <t>Ca_05568_v1.0_kabuli</t>
  </si>
  <si>
    <t>PsAD1 OS=Medicago truncatula GN=MTR_1g040140 PE=4 SV=1</t>
  </si>
  <si>
    <t>Ca_12093_v1.0_kabuli</t>
  </si>
  <si>
    <t>Chloroplastic group IIA intron splicing facilitator CRS1 OS=Medicago truncatula GN=MTR_1g075190 PE=4 SV=1</t>
  </si>
  <si>
    <t>Ca_19271_v1.0_kabuli</t>
  </si>
  <si>
    <t>Ca_03928_v1.0_kabuli</t>
  </si>
  <si>
    <t>Stearoyl acyl carrier protein desaturase OS=Medicago truncatula GN=MTR_3g090010 PE=3 SV=1</t>
  </si>
  <si>
    <t>Ca_08929_v1.0_kabuli</t>
  </si>
  <si>
    <t>Ca_20070_v1.0_kabuli</t>
  </si>
  <si>
    <t>Ca_05775_v1.0_kabuli</t>
  </si>
  <si>
    <t>Ca_11031_v1.0_kabuli</t>
  </si>
  <si>
    <t>Ca_22920_v1.0_kabuli</t>
  </si>
  <si>
    <t>Cinnamoyl CoA reductase OS=Medicago truncatula GN=MTR_4g006940 PE=4 SV=1</t>
  </si>
  <si>
    <t>Ca_06780_v1.0_kabuli</t>
  </si>
  <si>
    <t>Ca_13722_v1.0_kabuli</t>
  </si>
  <si>
    <t>Ca_10643_v1.0_kabuli</t>
  </si>
  <si>
    <t>Capsular polysaccharide biosynthesis glycosyltransferase capM OS=Medicago truncatula GN=MTR_5g026360 PE=4 SV=1</t>
  </si>
  <si>
    <t>Ca_18983_v1.0_kabuli</t>
  </si>
  <si>
    <t>Regulator of nonsense transcripts-like protein OS=Medicago truncatula GN=MTR_144s0020 PE=4 SV=1</t>
  </si>
  <si>
    <t>Ca_25784_v1.0_kabuli</t>
  </si>
  <si>
    <t>BZIP transcription factor OS=Medicago truncatula GN=MTR_5g054900 PE=4 SV=1</t>
  </si>
  <si>
    <t>Ca_24327_v1.0_kabuli</t>
  </si>
  <si>
    <t>Ca_25661_v1.0_kabuli</t>
  </si>
  <si>
    <t>Global transcription factor group OS=Medicago truncatula GN=MTR_8g081520 PE=4 SV=1</t>
  </si>
  <si>
    <t>Ca_24139_v1.0_kabuli</t>
  </si>
  <si>
    <t>Peroxisome assembly protein OS=Medicago truncatula GN=MTR_8g013660 PE=4 SV=1</t>
  </si>
  <si>
    <t>Ca_27507_v1.0_kabuli</t>
  </si>
  <si>
    <t>Ca_00121_v1.0_kabuli</t>
  </si>
  <si>
    <t>Ca_02867_v1.0_kabuli</t>
  </si>
  <si>
    <t>Nucleoporin interacting component; Protein prenyltransferase OS=Medicago truncatula GN=MTR_2g103370 PE=4 SV=1</t>
  </si>
  <si>
    <t>Ca_14733_v1.0_kabuli</t>
  </si>
  <si>
    <t>Ca_09750_v1.0_kabuli</t>
  </si>
  <si>
    <t>Kinesin-4 OS=Medicago truncatula GN=MTR_5g096570 PE=3 SV=1</t>
  </si>
  <si>
    <t>Ca_15232_v1.0_kabuli</t>
  </si>
  <si>
    <t>Acetyltransferase, putative OS=Medicago truncatula GN=MTR_5g090830 PE=4 SV=1</t>
  </si>
  <si>
    <t>Ca_22896_v1.0_kabuli</t>
  </si>
  <si>
    <t>Sulfate/bicarbonate/oxalate exchanger and transporter sat-1 OS=Medicago truncatula GN=MTR_1g071530 PE=4 SV=1</t>
  </si>
  <si>
    <t>Ca_06123_v1.0_kabuli</t>
  </si>
  <si>
    <t>Seipin OS=Medicago truncatula GN=MTR_7g080030 PE=4 SV=1</t>
  </si>
  <si>
    <t>Ca_03489_v1.0_kabuli</t>
  </si>
  <si>
    <t>Ca_05569_v1.0_kabuli</t>
  </si>
  <si>
    <t>Repressor of RNA polymerase III transcription MAF1-like protein OS=Medicago truncatula GN=MTR_1g108610 PE=4 SV=1</t>
  </si>
  <si>
    <t>Ca_12094_v1.0_kabuli</t>
  </si>
  <si>
    <t>Putative uncharacterized protein OS=Medicago truncatula GN=MTR_1g075200 PE=4 SV=1</t>
  </si>
  <si>
    <t>Ca_19272_v1.0_kabuli</t>
  </si>
  <si>
    <t>WUSCHEL-related homeobox OS=Medicago truncatula GN=MTR_1g019130 PE=3 SV=1</t>
  </si>
  <si>
    <t>Ca_03929_v1.0_kabuli</t>
  </si>
  <si>
    <t>Putative uncharacterized protein OS=Medicago truncatula GN=MTR_3g090120 PE=4 SV=1</t>
  </si>
  <si>
    <t>Ca_08930_v1.0_kabuli</t>
  </si>
  <si>
    <t>Ca_20071_v1.0_kabuli</t>
  </si>
  <si>
    <t>ATPase subunit 4 OS=Phaseolus angularis GN=atp4 PE=4 SV=1</t>
  </si>
  <si>
    <t>Ca_05776_v1.0_kabuli</t>
  </si>
  <si>
    <t>Ca_11032_v1.0_kabuli</t>
  </si>
  <si>
    <t>Peptidyl-prolyl cis-trans isomerase OS=Medicago truncatula PE=2 SV=1</t>
  </si>
  <si>
    <t>Ca_16337_v1.0_kabuli</t>
  </si>
  <si>
    <t>Ca_22921_v1.0_kabuli</t>
  </si>
  <si>
    <t>Pentatricopeptide repeat-containing protein OS=Medicago truncatula GN=MTR_4g006900 PE=4 SV=1</t>
  </si>
  <si>
    <t>Ca_06781_v1.0_kabuli</t>
  </si>
  <si>
    <t>Ca_13723_v1.0_kabuli</t>
  </si>
  <si>
    <t>Ferric-chelate reductase OS=Medicago truncatula GN=MTR_7g038510 PE=4 SV=1</t>
  </si>
  <si>
    <t>Ca_20191_v1.0_kabuli</t>
  </si>
  <si>
    <t>Dr1-associated corepressor OS=Medicago truncatula GN=MTR_8g041420 PE=4 SV=1</t>
  </si>
  <si>
    <t>Ca_10644_v1.0_kabuli</t>
  </si>
  <si>
    <t>Putative uncharacterized protein OS=Medicago truncatula GN=MTR_5g026350 PE=4 SV=1</t>
  </si>
  <si>
    <t>Ca_26026_v1.0_kabuli</t>
  </si>
  <si>
    <t>Ca_24328_v1.0_kabuli</t>
  </si>
  <si>
    <t>Transcription factor HEC2 OS=Medicago truncatula GN=MTR_5g017210 PE=4 SV=1</t>
  </si>
  <si>
    <t>Ca_25662_v1.0_kabuli</t>
  </si>
  <si>
    <t>Ca_24140_v1.0_kabuli</t>
  </si>
  <si>
    <t>Ca_00122_v1.0_kabuli</t>
  </si>
  <si>
    <t>Protein phosphatase OS=Medicago truncatula GN=MTR_2g008590 PE=4 SV=1</t>
  </si>
  <si>
    <t>Ca_02868_v1.0_kabuli</t>
  </si>
  <si>
    <t>Uncharacterized protein OS=Medicago truncatula GN=MtrDRAFT_AC148340g12v2 PE=4 SV=1</t>
  </si>
  <si>
    <t>Ca_14734_v1.0_kabuli</t>
  </si>
  <si>
    <t>Ca_09751_v1.0_kabuli</t>
  </si>
  <si>
    <t>Ca_15233_v1.0_kabuli</t>
  </si>
  <si>
    <t>Putative uncharacterized protein OS=Medicago truncatula GN=MTR_5g090900 PE=4 SV=1</t>
  </si>
  <si>
    <t>Ca_22897_v1.0_kabuli</t>
  </si>
  <si>
    <t>Ca_06124_v1.0_kabuli</t>
  </si>
  <si>
    <t>WRKY transcription factor OS=Medicago truncatula GN=MTR_7g080020 PE=4 SV=1</t>
  </si>
  <si>
    <t>Ca_16503_v1.0_kabuli</t>
  </si>
  <si>
    <t>SCR-like protein OS=Medicago truncatula GN=MTR_7g021160 PE=4 SV=1</t>
  </si>
  <si>
    <t>Ca_03490_v1.0_kabuli</t>
  </si>
  <si>
    <t>Kynurenine-oxoglutarate transaminase OS=Medicago truncatula GN=MTR_1g087760 PE=3 SV=1</t>
  </si>
  <si>
    <t>Ca_05570_v1.0_kabuli</t>
  </si>
  <si>
    <t>Ca_12095_v1.0_kabuli</t>
  </si>
  <si>
    <t>Putative uncharacterized protein OS=Medicago truncatula GN=MTR_1g075260 PE=4 SV=1</t>
  </si>
  <si>
    <t>Ca_19273_v1.0_kabuli</t>
  </si>
  <si>
    <t>Putative uncharacterized protein OS=Medicago truncatula GN=MTR_1g019050 PE=4 SV=1</t>
  </si>
  <si>
    <t>Ca_03930_v1.0_kabuli</t>
  </si>
  <si>
    <t>Serine carboxypeptidase-like protein OS=Medicago truncatula GN=MTR_3g090130 PE=4 SV=1</t>
  </si>
  <si>
    <t>Ca_08931_v1.0_kabuli</t>
  </si>
  <si>
    <t>Ca_05777_v1.0_kabuli</t>
  </si>
  <si>
    <t>Ca_11033_v1.0_kabuli</t>
  </si>
  <si>
    <t>Ca_16338_v1.0_kabuli</t>
  </si>
  <si>
    <t>Endoplasmic reticulum-Golgi intermediate compartment protein OS=Medicago truncatula GN=MTR_4g080800 PE=4 SV=1</t>
  </si>
  <si>
    <t>Ca_22922_v1.0_kabuli</t>
  </si>
  <si>
    <t>40S ribosomal protein S12 OS=Lotus japonicus PE=2 SV=1</t>
  </si>
  <si>
    <t>Ca_06782_v1.0_kabuli</t>
  </si>
  <si>
    <t>Ca_20192_v1.0_kabuli</t>
  </si>
  <si>
    <t>Cysteine proteinase inhibitor OS=Medicago truncatula GN=MTR_8g041410 PE=4 SV=1</t>
  </si>
  <si>
    <t>Ca_10645_v1.0_kabuli</t>
  </si>
  <si>
    <t>Omega-hydroxypalmitate O-feruloyl transferase OS=Medicago truncatula GN=MTR_5g026320 PE=4 SV=1</t>
  </si>
  <si>
    <t>Ca_18985_v1.0_kabuli</t>
  </si>
  <si>
    <t>Flavonoid 3&amp;apos; 5&amp;apos;-hydroxylase OS=Medicago truncatula GN=MTR_144s0009 PE=3 SV=1</t>
  </si>
  <si>
    <t>Ca_26027_v1.0_kabuli</t>
  </si>
  <si>
    <t>Ca_25663_v1.0_kabuli</t>
  </si>
  <si>
    <t>Ca_24141_v1.0_kabuli</t>
  </si>
  <si>
    <t>Putative uncharacterized protein OS=Medicago truncatula GN=MTR_8g013640 PE=4 SV=1</t>
  </si>
  <si>
    <t>Ca_00123_v1.0_kabuli</t>
  </si>
  <si>
    <t>Chloroplast chlorophyll a/b-binding protein CP24 OS=Medicago truncatula GN=MTR_2g008610 PE=1 SV=1</t>
  </si>
  <si>
    <t>Ca_02869_v1.0_kabuli</t>
  </si>
  <si>
    <t>Glycoside hydrolase, family 28 OS=Medicago truncatula GN=MTR_2g103410 PE=3 SV=1</t>
  </si>
  <si>
    <t>Ca_14735_v1.0_kabuli</t>
  </si>
  <si>
    <t>Predicted protein OS=Populus trichocarpa GN=POPTRDRAFT_828031 PE=4 SV=1</t>
  </si>
  <si>
    <t>Ca_09752_v1.0_kabuli</t>
  </si>
  <si>
    <t>Uridine kinase OS=Glycine max PE=3 SV=1</t>
  </si>
  <si>
    <t>Ca_15234_v1.0_kabuli</t>
  </si>
  <si>
    <t>Glutathione S-transferase OS=Medicago truncatula GN=MTR_5g090920 PE=3 SV=1</t>
  </si>
  <si>
    <t>Ca_22898_v1.0_kabuli</t>
  </si>
  <si>
    <t>Putative uncharacterized protein OS=Medicago truncatula GN=MTR_5g043940 PE=4 SV=1</t>
  </si>
  <si>
    <t>Ca_06125_v1.0_kabuli</t>
  </si>
  <si>
    <t>Ca_03491_v1.0_kabuli</t>
  </si>
  <si>
    <t>Heparan-alpha-glucosaminide N-acetyltransferase OS=Medicago truncatula GN=MTR_1g087750 PE=4 SV=1</t>
  </si>
  <si>
    <t>Ca_05571_v1.0_kabuli</t>
  </si>
  <si>
    <t>Protein disulfide-isomerase OS=Medicago truncatula GN=MTR_1g108590 PE=4 SV=1</t>
  </si>
  <si>
    <t>Ca_12096_v1.0_kabuli</t>
  </si>
  <si>
    <t>Ca_19274_v1.0_kabuli</t>
  </si>
  <si>
    <t>Ca_03931_v1.0_kabuli</t>
  </si>
  <si>
    <t>Ca_08932_v1.0_kabuli</t>
  </si>
  <si>
    <t>Putative uncharacterized protein OS=Vitis vinifera GN=VITISV_006799 PE=4 SV=1</t>
  </si>
  <si>
    <t>Ca_20073_v1.0_kabuli</t>
  </si>
  <si>
    <t>Ca_05778_v1.0_kabuli</t>
  </si>
  <si>
    <t>Ca_11034_v1.0_kabuli</t>
  </si>
  <si>
    <t>Ca_16339_v1.0_kabuli</t>
  </si>
  <si>
    <t>Ca_06783_v1.0_kabuli</t>
  </si>
  <si>
    <t>Ca_13725_v1.0_kabuli</t>
  </si>
  <si>
    <t>Ca_10646_v1.0_kabuli</t>
  </si>
  <si>
    <t>Carbon catabolite repressor protein-like protein OS=Medicago truncatula GN=MTR_5g026280 PE=4 SV=1</t>
  </si>
  <si>
    <t>Ca_18986_v1.0_kabuli</t>
  </si>
  <si>
    <t>Putative uncharacterized protein OS=Medicago truncatula GN=MTR_2g010410 PE=4 SV=1</t>
  </si>
  <si>
    <t>Ca_26028_v1.0_kabuli</t>
  </si>
  <si>
    <t>Ca_24330_v1.0_kabuli</t>
  </si>
  <si>
    <t>Ca_24142_v1.0_kabuli</t>
  </si>
  <si>
    <t>Serine/threonine-protein kinase OS=Medicago truncatula GN=MTR_8g013610 PE=3 SV=1</t>
  </si>
  <si>
    <t>Ca_00124_v1.0_kabuli</t>
  </si>
  <si>
    <t>Ca_02870_v1.0_kabuli</t>
  </si>
  <si>
    <t>Formylmethionine deformylase OS=Medicago truncatula GN=MtrDRAFT_AC148340g19v2 PE=3 SV=1</t>
  </si>
  <si>
    <t>Ca_14736_v1.0_kabuli</t>
  </si>
  <si>
    <t>Ca_09753_v1.0_kabuli</t>
  </si>
  <si>
    <t>Fructose-bisphosphate aldolase OS=Medicago truncatula GN=MTR_5g096670 PE=1 SV=1</t>
  </si>
  <si>
    <t>Ca_15235_v1.0_kabuli</t>
  </si>
  <si>
    <t>Ca_06126_v1.0_kabuli</t>
  </si>
  <si>
    <t>Ca_03492_v1.0_kabuli</t>
  </si>
  <si>
    <t>Putative uncharacterized protein OS=Medicago truncatula GN=MTR_1g087740 PE=4 SV=1</t>
  </si>
  <si>
    <t>Ca_05572_v1.0_kabuli</t>
  </si>
  <si>
    <t>E3 ubiquitin-protein ligase MARCH2 OS=Medicago truncatula GN=MTR_1g108490 PE=4 SV=1</t>
  </si>
  <si>
    <t>Ca_12097_v1.0_kabuli</t>
  </si>
  <si>
    <t>Ca_19275_v1.0_kabuli</t>
  </si>
  <si>
    <t>Protein ssh4 OS=Medicago truncatula GN=MTR_1g019040 PE=4 SV=1</t>
  </si>
  <si>
    <t>Ca_03932_v1.0_kabuli</t>
  </si>
  <si>
    <t>Ca_20074_v1.0_kabuli</t>
  </si>
  <si>
    <t>Ca_05779_v1.0_kabuli</t>
  </si>
  <si>
    <t>Ca_11035_v1.0_kabuli</t>
  </si>
  <si>
    <t>Ca_16340_v1.0_kabuli</t>
  </si>
  <si>
    <t>TBC1 domain family member OS=Medicago truncatula GN=MTR_4g081110 PE=4 SV=1</t>
  </si>
  <si>
    <t>Ca_22924_v1.0_kabuli</t>
  </si>
  <si>
    <t>Ca_06784_v1.0_kabuli</t>
  </si>
  <si>
    <t>Ca_13726_v1.0_kabuli</t>
  </si>
  <si>
    <t>TMV resistance protein N OS=Medicago truncatula GN=MTR_7g038520 PE=4 SV=1</t>
  </si>
  <si>
    <t>Ca_20194_v1.0_kabuli</t>
  </si>
  <si>
    <t>Protein regulator of cytokinesis OS=Medicago truncatula GN=MTR_8g041400 PE=4 SV=1</t>
  </si>
  <si>
    <t>Ca_10647_v1.0_kabuli</t>
  </si>
  <si>
    <t>Ca_18987_v1.0_kabuli</t>
  </si>
  <si>
    <t>Ca_26029_v1.0_kabuli</t>
  </si>
  <si>
    <t>Ca_24331_v1.0_kabuli</t>
  </si>
  <si>
    <t>Ca_25665_v1.0_kabuli</t>
  </si>
  <si>
    <t>Ca_24143_v1.0_kabuli</t>
  </si>
  <si>
    <t>Ca_00125_v1.0_kabuli</t>
  </si>
  <si>
    <t>Peroxidase OS=Medicago truncatula GN=MTR_2g008710 PE=2 SV=1</t>
  </si>
  <si>
    <t>Ca_02871_v1.0_kabuli</t>
  </si>
  <si>
    <t>Putative uncharacterized protein OS=Medicago truncatula GN=MTR_2g103440 PE=4 SV=1</t>
  </si>
  <si>
    <t>Ca_14737_v1.0_kabuli</t>
  </si>
  <si>
    <t>Ca_09754_v1.0_kabuli</t>
  </si>
  <si>
    <t>Putative uncharacterized protein OS=Vitis vinifera GN=VIT_19s0015g01420 PE=4 SV=1</t>
  </si>
  <si>
    <t>Ca_15236_v1.0_kabuli</t>
  </si>
  <si>
    <t>NAC domain protein IPR003441 OS=Medicago truncatula GN=MTR_5g090970 PE=4 SV=1</t>
  </si>
  <si>
    <t>Ca_06127_v1.0_kabuli</t>
  </si>
  <si>
    <t>Tyrosine specific protein phosphatase and dual specificity protein phosphatase; Putative tyrosine phosphatase OS=Medicago truncatula GN=MTR_7g079970 PE=2 SV=1</t>
  </si>
  <si>
    <t>Ca_16506_v1.0_kabuli</t>
  </si>
  <si>
    <t>Ca_03493_v1.0_kabuli</t>
  </si>
  <si>
    <t>Putative uncharacterized protein OS=Medicago truncatula GN=MTR_1g087730 PE=4 SV=1</t>
  </si>
  <si>
    <t>Ca_05573_v1.0_kabuli</t>
  </si>
  <si>
    <t>Fasciclin-like arabinogalactan protein OS=Medicago truncatula GN=MTR_1g108470 PE=4 SV=1</t>
  </si>
  <si>
    <t>Ca_12098_v1.0_kabuli</t>
  </si>
  <si>
    <t>N-carbamoyl-L-amino acid hydrolase OS=Medicago truncatula GN=MTR_1g075320 PE=4 SV=1</t>
  </si>
  <si>
    <t>Ca_19276_v1.0_kabuli</t>
  </si>
  <si>
    <t>Ca_03933_v1.0_kabuli</t>
  </si>
  <si>
    <t>Uncharacterized protein OS=Brassica rapa subsp. pekinensis GN=Bra008296 PE=4 SV=1</t>
  </si>
  <si>
    <t>Ca_08934_v1.0_kabuli</t>
  </si>
  <si>
    <t>Ca_05780_v1.0_kabuli</t>
  </si>
  <si>
    <t>1-aminocyclopropanecarboxylic acid synthase OS=Medicago truncatula PE=2 SV=1</t>
  </si>
  <si>
    <t>Ca_11036_v1.0_kabuli</t>
  </si>
  <si>
    <t>Ca_16341_v1.0_kabuli</t>
  </si>
  <si>
    <t>Small ribosomal subunit protein S13 OS=Medicago truncatula GN=MTR_4g081120 PE=3 SV=1</t>
  </si>
  <si>
    <t>Ca_22925_v1.0_kabuli</t>
  </si>
  <si>
    <t>Putative uncharacterized protein OS=Vitis vinifera GN=VIT_09s0070g00080 PE=3 SV=1</t>
  </si>
  <si>
    <t>Ca_06785_v1.0_kabuli</t>
  </si>
  <si>
    <t>Ca_20195_v1.0_kabuli</t>
  </si>
  <si>
    <t>Auxin-induced protein 5NG4 OS=Medicago truncatula GN=MTR_8g041390 PE=4 SV=1</t>
  </si>
  <si>
    <t>Ca_10648_v1.0_kabuli</t>
  </si>
  <si>
    <t>Ca_26030_v1.0_kabuli</t>
  </si>
  <si>
    <t>Ca_25666_v1.0_kabuli</t>
  </si>
  <si>
    <t>Ca_24144_v1.0_kabuli</t>
  </si>
  <si>
    <t>Ca_00126_v1.0_kabuli</t>
  </si>
  <si>
    <t>Probably inactive leucine-rich repeat receptor-like protein kinase OS=Medicago truncatula GN=MTR_2g008740 PE=4 SV=1</t>
  </si>
  <si>
    <t>Ca_02872_v1.0_kabuli</t>
  </si>
  <si>
    <t>Ca_14738_v1.0_kabuli</t>
  </si>
  <si>
    <t>Ca_15237_v1.0_kabuli</t>
  </si>
  <si>
    <t>Putative uncharacterized protein OS=Medicago truncatula GN=MTR_5g091000 PE=4 SV=1</t>
  </si>
  <si>
    <t>Ca_22901_v1.0_kabuli</t>
  </si>
  <si>
    <t>Zinc finger with UFM1-specific peptidase domain protein OS=Medicago truncatula GN=MTR_5g068730 PE=4 SV=1</t>
  </si>
  <si>
    <t>Ca_06128_v1.0_kabuli</t>
  </si>
  <si>
    <t>Photosystem I reaction center subunit XI OS=Medicago truncatula GN=MTR_7g079900 PE=1 SV=1</t>
  </si>
  <si>
    <t>Ca_16507_v1.0_kabuli</t>
  </si>
  <si>
    <t>Ca_03494_v1.0_kabuli</t>
  </si>
  <si>
    <t>Ca_05574_v1.0_kabuli</t>
  </si>
  <si>
    <t>Putative uncharacterized protein OS=Medicago truncatula GN=MTR_1g108460 PE=4 SV=1</t>
  </si>
  <si>
    <t>Ca_12099_v1.0_kabuli</t>
  </si>
  <si>
    <t>DNA repair protein XRCC4 OS=Medicago truncatula GN=MTR_1g075330 PE=4 SV=1</t>
  </si>
  <si>
    <t>Ca_19277_v1.0_kabuli</t>
  </si>
  <si>
    <t>Kinesin-like protein OS=Medicago truncatula GN=MTR_1g018940 PE=3 SV=1</t>
  </si>
  <si>
    <t>Ca_03934_v1.0_kabuli</t>
  </si>
  <si>
    <t>Ca_08935_v1.0_kabuli</t>
  </si>
  <si>
    <t>Type I MADS box transcription factor OS=Medicago truncatula GN=MTR_060s0023 PE=3 SV=1</t>
  </si>
  <si>
    <t>Ca_20076_v1.0_kabuli</t>
  </si>
  <si>
    <t>Ca_05781_v1.0_kabuli</t>
  </si>
  <si>
    <t>Ca_11037_v1.0_kabuli</t>
  </si>
  <si>
    <t>Amino acid transporter, putative OS=Ricinus communis GN=RCOM_0714960 PE=4 SV=1</t>
  </si>
  <si>
    <t>Ca_16342_v1.0_kabuli</t>
  </si>
  <si>
    <t>Thiamine thiazole synthase, chloroplastic OS=Medicago truncatula GN=THI1 PE=1 SV=1</t>
  </si>
  <si>
    <t>Ca_22926_v1.0_kabuli</t>
  </si>
  <si>
    <t>Aquaporin NIP6-1 OS=Medicago truncatula GN=MTR_4g006630 PE=3 SV=1</t>
  </si>
  <si>
    <t>Ca_06786_v1.0_kabuli</t>
  </si>
  <si>
    <t>Ca_13728_v1.0_kabuli</t>
  </si>
  <si>
    <t>Ca_10649_v1.0_kabuli</t>
  </si>
  <si>
    <t>RING finger protein OS=Medicago truncatula GN=MTR_5g026260 PE=4 SV=1</t>
  </si>
  <si>
    <t>Ca_26031_v1.0_kabuli</t>
  </si>
  <si>
    <t>Ca_25667_v1.0_kabuli</t>
  </si>
  <si>
    <t>Ca_28043_v1.0_kabuli</t>
  </si>
  <si>
    <t>Ca_00127_v1.0_kabuli</t>
  </si>
  <si>
    <t>Putative uncharacterized protein OS=Medicago truncatula GN=MTR_2g008750 PE=4 SV=1</t>
  </si>
  <si>
    <t>Ca_02873_v1.0_kabuli</t>
  </si>
  <si>
    <t>Putative uncharacterized protein OS=Medicago truncatula GN=MTR_8g038200 PE=4 SV=1</t>
  </si>
  <si>
    <t>Ca_14739_v1.0_kabuli</t>
  </si>
  <si>
    <t>Putative uncharacterized protein OS=Vitis vinifera GN=VIT_05s0077g02310 PE=4 SV=1</t>
  </si>
  <si>
    <t>Ca_09756_v1.0_kabuli</t>
  </si>
  <si>
    <t>Ca_15238_v1.0_kabuli</t>
  </si>
  <si>
    <t>Ca_22902_v1.0_kabuli</t>
  </si>
  <si>
    <t>Uncharacterized protein OS=Medicago truncatula GN=MTR_5g068760 PE=2 SV=1</t>
  </si>
  <si>
    <t>Ca_06129_v1.0_kabuli</t>
  </si>
  <si>
    <t>Wiscott-Aldrich syndrome, C-terminal OS=Medicago truncatula GN=MTR_7g079870 PE=4 SV=1</t>
  </si>
  <si>
    <t>Ca_16508_v1.0_kabuli</t>
  </si>
  <si>
    <t>6-phosphogluconate dehydrogenase, decarboxylating OS=Glycine max PE=3 SV=1</t>
  </si>
  <si>
    <t>Ca_03495_v1.0_kabuli</t>
  </si>
  <si>
    <t>Putative uncharacterized protein OS=Medicago truncatula GN=MTR_1g087710 PE=4 SV=1</t>
  </si>
  <si>
    <t>Ca_05575_v1.0_kabuli</t>
  </si>
  <si>
    <t>Defects in morphology protein-like protein OS=Medicago truncatula GN=MTR_1g108450 PE=4 SV=1</t>
  </si>
  <si>
    <t>Ca_12100_v1.0_kabuli</t>
  </si>
  <si>
    <t>Ca_19278_v1.0_kabuli</t>
  </si>
  <si>
    <t>Putative uncharacterized protein OS=Medicago truncatula GN=MTR_1g018930 PE=4 SV=1</t>
  </si>
  <si>
    <t>Ca_03935_v1.0_kabuli</t>
  </si>
  <si>
    <t>Auxin-induced protein 5NG4 OS=Medicago truncatula GN=MTR_3g090550 PE=4 SV=1</t>
  </si>
  <si>
    <t>Ca_08936_v1.0_kabuli</t>
  </si>
  <si>
    <t>Ca_20077_v1.0_kabuli</t>
  </si>
  <si>
    <t>Ca_05782_v1.0_kabuli</t>
  </si>
  <si>
    <t>Ca_11038_v1.0_kabuli</t>
  </si>
  <si>
    <t>Ca_16343_v1.0_kabuli</t>
  </si>
  <si>
    <t>Thiamine thiazole synthase, chloroplastic OS=Capsella rubella GN=THI1 PE=3 SV=1</t>
  </si>
  <si>
    <t>Ca_23143_v1.0_kabuli</t>
  </si>
  <si>
    <t>Ca_06787_v1.0_kabuli</t>
  </si>
  <si>
    <t>Amine oxidase (Precursor) OS=Cicer arietinum PE=2 SV=2</t>
  </si>
  <si>
    <t>Ca_13729_v1.0_kabuli</t>
  </si>
  <si>
    <t>Putative uncharacterized protein OS=Medicago truncatula GN=MTR_7g038610 PE=4 SV=1</t>
  </si>
  <si>
    <t>Ca_20197_v1.0_kabuli</t>
  </si>
  <si>
    <t>Choline/ethanolamine kinase OS=Medicago truncatula GN=MTR_8g041330 PE=4 SV=1</t>
  </si>
  <si>
    <t>Ca_10650_v1.0_kabuli</t>
  </si>
  <si>
    <t>Beta-amylase OS=Medicago truncatula GN=MTR_5g026210 PE=3 SV=1</t>
  </si>
  <si>
    <t>Ca_18990_v1.0_kabuli</t>
  </si>
  <si>
    <t>Ca_24334_v1.0_kabuli</t>
  </si>
  <si>
    <t>Ca_25668_v1.0_kabuli</t>
  </si>
  <si>
    <t>Ca_00128_v1.0_kabuli</t>
  </si>
  <si>
    <t>Ca_02874_v1.0_kabuli</t>
  </si>
  <si>
    <t>Uncharacterized protein OS=Medicago truncatula GN=MTR_2g103500 PE=2 SV=1</t>
  </si>
  <si>
    <t>Ca_14740_v1.0_kabuli</t>
  </si>
  <si>
    <t>Ca_09757_v1.0_kabuli</t>
  </si>
  <si>
    <t>Alkaline alpha galactosidase I OS=Medicago truncatula GN=MTR_5g096820 PE=4 SV=1</t>
  </si>
  <si>
    <t>Ca_15239_v1.0_kabuli</t>
  </si>
  <si>
    <t>4-hydroxyphenylpyruvate dioxygenase OS=Medicago truncatula GN=HPD PE=2 SV=1</t>
  </si>
  <si>
    <t>Ca_22903_v1.0_kabuli</t>
  </si>
  <si>
    <t>Lectin-domain containing receptor kinase A4.2 OS=Medicago truncatula GN=MTR_5g068770 PE=4 SV=1</t>
  </si>
  <si>
    <t>Ca_06130_v1.0_kabuli</t>
  </si>
  <si>
    <t>Pentatricopeptide repeat-containing protein OS=Medicago truncatula GN=MTR_7g079860 PE=4 SV=1</t>
  </si>
  <si>
    <t>Ca_16509_v1.0_kabuli</t>
  </si>
  <si>
    <t>Ca_03496_v1.0_kabuli</t>
  </si>
  <si>
    <t>CTP synthase OS=Medicago truncatula GN=MTR_1g087440 PE=3 SV=1</t>
  </si>
  <si>
    <t>Ca_05576_v1.0_kabuli</t>
  </si>
  <si>
    <t>Ca_12101_v1.0_kabuli</t>
  </si>
  <si>
    <t>Peptide transporter PTR3-A OS=Medicago truncatula GN=MTR_1g075440 PE=4 SV=1</t>
  </si>
  <si>
    <t>Ca_19279_v1.0_kabuli</t>
  </si>
  <si>
    <t>Ca_03936_v1.0_kabuli</t>
  </si>
  <si>
    <t>Cellulase OS=Medicago truncatula PE=2 SV=1</t>
  </si>
  <si>
    <t>Ca_20078_v1.0_kabuli</t>
  </si>
  <si>
    <t>Ca_05783_v1.0_kabuli</t>
  </si>
  <si>
    <t>Ca_11039_v1.0_kabuli</t>
  </si>
  <si>
    <t>Ca_16344_v1.0_kabuli</t>
  </si>
  <si>
    <t>Ca_23144_v1.0_kabuli</t>
  </si>
  <si>
    <t>Ca_06788_v1.0_kabuli</t>
  </si>
  <si>
    <t>Amine oxidase (Fragment) OS=Lathyrus sativus GN=gpao PE=2 SV=1</t>
  </si>
  <si>
    <t>Ca_13730_v1.0_kabuli</t>
  </si>
  <si>
    <t>Transmembrane protein 8B OS=Medicago truncatula GN=MTR_7g038410 PE=4 SV=1</t>
  </si>
  <si>
    <t>Ca_20198_v1.0_kabuli</t>
  </si>
  <si>
    <t>Ca_10651_v1.0_kabuli</t>
  </si>
  <si>
    <t>Alkylated DNA repair protein alkB-like protein OS=Medicago truncatula GN=MTR_5g026030 PE=4 SV=1</t>
  </si>
  <si>
    <t>Ca_25669_v1.0_kabuli</t>
  </si>
  <si>
    <t>Bromodomain adjacent to zinc finger domain protein 2B OS=Medicago truncatula GN=MTR_4g114370 PE=4 SV=1</t>
  </si>
  <si>
    <t>Ca_26698_v1.0_kabuli</t>
  </si>
  <si>
    <t>Ca_27996_v1.0_kabuli</t>
  </si>
  <si>
    <t>Ca_00129_v1.0_kabuli</t>
  </si>
  <si>
    <t>Calmodulin-binding transcription activator OS=Medicago truncatula GN=MTR_2g008840 PE=4 SV=1</t>
  </si>
  <si>
    <t>Ca_02875_v1.0_kabuli</t>
  </si>
  <si>
    <t>Pentatricopeptide repeat-containing protein OS=Medicago truncatula GN=MTR_2g103520 PE=4 SV=2</t>
  </si>
  <si>
    <t>Ca_14741_v1.0_kabuli</t>
  </si>
  <si>
    <t>Ca_09758_v1.0_kabuli</t>
  </si>
  <si>
    <t>Cytochrome c oxidase assembly protein COX15-like protein OS=Medicago truncatula GN=MTR_5g096830 PE=3 SV=1</t>
  </si>
  <si>
    <t>Ca_15240_v1.0_kabuli</t>
  </si>
  <si>
    <t>Putative uncharacterized protein OS=Medicago truncatula GN=MTR_5g091100 PE=4 SV=1</t>
  </si>
  <si>
    <t>Ca_06131_v1.0_kabuli</t>
  </si>
  <si>
    <t>Transmembrane protein OS=Medicago truncatula GN=MTR_7g079850 PE=4 SV=1</t>
  </si>
  <si>
    <t>Ca_16510_v1.0_kabuli</t>
  </si>
  <si>
    <t>Uncharacterized protein OS=Prunus persica GN=PRUPE_ppa021695mg PE=4 SV=1</t>
  </si>
  <si>
    <t>Ca_03497_v1.0_kabuli</t>
  </si>
  <si>
    <t>Putative uncharacterized protein OS=Medicago truncatula GN=MTR_1g087500 PE=4 SV=1</t>
  </si>
  <si>
    <t>Ca_05577_v1.0_kabuli</t>
  </si>
  <si>
    <t>MKI67 FHA domain-interacting nucleolar phosphoprotein-like protein OS=Medicago truncatula GN=MTR_1g108290 PE=2 SV=1</t>
  </si>
  <si>
    <t>Ca_12102_v1.0_kabuli</t>
  </si>
  <si>
    <t>Ca_19990_v1.0_kabuli</t>
  </si>
  <si>
    <t>Ca_03937_v1.0_kabuli</t>
  </si>
  <si>
    <t>Pleckstrin homology domain-containing protein OS=Medicago truncatula GN=MTR_3g090530 PE=2 SV=1</t>
  </si>
  <si>
    <t>Ca_08938_v1.0_kabuli</t>
  </si>
  <si>
    <t>Ca_20079_v1.0_kabuli</t>
  </si>
  <si>
    <t>Bromodomain-containing protein OS=Medicago truncatula GN=MTR_3g052530 PE=4 SV=1</t>
  </si>
  <si>
    <t>Ca_05784_v1.0_kabuli</t>
  </si>
  <si>
    <t>Serine/threonine-protein phosphatase OS=Medicago truncatula PE=2 SV=1</t>
  </si>
  <si>
    <t>Ca_11040_v1.0_kabuli</t>
  </si>
  <si>
    <t>Ca_16345_v1.0_kabuli</t>
  </si>
  <si>
    <t>40S ribosomal protein S28A OS=Hevea brasiliensis GN=RPS28B PE=4 SV=1</t>
  </si>
  <si>
    <t>Ca_23145_v1.0_kabuli</t>
  </si>
  <si>
    <t>Ca_06789_v1.0_kabuli</t>
  </si>
  <si>
    <t>Ca_13731_v1.0_kabuli</t>
  </si>
  <si>
    <t>Receptor-like protein kinase ANXUR2 OS=Medicago truncatula GN=MTR_7g038420 PE=4 SV=1</t>
  </si>
  <si>
    <t>Ca_20199_v1.0_kabuli</t>
  </si>
  <si>
    <t>Receptor-like kinase OS=Medicago truncatula GN=MTR_8g041190 PE=4 SV=1</t>
  </si>
  <si>
    <t>Ca_10652_v1.0_kabuli</t>
  </si>
  <si>
    <t>Ca_18992_v1.0_kabuli</t>
  </si>
  <si>
    <t>Ca_21274_v1.0_kabuli</t>
  </si>
  <si>
    <t>Seed maturation protein LEA OS=Medicago truncatula GN=MTR_7g093160 PE=4 SV=1</t>
  </si>
  <si>
    <t>Ca_27656_v1.0_kabuli</t>
  </si>
  <si>
    <t>E3 ubiquitin-protein ligase RNF181 OS=Medicago truncatula GN=MTR_5g062820 PE=4 SV=1</t>
  </si>
  <si>
    <t>Ca_28017_v1.0_kabuli</t>
  </si>
  <si>
    <t>Ca_00130_v1.0_kabuli</t>
  </si>
  <si>
    <t>Ca_02876_v1.0_kabuli</t>
  </si>
  <si>
    <t>Pentatricopeptide repeat OS=Medicago truncatula GN=MTR_2g103550 PE=4 SV=1</t>
  </si>
  <si>
    <t>Ca_14742_v1.0_kabuli</t>
  </si>
  <si>
    <t>F17A9.2 protein OS=Arabidopsis thaliana GN=F17A9.2 PE=2 SV=1</t>
  </si>
  <si>
    <t>Ca_09759_v1.0_kabuli</t>
  </si>
  <si>
    <t>Amino acid permease OS=Medicago truncatula GN=MTR_5g096840 PE=4 SV=1</t>
  </si>
  <si>
    <t>Ca_15241_v1.0_kabuli</t>
  </si>
  <si>
    <t>Ribosomal RNA small subunit methyltransferase B OS=Medicago truncatula GN=MTR_5g091110 PE=4 SV=1</t>
  </si>
  <si>
    <t>Ca_22905_v1.0_kabuli</t>
  </si>
  <si>
    <t>60S ribosomal protein l9 OS=Medicago truncatula GN=MTR_5g068780 PE=4 SV=1</t>
  </si>
  <si>
    <t>Ca_06132_v1.0_kabuli</t>
  </si>
  <si>
    <t>Eukaryotic initiation factor 4A OS=Medicago truncatula GN=MTR_8g018400 PE=4 SV=1</t>
  </si>
  <si>
    <t>Ca_16511_v1.0_kabuli</t>
  </si>
  <si>
    <t>WPP domain-interacting tail-anchored protein OS=Medicago truncatula GN=MTR_7g017690 PE=4 SV=1</t>
  </si>
  <si>
    <t>Ca_03498_v1.0_kabuli</t>
  </si>
  <si>
    <t>MYB transcription factor MYB112 OS=Medicago truncatula PE=2 SV=1</t>
  </si>
  <si>
    <t>Ca_05578_v1.0_kabuli</t>
  </si>
  <si>
    <t>Uncharacterized protein OS=Medicago truncatula GN=MTR_1g108330 PE=2 SV=1</t>
  </si>
  <si>
    <t>Ca_12103_v1.0_kabuli</t>
  </si>
  <si>
    <t>Tetratricopeptide repeat protein 7B OS=Medicago truncatula GN=MTR_1g075480 PE=4 SV=1</t>
  </si>
  <si>
    <t>Ca_03938_v1.0_kabuli</t>
  </si>
  <si>
    <t>PsbP domain-containing protein OS=Medicago truncatula GN=MTR_3g089890 PE=4 SV=1</t>
  </si>
  <si>
    <t>Ca_08939_v1.0_kabuli</t>
  </si>
  <si>
    <t>Ca_20080_v1.0_kabuli</t>
  </si>
  <si>
    <t>Ca_05785_v1.0_kabuli</t>
  </si>
  <si>
    <t>Ca_11041_v1.0_kabuli</t>
  </si>
  <si>
    <t>Ca_16346_v1.0_kabuli</t>
  </si>
  <si>
    <t>ABC transporter B family member OS=Medicago truncatula GN=MTR_4g081190 PE=3 SV=1</t>
  </si>
  <si>
    <t>Ca_23146_v1.0_kabuli</t>
  </si>
  <si>
    <t>Ca_06790_v1.0_kabuli</t>
  </si>
  <si>
    <t>F-box protein OS=Medicago truncatula GN=MTR_3g034180 PE=4 SV=1</t>
  </si>
  <si>
    <t>Ca_13732_v1.0_kabuli</t>
  </si>
  <si>
    <t>Pentatricopeptide repeat-containing protein OS=Medicago truncatula GN=MTR_7g038440 PE=4 SV=1</t>
  </si>
  <si>
    <t>Ca_20200_v1.0_kabuli</t>
  </si>
  <si>
    <t>Ca_10653_v1.0_kabuli</t>
  </si>
  <si>
    <t>Ca_18993_v1.0_kabuli</t>
  </si>
  <si>
    <t>Ca_21275_v1.0_kabuli</t>
  </si>
  <si>
    <t>Ca_24337_v1.0_kabuli</t>
  </si>
  <si>
    <t>Ca_27657_v1.0_kabuli</t>
  </si>
  <si>
    <t>Cation proton exchanger OS=Medicago truncatula GN=MTR_3g031030 PE=4 SV=1</t>
  </si>
  <si>
    <t>Ca_26700_v1.0_kabuli</t>
  </si>
  <si>
    <t>Phosphoenolpyruvate carboxylase OS=Medicago truncatula GN=MTR_1g094000 PE=4 SV=1</t>
  </si>
  <si>
    <t>Ca_00131_v1.0_kabuli</t>
  </si>
  <si>
    <t>Ca_02877_v1.0_kabuli</t>
  </si>
  <si>
    <t>Peptidase S24, S26A and S26B OS=Medicago truncatula GN=MTR_2g103570 PE=4 SV=1</t>
  </si>
  <si>
    <t>Ca_14743_v1.0_kabuli</t>
  </si>
  <si>
    <t>Ca_09760_v1.0_kabuli</t>
  </si>
  <si>
    <t>Ca_15242_v1.0_kabuli</t>
  </si>
  <si>
    <t>60S ribosomal protein L18a OS=Medicago truncatula GN=MTR_5g091130 PE=4 SV=1</t>
  </si>
  <si>
    <t>Ca_22906_v1.0_kabuli</t>
  </si>
  <si>
    <t>Ca_06133_v1.0_kabuli</t>
  </si>
  <si>
    <t>Zinc finger CCCH domain-containing protein OS=Medicago truncatula GN=MTR_7g079840 PE=4 SV=1</t>
  </si>
  <si>
    <t>Ca_16512_v1.0_kabuli</t>
  </si>
  <si>
    <t>Pentatricopeptide repeat-containing protein OS=Medicago truncatula GN=MTR_7g017700 PE=4 SV=1</t>
  </si>
  <si>
    <t>Ca_03499_v1.0_kabuli</t>
  </si>
  <si>
    <t>Ca_05579_v1.0_kabuli</t>
  </si>
  <si>
    <t>Ca_19992_v1.0_kabuli</t>
  </si>
  <si>
    <t>Pentatricopeptide repeat-containing protein OS=Medicago truncatula GN=MTR_1g040000 PE=4 SV=1</t>
  </si>
  <si>
    <t>Ca_03939_v1.0_kabuli</t>
  </si>
  <si>
    <t>Ca_08940_v1.0_kabuli</t>
  </si>
  <si>
    <t>Ca_20081_v1.0_kabuli</t>
  </si>
  <si>
    <t>Transcription factor OS=Medicago truncatula GN=MTR_3g052450 PE=4 SV=1</t>
  </si>
  <si>
    <t>Ca_05786_v1.0_kabuli</t>
  </si>
  <si>
    <t>Ca_11042_v1.0_kabuli</t>
  </si>
  <si>
    <t>Ca_16347_v1.0_kabuli</t>
  </si>
  <si>
    <t>Non-race specific disease resistance protein 1-like protein b OS=Medicago truncatula GN=MTR_4g081200 PE=4 SV=1</t>
  </si>
  <si>
    <t>Ca_23147_v1.0_kabuli</t>
  </si>
  <si>
    <t>Ca_06791_v1.0_kabuli</t>
  </si>
  <si>
    <t>Isoflavonoid glucosyltransferase OS=Glycyrrhiza echinata GN=gegt PE=2 SV=1</t>
  </si>
  <si>
    <t>Ca_13733_v1.0_kabuli</t>
  </si>
  <si>
    <t>RING finger protein OS=Medicago truncatula GN=MTR_7g038450 PE=2 SV=1</t>
  </si>
  <si>
    <t>Ca_20201_v1.0_kabuli</t>
  </si>
  <si>
    <t>Putative uncharacterized protein OS=Medicago truncatula GN=MTR_8g040850 PE=4 SV=1</t>
  </si>
  <si>
    <t>Ca_10654_v1.0_kabuli</t>
  </si>
  <si>
    <t>Rop guanine nucleotide exchange factor OS=Medicago truncatula GN=MTR_5g025960 PE=2 SV=1</t>
  </si>
  <si>
    <t>Ca_18994_v1.0_kabuli</t>
  </si>
  <si>
    <t>Ca_24338_v1.0_kabuli</t>
  </si>
  <si>
    <t>Ca_26701_v1.0_kabuli</t>
  </si>
  <si>
    <t>Uncharacterized protein OS=Prunus persica GN=PRUPE_ppa000806mg PE=3 SV=1</t>
  </si>
  <si>
    <t>Ca_27932_v1.0_kabuli</t>
  </si>
  <si>
    <t>Ca_00132_v1.0_kabuli</t>
  </si>
  <si>
    <t>Ca_02878_v1.0_kabuli</t>
  </si>
  <si>
    <t>DCC family protein OS=Medicago truncatula GN=MTR_2g103590 PE=4 SV=1</t>
  </si>
  <si>
    <t>Ca_14744_v1.0_kabuli</t>
  </si>
  <si>
    <t>Ca_09761_v1.0_kabuli</t>
  </si>
  <si>
    <t>Amino acid permease OS=Medicago truncatula GN=MTR_5g096850 PE=4 SV=1</t>
  </si>
  <si>
    <t>Ca_15243_v1.0_kabuli</t>
  </si>
  <si>
    <t>Ca_23047_v1.0_kabuli</t>
  </si>
  <si>
    <t>Putative uncharacterized protein OS=Medicago truncatula GN=MTR_5g065350 PE=4 SV=1</t>
  </si>
  <si>
    <t>Ca_06134_v1.0_kabuli</t>
  </si>
  <si>
    <t>Ca_16513_v1.0_kabuli</t>
  </si>
  <si>
    <t>Ca_03500_v1.0_kabuli</t>
  </si>
  <si>
    <t>Ca_05580_v1.0_kabuli</t>
  </si>
  <si>
    <t>Xylosyltransferase OS=Medicago truncatula GN=MTR_1g108280 PE=4 SV=1</t>
  </si>
  <si>
    <t>Ca_12105_v1.0_kabuli</t>
  </si>
  <si>
    <t>Putative uncharacterized protein OS=Medicago truncatula GN=MTR_1g075530 PE=4 SV=1</t>
  </si>
  <si>
    <t>Ca_19993_v1.0_kabuli</t>
  </si>
  <si>
    <t>Putative uncharacterized protein OS=Medicago truncatula GN=MTR_1g039490 PE=4 SV=1</t>
  </si>
  <si>
    <t>Ca_03940_v1.0_kabuli</t>
  </si>
  <si>
    <t>Receptor-like protein kinase OS=Medicago truncatula GN=MTR_3g090480 PE=4 SV=1</t>
  </si>
  <si>
    <t>Ca_08941_v1.0_kabuli</t>
  </si>
  <si>
    <t>Ca_05787_v1.0_kabuli</t>
  </si>
  <si>
    <t>Ca_11043_v1.0_kabuli</t>
  </si>
  <si>
    <t>Ca_16348_v1.0_kabuli</t>
  </si>
  <si>
    <t>Ca_23148_v1.0_kabuli</t>
  </si>
  <si>
    <t>Ca_06792_v1.0_kabuli</t>
  </si>
  <si>
    <t>Ca_13734_v1.0_kabuli</t>
  </si>
  <si>
    <t>Serine/threonine-protein kinase OS=Medicago truncatula GN=MTR_8g030500 PE=3 SV=1</t>
  </si>
  <si>
    <t>Ca_20202_v1.0_kabuli</t>
  </si>
  <si>
    <t>Ca_10655_v1.0_kabuli</t>
  </si>
  <si>
    <t>Ca_18995_v1.0_kabuli</t>
  </si>
  <si>
    <t>Ca_21277_v1.0_kabuli</t>
  </si>
  <si>
    <t>Ca_28121_v1.0_kabuli</t>
  </si>
  <si>
    <t>Ca_28176_v1.0_kabuli</t>
  </si>
  <si>
    <t>Ca_00133_v1.0_kabuli</t>
  </si>
  <si>
    <t>Metacaspase-1 OS=Medicago truncatula GN=MTR_2g008970 PE=4 SV=1</t>
  </si>
  <si>
    <t>Ca_02879_v1.0_kabuli</t>
  </si>
  <si>
    <t>Glycoside hydrolase, family 28 OS=Medicago truncatula GN=MtrDRAFT_AC149206g13v2 PE=4 SV=1</t>
  </si>
  <si>
    <t>Ca_14745_v1.0_kabuli</t>
  </si>
  <si>
    <t>Putative uncharacterized protein OS=Vitis vinifera GN=VITISV_030496 PE=4 SV=1</t>
  </si>
  <si>
    <t>Ca_09762_v1.0_kabuli</t>
  </si>
  <si>
    <t>Ca_15244_v1.0_kabuli</t>
  </si>
  <si>
    <t>Ca_06135_v1.0_kabuli</t>
  </si>
  <si>
    <t>Cupin, RmlC-type OS=Medicago truncatula GN=MTR_7g079770 PE=4 SV=1</t>
  </si>
  <si>
    <t>Ca_16514_v1.0_kabuli</t>
  </si>
  <si>
    <t>BZIP transcription factor bZIP73A OS=Glycine max GN=bZIP73A PE=2 SV=1</t>
  </si>
  <si>
    <t>Ca_03501_v1.0_kabuli</t>
  </si>
  <si>
    <t>Lipase OS=Medicago truncatula GN=MTR_1g087330 PE=4 SV=1</t>
  </si>
  <si>
    <t>Ca_05581_v1.0_kabuli</t>
  </si>
  <si>
    <t>Ca_12106_v1.0_kabuli</t>
  </si>
  <si>
    <t>Peroxisomal membrane protein PMP22 OS=Medicago truncatula GN=MTR_1g075540 PE=4 SV=1</t>
  </si>
  <si>
    <t>Ca_19994_v1.0_kabuli</t>
  </si>
  <si>
    <t>Ca_03941_v1.0_kabuli</t>
  </si>
  <si>
    <t>Dof zinc finger protein OS=Medicago truncatula GN=MTR_3g090430 PE=4 SV=1</t>
  </si>
  <si>
    <t>Ca_08942_v1.0_kabuli</t>
  </si>
  <si>
    <t>Ca_20083_v1.0_kabuli</t>
  </si>
  <si>
    <t>Uncharacterized protein OS=Medicago truncatula GN=MTR_3g052330 PE=2 SV=1</t>
  </si>
  <si>
    <t>Ca_05788_v1.0_kabuli</t>
  </si>
  <si>
    <t>Putative respiratory burst oxidase-like protein C OS=Vicia faba PE=2 SV=1</t>
  </si>
  <si>
    <t>Ca_11044_v1.0_kabuli</t>
  </si>
  <si>
    <t>Ca_16349_v1.0_kabuli</t>
  </si>
  <si>
    <t>Ca_23149_v1.0_kabuli</t>
  </si>
  <si>
    <t>Ca_06793_v1.0_kabuli</t>
  </si>
  <si>
    <t>Isoflavonoid glucosyltransferase OS=Medicago truncatula GN=MTR_120s0028 PE=3 SV=1</t>
  </si>
  <si>
    <t>Ca_13735_v1.0_kabuli</t>
  </si>
  <si>
    <t>NADH-ubiquinone oxidoreductase chain OS=Medicago truncatula GN=MTR_1g006220 PE=4 SV=1</t>
  </si>
  <si>
    <t>Ca_20203_v1.0_kabuli</t>
  </si>
  <si>
    <t>Ca_10656_v1.0_kabuli</t>
  </si>
  <si>
    <t>Ca_18996_v1.0_kabuli</t>
  </si>
  <si>
    <t>Ca_26844_v1.0_kabuli</t>
  </si>
  <si>
    <t>Cationic amino acid transporter OS=Medicago truncatula GN=MTR_8g089340 PE=4 SV=1</t>
  </si>
  <si>
    <t>Ca_27847_v1.0_kabuli</t>
  </si>
  <si>
    <t>Ca_28099_v1.0_kabuli</t>
  </si>
  <si>
    <t>Chromosome segregation protein SMC OS=uncultured prokaryote GN=HGMM_F48B01C13 PE=3 SV=1</t>
  </si>
  <si>
    <t>Ca_00134_v1.0_kabuli</t>
  </si>
  <si>
    <t>Metacaspase-1 OS=Medicago truncatula GN=MTR_2g008980 PE=4 SV=1</t>
  </si>
  <si>
    <t>Ca_02880_v1.0_kabuli</t>
  </si>
  <si>
    <t>Ethylene-responsive transcription factor WIN1 OS=Medicago truncatula GN=MTR_2g103700 PE=4 SV=1</t>
  </si>
  <si>
    <t>Ca_14746_v1.0_kabuli</t>
  </si>
  <si>
    <t>Ca_09763_v1.0_kabuli</t>
  </si>
  <si>
    <t>Ca_15245_v1.0_kabuli</t>
  </si>
  <si>
    <t>GDSL esterase/lipase OS=Medicago truncatula GN=MTR_5g091200 PE=4 SV=1</t>
  </si>
  <si>
    <t>Ca_23049_v1.0_kabuli</t>
  </si>
  <si>
    <t>Glucosyltransferase OS=Medicago truncatula GN=MTR_5g090700 PE=3 SV=1</t>
  </si>
  <si>
    <t>Ca_16515_v1.0_kabuli</t>
  </si>
  <si>
    <t>Malate synthase OS=Medicago truncatula GN=MTR_077s0031 PE=3 SV=1</t>
  </si>
  <si>
    <t>Ca_03502_v1.0_kabuli</t>
  </si>
  <si>
    <t>Transmembrane protein OS=Medicago truncatula GN=MTR_1g087320 PE=4 SV=1</t>
  </si>
  <si>
    <t>Ca_05582_v1.0_kabuli</t>
  </si>
  <si>
    <t>Pentatricopeptide repeat-containing protein OS=Medicago truncatula GN=MTR_1g108270 PE=4 SV=1</t>
  </si>
  <si>
    <t>Ca_12107_v1.0_kabuli</t>
  </si>
  <si>
    <t>PGPS/D12 OS=Medicago truncatula GN=MTR_1g075550 PE=4 SV=1</t>
  </si>
  <si>
    <t>Ca_19995_v1.0_kabuli</t>
  </si>
  <si>
    <t>Ca_08943_v1.0_kabuli</t>
  </si>
  <si>
    <t>Ca_20084_v1.0_kabuli</t>
  </si>
  <si>
    <t>ATP synthase gamma chain OS=Medicago truncatula GN=MTR_3g052270 PE=3 SV=1</t>
  </si>
  <si>
    <t>Ca_05789_v1.0_kabuli</t>
  </si>
  <si>
    <t>Ca_11045_v1.0_kabuli</t>
  </si>
  <si>
    <t>Ca_16350_v1.0_kabuli</t>
  </si>
  <si>
    <t>Pentatricopeptide repeat-containing protein OS=Medicago truncatula GN=MTR_4g081220 PE=4 SV=1</t>
  </si>
  <si>
    <t>Ca_23150_v1.0_kabuli</t>
  </si>
  <si>
    <t>Putative uncharacterized protein OS=Medicago truncatula GN=MTR_8g052440 PE=4 SV=1</t>
  </si>
  <si>
    <t>Ca_06794_v1.0_kabuli</t>
  </si>
  <si>
    <t>Ecdysteroid UDP-glucosyltransferase OS=Medicago truncatula GN=MTR_2g034990 PE=3 SV=1</t>
  </si>
  <si>
    <t>Ca_13736_v1.0_kabuli</t>
  </si>
  <si>
    <t>MYB transcription factor MYB165 OS=Medicago truncatula GN=MTR_8g030420 PE=4 SV=1</t>
  </si>
  <si>
    <t>Ca_20204_v1.0_kabuli</t>
  </si>
  <si>
    <t>Ca_10657_v1.0_kabuli</t>
  </si>
  <si>
    <t>Kinase-like protein OS=Medicago truncatula GN=MTR_3g070220 PE=4 SV=1</t>
  </si>
  <si>
    <t>Ca_18997_v1.0_kabuli</t>
  </si>
  <si>
    <t>Ca_21279_v1.0_kabuli</t>
  </si>
  <si>
    <t>Putative uncharacterized protein OS=Medicago truncatula GN=MTR_6g012760 PE=4 SV=1</t>
  </si>
  <si>
    <t>Ca_26984_v1.0_kabuli</t>
  </si>
  <si>
    <t>IMP dehydrogenase/GMP reductase OS=Glycine max PE=4 SV=1</t>
  </si>
  <si>
    <t>Ca_26845_v1.0_kabuli</t>
  </si>
  <si>
    <t>ABC transporter C family member OS=Medicago truncatula GN=MTR_086s0013 PE=3 SV=1</t>
  </si>
  <si>
    <t>Ca_26972_v1.0_kabuli</t>
  </si>
  <si>
    <t>Ca_00135_v1.0_kabuli</t>
  </si>
  <si>
    <t>Methyl binding domain protein OS=Medicago truncatula GN=MTR_2g009040 PE=4 SV=1</t>
  </si>
  <si>
    <t>Ca_02881_v1.0_kabuli</t>
  </si>
  <si>
    <t>Phospholipase D OS=Medicago truncatula GN=MTR_2g103730 PE=1 SV=1</t>
  </si>
  <si>
    <t>Ca_14747_v1.0_kabuli</t>
  </si>
  <si>
    <t>Ca_09764_v1.0_kabuli</t>
  </si>
  <si>
    <t>Neutral ceramidase OS=Medicago truncatula GN=MTR_5g096890 PE=4 SV=1</t>
  </si>
  <si>
    <t>Ca_15246_v1.0_kabuli</t>
  </si>
  <si>
    <t>GDSL esterase/lipase OS=Medicago truncatula GN=MTR_5g091240 PE=4 SV=1</t>
  </si>
  <si>
    <t>Ca_23050_v1.0_kabuli</t>
  </si>
  <si>
    <t>Ca_06137_v1.0_kabuli</t>
  </si>
  <si>
    <t>Ca_16516_v1.0_kabuli</t>
  </si>
  <si>
    <t>SKIP interacting protein OS=Medicago truncatula GN=MTR_077s0030 PE=4 SV=1</t>
  </si>
  <si>
    <t>Ca_03503_v1.0_kabuli</t>
  </si>
  <si>
    <t>BRCT domain-containing protein OS=Medicago truncatula GN=MTR_1g087290 PE=4 SV=1</t>
  </si>
  <si>
    <t>Ca_05583_v1.0_kabuli</t>
  </si>
  <si>
    <t>Ca_12108_v1.0_kabuli</t>
  </si>
  <si>
    <t>Pho1-like protein OS=Medicago truncatula GN=MTR_1g075640 PE=4 SV=1</t>
  </si>
  <si>
    <t>Ca_19996_v1.0_kabuli</t>
  </si>
  <si>
    <t>Ca_03943_v1.0_kabuli</t>
  </si>
  <si>
    <t>Protein MKS1 OS=Medicago truncatula GN=MTR_3g090350 PE=4 SV=1</t>
  </si>
  <si>
    <t>Ca_08944_v1.0_kabuli</t>
  </si>
  <si>
    <t>Ca_05790_v1.0_kabuli</t>
  </si>
  <si>
    <t>Ca_16351_v1.0_kabuli</t>
  </si>
  <si>
    <t>Tir-nbs-lrr resistance protein OS=Medicago truncatula GN=MTR_4g081250 PE=4 SV=1</t>
  </si>
  <si>
    <t>Ca_23151_v1.0_kabuli</t>
  </si>
  <si>
    <t>IST1-like protein OS=Medicago truncatula GN=MTR_4g038310 PE=4 SV=1</t>
  </si>
  <si>
    <t>Ca_06795_v1.0_kabuli</t>
  </si>
  <si>
    <t>Ca_13737_v1.0_kabuli</t>
  </si>
  <si>
    <t>Ubiquitin carrier protein 4 OS=Glycine max GN=UBC4 PE=2 SV=1</t>
  </si>
  <si>
    <t>Ca_20205_v1.0_kabuli</t>
  </si>
  <si>
    <t>Acetyltransferase, putative OS=Medicago truncatula GN=MTR_8g041770 PE=4 SV=1</t>
  </si>
  <si>
    <t>Ca_10658_v1.0_kabuli</t>
  </si>
  <si>
    <t>Putative uncharacterized protein OS=Medicago truncatula GN=MTR_5g025800 PE=4 SV=1</t>
  </si>
  <si>
    <t>Ca_18998_v1.0_kabuli</t>
  </si>
  <si>
    <t>Ca_21280_v1.0_kabuli</t>
  </si>
  <si>
    <t>Uncharacterized protein (Fragment) OS=Anolis carolinensis PE=4 SV=1</t>
  </si>
  <si>
    <t>Ca_26985_v1.0_kabuli</t>
  </si>
  <si>
    <t>Ca_26846_v1.0_kabuli</t>
  </si>
  <si>
    <t>ABC transporter C family member OS=Medicago truncatula GN=MTR_086s0008 PE=3 SV=1</t>
  </si>
  <si>
    <t>Ca_26973_v1.0_kabuli</t>
  </si>
  <si>
    <t>Ca_00136_v1.0_kabuli</t>
  </si>
  <si>
    <t>Putative uncharacterized protein OS=Medicago truncatula GN=MTR_2g009070 PE=4 SV=1</t>
  </si>
  <si>
    <t>Ca_02882_v1.0_kabuli</t>
  </si>
  <si>
    <t>Putative uncharacterized protein OS=Medicago truncatula GN=MTR_2g103750 PE=4 SV=1</t>
  </si>
  <si>
    <t>Ca_14748_v1.0_kabuli</t>
  </si>
  <si>
    <t>Ca_09765_v1.0_kabuli</t>
  </si>
  <si>
    <t>Enolase OS=Medicago truncatula GN=MTR_5g096970 PE=3 SV=1</t>
  </si>
  <si>
    <t>Ca_15247_v1.0_kabuli</t>
  </si>
  <si>
    <t>Conserved oligomeric Golgi complex subunit OS=Medicago truncatula GN=MTR_5g091250 PE=4 SV=1</t>
  </si>
  <si>
    <t>Ca_06138_v1.0_kabuli</t>
  </si>
  <si>
    <t>Ca_16517_v1.0_kabuli</t>
  </si>
  <si>
    <t>SufE-like protein OS=Medicago truncatula GN=MTR_064s0033 PE=4 SV=1</t>
  </si>
  <si>
    <t>Ca_03504_v1.0_kabuli</t>
  </si>
  <si>
    <t>Ca_05584_v1.0_kabuli</t>
  </si>
  <si>
    <t>Ca_12109_v1.0_kabuli</t>
  </si>
  <si>
    <t>Ca_19997_v1.0_kabuli</t>
  </si>
  <si>
    <t>Ca_03944_v1.0_kabuli</t>
  </si>
  <si>
    <t>Ca_08945_v1.0_kabuli</t>
  </si>
  <si>
    <t>Alpha-expansin OS=Cicer arietinum GN=expa2 PE=2 SV=1</t>
  </si>
  <si>
    <t>Ca_20086_v1.0_kabuli</t>
  </si>
  <si>
    <t>Putative uncharacterized protein OS=Medicago truncatula GN=MTR_3g052260 PE=4 SV=1</t>
  </si>
  <si>
    <t>Ca_05791_v1.0_kabuli</t>
  </si>
  <si>
    <t>Reticulon-like protein OS=Medicago truncatula PE=2 SV=1</t>
  </si>
  <si>
    <t>Ca_11047_v1.0_kabuli</t>
  </si>
  <si>
    <t>Predicted protein OS=Populus trichocarpa GN=POPTRDRAFT_855855 PE=2 SV=1</t>
  </si>
  <si>
    <t>Ca_16352_v1.0_kabuli</t>
  </si>
  <si>
    <t>Tir-nbs-lrr resistance protein OS=Medicago truncatula GN=MTR_4g081330 PE=4 SV=1</t>
  </si>
  <si>
    <t>Ca_23152_v1.0_kabuli</t>
  </si>
  <si>
    <t>Caffeic acid 3-O-methyltransferase OS=Medicago truncatula GN=MTR_4g038440 PE=1 SV=1</t>
  </si>
  <si>
    <t>Ca_06796_v1.0_kabuli</t>
  </si>
  <si>
    <t>Ca_13738_v1.0_kabuli</t>
  </si>
  <si>
    <t>ATP-dependent helicase BRM OS=Medicago truncatula GN=MTR_8g030550 PE=4 SV=1</t>
  </si>
  <si>
    <t>Ca_20206_v1.0_kabuli</t>
  </si>
  <si>
    <t>Ca_10659_v1.0_kabuli</t>
  </si>
  <si>
    <t>Uncharacterized protein OS=Medicago truncatula GN=MTR_5g025750 PE=2 SV=1</t>
  </si>
  <si>
    <t>Ca_18999_v1.0_kabuli</t>
  </si>
  <si>
    <t>Ca_21281_v1.0_kabuli</t>
  </si>
  <si>
    <t>Ca_26986_v1.0_kabuli</t>
  </si>
  <si>
    <t>Ca_26974_v1.0_kabuli</t>
  </si>
  <si>
    <t>Ca_00137_v1.0_kabuli</t>
  </si>
  <si>
    <t>Phospho-2-dehydro-3-deoxyheptonate aldolase OS=Medicago truncatula GN=MTR_2g009080 PE=4 SV=1</t>
  </si>
  <si>
    <t>Ca_02883_v1.0_kabuli</t>
  </si>
  <si>
    <t>Ca_09766_v1.0_kabuli</t>
  </si>
  <si>
    <t>Anthranilate phosphoribosyltransferase-like protein OS=Medicago truncatula GN=MTR_5g096980 PE=4 SV=1</t>
  </si>
  <si>
    <t>Ca_15248_v1.0_kabuli</t>
  </si>
  <si>
    <t>Sucrose-phosphate synthase OS=Medicago truncatula GN=MTR_5g091340 PE=4 SV=1</t>
  </si>
  <si>
    <t>Ca_06139_v1.0_kabuli</t>
  </si>
  <si>
    <t>Ca_16518_v1.0_kabuli</t>
  </si>
  <si>
    <t>Ca_03505_v1.0_kabuli</t>
  </si>
  <si>
    <t>Putative uncharacterized protein OS=Medicago truncatula GN=MTR_1g087270 PE=4 SV=1</t>
  </si>
  <si>
    <t>Ca_05585_v1.0_kabuli</t>
  </si>
  <si>
    <t>Ca_12110_v1.0_kabuli</t>
  </si>
  <si>
    <t>Ca_19998_v1.0_kabuli</t>
  </si>
  <si>
    <t>Serine/threonine-protein phosphatase OS=Medicago truncatula GN=MTR_1g039380 PE=3 SV=1</t>
  </si>
  <si>
    <t>Ca_03945_v1.0_kabuli</t>
  </si>
  <si>
    <t>Putative uncharacterized protein OS=Medicago truncatula GN=MTR_3g090640 PE=4 SV=1</t>
  </si>
  <si>
    <t>Ca_08946_v1.0_kabuli</t>
  </si>
  <si>
    <t>NBS/LRR resistance protein-like protein OS=Medicago truncatula GN=MTR_3g062340 PE=4 SV=1</t>
  </si>
  <si>
    <t>Ca_20087_v1.0_kabuli</t>
  </si>
  <si>
    <t>Ca_05792_v1.0_kabuli</t>
  </si>
  <si>
    <t>Ca_11048_v1.0_kabuli</t>
  </si>
  <si>
    <t>Ca_16353_v1.0_kabuli</t>
  </si>
  <si>
    <t>26S proteasome non-ATPase regulatory subunit OS=Medicago truncatula GN=MTR_1g016750 PE=2 SV=1</t>
  </si>
  <si>
    <t>Ca_06797_v1.0_kabuli</t>
  </si>
  <si>
    <t>Ca_20207_v1.0_kabuli</t>
  </si>
  <si>
    <t>Ca_10660_v1.0_kabuli</t>
  </si>
  <si>
    <t>Ca_19000_v1.0_kabuli</t>
  </si>
  <si>
    <t>Ca_21282_v1.0_kabuli</t>
  </si>
  <si>
    <t>Ca_26365_v1.0_kabuli</t>
  </si>
  <si>
    <t>Putative uncharacterized protein OS=Pisum sativum PE=2 SV=1</t>
  </si>
  <si>
    <t>Ca_26975_v1.0_kabuli</t>
  </si>
  <si>
    <t>Hormone-sensitive lipase OS=Medicago truncatula GN=MTR_8g040860 PE=4 SV=1</t>
  </si>
  <si>
    <t>Ca_26896_v1.0_kabuli</t>
  </si>
  <si>
    <t>Ca_00138_v1.0_kabuli</t>
  </si>
  <si>
    <t>Splicing factor 3B subunit OS=Medicago truncatula GN=MTR_2g009110 PE=4 SV=1</t>
  </si>
  <si>
    <t>Ca_02884_v1.0_kabuli</t>
  </si>
  <si>
    <t>Serine/threonine-protein kinase OS=Medicago truncatula GN=MTR_2g103810 PE=3 SV=1</t>
  </si>
  <si>
    <t>Ca_14750_v1.0_kabuli</t>
  </si>
  <si>
    <t>Ca_09767_v1.0_kabuli</t>
  </si>
  <si>
    <t>Glucose-1-phosphate adenylyltransferase (Fragment) OS=Cicer arietinum PE=2 SV=2</t>
  </si>
  <si>
    <t>Ca_15249_v1.0_kabuli</t>
  </si>
  <si>
    <t>Putative uncharacterized protein OS=Medicago truncatula GN=MTR_5g091370 PE=4 SV=1</t>
  </si>
  <si>
    <t>Ca_06140_v1.0_kabuli</t>
  </si>
  <si>
    <t>Auxin Efflux Carrier OS=Medicago truncatula GN=PIN9 PE=4 SV=1</t>
  </si>
  <si>
    <t>Ca_03506_v1.0_kabuli</t>
  </si>
  <si>
    <t>Multidrug resistance protein ABC transporter family protein OS=Medicago truncatula GN=MTR_1g087230 PE=4 SV=1</t>
  </si>
  <si>
    <t>Ca_05586_v1.0_kabuli</t>
  </si>
  <si>
    <t>Ca_12111_v1.0_kabuli</t>
  </si>
  <si>
    <t>Harpin binding protein OS=Medicago truncatula GN=MTR_1g075660 PE=1 SV=1</t>
  </si>
  <si>
    <t>Ca_19999_v1.0_kabuli</t>
  </si>
  <si>
    <t>Ca_03946_v1.0_kabuli</t>
  </si>
  <si>
    <t>Leucine-rich repeat receptor-like protein kinase OS=Medicago truncatula GN=MTR_3g090660 PE=4 SV=1</t>
  </si>
  <si>
    <t>Ca_08947_v1.0_kabuli</t>
  </si>
  <si>
    <t>Cc-nbs-lrr resistance protein OS=Medicago truncatula GN=MTR_3g062320 PE=4 SV=1</t>
  </si>
  <si>
    <t>Ca_05793_v1.0_kabuli</t>
  </si>
  <si>
    <t>Ca_11049_v1.0_kabuli</t>
  </si>
  <si>
    <t>Ca_16354_v1.0_kabuli</t>
  </si>
  <si>
    <t>Ca_23154_v1.0_kabuli</t>
  </si>
  <si>
    <t>Ca_06798_v1.0_kabuli</t>
  </si>
  <si>
    <t>Ca_13740_v1.0_kabuli</t>
  </si>
  <si>
    <t>Cytochrome P450 fatty acid omega-hydroxylase OS=Medicago truncatula GN=MTR_8g030590 PE=3 SV=1</t>
  </si>
  <si>
    <t>Ca_20208_v1.0_kabuli</t>
  </si>
  <si>
    <t>RSM22-like protein OS=Medicago truncatula GN=MTR_8g040700 PE=4 SV=1</t>
  </si>
  <si>
    <t>Ca_10661_v1.0_kabuli</t>
  </si>
  <si>
    <t>Ca_19001_v1.0_kabuli</t>
  </si>
  <si>
    <t>Ca_21283_v1.0_kabuli</t>
  </si>
  <si>
    <t>Ca_20152_v1.0_kabuli</t>
  </si>
  <si>
    <t>Integrase core domain containing protein OS=Solanum demissum GN=SDM1_4t00013 PE=4 SV=1</t>
  </si>
  <si>
    <t>Ca_26366_v1.0_kabuli</t>
  </si>
  <si>
    <t>Ca_26040_v1.0_kabuli</t>
  </si>
  <si>
    <t>F-box/FBD/LRR-repeat protein OS=Medicago truncatula GN=MTR_8g062270 PE=4 SV=1</t>
  </si>
  <si>
    <t>Ca_26897_v1.0_kabuli</t>
  </si>
  <si>
    <t>Ca_00139_v1.0_kabuli</t>
  </si>
  <si>
    <t>tRNA (Cytosine-5-)-methyltransferase OS=Medicago truncatula GN=MTR_2g009140 PE=3 SV=1</t>
  </si>
  <si>
    <t>Ca_02885_v1.0_kabuli</t>
  </si>
  <si>
    <t>Uncharacterized protein OS=Medicago truncatula GN=MTR_2g103840 PE=2 SV=1</t>
  </si>
  <si>
    <t>Ca_14751_v1.0_kabuli</t>
  </si>
  <si>
    <t>Dynein light chain 1 cytoplasmic-like protein OS=Medicago truncatula GN=MTR_4g120150 PE=2 SV=1</t>
  </si>
  <si>
    <t>Ca_09768_v1.0_kabuli</t>
  </si>
  <si>
    <t>Transcriptional regulator STERILE APETALA OS=Medicago truncatula GN=MTR_5g097060 PE=4 SV=1</t>
  </si>
  <si>
    <t>Ca_15250_v1.0_kabuli</t>
  </si>
  <si>
    <t>Receptor-like protein kinase OS=Medicago truncatula GN=MTR_5g091380 PE=4 SV=1</t>
  </si>
  <si>
    <t>Ca_23054_v1.0_kabuli</t>
  </si>
  <si>
    <t>Zinc finger-homeodomain protein OS=Medicago truncatula GN=MTR_5g065440 PE=4 SV=1</t>
  </si>
  <si>
    <t>Ca_06141_v1.0_kabuli</t>
  </si>
  <si>
    <t>Ca_16520_v1.0_kabuli</t>
  </si>
  <si>
    <t>Amino acid transporter OS=Medicago truncatula GN=MTR_7g017630 PE=4 SV=1</t>
  </si>
  <si>
    <t>Ca_03507_v1.0_kabuli</t>
  </si>
  <si>
    <t>Universal stress protein A-like protein OS=Medicago truncatula GN=MTR_1g087200 PE=4 SV=1</t>
  </si>
  <si>
    <t>Ca_05587_v1.0_kabuli</t>
  </si>
  <si>
    <t>Ca_12112_v1.0_kabuli</t>
  </si>
  <si>
    <t>Kinesin like protein OS=Medicago truncatula GN=MTR_1g075680 PE=3 SV=1</t>
  </si>
  <si>
    <t>Ca_20000_v1.0_kabuli</t>
  </si>
  <si>
    <t>Ca_03947_v1.0_kabuli</t>
  </si>
  <si>
    <t>Ca_08948_v1.0_kabuli</t>
  </si>
  <si>
    <t>Cc-nbs-lrr resistance protein OS=Medicago truncatula GN=MTR_3g062420 PE=4 SV=1</t>
  </si>
  <si>
    <t>Ca_20313_v1.0_kabuli</t>
  </si>
  <si>
    <t>Ca_05794_v1.0_kabuli</t>
  </si>
  <si>
    <t>Ca_11050_v1.0_kabuli</t>
  </si>
  <si>
    <t>Ca_16355_v1.0_kabuli</t>
  </si>
  <si>
    <t>Ca_23155_v1.0_kabuli</t>
  </si>
  <si>
    <t>Ca_06799_v1.0_kabuli</t>
  </si>
  <si>
    <t>Ca_13741_v1.0_kabuli</t>
  </si>
  <si>
    <t>Sodium-dependent phosphate transport protein OS=Medicago truncatula GN=MTR_8g030600 PE=4 SV=1</t>
  </si>
  <si>
    <t>Ca_20209_v1.0_kabuli</t>
  </si>
  <si>
    <t>Putative uncharacterized protein OS=Medicago truncatula GN=MTR_8g040690 PE=4 SV=1</t>
  </si>
  <si>
    <t>Ca_10662_v1.0_kabuli</t>
  </si>
  <si>
    <t>GMC-type oxidoreductase, putative OS=Medicago truncatula GN=MTR_5g025650 PE=4 SV=1</t>
  </si>
  <si>
    <t>Ca_27196_v1.0_kabuli</t>
  </si>
  <si>
    <t>Ca_20153_v1.0_kabuli</t>
  </si>
  <si>
    <t>Ca_26367_v1.0_kabuli</t>
  </si>
  <si>
    <t>Ca_26041_v1.0_kabuli</t>
  </si>
  <si>
    <t>GPN-loop GTPase OS=Medicago truncatula GN=MTR_8g062340 PE=4 SV=1</t>
  </si>
  <si>
    <t>Ca_26898_v1.0_kabuli</t>
  </si>
  <si>
    <t>Ca_00140_v1.0_kabuli</t>
  </si>
  <si>
    <t>Ca_02886_v1.0_kabuli</t>
  </si>
  <si>
    <t>Histidine phosphotransfer protein OS=Medicago truncatula GN=MTR_2g103870 PE=4 SV=1</t>
  </si>
  <si>
    <t>Ca_14752_v1.0_kabuli</t>
  </si>
  <si>
    <t>Putative uncharacterized protein (Fragment) OS=Glycine max PE=2 SV=1</t>
  </si>
  <si>
    <t>Ca_09769_v1.0_kabuli</t>
  </si>
  <si>
    <t>Phytochromobilin:ferredoxin oxidoreductase OS=Medicago truncatula GN=MTR_5g097080 PE=4 SV=1</t>
  </si>
  <si>
    <t>Ca_15251_v1.0_kabuli</t>
  </si>
  <si>
    <t>WRKY transcription factor OS=Medicago truncatula GN=MTR_5g091390 PE=4 SV=1</t>
  </si>
  <si>
    <t>Ca_23055_v1.0_kabuli</t>
  </si>
  <si>
    <t>(+)-delta-cadinene synthase isozyme A OS=Medicago truncatula GN=MTR_5g094620 PE=4 SV=1</t>
  </si>
  <si>
    <t>Ca_06142_v1.0_kabuli</t>
  </si>
  <si>
    <t>Leucine-rich repeat receptor-like protein OS=Pisum sativum GN=Clavata2 PE=4 SV=1</t>
  </si>
  <si>
    <t>Ca_16521_v1.0_kabuli</t>
  </si>
  <si>
    <t>Putative uncharacterized protein OS=Medicago truncatula GN=MTR_7g017620 PE=4 SV=1</t>
  </si>
  <si>
    <t>Ca_03508_v1.0_kabuli</t>
  </si>
  <si>
    <t>E3 ubiquitin-protein ligase MARCH6 OS=Medicago truncatula GN=MTR_1g087150 PE=4 SV=1</t>
  </si>
  <si>
    <t>Ca_05588_v1.0_kabuli</t>
  </si>
  <si>
    <t>Ca_12113_v1.0_kabuli</t>
  </si>
  <si>
    <t>Putative uncharacterized protein OS=Medicago truncatula GN=MTR_1g075690 PE=4 SV=1</t>
  </si>
  <si>
    <t>Ca_20001_v1.0_kabuli</t>
  </si>
  <si>
    <t>Ca_03948_v1.0_kabuli</t>
  </si>
  <si>
    <t>Ethylene responsive transcription factor 1a OS=Medicago truncatula GN=MTR_3g090760 PE=4 SV=1</t>
  </si>
  <si>
    <t>Ca_08949_v1.0_kabuli</t>
  </si>
  <si>
    <t>Ca_20314_v1.0_kabuli</t>
  </si>
  <si>
    <t>Ca_05795_v1.0_kabuli</t>
  </si>
  <si>
    <t>Ca_11051_v1.0_kabuli</t>
  </si>
  <si>
    <t>Ca_16356_v1.0_kabuli</t>
  </si>
  <si>
    <t>Thioredoxin OS=Medicago truncatula GN=MTR_4g081380 PE=3 SV=1</t>
  </si>
  <si>
    <t>Ca_06800_v1.0_kabuli</t>
  </si>
  <si>
    <t>S-adenosylmethionine decarboxylase proenzyme OS=Medicago truncatula GN=MTR_4g118320 PE=3 SV=1</t>
  </si>
  <si>
    <t>Ca_13742_v1.0_kabuli</t>
  </si>
  <si>
    <t>ER glycerol-phosphate acyltransferase OS=Medicago truncatula GN=MTR_8g030620 PE=4 SV=1</t>
  </si>
  <si>
    <t>Ca_20210_v1.0_kabuli</t>
  </si>
  <si>
    <t>Putative uncharacterized protein OS=Medicago truncatula GN=MTR_8g040640 PE=4 SV=1</t>
  </si>
  <si>
    <t>Ca_10663_v1.0_kabuli</t>
  </si>
  <si>
    <t>Ca_27197_v1.0_kabuli</t>
  </si>
  <si>
    <t>Ca_21285_v1.0_kabuli</t>
  </si>
  <si>
    <t>Ca_20154_v1.0_kabuli</t>
  </si>
  <si>
    <t>Ca_26368_v1.0_kabuli</t>
  </si>
  <si>
    <t>Ca_26042_v1.0_kabuli</t>
  </si>
  <si>
    <t>Putative uncharacterized protein OS=Medicago truncatula GN=MTR_8g069200 PE=4 SV=1</t>
  </si>
  <si>
    <t>Ca_26899_v1.0_kabuli</t>
  </si>
  <si>
    <t>Ca_00141_v1.0_kabuli</t>
  </si>
  <si>
    <t>2-oxoglutarate/malate translocator OS=Medicago truncatula GN=MTR_2g009220 PE=4 SV=1</t>
  </si>
  <si>
    <t>Ca_02887_v1.0_kabuli</t>
  </si>
  <si>
    <t>SNF4b OS=Medicago truncatula PE=2 SV=1</t>
  </si>
  <si>
    <t>Ca_14753_v1.0_kabuli</t>
  </si>
  <si>
    <t>Ca_09770_v1.0_kabuli</t>
  </si>
  <si>
    <t>F-box protein SNE OS=Medicago truncatula GN=MTR_5g097150 PE=4 SV=1</t>
  </si>
  <si>
    <t>Ca_15252_v1.0_kabuli</t>
  </si>
  <si>
    <t>Putative uncharacterized protein OS=Medicago truncatula GN=MTR_5g091560 PE=4 SV=1</t>
  </si>
  <si>
    <t>Ca_23056_v1.0_kabuli</t>
  </si>
  <si>
    <t>Putative uncharacterized protein OS=Medicago truncatula GN=MTR_5g058150 PE=4 SV=1</t>
  </si>
  <si>
    <t>Ca_06143_v1.0_kabuli</t>
  </si>
  <si>
    <t>ABC transporter OS=Medicago truncatula GN=MTR_7g079540 PE=3 SV=1</t>
  </si>
  <si>
    <t>Ca_16522_v1.0_kabuli</t>
  </si>
  <si>
    <t>Ca_03509_v1.0_kabuli</t>
  </si>
  <si>
    <t>Ca_05589_v1.0_kabuli</t>
  </si>
  <si>
    <t>Predicted protein OS=Populus trichocarpa GN=POPTRDRAFT_722254 PE=3 SV=1</t>
  </si>
  <si>
    <t>Ca_12114_v1.0_kabuli</t>
  </si>
  <si>
    <t>Pleckstrin homology domain-containing protein OS=Medicago truncatula GN=MTR_1g075710 PE=2 SV=1</t>
  </si>
  <si>
    <t>Ca_03949_v1.0_kabuli</t>
  </si>
  <si>
    <t>Calcium-binding mitochondrial carrier protein SCaMC-2 OS=Medicago truncatula GN=MTR_3g090820 PE=3 SV=1</t>
  </si>
  <si>
    <t>Ca_08950_v1.0_kabuli</t>
  </si>
  <si>
    <t>Ca_20315_v1.0_kabuli</t>
  </si>
  <si>
    <t>Ca_05796_v1.0_kabuli</t>
  </si>
  <si>
    <t>Ca_11052_v1.0_kabuli</t>
  </si>
  <si>
    <t>Ca_16357_v1.0_kabuli</t>
  </si>
  <si>
    <t>Kinesin-3 OS=Medicago truncatula GN=MTR_4g081390 PE=3 SV=1</t>
  </si>
  <si>
    <t>Ca_23157_v1.0_kabuli</t>
  </si>
  <si>
    <t>Putative uncharacterized protein OS=Medicago truncatula GN=MTR_4g037470 PE=4 SV=1</t>
  </si>
  <si>
    <t>Ca_06801_v1.0_kabuli</t>
  </si>
  <si>
    <t>Ca_13743_v1.0_kabuli</t>
  </si>
  <si>
    <t>Ca_20211_v1.0_kabuli</t>
  </si>
  <si>
    <t>Putative uncharacterized protein OS=Medicago truncatula GN=MTR_2g035110 PE=4 SV=1</t>
  </si>
  <si>
    <t>Ca_27198_v1.0_kabuli</t>
  </si>
  <si>
    <t>Ca_21286_v1.0_kabuli</t>
  </si>
  <si>
    <t>Putative uncharacterized protein OS=Vitis vinifera GN=VITISV_020633 PE=4 SV=1</t>
  </si>
  <si>
    <t>Ca_20155_v1.0_kabuli</t>
  </si>
  <si>
    <t>TRM112-like protein OS=Medicago truncatula GN=MTR_2g028730 PE=4 SV=1</t>
  </si>
  <si>
    <t>Ca_26369_v1.0_kabuli</t>
  </si>
  <si>
    <t>Ca_26043_v1.0_kabuli</t>
  </si>
  <si>
    <t>Ca_28214_v1.0_kabuli</t>
  </si>
  <si>
    <t>Ca_00142_v1.0_kabuli</t>
  </si>
  <si>
    <t>Ca_02888_v1.0_kabuli</t>
  </si>
  <si>
    <t>Somatic embryogenesis receptor kinase OS=Medicago truncatula GN=MTR_2g103950 PE=4 SV=1</t>
  </si>
  <si>
    <t>Ca_14754_v1.0_kabuli</t>
  </si>
  <si>
    <t>Pectinesterase OS=Glycine max PE=3 SV=2</t>
  </si>
  <si>
    <t>Ca_09771_v1.0_kabuli</t>
  </si>
  <si>
    <t>Ribosomal protein S26 OS=Pisum sativum GN=RPS26 PE=2 SV=1</t>
  </si>
  <si>
    <t>Ca_15253_v1.0_kabuli</t>
  </si>
  <si>
    <t>Ca_06144_v1.0_kabuli</t>
  </si>
  <si>
    <t>Ca_16523_v1.0_kabuli</t>
  </si>
  <si>
    <t>Pentatricopeptide repeat-containing protein OS=Medicago truncatula GN=MTR_7g017610 PE=4 SV=1</t>
  </si>
  <si>
    <t>Ca_03510_v1.0_kabuli</t>
  </si>
  <si>
    <t>Ca_05590_v1.0_kabuli</t>
  </si>
  <si>
    <t>Ca_12115_v1.0_kabuli</t>
  </si>
  <si>
    <t>60S ribosomal protein L14-1 OS=Medicago truncatula GN=MTR_1g075720 PE=1 SV=1</t>
  </si>
  <si>
    <t>Ca_20003_v1.0_kabuli</t>
  </si>
  <si>
    <t>Aspartic proteinase nepenthesin-2 OS=Medicago truncatula GN=MTR_1g039270 PE=4 SV=1</t>
  </si>
  <si>
    <t>Ca_03950_v1.0_kabuli</t>
  </si>
  <si>
    <t>Ca_08951_v1.0_kabuli</t>
  </si>
  <si>
    <t>Ca_20316_v1.0_kabuli</t>
  </si>
  <si>
    <t>Ca_05797_v1.0_kabuli</t>
  </si>
  <si>
    <t>Ca_11053_v1.0_kabuli</t>
  </si>
  <si>
    <t>Ca_16358_v1.0_kabuli</t>
  </si>
  <si>
    <t>Formin-like protein OS=Medicago truncatula GN=MTR_053s1045 PE=4 SV=1</t>
  </si>
  <si>
    <t>Ca_23158_v1.0_kabuli</t>
  </si>
  <si>
    <t>Putative uncharacterized protein OS=Medicago truncatula GN=MTR_4g037560 PE=4 SV=1</t>
  </si>
  <si>
    <t>Ca_06802_v1.0_kabuli</t>
  </si>
  <si>
    <t>tRNA guanosine-2&amp;apos;-O-methyltransferase OS=Medicago truncatula GN=MTR_4g118420 PE=4 SV=1</t>
  </si>
  <si>
    <t>Ca_13744_v1.0_kabuli</t>
  </si>
  <si>
    <t>SKP1-like protein OS=Medicago truncatula GN=MTR_8g030670 PE=4 SV=1</t>
  </si>
  <si>
    <t>Ca_20212_v1.0_kabuli</t>
  </si>
  <si>
    <t>Putative uncharacterized protein OS=Medicago truncatula GN=MTR_8g040630 PE=4 SV=1</t>
  </si>
  <si>
    <t>Ca_10665_v1.0_kabuli</t>
  </si>
  <si>
    <t>Ca_21287_v1.0_kabuli</t>
  </si>
  <si>
    <t>Ca_20156_v1.0_kabuli</t>
  </si>
  <si>
    <t>Ca_26370_v1.0_kabuli</t>
  </si>
  <si>
    <t>Stackhouse genomic scaffold, scaffold_452 OS=Chondrus crispus GN=CHC_T00000122001 PE=4 SV=1</t>
  </si>
  <si>
    <t>Ca_26044_v1.0_kabuli</t>
  </si>
  <si>
    <t>Ankyrin repeat protein OS=Medicago truncatula GN=MTR_8g072510 PE=4 SV=1</t>
  </si>
  <si>
    <t>Ca_28037_v1.0_kabuli</t>
  </si>
  <si>
    <t>Ca_02889_v1.0_kabuli</t>
  </si>
  <si>
    <t>Ca_14755_v1.0_kabuli</t>
  </si>
  <si>
    <t>Putative uncharacterized protein OS=Ricinus communis GN=RCOM_0682070 PE=3 SV=1</t>
  </si>
  <si>
    <t>Ca_09772_v1.0_kabuli</t>
  </si>
  <si>
    <t>Cc-nbs-lrr resistance protein OS=Medicago truncatula GN=MTR_5g085400 PE=4 SV=1</t>
  </si>
  <si>
    <t>Ca_15254_v1.0_kabuli</t>
  </si>
  <si>
    <t>Putative uncharacterized protein OS=Medicago truncatula GN=MTR_5g091570 PE=4 SV=1</t>
  </si>
  <si>
    <t>Ca_06145_v1.0_kabuli</t>
  </si>
  <si>
    <t>Putative uncharacterized protein OS=Medicago truncatula GN=MTR_7g079510 PE=4 SV=1</t>
  </si>
  <si>
    <t>Ca_16524_v1.0_kabuli</t>
  </si>
  <si>
    <t>Pentatricopeptide repeat-containing protein OS=Medicago truncatula GN=MTR_7g017530 PE=4 SV=1</t>
  </si>
  <si>
    <t>Ca_03511_v1.0_kabuli</t>
  </si>
  <si>
    <t>Fat-free-like protein OS=Medicago truncatula GN=MTR_1g087100 PE=4 SV=1</t>
  </si>
  <si>
    <t>Ca_05591_v1.0_kabuli</t>
  </si>
  <si>
    <t>Cyclin D OS=Pisum sativum GN=cycD1 PE=2 SV=1</t>
  </si>
  <si>
    <t>Ca_12116_v1.0_kabuli</t>
  </si>
  <si>
    <t>Protein phosphatase 2C OS=Medicago truncatula GN=MTR_1g075730 PE=4 SV=1</t>
  </si>
  <si>
    <t>Ca_20004_v1.0_kabuli</t>
  </si>
  <si>
    <t>Ca_03951_v1.0_kabuli</t>
  </si>
  <si>
    <t>Transcription factor SPEECHLESS OS=Medicago truncatula GN=MTR_3g090850 PE=4 SV=1</t>
  </si>
  <si>
    <t>Ca_08952_v1.0_kabuli</t>
  </si>
  <si>
    <t>Ca_20317_v1.0_kabuli</t>
  </si>
  <si>
    <t>Cc-nbs-lrr resistance protein OS=Medicago truncatula GN=MTR_3g062010 PE=4 SV=1</t>
  </si>
  <si>
    <t>Ca_05798_v1.0_kabuli</t>
  </si>
  <si>
    <t>Ca_11054_v1.0_kabuli</t>
  </si>
  <si>
    <t>Ca_16359_v1.0_kabuli</t>
  </si>
  <si>
    <t>Ca_06803_v1.0_kabuli</t>
  </si>
  <si>
    <t>Putative uncharacterized protein OS=Medicago truncatula GN=MTR_4g118470 PE=4 SV=1</t>
  </si>
  <si>
    <t>Ca_13745_v1.0_kabuli</t>
  </si>
  <si>
    <t>Signal peptide peptidase-like 2B OS=Medicago truncatula GN=MTR_8g030680 PE=4 SV=1</t>
  </si>
  <si>
    <t>Ca_20213_v1.0_kabuli</t>
  </si>
  <si>
    <t>Cytochrome P450 monooxygenase OS=Glycyrrhiza uralensis GN=CYP72A154 PE=2 SV=1</t>
  </si>
  <si>
    <t>Ca_10666_v1.0_kabuli</t>
  </si>
  <si>
    <t>Abscisic acid 8&amp;apos;-hydroxylase OS=Medicago truncatula GN=MTR_5g025610 PE=3 SV=1</t>
  </si>
  <si>
    <t>Ca_25409_v1.0_kabuli</t>
  </si>
  <si>
    <t>Leucine-rich repeat receptor-like protein kinase PEPR2 OS=Medicago truncatula GN=MTR_8g058270 PE=4 SV=1</t>
  </si>
  <si>
    <t>Ca_21288_v1.0_kabuli</t>
  </si>
  <si>
    <t>Ca_22323_v1.0_kabuli</t>
  </si>
  <si>
    <t>NIP3 OS=Medicago truncatula GN=NIP3 PE=2 SV=1</t>
  </si>
  <si>
    <t>Ca_26045_v1.0_kabuli</t>
  </si>
  <si>
    <t>Ca_28205_v1.0_kabuli</t>
  </si>
  <si>
    <t>Ca_02890_v1.0_kabuli</t>
  </si>
  <si>
    <t>Putative uncharacterized protein OS=Medicago truncatula GN=MTR_2g104010 PE=4 SV=1</t>
  </si>
  <si>
    <t>Ca_14756_v1.0_kabuli</t>
  </si>
  <si>
    <t>Ca_09773_v1.0_kabuli</t>
  </si>
  <si>
    <t>Ca_15255_v1.0_kabuli</t>
  </si>
  <si>
    <t>Putative uncharacterized protein OS=Medicago truncatula GN=MTR_5g091630 PE=4 SV=1</t>
  </si>
  <si>
    <t>Ca_23059_v1.0_kabuli</t>
  </si>
  <si>
    <t>F-box family protein OS=Medicago truncatula GN=MTR_5g065490 PE=4 SV=1</t>
  </si>
  <si>
    <t>Ca_06146_v1.0_kabuli</t>
  </si>
  <si>
    <t>ALBINO3-like protein OS=Medicago truncatula GN=MTR_7g079500 PE=3 SV=1</t>
  </si>
  <si>
    <t>Ca_16525_v1.0_kabuli</t>
  </si>
  <si>
    <t>FHA domain protein OS=Medicago truncatula GN=MTR_7g017500 PE=4 SV=1</t>
  </si>
  <si>
    <t>Ca_03512_v1.0_kabuli</t>
  </si>
  <si>
    <t>BZIP type transcription factor OS=Vigna unguiculata GN=VubZIP53 PE=2 SV=1</t>
  </si>
  <si>
    <t>Ca_05592_v1.0_kabuli</t>
  </si>
  <si>
    <t>Ca_12117_v1.0_kabuli</t>
  </si>
  <si>
    <t>COP1-interacting protein OS=Medicago truncatula GN=MTR_1g075740 PE=4 SV=1</t>
  </si>
  <si>
    <t>Ca_20005_v1.0_kabuli</t>
  </si>
  <si>
    <t>Ca_03952_v1.0_kabuli</t>
  </si>
  <si>
    <t>WRKY transcription factor WRKY109669 OS=Medicago truncatula GN=MTR_3g090860 PE=2 SV=1</t>
  </si>
  <si>
    <t>Ca_08953_v1.0_kabuli</t>
  </si>
  <si>
    <t>Ca_20318_v1.0_kabuli</t>
  </si>
  <si>
    <t>Ca_05799_v1.0_kabuli</t>
  </si>
  <si>
    <t>Ca_11055_v1.0_kabuli</t>
  </si>
  <si>
    <t>Ca_16360_v1.0_kabuli</t>
  </si>
  <si>
    <t>Ca_23160_v1.0_kabuli</t>
  </si>
  <si>
    <t>Ca_06804_v1.0_kabuli</t>
  </si>
  <si>
    <t>Putative uncharacterized protein OS=Medicago truncatula GN=MTR_4g118480 PE=4 SV=1</t>
  </si>
  <si>
    <t>Ca_13746_v1.0_kabuli</t>
  </si>
  <si>
    <t>Ca_20214_v1.0_kabuli</t>
  </si>
  <si>
    <t>Ca_10667_v1.0_kabuli</t>
  </si>
  <si>
    <t>Putative uncharacterized protein OS=Medicago truncatula GN=MTR_5g025590 PE=4 SV=1</t>
  </si>
  <si>
    <t>Ca_25410_v1.0_kabuli</t>
  </si>
  <si>
    <t>Ca_21289_v1.0_kabuli</t>
  </si>
  <si>
    <t>Putative uncharacterized protein OS=Medicago truncatula GN=MTR_8g063090 PE=4 SV=1</t>
  </si>
  <si>
    <t>Ca_22324_v1.0_kabuli</t>
  </si>
  <si>
    <t>Putative uncharacterized protein OS=Medicago truncatula GN=MTR_4g077590 PE=4 SV=1</t>
  </si>
  <si>
    <t>Ca_26046_v1.0_kabuli</t>
  </si>
  <si>
    <t>Ca_28086_v1.0_kabuli</t>
  </si>
  <si>
    <t>Ca_00145_v1.0_kabuli</t>
  </si>
  <si>
    <t>Ca_02891_v1.0_kabuli</t>
  </si>
  <si>
    <t>DnaJ homologue (Precursor) OS=Pisum sativum PE=2 SV=1</t>
  </si>
  <si>
    <t>Ca_14757_v1.0_kabuli</t>
  </si>
  <si>
    <t>Ca_09774_v1.0_kabuli</t>
  </si>
  <si>
    <t>Uncharacterized protein OS=Medicago truncatula GN=MTR_5g097230 PE=2 SV=1</t>
  </si>
  <si>
    <t>Ca_15256_v1.0_kabuli</t>
  </si>
  <si>
    <t>Pentatricopeptide repeat-containing protein OS=Medicago truncatula GN=MTR_5g091640 PE=4 SV=1</t>
  </si>
  <si>
    <t>Ca_06147_v1.0_kabuli</t>
  </si>
  <si>
    <t>Ca_16526_v1.0_kabuli</t>
  </si>
  <si>
    <t>Ca_03513_v1.0_kabuli</t>
  </si>
  <si>
    <t>Calvin cycle protein CP12 OS=Medicago truncatula GN=MTR_1g087030 PE=2 SV=1</t>
  </si>
  <si>
    <t>Ca_05593_v1.0_kabuli</t>
  </si>
  <si>
    <t>Ca_12118_v1.0_kabuli</t>
  </si>
  <si>
    <t>Epsin-2 OS=Medicago truncatula GN=MTR_1g075760 PE=4 SV=1</t>
  </si>
  <si>
    <t>Ca_20006_v1.0_kabuli</t>
  </si>
  <si>
    <t>Aminoacylase-1 OS=Medicago truncatula GN=MTR_1g039010 PE=4 SV=1</t>
  </si>
  <si>
    <t>Ca_03953_v1.0_kabuli</t>
  </si>
  <si>
    <t>RNA polymerase sigma factor rpoD OS=Medicago truncatula GN=MTR_3g090900 PE=4 SV=1</t>
  </si>
  <si>
    <t>Ca_08954_v1.0_kabuli</t>
  </si>
  <si>
    <t>Ca_20319_v1.0_kabuli</t>
  </si>
  <si>
    <t>Ca_05800_v1.0_kabuli</t>
  </si>
  <si>
    <t>Ca_11056_v1.0_kabuli</t>
  </si>
  <si>
    <t>Ca_16361_v1.0_kabuli</t>
  </si>
  <si>
    <t>Wound-inducible putative cytosolic terpene synthase 1 OS=Medicago truncatula PE=2 SV=1</t>
  </si>
  <si>
    <t>Ca_23161_v1.0_kabuli</t>
  </si>
  <si>
    <t>Ca_06805_v1.0_kabuli</t>
  </si>
  <si>
    <t>Ca_13747_v1.0_kabuli</t>
  </si>
  <si>
    <t>U-box domain-containing protein OS=Medicago truncatula GN=MTR_8g030690 PE=4 SV=1</t>
  </si>
  <si>
    <t>Ca_10668_v1.0_kabuli</t>
  </si>
  <si>
    <t>Pentatricopeptide repeat-containing protein OS=Medicago truncatula GN=MTR_5g025580 PE=4 SV=1</t>
  </si>
  <si>
    <t>Ca_25411_v1.0_kabuli</t>
  </si>
  <si>
    <t>Ca_21290_v1.0_kabuli</t>
  </si>
  <si>
    <t>Ca_20159_v1.0_kabuli</t>
  </si>
  <si>
    <t>Ca_22325_v1.0_kabuli</t>
  </si>
  <si>
    <t>Ca_25349_v1.0_kabuli</t>
  </si>
  <si>
    <t>Ca_28206_v1.0_kabuli</t>
  </si>
  <si>
    <t>Ca_00146_v1.0_kabuli</t>
  </si>
  <si>
    <t>RING-H2 zinc finger protein-like protein OS=Medicago truncatula GN=MTR_2g009310 PE=2 SV=1</t>
  </si>
  <si>
    <t>Ca_02892_v1.0_kabuli</t>
  </si>
  <si>
    <t>Putative uncharacterized protein OS=Medicago truncatula GN=MTR_2g104040 PE=4 SV=1</t>
  </si>
  <si>
    <t>Ca_14758_v1.0_kabuli</t>
  </si>
  <si>
    <t>Ca_15257_v1.0_kabuli</t>
  </si>
  <si>
    <t>Glucan endo-1,3-beta-glucosidase-like protein OS=Medicago truncatula GN=MTR_5g091650 PE=4 SV=1</t>
  </si>
  <si>
    <t>Ca_23061_v1.0_kabuli</t>
  </si>
  <si>
    <t>Ca_06148_v1.0_kabuli</t>
  </si>
  <si>
    <t>Putative uncharacterized protein OS=Medicago truncatula GN=MtrDRAFT_AC148994g36v2 PE=4 SV=1</t>
  </si>
  <si>
    <t>Ca_16527_v1.0_kabuli</t>
  </si>
  <si>
    <t>DNA-directed RNA polymerase OS=Glycine max PE=3 SV=1</t>
  </si>
  <si>
    <t>Ca_03514_v1.0_kabuli</t>
  </si>
  <si>
    <t>Ca_05594_v1.0_kabuli</t>
  </si>
  <si>
    <t>Leucine-rich repeat disease resistance protein OS=Glycine max PE=2 SV=1</t>
  </si>
  <si>
    <t>Ca_12119_v1.0_kabuli</t>
  </si>
  <si>
    <t>Putative uncharacterized protein OS=Medicago truncatula GN=MTR_1g075780 PE=4 SV=1</t>
  </si>
  <si>
    <t>Ca_03954_v1.0_kabuli</t>
  </si>
  <si>
    <t>Polypyrimidine tract-binding protein-like protein OS=Medicago truncatula GN=MTR_3g090960 PE=4 SV=1</t>
  </si>
  <si>
    <t>Ca_08955_v1.0_kabuli</t>
  </si>
  <si>
    <t>Ca_05801_v1.0_kabuli</t>
  </si>
  <si>
    <t>Ca_11057_v1.0_kabuli</t>
  </si>
  <si>
    <t>Ca_16362_v1.0_kabuli</t>
  </si>
  <si>
    <t>Ca_23238_v1.0_kabuli</t>
  </si>
  <si>
    <t>Sterol 3-beta-glucosyltransferase OS=Medicago truncatula GN=MTR_4g022580 PE=4 SV=1</t>
  </si>
  <si>
    <t>Ca_06806_v1.0_kabuli</t>
  </si>
  <si>
    <t>Putative uncharacterized protein OS=Medicago truncatula GN=MTR_4g118510 PE=4 SV=1</t>
  </si>
  <si>
    <t>Ca_13748_v1.0_kabuli</t>
  </si>
  <si>
    <t>Protein PAIR1 OS=Medicago truncatula GN=MTR_8g030730 PE=4 SV=1</t>
  </si>
  <si>
    <t>Ca_20216_v1.0_kabuli</t>
  </si>
  <si>
    <t>Cysteine proteinase inhibitor OS=Medicago truncatula GN=MTR_4g095630 PE=4 SV=1</t>
  </si>
  <si>
    <t>Ca_10669_v1.0_kabuli</t>
  </si>
  <si>
    <t>RNase L inhibitor-like protein OS=Medicago truncatula GN=MTR_053s1066 PE=3 SV=1</t>
  </si>
  <si>
    <t>Ca_25412_v1.0_kabuli</t>
  </si>
  <si>
    <t>Leucine-rich repeat family protein / protein kinase family protein OS=Medicago truncatula GN=MTR_8g058250 PE=4 SV=1</t>
  </si>
  <si>
    <t>Ca_21291_v1.0_kabuli</t>
  </si>
  <si>
    <t>Ca_22326_v1.0_kabuli</t>
  </si>
  <si>
    <t>F-box/LRR-repeat protein OS=Medicago truncatula GN=MTR_4g019320 PE=4 SV=1</t>
  </si>
  <si>
    <t>Ca_28077_v1.0_kabuli</t>
  </si>
  <si>
    <t>tRNA uridine 5-carboxymethylaminomethyl modification enzyme mnmG OS=Medicago truncatula GN=MTR_8g094030 PE=3 SV=1</t>
  </si>
  <si>
    <t>Ca_00147_v1.0_kabuli</t>
  </si>
  <si>
    <t>Pyruvate decarboxylase isozyme OS=Medicago truncatula GN=MTR_2g009330 PE=3 SV=1</t>
  </si>
  <si>
    <t>Ca_02893_v1.0_kabuli</t>
  </si>
  <si>
    <t>Signal recognition particle 54 kD protein, putative OS=Ricinus communis GN=RCOM_0901100 PE=3 SV=1</t>
  </si>
  <si>
    <t>Ca_14759_v1.0_kabuli</t>
  </si>
  <si>
    <t>Ca_09776_v1.0_kabuli</t>
  </si>
  <si>
    <t>Nucleoporin OS=Medicago truncatula GN=MTR_5g097260 PE=4 SV=1</t>
  </si>
  <si>
    <t>Ca_23062_v1.0_kabuli</t>
  </si>
  <si>
    <t>Ca_06149_v1.0_kabuli</t>
  </si>
  <si>
    <t>Ca_16528_v1.0_kabuli</t>
  </si>
  <si>
    <t>Abhydrolase domain-containing protein FAM108C1 OS=Medicago truncatula GN=MTR_7g017430 PE=2 SV=1</t>
  </si>
  <si>
    <t>Ca_03515_v1.0_kabuli</t>
  </si>
  <si>
    <t>Putative uncharacterized protein OS=Medicago truncatula GN=MTR_1g086990 PE=4 SV=1</t>
  </si>
  <si>
    <t>Ca_05595_v1.0_kabuli</t>
  </si>
  <si>
    <t>Ca_12120_v1.0_kabuli</t>
  </si>
  <si>
    <t>Putative uncharacterized protein OS=Medicago truncatula GN=MTR_4g063510 PE=4 SV=1</t>
  </si>
  <si>
    <t>Ca_20008_v1.0_kabuli</t>
  </si>
  <si>
    <t>Putative uncharacterized protein OS=Vitis vinifera GN=VITISV_004341 PE=4 SV=1</t>
  </si>
  <si>
    <t>Ca_03955_v1.0_kabuli</t>
  </si>
  <si>
    <t>Poly(A) RNA polymerase cid14 OS=Medicago truncatula GN=MTR_3g090990 PE=4 SV=1</t>
  </si>
  <si>
    <t>Ca_08956_v1.0_kabuli</t>
  </si>
  <si>
    <t>Ca_20321_v1.0_kabuli</t>
  </si>
  <si>
    <t>Ca_05802_v1.0_kabuli</t>
  </si>
  <si>
    <t>Ca_11058_v1.0_kabuli</t>
  </si>
  <si>
    <t>Ca_16363_v1.0_kabuli</t>
  </si>
  <si>
    <t>Ca_23239_v1.0_kabuli</t>
  </si>
  <si>
    <t>Uncharacterized protein OS=Medicago truncatula GN=MTR_4g022570 PE=2 SV=1</t>
  </si>
  <si>
    <t>Ca_06807_v1.0_kabuli</t>
  </si>
  <si>
    <t>Prolyl 4-hydroxylase subunit alpha-1 OS=Medicago truncatula GN=MTR_4g118560 PE=4 SV=1</t>
  </si>
  <si>
    <t>Ca_20217_v1.0_kabuli</t>
  </si>
  <si>
    <t>Ca_25413_v1.0_kabuli</t>
  </si>
  <si>
    <t>Ca_20161_v1.0_kabuli</t>
  </si>
  <si>
    <t>Ca_22327_v1.0_kabuli</t>
  </si>
  <si>
    <t>F-box/LRR-repeat protein OS=Medicago truncatula GN=MTR_4g009030 PE=4 SV=1</t>
  </si>
  <si>
    <t>Ca_25351_v1.0_kabuli</t>
  </si>
  <si>
    <t>Ca_28134_v1.0_kabuli</t>
  </si>
  <si>
    <t>Ca_00148_v1.0_kabuli</t>
  </si>
  <si>
    <t>Linalool synthase OS=Medicago truncatula GN=MTR_2g010960 PE=4 SV=1</t>
  </si>
  <si>
    <t>Ca_02894_v1.0_kabuli</t>
  </si>
  <si>
    <t>Putative uncharacterized protein OS=Medicago truncatula GN=MTR_2g104070 PE=4 SV=1</t>
  </si>
  <si>
    <t>Ca_14760_v1.0_kabuli</t>
  </si>
  <si>
    <t>Ca_09777_v1.0_kabuli</t>
  </si>
  <si>
    <t>Exosome complex exonuclease RRP40 OS=Medicago truncatula GN=MTR_5g043110 PE=2 SV=1</t>
  </si>
  <si>
    <t>Ca_15259_v1.0_kabuli</t>
  </si>
  <si>
    <t>ER glycerol-phosphate acyltransferase OS=Medicago truncatula GN=MTR_5g091660 PE=4 SV=1</t>
  </si>
  <si>
    <t>Ca_23063_v1.0_kabuli</t>
  </si>
  <si>
    <t>Hydrolase, putative OS=Medicago truncatula GN=MTR_5g065580 PE=2 SV=1</t>
  </si>
  <si>
    <t>Ca_06150_v1.0_kabuli</t>
  </si>
  <si>
    <t>Late embryogenesis abundant protein OS=Medicago truncatula GN=MTR_7g079480 PE=4 SV=1</t>
  </si>
  <si>
    <t>Ca_16529_v1.0_kabuli</t>
  </si>
  <si>
    <t>F-box/kelch-repeat protein OS=Caragana korshinskii PE=2 SV=1</t>
  </si>
  <si>
    <t>Ca_03516_v1.0_kabuli</t>
  </si>
  <si>
    <t>Histone-lysine N-methyltransferase EZA1 OS=Medicago truncatula GN=MTR_1g086980 PE=4 SV=1</t>
  </si>
  <si>
    <t>Ca_05596_v1.0_kabuli</t>
  </si>
  <si>
    <t>Ca_12121_v1.0_kabuli</t>
  </si>
  <si>
    <t>Putative uncharacterized protein OS=Medicago truncatula GN=MTR_1g075790 PE=4 SV=1</t>
  </si>
  <si>
    <t>Ca_20009_v1.0_kabuli</t>
  </si>
  <si>
    <t>Nuclear trancription factor Y subunit B10 OS=Medicago truncatula GN=NF-YB10 PE=2 SV=1</t>
  </si>
  <si>
    <t>Ca_03956_v1.0_kabuli</t>
  </si>
  <si>
    <t>Trehalose-phosphate phosphatase OS=Medicago truncatula GN=MTR_3g091010 PE=4 SV=1</t>
  </si>
  <si>
    <t>Ca_08957_v1.0_kabuli</t>
  </si>
  <si>
    <t>Structure-specific endonuclease subunit SLX1 homolog OS=Glycine max PE=3 SV=1</t>
  </si>
  <si>
    <t>Ca_20322_v1.0_kabuli</t>
  </si>
  <si>
    <t>Ca_05803_v1.0_kabuli</t>
  </si>
  <si>
    <t>Ca_11059_v1.0_kabuli</t>
  </si>
  <si>
    <t>Ca_16364_v1.0_kabuli</t>
  </si>
  <si>
    <t>Ca_06808_v1.0_kabuli</t>
  </si>
  <si>
    <t>Pyrimidine-specific ribonucleoside hydrolase rihB OS=Medicago truncatula GN=MTR_4g118590 PE=4 SV=1</t>
  </si>
  <si>
    <t>Ca_20218_v1.0_kabuli</t>
  </si>
  <si>
    <t>Ca_10671_v1.0_kabuli</t>
  </si>
  <si>
    <t>F-box protein SKIP31 OS=Medicago truncatula GN=MTR_5g025560 PE=4 SV=1</t>
  </si>
  <si>
    <t>Ca_25414_v1.0_kabuli</t>
  </si>
  <si>
    <t>Metal ion binding protein OS=Medicago truncatula GN=MTR_1g099710 PE=4 SV=1</t>
  </si>
  <si>
    <t>Ca_21293_v1.0_kabuli</t>
  </si>
  <si>
    <t>Ca_22328_v1.0_kabuli</t>
  </si>
  <si>
    <t>Ca_25352_v1.0_kabuli</t>
  </si>
  <si>
    <t>Ca_27610_v1.0_kabuli</t>
  </si>
  <si>
    <t>Ca_00149_v1.0_kabuli</t>
  </si>
  <si>
    <t>Root phototropism protein OS=Medicago truncatula GN=MTR_2g009340 PE=4 SV=1</t>
  </si>
  <si>
    <t>Ca_02895_v1.0_kabuli</t>
  </si>
  <si>
    <t>Ca_14761_v1.0_kabuli</t>
  </si>
  <si>
    <t>Ca_09778_v1.0_kabuli</t>
  </si>
  <si>
    <t>Calcium-transporting ATPase OS=Medicago truncatula GN=MTR_5g097270 PE=4 SV=1</t>
  </si>
  <si>
    <t>Ca_15260_v1.0_kabuli</t>
  </si>
  <si>
    <t>Mitogen activated protein kinase 20-1 OS=Medicago truncatula GN=MTR_5g091680 PE=4 SV=1</t>
  </si>
  <si>
    <t>Ca_06151_v1.0_kabuli</t>
  </si>
  <si>
    <t>Ca_16530_v1.0_kabuli</t>
  </si>
  <si>
    <t>Ca_03517_v1.0_kabuli</t>
  </si>
  <si>
    <t>Uncharacterized protein OS=Medicago truncatula GN=MTR_1g086950 PE=2 SV=1</t>
  </si>
  <si>
    <t>Ca_05597_v1.0_kabuli</t>
  </si>
  <si>
    <t>Ca_12122_v1.0_kabuli</t>
  </si>
  <si>
    <t>Serine/threonine protein phosphatase 2A regulatory subunit B&amp;apos; subunit alpha OS=Medicago truncatula GN=MTR_1g075800 PE=4 SV=1</t>
  </si>
  <si>
    <t>Ca_20010_v1.0_kabuli</t>
  </si>
  <si>
    <t>Ca_03957_v1.0_kabuli</t>
  </si>
  <si>
    <t>Curved DNA-binding protein OS=Medicago truncatula GN=MTR_3g091040 PE=4 SV=1</t>
  </si>
  <si>
    <t>Ca_08958_v1.0_kabuli</t>
  </si>
  <si>
    <t>Ca_05804_v1.0_kabuli</t>
  </si>
  <si>
    <t>Ca_11060_v1.0_kabuli</t>
  </si>
  <si>
    <t>Ca_16365_v1.0_kabuli</t>
  </si>
  <si>
    <t>Ca_06809_v1.0_kabuli</t>
  </si>
  <si>
    <t>Ca_13751_v1.0_kabuli</t>
  </si>
  <si>
    <t>Ca_20219_v1.0_kabuli</t>
  </si>
  <si>
    <t>Mo25 family protein OS=Medicago truncatula GN=MTR_4g133600 PE=4 SV=1</t>
  </si>
  <si>
    <t>Ca_10672_v1.0_kabuli</t>
  </si>
  <si>
    <t>Putative uncharacterized protein OS=Medicago truncatula GN=MTR_5g025520 PE=4 SV=1</t>
  </si>
  <si>
    <t>Ca_25415_v1.0_kabuli</t>
  </si>
  <si>
    <t>Ca_21294_v1.0_kabuli</t>
  </si>
  <si>
    <t>Ca_20163_v1.0_kabuli</t>
  </si>
  <si>
    <t>Ca_22329_v1.0_kabuli</t>
  </si>
  <si>
    <t>Ca_25353_v1.0_kabuli</t>
  </si>
  <si>
    <t>Uncharacterized protein OS=Prunus persica GN=PRUPE_ppa013386mg PE=4 SV=1</t>
  </si>
  <si>
    <t>Ca_27611_v1.0_kabuli</t>
  </si>
  <si>
    <t>Pentatricopeptide repeat-containing protein OS=Medicago truncatula GN=MTR_6g072030 PE=4 SV=1</t>
  </si>
  <si>
    <t>Ca_00150_v1.0_kabuli</t>
  </si>
  <si>
    <t>Transcription factor bHLH143 OS=Medicago truncatula GN=MTR_2g009360 PE=4 SV=1</t>
  </si>
  <si>
    <t>Ca_02896_v1.0_kabuli</t>
  </si>
  <si>
    <t>Formamidopyrimidine-DNA glycosylase OS=Medicago truncatula GN=MTR_2g104100 PE=4 SV=1</t>
  </si>
  <si>
    <t>Ca_14762_v1.0_kabuli</t>
  </si>
  <si>
    <t>Ca_09779_v1.0_kabuli</t>
  </si>
  <si>
    <t>Chlorophyll a/b binding protein OS=Medicago truncatula GN=MTR_5g097280 PE=3 SV=1</t>
  </si>
  <si>
    <t>Ca_15261_v1.0_kabuli</t>
  </si>
  <si>
    <t>Putative uncharacterized protein OS=Medicago truncatula GN=MTR_5g091690 PE=4 SV=1</t>
  </si>
  <si>
    <t>Ca_23065_v1.0_kabuli</t>
  </si>
  <si>
    <t>Bet1-like protein OS=Medicago truncatula GN=MTR_5g065550 PE=2 SV=1</t>
  </si>
  <si>
    <t>Ca_06152_v1.0_kabuli</t>
  </si>
  <si>
    <t>Cytochrome P450 OS=Medicago truncatula GN=MTR_7g079440 PE=3 SV=1</t>
  </si>
  <si>
    <t>Ca_03518_v1.0_kabuli</t>
  </si>
  <si>
    <t>ATP-dependent Clp protease proteolytic subunit OS=Medicago truncatula GN=MTR_1g086940 PE=1 SV=1</t>
  </si>
  <si>
    <t>Ca_05598_v1.0_kabuli</t>
  </si>
  <si>
    <t>Ca_12123_v1.0_kabuli</t>
  </si>
  <si>
    <t>Casein kinase I isoform delta-like protein OS=Medicago truncatula GN=MTR_1g075870 PE=4 SV=1</t>
  </si>
  <si>
    <t>Ca_20011_v1.0_kabuli</t>
  </si>
  <si>
    <t>Ca_03958_v1.0_kabuli</t>
  </si>
  <si>
    <t>Catalytic/ protein phosphatase type 2C/ protein serine/threonine phosphatase OS=Medicago truncatula GN=MTR_3g091060 PE=3 SV=1</t>
  </si>
  <si>
    <t>Ca_08959_v1.0_kabuli</t>
  </si>
  <si>
    <t>Ca_20324_v1.0_kabuli</t>
  </si>
  <si>
    <t>Ca_05805_v1.0_kabuli</t>
  </si>
  <si>
    <t>Ca_11061_v1.0_kabuli</t>
  </si>
  <si>
    <t>Ca_16366_v1.0_kabuli</t>
  </si>
  <si>
    <t>Ca_06810_v1.0_kabuli</t>
  </si>
  <si>
    <t>Sugar transporter ERD6-like protein OS=Medicago truncatula GN=MTR_4g118610 PE=3 SV=1</t>
  </si>
  <si>
    <t>Ca_13752_v1.0_kabuli</t>
  </si>
  <si>
    <t>Ca_20220_v1.0_kabuli</t>
  </si>
  <si>
    <t>Cysteine proteinase inhibitor OS=Medicago truncatula GN=MTR_2g103740 PE=4 SV=1</t>
  </si>
  <si>
    <t>Ca_10673_v1.0_kabuli</t>
  </si>
  <si>
    <t>Uncharacterized protein OS=Medicago truncatula GN=MTR_5g025500 PE=2 SV=1</t>
  </si>
  <si>
    <t>Ca_25416_v1.0_kabuli</t>
  </si>
  <si>
    <t>Ca_21295_v1.0_kabuli</t>
  </si>
  <si>
    <t>Ca_20164_v1.0_kabuli</t>
  </si>
  <si>
    <t>Lipoyl synthase, chloroplastic OS=Brassica rapa subsp. pekinensis GN=Bra028657 PE=3 SV=1</t>
  </si>
  <si>
    <t>Ca_22330_v1.0_kabuli</t>
  </si>
  <si>
    <t>Defective in cullin neddylation protein OS=Medicago truncatula PE=2 SV=1</t>
  </si>
  <si>
    <t>Ca_25354_v1.0_kabuli</t>
  </si>
  <si>
    <t>Ca_26533_v1.0_kabuli</t>
  </si>
  <si>
    <t>Ca_00151_v1.0_kabuli</t>
  </si>
  <si>
    <t>Peptidyl-prolyl cis-trans isomerase OS=Glycine max PE=4 SV=1</t>
  </si>
  <si>
    <t>Ca_02897_v1.0_kabuli</t>
  </si>
  <si>
    <t>NADH-ubiquinone oxidoreductase 24 kDa subunit OS=Medicago truncatula GN=MTR_2g104110 PE=1 SV=1</t>
  </si>
  <si>
    <t>Ca_14763_v1.0_kabuli</t>
  </si>
  <si>
    <t>Ca_09780_v1.0_kabuli</t>
  </si>
  <si>
    <t>Putative uncharacterized protein OS=Vitis vinifera GN=VIT_12s0057g00640 PE=4 SV=1</t>
  </si>
  <si>
    <t>Ca_15262_v1.0_kabuli</t>
  </si>
  <si>
    <t>Putative uncharacterized protein OS=Medicago truncatula GN=MTR_5g091710 PE=4 SV=1</t>
  </si>
  <si>
    <t>Ca_23066_v1.0_kabuli</t>
  </si>
  <si>
    <t>Putative uncharacterized protein OS=Medicago truncatula GN=MTR_4g050530 PE=4 SV=1</t>
  </si>
  <si>
    <t>Ca_06153_v1.0_kabuli</t>
  </si>
  <si>
    <t>Glycosyl transferase, family 28 OS=Medicago truncatula GN=MtrDRAFT_AC148994g31v2 PE=4 SV=1</t>
  </si>
  <si>
    <t>Ca_03519_v1.0_kabuli</t>
  </si>
  <si>
    <t>Putative uncharacterized protein OS=Medicago truncatula GN=MTR_1g086890 PE=4 SV=1</t>
  </si>
  <si>
    <t>Ca_05599_v1.0_kabuli</t>
  </si>
  <si>
    <t>Ca_12124_v1.0_kabuli</t>
  </si>
  <si>
    <t>Serine/threonine protein kinase 38-like protein OS=Medicago truncatula GN=MTR_1g075880 PE=4 SV=1</t>
  </si>
  <si>
    <t>Ca_20012_v1.0_kabuli</t>
  </si>
  <si>
    <t>Ca_03959_v1.0_kabuli</t>
  </si>
  <si>
    <t>Ca_08960_v1.0_kabuli</t>
  </si>
  <si>
    <t>Ca_20325_v1.0_kabuli</t>
  </si>
  <si>
    <t>Putative uncharacterized protein OS=Vitis vinifera GN=VIT_04s0044g01080 PE=4 SV=1</t>
  </si>
  <si>
    <t>Ca_05806_v1.0_kabuli</t>
  </si>
  <si>
    <t>Ca_11062_v1.0_kabuli</t>
  </si>
  <si>
    <t>Ca_16367_v1.0_kabuli</t>
  </si>
  <si>
    <t>Ca_23243_v1.0_kabuli</t>
  </si>
  <si>
    <t>3-ketoacyl-CoA thiolase 2, peroxisomal OS=Medicago truncatula GN=MTR_4g022430 PE=3 SV=1</t>
  </si>
  <si>
    <t>Ca_06811_v1.0_kabuli</t>
  </si>
  <si>
    <t>Ca_13753_v1.0_kabuli</t>
  </si>
  <si>
    <t>Ca_10674_v1.0_kabuli</t>
  </si>
  <si>
    <t>Chitinase domain-containing protein OS=Medicago truncatula GN=MTR_5g025480 PE=3 SV=1</t>
  </si>
  <si>
    <t>Ca_25417_v1.0_kabuli</t>
  </si>
  <si>
    <t>Putative uncharacterized protein OS=Medicago truncatula GN=MTR_3g095890 PE=4 SV=1</t>
  </si>
  <si>
    <t>Ca_21296_v1.0_kabuli</t>
  </si>
  <si>
    <t>Ca_20165_v1.0_kabuli</t>
  </si>
  <si>
    <t>Ca_22331_v1.0_kabuli</t>
  </si>
  <si>
    <t>Ca_25355_v1.0_kabuli</t>
  </si>
  <si>
    <t>Ca_26534_v1.0_kabuli</t>
  </si>
  <si>
    <t>Ca_02898_v1.0_kabuli</t>
  </si>
  <si>
    <t>Calcineurin subunit B OS=Medicago truncatula GN=MTR_2g104130 PE=4 SV=1</t>
  </si>
  <si>
    <t>Ca_14764_v1.0_kabuli</t>
  </si>
  <si>
    <t>Uncharacterized protein OS=Prunus persica GN=PRUPE_ppa000503mg PE=4 SV=1</t>
  </si>
  <si>
    <t>Ca_09781_v1.0_kabuli</t>
  </si>
  <si>
    <t>Putative uncharacterized protein OS=Medicago truncatula GN=MTR_5g097300 PE=4 SV=1</t>
  </si>
  <si>
    <t>Ca_15263_v1.0_kabuli</t>
  </si>
  <si>
    <t>Putative uncharacterized protein OS=Medicago truncatula GN=MTR_5g091720 PE=4 SV=1</t>
  </si>
  <si>
    <t>Ca_23760_v1.0_kabuli</t>
  </si>
  <si>
    <t>Ca_06154_v1.0_kabuli</t>
  </si>
  <si>
    <t>Ca_16533_v1.0_kabuli</t>
  </si>
  <si>
    <t>Phosphatidylinositol 3-and 4-kinase, catalytic OS=Medicago truncatula GN=MTR_7g017360 PE=4 SV=1</t>
  </si>
  <si>
    <t>Ca_03520_v1.0_kabuli</t>
  </si>
  <si>
    <t>Ca_05600_v1.0_kabuli</t>
  </si>
  <si>
    <t>Ca_12125_v1.0_kabuli</t>
  </si>
  <si>
    <t>Ca_20013_v1.0_kabuli</t>
  </si>
  <si>
    <t>RNA-directed DNA polymerase (Reverse transcriptase); Chromo; Zinc finger, CCHC-type; Peptidase aspartic, active site; Polynucleotidyl transferase, Ribonuclease H fold OS=Medicago truncatula GN=MtrDRAFT_AC150244g37v2 PE=4 SV=1</t>
  </si>
  <si>
    <t>Ca_03960_v1.0_kabuli</t>
  </si>
  <si>
    <t>Ca_08961_v1.0_kabuli</t>
  </si>
  <si>
    <t>Ca_20326_v1.0_kabuli</t>
  </si>
  <si>
    <t>Anamorsin homolog OS=Medicago truncatula GN=MTR_4g074480 PE=2 SV=1</t>
  </si>
  <si>
    <t>Ca_05807_v1.0_kabuli</t>
  </si>
  <si>
    <t>Ca_11063_v1.0_kabuli</t>
  </si>
  <si>
    <t>Ca_16368_v1.0_kabuli</t>
  </si>
  <si>
    <t>Ca_23244_v1.0_kabuli</t>
  </si>
  <si>
    <t>RING-H2 finger protein ATL1N OS=Medicago truncatula GN=MTR_4g022410 PE=4 SV=1</t>
  </si>
  <si>
    <t>Ca_06812_v1.0_kabuli</t>
  </si>
  <si>
    <t>1-deoxy-D-xylulose 5-phosphate synthase OS=Medicago truncatula GN=MTR_4g118640 PE=3 SV=1</t>
  </si>
  <si>
    <t>Ca_13754_v1.0_kabuli</t>
  </si>
  <si>
    <t>Ca_20222_v1.0_kabuli</t>
  </si>
  <si>
    <t>Putative uncharacterized protein OS=Medicago truncatula GN=MTR_4g133620 PE=4 SV=1</t>
  </si>
  <si>
    <t>Ca_10675_v1.0_kabuli</t>
  </si>
  <si>
    <t>Ca_21297_v1.0_kabuli</t>
  </si>
  <si>
    <t>Ca_22332_v1.0_kabuli</t>
  </si>
  <si>
    <t>Ca_25356_v1.0_kabuli</t>
  </si>
  <si>
    <t>Ca_26535_v1.0_kabuli</t>
  </si>
  <si>
    <t>Ca_02899_v1.0_kabuli</t>
  </si>
  <si>
    <t>WD repeat-containing protein, putative OS=Medicago truncatula GN=MTR_2g104140 PE=4 SV=1</t>
  </si>
  <si>
    <t>Ca_14765_v1.0_kabuli</t>
  </si>
  <si>
    <t>Ca_09782_v1.0_kabuli</t>
  </si>
  <si>
    <t>Potyvirus VPg interacting protein OS=Medicago truncatula GN=MTR_5g097360 PE=4 SV=1</t>
  </si>
  <si>
    <t>Ca_15264_v1.0_kabuli</t>
  </si>
  <si>
    <t>Ca_23761_v1.0_kabuli</t>
  </si>
  <si>
    <t>Serine-threonine protein kinase OS=Medicago truncatula GN=MTR_5g064540 PE=4 SV=1</t>
  </si>
  <si>
    <t>Ca_06155_v1.0_kabuli</t>
  </si>
  <si>
    <t>Ca_16534_v1.0_kabuli</t>
  </si>
  <si>
    <t>Ca_03521_v1.0_kabuli</t>
  </si>
  <si>
    <t>Putative uncharacterized protein OS=Medicago truncatula GN=MTR_1g086840 PE=4 SV=1</t>
  </si>
  <si>
    <t>Ca_05601_v1.0_kabuli</t>
  </si>
  <si>
    <t>Ca_12126_v1.0_kabuli</t>
  </si>
  <si>
    <t>Ca_20014_v1.0_kabuli</t>
  </si>
  <si>
    <t>Type II inositol-1,4,5-trisphosphate 5-phosphatase OS=Medicago truncatula GN=MTR_1g038810 PE=4 SV=1</t>
  </si>
  <si>
    <t>Ca_03961_v1.0_kabuli</t>
  </si>
  <si>
    <t>Protochlorophyllide reductase B OS=Medicago truncatula GN=MTR_3g009190 PE=4 SV=1</t>
  </si>
  <si>
    <t>Ca_08962_v1.0_kabuli</t>
  </si>
  <si>
    <t>Phosphatidylinositol transfer-like protein IV OS=Medicago truncatula GN=MTR_5g021050 PE=4 SV=1</t>
  </si>
  <si>
    <t>Ca_20327_v1.0_kabuli</t>
  </si>
  <si>
    <t>Ca_05808_v1.0_kabuli</t>
  </si>
  <si>
    <t>Putative uncharacterized protein OS=Vitis vinifera GN=VIT_02s0025g01170 PE=4 SV=1</t>
  </si>
  <si>
    <t>Ca_11064_v1.0_kabuli</t>
  </si>
  <si>
    <t>Ca_16369_v1.0_kabuli</t>
  </si>
  <si>
    <t>Ca_23245_v1.0_kabuli</t>
  </si>
  <si>
    <t>Ca_06813_v1.0_kabuli</t>
  </si>
  <si>
    <t>Putative uncharacterized protein OS=Medicago truncatula GN=MTR_4g118650 PE=4 SV=1</t>
  </si>
  <si>
    <t>Ca_13755_v1.0_kabuli</t>
  </si>
  <si>
    <t>Uncharacterized protein (Fragment) OS=Prunus persica GN=PRUPE_ppb020954mg PE=4 SV=1</t>
  </si>
  <si>
    <t>Ca_20223_v1.0_kabuli</t>
  </si>
  <si>
    <t>Chitin-inducible gibberellin-responsive protein OS=Medicago truncatula GN=MTR_4g133660 PE=4 SV=1</t>
  </si>
  <si>
    <t>Ca_10676_v1.0_kabuli</t>
  </si>
  <si>
    <t>Ca_20167_v1.0_kabuli</t>
  </si>
  <si>
    <t>Ca_25357_v1.0_kabuli</t>
  </si>
  <si>
    <t>Ca_26536_v1.0_kabuli</t>
  </si>
  <si>
    <t>Ca_00154_v1.0_kabuli</t>
  </si>
  <si>
    <t>Carbonic anhydrase OS=Medicago truncatula GN=MTR_2g009500 PE=3 SV=1</t>
  </si>
  <si>
    <t>Ca_02900_v1.0_kabuli</t>
  </si>
  <si>
    <t>Sodium-coupled neutral amino acid transporter OS=Medicago truncatula GN=MTR_2g104180 PE=4 SV=1</t>
  </si>
  <si>
    <t>Ca_09783_v1.0_kabuli</t>
  </si>
  <si>
    <t>Putative uncharacterized protein OS=Medicago truncatula GN=MTR_5g097370 PE=4 SV=1</t>
  </si>
  <si>
    <t>Ca_15265_v1.0_kabuli</t>
  </si>
  <si>
    <t>Putative uncharacterized protein OS=Medicago truncatula GN=MTR_5g091790 PE=4 SV=1</t>
  </si>
  <si>
    <t>Ca_06156_v1.0_kabuli</t>
  </si>
  <si>
    <t>Homeodomain-like OS=Medicago truncatula GN=MtrDRAFT_AC148994g9v2 PE=4 SV=1</t>
  </si>
  <si>
    <t>Ca_03522_v1.0_kabuli</t>
  </si>
  <si>
    <t>Pentatricopeptide repeat-containing protein OS=Medicago truncatula GN=MTR_1g086820 PE=4 SV=1</t>
  </si>
  <si>
    <t>Ca_05602_v1.0_kabuli</t>
  </si>
  <si>
    <t>Ca_12127_v1.0_kabuli</t>
  </si>
  <si>
    <t>Ca_20015_v1.0_kabuli</t>
  </si>
  <si>
    <t>Ca_03962_v1.0_kabuli</t>
  </si>
  <si>
    <t>Cyclic nucleotide-gated ion channel OS=Medicago truncatula GN=MTR_3g091080 PE=4 SV=1</t>
  </si>
  <si>
    <t>Ca_08963_v1.0_kabuli</t>
  </si>
  <si>
    <t>Ca_20328_v1.0_kabuli</t>
  </si>
  <si>
    <t>Putative uncharacterized protein OS=Medicago truncatula GN=MTR_4g019360 PE=4 SV=1</t>
  </si>
  <si>
    <t>Ca_05809_v1.0_kabuli</t>
  </si>
  <si>
    <t>Ca_11065_v1.0_kabuli</t>
  </si>
  <si>
    <t>Ca_16370_v1.0_kabuli</t>
  </si>
  <si>
    <t>Cysteine-rich receptor-like protein kinase OS=Medicago truncatula GN=MTR_4g081760 PE=4 SV=1</t>
  </si>
  <si>
    <t>Ca_23246_v1.0_kabuli</t>
  </si>
  <si>
    <t>Dof zinc finger protein OS=Medicago truncatula GN=MTR_4g022370 PE=4 SV=1</t>
  </si>
  <si>
    <t>Ca_06814_v1.0_kabuli</t>
  </si>
  <si>
    <t>DnaJ homolog subfamily B member OS=Medicago truncatula GN=MTR_4g118660 PE=4 SV=1</t>
  </si>
  <si>
    <t>Ca_13756_v1.0_kabuli</t>
  </si>
  <si>
    <t>Ca_20224_v1.0_kabuli</t>
  </si>
  <si>
    <t>Ca_10677_v1.0_kabuli</t>
  </si>
  <si>
    <t>Ca_23560_v1.0_kabuli</t>
  </si>
  <si>
    <t>Thiosulfate sulfurtransferase OS=Medicago truncatula GN=MTR_2g017630 PE=4 SV=1</t>
  </si>
  <si>
    <t>Ca_27204_v1.0_kabuli</t>
  </si>
  <si>
    <t>Ca_20168_v1.0_kabuli</t>
  </si>
  <si>
    <t>Putative uncharacterized protein OS=Vitis vinifera GN=VITISV_040578 PE=4 SV=1</t>
  </si>
  <si>
    <t>Ca_22334_v1.0_kabuli</t>
  </si>
  <si>
    <t>Ca_26537_v1.0_kabuli</t>
  </si>
  <si>
    <t>Ca_00155_v1.0_kabuli</t>
  </si>
  <si>
    <t>Sentrin-specific protease OS=Medicago truncatula GN=MTR_2g009580 PE=4 SV=1</t>
  </si>
  <si>
    <t>Ca_02901_v1.0_kabuli</t>
  </si>
  <si>
    <t>Putative uncharacterized protein OS=Medicago truncatula GN=MTR_2g104230 PE=4 SV=1</t>
  </si>
  <si>
    <t>Ca_14767_v1.0_kabuli</t>
  </si>
  <si>
    <t>LlPR10.1C OS=Lupinus luteus GN=pr10.1c PE=2 SV=1</t>
  </si>
  <si>
    <t>Ca_09784_v1.0_kabuli</t>
  </si>
  <si>
    <t>Histidine kinase cytokinin receptor OS=Medicago truncatula GN=MTR_5g097410 PE=4 SV=1</t>
  </si>
  <si>
    <t>Ca_15266_v1.0_kabuli</t>
  </si>
  <si>
    <t>HVA22-like protein f OS=Medicago truncatula GN=MTR_5g091800 PE=2 SV=1</t>
  </si>
  <si>
    <t>Ca_06157_v1.0_kabuli</t>
  </si>
  <si>
    <t>Protein kinase; Peptidoglycan-binding LysM OS=Medicago truncatula GN=MtrDRAFT_AC148994g16v2 PE=4 SV=1</t>
  </si>
  <si>
    <t>Ca_16536_v1.0_kabuli</t>
  </si>
  <si>
    <t>Putative uncharacterized protein OS=Medicago truncatula GN=MTR_8g035470 PE=4 SV=1</t>
  </si>
  <si>
    <t>Ca_03523_v1.0_kabuli</t>
  </si>
  <si>
    <t>Putative uncharacterized protein OS=Medicago truncatula GN=MTR_1g086810 PE=4 SV=1</t>
  </si>
  <si>
    <t>Ca_05603_v1.0_kabuli</t>
  </si>
  <si>
    <t>Tic21 OS=Pisum sativum PE=2 SV=1</t>
  </si>
  <si>
    <t>Ca_12128_v1.0_kabuli</t>
  </si>
  <si>
    <t>Ca_20016_v1.0_kabuli</t>
  </si>
  <si>
    <t>Putative uncharacterized protein OS=Medicago truncatula GN=MTR_1g038840 PE=4 SV=1</t>
  </si>
  <si>
    <t>Ca_03963_v1.0_kabuli</t>
  </si>
  <si>
    <t>Spermidine synthase OS=Medicago truncatula GN=MTR_3g091090 PE=3 SV=1</t>
  </si>
  <si>
    <t>Ca_08964_v1.0_kabuli</t>
  </si>
  <si>
    <t>Ca_20329_v1.0_kabuli</t>
  </si>
  <si>
    <t>Phospholipid-translocating P-type ATPase flippase family protein OS=Medicago truncatula GN=MTR_3g007240 PE=4 SV=1</t>
  </si>
  <si>
    <t>Ca_05810_v1.0_kabuli</t>
  </si>
  <si>
    <t>Ca_11066_v1.0_kabuli</t>
  </si>
  <si>
    <t>Ca_16371_v1.0_kabuli</t>
  </si>
  <si>
    <t>Two-component response regulator ARR1 OS=Medicago truncatula GN=MTR_4g081710 PE=4 SV=1</t>
  </si>
  <si>
    <t>Ca_23247_v1.0_kabuli</t>
  </si>
  <si>
    <t>Xylosyltransferase OS=Medicago truncatula GN=MTR_4g022240 PE=4 SV=1</t>
  </si>
  <si>
    <t>Ca_06815_v1.0_kabuli</t>
  </si>
  <si>
    <t>Pentatricopeptide repeat-containing protein OS=Medicago truncatula GN=MTR_4g118700 PE=4 SV=1</t>
  </si>
  <si>
    <t>Ca_13757_v1.0_kabuli</t>
  </si>
  <si>
    <t>Ca_20225_v1.0_kabuli</t>
  </si>
  <si>
    <t>Ca_10678_v1.0_kabuli</t>
  </si>
  <si>
    <t>Ca_27205_v1.0_kabuli</t>
  </si>
  <si>
    <t>Fructose-bisphosphate aldolase OS=Medicago truncatula PE=2 SV=1</t>
  </si>
  <si>
    <t>Ca_20169_v1.0_kabuli</t>
  </si>
  <si>
    <t>Ca_22335_v1.0_kabuli</t>
  </si>
  <si>
    <t>Ca_26538_v1.0_kabuli</t>
  </si>
  <si>
    <t>Ca_00156_v1.0_kabuli</t>
  </si>
  <si>
    <t>HAD-superfamily phosphatase subfamily IIIC; TonB box, N-terminal OS=Medicago truncatula GN=MTR_2g009600 PE=4 SV=1</t>
  </si>
  <si>
    <t>Ca_02902_v1.0_kabuli</t>
  </si>
  <si>
    <t>Uncharacterized protein OS=Prunus persica GN=PRUPE_ppa003638mg PE=4 SV=1</t>
  </si>
  <si>
    <t>Ca_14768_v1.0_kabuli</t>
  </si>
  <si>
    <t>Putative uncharacterized protein OS=Medicago truncatula GN=MTR_2g035300 PE=4 SV=1</t>
  </si>
  <si>
    <t>Ca_09785_v1.0_kabuli</t>
  </si>
  <si>
    <t>Glucan endo-1,3-beta-glucosidase OS=Medicago truncatula GN=MTR_5g097420 PE=4 SV=1</t>
  </si>
  <si>
    <t>Ca_15267_v1.0_kabuli</t>
  </si>
  <si>
    <t>Putative uncharacterized protein OS=Medicago truncatula GN=MTR_5g091810 PE=4 SV=1</t>
  </si>
  <si>
    <t>Ca_23764_v1.0_kabuli</t>
  </si>
  <si>
    <t>14-3-3-like protein OS=Cicer arietinum GN=1433 PE=1 SV=1</t>
  </si>
  <si>
    <t>Ca_06158_v1.0_kabuli</t>
  </si>
  <si>
    <t>Protein kinase OS=Medicago truncatula GN=MTR_7g079320 PE=4 SV=1</t>
  </si>
  <si>
    <t>Ca_16537_v1.0_kabuli</t>
  </si>
  <si>
    <t>Ca_03524_v1.0_kabuli</t>
  </si>
  <si>
    <t>WRKY transcription factor OS=Medicago truncatula GN=MTR_1g086790 PE=4 SV=1</t>
  </si>
  <si>
    <t>Ca_05604_v1.0_kabuli</t>
  </si>
  <si>
    <t>Ca_12129_v1.0_kabuli</t>
  </si>
  <si>
    <t>Malate dehydrogenase OS=Lotus japonicus PE=2 SV=1</t>
  </si>
  <si>
    <t>Ca_20017_v1.0_kabuli</t>
  </si>
  <si>
    <t>Tel2-interacting protein OS=Medicago truncatula GN=MTR_1g038850 PE=4 SV=1</t>
  </si>
  <si>
    <t>Ca_03964_v1.0_kabuli</t>
  </si>
  <si>
    <t>Putative uncharacterized protein OS=Medicago truncatula GN=MTR_3g091130 PE=4 SV=1</t>
  </si>
  <si>
    <t>Ca_08965_v1.0_kabuli</t>
  </si>
  <si>
    <t>Ca_20330_v1.0_kabuli</t>
  </si>
  <si>
    <t>Putative uncharacterized protein OS=Medicago truncatula GN=MTR_3g007250 PE=4 SV=1</t>
  </si>
  <si>
    <t>Ca_05811_v1.0_kabuli</t>
  </si>
  <si>
    <t>Ca_11067_v1.0_kabuli</t>
  </si>
  <si>
    <t>Uracil-DNA glycosylase OS=Glycine max PE=3 SV=1</t>
  </si>
  <si>
    <t>Ca_16372_v1.0_kabuli</t>
  </si>
  <si>
    <t>Dof zinc finger protein DOF1.10 OS=Medicago truncatula GN=MTR_4g082060 PE=4 SV=1</t>
  </si>
  <si>
    <t>Ca_06816_v1.0_kabuli</t>
  </si>
  <si>
    <t>Helicase swr1 OS=Medicago truncatula GN=MTR_4g118720 PE=4 SV=1</t>
  </si>
  <si>
    <t>Ca_13758_v1.0_kabuli</t>
  </si>
  <si>
    <t>Ca_20226_v1.0_kabuli</t>
  </si>
  <si>
    <t>Ca_10679_v1.0_kabuli</t>
  </si>
  <si>
    <t>Conserved oligomeric Golgi complex subunit OS=Medicago truncatula GN=MTR_5g025410 PE=4 SV=1</t>
  </si>
  <si>
    <t>Ca_23562_v1.0_kabuli</t>
  </si>
  <si>
    <t>IQ domain-containing protein OS=Medicago truncatula GN=MTR_039s0001 PE=4 SV=1</t>
  </si>
  <si>
    <t>Ca_27206_v1.0_kabuli</t>
  </si>
  <si>
    <t>Ca_22336_v1.0_kabuli</t>
  </si>
  <si>
    <t>Ca_27541_v1.0_kabuli</t>
  </si>
  <si>
    <t>Ca_28062_v1.0_kabuli</t>
  </si>
  <si>
    <t>Auxin-induced protein 6B OS=Medicago truncatula GN=MTR_3g117610 PE=4 SV=1</t>
  </si>
  <si>
    <t>Ca_00157_v1.0_kabuli</t>
  </si>
  <si>
    <t>Centromere protein, putative OS=Medicago truncatula GN=MTR_2g009620 PE=4 SV=1</t>
  </si>
  <si>
    <t>Ca_02903_v1.0_kabuli</t>
  </si>
  <si>
    <t>Putative uncharacterized protein OS=Medicago truncatula GN=MTR_2g104380 PE=4 SV=1</t>
  </si>
  <si>
    <t>Ca_14769_v1.0_kabuli</t>
  </si>
  <si>
    <t>Ca_09786_v1.0_kabuli</t>
  </si>
  <si>
    <t>Chitin-inducible gibberellin-responsive protein OS=Medicago truncatula GN=MTR_5g097480 PE=4 SV=1</t>
  </si>
  <si>
    <t>Ca_15268_v1.0_kabuli</t>
  </si>
  <si>
    <t>Protein kinase family protein OS=Medicago truncatula GN=MTR_5g091880 PE=4 SV=1</t>
  </si>
  <si>
    <t>Ca_23765_v1.0_kabuli</t>
  </si>
  <si>
    <t>Subunit 6b of cytochrome c oxidase OS=Medicago truncatula GN=MTR_5g064600 PE=2 SV=1</t>
  </si>
  <si>
    <t>Ca_06159_v1.0_kabuli</t>
  </si>
  <si>
    <t>Proteinase inhibitor I9, subtilisin propeptide OS=Medicago truncatula GN=MtrDRAFT_AC148994g19v2 PE=4 SV=1</t>
  </si>
  <si>
    <t>Ca_16538_v1.0_kabuli</t>
  </si>
  <si>
    <t>Hypothetical plant protein OS=Medicago truncatula GN=MtrDRAFT_AC172742g11v1 PE=4 SV=1</t>
  </si>
  <si>
    <t>Ca_03525_v1.0_kabuli</t>
  </si>
  <si>
    <t>Putative uncharacterized protein OS=Medicago truncatula GN=MTR_1g086690 PE=4 SV=1</t>
  </si>
  <si>
    <t>Ca_05605_v1.0_kabuli</t>
  </si>
  <si>
    <t>Ca_12130_v1.0_kabuli</t>
  </si>
  <si>
    <t>Ca_20018_v1.0_kabuli</t>
  </si>
  <si>
    <t>Ca_03965_v1.0_kabuli</t>
  </si>
  <si>
    <t>mRNA cap guanine-N7 methyltransferase OS=Medicago truncatula GN=MTR_3g091140 PE=4 SV=1</t>
  </si>
  <si>
    <t>Ca_08966_v1.0_kabuli</t>
  </si>
  <si>
    <t>Ca_20331_v1.0_kabuli</t>
  </si>
  <si>
    <t>CrcB-like protein OS=Medicago truncatula GN=MTR_3g007470 PE=3 SV=1</t>
  </si>
  <si>
    <t>Ca_05812_v1.0_kabuli</t>
  </si>
  <si>
    <t>Ca_11068_v1.0_kabuli</t>
  </si>
  <si>
    <t>Ca_16373_v1.0_kabuli</t>
  </si>
  <si>
    <t>Calmodulin OS=Medicago truncatula GN=MTR_4g082050 PE=4 SV=1</t>
  </si>
  <si>
    <t>Ca_23249_v1.0_kabuli</t>
  </si>
  <si>
    <t>F-box/kelch-repeat protein OS=Medicago truncatula GN=MTR_4g024120 PE=4 SV=1</t>
  </si>
  <si>
    <t>Ca_06817_v1.0_kabuli</t>
  </si>
  <si>
    <t>Acyl carrier protein OS=Arachis hypogaea GN=ACP1 PE=2 SV=1</t>
  </si>
  <si>
    <t>Ca_13759_v1.0_kabuli</t>
  </si>
  <si>
    <t>RopGEF2 OS=Medicago truncatula PE=2 SV=1</t>
  </si>
  <si>
    <t>Ca_20227_v1.0_kabuli</t>
  </si>
  <si>
    <t>Ca_10680_v1.0_kabuli</t>
  </si>
  <si>
    <t>Auxin-induced protein 5NG4 OS=Medicago truncatula GN=MTR_5g025340 PE=4 SV=1</t>
  </si>
  <si>
    <t>Ca_23563_v1.0_kabuli</t>
  </si>
  <si>
    <t>Cytokinin oxidase OS=Medicago truncatula GN=MTR_4g044110 PE=4 SV=1</t>
  </si>
  <si>
    <t>Ca_20171_v1.0_kabuli</t>
  </si>
  <si>
    <t>Ca_22337_v1.0_kabuli</t>
  </si>
  <si>
    <t>Ca_28174_v1.0_kabuli</t>
  </si>
  <si>
    <t>Ca_28125_v1.0_kabuli</t>
  </si>
  <si>
    <t>Synaptotagmin-1 OS=Medicago truncatula GN=MTR_1g094810 PE=4 SV=1</t>
  </si>
  <si>
    <t>Ca_00158_v1.0_kabuli</t>
  </si>
  <si>
    <t>Uncharacterized protein OS=Medicago truncatula GN=MTR_2g009630 PE=2 SV=1</t>
  </si>
  <si>
    <t>Ca_02904_v1.0_kabuli</t>
  </si>
  <si>
    <t>Putative uncharacterized protein OS=Medicago truncatula GN=MTR_2g104400 PE=4 SV=1</t>
  </si>
  <si>
    <t>Ca_14770_v1.0_kabuli</t>
  </si>
  <si>
    <t>Ca_09787_v1.0_kabuli</t>
  </si>
  <si>
    <t>Ca_15269_v1.0_kabuli</t>
  </si>
  <si>
    <t>Ca_23766_v1.0_kabuli</t>
  </si>
  <si>
    <t>Putative uncharacterized protein OS=Medicago truncatula GN=MTR_5g064610 PE=1 SV=1</t>
  </si>
  <si>
    <t>Ca_06160_v1.0_kabuli</t>
  </si>
  <si>
    <t>Zinc finger, RING-type OS=Medicago truncatula GN=MtrDRAFT_AC148994g23v2 PE=4 SV=1</t>
  </si>
  <si>
    <t>Ca_16539_v1.0_kabuli</t>
  </si>
  <si>
    <t>Transcription factor BIM3 OS=Medicago truncatula GN=MTR_7g017320 PE=4 SV=1</t>
  </si>
  <si>
    <t>Ca_03526_v1.0_kabuli</t>
  </si>
  <si>
    <t>Ca_05606_v1.0_kabuli</t>
  </si>
  <si>
    <t>Ca_12131_v1.0_kabuli</t>
  </si>
  <si>
    <t>Ca_20019_v1.0_kabuli</t>
  </si>
  <si>
    <t>Peroxidase OS=Medicago truncatula GN=MTR_1g038680 PE=3 SV=1</t>
  </si>
  <si>
    <t>Ca_03966_v1.0_kabuli</t>
  </si>
  <si>
    <t>Putative uncharacterized protein OS=Medicago truncatula GN=MTR_3g118500 PE=4 SV=1</t>
  </si>
  <si>
    <t>Ca_08967_v1.0_kabuli</t>
  </si>
  <si>
    <t>Ca_20332_v1.0_kabuli</t>
  </si>
  <si>
    <t>Putative uncharacterized protein OS=Medicago truncatula GN=MTR_3g007480 PE=4 SV=1</t>
  </si>
  <si>
    <t>Ca_05813_v1.0_kabuli</t>
  </si>
  <si>
    <t>Ca_11069_v1.0_kabuli</t>
  </si>
  <si>
    <t>Ca_16374_v1.0_kabuli</t>
  </si>
  <si>
    <t>Myb-like protein A OS=Medicago truncatula GN=MTR_4g082040 PE=4 SV=1</t>
  </si>
  <si>
    <t>Ca_23250_v1.0_kabuli</t>
  </si>
  <si>
    <t>Peroxidase1B (Precursor) OS=Medicago sativa GN=prx1B PE=1 SV=1</t>
  </si>
  <si>
    <t>Ca_06818_v1.0_kabuli</t>
  </si>
  <si>
    <t>Vesicle-associated membrane protein-associated protein SCS2 OS=Medicago truncatula GN=MTR_4g118760 PE=4 SV=1</t>
  </si>
  <si>
    <t>Ca_13760_v1.0_kabuli</t>
  </si>
  <si>
    <t>Ca_20228_v1.0_kabuli</t>
  </si>
  <si>
    <t>Pentatricopeptide repeat-containing protein OS=Medicago truncatula GN=MTR_4g133740 PE=4 SV=1</t>
  </si>
  <si>
    <t>Ca_10681_v1.0_kabuli</t>
  </si>
  <si>
    <t>Auxin-induced protein 5NG4 OS=Medicago truncatula GN=MTR_5g025290 PE=4 SV=1</t>
  </si>
  <si>
    <t>Ca_24954_v1.0_kabuli</t>
  </si>
  <si>
    <t>Ca_20172_v1.0_kabuli</t>
  </si>
  <si>
    <t>Ca_22338_v1.0_kabuli</t>
  </si>
  <si>
    <t>Ca_28131_v1.0_kabuli</t>
  </si>
  <si>
    <t>Ca_00159_v1.0_kabuli</t>
  </si>
  <si>
    <t>Heterogeneous nuclear ribonucleoprotein K OS=Medicago truncatula GN=MTR_2g009650 PE=4 SV=1</t>
  </si>
  <si>
    <t>Ca_02905_v1.0_kabuli</t>
  </si>
  <si>
    <t>Putative uncharacterized protein OS=Medicago truncatula GN=MTR_4g009710 PE=4 SV=1</t>
  </si>
  <si>
    <t>Ca_14771_v1.0_kabuli</t>
  </si>
  <si>
    <t>Ca_09788_v1.0_kabuli</t>
  </si>
  <si>
    <t>Protein DGCR14 OS=Medicago truncatula GN=MTR_5g097510 PE=4 SV=1</t>
  </si>
  <si>
    <t>Ca_15270_v1.0_kabuli</t>
  </si>
  <si>
    <t>Uncharacterized protein OS=Medicago truncatula GN=MTR_5g091900 PE=2 SV=1</t>
  </si>
  <si>
    <t>Ca_23767_v1.0_kabuli</t>
  </si>
  <si>
    <t>Ca_06161_v1.0_kabuli</t>
  </si>
  <si>
    <t>Golgin candidate OS=Medicago truncatula GN=MTR_7g079200 PE=4 SV=1</t>
  </si>
  <si>
    <t>Ca_16540_v1.0_kabuli</t>
  </si>
  <si>
    <t>E3 ubiquitin-protein ligase UBR4 OS=Medicago truncatula GN=MTR_7g017100 PE=4 SV=1</t>
  </si>
  <si>
    <t>Ca_03527_v1.0_kabuli</t>
  </si>
  <si>
    <t>Werner syndrome ATP-dependent helicase OS=Medicago truncatula GN=MTR_1g086720 PE=4 SV=1</t>
  </si>
  <si>
    <t>Ca_05607_v1.0_kabuli</t>
  </si>
  <si>
    <t>Limonoid UDP-glucosyltransferase OS=Medicago truncatula GN=MTR_3g049970 PE=3 SV=1</t>
  </si>
  <si>
    <t>Ca_12132_v1.0_kabuli</t>
  </si>
  <si>
    <t>Cryptochrome 2A apoprotein OS=Pisum sativum GN=CRY2A PE=2 SV=1</t>
  </si>
  <si>
    <t>Ca_20020_v1.0_kabuli</t>
  </si>
  <si>
    <t>Ca_03967_v1.0_kabuli</t>
  </si>
  <si>
    <t>Putative uncharacterized protein OS=Medicago truncatula GN=MTR_3g091180 PE=4 SV=1</t>
  </si>
  <si>
    <t>Ca_08968_v1.0_kabuli</t>
  </si>
  <si>
    <t>Putative uncharacterized protein OS=Medicago truncatula GN=MTR_2g068900 PE=4 SV=1</t>
  </si>
  <si>
    <t>Ca_20333_v1.0_kabuli</t>
  </si>
  <si>
    <t>FolD bifunctional protein OS=Medicago truncatula GN=MTR_3g007490 PE=3 SV=1</t>
  </si>
  <si>
    <t>Ca_05814_v1.0_kabuli</t>
  </si>
  <si>
    <t>Ca_11070_v1.0_kabuli</t>
  </si>
  <si>
    <t>Pentatricopeptide repeat-containing protein OS=Medicago truncatula GN=MTR_4g108060 PE=4 SV=1</t>
  </si>
  <si>
    <t>Ca_16375_v1.0_kabuli</t>
  </si>
  <si>
    <t>Transcription factor bHLH95 OS=Medicago truncatula GN=MTR_4g085660 PE=4 SV=1</t>
  </si>
  <si>
    <t>Ca_23251_v1.0_kabuli</t>
  </si>
  <si>
    <t>Ca_06819_v1.0_kabuli</t>
  </si>
  <si>
    <t>Sodium/hydrogen exchanger OS=Glycine max PE=3 SV=2</t>
  </si>
  <si>
    <t>Ca_13761_v1.0_kabuli</t>
  </si>
  <si>
    <t>Ca_20229_v1.0_kabuli</t>
  </si>
  <si>
    <t>Serine/threonine-protein kinase RIO1 OS=Medicago truncatula GN=MTR_7g090710 PE=3 SV=1</t>
  </si>
  <si>
    <t>Ca_10682_v1.0_kabuli</t>
  </si>
  <si>
    <t>Ectonucleoside triphosphate diphosphohydrolase OS=Medicago truncatula GN=MTR_5g025280 PE=4 SV=1</t>
  </si>
  <si>
    <t>Ca_23565_v1.0_kabuli</t>
  </si>
  <si>
    <t>Ca_24955_v1.0_kabuli</t>
  </si>
  <si>
    <t>Putative PRP8 protein OS=Oryza sativa subsp. japonica GN=OSJNBb0099P06.8 PE=4 SV=1</t>
  </si>
  <si>
    <t>Ca_20173_v1.0_kabuli</t>
  </si>
  <si>
    <t>Condensin complex subunit 1 OS=Glycine max PE=3 SV=1</t>
  </si>
  <si>
    <t>Ca_27899_v1.0_kabuli</t>
  </si>
  <si>
    <t>Ca_28110_v1.0_kabuli</t>
  </si>
  <si>
    <t>Ca_00160_v1.0_kabuli</t>
  </si>
  <si>
    <t>Protein C6orf115, putative OS=Medicago truncatula GN=MtrDRAFT_AC148971g36v2 PE=4 SV=2</t>
  </si>
  <si>
    <t>Ca_02906_v1.0_kabuli</t>
  </si>
  <si>
    <t>Ca_14772_v1.0_kabuli</t>
  </si>
  <si>
    <t>Ca_09789_v1.0_kabuli</t>
  </si>
  <si>
    <t>MAP kinase-like protein OS=Medicago truncatula GN=MTR_5g097530 PE=4 SV=1</t>
  </si>
  <si>
    <t>Ca_15271_v1.0_kabuli</t>
  </si>
  <si>
    <t>Hexaprenyldihydroxybenzoate methyltransferase OS=Medicago truncatula GN=MTR_5g091910 PE=4 SV=1</t>
  </si>
  <si>
    <t>Ca_06162_v1.0_kabuli</t>
  </si>
  <si>
    <t>Ca_16541_v1.0_kabuli</t>
  </si>
  <si>
    <t>Ca_03528_v1.0_kabuli</t>
  </si>
  <si>
    <t>Ca_05608_v1.0_kabuli</t>
  </si>
  <si>
    <t>Ca_12133_v1.0_kabuli</t>
  </si>
  <si>
    <t>Ca_20021_v1.0_kabuli</t>
  </si>
  <si>
    <t>TCP family transcription factor OS=Medicago truncatula GN=MTR_1g038650 PE=4 SV=1</t>
  </si>
  <si>
    <t>Ca_03968_v1.0_kabuli</t>
  </si>
  <si>
    <t>Phosphomevalonate kinase OS=Medicago truncatula GN=MTR_3g091190 PE=3 SV=1</t>
  </si>
  <si>
    <t>Ca_08969_v1.0_kabuli</t>
  </si>
  <si>
    <t>Uncharacterized protein OS=Prunus persica GN=PRUPE_ppa004024mg PE=4 SV=1</t>
  </si>
  <si>
    <t>Ca_20334_v1.0_kabuli</t>
  </si>
  <si>
    <t>Ca_05815_v1.0_kabuli</t>
  </si>
  <si>
    <t>WRKY family transcription factor OS=Cicer arietinum GN=WRKY1 PE=2 SV=1</t>
  </si>
  <si>
    <t>Ca_16376_v1.0_kabuli</t>
  </si>
  <si>
    <t>Ca_23252_v1.0_kabuli</t>
  </si>
  <si>
    <t>BTB/POZ domain-containing protein OS=Medicago truncatula GN=MTR_4g022330 PE=4 SV=1</t>
  </si>
  <si>
    <t>Ca_06820_v1.0_kabuli</t>
  </si>
  <si>
    <t>Putative uncharacterized protein OS=Medicago truncatula GN=MTR_4g118790 PE=4 SV=1</t>
  </si>
  <si>
    <t>Ca_13762_v1.0_kabuli</t>
  </si>
  <si>
    <t>Ca_20230_v1.0_kabuli</t>
  </si>
  <si>
    <t>Uncharacterized protein OS=Medicago truncatula GN=MTR_4g133770 PE=2 SV=1</t>
  </si>
  <si>
    <t>Ca_10683_v1.0_kabuli</t>
  </si>
  <si>
    <t>Nine-cis-epoxycarotenoid dioxygenase4 OS=Pisum sativum GN=nced4 PE=2 SV=1</t>
  </si>
  <si>
    <t>Ca_23566_v1.0_kabuli</t>
  </si>
  <si>
    <t>Ca_24956_v1.0_kabuli</t>
  </si>
  <si>
    <t>Ca_22340_v1.0_kabuli</t>
  </si>
  <si>
    <t>F-box/LRR-repeat protein OS=Medicago truncatula GN=MTR_4g006450 PE=4 SV=1</t>
  </si>
  <si>
    <t>Ca_28118_v1.0_kabuli</t>
  </si>
  <si>
    <t>Ca_28260_v1.0_kabuli</t>
  </si>
  <si>
    <t>Ca_00161_v1.0_kabuli</t>
  </si>
  <si>
    <t>Dynamin-related protein 3A OS=Medicago truncatula GN=MTR_2g009690 PE=3 SV=1</t>
  </si>
  <si>
    <t>Ca_02907_v1.0_kabuli</t>
  </si>
  <si>
    <t>Pentatricopeptide repeat-containing protein OS=Medicago truncatula GN=MTR_2g104640 PE=4 SV=1</t>
  </si>
  <si>
    <t>Ca_14773_v1.0_kabuli</t>
  </si>
  <si>
    <t>Ca_09790_v1.0_kabuli</t>
  </si>
  <si>
    <t>Heterogeneous nuclear ribonucleoprotein A1, A2/B1-like protein OS=Medicago truncatula GN=MTR_5g097580 PE=4 SV=1</t>
  </si>
  <si>
    <t>Ca_15272_v1.0_kabuli</t>
  </si>
  <si>
    <t>Ca_23769_v1.0_kabuli</t>
  </si>
  <si>
    <t>Ca_06163_v1.0_kabuli</t>
  </si>
  <si>
    <t>WRKY transcription factor OS=Medicago truncatula GN=MTR_7g079010 PE=4 SV=1</t>
  </si>
  <si>
    <t>Ca_16542_v1.0_kabuli</t>
  </si>
  <si>
    <t>WD repeat-containing protein OS=Medicago truncatula GN=MTR_7g016970 PE=4 SV=1</t>
  </si>
  <si>
    <t>Ca_03529_v1.0_kabuli</t>
  </si>
  <si>
    <t>Putative uncharacterized protein OS=Medicago truncatula GN=MTR_1g086650 PE=4 SV=1</t>
  </si>
  <si>
    <t>Ca_05609_v1.0_kabuli</t>
  </si>
  <si>
    <t>Lipase OS=Glycine max PE=3 SV=1</t>
  </si>
  <si>
    <t>Ca_12134_v1.0_kabuli</t>
  </si>
  <si>
    <t>Ca_20022_v1.0_kabuli</t>
  </si>
  <si>
    <t>Ca_03969_v1.0_kabuli</t>
  </si>
  <si>
    <t>Splicing factor 3a OS=Medicago truncatula GN=MTR_3g091250 PE=4 SV=1</t>
  </si>
  <si>
    <t>Ca_08970_v1.0_kabuli</t>
  </si>
  <si>
    <t>Putative uncharacterized protein OS=Vitis vinifera GN=VIT_06s0004g07660 PE=3 SV=1</t>
  </si>
  <si>
    <t>Ca_20335_v1.0_kabuli</t>
  </si>
  <si>
    <t>Histone acetyltransferase OS=Medicago truncatula GN=MTR_3g007710 PE=4 SV=1</t>
  </si>
  <si>
    <t>Ca_05816_v1.0_kabuli</t>
  </si>
  <si>
    <t>Ca_11072_v1.0_kabuli</t>
  </si>
  <si>
    <t>Transcription elongation regulator OS=Medicago truncatula GN=MTR_4g074440 PE=4 SV=1</t>
  </si>
  <si>
    <t>Ca_16377_v1.0_kabuli</t>
  </si>
  <si>
    <t>Alpha-expansin 4 OS=Cicer arietinum GN=expa4 PE=2 SV=1</t>
  </si>
  <si>
    <t>Ca_23253_v1.0_kabuli</t>
  </si>
  <si>
    <t>Ca_06821_v1.0_kabuli</t>
  </si>
  <si>
    <t>Uncharacterized protein OS=Medicago truncatula GN=MTR_4g118800 PE=2 SV=1</t>
  </si>
  <si>
    <t>Ca_13763_v1.0_kabuli</t>
  </si>
  <si>
    <t>Uncharacterized protein (Fragment) OS=Glycine max PE=3 SV=2</t>
  </si>
  <si>
    <t>Ca_20231_v1.0_kabuli</t>
  </si>
  <si>
    <t>Ca_10684_v1.0_kabuli</t>
  </si>
  <si>
    <t>Ca_23567_v1.0_kabuli</t>
  </si>
  <si>
    <t>Calcium-transporting ATPase 2, plasma membrane-type OS=Medicago truncatula GN=MTR_4g043710 PE=4 SV=1</t>
  </si>
  <si>
    <t>Ca_24957_v1.0_kabuli</t>
  </si>
  <si>
    <t>Ca_22341_v1.0_kabuli</t>
  </si>
  <si>
    <t>Putative uncharacterized protein OS=Medicago truncatula GN=MTR_8g060830 PE=4 SV=1</t>
  </si>
  <si>
    <t>Ca_28233_v1.0_kabuli</t>
  </si>
  <si>
    <t>Ca_02908_v1.0_kabuli</t>
  </si>
  <si>
    <t>3-isopropylmalate dehydrogenase OS=Medicago truncatula GN=MTR_2g104610 PE=3 SV=1</t>
  </si>
  <si>
    <t>Ca_14774_v1.0_kabuli</t>
  </si>
  <si>
    <t>Ca_09791_v1.0_kabuli</t>
  </si>
  <si>
    <t>Auxin-induced in root cultures protein OS=Medicago truncatula GN=MTR_5g097620 PE=4 SV=1</t>
  </si>
  <si>
    <t>Ca_15273_v1.0_kabuli</t>
  </si>
  <si>
    <t>Citrate synthase OS=Medicago truncatula GN=MTR_5g091930 PE=3 SV=1</t>
  </si>
  <si>
    <t>Ca_23770_v1.0_kabuli</t>
  </si>
  <si>
    <t>Neutral amino acid transport protein OS=Medicago truncatula GN=MTR_5g064750 PE=4 SV=1</t>
  </si>
  <si>
    <t>Ca_06164_v1.0_kabuli</t>
  </si>
  <si>
    <t>Diacylglycerol kinase OS=Medicago truncatula GN=MTR_7g079020 PE=4 SV=1</t>
  </si>
  <si>
    <t>Ca_16543_v1.0_kabuli</t>
  </si>
  <si>
    <t>Subtilisin-like protease OS=Medicago truncatula GN=MTR_2g089860 PE=4 SV=1</t>
  </si>
  <si>
    <t>Ca_03530_v1.0_kabuli</t>
  </si>
  <si>
    <t>Ca_05610_v1.0_kabuli</t>
  </si>
  <si>
    <t>Ca_12135_v1.0_kabuli</t>
  </si>
  <si>
    <t>Ca_20120_v1.0_kabuli</t>
  </si>
  <si>
    <t>Ca_08971_v1.0_kabuli</t>
  </si>
  <si>
    <t>Ca_20336_v1.0_kabuli</t>
  </si>
  <si>
    <t>Ca_05817_v1.0_kabuli</t>
  </si>
  <si>
    <t>Ca_11073_v1.0_kabuli</t>
  </si>
  <si>
    <t>Pentatricopeptide repeat-containing protein OS=Medicago truncatula GN=MTR_4g108030 PE=4 SV=1</t>
  </si>
  <si>
    <t>Ca_16378_v1.0_kabuli</t>
  </si>
  <si>
    <t>Ca_23254_v1.0_kabuli</t>
  </si>
  <si>
    <t>Putative uncharacterized protein OS=Vitis vinifera GN=VITISV_003642 PE=4 SV=1</t>
  </si>
  <si>
    <t>Ca_06822_v1.0_kabuli</t>
  </si>
  <si>
    <t>Putative uncharacterized protein OS=Medicago truncatula GN=MTR_4g118810 PE=3 SV=1</t>
  </si>
  <si>
    <t>Ca_13764_v1.0_kabuli</t>
  </si>
  <si>
    <t>Ca_20232_v1.0_kabuli</t>
  </si>
  <si>
    <t>Ca_10685_v1.0_kabuli</t>
  </si>
  <si>
    <t>Pentatricopeptide repeat-containing protein OS=Medicago truncatula GN=MTR_5g025200 PE=4 SV=1</t>
  </si>
  <si>
    <t>Ca_23568_v1.0_kabuli</t>
  </si>
  <si>
    <t>Calcium-transporting ATPase 4, plasma membrane-type OS=Medicago truncatula GN=MTR_4g043690 PE=3 SV=1</t>
  </si>
  <si>
    <t>Ca_24958_v1.0_kabuli</t>
  </si>
  <si>
    <t>Ca_20176_v1.0_kabuli</t>
  </si>
  <si>
    <t>Ca_22342_v1.0_kabuli</t>
  </si>
  <si>
    <t>Mitochondrial acidic protein MAM33 OS=Medicago truncatula GN=MTR_4g006560 PE=4 SV=1</t>
  </si>
  <si>
    <t>Ca_28197_v1.0_kabuli</t>
  </si>
  <si>
    <t>Ca_00163_v1.0_kabuli</t>
  </si>
  <si>
    <t>Ca_02909_v1.0_kabuli</t>
  </si>
  <si>
    <t>Ubiquitin carboxyl-terminal hydrolase OS=Medicago truncatula GN=MTR_2g104600 PE=4 SV=1</t>
  </si>
  <si>
    <t>Ca_14775_v1.0_kabuli</t>
  </si>
  <si>
    <t>Putative ABA-responsive protein OS=Cicer arietinum PE=2 SV=1</t>
  </si>
  <si>
    <t>Ca_09792_v1.0_kabuli</t>
  </si>
  <si>
    <t>Ca_15274_v1.0_kabuli</t>
  </si>
  <si>
    <t>BED finger-nbs resistance protein OS=Medicago truncatula GN=MTR_5g091950 PE=4 SV=1</t>
  </si>
  <si>
    <t>Ca_06165_v1.0_kabuli</t>
  </si>
  <si>
    <t>Ca_16544_v1.0_kabuli</t>
  </si>
  <si>
    <t>Ca_03531_v1.0_kabuli</t>
  </si>
  <si>
    <t>Annotation was added to scaffolds in November 2011 Long chain fatty acid-CoA ligase OS=Medicago truncatula GN=MTR_1g086600 PE=4 SV=1</t>
  </si>
  <si>
    <t>Ca_05611_v1.0_kabuli</t>
  </si>
  <si>
    <t>Putative uncharacterized protein OS=Ricinus communis GN=RCOM_0811140 PE=4 SV=1</t>
  </si>
  <si>
    <t>Ca_12136_v1.0_kabuli</t>
  </si>
  <si>
    <t>Ca_03971_v1.0_kabuli</t>
  </si>
  <si>
    <t>Putative uncharacterized protein OS=Medicago truncatula GN=MTR_3g091280 PE=4 SV=1</t>
  </si>
  <si>
    <t>Ca_08972_v1.0_kabuli</t>
  </si>
  <si>
    <t>Ca_05818_v1.0_kabuli</t>
  </si>
  <si>
    <t>Ca_11074_v1.0_kabuli</t>
  </si>
  <si>
    <t>Ca_16379_v1.0_kabuli</t>
  </si>
  <si>
    <t>NAC domain protein OS=Medicago truncatula GN=NAC969 PE=2 SV=1</t>
  </si>
  <si>
    <t>Ca_23255_v1.0_kabuli</t>
  </si>
  <si>
    <t>Ca_06823_v1.0_kabuli</t>
  </si>
  <si>
    <t>Putative uncharacterized protein OS=Medicago truncatula GN=MTR_4g118830 PE=4 SV=1</t>
  </si>
  <si>
    <t>Ca_13765_v1.0_kabuli</t>
  </si>
  <si>
    <t>Ca_20233_v1.0_kabuli</t>
  </si>
  <si>
    <t>Ca_10686_v1.0_kabuli</t>
  </si>
  <si>
    <t>JmjC domain-containing protein OS=Medicago truncatula GN=MTR_5g025190 PE=4 SV=1</t>
  </si>
  <si>
    <t>Ca_23569_v1.0_kabuli</t>
  </si>
  <si>
    <t>F-box/FBD/LRR-repeat protein OS=Medicago truncatula GN=MTR_8g014260 PE=4 SV=1</t>
  </si>
  <si>
    <t>Ca_24959_v1.0_kabuli</t>
  </si>
  <si>
    <t>Ca_22343_v1.0_kabuli</t>
  </si>
  <si>
    <t>Zinc finger protein OS=Medicago truncatula GN=MTR_4g006600 PE=4 SV=1</t>
  </si>
  <si>
    <t>Ca_24706_v1.0_kabuli</t>
  </si>
  <si>
    <t>Ca_27990_v1.0_kabuli</t>
  </si>
  <si>
    <t>Thylakoid membrane phosphoprotein 14 kDa OS=Medicago truncatula GN=MTR_7g118290 PE=1 SV=1</t>
  </si>
  <si>
    <t>Ca_00164_v1.0_kabuli</t>
  </si>
  <si>
    <t>Ca_02910_v1.0_kabuli</t>
  </si>
  <si>
    <t>BHLH transcription factor OS=Medicago truncatula GN=MTR_2g104560 PE=4 SV=1</t>
  </si>
  <si>
    <t>Ca_14776_v1.0_kabuli</t>
  </si>
  <si>
    <t>Disease resistance response protein Pi49 OS=Medicago truncatula GN=MTR_2g035170 PE=2 SV=1</t>
  </si>
  <si>
    <t>Ca_09793_v1.0_kabuli</t>
  </si>
  <si>
    <t>Ca_15275_v1.0_kabuli</t>
  </si>
  <si>
    <t>Ca_06166_v1.0_kabuli</t>
  </si>
  <si>
    <t>Proline iminopeptidase OS=Medicago truncatula GN=MTR_7g079030 PE=4 SV=1</t>
  </si>
  <si>
    <t>Ca_16545_v1.0_kabuli</t>
  </si>
  <si>
    <t>Uncharacterized protein OS=Guillardia theta CCMP2712 GN=GUITHDRAFT_138807 PE=4 SV=1</t>
  </si>
  <si>
    <t>Ca_03532_v1.0_kabuli</t>
  </si>
  <si>
    <t>DNA methyltransferase 1-associated protein OS=Medicago truncatula GN=MTR_1g086590 PE=4 SV=1</t>
  </si>
  <si>
    <t>Ca_05612_v1.0_kabuli</t>
  </si>
  <si>
    <t>Ca_12137_v1.0_kabuli</t>
  </si>
  <si>
    <t>Putative uncharacterized protein OS=Medicago truncatula GN=MTR_1g093150 PE=4 SV=1</t>
  </si>
  <si>
    <t>Ca_20122_v1.0_kabuli</t>
  </si>
  <si>
    <t>Ca_03972_v1.0_kabuli</t>
  </si>
  <si>
    <t>Putative uncharacterized protein OS=Medicago truncatula GN=MTR_3g091290 PE=4 SV=1</t>
  </si>
  <si>
    <t>Ca_08973_v1.0_kabuli</t>
  </si>
  <si>
    <t>28S ribosomal protein S29 OS=Medicago truncatula GN=MTR_3g031280 PE=4 SV=1</t>
  </si>
  <si>
    <t>Ca_20338_v1.0_kabuli</t>
  </si>
  <si>
    <t>E3 ubiquitin-protein ligase synoviolin OS=Medicago truncatula GN=MTR_3g007760 PE=4 SV=1</t>
  </si>
  <si>
    <t>Ca_05819_v1.0_kabuli</t>
  </si>
  <si>
    <t>Predicted protein (Fragment) OS=Populus trichocarpa GN=POPTRDRAFT_180036 PE=4 SV=1</t>
  </si>
  <si>
    <t>Ca_11075_v1.0_kabuli</t>
  </si>
  <si>
    <t>Uncharacterized protein OS=Medicago truncatula GN=MTR_4g074590 PE=2 SV=1</t>
  </si>
  <si>
    <t>Ca_16380_v1.0_kabuli</t>
  </si>
  <si>
    <t>SET domain protein OS=Medicago truncatula GN=MTR_4g082140 PE=4 SV=1</t>
  </si>
  <si>
    <t>Ca_23256_v1.0_kabuli</t>
  </si>
  <si>
    <t>Ca_06824_v1.0_kabuli</t>
  </si>
  <si>
    <t>Putative uncharacterized protein OS=Medicago truncatula GN=MTR_3g069790 PE=4 SV=1</t>
  </si>
  <si>
    <t>Ca_13766_v1.0_kabuli</t>
  </si>
  <si>
    <t>Ca_20234_v1.0_kabuli</t>
  </si>
  <si>
    <t>Ca_10687_v1.0_kabuli</t>
  </si>
  <si>
    <t>Putative uncharacterized protein OS=Medicago truncatula GN=MTR_5g025160 PE=4 SV=1</t>
  </si>
  <si>
    <t>Ca_23570_v1.0_kabuli</t>
  </si>
  <si>
    <t>Ca_24960_v1.0_kabuli</t>
  </si>
  <si>
    <t>Ca_20178_v1.0_kabuli</t>
  </si>
  <si>
    <t>Ca_22344_v1.0_kabuli</t>
  </si>
  <si>
    <t>Golgi SNAP receptor complex member 1 OS=Medicago truncatula PE=2 SV=1</t>
  </si>
  <si>
    <t>Ca_24707_v1.0_kabuli</t>
  </si>
  <si>
    <t>Ca_28234_v1.0_kabuli</t>
  </si>
  <si>
    <t>Putative uncharacterized protein OS=Medicago truncatula GN=MTR_3g087250 PE=4 SV=1</t>
  </si>
  <si>
    <t>Ca_00165_v1.0_kabuli</t>
  </si>
  <si>
    <t>GMP synthase OS=Medicago truncatula GN=MTR_2g009720 PE=4 SV=1</t>
  </si>
  <si>
    <t>Ca_02911_v1.0_kabuli</t>
  </si>
  <si>
    <t>Transcription factor bHLH18 OS=Medicago truncatula GN=MTR_2g104550 PE=4 SV=1</t>
  </si>
  <si>
    <t>Ca_14777_v1.0_kabuli</t>
  </si>
  <si>
    <t>Pathogenesis-related protein PR10 OS=Medicago truncatula GN=MTR_2g035150 PE=2 SV=1</t>
  </si>
  <si>
    <t>Ca_09794_v1.0_kabuli</t>
  </si>
  <si>
    <t>Polygalacturonase (Precursor) OS=Medicago sativa GN=PG3 PE=3 SV=1</t>
  </si>
  <si>
    <t>Ca_15276_v1.0_kabuli</t>
  </si>
  <si>
    <t>Small heat shock protein C4 OS=Medicago truncatula GN=MTR_5g091960 PE=3 SV=1</t>
  </si>
  <si>
    <t>Ca_23773_v1.0_kabuli</t>
  </si>
  <si>
    <t>Ca_06167_v1.0_kabuli</t>
  </si>
  <si>
    <t>WRKY transcription factor OS=Medicago truncatula GN=MTR_7g079040 PE=4 SV=1</t>
  </si>
  <si>
    <t>Ca_16546_v1.0_kabuli</t>
  </si>
  <si>
    <t>Pentatricopeptide repeat-containing protein OS=Medicago truncatula GN=MTR_7g016960 PE=4 SV=1</t>
  </si>
  <si>
    <t>Ca_03533_v1.0_kabuli</t>
  </si>
  <si>
    <t>Gibberellin 2-beta-dioxygenase OS=Medicago truncatula GN=MTR_1g086550 PE=3 SV=1</t>
  </si>
  <si>
    <t>Ca_05613_v1.0_kabuli</t>
  </si>
  <si>
    <t>Ca_12138_v1.0_kabuli</t>
  </si>
  <si>
    <t>Ca_20123_v1.0_kabuli</t>
  </si>
  <si>
    <t>Monodehydroascorbate reductase OS=Medicago sativa PE=1 SV=1</t>
  </si>
  <si>
    <t>Ca_03973_v1.0_kabuli</t>
  </si>
  <si>
    <t>Histone-lysine N-methyltransferase ATX5 OS=Medicago truncatula GN=MTR_3g091310 PE=4 SV=1</t>
  </si>
  <si>
    <t>Ca_08974_v1.0_kabuli</t>
  </si>
  <si>
    <t>Wound-induced protein OS=Medicago truncatula GN=MTR_3g031270 PE=4 SV=1</t>
  </si>
  <si>
    <t>Ca_20339_v1.0_kabuli</t>
  </si>
  <si>
    <t>Cellulose synthase OS=Medicago truncatula GN=MTR_3g007770 PE=4 SV=1</t>
  </si>
  <si>
    <t>Ca_05820_v1.0_kabuli</t>
  </si>
  <si>
    <t>Ca_11076_v1.0_kabuli</t>
  </si>
  <si>
    <t>Palmitoyltransferase ZDHHC17 OS=Medicago truncatula GN=MTR_4g074600 PE=4 SV=1</t>
  </si>
  <si>
    <t>Ca_16381_v1.0_kabuli</t>
  </si>
  <si>
    <t>Anaphase-promoting complex subunit OS=Medicago truncatula GN=MTR_4g082150 PE=3 SV=1</t>
  </si>
  <si>
    <t>Ca_23419_v1.0_kabuli</t>
  </si>
  <si>
    <t>Glycosyltransferase CAZy family GT8 OS=Medicago truncatula GN=MTR_5g036580 PE=4 SV=1</t>
  </si>
  <si>
    <t>Ca_06825_v1.0_kabuli</t>
  </si>
  <si>
    <t>Putative uncharacterized protein OS=Medicago truncatula GN=MTR_4g118840 PE=4 SV=1</t>
  </si>
  <si>
    <t>Ca_13767_v1.0_kabuli</t>
  </si>
  <si>
    <t>Ca_20235_v1.0_kabuli</t>
  </si>
  <si>
    <t>Ca_10688_v1.0_kabuli</t>
  </si>
  <si>
    <t>Putative uncharacterized protein OS=Medicago truncatula GN=MTR_5g025150 PE=4 SV=1</t>
  </si>
  <si>
    <t>Ca_24961_v1.0_kabuli</t>
  </si>
  <si>
    <t>Ca_20179_v1.0_kabuli</t>
  </si>
  <si>
    <t>Chloroplast cystathionine beta lyase (Fragment) OS=Medicago sativa PE=2 SV=1</t>
  </si>
  <si>
    <t>Ca_26892_v1.0_kabuli</t>
  </si>
  <si>
    <t>30S ribosomal protein OS=Medicago truncatula GN=MTR_3g027140 PE=1 SV=1</t>
  </si>
  <si>
    <t>Ca_24708_v1.0_kabuli</t>
  </si>
  <si>
    <t>Pentatricopeptide repeat-containing protein OS=Medicago truncatula GN=MTR_3g008430 PE=4 SV=1</t>
  </si>
  <si>
    <t>Ca_00166_v1.0_kabuli</t>
  </si>
  <si>
    <t>Flavonoid 3-O-galactosyl transferase OS=Vigna mungo GN=UF3GaT PE=2 SV=1</t>
  </si>
  <si>
    <t>Ca_02912_v1.0_kabuli</t>
  </si>
  <si>
    <t>Ca_14778_v1.0_kabuli</t>
  </si>
  <si>
    <t>Putative uncharacterized protein OS=Medicago truncatula GN=MTR_2g035080 PE=4 SV=1</t>
  </si>
  <si>
    <t>Ca_09795_v1.0_kabuli</t>
  </si>
  <si>
    <t>Periodic tryptophan protein-like protein OS=Medicago truncatula GN=MTR_5g097870 PE=4 SV=1</t>
  </si>
  <si>
    <t>Ca_15277_v1.0_kabuli</t>
  </si>
  <si>
    <t>Ca_06168_v1.0_kabuli</t>
  </si>
  <si>
    <t>1-aminocyclopropane-1-carboxylate synthase OS=Medicago truncatula GN=MTR_7g079080 PE=3 SV=1</t>
  </si>
  <si>
    <t>Ca_16547_v1.0_kabuli</t>
  </si>
  <si>
    <t>Pentatricopeptide repeat OS=Medicago truncatula GN=MTR_7g016910 PE=4 SV=1</t>
  </si>
  <si>
    <t>Ca_03534_v1.0_kabuli</t>
  </si>
  <si>
    <t>Ca_05614_v1.0_kabuli</t>
  </si>
  <si>
    <t>Ca_12139_v1.0_kabuli</t>
  </si>
  <si>
    <t>Ca_20124_v1.0_kabuli</t>
  </si>
  <si>
    <t>Ca_03974_v1.0_kabuli</t>
  </si>
  <si>
    <t>Zinc finger protein CONSTANS-like protein OS=Medicago truncatula GN=MTR_3g091340 PE=4 SV=1</t>
  </si>
  <si>
    <t>Ca_08975_v1.0_kabuli</t>
  </si>
  <si>
    <t>WRKY transcription factor OS=Medicago truncatula GN=MTR_3g031220 PE=4 SV=1</t>
  </si>
  <si>
    <t>Ca_05821_v1.0_kabuli</t>
  </si>
  <si>
    <t>Ca_11077_v1.0_kabuli</t>
  </si>
  <si>
    <t>Putative uncharacterized protein OS=Medicago truncatula GN=MTR_4g074610 PE=4 SV=1</t>
  </si>
  <si>
    <t>Ca_16442_v1.0_kabuli</t>
  </si>
  <si>
    <t>Ca_23420_v1.0_kabuli</t>
  </si>
  <si>
    <t>Putative uncharacterized protein OS=Medicago truncatula GN=MTR_5g036560 PE=4 SV=1</t>
  </si>
  <si>
    <t>Ca_06826_v1.0_kabuli</t>
  </si>
  <si>
    <t>Ca_13768_v1.0_kabuli</t>
  </si>
  <si>
    <t>Ca_20236_v1.0_kabuli</t>
  </si>
  <si>
    <t>Acyl carrier protein OS=Medicago truncatula PE=2 SV=1</t>
  </si>
  <si>
    <t>Ca_10689_v1.0_kabuli</t>
  </si>
  <si>
    <t>Putative 60S ribosomal protein L1 OS=Trifolium pratense PE=1 SV=1</t>
  </si>
  <si>
    <t>Ca_23572_v1.0_kabuli</t>
  </si>
  <si>
    <t>Ca_20180_v1.0_kabuli</t>
  </si>
  <si>
    <t>Putative uncharacterized protein OS=Vitis vinifera GN=VITISV_040416 PE=4 SV=1</t>
  </si>
  <si>
    <t>Ca_26893_v1.0_kabuli</t>
  </si>
  <si>
    <t>Ca_24709_v1.0_kabuli</t>
  </si>
  <si>
    <t>Putative uncharacterized protein OS=Medicago truncatula GN=MTR_3g008470 PE=4 SV=1</t>
  </si>
  <si>
    <t>Ca_00167_v1.0_kabuli</t>
  </si>
  <si>
    <t>Pentatricopeptide repeat-containing protein OS=Medicago truncatula GN=MTR_2g009760 PE=4 SV=1</t>
  </si>
  <si>
    <t>Ca_02913_v1.0_kabuli</t>
  </si>
  <si>
    <t>Ca_14779_v1.0_kabuli</t>
  </si>
  <si>
    <t>Ca_09796_v1.0_kabuli</t>
  </si>
  <si>
    <t>Nuclear pore complex protein Nup98-Nup96 OS=Medicago truncatula GN=MTR_5g097890 PE=4 SV=1</t>
  </si>
  <si>
    <t>Ca_15278_v1.0_kabuli</t>
  </si>
  <si>
    <t>S locus F-box protein OS=Medicago truncatula GN=MTR_6g046320 PE=4 SV=1</t>
  </si>
  <si>
    <t>Ca_23775_v1.0_kabuli</t>
  </si>
  <si>
    <t>RING-H2 finger protein ATL1O OS=Medicago truncatula GN=MTR_5g064890 PE=4 SV=1</t>
  </si>
  <si>
    <t>Ca_06169_v1.0_kabuli</t>
  </si>
  <si>
    <t>Ca_16548_v1.0_kabuli</t>
  </si>
  <si>
    <t>Putative uncharacterized protein OS=Vitis vinifera GN=VIT_14s0083g00990 PE=4 SV=1</t>
  </si>
  <si>
    <t>Ca_03535_v1.0_kabuli</t>
  </si>
  <si>
    <t>MYB transcription factor OS=Medicago truncatula GN=MTR_1g086530 PE=4 SV=1</t>
  </si>
  <si>
    <t>Ca_05615_v1.0_kabuli</t>
  </si>
  <si>
    <t>Ca_12140_v1.0_kabuli</t>
  </si>
  <si>
    <t>Auxin-induced protein OS=Medicago truncatula GN=MTR_1g093350 PE=2 SV=1</t>
  </si>
  <si>
    <t>Ca_20125_v1.0_kabuli</t>
  </si>
  <si>
    <t>Calcineurin-like phosphoesterase OS=Glycine max PE=2 SV=1</t>
  </si>
  <si>
    <t>Ca_03975_v1.0_kabuli</t>
  </si>
  <si>
    <t>Flavonol synthase/flavanone 3-hydroxylase OS=Medicago truncatula GN=MTR_3g091350 PE=3 SV=1</t>
  </si>
  <si>
    <t>Ca_08976_v1.0_kabuli</t>
  </si>
  <si>
    <t>Putative uncharacterized protein OS=Medicago truncatula GN=MTR_3g031200 PE=4 SV=1</t>
  </si>
  <si>
    <t>Ca_20341_v1.0_kabuli</t>
  </si>
  <si>
    <t>8-amino-7-oxononanoate synthase-like protein OS=Medicago truncatula GN=MTR_3g008020 PE=4 SV=1</t>
  </si>
  <si>
    <t>Ca_05822_v1.0_kabuli</t>
  </si>
  <si>
    <t>Ca_11078_v1.0_kabuli</t>
  </si>
  <si>
    <t>Putative uncharacterized protein OS=Vitis vinifera GN=VIT_16s0039g01390 PE=3 SV=1</t>
  </si>
  <si>
    <t>Ca_16443_v1.0_kabuli</t>
  </si>
  <si>
    <t>Glucomannan 4-beta-mannosyltransferase OS=Medicago truncatula GN=MTR_4g055520 PE=4 SV=1</t>
  </si>
  <si>
    <t>Ca_23421_v1.0_kabuli</t>
  </si>
  <si>
    <t>Formin-like protein OS=Medicago truncatula GN=MTR_5g036540 PE=4 SV=1</t>
  </si>
  <si>
    <t>Ca_06827_v1.0_kabuli</t>
  </si>
  <si>
    <t>Ca_20237_v1.0_kabuli</t>
  </si>
  <si>
    <t>Ca_10690_v1.0_kabuli</t>
  </si>
  <si>
    <t>Kinesin-like calmodulin binding protein OS=Medicago truncatula GN=MTR_5g025100 PE=4 SV=1</t>
  </si>
  <si>
    <t>Ca_23573_v1.0_kabuli</t>
  </si>
  <si>
    <t>NBS/LRR resistance protein-like protein OS=Medicago truncatula GN=MTR_4g043260 PE=4 SV=1</t>
  </si>
  <si>
    <t>Ca_20181_v1.0_kabuli</t>
  </si>
  <si>
    <t>Ca_26894_v1.0_kabuli</t>
  </si>
  <si>
    <t>Ca_24710_v1.0_kabuli</t>
  </si>
  <si>
    <t>Ca_27742_v1.0_kabuli</t>
  </si>
  <si>
    <t>Receptor-like kinase OS=Medicago truncatula GN=MTR_5g085920 PE=4 SV=1</t>
  </si>
  <si>
    <t>Ca_00168_v1.0_kabuli</t>
  </si>
  <si>
    <t>DUF593-containing protein OS=Medicago truncatula GN=MTR_2g009770 PE=4 SV=1</t>
  </si>
  <si>
    <t>Ca_02914_v1.0_kabuli</t>
  </si>
  <si>
    <t>Vegetative cell wall protein gp1, putative OS=Ricinus communis GN=RCOM_0471200 PE=4 SV=1</t>
  </si>
  <si>
    <t>Ca_14780_v1.0_kabuli</t>
  </si>
  <si>
    <t>Ca_09797_v1.0_kabuli</t>
  </si>
  <si>
    <t>Chalcone reductase OS=Medicago sativa GN=CHR PE=1 SV=1</t>
  </si>
  <si>
    <t>Ca_15279_v1.0_kabuli</t>
  </si>
  <si>
    <t>F-box family protein OS=Medicago truncatula GN=MTR_5g022090 PE=4 SV=1</t>
  </si>
  <si>
    <t>Ca_24535_v1.0_kabuli</t>
  </si>
  <si>
    <t>Ca_06170_v1.0_kabuli</t>
  </si>
  <si>
    <t>Uncharacterized protein OS=Medicago truncatula GN=MTR_7g079110 PE=2 SV=1</t>
  </si>
  <si>
    <t>Ca_16549_v1.0_kabuli</t>
  </si>
  <si>
    <t>IMP dehydrogenase/GMP reductase, putative OS=Medicago truncatula GN=MtrDRAFT_AC151523g33v2 PE=4 SV=2</t>
  </si>
  <si>
    <t>Ca_03536_v1.0_kabuli</t>
  </si>
  <si>
    <t>Myb-like transcription factor OS=Medicago truncatula GN=MTR_1g086510 PE=4 SV=1</t>
  </si>
  <si>
    <t>Ca_05616_v1.0_kabuli</t>
  </si>
  <si>
    <t>Ca_12141_v1.0_kabuli</t>
  </si>
  <si>
    <t>Ca_20126_v1.0_kabuli</t>
  </si>
  <si>
    <t>Ca_03976_v1.0_kabuli</t>
  </si>
  <si>
    <t>Pectinesterase OS=Medicago truncatula GN=MTR_3g091380 PE=3 SV=1</t>
  </si>
  <si>
    <t>Ca_08977_v1.0_kabuli</t>
  </si>
  <si>
    <t>Cation proton exchanger OS=Medicago truncatula GN=MTR_3g031170 PE=4 SV=1</t>
  </si>
  <si>
    <t>Ca_20342_v1.0_kabuli</t>
  </si>
  <si>
    <t>Eugenol synthase OS=Medicago truncatula GN=MTR_3g008140 PE=4 SV=1</t>
  </si>
  <si>
    <t>Ca_05823_v1.0_kabuli</t>
  </si>
  <si>
    <t>Ca_11079_v1.0_kabuli</t>
  </si>
  <si>
    <t>Transcription factor tau subunit sfc4 OS=Medicago truncatula GN=MTR_4g079390 PE=4 SV=1</t>
  </si>
  <si>
    <t>Ca_16444_v1.0_kabuli</t>
  </si>
  <si>
    <t>Ca_23422_v1.0_kabuli</t>
  </si>
  <si>
    <t>Two-component response regulator ARR3 OS=Medicago truncatula GN=MTR_5g036480 PE=4 SV=1</t>
  </si>
  <si>
    <t>Ca_06828_v1.0_kabuli</t>
  </si>
  <si>
    <t>Ca_13770_v1.0_kabuli</t>
  </si>
  <si>
    <t>Ca_20238_v1.0_kabuli</t>
  </si>
  <si>
    <t>Nuclear trancsription factor Y subunit B8 OS=Medicago truncatula GN=NF-YB8 PE=2 SV=1</t>
  </si>
  <si>
    <t>Ca_10691_v1.0_kabuli</t>
  </si>
  <si>
    <t>Lectin-domain containing receptor kinase A4.2 OS=Medicago truncatula GN=MTR_5g025020 PE=4 SV=1</t>
  </si>
  <si>
    <t>Ca_23574_v1.0_kabuli</t>
  </si>
  <si>
    <t>Putative uncharacterized protein OS=Medicago truncatula GN=MTR_4g043500 PE=4 SV=1</t>
  </si>
  <si>
    <t>Ca_20182_v1.0_kabuli</t>
  </si>
  <si>
    <t>Ca_24711_v1.0_kabuli</t>
  </si>
  <si>
    <t>Ca_27743_v1.0_kabuli</t>
  </si>
  <si>
    <t>Receptor-like kinase OS=Medicago truncatula GN=MTR_5g089160 PE=4 SV=1</t>
  </si>
  <si>
    <t>Ca_00169_v1.0_kabuli</t>
  </si>
  <si>
    <t>U3 small nucleolar RNA-associated protein-like protein OS=Medicago truncatula GN=MTR_2g009800 PE=4 SV=1</t>
  </si>
  <si>
    <t>Ca_02915_v1.0_kabuli</t>
  </si>
  <si>
    <t>Ca_09798_v1.0_kabuli</t>
  </si>
  <si>
    <t>Ca_15280_v1.0_kabuli</t>
  </si>
  <si>
    <t>F-box family protein OS=Medicago truncatula GN=MTR_5g027370 PE=4 SV=1</t>
  </si>
  <si>
    <t>Ca_24536_v1.0_kabuli</t>
  </si>
  <si>
    <t>Ca_06171_v1.0_kabuli</t>
  </si>
  <si>
    <t>C-terminal binding protein OS=Medicago truncatula GN=MTR_7g078990 PE=4 SV=1</t>
  </si>
  <si>
    <t>Ca_16550_v1.0_kabuli</t>
  </si>
  <si>
    <t>Ca_03537_v1.0_kabuli</t>
  </si>
  <si>
    <t>Pentatricopeptide repeat-containing protein OS=Medicago truncatula GN=MTR_1g086500 PE=4 SV=1</t>
  </si>
  <si>
    <t>Ca_05617_v1.0_kabuli</t>
  </si>
  <si>
    <t>Ca_12142_v1.0_kabuli</t>
  </si>
  <si>
    <t>Ca_20127_v1.0_kabuli</t>
  </si>
  <si>
    <t>Ca_03977_v1.0_kabuli</t>
  </si>
  <si>
    <t>Phosphatidylinositol 4-kinase type 2-beta OS=Medicago truncatula GN=MTR_3g091400 PE=4 SV=1</t>
  </si>
  <si>
    <t>Ca_08978_v1.0_kabuli</t>
  </si>
  <si>
    <t>Cation/H+ exchanger OS=Medicago truncatula GN=MTR_3g031160 PE=4 SV=1</t>
  </si>
  <si>
    <t>Ca_20495_v1.0_kabuli</t>
  </si>
  <si>
    <t>Glucan 1,3-beta-glucosidase OS=Medicago truncatula GN=MTR_3g009030 PE=4 SV=1</t>
  </si>
  <si>
    <t>Ca_05824_v1.0_kabuli</t>
  </si>
  <si>
    <t>Nucleoside diphosphate kinase OS=Pisum sativum GN=RPNDK3 PE=2 SV=1</t>
  </si>
  <si>
    <t>Ca_11080_v1.0_kabuli</t>
  </si>
  <si>
    <t>Phosphoribosylaminoimidazole-succinocarboxamide synthase OS=Medicago truncatula GN=MTR_5g065270 PE=3 SV=1</t>
  </si>
  <si>
    <t>Ca_23423_v1.0_kabuli</t>
  </si>
  <si>
    <t>Ca_06829_v1.0_kabuli</t>
  </si>
  <si>
    <t>Ca_13771_v1.0_kabuli</t>
  </si>
  <si>
    <t>Ca_20239_v1.0_kabuli</t>
  </si>
  <si>
    <t>Ca_10692_v1.0_kabuli</t>
  </si>
  <si>
    <t>Ca_23575_v1.0_kabuli</t>
  </si>
  <si>
    <t>Copia-type polyprotein, putative OS=Arabidopsis thaliana GN=F11I4_21 PE=4 SV=1</t>
  </si>
  <si>
    <t>Ca_27457_v1.0_kabuli</t>
  </si>
  <si>
    <t>Ca_20183_v1.0_kabuli</t>
  </si>
  <si>
    <t>Ca_27056_v1.0_kabuli</t>
  </si>
  <si>
    <t>Ca_24712_v1.0_kabuli</t>
  </si>
  <si>
    <t>Pentatricopeptide repeat-containing protein OS=Medicago truncatula GN=MTR_3g088950 PE=4 SV=1</t>
  </si>
  <si>
    <t>Ca_27676_v1.0_kabuli</t>
  </si>
  <si>
    <t>Ca_00170_v1.0_kabuli</t>
  </si>
  <si>
    <t>Cinnamyl alcohol dehydrogenase OS=Medicago truncatula GN=MTR_2g009810 PE=3 SV=1</t>
  </si>
  <si>
    <t>Ca_02916_v1.0_kabuli</t>
  </si>
  <si>
    <t>Ca_14782_v1.0_kabuli</t>
  </si>
  <si>
    <t>Importin subunit alpha OS=Glycine max PE=3 SV=1</t>
  </si>
  <si>
    <t>Ca_09799_v1.0_kabuli</t>
  </si>
  <si>
    <t>Ca_15281_v1.0_kabuli</t>
  </si>
  <si>
    <t>Small nuclear ribonucleoprotein-associated protein OS=Glycine max PE=3 SV=1</t>
  </si>
  <si>
    <t>Ca_24537_v1.0_kabuli</t>
  </si>
  <si>
    <t>Ca_06172_v1.0_kabuli</t>
  </si>
  <si>
    <t>Ca_16551_v1.0_kabuli</t>
  </si>
  <si>
    <t>Ca_03538_v1.0_kabuli</t>
  </si>
  <si>
    <t>ADP ribosylation factor 002 OS=Daucus carota GN=adprf-002 PE=1 SV=1</t>
  </si>
  <si>
    <t>Ca_05618_v1.0_kabuli</t>
  </si>
  <si>
    <t>Ca_12143_v1.0_kabuli</t>
  </si>
  <si>
    <t>30S ribosomal protein S16 OS=Medicago truncatula GN=rps16-1 PE=1 SV=1</t>
  </si>
  <si>
    <t>Ca_20128_v1.0_kabuli</t>
  </si>
  <si>
    <t>Ca_03978_v1.0_kabuli</t>
  </si>
  <si>
    <t>Dipeptidyl peptidase OS=Medicago truncatula GN=MTR_3g091420 PE=4 SV=1</t>
  </si>
  <si>
    <t>Ca_08979_v1.0_kabuli</t>
  </si>
  <si>
    <t>Uncharacterized protein OS=Medicago truncatula GN=MTR_3g031140 PE=2 SV=1</t>
  </si>
  <si>
    <t>Ca_05825_v1.0_kabuli</t>
  </si>
  <si>
    <t>Ca_11081_v1.0_kabuli</t>
  </si>
  <si>
    <t>Ca_16446_v1.0_kabuli</t>
  </si>
  <si>
    <t>Putative uncharacterized protein OS=Medicago truncatula GN=MTR_4g055420 PE=4 SV=1</t>
  </si>
  <si>
    <t>Ca_23424_v1.0_kabuli</t>
  </si>
  <si>
    <t>Putative uncharacterized protein OS=Medicago truncatula GN=MTR_5g036420 PE=4 SV=1</t>
  </si>
  <si>
    <t>Ca_06830_v1.0_kabuli</t>
  </si>
  <si>
    <t>Acyl-CoA-binding domain-containing protein OS=Medicago truncatula GN=MTR_4g119100 PE=4 SV=1</t>
  </si>
  <si>
    <t>Ca_13772_v1.0_kabuli</t>
  </si>
  <si>
    <t>Predicted protein OS=Populus trichocarpa GN=POPTRDRAFT_552162 PE=4 SV=1</t>
  </si>
  <si>
    <t>Ca_20240_v1.0_kabuli</t>
  </si>
  <si>
    <t>Ca_10693_v1.0_kabuli</t>
  </si>
  <si>
    <t>Ca_27458_v1.0_kabuli</t>
  </si>
  <si>
    <t>Ca_24713_v1.0_kabuli</t>
  </si>
  <si>
    <t>Ca_27677_v1.0_kabuli</t>
  </si>
  <si>
    <t>Ca_00171_v1.0_kabuli</t>
  </si>
  <si>
    <t>Oligopeptide transporter OS=Medicago truncatula GN=MTR_2g009980 PE=4 SV=1</t>
  </si>
  <si>
    <t>Ca_02917_v1.0_kabuli</t>
  </si>
  <si>
    <t>Ca_14783_v1.0_kabuli</t>
  </si>
  <si>
    <t>Putative uncharacterized protein OS=Medicago truncatula GN=MTR_2g034880 PE=4 SV=1</t>
  </si>
  <si>
    <t>Ca_09800_v1.0_kabuli</t>
  </si>
  <si>
    <t>Ca_15282_v1.0_kabuli</t>
  </si>
  <si>
    <t>Glucose-6-phosphate/phosphate-translocator (Precursor) OS=Pisum sativum GN=GPT PE=2 SV=1</t>
  </si>
  <si>
    <t>Ca_24538_v1.0_kabuli</t>
  </si>
  <si>
    <t>Putative uncharacterized protein OS=Medicago truncatula GN=MTR_5g061650 PE=4 SV=1</t>
  </si>
  <si>
    <t>Ca_06173_v1.0_kabuli</t>
  </si>
  <si>
    <t>F-box protein OS=Medicago truncatula GN=MTR_7g078900 PE=4 SV=1</t>
  </si>
  <si>
    <t>Ca_16552_v1.0_kabuli</t>
  </si>
  <si>
    <t>Ribosomal protein L15 OS=Medicago truncatula PE=2 SV=1</t>
  </si>
  <si>
    <t>Ca_03539_v1.0_kabuli</t>
  </si>
  <si>
    <t>Ca_05619_v1.0_kabuli</t>
  </si>
  <si>
    <t>Ca_12144_v1.0_kabuli</t>
  </si>
  <si>
    <t>Ca_20129_v1.0_kabuli</t>
  </si>
  <si>
    <t>Ca_03979_v1.0_kabuli</t>
  </si>
  <si>
    <t>Ca_08980_v1.0_kabuli</t>
  </si>
  <si>
    <t>Exocyst complex component OS=Medicago truncatula GN=MTR_3g031130 PE=4 SV=1</t>
  </si>
  <si>
    <t>Ca_20497_v1.0_kabuli</t>
  </si>
  <si>
    <t>Receptor-like protein kinase OS=Medicago truncatula GN=MTR_3g009050 PE=1 SV=1</t>
  </si>
  <si>
    <t>Ca_05826_v1.0_kabuli</t>
  </si>
  <si>
    <t>Ca_11082_v1.0_kabuli</t>
  </si>
  <si>
    <t>Ca_23425_v1.0_kabuli</t>
  </si>
  <si>
    <t>Matrix metalloproteinase-9 OS=Medicago truncatula GN=MTR_5g036410 PE=4 SV=1</t>
  </si>
  <si>
    <t>Ca_06831_v1.0_kabuli</t>
  </si>
  <si>
    <t>Ca_13773_v1.0_kabuli</t>
  </si>
  <si>
    <t>Ca_20241_v1.0_kabuli</t>
  </si>
  <si>
    <t>Acetyl-CoA acetyltransferase cytosolic OS=Medicago truncatula GN=MTR_091s0012 PE=3 SV=1</t>
  </si>
  <si>
    <t>Ca_10694_v1.0_kabuli</t>
  </si>
  <si>
    <t>Subtilisin-like protease OS=Medicago truncatula GN=MTR_5g025010 PE=4 SV=1</t>
  </si>
  <si>
    <t>Ca_24561_v1.0_kabuli</t>
  </si>
  <si>
    <t>Ca_24714_v1.0_kabuli</t>
  </si>
  <si>
    <t>Pentatricopeptide repeat-containing protein OS=Medicago truncatula GN=MTR_3g034990 PE=4 SV=1</t>
  </si>
  <si>
    <t>Ca_27858_v1.0_kabuli</t>
  </si>
  <si>
    <t>Ca_00172_v1.0_kabuli</t>
  </si>
  <si>
    <t>Metal ion transporter , putative OS=Medicago truncatula GN=MtrDRAFT_AC148396g29v2 PE=4 SV=1</t>
  </si>
  <si>
    <t>Ca_02918_v1.0_kabuli</t>
  </si>
  <si>
    <t>Ca_14784_v1.0_kabuli</t>
  </si>
  <si>
    <t>Putative uncharacterized protein OS=Medicago truncatula GN=MTR_2g034810 PE=4 SV=1</t>
  </si>
  <si>
    <t>Ca_09801_v1.0_kabuli</t>
  </si>
  <si>
    <t>Ca_15283_v1.0_kabuli</t>
  </si>
  <si>
    <t>Ras-related protein Rab-37 OS=Medicago truncatula GN=MTR_5g092060 PE=4 SV=1</t>
  </si>
  <si>
    <t>Ca_24539_v1.0_kabuli</t>
  </si>
  <si>
    <t>Ca_06174_v1.0_kabuli</t>
  </si>
  <si>
    <t>Putative uncharacterized protein OS=Medicago truncatula GN=MTR_7g078820 PE=4 SV=1</t>
  </si>
  <si>
    <t>Ca_16553_v1.0_kabuli</t>
  </si>
  <si>
    <t>Formyltetrahydrofolate deformylase OS=Medicago truncatula GN=MTR_7g016670 PE=4 SV=1</t>
  </si>
  <si>
    <t>Ca_03540_v1.0_kabuli</t>
  </si>
  <si>
    <t>Putative uncharacterized protein OS=Medicago truncatula GN=MTR_1g086430 PE=4 SV=1</t>
  </si>
  <si>
    <t>Ca_12145_v1.0_kabuli</t>
  </si>
  <si>
    <t>Ca_20130_v1.0_kabuli</t>
  </si>
  <si>
    <t>Ca_03980_v1.0_kabuli</t>
  </si>
  <si>
    <t>Pentatricopeptide repeat-containing protein OS=Medicago truncatula GN=MTR_3g091460 PE=4 SV=1</t>
  </si>
  <si>
    <t>Ca_08981_v1.0_kabuli</t>
  </si>
  <si>
    <t>Ca_20498_v1.0_kabuli</t>
  </si>
  <si>
    <t>Protein FAM136A OS=Medicago truncatula GN=MTR_3g009130 PE=4 SV=1</t>
  </si>
  <si>
    <t>Ca_05827_v1.0_kabuli</t>
  </si>
  <si>
    <t>Ca_11083_v1.0_kabuli</t>
  </si>
  <si>
    <t>Ca_16448_v1.0_kabuli</t>
  </si>
  <si>
    <t>Ca_23426_v1.0_kabuli</t>
  </si>
  <si>
    <t>Matrix metalloproteinase-14 OS=Medicago truncatula GN=MTR_5g036090 PE=4 SV=1</t>
  </si>
  <si>
    <t>Ca_06832_v1.0_kabuli</t>
  </si>
  <si>
    <t>Pentatricopeptide repeat-containing protein OS=Medicago truncatula GN=MTR_4g119120 PE=4 SV=1</t>
  </si>
  <si>
    <t>Ca_13774_v1.0_kabuli</t>
  </si>
  <si>
    <t>Ca_20242_v1.0_kabuli</t>
  </si>
  <si>
    <t>Putative uncharacterized protein OS=Medicago truncatula GN=MTR_091s0006 PE=4 SV=1</t>
  </si>
  <si>
    <t>Ca_10695_v1.0_kabuli</t>
  </si>
  <si>
    <t>Diacylglycerol O-acyltransferase OS=Medicago truncatula GN=MTR_5g024990 PE=4 SV=1</t>
  </si>
  <si>
    <t>Ca_24562_v1.0_kabuli</t>
  </si>
  <si>
    <t>Ca_24715_v1.0_kabuli</t>
  </si>
  <si>
    <t>Trehalose-phosphate phosphatase OS=Medicago truncatula GN=MTR_3g008500 PE=4 SV=1</t>
  </si>
  <si>
    <t>Ca_28071_v1.0_kabuli</t>
  </si>
  <si>
    <t>Pentatricopeptide repeat-containing protein, putative OS=Ricinus communis GN=RCOM_0012930 PE=4 SV=1</t>
  </si>
  <si>
    <t>Ca_00173_v1.0_kabuli</t>
  </si>
  <si>
    <t>Ca_02919_v1.0_kabuli</t>
  </si>
  <si>
    <t>Ca_14785_v1.0_kabuli</t>
  </si>
  <si>
    <t>Putative uncharacterized protein OS=Medicago truncatula GN=MTR_2g034780 PE=4 SV=1</t>
  </si>
  <si>
    <t>Ca_09802_v1.0_kabuli</t>
  </si>
  <si>
    <t>Fimbrin/plastin-like protein OS=Medicago truncatula GN=MTR_5g098130 PE=4 SV=1</t>
  </si>
  <si>
    <t>Ca_15284_v1.0_kabuli</t>
  </si>
  <si>
    <t>Apolipoprotein D OS=Medicago truncatula GN=MTR_5g092080 PE=4 SV=1</t>
  </si>
  <si>
    <t>Ca_06175_v1.0_kabuli</t>
  </si>
  <si>
    <t>50S ribosomal protein L5 OS=Medicago truncatula GN=MTR_7g078800 PE=1 SV=1</t>
  </si>
  <si>
    <t>Ca_16554_v1.0_kabuli</t>
  </si>
  <si>
    <t>Ca_03541_v1.0_kabuli</t>
  </si>
  <si>
    <t>Polygalacturonase OS=Medicago truncatula GN=MTR_1g086390 PE=3 SV=1</t>
  </si>
  <si>
    <t>Ca_05621_v1.0_kabuli</t>
  </si>
  <si>
    <t>Ca_12146_v1.0_kabuli</t>
  </si>
  <si>
    <t>Ca_20131_v1.0_kabuli</t>
  </si>
  <si>
    <t>Ca_03981_v1.0_kabuli</t>
  </si>
  <si>
    <t>E3 ubiquitin ligase OS=Lotus japonicus GN=SINA4 PE=2 SV=1</t>
  </si>
  <si>
    <t>Ca_08982_v1.0_kabuli</t>
  </si>
  <si>
    <t>Ca_05828_v1.0_kabuli</t>
  </si>
  <si>
    <t>Ca_11084_v1.0_kabuli</t>
  </si>
  <si>
    <t>NuM1 protein OS=Medicago sativa GN=nuM1 PE=2 SV=1</t>
  </si>
  <si>
    <t>Ca_16449_v1.0_kabuli</t>
  </si>
  <si>
    <t>Arogenate dehydratase/prephenate dehydratase OS=Medicago truncatula GN=MTR_4g055310 PE=4 SV=1</t>
  </si>
  <si>
    <t>Ca_23427_v1.0_kabuli</t>
  </si>
  <si>
    <t>WD repeat-containing protein-like protein OS=Medicago truncatula GN=MTR_5g035980 PE=4 SV=1</t>
  </si>
  <si>
    <t>Ca_06833_v1.0_kabuli</t>
  </si>
  <si>
    <t>Riboflavin biosynthesis protein RibD OS=Medicago truncatula GN=MTR_4g119220 PE=4 SV=1</t>
  </si>
  <si>
    <t>Ca_13775_v1.0_kabuli</t>
  </si>
  <si>
    <t>Lipid phosphate phosphatase OS=Medicago truncatula GN=MTR_3g031780 PE=4 SV=1</t>
  </si>
  <si>
    <t>Ca_20243_v1.0_kabuli</t>
  </si>
  <si>
    <t>Polyphosphoinositide binding protein Ssh1p OS=Medicago truncatula GN=MTR_091s0007 PE=4 SV=1</t>
  </si>
  <si>
    <t>Ca_10696_v1.0_kabuli</t>
  </si>
  <si>
    <t>Ca_24563_v1.0_kabuli</t>
  </si>
  <si>
    <t>Putative uncharacterized protein OS=Medicago truncatula GN=MTR_3g023670 PE=4 SV=1</t>
  </si>
  <si>
    <t>Ca_24719_v1.0_kabuli</t>
  </si>
  <si>
    <t>Glutamate receptor 2.7 OS=Medicago truncatula GN=MTR_5g059900 PE=4 SV=1</t>
  </si>
  <si>
    <t>Ca_27826_v1.0_kabuli</t>
  </si>
  <si>
    <t>Ca_24716_v1.0_kabuli</t>
  </si>
  <si>
    <t>Ca_27884_v1.0_kabuli</t>
  </si>
  <si>
    <t>Translation initiation factor OS=Medicago truncatula GN=MTR_8g061130 PE=3 SV=1</t>
  </si>
  <si>
    <t>Ca_00174_v1.0_kabuli</t>
  </si>
  <si>
    <t>DNA polymerase V OS=Medicago truncatula GN=MTR_2g010110 PE=4 SV=1</t>
  </si>
  <si>
    <t>Ca_02920_v1.0_kabuli</t>
  </si>
  <si>
    <t>Ca_14786_v1.0_kabuli</t>
  </si>
  <si>
    <t>Ca_09803_v1.0_kabuli</t>
  </si>
  <si>
    <t>TBC1 domain family member 2B OS=Medicago truncatula GN=MTR_5g098140 PE=4 SV=1</t>
  </si>
  <si>
    <t>Ca_15285_v1.0_kabuli</t>
  </si>
  <si>
    <t>Putative uncharacterized protein OS=Medicago truncatula GN=MTR_5g092090 PE=4 SV=1</t>
  </si>
  <si>
    <t>Ca_24541_v1.0_kabuli</t>
  </si>
  <si>
    <t>Putative uncharacterized protein OS=Ricinus communis GN=RCOM_1033830 PE=4 SV=1</t>
  </si>
  <si>
    <t>Ca_06176_v1.0_kabuli</t>
  </si>
  <si>
    <t>CAAX prenyl protease-like protein OS=Medicago truncatula GN=MTR_7g078760 PE=3 SV=1</t>
  </si>
  <si>
    <t>Ca_16555_v1.0_kabuli</t>
  </si>
  <si>
    <t>Pentatricopeptide repeat-containing protein OS=Medicago truncatula GN=MTR_7g011840 PE=4 SV=1</t>
  </si>
  <si>
    <t>Ca_03542_v1.0_kabuli</t>
  </si>
  <si>
    <t>Glycogen synthase kinase-3-like protein OS=Medicago truncatula GN=MTR_1g086370 PE=4 SV=1</t>
  </si>
  <si>
    <t>Ca_05622_v1.0_kabuli</t>
  </si>
  <si>
    <t>Ca_12147_v1.0_kabuli</t>
  </si>
  <si>
    <t>Ca_20132_v1.0_kabuli</t>
  </si>
  <si>
    <t>Putative phytosulfokine peptide (Precursor) OS=Glycine max GN=PSK3 PE=4 SV=1</t>
  </si>
  <si>
    <t>Ca_03982_v1.0_kabuli</t>
  </si>
  <si>
    <t>Ca_08983_v1.0_kabuli</t>
  </si>
  <si>
    <t>Ca_05829_v1.0_kabuli</t>
  </si>
  <si>
    <t>Ca_11085_v1.0_kabuli</t>
  </si>
  <si>
    <t>Ca_16450_v1.0_kabuli</t>
  </si>
  <si>
    <t>Nucleobase ascorbate transporter OS=Medicago truncatula GN=MTR_4g055290 PE=4 SV=1</t>
  </si>
  <si>
    <t>Ca_23428_v1.0_kabuli</t>
  </si>
  <si>
    <t>Thioesterase-like protein OS=Medicago truncatula GN=MTR_5g056390 PE=4 SV=1</t>
  </si>
  <si>
    <t>Ca_06834_v1.0_kabuli</t>
  </si>
  <si>
    <t>Ca_13776_v1.0_kabuli</t>
  </si>
  <si>
    <t>Ca_20244_v1.0_kabuli</t>
  </si>
  <si>
    <t>Putative uncharacterized protein OS=Medicago truncatula GN=MTR_091s0004 PE=4 SV=1</t>
  </si>
  <si>
    <t>Ca_10697_v1.0_kabuli</t>
  </si>
  <si>
    <t>Auxin efflux carrier protein OS=Medicago truncatula GN=MTR_5g024970 PE=4 SV=1</t>
  </si>
  <si>
    <t>Ca_26300_v1.0_kabuli</t>
  </si>
  <si>
    <t>Ca_24717_v1.0_kabuli</t>
  </si>
  <si>
    <t>Ca_28146_v1.0_kabuli</t>
  </si>
  <si>
    <t>Coiled-coil domain-containing protein 109A OS=Medicago truncatula GN=MTR_5g019350 PE=4 SV=1</t>
  </si>
  <si>
    <t>Ca_00175_v1.0_kabuli</t>
  </si>
  <si>
    <t>Ca_02921_v1.0_kabuli</t>
  </si>
  <si>
    <t>Nodulin 26-like protein OS=Medicago truncatula GN=NIP4 PE=2 SV=1</t>
  </si>
  <si>
    <t>Ca_14787_v1.0_kabuli</t>
  </si>
  <si>
    <t>Putative uncharacterized protein OS=Medicago truncatula GN=MTR_2g034750 PE=4 SV=1</t>
  </si>
  <si>
    <t>Ca_09804_v1.0_kabuli</t>
  </si>
  <si>
    <t>Transmembrane emp24 domain-containing protein OS=Medicago truncatula GN=MTR_5g098250 PE=3 SV=1</t>
  </si>
  <si>
    <t>Ca_15286_v1.0_kabuli</t>
  </si>
  <si>
    <t>DNA polymerase OS=Medicago truncatula GN=MTR_5g092100 PE=3 SV=1</t>
  </si>
  <si>
    <t>Ca_06177_v1.0_kabuli</t>
  </si>
  <si>
    <t>Protein kinase family protein OS=Medicago truncatula GN=MTR_7g078730 PE=4 SV=1</t>
  </si>
  <si>
    <t>Ca_16556_v1.0_kabuli</t>
  </si>
  <si>
    <t>Ca_03543_v1.0_kabuli</t>
  </si>
  <si>
    <t>Ca_05623_v1.0_kabuli</t>
  </si>
  <si>
    <t>Pumilio domain-containing protein OS=Medicago truncatula GN=MTR_1g100230 PE=4 SV=1</t>
  </si>
  <si>
    <t>Ca_12148_v1.0_kabuli</t>
  </si>
  <si>
    <t>Ca_20133_v1.0_kabuli</t>
  </si>
  <si>
    <t>Ca_03983_v1.0_kabuli</t>
  </si>
  <si>
    <t>Ca_08984_v1.0_kabuli</t>
  </si>
  <si>
    <t>Ca_20501_v1.0_kabuli</t>
  </si>
  <si>
    <t>Mitochondrial intermediate peptidase OS=Medicago truncatula GN=MTR_3g009160 PE=3 SV=1</t>
  </si>
  <si>
    <t>Ca_05830_v1.0_kabuli</t>
  </si>
  <si>
    <t>Ca_11086_v1.0_kabuli</t>
  </si>
  <si>
    <t>Ca_16451_v1.0_kabuli</t>
  </si>
  <si>
    <t>Ca_06835_v1.0_kabuli</t>
  </si>
  <si>
    <t>Ethylene-responsive transcription factor OS=Medicago truncatula GN=MTR_4g119270 PE=4 SV=1</t>
  </si>
  <si>
    <t>Ca_13777_v1.0_kabuli</t>
  </si>
  <si>
    <t>Putative uncharacterized protein OS=Vitis vinifera GN=VIT_15s0046g03200 PE=4 SV=1</t>
  </si>
  <si>
    <t>Ca_20245_v1.0_kabuli</t>
  </si>
  <si>
    <t>U-box domain-containing protein OS=Medicago truncatula GN=MTR_091s0005 PE=4 SV=1</t>
  </si>
  <si>
    <t>Ca_10698_v1.0_kabuli</t>
  </si>
  <si>
    <t>AT-rich interactive domain-containing protein OS=Medicago truncatula GN=MTR_5g024920 PE=4 SV=1</t>
  </si>
  <si>
    <t>Ca_24565_v1.0_kabuli</t>
  </si>
  <si>
    <t>Ca_24721_v1.0_kabuli</t>
  </si>
  <si>
    <t>Putative uncharacterized protein OS=Ricinus communis GN=RCOM_1678900 PE=4 SV=1</t>
  </si>
  <si>
    <t>Ca_20040_v1.0_kabuli</t>
  </si>
  <si>
    <t>Transcription factor bHLH25 OS=Medicago truncatula GN=MTR_4g009540 PE=4 SV=1</t>
  </si>
  <si>
    <t>Ca_27220_v1.0_kabuli</t>
  </si>
  <si>
    <t>Putative uncharacterized protein OS=Medicago truncatula GN=MTR_096s0009 PE=4 SV=1</t>
  </si>
  <si>
    <t>Ca_28184_v1.0_kabuli</t>
  </si>
  <si>
    <t>Ca_02922_v1.0_kabuli</t>
  </si>
  <si>
    <t>Ca_14788_v1.0_kabuli</t>
  </si>
  <si>
    <t>Beta xylosidase OS=Medicago truncatula GN=MTR_2g034720 PE=1 SV=1</t>
  </si>
  <si>
    <t>Ca_09805_v1.0_kabuli</t>
  </si>
  <si>
    <t>Ca_15287_v1.0_kabuli</t>
  </si>
  <si>
    <t>Serine/threonine protein kinase OS=Medicago truncatula GN=MTR_5g092120 PE=4 SV=1</t>
  </si>
  <si>
    <t>Ca_24543_v1.0_kabuli</t>
  </si>
  <si>
    <t>Sulfate transporter-like protein OS=Medicago truncatula GN=MTR_5g061860 PE=4 SV=1</t>
  </si>
  <si>
    <t>Ca_06178_v1.0_kabuli</t>
  </si>
  <si>
    <t>Ca_16557_v1.0_kabuli</t>
  </si>
  <si>
    <t>Ca_03544_v1.0_kabuli</t>
  </si>
  <si>
    <t>Ca_05624_v1.0_kabuli</t>
  </si>
  <si>
    <t>Ca_12149_v1.0_kabuli</t>
  </si>
  <si>
    <t>Ca_20134_v1.0_kabuli</t>
  </si>
  <si>
    <t>Ca_03984_v1.0_kabuli</t>
  </si>
  <si>
    <t>IQ-domain-containing protein OS=Medicago truncatula GN=MTR_3g091560 PE=4 SV=1</t>
  </si>
  <si>
    <t>Ca_08985_v1.0_kabuli</t>
  </si>
  <si>
    <t>Ca_20502_v1.0_kabuli</t>
  </si>
  <si>
    <t>Rab5 GDP/GTP exchange factor OS=Medicago truncatula GN=MTR_3g009180 PE=4 SV=1</t>
  </si>
  <si>
    <t>Ca_05831_v1.0_kabuli</t>
  </si>
  <si>
    <t>Ca_11087_v1.0_kabuli</t>
  </si>
  <si>
    <t>Glycosyl hydrolase family OS=Medicago truncatula GN=MTR_4g074960 PE=4 SV=1</t>
  </si>
  <si>
    <t>Ca_16452_v1.0_kabuli</t>
  </si>
  <si>
    <t>2,3-bisphosphoglycerate-dependent phosphoglycerate mutase OS=Medicago truncatula GN=MTR_4g055260 PE=4 SV=1</t>
  </si>
  <si>
    <t>Ca_23430_v1.0_kabuli</t>
  </si>
  <si>
    <t>SAM domain family protein OS=Medicago truncatula GN=MTR_5g035810 PE=4 SV=1</t>
  </si>
  <si>
    <t>Ca_06836_v1.0_kabuli</t>
  </si>
  <si>
    <t>Ca_20246_v1.0_kabuli</t>
  </si>
  <si>
    <t>Ca_10699_v1.0_kabuli</t>
  </si>
  <si>
    <t>Putative uncharacterized protein OS=Medicago truncatula GN=MTR_5g024910 PE=4 SV=1</t>
  </si>
  <si>
    <t>Ca_24566_v1.0_kabuli</t>
  </si>
  <si>
    <t>Ca_20041_v1.0_kabuli</t>
  </si>
  <si>
    <t>Ethylene-responsive transcription factor OS=Medicago truncatula GN=MTR_4g009260 PE=4 SV=1</t>
  </si>
  <si>
    <t>Ca_27948_v1.0_kabuli</t>
  </si>
  <si>
    <t>UDP-N-acetylglucosamine-peptide N-acetylglucosaminyltransferase 110 kDa subunit OS=Medicago truncatula GN=MTR_135s0017 PE=4 SV=1</t>
  </si>
  <si>
    <t>Ca_00177_v1.0_kabuli</t>
  </si>
  <si>
    <t>Octicosapeptide/Phox/Bem1p OS=Medicago truncatula GN=MTR_2g010160 PE=1 SV=1</t>
  </si>
  <si>
    <t>Ca_02923_v1.0_kabuli</t>
  </si>
  <si>
    <t>Ca_14789_v1.0_kabuli</t>
  </si>
  <si>
    <t>Endochitinase OS=Medicago truncatula GN=MTR_2g034680 PE=2 SV=1</t>
  </si>
  <si>
    <t>Ca_09806_v1.0_kabuli</t>
  </si>
  <si>
    <t>Putative uncharacterized protein OS=Medicago truncatula GN=MTR_5g098300 PE=4 SV=1</t>
  </si>
  <si>
    <t>Ca_15288_v1.0_kabuli</t>
  </si>
  <si>
    <t>Ca_06179_v1.0_kabuli</t>
  </si>
  <si>
    <t>Mitogen-activated protein kinase OS=Medicago truncatula GN=MTR_7g078690 PE=4 SV=1</t>
  </si>
  <si>
    <t>Ca_16558_v1.0_kabuli</t>
  </si>
  <si>
    <t>Putative uncharacterized protein OS=Medicago truncatula GN=MTR_7g011850 PE=4 SV=1</t>
  </si>
  <si>
    <t>Ca_03545_v1.0_kabuli</t>
  </si>
  <si>
    <t>Putative uncharacterized protein OS=Medicago truncatula GN=MTR_1g086330 PE=4 SV=1</t>
  </si>
  <si>
    <t>Ca_05625_v1.0_kabuli</t>
  </si>
  <si>
    <t>Ca_12150_v1.0_kabuli</t>
  </si>
  <si>
    <t>Ca_20135_v1.0_kabuli</t>
  </si>
  <si>
    <t>Ca_03985_v1.0_kabuli</t>
  </si>
  <si>
    <t>Soluble starch synthase OS=Medicago truncatula GN=MTR_3g091570 PE=3 SV=1</t>
  </si>
  <si>
    <t>Ca_08986_v1.0_kabuli</t>
  </si>
  <si>
    <t>Ca_20503_v1.0_kabuli</t>
  </si>
  <si>
    <t>Ca_11088_v1.0_kabuli</t>
  </si>
  <si>
    <t>Ca_16453_v1.0_kabuli</t>
  </si>
  <si>
    <t>Putative uncharacterized protein OS=Medicago truncatula GN=MTR_4g055190 PE=4 SV=1</t>
  </si>
  <si>
    <t>Ca_23431_v1.0_kabuli</t>
  </si>
  <si>
    <t>Chaperone protein dnaJ OS=Medicago truncatula GN=MTR_5g035770 PE=4 SV=1</t>
  </si>
  <si>
    <t>Ca_06837_v1.0_kabuli</t>
  </si>
  <si>
    <t>Ca_13779_v1.0_kabuli</t>
  </si>
  <si>
    <t>Myb-like transcription factor OS=Medicago truncatula GN=MTR_6g031120 PE=4 SV=1</t>
  </si>
  <si>
    <t>Ca_20247_v1.0_kabuli</t>
  </si>
  <si>
    <t>Protein kinase C beta type OS=Medicago truncatula GN=MTR_091s0017 PE=4 SV=1</t>
  </si>
  <si>
    <t>Ca_10700_v1.0_kabuli</t>
  </si>
  <si>
    <t>Thioredoxin reductase OS=Glycine max PE=3 SV=2</t>
  </si>
  <si>
    <t>Ca_24567_v1.0_kabuli</t>
  </si>
  <si>
    <t>Ca_24723_v1.0_kabuli</t>
  </si>
  <si>
    <t>Uncharacterized protein OS=Solanum tuberosum GN=PGSC0003DMG400020970 PE=4 SV=1</t>
  </si>
  <si>
    <t>Ca_26303_v1.0_kabuli</t>
  </si>
  <si>
    <t>Ca_20042_v1.0_kabuli</t>
  </si>
  <si>
    <t>Ca_27222_v1.0_kabuli</t>
  </si>
  <si>
    <t>Ca_27922_v1.0_kabuli</t>
  </si>
  <si>
    <t>Ca_00178_v1.0_kabuli</t>
  </si>
  <si>
    <t>N-acylethanolamine amidohydrolase OS=Medicago truncatula PE=2 SV=1</t>
  </si>
  <si>
    <t>Ca_02924_v1.0_kabuli</t>
  </si>
  <si>
    <t>Ca_17336_v1.0_kabuli</t>
  </si>
  <si>
    <t>Ca_09807_v1.0_kabuli</t>
  </si>
  <si>
    <t>Acetyl-CoA acetyltransferase, cytosolic OS=Medicago truncatula GN=MTR_5g098310 PE=1 SV=1</t>
  </si>
  <si>
    <t>Ca_15289_v1.0_kabuli</t>
  </si>
  <si>
    <t>Putative uncharacterized protein OS=Medicago truncatula GN=MTR_5g092140 PE=4 SV=1</t>
  </si>
  <si>
    <t>Ca_24545_v1.0_kabuli</t>
  </si>
  <si>
    <t>Ca_06180_v1.0_kabuli</t>
  </si>
  <si>
    <t>Polygalacturonase OS=Medicago truncatula GN=MTR_7g078680 PE=4 SV=1</t>
  </si>
  <si>
    <t>Ca_16559_v1.0_kabuli</t>
  </si>
  <si>
    <t>Ca_03546_v1.0_kabuli</t>
  </si>
  <si>
    <t>Peroxidase OS=Medicago truncatula GN=MTR_1g086320 PE=3 SV=1</t>
  </si>
  <si>
    <t>Ca_05626_v1.0_kabuli</t>
  </si>
  <si>
    <t>Ca_12151_v1.0_kabuli</t>
  </si>
  <si>
    <t>Ca_20136_v1.0_kabuli</t>
  </si>
  <si>
    <t>Ca_03986_v1.0_kabuli</t>
  </si>
  <si>
    <t>Ca_08987_v1.0_kabuli</t>
  </si>
  <si>
    <t>Ca_20504_v1.0_kabuli</t>
  </si>
  <si>
    <t>Ca_05833_v1.0_kabuli</t>
  </si>
  <si>
    <t>Ca_11089_v1.0_kabuli</t>
  </si>
  <si>
    <t>Peroxidase OS=Medicago truncatula GN=MTR_4g083710 PE=3 SV=1</t>
  </si>
  <si>
    <t>Ca_16454_v1.0_kabuli</t>
  </si>
  <si>
    <t>Taxadien-5-alpha-ol O-acetyltransferase OS=Medicago truncatula GN=MTR_4g055170 PE=4 SV=1</t>
  </si>
  <si>
    <t>Ca_23432_v1.0_kabuli</t>
  </si>
  <si>
    <t>Uncharacterized protein OS=Prunus persica GN=PRUPE_ppa018104mg PE=4 SV=1</t>
  </si>
  <si>
    <t>Ca_06838_v1.0_kabuli</t>
  </si>
  <si>
    <t>Ca_13780_v1.0_kabuli</t>
  </si>
  <si>
    <t>Ca_20248_v1.0_kabuli</t>
  </si>
  <si>
    <t>Ca_10701_v1.0_kabuli</t>
  </si>
  <si>
    <t>3-hydroxy-3-methylglutaryl coenzyme A reductase OS=Medicago truncatula GN=MTR_5g026470 PE=3 SV=1</t>
  </si>
  <si>
    <t>Ca_24568_v1.0_kabuli</t>
  </si>
  <si>
    <t>Ca_20043_v1.0_kabuli</t>
  </si>
  <si>
    <t>DNA-directed RNA polymerase OS=Medicago truncatula GN=MTR_4g009200 PE=3 SV=1</t>
  </si>
  <si>
    <t>Ca_27892_v1.0_kabuli</t>
  </si>
  <si>
    <t>Ca_00179_v1.0_kabuli</t>
  </si>
  <si>
    <t>Putative uncharacterized protein OS=Medicago truncatula GN=MTR_2g010200 PE=4 SV=1</t>
  </si>
  <si>
    <t>Ca_02925_v1.0_kabuli</t>
  </si>
  <si>
    <t>Ca_17337_v1.0_kabuli</t>
  </si>
  <si>
    <t>Ca_09808_v1.0_kabuli</t>
  </si>
  <si>
    <t>Nudix hydrolase OS=Medicago truncatula GN=MTR_8g092000 PE=3 SV=1</t>
  </si>
  <si>
    <t>Ca_15290_v1.0_kabuli</t>
  </si>
  <si>
    <t>Taxane 13-alpha-hydroxylase OS=Medicago truncatula GN=MTR_5g092150 PE=3 SV=1</t>
  </si>
  <si>
    <t>Ca_24546_v1.0_kabuli</t>
  </si>
  <si>
    <t>Sulfate transporter OS=Medicago truncatula GN=MTR_5g061880 PE=4 SV=1</t>
  </si>
  <si>
    <t>Ca_06181_v1.0_kabuli</t>
  </si>
  <si>
    <t>U box OS=Medicago truncatula GN=MTR_7g078330 PE=4 SV=1</t>
  </si>
  <si>
    <t>Ca_03547_v1.0_kabuli</t>
  </si>
  <si>
    <t>Autophagy-related protein OS=Medicago truncatula GN=MTR_1g086310 PE=3 SV=1</t>
  </si>
  <si>
    <t>Ca_05627_v1.0_kabuli</t>
  </si>
  <si>
    <t>Ca_12152_v1.0_kabuli</t>
  </si>
  <si>
    <t>Ca_20137_v1.0_kabuli</t>
  </si>
  <si>
    <t>Ca_03987_v1.0_kabuli</t>
  </si>
  <si>
    <t>Ca_08988_v1.0_kabuli</t>
  </si>
  <si>
    <t>Triosephosphate isomerase OS=Medicago truncatula PE=2 SV=1</t>
  </si>
  <si>
    <t>Ca_20505_v1.0_kabuli</t>
  </si>
  <si>
    <t>Ca_05834_v1.0_kabuli</t>
  </si>
  <si>
    <t>Ca_11090_v1.0_kabuli</t>
  </si>
  <si>
    <t>Putative uncharacterized protein OS=Medicago truncatula GN=MTR_4g075010 PE=4 SV=1</t>
  </si>
  <si>
    <t>Ca_23433_v1.0_kabuli</t>
  </si>
  <si>
    <t>Ca_06839_v1.0_kabuli</t>
  </si>
  <si>
    <t>Ca_13781_v1.0_kabuli</t>
  </si>
  <si>
    <t>GDSL esterase/lipase OS=Medicago truncatula GN=MTR_6g031090 PE=4 SV=1</t>
  </si>
  <si>
    <t>Ca_20249_v1.0_kabuli</t>
  </si>
  <si>
    <t>Ca_10702_v1.0_kabuli</t>
  </si>
  <si>
    <t>Ca_24569_v1.0_kabuli</t>
  </si>
  <si>
    <t>Putative uncharacterized protein OS=Medicago truncatula GN=MTR_7g060170 PE=4 SV=1</t>
  </si>
  <si>
    <t>Ca_24725_v1.0_kabuli</t>
  </si>
  <si>
    <t>Ca_26832_v1.0_kabuli</t>
  </si>
  <si>
    <t>Ca_20044_v1.0_kabuli</t>
  </si>
  <si>
    <t>30S ribosomal protein S15 OS=Medicago truncatula GN=MTR_4g009100 PE=3 SV=1</t>
  </si>
  <si>
    <t>Ca_28135_v1.0_kabuli</t>
  </si>
  <si>
    <t>Ca_00180_v1.0_kabuli</t>
  </si>
  <si>
    <t>RMD5-like protein OS=Medicago truncatula GN=MTR_2g010210 PE=4 SV=1</t>
  </si>
  <si>
    <t>Ca_02926_v1.0_kabuli</t>
  </si>
  <si>
    <t>Ca_17338_v1.0_kabuli</t>
  </si>
  <si>
    <t>NifU-like protein OS=Medicago truncatula GN=MTR_2g036690 PE=4 SV=1</t>
  </si>
  <si>
    <t>Ca_09809_v1.0_kabuli</t>
  </si>
  <si>
    <t>Putative fasciclin-like arabinogalactan protein FLA2 OS=Trifolium pratense PE=1 SV=1</t>
  </si>
  <si>
    <t>Ca_15291_v1.0_kabuli</t>
  </si>
  <si>
    <t>Uncharacterized protein OS=Medicago truncatula GN=MTR_5g092160 PE=2 SV=1</t>
  </si>
  <si>
    <t>Ca_24547_v1.0_kabuli</t>
  </si>
  <si>
    <t>Ca_06182_v1.0_kabuli</t>
  </si>
  <si>
    <t>Putative uncharacterized protein OS=Medicago truncatula GN=MTR_7g078320 PE=4 SV=1</t>
  </si>
  <si>
    <t>Ca_17012_v1.0_kabuli</t>
  </si>
  <si>
    <t>Ca_03548_v1.0_kabuli</t>
  </si>
  <si>
    <t>SQUAMOSA promoter binding protein OS=Medicago truncatula GN=MTR_1g086250 PE=4 SV=1</t>
  </si>
  <si>
    <t>Ca_05628_v1.0_kabuli</t>
  </si>
  <si>
    <t>Ca_12153_v1.0_kabuli</t>
  </si>
  <si>
    <t>Ca_20138_v1.0_kabuli</t>
  </si>
  <si>
    <t>Ca_03988_v1.0_kabuli</t>
  </si>
  <si>
    <t>RING finger protein OS=Medicago truncatula GN=MTR_3g091620 PE=4 SV=1</t>
  </si>
  <si>
    <t>Ca_08989_v1.0_kabuli</t>
  </si>
  <si>
    <t>Ca_20506_v1.0_kabuli</t>
  </si>
  <si>
    <t>Ca_05835_v1.0_kabuli</t>
  </si>
  <si>
    <t>Ca_11091_v1.0_kabuli</t>
  </si>
  <si>
    <t>Photosystem II stability/assembly factor HCF136 OS=Medicago truncatula GN=MTR_4g075040 PE=1 SV=1</t>
  </si>
  <si>
    <t>Ca_16456_v1.0_kabuli</t>
  </si>
  <si>
    <t>Ca_23434_v1.0_kabuli</t>
  </si>
  <si>
    <t>Putative uncharacterized protein OS=Medicago truncatula GN=MTR_5g035690 PE=4 SV=1</t>
  </si>
  <si>
    <t>Ca_06840_v1.0_kabuli</t>
  </si>
  <si>
    <t>Ca_13782_v1.0_kabuli</t>
  </si>
  <si>
    <t>Double-stranded RNA-specific adenosine deaminase OS=Medicago truncatula GN=MTR_6g031060 PE=4 SV=1</t>
  </si>
  <si>
    <t>Ca_20250_v1.0_kabuli</t>
  </si>
  <si>
    <t>Nuclear transcription factor Y subunit A7 OS=Medicago truncatula GN=NF-YA7 PE=2 SV=1</t>
  </si>
  <si>
    <t>Ca_10703_v1.0_kabuli</t>
  </si>
  <si>
    <t>Serine protease htrA-like protein OS=Medicago truncatula GN=MTR_5g064160 PE=4 SV=1</t>
  </si>
  <si>
    <t>Ca_24570_v1.0_kabuli</t>
  </si>
  <si>
    <t>Ca_24726_v1.0_kabuli</t>
  </si>
  <si>
    <t>Ca_26833_v1.0_kabuli</t>
  </si>
  <si>
    <t>Ca_26946_v1.0_kabuli</t>
  </si>
  <si>
    <t>VDAC3.1 OS=Lotus japonicus PE=2 SV=1</t>
  </si>
  <si>
    <t>Ca_28237_v1.0_kabuli</t>
  </si>
  <si>
    <t>Mitochondrial chaperone BCS1 OS=Medicago truncatula GN=MTR_6g009540 PE=4 SV=1</t>
  </si>
  <si>
    <t>Ca_00181_v1.0_kabuli</t>
  </si>
  <si>
    <t>Ca_02927_v1.0_kabuli</t>
  </si>
  <si>
    <t>Beta-ketoacyl-acyl carrier protein synthase III OS=Pisum sativum GN=KAS III PE=2 SV=1</t>
  </si>
  <si>
    <t>Ca_17339_v1.0_kabuli</t>
  </si>
  <si>
    <t>Plasma membrane ATPase OS=Medicago truncatula GN=MTR_2g036650 PE=3 SV=1</t>
  </si>
  <si>
    <t>Ca_09810_v1.0_kabuli</t>
  </si>
  <si>
    <t>Putative uncharacterized protein OS=Medicago truncatula GN=MTR_5g098480 PE=4 SV=1</t>
  </si>
  <si>
    <t>Ca_15292_v1.0_kabuli</t>
  </si>
  <si>
    <t>LCR-like protein OS=Medicago truncatula GN=MTR_5g097220 PE=4 SV=1</t>
  </si>
  <si>
    <t>Ca_24622_v1.0_kabuli</t>
  </si>
  <si>
    <t>Ca_06183_v1.0_kabuli</t>
  </si>
  <si>
    <t>ATP binding , related OS=Medicago truncatula GN=MTR_7g078220 PE=4 SV=1</t>
  </si>
  <si>
    <t>Ca_17013_v1.0_kabuli</t>
  </si>
  <si>
    <t>Putative uncharacterized protein OS=Medicago truncatula GN=MTR_7g052250 PE=4 SV=1</t>
  </si>
  <si>
    <t>Ca_03549_v1.0_kabuli</t>
  </si>
  <si>
    <t>Pto kinase interactor OS=Medicago truncatula GN=MTR_1g086230 PE=4 SV=1</t>
  </si>
  <si>
    <t>Ca_05629_v1.0_kabuli</t>
  </si>
  <si>
    <t>Paired amphipathic helix protein Sin3a OS=Medicago truncatula GN=MTR_3g006120 PE=4 SV=1</t>
  </si>
  <si>
    <t>Ca_12154_v1.0_kabuli</t>
  </si>
  <si>
    <t>Ca_20139_v1.0_kabuli</t>
  </si>
  <si>
    <t>Ca_03989_v1.0_kabuli</t>
  </si>
  <si>
    <t>PP2A regulatory subunit TAP46 OS=Medicago truncatula GN=MTR_3g091640 PE=2 SV=1</t>
  </si>
  <si>
    <t>Ca_08990_v1.0_kabuli</t>
  </si>
  <si>
    <t>Putative uncharacterized protein OS=Medicago truncatula GN=MTR_3g031370 PE=4 SV=1</t>
  </si>
  <si>
    <t>Ca_20507_v1.0_kabuli</t>
  </si>
  <si>
    <t>Serine/threonine protein kinase/endoribonuclease IRE1 (Fragment) OS=Medicago truncatula GN=MTR_4g090200 PE=4 SV=1</t>
  </si>
  <si>
    <t>Ca_05836_v1.0_kabuli</t>
  </si>
  <si>
    <t>Ca_16457_v1.0_kabuli</t>
  </si>
  <si>
    <t>tRNA isopentenyltransferase OS=Medicago truncatula GN=MTR_4g055110 PE=3 SV=1</t>
  </si>
  <si>
    <t>Ca_23435_v1.0_kabuli</t>
  </si>
  <si>
    <t>Putative uncharacterized protein OS=Medicago truncatula GN=MTR_5g035670 PE=4 SV=1</t>
  </si>
  <si>
    <t>Ca_06841_v1.0_kabuli</t>
  </si>
  <si>
    <t>Ca_13783_v1.0_kabuli</t>
  </si>
  <si>
    <t>KTEL motif-containing protein OS=Medicago truncatula GN=MTR_6g031170 PE=4 SV=1</t>
  </si>
  <si>
    <t>Ca_10704_v1.0_kabuli</t>
  </si>
  <si>
    <t>Ca_24571_v1.0_kabuli</t>
  </si>
  <si>
    <t>Ca_24727_v1.0_kabuli</t>
  </si>
  <si>
    <t>Ca_26834_v1.0_kabuli</t>
  </si>
  <si>
    <t>Ca_20046_v1.0_kabuli</t>
  </si>
  <si>
    <t>Ca_26947_v1.0_kabuli</t>
  </si>
  <si>
    <t>Ca_28126_v1.0_kabuli</t>
  </si>
  <si>
    <t>Adenylate kinase OS=Medicago truncatula GN=MTR_5g068940 PE=3 SV=1</t>
  </si>
  <si>
    <t>Ca_00182_v1.0_kabuli</t>
  </si>
  <si>
    <t>Ca_02928_v1.0_kabuli</t>
  </si>
  <si>
    <t>ABC transporter C family member OS=Medicago truncatula GN=MTR_080s0031 PE=3 SV=1</t>
  </si>
  <si>
    <t>Ca_17340_v1.0_kabuli</t>
  </si>
  <si>
    <t>Pentatricopeptide repeat-containing protein OS=Medicago truncatula GN=MTR_2g036560 PE=4 SV=1</t>
  </si>
  <si>
    <t>Ca_09811_v1.0_kabuli</t>
  </si>
  <si>
    <t>5&amp;apos;-AMP-activated protein kinase subunit beta OS=Medicago truncatula GN=MTR_5g098510 PE=4 SV=1</t>
  </si>
  <si>
    <t>Ca_06184_v1.0_kabuli</t>
  </si>
  <si>
    <t>WD40-like OS=Medicago truncatula GN=MtrDRAFT_AC149204g8v2 PE=4 SV=1</t>
  </si>
  <si>
    <t>Ca_17014_v1.0_kabuli</t>
  </si>
  <si>
    <t>dCTP pyrophosphatase OS=Medicago truncatula GN=MTR_7g052230 PE=4 SV=1</t>
  </si>
  <si>
    <t>Ca_03550_v1.0_kabuli</t>
  </si>
  <si>
    <t>Pectinesterase OS=Medicago truncatula GN=MTR_1g086210 PE=3 SV=1</t>
  </si>
  <si>
    <t>Ca_05630_v1.0_kabuli</t>
  </si>
  <si>
    <t>Putative uncharacterized protein OS=Medicago truncatula GN=MTR_4g133490 PE=4 SV=1</t>
  </si>
  <si>
    <t>Ca_12155_v1.0_kabuli</t>
  </si>
  <si>
    <t>Calmodulin-like protein OS=Medicago truncatula GN=MTR_7g034850 PE=4 SV=1</t>
  </si>
  <si>
    <t>Ca_20140_v1.0_kabuli</t>
  </si>
  <si>
    <t>Ca_03990_v1.0_kabuli</t>
  </si>
  <si>
    <t>Putative uncharacterized protein OS=Medicago truncatula GN=MTR_3g091650 PE=4 SV=1</t>
  </si>
  <si>
    <t>Ca_08991_v1.0_kabuli</t>
  </si>
  <si>
    <t>Malonyl CoA-acyl carrier protein transacylase OS=Medicago truncatula GN=MTR_3g031380 PE=1 SV=1</t>
  </si>
  <si>
    <t>Ca_20508_v1.0_kabuli</t>
  </si>
  <si>
    <t>Ca_05837_v1.0_kabuli</t>
  </si>
  <si>
    <t>Ca_11093_v1.0_kabuli</t>
  </si>
  <si>
    <t>Ca_16458_v1.0_kabuli</t>
  </si>
  <si>
    <t>Histone deacetylase OS=Medicago truncatula GN=MTR_4g055080 PE=3 SV=1</t>
  </si>
  <si>
    <t>Ca_23436_v1.0_kabuli</t>
  </si>
  <si>
    <t>Ca_06842_v1.0_kabuli</t>
  </si>
  <si>
    <t>Putative uncharacterized protein OS=Medicago truncatula GN=MTR_4g119550 PE=4 SV=1</t>
  </si>
  <si>
    <t>Ca_13784_v1.0_kabuli</t>
  </si>
  <si>
    <t>Ca_10705_v1.0_kabuli</t>
  </si>
  <si>
    <t>MORC family CW-type zinc finger protein OS=Medicago truncatula GN=MTR_5g024810 PE=4 SV=1</t>
  </si>
  <si>
    <t>Ca_24572_v1.0_kabuli</t>
  </si>
  <si>
    <t>Ca_24728_v1.0_kabuli</t>
  </si>
  <si>
    <t>Ca_26835_v1.0_kabuli</t>
  </si>
  <si>
    <t>Ca_20047_v1.0_kabuli</t>
  </si>
  <si>
    <t>Ca_28097_v1.0_kabuli</t>
  </si>
  <si>
    <t>Putative uncharacterized protein OS=Medicago truncatula GN=MTR_8g045370 PE=4 SV=1</t>
  </si>
  <si>
    <t>Ca_00183_v1.0_kabuli</t>
  </si>
  <si>
    <t>Putative uncharacterized protein OS=Medicago truncatula GN=MTR_2g048520 PE=4 SV=1</t>
  </si>
  <si>
    <t>Ca_02929_v1.0_kabuli</t>
  </si>
  <si>
    <t>Ca_17341_v1.0_kabuli</t>
  </si>
  <si>
    <t>PAS protein ZEITLUPE OS=Medicago truncatula GN=MTR_2g036510 PE=4 SV=1</t>
  </si>
  <si>
    <t>Ca_09812_v1.0_kabuli</t>
  </si>
  <si>
    <t>Putative uncharacterized protein OS=Medicago truncatula GN=MTR_5g098530 PE=4 SV=1</t>
  </si>
  <si>
    <t>Ca_15294_v1.0_kabuli</t>
  </si>
  <si>
    <t>Ca_24624_v1.0_kabuli</t>
  </si>
  <si>
    <t>Ca_06185_v1.0_kabuli</t>
  </si>
  <si>
    <t>Zinc finger, RING-type OS=Medicago truncatula GN=MtrDRAFT_AC149204g10v2 PE=4 SV=1</t>
  </si>
  <si>
    <t>Ca_17015_v1.0_kabuli</t>
  </si>
  <si>
    <t>Ca_03551_v1.0_kabuli</t>
  </si>
  <si>
    <t>Pectinesterase OS=Medicago truncatula GN=MTR_1g086190 PE=3 SV=1</t>
  </si>
  <si>
    <t>Ca_05631_v1.0_kabuli</t>
  </si>
  <si>
    <t>Ca_12156_v1.0_kabuli</t>
  </si>
  <si>
    <t>Putative uncharacterized protein OS=Medicago truncatula GN=MTR_7g034800 PE=4 SV=1</t>
  </si>
  <si>
    <t>Ca_20141_v1.0_kabuli</t>
  </si>
  <si>
    <t>Putative uncharacterized protein OS=Medicago truncatula GN=MTR_1g061530 PE=4 SV=1</t>
  </si>
  <si>
    <t>Ca_03991_v1.0_kabuli</t>
  </si>
  <si>
    <t>Putative uncharacterized protein OS=Medicago truncatula GN=MTR_3g091680 PE=4 SV=1</t>
  </si>
  <si>
    <t>Ca_08992_v1.0_kabuli</t>
  </si>
  <si>
    <t>Anthocyanidin 3-O-glucosyltransferase OS=Medicago truncatula GN=MTR_3g031400 PE=4 SV=1</t>
  </si>
  <si>
    <t>Ca_20509_v1.0_kabuli</t>
  </si>
  <si>
    <t>Putative glucosyltransferase OS=Trifolium pratense PE=2 SV=1</t>
  </si>
  <si>
    <t>Ca_05838_v1.0_kabuli</t>
  </si>
  <si>
    <t>Ca_11094_v1.0_kabuli</t>
  </si>
  <si>
    <t>Ca_16459_v1.0_kabuli</t>
  </si>
  <si>
    <t>Ca_23437_v1.0_kabuli</t>
  </si>
  <si>
    <t>Ca_06843_v1.0_kabuli</t>
  </si>
  <si>
    <t>Ca_13785_v1.0_kabuli</t>
  </si>
  <si>
    <t>Ca_20253_v1.0_kabuli</t>
  </si>
  <si>
    <t>Ca_10706_v1.0_kabuli</t>
  </si>
  <si>
    <t>Leucine-rich repeat-containing protein OS=Medicago truncatula GN=MTR_5g024780 PE=4 SV=1</t>
  </si>
  <si>
    <t>Ca_24573_v1.0_kabuli</t>
  </si>
  <si>
    <t>Ca_26836_v1.0_kabuli</t>
  </si>
  <si>
    <t>Notum-like protein OS=Medicago truncatula GN=MTR_7g111280 PE=4 SV=1</t>
  </si>
  <si>
    <t>Ca_20048_v1.0_kabuli</t>
  </si>
  <si>
    <t>Ca_27963_v1.0_kabuli</t>
  </si>
  <si>
    <t>Ca_00184_v1.0_kabuli</t>
  </si>
  <si>
    <t>Ca_02930_v1.0_kabuli</t>
  </si>
  <si>
    <t>Ca_17342_v1.0_kabuli</t>
  </si>
  <si>
    <t>Speract/scavenger receptor; Cyclin-like F-box; Galactose oxidase, central OS=Medicago truncatula GN=MtrDRAFT_AC148970g24v2 PE=4 SV=1</t>
  </si>
  <si>
    <t>Ca_09813_v1.0_kabuli</t>
  </si>
  <si>
    <t>Pentatricopeptide repeat-containing protein OS=Medicago truncatula GN=MTR_4g113240 PE=4 SV=1</t>
  </si>
  <si>
    <t>Ca_15632_v1.0_kabuli</t>
  </si>
  <si>
    <t>Ca_06186_v1.0_kabuli</t>
  </si>
  <si>
    <t>Ca_17016_v1.0_kabuli</t>
  </si>
  <si>
    <t>EPIDERMAL PATTERNING FACTOR-like protein OS=Medicago truncatula GN=MTR_7g052120 PE=4 SV=1</t>
  </si>
  <si>
    <t>Ca_03552_v1.0_kabuli</t>
  </si>
  <si>
    <t>Putative uncharacterized protein OS=Medicago truncatula GN=MTR_1g086180 PE=4 SV=1</t>
  </si>
  <si>
    <t>Ca_05632_v1.0_kabuli</t>
  </si>
  <si>
    <t>Ca_12157_v1.0_kabuli</t>
  </si>
  <si>
    <t>Ca_20142_v1.0_kabuli</t>
  </si>
  <si>
    <t>Putative uncharacterized protein OS=Medicago truncatula GN=MTR_1g061540 PE=4 SV=1</t>
  </si>
  <si>
    <t>Ca_03992_v1.0_kabuli</t>
  </si>
  <si>
    <t>RWP-RK domain-containing protein OS=Medicago truncatula GN=MTR_3g091700 PE=4 SV=1</t>
  </si>
  <si>
    <t>Ca_08993_v1.0_kabuli</t>
  </si>
  <si>
    <t>LRR receptor-like serine/threonine-protein kinase HSL2 OS=Medicago truncatula GN=MTR_3g031490 PE=4 SV=1</t>
  </si>
  <si>
    <t>Ca_20510_v1.0_kabuli</t>
  </si>
  <si>
    <t>Ca_05839_v1.0_kabuli</t>
  </si>
  <si>
    <t>Ca_11095_v1.0_kabuli</t>
  </si>
  <si>
    <t>ATP-dependent Clp protease proteolytic subunit OS=Medicago truncatula GN=MTR_4g075100 PE=2 SV=1</t>
  </si>
  <si>
    <t>Ca_16460_v1.0_kabuli</t>
  </si>
  <si>
    <t>MAR-binding filament-like protein 1-1 OS=Medicago truncatula GN=MTR_4g054960 PE=4 SV=1</t>
  </si>
  <si>
    <t>Ca_06844_v1.0_kabuli</t>
  </si>
  <si>
    <t>WD repeat-containing protein OS=Medicago truncatula GN=MTR_4g119620 PE=4 SV=1</t>
  </si>
  <si>
    <t>Ca_13786_v1.0_kabuli</t>
  </si>
  <si>
    <t>Ca_20254_v1.0_kabuli</t>
  </si>
  <si>
    <t>Structural maintenance of chromosomes protein OS=Glycine max PE=3 SV=2</t>
  </si>
  <si>
    <t>Ca_10707_v1.0_kabuli</t>
  </si>
  <si>
    <t>Ca_27546_v1.0_kabuli</t>
  </si>
  <si>
    <t>Putative uncharacterized protein OS=Medicago truncatula GN=MTR_6g007360 PE=4 SV=1</t>
  </si>
  <si>
    <t>Ca_11938_v1.0_kabuli</t>
  </si>
  <si>
    <t>Ca_20049_v1.0_kabuli</t>
  </si>
  <si>
    <t>Ca_21916_v1.0_kabuli</t>
  </si>
  <si>
    <t>Ca_27992_v1.0_kabuli</t>
  </si>
  <si>
    <t>Putative uncharacterized protein OS=Medicago truncatula GN=MTR_2g012750 PE=4 SV=1</t>
  </si>
  <si>
    <t>Ca_00185_v1.0_kabuli</t>
  </si>
  <si>
    <t>Soluble inorganic pyrophosphatase OS=Medicago truncatula GN=MTR_2g010430 PE=1 SV=1</t>
  </si>
  <si>
    <t>Ca_02931_v1.0_kabuli</t>
  </si>
  <si>
    <t>Ca_17343_v1.0_kabuli</t>
  </si>
  <si>
    <t>Receptor-like protein kinase OS=Medicago truncatula GN=MTR_2g036440 PE=4 SV=1</t>
  </si>
  <si>
    <t>Ca_15633_v1.0_kabuli</t>
  </si>
  <si>
    <t>O-methyltransferase OS=Medicago truncatula GN=MTR_5g074580 PE=4 SV=1</t>
  </si>
  <si>
    <t>Ca_24626_v1.0_kabuli</t>
  </si>
  <si>
    <t>Ca_06187_v1.0_kabuli</t>
  </si>
  <si>
    <t>Ca_03553_v1.0_kabuli</t>
  </si>
  <si>
    <t>Putative uncharacterized protein OS=Medicago truncatula GN=MTR_1g086170 PE=4 SV=1</t>
  </si>
  <si>
    <t>Ca_05633_v1.0_kabuli</t>
  </si>
  <si>
    <t>Ca_12158_v1.0_kabuli</t>
  </si>
  <si>
    <t>Putative uncharacterized protein OS=Medicago truncatula GN=MTR_7g034610 PE=4 SV=1</t>
  </si>
  <si>
    <t>Ca_20143_v1.0_kabuli</t>
  </si>
  <si>
    <t>3-deoxy-D-manno-octulosonic-acid transferase OS=Medicago truncatula GN=MTR_1g061560 PE=4 SV=1</t>
  </si>
  <si>
    <t>Ca_03993_v1.0_kabuli</t>
  </si>
  <si>
    <t>Protein ABIL2 OS=Medicago truncatula GN=MTR_3g091760 PE=4 SV=1</t>
  </si>
  <si>
    <t>Ca_08994_v1.0_kabuli</t>
  </si>
  <si>
    <t>LRR receptor-like serine/threonine-protein kinase FEI OS=Medicago truncatula GN=MTR_3g031470 PE=4 SV=1</t>
  </si>
  <si>
    <t>Ca_20511_v1.0_kabuli</t>
  </si>
  <si>
    <t>Ca_05840_v1.0_kabuli</t>
  </si>
  <si>
    <t>Ca_11096_v1.0_kabuli</t>
  </si>
  <si>
    <t>MidA-like protein OS=Medicago truncatula GN=MTR_4g075200 PE=4 SV=1</t>
  </si>
  <si>
    <t>Ca_16461_v1.0_kabuli</t>
  </si>
  <si>
    <t>Ca_06845_v1.0_kabuli</t>
  </si>
  <si>
    <t>Ca_13787_v1.0_kabuli</t>
  </si>
  <si>
    <t>Ca_20255_v1.0_kabuli</t>
  </si>
  <si>
    <t>Ca_10708_v1.0_kabuli</t>
  </si>
  <si>
    <t>Monosaccharide-sensing protein OS=Medicago truncatula GN=MTR_5g024740 PE=3 SV=1</t>
  </si>
  <si>
    <t>Ca_27547_v1.0_kabuli</t>
  </si>
  <si>
    <t>E3 ubiquitin-protein ligase makorin OS=Medicago truncatula GN=MTR_3g028190 PE=4 SV=1</t>
  </si>
  <si>
    <t>Ca_11939_v1.0_kabuli</t>
  </si>
  <si>
    <t>Ca_20050_v1.0_kabuli</t>
  </si>
  <si>
    <t>Ethylene response factor OS=Medicago truncatula GN=EFD PE=2 SV=1</t>
  </si>
  <si>
    <t>Ca_00186_v1.0_kabuli</t>
  </si>
  <si>
    <t>Transcription factor bHLH25 OS=Medicago truncatula GN=MTR_2g010450 PE=4 SV=1</t>
  </si>
  <si>
    <t>Ca_02932_v1.0_kabuli</t>
  </si>
  <si>
    <t>Receptor-like protein kinase OS=Medicago truncatula GN=MTR_080s0025 PE=4 SV=1</t>
  </si>
  <si>
    <t>Ca_17344_v1.0_kabuli</t>
  </si>
  <si>
    <t>Cysteine-rich receptor-like protein kinase OS=Medicago truncatula GN=MTR_2g036460 PE=4 SV=1</t>
  </si>
  <si>
    <t>Ca_09815_v1.0_kabuli</t>
  </si>
  <si>
    <t>E3 ubiquitin-protein ligase UHRF1 OS=Medicago truncatula GN=MTR_8g102580 PE=4 SV=1</t>
  </si>
  <si>
    <t>Ca_15634_v1.0_kabuli</t>
  </si>
  <si>
    <t>Pseudouridylate synthase OS=Medicago truncatula GN=MTR_5g074640 PE=4 SV=1</t>
  </si>
  <si>
    <t>Ca_24627_v1.0_kabuli</t>
  </si>
  <si>
    <t>Ca_06188_v1.0_kabuli</t>
  </si>
  <si>
    <t>ELM2; AT-rich interaction region; Homeodomain-related OS=Medicago truncatula GN=MtrDRAFT_AC149204g12v2 PE=4 SV=1</t>
  </si>
  <si>
    <t>Ca_17018_v1.0_kabuli</t>
  </si>
  <si>
    <t>Ca_03554_v1.0_kabuli</t>
  </si>
  <si>
    <t>ABC transporter B family member OS=Medicago truncatula GN=MTR_1g086080 PE=3 SV=1</t>
  </si>
  <si>
    <t>Ca_05634_v1.0_kabuli</t>
  </si>
  <si>
    <t>Ca_12159_v1.0_kabuli</t>
  </si>
  <si>
    <t>Protein regulator of cytokinesis OS=Medicago truncatula GN=MTR_7g034620 PE=4 SV=1</t>
  </si>
  <si>
    <t>Ca_20144_v1.0_kabuli</t>
  </si>
  <si>
    <t>Auxin responsive SAUR protein OS=Medicago truncatula GN=MTR_1g061570 PE=4 SV=1</t>
  </si>
  <si>
    <t>Ca_03994_v1.0_kabuli</t>
  </si>
  <si>
    <t>Putative uncharacterized protein OS=Medicago truncatula GN=MTR_3g091770 PE=4 SV=1</t>
  </si>
  <si>
    <t>Ca_08995_v1.0_kabuli</t>
  </si>
  <si>
    <t>Ca_20512_v1.0_kabuli</t>
  </si>
  <si>
    <t>Ca_05841_v1.0_kabuli</t>
  </si>
  <si>
    <t>Ca_11097_v1.0_kabuli</t>
  </si>
  <si>
    <t>Cytochrome P450 OS=Medicago truncatula GN=MTR_4g075110 PE=3 SV=1</t>
  </si>
  <si>
    <t>Ca_16462_v1.0_kabuli</t>
  </si>
  <si>
    <t>Cytochrome P450 94A1 OS=Medicago truncatula GN=CYP94C9 PE=2 SV=1</t>
  </si>
  <si>
    <t>Ca_23440_v1.0_kabuli</t>
  </si>
  <si>
    <t>Ca_06846_v1.0_kabuli</t>
  </si>
  <si>
    <t>Ca_13788_v1.0_kabuli</t>
  </si>
  <si>
    <t>Ca_20256_v1.0_kabuli</t>
  </si>
  <si>
    <t>Eukaryotic translation initiation factor 3 subunit G OS=Medicago truncatula GN=MTR_1g080390 PE=4 SV=1</t>
  </si>
  <si>
    <t>Ca_10709_v1.0_kabuli</t>
  </si>
  <si>
    <t>Ring finger protein OS=Medicago truncatula GN=MTR_5g024730 PE=2 SV=1</t>
  </si>
  <si>
    <t>Ca_11940_v1.0_kabuli</t>
  </si>
  <si>
    <t>Ca_20051_v1.0_kabuli</t>
  </si>
  <si>
    <t>Ca_21918_v1.0_kabuli</t>
  </si>
  <si>
    <t>Ca_27645_v1.0_kabuli</t>
  </si>
  <si>
    <t>Gibberellin 2-beta-dioxygenase OS=Medicago truncatula GN=MTR_4g021360 PE=3 SV=1</t>
  </si>
  <si>
    <t>Ca_00187_v1.0_kabuli</t>
  </si>
  <si>
    <t>Nicotiana tabacum ORF OS=Medicago truncatula GN=MTR_2g010460 PE=4 SV=1</t>
  </si>
  <si>
    <t>Ca_02933_v1.0_kabuli</t>
  </si>
  <si>
    <t>Ca_17345_v1.0_kabuli</t>
  </si>
  <si>
    <t>Putative uncharacterized protein OS=Medicago truncatula GN=MTR_5g089140 PE=4 SV=1</t>
  </si>
  <si>
    <t>Ca_09816_v1.0_kabuli</t>
  </si>
  <si>
    <t>Putative uncharacterized protein OS=Medicago truncatula GN=MTR_5g098710 PE=4 SV=1</t>
  </si>
  <si>
    <t>Ca_15635_v1.0_kabuli</t>
  </si>
  <si>
    <t>Ca_24628_v1.0_kabuli</t>
  </si>
  <si>
    <t>Ca_06189_v1.0_kabuli</t>
  </si>
  <si>
    <t>ATP-dependent helicase BRM OS=Medicago truncatula GN=MTR_7g078090 PE=4 SV=1</t>
  </si>
  <si>
    <t>Ca_17019_v1.0_kabuli</t>
  </si>
  <si>
    <t>Ubiquinone biosynthesis monooxygenase COQ6 OS=Medicago truncatula GN=MTR_2g060550 PE=4 SV=1</t>
  </si>
  <si>
    <t>Ca_03555_v1.0_kabuli</t>
  </si>
  <si>
    <t>Cysteine desulfurase OS=Medicago truncatula GN=MTR_1g086070 PE=3 SV=1</t>
  </si>
  <si>
    <t>Ca_05635_v1.0_kabuli</t>
  </si>
  <si>
    <t>Ca_12160_v1.0_kabuli</t>
  </si>
  <si>
    <t>DNA-binding protein OS=Medicago truncatula GN=MTR_7g034630 PE=4 SV=1</t>
  </si>
  <si>
    <t>Ca_03995_v1.0_kabuli</t>
  </si>
  <si>
    <t>Kinesin light chain OS=Medicago truncatula GN=MTR_3g091780 PE=4 SV=1</t>
  </si>
  <si>
    <t>Ca_20513_v1.0_kabuli</t>
  </si>
  <si>
    <t>Ca_05842_v1.0_kabuli</t>
  </si>
  <si>
    <t>Ca_11098_v1.0_kabuli</t>
  </si>
  <si>
    <t>Putative uncharacterized protein OS=Medicago truncatula GN=MTR_4g075120 PE=4 SV=1</t>
  </si>
  <si>
    <t>Ca_16463_v1.0_kabuli</t>
  </si>
  <si>
    <t>Ca_23441_v1.0_kabuli</t>
  </si>
  <si>
    <t>Ca_06847_v1.0_kabuli</t>
  </si>
  <si>
    <t>Ca_13789_v1.0_kabuli</t>
  </si>
  <si>
    <t>Ca_20257_v1.0_kabuli</t>
  </si>
  <si>
    <t>Ca_10710_v1.0_kabuli</t>
  </si>
  <si>
    <t>MLO-like protein OS=Medicago truncatula GN=MTR_5g024700 PE=3 SV=1</t>
  </si>
  <si>
    <t>Ca_26576_v1.0_kabuli</t>
  </si>
  <si>
    <t>Ca_11941_v1.0_kabuli</t>
  </si>
  <si>
    <t>Ca_23184_v1.0_kabuli</t>
  </si>
  <si>
    <t>Uncharacterized protein OS=Leishmania major GN=LMJF_22_1700 PE=4 SV=1</t>
  </si>
  <si>
    <t>Ca_20052_v1.0_kabuli</t>
  </si>
  <si>
    <t>Ca_21919_v1.0_kabuli</t>
  </si>
  <si>
    <t>Ca_28255_v1.0_kabuli</t>
  </si>
  <si>
    <t>Ca_00188_v1.0_kabuli</t>
  </si>
  <si>
    <t>Receptor-like protein kinase HAIKU2 OS=Medicago truncatula GN=MTR_2g010470 PE=4 SV=1</t>
  </si>
  <si>
    <t>Ca_02934_v1.0_kabuli</t>
  </si>
  <si>
    <t>Ent-kaurene oxidase OS=Medicago truncatula GN=MTR_080s0016 PE=3 SV=1</t>
  </si>
  <si>
    <t>Ca_17346_v1.0_kabuli</t>
  </si>
  <si>
    <t>Uncharacterized protein OS=Medicago truncatula GN=MTP1 PE=2 SV=1</t>
  </si>
  <si>
    <t>Ca_09817_v1.0_kabuli</t>
  </si>
  <si>
    <t>Phenylalanine ammonia-lyase OS=Medicago truncatula GN=MTR_5g098720 PE=3 SV=1</t>
  </si>
  <si>
    <t>Ca_15636_v1.0_kabuli</t>
  </si>
  <si>
    <t>Chloroplast inner envelope protein (IEP110) OS=Medicago truncatula GN=MTR_5g074690 PE=1 SV=1</t>
  </si>
  <si>
    <t>Ca_24629_v1.0_kabuli</t>
  </si>
  <si>
    <t>Ca_06190_v1.0_kabuli</t>
  </si>
  <si>
    <t>Cysteine synthase OS=Medicago truncatula GN=MTR_7g078070 PE=3 SV=1</t>
  </si>
  <si>
    <t>Ca_17020_v1.0_kabuli</t>
  </si>
  <si>
    <t>GTP-binding protein OS=Pisum sativum PE=2 SV=1</t>
  </si>
  <si>
    <t>Ca_03556_v1.0_kabuli</t>
  </si>
  <si>
    <t>Protein translocase subunit SecA OS=Medicago truncatula GN=MTR_1g086050 PE=3 SV=1</t>
  </si>
  <si>
    <t>Ca_05636_v1.0_kabuli</t>
  </si>
  <si>
    <t>Ca_12161_v1.0_kabuli</t>
  </si>
  <si>
    <t>Putative uncharacterized protein OS=Medicago truncatula GN=MTR_7g034640 PE=4 SV=1</t>
  </si>
  <si>
    <t>Ca_20146_v1.0_kabuli</t>
  </si>
  <si>
    <t>Ca_03996_v1.0_kabuli</t>
  </si>
  <si>
    <t>Ca_08997_v1.0_kabuli</t>
  </si>
  <si>
    <t>Dihydroflavonol reductase OS=Medicago truncatula GN=MTR_3g031650 PE=1 SV=1</t>
  </si>
  <si>
    <t>Ca_20514_v1.0_kabuli</t>
  </si>
  <si>
    <t>Ca_05843_v1.0_kabuli</t>
  </si>
  <si>
    <t>Ca_11099_v1.0_kabuli</t>
  </si>
  <si>
    <t>Ca_16464_v1.0_kabuli</t>
  </si>
  <si>
    <t>Ca_23442_v1.0_kabuli</t>
  </si>
  <si>
    <t>Ca_06848_v1.0_kabuli</t>
  </si>
  <si>
    <t>60S ribosome subunit biogenesis protein NIP7 homolog OS=Medicago truncatula PE=2 SV=1</t>
  </si>
  <si>
    <t>Ca_13790_v1.0_kabuli</t>
  </si>
  <si>
    <t>Hydroxymethylglutaryl-CoA lyase OS=Medicago truncatula GN=MTR_3g041700 PE=4 SV=1</t>
  </si>
  <si>
    <t>Ca_20258_v1.0_kabuli</t>
  </si>
  <si>
    <t>Ca_10711_v1.0_kabuli</t>
  </si>
  <si>
    <t>Putative uncharacterized protein OS=Medicago truncatula GN=MTR_5g024680 PE=4 SV=1</t>
  </si>
  <si>
    <t>Ca_26577_v1.0_kabuli</t>
  </si>
  <si>
    <t>Ca_11942_v1.0_kabuli</t>
  </si>
  <si>
    <t>Ca_23185_v1.0_kabuli</t>
  </si>
  <si>
    <t>B3 domain-containing protein OS=Medicago truncatula GN=MTR_4g028130 PE=4 SV=1</t>
  </si>
  <si>
    <t>Ca_20053_v1.0_kabuli</t>
  </si>
  <si>
    <t>Ca_27911_v1.0_kabuli</t>
  </si>
  <si>
    <t>Putative uncharacterized protein OS=Medicago truncatula GN=MTR_1g044340 PE=4 SV=1</t>
  </si>
  <si>
    <t>Ca_00189_v1.0_kabuli</t>
  </si>
  <si>
    <t>Proline iminopeptidase OS=Glycine max PE=3 SV=1</t>
  </si>
  <si>
    <t>Ca_02935_v1.0_kabuli</t>
  </si>
  <si>
    <t>Ca_17347_v1.0_kabuli</t>
  </si>
  <si>
    <t>Zn/Cd P(IB)-type ATPase OS=Medicago truncatula GN=MTR_2g036380 PE=3 SV=1</t>
  </si>
  <si>
    <t>Ca_09818_v1.0_kabuli</t>
  </si>
  <si>
    <t>Transmembrane 9 superfamily protein member OS=Medicago truncatula GN=MTR_5g098730 PE=4 SV=1</t>
  </si>
  <si>
    <t>Ca_15637_v1.0_kabuli</t>
  </si>
  <si>
    <t>Peroxidase OS=Medicago truncatula GN=MTR_5g074740 PE=3 SV=1</t>
  </si>
  <si>
    <t>Ca_24630_v1.0_kabuli</t>
  </si>
  <si>
    <t>Gibberellin 3-beta-dioxygenase OS=Medicago truncatula GN=MTR_5g065010 PE=3 SV=1</t>
  </si>
  <si>
    <t>Ca_06191_v1.0_kabuli</t>
  </si>
  <si>
    <t>O-acyltransferase WSD1 OS=Medicago truncatula GN=MTR_7g078060 PE=4 SV=1</t>
  </si>
  <si>
    <t>Ca_17021_v1.0_kabuli</t>
  </si>
  <si>
    <t>Ca_03557_v1.0_kabuli</t>
  </si>
  <si>
    <t>Palmitoyltransferase ERF2 OS=Medicago truncatula GN=MTR_1g085980 PE=4 SV=1</t>
  </si>
  <si>
    <t>Ca_05637_v1.0_kabuli</t>
  </si>
  <si>
    <t>Ca_12162_v1.0_kabuli</t>
  </si>
  <si>
    <t>Ca_20147_v1.0_kabuli</t>
  </si>
  <si>
    <t>Protein kinase OS=Medicago truncatula GN=MTR_1g061590 PE=4 SV=1</t>
  </si>
  <si>
    <t>Ca_03997_v1.0_kabuli</t>
  </si>
  <si>
    <t>Ca_08998_v1.0_kabuli</t>
  </si>
  <si>
    <t>LOB domain-containing protein OS=Medicago truncatula GN=MTR_3g031660 PE=4 SV=1</t>
  </si>
  <si>
    <t>Ca_20515_v1.0_kabuli</t>
  </si>
  <si>
    <t>Putative uncharacterized protein OS=Medicago truncatula GN=MTR_3g010350 PE=4 SV=1</t>
  </si>
  <si>
    <t>Ca_05844_v1.0_kabuli</t>
  </si>
  <si>
    <t>Ca_11100_v1.0_kabuli</t>
  </si>
  <si>
    <t>TIMELESS-interacting protein OS=Medicago truncatula GN=MTR_4g075130 PE=4 SV=1</t>
  </si>
  <si>
    <t>Ca_16465_v1.0_kabuli</t>
  </si>
  <si>
    <t>Elongation factor EF-2 OS=Medicago truncatula GN=MTR_2g069310 PE=4 SV=1</t>
  </si>
  <si>
    <t>Ca_23443_v1.0_kabuli</t>
  </si>
  <si>
    <t>Ca_06849_v1.0_kabuli</t>
  </si>
  <si>
    <t>Flowering promoting factor-like protein OS=Medicago truncatula GN=MTR_4g119790 PE=4 SV=1</t>
  </si>
  <si>
    <t>Ca_13791_v1.0_kabuli</t>
  </si>
  <si>
    <t>Ca_20259_v1.0_kabuli</t>
  </si>
  <si>
    <t>Ca_10712_v1.0_kabuli</t>
  </si>
  <si>
    <t>Transporter, putative OS=Medicago truncatula GN=MTR_5g024660 PE=4 SV=1</t>
  </si>
  <si>
    <t>Ca_26578_v1.0_kabuli</t>
  </si>
  <si>
    <t>Ca_11943_v1.0_kabuli</t>
  </si>
  <si>
    <t>Ca_23186_v1.0_kabuli</t>
  </si>
  <si>
    <t>Ca_20054_v1.0_kabuli</t>
  </si>
  <si>
    <t>Ca_27871_v1.0_kabuli</t>
  </si>
  <si>
    <t>Ca_00190_v1.0_kabuli</t>
  </si>
  <si>
    <t>Putative uncharacterized protein OS=Medicago truncatula GN=MTR_2g010490 PE=4 SV=1</t>
  </si>
  <si>
    <t>Ca_02936_v1.0_kabuli</t>
  </si>
  <si>
    <t>Tubby-like protein OS=Medicago truncatula GN=MTR_080s0049 PE=4 SV=1</t>
  </si>
  <si>
    <t>Ca_09819_v1.0_kabuli</t>
  </si>
  <si>
    <t>Ca_15638_v1.0_kabuli</t>
  </si>
  <si>
    <t>Peroxidase (Precursor) OS=Medicago truncatula GN=rip1 PE=3 SV=1</t>
  </si>
  <si>
    <t>Ca_24631_v1.0_kabuli</t>
  </si>
  <si>
    <t>Ca_06192_v1.0_kabuli</t>
  </si>
  <si>
    <t>Putative uncharacterized protein OS=Medicago truncatula GN=MTR_7g077890 PE=4 SV=1</t>
  </si>
  <si>
    <t>Ca_17022_v1.0_kabuli</t>
  </si>
  <si>
    <t>Auxin-induced in root cultures protein OS=Medicago truncatula GN=MTR_7g051910 PE=4 SV=1</t>
  </si>
  <si>
    <t>Ca_03558_v1.0_kabuli</t>
  </si>
  <si>
    <t>Ca_05638_v1.0_kabuli</t>
  </si>
  <si>
    <t>40S ribosomal protein S29, putative OS=Ricinus communis GN=RCOM_1587780 PE=4 SV=1</t>
  </si>
  <si>
    <t>Ca_12163_v1.0_kabuli</t>
  </si>
  <si>
    <t>Uncharacterized protein OS=Medicago truncatula GN=MTR_7g034710 PE=2 SV=1</t>
  </si>
  <si>
    <t>Ca_20148_v1.0_kabuli</t>
  </si>
  <si>
    <t>Homeodomain-like; Uridylate kinase OS=Medicago truncatula GN=MTR_1g061600 PE=3 SV=1</t>
  </si>
  <si>
    <t>Ca_03998_v1.0_kabuli</t>
  </si>
  <si>
    <t>Ca_08999_v1.0_kabuli</t>
  </si>
  <si>
    <t>Putative uncharacterized protein OS=Medicago truncatula GN=MTR_3g031680 PE=4 SV=1</t>
  </si>
  <si>
    <t>Ca_20516_v1.0_kabuli</t>
  </si>
  <si>
    <t>Ca_05845_v1.0_kabuli</t>
  </si>
  <si>
    <t>Ca_11101_v1.0_kabuli</t>
  </si>
  <si>
    <t>Serine carboxypeptidase-like protein OS=Medicago truncatula GN=MTR_4g075150 PE=4 SV=1</t>
  </si>
  <si>
    <t>Ca_16466_v1.0_kabuli</t>
  </si>
  <si>
    <t>Ca_23444_v1.0_kabuli</t>
  </si>
  <si>
    <t>Alpha-amylase OS=Medicago truncatula GN=MTR_4g015550 PE=4 SV=1</t>
  </si>
  <si>
    <t>Ca_06850_v1.0_kabuli</t>
  </si>
  <si>
    <t>Ca_13792_v1.0_kabuli</t>
  </si>
  <si>
    <t>Ca_20260_v1.0_kabuli</t>
  </si>
  <si>
    <t>Ca_10713_v1.0_kabuli</t>
  </si>
  <si>
    <t>Serine/threonine protein kinase/endoribonuclease IRE1 OS=Medicago truncatula GN=MTR_5g024510 PE=4 SV=1</t>
  </si>
  <si>
    <t>Ca_11944_v1.0_kabuli</t>
  </si>
  <si>
    <t>Ca_23187_v1.0_kabuli</t>
  </si>
  <si>
    <t>Ca_20055_v1.0_kabuli</t>
  </si>
  <si>
    <t>Ca_21922_v1.0_kabuli</t>
  </si>
  <si>
    <t>Uncharacterized protein OS=Prunus persica GN=PRUPE_ppa009617mg PE=4 SV=1</t>
  </si>
  <si>
    <t>Ca_27926_v1.0_kabuli</t>
  </si>
  <si>
    <t>Ca_00191_v1.0_kabuli</t>
  </si>
  <si>
    <t>Ca_02937_v1.0_kabuli</t>
  </si>
  <si>
    <t>RAD23 protein OS=Medicago truncatula GN=MTR_080s0047 PE=4 SV=1</t>
  </si>
  <si>
    <t>Ca_17349_v1.0_kabuli</t>
  </si>
  <si>
    <t>Ca_09820_v1.0_kabuli</t>
  </si>
  <si>
    <t>N-acetyltransferase NAT13 OS=Medicago truncatula GN=MTR_5g098790 PE=4 SV=1</t>
  </si>
  <si>
    <t>Ca_15639_v1.0_kabuli</t>
  </si>
  <si>
    <t>Ca_06193_v1.0_kabuli</t>
  </si>
  <si>
    <t>Putative uncharacterized protein OS=Medicago truncatula GN=MTR_7g077880 PE=1 SV=1</t>
  </si>
  <si>
    <t>Ca_17023_v1.0_kabuli</t>
  </si>
  <si>
    <t>Solute carrier family 15 member OS=Medicago truncatula GN=MTR_7g051830 PE=4 SV=1</t>
  </si>
  <si>
    <t>Ca_03559_v1.0_kabuli</t>
  </si>
  <si>
    <t>Putative uncharacterized protein OS=Vitis vinifera GN=VIT_07s0005g02540 PE=4 SV=1</t>
  </si>
  <si>
    <t>Ca_05639_v1.0_kabuli</t>
  </si>
  <si>
    <t>Ca_12164_v1.0_kabuli</t>
  </si>
  <si>
    <t>Ca_20149_v1.0_kabuli</t>
  </si>
  <si>
    <t>Ca_03999_v1.0_kabuli</t>
  </si>
  <si>
    <t>Ca_09000_v1.0_kabuli</t>
  </si>
  <si>
    <t>HIV Tat-specific factor-like protein OS=Medicago truncatula GN=MTR_3g031740 PE=4 SV=1</t>
  </si>
  <si>
    <t>Ca_20517_v1.0_kabuli</t>
  </si>
  <si>
    <t>Ca_05846_v1.0_kabuli</t>
  </si>
  <si>
    <t>3-oxoacyl-[acyl-carrier-protein] synthase OS=Glycine max PE=3 SV=1</t>
  </si>
  <si>
    <t>Ca_11102_v1.0_kabuli</t>
  </si>
  <si>
    <t>Ca_16467_v1.0_kabuli</t>
  </si>
  <si>
    <t>Ca_06851_v1.0_kabuli</t>
  </si>
  <si>
    <t>Xyloglucan galactosyltransferase KATAMARI1-like protein OS=Medicago truncatula GN=MTR_4g119810 PE=4 SV=1</t>
  </si>
  <si>
    <t>Ca_20261_v1.0_kabuli</t>
  </si>
  <si>
    <t>Kinase-like protein OS=Medicago truncatula GN=MTR_8g037700 PE=4 SV=1</t>
  </si>
  <si>
    <t>Ca_10714_v1.0_kabuli</t>
  </si>
  <si>
    <t>Glutamate receptor OS=Medicago truncatula GN=MTR_5g024350 PE=3 SV=1</t>
  </si>
  <si>
    <t>Ca_11945_v1.0_kabuli</t>
  </si>
  <si>
    <t>Ca_23188_v1.0_kabuli</t>
  </si>
  <si>
    <t>Ca_28183_v1.0_kabuli</t>
  </si>
  <si>
    <t>Uncharacterized protein (Fragment) OS=Danio rerio PE=4 SV=1</t>
  </si>
  <si>
    <t>Ca_21923_v1.0_kabuli</t>
  </si>
  <si>
    <t>Ca_27888_v1.0_kabuli</t>
  </si>
  <si>
    <t>Putative transporter-like protein OS=Trifolium pratense PE=2 SV=1</t>
  </si>
  <si>
    <t>Ca_00192_v1.0_kabuli</t>
  </si>
  <si>
    <t>Putative uncharacterized protein OS=Medicago truncatula GN=MTR_2g010510 PE=4 SV=1</t>
  </si>
  <si>
    <t>Ca_02938_v1.0_kabuli</t>
  </si>
  <si>
    <t>Putative uncharacterized protein OS=Vitis vinifera GN=VITISV_011795 PE=4 SV=1</t>
  </si>
  <si>
    <t>Ca_09821_v1.0_kabuli</t>
  </si>
  <si>
    <t>Coproporphyrinogen-III oxidase OS=Medicago truncatula GN=MTR_5g098800 PE=1 SV=1</t>
  </si>
  <si>
    <t>Ca_06194_v1.0_kabuli</t>
  </si>
  <si>
    <t>Ca_17024_v1.0_kabuli</t>
  </si>
  <si>
    <t>Beta-glucosidase OS=Medicago truncatula GN=MTR_7g051510 PE=3 SV=1</t>
  </si>
  <si>
    <t>Ca_03560_v1.0_kabuli</t>
  </si>
  <si>
    <t>Ca_05640_v1.0_kabuli</t>
  </si>
  <si>
    <t>BTB/POZ domain-containing protein OS=Medicago truncatula GN=MTR_1g106430 PE=4 SV=1</t>
  </si>
  <si>
    <t>Ca_12165_v1.0_kabuli</t>
  </si>
  <si>
    <t>F-box protein OS=Medicago truncatula GN=MTR_7g034720 PE=4 SV=1</t>
  </si>
  <si>
    <t>Ca_20150_v1.0_kabuli</t>
  </si>
  <si>
    <t>Homeodomain-like OS=Medicago truncatula GN=MTR_1g061640 PE=4 SV=1</t>
  </si>
  <si>
    <t>Ca_04000_v1.0_kabuli</t>
  </si>
  <si>
    <t>Ca_09001_v1.0_kabuli</t>
  </si>
  <si>
    <t>Ca_20518_v1.0_kabuli</t>
  </si>
  <si>
    <t>Cyclin-D-binding Myb-like transcription factor OS=Medicago truncatula GN=MTR_8g077990 PE=4 SV=1</t>
  </si>
  <si>
    <t>Ca_05847_v1.0_kabuli</t>
  </si>
  <si>
    <t>Ca_11103_v1.0_kabuli</t>
  </si>
  <si>
    <t>Ca_16468_v1.0_kabuli</t>
  </si>
  <si>
    <t>Ca_23446_v1.0_kabuli</t>
  </si>
  <si>
    <t>Chlorophyll a-b binding protein OS=Medicago truncatula GN=MTR_4g015570 PE=3 SV=1</t>
  </si>
  <si>
    <t>Ca_13794_v1.0_kabuli</t>
  </si>
  <si>
    <t>Ca_20262_v1.0_kabuli</t>
  </si>
  <si>
    <t>Mandelonitrile lyase OS=Medicago truncatula GN=MTR_8g037750 PE=2 SV=1</t>
  </si>
  <si>
    <t>Ca_10715_v1.0_kabuli</t>
  </si>
  <si>
    <t>Putative uncharacterized protein OS=Medicago truncatula GN=MTR_5g024340 PE=3 SV=1</t>
  </si>
  <si>
    <t>Ca_11946_v1.0_kabuli</t>
  </si>
  <si>
    <t>Ca_23189_v1.0_kabuli</t>
  </si>
  <si>
    <t>Ca_25737_v1.0_kabuli</t>
  </si>
  <si>
    <t>Ca_21924_v1.0_kabuli</t>
  </si>
  <si>
    <t>Ca_27928_v1.0_kabuli</t>
  </si>
  <si>
    <t>F-box protein OS=Medicago truncatula GN=MTR_3g080370 PE=4 SV=1</t>
  </si>
  <si>
    <t>Ca_00193_v1.0_kabuli</t>
  </si>
  <si>
    <t>CBS domain containing protein OS=Medicago truncatula GN=MTR_2g010520 PE=4 SV=1</t>
  </si>
  <si>
    <t>Ca_02939_v1.0_kabuli</t>
  </si>
  <si>
    <t>Ca_17351_v1.0_kabuli</t>
  </si>
  <si>
    <t>Ca_09822_v1.0_kabuli</t>
  </si>
  <si>
    <t>ATPase WRNIP1 OS=Medicago truncatula GN=MTR_5g098850 PE=4 SV=1</t>
  </si>
  <si>
    <t>Ca_15641_v1.0_kabuli</t>
  </si>
  <si>
    <t>Peroxidase OS=Medicago truncatula GN=MTR_5g074970 PE=3 SV=1</t>
  </si>
  <si>
    <t>Ca_06195_v1.0_kabuli</t>
  </si>
  <si>
    <t>Uncharacterized protein OS=Medicago truncatula GN=MTR_7g077870 PE=2 SV=1</t>
  </si>
  <si>
    <t>Ca_17025_v1.0_kabuli</t>
  </si>
  <si>
    <t>Putative uncharacterized protein OS=Medicago truncatula GN=MTR_3g098590 PE=4 SV=1</t>
  </si>
  <si>
    <t>Ca_03561_v1.0_kabuli</t>
  </si>
  <si>
    <t>Ca_05641_v1.0_kabuli</t>
  </si>
  <si>
    <t>Zinc finger protein OS=Cicer arietinum PE=2 SV=1</t>
  </si>
  <si>
    <t>Ca_12166_v1.0_kabuli</t>
  </si>
  <si>
    <t>Reticuline oxidase OS=Medicago truncatula GN=MTR_7g034740 PE=4 SV=1</t>
  </si>
  <si>
    <t>Ca_20151_v1.0_kabuli</t>
  </si>
  <si>
    <t>Homeobox-leucine zipper protein ATHB-22 OS=Medicago truncatula GN=MTR_1g061660 PE=3 SV=1</t>
  </si>
  <si>
    <t>Ca_04001_v1.0_kabuli</t>
  </si>
  <si>
    <t>Ca_09002_v1.0_kabuli</t>
  </si>
  <si>
    <t>Ca_20519_v1.0_kabuli</t>
  </si>
  <si>
    <t>WPP domain-interacting protein OS=Medicago truncatula GN=MTR_3g009740 PE=4 SV=1</t>
  </si>
  <si>
    <t>Ca_05848_v1.0_kabuli</t>
  </si>
  <si>
    <t>Ca_11104_v1.0_kabuli</t>
  </si>
  <si>
    <t>Ca_16469_v1.0_kabuli</t>
  </si>
  <si>
    <t>Ca_23447_v1.0_kabuli</t>
  </si>
  <si>
    <t>Glutamine amidotransferase subunit pdxT OS=Medicago truncatula GN=MTR_4g015590 PE=2 SV=1</t>
  </si>
  <si>
    <t>Ca_06853_v1.0_kabuli</t>
  </si>
  <si>
    <t>Superoxide dismutase OS=Medicago sativa GN=sodB PE=1 SV=1</t>
  </si>
  <si>
    <t>Ca_13795_v1.0_kabuli</t>
  </si>
  <si>
    <t>Ca_20263_v1.0_kabuli</t>
  </si>
  <si>
    <t>Uncharacterized protein OS=Medicago truncatula GN=MTR_8g037800 PE=4 SV=1</t>
  </si>
  <si>
    <t>Ca_10716_v1.0_kabuli</t>
  </si>
  <si>
    <t>Pentatricopeptide repeat-containing protein OS=Medicago truncatula GN=MTR_5g024320 PE=4 SV=1</t>
  </si>
  <si>
    <t>Ca_27236_v1.0_kabuli</t>
  </si>
  <si>
    <t>Uncharacterized protein OS=Prunus persica GN=PRUPE_ppa005153mg PE=4 SV=1</t>
  </si>
  <si>
    <t>Ca_11947_v1.0_kabuli</t>
  </si>
  <si>
    <t>Ca_23190_v1.0_kabuli</t>
  </si>
  <si>
    <t>Ca_25738_v1.0_kabuli</t>
  </si>
  <si>
    <t>Uncharacterized protein OS=Prunus persica GN=PRUPE_ppa015733mg PE=4 SV=1</t>
  </si>
  <si>
    <t>Ca_21925_v1.0_kabuli</t>
  </si>
  <si>
    <t>Ca_28026_v1.0_kabuli</t>
  </si>
  <si>
    <t>Cysteine-rich receptor-like protein kinase OS=Medicago truncatula GN=MTR_6g057770 PE=4 SV=1</t>
  </si>
  <si>
    <t>Ca_00194_v1.0_kabuli</t>
  </si>
  <si>
    <t>Putative uncharacterized protein OS=Medicago truncatula GN=MTR_2g010540 PE=4 SV=1</t>
  </si>
  <si>
    <t>Ca_02940_v1.0_kabuli</t>
  </si>
  <si>
    <t>Pectinesterase OS=Medicago truncatula GN=MTR_080s0008 PE=3 SV=1</t>
  </si>
  <si>
    <t>Ca_17352_v1.0_kabuli</t>
  </si>
  <si>
    <t>Ca_09823_v1.0_kabuli</t>
  </si>
  <si>
    <t>Pentatricopeptide repeat-containing protein OS=Medicago truncatula GN=MTR_5g098860 PE=4 SV=1</t>
  </si>
  <si>
    <t>Ca_15642_v1.0_kabuli</t>
  </si>
  <si>
    <t>Ca_24647_v1.0_kabuli</t>
  </si>
  <si>
    <t>Ca_06196_v1.0_kabuli</t>
  </si>
  <si>
    <t>Putative uncharacterized protein OS=Medicago truncatula GN=MTR_7g077860 PE=4 SV=1</t>
  </si>
  <si>
    <t>Ca_17026_v1.0_kabuli</t>
  </si>
  <si>
    <t>Putative uncharacterized protein OS=Medicago truncatula GN=MTR_7g051450 PE=4 SV=1</t>
  </si>
  <si>
    <t>Ca_03562_v1.0_kabuli</t>
  </si>
  <si>
    <t>Putative uncharacterized protein OS=Vitis vinifera GN=VIT_07s0005g02490 PE=3 SV=1</t>
  </si>
  <si>
    <t>Ca_05642_v1.0_kabuli</t>
  </si>
  <si>
    <t>ATP-dependent Clp protease proteolytic subunit OS=Medicago truncatula GN=MTR_1g106550 PE=1 SV=1</t>
  </si>
  <si>
    <t>Ca_12167_v1.0_kabuli</t>
  </si>
  <si>
    <t>Fructokinase-2 OS=Medicago truncatula GN=MTR_7g034880 PE=4 SV=1</t>
  </si>
  <si>
    <t>Ca_20343_v1.0_kabuli</t>
  </si>
  <si>
    <t>Ca_04002_v1.0_kabuli</t>
  </si>
  <si>
    <t>Ca_09003_v1.0_kabuli</t>
  </si>
  <si>
    <t>Gamma-interferon-inducible lysosomal thiol reductase OS=Medicago truncatula GN=MTR_3g031800 PE=4 SV=1</t>
  </si>
  <si>
    <t>Ca_20520_v1.0_kabuli</t>
  </si>
  <si>
    <t>FAD-linked oxidoreductase OS=Medicago truncatula GN=MTR_3g009820 PE=4 SV=1</t>
  </si>
  <si>
    <t>Ca_05849_v1.0_kabuli</t>
  </si>
  <si>
    <t>Ca_11105_v1.0_kabuli</t>
  </si>
  <si>
    <t>Protein ELC OS=Medicago truncatula GN=MTR_4g075250 PE=4 SV=1</t>
  </si>
  <si>
    <t>Ca_16470_v1.0_kabuli</t>
  </si>
  <si>
    <t>Subtilase OS=Lotus japonicus GN=SbtS PE=4 SV=1</t>
  </si>
  <si>
    <t>Ca_23448_v1.0_kabuli</t>
  </si>
  <si>
    <t>Ca_06854_v1.0_kabuli</t>
  </si>
  <si>
    <t>Ca_13796_v1.0_kabuli</t>
  </si>
  <si>
    <t>Ca_20264_v1.0_kabuli</t>
  </si>
  <si>
    <t>Chaperone protein dnaJ OS=Medicago truncatula GN=MTR_8g037810 PE=4 SV=1</t>
  </si>
  <si>
    <t>Ca_10717_v1.0_kabuli</t>
  </si>
  <si>
    <t>Proton-coupled amino acid transporter OS=Medicago truncatula GN=MTR_5g024300 PE=4 SV=1</t>
  </si>
  <si>
    <t>Ca_27237_v1.0_kabuli</t>
  </si>
  <si>
    <t>Ca_11948_v1.0_kabuli</t>
  </si>
  <si>
    <t>Ca_23191_v1.0_kabuli</t>
  </si>
  <si>
    <t>Ca_25739_v1.0_kabuli</t>
  </si>
  <si>
    <t>Nuclease domain-containing protein OS=Medicago truncatula GN=MTR_3g098420 PE=1 SV=1</t>
  </si>
  <si>
    <t>Ca_21926_v1.0_kabuli</t>
  </si>
  <si>
    <t>Ca_27916_v1.0_kabuli</t>
  </si>
  <si>
    <t>Fasciclin-like arabinogalactan protein OS=Medicago truncatula GN=MTR_4g059720 PE=4 SV=1</t>
  </si>
  <si>
    <t>Ca_00195_v1.0_kabuli</t>
  </si>
  <si>
    <t>Pathogenesis-related protein OS=Medicago truncatula GN=MTR_2g010580 PE=4 SV=1</t>
  </si>
  <si>
    <t>Ca_02941_v1.0_kabuli</t>
  </si>
  <si>
    <t>4-coumarate:CoA ligase OS=Galega orientalis GN=4CL PE=2 SV=1</t>
  </si>
  <si>
    <t>Ca_17353_v1.0_kabuli</t>
  </si>
  <si>
    <t>Glycerol-3-phosphate acyltransferase OS=Medicago truncatula GN=MTR_4g127910 PE=2 SV=1</t>
  </si>
  <si>
    <t>Ca_09824_v1.0_kabuli</t>
  </si>
  <si>
    <t>Glucosyltransferase OS=Medicago truncatula GN=MTR_5g098930 PE=3 SV=1</t>
  </si>
  <si>
    <t>Ca_15643_v1.0_kabuli</t>
  </si>
  <si>
    <t>CBL-interacting protein kinase OS=Medicago truncatula GN=MTR_5g075060 PE=4 SV=1</t>
  </si>
  <si>
    <t>Ca_24648_v1.0_kabuli</t>
  </si>
  <si>
    <t>T-complex protein 1 subunit alpha OS=Lotus japonicus PE=2 SV=1</t>
  </si>
  <si>
    <t>Ca_06197_v1.0_kabuli</t>
  </si>
  <si>
    <t>Origin recognition complex 5 subunit OS=Medicago truncatula GN=MTR_7g077840 PE=4 SV=1</t>
  </si>
  <si>
    <t>Ca_17027_v1.0_kabuli</t>
  </si>
  <si>
    <t>Monocopper oxidase-like protein SKU5 OS=Medicago truncatula GN=MTR_7g051440 PE=4 SV=1</t>
  </si>
  <si>
    <t>Ca_05643_v1.0_kabuli</t>
  </si>
  <si>
    <t>Ca_12168_v1.0_kabuli</t>
  </si>
  <si>
    <t>22.7 kDa class IV heat shock protein OS=Medicago truncatula GN=MTR_7g034910 PE=3 SV=1</t>
  </si>
  <si>
    <t>Ca_04003_v1.0_kabuli</t>
  </si>
  <si>
    <t>Ca_09004_v1.0_kabuli</t>
  </si>
  <si>
    <t>Putative uncharacterized protein OS=Medicago truncatula GN=MTR_3g031830 PE=4 SV=1</t>
  </si>
  <si>
    <t>Ca_20521_v1.0_kabuli</t>
  </si>
  <si>
    <t>Ca_05850_v1.0_kabuli</t>
  </si>
  <si>
    <t>Ca_11106_v1.0_kabuli</t>
  </si>
  <si>
    <t>UDP-glucoronosyl/UDP-glucosyl transferase family protein-like protein OS=Medicago truncatula GN=MTR_4g075270 PE=4 SV=1</t>
  </si>
  <si>
    <t>Ca_16471_v1.0_kabuli</t>
  </si>
  <si>
    <t>Vacuolar sorting protein 4b OS=Medicago truncatula GN=MTR_4g053350 PE=4 SV=1</t>
  </si>
  <si>
    <t>Ca_23449_v1.0_kabuli</t>
  </si>
  <si>
    <t>Ubiquitin-activating enzyme E1 OS=Medicago truncatula GN=MTR_5g072460 PE=3 SV=1</t>
  </si>
  <si>
    <t>Ca_06855_v1.0_kabuli</t>
  </si>
  <si>
    <t>Ca_13797_v1.0_kabuli</t>
  </si>
  <si>
    <t>Oligoribonuclease OS=Medicago truncatula GN=MTR_5g088330 PE=4 SV=1</t>
  </si>
  <si>
    <t>Ca_20265_v1.0_kabuli</t>
  </si>
  <si>
    <t>Dehydrosqualene desaturase OS=Medicago truncatula GN=MTR_8g037910 PE=4 SV=1</t>
  </si>
  <si>
    <t>Ca_10718_v1.0_kabuli</t>
  </si>
  <si>
    <t>Serine/threonine protein kinase SRPK1 OS=Medicago truncatula GN=MTR_5g024270 PE=4 SV=1</t>
  </si>
  <si>
    <t>Ca_27654_v1.0_kabuli</t>
  </si>
  <si>
    <t>Ca_11949_v1.0_kabuli</t>
  </si>
  <si>
    <t>Ca_28253_v1.0_kabuli</t>
  </si>
  <si>
    <t>Ca_00196_v1.0_kabuli</t>
  </si>
  <si>
    <t>Ca_02942_v1.0_kabuli</t>
  </si>
  <si>
    <t>Ca_17354_v1.0_kabuli</t>
  </si>
  <si>
    <t>Ca_09825_v1.0_kabuli</t>
  </si>
  <si>
    <t>Cytokinin-O-glucosyltransferase OS=Medicago truncatula GN=MTR_5g098960 PE=4 SV=1</t>
  </si>
  <si>
    <t>Ca_15644_v1.0_kabuli</t>
  </si>
  <si>
    <t>Putative uncharacterized protein OS=Medicago truncatula GN=MTR_5g075070 PE=4 SV=1</t>
  </si>
  <si>
    <t>Ca_24649_v1.0_kabuli</t>
  </si>
  <si>
    <t>MADS-box protein BM5A OS=Medicago truncatula GN=MTR_5g046790 PE=3 SV=1</t>
  </si>
  <si>
    <t>Ca_06198_v1.0_kabuli</t>
  </si>
  <si>
    <t>Sodium-dependent phosphate transport protein OS=Medicago truncatula GN=MTR_7g077830 PE=4 SV=1</t>
  </si>
  <si>
    <t>Ca_17028_v1.0_kabuli</t>
  </si>
  <si>
    <t>Ca_03564_v1.0_kabuli</t>
  </si>
  <si>
    <t>Ca_05644_v1.0_kabuli</t>
  </si>
  <si>
    <t>Transcription factor bHLH84 OS=Medicago truncatula GN=MTR_1g106460 PE=4 SV=1</t>
  </si>
  <si>
    <t>Ca_12169_v1.0_kabuli</t>
  </si>
  <si>
    <t>Epoxide hydrolase OS=Medicago truncatula GN=MTR_7g034950 PE=4 SV=1</t>
  </si>
  <si>
    <t>Ca_20345_v1.0_kabuli</t>
  </si>
  <si>
    <t>Ca_04004_v1.0_kabuli</t>
  </si>
  <si>
    <t>Ca_09005_v1.0_kabuli</t>
  </si>
  <si>
    <t>Ca_20522_v1.0_kabuli</t>
  </si>
  <si>
    <t>WD-repeat protein-like protein OS=Medicago truncatula GN=MTR_3g010010 PE=4 SV=1</t>
  </si>
  <si>
    <t>Ca_05851_v1.0_kabuli</t>
  </si>
  <si>
    <t>Ca_11107_v1.0_kabuli</t>
  </si>
  <si>
    <t>Ca_16472_v1.0_kabuli</t>
  </si>
  <si>
    <t>Serine/threonine protein phosphatase 2A activator OS=Medicago truncatula GN=MTR_4g053370 PE=4 SV=1</t>
  </si>
  <si>
    <t>Ca_23450_v1.0_kabuli</t>
  </si>
  <si>
    <t>Ca_13798_v1.0_kabuli</t>
  </si>
  <si>
    <t>(+)-neomenthol dehydrogenase OS=Medicago truncatula GN=MTR_3g057260 PE=3 SV=1</t>
  </si>
  <si>
    <t>Ca_20266_v1.0_kabuli</t>
  </si>
  <si>
    <t>Aspartic proteinase nepenthesin-1 OS=Medicago truncatula GN=MTR_5g080960 PE=4 SV=1</t>
  </si>
  <si>
    <t>Ca_10719_v1.0_kabuli</t>
  </si>
  <si>
    <t>MutL DNA mismatch repair protein OS=Medicago truncatula GN=MTR_5g024250 PE=4 SV=1</t>
  </si>
  <si>
    <t>Ca_27655_v1.0_kabuli</t>
  </si>
  <si>
    <t>Uncharacterized protein (Fragment) OS=Prunus persica GN=PRUPE_ppa016311mg PE=4 SV=1</t>
  </si>
  <si>
    <t>Ca_11950_v1.0_kabuli</t>
  </si>
  <si>
    <t>Ca_23193_v1.0_kabuli</t>
  </si>
  <si>
    <t>Ca_21928_v1.0_kabuli</t>
  </si>
  <si>
    <t>Uncharacterized protein OS=Solanum tuberosum GN=PGSC0003DMG400015138 PE=4 SV=1</t>
  </si>
  <si>
    <t>Ca_27974_v1.0_kabuli</t>
  </si>
  <si>
    <t>Ca_00197_v1.0_kabuli</t>
  </si>
  <si>
    <t>Pathogenesis-related protein 1B OS=Medicago truncatula GN=MTR_2g010650 PE=4 SV=1</t>
  </si>
  <si>
    <t>Ca_02943_v1.0_kabuli</t>
  </si>
  <si>
    <t>Ca_17355_v1.0_kabuli</t>
  </si>
  <si>
    <t>Ca_09826_v1.0_kabuli</t>
  </si>
  <si>
    <t>Ca_15645_v1.0_kabuli</t>
  </si>
  <si>
    <t>CBL-interacting protein kinase OS=Medicago truncatula GN=MTR_5g075100 PE=4 SV=1</t>
  </si>
  <si>
    <t>Ca_24650_v1.0_kabuli</t>
  </si>
  <si>
    <t>Ca_06199_v1.0_kabuli</t>
  </si>
  <si>
    <t>SKP1-like protein OS=Medicago truncatula GN=MTR_7g077810 PE=4 SV=1</t>
  </si>
  <si>
    <t>Ca_17029_v1.0_kabuli</t>
  </si>
  <si>
    <t>Ca_03565_v1.0_kabuli</t>
  </si>
  <si>
    <t>Ca_05645_v1.0_kabuli</t>
  </si>
  <si>
    <t>Ca_12170_v1.0_kabuli</t>
  </si>
  <si>
    <t>Ca_04005_v1.0_kabuli</t>
  </si>
  <si>
    <t>Dof21 OS=Glycine max PE=2 SV=1</t>
  </si>
  <si>
    <t>Ca_09006_v1.0_kabuli</t>
  </si>
  <si>
    <t>Ca_20523_v1.0_kabuli</t>
  </si>
  <si>
    <t>Ca_05852_v1.0_kabuli</t>
  </si>
  <si>
    <t>Ca_11108_v1.0_kabuli</t>
  </si>
  <si>
    <t>Peptidyl-prolyl cis-trans isomerase OS=Medicago truncatula GN=MTR_4g075290 PE=1 SV=1</t>
  </si>
  <si>
    <t>Ca_16473_v1.0_kabuli</t>
  </si>
  <si>
    <t>Putative uncharacterized protein OS=Medicago truncatula GN=MTR_4g053410 PE=4 SV=1</t>
  </si>
  <si>
    <t>Ca_23451_v1.0_kabuli</t>
  </si>
  <si>
    <t>Omega-3 fatty acid desaturase OS=Medicago truncatula GN=MTR_4g015630 PE=4 SV=1</t>
  </si>
  <si>
    <t>Ca_06857_v1.0_kabuli</t>
  </si>
  <si>
    <t>Ca_13799_v1.0_kabuli</t>
  </si>
  <si>
    <t>(+)-neomenthol dehydrogenase OS=Medicago truncatula GN=MTR_3g057220 PE=3 SV=1</t>
  </si>
  <si>
    <t>Ca_10720_v1.0_kabuli</t>
  </si>
  <si>
    <t>DNA-directed RNA polymerases I, II, and III subunit RPABC1 OS=Medicago truncatula GN=MTR_5g005470 PE=3 SV=1</t>
  </si>
  <si>
    <t>Ca_26292_v1.0_kabuli</t>
  </si>
  <si>
    <t>Ca_21929_v1.0_kabuli</t>
  </si>
  <si>
    <t>Ca_27524_v1.0_kabuli</t>
  </si>
  <si>
    <t>Ca_00198_v1.0_kabuli</t>
  </si>
  <si>
    <t>Ca_02944_v1.0_kabuli</t>
  </si>
  <si>
    <t>Ca_17356_v1.0_kabuli</t>
  </si>
  <si>
    <t>Uncharacterized protein OS=Solanum tuberosum GN=PGSC0003DMG400017862 PE=4 SV=1</t>
  </si>
  <si>
    <t>Ca_09827_v1.0_kabuli</t>
  </si>
  <si>
    <t>BZIP transcription factor bZIP107 OS=Medicago truncatula GN=MTR_5g098980 PE=4 SV=1</t>
  </si>
  <si>
    <t>Ca_15646_v1.0_kabuli</t>
  </si>
  <si>
    <t>Ca_24651_v1.0_kabuli</t>
  </si>
  <si>
    <t>MADS box transcription factor OS=Gentiana triflora GN=GtMADS4 PE=2 SV=1</t>
  </si>
  <si>
    <t>Ca_06200_v1.0_kabuli</t>
  </si>
  <si>
    <t>Signal peptide peptidase-like 2B OS=Medicago truncatula GN=MTR_7g077800 PE=4 SV=1</t>
  </si>
  <si>
    <t>Ca_17030_v1.0_kabuli</t>
  </si>
  <si>
    <t>Serine carboxypeptidase 1 OS=Aegilops tauschii GN=F775_05275 PE=4 SV=1</t>
  </si>
  <si>
    <t>Ca_03566_v1.0_kabuli</t>
  </si>
  <si>
    <t>Ca_05646_v1.0_kabuli</t>
  </si>
  <si>
    <t>Ca_12171_v1.0_kabuli</t>
  </si>
  <si>
    <t>Peroxidase OS=Medicago truncatula GN=MTR_7g035030 PE=3 SV=1</t>
  </si>
  <si>
    <t>Ca_04006_v1.0_kabuli</t>
  </si>
  <si>
    <t>Protein yippee-like OS=Lotus japonicus PE=3 SV=1</t>
  </si>
  <si>
    <t>Ca_09007_v1.0_kabuli</t>
  </si>
  <si>
    <t>Ca_20524_v1.0_kabuli</t>
  </si>
  <si>
    <t>GPI-anchored protein LORELEI OS=Medicago truncatula GN=MTR_3g010180 PE=2 SV=1</t>
  </si>
  <si>
    <t>Ca_05853_v1.0_kabuli</t>
  </si>
  <si>
    <t>Ca_11109_v1.0_kabuli</t>
  </si>
  <si>
    <t>Nucleoporin NUP188-like protein OS=Medicago truncatula GN=MTR_4g075330 PE=4 SV=1</t>
  </si>
  <si>
    <t>Ca_16474_v1.0_kabuli</t>
  </si>
  <si>
    <t>Bifunctional polymyxin resistance arnA protein OS=Medicago truncatula GN=MTR_4g053420 PE=4 SV=1</t>
  </si>
  <si>
    <t>Ca_06858_v1.0_kabuli</t>
  </si>
  <si>
    <t>Ca_13800_v1.0_kabuli</t>
  </si>
  <si>
    <t>(+)-neomenthol dehydrogenase OS=Medicago truncatula GN=MTR_3g057190 PE=3 SV=1</t>
  </si>
  <si>
    <t>Ca_20268_v1.0_kabuli</t>
  </si>
  <si>
    <t>Ca_10721_v1.0_kabuli</t>
  </si>
  <si>
    <t>Ca_26293_v1.0_kabuli</t>
  </si>
  <si>
    <t>Pathogenesis-related protein OS=Medicago truncatula GN=MTR_5g059200 PE=4 SV=1</t>
  </si>
  <si>
    <t>Ca_25743_v1.0_kabuli</t>
  </si>
  <si>
    <t>Ca_21930_v1.0_kabuli</t>
  </si>
  <si>
    <t>Ca_27525_v1.0_kabuli</t>
  </si>
  <si>
    <t>1-aminocyclopropane-1-carboxylate oxidase OS=Medicago truncatula GN=MTR_4g021380 PE=3 SV=1</t>
  </si>
  <si>
    <t>Ca_00199_v1.0_kabuli</t>
  </si>
  <si>
    <t>Ca_06863_v1.0_kabuli</t>
  </si>
  <si>
    <t>Putative uncharacterized protein OS=Medicago truncatula GN=MTR_2g085330 PE=4 SV=1</t>
  </si>
  <si>
    <t>Ca_17357_v1.0_kabuli</t>
  </si>
  <si>
    <t>Putative zinc dependent protease OS=Trifolium pratense PE=2 SV=1</t>
  </si>
  <si>
    <t>Ca_09828_v1.0_kabuli</t>
  </si>
  <si>
    <t>Auxin-independent growth promoter OS=Medicago truncatula GN=MTR_5g099010 PE=4 SV=1</t>
  </si>
  <si>
    <t>Ca_24652_v1.0_kabuli</t>
  </si>
  <si>
    <t>Putative uncharacterized protein OS=Medicago truncatula GN=MTR_5g046750 PE=4 SV=1</t>
  </si>
  <si>
    <t>Ca_06201_v1.0_kabuli</t>
  </si>
  <si>
    <t>Protein kinase; U box OS=Medicago truncatula GN=MtrDRAFT_AC150440g7v2 PE=4 SV=1</t>
  </si>
  <si>
    <t>Ca_17031_v1.0_kabuli</t>
  </si>
  <si>
    <t>Ca_03567_v1.0_kabuli</t>
  </si>
  <si>
    <t>Ca_05647_v1.0_kabuli</t>
  </si>
  <si>
    <t>Ca_12172_v1.0_kabuli</t>
  </si>
  <si>
    <t>Uncharacterized protein OS=Medicago truncatula GN=MTR_7g035050 PE=2 SV=1</t>
  </si>
  <si>
    <t>Ca_20348_v1.0_kabuli</t>
  </si>
  <si>
    <t>Ca_04007_v1.0_kabuli</t>
  </si>
  <si>
    <t>Ca_09008_v1.0_kabuli</t>
  </si>
  <si>
    <t>Ca_05854_v1.0_kabuli</t>
  </si>
  <si>
    <t>Ca_11110_v1.0_kabuli</t>
  </si>
  <si>
    <t>Ca_16475_v1.0_kabuli</t>
  </si>
  <si>
    <t>Ca_23453_v1.0_kabuli</t>
  </si>
  <si>
    <t>Ca_06859_v1.0_kabuli</t>
  </si>
  <si>
    <t>Ca_20269_v1.0_kabuli</t>
  </si>
  <si>
    <t>Ca_10722_v1.0_kabuli</t>
  </si>
  <si>
    <t>Putative uncharacterized protein OS=Medicago truncatula GN=MTR_5g024240 PE=4 SV=1</t>
  </si>
  <si>
    <t>Ca_11953_v1.0_kabuli</t>
  </si>
  <si>
    <t>Ca_23196_v1.0_kabuli</t>
  </si>
  <si>
    <t>Vacuolar protein sorting-associated protein OS=Medicago truncatula GN=MTR_2g007250 PE=4 SV=1</t>
  </si>
  <si>
    <t>Ca_25744_v1.0_kabuli</t>
  </si>
  <si>
    <t>Ca_21931_v1.0_kabuli</t>
  </si>
  <si>
    <t>Nodule-specific protein Nlj70 OS=Medicago truncatula GN=MTR_1g050550 PE=4 SV=1</t>
  </si>
  <si>
    <t>Ca_28143_v1.0_kabuli</t>
  </si>
  <si>
    <t>Ca_00200_v1.0_kabuli</t>
  </si>
  <si>
    <t>Ca_06864_v1.0_kabuli</t>
  </si>
  <si>
    <t>Ca_17358_v1.0_kabuli</t>
  </si>
  <si>
    <t>Translation initiation factor OS=Pisum sativum GN=eIF-4A PE=2 SV=1</t>
  </si>
  <si>
    <t>Ca_09829_v1.0_kabuli</t>
  </si>
  <si>
    <t>Transporter, putative OS=Medicago truncatula GN=MTR_5g099020 PE=4 SV=1</t>
  </si>
  <si>
    <t>Ca_15648_v1.0_kabuli</t>
  </si>
  <si>
    <t>Putative uncharacterized protein OS=Medicago truncatula GN=MTR_5g075180 PE=4 SV=1</t>
  </si>
  <si>
    <t>Ca_24653_v1.0_kabuli</t>
  </si>
  <si>
    <t>Ca_06202_v1.0_kabuli</t>
  </si>
  <si>
    <t>Ca_17032_v1.0_kabuli</t>
  </si>
  <si>
    <t>Serine carboxypeptidase-like protein OS=Medicago truncatula GN=MTR_7g051420 PE=4 SV=1</t>
  </si>
  <si>
    <t>Ca_03568_v1.0_kabuli</t>
  </si>
  <si>
    <t>Ca_05648_v1.0_kabuli</t>
  </si>
  <si>
    <t>Endo-1,4-beta-xylanase A OS=Medicago truncatula GN=MTR_1g106910 PE=4 SV=1</t>
  </si>
  <si>
    <t>Ca_12173_v1.0_kabuli</t>
  </si>
  <si>
    <t>4,5-DOPA dioxygenase extradiol-like protein OS=Medicago truncatula GN=MTR_7g035060 PE=4 SV=1</t>
  </si>
  <si>
    <t>Ca_20349_v1.0_kabuli</t>
  </si>
  <si>
    <t>Ethylene response factor 8 OS=Medicago sativa GN=ERF8 PE=2 SV=1</t>
  </si>
  <si>
    <t>Ca_04008_v1.0_kabuli</t>
  </si>
  <si>
    <t>Ca_09009_v1.0_kabuli</t>
  </si>
  <si>
    <t>Ca_20729_v1.0_kabuli</t>
  </si>
  <si>
    <t>Ca_05855_v1.0_kabuli</t>
  </si>
  <si>
    <t>Ca_11111_v1.0_kabuli</t>
  </si>
  <si>
    <t>Putative uncharacterized protein OS=Vitis vinifera GN=VIT_03s0038g01830 PE=4 SV=1</t>
  </si>
  <si>
    <t>Ca_16476_v1.0_kabuli</t>
  </si>
  <si>
    <t>Putative uncharacterized protein OS=Medicago truncatula GN=MTR_4g053430 PE=4 SV=1</t>
  </si>
  <si>
    <t>Ca_14480_v1.0_kabuli</t>
  </si>
  <si>
    <t>Ca_20270_v1.0_kabuli</t>
  </si>
  <si>
    <t>Annexin OS=Medicago truncatula GN=MTR_8g038150 PE=3 SV=1</t>
  </si>
  <si>
    <t>Ca_23197_v1.0_kabuli</t>
  </si>
  <si>
    <t>Ca_27712_v1.0_kabuli</t>
  </si>
  <si>
    <t>Ca_21932_v1.0_kabuli</t>
  </si>
  <si>
    <t>Ca_27993_v1.0_kabuli</t>
  </si>
  <si>
    <t>Protein YIPF2 OS=Medicago truncatula GN=MTR_7g113620 PE=4 SV=1</t>
  </si>
  <si>
    <t>Ca_00201_v1.0_kabuli</t>
  </si>
  <si>
    <t>Putative uncharacterized protein OS=Medicago truncatula GN=MTR_2g010740 PE=4 SV=1</t>
  </si>
  <si>
    <t>Ca_06865_v1.0_kabuli</t>
  </si>
  <si>
    <t>SPA1-like protein OS=Medicago truncatula GN=MTR_2g085210 PE=4 SV=1</t>
  </si>
  <si>
    <t>Ca_17359_v1.0_kabuli</t>
  </si>
  <si>
    <t>Histone-lysine N-methyltransferase SETD1B OS=Medicago truncatula GN=MTR_2g036060 PE=4 SV=1</t>
  </si>
  <si>
    <t>Ca_09830_v1.0_kabuli</t>
  </si>
  <si>
    <t>Putative uncharacterized protein OS=Medicago truncatula GN=MTR_5g099030 PE=4 SV=1</t>
  </si>
  <si>
    <t>Ca_15649_v1.0_kabuli</t>
  </si>
  <si>
    <t>Putative uncharacterized protein OS=Medicago truncatula GN=MTR_5g075190 PE=4 SV=1</t>
  </si>
  <si>
    <t>Ca_24654_v1.0_kabuli</t>
  </si>
  <si>
    <t>Ca_06203_v1.0_kabuli</t>
  </si>
  <si>
    <t>Small subunit processome component-like protein OS=Medicago truncatula GN=MTR_3g083970 PE=4 SV=1</t>
  </si>
  <si>
    <t>Ca_17033_v1.0_kabuli</t>
  </si>
  <si>
    <t>Ca_03569_v1.0_kabuli</t>
  </si>
  <si>
    <t>Ca_05649_v1.0_kabuli</t>
  </si>
  <si>
    <t>Ca_12174_v1.0_kabuli</t>
  </si>
  <si>
    <t>SET domain-containing protein OS=Medicago truncatula GN=MTR_7g035070 PE=4 SV=1</t>
  </si>
  <si>
    <t>Ca_20350_v1.0_kabuli</t>
  </si>
  <si>
    <t>Putative uncharacterized protein OS=Medicago truncatula GN=MTR_1g040460 PE=4 SV=1</t>
  </si>
  <si>
    <t>Ca_04009_v1.0_kabuli</t>
  </si>
  <si>
    <t>Malignant T cell-amplified sequence 1-A OS=Medicago truncatula GN=MTR_3g091920 PE=4 SV=1</t>
  </si>
  <si>
    <t>Ca_09010_v1.0_kabuli</t>
  </si>
  <si>
    <t>Ca_20730_v1.0_kabuli</t>
  </si>
  <si>
    <t>Ca_05856_v1.0_kabuli</t>
  </si>
  <si>
    <t>Ca_11112_v1.0_kabuli</t>
  </si>
  <si>
    <t>Ca_23957_v1.0_kabuli</t>
  </si>
  <si>
    <t>Uncharacterized protein OS=Medicago truncatula GN=MTR_4g032740 PE=2 SV=1</t>
  </si>
  <si>
    <t>Ca_06861_v1.0_kabuli</t>
  </si>
  <si>
    <t>Chloroplast protein import component Toc159 OS=Pisum sativum PE=2 SV=1</t>
  </si>
  <si>
    <t>Ca_14481_v1.0_kabuli</t>
  </si>
  <si>
    <t>Ca_20271_v1.0_kabuli</t>
  </si>
  <si>
    <t>Cdk10/11, putative OS=Ricinus communis GN=RCOM_1081710 PE=4 SV=1</t>
  </si>
  <si>
    <t>Ca_10724_v1.0_kabuli</t>
  </si>
  <si>
    <t>Nucleoside-triphosphatase, putative OS=Medicago truncatula GN=MTR_5g024200 PE=3 SV=1</t>
  </si>
  <si>
    <t>Ca_26296_v1.0_kabuli</t>
  </si>
  <si>
    <t>Putative uncharacterized protein OS=Medicago truncatula GN=MTR_5g054360 PE=4 SV=1</t>
  </si>
  <si>
    <t>Ca_27713_v1.0_kabuli</t>
  </si>
  <si>
    <t>Ca_21933_v1.0_kabuli</t>
  </si>
  <si>
    <t>Ca_27865_v1.0_kabuli</t>
  </si>
  <si>
    <t>Ca_00202_v1.0_kabuli</t>
  </si>
  <si>
    <t>Thioredoxin OS=Medicago truncatula GN=MTR_2g010750 PE=2 SV=1</t>
  </si>
  <si>
    <t>Ca_06866_v1.0_kabuli</t>
  </si>
  <si>
    <t>Serine/threonine protein kinase cdk9 OS=Medicago truncatula GN=MTR_2g085200 PE=4 SV=1</t>
  </si>
  <si>
    <t>Ca_17360_v1.0_kabuli</t>
  </si>
  <si>
    <t>60S ribosomal protein L27 OS=Medicago truncatula GN=MTR_2g006170 PE=2 SV=1</t>
  </si>
  <si>
    <t>Ca_09831_v1.0_kabuli</t>
  </si>
  <si>
    <t>Cys2/His2 zinc-finger transcription factor OS=Medicago truncatula GN=MTR_5g099040 PE=4 SV=1</t>
  </si>
  <si>
    <t>Ca_15650_v1.0_kabuli</t>
  </si>
  <si>
    <t>Plant-specific domain TIGR01568 family protein OS=Medicago truncatula GN=MTR_5g075210 PE=4 SV=1</t>
  </si>
  <si>
    <t>Ca_24655_v1.0_kabuli</t>
  </si>
  <si>
    <t>Squamosa promoter binding protein OS=Medicago truncatula GN=MTR_5g046670 PE=4 SV=1</t>
  </si>
  <si>
    <t>Ca_06204_v1.0_kabuli</t>
  </si>
  <si>
    <t>(, related) OS=Medicago truncatula GN=MTR_7g077740 PE=4 SV=1</t>
  </si>
  <si>
    <t>Ca_17034_v1.0_kabuli</t>
  </si>
  <si>
    <t>Predicted protein (Fragment) OS=Populus trichocarpa GN=POPTRDRAFT_411839 PE=2 SV=1</t>
  </si>
  <si>
    <t>Ca_03570_v1.0_kabuli</t>
  </si>
  <si>
    <t>Ca_05650_v1.0_kabuli</t>
  </si>
  <si>
    <t>Ca_12175_v1.0_kabuli</t>
  </si>
  <si>
    <t>RXT3-like protein OS=Medicago truncatula GN=MTR_7g035110 PE=4 SV=1</t>
  </si>
  <si>
    <t>Ca_04010_v1.0_kabuli</t>
  </si>
  <si>
    <t>Neuroblastoma-amplified sequence OS=Medicago truncatula GN=MTR_3g091940 PE=4 SV=1</t>
  </si>
  <si>
    <t>Ca_09011_v1.0_kabuli</t>
  </si>
  <si>
    <t>Ca_20731_v1.0_kabuli</t>
  </si>
  <si>
    <t>Ca_05857_v1.0_kabuli</t>
  </si>
  <si>
    <t>Ca_11113_v1.0_kabuli</t>
  </si>
  <si>
    <t>Ca_16478_v1.0_kabuli</t>
  </si>
  <si>
    <t>Zinc finger A20 and AN1 domain-containing stress-associated protein OS=Medicago truncatula GN=MTR_4g053440 PE=4 SV=1</t>
  </si>
  <si>
    <t>Ca_23958_v1.0_kabuli</t>
  </si>
  <si>
    <t>Peptidyl-prolyl cis-trans isomerase OS=Medicago truncatula GN=MTR_4g032680 PE=4 SV=1</t>
  </si>
  <si>
    <t>Ca_06862_v1.0_kabuli</t>
  </si>
  <si>
    <t>Ca_14482_v1.0_kabuli</t>
  </si>
  <si>
    <t>Ca_20272_v1.0_kabuli</t>
  </si>
  <si>
    <t>Annexin D4 OS=Medicago truncatula GN=MTR_8g038170 PE=4 SV=1</t>
  </si>
  <si>
    <t>Ca_10725_v1.0_kabuli</t>
  </si>
  <si>
    <t>HMG1/2-like protein OS=Medicago truncatula GN=MTR_5g024180 PE=4 SV=1</t>
  </si>
  <si>
    <t>Ca_26297_v1.0_kabuli</t>
  </si>
  <si>
    <t>Ca_23199_v1.0_kabuli</t>
  </si>
  <si>
    <t>2-succinylbenzoate-CoA ligase OS=Medicago truncatula GN=MTR_3g035130 PE=4 SV=1</t>
  </si>
  <si>
    <t>Ca_27762_v1.0_kabuli</t>
  </si>
  <si>
    <t>Ca_21934_v1.0_kabuli</t>
  </si>
  <si>
    <t>Eukaryotic translation initiation factor 3 subunit E OS=Glycine max PE=3 SV=1</t>
  </si>
  <si>
    <t>Ca_28070_v1.0_kabuli</t>
  </si>
  <si>
    <t>Class E vacuolar protein-sorting machinery protein HSE1 OS=Medicago truncatula GN=MTR_8g095280 PE=4 SV=1</t>
  </si>
  <si>
    <t>Ca_00203_v1.0_kabuli</t>
  </si>
  <si>
    <t>Kinesin-like protein OS=Medicago truncatula GN=MTR_2g010760 PE=3 SV=1</t>
  </si>
  <si>
    <t>Ca_06867_v1.0_kabuli</t>
  </si>
  <si>
    <t>Putative uncharacterized protein OS=Medicago truncatula GN=MTR_2g085170 PE=4 SV=1</t>
  </si>
  <si>
    <t>Ca_17361_v1.0_kabuli</t>
  </si>
  <si>
    <t>Pentatricopeptide repeat-containing protein OS=Medicago truncatula GN=MTR_2g036080 PE=4 SV=1</t>
  </si>
  <si>
    <t>Ca_09832_v1.0_kabuli</t>
  </si>
  <si>
    <t>Nodule inception protein OS=Pisum sativum GN=nin PE=2 SV=1</t>
  </si>
  <si>
    <t>Ca_15651_v1.0_kabuli</t>
  </si>
  <si>
    <t>With no lysine kinase OS=Medicago truncatula GN=MTR_5g075220 PE=4 SV=1</t>
  </si>
  <si>
    <t>Ca_06205_v1.0_kabuli</t>
  </si>
  <si>
    <t>Ca_17035_v1.0_kabuli</t>
  </si>
  <si>
    <t>Ca_03571_v1.0_kabuli</t>
  </si>
  <si>
    <t>Ca_05651_v1.0_kabuli</t>
  </si>
  <si>
    <t>Ca_12176_v1.0_kabuli</t>
  </si>
  <si>
    <t>Putative uncharacterized protein OS=Medicago truncatula GN=MTR_7g035120 PE=4 SV=1</t>
  </si>
  <si>
    <t>Ca_20352_v1.0_kabuli</t>
  </si>
  <si>
    <t>Ca_04011_v1.0_kabuli</t>
  </si>
  <si>
    <t>F-box/WD repeat-containing protein OS=Medicago truncatula GN=MTR_3g092020 PE=4 SV=1</t>
  </si>
  <si>
    <t>Ca_09012_v1.0_kabuli</t>
  </si>
  <si>
    <t>Ca_05858_v1.0_kabuli</t>
  </si>
  <si>
    <t>Ca_11114_v1.0_kabuli</t>
  </si>
  <si>
    <t>Ca_16479_v1.0_kabuli</t>
  </si>
  <si>
    <t>Ca_23959_v1.0_kabuli</t>
  </si>
  <si>
    <t>TVP38/TMEM64 family membrane protein slr0305 OS=Medicago truncatula GN=MTR_4g032670 PE=4 SV=1</t>
  </si>
  <si>
    <t>Ca_09221_v1.0_kabuli</t>
  </si>
  <si>
    <t>Cold acclimation protein-like protein OS=Medicago truncatula GN=MTR_026s0005 PE=4 SV=1</t>
  </si>
  <si>
    <t>Ca_14483_v1.0_kabuli</t>
  </si>
  <si>
    <t>Ca_20273_v1.0_kabuli</t>
  </si>
  <si>
    <t>Annexin OS=Glycine max PE=3 SV=1</t>
  </si>
  <si>
    <t>Ca_10726_v1.0_kabuli</t>
  </si>
  <si>
    <t>Ca_26298_v1.0_kabuli</t>
  </si>
  <si>
    <t>Ca_24496_v1.0_kabuli</t>
  </si>
  <si>
    <t>Ca_21935_v1.0_kabuli</t>
  </si>
  <si>
    <t>Ca_28089_v1.0_kabuli</t>
  </si>
  <si>
    <t>Sterol 3-beta-glucosyltransferase OS=Medicago truncatula GN=MTR_7g079430 PE=4 SV=1</t>
  </si>
  <si>
    <t>Ca_00204_v1.0_kabuli</t>
  </si>
  <si>
    <t>Putative uncharacterized protein OS=Medicago truncatula GN=MTR_2g010790 PE=4 SV=1</t>
  </si>
  <si>
    <t>Ca_06868_v1.0_kabuli</t>
  </si>
  <si>
    <t>UDP-sugar transporter sqv-7 OS=Medicago truncatula GN=MTR_2g085160 PE=4 SV=1</t>
  </si>
  <si>
    <t>Ca_17362_v1.0_kabuli</t>
  </si>
  <si>
    <t>Putative uncharacterized protein OS=Medicago truncatula GN=MTR_2g036070 PE=4 SV=1</t>
  </si>
  <si>
    <t>Ca_09833_v1.0_kabuli</t>
  </si>
  <si>
    <t>Ca_15652_v1.0_kabuli</t>
  </si>
  <si>
    <t>Putative uncharacterized protein OS=Medicago truncatula GN=MTR_5g075260 PE=4 SV=1</t>
  </si>
  <si>
    <t>Ca_06206_v1.0_kabuli</t>
  </si>
  <si>
    <t>2-oxo acid dehydrogenase, lipoyl-binding site OS=Medicago truncatula GN=MTR_7g077700 PE=4 SV=1</t>
  </si>
  <si>
    <t>Ca_17036_v1.0_kabuli</t>
  </si>
  <si>
    <t>Ca_03572_v1.0_kabuli</t>
  </si>
  <si>
    <t>Germin-like protein 16 OS=Glycine max PE=2 SV=1</t>
  </si>
  <si>
    <t>Ca_05652_v1.0_kabuli</t>
  </si>
  <si>
    <t>Ca_12177_v1.0_kabuli</t>
  </si>
  <si>
    <t>Putative uncharacterized protein OS=Medicago truncatula GN=MTR_7g035140 PE=4 SV=1</t>
  </si>
  <si>
    <t>Ca_20353_v1.0_kabuli</t>
  </si>
  <si>
    <t>Required for arbuscular mycorrhization 2 OS=Medicago truncatula GN=RAM2 PE=2 SV=1</t>
  </si>
  <si>
    <t>Ca_04012_v1.0_kabuli</t>
  </si>
  <si>
    <t>Major facilitator superfamily domain-containing protein OS=Medicago truncatula GN=MTR_3g092030 PE=4 SV=1</t>
  </si>
  <si>
    <t>Ca_09013_v1.0_kabuli</t>
  </si>
  <si>
    <t>Putative uncharacterized protein OS=Medicago truncatula GN=MTR_3g047750 PE=4 SV=1</t>
  </si>
  <si>
    <t>Ca_20733_v1.0_kabuli</t>
  </si>
  <si>
    <t>Ca_05859_v1.0_kabuli</t>
  </si>
  <si>
    <t>Trehalase 1 GMTRE1 OS=Glycine max PE=2 SV=1</t>
  </si>
  <si>
    <t>Ca_11115_v1.0_kabuli</t>
  </si>
  <si>
    <t>Ca_16480_v1.0_kabuli</t>
  </si>
  <si>
    <t>Beta-galactoside alpha-2,6-sialyltransferase OS=Medicago truncatula GN=stv1 PE=2 SV=1</t>
  </si>
  <si>
    <t>Ca_23960_v1.0_kabuli</t>
  </si>
  <si>
    <t>50S ribosomal protein L18 OS=Medicago truncatula GN=MTR_4g032660 PE=4 SV=1</t>
  </si>
  <si>
    <t>Ca_09222_v1.0_kabuli</t>
  </si>
  <si>
    <t>Root phototropism protein OS=Medicago truncatula GN=MTR_026s0003 PE=4 SV=1</t>
  </si>
  <si>
    <t>Ca_20274_v1.0_kabuli</t>
  </si>
  <si>
    <t>Annexin OS=Medicago truncatula GN=Ann1 PE=1 SV=1</t>
  </si>
  <si>
    <t>Ca_10727_v1.0_kabuli</t>
  </si>
  <si>
    <t>Ca_27343_v1.0_kabuli</t>
  </si>
  <si>
    <t>Ca_24497_v1.0_kabuli</t>
  </si>
  <si>
    <t>Ca_26803_v1.0_kabuli</t>
  </si>
  <si>
    <t>Ca_25020_v1.0_kabuli</t>
  </si>
  <si>
    <t>Sister chromatid cohesion 1 protein OS=Medicago truncatula GN=MTR_3g005770 PE=4 SV=1</t>
  </si>
  <si>
    <t>Ca_27750_v1.0_kabuli</t>
  </si>
  <si>
    <t>Ca_00205_v1.0_kabuli</t>
  </si>
  <si>
    <t>Regulator of ribonuclease-like protein OS=Medicago truncatula GN=MTR_2g010820 PE=1 SV=1</t>
  </si>
  <si>
    <t>Ca_06869_v1.0_kabuli</t>
  </si>
  <si>
    <t>Ca_17363_v1.0_kabuli</t>
  </si>
  <si>
    <t>Ca_09834_v1.0_kabuli</t>
  </si>
  <si>
    <t>Protein kinase 2B OS=Medicago truncatula GN=MTR_5g099130 PE=4 SV=1</t>
  </si>
  <si>
    <t>Ca_15653_v1.0_kabuli</t>
  </si>
  <si>
    <t>Ca_24766_v1.0_kabuli</t>
  </si>
  <si>
    <t>Ca_06207_v1.0_kabuli</t>
  </si>
  <si>
    <t>Rop guanine nucleotide exchange factor OS=Medicago truncatula GN=MTR_7g077690 PE=4 SV=1</t>
  </si>
  <si>
    <t>Ca_03573_v1.0_kabuli</t>
  </si>
  <si>
    <t>Ca_05653_v1.0_kabuli</t>
  </si>
  <si>
    <t>Ca_12178_v1.0_kabuli</t>
  </si>
  <si>
    <t>Putative uncharacterized protein OS=Medicago truncatula GN=MTR_3g013450 PE=4 SV=1</t>
  </si>
  <si>
    <t>Ca_20354_v1.0_kabuli</t>
  </si>
  <si>
    <t>Sucrose-phosphatase OS=Medicago truncatula GN=MTR_1g040560 PE=4 SV=1</t>
  </si>
  <si>
    <t>Ca_04013_v1.0_kabuli</t>
  </si>
  <si>
    <t>Ca_09014_v1.0_kabuli</t>
  </si>
  <si>
    <t>Ca_20734_v1.0_kabuli</t>
  </si>
  <si>
    <t>Ca_05860_v1.0_kabuli</t>
  </si>
  <si>
    <t>Ca_11116_v1.0_kabuli</t>
  </si>
  <si>
    <t>Ca_16481_v1.0_kabuli</t>
  </si>
  <si>
    <t>Poly OS=Medicago truncatula GN=MTR_4g053530 PE=4 SV=1</t>
  </si>
  <si>
    <t>Ca_23961_v1.0_kabuli</t>
  </si>
  <si>
    <t>Ca_09223_v1.0_kabuli</t>
  </si>
  <si>
    <t>Ca_10728_v1.0_kabuli</t>
  </si>
  <si>
    <t>Rab proteins geranylgeranyltransferase component A OS=Medicago truncatula GN=MTR_5g024150 PE=4 SV=1</t>
  </si>
  <si>
    <t>Ca_27344_v1.0_kabuli</t>
  </si>
  <si>
    <t>Ca_21937_v1.0_kabuli</t>
  </si>
  <si>
    <t>Ca_27751_v1.0_kabuli</t>
  </si>
  <si>
    <t>Ca_00206_v1.0_kabuli</t>
  </si>
  <si>
    <t>Putative uncharacterized protein OS=Medicago truncatula GN=MTR_2g010840 PE=4 SV=1</t>
  </si>
  <si>
    <t>Ca_06870_v1.0_kabuli</t>
  </si>
  <si>
    <t>Cytochrome c oxidase copper chaperone OS=Medicago truncatula GN=MTR_2g084780 PE=4 SV=1</t>
  </si>
  <si>
    <t>Ca_17364_v1.0_kabuli</t>
  </si>
  <si>
    <t>Ca_09835_v1.0_kabuli</t>
  </si>
  <si>
    <t>Epidermal growth factor receptor substrate 15-like protein OS=Medicago truncatula GN=MTR_5g099170 PE=4 SV=1</t>
  </si>
  <si>
    <t>Ca_15654_v1.0_kabuli</t>
  </si>
  <si>
    <t>Expansin OS=Medicago truncatula GN=MTR_5g075320 PE=3 SV=1</t>
  </si>
  <si>
    <t>Ca_06208_v1.0_kabuli</t>
  </si>
  <si>
    <t>2OG-Fe(II) oxygenase OS=Medicago truncatula GN=MtrDRAFT_AC150440g22v2 PE=3 SV=1</t>
  </si>
  <si>
    <t>Ca_17038_v1.0_kabuli</t>
  </si>
  <si>
    <t>Putative uncharacterized protein OS=Medicago truncatula GN=MTR_7g050300 PE=4 SV=1</t>
  </si>
  <si>
    <t>Ca_03574_v1.0_kabuli</t>
  </si>
  <si>
    <t>Ca_05654_v1.0_kabuli</t>
  </si>
  <si>
    <t>Ca_12179_v1.0_kabuli</t>
  </si>
  <si>
    <t>Eukaryotic translation initiation factor 6 OS=Trifolium pratense GN=EIF6 PE=2 SV=1</t>
  </si>
  <si>
    <t>Ca_20355_v1.0_kabuli</t>
  </si>
  <si>
    <t>Putative uncharacterized protein OS=Medicago truncatula GN=MTR_1g040610 PE=4 SV=1</t>
  </si>
  <si>
    <t>Ca_04014_v1.0_kabuli</t>
  </si>
  <si>
    <t>Putative uncharacterized protein OS=Medicago truncatula GN=MTR_3g092050 PE=4 SV=1</t>
  </si>
  <si>
    <t>Ca_09015_v1.0_kabuli</t>
  </si>
  <si>
    <t>Ca_20735_v1.0_kabuli</t>
  </si>
  <si>
    <t>Ca_05861_v1.0_kabuli</t>
  </si>
  <si>
    <t>Ca_11117_v1.0_kabuli</t>
  </si>
  <si>
    <t>Ca_16482_v1.0_kabuli</t>
  </si>
  <si>
    <t>Putative uncharacterized protein OS=Medicago truncatula GN=MTR_4g053560 PE=4 SV=1</t>
  </si>
  <si>
    <t>Ca_23962_v1.0_kabuli</t>
  </si>
  <si>
    <t>Putative uncharacterized protein OS=Medicago truncatula GN=MTR_4g032370 PE=4 SV=1</t>
  </si>
  <si>
    <t>Ca_09224_v1.0_kabuli</t>
  </si>
  <si>
    <t>Ca_14486_v1.0_kabuli</t>
  </si>
  <si>
    <t>Uncharacterized protein OS=Trypanosoma cruzi (strain CL Brener) GN=Tc00.1047053506303.80 PE=4 SV=1</t>
  </si>
  <si>
    <t>Ca_20276_v1.0_kabuli</t>
  </si>
  <si>
    <t>Annexin OS=Medicago truncatula GN=MTR_8g038220 PE=3 SV=1</t>
  </si>
  <si>
    <t>Ca_10729_v1.0_kabuli</t>
  </si>
  <si>
    <t>Pentatricopeptide repeat-containing protein OS=Medicago truncatula GN=MTR_5g024100 PE=4 SV=1</t>
  </si>
  <si>
    <t>Ca_27345_v1.0_kabuli</t>
  </si>
  <si>
    <t>Ca_26805_v1.0_kabuli</t>
  </si>
  <si>
    <t>Ca_28249_v1.0_kabuli</t>
  </si>
  <si>
    <t>Amino acid permease OS=Medicago truncatula GN=MTR_3g110430 PE=4 SV=1</t>
  </si>
  <si>
    <t>Ca_00207_v1.0_kabuli</t>
  </si>
  <si>
    <t>Putative uncharacterized protein OS=Medicago truncatula GN=MTR_2g010860 PE=4 SV=1</t>
  </si>
  <si>
    <t>Ca_06871_v1.0_kabuli</t>
  </si>
  <si>
    <t>Thymidylate kinase OS=Medicago truncatula GN=MTR_2g084750 PE=3 SV=1</t>
  </si>
  <si>
    <t>Ca_17365_v1.0_kabuli</t>
  </si>
  <si>
    <t>Cellulose synthase OS=Medicago truncatula GN=MTR_2g035780 PE=4 SV=1</t>
  </si>
  <si>
    <t>Ca_09836_v1.0_kabuli</t>
  </si>
  <si>
    <t>Calcium-dependent protein kinase OS=Swainsona canescens GN=CPK PE=2 SV=1</t>
  </si>
  <si>
    <t>Ca_15655_v1.0_kabuli</t>
  </si>
  <si>
    <t>Trafficking protein particle complex subunit OS=Medicago truncatula GN=MTR_5g075330 PE=4 SV=1</t>
  </si>
  <si>
    <t>Ca_24768_v1.0_kabuli</t>
  </si>
  <si>
    <t>52 kDa repressor of the inhibitor of the protein kinase OS=Medicago truncatula GN=MTR_5g054020 PE=4 SV=1</t>
  </si>
  <si>
    <t>Ca_17039_v1.0_kabuli</t>
  </si>
  <si>
    <t>Putative uncharacterized protein OS=Medicago truncatula GN=MTR_7g050540 PE=4 SV=1</t>
  </si>
  <si>
    <t>Ca_03575_v1.0_kabuli</t>
  </si>
  <si>
    <t>Expansin-A31 OS=Medicago truncatula GN=MTR_1g085360 PE=3 SV=1</t>
  </si>
  <si>
    <t>Ca_05655_v1.0_kabuli</t>
  </si>
  <si>
    <t>Ca_12180_v1.0_kabuli</t>
  </si>
  <si>
    <t>Putative uncharacterized protein OS=Medicago truncatula GN=MTR_7g035190 PE=4 SV=1</t>
  </si>
  <si>
    <t>Ca_20356_v1.0_kabuli</t>
  </si>
  <si>
    <t>DNA mismatch repair protein mutS OS=Medicago truncatula GN=MTR_1g045670 PE=4 SV=1</t>
  </si>
  <si>
    <t>Ca_09016_v1.0_kabuli</t>
  </si>
  <si>
    <t>Ca_20736_v1.0_kabuli</t>
  </si>
  <si>
    <t>Ca_05862_v1.0_kabuli</t>
  </si>
  <si>
    <t>Ca_11118_v1.0_kabuli</t>
  </si>
  <si>
    <t>Ca_16483_v1.0_kabuli</t>
  </si>
  <si>
    <t>Ca_23963_v1.0_kabuli</t>
  </si>
  <si>
    <t>Ca_09225_v1.0_kabuli</t>
  </si>
  <si>
    <t>Ca_14487_v1.0_kabuli</t>
  </si>
  <si>
    <t>Putative uncharacterized protein OS=Pediculus humanus subsp. corporis GN=Phum_PHUM378730 PE=4 SV=1</t>
  </si>
  <si>
    <t>Ca_20277_v1.0_kabuli</t>
  </si>
  <si>
    <t>Ca_10730_v1.0_kabuli</t>
  </si>
  <si>
    <t>Putative uncharacterized protein OS=Medicago truncatula GN=MTR_5g024070 PE=4 SV=1</t>
  </si>
  <si>
    <t>Ca_28155_v1.0_kabuli</t>
  </si>
  <si>
    <t>Ca_24500_v1.0_kabuli</t>
  </si>
  <si>
    <t>Ca_26806_v1.0_kabuli</t>
  </si>
  <si>
    <t>Ca_25023_v1.0_kabuli</t>
  </si>
  <si>
    <t>Ca_27392_v1.0_kabuli</t>
  </si>
  <si>
    <t>Ca_28113_v1.0_kabuli</t>
  </si>
  <si>
    <t>Ca_00208_v1.0_kabuli</t>
  </si>
  <si>
    <t>Ca_06872_v1.0_kabuli</t>
  </si>
  <si>
    <t>Ca_17366_v1.0_kabuli</t>
  </si>
  <si>
    <t>Polygalacturonase QRT3 OS=Medicago truncatula GN=MTR_2g035790 PE=4 SV=1</t>
  </si>
  <si>
    <t>Ca_09837_v1.0_kabuli</t>
  </si>
  <si>
    <t>Uncharacterized protein OS=Medicago truncatula GN=MTR_5g099250 PE=2 SV=1</t>
  </si>
  <si>
    <t>Ca_15656_v1.0_kabuli</t>
  </si>
  <si>
    <t>Pheres1 OS=Medicago truncatula GN=MTR_5g075380 PE=3 SV=1</t>
  </si>
  <si>
    <t>Ca_24769_v1.0_kabuli</t>
  </si>
  <si>
    <t>Receptor-like protein kinase OS=Medicago truncatula GN=MTR_5g053610 PE=4 SV=1</t>
  </si>
  <si>
    <t>Ca_06210_v1.0_kabuli</t>
  </si>
  <si>
    <t>Ca_03576_v1.0_kabuli</t>
  </si>
  <si>
    <t>Mannan endo-1,4-beta-mannosidase OS=Medicago truncatula GN=MTR_1g085310 PE=4 SV=1</t>
  </si>
  <si>
    <t>Ca_05656_v1.0_kabuli</t>
  </si>
  <si>
    <t>Ca_04016_v1.0_kabuli</t>
  </si>
  <si>
    <t>Mitochondrial chaperone BCS1 OS=Medicago truncatula GN=MTR_3g092060 PE=4 SV=1</t>
  </si>
  <si>
    <t>Ca_09017_v1.0_kabuli</t>
  </si>
  <si>
    <t>Ca_20737_v1.0_kabuli</t>
  </si>
  <si>
    <t>Ca_05863_v1.0_kabuli</t>
  </si>
  <si>
    <t>Ca_11119_v1.0_kabuli</t>
  </si>
  <si>
    <t>Ca_16484_v1.0_kabuli</t>
  </si>
  <si>
    <t>Ca_23964_v1.0_kabuli</t>
  </si>
  <si>
    <t>Ca_09226_v1.0_kabuli</t>
  </si>
  <si>
    <t>Ca_20278_v1.0_kabuli</t>
  </si>
  <si>
    <t>Ca_10731_v1.0_kabuli</t>
  </si>
  <si>
    <t>Lipoxygenase OS=Medicago truncatula GN=MTR_5g024020 PE=3 SV=1</t>
  </si>
  <si>
    <t>Ca_23383_v1.0_kabuli</t>
  </si>
  <si>
    <t>Ca_24501_v1.0_kabuli</t>
  </si>
  <si>
    <t>Ca_25024_v1.0_kabuli</t>
  </si>
  <si>
    <t>Ca_27393_v1.0_kabuli</t>
  </si>
  <si>
    <t>LisH domain and HEAT repeat-containing protein OS=Medicago truncatula GN=MTR_7g082650 PE=4 SV=1</t>
  </si>
  <si>
    <t>Ca_27868_v1.0_kabuli</t>
  </si>
  <si>
    <t>Lipoxygenase OS=Medicago truncatula GN=MTR_8g020970 PE=3 SV=1</t>
  </si>
  <si>
    <t>Ca_00209_v1.0_kabuli</t>
  </si>
  <si>
    <t>Ca_06873_v1.0_kabuli</t>
  </si>
  <si>
    <t>Ca_17367_v1.0_kabuli</t>
  </si>
  <si>
    <t>Cholinephosphate cytidylyltransferase OS=Pisum sativum PE=2 SV=1</t>
  </si>
  <si>
    <t>Ca_09838_v1.0_kabuli</t>
  </si>
  <si>
    <t>Ca_15657_v1.0_kabuli</t>
  </si>
  <si>
    <t>Transcription factor RF2b OS=Medicago truncatula GN=MTR_5g075390 PE=4 SV=1</t>
  </si>
  <si>
    <t>Ca_24770_v1.0_kabuli</t>
  </si>
  <si>
    <t>Serine/threonine protein kinase SNT7 OS=Medicago truncatula GN=MTR_5g053450 PE=4 SV=1</t>
  </si>
  <si>
    <t>Ca_06211_v1.0_kabuli</t>
  </si>
  <si>
    <t>Ca_03577_v1.0_kabuli</t>
  </si>
  <si>
    <t>Ca_05657_v1.0_kabuli</t>
  </si>
  <si>
    <t>Ca_13051_v1.0_kabuli</t>
  </si>
  <si>
    <t>Ca_04017_v1.0_kabuli</t>
  </si>
  <si>
    <t>ATPase family AAA domain-containing protein OS=Medicago truncatula GN=MTR_3g092070 PE=4 SV=1</t>
  </si>
  <si>
    <t>Ca_20738_v1.0_kabuli</t>
  </si>
  <si>
    <t>Putative receptor-like protein kinase OS=Phaseolus vulgaris PE=4 SV=1</t>
  </si>
  <si>
    <t>Ca_05864_v1.0_kabuli</t>
  </si>
  <si>
    <t>Ca_11120_v1.0_kabuli</t>
  </si>
  <si>
    <t>Ca_16485_v1.0_kabuli</t>
  </si>
  <si>
    <t>Putative uncharacterized protein OS=Medicago truncatula GN=MTR_4g053240 PE=4 SV=1</t>
  </si>
  <si>
    <t>Ca_23965_v1.0_kabuli</t>
  </si>
  <si>
    <t>Ca_09227_v1.0_kabuli</t>
  </si>
  <si>
    <t>Putative uncharacterized protein OS=Medicago truncatula GN=MTR_4g101100 PE=4 SV=1</t>
  </si>
  <si>
    <t>Ca_14489_v1.0_kabuli</t>
  </si>
  <si>
    <t>Ca_20279_v1.0_kabuli</t>
  </si>
  <si>
    <t>Ca_10732_v1.0_kabuli</t>
  </si>
  <si>
    <t>Serine/threonine protein kinase OS=Medicago truncatula GN=MTR_5g023980 PE=4 SV=1</t>
  </si>
  <si>
    <t>Ca_23384_v1.0_kabuli</t>
  </si>
  <si>
    <t>Ca_26823_v1.0_kabuli</t>
  </si>
  <si>
    <t>Ca_27475_v1.0_kabuli</t>
  </si>
  <si>
    <t>Ca_28084_v1.0_kabuli</t>
  </si>
  <si>
    <t>Ca_00210_v1.0_kabuli</t>
  </si>
  <si>
    <t>BTB/POZ domain-containing protein OS=Medicago truncatula GN=MTR_2g010890 PE=4 SV=1</t>
  </si>
  <si>
    <t>Ca_06874_v1.0_kabuli</t>
  </si>
  <si>
    <t>Ca_17368_v1.0_kabuli</t>
  </si>
  <si>
    <t>Ca_09839_v1.0_kabuli</t>
  </si>
  <si>
    <t>Chloride channel protein CLC-e OS=Medicago truncatula GN=MTR_5g099290 PE=4 SV=1</t>
  </si>
  <si>
    <t>Ca_15658_v1.0_kabuli</t>
  </si>
  <si>
    <t>Putative uncharacterized protein OS=Medicago truncatula GN=MTR_5g075400 PE=4 SV=1</t>
  </si>
  <si>
    <t>Ca_24771_v1.0_kabuli</t>
  </si>
  <si>
    <t>Ca_06212_v1.0_kabuli</t>
  </si>
  <si>
    <t>Uncharacterized protein OS=Medicago truncatula GN=MTR_7g077380 PE=2 SV=1</t>
  </si>
  <si>
    <t>Ca_03578_v1.0_kabuli</t>
  </si>
  <si>
    <t>Paladin OS=Medicago truncatula GN=MTR_1g085300 PE=4 SV=1</t>
  </si>
  <si>
    <t>Ca_05658_v1.0_kabuli</t>
  </si>
  <si>
    <t>Ca_13052_v1.0_kabuli</t>
  </si>
  <si>
    <t>Ca_04018_v1.0_kabuli</t>
  </si>
  <si>
    <t>Ca_09019_v1.0_kabuli</t>
  </si>
  <si>
    <t>Ca_20739_v1.0_kabuli</t>
  </si>
  <si>
    <t>Ca_05865_v1.0_kabuli</t>
  </si>
  <si>
    <t>Ca_11121_v1.0_kabuli</t>
  </si>
  <si>
    <t>RopGEF1 OS=Medicago truncatula PE=2 SV=1</t>
  </si>
  <si>
    <t>Ca_16486_v1.0_kabuli</t>
  </si>
  <si>
    <t>Transcription factor TGA6 OS=Medicago truncatula GN=MTR_4g053250 PE=4 SV=1</t>
  </si>
  <si>
    <t>Ca_14490_v1.0_kabuli</t>
  </si>
  <si>
    <t>Ca_20554_v1.0_kabuli</t>
  </si>
  <si>
    <t>Ca_10733_v1.0_kabuli</t>
  </si>
  <si>
    <t>Phosphatidylinositide phosphatase SAC1 OS=Medicago truncatula GN=MTR_5g023960 PE=4 SV=1</t>
  </si>
  <si>
    <t>Ca_24503_v1.0_kabuli</t>
  </si>
  <si>
    <t>Ca_26824_v1.0_kabuli</t>
  </si>
  <si>
    <t>Hexose transporter OS=Medicago truncatula GN=MTR_1g104750 PE=3 SV=1</t>
  </si>
  <si>
    <t>Ca_27476_v1.0_kabuli</t>
  </si>
  <si>
    <t>Ca_28185_v1.0_kabuli</t>
  </si>
  <si>
    <t>Ca_00211_v1.0_kabuli</t>
  </si>
  <si>
    <t>Ca_06875_v1.0_kabuli</t>
  </si>
  <si>
    <t>Putative uncharacterized protein (Fragment) OS=Trifolium pratense PE=2 SV=1</t>
  </si>
  <si>
    <t>Ca_17369_v1.0_kabuli</t>
  </si>
  <si>
    <t>Putative uncharacterized protein OS=Medicago truncatula GN=MTR_2g035830 PE=4 SV=1</t>
  </si>
  <si>
    <t>Ca_09840_v1.0_kabuli</t>
  </si>
  <si>
    <t>FAR1-related protein OS=Medicago truncatula GN=MTR_5g099300 PE=4 SV=1</t>
  </si>
  <si>
    <t>Ca_15659_v1.0_kabuli</t>
  </si>
  <si>
    <t>B3 domain-containing transcription repressor VAL2 OS=Medicago truncatula GN=MTR_5g075410 PE=4 SV=1</t>
  </si>
  <si>
    <t>Ca_24772_v1.0_kabuli</t>
  </si>
  <si>
    <t>NAC domain-containing protein OS=Medicago truncatula GN=MTR_5g053430 PE=4 SV=1</t>
  </si>
  <si>
    <t>Ca_06213_v1.0_kabuli</t>
  </si>
  <si>
    <t>Uncharacterized protein OS=Lotus japonicus PE=3 SV=1</t>
  </si>
  <si>
    <t>Ca_17043_v1.0_kabuli</t>
  </si>
  <si>
    <t>Predicted protein (Fragment) OS=Populus trichocarpa GN=POPTRDRAFT_796155 PE=4 SV=1</t>
  </si>
  <si>
    <t>Ca_03579_v1.0_kabuli</t>
  </si>
  <si>
    <t>Pentatricopeptide repeat-containing protein OS=Medicago truncatula GN=MTR_1g085280 PE=4 SV=1</t>
  </si>
  <si>
    <t>Ca_05659_v1.0_kabuli</t>
  </si>
  <si>
    <t>Ca_13053_v1.0_kabuli</t>
  </si>
  <si>
    <t>Kinase-like protein OS=Medicago truncatula GN=MTR_6g045090 PE=4 SV=1</t>
  </si>
  <si>
    <t>Ca_20360_v1.0_kabuli</t>
  </si>
  <si>
    <t>Ca_09020_v1.0_kabuli</t>
  </si>
  <si>
    <t>Ca_20740_v1.0_kabuli</t>
  </si>
  <si>
    <t>Ca_05866_v1.0_kabuli</t>
  </si>
  <si>
    <t>Ca_11122_v1.0_kabuli</t>
  </si>
  <si>
    <t>Ca_16487_v1.0_kabuli</t>
  </si>
  <si>
    <t>F-box/LRR-repeat protein OS=Medicago truncatula GN=MTR_4g053260 PE=4 SV=1</t>
  </si>
  <si>
    <t>Ca_23967_v1.0_kabuli</t>
  </si>
  <si>
    <t>Ca_09229_v1.0_kabuli</t>
  </si>
  <si>
    <t>Ca_20555_v1.0_kabuli</t>
  </si>
  <si>
    <t>Ca_10734_v1.0_kabuli</t>
  </si>
  <si>
    <t>Zinc finger (C2H2 type)-like protein OS=Medicago truncatula GN=MTR_5g023910 PE=4 SV=1</t>
  </si>
  <si>
    <t>Ca_24504_v1.0_kabuli</t>
  </si>
  <si>
    <t>Chloroplastic group IIA intron splicing facilitator CRS1 OS=Medicago truncatula GN=MTR_8g066010 PE=4 SV=1</t>
  </si>
  <si>
    <t>Ca_26825_v1.0_kabuli</t>
  </si>
  <si>
    <t>Ca_27477_v1.0_kabuli</t>
  </si>
  <si>
    <t>Ca_28268_v1.0_kabuli</t>
  </si>
  <si>
    <t>N-acetyltransferase OS=Medicago truncatula GN=MTR_6g072100 PE=4 SV=1</t>
  </si>
  <si>
    <t>Ca_00212_v1.0_kabuli</t>
  </si>
  <si>
    <t>Pro-resilin OS=Medicago truncatula GN=MTR_2g010980 PE=4 SV=1</t>
  </si>
  <si>
    <t>Ca_06876_v1.0_kabuli</t>
  </si>
  <si>
    <t>Ca_17370_v1.0_kabuli</t>
  </si>
  <si>
    <t>Ca_09841_v1.0_kabuli</t>
  </si>
  <si>
    <t>Ca_15660_v1.0_kabuli</t>
  </si>
  <si>
    <t>Cinnamate 4-hydroxylase OS=Astragalus mongholicus GN=C4H PE=2 SV=1</t>
  </si>
  <si>
    <t>Ca_24773_v1.0_kabuli</t>
  </si>
  <si>
    <t>Ca_06214_v1.0_kabuli</t>
  </si>
  <si>
    <t>Putative uncharacterized protein OS=Medicago truncatula GN=MTR_7g077150 PE=4 SV=1</t>
  </si>
  <si>
    <t>Ca_17044_v1.0_kabuli</t>
  </si>
  <si>
    <t>Ca_03580_v1.0_kabuli</t>
  </si>
  <si>
    <t>DEAD-box ATP-dependent RNA helicase OS=Medicago truncatula GN=MTR_1g085270 PE=4 SV=1</t>
  </si>
  <si>
    <t>Ca_05660_v1.0_kabuli</t>
  </si>
  <si>
    <t>Ca_13054_v1.0_kabuli</t>
  </si>
  <si>
    <t>Stress-induced receptor-like kinase OS=Glycine max PE=2 SV=1</t>
  </si>
  <si>
    <t>Ca_20361_v1.0_kabuli</t>
  </si>
  <si>
    <t>Ca_04020_v1.0_kabuli</t>
  </si>
  <si>
    <t>YSL transporter OS=Medicago truncatula GN=MTR_3g092090 PE=4 SV=1</t>
  </si>
  <si>
    <t>Ca_09021_v1.0_kabuli</t>
  </si>
  <si>
    <t>Ca_20741_v1.0_kabuli</t>
  </si>
  <si>
    <t>Zinc finger-like protein OS=Medicago truncatula GN=MTR_8g013650 PE=4 SV=1</t>
  </si>
  <si>
    <t>Ca_05867_v1.0_kabuli</t>
  </si>
  <si>
    <t>Cytochrome P450 monooxygenase CYP716A12 OS=Medicago truncatula GN=CYP716A12 PE=2 SV=1</t>
  </si>
  <si>
    <t>Ca_11123_v1.0_kabuli</t>
  </si>
  <si>
    <t>Ca_16488_v1.0_kabuli</t>
  </si>
  <si>
    <t>Putative uncharacterized protein OS=Medicago truncatula GN=MTR_4g053290 PE=4 SV=1</t>
  </si>
  <si>
    <t>Ca_23968_v1.0_kabuli</t>
  </si>
  <si>
    <t>Ca_09230_v1.0_kabuli</t>
  </si>
  <si>
    <t>Ca_14492_v1.0_kabuli</t>
  </si>
  <si>
    <t>Ca_20556_v1.0_kabuli</t>
  </si>
  <si>
    <t>Inositol hexakisphosphate and diphosphoinositol-pentakisphosphate kinase OS=Medicago truncatula GN=MTR_7g009060 PE=4 SV=1</t>
  </si>
  <si>
    <t>Ca_10735_v1.0_kabuli</t>
  </si>
  <si>
    <t>Ca_23387_v1.0_kabuli</t>
  </si>
  <si>
    <t>Ca_24505_v1.0_kabuli</t>
  </si>
  <si>
    <t>Ca_26826_v1.0_kabuli</t>
  </si>
  <si>
    <t>Ca_25028_v1.0_kabuli</t>
  </si>
  <si>
    <t>Ca_28038_v1.0_kabuli</t>
  </si>
  <si>
    <t>Ca_28046_v1.0_kabuli</t>
  </si>
  <si>
    <t>Ca_00213_v1.0_kabuli</t>
  </si>
  <si>
    <t>DAG protein OS=Medicago truncatula GN=MTR_2g011000 PE=1 SV=1</t>
  </si>
  <si>
    <t>Ca_06877_v1.0_kabuli</t>
  </si>
  <si>
    <t>Defensin OS=Cicer arietinum GN=AFP PE=4 SV=1</t>
  </si>
  <si>
    <t>Ca_17371_v1.0_kabuli</t>
  </si>
  <si>
    <t>Polygalacturonase QRT3 OS=Medicago truncatula GN=MTR_2g035760 PE=4 SV=1</t>
  </si>
  <si>
    <t>Ca_15661_v1.0_kabuli</t>
  </si>
  <si>
    <t>Ca_06215_v1.0_kabuli</t>
  </si>
  <si>
    <t>Ca_17045_v1.0_kabuli</t>
  </si>
  <si>
    <t>Regulator of chromosome condensation/beta-lactamase-inhibitor protein II OS=Medicago truncatula GN=MtrDRAFT_AC151521g55v2 PE=4 SV=1</t>
  </si>
  <si>
    <t>Ca_03581_v1.0_kabuli</t>
  </si>
  <si>
    <t>Bifunctional aminoacyl-tRNA synthetase OS=Medicago truncatula GN=MTR_1g085150 PE=3 SV=1</t>
  </si>
  <si>
    <t>Ca_05661_v1.0_kabuli</t>
  </si>
  <si>
    <t>Ca_13055_v1.0_kabuli</t>
  </si>
  <si>
    <t>Ca_20362_v1.0_kabuli</t>
  </si>
  <si>
    <t>Ca_04021_v1.0_kabuli</t>
  </si>
  <si>
    <t>Ca_09022_v1.0_kabuli</t>
  </si>
  <si>
    <t>Ca_05868_v1.0_kabuli</t>
  </si>
  <si>
    <t>Ca_11124_v1.0_kabuli</t>
  </si>
  <si>
    <t>Ca_16489_v1.0_kabuli</t>
  </si>
  <si>
    <t>Transmembrane 9 superfamily member OS=Medicago truncatula GN=MTR_4g053270 PE=4 SV=1</t>
  </si>
  <si>
    <t>Ca_23969_v1.0_kabuli</t>
  </si>
  <si>
    <t>Ca_09231_v1.0_kabuli</t>
  </si>
  <si>
    <t>Ca_14493_v1.0_kabuli</t>
  </si>
  <si>
    <t>Ca_20557_v1.0_kabuli</t>
  </si>
  <si>
    <t>Putative uncharacterized protein OS=Medicago truncatula GN=MTR_5g041630 PE=4 SV=1</t>
  </si>
  <si>
    <t>Ca_10736_v1.0_kabuli</t>
  </si>
  <si>
    <t>Ca_23388_v1.0_kabuli</t>
  </si>
  <si>
    <t>Ca_24506_v1.0_kabuli</t>
  </si>
  <si>
    <t>Ca_27140_v1.0_kabuli</t>
  </si>
  <si>
    <t>Ca_25029_v1.0_kabuli</t>
  </si>
  <si>
    <t>Ca_27806_v1.0_kabuli</t>
  </si>
  <si>
    <t>Putative uncharacterized protein OS=Medicago truncatula GN=MTR_8g011330 PE=4 SV=1</t>
  </si>
  <si>
    <t>Ca_00214_v1.0_kabuli</t>
  </si>
  <si>
    <t>Transcription factor bHLH112 OS=Medicago truncatula GN=MTR_2g011070 PE=4 SV=1</t>
  </si>
  <si>
    <t>Ca_06878_v1.0_kabuli</t>
  </si>
  <si>
    <t>Ca_17372_v1.0_kabuli</t>
  </si>
  <si>
    <t>Ca_09843_v1.0_kabuli</t>
  </si>
  <si>
    <t>Pyruvate dehydrogenase E1 component subunit beta OS=Medicago truncatula GN=MTR_7g005380 PE=1 SV=1</t>
  </si>
  <si>
    <t>Ca_24775_v1.0_kabuli</t>
  </si>
  <si>
    <t>Putative basic helix-loop-helix protein BHLH25 OS=Lotus japonicus PE=4 SV=1</t>
  </si>
  <si>
    <t>Ca_06216_v1.0_kabuli</t>
  </si>
  <si>
    <t>Ca_17046_v1.0_kabuli</t>
  </si>
  <si>
    <t>Trimeric LpxA-like OS=Medicago truncatula GN=MtrDRAFT_AC151521g36v2 PE=4 SV=1</t>
  </si>
  <si>
    <t>Ca_03582_v1.0_kabuli</t>
  </si>
  <si>
    <t>Phytochrome OS=Pisum sativum GN=PHYA PE=3 SV=1</t>
  </si>
  <si>
    <t>Ca_05662_v1.0_kabuli</t>
  </si>
  <si>
    <t>Ca_13056_v1.0_kabuli</t>
  </si>
  <si>
    <t>Ca_20363_v1.0_kabuli</t>
  </si>
  <si>
    <t>Calcium dependent protein kinase OS=Medicago truncatula GN=MTR_1g041150 PE=4 SV=1</t>
  </si>
  <si>
    <t>Ca_04022_v1.0_kabuli</t>
  </si>
  <si>
    <t>GTPase activator-like protein of Rab-like small GTPases OS=Medicago truncatula GN=MTR_3g092100 PE=4 SV=1</t>
  </si>
  <si>
    <t>Ca_09023_v1.0_kabuli</t>
  </si>
  <si>
    <t>Ca_20743_v1.0_kabuli</t>
  </si>
  <si>
    <t>Ca_05869_v1.0_kabuli</t>
  </si>
  <si>
    <t>Ca_11125_v1.0_kabuli</t>
  </si>
  <si>
    <t>Ca_16490_v1.0_kabuli</t>
  </si>
  <si>
    <t>Ferredoxin-6 OS=Medicago truncatula GN=MTR_8g087380 PE=2 SV=1</t>
  </si>
  <si>
    <t>Ca_09232_v1.0_kabuli</t>
  </si>
  <si>
    <t>Ca_20558_v1.0_kabuli</t>
  </si>
  <si>
    <t>Ca_10737_v1.0_kabuli</t>
  </si>
  <si>
    <t>Ubiquilin OS=Medicago truncatula GN=MTR_5g023830 PE=4 SV=1</t>
  </si>
  <si>
    <t>Ca_23389_v1.0_kabuli</t>
  </si>
  <si>
    <t>Ca_24507_v1.0_kabuli</t>
  </si>
  <si>
    <t>Ca_25030_v1.0_kabuli</t>
  </si>
  <si>
    <t>Ca_27807_v1.0_kabuli</t>
  </si>
  <si>
    <t>Ca_00215_v1.0_kabuli</t>
  </si>
  <si>
    <t>Flavoprotein wrbA OS=Medicago truncatula GN=MTR_2g011080 PE=2 SV=1</t>
  </si>
  <si>
    <t>Ca_06879_v1.0_kabuli</t>
  </si>
  <si>
    <t>Ca_17373_v1.0_kabuli</t>
  </si>
  <si>
    <t>Allantoate amidohydrolase OS=Medicago truncatula GN=MTR_2g035370 PE=4 SV=1</t>
  </si>
  <si>
    <t>Ca_10146_v1.0_kabuli</t>
  </si>
  <si>
    <t>Ca_15663_v1.0_kabuli</t>
  </si>
  <si>
    <t>Ca_06217_v1.0_kabuli</t>
  </si>
  <si>
    <t>Putative uncharacterized protein OS=Medicago truncatula GN=MTR_7g077120 PE=4 SV=1</t>
  </si>
  <si>
    <t>Ca_17047_v1.0_kabuli</t>
  </si>
  <si>
    <t>2OG-Fe(II) oxygenase OS=Medicago truncatula GN=MtrDRAFT_AC151521g9v2 PE=3 SV=1</t>
  </si>
  <si>
    <t>Ca_03583_v1.0_kabuli</t>
  </si>
  <si>
    <t>Ca_05663_v1.0_kabuli</t>
  </si>
  <si>
    <t>Ca_13057_v1.0_kabuli</t>
  </si>
  <si>
    <t>Ca_20364_v1.0_kabuli</t>
  </si>
  <si>
    <t>Putative uncharacterized protein OS=Solanum tuberosum PE=2 SV=1</t>
  </si>
  <si>
    <t>Ca_04023_v1.0_kabuli</t>
  </si>
  <si>
    <t>Ca_20744_v1.0_kabuli</t>
  </si>
  <si>
    <t>Putative uncharacterized protein OS=Medicago truncatula GN=MTR_4g131350 PE=4 SV=1</t>
  </si>
  <si>
    <t>Ca_05870_v1.0_kabuli</t>
  </si>
  <si>
    <t>tRNA pseudouridine synthase OS=Medicago truncatula GN=MTR_8g101250 PE=3 SV=1</t>
  </si>
  <si>
    <t>Ca_11126_v1.0_kabuli</t>
  </si>
  <si>
    <t>Ca_16491_v1.0_kabuli</t>
  </si>
  <si>
    <t>Nuclear transcription factor Y subunit B4 OS=Medicago truncatula GN=NF-YB4 PE=2 SV=1</t>
  </si>
  <si>
    <t>Ca_23971_v1.0_kabuli</t>
  </si>
  <si>
    <t>AIG1 OS=Medicago truncatula GN=MTR_4g032300 PE=4 SV=1</t>
  </si>
  <si>
    <t>Ca_09233_v1.0_kabuli</t>
  </si>
  <si>
    <t>Ca_14495_v1.0_kabuli</t>
  </si>
  <si>
    <t>Ca_20559_v1.0_kabuli</t>
  </si>
  <si>
    <t>Carboxylic ester hydrolase OS=Medicago truncatula GN=MTR_8g072010 PE=4 SV=1</t>
  </si>
  <si>
    <t>Ca_10738_v1.0_kabuli</t>
  </si>
  <si>
    <t>Poly(A) polymerase OS=Medicago truncatula GN=MTR_5g023810 PE=3 SV=1</t>
  </si>
  <si>
    <t>Ca_23390_v1.0_kabuli</t>
  </si>
  <si>
    <t>Ca_27142_v1.0_kabuli</t>
  </si>
  <si>
    <t>Ca_27466_v1.0_kabuli</t>
  </si>
  <si>
    <t>Ca_26462_v1.0_kabuli</t>
  </si>
  <si>
    <t>Uncharacterized protein OS=Prunus persica GN=PRUPE_ppa002493mg PE=4 SV=1</t>
  </si>
  <si>
    <t>Ca_27905_v1.0_kabuli</t>
  </si>
  <si>
    <t>DNA-directed RNA polymerase OS=Medicago truncatula GN=MTR_8g023460 PE=3 SV=1</t>
  </si>
  <si>
    <t>Ca_00216_v1.0_kabuli</t>
  </si>
  <si>
    <t>Ca_06880_v1.0_kabuli</t>
  </si>
  <si>
    <t>MLO-like protein OS=Glycine max PE=3 SV=1</t>
  </si>
  <si>
    <t>Ca_17374_v1.0_kabuli</t>
  </si>
  <si>
    <t>Ca_10147_v1.0_kabuli</t>
  </si>
  <si>
    <t>Ca_15664_v1.0_kabuli</t>
  </si>
  <si>
    <t>Putative uncharacterized protein OS=Medicago truncatula GN=MTR_5g054420 PE=4 SV=1</t>
  </si>
  <si>
    <t>Ca_24777_v1.0_kabuli</t>
  </si>
  <si>
    <t>Ca_06218_v1.0_kabuli</t>
  </si>
  <si>
    <t>Ca_17048_v1.0_kabuli</t>
  </si>
  <si>
    <t>Ca_03584_v1.0_kabuli</t>
  </si>
  <si>
    <t>Germin-like protein OS=Medicago truncatula GN=MTR_1g085140 PE=2 SV=1</t>
  </si>
  <si>
    <t>Ca_05664_v1.0_kabuli</t>
  </si>
  <si>
    <t>Ca_13058_v1.0_kabuli</t>
  </si>
  <si>
    <t>Ca_20365_v1.0_kabuli</t>
  </si>
  <si>
    <t>Ubiquitin carboxyl-terminal hydrolase OS=Medicago truncatula GN=MTR_1g041240 PE=3 SV=1</t>
  </si>
  <si>
    <t>Ca_04024_v1.0_kabuli</t>
  </si>
  <si>
    <t>6-phosphogluconolactonase OS=Medicago truncatula GN=MTR_3g092110 PE=4 SV=1</t>
  </si>
  <si>
    <t>Ca_09025_v1.0_kabuli</t>
  </si>
  <si>
    <t>Ca_20745_v1.0_kabuli</t>
  </si>
  <si>
    <t>Pentatricopeptide repeat-containing protein OS=Medicago truncatula GN=MTR_5g006420 PE=4 SV=1</t>
  </si>
  <si>
    <t>Ca_05871_v1.0_kabuli</t>
  </si>
  <si>
    <t>Receptor-like protein kinase OS=Medicago truncatula GN=MTR_8g101260 PE=4 SV=1</t>
  </si>
  <si>
    <t>Ca_11127_v1.0_kabuli</t>
  </si>
  <si>
    <t>Ca_16492_v1.0_kabuli</t>
  </si>
  <si>
    <t>Ca_24002_v1.0_kabuli</t>
  </si>
  <si>
    <t>Ca_09234_v1.0_kabuli</t>
  </si>
  <si>
    <t>Ca_14496_v1.0_kabuli</t>
  </si>
  <si>
    <t>Ca_20560_v1.0_kabuli</t>
  </si>
  <si>
    <t>Notum-like protein OS=Medicago truncatula GN=MTR_8g072000 PE=4 SV=1</t>
  </si>
  <si>
    <t>Ca_10739_v1.0_kabuli</t>
  </si>
  <si>
    <t>B-like cyclin OS=Medicago sativa GN=CycIIIMs PE=2 SV=1</t>
  </si>
  <si>
    <t>Ca_23391_v1.0_kabuli</t>
  </si>
  <si>
    <t>Ca_27467_v1.0_kabuli</t>
  </si>
  <si>
    <t>Ca_26463_v1.0_kabuli</t>
  </si>
  <si>
    <t>Ca_28216_v1.0_kabuli</t>
  </si>
  <si>
    <t>Taxane 13-alpha-hydroxylase OS=Medicago truncatula GN=MTR_5g091760 PE=3 SV=1</t>
  </si>
  <si>
    <t>Ca_00217_v1.0_kabuli</t>
  </si>
  <si>
    <t>Serine/threonine-protein kinase OS=Medicago truncatula GN=MTR_2g011150 PE=3 SV=1</t>
  </si>
  <si>
    <t>Ca_06881_v1.0_kabuli</t>
  </si>
  <si>
    <t>Ca_17375_v1.0_kabuli</t>
  </si>
  <si>
    <t>Haloacid dehalogenase-like hydrolase domain-containing protein OS=Medicago truncatula GN=MTR_2g035440 PE=2 SV=1</t>
  </si>
  <si>
    <t>Ca_10148_v1.0_kabuli</t>
  </si>
  <si>
    <t>Ca_15665_v1.0_kabuli</t>
  </si>
  <si>
    <t>Putative ATP-dependent RNA helicase OS=Bordetella avium (strain 197N) GN=rhlE PE=4 SV=1</t>
  </si>
  <si>
    <t>Ca_24898_v1.0_kabuli</t>
  </si>
  <si>
    <t>Ca_06219_v1.0_kabuli</t>
  </si>
  <si>
    <t>Ripening-related protein OS=Medicago truncatula GN=MTR_7g076770 PE=4 SV=1</t>
  </si>
  <si>
    <t>Ca_17049_v1.0_kabuli</t>
  </si>
  <si>
    <t>Ca_03585_v1.0_kabuli</t>
  </si>
  <si>
    <t>Flap endonuclease 1 OS=Medicago truncatula GN=FEN1 PE=3 SV=1</t>
  </si>
  <si>
    <t>Ca_07647_v1.0_kabuli</t>
  </si>
  <si>
    <t>RNA-binding region RNP-1 (RNA recognition motif); Calcium-binding EF-hand OS=Medicago truncatula GN=MtrDRAFT_AC150443g37v2 PE=4 SV=2</t>
  </si>
  <si>
    <t>Ca_13059_v1.0_kabuli</t>
  </si>
  <si>
    <t>Ca_20366_v1.0_kabuli</t>
  </si>
  <si>
    <t>Ca_04025_v1.0_kabuli</t>
  </si>
  <si>
    <t>Ubiquitin OS=Medicago truncatula GN=MTR_3g092130 PE=2 SV=1</t>
  </si>
  <si>
    <t>Ca_09026_v1.0_kabuli</t>
  </si>
  <si>
    <t>Ca_20746_v1.0_kabuli</t>
  </si>
  <si>
    <t>Uncharacterized protein OS=Medicago truncatula GN=MTR_8g012410 PE=2 SV=1</t>
  </si>
  <si>
    <t>Ca_05872_v1.0_kabuli</t>
  </si>
  <si>
    <t>Putative uncharacterized protein OS=Medicago truncatula GN=MTR_8g101290 PE=4 SV=1</t>
  </si>
  <si>
    <t>Ca_11128_v1.0_kabuli</t>
  </si>
  <si>
    <t>NAC family transcription factor 6 OS=Cicer arietinum GN=NAC6 PE=4 SV=1</t>
  </si>
  <si>
    <t>Ca_16493_v1.0_kabuli</t>
  </si>
  <si>
    <t>Ca_24003_v1.0_kabuli</t>
  </si>
  <si>
    <t>Ca_09235_v1.0_kabuli</t>
  </si>
  <si>
    <t>Ca_14497_v1.0_kabuli</t>
  </si>
  <si>
    <t>Ca_20561_v1.0_kabuli</t>
  </si>
  <si>
    <t>Pentatricopeptide repeat-containing protein OS=Medicago truncatula GN=MTR_8g071970 PE=4 SV=1</t>
  </si>
  <si>
    <t>Ca_11430_v1.0_kabuli</t>
  </si>
  <si>
    <t>Elongation factor 1-alpha OS=Medicago truncatula GN=MTR_1g095650 PE=3 SV=1</t>
  </si>
  <si>
    <t>Ca_23392_v1.0_kabuli</t>
  </si>
  <si>
    <t>Ca_25809_v1.0_kabuli</t>
  </si>
  <si>
    <t>Ca_27468_v1.0_kabuli</t>
  </si>
  <si>
    <t>Ca_26464_v1.0_kabuli</t>
  </si>
  <si>
    <t>Ca_00218_v1.0_kabuli</t>
  </si>
  <si>
    <t>Ca_06882_v1.0_kabuli</t>
  </si>
  <si>
    <t>Ca_17376_v1.0_kabuli</t>
  </si>
  <si>
    <t>High affinity cationic amino acid transporter OS=Medicago truncatula GN=MTR_2g035430 PE=4 SV=1</t>
  </si>
  <si>
    <t>Ca_15666_v1.0_kabuli</t>
  </si>
  <si>
    <t>Disease resistance protein RPS2 OS=Medicago truncatula GN=MTR_7g088640 PE=4 SV=1</t>
  </si>
  <si>
    <t>Ca_24899_v1.0_kabuli</t>
  </si>
  <si>
    <t>Ca_06220_v1.0_kabuli</t>
  </si>
  <si>
    <t>Ripening-related protein OS=Medicago truncatula GN=MTR_7g076990 PE=4 SV=1</t>
  </si>
  <si>
    <t>Ca_17050_v1.0_kabuli</t>
  </si>
  <si>
    <t>Pectinesterase OS=Medicago truncatula GN=MTR_7g050980 PE=1 SV=1</t>
  </si>
  <si>
    <t>Ca_03586_v1.0_kabuli</t>
  </si>
  <si>
    <t>Peptide transporter PTR1 OS=Medicago truncatula GN=MTR_1g085090 PE=4 SV=1</t>
  </si>
  <si>
    <t>Ca_07648_v1.0_kabuli</t>
  </si>
  <si>
    <t>Pentatricopeptide repeat-containing protein OS=Medicago truncatula GN=MTR_3g023180 PE=4 SV=1</t>
  </si>
  <si>
    <t>Ca_13060_v1.0_kabuli</t>
  </si>
  <si>
    <t>Ca_20367_v1.0_kabuli</t>
  </si>
  <si>
    <t>Ca_04026_v1.0_kabuli</t>
  </si>
  <si>
    <t>Aldo-keto reductase/ oxidoreductase OS=Medicago truncatula GN=MTR_3g092140 PE=4 SV=1</t>
  </si>
  <si>
    <t>Ca_09027_v1.0_kabuli</t>
  </si>
  <si>
    <t>Putative uncharacterized protein OS=Oryza sativa subsp. indica GN=OsI_37152 PE=4 SV=1</t>
  </si>
  <si>
    <t>Ca_20747_v1.0_kabuli</t>
  </si>
  <si>
    <t>Ca_05873_v1.0_kabuli</t>
  </si>
  <si>
    <t>U-box domain-containing protein OS=Medicago truncatula GN=MTR_8g101300 PE=4 SV=1</t>
  </si>
  <si>
    <t>Ca_11129_v1.0_kabuli</t>
  </si>
  <si>
    <t>Uncharacterized protein (Fragment) OS=Prunus persica GN=PRUPE_ppa018462mg PE=4 SV=1</t>
  </si>
  <si>
    <t>Ca_16494_v1.0_kabuli</t>
  </si>
  <si>
    <t>Ca_09236_v1.0_kabuli</t>
  </si>
  <si>
    <t>Ca_14498_v1.0_kabuli</t>
  </si>
  <si>
    <t>Ca_20562_v1.0_kabuli</t>
  </si>
  <si>
    <t>Putative uncharacterized protein OS=Medicago truncatula GN=MTR_8g071920 PE=4 SV=1</t>
  </si>
  <si>
    <t>Ca_11431_v1.0_kabuli</t>
  </si>
  <si>
    <t>Ca_23393_v1.0_kabuli</t>
  </si>
  <si>
    <t>Ca_26734_v1.0_kabuli</t>
  </si>
  <si>
    <t>Ngd5/osm-6/ift52, putative OS=Pediculus humanus subsp. corporis GN=Phum_PHUM529360 PE=4 SV=1</t>
  </si>
  <si>
    <t>Ca_25810_v1.0_kabuli</t>
  </si>
  <si>
    <t>Ca_26465_v1.0_kabuli</t>
  </si>
  <si>
    <t>Ca_27971_v1.0_kabuli</t>
  </si>
  <si>
    <t>Pre-mRNA-splicing factor ATP-dependent RNA helicase PRP16 OS=Medicago truncatula GN=MTR_4g023590 PE=4 SV=1</t>
  </si>
  <si>
    <t>Ca_00219_v1.0_kabuli</t>
  </si>
  <si>
    <t>Serine/threonine-protein kinase OS=Medicago truncatula GN=MTR_2g011180 PE=3 SV=1</t>
  </si>
  <si>
    <t>Ca_06883_v1.0_kabuli</t>
  </si>
  <si>
    <t>Ca_17377_v1.0_kabuli</t>
  </si>
  <si>
    <t>Pentatricopeptide repeat-containing protein OS=Medicago truncatula GN=MTR_2g035450 PE=4 SV=1</t>
  </si>
  <si>
    <t>Ca_10150_v1.0_kabuli</t>
  </si>
  <si>
    <t>Nodulin-related protein OS=Medicago truncatula GN=MTR_5g090570 PE=4 SV=1</t>
  </si>
  <si>
    <t>Ca_15667_v1.0_kabuli</t>
  </si>
  <si>
    <t>Viral A-type inclusion protein repeat containing protein expressed OS=Medicago truncatula GN=MTR_5g075490 PE=4 SV=1</t>
  </si>
  <si>
    <t>Ca_24900_v1.0_kabuli</t>
  </si>
  <si>
    <t>Ca_06221_v1.0_kabuli</t>
  </si>
  <si>
    <t>Ca_17051_v1.0_kabuli</t>
  </si>
  <si>
    <t>Ca_03587_v1.0_kabuli</t>
  </si>
  <si>
    <t>Ca_07649_v1.0_kabuli</t>
  </si>
  <si>
    <t>Putative uncharacterized protein OS=Medicago truncatula GN=MTR_7g092570 PE=4 SV=1</t>
  </si>
  <si>
    <t>Ca_13061_v1.0_kabuli</t>
  </si>
  <si>
    <t>Ca_04027_v1.0_kabuli</t>
  </si>
  <si>
    <t>Homeobox-leucine zipper protein ATHB-7 OS=Medicago truncatula GN=MTR_3g092150 PE=3 SV=1</t>
  </si>
  <si>
    <t>Ca_20748_v1.0_kabuli</t>
  </si>
  <si>
    <t>Heavy metal ATPase OS=Medicago truncatula GN=MTR_8g012390 PE=3 SV=1</t>
  </si>
  <si>
    <t>Ca_05874_v1.0_kabuli</t>
  </si>
  <si>
    <t>Biotin carboxylase OS=Medicago truncatula GN=MTR_8g101330 PE=1 SV=1</t>
  </si>
  <si>
    <t>Ca_11130_v1.0_kabuli</t>
  </si>
  <si>
    <t>Ca_16495_v1.0_kabuli</t>
  </si>
  <si>
    <t>Ca_09237_v1.0_kabuli</t>
  </si>
  <si>
    <t>Ca_14499_v1.0_kabuli</t>
  </si>
  <si>
    <t>Ca_20563_v1.0_kabuli</t>
  </si>
  <si>
    <t>Phosphatidylinositol alpha-mannosyltransferase OS=Medicago truncatula GN=MTR_8g071900 PE=4 SV=1</t>
  </si>
  <si>
    <t>Ca_11432_v1.0_kabuli</t>
  </si>
  <si>
    <t>Myb family transcription factor-related protein OS=Medicago truncatula GN=MTR_5g027440 PE=4 SV=1</t>
  </si>
  <si>
    <t>Ca_23394_v1.0_kabuli</t>
  </si>
  <si>
    <t>Ca_25811_v1.0_kabuli</t>
  </si>
  <si>
    <t>Ca_26181_v1.0_kabuli</t>
  </si>
  <si>
    <t>Ca_27912_v1.0_kabuli</t>
  </si>
  <si>
    <t>Putative uncharacterized protein OS=Medicago truncatula GN=MTR_5g015390 PE=4 SV=1</t>
  </si>
  <si>
    <t>Ca_00220_v1.0_kabuli</t>
  </si>
  <si>
    <t>Ca_06884_v1.0_kabuli</t>
  </si>
  <si>
    <t>Ca_17378_v1.0_kabuli</t>
  </si>
  <si>
    <t>Ca_10151_v1.0_kabuli</t>
  </si>
  <si>
    <t>Transmembrane protein 56 OS=Medicago truncatula GN=MTR_5g090550 PE=4 SV=1</t>
  </si>
  <si>
    <t>Ca_24901_v1.0_kabuli</t>
  </si>
  <si>
    <t>Ca_06222_v1.0_kabuli</t>
  </si>
  <si>
    <t>Exosome complex exonuclease RRP46 OS=Medicago truncatula GN=MTR_7g076910 PE=4 SV=1</t>
  </si>
  <si>
    <t>Ca_17052_v1.0_kabuli</t>
  </si>
  <si>
    <t>ABC transporter B family member OS=Medicago truncatula GN=MTR_7g051100 PE=3 SV=1</t>
  </si>
  <si>
    <t>Ca_03588_v1.0_kabuli</t>
  </si>
  <si>
    <t>Leukocyte receptor cluster member-like protein OS=Medicago truncatula GN=MTR_3g073080 PE=4 SV=1</t>
  </si>
  <si>
    <t>Ca_07650_v1.0_kabuli</t>
  </si>
  <si>
    <t>Ca_13062_v1.0_kabuli</t>
  </si>
  <si>
    <t>Kinase-like protein OS=Medicago truncatula GN=MTR_6g045030 PE=4 SV=1</t>
  </si>
  <si>
    <t>Ca_20369_v1.0_kabuli</t>
  </si>
  <si>
    <t>Uricase OS=Cicer arietinum GN=nodulin-35 PE=2 SV=1</t>
  </si>
  <si>
    <t>Ca_04028_v1.0_kabuli</t>
  </si>
  <si>
    <t>Putative uncharacterized protein OS=Medicago truncatula GN=MTR_3g092200 PE=4 SV=1</t>
  </si>
  <si>
    <t>Ca_09029_v1.0_kabuli</t>
  </si>
  <si>
    <t>Ca_05875_v1.0_kabuli</t>
  </si>
  <si>
    <t>ATP-dependent RNA helicase DOB1 OS=Medicago truncatula GN=MTR_8g101340 PE=4 SV=1</t>
  </si>
  <si>
    <t>Ca_11131_v1.0_kabuli</t>
  </si>
  <si>
    <t>Putative uncharacterized protein OS=Medicago truncatula GN=MTR_4g076030 PE=4 SV=1</t>
  </si>
  <si>
    <t>Ca_16496_v1.0_kabuli</t>
  </si>
  <si>
    <t>Ca_09238_v1.0_kabuli</t>
  </si>
  <si>
    <t>Ca_14500_v1.0_kabuli</t>
  </si>
  <si>
    <t>Ca_20564_v1.0_kabuli</t>
  </si>
  <si>
    <t>Ca_11433_v1.0_kabuli</t>
  </si>
  <si>
    <t>Ca_23395_v1.0_kabuli</t>
  </si>
  <si>
    <t>Ca_26736_v1.0_kabuli</t>
  </si>
  <si>
    <t>Ca_26182_v1.0_kabuli</t>
  </si>
  <si>
    <t>Putative uncharacterized protein OS=Medicago truncatula GN=MTR_7g060320 PE=4 SV=1</t>
  </si>
  <si>
    <t>Ca_26323_v1.0_kabuli</t>
  </si>
  <si>
    <t>Ca_28006_v1.0_kabuli</t>
  </si>
  <si>
    <t>26S proteasome non-ATPase regulatory subunit OS=Medicago truncatula GN=MTR_2g017680 PE=2 SV=1</t>
  </si>
  <si>
    <t>Ca_00221_v1.0_kabuli</t>
  </si>
  <si>
    <t>Ca_06885_v1.0_kabuli</t>
  </si>
  <si>
    <t>Ca_17379_v1.0_kabuli</t>
  </si>
  <si>
    <t>MOSC domain-containing protein OS=Medicago truncatula GN=MTR_2g035480 PE=4 SV=1</t>
  </si>
  <si>
    <t>Ca_10152_v1.0_kabuli</t>
  </si>
  <si>
    <t>Membrin OS=Medicago truncatula GN=MTR_5g090520 PE=3 SV=1</t>
  </si>
  <si>
    <t>Ca_15669_v1.0_kabuli</t>
  </si>
  <si>
    <t>Putative uncharacterized protein OS=Medicago truncatula GN=MTR_5g075520 PE=4 SV=1</t>
  </si>
  <si>
    <t>Ca_24902_v1.0_kabuli</t>
  </si>
  <si>
    <t>U-box domain-containing protein OS=Medicago truncatula GN=MTR_8g039560 PE=4 SV=1</t>
  </si>
  <si>
    <t>Ca_06223_v1.0_kabuli</t>
  </si>
  <si>
    <t>Extended synaptotagmin-2 OS=Medicago truncatula GN=MTR_7g076900 PE=4 SV=1</t>
  </si>
  <si>
    <t>Ca_17053_v1.0_kabuli</t>
  </si>
  <si>
    <t>Ca_03589_v1.0_kabuli</t>
  </si>
  <si>
    <t>R2R3-MYB transcription factor OS=Medicago truncatula GN=MTR_1g085040 PE=4 SV=1</t>
  </si>
  <si>
    <t>Ca_07651_v1.0_kabuli</t>
  </si>
  <si>
    <t>Putative uncharacterized protein OS=Vitis vinifera GN=VIT_08s0040g02810 PE=4 SV=1</t>
  </si>
  <si>
    <t>Ca_13063_v1.0_kabuli</t>
  </si>
  <si>
    <t>Ca_20370_v1.0_kabuli</t>
  </si>
  <si>
    <t>Ca_04029_v1.0_kabuli</t>
  </si>
  <si>
    <t>Ca_09030_v1.0_kabuli</t>
  </si>
  <si>
    <t>Asparagine synthetase OS=Medicago sativa PE=1 SV=1</t>
  </si>
  <si>
    <t>Ca_05876_v1.0_kabuli</t>
  </si>
  <si>
    <t>Auxin response factor OS=Medicago truncatula GN=MTR_8g101360 PE=4 SV=1</t>
  </si>
  <si>
    <t>Ca_11132_v1.0_kabuli</t>
  </si>
  <si>
    <t>Palmitoyltransferase erf2 OS=Medicago truncatula GN=MTR_4g076120 PE=4 SV=1</t>
  </si>
  <si>
    <t>Ca_16497_v1.0_kabuli</t>
  </si>
  <si>
    <t>Ca_24007_v1.0_kabuli</t>
  </si>
  <si>
    <t>Putative uncharacterized protein OS=Medicago truncatula GN=MTR_2g075470 PE=4 SV=1</t>
  </si>
  <si>
    <t>Ca_09239_v1.0_kabuli</t>
  </si>
  <si>
    <t>Ca_14501_v1.0_kabuli</t>
  </si>
  <si>
    <t>Ca_20565_v1.0_kabuli</t>
  </si>
  <si>
    <t>RING-H2 finger protein ATL5F OS=Medicago truncatula GN=MTR_8g071820 PE=4 SV=1</t>
  </si>
  <si>
    <t>Ca_11434_v1.0_kabuli</t>
  </si>
  <si>
    <t>Putative uncharacterized protein OS=Medicago truncatula GN=MTR_5g027460 PE=4 SV=1</t>
  </si>
  <si>
    <t>Ca_27824_v1.0_kabuli</t>
  </si>
  <si>
    <t>Ca_26183_v1.0_kabuli</t>
  </si>
  <si>
    <t>Ca_28263_v1.0_kabuli</t>
  </si>
  <si>
    <t>Ca_00222_v1.0_kabuli</t>
  </si>
  <si>
    <t>Centrin-1 OS=Medicago truncatula GN=MTR_2g011400 PE=4 SV=1</t>
  </si>
  <si>
    <t>Ca_06886_v1.0_kabuli</t>
  </si>
  <si>
    <t>Ca_17380_v1.0_kabuli</t>
  </si>
  <si>
    <t>Ca_10153_v1.0_kabuli</t>
  </si>
  <si>
    <t>ATP-dependent RNA helicase A-like protein OS=Medicago truncatula GN=MTR_5g090430 PE=4 SV=1</t>
  </si>
  <si>
    <t>Ca_15670_v1.0_kabuli</t>
  </si>
  <si>
    <t>Ca_24903_v1.0_kabuli</t>
  </si>
  <si>
    <t>Red chlorophyll catabolite reductase OS=Medicago truncatula GN=MTR_5g096150 PE=4 SV=1</t>
  </si>
  <si>
    <t>Ca_06224_v1.0_kabuli</t>
  </si>
  <si>
    <t>Lipopolysaccharide-modifying protein OS=Medicago truncatula GN=MtrDRAFT_AC159144g3v2 PE=4 SV=1</t>
  </si>
  <si>
    <t>Ca_17054_v1.0_kabuli</t>
  </si>
  <si>
    <t>Putative uncharacterized protein OS=Medicago truncatula GN=MTR_7g051210 PE=4 SV=1</t>
  </si>
  <si>
    <t>Ca_03590_v1.0_kabuli</t>
  </si>
  <si>
    <t>Putative uncharacterized protein OS=Medicago truncatula GN=MTR_1g084990 PE=4 SV=1</t>
  </si>
  <si>
    <t>Ca_07652_v1.0_kabuli</t>
  </si>
  <si>
    <t>Ca_13064_v1.0_kabuli</t>
  </si>
  <si>
    <t>Ca_20371_v1.0_kabuli</t>
  </si>
  <si>
    <t>Ca_04030_v1.0_kabuli</t>
  </si>
  <si>
    <t>Ca_09031_v1.0_kabuli</t>
  </si>
  <si>
    <t>Ca_20751_v1.0_kabuli</t>
  </si>
  <si>
    <t>Putative uncharacterized protein OS=Medicago truncatula GN=MTR_4g006760 PE=4 SV=1</t>
  </si>
  <si>
    <t>Ca_05877_v1.0_kabuli</t>
  </si>
  <si>
    <t>Ca_11133_v1.0_kabuli</t>
  </si>
  <si>
    <t>Ca_16498_v1.0_kabuli</t>
  </si>
  <si>
    <t>Ca_24008_v1.0_kabuli</t>
  </si>
  <si>
    <t>Ca_09240_v1.0_kabuli</t>
  </si>
  <si>
    <t>Ca_20566_v1.0_kabuli</t>
  </si>
  <si>
    <t>Ca_11435_v1.0_kabuli</t>
  </si>
  <si>
    <t>50S ribosomal protein L35 OS=Medicago truncatula GN=MTR_5g027470 PE=4 SV=1</t>
  </si>
  <si>
    <t>Ca_23397_v1.0_kabuli</t>
  </si>
  <si>
    <t>Ca_27825_v1.0_kabuli</t>
  </si>
  <si>
    <t>Ca_26184_v1.0_kabuli</t>
  </si>
  <si>
    <t>Ca_26325_v1.0_kabuli</t>
  </si>
  <si>
    <t>PHD-finger family protein expressed OS=Medicago truncatula GN=MTR_3g025330 PE=4 SV=1</t>
  </si>
  <si>
    <t>Ca_27528_v1.0_kabuli</t>
  </si>
  <si>
    <t>Ca_00223_v1.0_kabuli</t>
  </si>
  <si>
    <t>Ca_06887_v1.0_kabuli</t>
  </si>
  <si>
    <t>Ca_17381_v1.0_kabuli</t>
  </si>
  <si>
    <t>APO protein OS=Medicago truncatula GN=MTR_2g088390 PE=4 SV=1</t>
  </si>
  <si>
    <t>Ca_10154_v1.0_kabuli</t>
  </si>
  <si>
    <t>WD-repeat protein-like protein OS=Medicago truncatula GN=MTR_5g090420 PE=4 SV=1</t>
  </si>
  <si>
    <t>Ca_15671_v1.0_kabuli</t>
  </si>
  <si>
    <t>Ethylene-responsive transcription factor 1A OS=Medicago truncatula GN=MTR_5g075570 PE=4 SV=1</t>
  </si>
  <si>
    <t>Ca_24904_v1.0_kabuli</t>
  </si>
  <si>
    <t>Ca_06225_v1.0_kabuli</t>
  </si>
  <si>
    <t>DEAD-box ATP-dependent RNA helicase OS=Medicago truncatula GN=MTR_7g076800 PE=4 SV=1</t>
  </si>
  <si>
    <t>Ca_17055_v1.0_kabuli</t>
  </si>
  <si>
    <t>Ferredoxin OS=Medicago truncatula GN=MTR_7g051230 PE=1 SV=1</t>
  </si>
  <si>
    <t>Ca_03591_v1.0_kabuli</t>
  </si>
  <si>
    <t>Transcription factor PIF3 OS=Medicago truncatula GN=MTR_1g084980 PE=4 SV=1</t>
  </si>
  <si>
    <t>Ca_13065_v1.0_kabuli</t>
  </si>
  <si>
    <t>Stress-induced receptor-like kinase OS=Medicago truncatula GN=MTR_6g044970 PE=4 SV=1</t>
  </si>
  <si>
    <t>Ca_20372_v1.0_kabuli</t>
  </si>
  <si>
    <t>Ca_04031_v1.0_kabuli</t>
  </si>
  <si>
    <t>Ca_09032_v1.0_kabuli</t>
  </si>
  <si>
    <t>Ca_05878_v1.0_kabuli</t>
  </si>
  <si>
    <t>Putative uncharacterized protein OS=Medicago truncatula GN=MTR_8g101380 PE=4 SV=1</t>
  </si>
  <si>
    <t>Ca_11134_v1.0_kabuli</t>
  </si>
  <si>
    <t>Seed specific protein Bn15D18B OS=Medicago truncatula GN=MTR_4g076150 PE=4 SV=1</t>
  </si>
  <si>
    <t>Ca_16499_v1.0_kabuli</t>
  </si>
  <si>
    <t>Germin-like protein 1 OS=Medicago truncatula PE=2 SV=1</t>
  </si>
  <si>
    <t>Ca_24009_v1.0_kabuli</t>
  </si>
  <si>
    <t>Two-component response regulator-like protein OS=Medicago truncatula GN=MTR_5g014040 PE=4 SV=1</t>
  </si>
  <si>
    <t>Ca_09241_v1.0_kabuli</t>
  </si>
  <si>
    <t>Disease resistance protein OS=Medicago truncatula GN=MTR_8g079350 PE=4 SV=1</t>
  </si>
  <si>
    <t>Ca_14503_v1.0_kabuli</t>
  </si>
  <si>
    <t>Ca_20567_v1.0_kabuli</t>
  </si>
  <si>
    <t>60S ribosomal protein L13 OS=Medicago truncatula PE=2 SV=1</t>
  </si>
  <si>
    <t>Ca_11436_v1.0_kabuli</t>
  </si>
  <si>
    <t>4-coumarate CoA ligase OS=Medicago truncatula GN=MTR_4g077900 PE=4 SV=1</t>
  </si>
  <si>
    <t>Ca_23398_v1.0_kabuli</t>
  </si>
  <si>
    <t>U-box domain-containing protein OS=Medicago truncatula GN=MTR_5g079550 PE=4 SV=1</t>
  </si>
  <si>
    <t>Ca_27406_v1.0_kabuli</t>
  </si>
  <si>
    <t>Putative uncharacterized protein OS=Medicago truncatula GN=MTR_1g018350 PE=4 SV=1</t>
  </si>
  <si>
    <t>Ca_26185_v1.0_kabuli</t>
  </si>
  <si>
    <t>Mitochondrial L-galactono-1,4-lactone dehydrogenase OS=Lotus japonicus GN=GalLDH PE=4 SV=1</t>
  </si>
  <si>
    <t>Ca_27529_v1.0_kabuli</t>
  </si>
  <si>
    <t>Ca_00224_v1.0_kabuli</t>
  </si>
  <si>
    <t>Ca_17382_v1.0_kabuli</t>
  </si>
  <si>
    <t>Ca_10155_v1.0_kabuli</t>
  </si>
  <si>
    <t>Oxygen-evolving enhancer protein OS=Medicago truncatula GN=MTR_5g090410 PE=1 SV=1</t>
  </si>
  <si>
    <t>Ca_15672_v1.0_kabuli</t>
  </si>
  <si>
    <t>Ubiquitin carrier-like protein OS=Arachis hypogaea PE=2 SV=1</t>
  </si>
  <si>
    <t>Ca_24905_v1.0_kabuli</t>
  </si>
  <si>
    <t>Ca_06226_v1.0_kabuli</t>
  </si>
  <si>
    <t>MYB transcription factor OS=Medicago truncatula GN=MTR_7g076740 PE=4 SV=1</t>
  </si>
  <si>
    <t>Ca_17056_v1.0_kabuli</t>
  </si>
  <si>
    <t>D-amino acid dehydrogenase small subunit OS=Medicago truncatula GN=MTR_7g051240 PE=4 SV=1</t>
  </si>
  <si>
    <t>Ca_03592_v1.0_kabuli</t>
  </si>
  <si>
    <t>Type I MADS box transcription factor OS=Medicago truncatula GN=MTR_1g084950 PE=3 SV=1</t>
  </si>
  <si>
    <t>Ca_07654_v1.0_kabuli</t>
  </si>
  <si>
    <t>Ca_13066_v1.0_kabuli</t>
  </si>
  <si>
    <t>Ca_04032_v1.0_kabuli</t>
  </si>
  <si>
    <t>Calcium-responsive transactivator OS=Medicago truncatula GN=MTR_3g092260 PE=4 SV=1</t>
  </si>
  <si>
    <t>Ca_09033_v1.0_kabuli</t>
  </si>
  <si>
    <t>Ca_20753_v1.0_kabuli</t>
  </si>
  <si>
    <t>Ca_05879_v1.0_kabuli</t>
  </si>
  <si>
    <t>ABC transporter I family member OS=Medicago truncatula GN=MTR_8g101390 PE=3 SV=1</t>
  </si>
  <si>
    <t>Ca_11135_v1.0_kabuli</t>
  </si>
  <si>
    <t>Chromodomain helicase DNA binding protein OS=Medicago truncatula GN=MTR_4g076180 PE=4 SV=1</t>
  </si>
  <si>
    <t>Ca_16500_v1.0_kabuli</t>
  </si>
  <si>
    <t>Ca_09242_v1.0_kabuli</t>
  </si>
  <si>
    <t>Cc-nbs-lrr resistance protein OS=Medicago truncatula GN=MTR_8g079490 PE=4 SV=1</t>
  </si>
  <si>
    <t>Ca_14504_v1.0_kabuli</t>
  </si>
  <si>
    <t>Ca_20568_v1.0_kabuli</t>
  </si>
  <si>
    <t>Ca_11437_v1.0_kabuli</t>
  </si>
  <si>
    <t>4-coumarate-CoA ligase OS=Medicago truncatula GN=MTR_5g027480 PE=4 SV=1</t>
  </si>
  <si>
    <t>Ca_23399_v1.0_kabuli</t>
  </si>
  <si>
    <t>Putative uncharacterized protein OS=Medicago truncatula GN=MTR_5g079490 PE=4 SV=1</t>
  </si>
  <si>
    <t>Ca_27407_v1.0_kabuli</t>
  </si>
  <si>
    <t>Ca_26186_v1.0_kabuli</t>
  </si>
  <si>
    <t>Ca_27895_v1.0_kabuli</t>
  </si>
  <si>
    <t>Ca_00225_v1.0_kabuli</t>
  </si>
  <si>
    <t>Ca_06889_v1.0_kabuli</t>
  </si>
  <si>
    <t>Ca_17383_v1.0_kabuli</t>
  </si>
  <si>
    <t>Uncharacterized protein OS=Prunus persica GN=PRUPE_ppa002343mg PE=3 SV=1</t>
  </si>
  <si>
    <t>Ca_10156_v1.0_kabuli</t>
  </si>
  <si>
    <t>Reticulon-like protein OS=Glycine max PE=4 SV=1</t>
  </si>
  <si>
    <t>Ca_15673_v1.0_kabuli</t>
  </si>
  <si>
    <t>Leucine-rich repeat receptor-like protein kinase OS=Medicago truncatula GN=MTR_5g075630 PE=4 SV=1</t>
  </si>
  <si>
    <t>Ca_24906_v1.0_kabuli</t>
  </si>
  <si>
    <t>Ribonuclease E OS=Medicago truncatula GN=MTR_5g069430 PE=4 SV=1</t>
  </si>
  <si>
    <t>Ca_06227_v1.0_kabuli</t>
  </si>
  <si>
    <t>Ca_17057_v1.0_kabuli</t>
  </si>
  <si>
    <t>Ca_03593_v1.0_kabuli</t>
  </si>
  <si>
    <t>Putative uncharacterized protein OS=Medicago truncatula GN=MTR_1g084920 PE=4 SV=1</t>
  </si>
  <si>
    <t>Ca_07655_v1.0_kabuli</t>
  </si>
  <si>
    <t>Ca_13067_v1.0_kabuli</t>
  </si>
  <si>
    <t>Putative uncharacterized protein OS=Vitis vinifera GN=VIT_16s0022g01710 PE=4 SV=1</t>
  </si>
  <si>
    <t>Ca_04033_v1.0_kabuli</t>
  </si>
  <si>
    <t>Uncharacterized protein OS=Medicago truncatula GN=MTR_3g092270 PE=4 SV=1</t>
  </si>
  <si>
    <t>Ca_09034_v1.0_kabuli</t>
  </si>
  <si>
    <t>OSJNBa0084K01.16 protein OS=Oryza sativa subsp. japonica GN=OSJNBa0084K01.16 PE=4 SV=2</t>
  </si>
  <si>
    <t>Ca_20754_v1.0_kabuli</t>
  </si>
  <si>
    <t>Ca_05880_v1.0_kabuli</t>
  </si>
  <si>
    <t>Ethanolamine-phosphate cytidylyltransferase OS=Medicago truncatula GN=MTR_8g101470 PE=4 SV=1</t>
  </si>
  <si>
    <t>Ca_11136_v1.0_kabuli</t>
  </si>
  <si>
    <t>Ubiquitin carrier protein OS=Medicago truncatula GN=MTR_4g076200 PE=2 SV=1</t>
  </si>
  <si>
    <t>Ca_16675_v1.0_kabuli</t>
  </si>
  <si>
    <t>Dolichyl pyrophosphate Glc1Man9GlcNAc2 alpha-1,3-glucosyltransferase OS=Medicago truncatula GN=MTR_5g077540 PE=4 SV=1</t>
  </si>
  <si>
    <t>Ca_24011_v1.0_kabuli</t>
  </si>
  <si>
    <t>Ca_09243_v1.0_kabuli</t>
  </si>
  <si>
    <t>Uroporphiryn-III C-methyltransferase OS=Medicago truncatula GN=SUMT1 PE=2 SV=1</t>
  </si>
  <si>
    <t>Ca_14505_v1.0_kabuli</t>
  </si>
  <si>
    <t>Ca_20569_v1.0_kabuli</t>
  </si>
  <si>
    <t>Proteasome subunit alpha type OS=Glycine max PE=3 SV=1</t>
  </si>
  <si>
    <t>Ca_11438_v1.0_kabuli</t>
  </si>
  <si>
    <t>Membrane protein, putative OS=Medicago truncatula GN=MTR_5g027510 PE=4 SV=1</t>
  </si>
  <si>
    <t>Ca_27408_v1.0_kabuli</t>
  </si>
  <si>
    <t>Ca_25199_v1.0_kabuli</t>
  </si>
  <si>
    <t>Pectinesterase OS=Medicago truncatula GN=MTR_6g042660 PE=3 SV=1</t>
  </si>
  <si>
    <t>Ca_24062_v1.0_kabuli</t>
  </si>
  <si>
    <t>U-box domain-containing protein OS=Medicago truncatula GN=MTR_3g019360 PE=4 SV=1</t>
  </si>
  <si>
    <t>Ca_26328_v1.0_kabuli</t>
  </si>
  <si>
    <t>Ca_28056_v1.0_kabuli</t>
  </si>
  <si>
    <t>Putative uncharacterized protein OS=Medicago truncatula GN=MTR_5g037050 PE=4 SV=1</t>
  </si>
  <si>
    <t>Ca_00226_v1.0_kabuli</t>
  </si>
  <si>
    <t>Ca_06890_v1.0_kabuli</t>
  </si>
  <si>
    <t>Ca_10157_v1.0_kabuli</t>
  </si>
  <si>
    <t>Polyamine oxidase OS=Medicago truncatula GN=MTR_5g090300 PE=4 SV=1</t>
  </si>
  <si>
    <t>Ca_15674_v1.0_kabuli</t>
  </si>
  <si>
    <t>Root phototropism protein OS=Medicago truncatula GN=MTR_5g075640 PE=4 SV=1</t>
  </si>
  <si>
    <t>Ca_24907_v1.0_kabuli</t>
  </si>
  <si>
    <t>Putative uncharacterized protein OS=Medicago truncatula GN=MTR_5g069290 PE=4 SV=1</t>
  </si>
  <si>
    <t>Ca_06228_v1.0_kabuli</t>
  </si>
  <si>
    <t>LIM domain protein 2b OS=Medicago truncatula GN=MTR_7g076720 PE=4 SV=1</t>
  </si>
  <si>
    <t>Ca_17058_v1.0_kabuli</t>
  </si>
  <si>
    <t>Ca_03594_v1.0_kabuli</t>
  </si>
  <si>
    <t>Putative uncharacterized protein OS=Medicago truncatula GN=MTR_1g084900 PE=4 SV=1</t>
  </si>
  <si>
    <t>Ca_07656_v1.0_kabuli</t>
  </si>
  <si>
    <t>Ca_13068_v1.0_kabuli</t>
  </si>
  <si>
    <t>Uncharacterized protein OS=Prunus persica GN=PRUPE_ppa003241mg PE=4 SV=1</t>
  </si>
  <si>
    <t>Ca_20436_v1.0_kabuli</t>
  </si>
  <si>
    <t>Ca_04034_v1.0_kabuli</t>
  </si>
  <si>
    <t>Glycosyltransferase CAZy family GT8 OS=Medicago truncatula GN=MTR_3g092310 PE=4 SV=1</t>
  </si>
  <si>
    <t>Ca_20755_v1.0_kabuli</t>
  </si>
  <si>
    <t>Ca_05881_v1.0_kabuli</t>
  </si>
  <si>
    <t>Putative uncharacterized protein OS=Medicago truncatula GN=MTR_8g101480 PE=4 SV=1</t>
  </si>
  <si>
    <t>Ca_11137_v1.0_kabuli</t>
  </si>
  <si>
    <t>AP-2 complex subunit beta OS=Medicago truncatula GN=MTR_4g076210 PE=4 SV=1</t>
  </si>
  <si>
    <t>Ca_16676_v1.0_kabuli</t>
  </si>
  <si>
    <t>Ca_24012_v1.0_kabuli</t>
  </si>
  <si>
    <t>Ca_09244_v1.0_kabuli</t>
  </si>
  <si>
    <t>Serine/threonine protein kinase SAPK3 OS=Medicago truncatula GN=MTR_8g079560 PE=2 SV=1</t>
  </si>
  <si>
    <t>Ca_14506_v1.0_kabuli</t>
  </si>
  <si>
    <t>Ca_20570_v1.0_kabuli</t>
  </si>
  <si>
    <t>Ca_11439_v1.0_kabuli</t>
  </si>
  <si>
    <t>Ca_22168_v1.0_kabuli</t>
  </si>
  <si>
    <t>Putative uncharacterized protein OS=Vitis vinifera GN=VIT_17s0119g00350 PE=4 SV=1</t>
  </si>
  <si>
    <t>Ca_27226_v1.0_kabuli</t>
  </si>
  <si>
    <t>Ca_25200_v1.0_kabuli</t>
  </si>
  <si>
    <t>Ca_24063_v1.0_kabuli</t>
  </si>
  <si>
    <t>Ca_27812_v1.0_kabuli</t>
  </si>
  <si>
    <t>Molybdopterin biosynthesis CNX1 protein OS=Medicago truncatula GN=MTR_5g087490 PE=4 SV=1</t>
  </si>
  <si>
    <t>Ca_00227_v1.0_kabuli</t>
  </si>
  <si>
    <t>Ca_06891_v1.0_kabuli</t>
  </si>
  <si>
    <t>Ca_17385_v1.0_kabuli</t>
  </si>
  <si>
    <t>Ca_10158_v1.0_kabuli</t>
  </si>
  <si>
    <t>MATE transporter OS=Medicago truncatula GN=MATE1 PE=2 SV=1</t>
  </si>
  <si>
    <t>Ca_24908_v1.0_kabuli</t>
  </si>
  <si>
    <t>Ca_06229_v1.0_kabuli</t>
  </si>
  <si>
    <t>Ca_17059_v1.0_kabuli</t>
  </si>
  <si>
    <t>Predicted protein OS=Populus trichocarpa GN=POPTRDRAFT_781331 PE=2 SV=1</t>
  </si>
  <si>
    <t>Ca_03595_v1.0_kabuli</t>
  </si>
  <si>
    <t>Ca_07657_v1.0_kabuli</t>
  </si>
  <si>
    <t>Ca_13069_v1.0_kabuli</t>
  </si>
  <si>
    <t>Ca_20437_v1.0_kabuli</t>
  </si>
  <si>
    <t>R2R3-MYB transcription factor OS=Medicago truncatula GN=MTR_1g045610 PE=4 SV=1</t>
  </si>
  <si>
    <t>Ca_04035_v1.0_kabuli</t>
  </si>
  <si>
    <t>Growth-regulating factor OS=Medicago truncatula GN=MTR_3g092330 PE=4 SV=1</t>
  </si>
  <si>
    <t>Ca_09036_v1.0_kabuli</t>
  </si>
  <si>
    <t>Ca_20756_v1.0_kabuli</t>
  </si>
  <si>
    <t>Ca_05882_v1.0_kabuli</t>
  </si>
  <si>
    <t>Isoamylase isoform 1 OS=Pisum sativum PE=2 SV=1</t>
  </si>
  <si>
    <t>Ca_11138_v1.0_kabuli</t>
  </si>
  <si>
    <t>Saccharopine dehydrogenase family protein expressed OS=Medicago truncatula GN=MTR_4g076230 PE=4 SV=1</t>
  </si>
  <si>
    <t>Ca_16677_v1.0_kabuli</t>
  </si>
  <si>
    <t>Ca_24013_v1.0_kabuli</t>
  </si>
  <si>
    <t>BZIP transcription factor bZIP133 OS=Medicago truncatula GN=MTR_8g091250 PE=4 SV=1</t>
  </si>
  <si>
    <t>Ca_09245_v1.0_kabuli</t>
  </si>
  <si>
    <t>Ca_14507_v1.0_kabuli</t>
  </si>
  <si>
    <t>Ca_20571_v1.0_kabuli</t>
  </si>
  <si>
    <t>Ca_11440_v1.0_kabuli</t>
  </si>
  <si>
    <t>Phosphoribulokinase OS=Medicago truncatula GN=MTR_5g027530 PE=1 SV=1</t>
  </si>
  <si>
    <t>Ca_22169_v1.0_kabuli</t>
  </si>
  <si>
    <t>Zinc finger homeodomain protein SZF-HD1 OS=Glycine max PE=2 SV=1</t>
  </si>
  <si>
    <t>Ca_27227_v1.0_kabuli</t>
  </si>
  <si>
    <t>Glutathione peroxidase OS=Medicago truncatula GN=MTR_3g027150 PE=4 SV=1</t>
  </si>
  <si>
    <t>Ca_25201_v1.0_kabuli</t>
  </si>
  <si>
    <t>Ca_24064_v1.0_kabuli</t>
  </si>
  <si>
    <t>Resistance protein OS=Medicago truncatula GN=MTR_3g019080 PE=4 SV=1</t>
  </si>
  <si>
    <t>Ca_25209_v1.0_kabuli</t>
  </si>
  <si>
    <t>Ca_27813_v1.0_kabuli</t>
  </si>
  <si>
    <t>Putative uncharacterized protein OS=Medicago truncatula GN=MTR_5g087480 PE=3 SV=1</t>
  </si>
  <si>
    <t>Ca_00228_v1.0_kabuli</t>
  </si>
  <si>
    <t>Ca_06892_v1.0_kabuli</t>
  </si>
  <si>
    <t>Ca_10159_v1.0_kabuli</t>
  </si>
  <si>
    <t>Glycoside hydrolase family 28 protein OS=Medicago truncatula GN=MTR_5g090160 PE=4 SV=1</t>
  </si>
  <si>
    <t>Ca_15676_v1.0_kabuli</t>
  </si>
  <si>
    <t>Protein kinase-like protein OS=Medicago truncatula GN=MTR_5g075650 PE=4 SV=1</t>
  </si>
  <si>
    <t>Ca_24909_v1.0_kabuli</t>
  </si>
  <si>
    <t>Putative uncharacterized protein OS=Medicago truncatula GN=MTR_5g069180 PE=4 SV=1</t>
  </si>
  <si>
    <t>Ca_06230_v1.0_kabuli</t>
  </si>
  <si>
    <t>Pentatricopeptide repeat-containing protein OS=Medicago truncatula GN=MTR_7g076710 PE=4 SV=1</t>
  </si>
  <si>
    <t>Ca_17060_v1.0_kabuli</t>
  </si>
  <si>
    <t>Ca_03596_v1.0_kabuli</t>
  </si>
  <si>
    <t>Ca_07658_v1.0_kabuli</t>
  </si>
  <si>
    <t>Ca_13070_v1.0_kabuli</t>
  </si>
  <si>
    <t>Putative uncharacterized protein OS=Medicago truncatula GN=MTR_4g026570 PE=4 SV=1</t>
  </si>
  <si>
    <t>Ca_20438_v1.0_kabuli</t>
  </si>
  <si>
    <t>Putative uncharacterized protein OS=Medicago truncatula GN=MTR_3g009790 PE=4 SV=1</t>
  </si>
  <si>
    <t>Ca_04036_v1.0_kabuli</t>
  </si>
  <si>
    <t>Putative uncharacterized protein OS=Medicago truncatula GN=MTR_4g097730 PE=4 SV=1</t>
  </si>
  <si>
    <t>Ca_05883_v1.0_kabuli</t>
  </si>
  <si>
    <t>Auxin-induced protein 6B OS=Medicago truncatula GN=MTR_8g101520 PE=4 SV=1</t>
  </si>
  <si>
    <t>Ca_11139_v1.0_kabuli</t>
  </si>
  <si>
    <t>Chaperone protein dnaJ OS=Medicago truncatula GN=MTR_4g076240 PE=4 SV=1</t>
  </si>
  <si>
    <t>Ca_16678_v1.0_kabuli</t>
  </si>
  <si>
    <t>Scarecrow-like protein OS=Medicago truncatula GN=MTR_4g064160 PE=4 SV=1</t>
  </si>
  <si>
    <t>Ca_14508_v1.0_kabuli</t>
  </si>
  <si>
    <t>Potassium transporter, putative OS=Ricinus communis GN=RCOM_0285890 PE=4 SV=1</t>
  </si>
  <si>
    <t>Ca_20572_v1.0_kabuli</t>
  </si>
  <si>
    <t>Ca_11441_v1.0_kabuli</t>
  </si>
  <si>
    <t>Secretory carrier-associated membrane protein OS=Medicago truncatula GN=MTR_5g027790 PE=4 SV=1</t>
  </si>
  <si>
    <t>Ca_22170_v1.0_kabuli</t>
  </si>
  <si>
    <t>GAGA-binding transcriptional activator OS=Lotus japonicus GN=BBR/BPC1 PE=2 SV=1</t>
  </si>
  <si>
    <t>Ca_27228_v1.0_kabuli</t>
  </si>
  <si>
    <t>Ca_25202_v1.0_kabuli</t>
  </si>
  <si>
    <t>Ca_24065_v1.0_kabuli</t>
  </si>
  <si>
    <t>Ca_25210_v1.0_kabuli</t>
  </si>
  <si>
    <t>Ca_27893_v1.0_kabuli</t>
  </si>
  <si>
    <t>Zinc finger protein CONSTANS-like protein OS=Medicago truncatula GN=MTR_2g089310 PE=4 SV=1</t>
  </si>
  <si>
    <t>Ca_00229_v1.0_kabuli</t>
  </si>
  <si>
    <t>Ca_06893_v1.0_kabuli</t>
  </si>
  <si>
    <t>Ca_17387_v1.0_kabuli</t>
  </si>
  <si>
    <t>Isoflavone 3&amp;apos;-hydroxylase (Fragment) OS=Medicago truncatula PE=2 SV=1</t>
  </si>
  <si>
    <t>Ca_10160_v1.0_kabuli</t>
  </si>
  <si>
    <t>Putative uncharacterized protein OS=Medicago truncatula GN=MTR_5g090150 PE=4 SV=1</t>
  </si>
  <si>
    <t>Ca_15677_v1.0_kabuli</t>
  </si>
  <si>
    <t>Metal tolerance protein OS=Medicago truncatula GN=MTR_5g075680 PE=4 SV=1</t>
  </si>
  <si>
    <t>Ca_25086_v1.0_kabuli</t>
  </si>
  <si>
    <t>MADS-box transcription factor OS=Medicago truncatula GN=MTR_2g049610 PE=3 SV=1</t>
  </si>
  <si>
    <t>Ca_17061_v1.0_kabuli</t>
  </si>
  <si>
    <t>Ca_03597_v1.0_kabuli</t>
  </si>
  <si>
    <t>Ca_07659_v1.0_kabuli</t>
  </si>
  <si>
    <t>Ca_13071_v1.0_kabuli</t>
  </si>
  <si>
    <t>Ca_20439_v1.0_kabuli</t>
  </si>
  <si>
    <t>Ammonium transporter 1 member OS=Medicago truncatula GN=MTR_1g045550 PE=4 SV=1</t>
  </si>
  <si>
    <t>Ca_04037_v1.0_kabuli</t>
  </si>
  <si>
    <t>Kinase-like protein OS=Medicago truncatula GN=MTR_3g092390 PE=4 SV=1</t>
  </si>
  <si>
    <t>Ca_09038_v1.0_kabuli</t>
  </si>
  <si>
    <t>Ca_20814_v1.0_kabuli</t>
  </si>
  <si>
    <t>Ca_05884_v1.0_kabuli</t>
  </si>
  <si>
    <t>Galactokinase OS=Medicago truncatula GN=MTR_8g101540 PE=3 SV=1</t>
  </si>
  <si>
    <t>Ca_11140_v1.0_kabuli</t>
  </si>
  <si>
    <t>Glucan endo-1,3-beta-d-glucosidase (Precursor) OS=Cicer arietinum PE=2 SV=1</t>
  </si>
  <si>
    <t>Ca_16679_v1.0_kabuli</t>
  </si>
  <si>
    <t>Oxysterol-binding protein OS=Medicago truncatula GN=MTR_4g064110 PE=3 SV=1</t>
  </si>
  <si>
    <t>Ca_09247_v1.0_kabuli</t>
  </si>
  <si>
    <t>Uncharacterized protein OS=Prunus persica GN=PRUPE_ppa026393mg PE=4 SV=1</t>
  </si>
  <si>
    <t>Ca_14509_v1.0_kabuli</t>
  </si>
  <si>
    <t>Ca_20573_v1.0_kabuli</t>
  </si>
  <si>
    <t>Ca_11442_v1.0_kabuli</t>
  </si>
  <si>
    <t>DEAD-box ATP-dependent RNA helicase OS=Medicago truncatula GN=MTR_5g027840 PE=4 SV=1</t>
  </si>
  <si>
    <t>Ca_22171_v1.0_kabuli</t>
  </si>
  <si>
    <t>Ca_27560_v1.0_kabuli</t>
  </si>
  <si>
    <t>Ca_25203_v1.0_kabuli</t>
  </si>
  <si>
    <t>Putative uncharacterized protein OS=Medicago truncatula GN=MTR_7g032860 PE=4 SV=1</t>
  </si>
  <si>
    <t>Ca_24066_v1.0_kabuli</t>
  </si>
  <si>
    <t>Ca_00230_v1.0_kabuli</t>
  </si>
  <si>
    <t>Ca_06894_v1.0_kabuli</t>
  </si>
  <si>
    <t>Ca_10161_v1.0_kabuli</t>
  </si>
  <si>
    <t>N-acetyl-D-glucosamine kinase OS=Medicago truncatula GN=MTR_5g090130 PE=4 SV=1</t>
  </si>
  <si>
    <t>Ca_15678_v1.0_kabuli</t>
  </si>
  <si>
    <t>Ca_06232_v1.0_kabuli</t>
  </si>
  <si>
    <t>Ca_17062_v1.0_kabuli</t>
  </si>
  <si>
    <t>Ca_03598_v1.0_kabuli</t>
  </si>
  <si>
    <t>Ca_07660_v1.0_kabuli</t>
  </si>
  <si>
    <t>Ca_13072_v1.0_kabuli</t>
  </si>
  <si>
    <t>Ca_20440_v1.0_kabuli</t>
  </si>
  <si>
    <t>Ca_04038_v1.0_kabuli</t>
  </si>
  <si>
    <t>Chloroplast small heat shock protein OS=Medicago truncatula GN=MTR_3g092460 PE=3 SV=1</t>
  </si>
  <si>
    <t>Ca_09039_v1.0_kabuli</t>
  </si>
  <si>
    <t>Ca_20815_v1.0_kabuli</t>
  </si>
  <si>
    <t>Serine/threonine-protein kinase OS=Medicago truncatula GN=MTR_3g019420 PE=3 SV=1</t>
  </si>
  <si>
    <t>Ca_05885_v1.0_kabuli</t>
  </si>
  <si>
    <t>Ca_11141_v1.0_kabuli</t>
  </si>
  <si>
    <t>Aspartokinase-homoserine dehydrogenase (Fragment) OS=Glycine max GN=AK-HSDH PE=4 SV=1</t>
  </si>
  <si>
    <t>Ca_16680_v1.0_kabuli</t>
  </si>
  <si>
    <t>Ca_24016_v1.0_kabuli</t>
  </si>
  <si>
    <t>Ca_09248_v1.0_kabuli</t>
  </si>
  <si>
    <t>Ca_14510_v1.0_kabuli</t>
  </si>
  <si>
    <t>Ca_20574_v1.0_kabuli</t>
  </si>
  <si>
    <t>Ca_11443_v1.0_kabuli</t>
  </si>
  <si>
    <t>Disease resistance protein RPP8 OS=Medicago truncatula GN=MTR_5g027900 PE=4 SV=1</t>
  </si>
  <si>
    <t>Ca_22172_v1.0_kabuli</t>
  </si>
  <si>
    <t>Putative uncharacterized protein OS=Medicago truncatula GN=MTR_6g073040 PE=3 SV=1</t>
  </si>
  <si>
    <t>Ca_27561_v1.0_kabuli</t>
  </si>
  <si>
    <t>Ca_28203_v1.0_kabuli</t>
  </si>
  <si>
    <t>1-Deoxy-D-xylulose 5-phosphate synthase 2 (Precursor) OS=Medicago truncatula GN=dxs2 PE=2 SV=1</t>
  </si>
  <si>
    <t>Ca_00231_v1.0_kabuli</t>
  </si>
  <si>
    <t>Ca_06895_v1.0_kabuli</t>
  </si>
  <si>
    <t>Ca_17389_v1.0_kabuli</t>
  </si>
  <si>
    <t>Ca_10162_v1.0_kabuli</t>
  </si>
  <si>
    <t>DEAD-box ATP-dependent RNA helicase OS=Medicago truncatula GN=MTR_5g090120 PE=4 SV=1</t>
  </si>
  <si>
    <t>Ca_15679_v1.0_kabuli</t>
  </si>
  <si>
    <t>KH domain-containing protein OS=Medicago truncatula GN=MTR_5g075710 PE=4 SV=1</t>
  </si>
  <si>
    <t>Ca_25088_v1.0_kabuli</t>
  </si>
  <si>
    <t>Ca_06233_v1.0_kabuli</t>
  </si>
  <si>
    <t>Ca_03599_v1.0_kabuli</t>
  </si>
  <si>
    <t>Ca_07661_v1.0_kabuli</t>
  </si>
  <si>
    <t>Ca_13073_v1.0_kabuli</t>
  </si>
  <si>
    <t>Ca_20441_v1.0_kabuli</t>
  </si>
  <si>
    <t>Putative uncharacterized protein OS=Medicago truncatula GN=MTR_1g045520 PE=4 SV=1</t>
  </si>
  <si>
    <t>Ca_04039_v1.0_kabuli</t>
  </si>
  <si>
    <t>Ca_09040_v1.0_kabuli</t>
  </si>
  <si>
    <t>Ca_20816_v1.0_kabuli</t>
  </si>
  <si>
    <t>Ca_05886_v1.0_kabuli</t>
  </si>
  <si>
    <t>Ectonucleotide pyrophosphatase/phosphodiesterase family member OS=Medicago truncatula GN=MTR_8g101560 PE=4 SV=1</t>
  </si>
  <si>
    <t>Ca_11142_v1.0_kabuli</t>
  </si>
  <si>
    <t>Endo-1 3-beta-glucanase OS=Medicago truncatula GN=MTR_4g076500 PE=3 SV=1</t>
  </si>
  <si>
    <t>Ca_16681_v1.0_kabuli</t>
  </si>
  <si>
    <t>Ca_24047_v1.0_kabuli</t>
  </si>
  <si>
    <t>Lysine histidine transporter OS=Medicago truncatula GN=MTR_4g055610 PE=4 SV=1</t>
  </si>
  <si>
    <t>Ca_09249_v1.0_kabuli</t>
  </si>
  <si>
    <t>50S ribosomal protein L25 OS=Medicago truncatula GN=MTR_8g079680 PE=4 SV=1</t>
  </si>
  <si>
    <t>Ca_14511_v1.0_kabuli</t>
  </si>
  <si>
    <t>Ca_20575_v1.0_kabuli</t>
  </si>
  <si>
    <t>Ca_11444_v1.0_kabuli</t>
  </si>
  <si>
    <t>Putative uncharacterized protein OS=Medicago truncatula GN=MTR_5g027920 PE=4 SV=1</t>
  </si>
  <si>
    <t>Ca_22173_v1.0_kabuli</t>
  </si>
  <si>
    <t>Ca_24987_v1.0_kabuli</t>
  </si>
  <si>
    <t>Ca_25205_v1.0_kabuli</t>
  </si>
  <si>
    <t>Ca_24068_v1.0_kabuli</t>
  </si>
  <si>
    <t>Membrane protein, putative OS=Medicago truncatula GN=MTR_3g019070 PE=4 SV=1</t>
  </si>
  <si>
    <t>Ca_25213_v1.0_kabuli</t>
  </si>
  <si>
    <t>TIR OS=Medicago truncatula GN=MtrDRAFT_AC158502g17v2 PE=4 SV=1</t>
  </si>
  <si>
    <t>Ca_27914_v1.0_kabuli</t>
  </si>
  <si>
    <t>Ca_00232_v1.0_kabuli</t>
  </si>
  <si>
    <t>Ca_06896_v1.0_kabuli</t>
  </si>
  <si>
    <t>Ca_10163_v1.0_kabuli</t>
  </si>
  <si>
    <t>Receptor-like protein kinase OS=Medicago truncatula GN=MTR_5g090100 PE=4 SV=1</t>
  </si>
  <si>
    <t>Ca_15680_v1.0_kabuli</t>
  </si>
  <si>
    <t>Bromodomain-containing protein OS=Medicago truncatula GN=MTR_5g075950 PE=4 SV=1</t>
  </si>
  <si>
    <t>Ca_25089_v1.0_kabuli</t>
  </si>
  <si>
    <t>Formin-like protein OS=Medicago truncatula GN=MTR_8g062830 PE=4 SV=1</t>
  </si>
  <si>
    <t>Ca_06234_v1.0_kabuli</t>
  </si>
  <si>
    <t>Bifunctional protein folD OS=Medicago truncatula GN=MTR_7g076680 PE=3 SV=1</t>
  </si>
  <si>
    <t>Ca_17064_v1.0_kabuli</t>
  </si>
  <si>
    <t>Ca_03600_v1.0_kabuli</t>
  </si>
  <si>
    <t>Ca_07662_v1.0_kabuli</t>
  </si>
  <si>
    <t>Ca_13074_v1.0_kabuli</t>
  </si>
  <si>
    <t>Ca_20442_v1.0_kabuli</t>
  </si>
  <si>
    <t>Ca_04040_v1.0_kabuli</t>
  </si>
  <si>
    <t>Putative uncharacterized protein OS=Medicago truncatula GN=MTR_3g092470 PE=4 SV=1</t>
  </si>
  <si>
    <t>Ca_09041_v1.0_kabuli</t>
  </si>
  <si>
    <t>Ca_20817_v1.0_kabuli</t>
  </si>
  <si>
    <t>Ca_05887_v1.0_kabuli</t>
  </si>
  <si>
    <t>Ca_11143_v1.0_kabuli</t>
  </si>
  <si>
    <t>Uncharacterized protein OS=Solanum tuberosum GN=PGSC0003DMG400029988 PE=3 SV=1</t>
  </si>
  <si>
    <t>Ca_16682_v1.0_kabuli</t>
  </si>
  <si>
    <t>Ca_24048_v1.0_kabuli</t>
  </si>
  <si>
    <t>Predicted protein OS=Populus trichocarpa GN=POPTRDRAFT_556937 PE=4 SV=1</t>
  </si>
  <si>
    <t>Ca_09250_v1.0_kabuli</t>
  </si>
  <si>
    <t>Ca_14512_v1.0_kabuli</t>
  </si>
  <si>
    <t>Ca_20576_v1.0_kabuli</t>
  </si>
  <si>
    <t>Ca_11445_v1.0_kabuli</t>
  </si>
  <si>
    <t>Uncharacterized protein OS=Medicago truncatula GN=MTR_5g027940 PE=2 SV=1</t>
  </si>
  <si>
    <t>Ca_22174_v1.0_kabuli</t>
  </si>
  <si>
    <t>Ca_24988_v1.0_kabuli</t>
  </si>
  <si>
    <t>Seed specific protein Bn15D18B OS=Medicago truncatula GN=MTR_5g093800 PE=4 SV=1</t>
  </si>
  <si>
    <t>Ca_25206_v1.0_kabuli</t>
  </si>
  <si>
    <t>Anthranilate synthase alpha OS=Medicago truncatula GN=MTR_021s0006 PE=4 SV=1</t>
  </si>
  <si>
    <t>Ca_25214_v1.0_kabuli</t>
  </si>
  <si>
    <t>Mitochondrial phosphate carrier protein, putative OS=Ricinus communis GN=RCOM_1445550 PE=3 SV=1</t>
  </si>
  <si>
    <t>Ca_28248_v1.0_kabuli</t>
  </si>
  <si>
    <t>40S ribosomal protein S3a OS=Glycine max PE=2 SV=1</t>
  </si>
  <si>
    <t>Ca_00233_v1.0_kabuli</t>
  </si>
  <si>
    <t>Ca_06897_v1.0_kabuli</t>
  </si>
  <si>
    <t>Ca_18300_v1.0_kabuli</t>
  </si>
  <si>
    <t>Ca_10164_v1.0_kabuli</t>
  </si>
  <si>
    <t>Ca_15681_v1.0_kabuli</t>
  </si>
  <si>
    <t>ABC superfamily ATP binding cassette transporter ABC protein OS=Medicago truncatula GN=MTR_5g075960 PE=3 SV=1</t>
  </si>
  <si>
    <t>Ca_06235_v1.0_kabuli</t>
  </si>
  <si>
    <t>Ca_17065_v1.0_kabuli</t>
  </si>
  <si>
    <t>Ca_03601_v1.0_kabuli</t>
  </si>
  <si>
    <t>Ca_07663_v1.0_kabuli</t>
  </si>
  <si>
    <t>Ca_13075_v1.0_kabuli</t>
  </si>
  <si>
    <t>Ca_20443_v1.0_kabuli</t>
  </si>
  <si>
    <t>31 kDa ribonucleoprotein OS=Medicago truncatula GN=MTR_1g045510 PE=4 SV=1</t>
  </si>
  <si>
    <t>Ca_04041_v1.0_kabuli</t>
  </si>
  <si>
    <t>RNA-binding protein 24-B OS=Medicago truncatula GN=MTR_3g092490 PE=4 SV=1</t>
  </si>
  <si>
    <t>Ca_09042_v1.0_kabuli</t>
  </si>
  <si>
    <t>Ca_20818_v1.0_kabuli</t>
  </si>
  <si>
    <t>Serine/threonine-protein kinase OS=Medicago truncatula GN=MTR_3g019390 PE=3 SV=1</t>
  </si>
  <si>
    <t>Ca_05888_v1.0_kabuli</t>
  </si>
  <si>
    <t>Transmembrane and coiled-coil domain-containing protein OS=Medicago truncatula GN=MTR_8g101640 PE=4 SV=1</t>
  </si>
  <si>
    <t>Ca_11144_v1.0_kabuli</t>
  </si>
  <si>
    <t>Putative uncharacterized protein OS=Medicago truncatula GN=MTR_4g076590 PE=4 SV=1</t>
  </si>
  <si>
    <t>Ca_16683_v1.0_kabuli</t>
  </si>
  <si>
    <t>Ca_24049_v1.0_kabuli</t>
  </si>
  <si>
    <t>Chromodomain-helicase-DNA-binding protein OS=Medicago truncatula GN=MTR_4g055920 PE=4 SV=1</t>
  </si>
  <si>
    <t>Ca_09251_v1.0_kabuli</t>
  </si>
  <si>
    <t>Peptidyl-prolyl cis-trans isomerase B OS=Medicago truncatula GN=MTR_8g079690 PE=4 SV=1</t>
  </si>
  <si>
    <t>Ca_14513_v1.0_kabuli</t>
  </si>
  <si>
    <t>Ca_20577_v1.0_kabuli</t>
  </si>
  <si>
    <t>Ca_11446_v1.0_kabuli</t>
  </si>
  <si>
    <t>26S proteasome non-ATPase regulatory subunit OS=Medicago truncatula GN=MTR_5g027960 PE=4 SV=1</t>
  </si>
  <si>
    <t>Ca_22175_v1.0_kabuli</t>
  </si>
  <si>
    <t>Ca_24989_v1.0_kabuli</t>
  </si>
  <si>
    <t>Ca_25207_v1.0_kabuli</t>
  </si>
  <si>
    <t>Magnesium transporter OS=Medicago truncatula GN=MTR_1g093280 PE=4 SV=1</t>
  </si>
  <si>
    <t>Ca_24070_v1.0_kabuli</t>
  </si>
  <si>
    <t>Ca_25215_v1.0_kabuli</t>
  </si>
  <si>
    <t>Serine palmitoyltransferase OS=Lotus japonicus GN=LjLCB2 PE=2 SV=1</t>
  </si>
  <si>
    <t>Ca_28169_v1.0_kabuli</t>
  </si>
  <si>
    <t>Chromodomain helicase-DNA-binding protein OS=Medicago truncatula GN=MTR_5g071340 PE=4 SV=1</t>
  </si>
  <si>
    <t>Ca_00234_v1.0_kabuli</t>
  </si>
  <si>
    <t>Ca_06898_v1.0_kabuli</t>
  </si>
  <si>
    <t>Ca_18301_v1.0_kabuli</t>
  </si>
  <si>
    <t>Putative uncharacterized protein OS=Medicago truncatula GN=MTR_2g044970 PE=4 SV=1</t>
  </si>
  <si>
    <t>Ca_10165_v1.0_kabuli</t>
  </si>
  <si>
    <t>Chromodomain-helicase-DNA-binding protein OS=Medicago truncatula GN=MTR_5g090090 PE=4 SV=1</t>
  </si>
  <si>
    <t>Ca_15682_v1.0_kabuli</t>
  </si>
  <si>
    <t>Ca_25091_v1.0_kabuli</t>
  </si>
  <si>
    <t>Pyruvate dehydrogenase E1 component alpha subunit OS=Medicago truncatula GN=MTR_8g062670 PE=1 SV=1</t>
  </si>
  <si>
    <t>Ca_06236_v1.0_kabuli</t>
  </si>
  <si>
    <t>Ca_18251_v1.0_kabuli</t>
  </si>
  <si>
    <t>Putative uncharacterized protein OS=Medicago truncatula GN=MTR_7g052300 PE=4 SV=1</t>
  </si>
  <si>
    <t>Ca_03602_v1.0_kabuli</t>
  </si>
  <si>
    <t>Ca_07664_v1.0_kabuli</t>
  </si>
  <si>
    <t>Auxin-induced protein 5NG4 OS=Medicago truncatula GN=MTR_1g068630 PE=4 SV=1</t>
  </si>
  <si>
    <t>Ca_13076_v1.0_kabuli</t>
  </si>
  <si>
    <t>Ca_20444_v1.0_kabuli</t>
  </si>
  <si>
    <t>Ca_04042_v1.0_kabuli</t>
  </si>
  <si>
    <t>Ca_09043_v1.0_kabuli</t>
  </si>
  <si>
    <t>Ca_20819_v1.0_kabuli</t>
  </si>
  <si>
    <t>Ca_05889_v1.0_kabuli</t>
  </si>
  <si>
    <t>Ca_11145_v1.0_kabuli</t>
  </si>
  <si>
    <t>Alpha-galactosidase OS=Medicago truncatula GN=MTR_3g086580 PE=4 SV=1</t>
  </si>
  <si>
    <t>Ca_16684_v1.0_kabuli</t>
  </si>
  <si>
    <t>Ca_24050_v1.0_kabuli</t>
  </si>
  <si>
    <t>Putative uncharacterized protein OS=Medicago truncatula GN=MTR_4g055890 PE=4 SV=1</t>
  </si>
  <si>
    <t>Ca_09252_v1.0_kabuli</t>
  </si>
  <si>
    <t>Putative uncharacterized protein OS=Medicago truncatula GN=MTR_8g079700 PE=4 SV=1</t>
  </si>
  <si>
    <t>Ca_14514_v1.0_kabuli</t>
  </si>
  <si>
    <t>Ca_20578_v1.0_kabuli</t>
  </si>
  <si>
    <t>Ca_11447_v1.0_kabuli</t>
  </si>
  <si>
    <t>Guanine nucleotide-binding protein alpha-2 subunit OS=Medicago truncatula GN=MTR_5g027970 PE=4 SV=1</t>
  </si>
  <si>
    <t>Ca_22176_v1.0_kabuli</t>
  </si>
  <si>
    <t>Ca_24990_v1.0_kabuli</t>
  </si>
  <si>
    <t>Ca_25208_v1.0_kabuli</t>
  </si>
  <si>
    <t>Ca_24071_v1.0_kabuli</t>
  </si>
  <si>
    <t>Ca_25216_v1.0_kabuli</t>
  </si>
  <si>
    <t>Putative uncharacterized protein OS=Medicago truncatula GN=MTR_5g012040 PE=4 SV=1</t>
  </si>
  <si>
    <t>Ca_27652_v1.0_kabuli</t>
  </si>
  <si>
    <t>Ca_00235_v1.0_kabuli</t>
  </si>
  <si>
    <t>Ca_06899_v1.0_kabuli</t>
  </si>
  <si>
    <t>NAC family transcription factor 4 OS=Cicer arietinum GN=NAC4 PE=4 SV=1</t>
  </si>
  <si>
    <t>Ca_18302_v1.0_kabuli</t>
  </si>
  <si>
    <t>Ca_10166_v1.0_kabuli</t>
  </si>
  <si>
    <t>Alanine glyoxylate aminotransferase OS=Medicago truncatula GN=MTR_5g090070 PE=3 SV=1</t>
  </si>
  <si>
    <t>Ca_15683_v1.0_kabuli</t>
  </si>
  <si>
    <t>Coiled-coil domain-containing protein 109A OS=Medicago truncatula GN=MTR_5g076060 PE=4 SV=1</t>
  </si>
  <si>
    <t>Ca_06237_v1.0_kabuli</t>
  </si>
  <si>
    <t>(+)-neomenthol dehydrogenase OS=Medicago truncatula GN=MTR_7g076660 PE=3 SV=1</t>
  </si>
  <si>
    <t>Ca_18252_v1.0_kabuli</t>
  </si>
  <si>
    <t>Ca_03603_v1.0_kabuli</t>
  </si>
  <si>
    <t>Ca_07665_v1.0_kabuli</t>
  </si>
  <si>
    <t>Ras-like protein OS=Medicago truncatula GN=MTR_1g068730 PE=2 SV=1</t>
  </si>
  <si>
    <t>Ca_13077_v1.0_kabuli</t>
  </si>
  <si>
    <t>Ftsh-like protease OS=Pisum sativum GN=ftsh11 PE=2 SV=1</t>
  </si>
  <si>
    <t>Ca_20445_v1.0_kabuli</t>
  </si>
  <si>
    <t>Ca_04043_v1.0_kabuli</t>
  </si>
  <si>
    <t>Polyadenylate-binding protein OS=Medicago truncatula GN=MTR_3g092550 PE=4 SV=1</t>
  </si>
  <si>
    <t>Ca_09044_v1.0_kabuli</t>
  </si>
  <si>
    <t>Ca_20820_v1.0_kabuli</t>
  </si>
  <si>
    <t>Ca_05890_v1.0_kabuli</t>
  </si>
  <si>
    <t>Cytidine deaminase OS=Medicago truncatula GN=MTR_8g101570 PE=3 SV=1</t>
  </si>
  <si>
    <t>Ca_11146_v1.0_kabuli</t>
  </si>
  <si>
    <t>Porphobilinogen deaminase OS=Medicago truncatula GN=MTR_4g076600 PE=1 SV=1</t>
  </si>
  <si>
    <t>Ca_16685_v1.0_kabuli</t>
  </si>
  <si>
    <t>Ca_09253_v1.0_kabuli</t>
  </si>
  <si>
    <t>2,3-bisphosphoglycerate-dependent phosphoglycerate mutase OS=Medicago truncatula GN=MTR_8g079760 PE=4 SV=1</t>
  </si>
  <si>
    <t>Ca_14515_v1.0_kabuli</t>
  </si>
  <si>
    <t>Ca_20579_v1.0_kabuli</t>
  </si>
  <si>
    <t>Putative uncharacterized protein OS=Vitis vinifera GN=VIT_02s0033g00320 PE=4 SV=1</t>
  </si>
  <si>
    <t>Ca_11448_v1.0_kabuli</t>
  </si>
  <si>
    <t>Ca_22177_v1.0_kabuli</t>
  </si>
  <si>
    <t>Ca_24991_v1.0_kabuli</t>
  </si>
  <si>
    <t>Aldehyde dehydrogenase OS=Medicago truncatula GN=MTR_3g088150 PE=3 SV=1</t>
  </si>
  <si>
    <t>Ca_27280_v1.0_kabuli</t>
  </si>
  <si>
    <t>Ca_24072_v1.0_kabuli</t>
  </si>
  <si>
    <t>Ca_27653_v1.0_kabuli</t>
  </si>
  <si>
    <t>Ca_00236_v1.0_kabuli</t>
  </si>
  <si>
    <t>Ca_06900_v1.0_kabuli</t>
  </si>
  <si>
    <t>Ca_18303_v1.0_kabuli</t>
  </si>
  <si>
    <t>Putative uncharacterized protein OS=Medicago truncatula GN=MTR_2g044940 PE=4 SV=1</t>
  </si>
  <si>
    <t>Ca_10167_v1.0_kabuli</t>
  </si>
  <si>
    <t>Ca_15684_v1.0_kabuli</t>
  </si>
  <si>
    <t>Cbs domain protein OS=Medicago truncatula GN=MTR_5g076080 PE=4 SV=1</t>
  </si>
  <si>
    <t>Ca_25093_v1.0_kabuli</t>
  </si>
  <si>
    <t>Paired amphipathic helix protein Sin3 OS=Medicago truncatula GN=MTR_8g062700 PE=4 SV=1</t>
  </si>
  <si>
    <t>Ca_06238_v1.0_kabuli</t>
  </si>
  <si>
    <t>Malic enzyme OS=Medicago truncatula GN=MTR_7g076650 PE=3 SV=1</t>
  </si>
  <si>
    <t>Ca_18253_v1.0_kabuli</t>
  </si>
  <si>
    <t>Ca_03604_v1.0_kabuli</t>
  </si>
  <si>
    <t>Putative uncharacterized protein OS=Medicago truncatula GN=MTR_1g084780 PE=4 SV=1</t>
  </si>
  <si>
    <t>Ca_07666_v1.0_kabuli</t>
  </si>
  <si>
    <t>Pto kinase interactor OS=Glycine max PE=2 SV=1</t>
  </si>
  <si>
    <t>Ca_13078_v1.0_kabuli</t>
  </si>
  <si>
    <t>Ca_20446_v1.0_kabuli</t>
  </si>
  <si>
    <t>Pre-mRNA branch site p14-like protein OS=Medicago truncatula GN=MTR_5g089300 PE=4 SV=1</t>
  </si>
  <si>
    <t>Ca_04044_v1.0_kabuli</t>
  </si>
  <si>
    <t>RNA-binding protein OS=Medicago truncatula GN=MTR_3g092580 PE=4 SV=1</t>
  </si>
  <si>
    <t>Ca_20821_v1.0_kabuli</t>
  </si>
  <si>
    <t>Serine/threonine-protein kinase OS=Medicago truncatula GN=MTR_3g019490 PE=3 SV=1</t>
  </si>
  <si>
    <t>Ca_05891_v1.0_kabuli</t>
  </si>
  <si>
    <t>Somatic embryogenesis receptor kinase OS=Medicago truncatula GN=MTR_8g101670 PE=4 SV=1</t>
  </si>
  <si>
    <t>Ca_11147_v1.0_kabuli</t>
  </si>
  <si>
    <t>Ca_16686_v1.0_kabuli</t>
  </si>
  <si>
    <t>Ca_24052_v1.0_kabuli</t>
  </si>
  <si>
    <t>Ca_09254_v1.0_kabuli</t>
  </si>
  <si>
    <t>2,3-bisphosphoglycerate-dependent phosphoglycerate mutase OS=Medicago truncatula GN=MTR_8g079780 PE=4 SV=1</t>
  </si>
  <si>
    <t>Ca_14516_v1.0_kabuli</t>
  </si>
  <si>
    <t>Ca_20580_v1.0_kabuli</t>
  </si>
  <si>
    <t>Cytosine-specific methyltransferase OS=Glycine max PE=3 SV=1</t>
  </si>
  <si>
    <t>Ca_11449_v1.0_kabuli</t>
  </si>
  <si>
    <t>Vacuolar protein sorting-associated protein OS=Medicago truncatula GN=MTR_5g028000 PE=4 SV=1</t>
  </si>
  <si>
    <t>Ca_22178_v1.0_kabuli</t>
  </si>
  <si>
    <t>Chalcone reductase OS=Sesbania rostrata PE=1 SV=2</t>
  </si>
  <si>
    <t>Ca_24992_v1.0_kabuli</t>
  </si>
  <si>
    <t>Ca_27281_v1.0_kabuli</t>
  </si>
  <si>
    <t>Sulfotransferase OS=Medicago truncatula GN=MTR_3g013500 PE=4 SV=1</t>
  </si>
  <si>
    <t>Ca_24073_v1.0_kabuli</t>
  </si>
  <si>
    <t>Ca_25218_v1.0_kabuli</t>
  </si>
  <si>
    <t>Ca_28064_v1.0_kabuli</t>
  </si>
  <si>
    <t>Ca_00237_v1.0_kabuli</t>
  </si>
  <si>
    <t>Ca_06901_v1.0_kabuli</t>
  </si>
  <si>
    <t>Ca_10168_v1.0_kabuli</t>
  </si>
  <si>
    <t>Mitochondria fission 1 protein OS=Medicago truncatula GN=MTR_5g090010 PE=2 SV=1</t>
  </si>
  <si>
    <t>Ca_15685_v1.0_kabuli</t>
  </si>
  <si>
    <t>Putative uncharacterized protein OS=Medicago truncatula GN=MTR_5g076140 PE=4 SV=1</t>
  </si>
  <si>
    <t>Ca_25094_v1.0_kabuli</t>
  </si>
  <si>
    <t>Ca_06239_v1.0_kabuli</t>
  </si>
  <si>
    <t>Uncharacterized protein OS=Medicago truncatula GN=MTR_7g076630 PE=4 SV=1</t>
  </si>
  <si>
    <t>Ca_18254_v1.0_kabuli</t>
  </si>
  <si>
    <t>Histone-lysine N-methyltransferase, H3 lysine-9 specific SUVH4 OS=Medicago truncatula GN=MTR_7g052480 PE=3 SV=1</t>
  </si>
  <si>
    <t>Ca_03605_v1.0_kabuli</t>
  </si>
  <si>
    <t>Ca_07667_v1.0_kabuli</t>
  </si>
  <si>
    <t>Ca_13079_v1.0_kabuli</t>
  </si>
  <si>
    <t>Ca_20447_v1.0_kabuli</t>
  </si>
  <si>
    <t>Ca_04045_v1.0_kabuli</t>
  </si>
  <si>
    <t>Ca_09046_v1.0_kabuli</t>
  </si>
  <si>
    <t>Ca_20822_v1.0_kabuli</t>
  </si>
  <si>
    <t>Ca_05892_v1.0_kabuli</t>
  </si>
  <si>
    <t>Pyridoxal phosphate phosphatase PHOSPHO2 OS=Medicago truncatula GN=MTR_8g101690 PE=4 SV=1</t>
  </si>
  <si>
    <t>Ca_11148_v1.0_kabuli</t>
  </si>
  <si>
    <t>Ca_16687_v1.0_kabuli</t>
  </si>
  <si>
    <t>Ca_24053_v1.0_kabuli</t>
  </si>
  <si>
    <t>Putative uncharacterized protein OS=Vitis vinifera GN=VIT_06s0061g01110 PE=4 SV=1</t>
  </si>
  <si>
    <t>Ca_09255_v1.0_kabuli</t>
  </si>
  <si>
    <t>Calcium/calmodulin-dependent protein kinase CaMK3 OS=Medicago truncatula GN=MTR_8g079790 PE=4 SV=1</t>
  </si>
  <si>
    <t>Ca_14517_v1.0_kabuli</t>
  </si>
  <si>
    <t>F-box protein OS=Medicago truncatula GN=MTR_8g063440 PE=4 SV=1</t>
  </si>
  <si>
    <t>Ca_20581_v1.0_kabuli</t>
  </si>
  <si>
    <t>Uncharacterized protein OS=Lupinus angustifolius PE=4 SV=1</t>
  </si>
  <si>
    <t>Ca_11450_v1.0_kabuli</t>
  </si>
  <si>
    <t>Protein FAM96B OS=Medicago truncatula GN=MTR_5g028010 PE=4 SV=1</t>
  </si>
  <si>
    <t>Ca_22179_v1.0_kabuli</t>
  </si>
  <si>
    <t>Putative uncharacterized protein OS=Medicago truncatula GN=MTR_4g072350 PE=4 SV=1</t>
  </si>
  <si>
    <t>Ca_24993_v1.0_kabuli</t>
  </si>
  <si>
    <t>Ca_27282_v1.0_kabuli</t>
  </si>
  <si>
    <t>Ca_24074_v1.0_kabuli</t>
  </si>
  <si>
    <t>Ca_28142_v1.0_kabuli</t>
  </si>
  <si>
    <t>Ca_27728_v1.0_kabuli</t>
  </si>
  <si>
    <t>Protein phosphatase 2C-like OS=Medicago truncatula GN=MTR_1g083690 PE=4 SV=1</t>
  </si>
  <si>
    <t>Ca_00238_v1.0_kabuli</t>
  </si>
  <si>
    <t>Ca_06902_v1.0_kabuli</t>
  </si>
  <si>
    <t>Ca_18305_v1.0_kabuli</t>
  </si>
  <si>
    <t>Ca_10169_v1.0_kabuli</t>
  </si>
  <si>
    <t>Ca_25095_v1.0_kabuli</t>
  </si>
  <si>
    <t>Ca_06240_v1.0_kabuli</t>
  </si>
  <si>
    <t>Ca_18255_v1.0_kabuli</t>
  </si>
  <si>
    <t>Ca_03606_v1.0_kabuli</t>
  </si>
  <si>
    <t>Uncharacterized protein OS=Medicago truncatula GN=MTR_1g084750 PE=2 SV=1</t>
  </si>
  <si>
    <t>Ca_07668_v1.0_kabuli</t>
  </si>
  <si>
    <t>Putative uncharacterized protein OS=Medicago truncatula GN=MTR_5g095150 PE=4 SV=1</t>
  </si>
  <si>
    <t>Ca_13080_v1.0_kabuli</t>
  </si>
  <si>
    <t>Ca_20448_v1.0_kabuli</t>
  </si>
  <si>
    <t>Ca_04046_v1.0_kabuli</t>
  </si>
  <si>
    <t>DUF246 domain-containing protein OS=Medicago truncatula GN=MTR_1g007390 PE=4 SV=1</t>
  </si>
  <si>
    <t>Ca_11296_v1.0_kabuli</t>
  </si>
  <si>
    <t>T-complex protein 1 subunit epsilon OS=Medicago truncatula GN=MTR_3g086330 PE=2 SV=1</t>
  </si>
  <si>
    <t>Ca_20823_v1.0_kabuli</t>
  </si>
  <si>
    <t>Resistance protein OS=Medicago truncatula GN=MTR_3g020640 PE=4 SV=1</t>
  </si>
  <si>
    <t>Ca_05893_v1.0_kabuli</t>
  </si>
  <si>
    <t>Pollen specific protein SF21 OS=Medicago truncatula GN=MTR_8g101710 PE=4 SV=1</t>
  </si>
  <si>
    <t>Ca_16688_v1.0_kabuli</t>
  </si>
  <si>
    <t>Ca_24054_v1.0_kabuli</t>
  </si>
  <si>
    <t>Putative uncharacterized protein OS=Vitis vinifera GN=VIT_06s0061g01100 PE=4 SV=1</t>
  </si>
  <si>
    <t>Ca_09256_v1.0_kabuli</t>
  </si>
  <si>
    <t>3-ketoacyl-CoA reductase OS=Medicago truncatula GN=MTR_066s1024 PE=4 SV=1</t>
  </si>
  <si>
    <t>Ca_14518_v1.0_kabuli</t>
  </si>
  <si>
    <t>Pentatricopeptide repeat protein OS=Medicago truncatula GN=MTR_8g063450 PE=4 SV=1</t>
  </si>
  <si>
    <t>Ca_20582_v1.0_kabuli</t>
  </si>
  <si>
    <t>Ca_11451_v1.0_kabuli</t>
  </si>
  <si>
    <t>Putative uncharacterized protein OS=Medicago truncatula GN=MTR_5g028020 PE=4 SV=1</t>
  </si>
  <si>
    <t>Ca_22180_v1.0_kabuli</t>
  </si>
  <si>
    <t>Ca_24994_v1.0_kabuli</t>
  </si>
  <si>
    <t>Ca_24286_v1.0_kabuli</t>
  </si>
  <si>
    <t>Hypersensitive-induced response protein OS=Cucumis sativus PE=1 SV=1</t>
  </si>
  <si>
    <t>Ca_24075_v1.0_kabuli</t>
  </si>
  <si>
    <t>Annexin OS=Medicago truncatula GN=MTR_3g018790 PE=3 SV=1</t>
  </si>
  <si>
    <t>Ca_21247_v1.0_kabuli</t>
  </si>
  <si>
    <t>Ca_27729_v1.0_kabuli</t>
  </si>
  <si>
    <t>Phospholipase D OS=Medicago truncatula GN=MTR_1g083620 PE=4 SV=1</t>
  </si>
  <si>
    <t>Ca_00239_v1.0_kabuli</t>
  </si>
  <si>
    <t>Putative uncharacterized protein OS=Medicago truncatula GN=MTR_7g076760 PE=4 SV=1</t>
  </si>
  <si>
    <t>Ca_06903_v1.0_kabuli</t>
  </si>
  <si>
    <t>Ca_18306_v1.0_kabuli</t>
  </si>
  <si>
    <t>Ca_10170_v1.0_kabuli</t>
  </si>
  <si>
    <t>GTP-binding protein OS=Medicago truncatula GN=MTR_5g089970 PE=4 SV=1</t>
  </si>
  <si>
    <t>Ca_15687_v1.0_kabuli</t>
  </si>
  <si>
    <t>Nibrin OS=Medicago truncatula GN=MTR_5g076180 PE=4 SV=1</t>
  </si>
  <si>
    <t>Ca_25096_v1.0_kabuli</t>
  </si>
  <si>
    <t>Ca_06241_v1.0_kabuli</t>
  </si>
  <si>
    <t>Ca_03607_v1.0_kabuli</t>
  </si>
  <si>
    <t>Pyrrolidone-carboxylate peptidase OS=Medicago truncatula GN=MTR_1g084740 PE=2 SV=1</t>
  </si>
  <si>
    <t>Ca_07669_v1.0_kabuli</t>
  </si>
  <si>
    <t>Ca_13081_v1.0_kabuli</t>
  </si>
  <si>
    <t>Ca_20449_v1.0_kabuli</t>
  </si>
  <si>
    <t>Calcium dependent protein kinase OS=Medicago truncatula GN=MTR_5g089320 PE=4 SV=1</t>
  </si>
  <si>
    <t>Ca_04047_v1.0_kabuli</t>
  </si>
  <si>
    <t>Ca_11297_v1.0_kabuli</t>
  </si>
  <si>
    <t>Pectate lyase OS=Medicago truncatula GN=MTR_3g086320 PE=4 SV=1</t>
  </si>
  <si>
    <t>Ca_20824_v1.0_kabuli</t>
  </si>
  <si>
    <t>Ca_05894_v1.0_kabuli</t>
  </si>
  <si>
    <t>Ca_11150_v1.0_kabuli</t>
  </si>
  <si>
    <t>Ca_16689_v1.0_kabuli</t>
  </si>
  <si>
    <t>Ca_24055_v1.0_kabuli</t>
  </si>
  <si>
    <t>Ca_09257_v1.0_kabuli</t>
  </si>
  <si>
    <t>Ca_14519_v1.0_kabuli</t>
  </si>
  <si>
    <t>Ca_20980_v1.0_kabuli</t>
  </si>
  <si>
    <t>Ca_11452_v1.0_kabuli</t>
  </si>
  <si>
    <t>Ca_22181_v1.0_kabuli</t>
  </si>
  <si>
    <t>Ca_24287_v1.0_kabuli</t>
  </si>
  <si>
    <t>VDAC1.3 OS=Lotus japonicus PE=2 SV=1</t>
  </si>
  <si>
    <t>Ca_24658_v1.0_kabuli</t>
  </si>
  <si>
    <t>Ca_21248_v1.0_kabuli</t>
  </si>
  <si>
    <t>Ca_27973_v1.0_kabuli</t>
  </si>
  <si>
    <t>F-box/kelch-repeat protein OS=Medicago truncatula GN=MTR_4g129190 PE=4 SV=1</t>
  </si>
  <si>
    <t>Ca_00240_v1.0_kabuli</t>
  </si>
  <si>
    <t>Ca_06904_v1.0_kabuli</t>
  </si>
  <si>
    <t>Ca_18307_v1.0_kabuli</t>
  </si>
  <si>
    <t>Protein TIFY 3B OS=Medicago truncatula GN=MTR_2g044910 PE=2 SV=1</t>
  </si>
  <si>
    <t>Ca_10171_v1.0_kabuli</t>
  </si>
  <si>
    <t>Lateral signaling target protein-like protein OS=Medicago truncatula GN=MTR_5g089900 PE=4 SV=1</t>
  </si>
  <si>
    <t>Ca_15688_v1.0_kabuli</t>
  </si>
  <si>
    <t>2-succinylbenzoate-CoA ligase OS=Medicago truncatula GN=MTR_5g076220 PE=4 SV=1</t>
  </si>
  <si>
    <t>Ca_25179_v1.0_kabuli</t>
  </si>
  <si>
    <t>Ca_06242_v1.0_kabuli</t>
  </si>
  <si>
    <t>Ca_18257_v1.0_kabuli</t>
  </si>
  <si>
    <t>Ca_03608_v1.0_kabuli</t>
  </si>
  <si>
    <t>ABC transporter family protein OS=Medicago truncatula GN=MTR_1g084720 PE=4 SV=1</t>
  </si>
  <si>
    <t>Ca_13082_v1.0_kabuli</t>
  </si>
  <si>
    <t>Ubiquitin-conjugating enzyme 8-like mRNA OS=Solanum tuberosum GN=PGSC0003DMG400009069 PE=2 SV=1</t>
  </si>
  <si>
    <t>Ca_20450_v1.0_kabuli</t>
  </si>
  <si>
    <t>Ca_04048_v1.0_kabuli</t>
  </si>
  <si>
    <t>RING finger protein OS=Medicago truncatula GN=MTR_4g106680 PE=4 SV=1</t>
  </si>
  <si>
    <t>Ca_11298_v1.0_kabuli</t>
  </si>
  <si>
    <t>Pectate lyase OS=Medicago truncatula GN=MTR_3g086310 PE=4 SV=1</t>
  </si>
  <si>
    <t>Ca_20825_v1.0_kabuli</t>
  </si>
  <si>
    <t>Ca_05895_v1.0_kabuli</t>
  </si>
  <si>
    <t>Ca_11151_v1.0_kabuli</t>
  </si>
  <si>
    <t>Biotin synthase OS=Medicago truncatula GN=MTR_4g076870 PE=3 SV=1</t>
  </si>
  <si>
    <t>Ca_16690_v1.0_kabuli</t>
  </si>
  <si>
    <t>Ca_24056_v1.0_kabuli</t>
  </si>
  <si>
    <t>Ca_09258_v1.0_kabuli</t>
  </si>
  <si>
    <t>Ca_14520_v1.0_kabuli</t>
  </si>
  <si>
    <t>Thermosensitive gluconokinase OS=Medicago truncatula GN=MTR_8g063470 PE=4 SV=1</t>
  </si>
  <si>
    <t>Ca_20981_v1.0_kabuli</t>
  </si>
  <si>
    <t>Ca_11453_v1.0_kabuli</t>
  </si>
  <si>
    <t>Putative uncharacterized protein OS=Medicago truncatula GN=MTR_5g028350 PE=4 SV=1</t>
  </si>
  <si>
    <t>Ca_22182_v1.0_kabuli</t>
  </si>
  <si>
    <t>Ca_24996_v1.0_kabuli</t>
  </si>
  <si>
    <t>Putative uncharacterized protein OS=Medicago truncatula GN=MTR_7g022810 PE=4 SV=1</t>
  </si>
  <si>
    <t>Ca_24659_v1.0_kabuli</t>
  </si>
  <si>
    <t>Ca_21249_v1.0_kabuli</t>
  </si>
  <si>
    <t>Ca_27556_v1.0_kabuli</t>
  </si>
  <si>
    <t>Cysteine proteinase inhibitor OS=Medicago truncatula GN=MTR_4g133540 PE=4 SV=1</t>
  </si>
  <si>
    <t>Ca_00241_v1.0_kabuli</t>
  </si>
  <si>
    <t>Ca_06905_v1.0_kabuli</t>
  </si>
  <si>
    <t>Ca_18308_v1.0_kabuli</t>
  </si>
  <si>
    <t>Tac7077, putative OS=Medicago truncatula GN=MTR_2g044900 PE=4 SV=1</t>
  </si>
  <si>
    <t>Ca_10172_v1.0_kabuli</t>
  </si>
  <si>
    <t>Putative uncharacterized protein OS=Medicago truncatula GN=MTR_5g089870 PE=3 SV=1</t>
  </si>
  <si>
    <t>Ca_15689_v1.0_kabuli</t>
  </si>
  <si>
    <t>Ca_06243_v1.0_kabuli</t>
  </si>
  <si>
    <t>Digalactosyldiacylglycerol synthase OS=Medicago truncatula GN=MTR_6g091670 PE=4 SV=1</t>
  </si>
  <si>
    <t>Ca_18258_v1.0_kabuli</t>
  </si>
  <si>
    <t>Ca_03609_v1.0_kabuli</t>
  </si>
  <si>
    <t>Galactinol synthase OS=Medicago truncatula GN=MTR_1g084670 PE=4 SV=1</t>
  </si>
  <si>
    <t>Ca_07671_v1.0_kabuli</t>
  </si>
  <si>
    <t>Soluble inorganic pyrophosphatase OS=Medicago truncatula GN=MTR_1g068810 PE=3 SV=1</t>
  </si>
  <si>
    <t>Ca_13083_v1.0_kabuli</t>
  </si>
  <si>
    <t>Ca_20451_v1.0_kabuli</t>
  </si>
  <si>
    <t>TPR repeat-containing protein, putative OS=Medicago truncatula GN=MTR_1g045490 PE=4 SV=1</t>
  </si>
  <si>
    <t>Ca_04049_v1.0_kabuli</t>
  </si>
  <si>
    <t>Ca_11299_v1.0_kabuli</t>
  </si>
  <si>
    <t>RCC1 domain-containing protein OS=Medicago truncatula GN=MTR_3g086300 PE=4 SV=1</t>
  </si>
  <si>
    <t>Ca_20826_v1.0_kabuli</t>
  </si>
  <si>
    <t>Short-chain dehydrogenase/reductase OS=Medicago truncatula GN=MTR_3g020670 PE=4 SV=1</t>
  </si>
  <si>
    <t>Ca_05896_v1.0_kabuli</t>
  </si>
  <si>
    <t>Ca_11152_v1.0_kabuli</t>
  </si>
  <si>
    <t>Ca_16691_v1.0_kabuli</t>
  </si>
  <si>
    <t>Ca_24057_v1.0_kabuli</t>
  </si>
  <si>
    <t>Putative uncharacterized protein OS=Medicago truncatula GN=MTR_4g057190 PE=4 SV=1</t>
  </si>
  <si>
    <t>Ca_09259_v1.0_kabuli</t>
  </si>
  <si>
    <t>Vascular protein OS=Medicago truncatula GN=MTR_066s1023 PE=4 SV=1</t>
  </si>
  <si>
    <t>Ca_14521_v1.0_kabuli</t>
  </si>
  <si>
    <t>Ca_20982_v1.0_kabuli</t>
  </si>
  <si>
    <t>Ca_11454_v1.0_kabuli</t>
  </si>
  <si>
    <t>Aspartyl-tRNA synthetase OS=Medicago truncatula GN=MTR_1g014140 PE=3 SV=1</t>
  </si>
  <si>
    <t>Ca_22183_v1.0_kabuli</t>
  </si>
  <si>
    <t>Annexin OS=Medicago truncatula PE=2 SV=1</t>
  </si>
  <si>
    <t>Ca_24997_v1.0_kabuli</t>
  </si>
  <si>
    <t>Ca_24289_v1.0_kabuli</t>
  </si>
  <si>
    <t>Ca_24660_v1.0_kabuli</t>
  </si>
  <si>
    <t>Ca_21250_v1.0_kabuli</t>
  </si>
  <si>
    <t>Ca_27557_v1.0_kabuli</t>
  </si>
  <si>
    <t>Tonoplast malate transporter/sodium dicarboxylate symporter OS=Medicago truncatula GN=MTR_4g133230 PE=4 SV=1</t>
  </si>
  <si>
    <t>Ca_00242_v1.0_kabuli</t>
  </si>
  <si>
    <t>Ca_06906_v1.0_kabuli</t>
  </si>
  <si>
    <t>Ca_10173_v1.0_kabuli</t>
  </si>
  <si>
    <t>Pentatricopeptide repeat-containing protein OS=Medicago truncatula GN=MTR_5g090210 PE=4 SV=1</t>
  </si>
  <si>
    <t>Ca_15690_v1.0_kabuli</t>
  </si>
  <si>
    <t>2-succinylbenzoate-CoA ligase OS=Medicago truncatula GN=MTR_5g076240 PE=4 SV=1</t>
  </si>
  <si>
    <t>Ca_25181_v1.0_kabuli</t>
  </si>
  <si>
    <t>Ca_18259_v1.0_kabuli</t>
  </si>
  <si>
    <t>Putative uncharacterized protein OS=Vitis vinifera GN=VITISV_001337 PE=4 SV=1</t>
  </si>
  <si>
    <t>Ca_03610_v1.0_kabuli</t>
  </si>
  <si>
    <t>FAM18-like protein, putative OS=Medicago truncatula GN=MTR_1g084620 PE=2 SV=1</t>
  </si>
  <si>
    <t>Ca_07672_v1.0_kabuli</t>
  </si>
  <si>
    <t>Uncharacterized protein OS=Medicago truncatula GN=MTR_2g048470 PE=4 SV=1</t>
  </si>
  <si>
    <t>Ca_13084_v1.0_kabuli</t>
  </si>
  <si>
    <t>Ca_20452_v1.0_kabuli</t>
  </si>
  <si>
    <t>Ca_04050_v1.0_kabuli</t>
  </si>
  <si>
    <t>RNA-binding protein Nova-1 (Fragment) OS=Medicago truncatula GN=MTR_121s0005 PE=4 SV=1</t>
  </si>
  <si>
    <t>Ca_11300_v1.0_kabuli</t>
  </si>
  <si>
    <t>Inner membrane protein ALBINO3 OS=Medicago truncatula GN=MTR_3g086250 PE=3 SV=1</t>
  </si>
  <si>
    <t>Ca_20827_v1.0_kabuli</t>
  </si>
  <si>
    <t>50S ribosomal protein L27 OS=Medicago truncatula GN=MTR_3g020680 PE=3 SV=1</t>
  </si>
  <si>
    <t>Ca_05897_v1.0_kabuli</t>
  </si>
  <si>
    <t>Predicted protein OS=Populus trichocarpa GN=POPTRDRAFT_835756 PE=2 SV=1</t>
  </si>
  <si>
    <t>Ca_11153_v1.0_kabuli</t>
  </si>
  <si>
    <t>Ca_16692_v1.0_kabuli</t>
  </si>
  <si>
    <t>Ca_24058_v1.0_kabuli</t>
  </si>
  <si>
    <t>Cyclin-dependent kinases regulatory subunit OS=Glycine max PE=4 SV=1</t>
  </si>
  <si>
    <t>Ca_09260_v1.0_kabuli</t>
  </si>
  <si>
    <t>Putative uncharacterized protein OS=Medicago truncatula GN=MTR_066s1021 PE=4 SV=1</t>
  </si>
  <si>
    <t>Ca_14522_v1.0_kabuli</t>
  </si>
  <si>
    <t>Ca_20983_v1.0_kabuli</t>
  </si>
  <si>
    <t>Ca_11455_v1.0_kabuli</t>
  </si>
  <si>
    <t>G-box-binding factor OS=Medicago truncatula GN=MTR_5g028850 PE=4 SV=1</t>
  </si>
  <si>
    <t>Ca_22184_v1.0_kabuli</t>
  </si>
  <si>
    <t>Uncharacterized protein OS=Prunus persica GN=PRUPE_ppa005049mg PE=4 SV=1</t>
  </si>
  <si>
    <t>Ca_24290_v1.0_kabuli</t>
  </si>
  <si>
    <t>Ca_24661_v1.0_kabuli</t>
  </si>
  <si>
    <t>Ca_27828_v1.0_kabuli</t>
  </si>
  <si>
    <t>Ca_00243_v1.0_kabuli</t>
  </si>
  <si>
    <t>Ca_06907_v1.0_kabuli</t>
  </si>
  <si>
    <t>Origin recognition complex subunit OS=Medicago truncatula GN=MTR_1g019770 PE=4 SV=1</t>
  </si>
  <si>
    <t>Ca_18310_v1.0_kabuli</t>
  </si>
  <si>
    <t>Ca_10174_v1.0_kabuli</t>
  </si>
  <si>
    <t>Putative uncharacterized protein OS=Medicago truncatula GN=MTR_5g089820 PE=4 SV=1</t>
  </si>
  <si>
    <t>Ca_15691_v1.0_kabuli</t>
  </si>
  <si>
    <t>Uncharacterized protein OS=Medicago truncatula GN=MTR_5g076250 PE=2 SV=1</t>
  </si>
  <si>
    <t>Ca_25182_v1.0_kabuli</t>
  </si>
  <si>
    <t>Ca_06245_v1.0_kabuli</t>
  </si>
  <si>
    <t>Membrane protein, putative OS=Medicago truncatula GN=MTR_7g076520 PE=4 SV=1</t>
  </si>
  <si>
    <t>Ca_03611_v1.0_kabuli</t>
  </si>
  <si>
    <t>Neutral invertase OS=Medicago truncatula GN=MTR_1g084610 PE=4 SV=1</t>
  </si>
  <si>
    <t>Ca_07673_v1.0_kabuli</t>
  </si>
  <si>
    <t>Putative Asp1 OS=Trifolium pratense PE=2 SV=1</t>
  </si>
  <si>
    <t>Ca_13085_v1.0_kabuli</t>
  </si>
  <si>
    <t>Ca_20453_v1.0_kabuli</t>
  </si>
  <si>
    <t>40S ribosomal protein S3 OS=Medicago truncatula GN=MTR_1g044660 PE=2 SV=1</t>
  </si>
  <si>
    <t>Ca_04051_v1.0_kabuli</t>
  </si>
  <si>
    <t>Putative uncharacterized protein OS=Medicago truncatula GN=MTR_3g092630 PE=4 SV=1</t>
  </si>
  <si>
    <t>Ca_11301_v1.0_kabuli</t>
  </si>
  <si>
    <t>Ca_20828_v1.0_kabuli</t>
  </si>
  <si>
    <t>Ca_05898_v1.0_kabuli</t>
  </si>
  <si>
    <t>Caffeoyl-CoA O-methyltransferase OS=Medicago truncatula GN=MTR_8g101900 PE=4 SV=1</t>
  </si>
  <si>
    <t>Ca_11154_v1.0_kabuli</t>
  </si>
  <si>
    <t>ABC transporter G family member OS=Medicago truncatula GN=MTR_4g076940 PE=4 SV=1</t>
  </si>
  <si>
    <t>Ca_16693_v1.0_kabuli</t>
  </si>
  <si>
    <t>Ca_24059_v1.0_kabuli</t>
  </si>
  <si>
    <t>Ca_09261_v1.0_kabuli</t>
  </si>
  <si>
    <t>Transmembrane protein 131-like protein OS=Medicago truncatula GN=MTR_066s1018 PE=4 SV=1</t>
  </si>
  <si>
    <t>Ca_14523_v1.0_kabuli</t>
  </si>
  <si>
    <t>Ca_20984_v1.0_kabuli</t>
  </si>
  <si>
    <t>Ca_11456_v1.0_kabuli</t>
  </si>
  <si>
    <t>Putative uncharacterized protein OS=Medicago truncatula GN=MTR_5g029070 PE=4 SV=1</t>
  </si>
  <si>
    <t>Ca_22185_v1.0_kabuli</t>
  </si>
  <si>
    <t>Ca_26953_v1.0_kabuli</t>
  </si>
  <si>
    <t>Ca_24662_v1.0_kabuli</t>
  </si>
  <si>
    <t>Ca_21252_v1.0_kabuli</t>
  </si>
  <si>
    <t>Ca_27829_v1.0_kabuli</t>
  </si>
  <si>
    <t>Ca_00244_v1.0_kabuli</t>
  </si>
  <si>
    <t>B3 domain-containing transcription repressor VAL2 OS=Medicago truncatula GN=MTR_2g011940 PE=4 SV=1</t>
  </si>
  <si>
    <t>Ca_06908_v1.0_kabuli</t>
  </si>
  <si>
    <t>Ca_18311_v1.0_kabuli</t>
  </si>
  <si>
    <t>Pectinesterase OS=Medicago truncatula GN=MTR_2g044880 PE=3 SV=1</t>
  </si>
  <si>
    <t>Ca_10175_v1.0_kabuli</t>
  </si>
  <si>
    <t>Short internode related sequence OS=Medicago truncatula GN=MTR_5g089750 PE=4 SV=1</t>
  </si>
  <si>
    <t>Ca_15692_v1.0_kabuli</t>
  </si>
  <si>
    <t>Embryonic abundant protein-like protein OS=Medicago truncatula GN=MTR_1g045860 PE=4 SV=1</t>
  </si>
  <si>
    <t>Ca_25183_v1.0_kabuli</t>
  </si>
  <si>
    <t>LIM and UIM domain-containing OS=Medicago truncatula GN=MTR_5g081160 PE=4 SV=1</t>
  </si>
  <si>
    <t>Ca_06246_v1.0_kabuli</t>
  </si>
  <si>
    <t>Ca_18261_v1.0_kabuli</t>
  </si>
  <si>
    <t>Ca_03612_v1.0_kabuli</t>
  </si>
  <si>
    <t>Pentatricopeptide repeat-containing protein OS=Medicago truncatula GN=MTR_1g084570 PE=4 SV=1</t>
  </si>
  <si>
    <t>Ca_07674_v1.0_kabuli</t>
  </si>
  <si>
    <t>Retinol dehydrogenase OS=Medicago truncatula GN=MTR_087s0057 PE=3 SV=1</t>
  </si>
  <si>
    <t>Ca_13086_v1.0_kabuli</t>
  </si>
  <si>
    <t>Phosphate transporter PT4 OS=Medicago truncatula PE=2 SV=1</t>
  </si>
  <si>
    <t>Ca_04052_v1.0_kabuli</t>
  </si>
  <si>
    <t>StAR-related lipid transfer protein OS=Medicago truncatula GN=MTR_3g092640 PE=4 SV=1</t>
  </si>
  <si>
    <t>Ca_11302_v1.0_kabuli</t>
  </si>
  <si>
    <t>Putative uncharacterized protein OS=Medicago truncatula GN=MTR_3g086220 PE=4 SV=1</t>
  </si>
  <si>
    <t>Ca_20829_v1.0_kabuli</t>
  </si>
  <si>
    <t>Putative uncharacterized protein OS=Medicago truncatula GN=MTR_3g020820 PE=4 SV=1</t>
  </si>
  <si>
    <t>Ca_05899_v1.0_kabuli</t>
  </si>
  <si>
    <t>40S ribosomal protein S15a-5 OS=Medicago truncatula GN=MTR_8g101910 PE=2 SV=1</t>
  </si>
  <si>
    <t>Ca_11155_v1.0_kabuli</t>
  </si>
  <si>
    <t>ABC transporter G family member OS=Medicago truncatula GN=MTR_4g076970 PE=4 SV=1</t>
  </si>
  <si>
    <t>Ca_16694_v1.0_kabuli</t>
  </si>
  <si>
    <t>Ca_24060_v1.0_kabuli</t>
  </si>
  <si>
    <t>Ca_09262_v1.0_kabuli</t>
  </si>
  <si>
    <t>Ca_14524_v1.0_kabuli</t>
  </si>
  <si>
    <t>Uncharacterized protein OS=Prunus persica GN=PRUPE_ppa012809mg PE=4 SV=1</t>
  </si>
  <si>
    <t>Ca_20985_v1.0_kabuli</t>
  </si>
  <si>
    <t>Ca_11457_v1.0_kabuli</t>
  </si>
  <si>
    <t>Uncharacterized protein OS=Medicago truncatula GN=MTR_5g029100 PE=2 SV=1</t>
  </si>
  <si>
    <t>Ca_22186_v1.0_kabuli</t>
  </si>
  <si>
    <t>Ca_26954_v1.0_kabuli</t>
  </si>
  <si>
    <t>Ca_24663_v1.0_kabuli</t>
  </si>
  <si>
    <t>F-box/LRR-repeat protein OS=Medicago truncatula GN=MTR_2g082800 PE=4 SV=1</t>
  </si>
  <si>
    <t>Ca_27726_v1.0_kabuli</t>
  </si>
  <si>
    <t>Ca_00245_v1.0_kabuli</t>
  </si>
  <si>
    <t>Syntaxin-124 OS=Medicago truncatula GN=MTR_2g012270 PE=3 SV=1</t>
  </si>
  <si>
    <t>Ca_06909_v1.0_kabuli</t>
  </si>
  <si>
    <t>Ca_18312_v1.0_kabuli</t>
  </si>
  <si>
    <t>Ca_10176_v1.0_kabuli</t>
  </si>
  <si>
    <t>Ca_15693_v1.0_kabuli</t>
  </si>
  <si>
    <t>Ca_25184_v1.0_kabuli</t>
  </si>
  <si>
    <t>Serine/threonine-protein phosphatase OS=Vicia faba GN=vfPP1c-1 PE=2 SV=1</t>
  </si>
  <si>
    <t>Ca_06247_v1.0_kabuli</t>
  </si>
  <si>
    <t>Ca_03613_v1.0_kabuli</t>
  </si>
  <si>
    <t>Ca_07675_v1.0_kabuli</t>
  </si>
  <si>
    <t>Pentatricopeptide repeat-containing protein OS=Medicago truncatula GN=MTR_087s0055 PE=4 SV=1</t>
  </si>
  <si>
    <t>Ca_13087_v1.0_kabuli</t>
  </si>
  <si>
    <t>Ca_20455_v1.0_kabuli</t>
  </si>
  <si>
    <t>Nuclear receptor coactivator OS=Medicago truncatula GN=MTR_1g044690 PE=4 SV=1</t>
  </si>
  <si>
    <t>Ca_04053_v1.0_kabuli</t>
  </si>
  <si>
    <t>Putative uncharacterized protein OS=Medicago truncatula GN=MTR_3g092670 PE=4 SV=1</t>
  </si>
  <si>
    <t>Ca_11303_v1.0_kabuli</t>
  </si>
  <si>
    <t>Short-chain dehydrogenase/reductase OS=Medicago truncatula GN=MTR_3g086210 PE=3 SV=1</t>
  </si>
  <si>
    <t>Ca_05900_v1.0_kabuli</t>
  </si>
  <si>
    <t>Ca_11156_v1.0_kabuli</t>
  </si>
  <si>
    <t>Set1/Ash2 histone methyltransferase complex subunit ASH2 OS=Medicago truncatula GN=MTR_4g076980 PE=4 SV=1</t>
  </si>
  <si>
    <t>Ca_16695_v1.0_kabuli</t>
  </si>
  <si>
    <t>Ca_24061_v1.0_kabuli</t>
  </si>
  <si>
    <t>Ca_09263_v1.0_kabuli</t>
  </si>
  <si>
    <t>Ca_14525_v1.0_kabuli</t>
  </si>
  <si>
    <t>Ca_20986_v1.0_kabuli</t>
  </si>
  <si>
    <t>Soluble inorganic pyrophosphatase OS=Medicago truncatula GN=MTR_103s0102 PE=3 SV=1</t>
  </si>
  <si>
    <t>Ca_11458_v1.0_kabuli</t>
  </si>
  <si>
    <t>Cellulose synthase-like protein OS=Medicago truncatula GN=MTR_5g029190 PE=4 SV=1</t>
  </si>
  <si>
    <t>Ca_22187_v1.0_kabuli</t>
  </si>
  <si>
    <t>Putative uncharacterized protein OS=Vitis vinifera GN=VIT_06s0009g01900 PE=4 SV=1</t>
  </si>
  <si>
    <t>Ca_26955_v1.0_kabuli</t>
  </si>
  <si>
    <t>Ca_24293_v1.0_kabuli</t>
  </si>
  <si>
    <t>Ca_24664_v1.0_kabuli</t>
  </si>
  <si>
    <t>General substrate transporter OS=Medicago truncatula GN=MTR_7g005910 PE=3 SV=1</t>
  </si>
  <si>
    <t>Ca_21254_v1.0_kabuli</t>
  </si>
  <si>
    <t>Ca_27727_v1.0_kabuli</t>
  </si>
  <si>
    <t>ABC transporter ATP-binding protein OS=Medicago truncatula GN=MTR_4g124050 PE=3 SV=1</t>
  </si>
  <si>
    <t>Ca_00246_v1.0_kabuli</t>
  </si>
  <si>
    <t>Pre-mRNA-splicing factor SYF1 OS=Medicago truncatula GN=MTR_2g012310 PE=4 SV=1</t>
  </si>
  <si>
    <t>Ca_06910_v1.0_kabuli</t>
  </si>
  <si>
    <t>Ca_18313_v1.0_kabuli</t>
  </si>
  <si>
    <t>Pectinesterase/pectinesterase inhibitor PPE8B-like protein (Fragment) OS=Caragana korshinskii GN=PPE8B PE=2 SV=1</t>
  </si>
  <si>
    <t>Ca_10177_v1.0_kabuli</t>
  </si>
  <si>
    <t>Ca_15694_v1.0_kabuli</t>
  </si>
  <si>
    <t>Auxin response factor OS=Medicago truncatula GN=MTR_5g076270 PE=4 SV=1</t>
  </si>
  <si>
    <t>Ca_25185_v1.0_kabuli</t>
  </si>
  <si>
    <t>Protein NEDD1 OS=Medicago truncatula GN=MTR_5g081240 PE=4 SV=1</t>
  </si>
  <si>
    <t>Ca_06248_v1.0_kabuli</t>
  </si>
  <si>
    <t>Ca_18263_v1.0_kabuli</t>
  </si>
  <si>
    <t>Fimbrin OS=Medicago truncatula GN=MTR_7g052820 PE=4 SV=1</t>
  </si>
  <si>
    <t>Ca_03614_v1.0_kabuli</t>
  </si>
  <si>
    <t>Ca_07676_v1.0_kabuli</t>
  </si>
  <si>
    <t>Actin-depolymerizing factor OS=Medicago truncatula GN=MTR_087s0053 PE=2 SV=1</t>
  </si>
  <si>
    <t>Ca_13088_v1.0_kabuli</t>
  </si>
  <si>
    <t>Putative uncharacterized protein OS=Vitis vinifera GN=VITISV_036543 PE=4 SV=1</t>
  </si>
  <si>
    <t>Ca_20456_v1.0_kabuli</t>
  </si>
  <si>
    <t>Ca_04054_v1.0_kabuli</t>
  </si>
  <si>
    <t>Putative uncharacterized protein OS=Medicago truncatula GN=MTR_3g092710 PE=4 SV=1</t>
  </si>
  <si>
    <t>Ca_11304_v1.0_kabuli</t>
  </si>
  <si>
    <t>Ca_20831_v1.0_kabuli</t>
  </si>
  <si>
    <t>Ca_05901_v1.0_kabuli</t>
  </si>
  <si>
    <t>Ca_11157_v1.0_kabuli</t>
  </si>
  <si>
    <t>Ca_16696_v1.0_kabuli</t>
  </si>
  <si>
    <t>Ca_24160_v1.0_kabuli</t>
  </si>
  <si>
    <t>Auxin-induced protein 6B OS=Medicago truncatula GN=MTR_3g117640 PE=4 SV=1</t>
  </si>
  <si>
    <t>Ca_09264_v1.0_kabuli</t>
  </si>
  <si>
    <t>Putative uncharacterized protein OS=Medicago truncatula GN=MTR_066s1013 PE=4 SV=1</t>
  </si>
  <si>
    <t>Ca_14526_v1.0_kabuli</t>
  </si>
  <si>
    <t>Putative uncharacterized protein OS=Medicago truncatula GN=MTR_8g063290 PE=4 SV=1</t>
  </si>
  <si>
    <t>Ca_20987_v1.0_kabuli</t>
  </si>
  <si>
    <t>Ca_11459_v1.0_kabuli</t>
  </si>
  <si>
    <t>Acyl-coenzyme A oxidase OS=Capsella rubella GN=CARUB_v10004312mg PE=3 SV=1</t>
  </si>
  <si>
    <t>Ca_22188_v1.0_kabuli</t>
  </si>
  <si>
    <t>Ca_24294_v1.0_kabuli</t>
  </si>
  <si>
    <t>Putative uncharacterized protein OS=Vitis vinifera GN=VITISV_026408 PE=4 SV=1</t>
  </si>
  <si>
    <t>Ca_24665_v1.0_kabuli</t>
  </si>
  <si>
    <t>Anaphase promoting complex subunit OS=Medicago truncatula GN=MTR_7g005900 PE=4 SV=1</t>
  </si>
  <si>
    <t>Ca_21255_v1.0_kabuli</t>
  </si>
  <si>
    <t>Ca_28066_v1.0_kabuli</t>
  </si>
  <si>
    <t>Ca_00247_v1.0_kabuli</t>
  </si>
  <si>
    <t>Cotton fiber expressed protein OS=Medicago truncatula GN=MTR_2g012320 PE=4 SV=1</t>
  </si>
  <si>
    <t>Ca_06911_v1.0_kabuli</t>
  </si>
  <si>
    <t>Arf-GAP with coiled-coil, ANK repeat and PH domain-containing protein OS=Medicago truncatula GN=MTR_2g080950 PE=4 SV=1</t>
  </si>
  <si>
    <t>Ca_10178_v1.0_kabuli</t>
  </si>
  <si>
    <t>Ca_15695_v1.0_kabuli</t>
  </si>
  <si>
    <t>Putative uncharacterized protein OS=Medicago truncatula GN=MTR_5g089600 PE=4 SV=1</t>
  </si>
  <si>
    <t>Ca_25186_v1.0_kabuli</t>
  </si>
  <si>
    <t>Xylogalacturonan beta-1,3-xylosyltransferase OS=Medicago truncatula GN=MTR_5g081290 PE=4 SV=1</t>
  </si>
  <si>
    <t>Ca_06249_v1.0_kabuli</t>
  </si>
  <si>
    <t>Ca_18264_v1.0_kabuli</t>
  </si>
  <si>
    <t>Ca_03615_v1.0_kabuli</t>
  </si>
  <si>
    <t>Ca_07677_v1.0_kabuli</t>
  </si>
  <si>
    <t>Ca_13089_v1.0_kabuli</t>
  </si>
  <si>
    <t>Ca_04055_v1.0_kabuli</t>
  </si>
  <si>
    <t>30S ribosomal protein OS=Medicago truncatula GN=MTR_3g092720 PE=4 SV=1</t>
  </si>
  <si>
    <t>Ca_11305_v1.0_kabuli</t>
  </si>
  <si>
    <t>Ca_20832_v1.0_kabuli</t>
  </si>
  <si>
    <t>Ca_05902_v1.0_kabuli</t>
  </si>
  <si>
    <t>Ca_11158_v1.0_kabuli</t>
  </si>
  <si>
    <t>Putative uncharacterized protein OS=Medicago truncatula GN=MTR_4g077000 PE=4 SV=1</t>
  </si>
  <si>
    <t>Ca_16697_v1.0_kabuli</t>
  </si>
  <si>
    <t>Ca_24161_v1.0_kabuli</t>
  </si>
  <si>
    <t>Pentatricopeptide repeat-containing protein OS=Medicago truncatula GN=MTR_4g072990 PE=4 SV=1</t>
  </si>
  <si>
    <t>Ca_09265_v1.0_kabuli</t>
  </si>
  <si>
    <t>Ca_14527_v1.0_kabuli</t>
  </si>
  <si>
    <t>Cellulose synthase OS=Medicago truncatula GN=MTR_8g063270 PE=4 SV=1</t>
  </si>
  <si>
    <t>Ca_20988_v1.0_kabuli</t>
  </si>
  <si>
    <t>NAC domain protein OS=Medicago truncatula GN=MTR_082s0016 PE=4 SV=1</t>
  </si>
  <si>
    <t>Ca_11460_v1.0_kabuli</t>
  </si>
  <si>
    <t>Ca_22189_v1.0_kabuli</t>
  </si>
  <si>
    <t>Guanine nucleotide-binding protein alpha-2 subunit OS=Medicago truncatula GN=MTR_6g071360 PE=4 SV=1</t>
  </si>
  <si>
    <t>Ca_26528_v1.0_kabuli</t>
  </si>
  <si>
    <t>Ca_24295_v1.0_kabuli</t>
  </si>
  <si>
    <t>Ca_24666_v1.0_kabuli</t>
  </si>
  <si>
    <t>Ca_21256_v1.0_kabuli</t>
  </si>
  <si>
    <t>Ca_28151_v1.0_kabuli</t>
  </si>
  <si>
    <t>Ca_00248_v1.0_kabuli</t>
  </si>
  <si>
    <t>Maturase K OS=Medicago truncatula GN=MTR_4g050760 PE=4 SV=1</t>
  </si>
  <si>
    <t>Ca_06912_v1.0_kabuli</t>
  </si>
  <si>
    <t>Cotton fiber expressed protein OS=Medicago truncatula GN=MTR_2g080980 PE=4 SV=1</t>
  </si>
  <si>
    <t>Ca_18315_v1.0_kabuli</t>
  </si>
  <si>
    <t>Ca_10179_v1.0_kabuli</t>
  </si>
  <si>
    <t>Ca_15696_v1.0_kabuli</t>
  </si>
  <si>
    <t>Ca_25187_v1.0_kabuli</t>
  </si>
  <si>
    <t>Ca_06250_v1.0_kabuli</t>
  </si>
  <si>
    <t>Pentatricopeptide repeat-containing protein OS=Medicago truncatula GN=MTR_7g076550 PE=4 SV=1</t>
  </si>
  <si>
    <t>Ca_18265_v1.0_kabuli</t>
  </si>
  <si>
    <t>Ca_03616_v1.0_kabuli</t>
  </si>
  <si>
    <t>Ca_07678_v1.0_kabuli</t>
  </si>
  <si>
    <t>Chromodomain-helicase-DNA-binding protein OS=Medicago truncatula GN=MTR_087s0049 PE=4 SV=1</t>
  </si>
  <si>
    <t>Ca_20458_v1.0_kabuli</t>
  </si>
  <si>
    <t>Uncharacterized protein (Fragment) OS=Prunus persica GN=PRUPE_ppa023124mg PE=4 SV=1</t>
  </si>
  <si>
    <t>Ca_04056_v1.0_kabuli</t>
  </si>
  <si>
    <t>Two-component response regulator-like PRR73 OS=Medicago truncatula GN=MTR_3g092780 PE=4 SV=1</t>
  </si>
  <si>
    <t>Ca_11306_v1.0_kabuli</t>
  </si>
  <si>
    <t>Ca_20833_v1.0_kabuli</t>
  </si>
  <si>
    <t>Ca_05903_v1.0_kabuli</t>
  </si>
  <si>
    <t>Ca_16698_v1.0_kabuli</t>
  </si>
  <si>
    <t>Ca_24162_v1.0_kabuli</t>
  </si>
  <si>
    <t>Ca_09266_v1.0_kabuli</t>
  </si>
  <si>
    <t>Ca_14528_v1.0_kabuli</t>
  </si>
  <si>
    <t>IMP dehydrogenase/GMP reductase, putative OS=Medicago truncatula GN=MtrDRAFT_AC150891g58v2 PE=4 SV=2</t>
  </si>
  <si>
    <t>Ca_20989_v1.0_kabuli</t>
  </si>
  <si>
    <t>Ca_11461_v1.0_kabuli</t>
  </si>
  <si>
    <t>Ca_22190_v1.0_kabuli</t>
  </si>
  <si>
    <t>U-box domain-containing protein OS=Medicago truncatula GN=MTR_5g048050 PE=4 SV=1</t>
  </si>
  <si>
    <t>Ca_26529_v1.0_kabuli</t>
  </si>
  <si>
    <t>Ca_24296_v1.0_kabuli</t>
  </si>
  <si>
    <t>Ca_24667_v1.0_kabuli</t>
  </si>
  <si>
    <t>Ca_21257_v1.0_kabuli</t>
  </si>
  <si>
    <t>Uncharacterized protein OS=Prunus persica GN=PRUPE_ppa008750mg PE=4 SV=1</t>
  </si>
  <si>
    <t>Ca_27439_v1.0_kabuli</t>
  </si>
  <si>
    <t>Magnesium-chelatase subunit chlD OS=Medicago truncatula GN=MTR_5g009070 PE=4 SV=1</t>
  </si>
  <si>
    <t>Ca_00249_v1.0_kabuli</t>
  </si>
  <si>
    <t>Quinone oxidoreductase OS=Medicago truncatula GN=MTR_2g012380 PE=4 SV=1</t>
  </si>
  <si>
    <t>Ca_06913_v1.0_kabuli</t>
  </si>
  <si>
    <t>Ca_18316_v1.0_kabuli</t>
  </si>
  <si>
    <t>Ca_10180_v1.0_kabuli</t>
  </si>
  <si>
    <t>Putative uncharacterized protein OS=Medicago truncatula GN=MTR_5g089700 PE=4 SV=1</t>
  </si>
  <si>
    <t>Ca_15954_v1.0_kabuli</t>
  </si>
  <si>
    <t>Ca_25188_v1.0_kabuli</t>
  </si>
  <si>
    <t>Ca_06251_v1.0_kabuli</t>
  </si>
  <si>
    <t>SPX and EXS domain-containing protein OS=Medicago truncatula GN=MTR_7g076560 PE=4 SV=1</t>
  </si>
  <si>
    <t>Ca_18266_v1.0_kabuli</t>
  </si>
  <si>
    <t>Ca_03617_v1.0_kabuli</t>
  </si>
  <si>
    <t>Ca_07679_v1.0_kabuli</t>
  </si>
  <si>
    <t>Arginine biosynthesis bifunctional protein ArgJ, chloroplastic OS=Medicago truncatula GN=MTR_087s0037 PE=3 SV=1</t>
  </si>
  <si>
    <t>Ca_13091_v1.0_kabuli</t>
  </si>
  <si>
    <t>Ca_20459_v1.0_kabuli</t>
  </si>
  <si>
    <t>Ca_04057_v1.0_kabuli</t>
  </si>
  <si>
    <t>Putative uncharacterized protein OS=Medicago truncatula GN=MTR_3g092810 PE=4 SV=1</t>
  </si>
  <si>
    <t>Ca_11307_v1.0_kabuli</t>
  </si>
  <si>
    <t>RING finger protein OS=Medicago truncatula GN=MTR_3g086130 PE=4 SV=1</t>
  </si>
  <si>
    <t>Ca_20834_v1.0_kabuli</t>
  </si>
  <si>
    <t>Putative uncharacterized protein OS=Medicago truncatula GN=MTR_3g021060 PE=4 SV=1</t>
  </si>
  <si>
    <t>Ca_05904_v1.0_kabuli</t>
  </si>
  <si>
    <t>Ca_11160_v1.0_kabuli</t>
  </si>
  <si>
    <t>Ca_16699_v1.0_kabuli</t>
  </si>
  <si>
    <t>DTDP-glucose 4-6-dehydratase OS=Cicer arietinum PE=1 SV=1</t>
  </si>
  <si>
    <t>Ca_24163_v1.0_kabuli</t>
  </si>
  <si>
    <t>High-affinity nickel-transport family protein, putative OS=Medicago truncatula GN=MTR_4g073010 PE=2 SV=1</t>
  </si>
  <si>
    <t>Ca_09267_v1.0_kabuli</t>
  </si>
  <si>
    <t>Ca_14529_v1.0_kabuli</t>
  </si>
  <si>
    <t>Cytochrome P450 OS=Medicago truncatula GN=MTR_8g063260 PE=3 SV=1</t>
  </si>
  <si>
    <t>Ca_20990_v1.0_kabuli</t>
  </si>
  <si>
    <t>Ribosome production factor OS=Medicago truncatula GN=MTR_082s0025 PE=4 SV=1</t>
  </si>
  <si>
    <t>Ca_11462_v1.0_kabuli</t>
  </si>
  <si>
    <t>60S ribosomal protein L17 OS=Medicago truncatula GN=MTR_3g085490 PE=2 SV=1</t>
  </si>
  <si>
    <t>Ca_24976_v1.0_kabuli</t>
  </si>
  <si>
    <t>NAC transcription factor 056 OS=Jatropha curcas PE=4 SV=1</t>
  </si>
  <si>
    <t>Ca_26530_v1.0_kabuli</t>
  </si>
  <si>
    <t>Ca_24297_v1.0_kabuli</t>
  </si>
  <si>
    <t>Ca_24668_v1.0_kabuli</t>
  </si>
  <si>
    <t>Putative uncharacterized protein OS=Bartonella henselae (strain ATCC 49882 / Houston 1) GN=BH13620 PE=4 SV=1</t>
  </si>
  <si>
    <t>Ca_27440_v1.0_kabuli</t>
  </si>
  <si>
    <t>Ca_00250_v1.0_kabuli</t>
  </si>
  <si>
    <t>Quinone oxidoreductase PIG3 OS=Medicago truncatula GN=MTR_2g012420 PE=2 SV=1</t>
  </si>
  <si>
    <t>Ca_06914_v1.0_kabuli</t>
  </si>
  <si>
    <t>Rhomboid protease gluP OS=Medicago truncatula GN=MTR_2g081010 PE=4 SV=1</t>
  </si>
  <si>
    <t>Ca_18317_v1.0_kabuli</t>
  </si>
  <si>
    <t>Ca_10181_v1.0_kabuli</t>
  </si>
  <si>
    <t>Putative uncharacterized protein OS=Medicago truncatula GN=MTR_5g089580 PE=4 SV=1</t>
  </si>
  <si>
    <t>Ca_15955_v1.0_kabuli</t>
  </si>
  <si>
    <t>Ca_25219_v1.0_kabuli</t>
  </si>
  <si>
    <t>Ca_06252_v1.0_kabuli</t>
  </si>
  <si>
    <t>Ribulose-1,5 bisphosphate carboxylase/oxygenase large subunit N-methyltransferase OS=Medicago truncatula GN=MTR_7g076590 PE=4 SV=1</t>
  </si>
  <si>
    <t>Ca_03618_v1.0_kabuli</t>
  </si>
  <si>
    <t>Ca_07680_v1.0_kabuli</t>
  </si>
  <si>
    <t>Putative uncharacterized protein OS=Medicago truncatula GN=MTR_087s0034 PE=4 SV=1</t>
  </si>
  <si>
    <t>Ca_13092_v1.0_kabuli</t>
  </si>
  <si>
    <t>Putative uncharacterized protein OS=Medicago truncatula GN=MTR_3g096190 PE=4 SV=1</t>
  </si>
  <si>
    <t>Ca_20460_v1.0_kabuli</t>
  </si>
  <si>
    <t>Ca_04058_v1.0_kabuli</t>
  </si>
  <si>
    <t>A2 protein OS=Pisum sativum GN=A2 PE=4 SV=1</t>
  </si>
  <si>
    <t>Ca_11308_v1.0_kabuli</t>
  </si>
  <si>
    <t>Leucine-rich repeat family protein / protein kinase family protein OS=Medicago truncatula GN=MTR_3g086120 PE=4 SV=1</t>
  </si>
  <si>
    <t>Ca_20835_v1.0_kabuli</t>
  </si>
  <si>
    <t>RNA-binding region RNP-1 (RNA recognition motif) OS=Medicago truncatula GN=MTR_7g090650 PE=4 SV=1</t>
  </si>
  <si>
    <t>Ca_05905_v1.0_kabuli</t>
  </si>
  <si>
    <t>Ca_11188_v1.0_kabuli</t>
  </si>
  <si>
    <t>Lipase OS=Medicago truncatula GN=MTR_4g077070 PE=4 SV=1</t>
  </si>
  <si>
    <t>Ca_16700_v1.0_kabuli</t>
  </si>
  <si>
    <t>Putative uncharacterized protein OS=Medicago truncatula GN=MTR_4g063570 PE=4 SV=1</t>
  </si>
  <si>
    <t>Ca_24164_v1.0_kabuli</t>
  </si>
  <si>
    <t>CDP-diacylglycerol-inositol 3-phosphatidyltransferase OS=Medicago truncatula GN=MTR_4g073020 PE=3 SV=1</t>
  </si>
  <si>
    <t>Ca_09268_v1.0_kabuli</t>
  </si>
  <si>
    <t>Pentatricopeptide repeat-containing protein, putative OS=Ricinus communis GN=RCOM_1407180 PE=4 SV=1</t>
  </si>
  <si>
    <t>Ca_14530_v1.0_kabuli</t>
  </si>
  <si>
    <t>LSM12-like protein OS=Medicago truncatula GN=MTR_8g063230 PE=2 SV=1</t>
  </si>
  <si>
    <t>Ca_20991_v1.0_kabuli</t>
  </si>
  <si>
    <t>Chlorophyll a-b binding protein OS=Medicago truncatula GN=MTR_082s0022 PE=1 SV=1</t>
  </si>
  <si>
    <t>Ca_11463_v1.0_kabuli</t>
  </si>
  <si>
    <t>Abhydrolase domain-containing protein FAM108C1 OS=Medicago truncatula GN=MTR_5g029210 PE=4 SV=1</t>
  </si>
  <si>
    <t>Ca_24977_v1.0_kabuli</t>
  </si>
  <si>
    <t>Histone acetyltransferase OS=Medicago truncatula GN=MTR_3g101100 PE=4 SV=1</t>
  </si>
  <si>
    <t>Ca_24669_v1.0_kabuli</t>
  </si>
  <si>
    <t>Ca_21259_v1.0_kabuli</t>
  </si>
  <si>
    <t>Ca_27441_v1.0_kabuli</t>
  </si>
  <si>
    <t>GRAS family transcription factor OS=Medicago truncatula GN=MTR_5g009080 PE=4 SV=1</t>
  </si>
  <si>
    <t>Ca_00251_v1.0_kabuli</t>
  </si>
  <si>
    <t>60S ribosomal protein L26-1 OS=Medicago truncatula GN=MTR_2g012450 PE=2 SV=1</t>
  </si>
  <si>
    <t>Ca_06915_v1.0_kabuli</t>
  </si>
  <si>
    <t>Putative uncharacterized protein OS=Medicago truncatula GN=MTR_2g007290 PE=4 SV=1</t>
  </si>
  <si>
    <t>Ca_18318_v1.0_kabuli</t>
  </si>
  <si>
    <t>Pectinesterase OS=Medicago truncatula GN=MTR_2g044810 PE=3 SV=1</t>
  </si>
  <si>
    <t>Ca_10182_v1.0_kabuli</t>
  </si>
  <si>
    <t>Root determined nodulation 1 OS=Medicago truncatula GN=RDN1 PE=2 SV=1</t>
  </si>
  <si>
    <t>Ca_15956_v1.0_kabuli</t>
  </si>
  <si>
    <t>SRG1-like protein OS=Medicago truncatula GN=MTR_5g055900 PE=3 SV=1</t>
  </si>
  <si>
    <t>Ca_25220_v1.0_kabuli</t>
  </si>
  <si>
    <t>Ca_06253_v1.0_kabuli</t>
  </si>
  <si>
    <t>Putative uncharacterized protein OS=Medicago truncatula GN=MTR_7g076320 PE=4 SV=1</t>
  </si>
  <si>
    <t>Ca_03619_v1.0_kabuli</t>
  </si>
  <si>
    <t>Ca_07681_v1.0_kabuli</t>
  </si>
  <si>
    <t>Histone H2B OS=Cicer arietinum PE=2 SV=1</t>
  </si>
  <si>
    <t>Ca_13093_v1.0_kabuli</t>
  </si>
  <si>
    <t>CCAAT-box binding factor HAP3-like protein OS=Picea abies GN=HAP3A PE=2 SV=1</t>
  </si>
  <si>
    <t>Ca_20461_v1.0_kabuli</t>
  </si>
  <si>
    <t>Ca_04059_v1.0_kabuli</t>
  </si>
  <si>
    <t>1-aminocyclopropane-1-carboxylate oxidase OS=Medicago truncatula GN=MTR_3g092890 PE=3 SV=1</t>
  </si>
  <si>
    <t>Ca_11309_v1.0_kabuli</t>
  </si>
  <si>
    <t>Response regulator OS=Medicago truncatula GN=MTR_3g086100 PE=4 SV=1</t>
  </si>
  <si>
    <t>Ca_05906_v1.0_kabuli</t>
  </si>
  <si>
    <t>Asparaginyl-tRNA synthetase OS=Medicago truncatula GN=MTR_8g102050 PE=3 SV=1</t>
  </si>
  <si>
    <t>Ca_11189_v1.0_kabuli</t>
  </si>
  <si>
    <t>Ca_16701_v1.0_kabuli</t>
  </si>
  <si>
    <t>Glycine-rich RNA-binding protein OS=Medicago truncatula GN=MTR_4g063560 PE=4 SV=1</t>
  </si>
  <si>
    <t>Ca_24165_v1.0_kabuli</t>
  </si>
  <si>
    <t>S-RNase-binding protein OS=Medicago truncatula GN=MTR_4g073070 PE=4 SV=1</t>
  </si>
  <si>
    <t>Ca_09269_v1.0_kabuli</t>
  </si>
  <si>
    <t>Ca_14531_v1.0_kabuli</t>
  </si>
  <si>
    <t>Nucleobase ascorbate transporter OS=Medicago truncatula GN=MTR_8g063220 PE=4 SV=1</t>
  </si>
  <si>
    <t>Ca_20992_v1.0_kabuli</t>
  </si>
  <si>
    <t>Pentatricopeptide repeat-containing protein OS=Medicago truncatula GN=MTR_7g044790 PE=4 SV=1</t>
  </si>
  <si>
    <t>Ca_11464_v1.0_kabuli</t>
  </si>
  <si>
    <t>Putative glycerol-3-phosphate acyltransferase OS=Vicia faba GN=GPAT PE=2 SV=1</t>
  </si>
  <si>
    <t>Ca_24978_v1.0_kabuli</t>
  </si>
  <si>
    <t>Ca_26532_v1.0_kabuli</t>
  </si>
  <si>
    <t>Ca_24299_v1.0_kabuli</t>
  </si>
  <si>
    <t>Ca_28164_v1.0_kabuli</t>
  </si>
  <si>
    <t>Ca_21260_v1.0_kabuli</t>
  </si>
  <si>
    <t>Ca_28138_v1.0_kabuli</t>
  </si>
  <si>
    <t>Ca_00252_v1.0_kabuli</t>
  </si>
  <si>
    <t>Ca_06916_v1.0_kabuli</t>
  </si>
  <si>
    <t>Myosin-like protein OS=Medicago truncatula GN=MTR_2g081070 PE=4 SV=1</t>
  </si>
  <si>
    <t>Ca_18319_v1.0_kabuli</t>
  </si>
  <si>
    <t>Ca_10183_v1.0_kabuli</t>
  </si>
  <si>
    <t>Telomerase-binding protein EST1A OS=Medicago truncatula GN=MTR_5g089510 PE=4 SV=1</t>
  </si>
  <si>
    <t>Ca_15957_v1.0_kabuli</t>
  </si>
  <si>
    <t>Ca_25221_v1.0_kabuli</t>
  </si>
  <si>
    <t>Ca_06254_v1.0_kabuli</t>
  </si>
  <si>
    <t>Adenosine 3&amp;apos;-phospho 5&amp;apos;-phosphosulfate transporter OS=Medicago truncatula GN=MTR_7g076310 PE=4 SV=1</t>
  </si>
  <si>
    <t>Ca_18269_v1.0_kabuli</t>
  </si>
  <si>
    <t>Ca_03620_v1.0_kabuli</t>
  </si>
  <si>
    <t>Ca_07682_v1.0_kabuli</t>
  </si>
  <si>
    <t>Ca_13094_v1.0_kabuli</t>
  </si>
  <si>
    <t>Ca_20462_v1.0_kabuli</t>
  </si>
  <si>
    <t>Ca_04060_v1.0_kabuli</t>
  </si>
  <si>
    <t>S-adenosyl-L-methionine: caffeic acid 3-0-methyltransferase OS=Medicago sativa GN=COMT PE=1 SV=1</t>
  </si>
  <si>
    <t>Ca_11310_v1.0_kabuli</t>
  </si>
  <si>
    <t>Ca_20837_v1.0_kabuli</t>
  </si>
  <si>
    <t>Ca_05907_v1.0_kabuli</t>
  </si>
  <si>
    <t>Zinc finger protein ZF3 OS=Cicer arietinum PE=4 SV=1</t>
  </si>
  <si>
    <t>Ca_11190_v1.0_kabuli</t>
  </si>
  <si>
    <t>Dihydroflavonol-4-reductase OS=Medicago truncatula GN=MTR_4g077100 PE=4 SV=1</t>
  </si>
  <si>
    <t>Ca_16702_v1.0_kabuli</t>
  </si>
  <si>
    <t>Ca_24166_v1.0_kabuli</t>
  </si>
  <si>
    <t>Farnesylated protein (ATFP6) OS=Medicago truncatula GN=MTR_4g073040 PE=4 SV=1</t>
  </si>
  <si>
    <t>Ca_09270_v1.0_kabuli</t>
  </si>
  <si>
    <t>Ca_14532_v1.0_kabuli</t>
  </si>
  <si>
    <t>Putative uncharacterized protein OS=Medicago truncatula GN=MTR_8g063200 PE=4 SV=1</t>
  </si>
  <si>
    <t>Ca_20993_v1.0_kabuli</t>
  </si>
  <si>
    <t>Putative PTS protein OS=Cicer arietinum PE=1 SV=1</t>
  </si>
  <si>
    <t>Ca_11465_v1.0_kabuli</t>
  </si>
  <si>
    <t>Ca_24979_v1.0_kabuli</t>
  </si>
  <si>
    <t>LST1 OS=Pisum sativum PE=2 SV=1</t>
  </si>
  <si>
    <t>Ca_27355_v1.0_kabuli</t>
  </si>
  <si>
    <t>Cyclin-like F-box; F-box protein interaction domain; Galactose oxidase, central OS=Medicago truncatula GN=MtrDRAFT_AC151523g37v2 PE=4 SV=2</t>
  </si>
  <si>
    <t>Ca_24965_v1.0_kabuli</t>
  </si>
  <si>
    <t>Receptor-like protein kinase OS=Medicago truncatula GN=MTR_4g028090 PE=4 SV=1</t>
  </si>
  <si>
    <t>Ca_21261_v1.0_kabuli</t>
  </si>
  <si>
    <t>Ca_28257_v1.0_kabuli</t>
  </si>
  <si>
    <t>Ca_00253_v1.0_kabuli</t>
  </si>
  <si>
    <t>Lysine/histidine transporter OS=Medicago truncatula GN=MTR_2g012470 PE=4 SV=1</t>
  </si>
  <si>
    <t>Ca_06917_v1.0_kabuli</t>
  </si>
  <si>
    <t>Chlorophyll a/b-binding protein OS=Medicago truncatula GN=MTR_2g081090 PE=1 SV=1</t>
  </si>
  <si>
    <t>Ca_10184_v1.0_kabuli</t>
  </si>
  <si>
    <t>Ca_15958_v1.0_kabuli</t>
  </si>
  <si>
    <t>Ca_25222_v1.0_kabuli</t>
  </si>
  <si>
    <t>Tir-nbs-lrr resistance protein OS=Medicago truncatula GN=MTR_8g020220 PE=4 SV=1</t>
  </si>
  <si>
    <t>Ca_06255_v1.0_kabuli</t>
  </si>
  <si>
    <t>Flap endonuclease GEN-like protein OS=Medicago truncatula GN=MTR_7g076290 PE=4 SV=1</t>
  </si>
  <si>
    <t>Ca_18270_v1.0_kabuli</t>
  </si>
  <si>
    <t>Ca_03621_v1.0_kabuli</t>
  </si>
  <si>
    <t>Ca_07683_v1.0_kabuli</t>
  </si>
  <si>
    <t>Ca_13095_v1.0_kabuli</t>
  </si>
  <si>
    <t>Ca_20463_v1.0_kabuli</t>
  </si>
  <si>
    <t>Ca_04061_v1.0_kabuli</t>
  </si>
  <si>
    <t>Putative uncharacterized protein OS=Medicago truncatula GN=MTR_3g092930 PE=4 SV=1</t>
  </si>
  <si>
    <t>Ca_11311_v1.0_kabuli</t>
  </si>
  <si>
    <t>Chloroplast small heat shock protein OS=Medicago truncatula GN=MTR_3g086050 PE=3 SV=1</t>
  </si>
  <si>
    <t>Ca_20838_v1.0_kabuli</t>
  </si>
  <si>
    <t>O-methyltransferase OS=Medicago truncatula GN=MTR_3g021440 PE=4 SV=1</t>
  </si>
  <si>
    <t>Ca_05908_v1.0_kabuli</t>
  </si>
  <si>
    <t>Inositol oxygenase OS=Medicago truncatula GN=MTR_8g102150 PE=4 SV=1</t>
  </si>
  <si>
    <t>Ca_11191_v1.0_kabuli</t>
  </si>
  <si>
    <t>Putative uncharacterized protein OS=Medicago truncatula GN=MTR_4g077160 PE=4 SV=1</t>
  </si>
  <si>
    <t>Ca_16703_v1.0_kabuli</t>
  </si>
  <si>
    <t>Histone H2B OS=Solanum tuberosum GN=PGSC0003DMG400008572 PE=3 SV=1</t>
  </si>
  <si>
    <t>Ca_24167_v1.0_kabuli</t>
  </si>
  <si>
    <t>WD-40 repeat-containing protein MSI3 OS=Medicago truncatula GN=MTR_4g073080 PE=4 SV=1</t>
  </si>
  <si>
    <t>Ca_09271_v1.0_kabuli</t>
  </si>
  <si>
    <t>Ca_20994_v1.0_kabuli</t>
  </si>
  <si>
    <t>Ca_11466_v1.0_kabuli</t>
  </si>
  <si>
    <t>Putative uncharacterized protein OS=Medicago truncatula GN=MTR_5g029260 PE=1 SV=1</t>
  </si>
  <si>
    <t>Ca_24980_v1.0_kabuli</t>
  </si>
  <si>
    <t>Translation initiation factor eIF-2B delta subunit OS=Medicago truncatula GN=MTR_067s0078 PE=3 SV=1</t>
  </si>
  <si>
    <t>Ca_27096_v1.0_kabuli</t>
  </si>
  <si>
    <t>Ca_21262_v1.0_kabuli</t>
  </si>
  <si>
    <t>Ca_27746_v1.0_kabuli</t>
  </si>
  <si>
    <t>DnaJ-like protein OS=Glycine max GN=GmJ1 PE=2 SV=1</t>
  </si>
  <si>
    <t>Ca_00254_v1.0_kabuli</t>
  </si>
  <si>
    <t>PAP-specific phosphatase HAL2-like protein OS=Medicago truncatula GN=MTR_2g012510 PE=4 SV=1</t>
  </si>
  <si>
    <t>Ca_06918_v1.0_kabuli</t>
  </si>
  <si>
    <t>Meiotic recombination OS=Medicago truncatula GN=MTR_2g081100 PE=3 SV=1</t>
  </si>
  <si>
    <t>Ca_18321_v1.0_kabuli</t>
  </si>
  <si>
    <t>Ca_10185_v1.0_kabuli</t>
  </si>
  <si>
    <t>Ca_15959_v1.0_kabuli</t>
  </si>
  <si>
    <t>Ca_25223_v1.0_kabuli</t>
  </si>
  <si>
    <t>Alpha-D-xylosidase OS=Medicago truncatula GN=MTR_5g057990 PE=1 SV=1</t>
  </si>
  <si>
    <t>Ca_06256_v1.0_kabuli</t>
  </si>
  <si>
    <t>Ribosomal RNA small subunit methyltransferase A OS=Medicago truncatula GN=MTR_7g076280 PE=4 SV=1</t>
  </si>
  <si>
    <t>Ca_18271_v1.0_kabuli</t>
  </si>
  <si>
    <t>Ca_03622_v1.0_kabuli</t>
  </si>
  <si>
    <t>Ca_07684_v1.0_kabuli</t>
  </si>
  <si>
    <t>Ca_13096_v1.0_kabuli</t>
  </si>
  <si>
    <t>Stearoyl acyl carrier protein desaturase Lldd3A20 OS=Lupinus luteus PE=1 SV=1</t>
  </si>
  <si>
    <t>Ca_20464_v1.0_kabuli</t>
  </si>
  <si>
    <t>Ca_04062_v1.0_kabuli</t>
  </si>
  <si>
    <t>Ca_11312_v1.0_kabuli</t>
  </si>
  <si>
    <t>Ca_20839_v1.0_kabuli</t>
  </si>
  <si>
    <t>Ca_05909_v1.0_kabuli</t>
  </si>
  <si>
    <t>Ca_11192_v1.0_kabuli</t>
  </si>
  <si>
    <t>Ca_16704_v1.0_kabuli</t>
  </si>
  <si>
    <t>Ca_24168_v1.0_kabuli</t>
  </si>
  <si>
    <t>Putative uncharacterized protein OS=Medicago truncatula GN=MTR_4g073100 PE=2 SV=1</t>
  </si>
  <si>
    <t>Ca_09272_v1.0_kabuli</t>
  </si>
  <si>
    <t>Membrane protein, putative OS=Medicago truncatula GN=MTR_120s0007 PE=4 SV=1</t>
  </si>
  <si>
    <t>Ca_14534_v1.0_kabuli</t>
  </si>
  <si>
    <t>Ca_20995_v1.0_kabuli</t>
  </si>
  <si>
    <t>Putative uncharacterized protein OS=Medicago truncatula GN=MTR_082s0014 PE=4 SV=1</t>
  </si>
  <si>
    <t>Ca_11467_v1.0_kabuli</t>
  </si>
  <si>
    <t>Putative uncharacterized protein OS=Medicago truncatula GN=MTR_5g029310 PE=4 SV=1</t>
  </si>
  <si>
    <t>Ca_24981_v1.0_kabuli</t>
  </si>
  <si>
    <t>Cytochrome b561 OS=Medicago truncatula GN=MTR_067s0079 PE=2 SV=1</t>
  </si>
  <si>
    <t>Ca_27357_v1.0_kabuli</t>
  </si>
  <si>
    <t>F-box protein OS=Medicago truncatula GN=MTR_5g097330 PE=4 SV=1</t>
  </si>
  <si>
    <t>Ca_24967_v1.0_kabuli</t>
  </si>
  <si>
    <t>Uncharacterized protein (Fragment) OS=Prunus persica GN=PRUPE_ppb021853mg PE=4 SV=1</t>
  </si>
  <si>
    <t>Ca_21263_v1.0_kabuli</t>
  </si>
  <si>
    <t>Putative glycosyltransferase OS=Clitoria ternatea GN=CtGT22 PE=2 SV=1</t>
  </si>
  <si>
    <t>Ca_27747_v1.0_kabuli</t>
  </si>
  <si>
    <t>Ca_00255_v1.0_kabuli</t>
  </si>
  <si>
    <t>Glycine-rich protein OS=Medicago sativa PE=2 SV=1</t>
  </si>
  <si>
    <t>Ca_06919_v1.0_kabuli</t>
  </si>
  <si>
    <t>Ca_18322_v1.0_kabuli</t>
  </si>
  <si>
    <t>Ca_10186_v1.0_kabuli</t>
  </si>
  <si>
    <t>NB-LRR type disease resistance protein Rps1-k-2 OS=Medicago truncatula GN=MTR_2g014840 PE=4 SV=1</t>
  </si>
  <si>
    <t>Ca_06257_v1.0_kabuli</t>
  </si>
  <si>
    <t>Putative uncharacterized protein OS=Medicago truncatula GN=MTR_7g076270 PE=4 SV=1</t>
  </si>
  <si>
    <t>Ca_18272_v1.0_kabuli</t>
  </si>
  <si>
    <t>Beta-glucosidase OS=Medicago truncatula GN=MTR_7g051650 PE=3 SV=1</t>
  </si>
  <si>
    <t>Ca_03623_v1.0_kabuli</t>
  </si>
  <si>
    <t>Ca_07685_v1.0_kabuli</t>
  </si>
  <si>
    <t>Ca_13097_v1.0_kabuli</t>
  </si>
  <si>
    <t>Putative auxin efflux carrier protein 6 OS=Medicago truncatula GN=PIN6 PE=4 SV=1</t>
  </si>
  <si>
    <t>Ca_20757_v1.0_kabuli</t>
  </si>
  <si>
    <t>La-related protein OS=Medicago truncatula GN=MTR_1g025920 PE=4 SV=1</t>
  </si>
  <si>
    <t>Ca_04063_v1.0_kabuli</t>
  </si>
  <si>
    <t>Ca_11313_v1.0_kabuli</t>
  </si>
  <si>
    <t>Serine/threonine protein phosphatase 2A 59 kDa regulatory subunit B&amp;apos; eta isoform OS=Medicago truncatula GN=MTR_3g086010 PE=4 SV=1</t>
  </si>
  <si>
    <t>Ca_20840_v1.0_kabuli</t>
  </si>
  <si>
    <t>Major pollen allergen-like protein OS=Medicago truncatula GN=MTR_3g030900 PE=4 SV=1</t>
  </si>
  <si>
    <t>Ca_05910_v1.0_kabuli</t>
  </si>
  <si>
    <t>AP-4 complex subunit sigma-1 OS=Medicago truncatula GN=MTR_7g100010 PE=2 SV=1</t>
  </si>
  <si>
    <t>Ca_11193_v1.0_kabuli</t>
  </si>
  <si>
    <t>Ca_16705_v1.0_kabuli</t>
  </si>
  <si>
    <t>Ca_24169_v1.0_kabuli</t>
  </si>
  <si>
    <t>Wall-associated receptor kinase-like protein OS=Medicago truncatula GN=MTR_4g073140 PE=4 SV=1</t>
  </si>
  <si>
    <t>Ca_09273_v1.0_kabuli</t>
  </si>
  <si>
    <t>B3 domain-containing protein OS=Medicago truncatula GN=MTR_120s0004 PE=4 SV=1</t>
  </si>
  <si>
    <t>Ca_14535_v1.0_kabuli</t>
  </si>
  <si>
    <t>Cyclin-D1-1 OS=Medicago truncatula GN=MTR_8g063120 PE=3 SV=1</t>
  </si>
  <si>
    <t>Ca_20996_v1.0_kabuli</t>
  </si>
  <si>
    <t>Transcription factor OS=Medicago truncatula GN=MTR_082s0013 PE=4 SV=1</t>
  </si>
  <si>
    <t>Ca_11468_v1.0_kabuli</t>
  </si>
  <si>
    <t>Ca_24982_v1.0_kabuli</t>
  </si>
  <si>
    <t>Histone acetyltransferase OS=Medicago truncatula GN=MTR_3g107960 PE=4 SV=1</t>
  </si>
  <si>
    <t>Ca_24968_v1.0_kabuli</t>
  </si>
  <si>
    <t>Ca_27098_v1.0_kabuli</t>
  </si>
  <si>
    <t>Sucrose transport protein SUF1 OS=Phaseolus vulgaris PE=2 SV=1</t>
  </si>
  <si>
    <t>Ca_27640_v1.0_kabuli</t>
  </si>
  <si>
    <t>Glucan endo-1,3-beta-glucosidase OS=Medicago truncatula GN=MTR_7g085390 PE=3 SV=1</t>
  </si>
  <si>
    <t>Ca_00256_v1.0_kabuli</t>
  </si>
  <si>
    <t>Secretory carrier-associated membrane protein OS=Medicago truncatula GN=MTR_2g012560 PE=4 SV=1</t>
  </si>
  <si>
    <t>Ca_06920_v1.0_kabuli</t>
  </si>
  <si>
    <t>Ca_18323_v1.0_kabuli</t>
  </si>
  <si>
    <t>Ca_10187_v1.0_kabuli</t>
  </si>
  <si>
    <t>LAS1-like protein OS=Medicago truncatula GN=MTR_5g089190 PE=4 SV=1</t>
  </si>
  <si>
    <t>Ca_15961_v1.0_kabuli</t>
  </si>
  <si>
    <t>Ca_06258_v1.0_kabuli</t>
  </si>
  <si>
    <t>RING finger protein OS=Medicago truncatula GN=MTR_7g076250 PE=2 SV=1</t>
  </si>
  <si>
    <t>Ca_18273_v1.0_kabuli</t>
  </si>
  <si>
    <t>Ca_03624_v1.0_kabuli</t>
  </si>
  <si>
    <t>Ca_13098_v1.0_kabuli</t>
  </si>
  <si>
    <t>Ca_20758_v1.0_kabuli</t>
  </si>
  <si>
    <t>Cinnamyl alcohol dehydrogenase-related protein OS=Medicago truncatula GN=MTR_1g025950 PE=3 SV=1</t>
  </si>
  <si>
    <t>Ca_04064_v1.0_kabuli</t>
  </si>
  <si>
    <t>Nascent polypeptide-associated complex alpha subunit-like protein OS=Medicago truncatula GN=MTR_3g092980 PE=4 SV=1</t>
  </si>
  <si>
    <t>Ca_11314_v1.0_kabuli</t>
  </si>
  <si>
    <t>Neurolysin OS=Medicago truncatula GN=MTR_3g086000 PE=3 SV=1</t>
  </si>
  <si>
    <t>Ca_21142_v1.0_kabuli</t>
  </si>
  <si>
    <t>HAUS augmin-like complex subunit OS=Medicago truncatula GN=MTR_3g052180 PE=4 SV=1</t>
  </si>
  <si>
    <t>Ca_05911_v1.0_kabuli</t>
  </si>
  <si>
    <t>6-phosphofructokinase OS=Medicago truncatula GN=MTR_8g102190 PE=4 SV=1</t>
  </si>
  <si>
    <t>Ca_24170_v1.0_kabuli</t>
  </si>
  <si>
    <t>Ca_09274_v1.0_kabuli</t>
  </si>
  <si>
    <t>Predicted protein OS=Populus trichocarpa GN=POPTRDRAFT_719300 PE=4 SV=1</t>
  </si>
  <si>
    <t>Ca_14536_v1.0_kabuli</t>
  </si>
  <si>
    <t>Ca_20997_v1.0_kabuli</t>
  </si>
  <si>
    <t>Leucine-rich repeat receptor-like kinase OS=Glycine max PE=2 SV=1</t>
  </si>
  <si>
    <t>Ca_25290_v1.0_kabuli</t>
  </si>
  <si>
    <t>Ca_24969_v1.0_kabuli</t>
  </si>
  <si>
    <t>Ca_27099_v1.0_kabuli</t>
  </si>
  <si>
    <t>Sucrose transport protein SUF1 OS=Pisum sativum PE=2 SV=2</t>
  </si>
  <si>
    <t>Ca_27641_v1.0_kabuli</t>
  </si>
  <si>
    <t>GATA transcription factor OS=Medicago truncatula GN=MTR_7g085410 PE=4 SV=1</t>
  </si>
  <si>
    <t>Ca_06921_v1.0_kabuli</t>
  </si>
  <si>
    <t>mRNA, clone: RTFL01-02-J08 OS=Thellungiella halophila PE=2 SV=1</t>
  </si>
  <si>
    <t>Ca_18324_v1.0_kabuli</t>
  </si>
  <si>
    <t>Chaperone protein dnaJ OS=Medicago truncatula GN=MTR_2g044580 PE=4 SV=1</t>
  </si>
  <si>
    <t>Ca_10188_v1.0_kabuli</t>
  </si>
  <si>
    <t>Dihydropyrimidinase OS=Medicago truncatula GN=MTR_5g089280 PE=4 SV=1</t>
  </si>
  <si>
    <t>Ca_15962_v1.0_kabuli</t>
  </si>
  <si>
    <t>Endo-1,4-beta-xylanase C OS=Medicago truncatula GN=MTR_7g024420 PE=3 SV=1</t>
  </si>
  <si>
    <t>Ca_25226_v1.0_kabuli</t>
  </si>
  <si>
    <t>Ca_06259_v1.0_kabuli</t>
  </si>
  <si>
    <t>Ca_18274_v1.0_kabuli</t>
  </si>
  <si>
    <t>Ca_03625_v1.0_kabuli</t>
  </si>
  <si>
    <t>Homeobox transcription factor KN2 OS=Medicago truncatula GN=MTR_1g084060 PE=3 SV=1</t>
  </si>
  <si>
    <t>Ca_13099_v1.0_kabuli</t>
  </si>
  <si>
    <t>Ca_20759_v1.0_kabuli</t>
  </si>
  <si>
    <t>Putative uncharacterized protein OS=Medicago truncatula GN=MTR_1g025960 PE=4 SV=1</t>
  </si>
  <si>
    <t>Ca_04065_v1.0_kabuli</t>
  </si>
  <si>
    <t>Peroxidase OS=Medicago truncatula GN=MTR_3g092990 PE=3 SV=1</t>
  </si>
  <si>
    <t>Ca_11315_v1.0_kabuli</t>
  </si>
  <si>
    <t>DNA-binding protein OS=Medicago truncatula GN=MTR_3g085960 PE=4 SV=1</t>
  </si>
  <si>
    <t>Ca_21143_v1.0_kabuli</t>
  </si>
  <si>
    <t>Putative uncharacterized protein OS=Medicago truncatula GN=MTR_7g054190 PE=4 SV=1</t>
  </si>
  <si>
    <t>Ca_05912_v1.0_kabuli</t>
  </si>
  <si>
    <t>Mitochondrial-processing peptidase subunit alpha OS=Medicago truncatula GN=MTR_8g102230 PE=1 SV=1</t>
  </si>
  <si>
    <t>Ca_11195_v1.0_kabuli</t>
  </si>
  <si>
    <t>Ca_16707_v1.0_kabuli</t>
  </si>
  <si>
    <t>Ca_24171_v1.0_kabuli</t>
  </si>
  <si>
    <t>Rac-type small GTP-binding protein OS=Cicer arietinum PE=2 SV=1</t>
  </si>
  <si>
    <t>Ca_09275_v1.0_kabuli</t>
  </si>
  <si>
    <t>Putative uncharacterized protein OS=Medicago truncatula GN=MTR_142s1012 PE=4 SV=1</t>
  </si>
  <si>
    <t>Ca_14537_v1.0_kabuli</t>
  </si>
  <si>
    <t>Global transcription factor group OS=Medicago truncatula GN=MTR_4g039410 PE=4 SV=1</t>
  </si>
  <si>
    <t>Ca_20998_v1.0_kabuli</t>
  </si>
  <si>
    <t>Ca_11470_v1.0_kabuli</t>
  </si>
  <si>
    <t>Homeobox-leucine zipper protein ROC3 OS=Medicago truncatula GN=MTR_5g029320 PE=3 SV=1</t>
  </si>
  <si>
    <t>Ca_24984_v1.0_kabuli</t>
  </si>
  <si>
    <t>Ca_25291_v1.0_kabuli</t>
  </si>
  <si>
    <t>Expansin OS=Medicago truncatula GN=MTR_7g013140 PE=3 SV=1</t>
  </si>
  <si>
    <t>Ca_21266_v1.0_kabuli</t>
  </si>
  <si>
    <t>Putative uncharacterized protein (Fragment) OS=Medicago truncatula PE=1 SV=1</t>
  </si>
  <si>
    <t>Ca_27980_v1.0_kabuli</t>
  </si>
  <si>
    <t>Auxin-induced protein 6B OS=Medicago truncatula GN=MTR_4g072160 PE=4 SV=1</t>
  </si>
  <si>
    <t>Ca_00258_v1.0_kabuli</t>
  </si>
  <si>
    <t>Ca_06922_v1.0_kabuli</t>
  </si>
  <si>
    <t>Membrane associated protein OS=Medicago truncatula GN=MTR_2g081140 PE=4 SV=1</t>
  </si>
  <si>
    <t>Ca_18325_v1.0_kabuli</t>
  </si>
  <si>
    <t>RING-H2 finger protein ATL3J OS=Medicago truncatula GN=MTR_2g044570 PE=4 SV=1</t>
  </si>
  <si>
    <t>Ca_10189_v1.0_kabuli</t>
  </si>
  <si>
    <t>Ca_25227_v1.0_kabuli</t>
  </si>
  <si>
    <t>Transmembrane emp24 domain-containing protein OS=Medicago truncatula GN=MTR_5g058140 PE=3 SV=1</t>
  </si>
  <si>
    <t>Ca_06260_v1.0_kabuli</t>
  </si>
  <si>
    <t>Armadillo OS=Medicago truncatula GN=MTR_7g076220 PE=4 SV=1</t>
  </si>
  <si>
    <t>Ca_18275_v1.0_kabuli</t>
  </si>
  <si>
    <t>Ca_03626_v1.0_kabuli</t>
  </si>
  <si>
    <t>Nicotianamine synthase OS=Medicago truncatula GN=MTR_1g084050 PE=4 SV=1</t>
  </si>
  <si>
    <t>Ca_07688_v1.0_kabuli</t>
  </si>
  <si>
    <t>Ca_13100_v1.0_kabuli</t>
  </si>
  <si>
    <t>Ca_20760_v1.0_kabuli</t>
  </si>
  <si>
    <t>Expansin OS=Medicago truncatula GN=MTR_1g026020 PE=3 SV=1</t>
  </si>
  <si>
    <t>Ca_04066_v1.0_kabuli</t>
  </si>
  <si>
    <t>Putative uncharacterized protein OS=Medicago truncatula GN=MTR_3g093000 PE=4 SV=1</t>
  </si>
  <si>
    <t>Ca_11316_v1.0_kabuli</t>
  </si>
  <si>
    <t>Ca_21144_v1.0_kabuli</t>
  </si>
  <si>
    <t>Ca_05913_v1.0_kabuli</t>
  </si>
  <si>
    <t>NAC domain protein OS=Medicago truncatula GN=MTR_8g102240 PE=4 SV=1</t>
  </si>
  <si>
    <t>Ca_11196_v1.0_kabuli</t>
  </si>
  <si>
    <t>Ca_16708_v1.0_kabuli</t>
  </si>
  <si>
    <t>Ca_24172_v1.0_kabuli</t>
  </si>
  <si>
    <t>Beta-galactosidase OS=Medicago truncatula GN=MTR_4g073290 PE=3 SV=1</t>
  </si>
  <si>
    <t>Ca_09276_v1.0_kabuli</t>
  </si>
  <si>
    <t>Ethylene-responsive transcription factor OS=Medicago truncatula GN=MTR_142s1013 PE=4 SV=1</t>
  </si>
  <si>
    <t>Ca_20999_v1.0_kabuli</t>
  </si>
  <si>
    <t>Ca_11471_v1.0_kabuli</t>
  </si>
  <si>
    <t>Lysine-specific demethylase 5B OS=Medicago truncatula GN=MTR_5g029370 PE=4 SV=1</t>
  </si>
  <si>
    <t>Ca_24985_v1.0_kabuli</t>
  </si>
  <si>
    <t>Putative uncharacterized protein OS=Medicago truncatula GN=MTR_082s0033 PE=4 SV=1</t>
  </si>
  <si>
    <t>Ca_24971_v1.0_kabuli</t>
  </si>
  <si>
    <t>Putative uncharacterized protein OS=Medicago truncatula GN=MTR_4g028110 PE=4 SV=1</t>
  </si>
  <si>
    <t>Ca_27701_v1.0_kabuli</t>
  </si>
  <si>
    <t>Ca_21267_v1.0_kabuli</t>
  </si>
  <si>
    <t>Ca_28266_v1.0_kabuli</t>
  </si>
  <si>
    <t>Disease resistance protein I-2 OS=Medicago truncatula GN=MTR_089s0002 PE=4 SV=1</t>
  </si>
  <si>
    <t>Ca_00259_v1.0_kabuli</t>
  </si>
  <si>
    <t>Ca_06923_v1.0_kabuli</t>
  </si>
  <si>
    <t>Ca_18326_v1.0_kabuli</t>
  </si>
  <si>
    <t>Ca_10190_v1.0_kabuli</t>
  </si>
  <si>
    <t>Ca_15964_v1.0_kabuli</t>
  </si>
  <si>
    <t>Ca_25228_v1.0_kabuli</t>
  </si>
  <si>
    <t>Aminoacylase-1 OS=Medicago truncatula GN=MTR_5g058430 PE=4 SV=1</t>
  </si>
  <si>
    <t>Ca_06261_v1.0_kabuli</t>
  </si>
  <si>
    <t>Peroxisomal biogenesis factor 11 OS=Medicago truncatula GN=MTR_7g076200 PE=4 SV=1</t>
  </si>
  <si>
    <t>Ca_18276_v1.0_kabuli</t>
  </si>
  <si>
    <t>Putative uncharacterized protein OS=Vitis vinifera GN=VIT_17s0000g06100 PE=4 SV=1</t>
  </si>
  <si>
    <t>Ca_03627_v1.0_kabuli</t>
  </si>
  <si>
    <t>Putative uncharacterized protein OS=Medicago truncatula GN=MTR_1g084040 PE=4 SV=1</t>
  </si>
  <si>
    <t>Ca_07689_v1.0_kabuli</t>
  </si>
  <si>
    <t>Ca_13101_v1.0_kabuli</t>
  </si>
  <si>
    <t>Ca_20761_v1.0_kabuli</t>
  </si>
  <si>
    <t>26S proteasome non-ATPase regulatory subunit OS=Medicago truncatula GN=MTR_1g026030 PE=4 SV=1</t>
  </si>
  <si>
    <t>Ca_04067_v1.0_kabuli</t>
  </si>
  <si>
    <t>Putative uncharacterized protein OS=Medicago truncatula GN=MTR_3g093020 PE=4 SV=1</t>
  </si>
  <si>
    <t>Ca_11317_v1.0_kabuli</t>
  </si>
  <si>
    <t>Ca_21145_v1.0_kabuli</t>
  </si>
  <si>
    <t>Translation factor SUI1 OS=Aeschynomene ciliata PE=4 SV=1</t>
  </si>
  <si>
    <t>Ca_05914_v1.0_kabuli</t>
  </si>
  <si>
    <t>Ca_11197_v1.0_kabuli</t>
  </si>
  <si>
    <t>Ca_16709_v1.0_kabuli</t>
  </si>
  <si>
    <t>Auxin-regulated protein OS=Medicago truncatula GN=MTR_4g063130 PE=4 SV=1</t>
  </si>
  <si>
    <t>Ca_09277_v1.0_kabuli</t>
  </si>
  <si>
    <t>Ca_14539_v1.0_kabuli</t>
  </si>
  <si>
    <t>Ca_21000_v1.0_kabuli</t>
  </si>
  <si>
    <t>Putative uncharacterized protein OS=Medicago truncatula GN=MTR_8g023610 PE=4 SV=1</t>
  </si>
  <si>
    <t>Ca_11472_v1.0_kabuli</t>
  </si>
  <si>
    <t>Acyl-coenzyme A oxidase OS=Medicago truncatula GN=MTR_4g100640 PE=3 SV=1</t>
  </si>
  <si>
    <t>Ca_24986_v1.0_kabuli</t>
  </si>
  <si>
    <t>Receptor-like protein kinase OS=Medicago truncatula GN=MTR_1g039240 PE=4 SV=1</t>
  </si>
  <si>
    <t>Ca_27608_v1.0_kabuli</t>
  </si>
  <si>
    <t>Ca_21268_v1.0_kabuli</t>
  </si>
  <si>
    <t>AT-rich element binding factor 3 OS=Pisum sativum GN=ATF3 PE=2 SV=1</t>
  </si>
  <si>
    <t>Ca_28087_v1.0_kabuli</t>
  </si>
  <si>
    <t>DNA topoisomerase 2 OS=Medicago truncatula GN=MTR_3g031040 PE=3 SV=1</t>
  </si>
  <si>
    <t>Ca_00260_v1.0_kabuli</t>
  </si>
  <si>
    <t>Ca_06924_v1.0_kabuli</t>
  </si>
  <si>
    <t>Ca_18327_v1.0_kabuli</t>
  </si>
  <si>
    <t>Ca_10191_v1.0_kabuli</t>
  </si>
  <si>
    <t>Ca_15965_v1.0_kabuli</t>
  </si>
  <si>
    <t>Putative uncharacterized protein OS=Vitis vinifera GN=VITISV_030286 PE=4 SV=1</t>
  </si>
  <si>
    <t>Ca_25881_v1.0_kabuli</t>
  </si>
  <si>
    <t>Putative uncharacterized protein OS=Medicago truncatula GN=MTR_5g038260 PE=4 SV=1</t>
  </si>
  <si>
    <t>Ca_06262_v1.0_kabuli</t>
  </si>
  <si>
    <t>Cyclin-like F-box OS=Medicago truncatula GN=MtrDRAFT_AC160924g17v1 PE=4 SV=1</t>
  </si>
  <si>
    <t>Ca_18277_v1.0_kabuli</t>
  </si>
  <si>
    <t>Ca_03628_v1.0_kabuli</t>
  </si>
  <si>
    <t>Lon protease homolog, mitochondrial OS=Glycine max PE=3 SV=2</t>
  </si>
  <si>
    <t>Ca_07690_v1.0_kabuli</t>
  </si>
  <si>
    <t>Ca_13102_v1.0_kabuli</t>
  </si>
  <si>
    <t>Ca_20762_v1.0_kabuli</t>
  </si>
  <si>
    <t>Pentatricopeptide repeat-containing protein OS=Medicago truncatula GN=MTR_1g005310 PE=4 SV=1</t>
  </si>
  <si>
    <t>Ca_04068_v1.0_kabuli</t>
  </si>
  <si>
    <t>Auxin conjugate hydrolase OS=Medicago truncatula GN=IAR33 PE=2 SV=1</t>
  </si>
  <si>
    <t>Ca_11318_v1.0_kabuli</t>
  </si>
  <si>
    <t>Glyceraldehyde 3-phosphate dehydrogenase OS=Medicago truncatula GN=MTR_3g085850 PE=1 SV=1</t>
  </si>
  <si>
    <t>Ca_05915_v1.0_kabuli</t>
  </si>
  <si>
    <t>Leucine-rich repeat receptor protein kinase EXS OS=Medicago truncatula GN=MTR_8g102260 PE=4 SV=1</t>
  </si>
  <si>
    <t>Ca_11198_v1.0_kabuli</t>
  </si>
  <si>
    <t>Ca_16710_v1.0_kabuli</t>
  </si>
  <si>
    <t>MYB transcription factor OS=Medicago truncatula GN=MTR_4g063100 PE=4 SV=1</t>
  </si>
  <si>
    <t>Ca_24230_v1.0_kabuli</t>
  </si>
  <si>
    <t>Ca_09278_v1.0_kabuli</t>
  </si>
  <si>
    <t>Putative uncharacterized protein OS=Medicago truncatula GN=MTR_142s1018 PE=4 SV=1</t>
  </si>
  <si>
    <t>Ca_14540_v1.0_kabuli</t>
  </si>
  <si>
    <t>Uncharacterized protein OS=Medicago truncatula GN=MTR_8g063150 PE=2 SV=1</t>
  </si>
  <si>
    <t>Ca_21001_v1.0_kabuli</t>
  </si>
  <si>
    <t>Putative uncharacterized protein OS=Medicago truncatula GN=MTR_8g106170 PE=4 SV=1</t>
  </si>
  <si>
    <t>Ca_11473_v1.0_kabuli</t>
  </si>
  <si>
    <t>Two-component response regulator EHD1 OS=Medicago truncatula GN=MTR_5g029470 PE=4 SV=1</t>
  </si>
  <si>
    <t>Ca_28065_v1.0_kabuli</t>
  </si>
  <si>
    <t>Ca_24973_v1.0_kabuli</t>
  </si>
  <si>
    <t>Ca_27609_v1.0_kabuli</t>
  </si>
  <si>
    <t>Ca_21269_v1.0_kabuli</t>
  </si>
  <si>
    <t>Ca_27936_v1.0_kabuli</t>
  </si>
  <si>
    <t>Ca_00261_v1.0_kabuli</t>
  </si>
  <si>
    <t>Lysine ketoglutarate reductase trans-splicing-like protein OS=Medicago truncatula GN=MTR_2g012570 PE=4 SV=1</t>
  </si>
  <si>
    <t>Ca_06925_v1.0_kabuli</t>
  </si>
  <si>
    <t>Ca_18328_v1.0_kabuli</t>
  </si>
  <si>
    <t>Ca_10192_v1.0_kabuli</t>
  </si>
  <si>
    <t>Parvulin-type peptidyl prolyl cis/trans isomerase OS=Lotus japonicus GN=pin3 PE=2 SV=1</t>
  </si>
  <si>
    <t>Ca_25882_v1.0_kabuli</t>
  </si>
  <si>
    <t>Homeobox-leucine zipper protein ATHB-16 OS=Medicago truncatula GN=MTR_5g038280 PE=3 SV=1</t>
  </si>
  <si>
    <t>Ca_06263_v1.0_kabuli</t>
  </si>
  <si>
    <t>Ca_18278_v1.0_kabuli</t>
  </si>
  <si>
    <t>Ca_03629_v1.0_kabuli</t>
  </si>
  <si>
    <t>Putative uncharacterized protein OS=Medicago truncatula GN=MTR_1g084010 PE=4 SV=1</t>
  </si>
  <si>
    <t>Ca_07691_v1.0_kabuli</t>
  </si>
  <si>
    <t>Ca_13103_v1.0_kabuli</t>
  </si>
  <si>
    <t>Ca_20763_v1.0_kabuli</t>
  </si>
  <si>
    <t>Ca_04069_v1.0_kabuli</t>
  </si>
  <si>
    <t>NAC domain-containing protein OS=Medicago truncatula GN=MTR_3g093050 PE=4 SV=1</t>
  </si>
  <si>
    <t>Ca_11319_v1.0_kabuli</t>
  </si>
  <si>
    <t>Serine/threonine protein phosphatase 6 regulatory ankyrin repeat subunit C OS=Medicago truncatula GN=MTR_3g085830 PE=4 SV=1</t>
  </si>
  <si>
    <t>Ca_05916_v1.0_kabuli</t>
  </si>
  <si>
    <t>Ca_11199_v1.0_kabuli</t>
  </si>
  <si>
    <t>Ca_16711_v1.0_kabuli</t>
  </si>
  <si>
    <t>Ca_24231_v1.0_kabuli</t>
  </si>
  <si>
    <t>Ca_09279_v1.0_kabuli</t>
  </si>
  <si>
    <t>Zeaxanthin epoxidase, chloroplastic OS=Medicago truncatula GN=MTR_142s1020 PE=3 SV=1</t>
  </si>
  <si>
    <t>Ca_14541_v1.0_kabuli</t>
  </si>
  <si>
    <t>F-box protein OS=Medicago truncatula GN=MTR_122s0045 PE=4 SV=1</t>
  </si>
  <si>
    <t>Ca_21002_v1.0_kabuli</t>
  </si>
  <si>
    <t>Protein STRUBBELIG-RECEPTOR FAMILY OS=Medicago truncatula GN=MTR_8g023560 PE=4 SV=1</t>
  </si>
  <si>
    <t>Ca_11474_v1.0_kabuli</t>
  </si>
  <si>
    <t>CCP-like protein OS=Medicago truncatula GN=MTR_5g029510 PE=4 SV=1</t>
  </si>
  <si>
    <t>Ca_25295_v1.0_kabuli</t>
  </si>
  <si>
    <t>Ca_24974_v1.0_kabuli</t>
  </si>
  <si>
    <t>Ca_27804_v1.0_kabuli</t>
  </si>
  <si>
    <t>Translocase of inner mitochondrial membrane TIM23 OS=Medicago truncatula GN=MTR_8g018780 PE=4 SV=1</t>
  </si>
  <si>
    <t>Ca_21270_v1.0_kabuli</t>
  </si>
  <si>
    <t>Ca_27310_v1.0_kabuli</t>
  </si>
  <si>
    <t>Putative uncharacterized protein OS=Medicago truncatula GN=MTR_7g102410 PE=4 SV=1</t>
  </si>
  <si>
    <t>Ca_00262_v1.0_kabuli</t>
  </si>
  <si>
    <t>Ca_06926_v1.0_kabuli</t>
  </si>
  <si>
    <t>Cyclin-D1-1 OS=Medicago truncatula GN=MTR_2g081170 PE=3 SV=1</t>
  </si>
  <si>
    <t>Ca_18329_v1.0_kabuli</t>
  </si>
  <si>
    <t>Ca_10193_v1.0_kabuli</t>
  </si>
  <si>
    <t>Ca_15967_v1.0_kabuli</t>
  </si>
  <si>
    <t>Uncharacterized protein OS=Solanum lycopersicum GN=Solyc01g107390.2 PE=4 SV=1</t>
  </si>
  <si>
    <t>Ca_25883_v1.0_kabuli</t>
  </si>
  <si>
    <t>Ca_06264_v1.0_kabuli</t>
  </si>
  <si>
    <t>Generic methyltransferase OS=Medicago truncatula GN=MTR_7g076170 PE=4 SV=1</t>
  </si>
  <si>
    <t>Ca_18279_v1.0_kabuli</t>
  </si>
  <si>
    <t>Ca_03630_v1.0_kabuli</t>
  </si>
  <si>
    <t>Putative uncharacterized protein OS=Medicago truncatula GN=MTR_1g084000 PE=4 SV=1</t>
  </si>
  <si>
    <t>Ca_07692_v1.0_kabuli</t>
  </si>
  <si>
    <t>Ca_13104_v1.0_kabuli</t>
  </si>
  <si>
    <t>Ca_20764_v1.0_kabuli</t>
  </si>
  <si>
    <t>Calcium-dependent protein kinase OS=Medicago truncatula GN=MTR_1g026190 PE=4 SV=1</t>
  </si>
  <si>
    <t>Ca_04070_v1.0_kabuli</t>
  </si>
  <si>
    <t>Calcium-binding protein, putative OS=Medicago truncatula GN=MTR_3g093070 PE=4 SV=1</t>
  </si>
  <si>
    <t>Ca_11320_v1.0_kabuli</t>
  </si>
  <si>
    <t>Ca_21148_v1.0_kabuli</t>
  </si>
  <si>
    <t>Calcium dependent protein kinase 3 OS=Medicago truncatula PE=2 SV=1</t>
  </si>
  <si>
    <t>Ca_05917_v1.0_kabuli</t>
  </si>
  <si>
    <t>Derlin-1 OS=Medicago truncatula GN=MTR_8g102300 PE=2 SV=1</t>
  </si>
  <si>
    <t>Ca_11200_v1.0_kabuli</t>
  </si>
  <si>
    <t>Ca_16712_v1.0_kabuli</t>
  </si>
  <si>
    <t>Aquaporin TIP1-1 OS=Medicago truncatula GN=MTR_4g063090 PE=3 SV=1</t>
  </si>
  <si>
    <t>Ca_24232_v1.0_kabuli</t>
  </si>
  <si>
    <t>Aldose reductase OS=Medicago truncatula GN=MTR_4g021350 PE=1 SV=1</t>
  </si>
  <si>
    <t>Ca_09280_v1.0_kabuli</t>
  </si>
  <si>
    <t>Putative uncharacterized protein OS=Medicago truncatula GN=MTR_142s1022 PE=4 SV=1</t>
  </si>
  <si>
    <t>Ca_14542_v1.0_kabuli</t>
  </si>
  <si>
    <t>Phosphoribosylformylglycinamidine cyclo-ligase OS=Medicago truncatula GN=MTR_8g093860 PE=2 SV=1</t>
  </si>
  <si>
    <t>Ca_21003_v1.0_kabuli</t>
  </si>
  <si>
    <t>Ca_11475_v1.0_kabuli</t>
  </si>
  <si>
    <t>Ca_23068_v1.0_kabuli</t>
  </si>
  <si>
    <t>Ca_25296_v1.0_kabuli</t>
  </si>
  <si>
    <t>Ca_27805_v1.0_kabuli</t>
  </si>
  <si>
    <t>Ca_21271_v1.0_kabuli</t>
  </si>
  <si>
    <t>Trehalose-phosphate phosphatase OS=Medicago truncatula GN=MTR_100s0025 PE=4 SV=1</t>
  </si>
  <si>
    <t>Ca_27311_v1.0_kabuli</t>
  </si>
  <si>
    <t>Thaumatin-like protein OS=Medicago truncatula GN=MTR_7g102380 PE=4 SV=1</t>
  </si>
  <si>
    <t>Ca_00263_v1.0_kabuli</t>
  </si>
  <si>
    <t>Ca_06927_v1.0_kabuli</t>
  </si>
  <si>
    <t>Ubiquitin carboxyl-terminal hydrolase OS=Medicago truncatula GN=MTR_2g081180 PE=3 SV=1</t>
  </si>
  <si>
    <t>Ca_18330_v1.0_kabuli</t>
  </si>
  <si>
    <t>Ca_10194_v1.0_kabuli</t>
  </si>
  <si>
    <t>Vesicle-associated membrane protein 7C OS=Medicago truncatula GN=MTR_5g089370 PE=4 SV=1</t>
  </si>
  <si>
    <t>Ca_15968_v1.0_kabuli</t>
  </si>
  <si>
    <t>Iron regulated transporter OS=Medicago truncatula GN=MTR_8g105030 PE=4 SV=1</t>
  </si>
  <si>
    <t>Ca_06265_v1.0_kabuli</t>
  </si>
  <si>
    <t>Ca_18280_v1.0_kabuli</t>
  </si>
  <si>
    <t>Ca_03631_v1.0_kabuli</t>
  </si>
  <si>
    <t>Lon protease-like protein OS=Medicago truncatula GN=MTR_1g083990 PE=3 SV=1</t>
  </si>
  <si>
    <t>Ca_07693_v1.0_kabuli</t>
  </si>
  <si>
    <t>Ca_13105_v1.0_kabuli</t>
  </si>
  <si>
    <t>Ca_20765_v1.0_kabuli</t>
  </si>
  <si>
    <t>Ca_04071_v1.0_kabuli</t>
  </si>
  <si>
    <t>Ribosomal protein L9 OS=Medicago truncatula GN=MTR_3g093110 PE=1 SV=1</t>
  </si>
  <si>
    <t>Ca_11321_v1.0_kabuli</t>
  </si>
  <si>
    <t>DNA polymerase alpha subunit B OS=Medicago truncatula GN=MTR_3g085750 PE=3 SV=1</t>
  </si>
  <si>
    <t>Ca_21149_v1.0_kabuli</t>
  </si>
  <si>
    <t>Ca_05918_v1.0_kabuli</t>
  </si>
  <si>
    <t>Profilin OS=Medicago truncatula GN=MTR_8g102310 PE=3 SV=1</t>
  </si>
  <si>
    <t>Ca_11201_v1.0_kabuli</t>
  </si>
  <si>
    <t>Glycylpeptide N-tetradecanoyltransferase OS=Glycine max PE=3 SV=1</t>
  </si>
  <si>
    <t>Ca_16713_v1.0_kabuli</t>
  </si>
  <si>
    <t>Ca_24233_v1.0_kabuli</t>
  </si>
  <si>
    <t>Ca_09281_v1.0_kabuli</t>
  </si>
  <si>
    <t>RNA-binding protein OS=Medicago truncatula GN=MTR_142s1023 PE=4 SV=1</t>
  </si>
  <si>
    <t>Ca_14543_v1.0_kabuli</t>
  </si>
  <si>
    <t>Ca_21004_v1.0_kabuli</t>
  </si>
  <si>
    <t>Kinesin-4 OS=Medicago truncatula GN=MTR_8g023500 PE=3 SV=1</t>
  </si>
  <si>
    <t>Ca_11476_v1.0_kabuli</t>
  </si>
  <si>
    <t>Shikimate kinase-like protein OS=Medicago truncatula GN=MTR_5g029550 PE=4 SV=1</t>
  </si>
  <si>
    <t>Ca_23069_v1.0_kabuli</t>
  </si>
  <si>
    <t>Lipoxygenase OS=Medicago truncatula GN=MTR_8g018570 PE=3 SV=1</t>
  </si>
  <si>
    <t>Ca_25297_v1.0_kabuli</t>
  </si>
  <si>
    <t>Ca_27752_v1.0_kabuli</t>
  </si>
  <si>
    <t>Ca_26916_v1.0_kabuli</t>
  </si>
  <si>
    <t>DNA binding protein OS=Medicago truncatula GN=MTR_3g027650 PE=4 SV=1</t>
  </si>
  <si>
    <t>Ca_27312_v1.0_kabuli</t>
  </si>
  <si>
    <t>Ca_00264_v1.0_kabuli</t>
  </si>
  <si>
    <t>Ca_06928_v1.0_kabuli</t>
  </si>
  <si>
    <t>tRNA (guanine(37)-N1)-methyltransferase OS=Glycine max PE=3 SV=1</t>
  </si>
  <si>
    <t>Ca_18331_v1.0_kabuli</t>
  </si>
  <si>
    <t>Sucrose synthase OS=Pisum sativum GN=sus3 PE=1 SV=1</t>
  </si>
  <si>
    <t>Ca_10195_v1.0_kabuli</t>
  </si>
  <si>
    <t>Putative uncharacterized protein OS=Medicago truncatula GN=MTR_5g089380 PE=4 SV=1</t>
  </si>
  <si>
    <t>Ca_15969_v1.0_kabuli</t>
  </si>
  <si>
    <t>Ca_25885_v1.0_kabuli</t>
  </si>
  <si>
    <t>Nitrate transporter NTL1 OS=Medicago truncatula GN=MTR_5g038380 PE=4 SV=1</t>
  </si>
  <si>
    <t>Ca_06266_v1.0_kabuli</t>
  </si>
  <si>
    <t>Putative uncharacterized protein OS=Medicago truncatula GN=MTR_7g076150 PE=4 SV=1</t>
  </si>
  <si>
    <t>Ca_03632_v1.0_kabuli</t>
  </si>
  <si>
    <t>Calreticulin OS=Medicago truncatula GN=MTR_1g083960 PE=1 SV=1</t>
  </si>
  <si>
    <t>Ca_07694_v1.0_kabuli</t>
  </si>
  <si>
    <t>Ca_13106_v1.0_kabuli</t>
  </si>
  <si>
    <t>Ca_20766_v1.0_kabuli</t>
  </si>
  <si>
    <t>Putative uncharacterized protein OS=Medicago truncatula GN=MTR_1g026100 PE=4 SV=1</t>
  </si>
  <si>
    <t>Ca_04072_v1.0_kabuli</t>
  </si>
  <si>
    <t>Ca_11322_v1.0_kabuli</t>
  </si>
  <si>
    <t>Ca_21150_v1.0_kabuli</t>
  </si>
  <si>
    <t>Ca_05919_v1.0_kabuli</t>
  </si>
  <si>
    <t>Profilin OS=Lotus japonicus PE=2 SV=1</t>
  </si>
  <si>
    <t>Ca_11202_v1.0_kabuli</t>
  </si>
  <si>
    <t>Altered inheritance rate of mitochondria protein OS=Medicago truncatula GN=MTR_4g077510 PE=4 SV=1</t>
  </si>
  <si>
    <t>Ca_16714_v1.0_kabuli</t>
  </si>
  <si>
    <t>Putative uncharacterized protein OS=Medicago truncatula GN=MTR_4g063070 PE=4 SV=1</t>
  </si>
  <si>
    <t>Ca_24234_v1.0_kabuli</t>
  </si>
  <si>
    <t>Ca_09282_v1.0_kabuli</t>
  </si>
  <si>
    <t>Ca_14544_v1.0_kabuli</t>
  </si>
  <si>
    <t>Nucleotide pyrophosphatase/phosphodiesterase OS=Medicago truncatula GN=MTR_8g063080 PE=4 SV=1</t>
  </si>
  <si>
    <t>Ca_21005_v1.0_kabuli</t>
  </si>
  <si>
    <t>GDP-fucose protein-O-fucosyltransferase OS=Medicago truncatula GN=MTR_8g023490 PE=4 SV=1</t>
  </si>
  <si>
    <t>Ca_11477_v1.0_kabuli</t>
  </si>
  <si>
    <t>Ca_23070_v1.0_kabuli</t>
  </si>
  <si>
    <t>GRAS family transcription factor OS=Medicago truncatula GN=MTR_3g022830 PE=4 SV=1</t>
  </si>
  <si>
    <t>Ca_25298_v1.0_kabuli</t>
  </si>
  <si>
    <t>Ca_27730_v1.0_kabuli</t>
  </si>
  <si>
    <t>Ca_27690_v1.0_kabuli</t>
  </si>
  <si>
    <t>Ca_00265_v1.0_kabuli</t>
  </si>
  <si>
    <t>Ca_06929_v1.0_kabuli</t>
  </si>
  <si>
    <t>Ca_10196_v1.0_kabuli</t>
  </si>
  <si>
    <t>Ca_25886_v1.0_kabuli</t>
  </si>
  <si>
    <t>Putative uncharacterized protein OS=Medicago truncatula GN=MTR_5g038410 PE=4 SV=1</t>
  </si>
  <si>
    <t>Ca_06267_v1.0_kabuli</t>
  </si>
  <si>
    <t>Homeodomain protein (HB2) OS=Medicago truncatula GN=MTR_7g076080 PE=3 SV=1</t>
  </si>
  <si>
    <t>Ca_18282_v1.0_kabuli</t>
  </si>
  <si>
    <t>Ca_03633_v1.0_kabuli</t>
  </si>
  <si>
    <t>Universal stress protein A-like protein OS=Medicago truncatula GN=MTR_1g083950 PE=4 SV=1</t>
  </si>
  <si>
    <t>Ca_07695_v1.0_kabuli</t>
  </si>
  <si>
    <t>Ca_13107_v1.0_kabuli</t>
  </si>
  <si>
    <t>Ca_20767_v1.0_kabuli</t>
  </si>
  <si>
    <t>Syringolide-induced protein 14-1-1 OS=Medicago truncatula GN=MTR_1g026110 PE=4 SV=1</t>
  </si>
  <si>
    <t>Ca_11323_v1.0_kabuli</t>
  </si>
  <si>
    <t>Ca_21151_v1.0_kabuli</t>
  </si>
  <si>
    <t>Ca_05920_v1.0_kabuli</t>
  </si>
  <si>
    <t>Ca_11203_v1.0_kabuli</t>
  </si>
  <si>
    <t>Putative uncharacterized protein OS=Medicago truncatula GN=MTR_4g077550 PE=4 SV=1</t>
  </si>
  <si>
    <t>Ca_16715_v1.0_kabuli</t>
  </si>
  <si>
    <t>Ca_09283_v1.0_kabuli</t>
  </si>
  <si>
    <t>Rsmv23 protein OS=Glycine max PE=2 SV=1</t>
  </si>
  <si>
    <t>Ca_21006_v1.0_kabuli</t>
  </si>
  <si>
    <t>Ca_23071_v1.0_kabuli</t>
  </si>
  <si>
    <t>Ca_26900_v1.0_kabuli</t>
  </si>
  <si>
    <t>Ca_24730_v1.0_kabuli</t>
  </si>
  <si>
    <t>Ca_26918_v1.0_kabuli</t>
  </si>
  <si>
    <t>Ca_27691_v1.0_kabuli</t>
  </si>
  <si>
    <t>Ca_00266_v1.0_kabuli</t>
  </si>
  <si>
    <t>Ca_06930_v1.0_kabuli</t>
  </si>
  <si>
    <t>Calcium-binding EF-hand OS=Medicago truncatula GN=MTR_2g081300 PE=4 SV=1</t>
  </si>
  <si>
    <t>Ca_18333_v1.0_kabuli</t>
  </si>
  <si>
    <t>Ca_10197_v1.0_kabuli</t>
  </si>
  <si>
    <t>Rho GTPase-activating protein OS=Medicago truncatula GN=MTR_5g089490 PE=4 SV=1</t>
  </si>
  <si>
    <t>Ca_15971_v1.0_kabuli</t>
  </si>
  <si>
    <t>BZIP transcription factor bZIP35 OS=Glycine max GN=bZIP35 PE=2 SV=1</t>
  </si>
  <si>
    <t>Ca_25887_v1.0_kabuli</t>
  </si>
  <si>
    <t>Ca_06268_v1.0_kabuli</t>
  </si>
  <si>
    <t>Shaggy-related protein kinase OS=Medicago truncatula GN=MTR_7g076030 PE=4 SV=1</t>
  </si>
  <si>
    <t>Ca_07696_v1.0_kabuli</t>
  </si>
  <si>
    <t>Ca_13108_v1.0_kabuli</t>
  </si>
  <si>
    <t>Ca_20768_v1.0_kabuli</t>
  </si>
  <si>
    <t>Ca_11324_v1.0_kabuli</t>
  </si>
  <si>
    <t>Putative uncharacterized protein OS=Medicago truncatula GN=MTR_3g085680 PE=4 SV=1</t>
  </si>
  <si>
    <t>Ca_21152_v1.0_kabuli</t>
  </si>
  <si>
    <t>Ca_05921_v1.0_kabuli</t>
  </si>
  <si>
    <t>Ca_11204_v1.0_kabuli</t>
  </si>
  <si>
    <t>Ca_16716_v1.0_kabuli</t>
  </si>
  <si>
    <t>NDX1 homeobox protein OS=Lotus japonicus GN=ndx1 PE=2 SV=1</t>
  </si>
  <si>
    <t>Ca_09284_v1.0_kabuli</t>
  </si>
  <si>
    <t>Ca_14546_v1.0_kabuli</t>
  </si>
  <si>
    <t>Lectin protein C-25 OS=Cicer arietinum PE=2 SV=1</t>
  </si>
  <si>
    <t>Ca_21351_v1.0_kabuli</t>
  </si>
  <si>
    <t>Putative uncharacterized protein OS=Medicago truncatula GN=MTR_5g033610 PE=4 SV=1</t>
  </si>
  <si>
    <t>Ca_23072_v1.0_kabuli</t>
  </si>
  <si>
    <t>Ca_24731_v1.0_kabuli</t>
  </si>
  <si>
    <t>Pentatricopeptide repeat-containing protein OS=Medicago truncatula GN=MTR_5g006570 PE=4 SV=1</t>
  </si>
  <si>
    <t>Ca_26919_v1.0_kabuli</t>
  </si>
  <si>
    <t>Ca_25761_v1.0_kabuli</t>
  </si>
  <si>
    <t>Ca_27400_v1.0_kabuli</t>
  </si>
  <si>
    <t>Nodulation receptor kinase OS=Medicago truncatula GN=MTR_6g069030 PE=4 SV=1</t>
  </si>
  <si>
    <t>Ca_00267_v1.0_kabuli</t>
  </si>
  <si>
    <t>Katanin p80 WD40-containing subunit B1 OS=Medicago truncatula GN=MTR_2g012630 PE=4 SV=1</t>
  </si>
  <si>
    <t>Ca_06931_v1.0_kabuli</t>
  </si>
  <si>
    <t>Serine/threonine-protein kinase OS=Medicago truncatula GN=MTR_2g081470 PE=3 SV=1</t>
  </si>
  <si>
    <t>Ca_10198_v1.0_kabuli</t>
  </si>
  <si>
    <t>Ca_15972_v1.0_kabuli</t>
  </si>
  <si>
    <t>Ca_25888_v1.0_kabuli</t>
  </si>
  <si>
    <t>Putative uncharacterized protein OS=Medicago truncatula GN=MTR_5g038440 PE=4 SV=1</t>
  </si>
  <si>
    <t>Ca_06269_v1.0_kabuli</t>
  </si>
  <si>
    <t>Pentatricopeptide repeat-containing protein OS=Medicago truncatula GN=MTR_7g076020 PE=4 SV=1</t>
  </si>
  <si>
    <t>Ca_18284_v1.0_kabuli</t>
  </si>
  <si>
    <t>Ca_03635_v1.0_kabuli</t>
  </si>
  <si>
    <t>Ca_07697_v1.0_kabuli</t>
  </si>
  <si>
    <t>Ca_13109_v1.0_kabuli</t>
  </si>
  <si>
    <t>Pentatricopeptide repeat-containing protein OS=Medicago truncatula GN=MTR_7g027940 PE=4 SV=1</t>
  </si>
  <si>
    <t>Ca_20769_v1.0_kabuli</t>
  </si>
  <si>
    <t>Glutathione S-transferase OS=Medicago truncatula GN=MTR_1g026140 PE=1 SV=1</t>
  </si>
  <si>
    <t>Ca_04075_v1.0_kabuli</t>
  </si>
  <si>
    <t>UNC93-like protein C922.05c OS=Medicago truncatula GN=MTR_3g093270 PE=4 SV=1</t>
  </si>
  <si>
    <t>Ca_11325_v1.0_kabuli</t>
  </si>
  <si>
    <t>Ca_21153_v1.0_kabuli</t>
  </si>
  <si>
    <t>Putative uncharacterized protein OS=Medicago truncatula GN=MTR_3g051510 PE=4 SV=1</t>
  </si>
  <si>
    <t>Ca_05922_v1.0_kabuli</t>
  </si>
  <si>
    <t>Pectinesterase OS=Medicago truncatula GN=MTR_8g102380 PE=3 SV=1</t>
  </si>
  <si>
    <t>Ca_11205_v1.0_kabuli</t>
  </si>
  <si>
    <t>Serine/threonine protein phosphatase 4 regulatory subunit OS=Medicago truncatula GN=MTR_4g077610 PE=4 SV=1</t>
  </si>
  <si>
    <t>Ca_16717_v1.0_kabuli</t>
  </si>
  <si>
    <t>Glutelin type-A OS=Medicago truncatula GN=MTR_4g072780 PE=4 SV=1</t>
  </si>
  <si>
    <t>Ca_24237_v1.0_kabuli</t>
  </si>
  <si>
    <t>Disease resistance-like protein GS6-2 (Fragment) OS=Medicago truncatula GN=MTR_6g008080 PE=4 SV=1</t>
  </si>
  <si>
    <t>Ca_09285_v1.0_kabuli</t>
  </si>
  <si>
    <t>Nicotinate phosphoribosyltransferase-like protein OS=Medicago truncatula PE=2 SV=1</t>
  </si>
  <si>
    <t>Ca_14547_v1.0_kabuli</t>
  </si>
  <si>
    <t>DEAD-box ATP-dependent RNA helicase OS=Medicago truncatula GN=MTR_8g062720 PE=4 SV=1</t>
  </si>
  <si>
    <t>Ca_21352_v1.0_kabuli</t>
  </si>
  <si>
    <t>Ca_11480_v1.0_kabuli</t>
  </si>
  <si>
    <t>Plastoglobulin-1 OS=Medicago truncatula GN=MTR_5g029590 PE=4 SV=1</t>
  </si>
  <si>
    <t>Ca_23073_v1.0_kabuli</t>
  </si>
  <si>
    <t>Crossover junction endonuclease MUS81 OS=Medicago truncatula GN=MTR_3g022850 PE=4 SV=1</t>
  </si>
  <si>
    <t>Ca_24732_v1.0_kabuli</t>
  </si>
  <si>
    <t>Ca_27401_v1.0_kabuli</t>
  </si>
  <si>
    <t>Ca_00268_v1.0_kabuli</t>
  </si>
  <si>
    <t>Leucine-rich repeat receptor-like protein kinase OS=Medicago truncatula GN=MTR_2g012670 PE=4 SV=1</t>
  </si>
  <si>
    <t>Ca_18335_v1.0_kabuli</t>
  </si>
  <si>
    <t>Ca_10199_v1.0_kabuli</t>
  </si>
  <si>
    <t>Ca_15973_v1.0_kabuli</t>
  </si>
  <si>
    <t>N-acetyltransferase, putative OS=Medicago truncatula GN=MTR_1g018030 PE=2 SV=1</t>
  </si>
  <si>
    <t>Ca_25921_v1.0_kabuli</t>
  </si>
  <si>
    <t>Leucine-rich repeat-containing protein OS=Medicago truncatula GN=MTR_5g064040 PE=4 SV=1</t>
  </si>
  <si>
    <t>Ca_06270_v1.0_kabuli</t>
  </si>
  <si>
    <t>E3 ubiquitin-protein ligase OS=Medicago truncatula GN=MTR_7g076010 PE=4 SV=1</t>
  </si>
  <si>
    <t>Ca_18285_v1.0_kabuli</t>
  </si>
  <si>
    <t>Ca_03636_v1.0_kabuli</t>
  </si>
  <si>
    <t>Pentatricopeptide repeat-containing protein OS=Medicago truncatula GN=MTR_1g083890 PE=4 SV=1</t>
  </si>
  <si>
    <t>Ca_07698_v1.0_kabuli</t>
  </si>
  <si>
    <t>Ca_13110_v1.0_kabuli</t>
  </si>
  <si>
    <t>Ca_20770_v1.0_kabuli</t>
  </si>
  <si>
    <t>Ca_04076_v1.0_kabuli</t>
  </si>
  <si>
    <t>Ca_11326_v1.0_kabuli</t>
  </si>
  <si>
    <t>CCP OS=Medicago truncatula GN=MTR_3g085660 PE=4 SV=1</t>
  </si>
  <si>
    <t>Ca_21154_v1.0_kabuli</t>
  </si>
  <si>
    <t>Ca_05923_v1.0_kabuli</t>
  </si>
  <si>
    <t>Putative uncharacterized protein OS=Medicago truncatula GN=MTR_8g102400 PE=4 SV=1</t>
  </si>
  <si>
    <t>Ca_11206_v1.0_kabuli</t>
  </si>
  <si>
    <t>Putative uncharacterized protein OS=Medicago truncatula GN=MTR_4g077620 PE=4 SV=1</t>
  </si>
  <si>
    <t>Ca_16718_v1.0_kabuli</t>
  </si>
  <si>
    <t>Ca_24238_v1.0_kabuli</t>
  </si>
  <si>
    <t>Nbs-lrr resistance protein OS=Medicago truncatula GN=MTR_4g020640 PE=4 SV=1</t>
  </si>
  <si>
    <t>Ca_21353_v1.0_kabuli</t>
  </si>
  <si>
    <t>Ca_11481_v1.0_kabuli</t>
  </si>
  <si>
    <t>Ca_23074_v1.0_kabuli</t>
  </si>
  <si>
    <t>Ca_24733_v1.0_kabuli</t>
  </si>
  <si>
    <t>Ca_26522_v1.0_kabuli</t>
  </si>
  <si>
    <t>Avr9/Cf-9 rapidly elicited protein OS=Medicago truncatula GN=MTR_4g113710 PE=4 SV=1</t>
  </si>
  <si>
    <t>Ca_25763_v1.0_kabuli</t>
  </si>
  <si>
    <t>Putative uncharacterized protein OS=Vitis vinifera GN=VIT_17s0000g07160 PE=4 SV=1</t>
  </si>
  <si>
    <t>Ca_27402_v1.0_kabuli</t>
  </si>
  <si>
    <t>Ca_00269_v1.0_kabuli</t>
  </si>
  <si>
    <t>Ca_06933_v1.0_kabuli</t>
  </si>
  <si>
    <t>Nuclear transcription factor Y subunit C-1 OS=Medicago truncatula GN=NF-YC11 PE=4 SV=1</t>
  </si>
  <si>
    <t>Ca_10200_v1.0_kabuli</t>
  </si>
  <si>
    <t>Putative uncharacterized protein OS=Medicago truncatula GN=MTR_5g089100 PE=4 SV=1</t>
  </si>
  <si>
    <t>Ca_15974_v1.0_kabuli</t>
  </si>
  <si>
    <t>Uncharacterized protein OS=Prunus persica GN=PRUPE_ppa015116mg PE=4 SV=1</t>
  </si>
  <si>
    <t>Ca_25922_v1.0_kabuli</t>
  </si>
  <si>
    <t>Aquaporin NIP1-1 OS=Medicago truncatula GN=MTR_5g063930 PE=3 SV=1</t>
  </si>
  <si>
    <t>Ca_06271_v1.0_kabuli</t>
  </si>
  <si>
    <t>Putative uncharacterized protein OS=Medicago truncatula GN=MTR_7g076000 PE=4 SV=1</t>
  </si>
  <si>
    <t>Ca_18286_v1.0_kabuli</t>
  </si>
  <si>
    <t>Ca_03637_v1.0_kabuli</t>
  </si>
  <si>
    <t>Ca_07699_v1.0_kabuli</t>
  </si>
  <si>
    <t>Ca_13111_v1.0_kabuli</t>
  </si>
  <si>
    <t>MADS box protein PIa OS=Lotus japonicus PE=2 SV=1</t>
  </si>
  <si>
    <t>Ca_20771_v1.0_kabuli</t>
  </si>
  <si>
    <t>Ca_11327_v1.0_kabuli</t>
  </si>
  <si>
    <t>Cyclin dependent kinase OS=Medicago truncatula GN=MTR_3g085650 PE=4 SV=1</t>
  </si>
  <si>
    <t>Ca_21155_v1.0_kabuli</t>
  </si>
  <si>
    <t>Putative uncharacterized protein OS=Medicago truncatula GN=MTR_3g051430 PE=4 SV=1</t>
  </si>
  <si>
    <t>Ca_05924_v1.0_kabuli</t>
  </si>
  <si>
    <t>Hexokinase OS=Medicago truncatula GN=MTR_8g102460 PE=3 SV=1</t>
  </si>
  <si>
    <t>Ca_11207_v1.0_kabuli</t>
  </si>
  <si>
    <t>ADP-ribosylation factor-like protein OS=Medicago truncatula GN=MTR_4g077640 PE=3 SV=1</t>
  </si>
  <si>
    <t>Ca_16719_v1.0_kabuli</t>
  </si>
  <si>
    <t>Ca_24239_v1.0_kabuli</t>
  </si>
  <si>
    <t>Ca_09287_v1.0_kabuli</t>
  </si>
  <si>
    <t>Ca_14549_v1.0_kabuli</t>
  </si>
  <si>
    <t>Transcription initiation factor OS=Trifolium repens PE=4 SV=1</t>
  </si>
  <si>
    <t>Ca_11482_v1.0_kabuli</t>
  </si>
  <si>
    <t>Putative uncharacterized protein OS=Medicago truncatula GN=MTR_5g029620 PE=4 SV=1</t>
  </si>
  <si>
    <t>Ca_23075_v1.0_kabuli</t>
  </si>
  <si>
    <t>Defender against cell death OS=Medicago truncatula GN=MTR_3g023120 PE=4 SV=1</t>
  </si>
  <si>
    <t>Ca_26208_v1.0_kabuli</t>
  </si>
  <si>
    <t>Ca_26523_v1.0_kabuli</t>
  </si>
  <si>
    <t>Ca_25764_v1.0_kabuli</t>
  </si>
  <si>
    <t>Ca_28165_v1.0_kabuli</t>
  </si>
  <si>
    <t>Putative uncharacterized protein OS=Medicago truncatula GN=MTR_1g021040 PE=4 SV=1</t>
  </si>
  <si>
    <t>Ca_00270_v1.0_kabuli</t>
  </si>
  <si>
    <t>Putative uncharacterized protein OS=Medicago truncatula GN=MTR_2g012780 PE=4 SV=1</t>
  </si>
  <si>
    <t>Ca_06934_v1.0_kabuli</t>
  </si>
  <si>
    <t>Ca_18337_v1.0_kabuli</t>
  </si>
  <si>
    <t>Auxin-regulated protein OS=Phaseolus vulgaris GN=SAUR1 PE=2 SV=1</t>
  </si>
  <si>
    <t>Ca_10201_v1.0_kabuli</t>
  </si>
  <si>
    <t>Ca_15975_v1.0_kabuli</t>
  </si>
  <si>
    <t>Ca_25923_v1.0_kabuli</t>
  </si>
  <si>
    <t>Cryptochrome 1 OS=Pisum sativum GN=CRY1 PE=2 SV=1</t>
  </si>
  <si>
    <t>Ca_06272_v1.0_kabuli</t>
  </si>
  <si>
    <t>Ca_18287_v1.0_kabuli</t>
  </si>
  <si>
    <t>40S ribosomal protein S8 OS=Lotus japonicus PE=2 SV=1</t>
  </si>
  <si>
    <t>Ca_03638_v1.0_kabuli</t>
  </si>
  <si>
    <t>Bloom syndrome protein-like protein OS=Medicago truncatula GN=MTR_1g083840 PE=4 SV=1</t>
  </si>
  <si>
    <t>Ca_07700_v1.0_kabuli</t>
  </si>
  <si>
    <t>Ca_13112_v1.0_kabuli</t>
  </si>
  <si>
    <t>Ca_20772_v1.0_kabuli</t>
  </si>
  <si>
    <t>Ca_04078_v1.0_kabuli</t>
  </si>
  <si>
    <t>DNA-binding protein BIN4 OS=Medicago truncatula GN=MTR_3g093330 PE=4 SV=1</t>
  </si>
  <si>
    <t>Ca_11328_v1.0_kabuli</t>
  </si>
  <si>
    <t>Urease OS=Medicago truncatula GN=MTR_3g085640 PE=3 SV=1</t>
  </si>
  <si>
    <t>Ca_21156_v1.0_kabuli</t>
  </si>
  <si>
    <t>Acyl-peptide hydrolase-like protein OS=Medicago truncatula GN=MTR_3g051310 PE=4 SV=1</t>
  </si>
  <si>
    <t>Ca_05925_v1.0_kabuli</t>
  </si>
  <si>
    <t>Oxidoreductase, putative OS=Medicago truncatula GN=MTR_8g102470 PE=4 SV=1</t>
  </si>
  <si>
    <t>Ca_11208_v1.0_kabuli</t>
  </si>
  <si>
    <t>Exportin-1 OS=Medicago truncatula GN=MTR_4g077660 PE=4 SV=1</t>
  </si>
  <si>
    <t>Ca_16720_v1.0_kabuli</t>
  </si>
  <si>
    <t>Ca_24240_v1.0_kabuli</t>
  </si>
  <si>
    <t>Ca_09288_v1.0_kabuli</t>
  </si>
  <si>
    <t>Ca_14550_v1.0_kabuli</t>
  </si>
  <si>
    <t>Ca_21355_v1.0_kabuli</t>
  </si>
  <si>
    <t>DNA replication complex GINS protein PSF2 OS=Medicago truncatula PE=2 SV=1</t>
  </si>
  <si>
    <t>Ca_11483_v1.0_kabuli</t>
  </si>
  <si>
    <t>Ca_23076_v1.0_kabuli</t>
  </si>
  <si>
    <t>SDL-1 protein OS=Medicago truncatula GN=MTR_3g023150 PE=4 SV=1</t>
  </si>
  <si>
    <t>Ca_26209_v1.0_kabuli</t>
  </si>
  <si>
    <t>Ca_26524_v1.0_kabuli</t>
  </si>
  <si>
    <t>Ca_00271_v1.0_kabuli</t>
  </si>
  <si>
    <t>Kelch-like protein OS=Medicago truncatula GN=MTR_2g012790 PE=4 SV=1</t>
  </si>
  <si>
    <t>Ca_06935_v1.0_kabuli</t>
  </si>
  <si>
    <t>Ca_10202_v1.0_kabuli</t>
  </si>
  <si>
    <t>Uncharacterized protein OS=Medicago truncatula GN=MTR_5g089030 PE=2 SV=1</t>
  </si>
  <si>
    <t>Ca_15976_v1.0_kabuli</t>
  </si>
  <si>
    <t>Ca_25924_v1.0_kabuli</t>
  </si>
  <si>
    <t>Ca_06273_v1.0_kabuli</t>
  </si>
  <si>
    <t>F-box/LRR-repeat protein OS=Medicago truncatula GN=MTR_7g074430 PE=4 SV=1</t>
  </si>
  <si>
    <t>Ca_18288_v1.0_kabuli</t>
  </si>
  <si>
    <t>Ca_03639_v1.0_kabuli</t>
  </si>
  <si>
    <t>Ca_07701_v1.0_kabuli</t>
  </si>
  <si>
    <t>Ca_13113_v1.0_kabuli</t>
  </si>
  <si>
    <t>Peptidyl-prolyl cis-trans isomerase-like protein OS=Medicago truncatula GN=MTR_6g084140 PE=4 SV=1</t>
  </si>
  <si>
    <t>Ca_20773_v1.0_kabuli</t>
  </si>
  <si>
    <t>Ca_04079_v1.0_kabuli</t>
  </si>
  <si>
    <t>SAM domain family protein OS=Medicago truncatula GN=MTR_3g093380 PE=4 SV=1</t>
  </si>
  <si>
    <t>Ca_11329_v1.0_kabuli</t>
  </si>
  <si>
    <t>Ca_21157_v1.0_kabuli</t>
  </si>
  <si>
    <t>Importin-5 OS=Aegilops tauschii GN=F775_30453 PE=4 SV=1</t>
  </si>
  <si>
    <t>Ca_05926_v1.0_kabuli</t>
  </si>
  <si>
    <t>tRNA/rRNA methyltransferase, putative OS=Medicago truncatula GN=MTR_8g102480 PE=4 SV=1</t>
  </si>
  <si>
    <t>Ca_11209_v1.0_kabuli</t>
  </si>
  <si>
    <t>Putative uncharacterized protein OS=Medicago truncatula GN=MTR_4g077700 PE=3 SV=1</t>
  </si>
  <si>
    <t>Ca_16721_v1.0_kabuli</t>
  </si>
  <si>
    <t>Flavone synthase II OS=Glycine max GN=FNSII-1 PE=2 SV=1</t>
  </si>
  <si>
    <t>Ca_24241_v1.0_kabuli</t>
  </si>
  <si>
    <t>Delta-1-pyrroline-5-carboxylate synthetase 3 OS=Medicago truncatula GN=P5CS3 PE=4 SV=1</t>
  </si>
  <si>
    <t>Ca_09289_v1.0_kabuli</t>
  </si>
  <si>
    <t>Ca_14551_v1.0_kabuli</t>
  </si>
  <si>
    <t>Ca_11484_v1.0_kabuli</t>
  </si>
  <si>
    <t>Syntaxin OS=Medicago truncatula GN=MTR_5g029650 PE=3 SV=1</t>
  </si>
  <si>
    <t>Ca_23077_v1.0_kabuli</t>
  </si>
  <si>
    <t>Putative uncharacterized protein OS=Medicago truncatula GN=MTR_3g023160 PE=4 SV=1</t>
  </si>
  <si>
    <t>Ca_26210_v1.0_kabuli</t>
  </si>
  <si>
    <t>Ca_24736_v1.0_kabuli</t>
  </si>
  <si>
    <t>Ca_26525_v1.0_kabuli</t>
  </si>
  <si>
    <t>Ca_25766_v1.0_kabuli</t>
  </si>
  <si>
    <t>Ca_00272_v1.0_kabuli</t>
  </si>
  <si>
    <t>Putative uncharacterized protein OS=Medicago truncatula GN=MTR_2g012800 PE=4 SV=1</t>
  </si>
  <si>
    <t>Ca_06936_v1.0_kabuli</t>
  </si>
  <si>
    <t>Transcription factor bHLH123 OS=Medicago truncatula GN=MTR_2g081820 PE=4 SV=1</t>
  </si>
  <si>
    <t>Ca_18339_v1.0_kabuli</t>
  </si>
  <si>
    <t>Ca_10203_v1.0_kabuli</t>
  </si>
  <si>
    <t>Ca_15977_v1.0_kabuli</t>
  </si>
  <si>
    <t>Ca_25925_v1.0_kabuli</t>
  </si>
  <si>
    <t>WW domain containing protein expressed OS=Medicago truncatula GN=MTR_5g063720 PE=4 SV=1</t>
  </si>
  <si>
    <t>Ca_06274_v1.0_kabuli</t>
  </si>
  <si>
    <t>Ca_18289_v1.0_kabuli</t>
  </si>
  <si>
    <t>Metallothionein-II protein OS=Glycine max GN=PGMPM19 PE=4 SV=1</t>
  </si>
  <si>
    <t>Ca_03640_v1.0_kabuli</t>
  </si>
  <si>
    <t>Ca_07702_v1.0_kabuli</t>
  </si>
  <si>
    <t>Ca_13114_v1.0_kabuli</t>
  </si>
  <si>
    <t>Ca_20774_v1.0_kabuli</t>
  </si>
  <si>
    <t>Ca_04080_v1.0_kabuli</t>
  </si>
  <si>
    <t>Uncharacterized protein OS=Medicago truncatula GN=MTR_3g093400 PE=4 SV=1</t>
  </si>
  <si>
    <t>Ca_11330_v1.0_kabuli</t>
  </si>
  <si>
    <t>Ca_21158_v1.0_kabuli</t>
  </si>
  <si>
    <t>Heat shock 70 kDa protein 4L OS=Medicago truncatula GN=MTR_3g051300 PE=3 SV=1</t>
  </si>
  <si>
    <t>Ca_05927_v1.0_kabuli</t>
  </si>
  <si>
    <t>Ceramide glucosyltransferase OS=Medicago truncatula GN=MTR_8g102500 PE=4 SV=1</t>
  </si>
  <si>
    <t>Ca_11210_v1.0_kabuli</t>
  </si>
  <si>
    <t>E3 ubiquitin-protein ligase synoviolin OS=Medicago truncatula GN=MTR_4g077800 PE=4 SV=1</t>
  </si>
  <si>
    <t>Ca_24242_v1.0_kabuli</t>
  </si>
  <si>
    <t>Ca_09290_v1.0_kabuli</t>
  </si>
  <si>
    <t>Lipoate protein ligase-like protein OS=Medicago truncatula GN=MTR_7g011040 PE=4 SV=1</t>
  </si>
  <si>
    <t>Ca_14552_v1.0_kabuli</t>
  </si>
  <si>
    <t>Ca_11485_v1.0_kabuli</t>
  </si>
  <si>
    <t>Putative uncharacterized protein OS=Medicago truncatula GN=MTR_5g029660 PE=4 SV=1</t>
  </si>
  <si>
    <t>Ca_23078_v1.0_kabuli</t>
  </si>
  <si>
    <t>Putative uncharacterized protein OS=Medicago truncatula GN=MTR_4g092390 PE=4 SV=1</t>
  </si>
  <si>
    <t>Ca_26526_v1.0_kabuli</t>
  </si>
  <si>
    <t>Ca_00273_v1.0_kabuli</t>
  </si>
  <si>
    <t>Putative uncharacterized protein OS=Medicago truncatula GN=MTR_2g012810 PE=4 SV=1</t>
  </si>
  <si>
    <t>Ca_06937_v1.0_kabuli</t>
  </si>
  <si>
    <t>GH3 auxin-responsive promoter OS=Medicago truncatula GN=MTR_2g081860 PE=4 SV=1</t>
  </si>
  <si>
    <t>Ca_18340_v1.0_kabuli</t>
  </si>
  <si>
    <t>Putative uncharacterized protein OS=Vitis vinifera GN=VIT_12s0034g01140 PE=4 SV=1</t>
  </si>
  <si>
    <t>Ca_10204_v1.0_kabuli</t>
  </si>
  <si>
    <t>Early nodulin-like protein OS=Medicago truncatula GN=MTR_5g088990 PE=2 SV=1</t>
  </si>
  <si>
    <t>Ca_15978_v1.0_kabuli</t>
  </si>
  <si>
    <t>Ca_25926_v1.0_kabuli</t>
  </si>
  <si>
    <t>Ca_06275_v1.0_kabuli</t>
  </si>
  <si>
    <t>Phospholipase D OS=Medicago truncatula GN=MTR_7g075910 PE=4 SV=1</t>
  </si>
  <si>
    <t>Ca_18290_v1.0_kabuli</t>
  </si>
  <si>
    <t>Ca_03641_v1.0_kabuli</t>
  </si>
  <si>
    <t>Importin subunit alpha OS=Medicago truncatula GN=MTR_1g083810 PE=3 SV=1</t>
  </si>
  <si>
    <t>Ca_07703_v1.0_kabuli</t>
  </si>
  <si>
    <t>Ca_13115_v1.0_kabuli</t>
  </si>
  <si>
    <t>Ca_20775_v1.0_kabuli</t>
  </si>
  <si>
    <t>Ca_04081_v1.0_kabuli</t>
  </si>
  <si>
    <t>Zinc finger with UFM1-specific peptidase domain protein OS=Medicago truncatula GN=MTR_3g093420 PE=4 SV=1</t>
  </si>
  <si>
    <t>Ca_11331_v1.0_kabuli</t>
  </si>
  <si>
    <t>Ankyrin repeat domain-containing protein OS=Medicago truncatula GN=MTR_3g085630 PE=4 SV=1</t>
  </si>
  <si>
    <t>Ca_21159_v1.0_kabuli</t>
  </si>
  <si>
    <t>Putative uncharacterized protein OS=Medicago truncatula GN=MTR_3g051280 PE=4 SV=1</t>
  </si>
  <si>
    <t>Ca_05928_v1.0_kabuli</t>
  </si>
  <si>
    <t>Putative uncharacterized protein OS=Medicago truncatula GN=MTR_8g102510 PE=4 SV=1</t>
  </si>
  <si>
    <t>Ca_11211_v1.0_kabuli</t>
  </si>
  <si>
    <t>D-xylose-proton symporter-like protein OS=Medicago truncatula GN=MTR_4g077740 PE=3 SV=1</t>
  </si>
  <si>
    <t>Ca_16723_v1.0_kabuli</t>
  </si>
  <si>
    <t>Ca_24243_v1.0_kabuli</t>
  </si>
  <si>
    <t>Ca_09291_v1.0_kabuli</t>
  </si>
  <si>
    <t>Ca_14553_v1.0_kabuli</t>
  </si>
  <si>
    <t>IAA-amino acid hydrolase ILR1-like protein OS=Medicago truncatula GN=MTR_8g062790 PE=4 SV=1</t>
  </si>
  <si>
    <t>Ca_21358_v1.0_kabuli</t>
  </si>
  <si>
    <t>Ca_11486_v1.0_kabuli</t>
  </si>
  <si>
    <t>Ca_23079_v1.0_kabuli</t>
  </si>
  <si>
    <t>Ca_26212_v1.0_kabuli</t>
  </si>
  <si>
    <t>Ca_24738_v1.0_kabuli</t>
  </si>
  <si>
    <t>WRKY53 OS=Glycine max PE=2 SV=1</t>
  </si>
  <si>
    <t>Ca_25768_v1.0_kabuli</t>
  </si>
  <si>
    <t>Putative uncharacterized protein OS=Medicago truncatula GN=MTR_7g073070 PE=4 SV=1</t>
  </si>
  <si>
    <t>Ca_00274_v1.0_kabuli</t>
  </si>
  <si>
    <t>Helicase-like transcription factor OS=Medicago truncatula GN=MTR_2g012830 PE=4 SV=1</t>
  </si>
  <si>
    <t>Ca_06938_v1.0_kabuli</t>
  </si>
  <si>
    <t>Major facilitator superfamily OS=Medicago truncatula GN=MTR_2g081930 PE=4 SV=1</t>
  </si>
  <si>
    <t>Ca_18341_v1.0_kabuli</t>
  </si>
  <si>
    <t>Ca_10205_v1.0_kabuli</t>
  </si>
  <si>
    <t>Cyclin OS=Medicago truncatula GN=MTR_5g088980 PE=3 SV=1</t>
  </si>
  <si>
    <t>Ca_15979_v1.0_kabuli</t>
  </si>
  <si>
    <t>F-box/FBD/LRR-repeat protein OS=Medicago truncatula GN=MTR_5g038430 PE=4 SV=1</t>
  </si>
  <si>
    <t>Ca_25927_v1.0_kabuli</t>
  </si>
  <si>
    <t>Ca_06276_v1.0_kabuli</t>
  </si>
  <si>
    <t>Subtilisin-like protease OS=Medicago truncatula GN=MTR_7g075900 PE=3 SV=1</t>
  </si>
  <si>
    <t>Ca_18291_v1.0_kabuli</t>
  </si>
  <si>
    <t>Ca_03642_v1.0_kabuli</t>
  </si>
  <si>
    <t>Syntaxin OS=Medicago truncatula GN=MTR_1g083790 PE=3 SV=1</t>
  </si>
  <si>
    <t>Ca_07704_v1.0_kabuli</t>
  </si>
  <si>
    <t>Ca_13116_v1.0_kabuli</t>
  </si>
  <si>
    <t>Ca_20776_v1.0_kabuli</t>
  </si>
  <si>
    <t>Ca_04082_v1.0_kabuli</t>
  </si>
  <si>
    <t>Uncharacterized protein OS=Prunus persica GN=PRUPE_ppa023953mg PE=3 SV=1</t>
  </si>
  <si>
    <t>Ca_11332_v1.0_kabuli</t>
  </si>
  <si>
    <t>OTU domain-containing protein 6B OS=Medicago truncatula GN=MTR_3g085620 PE=4 SV=1</t>
  </si>
  <si>
    <t>Ca_21160_v1.0_kabuli</t>
  </si>
  <si>
    <t>Ca_05929_v1.0_kabuli</t>
  </si>
  <si>
    <t>tRNA A64-2&amp;apos;-O-ribosylphosphate transferase OS=Medicago truncatula GN=MTR_8g102540 PE=4 SV=1</t>
  </si>
  <si>
    <t>Ca_11212_v1.0_kabuli</t>
  </si>
  <si>
    <t>GAI-like protein OS=Medicago truncatula GN=MTR_4g077760 PE=4 SV=1</t>
  </si>
  <si>
    <t>Ca_16724_v1.0_kabuli</t>
  </si>
  <si>
    <t>Ca_24444_v1.0_kabuli</t>
  </si>
  <si>
    <t>Ca_09292_v1.0_kabuli</t>
  </si>
  <si>
    <t>Ca_14554_v1.0_kabuli</t>
  </si>
  <si>
    <t>Ca_21359_v1.0_kabuli</t>
  </si>
  <si>
    <t>Ca_11487_v1.0_kabuli</t>
  </si>
  <si>
    <t>Heat shock transcription factor 1 OS=Medicago sativa GN=HSF1 PE=2 SV=1</t>
  </si>
  <si>
    <t>Ca_23080_v1.0_kabuli</t>
  </si>
  <si>
    <t>Ca_26213_v1.0_kabuli</t>
  </si>
  <si>
    <t>Ca_24739_v1.0_kabuli</t>
  </si>
  <si>
    <t>Ca_27776_v1.0_kabuli</t>
  </si>
  <si>
    <t>Ca_00275_v1.0_kabuli</t>
  </si>
  <si>
    <t>Ca_18342_v1.0_kabuli</t>
  </si>
  <si>
    <t>Ca_10206_v1.0_kabuli</t>
  </si>
  <si>
    <t>Putative uncharacterized protein OS=Medicago truncatula GN=MTR_5g088860 PE=4 SV=1</t>
  </si>
  <si>
    <t>Ca_15980_v1.0_kabuli</t>
  </si>
  <si>
    <t>Ca_06277_v1.0_kabuli</t>
  </si>
  <si>
    <t>Xylem serine proteinase OS=Medicago truncatula GN=MTR_7g075890 PE=4 SV=1</t>
  </si>
  <si>
    <t>Ca_18292_v1.0_kabuli</t>
  </si>
  <si>
    <t>Ca_03643_v1.0_kabuli</t>
  </si>
  <si>
    <t>Ca_07705_v1.0_kabuli</t>
  </si>
  <si>
    <t>Ca_13117_v1.0_kabuli</t>
  </si>
  <si>
    <t>Ca_20777_v1.0_kabuli</t>
  </si>
  <si>
    <t>Ca_04083_v1.0_kabuli</t>
  </si>
  <si>
    <t>Ca_11333_v1.0_kabuli</t>
  </si>
  <si>
    <t>U-box domain-containing protein OS=Medicago truncatula GN=MTR_3g085610 PE=4 SV=1</t>
  </si>
  <si>
    <t>Ca_21161_v1.0_kabuli</t>
  </si>
  <si>
    <t>Putative uncharacterized protein OS=Medicago truncatula GN=MTR_3g051270 PE=4 SV=1</t>
  </si>
  <si>
    <t>Ca_05930_v1.0_kabuli</t>
  </si>
  <si>
    <t>Protein phosphatase 2C OS=Medicago truncatula GN=MTR_8g102550 PE=3 SV=1</t>
  </si>
  <si>
    <t>Ca_11213_v1.0_kabuli</t>
  </si>
  <si>
    <t>Putative uncharacterized protein OS=Giardia intestinalis (strain ATCC 50803 / WB clone C6) GN=GL50803_137720 PE=4 SV=1</t>
  </si>
  <si>
    <t>Ca_16725_v1.0_kabuli</t>
  </si>
  <si>
    <t>Ca_24445_v1.0_kabuli</t>
  </si>
  <si>
    <t>Ca_09293_v1.0_kabuli</t>
  </si>
  <si>
    <t>Ca_14555_v1.0_kabuli</t>
  </si>
  <si>
    <t>Ca_11488_v1.0_kabuli</t>
  </si>
  <si>
    <t>Pentatricopeptide repeat-containing protein OS=Medicago truncatula GN=MTR_5g029690 PE=4 SV=1</t>
  </si>
  <si>
    <t>Ca_23081_v1.0_kabuli</t>
  </si>
  <si>
    <t>40S ribosomal protein S17 OS=Medicago truncatula GN=MTR_011s1006 PE=3 SV=1</t>
  </si>
  <si>
    <t>Ca_26214_v1.0_kabuli</t>
  </si>
  <si>
    <t>Ca_27777_v1.0_kabuli</t>
  </si>
  <si>
    <t>Ca_27153_v1.0_kabuli</t>
  </si>
  <si>
    <t>Transporter, putative OS=Medicago truncatula GN=MTR_5g054950 PE=4 SV=1</t>
  </si>
  <si>
    <t>Ca_00276_v1.0_kabuli</t>
  </si>
  <si>
    <t>CIP7 , related OS=Medicago truncatula GN=MTR_2g012990 PE=4 SV=1</t>
  </si>
  <si>
    <t>Ca_06940_v1.0_kabuli</t>
  </si>
  <si>
    <t>Ca_18343_v1.0_kabuli</t>
  </si>
  <si>
    <t>Uncharacterized protein OS=Brassica rapa subsp. pekinensis GN=Bra027631 PE=4 SV=1</t>
  </si>
  <si>
    <t>Ca_10207_v1.0_kabuli</t>
  </si>
  <si>
    <t>Ca_15981_v1.0_kabuli</t>
  </si>
  <si>
    <t>Ca_26737_v1.0_kabuli</t>
  </si>
  <si>
    <t>Ca_06278_v1.0_kabuli</t>
  </si>
  <si>
    <t>JHL05D22.2 protein OS=Jatropha curcas GN=JHL05D22.2 PE=4 SV=1</t>
  </si>
  <si>
    <t>Ca_18293_v1.0_kabuli</t>
  </si>
  <si>
    <t>Ca_03644_v1.0_kabuli</t>
  </si>
  <si>
    <t>Kinesin-4 OS=Medicago truncatula GN=MTR_1g083770 PE=3 SV=1</t>
  </si>
  <si>
    <t>Ca_07706_v1.0_kabuli</t>
  </si>
  <si>
    <t>Ca_13118_v1.0_kabuli</t>
  </si>
  <si>
    <t>Ca_20778_v1.0_kabuli</t>
  </si>
  <si>
    <t>Cdc2MsF protein OS=Medicago sativa GN=cdc2MsF PE=2 SV=1</t>
  </si>
  <si>
    <t>Ca_04084_v1.0_kabuli</t>
  </si>
  <si>
    <t>Putative uncharacterized protein OS=Medicago truncatula GN=MTR_3g093520 PE=4 SV=1</t>
  </si>
  <si>
    <t>Ca_11334_v1.0_kabuli</t>
  </si>
  <si>
    <t>Ca_21162_v1.0_kabuli</t>
  </si>
  <si>
    <t>Purple acid phosphatase OS=Medicago truncatula GN=MTR_3g051240 PE=4 SV=1</t>
  </si>
  <si>
    <t>Ca_05931_v1.0_kabuli</t>
  </si>
  <si>
    <t>1-aminocyclopropane-1-carboxylate oxidase OS=Medicago truncatula GN=MTR_8g102600 PE=3 SV=1</t>
  </si>
  <si>
    <t>Ca_11214_v1.0_kabuli</t>
  </si>
  <si>
    <t>Ca_16726_v1.0_kabuli</t>
  </si>
  <si>
    <t>Ca_24446_v1.0_kabuli</t>
  </si>
  <si>
    <t>L-ascorbate oxidase-like protein OS=Medicago truncatula GN=MTR_4g049390 PE=4 SV=1</t>
  </si>
  <si>
    <t>Ca_09294_v1.0_kabuli</t>
  </si>
  <si>
    <t>Ca_14556_v1.0_kabuli</t>
  </si>
  <si>
    <t>Peroxidase OS=Medicago truncatula GN=MTR_8g062780 PE=3 SV=1</t>
  </si>
  <si>
    <t>Ca_21361_v1.0_kabuli</t>
  </si>
  <si>
    <t>Uncharacterized protein OS=Zea mays GN=ZEAMMB73_736648 PE=2 SV=1</t>
  </si>
  <si>
    <t>Ca_11489_v1.0_kabuli</t>
  </si>
  <si>
    <t>E3 ubiquitin-protein ligase RNF14 OS=Medicago truncatula GN=MTR_5g029700 PE=4 SV=1</t>
  </si>
  <si>
    <t>Ca_23082_v1.0_kabuli</t>
  </si>
  <si>
    <t>Ca_24314_v1.0_kabuli</t>
  </si>
  <si>
    <t>Ca_27885_v1.0_kabuli</t>
  </si>
  <si>
    <t>Ca_27154_v1.0_kabuli</t>
  </si>
  <si>
    <t>Putative uncharacterized protein OS=Vitis vinifera GN=VITISV_004106 PE=4 SV=1</t>
  </si>
  <si>
    <t>Ca_00277_v1.0_kabuli</t>
  </si>
  <si>
    <t>Phosphoinositide-binding clathrin adaptor, N-terminal; Wiscott-Aldrich syndrome, C-terminal OS=Medicago truncatula GN=MtrDRAFT_AC157507g11v2 PE=4 SV=1</t>
  </si>
  <si>
    <t>Ca_06941_v1.0_kabuli</t>
  </si>
  <si>
    <t>Ca_10208_v1.0_kabuli</t>
  </si>
  <si>
    <t>K(+)/H(+) antiporter OS=Medicago truncatula GN=MTR_7g053000 PE=4 SV=1</t>
  </si>
  <si>
    <t>Ca_15982_v1.0_kabuli</t>
  </si>
  <si>
    <t>Ca_26738_v1.0_kabuli</t>
  </si>
  <si>
    <t>Ca_06279_v1.0_kabuli</t>
  </si>
  <si>
    <t>MADS-box transcription factor OS=Medicago truncatula GN=MTR_7g075870 PE=3 SV=1</t>
  </si>
  <si>
    <t>Ca_18294_v1.0_kabuli</t>
  </si>
  <si>
    <t>Ca_03645_v1.0_kabuli</t>
  </si>
  <si>
    <t>Putative uncharacterized protein OS=Medicago truncatula GN=MTR_1g083750 PE=4 SV=1</t>
  </si>
  <si>
    <t>Ca_07707_v1.0_kabuli</t>
  </si>
  <si>
    <t>3-oxoacyl-[acyl-carrier-protein] synthase OS=Glycine max PE=3 SV=2</t>
  </si>
  <si>
    <t>Ca_13119_v1.0_kabuli</t>
  </si>
  <si>
    <t>Uncharacterized protein OS=Prunus persica GN=PRUPE_ppa004920mg PE=4 SV=1</t>
  </si>
  <si>
    <t>Ca_20779_v1.0_kabuli</t>
  </si>
  <si>
    <t>Ca_04085_v1.0_kabuli</t>
  </si>
  <si>
    <t>Cytochrome P450 OS=Medicago truncatula GN=MTR_3g093530 PE=3 SV=1</t>
  </si>
  <si>
    <t>Ca_11335_v1.0_kabuli</t>
  </si>
  <si>
    <t>Ca_21163_v1.0_kabuli</t>
  </si>
  <si>
    <t>Transmembrane protein OS=Medicago truncatula GN=MTR_3g051220 PE=4 SV=1</t>
  </si>
  <si>
    <t>Ca_05932_v1.0_kabuli</t>
  </si>
  <si>
    <t>Malic enzyme OS=Medicago truncatula GN=MTR_8g102620 PE=1 SV=1</t>
  </si>
  <si>
    <t>Ca_11215_v1.0_kabuli</t>
  </si>
  <si>
    <t>Ca_16727_v1.0_kabuli</t>
  </si>
  <si>
    <t>Exocyst complex component OS=Medicago truncatula GN=MTR_4g062330 PE=4 SV=1</t>
  </si>
  <si>
    <t>Ca_24447_v1.0_kabuli</t>
  </si>
  <si>
    <t>Aquaporin SIP1-1 OS=Medicago truncatula GN=MTR_4g049340 PE=3 SV=1</t>
  </si>
  <si>
    <t>Ca_09295_v1.0_kabuli</t>
  </si>
  <si>
    <t>APETAL2-like protein OS=Pisum sativum PE=2 SV=1</t>
  </si>
  <si>
    <t>Ca_14557_v1.0_kabuli</t>
  </si>
  <si>
    <t>Ribosomal protein S19 OS=Medicago truncatula GN=MTR_5g085270 PE=3 SV=1</t>
  </si>
  <si>
    <t>Ca_11490_v1.0_kabuli</t>
  </si>
  <si>
    <t>UDP-N-acetylglucosamine transferase subunit ALG14, related OS=Medicago truncatula GN=MTR_2g103770 PE=4 SV=1</t>
  </si>
  <si>
    <t>Ca_23083_v1.0_kabuli</t>
  </si>
  <si>
    <t>Ca_24315_v1.0_kabuli</t>
  </si>
  <si>
    <t>Ca_26852_v1.0_kabuli</t>
  </si>
  <si>
    <t>Ca_27155_v1.0_kabuli</t>
  </si>
  <si>
    <t>Ca_00278_v1.0_kabuli</t>
  </si>
  <si>
    <t>Polyphenol oxidase OS=Medicago truncatula GN=MTR_2g013010 PE=3 SV=1</t>
  </si>
  <si>
    <t>Ca_06942_v1.0_kabuli</t>
  </si>
  <si>
    <t>(+)-delta-cadinene synthase isozyme C2 OS=Medicago truncatula GN=MTR_2g081980 PE=4 SV=1</t>
  </si>
  <si>
    <t>Ca_10209_v1.0_kabuli</t>
  </si>
  <si>
    <t>Nuclear control of ATPase protein OS=Medicago truncatula GN=MTR_5g088780 PE=4 SV=1</t>
  </si>
  <si>
    <t>Ca_15983_v1.0_kabuli</t>
  </si>
  <si>
    <t>Metal-nicotianamine transporter YSL2 OS=Medicago truncatula GN=MTR_1g007580 PE=4 SV=1</t>
  </si>
  <si>
    <t>Ca_26739_v1.0_kabuli</t>
  </si>
  <si>
    <t>Ca_06280_v1.0_kabuli</t>
  </si>
  <si>
    <t>MADS-box transcription factor OS=Medicago truncatula GN=MTR_7g075850 PE=3 SV=1</t>
  </si>
  <si>
    <t>Ca_18295_v1.0_kabuli</t>
  </si>
  <si>
    <t>Cytochrome P450 OS=Medicago truncatula GN=MTR_4g012890 PE=3 SV=1</t>
  </si>
  <si>
    <t>Ca_03646_v1.0_kabuli</t>
  </si>
  <si>
    <t>Single-stranded DNA-binding protein OS=Medicago truncatula GN=MTR_1g083740 PE=2 SV=1</t>
  </si>
  <si>
    <t>Ca_07708_v1.0_kabuli</t>
  </si>
  <si>
    <t>Ca_13120_v1.0_kabuli</t>
  </si>
  <si>
    <t>Ca_20780_v1.0_kabuli</t>
  </si>
  <si>
    <t>Ca_04086_v1.0_kabuli</t>
  </si>
  <si>
    <t>N-acetyltransferase, putative OS=Medicago truncatula GN=MTR_3g093540 PE=4 SV=1</t>
  </si>
  <si>
    <t>Ca_11336_v1.0_kabuli</t>
  </si>
  <si>
    <t>Putative uncharacterized protein OS=Medicago truncatula GN=MTR_3g085550 PE=3 SV=1</t>
  </si>
  <si>
    <t>Ca_21164_v1.0_kabuli</t>
  </si>
  <si>
    <t>Vacuolar protein sorting-associated protein-like protein OS=Medicago truncatula GN=MTR_3g051210 PE=4 SV=1</t>
  </si>
  <si>
    <t>Ca_05933_v1.0_kabuli</t>
  </si>
  <si>
    <t>Pentatricopeptide repeat-containing protein OS=Medicago truncatula GN=MTR_8g102650 PE=4 SV=1</t>
  </si>
  <si>
    <t>Ca_11216_v1.0_kabuli</t>
  </si>
  <si>
    <t>Ca_16728_v1.0_kabuli</t>
  </si>
  <si>
    <t>Putative uncharacterized protein OS=Medicago truncatula GN=MTR_4g062290 PE=4 SV=1</t>
  </si>
  <si>
    <t>Ca_24448_v1.0_kabuli</t>
  </si>
  <si>
    <t>Ca_09296_v1.0_kabuli</t>
  </si>
  <si>
    <t>Ca_11491_v1.0_kabuli</t>
  </si>
  <si>
    <t>ABC transporter B family member OS=Medicago truncatula GN=MTR_5g029750 PE=3 SV=1</t>
  </si>
  <si>
    <t>Ca_24316_v1.0_kabuli</t>
  </si>
  <si>
    <t>Ca_26853_v1.0_kabuli</t>
  </si>
  <si>
    <t>Ca_26672_v1.0_kabuli</t>
  </si>
  <si>
    <t>Ca_00279_v1.0_kabuli</t>
  </si>
  <si>
    <t>Allantoinase OS=Robinia pseudoacacia GN=ALN PE=2 SV=1</t>
  </si>
  <si>
    <t>Ca_06943_v1.0_kabuli</t>
  </si>
  <si>
    <t>GRAS family transcription factor OS=Medicago truncatula GN=MTR_2g082090 PE=4 SV=1</t>
  </si>
  <si>
    <t>Ca_10210_v1.0_kabuli</t>
  </si>
  <si>
    <t>Cysteine proteinase inhibitor OS=Medicago truncatula GN=MTR_5g088770 PE=4 SV=1</t>
  </si>
  <si>
    <t>Ca_26740_v1.0_kabuli</t>
  </si>
  <si>
    <t>Ca_07142_v1.0_kabuli</t>
  </si>
  <si>
    <t>AAA ATPase, central region OS=Medicago truncatula GN=MTR_7g088980 PE=4 SV=1</t>
  </si>
  <si>
    <t>Ca_18296_v1.0_kabuli</t>
  </si>
  <si>
    <t>Ca_03647_v1.0_kabuli</t>
  </si>
  <si>
    <t>Ca_07709_v1.0_kabuli</t>
  </si>
  <si>
    <t>Ca_13121_v1.0_kabuli</t>
  </si>
  <si>
    <t>Ca_20781_v1.0_kabuli</t>
  </si>
  <si>
    <t>Ca_04087_v1.0_kabuli</t>
  </si>
  <si>
    <t>Ca_11337_v1.0_kabuli</t>
  </si>
  <si>
    <t>Putative uncharacterized protein OS=Medicago truncatula GN=MTR_3g085510 PE=4 SV=1</t>
  </si>
  <si>
    <t>Ca_21165_v1.0_kabuli</t>
  </si>
  <si>
    <t>Putative uncharacterized protein OS=Medicago truncatula GN=MTR_3g051190 PE=4 SV=1</t>
  </si>
  <si>
    <t>Ca_05934_v1.0_kabuli</t>
  </si>
  <si>
    <t>Putative uncharacterized protein OS=Medicago truncatula GN=MTR_8g102660 PE=4 SV=1</t>
  </si>
  <si>
    <t>Ca_11217_v1.0_kabuli</t>
  </si>
  <si>
    <t>Ca_24449_v1.0_kabuli</t>
  </si>
  <si>
    <t>Ca_09297_v1.0_kabuli</t>
  </si>
  <si>
    <t>Ca_14559_v1.0_kabuli</t>
  </si>
  <si>
    <t>Matrix metalloproteinase-9 OS=Medicago truncatula GN=MTR_8g062770 PE=4 SV=1</t>
  </si>
  <si>
    <t>Ca_21364_v1.0_kabuli</t>
  </si>
  <si>
    <t>Ca_23085_v1.0_kabuli</t>
  </si>
  <si>
    <t>Ca_24317_v1.0_kabuli</t>
  </si>
  <si>
    <t>Ca_25043_v1.0_kabuli</t>
  </si>
  <si>
    <t>Ca_26854_v1.0_kabuli</t>
  </si>
  <si>
    <t>Ca_26673_v1.0_kabuli</t>
  </si>
  <si>
    <t>Ca_00280_v1.0_kabuli</t>
  </si>
  <si>
    <t>Fatty acid desaturase; Peptidase M, neutral zinc metallopeptidases, zinc-binding site OS=Medicago truncatula GN=MTR_2g013070 PE=4 SV=1</t>
  </si>
  <si>
    <t>Ca_06944_v1.0_kabuli</t>
  </si>
  <si>
    <t>Ca_18440_v1.0_kabuli</t>
  </si>
  <si>
    <t>Ca_10211_v1.0_kabuli</t>
  </si>
  <si>
    <t>Putative uncharacterized protein OS=Medicago truncatula GN=MTR_5g088750 PE=4 SV=1</t>
  </si>
  <si>
    <t>Ca_15985_v1.0_kabuli</t>
  </si>
  <si>
    <t>Ca_07143_v1.0_kabuli</t>
  </si>
  <si>
    <t>R3H domain-containing protein OS=Medicago truncatula GN=MTR_7g088990 PE=4 SV=1</t>
  </si>
  <si>
    <t>Ca_18297_v1.0_kabuli</t>
  </si>
  <si>
    <t>Quinone-oxidoreductase-like protein OS=Medicago truncatula GN=MTR_7g055750 PE=4 SV=1</t>
  </si>
  <si>
    <t>Ca_03648_v1.0_kabuli</t>
  </si>
  <si>
    <t>Lissencephaly type-1-like homology motif; CTLH, C-terminal to LisH motif; Nitrous oxide reductase, N-terminal; WD40-like; Quinonprotein alcohol dehydrogenase-like OS=Medicago truncatula GN=MtrDRAFT_AC147963g18v2 PE=4 SV=1</t>
  </si>
  <si>
    <t>Ca_07710_v1.0_kabuli</t>
  </si>
  <si>
    <t>Ca_13122_v1.0_kabuli</t>
  </si>
  <si>
    <t>Aldehyde dehydrogenase OS=Glycine max PE=3 SV=1</t>
  </si>
  <si>
    <t>Ca_20782_v1.0_kabuli</t>
  </si>
  <si>
    <t>Ca_04088_v1.0_kabuli</t>
  </si>
  <si>
    <t>Ca_11338_v1.0_kabuli</t>
  </si>
  <si>
    <t>Ca_21166_v1.0_kabuli</t>
  </si>
  <si>
    <t>Tryptophan synthase beta chain OS=Medicago truncatula GN=MTR_3g051120 PE=3 SV=1</t>
  </si>
  <si>
    <t>Ca_11218_v1.0_kabuli</t>
  </si>
  <si>
    <t>Cellulose synthase-like protein OS=Medicago truncatula GN=MTR_4g077910 PE=4 SV=1</t>
  </si>
  <si>
    <t>Ca_16730_v1.0_kabuli</t>
  </si>
  <si>
    <t>Ca_09298_v1.0_kabuli</t>
  </si>
  <si>
    <t>Ca_15295_v1.0_kabuli</t>
  </si>
  <si>
    <t>Separase, putative OS=Ricinus communis GN=RCOM_1374500 PE=4 SV=1</t>
  </si>
  <si>
    <t>Ca_11493_v1.0_kabuli</t>
  </si>
  <si>
    <t>Histone H3 (Fragment) OS=Pisum sativum PE=2 SV=1</t>
  </si>
  <si>
    <t>Ca_24076_v1.0_kabuli</t>
  </si>
  <si>
    <t>Ca_24318_v1.0_kabuli</t>
  </si>
  <si>
    <t>Ca_25044_v1.0_kabuli</t>
  </si>
  <si>
    <t>Ca_26855_v1.0_kabuli</t>
  </si>
  <si>
    <t>Ca_26674_v1.0_kabuli</t>
  </si>
  <si>
    <t>Ca_00281_v1.0_kabuli</t>
  </si>
  <si>
    <t>RING finger protein OS=Medicago truncatula GN=MTR_2g013080 PE=4 SV=1</t>
  </si>
  <si>
    <t>Ca_06945_v1.0_kabuli</t>
  </si>
  <si>
    <t>Kelch-like protein OS=Medicago truncatula GN=MTR_077s0020 PE=4 SV=1</t>
  </si>
  <si>
    <t>Ca_18441_v1.0_kabuli</t>
  </si>
  <si>
    <t>Ca_10212_v1.0_kabuli</t>
  </si>
  <si>
    <t>Tyrosine-specific transport protein OS=Medicago truncatula GN=MTR_5g088730 PE=4 SV=1</t>
  </si>
  <si>
    <t>Ca_26872_v1.0_kabuli</t>
  </si>
  <si>
    <t>Ca_07144_v1.0_kabuli</t>
  </si>
  <si>
    <t>Homeodomain-related OS=Medicago truncatula GN=MTR_7g089010 PE=4 SV=1</t>
  </si>
  <si>
    <t>Ca_18298_v1.0_kabuli</t>
  </si>
  <si>
    <t>GTP cyclohydrolase I OS=Medicago truncatula GN=MTR_7g055700 PE=4 SV=1</t>
  </si>
  <si>
    <t>Ca_03649_v1.0_kabuli</t>
  </si>
  <si>
    <t>Ca_07711_v1.0_kabuli</t>
  </si>
  <si>
    <t>Caffeic acid 3-O-methyltransferase OS=Medicago truncatula GN=MTR_6g078850 PE=4 SV=1</t>
  </si>
  <si>
    <t>Ca_13123_v1.0_kabuli</t>
  </si>
  <si>
    <t>Ca_20783_v1.0_kabuli</t>
  </si>
  <si>
    <t>Swi2/Snf2-related chromatin remodeling ATPase OS=Medicago truncatula GN=MTR_5g020000 PE=4 SV=1</t>
  </si>
  <si>
    <t>Ca_04089_v1.0_kabuli</t>
  </si>
  <si>
    <t>Ca_11339_v1.0_kabuli</t>
  </si>
  <si>
    <t>Ca_21167_v1.0_kabuli</t>
  </si>
  <si>
    <t>Uncharacterized protein OS=Medicago truncatula GN=MTR_3g051110 PE=2 SV=1</t>
  </si>
  <si>
    <t>Ca_05936_v1.0_kabuli</t>
  </si>
  <si>
    <t>Pentatricopeptide repeat-containing protein OS=Medicago truncatula GN=MTR_8g102710 PE=4 SV=1</t>
  </si>
  <si>
    <t>Ca_11219_v1.0_kabuli</t>
  </si>
  <si>
    <t>Ca_16731_v1.0_kabuli</t>
  </si>
  <si>
    <t>Ca_24451_v1.0_kabuli</t>
  </si>
  <si>
    <t>Ca_09299_v1.0_kabuli</t>
  </si>
  <si>
    <t>Ca_15296_v1.0_kabuli</t>
  </si>
  <si>
    <t>Ca_21366_v1.0_kabuli</t>
  </si>
  <si>
    <t>Ca_11494_v1.0_kabuli</t>
  </si>
  <si>
    <t>Myb-like transcription factor OS=Medicago truncatula GN=MTR_5g029840 PE=4 SV=1</t>
  </si>
  <si>
    <t>Ca_24077_v1.0_kabuli</t>
  </si>
  <si>
    <t>Ca_25045_v1.0_kabuli</t>
  </si>
  <si>
    <t>Ca_26856_v1.0_kabuli</t>
  </si>
  <si>
    <t>Ca_26675_v1.0_kabuli</t>
  </si>
  <si>
    <t>Ca_00282_v1.0_kabuli</t>
  </si>
  <si>
    <t>CBS OS=Medicago truncatula GN=MTR_2g013110 PE=4 SV=1</t>
  </si>
  <si>
    <t>Ca_06946_v1.0_kabuli</t>
  </si>
  <si>
    <t>Receptor-like protein kinase OS=Medicago truncatula GN=MTR_2g082430 PE=4 SV=1</t>
  </si>
  <si>
    <t>Ca_18442_v1.0_kabuli</t>
  </si>
  <si>
    <t>Ca_10213_v1.0_kabuli</t>
  </si>
  <si>
    <t>Thioredoxin-related protein OS=Medicago truncatula GN=MTR_5g088720 PE=4 SV=1</t>
  </si>
  <si>
    <t>Ca_15987_v1.0_kabuli</t>
  </si>
  <si>
    <t>Predicted protein OS=Populus trichocarpa GN=POPTRDRAFT_832972 PE=4 SV=1</t>
  </si>
  <si>
    <t>Ca_26873_v1.0_kabuli</t>
  </si>
  <si>
    <t>Ca_07145_v1.0_kabuli</t>
  </si>
  <si>
    <t>AAA family ATPase CDC48 subfamily OS=Medicago truncatula GN=MTR_7g089040 PE=4 SV=1</t>
  </si>
  <si>
    <t>Ca_18792_v1.0_kabuli</t>
  </si>
  <si>
    <t>Disease resistance response protein OS=Medicago truncatula GN=MTR_7g021300 PE=4 SV=1</t>
  </si>
  <si>
    <t>Ca_03650_v1.0_kabuli</t>
  </si>
  <si>
    <t>Phospholipase D/Transphosphatidylase; Pleckstrin-like OS=Medicago truncatula GN=MtrDRAFT_AC147963g27v2 PE=4 SV=1</t>
  </si>
  <si>
    <t>Ca_07712_v1.0_kabuli</t>
  </si>
  <si>
    <t>Ca_13124_v1.0_kabuli</t>
  </si>
  <si>
    <t>Uncharacterized protein OS=Solanum lycopersicum GN=Solyc06g060300.1 PE=4 SV=1</t>
  </si>
  <si>
    <t>Ca_04090_v1.0_kabuli</t>
  </si>
  <si>
    <t>Ca_11340_v1.0_kabuli</t>
  </si>
  <si>
    <t>Putative uncharacterized protein OS=Medicago truncatula GN=MTR_3g085480 PE=4 SV=1</t>
  </si>
  <si>
    <t>Ca_21168_v1.0_kabuli</t>
  </si>
  <si>
    <t>Ca_05937_v1.0_kabuli</t>
  </si>
  <si>
    <t>Ca_11220_v1.0_kabuli</t>
  </si>
  <si>
    <t>Class E vacuolar protein-sorting machinery protein HSE1 OS=Medicago truncatula GN=MTR_4g077940 PE=4 SV=1</t>
  </si>
  <si>
    <t>Ca_16732_v1.0_kabuli</t>
  </si>
  <si>
    <t>Ca_24452_v1.0_kabuli</t>
  </si>
  <si>
    <t>Ca_09300_v1.0_kabuli</t>
  </si>
  <si>
    <t>Ca_21367_v1.0_kabuli</t>
  </si>
  <si>
    <t>Ca_11495_v1.0_kabuli</t>
  </si>
  <si>
    <t>Ca_24078_v1.0_kabuli</t>
  </si>
  <si>
    <t>Ca_25046_v1.0_kabuli</t>
  </si>
  <si>
    <t>Histone H2B OS=Picea sitchensis PE=2 SV=1</t>
  </si>
  <si>
    <t>Ca_27934_v1.0_kabuli</t>
  </si>
  <si>
    <t>Late-flowering OS=Pisum sativum GN=LF PE=4 SV=1</t>
  </si>
  <si>
    <t>Ca_00283_v1.0_kabuli</t>
  </si>
  <si>
    <t>Acetolactate synthase OS=Medicago truncatula GN=MTR_2g013120 PE=3 SV=1</t>
  </si>
  <si>
    <t>Ca_06947_v1.0_kabuli</t>
  </si>
  <si>
    <t>50S ribosomal protein L24 OS=Medicago truncatula GN=MTR_2g082410 PE=2 SV=1</t>
  </si>
  <si>
    <t>Ca_18443_v1.0_kabuli</t>
  </si>
  <si>
    <t>Ca_10214_v1.0_kabuli</t>
  </si>
  <si>
    <t>Ca_15988_v1.0_kabuli</t>
  </si>
  <si>
    <t>Ca_26874_v1.0_kabuli</t>
  </si>
  <si>
    <t>Ca_07146_v1.0_kabuli</t>
  </si>
  <si>
    <t>NB-LRR type disease resistance protein OS=Medicago truncatula GN=MTR_7g089080 PE=3 SV=1</t>
  </si>
  <si>
    <t>Ca_18793_v1.0_kabuli</t>
  </si>
  <si>
    <t>Trithorax-like protein OS=Phaseolus vulgaris PE=2 SV=1</t>
  </si>
  <si>
    <t>Ca_03651_v1.0_kabuli</t>
  </si>
  <si>
    <t>Uncharacterized protein OS=Medicago truncatula GN=MTR_1g083600 PE=2 SV=1</t>
  </si>
  <si>
    <t>Ca_07713_v1.0_kabuli</t>
  </si>
  <si>
    <t>Ca_13125_v1.0_kabuli</t>
  </si>
  <si>
    <t>Ca_20841_v1.0_kabuli</t>
  </si>
  <si>
    <t>Ca_04091_v1.0_kabuli</t>
  </si>
  <si>
    <t>Ca_11341_v1.0_kabuli</t>
  </si>
  <si>
    <t>Ca_21221_v1.0_kabuli</t>
  </si>
  <si>
    <t>Ca_05938_v1.0_kabuli</t>
  </si>
  <si>
    <t>Pentatricopeptide repeat-containing protein OS=Medicago truncatula GN=MTR_8g102760 PE=4 SV=1</t>
  </si>
  <si>
    <t>Ca_11221_v1.0_kabuli</t>
  </si>
  <si>
    <t>Mitochondrial import inner membrane translocase subunit TIM22 OS=Medicago truncatula GN=MTR_4g077950 PE=4 SV=1</t>
  </si>
  <si>
    <t>Ca_16733_v1.0_kabuli</t>
  </si>
  <si>
    <t>Ca_24453_v1.0_kabuli</t>
  </si>
  <si>
    <t>Putative extracellular dermal glycoprotein (Fragment) OS=Cicer arietinum PE=1 SV=1</t>
  </si>
  <si>
    <t>Ca_09301_v1.0_kabuli</t>
  </si>
  <si>
    <t>Ca_15298_v1.0_kabuli</t>
  </si>
  <si>
    <t>WD repeat-containing protein OS=Medicago truncatula GN=MTR_4g106480 PE=4 SV=1</t>
  </si>
  <si>
    <t>Ca_21368_v1.0_kabuli</t>
  </si>
  <si>
    <t>Ca_11496_v1.0_kabuli</t>
  </si>
  <si>
    <t>Membrane protein, putative OS=Medicago truncatula GN=MTR_5g029890 PE=4 SV=1</t>
  </si>
  <si>
    <t>Ca_24321_v1.0_kabuli</t>
  </si>
  <si>
    <t>Ca_25047_v1.0_kabuli</t>
  </si>
  <si>
    <t>Ca_27223_v1.0_kabuli</t>
  </si>
  <si>
    <t>Ca_00284_v1.0_kabuli</t>
  </si>
  <si>
    <t>Ca_06948_v1.0_kabuli</t>
  </si>
  <si>
    <t>Nucleolar GTP-binding protein 1 OS=Glycine max PE=3 SV=1</t>
  </si>
  <si>
    <t>Ca_18444_v1.0_kabuli</t>
  </si>
  <si>
    <t>Ca_10215_v1.0_kabuli</t>
  </si>
  <si>
    <t>AtM1/AtMYB101/MYB101 OS=Arabidopsis lyrata subsp. lyrata GN=ARALYDRAFT_482173 PE=4 SV=1</t>
  </si>
  <si>
    <t>Ca_15989_v1.0_kabuli</t>
  </si>
  <si>
    <t>Ca_26875_v1.0_kabuli</t>
  </si>
  <si>
    <t>Ca_07147_v1.0_kabuli</t>
  </si>
  <si>
    <t>Ca_03652_v1.0_kabuli</t>
  </si>
  <si>
    <t>F-box protein PP2-B3 OS=Medicago truncatula GN=MTR_1g083580 PE=4 SV=1</t>
  </si>
  <si>
    <t>Ca_07714_v1.0_kabuli</t>
  </si>
  <si>
    <t>Ca_13126_v1.0_kabuli</t>
  </si>
  <si>
    <t>Ca_20842_v1.0_kabuli</t>
  </si>
  <si>
    <t>Ca_04092_v1.0_kabuli</t>
  </si>
  <si>
    <t>Ca_11342_v1.0_kabuli</t>
  </si>
  <si>
    <t>ELMO domain-containing protein OS=Medicago truncatula GN=MTR_3g085460 PE=4 SV=1</t>
  </si>
  <si>
    <t>Ca_05939_v1.0_kabuli</t>
  </si>
  <si>
    <t>Protein phosphatase 1 regulatory subunit OS=Medicago truncatula GN=MTR_8g102770 PE=4 SV=1</t>
  </si>
  <si>
    <t>Ca_11222_v1.0_kabuli</t>
  </si>
  <si>
    <t>Heat stress transcription factor A-1 OS=Medicago truncatula GN=MTR_4g077970 PE=2 SV=1</t>
  </si>
  <si>
    <t>Ca_16734_v1.0_kabuli</t>
  </si>
  <si>
    <t>Ferredoxin I OS=Medicago truncatula GN=MTR_8g088720 PE=4 SV=1</t>
  </si>
  <si>
    <t>Ca_24454_v1.0_kabuli</t>
  </si>
  <si>
    <t>Ca_09302_v1.0_kabuli</t>
  </si>
  <si>
    <t>Ca_15299_v1.0_kabuli</t>
  </si>
  <si>
    <t>Putative uncharacterized protein OS=Medicago truncatula GN=MTR_4g106500 PE=4 SV=1</t>
  </si>
  <si>
    <t>Ca_21369_v1.0_kabuli</t>
  </si>
  <si>
    <t>Ca_11497_v1.0_kabuli</t>
  </si>
  <si>
    <t>RNA-binding protein OS=Medicago truncatula GN=MTR_5g029900 PE=4 SV=1</t>
  </si>
  <si>
    <t>Ca_27157_v1.0_kabuli</t>
  </si>
  <si>
    <t>Ca_00285_v1.0_kabuli</t>
  </si>
  <si>
    <t>Ca_06949_v1.0_kabuli</t>
  </si>
  <si>
    <t>Histone H2A OS=Glycine max PE=3 SV=1</t>
  </si>
  <si>
    <t>Ca_18445_v1.0_kabuli</t>
  </si>
  <si>
    <t>Ubiquitin carboxyl-terminal hydrolase OS=Medicago truncatula GN=MTR_2g071620 PE=4 SV=1</t>
  </si>
  <si>
    <t>Ca_10216_v1.0_kabuli</t>
  </si>
  <si>
    <t>Putative uncharacterized protein OS=Medicago truncatula GN=MTR_5g098470 PE=4 SV=1</t>
  </si>
  <si>
    <t>Ca_15990_v1.0_kabuli</t>
  </si>
  <si>
    <t>Ca_26876_v1.0_kabuli</t>
  </si>
  <si>
    <t>Ca_07148_v1.0_kabuli</t>
  </si>
  <si>
    <t>Putative uncharacterized protein OS=Medicago truncatula GN=MTR_7g089090 PE=4 SV=1</t>
  </si>
  <si>
    <t>Ca_18795_v1.0_kabuli</t>
  </si>
  <si>
    <t>Importin-7 OS=Medicago truncatula GN=MTR_7g021500 PE=4 SV=1</t>
  </si>
  <si>
    <t>Ca_03653_v1.0_kabuli</t>
  </si>
  <si>
    <t>Putative uncharacterized protein OS=Medicago truncatula GN=MTR_1g083540 PE=4 SV=1</t>
  </si>
  <si>
    <t>Ca_07715_v1.0_kabuli</t>
  </si>
  <si>
    <t>Photosystem II reaction center psb28 protein OS=Medicago truncatula PE=2 SV=1</t>
  </si>
  <si>
    <t>Ca_20843_v1.0_kabuli</t>
  </si>
  <si>
    <t>Ca_04093_v1.0_kabuli</t>
  </si>
  <si>
    <t>Ca_11343_v1.0_kabuli</t>
  </si>
  <si>
    <t>Microtubule-associated protein MAP65-1a OS=Medicago truncatula GN=MTR_3g085440 PE=4 SV=1</t>
  </si>
  <si>
    <t>Ca_05940_v1.0_kabuli</t>
  </si>
  <si>
    <t>Ca_11223_v1.0_kabuli</t>
  </si>
  <si>
    <t>Ca_16735_v1.0_kabuli</t>
  </si>
  <si>
    <t>Transmembrane 9 superfamily protein member OS=Medicago truncatula GN=MTR_8g088730 PE=4 SV=1</t>
  </si>
  <si>
    <t>Ca_24455_v1.0_kabuli</t>
  </si>
  <si>
    <t>Ca_09303_v1.0_kabuli</t>
  </si>
  <si>
    <t>Ca_15300_v1.0_kabuli</t>
  </si>
  <si>
    <t>Betaine-aldehyde dehydrogenase OS=Medicago truncatula GN=MTR_4g106510 PE=1 SV=1</t>
  </si>
  <si>
    <t>Ca_21370_v1.0_kabuli</t>
  </si>
  <si>
    <t>Ca_11498_v1.0_kabuli</t>
  </si>
  <si>
    <t>TPR domain protein OS=Medicago truncatula GN=MTR_5g029910 PE=4 SV=1</t>
  </si>
  <si>
    <t>Ca_25049_v1.0_kabuli</t>
  </si>
  <si>
    <t>Ca_27225_v1.0_kabuli</t>
  </si>
  <si>
    <t>Ca_00286_v1.0_kabuli</t>
  </si>
  <si>
    <t>Asparagine synthetase OS=Medicago truncatula GN=MTR_2g013140 PE=4 SV=1</t>
  </si>
  <si>
    <t>Ca_06950_v1.0_kabuli</t>
  </si>
  <si>
    <t>Histone H2A OS=Capsella rubella GN=CARUB_v10006016mg PE=3 SV=1</t>
  </si>
  <si>
    <t>Ca_18446_v1.0_kabuli</t>
  </si>
  <si>
    <t>Ca_10217_v1.0_kabuli</t>
  </si>
  <si>
    <t>Urease accessory protein UreF OS=Medicago truncatula GN=MTR_5g088570 PE=4 SV=1</t>
  </si>
  <si>
    <t>Ca_15991_v1.0_kabuli</t>
  </si>
  <si>
    <t>Ca_27496_v1.0_kabuli</t>
  </si>
  <si>
    <t>Serine/threonine protein kinase-like protein OS=Medicago truncatula GN=MTR_5g038450 PE=4 SV=1</t>
  </si>
  <si>
    <t>Ca_07149_v1.0_kabuli</t>
  </si>
  <si>
    <t>Ca_18796_v1.0_kabuli</t>
  </si>
  <si>
    <t>Ca_03654_v1.0_kabuli</t>
  </si>
  <si>
    <t>Pectinesterase OS=Medicago truncatula GN=MTR_1g083520 PE=3 SV=1</t>
  </si>
  <si>
    <t>Ca_07716_v1.0_kabuli</t>
  </si>
  <si>
    <t>Ca_13128_v1.0_kabuli</t>
  </si>
  <si>
    <t>Ca_20844_v1.0_kabuli</t>
  </si>
  <si>
    <t>Pentatricopeptide repeat-containing protein OS=Medicago truncatula GN=MTR_1g050440 PE=4 SV=1</t>
  </si>
  <si>
    <t>Ca_04094_v1.0_kabuli</t>
  </si>
  <si>
    <t>Ca_11344_v1.0_kabuli</t>
  </si>
  <si>
    <t>Nuclear transcription factor Y subunit C-4 OS=Medicago truncatula GN=NF-YC9 PE=2 SV=1</t>
  </si>
  <si>
    <t>Ca_05941_v1.0_kabuli</t>
  </si>
  <si>
    <t>Ca_11224_v1.0_kabuli</t>
  </si>
  <si>
    <t>Cytochrome P450 OS=Medicago truncatula GN=MTR_4g078110 PE=3 SV=1</t>
  </si>
  <si>
    <t>Ca_16736_v1.0_kabuli</t>
  </si>
  <si>
    <t>Predicted protein OS=Populus trichocarpa GN=POPTRDRAFT_931343 PE=2 SV=1</t>
  </si>
  <si>
    <t>Ca_09304_v1.0_kabuli</t>
  </si>
  <si>
    <t>Cysteine proteinase OS=Cicer arietinum PE=2 SV=1</t>
  </si>
  <si>
    <t>Ca_15301_v1.0_kabuli</t>
  </si>
  <si>
    <t>E2F transcription factor-like protein OS=Medicago truncatula GN=MTR_4g106540 PE=3 SV=1</t>
  </si>
  <si>
    <t>Ca_21371_v1.0_kabuli</t>
  </si>
  <si>
    <t>Ca_11499_v1.0_kabuli</t>
  </si>
  <si>
    <t>Ca_25050_v1.0_kabuli</t>
  </si>
  <si>
    <t>Ca_21503_v1.0_kabuli</t>
  </si>
  <si>
    <t>Putative uncharacterized protein OS=Vitis vinifera GN=VITISV_037728 PE=4 SV=1</t>
  </si>
  <si>
    <t>Ca_00287_v1.0_kabuli</t>
  </si>
  <si>
    <t>Ca_06951_v1.0_kabuli</t>
  </si>
  <si>
    <t>Formin-like protein OS=Medicago truncatula GN=MTR_2g082190 PE=4 SV=1</t>
  </si>
  <si>
    <t>Ca_18447_v1.0_kabuli</t>
  </si>
  <si>
    <t>Putative uncharacterized protein OS=Medicago truncatula GN=MTR_2g071750 PE=4 SV=1</t>
  </si>
  <si>
    <t>Ca_10218_v1.0_kabuli</t>
  </si>
  <si>
    <t>Pentatricopeptide repeat-containing protein OS=Medicago truncatula GN=MTR_5g088510 PE=4 SV=1</t>
  </si>
  <si>
    <t>Ca_15992_v1.0_kabuli</t>
  </si>
  <si>
    <t>Ca_27497_v1.0_kabuli</t>
  </si>
  <si>
    <t>Putative uncharacterized protein OS=Medicago truncatula GN=MTR_5g038460 PE=4 SV=1</t>
  </si>
  <si>
    <t>Ca_07150_v1.0_kabuli</t>
  </si>
  <si>
    <t>Tubulin beta chain OS=Medicago truncatula GN=MTR_7g089120 PE=1 SV=1</t>
  </si>
  <si>
    <t>Ca_18797_v1.0_kabuli</t>
  </si>
  <si>
    <t>Aspartic proteinase-like protein OS=Medicago truncatula GN=MTR_7g021510 PE=4 SV=1</t>
  </si>
  <si>
    <t>Ca_03655_v1.0_kabuli</t>
  </si>
  <si>
    <t>Pectinesterase OS=Medicago truncatula GN=MTR_1g083510 PE=3 SV=1</t>
  </si>
  <si>
    <t>Ca_07717_v1.0_kabuli</t>
  </si>
  <si>
    <t>Ca_20845_v1.0_kabuli</t>
  </si>
  <si>
    <t>Ca_04095_v1.0_kabuli</t>
  </si>
  <si>
    <t>Ca_11345_v1.0_kabuli</t>
  </si>
  <si>
    <t>Ca_21225_v1.0_kabuli</t>
  </si>
  <si>
    <t>Ca_05942_v1.0_kabuli</t>
  </si>
  <si>
    <t>Putative uncharacterized protein OS=Medicago truncatula GN=MTR_8g102820 PE=4 SV=1</t>
  </si>
  <si>
    <t>Ca_11225_v1.0_kabuli</t>
  </si>
  <si>
    <t>Ca_16737_v1.0_kabuli</t>
  </si>
  <si>
    <t>Putative uncharacterized protein OS=Medicago truncatula GN=MTR_8g088750 PE=4 SV=1</t>
  </si>
  <si>
    <t>Ca_24598_v1.0_kabuli</t>
  </si>
  <si>
    <t>Glycogen synthase OS=Medicago truncatula GN=MTR_4g015260 PE=4 SV=1</t>
  </si>
  <si>
    <t>Ca_09305_v1.0_kabuli</t>
  </si>
  <si>
    <t>Ca_15302_v1.0_kabuli</t>
  </si>
  <si>
    <t>Ca_11500_v1.0_kabuli</t>
  </si>
  <si>
    <t>Ca_25051_v1.0_kabuli</t>
  </si>
  <si>
    <t>(+)-neomenthol dehydrogenase OS=Medicago truncatula GN=MTR_8g031990 PE=3 SV=1</t>
  </si>
  <si>
    <t>Ca_21504_v1.0_kabuli</t>
  </si>
  <si>
    <t>Ca_28045_v1.0_kabuli</t>
  </si>
  <si>
    <t>Ca_00288_v1.0_kabuli</t>
  </si>
  <si>
    <t>Ca_06952_v1.0_kabuli</t>
  </si>
  <si>
    <t>Ca_18448_v1.0_kabuli</t>
  </si>
  <si>
    <t>Ca_10219_v1.0_kabuli</t>
  </si>
  <si>
    <t>Ca_15993_v1.0_kabuli</t>
  </si>
  <si>
    <t>Ca_27498_v1.0_kabuli</t>
  </si>
  <si>
    <t>Ca_07151_v1.0_kabuli</t>
  </si>
  <si>
    <t>Putative uncharacterized protein OS=Medicago truncatula GN=MTR_7g089140 PE=4 SV=1</t>
  </si>
  <si>
    <t>Ca_18798_v1.0_kabuli</t>
  </si>
  <si>
    <t>Protein phosphatase 2c OS=Medicago truncatula GN=MTR_7g021530 PE=4 SV=1</t>
  </si>
  <si>
    <t>Ca_03656_v1.0_kabuli</t>
  </si>
  <si>
    <t>Pectinesterase OS=Medicago truncatula GN=MTR_1g083470 PE=3 SV=1</t>
  </si>
  <si>
    <t>Ca_07718_v1.0_kabuli</t>
  </si>
  <si>
    <t>Ca_13130_v1.0_kabuli</t>
  </si>
  <si>
    <t>Ca_20846_v1.0_kabuli</t>
  </si>
  <si>
    <t>Ca_04096_v1.0_kabuli</t>
  </si>
  <si>
    <t>Ca_11346_v1.0_kabuli</t>
  </si>
  <si>
    <t>CTD small phosphatase-like protein OS=Medicago truncatula GN=MTR_3g085400 PE=4 SV=1</t>
  </si>
  <si>
    <t>Ca_05943_v1.0_kabuli</t>
  </si>
  <si>
    <t>Ca_11226_v1.0_kabuli</t>
  </si>
  <si>
    <t>Ca_16738_v1.0_kabuli</t>
  </si>
  <si>
    <t>Ca_24599_v1.0_kabuli</t>
  </si>
  <si>
    <t>Ca_09306_v1.0_kabuli</t>
  </si>
  <si>
    <t>Ca_15303_v1.0_kabuli</t>
  </si>
  <si>
    <t>Two-component response regulator ARR5 OS=Medicago truncatula GN=MTR_4g106590 PE=4 SV=1</t>
  </si>
  <si>
    <t>Ca_21373_v1.0_kabuli</t>
  </si>
  <si>
    <t>Alpha-amylase/subtilisin inhibitor OS=Medicago truncatula GN=MTR_3g014820 PE=4 SV=1</t>
  </si>
  <si>
    <t>Ca_11501_v1.0_kabuli</t>
  </si>
  <si>
    <t>Dihydroflavonol-4-reductase OS=Medicago truncatula GN=MTR_5g029990 PE=4 SV=1</t>
  </si>
  <si>
    <t>Ca_24084_v1.0_kabuli</t>
  </si>
  <si>
    <t>Isochorismatase OS=Medicago truncatula GN=MTR_1g038530 PE=4 SV=1</t>
  </si>
  <si>
    <t>Ca_25052_v1.0_kabuli</t>
  </si>
  <si>
    <t>Ca_21505_v1.0_kabuli</t>
  </si>
  <si>
    <t>Bromodomain-containing RNA-binding protein OS=Medicago truncatula GN=MTR_8g081450 PE=4 SV=1</t>
  </si>
  <si>
    <t>Ca_28003_v1.0_kabuli</t>
  </si>
  <si>
    <t>Ca_00289_v1.0_kabuli</t>
  </si>
  <si>
    <t>Cysteine-rich receptor-like protein kinase OS=Medicago truncatula GN=MTR_2g013210 PE=4 SV=1</t>
  </si>
  <si>
    <t>Ca_06953_v1.0_kabuli</t>
  </si>
  <si>
    <t>Kinesin-like protein OS=Medicago truncatula GN=MTR_2g082570 PE=3 SV=1</t>
  </si>
  <si>
    <t>Ca_18449_v1.0_kabuli</t>
  </si>
  <si>
    <t>Ca_10220_v1.0_kabuli</t>
  </si>
  <si>
    <t>Protein kinase 2B OS=Medicago truncatula GN=MTR_5g088400 PE=4 SV=1</t>
  </si>
  <si>
    <t>Ca_27696_v1.0_kabuli</t>
  </si>
  <si>
    <t>Putative uncharacterized protein OS=Oryza sativa subsp. indica GN=OsI_13270 PE=4 SV=1</t>
  </si>
  <si>
    <t>Ca_07152_v1.0_kabuli</t>
  </si>
  <si>
    <t>DNA repair protein RAD5 OS=Medicago truncatula GN=MTR_7g089190 PE=4 SV=1</t>
  </si>
  <si>
    <t>Ca_18799_v1.0_kabuli</t>
  </si>
  <si>
    <t>Ca_03657_v1.0_kabuli</t>
  </si>
  <si>
    <t>Ca_07719_v1.0_kabuli</t>
  </si>
  <si>
    <t>Ca_13131_v1.0_kabuli</t>
  </si>
  <si>
    <t>Early nodulin OS=Medicago truncatula GN=MTR_1g030220 PE=4 SV=1</t>
  </si>
  <si>
    <t>Ca_20847_v1.0_kabuli</t>
  </si>
  <si>
    <t>Protein kinase and PP2C-like domain-containing protein OS=Medicago truncatula GN=MTR_1g050520 PE=4 SV=1</t>
  </si>
  <si>
    <t>Ca_04097_v1.0_kabuli</t>
  </si>
  <si>
    <t>Ca_11347_v1.0_kabuli</t>
  </si>
  <si>
    <t>HORMA domain-containing protein OS=Medicago truncatula GN=MTR_3g085380 PE=4 SV=1</t>
  </si>
  <si>
    <t>Ca_21227_v1.0_kabuli</t>
  </si>
  <si>
    <t>D-3-phosphoglycerate dehydrogenase OS=Medicago truncatula GN=MTR_3g005970 PE=3 SV=1</t>
  </si>
  <si>
    <t>Ca_05944_v1.0_kabuli</t>
  </si>
  <si>
    <t>CRS2-associated factor OS=Medicago truncatula GN=MTR_8g102850 PE=4 SV=1</t>
  </si>
  <si>
    <t>Ca_11227_v1.0_kabuli</t>
  </si>
  <si>
    <t>Ca_16739_v1.0_kabuli</t>
  </si>
  <si>
    <t>Ca_24600_v1.0_kabuli</t>
  </si>
  <si>
    <t>BAHD acyltransferase DCR OS=Medicago truncatula GN=MTR_4g015180 PE=4 SV=1</t>
  </si>
  <si>
    <t>Ca_09307_v1.0_kabuli</t>
  </si>
  <si>
    <t>Ca_15304_v1.0_kabuli</t>
  </si>
  <si>
    <t>Ca_21374_v1.0_kabuli</t>
  </si>
  <si>
    <t>Ca_11502_v1.0_kabuli</t>
  </si>
  <si>
    <t>RING-H2 finger protein ATL3A OS=Medicago truncatula GN=MTR_5g030010 PE=4 SV=1</t>
  </si>
  <si>
    <t>Ca_24085_v1.0_kabuli</t>
  </si>
  <si>
    <t>Ca_28149_v1.0_kabuli</t>
  </si>
  <si>
    <t>Ca_21506_v1.0_kabuli</t>
  </si>
  <si>
    <t>60S ribosomal protein L7 OS=Medicago truncatula GN=MTR_7g059170 PE=2 SV=1</t>
  </si>
  <si>
    <t>Ca_00290_v1.0_kabuli</t>
  </si>
  <si>
    <t>Ca_06954_v1.0_kabuli</t>
  </si>
  <si>
    <t>Oxygen-evolving enhancer protein 3-1 OS=Medicago truncatula GN=MTR_2g082580 PE=4 SV=1</t>
  </si>
  <si>
    <t>Ca_18450_v1.0_kabuli</t>
  </si>
  <si>
    <t>Ca_10221_v1.0_kabuli</t>
  </si>
  <si>
    <t>CBL-interacting protein kinase OS=Medicago truncatula GN=MTR_5g088350 PE=4 SV=1</t>
  </si>
  <si>
    <t>Ca_15995_v1.0_kabuli</t>
  </si>
  <si>
    <t>S-adenosylmethionine decarboxylase proenzyme OS=Cicer arietinum PE=2 SV=1</t>
  </si>
  <si>
    <t>Ca_27697_v1.0_kabuli</t>
  </si>
  <si>
    <t>Putative uncharacterized protein OS=Medicago truncatula GN=MTR_5g064080 PE=4 SV=1</t>
  </si>
  <si>
    <t>Ca_07153_v1.0_kabuli</t>
  </si>
  <si>
    <t>Tetratricopeptide-like helical OS=Medicago truncatula GN=MtrDRAFT_AC157502g25v2 PE=4 SV=1</t>
  </si>
  <si>
    <t>Ca_18800_v1.0_kabuli</t>
  </si>
  <si>
    <t>Ca_03658_v1.0_kabuli</t>
  </si>
  <si>
    <t>Putative uncharacterized protein OS=Medicago truncatula GN=MTR_1g083450 PE=4 SV=1</t>
  </si>
  <si>
    <t>Ca_07720_v1.0_kabuli</t>
  </si>
  <si>
    <t>Ca_13132_v1.0_kabuli</t>
  </si>
  <si>
    <t>Annotation was added to scaffolds in November 2011 Long-chain-fatty-acid-CoA ligase OS=Medicago truncatula GN=MTR_1g030290 PE=4 SV=1</t>
  </si>
  <si>
    <t>Ca_20848_v1.0_kabuli</t>
  </si>
  <si>
    <t>Ca_04098_v1.0_kabuli</t>
  </si>
  <si>
    <t>Ca_11348_v1.0_kabuli</t>
  </si>
  <si>
    <t>REF/SRPP-like protein OS=Medicago truncatula GN=MTR_3g085370 PE=2 SV=1</t>
  </si>
  <si>
    <t>Ca_21228_v1.0_kabuli</t>
  </si>
  <si>
    <t>Putative uncharacterized protein OS=Medicago truncatula GN=MTR_5g022530 PE=4 SV=1</t>
  </si>
  <si>
    <t>Ca_05945_v1.0_kabuli</t>
  </si>
  <si>
    <t>Sugar transport protein OS=Medicago truncatula GN=MTR_8g102860 PE=3 SV=1</t>
  </si>
  <si>
    <t>Ca_11228_v1.0_kabuli</t>
  </si>
  <si>
    <t>Ca_16740_v1.0_kabuli</t>
  </si>
  <si>
    <t>6-phosphogluconate dehydrogenase NAD-binding domain-containing protein OS=Medicago truncatula GN=MTR_8g088900 PE=4 SV=1</t>
  </si>
  <si>
    <t>Ca_24601_v1.0_kabuli</t>
  </si>
  <si>
    <t>Ca_09308_v1.0_kabuli</t>
  </si>
  <si>
    <t>Ca_15305_v1.0_kabuli</t>
  </si>
  <si>
    <t>Ca_21375_v1.0_kabuli</t>
  </si>
  <si>
    <t>Putative uncharacterized protein OS=Branchiostoma floridae GN=BRAFLDRAFT_126919 PE=4 SV=1</t>
  </si>
  <si>
    <t>Ca_11503_v1.0_kabuli</t>
  </si>
  <si>
    <t>31 kDa ribonucleoprotein OS=Medicago truncatula GN=MTR_5g030020 PE=1 SV=1</t>
  </si>
  <si>
    <t>Ca_24086_v1.0_kabuli</t>
  </si>
  <si>
    <t>Elongation factor EF-2 OS=Medicago truncatula GN=MTR_4g119340 PE=4 SV=1</t>
  </si>
  <si>
    <t>Ca_26153_v1.0_kabuli</t>
  </si>
  <si>
    <t>Esterase/lipase/thioesterase; Lipase, active site OS=Medicago truncatula GN=MtrDRAFT_AC157506g49v2 PE=4 SV=1</t>
  </si>
  <si>
    <t>Ca_23807_v1.0_kabuli</t>
  </si>
  <si>
    <t>Ca_21507_v1.0_kabuli</t>
  </si>
  <si>
    <t>Ca_00291_v1.0_kabuli</t>
  </si>
  <si>
    <t>Ca_06955_v1.0_kabuli</t>
  </si>
  <si>
    <t>Thioredoxin OS=Glycine max PE=2 SV=1</t>
  </si>
  <si>
    <t>Ca_18451_v1.0_kabuli</t>
  </si>
  <si>
    <t>Ca_10222_v1.0_kabuli</t>
  </si>
  <si>
    <t>ABC-type transport system involved in resistance to organic solvents periplasmic component OS=Medicago truncatula GN=MTR_5g088340 PE=4 SV=1</t>
  </si>
  <si>
    <t>Ca_15996_v1.0_kabuli</t>
  </si>
  <si>
    <t>Putative ORF; conserved in 5&amp;apos; leaders of plant SAMdC OS=Pisum sativum PE=4 SV=1</t>
  </si>
  <si>
    <t>Ca_28004_v1.0_kabuli</t>
  </si>
  <si>
    <t>Ca_07154_v1.0_kabuli</t>
  </si>
  <si>
    <t>AAA ATPase, central region; L-lactate dehydrogenase OS=Medicago truncatula GN=MtrDRAFT_AC157502g14v2 PE=4 SV=1</t>
  </si>
  <si>
    <t>Ca_03659_v1.0_kabuli</t>
  </si>
  <si>
    <t>60S ribosomal protein L22-2 OS=Medicago truncatula GN=MTR_1g083430 PE=2 SV=1</t>
  </si>
  <si>
    <t>Ca_07721_v1.0_kabuli</t>
  </si>
  <si>
    <t>Ca_13133_v1.0_kabuli</t>
  </si>
  <si>
    <t>Zinc finger protein OS=Medicago truncatula GN=MTR_3g014130 PE=4 SV=1</t>
  </si>
  <si>
    <t>Ca_04099_v1.0_kabuli</t>
  </si>
  <si>
    <t>Ca_11349_v1.0_kabuli</t>
  </si>
  <si>
    <t>F-box protein OS=Medicago truncatula GN=MTR_3g085330 PE=4 SV=1</t>
  </si>
  <si>
    <t>Ca_21229_v1.0_kabuli</t>
  </si>
  <si>
    <t>Ca_05946_v1.0_kabuli</t>
  </si>
  <si>
    <t>DNA repair and recombination protein PIF1 OS=Medicago truncatula GN=MTR_8g103010 PE=3 SV=1</t>
  </si>
  <si>
    <t>Ca_11229_v1.0_kabuli</t>
  </si>
  <si>
    <t>Ca_16741_v1.0_kabuli</t>
  </si>
  <si>
    <t>Phosphatidylinositol-4-phosphate 5-kinase OS=Medicago truncatula GN=MTR_8g088930 PE=4 SV=1</t>
  </si>
  <si>
    <t>Ca_24602_v1.0_kabuli</t>
  </si>
  <si>
    <t>Ca_09309_v1.0_kabuli</t>
  </si>
  <si>
    <t>Ca_15306_v1.0_kabuli</t>
  </si>
  <si>
    <t>Ca_21376_v1.0_kabuli</t>
  </si>
  <si>
    <t>Ca_11504_v1.0_kabuli</t>
  </si>
  <si>
    <t>Putative uncharacterized protein OS=Medicago truncatula GN=MTR_5g030070 PE=4 SV=1</t>
  </si>
  <si>
    <t>Ca_24087_v1.0_kabuli</t>
  </si>
  <si>
    <t>Ca_26154_v1.0_kabuli</t>
  </si>
  <si>
    <t>Ca_23808_v1.0_kabuli</t>
  </si>
  <si>
    <t>Ca_26743_v1.0_kabuli</t>
  </si>
  <si>
    <t>Putative uncharacterized protein OS=Medicago truncatula GN=MTR_4g026350 PE=4 SV=1</t>
  </si>
  <si>
    <t>Ca_00292_v1.0_kabuli</t>
  </si>
  <si>
    <t>Lactosylceramide 4-alpha-galactosyltransferase OS=Medicago truncatula GN=MTR_2g013300 PE=4 SV=1</t>
  </si>
  <si>
    <t>Ca_06956_v1.0_kabuli</t>
  </si>
  <si>
    <t>Transcription factor ILR3 OS=Medicago truncatula GN=MTR_2g082640 PE=2 SV=1</t>
  </si>
  <si>
    <t>Ca_18452_v1.0_kabuli</t>
  </si>
  <si>
    <t>Ca_10223_v1.0_kabuli</t>
  </si>
  <si>
    <t>Ca_15997_v1.0_kabuli</t>
  </si>
  <si>
    <t>Ca_00702_v1.0_kabuli</t>
  </si>
  <si>
    <t>Ca_07155_v1.0_kabuli</t>
  </si>
  <si>
    <t>Ca_18802_v1.0_kabuli</t>
  </si>
  <si>
    <t>Ca_07722_v1.0_kabuli</t>
  </si>
  <si>
    <t>Ca_13134_v1.0_kabuli</t>
  </si>
  <si>
    <t>Solute carrier family 35 member E3 OS=Medicago truncatula GN=MTR_1g030320 PE=4 SV=1</t>
  </si>
  <si>
    <t>Ca_20850_v1.0_kabuli</t>
  </si>
  <si>
    <t>Erythroid differentiation-related factor OS=Medicago truncatula GN=MTR_1g050670 PE=4 SV=1</t>
  </si>
  <si>
    <t>Ca_04100_v1.0_kabuli</t>
  </si>
  <si>
    <t>Transcription factor OS=Glycine max GN=WRKY58 PE=2 SV=1</t>
  </si>
  <si>
    <t>Ca_11350_v1.0_kabuli</t>
  </si>
  <si>
    <t>Drought-induced protein OS=Medicago truncatula GN=MTR_3g085300 PE=4 SV=1</t>
  </si>
  <si>
    <t>Ca_21230_v1.0_kabuli</t>
  </si>
  <si>
    <t>Ca_05947_v1.0_kabuli</t>
  </si>
  <si>
    <t>Lactoylglutathione lyase OS=Medicago truncatula GN=MTR_8g102980 PE=1 SV=1</t>
  </si>
  <si>
    <t>Ca_11230_v1.0_kabuli</t>
  </si>
  <si>
    <t>Uncharacterized protein OS=Solanum tuberosum GN=PGSC0003DMG402026486 PE=4 SV=1</t>
  </si>
  <si>
    <t>Ca_16742_v1.0_kabuli</t>
  </si>
  <si>
    <t>Transmembrane emp24 domain-containing protein OS=Medicago truncatula GN=MTR_8g088980 PE=3 SV=1</t>
  </si>
  <si>
    <t>Ca_24603_v1.0_kabuli</t>
  </si>
  <si>
    <t>Queuine tRNA-ribosyltransferase OS=Medicago truncatula GN=MTR_5g099370 PE=4 SV=1</t>
  </si>
  <si>
    <t>Ca_09310_v1.0_kabuli</t>
  </si>
  <si>
    <t>Ca_15307_v1.0_kabuli</t>
  </si>
  <si>
    <t>Ca_22122_v1.0_kabuli</t>
  </si>
  <si>
    <t>Protein TRANSPARENT TESTA OS=Medicago truncatula GN=MTR_8g069470 PE=4 SV=1</t>
  </si>
  <si>
    <t>Ca_11505_v1.0_kabuli</t>
  </si>
  <si>
    <t>Putative uncharacterized protein OS=Medicago truncatula GN=MTR_5g030130 PE=4 SV=1</t>
  </si>
  <si>
    <t>Ca_24088_v1.0_kabuli</t>
  </si>
  <si>
    <t>Ligatin OS=Medicago truncatula GN=MTR_4g030200 PE=4 SV=1</t>
  </si>
  <si>
    <t>Ca_26155_v1.0_kabuli</t>
  </si>
  <si>
    <t>Ca_23809_v1.0_kabuli</t>
  </si>
  <si>
    <t>Lysine/histidine transporter OS=Medicago truncatula GN=MTR_2g101920 PE=4 SV=1</t>
  </si>
  <si>
    <t>Ca_21509_v1.0_kabuli</t>
  </si>
  <si>
    <t>Ca_00293_v1.0_kabuli</t>
  </si>
  <si>
    <t>Ca_06957_v1.0_kabuli</t>
  </si>
  <si>
    <t>Putative uncharacterized protein OS=Medicago truncatula GN=MTR_2g082660 PE=4 SV=1</t>
  </si>
  <si>
    <t>Ca_18453_v1.0_kabuli</t>
  </si>
  <si>
    <t>Uncharacterized protein OS=Solanum lycopersicum GN=Solyc10g007520.1 PE=4 SV=1</t>
  </si>
  <si>
    <t>Ca_10224_v1.0_kabuli</t>
  </si>
  <si>
    <t>Calmodulin OS=Phaseolus vulgaris GN=CaM PE=2 SV=1</t>
  </si>
  <si>
    <t>Ca_15998_v1.0_kabuli</t>
  </si>
  <si>
    <t>Ca_00703_v1.0_kabuli</t>
  </si>
  <si>
    <t>MYB transcription factor MYB37 OS=Medicago truncatula GN=MTR_7g102110 PE=2 SV=1</t>
  </si>
  <si>
    <t>Ca_07156_v1.0_kabuli</t>
  </si>
  <si>
    <t>Putative uncharacterized protein OS=Medicago truncatula GN=MTR_7g089320 PE=4 SV=1</t>
  </si>
  <si>
    <t>Ca_18803_v1.0_kabuli</t>
  </si>
  <si>
    <t>Uncharacterized protein OS=Medicago truncatula GN=MTR_7g021660 PE=2 SV=1</t>
  </si>
  <si>
    <t>Ca_03661_v1.0_kabuli</t>
  </si>
  <si>
    <t>Uncharacterized protein OS=Medicago truncatula GN=MTR_1g083420 PE=4 SV=1</t>
  </si>
  <si>
    <t>Ca_07723_v1.0_kabuli</t>
  </si>
  <si>
    <t>Ca_13135_v1.0_kabuli</t>
  </si>
  <si>
    <t>Replication factor C large subunit OS=Medicago truncatula GN=MTR_1g030410 PE=4 SV=1</t>
  </si>
  <si>
    <t>Ca_20851_v1.0_kabuli</t>
  </si>
  <si>
    <t>Ca_04101_v1.0_kabuli</t>
  </si>
  <si>
    <t>Uncharacterized protein OS=Prunus persica GN=PRUPE_ppa005568mg PE=4 SV=1</t>
  </si>
  <si>
    <t>Ca_11351_v1.0_kabuli</t>
  </si>
  <si>
    <t>Alkylated DNA repair protein alkB-like protein OS=Medicago truncatula GN=MTR_3g085290 PE=4 SV=1</t>
  </si>
  <si>
    <t>Ca_21231_v1.0_kabuli</t>
  </si>
  <si>
    <t>Endoglucanase OS=Medicago truncatula GN=MTR_3g010330 PE=4 SV=1</t>
  </si>
  <si>
    <t>Ca_05948_v1.0_kabuli</t>
  </si>
  <si>
    <t>7SK snRNA methylphosphate capping enzyme OS=Medicago truncatula GN=MTR_8g102950 PE=4 SV=1</t>
  </si>
  <si>
    <t>Ca_11231_v1.0_kabuli</t>
  </si>
  <si>
    <t>Putative uncharacterized protein OS=Medicago truncatula GN=MTR_4g078130 PE=4 SV=1</t>
  </si>
  <si>
    <t>Ca_16743_v1.0_kabuli</t>
  </si>
  <si>
    <t>Basic blue copper protein OS=Cicer arietinum GN=plantacyanin PE=2 SV=1</t>
  </si>
  <si>
    <t>Ca_24604_v1.0_kabuli</t>
  </si>
  <si>
    <t>Ca_09311_v1.0_kabuli</t>
  </si>
  <si>
    <t>Ca_15308_v1.0_kabuli</t>
  </si>
  <si>
    <t>Ca_11506_v1.0_kabuli</t>
  </si>
  <si>
    <t>Ca_24089_v1.0_kabuli</t>
  </si>
  <si>
    <t>Ca_26156_v1.0_kabuli</t>
  </si>
  <si>
    <t>Ca_23810_v1.0_kabuli</t>
  </si>
  <si>
    <t>Ca_26745_v1.0_kabuli</t>
  </si>
  <si>
    <t>Ca_00294_v1.0_kabuli</t>
  </si>
  <si>
    <t>Splicing factor 3B subunit OS=Medicago truncatula GN=MTR_2g013350 PE=4 SV=1</t>
  </si>
  <si>
    <t>Ca_06958_v1.0_kabuli</t>
  </si>
  <si>
    <t>Glycosyltransferase CAZy family GT8 OS=Medicago truncatula GN=MTR_2g082650 PE=4 SV=1</t>
  </si>
  <si>
    <t>Ca_18454_v1.0_kabuli</t>
  </si>
  <si>
    <t>Ca_10225_v1.0_kabuli</t>
  </si>
  <si>
    <t>Ca_15999_v1.0_kabuli</t>
  </si>
  <si>
    <t>Ca_00704_v1.0_kabuli</t>
  </si>
  <si>
    <t>S-adenosylmethionine synthase OS=Medicago truncatula GN=MTR_7g102120 PE=1 SV=1</t>
  </si>
  <si>
    <t>Ca_07157_v1.0_kabuli</t>
  </si>
  <si>
    <t>Hydroxymethylglutaryl-CoA lyase OS=Medicago truncatula GN=MTR_7g089330 PE=4 SV=1</t>
  </si>
  <si>
    <t>Ca_18804_v1.0_kabuli</t>
  </si>
  <si>
    <t>Aldo/keto reductase OS=Medicago truncatula GN=MTR_7g021670 PE=4 SV=1</t>
  </si>
  <si>
    <t>Ca_03662_v1.0_kabuli</t>
  </si>
  <si>
    <t>Ca_07724_v1.0_kabuli</t>
  </si>
  <si>
    <t>Ca_13136_v1.0_kabuli</t>
  </si>
  <si>
    <t>Putative uncharacterized protein OS=Medicago truncatula GN=MTR_1g030420 PE=4 SV=1</t>
  </si>
  <si>
    <t>Ca_20852_v1.0_kabuli</t>
  </si>
  <si>
    <t>Ca_04102_v1.0_kabuli</t>
  </si>
  <si>
    <t>Ca_11352_v1.0_kabuli</t>
  </si>
  <si>
    <t>Uncharacterized protein OS=Medicago truncatula GN=MTR_3g085280 PE=2 SV=1</t>
  </si>
  <si>
    <t>Ca_21232_v1.0_kabuli</t>
  </si>
  <si>
    <t>Zinc finger SWIM domain-containing protein OS=Medicago truncatula GN=MTR_4g037130 PE=4 SV=1</t>
  </si>
  <si>
    <t>Ca_05949_v1.0_kabuli</t>
  </si>
  <si>
    <t>Putative uncharacterized protein OS=Medicago truncatula GN=MTR_8g102940 PE=4 SV=1</t>
  </si>
  <si>
    <t>Ca_11232_v1.0_kabuli</t>
  </si>
  <si>
    <t>Impaired sucrose induction 1-like protein OS=Medicago truncatula GN=MTR_4g078140 PE=4 SV=1</t>
  </si>
  <si>
    <t>Ca_16744_v1.0_kabuli</t>
  </si>
  <si>
    <t>GATA transcription factor OS=Medicago truncatula GN=MTR_8g089130 PE=4 SV=1</t>
  </si>
  <si>
    <t>Ca_24605_v1.0_kabuli</t>
  </si>
  <si>
    <t>Ca_09312_v1.0_kabuli</t>
  </si>
  <si>
    <t>Ca_15309_v1.0_kabuli</t>
  </si>
  <si>
    <t>MYB transcription factor MYB2 OS=Medicago truncatula PE=2 SV=1</t>
  </si>
  <si>
    <t>Ca_22124_v1.0_kabuli</t>
  </si>
  <si>
    <t>Ca_11507_v1.0_kabuli</t>
  </si>
  <si>
    <t>Ca_26157_v1.0_kabuli</t>
  </si>
  <si>
    <t>Ca_00295_v1.0_kabuli</t>
  </si>
  <si>
    <t>Dof6 transcription factor OS=Glycine max GN=Dof6 PE=2 SV=1</t>
  </si>
  <si>
    <t>Ca_06959_v1.0_kabuli</t>
  </si>
  <si>
    <t>Autophagy-related protein OS=Medicago truncatula GN=MTR_2g082770 PE=4 SV=1</t>
  </si>
  <si>
    <t>Ca_18455_v1.0_kabuli</t>
  </si>
  <si>
    <t>Ca_10226_v1.0_kabuli</t>
  </si>
  <si>
    <t>Ca_16000_v1.0_kabuli</t>
  </si>
  <si>
    <t>Ca_00705_v1.0_kabuli</t>
  </si>
  <si>
    <t>Ca_07158_v1.0_kabuli</t>
  </si>
  <si>
    <t>Auxin efflux carrier component OS=Medicago truncatula GN=PIN10 PE=4 SV=1</t>
  </si>
  <si>
    <t>Ca_18805_v1.0_kabuli</t>
  </si>
  <si>
    <t>Aldo/keto reductase OS=Medicago truncatula GN=MTR_7g021850 PE=1 SV=1</t>
  </si>
  <si>
    <t>Ca_03663_v1.0_kabuli</t>
  </si>
  <si>
    <t>Ca_07725_v1.0_kabuli</t>
  </si>
  <si>
    <t>Ca_13137_v1.0_kabuli</t>
  </si>
  <si>
    <t>Cation transport regulator-like protein OS=Medicago truncatula GN=MTR_1g030430 PE=2 SV=1</t>
  </si>
  <si>
    <t>Ca_20853_v1.0_kabuli</t>
  </si>
  <si>
    <t>Serine/threonine protein kinase 1 CTR1 OS=Medicago truncatula GN=MTR_1g050690 PE=4 SV=1</t>
  </si>
  <si>
    <t>Ca_04103_v1.0_kabuli</t>
  </si>
  <si>
    <t>Ca_11353_v1.0_kabuli</t>
  </si>
  <si>
    <t>Putative uncharacterized protein OS=Medicago truncatula GN=MTR_3g085270 PE=4 SV=1</t>
  </si>
  <si>
    <t>Ca_21233_v1.0_kabuli</t>
  </si>
  <si>
    <t>Ca_05950_v1.0_kabuli</t>
  </si>
  <si>
    <t>Casein kinase I isoform delta-like protein OS=Medicago truncatula GN=MTR_8g102930 PE=4 SV=1</t>
  </si>
  <si>
    <t>Ca_11233_v1.0_kabuli</t>
  </si>
  <si>
    <t>Carbohydrate kinase-like protein OS=Medicago truncatula GN=MTR_4g078150 PE=4 SV=1</t>
  </si>
  <si>
    <t>Ca_16745_v1.0_kabuli</t>
  </si>
  <si>
    <t>UDP-D-xylose 4-epimerase OS=Medicago truncatula GN=MTR_8g089180 PE=3 SV=1</t>
  </si>
  <si>
    <t>Ca_24606_v1.0_kabuli</t>
  </si>
  <si>
    <t>Ca_09313_v1.0_kabuli</t>
  </si>
  <si>
    <t>Ca_15310_v1.0_kabuli</t>
  </si>
  <si>
    <t>Ca_22125_v1.0_kabuli</t>
  </si>
  <si>
    <t>Putative uncharacterized protein OS=Vitis vinifera GN=VITISV_023592 PE=3 SV=1</t>
  </si>
  <si>
    <t>Ca_11508_v1.0_kabuli</t>
  </si>
  <si>
    <t>Putative uncharacterized protein OS=Medicago truncatula GN=MTR_5g030210 PE=4 SV=1</t>
  </si>
  <si>
    <t>Ca_21378_v1.0_kabuli</t>
  </si>
  <si>
    <t>Ca_26158_v1.0_kabuli</t>
  </si>
  <si>
    <t>Ca_21512_v1.0_kabuli</t>
  </si>
  <si>
    <t>Pectate lyase 1-27 OS=Medicago truncatula GN=MTR_7g059290 PE=4 SV=1</t>
  </si>
  <si>
    <t>Ca_00296_v1.0_kabuli</t>
  </si>
  <si>
    <t>Putative uncharacterized protein OS=Medicago truncatula GN=MTR_2g013430 PE=4 SV=1</t>
  </si>
  <si>
    <t>Ca_06960_v1.0_kabuli</t>
  </si>
  <si>
    <t>Ca_18456_v1.0_kabuli</t>
  </si>
  <si>
    <t>Ca_10227_v1.0_kabuli</t>
  </si>
  <si>
    <t>SNF1-related protein kinase regulatory beta subunit 1 OS=Pisum sativum GN=akin beta1 PE=2 SV=1</t>
  </si>
  <si>
    <t>Ca_16001_v1.0_kabuli</t>
  </si>
  <si>
    <t>Ca_00706_v1.0_kabuli</t>
  </si>
  <si>
    <t>FAD synthetase OS=Medicago truncatula GN=MTR_7g102180 PE=2 SV=1</t>
  </si>
  <si>
    <t>Ca_07159_v1.0_kabuli</t>
  </si>
  <si>
    <t>Transcription factor bHLH106 OS=Medicago truncatula GN=MTR_7g089400 PE=4 SV=1</t>
  </si>
  <si>
    <t>Ca_18806_v1.0_kabuli</t>
  </si>
  <si>
    <t>Ca_03664_v1.0_kabuli</t>
  </si>
  <si>
    <t>Putative uncharacterized protein OS=Medicago truncatula GN=MTR_1g083390 PE=4 SV=1</t>
  </si>
  <si>
    <t>Ca_07726_v1.0_kabuli</t>
  </si>
  <si>
    <t>Ca_13138_v1.0_kabuli</t>
  </si>
  <si>
    <t>Ca_20854_v1.0_kabuli</t>
  </si>
  <si>
    <t>Putative uncharacterized protein OS=Medicago truncatula GN=MTR_1g050700 PE=4 SV=1</t>
  </si>
  <si>
    <t>Ca_04104_v1.0_kabuli</t>
  </si>
  <si>
    <t>Ca_11354_v1.0_kabuli</t>
  </si>
  <si>
    <t>Putative lipid transfer protein GPI-anchored OS=Cicer arietinum GN=Ltp2 PE=2 SV=1</t>
  </si>
  <si>
    <t>Ca_21234_v1.0_kabuli</t>
  </si>
  <si>
    <t>Ca_05951_v1.0_kabuli</t>
  </si>
  <si>
    <t>Putative uncharacterized protein OS=Medicago truncatula GN=MTR_8g102920 PE=4 SV=1</t>
  </si>
  <si>
    <t>Ca_11234_v1.0_kabuli</t>
  </si>
  <si>
    <t>Zinc finger CCCH domain-containing protein OS=Medicago truncatula GN=MTR_4g078160 PE=4 SV=1</t>
  </si>
  <si>
    <t>Ca_16746_v1.0_kabuli</t>
  </si>
  <si>
    <t>Serine protease aprX OS=Medicago truncatula GN=MTR_8g089230 PE=3 SV=1</t>
  </si>
  <si>
    <t>Ca_24607_v1.0_kabuli</t>
  </si>
  <si>
    <t>Laccase 1a OS=Medicago truncatula GN=MTR_4g015120 PE=4 SV=1</t>
  </si>
  <si>
    <t>Ca_09314_v1.0_kabuli</t>
  </si>
  <si>
    <t>Ca_15311_v1.0_kabuli</t>
  </si>
  <si>
    <t>Ca_22126_v1.0_kabuli</t>
  </si>
  <si>
    <t>Ca_11509_v1.0_kabuli</t>
  </si>
  <si>
    <t>Putative uncharacterized protein OS=Medicago truncatula GN=MTR_5g030280 PE=4 SV=1</t>
  </si>
  <si>
    <t>Ca_28000_v1.0_kabuli</t>
  </si>
  <si>
    <t>Uncharacterized protein OS=Prunus persica GN=PRUPE_ppa018193mg PE=4 SV=1</t>
  </si>
  <si>
    <t>Ca_23813_v1.0_kabuli</t>
  </si>
  <si>
    <t>50S ribosomal protein L16, chloroplastic OS=Pisum sativum GN=rpl16 PE=3 SV=1</t>
  </si>
  <si>
    <t>Ca_21513_v1.0_kabuli</t>
  </si>
  <si>
    <t>DNA-binding protein-like protein OS=Medicago truncatula GN=MTR_7g059260 PE=4 SV=1</t>
  </si>
  <si>
    <t>Ca_00297_v1.0_kabuli</t>
  </si>
  <si>
    <t>REF/SRPP-like protein OS=Medicago truncatula GN=MTR_2g013440 PE=2 SV=1</t>
  </si>
  <si>
    <t>Ca_06961_v1.0_kabuli</t>
  </si>
  <si>
    <t>Uncharacterized protein OS=Medicago truncatula GN=MTR_2g082930 PE=2 SV=1</t>
  </si>
  <si>
    <t>Ca_18457_v1.0_kabuli</t>
  </si>
  <si>
    <t>F-box family protein OS=Medicago truncatula GN=MTR_2g071700 PE=4 SV=1</t>
  </si>
  <si>
    <t>Ca_10228_v1.0_kabuli</t>
  </si>
  <si>
    <t>ABSCISIC ACID-INSENSITIVE 5-like protein OS=Medicago truncatula GN=MTR_5g088230 PE=4 SV=1</t>
  </si>
  <si>
    <t>Ca_16002_v1.0_kabuli</t>
  </si>
  <si>
    <t>Ca_00707_v1.0_kabuli</t>
  </si>
  <si>
    <t>Xyloglucan endotransglucosylase/hydrolase OS=Medicago truncatula GN=MTR_7g102260 PE=4 SV=1</t>
  </si>
  <si>
    <t>Ca_07160_v1.0_kabuli</t>
  </si>
  <si>
    <t>General transcription factor IIH subunit OS=Medicago truncatula GN=MTR_7g089440 PE=4 SV=1</t>
  </si>
  <si>
    <t>Ca_18807_v1.0_kabuli</t>
  </si>
  <si>
    <t>Ca_03665_v1.0_kabuli</t>
  </si>
  <si>
    <t>Dehydration-responsive element-binding protein 1F OS=Medicago truncatula GN=MTR_5g010940 PE=2 SV=1</t>
  </si>
  <si>
    <t>Ca_07727_v1.0_kabuli</t>
  </si>
  <si>
    <t>Ca_13139_v1.0_kabuli</t>
  </si>
  <si>
    <t>Ca_20855_v1.0_kabuli</t>
  </si>
  <si>
    <t>Ca_04105_v1.0_kabuli</t>
  </si>
  <si>
    <t>Ca_11355_v1.0_kabuli</t>
  </si>
  <si>
    <t>Ca_05952_v1.0_kabuli</t>
  </si>
  <si>
    <t>Xyloglucan endotransglycosylase OS=Medicago truncatula GN=MTR_8g102910 PE=4 SV=1</t>
  </si>
  <si>
    <t>Ca_11235_v1.0_kabuli</t>
  </si>
  <si>
    <t>Uncharacterized protein OS=Medicago truncatula GN=MTR_4g078170 PE=2 SV=1</t>
  </si>
  <si>
    <t>Ca_16747_v1.0_kabuli</t>
  </si>
  <si>
    <t>Putative uncharacterized protein OS=Medicago truncatula GN=MTR_8g089250 PE=4 SV=1</t>
  </si>
  <si>
    <t>Ca_24608_v1.0_kabuli</t>
  </si>
  <si>
    <t>Peptide transporter PTR1 OS=Medicago truncatula GN=MTR_4g015080 PE=3 SV=1</t>
  </si>
  <si>
    <t>Ca_09315_v1.0_kabuli</t>
  </si>
  <si>
    <t>Ca_15312_v1.0_kabuli</t>
  </si>
  <si>
    <t>Tubby-like protein OS=Cicer arietinum PE=2 SV=1</t>
  </si>
  <si>
    <t>Ca_22127_v1.0_kabuli</t>
  </si>
  <si>
    <t>Ca_11510_v1.0_kabuli</t>
  </si>
  <si>
    <t>Putative uncharacterized protein OS=Medicago truncatula GN=MTR_5g030290 PE=4 SV=1</t>
  </si>
  <si>
    <t>Ca_21380_v1.0_kabuli</t>
  </si>
  <si>
    <t>LONG1 OS=Pisum sativum PE=2 SV=1</t>
  </si>
  <si>
    <t>Ca_27060_v1.0_kabuli</t>
  </si>
  <si>
    <t>Putative uncharacterized protein OS=Medicago truncatula GN=MTR_5g054910 PE=4 SV=1</t>
  </si>
  <si>
    <t>Ca_23814_v1.0_kabuli</t>
  </si>
  <si>
    <t>Ribosomal protein S11 OS=Glycine stenophita GN=rps11 PE=4 SV=1</t>
  </si>
  <si>
    <t>Ca_21514_v1.0_kabuli</t>
  </si>
  <si>
    <t>RAD50-interacting protein OS=Medicago truncatula GN=MTR_7g059230 PE=4 SV=1</t>
  </si>
  <si>
    <t>Ca_26285_v1.0_kabuli</t>
  </si>
  <si>
    <t>Ca_00298_v1.0_kabuli</t>
  </si>
  <si>
    <t>Pentatricopeptide repeat-containing protein OS=Medicago truncatula GN=MTR_2g013450 PE=4 SV=1</t>
  </si>
  <si>
    <t>Ca_06962_v1.0_kabuli</t>
  </si>
  <si>
    <t>Pentatricopeptide repeat-containing protein OS=Medicago truncatula GN=MTR_2g082940 PE=4 SV=1</t>
  </si>
  <si>
    <t>Ca_18458_v1.0_kabuli</t>
  </si>
  <si>
    <t>Cytochrome P450 monooxygenase CYP72A59 OS=Medicago truncatula GN=MTR_5g095230 PE=3 SV=1</t>
  </si>
  <si>
    <t>Ca_10229_v1.0_kabuli</t>
  </si>
  <si>
    <t>Heterogeneous nuclear ribonucleoprotein D0 OS=Medicago truncatula GN=MTR_5g088220 PE=4 SV=1</t>
  </si>
  <si>
    <t>Ca_16003_v1.0_kabuli</t>
  </si>
  <si>
    <t>Ca_00708_v1.0_kabuli</t>
  </si>
  <si>
    <t>RING finger and WD repeat domain-containing protein OS=Medicago truncatula GN=MTR_7g102280 PE=4 SV=1</t>
  </si>
  <si>
    <t>Ca_07161_v1.0_kabuli</t>
  </si>
  <si>
    <t>Ca_18808_v1.0_kabuli</t>
  </si>
  <si>
    <t>Ca_03666_v1.0_kabuli</t>
  </si>
  <si>
    <t>Putative uncharacterized protein OS=Vitis vinifera GN=VIT_14s0060g02270 PE=4 SV=1</t>
  </si>
  <si>
    <t>Ca_07728_v1.0_kabuli</t>
  </si>
  <si>
    <t>Ca_13140_v1.0_kabuli</t>
  </si>
  <si>
    <t>Ca_20856_v1.0_kabuli</t>
  </si>
  <si>
    <t>Ca_04106_v1.0_kabuli</t>
  </si>
  <si>
    <t>Ca_11356_v1.0_kabuli</t>
  </si>
  <si>
    <t>Squamosa promoter-binding-like protein OS=Medicago truncatula GN=MTR_3g085180 PE=4 SV=1</t>
  </si>
  <si>
    <t>Ca_05953_v1.0_kabuli</t>
  </si>
  <si>
    <t>Galactose oxidase OS=Medicago truncatula GN=MTR_8g102900 PE=4 SV=1</t>
  </si>
  <si>
    <t>Ca_11236_v1.0_kabuli</t>
  </si>
  <si>
    <t>Ca_16748_v1.0_kabuli</t>
  </si>
  <si>
    <t>Lysine-specific demethylase 5A OS=Medicago truncatula GN=MTR_8g089260 PE=4 SV=1</t>
  </si>
  <si>
    <t>Ca_24609_v1.0_kabuli</t>
  </si>
  <si>
    <t>Disease resistance protein OS=Medicago truncatula GN=MTR_4g014570 PE=4 SV=1</t>
  </si>
  <si>
    <t>Ca_09316_v1.0_kabuli</t>
  </si>
  <si>
    <t>Ser/Thr protein kinase (Fragment) OS=Cicer arietinum PE=2 SV=1</t>
  </si>
  <si>
    <t>Ca_15313_v1.0_kabuli</t>
  </si>
  <si>
    <t>Ca_22128_v1.0_kabuli</t>
  </si>
  <si>
    <t>Ca_21381_v1.0_kabuli</t>
  </si>
  <si>
    <t>Activator of 90 kDa heat shock protein ATPase-like protein OS=Medicago truncatula GN=MTR_7g093500 PE=4 SV=1</t>
  </si>
  <si>
    <t>Ca_23815_v1.0_kabuli</t>
  </si>
  <si>
    <t>Photosystem II CP47 chlorophyll apoprotein OS=Trifolium subterraneum GN=psbB PE=3 SV=1</t>
  </si>
  <si>
    <t>Ca_21515_v1.0_kabuli</t>
  </si>
  <si>
    <t>Ca_26286_v1.0_kabuli</t>
  </si>
  <si>
    <t>Ca_00299_v1.0_kabuli</t>
  </si>
  <si>
    <t>Putative uncharacterized protein OS=Medicago truncatula GN=MTR_2g013470 PE=4 SV=1</t>
  </si>
  <si>
    <t>Ca_06963_v1.0_kabuli</t>
  </si>
  <si>
    <t>Non-race specific disease resistance protein 1-like protein b OS=Medicago truncatula GN=MTR_2g082990 PE=2 SV=1</t>
  </si>
  <si>
    <t>Ca_18459_v1.0_kabuli</t>
  </si>
  <si>
    <t>Ca_10230_v1.0_kabuli</t>
  </si>
  <si>
    <t>La-related protein OS=Medicago truncatula GN=MTR_5g088200 PE=4 SV=1</t>
  </si>
  <si>
    <t>Ca_16004_v1.0_kabuli</t>
  </si>
  <si>
    <t>Ca_00709_v1.0_kabuli</t>
  </si>
  <si>
    <t>Ca_07162_v1.0_kabuli</t>
  </si>
  <si>
    <t>Calcium-dependent protein kinase-like protein OS=Medicago truncatula GN=MTR_7g089480 PE=4 SV=1</t>
  </si>
  <si>
    <t>Ca_18809_v1.0_kabuli</t>
  </si>
  <si>
    <t>Eukaryotic translation initiation factor 3 subunit H OS=Lotus japonicus PE=2 SV=1</t>
  </si>
  <si>
    <t>Ca_03667_v1.0_kabuli</t>
  </si>
  <si>
    <t>Ca_07729_v1.0_kabuli</t>
  </si>
  <si>
    <t>Succinyl-CoA ligase beta subunit OS=Caragana jubata PE=1 SV=1</t>
  </si>
  <si>
    <t>Ca_13141_v1.0_kabuli</t>
  </si>
  <si>
    <t>Ca_20857_v1.0_kabuli</t>
  </si>
  <si>
    <t>Putative uncharacterized protein OS=Medicago truncatula GN=MTR_2g029040 PE=4 SV=1</t>
  </si>
  <si>
    <t>Ca_04107_v1.0_kabuli</t>
  </si>
  <si>
    <t>Protein arginine N-methyltransferase OS=Medicago truncatula GN=MTR_3g108640 PE=4 SV=1</t>
  </si>
  <si>
    <t>Ca_11357_v1.0_kabuli</t>
  </si>
  <si>
    <t>F-box family protein OS=Medicago truncatula GN=MTR_3g085160 PE=4 SV=1</t>
  </si>
  <si>
    <t>Ca_21237_v1.0_kabuli</t>
  </si>
  <si>
    <t>14-3-3 OS=Cicer arietinum PE=3 SV=1</t>
  </si>
  <si>
    <t>Ca_05954_v1.0_kabuli</t>
  </si>
  <si>
    <t>Putative uncharacterized protein OS=Medicago truncatula GN=MTR_8g102890 PE=4 SV=1</t>
  </si>
  <si>
    <t>Ca_11237_v1.0_kabuli</t>
  </si>
  <si>
    <t>Ca_16749_v1.0_kabuli</t>
  </si>
  <si>
    <t>Zinc finger protein LSD1 OS=Pisum sativum PE=1 SV=1</t>
  </si>
  <si>
    <t>Ca_24838_v1.0_kabuli</t>
  </si>
  <si>
    <t>Ca_09317_v1.0_kabuli</t>
  </si>
  <si>
    <t>Ca_15314_v1.0_kabuli</t>
  </si>
  <si>
    <t>Putative uncharacterized protein OS=Medicago truncatula GN=MTR_7g036980 PE=4 SV=1</t>
  </si>
  <si>
    <t>Ca_22129_v1.0_kabuli</t>
  </si>
  <si>
    <t>Ca_11512_v1.0_kabuli</t>
  </si>
  <si>
    <t>Uncharacterized protein OS=Prunus persica GN=PRUPE_ppa017021mg PE=4 SV=1</t>
  </si>
  <si>
    <t>Ca_23816_v1.0_kabuli</t>
  </si>
  <si>
    <t>30S ribosomal protein S7, chloroplastic OS=Cicer arietinum GN=rps7 PE=3 SV=1</t>
  </si>
  <si>
    <t>Ca_21516_v1.0_kabuli</t>
  </si>
  <si>
    <t>Ca_26287_v1.0_kabuli</t>
  </si>
  <si>
    <t>Ca_00300_v1.0_kabuli</t>
  </si>
  <si>
    <t>Fatty acid oxidation complex subunit alpha OS=Medicago truncatula GN=MTR_2g013460 PE=4 SV=1</t>
  </si>
  <si>
    <t>Ca_06964_v1.0_kabuli</t>
  </si>
  <si>
    <t>Gibberellin 2-beta-dioxygenase OS=Medicago truncatula GN=MTR_2g083000 PE=3 SV=1</t>
  </si>
  <si>
    <t>Ca_18460_v1.0_kabuli</t>
  </si>
  <si>
    <t>Ca_10231_v1.0_kabuli</t>
  </si>
  <si>
    <t>Lamin-like protein OS=Medicago truncatula GN=MTR_5g088180 PE=4 SV=1</t>
  </si>
  <si>
    <t>Ca_16005_v1.0_kabuli</t>
  </si>
  <si>
    <t>Ca_00710_v1.0_kabuli</t>
  </si>
  <si>
    <t>Putative uncharacterized protein OS=Medicago truncatula GN=MTR_7g102330 PE=4 SV=1</t>
  </si>
  <si>
    <t>Ca_07163_v1.0_kabuli</t>
  </si>
  <si>
    <t>Dual specificity protein phosphatase OS=Medicago truncatula GN=MtrDRAFT_AC150889g6v2 PE=4 SV=1</t>
  </si>
  <si>
    <t>Ca_18810_v1.0_kabuli</t>
  </si>
  <si>
    <t>Probably inactive leucine-rich repeat receptor-like protein kinase OS=Medicago truncatula GN=MTR_7g022160 PE=4 SV=1</t>
  </si>
  <si>
    <t>Ca_03668_v1.0_kabuli</t>
  </si>
  <si>
    <t>Ca_07730_v1.0_kabuli</t>
  </si>
  <si>
    <t>Ca_13142_v1.0_kabuli</t>
  </si>
  <si>
    <t>Ca_20858_v1.0_kabuli</t>
  </si>
  <si>
    <t>NPR1-1 protein OS=Medicago truncatula GN=MTR_2g028950 PE=4 SV=1</t>
  </si>
  <si>
    <t>Ca_04108_v1.0_kabuli</t>
  </si>
  <si>
    <t>Ca_11358_v1.0_kabuli</t>
  </si>
  <si>
    <t>Histidine kinase OS=Medicago truncatula GN=MTR_3g085130 PE=4 SV=1</t>
  </si>
  <si>
    <t>Ca_21238_v1.0_kabuli</t>
  </si>
  <si>
    <t>Ca_05955_v1.0_kabuli</t>
  </si>
  <si>
    <t>tRNA-specific adenosine deaminase-like protein OS=Medicago truncatula GN=MTR_8g103020 PE=4 SV=1</t>
  </si>
  <si>
    <t>Ca_11238_v1.0_kabuli</t>
  </si>
  <si>
    <t>Callose synthase OS=Medicago truncatula GN=MTR_4g078220 PE=4 SV=1</t>
  </si>
  <si>
    <t>Ca_16750_v1.0_kabuli</t>
  </si>
  <si>
    <t>Putative uncharacterized protein OS=Medicago truncatula GN=MTR_8g088840 PE=4 SV=1</t>
  </si>
  <si>
    <t>Ca_24839_v1.0_kabuli</t>
  </si>
  <si>
    <t>Zinc finger protein OS=Medicago truncatula GN=MTR_4g028610 PE=4 SV=1</t>
  </si>
  <si>
    <t>Ca_09318_v1.0_kabuli</t>
  </si>
  <si>
    <t>Ca_15315_v1.0_kabuli</t>
  </si>
  <si>
    <t>Ca_11513_v1.0_kabuli</t>
  </si>
  <si>
    <t>Ubiquitin carboxyl-terminal hydrolase OS=Medicago truncatula GN=MTR_5g030360 PE=3 SV=1</t>
  </si>
  <si>
    <t>Ca_21383_v1.0_kabuli</t>
  </si>
  <si>
    <t>Ca_23817_v1.0_kabuli</t>
  </si>
  <si>
    <t>30S ribosomal protein S12 OS=Medicago truncatula GN=MTR_7g055910 PE=3 SV=1</t>
  </si>
  <si>
    <t>Ca_21517_v1.0_kabuli</t>
  </si>
  <si>
    <t>Ca_26288_v1.0_kabuli</t>
  </si>
  <si>
    <t>Ca_00301_v1.0_kabuli</t>
  </si>
  <si>
    <t>rRNA methyltransferase-like protein OS=Medicago truncatula GN=MTR_2g013490 PE=3 SV=1</t>
  </si>
  <si>
    <t>Ca_06965_v1.0_kabuli</t>
  </si>
  <si>
    <t>Conglutin OS=Medicago truncatula GN=MTR_2g083130 PE=4 SV=1</t>
  </si>
  <si>
    <t>Ca_18461_v1.0_kabuli</t>
  </si>
  <si>
    <t>Ca_10232_v1.0_kabuli</t>
  </si>
  <si>
    <t>Hydroxyacyl-thioester dehydratase type 2 OS=Medicago truncatula GN=MTR_5g087960 PE=4 SV=1</t>
  </si>
  <si>
    <t>Ca_16006_v1.0_kabuli</t>
  </si>
  <si>
    <t>Ca_00711_v1.0_kabuli</t>
  </si>
  <si>
    <t>Ca_07164_v1.0_kabuli</t>
  </si>
  <si>
    <t>Ca_18811_v1.0_kabuli</t>
  </si>
  <si>
    <t>Uncharacterized protein OS=Medicago truncatula GN=MTR_7g022190 PE=2 SV=1</t>
  </si>
  <si>
    <t>Ca_03669_v1.0_kabuli</t>
  </si>
  <si>
    <t>Putative uncharacterized protein OS=Medicago truncatula GN=MTR_1g083310 PE=4 SV=1</t>
  </si>
  <si>
    <t>Ca_07731_v1.0_kabuli</t>
  </si>
  <si>
    <t>Ca_13143_v1.0_kabuli</t>
  </si>
  <si>
    <t>Ca_04109_v1.0_kabuli</t>
  </si>
  <si>
    <t>Ca_11359_v1.0_kabuli</t>
  </si>
  <si>
    <t>Uncharacterized protein OS=Glycine max PE=1 SV=1</t>
  </si>
  <si>
    <t>Ca_21239_v1.0_kabuli</t>
  </si>
  <si>
    <t>Ca_05956_v1.0_kabuli</t>
  </si>
  <si>
    <t>Auxin-responsive protein (Aux/IAA) OS=Medicago truncatula GN=MTR_8g103030 PE=4 SV=1</t>
  </si>
  <si>
    <t>Ca_11239_v1.0_kabuli</t>
  </si>
  <si>
    <t>Mannan endo-1,4-beta-mannosidase OS=Medicago truncatula GN=MTR_4g078230 PE=4 SV=1</t>
  </si>
  <si>
    <t>Ca_16751_v1.0_kabuli</t>
  </si>
  <si>
    <t>High affinity cationic amino acid transporter OS=Medicago truncatula GN=MTR_8g089320 PE=4 SV=1</t>
  </si>
  <si>
    <t>Ca_24840_v1.0_kabuli</t>
  </si>
  <si>
    <t>Ca_09319_v1.0_kabuli</t>
  </si>
  <si>
    <t>Ca_15316_v1.0_kabuli</t>
  </si>
  <si>
    <t>Dynein light chain OS=Vicia faba GN=vfPIP PE=1 SV=1</t>
  </si>
  <si>
    <t>Ca_22131_v1.0_kabuli</t>
  </si>
  <si>
    <t>F-box/kelch-repeat protein OS=Medicago truncatula GN=MTR_4g108280 PE=4 SV=1</t>
  </si>
  <si>
    <t>Ca_11514_v1.0_kabuli</t>
  </si>
  <si>
    <t>BHLH transcription factor OS=Medicago truncatula GN=MTR_5g030430 PE=4 SV=1</t>
  </si>
  <si>
    <t>Ca_23818_v1.0_kabuli</t>
  </si>
  <si>
    <t>Putative uncharacterized protein OS=Medicago truncatula GN=MTR_3g035650 PE=4 SV=1</t>
  </si>
  <si>
    <t>Ca_21518_v1.0_kabuli</t>
  </si>
  <si>
    <t>ABI-3 homolog OS=Psophocarpus tetragonolobus GN=wbABI3 PE=2 SV=1</t>
  </si>
  <si>
    <t>Ca_26289_v1.0_kabuli</t>
  </si>
  <si>
    <t>Ca_00302_v1.0_kabuli</t>
  </si>
  <si>
    <t>Pentatricopeptide repeat-containing protein OS=Medicago truncatula GN=MTR_2g013500 PE=4 SV=1</t>
  </si>
  <si>
    <t>Ca_06966_v1.0_kabuli</t>
  </si>
  <si>
    <t>Uncharacterized protein OS=Prunus persica GN=PRUPE_ppa013601mg PE=4 SV=1</t>
  </si>
  <si>
    <t>Ca_18462_v1.0_kabuli</t>
  </si>
  <si>
    <t>Ca_10233_v1.0_kabuli</t>
  </si>
  <si>
    <t>Protein argonaute 4 OS=Medicago truncatula GN=MTR_5g087870 PE=4 SV=1</t>
  </si>
  <si>
    <t>Ca_00712_v1.0_kabuli</t>
  </si>
  <si>
    <t>Ca_07165_v1.0_kabuli</t>
  </si>
  <si>
    <t>Cyclin-like F-box OS=Medicago truncatula GN=MtrDRAFT_AC150889g18v2 PE=4 SV=1</t>
  </si>
  <si>
    <t>Ca_18812_v1.0_kabuli</t>
  </si>
  <si>
    <t>Uncharacterized protein (Fragment) OS=Prunus persica GN=PRUPE_ppb018698mg PE=4 SV=1</t>
  </si>
  <si>
    <t>Ca_03670_v1.0_kabuli</t>
  </si>
  <si>
    <t>Respiratory burst oxidase-like protein OS=Medicago truncatula GN=MTR_1g083290 PE=4 SV=1</t>
  </si>
  <si>
    <t>Ca_07732_v1.0_kabuli</t>
  </si>
  <si>
    <t>Ca_13144_v1.0_kabuli</t>
  </si>
  <si>
    <t>Ca_04110_v1.0_kabuli</t>
  </si>
  <si>
    <t>Ca_11360_v1.0_kabuli</t>
  </si>
  <si>
    <t>Putative uncharacterized protein OS=Medicago truncatula GN=MTR_3g085060 PE=4 SV=1</t>
  </si>
  <si>
    <t>Ca_21240_v1.0_kabuli</t>
  </si>
  <si>
    <t>Cell division cycle protein-like protein OS=Medicago truncatula GN=MTR_4g037120 PE=4 SV=1</t>
  </si>
  <si>
    <t>Ca_05957_v1.0_kabuli</t>
  </si>
  <si>
    <t>NADPH:adrenodoxin oxidoreductase, mitochondrial OS=Medicago truncatula GN=MTR_8g103060 PE=3 SV=1</t>
  </si>
  <si>
    <t>Ca_11240_v1.0_kabuli</t>
  </si>
  <si>
    <t>Uncharacterized protein OS=Medicago truncatula GN=MTR_4g078240 PE=2 SV=1</t>
  </si>
  <si>
    <t>Ca_16752_v1.0_kabuli</t>
  </si>
  <si>
    <t>Ca_24841_v1.0_kabuli</t>
  </si>
  <si>
    <t>Ca_09320_v1.0_kabuli</t>
  </si>
  <si>
    <t>Ca_15317_v1.0_kabuli</t>
  </si>
  <si>
    <t>Putative uncharacterized protein OS=Medicago truncatula GN=MTR_7g037080 PE=4 SV=1</t>
  </si>
  <si>
    <t>Ca_22132_v1.0_kabuli</t>
  </si>
  <si>
    <t>Ca_11515_v1.0_kabuli</t>
  </si>
  <si>
    <t>Putative uncharacterized protein OS=Medicago truncatula GN=MTR_5g030470 PE=4 SV=1</t>
  </si>
  <si>
    <t>Ca_21385_v1.0_kabuli</t>
  </si>
  <si>
    <t>Ca_27371_v1.0_kabuli</t>
  </si>
  <si>
    <t>Ca_23819_v1.0_kabuli</t>
  </si>
  <si>
    <t>Acetyl-coenzyme A carboxylase carboxyl transferase subunit beta, chloroplastic OS=Dillenia indica GN=accD PE=3 SV=1</t>
  </si>
  <si>
    <t>Ca_21519_v1.0_kabuli</t>
  </si>
  <si>
    <t>Phosphoglycerate kinase OS=Medicago truncatula PE=2 SV=1</t>
  </si>
  <si>
    <t>Ca_26290_v1.0_kabuli</t>
  </si>
  <si>
    <t>Ca_00303_v1.0_kabuli</t>
  </si>
  <si>
    <t>Ca_06967_v1.0_kabuli</t>
  </si>
  <si>
    <t>DDRGK domain-containing protein OS=Medicago truncatula GN=MTR_2g083200 PE=4 SV=1</t>
  </si>
  <si>
    <t>Ca_18463_v1.0_kabuli</t>
  </si>
  <si>
    <t>Ca_10234_v1.0_kabuli</t>
  </si>
  <si>
    <t>Somatic embryogenesis receptor kinase OS=Medicago truncatula GN=MTR_5g087840 PE=4 SV=1</t>
  </si>
  <si>
    <t>Ca_00713_v1.0_kabuli</t>
  </si>
  <si>
    <t>Ca_07166_v1.0_kabuli</t>
  </si>
  <si>
    <t>Calcium-binding protein OS=Medicago truncatula GN=MTR_7g089760 PE=4 SV=1</t>
  </si>
  <si>
    <t>Ca_18813_v1.0_kabuli</t>
  </si>
  <si>
    <t>Coiled-coil domain-containing protein MTMR15 OS=Medicago truncatula GN=MTR_7g022220 PE=4 SV=1</t>
  </si>
  <si>
    <t>Ca_03671_v1.0_kabuli</t>
  </si>
  <si>
    <t>Formin-like protein OS=Medicago truncatula GN=MTR_1g083260 PE=4 SV=1</t>
  </si>
  <si>
    <t>Ca_07733_v1.0_kabuli</t>
  </si>
  <si>
    <t>Ca_13145_v1.0_kabuli</t>
  </si>
  <si>
    <t>Ca_04111_v1.0_kabuli</t>
  </si>
  <si>
    <t>Ca_11361_v1.0_kabuli</t>
  </si>
  <si>
    <t>Ca_21241_v1.0_kabuli</t>
  </si>
  <si>
    <t>Putative uncharacterized protein OS=Medicago truncatula GN=MTR_3g010290 PE=4 SV=1</t>
  </si>
  <si>
    <t>Ca_05958_v1.0_kabuli</t>
  </si>
  <si>
    <t>Ca_11241_v1.0_kabuli</t>
  </si>
  <si>
    <t>Putative uncharacterized protein OS=Medicago truncatula GN=MTR_4g078290 PE=4 SV=1</t>
  </si>
  <si>
    <t>Ca_16753_v1.0_kabuli</t>
  </si>
  <si>
    <t>Ca_09321_v1.0_kabuli</t>
  </si>
  <si>
    <t>Ca_15318_v1.0_kabuli</t>
  </si>
  <si>
    <t>AAA-ATPase 1-like protein OS=Medicago truncatula GN=MTR_7g037070 PE=4 SV=1</t>
  </si>
  <si>
    <t>Ca_22133_v1.0_kabuli</t>
  </si>
  <si>
    <t>Ca_11516_v1.0_kabuli</t>
  </si>
  <si>
    <t>Uncharacterized protein OS=Medicago truncatula GN=MTR_5g030480 PE=2 SV=1</t>
  </si>
  <si>
    <t>Ca_21386_v1.0_kabuli</t>
  </si>
  <si>
    <t>Ca_23820_v1.0_kabuli</t>
  </si>
  <si>
    <t>Putative uncharacterized protein OS=Medicago truncatula GN=MTR_4g129340 PE=4 SV=1</t>
  </si>
  <si>
    <t>Ca_21520_v1.0_kabuli</t>
  </si>
  <si>
    <t>DNA-directed RNA polymerase OS=Medicago truncatula GN=MTR_8g065950 PE=4 SV=1</t>
  </si>
  <si>
    <t>Ca_26291_v1.0_kabuli</t>
  </si>
  <si>
    <t>Ca_00304_v1.0_kabuli</t>
  </si>
  <si>
    <t>Ca_06968_v1.0_kabuli</t>
  </si>
  <si>
    <t>COBRA-like protein OS=Medicago truncatula GN=MTR_2g083210 PE=4 SV=1</t>
  </si>
  <si>
    <t>Ca_18464_v1.0_kabuli</t>
  </si>
  <si>
    <t>Cytochrome P450 monooxygenase CYP72A59 OS=Medicago truncatula GN=CYP72A59 PE=2 SV=1</t>
  </si>
  <si>
    <t>Ca_10235_v1.0_kabuli</t>
  </si>
  <si>
    <t>AP-1 complex subunit sigma-2 OS=Medicago truncatula GN=MTR_5g087820 PE=4 SV=1</t>
  </si>
  <si>
    <t>Ca_16009_v1.0_kabuli</t>
  </si>
  <si>
    <t>Ca_00714_v1.0_kabuli</t>
  </si>
  <si>
    <t>Ca_07167_v1.0_kabuli</t>
  </si>
  <si>
    <t>Pentatricopeptide repeat-containing protein OS=Medicago truncatula GN=MTR_7g089770 PE=4 SV=1</t>
  </si>
  <si>
    <t>Ca_18814_v1.0_kabuli</t>
  </si>
  <si>
    <t>Ca_03672_v1.0_kabuli</t>
  </si>
  <si>
    <t>ATP-dependent DNA helicase Q4 OS=Medicago truncatula GN=MTR_1g083250 PE=4 SV=1</t>
  </si>
  <si>
    <t>Ca_07734_v1.0_kabuli</t>
  </si>
  <si>
    <t>Ca_13146_v1.0_kabuli</t>
  </si>
  <si>
    <t>Ca_04112_v1.0_kabuli</t>
  </si>
  <si>
    <t>Ca_11362_v1.0_kabuli</t>
  </si>
  <si>
    <t>Uncharacterized protein OS=Medicago truncatula GN=MTR_3g084990 PE=2 SV=1</t>
  </si>
  <si>
    <t>Ca_21242_v1.0_kabuli</t>
  </si>
  <si>
    <t>Protein kinase OS=Medicago truncatula GN=MTR_3g010260 PE=4 SV=1</t>
  </si>
  <si>
    <t>Ca_05959_v1.0_kabuli</t>
  </si>
  <si>
    <t>Ca_11242_v1.0_kabuli</t>
  </si>
  <si>
    <t>Putative uncharacterized protein OS=Medicago truncatula GN=MTR_4g078310 PE=4 SV=1</t>
  </si>
  <si>
    <t>Ca_16754_v1.0_kabuli</t>
  </si>
  <si>
    <t>Ca_24843_v1.0_kabuli</t>
  </si>
  <si>
    <t>Ca_09322_v1.0_kabuli</t>
  </si>
  <si>
    <t>Ca_15319_v1.0_kabuli</t>
  </si>
  <si>
    <t>Aminoacyl-tRNA synthetase OS=Trifolium pratense PE=2 SV=1</t>
  </si>
  <si>
    <t>Ca_22134_v1.0_kabuli</t>
  </si>
  <si>
    <t>Ca_11517_v1.0_kabuli</t>
  </si>
  <si>
    <t>Putative uncharacterized protein OS=Medicago truncatula GN=MTR_5g030570 PE=4 SV=1</t>
  </si>
  <si>
    <t>Ca_21387_v1.0_kabuli</t>
  </si>
  <si>
    <t>Ca_27766_v1.0_kabuli</t>
  </si>
  <si>
    <t>Ca_26138_v1.0_kabuli</t>
  </si>
  <si>
    <t>Ca_00305_v1.0_kabuli</t>
  </si>
  <si>
    <t>Putative uncharacterized protein OS=Medicago truncatula GN=MTR_2g013640 PE=4 SV=1</t>
  </si>
  <si>
    <t>Ca_06969_v1.0_kabuli</t>
  </si>
  <si>
    <t>GTPase-activating protein gyp7 OS=Medicago truncatula GN=MTR_2g083220 PE=4 SV=1</t>
  </si>
  <si>
    <t>Ca_18465_v1.0_kabuli</t>
  </si>
  <si>
    <t>Ca_10236_v1.0_kabuli</t>
  </si>
  <si>
    <t>Putative ethylene insensitive transcription factor OS=Vicia faba GN=EIN3-2 PE=2 SV=1</t>
  </si>
  <si>
    <t>Ca_16010_v1.0_kabuli</t>
  </si>
  <si>
    <t>Ca_07168_v1.0_kabuli</t>
  </si>
  <si>
    <t>Alpha-glucosidase yihQ OS=Medicago truncatula GN=MTR_7g089780 PE=4 SV=1</t>
  </si>
  <si>
    <t>Ca_18815_v1.0_kabuli</t>
  </si>
  <si>
    <t>Ca_03673_v1.0_kabuli</t>
  </si>
  <si>
    <t>WD repeat domain phosphoinositide-interacting protein OS=Medicago truncatula GN=MTR_1g083230 PE=4 SV=1</t>
  </si>
  <si>
    <t>Ca_07735_v1.0_kabuli</t>
  </si>
  <si>
    <t>GRAS transcription factor OS=Medicago truncatula GN=SymSCL1 PE=2 SV=1</t>
  </si>
  <si>
    <t>Ca_13147_v1.0_kabuli</t>
  </si>
  <si>
    <t>Ca_20863_v1.0_kabuli</t>
  </si>
  <si>
    <t>Ca_11363_v1.0_kabuli</t>
  </si>
  <si>
    <t>Ca_21243_v1.0_kabuli</t>
  </si>
  <si>
    <t>KH domain-containing protein OS=Medicago truncatula GN=MTR_3g010220 PE=4 SV=1</t>
  </si>
  <si>
    <t>Ca_05960_v1.0_kabuli</t>
  </si>
  <si>
    <t>Protein kinase OS=Medicago truncatula GN=MTR_8g103240 PE=4 SV=1</t>
  </si>
  <si>
    <t>Ca_11243_v1.0_kabuli</t>
  </si>
  <si>
    <t>Integrator complex subunit OS=Medicago truncatula GN=MTR_4g078330 PE=4 SV=1</t>
  </si>
  <si>
    <t>Ca_16755_v1.0_kabuli</t>
  </si>
  <si>
    <t>Ca_24844_v1.0_kabuli</t>
  </si>
  <si>
    <t>Ca_09323_v1.0_kabuli</t>
  </si>
  <si>
    <t>Ca_15320_v1.0_kabuli</t>
  </si>
  <si>
    <t>Hedgehog-interacting protein OS=Medicago truncatula GN=MTR_7g036900 PE=4 SV=1</t>
  </si>
  <si>
    <t>Ca_11518_v1.0_kabuli</t>
  </si>
  <si>
    <t>Ca_21388_v1.0_kabuli</t>
  </si>
  <si>
    <t>Ca_27767_v1.0_kabuli</t>
  </si>
  <si>
    <t>Putative uncharacterized protein OS=Medicago truncatula GN=MTR_4g080420 PE=4 SV=1</t>
  </si>
  <si>
    <t>Ca_21522_v1.0_kabuli</t>
  </si>
  <si>
    <t>Ca_00306_v1.0_kabuli</t>
  </si>
  <si>
    <t>Ubiquitin-conjugating enzyme family protein OS=Medicago truncatula GN=MTR_2g013650 PE=4 SV=1</t>
  </si>
  <si>
    <t>Ca_06970_v1.0_kabuli</t>
  </si>
  <si>
    <t>Early nodulin-like protein OS=Medicago truncatula GN=MTR_2g083250 PE=4 SV=1</t>
  </si>
  <si>
    <t>Ca_18466_v1.0_kabuli</t>
  </si>
  <si>
    <t>Cytochrome P450 monooxygenase OS=Glycyrrhiza uralensis GN=CYP72A153 PE=2 SV=1</t>
  </si>
  <si>
    <t>Ca_10237_v1.0_kabuli</t>
  </si>
  <si>
    <t>Receptor-like protein kinase BRI1-like protein OS=Medicago truncatula GN=MTR_5g087780 PE=4 SV=1</t>
  </si>
  <si>
    <t>Ca_00716_v1.0_kabuli</t>
  </si>
  <si>
    <t>Ca_07169_v1.0_kabuli</t>
  </si>
  <si>
    <t>Ca_18816_v1.0_kabuli</t>
  </si>
  <si>
    <t>Sphingosine-1-phosphate lyase OS=Medicago truncatula GN=MTR_7g022310 PE=3 SV=1</t>
  </si>
  <si>
    <t>Ca_03674_v1.0_kabuli</t>
  </si>
  <si>
    <t>Ca_07736_v1.0_kabuli</t>
  </si>
  <si>
    <t>Ca_13148_v1.0_kabuli</t>
  </si>
  <si>
    <t>Ca_20864_v1.0_kabuli</t>
  </si>
  <si>
    <t>CRM domain-containing protein, putative OS=Medicago truncatula GN=MTR_1g050760 PE=4 SV=1</t>
  </si>
  <si>
    <t>Ca_04114_v1.0_kabuli</t>
  </si>
  <si>
    <t>Ca_11364_v1.0_kabuli</t>
  </si>
  <si>
    <t>Amino acid transporter OS=Medicago truncatula GN=MTR_3g084960 PE=4 SV=1</t>
  </si>
  <si>
    <t>Ca_21244_v1.0_kabuli</t>
  </si>
  <si>
    <t>SOSS complex subunit B1 OS=Medicago truncatula GN=MTR_3g010210 PE=4 SV=1</t>
  </si>
  <si>
    <t>Ca_05961_v1.0_kabuli</t>
  </si>
  <si>
    <t>Ca_11244_v1.0_kabuli</t>
  </si>
  <si>
    <t>Dihydroorotase OS=Medicago truncatula GN=MTR_4g078370 PE=3 SV=1</t>
  </si>
  <si>
    <t>Ca_16756_v1.0_kabuli</t>
  </si>
  <si>
    <t>Protein kinase G11A OS=Medicago truncatula GN=MTR_8g089420 PE=4 SV=1</t>
  </si>
  <si>
    <t>Ca_24845_v1.0_kabuli</t>
  </si>
  <si>
    <t>Ca_09324_v1.0_kabuli</t>
  </si>
  <si>
    <t>Aspartic proteinase nepenthesin-1 OS=Medicago truncatula GN=MTR_4g095270 PE=3 SV=1</t>
  </si>
  <si>
    <t>Ca_15321_v1.0_kabuli</t>
  </si>
  <si>
    <t>Ca_11519_v1.0_kabuli</t>
  </si>
  <si>
    <t>Putative uncharacterized protein OS=Medicago truncatula GN=MTR_5g030520 PE=4 SV=1</t>
  </si>
  <si>
    <t>Ca_21389_v1.0_kabuli</t>
  </si>
  <si>
    <t>Ca_25786_v1.0_kabuli</t>
  </si>
  <si>
    <t>Ca_21523_v1.0_kabuli</t>
  </si>
  <si>
    <t>Ca_26140_v1.0_kabuli</t>
  </si>
  <si>
    <t>Ca_00307_v1.0_kabuli</t>
  </si>
  <si>
    <t>Ca_06971_v1.0_kabuli</t>
  </si>
  <si>
    <t>Endoplasmic reticulum-Golgi intermediate compartment protein OS=Medicago truncatula GN=MTR_2g083260 PE=4 SV=1</t>
  </si>
  <si>
    <t>Ca_18467_v1.0_kabuli</t>
  </si>
  <si>
    <t>Ca_10238_v1.0_kabuli</t>
  </si>
  <si>
    <t>Ca_16012_v1.0_kabuli</t>
  </si>
  <si>
    <t>Ca_07170_v1.0_kabuli</t>
  </si>
  <si>
    <t>TGA transcription factor OS=Medicago truncatula GN=MTR_7g089800 PE=4 SV=1</t>
  </si>
  <si>
    <t>Ca_18817_v1.0_kabuli</t>
  </si>
  <si>
    <t>Putative uncharacterized protein OS=Medicago truncatula GN=MTR_7g022390 PE=4 SV=1</t>
  </si>
  <si>
    <t>Ca_03675_v1.0_kabuli</t>
  </si>
  <si>
    <t>DEAD-box ATP-dependent RNA helicase OS=Medicago truncatula GN=MTR_1g083130 PE=4 SV=1</t>
  </si>
  <si>
    <t>Ca_07737_v1.0_kabuli</t>
  </si>
  <si>
    <t>Ca_13978_v1.0_kabuli</t>
  </si>
  <si>
    <t>Callose synthase OS=Medicago truncatula GN=MTR_1g116450 PE=4 SV=1</t>
  </si>
  <si>
    <t>Ca_20865_v1.0_kabuli</t>
  </si>
  <si>
    <t>Ca_04115_v1.0_kabuli</t>
  </si>
  <si>
    <t>Ca_11365_v1.0_kabuli</t>
  </si>
  <si>
    <t>Putative uncharacterized protein OS=Medicago truncatula GN=MTR_3g084950 PE=2 SV=1</t>
  </si>
  <si>
    <t>Ca_21245_v1.0_kabuli</t>
  </si>
  <si>
    <t>Ca_05962_v1.0_kabuli</t>
  </si>
  <si>
    <t>Ca_11245_v1.0_kabuli</t>
  </si>
  <si>
    <t>Ca_16757_v1.0_kabuli</t>
  </si>
  <si>
    <t>Glucan endo-1,3-beta-glucosidase OS=Medicago truncatula GN=MTR_8g089400 PE=2 SV=1</t>
  </si>
  <si>
    <t>Ca_15322_v1.0_kabuli</t>
  </si>
  <si>
    <t>RING finger and CHY zinc finger domain-containing protein OS=Medicago truncatula GN=MTR_7g037040 PE=4 SV=1</t>
  </si>
  <si>
    <t>Ca_11520_v1.0_kabuli</t>
  </si>
  <si>
    <t>Mitochondrial carnitine/acylcarnitine carrier-like protein OS=Medicago truncatula GN=MTR_5g030530 PE=3 SV=1</t>
  </si>
  <si>
    <t>Ca_21390_v1.0_kabuli</t>
  </si>
  <si>
    <t>Ca_24509_v1.0_kabuli</t>
  </si>
  <si>
    <t>Putative uncharacterized protein OS=Medicago truncatula GN=MTR_8g086980 PE=4 SV=1</t>
  </si>
  <si>
    <t>Ca_25787_v1.0_kabuli</t>
  </si>
  <si>
    <t>Ca_21524_v1.0_kabuli</t>
  </si>
  <si>
    <t>Ca_26141_v1.0_kabuli</t>
  </si>
  <si>
    <t>Ca_00308_v1.0_kabuli</t>
  </si>
  <si>
    <t>Putative uncharacterized protein OS=Medicago truncatula GN=MTR_2g013690 PE=4 SV=1</t>
  </si>
  <si>
    <t>Ca_06972_v1.0_kabuli</t>
  </si>
  <si>
    <t>Putative uncharacterized protein OS=Medicago truncatula GN=MTR_2g083300 PE=4 SV=1</t>
  </si>
  <si>
    <t>Ca_18468_v1.0_kabuli</t>
  </si>
  <si>
    <t>Ca_10239_v1.0_kabuli</t>
  </si>
  <si>
    <t>Ca_16013_v1.0_kabuli</t>
  </si>
  <si>
    <t>Ca_00718_v1.0_kabuli</t>
  </si>
  <si>
    <t>Ribosomal protein S15e OS=Eucinetus sp. APV-2005 GN=rpS15e PE=2 SV=1</t>
  </si>
  <si>
    <t>Ca_07171_v1.0_kabuli</t>
  </si>
  <si>
    <t>Putative uncharacterized protein OS=Medicago truncatula GN=MTR_7g089860 PE=4 SV=1</t>
  </si>
  <si>
    <t>Ca_03676_v1.0_kabuli</t>
  </si>
  <si>
    <t>PsbP-like protein OS=Medicago truncatula GN=MTR_1g083120 PE=4 SV=1</t>
  </si>
  <si>
    <t>Ca_07738_v1.0_kabuli</t>
  </si>
  <si>
    <t>Ca_13979_v1.0_kabuli</t>
  </si>
  <si>
    <t>Callose synthase OS=Medicago truncatula GN=MTR_1g116470 PE=4 SV=1</t>
  </si>
  <si>
    <t>Ca_20866_v1.0_kabuli</t>
  </si>
  <si>
    <t>Ca_04116_v1.0_kabuli</t>
  </si>
  <si>
    <t>Ca_11366_v1.0_kabuli</t>
  </si>
  <si>
    <t>Rho GDP-dissociation inhibitor OS=Medicago truncatula GN=MTR_3g084940 PE=4 SV=1</t>
  </si>
  <si>
    <t>Ca_21246_v1.0_kabuli</t>
  </si>
  <si>
    <t>SEC14 cytosolic factor OS=Medicago truncatula GN=MTR_3g010190 PE=4 SV=1</t>
  </si>
  <si>
    <t>Ca_05963_v1.0_kabuli</t>
  </si>
  <si>
    <t>Ca_11246_v1.0_kabuli</t>
  </si>
  <si>
    <t>Putative uncharacterized protein OS=Medicago truncatula GN=MTR_4g078490 PE=4 SV=1</t>
  </si>
  <si>
    <t>Ca_16758_v1.0_kabuli</t>
  </si>
  <si>
    <t>Ca_09326_v1.0_kabuli</t>
  </si>
  <si>
    <t>Sigma factor sigB regulation protein rsbQ OS=Medicago truncatula GN=MTR_4g095310 PE=4 SV=1</t>
  </si>
  <si>
    <t>Ca_15323_v1.0_kabuli</t>
  </si>
  <si>
    <t>LOB domain-containing protein, putative OS=Ricinus communis GN=RCOM_1513210 PE=4 SV=1</t>
  </si>
  <si>
    <t>Ca_22138_v1.0_kabuli</t>
  </si>
  <si>
    <t>Putative uncharacterized protein (Fragment) OS=Vitis vinifera GN=VIT_01s0127g00010 PE=4 SV=1</t>
  </si>
  <si>
    <t>Ca_11521_v1.0_kabuli</t>
  </si>
  <si>
    <t>Spinster-like protein OS=Medicago truncatula GN=MTR_5g030580 PE=4 SV=1</t>
  </si>
  <si>
    <t>Ca_21391_v1.0_kabuli</t>
  </si>
  <si>
    <t>Pectinesterase OS=Medicago truncatula GN=MTR_1g088020 PE=3 SV=1</t>
  </si>
  <si>
    <t>Ca_24510_v1.0_kabuli</t>
  </si>
  <si>
    <t>Ca_21525_v1.0_kabuli</t>
  </si>
  <si>
    <t>Ca_26142_v1.0_kabuli</t>
  </si>
  <si>
    <t>Chloroplast biogenesis protein OS=Lotus japonicus GN=CCDA PE=2 SV=1</t>
  </si>
  <si>
    <t>Ca_00309_v1.0_kabuli</t>
  </si>
  <si>
    <t>3-ketoacyl-CoA synthase OS=Medicago truncatula GN=MTR_2g013740 PE=3 SV=1</t>
  </si>
  <si>
    <t>Ca_06973_v1.0_kabuli</t>
  </si>
  <si>
    <t>Ca_18469_v1.0_kabuli</t>
  </si>
  <si>
    <t>Ca_16014_v1.0_kabuli</t>
  </si>
  <si>
    <t>Ca_00719_v1.0_kabuli</t>
  </si>
  <si>
    <t>Ca_07172_v1.0_kabuli</t>
  </si>
  <si>
    <t>Proton-coupled amino acid transporter OS=Medicago truncatula GN=MTR_7g089920 PE=4 SV=1</t>
  </si>
  <si>
    <t>Ca_18819_v1.0_kabuli</t>
  </si>
  <si>
    <t>60S acidic ribosomal protein P0 OS=Medicago truncatula GN=MTR_7g022400 PE=3 SV=1</t>
  </si>
  <si>
    <t>Ca_03677_v1.0_kabuli</t>
  </si>
  <si>
    <t>PsbP-like protein OS=Medicago truncatula GN=MTR_1g083110 PE=4 SV=1</t>
  </si>
  <si>
    <t>Ca_07739_v1.0_kabuli</t>
  </si>
  <si>
    <t>Ca_13980_v1.0_kabuli</t>
  </si>
  <si>
    <t>Ca_04117_v1.0_kabuli</t>
  </si>
  <si>
    <t>Ca_11367_v1.0_kabuli</t>
  </si>
  <si>
    <t>Putative uncharacterized protein OS=Medicago truncatula GN=MTR_3g084930 PE=4 SV=1</t>
  </si>
  <si>
    <t>Ca_21553_v1.0_kabuli</t>
  </si>
  <si>
    <t>Ca_05964_v1.0_kabuli</t>
  </si>
  <si>
    <t>Putative uncharacterized protein OS=Medicago truncatula GN=MTR_8g103420 PE=4 SV=1</t>
  </si>
  <si>
    <t>Ca_11247_v1.0_kabuli</t>
  </si>
  <si>
    <t>Early nodulin-like protein OS=Medicago truncatula GN=MTR_4g078410 PE=4 SV=1</t>
  </si>
  <si>
    <t>Ca_16759_v1.0_kabuli</t>
  </si>
  <si>
    <t>Ca_24848_v1.0_kabuli</t>
  </si>
  <si>
    <t>Polygalacturonase OS=Medicago truncatula GN=MTR_5g043350 PE=3 SV=1</t>
  </si>
  <si>
    <t>Ca_09327_v1.0_kabuli</t>
  </si>
  <si>
    <t>Putative uncharacterized protein OS=Medicago truncatula GN=MTR_4g095320 PE=4 SV=1</t>
  </si>
  <si>
    <t>Ca_15324_v1.0_kabuli</t>
  </si>
  <si>
    <t>Ca_22139_v1.0_kabuli</t>
  </si>
  <si>
    <t>Ca_11522_v1.0_kabuli</t>
  </si>
  <si>
    <t>Ca_24511_v1.0_kabuli</t>
  </si>
  <si>
    <t>Pentatricopeptide repeat-containing protein OS=Medicago truncatula GN=MTR_4g076540 PE=4 SV=1</t>
  </si>
  <si>
    <t>Ca_21526_v1.0_kabuli</t>
  </si>
  <si>
    <t>Ca_26143_v1.0_kabuli</t>
  </si>
  <si>
    <t>Ca_00310_v1.0_kabuli</t>
  </si>
  <si>
    <t>Putative uncharacterized protein OS=Medicago truncatula GN=MTR_2g013780 PE=4 SV=1</t>
  </si>
  <si>
    <t>Ca_06974_v1.0_kabuli</t>
  </si>
  <si>
    <t>Ca_18470_v1.0_kabuli</t>
  </si>
  <si>
    <t>Ca_10241_v1.0_kabuli</t>
  </si>
  <si>
    <t>Ca_16015_v1.0_kabuli</t>
  </si>
  <si>
    <t>Ca_00720_v1.0_kabuli</t>
  </si>
  <si>
    <t>Ca_07173_v1.0_kabuli</t>
  </si>
  <si>
    <t>Putative uncharacterized protein OS=Medicago truncatula GN=MTR_7g089940 PE=4 SV=2</t>
  </si>
  <si>
    <t>Ca_18820_v1.0_kabuli</t>
  </si>
  <si>
    <t>Glucose-6-phosphate 1-dehydrogenase OS=Medicago truncatula GN=MTR_7g022440 PE=3 SV=1</t>
  </si>
  <si>
    <t>Ca_03678_v1.0_kabuli</t>
  </si>
  <si>
    <t>Zinc finger protein-like protein OS=Medicago truncatula GN=MTR_1g083100 PE=4 SV=1</t>
  </si>
  <si>
    <t>Ca_07740_v1.0_kabuli</t>
  </si>
  <si>
    <t>Ca_13981_v1.0_kabuli</t>
  </si>
  <si>
    <t>Uncharacterized protein OS=Actinoplanes missouriensis (strain ATCC 14538 / DSM 43046 / CBS 188.64 / JCM 3121 / NCIMB 12654 / NBRC 102363 / 431) GN=AMIS_35560 PE=4 SV=1</t>
  </si>
  <si>
    <t>Ca_04118_v1.0_kabuli</t>
  </si>
  <si>
    <t>Ca_11368_v1.0_kabuli</t>
  </si>
  <si>
    <t>Putative uncharacterized protein OS=Medicago truncatula GN=MTR_3g084870 PE=4 SV=1</t>
  </si>
  <si>
    <t>Ca_21554_v1.0_kabuli</t>
  </si>
  <si>
    <t>Ca_05965_v1.0_kabuli</t>
  </si>
  <si>
    <t>Ca_16760_v1.0_kabuli</t>
  </si>
  <si>
    <t>High affinity cationic amino acid transporter OS=Medicago truncatula GN=MTR_8g089360 PE=4 SV=1</t>
  </si>
  <si>
    <t>Ca_24849_v1.0_kabuli</t>
  </si>
  <si>
    <t>Ca_09328_v1.0_kabuli</t>
  </si>
  <si>
    <t>Ca_15325_v1.0_kabuli</t>
  </si>
  <si>
    <t>Ca_22140_v1.0_kabuli</t>
  </si>
  <si>
    <t>Ca_11523_v1.0_kabuli</t>
  </si>
  <si>
    <t>Putative uncharacterized protein OS=Medicago truncatula GN=MTR_5g030610 PE=4 SV=1</t>
  </si>
  <si>
    <t>Ca_21393_v1.0_kabuli</t>
  </si>
  <si>
    <t>Ca_24512_v1.0_kabuli</t>
  </si>
  <si>
    <t>Isochorismate synthase OS=Medicago truncatula GN=MTR_4g076520 PE=4 SV=1</t>
  </si>
  <si>
    <t>Ca_25790_v1.0_kabuli</t>
  </si>
  <si>
    <t>Cytokinin dehydrogenase OS=Medicago truncatula GN=MTR_3g036100 PE=4 SV=1</t>
  </si>
  <si>
    <t>Ca_21527_v1.0_kabuli</t>
  </si>
  <si>
    <t>Ca_26144_v1.0_kabuli</t>
  </si>
  <si>
    <t>Ca_00311_v1.0_kabuli</t>
  </si>
  <si>
    <t>Protein kinase OS=Medicago truncatula GN=MTR_2g013900 PE=4 SV=1</t>
  </si>
  <si>
    <t>Ca_06975_v1.0_kabuli</t>
  </si>
  <si>
    <t>Anthocyanidin 3-O-glucosyltransferase OS=Medicago truncatula GN=MTR_2g083430 PE=2 SV=1</t>
  </si>
  <si>
    <t>Ca_18471_v1.0_kabuli</t>
  </si>
  <si>
    <t>Ca_10242_v1.0_kabuli</t>
  </si>
  <si>
    <t>Ca_16016_v1.0_kabuli</t>
  </si>
  <si>
    <t>Ca_00721_v1.0_kabuli</t>
  </si>
  <si>
    <t>Ca_07174_v1.0_kabuli</t>
  </si>
  <si>
    <t>Phosphatidylinositol-4-phosphate 5-kinase OS=Medicago truncatula GN=MTR_7g089950 PE=4 SV=1</t>
  </si>
  <si>
    <t>Ca_18821_v1.0_kabuli</t>
  </si>
  <si>
    <t>Putative uncharacterized protein OS=Medicago truncatula GN=MTR_7g022470 PE=4 SV=1</t>
  </si>
  <si>
    <t>Ca_03679_v1.0_kabuli</t>
  </si>
  <si>
    <t>Ca_07741_v1.0_kabuli</t>
  </si>
  <si>
    <t>Ca_21299_v1.0_kabuli</t>
  </si>
  <si>
    <t>Ca_04119_v1.0_kabuli</t>
  </si>
  <si>
    <t>Superoxide dismutase OS=Medicago truncatula PE=2 SV=1</t>
  </si>
  <si>
    <t>Ca_11369_v1.0_kabuli</t>
  </si>
  <si>
    <t>Polyribonucleotide nucleotidyltransferase OS=Medicago truncatula GN=MTR_3g084860 PE=4 SV=1</t>
  </si>
  <si>
    <t>Ca_21555_v1.0_kabuli</t>
  </si>
  <si>
    <t>Ca_05966_v1.0_kabuli</t>
  </si>
  <si>
    <t>Chloroplast processing peptidase OS=Medicago truncatula GN=MTR_8g103470 PE=1 SV=1</t>
  </si>
  <si>
    <t>Ca_11249_v1.0_kabuli</t>
  </si>
  <si>
    <t>Ca_16761_v1.0_kabuli</t>
  </si>
  <si>
    <t>Ca_24862_v1.0_kabuli</t>
  </si>
  <si>
    <t>Ca_15326_v1.0_kabuli</t>
  </si>
  <si>
    <t>Ca_22141_v1.0_kabuli</t>
  </si>
  <si>
    <t>Ca_11524_v1.0_kabuli</t>
  </si>
  <si>
    <t>Phosphoenolpyruvate carboxykinase OS=Medicago truncatula GN=MTR_5g030620 PE=3 SV=1</t>
  </si>
  <si>
    <t>Ca_21394_v1.0_kabuli</t>
  </si>
  <si>
    <t>Ca_24513_v1.0_kabuli</t>
  </si>
  <si>
    <t>Putative uncharacterized protein OS=Vitis vinifera GN=VITISV_019109 PE=4 SV=1</t>
  </si>
  <si>
    <t>Ca_25791_v1.0_kabuli</t>
  </si>
  <si>
    <t>Ca_27842_v1.0_kabuli</t>
  </si>
  <si>
    <t>Ca_00312_v1.0_kabuli</t>
  </si>
  <si>
    <t>Eukaryotic translation initiation factor 3 subunit D OS=Glycine max PE=3 SV=1</t>
  </si>
  <si>
    <t>Ca_06976_v1.0_kabuli</t>
  </si>
  <si>
    <t>Anthocyanidin 3-O-glucosyltransferase OS=Medicago truncatula GN=MTR_2g083390 PE=4 SV=1</t>
  </si>
  <si>
    <t>Ca_18472_v1.0_kabuli</t>
  </si>
  <si>
    <t>Ca_10243_v1.0_kabuli</t>
  </si>
  <si>
    <t>Geranylgeranyl reductase OS=Medicago truncatula GN=MTR_5g087700 PE=4 SV=1</t>
  </si>
  <si>
    <t>Ca_16079_v1.0_kabuli</t>
  </si>
  <si>
    <t>Ca_00722_v1.0_kabuli</t>
  </si>
  <si>
    <t>Ca_07175_v1.0_kabuli</t>
  </si>
  <si>
    <t>Ferredoxin-dependent glutamate synthase; Glutamate synthase, large subunit region 1 and 3, putative; Glutamate synthase, eukaryotic OS=Medicago truncatula GN=MtrDRAFT_AC147961g17v2 PE=1 SV=1</t>
  </si>
  <si>
    <t>Ca_03680_v1.0_kabuli</t>
  </si>
  <si>
    <t>Ca_07742_v1.0_kabuli</t>
  </si>
  <si>
    <t>Ca_13983_v1.0_kabuli</t>
  </si>
  <si>
    <t>Zinc finger family protein OS=Medicago truncatula GN=MTR_3g084720 PE=4 SV=1</t>
  </si>
  <si>
    <t>Ca_21300_v1.0_kabuli</t>
  </si>
  <si>
    <t>Ca_04120_v1.0_kabuli</t>
  </si>
  <si>
    <t>Ca_11370_v1.0_kabuli</t>
  </si>
  <si>
    <t>Ca_21556_v1.0_kabuli</t>
  </si>
  <si>
    <t>Ca_05967_v1.0_kabuli</t>
  </si>
  <si>
    <t>Ca_11250_v1.0_kabuli</t>
  </si>
  <si>
    <t>Ca_24863_v1.0_kabuli</t>
  </si>
  <si>
    <t>Ca_09330_v1.0_kabuli</t>
  </si>
  <si>
    <t>Putative uncharacterized protein OS=Medicago truncatula GN=MTR_4g095330 PE=4 SV=1</t>
  </si>
  <si>
    <t>Ca_15327_v1.0_kabuli</t>
  </si>
  <si>
    <t>P-type H+-ATPase OS=Vicia faba GN=vha4 PE=2 SV=1</t>
  </si>
  <si>
    <t>Ca_11525_v1.0_kabuli</t>
  </si>
  <si>
    <t>Zinc finger protein OS=Medicago truncatula PE=4 SV=1</t>
  </si>
  <si>
    <t>Ca_21395_v1.0_kabuli</t>
  </si>
  <si>
    <t>Ca_24514_v1.0_kabuli</t>
  </si>
  <si>
    <t>Ca_27735_v1.0_kabuli</t>
  </si>
  <si>
    <t>Ca_00313_v1.0_kabuli</t>
  </si>
  <si>
    <t>DNA-binding WRKY; VQ OS=Medicago truncatula GN=MTR_2g013950 PE=2 SV=1</t>
  </si>
  <si>
    <t>Ca_06977_v1.0_kabuli</t>
  </si>
  <si>
    <t>Ca_18473_v1.0_kabuli</t>
  </si>
  <si>
    <t>Ca_10244_v1.0_kabuli</t>
  </si>
  <si>
    <t>GDSL esterase/lipase OS=Medicago truncatula GN=MTR_5g087690 PE=4 SV=1</t>
  </si>
  <si>
    <t>Ca_16080_v1.0_kabuli</t>
  </si>
  <si>
    <t>Ca_00723_v1.0_kabuli</t>
  </si>
  <si>
    <t>Putative tonoplast intrinsic protein OS=Pisum sativum GN=tip1-1 PE=2 SV=1</t>
  </si>
  <si>
    <t>Ca_07176_v1.0_kabuli</t>
  </si>
  <si>
    <t>BOP/NPR1/NIM1-like regulatory protein OS=Medicago truncatula GN=MTR_7g090020 PE=2 SV=1</t>
  </si>
  <si>
    <t>Ca_03681_v1.0_kabuli</t>
  </si>
  <si>
    <t>Lin-9-like protein OS=Medicago truncatula GN=MTR_1g083040 PE=4 SV=1</t>
  </si>
  <si>
    <t>Ca_07743_v1.0_kabuli</t>
  </si>
  <si>
    <t>Ca_13984_v1.0_kabuli</t>
  </si>
  <si>
    <t>Nucleolar complex protein-like protein OS=Medicago truncatula GN=MTR_1g110560 PE=4 SV=1</t>
  </si>
  <si>
    <t>Ca_21301_v1.0_kabuli</t>
  </si>
  <si>
    <t>Transcriptional regulator SUPERMAN, putative OS=Ricinus communis GN=RCOM_0492550 PE=4 SV=1</t>
  </si>
  <si>
    <t>Ca_04121_v1.0_kabuli</t>
  </si>
  <si>
    <t>Ca_11371_v1.0_kabuli</t>
  </si>
  <si>
    <t>Ca_21557_v1.0_kabuli</t>
  </si>
  <si>
    <t>Ca_05968_v1.0_kabuli</t>
  </si>
  <si>
    <t>Protein SYM1 OS=Medicago truncatula GN=MTR_8g103490 PE=4 SV=1</t>
  </si>
  <si>
    <t>Ca_16763_v1.0_kabuli</t>
  </si>
  <si>
    <t>Ca_24864_v1.0_kabuli</t>
  </si>
  <si>
    <t>Ca_09331_v1.0_kabuli</t>
  </si>
  <si>
    <t>Subtilisin-like protease OS=Medicago truncatula GN=MTR_4g095360 PE=1 SV=1</t>
  </si>
  <si>
    <t>Ca_15328_v1.0_kabuli</t>
  </si>
  <si>
    <t>Uncharacterized protein OS=Prunus persica GN=PRUPE_ppa003007mg PE=4 SV=1</t>
  </si>
  <si>
    <t>Ca_22143_v1.0_kabuli</t>
  </si>
  <si>
    <t>Ca_11526_v1.0_kabuli</t>
  </si>
  <si>
    <t>Ca_28074_v1.0_kabuli</t>
  </si>
  <si>
    <t>Ca_24802_v1.0_kabuli</t>
  </si>
  <si>
    <t>C2H2-type zinc finger protein-like protein OS=Medicago truncatula GN=MTR_4g021270 PE=4 SV=1</t>
  </si>
  <si>
    <t>Ca_00314_v1.0_kabuli</t>
  </si>
  <si>
    <t>Cig3, related OS=Medicago truncatula GN=MtrDRAFT_AC149801g24v2 PE=4 SV=2</t>
  </si>
  <si>
    <t>Ca_06978_v1.0_kabuli</t>
  </si>
  <si>
    <t>Ca_18474_v1.0_kabuli</t>
  </si>
  <si>
    <t>Ca_10245_v1.0_kabuli</t>
  </si>
  <si>
    <t>F-box/WD-40 repeat-containing protein OS=Medicago truncatula GN=MTR_5g087680 PE=4 SV=1</t>
  </si>
  <si>
    <t>Ca_16081_v1.0_kabuli</t>
  </si>
  <si>
    <t>Ca_00724_v1.0_kabuli</t>
  </si>
  <si>
    <t>Ca_07177_v1.0_kabuli</t>
  </si>
  <si>
    <t>Cellular retinaldehyde-binding/triple function, C-terminal OS=Medicago truncatula GN=MTR_7g090050 PE=2 SV=1</t>
  </si>
  <si>
    <t>Ca_18824_v1.0_kabuli</t>
  </si>
  <si>
    <t>Putative uncharacterized protein OS=Medicago truncatula GN=MTR_7g022480 PE=4 SV=1</t>
  </si>
  <si>
    <t>Ca_03682_v1.0_kabuli</t>
  </si>
  <si>
    <t>Lipoxygenase OS=Medicago truncatula GN=MTR_1g083020 PE=3 SV=1</t>
  </si>
  <si>
    <t>Ca_07744_v1.0_kabuli</t>
  </si>
  <si>
    <t>Ca_13985_v1.0_kabuli</t>
  </si>
  <si>
    <t>2-isopropylmalate synthase OS=Medicago truncatula GN=MTR_1g116500 PE=3 SV=1</t>
  </si>
  <si>
    <t>Ca_04122_v1.0_kabuli</t>
  </si>
  <si>
    <t>Putative uncharacterized protein OS=Vitis vinifera GN=VIT_08s0007g08720 PE=4 SV=1</t>
  </si>
  <si>
    <t>Ca_11372_v1.0_kabuli</t>
  </si>
  <si>
    <t>Ca_05969_v1.0_kabuli</t>
  </si>
  <si>
    <t>Polyol transporter OS=Medicago truncatula GN=MTR_8g103500 PE=3 SV=1</t>
  </si>
  <si>
    <t>Ca_11252_v1.0_kabuli</t>
  </si>
  <si>
    <t>Ca_16764_v1.0_kabuli</t>
  </si>
  <si>
    <t>Ca_24865_v1.0_kabuli</t>
  </si>
  <si>
    <t>Ca_09332_v1.0_kabuli</t>
  </si>
  <si>
    <t>Prolyl 4-hydroxylase subunit alpha-1 OS=Medicago truncatula GN=MTR_4g095370 PE=4 SV=1</t>
  </si>
  <si>
    <t>Ca_15329_v1.0_kabuli</t>
  </si>
  <si>
    <t>Ca_22144_v1.0_kabuli</t>
  </si>
  <si>
    <t>Ca_11527_v1.0_kabuli</t>
  </si>
  <si>
    <t>Auxin-responsive protein (Aux/IAA) OS=Medicago truncatula GN=MTR_5g030710 PE=4 SV=1</t>
  </si>
  <si>
    <t>Ca_21397_v1.0_kabuli</t>
  </si>
  <si>
    <t>Ca_24516_v1.0_kabuli</t>
  </si>
  <si>
    <t>Ca_27870_v1.0_kabuli</t>
  </si>
  <si>
    <t>Ca_24803_v1.0_kabuli</t>
  </si>
  <si>
    <t>Avr9/Cf-9 rapidly elicited protein OS=Medicago truncatula GN=MTR_4g021260 PE=4 SV=1</t>
  </si>
  <si>
    <t>Ca_26062_v1.0_kabuli</t>
  </si>
  <si>
    <t>Ca_00315_v1.0_kabuli</t>
  </si>
  <si>
    <t>Ca_06979_v1.0_kabuli</t>
  </si>
  <si>
    <t>Anthocyanidin 3-O-glucosyltransferase OS=Medicago truncatula GN=MTR_2g083380 PE=4 SV=1</t>
  </si>
  <si>
    <t>Ca_18475_v1.0_kabuli</t>
  </si>
  <si>
    <t>Ca_10246_v1.0_kabuli</t>
  </si>
  <si>
    <t>Hyccin OS=Medicago truncatula GN=MTR_5g087660 PE=4 SV=1</t>
  </si>
  <si>
    <t>Ca_16082_v1.0_kabuli</t>
  </si>
  <si>
    <t>Ca_00725_v1.0_kabuli</t>
  </si>
  <si>
    <t>Ca_07178_v1.0_kabuli</t>
  </si>
  <si>
    <t>Excinuclease ABC, C subunit, N-terminal, putative OS=Medicago truncatula GN=MTR_7g090060 PE=4 SV=2</t>
  </si>
  <si>
    <t>Ca_18825_v1.0_kabuli</t>
  </si>
  <si>
    <t>Bcl-2-associated athanogene-like protein OS=Medicago truncatula GN=MTR_7g022790 PE=4 SV=1</t>
  </si>
  <si>
    <t>Ca_03683_v1.0_kabuli</t>
  </si>
  <si>
    <t>F-box protein OS=Medicago truncatula GN=MTR_1g082950 PE=4 SV=1</t>
  </si>
  <si>
    <t>Ca_07745_v1.0_kabuli</t>
  </si>
  <si>
    <t>Ca_13986_v1.0_kabuli</t>
  </si>
  <si>
    <t>Transmembrane protein 120 OS=Medicago truncatula GN=MTR_1g116510 PE=4 SV=1</t>
  </si>
  <si>
    <t>Ca_21303_v1.0_kabuli</t>
  </si>
  <si>
    <t>Ubiquitin carboxyl-terminal hydrolase OS=Medicago truncatula GN=MTR_1g044450 PE=4 SV=1</t>
  </si>
  <si>
    <t>Ca_04123_v1.0_kabuli</t>
  </si>
  <si>
    <t>Ca_11373_v1.0_kabuli</t>
  </si>
  <si>
    <t>Ca_21559_v1.0_kabuli</t>
  </si>
  <si>
    <t>Putative uncharacterized protein OS=Vitis vinifera GN=VITISV_011176 PE=4 SV=1</t>
  </si>
  <si>
    <t>Ca_05970_v1.0_kabuli</t>
  </si>
  <si>
    <t>Putative uncharacterized protein OS=Medicago truncatula GN=MTR_8g103520 PE=4 SV=1</t>
  </si>
  <si>
    <t>Ca_11253_v1.0_kabuli</t>
  </si>
  <si>
    <t>Ca_16765_v1.0_kabuli</t>
  </si>
  <si>
    <t>Ca_09333_v1.0_kabuli</t>
  </si>
  <si>
    <t>Putative uncharacterized protein OS=Cicer arietinum PE=4 SV=1</t>
  </si>
  <si>
    <t>Ca_15330_v1.0_kabuli</t>
  </si>
  <si>
    <t>Nitrate transporter NRT1-2 OS=Medicago truncatula GN=MTR_4g107580 PE=4 SV=1</t>
  </si>
  <si>
    <t>Ca_11528_v1.0_kabuli</t>
  </si>
  <si>
    <t>Hydroxyproline-rich glycoprotein OS=Medicago truncatula GN=MTR_5g030740 PE=4 SV=1</t>
  </si>
  <si>
    <t>Ca_21398_v1.0_kabuli</t>
  </si>
  <si>
    <t>Ca_24517_v1.0_kabuli</t>
  </si>
  <si>
    <t>Ca_24804_v1.0_kabuli</t>
  </si>
  <si>
    <t>Ca_26063_v1.0_kabuli</t>
  </si>
  <si>
    <t>Ca_00316_v1.0_kabuli</t>
  </si>
  <si>
    <t>40S ribosomal protein S6 OS=Medicago truncatula PE=2 SV=1</t>
  </si>
  <si>
    <t>Ca_06980_v1.0_kabuli</t>
  </si>
  <si>
    <t>Ca_18476_v1.0_kabuli</t>
  </si>
  <si>
    <t>Ca_10247_v1.0_kabuli</t>
  </si>
  <si>
    <t>Ca_16083_v1.0_kabuli</t>
  </si>
  <si>
    <t>YIPF1-like protein OS=Medicago truncatula GN=MTR_5g081040 PE=4 SV=1</t>
  </si>
  <si>
    <t>Ca_00726_v1.0_kabuli</t>
  </si>
  <si>
    <t>Ca_07179_v1.0_kabuli</t>
  </si>
  <si>
    <t>Uncharacterized protein OS=Solanum lycopersicum GN=Solyc08g044260.2 PE=4 SV=1</t>
  </si>
  <si>
    <t>Ca_18826_v1.0_kabuli</t>
  </si>
  <si>
    <t>Glutaredoxin OS=Medicago truncatula GN=MTR_7g022690 PE=4 SV=1</t>
  </si>
  <si>
    <t>Ca_03684_v1.0_kabuli</t>
  </si>
  <si>
    <t>Ca_07746_v1.0_kabuli</t>
  </si>
  <si>
    <t>Ca_13987_v1.0_kabuli</t>
  </si>
  <si>
    <t>Ca_04124_v1.0_kabuli</t>
  </si>
  <si>
    <t>Ca_11374_v1.0_kabuli</t>
  </si>
  <si>
    <t>Kinesin-like protein KIF15 OS=Medicago truncatula GN=MTR_3g084790 PE=3 SV=1</t>
  </si>
  <si>
    <t>Ca_05971_v1.0_kabuli</t>
  </si>
  <si>
    <t>Putative uncharacterized protein OS=Medicago truncatula GN=MTR_8g103530 PE=4 SV=1</t>
  </si>
  <si>
    <t>Ca_11254_v1.0_kabuli</t>
  </si>
  <si>
    <t>Putative ADP,ATP carrier-like protein OS=Trifolium pratense PE=2 SV=1</t>
  </si>
  <si>
    <t>Ca_16766_v1.0_kabuli</t>
  </si>
  <si>
    <t>Ca_24867_v1.0_kabuli</t>
  </si>
  <si>
    <t>Ca_09334_v1.0_kabuli</t>
  </si>
  <si>
    <t>Ca_15331_v1.0_kabuli</t>
  </si>
  <si>
    <t>Peptide transporter PTR1 OS=Medicago truncatula GN=MTR_4g107610 PE=4 SV=1</t>
  </si>
  <si>
    <t>Ca_22536_v1.0_kabuli</t>
  </si>
  <si>
    <t>Putative uncharacterized protein OS=Medicago truncatula GN=MTR_1g073220 PE=4 SV=1</t>
  </si>
  <si>
    <t>Ca_11529_v1.0_kabuli</t>
  </si>
  <si>
    <t>Putative uncharacterized protein OS=Medicago truncatula GN=MTR_7g076850 PE=4 SV=1</t>
  </si>
  <si>
    <t>Ca_21399_v1.0_kabuli</t>
  </si>
  <si>
    <t>Ca_24805_v1.0_kabuli</t>
  </si>
  <si>
    <t>Ca_26064_v1.0_kabuli</t>
  </si>
  <si>
    <t>Secalin, putative OS=Trichomonas vaginalis GN=TVAG_131280 PE=4 SV=1</t>
  </si>
  <si>
    <t>Ca_00317_v1.0_kabuli</t>
  </si>
  <si>
    <t>Late embryogenesis abundant protein OS=Medicago truncatula GN=MTR_2g014040 PE=4 SV=1</t>
  </si>
  <si>
    <t>Ca_06981_v1.0_kabuli</t>
  </si>
  <si>
    <t>Disease-resistance protein OS=Medicago truncatula GN=MTR_2g083650 PE=4 SV=1</t>
  </si>
  <si>
    <t>Ca_18477_v1.0_kabuli</t>
  </si>
  <si>
    <t>Ca_10248_v1.0_kabuli</t>
  </si>
  <si>
    <t>UDP-glucuronosyltransferase 1-7C OS=Medicago truncatula GN=MTR_5g087620 PE=3 SV=1</t>
  </si>
  <si>
    <t>Ca_16084_v1.0_kabuli</t>
  </si>
  <si>
    <t>Leghemoglobin OS=Medicago truncatula GN=MTR_5g041610 PE=3 SV=1</t>
  </si>
  <si>
    <t>Ca_00727_v1.0_kabuli</t>
  </si>
  <si>
    <t>Ca_07180_v1.0_kabuli</t>
  </si>
  <si>
    <t>Lycopene beta-cyclase OS=Medicago truncatula GN=MTR_7g090150 PE=4 SV=1</t>
  </si>
  <si>
    <t>Ca_18827_v1.0_kabuli</t>
  </si>
  <si>
    <t>Ca_03685_v1.0_kabuli</t>
  </si>
  <si>
    <t>Kinesin OS=Medicago truncatula GN=MTR_1g082920 PE=3 SV=1</t>
  </si>
  <si>
    <t>Ca_07747_v1.0_kabuli</t>
  </si>
  <si>
    <t>Ca_13988_v1.0_kabuli</t>
  </si>
  <si>
    <t>Protein kinase Pti1 OS=Medicago truncatula GN=MTR_1g116520 PE=3 SV=1</t>
  </si>
  <si>
    <t>Ca_21305_v1.0_kabuli</t>
  </si>
  <si>
    <t>Ca_04125_v1.0_kabuli</t>
  </si>
  <si>
    <t>Peroxidase OS=Medicago truncatula GN=MTR_3g094670 PE=3 SV=1</t>
  </si>
  <si>
    <t>Ca_11375_v1.0_kabuli</t>
  </si>
  <si>
    <t>Ca_21561_v1.0_kabuli</t>
  </si>
  <si>
    <t>Pentatricopeptide repeat-containing protein OS=Medicago truncatula GN=MTR_1g014340 PE=4 SV=1</t>
  </si>
  <si>
    <t>Ca_05972_v1.0_kabuli</t>
  </si>
  <si>
    <t>IST1-like protein OS=Medicago truncatula GN=MTR_8g103540 PE=4 SV=1</t>
  </si>
  <si>
    <t>Ca_11255_v1.0_kabuli</t>
  </si>
  <si>
    <t>Ca_16767_v1.0_kabuli</t>
  </si>
  <si>
    <t>Sieve element occlusion e OS=Glycine max GN=SEOe PE=2 SV=1</t>
  </si>
  <si>
    <t>Ca_24868_v1.0_kabuli</t>
  </si>
  <si>
    <t>Ca_09335_v1.0_kabuli</t>
  </si>
  <si>
    <t>BTB/POZ domain-containing protein OS=Medicago truncatula GN=MTR_4g095430 PE=4 SV=1</t>
  </si>
  <si>
    <t>Ca_15332_v1.0_kabuli</t>
  </si>
  <si>
    <t>LRR receptor-like serine/threonine-protein kinase FEI OS=Medicago truncatula GN=MTR_4g107620 PE=4 SV=1</t>
  </si>
  <si>
    <t>Ca_11530_v1.0_kabuli</t>
  </si>
  <si>
    <t>Ca_21400_v1.0_kabuli</t>
  </si>
  <si>
    <t>Ca_24519_v1.0_kabuli</t>
  </si>
  <si>
    <t>Ca_25939_v1.0_kabuli</t>
  </si>
  <si>
    <t>Ca_00318_v1.0_kabuli</t>
  </si>
  <si>
    <t>Dof zinc finger protein-like protein OS=Medicago truncatula GN=MTR_2g014060 PE=4 SV=1</t>
  </si>
  <si>
    <t>Ca_06982_v1.0_kabuli</t>
  </si>
  <si>
    <t>Ca_18478_v1.0_kabuli</t>
  </si>
  <si>
    <t>Methylenetetrahydrofolate reductase (Fragment) OS=Medicago truncatula GN=MTR_7g038350 PE=4 SV=1</t>
  </si>
  <si>
    <t>Ca_10249_v1.0_kabuli</t>
  </si>
  <si>
    <t>Steroid 5-alpha reductase OS=Cicer arietinum GN=sr5a PE=2 SV=1</t>
  </si>
  <si>
    <t>Ca_16085_v1.0_kabuli</t>
  </si>
  <si>
    <t>Ca_00728_v1.0_kabuli</t>
  </si>
  <si>
    <t>UDP-glucosyltransferase family 1 protein OS=Medicago truncatula GN=MTR_7g102460 PE=3 SV=1</t>
  </si>
  <si>
    <t>Ca_07181_v1.0_kabuli</t>
  </si>
  <si>
    <t>Pyrroline-5-carboxylate reductase OS=Medicago truncatula GN=MTR_7g090160 PE=3 SV=1</t>
  </si>
  <si>
    <t>Ca_18828_v1.0_kabuli</t>
  </si>
  <si>
    <t>Ca_03686_v1.0_kabuli</t>
  </si>
  <si>
    <t>Putative uncharacterized protein OS=Medicago truncatula GN=MTR_1g082900 PE=4 SV=1</t>
  </si>
  <si>
    <t>Ca_07748_v1.0_kabuli</t>
  </si>
  <si>
    <t>Ca_13989_v1.0_kabuli</t>
  </si>
  <si>
    <t>Survival of motor neuron protein-interacting protein OS=Medicago truncatula GN=MTR_1g116530 PE=4 SV=1</t>
  </si>
  <si>
    <t>Ca_04126_v1.0_kabuli</t>
  </si>
  <si>
    <t>Ca_11376_v1.0_kabuli</t>
  </si>
  <si>
    <t>Putative uncharacterized protein OS=Medicago truncatula GN=MTR_3g084750 PE=4 SV=1</t>
  </si>
  <si>
    <t>Ca_21562_v1.0_kabuli</t>
  </si>
  <si>
    <t>Ca_05973_v1.0_kabuli</t>
  </si>
  <si>
    <t>Ras-related protein Rab-5C OS=Medicago truncatula GN=MTR_8g103550 PE=3 SV=1</t>
  </si>
  <si>
    <t>Ca_16768_v1.0_kabuli</t>
  </si>
  <si>
    <t>Ca_24869_v1.0_kabuli</t>
  </si>
  <si>
    <t>Ca_09336_v1.0_kabuli</t>
  </si>
  <si>
    <t>Ca_15333_v1.0_kabuli</t>
  </si>
  <si>
    <t>HPP domain containing protein OS=Medicago truncatula GN=MTR_4g107630 PE=4 SV=1</t>
  </si>
  <si>
    <t>Ca_22538_v1.0_kabuli</t>
  </si>
  <si>
    <t>Ca_11531_v1.0_kabuli</t>
  </si>
  <si>
    <t>BHLH transcription factor OS=Medicago truncatula GN=MTR_5g030770 PE=4 SV=1</t>
  </si>
  <si>
    <t>Ca_21401_v1.0_kabuli</t>
  </si>
  <si>
    <t>Ca_24520_v1.0_kabuli</t>
  </si>
  <si>
    <t>Ca_26066_v1.0_kabuli</t>
  </si>
  <si>
    <t>Ca_00319_v1.0_kabuli</t>
  </si>
  <si>
    <t>Dof zinc finger protein OS=Medicago truncatula GN=MTR_2g014170 PE=4 SV=1</t>
  </si>
  <si>
    <t>Ca_06983_v1.0_kabuli</t>
  </si>
  <si>
    <t>Ras-related protein Rab-11A OS=Medicago truncatula GN=MTR_2g083860 PE=3 SV=1</t>
  </si>
  <si>
    <t>Ca_18479_v1.0_kabuli</t>
  </si>
  <si>
    <t>Ca_10250_v1.0_kabuli</t>
  </si>
  <si>
    <t>T-complex protein 1 subunit eta OS=Medicago truncatula GN=MTR_5g087560 PE=3 SV=1</t>
  </si>
  <si>
    <t>Ca_16086_v1.0_kabuli</t>
  </si>
  <si>
    <t>Histone acetyltransferase type B catalytic subunit OS=Medicago truncatula GN=MTR_5g080780 PE=4 SV=1</t>
  </si>
  <si>
    <t>Ca_00729_v1.0_kabuli</t>
  </si>
  <si>
    <t>Ca_18829_v1.0_kabuli</t>
  </si>
  <si>
    <t>Ca_03687_v1.0_kabuli</t>
  </si>
  <si>
    <t>Mannosylglycoprotein endo-beta-mannosidase OS=Medicago truncatula GN=MTR_1g082890 PE=4 SV=1</t>
  </si>
  <si>
    <t>Ca_07749_v1.0_kabuli</t>
  </si>
  <si>
    <t>Ca_13990_v1.0_kabuli</t>
  </si>
  <si>
    <t>Putative uncharacterized protein OS=Medicago truncatula GN=MTR_1g116540 PE=4 SV=1</t>
  </si>
  <si>
    <t>Ca_04127_v1.0_kabuli</t>
  </si>
  <si>
    <t>Leucine-rich repeat receptor-like protein kinase OS=Medicago truncatula GN=MTR_3g094710 PE=4 SV=1</t>
  </si>
  <si>
    <t>Ca_11377_v1.0_kabuli</t>
  </si>
  <si>
    <t>Protein transport protein Sec23 OS=Medicago truncatula GN=MTR_3g084740 PE=4 SV=1</t>
  </si>
  <si>
    <t>Ca_21563_v1.0_kabuli</t>
  </si>
  <si>
    <t>Ca_06281_v1.0_kabuli</t>
  </si>
  <si>
    <t>Pectinesterase OS=Medicago truncatula GN=MTR_5g093970 PE=3 SV=1</t>
  </si>
  <si>
    <t>Ca_11257_v1.0_kabuli</t>
  </si>
  <si>
    <t>Ca_16769_v1.0_kabuli</t>
  </si>
  <si>
    <t>Ca_24870_v1.0_kabuli</t>
  </si>
  <si>
    <t>Ca_09337_v1.0_kabuli</t>
  </si>
  <si>
    <t>Ca_15334_v1.0_kabuli</t>
  </si>
  <si>
    <t>Homeobox-leucine zipper protein ATHB-6 OS=Medicago truncatula GN=MTR_4g107650 PE=2 SV=1</t>
  </si>
  <si>
    <t>Ca_22539_v1.0_kabuli</t>
  </si>
  <si>
    <t>Metallothionein-like protein OS=Medicago truncatula GN=MTR_8g060850 PE=4 SV=1</t>
  </si>
  <si>
    <t>Ca_21402_v1.0_kabuli</t>
  </si>
  <si>
    <t>Ca_25941_v1.0_kabuli</t>
  </si>
  <si>
    <t>Ca_24808_v1.0_kabuli</t>
  </si>
  <si>
    <t>Ca_26067_v1.0_kabuli</t>
  </si>
  <si>
    <t>Ca_00320_v1.0_kabuli</t>
  </si>
  <si>
    <t>Squamosa promoter binding-like protein OS=Medicago truncatula GN=MTR_2g014200 PE=2 SV=1</t>
  </si>
  <si>
    <t>Ca_06984_v1.0_kabuli</t>
  </si>
  <si>
    <t>Ca_10251_v1.0_kabuli</t>
  </si>
  <si>
    <t>Ca_16087_v1.0_kabuli</t>
  </si>
  <si>
    <t>GMPase OS=Medicago sativa GN=GMP PE=2 SV=1</t>
  </si>
  <si>
    <t>Ca_00730_v1.0_kabuli</t>
  </si>
  <si>
    <t>Ca_07183_v1.0_kabuli</t>
  </si>
  <si>
    <t>Ca_18830_v1.0_kabuli</t>
  </si>
  <si>
    <t>Ca_03688_v1.0_kabuli</t>
  </si>
  <si>
    <t>Mitochondrial Rho GTPase OS=Glycine max PE=3 SV=1</t>
  </si>
  <si>
    <t>Ca_07750_v1.0_kabuli</t>
  </si>
  <si>
    <t>Ca_13991_v1.0_kabuli</t>
  </si>
  <si>
    <t>UDP-galactose transporter OS=Medicago truncatula GN=MTR_1g116565 PE=4 SV=1</t>
  </si>
  <si>
    <t>Ca_21308_v1.0_kabuli</t>
  </si>
  <si>
    <t>Ca_04128_v1.0_kabuli</t>
  </si>
  <si>
    <t>Putative uncharacterized protein OS=Medicago truncatula GN=MTR_3g094730 PE=4 SV=1</t>
  </si>
  <si>
    <t>Ca_11378_v1.0_kabuli</t>
  </si>
  <si>
    <t>Ca_21564_v1.0_kabuli</t>
  </si>
  <si>
    <t>Ca_06282_v1.0_kabuli</t>
  </si>
  <si>
    <t>Ca_11258_v1.0_kabuli</t>
  </si>
  <si>
    <t>Ca_16770_v1.0_kabuli</t>
  </si>
  <si>
    <t>Ca_24871_v1.0_kabuli</t>
  </si>
  <si>
    <t>Ca_09338_v1.0_kabuli</t>
  </si>
  <si>
    <t>Putative uncharacterized protein OS=Medicago truncatula GN=MTR_4g095440 PE=4 SV=1</t>
  </si>
  <si>
    <t>Ca_15335_v1.0_kabuli</t>
  </si>
  <si>
    <t>Ca_11533_v1.0_kabuli</t>
  </si>
  <si>
    <t>Beta-D-xylosidase OS=Medicago truncatula GN=MTR_5g030860 PE=4 SV=1</t>
  </si>
  <si>
    <t>Ca_27028_v1.0_kabuli</t>
  </si>
  <si>
    <t>Ca_23543_v1.0_kabuli</t>
  </si>
  <si>
    <t>Ca_25942_v1.0_kabuli</t>
  </si>
  <si>
    <t>Ca_24809_v1.0_kabuli</t>
  </si>
  <si>
    <t>Ca_25369_v1.0_kabuli</t>
  </si>
  <si>
    <t>Ca_00321_v1.0_kabuli</t>
  </si>
  <si>
    <t>Ca_06985_v1.0_kabuli</t>
  </si>
  <si>
    <t>Putative uncharacterized protein OS=Medicago truncatula GN=MTR_2g083910 PE=4 SV=1</t>
  </si>
  <si>
    <t>Ca_18481_v1.0_kabuli</t>
  </si>
  <si>
    <t>Ca_10252_v1.0_kabuli</t>
  </si>
  <si>
    <t>KRR1 small subunit processome component OS=Medicago truncatula PE=2 SV=1</t>
  </si>
  <si>
    <t>Ca_16088_v1.0_kabuli</t>
  </si>
  <si>
    <t>Ca_00731_v1.0_kabuli</t>
  </si>
  <si>
    <t>Pectinesterase OS=Medicago truncatula GN=MTR_7g102600 PE=3 SV=1</t>
  </si>
  <si>
    <t>Ca_07184_v1.0_kabuli</t>
  </si>
  <si>
    <t>Mitochondrial fission 1 protein OS=Medicago truncatula GN=MTR_7g090210 PE=4 SV=1</t>
  </si>
  <si>
    <t>Ca_03689_v1.0_kabuli</t>
  </si>
  <si>
    <t>Ca_07751_v1.0_kabuli</t>
  </si>
  <si>
    <t>11S globulin isoform 3 OS=Castanea sativa PE=2 SV=1</t>
  </si>
  <si>
    <t>Ca_13992_v1.0_kabuli</t>
  </si>
  <si>
    <t>Predicted protein (Fragment) OS=Populus trichocarpa GN=POPTRDRAFT_265316 PE=4 SV=1</t>
  </si>
  <si>
    <t>Ca_21309_v1.0_kabuli</t>
  </si>
  <si>
    <t>Ca_04129_v1.0_kabuli</t>
  </si>
  <si>
    <t>ABC transporter-like OS=Arabidopsis thaliana PE=4 SV=1</t>
  </si>
  <si>
    <t>Ca_11379_v1.0_kabuli</t>
  </si>
  <si>
    <t>Putative uncharacterized protein OS=Medicago truncatula GN=MTR_3g084640 PE=4 SV=1</t>
  </si>
  <si>
    <t>Ca_21565_v1.0_kabuli</t>
  </si>
  <si>
    <t>Ca_06283_v1.0_kabuli</t>
  </si>
  <si>
    <t>Ca_11259_v1.0_kabuli</t>
  </si>
  <si>
    <t>Zinc finger CCCH domain-containing protein OS=Medicago truncatula GN=MTR_4g078660 PE=4 SV=1</t>
  </si>
  <si>
    <t>Ca_16771_v1.0_kabuli</t>
  </si>
  <si>
    <t>Ca_24872_v1.0_kabuli</t>
  </si>
  <si>
    <t>Ca_09339_v1.0_kabuli</t>
  </si>
  <si>
    <t>Peroxidase (Precursor) OS=Trifolium repens GN=prx2 PE=2 SV=1</t>
  </si>
  <si>
    <t>Ca_15336_v1.0_kabuli</t>
  </si>
  <si>
    <t>Hypersensitive-induced response protein OS=Medicago truncatula GN=MTR_4g107720 PE=2 SV=1</t>
  </si>
  <si>
    <t>Ca_11534_v1.0_kabuli</t>
  </si>
  <si>
    <t>Glycine-rich protein OS=Medicago truncatula GN=MTR_5g030890 PE=4 SV=1</t>
  </si>
  <si>
    <t>Ca_27029_v1.0_kabuli</t>
  </si>
  <si>
    <t>Ca_23544_v1.0_kabuli</t>
  </si>
  <si>
    <t>Putative uncharacterized protein OS=Medicago truncatula GN=MTR_2g048300 PE=4 SV=1</t>
  </si>
  <si>
    <t>Ca_25943_v1.0_kabuli</t>
  </si>
  <si>
    <t>Ca_24810_v1.0_kabuli</t>
  </si>
  <si>
    <t>Pentatricopeptide repeat-containing protein OS=Medicago truncatula GN=MTR_4g021220 PE=4 SV=1</t>
  </si>
  <si>
    <t>Ca_00322_v1.0_kabuli</t>
  </si>
  <si>
    <t>Dormancy-associated protein OS=Pisum sativum GN=DRM1 PE=1 SV=1</t>
  </si>
  <si>
    <t>Ca_06986_v1.0_kabuli</t>
  </si>
  <si>
    <t>Cysteine proteinase OS=Medicago truncatula GN=MTR_2g083930 PE=3 SV=1</t>
  </si>
  <si>
    <t>Ca_18482_v1.0_kabuli</t>
  </si>
  <si>
    <t>Mitogen-activated protein kinase homologue OS=Medicago sativa GN=TDY1 PE=4 SV=1</t>
  </si>
  <si>
    <t>Ca_10253_v1.0_kabuli</t>
  </si>
  <si>
    <t>Ca_16089_v1.0_kabuli</t>
  </si>
  <si>
    <t>Putative uncharacterized protein OS=Medicago truncatula GN=MTR_5g080720 PE=4 SV=1</t>
  </si>
  <si>
    <t>Ca_00732_v1.0_kabuli</t>
  </si>
  <si>
    <t>Ca_07185_v1.0_kabuli</t>
  </si>
  <si>
    <t>DNA-directed RNA polymerases I, II, and III subunit RPABC1 OS=Medicago truncatula GN=MTR_7g090220 PE=4 SV=1</t>
  </si>
  <si>
    <t>Ca_18832_v1.0_kabuli</t>
  </si>
  <si>
    <t>Ca_03690_v1.0_kabuli</t>
  </si>
  <si>
    <t>Nucleolar GTPase OS=Medicago truncatula GN=MTR_1g082840 PE=4 SV=1</t>
  </si>
  <si>
    <t>Ca_07752_v1.0_kabuli</t>
  </si>
  <si>
    <t>Ca_13993_v1.0_kabuli</t>
  </si>
  <si>
    <t>Uncharacterized protein OS=Prunus persica GN=PRUPE_ppa011892mg PE=4 SV=1</t>
  </si>
  <si>
    <t>Ca_21310_v1.0_kabuli</t>
  </si>
  <si>
    <t>Putative uncharacterized protein OS=Medicago truncatula GN=MTR_1g044470 PE=4 SV=1</t>
  </si>
  <si>
    <t>Ca_04130_v1.0_kabuli</t>
  </si>
  <si>
    <t>HYS1 OS=Medicago truncatula GN=MTR_3g094760 PE=4 SV=1</t>
  </si>
  <si>
    <t>Ca_11380_v1.0_kabuli</t>
  </si>
  <si>
    <t>Ca_06284_v1.0_kabuli</t>
  </si>
  <si>
    <t>Ca_11260_v1.0_kabuli</t>
  </si>
  <si>
    <t>Ca_16772_v1.0_kabuli</t>
  </si>
  <si>
    <t>Ca_24873_v1.0_kabuli</t>
  </si>
  <si>
    <t>Ca_09340_v1.0_kabuli</t>
  </si>
  <si>
    <t>Ca_15337_v1.0_kabuli</t>
  </si>
  <si>
    <t>Mitochondrial outer membrane protein porin OS=Medicago truncatula GN=MTR_4g107840 PE=2 SV=1</t>
  </si>
  <si>
    <t>Ca_11535_v1.0_kabuli</t>
  </si>
  <si>
    <t>Putative uncharacterized protein OS=Medicago truncatula GN=MTR_5g030900 PE=4 SV=1</t>
  </si>
  <si>
    <t>Ca_27030_v1.0_kabuli</t>
  </si>
  <si>
    <t>Ca_23545_v1.0_kabuli</t>
  </si>
  <si>
    <t>Ca_25944_v1.0_kabuli</t>
  </si>
  <si>
    <t>Ca_24811_v1.0_kabuli</t>
  </si>
  <si>
    <t>Ca_25371_v1.0_kabuli</t>
  </si>
  <si>
    <t>Xyloglucan endotransglucosylase/hydrolase OS=Medicago truncatula GN=MTR_045s0049 PE=4 SV=1</t>
  </si>
  <si>
    <t>Ca_00323_v1.0_kabuli</t>
  </si>
  <si>
    <t>Putative uncharacterized protein OS=Medicago truncatula GN=MTR_2g014250 PE=2 SV=1</t>
  </si>
  <si>
    <t>Ca_06987_v1.0_kabuli</t>
  </si>
  <si>
    <t>Shaggy-related protein kinase OS=Medicago truncatula GN=MTR_2g083940 PE=4 SV=1</t>
  </si>
  <si>
    <t>Ca_18483_v1.0_kabuli</t>
  </si>
  <si>
    <t>Putative uncharacterized protein OS=Medicago truncatula GN=MTR_130s0036 PE=4 SV=1</t>
  </si>
  <si>
    <t>Ca_10254_v1.0_kabuli</t>
  </si>
  <si>
    <t>Speckle-type POZ protein OS=Medicago truncatula GN=MTR_5g087500 PE=4 SV=1</t>
  </si>
  <si>
    <t>Ca_16090_v1.0_kabuli</t>
  </si>
  <si>
    <t>Putative uncharacterized protein OS=Medicago truncatula GN=MTR_5g080700 PE=4 SV=1</t>
  </si>
  <si>
    <t>Ca_00733_v1.0_kabuli</t>
  </si>
  <si>
    <t>Flavonol synthase/flavanone 3-hydroxylase OS=Medicago truncatula GN=MTR_7g102820 PE=3 SV=1</t>
  </si>
  <si>
    <t>Ca_07186_v1.0_kabuli</t>
  </si>
  <si>
    <t>Blue copper protein OS=Medicago truncatula GN=MTR_6g080660 PE=4 SV=1</t>
  </si>
  <si>
    <t>Ca_03691_v1.0_kabuli</t>
  </si>
  <si>
    <t>GPI-anchored protein, putative OS=Medicago truncatula GN=MTR_1g082770 PE=4 SV=1</t>
  </si>
  <si>
    <t>Ca_07753_v1.0_kabuli</t>
  </si>
  <si>
    <t>Phosphate transporter 5 OS=Glycine max GN=PT5 PE=4 SV=1</t>
  </si>
  <si>
    <t>Ca_13994_v1.0_kabuli</t>
  </si>
  <si>
    <t>Putative uncharacterized protein OS=Medicago truncatula GN=MTR_1g116660 PE=3 SV=1</t>
  </si>
  <si>
    <t>Ca_21311_v1.0_kabuli</t>
  </si>
  <si>
    <t>Ca_04131_v1.0_kabuli</t>
  </si>
  <si>
    <t>RING finger and SPRY domain-containing protein OS=Medicago truncatula GN=MTR_3g094770 PE=4 SV=1</t>
  </si>
  <si>
    <t>Ca_11381_v1.0_kabuli</t>
  </si>
  <si>
    <t>Xyloglucan endotransglycosylase/hydrolase XTH-21 OS=Medicago truncatula GN=MTR_3g084630 PE=4 SV=1</t>
  </si>
  <si>
    <t>Ca_21567_v1.0_kabuli</t>
  </si>
  <si>
    <t>Ca_06285_v1.0_kabuli</t>
  </si>
  <si>
    <t>Ca_11261_v1.0_kabuli</t>
  </si>
  <si>
    <t>Ethylene-responsive element-binding protein OS=Medicago truncatula GN=ERF-6 PE=2 SV=1</t>
  </si>
  <si>
    <t>Ca_16773_v1.0_kabuli</t>
  </si>
  <si>
    <t>Ca_25053_v1.0_kabuli</t>
  </si>
  <si>
    <t>Ca_09341_v1.0_kabuli</t>
  </si>
  <si>
    <t>Uncharacterized protein OS=Triticum urartu GN=TRIUR3_31604 PE=4 SV=1</t>
  </si>
  <si>
    <t>Ca_15338_v1.0_kabuli</t>
  </si>
  <si>
    <t>Unc-13-like protein OS=Medicago truncatula GN=MTR_4g107850 PE=4 SV=1</t>
  </si>
  <si>
    <t>Ca_11536_v1.0_kabuli</t>
  </si>
  <si>
    <t>ABC transporter OS=Medicago truncatula GN=STR2 PE=2 SV=1</t>
  </si>
  <si>
    <t>Ca_23546_v1.0_kabuli</t>
  </si>
  <si>
    <t>Ca_25229_v1.0_kabuli</t>
  </si>
  <si>
    <t>Ca_24812_v1.0_kabuli</t>
  </si>
  <si>
    <t>Ca_25372_v1.0_kabuli</t>
  </si>
  <si>
    <t>Putative uncharacterized protein OS=Medicago truncatula GN=MTR_5g008430 PE=4 SV=1</t>
  </si>
  <si>
    <t>Ca_00324_v1.0_kabuli</t>
  </si>
  <si>
    <t>Zinc finger CCCH domain-containing protein OS=Medicago truncatula GN=MTR_2g014260 PE=4 SV=1</t>
  </si>
  <si>
    <t>Ca_06988_v1.0_kabuli</t>
  </si>
  <si>
    <t>Peroxidase OS=Medicago truncatula GN=MTR_2g084080 PE=3 SV=1</t>
  </si>
  <si>
    <t>Ca_18484_v1.0_kabuli</t>
  </si>
  <si>
    <t>Protein SRG1 OS=Medicago truncatula GN=MTR_130s0023 PE=3 SV=1</t>
  </si>
  <si>
    <t>Ca_10255_v1.0_kabuli</t>
  </si>
  <si>
    <t>Ca_16091_v1.0_kabuli</t>
  </si>
  <si>
    <t>Protein phosphatase 2C OS=Medicago truncatula GN=MTR_5g080680 PE=3 SV=1</t>
  </si>
  <si>
    <t>Ca_00734_v1.0_kabuli</t>
  </si>
  <si>
    <t>Uracil transporter-like protein OS=Medicago truncatula GN=MTR_7g102810 PE=4 SV=1</t>
  </si>
  <si>
    <t>Ca_07187_v1.0_kabuli</t>
  </si>
  <si>
    <t>Thioredoxin fold OS=Medicago truncatula GN=MTR_7g090230 PE=4 SV=1</t>
  </si>
  <si>
    <t>Ca_18834_v1.0_kabuli</t>
  </si>
  <si>
    <t>Ca_03692_v1.0_kabuli</t>
  </si>
  <si>
    <t>Glucose and ribitol dehydrogenase OS=Medicago truncatula GN=MTR_1g082760 PE=4 SV=1</t>
  </si>
  <si>
    <t>Ca_07754_v1.0_kabuli</t>
  </si>
  <si>
    <t>Ca_13995_v1.0_kabuli</t>
  </si>
  <si>
    <t>Ca_21312_v1.0_kabuli</t>
  </si>
  <si>
    <t>Putative uncharacterized protein OS=Medicago truncatula GN=MTR_1g044480 PE=4 SV=1</t>
  </si>
  <si>
    <t>Ca_04132_v1.0_kabuli</t>
  </si>
  <si>
    <t>Putative uncharacterized protein OS=Medicago truncatula GN=MTR_3g094780 PE=4 SV=1</t>
  </si>
  <si>
    <t>Ca_11382_v1.0_kabuli</t>
  </si>
  <si>
    <t>O-glucosyltransferase OS=Medicago truncatula GN=MTR_3g084520 PE=3 SV=1</t>
  </si>
  <si>
    <t>Ca_21568_v1.0_kabuli</t>
  </si>
  <si>
    <t>Ca_06286_v1.0_kabuli</t>
  </si>
  <si>
    <t>Ca_11262_v1.0_kabuli</t>
  </si>
  <si>
    <t>Ca_16774_v1.0_kabuli</t>
  </si>
  <si>
    <t>Dual specificity protein phosphatase OS=Medicago truncatula GN=MTR_3g086540 PE=4 SV=1</t>
  </si>
  <si>
    <t>Ca_25054_v1.0_kabuli</t>
  </si>
  <si>
    <t>Ca_09342_v1.0_kabuli</t>
  </si>
  <si>
    <t>LOB domain-containing protein OS=Medicago truncatula GN=MTR_4g095600 PE=4 SV=1</t>
  </si>
  <si>
    <t>Ca_15339_v1.0_kabuli</t>
  </si>
  <si>
    <t>16.6 kDa heat shock protein OS=Medicago truncatula GN=MTR_4g107860 PE=2 SV=1</t>
  </si>
  <si>
    <t>Ca_11537_v1.0_kabuli</t>
  </si>
  <si>
    <t>Nodulation receptor kinase OS=Melilotus albus GN=nork PE=2 SV=1</t>
  </si>
  <si>
    <t>Ca_28186_v1.0_kabuli</t>
  </si>
  <si>
    <t>Ca_25230_v1.0_kabuli</t>
  </si>
  <si>
    <t>Pectinesterase (Precursor) OS=Medicago truncatula GN=pef1 PE=3 SV=1</t>
  </si>
  <si>
    <t>Ca_24813_v1.0_kabuli</t>
  </si>
  <si>
    <t>Ca_25373_v1.0_kabuli</t>
  </si>
  <si>
    <t>Mitogen activated protein kinase 20-4 OS=Medicago truncatula GN=MTR_3g089510 PE=4 SV=1</t>
  </si>
  <si>
    <t>Ca_00325_v1.0_kabuli</t>
  </si>
  <si>
    <t>Receptor-like protein kinase OS=Medicago truncatula GN=MTR_2g014290 PE=4 SV=1</t>
  </si>
  <si>
    <t>Ca_06989_v1.0_kabuli</t>
  </si>
  <si>
    <t>Serine/threonine protein kinase PBS1 OS=Medicago truncatula GN=MTR_2g084120 PE=4 SV=1</t>
  </si>
  <si>
    <t>Ca_18485_v1.0_kabuli</t>
  </si>
  <si>
    <t>Albumin-2 OS=Medicago truncatula GN=MTR_1g066530 PE=4 SV=1</t>
  </si>
  <si>
    <t>Ca_10256_v1.0_kabuli</t>
  </si>
  <si>
    <t>22.0 kDa heat shock protein OS=Medicago truncatula GN=MTR_5g087470 PE=3 SV=1</t>
  </si>
  <si>
    <t>Ca_16092_v1.0_kabuli</t>
  </si>
  <si>
    <t>Serine/threonine protein kinase OS=Medicago truncatula GN=MTR_5g079840 PE=4 SV=1</t>
  </si>
  <si>
    <t>Ca_00735_v1.0_kabuli</t>
  </si>
  <si>
    <t>Putative uncharacterized protein OS=Medicago truncatula GN=MTR_7g102790 PE=4 SV=1</t>
  </si>
  <si>
    <t>Ca_07188_v1.0_kabuli</t>
  </si>
  <si>
    <t>Ca_19318_v1.0_kabuli</t>
  </si>
  <si>
    <t>Ca_03693_v1.0_kabuli</t>
  </si>
  <si>
    <t>Glutamyl-tRNA(Gln) amidotransferase subunit A OS=Medicago truncatula GN=MTR_1g082750 PE=2 SV=1</t>
  </si>
  <si>
    <t>Ca_07755_v1.0_kabuli</t>
  </si>
  <si>
    <t>Ca_13996_v1.0_kabuli</t>
  </si>
  <si>
    <t>Ca_21313_v1.0_kabuli</t>
  </si>
  <si>
    <t>Genomic DNA, chromosome 3, P1 clone: MEE5 OS=Arabidopsis thaliana PE=4 SV=1</t>
  </si>
  <si>
    <t>Ca_04133_v1.0_kabuli</t>
  </si>
  <si>
    <t>Plant-specific domain TIGR01570 family protein OS=Medicago truncatula GN=MTR_3g094830 PE=4 SV=1</t>
  </si>
  <si>
    <t>Ca_11383_v1.0_kabuli</t>
  </si>
  <si>
    <t>Ca_06287_v1.0_kabuli</t>
  </si>
  <si>
    <t>Ca_11263_v1.0_kabuli</t>
  </si>
  <si>
    <t>Putative uncharacterized protein OS=Medicago truncatula GN=MTR_4g078750 PE=4 SV=1</t>
  </si>
  <si>
    <t>Ca_16775_v1.0_kabuli</t>
  </si>
  <si>
    <t>Ca_09343_v1.0_kabuli</t>
  </si>
  <si>
    <t>Ca_15340_v1.0_kabuli</t>
  </si>
  <si>
    <t>Pectate lyase OS=Medicago truncatula GN=MTR_4g107870 PE=4 SV=1</t>
  </si>
  <si>
    <t>Ca_22545_v1.0_kabuli</t>
  </si>
  <si>
    <t>Ca_11538_v1.0_kabuli</t>
  </si>
  <si>
    <t>Oligopeptidase A OS=Medicago truncatula GN=MTR_5g030940 PE=3 SV=1</t>
  </si>
  <si>
    <t>Ca_27668_v1.0_kabuli</t>
  </si>
  <si>
    <t>Ca_25231_v1.0_kabuli</t>
  </si>
  <si>
    <t>Putative uncharacterized protein OS=Vitis vinifera GN=VIT_14s0068g01690 PE=4 SV=1</t>
  </si>
  <si>
    <t>Ca_11161_v1.0_kabuli</t>
  </si>
  <si>
    <t>Ca_25374_v1.0_kabuli</t>
  </si>
  <si>
    <t>Ca_00326_v1.0_kabuli</t>
  </si>
  <si>
    <t>Ethylene responsive transcription factor OS=Medicago truncatula GN=MTR_2g014300 PE=2 SV=1</t>
  </si>
  <si>
    <t>Ca_06990_v1.0_kabuli</t>
  </si>
  <si>
    <t>Ca_18486_v1.0_kabuli</t>
  </si>
  <si>
    <t>Ca_10257_v1.0_kabuli</t>
  </si>
  <si>
    <t>22.7 kDa class IV heat shock protein OS=Medicago truncatula GN=MTR_5g087450 PE=3 SV=1</t>
  </si>
  <si>
    <t>Ca_16093_v1.0_kabuli</t>
  </si>
  <si>
    <t>Carboxyl-terminal proteinase OS=Medicago truncatula GN=MTR_5g078580 PE=4 SV=1</t>
  </si>
  <si>
    <t>Ca_00736_v1.0_kabuli</t>
  </si>
  <si>
    <t>Vacuolar protein-sorting-associated protein-like protein OS=Medicago truncatula GN=MTR_7g102780 PE=4 SV=1</t>
  </si>
  <si>
    <t>Ca_07189_v1.0_kabuli</t>
  </si>
  <si>
    <t>Ca_03694_v1.0_kabuli</t>
  </si>
  <si>
    <t>Ca_07756_v1.0_kabuli</t>
  </si>
  <si>
    <t>Ca_13997_v1.0_kabuli</t>
  </si>
  <si>
    <t>Putative uncharacterized protein OS=Ricinus communis GN=RCOM_0798440 PE=4 SV=1</t>
  </si>
  <si>
    <t>Ca_21314_v1.0_kabuli</t>
  </si>
  <si>
    <t>Ca_04134_v1.0_kabuli</t>
  </si>
  <si>
    <t>4-alpha-glucanotransferase OS=Medicago truncatula GN=MTR_3g094840 PE=4 SV=1</t>
  </si>
  <si>
    <t>Ca_11384_v1.0_kabuli</t>
  </si>
  <si>
    <t>Polygalacturonase OS=Medicago truncatula GN=MTR_3g084380 PE=3 SV=1</t>
  </si>
  <si>
    <t>Ca_21570_v1.0_kabuli</t>
  </si>
  <si>
    <t>Ca_06288_v1.0_kabuli</t>
  </si>
  <si>
    <t>Ca_11264_v1.0_kabuli</t>
  </si>
  <si>
    <t>Protein Mpv17 OS=Medicago truncatula GN=MTR_4g078760 PE=4 SV=1</t>
  </si>
  <si>
    <t>Ca_16776_v1.0_kabuli</t>
  </si>
  <si>
    <t>Glycoside hydrolase, clan GH-D; Ricin B-related lectin OS=Medicago truncatula GN=MtrDRAFT_AC149210g12v2 PE=4 SV=2</t>
  </si>
  <si>
    <t>Ca_25056_v1.0_kabuli</t>
  </si>
  <si>
    <t>Ca_09344_v1.0_kabuli</t>
  </si>
  <si>
    <t>Ca_15341_v1.0_kabuli</t>
  </si>
  <si>
    <t>Ca_22546_v1.0_kabuli</t>
  </si>
  <si>
    <t>Putative uncharacterized protein OS=Medicago truncatula GN=MTR_8g060700 PE=4 SV=1</t>
  </si>
  <si>
    <t>Ca_11539_v1.0_kabuli</t>
  </si>
  <si>
    <t>Oligopeptidase A OS=Medicago truncatula PE=1 SV=1</t>
  </si>
  <si>
    <t>Ca_25232_v1.0_kabuli</t>
  </si>
  <si>
    <t>Ca_11162_v1.0_kabuli</t>
  </si>
  <si>
    <t>Ca_25375_v1.0_kabuli</t>
  </si>
  <si>
    <t>AML1 OS=Medicago truncatula PE=2 SV=1</t>
  </si>
  <si>
    <t>Ca_00327_v1.0_kabuli</t>
  </si>
  <si>
    <t>Ethylene-responsive transcription factor OS=Medicago truncatula GN=MTR_2g014340 PE=2 SV=1</t>
  </si>
  <si>
    <t>Ca_18487_v1.0_kabuli</t>
  </si>
  <si>
    <t>Glutamate dehydrogenase OS=Glycine max PE=3 SV=1</t>
  </si>
  <si>
    <t>Ca_10258_v1.0_kabuli</t>
  </si>
  <si>
    <t>Putative uncharacterized protein OS=Medicago truncatula GN=MTR_5g086010 PE=4 SV=1</t>
  </si>
  <si>
    <t>Ca_16094_v1.0_kabuli</t>
  </si>
  <si>
    <t>Putative uncharacterized protein OS=Medicago truncatula GN=MTR_5g079770 PE=4 SV=1</t>
  </si>
  <si>
    <t>Ca_00737_v1.0_kabuli</t>
  </si>
  <si>
    <t>Pistil-specific extensin-like protein OS=Medicago truncatula GN=MTR_7g102770 PE=4 SV=1</t>
  </si>
  <si>
    <t>Ca_07190_v1.0_kabuli</t>
  </si>
  <si>
    <t>Ca_19320_v1.0_kabuli</t>
  </si>
  <si>
    <t>Uncharacterized protein OS=Prunus persica GN=PRUPE_ppa007901mg PE=4 SV=1</t>
  </si>
  <si>
    <t>Ca_03695_v1.0_kabuli</t>
  </si>
  <si>
    <t>BTB/POZ domain-containing protein OS=Medicago truncatula GN=MTR_1g082690 PE=4 SV=1</t>
  </si>
  <si>
    <t>Ca_07757_v1.0_kabuli</t>
  </si>
  <si>
    <t>Ca_13998_v1.0_kabuli</t>
  </si>
  <si>
    <t>Putative uncharacterized protein OS=Medicago truncatula GN=MTR_8g092560 PE=4 SV=1</t>
  </si>
  <si>
    <t>Ca_21315_v1.0_kabuli</t>
  </si>
  <si>
    <t>Ca_04135_v1.0_kabuli</t>
  </si>
  <si>
    <t>60S ribosomal protein L6 OS=Cicer arietinum PE=1 SV=1</t>
  </si>
  <si>
    <t>Ca_11385_v1.0_kabuli</t>
  </si>
  <si>
    <t>Aspartokinase-homoserine dehydrogenase OS=Medicago truncatula GN=MTR_3g084500 PE=4 SV=1</t>
  </si>
  <si>
    <t>Ca_21571_v1.0_kabuli</t>
  </si>
  <si>
    <t>Ca_06289_v1.0_kabuli</t>
  </si>
  <si>
    <t>Ca_11265_v1.0_kabuli</t>
  </si>
  <si>
    <t>Putative uncharacterized protein OS=Medicago truncatula GN=MTR_4g078770 PE=4 SV=1</t>
  </si>
  <si>
    <t>Ca_16777_v1.0_kabuli</t>
  </si>
  <si>
    <t>Ca_25057_v1.0_kabuli</t>
  </si>
  <si>
    <t>Ca_09345_v1.0_kabuli</t>
  </si>
  <si>
    <t>Uncharacterized protein OS=Capsella rubella GN=CARUB_v10023262mg PE=4 SV=1</t>
  </si>
  <si>
    <t>Ca_15342_v1.0_kabuli</t>
  </si>
  <si>
    <t>Delta-1-pyrroline-5-carboxylate dehydrogenase 1 protein OS=Medicago truncatula GN=MTR_4g107940 PE=3 SV=1</t>
  </si>
  <si>
    <t>Ca_11540_v1.0_kabuli</t>
  </si>
  <si>
    <t>Serine hydroxymethyltransferase OS=Medicago truncatula GN=MTR_5g030950 PE=1 SV=1</t>
  </si>
  <si>
    <t>Ca_23550_v1.0_kabuli</t>
  </si>
  <si>
    <t>Ca_25233_v1.0_kabuli</t>
  </si>
  <si>
    <t>Ca_11163_v1.0_kabuli</t>
  </si>
  <si>
    <t>Ca_25376_v1.0_kabuli</t>
  </si>
  <si>
    <t>Ribose-phosphate pyrophosphokinase OS=Medicago truncatula GN=MTR_5g075540 PE=3 SV=1</t>
  </si>
  <si>
    <t>Ca_00328_v1.0_kabuli</t>
  </si>
  <si>
    <t>Uncharacterized protein OS=Medicago truncatula GN=MTR_2g014360 PE=2 SV=1</t>
  </si>
  <si>
    <t>Ca_06992_v1.0_kabuli</t>
  </si>
  <si>
    <t>Ca_18488_v1.0_kabuli</t>
  </si>
  <si>
    <t>60S ribosomal protein L32 OS=Medicago truncatula GN=MTR_8g085740 PE=2 SV=1</t>
  </si>
  <si>
    <t>Ca_10259_v1.0_kabuli</t>
  </si>
  <si>
    <t>Aldehyde oxidase OS=Medicago truncatula GN=MTR_5g087410 PE=4 SV=1</t>
  </si>
  <si>
    <t>Ca_16095_v1.0_kabuli</t>
  </si>
  <si>
    <t>Ca_00738_v1.0_kabuli</t>
  </si>
  <si>
    <t>Pelota-like protein OS=Medicago truncatula GN=MTR_7g102760 PE=4 SV=1</t>
  </si>
  <si>
    <t>Ca_03696_v1.0_kabuli</t>
  </si>
  <si>
    <t>Putative uncharacterized protein OS=Medicago truncatula GN=MTR_1g082680 PE=4 SV=1</t>
  </si>
  <si>
    <t>Ca_07758_v1.0_kabuli</t>
  </si>
  <si>
    <t>Ca_13999_v1.0_kabuli</t>
  </si>
  <si>
    <t>Ca_21316_v1.0_kabuli</t>
  </si>
  <si>
    <t>Ca_04136_v1.0_kabuli</t>
  </si>
  <si>
    <t>Developmentally regulated GTP binding protein OS=Medicago truncatula GN=MTR_3g094880 PE=4 SV=1</t>
  </si>
  <si>
    <t>Ca_11386_v1.0_kabuli</t>
  </si>
  <si>
    <t>Ca_21572_v1.0_kabuli</t>
  </si>
  <si>
    <t>Uncharacterized protein (Fragment) OS=Prunus persica GN=PRUPE_ppb021619mg PE=4 SV=1</t>
  </si>
  <si>
    <t>Ca_06290_v1.0_kabuli</t>
  </si>
  <si>
    <t>Ca_11266_v1.0_kabuli</t>
  </si>
  <si>
    <t>26S proteasome non-ATPase regulatory subunit OS=Medicago truncatula GN=MTR_4g078780 PE=1 SV=1</t>
  </si>
  <si>
    <t>Ca_16778_v1.0_kabuli</t>
  </si>
  <si>
    <t>Ca_25058_v1.0_kabuli</t>
  </si>
  <si>
    <t>Ca_09346_v1.0_kabuli</t>
  </si>
  <si>
    <t>Ca_15343_v1.0_kabuli</t>
  </si>
  <si>
    <t>WRKY transcription factor OS=Medicago truncatula GN=MTR_4g107970 PE=4 SV=1</t>
  </si>
  <si>
    <t>Ca_22548_v1.0_kabuli</t>
  </si>
  <si>
    <t>Protein kinase, putative OS=Medicago truncatula GN=MTR_7g072710 PE=4 SV=1</t>
  </si>
  <si>
    <t>Ca_11541_v1.0_kabuli</t>
  </si>
  <si>
    <t>MADS-box protein OS=Medicago truncatula GN=MTR_5g031000 PE=3 SV=1</t>
  </si>
  <si>
    <t>Ca_23551_v1.0_kabuli</t>
  </si>
  <si>
    <t>Ca_25234_v1.0_kabuli</t>
  </si>
  <si>
    <t>Ca_11164_v1.0_kabuli</t>
  </si>
  <si>
    <t>Ca_00329_v1.0_kabuli</t>
  </si>
  <si>
    <t>Putative uncharacterized protein OS=Medicago truncatula GN=MTR_2g014370 PE=4 SV=1</t>
  </si>
  <si>
    <t>Ca_06993_v1.0_kabuli</t>
  </si>
  <si>
    <t>Ca_18489_v1.0_kabuli</t>
  </si>
  <si>
    <t>Ca_10260_v1.0_kabuli</t>
  </si>
  <si>
    <t>Pentatricopeptide repeat-containing protein OS=Medicago truncatula GN=MTR_5g039700 PE=4 SV=1</t>
  </si>
  <si>
    <t>Ca_16096_v1.0_kabuli</t>
  </si>
  <si>
    <t>Ribosomal RNA large subunit methyltransferase N OS=Medicago truncatula GN=MTR_5g079860 PE=3 SV=1</t>
  </si>
  <si>
    <t>Ca_00739_v1.0_kabuli</t>
  </si>
  <si>
    <t>Aspartic proteinase-like protein OS=Medicago truncatula GN=MTR_7g102750 PE=4 SV=1</t>
  </si>
  <si>
    <t>Ca_07192_v1.0_kabuli</t>
  </si>
  <si>
    <t>Ca_19322_v1.0_kabuli</t>
  </si>
  <si>
    <t>Uncharacterized protein OS=Capsella rubella GN=CARUB_v10000692mg PE=4 SV=1</t>
  </si>
  <si>
    <t>Ca_03697_v1.0_kabuli</t>
  </si>
  <si>
    <t>Heat shock protein-like protein OS=Medicago truncatula GN=MTR_1g082670 PE=4 SV=1</t>
  </si>
  <si>
    <t>Ca_07759_v1.0_kabuli</t>
  </si>
  <si>
    <t>Ca_14000_v1.0_kabuli</t>
  </si>
  <si>
    <t>Cytochrome P450 OS=Medicago truncatula GN=MTR_1g116890 PE=3 SV=1</t>
  </si>
  <si>
    <t>Ca_21317_v1.0_kabuli</t>
  </si>
  <si>
    <t>Putative uncharacterized protein OS=Medicago truncatula GN=MTR_1g045060 PE=4 SV=1</t>
  </si>
  <si>
    <t>Ca_04137_v1.0_kabuli</t>
  </si>
  <si>
    <t>Ca_11387_v1.0_kabuli</t>
  </si>
  <si>
    <t>Annotation was added to scaffolds in November 2011 Long-chain-fatty-acid CoA ligase OS=Medicago truncatula GN=MTR_3g084450 PE=4 SV=1</t>
  </si>
  <si>
    <t>Ca_21573_v1.0_kabuli</t>
  </si>
  <si>
    <t>Ca_06291_v1.0_kabuli</t>
  </si>
  <si>
    <t>Ca_11267_v1.0_kabuli</t>
  </si>
  <si>
    <t>Ca_16779_v1.0_kabuli</t>
  </si>
  <si>
    <t>Ca_25059_v1.0_kabuli</t>
  </si>
  <si>
    <t>Ca_09347_v1.0_kabuli</t>
  </si>
  <si>
    <t>Ca_15344_v1.0_kabuli</t>
  </si>
  <si>
    <t>Uncharacterized protein OS=Prunus persica GN=PRUPE_ppa011139mg PE=3 SV=1</t>
  </si>
  <si>
    <t>Ca_22549_v1.0_kabuli</t>
  </si>
  <si>
    <t>Ca_11542_v1.0_kabuli</t>
  </si>
  <si>
    <t>Lectin OS=Medicago truncatula GN=MTR_5g031030 PE=4 SV=1</t>
  </si>
  <si>
    <t>Ca_23552_v1.0_kabuli</t>
  </si>
  <si>
    <t>Ca_25235_v1.0_kabuli</t>
  </si>
  <si>
    <t>Ca_11165_v1.0_kabuli</t>
  </si>
  <si>
    <t>Ca_25378_v1.0_kabuli</t>
  </si>
  <si>
    <t>ER glycerol-phosphate acyltransferase OS=Medicago truncatula GN=MTR_3g048330 PE=4 SV=1</t>
  </si>
  <si>
    <t>Ca_00330_v1.0_kabuli</t>
  </si>
  <si>
    <t>Putative uncharacterized protein OS=Medicago truncatula GN=MTR_2g014380 PE=4 SV=1</t>
  </si>
  <si>
    <t>Ca_06994_v1.0_kabuli</t>
  </si>
  <si>
    <t>Ca_18490_v1.0_kabuli</t>
  </si>
  <si>
    <t>Ca_10261_v1.0_kabuli</t>
  </si>
  <si>
    <t>Aldehyde oxidase 3 OS=Pisum sativum GN=AO3 PE=2 SV=1</t>
  </si>
  <si>
    <t>Ca_16097_v1.0_kabuli</t>
  </si>
  <si>
    <t>Splicing factor, arginine/serine-rich 13A OS=Medicago truncatula GN=MTR_5g079870 PE=4 SV=1</t>
  </si>
  <si>
    <t>Ca_00740_v1.0_kabuli</t>
  </si>
  <si>
    <t>Polyadenylate binding protein OS=Medicago truncatula GN=MTR_7g102730 PE=4 SV=1</t>
  </si>
  <si>
    <t>Ca_07193_v1.0_kabuli</t>
  </si>
  <si>
    <t>Ca_19323_v1.0_kabuli</t>
  </si>
  <si>
    <t>Ca_03698_v1.0_kabuli</t>
  </si>
  <si>
    <t>Nuclear transcription factor Y subunit C-9 OS=Medicago truncatula GN=NF-YC1 PE=2 SV=1</t>
  </si>
  <si>
    <t>Ca_07760_v1.0_kabuli</t>
  </si>
  <si>
    <t>Ca_14001_v1.0_kabuli</t>
  </si>
  <si>
    <t>Non-structural maintenance of chromosomes element-like protein OS=Medicago truncatula GN=MTR_1g116900 PE=4 SV=1</t>
  </si>
  <si>
    <t>Ca_21318_v1.0_kabuli</t>
  </si>
  <si>
    <t>Ca_11388_v1.0_kabuli</t>
  </si>
  <si>
    <t>Pentatricopeptide repeat-containing protein OS=Medicago truncatula GN=MTR_3g084440 PE=4 SV=1</t>
  </si>
  <si>
    <t>Ca_21574_v1.0_kabuli</t>
  </si>
  <si>
    <t>Ca_06292_v1.0_kabuli</t>
  </si>
  <si>
    <t>Ca_11268_v1.0_kabuli</t>
  </si>
  <si>
    <t>Two-component response regulator-like APRR2 OS=Medicago truncatula GN=MTR_4g078810 PE=4 SV=1</t>
  </si>
  <si>
    <t>Ca_16780_v1.0_kabuli</t>
  </si>
  <si>
    <t>Ca_25060_v1.0_kabuli</t>
  </si>
  <si>
    <t>Ca_09348_v1.0_kabuli</t>
  </si>
  <si>
    <t>Ca_15345_v1.0_kabuli</t>
  </si>
  <si>
    <t>Putative uncharacterized protein OS=Medicago truncatula GN=MTR_4g108100 PE=4 SV=1</t>
  </si>
  <si>
    <t>Ca_22550_v1.0_kabuli</t>
  </si>
  <si>
    <t>Oligopeptide transporter OS=Medicago truncatula GN=MTR_8g061090 PE=4 SV=1</t>
  </si>
  <si>
    <t>Ca_11543_v1.0_kabuli</t>
  </si>
  <si>
    <t>Lectin-like protein OS=Medicago truncatula GN=Lec9 PE=2 SV=1</t>
  </si>
  <si>
    <t>Ca_23553_v1.0_kabuli</t>
  </si>
  <si>
    <t>Ca_11166_v1.0_kabuli</t>
  </si>
  <si>
    <t>Ca_00331_v1.0_kabuli</t>
  </si>
  <si>
    <t>Putative uncharacterized protein OS=Medicago truncatula GN=MTR_2g014400 PE=4 SV=1</t>
  </si>
  <si>
    <t>Ca_06995_v1.0_kabuli</t>
  </si>
  <si>
    <t>Ca_18491_v1.0_kabuli</t>
  </si>
  <si>
    <t>Pentatricopeptide repeat protein OS=Medicago truncatula GN=MTR_2g049310 PE=4 SV=1</t>
  </si>
  <si>
    <t>Ca_10262_v1.0_kabuli</t>
  </si>
  <si>
    <t>50S ribosomal protein L20 OS=Glycine max PE=3 SV=1</t>
  </si>
  <si>
    <t>Ca_16098_v1.0_kabuli</t>
  </si>
  <si>
    <t>Elicitor-responsive protein OS=Medicago truncatula GN=MTR_5g079880 PE=4 SV=1</t>
  </si>
  <si>
    <t>Ca_00741_v1.0_kabuli</t>
  </si>
  <si>
    <t>Cactin (ISS) OS=Medicago truncatula GN=MTR_7g102700 PE=4 SV=1</t>
  </si>
  <si>
    <t>Ca_07194_v1.0_kabuli</t>
  </si>
  <si>
    <t>Adipocyte plasma membrane-associated protein OS=Medicago truncatula GN=MTR_7g090310 PE=4 SV=1</t>
  </si>
  <si>
    <t>Ca_19324_v1.0_kabuli</t>
  </si>
  <si>
    <t>Ca_03699_v1.0_kabuli</t>
  </si>
  <si>
    <t>Heavy metal-associated domain containing protein expressed OS=Medicago truncatula GN=MTR_1g082650 PE=4 SV=1</t>
  </si>
  <si>
    <t>Ca_07761_v1.0_kabuli</t>
  </si>
  <si>
    <t>Ca_14002_v1.0_kabuli</t>
  </si>
  <si>
    <t>Peptide transporter PTR1 OS=Medicago truncatula GN=MTR_1g116930 PE=4 SV=1</t>
  </si>
  <si>
    <t>Ca_21319_v1.0_kabuli</t>
  </si>
  <si>
    <t>Eukaryotic translation initiation factor 4E iso OS=Pisum sativum GN=eIF4Eiso PE=2 SV=1</t>
  </si>
  <si>
    <t>Ca_04139_v1.0_kabuli</t>
  </si>
  <si>
    <t>ABC transporter F family member OS=Medicago truncatula GN=MTR_3g095010 PE=3 SV=1</t>
  </si>
  <si>
    <t>Ca_11389_v1.0_kabuli</t>
  </si>
  <si>
    <t>Selenium binding protein OS=Medicago sativa GN=sbp PE=1 SV=1</t>
  </si>
  <si>
    <t>Ca_21575_v1.0_kabuli</t>
  </si>
  <si>
    <t>Ca_06293_v1.0_kabuli</t>
  </si>
  <si>
    <t>Ca_16781_v1.0_kabuli</t>
  </si>
  <si>
    <t>Ca_25061_v1.0_kabuli</t>
  </si>
  <si>
    <t>Ca_09349_v1.0_kabuli</t>
  </si>
  <si>
    <t>Calcium-transporting ATPase 2, plasma membrane-type OS=Medicago truncatula GN=MTR_4g096990 PE=3 SV=1</t>
  </si>
  <si>
    <t>Ca_15346_v1.0_kabuli</t>
  </si>
  <si>
    <t>IQ domain-containing protein OS=Medicago truncatula GN=MTR_4g108140 PE=2 SV=1</t>
  </si>
  <si>
    <t>Ca_22551_v1.0_kabuli</t>
  </si>
  <si>
    <t>Ca_11564_v1.0_kabuli</t>
  </si>
  <si>
    <t>30S ribosomal protein S16 OS=Medicago truncatula GN=MTR_5g014070 PE=3 SV=1</t>
  </si>
  <si>
    <t>Ca_23554_v1.0_kabuli</t>
  </si>
  <si>
    <t>Ca_11167_v1.0_kabuli</t>
  </si>
  <si>
    <t>Ca_26618_v1.0_kabuli</t>
  </si>
  <si>
    <t>Ca_00332_v1.0_kabuli</t>
  </si>
  <si>
    <t>Putative uncharacterized protein OS=Medicago truncatula GN=MTR_2g014430 PE=4 SV=1</t>
  </si>
  <si>
    <t>Ca_06996_v1.0_kabuli</t>
  </si>
  <si>
    <t>Ca_18492_v1.0_kabuli</t>
  </si>
  <si>
    <t>Ca_10263_v1.0_kabuli</t>
  </si>
  <si>
    <t>T32E20.30 OS=Arabidopsis thaliana PE=4 SV=1</t>
  </si>
  <si>
    <t>Ca_16099_v1.0_kabuli</t>
  </si>
  <si>
    <t>Elicitor-responsive protein OS=Medicago truncatula GN=MTR_5g079890 PE=4 SV=1</t>
  </si>
  <si>
    <t>Ca_00742_v1.0_kabuli</t>
  </si>
  <si>
    <t>Ca_07195_v1.0_kabuli</t>
  </si>
  <si>
    <t>Phosphoglycolate phosphatase OS=Medicago truncatula GN=MTR_7g090370 PE=4 SV=1</t>
  </si>
  <si>
    <t>Ca_19325_v1.0_kabuli</t>
  </si>
  <si>
    <t>Ca_03700_v1.0_kabuli</t>
  </si>
  <si>
    <t>Protein kinase 2B OS=Medicago truncatula GN=MTR_1g082580 PE=4 SV=1</t>
  </si>
  <si>
    <t>Ca_07762_v1.0_kabuli</t>
  </si>
  <si>
    <t>Ca_14003_v1.0_kabuli</t>
  </si>
  <si>
    <t>Ca_04140_v1.0_kabuli</t>
  </si>
  <si>
    <t>Ca_11390_v1.0_kabuli</t>
  </si>
  <si>
    <t>Xyloglucan galactosyltransferase KATAMARI1 OS=Medicago truncatula GN=MTR_3g084400 PE=4 SV=1</t>
  </si>
  <si>
    <t>Ca_21576_v1.0_kabuli</t>
  </si>
  <si>
    <t>Ca_06294_v1.0_kabuli</t>
  </si>
  <si>
    <t>Pentatricopeptide repeat-containing protein OS=Medicago truncatula GN=MTR_084s0003 PE=4 SV=1</t>
  </si>
  <si>
    <t>Ca_16782_v1.0_kabuli</t>
  </si>
  <si>
    <t>Ca_25062_v1.0_kabuli</t>
  </si>
  <si>
    <t>Ca_09350_v1.0_kabuli</t>
  </si>
  <si>
    <t>Adenylyl-sulfate kinase OS=Medicago truncatula GN=MTR_4g097010 PE=3 SV=1</t>
  </si>
  <si>
    <t>Ca_15347_v1.0_kabuli</t>
  </si>
  <si>
    <t>ABC transporter A family member OS=Medicago truncatula GN=MTR_4g108240 PE=3 SV=1</t>
  </si>
  <si>
    <t>Ca_11545_v1.0_kabuli</t>
  </si>
  <si>
    <t>MYST1 protein OS=Medicago truncatula GN=MTR_5g031170 PE=4 SV=1</t>
  </si>
  <si>
    <t>Ca_23555_v1.0_kabuli</t>
  </si>
  <si>
    <t>Ca_25238_v1.0_kabuli</t>
  </si>
  <si>
    <t>Ca_11168_v1.0_kabuli</t>
  </si>
  <si>
    <t>Ca_26619_v1.0_kabuli</t>
  </si>
  <si>
    <t>Cytochrome P450 monooxygenase (Fragment) OS=Cicer arietinum GN=cyp PE=2 SV=1</t>
  </si>
  <si>
    <t>Ca_00333_v1.0_kabuli</t>
  </si>
  <si>
    <t>Putative uncharacterized protein OS=Medicago truncatula GN=MTR_2g014440 PE=4 SV=1</t>
  </si>
  <si>
    <t>Ca_06997_v1.0_kabuli</t>
  </si>
  <si>
    <t>Ca_18493_v1.0_kabuli</t>
  </si>
  <si>
    <t>Ca_10264_v1.0_kabuli</t>
  </si>
  <si>
    <t>Ca_16100_v1.0_kabuli</t>
  </si>
  <si>
    <t>Putative uncharacterized protein OS=Medicago truncatula GN=MTR_5g079910 PE=4 SV=1</t>
  </si>
  <si>
    <t>Ca_00743_v1.0_kabuli</t>
  </si>
  <si>
    <t>Gibberellin receptor GID1 OS=Medicago truncatula GN=MTR_6g065120 PE=4 SV=1</t>
  </si>
  <si>
    <t>Ca_07196_v1.0_kabuli</t>
  </si>
  <si>
    <t>Transcription factor ORG2 OS=Medicago truncatula GN=MTR_7g090410 PE=4 SV=1</t>
  </si>
  <si>
    <t>Ca_19326_v1.0_kabuli</t>
  </si>
  <si>
    <t>Ca_03701_v1.0_kabuli</t>
  </si>
  <si>
    <t>DNA excision repair protein ERCC-1 OS=Medicago truncatula GN=MTR_1g082570 PE=4 SV=1</t>
  </si>
  <si>
    <t>Ca_07763_v1.0_kabuli</t>
  </si>
  <si>
    <t>Ca_14004_v1.0_kabuli</t>
  </si>
  <si>
    <t>Uncharacterized protein OS=Brassica rapa subsp. pekinensis GN=Bra007440 PE=4 SV=1</t>
  </si>
  <si>
    <t>Ca_21321_v1.0_kabuli</t>
  </si>
  <si>
    <t>Ca_04141_v1.0_kabuli</t>
  </si>
  <si>
    <t>Ca_11391_v1.0_kabuli</t>
  </si>
  <si>
    <t>Ca_21577_v1.0_kabuli</t>
  </si>
  <si>
    <t>Ca_06295_v1.0_kabuli</t>
  </si>
  <si>
    <t>Putative uncharacterized protein OS=Medicago truncatula GN=MTR_084s0005 PE=4 SV=1</t>
  </si>
  <si>
    <t>Ca_11271_v1.0_kabuli</t>
  </si>
  <si>
    <t>Chaperone protein dnaJ OS=Medicago truncatula GN=MTR_4g078850 PE=2 SV=1</t>
  </si>
  <si>
    <t>Ca_16783_v1.0_kabuli</t>
  </si>
  <si>
    <t>Ca_25063_v1.0_kabuli</t>
  </si>
  <si>
    <t>Ca_09351_v1.0_kabuli</t>
  </si>
  <si>
    <t>Putative uncharacterized protein OS=Medicago truncatula GN=MTR_4g097030 PE=4 SV=1</t>
  </si>
  <si>
    <t>Ca_15348_v1.0_kabuli</t>
  </si>
  <si>
    <t>Aldose 1-epimerase OS=Lotus japonicus PE=2 SV=1</t>
  </si>
  <si>
    <t>Ca_22553_v1.0_kabuli</t>
  </si>
  <si>
    <t>Putative uncharacterized protein OS=Medicago truncatula GN=MTR_8g061040 PE=3 SV=1</t>
  </si>
  <si>
    <t>Ca_11546_v1.0_kabuli</t>
  </si>
  <si>
    <t>Cinnamyl alcohol dehydrogenase OS=Medicago truncatula GN=MTR_5g031180 PE=3 SV=1</t>
  </si>
  <si>
    <t>Ca_11566_v1.0_kabuli</t>
  </si>
  <si>
    <t>Putative uncharacterized protein OS=Medicago truncatula GN=MTR_2g039890 PE=4 SV=1</t>
  </si>
  <si>
    <t>Ca_25929_v1.0_kabuli</t>
  </si>
  <si>
    <t>Ca_11169_v1.0_kabuli</t>
  </si>
  <si>
    <t>Ca_00334_v1.0_kabuli</t>
  </si>
  <si>
    <t>Phosphorylase OS=Glycine max PE=3 SV=1</t>
  </si>
  <si>
    <t>Ca_06998_v1.0_kabuli</t>
  </si>
  <si>
    <t>Ca_18494_v1.0_kabuli</t>
  </si>
  <si>
    <t>Uncharacterized protein OS=Medicago truncatula GN=MTR_2g049140 PE=2 SV=1</t>
  </si>
  <si>
    <t>Ca_10265_v1.0_kabuli</t>
  </si>
  <si>
    <t>Receptor-like protein kinase OS=Medicago truncatula GN=MTR_5g087350 PE=4 SV=1</t>
  </si>
  <si>
    <t>Ca_16101_v1.0_kabuli</t>
  </si>
  <si>
    <t>AP-3 complex subunit beta-2 OS=Medicago truncatula GN=MTR_5g079920 PE=4 SV=1</t>
  </si>
  <si>
    <t>Ca_00744_v1.0_kabuli</t>
  </si>
  <si>
    <t>Ca_19327_v1.0_kabuli</t>
  </si>
  <si>
    <t>MYB transcription factor MYB33 OS=Medicago truncatula PE=2 SV=1</t>
  </si>
  <si>
    <t>Ca_03702_v1.0_kabuli</t>
  </si>
  <si>
    <t>RING finger family protein OS=Medicago truncatula GN=MTR_1g082550 PE=2 SV=1</t>
  </si>
  <si>
    <t>Ca_07764_v1.0_kabuli</t>
  </si>
  <si>
    <t>Exosome complex exonuclease RRP4 OS=Medicago truncatula GN=MTR_4g121550 PE=2 SV=1</t>
  </si>
  <si>
    <t>Ca_14005_v1.0_kabuli</t>
  </si>
  <si>
    <t>Ca_04142_v1.0_kabuli</t>
  </si>
  <si>
    <t>Glucan endo-1,3-beta-glucosidase OS=Medicago truncatula GN=MTR_3g095050 PE=3 SV=1</t>
  </si>
  <si>
    <t>Ca_11392_v1.0_kabuli</t>
  </si>
  <si>
    <t>Putative uncharacterized protein OS=Medicago truncatula GN=MTR_3g084360 PE=4 SV=1</t>
  </si>
  <si>
    <t>Ca_21628_v1.0_kabuli</t>
  </si>
  <si>
    <t>Mitochondrial substrate carrier family protein E OS=Medicago truncatula GN=MTR_3g025800 PE=3 SV=1</t>
  </si>
  <si>
    <t>Ca_06296_v1.0_kabuli</t>
  </si>
  <si>
    <t>Putative uncharacterized protein OS=Medicago truncatula GN=MTR_084s0004 PE=4 SV=1</t>
  </si>
  <si>
    <t>Ca_11272_v1.0_kabuli</t>
  </si>
  <si>
    <t>Putative uncharacterized protein OS=Medicago truncatula GN=MTR_4g078860 PE=4 SV=1</t>
  </si>
  <si>
    <t>Ca_25119_v1.0_kabuli</t>
  </si>
  <si>
    <t>Ca_09352_v1.0_kabuli</t>
  </si>
  <si>
    <t>GRAS family transcription factor OS=Medicago truncatula GN=MTR_4g097080 PE=4 SV=1</t>
  </si>
  <si>
    <t>Ca_15349_v1.0_kabuli</t>
  </si>
  <si>
    <t>Uncharacterized protein OS=Brassica rapa subsp. pekinensis GN=Bra015592 PE=4 SV=1</t>
  </si>
  <si>
    <t>Ca_22554_v1.0_kabuli</t>
  </si>
  <si>
    <t>Exonuclease domain-containing protein, putative OS=Medicago truncatula GN=MTR_8g061030 PE=4 SV=1</t>
  </si>
  <si>
    <t>Ca_11547_v1.0_kabuli</t>
  </si>
  <si>
    <t>Cinnamyl alcohol dehydrogenase OS=Medicago truncatula GN=MTR_5g031230 PE=3 SV=1</t>
  </si>
  <si>
    <t>Ca_11567_v1.0_kabuli</t>
  </si>
  <si>
    <t>Ca_25930_v1.0_kabuli</t>
  </si>
  <si>
    <t>Ca_11170_v1.0_kabuli</t>
  </si>
  <si>
    <t>Ca_26621_v1.0_kabuli</t>
  </si>
  <si>
    <t>22.7 kDa class IV heat shock protein OS=Medicago truncatula GN=MTR_6g005740 PE=3 SV=1</t>
  </si>
  <si>
    <t>Ca_00335_v1.0_kabuli</t>
  </si>
  <si>
    <t>DnaJ homolog subfamily B member OS=Medicago truncatula GN=MTR_2g014470 PE=4 SV=1</t>
  </si>
  <si>
    <t>Ca_06999_v1.0_kabuli</t>
  </si>
  <si>
    <t>Putative zinc finger protein OS=Pisum sativum PE=2 SV=1</t>
  </si>
  <si>
    <t>Ca_18495_v1.0_kabuli</t>
  </si>
  <si>
    <t>Pentatricopeptide repeat-containing protein OS=Medicago truncatula GN=MTR_2g049080 PE=4 SV=1</t>
  </si>
  <si>
    <t>Ca_10266_v1.0_kabuli</t>
  </si>
  <si>
    <t>Ca_16102_v1.0_kabuli</t>
  </si>
  <si>
    <t>Transcription factor X1-like protein OS=Medicago truncatula GN=MTR_5g079940 PE=4 SV=1</t>
  </si>
  <si>
    <t>Ca_00745_v1.0_kabuli</t>
  </si>
  <si>
    <t>Ca_07198_v1.0_kabuli</t>
  </si>
  <si>
    <t>Patatin-like phospholipase domain-containing protein OS=Medicago truncatula GN=MTR_7g090470 PE=4 SV=1</t>
  </si>
  <si>
    <t>Ca_19328_v1.0_kabuli</t>
  </si>
  <si>
    <t>Phosphatidylinositol N-acetylglucosaminyltransferase GPI3 subunit OS=Medicago truncatula GN=MTR_7g067340 PE=4 SV=1</t>
  </si>
  <si>
    <t>Ca_03703_v1.0_kabuli</t>
  </si>
  <si>
    <t>Ca_07765_v1.0_kabuli</t>
  </si>
  <si>
    <t>Ca_14006_v1.0_kabuli</t>
  </si>
  <si>
    <t>Sn1-specific diacylglycerol lipase OS=Medicago truncatula GN=MTR_1g116780 PE=4 SV=1</t>
  </si>
  <si>
    <t>Ca_21323_v1.0_kabuli</t>
  </si>
  <si>
    <t>Uncharacterized protein OS=Medicago truncatula GN=MTR_1g045660 PE=2 SV=1</t>
  </si>
  <si>
    <t>Ca_04143_v1.0_kabuli</t>
  </si>
  <si>
    <t>Putative uncharacterized protein OS=Medicago truncatula GN=MTR_3g095070 PE=4 SV=1</t>
  </si>
  <si>
    <t>Ca_11393_v1.0_kabuli</t>
  </si>
  <si>
    <t>Rapid alkalinization factor preproprotein OS=Medicago truncatula GN=MTR_3g084350 PE=4 SV=1</t>
  </si>
  <si>
    <t>Ca_21629_v1.0_kabuli</t>
  </si>
  <si>
    <t>Ca_06297_v1.0_kabuli</t>
  </si>
  <si>
    <t>Putative uncharacterized protein OS=Medicago truncatula GN=MTR_084s0009 PE=4 SV=1</t>
  </si>
  <si>
    <t>Ca_11273_v1.0_kabuli</t>
  </si>
  <si>
    <t>Ca_16785_v1.0_kabuli</t>
  </si>
  <si>
    <t>Ca_25120_v1.0_kabuli</t>
  </si>
  <si>
    <t>Ca_09353_v1.0_kabuli</t>
  </si>
  <si>
    <t>Putative uncharacterized protein OS=Medicago truncatula GN=MTR_4g097110 PE=4 SV=1</t>
  </si>
  <si>
    <t>Ca_15350_v1.0_kabuli</t>
  </si>
  <si>
    <t>Ca_22555_v1.0_kabuli</t>
  </si>
  <si>
    <t>Tyrosine aminotransferase OS=Medicago truncatula GN=MTR_8g061360 PE=4 SV=1</t>
  </si>
  <si>
    <t>Ca_11548_v1.0_kabuli</t>
  </si>
  <si>
    <t>Cinnamyl alcohol dehydrogenase OS=Medicago truncatula GN=MTR_5g031310 PE=3 SV=1</t>
  </si>
  <si>
    <t>Ca_23558_v1.0_kabuli</t>
  </si>
  <si>
    <t>Ca_25931_v1.0_kabuli</t>
  </si>
  <si>
    <t>CCP-like protein OS=Medicago truncatula GN=MTR_6g086500 PE=4 SV=1</t>
  </si>
  <si>
    <t>Ca_11171_v1.0_kabuli</t>
  </si>
  <si>
    <t>Rhomboid family member OS=Medicago truncatula GN=MTR_3g073530 PE=4 SV=1</t>
  </si>
  <si>
    <t>Ca_26622_v1.0_kabuli</t>
  </si>
  <si>
    <t>Ca_00336_v1.0_kabuli</t>
  </si>
  <si>
    <t>DnaJ homolog subfamily B member OS=Medicago truncatula GN=MTR_2g014480 PE=4 SV=1</t>
  </si>
  <si>
    <t>Ca_07000_v1.0_kabuli</t>
  </si>
  <si>
    <t>Ca_10267_v1.0_kabuli</t>
  </si>
  <si>
    <t>Tousled-like kinase OS=Medicago truncatula GN=MTR_5g086790 PE=4 SV=1</t>
  </si>
  <si>
    <t>Ca_16103_v1.0_kabuli</t>
  </si>
  <si>
    <t>Ca_00746_v1.0_kabuli</t>
  </si>
  <si>
    <t>Ca_07199_v1.0_kabuli</t>
  </si>
  <si>
    <t>Ca_19329_v1.0_kabuli</t>
  </si>
  <si>
    <t>Resistance protein OS=Medicago truncatula GN=MTR_3g020650 PE=4 SV=1</t>
  </si>
  <si>
    <t>Ca_03704_v1.0_kabuli</t>
  </si>
  <si>
    <t>Branched-chain amino acid aminotransferase-like protein OS=Cicer arietinum GN=aat PE=2 SV=1</t>
  </si>
  <si>
    <t>Ca_07766_v1.0_kabuli</t>
  </si>
  <si>
    <t>Ca_14007_v1.0_kabuli</t>
  </si>
  <si>
    <t>Transcription factor bHLH128 OS=Medicago truncatula GN=MTR_1g116790 PE=4 SV=1</t>
  </si>
  <si>
    <t>Ca_04144_v1.0_kabuli</t>
  </si>
  <si>
    <t>WRKY transcription factor OS=Medicago truncatula GN=MTR_3g095080 PE=4 SV=1</t>
  </si>
  <si>
    <t>Ca_11394_v1.0_kabuli</t>
  </si>
  <si>
    <t>Ca_06298_v1.0_kabuli</t>
  </si>
  <si>
    <t>Ca_11274_v1.0_kabuli</t>
  </si>
  <si>
    <t>Ca_16786_v1.0_kabuli</t>
  </si>
  <si>
    <t>Ca_25121_v1.0_kabuli</t>
  </si>
  <si>
    <t>Ca_09354_v1.0_kabuli</t>
  </si>
  <si>
    <t>Pentatricopeptide repeat-containing protein OS=Medicago truncatula GN=MTR_4g097120 PE=4 SV=1</t>
  </si>
  <si>
    <t>Ca_15351_v1.0_kabuli</t>
  </si>
  <si>
    <t>Ca_22745_v1.0_kabuli</t>
  </si>
  <si>
    <t>Ca_11549_v1.0_kabuli</t>
  </si>
  <si>
    <t>Tm-1^GCR26 protein OS=Medicago truncatula GN=MTR_8g076950 PE=4 SV=1</t>
  </si>
  <si>
    <t>Ca_11569_v1.0_kabuli</t>
  </si>
  <si>
    <t>Ca_23559_v1.0_kabuli</t>
  </si>
  <si>
    <t>Putative uncharacterized protein OS=Medicago truncatula GN=MTR_4g065580 PE=4 SV=1</t>
  </si>
  <si>
    <t>Ca_11172_v1.0_kabuli</t>
  </si>
  <si>
    <t>Putative uncharacterized protein OS=Medicago truncatula GN=MTR_3g073480 PE=4 SV=1</t>
  </si>
  <si>
    <t>Ca_25399_v1.0_kabuli</t>
  </si>
  <si>
    <t>Hexose carrier protein HEX6 OS=Aegilops tauschii GN=F775_16905 PE=4 SV=1</t>
  </si>
  <si>
    <t>Ca_00337_v1.0_kabuli</t>
  </si>
  <si>
    <t>DDT; Homeodomain-related OS=Medicago truncatula GN=MtrDRAFT_AC158497g5v2 PE=3 SV=1</t>
  </si>
  <si>
    <t>Ca_07001_v1.0_kabuli</t>
  </si>
  <si>
    <t>Histone H2B OS=Solanum tuberosum GN=PGSC0003DMG403030312 PE=2 SV=1</t>
  </si>
  <si>
    <t>Ca_18497_v1.0_kabuli</t>
  </si>
  <si>
    <t>Endoplasmic oxidoreductin-1 OS=Medicago truncatula GN=MTR_2g048900 PE=4 SV=1</t>
  </si>
  <si>
    <t>Ca_10268_v1.0_kabuli</t>
  </si>
  <si>
    <t>Cellular nucleic acid-binding protein OS=Medicago truncatula GN=MTR_5g086730 PE=4 SV=1</t>
  </si>
  <si>
    <t>Ca_00747_v1.0_kabuli</t>
  </si>
  <si>
    <t>Ca_07200_v1.0_kabuli</t>
  </si>
  <si>
    <t>UDP-sulfoquinovose synthase OS=Medicago truncatula GN=MTR_7g090510 PE=1 SV=1</t>
  </si>
  <si>
    <t>Ca_19330_v1.0_kabuli</t>
  </si>
  <si>
    <t>ER glycerol-phosphate acyltransferase OS=Medicago truncatula GN=MTR_7g067380 PE=4 SV=1</t>
  </si>
  <si>
    <t>Ca_03705_v1.0_kabuli</t>
  </si>
  <si>
    <t>Sodium/hydrogen exchanger OS=Medicago truncatula GN=MTR_1g082450 PE=3 SV=1</t>
  </si>
  <si>
    <t>Ca_07767_v1.0_kabuli</t>
  </si>
  <si>
    <t>Ca_14008_v1.0_kabuli</t>
  </si>
  <si>
    <t>ATP-dependent RNA helicase DDX1 OS=Medicago truncatula GN=MTR_1g116820 PE=4 SV=1</t>
  </si>
  <si>
    <t>Ca_21603_v1.0_kabuli</t>
  </si>
  <si>
    <t>Peroxisome assembly protein OS=Medicago truncatula GN=MTR_1g116380 PE=4 SV=1</t>
  </si>
  <si>
    <t>Ca_04145_v1.0_kabuli</t>
  </si>
  <si>
    <t>Ca_11395_v1.0_kabuli</t>
  </si>
  <si>
    <t>Ca_06299_v1.0_kabuli</t>
  </si>
  <si>
    <t>Stem-specific protein TSJT1 OS=Medicago truncatula GN=MTR_084s0011 PE=4 SV=1</t>
  </si>
  <si>
    <t>Ca_11275_v1.0_kabuli</t>
  </si>
  <si>
    <t>Ca_16787_v1.0_kabuli</t>
  </si>
  <si>
    <t>Predicted protein OS=Populus trichocarpa GN=POPTRDRAFT_1089561 PE=4 SV=1</t>
  </si>
  <si>
    <t>Ca_25122_v1.0_kabuli</t>
  </si>
  <si>
    <t>Ca_09355_v1.0_kabuli</t>
  </si>
  <si>
    <t>MYB transcription factor MYB85 OS=Medicago truncatula GN=MTR_4g097130 PE=4 SV=1</t>
  </si>
  <si>
    <t>Ca_15352_v1.0_kabuli</t>
  </si>
  <si>
    <t>Ca_11550_v1.0_kabuli</t>
  </si>
  <si>
    <t>Cinnamyl alcohol dehydrogenase OS=Medicago truncatula GN=MTR_5g031390 PE=3 SV=1</t>
  </si>
  <si>
    <t>Ca_11570_v1.0_kabuli</t>
  </si>
  <si>
    <t>Calmodulin-binding protein OS=Medicago truncatula GN=MTR_2g039910 PE=4 SV=1</t>
  </si>
  <si>
    <t>Ca_26131_v1.0_kabuli</t>
  </si>
  <si>
    <t>Ca_25933_v1.0_kabuli</t>
  </si>
  <si>
    <t>Ca_11173_v1.0_kabuli</t>
  </si>
  <si>
    <t>Serine hydroxymethyltransferase OS=Medicago truncatula GN=MTR_3g073470 PE=3 SV=1</t>
  </si>
  <si>
    <t>Ca_25400_v1.0_kabuli</t>
  </si>
  <si>
    <t>Ca_00338_v1.0_kabuli</t>
  </si>
  <si>
    <t>Pentatricopeptide repeat OS=Medicago truncatula GN=MtrDRAFT_AC158497g15v2 PE=4 SV=1</t>
  </si>
  <si>
    <t>Ca_07002_v1.0_kabuli</t>
  </si>
  <si>
    <t>Ca_18498_v1.0_kabuli</t>
  </si>
  <si>
    <t>Ca_10269_v1.0_kabuli</t>
  </si>
  <si>
    <t>Ca_00748_v1.0_kabuli</t>
  </si>
  <si>
    <t>Ca_07201_v1.0_kabuli</t>
  </si>
  <si>
    <t>Catalytic/ protein phosphatase type 2C OS=Medicago truncatula GN=MTR_3g032700 PE=3 SV=1</t>
  </si>
  <si>
    <t>Ca_19331_v1.0_kabuli</t>
  </si>
  <si>
    <t>AUX1-like auxin influx carrier protein OS=Pisum sativum GN=PsAUX1 PE=2 SV=1</t>
  </si>
  <si>
    <t>Ca_03706_v1.0_kabuli</t>
  </si>
  <si>
    <t>Ca_07768_v1.0_kabuli</t>
  </si>
  <si>
    <t>Ca_14009_v1.0_kabuli</t>
  </si>
  <si>
    <t>Prolyl 4-hydroxylase subunit alpha-1 OS=Medicago truncatula GN=MTR_1g116810 PE=4 SV=1</t>
  </si>
  <si>
    <t>Ca_21604_v1.0_kabuli</t>
  </si>
  <si>
    <t>Ca_04146_v1.0_kabuli</t>
  </si>
  <si>
    <t>Membrane protein, putative OS=Medicago truncatula GN=MTR_3g095130 PE=4 SV=1</t>
  </si>
  <si>
    <t>Ca_11396_v1.0_kabuli</t>
  </si>
  <si>
    <t>Adenosylhomocysteinase OS=Medicago truncatula GN=AHC2 PE=1 SV=1</t>
  </si>
  <si>
    <t>Ca_21632_v1.0_kabuli</t>
  </si>
  <si>
    <t>Ca_06300_v1.0_kabuli</t>
  </si>
  <si>
    <t>Ca_11276_v1.0_kabuli</t>
  </si>
  <si>
    <t>Glutaredoxin-C9 OS=Medicago truncatula GN=MTR_4g079110 PE=2 SV=1</t>
  </si>
  <si>
    <t>Ca_16900_v1.0_kabuli</t>
  </si>
  <si>
    <t>Ca_25123_v1.0_kabuli</t>
  </si>
  <si>
    <t>Ca_09356_v1.0_kabuli</t>
  </si>
  <si>
    <t>NADH dehydrogenase OS=Medicago truncatula GN=MTR_4g097160 PE=1 SV=1</t>
  </si>
  <si>
    <t>Ca_15353_v1.0_kabuli</t>
  </si>
  <si>
    <t>Ca_22747_v1.0_kabuli</t>
  </si>
  <si>
    <t>Putative uncharacterized protein OS=Medicago truncatula GN=MTR_1g099640 PE=4 SV=1</t>
  </si>
  <si>
    <t>Ca_11551_v1.0_kabuli</t>
  </si>
  <si>
    <t>Cinnamyl alcohol dehydrogenase-like protein OS=Medicago truncatula GN=MTR_5g031430 PE=3 SV=1</t>
  </si>
  <si>
    <t>Ca_11571_v1.0_kabuli</t>
  </si>
  <si>
    <t>Putative uncharacterized protein OS=Vitis vinifera GN=VIT_14s0060g00370 PE=4 SV=1</t>
  </si>
  <si>
    <t>Ca_26132_v1.0_kabuli</t>
  </si>
  <si>
    <t>Ca_25934_v1.0_kabuli</t>
  </si>
  <si>
    <t>Uncharacterized protein OS=Prunus persica GN=PRUPE_ppb022979mg PE=4 SV=1</t>
  </si>
  <si>
    <t>Ca_11174_v1.0_kabuli</t>
  </si>
  <si>
    <t>GrpE protein homolog OS=Medicago truncatula GN=MTR_3g073450 PE=2 SV=1</t>
  </si>
  <si>
    <t>Ca_00339_v1.0_kabuli</t>
  </si>
  <si>
    <t>Putative uncharacterized protein OS=Medicago truncatula GN=MTR_2g014550 PE=4 SV=1</t>
  </si>
  <si>
    <t>Ca_07003_v1.0_kabuli</t>
  </si>
  <si>
    <t>Ca_18499_v1.0_kabuli</t>
  </si>
  <si>
    <t>Ca_10270_v1.0_kabuli</t>
  </si>
  <si>
    <t>Ca_16106_v1.0_kabuli</t>
  </si>
  <si>
    <t>Ca_00749_v1.0_kabuli</t>
  </si>
  <si>
    <t>Ca_07202_v1.0_kabuli</t>
  </si>
  <si>
    <t>Uncharacterized protein OS=Medicago truncatula GN=MTR_7g090560 PE=4 SV=1</t>
  </si>
  <si>
    <t>Ca_19332_v1.0_kabuli</t>
  </si>
  <si>
    <t>Pentatricopeptide repeat-containing protein OS=Medicago truncatula GN=MTR_7g067460 PE=4 SV=1</t>
  </si>
  <si>
    <t>Ca_03707_v1.0_kabuli</t>
  </si>
  <si>
    <t>Putative uncharacterized protein OS=Medicago truncatula GN=MTR_1g082430 PE=4 SV=1</t>
  </si>
  <si>
    <t>Ca_07769_v1.0_kabuli</t>
  </si>
  <si>
    <t>Ca_14010_v1.0_kabuli</t>
  </si>
  <si>
    <t>Ca_21605_v1.0_kabuli</t>
  </si>
  <si>
    <t>PRLI-interacting factor A OS=Medicago truncatula GN=MTR_1g116330 PE=4 SV=1</t>
  </si>
  <si>
    <t>Ca_04147_v1.0_kabuli</t>
  </si>
  <si>
    <t>Ethylene-responsive transcription factor ERF110 OS=Medicago truncatula GN=MTR_3g095190 PE=4 SV=1</t>
  </si>
  <si>
    <t>Ca_11397_v1.0_kabuli</t>
  </si>
  <si>
    <t>Serine hydroxymethyltransferase OS=Medicago truncatula GN=MTR_3g084310 PE=1 SV=1</t>
  </si>
  <si>
    <t>Ca_06301_v1.0_kabuli</t>
  </si>
  <si>
    <t>General transcription factor IIH subunit OS=Medicago truncatula GN=MTR_3g072660 PE=4 SV=1</t>
  </si>
  <si>
    <t>Ca_11277_v1.0_kabuli</t>
  </si>
  <si>
    <t>MLO-like protein OS=Medicago truncatula GN=MTR_4g079140 PE=3 SV=1</t>
  </si>
  <si>
    <t>Ca_25124_v1.0_kabuli</t>
  </si>
  <si>
    <t>Ca_09357_v1.0_kabuli</t>
  </si>
  <si>
    <t>Ca_15354_v1.0_kabuli</t>
  </si>
  <si>
    <t>Microtubule-associated protein RP/EB family member OS=Medicago truncatula GN=MTR_4g108330 PE=4 SV=1</t>
  </si>
  <si>
    <t>Ca_22748_v1.0_kabuli</t>
  </si>
  <si>
    <t>Ca_11552_v1.0_kabuli</t>
  </si>
  <si>
    <t>Ca_11572_v1.0_kabuli</t>
  </si>
  <si>
    <t>O-acyltransferase OS=Medicago truncatula GN=MtrDRAFT_AC174465g23v2 PE=3 SV=1</t>
  </si>
  <si>
    <t>Ca_26133_v1.0_kabuli</t>
  </si>
  <si>
    <t>Ca_11175_v1.0_kabuli</t>
  </si>
  <si>
    <t>Auxin response factor OS=Medicago truncatula GN=MTR_3g073420 PE=4 SV=1</t>
  </si>
  <si>
    <t>Ca_25402_v1.0_kabuli</t>
  </si>
  <si>
    <t>Ca_00340_v1.0_kabuli</t>
  </si>
  <si>
    <t>Ca_07004_v1.0_kabuli</t>
  </si>
  <si>
    <t>Ca_18500_v1.0_kabuli</t>
  </si>
  <si>
    <t>Ca_10271_v1.0_kabuli</t>
  </si>
  <si>
    <t>Ubiquitin carboxyl-terminal hydrolase OS=Medicago truncatula GN=MTR_5g086700 PE=3 SV=1</t>
  </si>
  <si>
    <t>Ca_16107_v1.0_kabuli</t>
  </si>
  <si>
    <t>Telomeric DNA-binding protein OS=Medicago truncatula GN=MTR_5g080010 PE=4 SV=1</t>
  </si>
  <si>
    <t>Ca_00750_v1.0_kabuli</t>
  </si>
  <si>
    <t>Ca_07203_v1.0_kabuli</t>
  </si>
  <si>
    <t>Gibberellin induced protein OS=Medicago truncatula GN=MTR_7g090590 PE=4 SV=1</t>
  </si>
  <si>
    <t>Ca_19333_v1.0_kabuli</t>
  </si>
  <si>
    <t>T-complex protein 1 subunit beta OS=Medicago truncatula GN=MTR_7g067470 PE=1 SV=1</t>
  </si>
  <si>
    <t>Ca_03708_v1.0_kabuli</t>
  </si>
  <si>
    <t>Putative uncharacterized protein OS=Medicago truncatula GN=MTR_1g082420 PE=1 SV=1</t>
  </si>
  <si>
    <t>Ca_07770_v1.0_kabuli</t>
  </si>
  <si>
    <t>Cytochrome P450-dependent fatty acid hydroxylase OS=Vicia sativa GN=CYP94A3 PE=2 SV=1</t>
  </si>
  <si>
    <t>Ca_14011_v1.0_kabuli</t>
  </si>
  <si>
    <t>Ca_21606_v1.0_kabuli</t>
  </si>
  <si>
    <t>Ca_04148_v1.0_kabuli</t>
  </si>
  <si>
    <t>Uncharacterized protein OS=Medicago truncatula GN=MTR_3g095210 PE=2 SV=1</t>
  </si>
  <si>
    <t>Ca_11398_v1.0_kabuli</t>
  </si>
  <si>
    <t>DNA repair protein Rad50 OS=Medicago truncatula GN=MTR_3g084300 PE=4 SV=1</t>
  </si>
  <si>
    <t>Ca_06302_v1.0_kabuli</t>
  </si>
  <si>
    <t>Putative uncharacterized protein OS=Medicago truncatula GN=MTR_084s0018 PE=4 SV=1</t>
  </si>
  <si>
    <t>Ca_11278_v1.0_kabuli</t>
  </si>
  <si>
    <t>O-methyltransferase OS=Medicago truncatula GN=MTR_4g079160 PE=4 SV=1</t>
  </si>
  <si>
    <t>Ca_16902_v1.0_kabuli</t>
  </si>
  <si>
    <t>Polyphosphoinositide binding protein Ssh2p OS=Glycine max GN=SSH2 PE=2 SV=1</t>
  </si>
  <si>
    <t>Ca_09358_v1.0_kabuli</t>
  </si>
  <si>
    <t>Uncharacterized protein OS=Medicago truncatula GN=MTR_4g097220 PE=2 SV=1</t>
  </si>
  <si>
    <t>Ca_15355_v1.0_kabuli</t>
  </si>
  <si>
    <t>Ca_22749_v1.0_kabuli</t>
  </si>
  <si>
    <t>Ca_11553_v1.0_kabuli</t>
  </si>
  <si>
    <t>Dof zinc finger protein OS=Medicago truncatula GN=MTR_5g031440 PE=4 SV=1</t>
  </si>
  <si>
    <t>Ca_26134_v1.0_kabuli</t>
  </si>
  <si>
    <t>Ca_25936_v1.0_kabuli</t>
  </si>
  <si>
    <t>Ca_11176_v1.0_kabuli</t>
  </si>
  <si>
    <t>Avr9 elicitor response protein OS=Medicago truncatula GN=MTR_3g073370 PE=4 SV=1</t>
  </si>
  <si>
    <t>Ca_25403_v1.0_kabuli</t>
  </si>
  <si>
    <t>Ca_00341_v1.0_kabuli</t>
  </si>
  <si>
    <t>Receptor-like protein kinase HSL1 OS=Medicago truncatula GN=MTR_2g014560 PE=4 SV=1</t>
  </si>
  <si>
    <t>Ca_18501_v1.0_kabuli</t>
  </si>
  <si>
    <t>Ca_10272_v1.0_kabuli</t>
  </si>
  <si>
    <t>Transmembrane protein OS=Medicago truncatula GN=MTR_5g086610 PE=4 SV=1</t>
  </si>
  <si>
    <t>Ca_16108_v1.0_kabuli</t>
  </si>
  <si>
    <t>Ribosomal RNA large subunit methyltransferase E OS=Medicago truncatula GN=MTR_5g080020 PE=4 SV=1</t>
  </si>
  <si>
    <t>Ca_00751_v1.0_kabuli</t>
  </si>
  <si>
    <t>Ca_07204_v1.0_kabuli</t>
  </si>
  <si>
    <t>N-acetylglucosaminyl transferase component OS=Medicago truncatula GN=MTR_7g090600 PE=4 SV=1</t>
  </si>
  <si>
    <t>Ca_19334_v1.0_kabuli</t>
  </si>
  <si>
    <t>RNA polymerase II C-terminal domain phosphatase-like protein OS=Medicago truncatula GN=MTR_7g067540 PE=4 SV=1</t>
  </si>
  <si>
    <t>Ca_03709_v1.0_kabuli</t>
  </si>
  <si>
    <t>GDSL esterase/lipase OS=Medicago truncatula GN=MTR_1g082390 PE=4 SV=1</t>
  </si>
  <si>
    <t>Ca_07771_v1.0_kabuli</t>
  </si>
  <si>
    <t>Ca_14012_v1.0_kabuli</t>
  </si>
  <si>
    <t>ATP-dependent DNA helicase 2 subunit OS=Medicago truncatula GN=MTR_1g116980 PE=4 SV=1</t>
  </si>
  <si>
    <t>Ca_21607_v1.0_kabuli</t>
  </si>
  <si>
    <t>Putative uncharacterized protein OS=Medicago truncatula GN=MTR_1g116320 PE=4 SV=1</t>
  </si>
  <si>
    <t>Ca_04149_v1.0_kabuli</t>
  </si>
  <si>
    <t>Ca_11399_v1.0_kabuli</t>
  </si>
  <si>
    <t>Ca_06303_v1.0_kabuli</t>
  </si>
  <si>
    <t>MutS2 family protein OS=Medicago truncatula GN=MTR_084s0016 PE=3 SV=1</t>
  </si>
  <si>
    <t>Ca_11279_v1.0_kabuli</t>
  </si>
  <si>
    <t>Ca_16903_v1.0_kabuli</t>
  </si>
  <si>
    <t>Ca_09359_v1.0_kabuli</t>
  </si>
  <si>
    <t>Putative uncharacterized protein OS=Medicago truncatula GN=MTR_4g097260 PE=4 SV=1</t>
  </si>
  <si>
    <t>Ca_15356_v1.0_kabuli</t>
  </si>
  <si>
    <t>Transcription factor bHLH47 OS=Medicago truncatula GN=MTR_4g108360 PE=2 SV=1</t>
  </si>
  <si>
    <t>Ca_22750_v1.0_kabuli</t>
  </si>
  <si>
    <t>Ca_11554_v1.0_kabuli</t>
  </si>
  <si>
    <t>Kinesin-4 OS=Medicago truncatula GN=MTR_5g031470 PE=3 SV=1</t>
  </si>
  <si>
    <t>Ca_11574_v1.0_kabuli</t>
  </si>
  <si>
    <t>Eukaryotic initiation factor 4A OS=Medicago truncatula GN=MTR_2g039960 PE=1 SV=1</t>
  </si>
  <si>
    <t>Ca_26135_v1.0_kabuli</t>
  </si>
  <si>
    <t>Ca_11177_v1.0_kabuli</t>
  </si>
  <si>
    <t>Rab5 GDP/GTP exchange factor OS=Medicago truncatula GN=MTR_3g073360 PE=4 SV=1</t>
  </si>
  <si>
    <t>Ca_25404_v1.0_kabuli</t>
  </si>
  <si>
    <t>Ca_00342_v1.0_kabuli</t>
  </si>
  <si>
    <t>Ca_07006_v1.0_kabuli</t>
  </si>
  <si>
    <t>Ca_10273_v1.0_kabuli</t>
  </si>
  <si>
    <t>Receptor-like protein kinase OS=Medicago truncatula GN=MTR_5g086810 PE=4 SV=1</t>
  </si>
  <si>
    <t>Ca_16109_v1.0_kabuli</t>
  </si>
  <si>
    <t>Putative uncharacterized protein OS=Medicago truncatula GN=MTR_5g080260 PE=4 SV=1</t>
  </si>
  <si>
    <t>Ca_00752_v1.0_kabuli</t>
  </si>
  <si>
    <t>Ca_07205_v1.0_kabuli</t>
  </si>
  <si>
    <t>Polyadenylate-binding protein-interacting protein OS=Medicago truncatula GN=MTR_7g090630 PE=4 SV=1</t>
  </si>
  <si>
    <t>Ca_19335_v1.0_kabuli</t>
  </si>
  <si>
    <t>Putative uncharacterized protein OS=Medicago truncatula GN=MTR_7g068190 PE=4 SV=1</t>
  </si>
  <si>
    <t>Ca_03710_v1.0_kabuli</t>
  </si>
  <si>
    <t>Ca_07772_v1.0_kabuli</t>
  </si>
  <si>
    <t>Ca_14013_v1.0_kabuli</t>
  </si>
  <si>
    <t>Ku70-like protein OS=Vigna radiata PE=2 SV=1</t>
  </si>
  <si>
    <t>Ca_21608_v1.0_kabuli</t>
  </si>
  <si>
    <t>TBC1 domain family member 8B OS=Medicago truncatula GN=MTR_1g116310 PE=4 SV=1</t>
  </si>
  <si>
    <t>Ca_04150_v1.0_kabuli</t>
  </si>
  <si>
    <t>Ribonuclease P protein subunit p25 OS=Medicago truncatula GN=MTR_3g095240 PE=4 SV=1</t>
  </si>
  <si>
    <t>Ca_11400_v1.0_kabuli</t>
  </si>
  <si>
    <t>Werner syndrome ATP-dependent helicase OS=Medicago truncatula GN=MTR_3g084280 PE=4 SV=1</t>
  </si>
  <si>
    <t>Ca_21636_v1.0_kabuli</t>
  </si>
  <si>
    <t>Ca_06304_v1.0_kabuli</t>
  </si>
  <si>
    <t>REF/SRPP-like protein OS=Medicago truncatula GN=MTR_084s0015 PE=4 SV=1</t>
  </si>
  <si>
    <t>Ca_11280_v1.0_kabuli</t>
  </si>
  <si>
    <t>Ca_16904_v1.0_kabuli</t>
  </si>
  <si>
    <t>Ca_25127_v1.0_kabuli</t>
  </si>
  <si>
    <t>Ca_09360_v1.0_kabuli</t>
  </si>
  <si>
    <t>Putative uncharacterized protein OS=Medicago truncatula GN=MTR_4g097280 PE=4 SV=1</t>
  </si>
  <si>
    <t>Ca_15357_v1.0_kabuli</t>
  </si>
  <si>
    <t>Transcription factor PCF2 OS=Medicago truncatula GN=MTR_4g108370 PE=4 SV=1</t>
  </si>
  <si>
    <t>Ca_11555_v1.0_kabuli</t>
  </si>
  <si>
    <t>Exostosin-like protein OS=Medicago truncatula GN=MTR_5g031480 PE=4 SV=1</t>
  </si>
  <si>
    <t>Ca_11575_v1.0_kabuli</t>
  </si>
  <si>
    <t>Glycylpeptide N-tetradecanoyltransferase OS=Medicago truncatula GN=MTR_2g040010 PE=3 SV=1</t>
  </si>
  <si>
    <t>Ca_26136_v1.0_kabuli</t>
  </si>
  <si>
    <t>Ca_11178_v1.0_kabuli</t>
  </si>
  <si>
    <t>Protein Jade-1 OS=Medicago truncatula GN=MTR_3g073320 PE=4 SV=1</t>
  </si>
  <si>
    <t>Ca_25405_v1.0_kabuli</t>
  </si>
  <si>
    <t>Ca_00343_v1.0_kabuli</t>
  </si>
  <si>
    <t>Protein kinase OS=Medicago truncatula GN=MTR_2g014650 PE=4 SV=1</t>
  </si>
  <si>
    <t>Ca_18503_v1.0_kabuli</t>
  </si>
  <si>
    <t>Ca_10274_v1.0_kabuli</t>
  </si>
  <si>
    <t>Ca_16110_v1.0_kabuli</t>
  </si>
  <si>
    <t>Ca_00753_v1.0_kabuli</t>
  </si>
  <si>
    <t>Ca_07206_v1.0_kabuli</t>
  </si>
  <si>
    <t>Protein C4orf14 homolog, related OS=Medicago truncatula GN=MtrDRAFT_AC158502g15v2 PE=4 SV=1</t>
  </si>
  <si>
    <t>Ca_19336_v1.0_kabuli</t>
  </si>
  <si>
    <t>Ca_03711_v1.0_kabuli</t>
  </si>
  <si>
    <t>Putative uncharacterized protein OS=Medicago truncatula GN=MTR_1g082370 PE=4 SV=1</t>
  </si>
  <si>
    <t>Ca_07773_v1.0_kabuli</t>
  </si>
  <si>
    <t>Ca_14014_v1.0_kabuli</t>
  </si>
  <si>
    <t>Ca_04151_v1.0_kabuli</t>
  </si>
  <si>
    <t>Ribonuclease P protein subunit p25 OS=Medicago truncatula GN=MTR_3g095260 PE=4 SV=1</t>
  </si>
  <si>
    <t>Ca_11401_v1.0_kabuli</t>
  </si>
  <si>
    <t>Ca_21637_v1.0_kabuli</t>
  </si>
  <si>
    <t>Ca_06305_v1.0_kabuli</t>
  </si>
  <si>
    <t>Monothiol glutaredoxin-S17 OS=Medicago truncatula GN=MTR_084s0013 PE=4 SV=1</t>
  </si>
  <si>
    <t>Ca_11281_v1.0_kabuli</t>
  </si>
  <si>
    <t>Glucosyltransferase OS=Medicago truncatula GN=MTR_4g079250 PE=3 SV=1</t>
  </si>
  <si>
    <t>Ca_16905_v1.0_kabuli</t>
  </si>
  <si>
    <t>AML1 OS=Medicago truncatula GN=MTR_8g100160 PE=4 SV=1</t>
  </si>
  <si>
    <t>Ca_15358_v1.0_kabuli</t>
  </si>
  <si>
    <t>Ca_11556_v1.0_kabuli</t>
  </si>
  <si>
    <t>Poly(RC)-binding protein OS=Medicago truncatula GN=MTR_5g031720 PE=4 SV=1</t>
  </si>
  <si>
    <t>Ca_11576_v1.0_kabuli</t>
  </si>
  <si>
    <t>Cation proton exchanger OS=Medicago truncatula GN=MTR_2g040100 PE=4 SV=1</t>
  </si>
  <si>
    <t>Ca_26137_v1.0_kabuli</t>
  </si>
  <si>
    <t>Ca_11179_v1.0_kabuli</t>
  </si>
  <si>
    <t>Salt tolerant protein OS=Medicago truncatula GN=MTR_3g073300 PE=2 SV=1</t>
  </si>
  <si>
    <t>Ca_25406_v1.0_kabuli</t>
  </si>
  <si>
    <t>Ca_00344_v1.0_kabuli</t>
  </si>
  <si>
    <t>NAC domain protein OS=Medicago truncatula GN=MTR_8g069160 PE=4 SV=1</t>
  </si>
  <si>
    <t>Ca_07008_v1.0_kabuli</t>
  </si>
  <si>
    <t>Ca_18504_v1.0_kabuli</t>
  </si>
  <si>
    <t>Carbohydrate transporter/sugar porter OS=Medicago truncatula GN=MTR_2g049020 PE=3 SV=1</t>
  </si>
  <si>
    <t>Ca_10275_v1.0_kabuli</t>
  </si>
  <si>
    <t>Ubiquitin fusion degradation protein-like protein OS=Medicago truncatula GN=MTR_5g086350 PE=4 SV=1</t>
  </si>
  <si>
    <t>Ca_16111_v1.0_kabuli</t>
  </si>
  <si>
    <t>Aspartic proteinase nepenthesin-1 OS=Cucumis melo subsp. melo PE=4 SV=1</t>
  </si>
  <si>
    <t>Ca_00754_v1.0_kabuli</t>
  </si>
  <si>
    <t>Ca_07207_v1.0_kabuli</t>
  </si>
  <si>
    <t>GCN5-related N-acetyltransferase; BRCT OS=Medicago truncatula GN=MtrDRAFT_AC158502g21v2 PE=4 SV=1</t>
  </si>
  <si>
    <t>Ca_19337_v1.0_kabuli</t>
  </si>
  <si>
    <t>Putative uncharacterized protein OS=Vitis vinifera GN=VIT_00s0226g00040 PE=4 SV=1</t>
  </si>
  <si>
    <t>Ca_03712_v1.0_kabuli</t>
  </si>
  <si>
    <t>Putative uncharacterized protein OS=Medicago truncatula GN=MTR_1g082360 PE=4 SV=1</t>
  </si>
  <si>
    <t>Ca_07774_v1.0_kabuli</t>
  </si>
  <si>
    <t>Ca_14015_v1.0_kabuli</t>
  </si>
  <si>
    <t>Protein phosphatase 2c OS=Medicago truncatula GN=MTR_8g017240 PE=4 SV=1</t>
  </si>
  <si>
    <t>Ca_21610_v1.0_kabuli</t>
  </si>
  <si>
    <t>Ca_04152_v1.0_kabuli</t>
  </si>
  <si>
    <t>Ca_11402_v1.0_kabuli</t>
  </si>
  <si>
    <t>Putative uncharacterized protein OS=Medicago truncatula GN=MTR_3g084110 PE=3 SV=1</t>
  </si>
  <si>
    <t>Ca_06306_v1.0_kabuli</t>
  </si>
  <si>
    <t>Ca_11282_v1.0_kabuli</t>
  </si>
  <si>
    <t>Acyl-coenzyme A oxidase OS=Medicago truncatula GN=MTR_4g079290 PE=3 SV=1</t>
  </si>
  <si>
    <t>Ca_16906_v1.0_kabuli</t>
  </si>
  <si>
    <t>Ca_25239_v1.0_kabuli</t>
  </si>
  <si>
    <t>Putative uncharacterized protein OS=Medicago truncatula GN=MTR_8g083490 PE=4 SV=1</t>
  </si>
  <si>
    <t>Ca_09362_v1.0_kabuli</t>
  </si>
  <si>
    <t>Ocs element-binding factor OS=Medicago truncatula GN=MTR_4g097440 PE=4 SV=1</t>
  </si>
  <si>
    <t>Ca_15359_v1.0_kabuli</t>
  </si>
  <si>
    <t>Ca_22753_v1.0_kabuli</t>
  </si>
  <si>
    <t>Ca_11557_v1.0_kabuli</t>
  </si>
  <si>
    <t>Pentatricopeptide repeat-containing protein OS=Medicago truncatula GN=MTR_5g031740 PE=4 SV=1</t>
  </si>
  <si>
    <t>Ca_11577_v1.0_kabuli</t>
  </si>
  <si>
    <t>Putative uncharacterized protein OS=Medicago truncatula GN=MTR_2g040130 PE=4 SV=1</t>
  </si>
  <si>
    <t>Ca_22279_v1.0_kabuli</t>
  </si>
  <si>
    <t>Ca_27649_v1.0_kabuli</t>
  </si>
  <si>
    <t>Ca_11180_v1.0_kabuli</t>
  </si>
  <si>
    <t>Putative uncharacterized protein OS=Medicago truncatula GN=MTR_3g073280 PE=4 SV=1</t>
  </si>
  <si>
    <t>Ca_25407_v1.0_kabuli</t>
  </si>
  <si>
    <t>Ca_00345_v1.0_kabuli</t>
  </si>
  <si>
    <t>Ca_07009_v1.0_kabuli</t>
  </si>
  <si>
    <t>Ca_18505_v1.0_kabuli</t>
  </si>
  <si>
    <t>Ca_10276_v1.0_kabuli</t>
  </si>
  <si>
    <t>Ca_00755_v1.0_kabuli</t>
  </si>
  <si>
    <t>Ca_07208_v1.0_kabuli</t>
  </si>
  <si>
    <t>Ca_19338_v1.0_kabuli</t>
  </si>
  <si>
    <t>Putative uncharacterized protein OS=Medicago truncatula GN=MTR_7g068220 PE=4 SV=1</t>
  </si>
  <si>
    <t>Ca_03713_v1.0_kabuli</t>
  </si>
  <si>
    <t>Putative uncharacterized protein OS=Medicago truncatula GN=MTR_2g018790 PE=4 SV=1</t>
  </si>
  <si>
    <t>Ca_07775_v1.0_kabuli</t>
  </si>
  <si>
    <t>Ca_14016_v1.0_kabuli</t>
  </si>
  <si>
    <t>Ca_21611_v1.0_kabuli</t>
  </si>
  <si>
    <t>CDP-diacylglycerol-glycerol-3-phosphate 3-phosphatidyltransferase OS=Medicago truncatula GN=MTR_1g116280 PE=3 SV=1</t>
  </si>
  <si>
    <t>Ca_04153_v1.0_kabuli</t>
  </si>
  <si>
    <t>Ca_11403_v1.0_kabuli</t>
  </si>
  <si>
    <t>UDP-D-glucuronic acid 4-epimerase OS=Medicago truncatula GN=MTR_3g084090 PE=4 SV=1</t>
  </si>
  <si>
    <t>Ca_21639_v1.0_kabuli</t>
  </si>
  <si>
    <t>Phosphoserine phosphatase OS=Medicago truncatula GN=MTR_3g025840 PE=2 SV=1</t>
  </si>
  <si>
    <t>Ca_06307_v1.0_kabuli</t>
  </si>
  <si>
    <t>Ca_16907_v1.0_kabuli</t>
  </si>
  <si>
    <t>Respiratory burst oxidase-like protein OS=Medicago truncatula GN=MTR_8g095520 PE=4 SV=1</t>
  </si>
  <si>
    <t>Ca_25240_v1.0_kabuli</t>
  </si>
  <si>
    <t>Protein FRIGIDA OS=Medicago truncatula GN=MTR_8g083500 PE=4 SV=1</t>
  </si>
  <si>
    <t>Ca_09363_v1.0_kabuli</t>
  </si>
  <si>
    <t>Putative uncharacterized protein OS=Medicago truncatula GN=MTR_4g097500 PE=4 SV=1</t>
  </si>
  <si>
    <t>Ca_15360_v1.0_kabuli</t>
  </si>
  <si>
    <t>Putative uncharacterized protein OS=Medicago truncatula GN=MTR_4g108600 PE=4 SV=1</t>
  </si>
  <si>
    <t>Ca_22754_v1.0_kabuli</t>
  </si>
  <si>
    <t>Ca_11558_v1.0_kabuli</t>
  </si>
  <si>
    <t>Ca_11578_v1.0_kabuli</t>
  </si>
  <si>
    <t>Serine/threonine protein kinase OS=Medicago truncatula GN=MTR_2g040150 PE=4 SV=1</t>
  </si>
  <si>
    <t>Ca_11181_v1.0_kabuli</t>
  </si>
  <si>
    <t>Mitogen-activated protein kinase kinase kinase OS=Medicago truncatula GN=MTR_3g073250 PE=4 SV=1</t>
  </si>
  <si>
    <t>Ca_25408_v1.0_kabuli</t>
  </si>
  <si>
    <t>Ca_00346_v1.0_kabuli</t>
  </si>
  <si>
    <t>Ca_07010_v1.0_kabuli</t>
  </si>
  <si>
    <t>Ca_18506_v1.0_kabuli</t>
  </si>
  <si>
    <t>General substrate transporter OS=Medicago truncatula GN=MTR_2g048720 PE=3 SV=1</t>
  </si>
  <si>
    <t>Ca_10277_v1.0_kabuli</t>
  </si>
  <si>
    <t>Putative uncharacterized protein OS=Medicago truncatula GN=MTR_5g086340 PE=4 SV=1</t>
  </si>
  <si>
    <t>Ca_16113_v1.0_kabuli</t>
  </si>
  <si>
    <t>Ca_00756_v1.0_kabuli</t>
  </si>
  <si>
    <t>Ca_07209_v1.0_kabuli</t>
  </si>
  <si>
    <t>IMP dehydrogenase/GMP reductase, putative OS=Medicago truncatula GN=MTR_7g090740 PE=4 SV=1</t>
  </si>
  <si>
    <t>Ca_19339_v1.0_kabuli</t>
  </si>
  <si>
    <t>Protein yippee-like OS=Glycine max PE=3 SV=1</t>
  </si>
  <si>
    <t>Ca_03714_v1.0_kabuli</t>
  </si>
  <si>
    <t>Putative uncharacterized protein OS=Medicago truncatula GN=MTR_1g082320 PE=4 SV=1</t>
  </si>
  <si>
    <t>Ca_07776_v1.0_kabuli</t>
  </si>
  <si>
    <t>Ca_14017_v1.0_kabuli</t>
  </si>
  <si>
    <t>Ca_21612_v1.0_kabuli</t>
  </si>
  <si>
    <t>Ca_04154_v1.0_kabuli</t>
  </si>
  <si>
    <t>ECA1 protein OS=Medicago truncatula GN=MTR_3g095330 PE=4 SV=1</t>
  </si>
  <si>
    <t>Ca_11404_v1.0_kabuli</t>
  </si>
  <si>
    <t>Glycine-rich RNA-binding protein OS=Pisum sativum PE=1 SV=1</t>
  </si>
  <si>
    <t>Ca_21640_v1.0_kabuli</t>
  </si>
  <si>
    <t>Ca_06308_v1.0_kabuli</t>
  </si>
  <si>
    <t>Uncharacterized protein OS=Prunus persica GN=PRUPE_ppa013416mg PE=4 SV=1</t>
  </si>
  <si>
    <t>Ca_11284_v1.0_kabuli</t>
  </si>
  <si>
    <t>Putative uncharacterized protein OS=Medicago truncatula GN=MTR_4g079320 PE=4 SV=1</t>
  </si>
  <si>
    <t>Ca_16908_v1.0_kabuli</t>
  </si>
  <si>
    <t>Ca_25241_v1.0_kabuli</t>
  </si>
  <si>
    <t>Aldehyde dehydrogenase OS=Medicago truncatula GN=MTR_8g083520 PE=3 SV=1</t>
  </si>
  <si>
    <t>Ca_09364_v1.0_kabuli</t>
  </si>
  <si>
    <t>Dehydrogenase/reductase SDR family member OS=Medicago truncatula GN=MTR_4g097510 PE=3 SV=1</t>
  </si>
  <si>
    <t>Ca_15361_v1.0_kabuli</t>
  </si>
  <si>
    <t>Ca_22755_v1.0_kabuli</t>
  </si>
  <si>
    <t>S-receptor kinase-like protein OS=Medicago truncatula GN=MTR_8g052570 PE=4 SV=1</t>
  </si>
  <si>
    <t>Ca_11559_v1.0_kabuli</t>
  </si>
  <si>
    <t>Translation initiation factor eIF-2B subunit beta OS=Medicago truncatula GN=MTR_5g031790 PE=3 SV=1</t>
  </si>
  <si>
    <t>Ca_11579_v1.0_kabuli</t>
  </si>
  <si>
    <t>Zinc finger CCHC domain-containing protein, putative OS=Medicago truncatula GN=MTR_2g040410 PE=4 SV=1</t>
  </si>
  <si>
    <t>Ca_28032_v1.0_kabuli</t>
  </si>
  <si>
    <t>Ca_27636_v1.0_kabuli</t>
  </si>
  <si>
    <t>Ca_00347_v1.0_kabuli</t>
  </si>
  <si>
    <t>Auxin response factor OS=Medicago truncatula GN=MTR_2g014770 PE=4 SV=1</t>
  </si>
  <si>
    <t>Ca_07011_v1.0_kabuli</t>
  </si>
  <si>
    <t>Ca_18507_v1.0_kabuli</t>
  </si>
  <si>
    <t>Ca_10278_v1.0_kabuli</t>
  </si>
  <si>
    <t>Putative LysM receptor kinase K1A OS=Pisum sativum GN=K1 PE=4 SV=1</t>
  </si>
  <si>
    <t>Ca_16114_v1.0_kabuli</t>
  </si>
  <si>
    <t>RING finger protein OS=Medicago truncatula GN=MTR_5g080350 PE=4 SV=1</t>
  </si>
  <si>
    <t>Ca_00757_v1.0_kabuli</t>
  </si>
  <si>
    <t>Ca_07210_v1.0_kabuli</t>
  </si>
  <si>
    <t>Putative uncharacterized protein OS=Medicago truncatula GN=MTR_7g090780 PE=4 SV=1</t>
  </si>
  <si>
    <t>Ca_19340_v1.0_kabuli</t>
  </si>
  <si>
    <t>HMG1/2-like protein OS=Medicago truncatula GN=MTR_7g068280 PE=2 SV=1</t>
  </si>
  <si>
    <t>Ca_03715_v1.0_kabuli</t>
  </si>
  <si>
    <t>Cysteine-rich receptor-like protein kinase OS=Medicago truncatula GN=MTR_1g082310 PE=4 SV=1</t>
  </si>
  <si>
    <t>Ca_07777_v1.0_kabuli</t>
  </si>
  <si>
    <t>Histone H1 OS=Pisum sativum GN=his5 PE=3 SV=1</t>
  </si>
  <si>
    <t>Ca_14018_v1.0_kabuli</t>
  </si>
  <si>
    <t>Ca_21613_v1.0_kabuli</t>
  </si>
  <si>
    <t>Putative uncharacterized protein OS=Medicago truncatula GN=MTR_1g116260 PE=3 SV=1</t>
  </si>
  <si>
    <t>Ca_04155_v1.0_kabuli</t>
  </si>
  <si>
    <t>Putative uncharacterized protein OS=Medicago truncatula GN=MTR_3g095380 PE=4 SV=1</t>
  </si>
  <si>
    <t>Ca_11405_v1.0_kabuli</t>
  </si>
  <si>
    <t>Putative uncharacterized protein OS=Medicago truncatula GN=MTR_3g084020 PE=1 SV=1</t>
  </si>
  <si>
    <t>Ca_06309_v1.0_kabuli</t>
  </si>
  <si>
    <t>Ca_11285_v1.0_kabuli</t>
  </si>
  <si>
    <t>Putative uncharacterized protein OS=Medicago truncatula GN=MTR_4g079340 PE=4 SV=1</t>
  </si>
  <si>
    <t>Ca_16909_v1.0_kabuli</t>
  </si>
  <si>
    <t>Tyrosyl-DNA phosphodiesterase OS=Medicago truncatula GN=MTR_8g095490 PE=4 SV=1</t>
  </si>
  <si>
    <t>Ca_25242_v1.0_kabuli</t>
  </si>
  <si>
    <t>Aldehyde dehydrogenase OS=Medicago truncatula GN=MTR_8g083530 PE=3 SV=1</t>
  </si>
  <si>
    <t>Ca_09365_v1.0_kabuli</t>
  </si>
  <si>
    <t>AP2-like ethylene-responsive transcription factor ANT OS=Medicago truncatula GN=MTR_4g097520 PE=4 SV=1</t>
  </si>
  <si>
    <t>Ca_15362_v1.0_kabuli</t>
  </si>
  <si>
    <t>Putative uncharacterized protein OS=Medicago truncatula GN=MTR_4g108630 PE=4 SV=1</t>
  </si>
  <si>
    <t>Ca_22756_v1.0_kabuli</t>
  </si>
  <si>
    <t>Ca_11813_v1.0_kabuli</t>
  </si>
  <si>
    <t>GTP pyrophosphokinase OS=Medicago truncatula GN=MTR_5g007870 PE=4 SV=1</t>
  </si>
  <si>
    <t>Ca_11580_v1.0_kabuli</t>
  </si>
  <si>
    <t>Ca_22282_v1.0_kabuli</t>
  </si>
  <si>
    <t>Ca_11183_v1.0_kabuli</t>
  </si>
  <si>
    <t>Ca_00348_v1.0_kabuli</t>
  </si>
  <si>
    <t>Putative uncharacterized protein OS=Medicago truncatula GN=MTR_2g014860 PE=4 SV=1</t>
  </si>
  <si>
    <t>Ca_07012_v1.0_kabuli</t>
  </si>
  <si>
    <t>Ca_10279_v1.0_kabuli</t>
  </si>
  <si>
    <t>Receptor-like protein kinase OS=Medicago truncatula GN=MTR_5g086090 PE=4 SV=1</t>
  </si>
  <si>
    <t>Ca_16115_v1.0_kabuli</t>
  </si>
  <si>
    <t>ER glycerol-phosphate acyltransferase OS=Medicago truncatula GN=MTR_5g080360 PE=4 SV=1</t>
  </si>
  <si>
    <t>Ca_00758_v1.0_kabuli</t>
  </si>
  <si>
    <t>Ca_07211_v1.0_kabuli</t>
  </si>
  <si>
    <t>RecA OS=Medicago truncatula GN=MTR_7g090880 PE=3 SV=1</t>
  </si>
  <si>
    <t>Ca_19341_v1.0_kabuli</t>
  </si>
  <si>
    <t>Putative uncharacterized protein OS=Medicago truncatula GN=MTR_7g068290 PE=4 SV=1</t>
  </si>
  <si>
    <t>Ca_03716_v1.0_kabuli</t>
  </si>
  <si>
    <t>Putative uncharacterized protein OS=Medicago truncatula GN=MTR_1g082300 PE=4 SV=1</t>
  </si>
  <si>
    <t>Ca_07778_v1.0_kabuli</t>
  </si>
  <si>
    <t>Ca_14019_v1.0_kabuli</t>
  </si>
  <si>
    <t>Ca_21614_v1.0_kabuli</t>
  </si>
  <si>
    <t>Ca_04156_v1.0_kabuli</t>
  </si>
  <si>
    <t>Limkain-b1 OS=Medicago truncatula GN=MTR_3g095410 PE=4 SV=1</t>
  </si>
  <si>
    <t>Ca_11406_v1.0_kabuli</t>
  </si>
  <si>
    <t>Ca_06310_v1.0_kabuli</t>
  </si>
  <si>
    <t>Ca_11286_v1.0_kabuli</t>
  </si>
  <si>
    <t>Putative uncharacterized protein OS=Medicago truncatula GN=MtrDRAFT_AC136139g13v2 PE=4 SV=1</t>
  </si>
  <si>
    <t>Ca_16910_v1.0_kabuli</t>
  </si>
  <si>
    <t>Putative uncharacterized protein OS=Medicago truncatula GN=MTR_8g095470 PE=4 SV=1</t>
  </si>
  <si>
    <t>Ca_25243_v1.0_kabuli</t>
  </si>
  <si>
    <t>Peptidyl-tRNA hydrolase OS=Medicago truncatula GN=MTR_8g103890 PE=3 SV=1</t>
  </si>
  <si>
    <t>Ca_09366_v1.0_kabuli</t>
  </si>
  <si>
    <t>Ca_15363_v1.0_kabuli</t>
  </si>
  <si>
    <t>Ca_11814_v1.0_kabuli</t>
  </si>
  <si>
    <t>Putative uncharacterized protein OS=Medicago truncatula GN=MTR_5g007860 PE=4 SV=1</t>
  </si>
  <si>
    <t>Ca_11581_v1.0_kabuli</t>
  </si>
  <si>
    <t>3-hydroxybenzoate 6-hydroxylase OS=Medicago truncatula GN=MTR_1g011690 PE=4 SV=1</t>
  </si>
  <si>
    <t>Ca_22283_v1.0_kabuli</t>
  </si>
  <si>
    <t>Ca_11184_v1.0_kabuli</t>
  </si>
  <si>
    <t>Putative uncharacterized protein OS=Medicago truncatula GN=MTR_3g073230 PE=4 SV=1</t>
  </si>
  <si>
    <t>Ca_27856_v1.0_kabuli</t>
  </si>
  <si>
    <t>Ca_00349_v1.0_kabuli</t>
  </si>
  <si>
    <t>Putative uncharacterized protein OS=Medicago truncatula GN=MTR_2g014890 PE=4 SV=1</t>
  </si>
  <si>
    <t>Ca_07013_v1.0_kabuli</t>
  </si>
  <si>
    <t>Ca_18509_v1.0_kabuli</t>
  </si>
  <si>
    <t>Cell division cycle protein-like protein OS=Medicago truncatula GN=MTR_2g060710 PE=4 SV=1</t>
  </si>
  <si>
    <t>Ca_10280_v1.0_kabuli</t>
  </si>
  <si>
    <t>Uncharacterized protein OS=Medicago truncatula GN=MTR_5g085980 PE=2 SV=1</t>
  </si>
  <si>
    <t>Ca_16116_v1.0_kabuli</t>
  </si>
  <si>
    <t>Ca_00759_v1.0_kabuli</t>
  </si>
  <si>
    <t>Ca_07212_v1.0_kabuli</t>
  </si>
  <si>
    <t>Uncharacterized protein OS=Medicago truncatula GN=MTR_7g090890 PE=2 SV=1</t>
  </si>
  <si>
    <t>Ca_19342_v1.0_kabuli</t>
  </si>
  <si>
    <t>Putative uncharacterized protein OS=Medicago truncatula GN=MTR_7g068310 PE=4 SV=1</t>
  </si>
  <si>
    <t>Ca_03717_v1.0_kabuli</t>
  </si>
  <si>
    <t>Ca_07779_v1.0_kabuli</t>
  </si>
  <si>
    <t>Ca_14020_v1.0_kabuli</t>
  </si>
  <si>
    <t>Ca_21615_v1.0_kabuli</t>
  </si>
  <si>
    <t>Leukotriene-A4 hydrolase-like protein OS=Medicago truncatula GN=MTR_1g116230 PE=4 SV=1</t>
  </si>
  <si>
    <t>Ca_11407_v1.0_kabuli</t>
  </si>
  <si>
    <t>Magnesium transporter NIPA2 OS=Medicago truncatula GN=MTR_3g083960 PE=4 SV=1</t>
  </si>
  <si>
    <t>Ca_06311_v1.0_kabuli</t>
  </si>
  <si>
    <t>Ca_11287_v1.0_kabuli</t>
  </si>
  <si>
    <t>GTP-binding protein ras-like protein OS=Medicago truncatula GN=MTR_4g079350 PE=3 SV=1</t>
  </si>
  <si>
    <t>Ca_16911_v1.0_kabuli</t>
  </si>
  <si>
    <t>Calcium-dependent protein kinase OS=Medicago truncatula GN=MTR_8g095440 PE=4 SV=1</t>
  </si>
  <si>
    <t>Ca_25244_v1.0_kabuli</t>
  </si>
  <si>
    <t>Carbon catabolite repressor protein-like protein OS=Medicago truncatula GN=MTR_8g103870 PE=4 SV=1</t>
  </si>
  <si>
    <t>Ca_09367_v1.0_kabuli</t>
  </si>
  <si>
    <t>1-aminocyclopropane-1-carboxylic acid synthase OS=Vigna radiata var. radiata GN=ACS7 PE=3 SV=1</t>
  </si>
  <si>
    <t>Ca_15697_v1.0_kabuli</t>
  </si>
  <si>
    <t>Ethylene insensitive 3-like OS=Daucus carota GN=DcEIL PE=2 SV=1</t>
  </si>
  <si>
    <t>Ca_22758_v1.0_kabuli</t>
  </si>
  <si>
    <t>Ca_11815_v1.0_kabuli</t>
  </si>
  <si>
    <t>Mitochondrial inner membrane protease subunit OS=Medicago truncatula GN=MTR_5g007850 PE=3 SV=1</t>
  </si>
  <si>
    <t>Ca_11582_v1.0_kabuli</t>
  </si>
  <si>
    <t>Ca_22284_v1.0_kabuli</t>
  </si>
  <si>
    <t>Ca_11185_v1.0_kabuli</t>
  </si>
  <si>
    <t>Ca_00350_v1.0_kabuli</t>
  </si>
  <si>
    <t>Anthocyanidin 3-O-glucosyltransferase OS=Medicago truncatula GN=MTR_2g014900 PE=3 SV=1</t>
  </si>
  <si>
    <t>Ca_18510_v1.0_kabuli</t>
  </si>
  <si>
    <t>Ankyrin OS=Medicago truncatula GN=MtrDRAFT_AC151520g42v2 PE=4 SV=2</t>
  </si>
  <si>
    <t>Ca_10281_v1.0_kabuli</t>
  </si>
  <si>
    <t>Ca_16117_v1.0_kabuli</t>
  </si>
  <si>
    <t>Ca_00760_v1.0_kabuli</t>
  </si>
  <si>
    <t>Ca_07213_v1.0_kabuli</t>
  </si>
  <si>
    <t>Cytokinin oxidase OS=Medicago truncatula GN=MTR_7g090920 PE=4 SV=1</t>
  </si>
  <si>
    <t>Ca_03718_v1.0_kabuli</t>
  </si>
  <si>
    <t>Ca_07780_v1.0_kabuli</t>
  </si>
  <si>
    <t>Ca_14021_v1.0_kabuli</t>
  </si>
  <si>
    <t>Ca_21616_v1.0_kabuli</t>
  </si>
  <si>
    <t>Casein kinase-like protein OS=Medicago truncatula GN=MTR_1g116210 PE=4 SV=1</t>
  </si>
  <si>
    <t>Ca_04158_v1.0_kabuli</t>
  </si>
  <si>
    <t>Auxin-induced protein 5NG4 OS=Medicago truncatula GN=MTR_3g095440 PE=4 SV=1</t>
  </si>
  <si>
    <t>Ca_11408_v1.0_kabuli</t>
  </si>
  <si>
    <t>Chalcone synthase OS=Medicago truncatula GN=MTR_3g083910 PE=3 SV=1</t>
  </si>
  <si>
    <t>Ca_21644_v1.0_kabuli</t>
  </si>
  <si>
    <t>Putative uncharacterized protein OS=Medicago truncatula GN=MTR_3g025870 PE=4 SV=1</t>
  </si>
  <si>
    <t>Ca_06312_v1.0_kabuli</t>
  </si>
  <si>
    <t>Ca_11288_v1.0_kabuli</t>
  </si>
  <si>
    <t>Ca_16912_v1.0_kabuli</t>
  </si>
  <si>
    <t>E3 ubiquitin-protein ligase CHFR OS=Medicago truncatula GN=MTR_8g095410 PE=4 SV=1</t>
  </si>
  <si>
    <t>Ca_25245_v1.0_kabuli</t>
  </si>
  <si>
    <t>Lipase OS=Medicago truncatula GN=MTR_8g103850 PE=4 SV=1</t>
  </si>
  <si>
    <t>Ca_09368_v1.0_kabuli</t>
  </si>
  <si>
    <t>Ca_15698_v1.0_kabuli</t>
  </si>
  <si>
    <t>Ca_11816_v1.0_kabuli</t>
  </si>
  <si>
    <t>ADP-ribosylation factor OS=Medicago truncatula GN=MTR_5g007820 PE=3 SV=1</t>
  </si>
  <si>
    <t>Ca_11583_v1.0_kabuli</t>
  </si>
  <si>
    <t>Mitogen-activated protein kinase kinase MAPKK2 OS=Glycine max PE=2 SV=1</t>
  </si>
  <si>
    <t>Ca_22285_v1.0_kabuli</t>
  </si>
  <si>
    <t>Ca_11186_v1.0_kabuli</t>
  </si>
  <si>
    <t>Ca_00351_v1.0_kabuli</t>
  </si>
  <si>
    <t>NB-LRR type disease resistance protein Rps1-k-2 OS=Medicago truncatula GN=MTR_2g014730 PE=4 SV=1</t>
  </si>
  <si>
    <t>Ca_07015_v1.0_kabuli</t>
  </si>
  <si>
    <t>Ca_18511_v1.0_kabuli</t>
  </si>
  <si>
    <t>Ca_00761_v1.0_kabuli</t>
  </si>
  <si>
    <t>Ca_07214_v1.0_kabuli</t>
  </si>
  <si>
    <t>Uncharacterized protein OS=Medicago truncatula GN=MTR_7g090930 PE=2 SV=1</t>
  </si>
  <si>
    <t>Ca_19344_v1.0_kabuli</t>
  </si>
  <si>
    <t>Alcohol dehydrogenase-like protein OS=Medicago truncatula GN=MTR_7g068320 PE=3 SV=1</t>
  </si>
  <si>
    <t>Ca_03719_v1.0_kabuli</t>
  </si>
  <si>
    <t>Putative uncharacterized protein OS=Medicago truncatula GN=MTR_1g082210 PE=4 SV=1</t>
  </si>
  <si>
    <t>Ca_07781_v1.0_kabuli</t>
  </si>
  <si>
    <t>Ca_14022_v1.0_kabuli</t>
  </si>
  <si>
    <t>Ca_21617_v1.0_kabuli</t>
  </si>
  <si>
    <t>High mobility group protein B3 OS=Medicago truncatula GN=MTR_1g116180 PE=4 SV=1</t>
  </si>
  <si>
    <t>Ca_04159_v1.0_kabuli</t>
  </si>
  <si>
    <t>Auxin-induced protein 5NG4 OS=Medicago truncatula GN=MTR_3g095460 PE=4 SV=1</t>
  </si>
  <si>
    <t>Ca_11409_v1.0_kabuli</t>
  </si>
  <si>
    <t>Ca_21645_v1.0_kabuli</t>
  </si>
  <si>
    <t>Ca_06313_v1.0_kabuli</t>
  </si>
  <si>
    <t>Ca_11289_v1.0_kabuli</t>
  </si>
  <si>
    <t>Ca_16913_v1.0_kabuli</t>
  </si>
  <si>
    <t>Myb-like transcription factor OS=Medicago truncatula GN=MTR_8g095390 PE=4 SV=1</t>
  </si>
  <si>
    <t>Ca_25246_v1.0_kabuli</t>
  </si>
  <si>
    <t>3-hydroxyisobutyryl-CoA hydrolase-like protein OS=Medicago truncatula GN=MTR_8g103840 PE=4 SV=1</t>
  </si>
  <si>
    <t>Ca_09369_v1.0_kabuli</t>
  </si>
  <si>
    <t>Ca_15699_v1.0_kabuli</t>
  </si>
  <si>
    <t>Pectinesterase OS=Medicago truncatula GN=MTR_3g010770 PE=3 SV=1</t>
  </si>
  <si>
    <t>Ca_22760_v1.0_kabuli</t>
  </si>
  <si>
    <t>Ca_11817_v1.0_kabuli</t>
  </si>
  <si>
    <t>Ca_11584_v1.0_kabuli</t>
  </si>
  <si>
    <t>Ca_22286_v1.0_kabuli</t>
  </si>
  <si>
    <t>Ca_24686_v1.0_kabuli</t>
  </si>
  <si>
    <t>Ca_11187_v1.0_kabuli</t>
  </si>
  <si>
    <t>Ca_27116_v1.0_kabuli</t>
  </si>
  <si>
    <t>Ca_00352_v1.0_kabuli</t>
  </si>
  <si>
    <t>Ca_07016_v1.0_kabuli</t>
  </si>
  <si>
    <t>Ca_10283_v1.0_kabuli</t>
  </si>
  <si>
    <t>Ca_16119_v1.0_kabuli</t>
  </si>
  <si>
    <t>Uncharacterized protein OS=Solanum tuberosum GN=PGSC0003DMG400046551 PE=4 SV=1</t>
  </si>
  <si>
    <t>Ca_00762_v1.0_kabuli</t>
  </si>
  <si>
    <t>Ca_07215_v1.0_kabuli</t>
  </si>
  <si>
    <t>Chaperone protein dnaJ OS=Medicago truncatula GN=MTR_7g090940 PE=4 SV=1</t>
  </si>
  <si>
    <t>Ca_19345_v1.0_kabuli</t>
  </si>
  <si>
    <t>Thylakoid ADP,ATP carrier protein OS=Medicago truncatula GN=MTR_7g068340 PE=3 SV=1</t>
  </si>
  <si>
    <t>Ca_03720_v1.0_kabuli</t>
  </si>
  <si>
    <t>Ca_07782_v1.0_kabuli</t>
  </si>
  <si>
    <t>Ca_14023_v1.0_kabuli</t>
  </si>
  <si>
    <t>Ca_21618_v1.0_kabuli</t>
  </si>
  <si>
    <t>DnaJ-like zinc-finger protein OS=Medicago truncatula GN=MTR_1g116170 PE=4 SV=1</t>
  </si>
  <si>
    <t>Ca_04160_v1.0_kabuli</t>
  </si>
  <si>
    <t>Ca_11410_v1.0_kabuli</t>
  </si>
  <si>
    <t>Putative uncharacterized protein OS=Medicago truncatula GN=MTR_3g083900 PE=4 SV=1</t>
  </si>
  <si>
    <t>Ca_21646_v1.0_kabuli</t>
  </si>
  <si>
    <t>Ca_06314_v1.0_kabuli</t>
  </si>
  <si>
    <t>Ca_11290_v1.0_kabuli</t>
  </si>
  <si>
    <t>Glucosidase 2 subunit beta OS=Medicago truncatula GN=MTR_096s0015 PE=4 SV=1</t>
  </si>
  <si>
    <t>Ca_16914_v1.0_kabuli</t>
  </si>
  <si>
    <t>Patellin-5 OS=Medicago truncatula GN=MTR_8g095360 PE=4 SV=1</t>
  </si>
  <si>
    <t>Ca_25247_v1.0_kabuli</t>
  </si>
  <si>
    <t>Ca_09370_v1.0_kabuli</t>
  </si>
  <si>
    <t>Ca_15700_v1.0_kabuli</t>
  </si>
  <si>
    <t>Ca_11818_v1.0_kabuli</t>
  </si>
  <si>
    <t>Exportin-1 OS=Medicago truncatula GN=MTR_5g007790 PE=4 SV=1</t>
  </si>
  <si>
    <t>Ca_11585_v1.0_kabuli</t>
  </si>
  <si>
    <t>Ca_22287_v1.0_kabuli</t>
  </si>
  <si>
    <t>Ca_24687_v1.0_kabuli</t>
  </si>
  <si>
    <t>Ca_28229_v1.0_kabuli</t>
  </si>
  <si>
    <t>Ca_00353_v1.0_kabuli</t>
  </si>
  <si>
    <t>Ca_07017_v1.0_kabuli</t>
  </si>
  <si>
    <t>Ca_18513_v1.0_kabuli</t>
  </si>
  <si>
    <t>Ca_10284_v1.0_kabuli</t>
  </si>
  <si>
    <t>Receptor kinase OS=Medicago truncatula GN=MTR_5g085970 PE=4 SV=1</t>
  </si>
  <si>
    <t>Ca_16120_v1.0_kabuli</t>
  </si>
  <si>
    <t>Pumilio-like protein OS=Medicago truncatula GN=MTR_5g080390 PE=4 SV=1</t>
  </si>
  <si>
    <t>Ca_00763_v1.0_kabuli</t>
  </si>
  <si>
    <t>Putative histone deacetylase OS=Trifolium pratense PE=2 SV=1</t>
  </si>
  <si>
    <t>Ca_07216_v1.0_kabuli</t>
  </si>
  <si>
    <t>Bifunctional monodehydroascorbate reductase and carbonic anhydrase nectarin-3 OS=Medicago truncatula GN=MTR_7g090950 PE=4 SV=1</t>
  </si>
  <si>
    <t>Ca_19346_v1.0_kabuli</t>
  </si>
  <si>
    <t>Ca2+/H+-exchanging protein OS=Galega orientalis GN=CAX PE=2 SV=1</t>
  </si>
  <si>
    <t>Ca_03721_v1.0_kabuli</t>
  </si>
  <si>
    <t>Ca_07783_v1.0_kabuli</t>
  </si>
  <si>
    <t>Putative E3 ubiquitin protein ligase DRIP2 OS=Vigna unguiculata PE=2 SV=2</t>
  </si>
  <si>
    <t>Ca_14024_v1.0_kabuli</t>
  </si>
  <si>
    <t>Ca_21619_v1.0_kabuli</t>
  </si>
  <si>
    <t>Ca_04161_v1.0_kabuli</t>
  </si>
  <si>
    <t>Putative uncharacterized protein OS=Medicago truncatula GN=MTR_3g095480 PE=4 SV=1</t>
  </si>
  <si>
    <t>Ca_11411_v1.0_kabuli</t>
  </si>
  <si>
    <t>Transcription initiation factor TFIID subunit OS=Medicago truncatula GN=MTR_3g083880 PE=4 SV=1</t>
  </si>
  <si>
    <t>Ca_21647_v1.0_kabuli</t>
  </si>
  <si>
    <t>Exocyst complex component OS=Medicago truncatula GN=MTR_3g025900 PE=4 SV=1</t>
  </si>
  <si>
    <t>Ca_06315_v1.0_kabuli</t>
  </si>
  <si>
    <t>Ca_11291_v1.0_kabuli</t>
  </si>
  <si>
    <t>Cysteine proteinase OS=Medicago truncatula GN=MTR_096s0016 PE=3 SV=1</t>
  </si>
  <si>
    <t>Ca_16915_v1.0_kabuli</t>
  </si>
  <si>
    <t>Ca_25248_v1.0_kabuli</t>
  </si>
  <si>
    <t>Putative uncharacterized protein OS=Medicago truncatula GN=MTR_8g103820 PE=4 SV=1</t>
  </si>
  <si>
    <t>Ca_09371_v1.0_kabuli</t>
  </si>
  <si>
    <t>Ca_15701_v1.0_kabuli</t>
  </si>
  <si>
    <t>Ca_22762_v1.0_kabuli</t>
  </si>
  <si>
    <t>Ca_11819_v1.0_kabuli</t>
  </si>
  <si>
    <t>Ca_11586_v1.0_kabuli</t>
  </si>
  <si>
    <t>Ca_22288_v1.0_kabuli</t>
  </si>
  <si>
    <t>Ca_24688_v1.0_kabuli</t>
  </si>
  <si>
    <t>Nitric oxide synthase OS=Lymnaea stagnalis PE=2 SV=1</t>
  </si>
  <si>
    <t>Ca_26762_v1.0_kabuli</t>
  </si>
  <si>
    <t>Ca_27118_v1.0_kabuli</t>
  </si>
  <si>
    <t>Ca_00354_v1.0_kabuli</t>
  </si>
  <si>
    <t>Somatic embryogenesis receptor-like kinase OS=Medicago truncatula GN=MTR_2g014960 PE=4 SV=1</t>
  </si>
  <si>
    <t>Ca_07018_v1.0_kabuli</t>
  </si>
  <si>
    <t>Ca_18514_v1.0_kabuli</t>
  </si>
  <si>
    <t>Initiation factor eIF-4 gamma, middle; Up-frameshift suppressor 2 OS=Medicago truncatula GN=MtrDRAFT_AC151520g31v2 PE=4 SV=2</t>
  </si>
  <si>
    <t>Ca_10285_v1.0_kabuli</t>
  </si>
  <si>
    <t>Uncharacterized protein OS=Medicago truncatula GN=MTR_5g085900 PE=2 SV=1</t>
  </si>
  <si>
    <t>Ca_16121_v1.0_kabuli</t>
  </si>
  <si>
    <t>Predicted protein OS=Populus trichocarpa GN=POPTRDRAFT_576820 PE=4 SV=1</t>
  </si>
  <si>
    <t>Ca_00764_v1.0_kabuli</t>
  </si>
  <si>
    <t>Pre-mRNA cleavage complex 2 protein Pcf11 OS=Medicago truncatula GN=MTR_7g103840 PE=4 SV=1</t>
  </si>
  <si>
    <t>Ca_07217_v1.0_kabuli</t>
  </si>
  <si>
    <t>TMV resistance protein N OS=Medicago truncatula GN=MTR_7g090660 PE=4 SV=1</t>
  </si>
  <si>
    <t>Ca_19347_v1.0_kabuli</t>
  </si>
  <si>
    <t>Ca_03722_v1.0_kabuli</t>
  </si>
  <si>
    <t>Putative uncharacterized protein OS=Medicago truncatula GN=MTR_135s0009 PE=4 SV=1</t>
  </si>
  <si>
    <t>Ca_07784_v1.0_kabuli</t>
  </si>
  <si>
    <t>Ca_21620_v1.0_kabuli</t>
  </si>
  <si>
    <t>Putative uncharacterized protein OS=Medicago truncatula GN=MTR_1g116130 PE=4 SV=1</t>
  </si>
  <si>
    <t>Ca_04162_v1.0_kabuli</t>
  </si>
  <si>
    <t>Plastid carbamoylphosphate synthetase small subunit 1 OS=Medicago truncatula GN=CPSs1 PE=2 SV=1</t>
  </si>
  <si>
    <t>Ca_11412_v1.0_kabuli</t>
  </si>
  <si>
    <t>Na+/H+ antiporter-like protein OS=Medicago truncatula GN=MTR_3g083850 PE=4 SV=1</t>
  </si>
  <si>
    <t>Ca_21648_v1.0_kabuli</t>
  </si>
  <si>
    <t>Ca_06316_v1.0_kabuli</t>
  </si>
  <si>
    <t>Ca_11292_v1.0_kabuli</t>
  </si>
  <si>
    <t>Transcription factor RF2b OS=Medicago truncatula GN=MTR_096s0022 PE=4 SV=1</t>
  </si>
  <si>
    <t>Ca_16916_v1.0_kabuli</t>
  </si>
  <si>
    <t>Ferrochelatase OS=Medicago truncatula GN=MTR_8g095320 PE=3 SV=1</t>
  </si>
  <si>
    <t>Ca_25427_v1.0_kabuli</t>
  </si>
  <si>
    <t>Ca_09372_v1.0_kabuli</t>
  </si>
  <si>
    <t>Ca_15702_v1.0_kabuli</t>
  </si>
  <si>
    <t>SUN domain-containing protein OS=Medicago truncatula GN=MTR_8g043510 PE=4 SV=1</t>
  </si>
  <si>
    <t>Ca_22763_v1.0_kabuli</t>
  </si>
  <si>
    <t>Ca_11820_v1.0_kabuli</t>
  </si>
  <si>
    <t>Chalcone synthase OS=Cicer arietinum PE=2 SV=1</t>
  </si>
  <si>
    <t>Ca_11587_v1.0_kabuli</t>
  </si>
  <si>
    <t>Ca_22289_v1.0_kabuli</t>
  </si>
  <si>
    <t>Ca_24689_v1.0_kabuli</t>
  </si>
  <si>
    <t>Putative uncharacterized protein OS=Medicago truncatula GN=MTR_5g056480 PE=4 SV=1</t>
  </si>
  <si>
    <t>Ca_00355_v1.0_kabuli</t>
  </si>
  <si>
    <t>Putative uncharacterized protein OS=Medicago truncatula GN=MTR_2g014970 PE=4 SV=1</t>
  </si>
  <si>
    <t>Ca_07019_v1.0_kabuli</t>
  </si>
  <si>
    <t>Ca_18515_v1.0_kabuli</t>
  </si>
  <si>
    <t>RNA-binding region RNP-1 (RNA recognition motif); Pyridoxal-dependent decarboxylase OS=Medicago truncatula GN=MTR_2g048340 PE=4 SV=1</t>
  </si>
  <si>
    <t>Ca_10286_v1.0_kabuli</t>
  </si>
  <si>
    <t>Ca_16122_v1.0_kabuli</t>
  </si>
  <si>
    <t>LOB domain-containing protein OS=Medicago truncatula GN=MTR_5g080470 PE=4 SV=1</t>
  </si>
  <si>
    <t>Ca_00765_v1.0_kabuli</t>
  </si>
  <si>
    <t>PAN domain-containing protein OS=Medicago truncatula GN=MTR_7g103870 PE=4 SV=1</t>
  </si>
  <si>
    <t>Ca_07218_v1.0_kabuli</t>
  </si>
  <si>
    <t>Chromatin remodeling complex subunit OS=Medicago truncatula GN=MTR_7g090960 PE=4 SV=1</t>
  </si>
  <si>
    <t>Ca_19348_v1.0_kabuli</t>
  </si>
  <si>
    <t>Ca_03723_v1.0_kabuli</t>
  </si>
  <si>
    <t>Ca_07785_v1.0_kabuli</t>
  </si>
  <si>
    <t>Ca_14026_v1.0_kabuli</t>
  </si>
  <si>
    <t>Uncharacterized protein OS=Prunus persica GN=PRUPE_ppa020278mg PE=4 SV=1</t>
  </si>
  <si>
    <t>Ca_21621_v1.0_kabuli</t>
  </si>
  <si>
    <t>Transketolase OS=Medicago truncatula GN=MTR_1g116120 PE=1 SV=1</t>
  </si>
  <si>
    <t>Ca_04163_v1.0_kabuli</t>
  </si>
  <si>
    <t>Actin 2 OS=Medicago truncatula PE=2 SV=1</t>
  </si>
  <si>
    <t>Ca_11413_v1.0_kabuli</t>
  </si>
  <si>
    <t>Protein transport protein SEC23 OS=Medicago truncatula GN=MTR_115s0021 PE=4 SV=1</t>
  </si>
  <si>
    <t>Ca_21649_v1.0_kabuli</t>
  </si>
  <si>
    <t>Putative uncharacterized protein OS=Medicago truncatula GN=MTR_3g025960 PE=4 SV=1</t>
  </si>
  <si>
    <t>Ca_06317_v1.0_kabuli</t>
  </si>
  <si>
    <t>Uncharacterized protein OS=Prunus persica GN=PRUPE_ppa011198mg PE=4 SV=1</t>
  </si>
  <si>
    <t>Ca_11293_v1.0_kabuli</t>
  </si>
  <si>
    <t>Putative uncharacterized protein OS=Medicago truncatula GN=MTR_096s0023 PE=4 SV=1</t>
  </si>
  <si>
    <t>Ca_16917_v1.0_kabuli</t>
  </si>
  <si>
    <t>Ca_25428_v1.0_kabuli</t>
  </si>
  <si>
    <t>Ca_09373_v1.0_kabuli</t>
  </si>
  <si>
    <t>Putative uncharacterized protein OS=Medicago truncatula GN=MTR_4g097790 PE=4 SV=1</t>
  </si>
  <si>
    <t>Ca_15703_v1.0_kabuli</t>
  </si>
  <si>
    <t>Ca_22764_v1.0_kabuli</t>
  </si>
  <si>
    <t>Ca_11821_v1.0_kabuli</t>
  </si>
  <si>
    <t>Ca_11588_v1.0_kabuli</t>
  </si>
  <si>
    <t>Ca_22290_v1.0_kabuli</t>
  </si>
  <si>
    <t>Ca_24690_v1.0_kabuli</t>
  </si>
  <si>
    <t>Putative uncharacterized protein OS=Vitis vinifera GN=VITISV_036405 PE=4 SV=1</t>
  </si>
  <si>
    <t>Ca_26764_v1.0_kabuli</t>
  </si>
  <si>
    <t>4-coumarate-coa ligase OS=Medicago truncatula GN=MTR_1g073180 PE=4 SV=1</t>
  </si>
  <si>
    <t>Ca_00356_v1.0_kabuli</t>
  </si>
  <si>
    <t>GTP-binding protein ras-like protein OS=Medicago truncatula GN=MTR_2g014990 PE=3 SV=1</t>
  </si>
  <si>
    <t>Ca_07020_v1.0_kabuli</t>
  </si>
  <si>
    <t>Ca_18516_v1.0_kabuli</t>
  </si>
  <si>
    <t>Ca_10287_v1.0_kabuli</t>
  </si>
  <si>
    <t>Protein FAM91A1 OS=Medicago truncatula GN=MTR_5g085880 PE=4 SV=1</t>
  </si>
  <si>
    <t>Ca_16123_v1.0_kabuli</t>
  </si>
  <si>
    <t>Ca_00766_v1.0_kabuli</t>
  </si>
  <si>
    <t>Putative uncharacterized protein OS=Medicago truncatula GN=MTR_7g103900 PE=4 SV=1</t>
  </si>
  <si>
    <t>Ca_07219_v1.0_kabuli</t>
  </si>
  <si>
    <t>Glycerol-3-phosphate dehydrogenase OS=Medicago truncatula GN=MTR_7g090970 PE=4 SV=1</t>
  </si>
  <si>
    <t>Ca_19349_v1.0_kabuli</t>
  </si>
  <si>
    <t>Ca_03724_v1.0_kabuli</t>
  </si>
  <si>
    <t>Sodium/hydrogen exchanger OS=Cicer arietinum GN=NHX1 PE=2 SV=1</t>
  </si>
  <si>
    <t>Ca_07786_v1.0_kabuli</t>
  </si>
  <si>
    <t>Ca_14027_v1.0_kabuli</t>
  </si>
  <si>
    <t>Ca_21622_v1.0_kabuli</t>
  </si>
  <si>
    <t>Protoheme IX farnesyltransferase OS=Medicago truncatula GN=MTR_1g116110 PE=4 SV=1</t>
  </si>
  <si>
    <t>Ca_04164_v1.0_kabuli</t>
  </si>
  <si>
    <t>Photosystem I reaction center subunit N OS=Medicago truncatula GN=MTR_3g095540 PE=1 SV=1</t>
  </si>
  <si>
    <t>Ca_11414_v1.0_kabuli</t>
  </si>
  <si>
    <t>Purple acid phosphatase OS=Medicago truncatula GN=MTR_3g083810 PE=4 SV=1</t>
  </si>
  <si>
    <t>Ca_21650_v1.0_kabuli</t>
  </si>
  <si>
    <t>Putative uncharacterized protein OS=Medicago truncatula GN=MTR_3g025970 PE=4 SV=1</t>
  </si>
  <si>
    <t>Ca_06318_v1.0_kabuli</t>
  </si>
  <si>
    <t>Ca_11294_v1.0_kabuli</t>
  </si>
  <si>
    <t>Glucan endo-1 3-beta-glucosidase OS=Medicago truncatula GN=MTR_096s0025 PE=4 SV=1</t>
  </si>
  <si>
    <t>Ca_16918_v1.0_kabuli</t>
  </si>
  <si>
    <t>Alcohol dehydrogenase-like protein OS=Medicago truncatula GN=MTR_8g095220 PE=4 SV=1</t>
  </si>
  <si>
    <t>Ca_25429_v1.0_kabuli</t>
  </si>
  <si>
    <t>Ca_09374_v1.0_kabuli</t>
  </si>
  <si>
    <t>Uncharacterized protein OS=Medicago truncatula GN=MTR_4g097800 PE=3 SV=1</t>
  </si>
  <si>
    <t>Ca_15704_v1.0_kabuli</t>
  </si>
  <si>
    <t>Putative uncharacterized protein OS=Medicago truncatula GN=MTR_8g043760 PE=4 SV=1</t>
  </si>
  <si>
    <t>Ca_11822_v1.0_kabuli</t>
  </si>
  <si>
    <t>Ca_11589_v1.0_kabuli</t>
  </si>
  <si>
    <t>Ca_22291_v1.0_kabuli</t>
  </si>
  <si>
    <t>Ca_24691_v1.0_kabuli</t>
  </si>
  <si>
    <t>Monoglyceride lipase OS=Medicago truncatula GN=MTR_5g056550 PE=1 SV=1</t>
  </si>
  <si>
    <t>Ca_26765_v1.0_kabuli</t>
  </si>
  <si>
    <t>Ca_00357_v1.0_kabuli</t>
  </si>
  <si>
    <t>Ca_07021_v1.0_kabuli</t>
  </si>
  <si>
    <t>Uncharacterized protein OS=Brassica rapa subsp. pekinensis GN=Bra006634 PE=4 SV=1</t>
  </si>
  <si>
    <t>Ca_18517_v1.0_kabuli</t>
  </si>
  <si>
    <t>Solute carrier family 12 member OS=Medicago truncatula GN=MTR_2g048510 PE=4 SV=1</t>
  </si>
  <si>
    <t>Ca_10288_v1.0_kabuli</t>
  </si>
  <si>
    <t>Phosphatase-like protein Mtc923 OS=Medicago truncatula PE=2 SV=1</t>
  </si>
  <si>
    <t>Ca_16124_v1.0_kabuli</t>
  </si>
  <si>
    <t>Ca_00767_v1.0_kabuli</t>
  </si>
  <si>
    <t>Ca_07220_v1.0_kabuli</t>
  </si>
  <si>
    <t>Ca_19350_v1.0_kabuli</t>
  </si>
  <si>
    <t>Ca_03725_v1.0_kabuli</t>
  </si>
  <si>
    <t>Ca_07787_v1.0_kabuli</t>
  </si>
  <si>
    <t>Ca_14028_v1.0_kabuli</t>
  </si>
  <si>
    <t>Ca_21623_v1.0_kabuli</t>
  </si>
  <si>
    <t>Nitrilase-like protein OS=Medicago truncatula GN=MTR_1g116080 PE=4 SV=1</t>
  </si>
  <si>
    <t>Ca_04165_v1.0_kabuli</t>
  </si>
  <si>
    <t>Ring-H2 zinc finger protein OS=Medicago truncatula GN=MTR_3g095560 PE=4 SV=1</t>
  </si>
  <si>
    <t>Ca_11415_v1.0_kabuli</t>
  </si>
  <si>
    <t>Ca_21651_v1.0_kabuli</t>
  </si>
  <si>
    <t>Ca_06319_v1.0_kabuli</t>
  </si>
  <si>
    <t>Ca_11295_v1.0_kabuli</t>
  </si>
  <si>
    <t>Transcription factor PCF5 OS=Medicago truncatula GN=MTR_096s0002 PE=4 SV=1</t>
  </si>
  <si>
    <t>Ca_16919_v1.0_kabuli</t>
  </si>
  <si>
    <t>Ca_25430_v1.0_kabuli</t>
  </si>
  <si>
    <t>Ca_09375_v1.0_kabuli</t>
  </si>
  <si>
    <t>Receptor-like protein kinase OS=Medicago truncatula GN=MTR_4g097880 PE=4 SV=1</t>
  </si>
  <si>
    <t>Ca_15705_v1.0_kabuli</t>
  </si>
  <si>
    <t>Ca_22787_v1.0_kabuli</t>
  </si>
  <si>
    <t>Ca_11823_v1.0_kabuli</t>
  </si>
  <si>
    <t>E3 ubiquitin-protein ligase synoviolin OS=Medicago truncatula GN=MTR_5g007710 PE=4 SV=1</t>
  </si>
  <si>
    <t>Ca_11590_v1.0_kabuli</t>
  </si>
  <si>
    <t>PHD6 OS=Medicago truncatula PE=2 SV=1</t>
  </si>
  <si>
    <t>Ca_22292_v1.0_kabuli</t>
  </si>
  <si>
    <t>Ca_24692_v1.0_kabuli</t>
  </si>
  <si>
    <t>Ca_28182_v1.0_kabuli</t>
  </si>
  <si>
    <t>Ca_00358_v1.0_kabuli</t>
  </si>
  <si>
    <t>Putative uncharacterized protein OS=Medicago truncatula GN=MTR_2g015010 PE=3 SV=1</t>
  </si>
  <si>
    <t>Ca_07022_v1.0_kabuli</t>
  </si>
  <si>
    <t>Putative uncharacterized protein OS=Picea sitchensis PE=2 SV=1</t>
  </si>
  <si>
    <t>Ca_18518_v1.0_kabuli</t>
  </si>
  <si>
    <t>Cation-chloride cotransporter-like protein OS=Lotus tenuis PE=2 SV=1</t>
  </si>
  <si>
    <t>Ca_10289_v1.0_kabuli</t>
  </si>
  <si>
    <t>KNOX6 variant a OS=Medicago truncatula PE=2 SV=1</t>
  </si>
  <si>
    <t>Ca_16125_v1.0_kabuli</t>
  </si>
  <si>
    <t>Pattern formation protein EMB30 OS=Medicago truncatula GN=MTR_5g080650 PE=4 SV=1</t>
  </si>
  <si>
    <t>Ca_00768_v1.0_kabuli</t>
  </si>
  <si>
    <t>Ca_07221_v1.0_kabuli</t>
  </si>
  <si>
    <t>Mitochondrial acidic protein mam33 OS=Medicago truncatula GN=MTR_7g091050 PE=2 SV=1</t>
  </si>
  <si>
    <t>Ca_19351_v1.0_kabuli</t>
  </si>
  <si>
    <t>Ca_07788_v1.0_kabuli</t>
  </si>
  <si>
    <t>Auxin-induced protein OS=Medicago truncatula GN=MTR_1g070830 PE=2 SV=1</t>
  </si>
  <si>
    <t>Ca_14029_v1.0_kabuli</t>
  </si>
  <si>
    <t>Ca_21624_v1.0_kabuli</t>
  </si>
  <si>
    <t>Putative uncharacterized protein OS=Medicago truncatula GN=MTR_1g116070 PE=4 SV=1</t>
  </si>
  <si>
    <t>Ca_04166_v1.0_kabuli</t>
  </si>
  <si>
    <t>Autophagy-related protein OS=Medicago truncatula GN=MTR_3g095570 PE=4 SV=1</t>
  </si>
  <si>
    <t>Ca_11416_v1.0_kabuli</t>
  </si>
  <si>
    <t>Non-specific lipid-transfer protein-like protein OS=Medicago truncatula GN=MTR_3g083760 PE=4 SV=1</t>
  </si>
  <si>
    <t>Ca_21652_v1.0_kabuli</t>
  </si>
  <si>
    <t>Ca_06320_v1.0_kabuli</t>
  </si>
  <si>
    <t>Ca_13245_v1.0_kabuli</t>
  </si>
  <si>
    <t>Ca_16920_v1.0_kabuli</t>
  </si>
  <si>
    <t>Putative uncharacterized protein OS=Medicago truncatula GN=MTR_8g095160 PE=4 SV=1</t>
  </si>
  <si>
    <t>Ca_09376_v1.0_kabuli</t>
  </si>
  <si>
    <t>Ca_15706_v1.0_kabuli</t>
  </si>
  <si>
    <t>BZIP transcription factor OS=Medicago truncatula GN=MTR_8g043960 PE=4 SV=1</t>
  </si>
  <si>
    <t>Ca_22788_v1.0_kabuli</t>
  </si>
  <si>
    <t>Ca_11824_v1.0_kabuli</t>
  </si>
  <si>
    <t>Zinc finger protein-like protein OS=Medicago truncatula GN=MTR_5g007670 PE=4 SV=1</t>
  </si>
  <si>
    <t>Ca_22293_v1.0_kabuli</t>
  </si>
  <si>
    <t>Ca_24693_v1.0_kabuli</t>
  </si>
  <si>
    <t>Ca_26920_v1.0_kabuli</t>
  </si>
  <si>
    <t>Ca_27848_v1.0_kabuli</t>
  </si>
  <si>
    <t>Ca_00359_v1.0_kabuli</t>
  </si>
  <si>
    <t>Ethylene-responsive transcription factor OS=Medicago truncatula GN=MTR_2g015040 PE=4 SV=1</t>
  </si>
  <si>
    <t>Ca_07023_v1.0_kabuli</t>
  </si>
  <si>
    <t>Ca_18519_v1.0_kabuli</t>
  </si>
  <si>
    <t>Ca_10290_v1.0_kabuli</t>
  </si>
  <si>
    <t>Putative uncharacterized protein OS=Vitis vinifera GN=VIT_12s0035g00920 PE=4 SV=1</t>
  </si>
  <si>
    <t>Ca_16126_v1.0_kabuli</t>
  </si>
  <si>
    <t>Ca_00769_v1.0_kabuli</t>
  </si>
  <si>
    <t>Ca_07222_v1.0_kabuli</t>
  </si>
  <si>
    <t>Ca_19352_v1.0_kabuli</t>
  </si>
  <si>
    <t>Ca_03727_v1.0_kabuli</t>
  </si>
  <si>
    <t>GA 20-oxidase OS=Sesbania rostrata GN=GA20ox1 PE=2 SV=1</t>
  </si>
  <si>
    <t>Ca_07789_v1.0_kabuli</t>
  </si>
  <si>
    <t>Single-stranded DNA-binding protein OS=Medicago truncatula GN=MTR_1g070840 PE=4 SV=1</t>
  </si>
  <si>
    <t>Ca_14030_v1.0_kabuli</t>
  </si>
  <si>
    <t>Ca_21625_v1.0_kabuli</t>
  </si>
  <si>
    <t>Ca_04167_v1.0_kabuli</t>
  </si>
  <si>
    <t>Serine/threonine protein kinase GE16371 OS=Medicago truncatula GN=MTR_3g095620 PE=4 SV=1</t>
  </si>
  <si>
    <t>Ca_11417_v1.0_kabuli</t>
  </si>
  <si>
    <t>Ca_21961_v1.0_kabuli</t>
  </si>
  <si>
    <t>Ca_06321_v1.0_kabuli</t>
  </si>
  <si>
    <t>Ca_13246_v1.0_kabuli</t>
  </si>
  <si>
    <t>Zinc finger CCCH domain-containing protein OS=Medicago truncatula GN=MTR_3g064270 PE=4 SV=1</t>
  </si>
  <si>
    <t>Ca_16921_v1.0_kabuli</t>
  </si>
  <si>
    <t>MAC/Perforin domain containing protein OS=Medicago truncatula GN=MTR_8g095110 PE=4 SV=1</t>
  </si>
  <si>
    <t>Ca_25432_v1.0_kabuli</t>
  </si>
  <si>
    <t>Ca_09377_v1.0_kabuli</t>
  </si>
  <si>
    <t>BHLH transcription factor OS=Medicago truncatula GN=MTR_4g097920 PE=4 SV=1</t>
  </si>
  <si>
    <t>Ca_15707_v1.0_kabuli</t>
  </si>
  <si>
    <t>Calcium/calmodulin dependent protein kinase OS=Medicago truncatula GN=MTR_8g043970 PE=4 SV=1</t>
  </si>
  <si>
    <t>Ca_22789_v1.0_kabuli</t>
  </si>
  <si>
    <t>Ca_11825_v1.0_kabuli</t>
  </si>
  <si>
    <t>Protein SMG9 OS=Medicago truncatula GN=MTR_5g007700 PE=4 SV=1</t>
  </si>
  <si>
    <t>Ca_11592_v1.0_kabuli</t>
  </si>
  <si>
    <t>Uncharacterized protein OS=Prunus persica GN=PRUPE_ppa1027209mg PE=3 SV=1</t>
  </si>
  <si>
    <t>Ca_22294_v1.0_kabuli</t>
  </si>
  <si>
    <t>Ca_27397_v1.0_kabuli</t>
  </si>
  <si>
    <t>Ca_00360_v1.0_kabuli</t>
  </si>
  <si>
    <t>Ethylene responsive transcription factor 1b OS=Medicago truncatula GN=MTR_2g015050 PE=4 SV=1</t>
  </si>
  <si>
    <t>Ca_07024_v1.0_kabuli</t>
  </si>
  <si>
    <t>Ca_18520_v1.0_kabuli</t>
  </si>
  <si>
    <t>Periodic tryptophan protein-associated region; WD40-like OS=Medicago truncatula GN=MTR_7g076230 PE=4 SV=1</t>
  </si>
  <si>
    <t>Ca_10291_v1.0_kabuli</t>
  </si>
  <si>
    <t>Nitrate transporter OS=Medicago truncatula GN=MTR_5g085850 PE=2 SV=1</t>
  </si>
  <si>
    <t>Ca_16127_v1.0_kabuli</t>
  </si>
  <si>
    <t>Ca_00770_v1.0_kabuli</t>
  </si>
  <si>
    <t>Ca_07223_v1.0_kabuli</t>
  </si>
  <si>
    <t>Ca_19353_v1.0_kabuli</t>
  </si>
  <si>
    <t>Ca_03728_v1.0_kabuli</t>
  </si>
  <si>
    <t>Ca_07790_v1.0_kabuli</t>
  </si>
  <si>
    <t>Transcription factor UNE12 OS=Medicago truncatula GN=MTR_1g070870 PE=4 SV=1</t>
  </si>
  <si>
    <t>Ca_21626_v1.0_kabuli</t>
  </si>
  <si>
    <t>Ca_04168_v1.0_kabuli</t>
  </si>
  <si>
    <t>Putative uncharacterized protein OS=Medicago truncatula GN=MTR_3g095660 PE=4 SV=1</t>
  </si>
  <si>
    <t>Ca_11418_v1.0_kabuli</t>
  </si>
  <si>
    <t>DEAD-box ATP-dependent RNA helicase OS=Medicago truncatula GN=MTR_3g083690 PE=4 SV=1</t>
  </si>
  <si>
    <t>Ca_06322_v1.0_kabuli</t>
  </si>
  <si>
    <t>Ca_13247_v1.0_kabuli</t>
  </si>
  <si>
    <t>Ca_16922_v1.0_kabuli</t>
  </si>
  <si>
    <t>Putative uncharacterized protein OS=Medicago truncatula GN=MTR_8g095090 PE=4 SV=1</t>
  </si>
  <si>
    <t>Ca_09378_v1.0_kabuli</t>
  </si>
  <si>
    <t>Transcription factor bHLH25 OS=Medicago truncatula GN=MTR_4g097950 PE=4 SV=1</t>
  </si>
  <si>
    <t>Ca_15708_v1.0_kabuli</t>
  </si>
  <si>
    <t>Ca_11826_v1.0_kabuli</t>
  </si>
  <si>
    <t>4-coumarate CoA ligase OS=Medicago truncatula GN=MTR_5g007640 PE=4 SV=1</t>
  </si>
  <si>
    <t>Ca_11593_v1.0_kabuli</t>
  </si>
  <si>
    <t>Nuclear transcription factor Y subunit A3 OS=Medicago truncatula GN=NF-YA3 PE=2 SV=1</t>
  </si>
  <si>
    <t>Ca_22295_v1.0_kabuli</t>
  </si>
  <si>
    <t>Ca_27398_v1.0_kabuli</t>
  </si>
  <si>
    <t>Ca_26922_v1.0_kabuli</t>
  </si>
  <si>
    <t>Ca_24470_v1.0_kabuli</t>
  </si>
  <si>
    <t>Ca_00361_v1.0_kabuli</t>
  </si>
  <si>
    <t>GDSL esterase/lipase OS=Medicago truncatula GN=MTR_2g015080 PE=4 SV=1</t>
  </si>
  <si>
    <t>Ca_07025_v1.0_kabuli</t>
  </si>
  <si>
    <t>Ca_18521_v1.0_kabuli</t>
  </si>
  <si>
    <t>Protein phosphatase 1 regulatory subunit OS=Medicago truncatula GN=MTR_2g048210 PE=4 SV=1</t>
  </si>
  <si>
    <t>Ca_10292_v1.0_kabuli</t>
  </si>
  <si>
    <t>Wall-associated receptor kinase-like protein OS=Medicago truncatula GN=MTR_5g085790 PE=4 SV=1</t>
  </si>
  <si>
    <t>Ca_16128_v1.0_kabuli</t>
  </si>
  <si>
    <t>Ca_00771_v1.0_kabuli</t>
  </si>
  <si>
    <t>Uncharacterized protein OS=Medicago truncatula GN=MTR_7g104020 PE=2 SV=1</t>
  </si>
  <si>
    <t>Ca_07224_v1.0_kabuli</t>
  </si>
  <si>
    <t>Ca_19354_v1.0_kabuli</t>
  </si>
  <si>
    <t>Ca_03729_v1.0_kabuli</t>
  </si>
  <si>
    <t>Ca_07791_v1.0_kabuli</t>
  </si>
  <si>
    <t>Ca_14032_v1.0_kabuli</t>
  </si>
  <si>
    <t>Ca_21627_v1.0_kabuli</t>
  </si>
  <si>
    <t>Ca_04169_v1.0_kabuli</t>
  </si>
  <si>
    <t>Ca_11419_v1.0_kabuli</t>
  </si>
  <si>
    <t>Pentatricopeptide repeat-containing protein OS=Medicago truncatula GN=MTR_3g083680 PE=4 SV=1</t>
  </si>
  <si>
    <t>Ca_21963_v1.0_kabuli</t>
  </si>
  <si>
    <t>Ca_06323_v1.0_kabuli</t>
  </si>
  <si>
    <t>Ca_13248_v1.0_kabuli</t>
  </si>
  <si>
    <t>Putative uncharacterized protein OS=Medicago truncatula GN=MTR_3g064310 PE=3 SV=1</t>
  </si>
  <si>
    <t>Ca_16923_v1.0_kabuli</t>
  </si>
  <si>
    <t>Putative uncharacterized protein OS=Medicago truncatula GN=MTR_8g095080 PE=4 SV=1</t>
  </si>
  <si>
    <t>Ca_25434_v1.0_kabuli</t>
  </si>
  <si>
    <t>Ca_09379_v1.0_kabuli</t>
  </si>
  <si>
    <t>Transcription factor bHLH25 OS=Medicago truncatula GN=MTR_4g098250 PE=4 SV=1</t>
  </si>
  <si>
    <t>Ca_15709_v1.0_kabuli</t>
  </si>
  <si>
    <t>Putative uncharacterized protein OS=Vitis vinifera GN=VIT_13s0047g00330 PE=4 SV=1</t>
  </si>
  <si>
    <t>Ca_22791_v1.0_kabuli</t>
  </si>
  <si>
    <t>Ca_11827_v1.0_kabuli</t>
  </si>
  <si>
    <t>Ca_11594_v1.0_kabuli</t>
  </si>
  <si>
    <t>Uncharacterized protein OS=Prunus persica GN=PRUPE_ppa007278mg PE=4 SV=1</t>
  </si>
  <si>
    <t>Ca_22296_v1.0_kabuli</t>
  </si>
  <si>
    <t>Ca_27399_v1.0_kabuli</t>
  </si>
  <si>
    <t>Ca_24471_v1.0_kabuli</t>
  </si>
  <si>
    <t>Ca_00362_v1.0_kabuli</t>
  </si>
  <si>
    <t>Glutamate receptor 2.7 OS=Medicago truncatula GN=MTR_2g015270 PE=4 SV=1</t>
  </si>
  <si>
    <t>Ca_07026_v1.0_kabuli</t>
  </si>
  <si>
    <t>Ca_10293_v1.0_kabuli</t>
  </si>
  <si>
    <t>Putative uncharacterized protein OS=Medicago truncatula GN=MTR_5g085780 PE=4 SV=1</t>
  </si>
  <si>
    <t>Ca_16129_v1.0_kabuli</t>
  </si>
  <si>
    <t>Aquaporin MIP family NIP subfamily OS=Medicago truncatula GN=MTR_5g079570 PE=3 SV=1</t>
  </si>
  <si>
    <t>Ca_00772_v1.0_kabuli</t>
  </si>
  <si>
    <t>GRL3 OS=Medicago truncatula GN=MTR_7g104050 PE=4 SV=1</t>
  </si>
  <si>
    <t>Ca_07225_v1.0_kabuli</t>
  </si>
  <si>
    <t>Ca_19355_v1.0_kabuli</t>
  </si>
  <si>
    <t>Ca_03730_v1.0_kabuli</t>
  </si>
  <si>
    <t>Ca_07792_v1.0_kabuli</t>
  </si>
  <si>
    <t>Histone H2A OS=Lotus japonicus PE=2 SV=1</t>
  </si>
  <si>
    <t>Ca_14033_v1.0_kabuli</t>
  </si>
  <si>
    <t>Ca_22430_v1.0_kabuli</t>
  </si>
  <si>
    <t>Ca_04170_v1.0_kabuli</t>
  </si>
  <si>
    <t>Protein kinase OS=Medicago truncatula GN=MTR_3g095680 PE=4 SV=1</t>
  </si>
  <si>
    <t>Ca_11420_v1.0_kabuli</t>
  </si>
  <si>
    <t>Putative uncharacterized protein OS=Medicago truncatula GN=MTR_118s0038 PE=4 SV=1</t>
  </si>
  <si>
    <t>Ca_21964_v1.0_kabuli</t>
  </si>
  <si>
    <t>Ca_06324_v1.0_kabuli</t>
  </si>
  <si>
    <t>Ca_13249_v1.0_kabuli</t>
  </si>
  <si>
    <t>Ca_16924_v1.0_kabuli</t>
  </si>
  <si>
    <t>Magnesium transporter NIPA2 OS=Medicago truncatula GN=MTR_8g095060 PE=4 SV=1</t>
  </si>
  <si>
    <t>Ca_09380_v1.0_kabuli</t>
  </si>
  <si>
    <t>Ca_15710_v1.0_kabuli</t>
  </si>
  <si>
    <t>Uncharacterized protein OS=Medicago truncatula GN=MTR_8g044030 PE=2 SV=1</t>
  </si>
  <si>
    <t>Ca_22792_v1.0_kabuli</t>
  </si>
  <si>
    <t>Ca_11828_v1.0_kabuli</t>
  </si>
  <si>
    <t>Hepatocyte growth factor-regulated tyrosine kinase substrate OS=Medicago truncatula GN=MTR_5g007480 PE=4 SV=1</t>
  </si>
  <si>
    <t>Ca_11595_v1.0_kabuli</t>
  </si>
  <si>
    <t>Ca_22297_v1.0_kabuli</t>
  </si>
  <si>
    <t>Ca_25873_v1.0_kabuli</t>
  </si>
  <si>
    <t>BEL1-like homeodomain protein OS=Medicago truncatula GN=MTR_7g065050 PE=3 SV=1</t>
  </si>
  <si>
    <t>Ca_00363_v1.0_kabuli</t>
  </si>
  <si>
    <t>Glutamate receptor 2.7 OS=Medicago truncatula GN=MTR_2g015280 PE=4 SV=1</t>
  </si>
  <si>
    <t>Ca_07027_v1.0_kabuli</t>
  </si>
  <si>
    <t>Ca_18523_v1.0_kabuli</t>
  </si>
  <si>
    <t>Ca_10294_v1.0_kabuli</t>
  </si>
  <si>
    <t>Carboxyl-terminal peptidase OS=Medicago truncatula GN=MTR_5g094280 PE=4 SV=1</t>
  </si>
  <si>
    <t>Ca_16130_v1.0_kabuli</t>
  </si>
  <si>
    <t>Putative uncharacterized protein OS=Medicago truncatula GN=MTR_5g079610 PE=4 SV=1</t>
  </si>
  <si>
    <t>Ca_00773_v1.0_kabuli</t>
  </si>
  <si>
    <t>Starch branching enzyme I (Precursor) OS=Pisum sativum GN=SBEI PE=2 SV=1</t>
  </si>
  <si>
    <t>Ca_07226_v1.0_kabuli</t>
  </si>
  <si>
    <t>Putative uncharacterized protein (Fragment) OS=Medicago truncatula GN=MTR_7g091140 PE=4 SV=1</t>
  </si>
  <si>
    <t>Ca_19356_v1.0_kabuli</t>
  </si>
  <si>
    <t>Ca_03731_v1.0_kabuli</t>
  </si>
  <si>
    <t>Ca_07793_v1.0_kabuli</t>
  </si>
  <si>
    <t>Ca_14034_v1.0_kabuli</t>
  </si>
  <si>
    <t>Ca_22431_v1.0_kabuli</t>
  </si>
  <si>
    <t>Ca_04171_v1.0_kabuli</t>
  </si>
  <si>
    <t>U-box domain-containing protein OS=Medicago truncatula GN=MTR_3g095730 PE=4 SV=1</t>
  </si>
  <si>
    <t>Ca_11421_v1.0_kabuli</t>
  </si>
  <si>
    <t>Phytoene synthase OS=Medicago truncatula GN=MTR_3g083630 PE=4 SV=1</t>
  </si>
  <si>
    <t>Ca_21965_v1.0_kabuli</t>
  </si>
  <si>
    <t>Ca_06325_v1.0_kabuli</t>
  </si>
  <si>
    <t>Ca_13250_v1.0_kabuli</t>
  </si>
  <si>
    <t>Polyamine oxidase OS=Medicago truncatula GN=MTR_3g064370 PE=4 SV=1</t>
  </si>
  <si>
    <t>Ca_16925_v1.0_kabuli</t>
  </si>
  <si>
    <t>Ammonium transporter 3 member OS=Medicago truncatula GN=MTR_8g095040 PE=4 SV=1</t>
  </si>
  <si>
    <t>Ca_25499_v1.0_kabuli</t>
  </si>
  <si>
    <t>Ca_09844_v1.0_kabuli</t>
  </si>
  <si>
    <t>Ca_15711_v1.0_kabuli</t>
  </si>
  <si>
    <t>AP2-like ethylene-responsive transcription factor OS=Medicago truncatula GN=MTR_8g044070 PE=4 SV=1</t>
  </si>
  <si>
    <t>Ca_11829_v1.0_kabuli</t>
  </si>
  <si>
    <t>Putative uncharacterized protein OS=Medicago truncatula GN=MTR_5g006230 PE=4 SV=1</t>
  </si>
  <si>
    <t>Ca_11596_v1.0_kabuli</t>
  </si>
  <si>
    <t>Putative uncharacterized protein OS=Burkholderia mallei (strain NCTC 10247) GN=BMA10247_A2138 PE=4 SV=1</t>
  </si>
  <si>
    <t>Ca_27145_v1.0_kabuli</t>
  </si>
  <si>
    <t>Uncharacterized protein (Fragment) OS=Prunus persica GN=PRUPE_ppa026216mg PE=4 SV=1</t>
  </si>
  <si>
    <t>Ca_25874_v1.0_kabuli</t>
  </si>
  <si>
    <t>Ca_24473_v1.0_kabuli</t>
  </si>
  <si>
    <t>Ca_00364_v1.0_kabuli</t>
  </si>
  <si>
    <t>ATP-dependent RNA helicase dhx8 OS=Medicago truncatula GN=MTR_2g015320 PE=4 SV=1</t>
  </si>
  <si>
    <t>Ca_07028_v1.0_kabuli</t>
  </si>
  <si>
    <t>Ca_10295_v1.0_kabuli</t>
  </si>
  <si>
    <t>Subtilisin-like protease C1 OS=Glycine max PE=2 SV=3</t>
  </si>
  <si>
    <t>Ca_16131_v1.0_kabuli</t>
  </si>
  <si>
    <t>Myb-like transcription factor OS=Medicago truncatula GN=MTR_5g079670 PE=4 SV=1</t>
  </si>
  <si>
    <t>Ca_00774_v1.0_kabuli</t>
  </si>
  <si>
    <t>Ca_07227_v1.0_kabuli</t>
  </si>
  <si>
    <t>DUF246 domain-containing protein OS=Medicago truncatula GN=MTR_4g019210 PE=4 SV=1</t>
  </si>
  <si>
    <t>Ca_19357_v1.0_kabuli</t>
  </si>
  <si>
    <t>Metal tolerance protein OS=Medicago truncatula GN=MTR_7g022890 PE=4 SV=1</t>
  </si>
  <si>
    <t>Ca_03732_v1.0_kabuli</t>
  </si>
  <si>
    <t>Ca_07794_v1.0_kabuli</t>
  </si>
  <si>
    <t>Putative uncharacterized protein OS=Medicago truncatula GN=MTR_1g071070 PE=4 SV=1</t>
  </si>
  <si>
    <t>Ca_14035_v1.0_kabuli</t>
  </si>
  <si>
    <t>Ca_22432_v1.0_kabuli</t>
  </si>
  <si>
    <t>Ca_04172_v1.0_kabuli</t>
  </si>
  <si>
    <t>WD repeat-containing protein, putative OS=Medicago truncatula GN=MTR_3g095780 PE=4 SV=1</t>
  </si>
  <si>
    <t>Ca_11422_v1.0_kabuli</t>
  </si>
  <si>
    <t>O-methyltransferase OS=Medicago truncatula GN=MTR_3g083620 PE=4 SV=1</t>
  </si>
  <si>
    <t>Ca_21966_v1.0_kabuli</t>
  </si>
  <si>
    <t>Ca_06326_v1.0_kabuli</t>
  </si>
  <si>
    <t>DNA binding with one finger 4 protein OS=Pisum sativum GN=PsDof4 PE=2 SV=1</t>
  </si>
  <si>
    <t>Ca_13251_v1.0_kabuli</t>
  </si>
  <si>
    <t>GTP binding protein OS=Medicago truncatula GN=MTR_3g064390 PE=3 SV=1</t>
  </si>
  <si>
    <t>Ca_16926_v1.0_kabuli</t>
  </si>
  <si>
    <t>Plasma membrane receptor-like kinase OS=Medicago truncatula GN=MTR_8g095030 PE=2 SV=1</t>
  </si>
  <si>
    <t>Ca_25500_v1.0_kabuli</t>
  </si>
  <si>
    <t>Uncharacterized protein OS=Solanum tuberosum GN=PGSC0003DMG400039602 PE=4 SV=1</t>
  </si>
  <si>
    <t>Ca_09845_v1.0_kabuli</t>
  </si>
  <si>
    <t>Ca_15712_v1.0_kabuli</t>
  </si>
  <si>
    <t>Putative uncharacterized protein OS=Medicago truncatula GN=MTR_8g044120 PE=4 SV=1</t>
  </si>
  <si>
    <t>Ca_22794_v1.0_kabuli</t>
  </si>
  <si>
    <t>Uncharacterized protein OS=Medicago truncatula GN=MTR_8g032450 PE=2 SV=1</t>
  </si>
  <si>
    <t>Ca_11830_v1.0_kabuli</t>
  </si>
  <si>
    <t>Ca_11597_v1.0_kabuli</t>
  </si>
  <si>
    <t>Ca_22299_v1.0_kabuli</t>
  </si>
  <si>
    <t>Ca_27146_v1.0_kabuli</t>
  </si>
  <si>
    <t>Ca_24474_v1.0_kabuli</t>
  </si>
  <si>
    <t>Ca_00365_v1.0_kabuli</t>
  </si>
  <si>
    <t>Ca_07029_v1.0_kabuli</t>
  </si>
  <si>
    <t>Ca_18525_v1.0_kabuli</t>
  </si>
  <si>
    <t>Polygalacturonase OS=Medicago truncatula GN=MTR_2g049400 PE=3 SV=1</t>
  </si>
  <si>
    <t>Ca_10445_v1.0_kabuli</t>
  </si>
  <si>
    <t>Ca_16132_v1.0_kabuli</t>
  </si>
  <si>
    <t>Putative uncharacterized protein OS=Medicago truncatula GN=MTR_5g079680 PE=4 SV=1</t>
  </si>
  <si>
    <t>Ca_00775_v1.0_kabuli</t>
  </si>
  <si>
    <t>ABC transporter G family member OS=Medicago truncatula GN=MTR_7g104100 PE=4 SV=1</t>
  </si>
  <si>
    <t>Ca_07228_v1.0_kabuli</t>
  </si>
  <si>
    <t>Uncharacterized protein OS=Prunus persica GN=PRUPE_ppa008972mg PE=4 SV=1</t>
  </si>
  <si>
    <t>Ca_19358_v1.0_kabuli</t>
  </si>
  <si>
    <t>Beta-hexosaminidase OS=Medicago truncatula PE=2 SV=1</t>
  </si>
  <si>
    <t>Ca_03733_v1.0_kabuli</t>
  </si>
  <si>
    <t>Ca_07795_v1.0_kabuli</t>
  </si>
  <si>
    <t>Ca_14036_v1.0_kabuli</t>
  </si>
  <si>
    <t>Ca_22433_v1.0_kabuli</t>
  </si>
  <si>
    <t>Ca_04173_v1.0_kabuli</t>
  </si>
  <si>
    <t>40S ribosomal protein SA OS=Medicago truncatula GN=MTR_3g095810 PE=2 SV=1</t>
  </si>
  <si>
    <t>Ca_11423_v1.0_kabuli</t>
  </si>
  <si>
    <t>Ubiquitin carboxyl-terminal hydrolase OS=Medicago truncatula GN=MTR_3g083600 PE=3 SV=1</t>
  </si>
  <si>
    <t>Ca_21967_v1.0_kabuli</t>
  </si>
  <si>
    <t>Ca_06327_v1.0_kabuli</t>
  </si>
  <si>
    <t>Ca_13252_v1.0_kabuli</t>
  </si>
  <si>
    <t>2-succinylbenzoate-CoA ligase OS=Medicago truncatula GN=MTR_3g064420 PE=4 SV=1</t>
  </si>
  <si>
    <t>Ca_16927_v1.0_kabuli</t>
  </si>
  <si>
    <t>Auxin-induced protein 6B OS=Medicago truncatula GN=MTR_8g094980 PE=4 SV=1</t>
  </si>
  <si>
    <t>Ca_25501_v1.0_kabuli</t>
  </si>
  <si>
    <t>Ca_09846_v1.0_kabuli</t>
  </si>
  <si>
    <t>Putative uncharacterized protein OS=Medicago truncatula GN=MTR_8g072140 PE=4 SV=1</t>
  </si>
  <si>
    <t>Ca_15713_v1.0_kabuli</t>
  </si>
  <si>
    <t>Vacuolar protein sorting protein OS=Medicago truncatula GN=MTR_8g044150 PE=4 SV=1</t>
  </si>
  <si>
    <t>Ca_22795_v1.0_kabuli</t>
  </si>
  <si>
    <t>Ca_11831_v1.0_kabuli</t>
  </si>
  <si>
    <t>Metalloendopeptidase OS=Medicago truncatula GN=MTR_5g007380 PE=3 SV=1</t>
  </si>
  <si>
    <t>Ca_11598_v1.0_kabuli</t>
  </si>
  <si>
    <t>Ca_22300_v1.0_kabuli</t>
  </si>
  <si>
    <t>Ca_27147_v1.0_kabuli</t>
  </si>
  <si>
    <t>Ca_25876_v1.0_kabuli</t>
  </si>
  <si>
    <t>Ca_00366_v1.0_kabuli</t>
  </si>
  <si>
    <t>Putative uncharacterized protein OS=Medicago truncatula GN=MTR_2g015330 PE=4 SV=1</t>
  </si>
  <si>
    <t>Ca_07030_v1.0_kabuli</t>
  </si>
  <si>
    <t>Ca_18526_v1.0_kabuli</t>
  </si>
  <si>
    <t>Putative uncharacterized protein HY1 OS=Oncidium hybrid cultivar GN=HY1 PE=4 SV=1</t>
  </si>
  <si>
    <t>Ca_10446_v1.0_kabuli</t>
  </si>
  <si>
    <t>TIR-NBS-LRR RCT1 resistance protein OS=Medicago truncatula GN=RCT1 PE=2 SV=1</t>
  </si>
  <si>
    <t>Ca_16133_v1.0_kabuli</t>
  </si>
  <si>
    <t>Pyridoxal kinase OS=Medicago truncatula GN=MTR_5g079730 PE=4 SV=1</t>
  </si>
  <si>
    <t>Ca_00776_v1.0_kabuli</t>
  </si>
  <si>
    <t>ABC transporter G family member OS=Medicago truncatula GN=MTR_7g104110 PE=4 SV=1</t>
  </si>
  <si>
    <t>Ca_07229_v1.0_kabuli</t>
  </si>
  <si>
    <t>Uncharacterized protein OS=Medicago truncatula GN=MTR_7g091260 PE=4 SV=1</t>
  </si>
  <si>
    <t>Ca_19359_v1.0_kabuli</t>
  </si>
  <si>
    <t>Ca_03734_v1.0_kabuli</t>
  </si>
  <si>
    <t>Ca_07796_v1.0_kabuli</t>
  </si>
  <si>
    <t>Putative uncharacterized protein OS=Medicago truncatula GN=MTR_3g069120 PE=4 SV=1</t>
  </si>
  <si>
    <t>Ca_14037_v1.0_kabuli</t>
  </si>
  <si>
    <t>Ca_22434_v1.0_kabuli</t>
  </si>
  <si>
    <t>Ca_04174_v1.0_kabuli</t>
  </si>
  <si>
    <t>Putative uncharacterized protein OS=Medicago truncatula GN=MTR_3g095820 PE=4 SV=1</t>
  </si>
  <si>
    <t>Ca_11424_v1.0_kabuli</t>
  </si>
  <si>
    <t>Glucan endo-1,3-beta-glucosidase OS=Medicago truncatula GN=MTR_3g083580 PE=3 SV=1</t>
  </si>
  <si>
    <t>Ca_21968_v1.0_kabuli</t>
  </si>
  <si>
    <t>GrpE protein homolog OS=Glycine max PE=3 SV=1</t>
  </si>
  <si>
    <t>Ca_06328_v1.0_kabuli</t>
  </si>
  <si>
    <t>Putative uncharacterized protein OS=Vitis vinifera GN=VIT_10s0003g00080 PE=4 SV=1</t>
  </si>
  <si>
    <t>Ca_13253_v1.0_kabuli</t>
  </si>
  <si>
    <t>FACT complex subunit SPT16 OS=Medicago truncatula GN=MTR_3g064470 PE=4 SV=1</t>
  </si>
  <si>
    <t>Ca_25502_v1.0_kabuli</t>
  </si>
  <si>
    <t>Ca_09847_v1.0_kabuli</t>
  </si>
  <si>
    <t>Pentatricopeptide repeat-containing protein OS=Medicago truncatula GN=MTR_8g072150 PE=4 SV=1</t>
  </si>
  <si>
    <t>Ca_15714_v1.0_kabuli</t>
  </si>
  <si>
    <t>NADH-cytochrome b5 reductase OS=Medicago truncatula GN=MTR_8g044160 PE=4 SV=1</t>
  </si>
  <si>
    <t>Ca_22796_v1.0_kabuli</t>
  </si>
  <si>
    <t>Putative uncharacterized protein OS=Cicer arietinum PE=1 SV=1</t>
  </si>
  <si>
    <t>Ca_11832_v1.0_kabuli</t>
  </si>
  <si>
    <t>Myb-like transcription factor OS=Medicago truncatula GN=MTR_5g007370 PE=4 SV=1</t>
  </si>
  <si>
    <t>Ca_11599_v1.0_kabuli</t>
  </si>
  <si>
    <t>RPA 70kDa subunit OS=Pisum sativum PE=2 SV=1</t>
  </si>
  <si>
    <t>Ca_27128_v1.0_kabuli</t>
  </si>
  <si>
    <t>Cytokinin-O-glucosyltransferase OS=Medicago truncatula GN=MTR_5g064240 PE=4 SV=1</t>
  </si>
  <si>
    <t>Ca_26413_v1.0_kabuli</t>
  </si>
  <si>
    <t>Ca_25877_v1.0_kabuli</t>
  </si>
  <si>
    <t>Ca_24476_v1.0_kabuli</t>
  </si>
  <si>
    <t>Ca_00367_v1.0_kabuli</t>
  </si>
  <si>
    <t>IQ domain-containing protein OS=Medicago truncatula GN=MTR_2g015370 PE=4 SV=1</t>
  </si>
  <si>
    <t>Ca_07031_v1.0_kabuli</t>
  </si>
  <si>
    <t>DNA glycosylase OS=Medicago truncatula GN=MTR_5g095880 PE=4 SV=1</t>
  </si>
  <si>
    <t>Ca_18527_v1.0_kabuli</t>
  </si>
  <si>
    <t>CTD small phosphatase-like protein OS=Medicago truncatula GN=MTR_2g049420 PE=4 SV=1</t>
  </si>
  <si>
    <t>Ca_16134_v1.0_kabuli</t>
  </si>
  <si>
    <t>Ca_00777_v1.0_kabuli</t>
  </si>
  <si>
    <t>Ca_07230_v1.0_kabuli</t>
  </si>
  <si>
    <t>Glycosyltransferase OS=Medicago truncatula GN=a1 PE=2 SV=1</t>
  </si>
  <si>
    <t>Ca_19360_v1.0_kabuli</t>
  </si>
  <si>
    <t>Ca_03735_v1.0_kabuli</t>
  </si>
  <si>
    <t>Cysteine synthase OS=Medicago truncatula GN=MTR_1g081610 PE=3 SV=1</t>
  </si>
  <si>
    <t>Ca_07797_v1.0_kabuli</t>
  </si>
  <si>
    <t>WD repeat and FYVE domain-containing protein OS=Medicago truncatula GN=MTR_1g071260 PE=4 SV=1</t>
  </si>
  <si>
    <t>Ca_14038_v1.0_kabuli</t>
  </si>
  <si>
    <t>Ca_22435_v1.0_kabuli</t>
  </si>
  <si>
    <t>Auxin-induced protein 5NG4 OS=Medicago truncatula GN=MTR_1g038560 PE=4 SV=1</t>
  </si>
  <si>
    <t>Ca_04175_v1.0_kabuli</t>
  </si>
  <si>
    <t>Ca_11425_v1.0_kabuli</t>
  </si>
  <si>
    <t>Ca_21969_v1.0_kabuli</t>
  </si>
  <si>
    <t>Ca_06329_v1.0_kabuli</t>
  </si>
  <si>
    <t>Ca_13254_v1.0_kabuli</t>
  </si>
  <si>
    <t>Ca_16929_v1.0_kabuli</t>
  </si>
  <si>
    <t>Diacylglycerol kinase eta OS=Medicago truncatula GN=MTR_8g094940 PE=4 SV=1</t>
  </si>
  <si>
    <t>Ca_25503_v1.0_kabuli</t>
  </si>
  <si>
    <t>Ca_09848_v1.0_kabuli</t>
  </si>
  <si>
    <t>GMC-type oxidoreductase, putative OS=Medicago truncatula GN=MTR_8g072210 PE=4 SV=1</t>
  </si>
  <si>
    <t>Ca_15715_v1.0_kabuli</t>
  </si>
  <si>
    <t>Phospholipid-transporting ATPase OS=Medicago truncatula GN=MTR_123s0014 PE=4 SV=1</t>
  </si>
  <si>
    <t>Ca_22797_v1.0_kabuli</t>
  </si>
  <si>
    <t>Putative uncharacterized protein OS=Medicago truncatula GN=MTR_8g032290 PE=4 SV=1</t>
  </si>
  <si>
    <t>Ca_11833_v1.0_kabuli</t>
  </si>
  <si>
    <t>Putative uncharacterized protein OS=Medicago truncatula GN=MTR_5g007360 PE=4 SV=1</t>
  </si>
  <si>
    <t>Ca_11600_v1.0_kabuli</t>
  </si>
  <si>
    <t>Spermidine synthase OS=Citrus unshiu GN=ORF49 PE=3 SV=1</t>
  </si>
  <si>
    <t>Ca_26414_v1.0_kabuli</t>
  </si>
  <si>
    <t>Ca_25878_v1.0_kabuli</t>
  </si>
  <si>
    <t>Ca_24477_v1.0_kabuli</t>
  </si>
  <si>
    <t>Ca_00368_v1.0_kabuli</t>
  </si>
  <si>
    <t>Nudix hydrolase OS=Medicago truncatula GN=MTR_2g015380 PE=4 SV=1</t>
  </si>
  <si>
    <t>Ca_07032_v1.0_kabuli</t>
  </si>
  <si>
    <t>Ca_18528_v1.0_kabuli</t>
  </si>
  <si>
    <t>Ca_10448_v1.0_kabuli</t>
  </si>
  <si>
    <t>TIR-NBS-LRR RCT1-like resistance protein OS=Medicago truncatula GN=MTR_3g104130 PE=4 SV=1</t>
  </si>
  <si>
    <t>Ca_00778_v1.0_kabuli</t>
  </si>
  <si>
    <t>Pleiotropic drug resistance ABC transporter family protein OS=Medicago truncatula GN=MTR_7g104130 PE=4 SV=1</t>
  </si>
  <si>
    <t>Ca_07231_v1.0_kabuli</t>
  </si>
  <si>
    <t>Kinesin-like polypeptide OS=Medicago truncatula GN=MTR_7g091290 PE=3 SV=1</t>
  </si>
  <si>
    <t>Ca_03736_v1.0_kabuli</t>
  </si>
  <si>
    <t>5&amp;apos;-3&amp;apos; exoribonuclease OS=Medicago truncatula GN=MTR_1g081590 PE=4 SV=1</t>
  </si>
  <si>
    <t>Ca_07798_v1.0_kabuli</t>
  </si>
  <si>
    <t>JmjC domain-containing protein D OS=Medicago truncatula GN=MTR_1g071300 PE=4 SV=1</t>
  </si>
  <si>
    <t>Ca_14039_v1.0_kabuli</t>
  </si>
  <si>
    <t>Ca_04176_v1.0_kabuli</t>
  </si>
  <si>
    <t>Predicted protein OS=Populus trichocarpa GN=POPTRDRAFT_650590 PE=3 SV=1</t>
  </si>
  <si>
    <t>Ca_11426_v1.0_kabuli</t>
  </si>
  <si>
    <t>Ca_21970_v1.0_kabuli</t>
  </si>
  <si>
    <t>Ca_06330_v1.0_kabuli</t>
  </si>
  <si>
    <t>Ca_13255_v1.0_kabuli</t>
  </si>
  <si>
    <t>UDP-glucose pyrophosphorylase OS=Medicago truncatula GN=MTR_3g064490 PE=4 SV=1</t>
  </si>
  <si>
    <t>Ca_16930_v1.0_kabuli</t>
  </si>
  <si>
    <t>Mitochondrial inner membrane magnesium transporter mrs2 OS=Medicago truncatula GN=MTR_8g094880 PE=4 SV=1</t>
  </si>
  <si>
    <t>Ca_25504_v1.0_kabuli</t>
  </si>
  <si>
    <t>WIP1 protein (Fragment) OS=Glycine max GN=WIP1 PE=2 SV=1</t>
  </si>
  <si>
    <t>Ca_09849_v1.0_kabuli</t>
  </si>
  <si>
    <t>AP-4 complex subunit epsilon-1 OS=Medicago truncatula GN=MTR_8g072250 PE=4 SV=1</t>
  </si>
  <si>
    <t>Ca_22798_v1.0_kabuli</t>
  </si>
  <si>
    <t>Methionine adenosyltransferase 2 subunit beta OS=Medicago truncatula GN=MTR_8g032270 PE=4 SV=1</t>
  </si>
  <si>
    <t>Ca_11834_v1.0_kabuli</t>
  </si>
  <si>
    <t>Interactor of constitutive active ROPs OS=Medicago truncatula GN=MTR_5g007350 PE=4 SV=1</t>
  </si>
  <si>
    <t>Ca_11601_v1.0_kabuli</t>
  </si>
  <si>
    <t>Ca_26415_v1.0_kabuli</t>
  </si>
  <si>
    <t>Leucine rich repeat protein (Precursor) OS=Cicer arietinum GN=lrr PE=2 SV=1</t>
  </si>
  <si>
    <t>Ca_00369_v1.0_kabuli</t>
  </si>
  <si>
    <t>Chloroplast magnesium chelatase I subunit OS=Pisum sativum GN=ChlI PE=2 SV=1</t>
  </si>
  <si>
    <t>Ca_07033_v1.0_kabuli</t>
  </si>
  <si>
    <t>Ca_18529_v1.0_kabuli</t>
  </si>
  <si>
    <t>Ca_10449_v1.0_kabuli</t>
  </si>
  <si>
    <t>Ca_16136_v1.0_kabuli</t>
  </si>
  <si>
    <t>Transcription factor bHLH83 OS=Medicago truncatula GN=MTR_5g079500 PE=4 SV=1</t>
  </si>
  <si>
    <t>Ca_00779_v1.0_kabuli</t>
  </si>
  <si>
    <t>Protein kinase-like protein OS=Medicago truncatula GN=MTR_7g104180 PE=4 SV=1</t>
  </si>
  <si>
    <t>Ca_03737_v1.0_kabuli</t>
  </si>
  <si>
    <t>Putative uncharacterized protein OS=Medicago truncatula GN=MTR_1g081580 PE=4 SV=1</t>
  </si>
  <si>
    <t>Ca_07799_v1.0_kabuli</t>
  </si>
  <si>
    <t>Zinc finger protein-like protein OS=Medicago truncatula GN=MTR_1g071310 PE=4 SV=1</t>
  </si>
  <si>
    <t>Ca_14040_v1.0_kabuli</t>
  </si>
  <si>
    <t>Ca_04177_v1.0_kabuli</t>
  </si>
  <si>
    <t>Secondary cell wall-related glycosyltransferase family OS=Medicago truncatula GN=MTR_3g095910 PE=4 SV=1</t>
  </si>
  <si>
    <t>Ca_11427_v1.0_kabuli</t>
  </si>
  <si>
    <t>Myb transcription factor OS=Medicago truncatula GN=MTR_3g083540 PE=4 SV=1</t>
  </si>
  <si>
    <t>Ca_21971_v1.0_kabuli</t>
  </si>
  <si>
    <t>Ca_06331_v1.0_kabuli</t>
  </si>
  <si>
    <t>Protein yippee-like OS=Medicago truncatula PE=2 SV=1</t>
  </si>
  <si>
    <t>Ca_13256_v1.0_kabuli</t>
  </si>
  <si>
    <t>Expansin OS=Medicago truncatula GN=MTR_3g064510 PE=3 SV=1</t>
  </si>
  <si>
    <t>Ca_16931_v1.0_kabuli</t>
  </si>
  <si>
    <t>Ca_25505_v1.0_kabuli</t>
  </si>
  <si>
    <t>Ca_09850_v1.0_kabuli</t>
  </si>
  <si>
    <t>Abscisic acid 8&amp;apos;-hydroxylase OS=Medicago truncatula GN=MTR_8g072260 PE=3 SV=1</t>
  </si>
  <si>
    <t>Ca_22799_v1.0_kabuli</t>
  </si>
  <si>
    <t>Uncharacterized protein OS=Medicago truncatula GN=MTR_8g032260 PE=2 SV=1</t>
  </si>
  <si>
    <t>Ca_11835_v1.0_kabuli</t>
  </si>
  <si>
    <t>Nogo-B receptor OS=Medicago truncatula GN=MTR_5g007260 PE=4 SV=1</t>
  </si>
  <si>
    <t>Ca_11602_v1.0_kabuli</t>
  </si>
  <si>
    <t>Ca_27131_v1.0_kabuli</t>
  </si>
  <si>
    <t>Ca_26416_v1.0_kabuli</t>
  </si>
  <si>
    <t>Putative uncharacterized protein OS=Medicago truncatula GN=MTR_001s0015 PE=4 SV=1</t>
  </si>
  <si>
    <t>Ca_25880_v1.0_kabuli</t>
  </si>
  <si>
    <t>Ca_00370_v1.0_kabuli</t>
  </si>
  <si>
    <t>3&amp;apos;-N-debenzoyl-2&amp;apos;-deoxytaxol N-benzoyltransferase OS=Medicago truncatula GN=MTR_2g015430 PE=4 SV=1</t>
  </si>
  <si>
    <t>Ca_07034_v1.0_kabuli</t>
  </si>
  <si>
    <t>Ca_18530_v1.0_kabuli</t>
  </si>
  <si>
    <t>Ca_10450_v1.0_kabuli</t>
  </si>
  <si>
    <t>TIR-NBS-LRR RCT1-like resistance protein OS=Medicago sativa PE=2 SV=1</t>
  </si>
  <si>
    <t>Ca_16137_v1.0_kabuli</t>
  </si>
  <si>
    <t>Ca_00780_v1.0_kabuli</t>
  </si>
  <si>
    <t>BZIP transcription factor bZIP39 OS=Medicago truncatula GN=MTR_7g104190 PE=4 SV=1</t>
  </si>
  <si>
    <t>Ca_07233_v1.0_kabuli</t>
  </si>
  <si>
    <t>Mitochondrial GTPase OS=Medicago truncatula GN=MTR_7g091320 PE=4 SV=1</t>
  </si>
  <si>
    <t>Ca_03738_v1.0_kabuli</t>
  </si>
  <si>
    <t>Putative uncharacterized protein OS=Medicago truncatula GN=MTR_1g081560 PE=4 SV=1</t>
  </si>
  <si>
    <t>Ca_07800_v1.0_kabuli</t>
  </si>
  <si>
    <t>Heat stress transcription factor A-6b OS=Medicago truncatula GN=MTR_1g071360 PE=3 SV=1</t>
  </si>
  <si>
    <t>Ca_14041_v1.0_kabuli</t>
  </si>
  <si>
    <t>Ca_22438_v1.0_kabuli</t>
  </si>
  <si>
    <t>Myocyte-specific enhancer factor 2C OS=Medicago truncatula GN=MTR_1g038300 PE=3 SV=1</t>
  </si>
  <si>
    <t>Ca_04178_v1.0_kabuli</t>
  </si>
  <si>
    <t>Ca_11428_v1.0_kabuli</t>
  </si>
  <si>
    <t>Elongation factor P OS=Medicago truncatula GN=MTR_3g083530 PE=4 SV=1</t>
  </si>
  <si>
    <t>Ca_21972_v1.0_kabuli</t>
  </si>
  <si>
    <t>Ca_06332_v1.0_kabuli</t>
  </si>
  <si>
    <t>Ca_13257_v1.0_kabuli</t>
  </si>
  <si>
    <t>RCC1 and BTB domain-containing protein OS=Medicago truncatula GN=MTR_3g064560 PE=4 SV=1</t>
  </si>
  <si>
    <t>Ca_16932_v1.0_kabuli</t>
  </si>
  <si>
    <t>Ca_25506_v1.0_kabuli</t>
  </si>
  <si>
    <t>Ca_09851_v1.0_kabuli</t>
  </si>
  <si>
    <t>Putative uncharacterized protein OS=Medicago truncatula GN=MTR_8g072310 PE=4 SV=1</t>
  </si>
  <si>
    <t>Ca_11836_v1.0_kabuli</t>
  </si>
  <si>
    <t>Pentatricopeptide repeat-containing protein OS=Medicago truncatula GN=MTR_5g007250 PE=4 SV=1</t>
  </si>
  <si>
    <t>Ca_26417_v1.0_kabuli</t>
  </si>
  <si>
    <t>Pentatricopeptide repeat-containing protein OS=Medicago truncatula GN=MTR_3g027990 PE=4 SV=1</t>
  </si>
  <si>
    <t>Ca_26611_v1.0_kabuli</t>
  </si>
  <si>
    <t>Ca_00371_v1.0_kabuli</t>
  </si>
  <si>
    <t>GDSL esterase/lipase OS=Medicago truncatula GN=MTR_2g015500 PE=4 SV=1</t>
  </si>
  <si>
    <t>Ca_07035_v1.0_kabuli</t>
  </si>
  <si>
    <t>Ca_18576_v1.0_kabuli</t>
  </si>
  <si>
    <t>Ca_10451_v1.0_kabuli</t>
  </si>
  <si>
    <t>TIR-NBS-LRR RCT1 resistance protein OS=Medicago truncatula GN=MTR_4g014990 PE=4 SV=1</t>
  </si>
  <si>
    <t>Ca_16138_v1.0_kabuli</t>
  </si>
  <si>
    <t>Ca_00781_v1.0_kabuli</t>
  </si>
  <si>
    <t>Xylem serine proteinase OS=Medicago truncatula GN=MTR_7g104200 PE=4 SV=1</t>
  </si>
  <si>
    <t>Ca_07234_v1.0_kabuli</t>
  </si>
  <si>
    <t>Heat stress transcription factor B-3 OS=Medicago truncatula GN=MTR_7g091370 PE=3 SV=1</t>
  </si>
  <si>
    <t>Ca_19364_v1.0_kabuli</t>
  </si>
  <si>
    <t>F-box/LRR-repeat protein OS=Medicago truncatula GN=MTR_3g006050 PE=4 SV=1</t>
  </si>
  <si>
    <t>Ca_03739_v1.0_kabuli</t>
  </si>
  <si>
    <t>Ca_07801_v1.0_kabuli</t>
  </si>
  <si>
    <t>Ca_14042_v1.0_kabuli</t>
  </si>
  <si>
    <t>Ca_04179_v1.0_kabuli</t>
  </si>
  <si>
    <t>Pectinesterase inhibitor OS=Medicago truncatula GN=MTR_3g095980 PE=4 SV=1</t>
  </si>
  <si>
    <t>Ca_11429_v1.0_kabuli</t>
  </si>
  <si>
    <t>Ca_21973_v1.0_kabuli</t>
  </si>
  <si>
    <t>TATA binding protein-associated factor-like protein OS=Medicago truncatula GN=MTR_3g055240 PE=4 SV=1</t>
  </si>
  <si>
    <t>Ca_06333_v1.0_kabuli</t>
  </si>
  <si>
    <t>Polyubiquitin OS=Pinus sylvestris PE=2 SV=1</t>
  </si>
  <si>
    <t>Ca_13258_v1.0_kabuli</t>
  </si>
  <si>
    <t>NAC domain protein OS=Medicago truncatula GN=MTR_3g064580 PE=4 SV=1</t>
  </si>
  <si>
    <t>Ca_16933_v1.0_kabuli</t>
  </si>
  <si>
    <t>Ca_25507_v1.0_kabuli</t>
  </si>
  <si>
    <t>Ca_09852_v1.0_kabuli</t>
  </si>
  <si>
    <t>Proline-rich family protein OS=Cicer arietinum GN=PRP1 PE=2 SV=1</t>
  </si>
  <si>
    <t>Ca_22801_v1.0_kabuli</t>
  </si>
  <si>
    <t>Inositol polyphosphate multikinase OS=Medicago truncatula GN=MTR_8g039530 PE=4 SV=1</t>
  </si>
  <si>
    <t>Ca_11837_v1.0_kabuli</t>
  </si>
  <si>
    <t>Putative uncharacterized protein OS=Medicago truncatula GN=MTR_5g007230 PE=4 SV=1</t>
  </si>
  <si>
    <t>Ca_25589_v1.0_kabuli</t>
  </si>
  <si>
    <t>RING finger-like protein OS=Medicago truncatula GN=MTR_2g066580 PE=4 SV=1</t>
  </si>
  <si>
    <t>Ca_26418_v1.0_kabuli</t>
  </si>
  <si>
    <t>Ca_24481_v1.0_kabuli</t>
  </si>
  <si>
    <t>Ca_00372_v1.0_kabuli</t>
  </si>
  <si>
    <t>THO complex subunit-like protein OS=Medicago truncatula GN=MTR_2g015520 PE=2 SV=1</t>
  </si>
  <si>
    <t>Ca_07036_v1.0_kabuli</t>
  </si>
  <si>
    <t>Ca_10452_v1.0_kabuli</t>
  </si>
  <si>
    <t>Eukaryotic translation initiation factor 3 subunit M OS=Glycine max PE=3 SV=1</t>
  </si>
  <si>
    <t>Ca_16139_v1.0_kabuli</t>
  </si>
  <si>
    <t>Putative uncharacterized protein OS=Medicago truncatula GN=MTR_5g077710 PE=4 SV=1</t>
  </si>
  <si>
    <t>Ca_00782_v1.0_kabuli</t>
  </si>
  <si>
    <t>Inosine-uridine preferring ribonucleoside hydrolase OS=Medicago truncatula GN=MTR_7g104270 PE=4 SV=1</t>
  </si>
  <si>
    <t>Ca_07235_v1.0_kabuli</t>
  </si>
  <si>
    <t>ATP-binding cassette sub-family A member OS=Medicago truncatula GN=MTR_7g091380 PE=3 SV=1</t>
  </si>
  <si>
    <t>Ca_03740_v1.0_kabuli</t>
  </si>
  <si>
    <t>40S ribosomal protein S24 OS=Glycine max PE=2 SV=1</t>
  </si>
  <si>
    <t>Ca_07802_v1.0_kabuli</t>
  </si>
  <si>
    <t>Ethylene overproducer-like protein OS=Medicago truncatula GN=MTR_1g071400 PE=4 SV=1</t>
  </si>
  <si>
    <t>Ca_14043_v1.0_kabuli</t>
  </si>
  <si>
    <t>Ca_22440_v1.0_kabuli</t>
  </si>
  <si>
    <t>Phytoalexin-deficient 4-2 protein OS=Medicago truncatula GN=MTR_6g007870 PE=4 SV=1</t>
  </si>
  <si>
    <t>Ca_04180_v1.0_kabuli</t>
  </si>
  <si>
    <t>Cell division protease ftsH-like protein OS=Medicago truncatula GN=MTR_3g096000 PE=4 SV=1</t>
  </si>
  <si>
    <t>Ca_12637_v1.0_kabuli</t>
  </si>
  <si>
    <t>Ca_21974_v1.0_kabuli</t>
  </si>
  <si>
    <t>Cell division protein FtsZ OS=Medicago truncatula GN=MTR_3g055590 PE=3 SV=1</t>
  </si>
  <si>
    <t>Ca_06334_v1.0_kabuli</t>
  </si>
  <si>
    <t>18.2 kDa class I heat shock protein OS=Medicago truncatula GN=MTR_4g091590 PE=2 SV=1</t>
  </si>
  <si>
    <t>Ca_13259_v1.0_kabuli</t>
  </si>
  <si>
    <t>Putative uncharacterized protein OS=Medicago truncatula GN=MTR_3g064600 PE=4 SV=1</t>
  </si>
  <si>
    <t>Ca_16934_v1.0_kabuli</t>
  </si>
  <si>
    <t>S1 self-incompatibility protein OS=Medicago truncatula GN=MTR_8g094890 PE=4 SV=1</t>
  </si>
  <si>
    <t>Ca_25833_v1.0_kabuli</t>
  </si>
  <si>
    <t>Ca_09853_v1.0_kabuli</t>
  </si>
  <si>
    <t>Auxin-induced protein 5NG4 OS=Medicago truncatula GN=MTR_8g072350 PE=4 SV=1</t>
  </si>
  <si>
    <t>Ca_15720_v1.0_kabuli</t>
  </si>
  <si>
    <t>Dof zinc finger protein OS=Medicago truncatula GN=MTR_123s0013 PE=4 SV=1</t>
  </si>
  <si>
    <t>Ca_22802_v1.0_kabuli</t>
  </si>
  <si>
    <t>Malic enzyme OS=Medicago truncatula GN=MTR_8g032040 PE=3 SV=1</t>
  </si>
  <si>
    <t>Ca_11838_v1.0_kabuli</t>
  </si>
  <si>
    <t>Ca_25590_v1.0_kabuli</t>
  </si>
  <si>
    <t>Ca_26613_v1.0_kabuli</t>
  </si>
  <si>
    <t>Ca_24482_v1.0_kabuli</t>
  </si>
  <si>
    <t>Ca_00373_v1.0_kabuli</t>
  </si>
  <si>
    <t>Pentatricopeptide repeat-containing protein OS=Medicago truncatula GN=MTR_2g015530 PE=4 SV=1</t>
  </si>
  <si>
    <t>Ca_07037_v1.0_kabuli</t>
  </si>
  <si>
    <t>Ca_18578_v1.0_kabuli</t>
  </si>
  <si>
    <t>CBL-interacting protein kinase OS=Medicago truncatula GN=MTR_2g045470 PE=4 SV=1</t>
  </si>
  <si>
    <t>Ca_10453_v1.0_kabuli</t>
  </si>
  <si>
    <t>Ca_16844_v1.0_kabuli</t>
  </si>
  <si>
    <t>Ca_00783_v1.0_kabuli</t>
  </si>
  <si>
    <t>Solute carrier family 35 member F1 OS=Medicago truncatula GN=MTR_7g104290 PE=4 SV=1</t>
  </si>
  <si>
    <t>Ca_07236_v1.0_kabuli</t>
  </si>
  <si>
    <t>Ca_03741_v1.0_kabuli</t>
  </si>
  <si>
    <t>With no lysine kinase OS=Medicago truncatula GN=MTR_1g081330 PE=4 SV=1</t>
  </si>
  <si>
    <t>Ca_07803_v1.0_kabuli</t>
  </si>
  <si>
    <t>BI1-like protein OS=Medicago truncatula GN=MTR_1g071430 PE=4 SV=1</t>
  </si>
  <si>
    <t>Ca_14044_v1.0_kabuli</t>
  </si>
  <si>
    <t>Ca_22441_v1.0_kabuli</t>
  </si>
  <si>
    <t>Ca_04181_v1.0_kabuli</t>
  </si>
  <si>
    <t>Ca_12638_v1.0_kabuli</t>
  </si>
  <si>
    <t>Ca_06335_v1.0_kabuli</t>
  </si>
  <si>
    <t>Ca_13260_v1.0_kabuli</t>
  </si>
  <si>
    <t>Ca_16935_v1.0_kabuli</t>
  </si>
  <si>
    <t>Ca_09854_v1.0_kabuli</t>
  </si>
  <si>
    <t>Ca_15721_v1.0_kabuli</t>
  </si>
  <si>
    <t>Ca_22803_v1.0_kabuli</t>
  </si>
  <si>
    <t>Ca_11839_v1.0_kabuli</t>
  </si>
  <si>
    <t>Bromodomain adjacent to zinc finger domain protein 2B OS=Medicago truncatula GN=MTR_5g007180 PE=4 SV=1</t>
  </si>
  <si>
    <t>Ca_11606_v1.0_kabuli</t>
  </si>
  <si>
    <t>Ca_25591_v1.0_kabuli</t>
  </si>
  <si>
    <t>Ca_23402_v1.0_kabuli</t>
  </si>
  <si>
    <t>Ca_26614_v1.0_kabuli</t>
  </si>
  <si>
    <t>Ca_28152_v1.0_kabuli</t>
  </si>
  <si>
    <t>Gag/pol polyprotein OS=Pisum sativum PE=4 SV=1</t>
  </si>
  <si>
    <t>Ca_00374_v1.0_kabuli</t>
  </si>
  <si>
    <t>Pyruvate decarboxylase isozyme 2 OS=Aegilops tauschii GN=F775_10545 PE=4 SV=1</t>
  </si>
  <si>
    <t>Ca_07038_v1.0_kabuli</t>
  </si>
  <si>
    <t>Ca_10454_v1.0_kabuli</t>
  </si>
  <si>
    <t>Ca_16845_v1.0_kabuli</t>
  </si>
  <si>
    <t>Kinesin-like protein KIF15 OS=Medicago truncatula GN=MTR_5g094310 PE=3 SV=1</t>
  </si>
  <si>
    <t>Ca_00784_v1.0_kabuli</t>
  </si>
  <si>
    <t>Uncharacterized protein OS=Medicago truncatula GN=MTR_7g104320 PE=2 SV=1</t>
  </si>
  <si>
    <t>Ca_07237_v1.0_kabuli</t>
  </si>
  <si>
    <t>AP2-like ethylene-responsive transcription factor OS=Medicago truncatula GN=MTR_7g091390 PE=4 SV=1</t>
  </si>
  <si>
    <t>Ca_03742_v1.0_kabuli</t>
  </si>
  <si>
    <t>Ca_07804_v1.0_kabuli</t>
  </si>
  <si>
    <t>Putative uncharacterized protein OS=Medicago truncatula GN=MTR_1g071450 PE=4 SV=1</t>
  </si>
  <si>
    <t>Ca_14045_v1.0_kabuli</t>
  </si>
  <si>
    <t>Ca_22442_v1.0_kabuli</t>
  </si>
  <si>
    <t>Pre-mRNA-splicing factor spp2 OS=Medicago truncatula GN=MTR_1g038340 PE=4 SV=1</t>
  </si>
  <si>
    <t>Ca_04182_v1.0_kabuli</t>
  </si>
  <si>
    <t>Ca_12639_v1.0_kabuli</t>
  </si>
  <si>
    <t>Metal transporter OS=Medicago truncatula GN=MTR_3g088460 PE=3 SV=1</t>
  </si>
  <si>
    <t>Ca_21976_v1.0_kabuli</t>
  </si>
  <si>
    <t>Annotation was added to scaffolds in November 2011 Long-chain-alcohol O-fatty-acyltransferase OS=Medicago truncatula GN=MTR_3g055380 PE=4 SV=1</t>
  </si>
  <si>
    <t>Ca_06336_v1.0_kabuli</t>
  </si>
  <si>
    <t>Ca_13261_v1.0_kabuli</t>
  </si>
  <si>
    <t>Glutathione S-transferase OS=Medicago truncatula GN=MTR_3g064700 PE=3 SV=1</t>
  </si>
  <si>
    <t>Ca_16936_v1.0_kabuli</t>
  </si>
  <si>
    <t>Cyclase/dehydrase family protein OS=Medicago truncatula GN=MTR_8g094800 PE=4 SV=1</t>
  </si>
  <si>
    <t>Ca_25835_v1.0_kabuli</t>
  </si>
  <si>
    <t>DNA repair protein RAD5 OS=Medicago truncatula GN=MTR_4g049500 PE=4 SV=1</t>
  </si>
  <si>
    <t>Ca_09855_v1.0_kabuli</t>
  </si>
  <si>
    <t>Ca_15722_v1.0_kabuli</t>
  </si>
  <si>
    <t>Ca_22804_v1.0_kabuli</t>
  </si>
  <si>
    <t>Ca_11840_v1.0_kabuli</t>
  </si>
  <si>
    <t>Putative uncharacterized protein OS=Medicago truncatula GN=MTR_6g046960 PE=4 SV=1</t>
  </si>
  <si>
    <t>Ca_11607_v1.0_kabuli</t>
  </si>
  <si>
    <t>Ca_23403_v1.0_kabuli</t>
  </si>
  <si>
    <t>Ca_26615_v1.0_kabuli</t>
  </si>
  <si>
    <t>Ca_27850_v1.0_kabuli</t>
  </si>
  <si>
    <t>Ca_00375_v1.0_kabuli</t>
  </si>
  <si>
    <t>GDSL esterase/lipase OS=Medicago truncatula GN=MTR_2g015580 PE=4 SV=1</t>
  </si>
  <si>
    <t>Ca_07039_v1.0_kabuli</t>
  </si>
  <si>
    <t>Ca_18580_v1.0_kabuli</t>
  </si>
  <si>
    <t>Putative uncharacterized protein OS=Medicago truncatula GN=MTR_2g045480 PE=4 SV=1</t>
  </si>
  <si>
    <t>Ca_10455_v1.0_kabuli</t>
  </si>
  <si>
    <t>Putative anthocyanin malonyltransferase OS=Clitoria ternatea GN=CtMaT PE=2 SV=1</t>
  </si>
  <si>
    <t>Ca_16846_v1.0_kabuli</t>
  </si>
  <si>
    <t>Ca_00785_v1.0_kabuli</t>
  </si>
  <si>
    <t>Purple acid phosphatase OS=Medicago truncatula GN=MTR_7g104330 PE=4 SV=1</t>
  </si>
  <si>
    <t>Ca_07238_v1.0_kabuli</t>
  </si>
  <si>
    <t>Pentatricopeptide repeat-containing protein OS=Medicago truncatula GN=MTR_7g091410 PE=4 SV=1</t>
  </si>
  <si>
    <t>Ca_19368_v1.0_kabuli</t>
  </si>
  <si>
    <t>Ca_03743_v1.0_kabuli</t>
  </si>
  <si>
    <t>Putative uncharacterized protein OS=Medicago truncatula GN=MTR_1g081280 PE=4 SV=1</t>
  </si>
  <si>
    <t>Ca_07805_v1.0_kabuli</t>
  </si>
  <si>
    <t>Putative uncharacterized protein OS=Medicago truncatula GN=MTR_1g071470 PE=4 SV=1</t>
  </si>
  <si>
    <t>Ca_14046_v1.0_kabuli</t>
  </si>
  <si>
    <t>Ca_22443_v1.0_kabuli</t>
  </si>
  <si>
    <t>Lysine-specific demethylase 5D OS=Medicago truncatula GN=MTR_1g038400 PE=4 SV=1</t>
  </si>
  <si>
    <t>Ca_04183_v1.0_kabuli</t>
  </si>
  <si>
    <t>Dimethylaniline monooxygenase OS=Medicago truncatula GN=MTR_5g033260 PE=4 SV=1</t>
  </si>
  <si>
    <t>Ca_12640_v1.0_kabuli</t>
  </si>
  <si>
    <t>Ca_21977_v1.0_kabuli</t>
  </si>
  <si>
    <t>Putative uncharacterized protein OS=Medicago truncatula GN=MTR_3g055370 PE=4 SV=1</t>
  </si>
  <si>
    <t>Ca_06337_v1.0_kabuli</t>
  </si>
  <si>
    <t>Ca_13262_v1.0_kabuli</t>
  </si>
  <si>
    <t>Glutamate decarboxylase OS=Vicia faba PE=2 SV=1</t>
  </si>
  <si>
    <t>Ca_16937_v1.0_kabuli</t>
  </si>
  <si>
    <t>Meiotically up-regulated gene 70 protein OS=Medicago truncatula GN=MTR_8g094780 PE=4 SV=1</t>
  </si>
  <si>
    <t>Ca_25836_v1.0_kabuli</t>
  </si>
  <si>
    <t>Uncharacterized protein OS=Medicago truncatula GN=MTR_4g049540 PE=2 SV=1</t>
  </si>
  <si>
    <t>Ca_09856_v1.0_kabuli</t>
  </si>
  <si>
    <t>Ectonucleoside triphosphate diphosphohydrolase OS=Medicago truncatula GN=MTR_8g072360 PE=4 SV=1</t>
  </si>
  <si>
    <t>Ca_15723_v1.0_kabuli</t>
  </si>
  <si>
    <t>Ca_11841_v1.0_kabuli</t>
  </si>
  <si>
    <t>Ca_11608_v1.0_kabuli</t>
  </si>
  <si>
    <t>Ca_23404_v1.0_kabuli</t>
  </si>
  <si>
    <t>Ca_26616_v1.0_kabuli</t>
  </si>
  <si>
    <t>Ca_00376_v1.0_kabuli</t>
  </si>
  <si>
    <t>Putative uncharacterized protein OS=Vitis vinifera GN=VIT_10s0003g01010 PE=4 SV=1</t>
  </si>
  <si>
    <t>Ca_07040_v1.0_kabuli</t>
  </si>
  <si>
    <t>Ca_18581_v1.0_kabuli</t>
  </si>
  <si>
    <t>Mitochondrial pyruvate dehydrogenase kinase isoform 3 OS=Pisum sativum GN=PDK3 PE=2 SV=1</t>
  </si>
  <si>
    <t>Ca_10456_v1.0_kabuli</t>
  </si>
  <si>
    <t>Ca_00786_v1.0_kabuli</t>
  </si>
  <si>
    <t>Putative uncharacterized protein OS=Medicago truncatula GN=MTR_7g104350 PE=4 SV=1</t>
  </si>
  <si>
    <t>Ca_07239_v1.0_kabuli</t>
  </si>
  <si>
    <t>Villin-2 OS=Medicago truncatula GN=MTR_7g091460 PE=1 SV=1</t>
  </si>
  <si>
    <t>Ca_19369_v1.0_kabuli</t>
  </si>
  <si>
    <t>Ca_03744_v1.0_kabuli</t>
  </si>
  <si>
    <t>Putative uncharacterized protein OS=Medicago truncatula GN=MTR_1g081270 PE=4 SV=1</t>
  </si>
  <si>
    <t>Ca_07806_v1.0_kabuli</t>
  </si>
  <si>
    <t>Serine/threonine protein kinase Nek2 OS=Medicago truncatula GN=MTR_1g071480 PE=4 SV=1</t>
  </si>
  <si>
    <t>Ca_22444_v1.0_kabuli</t>
  </si>
  <si>
    <t>Chaperone protein dnaJ OS=Medicago truncatula GN=MTR_1g038430 PE=4 SV=1</t>
  </si>
  <si>
    <t>Ca_04184_v1.0_kabuli</t>
  </si>
  <si>
    <t>Caffeic acid 3-O-methyltransferase OS=Medicago truncatula GN=MTR_3g096070 PE=4 SV=1</t>
  </si>
  <si>
    <t>Ca_12641_v1.0_kabuli</t>
  </si>
  <si>
    <t>Ca_21978_v1.0_kabuli</t>
  </si>
  <si>
    <t>Upstream activation factor subunit UAF30 OS=Medicago truncatula GN=MTR_3g055330 PE=4 SV=1</t>
  </si>
  <si>
    <t>Ca_06338_v1.0_kabuli</t>
  </si>
  <si>
    <t>Ca_13263_v1.0_kabuli</t>
  </si>
  <si>
    <t>Ca_16938_v1.0_kabuli</t>
  </si>
  <si>
    <t>Filament-like plant protein OS=Medicago truncatula GN=MTR_8g094760 PE=4 SV=1</t>
  </si>
  <si>
    <t>Ca_09857_v1.0_kabuli</t>
  </si>
  <si>
    <t>Phospholipid/glycerol acyltransferase family protein OS=Medicago truncatula GN=MTR_8g072400 PE=4 SV=1</t>
  </si>
  <si>
    <t>Ca_15724_v1.0_kabuli</t>
  </si>
  <si>
    <t>Ca_22806_v1.0_kabuli</t>
  </si>
  <si>
    <t>Ca_11842_v1.0_kabuli</t>
  </si>
  <si>
    <t>Membrane related protein-like protein OS=Medicago truncatula GN=MTR_5g007030 PE=4 SV=1</t>
  </si>
  <si>
    <t>Ca_11609_v1.0_kabuli</t>
  </si>
  <si>
    <t>Ca_23405_v1.0_kabuli</t>
  </si>
  <si>
    <t>Ca_28021_v1.0_kabuli</t>
  </si>
  <si>
    <t>Ca_24815_v1.0_kabuli</t>
  </si>
  <si>
    <t>F-box protein SKIP5 OS=Medicago truncatula GN=MTR_3g017610 PE=4 SV=1</t>
  </si>
  <si>
    <t>Ca_00377_v1.0_kabuli</t>
  </si>
  <si>
    <t>40S ribosomal protein S27 OS=Lotus japonicus PE=3 SV=1</t>
  </si>
  <si>
    <t>Ca_07041_v1.0_kabuli</t>
  </si>
  <si>
    <t>Ca_10457_v1.0_kabuli</t>
  </si>
  <si>
    <t>LRR receptor-like serine/threonine-protein kinase RPK2 OS=Medicago truncatula GN=MTR_6g015190 PE=4 SV=1</t>
  </si>
  <si>
    <t>Ca_16848_v1.0_kabuli</t>
  </si>
  <si>
    <t>Pirin-like protein OS=Medicago truncatula GN=MTR_5g094250 PE=3 SV=1</t>
  </si>
  <si>
    <t>Ca_00787_v1.0_kabuli</t>
  </si>
  <si>
    <t>Purple acid phosphatase OS=Medicago truncatula GN=MTR_7g104360 PE=4 SV=1</t>
  </si>
  <si>
    <t>Ca_07240_v1.0_kabuli</t>
  </si>
  <si>
    <t>Ca_19370_v1.0_kabuli</t>
  </si>
  <si>
    <t>F-box protein OS=Medicago truncatula GN=MTR_7g078840 PE=4 SV=1</t>
  </si>
  <si>
    <t>Ca_03745_v1.0_kabuli</t>
  </si>
  <si>
    <t>Ca_07807_v1.0_kabuli</t>
  </si>
  <si>
    <t>Ca_14048_v1.0_kabuli</t>
  </si>
  <si>
    <t>Ca_22445_v1.0_kabuli</t>
  </si>
  <si>
    <t>Pentatricopeptide repeat-containing protein OS=Medicago truncatula GN=MTR_1g038860 PE=4 SV=1</t>
  </si>
  <si>
    <t>Ca_04185_v1.0_kabuli</t>
  </si>
  <si>
    <t>40S ribosomal protein SA OS=Medicago truncatula GN=MTR_118s0011 PE=3 SV=1</t>
  </si>
  <si>
    <t>Ca_12642_v1.0_kabuli</t>
  </si>
  <si>
    <t>N-glycosylase/DNA lyase OS=Medicago truncatula GN=MTR_3g088510 PE=4 SV=1</t>
  </si>
  <si>
    <t>Ca_06339_v1.0_kabuli</t>
  </si>
  <si>
    <t>Ca_13264_v1.0_kabuli</t>
  </si>
  <si>
    <t>Ca_16939_v1.0_kabuli</t>
  </si>
  <si>
    <t>Glutamyl-tRNA(Gln) amidotransferase subunit A OS=Medicago truncatula GN=MTR_8g094740 PE=4 SV=1</t>
  </si>
  <si>
    <t>Ca_25838_v1.0_kabuli</t>
  </si>
  <si>
    <t>Ca_09858_v1.0_kabuli</t>
  </si>
  <si>
    <t>Ca_15725_v1.0_kabuli</t>
  </si>
  <si>
    <t>Ca_23027_v1.0_kabuli</t>
  </si>
  <si>
    <t>Ca_11843_v1.0_kabuli</t>
  </si>
  <si>
    <t>Putative uncharacterized protein OS=Medicago truncatula GN=MTR_5g006970 PE=4 SV=1</t>
  </si>
  <si>
    <t>Ca_23406_v1.0_kabuli</t>
  </si>
  <si>
    <t>Golgi SNAP receptor complex member 1 OS=Lotus japonicus PE=2 SV=1</t>
  </si>
  <si>
    <t>Ca_27250_v1.0_kabuli</t>
  </si>
  <si>
    <t>Ca_24816_v1.0_kabuli</t>
  </si>
  <si>
    <t>Ca_00378_v1.0_kabuli</t>
  </si>
  <si>
    <t>Lipase OS=Medicago truncatula GN=MTR_2g015690 PE=4 SV=1</t>
  </si>
  <si>
    <t>Ca_07042_v1.0_kabuli</t>
  </si>
  <si>
    <t>Ca_18583_v1.0_kabuli</t>
  </si>
  <si>
    <t>Ca_10458_v1.0_kabuli</t>
  </si>
  <si>
    <t>Hydroxyproline-rich protein OS=Medicago truncatula GN=MTR_6g015260 PE=4 SV=1</t>
  </si>
  <si>
    <t>Ca_16849_v1.0_kabuli</t>
  </si>
  <si>
    <t>Glycerophosphodiesterase-like protein OS=Medicago truncatula GN=MTR_5g094230 PE=1 SV=1</t>
  </si>
  <si>
    <t>Ca_00788_v1.0_kabuli</t>
  </si>
  <si>
    <t>Ca_07241_v1.0_kabuli</t>
  </si>
  <si>
    <t>Ca_19371_v1.0_kabuli</t>
  </si>
  <si>
    <t>Ca_03746_v1.0_kabuli</t>
  </si>
  <si>
    <t>Pollen-specific protein SF21 OS=Medicago truncatula GN=MTR_1g081240 PE=4 SV=1</t>
  </si>
  <si>
    <t>Ca_07808_v1.0_kabuli</t>
  </si>
  <si>
    <t>Centromere protein OS=Medicago truncatula GN=MTR_1g071540 PE=4 SV=1</t>
  </si>
  <si>
    <t>Ca_14049_v1.0_kabuli</t>
  </si>
  <si>
    <t>Ca_22446_v1.0_kabuli</t>
  </si>
  <si>
    <t>Ca_04186_v1.0_kabuli</t>
  </si>
  <si>
    <t>Ca_12643_v1.0_kabuli</t>
  </si>
  <si>
    <t>Beta-galactosidase OS=Medicago truncatula GN=MTR_3g088520 PE=3 SV=1</t>
  </si>
  <si>
    <t>Ca_21980_v1.0_kabuli</t>
  </si>
  <si>
    <t>Sodium/hydrogen exchanger OS=Medicago truncatula GN=MTR_3g055600 PE=3 SV=1</t>
  </si>
  <si>
    <t>Ca_06340_v1.0_kabuli</t>
  </si>
  <si>
    <t>Ca_13265_v1.0_kabuli</t>
  </si>
  <si>
    <t>Putative uncharacterized protein OS=Medicago truncatula GN=MTR_3g064800 PE=4 SV=1</t>
  </si>
  <si>
    <t>Ca_16940_v1.0_kabuli</t>
  </si>
  <si>
    <t>Ca_25839_v1.0_kabuli</t>
  </si>
  <si>
    <t>Disease resistance response protein OS=Medicago truncatula GN=MTR_4g049550 PE=4 SV=1</t>
  </si>
  <si>
    <t>Ca_09859_v1.0_kabuli</t>
  </si>
  <si>
    <t>Serine protease-like protein OS=Medicago truncatula GN=MTR_8g072440 PE=4 SV=1</t>
  </si>
  <si>
    <t>Ca_23028_v1.0_kabuli</t>
  </si>
  <si>
    <t>Ca_11844_v1.0_kabuli</t>
  </si>
  <si>
    <t>Parafibromin OS=Medicago truncatula GN=MTR_5g006960 PE=2 SV=1</t>
  </si>
  <si>
    <t>Ca_11611_v1.0_kabuli</t>
  </si>
  <si>
    <t>Ca_25596_v1.0_kabuli</t>
  </si>
  <si>
    <t>Ca_23407_v1.0_kabuli</t>
  </si>
  <si>
    <t>Ca_27251_v1.0_kabuli</t>
  </si>
  <si>
    <t>Ca_00379_v1.0_kabuli</t>
  </si>
  <si>
    <t>GDSL esterase/lipase OS=Medicago truncatula GN=MTR_001s0011 PE=4 SV=1</t>
  </si>
  <si>
    <t>Ca_07043_v1.0_kabuli</t>
  </si>
  <si>
    <t>Cytochrome P450 OS=Medicago truncatula GN=MTR_2g086040 PE=3 SV=1</t>
  </si>
  <si>
    <t>Ca_18584_v1.0_kabuli</t>
  </si>
  <si>
    <t>Ca_10459_v1.0_kabuli</t>
  </si>
  <si>
    <t>Ca_16850_v1.0_kabuli</t>
  </si>
  <si>
    <t>Ca_00789_v1.0_kabuli</t>
  </si>
  <si>
    <t>Protein YIPF5 OS=Medicago truncatula GN=MTR_7g104430 PE=2 SV=1</t>
  </si>
  <si>
    <t>Ca_07242_v1.0_kabuli</t>
  </si>
  <si>
    <t>Ca_19372_v1.0_kabuli</t>
  </si>
  <si>
    <t>Ca_03747_v1.0_kabuli</t>
  </si>
  <si>
    <t>Mitochondrial import inner membrane translocase subunit tim23 OS=Medicago truncatula GN=MTR_1g081230 PE=4 SV=1</t>
  </si>
  <si>
    <t>Ca_07809_v1.0_kabuli</t>
  </si>
  <si>
    <t>Methylcrotonoyl-CoA carboxylase subunit alpha OS=Medicago truncatula GN=MTR_1g071610 PE=4 SV=1</t>
  </si>
  <si>
    <t>Ca_22447_v1.0_kabuli</t>
  </si>
  <si>
    <t>Ca_04187_v1.0_kabuli</t>
  </si>
  <si>
    <t>NAC domain protein OS=Medicago truncatula GN=MTR_3g096140 PE=4 SV=1</t>
  </si>
  <si>
    <t>Ca_12644_v1.0_kabuli</t>
  </si>
  <si>
    <t>Uncharacterized protein OS=Medicago truncatula GN=MTR_3g088570 PE=4 SV=1</t>
  </si>
  <si>
    <t>Ca_21981_v1.0_kabuli</t>
  </si>
  <si>
    <t>Glycerophosphodiesterase-like protein OS=Medicago truncatula GN=MTR_3g055610 PE=4 SV=1</t>
  </si>
  <si>
    <t>Ca_06341_v1.0_kabuli</t>
  </si>
  <si>
    <t>Ca_13266_v1.0_kabuli</t>
  </si>
  <si>
    <t>Ca_16941_v1.0_kabuli</t>
  </si>
  <si>
    <t>Transcription factor HBP-1b(C1) OS=Medicago truncatula GN=MTR_8g094690 PE=4 SV=1</t>
  </si>
  <si>
    <t>Ca_25840_v1.0_kabuli</t>
  </si>
  <si>
    <t>Ca_09860_v1.0_kabuli</t>
  </si>
  <si>
    <t>2-acylglycerol O-acyltransferase OS=Medicago truncatula GN=MTR_8g072540 PE=4 SV=1</t>
  </si>
  <si>
    <t>Ca_15727_v1.0_kabuli</t>
  </si>
  <si>
    <t>Ca_23029_v1.0_kabuli</t>
  </si>
  <si>
    <t>Abscisic acid 8&amp;apos;-hydroxylase OS=Medicago truncatula GN=MTR_8g076940 PE=3 SV=1</t>
  </si>
  <si>
    <t>Ca_11845_v1.0_kabuli</t>
  </si>
  <si>
    <t>Ca_11612_v1.0_kabuli</t>
  </si>
  <si>
    <t>Ca_23408_v1.0_kabuli</t>
  </si>
  <si>
    <t>Ca_27252_v1.0_kabuli</t>
  </si>
  <si>
    <t>Ca_24818_v1.0_kabuli</t>
  </si>
  <si>
    <t>Ca_00380_v1.0_kabuli</t>
  </si>
  <si>
    <t>Galactose oxidase OS=Medicago truncatula GN=MTR_1g023570 PE=4 SV=1</t>
  </si>
  <si>
    <t>Ca_07044_v1.0_kabuli</t>
  </si>
  <si>
    <t>Ca_18585_v1.0_kabuli</t>
  </si>
  <si>
    <t>Ca_10460_v1.0_kabuli</t>
  </si>
  <si>
    <t>Putative uncharacterized protein OS=Medicago truncatula GN=MTR_6g015240 PE=4 SV=1</t>
  </si>
  <si>
    <t>Ca_16851_v1.0_kabuli</t>
  </si>
  <si>
    <t>Pentatricopeptide repeat-containing protein OS=Medicago truncatula GN=MTR_5g094220 PE=4 SV=1</t>
  </si>
  <si>
    <t>Ca_00790_v1.0_kabuli</t>
  </si>
  <si>
    <t>TFL1 (Fragment) OS=Vicia faba GN=TFL1 PE=4 SV=1</t>
  </si>
  <si>
    <t>Ca_07243_v1.0_kabuli</t>
  </si>
  <si>
    <t>Ca_19373_v1.0_kabuli</t>
  </si>
  <si>
    <t>Ca_03748_v1.0_kabuli</t>
  </si>
  <si>
    <t>Trihelix transcription factor OS=Medicago truncatula GN=MTR_1g081180 PE=4 SV=1</t>
  </si>
  <si>
    <t>Ca_07810_v1.0_kabuli</t>
  </si>
  <si>
    <t>Putative uncharacterized protein OS=Medicago truncatula GN=MTR_1g071630 PE=4 SV=1</t>
  </si>
  <si>
    <t>Ca_14051_v1.0_kabuli</t>
  </si>
  <si>
    <t>Ca_22448_v1.0_kabuli</t>
  </si>
  <si>
    <t>Ca_04188_v1.0_kabuli</t>
  </si>
  <si>
    <t>Beta-1,4-mannosyl-glycoprotein 4-beta-N-acetylglucosaminyltransferase OS=Medicago truncatula GN=MTR_3g096150 PE=4 SV=1</t>
  </si>
  <si>
    <t>Ca_12645_v1.0_kabuli</t>
  </si>
  <si>
    <t>F-box protein OS=Medicago truncatula GN=MTR_3g088580 PE=2 SV=1</t>
  </si>
  <si>
    <t>Ca_21982_v1.0_kabuli</t>
  </si>
  <si>
    <t>Beta 1 2 xylosyltransferase OS=Medicago truncatula GN=MTR_3g055690 PE=4 SV=1</t>
  </si>
  <si>
    <t>Ca_06342_v1.0_kabuli</t>
  </si>
  <si>
    <t>Ca_13267_v1.0_kabuli</t>
  </si>
  <si>
    <t>KANADI like transcription factor OS=Medicago truncatula GN=MTR_3g064840 PE=4 SV=1</t>
  </si>
  <si>
    <t>Ca_16942_v1.0_kabuli</t>
  </si>
  <si>
    <t>Ca_25849_v1.0_kabuli</t>
  </si>
  <si>
    <t>Ca_09861_v1.0_kabuli</t>
  </si>
  <si>
    <t>Ca_15728_v1.0_kabuli</t>
  </si>
  <si>
    <t>Ca_23030_v1.0_kabuli</t>
  </si>
  <si>
    <t>Mitochondrial chaperone BCS1 OS=Medicago truncatula GN=MTR_8g076920 PE=4 SV=1</t>
  </si>
  <si>
    <t>Ca_11846_v1.0_kabuli</t>
  </si>
  <si>
    <t>Putative uncharacterized protein OS=Medicago truncatula GN=MTR_5g006940 PE=4 SV=1</t>
  </si>
  <si>
    <t>Ca_24353_v1.0_kabuli</t>
  </si>
  <si>
    <t>Ca_19753_v1.0_kabuli</t>
  </si>
  <si>
    <t>Metal ion binding protein, putative OS=Ricinus communis GN=RCOM_1495980 PE=4 SV=1</t>
  </si>
  <si>
    <t>Ca_24819_v1.0_kabuli</t>
  </si>
  <si>
    <t>Ca_00381_v1.0_kabuli</t>
  </si>
  <si>
    <t>Ca_07045_v1.0_kabuli</t>
  </si>
  <si>
    <t>Ca_18586_v1.0_kabuli</t>
  </si>
  <si>
    <t>Ca_10461_v1.0_kabuli</t>
  </si>
  <si>
    <t>Ca_16852_v1.0_kabuli</t>
  </si>
  <si>
    <t>Ca_00791_v1.0_kabuli</t>
  </si>
  <si>
    <t>Abscisic acid insensitive OS=Medicago truncatula GN=MTR_7g104480 PE=4 SV=1</t>
  </si>
  <si>
    <t>Ca_07244_v1.0_kabuli</t>
  </si>
  <si>
    <t>Putative uncharacterized protein OS=Medicago truncatula GN=MTR_8g075400 PE=4 SV=1</t>
  </si>
  <si>
    <t>Ca_19374_v1.0_kabuli</t>
  </si>
  <si>
    <t>Ca_03749_v1.0_kabuli</t>
  </si>
  <si>
    <t>Ca_07811_v1.0_kabuli</t>
  </si>
  <si>
    <t>Vicilin-like antimicrobial peptides 2-2 OS=Medicago truncatula GN=MTR_1g071710 PE=4 SV=1</t>
  </si>
  <si>
    <t>Ca_14052_v1.0_kabuli</t>
  </si>
  <si>
    <t>Ca_22449_v1.0_kabuli</t>
  </si>
  <si>
    <t>Ca_04189_v1.0_kabuli</t>
  </si>
  <si>
    <t>PRLI-interacting factor G OS=Medicago truncatula GN=MTR_3g096160 PE=4 SV=1</t>
  </si>
  <si>
    <t>Ca_12646_v1.0_kabuli</t>
  </si>
  <si>
    <t>Auxin conjugate hydrolase OS=Medicago truncatula GN=IAR36 PE=2 SV=1</t>
  </si>
  <si>
    <t>Ca_21983_v1.0_kabuli</t>
  </si>
  <si>
    <t>Ankyrin repeat-containing protein OS=Medicago truncatula GN=MTR_5g091220 PE=4 SV=1</t>
  </si>
  <si>
    <t>Ca_06343_v1.0_kabuli</t>
  </si>
  <si>
    <t>Ca_13268_v1.0_kabuli</t>
  </si>
  <si>
    <t>60S ribosomal export protein NMD3 OS=Medicago truncatula GN=MTR_3g064880 PE=4 SV=1</t>
  </si>
  <si>
    <t>Ca_16943_v1.0_kabuli</t>
  </si>
  <si>
    <t>Zinc finger protein OS=Medicago truncatula GN=MTR_8g094610 PE=4 SV=1</t>
  </si>
  <si>
    <t>Ca_25850_v1.0_kabuli</t>
  </si>
  <si>
    <t>Ca_09862_v1.0_kabuli</t>
  </si>
  <si>
    <t>Transporter, putative OS=Medicago truncatula GN=MTR_8g072560 PE=4 SV=1</t>
  </si>
  <si>
    <t>Ca_15729_v1.0_kabuli</t>
  </si>
  <si>
    <t>Ca_23031_v1.0_kabuli</t>
  </si>
  <si>
    <t>Ca_11847_v1.0_kabuli</t>
  </si>
  <si>
    <t>Putative uncharacterized protein OS=Medicago truncatula GN=MTR_5g006900 PE=4 SV=1</t>
  </si>
  <si>
    <t>Ca_11614_v1.0_kabuli</t>
  </si>
  <si>
    <t>Ca_23410_v1.0_kabuli</t>
  </si>
  <si>
    <t>Ca_19754_v1.0_kabuli</t>
  </si>
  <si>
    <t>Ca_00382_v1.0_kabuli</t>
  </si>
  <si>
    <t>Putative uncharacterized protein OS=Medicago truncatula GN=MTR_2g015720 PE=4 SV=1</t>
  </si>
  <si>
    <t>Ca_07046_v1.0_kabuli</t>
  </si>
  <si>
    <t>Fatty acyl-CoA reductase OS=Medicago truncatula GN=MTR_2g086090 PE=4 SV=1</t>
  </si>
  <si>
    <t>Ca_18587_v1.0_kabuli</t>
  </si>
  <si>
    <t>Ca_10462_v1.0_kabuli</t>
  </si>
  <si>
    <t>Ca_16853_v1.0_kabuli</t>
  </si>
  <si>
    <t>Fimbrin-1 OS=Medicago truncatula GN=MTR_5g094160 PE=4 SV=1</t>
  </si>
  <si>
    <t>Ca_00792_v1.0_kabuli</t>
  </si>
  <si>
    <t>F-box/LRR-repeat protein OS=Medicago truncatula GN=MTR_7g104490 PE=4 SV=1</t>
  </si>
  <si>
    <t>Ca_07245_v1.0_kabuli</t>
  </si>
  <si>
    <t>Ca_19375_v1.0_kabuli</t>
  </si>
  <si>
    <t>Ca_03750_v1.0_kabuli</t>
  </si>
  <si>
    <t>Ca_07812_v1.0_kabuli</t>
  </si>
  <si>
    <t>Ca_14053_v1.0_kabuli</t>
  </si>
  <si>
    <t>Ca_04190_v1.0_kabuli</t>
  </si>
  <si>
    <t>Ca_12647_v1.0_kabuli</t>
  </si>
  <si>
    <t>Ca_22472_v1.0_kabuli</t>
  </si>
  <si>
    <t>Polyamine oxidase OS=Medicago truncatula GN=MTR_3g033000 PE=4 SV=1</t>
  </si>
  <si>
    <t>Ca_06344_v1.0_kabuli</t>
  </si>
  <si>
    <t>Ca_13269_v1.0_kabuli</t>
  </si>
  <si>
    <t>Oxidoreductase, putative OS=Medicago truncatula GN=MTR_3g064900 PE=4 SV=1</t>
  </si>
  <si>
    <t>Ca_16944_v1.0_kabuli</t>
  </si>
  <si>
    <t>Aldehyde dehydrogenase OS=Medicago truncatula GN=MTR_8g094600 PE=3 SV=1</t>
  </si>
  <si>
    <t>Ca_25851_v1.0_kabuli</t>
  </si>
  <si>
    <t>Ca_09863_v1.0_kabuli</t>
  </si>
  <si>
    <t>Serine/threonine-protein phosphatase OS=Medicago truncatula GN=MTR_8g072600 PE=3 SV=1</t>
  </si>
  <si>
    <t>Ca_23032_v1.0_kabuli</t>
  </si>
  <si>
    <t>Phosphatidylinositol transfer-like protein II OS=Medicago truncatula GN=MTR_8g076880 PE=4 SV=1</t>
  </si>
  <si>
    <t>Ca_11848_v1.0_kabuli</t>
  </si>
  <si>
    <t>Putative uncharacterized protein OS=Medicago truncatula GN=MTR_5g006890 PE=4 SV=1</t>
  </si>
  <si>
    <t>Ca_11615_v1.0_kabuli</t>
  </si>
  <si>
    <t>Ca_24355_v1.0_kabuli</t>
  </si>
  <si>
    <t>Ca_23411_v1.0_kabuli</t>
  </si>
  <si>
    <t>Ca_19755_v1.0_kabuli</t>
  </si>
  <si>
    <t>Ca_24821_v1.0_kabuli</t>
  </si>
  <si>
    <t>Ca_00383_v1.0_kabuli</t>
  </si>
  <si>
    <t>Ribosomal protein L34 OS=Medicago truncatula GN=MTR_2g015790 PE=3 SV=1</t>
  </si>
  <si>
    <t>Ca_07047_v1.0_kabuli</t>
  </si>
  <si>
    <t>Histone transcription regulator HIRA OS=Medicago truncatula GN=MTR_2g086140 PE=4 SV=1</t>
  </si>
  <si>
    <t>Ca_18588_v1.0_kabuli</t>
  </si>
  <si>
    <t>Ca_10463_v1.0_kabuli</t>
  </si>
  <si>
    <t>Ca_16854_v1.0_kabuli</t>
  </si>
  <si>
    <t>Putative uncharacterized protein OS=Medicago truncatula GN=MTR_5g094150 PE=4 SV=1</t>
  </si>
  <si>
    <t>Ca_00793_v1.0_kabuli</t>
  </si>
  <si>
    <t>Cell division protein ftsZ OS=Medicago truncatula GN=MTR_7g104500 PE=3 SV=1</t>
  </si>
  <si>
    <t>Ca_07246_v1.0_kabuli</t>
  </si>
  <si>
    <t>Ca_19376_v1.0_kabuli</t>
  </si>
  <si>
    <t>Ca_03751_v1.0_kabuli</t>
  </si>
  <si>
    <t>Ca_07813_v1.0_kabuli</t>
  </si>
  <si>
    <t>Senescence-associated protein SAG102 OS=Medicago truncatula GN=MTR_1g071780 PE=2 SV=1</t>
  </si>
  <si>
    <t>Ca_14054_v1.0_kabuli</t>
  </si>
  <si>
    <t>Pupal cuticle protein G1A, putative OS=Perkinsus marinus (strain ATCC 50983 / TXsc) GN=Pmar_PMAR018389 PE=4 SV=1</t>
  </si>
  <si>
    <t>Ca_23007_v1.0_kabuli</t>
  </si>
  <si>
    <t>Ca_04191_v1.0_kabuli</t>
  </si>
  <si>
    <t>Mitogen-activated protein kinase kinase kinase OS=Medicago truncatula GN=MTR_3g096230 PE=4 SV=1</t>
  </si>
  <si>
    <t>Ca_12648_v1.0_kabuli</t>
  </si>
  <si>
    <t>Delta-aminolevulinic acid dehydratase OS=Medicago truncatula PE=1 SV=1</t>
  </si>
  <si>
    <t>Ca_22473_v1.0_kabuli</t>
  </si>
  <si>
    <t>Ca_06345_v1.0_kabuli</t>
  </si>
  <si>
    <t>Ca_13270_v1.0_kabuli</t>
  </si>
  <si>
    <t>Ran-binding protein OS=Medicago truncatula GN=MTR_3g064910 PE=4 SV=1</t>
  </si>
  <si>
    <t>Ca_16945_v1.0_kabuli</t>
  </si>
  <si>
    <t>Aspartic proteinase Asp1 OS=Medicago truncatula GN=MTR_8g094590 PE=4 SV=1</t>
  </si>
  <si>
    <t>Ca_25852_v1.0_kabuli</t>
  </si>
  <si>
    <t>Ca_09864_v1.0_kabuli</t>
  </si>
  <si>
    <t>Thioredoxin reductase OS=Glycine max PE=3 SV=1</t>
  </si>
  <si>
    <t>Ca_15731_v1.0_kabuli</t>
  </si>
  <si>
    <t>Putative uncharacterized protein (Fragment) OS=Medicago truncatula GN=MTR_123s0012 PE=4 SV=1</t>
  </si>
  <si>
    <t>Ca_23033_v1.0_kabuli</t>
  </si>
  <si>
    <t>CCP OS=Medicago truncatula GN=MTR_8g076860 PE=4 SV=1</t>
  </si>
  <si>
    <t>Ca_11849_v1.0_kabuli</t>
  </si>
  <si>
    <t>Proteasome subunit beta type OS=Medicago truncatula GN=MTR_5g006840 PE=4 SV=1</t>
  </si>
  <si>
    <t>Ca_11616_v1.0_kabuli</t>
  </si>
  <si>
    <t>Ca_24356_v1.0_kabuli</t>
  </si>
  <si>
    <t>Ca_23412_v1.0_kabuli</t>
  </si>
  <si>
    <t>Ca_19756_v1.0_kabuli</t>
  </si>
  <si>
    <t>Ca_24822_v1.0_kabuli</t>
  </si>
  <si>
    <t>Ca_00384_v1.0_kabuli</t>
  </si>
  <si>
    <t>Cysteine proteinase OS=Medicago truncatula GN=MTR_2g015840 PE=3 SV=1</t>
  </si>
  <si>
    <t>Ca_07048_v1.0_kabuli</t>
  </si>
  <si>
    <t>Pentatricopeptide repeat-containing protein OS=Medicago truncatula GN=MTR_2g086150 PE=4 SV=1</t>
  </si>
  <si>
    <t>Ca_18589_v1.0_kabuli</t>
  </si>
  <si>
    <t>Ca_10464_v1.0_kabuli</t>
  </si>
  <si>
    <t>Biotin carboxyl carrier protein of acetyl-CoA carboxylase OS=Medicago truncatula GN=MTR_6g015020 PE=4 SV=1</t>
  </si>
  <si>
    <t>Ca_16855_v1.0_kabuli</t>
  </si>
  <si>
    <t>FtsZ protein OS=Medicago truncatula GN=MTR_5g094120 PE=3 SV=1</t>
  </si>
  <si>
    <t>Ca_00794_v1.0_kabuli</t>
  </si>
  <si>
    <t>Putative uncharacterized protein OS=Medicago truncatula GN=MTR_7g104540 PE=4 SV=1</t>
  </si>
  <si>
    <t>Ca_07247_v1.0_kabuli</t>
  </si>
  <si>
    <t>Ca_19377_v1.0_kabuli</t>
  </si>
  <si>
    <t>Ca_03752_v1.0_kabuli</t>
  </si>
  <si>
    <t>Ca_07814_v1.0_kabuli</t>
  </si>
  <si>
    <t>Ca_14055_v1.0_kabuli</t>
  </si>
  <si>
    <t>DNA (Cytosine-5)-methyltransferase 3B OS=Medicago truncatula GN=MTR_2g104120 PE=4 SV=1</t>
  </si>
  <si>
    <t>Ca_23008_v1.0_kabuli</t>
  </si>
  <si>
    <t>Putative uncharacterized protein OS=Medicago truncatula GN=MTR_1g025150 PE=4 SV=1</t>
  </si>
  <si>
    <t>Ca_04192_v1.0_kabuli</t>
  </si>
  <si>
    <t>DNA cross-link repair 1B protein OS=Medicago truncatula GN=MTR_3g096240 PE=4 SV=1</t>
  </si>
  <si>
    <t>Ca_12649_v1.0_kabuli</t>
  </si>
  <si>
    <t>Ca_06346_v1.0_kabuli</t>
  </si>
  <si>
    <t>Ca_13271_v1.0_kabuli</t>
  </si>
  <si>
    <t>Putative uncharacterized protein OS=Medicago truncatula GN=MTR_3g064930 PE=4 SV=1</t>
  </si>
  <si>
    <t>Ca_16946_v1.0_kabuli</t>
  </si>
  <si>
    <t>NAC domain protein NAC2 OS=Medicago sativa GN=NAC2 PE=2 SV=1</t>
  </si>
  <si>
    <t>Ca_25853_v1.0_kabuli</t>
  </si>
  <si>
    <t>CCR4-associated factor OS=Medicago truncatula GN=MTR_8g098450 PE=4 SV=1</t>
  </si>
  <si>
    <t>Ca_09865_v1.0_kabuli</t>
  </si>
  <si>
    <t>Ca_15732_v1.0_kabuli</t>
  </si>
  <si>
    <t>Ca_23034_v1.0_kabuli</t>
  </si>
  <si>
    <t>Putative uncharacterized protein OS=Medicago truncatula GN=MTR_8g076840 PE=4 SV=1</t>
  </si>
  <si>
    <t>Ca_11850_v1.0_kabuli</t>
  </si>
  <si>
    <t>Type I inositol-1,4,5-trisphosphate 5-phosphatase CVP2 OS=Medicago truncatula GN=MTR_5g006820 PE=4 SV=1</t>
  </si>
  <si>
    <t>Ca_11617_v1.0_kabuli</t>
  </si>
  <si>
    <t>Ca_24357_v1.0_kabuli</t>
  </si>
  <si>
    <t>Putative uncharacterized protein OS=Medicago truncatula GN=MTR_3g071650 PE=4 SV=1</t>
  </si>
  <si>
    <t>Ca_19757_v1.0_kabuli</t>
  </si>
  <si>
    <t>Ca_24823_v1.0_kabuli</t>
  </si>
  <si>
    <t>Ca_00385_v1.0_kabuli</t>
  </si>
  <si>
    <t>Putative uncharacterized protein OS=Medicago truncatula GN=MTR_2g015860 PE=4 SV=1</t>
  </si>
  <si>
    <t>Ca_07049_v1.0_kabuli</t>
  </si>
  <si>
    <t>Vacuolar sorting protein 4b OS=Medicago truncatula GN=MTR_2g086160 PE=4 SV=1</t>
  </si>
  <si>
    <t>Ca_18590_v1.0_kabuli</t>
  </si>
  <si>
    <t>Ca_10465_v1.0_kabuli</t>
  </si>
  <si>
    <t>Putative uncharacterized protein OS=Medicago truncatula GN=MTR_6g015010 PE=4 SV=1</t>
  </si>
  <si>
    <t>Ca_16856_v1.0_kabuli</t>
  </si>
  <si>
    <t>Ca_00795_v1.0_kabuli</t>
  </si>
  <si>
    <t>Putative uncharacterized protein OS=Medicago truncatula GN=MTR_7g104550 PE=4 SV=1</t>
  </si>
  <si>
    <t>Ca_07248_v1.0_kabuli</t>
  </si>
  <si>
    <t>Ca_03753_v1.0_kabuli</t>
  </si>
  <si>
    <t>Ca_07815_v1.0_kabuli</t>
  </si>
  <si>
    <t>Ca_14056_v1.0_kabuli</t>
  </si>
  <si>
    <t>Ca_23009_v1.0_kabuli</t>
  </si>
  <si>
    <t>Hexokinase I OS=Medicago truncatula GN=MTR_1g025140 PE=3 SV=1</t>
  </si>
  <si>
    <t>Ca_04193_v1.0_kabuli</t>
  </si>
  <si>
    <t>NAD(P)H-quinone oxidoreductase subunit OS=Medicago truncatula GN=MTR_3g096290 PE=4 SV=1</t>
  </si>
  <si>
    <t>Ca_12650_v1.0_kabuli</t>
  </si>
  <si>
    <t>Protein disulfide isomerase-like protein OS=Glycine max GN=Gm pdil-1 PE=2 SV=1</t>
  </si>
  <si>
    <t>Ca_06347_v1.0_kabuli</t>
  </si>
  <si>
    <t>Ca_13272_v1.0_kabuli</t>
  </si>
  <si>
    <t>Ran-binding protein OS=Medicago truncatula GN=MTR_3g064940 PE=4 SV=1</t>
  </si>
  <si>
    <t>Ca_16947_v1.0_kabuli</t>
  </si>
  <si>
    <t>Putative uncharacterized protein OS=Medicago truncatula GN=MTR_8g094540 PE=4 SV=1</t>
  </si>
  <si>
    <t>Ca_09866_v1.0_kabuli</t>
  </si>
  <si>
    <t>Ca_15733_v1.0_kabuli</t>
  </si>
  <si>
    <t>Putative uncharacterized protein OS=Vitis vinifera GN=VIT_08s0007g08420 PE=4 SV=1</t>
  </si>
  <si>
    <t>Ca_23035_v1.0_kabuli</t>
  </si>
  <si>
    <t>Peroxidase OS=Medicago truncatula GN=MTR_8g076820 PE=3 SV=1</t>
  </si>
  <si>
    <t>Ca_11851_v1.0_kabuli</t>
  </si>
  <si>
    <t>12-oxophytodienoate reductase OS=Medicago truncatula GN=MTR_5g006780 PE=4 SV=1</t>
  </si>
  <si>
    <t>Ca_26110_v1.0_kabuli</t>
  </si>
  <si>
    <t>Ca_23414_v1.0_kabuli</t>
  </si>
  <si>
    <t>Ca_19758_v1.0_kabuli</t>
  </si>
  <si>
    <t>MYB transcription factor OS=Medicago truncatula GN=MTR_6g055910 PE=4 SV=1</t>
  </si>
  <si>
    <t>Ca_24824_v1.0_kabuli</t>
  </si>
  <si>
    <t>Uncharacterized protein (Fragment) OS=Prunus persica GN=PRUPE_ppa022152mg PE=4 SV=1</t>
  </si>
  <si>
    <t>Ca_00386_v1.0_kabuli</t>
  </si>
  <si>
    <t>U-box domain-containing protein OS=Medicago truncatula GN=MTR_2g015870 PE=4 SV=1</t>
  </si>
  <si>
    <t>Ca_07050_v1.0_kabuli</t>
  </si>
  <si>
    <t>Ca_18591_v1.0_kabuli</t>
  </si>
  <si>
    <t>Ca_10466_v1.0_kabuli</t>
  </si>
  <si>
    <t>UDP-glucose 6-dehydrogenase OS=Glycine max PE=3 SV=1</t>
  </si>
  <si>
    <t>Ca_16857_v1.0_kabuli</t>
  </si>
  <si>
    <t>Serine/threonine-protein phosphatase OS=Medicago truncatula GN=MTR_5g093990 PE=3 SV=1</t>
  </si>
  <si>
    <t>Ca_00796_v1.0_kabuli</t>
  </si>
  <si>
    <t>Ubiquinol-cytochrome c reductase complex protein OS=Medicago truncatula GN=MTR_7g104570 PE=4 SV=1</t>
  </si>
  <si>
    <t>Ca_19379_v1.0_kabuli</t>
  </si>
  <si>
    <t>Ca_03754_v1.0_kabuli</t>
  </si>
  <si>
    <t>Ca_07816_v1.0_kabuli</t>
  </si>
  <si>
    <t>Ca_14057_v1.0_kabuli</t>
  </si>
  <si>
    <t>Ca_23010_v1.0_kabuli</t>
  </si>
  <si>
    <t>AP-2 complex subunit sigma-1 OS=Medicago truncatula GN=MTR_1g025190 PE=2 SV=1</t>
  </si>
  <si>
    <t>Ca_04194_v1.0_kabuli</t>
  </si>
  <si>
    <t>ABC transporter I family member OS=Medicago truncatula GN=MTR_3g096300 PE=3 SV=1</t>
  </si>
  <si>
    <t>Ca_12651_v1.0_kabuli</t>
  </si>
  <si>
    <t>Ca_22476_v1.0_kabuli</t>
  </si>
  <si>
    <t>Ca_06348_v1.0_kabuli</t>
  </si>
  <si>
    <t>Ca_13273_v1.0_kabuli</t>
  </si>
  <si>
    <t>Uncharacterized protein OS=Medicago truncatula GN=MTR_3g065020 PE=2 SV=1</t>
  </si>
  <si>
    <t>Ca_16948_v1.0_kabuli</t>
  </si>
  <si>
    <t>Putative uncharacterized protein OS=Medicago truncatula GN=MTR_8g094200 PE=4 SV=1</t>
  </si>
  <si>
    <t>Ca_15734_v1.0_kabuli</t>
  </si>
  <si>
    <t>Ca_23036_v1.0_kabuli</t>
  </si>
  <si>
    <t>50S ribosomal protein L12-2 OS=Medicago truncatula GN=MTR_8g076780 PE=2 SV=1</t>
  </si>
  <si>
    <t>Ca_11852_v1.0_kabuli</t>
  </si>
  <si>
    <t>12-oxophytodienoate reductase OS=Medicago truncatula GN=MTR_5g006710 PE=4 SV=1</t>
  </si>
  <si>
    <t>Ca_26111_v1.0_kabuli</t>
  </si>
  <si>
    <t>Ca_24359_v1.0_kabuli</t>
  </si>
  <si>
    <t>Ca_23415_v1.0_kabuli</t>
  </si>
  <si>
    <t>Ca_19759_v1.0_kabuli</t>
  </si>
  <si>
    <t>Flap endonuclease GEN-like protein OS=Medicago truncatula GN=MTR_6g055360 PE=4 SV=1</t>
  </si>
  <si>
    <t>Ca_24825_v1.0_kabuli</t>
  </si>
  <si>
    <t>Ca_00387_v1.0_kabuli</t>
  </si>
  <si>
    <t>BHLH658 OS=Medicago truncatula GN=bHLH658 PE=2 SV=1</t>
  </si>
  <si>
    <t>Ca_07051_v1.0_kabuli</t>
  </si>
  <si>
    <t>Protein TRANSPARENT TESTA OS=Medicago truncatula GN=MTR_2g086230 PE=4 SV=1</t>
  </si>
  <si>
    <t>Ca_10467_v1.0_kabuli</t>
  </si>
  <si>
    <t>Ca_16858_v1.0_kabuli</t>
  </si>
  <si>
    <t>Bactericidal permeability-increasing protein OS=Medicago truncatula GN=MTR_5g093980 PE=4 SV=1</t>
  </si>
  <si>
    <t>Ca_00797_v1.0_kabuli</t>
  </si>
  <si>
    <t>1-acyl-sn-glycerol-3-phosphate acyltransferase OS=Medicago truncatula GN=MTR_7g104580 PE=4 SV=1</t>
  </si>
  <si>
    <t>Ca_07250_v1.0_kabuli</t>
  </si>
  <si>
    <t>Ca_03755_v1.0_kabuli</t>
  </si>
  <si>
    <t>Ca_07817_v1.0_kabuli</t>
  </si>
  <si>
    <t>Late embryogenesis abundant protein D-34 OS=Medicago truncatula GN=MTR_1g072090 PE=4 SV=1</t>
  </si>
  <si>
    <t>Ca_14058_v1.0_kabuli</t>
  </si>
  <si>
    <t>Ca_23011_v1.0_kabuli</t>
  </si>
  <si>
    <t>Putative uncharacterized protein OS=Medicago truncatula GN=MTR_1g025180 PE=4 SV=1</t>
  </si>
  <si>
    <t>Ca_04195_v1.0_kabuli</t>
  </si>
  <si>
    <t>Ca_12652_v1.0_kabuli</t>
  </si>
  <si>
    <t>Auxin efflux carrier component auxin transport protein OS=Medicago truncatula GN=MTR_7g074190 PE=4 SV=1</t>
  </si>
  <si>
    <t>Ca_22477_v1.0_kabuli</t>
  </si>
  <si>
    <t>Ca_06349_v1.0_kabuli</t>
  </si>
  <si>
    <t>Pleiotropic drug resistance protein OS=Medicago truncatula GN=MTR_8g069140 PE=4 SV=1</t>
  </si>
  <si>
    <t>Ca_13274_v1.0_kabuli</t>
  </si>
  <si>
    <t>U-box domain-containing protein OS=Medicago truncatula GN=MTR_3g065080 PE=4 SV=1</t>
  </si>
  <si>
    <t>Ca_16949_v1.0_kabuli</t>
  </si>
  <si>
    <t>Ca_25856_v1.0_kabuli</t>
  </si>
  <si>
    <t>Ca_09868_v1.0_kabuli</t>
  </si>
  <si>
    <t>3-hydroxy-3-methylglutaryl coenzyme A reductase OS=Medicago truncatula GN=MTR_8g072640 PE=2 SV=1</t>
  </si>
  <si>
    <t>Ca_15735_v1.0_kabuli</t>
  </si>
  <si>
    <t>WD repeat-containing protein OS=Medicago truncatula GN=MTR_8g041740 PE=4 SV=1</t>
  </si>
  <si>
    <t>Ca_23037_v1.0_kabuli</t>
  </si>
  <si>
    <t>Ca_11853_v1.0_kabuli</t>
  </si>
  <si>
    <t>ATP-dependent RNA helicase SUPV3L1 OS=Medicago truncatula GN=MTR_5g006660 PE=4 SV=1</t>
  </si>
  <si>
    <t>Ca_26112_v1.0_kabuli</t>
  </si>
  <si>
    <t>26S proteasome regulatory subunit-like protein OS=Medicago truncatula GN=MTR_7g099640 PE=1 SV=1</t>
  </si>
  <si>
    <t>Ca_24360_v1.0_kabuli</t>
  </si>
  <si>
    <t>Ca_23416_v1.0_kabuli</t>
  </si>
  <si>
    <t>Ca_19760_v1.0_kabuli</t>
  </si>
  <si>
    <t>Membrane steroid-binding protein OS=Medicago truncatula GN=MTR_6g054890 PE=2 SV=1</t>
  </si>
  <si>
    <t>Ca_26956_v1.0_kabuli</t>
  </si>
  <si>
    <t>Folylpolyglutamate synthase OS=Medicago truncatula GN=MTR_5g081250 PE=3 SV=1</t>
  </si>
  <si>
    <t>Ca_00388_v1.0_kabuli</t>
  </si>
  <si>
    <t>Cysteine proteinase OS=Medicago truncatula GN=MTR_2g015920 PE=3 SV=1</t>
  </si>
  <si>
    <t>Ca_07052_v1.0_kabuli</t>
  </si>
  <si>
    <t>Terminal flower OS=Medicago truncatula GN=MTR_2g086270 PE=4 SV=1</t>
  </si>
  <si>
    <t>Ca_18593_v1.0_kabuli</t>
  </si>
  <si>
    <t>Putative uncharacterized protein OS=Medicago truncatula GN=MTR_7g037770 PE=4 SV=1</t>
  </si>
  <si>
    <t>Ca_10468_v1.0_kabuli</t>
  </si>
  <si>
    <t>(Iso)flavonoid glycosyltransferase OS=Medicago truncatula GN=MTR_6g014290 PE=1 SV=1</t>
  </si>
  <si>
    <t>Ca_16859_v1.0_kabuli</t>
  </si>
  <si>
    <t>Ca_00798_v1.0_kabuli</t>
  </si>
  <si>
    <t>Iron-sulfur assembly protein IscA-like protein OS=Medicago truncatula GN=MTR_7g104600 PE=2 SV=1</t>
  </si>
  <si>
    <t>Ca_07251_v1.0_kabuli</t>
  </si>
  <si>
    <t>Ca_19381_v1.0_kabuli</t>
  </si>
  <si>
    <t>Ca_03756_v1.0_kabuli</t>
  </si>
  <si>
    <t>Ca_07818_v1.0_kabuli</t>
  </si>
  <si>
    <t>Ethylene receptor OS=Medicago truncatula GN=MTR_1g072110 PE=4 SV=1</t>
  </si>
  <si>
    <t>Ca_14059_v1.0_kabuli</t>
  </si>
  <si>
    <t>Ca_23012_v1.0_kabuli</t>
  </si>
  <si>
    <t>Putative uncharacterized protein OS=Medicago truncatula GN=MTR_1g025290 PE=4 SV=1</t>
  </si>
  <si>
    <t>Ca_04196_v1.0_kabuli</t>
  </si>
  <si>
    <t>Uncharacterized protein OS=Medicago truncatula GN=MTR_3g096320 PE=2 SV=1</t>
  </si>
  <si>
    <t>Ca_12653_v1.0_kabuli</t>
  </si>
  <si>
    <t>Ca_22478_v1.0_kabuli</t>
  </si>
  <si>
    <t>Pentatricopeptide repeat-containing protein OS=Medicago truncatula GN=MTR_3g033040 PE=4 SV=1</t>
  </si>
  <si>
    <t>Ca_06350_v1.0_kabuli</t>
  </si>
  <si>
    <t>Ca_13275_v1.0_kabuli</t>
  </si>
  <si>
    <t>Agamous-like MADS-box protein AGL80 OS=Medicago truncatula GN=MTR_3g065100 PE=3 SV=1</t>
  </si>
  <si>
    <t>Ca_16950_v1.0_kabuli</t>
  </si>
  <si>
    <t>Ca_25961_v1.0_kabuli</t>
  </si>
  <si>
    <t>Putative uncharacterized protein OS=Medicago truncatula GN=MTR_8g085780 PE=4 SV=1</t>
  </si>
  <si>
    <t>Ca_09869_v1.0_kabuli</t>
  </si>
  <si>
    <t>Ca_23038_v1.0_kabuli</t>
  </si>
  <si>
    <t>Ca_11854_v1.0_kabuli</t>
  </si>
  <si>
    <t>Pentatricopeptide repeat-containing protein OS=Medicago truncatula GN=MTR_5g006640 PE=4 SV=1</t>
  </si>
  <si>
    <t>Ca_26113_v1.0_kabuli</t>
  </si>
  <si>
    <t>Ca_24361_v1.0_kabuli</t>
  </si>
  <si>
    <t>Ca_19761_v1.0_kabuli</t>
  </si>
  <si>
    <t>Ca_26957_v1.0_kabuli</t>
  </si>
  <si>
    <t>Ca_00389_v1.0_kabuli</t>
  </si>
  <si>
    <t>Ca_07053_v1.0_kabuli</t>
  </si>
  <si>
    <t>Ca_10469_v1.0_kabuli</t>
  </si>
  <si>
    <t>Cytokinin-O-glucosyltransferase OS=Medicago truncatula GN=MTR_3g008010 PE=3 SV=1</t>
  </si>
  <si>
    <t>Ca_16860_v1.0_kabuli</t>
  </si>
  <si>
    <t>PHD finger protein OS=Medicago truncatula GN=MTR_5g093940 PE=4 SV=1</t>
  </si>
  <si>
    <t>Ca_00799_v1.0_kabuli</t>
  </si>
  <si>
    <t>Glucosamine 6-phosphate N-acetyltransferase OS=Medicago truncatula GN=MTR_7g104610 PE=4 SV=1</t>
  </si>
  <si>
    <t>Ca_07252_v1.0_kabuli</t>
  </si>
  <si>
    <t>Ca_19382_v1.0_kabuli</t>
  </si>
  <si>
    <t>Oxoglutarate dehydrogenase-like protein OS=Medicago truncatula GN=MTR_7g023770 PE=1 SV=1</t>
  </si>
  <si>
    <t>Ca_03757_v1.0_kabuli</t>
  </si>
  <si>
    <t>Ca_07819_v1.0_kabuli</t>
  </si>
  <si>
    <t>Putative uncharacterized protein OS=Medicago truncatula GN=MTR_1g072130 PE=4 SV=1</t>
  </si>
  <si>
    <t>Ca_14060_v1.0_kabuli</t>
  </si>
  <si>
    <t>Ca_23013_v1.0_kabuli</t>
  </si>
  <si>
    <t>Ca_04197_v1.0_kabuli</t>
  </si>
  <si>
    <t>R2r3-myb transcription factor, putative OS=Ricinus communis GN=RCOM_1463020 PE=4 SV=1</t>
  </si>
  <si>
    <t>Ca_12654_v1.0_kabuli</t>
  </si>
  <si>
    <t>Ca_22479_v1.0_kabuli</t>
  </si>
  <si>
    <t>Ca_06351_v1.0_kabuli</t>
  </si>
  <si>
    <t>Ca_13276_v1.0_kabuli</t>
  </si>
  <si>
    <t>Nicastrin OS=Medicago truncatula GN=MTR_3g065110 PE=4 SV=1</t>
  </si>
  <si>
    <t>Ca_16951_v1.0_kabuli</t>
  </si>
  <si>
    <t>Ca_25962_v1.0_kabuli</t>
  </si>
  <si>
    <t>Cysteine synthase OS=Glycine max PE=3 SV=1</t>
  </si>
  <si>
    <t>Ca_09870_v1.0_kabuli</t>
  </si>
  <si>
    <t>Putative uncharacterized protein OS=Medicago truncatula GN=MTR_8g072860 PE=4 SV=1</t>
  </si>
  <si>
    <t>Ca_23039_v1.0_kabuli</t>
  </si>
  <si>
    <t>Ca_11855_v1.0_kabuli</t>
  </si>
  <si>
    <t>Uncharacterized protein OS=Medicago truncatula GN=MTR_5g006610 PE=2 SV=1</t>
  </si>
  <si>
    <t>Ca_26114_v1.0_kabuli</t>
  </si>
  <si>
    <t>Homocitrate synthase OS=Lotus japonicus GN=Fen1 PE=2 SV=1</t>
  </si>
  <si>
    <t>Ca_24362_v1.0_kabuli</t>
  </si>
  <si>
    <t>Ca_19762_v1.0_kabuli</t>
  </si>
  <si>
    <t>Ca_00390_v1.0_kabuli</t>
  </si>
  <si>
    <t>Ca_07054_v1.0_kabuli</t>
  </si>
  <si>
    <t>Ca_18595_v1.0_kabuli</t>
  </si>
  <si>
    <t>S-adenosylmethionine synthase OS=Cicer arietinum PE=2 SV=1</t>
  </si>
  <si>
    <t>Ca_10470_v1.0_kabuli</t>
  </si>
  <si>
    <t>Cytokinin-O-glucosyltransferase OS=Medicago truncatula GN=MTR_6g014270 PE=3 SV=1</t>
  </si>
  <si>
    <t>Ca_16861_v1.0_kabuli</t>
  </si>
  <si>
    <t>Vacuolar protein sorting-associated protein VTA1-like protein OS=Medicago truncatula GN=MTR_5g093880 PE=4 SV=1</t>
  </si>
  <si>
    <t>Ca_00800_v1.0_kabuli</t>
  </si>
  <si>
    <t>Pentatricopeptide repeat-containing protein OS=Medicago truncatula GN=MTR_7g104640 PE=4 SV=1</t>
  </si>
  <si>
    <t>Ca_07253_v1.0_kabuli</t>
  </si>
  <si>
    <t>Ca_19383_v1.0_kabuli</t>
  </si>
  <si>
    <t>Ca_03758_v1.0_kabuli</t>
  </si>
  <si>
    <t>Ca_07820_v1.0_kabuli</t>
  </si>
  <si>
    <t>Ca_14061_v1.0_kabuli</t>
  </si>
  <si>
    <t>Ca_23014_v1.0_kabuli</t>
  </si>
  <si>
    <t>Putative uncharacterized protein OS=Medicago truncatula GN=MTR_1g025340 PE=4 SV=1</t>
  </si>
  <si>
    <t>Ca_04198_v1.0_kabuli</t>
  </si>
  <si>
    <t>Germin-like protein OS=Medicago truncatula GN=MTR_3g096330 PE=4 SV=1</t>
  </si>
  <si>
    <t>Ca_12655_v1.0_kabuli</t>
  </si>
  <si>
    <t>Ca_22480_v1.0_kabuli</t>
  </si>
  <si>
    <t>Ca_06352_v1.0_kabuli</t>
  </si>
  <si>
    <t>Ca_13277_v1.0_kabuli</t>
  </si>
  <si>
    <t>NADH-ubiquinone oxidoreductase subunit OS=Medicago truncatula GN=MTR_3g065130 PE=1 SV=1</t>
  </si>
  <si>
    <t>Ca_16952_v1.0_kabuli</t>
  </si>
  <si>
    <t>Ca_25963_v1.0_kabuli</t>
  </si>
  <si>
    <t>F-box/kelch-repeat protein OS=Medicago truncatula GN=MTR_8g041270 PE=4 SV=1</t>
  </si>
  <si>
    <t>Ca_09871_v1.0_kabuli</t>
  </si>
  <si>
    <t>Uncharacterized protein OS=Prunus persica GN=PRUPE_ppa007906mg PE=4 SV=1</t>
  </si>
  <si>
    <t>Ca_15738_v1.0_kabuli</t>
  </si>
  <si>
    <t>FAD-linked sulfhydryl oxidase ALR OS=Medicago truncatula GN=MTR_8g045480 PE=4 SV=1</t>
  </si>
  <si>
    <t>Ca_23040_v1.0_kabuli</t>
  </si>
  <si>
    <t>Ca_11856_v1.0_kabuli</t>
  </si>
  <si>
    <t>Putative uncharacterized protein OS=Medicago truncatula GN=MTR_5g006600 PE=4 SV=1</t>
  </si>
  <si>
    <t>Ca_26115_v1.0_kabuli</t>
  </si>
  <si>
    <t>Ca_24363_v1.0_kabuli</t>
  </si>
  <si>
    <t>Haloalkane dehalogenase OS=Medicago truncatula GN=MTR_5g056200 PE=4 SV=1</t>
  </si>
  <si>
    <t>Ca_19763_v1.0_kabuli</t>
  </si>
  <si>
    <t>RING-H2 finger protein ATL3B OS=Medicago truncatula GN=MTR_6g055030 PE=4 SV=1</t>
  </si>
  <si>
    <t>Ca_26959_v1.0_kabuli</t>
  </si>
  <si>
    <t>Putative uncharacterized protein OS=Medicago truncatula GN=MTR_8g087320 PE=4 SV=1</t>
  </si>
  <si>
    <t>Ca_00391_v1.0_kabuli</t>
  </si>
  <si>
    <t>Ca_07055_v1.0_kabuli</t>
  </si>
  <si>
    <t>Putative uncharacterized protein OS=Medicago truncatula GN=MTR_2g086300 PE=4 SV=1</t>
  </si>
  <si>
    <t>Ca_18596_v1.0_kabuli</t>
  </si>
  <si>
    <t>Ca_10471_v1.0_kabuli</t>
  </si>
  <si>
    <t>Ca_16862_v1.0_kabuli</t>
  </si>
  <si>
    <t>Microtubule-associated protein MAP65-1a OS=Medicago truncatula GN=MTR_5g093860 PE=4 SV=1</t>
  </si>
  <si>
    <t>Ca_00801_v1.0_kabuli</t>
  </si>
  <si>
    <t>Heme-binding-like protein OS=Medicago truncatula GN=MTR_7g104650 PE=4 SV=1</t>
  </si>
  <si>
    <t>Ca_07254_v1.0_kabuli</t>
  </si>
  <si>
    <t>Ca_19384_v1.0_kabuli</t>
  </si>
  <si>
    <t>Ca_03759_v1.0_kabuli</t>
  </si>
  <si>
    <t>Ca_07821_v1.0_kabuli</t>
  </si>
  <si>
    <t>Ca_14062_v1.0_kabuli</t>
  </si>
  <si>
    <t>Ca_23015_v1.0_kabuli</t>
  </si>
  <si>
    <t>Thaumatin-like protein OS=Medicago truncatula GN=MTR_1g025420 PE=4 SV=1</t>
  </si>
  <si>
    <t>Ca_04199_v1.0_kabuli</t>
  </si>
  <si>
    <t>Ca_12656_v1.0_kabuli</t>
  </si>
  <si>
    <t>DnaJ homolog subfamily B member OS=Medicago truncatula GN=MTR_3g088140 PE=4 SV=1</t>
  </si>
  <si>
    <t>Ca_22481_v1.0_kabuli</t>
  </si>
  <si>
    <t>Ca_06353_v1.0_kabuli</t>
  </si>
  <si>
    <t>Putative uncharacterized protein OS=Medicago truncatula GN=MTR_109s0001 PE=4 SV=1</t>
  </si>
  <si>
    <t>Ca_13278_v1.0_kabuli</t>
  </si>
  <si>
    <t>Ca_16953_v1.0_kabuli</t>
  </si>
  <si>
    <t>Putative uncharacterized protein OS=Medicago truncatula GN=MTR_8g094150 PE=4 SV=1</t>
  </si>
  <si>
    <t>Ca_09872_v1.0_kabuli</t>
  </si>
  <si>
    <t>Ca_15739_v1.0_kabuli</t>
  </si>
  <si>
    <t>Ca_23041_v1.0_kabuli</t>
  </si>
  <si>
    <t>Ca_11857_v1.0_kabuli</t>
  </si>
  <si>
    <t>Ca_26116_v1.0_kabuli</t>
  </si>
  <si>
    <t>Ca_24364_v1.0_kabuli</t>
  </si>
  <si>
    <t>Ca_25437_v1.0_kabuli</t>
  </si>
  <si>
    <t>Ca_00392_v1.0_kabuli</t>
  </si>
  <si>
    <t>Ca_07056_v1.0_kabuli</t>
  </si>
  <si>
    <t>Abscisic acid insensitive OS=Medicago truncatula GN=MTR_2g086340 PE=4 SV=1</t>
  </si>
  <si>
    <t>Ca_18597_v1.0_kabuli</t>
  </si>
  <si>
    <t>Ca_10472_v1.0_kabuli</t>
  </si>
  <si>
    <t>Cytokinin-O-glucosyltransferase OS=Medicago truncatula GN=MTR_6g014040 PE=4 SV=1</t>
  </si>
  <si>
    <t>Ca_16863_v1.0_kabuli</t>
  </si>
  <si>
    <t>Phosphatidate cytidylyltransferase OS=Medicago truncatula GN=MTR_5g093840 PE=3 SV=1</t>
  </si>
  <si>
    <t>Ca_00802_v1.0_kabuli</t>
  </si>
  <si>
    <t>Ca_07255_v1.0_kabuli</t>
  </si>
  <si>
    <t>Alkaline alpha-galactosidase OS=Pisum sativum GN=aGa1 PE=2 SV=1</t>
  </si>
  <si>
    <t>Ca_19385_v1.0_kabuli</t>
  </si>
  <si>
    <t>Ca_03760_v1.0_kabuli</t>
  </si>
  <si>
    <t>Ca_07822_v1.0_kabuli</t>
  </si>
  <si>
    <t>Pre-mRNA-splicing factor CLF1 OS=Medicago truncatula GN=MTR_5g009520 PE=4 SV=1</t>
  </si>
  <si>
    <t>Ca_14063_v1.0_kabuli</t>
  </si>
  <si>
    <t>Ca_23016_v1.0_kabuli</t>
  </si>
  <si>
    <t>Endoplasmin-like protein OS=Medicago truncatula GN=MTR_1g025430 PE=1 SV=1</t>
  </si>
  <si>
    <t>Ca_04200_v1.0_kabuli</t>
  </si>
  <si>
    <t>Ca_12657_v1.0_kabuli</t>
  </si>
  <si>
    <t>Ca_06354_v1.0_kabuli</t>
  </si>
  <si>
    <t>IOMT 6 OS=Medicago truncatula PE=1 SV=1</t>
  </si>
  <si>
    <t>Ca_13279_v1.0_kabuli</t>
  </si>
  <si>
    <t>Aspartic proteinase nepenthesin-1 OS=Medicago truncatula GN=MTR_3g065160 PE=4 SV=1</t>
  </si>
  <si>
    <t>Ca_16954_v1.0_kabuli</t>
  </si>
  <si>
    <t>Ca_25965_v1.0_kabuli</t>
  </si>
  <si>
    <t>Ca_09873_v1.0_kabuli</t>
  </si>
  <si>
    <t>Narbonin (Precursor) OS=Vicia narbonensis PE=1 SV=2</t>
  </si>
  <si>
    <t>Ca_15740_v1.0_kabuli</t>
  </si>
  <si>
    <t>Putative ripening related protein OS=Cicer arietinum PE=2 SV=1</t>
  </si>
  <si>
    <t>Ca_23042_v1.0_kabuli</t>
  </si>
  <si>
    <t>Ca_11858_v1.0_kabuli</t>
  </si>
  <si>
    <t>Kinase-like protein OS=Medicago truncatula GN=MTR_5g006560 PE=4 SV=1</t>
  </si>
  <si>
    <t>Ca_28117_v1.0_kabuli</t>
  </si>
  <si>
    <t>Ca_19765_v1.0_kabuli</t>
  </si>
  <si>
    <t>Ca_00393_v1.0_kabuli</t>
  </si>
  <si>
    <t>Ca_07057_v1.0_kabuli</t>
  </si>
  <si>
    <t>BZIP transcription factor OS=Medicago truncatula GN=MTR_2g086420 PE=4 SV=1</t>
  </si>
  <si>
    <t>Ca_10473_v1.0_kabuli</t>
  </si>
  <si>
    <t>Glycosyltransferase CAZy family GT8 OS=Medicago truncatula GN=MTR_6g013840 PE=4 SV=1</t>
  </si>
  <si>
    <t>Ca_16864_v1.0_kabuli</t>
  </si>
  <si>
    <t>Trigger factor OS=Medicago truncatula GN=MTR_5g093830 PE=1 SV=1</t>
  </si>
  <si>
    <t>Ca_00803_v1.0_kabuli</t>
  </si>
  <si>
    <t>Putative uncharacterized protein OS=Medicago truncatula GN=MTR_7g104720 PE=4 SV=1</t>
  </si>
  <si>
    <t>Ca_07256_v1.0_kabuli</t>
  </si>
  <si>
    <t>Calcium-dependent calmodulin-independent protein kinase isoform 2 OS=Cicer arietinum GN=CDPK2 PE=2 SV=2</t>
  </si>
  <si>
    <t>Ca_19386_v1.0_kabuli</t>
  </si>
  <si>
    <t>Ca_03761_v1.0_kabuli</t>
  </si>
  <si>
    <t>Ca_07823_v1.0_kabuli</t>
  </si>
  <si>
    <t>Ca_14064_v1.0_kabuli</t>
  </si>
  <si>
    <t>Importin subunit alpha OS=Glycine max PE=3 SV=2</t>
  </si>
  <si>
    <t>Ca_23017_v1.0_kabuli</t>
  </si>
  <si>
    <t>Putative uncharacterized protein OS=Medicago truncatula GN=MTR_1g025490 PE=4 SV=1</t>
  </si>
  <si>
    <t>Ca_04201_v1.0_kabuli</t>
  </si>
  <si>
    <t>U-box domain-containing protein OS=Medicago truncatula GN=MTR_3g096370 PE=4 SV=1</t>
  </si>
  <si>
    <t>Ca_12658_v1.0_kabuli</t>
  </si>
  <si>
    <t>Ca_22483_v1.0_kabuli</t>
  </si>
  <si>
    <t>Ca_06355_v1.0_kabuli</t>
  </si>
  <si>
    <t>Ca_13280_v1.0_kabuli</t>
  </si>
  <si>
    <t>Splicing factor 3B subunit OS=Medicago truncatula GN=MTR_3g065190 PE=4 SV=1</t>
  </si>
  <si>
    <t>Ca_16955_v1.0_kabuli</t>
  </si>
  <si>
    <t>Ca_25966_v1.0_kabuli</t>
  </si>
  <si>
    <t>Delta 1-pyrroline-5-carboxylate synthetase (Fragment) OS=Glycine max GN=p5cs PE=4 SV=1</t>
  </si>
  <si>
    <t>Ca_15741_v1.0_kabuli</t>
  </si>
  <si>
    <t>Putative Bet v I family protein (Fragment) OS=Cicer arietinum GN=bet PE=2 SV=1</t>
  </si>
  <si>
    <t>Ca_23043_v1.0_kabuli</t>
  </si>
  <si>
    <t>Ca_11859_v1.0_kabuli</t>
  </si>
  <si>
    <t>Putative uncharacterized protein OS=Medicago truncatula GN=MTR_5g006540 PE=4 SV=1</t>
  </si>
  <si>
    <t>Ca_22947_v1.0_kabuli</t>
  </si>
  <si>
    <t>Ca_25439_v1.0_kabuli</t>
  </si>
  <si>
    <t>Ca_25009_v1.0_kabuli</t>
  </si>
  <si>
    <t>Ca_00394_v1.0_kabuli</t>
  </si>
  <si>
    <t>Ca_07058_v1.0_kabuli</t>
  </si>
  <si>
    <t>Two-component response regulator ARR18 OS=Medicago truncatula GN=MTR_2g086450 PE=2 SV=1</t>
  </si>
  <si>
    <t>Ca_18599_v1.0_kabuli</t>
  </si>
  <si>
    <t>Glycosyltransferase GT03H24 OS=Pueraria montana var. lobata PE=2 SV=1</t>
  </si>
  <si>
    <t>Ca_10474_v1.0_kabuli</t>
  </si>
  <si>
    <t>Membrane-anchored ubiquitin-fold protein OS=Medicago truncatula GN=MTR_6g013820 PE=4 SV=1</t>
  </si>
  <si>
    <t>Ca_16865_v1.0_kabuli</t>
  </si>
  <si>
    <t>EH-domain-containing protein OS=Medicago truncatula GN=MTR_5g093720 PE=4 SV=1</t>
  </si>
  <si>
    <t>Ca_00804_v1.0_kabuli</t>
  </si>
  <si>
    <t>Ca_07257_v1.0_kabuli</t>
  </si>
  <si>
    <t>Ca_19387_v1.0_kabuli</t>
  </si>
  <si>
    <t>Pentatricopeptide repeat-containing protein OS=Medicago truncatula GN=MTR_3g026690 PE=4 SV=1</t>
  </si>
  <si>
    <t>Ca_03762_v1.0_kabuli</t>
  </si>
  <si>
    <t>Ca_14151_v1.0_kabuli</t>
  </si>
  <si>
    <t>Ca_23018_v1.0_kabuli</t>
  </si>
  <si>
    <t>Putative uncharacterized protein OS=Medicago truncatula GN=MTR_1g025500 PE=4 SV=1</t>
  </si>
  <si>
    <t>Ca_04202_v1.0_kabuli</t>
  </si>
  <si>
    <t>Cation proton exchanger OS=Medicago truncatula GN=MTR_3g096380 PE=4 SV=1</t>
  </si>
  <si>
    <t>Ca_12659_v1.0_kabuli</t>
  </si>
  <si>
    <t>Replication factor C subunit OS=Medicago truncatula GN=MTR_3g088120 PE=4 SV=1</t>
  </si>
  <si>
    <t>Ca_22484_v1.0_kabuli</t>
  </si>
  <si>
    <t>Ca_06356_v1.0_kabuli</t>
  </si>
  <si>
    <t>Ca_13281_v1.0_kabuli</t>
  </si>
  <si>
    <t>Kinesin light chain OS=Medicago truncatula GN=MTR_3g065220 PE=2 SV=1</t>
  </si>
  <si>
    <t>Ca_17390_v1.0_kabuli</t>
  </si>
  <si>
    <t>Ca_25967_v1.0_kabuli</t>
  </si>
  <si>
    <t>Delta-1-pyrroline-5-carboxylate synthetase 3 variant a OS=Medicago truncatula GN=P5CS3 PE=4 SV=1</t>
  </si>
  <si>
    <t>Ca_09875_v1.0_kabuli</t>
  </si>
  <si>
    <t>Structural maintenance of chromosomes protein OS=Medicago truncatula GN=MTR_8g072890 PE=3 SV=1</t>
  </si>
  <si>
    <t>Ca_15742_v1.0_kabuli</t>
  </si>
  <si>
    <t>Ca_23044_v1.0_kabuli</t>
  </si>
  <si>
    <t>Ca_11860_v1.0_kabuli</t>
  </si>
  <si>
    <t>Lin-54-like protein OS=Medicago truncatula GN=MTR_5g006530 PE=4 SV=1</t>
  </si>
  <si>
    <t>Ca_22948_v1.0_kabuli</t>
  </si>
  <si>
    <t>Ca_25440_v1.0_kabuli</t>
  </si>
  <si>
    <t>Ca_19767_v1.0_kabuli</t>
  </si>
  <si>
    <t>Ca_25010_v1.0_kabuli</t>
  </si>
  <si>
    <t>Ca_00395_v1.0_kabuli</t>
  </si>
  <si>
    <t>Ca_07059_v1.0_kabuli</t>
  </si>
  <si>
    <t>Soft fertilization envelope protein OS=Medicago truncatula GN=MTR_2g086480 PE=4 SV=1</t>
  </si>
  <si>
    <t>Ca_10475_v1.0_kabuli</t>
  </si>
  <si>
    <t>Chaperone protein clpB OS=Medicago truncatula GN=MTR_6g013660 PE=1 SV=1</t>
  </si>
  <si>
    <t>Ca_16866_v1.0_kabuli</t>
  </si>
  <si>
    <t>Ca_00805_v1.0_kabuli</t>
  </si>
  <si>
    <t>Ca_07258_v1.0_kabuli</t>
  </si>
  <si>
    <t>Ca_03763_v1.0_kabuli</t>
  </si>
  <si>
    <t>Histone H1 OS=Cicer arietinum PE=2 SV=1</t>
  </si>
  <si>
    <t>Ca_07825_v1.0_kabuli</t>
  </si>
  <si>
    <t>Ca_14152_v1.0_kabuli</t>
  </si>
  <si>
    <t>Ca_23019_v1.0_kabuli</t>
  </si>
  <si>
    <t>Ca_04203_v1.0_kabuli</t>
  </si>
  <si>
    <t>2-oxoisovalerate dehydrogenase subunit alpha OS=Medicago truncatula GN=MTR_3g096390 PE=4 SV=1</t>
  </si>
  <si>
    <t>Ca_12660_v1.0_kabuli</t>
  </si>
  <si>
    <t>NAC family transcription factor 5 OS=Cicer arietinum GN=NAC5 PE=4 SV=1</t>
  </si>
  <si>
    <t>Ca_22485_v1.0_kabuli</t>
  </si>
  <si>
    <t>Dihydrodipicolinate synthase OS=Medicago truncatula GN=MTR_7g075090 PE=4 SV=1</t>
  </si>
  <si>
    <t>Ca_06357_v1.0_kabuli</t>
  </si>
  <si>
    <t>Cytochrome P450 OS=Cicer arietinum GN=cyp93C3 PE=2 SV=1</t>
  </si>
  <si>
    <t>Ca_13282_v1.0_kabuli</t>
  </si>
  <si>
    <t>Glutamine synthetase OS=Medicago truncatula GN=MTR_3g065250 PE=1 SV=1</t>
  </si>
  <si>
    <t>Ca_17391_v1.0_kabuli</t>
  </si>
  <si>
    <t>Uncharacterized protein OS=Prunus persica GN=PRUPE_ppa008038mg PE=4 SV=1</t>
  </si>
  <si>
    <t>Ca_25968_v1.0_kabuli</t>
  </si>
  <si>
    <t>Ca_09876_v1.0_kabuli</t>
  </si>
  <si>
    <t>Leucine-rich repeat-containing protein OS=Medicago truncatula GN=MTR_8g072950 PE=4 SV=1</t>
  </si>
  <si>
    <t>Ca_23045_v1.0_kabuli</t>
  </si>
  <si>
    <t>Beta-galactosidase OS=Glycine max PE=3 SV=1</t>
  </si>
  <si>
    <t>Ca_11861_v1.0_kabuli</t>
  </si>
  <si>
    <t>N-acetyltransferase, putative OS=Medicago truncatula GN=MTR_5g006520 PE=4 SV=1</t>
  </si>
  <si>
    <t>Ca_22949_v1.0_kabuli</t>
  </si>
  <si>
    <t>Ca_25271_v1.0_kabuli</t>
  </si>
  <si>
    <t>Ca_25441_v1.0_kabuli</t>
  </si>
  <si>
    <t>Ca_25011_v1.0_kabuli</t>
  </si>
  <si>
    <t>Ca_00396_v1.0_kabuli</t>
  </si>
  <si>
    <t>Ca_07060_v1.0_kabuli</t>
  </si>
  <si>
    <t>Ribosomal protein OS=Lotus japonicus PE=2 SV=1</t>
  </si>
  <si>
    <t>Ca_10476_v1.0_kabuli</t>
  </si>
  <si>
    <t>Ca_16867_v1.0_kabuli</t>
  </si>
  <si>
    <t>Adenylyltransferase and sulfurtransferase MOCS3 OS=Medicago truncatula GN=MTR_5g093580 PE=4 SV=1</t>
  </si>
  <si>
    <t>Ca_00806_v1.0_kabuli</t>
  </si>
  <si>
    <t>RNA-binding protein OS=Medicago truncatula GN=MTR_7g104800 PE=4 SV=1</t>
  </si>
  <si>
    <t>Ca_07259_v1.0_kabuli</t>
  </si>
  <si>
    <t>Guanylate kinase OS=Medicago truncatula GN=MTR_7g092020 PE=4 SV=1</t>
  </si>
  <si>
    <t>Ca_19389_v1.0_kabuli</t>
  </si>
  <si>
    <t>S-locus F-Box protein c OS=Medicago truncatula GN=MTR_7g023950 PE=4 SV=1</t>
  </si>
  <si>
    <t>Ca_03764_v1.0_kabuli</t>
  </si>
  <si>
    <t>Ca_07826_v1.0_kabuli</t>
  </si>
  <si>
    <t>Uncharacterized protein OS=Medicago truncatula GN=MTR_1g072140 PE=2 SV=1</t>
  </si>
  <si>
    <t>Ca_23020_v1.0_kabuli</t>
  </si>
  <si>
    <t>Ca_04204_v1.0_kabuli</t>
  </si>
  <si>
    <t>ABC transporter G family member OS=Medicago truncatula GN=MTR_3g096410 PE=3 SV=1</t>
  </si>
  <si>
    <t>Ca_12661_v1.0_kabuli</t>
  </si>
  <si>
    <t>RING finger protein OS=Medicago truncatula GN=MTR_3g088100 PE=4 SV=1</t>
  </si>
  <si>
    <t>Ca_22486_v1.0_kabuli</t>
  </si>
  <si>
    <t>Uncharacterized protein (Fragment) OS=Pelodiscus sinensis PE=4 SV=1</t>
  </si>
  <si>
    <t>Ca_06358_v1.0_kabuli</t>
  </si>
  <si>
    <t>Ca_13283_v1.0_kabuli</t>
  </si>
  <si>
    <t>Condensin complex subunit OS=Medicago truncatula GN=MTR_3g065300 PE=4 SV=1</t>
  </si>
  <si>
    <t>Ca_17392_v1.0_kabuli</t>
  </si>
  <si>
    <t>Ca_25977_v1.0_kabuli</t>
  </si>
  <si>
    <t>Ca_09877_v1.0_kabuli</t>
  </si>
  <si>
    <t>MYB transcription factor OS=Medicago truncatula GN=MTR_8g073050 PE=4 SV=1</t>
  </si>
  <si>
    <t>Ca_23046_v1.0_kabuli</t>
  </si>
  <si>
    <t>Ca_11862_v1.0_kabuli</t>
  </si>
  <si>
    <t>N-acetyltransferase, putative OS=Medicago truncatula GN=MTR_5g006450 PE=4 SV=1</t>
  </si>
  <si>
    <t>Ca_22950_v1.0_kabuli</t>
  </si>
  <si>
    <t>Ca_25272_v1.0_kabuli</t>
  </si>
  <si>
    <t>Ca_25442_v1.0_kabuli</t>
  </si>
  <si>
    <t>Putative uncharacterized protein OS=Vitis vinifera GN=VIT_05s0051g00070 PE=4 SV=1</t>
  </si>
  <si>
    <t>Ca_19769_v1.0_kabuli</t>
  </si>
  <si>
    <t>Uncharacterized protein OS=Medicago truncatula GN=MTR_036s0041 PE=2 SV=1</t>
  </si>
  <si>
    <t>Ca_25012_v1.0_kabuli</t>
  </si>
  <si>
    <t>Ca_00397_v1.0_kabuli</t>
  </si>
  <si>
    <t>Cysteine proteinase OS=Medicago truncatula GN=MTR_060s0016 PE=3 SV=1</t>
  </si>
  <si>
    <t>Ca_07061_v1.0_kabuli</t>
  </si>
  <si>
    <t>Ca_10477_v1.0_kabuli</t>
  </si>
  <si>
    <t>Putative uncharacterized protein OS=Medicago truncatula GN=MTR_6g013530 PE=4 SV=1</t>
  </si>
  <si>
    <t>Ca_16868_v1.0_kabuli</t>
  </si>
  <si>
    <t>Aspartate carbamoyltransferase OS=Medicago truncatula GN=MTR_5g093570 PE=3 SV=1</t>
  </si>
  <si>
    <t>Ca_00807_v1.0_kabuli</t>
  </si>
  <si>
    <t>Putative uncharacterized protein OS=Medicago truncatula GN=MTR_7g104870 PE=4 SV=1</t>
  </si>
  <si>
    <t>Ca_07260_v1.0_kabuli</t>
  </si>
  <si>
    <t>Apple; Protein kinase; EGF-like, subtype 2; Curculin-like (Mannose-binding) lectin OS=Medicago truncatula GN=MTR_7g092050 PE=4 SV=1</t>
  </si>
  <si>
    <t>Ca_03765_v1.0_kabuli</t>
  </si>
  <si>
    <t>Ca_07827_v1.0_kabuli</t>
  </si>
  <si>
    <t>Protein TIME FOR COFFEE OS=Medicago truncatula GN=MTR_1g072160 PE=4 SV=1</t>
  </si>
  <si>
    <t>Ca_23021_v1.0_kabuli</t>
  </si>
  <si>
    <t>Vacuolar protein sorting OS=Medicago truncatula GN=MTR_1g025610 PE=4 SV=1</t>
  </si>
  <si>
    <t>Ca_04205_v1.0_kabuli</t>
  </si>
  <si>
    <t>Pentatricopeptide repeat-containing protein OS=Medicago truncatula GN=MTR_3g096420 PE=4 SV=1</t>
  </si>
  <si>
    <t>Ca_12662_v1.0_kabuli</t>
  </si>
  <si>
    <t>Ca_06359_v1.0_kabuli</t>
  </si>
  <si>
    <t>Caffeate O-methyltransferase-1 OS=Medicago truncatula GN=MTR_7g024520 PE=4 SV=1</t>
  </si>
  <si>
    <t>Ca_13284_v1.0_kabuli</t>
  </si>
  <si>
    <t>Nudix hydrolase OS=Medicago truncatula GN=MTR_3g065330 PE=2 SV=1</t>
  </si>
  <si>
    <t>Ca_17393_v1.0_kabuli</t>
  </si>
  <si>
    <t>Ca_09878_v1.0_kabuli</t>
  </si>
  <si>
    <t>Ca_15745_v1.0_kabuli</t>
  </si>
  <si>
    <t>Embryonic abundant-like protein OS=Medicago truncatula GN=MTR_8g045890 PE=4 SV=1</t>
  </si>
  <si>
    <t>Ca_23311_v1.0_kabuli</t>
  </si>
  <si>
    <t>Ca_11863_v1.0_kabuli</t>
  </si>
  <si>
    <t>Ca_22951_v1.0_kabuli</t>
  </si>
  <si>
    <t>Receptor-like protein kinase OS=Medicago truncatula GN=MTR_7g030070 PE=4 SV=1</t>
  </si>
  <si>
    <t>Ca_19770_v1.0_kabuli</t>
  </si>
  <si>
    <t>Ca_25013_v1.0_kabuli</t>
  </si>
  <si>
    <t>Ca_00398_v1.0_kabuli</t>
  </si>
  <si>
    <t>Protein STRUBBELIG-RECEPTOR FAMILY OS=Medicago truncatula GN=MTR_060s0009 PE=4 SV=1</t>
  </si>
  <si>
    <t>Ca_07062_v1.0_kabuli</t>
  </si>
  <si>
    <t>Calpain-B OS=Medicago truncatula GN=MTR_2g086560 PE=4 SV=1</t>
  </si>
  <si>
    <t>Ca_10478_v1.0_kabuli</t>
  </si>
  <si>
    <t>Ca_16869_v1.0_kabuli</t>
  </si>
  <si>
    <t>Putative uncharacterized protein OS=Medicago truncatula GN=MTR_5g093560 PE=4 SV=1</t>
  </si>
  <si>
    <t>Ca_00808_v1.0_kabuli</t>
  </si>
  <si>
    <t>Signal recognition particle 54 kDa protein OS=Medicago truncatula GN=MTR_7g104890 PE=1 SV=1</t>
  </si>
  <si>
    <t>Ca_07261_v1.0_kabuli</t>
  </si>
  <si>
    <t>Zinc finger CCCH domain-containing protein OS=Medicago truncatula GN=MTR_7g092070 PE=4 SV=1</t>
  </si>
  <si>
    <t>Ca_19391_v1.0_kabuli</t>
  </si>
  <si>
    <t>Ca_03766_v1.0_kabuli</t>
  </si>
  <si>
    <t>Ca_07828_v1.0_kabuli</t>
  </si>
  <si>
    <t>Ca_23022_v1.0_kabuli</t>
  </si>
  <si>
    <t>Putative uncharacterized protein OS=Medicago truncatula GN=MTR_1g025620 PE=4 SV=1</t>
  </si>
  <si>
    <t>Ca_04206_v1.0_kabuli</t>
  </si>
  <si>
    <t>Pentatricopeptide repeat-containing protein OS=Medicago truncatula GN=MTR_3g096440 PE=4 SV=1</t>
  </si>
  <si>
    <t>Ca_12663_v1.0_kabuli</t>
  </si>
  <si>
    <t>TLC domain-containing protein OS=Medicago truncatula GN=MTR_3g088060 PE=4 SV=1</t>
  </si>
  <si>
    <t>Ca_22488_v1.0_kabuli</t>
  </si>
  <si>
    <t>Ca_06360_v1.0_kabuli</t>
  </si>
  <si>
    <t>Uncharacterized protein (Fragment) OS=Prunus persica GN=PRUPE_ppa016789mg PE=3 SV=1</t>
  </si>
  <si>
    <t>Ca_13285_v1.0_kabuli</t>
  </si>
  <si>
    <t>Cysteine-rich repeat secretory protein OS=Medicago truncatula GN=MTR_3g065370 PE=4 SV=1</t>
  </si>
  <si>
    <t>Ca_17394_v1.0_kabuli</t>
  </si>
  <si>
    <t>Ca_25979_v1.0_kabuli</t>
  </si>
  <si>
    <t>Ca_09879_v1.0_kabuli</t>
  </si>
  <si>
    <t>Ca_15746_v1.0_kabuli</t>
  </si>
  <si>
    <t>Ca_11864_v1.0_kabuli</t>
  </si>
  <si>
    <t>40S ribosomal protein S3a OS=Medicago truncatula GN=MTR_5g006440 PE=1 SV=1</t>
  </si>
  <si>
    <t>Ca_22952_v1.0_kabuli</t>
  </si>
  <si>
    <t>GPI ethanolamine phosphate transferase OS=Medicago truncatula GN=MTR_7g030060 PE=4 SV=1</t>
  </si>
  <si>
    <t>Ca_25444_v1.0_kabuli</t>
  </si>
  <si>
    <t>Ca_19771_v1.0_kabuli</t>
  </si>
  <si>
    <t>Ca_25014_v1.0_kabuli</t>
  </si>
  <si>
    <t>Ca_00399_v1.0_kabuli</t>
  </si>
  <si>
    <t>Transcription factor TGA5 OS=Medicago truncatula GN=MTR_060s0008 PE=4 SV=1</t>
  </si>
  <si>
    <t>Ca_07063_v1.0_kabuli</t>
  </si>
  <si>
    <t>Rho GTPase activating protein OS=Medicago truncatula GN=MTR_2g086580 PE=4 SV=1</t>
  </si>
  <si>
    <t>Ca_18604_v1.0_kabuli</t>
  </si>
  <si>
    <t>Ca_10479_v1.0_kabuli</t>
  </si>
  <si>
    <t>Putative uncharacterized protein OS=Medicago truncatula GN=MTR_6g013750 PE=4 SV=1</t>
  </si>
  <si>
    <t>Ca_16870_v1.0_kabuli</t>
  </si>
  <si>
    <t>Dopamine beta-monooxygenase OS=Medicago truncatula GN=MTR_5g093520 PE=4 SV=1</t>
  </si>
  <si>
    <t>Ca_00809_v1.0_kabuli</t>
  </si>
  <si>
    <t>Rho GTPase-activating protein OS=Medicago truncatula GN=MTR_7g104900 PE=4 SV=1</t>
  </si>
  <si>
    <t>Ca_07262_v1.0_kabuli</t>
  </si>
  <si>
    <t>Pentatricopeptide repeat-containing protein OS=Medicago truncatula GN=MTR_7g092100 PE=4 SV=1</t>
  </si>
  <si>
    <t>Ca_19392_v1.0_kabuli</t>
  </si>
  <si>
    <t>Putative uncharacterized protein OS=Medicago truncatula GN=MTR_7g024000 PE=4 SV=1</t>
  </si>
  <si>
    <t>Ca_03767_v1.0_kabuli</t>
  </si>
  <si>
    <t>Ca_07829_v1.0_kabuli</t>
  </si>
  <si>
    <t>Ca_23023_v1.0_kabuli</t>
  </si>
  <si>
    <t>GDSL esterase/lipase OS=Medicago truncatula GN=MTR_1g025700 PE=4 SV=1</t>
  </si>
  <si>
    <t>Ca_04207_v1.0_kabuli</t>
  </si>
  <si>
    <t>Ca_12664_v1.0_kabuli</t>
  </si>
  <si>
    <t>Photosystem II 22 kDa protein OS=Medicago truncatula GN=MTR_3g088040 PE=2 SV=1</t>
  </si>
  <si>
    <t>Ca_22489_v1.0_kabuli</t>
  </si>
  <si>
    <t>Uncharacterized protein OS=Prunus persica GN=PRUPE_ppa025181mg PE=3 SV=1</t>
  </si>
  <si>
    <t>Ca_06361_v1.0_kabuli</t>
  </si>
  <si>
    <t>Ca_13286_v1.0_kabuli</t>
  </si>
  <si>
    <t>Ca_17395_v1.0_kabuli</t>
  </si>
  <si>
    <t>Ca_09880_v1.0_kabuli</t>
  </si>
  <si>
    <t>Monosaccharide-sensing protein OS=Medicago truncatula GN=MTR_8g073100 PE=3 SV=1</t>
  </si>
  <si>
    <t>Ca_15747_v1.0_kabuli</t>
  </si>
  <si>
    <t>Ca_23313_v1.0_kabuli</t>
  </si>
  <si>
    <t>Ca_11865_v1.0_kabuli</t>
  </si>
  <si>
    <t>Putative uncharacterized protein OS=Medicago truncatula GN=MTR_5g006400 PE=4 SV=1</t>
  </si>
  <si>
    <t>Ca_22953_v1.0_kabuli</t>
  </si>
  <si>
    <t>Protein CREG1 OS=Medicago truncatula GN=MTR_7g030020 PE=4 SV=1</t>
  </si>
  <si>
    <t>Ca_27544_v1.0_kabuli</t>
  </si>
  <si>
    <t>Ca_19772_v1.0_kabuli</t>
  </si>
  <si>
    <t>Ca_25015_v1.0_kabuli</t>
  </si>
  <si>
    <t>Ca_00400_v1.0_kabuli</t>
  </si>
  <si>
    <t>Ca_07064_v1.0_kabuli</t>
  </si>
  <si>
    <t>Putative uncharacterized protein OS=Medicago truncatula GN=MTR_2g086590 PE=4 SV=1</t>
  </si>
  <si>
    <t>Ca_18605_v1.0_kabuli</t>
  </si>
  <si>
    <t>Ca_10480_v1.0_kabuli</t>
  </si>
  <si>
    <t>CCP OS=Medicago truncatula GN=MTR_6g013720 PE=2 SV=1</t>
  </si>
  <si>
    <t>Ca_16871_v1.0_kabuli</t>
  </si>
  <si>
    <t>Ca_00810_v1.0_kabuli</t>
  </si>
  <si>
    <t>Like-Sm ribonucleoprotein-related, core OS=Medicago truncatula GN=MTR_7g104930 PE=4 SV=1</t>
  </si>
  <si>
    <t>Ca_07263_v1.0_kabuli</t>
  </si>
  <si>
    <t>Ca_19393_v1.0_kabuli</t>
  </si>
  <si>
    <t>Ca_03768_v1.0_kabuli</t>
  </si>
  <si>
    <t>Calcium-responsive transactivator OS=Medicago truncatula GN=MTR_1g080590 PE=4 SV=1</t>
  </si>
  <si>
    <t>Ca_07830_v1.0_kabuli</t>
  </si>
  <si>
    <t>Ran GTPase activating protein OS=Medicago truncatula GN=MTR_1g072250 PE=4 SV=1</t>
  </si>
  <si>
    <t>Ca_14157_v1.0_kabuli</t>
  </si>
  <si>
    <t>Ca_23024_v1.0_kabuli</t>
  </si>
  <si>
    <t>Ca_12665_v1.0_kabuli</t>
  </si>
  <si>
    <t>Putative uncharacterized protein OS=Medicago truncatula GN=MTR_3g088030 PE=4 SV=1</t>
  </si>
  <si>
    <t>Ca_22490_v1.0_kabuli</t>
  </si>
  <si>
    <t>Ca_06362_v1.0_kabuli</t>
  </si>
  <si>
    <t>Ca_13287_v1.0_kabuli</t>
  </si>
  <si>
    <t>Glucan endo-1,3-beta-glucosidase OS=Medicago truncatula GN=MTR_3g065460 PE=3 SV=1</t>
  </si>
  <si>
    <t>Ca_17396_v1.0_kabuli</t>
  </si>
  <si>
    <t>Ca_25981_v1.0_kabuli</t>
  </si>
  <si>
    <t>Ca_09881_v1.0_kabuli</t>
  </si>
  <si>
    <t>Putative uncharacterized protein OS=Medicago truncatula GN=MTR_8g073110 PE=4 SV=1</t>
  </si>
  <si>
    <t>Ca_15748_v1.0_kabuli</t>
  </si>
  <si>
    <t>Ca_11866_v1.0_kabuli</t>
  </si>
  <si>
    <t>Calmodulin protein kinase OS=Medicago truncatula GN=MTR_5g006390 PE=4 SV=1</t>
  </si>
  <si>
    <t>Ca_22954_v1.0_kabuli</t>
  </si>
  <si>
    <t>Putative uncharacterized protein OS=Medicago truncatula GN=MTR_7g030010 PE=4 SV=1</t>
  </si>
  <si>
    <t>Ca_25276_v1.0_kabuli</t>
  </si>
  <si>
    <t>Ca_27545_v1.0_kabuli</t>
  </si>
  <si>
    <t>Ca_19773_v1.0_kabuli</t>
  </si>
  <si>
    <t>Ca_25016_v1.0_kabuli</t>
  </si>
  <si>
    <t>Cysteine-rich receptor-like protein kinase OS=Medicago truncatula GN=MTR_086s0003 PE=4 SV=1</t>
  </si>
  <si>
    <t>Ca_00401_v1.0_kabuli</t>
  </si>
  <si>
    <t>CBL-interacting protein kinase OS=Medicago truncatula GN=MTR_060s0011 PE=4 SV=1</t>
  </si>
  <si>
    <t>Ca_07065_v1.0_kabuli</t>
  </si>
  <si>
    <t>N-carbamoylputrescine amidase OS=Medicago truncatula GN=MTR_2g086600 PE=4 SV=1</t>
  </si>
  <si>
    <t>Ca_18606_v1.0_kabuli</t>
  </si>
  <si>
    <t>Ca_10481_v1.0_kabuli</t>
  </si>
  <si>
    <t>Ca_16872_v1.0_kabuli</t>
  </si>
  <si>
    <t>Endoribonuclease Dicer-like protein OS=Medicago truncatula GN=MTR_3g096700 PE=4 SV=1</t>
  </si>
  <si>
    <t>Ca_00811_v1.0_kabuli</t>
  </si>
  <si>
    <t>Putative uncharacterized protein OS=Medicago truncatula GN=MTR_7g104960 PE=4 SV=1</t>
  </si>
  <si>
    <t>Ca_07264_v1.0_kabuli</t>
  </si>
  <si>
    <t>Dehydration-responsive element-binding protein 2F OS=Medicago truncatula GN=MTR_7g092190 PE=4 SV=1</t>
  </si>
  <si>
    <t>Ca_03769_v1.0_kabuli</t>
  </si>
  <si>
    <t>Uncharacterized protein OS=Brassica rapa subsp. pekinensis GN=Bra030739 PE=4 SV=1</t>
  </si>
  <si>
    <t>Ca_07831_v1.0_kabuli</t>
  </si>
  <si>
    <t>MRNA-binding protein OS=Medicago truncatula GN=MTR_1g072260 PE=1 SV=1</t>
  </si>
  <si>
    <t>Ca_23025_v1.0_kabuli</t>
  </si>
  <si>
    <t>GDSL esterase/lipase OS=Medicago truncatula GN=MTR_1g025760 PE=4 SV=1</t>
  </si>
  <si>
    <t>Ca_04209_v1.0_kabuli</t>
  </si>
  <si>
    <t>Ankyrin-like protein OS=Medicago truncatula GN=MTR_3g096480 PE=4 SV=1</t>
  </si>
  <si>
    <t>Ca_22491_v1.0_kabuli</t>
  </si>
  <si>
    <t>Ca_06363_v1.0_kabuli</t>
  </si>
  <si>
    <t>Ca_13288_v1.0_kabuli</t>
  </si>
  <si>
    <t>Ca_17397_v1.0_kabuli</t>
  </si>
  <si>
    <t>Ca_25982_v1.0_kabuli</t>
  </si>
  <si>
    <t>Ca_09882_v1.0_kabuli</t>
  </si>
  <si>
    <t>Ring finger protein OS=Medicago truncatula GN=MTR_8g073120 PE=4 SV=1</t>
  </si>
  <si>
    <t>Ca_15749_v1.0_kabuli</t>
  </si>
  <si>
    <t>Ca_11867_v1.0_kabuli</t>
  </si>
  <si>
    <t>Pre-rRNA-processing protein TSR2-like protein OS=Medicago truncatula GN=MTR_5g006380 PE=4 SV=1</t>
  </si>
  <si>
    <t>Ca_25277_v1.0_kabuli</t>
  </si>
  <si>
    <t>Ca_27192_v1.0_kabuli</t>
  </si>
  <si>
    <t>VQ motif family protein expressed OS=Medicago truncatula GN=MTR_5g063310 PE=4 SV=1</t>
  </si>
  <si>
    <t>Ca_19774_v1.0_kabuli</t>
  </si>
  <si>
    <t>Ca_25017_v1.0_kabuli</t>
  </si>
  <si>
    <t>Prohibitin OS=Medicago truncatula GN=MTR_8g046300 PE=4 SV=1</t>
  </si>
  <si>
    <t>Ca_00402_v1.0_kabuli</t>
  </si>
  <si>
    <t>Ca_07066_v1.0_kabuli</t>
  </si>
  <si>
    <t>40S ribosomal protein S25-2 OS=Medicago truncatula GN=MTR_4g070600 PE=4 SV=1</t>
  </si>
  <si>
    <t>Ca_18607_v1.0_kabuli</t>
  </si>
  <si>
    <t>Ca_10482_v1.0_kabuli</t>
  </si>
  <si>
    <t>Ca_16873_v1.0_kabuli</t>
  </si>
  <si>
    <t>Putative uncharacterized protein OS=Medicago truncatula GN=MTR_5g093430 PE=4 SV=1</t>
  </si>
  <si>
    <t>Ca_00812_v1.0_kabuli</t>
  </si>
  <si>
    <t>125 kDa kinesin-related protein OS=Medicago truncatula GN=MTR_7g105030 PE=3 SV=1</t>
  </si>
  <si>
    <t>Ca_07265_v1.0_kabuli</t>
  </si>
  <si>
    <t>DNA-binding protein SMUBP-2 OS=Medicago truncatula GN=MTR_7g092200 PE=4 SV=1</t>
  </si>
  <si>
    <t>Ca_19395_v1.0_kabuli</t>
  </si>
  <si>
    <t>Putative uncharacterized protein OS=Medicago truncatula GN=MTR_2g028920 PE=4 SV=1</t>
  </si>
  <si>
    <t>Ca_03770_v1.0_kabuli</t>
  </si>
  <si>
    <t>Putative uncharacterized protein OS=Harpegnathos saltator GN=EAI_06790 PE=4 SV=1</t>
  </si>
  <si>
    <t>Ca_07832_v1.0_kabuli</t>
  </si>
  <si>
    <t>GTP-binding protein engA OS=Medicago truncatula GN=MTR_1g072270 PE=4 SV=1</t>
  </si>
  <si>
    <t>Ca_23026_v1.0_kabuli</t>
  </si>
  <si>
    <t>GDSL esterase/lipase OS=Medicago truncatula GN=MTR_1g025780 PE=4 SV=1</t>
  </si>
  <si>
    <t>Ca_04210_v1.0_kabuli</t>
  </si>
  <si>
    <t>Gibberellin 20 oxidase OS=Medicago truncatula GN=MTR_3g096500 PE=3 SV=1</t>
  </si>
  <si>
    <t>Ca_12667_v1.0_kabuli</t>
  </si>
  <si>
    <t>Putative uncharacterized protein OS=Medicago truncatula GN=MTR_3g088010 PE=4 SV=1</t>
  </si>
  <si>
    <t>Ca_22492_v1.0_kabuli</t>
  </si>
  <si>
    <t>Ca_06364_v1.0_kabuli</t>
  </si>
  <si>
    <t>Ca_13289_v1.0_kabuli</t>
  </si>
  <si>
    <t>Ca_17398_v1.0_kabuli</t>
  </si>
  <si>
    <t>Ca_25983_v1.0_kabuli</t>
  </si>
  <si>
    <t>Ca_09883_v1.0_kabuli</t>
  </si>
  <si>
    <t>Ca_15750_v1.0_kabuli</t>
  </si>
  <si>
    <t>Ca_23316_v1.0_kabuli</t>
  </si>
  <si>
    <t>Ca_11868_v1.0_kabuli</t>
  </si>
  <si>
    <t>Lactoylglutathione lyase OS=Medicago truncatula GN=MTR_5g006360 PE=4 SV=1</t>
  </si>
  <si>
    <t>Ca_25278_v1.0_kabuli</t>
  </si>
  <si>
    <t>Ca_27193_v1.0_kabuli</t>
  </si>
  <si>
    <t>Ca_19775_v1.0_kabuli</t>
  </si>
  <si>
    <t>CEN-like protein OS=Medicago truncatula GN=MTR_018s0025 PE=4 SV=1</t>
  </si>
  <si>
    <t>Ca_25018_v1.0_kabuli</t>
  </si>
  <si>
    <t>NBS-LRR type disease resistance protein OS=Medicago truncatula GN=MTR_3g035960 PE=4 SV=1</t>
  </si>
  <si>
    <t>Ca_00403_v1.0_kabuli</t>
  </si>
  <si>
    <t>LRR receptor-like serine/threonine-protein kinase GSO1 OS=Medicago truncatula GN=MTR_060s0028 PE=4 SV=1</t>
  </si>
  <si>
    <t>Ca_07067_v1.0_kabuli</t>
  </si>
  <si>
    <t>Germin-like protein OS=Medicago truncatula GN=MTR_2g086640 PE=4 SV=1</t>
  </si>
  <si>
    <t>Ca_18608_v1.0_kabuli</t>
  </si>
  <si>
    <t>Lysine-specific demethylase 5A OS=Medicago truncatula GN=MTR_038s0017 PE=4 SV=1</t>
  </si>
  <si>
    <t>Ca_10483_v1.0_kabuli</t>
  </si>
  <si>
    <t>Ca_16874_v1.0_kabuli</t>
  </si>
  <si>
    <t>Uncharacterized protein OS=Medicago truncatula GN=MTR_5g093390 PE=2 SV=1</t>
  </si>
  <si>
    <t>Ca_00813_v1.0_kabuli</t>
  </si>
  <si>
    <t>Beta-fructofuranosidase, insoluble isoenzyme OS=Medicago truncatula GN=MTR_7g105050 PE=3 SV=1</t>
  </si>
  <si>
    <t>Ca_07266_v1.0_kabuli</t>
  </si>
  <si>
    <t>Adenylosuccinate synthetase, chloroplastic OS=Medicago truncatula GN=PURA PE=1 SV=1</t>
  </si>
  <si>
    <t>Ca_03771_v1.0_kabuli</t>
  </si>
  <si>
    <t>Ca_07833_v1.0_kabuli</t>
  </si>
  <si>
    <t>Mitochondrial Rho GTPase OS=Medicago truncatula GN=MTR_1g072280 PE=3 SV=1</t>
  </si>
  <si>
    <t>Ca_14160_v1.0_kabuli</t>
  </si>
  <si>
    <t>Putative uncharacterized protein OS=Medicago truncatula GN=MTR_5g048290 PE=4 SV=1</t>
  </si>
  <si>
    <t>Ca_23162_v1.0_kabuli</t>
  </si>
  <si>
    <t>Malate dehydrogenase OS=Cicer arietinum PE=2 SV=1</t>
  </si>
  <si>
    <t>Ca_04211_v1.0_kabuli</t>
  </si>
  <si>
    <t>E3 ubiquitin-protein ligase mib1 OS=Medicago truncatula GN=MTR_3g096520 PE=4 SV=1</t>
  </si>
  <si>
    <t>Ca_12668_v1.0_kabuli</t>
  </si>
  <si>
    <t>Putative long chain acyl-CoA synthetase 9 OS=Trifolium pratense PE=2 SV=1</t>
  </si>
  <si>
    <t>Ca_22619_v1.0_kabuli</t>
  </si>
  <si>
    <t>Ca_06365_v1.0_kabuli</t>
  </si>
  <si>
    <t>WOX9-like protein OS=Phaseolus coccineus PE=3 SV=1</t>
  </si>
  <si>
    <t>Ca_13290_v1.0_kabuli</t>
  </si>
  <si>
    <t>HMG-Y-related protein A OS=Medicago truncatula GN=MTR_3g065570 PE=3 SV=1</t>
  </si>
  <si>
    <t>Ca_26068_v1.0_kabuli</t>
  </si>
  <si>
    <t>Uncharacterized protein (Fragment) OS=Prunus persica GN=PRUPE_ppa019928mg PE=4 SV=1</t>
  </si>
  <si>
    <t>Ca_09884_v1.0_kabuli</t>
  </si>
  <si>
    <t>Transporter, putative OS=Medicago truncatula GN=MTR_8g073160 PE=4 SV=1</t>
  </si>
  <si>
    <t>Ca_15751_v1.0_kabuli</t>
  </si>
  <si>
    <t>Ca_11869_v1.0_kabuli</t>
  </si>
  <si>
    <t>Ca_27194_v1.0_kabuli</t>
  </si>
  <si>
    <t>Ca_19776_v1.0_kabuli</t>
  </si>
  <si>
    <t>Ankyrin repeat-containing protein OS=Medicago truncatula GN=MTR_018s0024 PE=4 SV=1</t>
  </si>
  <si>
    <t>Ca_25019_v1.0_kabuli</t>
  </si>
  <si>
    <t>Putative uncharacterized protein OS=Medicago truncatula GN=MTR_086s0010 PE=4 SV=1</t>
  </si>
  <si>
    <t>Ca_00404_v1.0_kabuli</t>
  </si>
  <si>
    <t>Ca_07068_v1.0_kabuli</t>
  </si>
  <si>
    <t>Putative uncharacterized protein OS=Medicago truncatula GN=MTR_2g086660 PE=4 SV=1</t>
  </si>
  <si>
    <t>Ca_18609_v1.0_kabuli</t>
  </si>
  <si>
    <t>Putative uncharacterized protein OS=Medicago truncatula GN=MTR_038s0016 PE=4 SV=1</t>
  </si>
  <si>
    <t>Ca_10484_v1.0_kabuli</t>
  </si>
  <si>
    <t>Blue (Type 1) copper domain OS=Medicago truncatula GN=MTR_6g013420 PE=2 SV=1</t>
  </si>
  <si>
    <t>Ca_16875_v1.0_kabuli</t>
  </si>
  <si>
    <t>Predicted protein OS=Populus trichocarpa GN=POPTRDRAFT_726819 PE=4 SV=1</t>
  </si>
  <si>
    <t>Ca_00814_v1.0_kabuli</t>
  </si>
  <si>
    <t>1-aminocyclopropane-1-carboxylate oxidase OS=Medicago truncatula GN=MTR_7g105070 PE=3 SV=1</t>
  </si>
  <si>
    <t>Ca_07267_v1.0_kabuli</t>
  </si>
  <si>
    <t>CCP-like protein OS=Medicago truncatula GN=MTR_7g092270 PE=4 SV=1</t>
  </si>
  <si>
    <t>Ca_19397_v1.0_kabuli</t>
  </si>
  <si>
    <t>Ca_07834_v1.0_kabuli</t>
  </si>
  <si>
    <t>WD repeat-containing protein OS=Medicago truncatula GN=MTR_1g072300 PE=4 SV=1</t>
  </si>
  <si>
    <t>Ca_14161_v1.0_kabuli</t>
  </si>
  <si>
    <t>Ca_23163_v1.0_kabuli</t>
  </si>
  <si>
    <t>Ran GTPase-activating protein OS=Medicago truncatula GN=MTR_1g105040 PE=4 SV=1</t>
  </si>
  <si>
    <t>Ca_04212_v1.0_kabuli</t>
  </si>
  <si>
    <t>DNA polymerase OS=Glycine max PE=3 SV=1</t>
  </si>
  <si>
    <t>Ca_12669_v1.0_kabuli</t>
  </si>
  <si>
    <t>Gamma-glutamyltransferase OS=Medicago truncatula GN=MTR_3g087950 PE=4 SV=1</t>
  </si>
  <si>
    <t>Ca_22620_v1.0_kabuli</t>
  </si>
  <si>
    <t>Ca_06366_v1.0_kabuli</t>
  </si>
  <si>
    <t>Ca_13291_v1.0_kabuli</t>
  </si>
  <si>
    <t>F-box protein SKIP19 OS=Medicago truncatula GN=MTR_3g065610 PE=4 SV=1</t>
  </si>
  <si>
    <t>Ca_17400_v1.0_kabuli</t>
  </si>
  <si>
    <t>Ca_26069_v1.0_kabuli</t>
  </si>
  <si>
    <t>Choline transporter-like protein 5-A OS=Medicago truncatula GN=MTR_5g054780 PE=4 SV=1</t>
  </si>
  <si>
    <t>Ca_09885_v1.0_kabuli</t>
  </si>
  <si>
    <t>Uncharacterized protein OS=Prunus persica GN=PRUPE_ppa001013mg PE=3 SV=1</t>
  </si>
  <si>
    <t>Ca_23318_v1.0_kabuli</t>
  </si>
  <si>
    <t>Ca_11870_v1.0_kabuli</t>
  </si>
  <si>
    <t>Cysteine synthase OS=Medicago truncatula GN=MTR_5g006340 PE=2 SV=1</t>
  </si>
  <si>
    <t>Ca_27195_v1.0_kabuli</t>
  </si>
  <si>
    <t>Small glutamine-rich tetratricopeptide repeat-containing protein OS=Medicago truncatula GN=MTR_5g063200 PE=4 SV=1</t>
  </si>
  <si>
    <t>Ca_19777_v1.0_kabuli</t>
  </si>
  <si>
    <t>Ca_26928_v1.0_kabuli</t>
  </si>
  <si>
    <t>Ca_00405_v1.0_kabuli</t>
  </si>
  <si>
    <t>Ca_07069_v1.0_kabuli</t>
  </si>
  <si>
    <t>Capsanthin/capsorubin synthase, chromoplast OS=Medicago truncatula GN=MTR_2g086700 PE=4 SV=1</t>
  </si>
  <si>
    <t>Ca_18610_v1.0_kabuli</t>
  </si>
  <si>
    <t>Gamma-soluble NSF attachment protein OS=Medicago truncatula GN=MTR_038s0015 PE=2 SV=1</t>
  </si>
  <si>
    <t>Ca_10485_v1.0_kabuli</t>
  </si>
  <si>
    <t>Ribosomal protein S28e OS=Medicago truncatula GN=MtrDRAFT_AC147482g43v2 PE=1 SV=2</t>
  </si>
  <si>
    <t>Ca_16876_v1.0_kabuli</t>
  </si>
  <si>
    <t>Uncharacterized protein OS=Zea mays GN=ZEAMMB73_516673 PE=2 SV=1</t>
  </si>
  <si>
    <t>Ca_00815_v1.0_kabuli</t>
  </si>
  <si>
    <t>Ca_07268_v1.0_kabuli</t>
  </si>
  <si>
    <t>1-acyl-sn-glycerol-3-phosphate acyltransferase OS=Medicago truncatula GN=MTR_7g092280 PE=4 SV=1</t>
  </si>
  <si>
    <t>Ca_19398_v1.0_kabuli</t>
  </si>
  <si>
    <t>Ca_03773_v1.0_kabuli</t>
  </si>
  <si>
    <t>Ca_07835_v1.0_kabuli</t>
  </si>
  <si>
    <t>Putative uncharacterized protein OS=Medicago truncatula GN=MTR_1g072310 PE=4 SV=1</t>
  </si>
  <si>
    <t>Ca_23164_v1.0_kabuli</t>
  </si>
  <si>
    <t>Cryptochrome 2B OS=Medicago truncatula GN=MTR_1g043190 PE=4 SV=1</t>
  </si>
  <si>
    <t>Ca_04213_v1.0_kabuli</t>
  </si>
  <si>
    <t>Ca_12670_v1.0_kabuli</t>
  </si>
  <si>
    <t>Transcription factor TGA1 OS=Medicago truncatula GN=MTR_3g087940 PE=4 SV=1</t>
  </si>
  <si>
    <t>Ca_22621_v1.0_kabuli</t>
  </si>
  <si>
    <t>Ca_06367_v1.0_kabuli</t>
  </si>
  <si>
    <t>Ca_13292_v1.0_kabuli</t>
  </si>
  <si>
    <t>F-box protein SKIP19 OS=Medicago truncatula GN=MTR_8g091730 PE=4 SV=1</t>
  </si>
  <si>
    <t>Ca_26070_v1.0_kabuli</t>
  </si>
  <si>
    <t>ATP-dependent RNA helicase OS=Medicago sativa PE=2 SV=1</t>
  </si>
  <si>
    <t>Ca_09886_v1.0_kabuli</t>
  </si>
  <si>
    <t>Ca_15753_v1.0_kabuli</t>
  </si>
  <si>
    <t>Ca_23319_v1.0_kabuli</t>
  </si>
  <si>
    <t>Putative uncharacterized protein OS=Vitis vinifera GN=VIT_09s0002g03680 PE=2 SV=1</t>
  </si>
  <si>
    <t>Ca_11871_v1.0_kabuli</t>
  </si>
  <si>
    <t>Ferredoxin OS=Medicago truncatula GN=MTR_5g006320 PE=4 SV=1</t>
  </si>
  <si>
    <t>Ca_19778_v1.0_kabuli</t>
  </si>
  <si>
    <t>Putative uncharacterized protein OS=Medicago truncatula GN=MTR_5g023720 PE=4 SV=1</t>
  </si>
  <si>
    <t>Ca_26929_v1.0_kabuli</t>
  </si>
  <si>
    <t>Ca_00406_v1.0_kabuli</t>
  </si>
  <si>
    <t>Ca_07070_v1.0_kabuli</t>
  </si>
  <si>
    <t>Ca_18611_v1.0_kabuli</t>
  </si>
  <si>
    <t>Ca_10486_v1.0_kabuli</t>
  </si>
  <si>
    <t>Hus1 protein OS=Medicago truncatula GN=MTR_1g082730 PE=4 SV=1</t>
  </si>
  <si>
    <t>Ca_16877_v1.0_kabuli</t>
  </si>
  <si>
    <t>Uncharacterized protein OS=Medicago truncatula GN=MTR_097s0019 PE=2 SV=1</t>
  </si>
  <si>
    <t>Ca_00816_v1.0_kabuli</t>
  </si>
  <si>
    <t>Ca_07269_v1.0_kabuli</t>
  </si>
  <si>
    <t>Ca_19399_v1.0_kabuli</t>
  </si>
  <si>
    <t>Ca_03774_v1.0_kabuli</t>
  </si>
  <si>
    <t>Glycogenin-1 OS=Medicago truncatula GN=MTR_1g080460 PE=4 SV=1</t>
  </si>
  <si>
    <t>Ca_07836_v1.0_kabuli</t>
  </si>
  <si>
    <t>Transcription factor TT8 OS=Medicago truncatula GN=MTR_1g072320 PE=4 SV=1</t>
  </si>
  <si>
    <t>Ca_14163_v1.0_kabuli</t>
  </si>
  <si>
    <t>Ca_23165_v1.0_kabuli</t>
  </si>
  <si>
    <t>Phosphate transporter OS=Sesbania rostrata GN=pt1 PE=2 SV=1</t>
  </si>
  <si>
    <t>Ca_04214_v1.0_kabuli</t>
  </si>
  <si>
    <t>UDP-N-acetylglucosamine transferase subunit ALG13-like protein OS=Medicago truncatula GN=MTR_3g096610 PE=2 SV=1</t>
  </si>
  <si>
    <t>Ca_12671_v1.0_kabuli</t>
  </si>
  <si>
    <t>Putative uncharacterized protein At2g22120 OS=Arabidopsis thaliana GN=At2g22120 PE=4 SV=1</t>
  </si>
  <si>
    <t>Ca_22622_v1.0_kabuli</t>
  </si>
  <si>
    <t>Ca_06368_v1.0_kabuli</t>
  </si>
  <si>
    <t>Uncharacterized protein OS=Prunus persica GN=PRUPE_ppa013477mg PE=4 SV=1</t>
  </si>
  <si>
    <t>Ca_13293_v1.0_kabuli</t>
  </si>
  <si>
    <t>Uncharacterized protein (Fragment) OS=Setaria italica GN=Si038805m.g PE=3 SV=1</t>
  </si>
  <si>
    <t>Ca_26071_v1.0_kabuli</t>
  </si>
  <si>
    <t>Ca_09887_v1.0_kabuli</t>
  </si>
  <si>
    <t>Glutamate receptor OS=Glycine max PE=3 SV=2</t>
  </si>
  <si>
    <t>Ca_15754_v1.0_kabuli</t>
  </si>
  <si>
    <t>Ca_23320_v1.0_kabuli</t>
  </si>
  <si>
    <t>Putative uncharacterized protein OS=Medicago truncatula GN=MTR_8g014030 PE=4 SV=1</t>
  </si>
  <si>
    <t>Ca_11872_v1.0_kabuli</t>
  </si>
  <si>
    <t>50S ribosomal protein L18 OS=Medicago truncatula GN=MTR_5g006310 PE=4 SV=1</t>
  </si>
  <si>
    <t>Ca_22960_v1.0_kabuli</t>
  </si>
  <si>
    <t>Ca_25842_v1.0_kabuli</t>
  </si>
  <si>
    <t>Ca_19779_v1.0_kabuli</t>
  </si>
  <si>
    <t>Ca_00407_v1.0_kabuli</t>
  </si>
  <si>
    <t>Ca_07071_v1.0_kabuli</t>
  </si>
  <si>
    <t>Ca_18612_v1.0_kabuli</t>
  </si>
  <si>
    <t>Ca_10487_v1.0_kabuli</t>
  </si>
  <si>
    <t>Blue (Type 1) copper domain OS=Medicago truncatula GN=MtrDRAFT_AC147482g4v2 PE=4 SV=1</t>
  </si>
  <si>
    <t>Ca_16878_v1.0_kabuli</t>
  </si>
  <si>
    <t>Dihydrolipoyllysine-residue succinyltransferase component of 2-oxoglutarate dehydrogenase complex OS=Medicago truncatula GN=MTR_2g006820 PE=1 SV=1</t>
  </si>
  <si>
    <t>Ca_00817_v1.0_kabuli</t>
  </si>
  <si>
    <t>Ca_07270_v1.0_kabuli</t>
  </si>
  <si>
    <t>Putative uncharacterized protein OS=Medicago truncatula GN=MTR_7g092340 PE=4 SV=1</t>
  </si>
  <si>
    <t>Ca_19400_v1.0_kabuli</t>
  </si>
  <si>
    <t>Proteasome subunit beta type OS=Medicago truncatula GN=MTR_7g037830 PE=3 SV=1</t>
  </si>
  <si>
    <t>Ca_03775_v1.0_kabuli</t>
  </si>
  <si>
    <t>Ca_07837_v1.0_kabuli</t>
  </si>
  <si>
    <t>F-box protein OS=Medicago truncatula GN=MTR_1g072360 PE=4 SV=1</t>
  </si>
  <si>
    <t>Ca_14164_v1.0_kabuli</t>
  </si>
  <si>
    <t>E3 ubiquitin ligase-like protein OS=Lotus japonicus GN=SINA2 PE=2 SV=1</t>
  </si>
  <si>
    <t>Ca_23166_v1.0_kabuli</t>
  </si>
  <si>
    <t>Serine/threonine-protein phosphatase OS=Medicago truncatula GN=MTR_1g043240 PE=3 SV=1</t>
  </si>
  <si>
    <t>Ca_04215_v1.0_kabuli</t>
  </si>
  <si>
    <t>Ca_12672_v1.0_kabuli</t>
  </si>
  <si>
    <t>Ca_06369_v1.0_kabuli</t>
  </si>
  <si>
    <t>Ca_13294_v1.0_kabuli</t>
  </si>
  <si>
    <t>Dehydroascorbate reductase OS=Medicago truncatula PE=1 SV=1</t>
  </si>
  <si>
    <t>Ca_17403_v1.0_kabuli</t>
  </si>
  <si>
    <t>Ca_09888_v1.0_kabuli</t>
  </si>
  <si>
    <t>Proton-coupled amino acid transporter OS=Medicago truncatula GN=MTR_4g090380 PE=4 SV=1</t>
  </si>
  <si>
    <t>Ca_15755_v1.0_kabuli</t>
  </si>
  <si>
    <t>F-box/kelch-repeat protein OS=Medicago truncatula GN=MTR_7g017150 PE=4 SV=1</t>
  </si>
  <si>
    <t>Ca_23321_v1.0_kabuli</t>
  </si>
  <si>
    <t>Predicted protein OS=Populus trichocarpa GN=POPTRDRAFT_571877 PE=3 SV=1</t>
  </si>
  <si>
    <t>Ca_11873_v1.0_kabuli</t>
  </si>
  <si>
    <t>5&amp;apos;-nucleotidase surE OS=Medicago truncatula GN=MTR_5g006290 PE=3 SV=1</t>
  </si>
  <si>
    <t>Ca_22961_v1.0_kabuli</t>
  </si>
  <si>
    <t>Ca_26189_v1.0_kabuli</t>
  </si>
  <si>
    <t>Ca_25843_v1.0_kabuli</t>
  </si>
  <si>
    <t>Polygalacturonase inhibiting protein OS=Medicago truncatula GN=MTR_064s0040 PE=4 SV=1</t>
  </si>
  <si>
    <t>Ca_19780_v1.0_kabuli</t>
  </si>
  <si>
    <t>Ca_26931_v1.0_kabuli</t>
  </si>
  <si>
    <t>Ca_00408_v1.0_kabuli</t>
  </si>
  <si>
    <t>Ca_07072_v1.0_kabuli</t>
  </si>
  <si>
    <t>mRNA-decapping enzyme-like protein OS=Medicago truncatula GN=MTR_2g086970 PE=4 SV=1</t>
  </si>
  <si>
    <t>Ca_18613_v1.0_kabuli</t>
  </si>
  <si>
    <t>Ca_10488_v1.0_kabuli</t>
  </si>
  <si>
    <t>Putative uncharacterized protein OS=Medicago truncatula GN=MTR_6g013150 PE=4 SV=1</t>
  </si>
  <si>
    <t>Ca_16879_v1.0_kabuli</t>
  </si>
  <si>
    <t>Uncharacterized protein OS=Medicago truncatula GN=MTR_5g093240 PE=4 SV=1</t>
  </si>
  <si>
    <t>Ca_00818_v1.0_kabuli</t>
  </si>
  <si>
    <t>Ca_07271_v1.0_kabuli</t>
  </si>
  <si>
    <t>Ca_19401_v1.0_kabuli</t>
  </si>
  <si>
    <t>Putative uncharacterized protein OS=Medicago truncatula GN=MTR_7g033080 PE=4 SV=1</t>
  </si>
  <si>
    <t>Ca_03776_v1.0_kabuli</t>
  </si>
  <si>
    <t>Receptor-like protein kinase OS=Medicago truncatula GN=MTR_1g080440 PE=4 SV=1</t>
  </si>
  <si>
    <t>Ca_07838_v1.0_kabuli</t>
  </si>
  <si>
    <t>Small nuclear ribonucleoprotein Sm D1 OS=Medicago truncatula GN=MTR_1g072370 PE=4 SV=1</t>
  </si>
  <si>
    <t>Ca_14165_v1.0_kabuli</t>
  </si>
  <si>
    <t>Uncharacterized protein OS=Prunus persica GN=PRUPE_ppa007854mg PE=4 SV=1</t>
  </si>
  <si>
    <t>Ca_04216_v1.0_kabuli</t>
  </si>
  <si>
    <t>CCP OS=Medicago truncatula GN=MTR_3g096670 PE=4 SV=1</t>
  </si>
  <si>
    <t>Ca_12673_v1.0_kabuli</t>
  </si>
  <si>
    <t>Dehydrogenase/reductase SDR family protein 7-like protein OS=Medicago truncatula GN=MTR_3g087860 PE=3 SV=1</t>
  </si>
  <si>
    <t>Ca_22624_v1.0_kabuli</t>
  </si>
  <si>
    <t>Ca_06370_v1.0_kabuli</t>
  </si>
  <si>
    <t>Ca_13295_v1.0_kabuli</t>
  </si>
  <si>
    <t>Putative gibberellin signaling DELLA protein LA OS=Pisum sativum GN=LA PE=2 SV=1</t>
  </si>
  <si>
    <t>Ca_17404_v1.0_kabuli</t>
  </si>
  <si>
    <t>Ca_26073_v1.0_kabuli</t>
  </si>
  <si>
    <t>Lysine/histidine transporter OS=Medicago truncatula GN=MTR_5g054730 PE=4 SV=1</t>
  </si>
  <si>
    <t>Ca_09889_v1.0_kabuli</t>
  </si>
  <si>
    <t>Ca_15756_v1.0_kabuli</t>
  </si>
  <si>
    <t>Putative uncharacterized protein OS=Medicago truncatula GN=MTR_8g046180 PE=4 SV=1</t>
  </si>
  <si>
    <t>Ca_23322_v1.0_kabuli</t>
  </si>
  <si>
    <t>Ca_11874_v1.0_kabuli</t>
  </si>
  <si>
    <t>Uncharacterized protein OS=Solanum tuberosum GN=PGSC0003DMG400030088 PE=4 SV=1</t>
  </si>
  <si>
    <t>Ca_26190_v1.0_kabuli</t>
  </si>
  <si>
    <t>Ca_19781_v1.0_kabuli</t>
  </si>
  <si>
    <t>Ca_28116_v1.0_kabuli</t>
  </si>
  <si>
    <t>Ca_00409_v1.0_kabuli</t>
  </si>
  <si>
    <t>LRR receptor-like serine/threonine-protein kinase FEI OS=Medicago truncatula GN=MTR_076s0006 PE=4 SV=1</t>
  </si>
  <si>
    <t>Ca_07073_v1.0_kabuli</t>
  </si>
  <si>
    <t>Protein phosphatase 1 regulatory subunit OS=Medicago truncatula GN=MTR_2g086950 PE=4 SV=1</t>
  </si>
  <si>
    <t>Ca_18614_v1.0_kabuli</t>
  </si>
  <si>
    <t>Ca_10489_v1.0_kabuli</t>
  </si>
  <si>
    <t>Purple acid phosphatase OS=Medicago truncatula GN=MTR_6g013050 PE=4 SV=1</t>
  </si>
  <si>
    <t>Ca_16880_v1.0_kabuli</t>
  </si>
  <si>
    <t>Rab3 GTPase-activating protein catalytic subunit OS=Medicago truncatula GN=MTR_5g093230 PE=4 SV=1</t>
  </si>
  <si>
    <t>Ca_00819_v1.0_kabuli</t>
  </si>
  <si>
    <t>Peptidyl-prolyl cis-trans isomerase OS=Glycine max PE=2 SV=1</t>
  </si>
  <si>
    <t>Ca_03777_v1.0_kabuli</t>
  </si>
  <si>
    <t>Cell division protease ftsH-like protein OS=Medicago truncatula GN=MTR_1g080430 PE=4 SV=1</t>
  </si>
  <si>
    <t>Ca_07839_v1.0_kabuli</t>
  </si>
  <si>
    <t>Basic 7S globulin OS=Medicago truncatula GN=MTR_1g072380 PE=4 SV=1</t>
  </si>
  <si>
    <t>Ca_14166_v1.0_kabuli</t>
  </si>
  <si>
    <t>Ca_04217_v1.0_kabuli</t>
  </si>
  <si>
    <t>Ca_12674_v1.0_kabuli</t>
  </si>
  <si>
    <t>Regulation of nuclear pre-mRNA domain-containing protein 1B OS=Medicago truncatula GN=MTR_3g087840 PE=4 SV=1</t>
  </si>
  <si>
    <t>Ca_22625_v1.0_kabuli</t>
  </si>
  <si>
    <t>Ca_06371_v1.0_kabuli</t>
  </si>
  <si>
    <t>Ca_13296_v1.0_kabuli</t>
  </si>
  <si>
    <t>Ca_09890_v1.0_kabuli</t>
  </si>
  <si>
    <t>Ca_15757_v1.0_kabuli</t>
  </si>
  <si>
    <t>Ca_23323_v1.0_kabuli</t>
  </si>
  <si>
    <t>Putative uncharacterized protein OS=Medicago truncatula GN=MTR_8g013990 PE=4 SV=1</t>
  </si>
  <si>
    <t>Ca_11875_v1.0_kabuli</t>
  </si>
  <si>
    <t>Heat shock 70 kDa protein OS=Medicago truncatula GN=MTR_5g006180 PE=3 SV=1</t>
  </si>
  <si>
    <t>Ca_22963_v1.0_kabuli</t>
  </si>
  <si>
    <t>Ca_26191_v1.0_kabuli</t>
  </si>
  <si>
    <t>Ca_25845_v1.0_kabuli</t>
  </si>
  <si>
    <t>Ca_19782_v1.0_kabuli</t>
  </si>
  <si>
    <t>Ca_27883_v1.0_kabuli</t>
  </si>
  <si>
    <t>Ca_00410_v1.0_kabuli</t>
  </si>
  <si>
    <t>Receptor-like kinase OS=Medicago truncatula GN=MTR_009s0005 PE=4 SV=1</t>
  </si>
  <si>
    <t>Ca_07074_v1.0_kabuli</t>
  </si>
  <si>
    <t>F-box family protein OS=Medicago truncatula GN=MTR_2g086920 PE=4 SV=1</t>
  </si>
  <si>
    <t>Ca_10490_v1.0_kabuli</t>
  </si>
  <si>
    <t>Ca_16881_v1.0_kabuli</t>
  </si>
  <si>
    <t>Ca_00820_v1.0_kabuli</t>
  </si>
  <si>
    <t>Ca_07273_v1.0_kabuli</t>
  </si>
  <si>
    <t>Ca_19403_v1.0_kabuli</t>
  </si>
  <si>
    <t>Glucose-6-phosphate 1-dehydrogenase OS=Medicago truncatula GN=MTR_7g037440 PE=3 SV=1</t>
  </si>
  <si>
    <t>Ca_03778_v1.0_kabuli</t>
  </si>
  <si>
    <t>Ca_07840_v1.0_kabuli</t>
  </si>
  <si>
    <t>Xyloglucan-specific endoglucanase inhibitor protein OS=Medicago truncatula GN=MTR_1g072420 PE=4 SV=1</t>
  </si>
  <si>
    <t>Ca_14167_v1.0_kabuli</t>
  </si>
  <si>
    <t>Ca_04218_v1.0_kabuli</t>
  </si>
  <si>
    <t>Uncharacterized protein OS=Medicago truncatula GN=MTR_3g096680 PE=2 SV=1</t>
  </si>
  <si>
    <t>Ca_12675_v1.0_kabuli</t>
  </si>
  <si>
    <t>Apoptotic chromatin condensation inducer in the nucleus OS=Medicago truncatula GN=MTR_3g087830 PE=4 SV=1</t>
  </si>
  <si>
    <t>Ca_06372_v1.0_kabuli</t>
  </si>
  <si>
    <t>Ca_13297_v1.0_kabuli</t>
  </si>
  <si>
    <t>Ca_09891_v1.0_kabuli</t>
  </si>
  <si>
    <t>Ca_15758_v1.0_kabuli</t>
  </si>
  <si>
    <t>Ca_23324_v1.0_kabuli</t>
  </si>
  <si>
    <t>Homeobox-leucine zipper protein ATHB-15 OS=Medicago truncatula GN=MTR_8g013980 PE=3 SV=1</t>
  </si>
  <si>
    <t>Ca_11876_v1.0_kabuli</t>
  </si>
  <si>
    <t>Spermidine synthase OS=Medicago truncatula GN=MTR_5g006140 PE=3 SV=1</t>
  </si>
  <si>
    <t>Ca_22964_v1.0_kabuli</t>
  </si>
  <si>
    <t>Ca_25846_v1.0_kabuli</t>
  </si>
  <si>
    <t>Putative heme oxygenase 1 (Precursor) OS=Pisum sativum GN=HO1 PE=2 SV=1</t>
  </si>
  <si>
    <t>Ca_19783_v1.0_kabuli</t>
  </si>
  <si>
    <t>Ca_00411_v1.0_kabuli</t>
  </si>
  <si>
    <t>Ca_07075_v1.0_kabuli</t>
  </si>
  <si>
    <t>Ca_10491_v1.0_kabuli</t>
  </si>
  <si>
    <t>Serine/threonine protein kinase OS=Medicago truncatula GN=MTR_6g013030 PE=4 SV=1</t>
  </si>
  <si>
    <t>Ca_16882_v1.0_kabuli</t>
  </si>
  <si>
    <t>GDSL esterase/lipase OS=Medicago truncatula GN=MTR_5g093090 PE=4 SV=1</t>
  </si>
  <si>
    <t>Ca_00821_v1.0_kabuli</t>
  </si>
  <si>
    <t>Ca_07274_v1.0_kabuli</t>
  </si>
  <si>
    <t>1-acyl-sn-glycerol-3-phosphate acyltransferase OS=Medicago truncatula GN=MTR_051s0004 PE=4 SV=1</t>
  </si>
  <si>
    <t>Ca_19404_v1.0_kabuli</t>
  </si>
  <si>
    <t>Ca_03779_v1.0_kabuli</t>
  </si>
  <si>
    <t>Putative uncharacterized protein OS=Medicago truncatula GN=MTR_1g080370 PE=4 SV=1</t>
  </si>
  <si>
    <t>Ca_23170_v1.0_kabuli</t>
  </si>
  <si>
    <t>Ethylene-responsive transcription factor OS=Medicago truncatula GN=MTR_1g043350 PE=4 SV=1</t>
  </si>
  <si>
    <t>Ca_04219_v1.0_kabuli</t>
  </si>
  <si>
    <t>Ca_12676_v1.0_kabuli</t>
  </si>
  <si>
    <t>Photosystem I P700 chlorophyll a apoprotein OS=Medicago truncatula GN=MTR_3g087800 PE=4 SV=1</t>
  </si>
  <si>
    <t>Ca_22627_v1.0_kabuli</t>
  </si>
  <si>
    <t>Ca_06373_v1.0_kabuli</t>
  </si>
  <si>
    <t>Ca_13298_v1.0_kabuli</t>
  </si>
  <si>
    <t>Ca_26118_v1.0_kabuli</t>
  </si>
  <si>
    <t>Ca_23325_v1.0_kabuli</t>
  </si>
  <si>
    <t>GATA transcription factor OS=Medicago truncatula GN=MTR_8g013950 PE=4 SV=1</t>
  </si>
  <si>
    <t>Ca_11877_v1.0_kabuli</t>
  </si>
  <si>
    <t>Photosystem I reaction center subunit II OS=Medicago truncatula GN=MTR_5g006130 PE=1 SV=1</t>
  </si>
  <si>
    <t>Ca_22965_v1.0_kabuli</t>
  </si>
  <si>
    <t>Predicted protein (Fragment) OS=Nematostella vectensis GN=v1g155089 PE=4 SV=1</t>
  </si>
  <si>
    <t>Ca_26193_v1.0_kabuli</t>
  </si>
  <si>
    <t>Ca_25847_v1.0_kabuli</t>
  </si>
  <si>
    <t>Ca_19784_v1.0_kabuli</t>
  </si>
  <si>
    <t>Ca_27617_v1.0_kabuli</t>
  </si>
  <si>
    <t>Ca_00412_v1.0_kabuli</t>
  </si>
  <si>
    <t>Ca_07076_v1.0_kabuli</t>
  </si>
  <si>
    <t>Putative uncharacterized protein OS=Medicago truncatula GN=MTR_2g086890 PE=4 SV=1</t>
  </si>
  <si>
    <t>Ca_18617_v1.0_kabuli</t>
  </si>
  <si>
    <t>Ca_10492_v1.0_kabuli</t>
  </si>
  <si>
    <t>SNF1-related protein kinase OS=Medicago truncatula GN=MTR_4g066710 PE=4 SV=1</t>
  </si>
  <si>
    <t>Ca_16883_v1.0_kabuli</t>
  </si>
  <si>
    <t>Bromodomain-containing protein OS=Medicago truncatula GN=MTR_5g093070 PE=4 SV=1</t>
  </si>
  <si>
    <t>Ca_00822_v1.0_kabuli</t>
  </si>
  <si>
    <t>Ca_07275_v1.0_kabuli</t>
  </si>
  <si>
    <t>Probably inactive leucine-rich repeat receptor-like protein kinase OS=Medicago truncatula GN=MTR_7g092430 PE=4 SV=1</t>
  </si>
  <si>
    <t>Ca_19405_v1.0_kabuli</t>
  </si>
  <si>
    <t>Ca_03780_v1.0_kabuli</t>
  </si>
  <si>
    <t>Putative uncharacterized protein OS=Medicago truncatula GN=MTR_1g080360 PE=4 SV=1</t>
  </si>
  <si>
    <t>Ca_07842_v1.0_kabuli</t>
  </si>
  <si>
    <t>Isomerase, putative OS=Medicago truncatula GN=MTR_1g072490 PE=4 SV=1</t>
  </si>
  <si>
    <t>Ca_14169_v1.0_kabuli</t>
  </si>
  <si>
    <t>Ca_04220_v1.0_kabuli</t>
  </si>
  <si>
    <t>NAD-dependent protein deacetylase OS=Medicago truncatula GN=MTR_122s0051 PE=3 SV=1</t>
  </si>
  <si>
    <t>Ca_12677_v1.0_kabuli</t>
  </si>
  <si>
    <t>Aspartic proteinase-like protein OS=Medicago truncatula GN=MTR_3g087780 PE=4 SV=1</t>
  </si>
  <si>
    <t>Ca_22628_v1.0_kabuli</t>
  </si>
  <si>
    <t>Putative uncharacterized protein OS=Vitis vinifera GN=VIT_07s0005g02810 PE=4 SV=1</t>
  </si>
  <si>
    <t>Ca_06374_v1.0_kabuli</t>
  </si>
  <si>
    <t>Ca_13299_v1.0_kabuli</t>
  </si>
  <si>
    <t>Ca_17408_v1.0_kabuli</t>
  </si>
  <si>
    <t>Ca_26119_v1.0_kabuli</t>
  </si>
  <si>
    <t>Ca_09893_v1.0_kabuli</t>
  </si>
  <si>
    <t>Ca_23326_v1.0_kabuli</t>
  </si>
  <si>
    <t>Ca_11878_v1.0_kabuli</t>
  </si>
  <si>
    <t>Transmembrane protein OS=Medicago truncatula GN=MTR_5g006110 PE=2 SV=1</t>
  </si>
  <si>
    <t>Ca_27849_v1.0_kabuli</t>
  </si>
  <si>
    <t>Ca_25848_v1.0_kabuli</t>
  </si>
  <si>
    <t>Uncharacterized protein OS=Solanum lycopersicum GN=Solyc11g006680.1 PE=4 SV=1</t>
  </si>
  <si>
    <t>Ca_19785_v1.0_kabuli</t>
  </si>
  <si>
    <t>Ca_26812_v1.0_kabuli</t>
  </si>
  <si>
    <t>Ca_00413_v1.0_kabuli</t>
  </si>
  <si>
    <t>Ca_07077_v1.0_kabuli</t>
  </si>
  <si>
    <t>NAC domain protein OS=Medicago truncatula GN=MTR_2g086880 PE=4 SV=1</t>
  </si>
  <si>
    <t>Ca_18618_v1.0_kabuli</t>
  </si>
  <si>
    <t>Ca_10493_v1.0_kabuli</t>
  </si>
  <si>
    <t>SNF-1-like serine/threonine protein kinase OS=Glycine max PE=2 SV=1</t>
  </si>
  <si>
    <t>Ca_16884_v1.0_kabuli</t>
  </si>
  <si>
    <t>LOB domain-containing protein OS=Medicago truncatula GN=MTR_5g093010 PE=4 SV=1</t>
  </si>
  <si>
    <t>Ca_00823_v1.0_kabuli</t>
  </si>
  <si>
    <t>Ca_07276_v1.0_kabuli</t>
  </si>
  <si>
    <t>DNA-directed RNA polymerase, 14 to 18 kDa subunit OS=Medicago truncatula GN=MTR_7g092450 PE=2 SV=1</t>
  </si>
  <si>
    <t>Ca_19406_v1.0_kabuli</t>
  </si>
  <si>
    <t>Ca_03781_v1.0_kabuli</t>
  </si>
  <si>
    <t>Ca_07843_v1.0_kabuli</t>
  </si>
  <si>
    <t>Putative uncharacterized protein OS=Medicago truncatula GN=MTR_1g072510 PE=4 SV=1</t>
  </si>
  <si>
    <t>Ca_14170_v1.0_kabuli</t>
  </si>
  <si>
    <t>Ca_04221_v1.0_kabuli</t>
  </si>
  <si>
    <t>Ca_12678_v1.0_kabuli</t>
  </si>
  <si>
    <t>Uncharacterized protein OS=Medicago truncatula GN=MTR_3g087770 PE=2 SV=1</t>
  </si>
  <si>
    <t>Ca_06375_v1.0_kabuli</t>
  </si>
  <si>
    <t>Ca_13300_v1.0_kabuli</t>
  </si>
  <si>
    <t>Ca_17409_v1.0_kabuli</t>
  </si>
  <si>
    <t>Ca_26120_v1.0_kabuli</t>
  </si>
  <si>
    <t>Ca_09894_v1.0_kabuli</t>
  </si>
  <si>
    <t>Ca_23327_v1.0_kabuli</t>
  </si>
  <si>
    <t>Ethylene-responsive transcription factor TINY OS=Medicago truncatula GN=MTR_8g013860 PE=4 SV=1</t>
  </si>
  <si>
    <t>Ca_11879_v1.0_kabuli</t>
  </si>
  <si>
    <t>Hexose transporter OS=Medicago truncatula GN=MTR_5g006070 PE=3 SV=1</t>
  </si>
  <si>
    <t>Ca_27857_v1.0_kabuli</t>
  </si>
  <si>
    <t>Ca_28252_v1.0_kabuli</t>
  </si>
  <si>
    <t>Ca_19786_v1.0_kabuli</t>
  </si>
  <si>
    <t>Ca_26813_v1.0_kabuli</t>
  </si>
  <si>
    <t>Ca_00414_v1.0_kabuli</t>
  </si>
  <si>
    <t>Ca_07078_v1.0_kabuli</t>
  </si>
  <si>
    <t>Putative uncharacterized protein OS=Medicago truncatula GN=MTR_2g086850 PE=4 SV=1</t>
  </si>
  <si>
    <t>Ca_18619_v1.0_kabuli</t>
  </si>
  <si>
    <t>Ca_10494_v1.0_kabuli</t>
  </si>
  <si>
    <t>Ethylene-responsive transcription factor OS=Medicago truncatula GN=MTR_6g012970 PE=4 SV=1</t>
  </si>
  <si>
    <t>Ca_16885_v1.0_kabuli</t>
  </si>
  <si>
    <t>Mitochondrial acidic protein MAM33 OS=Medicago truncatula GN=MTR_5g093000 PE=4 SV=1</t>
  </si>
  <si>
    <t>Ca_00824_v1.0_kabuli</t>
  </si>
  <si>
    <t>Ca_07277_v1.0_kabuli</t>
  </si>
  <si>
    <t>Putative uncharacterized protein OS=Medicago truncatula GN=MTR_7g092460 PE=4 SV=1</t>
  </si>
  <si>
    <t>Ca_19407_v1.0_kabuli</t>
  </si>
  <si>
    <t>Ca_03782_v1.0_kabuli</t>
  </si>
  <si>
    <t>Putative uncharacterized protein OS=Medicago truncatula GN=MTR_1g080320 PE=4 SV=1</t>
  </si>
  <si>
    <t>Ca_07844_v1.0_kabuli</t>
  </si>
  <si>
    <t>Transcription factor bHLH66 OS=Medicago truncatula GN=MTR_1g072530 PE=4 SV=1</t>
  </si>
  <si>
    <t>Ca_04222_v1.0_kabuli</t>
  </si>
  <si>
    <t>Ca_12679_v1.0_kabuli</t>
  </si>
  <si>
    <t>Tetratricopeptide repeat protein OS=Medicago truncatula GN=MTR_3g087760 PE=4 SV=1</t>
  </si>
  <si>
    <t>Ca_22630_v1.0_kabuli</t>
  </si>
  <si>
    <t>Ca_06376_v1.0_kabuli</t>
  </si>
  <si>
    <t>Ca_13301_v1.0_kabuli</t>
  </si>
  <si>
    <t>Ca_26121_v1.0_kabuli</t>
  </si>
  <si>
    <t>Ca_09895_v1.0_kabuli</t>
  </si>
  <si>
    <t>Ca_15826_v1.0_kabuli</t>
  </si>
  <si>
    <t>ATP binding protein, putative OS=Ricinus communis GN=RCOM_1517440 PE=4 SV=1</t>
  </si>
  <si>
    <t>Ca_23328_v1.0_kabuli</t>
  </si>
  <si>
    <t>Ca_11880_v1.0_kabuli</t>
  </si>
  <si>
    <t>Ca_24670_v1.0_kabuli</t>
  </si>
  <si>
    <t>Ca_19787_v1.0_kabuli</t>
  </si>
  <si>
    <t>Ca_00415_v1.0_kabuli</t>
  </si>
  <si>
    <t>Ca_07079_v1.0_kabuli</t>
  </si>
  <si>
    <t>Ca_19280_v1.0_kabuli</t>
  </si>
  <si>
    <t>GG21836 OS=Drosophila erecta GN=Dere\GG21836 PE=4 SV=1</t>
  </si>
  <si>
    <t>Ca_10495_v1.0_kabuli</t>
  </si>
  <si>
    <t>Membrane protein, putative OS=Medicago truncatula GN=MTR_6g012870 PE=4 SV=1</t>
  </si>
  <si>
    <t>Ca_00825_v1.0_kabuli</t>
  </si>
  <si>
    <t>Ca_07278_v1.0_kabuli</t>
  </si>
  <si>
    <t>Ca_19408_v1.0_kabuli</t>
  </si>
  <si>
    <t>Auxin-induced protein 5NG4, putative OS=Ricinus communis GN=RCOM_0851830 PE=4 SV=1</t>
  </si>
  <si>
    <t>Ca_03783_v1.0_kabuli</t>
  </si>
  <si>
    <t>Ankyrin repeat domain-containing protein 13C-B OS=Medicago truncatula GN=MTR_1g080310 PE=4 SV=1</t>
  </si>
  <si>
    <t>Ca_07845_v1.0_kabuli</t>
  </si>
  <si>
    <t>Adenylate isopentenyltransferase OS=Medicago truncatula GN=MTR_1g072540 PE=4 SV=1</t>
  </si>
  <si>
    <t>Ca_23174_v1.0_kabuli</t>
  </si>
  <si>
    <t>Basic helix-loop-helix transcription factor OS=Medicago truncatula GN=MTR_1g043430 PE=2 SV=1</t>
  </si>
  <si>
    <t>Ca_04223_v1.0_kabuli</t>
  </si>
  <si>
    <t>RCC1 and BTB domain-containing protein OS=Medicago truncatula GN=MTR_122s0058 PE=4 SV=1</t>
  </si>
  <si>
    <t>Ca_12680_v1.0_kabuli</t>
  </si>
  <si>
    <t>Sulfate/bicarbonate/oxalate exchanger and transporter sat-1 OS=Medicago truncatula GN=MTR_3g087740 PE=4 SV=1</t>
  </si>
  <si>
    <t>Ca_22631_v1.0_kabuli</t>
  </si>
  <si>
    <t>CONSTANS-like zinc finger protein OS=Medicago truncatula GN=MTR_7g032240 PE=4 SV=1</t>
  </si>
  <si>
    <t>Ca_06377_v1.0_kabuli</t>
  </si>
  <si>
    <t>Ca_13302_v1.0_kabuli</t>
  </si>
  <si>
    <t>Ca_17411_v1.0_kabuli</t>
  </si>
  <si>
    <t>Ca_26122_v1.0_kabuli</t>
  </si>
  <si>
    <t>Ca_09896_v1.0_kabuli</t>
  </si>
  <si>
    <t>Ca_15827_v1.0_kabuli</t>
  </si>
  <si>
    <t>Putative LRR receptor-like serine/threonine-protein kinase OS=Aegilops tauschii GN=F775_17894 PE=4 SV=1</t>
  </si>
  <si>
    <t>Ca_23594_v1.0_kabuli</t>
  </si>
  <si>
    <t>Ca_11881_v1.0_kabuli</t>
  </si>
  <si>
    <t>Early nodulin-like protein OS=Medicago truncatula GN=MTR_5g006040 PE=2 SV=1</t>
  </si>
  <si>
    <t>Ca_24671_v1.0_kabuli</t>
  </si>
  <si>
    <t>Ca_26335_v1.0_kabuli</t>
  </si>
  <si>
    <t>Ca_27714_v1.0_kabuli</t>
  </si>
  <si>
    <t>Ca_26815_v1.0_kabuli</t>
  </si>
  <si>
    <t>Ca_00416_v1.0_kabuli</t>
  </si>
  <si>
    <t>Ca_07080_v1.0_kabuli</t>
  </si>
  <si>
    <t>Ca_19281_v1.0_kabuli</t>
  </si>
  <si>
    <t>Ca_10496_v1.0_kabuli</t>
  </si>
  <si>
    <t>Uncharacterized protein OS=Medicago truncatula GN=MTR_6g012860 PE=2 SV=1</t>
  </si>
  <si>
    <t>Ca_16887_v1.0_kabuli</t>
  </si>
  <si>
    <t>Uncharacterized protein OS=Medicago truncatula GN=MTR_5g092970 PE=2 SV=1</t>
  </si>
  <si>
    <t>Ca_00826_v1.0_kabuli</t>
  </si>
  <si>
    <t>Ca_07279_v1.0_kabuli</t>
  </si>
  <si>
    <t>Polygalacturonase OS=Medicago truncatula GN=MTR_7g092470 PE=4 SV=1</t>
  </si>
  <si>
    <t>Ca_19409_v1.0_kabuli</t>
  </si>
  <si>
    <t>Ca_03784_v1.0_kabuli</t>
  </si>
  <si>
    <t>DNA-directed RNA polymerase III subunit RPC4 OS=Medicago truncatula GN=MTR_1g080300 PE=4 SV=1</t>
  </si>
  <si>
    <t>Ca_07846_v1.0_kabuli</t>
  </si>
  <si>
    <t>AAA ATPase containing von Willebrand factor type A OS=Medicago truncatula GN=MTR_097s0037 PE=4 SV=1</t>
  </si>
  <si>
    <t>Ca_14173_v1.0_kabuli</t>
  </si>
  <si>
    <t>Ca_23175_v1.0_kabuli</t>
  </si>
  <si>
    <t>Ca_04224_v1.0_kabuli</t>
  </si>
  <si>
    <t>Ca_12681_v1.0_kabuli</t>
  </si>
  <si>
    <t>Sulfate/bicarbonate/oxalate exchanger and transporter sat-1 OS=Medicago truncatula GN=MTR_3g087730 PE=4 SV=1</t>
  </si>
  <si>
    <t>Ca_06378_v1.0_kabuli</t>
  </si>
  <si>
    <t>Ca_13303_v1.0_kabuli</t>
  </si>
  <si>
    <t>Ca_17412_v1.0_kabuli</t>
  </si>
  <si>
    <t>Ca_09897_v1.0_kabuli</t>
  </si>
  <si>
    <t>Ca_15828_v1.0_kabuli</t>
  </si>
  <si>
    <t>Ca_11882_v1.0_kabuli</t>
  </si>
  <si>
    <t>Chloride channel protein CLC-d OS=Medicago truncatula GN=MTR_5g005990 PE=4 SV=1</t>
  </si>
  <si>
    <t>Ca_24695_v1.0_kabuli</t>
  </si>
  <si>
    <t>Ca_24672_v1.0_kabuli</t>
  </si>
  <si>
    <t>Ca_27715_v1.0_kabuli</t>
  </si>
  <si>
    <t>Cc-nbs resistance protein OS=Medicago truncatula GN=MTR_3g035500 PE=4 SV=1</t>
  </si>
  <si>
    <t>Ca_26816_v1.0_kabuli</t>
  </si>
  <si>
    <t>Ca_00417_v1.0_kabuli</t>
  </si>
  <si>
    <t>Ca_07081_v1.0_kabuli</t>
  </si>
  <si>
    <t>NHL1 OS=Medicago truncatula GN=MTR_2g086790 PE=2 SV=1</t>
  </si>
  <si>
    <t>Ca_19282_v1.0_kabuli</t>
  </si>
  <si>
    <t>Ca_10497_v1.0_kabuli</t>
  </si>
  <si>
    <t>Pentatricopeptide repeat-containing protein OS=Medicago truncatula GN=MTR_6g012850 PE=4 SV=1</t>
  </si>
  <si>
    <t>Ca_16888_v1.0_kabuli</t>
  </si>
  <si>
    <t>Geranyl-diphosphate synthase OS=Medicago sativa PE=2 SV=1</t>
  </si>
  <si>
    <t>Ca_00827_v1.0_kabuli</t>
  </si>
  <si>
    <t>Ca_07280_v1.0_kabuli</t>
  </si>
  <si>
    <t>TRNA intron endonuclease, catalytic C-terminal OS=Medicago truncatula GN=MTR_7g092500 PE=4 SV=1</t>
  </si>
  <si>
    <t>Ca_03785_v1.0_kabuli</t>
  </si>
  <si>
    <t>L-allo-threonine aldolase OS=Medicago truncatula GN=MTR_1g080250 PE=4 SV=1</t>
  </si>
  <si>
    <t>Ca_07847_v1.0_kabuli</t>
  </si>
  <si>
    <t>Putative uncharacterized protein OS=Medicago truncatula GN=MTR_1g072550 PE=4 SV=1</t>
  </si>
  <si>
    <t>Ca_14174_v1.0_kabuli</t>
  </si>
  <si>
    <t>Ca_23176_v1.0_kabuli</t>
  </si>
  <si>
    <t>Ca_04225_v1.0_kabuli</t>
  </si>
  <si>
    <t>Amino acid permease OS=Medicago truncatula GN=MTR_122s0060 PE=4 SV=1</t>
  </si>
  <si>
    <t>Ca_12682_v1.0_kabuli</t>
  </si>
  <si>
    <t>Uncharacterized protein OS=Medicago truncatula GN=MTR_3g087700 PE=2 SV=1</t>
  </si>
  <si>
    <t>Ca_22633_v1.0_kabuli</t>
  </si>
  <si>
    <t>Putative uncharacterized protein OS=Medicago truncatula GN=MTR_7g032940 PE=4 SV=1</t>
  </si>
  <si>
    <t>Ca_06379_v1.0_kabuli</t>
  </si>
  <si>
    <t>Putative uncharacterized protein OS=Medicago truncatula GN=MTR_4g087870 PE=4 SV=1</t>
  </si>
  <si>
    <t>Ca_13304_v1.0_kabuli</t>
  </si>
  <si>
    <t>Little protein 1 OS=Arachis hypogaea PE=4 SV=1</t>
  </si>
  <si>
    <t>Ca_17413_v1.0_kabuli</t>
  </si>
  <si>
    <t>Ca_26311_v1.0_kabuli</t>
  </si>
  <si>
    <t>Ca_09898_v1.0_kabuli</t>
  </si>
  <si>
    <t>Heterogeneous nuclear ribonucleoprotein F OS=Medicago truncatula GN=MTR_8g073580 PE=4 SV=1</t>
  </si>
  <si>
    <t>Ca_15829_v1.0_kabuli</t>
  </si>
  <si>
    <t>Ca_23596_v1.0_kabuli</t>
  </si>
  <si>
    <t>Ca_11883_v1.0_kabuli</t>
  </si>
  <si>
    <t>Putative uncharacterized protein OS=Medicago truncatula GN=MTR_5g005960 PE=4 SV=1</t>
  </si>
  <si>
    <t>Ca_24673_v1.0_kabuli</t>
  </si>
  <si>
    <t>Ca_27160_v1.0_kabuli</t>
  </si>
  <si>
    <t>Ca_00418_v1.0_kabuli</t>
  </si>
  <si>
    <t>Ca_07082_v1.0_kabuli</t>
  </si>
  <si>
    <t>Ca_19283_v1.0_kabuli</t>
  </si>
  <si>
    <t>Ca_10498_v1.0_kabuli</t>
  </si>
  <si>
    <t>Putative uncharacterized protein OS=Medicago truncatula GN=MTR_6g012830 PE=4 SV=1</t>
  </si>
  <si>
    <t>Ca_16889_v1.0_kabuli</t>
  </si>
  <si>
    <t>Ca_00828_v1.0_kabuli</t>
  </si>
  <si>
    <t>Ca_07281_v1.0_kabuli</t>
  </si>
  <si>
    <t>Helix-loop-helix DNA-binding OS=Medicago truncatula GN=MTR_7g092510 PE=4 SV=1</t>
  </si>
  <si>
    <t>Ca_19411_v1.0_kabuli</t>
  </si>
  <si>
    <t>Ca_03786_v1.0_kabuli</t>
  </si>
  <si>
    <t>Putative uncharacterized protein OS=Medicago truncatula GN=MTR_1g080210 PE=4 SV=1</t>
  </si>
  <si>
    <t>Ca_07848_v1.0_kabuli</t>
  </si>
  <si>
    <t>Putative uncharacterized protein OS=Medicago truncatula GN=MTR_1g072560 PE=4 SV=1</t>
  </si>
  <si>
    <t>Ca_14175_v1.0_kabuli</t>
  </si>
  <si>
    <t>Ca_23177_v1.0_kabuli</t>
  </si>
  <si>
    <t>Ca_04226_v1.0_kabuli</t>
  </si>
  <si>
    <t>Amino acid transporter (Fragment) OS=Pisum sativum GN=AAP2 PE=2 SV=1</t>
  </si>
  <si>
    <t>Ca_12683_v1.0_kabuli</t>
  </si>
  <si>
    <t>L-myo inositol-1 phosphate synthase 1 OS=Cicer arietinum PE=2 SV=1</t>
  </si>
  <si>
    <t>Ca_06380_v1.0_kabuli</t>
  </si>
  <si>
    <t>Lipase OS=Medicago truncatula GN=MTR_4g087810 PE=4 SV=1</t>
  </si>
  <si>
    <t>Ca_13305_v1.0_kabuli</t>
  </si>
  <si>
    <t>Ca_17414_v1.0_kabuli</t>
  </si>
  <si>
    <t>Ca_26312_v1.0_kabuli</t>
  </si>
  <si>
    <t>Putative uncharacterized protein OS=Medicago truncatula GN=MTR_8g104480 PE=4 SV=1</t>
  </si>
  <si>
    <t>Ca_09899_v1.0_kabuli</t>
  </si>
  <si>
    <t>Serine/threonine protein kinase BIK1 OS=Medicago truncatula GN=MTR_8g073560 PE=4 SV=1</t>
  </si>
  <si>
    <t>Ca_11884_v1.0_kabuli</t>
  </si>
  <si>
    <t>Neutral cholesterol ester hydrolase OS=Medicago truncatula GN=MTR_5g005920 PE=4 SV=1</t>
  </si>
  <si>
    <t>Ca_24697_v1.0_kabuli</t>
  </si>
  <si>
    <t>Ca_24674_v1.0_kabuli</t>
  </si>
  <si>
    <t>Methyl jasmonate esterase OS=Medicago truncatula GN=MTR_8g008660 PE=4 SV=1</t>
  </si>
  <si>
    <t>Ca_26941_v1.0_kabuli</t>
  </si>
  <si>
    <t>Ca_27161_v1.0_kabuli</t>
  </si>
  <si>
    <t>Ca_00419_v1.0_kabuli</t>
  </si>
  <si>
    <t>Ca_07083_v1.0_kabuli</t>
  </si>
  <si>
    <t>Protein kinase OS=Medicago truncatula GN=MtrDRAFT_AC151522g2v2 PE=4 SV=1</t>
  </si>
  <si>
    <t>Ca_19284_v1.0_kabuli</t>
  </si>
  <si>
    <t>Plastid 3-keto-acyl-ACP synthase II-B OS=Glycine max GN=KASII-B PE=2 SV=1</t>
  </si>
  <si>
    <t>Ca_10499_v1.0_kabuli</t>
  </si>
  <si>
    <t>Pectinesterase OS=Medicago truncatula GN=MTR_6g012800 PE=3 SV=1</t>
  </si>
  <si>
    <t>Ca_16890_v1.0_kabuli</t>
  </si>
  <si>
    <t>Translation factor SUI1-like protein OS=Medicago truncatula GN=MTR_5g092820 PE=4 SV=1</t>
  </si>
  <si>
    <t>Ca_00829_v1.0_kabuli</t>
  </si>
  <si>
    <t>Ca_07282_v1.0_kabuli</t>
  </si>
  <si>
    <t>Ca_03787_v1.0_kabuli</t>
  </si>
  <si>
    <t>RNA-binding protein OS=Medicago truncatula GN=MTR_1g080150 PE=4 SV=1</t>
  </si>
  <si>
    <t>Ca_07849_v1.0_kabuli</t>
  </si>
  <si>
    <t>Glutathione peroxidase OS=Medicago truncatula GN=MTR_1g072570 PE=3 SV=1</t>
  </si>
  <si>
    <t>Ca_14176_v1.0_kabuli</t>
  </si>
  <si>
    <t>Ca_23178_v1.0_kabuli</t>
  </si>
  <si>
    <t>Ca_04227_v1.0_kabuli</t>
  </si>
  <si>
    <t>Amino acid permease AAP3 OS=Vicia faba var. minor GN=aap3 PE=2 SV=1</t>
  </si>
  <si>
    <t>Ca_12684_v1.0_kabuli</t>
  </si>
  <si>
    <t>Pollen-specific protein C13 OS=Medicago truncatula GN=MTR_3g087540 PE=4 SV=1</t>
  </si>
  <si>
    <t>Ca_06381_v1.0_kabuli</t>
  </si>
  <si>
    <t>Ca_13306_v1.0_kabuli</t>
  </si>
  <si>
    <t>Ca_17415_v1.0_kabuli</t>
  </si>
  <si>
    <t>Glycosyltransferase OS=Medicago truncatula GN=MTR_016s1014 PE=4 SV=1</t>
  </si>
  <si>
    <t>Ca_26313_v1.0_kabuli</t>
  </si>
  <si>
    <t>Ca_09900_v1.0_kabuli</t>
  </si>
  <si>
    <t>Undecaprenyl pyrophosphate synthetase OS=Medicago truncatula GN=MTR_1g095500 PE=3 SV=1</t>
  </si>
  <si>
    <t>Ca_15831_v1.0_kabuli</t>
  </si>
  <si>
    <t>Ca_11885_v1.0_kabuli</t>
  </si>
  <si>
    <t>Gibberellin receptor GID1 OS=Medicago truncatula GN=MTR_5g005850 PE=4 SV=1</t>
  </si>
  <si>
    <t>Ca_24698_v1.0_kabuli</t>
  </si>
  <si>
    <t>Ca_24675_v1.0_kabuli</t>
  </si>
  <si>
    <t>Ca_26339_v1.0_kabuli</t>
  </si>
  <si>
    <t>Ca_26942_v1.0_kabuli</t>
  </si>
  <si>
    <t>Ca_00420_v1.0_kabuli</t>
  </si>
  <si>
    <t>Ca_07084_v1.0_kabuli</t>
  </si>
  <si>
    <t>Putative uncharacterized protein OS=Medicago truncatula GN=MtrDRAFT_AC151522g30v2 PE=4 SV=1</t>
  </si>
  <si>
    <t>Ca_10500_v1.0_kabuli</t>
  </si>
  <si>
    <t>Ca_16891_v1.0_kabuli</t>
  </si>
  <si>
    <t>Calcium dependent protein kinase OS=Medicago truncatula GN=MTR_5g092810 PE=4 SV=1</t>
  </si>
  <si>
    <t>Ca_00830_v1.0_kabuli</t>
  </si>
  <si>
    <t>Uncharacterized protein (Fragment) OS=Prunus persica GN=PRUPE_ppa014608mg PE=3 SV=1</t>
  </si>
  <si>
    <t>Ca_07283_v1.0_kabuli</t>
  </si>
  <si>
    <t>Cornichon OS=Medicago truncatula GN=MTR_7g092530 PE=2 SV=1</t>
  </si>
  <si>
    <t>Ca_03788_v1.0_kabuli</t>
  </si>
  <si>
    <t>Pentatricopeptide repeat-containing protein OS=Medicago truncatula GN=MTR_1g080120 PE=4 SV=1</t>
  </si>
  <si>
    <t>Ca_07850_v1.0_kabuli</t>
  </si>
  <si>
    <t>Hepatoma-derived growth factor-related protein OS=Medicago truncatula GN=MTR_1g072580 PE=4 SV=1</t>
  </si>
  <si>
    <t>Ca_14177_v1.0_kabuli</t>
  </si>
  <si>
    <t>Ca_04228_v1.0_kabuli</t>
  </si>
  <si>
    <t>Putative uncharacterized protein OS=Medicago truncatula GN=MTR_122s0066 PE=4 SV=1</t>
  </si>
  <si>
    <t>Ca_12685_v1.0_kabuli</t>
  </si>
  <si>
    <t>Ethylene insensitive-like protein OS=Medicago truncatula GN=MTR_3g087530 PE=4 SV=1</t>
  </si>
  <si>
    <t>Ca_06382_v1.0_kabuli</t>
  </si>
  <si>
    <t>Uncharacterized protein OS=Prunus persica GN=PRUPE_ppa003051mg PE=4 SV=1</t>
  </si>
  <si>
    <t>Ca_13307_v1.0_kabuli</t>
  </si>
  <si>
    <t>Ca_17416_v1.0_kabuli</t>
  </si>
  <si>
    <t>BZIP transcription factor bZIP73A OS=Medicago truncatula GN=MTR_016s1015 PE=2 SV=1</t>
  </si>
  <si>
    <t>Ca_26314_v1.0_kabuli</t>
  </si>
  <si>
    <t>AMSH-like protease OS=Medicago truncatula GN=MTR_8g104310 PE=4 SV=1</t>
  </si>
  <si>
    <t>Ca_15832_v1.0_kabuli</t>
  </si>
  <si>
    <t>Exosome complex exonuclease OS=Medicago truncatula GN=MTR_8g073170 PE=3 SV=1</t>
  </si>
  <si>
    <t>Ca_23599_v1.0_kabuli</t>
  </si>
  <si>
    <t>Ca_11886_v1.0_kabuli</t>
  </si>
  <si>
    <t>Chromatin remodeling complex subunit OS=Medicago truncatula GN=MTR_5g005840 PE=4 SV=1</t>
  </si>
  <si>
    <t>Ca_24699_v1.0_kabuli</t>
  </si>
  <si>
    <t>Zinc finger-like protein OS=Medicago truncatula GN=MTR_5g054090 PE=4 SV=1</t>
  </si>
  <si>
    <t>Ca_24676_v1.0_kabuli</t>
  </si>
  <si>
    <t>Pentatricopeptide repeat-containing protein OS=Medicago truncatula GN=MTR_6g069180 PE=4 SV=1</t>
  </si>
  <si>
    <t>Ca_26340_v1.0_kabuli</t>
  </si>
  <si>
    <t>Ca_26943_v1.0_kabuli</t>
  </si>
  <si>
    <t>Ca_00421_v1.0_kabuli</t>
  </si>
  <si>
    <t>Ca_07085_v1.0_kabuli</t>
  </si>
  <si>
    <t>Pentatricopeptide repeat-containing protein OS=Medicago truncatula GN=MTR_2g087110 PE=4 SV=2</t>
  </si>
  <si>
    <t>Ca_19286_v1.0_kabuli</t>
  </si>
  <si>
    <t>Ca_10501_v1.0_kabuli</t>
  </si>
  <si>
    <t>Transmembrane emp24 domain-containing protein OS=Medicago truncatula GN=MTR_6g012770 PE=3 SV=1</t>
  </si>
  <si>
    <t>Ca_16892_v1.0_kabuli</t>
  </si>
  <si>
    <t>RING finger family protein OS=Medicago truncatula GN=MTR_5g092790 PE=4 SV=1</t>
  </si>
  <si>
    <t>Ca_00831_v1.0_kabuli</t>
  </si>
  <si>
    <t>Ca_07284_v1.0_kabuli</t>
  </si>
  <si>
    <t>Transcription factor bHLH130 OS=Medicago truncatula GN=MTR_7g092540 PE=4 SV=1</t>
  </si>
  <si>
    <t>Ca_19414_v1.0_kabuli</t>
  </si>
  <si>
    <t>Ca_03789_v1.0_kabuli</t>
  </si>
  <si>
    <t>Protein phosphatase 2A regulatory subunit B&amp;apos;-like protein OS=Medicago truncatula GN=MTR_1g080030 PE=4 SV=1</t>
  </si>
  <si>
    <t>Ca_07851_v1.0_kabuli</t>
  </si>
  <si>
    <t>Ca_23180_v1.0_kabuli</t>
  </si>
  <si>
    <t>Ca_04229_v1.0_kabuli</t>
  </si>
  <si>
    <t>Ca_12686_v1.0_kabuli</t>
  </si>
  <si>
    <t>Ca_06383_v1.0_kabuli</t>
  </si>
  <si>
    <t>Ca_13308_v1.0_kabuli</t>
  </si>
  <si>
    <t>Ca_17417_v1.0_kabuli</t>
  </si>
  <si>
    <t>E3 ubiquitin-protein ligase RNF181 OS=Medicago truncatula GN=MTR_016s1020 PE=4 SV=1</t>
  </si>
  <si>
    <t>Ca_26315_v1.0_kabuli</t>
  </si>
  <si>
    <t>Ca_09902_v1.0_kabuli</t>
  </si>
  <si>
    <t>Ca_15833_v1.0_kabuli</t>
  </si>
  <si>
    <t>Ca_23600_v1.0_kabuli</t>
  </si>
  <si>
    <t>Ca_11887_v1.0_kabuli</t>
  </si>
  <si>
    <t>Kinase-associated protein phosphatase 1 OS=Glycine max PE=4 SV=1</t>
  </si>
  <si>
    <t>Ca_24700_v1.0_kabuli</t>
  </si>
  <si>
    <t>Ca_24677_v1.0_kabuli</t>
  </si>
  <si>
    <t>Ca_28106_v1.0_kabuli</t>
  </si>
  <si>
    <t>Ca_27780_v1.0_kabuli</t>
  </si>
  <si>
    <t>Peroxidase OS=Medicago truncatula GN=MTR_4g031140 PE=3 SV=1</t>
  </si>
  <si>
    <t>Ca_00422_v1.0_kabuli</t>
  </si>
  <si>
    <t>Ca_07086_v1.0_kabuli</t>
  </si>
  <si>
    <t>Pentatricopeptide repeat-containing protein OS=Medicago truncatula GN=MTR_2g087120 PE=4 SV=1</t>
  </si>
  <si>
    <t>Ca_19287_v1.0_kabuli</t>
  </si>
  <si>
    <t>Ca_10502_v1.0_kabuli</t>
  </si>
  <si>
    <t>SPX-domain protein OS=Medicago truncatula GN=MTR_8g077020 PE=4 SV=1</t>
  </si>
  <si>
    <t>Ca_16893_v1.0_kabuli</t>
  </si>
  <si>
    <t>Ubiquitin thioesterase OTU1 OS=Medicago truncatula GN=MTR_5g092720 PE=2 SV=1</t>
  </si>
  <si>
    <t>Ca_00832_v1.0_kabuli</t>
  </si>
  <si>
    <t>Ca_07285_v1.0_kabuli</t>
  </si>
  <si>
    <t>Ca_19415_v1.0_kabuli</t>
  </si>
  <si>
    <t>MYB transcription factor MYB181 OS=Glycine max GN=MYB181 PE=2 SV=1</t>
  </si>
  <si>
    <t>Ca_03790_v1.0_kabuli</t>
  </si>
  <si>
    <t>Calcium-dependent protein kinase OS=Medicago truncatula GN=MTR_1g080020 PE=4 SV=1</t>
  </si>
  <si>
    <t>Ca_07852_v1.0_kabuli</t>
  </si>
  <si>
    <t>Speckle-type POZ protein OS=Medicago truncatula GN=MTR_1g072650 PE=4 SV=1</t>
  </si>
  <si>
    <t>Ca_04230_v1.0_kabuli</t>
  </si>
  <si>
    <t>Putative uncharacterized protein OS=Medicago truncatula GN=MTR_122s0069 PE=4 SV=1</t>
  </si>
  <si>
    <t>Ca_12687_v1.0_kabuli</t>
  </si>
  <si>
    <t>Putative uncharacterized protein OS=Medicago truncatula GN=MTR_3g087510 PE=4 SV=1</t>
  </si>
  <si>
    <t>Ca_06384_v1.0_kabuli</t>
  </si>
  <si>
    <t>Putative uncharacterized protein OS=Medicago truncatula GN=MTR_4g087730 PE=4 SV=1</t>
  </si>
  <si>
    <t>Ca_13309_v1.0_kabuli</t>
  </si>
  <si>
    <t>Ca_17418_v1.0_kabuli</t>
  </si>
  <si>
    <t>Bifunctional 3&amp;apos;-phosphoadenosine 5&amp;apos;-phosphosulfate synthase OS=Medicago truncatula GN=MTR_016s1023 PE=1 SV=1</t>
  </si>
  <si>
    <t>Ca_26316_v1.0_kabuli</t>
  </si>
  <si>
    <t>Ca_09903_v1.0_kabuli</t>
  </si>
  <si>
    <t>GUN4 domain protein OS=Cyanothece sp. (strain PCC 7822) GN=Cyan7822_4897 PE=4 SV=1</t>
  </si>
  <si>
    <t>Ca_15834_v1.0_kabuli</t>
  </si>
  <si>
    <t>MLO-like protein OS=Vitis vinifera GN=VIT_07s0031g02240 PE=3 SV=1</t>
  </si>
  <si>
    <t>Ca_11888_v1.0_kabuli</t>
  </si>
  <si>
    <t>Putative uncharacterized protein OS=Medicago truncatula GN=MTR_5g005770 PE=4 SV=1</t>
  </si>
  <si>
    <t>Ca_24678_v1.0_kabuli</t>
  </si>
  <si>
    <t>Ca_28133_v1.0_kabuli</t>
  </si>
  <si>
    <t>Ca_27781_v1.0_kabuli</t>
  </si>
  <si>
    <t>Putative uncharacterized protein OS=Medicago truncatula GN=MTR_4g030900 PE=4 SV=1</t>
  </si>
  <si>
    <t>Ca_00423_v1.0_kabuli</t>
  </si>
  <si>
    <t>DNA polymerase III subunit gamma/tau OS=Medicago truncatula GN=MTR_2g017980 PE=4 SV=1</t>
  </si>
  <si>
    <t>Ca_07087_v1.0_kabuli</t>
  </si>
  <si>
    <t>Protein kinase OS=Medicago truncatula GN=MTR_2g087230 PE=4 SV=1</t>
  </si>
  <si>
    <t>Ca_19288_v1.0_kabuli</t>
  </si>
  <si>
    <t>DEAD-box ATP-dependent RNA helicase OS=Medicago truncatula GN=MTR_4g059460 PE=4 SV=1</t>
  </si>
  <si>
    <t>Ca_10503_v1.0_kabuli</t>
  </si>
  <si>
    <t>Ca_16894_v1.0_kabuli</t>
  </si>
  <si>
    <t>Peptide methionine sulfoxide reductase OS=Medicago truncatula GN=MTR_5g092680 PE=1 SV=1</t>
  </si>
  <si>
    <t>Ca_00833_v1.0_kabuli</t>
  </si>
  <si>
    <t>Putative uncharacterized protein OS=Medicago truncatula GN=MTR_013s0011 PE=4 SV=1</t>
  </si>
  <si>
    <t>Ca_07286_v1.0_kabuli</t>
  </si>
  <si>
    <t>Cytochrome P450 OS=Medicago truncatula GN=MTR_7g092600 PE=3 SV=1</t>
  </si>
  <si>
    <t>Ca_19416_v1.0_kabuli</t>
  </si>
  <si>
    <t>Ca_03791_v1.0_kabuli</t>
  </si>
  <si>
    <t>Ca_07853_v1.0_kabuli</t>
  </si>
  <si>
    <t>Non-lysosomal glucosylceramidase OS=Medicago truncatula GN=MTR_1g072720 PE=4 SV=1</t>
  </si>
  <si>
    <t>Ca_23680_v1.0_kabuli</t>
  </si>
  <si>
    <t>Ca_04231_v1.0_kabuli</t>
  </si>
  <si>
    <t>Beta-galactosidase OS=Medicago truncatula GN=MTR_3g096900 PE=3 SV=1</t>
  </si>
  <si>
    <t>Ca_12688_v1.0_kabuli</t>
  </si>
  <si>
    <t>DnaJ homolog subfamily C member-like protein OS=Medicago truncatula GN=MTR_3g087480 PE=4 SV=1</t>
  </si>
  <si>
    <t>Ca_22639_v1.0_kabuli</t>
  </si>
  <si>
    <t>Ca_06385_v1.0_kabuli</t>
  </si>
  <si>
    <t>Heterogeneous nuclear ribonucleoprotein A3-like protein OS=Medicago truncatula GN=MTR_4g088010 PE=4 SV=1</t>
  </si>
  <si>
    <t>Ca_13310_v1.0_kabuli</t>
  </si>
  <si>
    <t>B-type cell cycle switch protein ccs52B OS=Medicago truncatula PE=2 SV=1</t>
  </si>
  <si>
    <t>Ca_17419_v1.0_kabuli</t>
  </si>
  <si>
    <t>Ca_26377_v1.0_kabuli</t>
  </si>
  <si>
    <t>Cysteine proteinase inhibitor OS=Medicago truncatula GN=MTR_5g098550 PE=4 SV=1</t>
  </si>
  <si>
    <t>Ca_15835_v1.0_kabuli</t>
  </si>
  <si>
    <t>Ca_23602_v1.0_kabuli</t>
  </si>
  <si>
    <t>Ca_11889_v1.0_kabuli</t>
  </si>
  <si>
    <t>GPI-anchored protein, putative OS=Medicago truncatula GN=MTR_5g005710 PE=2 SV=1</t>
  </si>
  <si>
    <t>Ca_24702_v1.0_kabuli</t>
  </si>
  <si>
    <t>Ca_24679_v1.0_kabuli</t>
  </si>
  <si>
    <t>Pentatricopeptide repeat-containing protein OS=Medicago truncatula GN=MTR_6g079920 PE=4 SV=1</t>
  </si>
  <si>
    <t>Ca_08690_v1.0_kabuli</t>
  </si>
  <si>
    <t>Acid beta-fructofuranosidase OS=Medicago truncatula GN=MTR_4g101630 PE=3 SV=1</t>
  </si>
  <si>
    <t>Ca_00424_v1.0_kabuli</t>
  </si>
  <si>
    <t>Fasciclin-like arabinogalactan protein OS=Medicago truncatula GN=MTR_2g017970 PE=1 SV=1</t>
  </si>
  <si>
    <t>Ca_07088_v1.0_kabuli</t>
  </si>
  <si>
    <t>Histone deacetylase OS=Medicago truncatula GN=MTR_2g087270 PE=4 SV=1</t>
  </si>
  <si>
    <t>Ca_19289_v1.0_kabuli</t>
  </si>
  <si>
    <t>Ca_10504_v1.0_kabuli</t>
  </si>
  <si>
    <t>MYB transcription factor OS=Medicago truncatula GN=MTR_6g012690 PE=2 SV=1</t>
  </si>
  <si>
    <t>Ca_16895_v1.0_kabuli</t>
  </si>
  <si>
    <t>Putative uncharacterized protein OS=Medicago truncatula GN=MTR_5g092610 PE=4 SV=1</t>
  </si>
  <si>
    <t>Ca_00834_v1.0_kabuli</t>
  </si>
  <si>
    <t>CCR4-associated factor OS=Medicago truncatula GN=MTR_013s0010 PE=4 SV=1</t>
  </si>
  <si>
    <t>Ca_07287_v1.0_kabuli</t>
  </si>
  <si>
    <t>Cytochrome P450 OS=Medicago truncatula GN=MTR_7g092620 PE=3 SV=1</t>
  </si>
  <si>
    <t>Ca_19417_v1.0_kabuli</t>
  </si>
  <si>
    <t>Ca_03792_v1.0_kabuli</t>
  </si>
  <si>
    <t>Serine/threonine-protein phosphatase OS=Vicia faba GN=VfPP1c-4 PE=2 SV=1</t>
  </si>
  <si>
    <t>Ca_07854_v1.0_kabuli</t>
  </si>
  <si>
    <t>Ca_14181_v1.0_kabuli</t>
  </si>
  <si>
    <t>Ca_23681_v1.0_kabuli</t>
  </si>
  <si>
    <t>Ca_04232_v1.0_kabuli</t>
  </si>
  <si>
    <t>Beta-galactosidase OS=Medicago truncatula GN=MTR_3g096910 PE=3 SV=1</t>
  </si>
  <si>
    <t>Ca_12689_v1.0_kabuli</t>
  </si>
  <si>
    <t>Putative uncharacterized protein OS=Medicago truncatula GN=MTR_3g087390 PE=4 SV=1</t>
  </si>
  <si>
    <t>Ca_22807_v1.0_kabuli</t>
  </si>
  <si>
    <t>Putative uncharacterized protein OS=Medicago truncatula GN=MTR_3g047590 PE=4 SV=1</t>
  </si>
  <si>
    <t>Ca_06386_v1.0_kabuli</t>
  </si>
  <si>
    <t>Ca_13311_v1.0_kabuli</t>
  </si>
  <si>
    <t>Uncharacterized protein OS=Brassica rapa subsp. pekinensis GN=Bra034758 PE=3 SV=1</t>
  </si>
  <si>
    <t>Ca_17420_v1.0_kabuli</t>
  </si>
  <si>
    <t>Ca_15836_v1.0_kabuli</t>
  </si>
  <si>
    <t>Ca_23603_v1.0_kabuli</t>
  </si>
  <si>
    <t>B3 domain-containing protein OS=Medicago truncatula GN=MTR_7g098870 PE=4 SV=1</t>
  </si>
  <si>
    <t>Ca_11890_v1.0_kabuli</t>
  </si>
  <si>
    <t>Tryptophan synthase beta chain OS=Medicago truncatula GN=MTR_5g005670 PE=3 SV=1</t>
  </si>
  <si>
    <t>Ca_24703_v1.0_kabuli</t>
  </si>
  <si>
    <t>Flavonol synthase/flavanone 3-hydroxylase OS=Medicago truncatula GN=MTR_5g059130 PE=3 SV=1</t>
  </si>
  <si>
    <t>Ca_24680_v1.0_kabuli</t>
  </si>
  <si>
    <t>Ca_27769_v1.0_kabuli</t>
  </si>
  <si>
    <t>Ca_08691_v1.0_kabuli</t>
  </si>
  <si>
    <t>Monocopper oxidase-like protein SKU5 OS=Medicago truncatula GN=MTR_4g101650 PE=4 SV=1</t>
  </si>
  <si>
    <t>Ca_00425_v1.0_kabuli</t>
  </si>
  <si>
    <t>U-box domain-containing protein OS=Medicago truncatula GN=MTR_2g018010 PE=4 SV=1</t>
  </si>
  <si>
    <t>Ca_07089_v1.0_kabuli</t>
  </si>
  <si>
    <t>Putative uncharacterized protein OS=Medicago truncatula GN=MtrDRAFT_AC151522g26v2 PE=4 SV=1</t>
  </si>
  <si>
    <t>Ca_19290_v1.0_kabuli</t>
  </si>
  <si>
    <t>Ca_10505_v1.0_kabuli</t>
  </si>
  <si>
    <t>Poly(RC)-binding protein OS=Medicago truncatula GN=MTR_6g012630 PE=4 SV=1</t>
  </si>
  <si>
    <t>Ca_16896_v1.0_kabuli</t>
  </si>
  <si>
    <t>Putative uncharacterized protein OS=Medicago truncatula GN=MTR_5g092580 PE=4 SV=1</t>
  </si>
  <si>
    <t>Ca_00835_v1.0_kabuli</t>
  </si>
  <si>
    <t>Uncharacterized protein OS=Medicago truncatula GN=MTR_013s0007 PE=2 SV=1</t>
  </si>
  <si>
    <t>Ca_07288_v1.0_kabuli</t>
  </si>
  <si>
    <t>Putative uncharacterized protein OS=Medicago truncatula GN=MTR_7g092680 PE=4 SV=1</t>
  </si>
  <si>
    <t>Ca_19418_v1.0_kabuli</t>
  </si>
  <si>
    <t>Ca_03793_v1.0_kabuli</t>
  </si>
  <si>
    <t>Activating signal cointegrator OS=Medicago truncatula GN=MTR_1g079930 PE=4 SV=1</t>
  </si>
  <si>
    <t>Ca_07855_v1.0_kabuli</t>
  </si>
  <si>
    <t>Pre-mRNA-processing factor OS=Medicago truncatula GN=MTR_1g072740 PE=4 SV=1</t>
  </si>
  <si>
    <t>Ca_14182_v1.0_kabuli</t>
  </si>
  <si>
    <t>Ca_23682_v1.0_kabuli</t>
  </si>
  <si>
    <t>Ca_04233_v1.0_kabuli</t>
  </si>
  <si>
    <t>NAC-domain protein OS=Medicago truncatula GN=MTR_3g096920 PE=2 SV=1</t>
  </si>
  <si>
    <t>Ca_12690_v1.0_kabuli</t>
  </si>
  <si>
    <t>Putative uncharacterized protein OS=Medicago truncatula GN=MTR_3g087360 PE=4 SV=1</t>
  </si>
  <si>
    <t>Ca_22808_v1.0_kabuli</t>
  </si>
  <si>
    <t>Ca_06387_v1.0_kabuli</t>
  </si>
  <si>
    <t>Acyl-coenzyme A thioesterase OS=Medicago truncatula GN=MTR_4g087900 PE=4 SV=1</t>
  </si>
  <si>
    <t>Ca_13312_v1.0_kabuli</t>
  </si>
  <si>
    <t>Ca_17421_v1.0_kabuli</t>
  </si>
  <si>
    <t>Ca_26379_v1.0_kabuli</t>
  </si>
  <si>
    <t>Ca_09906_v1.0_kabuli</t>
  </si>
  <si>
    <t>Cytochrome P450 OS=Medicago truncatula GN=MTR_8g073950 PE=4 SV=1</t>
  </si>
  <si>
    <t>Ca_15837_v1.0_kabuli</t>
  </si>
  <si>
    <t>Ca_11891_v1.0_kabuli</t>
  </si>
  <si>
    <t>HD-1A OS=Gossypium hirsutum PE=3 SV=1</t>
  </si>
  <si>
    <t>Ca_24704_v1.0_kabuli</t>
  </si>
  <si>
    <t>Ca_24681_v1.0_kabuli</t>
  </si>
  <si>
    <t>Ca_26173_v1.0_kabuli</t>
  </si>
  <si>
    <t>Ca_08692_v1.0_kabuli</t>
  </si>
  <si>
    <t>Ca_27479_v1.0_kabuli</t>
  </si>
  <si>
    <t>Ca_00426_v1.0_kabuli</t>
  </si>
  <si>
    <t>Putative uncharacterized protein OS=Medicago truncatula GN=MTR_2g018030 PE=4 SV=1</t>
  </si>
  <si>
    <t>Ca_07090_v1.0_kabuli</t>
  </si>
  <si>
    <t>Putative uncharacterized protein OS=Medicago truncatula GN=MtrDRAFT_AC151522g28v2 PE=4 SV=1</t>
  </si>
  <si>
    <t>Ca_19291_v1.0_kabuli</t>
  </si>
  <si>
    <t>Ca_10506_v1.0_kabuli</t>
  </si>
  <si>
    <t>Putative uncharacterized protein OS=Medicago truncatula GN=MTR_6g012620 PE=4 SV=1</t>
  </si>
  <si>
    <t>Ca_16897_v1.0_kabuli</t>
  </si>
  <si>
    <t>97 kDa heat shock protein OS=Medicago truncatula GN=MTR_5g092570 PE=3 SV=1</t>
  </si>
  <si>
    <t>Ca_00836_v1.0_kabuli</t>
  </si>
  <si>
    <t>Putative uncharacterized protein OS=Medicago truncatula GN=MTR_013s0006 PE=4 SV=1</t>
  </si>
  <si>
    <t>Ca_07289_v1.0_kabuli</t>
  </si>
  <si>
    <t>Uncharacterized protein OS=Medicago truncatula GN=MTR_7g092700 PE=2 SV=1</t>
  </si>
  <si>
    <t>Ca_19419_v1.0_kabuli</t>
  </si>
  <si>
    <t>Ca_03794_v1.0_kabuli</t>
  </si>
  <si>
    <t>Ca_07856_v1.0_kabuli</t>
  </si>
  <si>
    <t>Ca_14183_v1.0_kabuli</t>
  </si>
  <si>
    <t>Ca_23683_v1.0_kabuli</t>
  </si>
  <si>
    <t>Ca_04234_v1.0_kabuli</t>
  </si>
  <si>
    <t>Aspartic proteinase Asp1 OS=Medicago truncatula GN=MTR_3g096930 PE=4 SV=1</t>
  </si>
  <si>
    <t>Ca_12691_v1.0_kabuli</t>
  </si>
  <si>
    <t>ABC transporter D family member OS=Medicago truncatula GN=MTR_3g087350 PE=3 SV=1</t>
  </si>
  <si>
    <t>Ca_22809_v1.0_kabuli</t>
  </si>
  <si>
    <t>Callose synthase OS=Medicago truncatula GN=MTR_3g047390 PE=4 SV=1</t>
  </si>
  <si>
    <t>Ca_06388_v1.0_kabuli</t>
  </si>
  <si>
    <t>Formin-like protein OS=Medicago truncatula GN=MTR_4g087890 PE=4 SV=1</t>
  </si>
  <si>
    <t>Ca_13313_v1.0_kabuli</t>
  </si>
  <si>
    <t>Ca_17422_v1.0_kabuli</t>
  </si>
  <si>
    <t>Ca_26380_v1.0_kabuli</t>
  </si>
  <si>
    <t>Ca_09907_v1.0_kabuli</t>
  </si>
  <si>
    <t>Ubiquilin-1 OS=Medicago truncatula GN=MTR_8g073920 PE=4 SV=1</t>
  </si>
  <si>
    <t>Ca_15838_v1.0_kabuli</t>
  </si>
  <si>
    <t>Ca_23605_v1.0_kabuli</t>
  </si>
  <si>
    <t>Uncharacterized protein OS=Prunus persica GN=PRUPE_ppa002446mg PE=3 SV=1</t>
  </si>
  <si>
    <t>Ca_11892_v1.0_kabuli</t>
  </si>
  <si>
    <t>COBRA-like protein OS=Medicago truncatula GN=MTR_5g005590 PE=4 SV=1</t>
  </si>
  <si>
    <t>Ca_26395_v1.0_kabuli</t>
  </si>
  <si>
    <t>Resistance protein RGC2 OS=Medicago truncatula GN=MTR_7g037890 PE=4 SV=1</t>
  </si>
  <si>
    <t>Ca_26174_v1.0_kabuli</t>
  </si>
  <si>
    <t>Ca_08693_v1.0_kabuli</t>
  </si>
  <si>
    <t>NAC domain protein OS=Medicago truncatula GN=MTR_4g101680 PE=4 SV=1</t>
  </si>
  <si>
    <t>Ca_27480_v1.0_kabuli</t>
  </si>
  <si>
    <t>Ca_00427_v1.0_kabuli</t>
  </si>
  <si>
    <t>Ca_07091_v1.0_kabuli</t>
  </si>
  <si>
    <t>Ca_19292_v1.0_kabuli</t>
  </si>
  <si>
    <t>Zinc ion transmembrane transporter OS=Medicago sativa GN=MTP1 PE=2 SV=1</t>
  </si>
  <si>
    <t>Ca_10507_v1.0_kabuli</t>
  </si>
  <si>
    <t>Ca_16898_v1.0_kabuli</t>
  </si>
  <si>
    <t>Ca_00837_v1.0_kabuli</t>
  </si>
  <si>
    <t>Ca_07290_v1.0_kabuli</t>
  </si>
  <si>
    <t>Leucine-rich repeat, plant specific OS=Medicago truncatula GN=MTR_7g092740 PE=4 SV=1</t>
  </si>
  <si>
    <t>Ca_19420_v1.0_kabuli</t>
  </si>
  <si>
    <t>Ca_03795_v1.0_kabuli</t>
  </si>
  <si>
    <t>Transmembrane protein OS=Medicago truncatula GN=MTR_1g079890 PE=2 SV=1</t>
  </si>
  <si>
    <t>Ca_07857_v1.0_kabuli</t>
  </si>
  <si>
    <t>Ca_14184_v1.0_kabuli</t>
  </si>
  <si>
    <t>Ca_23684_v1.0_kabuli</t>
  </si>
  <si>
    <t>Ca_04235_v1.0_kabuli</t>
  </si>
  <si>
    <t>Putative uncharacterized protein OS=Medicago truncatula GN=MTR_3g096940 PE=4 SV=1</t>
  </si>
  <si>
    <t>Ca_12692_v1.0_kabuli</t>
  </si>
  <si>
    <t>Ca_22810_v1.0_kabuli</t>
  </si>
  <si>
    <t>Sucrose-phosphate synthase OS=Medicago truncatula GN=MTR_3g047380 PE=4 SV=1</t>
  </si>
  <si>
    <t>Ca_06389_v1.0_kabuli</t>
  </si>
  <si>
    <t>Ca_13314_v1.0_kabuli</t>
  </si>
  <si>
    <t>Ca_17423_v1.0_kabuli</t>
  </si>
  <si>
    <t>Ca_26381_v1.0_kabuli</t>
  </si>
  <si>
    <t>Regulator of nonsense transcripts-like protein OS=Medicago truncatula GN=MTR_5g076440 PE=4 SV=1</t>
  </si>
  <si>
    <t>Ca_09908_v1.0_kabuli</t>
  </si>
  <si>
    <t>Ca_15839_v1.0_kabuli</t>
  </si>
  <si>
    <t>Ca_23606_v1.0_kabuli</t>
  </si>
  <si>
    <t>Ca_11893_v1.0_kabuli</t>
  </si>
  <si>
    <t>Gibberellin 2-beta-dioxygenase OS=Medicago truncatula GN=MTR_5g005570 PE=3 SV=1</t>
  </si>
  <si>
    <t>Ca_26396_v1.0_kabuli</t>
  </si>
  <si>
    <t>Rpp4 candidate OS=Medicago truncatula GN=MTR_7g037880 PE=4 SV=1</t>
  </si>
  <si>
    <t>Ca_26175_v1.0_kabuli</t>
  </si>
  <si>
    <t>Ca_08694_v1.0_kabuli</t>
  </si>
  <si>
    <t>Vacuolar-processing enzyme OS=Medicago truncatula GN=MTR_4g101730 PE=4 SV=1</t>
  </si>
  <si>
    <t>Ca_00428_v1.0_kabuli</t>
  </si>
  <si>
    <t>Ca_07092_v1.0_kabuli</t>
  </si>
  <si>
    <t>U-box domain-containing protein OS=Medicago truncatula GN=MTR_2g087350 PE=4 SV=1</t>
  </si>
  <si>
    <t>Ca_10508_v1.0_kabuli</t>
  </si>
  <si>
    <t>Expansin OS=Medicago truncatula GN=MTR_6g012520 PE=3 SV=1</t>
  </si>
  <si>
    <t>Ca_16899_v1.0_kabuli</t>
  </si>
  <si>
    <t>Ca_00838_v1.0_kabuli</t>
  </si>
  <si>
    <t>HVA22-like protein i OS=Medicago truncatula GN=MTR_013s0004 PE=4 SV=1</t>
  </si>
  <si>
    <t>Ca_07291_v1.0_kabuli</t>
  </si>
  <si>
    <t>Ca_19421_v1.0_kabuli</t>
  </si>
  <si>
    <t>Ca_03796_v1.0_kabuli</t>
  </si>
  <si>
    <t>Putative uncharacterized protein OS=Medicago truncatula GN=MTR_1g079870 PE=1 SV=1</t>
  </si>
  <si>
    <t>Ca_07858_v1.0_kabuli</t>
  </si>
  <si>
    <t>Ca_14185_v1.0_kabuli</t>
  </si>
  <si>
    <t>Ca_23685_v1.0_kabuli</t>
  </si>
  <si>
    <t>Ca_04236_v1.0_kabuli</t>
  </si>
  <si>
    <t>Putative uncharacterized protein OS=Medicago truncatula GN=MTR_3g096950 PE=4 SV=1</t>
  </si>
  <si>
    <t>Ca_12693_v1.0_kabuli</t>
  </si>
  <si>
    <t>Ca_22811_v1.0_kabuli</t>
  </si>
  <si>
    <t>Ca_06390_v1.0_kabuli</t>
  </si>
  <si>
    <t>Mitogen-activated protein kinase 2 OS=Glycine max PE=2 SV=1</t>
  </si>
  <si>
    <t>Ca_13315_v1.0_kabuli</t>
  </si>
  <si>
    <t>Ca_17424_v1.0_kabuli</t>
  </si>
  <si>
    <t>Ca_26382_v1.0_kabuli</t>
  </si>
  <si>
    <t>Microsomal glutathione S-transferase OS=Medicago truncatula GN=MTR_5g076470 PE=2 SV=1</t>
  </si>
  <si>
    <t>Ca_09909_v1.0_kabuli</t>
  </si>
  <si>
    <t>Cyclin OS=Medicago truncatula GN=MTR_8g074000 PE=3 SV=1</t>
  </si>
  <si>
    <t>Ca_15840_v1.0_kabuli</t>
  </si>
  <si>
    <t>Putative uncharacterized protein OS=Medicago truncatula GN=MTR_8g070480 PE=4 SV=1</t>
  </si>
  <si>
    <t>Ca_23607_v1.0_kabuli</t>
  </si>
  <si>
    <t>Ca_11894_v1.0_kabuli</t>
  </si>
  <si>
    <t>Cysteine-rich protein OS=Glycine max PE=2 SV=1</t>
  </si>
  <si>
    <t>Ca_26397_v1.0_kabuli</t>
  </si>
  <si>
    <t>Ca_26176_v1.0_kabuli</t>
  </si>
  <si>
    <t>Serine carboxipeptidase (Fragment) OS=Cicer arietinum PE=2 SV=1</t>
  </si>
  <si>
    <t>Ca_08695_v1.0_kabuli</t>
  </si>
  <si>
    <t>Translation elongation factor EF-G OS=Medicago truncatula GN=MTR_4g101750 PE=1 SV=1</t>
  </si>
  <si>
    <t>Ca_00429_v1.0_kabuli</t>
  </si>
  <si>
    <t>Ca_07093_v1.0_kabuli</t>
  </si>
  <si>
    <t>DnaJ homolog subfamily C member OS=Medicago truncatula GN=MTR_2g087520 PE=4 SV=1</t>
  </si>
  <si>
    <t>Ca_19294_v1.0_kabuli</t>
  </si>
  <si>
    <t>Ca_10509_v1.0_kabuli</t>
  </si>
  <si>
    <t>Reticulon-like protein OS=Medicago truncatula GN=MTR_6g012460 PE=4 SV=1</t>
  </si>
  <si>
    <t>Ca_16956_v1.0_kabuli</t>
  </si>
  <si>
    <t>Ca_00839_v1.0_kabuli</t>
  </si>
  <si>
    <t>Putative uncharacterized protein OS=Medicago truncatula GN=MTR_013s0003 PE=4 SV=1</t>
  </si>
  <si>
    <t>Ca_07292_v1.0_kabuli</t>
  </si>
  <si>
    <t>CAMP response element binding (CREB) protein OS=Medicago truncatula GN=MtrDRAFT_AC157891g24v2 PE=4 SV=1</t>
  </si>
  <si>
    <t>Ca_19422_v1.0_kabuli</t>
  </si>
  <si>
    <t>Ca_03797_v1.0_kabuli</t>
  </si>
  <si>
    <t>Putative uncharacterized protein OS=Medicago truncatula GN=MTR_1g079830 PE=4 SV=1</t>
  </si>
  <si>
    <t>Ca_07859_v1.0_kabuli</t>
  </si>
  <si>
    <t>Serine/threonine protein kinase ATM OS=Medicago truncatula GN=MTR_1g072780 PE=4 SV=1</t>
  </si>
  <si>
    <t>Ca_14186_v1.0_kabuli</t>
  </si>
  <si>
    <t>Uncharacterized protein (Fragment) OS=Prunus persica GN=PRUPE_ppb019848mg PE=4 SV=1</t>
  </si>
  <si>
    <t>Ca_23686_v1.0_kabuli</t>
  </si>
  <si>
    <t>Ca_04237_v1.0_kabuli</t>
  </si>
  <si>
    <t>Cyclin-dependent kinase E-1 OS=Medicago truncatula GN=MTR_3g096960 PE=4 SV=1</t>
  </si>
  <si>
    <t>Ca_12694_v1.0_kabuli</t>
  </si>
  <si>
    <t>Ca_22812_v1.0_kabuli</t>
  </si>
  <si>
    <t>Ca_06391_v1.0_kabuli</t>
  </si>
  <si>
    <t>Putative uncharacterized protein OS=Medicago truncatula GN=MTR_4g087590 PE=4 SV=1</t>
  </si>
  <si>
    <t>Ca_13316_v1.0_kabuli</t>
  </si>
  <si>
    <t>Ca_17425_v1.0_kabuli</t>
  </si>
  <si>
    <t>Ca_26431_v1.0_kabuli</t>
  </si>
  <si>
    <t>Ca_09910_v1.0_kabuli</t>
  </si>
  <si>
    <t>Phosphoserine aminotransferase OS=Medicago truncatula GN=MTR_8g074010 PE=1 SV=1</t>
  </si>
  <si>
    <t>Ca_15841_v1.0_kabuli</t>
  </si>
  <si>
    <t>Ca_23608_v1.0_kabuli</t>
  </si>
  <si>
    <t>Ca_11895_v1.0_kabuli</t>
  </si>
  <si>
    <t>Cysteine-rich receptor-like protein kinase OS=Medicago truncatula GN=MTR_5g005480 PE=4 SV=1</t>
  </si>
  <si>
    <t>Ca_26799_v1.0_kabuli</t>
  </si>
  <si>
    <t>Ca_26398_v1.0_kabuli</t>
  </si>
  <si>
    <t>Ca_26177_v1.0_kabuli</t>
  </si>
  <si>
    <t>Putative uncharacterized protein OS=Medicago truncatula GN=MTR_1g059090 PE=4 SV=1</t>
  </si>
  <si>
    <t>Ca_08696_v1.0_kabuli</t>
  </si>
  <si>
    <t>Ca_27078_v1.0_kabuli</t>
  </si>
  <si>
    <t>Ca_00430_v1.0_kabuli</t>
  </si>
  <si>
    <t>Inversin OS=Medicago truncatula GN=MTR_2g017930 PE=4 SV=1</t>
  </si>
  <si>
    <t>Ca_07094_v1.0_kabuli</t>
  </si>
  <si>
    <t>Serine/threonine-protein phosphatase OS=Glycine max PE=3 SV=2</t>
  </si>
  <si>
    <t>Ca_19295_v1.0_kabuli</t>
  </si>
  <si>
    <t>Ca_10510_v1.0_kabuli</t>
  </si>
  <si>
    <t>Dof zinc finger protein OS=Medicago truncatula GN=MTR_6g012450 PE=4 SV=1</t>
  </si>
  <si>
    <t>Ca_16957_v1.0_kabuli</t>
  </si>
  <si>
    <t>Anthocyanidin 3-O-glucosyltransferase OS=Medicago truncatula GN=MTR_7g067330 PE=4 SV=1</t>
  </si>
  <si>
    <t>Ca_00840_v1.0_kabuli</t>
  </si>
  <si>
    <t>Ca_07293_v1.0_kabuli</t>
  </si>
  <si>
    <t>Anthranilate phosphoribosyltransferase-like protein OS=Medicago truncatula GN=MTR_7g092770 PE=4 SV=1</t>
  </si>
  <si>
    <t>Ca_19423_v1.0_kabuli</t>
  </si>
  <si>
    <t>Ca_03798_v1.0_kabuli</t>
  </si>
  <si>
    <t>Ca_07860_v1.0_kabuli</t>
  </si>
  <si>
    <t>Nuclear transcription factor Y subunit B9 OS=Medicago truncatula GN=NF-YB9 PE=2 SV=1</t>
  </si>
  <si>
    <t>Ca_14187_v1.0_kabuli</t>
  </si>
  <si>
    <t>Ca_23687_v1.0_kabuli</t>
  </si>
  <si>
    <t>Ca_04238_v1.0_kabuli</t>
  </si>
  <si>
    <t>Ca_12695_v1.0_kabuli</t>
  </si>
  <si>
    <t>Ca_22813_v1.0_kabuli</t>
  </si>
  <si>
    <t>GDSL esterase/lipase OS=Medicago truncatula GN=MTR_3g046880 PE=4 SV=1</t>
  </si>
  <si>
    <t>Ca_06392_v1.0_kabuli</t>
  </si>
  <si>
    <t>Uncharacterized protein OS=Medicago truncatula GN=MTR_4g087540 PE=2 SV=1</t>
  </si>
  <si>
    <t>Ca_13317_v1.0_kabuli</t>
  </si>
  <si>
    <t>Ca_17426_v1.0_kabuli</t>
  </si>
  <si>
    <t>Ca_26432_v1.0_kabuli</t>
  </si>
  <si>
    <t>Ca_09911_v1.0_kabuli</t>
  </si>
  <si>
    <t>Isocitrate dehydrogenase OS=Medicago truncatula GN=MTR_8g074030 PE=3 SV=1</t>
  </si>
  <si>
    <t>Ca_15842_v1.0_kabuli</t>
  </si>
  <si>
    <t>Uncharacterized protein OS=Medicago truncatula GN=MTR_8g070510 PE=2 SV=1</t>
  </si>
  <si>
    <t>Ca_23609_v1.0_kabuli</t>
  </si>
  <si>
    <t>Ca_11896_v1.0_kabuli</t>
  </si>
  <si>
    <t>Ca_26800_v1.0_kabuli</t>
  </si>
  <si>
    <t>Ca_26399_v1.0_kabuli</t>
  </si>
  <si>
    <t>Ca_26178_v1.0_kabuli</t>
  </si>
  <si>
    <t>Putative uncharacterized protein OS=Medicago truncatula GN=MTR_6g023720 PE=4 SV=1</t>
  </si>
  <si>
    <t>Ca_08697_v1.0_kabuli</t>
  </si>
  <si>
    <t>Cu/Zn-superoxide dismutase copper chaperone OS=Medicago truncatula GN=MTR_4g101820 PE=2 SV=1</t>
  </si>
  <si>
    <t>Ca_27079_v1.0_kabuli</t>
  </si>
  <si>
    <t>RNA-binding protein OS=Medicago truncatula GN=MTR_5g064120 PE=4 SV=1</t>
  </si>
  <si>
    <t>Ca_00431_v1.0_kabuli</t>
  </si>
  <si>
    <t>Ca_07095_v1.0_kabuli</t>
  </si>
  <si>
    <t>Outer envelope protein of 80 kDa OS=Medicago truncatula GN=MTR_2g087590 PE=4 SV=1</t>
  </si>
  <si>
    <t>Ca_19296_v1.0_kabuli</t>
  </si>
  <si>
    <t>Ca_10511_v1.0_kabuli</t>
  </si>
  <si>
    <t>Ca_16958_v1.0_kabuli</t>
  </si>
  <si>
    <t>Ca_00841_v1.0_kabuli</t>
  </si>
  <si>
    <t>Ca_07294_v1.0_kabuli</t>
  </si>
  <si>
    <t>Pectinesterase OS=Medicago truncatula GN=MTR_7g092780 PE=3 SV=1</t>
  </si>
  <si>
    <t>Ca_03799_v1.0_kabuli</t>
  </si>
  <si>
    <t>Methyltransferase-like protein OS=Medicago truncatula GN=MTR_1g079800 PE=4 SV=1</t>
  </si>
  <si>
    <t>Ca_07861_v1.0_kabuli</t>
  </si>
  <si>
    <t>Ca_14188_v1.0_kabuli</t>
  </si>
  <si>
    <t>Ca_23688_v1.0_kabuli</t>
  </si>
  <si>
    <t>Ca_04239_v1.0_kabuli</t>
  </si>
  <si>
    <t>Ca_12696_v1.0_kabuli</t>
  </si>
  <si>
    <t>Ca_22814_v1.0_kabuli</t>
  </si>
  <si>
    <t>Ca_06393_v1.0_kabuli</t>
  </si>
  <si>
    <t>SAC domain protein OS=Medicago truncatula GN=MTR_4g087530 PE=4 SV=1</t>
  </si>
  <si>
    <t>Ca_13318_v1.0_kabuli</t>
  </si>
  <si>
    <t>Ca_17427_v1.0_kabuli</t>
  </si>
  <si>
    <t>Ca_26433_v1.0_kabuli</t>
  </si>
  <si>
    <t>Ca_09912_v1.0_kabuli</t>
  </si>
  <si>
    <t>2-succinylbenzoate-CoA ligase OS=Medicago truncatula GN=MTR_8g074040 PE=4 SV=1</t>
  </si>
  <si>
    <t>Ca_15843_v1.0_kabuli</t>
  </si>
  <si>
    <t>Actin related protein OS=Medicago truncatula GN=MTR_8g070520 PE=3 SV=1</t>
  </si>
  <si>
    <t>Ca_11897_v1.0_kabuli</t>
  </si>
  <si>
    <t>Cysteine-rich receptor-like protein kinase OS=Medicago truncatula GN=MTR_5g005450 PE=4 SV=1</t>
  </si>
  <si>
    <t>Ca_26400_v1.0_kabuli</t>
  </si>
  <si>
    <t>Ca_26179_v1.0_kabuli</t>
  </si>
  <si>
    <t>Ca_08698_v1.0_kabuli</t>
  </si>
  <si>
    <t>Ca_28242_v1.0_kabuli</t>
  </si>
  <si>
    <t>Ca_00432_v1.0_kabuli</t>
  </si>
  <si>
    <t>CTD small phosphatase-like protein OS=Medicago truncatula GN=MTR_2g017810 PE=4 SV=1</t>
  </si>
  <si>
    <t>Ca_07096_v1.0_kabuli</t>
  </si>
  <si>
    <t>Ca_19297_v1.0_kabuli</t>
  </si>
  <si>
    <t>Ca_10512_v1.0_kabuli</t>
  </si>
  <si>
    <t>Starch synthase II OS=Medicago truncatula GN=MTR_6g012380 PE=3 SV=1</t>
  </si>
  <si>
    <t>Ca_00842_v1.0_kabuli</t>
  </si>
  <si>
    <t>Ca_07295_v1.0_kabuli</t>
  </si>
  <si>
    <t>TBCC domain-containing protein OS=Medicago truncatula GN=MTR_7g092810 PE=4 SV=1</t>
  </si>
  <si>
    <t>Ca_03800_v1.0_kabuli</t>
  </si>
  <si>
    <t>Ethylene receptor like-protein OS=Cicer arietinum PE=4 SV=1</t>
  </si>
  <si>
    <t>Ca_07862_v1.0_kabuli</t>
  </si>
  <si>
    <t>ATP-dependent DNA helicase pcrA OS=Medicago truncatula GN=MTR_1g072820 PE=4 SV=1</t>
  </si>
  <si>
    <t>Ca_14189_v1.0_kabuli</t>
  </si>
  <si>
    <t>Seed maturation protein OS=Medicago truncatula GN=MTR_7g093170 PE=4 SV=1</t>
  </si>
  <si>
    <t>Ca_23689_v1.0_kabuli</t>
  </si>
  <si>
    <t>Ca_04240_v1.0_kabuli</t>
  </si>
  <si>
    <t>Octicosapeptide/Phox/Bem1p domain-containing protein OS=Medicago truncatula GN=MTR_3g097010 PE=4 SV=1</t>
  </si>
  <si>
    <t>Ca_12697_v1.0_kabuli</t>
  </si>
  <si>
    <t>Ca_22815_v1.0_kabuli</t>
  </si>
  <si>
    <t>Vacuolar protein sorting-associated protein-like protein OS=Medicago truncatula GN=MTR_3g046640 PE=4 SV=1</t>
  </si>
  <si>
    <t>Ca_06394_v1.0_kabuli</t>
  </si>
  <si>
    <t>Cysteine synthase OS=Medicago truncatula GN=MTR_4g087520 PE=1 SV=1</t>
  </si>
  <si>
    <t>Ca_13319_v1.0_kabuli</t>
  </si>
  <si>
    <t>Ca_17428_v1.0_kabuli</t>
  </si>
  <si>
    <t>Ca_26434_v1.0_kabuli</t>
  </si>
  <si>
    <t>Ran-binding protein OS=Medicago truncatula GN=MTR_4g032800 PE=4 SV=1</t>
  </si>
  <si>
    <t>Ca_09913_v1.0_kabuli</t>
  </si>
  <si>
    <t>Ca_15844_v1.0_kabuli</t>
  </si>
  <si>
    <t>Phototropin OS=Medicago truncatula GN=MTR_8g070530 PE=4 SV=1</t>
  </si>
  <si>
    <t>Ca_23628_v1.0_kabuli</t>
  </si>
  <si>
    <t>Ca_11898_v1.0_kabuli</t>
  </si>
  <si>
    <t>Putative uncharacterized protein OS=Medicago truncatula GN=MTR_5g005420 PE=4 SV=1</t>
  </si>
  <si>
    <t>Ca_21428_v1.0_kabuli</t>
  </si>
  <si>
    <t>Ca_27818_v1.0_kabuli</t>
  </si>
  <si>
    <t>Ca_08699_v1.0_kabuli</t>
  </si>
  <si>
    <t>Ca_00433_v1.0_kabuli</t>
  </si>
  <si>
    <t>Pyridoxine biosynthesis protein OS=Lotus japonicus PE=2 SV=1</t>
  </si>
  <si>
    <t>Ca_07097_v1.0_kabuli</t>
  </si>
  <si>
    <t>Putative uncharacterized protein OS=Medicago truncatula GN=MTR_2g087610 PE=4 SV=1</t>
  </si>
  <si>
    <t>Ca_19298_v1.0_kabuli</t>
  </si>
  <si>
    <t>Uncharacterized protein OS=Prunus persica GN=PRUPE_ppa000037mg PE=4 SV=1</t>
  </si>
  <si>
    <t>Ca_16960_v1.0_kabuli</t>
  </si>
  <si>
    <t>Ca_00843_v1.0_kabuli</t>
  </si>
  <si>
    <t>Ca_07296_v1.0_kabuli</t>
  </si>
  <si>
    <t>Rhodanese-like OS=Medicago truncatula GN=MTR_7g092820 PE=2 SV=1</t>
  </si>
  <si>
    <t>Ca_03801_v1.0_kabuli</t>
  </si>
  <si>
    <t>SAP1 protein OS=Medicago truncatula GN=MTR_1g079780 PE=4 SV=1</t>
  </si>
  <si>
    <t>Ca_07863_v1.0_kabuli</t>
  </si>
  <si>
    <t>Transmembrane protein OS=Medicago truncatula GN=MTR_1g072830 PE=4 SV=1</t>
  </si>
  <si>
    <t>Ca_14190_v1.0_kabuli</t>
  </si>
  <si>
    <t>Ca_23690_v1.0_kabuli</t>
  </si>
  <si>
    <t>Uncharacterized protein OS=Brassica rapa subsp. pekinensis GN=Bra037731 PE=4 SV=1</t>
  </si>
  <si>
    <t>Ca_04241_v1.0_kabuli</t>
  </si>
  <si>
    <t>Ca_12698_v1.0_kabuli</t>
  </si>
  <si>
    <t>Ca_22816_v1.0_kabuli</t>
  </si>
  <si>
    <t>Ca_06395_v1.0_kabuli</t>
  </si>
  <si>
    <t>Ca_13320_v1.0_kabuli</t>
  </si>
  <si>
    <t>Ca_17429_v1.0_kabuli</t>
  </si>
  <si>
    <t>Ca_26435_v1.0_kabuli</t>
  </si>
  <si>
    <t>Ca_15845_v1.0_kabuli</t>
  </si>
  <si>
    <t>CTP synthase OS=Medicago truncatula GN=MTR_8g070540 PE=3 SV=1</t>
  </si>
  <si>
    <t>Ca_23629_v1.0_kabuli</t>
  </si>
  <si>
    <t>Ca_11899_v1.0_kabuli</t>
  </si>
  <si>
    <t>Ca_21429_v1.0_kabuli</t>
  </si>
  <si>
    <t>Ca_22192_v1.0_kabuli</t>
  </si>
  <si>
    <t>Ca_27819_v1.0_kabuli</t>
  </si>
  <si>
    <t>Ca_08700_v1.0_kabuli</t>
  </si>
  <si>
    <t>Tellurite resistance protein tehA-like protein OS=Medicago truncatula GN=MTR_4g101880 PE=4 SV=1</t>
  </si>
  <si>
    <t>Ca_00434_v1.0_kabuli</t>
  </si>
  <si>
    <t>Aquaporin NIP1-2 OS=Medicago truncatula GN=MTR_2g017590 PE=3 SV=1</t>
  </si>
  <si>
    <t>Ca_07098_v1.0_kabuli</t>
  </si>
  <si>
    <t>DnaJ OS=Medicago truncatula GN=MTR_2g087660 PE=3 SV=1</t>
  </si>
  <si>
    <t>Ca_19299_v1.0_kabuli</t>
  </si>
  <si>
    <t>Uncharacterized protein OS=Medicago truncatula GN=MTR_2g042970 PE=2 SV=1</t>
  </si>
  <si>
    <t>Ca_10514_v1.0_kabuli</t>
  </si>
  <si>
    <t>Zinc finger-homeodomain protein OS=Medicago truncatula GN=MTR_6g012280 PE=4 SV=1</t>
  </si>
  <si>
    <t>Ca_16961_v1.0_kabuli</t>
  </si>
  <si>
    <t>Ca_00844_v1.0_kabuli</t>
  </si>
  <si>
    <t>Ca_07297_v1.0_kabuli</t>
  </si>
  <si>
    <t>Ca_19427_v1.0_kabuli</t>
  </si>
  <si>
    <t>Homeodomain-related OS=Medicago truncatula GN=MTR_7g037260 PE=4 SV=1</t>
  </si>
  <si>
    <t>Ca_03802_v1.0_kabuli</t>
  </si>
  <si>
    <t>Vacuolar protein sorting-associated protein-like protein OS=Medicago truncatula GN=MTR_1g079770 PE=4 SV=1</t>
  </si>
  <si>
    <t>Ca_07864_v1.0_kabuli</t>
  </si>
  <si>
    <t>Putative uncharacterized protein OS=Medicago truncatula GN=MTR_1g072850 PE=4 SV=1</t>
  </si>
  <si>
    <t>Ca_23691_v1.0_kabuli</t>
  </si>
  <si>
    <t>Arogenate/prephenate dehydratase OS=Medicago truncatula GN=MTR_4g061070 PE=4 SV=1</t>
  </si>
  <si>
    <t>Ca_04242_v1.0_kabuli</t>
  </si>
  <si>
    <t>Ca_12699_v1.0_kabuli</t>
  </si>
  <si>
    <t>Oxidation resistance protein OS=Medicago truncatula GN=MTR_3g087230 PE=4 SV=1</t>
  </si>
  <si>
    <t>Ca_22817_v1.0_kabuli</t>
  </si>
  <si>
    <t>Ca_06396_v1.0_kabuli</t>
  </si>
  <si>
    <t>Acyl-[acyl-carrier-protein] desaturase OS=Medicago truncatula GN=ACPD PE=2 SV=1</t>
  </si>
  <si>
    <t>Ca_13321_v1.0_kabuli</t>
  </si>
  <si>
    <t>Ca_17430_v1.0_kabuli</t>
  </si>
  <si>
    <t>Ca_26436_v1.0_kabuli</t>
  </si>
  <si>
    <t>Ca_15846_v1.0_kabuli</t>
  </si>
  <si>
    <t>Ca_23630_v1.0_kabuli</t>
  </si>
  <si>
    <t>Ca_11900_v1.0_kabuli</t>
  </si>
  <si>
    <t>Thymocyte nuclear protein OS=Medicago truncatula GN=MTR_5g005350 PE=4 SV=1</t>
  </si>
  <si>
    <t>Ca_21430_v1.0_kabuli</t>
  </si>
  <si>
    <t>Ca_22193_v1.0_kabuli</t>
  </si>
  <si>
    <t>Ca_08701_v1.0_kabuli</t>
  </si>
  <si>
    <t>Putative uncharacterized protein OS=Medicago truncatula GN=MTR_4g101890 PE=4 SV=1</t>
  </si>
  <si>
    <t>Ca_28020_v1.0_kabuli</t>
  </si>
  <si>
    <t>Ca_00435_v1.0_kabuli</t>
  </si>
  <si>
    <t>Aquaporin NIP1-2 OS=Medicago truncatula GN=MTR_2g017570 PE=3 SV=1</t>
  </si>
  <si>
    <t>Ca_07099_v1.0_kabuli</t>
  </si>
  <si>
    <t>Wall-associated receptor kinase-like protein OS=Medicago truncatula GN=MTR_2g087680 PE=4 SV=1</t>
  </si>
  <si>
    <t>Ca_19300_v1.0_kabuli</t>
  </si>
  <si>
    <t>Ca_10515_v1.0_kabuli</t>
  </si>
  <si>
    <t>Ca_16962_v1.0_kabuli</t>
  </si>
  <si>
    <t>Ca_00845_v1.0_kabuli</t>
  </si>
  <si>
    <t>Ca_07298_v1.0_kabuli</t>
  </si>
  <si>
    <t>Protein STRUBBELIG-RECEPTOR FAMILY OS=Medicago truncatula GN=MTR_7g092910 PE=4 SV=1</t>
  </si>
  <si>
    <t>Ca_19428_v1.0_kabuli</t>
  </si>
  <si>
    <t>Ca_03803_v1.0_kabuli</t>
  </si>
  <si>
    <t>Ca_07865_v1.0_kabuli</t>
  </si>
  <si>
    <t>Ca_14192_v1.0_kabuli</t>
  </si>
  <si>
    <t>Ca_23692_v1.0_kabuli</t>
  </si>
  <si>
    <t>Ca_04243_v1.0_kabuli</t>
  </si>
  <si>
    <t>Ca_12700_v1.0_kabuli</t>
  </si>
  <si>
    <t>Asparagine synthetase OS=Medicago truncatula GN=MTR_3g087220 PE=4 SV=1</t>
  </si>
  <si>
    <t>Ca_22818_v1.0_kabuli</t>
  </si>
  <si>
    <t>Ca_06397_v1.0_kabuli</t>
  </si>
  <si>
    <t>IQ domain-containing protein OS=Medicago truncatula GN=MTR_4g087420 PE=4 SV=1</t>
  </si>
  <si>
    <t>Ca_13322_v1.0_kabuli</t>
  </si>
  <si>
    <t>Ca_17431_v1.0_kabuli</t>
  </si>
  <si>
    <t>Ca_27032_v1.0_kabuli</t>
  </si>
  <si>
    <t>Ca_09916_v1.0_kabuli</t>
  </si>
  <si>
    <t>Ca_15847_v1.0_kabuli</t>
  </si>
  <si>
    <t>Membrane-bound transcription factor site-2 protease OS=Medicago truncatula GN=MTR_8g070630 PE=4 SV=1</t>
  </si>
  <si>
    <t>Ca_23631_v1.0_kabuli</t>
  </si>
  <si>
    <t>Ca_21431_v1.0_kabuli</t>
  </si>
  <si>
    <t>Ca_22194_v1.0_kabuli</t>
  </si>
  <si>
    <t>Ca_27380_v1.0_kabuli</t>
  </si>
  <si>
    <t>Ca_08702_v1.0_kabuli</t>
  </si>
  <si>
    <t>TVP38/TMEM64 family membrane protein slr0305 OS=Medicago truncatula GN=MTR_4g101920 PE=4 SV=1</t>
  </si>
  <si>
    <t>Ca_00436_v1.0_kabuli</t>
  </si>
  <si>
    <t>Ca_07100_v1.0_kabuli</t>
  </si>
  <si>
    <t>Ubiquitin carboxyl-terminal hydrolase OS=Medicago truncatula GN=MTR_2g087710 PE=3 SV=1</t>
  </si>
  <si>
    <t>Ca_19301_v1.0_kabuli</t>
  </si>
  <si>
    <t>Ca_10516_v1.0_kabuli</t>
  </si>
  <si>
    <t>Ca_16963_v1.0_kabuli</t>
  </si>
  <si>
    <t>Ca_00846_v1.0_kabuli</t>
  </si>
  <si>
    <t>Ca_07299_v1.0_kabuli</t>
  </si>
  <si>
    <t>Squamosa promoter-binding-like protein OS=Medicago truncatula GN=MTR_7g092930 PE=4 SV=1</t>
  </si>
  <si>
    <t>Ca_19429_v1.0_kabuli</t>
  </si>
  <si>
    <t>Uncharacterized protein OS=Prunus persica GN=PRUPE_ppa012906mg PE=4 SV=1</t>
  </si>
  <si>
    <t>Ca_07866_v1.0_kabuli</t>
  </si>
  <si>
    <t>RRP12-like protein OS=Medicago truncatula GN=MTR_1g072890 PE=4 SV=1</t>
  </si>
  <si>
    <t>Ca_14193_v1.0_kabuli</t>
  </si>
  <si>
    <t>Ca_23693_v1.0_kabuli</t>
  </si>
  <si>
    <t>Ca_04244_v1.0_kabuli</t>
  </si>
  <si>
    <t>Ca_12701_v1.0_kabuli</t>
  </si>
  <si>
    <t>50S ribosomal protein L23 OS=Medicago truncatula GN=MTR_3g087190 PE=4 SV=1</t>
  </si>
  <si>
    <t>Ca_22819_v1.0_kabuli</t>
  </si>
  <si>
    <t>Ca_06398_v1.0_kabuli</t>
  </si>
  <si>
    <t>Putative uncharacterized protein OS=Medicago truncatula GN=MTR_4g087360 PE=4 SV=1</t>
  </si>
  <si>
    <t>Ca_13323_v1.0_kabuli</t>
  </si>
  <si>
    <t>Ca_17432_v1.0_kabuli</t>
  </si>
  <si>
    <t>Ca_27033_v1.0_kabuli</t>
  </si>
  <si>
    <t>Ca_09917_v1.0_kabuli</t>
  </si>
  <si>
    <t>Adipocyte plasma membrane-associated protein OS=Medicago truncatula GN=MTR_8g074270 PE=4 SV=1</t>
  </si>
  <si>
    <t>Ca_15848_v1.0_kabuli</t>
  </si>
  <si>
    <t>Actin-related protein 2/3 complex subunit OS=Medicago truncatula GN=MTR_8g070640 PE=4 SV=1</t>
  </si>
  <si>
    <t>Ca_23632_v1.0_kabuli</t>
  </si>
  <si>
    <t>Ca_11902_v1.0_kabuli</t>
  </si>
  <si>
    <t>Magnesium transporter OS=Medicago truncatula GN=MTR_5g005240 PE=4 SV=1</t>
  </si>
  <si>
    <t>Ca_21432_v1.0_kabuli</t>
  </si>
  <si>
    <t>ER lumen protein retaining receptor OS=Medicago truncatula PE=2 SV=1</t>
  </si>
  <si>
    <t>Ca_22195_v1.0_kabuli</t>
  </si>
  <si>
    <t>PHD finger protein alfin-like-1-like isoform 1 OS=Phaseolus vulgaris PE=2 SV=1</t>
  </si>
  <si>
    <t>Ca_08703_v1.0_kabuli</t>
  </si>
  <si>
    <t>Putative uncharacterized protein OS=Medicago truncatula GN=MTR_4g101950 PE=4 SV=1</t>
  </si>
  <si>
    <t>Ca_00437_v1.0_kabuli</t>
  </si>
  <si>
    <t>Aquaporin NIP1-2 OS=Medicago truncatula GN=MTR_2g017660 PE=3 SV=1</t>
  </si>
  <si>
    <t>Ca_07101_v1.0_kabuli</t>
  </si>
  <si>
    <t>Uncharacterized protein OS=Medicago truncatula GN=MTR_2g087740 PE=2 SV=1</t>
  </si>
  <si>
    <t>Ca_19302_v1.0_kabuli</t>
  </si>
  <si>
    <t>Ca_10517_v1.0_kabuli</t>
  </si>
  <si>
    <t>Ca_16964_v1.0_kabuli</t>
  </si>
  <si>
    <t>Ca_00847_v1.0_kabuli</t>
  </si>
  <si>
    <t>Uncharacterized protein OS=Solanum tuberosum GN=PGSC0003DMG400019632 PE=4 SV=1</t>
  </si>
  <si>
    <t>Ca_07300_v1.0_kabuli</t>
  </si>
  <si>
    <t>Metal tolerance protein OS=Medicago truncatula GN=MTR_7g092970 PE=4 SV=1</t>
  </si>
  <si>
    <t>Ca_19612_v1.0_kabuli</t>
  </si>
  <si>
    <t>Peptide transporter PTR3-B OS=Medicago truncatula GN=MTR_7g065080 PE=3 SV=1</t>
  </si>
  <si>
    <t>Ca_03805_v1.0_kabuli</t>
  </si>
  <si>
    <t>Ammonium transporter OS=Medicago truncatula GN=MTR_1g079760 PE=4 SV=1</t>
  </si>
  <si>
    <t>Ca_07867_v1.0_kabuli</t>
  </si>
  <si>
    <t>Ca_23694_v1.0_kabuli</t>
  </si>
  <si>
    <t>Ca_04245_v1.0_kabuli</t>
  </si>
  <si>
    <t>Ca_12702_v1.0_kabuli</t>
  </si>
  <si>
    <t>Putative uncharacterized protein OS=Arabidopsis lyrata subsp. lyrata GN=ARALYDRAFT_912477 PE=3 SV=1</t>
  </si>
  <si>
    <t>Ca_22820_v1.0_kabuli</t>
  </si>
  <si>
    <t>Ca_06399_v1.0_kabuli</t>
  </si>
  <si>
    <t>GRAM domain-containing protein OS=Medicago truncatula GN=MTR_4g087320 PE=4 SV=1</t>
  </si>
  <si>
    <t>Ca_13324_v1.0_kabuli</t>
  </si>
  <si>
    <t>Ca_17433_v1.0_kabuli</t>
  </si>
  <si>
    <t>Ca_27034_v1.0_kabuli</t>
  </si>
  <si>
    <t>Ca_09918_v1.0_kabuli</t>
  </si>
  <si>
    <t>Cytochrome P450 OS=Medicago truncatula GN=MTR_8g073960 PE=4 SV=1</t>
  </si>
  <si>
    <t>Ca_15849_v1.0_kabuli</t>
  </si>
  <si>
    <t>Putative uncharacterized protein OS=Medicago truncatula GN=MTR_8g070650 PE=4 SV=1</t>
  </si>
  <si>
    <t>Ca_23633_v1.0_kabuli</t>
  </si>
  <si>
    <t>Ca_11903_v1.0_kabuli</t>
  </si>
  <si>
    <t>Putative uncharacterized protein OS=Medicago truncatula GN=MTR_5g005230 PE=4 SV=1</t>
  </si>
  <si>
    <t>Ca_21433_v1.0_kabuli</t>
  </si>
  <si>
    <t>Ca_22196_v1.0_kabuli</t>
  </si>
  <si>
    <t>Ca_28170_v1.0_kabuli</t>
  </si>
  <si>
    <t>Ca_00438_v1.0_kabuli</t>
  </si>
  <si>
    <t>Seipin OS=Medicago truncatula GN=MTR_2g017670 PE=4 SV=1</t>
  </si>
  <si>
    <t>Ca_07102_v1.0_kabuli</t>
  </si>
  <si>
    <t>Adipocyte plasma membrane-associated protein OS=Medicago truncatula GN=MTR_2g087780 PE=4 SV=1</t>
  </si>
  <si>
    <t>Ca_19303_v1.0_kabuli</t>
  </si>
  <si>
    <t>Ca_10518_v1.0_kabuli</t>
  </si>
  <si>
    <t>MYB family transcription factor-like protein OS=Medicago truncatula GN=MTR_6g012180 PE=4 SV=1</t>
  </si>
  <si>
    <t>Ca_16965_v1.0_kabuli</t>
  </si>
  <si>
    <t>Ca_00848_v1.0_kabuli</t>
  </si>
  <si>
    <t>Ca_07301_v1.0_kabuli</t>
  </si>
  <si>
    <t>Putative uncharacterized protein OS=Medicago truncatula GN=MTR_7g093000 PE=4 SV=1</t>
  </si>
  <si>
    <t>Ca_19613_v1.0_kabuli</t>
  </si>
  <si>
    <t>Putative uncharacterized protein OS=Medicago truncatula GN=MTR_7g065120 PE=4 SV=1</t>
  </si>
  <si>
    <t>Ca_03806_v1.0_kabuli</t>
  </si>
  <si>
    <t>Putative uncharacterized protein OS=Medicago truncatula GN=MTR_1g079730 PE=4 SV=1</t>
  </si>
  <si>
    <t>Ca_07868_v1.0_kabuli</t>
  </si>
  <si>
    <t>GTPase obg OS=Medicago truncatula GN=MTR_1g073010 PE=4 SV=1</t>
  </si>
  <si>
    <t>Ca_14195_v1.0_kabuli</t>
  </si>
  <si>
    <t>Putative uncharacterized protein OS=Medicago truncatula GN=MTR_7g093040 PE=4 SV=1</t>
  </si>
  <si>
    <t>Ca_23695_v1.0_kabuli</t>
  </si>
  <si>
    <t>Ca_04246_v1.0_kabuli</t>
  </si>
  <si>
    <t>Ca_12703_v1.0_kabuli</t>
  </si>
  <si>
    <t>Putative uncharacterized protein OS=Medicago truncatula GN=MTR_3g087150 PE=4 SV=1</t>
  </si>
  <si>
    <t>Ca_22821_v1.0_kabuli</t>
  </si>
  <si>
    <t>Putative uncharacterized protein OS=Medicago truncatula GN=MTR_3g070080 PE=4 SV=1</t>
  </si>
  <si>
    <t>Ca_06400_v1.0_kabuli</t>
  </si>
  <si>
    <t>Ca_13325_v1.0_kabuli</t>
  </si>
  <si>
    <t>Ca_27035_v1.0_kabuli</t>
  </si>
  <si>
    <t>Ca_09919_v1.0_kabuli</t>
  </si>
  <si>
    <t>Ca_15850_v1.0_kabuli</t>
  </si>
  <si>
    <t>Global transcription factor group OS=Populus trichocarpa GN=GTE908 PE=4 SV=1</t>
  </si>
  <si>
    <t>Ca_23634_v1.0_kabuli</t>
  </si>
  <si>
    <t>Ca_11904_v1.0_kabuli</t>
  </si>
  <si>
    <t>Ca_21434_v1.0_kabuli</t>
  </si>
  <si>
    <t>Ca_26623_v1.0_kabuli</t>
  </si>
  <si>
    <t>Ca_08705_v1.0_kabuli</t>
  </si>
  <si>
    <t>Putative uncharacterized protein OS=Medicago truncatula GN=MTR_4g101990 PE=4 SV=1</t>
  </si>
  <si>
    <t>Ca_28073_v1.0_kabuli</t>
  </si>
  <si>
    <t>Ca_00439_v1.0_kabuli</t>
  </si>
  <si>
    <t>Ca_07103_v1.0_kabuli</t>
  </si>
  <si>
    <t>Ca_19304_v1.0_kabuli</t>
  </si>
  <si>
    <t>Polygalacturonase OS=Medicago truncatula GN=MTR_2g042740 PE=2 SV=1</t>
  </si>
  <si>
    <t>Ca_10519_v1.0_kabuli</t>
  </si>
  <si>
    <t>Ca_16966_v1.0_kabuli</t>
  </si>
  <si>
    <t>Ca_00849_v1.0_kabuli</t>
  </si>
  <si>
    <t>Putative uncharacterized protein OS=Ricinus communis GN=RCOM_0437620 PE=4 SV=1</t>
  </si>
  <si>
    <t>Ca_07302_v1.0_kabuli</t>
  </si>
  <si>
    <t>Ca_19614_v1.0_kabuli</t>
  </si>
  <si>
    <t>Ca_03807_v1.0_kabuli</t>
  </si>
  <si>
    <t>GDSL esterase/lipase OS=Medicago truncatula GN=MTR_1g024890 PE=4 SV=1</t>
  </si>
  <si>
    <t>Ca_07869_v1.0_kabuli</t>
  </si>
  <si>
    <t>Ca_23696_v1.0_kabuli</t>
  </si>
  <si>
    <t>Putative uncharacterized protein OS=Medicago truncatula GN=MTR_5g020350 PE=4 SV=1</t>
  </si>
  <si>
    <t>Ca_04247_v1.0_kabuli</t>
  </si>
  <si>
    <t>Ca_12704_v1.0_kabuli</t>
  </si>
  <si>
    <t>Ubiquitin carboxyl-terminal hydrolase OS=Medicago truncatula GN=MTR_3g087140 PE=3 SV=1</t>
  </si>
  <si>
    <t>Ca_06401_v1.0_kabuli</t>
  </si>
  <si>
    <t>Transcription factor bHLH OS=Medicago truncatula GN=MTR_4g087300 PE=4 SV=1</t>
  </si>
  <si>
    <t>Ca_13326_v1.0_kabuli</t>
  </si>
  <si>
    <t>Ca_17435_v1.0_kabuli</t>
  </si>
  <si>
    <t>Cytochrome P450 85A1 OS=Medicago truncatula GN=MTR_3g007320 PE=3 SV=1</t>
  </si>
  <si>
    <t>Ca_27262_v1.0_kabuli</t>
  </si>
  <si>
    <t>Ca_09920_v1.0_kabuli</t>
  </si>
  <si>
    <t>Class Ib chitinase OS=Galega orientalis PE=2 SV=1</t>
  </si>
  <si>
    <t>Ca_15851_v1.0_kabuli</t>
  </si>
  <si>
    <t>Uncharacterized protein OS=Medicago truncatula GN=MTR_8g070680 PE=2 SV=1</t>
  </si>
  <si>
    <t>Ca_23635_v1.0_kabuli</t>
  </si>
  <si>
    <t>Ca_11905_v1.0_kabuli</t>
  </si>
  <si>
    <t>Ca_21435_v1.0_kabuli</t>
  </si>
  <si>
    <t>Ca_22198_v1.0_kabuli</t>
  </si>
  <si>
    <t>Leucoanthocyanidin dioxygenase OS=Medicago truncatula GN=MTR_137s0031 PE=4 SV=1</t>
  </si>
  <si>
    <t>Ca_26624_v1.0_kabuli</t>
  </si>
  <si>
    <t>Ca_08706_v1.0_kabuli</t>
  </si>
  <si>
    <t>ATP-dependent Clp protease proteolytic subunit OS=Medicago truncatula GN=MTR_4g102000 PE=3 SV=1</t>
  </si>
  <si>
    <t>Ca_25418_v1.0_kabuli</t>
  </si>
  <si>
    <t>Ca_00440_v1.0_kabuli</t>
  </si>
  <si>
    <t>Ca_07104_v1.0_kabuli</t>
  </si>
  <si>
    <t>RING finger protein OS=Medicago truncatula GN=MTR_2g087820 PE=4 SV=1</t>
  </si>
  <si>
    <t>Ca_19305_v1.0_kabuli</t>
  </si>
  <si>
    <t>Ca_10520_v1.0_kabuli</t>
  </si>
  <si>
    <t>Ca_16967_v1.0_kabuli</t>
  </si>
  <si>
    <t>Ca_00850_v1.0_kabuli</t>
  </si>
  <si>
    <t>Uncharacterized protein OS=Prunus persica GN=PRUPE_ppa025743mg PE=4 SV=1</t>
  </si>
  <si>
    <t>Ca_07303_v1.0_kabuli</t>
  </si>
  <si>
    <t>Myb family transcription factor APL OS=Medicago truncatula GN=MTR_7g093010 PE=4 SV=1</t>
  </si>
  <si>
    <t>Ca_19615_v1.0_kabuli</t>
  </si>
  <si>
    <t>Ca_03808_v1.0_kabuli</t>
  </si>
  <si>
    <t>Pentatricopeptide repeat-containing protein OS=Medicago truncatula GN=MTR_1g079520 PE=4 SV=1</t>
  </si>
  <si>
    <t>Ca_07870_v1.0_kabuli</t>
  </si>
  <si>
    <t>Phosphoglycolate phosphatase OS=Medicago truncatula GN=MTR_1g073140 PE=4 SV=1</t>
  </si>
  <si>
    <t>Ca_14197_v1.0_kabuli</t>
  </si>
  <si>
    <t>SnRK1-interacting protein OS=Medicago truncatula GN=MTR_4g035350 PE=4 SV=1</t>
  </si>
  <si>
    <t>Ca_23697_v1.0_kabuli</t>
  </si>
  <si>
    <t>Peptide transporter PTR3-A OS=Medicago truncatula GN=MTR_1g042310 PE=4 SV=1</t>
  </si>
  <si>
    <t>Ca_04248_v1.0_kabuli</t>
  </si>
  <si>
    <t>Ca_12705_v1.0_kabuli</t>
  </si>
  <si>
    <t>Ca_22823_v1.0_kabuli</t>
  </si>
  <si>
    <t>Ca_13327_v1.0_kabuli</t>
  </si>
  <si>
    <t>Ca_17436_v1.0_kabuli</t>
  </si>
  <si>
    <t>Ca_27263_v1.0_kabuli</t>
  </si>
  <si>
    <t>Ca_09921_v1.0_kabuli</t>
  </si>
  <si>
    <t>Putative uncharacterized protein OS=Medicago truncatula GN=MTR_8g074450 PE=4 SV=1</t>
  </si>
  <si>
    <t>Ca_15852_v1.0_kabuli</t>
  </si>
  <si>
    <t>Putative uncharacterized protein OS=Medicago truncatula GN=MTR_8g070700 PE=4 SV=1</t>
  </si>
  <si>
    <t>Ca_23636_v1.0_kabuli</t>
  </si>
  <si>
    <t>Ca_11906_v1.0_kabuli</t>
  </si>
  <si>
    <t>Ribosomal RNA large subunit methyltransferase N OS=Medicago truncatula GN=MTR_5g005050 PE=4 SV=1</t>
  </si>
  <si>
    <t>Ca_21436_v1.0_kabuli</t>
  </si>
  <si>
    <t>Zinc finger-like protein OS=Medicago truncatula GN=MTR_3g065180 PE=4 SV=1</t>
  </si>
  <si>
    <t>Ca_22199_v1.0_kabuli</t>
  </si>
  <si>
    <t>Ca_26625_v1.0_kabuli</t>
  </si>
  <si>
    <t>Ca_08707_v1.0_kabuli</t>
  </si>
  <si>
    <t>Putative uncharacterized protein OS=Medicago truncatula GN=MTR_4g102040 PE=4 SV=1</t>
  </si>
  <si>
    <t>Ca_25419_v1.0_kabuli</t>
  </si>
  <si>
    <t>Ca_00441_v1.0_kabuli</t>
  </si>
  <si>
    <t>MAC/Perforin domain containing protein OS=Medicago truncatula GN=MTR_2g017740 PE=4 SV=1</t>
  </si>
  <si>
    <t>Ca_07105_v1.0_kabuli</t>
  </si>
  <si>
    <t>Putative uncharacterized protein OS=Medicago truncatula GN=MTR_2g087830 PE=4 SV=1</t>
  </si>
  <si>
    <t>Ca_19306_v1.0_kabuli</t>
  </si>
  <si>
    <t>Ca_10521_v1.0_kabuli</t>
  </si>
  <si>
    <t>Ca_16968_v1.0_kabuli</t>
  </si>
  <si>
    <t>Ca_07304_v1.0_kabuli</t>
  </si>
  <si>
    <t>Two-component response regulator ARR2 OS=Medicago truncatula GN=MTR_7g093030 PE=4 SV=1</t>
  </si>
  <si>
    <t>Ca_19616_v1.0_kabuli</t>
  </si>
  <si>
    <t>Uncharacterized protein OS=Medicago truncatula GN=MTR_7g065150 PE=2 SV=1</t>
  </si>
  <si>
    <t>Ca_03809_v1.0_kabuli</t>
  </si>
  <si>
    <t>Ca_07871_v1.0_kabuli</t>
  </si>
  <si>
    <t>Pentatricopeptide repeat-containing protein OS=Medicago truncatula GN=MTR_1g073160 PE=4 SV=1</t>
  </si>
  <si>
    <t>Ca_14198_v1.0_kabuli</t>
  </si>
  <si>
    <t>Ca_23698_v1.0_kabuli</t>
  </si>
  <si>
    <t>NADH-quinone oxidoreductase subunit F OS=Medicago truncatula GN=MTR_1g042300 PE=1 SV=1</t>
  </si>
  <si>
    <t>Ca_04249_v1.0_kabuli</t>
  </si>
  <si>
    <t>Ca_12706_v1.0_kabuli</t>
  </si>
  <si>
    <t>Protein SENSITIVE TO PROTON RHIZOTOXICITY OS=Medicago truncatula GN=MTR_3g087120 PE=4 SV=1</t>
  </si>
  <si>
    <t>Ca_22824_v1.0_kabuli</t>
  </si>
  <si>
    <t>Ca_13328_v1.0_kabuli</t>
  </si>
  <si>
    <t>Ca_17437_v1.0_kabuli</t>
  </si>
  <si>
    <t>Ca_27264_v1.0_kabuli</t>
  </si>
  <si>
    <t>Zinc ion binding protein, putative OS=Ricinus communis GN=RCOM_1508680 PE=4 SV=1</t>
  </si>
  <si>
    <t>Ca_09922_v1.0_kabuli</t>
  </si>
  <si>
    <t>Ca_15853_v1.0_kabuli</t>
  </si>
  <si>
    <t>UBX domain-containing protein OS=Medicago truncatula GN=MTR_049s0003 PE=4 SV=1</t>
  </si>
  <si>
    <t>Ca_23637_v1.0_kabuli</t>
  </si>
  <si>
    <t>Ca_21437_v1.0_kabuli</t>
  </si>
  <si>
    <t>Ca_22200_v1.0_kabuli</t>
  </si>
  <si>
    <t>Ca_26626_v1.0_kabuli</t>
  </si>
  <si>
    <t>Ca_08708_v1.0_kabuli</t>
  </si>
  <si>
    <t>Sterol-4-methyl-oxidase OS=Medicago truncatula GN=MTR_4g102060 PE=4 SV=1</t>
  </si>
  <si>
    <t>Ca_25420_v1.0_kabuli</t>
  </si>
  <si>
    <t>Ca_00442_v1.0_kabuli</t>
  </si>
  <si>
    <t>Peptide transporter PTR1 OS=Medicago truncatula GN=MTR_2g017750 PE=4 SV=1</t>
  </si>
  <si>
    <t>Ca_07106_v1.0_kabuli</t>
  </si>
  <si>
    <t>Kinesin-like protein OS=Medicago truncatula GN=MTR_2g087840 PE=3 SV=1</t>
  </si>
  <si>
    <t>Ca_19307_v1.0_kabuli</t>
  </si>
  <si>
    <t>Chlorophyll a-b binding protein OS=Medicago truncatula GN=MTR_2g042720 PE=3 SV=1</t>
  </si>
  <si>
    <t>Ca_10522_v1.0_kabuli</t>
  </si>
  <si>
    <t>Ca_16969_v1.0_kabuli</t>
  </si>
  <si>
    <t>Ca_00852_v1.0_kabuli</t>
  </si>
  <si>
    <t>Ca_07305_v1.0_kabuli</t>
  </si>
  <si>
    <t>Ca_19617_v1.0_kabuli</t>
  </si>
  <si>
    <t>Protease inhibitor/seed storage/LTP family protein (Fragment) OS=Cicer arietinum PE=2 SV=1</t>
  </si>
  <si>
    <t>Ca_03810_v1.0_kabuli</t>
  </si>
  <si>
    <t>O-linked GlcNAc transferase like protein OS=Medicago truncatula GN=MTR_1g079510 PE=4 SV=1</t>
  </si>
  <si>
    <t>Ca_07872_v1.0_kabuli</t>
  </si>
  <si>
    <t>MYB-related transcription factor-like protein OS=Medicago truncatula GN=MTR_1g073170 PE=4 SV=1</t>
  </si>
  <si>
    <t>Ca_14199_v1.0_kabuli</t>
  </si>
  <si>
    <t>Ca_23699_v1.0_kabuli</t>
  </si>
  <si>
    <t>Ca_04250_v1.0_kabuli</t>
  </si>
  <si>
    <t>Ca_12707_v1.0_kabuli</t>
  </si>
  <si>
    <t>Putative uncharacterized protein OS=Medicago truncatula GN=MTR_3g087110 PE=4 SV=1</t>
  </si>
  <si>
    <t>Ca_22825_v1.0_kabuli</t>
  </si>
  <si>
    <t>Ca_06404_v1.0_kabuli</t>
  </si>
  <si>
    <t>Ca_13329_v1.0_kabuli</t>
  </si>
  <si>
    <t>Ca_17438_v1.0_kabuli</t>
  </si>
  <si>
    <t>Ca_27684_v1.0_kabuli</t>
  </si>
  <si>
    <t>Ca_09923_v1.0_kabuli</t>
  </si>
  <si>
    <t>IST1-like protein OS=Medicago truncatula GN=MTR_8g074540 PE=4 SV=1</t>
  </si>
  <si>
    <t>Ca_15854_v1.0_kabuli</t>
  </si>
  <si>
    <t>Ca_23638_v1.0_kabuli</t>
  </si>
  <si>
    <t>Ca_11908_v1.0_kabuli</t>
  </si>
  <si>
    <t>Vacuolar-sorting receptor OS=Medicago truncatula GN=MTR_5g005100 PE=4 SV=1</t>
  </si>
  <si>
    <t>Ca_21438_v1.0_kabuli</t>
  </si>
  <si>
    <t>Heat shock protein OS=Medicago truncatula GN=MTR_2g040370 PE=3 SV=1</t>
  </si>
  <si>
    <t>Ca_22201_v1.0_kabuli</t>
  </si>
  <si>
    <t>Ca_08709_v1.0_kabuli</t>
  </si>
  <si>
    <t>Putative uncharacterized protein OS=Medicago truncatula GN=MTR_4g102080 PE=4 SV=1</t>
  </si>
  <si>
    <t>Ca_25421_v1.0_kabuli</t>
  </si>
  <si>
    <t>Ca_00443_v1.0_kabuli</t>
  </si>
  <si>
    <t>Putative uncharacterized protein OS=Medicago truncatula GN=MTR_2g017440 PE=4 SV=1</t>
  </si>
  <si>
    <t>Ca_07107_v1.0_kabuli</t>
  </si>
  <si>
    <t>Ca_19308_v1.0_kabuli</t>
  </si>
  <si>
    <t>Leucine-rich repeat receptor-like protein kinase OS=Medicago truncatula GN=MTR_2g042710 PE=4 SV=1</t>
  </si>
  <si>
    <t>Ca_10523_v1.0_kabuli</t>
  </si>
  <si>
    <t>Ca_16970_v1.0_kabuli</t>
  </si>
  <si>
    <t>Ca_00853_v1.0_kabuli</t>
  </si>
  <si>
    <t>Ca_07306_v1.0_kabuli</t>
  </si>
  <si>
    <t>Non-structural maintenance of chromosomes element-like protein OS=Medicago truncatula GN=MTR_7g093090 PE=4 SV=1</t>
  </si>
  <si>
    <t>Ca_19618_v1.0_kabuli</t>
  </si>
  <si>
    <t>Rop guanine nucleotide exchange factor OS=Medicago truncatula GN=MTR_7g065220 PE=4 SV=1</t>
  </si>
  <si>
    <t>Ca_03811_v1.0_kabuli</t>
  </si>
  <si>
    <t>Putative uncharacterized protein OS=Medicago truncatula GN=MTR_1g079470 PE=4 SV=1</t>
  </si>
  <si>
    <t>Ca_07873_v1.0_kabuli</t>
  </si>
  <si>
    <t>Ca_04251_v1.0_kabuli</t>
  </si>
  <si>
    <t>Translation factor GUF1 homolog, chloroplastic OS=Glycine max PE=3 SV=1</t>
  </si>
  <si>
    <t>Ca_12708_v1.0_kabuli</t>
  </si>
  <si>
    <t>Chaperone dnaJ OS=Medicago truncatula GN=MTR_3g087030 PE=3 SV=1</t>
  </si>
  <si>
    <t>Ca_22826_v1.0_kabuli</t>
  </si>
  <si>
    <t>Ca_13330_v1.0_kabuli</t>
  </si>
  <si>
    <t>Ca_17439_v1.0_kabuli</t>
  </si>
  <si>
    <t>Ca_27685_v1.0_kabuli</t>
  </si>
  <si>
    <t>Ca_09924_v1.0_kabuli</t>
  </si>
  <si>
    <t>Anthocyanidin 3-O-glucosyltransferase OS=Medicago truncatula GN=MTR_8g074550 PE=3 SV=1</t>
  </si>
  <si>
    <t>Ca_15855_v1.0_kabuli</t>
  </si>
  <si>
    <t>Ca_23639_v1.0_kabuli</t>
  </si>
  <si>
    <t>Ca_11909_v1.0_kabuli</t>
  </si>
  <si>
    <t>Transcription factor bHLH85 OS=Medicago truncatula GN=MTR_5g005110 PE=4 SV=1</t>
  </si>
  <si>
    <t>Ca_21439_v1.0_kabuli</t>
  </si>
  <si>
    <t>S-locus-specific glycoprotein S6 OS=Medicago truncatula GN=MTR_2g011270 PE=4 SV=1</t>
  </si>
  <si>
    <t>Ca_26628_v1.0_kabuli</t>
  </si>
  <si>
    <t>Ca_08710_v1.0_kabuli</t>
  </si>
  <si>
    <t>SNARE-interacting protein KEULE OS=Medicago truncatula GN=MTR_4g102120 PE=4 SV=1</t>
  </si>
  <si>
    <t>Ca_25422_v1.0_kabuli</t>
  </si>
  <si>
    <t>Ca_00444_v1.0_kabuli</t>
  </si>
  <si>
    <t>Ca_07108_v1.0_kabuli</t>
  </si>
  <si>
    <t>Condensin complex subunit 2 OS=Medicago truncatula GN=MTR_2g087880 PE=3 SV=1</t>
  </si>
  <si>
    <t>Ca_19309_v1.0_kabuli</t>
  </si>
  <si>
    <t>U6 snRNA-associated Sm-like protein LSm1 OS=Medicago truncatula GN=MTR_2g042700 PE=4 SV=1</t>
  </si>
  <si>
    <t>Ca_10524_v1.0_kabuli</t>
  </si>
  <si>
    <t>Ca_00854_v1.0_kabuli</t>
  </si>
  <si>
    <t>Ca_07307_v1.0_kabuli</t>
  </si>
  <si>
    <t>Ca_19619_v1.0_kabuli</t>
  </si>
  <si>
    <t>Glutathione S-transferase OS=Medicago truncatula GN=MTR_7g065600 PE=3 SV=1</t>
  </si>
  <si>
    <t>Ca_03812_v1.0_kabuli</t>
  </si>
  <si>
    <t>U-box domain-containing protein OS=Medicago truncatula GN=MTR_1g079450 PE=4 SV=1</t>
  </si>
  <si>
    <t>Ca_07874_v1.0_kabuli</t>
  </si>
  <si>
    <t>RNA-binding protein 12B OS=Medicago truncatula GN=MTR_1g073210 PE=4 SV=1</t>
  </si>
  <si>
    <t>Ca_14201_v1.0_kabuli</t>
  </si>
  <si>
    <t>Ca_23701_v1.0_kabuli</t>
  </si>
  <si>
    <t>Casein kinase I isoform delta-like protein OS=Medicago truncatula GN=MTR_1g042280 PE=4 SV=1</t>
  </si>
  <si>
    <t>Ca_04252_v1.0_kabuli</t>
  </si>
  <si>
    <t>Ca_12709_v1.0_kabuli</t>
  </si>
  <si>
    <t>Ca_06406_v1.0_kabuli</t>
  </si>
  <si>
    <t>Ca_13331_v1.0_kabuli</t>
  </si>
  <si>
    <t>Ca_17440_v1.0_kabuli</t>
  </si>
  <si>
    <t>Ca_27698_v1.0_kabuli</t>
  </si>
  <si>
    <t>Ca_09925_v1.0_kabuli</t>
  </si>
  <si>
    <t>GDSL esterase/lipase OS=Medicago truncatula GN=MTR_8g074570 PE=4 SV=1</t>
  </si>
  <si>
    <t>Ca_15856_v1.0_kabuli</t>
  </si>
  <si>
    <t>Defensin OS=Medicago truncatula GN=MTR_049s0006 PE=4 SV=1</t>
  </si>
  <si>
    <t>Ca_23640_v1.0_kabuli</t>
  </si>
  <si>
    <t>Ca_11910_v1.0_kabuli</t>
  </si>
  <si>
    <t>Ca_21440_v1.0_kabuli</t>
  </si>
  <si>
    <t>Ca_27460_v1.0_kabuli</t>
  </si>
  <si>
    <t>Ca_08711_v1.0_kabuli</t>
  </si>
  <si>
    <t>Uncharacterized protein OS=Prunus persica GN=PRUPE_ppa009076mg PE=4 SV=1</t>
  </si>
  <si>
    <t>Ca_25423_v1.0_kabuli</t>
  </si>
  <si>
    <t>Ca_00445_v1.0_kabuli</t>
  </si>
  <si>
    <t>MADS-box protein OS=Glycine max PE=2 SV=1</t>
  </si>
  <si>
    <t>Ca_07109_v1.0_kabuli</t>
  </si>
  <si>
    <t>Hydroperoxide lyase OS=Medicago sativa GN=cyp74B4v2 PE=2 SV=1</t>
  </si>
  <si>
    <t>Ca_19310_v1.0_kabuli</t>
  </si>
  <si>
    <t>Putative uncharacterized protein OS=Medicago truncatula GN=MTR_2g042670 PE=4 SV=1</t>
  </si>
  <si>
    <t>Ca_10525_v1.0_kabuli</t>
  </si>
  <si>
    <t>Ca_16972_v1.0_kabuli</t>
  </si>
  <si>
    <t>Ribosomal protein L19 OS=Glycine max PE=3 SV=1</t>
  </si>
  <si>
    <t>Ca_00855_v1.0_kabuli</t>
  </si>
  <si>
    <t>Ca_07308_v1.0_kabuli</t>
  </si>
  <si>
    <t>Uncharacterized protein OS=Prunus persica GN=PRUPE_ppa002948mg PE=4 SV=1</t>
  </si>
  <si>
    <t>Ca_19620_v1.0_kabuli</t>
  </si>
  <si>
    <t>Ca_03813_v1.0_kabuli</t>
  </si>
  <si>
    <t>Protein kinase-like protein OS=Medicago truncatula GN=MTR_1g079430 PE=4 SV=1</t>
  </si>
  <si>
    <t>Ca_07875_v1.0_kabuli</t>
  </si>
  <si>
    <t>TPR domain protein OS=Medicago truncatula GN=MTR_1g073230 PE=2 SV=1</t>
  </si>
  <si>
    <t>Ca_14202_v1.0_kabuli</t>
  </si>
  <si>
    <t>Ca_23702_v1.0_kabuli</t>
  </si>
  <si>
    <t>Ca_04253_v1.0_kabuli</t>
  </si>
  <si>
    <t>Ca_12710_v1.0_kabuli</t>
  </si>
  <si>
    <t>Putative uncharacterized protein OS=Medicago truncatula GN=MTR_3g087010 PE=4 SV=1</t>
  </si>
  <si>
    <t>Ca_22848_v1.0_kabuli</t>
  </si>
  <si>
    <t>Ca_06407_v1.0_kabuli</t>
  </si>
  <si>
    <t>Something about silencing protein OS=Medicago truncatula GN=MTR_4g087270 PE=4 SV=1</t>
  </si>
  <si>
    <t>Ca_13332_v1.0_kabuli</t>
  </si>
  <si>
    <t>Ca_17441_v1.0_kabuli</t>
  </si>
  <si>
    <t>Ca_09926_v1.0_kabuli</t>
  </si>
  <si>
    <t>GDSL esterase/lipase OS=Medicago truncatula GN=MTR_8g074580 PE=4 SV=1</t>
  </si>
  <si>
    <t>Ca_15857_v1.0_kabuli</t>
  </si>
  <si>
    <t>Ca_23641_v1.0_kabuli</t>
  </si>
  <si>
    <t>Ca_11911_v1.0_kabuli</t>
  </si>
  <si>
    <t>Ca_21441_v1.0_kabuli</t>
  </si>
  <si>
    <t>Ca_08712_v1.0_kabuli</t>
  </si>
  <si>
    <t>Ca_25424_v1.0_kabuli</t>
  </si>
  <si>
    <t>Ca_00446_v1.0_kabuli</t>
  </si>
  <si>
    <t>Ca_07110_v1.0_kabuli</t>
  </si>
  <si>
    <t>Cellulose synthase-like protein H1 OS=Medicago truncatula GN=MTR_2g087900 PE=4 SV=1</t>
  </si>
  <si>
    <t>Ca_19311_v1.0_kabuli</t>
  </si>
  <si>
    <t>Transmembrane protein 184C OS=Medicago truncatula GN=MTR_2g042580 PE=4 SV=1</t>
  </si>
  <si>
    <t>Ca_10526_v1.0_kabuli</t>
  </si>
  <si>
    <t>Ca_16973_v1.0_kabuli</t>
  </si>
  <si>
    <t>Mannose-6-phosphate isomerase OS=Glycine max PE=3 SV=1</t>
  </si>
  <si>
    <t>Ca_00856_v1.0_kabuli</t>
  </si>
  <si>
    <t>Ca_07309_v1.0_kabuli</t>
  </si>
  <si>
    <t>LEA 4 protein OS=Cicer arietinum PE=2 SV=1</t>
  </si>
  <si>
    <t>Ca_19621_v1.0_kabuli</t>
  </si>
  <si>
    <t>Uncharacterized protein OS=Medicago truncatula GN=MTR_7g065290 PE=1 SV=1</t>
  </si>
  <si>
    <t>Ca_03814_v1.0_kabuli</t>
  </si>
  <si>
    <t>F-box protein PP2-B1 OS=Medicago truncatula GN=MTR_1g079370 PE=4 SV=1</t>
  </si>
  <si>
    <t>Ca_07876_v1.0_kabuli</t>
  </si>
  <si>
    <t>Putative uncharacterized protein OS=Medicago truncatula GN=MTR_1g073260 PE=4 SV=1</t>
  </si>
  <si>
    <t>Ca_14203_v1.0_kabuli</t>
  </si>
  <si>
    <t>Ca_23703_v1.0_kabuli</t>
  </si>
  <si>
    <t>Ser/Thr protein kinase OS=Lotus japonicus PE=2 SV=1</t>
  </si>
  <si>
    <t>Ca_04254_v1.0_kabuli</t>
  </si>
  <si>
    <t>Ca_12711_v1.0_kabuli</t>
  </si>
  <si>
    <t>Ca_22849_v1.0_kabuli</t>
  </si>
  <si>
    <t>Putative uncharacterized protein OS=Medicago truncatula GN=MTR_3g033530 PE=4 SV=1</t>
  </si>
  <si>
    <t>Ca_06408_v1.0_kabuli</t>
  </si>
  <si>
    <t>DNA polymerase I OS=Medicago truncatula GN=MTR_4g087250 PE=4 SV=1</t>
  </si>
  <si>
    <t>Ca_13333_v1.0_kabuli</t>
  </si>
  <si>
    <t>Ca_17442_v1.0_kabuli</t>
  </si>
  <si>
    <t>Ca_27822_v1.0_kabuli</t>
  </si>
  <si>
    <t>Ca_09927_v1.0_kabuli</t>
  </si>
  <si>
    <t>Ca_15858_v1.0_kabuli</t>
  </si>
  <si>
    <t>Ca_11912_v1.0_kabuli</t>
  </si>
  <si>
    <t>Neutral amino acid transport protein OS=Medicago truncatula GN=MTR_5g005160 PE=2 SV=1</t>
  </si>
  <si>
    <t>Ca_21442_v1.0_kabuli</t>
  </si>
  <si>
    <t>Ca_22205_v1.0_kabuli</t>
  </si>
  <si>
    <t>Chloroplast omega-3 fatty acid desaturase OS=Vigna unguiculata GN=FAD8 PE=2 SV=1</t>
  </si>
  <si>
    <t>Ca_08713_v1.0_kabuli</t>
  </si>
  <si>
    <t>Immature colon carcinoma transcript 1 protein OS=Medicago truncatula GN=MTR_4g102230 PE=4 SV=1</t>
  </si>
  <si>
    <t>Ca_25425_v1.0_kabuli</t>
  </si>
  <si>
    <t>ATP synthase subunit beta OS=Medicago truncatula GN=MTR_4g082610 PE=4 SV=1</t>
  </si>
  <si>
    <t>Ca_00447_v1.0_kabuli</t>
  </si>
  <si>
    <t>Ca_07111_v1.0_kabuli</t>
  </si>
  <si>
    <t>DNA-directed RNA polymerases I, II, and III subunit RPABC3 OS=Medicago truncatula GN=MTR_4g133090 PE=4 SV=1</t>
  </si>
  <si>
    <t>Ca_19312_v1.0_kabuli</t>
  </si>
  <si>
    <t>Inter-alpha-trypsin inhibitor heavy chain H3 OS=Medicago truncatula GN=MTR_2g042570 PE=4 SV=1</t>
  </si>
  <si>
    <t>Ca_10527_v1.0_kabuli</t>
  </si>
  <si>
    <t>Ca_16974_v1.0_kabuli</t>
  </si>
  <si>
    <t>Ca_00857_v1.0_kabuli</t>
  </si>
  <si>
    <t>Ca_07310_v1.0_kabuli</t>
  </si>
  <si>
    <t>Omega-6 fatty acid desaturase, endoplasmic reticulum OS=Medicago truncatula GN=MTR_7g093200 PE=4 SV=1</t>
  </si>
  <si>
    <t>Ca_19622_v1.0_kabuli</t>
  </si>
  <si>
    <t>Glutathione S-transferase OS=Medicago truncatula GN=MTR_7g065630 PE=3 SV=1</t>
  </si>
  <si>
    <t>Ca_03815_v1.0_kabuli</t>
  </si>
  <si>
    <t>F-box protein PP2-B1 OS=Medicago truncatula GN=MTR_1g079260 PE=4 SV=1</t>
  </si>
  <si>
    <t>Ca_07877_v1.0_kabuli</t>
  </si>
  <si>
    <t>Pentatricopeptide repeat-containing protein OS=Medicago truncatula GN=MTR_1g073300 PE=4 SV=1</t>
  </si>
  <si>
    <t>Ca_14204_v1.0_kabuli</t>
  </si>
  <si>
    <t>NAC domain protein OS=Medicago truncatula GN=MTR_1g045470 PE=4 SV=1</t>
  </si>
  <si>
    <t>Ca_23704_v1.0_kabuli</t>
  </si>
  <si>
    <t>Ca_04255_v1.0_kabuli</t>
  </si>
  <si>
    <t>Ca_12712_v1.0_kabuli</t>
  </si>
  <si>
    <t>Ca_22850_v1.0_kabuli</t>
  </si>
  <si>
    <t>Protein PNS1 OS=Medicago truncatula GN=MTR_3g033520 PE=4 SV=1</t>
  </si>
  <si>
    <t>Ca_06409_v1.0_kabuli</t>
  </si>
  <si>
    <t>Cell division cycle-associated 7-like protein OS=Medicago truncatula GN=MTR_4g087240 PE=4 SV=1</t>
  </si>
  <si>
    <t>Ca_13334_v1.0_kabuli</t>
  </si>
  <si>
    <t>Ca_27823_v1.0_kabuli</t>
  </si>
  <si>
    <t>Ca_09928_v1.0_kabuli</t>
  </si>
  <si>
    <t>Ca_15859_v1.0_kabuli</t>
  </si>
  <si>
    <t>Ca_23643_v1.0_kabuli</t>
  </si>
  <si>
    <t>Homeobox protein GLABRA2, putative OS=Ricinus communis GN=RCOM_1605140 PE=4 SV=1</t>
  </si>
  <si>
    <t>Ca_11913_v1.0_kabuli</t>
  </si>
  <si>
    <t>Ca_21443_v1.0_kabuli</t>
  </si>
  <si>
    <t>Sulphate transporter OS=Astragalus drummondii GN=sultr 2 PE=2 SV=1</t>
  </si>
  <si>
    <t>Ca_22206_v1.0_kabuli</t>
  </si>
  <si>
    <t>Ca_08714_v1.0_kabuli</t>
  </si>
  <si>
    <t>Putative uncharacterized protein OS=Medicago truncatula GN=MTR_4g102220 PE=4 SV=1</t>
  </si>
  <si>
    <t>Ca_00448_v1.0_kabuli</t>
  </si>
  <si>
    <t>GDSL esterase/lipase OS=Medicago truncatula GN=MTR_3g023220 PE=4 SV=1</t>
  </si>
  <si>
    <t>Ca_07112_v1.0_kabuli</t>
  </si>
  <si>
    <t>Cellulose synthase-like protein H1 OS=Medicago truncatula GN=MTR_2g087960 PE=4 SV=1</t>
  </si>
  <si>
    <t>Ca_19313_v1.0_kabuli</t>
  </si>
  <si>
    <t>Ca_10528_v1.0_kabuli</t>
  </si>
  <si>
    <t>Putative uncharacterized protein OS=Vitis vinifera GN=VIT_14s0108g00380 PE=4 SV=1</t>
  </si>
  <si>
    <t>Ca_16975_v1.0_kabuli</t>
  </si>
  <si>
    <t>Putative uncharacterized protein OS=Medicago truncatula GN=MTR_065s0044 PE=4 SV=1</t>
  </si>
  <si>
    <t>Ca_00858_v1.0_kabuli</t>
  </si>
  <si>
    <t>Ca_07311_v1.0_kabuli</t>
  </si>
  <si>
    <t>DNA polymerase delta small subunit OS=Medicago truncatula GN=MTR_7g093210 PE=4 SV=1</t>
  </si>
  <si>
    <t>Ca_19623_v1.0_kabuli</t>
  </si>
  <si>
    <t>Glutathione S-transferase GST OS=Medicago truncatula GN=MTR_7g065720 PE=2 SV=1</t>
  </si>
  <si>
    <t>Ca_03816_v1.0_kabuli</t>
  </si>
  <si>
    <t>F-box protein PP2-B1 OS=Medicago truncatula GN=MTR_1g079140 PE=4 SV=1</t>
  </si>
  <si>
    <t>Ca_23705_v1.0_kabuli</t>
  </si>
  <si>
    <t>Ca_04256_v1.0_kabuli</t>
  </si>
  <si>
    <t>Ca_12713_v1.0_kabuli</t>
  </si>
  <si>
    <t>tRNA (Cytosine-5-)-methyltransferase NSUN2 OS=Medicago truncatula GN=MTR_3g086950 PE=4 SV=1</t>
  </si>
  <si>
    <t>Ca_22851_v1.0_kabuli</t>
  </si>
  <si>
    <t>Ca_06410_v1.0_kabuli</t>
  </si>
  <si>
    <t>Ca_13335_v1.0_kabuli</t>
  </si>
  <si>
    <t>Wall-associated receptor kinase-like protein OS=Medicago truncatula GN=MTR_3g069050 PE=4 SV=1</t>
  </si>
  <si>
    <t>Ca_17444_v1.0_kabuli</t>
  </si>
  <si>
    <t>Ca_27931_v1.0_kabuli</t>
  </si>
  <si>
    <t>Ca_09929_v1.0_kabuli</t>
  </si>
  <si>
    <t>Ca_15860_v1.0_kabuli</t>
  </si>
  <si>
    <t>Ca_23644_v1.0_kabuli</t>
  </si>
  <si>
    <t>Ca_11914_v1.0_kabuli</t>
  </si>
  <si>
    <t>Putative uncharacterized protein OS=Medicago truncatula GN=MTR_5g005180 PE=4 SV=1</t>
  </si>
  <si>
    <t>Ca_21444_v1.0_kabuli</t>
  </si>
  <si>
    <t>Ca_22207_v1.0_kabuli</t>
  </si>
  <si>
    <t>Ca_23366_v1.0_kabuli</t>
  </si>
  <si>
    <t>Ca_08715_v1.0_kabuli</t>
  </si>
  <si>
    <t>Ca_00449_v1.0_kabuli</t>
  </si>
  <si>
    <t>Ca_07113_v1.0_kabuli</t>
  </si>
  <si>
    <t>WRKY transcription factor OS=Medicago truncatula GN=MTR_2g088000 PE=4 SV=1</t>
  </si>
  <si>
    <t>Ca_19314_v1.0_kabuli</t>
  </si>
  <si>
    <t>Ca_10529_v1.0_kabuli</t>
  </si>
  <si>
    <t>Uncharacterized protein OS=Prunus persica GN=PRUPE_ppa026467mg PE=4 SV=1</t>
  </si>
  <si>
    <t>Ca_16976_v1.0_kabuli</t>
  </si>
  <si>
    <t>Putative uncharacterized protein OS=Medicago truncatula GN=MTR_065s0045 PE=4 SV=1</t>
  </si>
  <si>
    <t>Ca_00859_v1.0_kabuli</t>
  </si>
  <si>
    <t>Ca_07312_v1.0_kabuli</t>
  </si>
  <si>
    <t>Ca_19624_v1.0_kabuli</t>
  </si>
  <si>
    <t>Ca_03817_v1.0_kabuli</t>
  </si>
  <si>
    <t>Subtilisin-like protease OS=Medicago truncatula GN=MTR_1g079120 PE=4 SV=1</t>
  </si>
  <si>
    <t>Ca_07879_v1.0_kabuli</t>
  </si>
  <si>
    <t>Cysteine-rich repeat secretory protein OS=Medicago truncatula GN=MTR_1g073320 PE=4 SV=1</t>
  </si>
  <si>
    <t>Ca_14206_v1.0_kabuli</t>
  </si>
  <si>
    <t>Ca_23706_v1.0_kabuli</t>
  </si>
  <si>
    <t>Ca_04257_v1.0_kabuli</t>
  </si>
  <si>
    <t>Ca_12714_v1.0_kabuli</t>
  </si>
  <si>
    <t>Ca_22852_v1.0_kabuli</t>
  </si>
  <si>
    <t>Ca_06411_v1.0_kabuli</t>
  </si>
  <si>
    <t>Ca_13336_v1.0_kabuli</t>
  </si>
  <si>
    <t>Protein kinase-related protein OS=Glycine max PE=2 SV=1</t>
  </si>
  <si>
    <t>Ca_17445_v1.0_kabuli</t>
  </si>
  <si>
    <t>Ca_02945_v1.0_kabuli</t>
  </si>
  <si>
    <t>Putative uncharacterized protein OS=Medicago truncatula GN=MTR_4g119820 PE=4 SV=1</t>
  </si>
  <si>
    <t>Ca_09930_v1.0_kabuli</t>
  </si>
  <si>
    <t>Conserved oligomeric Golgi complex subunit OS=Medicago truncatula GN=MTR_8g074590 PE=4 SV=1</t>
  </si>
  <si>
    <t>Ca_15861_v1.0_kabuli</t>
  </si>
  <si>
    <t>Ca_11915_v1.0_kabuli</t>
  </si>
  <si>
    <t>Ca_21445_v1.0_kabuli</t>
  </si>
  <si>
    <t>Ca_22208_v1.0_kabuli</t>
  </si>
  <si>
    <t>Ca_23367_v1.0_kabuli</t>
  </si>
  <si>
    <t>Putative uncharacterized protein OS=Vitis vinifera GN=VIT_05s0077g00650 PE=4 SV=1</t>
  </si>
  <si>
    <t>Ca_08716_v1.0_kabuli</t>
  </si>
  <si>
    <t>Uncharacterized protein OS=Prunus persica GN=PRUPE_ppa012862mg PE=3 SV=1</t>
  </si>
  <si>
    <t>Ca_00450_v1.0_kabuli</t>
  </si>
  <si>
    <t>Ca_07114_v1.0_kabuli</t>
  </si>
  <si>
    <t>Ca_10530_v1.0_kabuli</t>
  </si>
  <si>
    <t>Ca_16977_v1.0_kabuli</t>
  </si>
  <si>
    <t>Monoglyceride lipase OS=Medicago truncatula GN=MTR_065s0047 PE=4 SV=1</t>
  </si>
  <si>
    <t>Ca_00860_v1.0_kabuli</t>
  </si>
  <si>
    <t>Ca_07313_v1.0_kabuli</t>
  </si>
  <si>
    <t>Putative uncharacterized protein OS=Medicago truncatula GN=MTR_3g032660 PE=3 SV=1</t>
  </si>
  <si>
    <t>Ca_19625_v1.0_kabuli</t>
  </si>
  <si>
    <t>Ca_03818_v1.0_kabuli</t>
  </si>
  <si>
    <t>Ca_08304_v1.0_kabuli</t>
  </si>
  <si>
    <t>Ankyrin repeat domain-containing protein OS=Medicago truncatula GN=Vpyl PE=2 SV=1</t>
  </si>
  <si>
    <t>Ca_14207_v1.0_kabuli</t>
  </si>
  <si>
    <t>Ca_23707_v1.0_kabuli</t>
  </si>
  <si>
    <t>Ca_04258_v1.0_kabuli</t>
  </si>
  <si>
    <t>Ca_12715_v1.0_kabuli</t>
  </si>
  <si>
    <t>G protein-coupled receptor-like protein OS=Medicago truncatula GN=MTR_3g086910 PE=4 SV=1</t>
  </si>
  <si>
    <t>Ca_22853_v1.0_kabuli</t>
  </si>
  <si>
    <t>Ca_06412_v1.0_kabuli</t>
  </si>
  <si>
    <t>Ca_13337_v1.0_kabuli</t>
  </si>
  <si>
    <t>Mannose-1-phosphate guanyltransferase OS=Medicago truncatula GN=MTR_3g069070 PE=4 SV=1</t>
  </si>
  <si>
    <t>Ca_17446_v1.0_kabuli</t>
  </si>
  <si>
    <t>Ca_02946_v1.0_kabuli</t>
  </si>
  <si>
    <t>Ca_09931_v1.0_kabuli</t>
  </si>
  <si>
    <t>F-box family protein OS=Medicago truncatula GN=MTR_8g074610 PE=4 SV=1</t>
  </si>
  <si>
    <t>Ca_15862_v1.0_kabuli</t>
  </si>
  <si>
    <t>Ca_11916_v1.0_kabuli</t>
  </si>
  <si>
    <t>Ca_21446_v1.0_kabuli</t>
  </si>
  <si>
    <t>Ca_22209_v1.0_kabuli</t>
  </si>
  <si>
    <t>Ca_23368_v1.0_kabuli</t>
  </si>
  <si>
    <t>Ca_08717_v1.0_kabuli</t>
  </si>
  <si>
    <t>Ca_00451_v1.0_kabuli</t>
  </si>
  <si>
    <t>Ca_07115_v1.0_kabuli</t>
  </si>
  <si>
    <t>Mitogen-activated protein kinase kinase kinase A OS=Medicago truncatula GN=MTR_2g088020 PE=4 SV=1</t>
  </si>
  <si>
    <t>Ca_19316_v1.0_kabuli</t>
  </si>
  <si>
    <t>Putative uncharacterized protein OS=Medicago truncatula GN=MTR_2g042150 PE=4 SV=1</t>
  </si>
  <si>
    <t>Ca_10531_v1.0_kabuli</t>
  </si>
  <si>
    <t>Ca_16978_v1.0_kabuli</t>
  </si>
  <si>
    <t>Ribulose bisphosphate carboxylase small chain (Precursor) OS=Cicer arietinum PE=1 SV=1</t>
  </si>
  <si>
    <t>Ca_00861_v1.0_kabuli</t>
  </si>
  <si>
    <t>Ca_07314_v1.0_kabuli</t>
  </si>
  <si>
    <t>Ca_19626_v1.0_kabuli</t>
  </si>
  <si>
    <t>Glutathione S-transferase GST OS=Medicago truncatula GN=MTR_7g065660 PE=2 SV=1</t>
  </si>
  <si>
    <t>Ca_03819_v1.0_kabuli</t>
  </si>
  <si>
    <t>Ca_08305_v1.0_kabuli</t>
  </si>
  <si>
    <t>Gibberellin receptor OS=Galega orientalis GN=GID PE=2 SV=1</t>
  </si>
  <si>
    <t>Ca_14208_v1.0_kabuli</t>
  </si>
  <si>
    <t>Ca_23708_v1.0_kabuli</t>
  </si>
  <si>
    <t>Aldo-keto reductase OS=Medicago truncatula GN=MTR_1g042730 PE=4 SV=1</t>
  </si>
  <si>
    <t>Ca_04259_v1.0_kabuli</t>
  </si>
  <si>
    <t>Ca_12716_v1.0_kabuli</t>
  </si>
  <si>
    <t>Putative uncharacterized protein OS=Medicago truncatula GN=MTR_3g086890 PE=4 SV=1</t>
  </si>
  <si>
    <t>Ca_22854_v1.0_kabuli</t>
  </si>
  <si>
    <t>Ca_06413_v1.0_kabuli</t>
  </si>
  <si>
    <t>Ca_13338_v1.0_kabuli</t>
  </si>
  <si>
    <t>Pyrroline-5-carboxylate synthetase 1 OS=Medicago truncatula GN=p5CS1 PE=2 SV=1</t>
  </si>
  <si>
    <t>Ca_17447_v1.0_kabuli</t>
  </si>
  <si>
    <t>Ca_02947_v1.0_kabuli</t>
  </si>
  <si>
    <t>Alanyl-tRNA synthetase OS=Medicago truncatula GN=MTR_4g119840 PE=4 SV=1</t>
  </si>
  <si>
    <t>Ca_09932_v1.0_kabuli</t>
  </si>
  <si>
    <t>Ca_15863_v1.0_kabuli</t>
  </si>
  <si>
    <t>LTV1-like protein OS=Medicago truncatula GN=MTR_4g022890 PE=4 SV=1</t>
  </si>
  <si>
    <t>Ca_24260_v1.0_kabuli</t>
  </si>
  <si>
    <t>Uncharacterized protein OS=Medicago truncatula GN=MTR_8g036520 PE=2 SV=1</t>
  </si>
  <si>
    <t>Ca_22210_v1.0_kabuli</t>
  </si>
  <si>
    <t>Ca_23369_v1.0_kabuli</t>
  </si>
  <si>
    <t>Putative uncharacterized protein OS=Medicago truncatula GN=MTR_4g029430 PE=4 SV=1</t>
  </si>
  <si>
    <t>Ca_08718_v1.0_kabuli</t>
  </si>
  <si>
    <t>Ca_25464_v1.0_kabuli</t>
  </si>
  <si>
    <t>DNA replication complex GINS protein PSF1 OS=Medicago truncatula GN=MTR_3g005080 PE=4 SV=1</t>
  </si>
  <si>
    <t>Ca_00452_v1.0_kabuli</t>
  </si>
  <si>
    <t>Uncharacterized protein OS=Brassica rapa subsp. pekinensis GN=Bra005436 PE=4 SV=1</t>
  </si>
  <si>
    <t>Ca_07116_v1.0_kabuli</t>
  </si>
  <si>
    <t>Ca_19317_v1.0_kabuli</t>
  </si>
  <si>
    <t>Putative uncharacterized protein OS=Medicago truncatula GN=MTR_2g042170 PE=4 SV=1</t>
  </si>
  <si>
    <t>Ca_10532_v1.0_kabuli</t>
  </si>
  <si>
    <t>Ca_16979_v1.0_kabuli</t>
  </si>
  <si>
    <t>Ca_00862_v1.0_kabuli</t>
  </si>
  <si>
    <t>Ca_07315_v1.0_kabuli</t>
  </si>
  <si>
    <t>Predicted protein OS=Populus trichocarpa GN=POPTRDRAFT_762834 PE=3 SV=1</t>
  </si>
  <si>
    <t>Ca_19627_v1.0_kabuli</t>
  </si>
  <si>
    <t>Early nodulin ENOD18 OS=Vicia faba GN=enod18 PE=2 SV=1</t>
  </si>
  <si>
    <t>Ca_03820_v1.0_kabuli</t>
  </si>
  <si>
    <t>Ca_08306_v1.0_kabuli</t>
  </si>
  <si>
    <t>LEC14B protein OS=Medicago truncatula GN=MTR_1g089290 PE=4 SV=1</t>
  </si>
  <si>
    <t>Ca_14209_v1.0_kabuli</t>
  </si>
  <si>
    <t>Ca_04260_v1.0_kabuli</t>
  </si>
  <si>
    <t>Ca_12717_v1.0_kabuli</t>
  </si>
  <si>
    <t>LMBR1 domain-containing protein-like protein OS=Medicago truncatula GN=MTR_3g086840 PE=4 SV=1</t>
  </si>
  <si>
    <t>Ca_06414_v1.0_kabuli</t>
  </si>
  <si>
    <t>Pentatricopeptide repeat-containing protein OS=Medicago truncatula GN=MTR_4g087150 PE=4 SV=1</t>
  </si>
  <si>
    <t>Ca_13339_v1.0_kabuli</t>
  </si>
  <si>
    <t>Folylpolyglutamate synthase OS=Medicago truncatula GN=MTR_3g069160 PE=3 SV=1</t>
  </si>
  <si>
    <t>Ca_17448_v1.0_kabuli</t>
  </si>
  <si>
    <t>Ca_02948_v1.0_kabuli</t>
  </si>
  <si>
    <t>F-box protein OS=Medicago truncatula GN=MTR_4g119850 PE=4 SV=1</t>
  </si>
  <si>
    <t>Ca_09933_v1.0_kabuli</t>
  </si>
  <si>
    <t>IQ domain-containing protein OS=Medicago truncatula GN=MTR_8g074730 PE=4 SV=1</t>
  </si>
  <si>
    <t>Ca_15864_v1.0_kabuli</t>
  </si>
  <si>
    <t>Ca_24261_v1.0_kabuli</t>
  </si>
  <si>
    <t>Ca_11918_v1.0_kabuli</t>
  </si>
  <si>
    <t>Ca_21448_v1.0_kabuli</t>
  </si>
  <si>
    <t>Ca_23370_v1.0_kabuli</t>
  </si>
  <si>
    <t>Serine/threonine protein kinase Nek9 OS=Medicago truncatula GN=MTR_4g029410 PE=4 SV=1</t>
  </si>
  <si>
    <t>Ca_08719_v1.0_kabuli</t>
  </si>
  <si>
    <t>Ca_25465_v1.0_kabuli</t>
  </si>
  <si>
    <t>Protein TRIGALACTOSYLDIACYLGLYCEROL OS=Medicago truncatula GN=MTR_3g005100 PE=4 SV=1</t>
  </si>
  <si>
    <t>Ca_00453_v1.0_kabuli</t>
  </si>
  <si>
    <t>Bromodomain-containing factor OS=Medicago truncatula GN=MTR_2g018270 PE=4 SV=1</t>
  </si>
  <si>
    <t>Ca_07117_v1.0_kabuli</t>
  </si>
  <si>
    <t>L-ascorbate oxidase-like protein OS=Medicago truncatula GN=MTR_2g088080 PE=4 SV=1</t>
  </si>
  <si>
    <t>Ca_19430_v1.0_kabuli</t>
  </si>
  <si>
    <t>Aspartic proteinase nepenthesin-1 OS=Medicago truncatula GN=MTR_2g059490 PE=4 SV=1</t>
  </si>
  <si>
    <t>Ca_10533_v1.0_kabuli</t>
  </si>
  <si>
    <t>Ca_16980_v1.0_kabuli</t>
  </si>
  <si>
    <t>Ca_00863_v1.0_kabuli</t>
  </si>
  <si>
    <t>Ca_07316_v1.0_kabuli</t>
  </si>
  <si>
    <t>A subunit of NADH dehydrogenase OS=Medicago truncatula GN=MTR_3g032590 PE=4 SV=1</t>
  </si>
  <si>
    <t>Ca_19628_v1.0_kabuli</t>
  </si>
  <si>
    <t>Putative uncharacterized protein OS=Medicago truncatula GN=MTR_2g009130 PE=4 SV=1</t>
  </si>
  <si>
    <t>Ca_03821_v1.0_kabuli</t>
  </si>
  <si>
    <t>Ca_08307_v1.0_kabuli</t>
  </si>
  <si>
    <t>Receptor-like protein kinase OS=Medicago truncatula GN=MTR_1g089280 PE=4 SV=1</t>
  </si>
  <si>
    <t>Ca_14210_v1.0_kabuli</t>
  </si>
  <si>
    <t>Ca_23710_v1.0_kabuli</t>
  </si>
  <si>
    <t>Ca_04261_v1.0_kabuli</t>
  </si>
  <si>
    <t>Ca_12718_v1.0_kabuli</t>
  </si>
  <si>
    <t>Putative uncharacterized protein OS=Medicago truncatula GN=MTR_3g086830 PE=4 SV=1</t>
  </si>
  <si>
    <t>Ca_22856_v1.0_kabuli</t>
  </si>
  <si>
    <t>Ca_06415_v1.0_kabuli</t>
  </si>
  <si>
    <t>Gibberellin 20 oxidase OS=Medicago truncatula GN=MTR_4g087120 PE=3 SV=1</t>
  </si>
  <si>
    <t>Ca_17449_v1.0_kabuli</t>
  </si>
  <si>
    <t>Pheophorbide A oxygenase OS=Medicago truncatula GN=MTR_4g057200 PE=4 SV=1</t>
  </si>
  <si>
    <t>Ca_02949_v1.0_kabuli</t>
  </si>
  <si>
    <t>Ca_09934_v1.0_kabuli</t>
  </si>
  <si>
    <t>Ammonium transporter 3 member OS=Medicago truncatula GN=MTR_8g074750 PE=4 SV=1</t>
  </si>
  <si>
    <t>Ca_15865_v1.0_kabuli</t>
  </si>
  <si>
    <t>Ca_11919_v1.0_kabuli</t>
  </si>
  <si>
    <t>Ca_21449_v1.0_kabuli</t>
  </si>
  <si>
    <t>Germin-like protein subfamily 1 member OS=Medicago truncatula GN=MTR_2g019250 PE=2 SV=1</t>
  </si>
  <si>
    <t>Ca_22212_v1.0_kabuli</t>
  </si>
  <si>
    <t>Ca_23371_v1.0_kabuli</t>
  </si>
  <si>
    <t>Ca_08720_v1.0_kabuli</t>
  </si>
  <si>
    <t>Ca_00454_v1.0_kabuli</t>
  </si>
  <si>
    <t>Ca_07118_v1.0_kabuli</t>
  </si>
  <si>
    <t>Arogenate dehydratase/prephenate dehydratase OS=Medicago truncatula GN=MTR_2g088130 PE=4 SV=1</t>
  </si>
  <si>
    <t>Ca_10534_v1.0_kabuli</t>
  </si>
  <si>
    <t>Ca_16981_v1.0_kabuli</t>
  </si>
  <si>
    <t>Ca_00864_v1.0_kabuli</t>
  </si>
  <si>
    <t>Ca_07317_v1.0_kabuli</t>
  </si>
  <si>
    <t>Actin OS=Medicago truncatula GN=MTR_7g093260 PE=1 SV=1</t>
  </si>
  <si>
    <t>Ca_19629_v1.0_kabuli</t>
  </si>
  <si>
    <t>Ca_03822_v1.0_kabuli</t>
  </si>
  <si>
    <t>Ca_08308_v1.0_kabuli</t>
  </si>
  <si>
    <t>Ca_14211_v1.0_kabuli</t>
  </si>
  <si>
    <t>Ca_23711_v1.0_kabuli</t>
  </si>
  <si>
    <t>Ca_04262_v1.0_kabuli</t>
  </si>
  <si>
    <t>Calcium-dependent protein kinase OS=Medicago truncatula GN=MTR_3g098070 PE=4 SV=1</t>
  </si>
  <si>
    <t>Ca_12719_v1.0_kabuli</t>
  </si>
  <si>
    <t>Ca_22857_v1.0_kabuli</t>
  </si>
  <si>
    <t>RNA polymerase sigma factor OS=Medicago truncatula GN=MTR_3g033420 PE=4 SV=1</t>
  </si>
  <si>
    <t>Ca_06416_v1.0_kabuli</t>
  </si>
  <si>
    <t>Senescence-associated nodulin 1A OS=Medicago truncatula GN=MTR_4g087110 PE=3 SV=1</t>
  </si>
  <si>
    <t>Ca_13435_v1.0_kabuli</t>
  </si>
  <si>
    <t>Ca_17450_v1.0_kabuli</t>
  </si>
  <si>
    <t>50S ribosomal protein L9 OS=Medicago truncatula GN=MTR_4g057210 PE=1 SV=1</t>
  </si>
  <si>
    <t>Ca_02950_v1.0_kabuli</t>
  </si>
  <si>
    <t>Ca_15866_v1.0_kabuli</t>
  </si>
  <si>
    <t>Predicted protein (Fragment) OS=Nematostella vectensis GN=v1g143109 PE=4 SV=1</t>
  </si>
  <si>
    <t>Ca_24263_v1.0_kabuli</t>
  </si>
  <si>
    <t>Ca_11920_v1.0_kabuli</t>
  </si>
  <si>
    <t>RNA pseudourine synthase OS=Medicago truncatula GN=MTR_023s0003 PE=4 SV=1</t>
  </si>
  <si>
    <t>Ca_21450_v1.0_kabuli</t>
  </si>
  <si>
    <t>Ca_22867_v1.0_kabuli</t>
  </si>
  <si>
    <t>Ca_23372_v1.0_kabuli</t>
  </si>
  <si>
    <t>Ca_08721_v1.0_kabuli</t>
  </si>
  <si>
    <t>Ca_00455_v1.0_kabuli</t>
  </si>
  <si>
    <t>Serine hydroxymethyltransferase OS=Glycine max PE=2 SV=1</t>
  </si>
  <si>
    <t>Ca_07119_v1.0_kabuli</t>
  </si>
  <si>
    <t>Homeodomain-related OS=Medicago truncatula GN=MTR_2g088170 PE=4 SV=1</t>
  </si>
  <si>
    <t>Ca_19432_v1.0_kabuli</t>
  </si>
  <si>
    <t>Ca_10535_v1.0_kabuli</t>
  </si>
  <si>
    <t>Uncharacterized protein OS=Prunus persica GN=PRUPE_ppa000684mg PE=4 SV=1</t>
  </si>
  <si>
    <t>Ca_16982_v1.0_kabuli</t>
  </si>
  <si>
    <t>Ca_00865_v1.0_kabuli</t>
  </si>
  <si>
    <t>Ca_07318_v1.0_kabuli</t>
  </si>
  <si>
    <t>Nudix hydrolase OS=Medicago truncatula GN=MTR_7g093280 PE=3 SV=1</t>
  </si>
  <si>
    <t>Ca_19630_v1.0_kabuli</t>
  </si>
  <si>
    <t>Ca_03823_v1.0_kabuli</t>
  </si>
  <si>
    <t>Ca_08309_v1.0_kabuli</t>
  </si>
  <si>
    <t>Ca_14212_v1.0_kabuli</t>
  </si>
  <si>
    <t>Ca_23897_v1.0_kabuli</t>
  </si>
  <si>
    <t>Ca_04263_v1.0_kabuli</t>
  </si>
  <si>
    <t>Acyl-coenzyme A thioesterase OS=Medicago truncatula GN=MTR_3g098100 PE=2 SV=1</t>
  </si>
  <si>
    <t>Ca_12720_v1.0_kabuli</t>
  </si>
  <si>
    <t>Homeobox-leucine zipper protein ATHB-16 OS=Medicago truncatula GN=MTR_3g086790 PE=3 SV=1</t>
  </si>
  <si>
    <t>Ca_06417_v1.0_kabuli</t>
  </si>
  <si>
    <t>Ca_13436_v1.0_kabuli</t>
  </si>
  <si>
    <t>Ca_17451_v1.0_kabuli</t>
  </si>
  <si>
    <t>ZPT2-11 OS=Medicago truncatula GN=MTR_4g057230 PE=4 SV=1</t>
  </si>
  <si>
    <t>Ca_02951_v1.0_kabuli</t>
  </si>
  <si>
    <t>Ca_15867_v1.0_kabuli</t>
  </si>
  <si>
    <t>Ca_24264_v1.0_kabuli</t>
  </si>
  <si>
    <t>Protein gamma response OS=Medicago truncatula GN=MTR_8g036940 PE=4 SV=1</t>
  </si>
  <si>
    <t>Ca_11921_v1.0_kabuli</t>
  </si>
  <si>
    <t>Ca_21451_v1.0_kabuli</t>
  </si>
  <si>
    <t>Ca_22868_v1.0_kabuli</t>
  </si>
  <si>
    <t>Ca_23373_v1.0_kabuli</t>
  </si>
  <si>
    <t>Ca_08722_v1.0_kabuli</t>
  </si>
  <si>
    <t>Ca_25468_v1.0_kabuli</t>
  </si>
  <si>
    <t>Bifunctional purine biosynthesis protein purH OS=Medicago truncatula GN=MTR_3g013710 PE=3 SV=1</t>
  </si>
  <si>
    <t>Ca_00456_v1.0_kabuli</t>
  </si>
  <si>
    <t>Thioredoxin family protein OS=Medicago truncatula GN=MTR_2g018310 PE=2 SV=1</t>
  </si>
  <si>
    <t>Ca_07120_v1.0_kabuli</t>
  </si>
  <si>
    <t>Putative uncharacterized protein OS=Medicago truncatula GN=MTR_2g088220 PE=4 SV=1</t>
  </si>
  <si>
    <t>Ca_19433_v1.0_kabuli</t>
  </si>
  <si>
    <t>Dof22 OS=Glycine max PE=2 SV=1</t>
  </si>
  <si>
    <t>Ca_10536_v1.0_kabuli</t>
  </si>
  <si>
    <t>Ca_16983_v1.0_kabuli</t>
  </si>
  <si>
    <t>Uncharacterized protein OS=Brassica rapa subsp. pekinensis GN=Bra028182 PE=3 SV=1</t>
  </si>
  <si>
    <t>Ca_00866_v1.0_kabuli</t>
  </si>
  <si>
    <t>Nuclear transcription factor Y subunit A2 OS=Medicago truncatula GN=NF-YA2 PE=2 SV=1</t>
  </si>
  <si>
    <t>Ca_07319_v1.0_kabuli</t>
  </si>
  <si>
    <t>Metal tolerance protein OS=Medicago truncatula GN=MTR_7g093290 PE=4 SV=1</t>
  </si>
  <si>
    <t>Ca_19631_v1.0_kabuli</t>
  </si>
  <si>
    <t>Ca_03824_v1.0_kabuli</t>
  </si>
  <si>
    <t>Ca_08310_v1.0_kabuli</t>
  </si>
  <si>
    <t>Rop-interacting receptor-like cytoplasmic kinase 2 OS=Medicago truncatula GN=rrk2 PE=2 SV=1</t>
  </si>
  <si>
    <t>Ca_14213_v1.0_kabuli</t>
  </si>
  <si>
    <t>Ca_23898_v1.0_kabuli</t>
  </si>
  <si>
    <t>Putative uncharacterized protein OS=Medicago truncatula GN=MTR_1g008680 PE=4 SV=1</t>
  </si>
  <si>
    <t>Ca_04264_v1.0_kabuli</t>
  </si>
  <si>
    <t>Ca_12721_v1.0_kabuli</t>
  </si>
  <si>
    <t>Pre-mRNA splicing factor ATP-dependent RNA helicase-like protein OS=Medicago truncatula GN=MTR_3g086770 PE=4 SV=1</t>
  </si>
  <si>
    <t>Ca_06418_v1.0_kabuli</t>
  </si>
  <si>
    <t>Flavonol synthase/flavanone 3-hydroxylase OS=Medicago truncatula GN=MTR_4g087090 PE=3 SV=1</t>
  </si>
  <si>
    <t>Ca_13437_v1.0_kabuli</t>
  </si>
  <si>
    <t>Ca_17452_v1.0_kabuli</t>
  </si>
  <si>
    <t>Superoxide dismutase [Cu-Zn] OS=Vicia faba GN=SOD PE=2 SV=1</t>
  </si>
  <si>
    <t>Ca_02952_v1.0_kabuli</t>
  </si>
  <si>
    <t>DNA-directed RNA polymerase 2, chloroplastic/mitochondrial OS=Aegilops tauschii GN=F775_25821 PE=4 SV=1</t>
  </si>
  <si>
    <t>Ca_09937_v1.0_kabuli</t>
  </si>
  <si>
    <t>Pentatricopeptide repeat-containing protein OS=Medicago truncatula GN=MTR_8g074780 PE=4 SV=1</t>
  </si>
  <si>
    <t>Ca_15868_v1.0_kabuli</t>
  </si>
  <si>
    <t>Ca_24265_v1.0_kabuli</t>
  </si>
  <si>
    <t>DNA-damage-repair/toleration protein DRT100 OS=Medicago truncatula GN=MTR_8g036920 PE=4 SV=1</t>
  </si>
  <si>
    <t>Ca_11922_v1.0_kabuli</t>
  </si>
  <si>
    <t>Ca_21452_v1.0_kabuli</t>
  </si>
  <si>
    <t>Double-strand-break repair protein rad21-like protein OS=Medicago truncatula GN=MTR_7g031420 PE=4 SV=1</t>
  </si>
  <si>
    <t>Ca_22869_v1.0_kabuli</t>
  </si>
  <si>
    <t>Pentatricopeptide repeat-containing protein OS=Medicago truncatula GN=MTR_4g082470 PE=4 SV=1</t>
  </si>
  <si>
    <t>Ca_23374_v1.0_kabuli</t>
  </si>
  <si>
    <t>Cytochrome P450 (Fragment) OS=Cicer arietinum GN=CYP76D1 PE=2 SV=1</t>
  </si>
  <si>
    <t>Ca_08723_v1.0_kabuli</t>
  </si>
  <si>
    <t>Ca_25469_v1.0_kabuli</t>
  </si>
  <si>
    <t>Ca_00457_v1.0_kabuli</t>
  </si>
  <si>
    <t>ABC transporter B family member OS=Medicago truncatula GN=MTR_2g018320 PE=3 SV=1</t>
  </si>
  <si>
    <t>Ca_07121_v1.0_kabuli</t>
  </si>
  <si>
    <t>Autophagy-related protein OS=Populus trichocarpa GN=POPTRDRAFT_711395 PE=2 SV=1</t>
  </si>
  <si>
    <t>Ca_19434_v1.0_kabuli</t>
  </si>
  <si>
    <t>Ca_10537_v1.0_kabuli</t>
  </si>
  <si>
    <t>Ca_00867_v1.0_kabuli</t>
  </si>
  <si>
    <t>Ca_07320_v1.0_kabuli</t>
  </si>
  <si>
    <t>Putative uncharacterized protein OS=Medicago truncatula GN=MTR_7g093360 PE=4 SV=1</t>
  </si>
  <si>
    <t>Ca_19632_v1.0_kabuli</t>
  </si>
  <si>
    <t>Ca_03825_v1.0_kabuli</t>
  </si>
  <si>
    <t>DNA-binding protein OS=Vitis thunbergii GN=wrky7 PE=2 SV=1</t>
  </si>
  <si>
    <t>Ca_08311_v1.0_kabuli</t>
  </si>
  <si>
    <t>Ca_14214_v1.0_kabuli</t>
  </si>
  <si>
    <t>Copia-type polyprotein, putative OS=Arabidopsis thaliana GN=T18I24.5 PE=4 SV=1</t>
  </si>
  <si>
    <t>Ca_23899_v1.0_kabuli</t>
  </si>
  <si>
    <t>Putative uncharacterized protein OS=Medicago truncatula GN=MTR_1g008670 PE=4 SV=1</t>
  </si>
  <si>
    <t>Ca_04265_v1.0_kabuli</t>
  </si>
  <si>
    <t>Cleft lip and palate transmembrane protein-like protein OS=Medicago truncatula GN=MTR_3g098210 PE=4 SV=1</t>
  </si>
  <si>
    <t>Ca_12722_v1.0_kabuli</t>
  </si>
  <si>
    <t>Putative uncharacterized protein OS=Medicago truncatula GN=MTR_3g086760 PE=4 SV=1</t>
  </si>
  <si>
    <t>Ca_13438_v1.0_kabuli</t>
  </si>
  <si>
    <t>Ca_17453_v1.0_kabuli</t>
  </si>
  <si>
    <t>BHLH transcription factor OS=Medicago truncatula GN=MTR_4g057270 PE=4 SV=1</t>
  </si>
  <si>
    <t>Ca_02953_v1.0_kabuli</t>
  </si>
  <si>
    <t>Rapid alkalinization factor OS=Medicago truncatula GN=MTR_4g119860 PE=4 SV=1</t>
  </si>
  <si>
    <t>Ca_09938_v1.0_kabuli</t>
  </si>
  <si>
    <t>Ca_15869_v1.0_kabuli</t>
  </si>
  <si>
    <t>Predicted protein OS=Populus trichocarpa GN=POPTRDRAFT_658975 PE=4 SV=1</t>
  </si>
  <si>
    <t>Ca_24266_v1.0_kabuli</t>
  </si>
  <si>
    <t>Tapetum-specific zinc finger protein OS=Medicago truncatula GN=MTR_6g081160 PE=4 SV=1</t>
  </si>
  <si>
    <t>Ca_11923_v1.0_kabuli</t>
  </si>
  <si>
    <t>Ca_27832_v1.0_kabuli</t>
  </si>
  <si>
    <t>Ca_22870_v1.0_kabuli</t>
  </si>
  <si>
    <t>Putative uncharacterized protein OS=Medicago truncatula GN=MTR_4g082510 PE=4 SV=1</t>
  </si>
  <si>
    <t>Ca_23375_v1.0_kabuli</t>
  </si>
  <si>
    <t>Ca_08724_v1.0_kabuli</t>
  </si>
  <si>
    <t>Putative uncharacterized protein OS=Glycine max PE=1 SV=1</t>
  </si>
  <si>
    <t>Ca_25470_v1.0_kabuli</t>
  </si>
  <si>
    <t>Putative uncharacterized protein OS=Medicago truncatula GN=MTR_3g013540 PE=4 SV=1</t>
  </si>
  <si>
    <t>Ca_00458_v1.0_kabuli</t>
  </si>
  <si>
    <t>Ca_07122_v1.0_kabuli</t>
  </si>
  <si>
    <t>Ca_19435_v1.0_kabuli</t>
  </si>
  <si>
    <t>Ca_10538_v1.0_kabuli</t>
  </si>
  <si>
    <t>PIN11 OS=Medicago truncatula GN=PIN11 PE=2 SV=1</t>
  </si>
  <si>
    <t>Ca_16985_v1.0_kabuli</t>
  </si>
  <si>
    <t>Ca_00868_v1.0_kabuli</t>
  </si>
  <si>
    <t>Ca_07321_v1.0_kabuli</t>
  </si>
  <si>
    <t>RING finger protein OS=Medicago truncatula GN=MTR_7g093390 PE=4 SV=1</t>
  </si>
  <si>
    <t>Ca_19633_v1.0_kabuli</t>
  </si>
  <si>
    <t>Ca_03826_v1.0_kabuli</t>
  </si>
  <si>
    <t>Ca_08312_v1.0_kabuli</t>
  </si>
  <si>
    <t>Ca_14215_v1.0_kabuli</t>
  </si>
  <si>
    <t>Multiple C2 and transmembrane domain-containing protein OS=Medicago truncatula GN=MTR_021s0014 PE=4 SV=1</t>
  </si>
  <si>
    <t>Ca_23900_v1.0_kabuli</t>
  </si>
  <si>
    <t>DNA polymerase I family protein expressed OS=Medicago truncatula GN=MTR_1g008600 PE=4 SV=1</t>
  </si>
  <si>
    <t>Ca_04266_v1.0_kabuli</t>
  </si>
  <si>
    <t>Putative uncharacterized protein OS=Medicago truncatula GN=MTR_3g098230 PE=4 SV=1</t>
  </si>
  <si>
    <t>Ca_12723_v1.0_kabuli</t>
  </si>
  <si>
    <t>Glucan 1,3-beta-glucosidase OS=Medicago truncatula GN=MTR_3g086750 PE=4 SV=1</t>
  </si>
  <si>
    <t>Ca_06420_v1.0_kabuli</t>
  </si>
  <si>
    <t>Ca_13439_v1.0_kabuli</t>
  </si>
  <si>
    <t>Ca_17454_v1.0_kabuli</t>
  </si>
  <si>
    <t>Ca_02954_v1.0_kabuli</t>
  </si>
  <si>
    <t>Xyloglucan 6-xylosyltransferase OS=Medicago truncatula GN=MTR_4g119880 PE=4 SV=1</t>
  </si>
  <si>
    <t>Ca_09939_v1.0_kabuli</t>
  </si>
  <si>
    <t>Ca_15870_v1.0_kabuli</t>
  </si>
  <si>
    <t>Ca_11924_v1.0_kabuli</t>
  </si>
  <si>
    <t>Ca_27833_v1.0_kabuli</t>
  </si>
  <si>
    <t>Cc-nbs resistance protein OS=Medicago truncatula GN=MTR_3g027250 PE=4 SV=1</t>
  </si>
  <si>
    <t>Ca_22871_v1.0_kabuli</t>
  </si>
  <si>
    <t>Putative uncharacterized protein OS=Medicago truncatula GN=MTR_4g082590 PE=4 SV=1</t>
  </si>
  <si>
    <t>Ca_23376_v1.0_kabuli</t>
  </si>
  <si>
    <t>Ca_08725_v1.0_kabuli</t>
  </si>
  <si>
    <t>Subtilase OS=Lotus japonicus GN=SbtM4 PE=1 SV=1</t>
  </si>
  <si>
    <t>Ca_00459_v1.0_kabuli</t>
  </si>
  <si>
    <t>Ca_07123_v1.0_kabuli</t>
  </si>
  <si>
    <t>Rhomboid family member OS=Medicago truncatula GN=MTR_2g088320 PE=4 SV=1</t>
  </si>
  <si>
    <t>Ca_19436_v1.0_kabuli</t>
  </si>
  <si>
    <t>Predicted protein (Fragment) OS=Physcomitrella patens subsp. patens GN=PHYPADRAFT_121610 PE=4 SV=1</t>
  </si>
  <si>
    <t>Ca_10539_v1.0_kabuli</t>
  </si>
  <si>
    <t>Ca_16986_v1.0_kabuli</t>
  </si>
  <si>
    <t>Putative uncharacterized protein OS=Medicago truncatula GN=MTR_1g025570 PE=4 SV=1</t>
  </si>
  <si>
    <t>Ca_00869_v1.0_kabuli</t>
  </si>
  <si>
    <t>Ubiquitin carboxyl-terminal hydrolase OS=Glycine max PE=3 SV=1</t>
  </si>
  <si>
    <t>Ca_07322_v1.0_kabuli</t>
  </si>
  <si>
    <t>Homeobox-leucine zipper protein HOX27 OS=Medicago truncatula GN=MTR_7g093430 PE=3 SV=1</t>
  </si>
  <si>
    <t>Ca_19634_v1.0_kabuli</t>
  </si>
  <si>
    <t>Putative uncharacterized protein OS=Medicago truncatula GN=MTR_034s0004 PE=4 SV=1</t>
  </si>
  <si>
    <t>Ca_03827_v1.0_kabuli</t>
  </si>
  <si>
    <t>Ca_08313_v1.0_kabuli</t>
  </si>
  <si>
    <t>Ca_14216_v1.0_kabuli</t>
  </si>
  <si>
    <t>Ca_23901_v1.0_kabuli</t>
  </si>
  <si>
    <t>Ca_04267_v1.0_kabuli</t>
  </si>
  <si>
    <t>Ca_12724_v1.0_kabuli</t>
  </si>
  <si>
    <t>Putative uncharacterized protein OS=Medicago truncatula GN=MTR_3g086740 PE=4 SV=1</t>
  </si>
  <si>
    <t>Ca_06421_v1.0_kabuli</t>
  </si>
  <si>
    <t>Ca_13440_v1.0_kabuli</t>
  </si>
  <si>
    <t>Ca_17455_v1.0_kabuli</t>
  </si>
  <si>
    <t>Ca_02955_v1.0_kabuli</t>
  </si>
  <si>
    <t>Putative uncharacterized protein OS=Medicago truncatula GN=MTR_4g119920 PE=4 SV=1</t>
  </si>
  <si>
    <t>Ca_09940_v1.0_kabuli</t>
  </si>
  <si>
    <t>Transmembrane protein 63C OS=Medicago truncatula GN=MTR_8g074970 PE=4 SV=1</t>
  </si>
  <si>
    <t>Ca_15871_v1.0_kabuli</t>
  </si>
  <si>
    <t>Predicted protein OS=Populus trichocarpa GN=POPTRDRAFT_1084995 PE=2 SV=1</t>
  </si>
  <si>
    <t>Ca_24268_v1.0_kabuli</t>
  </si>
  <si>
    <t>Ca_11925_v1.0_kabuli</t>
  </si>
  <si>
    <t>Gamma-tubulin complex component OS=Medicago truncatula GN=MTR_023s0007 PE=4 SV=1</t>
  </si>
  <si>
    <t>Ca_22577_v1.0_kabuli</t>
  </si>
  <si>
    <t>Ca_22872_v1.0_kabuli</t>
  </si>
  <si>
    <t>WRKY transcription factor OS=Medicago truncatula GN=MTR_4g082580 PE=4 SV=1</t>
  </si>
  <si>
    <t>Ca_08726_v1.0_kabuli</t>
  </si>
  <si>
    <t>Ca_00460_v1.0_kabuli</t>
  </si>
  <si>
    <t>ABC transporter B family member OS=Medicago truncatula GN=MTR_2g018350 PE=3 SV=1</t>
  </si>
  <si>
    <t>Ca_07124_v1.0_kabuli</t>
  </si>
  <si>
    <t>Aconitate hydratase OS=Medicago truncatula GN=MTR_2g088360 PE=1 SV=1</t>
  </si>
  <si>
    <t>Ca_19437_v1.0_kabuli</t>
  </si>
  <si>
    <t>Ca_10540_v1.0_kabuli</t>
  </si>
  <si>
    <t>Ca_16987_v1.0_kabuli</t>
  </si>
  <si>
    <t>Ca_07323_v1.0_kabuli</t>
  </si>
  <si>
    <t>Putative uncharacterized protein OS=Medicago truncatula GN=MTR_7g093450 PE=4 SV=1</t>
  </si>
  <si>
    <t>Ca_19635_v1.0_kabuli</t>
  </si>
  <si>
    <t>Ca_03828_v1.0_kabuli</t>
  </si>
  <si>
    <t>Ca_08314_v1.0_kabuli</t>
  </si>
  <si>
    <t>Uncharacterized protein OS=Medicago truncatula GN=MTR_1g089750 PE=2 SV=1</t>
  </si>
  <si>
    <t>Ca_14217_v1.0_kabuli</t>
  </si>
  <si>
    <t>Ca_23902_v1.0_kabuli</t>
  </si>
  <si>
    <t>Ca_04268_v1.0_kabuli</t>
  </si>
  <si>
    <t>GDSL esterase/lipase OS=Medicago truncatula GN=MTR_3g098270 PE=4 SV=1</t>
  </si>
  <si>
    <t>Ca_12725_v1.0_kabuli</t>
  </si>
  <si>
    <t>Putative uncharacterized protein OS=Medicago truncatula GN=MTR_3g086670 PE=4 SV=1</t>
  </si>
  <si>
    <t>Ca_22863_v1.0_kabuli</t>
  </si>
  <si>
    <t>Ca_06422_v1.0_kabuli</t>
  </si>
  <si>
    <t>Ca_13441_v1.0_kabuli</t>
  </si>
  <si>
    <t>Ca_17456_v1.0_kabuli</t>
  </si>
  <si>
    <t>Auxin-regulated protein OS=Medicago truncatula GN=MTR_4g057330 PE=4 SV=1</t>
  </si>
  <si>
    <t>Ca_02956_v1.0_kabuli</t>
  </si>
  <si>
    <t>Kelch-like protein diablo OS=Medicago truncatula GN=MTR_4g119960 PE=4 SV=1</t>
  </si>
  <si>
    <t>Ca_09941_v1.0_kabuli</t>
  </si>
  <si>
    <t>Aspartic proteinase-like protein OS=Medicago truncatula GN=MTR_8g075010 PE=3 SV=1</t>
  </si>
  <si>
    <t>Ca_15872_v1.0_kabuli</t>
  </si>
  <si>
    <t>Ca_11926_v1.0_kabuli</t>
  </si>
  <si>
    <t>Ca_22578_v1.0_kabuli</t>
  </si>
  <si>
    <t>Ca_22873_v1.0_kabuli</t>
  </si>
  <si>
    <t>GC-rich sequence DNA-binding factor-like protein OS=Medicago truncatula GN=MTR_5g007520 PE=4 SV=1</t>
  </si>
  <si>
    <t>Ca_23378_v1.0_kabuli</t>
  </si>
  <si>
    <t>Ca_08727_v1.0_kabuli</t>
  </si>
  <si>
    <t>Ca_24341_v1.0_kabuli</t>
  </si>
  <si>
    <t>Ca_00461_v1.0_kabuli</t>
  </si>
  <si>
    <t>Ca_07125_v1.0_kabuli</t>
  </si>
  <si>
    <t>Uncharacterized protein OS=Medicago truncatula GN=MTR_2g088370 PE=2 SV=1</t>
  </si>
  <si>
    <t>Ca_10541_v1.0_kabuli</t>
  </si>
  <si>
    <t>Ca_16988_v1.0_kabuli</t>
  </si>
  <si>
    <t>Ca_00871_v1.0_kabuli</t>
  </si>
  <si>
    <t>Dihydroneopterin aldolase OS=Medicago truncatula GN=MTR_2g088720 PE=4 SV=1</t>
  </si>
  <si>
    <t>Ca_07324_v1.0_kabuli</t>
  </si>
  <si>
    <t>Ca_19636_v1.0_kabuli</t>
  </si>
  <si>
    <t>Ca_03829_v1.0_kabuli</t>
  </si>
  <si>
    <t>Ca_08315_v1.0_kabuli</t>
  </si>
  <si>
    <t>Ca_14218_v1.0_kabuli</t>
  </si>
  <si>
    <t>Cytochrome P450, putative OS=Ricinus communis GN=RCOM_0405070 PE=3 SV=1</t>
  </si>
  <si>
    <t>Ca_23903_v1.0_kabuli</t>
  </si>
  <si>
    <t>BURP domain-containing protein OS=Medicago truncatula GN=MTR_1g008500 PE=4 SV=1</t>
  </si>
  <si>
    <t>Ca_04269_v1.0_kabuli</t>
  </si>
  <si>
    <t>Pentatricopeptide repeat-containing protein OS=Medicago truncatula GN=MTR_3g098280 PE=4 SV=1</t>
  </si>
  <si>
    <t>Ca_12726_v1.0_kabuli</t>
  </si>
  <si>
    <t>Uncharacterized protein OS=Medicago truncatula GN=MTR_3g086650 PE=2 SV=1</t>
  </si>
  <si>
    <t>Ca_22864_v1.0_kabuli</t>
  </si>
  <si>
    <t>Alpha-N-acetylglucosaminidase OS=Medicago truncatula GN=MTR_3g032980 PE=4 SV=1</t>
  </si>
  <si>
    <t>Ca_06423_v1.0_kabuli</t>
  </si>
  <si>
    <t>La-related protein OS=Medicago truncatula GN=MTR_4g086860 PE=4 SV=1</t>
  </si>
  <si>
    <t>Ca_13442_v1.0_kabuli</t>
  </si>
  <si>
    <t>Ca_17457_v1.0_kabuli</t>
  </si>
  <si>
    <t>Ca_02957_v1.0_kabuli</t>
  </si>
  <si>
    <t>Sentrin-specific protease OS=Medicago truncatula GN=MTR_4g119970 PE=4 SV=1</t>
  </si>
  <si>
    <t>Ca_09942_v1.0_kabuli</t>
  </si>
  <si>
    <t>Aspartic proteinase-like protein OS=Medicago truncatula GN=MTR_8g075090 PE=3 SV=1</t>
  </si>
  <si>
    <t>Ca_15873_v1.0_kabuli</t>
  </si>
  <si>
    <t>Uncharacterized protein OS=Oryza brachyantha GN=OB02G29500 PE=3 SV=1</t>
  </si>
  <si>
    <t>Ca_24270_v1.0_kabuli</t>
  </si>
  <si>
    <t>Ca_11927_v1.0_kabuli</t>
  </si>
  <si>
    <t>Ca_22579_v1.0_kabuli</t>
  </si>
  <si>
    <t>Ca_22874_v1.0_kabuli</t>
  </si>
  <si>
    <t>CG17075 OS=Medicago truncatula GN=MTR_4g082560 PE=4 SV=1</t>
  </si>
  <si>
    <t>Ca_08728_v1.0_kabuli</t>
  </si>
  <si>
    <t>CCS52A-like protein OS=Pisum sativum PE=2 SV=1</t>
  </si>
  <si>
    <t>Ca_24342_v1.0_kabuli</t>
  </si>
  <si>
    <t>GPCR-type G protein OS=Medicago truncatula GN=MTR_5g005440 PE=4 SV=1</t>
  </si>
  <si>
    <t>Ca_00462_v1.0_kabuli</t>
  </si>
  <si>
    <t>ABC transporter B family member OS=Medicago truncatula GN=MTR_2g018530 PE=3 SV=1</t>
  </si>
  <si>
    <t>Ca_07126_v1.0_kabuli</t>
  </si>
  <si>
    <t>Transparent testa 12 protein OS=Medicago truncatula GN=MTR_2g088400 PE=4 SV=1</t>
  </si>
  <si>
    <t>Ca_19439_v1.0_kabuli</t>
  </si>
  <si>
    <t>Ca_10542_v1.0_kabuli</t>
  </si>
  <si>
    <t>Ca_00872_v1.0_kabuli</t>
  </si>
  <si>
    <t>Ca_07325_v1.0_kabuli</t>
  </si>
  <si>
    <t>Thioredoxin-like protein OS=Medicago truncatula GN=MTR_7g093490 PE=4 SV=1</t>
  </si>
  <si>
    <t>Ca_19637_v1.0_kabuli</t>
  </si>
  <si>
    <t>Ca_03830_v1.0_kabuli</t>
  </si>
  <si>
    <t>Ca_08316_v1.0_kabuli</t>
  </si>
  <si>
    <t>Ca_14219_v1.0_kabuli</t>
  </si>
  <si>
    <t>Ca_23904_v1.0_kabuli</t>
  </si>
  <si>
    <t>Dimethylaniline monooxygenase OS=Medicago truncatula GN=MTR_1g008380 PE=4 SV=1</t>
  </si>
  <si>
    <t>Ca_04270_v1.0_kabuli</t>
  </si>
  <si>
    <t>FRIGIDA OS=Medicago truncatula GN=MTR_3g098290 PE=4 SV=1</t>
  </si>
  <si>
    <t>Ca_12727_v1.0_kabuli</t>
  </si>
  <si>
    <t>Putative uncharacterized protein OS=Medicago truncatula GN=MTR_3g086640 PE=4 SV=1</t>
  </si>
  <si>
    <t>Ca_22865_v1.0_kabuli</t>
  </si>
  <si>
    <t>Ca_06424_v1.0_kabuli</t>
  </si>
  <si>
    <t>Putative uncharacterized protein OS=Medicago truncatula GN=MTR_4g086780 PE=4 SV=1</t>
  </si>
  <si>
    <t>Ca_13443_v1.0_kabuli</t>
  </si>
  <si>
    <t>Ca_17458_v1.0_kabuli</t>
  </si>
  <si>
    <t>Putative uncharacterized protein OS=Medicago truncatula GN=MTR_4g057470 PE=4 SV=1</t>
  </si>
  <si>
    <t>Ca_02958_v1.0_kabuli</t>
  </si>
  <si>
    <t>Kinesin-like protein KIF2A OS=Medicago truncatula GN=MTR_4g119980 PE=3 SV=1</t>
  </si>
  <si>
    <t>Ca_09943_v1.0_kabuli</t>
  </si>
  <si>
    <t>Peroxidase OS=Medicago truncatula GN=MTR_8g075100 PE=3 SV=1</t>
  </si>
  <si>
    <t>Ca_15874_v1.0_kabuli</t>
  </si>
  <si>
    <t>Polyadenylate-binding protein OS=Medicago truncatula GN=MTR_1g019150 PE=1 SV=1</t>
  </si>
  <si>
    <t>Ca_11928_v1.0_kabuli</t>
  </si>
  <si>
    <t>DNA repair and recombination protein RAD54-like protein OS=Medicago truncatula GN=MTR_023s0022 PE=4 SV=1</t>
  </si>
  <si>
    <t>Ca_22580_v1.0_kabuli</t>
  </si>
  <si>
    <t>Ca_22875_v1.0_kabuli</t>
  </si>
  <si>
    <t>Putative uncharacterized protein OS=Medicago truncatula GN=MTR_4g082600 PE=4 SV=1</t>
  </si>
  <si>
    <t>Ca_08729_v1.0_kabuli</t>
  </si>
  <si>
    <t>Ca_24343_v1.0_kabuli</t>
  </si>
  <si>
    <t>Ca_00463_v1.0_kabuli</t>
  </si>
  <si>
    <t>Pentatricopeptide repeat-containing protein OS=Medicago truncatula GN=MTR_2g018550 PE=4 SV=1</t>
  </si>
  <si>
    <t>Ca_07127_v1.0_kabuli</t>
  </si>
  <si>
    <t>Ca_19440_v1.0_kabuli</t>
  </si>
  <si>
    <t>Ca_10543_v1.0_kabuli</t>
  </si>
  <si>
    <t>Ca_16990_v1.0_kabuli</t>
  </si>
  <si>
    <t>Ca_00873_v1.0_kabuli</t>
  </si>
  <si>
    <t>Ca_07326_v1.0_kabuli</t>
  </si>
  <si>
    <t>Ca_19638_v1.0_kabuli</t>
  </si>
  <si>
    <t>Putative copper ion-binding laccase OS=Pisum sativum PE=2 SV=1</t>
  </si>
  <si>
    <t>Ca_03831_v1.0_kabuli</t>
  </si>
  <si>
    <t>Ca_08317_v1.0_kabuli</t>
  </si>
  <si>
    <t>Glycosyltransferase CAZy family GT8 OS=Medicago truncatula GN=MTR_1g089820 PE=4 SV=1</t>
  </si>
  <si>
    <t>Ca_14220_v1.0_kabuli</t>
  </si>
  <si>
    <t>Ca_23905_v1.0_kabuli</t>
  </si>
  <si>
    <t>Diphthamide biosynthesis protein 2 containing protein expressed OS=Medicago truncatula GN=MTR_1g008370 PE=4 SV=1</t>
  </si>
  <si>
    <t>Ca_04271_v1.0_kabuli</t>
  </si>
  <si>
    <t>ATP-dependent Clp protease ATP-binding subunit OS=Medicago truncatula GN=MTR_3g098310 PE=3 SV=1</t>
  </si>
  <si>
    <t>Ca_12728_v1.0_kabuli</t>
  </si>
  <si>
    <t>Putative uncharacterized protein OS=Medicago truncatula GN=MTR_3g086610 PE=4 SV=1</t>
  </si>
  <si>
    <t>Ca_06425_v1.0_kabuli</t>
  </si>
  <si>
    <t>Peptidyl-prolyl cis-trans isomerase CYP40 OS=Medicago truncatula GN=MTR_4g086760 PE=4 SV=1</t>
  </si>
  <si>
    <t>Ca_13444_v1.0_kabuli</t>
  </si>
  <si>
    <t>Ca_17459_v1.0_kabuli</t>
  </si>
  <si>
    <t>Ca_02959_v1.0_kabuli</t>
  </si>
  <si>
    <t>Ca_09944_v1.0_kabuli</t>
  </si>
  <si>
    <t>Uncharacterized protein OS=Medicago truncatula GN=MTR_8g075110 PE=2 SV=1</t>
  </si>
  <si>
    <t>Ca_15875_v1.0_kabuli</t>
  </si>
  <si>
    <t>Ca_24405_v1.0_kabuli</t>
  </si>
  <si>
    <t>Ca_11929_v1.0_kabuli</t>
  </si>
  <si>
    <t>Presequence protease OS=Medicago truncatula GN=MTR_023s0026 PE=1 SV=1</t>
  </si>
  <si>
    <t>Ca_22581_v1.0_kabuli</t>
  </si>
  <si>
    <t>Putative uncharacterized protein OS=Vitis vinifera GN=VIT_12s0059g02740 PE=4 SV=1</t>
  </si>
  <si>
    <t>Ca_22876_v1.0_kabuli</t>
  </si>
  <si>
    <t>Ca_08730_v1.0_kabuli</t>
  </si>
  <si>
    <t>Ca_24344_v1.0_kabuli</t>
  </si>
  <si>
    <t>Alcohol dehydrogenase class-3 OS=Medicago truncatula GN=MTR_5g045710 PE=3 SV=1</t>
  </si>
  <si>
    <t>Ca_00464_v1.0_kabuli</t>
  </si>
  <si>
    <t>Serine carboxypeptidase-like protein OS=Medicago truncatula GN=MTR_2g018590 PE=4 SV=1</t>
  </si>
  <si>
    <t>Ca_07128_v1.0_kabuli</t>
  </si>
  <si>
    <t>Glutamate receptor OS=Medicago truncatula GN=MTR_2g088430 PE=3 SV=1</t>
  </si>
  <si>
    <t>Ca_19441_v1.0_kabuli</t>
  </si>
  <si>
    <t>Ca_10544_v1.0_kabuli</t>
  </si>
  <si>
    <t>Ca_16991_v1.0_kabuli</t>
  </si>
  <si>
    <t>Ca_00874_v1.0_kabuli</t>
  </si>
  <si>
    <t>Ca_07327_v1.0_kabuli</t>
  </si>
  <si>
    <t>DNA-3-methyladenine glycosylase OS=Medicago truncatula GN=MTR_7g093540 PE=3 SV=1</t>
  </si>
  <si>
    <t>Ca_19639_v1.0_kabuli</t>
  </si>
  <si>
    <t>F-box/kelch-repeat protein OS=Medicago truncatula GN=MTR_6g055210 PE=4 SV=1</t>
  </si>
  <si>
    <t>Ca_03832_v1.0_kabuli</t>
  </si>
  <si>
    <t>Ca_08318_v1.0_kabuli</t>
  </si>
  <si>
    <t>BSD domain-containing protein OS=Medicago truncatula GN=MTR_1g089850 PE=4 SV=1</t>
  </si>
  <si>
    <t>Ca_14221_v1.0_kabuli</t>
  </si>
  <si>
    <t>Ca_23906_v1.0_kabuli</t>
  </si>
  <si>
    <t>Pentatricopeptide repeat-containing protein OS=Medicago truncatula GN=MTR_1g008360 PE=4 SV=1</t>
  </si>
  <si>
    <t>Ca_04272_v1.0_kabuli</t>
  </si>
  <si>
    <t>Respiratory burst oxidase-like protein OS=Medicago truncatula GN=MTR_3g098380 PE=4 SV=1</t>
  </si>
  <si>
    <t>Ca_12729_v1.0_kabuli</t>
  </si>
  <si>
    <t>Cysteine desulfuration protein sufE OS=Medicago truncatula GN=MTR_3g086590 PE=2 SV=1</t>
  </si>
  <si>
    <t>Ca_23219_v1.0_kabuli</t>
  </si>
  <si>
    <t>Ca_06426_v1.0_kabuli</t>
  </si>
  <si>
    <t>Putative uncharacterized protein OS=Medicago truncatula GN=MTR_4g086740 PE=4 SV=1</t>
  </si>
  <si>
    <t>Ca_13445_v1.0_kabuli</t>
  </si>
  <si>
    <t>Ca_17460_v1.0_kabuli</t>
  </si>
  <si>
    <t>Ca_02960_v1.0_kabuli</t>
  </si>
  <si>
    <t>UDP-glucuronic acid decarboxylase OS=Medicago truncatula GN=MTR_4g120030 PE=4 SV=1</t>
  </si>
  <si>
    <t>Ca_09945_v1.0_kabuli</t>
  </si>
  <si>
    <t>Ca_15876_v1.0_kabuli</t>
  </si>
  <si>
    <t>Ca_24406_v1.0_kabuli</t>
  </si>
  <si>
    <t>Ca_11930_v1.0_kabuli</t>
  </si>
  <si>
    <t>Ca_22582_v1.0_kabuli</t>
  </si>
  <si>
    <t>Ca_22877_v1.0_kabuli</t>
  </si>
  <si>
    <t>Ca_23382_v1.0_kabuli</t>
  </si>
  <si>
    <t>Ca_08731_v1.0_kabuli</t>
  </si>
  <si>
    <t>Ca_24345_v1.0_kabuli</t>
  </si>
  <si>
    <t>S-RNase OS=Medicago truncatula GN=MTR_3g030640 PE=3 SV=1</t>
  </si>
  <si>
    <t>Ca_00465_v1.0_kabuli</t>
  </si>
  <si>
    <t>Hydrolase-like protein OS=Medicago truncatula GN=MTR_2g018660 PE=4 SV=1</t>
  </si>
  <si>
    <t>Ca_07129_v1.0_kabuli</t>
  </si>
  <si>
    <t>Glutamate receptor OS=Medicago truncatula GN=MTR_2g088450 PE=3 SV=1</t>
  </si>
  <si>
    <t>Ca_10545_v1.0_kabuli</t>
  </si>
  <si>
    <t>Ca_16992_v1.0_kabuli</t>
  </si>
  <si>
    <t>Ca_00875_v1.0_kabuli</t>
  </si>
  <si>
    <t>Ca_07328_v1.0_kabuli</t>
  </si>
  <si>
    <t>Gamma-tubulin complex component OS=Medicago truncatula GN=MTR_7g093560 PE=4 SV=1</t>
  </si>
  <si>
    <t>Ca_19640_v1.0_kabuli</t>
  </si>
  <si>
    <t>Ca_03833_v1.0_kabuli</t>
  </si>
  <si>
    <t>Ca_08319_v1.0_kabuli</t>
  </si>
  <si>
    <t>Putative uncharacterized protein OS=Medicago truncatula GN=MTR_1g089860 PE=4 SV=1</t>
  </si>
  <si>
    <t>Ca_14222_v1.0_kabuli</t>
  </si>
  <si>
    <t>Ca_23907_v1.0_kabuli</t>
  </si>
  <si>
    <t>Ca_04273_v1.0_kabuli</t>
  </si>
  <si>
    <t>Ca_12730_v1.0_kabuli</t>
  </si>
  <si>
    <t>Ca_23220_v1.0_kabuli</t>
  </si>
  <si>
    <t>Baculoviral IAP repeat-containing protein OS=Medicago truncatula GN=MTR_1g093730 PE=4 SV=1</t>
  </si>
  <si>
    <t>Ca_06427_v1.0_kabuli</t>
  </si>
  <si>
    <t>Calcium/calmodulin-dependent protein kinase CaMK3 OS=Medicago truncatula GN=MTR_4g086660 PE=4 SV=1</t>
  </si>
  <si>
    <t>Ca_13446_v1.0_kabuli</t>
  </si>
  <si>
    <t>Ca_17461_v1.0_kabuli</t>
  </si>
  <si>
    <t>Ca_02961_v1.0_kabuli</t>
  </si>
  <si>
    <t>Late embryogenesis abundant protein Lea5 OS=Medicago truncatula GN=MTR_4g120040 PE=4 SV=1</t>
  </si>
  <si>
    <t>Ca_09946_v1.0_kabuli</t>
  </si>
  <si>
    <t>Ca_15877_v1.0_kabuli</t>
  </si>
  <si>
    <t>Ca_24407_v1.0_kabuli</t>
  </si>
  <si>
    <t>Ca_11931_v1.0_kabuli</t>
  </si>
  <si>
    <t>Putative uncharacterized protein OS=Medicago truncatula GN=MTR_5g034010 PE=4 SV=1</t>
  </si>
  <si>
    <t>Ca_22583_v1.0_kabuli</t>
  </si>
  <si>
    <t>Ca_22878_v1.0_kabuli</t>
  </si>
  <si>
    <t>Ca_28124_v1.0_kabuli</t>
  </si>
  <si>
    <t>Ca_08732_v1.0_kabuli</t>
  </si>
  <si>
    <t>Ca_24346_v1.0_kabuli</t>
  </si>
  <si>
    <t>Ca_00466_v1.0_kabuli</t>
  </si>
  <si>
    <t>Putative uncharacterized protein OS=Medicago truncatula GN=MTR_2g018670 PE=4 SV=1</t>
  </si>
  <si>
    <t>Ca_07130_v1.0_kabuli</t>
  </si>
  <si>
    <t>Uncharacterized protein OS=Medicago truncatula GN=MTR_2g088460 PE=4 SV=1</t>
  </si>
  <si>
    <t>Ca_10546_v1.0_kabuli</t>
  </si>
  <si>
    <t>Ca_16993_v1.0_kabuli</t>
  </si>
  <si>
    <t>Ca_00876_v1.0_kabuli</t>
  </si>
  <si>
    <t>Ca_07329_v1.0_kabuli</t>
  </si>
  <si>
    <t>Ubiquitin ligase SINAT3 OS=Medicago truncatula GN=MTR_7g093600 PE=4 SV=1</t>
  </si>
  <si>
    <t>Ca_19641_v1.0_kabuli</t>
  </si>
  <si>
    <t>Ca_03834_v1.0_kabuli</t>
  </si>
  <si>
    <t>Ca_08320_v1.0_kabuli</t>
  </si>
  <si>
    <t>Putative uncharacterized protein OS=Medicago truncatula GN=MTR_1g089890 PE=4 SV=1</t>
  </si>
  <si>
    <t>Ca_14223_v1.0_kabuli</t>
  </si>
  <si>
    <t>Ca_23908_v1.0_kabuli</t>
  </si>
  <si>
    <t>Pentatricopeptide repeat-containing protein OS=Medicago truncatula GN=MTR_1g008310 PE=4 SV=1</t>
  </si>
  <si>
    <t>Ca_04274_v1.0_kabuli</t>
  </si>
  <si>
    <t>Calnexin-like protein OS=Medicago truncatula GN=MTR_3g098430 PE=3 SV=1</t>
  </si>
  <si>
    <t>Ca_12731_v1.0_kabuli</t>
  </si>
  <si>
    <t>Ca_23221_v1.0_kabuli</t>
  </si>
  <si>
    <t>Ca_13447_v1.0_kabuli</t>
  </si>
  <si>
    <t>Ca_17462_v1.0_kabuli</t>
  </si>
  <si>
    <t>Ca_02962_v1.0_kabuli</t>
  </si>
  <si>
    <t>Putative uncharacterized protein OS=Medicago truncatula GN=MTR_4g120050 PE=4 SV=1</t>
  </si>
  <si>
    <t>Ca_09947_v1.0_kabuli</t>
  </si>
  <si>
    <t>Cornifelin OS=Medicago truncatula GN=MTR_8g075150 PE=4 SV=1</t>
  </si>
  <si>
    <t>Ca_15878_v1.0_kabuli</t>
  </si>
  <si>
    <t>Ca_11932_v1.0_kabuli</t>
  </si>
  <si>
    <t>Histone deacetylase OS=Glycine max PE=3 SV=1</t>
  </si>
  <si>
    <t>Ca_22584_v1.0_kabuli</t>
  </si>
  <si>
    <t>Beta-amylase OS=Medicago truncatula PE=2 SV=1</t>
  </si>
  <si>
    <t>Ca_22879_v1.0_kabuli</t>
  </si>
  <si>
    <t>Ca_27424_v1.0_kabuli</t>
  </si>
  <si>
    <t>Ca_08733_v1.0_kabuli</t>
  </si>
  <si>
    <t>Ca_24347_v1.0_kabuli</t>
  </si>
  <si>
    <t>Ca_00467_v1.0_kabuli</t>
  </si>
  <si>
    <t>Auxin response factor OS=Medicago truncatula GN=MTR_2g018690 PE=4 SV=1</t>
  </si>
  <si>
    <t>Ca_07131_v1.0_kabuli</t>
  </si>
  <si>
    <t>Homeobox-leucine zipper protein ROC7 OS=Medicago truncatula GN=MTR_2g088470 PE=3 SV=1</t>
  </si>
  <si>
    <t>Ca_19444_v1.0_kabuli</t>
  </si>
  <si>
    <t>Ca_10547_v1.0_kabuli</t>
  </si>
  <si>
    <t>Mitochondrial chaperone BCS1 OS=Medicago truncatula GN=MTR_6g042290 PE=4 SV=1</t>
  </si>
  <si>
    <t>Ca_16994_v1.0_kabuli</t>
  </si>
  <si>
    <t>Ca_00877_v1.0_kabuli</t>
  </si>
  <si>
    <t>Ca_07330_v1.0_kabuli</t>
  </si>
  <si>
    <t>Ca_19642_v1.0_kabuli</t>
  </si>
  <si>
    <t>Ca_03835_v1.0_kabuli</t>
  </si>
  <si>
    <t>Ca_08321_v1.0_kabuli</t>
  </si>
  <si>
    <t>Zinc finger, RING-type OS=Medicago truncatula GN=MtrDRAFT_AC161864g30v2 PE=4 SV=2</t>
  </si>
  <si>
    <t>Ca_14224_v1.0_kabuli</t>
  </si>
  <si>
    <t>Ca_23909_v1.0_kabuli</t>
  </si>
  <si>
    <t>Rhomboid family protein (ISS) OS=Medicago truncatula GN=MTR_1g008300 PE=4 SV=1</t>
  </si>
  <si>
    <t>Ca_04275_v1.0_kabuli</t>
  </si>
  <si>
    <t>Calcium-binding mitochondrial carrier protein SCaMC-1 OS=Medicago truncatula GN=MTR_3g098460 PE=3 SV=1</t>
  </si>
  <si>
    <t>Ca_12732_v1.0_kabuli</t>
  </si>
  <si>
    <t>Ca_06429_v1.0_kabuli</t>
  </si>
  <si>
    <t>Ca_13448_v1.0_kabuli</t>
  </si>
  <si>
    <t>Ca_17463_v1.0_kabuli</t>
  </si>
  <si>
    <t>Ca_02963_v1.0_kabuli</t>
  </si>
  <si>
    <t>Glyoxysomal fatty acid beta-oxidation multifunctional protein MFP-a OS=Medicago truncatula GN=MTR_4g120130 PE=4 SV=1</t>
  </si>
  <si>
    <t>Ca_09948_v1.0_kabuli</t>
  </si>
  <si>
    <t>F-box protein OS=Medicago truncatula GN=MTR_8g075190 PE=4 SV=1</t>
  </si>
  <si>
    <t>Ca_15879_v1.0_kabuli</t>
  </si>
  <si>
    <t>Ca_24409_v1.0_kabuli</t>
  </si>
  <si>
    <t>Pentatricopeptide repeat-containing protein OS=Medicago truncatula GN=MTR_8g066670 PE=4 SV=1</t>
  </si>
  <si>
    <t>Ca_11933_v1.0_kabuli</t>
  </si>
  <si>
    <t>Photosystem II CP47 chlorophyll apoprotein OS=Medicago truncatula GN=MTR_023s0031 PE=4 SV=1</t>
  </si>
  <si>
    <t>Ca_22585_v1.0_kabuli</t>
  </si>
  <si>
    <t>Dehydration responsive element binding protein OS=Cicer arietinum GN=CAP2 PE=2 SV=1</t>
  </si>
  <si>
    <t>Ca_22880_v1.0_kabuli</t>
  </si>
  <si>
    <t>Ca_27425_v1.0_kabuli</t>
  </si>
  <si>
    <t>Ca_08734_v1.0_kabuli</t>
  </si>
  <si>
    <t>Ca_24348_v1.0_kabuli</t>
  </si>
  <si>
    <t>Ca_00468_v1.0_kabuli</t>
  </si>
  <si>
    <t>Putative uncharacterized protein OS=Medicago truncatula GN=MTR_2g018740 PE=4 SV=1</t>
  </si>
  <si>
    <t>Ca_07132_v1.0_kabuli</t>
  </si>
  <si>
    <t>Ca_10548_v1.0_kabuli</t>
  </si>
  <si>
    <t>Ca_16995_v1.0_kabuli</t>
  </si>
  <si>
    <t>Ca_00878_v1.0_kabuli</t>
  </si>
  <si>
    <t>Ca_19643_v1.0_kabuli</t>
  </si>
  <si>
    <t>Ca_03836_v1.0_kabuli</t>
  </si>
  <si>
    <t>Ca_08322_v1.0_kabuli</t>
  </si>
  <si>
    <t>Putative uncharacterized protein OS=Medicago truncatula GN=MtrDRAFT_AC161864g5v2 PE=4 SV=1</t>
  </si>
  <si>
    <t>Ca_14225_v1.0_kabuli</t>
  </si>
  <si>
    <t>Ca_23910_v1.0_kabuli</t>
  </si>
  <si>
    <t>Ca_04276_v1.0_kabuli</t>
  </si>
  <si>
    <t>Carbonyl reductase-like protein OS=Medicago truncatula GN=MTR_3g098470 PE=3 SV=1</t>
  </si>
  <si>
    <t>Ca_12733_v1.0_kabuli</t>
  </si>
  <si>
    <t>Ca_06430_v1.0_kabuli</t>
  </si>
  <si>
    <t>Putative uncharacterized protein OS=Medicago truncatula GN=MTR_4g086620 PE=4 SV=1</t>
  </si>
  <si>
    <t>Ca_13449_v1.0_kabuli</t>
  </si>
  <si>
    <t>Ca_17464_v1.0_kabuli</t>
  </si>
  <si>
    <t>Ca_02964_v1.0_kabuli</t>
  </si>
  <si>
    <t>Ca_09949_v1.0_kabuli</t>
  </si>
  <si>
    <t>Uncharacterized protein OS=Solanum tuberosum GN=PGSC0003DMG400009880 PE=4 SV=1</t>
  </si>
  <si>
    <t>Ca_15880_v1.0_kabuli</t>
  </si>
  <si>
    <t>Ca_11934_v1.0_kabuli</t>
  </si>
  <si>
    <t>Ca_22586_v1.0_kabuli</t>
  </si>
  <si>
    <t>Ca_27426_v1.0_kabuli</t>
  </si>
  <si>
    <t>Ca_08735_v1.0_kabuli</t>
  </si>
  <si>
    <t>Ca_24349_v1.0_kabuli</t>
  </si>
  <si>
    <t>Ca_00469_v1.0_kabuli</t>
  </si>
  <si>
    <t>BTB/POZ domain-containing protein OS=Medicago truncatula GN=MTR_2g018750 PE=4 SV=1</t>
  </si>
  <si>
    <t>Ca_07133_v1.0_kabuli</t>
  </si>
  <si>
    <t>Ca_19446_v1.0_kabuli</t>
  </si>
  <si>
    <t>Ca_10549_v1.0_kabuli</t>
  </si>
  <si>
    <t>Mitochondrial chaperone BCS1 OS=Medicago truncatula GN=MTR_6g009520 PE=4 SV=1</t>
  </si>
  <si>
    <t>Ca_16996_v1.0_kabuli</t>
  </si>
  <si>
    <t>Ca_00879_v1.0_kabuli</t>
  </si>
  <si>
    <t>Ca_07332_v1.0_kabuli</t>
  </si>
  <si>
    <t>Ca_03837_v1.0_kabuli</t>
  </si>
  <si>
    <t>Ca_08323_v1.0_kabuli</t>
  </si>
  <si>
    <t>Putative uncharacterized protein OS=Medicago truncatula GN=MTR_1g090010 PE=4 SV=1</t>
  </si>
  <si>
    <t>Ca_14226_v1.0_kabuli</t>
  </si>
  <si>
    <t>Ca_23911_v1.0_kabuli</t>
  </si>
  <si>
    <t>Putative uncharacterized protein OS=Vitis vinifera GN=VIT_15s0046g00760 PE=4 SV=1</t>
  </si>
  <si>
    <t>Ca_04674_v1.0_kabuli</t>
  </si>
  <si>
    <t>Anthranilate synthase alpha OS=Medicago truncatula GN=MTR_3g070290 PE=4 SV=1</t>
  </si>
  <si>
    <t>Ca_12734_v1.0_kabuli</t>
  </si>
  <si>
    <t>Serine/threonine protein kinase AFC2 OS=Medicago truncatula GN=MTR_3g086530 PE=4 SV=1</t>
  </si>
  <si>
    <t>Ca_23224_v1.0_kabuli</t>
  </si>
  <si>
    <t>Ca_06431_v1.0_kabuli</t>
  </si>
  <si>
    <t>Ca_13450_v1.0_kabuli</t>
  </si>
  <si>
    <t>Late embryogenesis abundant protein group 3 protein OS=Arachis hypogaea GN=LEA3-1 PE=2 SV=1</t>
  </si>
  <si>
    <t>Ca_17465_v1.0_kabuli</t>
  </si>
  <si>
    <t>Ca_02965_v1.0_kabuli</t>
  </si>
  <si>
    <t>Ca_09950_v1.0_kabuli</t>
  </si>
  <si>
    <t>Ca_15881_v1.0_kabuli</t>
  </si>
  <si>
    <t>Ca_24411_v1.0_kabuli</t>
  </si>
  <si>
    <t>Ca_11935_v1.0_kabuli</t>
  </si>
  <si>
    <t>Predicted protein OS=Populus trichocarpa GN=POPTRDRAFT_818900 PE=4 SV=1</t>
  </si>
  <si>
    <t>Ca_22587_v1.0_kabuli</t>
  </si>
  <si>
    <t>Ca_22882_v1.0_kabuli</t>
  </si>
  <si>
    <t>Ca_28128_v1.0_kabuli</t>
  </si>
  <si>
    <t>Ca_08736_v1.0_kabuli</t>
  </si>
  <si>
    <t>Ca_00470_v1.0_kabuli</t>
  </si>
  <si>
    <t>ZG10 OS=Medicago truncatula GN=MTR_2g018770 PE=4 SV=1</t>
  </si>
  <si>
    <t>Ca_07134_v1.0_kabuli</t>
  </si>
  <si>
    <t>RING-box protein OS=Medicago truncatula GN=MTR_2g088570 PE=4 SV=1</t>
  </si>
  <si>
    <t>Ca_10550_v1.0_kabuli</t>
  </si>
  <si>
    <t>Ca_16997_v1.0_kabuli</t>
  </si>
  <si>
    <t>SGF14a OS=Glycine max PE=2 SV=1</t>
  </si>
  <si>
    <t>Ca_00880_v1.0_kabuli</t>
  </si>
  <si>
    <t>Ca_07333_v1.0_kabuli</t>
  </si>
  <si>
    <t>Putative uncharacterized protein OS=Medicago truncatula GN=MTR_7g093630 PE=4 SV=1</t>
  </si>
  <si>
    <t>Ca_03838_v1.0_kabuli</t>
  </si>
  <si>
    <t>Ca_08324_v1.0_kabuli</t>
  </si>
  <si>
    <t>Mitogen-activated protein kinase kinase kinase 13-A OS=Medicago truncatula GN=MTR_1g090020 PE=4 SV=1</t>
  </si>
  <si>
    <t>Ca_14227_v1.0_kabuli</t>
  </si>
  <si>
    <t>External NADH-ubiquinone oxidoreductase OS=Medicago truncatula GN=MTR_4g090580 PE=4 SV=1</t>
  </si>
  <si>
    <t>Ca_24017_v1.0_kabuli</t>
  </si>
  <si>
    <t>Putative glucosyltransferase OS=Phaseolus lunatus PE=3 SV=1</t>
  </si>
  <si>
    <t>Ca_04675_v1.0_kabuli</t>
  </si>
  <si>
    <t>Ca_12735_v1.0_kabuli</t>
  </si>
  <si>
    <t>E3 ubiquitin-protein ligase RGLG2 OS=Medicago truncatula GN=MTR_3g086520 PE=4 SV=1</t>
  </si>
  <si>
    <t>Ca_06432_v1.0_kabuli</t>
  </si>
  <si>
    <t>Nodulation protein H OS=Medicago truncatula GN=MTR_4g086580 PE=4 SV=1</t>
  </si>
  <si>
    <t>Ca_13451_v1.0_kabuli</t>
  </si>
  <si>
    <t>Ca_17466_v1.0_kabuli</t>
  </si>
  <si>
    <t>Ca_02966_v1.0_kabuli</t>
  </si>
  <si>
    <t>Ca_09951_v1.0_kabuli</t>
  </si>
  <si>
    <t>Small G-protein ROP6 OS=Medicago truncatula PE=2 SV=1</t>
  </si>
  <si>
    <t>Ca_15882_v1.0_kabuli</t>
  </si>
  <si>
    <t>Ca_22588_v1.0_kabuli</t>
  </si>
  <si>
    <t>F-box family protein OS=Medicago truncatula GN=MTR_052s0018 PE=4 SV=1</t>
  </si>
  <si>
    <t>Ca_22883_v1.0_kabuli</t>
  </si>
  <si>
    <t>Ca_28209_v1.0_kabuli</t>
  </si>
  <si>
    <t>Ca_08737_v1.0_kabuli</t>
  </si>
  <si>
    <t>Ca_00471_v1.0_kabuli</t>
  </si>
  <si>
    <t>Early-responsive to dehydration OS=Medicago truncatula GN=MTR_2g018780 PE=4 SV=1</t>
  </si>
  <si>
    <t>Ca_07135_v1.0_kabuli</t>
  </si>
  <si>
    <t>Uncharacterized protein OS=Medicago truncatula GN=MTR_2g088590 PE=2 SV=1</t>
  </si>
  <si>
    <t>Ca_19448_v1.0_kabuli</t>
  </si>
  <si>
    <t>Plastidic phosphate translocator-like protein1 OS=Medicago truncatula GN=MTR_3g107470 PE=4 SV=1</t>
  </si>
  <si>
    <t>Ca_10551_v1.0_kabuli</t>
  </si>
  <si>
    <t>Ca_16998_v1.0_kabuli</t>
  </si>
  <si>
    <t>Ca_00881_v1.0_kabuli</t>
  </si>
  <si>
    <t>Predicted protein OS=Populus trichocarpa GN=POPTRDRAFT_571123 PE=4 SV=1</t>
  </si>
  <si>
    <t>Ca_07334_v1.0_kabuli</t>
  </si>
  <si>
    <t>Putative uncharacterized protein OS=Medicago truncatula GN=MTR_7g093640 PE=4 SV=1</t>
  </si>
  <si>
    <t>Ca_03839_v1.0_kabuli</t>
  </si>
  <si>
    <t>Uncharacterized protein OS=Prunus persica GN=PRUPE_ppa005470mg PE=3 SV=1</t>
  </si>
  <si>
    <t>Ca_08325_v1.0_kabuli</t>
  </si>
  <si>
    <t>Contains similarity to Chlamydia outer membrane protein , related OS=Medicago truncatula GN=MTR_1g090050 PE=4 SV=1</t>
  </si>
  <si>
    <t>Ca_14228_v1.0_kabuli</t>
  </si>
  <si>
    <t>Ca_24018_v1.0_kabuli</t>
  </si>
  <si>
    <t>Type IIB calcium ATPase OS=Medicago truncatula GN=MCA1 PE=2 SV=1</t>
  </si>
  <si>
    <t>Ca_04676_v1.0_kabuli</t>
  </si>
  <si>
    <t>Arginyl-tRNA--protein transferase 1 OS=Medicago truncatula GN=MTR_3g070310 PE=3 SV=1</t>
  </si>
  <si>
    <t>Ca_12736_v1.0_kabuli</t>
  </si>
  <si>
    <t>Nucleoporin GLE1 OS=Medicago truncatula GN=MTR_3g086460 PE=4 SV=1</t>
  </si>
  <si>
    <t>Ca_06433_v1.0_kabuli</t>
  </si>
  <si>
    <t>CXE carboxylesterase OS=Medicago truncatula GN=MTR_4g086540 PE=4 SV=1</t>
  </si>
  <si>
    <t>Ca_13452_v1.0_kabuli</t>
  </si>
  <si>
    <t>Ca_17467_v1.0_kabuli</t>
  </si>
  <si>
    <t>Ca_02967_v1.0_kabuli</t>
  </si>
  <si>
    <t>Ca_09952_v1.0_kabuli</t>
  </si>
  <si>
    <t>Cell cycle checkpoint protein RAD17 OS=Medicago truncatula GN=MTR_8g075250 PE=4 SV=1</t>
  </si>
  <si>
    <t>Ca_15883_v1.0_kabuli</t>
  </si>
  <si>
    <t>L-lactate dehydrogenase OS=Medicago truncatula GN=MTR_4g101130 PE=3 SV=1</t>
  </si>
  <si>
    <t>Ca_24413_v1.0_kabuli</t>
  </si>
  <si>
    <t>Ca_11937_v1.0_kabuli</t>
  </si>
  <si>
    <t>Ca_22589_v1.0_kabuli</t>
  </si>
  <si>
    <t>Ca_22884_v1.0_kabuli</t>
  </si>
  <si>
    <t>Ca_08738_v1.0_kabuli</t>
  </si>
  <si>
    <t>Ca_24352_v1.0_kabuli</t>
  </si>
  <si>
    <t>Ca_00472_v1.0_kabuli</t>
  </si>
  <si>
    <t>Pentatricopeptide repeat-containing protein OS=Medicago truncatula GN=MTR_2g018820 PE=4 SV=1</t>
  </si>
  <si>
    <t>Ca_07136_v1.0_kabuli</t>
  </si>
  <si>
    <t>Putative uncharacterized protein OS=Medicago truncatula GN=MTR_2g088680 PE=4 SV=1</t>
  </si>
  <si>
    <t>Ca_19449_v1.0_kabuli</t>
  </si>
  <si>
    <t>Ca_10552_v1.0_kabuli</t>
  </si>
  <si>
    <t>Ca_16999_v1.0_kabuli</t>
  </si>
  <si>
    <t>Putative uncharacterized protein OS=Medicago truncatula GN=MTR_7g006800 PE=4 SV=1</t>
  </si>
  <si>
    <t>Ca_00882_v1.0_kabuli</t>
  </si>
  <si>
    <t>Ca_03840_v1.0_kabuli</t>
  </si>
  <si>
    <t>Protein BCCIP homolog OS=Glycine max PE=3 SV=1</t>
  </si>
  <si>
    <t>Ca_08326_v1.0_kabuli</t>
  </si>
  <si>
    <t>Ca_14229_v1.0_kabuli</t>
  </si>
  <si>
    <t>Pentatricopeptide repeat protein OS=Medicago truncatula GN=MTR_1g059280 PE=4 SV=1</t>
  </si>
  <si>
    <t>Ca_04677_v1.0_kabuli</t>
  </si>
  <si>
    <t>Chlorophyll a-b binding protein CP29.3 OS=Medicago truncatula GN=MTR_3g070340 PE=1 SV=1</t>
  </si>
  <si>
    <t>Ca_12737_v1.0_kabuli</t>
  </si>
  <si>
    <t>Endoglucanase OS=Medicago truncatula GN=MTR_3g086450 PE=4 SV=1</t>
  </si>
  <si>
    <t>Ca_23227_v1.0_kabuli</t>
  </si>
  <si>
    <t>Ca_06434_v1.0_kabuli</t>
  </si>
  <si>
    <t>Ca_13453_v1.0_kabuli</t>
  </si>
  <si>
    <t>Ca_17468_v1.0_kabuli</t>
  </si>
  <si>
    <t>Ca_02968_v1.0_kabuli</t>
  </si>
  <si>
    <t>Ca_09953_v1.0_kabuli</t>
  </si>
  <si>
    <t>ATP-dependent RNA helicase OS=Medicago truncatula GN=MTR_6g082080 PE=4 SV=1</t>
  </si>
  <si>
    <t>Ca_15884_v1.0_kabuli</t>
  </si>
  <si>
    <t>Ca_12951_v1.0_kabuli</t>
  </si>
  <si>
    <t>Uncharacterized protein OS=Solanum tuberosum GN=PGSC0003DMG400007577 PE=4 SV=1</t>
  </si>
  <si>
    <t>Ca_22590_v1.0_kabuli</t>
  </si>
  <si>
    <t>Putative uncharacterized protein OS=Vitis vinifera GN=VITISV_007487 PE=4 SV=1</t>
  </si>
  <si>
    <t>Ca_22885_v1.0_kabuli</t>
  </si>
  <si>
    <t>Ca_08739_v1.0_kabuli</t>
  </si>
  <si>
    <t>Ca_28158_v1.0_kabuli</t>
  </si>
  <si>
    <t>Ca_00473_v1.0_kabuli</t>
  </si>
  <si>
    <t>Ca_19450_v1.0_kabuli</t>
  </si>
  <si>
    <t>Ca_17000_v1.0_kabuli</t>
  </si>
  <si>
    <t>Ca_00883_v1.0_kabuli</t>
  </si>
  <si>
    <t>Ca_07336_v1.0_kabuli</t>
  </si>
  <si>
    <t>Kinesin-like protein OS=Medicago truncatula GN=MTR_7g093720 PE=3 SV=1</t>
  </si>
  <si>
    <t>Ca_20405_v1.0_kabuli</t>
  </si>
  <si>
    <t>68 kDa protein OS=Cicer arietinum PE=2 SV=1</t>
  </si>
  <si>
    <t>Ca_03841_v1.0_kabuli</t>
  </si>
  <si>
    <t>Ca_08327_v1.0_kabuli</t>
  </si>
  <si>
    <t>General transcription factor IIH subunit OS=Medicago truncatula GN=MTR_1g090110 PE=4 SV=1</t>
  </si>
  <si>
    <t>Ca_14230_v1.0_kabuli</t>
  </si>
  <si>
    <t>Uncharacterized protein OS=Prunus persica GN=PRUPE_ppa002924mg PE=4 SV=1</t>
  </si>
  <si>
    <t>Ca_24020_v1.0_kabuli</t>
  </si>
  <si>
    <t>Ca_04678_v1.0_kabuli</t>
  </si>
  <si>
    <t>Ca_12738_v1.0_kabuli</t>
  </si>
  <si>
    <t>Membrane protein, putative OS=Medicago truncatula GN=MTR_3g086440 PE=4 SV=1</t>
  </si>
  <si>
    <t>Ca_06435_v1.0_kabuli</t>
  </si>
  <si>
    <t>Hormone-sensitive lipase OS=Medicago truncatula GN=MTR_4g086510 PE=4 SV=1</t>
  </si>
  <si>
    <t>Ca_13454_v1.0_kabuli</t>
  </si>
  <si>
    <t>Ca_17469_v1.0_kabuli</t>
  </si>
  <si>
    <t>Ca_02969_v1.0_kabuli</t>
  </si>
  <si>
    <t>Ca_09954_v1.0_kabuli</t>
  </si>
  <si>
    <t>DEAD-box ATP-dependent RNA helicase OS=Medicago truncatula GN=MTR_7g057250 PE=4 SV=1</t>
  </si>
  <si>
    <t>Ca_15885_v1.0_kabuli</t>
  </si>
  <si>
    <t>Ca_12952_v1.0_kabuli</t>
  </si>
  <si>
    <t>Putative uncharacterized protein OS=Medicago truncatula GN=MTR_6g087760 PE=4 SV=1</t>
  </si>
  <si>
    <t>Ca_22886_v1.0_kabuli</t>
  </si>
  <si>
    <t>Ca_08740_v1.0_kabuli</t>
  </si>
  <si>
    <t>Ca_26717_v1.0_kabuli</t>
  </si>
  <si>
    <t>Ca_00474_v1.0_kabuli</t>
  </si>
  <si>
    <t>Ca_07138_v1.0_kabuli</t>
  </si>
  <si>
    <t>Putative uncharacterized protein OS=Medicago truncatula GN=MTR_2g088610 PE=4 SV=1</t>
  </si>
  <si>
    <t>Ca_10554_v1.0_kabuli</t>
  </si>
  <si>
    <t>Ca_17001_v1.0_kabuli</t>
  </si>
  <si>
    <t>Ca_00884_v1.0_kabuli</t>
  </si>
  <si>
    <t>Ca_07337_v1.0_kabuli</t>
  </si>
  <si>
    <t>Putative uncharacterized protein OS=Medicago truncatula GN=MTR_7g093740 PE=4 SV=1</t>
  </si>
  <si>
    <t>Ca_20406_v1.0_kabuli</t>
  </si>
  <si>
    <t>Glyoxylate reductase OS=Medicago truncatula GN=MTR_7g075830 PE=3 SV=1</t>
  </si>
  <si>
    <t>Ca_03842_v1.0_kabuli</t>
  </si>
  <si>
    <t>Ca_08328_v1.0_kabuli</t>
  </si>
  <si>
    <t>Pentatricopeptide repeat-containing protein OS=Medicago truncatula GN=MTR_1g090120 PE=4 SV=1</t>
  </si>
  <si>
    <t>Ca_14231_v1.0_kabuli</t>
  </si>
  <si>
    <t>Transcription factor BEE OS=Medicago truncatula GN=MTR_1g059270 PE=4 SV=1</t>
  </si>
  <si>
    <t>Ca_24021_v1.0_kabuli</t>
  </si>
  <si>
    <t>C2H2 zinc finger protein OS=Medicago truncatula GN=MTR_4g073310 PE=4 SV=1</t>
  </si>
  <si>
    <t>Ca_04679_v1.0_kabuli</t>
  </si>
  <si>
    <t>BAHD acyltransferase DCR OS=Medicago truncatula GN=MTR_3g070170 PE=4 SV=1</t>
  </si>
  <si>
    <t>Ca_12739_v1.0_kabuli</t>
  </si>
  <si>
    <t>ABC transporter B family member OS=Medicago truncatula GN=MTR_3g086430 PE=3 SV=1</t>
  </si>
  <si>
    <t>Ca_23229_v1.0_kabuli</t>
  </si>
  <si>
    <t>Ca_06436_v1.0_kabuli</t>
  </si>
  <si>
    <t>Gibberellin receptor GID1 OS=Medicago truncatula GN=MTR_4g086480 PE=4 SV=1</t>
  </si>
  <si>
    <t>Ca_13455_v1.0_kabuli</t>
  </si>
  <si>
    <t>Ca_17470_v1.0_kabuli</t>
  </si>
  <si>
    <t>Ca_02970_v1.0_kabuli</t>
  </si>
  <si>
    <t>Ca_09955_v1.0_kabuli</t>
  </si>
  <si>
    <t>Putative uncharacterized protein OS=Medicago truncatula GN=MTR_8g075260 PE=4 SV=1</t>
  </si>
  <si>
    <t>Ca_15886_v1.0_kabuli</t>
  </si>
  <si>
    <t>Ca_24416_v1.0_kabuli</t>
  </si>
  <si>
    <t>Ca_12953_v1.0_kabuli</t>
  </si>
  <si>
    <t>RopGEF8 OS=Medicago truncatula PE=2 SV=1</t>
  </si>
  <si>
    <t>Ca_22592_v1.0_kabuli</t>
  </si>
  <si>
    <t>Ca_27938_v1.0_kabuli</t>
  </si>
  <si>
    <t>Ca_08741_v1.0_kabuli</t>
  </si>
  <si>
    <t>Ca_26718_v1.0_kabuli</t>
  </si>
  <si>
    <t>Replication protein A 70 kDa DNA-binding subunit OS=Medicago truncatula GN=MTR_2g048560 PE=4 SV=1</t>
  </si>
  <si>
    <t>Ca_00475_v1.0_kabuli</t>
  </si>
  <si>
    <t>Ca_07139_v1.0_kabuli</t>
  </si>
  <si>
    <t>Syntaxin-132 OS=Medicago truncatula GN=MTR_2g088700 PE=4 SV=1</t>
  </si>
  <si>
    <t>Ca_19452_v1.0_kabuli</t>
  </si>
  <si>
    <t>Ca_10555_v1.0_kabuli</t>
  </si>
  <si>
    <t>Transcription factor-like protein OS=Medicago truncatula GN=MTR_6g009430 PE=4 SV=1</t>
  </si>
  <si>
    <t>Ca_17002_v1.0_kabuli</t>
  </si>
  <si>
    <t>Flowering locus T b2 OS=Pisum sativum GN=FTb2 PE=2 SV=1</t>
  </si>
  <si>
    <t>Ca_00885_v1.0_kabuli</t>
  </si>
  <si>
    <t>Ca_07338_v1.0_kabuli</t>
  </si>
  <si>
    <t>Disease resistance response protein OS=Medicago truncatula GN=MTR_7g093820 PE=2 SV=1</t>
  </si>
  <si>
    <t>Ca_20407_v1.0_kabuli</t>
  </si>
  <si>
    <t>Extended synaptotagmin-2-A OS=Medicago truncatula GN=MTR_7g075790 PE=4 SV=1</t>
  </si>
  <si>
    <t>Ca_03843_v1.0_kabuli</t>
  </si>
  <si>
    <t>Ca_08329_v1.0_kabuli</t>
  </si>
  <si>
    <t>Chaperonin CPN60-like protein OS=Medicago truncatula GN=MTR_1g090140 PE=1 SV=1</t>
  </si>
  <si>
    <t>Ca_14232_v1.0_kabuli</t>
  </si>
  <si>
    <t>Ca_24022_v1.0_kabuli</t>
  </si>
  <si>
    <t>Ca_04680_v1.0_kabuli</t>
  </si>
  <si>
    <t>Monosaccharide-sensing protein OS=Medicago truncatula GN=MTR_3g118530 PE=3 SV=1</t>
  </si>
  <si>
    <t>Ca_12740_v1.0_kabuli</t>
  </si>
  <si>
    <t>Terminal ear1-like 2 protein OS=Medicago truncatula GN=MTR_3g086380 PE=4 SV=1</t>
  </si>
  <si>
    <t>Ca_23230_v1.0_kabuli</t>
  </si>
  <si>
    <t>Ca_06437_v1.0_kabuli</t>
  </si>
  <si>
    <t>Putative uncharacterized protein OS=Medicago truncatula GN=MTR_4g086450 PE=4 SV=1</t>
  </si>
  <si>
    <t>Ca_13456_v1.0_kabuli</t>
  </si>
  <si>
    <t>Ca_17471_v1.0_kabuli</t>
  </si>
  <si>
    <t>Ca_02971_v1.0_kabuli</t>
  </si>
  <si>
    <t>Ca_09956_v1.0_kabuli</t>
  </si>
  <si>
    <t>Ca_15887_v1.0_kabuli</t>
  </si>
  <si>
    <t>Ca_24417_v1.0_kabuli</t>
  </si>
  <si>
    <t>Ca_12954_v1.0_kabuli</t>
  </si>
  <si>
    <t>Protein ABIL1 OS=Medicago truncatula GN=MTR_6g087680 PE=2 SV=1</t>
  </si>
  <si>
    <t>Ca_22593_v1.0_kabuli</t>
  </si>
  <si>
    <t>Ca_28231_v1.0_kabuli</t>
  </si>
  <si>
    <t>Ca_22409_v1.0_kabuli</t>
  </si>
  <si>
    <t>Ca_08742_v1.0_kabuli</t>
  </si>
  <si>
    <t>Ca_26719_v1.0_kabuli</t>
  </si>
  <si>
    <t>Ca_00476_v1.0_kabuli</t>
  </si>
  <si>
    <t>Ca_07140_v1.0_kabuli</t>
  </si>
  <si>
    <t>APO protein OS=Medicago truncatula GN=MTR_2g088750 PE=4 SV=1</t>
  </si>
  <si>
    <t>Ca_10556_v1.0_kabuli</t>
  </si>
  <si>
    <t>Putative uncharacterized protein OS=Medicago truncatula GN=MTR_6g009410 PE=4 SV=1</t>
  </si>
  <si>
    <t>Ca_17003_v1.0_kabuli</t>
  </si>
  <si>
    <t>Solute carrier family 35 member F1 OS=Medicago truncatula GN=MTR_7g006080 PE=4 SV=1</t>
  </si>
  <si>
    <t>Ca_00886_v1.0_kabuli</t>
  </si>
  <si>
    <t>Ca_07339_v1.0_kabuli</t>
  </si>
  <si>
    <t>Disease resistance response protein OS=Medicago truncatula GN=MTR_7g093870 PE=4 SV=1</t>
  </si>
  <si>
    <t>Ca_20408_v1.0_kabuli</t>
  </si>
  <si>
    <t>Putative uncharacterized protein OS=Medicago truncatula GN=MTR_7g075770 PE=4 SV=1</t>
  </si>
  <si>
    <t>Ca_03844_v1.0_kabuli</t>
  </si>
  <si>
    <t>Ca_08330_v1.0_kabuli</t>
  </si>
  <si>
    <t>Ca_14233_v1.0_kabuli</t>
  </si>
  <si>
    <t>Ca_24023_v1.0_kabuli</t>
  </si>
  <si>
    <t>Ca_04681_v1.0_kabuli</t>
  </si>
  <si>
    <t>Alpha-1 3-mannosyl-glycoprotein beta-1 2-N-acetylglucosaminyltransferase OS=Medicago truncatula GN=MTR_3g118520 PE=4 SV=1</t>
  </si>
  <si>
    <t>Ca_12741_v1.0_kabuli</t>
  </si>
  <si>
    <t>Putative uncharacterized protein OS=Medicago truncatula GN=MTR_3g086360 PE=4 SV=1</t>
  </si>
  <si>
    <t>Ca_23231_v1.0_kabuli</t>
  </si>
  <si>
    <t>Ca_06438_v1.0_kabuli</t>
  </si>
  <si>
    <t>Putative uncharacterized protein OS=Medicago truncatula GN=MTR_4g086420 PE=4 SV=1</t>
  </si>
  <si>
    <t>Ca_13457_v1.0_kabuli</t>
  </si>
  <si>
    <t>Ca_17472_v1.0_kabuli</t>
  </si>
  <si>
    <t>Ca_02972_v1.0_kabuli</t>
  </si>
  <si>
    <t>Ca_09957_v1.0_kabuli</t>
  </si>
  <si>
    <t>Histidine kinase OS=Medicago truncatula GN=MTR_8g075340 PE=4 SV=1</t>
  </si>
  <si>
    <t>Ca_15888_v1.0_kabuli</t>
  </si>
  <si>
    <t>Predicted protein OS=Populus trichocarpa GN=POPTRDRAFT_570156 PE=4 SV=1</t>
  </si>
  <si>
    <t>Ca_25031_v1.0_kabuli</t>
  </si>
  <si>
    <t>S-locus lectin protein kinase family protein OS=Medicago truncatula GN=MTR_8g041650 PE=4 SV=1</t>
  </si>
  <si>
    <t>Ca_12955_v1.0_kabuli</t>
  </si>
  <si>
    <t>Peroxisomal fatty acid beta-oxidation multifunctional protein OS=Medicago truncatula GN=MTR_6g087670 PE=3 SV=1</t>
  </si>
  <si>
    <t>Ca_22594_v1.0_kabuli</t>
  </si>
  <si>
    <t>Ca_22410_v1.0_kabuli</t>
  </si>
  <si>
    <t>Ca_08743_v1.0_kabuli</t>
  </si>
  <si>
    <t>Ca_26720_v1.0_kabuli</t>
  </si>
  <si>
    <t>Ca_00477_v1.0_kabuli</t>
  </si>
  <si>
    <t>F-box protein SKIP19 OS=Medicago truncatula GN=MTR_2g018940 PE=4 SV=1</t>
  </si>
  <si>
    <t>Ca_07141_v1.0_kabuli</t>
  </si>
  <si>
    <t>Peroxidase OS=Medicago truncatula GN=MTR_2g088770 PE=1 SV=1</t>
  </si>
  <si>
    <t>Ca_19454_v1.0_kabuli</t>
  </si>
  <si>
    <t>Ca_10557_v1.0_kabuli</t>
  </si>
  <si>
    <t>Putative uncharacterized protein OS=Medicago truncatula GN=MTR_6g009400 PE=4 SV=1</t>
  </si>
  <si>
    <t>Ca_17004_v1.0_kabuli</t>
  </si>
  <si>
    <t>Isocitrate lyase and phosphorylmutase OS=Medicago truncatula GN=MtrDRAFT_AC157893g9v2 PE=1 SV=1</t>
  </si>
  <si>
    <t>Ca_00887_v1.0_kabuli</t>
  </si>
  <si>
    <t>Ca_07340_v1.0_kabuli</t>
  </si>
  <si>
    <t>Ca_20409_v1.0_kabuli</t>
  </si>
  <si>
    <t>Phosphopantothenoylcysteine decarboxylase OS=Medicago truncatula GN=MTR_7g075710 PE=4 SV=1</t>
  </si>
  <si>
    <t>Ca_03845_v1.0_kabuli</t>
  </si>
  <si>
    <t>Ca_08331_v1.0_kabuli</t>
  </si>
  <si>
    <t>Ethylene-responsive transcription factor RAP2-3 OS=Medicago truncatula GN=MTR_1g090170 PE=4 SV=1</t>
  </si>
  <si>
    <t>Ca_24024_v1.0_kabuli</t>
  </si>
  <si>
    <t>Ca_12742_v1.0_kabuli</t>
  </si>
  <si>
    <t>SDA1-like protein OS=Medicago truncatula GN=MTR_3g086350 PE=4 SV=1</t>
  </si>
  <si>
    <t>Ca_23232_v1.0_kabuli</t>
  </si>
  <si>
    <t>Ca_06439_v1.0_kabuli</t>
  </si>
  <si>
    <t>15-hydroxyprostaglandin dehydrogenase OS=Medicago truncatula GN=MTR_4g086410 PE=4 SV=1</t>
  </si>
  <si>
    <t>Ca_13458_v1.0_kabuli</t>
  </si>
  <si>
    <t>Ca_17473_v1.0_kabuli</t>
  </si>
  <si>
    <t>Ca_02973_v1.0_kabuli</t>
  </si>
  <si>
    <t>Ca_09958_v1.0_kabuli</t>
  </si>
  <si>
    <t>ERD7 protein OS=Medicago truncatula GN=MTR_8g075350 PE=4 SV=1</t>
  </si>
  <si>
    <t>Ca_15889_v1.0_kabuli</t>
  </si>
  <si>
    <t>Ca_25032_v1.0_kabuli</t>
  </si>
  <si>
    <t>Cysteine-rich receptor-like protein kinase OS=Medicago truncatula GN=MTR_8g041890 PE=4 SV=1</t>
  </si>
  <si>
    <t>Ca_12956_v1.0_kabuli</t>
  </si>
  <si>
    <t>Lin-54-like protein OS=Medicago truncatula GN=MTR_6g087590 PE=4 SV=1</t>
  </si>
  <si>
    <t>Ca_22595_v1.0_kabuli</t>
  </si>
  <si>
    <t>Ca_22411_v1.0_kabuli</t>
  </si>
  <si>
    <t>Metal tolerance protein (Fragment) OS=Populus trichocarpa GN=PtrMTP1 PE=4 SV=1</t>
  </si>
  <si>
    <t>Ca_08744_v1.0_kabuli</t>
  </si>
  <si>
    <t>Ca_26721_v1.0_kabuli</t>
  </si>
  <si>
    <t>Ca_00478_v1.0_kabuli</t>
  </si>
  <si>
    <t>Putative uncharacterized protein OS=Medicago truncatula GN=MTR_2g018960 PE=4 SV=1</t>
  </si>
  <si>
    <t>Ca_07880_v1.0_kabuli</t>
  </si>
  <si>
    <t>Ca_19455_v1.0_kabuli</t>
  </si>
  <si>
    <t>Ca_10558_v1.0_kabuli</t>
  </si>
  <si>
    <t>LRR receptor-like serine/threonine-protein kinase FEI OS=Medicago truncatula GN=MTR_6g009370 PE=4 SV=1</t>
  </si>
  <si>
    <t>Ca_17005_v1.0_kabuli</t>
  </si>
  <si>
    <t>Epsin, N-terminal; ENTH/VHS OS=Medicago truncatula GN=MTR_7g006280 PE=4 SV=1</t>
  </si>
  <si>
    <t>Ca_00888_v1.0_kabuli</t>
  </si>
  <si>
    <t>Ca_07341_v1.0_kabuli</t>
  </si>
  <si>
    <t>Putative uncharacterized protein OS=Medicago truncatula GN=MTR_7g093950 PE=4 SV=1</t>
  </si>
  <si>
    <t>Ca_20410_v1.0_kabuli</t>
  </si>
  <si>
    <t>Neurobeachin-like protein OS=Medicago truncatula GN=MTR_7g075660 PE=4 SV=1</t>
  </si>
  <si>
    <t>Ca_03846_v1.0_kabuli</t>
  </si>
  <si>
    <t>Ca_08332_v1.0_kabuli</t>
  </si>
  <si>
    <t>Blue copper protein OS=Medicago truncatula GN=MTR_1g090190 PE=4 SV=1</t>
  </si>
  <si>
    <t>Ca_14235_v1.0_kabuli</t>
  </si>
  <si>
    <t>Ca_24025_v1.0_kabuli</t>
  </si>
  <si>
    <t>Putative uncharacterized protein OS=Vitis vinifera GN=VITISV_001808 PE=4 SV=1</t>
  </si>
  <si>
    <t>Ca_04683_v1.0_kabuli</t>
  </si>
  <si>
    <t>Ca_12743_v1.0_kabuli</t>
  </si>
  <si>
    <t>Oxysterol-binding protein-related protein OS=Medicago truncatula GN=MTR_3g086340 PE=4 SV=1</t>
  </si>
  <si>
    <t>Ca_23233_v1.0_kabuli</t>
  </si>
  <si>
    <t>Putative uncharacterized protein OS=Vitis vinifera GN=VIT_14s0066g00310 PE=4 SV=1</t>
  </si>
  <si>
    <t>Ca_06440_v1.0_kabuli</t>
  </si>
  <si>
    <t>Ca_13459_v1.0_kabuli</t>
  </si>
  <si>
    <t>Ca_17474_v1.0_kabuli</t>
  </si>
  <si>
    <t>High-affinity nitrate transporter OS=Medicago truncatula GN=MTR_088s0023 PE=4 SV=1</t>
  </si>
  <si>
    <t>Ca_02974_v1.0_kabuli</t>
  </si>
  <si>
    <t>Ca_09959_v1.0_kabuli</t>
  </si>
  <si>
    <t>Lysosomal alpha-mannosidase OS=Medicago truncatula GN=MTR_8g075330 PE=4 SV=1</t>
  </si>
  <si>
    <t>Ca_16017_v1.0_kabuli</t>
  </si>
  <si>
    <t>Ca_25033_v1.0_kabuli</t>
  </si>
  <si>
    <t>Putative uncharacterized protein OS=Medicago truncatula GN=MtrDRAFT_AC147431g12v2 PE=4 SV=1</t>
  </si>
  <si>
    <t>Ca_12957_v1.0_kabuli</t>
  </si>
  <si>
    <t>tRNA(Ile)-lysidine synthase OS=Medicago truncatula GN=MTR_6g087530 PE=3 SV=1</t>
  </si>
  <si>
    <t>Ca_22596_v1.0_kabuli</t>
  </si>
  <si>
    <t>Ca_22412_v1.0_kabuli</t>
  </si>
  <si>
    <t>Ca_08745_v1.0_kabuli</t>
  </si>
  <si>
    <t>Ca_23987_v1.0_kabuli</t>
  </si>
  <si>
    <t>Ca_00479_v1.0_kabuli</t>
  </si>
  <si>
    <t>Skp1 OS=Medicago truncatula GN=MTR_5g096950 PE=4 SV=1</t>
  </si>
  <si>
    <t>Ca_07881_v1.0_kabuli</t>
  </si>
  <si>
    <t>U-box domain-containing protein OS=Medicago truncatula GN=MTR_2g026130 PE=4 SV=1</t>
  </si>
  <si>
    <t>Ca_19456_v1.0_kabuli</t>
  </si>
  <si>
    <t>Ca_10559_v1.0_kabuli</t>
  </si>
  <si>
    <t>Glucose-6-phosphate isomerase OS=Medicago truncatula GN=MTR_6g009330 PE=3 SV=1</t>
  </si>
  <si>
    <t>Ca_17006_v1.0_kabuli</t>
  </si>
  <si>
    <t>Ca_00889_v1.0_kabuli</t>
  </si>
  <si>
    <t>Predicted protein OS=Populus trichocarpa GN=POPTRDRAFT_833785 PE=4 SV=1</t>
  </si>
  <si>
    <t>Ca_07342_v1.0_kabuli</t>
  </si>
  <si>
    <t>Ca_20411_v1.0_kabuli</t>
  </si>
  <si>
    <t>Ca_03847_v1.0_kabuli</t>
  </si>
  <si>
    <t>Ca_08333_v1.0_kabuli</t>
  </si>
  <si>
    <t>Ca_14398_v1.0_kabuli</t>
  </si>
  <si>
    <t>Ca_24026_v1.0_kabuli</t>
  </si>
  <si>
    <t>Ca_04684_v1.0_kabuli</t>
  </si>
  <si>
    <t>Transmembrane protein 184C OS=Medicago truncatula GN=MTR_3g118470 PE=4 SV=1</t>
  </si>
  <si>
    <t>Ca_13340_v1.0_kabuli</t>
  </si>
  <si>
    <t>AP2 domain-containing transcription factor OS=Medicago truncatula GN=MTR_3g072610 PE=2 SV=1</t>
  </si>
  <si>
    <t>Ca_23234_v1.0_kabuli</t>
  </si>
  <si>
    <t>Ca_06441_v1.0_kabuli</t>
  </si>
  <si>
    <t>Placenta-specific gene 8 protein OS=Medicago truncatula GN=MTR_4g086330 PE=4 SV=1</t>
  </si>
  <si>
    <t>Ca_13460_v1.0_kabuli</t>
  </si>
  <si>
    <t>Ca_17475_v1.0_kabuli</t>
  </si>
  <si>
    <t>Mutant low phytic acid protein OS=Medicago truncatula GN=MTR_088s0013 PE=4 SV=1</t>
  </si>
  <si>
    <t>Ca_02975_v1.0_kabuli</t>
  </si>
  <si>
    <t>Ca_09960_v1.0_kabuli</t>
  </si>
  <si>
    <t>Ca_16018_v1.0_kabuli</t>
  </si>
  <si>
    <t>Oxygen-evolving enhancer protein OS=Medicago truncatula GN=MTR_026s0006 PE=1 SV=1</t>
  </si>
  <si>
    <t>Ca_25034_v1.0_kabuli</t>
  </si>
  <si>
    <t>Cytochrome P450 monooxygenase OS=Medicago truncatula GN=CYP72A63 PE=2 SV=1</t>
  </si>
  <si>
    <t>Ca_12958_v1.0_kabuli</t>
  </si>
  <si>
    <t>Ca_22597_v1.0_kabuli</t>
  </si>
  <si>
    <t>Ca_08746_v1.0_kabuli</t>
  </si>
  <si>
    <t>Uncharacterized protein OS=Medicago truncatula GN=MTR_4g103250 PE=2 SV=1</t>
  </si>
  <si>
    <t>Ca_23988_v1.0_kabuli</t>
  </si>
  <si>
    <t>Ca_00480_v1.0_kabuli</t>
  </si>
  <si>
    <t>Serine/threonine protein kinase OS=Pisum sativum GN=PK2 PE=2 SV=1</t>
  </si>
  <si>
    <t>Ca_07882_v1.0_kabuli</t>
  </si>
  <si>
    <t>Inositol transporter OS=Medicago truncatula GN=MTR_2g026160 PE=3 SV=1</t>
  </si>
  <si>
    <t>Ca_10560_v1.0_kabuli</t>
  </si>
  <si>
    <t>Synaptojanin-1 OS=Medicago truncatula GN=MTR_6g009260 PE=4 SV=1</t>
  </si>
  <si>
    <t>Ca_17007_v1.0_kabuli</t>
  </si>
  <si>
    <t>Cysteine-rich receptor-like protein kinase OS=Medicago truncatula GN=MTR_115s0023 PE=4 SV=1</t>
  </si>
  <si>
    <t>Ca_00890_v1.0_kabuli</t>
  </si>
  <si>
    <t>Ca_07343_v1.0_kabuli</t>
  </si>
  <si>
    <t>Pentatricopeptide repeat-containing protein OS=Medicago truncatula GN=MTR_5g008690 PE=4 SV=1</t>
  </si>
  <si>
    <t>Ca_20412_v1.0_kabuli</t>
  </si>
  <si>
    <t>Ca_03848_v1.0_kabuli</t>
  </si>
  <si>
    <t>Ca_08334_v1.0_kabuli</t>
  </si>
  <si>
    <t>Embryonic flower 2 OS=Solanum lycopersicum GN=LOC100134887 PE=2 SV=1</t>
  </si>
  <si>
    <t>Ca_14399_v1.0_kabuli</t>
  </si>
  <si>
    <t>Ca_24027_v1.0_kabuli</t>
  </si>
  <si>
    <t>Ca_04685_v1.0_kabuli</t>
  </si>
  <si>
    <t>Ca_13341_v1.0_kabuli</t>
  </si>
  <si>
    <t>Transmembrane emp24 domain-containing protein OS=Medicago truncatula GN=MTR_3g072600 PE=2 SV=1</t>
  </si>
  <si>
    <t>Ca_06442_v1.0_kabuli</t>
  </si>
  <si>
    <t>Ca_13461_v1.0_kabuli</t>
  </si>
  <si>
    <t>Ca_02976_v1.0_kabuli</t>
  </si>
  <si>
    <t>Ca_09961_v1.0_kabuli</t>
  </si>
  <si>
    <t>Thiosulfate sulfurtransferase OS=Medicago truncatula GN=MTR_8g075420 PE=4 SV=1</t>
  </si>
  <si>
    <t>Ca_16019_v1.0_kabuli</t>
  </si>
  <si>
    <t>Putative uncharacterized protein OS=Medicago truncatula GN=MTR_026s0010 PE=3 SV=1</t>
  </si>
  <si>
    <t>Ca_25035_v1.0_kabuli</t>
  </si>
  <si>
    <t>Putative uncharacterized protein OS=Medicago truncatula GN=MTR_8g042070 PE=4 SV=1</t>
  </si>
  <si>
    <t>Ca_12959_v1.0_kabuli</t>
  </si>
  <si>
    <t>Membrane-bound transcription factor site-1 protease OS=Medicago truncatula GN=MTR_6g088600 PE=4 SV=1</t>
  </si>
  <si>
    <t>Ca_26240_v1.0_kabuli</t>
  </si>
  <si>
    <t>Ca_22414_v1.0_kabuli</t>
  </si>
  <si>
    <t>Ca_08747_v1.0_kabuli</t>
  </si>
  <si>
    <t>Ca_00481_v1.0_kabuli</t>
  </si>
  <si>
    <t>ABC transporter C family member OS=Medicago truncatula GN=MTR_2g019020 PE=3 SV=1</t>
  </si>
  <si>
    <t>Ca_07883_v1.0_kabuli</t>
  </si>
  <si>
    <t>Ca_19458_v1.0_kabuli</t>
  </si>
  <si>
    <t>Ca_10561_v1.0_kabuli</t>
  </si>
  <si>
    <t>ABC transporter B family member OS=Medicago truncatula GN=MTR_6g009200 PE=3 SV=1</t>
  </si>
  <si>
    <t>Ca_17008_v1.0_kabuli</t>
  </si>
  <si>
    <t>Peptide transporter-like protein OS=Medicago truncatula GN=MTR_7g006540 PE=3 SV=1</t>
  </si>
  <si>
    <t>Ca_00891_v1.0_kabuli</t>
  </si>
  <si>
    <t>Ca_07344_v1.0_kabuli</t>
  </si>
  <si>
    <t>Ca_20413_v1.0_kabuli</t>
  </si>
  <si>
    <t>Putative uncharacterized protein OS=Medicago truncatula GN=MTR_7g075640 PE=4 SV=1</t>
  </si>
  <si>
    <t>Ca_03849_v1.0_kabuli</t>
  </si>
  <si>
    <t>Transcription factor C2C2-Dof OS=Lotus japonicus GN=Dof-M153 PE=2 SV=1</t>
  </si>
  <si>
    <t>Ca_08335_v1.0_kabuli</t>
  </si>
  <si>
    <t>Embryonic flower 2 OS=Camellia sinensis GN=EMF2 PE=2 SV=1</t>
  </si>
  <si>
    <t>Ca_14400_v1.0_kabuli</t>
  </si>
  <si>
    <t>Ca_24028_v1.0_kabuli</t>
  </si>
  <si>
    <t>Ca_04686_v1.0_kabuli</t>
  </si>
  <si>
    <t>Putative uncharacterized protein OS=Medicago truncatula GN=MTR_3g118430 PE=1 SV=1</t>
  </si>
  <si>
    <t>Ca_13342_v1.0_kabuli</t>
  </si>
  <si>
    <t>Glutaredoxin-like protein YDR286C OS=Medicago truncatula GN=MTR_3g072590 PE=4 SV=1</t>
  </si>
  <si>
    <t>Ca_06443_v1.0_kabuli</t>
  </si>
  <si>
    <t>Calmodulin-like protein OS=Medicago truncatula GN=MTR_4g086260 PE=4 SV=1</t>
  </si>
  <si>
    <t>Ca_13462_v1.0_kabuli</t>
  </si>
  <si>
    <t>Ca_02977_v1.0_kabuli</t>
  </si>
  <si>
    <t>Ca_09962_v1.0_kabuli</t>
  </si>
  <si>
    <t>Ribosomal RNA small subunit methyltransferase, putative OS=Medicago truncatula GN=MTR_8g075430 PE=4 SV=1</t>
  </si>
  <si>
    <t>Ca_16020_v1.0_kabuli</t>
  </si>
  <si>
    <t>Putative uncharacterized protein OS=Medicago truncatula GN=MTR_079s1015 PE=4 SV=1</t>
  </si>
  <si>
    <t>Ca_25036_v1.0_kabuli</t>
  </si>
  <si>
    <t>Ca_12960_v1.0_kabuli</t>
  </si>
  <si>
    <t>Somatic embryogenesis receptor kinase OS=Medicago truncatula GN=MTR_6g088610 PE=4 SV=1</t>
  </si>
  <si>
    <t>Ca_27433_v1.0_kabuli</t>
  </si>
  <si>
    <t>Ca_26241_v1.0_kabuli</t>
  </si>
  <si>
    <t>Ca_08748_v1.0_kabuli</t>
  </si>
  <si>
    <t>ATP synthase OS=Medicago truncatula GN=MTR_4g103330 PE=1 SV=1</t>
  </si>
  <si>
    <t>Ca_23990_v1.0_kabuli</t>
  </si>
  <si>
    <t>Ca_00482_v1.0_kabuli</t>
  </si>
  <si>
    <t>Ca_07884_v1.0_kabuli</t>
  </si>
  <si>
    <t>RNA-binding protein, putative OS=Medicago truncatula GN=MTR_2g026180 PE=4 SV=1</t>
  </si>
  <si>
    <t>Ca_10562_v1.0_kabuli</t>
  </si>
  <si>
    <t>Paired amphipathic helix protein Sin3 OS=Medicago truncatula GN=MTR_6g008970 PE=4 SV=1</t>
  </si>
  <si>
    <t>Ca_17009_v1.0_kabuli</t>
  </si>
  <si>
    <t>Transaldolase OS=Medicago truncatula GN=MTR_7g006560 PE=1 SV=1</t>
  </si>
  <si>
    <t>Ca_00892_v1.0_kabuli</t>
  </si>
  <si>
    <t>Ca_07345_v1.0_kabuli</t>
  </si>
  <si>
    <t>Ca_20414_v1.0_kabuli</t>
  </si>
  <si>
    <t>Ca_03850_v1.0_kabuli</t>
  </si>
  <si>
    <t>Ca_08336_v1.0_kabuli</t>
  </si>
  <si>
    <t>Oleosin OS=Medicago truncatula GN=MTR_1g090250 PE=3 SV=1</t>
  </si>
  <si>
    <t>Ca_14401_v1.0_kabuli</t>
  </si>
  <si>
    <t>Putative uncharacterized protein OS=Ricinus communis GN=RCOM_0225950 PE=4 SV=1</t>
  </si>
  <si>
    <t>Ca_24029_v1.0_kabuli</t>
  </si>
  <si>
    <t>Ca_04687_v1.0_kabuli</t>
  </si>
  <si>
    <t>Class I chitinase (Precursor) OS=Cicer arietinum PE=2 SV=1</t>
  </si>
  <si>
    <t>Ca_13343_v1.0_kabuli</t>
  </si>
  <si>
    <t>Ca_06444_v1.0_kabuli</t>
  </si>
  <si>
    <t>Receptor-like protein kinase OS=Medicago truncatula GN=MTR_4g086250 PE=4 SV=1</t>
  </si>
  <si>
    <t>Ca_13463_v1.0_kabuli</t>
  </si>
  <si>
    <t>Ca_17478_v1.0_kabuli</t>
  </si>
  <si>
    <t>Putative rubisco subunit binding-protein alpha subunit OS=Trifolium pratense PE=2 SV=1</t>
  </si>
  <si>
    <t>Ca_02978_v1.0_kabuli</t>
  </si>
  <si>
    <t>Ca_09963_v1.0_kabuli</t>
  </si>
  <si>
    <t>Putative uncharacterized protein OS=Medicago truncatula GN=MTR_8g075480 PE=4 SV=1</t>
  </si>
  <si>
    <t>Ca_16021_v1.0_kabuli</t>
  </si>
  <si>
    <t>Ca_25037_v1.0_kabuli</t>
  </si>
  <si>
    <t>Ca_12961_v1.0_kabuli</t>
  </si>
  <si>
    <t>Oxidoreductase OS=Medicago truncatula GN=MTR_6g088500 PE=4 SV=1</t>
  </si>
  <si>
    <t>Ca_27434_v1.0_kabuli</t>
  </si>
  <si>
    <t>Ca_26242_v1.0_kabuli</t>
  </si>
  <si>
    <t>Ca_22416_v1.0_kabuli</t>
  </si>
  <si>
    <t>Ca_08749_v1.0_kabuli</t>
  </si>
  <si>
    <t>Subtilisin-like protease OS=Medicago truncatula GN=MTR_4g103430 PE=4 SV=1</t>
  </si>
  <si>
    <t>Ca_00483_v1.0_kabuli</t>
  </si>
  <si>
    <t>F-box family protein OS=Medicago truncatula GN=MTR_2g019080 PE=4 SV=1</t>
  </si>
  <si>
    <t>Ca_07885_v1.0_kabuli</t>
  </si>
  <si>
    <t>Thymidine kinase OS=Medicago truncatula GN=MTR_2g026210 PE=3 SV=1</t>
  </si>
  <si>
    <t>Ca_19460_v1.0_kabuli</t>
  </si>
  <si>
    <t>Ca_10563_v1.0_kabuli</t>
  </si>
  <si>
    <t>CCR4-NOT transcription complex subunit OS=Medicago truncatula GN=MTR_6g008950 PE=4 SV=1</t>
  </si>
  <si>
    <t>Ca_17010_v1.0_kabuli</t>
  </si>
  <si>
    <t>Helicase, putative OS=Medicago truncatula GN=MTR_7g080730 PE=4 SV=1</t>
  </si>
  <si>
    <t>Ca_00893_v1.0_kabuli</t>
  </si>
  <si>
    <t>Ca_07346_v1.0_kabuli</t>
  </si>
  <si>
    <t>Ca_20415_v1.0_kabuli</t>
  </si>
  <si>
    <t>Cytochrome P450 OS=Medicago truncatula GN=MTR_7g075540 PE=3 SV=1</t>
  </si>
  <si>
    <t>Ca_03851_v1.0_kabuli</t>
  </si>
  <si>
    <t>Ca_08337_v1.0_kabuli</t>
  </si>
  <si>
    <t>Ca_14402_v1.0_kabuli</t>
  </si>
  <si>
    <t>Ca_24030_v1.0_kabuli</t>
  </si>
  <si>
    <t>Ca_04688_v1.0_kabuli</t>
  </si>
  <si>
    <t>Putative uncharacterized protein OS=Medicago truncatula GN=MTR_8g065690 PE=4 SV=1</t>
  </si>
  <si>
    <t>Ca_13344_v1.0_kabuli</t>
  </si>
  <si>
    <t>Auxin-induced protein 5NG4 OS=Medicago truncatula GN=MTR_3g072520 PE=4 SV=1</t>
  </si>
  <si>
    <t>Ca_23347_v1.0_kabuli</t>
  </si>
  <si>
    <t>Ca_06445_v1.0_kabuli</t>
  </si>
  <si>
    <t>DEM2 OS=Medicago truncatula GN=MTR_4g086240 PE=4 SV=1</t>
  </si>
  <si>
    <t>Ca_13464_v1.0_kabuli</t>
  </si>
  <si>
    <t>Ca_17479_v1.0_kabuli</t>
  </si>
  <si>
    <t>Ca_02979_v1.0_kabuli</t>
  </si>
  <si>
    <t>Ca_09964_v1.0_kabuli</t>
  </si>
  <si>
    <t>Thaumatin-like protein OS=Medicago truncatula GN=MTR_8g075510 PE=4 SV=1</t>
  </si>
  <si>
    <t>Ca_16022_v1.0_kabuli</t>
  </si>
  <si>
    <t>Pathogenesis-related maize seed protein OS=Medicago truncatula GN=MTR_079s1007 PE=4 SV=1</t>
  </si>
  <si>
    <t>Ca_25038_v1.0_kabuli</t>
  </si>
  <si>
    <t>Putative uncharacterized protein OS=Medicago truncatula GN=MTR_8g042170 PE=4 SV=1</t>
  </si>
  <si>
    <t>Ca_27435_v1.0_kabuli</t>
  </si>
  <si>
    <t>Ca_26817_v1.0_kabuli</t>
  </si>
  <si>
    <t>FecR family protein OS=Gloeocapsa sp. PCC 7428 GN=Glo7428_0852 PE=4 SV=1</t>
  </si>
  <si>
    <t>Ca_22417_v1.0_kabuli</t>
  </si>
  <si>
    <t>Ca_08750_v1.0_kabuli</t>
  </si>
  <si>
    <t>Ca_23992_v1.0_kabuli</t>
  </si>
  <si>
    <t>Ca_00484_v1.0_kabuli</t>
  </si>
  <si>
    <t>Heterogeneous nuclear ribonucleoprotein K OS=Medicago truncatula GN=MTR_2g019090 PE=4 SV=1</t>
  </si>
  <si>
    <t>Ca_07886_v1.0_kabuli</t>
  </si>
  <si>
    <t>Putative uncharacterized protein OS=Medicago truncatula GN=MTR_2g026220 PE=4 SV=1</t>
  </si>
  <si>
    <t>Ca_10564_v1.0_kabuli</t>
  </si>
  <si>
    <t>Ca_17243_v1.0_kabuli</t>
  </si>
  <si>
    <t>Uncharacterized protein OS=Medicago truncatula GN=MTR_5g072780 PE=2 SV=1</t>
  </si>
  <si>
    <t>Ca_00894_v1.0_kabuli</t>
  </si>
  <si>
    <t>Ca_07347_v1.0_kabuli</t>
  </si>
  <si>
    <t>Ca_20416_v1.0_kabuli</t>
  </si>
  <si>
    <t>Spastin OS=Medicago truncatula GN=MTR_7g075520 PE=4 SV=1</t>
  </si>
  <si>
    <t>Ca_03852_v1.0_kabuli</t>
  </si>
  <si>
    <t>Ca_08338_v1.0_kabuli</t>
  </si>
  <si>
    <t>UDP rhamnose anthocyanidin-3-glucoside rhamnosyltransferase OS=Medicago truncatula GN=MTR_070s0029 PE=3 SV=1</t>
  </si>
  <si>
    <t>Ca_14403_v1.0_kabuli</t>
  </si>
  <si>
    <t>Ca_04689_v1.0_kabuli</t>
  </si>
  <si>
    <t>Coiled-coil domain-containing protein OS=Medicago truncatula GN=MTR_3g118350 PE=4 SV=1</t>
  </si>
  <si>
    <t>Ca_13345_v1.0_kabuli</t>
  </si>
  <si>
    <t>Auxin-induced protein 5NG4 OS=Medicago truncatula GN=MTR_3g072500 PE=4 SV=1</t>
  </si>
  <si>
    <t>Ca_23348_v1.0_kabuli</t>
  </si>
  <si>
    <t>Ca_06446_v1.0_kabuli</t>
  </si>
  <si>
    <t>Ca_13465_v1.0_kabuli</t>
  </si>
  <si>
    <t>Ca_17480_v1.0_kabuli</t>
  </si>
  <si>
    <t>Ca_02980_v1.0_kabuli</t>
  </si>
  <si>
    <t>Putative uncharacterized protein OS=Medicago truncatula GN=MTR_4g120730 PE=4 SV=1</t>
  </si>
  <si>
    <t>Ca_09965_v1.0_kabuli</t>
  </si>
  <si>
    <t>Ca_16023_v1.0_kabuli</t>
  </si>
  <si>
    <t>Putative uncharacterized protein OS=Medicago truncatula GN=MTR_079s1010 PE=4 SV=1</t>
  </si>
  <si>
    <t>Ca_25039_v1.0_kabuli</t>
  </si>
  <si>
    <t>Uncharacterized protein OS=Prunus persica GN=PRUPE_ppa021270mg PE=4 SV=1</t>
  </si>
  <si>
    <t>Ca_12963_v1.0_kabuli</t>
  </si>
  <si>
    <t>Ankyrin repeat domain-containing protein OS=Medicago truncatula GN=MTR_6g088470 PE=4 SV=1</t>
  </si>
  <si>
    <t>Ca_22418_v1.0_kabuli</t>
  </si>
  <si>
    <t>Granule-bound starch synthase (Precursor) OS=Pisum sativum GN=gbssIb PE=1 SV=1</t>
  </si>
  <si>
    <t>Ca_08751_v1.0_kabuli</t>
  </si>
  <si>
    <t>Ca_23993_v1.0_kabuli</t>
  </si>
  <si>
    <t>Ca_00485_v1.0_kabuli</t>
  </si>
  <si>
    <t>Ca_07887_v1.0_kabuli</t>
  </si>
  <si>
    <t>Ca_19462_v1.0_kabuli</t>
  </si>
  <si>
    <t>Ca_10565_v1.0_kabuli</t>
  </si>
  <si>
    <t>Ca_17244_v1.0_kabuli</t>
  </si>
  <si>
    <t>Indole-3-acetate beta-glucosyltransferase OS=Medicago truncatula GN=MTR_5g072810 PE=4 SV=1</t>
  </si>
  <si>
    <t>Ca_00895_v1.0_kabuli</t>
  </si>
  <si>
    <t>Ca_07348_v1.0_kabuli</t>
  </si>
  <si>
    <t>Uncharacterized protein OS=Prunus persica GN=PRUPE_ppa008099mg PE=4 SV=1</t>
  </si>
  <si>
    <t>Ca_20417_v1.0_kabuli</t>
  </si>
  <si>
    <t>Fasciclin-like arabinogalactan protein OS=Medicago truncatula GN=MTR_7g075270 PE=1 SV=1</t>
  </si>
  <si>
    <t>Ca_03853_v1.0_kabuli</t>
  </si>
  <si>
    <t>Ca_08339_v1.0_kabuli</t>
  </si>
  <si>
    <t>6-phosphofructokinase OS=Medicago truncatula GN=MTR_1g090300 PE=4 SV=1</t>
  </si>
  <si>
    <t>Ca_14404_v1.0_kabuli</t>
  </si>
  <si>
    <t>Putative uncharacterized protein OS=Vitis vinifera GN=VIT_14s0219g00030 PE=4 SV=1</t>
  </si>
  <si>
    <t>Ca_24998_v1.0_kabuli</t>
  </si>
  <si>
    <t>Ca_04690_v1.0_kabuli</t>
  </si>
  <si>
    <t>Probable alanine--tRNA ligase, chloroplastic OS=Medicago truncatula GN=MTR_3g118360 PE=3 SV=1</t>
  </si>
  <si>
    <t>Ca_13346_v1.0_kabuli</t>
  </si>
  <si>
    <t>Putative uncharacterized protein OS=Medicago truncatula GN=MTR_3g072480 PE=4 SV=1</t>
  </si>
  <si>
    <t>Ca_23349_v1.0_kabuli</t>
  </si>
  <si>
    <t>Alpha/beta hydrolase-fold family protein OS=Medicago truncatula GN=MTR_3g034670 PE=4 SV=1</t>
  </si>
  <si>
    <t>Ca_06447_v1.0_kabuli</t>
  </si>
  <si>
    <t>Uncharacterized protein OS=Tetrapisispora blattae (strain ATCC 34711 / CBS 6284 / DSM 70876 / NBRC 10599 / NRRL Y-10934 / UCD 77-7) GN=TBLA0E00780 PE=4 SV=1</t>
  </si>
  <si>
    <t>Ca_13466_v1.0_kabuli</t>
  </si>
  <si>
    <t>Ca_17481_v1.0_kabuli</t>
  </si>
  <si>
    <t>Ca_02981_v1.0_kabuli</t>
  </si>
  <si>
    <t>WD40 repeat-containing protein SMU1 OS=Medicago truncatula GN=MTR_4g120740 PE=4 SV=1</t>
  </si>
  <si>
    <t>Ca_09966_v1.0_kabuli</t>
  </si>
  <si>
    <t>Ca_16024_v1.0_kabuli</t>
  </si>
  <si>
    <t>Ca_25040_v1.0_kabuli</t>
  </si>
  <si>
    <t>Putative uncharacterized protein OS=Medicago truncatula GN=MtrDRAFT_AC153123g2v2 PE=4 SV=1</t>
  </si>
  <si>
    <t>Ca_12964_v1.0_kabuli</t>
  </si>
  <si>
    <t>Ca_27787_v1.0_kabuli</t>
  </si>
  <si>
    <t>Ca_26819_v1.0_kabuli</t>
  </si>
  <si>
    <t>Ca_22419_v1.0_kabuli</t>
  </si>
  <si>
    <t>Ca_08752_v1.0_kabuli</t>
  </si>
  <si>
    <t>Subtilisin-like serine protease OS=Medicago truncatula GN=MTR_4g103490 PE=4 SV=1</t>
  </si>
  <si>
    <t>Ca_23994_v1.0_kabuli</t>
  </si>
  <si>
    <t>Ca_00486_v1.0_kabuli</t>
  </si>
  <si>
    <t>Small nuclear ribonucleoprotein-associated protein B OS=Medicago truncatula GN=MTR_2g019100 PE=4 SV=1</t>
  </si>
  <si>
    <t>Ca_07888_v1.0_kabuli</t>
  </si>
  <si>
    <t>Ca_19463_v1.0_kabuli</t>
  </si>
  <si>
    <t>Ca_10566_v1.0_kabuli</t>
  </si>
  <si>
    <t>Glycosyltransferase CAZy family GT8 OS=Medicago truncatula GN=MTR_4g071620 PE=2 SV=1</t>
  </si>
  <si>
    <t>Ca_17245_v1.0_kabuli</t>
  </si>
  <si>
    <t>Anthocyanidin 3-O-glucosyltransferase OS=Medicago truncatula GN=MTR_5g075440 PE=4 SV=1</t>
  </si>
  <si>
    <t>Ca_00896_v1.0_kabuli</t>
  </si>
  <si>
    <t>Ca_07349_v1.0_kabuli</t>
  </si>
  <si>
    <t>Ca_20418_v1.0_kabuli</t>
  </si>
  <si>
    <t>Ankyrin repeat and zinc finger domain-containing protein OS=Medicago truncatula GN=MTR_7g075170 PE=4 SV=1</t>
  </si>
  <si>
    <t>Ca_03854_v1.0_kabuli</t>
  </si>
  <si>
    <t>Ca_08340_v1.0_kabuli</t>
  </si>
  <si>
    <t>WD-repeat protein OS=Medicago truncatula GN=MTR_070s0025 PE=4 SV=1</t>
  </si>
  <si>
    <t>Ca_14405_v1.0_kabuli</t>
  </si>
  <si>
    <t>Uncharacterized protein OS=Prunus persica GN=PRUPE_ppa009651mg PE=4 SV=1</t>
  </si>
  <si>
    <t>Ca_24999_v1.0_kabuli</t>
  </si>
  <si>
    <t>Ca_04691_v1.0_kabuli</t>
  </si>
  <si>
    <t>PHD and RING finger domain-containing protein OS=Medicago truncatula GN=MTR_3g100350 PE=4 SV=1</t>
  </si>
  <si>
    <t>Ca_13347_v1.0_kabuli</t>
  </si>
  <si>
    <t>General transcription factor IIH subunit OS=Medicago truncatula GN=MTR_3g072430 PE=4 SV=1</t>
  </si>
  <si>
    <t>Ca_23350_v1.0_kabuli</t>
  </si>
  <si>
    <t>Ca_06448_v1.0_kabuli</t>
  </si>
  <si>
    <t>Ca_13467_v1.0_kabuli</t>
  </si>
  <si>
    <t>Ca_17482_v1.0_kabuli</t>
  </si>
  <si>
    <t>Ca_02982_v1.0_kabuli</t>
  </si>
  <si>
    <t>Putative uncharacterized protein OS=Medicago truncatula GN=MTR_4g120750 PE=4 SV=1</t>
  </si>
  <si>
    <t>Ca_09967_v1.0_kabuli</t>
  </si>
  <si>
    <t>ARO1-like protein OS=Medicago truncatula GN=MTR_8g075770 PE=4 SV=1</t>
  </si>
  <si>
    <t>Ca_16025_v1.0_kabuli</t>
  </si>
  <si>
    <t>Ca_25041_v1.0_kabuli</t>
  </si>
  <si>
    <t>Ca_12965_v1.0_kabuli</t>
  </si>
  <si>
    <t>Myo-inositol transporter OS=Medicago truncatula GN=MTR_6g088450 PE=3 SV=1</t>
  </si>
  <si>
    <t>Ca_26882_v1.0_kabuli</t>
  </si>
  <si>
    <t>3-ketoacyl-CoA synthase OS=Medicago truncatula PE=2 SV=1</t>
  </si>
  <si>
    <t>Ca_22420_v1.0_kabuli</t>
  </si>
  <si>
    <t>Putative uncharacterized protein OS=Medicago truncatula GN=MTR_8g017100 PE=4 SV=1</t>
  </si>
  <si>
    <t>Ca_08753_v1.0_kabuli</t>
  </si>
  <si>
    <t>Ca_23995_v1.0_kabuli</t>
  </si>
  <si>
    <t>Ca_00487_v1.0_kabuli</t>
  </si>
  <si>
    <t>Protease Do-like protein OS=Medicago truncatula GN=MTR_2g019140 PE=4 SV=1</t>
  </si>
  <si>
    <t>Ca_07889_v1.0_kabuli</t>
  </si>
  <si>
    <t>Ca_19464_v1.0_kabuli</t>
  </si>
  <si>
    <t>Ca_10567_v1.0_kabuli</t>
  </si>
  <si>
    <t>Seed maturation protein PM23 OS=Medicago truncatula GN=MTR_4g071610 PE=2 SV=1</t>
  </si>
  <si>
    <t>Ca_00897_v1.0_kabuli</t>
  </si>
  <si>
    <t>Ca_07350_v1.0_kabuli</t>
  </si>
  <si>
    <t>Ca_20419_v1.0_kabuli</t>
  </si>
  <si>
    <t>Ca_03855_v1.0_kabuli</t>
  </si>
  <si>
    <t>Ca_08341_v1.0_kabuli</t>
  </si>
  <si>
    <t>Ca_14406_v1.0_kabuli</t>
  </si>
  <si>
    <t>Ca_25000_v1.0_kabuli</t>
  </si>
  <si>
    <t>3-isopropylmalate dehydratase OS=Medicago truncatula GN=MTR_1g045750 PE=4 SV=1</t>
  </si>
  <si>
    <t>Ca_04692_v1.0_kabuli</t>
  </si>
  <si>
    <t>Putative uncharacterized protein OS=Medicago truncatula GN=MTR_3g118320 PE=4 SV=1</t>
  </si>
  <si>
    <t>Ca_13348_v1.0_kabuli</t>
  </si>
  <si>
    <t>LysM domain-containing GPI-anchored protein OS=Medicago truncatula GN=MTR_3g072410 PE=4 SV=1</t>
  </si>
  <si>
    <t>Ca_06449_v1.0_kabuli</t>
  </si>
  <si>
    <t>Abscisic acid 8&amp;apos;-hydroxylase OS=Medicago truncatula GN=MTR_4g086130 PE=3 SV=1</t>
  </si>
  <si>
    <t>Ca_17483_v1.0_kabuli</t>
  </si>
  <si>
    <t>Ca_02983_v1.0_kabuli</t>
  </si>
  <si>
    <t>Ca_09968_v1.0_kabuli</t>
  </si>
  <si>
    <t>Chaperone protein dnaJ OS=Medicago truncatula GN=MTR_8g075780 PE=4 SV=1</t>
  </si>
  <si>
    <t>Ca_16026_v1.0_kabuli</t>
  </si>
  <si>
    <t>Ca_25097_v1.0_kabuli</t>
  </si>
  <si>
    <t>Putative uncharacterized protein OS=Medicago truncatula GN=MTR_125s0006 PE=4 SV=1</t>
  </si>
  <si>
    <t>Ca_12966_v1.0_kabuli</t>
  </si>
  <si>
    <t>Ca_26821_v1.0_kabuli</t>
  </si>
  <si>
    <t>Ca_22421_v1.0_kabuli</t>
  </si>
  <si>
    <t>Subtilisin-like serine protease OS=Medicago truncatula GN=MTR_2g049200 PE=4 SV=1</t>
  </si>
  <si>
    <t>Ca_08754_v1.0_kabuli</t>
  </si>
  <si>
    <t>Ca_00488_v1.0_kabuli</t>
  </si>
  <si>
    <t>Putative uncharacterized protein OS=Medicago truncatula GN=MTR_2g019160 PE=4 SV=1</t>
  </si>
  <si>
    <t>Ca_07890_v1.0_kabuli</t>
  </si>
  <si>
    <t>Uncharacterized protein OS=Medicago truncatula GN=MTR_2g026530 PE=2 SV=1</t>
  </si>
  <si>
    <t>Ca_19465_v1.0_kabuli</t>
  </si>
  <si>
    <t>Uncharacterized protein OS=Prunus persica GN=PRUPE_ppa019254mg PE=4 SV=1</t>
  </si>
  <si>
    <t>Ca_10568_v1.0_kabuli</t>
  </si>
  <si>
    <t>Alpha-mannosidase-like protein OS=Medicago truncatula GN=MTR_6g008850 PE=4 SV=1</t>
  </si>
  <si>
    <t>Ca_17247_v1.0_kabuli</t>
  </si>
  <si>
    <t>Ca_00898_v1.0_kabuli</t>
  </si>
  <si>
    <t>Ca_07351_v1.0_kabuli</t>
  </si>
  <si>
    <t>Ca_20420_v1.0_kabuli</t>
  </si>
  <si>
    <t>Ca_03856_v1.0_kabuli</t>
  </si>
  <si>
    <t>Ca_08342_v1.0_kabuli</t>
  </si>
  <si>
    <t>Mitochondrial uncoupling protein OS=Medicago truncatula GN=MTR_070s0023 PE=3 SV=1</t>
  </si>
  <si>
    <t>Ca_14407_v1.0_kabuli</t>
  </si>
  <si>
    <t>Ca_04693_v1.0_kabuli</t>
  </si>
  <si>
    <t>RNA polymerase sigma factor rpoD OS=Medicago truncatula GN=MTR_3g118290 PE=4 SV=1</t>
  </si>
  <si>
    <t>Ca_13349_v1.0_kabuli</t>
  </si>
  <si>
    <t>Ca_13469_v1.0_kabuli</t>
  </si>
  <si>
    <t>Ca_17484_v1.0_kabuli</t>
  </si>
  <si>
    <t>Cysteine-rich receptor-like protein kinase OS=Medicago truncatula GN=MTR_4g058570 PE=4 SV=1</t>
  </si>
  <si>
    <t>Ca_02984_v1.0_kabuli</t>
  </si>
  <si>
    <t>Ca_09969_v1.0_kabuli</t>
  </si>
  <si>
    <t>Ca_16027_v1.0_kabuli</t>
  </si>
  <si>
    <t>Disease resistance-like protein OS=Medicago truncatula GN=MTR_8g078410 PE=4 SV=1</t>
  </si>
  <si>
    <t>Ca_25098_v1.0_kabuli</t>
  </si>
  <si>
    <t>Ca_12967_v1.0_kabuli</t>
  </si>
  <si>
    <t>Ca_26257_v1.0_kabuli</t>
  </si>
  <si>
    <t>Ca_22422_v1.0_kabuli</t>
  </si>
  <si>
    <t>Ca_08755_v1.0_kabuli</t>
  </si>
  <si>
    <t>Ca_00489_v1.0_kabuli</t>
  </si>
  <si>
    <t>Receptor-like protein kinase OS=Medicago truncatula GN=MTR_2g019170 PE=4 SV=1</t>
  </si>
  <si>
    <t>Ca_07891_v1.0_kabuli</t>
  </si>
  <si>
    <t>Putative uncharacterized protein OS=Medicago truncatula GN=MTR_2g026550 PE=4 SV=1</t>
  </si>
  <si>
    <t>Ca_19466_v1.0_kabuli</t>
  </si>
  <si>
    <t>Ca_10569_v1.0_kabuli</t>
  </si>
  <si>
    <t>Mannose-1-phosphate guanyltransferase alpha-B OS=Medicago truncatula GN=MTR_6g008840 PE=4 SV=1</t>
  </si>
  <si>
    <t>Ca_17248_v1.0_kabuli</t>
  </si>
  <si>
    <t>Cytochrome P450 71B35 OS=Medicago truncatula GN=MTR_5g073020 PE=3 SV=1</t>
  </si>
  <si>
    <t>Ca_00899_v1.0_kabuli</t>
  </si>
  <si>
    <t>Ubiquitin carboxyl-terminal hydrolase family protein OS=Medicago truncatula GN=MTR_1g042160 PE=4 SV=1</t>
  </si>
  <si>
    <t>Ca_07352_v1.0_kabuli</t>
  </si>
  <si>
    <t>Elongation factor Tu OS=Glycine max PE=3 SV=1</t>
  </si>
  <si>
    <t>Ca_20421_v1.0_kabuli</t>
  </si>
  <si>
    <t>Putative uncharacterized protein OS=Medicago truncatula GN=MTR_7g075120 PE=4 SV=1</t>
  </si>
  <si>
    <t>Ca_03857_v1.0_kabuli</t>
  </si>
  <si>
    <t>Ca_08343_v1.0_kabuli</t>
  </si>
  <si>
    <t>Putative uncharacterized protein OS=Medicago truncatula GN=MTR_070s0022 PE=4 SV=1</t>
  </si>
  <si>
    <t>Ca_14408_v1.0_kabuli</t>
  </si>
  <si>
    <t>Ca_25002_v1.0_kabuli</t>
  </si>
  <si>
    <t>Putative uncharacterized protein OS=Medicago truncatula GN=MTR_1g045780 PE=4 SV=1</t>
  </si>
  <si>
    <t>Ca_04694_v1.0_kabuli</t>
  </si>
  <si>
    <t>Cytoplasmic tRNA 2-thiolation protein OS=Medicago truncatula GN=MTR_3g118250 PE=4 SV=1</t>
  </si>
  <si>
    <t>Ca_13350_v1.0_kabuli</t>
  </si>
  <si>
    <t>Putative uncharacterized protein OS=Medicago truncatula GN=MTR_3g072390 PE=4 SV=1</t>
  </si>
  <si>
    <t>Ca_06451_v1.0_kabuli</t>
  </si>
  <si>
    <t>Abscisic acid 8&amp;apos;-hydroxylase OS=Medicago truncatula GN=MTR_4g086040 PE=3 SV=1</t>
  </si>
  <si>
    <t>Ca_13470_v1.0_kabuli</t>
  </si>
  <si>
    <t>Ca_17485_v1.0_kabuli</t>
  </si>
  <si>
    <t>Ca_02985_v1.0_kabuli</t>
  </si>
  <si>
    <t>Ca_09970_v1.0_kabuli</t>
  </si>
  <si>
    <t>DNA-(Apurinic or apyrimidinic site) lyase OS=Medicago truncatula GN=MTR_8g075810 PE=4 SV=1</t>
  </si>
  <si>
    <t>Ca_16028_v1.0_kabuli</t>
  </si>
  <si>
    <t>Ca_25099_v1.0_kabuli</t>
  </si>
  <si>
    <t>Ferric reductase defective 3a OS=Medicago truncatula GN=MTR_125s0008 PE=4 SV=1</t>
  </si>
  <si>
    <t>Ca_12968_v1.0_kabuli</t>
  </si>
  <si>
    <t>Ca_26885_v1.0_kabuli</t>
  </si>
  <si>
    <t>Ca_26258_v1.0_kabuli</t>
  </si>
  <si>
    <t>Ca_22423_v1.0_kabuli</t>
  </si>
  <si>
    <t>Ca_08756_v1.0_kabuli</t>
  </si>
  <si>
    <t>Nucleotide pyrophosphatase/phosphodiesterase OS=Medicago truncatula GN=MTR_4g103520 PE=4 SV=1</t>
  </si>
  <si>
    <t>Ca_23998_v1.0_kabuli</t>
  </si>
  <si>
    <t>Ca_00490_v1.0_kabuli</t>
  </si>
  <si>
    <t>Putative uncharacterized protein OS=Medicago truncatula GN=MTR_2g019220 PE=4 SV=1</t>
  </si>
  <si>
    <t>Ca_07892_v1.0_kabuli</t>
  </si>
  <si>
    <t>Ca_20280_v1.0_kabuli</t>
  </si>
  <si>
    <t>Ca_10570_v1.0_kabuli</t>
  </si>
  <si>
    <t>Peptide transporter family OS=Medicago truncatula GN=MTR_6g008690 PE=4 SV=1</t>
  </si>
  <si>
    <t>Ca_17249_v1.0_kabuli</t>
  </si>
  <si>
    <t>Ca_00900_v1.0_kabuli</t>
  </si>
  <si>
    <t>Ca_07353_v1.0_kabuli</t>
  </si>
  <si>
    <t>Ca_20422_v1.0_kabuli</t>
  </si>
  <si>
    <t>Ca_03858_v1.0_kabuli</t>
  </si>
  <si>
    <t>Ca_08344_v1.0_kabuli</t>
  </si>
  <si>
    <t>Putative uncharacterized protein OS=Medicago truncatula GN=MTR_070s0021 PE=4 SV=1</t>
  </si>
  <si>
    <t>Ca_14409_v1.0_kabuli</t>
  </si>
  <si>
    <t>Ca_25003_v1.0_kabuli</t>
  </si>
  <si>
    <t>Ca_04695_v1.0_kabuli</t>
  </si>
  <si>
    <t>50S ribosomal protein L3 OS=Medicago truncatula GN=MTR_3g118210 PE=3 SV=1</t>
  </si>
  <si>
    <t>Ca_13351_v1.0_kabuli</t>
  </si>
  <si>
    <t>Solute carrier family 35 member E3 OS=Medicago truncatula GN=MTR_3g072380 PE=4 SV=1</t>
  </si>
  <si>
    <t>Ca_23354_v1.0_kabuli</t>
  </si>
  <si>
    <t>Peptide transporter PTR3-A OS=Medicago truncatula GN=MTR_3g005010 PE=3 SV=1</t>
  </si>
  <si>
    <t>Ca_06452_v1.0_kabuli</t>
  </si>
  <si>
    <t>Ferredoxin-nitrite reductase OS=Medicago truncatula GN=MTR_4g086020 PE=4 SV=1</t>
  </si>
  <si>
    <t>Ca_17486_v1.0_kabuli</t>
  </si>
  <si>
    <t>Ca_02986_v1.0_kabuli</t>
  </si>
  <si>
    <t>Pathogenesis related protein OS=Cicer arietinum GN=capr1 PE=2 SV=1</t>
  </si>
  <si>
    <t>Ca_09971_v1.0_kabuli</t>
  </si>
  <si>
    <t>Ca_16029_v1.0_kabuli</t>
  </si>
  <si>
    <t>LysM-domain containing receptor-like kinase OS=Medicago truncatula GN=MTR_8g078300 PE=4 SV=1</t>
  </si>
  <si>
    <t>Ca_12969_v1.0_kabuli</t>
  </si>
  <si>
    <t>Ca_26259_v1.0_kabuli</t>
  </si>
  <si>
    <t>Ca_22424_v1.0_kabuli</t>
  </si>
  <si>
    <t>Ca_08757_v1.0_kabuli</t>
  </si>
  <si>
    <t>Exocyst complex component OS=Medicago truncatula GN=MTR_4g103540 PE=4 SV=1</t>
  </si>
  <si>
    <t>Ca_23999_v1.0_kabuli</t>
  </si>
  <si>
    <t>Ca_00491_v1.0_kabuli</t>
  </si>
  <si>
    <t>F-box/kelch-repeat protein OS=Medicago truncatula GN=MTR_2g019230 PE=4 SV=1</t>
  </si>
  <si>
    <t>Ca_07893_v1.0_kabuli</t>
  </si>
  <si>
    <t>Putative uncharacterized protein OS=Medicago truncatula GN=MTR_2g026390 PE=4 SV=1</t>
  </si>
  <si>
    <t>Ca_20281_v1.0_kabuli</t>
  </si>
  <si>
    <t>Ca_10571_v1.0_kabuli</t>
  </si>
  <si>
    <t>Cytochrome P450 OS=Medicago truncatula GN=MTR_6g008530 PE=3 SV=1</t>
  </si>
  <si>
    <t>Ca_17250_v1.0_kabuli</t>
  </si>
  <si>
    <t>Ca_00901_v1.0_kabuli</t>
  </si>
  <si>
    <t>Ca_07354_v1.0_kabuli</t>
  </si>
  <si>
    <t>Ca_20423_v1.0_kabuli</t>
  </si>
  <si>
    <t>Ca_03859_v1.0_kabuli</t>
  </si>
  <si>
    <t>Ca_08345_v1.0_kabuli</t>
  </si>
  <si>
    <t>Ca_14410_v1.0_kabuli</t>
  </si>
  <si>
    <t>Transcription factor E2F5 OS=Medicago truncatula GN=MTR_1g105110 PE=3 SV=1</t>
  </si>
  <si>
    <t>Ca_25004_v1.0_kabuli</t>
  </si>
  <si>
    <t>Cation proton exchanger OS=Medicago truncatula GN=MTR_1g043400 PE=4 SV=1</t>
  </si>
  <si>
    <t>Ca_04696_v1.0_kabuli</t>
  </si>
  <si>
    <t>Putative UDP-glucose pyrophosphorylase OS=Trifolium pratense PE=2 SV=1</t>
  </si>
  <si>
    <t>Ca_13352_v1.0_kabuli</t>
  </si>
  <si>
    <t>Putative uncharacterized protein OS=Medicago truncatula GN=MTR_3g072360 PE=4 SV=1</t>
  </si>
  <si>
    <t>Ca_23355_v1.0_kabuli</t>
  </si>
  <si>
    <t>Ca_06453_v1.0_kabuli</t>
  </si>
  <si>
    <t>Ca_13472_v1.0_kabuli</t>
  </si>
  <si>
    <t>Ca_17487_v1.0_kabuli</t>
  </si>
  <si>
    <t>Putative uncharacterized protein OS=Medicago truncatula GN=MTR_4g058640 PE=4 SV=1</t>
  </si>
  <si>
    <t>Ca_02987_v1.0_kabuli</t>
  </si>
  <si>
    <t>Ca_09972_v1.0_kabuli</t>
  </si>
  <si>
    <t>Flavanone-3-hydroxylase OS=Medicago truncatula GN=MTR_8g075890 PE=2 SV=1</t>
  </si>
  <si>
    <t>Ca_16030_v1.0_kabuli</t>
  </si>
  <si>
    <t>Ca_12970_v1.0_kabuli</t>
  </si>
  <si>
    <t>Ca_26260_v1.0_kabuli</t>
  </si>
  <si>
    <t>Ca_22425_v1.0_kabuli</t>
  </si>
  <si>
    <t>Ca_08758_v1.0_kabuli</t>
  </si>
  <si>
    <t>AKIN gamma OS=Medicago truncatula PE=2 SV=1</t>
  </si>
  <si>
    <t>Ca_24000_v1.0_kabuli</t>
  </si>
  <si>
    <t>Ca_00492_v1.0_kabuli</t>
  </si>
  <si>
    <t>Ca_07894_v1.0_kabuli</t>
  </si>
  <si>
    <t>Putative uncharacterized protein OS=Medicago truncatula GN=MTR_2g026420 PE=4 SV=1</t>
  </si>
  <si>
    <t>Ca_20282_v1.0_kabuli</t>
  </si>
  <si>
    <t>Ca_10572_v1.0_kabuli</t>
  </si>
  <si>
    <t>Wound-inducible P450 hydroxylase OS=Pisum sativum GN=CYP82A1 PE=3 SV=1</t>
  </si>
  <si>
    <t>Ca_17251_v1.0_kabuli</t>
  </si>
  <si>
    <t>(+)-delta-cadinene synthase isozyme C2 OS=Medicago truncatula GN=MTR_5g073200 PE=4 SV=1</t>
  </si>
  <si>
    <t>Ca_00902_v1.0_kabuli</t>
  </si>
  <si>
    <t>Ca_07355_v1.0_kabuli</t>
  </si>
  <si>
    <t>Ca_20424_v1.0_kabuli</t>
  </si>
  <si>
    <t>Putative uncharacterized protein OS=Medicago truncatula GN=MTR_7g075050 PE=4 SV=1</t>
  </si>
  <si>
    <t>Ca_03860_v1.0_kabuli</t>
  </si>
  <si>
    <t>Ca_08346_v1.0_kabuli</t>
  </si>
  <si>
    <t>Ca_14411_v1.0_kabuli</t>
  </si>
  <si>
    <t>Ca_25005_v1.0_kabuli</t>
  </si>
  <si>
    <t>Pentatricopeptide repeat protein OS=Medicago truncatula GN=MTR_1g045880 PE=4 SV=1</t>
  </si>
  <si>
    <t>Ca_04697_v1.0_kabuli</t>
  </si>
  <si>
    <t>MLO-like protein OS=Medicago truncatula GN=MTR_3g118190 PE=3 SV=1</t>
  </si>
  <si>
    <t>Ca_23356_v1.0_kabuli</t>
  </si>
  <si>
    <t>Ca_06454_v1.0_kabuli</t>
  </si>
  <si>
    <t>Ca_13473_v1.0_kabuli</t>
  </si>
  <si>
    <t>Ca_17488_v1.0_kabuli</t>
  </si>
  <si>
    <t>Chromatin remodeling complex subunit OS=Medicago truncatula GN=MTR_4g058650 PE=4 SV=1</t>
  </si>
  <si>
    <t>Ca_02988_v1.0_kabuli</t>
  </si>
  <si>
    <t>Ca_09973_v1.0_kabuli</t>
  </si>
  <si>
    <t>Ca_16031_v1.0_kabuli</t>
  </si>
  <si>
    <t>Ca_25102_v1.0_kabuli</t>
  </si>
  <si>
    <t>Zinc finger-like protein OS=Medicago truncatula GN=MTR_8g036720 PE=4 SV=1</t>
  </si>
  <si>
    <t>Ca_12971_v1.0_kabuli</t>
  </si>
  <si>
    <t>Ca_22426_v1.0_kabuli</t>
  </si>
  <si>
    <t>Ca_08759_v1.0_kabuli</t>
  </si>
  <si>
    <t>Ca_24001_v1.0_kabuli</t>
  </si>
  <si>
    <t>Ca_00493_v1.0_kabuli</t>
  </si>
  <si>
    <t>Cullin OS=Medicago truncatula GN=MTR_2g019260 PE=3 SV=1</t>
  </si>
  <si>
    <t>Ca_20283_v1.0_kabuli</t>
  </si>
  <si>
    <t>Ca_10573_v1.0_kabuli</t>
  </si>
  <si>
    <t>Cytochrome P450 OS=Medicago truncatula GN=MTR_6g008430 PE=3 SV=1</t>
  </si>
  <si>
    <t>Ca_17252_v1.0_kabuli</t>
  </si>
  <si>
    <t>Laccase-like multicopper oxidase OS=Medicago truncatula GN=MTR_5g073210 PE=4 SV=1</t>
  </si>
  <si>
    <t>Ca_00903_v1.0_kabuli</t>
  </si>
  <si>
    <t>Calcium homeostasis endoplasmic reticulum protein OS=Medicago truncatula GN=MTR_1g092770 PE=4 SV=1</t>
  </si>
  <si>
    <t>Ca_07356_v1.0_kabuli</t>
  </si>
  <si>
    <t>Ca_20425_v1.0_kabuli</t>
  </si>
  <si>
    <t>Calcium-binding protein CML24 OS=Medicago truncatula GN=MTR_7g075040 PE=4 SV=1</t>
  </si>
  <si>
    <t>Ca_03861_v1.0_kabuli</t>
  </si>
  <si>
    <t>Putative uncharacterized protein OS=Medicago truncatula GN=MTR_7g035200 PE=4 SV=1</t>
  </si>
  <si>
    <t>Ca_08347_v1.0_kabuli</t>
  </si>
  <si>
    <t>Ca_14412_v1.0_kabuli</t>
  </si>
  <si>
    <t>Ca_25006_v1.0_kabuli</t>
  </si>
  <si>
    <t>Ca_04698_v1.0_kabuli</t>
  </si>
  <si>
    <t>Replication factor C subunit OS=Medicago truncatula GN=MTR_3g118160 PE=4 SV=1</t>
  </si>
  <si>
    <t>Ca_13354_v1.0_kabuli</t>
  </si>
  <si>
    <t>Putative uncharacterized protein OS=Medicago truncatula GN=MTR_3g072350 PE=4 SV=1</t>
  </si>
  <si>
    <t>Ca_23357_v1.0_kabuli</t>
  </si>
  <si>
    <t>Ca_06455_v1.0_kabuli</t>
  </si>
  <si>
    <t>Glycoprotein 3-alpha-L-fucosyltransferase A OS=Medicago truncatula GN=MTR_4g086010 PE=3 SV=1</t>
  </si>
  <si>
    <t>Ca_13474_v1.0_kabuli</t>
  </si>
  <si>
    <t>Ca_17489_v1.0_kabuli</t>
  </si>
  <si>
    <t>Inter-alpha-trypsin inhibitor heavy chain H3 OS=Medicago truncatula GN=MTR_4g058700 PE=4 SV=1</t>
  </si>
  <si>
    <t>Ca_02989_v1.0_kabuli</t>
  </si>
  <si>
    <t>Ca_09974_v1.0_kabuli</t>
  </si>
  <si>
    <t>Putative uncharacterized protein OS=Medicago truncatula GN=MTR_8g075950 PE=4 SV=1</t>
  </si>
  <si>
    <t>Ca_16032_v1.0_kabuli</t>
  </si>
  <si>
    <t>Putative uncharacterized protein OS=Medicago truncatula GN=MTR_8g078270 PE=4 SV=1</t>
  </si>
  <si>
    <t>Ca_12972_v1.0_kabuli</t>
  </si>
  <si>
    <t>Cytosolic aldehyde dehydrogenase OS=Medicago truncatula GN=MTR_6g086340 PE=3 SV=1</t>
  </si>
  <si>
    <t>Ca_25626_v1.0_kabuli</t>
  </si>
  <si>
    <t>Ca_26262_v1.0_kabuli</t>
  </si>
  <si>
    <t>Ca_22427_v1.0_kabuli</t>
  </si>
  <si>
    <t>Putative uncharacterized protein OS=Medicago truncatula GN=MTR_4g027820 PE=4 SV=1</t>
  </si>
  <si>
    <t>Ca_08760_v1.0_kabuli</t>
  </si>
  <si>
    <t>Chromatin remodeling complex subunit OS=Medicago truncatula GN=MTR_4g103600 PE=4 SV=1</t>
  </si>
  <si>
    <t>Ca_27072_v1.0_kabuli</t>
  </si>
  <si>
    <t>Ca_00494_v1.0_kabuli</t>
  </si>
  <si>
    <t>Putative uncharacterized protein OS=Medicago truncatula GN=MTR_2g019320 PE=4 SV=1</t>
  </si>
  <si>
    <t>Ca_07896_v1.0_kabuli</t>
  </si>
  <si>
    <t>Ca_20284_v1.0_kabuli</t>
  </si>
  <si>
    <t>Ca_10574_v1.0_kabuli</t>
  </si>
  <si>
    <t>Chloroplastic group IIA intron splicing facilitator CRS1 OS=Medicago truncatula GN=MTR_6g008410 PE=4 SV=1</t>
  </si>
  <si>
    <t>Ca_17253_v1.0_kabuli</t>
  </si>
  <si>
    <t>Sorting nexin-1 OS=Medicago truncatula GN=MTR_5g073280 PE=4 SV=1</t>
  </si>
  <si>
    <t>Ca_00904_v1.0_kabuli</t>
  </si>
  <si>
    <t>Pre-mRNA-splicing factor rse1 OS=Medicago truncatula GN=MTR_118s0032 PE=4 SV=1</t>
  </si>
  <si>
    <t>Ca_07357_v1.0_kabuli</t>
  </si>
  <si>
    <t>Ca_20426_v1.0_kabuli</t>
  </si>
  <si>
    <t>Brefeldin A-inhibited guanine nucleotide-exchange protein OS=Medicago truncatula GN=MTR_7g075030 PE=4 SV=1</t>
  </si>
  <si>
    <t>Ca_03862_v1.0_kabuli</t>
  </si>
  <si>
    <t>Ca_08348_v1.0_kabuli</t>
  </si>
  <si>
    <t>Glutaredoxin domain-containing cysteine-rich protein OS=Medicago truncatula GN=MTR_070s0016 PE=4 SV=1</t>
  </si>
  <si>
    <t>Ca_14413_v1.0_kabuli</t>
  </si>
  <si>
    <t>Ca_25007_v1.0_kabuli</t>
  </si>
  <si>
    <t>Ca_04699_v1.0_kabuli</t>
  </si>
  <si>
    <t>Ca_13355_v1.0_kabuli</t>
  </si>
  <si>
    <t>Phosphorylated carbohydrates phosphatase OS=Medicago truncatula GN=MTR_3g072340 PE=4 SV=1</t>
  </si>
  <si>
    <t>Ca_06456_v1.0_kabuli</t>
  </si>
  <si>
    <t>Putative uncharacterized protein OS=Medicago truncatula GN=MTR_4g085990 PE=4 SV=1</t>
  </si>
  <si>
    <t>Ca_13475_v1.0_kabuli</t>
  </si>
  <si>
    <t>Ca_17490_v1.0_kabuli</t>
  </si>
  <si>
    <t>Protein kinase family protein OS=Medicago truncatula GN=MTR_4g058710 PE=4 SV=1</t>
  </si>
  <si>
    <t>Ca_02990_v1.0_kabuli</t>
  </si>
  <si>
    <t>Ca_09975_v1.0_kabuli</t>
  </si>
  <si>
    <t>Putative uncharacterized protein OS=Medicago truncatula GN=MTR_8g075960 PE=4 SV=1</t>
  </si>
  <si>
    <t>Ca_16033_v1.0_kabuli</t>
  </si>
  <si>
    <t>Glycosyltransferase family GT8 protein OS=Medicago truncatula GN=MTR_8g078240 PE=4 SV=1</t>
  </si>
  <si>
    <t>Ca_12973_v1.0_kabuli</t>
  </si>
  <si>
    <t>Aldehyde dehydrogenase OS=Medicago truncatula GN=MTR_6g086300 PE=3 SV=1</t>
  </si>
  <si>
    <t>Ca_25627_v1.0_kabuli</t>
  </si>
  <si>
    <t>Ca_26263_v1.0_kabuli</t>
  </si>
  <si>
    <t>Ca_22428_v1.0_kabuli</t>
  </si>
  <si>
    <t>Ca_08761_v1.0_kabuli</t>
  </si>
  <si>
    <t>Ca_27073_v1.0_kabuli</t>
  </si>
  <si>
    <t>Ca_00495_v1.0_kabuli</t>
  </si>
  <si>
    <t>Ca_07897_v1.0_kabuli</t>
  </si>
  <si>
    <t>Ca_20285_v1.0_kabuli</t>
  </si>
  <si>
    <t>Bromodomain-containing protein OS=Medicago truncatula GN=MTR_5g069490 PE=4 SV=1</t>
  </si>
  <si>
    <t>Ca_10575_v1.0_kabuli</t>
  </si>
  <si>
    <t>Ferredoxin-thioredoxin reductase, catalytic chain OS=Glycine max PE=3 SV=1</t>
  </si>
  <si>
    <t>Ca_17254_v1.0_kabuli</t>
  </si>
  <si>
    <t>Adenylosuccinate lyase OS=Medicago truncatula GN=MTR_7g092860 PE=4 SV=1</t>
  </si>
  <si>
    <t>Ca_00905_v1.0_kabuli</t>
  </si>
  <si>
    <t>Protein hemK OS=Medicago truncatula GN=MTR_118s0034 PE=4 SV=1</t>
  </si>
  <si>
    <t>Ca_07358_v1.0_kabuli</t>
  </si>
  <si>
    <t>Ca_20427_v1.0_kabuli</t>
  </si>
  <si>
    <t>Pentatricopeptide repeat-containing protein OS=Medicago truncatula GN=MTR_7g075010 PE=4 SV=1</t>
  </si>
  <si>
    <t>Ca_03863_v1.0_kabuli</t>
  </si>
  <si>
    <t>Pentatricopeptide repeat-containing protein OS=Medicago truncatula GN=MTR_1g114220 PE=4 SV=1</t>
  </si>
  <si>
    <t>Ca_08349_v1.0_kabuli</t>
  </si>
  <si>
    <t>Blue copper protein OS=Medicago truncatula GN=MTR_070s0014 PE=4 SV=1</t>
  </si>
  <si>
    <t>Ca_14414_v1.0_kabuli</t>
  </si>
  <si>
    <t>Ca_04700_v1.0_kabuli</t>
  </si>
  <si>
    <t>DEAD-box ATP-dependent RNA helicase OS=Medicago truncatula GN=MTR_3g118120 PE=4 SV=1</t>
  </si>
  <si>
    <t>Ca_13356_v1.0_kabuli</t>
  </si>
  <si>
    <t>Uroporphyrinogen decarboxylase OS=Medicago truncatula GN=MTR_3g072330 PE=1 SV=1</t>
  </si>
  <si>
    <t>Ca_23359_v1.0_kabuli</t>
  </si>
  <si>
    <t>Ca_06457_v1.0_kabuli</t>
  </si>
  <si>
    <t>Putative uncharacterized protein OS=Medicago truncatula GN=MTR_4g085970 PE=4 SV=1</t>
  </si>
  <si>
    <t>Ca_13476_v1.0_kabuli</t>
  </si>
  <si>
    <t>Ca_17491_v1.0_kabuli</t>
  </si>
  <si>
    <t>Cysteine proteinase OS=Lotus japonicus GN=LjCyp2 PE=2 SV=1</t>
  </si>
  <si>
    <t>Ca_09976_v1.0_kabuli</t>
  </si>
  <si>
    <t>Ca_16034_v1.0_kabuli</t>
  </si>
  <si>
    <t>Putative uncharacterized protein OS=Medicago truncatula GN=MTR_8g078230 PE=4 SV=1</t>
  </si>
  <si>
    <t>Ca_25105_v1.0_kabuli</t>
  </si>
  <si>
    <t>60S ribosomal protein L36 OS=Lotus japonicus PE=3 SV=1</t>
  </si>
  <si>
    <t>Ca_12974_v1.0_kabuli</t>
  </si>
  <si>
    <t>Ca_25628_v1.0_kabuli</t>
  </si>
  <si>
    <t>Ca_22429_v1.0_kabuli</t>
  </si>
  <si>
    <t>Ca_08762_v1.0_kabuli</t>
  </si>
  <si>
    <t>Conserved oligomeric Golgi complex subunit OS=Medicago truncatula GN=MTR_4g103610 PE=4 SV=1</t>
  </si>
  <si>
    <t>Ca_00496_v1.0_kabuli</t>
  </si>
  <si>
    <t>Pentatricopeptide repeat-containing protein OS=Medicago truncatula GN=MTR_2g019350 PE=4 SV=1</t>
  </si>
  <si>
    <t>Ca_07898_v1.0_kabuli</t>
  </si>
  <si>
    <t>Ca_20286_v1.0_kabuli</t>
  </si>
  <si>
    <t>Plasma membrane intrinsic polypeptide OS=Cicer arietinum PE=1 SV=1</t>
  </si>
  <si>
    <t>Ca_10576_v1.0_kabuli</t>
  </si>
  <si>
    <t>Ca_17255_v1.0_kabuli</t>
  </si>
  <si>
    <t>Uncharacterized protein OS=Solanum lycopersicum GN=Solyc01g060140.2 PE=4 SV=1</t>
  </si>
  <si>
    <t>Ca_00906_v1.0_kabuli</t>
  </si>
  <si>
    <t>Serine/threonine-protein phosphatase OS=Vicia faba GN=vfPP2Ac-3 PE=2 SV=1</t>
  </si>
  <si>
    <t>Ca_07359_v1.0_kabuli</t>
  </si>
  <si>
    <t>Ca_20428_v1.0_kabuli</t>
  </si>
  <si>
    <t>LOB domain-containing protein OS=Medicago truncatula GN=MTR_7g074990 PE=4 SV=1</t>
  </si>
  <si>
    <t>Ca_03864_v1.0_kabuli</t>
  </si>
  <si>
    <t>Putative uncharacterized protein OS=Medicago truncatula GN=MTR_4g071690 PE=4 SV=1</t>
  </si>
  <si>
    <t>Ca_08350_v1.0_kabuli</t>
  </si>
  <si>
    <t>Charged multivesicular body protein OS=Medicago truncatula GN=MTR_070s0007 PE=2 SV=1</t>
  </si>
  <si>
    <t>Ca_14415_v1.0_kabuli</t>
  </si>
  <si>
    <t>Ca_25299_v1.0_kabuli</t>
  </si>
  <si>
    <t>Ca_04701_v1.0_kabuli</t>
  </si>
  <si>
    <t>Uncharacterized protein OS=Medicago truncatula GN=MTR_3g118100 PE=2 SV=1</t>
  </si>
  <si>
    <t>Ca_13357_v1.0_kabuli</t>
  </si>
  <si>
    <t>Ca_23360_v1.0_kabuli</t>
  </si>
  <si>
    <t>Cc-nbs resistance protein OS=Medicago truncatula GN=MTR_1g008240 PE=4 SV=1</t>
  </si>
  <si>
    <t>Ca_06458_v1.0_kabuli</t>
  </si>
  <si>
    <t>ABSCISIC ACID-INSENSITIVE 5-like protein OS=Medicago truncatula GN=MTR_4g085910 PE=4 SV=1</t>
  </si>
  <si>
    <t>Ca_13477_v1.0_kabuli</t>
  </si>
  <si>
    <t>Ca_17492_v1.0_kabuli</t>
  </si>
  <si>
    <t>Exosome complex exonuclease MTR3 OS=Medicago truncatula GN=MTR_4g058720 PE=4 SV=1</t>
  </si>
  <si>
    <t>Ca_02992_v1.0_kabuli</t>
  </si>
  <si>
    <t>Ca_09977_v1.0_kabuli</t>
  </si>
  <si>
    <t>Ca_16035_v1.0_kabuli</t>
  </si>
  <si>
    <t>Putative uncharacterized protein OS=Medicago truncatula GN=MTR_8g078200 PE=4 SV=1</t>
  </si>
  <si>
    <t>Ca_25106_v1.0_kabuli</t>
  </si>
  <si>
    <t>ADP,ATP carrier protein OS=Medicago truncatula GN=MTR_8g036880 PE=1 SV=1</t>
  </si>
  <si>
    <t>Ca_12975_v1.0_kabuli</t>
  </si>
  <si>
    <t>Ethylene-responsive transciptional coactivator-like protein OS=Medicago truncatula GN=MTR_6g086280 PE=4 SV=1</t>
  </si>
  <si>
    <t>Ca_25629_v1.0_kabuli</t>
  </si>
  <si>
    <t>Ca_08763_v1.0_kabuli</t>
  </si>
  <si>
    <t>Uridine kinase OS=Medicago truncatula GN=MTR_4g103620 PE=3 SV=1</t>
  </si>
  <si>
    <t>Ca_27075_v1.0_kabuli</t>
  </si>
  <si>
    <t>Ca_00497_v1.0_kabuli</t>
  </si>
  <si>
    <t>Gibberellin 2-oxidase OS=Medicago truncatula GN=MTR_2g019370 PE=3 SV=1</t>
  </si>
  <si>
    <t>Ca_07899_v1.0_kabuli</t>
  </si>
  <si>
    <t>Ca_20287_v1.0_kabuli</t>
  </si>
  <si>
    <t>Predicted protein (Fragment) OS=Populus trichocarpa GN=POPTRDRAFT_179525 PE=4 SV=1</t>
  </si>
  <si>
    <t>Ca_10577_v1.0_kabuli</t>
  </si>
  <si>
    <t>Extracellular metalloproteinase, serralysin family OS=Pseudomonas fluorescens SS101 GN=PflSS101_1775 PE=4 SV=1</t>
  </si>
  <si>
    <t>Ca_17256_v1.0_kabuli</t>
  </si>
  <si>
    <t>Exocyst complex component OS=Medicago truncatula GN=MTR_5g073450 PE=4 SV=1</t>
  </si>
  <si>
    <t>Ca_00907_v1.0_kabuli</t>
  </si>
  <si>
    <t>Sphingosine-1-phosphate phosphatase OS=Medicago truncatula GN=MTR_118s0024 PE=2 SV=1</t>
  </si>
  <si>
    <t>Ca_07360_v1.0_kabuli</t>
  </si>
  <si>
    <t>Isoamylase isoform 2 OS=Pisum sativum PE=2 SV=1</t>
  </si>
  <si>
    <t>Ca_20429_v1.0_kabuli</t>
  </si>
  <si>
    <t>LOB domain-containing protein OS=Medicago truncatula GN=MTR_7g075230 PE=4 SV=1</t>
  </si>
  <si>
    <t>Ca_03865_v1.0_kabuli</t>
  </si>
  <si>
    <t>Ca_08351_v1.0_kabuli</t>
  </si>
  <si>
    <t>Receptor-like protein kinase OS=Medicago truncatula GN=MTR_070s0004 PE=4 SV=1</t>
  </si>
  <si>
    <t>Ca_14416_v1.0_kabuli</t>
  </si>
  <si>
    <t>Ca_25300_v1.0_kabuli</t>
  </si>
  <si>
    <t>Uncharacterized protein OS=Capsella rubella GN=CARUB_v10002214mg PE=4 SV=1</t>
  </si>
  <si>
    <t>Ca_04702_v1.0_kabuli</t>
  </si>
  <si>
    <t>Putative uncharacterized protein OS=Medicago truncatula GN=MTR_3g118090 PE=4 SV=1</t>
  </si>
  <si>
    <t>Ca_13358_v1.0_kabuli</t>
  </si>
  <si>
    <t>Peptide transporter PTR3-A OS=Medicago truncatula GN=MTR_3g072300 PE=4 SV=1</t>
  </si>
  <si>
    <t>Ca_06459_v1.0_kabuli</t>
  </si>
  <si>
    <t>Protein thiJ OS=Medicago truncatula GN=MTR_4g085900 PE=4 SV=1</t>
  </si>
  <si>
    <t>Ca_13478_v1.0_kabuli</t>
  </si>
  <si>
    <t>Ca_17493_v1.0_kabuli</t>
  </si>
  <si>
    <t>Putative uncharacterized protein OS=Medicago truncatula GN=MTR_4g058740 PE=4 SV=1</t>
  </si>
  <si>
    <t>Ca_02993_v1.0_kabuli</t>
  </si>
  <si>
    <t>Ca_09978_v1.0_kabuli</t>
  </si>
  <si>
    <t>Peptide methionine sulfoxide reductase msrA OS=Medicago truncatula GN=MTR_8g076060 PE=3 SV=1</t>
  </si>
  <si>
    <t>Ca_16036_v1.0_kabuli</t>
  </si>
  <si>
    <t>Coiled-coil domain-containing protein OS=Medicago truncatula GN=MTR_8g078170 PE=4 SV=1</t>
  </si>
  <si>
    <t>Ca_25107_v1.0_kabuli</t>
  </si>
  <si>
    <t>Ca_12976_v1.0_kabuli</t>
  </si>
  <si>
    <t>DNA mismatch repair protein Msh6-2 OS=Medicago truncatula GN=MTR_6g086270 PE=3 SV=1</t>
  </si>
  <si>
    <t>Ca_25689_v1.0_kabuli</t>
  </si>
  <si>
    <t>Clustered mitochondria protein homolog OS=Medicago truncatula GN=MTR_3g027610 PE=3 SV=1</t>
  </si>
  <si>
    <t>Ca_08764_v1.0_kabuli</t>
  </si>
  <si>
    <t>Calmodulin OS=Medicago truncatula GN=MTR_4g103650 PE=4 SV=1</t>
  </si>
  <si>
    <t>Ca_00498_v1.0_kabuli</t>
  </si>
  <si>
    <t>Putative uncharacterized protein OS=Medicago truncatula GN=MTR_2g019450 PE=4 SV=1</t>
  </si>
  <si>
    <t>Ca_07900_v1.0_kabuli</t>
  </si>
  <si>
    <t>Ca_20288_v1.0_kabuli</t>
  </si>
  <si>
    <t>Ca_10578_v1.0_kabuli</t>
  </si>
  <si>
    <t>U-box domain-containing protein OS=Medicago truncatula GN=MTR_6g008170 PE=4 SV=1</t>
  </si>
  <si>
    <t>Ca_00908_v1.0_kabuli</t>
  </si>
  <si>
    <t>Putative uncharacterized protein OS=Oryza sativa subsp. japonica GN=OsJ_31500 PE=4 SV=1</t>
  </si>
  <si>
    <t>Ca_07361_v1.0_kabuli</t>
  </si>
  <si>
    <t>Ca_20430_v1.0_kabuli</t>
  </si>
  <si>
    <t>NAD(P)H-quinone oxidoreductase chain OS=Medicago truncatula GN=MTR_7g075220 PE=4 SV=1</t>
  </si>
  <si>
    <t>Ca_03866_v1.0_kabuli</t>
  </si>
  <si>
    <t>Ca_08352_v1.0_kabuli</t>
  </si>
  <si>
    <t>Nudix hydrolase OS=Medicago truncatula GN=MTR_1g090550 PE=3 SV=1</t>
  </si>
  <si>
    <t>Ca_14417_v1.0_kabuli</t>
  </si>
  <si>
    <t>Ca_25301_v1.0_kabuli</t>
  </si>
  <si>
    <t>Ca_04703_v1.0_kabuli</t>
  </si>
  <si>
    <t>Glutamate 1-semialdehyde aminotransferase OS=Medicago truncatula GN=GSA PE=1 SV=1</t>
  </si>
  <si>
    <t>Ca_13359_v1.0_kabuli</t>
  </si>
  <si>
    <t>Putative uncharacterized protein OS=Medicago truncatula GN=MTR_3g072180 PE=4 SV=1</t>
  </si>
  <si>
    <t>Ca_06460_v1.0_kabuli</t>
  </si>
  <si>
    <t>3-methylcrotonyl-CoA carboxylase OS=Medicago truncatula GN=MTR_4g085890 PE=4 SV=1</t>
  </si>
  <si>
    <t>Ca_13479_v1.0_kabuli</t>
  </si>
  <si>
    <t>Ca_17494_v1.0_kabuli</t>
  </si>
  <si>
    <t>Ca_02994_v1.0_kabuli</t>
  </si>
  <si>
    <t>STAM-binding protein OS=Medicago truncatula GN=MTR_4g121470 PE=4 SV=1</t>
  </si>
  <si>
    <t>Ca_09979_v1.0_kabuli</t>
  </si>
  <si>
    <t>Auxin-induced protein 6B OS=Medicago truncatula GN=MTR_8g076040 PE=4 SV=1</t>
  </si>
  <si>
    <t>Ca_16037_v1.0_kabuli</t>
  </si>
  <si>
    <t>Putative uncharacterized protein OS=Medicago truncatula GN=MTR_8g078100 PE=4 SV=1</t>
  </si>
  <si>
    <t>Ca_26012_v1.0_kabuli</t>
  </si>
  <si>
    <t>Ca_12977_v1.0_kabuli</t>
  </si>
  <si>
    <t>Pattern formation protein EMB30 OS=Medicago truncatula GN=MTR_6g086260 PE=4 SV=1</t>
  </si>
  <si>
    <t>Ca_25631_v1.0_kabuli</t>
  </si>
  <si>
    <t>Ca_27046_v1.0_kabuli</t>
  </si>
  <si>
    <t>Ca_08765_v1.0_kabuli</t>
  </si>
  <si>
    <t>F-box family-6 OS=Medicago truncatula GN=MTR_4g103670 PE=4 SV=1</t>
  </si>
  <si>
    <t>Ca_27783_v1.0_kabuli</t>
  </si>
  <si>
    <t>PGN OS=Medicago truncatula GN=MTR_1g012390 PE=4 SV=1</t>
  </si>
  <si>
    <t>Ca_00499_v1.0_kabuli</t>
  </si>
  <si>
    <t>Putative uncharacterized protein OS=Medicago truncatula GN=MTR_2g019480 PE=4 SV=1</t>
  </si>
  <si>
    <t>Ca_07901_v1.0_kabuli</t>
  </si>
  <si>
    <t>Ca_20289_v1.0_kabuli</t>
  </si>
  <si>
    <t>Ca_10579_v1.0_kabuli</t>
  </si>
  <si>
    <t>Ca_17258_v1.0_kabuli</t>
  </si>
  <si>
    <t>Leucine zipper protein OS=Medicago truncatula GN=MTR_5g073480 PE=4 SV=1</t>
  </si>
  <si>
    <t>Ca_00909_v1.0_kabuli</t>
  </si>
  <si>
    <t>Ca_07362_v1.0_kabuli</t>
  </si>
  <si>
    <t>Ca_20431_v1.0_kabuli</t>
  </si>
  <si>
    <t>Ca_03867_v1.0_kabuli</t>
  </si>
  <si>
    <t>Ca_25302_v1.0_kabuli</t>
  </si>
  <si>
    <t>Ca_04704_v1.0_kabuli</t>
  </si>
  <si>
    <t>Ca_13360_v1.0_kabuli</t>
  </si>
  <si>
    <t>Putative uncharacterized protein OS=Medicago truncatula GN=MTR_3g072170 PE=4 SV=1</t>
  </si>
  <si>
    <t>Ca_23363_v1.0_kabuli</t>
  </si>
  <si>
    <t>Ca_06461_v1.0_kabuli</t>
  </si>
  <si>
    <t>Thioredoxin M-type 3 OS=Medicago truncatula GN=MTR_4g085880 PE=4 SV=1</t>
  </si>
  <si>
    <t>Ca_13480_v1.0_kabuli</t>
  </si>
  <si>
    <t>Ca_02995_v1.0_kabuli</t>
  </si>
  <si>
    <t>Putative uncharacterized protein OS=Medicago truncatula GN=MTR_4g121570 PE=4 SV=1</t>
  </si>
  <si>
    <t>Ca_09980_v1.0_kabuli</t>
  </si>
  <si>
    <t>Endoglucanase OS=Medicago truncatula GN=MTR_8g075990 PE=4 SV=1</t>
  </si>
  <si>
    <t>Ca_16038_v1.0_kabuli</t>
  </si>
  <si>
    <t>Geranylgeranyl-diphosphate synthase OS=Medicago sativa GN=GGPPS PE=2 SV=1</t>
  </si>
  <si>
    <t>Ca_26013_v1.0_kabuli</t>
  </si>
  <si>
    <t>Pentatricopeptide repeat-containing protein OS=Medicago truncatula GN=MTR_8g066250 PE=4 SV=1</t>
  </si>
  <si>
    <t>Ca_12978_v1.0_kabuli</t>
  </si>
  <si>
    <t>Ca_25632_v1.0_kabuli</t>
  </si>
  <si>
    <t>Ca_27047_v1.0_kabuli</t>
  </si>
  <si>
    <t>Ca_25691_v1.0_kabuli</t>
  </si>
  <si>
    <t>Ca_08766_v1.0_kabuli</t>
  </si>
  <si>
    <t>Argininosuccinate synthase OS=Medicago truncatula GN=MTR_4g103680 PE=1 SV=1</t>
  </si>
  <si>
    <t>Ca_00500_v1.0_kabuli</t>
  </si>
  <si>
    <t>Putative uncharacterized protein OS=Vitis vinifera GN=VIT_10s0003g03290 PE=4 SV=1</t>
  </si>
  <si>
    <t>Ca_07902_v1.0_kabuli</t>
  </si>
  <si>
    <t>Ca_20290_v1.0_kabuli</t>
  </si>
  <si>
    <t>Ca_10580_v1.0_kabuli</t>
  </si>
  <si>
    <t>Ca_17259_v1.0_kabuli</t>
  </si>
  <si>
    <t>Leucine zipper protein OS=Medicago truncatula GN=MTR_5g073620 PE=4 SV=1</t>
  </si>
  <si>
    <t>Ca_00910_v1.0_kabuli</t>
  </si>
  <si>
    <t>Ca_07363_v1.0_kabuli</t>
  </si>
  <si>
    <t>Glutathione peroxidase OS=Glycine max PE=3 SV=1</t>
  </si>
  <si>
    <t>Ca_20432_v1.0_kabuli</t>
  </si>
  <si>
    <t>Ca_03868_v1.0_kabuli</t>
  </si>
  <si>
    <t>Ca_08354_v1.0_kabuli</t>
  </si>
  <si>
    <t>Exocyst complex component EXO70 OS=Medicago truncatula GN=MTR_1g090620 PE=4 SV=1</t>
  </si>
  <si>
    <t>Ca_14419_v1.0_kabuli</t>
  </si>
  <si>
    <t>Ca_25303_v1.0_kabuli</t>
  </si>
  <si>
    <t>Putative uncharacterized protein OS=Medicago truncatula GN=MTR_1g045930 PE=4 SV=1</t>
  </si>
  <si>
    <t>Ca_04705_v1.0_kabuli</t>
  </si>
  <si>
    <t>Ca_13361_v1.0_kabuli</t>
  </si>
  <si>
    <t>Ca_23364_v1.0_kabuli</t>
  </si>
  <si>
    <t>Ca_06462_v1.0_kabuli</t>
  </si>
  <si>
    <t>Ca_13481_v1.0_kabuli</t>
  </si>
  <si>
    <t>Pentatricopeptide repeat-containing protein (Fragment) OS=Medicago truncatula GN=MTR_072s1012 PE=4 SV=1</t>
  </si>
  <si>
    <t>Ca_02996_v1.0_kabuli</t>
  </si>
  <si>
    <t>Medium-chain-fatty-acid--CoA ligase OS=Triticum urartu GN=TRIUR3_27598 PE=4 SV=1</t>
  </si>
  <si>
    <t>Ca_09981_v1.0_kabuli</t>
  </si>
  <si>
    <t>Ca_16039_v1.0_kabuli</t>
  </si>
  <si>
    <t>Ca_26014_v1.0_kabuli</t>
  </si>
  <si>
    <t>Translin-associated protein X OS=Medicago truncatula GN=MTR_8g066180 PE=4 SV=1</t>
  </si>
  <si>
    <t>Ca_25633_v1.0_kabuli</t>
  </si>
  <si>
    <t>Ca_25692_v1.0_kabuli</t>
  </si>
  <si>
    <t>Ca_08767_v1.0_kabuli</t>
  </si>
  <si>
    <t>Ca_25572_v1.0_kabuli</t>
  </si>
  <si>
    <t>Ca_00501_v1.0_kabuli</t>
  </si>
  <si>
    <t>Putative uncharacterized protein OS=Medicago truncatula GN=MTR_2g019510 PE=4 SV=1</t>
  </si>
  <si>
    <t>Ca_07903_v1.0_kabuli</t>
  </si>
  <si>
    <t>Ca_20291_v1.0_kabuli</t>
  </si>
  <si>
    <t>Ca_10581_v1.0_kabuli</t>
  </si>
  <si>
    <t>Ca_17260_v1.0_kabuli</t>
  </si>
  <si>
    <t>Exocyst complex component OS=Medicago truncatula GN=MTR_5g073630 PE=4 SV=1</t>
  </si>
  <si>
    <t>Ca_00911_v1.0_kabuli</t>
  </si>
  <si>
    <t>Cohesin subunit SA-3 OS=Medicago truncatula GN=MTR_118s0007 PE=4 SV=1</t>
  </si>
  <si>
    <t>Ca_07364_v1.0_kabuli</t>
  </si>
  <si>
    <t>Ca_20433_v1.0_kabuli</t>
  </si>
  <si>
    <t>Ca_04277_v1.0_kabuli</t>
  </si>
  <si>
    <t>Nuclear receptor corepressor OS=Medicago truncatula GN=MTR_136s0031 PE=4 SV=1</t>
  </si>
  <si>
    <t>Ca_08355_v1.0_kabuli</t>
  </si>
  <si>
    <t>Heat shock protein OS=Medicago truncatula GN=MTR_1g090640 PE=4 SV=1</t>
  </si>
  <si>
    <t>Ca_14420_v1.0_kabuli</t>
  </si>
  <si>
    <t>Ca_25304_v1.0_kabuli</t>
  </si>
  <si>
    <t>Ca_04706_v1.0_kabuli</t>
  </si>
  <si>
    <t>Putative uncharacterized protein OS=Medicago truncatula GN=MTR_3g118020 PE=4 SV=1</t>
  </si>
  <si>
    <t>Ca_13362_v1.0_kabuli</t>
  </si>
  <si>
    <t>Putative uncharacterized protein OS=Medicago truncatula GN=MTR_3g072120 PE=4 SV=1</t>
  </si>
  <si>
    <t>Ca_23509_v1.0_kabuli</t>
  </si>
  <si>
    <t>Ca_06463_v1.0_kabuli</t>
  </si>
  <si>
    <t>Senescence-induced receptor-like serine/threonine-protein kinase OS=Medicago truncatula GN=MTR_4g085810 PE=4 SV=1</t>
  </si>
  <si>
    <t>Ca_13482_v1.0_kabuli</t>
  </si>
  <si>
    <t>Glycosyl transferases-like protein OS=Medicago truncatula GN=MTR_4g069840 PE=4 SV=1</t>
  </si>
  <si>
    <t>Ca_17497_v1.0_kabuli</t>
  </si>
  <si>
    <t>Auxin-induced SAUR-like protein OS=Medicago truncatula GN=MTR_4g072480 PE=4 SV=1</t>
  </si>
  <si>
    <t>Ca_02997_v1.0_kabuli</t>
  </si>
  <si>
    <t>Ca_09982_v1.0_kabuli</t>
  </si>
  <si>
    <t>Ca_16040_v1.0_kabuli</t>
  </si>
  <si>
    <t>Transcription factor bZIP OS=Medicago sativa GN=ZIP PE=2 SV=1</t>
  </si>
  <si>
    <t>Ca_26015_v1.0_kabuli</t>
  </si>
  <si>
    <t>D-aminoacyl-tRNA deacylase OS=Medicago truncatula GN=MTR_8g066120 PE=4 SV=1</t>
  </si>
  <si>
    <t>Ca_12980_v1.0_kabuli</t>
  </si>
  <si>
    <t>SST1-like protein OS=Pisum sativum PE=2 SV=1</t>
  </si>
  <si>
    <t>Ca_27484_v1.0_kabuli</t>
  </si>
  <si>
    <t>Ca_27565_v1.0_kabuli</t>
  </si>
  <si>
    <t>Ca_25693_v1.0_kabuli</t>
  </si>
  <si>
    <t>Ca_08768_v1.0_kabuli</t>
  </si>
  <si>
    <t>WD repeat-containing protein OS=Medicago truncatula GN=MTR_4g103760 PE=4 SV=1</t>
  </si>
  <si>
    <t>Ca_25573_v1.0_kabuli</t>
  </si>
  <si>
    <t>Ca_00502_v1.0_kabuli</t>
  </si>
  <si>
    <t>Mannosyl-oligosaccharide 1,2-alpha-mannosidase OS=Medicago truncatula GN=MTR_2g019520 PE=4 SV=1</t>
  </si>
  <si>
    <t>Ca_07904_v1.0_kabuli</t>
  </si>
  <si>
    <t>Ca_20292_v1.0_kabuli</t>
  </si>
  <si>
    <t>Ca_10582_v1.0_kabuli</t>
  </si>
  <si>
    <t>Ca_17261_v1.0_kabuli</t>
  </si>
  <si>
    <t>Ca_00912_v1.0_kabuli</t>
  </si>
  <si>
    <t>NPL4-like protein OS=Medicago truncatula GN=MTR_118s0004 PE=4 SV=1</t>
  </si>
  <si>
    <t>Ca_07365_v1.0_kabuli</t>
  </si>
  <si>
    <t>Ca_20434_v1.0_kabuli</t>
  </si>
  <si>
    <t>Ca_04278_v1.0_kabuli</t>
  </si>
  <si>
    <t>RNA pseudourine synthase OS=Medicago truncatula GN=MTR_136s0030 PE=3 SV=1</t>
  </si>
  <si>
    <t>Ca_08356_v1.0_kabuli</t>
  </si>
  <si>
    <t>Ca_14421_v1.0_kabuli</t>
  </si>
  <si>
    <t>Ca_25305_v1.0_kabuli</t>
  </si>
  <si>
    <t>Ca_04707_v1.0_kabuli</t>
  </si>
  <si>
    <t>Aquaporin PIP22 OS=Medicago truncatula GN=MTR_3g118010 PE=3 SV=1</t>
  </si>
  <si>
    <t>Ca_13363_v1.0_kabuli</t>
  </si>
  <si>
    <t>Sodium-coupled neutral amino acid transporter OS=Medicago truncatula GN=MTR_3g072110 PE=4 SV=1</t>
  </si>
  <si>
    <t>Ca_23510_v1.0_kabuli</t>
  </si>
  <si>
    <t>Ca_06464_v1.0_kabuli</t>
  </si>
  <si>
    <t>PI-PLC X domain-containing protein OS=Medicago truncatula GN=MTR_4g085800 PE=4 SV=1</t>
  </si>
  <si>
    <t>Ca_13483_v1.0_kabuli</t>
  </si>
  <si>
    <t>Ca_17498_v1.0_kabuli</t>
  </si>
  <si>
    <t>Auxin-induced protein-like protein OS=Medicago truncatula GN=MTR_4g072740 PE=4 SV=1</t>
  </si>
  <si>
    <t>Ca_02998_v1.0_kabuli</t>
  </si>
  <si>
    <t>Calmodulin-binding transcription activator OS=Medicago truncatula GN=MTR_4g121840 PE=4 SV=1</t>
  </si>
  <si>
    <t>Ca_09983_v1.0_kabuli</t>
  </si>
  <si>
    <t>Ca_16041_v1.0_kabuli</t>
  </si>
  <si>
    <t>Putative uncharacterized protein OS=Medicago truncatula GN=MTR_5g077780 PE=4 SV=1</t>
  </si>
  <si>
    <t>Ca_12981_v1.0_kabuli</t>
  </si>
  <si>
    <t>Extensin-like protein OS=Medicago truncatula GN=MTR_6g086120 PE=4 SV=1</t>
  </si>
  <si>
    <t>Ca_25694_v1.0_kabuli</t>
  </si>
  <si>
    <t>Ca_08769_v1.0_kabuli</t>
  </si>
  <si>
    <t>Ca_25574_v1.0_kabuli</t>
  </si>
  <si>
    <t>Ca_00503_v1.0_kabuli</t>
  </si>
  <si>
    <t>Potassium channel OS=Medicago truncatula GN=MTR_2g019530 PE=4 SV=1</t>
  </si>
  <si>
    <t>Ca_07905_v1.0_kabuli</t>
  </si>
  <si>
    <t>Ca_20293_v1.0_kabuli</t>
  </si>
  <si>
    <t>Ca_10583_v1.0_kabuli</t>
  </si>
  <si>
    <t>Ca_00913_v1.0_kabuli</t>
  </si>
  <si>
    <t>Peroxidase OS=Medicago truncatula GN=MTR_118s0001 PE=3 SV=1</t>
  </si>
  <si>
    <t>Ca_07366_v1.0_kabuli</t>
  </si>
  <si>
    <t>Ca_20641_v1.0_kabuli</t>
  </si>
  <si>
    <t>Ca_04279_v1.0_kabuli</t>
  </si>
  <si>
    <t>Putative uncharacterized protein OS=Medicago truncatula GN=MTR_136s0028 PE=4 SV=1</t>
  </si>
  <si>
    <t>Ca_08357_v1.0_kabuli</t>
  </si>
  <si>
    <t>Ca_25306_v1.0_kabuli</t>
  </si>
  <si>
    <t>Putative uncharacterized protein OS=Vitis vinifera GN=VIT_05s0094g01120 PE=4 SV=1</t>
  </si>
  <si>
    <t>Ca_04708_v1.0_kabuli</t>
  </si>
  <si>
    <t>Ca_13364_v1.0_kabuli</t>
  </si>
  <si>
    <t>Ca_23511_v1.0_kabuli</t>
  </si>
  <si>
    <t>Ca_06465_v1.0_kabuli</t>
  </si>
  <si>
    <t>U-box domain-containing protein OS=Medicago truncatula GN=MTR_4g085720 PE=4 SV=1</t>
  </si>
  <si>
    <t>Ca_13484_v1.0_kabuli</t>
  </si>
  <si>
    <t>Ca_17499_v1.0_kabuli</t>
  </si>
  <si>
    <t>Auxin-induced protein 6B OS=Medicago truncatula GN=MTR_4g072240 PE=4 SV=1</t>
  </si>
  <si>
    <t>Ca_02999_v1.0_kabuli</t>
  </si>
  <si>
    <t>GTP-binding protein SAR1A OS=Medicago truncatula GN=MTR_2g034640 PE=2 SV=1</t>
  </si>
  <si>
    <t>Ca_09984_v1.0_kabuli</t>
  </si>
  <si>
    <t>Ca_16042_v1.0_kabuli</t>
  </si>
  <si>
    <t>Putative uncharacterized protein OS=Medicago truncatula GN=MTR_5g077840 PE=4 SV=1</t>
  </si>
  <si>
    <t>Ca_26017_v1.0_kabuli</t>
  </si>
  <si>
    <t>Phosphatidylinositol kinase family-like protein OS=Medicago truncatula GN=MTR_8g066090 PE=4 SV=1</t>
  </si>
  <si>
    <t>Ca_12982_v1.0_kabuli</t>
  </si>
  <si>
    <t>Serine incorporator OS=Medicago truncatula GN=MTR_6g086060 PE=4 SV=1</t>
  </si>
  <si>
    <t>Ca_27486_v1.0_kabuli</t>
  </si>
  <si>
    <t>Ca_27954_v1.0_kabuli</t>
  </si>
  <si>
    <t>Ca_25695_v1.0_kabuli</t>
  </si>
  <si>
    <t>Ca_08770_v1.0_kabuli</t>
  </si>
  <si>
    <t>Nucleolar protein OS=Medicago truncatula GN=MTR_4g103790 PE=2 SV=1</t>
  </si>
  <si>
    <t>Ca_25575_v1.0_kabuli</t>
  </si>
  <si>
    <t>Ca_00504_v1.0_kabuli</t>
  </si>
  <si>
    <t>Putative uncharacterized protein OS=Medicago truncatula GN=MTR_2g019600 PE=4 SV=1</t>
  </si>
  <si>
    <t>Ca_07906_v1.0_kabuli</t>
  </si>
  <si>
    <t>Nuclear transcription factor Y subunit B13 OS=Medicago truncatula GN=NF-YB13 PE=2 SV=1</t>
  </si>
  <si>
    <t>Ca_20294_v1.0_kabuli</t>
  </si>
  <si>
    <t>Ca_10584_v1.0_kabuli</t>
  </si>
  <si>
    <t>Ca_17263_v1.0_kabuli</t>
  </si>
  <si>
    <t>Leucine zipper protein OS=Medicago truncatula GN=MTR_5g073900 PE=4 SV=1</t>
  </si>
  <si>
    <t>Ca_00914_v1.0_kabuli</t>
  </si>
  <si>
    <t>Rac GTPase activating protein OS=Medicago truncatula GN=MTR_118s0026 PE=4 SV=1</t>
  </si>
  <si>
    <t>Ca_07367_v1.0_kabuli</t>
  </si>
  <si>
    <t>Ca_20642_v1.0_kabuli</t>
  </si>
  <si>
    <t>Ca_04280_v1.0_kabuli</t>
  </si>
  <si>
    <t>Ca_08358_v1.0_kabuli</t>
  </si>
  <si>
    <t>Ca_25307_v1.0_kabuli</t>
  </si>
  <si>
    <t>Ca_04709_v1.0_kabuli</t>
  </si>
  <si>
    <t>Ca_13365_v1.0_kabuli</t>
  </si>
  <si>
    <t>Cys-rich domain protein OS=Medicago truncatula GN=MTR_3g072040 PE=4 SV=1</t>
  </si>
  <si>
    <t>Ca_23512_v1.0_kabuli</t>
  </si>
  <si>
    <t>Ca_06466_v1.0_kabuli</t>
  </si>
  <si>
    <t>Ca_13485_v1.0_kabuli</t>
  </si>
  <si>
    <t>Coatomer subunit beta&amp;apos;-2 OS=Medicago truncatula GN=MTR_4g014050 PE=4 SV=1</t>
  </si>
  <si>
    <t>Ca_17500_v1.0_kabuli</t>
  </si>
  <si>
    <t>Auxin-induced protein-like protein OS=Medicago truncatula GN=MTR_4g072330 PE=4 SV=1</t>
  </si>
  <si>
    <t>Ca_03000_v1.0_kabuli</t>
  </si>
  <si>
    <t>Ca_09985_v1.0_kabuli</t>
  </si>
  <si>
    <t>Thymus-specific serine protease OS=Medicago truncatula GN=MTR_8g076210 PE=4 SV=1</t>
  </si>
  <si>
    <t>Ca_16043_v1.0_kabuli</t>
  </si>
  <si>
    <t>GRAS family transcription factor OS=Medicago truncatula GN=MTR_8g077940 PE=4 SV=1</t>
  </si>
  <si>
    <t>Ca_26018_v1.0_kabuli</t>
  </si>
  <si>
    <t>Ca_12983_v1.0_kabuli</t>
  </si>
  <si>
    <t>Arf-GAP domain and FG repeats-containing protein OS=Medicago truncatula GN=MTR_6g086050 PE=4 SV=1</t>
  </si>
  <si>
    <t>Ca_21061_v1.0_kabuli</t>
  </si>
  <si>
    <t>Ca_26827_v1.0_kabuli</t>
  </si>
  <si>
    <t>Ca_25696_v1.0_kabuli</t>
  </si>
  <si>
    <t>Ca_08771_v1.0_kabuli</t>
  </si>
  <si>
    <t>Adenylate kinase B OS=Medicago truncatula GN=MTR_4g103800 PE=1 SV=1</t>
  </si>
  <si>
    <t>Ca_25576_v1.0_kabuli</t>
  </si>
  <si>
    <t>Ca_00505_v1.0_kabuli</t>
  </si>
  <si>
    <t>Ca_07907_v1.0_kabuli</t>
  </si>
  <si>
    <t>Ca_20295_v1.0_kabuli</t>
  </si>
  <si>
    <t>Ca_10585_v1.0_kabuli</t>
  </si>
  <si>
    <t>Ca_17264_v1.0_kabuli</t>
  </si>
  <si>
    <t>Ca_00915_v1.0_kabuli</t>
  </si>
  <si>
    <t>Putative uncharacterized protein OS=Medicago truncatula GN=MTR_118s0027 PE=4 SV=1</t>
  </si>
  <si>
    <t>Ca_20643_v1.0_kabuli</t>
  </si>
  <si>
    <t>tRNA guanosine-2&amp;apos;-O-methyltransferase OS=Medicago truncatula GN=MTR_7g012240 PE=4 SV=1</t>
  </si>
  <si>
    <t>Ca_04281_v1.0_kabuli</t>
  </si>
  <si>
    <t>Beta-taxilin OS=Medicago truncatula GN=MTR_1g095640 PE=4 SV=1</t>
  </si>
  <si>
    <t>Ca_08359_v1.0_kabuli</t>
  </si>
  <si>
    <t>Ca_25308_v1.0_kabuli</t>
  </si>
  <si>
    <t>Ca_04710_v1.0_kabuli</t>
  </si>
  <si>
    <t>Farnesylated protein (ATFP6) OS=Medicago truncatula GN=MTR_3g117890 PE=4 SV=1</t>
  </si>
  <si>
    <t>Ca_13366_v1.0_kabuli</t>
  </si>
  <si>
    <t>Wound-induced protein OS=Medicago truncatula GN=MTR_3g072030 PE=4 SV=1</t>
  </si>
  <si>
    <t>Ca_23513_v1.0_kabuli</t>
  </si>
  <si>
    <t>Ca_06467_v1.0_kabuli</t>
  </si>
  <si>
    <t>RING finger protein OS=Medicago truncatula GN=MTR_4g085630 PE=4 SV=1</t>
  </si>
  <si>
    <t>Ca_13486_v1.0_kabuli</t>
  </si>
  <si>
    <t>Ca_17501_v1.0_kabuli</t>
  </si>
  <si>
    <t>Auxin-induced protein 6B OS=Medicago truncatula GN=MTR_4g072640 PE=4 SV=1</t>
  </si>
  <si>
    <t>Ca_03001_v1.0_kabuli</t>
  </si>
  <si>
    <t>Dihydrolipoyl dehydrogenase OS=Medicago truncatula GN=MTR_4g121880 PE=3 SV=1</t>
  </si>
  <si>
    <t>Ca_09986_v1.0_kabuli</t>
  </si>
  <si>
    <t>Putative uncharacterized protein OS=Medicago truncatula GN=MTR_8g076220 PE=4 SV=1</t>
  </si>
  <si>
    <t>Ca_16044_v1.0_kabuli</t>
  </si>
  <si>
    <t>Zinc finger protein OS=Medicago truncatula GN=MTR_8g077920 PE=4 SV=1</t>
  </si>
  <si>
    <t>Ca_26166_v1.0_kabuli</t>
  </si>
  <si>
    <t>Ca_21062_v1.0_kabuli</t>
  </si>
  <si>
    <t>Ca_25817_v1.0_kabuli</t>
  </si>
  <si>
    <t>Ca_08772_v1.0_kabuli</t>
  </si>
  <si>
    <t>Cyclin dependent kinase OS=Medicago truncatula GN=MTR_4g103810 PE=4 SV=1</t>
  </si>
  <si>
    <t>Ca_25577_v1.0_kabuli</t>
  </si>
  <si>
    <t>Ca_00506_v1.0_kabuli</t>
  </si>
  <si>
    <t>La-related protein OS=Medicago truncatula GN=MTR_2g019620 PE=2 SV=1</t>
  </si>
  <si>
    <t>Ca_07908_v1.0_kabuli</t>
  </si>
  <si>
    <t>Ca_20296_v1.0_kabuli</t>
  </si>
  <si>
    <t>Ca_10586_v1.0_kabuli</t>
  </si>
  <si>
    <t>Ca_17265_v1.0_kabuli</t>
  </si>
  <si>
    <t>Ca_00916_v1.0_kabuli</t>
  </si>
  <si>
    <t>Ca_07369_v1.0_kabuli</t>
  </si>
  <si>
    <t>Ca_20644_v1.0_kabuli</t>
  </si>
  <si>
    <t>Ca_04282_v1.0_kabuli</t>
  </si>
  <si>
    <t>Putative uncharacterized protein OS=Medicago truncatula GN=MTR_1g095730 PE=4 SV=1</t>
  </si>
  <si>
    <t>Ca_08360_v1.0_kabuli</t>
  </si>
  <si>
    <t>Ca_14425_v1.0_kabuli</t>
  </si>
  <si>
    <t>Predicted protein OS=Populus trichocarpa GN=POPTRDRAFT_576514 PE=2 SV=1</t>
  </si>
  <si>
    <t>Ca_26229_v1.0_kabuli</t>
  </si>
  <si>
    <t>Putative uncharacterized protein OS=Vitis vinifera GN=VITISV_030060 PE=4 SV=1</t>
  </si>
  <si>
    <t>Ca_04711_v1.0_kabuli</t>
  </si>
  <si>
    <t>Receptor-like protein kinase OS=Medicago truncatula GN=MTR_3g117850 PE=4 SV=1</t>
  </si>
  <si>
    <t>Ca_13367_v1.0_kabuli</t>
  </si>
  <si>
    <t>Ca_23514_v1.0_kabuli</t>
  </si>
  <si>
    <t>Ca_06468_v1.0_kabuli</t>
  </si>
  <si>
    <t>Caffeoyl-CoA O-methyltransferase OS=Medicago truncatula GN=MTR_4g085590 PE=1 SV=1</t>
  </si>
  <si>
    <t>Ca_13487_v1.0_kabuli</t>
  </si>
  <si>
    <t>Ca_17502_v1.0_kabuli</t>
  </si>
  <si>
    <t>Ca_03002_v1.0_kabuli</t>
  </si>
  <si>
    <t>Serine/threonine protein phosphatase 4 regulatory subunit OS=Medicago truncatula GN=MTR_4g121890 PE=4 SV=1</t>
  </si>
  <si>
    <t>Ca_09987_v1.0_kabuli</t>
  </si>
  <si>
    <t>Ca_16045_v1.0_kabuli</t>
  </si>
  <si>
    <t>Putative uncharacterized protein OS=Medicago truncatula GN=MTR_8g077890 PE=3 SV=1</t>
  </si>
  <si>
    <t>Ca_26167_v1.0_kabuli</t>
  </si>
  <si>
    <t>Ca_12985_v1.0_kabuli</t>
  </si>
  <si>
    <t>Ca_21063_v1.0_kabuli</t>
  </si>
  <si>
    <t>Ca_26829_v1.0_kabuli</t>
  </si>
  <si>
    <t>Ca_25818_v1.0_kabuli</t>
  </si>
  <si>
    <t>Ca_08773_v1.0_kabuli</t>
  </si>
  <si>
    <t>Putative uncharacterized protein OS=Medicago truncatula GN=MTR_4g103840 PE=4 SV=1</t>
  </si>
  <si>
    <t>Ca_25578_v1.0_kabuli</t>
  </si>
  <si>
    <t>Ca_00507_v1.0_kabuli</t>
  </si>
  <si>
    <t>Phospho-N-acetylmuramoyl-pentapeptide-transferase OS=Medicago truncatula GN=MTR_2g019630 PE=4 SV=1</t>
  </si>
  <si>
    <t>Ca_07909_v1.0_kabuli</t>
  </si>
  <si>
    <t>Putative 14-kDa proline-rich protein OS=Cicer arietinum PE=2 SV=1</t>
  </si>
  <si>
    <t>Ca_20297_v1.0_kabuli</t>
  </si>
  <si>
    <t>Ca_10587_v1.0_kabuli</t>
  </si>
  <si>
    <t>Ca_17266_v1.0_kabuli</t>
  </si>
  <si>
    <t>L.esculentum protein with leucine zipper OS=Medicago truncatula GN=MTR_3g036750 PE=4 SV=1</t>
  </si>
  <si>
    <t>Ca_00917_v1.0_kabuli</t>
  </si>
  <si>
    <t>Ca_07370_v1.0_kabuli</t>
  </si>
  <si>
    <t>Ca_20645_v1.0_kabuli</t>
  </si>
  <si>
    <t>DSBA-like thioredoxin domain containing protein OS=Medicago truncatula GN=MTR_7g016650 PE=2 SV=1</t>
  </si>
  <si>
    <t>Ca_04283_v1.0_kabuli</t>
  </si>
  <si>
    <t>IQ domain-containing protein OS=Medicago truncatula GN=MTR_1g095740 PE=4 SV=1</t>
  </si>
  <si>
    <t>Ca_08361_v1.0_kabuli</t>
  </si>
  <si>
    <t>Ca_26230_v1.0_kabuli</t>
  </si>
  <si>
    <t>Ca_04712_v1.0_kabuli</t>
  </si>
  <si>
    <t>MCM10-like protein OS=Medicago truncatula GN=MTR_3g117880 PE=4 SV=1</t>
  </si>
  <si>
    <t>Ca_13368_v1.0_kabuli</t>
  </si>
  <si>
    <t>Cation proton exchanger OS=Medicago truncatula GN=MTR_3g071990 PE=4 SV=1</t>
  </si>
  <si>
    <t>Ca_23515_v1.0_kabuli</t>
  </si>
  <si>
    <t>Ca_06469_v1.0_kabuli</t>
  </si>
  <si>
    <t>40S ribosomal protein S16-1 OS=Medicago truncatula GN=MTR_4g085580 PE=2 SV=1</t>
  </si>
  <si>
    <t>Ca_13488_v1.0_kabuli</t>
  </si>
  <si>
    <t>Ca_17503_v1.0_kabuli</t>
  </si>
  <si>
    <t>Ca_03003_v1.0_kabuli</t>
  </si>
  <si>
    <t>Putative uncharacterized protein OS=Medicago truncatula GN=MTR_4g121900 PE=4 SV=1</t>
  </si>
  <si>
    <t>Ca_09988_v1.0_kabuli</t>
  </si>
  <si>
    <t>Coiled-coil domain-containing protein 90B OS=Medicago truncatula GN=MTR_8g076260 PE=4 SV=1</t>
  </si>
  <si>
    <t>Ca_16046_v1.0_kabuli</t>
  </si>
  <si>
    <t>Ca_26168_v1.0_kabuli</t>
  </si>
  <si>
    <t>Ca_12986_v1.0_kabuli</t>
  </si>
  <si>
    <t>Ca_21064_v1.0_kabuli</t>
  </si>
  <si>
    <t>Ca_26830_v1.0_kabuli</t>
  </si>
  <si>
    <t>Ca_25819_v1.0_kabuli</t>
  </si>
  <si>
    <t>Ataxin-3-like protein OS=Medicago truncatula GN=MTR_4g014710 PE=4 SV=1</t>
  </si>
  <si>
    <t>Ca_08774_v1.0_kabuli</t>
  </si>
  <si>
    <t>Lysine/histidine transporter OS=Medicago truncatula GN=MTR_4g103890 PE=4 SV=1</t>
  </si>
  <si>
    <t>Ca_25579_v1.0_kabuli</t>
  </si>
  <si>
    <t>Ca_00508_v1.0_kabuli</t>
  </si>
  <si>
    <t>Cytochrome P450 monooxygenase CYP710A15 OS=Medicago truncatula GN=CYP710A15 PE=2 SV=1</t>
  </si>
  <si>
    <t>Ca_07910_v1.0_kabuli</t>
  </si>
  <si>
    <t>RNA (Guanine-9-)-methyltransferase domain-containing protein OS=Medicago truncatula GN=MTR_2g027010 PE=4 SV=1</t>
  </si>
  <si>
    <t>Ca_20298_v1.0_kabuli</t>
  </si>
  <si>
    <t>Ca_10588_v1.0_kabuli</t>
  </si>
  <si>
    <t>Ca_17267_v1.0_kabuli</t>
  </si>
  <si>
    <t>Ca_00918_v1.0_kabuli</t>
  </si>
  <si>
    <t>Ca_07371_v1.0_kabuli</t>
  </si>
  <si>
    <t>Ca_20646_v1.0_kabuli</t>
  </si>
  <si>
    <t>RCC1 and BTB domain-containing protein OS=Medicago truncatula GN=MTR_7g016640 PE=4 SV=1</t>
  </si>
  <si>
    <t>Ca_04284_v1.0_kabuli</t>
  </si>
  <si>
    <t>Mitochondrial glutamate carrier OS=Medicago truncatula GN=MTR_1g095780 PE=3 SV=1</t>
  </si>
  <si>
    <t>Ca_08362_v1.0_kabuli</t>
  </si>
  <si>
    <t>Ca_26231_v1.0_kabuli</t>
  </si>
  <si>
    <t>Ca_04713_v1.0_kabuli</t>
  </si>
  <si>
    <t>Beta-galactosidase OS=Medicago truncatula GN=MTR_3g117840 PE=3 SV=1</t>
  </si>
  <si>
    <t>Ca_13369_v1.0_kabuli</t>
  </si>
  <si>
    <t>Arogenate dehydrogenase OS=Medicago truncatula GN=MTR_3g071980 PE=4 SV=1</t>
  </si>
  <si>
    <t>Ca_23516_v1.0_kabuli</t>
  </si>
  <si>
    <t>Ca_06470_v1.0_kabuli</t>
  </si>
  <si>
    <t>Ca_17504_v1.0_kabuli</t>
  </si>
  <si>
    <t>Auxin-induced protein-like protein OS=Medicago truncatula GN=MTR_4g072580 PE=4 SV=1</t>
  </si>
  <si>
    <t>Ca_03004_v1.0_kabuli</t>
  </si>
  <si>
    <t>Ca_16047_v1.0_kabuli</t>
  </si>
  <si>
    <t>Ca_26169_v1.0_kabuli</t>
  </si>
  <si>
    <t>Uncharacterized protein OS=Solanum tuberosum GN=PGSC0003DMG400027081 PE=4 SV=1</t>
  </si>
  <si>
    <t>Ca_12987_v1.0_kabuli</t>
  </si>
  <si>
    <t>Ca_21065_v1.0_kabuli</t>
  </si>
  <si>
    <t>Ca_25820_v1.0_kabuli</t>
  </si>
  <si>
    <t>Ca_08775_v1.0_kabuli</t>
  </si>
  <si>
    <t>Glyceraldehyde-3-phosphate dehydrogenase OS=Medicago truncatula GN=MTR_4g103920 PE=1 SV=1</t>
  </si>
  <si>
    <t>Ca_27844_v1.0_kabuli</t>
  </si>
  <si>
    <t>Ca_00509_v1.0_kabuli</t>
  </si>
  <si>
    <t>Ca_07911_v1.0_kabuli</t>
  </si>
  <si>
    <t>HEAT OS=Medicago truncatula GN=MTR_2g027090 PE=4 SV=1</t>
  </si>
  <si>
    <t>Ca_20299_v1.0_kabuli</t>
  </si>
  <si>
    <t>Ca_10589_v1.0_kabuli</t>
  </si>
  <si>
    <t>Ca_17268_v1.0_kabuli</t>
  </si>
  <si>
    <t>Ca_00919_v1.0_kabuli</t>
  </si>
  <si>
    <t>Ca_07372_v1.0_kabuli</t>
  </si>
  <si>
    <t>Ca_20647_v1.0_kabuli</t>
  </si>
  <si>
    <t>MADS-box protein OS=Medicago truncatula GN=MTR_7g016630 PE=3 SV=1</t>
  </si>
  <si>
    <t>Ca_04285_v1.0_kabuli</t>
  </si>
  <si>
    <t>DEAD-box ATP-dependent RNA helicase OS=Medicago truncatula GN=MTR_1g095810 PE=4 SV=1</t>
  </si>
  <si>
    <t>Ca_08363_v1.0_kabuli</t>
  </si>
  <si>
    <t>Ca_14428_v1.0_kabuli</t>
  </si>
  <si>
    <t>Ca_26232_v1.0_kabuli</t>
  </si>
  <si>
    <t>DNA binding protein, putative OS=Ricinus communis GN=RCOM_0492430 PE=4 SV=1</t>
  </si>
  <si>
    <t>Ca_04714_v1.0_kabuli</t>
  </si>
  <si>
    <t>Ca_13370_v1.0_kabuli</t>
  </si>
  <si>
    <t>Chloroplast lumen common protein family OS=Medicago truncatula GN=MTR_3g071970 PE=4 SV=1</t>
  </si>
  <si>
    <t>Ca_23517_v1.0_kabuli</t>
  </si>
  <si>
    <t>Ca_13490_v1.0_kabuli</t>
  </si>
  <si>
    <t>Ca_17505_v1.0_kabuli</t>
  </si>
  <si>
    <t>Ca_03005_v1.0_kabuli</t>
  </si>
  <si>
    <t>Putative uncharacterized protein OS=Medicago truncatula GN=MTR_4g121920 PE=4 SV=1</t>
  </si>
  <si>
    <t>Ca_09990_v1.0_kabuli</t>
  </si>
  <si>
    <t>Ferulate 5-hydroxylase OS=Medicago truncatula GN=MTR_8g076290 PE=3 SV=1</t>
  </si>
  <si>
    <t>Ca_16048_v1.0_kabuli</t>
  </si>
  <si>
    <t>Receptor protein kinase PERK1 OS=Medicago truncatula GN=MTR_8g077850 PE=4 SV=1</t>
  </si>
  <si>
    <t>Ca_26170_v1.0_kabuli</t>
  </si>
  <si>
    <t>Ca_12988_v1.0_kabuli</t>
  </si>
  <si>
    <t>Nudix hydrolase OS=Medicago truncatula GN=MTR_6g086510 PE=4 SV=1</t>
  </si>
  <si>
    <t>Ca_23792_v1.0_kabuli</t>
  </si>
  <si>
    <t>Ca_25821_v1.0_kabuli</t>
  </si>
  <si>
    <t>Defective in exine formation OS=Medicago truncatula GN=MTR_4g014960 PE=4 SV=1</t>
  </si>
  <si>
    <t>Ca_08776_v1.0_kabuli</t>
  </si>
  <si>
    <t>Ca_27845_v1.0_kabuli</t>
  </si>
  <si>
    <t>Ca_00510_v1.0_kabuli</t>
  </si>
  <si>
    <t>60S ribosomal protein L18a OS=Populus trichocarpa PE=2 SV=1</t>
  </si>
  <si>
    <t>Ca_07912_v1.0_kabuli</t>
  </si>
  <si>
    <t>Ca_20300_v1.0_kabuli</t>
  </si>
  <si>
    <t>Nuclear transcription factor Y subunit B18 OS=Medicago truncatula GN=NF-YB18 PE=2 SV=1</t>
  </si>
  <si>
    <t>Ca_10590_v1.0_kabuli</t>
  </si>
  <si>
    <t>Ca_17269_v1.0_kabuli</t>
  </si>
  <si>
    <t>Uncharacterized protein OS=Prunus persica GN=PRUPE_ppa002780mg PE=4 SV=1</t>
  </si>
  <si>
    <t>Ca_00920_v1.0_kabuli</t>
  </si>
  <si>
    <t>Ca_07373_v1.0_kabuli</t>
  </si>
  <si>
    <t>Ca_04286_v1.0_kabuli</t>
  </si>
  <si>
    <t>Ca_08364_v1.0_kabuli</t>
  </si>
  <si>
    <t>Ca_14429_v1.0_kabuli</t>
  </si>
  <si>
    <t>Ca_04715_v1.0_kabuli</t>
  </si>
  <si>
    <t>Ca_23518_v1.0_kabuli</t>
  </si>
  <si>
    <t>Ca_06472_v1.0_kabuli</t>
  </si>
  <si>
    <t>Ca_13491_v1.0_kabuli</t>
  </si>
  <si>
    <t>Ca_17506_v1.0_kabuli</t>
  </si>
  <si>
    <t>Auxin-induced protein 6B OS=Medicago truncatula GN=MTR_4g072500 PE=4 SV=1</t>
  </si>
  <si>
    <t>Ca_03006_v1.0_kabuli</t>
  </si>
  <si>
    <t>Ca_09991_v1.0_kabuli</t>
  </si>
  <si>
    <t>GATA transcription factor OS=Medicago truncatula GN=MTR_8g076340 PE=4 SV=1</t>
  </si>
  <si>
    <t>Ca_16049_v1.0_kabuli</t>
  </si>
  <si>
    <t>Putative uncharacterized protein OS=Medicago truncatula GN=MTR_8g077830 PE=4 SV=1</t>
  </si>
  <si>
    <t>Ca_26171_v1.0_kabuli</t>
  </si>
  <si>
    <t>Ca_12989_v1.0_kabuli</t>
  </si>
  <si>
    <t>Ca_23793_v1.0_kabuli</t>
  </si>
  <si>
    <t>Ca_25822_v1.0_kabuli</t>
  </si>
  <si>
    <t>Putative uncharacterized protein OS=Medicago truncatula GN=MTR_4g015010 PE=4 SV=1</t>
  </si>
  <si>
    <t>Ca_08777_v1.0_kabuli</t>
  </si>
  <si>
    <t>GRAS family transcription factor OS=Medicago truncatula GN=MTR_4g104020 PE=4 SV=1</t>
  </si>
  <si>
    <t>Ca_25129_v1.0_kabuli</t>
  </si>
  <si>
    <t>Putative uncharacterized protein OS=Medicago truncatula GN=MTR_6g036750 PE=4 SV=1</t>
  </si>
  <si>
    <t>Ca_07913_v1.0_kabuli</t>
  </si>
  <si>
    <t>Ca_20301_v1.0_kabuli</t>
  </si>
  <si>
    <t>Ca_10591_v1.0_kabuli</t>
  </si>
  <si>
    <t>Ca_17270_v1.0_kabuli</t>
  </si>
  <si>
    <t>GDSL esterase/lipase OS=Medicago truncatula GN=MTR_5g074270 PE=4 SV=1</t>
  </si>
  <si>
    <t>Ca_00921_v1.0_kabuli</t>
  </si>
  <si>
    <t>Ca_07374_v1.0_kabuli</t>
  </si>
  <si>
    <t>Ca_20649_v1.0_kabuli</t>
  </si>
  <si>
    <t>SEPALLATA1 OS=Medicago polyceratia PE=2 SV=1</t>
  </si>
  <si>
    <t>Ca_04287_v1.0_kabuli</t>
  </si>
  <si>
    <t>LOB domain-containing protein OS=Medicago truncatula GN=MTR_1g095850 PE=4 SV=1</t>
  </si>
  <si>
    <t>Ca_08365_v1.0_kabuli</t>
  </si>
  <si>
    <t>Ca_14430_v1.0_kabuli</t>
  </si>
  <si>
    <t>Predicted protein OS=Populus trichocarpa GN=POPTRDRAFT_831975 PE=4 SV=1</t>
  </si>
  <si>
    <t>Ca_26234_v1.0_kabuli</t>
  </si>
  <si>
    <t>Ca_04716_v1.0_kabuli</t>
  </si>
  <si>
    <t>Endo-1,4-beta-xylanase A OS=Medicago truncatula GN=MTR_3g117800 PE=3 SV=1</t>
  </si>
  <si>
    <t>Ca_23519_v1.0_kabuli</t>
  </si>
  <si>
    <t>Ca_06473_v1.0_kabuli</t>
  </si>
  <si>
    <t>Ca_13492_v1.0_kabuli</t>
  </si>
  <si>
    <t>Putative uncharacterized protein OS=Medicago truncatula GN=MTR_4g012520 PE=4 SV=1</t>
  </si>
  <si>
    <t>Ca_17507_v1.0_kabuli</t>
  </si>
  <si>
    <t>Ca_03007_v1.0_kabuli</t>
  </si>
  <si>
    <t>Putative uncharacterized protein OS=Medicago truncatula GN=MTR_4g121930 PE=4 SV=1</t>
  </si>
  <si>
    <t>Ca_09992_v1.0_kabuli</t>
  </si>
  <si>
    <t>Microspherule protein OS=Medicago truncatula GN=MTR_8g076470 PE=4 SV=1</t>
  </si>
  <si>
    <t>Ca_16050_v1.0_kabuli</t>
  </si>
  <si>
    <t>Cytochrome P450 enzyme OS=Medicago truncatula GN=MTR_8g077810 PE=4 SV=1</t>
  </si>
  <si>
    <t>Ca_26172_v1.0_kabuli</t>
  </si>
  <si>
    <t>Ca_12990_v1.0_kabuli</t>
  </si>
  <si>
    <t>Ca_21068_v1.0_kabuli</t>
  </si>
  <si>
    <t>Ca_25823_v1.0_kabuli</t>
  </si>
  <si>
    <t>Putative uncharacterized protein OS=Medicago truncatula GN=MTR_4g068140 PE=4 SV=1</t>
  </si>
  <si>
    <t>Ca_08778_v1.0_kabuli</t>
  </si>
  <si>
    <t>Nucleoside diphosphate kinase OS=Pisum sativum GN=RPNDK2 PE=2 SV=1</t>
  </si>
  <si>
    <t>Ca_25130_v1.0_kabuli</t>
  </si>
  <si>
    <t>Ca_00512_v1.0_kabuli</t>
  </si>
  <si>
    <t>Zinc finger CCCH domain-containing protein OS=Medicago truncatula GN=MTR_2g019740 PE=4 SV=1</t>
  </si>
  <si>
    <t>Ca_07914_v1.0_kabuli</t>
  </si>
  <si>
    <t>Ca_20302_v1.0_kabuli</t>
  </si>
  <si>
    <t>Ca_10592_v1.0_kabuli</t>
  </si>
  <si>
    <t>Alpha-dioxygenase OS=Pisum sativum GN=alphaDOX1 PE=1 SV=1</t>
  </si>
  <si>
    <t>Ca_17271_v1.0_kabuli</t>
  </si>
  <si>
    <t>Putative uncharacterized protein OS=Medicago truncatula GN=MTR_5g074290 PE=4 SV=1</t>
  </si>
  <si>
    <t>Ca_00922_v1.0_kabuli</t>
  </si>
  <si>
    <t>Ca_07375_v1.0_kabuli</t>
  </si>
  <si>
    <t>Ca_20650_v1.0_kabuli</t>
  </si>
  <si>
    <t>Ca_08366_v1.0_kabuli</t>
  </si>
  <si>
    <t>Ca_04717_v1.0_kabuli</t>
  </si>
  <si>
    <t>Ca_13373_v1.0_kabuli</t>
  </si>
  <si>
    <t>Ca_23520_v1.0_kabuli</t>
  </si>
  <si>
    <t>Ca_06474_v1.0_kabuli</t>
  </si>
  <si>
    <t>Filament-like plant protein OS=Medicago truncatula GN=MTR_4g085570 PE=4 SV=1</t>
  </si>
  <si>
    <t>Ca_17508_v1.0_kabuli</t>
  </si>
  <si>
    <t>Ca_03008_v1.0_kabuli</t>
  </si>
  <si>
    <t>Ca_09993_v1.0_kabuli</t>
  </si>
  <si>
    <t>Aldehyde dehydrogenase OS=Medicago truncatula GN=MTR_8g076480 PE=3 SV=1</t>
  </si>
  <si>
    <t>Ca_16051_v1.0_kabuli</t>
  </si>
  <si>
    <t>Ca_26243_v1.0_kabuli</t>
  </si>
  <si>
    <t>Ca_12991_v1.0_kabuli</t>
  </si>
  <si>
    <t>Aspartic proteinase nepenthesin-1, putative OS=Ricinus communis GN=RCOM_1617400 PE=4 SV=1</t>
  </si>
  <si>
    <t>Ca_21069_v1.0_kabuli</t>
  </si>
  <si>
    <t>Ca_25824_v1.0_kabuli</t>
  </si>
  <si>
    <t>AP2 domain-containing transcription factor OS=Medicago truncatula GN=MTR_5g058470 PE=4 SV=1</t>
  </si>
  <si>
    <t>Ca_08779_v1.0_kabuli</t>
  </si>
  <si>
    <t>Uncharacterized protein OS=Medicago truncatula GN=MTR_4g104040 PE=2 SV=1</t>
  </si>
  <si>
    <t>Ca_25131_v1.0_kabuli</t>
  </si>
  <si>
    <t>Ca_00513_v1.0_kabuli</t>
  </si>
  <si>
    <t>Ca_07915_v1.0_kabuli</t>
  </si>
  <si>
    <t>Alpha-ketoglutarate-dependent dioxygenase alkB-like protein OS=Medicago truncatula GN=MTR_2g027110 PE=2 SV=1</t>
  </si>
  <si>
    <t>Ca_11618_v1.0_kabuli</t>
  </si>
  <si>
    <t>Ca_17272_v1.0_kabuli</t>
  </si>
  <si>
    <t>Cation proton exchanger OS=Medicago truncatula GN=MTR_5g074380 PE=4 SV=1</t>
  </si>
  <si>
    <t>Ca_00923_v1.0_kabuli</t>
  </si>
  <si>
    <t>Ca_07376_v1.0_kabuli</t>
  </si>
  <si>
    <t>Ca_20651_v1.0_kabuli</t>
  </si>
  <si>
    <t>Ca_04289_v1.0_kabuli</t>
  </si>
  <si>
    <t>Pentatricopeptide repeat-containing protein OS=Medicago truncatula GN=MTR_1g095880 PE=4 SV=1</t>
  </si>
  <si>
    <t>Ca_08367_v1.0_kabuli</t>
  </si>
  <si>
    <t>Ca_14432_v1.0_kabuli</t>
  </si>
  <si>
    <t>Ca_27238_v1.0_kabuli</t>
  </si>
  <si>
    <t>Ca_04718_v1.0_kabuli</t>
  </si>
  <si>
    <t>Translocase of chloroplast OS=Medicago truncatula GN=MTR_2g030630 PE=4 SV=1</t>
  </si>
  <si>
    <t>Ca_13374_v1.0_kabuli</t>
  </si>
  <si>
    <t>Putative uncharacterized protein OS=Medicago truncatula GN=MTR_3g071950 PE=4 SV=1</t>
  </si>
  <si>
    <t>Ca_23521_v1.0_kabuli</t>
  </si>
  <si>
    <t>Pentatricopeptide repeat-containing protein OS=Medicago truncatula GN=MTR_7g024140 PE=4 SV=1</t>
  </si>
  <si>
    <t>Ca_06475_v1.0_kabuli</t>
  </si>
  <si>
    <t>E3 ubiquitin-protein ligase MARCH6 OS=Medicago truncatula GN=MTR_4g085550 PE=4 SV=1</t>
  </si>
  <si>
    <t>Ca_13494_v1.0_kabuli</t>
  </si>
  <si>
    <t>Ca_17509_v1.0_kabuli</t>
  </si>
  <si>
    <t>Auxin-induced protein-like protein OS=Medicago truncatula GN=MTR_4g072370 PE=4 SV=1</t>
  </si>
  <si>
    <t>Ca_03009_v1.0_kabuli</t>
  </si>
  <si>
    <t>Seed maturation protein PM36 OS=Medicago truncatula GN=MTR_4g121940 PE=4 SV=1</t>
  </si>
  <si>
    <t>Ca_09994_v1.0_kabuli</t>
  </si>
  <si>
    <t>Aldehyde dehydrogenase OS=Medicago truncatula PE=2 SV=1</t>
  </si>
  <si>
    <t>Ca_16052_v1.0_kabuli</t>
  </si>
  <si>
    <t>Ca_12992_v1.0_kabuli</t>
  </si>
  <si>
    <t>Ca_21070_v1.0_kabuli</t>
  </si>
  <si>
    <t>Ca_23796_v1.0_kabuli</t>
  </si>
  <si>
    <t>Ca_27907_v1.0_kabuli</t>
  </si>
  <si>
    <t>Ca_08780_v1.0_kabuli</t>
  </si>
  <si>
    <t>AarF domain-containing protein kinase, putative OS=Medicago truncatula GN=MTR_4g104070 PE=4 SV=1</t>
  </si>
  <si>
    <t>Ca_25132_v1.0_kabuli</t>
  </si>
  <si>
    <t>Tubby-like F-box protein OS=Medicago truncatula GN=MTR_1g098790 PE=4 SV=1</t>
  </si>
  <si>
    <t>Ca_00514_v1.0_kabuli</t>
  </si>
  <si>
    <t>Ethylene responsive transcription factor 3b OS=Medicago truncatula GN=MTR_2g019750 PE=4 SV=1</t>
  </si>
  <si>
    <t>Ca_07916_v1.0_kabuli</t>
  </si>
  <si>
    <t>Prefoldin OS=Medicago truncatula GN=MtrDRAFT_AC149032g5v2 PE=4 SV=1</t>
  </si>
  <si>
    <t>Ca_20304_v1.0_kabuli</t>
  </si>
  <si>
    <t>Ca_11619_v1.0_kabuli</t>
  </si>
  <si>
    <t>Ca_17273_v1.0_kabuli</t>
  </si>
  <si>
    <t>Ca_07377_v1.0_kabuli</t>
  </si>
  <si>
    <t>Ca_04290_v1.0_kabuli</t>
  </si>
  <si>
    <t>Putative uncharacterized protein OS=Medicago truncatula GN=MTR_1g095890 PE=4 SV=1</t>
  </si>
  <si>
    <t>Ca_08368_v1.0_kabuli</t>
  </si>
  <si>
    <t>Ca_14433_v1.0_kabuli</t>
  </si>
  <si>
    <t>Ca_27239_v1.0_kabuli</t>
  </si>
  <si>
    <t>Serine/threonine protein kinase SRPK1 OS=Medicago truncatula GN=MTR_1g061690 PE=4 SV=1</t>
  </si>
  <si>
    <t>Ca_04719_v1.0_kabuli</t>
  </si>
  <si>
    <t>Telomeric repeat-binding factor OS=Medicago truncatula GN=MTR_3g117790 PE=4 SV=1</t>
  </si>
  <si>
    <t>Ca_13375_v1.0_kabuli</t>
  </si>
  <si>
    <t>Laccase OS=Medicago truncatula GN=MTR_3g071890 PE=4 SV=1</t>
  </si>
  <si>
    <t>Ca_23522_v1.0_kabuli</t>
  </si>
  <si>
    <t>Ca_06476_v1.0_kabuli</t>
  </si>
  <si>
    <t>Poly(A)-binding protein OS=Medicago truncatula GN=MTR_4g085540 PE=1 SV=1</t>
  </si>
  <si>
    <t>Ca_13495_v1.0_kabuli</t>
  </si>
  <si>
    <t>Ca_17510_v1.0_kabuli</t>
  </si>
  <si>
    <t>Ca_03010_v1.0_kabuli</t>
  </si>
  <si>
    <t>Ubiquitin carrier protein E2 OS=Medicago truncatula GN=MTR_4g121960 PE=4 SV=1</t>
  </si>
  <si>
    <t>Ca_09995_v1.0_kabuli</t>
  </si>
  <si>
    <t>Ubiquitin carrier protein OS=Medicago truncatula GN=MTR_8g076490 PE=2 SV=1</t>
  </si>
  <si>
    <t>Ca_16053_v1.0_kabuli</t>
  </si>
  <si>
    <t>Tubby-like F-box protein OS=Medicago truncatula GN=MTR_8g077680 PE=4 SV=1</t>
  </si>
  <si>
    <t>Ca_26245_v1.0_kabuli</t>
  </si>
  <si>
    <t>Ca_12993_v1.0_kabuli</t>
  </si>
  <si>
    <t>Proteasome subunit beta type OS=Medicago truncatula GN=MTR_6g084450 PE=2 SV=1</t>
  </si>
  <si>
    <t>Ca_21071_v1.0_kabuli</t>
  </si>
  <si>
    <t>Ca_23797_v1.0_kabuli</t>
  </si>
  <si>
    <t>Ca_27864_v1.0_kabuli</t>
  </si>
  <si>
    <t>Ca_08781_v1.0_kabuli</t>
  </si>
  <si>
    <t>26S proteasome non-ATPase regulatory subunit OS=Medicago truncatula GN=MTR_4g104080 PE=4 SV=1</t>
  </si>
  <si>
    <t>Ca_25133_v1.0_kabuli</t>
  </si>
  <si>
    <t>Ca_00515_v1.0_kabuli</t>
  </si>
  <si>
    <t>GTPase obg OS=Medicago truncatula GN=MTR_2g019790 PE=3 SV=1</t>
  </si>
  <si>
    <t>Ca_07917_v1.0_kabuli</t>
  </si>
  <si>
    <t>Cellular retinaldehyde binding/alpha-tocopherol transport; Cellular retinaldehyde-binding/triple function, N-terminal OS=Medicago truncatula GN=MTR_2g027140 PE=4 SV=1</t>
  </si>
  <si>
    <t>Ca_20305_v1.0_kabuli</t>
  </si>
  <si>
    <t>Ca_17274_v1.0_kabuli</t>
  </si>
  <si>
    <t>U1 small nuclear ribonucleoprotein A OS=Medicago truncatula GN=MTR_5g074430 PE=2 SV=1</t>
  </si>
  <si>
    <t>Ca_00925_v1.0_kabuli</t>
  </si>
  <si>
    <t>Putative uncharacterized protein OS=Medicago truncatula GN=MTR_7g108100 PE=4 SV=1</t>
  </si>
  <si>
    <t>Ca_07378_v1.0_kabuli</t>
  </si>
  <si>
    <t>Ca_20653_v1.0_kabuli</t>
  </si>
  <si>
    <t>Ca_04291_v1.0_kabuli</t>
  </si>
  <si>
    <t>Uncharacterized protein OS=Medicago truncatula GN=MTR_1g095910 PE=2 SV=1</t>
  </si>
  <si>
    <t>Ca_08369_v1.0_kabuli</t>
  </si>
  <si>
    <t>Ca_14434_v1.0_kabuli</t>
  </si>
  <si>
    <t>Ca_27240_v1.0_kabuli</t>
  </si>
  <si>
    <t>Ca_13376_v1.0_kabuli</t>
  </si>
  <si>
    <t>Ca_23523_v1.0_kabuli</t>
  </si>
  <si>
    <t>Ca_06477_v1.0_kabuli</t>
  </si>
  <si>
    <t>Ca_13496_v1.0_kabuli</t>
  </si>
  <si>
    <t>Putative uncharacterized protein OS=Medicago truncatula GN=MTR_4g012450 PE=4 SV=1</t>
  </si>
  <si>
    <t>Ca_17511_v1.0_kabuli</t>
  </si>
  <si>
    <t>Auxin-induced protein-like protein OS=Medicago truncatula GN=MTR_4g072310 PE=4 SV=1</t>
  </si>
  <si>
    <t>Ca_03011_v1.0_kabuli</t>
  </si>
  <si>
    <t>Ca_09996_v1.0_kabuli</t>
  </si>
  <si>
    <t>Lipoxygenase OS=Medicago truncatula GN=MTR_8g021020 PE=3 SV=1</t>
  </si>
  <si>
    <t>Ca_16054_v1.0_kabuli</t>
  </si>
  <si>
    <t>Putative uncharacterized protein OS=Medicago truncatula GN=MTR_8g077610 PE=4 SV=1</t>
  </si>
  <si>
    <t>Ca_26246_v1.0_kabuli</t>
  </si>
  <si>
    <t>Ca_12994_v1.0_kabuli</t>
  </si>
  <si>
    <t>Ca_21072_v1.0_kabuli</t>
  </si>
  <si>
    <t>Ca_23798_v1.0_kabuli</t>
  </si>
  <si>
    <t>Ca_24202_v1.0_kabuli</t>
  </si>
  <si>
    <t>Ca_08782_v1.0_kabuli</t>
  </si>
  <si>
    <t>Ca_25134_v1.0_kabuli</t>
  </si>
  <si>
    <t>Ca_00516_v1.0_kabuli</t>
  </si>
  <si>
    <t>Putative uncharacterized protein OS=Medicago truncatula GN=MTR_2g019840 PE=4 SV=1</t>
  </si>
  <si>
    <t>Ca_07918_v1.0_kabuli</t>
  </si>
  <si>
    <t>Ca_20306_v1.0_kabuli</t>
  </si>
  <si>
    <t>Ca_17275_v1.0_kabuli</t>
  </si>
  <si>
    <t>Ca_00926_v1.0_kabuli</t>
  </si>
  <si>
    <t>Putative uncharacterized protein OS=Medicago truncatula GN=MTR_7g108130 PE=3 SV=1</t>
  </si>
  <si>
    <t>Ca_07379_v1.0_kabuli</t>
  </si>
  <si>
    <t>Protein binding protein, putative OS=Ricinus communis GN=RCOM_0913950 PE=4 SV=1</t>
  </si>
  <si>
    <t>Ca_20654_v1.0_kabuli</t>
  </si>
  <si>
    <t>Ca_04292_v1.0_kabuli</t>
  </si>
  <si>
    <t>Glutamyl-tRNA(Gln) amidotransferase subunit C, chloroplastic/mitochondrial OS=Medicago truncatula GN=GATC PE=3 SV=1</t>
  </si>
  <si>
    <t>Ca_08370_v1.0_kabuli</t>
  </si>
  <si>
    <t>Ca_27692_v1.0_kabuli</t>
  </si>
  <si>
    <t>Amidophosphoribosyltransferase OS=Medicago truncatula GN=MTR_4g072110 PE=3 SV=1</t>
  </si>
  <si>
    <t>Ca_04721_v1.0_kabuli</t>
  </si>
  <si>
    <t>Ca_13377_v1.0_kabuli</t>
  </si>
  <si>
    <t>Ca_06478_v1.0_kabuli</t>
  </si>
  <si>
    <t>Ca_13497_v1.0_kabuli</t>
  </si>
  <si>
    <t>Ca_17512_v1.0_kabuli</t>
  </si>
  <si>
    <t>Ca_03012_v1.0_kabuli</t>
  </si>
  <si>
    <t>Putative uncharacterized protein OS=Medicago truncatula GN=MTR_4g122000 PE=4 SV=1</t>
  </si>
  <si>
    <t>Ca_09997_v1.0_kabuli</t>
  </si>
  <si>
    <t>Ca_16055_v1.0_kabuli</t>
  </si>
  <si>
    <t>Pyridine nucleotide-disulfide oxidoreductase domain-containing protein OS=Medicago truncatula GN=MTR_8g077580 PE=4 SV=1</t>
  </si>
  <si>
    <t>Ca_26247_v1.0_kabuli</t>
  </si>
  <si>
    <t>Ca_12995_v1.0_kabuli</t>
  </si>
  <si>
    <t>Ca_21073_v1.0_kabuli</t>
  </si>
  <si>
    <t>Ca_23799_v1.0_kabuli</t>
  </si>
  <si>
    <t>Transcription factor AP2-EREBP OS=Lotus japonicus GN=LjRAP2.4 PE=2 SV=1</t>
  </si>
  <si>
    <t>Ca_24203_v1.0_kabuli</t>
  </si>
  <si>
    <t>Ca_08783_v1.0_kabuli</t>
  </si>
  <si>
    <t>Ca_25135_v1.0_kabuli</t>
  </si>
  <si>
    <t>DNA-binding protein DF1 OS=Pisum sativum GN=DF1 PE=2 SV=1</t>
  </si>
  <si>
    <t>Ca_00517_v1.0_kabuli</t>
  </si>
  <si>
    <t>Anaphase-promoting complex subunit OS=Medicago truncatula GN=MTR_2g019850 PE=4 SV=1</t>
  </si>
  <si>
    <t>Ca_07919_v1.0_kabuli</t>
  </si>
  <si>
    <t>Protein kinase OS=Medicago truncatula GN=MTR_2g027240 PE=4 SV=1</t>
  </si>
  <si>
    <t>Ca_20307_v1.0_kabuli</t>
  </si>
  <si>
    <t>Ca_17276_v1.0_kabuli</t>
  </si>
  <si>
    <t>Putative uncharacterized protein OS=Medicago truncatula GN=MTR_5g074550 PE=4 SV=1</t>
  </si>
  <si>
    <t>Ca_00927_v1.0_kabuli</t>
  </si>
  <si>
    <t>CONSTANS-like zinc finger protein OS=Medicago truncatula GN=MTR_7g108150 PE=4 SV=1</t>
  </si>
  <si>
    <t>Ca_07380_v1.0_kabuli</t>
  </si>
  <si>
    <t>Ca_20655_v1.0_kabuli</t>
  </si>
  <si>
    <t>Ca_08371_v1.0_kabuli</t>
  </si>
  <si>
    <t>Ca_14436_v1.0_kabuli</t>
  </si>
  <si>
    <t>Ca_27693_v1.0_kabuli</t>
  </si>
  <si>
    <t>BZIP transcription factor bZIP28 OS=Medicago truncatula GN=MTR_4g072090 PE=4 SV=1</t>
  </si>
  <si>
    <t>Ca_04722_v1.0_kabuli</t>
  </si>
  <si>
    <t>Telomeric repeat-binding factor OS=Medicago truncatula GN=MTR_3g116690 PE=4 SV=1</t>
  </si>
  <si>
    <t>Ca_13378_v1.0_kabuli</t>
  </si>
  <si>
    <t>Cation proton exchanger OS=Medicago truncatula GN=MTR_3g071870 PE=4 SV=1</t>
  </si>
  <si>
    <t>Ca_06479_v1.0_kabuli</t>
  </si>
  <si>
    <t>Ca_13498_v1.0_kabuli</t>
  </si>
  <si>
    <t>Ca_17513_v1.0_kabuli</t>
  </si>
  <si>
    <t>Ca_03013_v1.0_kabuli</t>
  </si>
  <si>
    <t>Ca_09998_v1.0_kabuli</t>
  </si>
  <si>
    <t>Cytochrome P450 monooxygenase CYP92A29 OS=Medicago truncatula GN=CYP92A29 PE=2 SV=1</t>
  </si>
  <si>
    <t>Ca_16056_v1.0_kabuli</t>
  </si>
  <si>
    <t>Ca_26248_v1.0_kabuli</t>
  </si>
  <si>
    <t>Ca_12996_v1.0_kabuli</t>
  </si>
  <si>
    <t>Ca_21074_v1.0_kabuli</t>
  </si>
  <si>
    <t>Ca_23800_v1.0_kabuli</t>
  </si>
  <si>
    <t>Endoplasmic reticulum-Golgi intermediate compartment protein OS=Medicago truncatula GN=MTR_5g062720 PE=4 SV=1</t>
  </si>
  <si>
    <t>Ca_24204_v1.0_kabuli</t>
  </si>
  <si>
    <t>Ca_08784_v1.0_kabuli</t>
  </si>
  <si>
    <t>Ca_00518_v1.0_kabuli</t>
  </si>
  <si>
    <t>Acyl-CoA-binding domain-containing protein OS=Medicago truncatula GN=MTR_2g019860 PE=4 SV=1</t>
  </si>
  <si>
    <t>Ca_07920_v1.0_kabuli</t>
  </si>
  <si>
    <t>Phosphoglycolate phosphatase OS=Medicago truncatula GN=MTR_2g027270 PE=4 SV=1</t>
  </si>
  <si>
    <t>Ca_17277_v1.0_kabuli</t>
  </si>
  <si>
    <t>Ca_00928_v1.0_kabuli</t>
  </si>
  <si>
    <t>Ca_07381_v1.0_kabuli</t>
  </si>
  <si>
    <t>Ca_04294_v1.0_kabuli</t>
  </si>
  <si>
    <t>Neutral invertase-like protein OS=Medicago truncatula GN=MTR_1g096140 PE=4 SV=1</t>
  </si>
  <si>
    <t>Ca_08372_v1.0_kabuli</t>
  </si>
  <si>
    <t>Ca_14437_v1.0_kabuli</t>
  </si>
  <si>
    <t>BEL1-like homeodomain transcription factor OS=Trifolium pratense PE=2 SV=1</t>
  </si>
  <si>
    <t>Ca_04723_v1.0_kabuli</t>
  </si>
  <si>
    <t>Uncharacterized protein OS=Medicago truncatula GN=MTR_3g117760 PE=2 SV=1</t>
  </si>
  <si>
    <t>Ca_13379_v1.0_kabuli</t>
  </si>
  <si>
    <t>DNA repair and recombination protein RAD54-like protein OS=Medicago truncatula GN=MTR_3g071860 PE=4 SV=1</t>
  </si>
  <si>
    <t>Ca_23744_v1.0_kabuli</t>
  </si>
  <si>
    <t>Ca_06480_v1.0_kabuli</t>
  </si>
  <si>
    <t>Glycosyltransferase GT14A05 OS=Pueraria montana var. lobata PE=2 SV=1</t>
  </si>
  <si>
    <t>Ca_13499_v1.0_kabuli</t>
  </si>
  <si>
    <t>Putative uncharacterized protein OS=Medicago truncatula GN=MTR_4g012430 PE=4 SV=1</t>
  </si>
  <si>
    <t>Ca_17514_v1.0_kabuli</t>
  </si>
  <si>
    <t>Ca_03014_v1.0_kabuli</t>
  </si>
  <si>
    <t>Ca_09999_v1.0_kabuli</t>
  </si>
  <si>
    <t>Ca_16057_v1.0_kabuli</t>
  </si>
  <si>
    <t>GATA transcription factor OS=Medicago truncatula GN=MTR_8g077510 PE=4 SV=1</t>
  </si>
  <si>
    <t>Ca_26249_v1.0_kabuli</t>
  </si>
  <si>
    <t>Ca_12997_v1.0_kabuli</t>
  </si>
  <si>
    <t>Ser/Thr specific protein phosphatase 2A A regulatory subunit beta isoform OS=Medicago sativa subsp. varia PE=2 SV=1</t>
  </si>
  <si>
    <t>Ca_24205_v1.0_kabuli</t>
  </si>
  <si>
    <t>Ca_08785_v1.0_kabuli</t>
  </si>
  <si>
    <t>NOI protein OS=Medicago truncatula GN=MTR_4g104250 PE=4 SV=1</t>
  </si>
  <si>
    <t>Ca_25137_v1.0_kabuli</t>
  </si>
  <si>
    <t>Putative uncharacterized protein OS=Medicago truncatula GN=MTR_113s0014 PE=4 SV=1</t>
  </si>
  <si>
    <t>Ca_00519_v1.0_kabuli</t>
  </si>
  <si>
    <t>Ca_07921_v1.0_kabuli</t>
  </si>
  <si>
    <t>Farnesyl pyrophosphate synthase OS=Medicago truncatula GN=MTR_2g027300 PE=2 SV=1</t>
  </si>
  <si>
    <t>Ca_20309_v1.0_kabuli</t>
  </si>
  <si>
    <t>Ca_11624_v1.0_kabuli</t>
  </si>
  <si>
    <t>Ca_00929_v1.0_kabuli</t>
  </si>
  <si>
    <t>Ca_07382_v1.0_kabuli</t>
  </si>
  <si>
    <t>Ca_20657_v1.0_kabuli</t>
  </si>
  <si>
    <t>Cytochrome P450 enzyme OS=Pisum sativum GN=CYP85A PE=2 SV=1</t>
  </si>
  <si>
    <t>Ca_04295_v1.0_kabuli</t>
  </si>
  <si>
    <t>Peptidyl-prolyl cis-trans isomerase OS=Medicago truncatula GN=MTR_1g096170 PE=4 SV=1</t>
  </si>
  <si>
    <t>Ca_08373_v1.0_kabuli</t>
  </si>
  <si>
    <t>Ca_14438_v1.0_kabuli</t>
  </si>
  <si>
    <t>Ca_28173_v1.0_kabuli</t>
  </si>
  <si>
    <t>Ca_04724_v1.0_kabuli</t>
  </si>
  <si>
    <t>Peptidyl-prolyl cis-trans isomerase OS=Glycine max PE=3 SV=1</t>
  </si>
  <si>
    <t>Ca_13380_v1.0_kabuli</t>
  </si>
  <si>
    <t>Ca_23745_v1.0_kabuli</t>
  </si>
  <si>
    <t>Ethylene insensitive 3-like protein OS=Medicago truncatula GN=MTR_6g060600 PE=4 SV=1</t>
  </si>
  <si>
    <t>Ca_06481_v1.0_kabuli</t>
  </si>
  <si>
    <t>Glucosyltransferase OS=Medicago truncatula GN=MTR_8g066610 PE=3 SV=1</t>
  </si>
  <si>
    <t>Ca_13500_v1.0_kabuli</t>
  </si>
  <si>
    <t>IST1-like protein OS=Medicago truncatula GN=MTR_4g012540 PE=4 SV=1</t>
  </si>
  <si>
    <t>Ca_17515_v1.0_kabuli</t>
  </si>
  <si>
    <t>Ca_03015_v1.0_kabuli</t>
  </si>
  <si>
    <t>Pre-mRNA polyadenylation factor fip1 OS=Medicago truncatula GN=MTR_4g122070 PE=4 SV=1</t>
  </si>
  <si>
    <t>Ca_10000_v1.0_kabuli</t>
  </si>
  <si>
    <t>Kinase-like protein OS=Medicago truncatula GN=MTR_8g020920 PE=4 SV=1</t>
  </si>
  <si>
    <t>Ca_16058_v1.0_kabuli</t>
  </si>
  <si>
    <t>Epoxide hydrolase OS=Medicago truncatula GN=MTR_8g077290 PE=4 SV=1</t>
  </si>
  <si>
    <t>Ca_26353_v1.0_kabuli</t>
  </si>
  <si>
    <t>Dirigent-like protein OS=Medicago truncatula GN=MTR_1g056370 PE=4 SV=1</t>
  </si>
  <si>
    <t>Ca_12998_v1.0_kabuli</t>
  </si>
  <si>
    <t>Ca_21076_v1.0_kabuli</t>
  </si>
  <si>
    <t>Ca_23802_v1.0_kabuli</t>
  </si>
  <si>
    <t>Ca_24206_v1.0_kabuli</t>
  </si>
  <si>
    <t>Ca_08786_v1.0_kabuli</t>
  </si>
  <si>
    <t>Zinc finger CCCH domain-containing protein OS=Medicago truncatula GN=MTR_4g104260 PE=4 SV=1</t>
  </si>
  <si>
    <t>Ca_25138_v1.0_kabuli</t>
  </si>
  <si>
    <t>Ca_00520_v1.0_kabuli</t>
  </si>
  <si>
    <t>Monothiol glutaredoxin-S2 OS=Medicago truncatula GN=MTR_2g019900 PE=4 SV=1</t>
  </si>
  <si>
    <t>Ca_07922_v1.0_kabuli</t>
  </si>
  <si>
    <t>Synaptotagmin-1 OS=Medicago truncatula GN=MTR_2g027360 PE=4 SV=1</t>
  </si>
  <si>
    <t>Ca_20310_v1.0_kabuli</t>
  </si>
  <si>
    <t>Ca_11625_v1.0_kabuli</t>
  </si>
  <si>
    <t>Ca_17279_v1.0_kabuli</t>
  </si>
  <si>
    <t>Ca_00930_v1.0_kabuli</t>
  </si>
  <si>
    <t>Glutaredoxin OS=Medicago truncatula GN=MTR_7g108200 PE=4 SV=1</t>
  </si>
  <si>
    <t>Ca_07383_v1.0_kabuli</t>
  </si>
  <si>
    <t>Ca_20658_v1.0_kabuli</t>
  </si>
  <si>
    <t>Ca_04296_v1.0_kabuli</t>
  </si>
  <si>
    <t>Abhydrolase domain-containing protein OS=Medicago truncatula GN=MTR_1g096050 PE=4 SV=1</t>
  </si>
  <si>
    <t>Ca_08374_v1.0_kabuli</t>
  </si>
  <si>
    <t>Ca_01382_v1.0_kabuli</t>
  </si>
  <si>
    <t>Putative uncharacterized protein OS=Medicago truncatula GN=MTR_3g098490 PE=4 SV=1</t>
  </si>
  <si>
    <t>Ca_04725_v1.0_kabuli</t>
  </si>
  <si>
    <t>Translocon-associated protein subunit alpha OS=Medicago truncatula GN=MTR_3g117740 PE=2 SV=1</t>
  </si>
  <si>
    <t>Ca_13381_v1.0_kabuli</t>
  </si>
  <si>
    <t>Ca_23746_v1.0_kabuli</t>
  </si>
  <si>
    <t>Pectinesterase OS=Medicago truncatula GN=MTR_3g010780 PE=3 SV=1</t>
  </si>
  <si>
    <t>Ca_06482_v1.0_kabuli</t>
  </si>
  <si>
    <t>Ca_17516_v1.0_kabuli</t>
  </si>
  <si>
    <t>S7-RNase OS=Medicago truncatula GN=MTR_103s0048 PE=3 SV=1</t>
  </si>
  <si>
    <t>Ca_03016_v1.0_kabuli</t>
  </si>
  <si>
    <t>Disease resistance response protein OS=Medicago truncatula GN=MTR_4g122110 PE=4 SV=1</t>
  </si>
  <si>
    <t>Ca_10001_v1.0_kabuli</t>
  </si>
  <si>
    <t>RelA-SpoT like protein PsRSH1 OS=Pisum sativum GN=PsRSH1 PE=2 SV=1</t>
  </si>
  <si>
    <t>Ca_16059_v1.0_kabuli</t>
  </si>
  <si>
    <t>Sugar transporter ERD6-like protein OS=Medicago truncatula GN=MTR_8g077300 PE=3 SV=1</t>
  </si>
  <si>
    <t>Ca_26354_v1.0_kabuli</t>
  </si>
  <si>
    <t>Ca_12999_v1.0_kabuli</t>
  </si>
  <si>
    <t>Dehydrin 1 OS=Cicer pinnatifidum PE=2 SV=1</t>
  </si>
  <si>
    <t>Ca_21077_v1.0_kabuli</t>
  </si>
  <si>
    <t>Ca_24207_v1.0_kabuli</t>
  </si>
  <si>
    <t>Ca_08787_v1.0_kabuli</t>
  </si>
  <si>
    <t>Nucleic acid binding protein, putative OS=Ricinus communis GN=RCOM_1507500 PE=4 SV=1</t>
  </si>
  <si>
    <t>Ca_00521_v1.0_kabuli</t>
  </si>
  <si>
    <t>Monothiol glutaredoxin-S4 OS=Medicago truncatula GN=MTR_2g019950 PE=4 SV=1</t>
  </si>
  <si>
    <t>Ca_07923_v1.0_kabuli</t>
  </si>
  <si>
    <t>Nuclear inhibitor of protein phosphatase OS=Medicago truncatula GN=MTR_2g027390 PE=4 SV=1</t>
  </si>
  <si>
    <t>Ca_20311_v1.0_kabuli</t>
  </si>
  <si>
    <t>Ca_11626_v1.0_kabuli</t>
  </si>
  <si>
    <t>Ca_17280_v1.0_kabuli</t>
  </si>
  <si>
    <t>Ca_00931_v1.0_kabuli</t>
  </si>
  <si>
    <t>Glutaredoxin OS=Phaseolus vulgaris PE=4 SV=1</t>
  </si>
  <si>
    <t>Ca_07384_v1.0_kabuli</t>
  </si>
  <si>
    <t>Ca_20659_v1.0_kabuli</t>
  </si>
  <si>
    <t>Ca_04297_v1.0_kabuli</t>
  </si>
  <si>
    <t>Embryogenesis-associated protein EMB8 OS=Medicago truncatula GN=MTR_1g096060 PE=4 SV=1</t>
  </si>
  <si>
    <t>Ca_08375_v1.0_kabuli</t>
  </si>
  <si>
    <t>Ca_14440_v1.0_kabuli</t>
  </si>
  <si>
    <t>Ca_01383_v1.0_kabuli</t>
  </si>
  <si>
    <t>Putative uncharacterized protein OS=Medicago truncatula GN=MTR_3g098510 PE=3 SV=1</t>
  </si>
  <si>
    <t>Ca_04726_v1.0_kabuli</t>
  </si>
  <si>
    <t>Putative uncharacterized protein OS=Medicago truncatula GN=MTR_3g117720 PE=4 SV=1</t>
  </si>
  <si>
    <t>Ca_13382_v1.0_kabuli</t>
  </si>
  <si>
    <t>Ca_23747_v1.0_kabuli</t>
  </si>
  <si>
    <t>Ca_06483_v1.0_kabuli</t>
  </si>
  <si>
    <t>Ca_13502_v1.0_kabuli</t>
  </si>
  <si>
    <t>Putative uncharacterized protein OS=Medicago truncatula GN=MTR_4g012810 PE=4 SV=1</t>
  </si>
  <si>
    <t>Ca_17517_v1.0_kabuli</t>
  </si>
  <si>
    <t>Ca_03017_v1.0_kabuli</t>
  </si>
  <si>
    <t>Tyrosine protein kinase OS=Medicago truncatula GN=MTR_4g122160 PE=4 SV=1</t>
  </si>
  <si>
    <t>Ca_10002_v1.0_kabuli</t>
  </si>
  <si>
    <t>Serine rich protein OS=Medicago truncatula GN=SRP PE=4 SV=1</t>
  </si>
  <si>
    <t>Ca_16060_v1.0_kabuli</t>
  </si>
  <si>
    <t>Sugar transporter ERD6-like protein OS=Medicago truncatula GN=MTR_8g077310 PE=3 SV=1</t>
  </si>
  <si>
    <t>Ca_13000_v1.0_kabuli</t>
  </si>
  <si>
    <t>Ca_21078_v1.0_kabuli</t>
  </si>
  <si>
    <t>Ca_24208_v1.0_kabuli</t>
  </si>
  <si>
    <t>Ca_08788_v1.0_kabuli</t>
  </si>
  <si>
    <t>Eukaryotic translation initiation factor 4 gamma OS=Medicago truncatula GN=MTR_4g104360 PE=4 SV=1</t>
  </si>
  <si>
    <t>Ca_00522_v1.0_kabuli</t>
  </si>
  <si>
    <t>Protein kinase-like protein OS=Medicago truncatula GN=MTR_2g019980 PE=4 SV=1</t>
  </si>
  <si>
    <t>Ca_07924_v1.0_kabuli</t>
  </si>
  <si>
    <t>BTB/POZ domain-containing protein OS=Medicago truncatula GN=MTR_2g027410 PE=4 SV=1</t>
  </si>
  <si>
    <t>Ca_20612_v1.0_kabuli</t>
  </si>
  <si>
    <t>Ca_11627_v1.0_kabuli</t>
  </si>
  <si>
    <t>2-hydroxy-6-oxo-6-phenylhexa-2,4-dienoate hydrolase OS=Medicago truncatula GN=MTR_5g044540 PE=4 SV=1</t>
  </si>
  <si>
    <t>Ca_17281_v1.0_kabuli</t>
  </si>
  <si>
    <t>tRNA pseudouridine synthase OS=Medicago truncatula GN=MTR_5g074620 PE=3 SV=1</t>
  </si>
  <si>
    <t>Ca_00932_v1.0_kabuli</t>
  </si>
  <si>
    <t>Ca_07385_v1.0_kabuli</t>
  </si>
  <si>
    <t>Ca_20660_v1.0_kabuli</t>
  </si>
  <si>
    <t>Ca_04298_v1.0_kabuli</t>
  </si>
  <si>
    <t>Ca_08376_v1.0_kabuli</t>
  </si>
  <si>
    <t>4-coumarate-CoA ligase-like protein OS=Medicago truncatula GN=MTR_121s0004 PE=3 SV=1</t>
  </si>
  <si>
    <t>Ca_14441_v1.0_kabuli</t>
  </si>
  <si>
    <t>Ca_01384_v1.0_kabuli</t>
  </si>
  <si>
    <t>Rubredoxin OS=Medicago truncatula GN=MTR_3g098520 PE=2 SV=1</t>
  </si>
  <si>
    <t>Ca_04727_v1.0_kabuli</t>
  </si>
  <si>
    <t>Ca_23748_v1.0_kabuli</t>
  </si>
  <si>
    <t>BZIP transcription factor OS=Medicago truncatula GN=MTR_3g010660 PE=4 SV=1</t>
  </si>
  <si>
    <t>Ca_06484_v1.0_kabuli</t>
  </si>
  <si>
    <t>Ca_17518_v1.0_kabuli</t>
  </si>
  <si>
    <t>Ca_03018_v1.0_kabuli</t>
  </si>
  <si>
    <t>ATP citrate lyase alpha subunit OS=Glycyrrhiza uralensis GN=acla PE=1 SV=1</t>
  </si>
  <si>
    <t>Ca_10003_v1.0_kabuli</t>
  </si>
  <si>
    <t>Baculoviral IAP repeat-containing protein OS=Medicago truncatula GN=ZFP PE=4 SV=1</t>
  </si>
  <si>
    <t>Ca_16061_v1.0_kabuli</t>
  </si>
  <si>
    <t>Putative uncharacterized protein OS=Medicago truncatula GN=MTR_8g077340 PE=4 SV=1</t>
  </si>
  <si>
    <t>Ca_26356_v1.0_kabuli</t>
  </si>
  <si>
    <t>Ca_13001_v1.0_kabuli</t>
  </si>
  <si>
    <t>Ca_21079_v1.0_kabuli</t>
  </si>
  <si>
    <t>Ca_23805_v1.0_kabuli</t>
  </si>
  <si>
    <t>40S ribosomal protein S8 OS=Glycine max PE=3 SV=1</t>
  </si>
  <si>
    <t>Ca_24209_v1.0_kabuli</t>
  </si>
  <si>
    <t>Ca_08789_v1.0_kabuli</t>
  </si>
  <si>
    <t>DNA polymerase III subunit gamma/tau OS=Medicago truncatula GN=MTR_4g104350 PE=4 SV=1</t>
  </si>
  <si>
    <t>Ca_00523_v1.0_kabuli</t>
  </si>
  <si>
    <t>Chromatin remodeling complex subunit OS=Medicago truncatula GN=MTR_2g020000 PE=4 SV=1</t>
  </si>
  <si>
    <t>Ca_07925_v1.0_kabuli</t>
  </si>
  <si>
    <t>Ca_20613_v1.0_kabuli</t>
  </si>
  <si>
    <t>Ca_11628_v1.0_kabuli</t>
  </si>
  <si>
    <t>Glucan endo-1,3-beta-glucosidase-like protein OS=Medicago truncatula GN=MTR_5g044530 PE=4 SV=1</t>
  </si>
  <si>
    <t>Ca_17548_v1.0_kabuli</t>
  </si>
  <si>
    <t>Ca_00933_v1.0_kabuli</t>
  </si>
  <si>
    <t>Monothiol glutaredoxin-S6 OS=Medicago truncatula GN=MTR_7g108250 PE=4 SV=1</t>
  </si>
  <si>
    <t>Ca_07386_v1.0_kabuli</t>
  </si>
  <si>
    <t>Ca_20661_v1.0_kabuli</t>
  </si>
  <si>
    <t>Ca_04299_v1.0_kabuli</t>
  </si>
  <si>
    <t>Parallel spindle OS=Medicago truncatula GN=MTR_1g096000 PE=4 SV=1</t>
  </si>
  <si>
    <t>Ca_14442_v1.0_kabuli</t>
  </si>
  <si>
    <t>Ca_01385_v1.0_kabuli</t>
  </si>
  <si>
    <t>Sec14 cytosolic factor OS=Medicago truncatula GN=MTR_3g098530 PE=2 SV=1</t>
  </si>
  <si>
    <t>Ca_04728_v1.0_kabuli</t>
  </si>
  <si>
    <t>5&amp;apos;-methylthioadenosine/S-adenosylhomocysteine nucleosidase OS=Medicago truncatula GN=MTR_3g117700 PE=2 SV=1</t>
  </si>
  <si>
    <t>Ca_13384_v1.0_kabuli</t>
  </si>
  <si>
    <t>Ca_23749_v1.0_kabuli</t>
  </si>
  <si>
    <t>F-box/kelch-repeat protein OS=Medicago truncatula GN=MTR_2g021190 PE=4 SV=1</t>
  </si>
  <si>
    <t>Ca_06485_v1.0_kabuli</t>
  </si>
  <si>
    <t>Ca_13504_v1.0_kabuli</t>
  </si>
  <si>
    <t>Mitochondrial carnitine/acylcarnitine carrier protein OS=Medicago truncatula GN=MTR_4g012850 PE=3 SV=1</t>
  </si>
  <si>
    <t>Ca_17519_v1.0_kabuli</t>
  </si>
  <si>
    <t>Ca_10004_v1.0_kabuli</t>
  </si>
  <si>
    <t>Nodulation signaling pathway 1 protein OS=Medicago truncatula GN=MTR_8g020840 PE=4 SV=1</t>
  </si>
  <si>
    <t>Ca_16062_v1.0_kabuli</t>
  </si>
  <si>
    <t>Exosome complex exonuclease RRP42 OS=Medicago truncatula GN=MTR_8g077430 PE=4 SV=1</t>
  </si>
  <si>
    <t>Ca_26357_v1.0_kabuli</t>
  </si>
  <si>
    <t>Ca_13002_v1.0_kabuli</t>
  </si>
  <si>
    <t>Ca_21080_v1.0_kabuli</t>
  </si>
  <si>
    <t>Serpin-like protein OS=Medicago truncatula GN=MTR_3g101010 PE=3 SV=1</t>
  </si>
  <si>
    <t>Ca_24210_v1.0_kabuli</t>
  </si>
  <si>
    <t>Type IIB calcium ATPase MCA5 OS=Medicago truncatula GN=MCA5 PE=2 SV=1</t>
  </si>
  <si>
    <t>Ca_08790_v1.0_kabuli</t>
  </si>
  <si>
    <t>Pectate lyase OS=Medicago truncatula GN=MTR_4g104320 PE=4 SV=1</t>
  </si>
  <si>
    <t>Ca_00524_v1.0_kabuli</t>
  </si>
  <si>
    <t>Lipase OS=Medicago truncatula GN=MTR_2g020020 PE=2 SV=1</t>
  </si>
  <si>
    <t>Ca_07926_v1.0_kabuli</t>
  </si>
  <si>
    <t>Ca_20614_v1.0_kabuli</t>
  </si>
  <si>
    <t>Ca_11629_v1.0_kabuli</t>
  </si>
  <si>
    <t>Putative uncharacterized protein OS=Medicago truncatula GN=MTR_3g102440 PE=4 SV=1</t>
  </si>
  <si>
    <t>Ca_17549_v1.0_kabuli</t>
  </si>
  <si>
    <t>Ca_00934_v1.0_kabuli</t>
  </si>
  <si>
    <t>Ca_07387_v1.0_kabuli</t>
  </si>
  <si>
    <t>Ubiquinone biosynthesis protein COQ4 homolog, mitochondrial OS=Ricinus communis GN=RCOM_0733180 PE=3 SV=1</t>
  </si>
  <si>
    <t>Ca_20662_v1.0_kabuli</t>
  </si>
  <si>
    <t>Ca_04300_v1.0_kabuli</t>
  </si>
  <si>
    <t>Ca_08378_v1.0_kabuli</t>
  </si>
  <si>
    <t>Putative KH-domain containing protein OS=Medicago truncatula PE=1 SV=1</t>
  </si>
  <si>
    <t>Ca_14443_v1.0_kabuli</t>
  </si>
  <si>
    <t>Ca_01386_v1.0_kabuli</t>
  </si>
  <si>
    <t>LEAFY-like protein OS=Medicago truncatula GN=Uni PE=2 SV=1</t>
  </si>
  <si>
    <t>Ca_04729_v1.0_kabuli</t>
  </si>
  <si>
    <t>COBRA-like protein OS=Medicago truncatula GN=MTR_3g117690 PE=4 SV=1</t>
  </si>
  <si>
    <t>Ca_13385_v1.0_kabuli</t>
  </si>
  <si>
    <t>Putative uncharacterized protein OS=Medicago truncatula GN=MTR_3g071640 PE=4 SV=1</t>
  </si>
  <si>
    <t>Ca_23750_v1.0_kabuli</t>
  </si>
  <si>
    <t>Ca_06486_v1.0_kabuli</t>
  </si>
  <si>
    <t>Ca_13505_v1.0_kabuli</t>
  </si>
  <si>
    <t>Pyridoxal biosynthesis protein PDX1.3 OS=Medicago truncatula GN=MTR_4g012860 PE=4 SV=1</t>
  </si>
  <si>
    <t>Ca_17520_v1.0_kabuli</t>
  </si>
  <si>
    <t>Ca_03020_v1.0_kabuli</t>
  </si>
  <si>
    <t>GDSL esterase/lipase OS=Medicago truncatula GN=MTR_4g122200 PE=4 SV=1</t>
  </si>
  <si>
    <t>Ca_10005_v1.0_kabuli</t>
  </si>
  <si>
    <t>Disease resistance RPP8-like protein OS=Medicago truncatula GN=MTR_8g020790 PE=4 SV=1</t>
  </si>
  <si>
    <t>Ca_16063_v1.0_kabuli</t>
  </si>
  <si>
    <t>Ca_26358_v1.0_kabuli</t>
  </si>
  <si>
    <t>Ca_13003_v1.0_kabuli</t>
  </si>
  <si>
    <t>Ca_22598_v1.0_kabuli</t>
  </si>
  <si>
    <t>Ca_08791_v1.0_kabuli</t>
  </si>
  <si>
    <t>Speckle-type POZ protein OS=Medicago truncatula GN=MTR_4g104140 PE=4 SV=1</t>
  </si>
  <si>
    <t>Ca_25867_v1.0_kabuli</t>
  </si>
  <si>
    <t>mTERF family protein OS=Medicago truncatula GN=MTR_5g068860 PE=4 SV=1</t>
  </si>
  <si>
    <t>Ca_07927_v1.0_kabuli</t>
  </si>
  <si>
    <t>Calcineurin B-like protein OS=Phaseolus vulgaris GN=PvCBL2 PE=2 SV=1</t>
  </si>
  <si>
    <t>Ca_20615_v1.0_kabuli</t>
  </si>
  <si>
    <t>RecA OS=Medicago truncatula GN=MTR_2g039670 PE=3 SV=1</t>
  </si>
  <si>
    <t>Ca_11630_v1.0_kabuli</t>
  </si>
  <si>
    <t>Pentatricopeptide repeat-containing protein OS=Medicago truncatula GN=MTR_5g044270 PE=4 SV=1</t>
  </si>
  <si>
    <t>Ca_17550_v1.0_kabuli</t>
  </si>
  <si>
    <t>Ca_00935_v1.0_kabuli</t>
  </si>
  <si>
    <t>Ca_07388_v1.0_kabuli</t>
  </si>
  <si>
    <t>Ca_04301_v1.0_kabuli</t>
  </si>
  <si>
    <t>Ca_14444_v1.0_kabuli</t>
  </si>
  <si>
    <t>Ca_01387_v1.0_kabuli</t>
  </si>
  <si>
    <t>Ethylene-responsive transcription factor RAP2-6 OS=Medicago truncatula GN=MTR_3g098580 PE=4 SV=1</t>
  </si>
  <si>
    <t>Ca_04730_v1.0_kabuli</t>
  </si>
  <si>
    <t>SnRK2 calcium sensor OS=Medicago truncatula GN=MTR_3g117680 PE=4 SV=1</t>
  </si>
  <si>
    <t>Ca_13386_v1.0_kabuli</t>
  </si>
  <si>
    <t>Ca_23751_v1.0_kabuli</t>
  </si>
  <si>
    <t>Ca_06487_v1.0_kabuli</t>
  </si>
  <si>
    <t>Ca_13506_v1.0_kabuli</t>
  </si>
  <si>
    <t>Peroxidase A2 OS=Medicago truncatula GN=MTR_4g012870 PE=3 SV=1</t>
  </si>
  <si>
    <t>Ca_17521_v1.0_kabuli</t>
  </si>
  <si>
    <t>Mannosyl-oligosaccharide 1,2-alpha-mannosidase OS=Glycine max GN=Man1 PE=2 SV=1</t>
  </si>
  <si>
    <t>Ca_03021_v1.0_kabuli</t>
  </si>
  <si>
    <t>Putative enoyl CoA hydratase OS=Cicer arietinum PE=2 SV=1</t>
  </si>
  <si>
    <t>Ca_10006_v1.0_kabuli</t>
  </si>
  <si>
    <t>Coiled-coil-helix-coiled-coil-helix domain containing protein OS=Medicago truncatula GN=CHP PE=4 SV=1</t>
  </si>
  <si>
    <t>Ca_16064_v1.0_kabuli</t>
  </si>
  <si>
    <t>Ca_26515_v1.0_kabuli</t>
  </si>
  <si>
    <t>Ca_13004_v1.0_kabuli</t>
  </si>
  <si>
    <t>Ca_22599_v1.0_kabuli</t>
  </si>
  <si>
    <t>Heat shock protein OS=Medicago truncatula GN=MTR_2g040220 PE=1 SV=1</t>
  </si>
  <si>
    <t>Ca_24212_v1.0_kabuli</t>
  </si>
  <si>
    <t>Ca_08792_v1.0_kabuli</t>
  </si>
  <si>
    <t>Pre-pro-TPE4A protein (Precursor) OS=Pisum sativum GN=tpE4A PE=2 SV=1</t>
  </si>
  <si>
    <t>Ca_25868_v1.0_kabuli</t>
  </si>
  <si>
    <t>Ca_07928_v1.0_kabuli</t>
  </si>
  <si>
    <t>Nucleic acid binding , related OS=Medicago truncatula GN=MTR_2g027540 PE=2 SV=1</t>
  </si>
  <si>
    <t>Ca_20616_v1.0_kabuli</t>
  </si>
  <si>
    <t>Transcription factor MYC4 OS=Medicago truncatula GN=MTR_2g039620 PE=4 SV=1</t>
  </si>
  <si>
    <t>Ca_11631_v1.0_kabuli</t>
  </si>
  <si>
    <t>Triose phosphate/phosphate translocator OS=Medicago truncatula GN=MTR_5g044220 PE=4 SV=1</t>
  </si>
  <si>
    <t>Ca_00936_v1.0_kabuli</t>
  </si>
  <si>
    <t>BTB/POZ domain-containing protein OS=Medicago truncatula GN=MTR_7g108290 PE=4 SV=1</t>
  </si>
  <si>
    <t>Ca_07389_v1.0_kabuli</t>
  </si>
  <si>
    <t>Ca_04302_v1.0_kabuli</t>
  </si>
  <si>
    <t>Ca_08380_v1.0_kabuli</t>
  </si>
  <si>
    <t>Histone H2B OS=Glycine max PE=3 SV=1</t>
  </si>
  <si>
    <t>Ca_14445_v1.0_kabuli</t>
  </si>
  <si>
    <t>Ca_01388_v1.0_kabuli</t>
  </si>
  <si>
    <t>Ca_04731_v1.0_kabuli</t>
  </si>
  <si>
    <t>Auxin-induced SAUR-like protein OS=Medicago truncatula GN=MTR_042s0007 PE=4 SV=1</t>
  </si>
  <si>
    <t>Ca_13387_v1.0_kabuli</t>
  </si>
  <si>
    <t>Cytosolic endo-beta-N-acetylglucosaminidase OS=Medicago truncatula GN=MTR_3g071610 PE=4 SV=1</t>
  </si>
  <si>
    <t>Ca_23752_v1.0_kabuli</t>
  </si>
  <si>
    <t>Ca_06488_v1.0_kabuli</t>
  </si>
  <si>
    <t>Uncharacterized protein OS=Medicago sativa PE=2 SV=1</t>
  </si>
  <si>
    <t>Ca_13507_v1.0_kabuli</t>
  </si>
  <si>
    <t>ATP-dependent RNA helicase chl1 OS=Medicago truncatula GN=MTR_4g012900 PE=4 SV=1</t>
  </si>
  <si>
    <t>Ca_17522_v1.0_kabuli</t>
  </si>
  <si>
    <t>Ca_03022_v1.0_kabuli</t>
  </si>
  <si>
    <t>Ca_10007_v1.0_kabuli</t>
  </si>
  <si>
    <t>Germin-like protein OS=Medicago truncatula GN=MTR_4g010340 PE=2 SV=1</t>
  </si>
  <si>
    <t>Ca_16065_v1.0_kabuli</t>
  </si>
  <si>
    <t>Ca_13005_v1.0_kabuli</t>
  </si>
  <si>
    <t>Ca_21083_v1.0_kabuli</t>
  </si>
  <si>
    <t>Ca_22600_v1.0_kabuli</t>
  </si>
  <si>
    <t>Ca_08793_v1.0_kabuli</t>
  </si>
  <si>
    <t>Ca_25869_v1.0_kabuli</t>
  </si>
  <si>
    <t>Vegetative lectin OS=Cicer arietinum PE=1 SV=1</t>
  </si>
  <si>
    <t>Ca_00527_v1.0_kabuli</t>
  </si>
  <si>
    <t>RING finger and CHY zinc finger domain-containing protein OS=Medicago truncatula GN=MTR_2g020040 PE=4 SV=1</t>
  </si>
  <si>
    <t>Ca_07929_v1.0_kabuli</t>
  </si>
  <si>
    <t>Putative uncharacterized protein OS=Medicago truncatula GN=MTR_2g027550 PE=4 SV=1</t>
  </si>
  <si>
    <t>Ca_20617_v1.0_kabuli</t>
  </si>
  <si>
    <t>Esterase/lipase/thioesterase OS=Medicago truncatula GN=MTR_2g039510 PE=2 SV=1</t>
  </si>
  <si>
    <t>Ca_17552_v1.0_kabuli</t>
  </si>
  <si>
    <t>Ca_00937_v1.0_kabuli</t>
  </si>
  <si>
    <t>Peptide chain release factor OS=Medicago truncatula GN=MTR_7g108300 PE=4 SV=1</t>
  </si>
  <si>
    <t>Ca_07390_v1.0_kabuli</t>
  </si>
  <si>
    <t>Ca_20665_v1.0_kabuli</t>
  </si>
  <si>
    <t>Ca_04303_v1.0_kabuli</t>
  </si>
  <si>
    <t>Ca_08381_v1.0_kabuli</t>
  </si>
  <si>
    <t>Protein neuralized OS=Medicago truncatula GN=MTR_121s0017 PE=4 SV=1</t>
  </si>
  <si>
    <t>Ca_14446_v1.0_kabuli</t>
  </si>
  <si>
    <t>Ca_01389_v1.0_kabuli</t>
  </si>
  <si>
    <t>WD repeat-containing protein, putative OS=Medicago truncatula GN=MTR_3g098600 PE=4 SV=1</t>
  </si>
  <si>
    <t>Ca_04732_v1.0_kabuli</t>
  </si>
  <si>
    <t>Auxin-induced protein-like protein OS=Medicago truncatula GN=MTR_3g084170 PE=4 SV=1</t>
  </si>
  <si>
    <t>Ca_13388_v1.0_kabuli</t>
  </si>
  <si>
    <t>LOB domain-containing protein OS=Medicago truncatula GN=MTR_3g071590 PE=4 SV=1</t>
  </si>
  <si>
    <t>Ca_06489_v1.0_kabuli</t>
  </si>
  <si>
    <t>Ca_13508_v1.0_kabuli</t>
  </si>
  <si>
    <t>Ca_17523_v1.0_kabuli</t>
  </si>
  <si>
    <t>Ca_03023_v1.0_kabuli</t>
  </si>
  <si>
    <t>Hypersensitive reaction associated Ca2+-binding protein OS=Medicago truncatula GN=MTR_4g122260 PE=4 SV=1</t>
  </si>
  <si>
    <t>Ca_10008_v1.0_kabuli</t>
  </si>
  <si>
    <t>Ca_16066_v1.0_kabuli</t>
  </si>
  <si>
    <t>Ca_26517_v1.0_kabuli</t>
  </si>
  <si>
    <t>Ca_13006_v1.0_kabuli</t>
  </si>
  <si>
    <t>Ca_21084_v1.0_kabuli</t>
  </si>
  <si>
    <t>Ca_22601_v1.0_kabuli</t>
  </si>
  <si>
    <t>Serine/threonine-protein kinase OS=Populus trichocarpa GN=POPTRDRAFT_771206 PE=3 SV=1</t>
  </si>
  <si>
    <t>Ca_08794_v1.0_kabuli</t>
  </si>
  <si>
    <t>Ca_00528_v1.0_kabuli</t>
  </si>
  <si>
    <t>Ca_07930_v1.0_kabuli</t>
  </si>
  <si>
    <t>Glucan endo-1,3-beta-glucosidase OS=Medicago truncatula GN=MTR_2g027560 PE=3 SV=1</t>
  </si>
  <si>
    <t>Ca_20618_v1.0_kabuli</t>
  </si>
  <si>
    <t>Cytokinin dehydrogenase OS=Medicago truncatula GN=MTR_2g039410 PE=4 SV=1</t>
  </si>
  <si>
    <t>Ca_11633_v1.0_kabuli</t>
  </si>
  <si>
    <t>Ca_17553_v1.0_kabuli</t>
  </si>
  <si>
    <t>Auxin-regulated calmodulin OS=Vigna radiata PE=2 SV=1</t>
  </si>
  <si>
    <t>Ca_00938_v1.0_kabuli</t>
  </si>
  <si>
    <t>Spermatogenesis-associated protein OS=Medicago truncatula GN=MTR_7g108310 PE=4 SV=1</t>
  </si>
  <si>
    <t>Ca_07391_v1.0_kabuli</t>
  </si>
  <si>
    <t>Ca_20666_v1.0_kabuli</t>
  </si>
  <si>
    <t>Ca_04304_v1.0_kabuli</t>
  </si>
  <si>
    <t>O-methyltransferase OS=Glycyrrhiza echinata GN=GeOMT PE=1 SV=1</t>
  </si>
  <si>
    <t>Ca_08382_v1.0_kabuli</t>
  </si>
  <si>
    <t>RPG OS=Medicago truncatula PE=4 SV=1</t>
  </si>
  <si>
    <t>Ca_14447_v1.0_kabuli</t>
  </si>
  <si>
    <t>Putative uncharacterized protein OS=Medicago truncatula GN=MTR_1g056460 PE=4 SV=1</t>
  </si>
  <si>
    <t>Ca_01390_v1.0_kabuli</t>
  </si>
  <si>
    <t>Mei2-like protein OS=Medicago truncatula GN=MTR_3g098620 PE=4 SV=1</t>
  </si>
  <si>
    <t>Ca_04733_v1.0_kabuli</t>
  </si>
  <si>
    <t>Ca_13389_v1.0_kabuli</t>
  </si>
  <si>
    <t>Ca_23754_v1.0_kabuli</t>
  </si>
  <si>
    <t>Ca_06490_v1.0_kabuli</t>
  </si>
  <si>
    <t>Ca_13509_v1.0_kabuli</t>
  </si>
  <si>
    <t>Ribosomal protein L37 OS=Medicago truncatula GN=MTR_4g012910 PE=3 SV=1</t>
  </si>
  <si>
    <t>Ca_17524_v1.0_kabuli</t>
  </si>
  <si>
    <t>Ca_03024_v1.0_kabuli</t>
  </si>
  <si>
    <t>Minichromosome maintenance 2 protein OS=Pisum sativum GN=MCM2 PE=2 SV=2</t>
  </si>
  <si>
    <t>Ca_10009_v1.0_kabuli</t>
  </si>
  <si>
    <t>Germin-like protein (Fragment) OS=Cicer arietinum GN=glp PE=1 SV=1</t>
  </si>
  <si>
    <t>Ca_16067_v1.0_kabuli</t>
  </si>
  <si>
    <t>Ca_26518_v1.0_kabuli</t>
  </si>
  <si>
    <t>Ca_13007_v1.0_kabuli</t>
  </si>
  <si>
    <t>Ca_21085_v1.0_kabuli</t>
  </si>
  <si>
    <t>Ca_22602_v1.0_kabuli</t>
  </si>
  <si>
    <t>Ca_24215_v1.0_kabuli</t>
  </si>
  <si>
    <t>Putative uncharacterized protein OS=Vitis vinifera GN=VITISV_027850 PE=4 SV=1</t>
  </si>
  <si>
    <t>Ca_08795_v1.0_kabuli</t>
  </si>
  <si>
    <t>Ca_00529_v1.0_kabuli</t>
  </si>
  <si>
    <t>Ca_07931_v1.0_kabuli</t>
  </si>
  <si>
    <t>Uncharacterized protein OS=Capsella rubella GN=CARUB_v10005730mg PE=3 SV=1</t>
  </si>
  <si>
    <t>Ca_20619_v1.0_kabuli</t>
  </si>
  <si>
    <t>FAD linked oxidase, N-terminal OS=Medicago truncatula GN=MtrDRAFT_AC160012g3v2 PE=4 SV=1</t>
  </si>
  <si>
    <t>Ca_11634_v1.0_kabuli</t>
  </si>
  <si>
    <t>Putative uncharacterized protein OS=Medicago truncatula GN=MTR_5g044170 PE=4 SV=1</t>
  </si>
  <si>
    <t>Ca_17554_v1.0_kabuli</t>
  </si>
  <si>
    <t>Ca_00939_v1.0_kabuli</t>
  </si>
  <si>
    <t>MORC family CW-type zinc finger protein OS=Medicago truncatula GN=MTR_7g108330 PE=4 SV=1</t>
  </si>
  <si>
    <t>Ca_07392_v1.0_kabuli</t>
  </si>
  <si>
    <t>Ca_20667_v1.0_kabuli</t>
  </si>
  <si>
    <t>Ca_04305_v1.0_kabuli</t>
  </si>
  <si>
    <t>Ca_08383_v1.0_kabuli</t>
  </si>
  <si>
    <t>Putative globin OS=Medicago truncatula PE=1 SV=1</t>
  </si>
  <si>
    <t>Ca_14448_v1.0_kabuli</t>
  </si>
  <si>
    <t>Ca_01391_v1.0_kabuli</t>
  </si>
  <si>
    <t>Centromere protein S OS=Medicago truncatula GN=MTR_3g098660 PE=2 SV=1</t>
  </si>
  <si>
    <t>Ca_04734_v1.0_kabuli</t>
  </si>
  <si>
    <t>Ca_13390_v1.0_kabuli</t>
  </si>
  <si>
    <t>Ca_06491_v1.0_kabuli</t>
  </si>
  <si>
    <t>Ca_13510_v1.0_kabuli</t>
  </si>
  <si>
    <t>Putative uncharacterized protein OS=Medicago truncatula GN=MTR_4g012920 PE=4 SV=1</t>
  </si>
  <si>
    <t>Ca_17525_v1.0_kabuli</t>
  </si>
  <si>
    <t>Ca_03025_v1.0_kabuli</t>
  </si>
  <si>
    <t>Transcription factor bHLH148 OS=Medicago truncatula GN=MTR_4g122500 PE=4 SV=1</t>
  </si>
  <si>
    <t>Ca_10010_v1.0_kabuli</t>
  </si>
  <si>
    <t>Germin-like protein OS=Medicago truncatula GN=MTR_8g020610 PE=2 SV=1</t>
  </si>
  <si>
    <t>Ca_16068_v1.0_kabuli</t>
  </si>
  <si>
    <t>Ca_26519_v1.0_kabuli</t>
  </si>
  <si>
    <t>Ca_13008_v1.0_kabuli</t>
  </si>
  <si>
    <t>Ca_22603_v1.0_kabuli</t>
  </si>
  <si>
    <t>Ca_27584_v1.0_kabuli</t>
  </si>
  <si>
    <t>Ca_08796_v1.0_kabuli</t>
  </si>
  <si>
    <t>Protein-L-isoaspartate O-methyltransferase OS=Cicer arietinum PE=2 SV=1</t>
  </si>
  <si>
    <t>Ca_25872_v1.0_kabuli</t>
  </si>
  <si>
    <t>Auxin-induced protein 5NG4 OS=Medicago truncatula GN=MTR_5g069040 PE=4 SV=1</t>
  </si>
  <si>
    <t>Ca_00530_v1.0_kabuli</t>
  </si>
  <si>
    <t>Ca_07932_v1.0_kabuli</t>
  </si>
  <si>
    <t>Enhancer of mRNA-decapping protein OS=Medicago truncatula GN=MTR_2g027690 PE=4 SV=1</t>
  </si>
  <si>
    <t>Ca_11635_v1.0_kabuli</t>
  </si>
  <si>
    <t>14-3-3-like protein GF14 iota OS=Medicago truncatula GN=MTR_5g044160 PE=1 SV=1</t>
  </si>
  <si>
    <t>Ca_17555_v1.0_kabuli</t>
  </si>
  <si>
    <t>Ca_00940_v1.0_kabuli</t>
  </si>
  <si>
    <t>Ca_07393_v1.0_kabuli</t>
  </si>
  <si>
    <t>Ca_20668_v1.0_kabuli</t>
  </si>
  <si>
    <t>Ca_04306_v1.0_kabuli</t>
  </si>
  <si>
    <t>Ca_08384_v1.0_kabuli</t>
  </si>
  <si>
    <t>Uncharacterized protein OS=Prunus persica GN=PRUPE_ppa007957mg PE=4 SV=1</t>
  </si>
  <si>
    <t>Ca_14449_v1.0_kabuli</t>
  </si>
  <si>
    <t>Ca_01392_v1.0_kabuli</t>
  </si>
  <si>
    <t>Lysosomal alpha-mannosidase OS=Medicago truncatula GN=MTR_3g098650 PE=1 SV=1</t>
  </si>
  <si>
    <t>Ca_04735_v1.0_kabuli</t>
  </si>
  <si>
    <t>Auxin-induced protein-like protein OS=Medicago truncatula GN=MTR_3g084240 PE=4 SV=1</t>
  </si>
  <si>
    <t>Ca_13391_v1.0_kabuli</t>
  </si>
  <si>
    <t>Putative uncharacterized protein OS=Medicago truncatula GN=MTR_3g071530 PE=4 SV=1</t>
  </si>
  <si>
    <t>Ca_13511_v1.0_kabuli</t>
  </si>
  <si>
    <t>Ca_17526_v1.0_kabuli</t>
  </si>
  <si>
    <t>Ca_03026_v1.0_kabuli</t>
  </si>
  <si>
    <t>Pentatricopeptide repeat-containing protein OS=Medicago truncatula GN=MTR_3g005330 PE=4 SV=1</t>
  </si>
  <si>
    <t>Ca_10011_v1.0_kabuli</t>
  </si>
  <si>
    <t>Germin-like protein OS=Medicago truncatula GN=MTR_8g020590 PE=1 SV=1</t>
  </si>
  <si>
    <t>Ca_16069_v1.0_kabuli</t>
  </si>
  <si>
    <t>Ca_26520_v1.0_kabuli</t>
  </si>
  <si>
    <t>Ca_13009_v1.0_kabuli</t>
  </si>
  <si>
    <t>Ca_21087_v1.0_kabuli</t>
  </si>
  <si>
    <t>Ca_22604_v1.0_kabuli</t>
  </si>
  <si>
    <t>Pentatricopeptide repeat-containing protein, putative OS=Ricinus communis GN=RCOM_1303150 PE=4 SV=1</t>
  </si>
  <si>
    <t>Ca_27585_v1.0_kabuli</t>
  </si>
  <si>
    <t>Ca_08797_v1.0_kabuli</t>
  </si>
  <si>
    <t>Ca_00531_v1.0_kabuli</t>
  </si>
  <si>
    <t>DNA-directed RNA polymerase OS=Ricinus communis GN=RCOM_1264750 PE=3 SV=1</t>
  </si>
  <si>
    <t>Ca_20621_v1.0_kabuli</t>
  </si>
  <si>
    <t>Ca_11636_v1.0_kabuli</t>
  </si>
  <si>
    <t>Putative uncharacterized protein OS=Medicago truncatula GN=MTR_5g044120 PE=4 SV=1</t>
  </si>
  <si>
    <t>Ca_17556_v1.0_kabuli</t>
  </si>
  <si>
    <t>Ca_00941_v1.0_kabuli</t>
  </si>
  <si>
    <t>Cullin-like protein1 OS=Medicago truncatula GN=MTR_7g108340 PE=3 SV=1</t>
  </si>
  <si>
    <t>Ca_07394_v1.0_kabuli</t>
  </si>
  <si>
    <t>Ca_04307_v1.0_kabuli</t>
  </si>
  <si>
    <t>Ca_08385_v1.0_kabuli</t>
  </si>
  <si>
    <t>Ca_14450_v1.0_kabuli</t>
  </si>
  <si>
    <t>Uncharacterized protein OS=Prunus persica GN=PRUPE_ppa009006mg PE=4 SV=1</t>
  </si>
  <si>
    <t>Ca_01393_v1.0_kabuli</t>
  </si>
  <si>
    <t>ADP-ribosylation factor GTPase-activating protein OS=Medicago truncatula GN=MTR_3g098680 PE=4 SV=1</t>
  </si>
  <si>
    <t>Ca_04736_v1.0_kabuli</t>
  </si>
  <si>
    <t>Auxin-induced protein-like protein OS=Medicago truncatula GN=MTR_2g012410 PE=4 SV=1</t>
  </si>
  <si>
    <t>Ca_13392_v1.0_kabuli</t>
  </si>
  <si>
    <t>Ca_23757_v1.0_kabuli</t>
  </si>
  <si>
    <t>Ca_06493_v1.0_kabuli</t>
  </si>
  <si>
    <t>Ca_13512_v1.0_kabuli</t>
  </si>
  <si>
    <t>Putative uncharacterized protein OS=Medicago truncatula GN=MTR_4g012950 PE=4 SV=1</t>
  </si>
  <si>
    <t>Ca_17527_v1.0_kabuli</t>
  </si>
  <si>
    <t>Ca_03027_v1.0_kabuli</t>
  </si>
  <si>
    <t>WRKY transcription factor OS=Medicago truncatula GN=MTR_4g122530 PE=4 SV=1</t>
  </si>
  <si>
    <t>Ca_10012_v1.0_kabuli</t>
  </si>
  <si>
    <t>GRL2 OS=Medicago truncatula GN=MTR_8g020560 PE=4 SV=1</t>
  </si>
  <si>
    <t>Ca_26605_v1.0_kabuli</t>
  </si>
  <si>
    <t>Ca_13010_v1.0_kabuli</t>
  </si>
  <si>
    <t>Uncharacterized protein OS=Medicago truncatula GN=MTR_6g084470 PE=2 SV=1</t>
  </si>
  <si>
    <t>Ca_22605_v1.0_kabuli</t>
  </si>
  <si>
    <t>Ca_27638_v1.0_kabuli</t>
  </si>
  <si>
    <t>Ca_08798_v1.0_kabuli</t>
  </si>
  <si>
    <t>Ca_28112_v1.0_kabuli</t>
  </si>
  <si>
    <t>Ca_00532_v1.0_kabuli</t>
  </si>
  <si>
    <t>Putative uncharacterized protein OS=Medicago truncatula GN=MTR_2g020160 PE=4 SV=1</t>
  </si>
  <si>
    <t>Ca_07934_v1.0_kabuli</t>
  </si>
  <si>
    <t>Galacturonosyltransferase OS=Medicago truncatula GN=MTR_2g027740 PE=4 SV=1</t>
  </si>
  <si>
    <t>Ca_20622_v1.0_kabuli</t>
  </si>
  <si>
    <t>Ca_11637_v1.0_kabuli</t>
  </si>
  <si>
    <t>Beta-glucosidase G2 OS=Medicago truncatula PE=2 SV=1</t>
  </si>
  <si>
    <t>Ca_17557_v1.0_kabuli</t>
  </si>
  <si>
    <t>Ca_00942_v1.0_kabuli</t>
  </si>
  <si>
    <t>LUMINIDEPENDENS-like protein OS=Medicago truncatula GN=MTR_7g108390 PE=3 SV=1</t>
  </si>
  <si>
    <t>Ca_07395_v1.0_kabuli</t>
  </si>
  <si>
    <t>Ca_20869_v1.0_kabuli</t>
  </si>
  <si>
    <t>Ca_04308_v1.0_kabuli</t>
  </si>
  <si>
    <t>Ca_08386_v1.0_kabuli</t>
  </si>
  <si>
    <t>Ca_14451_v1.0_kabuli</t>
  </si>
  <si>
    <t>Ca_01394_v1.0_kabuli</t>
  </si>
  <si>
    <t>ICE-like protein OS=Corylus heterophylla PE=2 SV=1</t>
  </si>
  <si>
    <t>Ca_04737_v1.0_kabuli</t>
  </si>
  <si>
    <t>Ca_13393_v1.0_kabuli</t>
  </si>
  <si>
    <t>Ca_23758_v1.0_kabuli</t>
  </si>
  <si>
    <t>Ca_06494_v1.0_kabuli</t>
  </si>
  <si>
    <t>Auxin efflux carrier protein OS=Medicago truncatula GN=PIN1 PE=4 SV=1</t>
  </si>
  <si>
    <t>Ca_13513_v1.0_kabuli</t>
  </si>
  <si>
    <t>Glyoxylate reductase OS=Medicago truncatula GN=MTR_4g013100 PE=1 SV=1</t>
  </si>
  <si>
    <t>Ca_17528_v1.0_kabuli</t>
  </si>
  <si>
    <t>Ca_03028_v1.0_kabuli</t>
  </si>
  <si>
    <t>Ca_10013_v1.0_kabuli</t>
  </si>
  <si>
    <t>Ca_16071_v1.0_kabuli</t>
  </si>
  <si>
    <t>Ca_26606_v1.0_kabuli</t>
  </si>
  <si>
    <t>Ca_13011_v1.0_kabuli</t>
  </si>
  <si>
    <t>Putative uncharacterized protein OS=Medicago truncatula GN=MTR_6g084440 PE=4 SV=1</t>
  </si>
  <si>
    <t>Ca_26425_v1.0_kabuli</t>
  </si>
  <si>
    <t>Protein SCARECROW OS=Medicago truncatula GN=RAM1 PE=2 SV=1</t>
  </si>
  <si>
    <t>Ca_22606_v1.0_kabuli</t>
  </si>
  <si>
    <t>Ca_08799_v1.0_kabuli</t>
  </si>
  <si>
    <t>Ca_00533_v1.0_kabuli</t>
  </si>
  <si>
    <t>Putative uncharacterized protein OS=Medicago truncatula GN=MTR_2g020190 PE=4 SV=1</t>
  </si>
  <si>
    <t>Ca_07935_v1.0_kabuli</t>
  </si>
  <si>
    <t>Ca_20623_v1.0_kabuli</t>
  </si>
  <si>
    <t>Ca_00943_v1.0_kabuli</t>
  </si>
  <si>
    <t>Zinc finger protein OS=Medicago truncatula GN=MTR_7g108430 PE=4 SV=1</t>
  </si>
  <si>
    <t>Ca_07396_v1.0_kabuli</t>
  </si>
  <si>
    <t>Ca_20870_v1.0_kabuli</t>
  </si>
  <si>
    <t>Ca_04309_v1.0_kabuli</t>
  </si>
  <si>
    <t>Ca_08387_v1.0_kabuli</t>
  </si>
  <si>
    <t>Ca_14452_v1.0_kabuli</t>
  </si>
  <si>
    <t>Syntaxin-related protein Nt-syr1 OS=Medicago truncatula GN=MTR_1g056560 PE=3 SV=1</t>
  </si>
  <si>
    <t>Ca_01395_v1.0_kabuli</t>
  </si>
  <si>
    <t>Ca_04738_v1.0_kabuli</t>
  </si>
  <si>
    <t>Auxin-induced protein-like protein OS=Medicago truncatula GN=MTR_3g084150 PE=4 SV=1</t>
  </si>
  <si>
    <t>Ca_13394_v1.0_kabuli</t>
  </si>
  <si>
    <t>Glutaredoxin domain-containing cysteine-rich protein OS=Medicago truncatula GN=MTR_3g071510 PE=4 SV=1</t>
  </si>
  <si>
    <t>Ca_23759_v1.0_kabuli</t>
  </si>
  <si>
    <t>Ca_06495_v1.0_kabuli</t>
  </si>
  <si>
    <t>Ca_13514_v1.0_kabuli</t>
  </si>
  <si>
    <t>Ca_17529_v1.0_kabuli</t>
  </si>
  <si>
    <t>Ca_03029_v1.0_kabuli</t>
  </si>
  <si>
    <t>Ca_10014_v1.0_kabuli</t>
  </si>
  <si>
    <t>Myb transcription factor OS=Medicago truncatula GN=MTR_8g020490 PE=2 SV=1</t>
  </si>
  <si>
    <t>Ca_16072_v1.0_kabuli</t>
  </si>
  <si>
    <t>Ca_26607_v1.0_kabuli</t>
  </si>
  <si>
    <t>Ca_13012_v1.0_kabuli</t>
  </si>
  <si>
    <t>NAC domain protein OS=Medicago truncatula GN=MTR_6g084430 PE=4 SV=1</t>
  </si>
  <si>
    <t>Ca_26426_v1.0_kabuli</t>
  </si>
  <si>
    <t>Ca_22607_v1.0_kabuli</t>
  </si>
  <si>
    <t>Ca_27388_v1.0_kabuli</t>
  </si>
  <si>
    <t>Ca_08800_v1.0_kabuli</t>
  </si>
  <si>
    <t>Ca_00534_v1.0_kabuli</t>
  </si>
  <si>
    <t>Putative uncharacterized protein OS=Medicago truncatula GN=MTR_2g020210 PE=4 SV=1</t>
  </si>
  <si>
    <t>Ca_07936_v1.0_kabuli</t>
  </si>
  <si>
    <t>Ca_20624_v1.0_kabuli</t>
  </si>
  <si>
    <t>Ca_11639_v1.0_kabuli</t>
  </si>
  <si>
    <t>Putative uncharacterized protein OS=Medicago truncatula GN=MTR_5g043690 PE=4 SV=1</t>
  </si>
  <si>
    <t>Ca_00944_v1.0_kabuli</t>
  </si>
  <si>
    <t>Putative uncharacterized protein OS=Medicago truncatula GN=MTR_7g108470 PE=4 SV=1</t>
  </si>
  <si>
    <t>Ca_07397_v1.0_kabuli</t>
  </si>
  <si>
    <t>Ca_20871_v1.0_kabuli</t>
  </si>
  <si>
    <t>Ca_04310_v1.0_kabuli</t>
  </si>
  <si>
    <t>Ca_08388_v1.0_kabuli</t>
  </si>
  <si>
    <t>Ca_14453_v1.0_kabuli</t>
  </si>
  <si>
    <t>Syntaxin-121 OS=Medicago truncatula GN=MTR_1g056550 PE=2 SV=1</t>
  </si>
  <si>
    <t>Ca_01396_v1.0_kabuli</t>
  </si>
  <si>
    <t>Ca_04739_v1.0_kabuli</t>
  </si>
  <si>
    <t>Auxin-induced protein-like protein OS=Medicago truncatula GN=MTR_3g084230 PE=4 SV=1</t>
  </si>
  <si>
    <t>Ca_13395_v1.0_kabuli</t>
  </si>
  <si>
    <t>Ser-thr protein kinase OS=Medicago truncatula GN=MTR_3g071480 PE=4 SV=1</t>
  </si>
  <si>
    <t>Ca_23776_v1.0_kabuli</t>
  </si>
  <si>
    <t>Acid beta-fructofuranosidase OS=Medicago truncatula GN=MTR_3g008530 PE=3 SV=1</t>
  </si>
  <si>
    <t>Ca_06496_v1.0_kabuli</t>
  </si>
  <si>
    <t>Ca_13515_v1.0_kabuli</t>
  </si>
  <si>
    <t>Ca_17530_v1.0_kabuli</t>
  </si>
  <si>
    <t>Ca_03030_v1.0_kabuli</t>
  </si>
  <si>
    <t>Peroxidase OS=Medicago truncatula GN=MTR_4g122640 PE=3 SV=1</t>
  </si>
  <si>
    <t>Ca_10015_v1.0_kabuli</t>
  </si>
  <si>
    <t>Transcription initiation factor TFIID subunit OS=Medicago truncatula GN=MTR_8g020480 PE=4 SV=1</t>
  </si>
  <si>
    <t>Ca_16073_v1.0_kabuli</t>
  </si>
  <si>
    <t>Ca_26608_v1.0_kabuli</t>
  </si>
  <si>
    <t>Putative uncharacterized protein OS=Vitis vinifera GN=VITISV_034823 PE=4 SV=1</t>
  </si>
  <si>
    <t>Ca_13013_v1.0_kabuli</t>
  </si>
  <si>
    <t>Monoglyceride lipase OS=Medicago truncatula GN=MTR_6g084420 PE=4 SV=1</t>
  </si>
  <si>
    <t>Ca_27389_v1.0_kabuli</t>
  </si>
  <si>
    <t>Ca_08801_v1.0_kabuli</t>
  </si>
  <si>
    <t>Ca_26449_v1.0_kabuli</t>
  </si>
  <si>
    <t>Cytosolic fructose-1 6-bisphosphatase OS=Medicago truncatula GN=MTR_113s0012 PE=1 SV=1</t>
  </si>
  <si>
    <t>Ca_00535_v1.0_kabuli</t>
  </si>
  <si>
    <t>Beta-amylase OS=Medicago truncatula GN=MTR_2g020240 PE=3 SV=1</t>
  </si>
  <si>
    <t>Ca_07937_v1.0_kabuli</t>
  </si>
  <si>
    <t>Putative uncharacterized protein OS=Medicago truncatula GN=MTR_2g027780 PE=4 SV=1</t>
  </si>
  <si>
    <t>Ca_20625_v1.0_kabuli</t>
  </si>
  <si>
    <t>Ca_11640_v1.0_kabuli</t>
  </si>
  <si>
    <t>Pentatricopeptide repeat protein OS=Medicago truncatula GN=MTR_5g043780 PE=4 SV=1</t>
  </si>
  <si>
    <t>Ca_17560_v1.0_kabuli</t>
  </si>
  <si>
    <t>Ca_00945_v1.0_kabuli</t>
  </si>
  <si>
    <t>Potassium transporter OS=Medicago truncatula GN=MTR_7g108480 PE=4 SV=1</t>
  </si>
  <si>
    <t>Ca_07398_v1.0_kabuli</t>
  </si>
  <si>
    <t>Ca_20872_v1.0_kabuli</t>
  </si>
  <si>
    <t>Ca_04311_v1.0_kabuli</t>
  </si>
  <si>
    <t>Ca_08389_v1.0_kabuli</t>
  </si>
  <si>
    <t>Ca_14454_v1.0_kabuli</t>
  </si>
  <si>
    <t>33 kDa ribonucleoprotein OS=Medicago truncatula GN=MTR_1g056520 PE=4 SV=1</t>
  </si>
  <si>
    <t>Ca_01397_v1.0_kabuli</t>
  </si>
  <si>
    <t>Ca_04740_v1.0_kabuli</t>
  </si>
  <si>
    <t>Pentatricopeptide repeat-containing protein OS=Medicago truncatula GN=MTR_3g117620 PE=4 SV=1</t>
  </si>
  <si>
    <t>Ca_13396_v1.0_kabuli</t>
  </si>
  <si>
    <t>Ca_23777_v1.0_kabuli</t>
  </si>
  <si>
    <t>Ca_06497_v1.0_kabuli</t>
  </si>
  <si>
    <t>Serine carboxypeptidase-like protein OS=Medicago truncatula GN=MTR_5g097180 PE=4 SV=1</t>
  </si>
  <si>
    <t>Ca_13516_v1.0_kabuli</t>
  </si>
  <si>
    <t>Ca_17531_v1.0_kabuli</t>
  </si>
  <si>
    <t>Uncharacterized protein OS=Medicago truncatula GN=MTR_3g086600 PE=2 SV=1</t>
  </si>
  <si>
    <t>Ca_03031_v1.0_kabuli</t>
  </si>
  <si>
    <t>FCA gamma OS=Pisum sativum GN=FCA gamma PE=2 SV=1</t>
  </si>
  <si>
    <t>Ca_10016_v1.0_kabuli</t>
  </si>
  <si>
    <t>Metallophosphoesterase OS=Medicago truncatula GN=MTR_8g020400 PE=4 SV=1</t>
  </si>
  <si>
    <t>Ca_16074_v1.0_kabuli</t>
  </si>
  <si>
    <t>Ca_26609_v1.0_kabuli</t>
  </si>
  <si>
    <t>Ca_13014_v1.0_kabuli</t>
  </si>
  <si>
    <t>Chloroplastic group IIA intron splicing facilitator CRS1 OS=Medicago truncatula GN=MTR_6g084410 PE=4 SV=1</t>
  </si>
  <si>
    <t>Ca_22609_v1.0_kabuli</t>
  </si>
  <si>
    <t>Ca_27390_v1.0_kabuli</t>
  </si>
  <si>
    <t>Putative uncharacterized protein OS=Vitis vinifera GN=VIT_08s0007g05740 PE=4 SV=1</t>
  </si>
  <si>
    <t>Ca_26450_v1.0_kabuli</t>
  </si>
  <si>
    <t>Ca_00536_v1.0_kabuli</t>
  </si>
  <si>
    <t>Tubby-like F-box protein OS=Medicago truncatula GN=MTR_2g020280 PE=4 SV=1</t>
  </si>
  <si>
    <t>Ca_07938_v1.0_kabuli</t>
  </si>
  <si>
    <t>Homeodomain-related OS=Medicago truncatula GN=MTR_2g027800 PE=4 SV=1</t>
  </si>
  <si>
    <t>Ca_20626_v1.0_kabuli</t>
  </si>
  <si>
    <t>Putative uncharacterized protein OS=Medicago truncatula GN=MTR_2g039320 PE=4 SV=1</t>
  </si>
  <si>
    <t>Ca_11641_v1.0_kabuli</t>
  </si>
  <si>
    <t>Leucine-rich repeat receptor protein kinase EXS OS=Medicago truncatula GN=MTR_5g043800 PE=4 SV=1</t>
  </si>
  <si>
    <t>Ca_00946_v1.0_kabuli</t>
  </si>
  <si>
    <t>Wee1-like protein kinase OS=Medicago truncatula GN=MTR_7g108500 PE=4 SV=1</t>
  </si>
  <si>
    <t>Ca_07399_v1.0_kabuli</t>
  </si>
  <si>
    <t>Selenocysteine methyltransferase OS=Astragalus chrysochlorus GN=SMTA PE=2 SV=1</t>
  </si>
  <si>
    <t>Ca_20873_v1.0_kabuli</t>
  </si>
  <si>
    <t>Ca_04312_v1.0_kabuli</t>
  </si>
  <si>
    <t>Seed calcium dependent protein kinase b OS=Glycine max PE=2 SV=1</t>
  </si>
  <si>
    <t>Ca_08390_v1.0_kabuli</t>
  </si>
  <si>
    <t>Ca_14455_v1.0_kabuli</t>
  </si>
  <si>
    <t>CCAAT-binding transcription factor, subunit YA OS=Medicago truncatula GN=NF-YA1 PE=2 SV=1</t>
  </si>
  <si>
    <t>Ca_01398_v1.0_kabuli</t>
  </si>
  <si>
    <t>Ca_04741_v1.0_kabuli</t>
  </si>
  <si>
    <t>Ca_13397_v1.0_kabuli</t>
  </si>
  <si>
    <t>Mitotic checkpoint serine/threonine-protein kinase BUB1 beta OS=Medicago truncatula GN=MTR_3g071460 PE=4 SV=1</t>
  </si>
  <si>
    <t>Ca_06498_v1.0_kabuli</t>
  </si>
  <si>
    <t>Ca_13517_v1.0_kabuli</t>
  </si>
  <si>
    <t>Ca_17532_v1.0_kabuli</t>
  </si>
  <si>
    <t>Ca_03032_v1.0_kabuli</t>
  </si>
  <si>
    <t>Putative uncharacterized protein OS=Medicago truncatula GN=MTR_4g122660 PE=4 SV=1</t>
  </si>
  <si>
    <t>Ca_10017_v1.0_kabuli</t>
  </si>
  <si>
    <t>Ca_16075_v1.0_kabuli</t>
  </si>
  <si>
    <t>Jasmonate O-methyltransferase OS=Medicago truncatula GN=MTR_8g077040 PE=4 SV=1</t>
  </si>
  <si>
    <t>Ca_13015_v1.0_kabuli</t>
  </si>
  <si>
    <t>Plant synaptotagmin OS=Medicago truncatula GN=MTR_6g084400 PE=4 SV=1</t>
  </si>
  <si>
    <t>Ca_27951_v1.0_kabuli</t>
  </si>
  <si>
    <t>Ca_08803_v1.0_kabuli</t>
  </si>
  <si>
    <t>Ca_26451_v1.0_kabuli</t>
  </si>
  <si>
    <t>Ca_00537_v1.0_kabuli</t>
  </si>
  <si>
    <t>Ca_07939_v1.0_kabuli</t>
  </si>
  <si>
    <t>Two-component response regulator EHD1 OS=Medicago truncatula GN=MTR_2g027860 PE=4 SV=1</t>
  </si>
  <si>
    <t>Ca_20627_v1.0_kabuli</t>
  </si>
  <si>
    <t>Ca_11642_v1.0_kabuli</t>
  </si>
  <si>
    <t>Ca_00947_v1.0_kabuli</t>
  </si>
  <si>
    <t>Ca_07400_v1.0_kabuli</t>
  </si>
  <si>
    <t>Ca_20874_v1.0_kabuli</t>
  </si>
  <si>
    <t>Ca_04313_v1.0_kabuli</t>
  </si>
  <si>
    <t>Ca_08391_v1.0_kabuli</t>
  </si>
  <si>
    <t>Ca_14456_v1.0_kabuli</t>
  </si>
  <si>
    <t>Ca_01399_v1.0_kabuli</t>
  </si>
  <si>
    <t>Ca_04742_v1.0_kabuli</t>
  </si>
  <si>
    <t>Putative uncharacterized protein OS=Medicago truncatula GN=MTR_3g117600 PE=3 SV=1</t>
  </si>
  <si>
    <t>Ca_13398_v1.0_kabuli</t>
  </si>
  <si>
    <t>Sorting and assembly machinery component-like protein OS=Medicago truncatula GN=MTR_3g071450 PE=4 SV=1</t>
  </si>
  <si>
    <t>Ca_23779_v1.0_kabuli</t>
  </si>
  <si>
    <t>Ca_06499_v1.0_kabuli</t>
  </si>
  <si>
    <t>Ca_13518_v1.0_kabuli</t>
  </si>
  <si>
    <t>Ca_17533_v1.0_kabuli</t>
  </si>
  <si>
    <t>Cdc2MsD protein OS=Medicago sativa GN=cdc2MsD PE=2 SV=1</t>
  </si>
  <si>
    <t>Ca_03033_v1.0_kabuli</t>
  </si>
  <si>
    <t>Ca_10018_v1.0_kabuli</t>
  </si>
  <si>
    <t>Developmentally regulated GTP binding protein OS=Pisum sativum GN=DRG2 PE=2 SV=2</t>
  </si>
  <si>
    <t>Ca_16076_v1.0_kabuli</t>
  </si>
  <si>
    <t>Ca_26877_v1.0_kabuli</t>
  </si>
  <si>
    <t>Ca_13016_v1.0_kabuli</t>
  </si>
  <si>
    <t>Putative uncharacterized protein OS=Medicago truncatula GN=MTR_6g084200 PE=4 SV=1</t>
  </si>
  <si>
    <t>Ca_27998_v1.0_kabuli</t>
  </si>
  <si>
    <t>Ca_08804_v1.0_kabuli</t>
  </si>
  <si>
    <t>Ca_26452_v1.0_kabuli</t>
  </si>
  <si>
    <t>Ca_07940_v1.0_kabuli</t>
  </si>
  <si>
    <t>Abhydrolase domain-containing protein OS=Medicago truncatula GN=MTR_2g027870 PE=4 SV=1</t>
  </si>
  <si>
    <t>Ca_20628_v1.0_kabuli</t>
  </si>
  <si>
    <t>Serine/threonine protein kinase PBS1 OS=Medicago truncatula GN=MTR_2g039290 PE=4 SV=1</t>
  </si>
  <si>
    <t>Ca_11643_v1.0_kabuli</t>
  </si>
  <si>
    <t>Ca_17563_v1.0_kabuli</t>
  </si>
  <si>
    <t>Ca_00948_v1.0_kabuli</t>
  </si>
  <si>
    <t>Pentatricopeptide repeat-containing protein OS=Medicago truncatula GN=MTR_7g108530 PE=4 SV=1</t>
  </si>
  <si>
    <t>Ca_07401_v1.0_kabuli</t>
  </si>
  <si>
    <t>Ca_20875_v1.0_kabuli</t>
  </si>
  <si>
    <t>Ca_04314_v1.0_kabuli</t>
  </si>
  <si>
    <t>Ca_08392_v1.0_kabuli</t>
  </si>
  <si>
    <t>Ca_14457_v1.0_kabuli</t>
  </si>
  <si>
    <t>Ca_01400_v1.0_kabuli</t>
  </si>
  <si>
    <t>Ca_04743_v1.0_kabuli</t>
  </si>
  <si>
    <t>Amidophosphoribosyltransferase OS=Glycine max PE=3 SV=2</t>
  </si>
  <si>
    <t>Ca_13399_v1.0_kabuli</t>
  </si>
  <si>
    <t>Putative uncharacterized protein OS=Medicago truncatula GN=MTR_3g071440 PE=4 SV=1</t>
  </si>
  <si>
    <t>Ca_06500_v1.0_kabuli</t>
  </si>
  <si>
    <t>Ca_13519_v1.0_kabuli</t>
  </si>
  <si>
    <t>Putative uncharacterized protein OS=Medicago truncatula GN=MTR_2g008650 PE=4 SV=1</t>
  </si>
  <si>
    <t>Ca_17534_v1.0_kabuli</t>
  </si>
  <si>
    <t>Ca_03034_v1.0_kabuli</t>
  </si>
  <si>
    <t>Ca_10019_v1.0_kabuli</t>
  </si>
  <si>
    <t>Pleiotropic drug resistance protein OS=Medicago truncatula GN=MTR_7g104150 PE=4 SV=1</t>
  </si>
  <si>
    <t>Ca_16077_v1.0_kabuli</t>
  </si>
  <si>
    <t>Ca_26878_v1.0_kabuli</t>
  </si>
  <si>
    <t>Ca_13017_v1.0_kabuli</t>
  </si>
  <si>
    <t>Ca_23473_v1.0_kabuli</t>
  </si>
  <si>
    <t>Ca_08805_v1.0_kabuli</t>
  </si>
  <si>
    <t>Ca_26453_v1.0_kabuli</t>
  </si>
  <si>
    <t>Ca_00539_v1.0_kabuli</t>
  </si>
  <si>
    <t>Ca_07941_v1.0_kabuli</t>
  </si>
  <si>
    <t>Uncharacterized protein OS=Medicago truncatula GN=MTR_2g028000 PE=2 SV=1</t>
  </si>
  <si>
    <t>Ca_20629_v1.0_kabuli</t>
  </si>
  <si>
    <t>FVE OS=Pisum sativum GN=FVE PE=2 SV=1</t>
  </si>
  <si>
    <t>Ca_11644_v1.0_kabuli</t>
  </si>
  <si>
    <t>Ca_00949_v1.0_kabuli</t>
  </si>
  <si>
    <t>Dephospho-CoA kinase OS=Medicago truncatula GN=MTR_2g014120 PE=3 SV=1</t>
  </si>
  <si>
    <t>Ca_08101_v1.0_kabuli</t>
  </si>
  <si>
    <t>TMV resistance protein N OS=Medicago truncatula GN=MTR_7g088950 PE=4 SV=1</t>
  </si>
  <si>
    <t>Ca_20876_v1.0_kabuli</t>
  </si>
  <si>
    <t>Putative uncharacterized protein OS=Ricinus communis GN=RCOM_0516950 PE=4 SV=1</t>
  </si>
  <si>
    <t>Ca_04315_v1.0_kabuli</t>
  </si>
  <si>
    <t>Ca_08393_v1.0_kabuli</t>
  </si>
  <si>
    <t>Ca_14458_v1.0_kabuli</t>
  </si>
  <si>
    <t>Ca_01401_v1.0_kabuli</t>
  </si>
  <si>
    <t>Ca_04744_v1.0_kabuli</t>
  </si>
  <si>
    <t>tRNA-dihydrouridine synthase 3-like protein OS=Medicago truncatula GN=MTR_3g117580 PE=4 SV=1</t>
  </si>
  <si>
    <t>Ca_13400_v1.0_kabuli</t>
  </si>
  <si>
    <t>Taxadien-5-alpha-ol O-acetyltransferase OS=Medicago truncatula GN=MTR_3g071320 PE=4 SV=1</t>
  </si>
  <si>
    <t>Ca_23781_v1.0_kabuli</t>
  </si>
  <si>
    <t>Monocopper oxidase-like protein SKS1 OS=Medicago truncatula GN=MTR_3g008580 PE=4 SV=1</t>
  </si>
  <si>
    <t>Ca_06501_v1.0_kabuli</t>
  </si>
  <si>
    <t>Ca_13520_v1.0_kabuli</t>
  </si>
  <si>
    <t>Ca_17535_v1.0_kabuli</t>
  </si>
  <si>
    <t>Ca_03035_v1.0_kabuli</t>
  </si>
  <si>
    <t>Galactokinase OS=Pisum sativum GN=galK PE=2 SV=1</t>
  </si>
  <si>
    <t>Ca_10020_v1.0_kabuli</t>
  </si>
  <si>
    <t>NBS-containing resistance-like protein OS=Medicago truncatula GN=MTR_8g020300 PE=4 SV=1</t>
  </si>
  <si>
    <t>Ca_16078_v1.0_kabuli</t>
  </si>
  <si>
    <t>Ca_26879_v1.0_kabuli</t>
  </si>
  <si>
    <t>Ca_13018_v1.0_kabuli</t>
  </si>
  <si>
    <t>Ca_24147_v1.0_kabuli</t>
  </si>
  <si>
    <t>Ca_22613_v1.0_kabuli</t>
  </si>
  <si>
    <t>Ca_23474_v1.0_kabuli</t>
  </si>
  <si>
    <t>Ca_08806_v1.0_kabuli</t>
  </si>
  <si>
    <t>Ca_00540_v1.0_kabuli</t>
  </si>
  <si>
    <t>Putative uncharacterized protein OS=Medicago truncatula GN=MTR_2g020370 PE=4 SV=1</t>
  </si>
  <si>
    <t>Ca_07942_v1.0_kabuli</t>
  </si>
  <si>
    <t>Ca_20630_v1.0_kabuli</t>
  </si>
  <si>
    <t>Amine oxidase OS=Medicago truncatula GN=MTR_2g039160 PE=4 SV=1</t>
  </si>
  <si>
    <t>Ca_11645_v1.0_kabuli</t>
  </si>
  <si>
    <t>PEThy ZPT4-2 OS=Medicago truncatula GN=MTR_5g043930 PE=4 SV=1</t>
  </si>
  <si>
    <t>Ca_17565_v1.0_kabuli</t>
  </si>
  <si>
    <t>Ca_00950_v1.0_kabuli</t>
  </si>
  <si>
    <t>Ca_08102_v1.0_kabuli</t>
  </si>
  <si>
    <t>Ca_20877_v1.0_kabuli</t>
  </si>
  <si>
    <t>Ca_04316_v1.0_kabuli</t>
  </si>
  <si>
    <t>Ca_08394_v1.0_kabuli</t>
  </si>
  <si>
    <t>Ca_14459_v1.0_kabuli</t>
  </si>
  <si>
    <t>Putative uncharacterized protein OS=Medicago truncatula GN=MTR_1g056180 PE=4 SV=1</t>
  </si>
  <si>
    <t>Ca_01402_v1.0_kabuli</t>
  </si>
  <si>
    <t>Ca_04745_v1.0_kabuli</t>
  </si>
  <si>
    <t>30S ribosomal protein S31 OS=Medicago truncatula GN=MTR_3g117570 PE=4 SV=1</t>
  </si>
  <si>
    <t>Ca_13401_v1.0_kabuli</t>
  </si>
  <si>
    <t>Zinc/RING finger protein OS=Medicago truncatula GN=MTR_3g071300 PE=4 SV=1</t>
  </si>
  <si>
    <t>Ca_23782_v1.0_kabuli</t>
  </si>
  <si>
    <t>Pectinesterase OS=Medicago truncatula GN=MTR_3g008640 PE=3 SV=1</t>
  </si>
  <si>
    <t>Ca_06502_v1.0_kabuli</t>
  </si>
  <si>
    <t>Ca_13521_v1.0_kabuli</t>
  </si>
  <si>
    <t>Ca_17536_v1.0_kabuli</t>
  </si>
  <si>
    <t>Ca_03036_v1.0_kabuli</t>
  </si>
  <si>
    <t>Ca_10021_v1.0_kabuli</t>
  </si>
  <si>
    <t>Ca_26880_v1.0_kabuli</t>
  </si>
  <si>
    <t>Ca_13019_v1.0_kabuli</t>
  </si>
  <si>
    <t>Putative uncharacterized protein OS=Medicago truncatula GN=MTR_6g084190 PE=4 SV=1</t>
  </si>
  <si>
    <t>Ca_24148_v1.0_kabuli</t>
  </si>
  <si>
    <t>Ca_22614_v1.0_kabuli</t>
  </si>
  <si>
    <t>Albumin OS=Medicago truncatula GN=MTR_067s0086 PE=4 SV=1</t>
  </si>
  <si>
    <t>Ca_23475_v1.0_kabuli</t>
  </si>
  <si>
    <t>Pentatricopeptide repeat-containing protein OS=Medicago truncatula GN=MTR_6g060510 PE=4 SV=1</t>
  </si>
  <si>
    <t>Ca_08807_v1.0_kabuli</t>
  </si>
  <si>
    <t>Ca_27548_v1.0_kabuli</t>
  </si>
  <si>
    <t>Ca_00541_v1.0_kabuli</t>
  </si>
  <si>
    <t>Serine/threonine protein kinase OS=Medicago truncatula GN=MTR_2g020380 PE=4 SV=1</t>
  </si>
  <si>
    <t>Ca_07943_v1.0_kabuli</t>
  </si>
  <si>
    <t>Ca_20631_v1.0_kabuli</t>
  </si>
  <si>
    <t>Ca_17566_v1.0_kabuli</t>
  </si>
  <si>
    <t>RCC1 and BTB domain-containing protein OS=Medicago truncatula GN=MTR_5g038220 PE=4 SV=1</t>
  </si>
  <si>
    <t>Ca_00951_v1.0_kabuli</t>
  </si>
  <si>
    <t>5,10-methylenetetrahydrofolate dehydrogenase-5,10-methenyltetrahydrofolate cyclohydrolase OS=Pisum sativum PE=1 SV=1</t>
  </si>
  <si>
    <t>Ca_08103_v1.0_kabuli</t>
  </si>
  <si>
    <t>CAMP response element binding (CREB) protein OS=Medicago truncatula GN=MTR_7g088890 PE=4 SV=1</t>
  </si>
  <si>
    <t>Ca_20878_v1.0_kabuli</t>
  </si>
  <si>
    <t>Ca_04317_v1.0_kabuli</t>
  </si>
  <si>
    <t>Ca_08395_v1.0_kabuli</t>
  </si>
  <si>
    <t>Ca_14460_v1.0_kabuli</t>
  </si>
  <si>
    <t>Ca_01403_v1.0_kabuli</t>
  </si>
  <si>
    <t>Ca_13402_v1.0_kabuli</t>
  </si>
  <si>
    <t>Transcription factor bHLH51 OS=Medicago truncatula GN=MTR_3g070970 PE=4 SV=1</t>
  </si>
  <si>
    <t>Ca_23783_v1.0_kabuli</t>
  </si>
  <si>
    <t>21 kDa protein OS=Medicago truncatula GN=MTR_3g008760 PE=4 SV=1</t>
  </si>
  <si>
    <t>Ca_06503_v1.0_kabuli</t>
  </si>
  <si>
    <t>Ca_13522_v1.0_kabuli</t>
  </si>
  <si>
    <t>Ca_03037_v1.0_kabuli</t>
  </si>
  <si>
    <t>Pectinesterase inhibitor OS=Medicago truncatula GN=MTR_4g122890 PE=4 SV=1</t>
  </si>
  <si>
    <t>Ca_10022_v1.0_kabuli</t>
  </si>
  <si>
    <t>Ca_26881_v1.0_kabuli</t>
  </si>
  <si>
    <t>Ca_13020_v1.0_kabuli</t>
  </si>
  <si>
    <t>Zinc finger protein-like protein OS=Medicago truncatula GN=MTR_6g083900 PE=4 SV=1</t>
  </si>
  <si>
    <t>Ca_24149_v1.0_kabuli</t>
  </si>
  <si>
    <t>Uncharacterized protein OS=Prunus persica GN=PRUPE_ppa013639mg PE=4 SV=1</t>
  </si>
  <si>
    <t>Ca_22615_v1.0_kabuli</t>
  </si>
  <si>
    <t>F-box protein OS=Medicago truncatula GN=MTR_7g057270 PE=4 SV=1</t>
  </si>
  <si>
    <t>Ca_23476_v1.0_kabuli</t>
  </si>
  <si>
    <t>Ca_08808_v1.0_kabuli</t>
  </si>
  <si>
    <t>Ca_27549_v1.0_kabuli</t>
  </si>
  <si>
    <t>Ca_00542_v1.0_kabuli</t>
  </si>
  <si>
    <t>DnaJ protein-like protein OS=Medicago truncatula GN=MTR_2g020420 PE=4 SV=1</t>
  </si>
  <si>
    <t>Ca_07944_v1.0_kabuli</t>
  </si>
  <si>
    <t>WD repeat-containing protein OS=Medicago truncatula GN=MTR_2g028050 PE=4 SV=1</t>
  </si>
  <si>
    <t>Ca_20632_v1.0_kabuli</t>
  </si>
  <si>
    <t>Beta-galactosidase OS=Cicer arietinum PE=2 SV=2</t>
  </si>
  <si>
    <t>Ca_11647_v1.0_kabuli</t>
  </si>
  <si>
    <t>UDP-glucose 6-dehydrogenase OS=Hordeum vulgare var. distichum PE=3 SV=1</t>
  </si>
  <si>
    <t>Ca_17567_v1.0_kabuli</t>
  </si>
  <si>
    <t>5&amp;apos;-AMP-activated protein kinase subunit beta-2 OS=Medicago truncatula GN=MTR_5g038210 PE=4 SV=1</t>
  </si>
  <si>
    <t>Ca_00952_v1.0_kabuli</t>
  </si>
  <si>
    <t>Putative uncharacterized protein OS=Medicago truncatula GN=MTR_7g108590 PE=4 SV=1</t>
  </si>
  <si>
    <t>Ca_08104_v1.0_kabuli</t>
  </si>
  <si>
    <t>PsbP domain-containing protein OS=Medicago truncatula GN=MTR_7g088880 PE=1 SV=1</t>
  </si>
  <si>
    <t>Ca_20879_v1.0_kabuli</t>
  </si>
  <si>
    <t>Ca_04318_v1.0_kabuli</t>
  </si>
  <si>
    <t>Ca_08396_v1.0_kabuli</t>
  </si>
  <si>
    <t>Putative uncharacterized protein OS=Vitis vinifera GN=VIT_07s0005g05620 PE=4 SV=1</t>
  </si>
  <si>
    <t>Ca_14461_v1.0_kabuli</t>
  </si>
  <si>
    <t>Ca_04747_v1.0_kabuli</t>
  </si>
  <si>
    <t>Putative uncharacterized protein OS=Medicago truncatula GN=MTR_3g117560 PE=4 SV=1</t>
  </si>
  <si>
    <t>Ca_13403_v1.0_kabuli</t>
  </si>
  <si>
    <t>Putative uncharacterized protein OS=Medicago truncatula GN=MTR_3g070960 PE=4 SV=1</t>
  </si>
  <si>
    <t>Ca_23784_v1.0_kabuli</t>
  </si>
  <si>
    <t>Ca_06504_v1.0_kabuli</t>
  </si>
  <si>
    <t>10 kDa chaperonin OS=Medicago truncatula GN=MTR_042s0012 PE=3 SV=1</t>
  </si>
  <si>
    <t>Ca_17538_v1.0_kabuli</t>
  </si>
  <si>
    <t>Ca_03038_v1.0_kabuli</t>
  </si>
  <si>
    <t>Ca_16142_v1.0_kabuli</t>
  </si>
  <si>
    <t>Microtubule associated protein Type 2 OS=Medicago truncatula GN=MTR_8g021120 PE=4 SV=1</t>
  </si>
  <si>
    <t>Ca_13021_v1.0_kabuli</t>
  </si>
  <si>
    <t>STAM-binding protein OS=Medicago truncatula GN=MTR_6g083940 PE=4 SV=1</t>
  </si>
  <si>
    <t>Ca_24150_v1.0_kabuli</t>
  </si>
  <si>
    <t>Putative uncharacterized protein OS=Branchiostoma floridae GN=BRAFLDRAFT_99250 PE=4 SV=1</t>
  </si>
  <si>
    <t>Ca_22616_v1.0_kabuli</t>
  </si>
  <si>
    <t>Putative uncharacterized protein OS=Medicago truncatula GN=MTR_7g057180 PE=4 SV=1</t>
  </si>
  <si>
    <t>Ca_23477_v1.0_kabuli</t>
  </si>
  <si>
    <t>Ca_08809_v1.0_kabuli</t>
  </si>
  <si>
    <t>Ca_27394_v1.0_kabuli</t>
  </si>
  <si>
    <t>Leucine-rich repeat receptor-like protein kinase OS=Medicago truncatula GN=MTR_5g055470 PE=4 SV=1</t>
  </si>
  <si>
    <t>Ca_00543_v1.0_kabuli</t>
  </si>
  <si>
    <t>Mediator of DNA damage checkpoint protein OS=Medicago truncatula GN=MTR_2g020440 PE=4 SV=1</t>
  </si>
  <si>
    <t>Ca_07945_v1.0_kabuli</t>
  </si>
  <si>
    <t>Putative uncharacterized protein OS=Medicago truncatula GN=MTR_2g028180 PE=4 SV=1</t>
  </si>
  <si>
    <t>Ca_20633_v1.0_kabuli</t>
  </si>
  <si>
    <t>Ca_11648_v1.0_kabuli</t>
  </si>
  <si>
    <t>Beta-glucosidase OS=Medicago truncatula GN=MTR_4g083000 PE=3 SV=1</t>
  </si>
  <si>
    <t>Ca_17568_v1.0_kabuli</t>
  </si>
  <si>
    <t>Ca_00953_v1.0_kabuli</t>
  </si>
  <si>
    <t>RALF OS=Medicago truncatula GN=MTR_7g108600 PE=4 SV=1</t>
  </si>
  <si>
    <t>Ca_08105_v1.0_kabuli</t>
  </si>
  <si>
    <t>Ca_04319_v1.0_kabuli</t>
  </si>
  <si>
    <t>Ca_08397_v1.0_kabuli</t>
  </si>
  <si>
    <t>Putative cytochrome P450 OS=Trifolium pratense PE=2 SV=1</t>
  </si>
  <si>
    <t>Ca_14462_v1.0_kabuli</t>
  </si>
  <si>
    <t>D-tyrosyl-tRNA(Tyr) deacylase OS=Glycine max PE=3 SV=1</t>
  </si>
  <si>
    <t>Ca_01405_v1.0_kabuli</t>
  </si>
  <si>
    <t>Ca_04748_v1.0_kabuli</t>
  </si>
  <si>
    <t>Ca_13404_v1.0_kabuli</t>
  </si>
  <si>
    <t>Ca_23785_v1.0_kabuli</t>
  </si>
  <si>
    <t>Ca_06505_v1.0_kabuli</t>
  </si>
  <si>
    <t>Ca_13524_v1.0_kabuli</t>
  </si>
  <si>
    <t>Ca_17539_v1.0_kabuli</t>
  </si>
  <si>
    <t>Shikimate O-hydroxycinnamoyltransferase OS=Trifolium pratense GN=HCT1A PE=2 SV=1</t>
  </si>
  <si>
    <t>Ca_03039_v1.0_kabuli</t>
  </si>
  <si>
    <t>Pectinesterase inhibitor OS=Medicago truncatula GN=MTR_4g122720 PE=4 SV=1</t>
  </si>
  <si>
    <t>Ca_10024_v1.0_kabuli</t>
  </si>
  <si>
    <t>Ca_16143_v1.0_kabuli</t>
  </si>
  <si>
    <t>Cucumisin-like serine protease subtilisin-like protease OS=Medicago truncatula GN=MTR_8g021130 PE=1 SV=1</t>
  </si>
  <si>
    <t>Ca_27687_v1.0_kabuli</t>
  </si>
  <si>
    <t>Ca_13022_v1.0_kabuli</t>
  </si>
  <si>
    <t>Cysteine-rich receptor-like protein kinase OS=Medicago truncatula GN=MTR_6g083980 PE=4 SV=1</t>
  </si>
  <si>
    <t>Ca_24151_v1.0_kabuli</t>
  </si>
  <si>
    <t>Ca_22617_v1.0_kabuli</t>
  </si>
  <si>
    <t>Putative uncharacterized protein OS=Medicago truncatula GN=MTR_7g057170 PE=4 SV=1</t>
  </si>
  <si>
    <t>Ca_23478_v1.0_kabuli</t>
  </si>
  <si>
    <t>Putative uncharacterized protein OS=Medicago truncatula GN=MTR_6g060660 PE=4 SV=1</t>
  </si>
  <si>
    <t>Ca_08810_v1.0_kabuli</t>
  </si>
  <si>
    <t>Ca_27395_v1.0_kabuli</t>
  </si>
  <si>
    <t>Putative uncharacterized protein OS=Medicago truncatula GN=MTR_5g055480 PE=4 SV=1</t>
  </si>
  <si>
    <t>Ca_00544_v1.0_kabuli</t>
  </si>
  <si>
    <t>Serine/threonine protein phosphatase 6 regulatory ankyrin repeat subunit A OS=Medicago truncatula GN=MTR_2g020510 PE=4 SV=1</t>
  </si>
  <si>
    <t>Ca_07946_v1.0_kabuli</t>
  </si>
  <si>
    <t>Aspartic proteinase nepenthesin-2 OS=Medicago truncatula GN=MTR_2g028190 PE=4 SV=1</t>
  </si>
  <si>
    <t>Ca_20634_v1.0_kabuli</t>
  </si>
  <si>
    <t>Ca_11649_v1.0_kabuli</t>
  </si>
  <si>
    <t>Ca_17569_v1.0_kabuli</t>
  </si>
  <si>
    <t>Ca_00954_v1.0_kabuli</t>
  </si>
  <si>
    <t>Dolichyl-P-Man:Man(5)GlcNAc(2)-PP-dolichyl mannosyltransferase OS=Medicago truncatula GN=MTR_7g108620 PE=4 SV=1</t>
  </si>
  <si>
    <t>Ca_08106_v1.0_kabuli</t>
  </si>
  <si>
    <t>Peptide transporter PTR2 OS=Medicago truncatula GN=MTR_7g088820 PE=4 SV=1</t>
  </si>
  <si>
    <t>Ca_20881_v1.0_kabuli</t>
  </si>
  <si>
    <t>Ca_04320_v1.0_kabuli</t>
  </si>
  <si>
    <t>Alpha 1,4-fucosyltransferase OS=Medicago truncatula GN=FUT1 PE=3 SV=1</t>
  </si>
  <si>
    <t>Ca_08398_v1.0_kabuli</t>
  </si>
  <si>
    <t>Ca_14463_v1.0_kabuli</t>
  </si>
  <si>
    <t>Ca_01406_v1.0_kabuli</t>
  </si>
  <si>
    <t>Putative uncharacterized protein OS=Medicago truncatula GN=MTR_3g098730 PE=4 SV=1</t>
  </si>
  <si>
    <t>Ca_04749_v1.0_kabuli</t>
  </si>
  <si>
    <t>Endo-1 4-beta-glucanase OS=Medicago truncatula GN=MTR_3g117500 PE=4 SV=1</t>
  </si>
  <si>
    <t>Ca_13405_v1.0_kabuli</t>
  </si>
  <si>
    <t>Ribosomal protein OS=Glycine max PE=3 SV=1</t>
  </si>
  <si>
    <t>Ca_23786_v1.0_kabuli</t>
  </si>
  <si>
    <t>Ca_06506_v1.0_kabuli</t>
  </si>
  <si>
    <t>Ca_13525_v1.0_kabuli</t>
  </si>
  <si>
    <t>Ca_17540_v1.0_kabuli</t>
  </si>
  <si>
    <t>Ca_03040_v1.0_kabuli</t>
  </si>
  <si>
    <t>Ca_10025_v1.0_kabuli</t>
  </si>
  <si>
    <t>Calumenin OS=Medicago truncatula GN=MTR_8g020310 PE=4 SV=1</t>
  </si>
  <si>
    <t>Ca_16144_v1.0_kabuli</t>
  </si>
  <si>
    <t>Putative uncharacterized protein OS=Medicago truncatula GN=MTR_8g021170 PE=4 SV=1</t>
  </si>
  <si>
    <t>Ca_28201_v1.0_kabuli</t>
  </si>
  <si>
    <t>Peptidyl-prolyl cis-trans isomerase OS=Medicago truncatula GN=MTR_3g115970 PE=4 SV=1</t>
  </si>
  <si>
    <t>Ca_13023_v1.0_kabuli</t>
  </si>
  <si>
    <t>40S ribosomal protein S7-like protein OS=Medicago truncatula GN=MTR_6g021670 PE=2 SV=1</t>
  </si>
  <si>
    <t>Ca_22618_v1.0_kabuli</t>
  </si>
  <si>
    <t>Transcription factor HY5-like protein OS=Medicago truncatula GN=MTR_064s0057 PE=4 SV=1</t>
  </si>
  <si>
    <t>Ca_23479_v1.0_kabuli</t>
  </si>
  <si>
    <t>Putative uncharacterized protein OS=Medicago truncatula GN=MTR_6g060670 PE=4 SV=1</t>
  </si>
  <si>
    <t>Ca_08811_v1.0_kabuli</t>
  </si>
  <si>
    <t>Ca_27396_v1.0_kabuli</t>
  </si>
  <si>
    <t>Ca_07947_v1.0_kabuli</t>
  </si>
  <si>
    <t>Ca_20635_v1.0_kabuli</t>
  </si>
  <si>
    <t>Ca_11650_v1.0_kabuli</t>
  </si>
  <si>
    <t>Ca_17570_v1.0_kabuli</t>
  </si>
  <si>
    <t>Ca_00955_v1.0_kabuli</t>
  </si>
  <si>
    <t>Uncharacterized protein OS=Medicago truncatula GN=MTR_7g108650 PE=2 SV=1</t>
  </si>
  <si>
    <t>Ca_08107_v1.0_kabuli</t>
  </si>
  <si>
    <t>Peptide transporter PTR5 OS=Medicago truncatula GN=MTR_7g088790 PE=4 SV=1</t>
  </si>
  <si>
    <t>Ca_20882_v1.0_kabuli</t>
  </si>
  <si>
    <t>Ca_04321_v1.0_kabuli</t>
  </si>
  <si>
    <t>Sucrose transport protein SUT1 OS=Pisum sativum PE=2 SV=1</t>
  </si>
  <si>
    <t>Ca_08399_v1.0_kabuli</t>
  </si>
  <si>
    <t>Ca_01407_v1.0_kabuli</t>
  </si>
  <si>
    <t>Putative uncharacterized protein OS=Medicago truncatula GN=MTR_3g098740 PE=4 SV=1</t>
  </si>
  <si>
    <t>Ca_04750_v1.0_kabuli</t>
  </si>
  <si>
    <t>Ca_13406_v1.0_kabuli</t>
  </si>
  <si>
    <t>Putative uncharacterized protein OS=Medicago truncatula GN=MTR_3g070900 PE=4 SV=1</t>
  </si>
  <si>
    <t>Ca_23787_v1.0_kabuli</t>
  </si>
  <si>
    <t>Ca_06507_v1.0_kabuli</t>
  </si>
  <si>
    <t>Ca_13526_v1.0_kabuli</t>
  </si>
  <si>
    <t>Ca_17541_v1.0_kabuli</t>
  </si>
  <si>
    <t>Ca_03041_v1.0_kabuli</t>
  </si>
  <si>
    <t>Pectinesterase inhibitor OS=Medicago truncatula GN=MTR_4g122750 PE=4 SV=1</t>
  </si>
  <si>
    <t>Ca_10026_v1.0_kabuli</t>
  </si>
  <si>
    <t>Ca_16145_v1.0_kabuli</t>
  </si>
  <si>
    <t>Cation/calcium exchanger OS=Medicago truncatula GN=MTR_8g021180 PE=4 SV=1</t>
  </si>
  <si>
    <t>Ca_01923_v1.0_kabuli</t>
  </si>
  <si>
    <t>Putative uncharacterized protein OS=Medicago truncatula GN=MTR_5g023110 PE=4 SV=1</t>
  </si>
  <si>
    <t>Ca_13024_v1.0_kabuli</t>
  </si>
  <si>
    <t>Myb transcription factor OS=Glycine max PE=2 SV=1</t>
  </si>
  <si>
    <t>Ca_24153_v1.0_kabuli</t>
  </si>
  <si>
    <t>Ca_28102_v1.0_kabuli</t>
  </si>
  <si>
    <t>Ca_23480_v1.0_kabuli</t>
  </si>
  <si>
    <t>Putative uncharacterized protein OS=Medicago truncatula GN=MTR_6g061670 PE=4 SV=1</t>
  </si>
  <si>
    <t>Ca_08812_v1.0_kabuli</t>
  </si>
  <si>
    <t>Ca_27502_v1.0_kabuli</t>
  </si>
  <si>
    <t>Ca_00546_v1.0_kabuli</t>
  </si>
  <si>
    <t>E3 ubiquitin-protein ligase MARCH1 OS=Medicago truncatula GN=MTR_2g020520 PE=4 SV=1</t>
  </si>
  <si>
    <t>Ca_07948_v1.0_kabuli</t>
  </si>
  <si>
    <t>Putative uncharacterized protein OS=Medicago truncatula GN=MTR_2g028220 PE=4 SV=1</t>
  </si>
  <si>
    <t>Ca_20636_v1.0_kabuli</t>
  </si>
  <si>
    <t>Homeobox-leucine zipper protein OS=Medicago truncatula GN=MTR_2g038580 PE=3 SV=1</t>
  </si>
  <si>
    <t>Ca_11651_v1.0_kabuli</t>
  </si>
  <si>
    <t>COBW domain-containing protein OS=Medicago truncatula GN=MTR_5g044050 PE=4 SV=1</t>
  </si>
  <si>
    <t>Ca_17571_v1.0_kabuli</t>
  </si>
  <si>
    <t>Peptide transporter PTR1 OS=Medicago truncatula GN=MTR_5g038060 PE=4 SV=1</t>
  </si>
  <si>
    <t>Ca_00956_v1.0_kabuli</t>
  </si>
  <si>
    <t>Alpha-1 6-xylosyltransferase OS=Medicago truncatula GN=MTR_8g058450 PE=4 SV=1</t>
  </si>
  <si>
    <t>Ca_08108_v1.0_kabuli</t>
  </si>
  <si>
    <t>Ubiquitin carboxyl-terminal hydrolase OS=Medicago truncatula GN=MTR_7g088760 PE=3 SV=1</t>
  </si>
  <si>
    <t>Ca_20883_v1.0_kabuli</t>
  </si>
  <si>
    <t>Ca_04322_v1.0_kabuli</t>
  </si>
  <si>
    <t>Ca_08400_v1.0_kabuli</t>
  </si>
  <si>
    <t>Ca_14465_v1.0_kabuli</t>
  </si>
  <si>
    <t>Ca_01408_v1.0_kabuli</t>
  </si>
  <si>
    <t>Ca_04751_v1.0_kabuli</t>
  </si>
  <si>
    <t>S-norcoclaurine synthase OS=Medicago truncatula GN=MTR_3g117420 PE=3 SV=1</t>
  </si>
  <si>
    <t>Ca_13407_v1.0_kabuli</t>
  </si>
  <si>
    <t>N-(5&amp;apos;-phosphoribosyl)anthranilate isomerase OS=Medicago truncatula GN=MTR_3g070890 PE=3 SV=1</t>
  </si>
  <si>
    <t>Ca_23788_v1.0_kabuli</t>
  </si>
  <si>
    <t>Ca_06508_v1.0_kabuli</t>
  </si>
  <si>
    <t>Ca_13527_v1.0_kabuli</t>
  </si>
  <si>
    <t>Ca_17542_v1.0_kabuli</t>
  </si>
  <si>
    <t>Ca_03042_v1.0_kabuli</t>
  </si>
  <si>
    <t>Uncharacterized protein OS=Medicago truncatula GN=MTR_4g122800 PE=2 SV=1</t>
  </si>
  <si>
    <t>Ca_10027_v1.0_kabuli</t>
  </si>
  <si>
    <t>Ca_01924_v1.0_kabuli</t>
  </si>
  <si>
    <t>Ankyrin repeat domain-containing protein OS=Medicago truncatula GN=MTR_5g022050 PE=4 SV=1</t>
  </si>
  <si>
    <t>Ca_13025_v1.0_kabuli</t>
  </si>
  <si>
    <t>Transcription factor BEE OS=Medicago truncatula GN=MTR_6g084120 PE=4 SV=1</t>
  </si>
  <si>
    <t>Ca_24154_v1.0_kabuli</t>
  </si>
  <si>
    <t>Ca_21725_v1.0_kabuli</t>
  </si>
  <si>
    <t>Ca_23481_v1.0_kabuli</t>
  </si>
  <si>
    <t>Protein regulator of cytokinesis OS=Medicago truncatula GN=MTR_6g061690 PE=4 SV=1</t>
  </si>
  <si>
    <t>Ca_08813_v1.0_kabuli</t>
  </si>
  <si>
    <t>Ca_27503_v1.0_kabuli</t>
  </si>
  <si>
    <t>Ca_00547_v1.0_kabuli</t>
  </si>
  <si>
    <t>Ca_07949_v1.0_kabuli</t>
  </si>
  <si>
    <t>Ca_20637_v1.0_kabuli</t>
  </si>
  <si>
    <t>Ca_11652_v1.0_kabuli</t>
  </si>
  <si>
    <t>Ca_17572_v1.0_kabuli</t>
  </si>
  <si>
    <t>Putative uncharacterized protein OS=Medicago truncatula GN=MTR_5g037960 PE=4 SV=1</t>
  </si>
  <si>
    <t>Ca_00957_v1.0_kabuli</t>
  </si>
  <si>
    <t>Ca_08109_v1.0_kabuli</t>
  </si>
  <si>
    <t>Ca_20884_v1.0_kabuli</t>
  </si>
  <si>
    <t>Ca_04323_v1.0_kabuli</t>
  </si>
  <si>
    <t>Protein tyrosine phosphatase OS=Pisum sativum GN=PTP1 PE=2 SV=1</t>
  </si>
  <si>
    <t>Ca_08401_v1.0_kabuli</t>
  </si>
  <si>
    <t>Ca_14466_v1.0_kabuli</t>
  </si>
  <si>
    <t>Ca_01409_v1.0_kabuli</t>
  </si>
  <si>
    <t>Ca_04752_v1.0_kabuli</t>
  </si>
  <si>
    <t>Zinc knuckle (CcHc-type) family protein OS=Trifolium repens PE=4 SV=1</t>
  </si>
  <si>
    <t>Ca_13408_v1.0_kabuli</t>
  </si>
  <si>
    <t>Leucoanthocyanidin dioxygenase OS=Medicago truncatula GN=MTR_3g070860 PE=3 SV=1</t>
  </si>
  <si>
    <t>Ca_23789_v1.0_kabuli</t>
  </si>
  <si>
    <t>Ca_06509_v1.0_kabuli</t>
  </si>
  <si>
    <t>Phosphoglucosamine mutase OS=Medicago truncatula GN=MTR_4g084270 PE=4 SV=1</t>
  </si>
  <si>
    <t>Ca_13621_v1.0_kabuli</t>
  </si>
  <si>
    <t>Protein kinase family protein OS=Medicago truncatula GN=MTR_4g069970 PE=4 SV=1</t>
  </si>
  <si>
    <t>Ca_17543_v1.0_kabuli</t>
  </si>
  <si>
    <t>Ca_10028_v1.0_kabuli</t>
  </si>
  <si>
    <t>Myb family transcription factor OS=Medicago truncatula GN=MTR_8g020330 PE=4 SV=1</t>
  </si>
  <si>
    <t>Ca_16147_v1.0_kabuli</t>
  </si>
  <si>
    <t>Ca_01925_v1.0_kabuli</t>
  </si>
  <si>
    <t>Scaffold attachment factor B1 OS=Medicago truncatula GN=MTR_5g023060 PE=4 SV=1</t>
  </si>
  <si>
    <t>Ca_13026_v1.0_kabuli</t>
  </si>
  <si>
    <t>Putative uncharacterized protein OS=Medicago truncatula GN=MTR_6g083730 PE=4 SV=1</t>
  </si>
  <si>
    <t>Ca_24155_v1.0_kabuli</t>
  </si>
  <si>
    <t>Putative uncharacterized protein OS=Vitis vinifera GN=VIT_14s0068g02070 PE=3 SV=1</t>
  </si>
  <si>
    <t>Ca_21726_v1.0_kabuli</t>
  </si>
  <si>
    <t>Ca_23482_v1.0_kabuli</t>
  </si>
  <si>
    <t>Putative uncharacterized protein OS=Medicago truncatula GN=MTR_6g061710 PE=4 SV=1</t>
  </si>
  <si>
    <t>Ca_08814_v1.0_kabuli</t>
  </si>
  <si>
    <t>Ca_26662_v1.0_kabuli</t>
  </si>
  <si>
    <t>Ca_00548_v1.0_kabuli</t>
  </si>
  <si>
    <t>Ca_07950_v1.0_kabuli</t>
  </si>
  <si>
    <t>Pentatricopeptide repeat-containing protein OS=Medicago truncatula GN=MTR_2g028240 PE=4 SV=1</t>
  </si>
  <si>
    <t>Ca_20638_v1.0_kabuli</t>
  </si>
  <si>
    <t>Putative uncharacterized protein OS=Medicago truncatula GN=MTR_2g038550 PE=4 SV=1</t>
  </si>
  <si>
    <t>Ca_11653_v1.0_kabuli</t>
  </si>
  <si>
    <t>Putative uncharacterized protein OS=Medicago truncatula GN=MTR_5g043580 PE=2 SV=1</t>
  </si>
  <si>
    <t>Ca_17573_v1.0_kabuli</t>
  </si>
  <si>
    <t>Thioredoxin OS=Medicago truncatula PE=2 SV=1</t>
  </si>
  <si>
    <t>Ca_00958_v1.0_kabuli</t>
  </si>
  <si>
    <t>Ca_08110_v1.0_kabuli</t>
  </si>
  <si>
    <t>Ca_20885_v1.0_kabuli</t>
  </si>
  <si>
    <t>Ca_04324_v1.0_kabuli</t>
  </si>
  <si>
    <t>Ca_08402_v1.0_kabuli</t>
  </si>
  <si>
    <t>Ca_14467_v1.0_kabuli</t>
  </si>
  <si>
    <t>Ca_01410_v1.0_kabuli</t>
  </si>
  <si>
    <t>F-box family-9 OS=Medicago truncatula GN=MTR_4g014260 PE=4 SV=1</t>
  </si>
  <si>
    <t>Ca_04753_v1.0_kabuli</t>
  </si>
  <si>
    <t>Ca_13409_v1.0_kabuli</t>
  </si>
  <si>
    <t>Chaperone protein clpB OS=Medicago truncatula GN=MTR_3g070850 PE=4 SV=1</t>
  </si>
  <si>
    <t>Ca_23790_v1.0_kabuli</t>
  </si>
  <si>
    <t>Ca_06510_v1.0_kabuli</t>
  </si>
  <si>
    <t>ADP-ribosylation factor GTPase-activating protein AGD12 OS=Medicago truncatula GN=MTR_4g084280 PE=4 SV=1</t>
  </si>
  <si>
    <t>Ca_13622_v1.0_kabuli</t>
  </si>
  <si>
    <t>Adenylyl cyclase-associated protein OS=Medicago truncatula GN=MTR_4g069960 PE=3 SV=1</t>
  </si>
  <si>
    <t>Ca_17544_v1.0_kabuli</t>
  </si>
  <si>
    <t>F-box protein OS=Medicago truncatula GN=MTR_4g007240 PE=4 SV=1</t>
  </si>
  <si>
    <t>Ca_03044_v1.0_kabuli</t>
  </si>
  <si>
    <t>Ca_10029_v1.0_kabuli</t>
  </si>
  <si>
    <t>NBS-containing resistance-like protein OS=Medicago truncatula GN=MTR_8g020290 PE=4 SV=1</t>
  </si>
  <si>
    <t>Ca_01926_v1.0_kabuli</t>
  </si>
  <si>
    <t>Phospholipase D delta isoform OS=Medicago truncatula GN=MTR_5g023050 PE=4 SV=1</t>
  </si>
  <si>
    <t>Ca_13027_v1.0_kabuli</t>
  </si>
  <si>
    <t>Kinase R-like protein OS=Medicago truncatula GN=MTR_6g083780 PE=4 SV=1</t>
  </si>
  <si>
    <t>Ca_24156_v1.0_kabuli</t>
  </si>
  <si>
    <t>Ca_21727_v1.0_kabuli</t>
  </si>
  <si>
    <t>Disease resistance-like protein GS3-1 OS=Medicago truncatula GN=MTR_8g039870 PE=4 SV=1</t>
  </si>
  <si>
    <t>Ca_23483_v1.0_kabuli</t>
  </si>
  <si>
    <t>ATP-dependent RNA helicase dhx8 OS=Medicago truncatula GN=MTR_6g061840 PE=4 SV=1</t>
  </si>
  <si>
    <t>Ca_08815_v1.0_kabuli</t>
  </si>
  <si>
    <t>Ca_26663_v1.0_kabuli</t>
  </si>
  <si>
    <t>Ca_00549_v1.0_kabuli</t>
  </si>
  <si>
    <t>Ca_07951_v1.0_kabuli</t>
  </si>
  <si>
    <t>Vacuolar protein sorting-associated protein-like protein OS=Medicago truncatula GN=MTR_2g028270 PE=4 SV=1</t>
  </si>
  <si>
    <t>Ca_20639_v1.0_kabuli</t>
  </si>
  <si>
    <t>Disease resistance RPP8-like protein OS=Medicago truncatula GN=MTR_2g038510 PE=4 SV=1</t>
  </si>
  <si>
    <t>Ca_11654_v1.0_kabuli</t>
  </si>
  <si>
    <t>Ganglioside-induced differentiation-associated protein OS=Medicago truncatula GN=MTR_5g043560 PE=4 SV=1</t>
  </si>
  <si>
    <t>Ca_17574_v1.0_kabuli</t>
  </si>
  <si>
    <t>Thioredoxin OS=Medicago truncatula GN=MTR_5g037930 PE=2 SV=1</t>
  </si>
  <si>
    <t>Ca_00959_v1.0_kabuli</t>
  </si>
  <si>
    <t>WD repeat-containing protein-like protein OS=Medicago truncatula GN=MTR_7g108870 PE=4 SV=1</t>
  </si>
  <si>
    <t>Ca_08111_v1.0_kabuli</t>
  </si>
  <si>
    <t>p-coumaroyl-shikimate 3&amp;apos;-hydroxylase OS=Trifolium pratense GN=CYP98A44v2 PE=2 SV=1</t>
  </si>
  <si>
    <t>Ca_20886_v1.0_kabuli</t>
  </si>
  <si>
    <t>Ca_04325_v1.0_kabuli</t>
  </si>
  <si>
    <t>Ca_08403_v1.0_kabuli</t>
  </si>
  <si>
    <t>Putative uncharacterized protein OS=Medicago truncatula GN=MTR_1g092540 PE=4 SV=1</t>
  </si>
  <si>
    <t>Ca_14468_v1.0_kabuli</t>
  </si>
  <si>
    <t>Ca_01411_v1.0_kabuli</t>
  </si>
  <si>
    <t>Putative uncharacterized protein OS=Medicago truncatula GN=MTR_3g098760 PE=4 SV=1</t>
  </si>
  <si>
    <t>Ca_04754_v1.0_kabuli</t>
  </si>
  <si>
    <t>Zinc finger (GATA type) family protein OS=Trifolium repens PE=4 SV=1</t>
  </si>
  <si>
    <t>Ca_13410_v1.0_kabuli</t>
  </si>
  <si>
    <t>CTD small phosphatase-like protein OS=Medicago truncatula GN=MTR_3g070810 PE=4 SV=1</t>
  </si>
  <si>
    <t>Ca_23791_v1.0_kabuli</t>
  </si>
  <si>
    <t>21 kDa protein OS=Medicago truncatula GN=MTR_3g008840 PE=2 SV=1</t>
  </si>
  <si>
    <t>Ca_06511_v1.0_kabuli</t>
  </si>
  <si>
    <t>Ca_13623_v1.0_kabuli</t>
  </si>
  <si>
    <t>Glucan endo-1,3-beta-glucosidase OS=Medicago truncatula GN=MTR_4g069940 PE=3 SV=1</t>
  </si>
  <si>
    <t>Ca_17545_v1.0_kabuli</t>
  </si>
  <si>
    <t>Putative uncharacterized protein OS=Medicago truncatula GN=MTR_4g007230 PE=4 SV=1</t>
  </si>
  <si>
    <t>Ca_10030_v1.0_kabuli</t>
  </si>
  <si>
    <t>Ca_16149_v1.0_kabuli</t>
  </si>
  <si>
    <t>Ca_01927_v1.0_kabuli</t>
  </si>
  <si>
    <t>Pentatricopeptide repeat-containing protein OS=Medicago truncatula GN=MTR_5g023040 PE=4 SV=1</t>
  </si>
  <si>
    <t>Ca_13028_v1.0_kabuli</t>
  </si>
  <si>
    <t>Ca_21728_v1.0_kabuli</t>
  </si>
  <si>
    <t>Ca_23484_v1.0_kabuli</t>
  </si>
  <si>
    <t>Ca_08816_v1.0_kabuli</t>
  </si>
  <si>
    <t>Ca_26664_v1.0_kabuli</t>
  </si>
  <si>
    <t>Ca_00550_v1.0_kabuli</t>
  </si>
  <si>
    <t>SQUAMOSA promoter binding protein OS=Medicago truncatula GN=MTR_2g020620 PE=4 SV=1</t>
  </si>
  <si>
    <t>Ca_07952_v1.0_kabuli</t>
  </si>
  <si>
    <t>F5O11.19, related OS=Medicago truncatula GN=MtrDRAFT_AC151000g22v2 PE=4 SV=2</t>
  </si>
  <si>
    <t>Ca_20640_v1.0_kabuli</t>
  </si>
  <si>
    <t>Ca_11655_v1.0_kabuli</t>
  </si>
  <si>
    <t>Class III acidic chitinase OS=Medicago truncatula GN=MTR_5g043550 PE=3 SV=1</t>
  </si>
  <si>
    <t>Ca_17575_v1.0_kabuli</t>
  </si>
  <si>
    <t>Thioredoxin OS=Medicago truncatula GN=MTR_5g037890 PE=2 SV=1</t>
  </si>
  <si>
    <t>Ca_00960_v1.0_kabuli</t>
  </si>
  <si>
    <t>Ca_08112_v1.0_kabuli</t>
  </si>
  <si>
    <t>Ca_20887_v1.0_kabuli</t>
  </si>
  <si>
    <t>Ca_04326_v1.0_kabuli</t>
  </si>
  <si>
    <t>Ca_08404_v1.0_kabuli</t>
  </si>
  <si>
    <t>Ca_14469_v1.0_kabuli</t>
  </si>
  <si>
    <t>Sucrose-phosphatase OS=Medicago truncatula GN=SPP1 PE=2 SV=1</t>
  </si>
  <si>
    <t>Ca_01412_v1.0_kabuli</t>
  </si>
  <si>
    <t>Ca_04755_v1.0_kabuli</t>
  </si>
  <si>
    <t>Cytosolic Fe-S cluster assembly factor NARFL OS=Medicago truncatula GN=MTR_3g117360 PE=4 SV=1</t>
  </si>
  <si>
    <t>Ca_13411_v1.0_kabuli</t>
  </si>
  <si>
    <t>Serine/threonine protein kinase-like protein CCR4 OS=Medicago truncatula GN=MTR_3g070800 PE=4 SV=1</t>
  </si>
  <si>
    <t>Ca_23822_v1.0_kabuli</t>
  </si>
  <si>
    <t>Ca_06512_v1.0_kabuli</t>
  </si>
  <si>
    <t>Ca_13624_v1.0_kabuli</t>
  </si>
  <si>
    <t>Coatomer subunit gamma OS=Medicago truncatula GN=MTR_4g069920 PE=3 SV=1</t>
  </si>
  <si>
    <t>Ca_17546_v1.0_kabuli</t>
  </si>
  <si>
    <t>Ca_03046_v1.0_kabuli</t>
  </si>
  <si>
    <t>CAS1 domain-containing protein OS=Medicago truncatula GN=MTR_4g122920 PE=4 SV=1</t>
  </si>
  <si>
    <t>Ca_10031_v1.0_kabuli</t>
  </si>
  <si>
    <t>Ca_16150_v1.0_kabuli</t>
  </si>
  <si>
    <t>Ca_01928_v1.0_kabuli</t>
  </si>
  <si>
    <t>DNA-directed RNA polymerase OS=Medicago truncatula GN=MTR_5g023020 PE=3 SV=1</t>
  </si>
  <si>
    <t>Ca_13029_v1.0_kabuli</t>
  </si>
  <si>
    <t>Ca_24158_v1.0_kabuli</t>
  </si>
  <si>
    <t>Ca_23485_v1.0_kabuli</t>
  </si>
  <si>
    <t>Ca_08817_v1.0_kabuli</t>
  </si>
  <si>
    <t>Ca_00551_v1.0_kabuli</t>
  </si>
  <si>
    <t>Sugar transporter ERD6-like protein OS=Medicago truncatula GN=MTR_2g020710 PE=3 SV=1</t>
  </si>
  <si>
    <t>Ca_07953_v1.0_kabuli</t>
  </si>
  <si>
    <t>MLO-like protein OS=Medicago truncatula GN=MtrDRAFT_AC151000g8v2 PE=3 SV=1</t>
  </si>
  <si>
    <t>Ca_21403_v1.0_kabuli</t>
  </si>
  <si>
    <t>Ca_11656_v1.0_kabuli</t>
  </si>
  <si>
    <t>Ca_17576_v1.0_kabuli</t>
  </si>
  <si>
    <t>Ca_00961_v1.0_kabuli</t>
  </si>
  <si>
    <t>Ca_08113_v1.0_kabuli</t>
  </si>
  <si>
    <t>Zinc finger protein OS=Medicago truncatula GN=MTR_7g022250 PE=4 SV=1</t>
  </si>
  <si>
    <t>Ca_20888_v1.0_kabuli</t>
  </si>
  <si>
    <t>Ca_04327_v1.0_kabuli</t>
  </si>
  <si>
    <t>Ca_08405_v1.0_kabuli</t>
  </si>
  <si>
    <t>Ca_14470_v1.0_kabuli</t>
  </si>
  <si>
    <t>Ca_01413_v1.0_kabuli</t>
  </si>
  <si>
    <t>Putative uncharacterized protein OS=Medicago truncatula GN=MTR_3g098800 PE=4 SV=1</t>
  </si>
  <si>
    <t>Ca_04756_v1.0_kabuli</t>
  </si>
  <si>
    <t>Neutrophil cytosol factor OS=Medicago truncatula GN=MTR_3g117350 PE=4 SV=1</t>
  </si>
  <si>
    <t>Ca_13412_v1.0_kabuli</t>
  </si>
  <si>
    <t>NF-X1-type zinc finger protein NFXL1 OS=Medicago truncatula GN=MTR_3g070780 PE=4 SV=1</t>
  </si>
  <si>
    <t>Ca_23823_v1.0_kabuli</t>
  </si>
  <si>
    <t>Nitrate reductase OS=Medicago truncatula GN=MTR_3g073150 PE=3 SV=1</t>
  </si>
  <si>
    <t>Ca_06513_v1.0_kabuli</t>
  </si>
  <si>
    <t>Calcyclin-binding protein OS=Medicago truncatula GN=MTR_4g084250 PE=4 SV=1</t>
  </si>
  <si>
    <t>Ca_17547_v1.0_kabuli</t>
  </si>
  <si>
    <t>Ca_03047_v1.0_kabuli</t>
  </si>
  <si>
    <t>Ca_10032_v1.0_kabuli</t>
  </si>
  <si>
    <t>Ca_16151_v1.0_kabuli</t>
  </si>
  <si>
    <t>Ca_01929_v1.0_kabuli</t>
  </si>
  <si>
    <t>Ca_13030_v1.0_kabuli</t>
  </si>
  <si>
    <t>Ca_23486_v1.0_kabuli</t>
  </si>
  <si>
    <t>Ca_08818_v1.0_kabuli</t>
  </si>
  <si>
    <t>Ca_26666_v1.0_kabuli</t>
  </si>
  <si>
    <t>Ca_00552_v1.0_kabuli</t>
  </si>
  <si>
    <t>LEC14B-like protein OS=Medicago truncatula GN=MTR_2g020720 PE=4 SV=1</t>
  </si>
  <si>
    <t>Ca_07954_v1.0_kabuli</t>
  </si>
  <si>
    <t>Endoglucanase OS=Medicago truncatula GN=MTR_2g028480 PE=4 SV=1</t>
  </si>
  <si>
    <t>Ca_21404_v1.0_kabuli</t>
  </si>
  <si>
    <t>Type II homeodomain-leucine zipper protein OS=Medicago sativa GN=MSHB1 PE=3 SV=1</t>
  </si>
  <si>
    <t>Ca_11657_v1.0_kabuli</t>
  </si>
  <si>
    <t>Ca_17577_v1.0_kabuli</t>
  </si>
  <si>
    <t>Uncharacterized protein OS=Prunus persica GN=PRUPE_ppb017769mg PE=4 SV=1</t>
  </si>
  <si>
    <t>Ca_00962_v1.0_kabuli</t>
  </si>
  <si>
    <t>Uncharacterized protein OS=Medicago truncatula GN=MTR_7g108830 PE=2 SV=1</t>
  </si>
  <si>
    <t>Ca_08114_v1.0_kabuli</t>
  </si>
  <si>
    <t>Ca_20889_v1.0_kabuli</t>
  </si>
  <si>
    <t>Ca_04328_v1.0_kabuli</t>
  </si>
  <si>
    <t>Ca_08406_v1.0_kabuli</t>
  </si>
  <si>
    <t>Ca_14471_v1.0_kabuli</t>
  </si>
  <si>
    <t>Ca_01414_v1.0_kabuli</t>
  </si>
  <si>
    <t>NAC domain-containing protein OS=Medicago truncatula GN=MTR_3g098810 PE=4 SV=1</t>
  </si>
  <si>
    <t>Ca_04757_v1.0_kabuli</t>
  </si>
  <si>
    <t>Kinesin-related protein OS=Trifolium repens PE=3 SV=1</t>
  </si>
  <si>
    <t>Ca_13413_v1.0_kabuli</t>
  </si>
  <si>
    <t>Phosphoinositide phospholipase C OS=Medicago truncatula GN=PLC1 PE=4 SV=1</t>
  </si>
  <si>
    <t>Ca_23824_v1.0_kabuli</t>
  </si>
  <si>
    <t>30S ribosomal protein S13 OS=Medicago truncatula GN=MTR_3g073140 PE=2 SV=1</t>
  </si>
  <si>
    <t>Ca_06514_v1.0_kabuli</t>
  </si>
  <si>
    <t>Ca_13626_v1.0_kabuli</t>
  </si>
  <si>
    <t>Ca_17704_v1.0_kabuli</t>
  </si>
  <si>
    <t>Zinc finger and SCAN domain-containing protein OS=Medicago truncatula GN=MTR_4g015680 PE=4 SV=1</t>
  </si>
  <si>
    <t>Ca_03048_v1.0_kabuli</t>
  </si>
  <si>
    <t>Ca_10033_v1.0_kabuli</t>
  </si>
  <si>
    <t>Ca_16152_v1.0_kabuli</t>
  </si>
  <si>
    <t>U6 snRNA-associated Sm-like protein LSm1 OS=Medicago truncatula GN=MTR_8g021250 PE=4 SV=1</t>
  </si>
  <si>
    <t>Ca_01930_v1.0_kabuli</t>
  </si>
  <si>
    <t>Uncharacterized protein OS=Medicago truncatula GN=MTR_5g022970 PE=2 SV=1</t>
  </si>
  <si>
    <t>Ca_13031_v1.0_kabuli</t>
  </si>
  <si>
    <t>Ca_23487_v1.0_kabuli</t>
  </si>
  <si>
    <t>Ca_08819_v1.0_kabuli</t>
  </si>
  <si>
    <t>Ca_27048_v1.0_kabuli</t>
  </si>
  <si>
    <t>N-hydroxythioamide S-beta-glucosyltransferase OS=Medicago truncatula GN=MTR_5g035580 PE=3 SV=1</t>
  </si>
  <si>
    <t>Ca_00553_v1.0_kabuli</t>
  </si>
  <si>
    <t>Pyrimidine-specific ribonucleoside hydrolase rihA OS=Medicago truncatula GN=MTR_2g020750 PE=4 SV=1</t>
  </si>
  <si>
    <t>Ca_07955_v1.0_kabuli</t>
  </si>
  <si>
    <t>Ferric reductase-like transmembrane component OS=Medicago truncatula GN=MTR_2g028530 PE=4 SV=1</t>
  </si>
  <si>
    <t>Ca_21405_v1.0_kabuli</t>
  </si>
  <si>
    <t>Ca_11658_v1.0_kabuli</t>
  </si>
  <si>
    <t>Putative uncharacterized protein OS=Medicago truncatula GN=MTR_5g043450 PE=4 SV=1</t>
  </si>
  <si>
    <t>Ca_17578_v1.0_kabuli</t>
  </si>
  <si>
    <t>Tir-nbs-lrr resistance protein OS=Medicago truncatula GN=MTR_5g037720 PE=4 SV=1</t>
  </si>
  <si>
    <t>Ca_00963_v1.0_kabuli</t>
  </si>
  <si>
    <t>Phytochrome A-associated F-box protein OS=Medicago truncatula GN=MTR_7g108820 PE=4 SV=1</t>
  </si>
  <si>
    <t>Ca_08115_v1.0_kabuli</t>
  </si>
  <si>
    <t>Ca_20890_v1.0_kabuli</t>
  </si>
  <si>
    <t>Ca_04329_v1.0_kabuli</t>
  </si>
  <si>
    <t>Ca_08407_v1.0_kabuli</t>
  </si>
  <si>
    <t>Ca_14472_v1.0_kabuli</t>
  </si>
  <si>
    <t>Ca_01415_v1.0_kabuli</t>
  </si>
  <si>
    <t>Ca_04758_v1.0_kabuli</t>
  </si>
  <si>
    <t>Salt tolerance-like protein OS=Trifolium repens PE=4 SV=1</t>
  </si>
  <si>
    <t>Ca_13414_v1.0_kabuli</t>
  </si>
  <si>
    <t>Phosphoinositide phospholipase C OS=Medicago truncatula GN=MTR_3g070560 PE=4 SV=1</t>
  </si>
  <si>
    <t>Ca_23825_v1.0_kabuli</t>
  </si>
  <si>
    <t>Phosphatidylinositol-4-phosphate 5-kinase OS=Medicago truncatula GN=MTR_3g073100 PE=4 SV=1</t>
  </si>
  <si>
    <t>Ca_06515_v1.0_kabuli</t>
  </si>
  <si>
    <t>Xylogalacturonan beta-1,3-xylosyltransferase OS=Medicago truncatula GN=MTR_4g084200 PE=4 SV=1</t>
  </si>
  <si>
    <t>Ca_13627_v1.0_kabuli</t>
  </si>
  <si>
    <t>SWI/SNF complex subunit SMARCC1 OS=Medicago truncatula GN=MTR_4g069830 PE=4 SV=1</t>
  </si>
  <si>
    <t>Ca_17705_v1.0_kabuli</t>
  </si>
  <si>
    <t>Ca_03049_v1.0_kabuli</t>
  </si>
  <si>
    <t>Ca_10034_v1.0_kabuli</t>
  </si>
  <si>
    <t>Ca_16153_v1.0_kabuli</t>
  </si>
  <si>
    <t>Ca_01931_v1.0_kabuli</t>
  </si>
  <si>
    <t>Prolyl 4-hydroxylase alpha-2 subunit OS=Medicago truncatula GN=MTR_5g022960 PE=4 SV=1</t>
  </si>
  <si>
    <t>Ca_13032_v1.0_kabuli</t>
  </si>
  <si>
    <t>Ca_25945_v1.0_kabuli</t>
  </si>
  <si>
    <t>Ca_21732_v1.0_kabuli</t>
  </si>
  <si>
    <t>Ca_23488_v1.0_kabuli</t>
  </si>
  <si>
    <t>Ca_08820_v1.0_kabuli</t>
  </si>
  <si>
    <t>Ca_27049_v1.0_kabuli</t>
  </si>
  <si>
    <t>Nucleotide-binding oligomerization domain-containing protein OS=Medicago truncatula GN=MTR_5g035590 PE=4 SV=1</t>
  </si>
  <si>
    <t>Ca_00554_v1.0_kabuli</t>
  </si>
  <si>
    <t>Ca_07956_v1.0_kabuli</t>
  </si>
  <si>
    <t>Somatic embryogenesis receptor-like kinase OS=Medicago truncatula GN=MTR_2g028580 PE=4 SV=1</t>
  </si>
  <si>
    <t>Ca_21406_v1.0_kabuli</t>
  </si>
  <si>
    <t>Ca_11659_v1.0_kabuli</t>
  </si>
  <si>
    <t>Ca_17579_v1.0_kabuli</t>
  </si>
  <si>
    <t>TIR-NBS disease resistance-like protein OS=Medicago truncatula GN=MTR_5g037700 PE=4 SV=1</t>
  </si>
  <si>
    <t>Ca_00964_v1.0_kabuli</t>
  </si>
  <si>
    <t>Pre-mRNA-splicing factor SF2 OS=Medicago truncatula GN=MTR_8g058530 PE=4 SV=1</t>
  </si>
  <si>
    <t>Ca_08116_v1.0_kabuli</t>
  </si>
  <si>
    <t>Zinc finger protein OS=Medicago truncatula GN=MTR_7g069900 PE=4 SV=1</t>
  </si>
  <si>
    <t>Ca_04330_v1.0_kabuli</t>
  </si>
  <si>
    <t>Ca_08408_v1.0_kabuli</t>
  </si>
  <si>
    <t>Ca_01416_v1.0_kabuli</t>
  </si>
  <si>
    <t>Putative uncharacterized protein OS=Medicago truncatula GN=MTR_3g098830 PE=4 SV=1</t>
  </si>
  <si>
    <t>Ca_04759_v1.0_kabuli</t>
  </si>
  <si>
    <t>Dehydrin b OS=Trifolium repens PE=3 SV=1</t>
  </si>
  <si>
    <t>Ca_13415_v1.0_kabuli</t>
  </si>
  <si>
    <t>Peptidyl-prolyl cis-trans isomerase OS=Medicago truncatula GN=MTR_3g070500 PE=3 SV=1</t>
  </si>
  <si>
    <t>Ca_23826_v1.0_kabuli</t>
  </si>
  <si>
    <t>Oxysterol-binding protein-related protein OS=Medicago truncatula GN=MTR_3g073040 PE=4 SV=1</t>
  </si>
  <si>
    <t>Ca_06516_v1.0_kabuli</t>
  </si>
  <si>
    <t>14 kDa zinc-binding protein OS=Medicago truncatula GN=MTR_4g084190 PE=2 SV=1</t>
  </si>
  <si>
    <t>Ca_17706_v1.0_kabuli</t>
  </si>
  <si>
    <t>Putative uncharacterized protein (Fragment) OS=Medicago truncatula GN=MTR_8g086930 PE=4 SV=1</t>
  </si>
  <si>
    <t>Ca_03050_v1.0_kabuli</t>
  </si>
  <si>
    <t>Ca_10035_v1.0_kabuli</t>
  </si>
  <si>
    <t>Ca_16154_v1.0_kabuli</t>
  </si>
  <si>
    <t>Ca_01932_v1.0_kabuli</t>
  </si>
  <si>
    <t>Aconitate hydratase OS=Medicago truncatula GN=MTR_5g022940 PE=1 SV=1</t>
  </si>
  <si>
    <t>Ca_13033_v1.0_kabuli</t>
  </si>
  <si>
    <t>Non-specific lipid-transfer protein OS=Medicago truncatula GN=MTR_6g082480 PE=4 SV=1</t>
  </si>
  <si>
    <t>Ca_25946_v1.0_kabuli</t>
  </si>
  <si>
    <t>Ca_23489_v1.0_kabuli</t>
  </si>
  <si>
    <t>Ca_08821_v1.0_kabuli</t>
  </si>
  <si>
    <t>Ca_27050_v1.0_kabuli</t>
  </si>
  <si>
    <t>Ca_00555_v1.0_kabuli</t>
  </si>
  <si>
    <t>Ca_07957_v1.0_kabuli</t>
  </si>
  <si>
    <t>Putative uncharacterized protein OS=Medicago truncatula GN=MTR_2g028610 PE=4 SV=1</t>
  </si>
  <si>
    <t>Ca_21407_v1.0_kabuli</t>
  </si>
  <si>
    <t>Putative uncharacterized protein OS=Medicago truncatula GN=MTR_2g060900 PE=4 SV=1</t>
  </si>
  <si>
    <t>Ca_11660_v1.0_kabuli</t>
  </si>
  <si>
    <t>Putative uncharacterized protein OS=Medicago truncatula GN=MTR_5g043430 PE=4 SV=1</t>
  </si>
  <si>
    <t>Ca_17580_v1.0_kabuli</t>
  </si>
  <si>
    <t>Small multi-drug export protein OS=Medicago truncatula GN=MTR_5g037600 PE=4 SV=1</t>
  </si>
  <si>
    <t>Ca_00965_v1.0_kabuli</t>
  </si>
  <si>
    <t>Pectinesterase/pectinesterase inhibitor OS=Medicago truncatula GN=MTR_7g108790 PE=4 SV=1</t>
  </si>
  <si>
    <t>Ca_08117_v1.0_kabuli</t>
  </si>
  <si>
    <t>Ca_20892_v1.0_kabuli</t>
  </si>
  <si>
    <t>Ca_04331_v1.0_kabuli</t>
  </si>
  <si>
    <t>Ca_08409_v1.0_kabuli</t>
  </si>
  <si>
    <t>Ca_14474_v1.0_kabuli</t>
  </si>
  <si>
    <t>Ca_01417_v1.0_kabuli</t>
  </si>
  <si>
    <t>Ca_04760_v1.0_kabuli</t>
  </si>
  <si>
    <t>Ca_13416_v1.0_kabuli</t>
  </si>
  <si>
    <t>Early flowering 4 OS=Pisum sativum GN=ELF4 PE=2 SV=2</t>
  </si>
  <si>
    <t>Ca_23827_v1.0_kabuli</t>
  </si>
  <si>
    <t>Holocarboxylase synthetase hcs2 OS=Medicago truncatula GN=MTR_3g073010 PE=4 SV=1</t>
  </si>
  <si>
    <t>Ca_06517_v1.0_kabuli</t>
  </si>
  <si>
    <t>ParB-like nuclease OS=Medicago truncatula GN=MTR_4g084180 PE=2 SV=1</t>
  </si>
  <si>
    <t>Ca_13629_v1.0_kabuli</t>
  </si>
  <si>
    <t>Specific tissue protein 1 OS=Cicer arietinum PE=2 SV=1</t>
  </si>
  <si>
    <t>Ca_17707_v1.0_kabuli</t>
  </si>
  <si>
    <t>PHD4 (Fragment) OS=Medicago truncatula PE=2 SV=1</t>
  </si>
  <si>
    <t>Ca_03051_v1.0_kabuli</t>
  </si>
  <si>
    <t>Ca_10036_v1.0_kabuli</t>
  </si>
  <si>
    <t>Ca_16155_v1.0_kabuli</t>
  </si>
  <si>
    <t>Ca_01933_v1.0_kabuli</t>
  </si>
  <si>
    <t>RING-H2 finger protein ATL4M OS=Medicago truncatula GN=MTR_5g022920 PE=2 SV=1</t>
  </si>
  <si>
    <t>Ca_13034_v1.0_kabuli</t>
  </si>
  <si>
    <t>Ca_25947_v1.0_kabuli</t>
  </si>
  <si>
    <t>Ca_21734_v1.0_kabuli</t>
  </si>
  <si>
    <t>Ca_23490_v1.0_kabuli</t>
  </si>
  <si>
    <t>Ca_08822_v1.0_kabuli</t>
  </si>
  <si>
    <t>Ca_00556_v1.0_kabuli</t>
  </si>
  <si>
    <t>Putative uncharacterized protein OS=Medicago truncatula GN=MTR_2g020820 PE=4 SV=1</t>
  </si>
  <si>
    <t>Ca_07958_v1.0_kabuli</t>
  </si>
  <si>
    <t>Dihydroflavonol-4-reductase OS=Medicago truncatula GN=MTR_2g028620 PE=4 SV=1</t>
  </si>
  <si>
    <t>Ca_21408_v1.0_kabuli</t>
  </si>
  <si>
    <t>Proteasome subunit alpha type OS=Medicago truncatula GN=MTR_2g060830 PE=1 SV=1</t>
  </si>
  <si>
    <t>Ca_17581_v1.0_kabuli</t>
  </si>
  <si>
    <t>Putative uncharacterized protein OS=Medicago truncatula GN=MTR_5g037540 PE=4 SV=1</t>
  </si>
  <si>
    <t>Ca_00966_v1.0_kabuli</t>
  </si>
  <si>
    <t>Monoglyceride lipase OS=Medicago truncatula GN=MTR_7g108770 PE=4 SV=1</t>
  </si>
  <si>
    <t>Ca_08118_v1.0_kabuli</t>
  </si>
  <si>
    <t>4-alpha-glucanotransferase OS=Medicago truncatula GN=MTR_7g088740 PE=4 SV=1</t>
  </si>
  <si>
    <t>Ca_20893_v1.0_kabuli</t>
  </si>
  <si>
    <t>Ca_04332_v1.0_kabuli</t>
  </si>
  <si>
    <t>Ca_08410_v1.0_kabuli</t>
  </si>
  <si>
    <t>Ca_14475_v1.0_kabuli</t>
  </si>
  <si>
    <t>Ca_01418_v1.0_kabuli</t>
  </si>
  <si>
    <t>Ca_04761_v1.0_kabuli</t>
  </si>
  <si>
    <t>Putative uncharacterized protein OS=Trifolium repens PE=4 SV=1</t>
  </si>
  <si>
    <t>Ca_13417_v1.0_kabuli</t>
  </si>
  <si>
    <t>DNA replication complex GINS protein PSF3 OS=Medicago truncatula GN=MTR_3g070470 PE=4 SV=1</t>
  </si>
  <si>
    <t>Ca_23828_v1.0_kabuli</t>
  </si>
  <si>
    <t>Histone-lysine N-methyltransferase ASHR1 OS=Medicago truncatula GN=MTR_3g073000 PE=4 SV=1</t>
  </si>
  <si>
    <t>Ca_06518_v1.0_kabuli</t>
  </si>
  <si>
    <t>DNA-directed RNA polymerase II subunit RPB3-A OS=Medicago truncatula GN=MTR_4g084150 PE=1 SV=1</t>
  </si>
  <si>
    <t>Ca_13630_v1.0_kabuli</t>
  </si>
  <si>
    <t>Ca_17708_v1.0_kabuli</t>
  </si>
  <si>
    <t>Chaperone protein dnaJ OS=Medicago truncatula GN=MTR_137s0011 PE=4 SV=1</t>
  </si>
  <si>
    <t>Ca_03052_v1.0_kabuli</t>
  </si>
  <si>
    <t>Ca_10037_v1.0_kabuli</t>
  </si>
  <si>
    <t>Ca_16156_v1.0_kabuli</t>
  </si>
  <si>
    <t>Ca_01934_v1.0_kabuli</t>
  </si>
  <si>
    <t>Aspartic proteinase-like protein OS=Medicago truncatula GN=MTR_5g022880 PE=3 SV=1</t>
  </si>
  <si>
    <t>Ca_13035_v1.0_kabuli</t>
  </si>
  <si>
    <t>Putative uncharacterized protein OS=Medicago truncatula GN=MTR_6g082590 PE=4 SV=1</t>
  </si>
  <si>
    <t>Ca_25948_v1.0_kabuli</t>
  </si>
  <si>
    <t>Ca_08823_v1.0_kabuli</t>
  </si>
  <si>
    <t>Ca_27935_v1.0_kabuli</t>
  </si>
  <si>
    <t>Ca_00557_v1.0_kabuli</t>
  </si>
  <si>
    <t>F-box/kelch-repeat protein OS=Medicago truncatula GN=MTR_7g079160 PE=4 SV=1</t>
  </si>
  <si>
    <t>Ca_07959_v1.0_kabuli</t>
  </si>
  <si>
    <t>Putative uncharacterized protein OS=Medicago truncatula GN=MTR_2g028660 PE=4 SV=1</t>
  </si>
  <si>
    <t>Ca_21409_v1.0_kabuli</t>
  </si>
  <si>
    <t>Ca_11662_v1.0_kabuli</t>
  </si>
  <si>
    <t>Ca_17582_v1.0_kabuli</t>
  </si>
  <si>
    <t>Putative uncharacterized protein OS=Medicago truncatula GN=MTR_5g037530 PE=4 SV=1</t>
  </si>
  <si>
    <t>Ca_00967_v1.0_kabuli</t>
  </si>
  <si>
    <t>U3 small nucleolar RNA-associated protein-like protein OS=Medicago truncatula GN=MTR_7g108730 PE=4 SV=1</t>
  </si>
  <si>
    <t>Ca_08119_v1.0_kabuli</t>
  </si>
  <si>
    <t>Putative uncharacterized protein OS=Medicago truncatula GN=MTR_7g088720 PE=4 SV=1</t>
  </si>
  <si>
    <t>Ca_20894_v1.0_kabuli</t>
  </si>
  <si>
    <t>Ca_04333_v1.0_kabuli</t>
  </si>
  <si>
    <t>Predicted protein OS=Populus trichocarpa GN=POPTRDRAFT_801366 PE=3 SV=1</t>
  </si>
  <si>
    <t>Ca_08411_v1.0_kabuli</t>
  </si>
  <si>
    <t>Ca_14476_v1.0_kabuli</t>
  </si>
  <si>
    <t>Ca_01419_v1.0_kabuli</t>
  </si>
  <si>
    <t>RNA pseudourine synthase OS=Medicago truncatula GN=MTR_3g098940 PE=3 SV=1</t>
  </si>
  <si>
    <t>Ca_04762_v1.0_kabuli</t>
  </si>
  <si>
    <t>Putative uncharacterized protein OS=Vitis vinifera GN=VIT_18s0001g13090 PE=4 SV=1</t>
  </si>
  <si>
    <t>Ca_13418_v1.0_kabuli</t>
  </si>
  <si>
    <t>GDSL esterase/lipase CPRD49 OS=Medicago truncatula GN=MTR_3g070460 PE=2 SV=1</t>
  </si>
  <si>
    <t>Ca_23829_v1.0_kabuli</t>
  </si>
  <si>
    <t>Serine/threonine protein kinase OS=Medicago truncatula GN=MTR_3g072990 PE=4 SV=1</t>
  </si>
  <si>
    <t>Ca_06519_v1.0_kabuli</t>
  </si>
  <si>
    <t>Uncharacterized protein OS=Aegilops tauschii GN=F775_15891 PE=4 SV=1</t>
  </si>
  <si>
    <t>Ca_13631_v1.0_kabuli</t>
  </si>
  <si>
    <t>ATP-dependent Clp protease proteolytic subunit OS=Medicago truncatula GN=MTR_4g069800 PE=2 SV=1</t>
  </si>
  <si>
    <t>Ca_03053_v1.0_kabuli</t>
  </si>
  <si>
    <t>Ca_10038_v1.0_kabuli</t>
  </si>
  <si>
    <t>Ca_16157_v1.0_kabuli</t>
  </si>
  <si>
    <t>Ca_01935_v1.0_kabuli</t>
  </si>
  <si>
    <t>Peroxidase OS=Medicago truncatula GN=MTR_5g022870 PE=3 SV=1</t>
  </si>
  <si>
    <t>Ca_13036_v1.0_kabuli</t>
  </si>
  <si>
    <t>Ca_25949_v1.0_kabuli</t>
  </si>
  <si>
    <t>Ca_21736_v1.0_kabuli</t>
  </si>
  <si>
    <t>Ca_26773_v1.0_kabuli</t>
  </si>
  <si>
    <t>Methylenetetrahydrofolate reductase OS=Glycine max PE=3 SV=1</t>
  </si>
  <si>
    <t>Ca_08824_v1.0_kabuli</t>
  </si>
  <si>
    <t>Ca_26159_v1.0_kabuli</t>
  </si>
  <si>
    <t>Ca_00558_v1.0_kabuli</t>
  </si>
  <si>
    <t>Ca_07960_v1.0_kabuli</t>
  </si>
  <si>
    <t>Ca_21410_v1.0_kabuli</t>
  </si>
  <si>
    <t>Ca_11663_v1.0_kabuli</t>
  </si>
  <si>
    <t>F-box/LRR-repeat protein OS=Medicago truncatula GN=MTR_4g133640 PE=4 SV=1</t>
  </si>
  <si>
    <t>Ca_17583_v1.0_kabuli</t>
  </si>
  <si>
    <t>Wall-associated receptor kinase-like protein OS=Medicago truncatula GN=MTR_5g037410 PE=3 SV=1</t>
  </si>
  <si>
    <t>Ca_00968_v1.0_kabuli</t>
  </si>
  <si>
    <t>Ca_08120_v1.0_kabuli</t>
  </si>
  <si>
    <t>Ca_20895_v1.0_kabuli</t>
  </si>
  <si>
    <t>Ca_04334_v1.0_kabuli</t>
  </si>
  <si>
    <t>Uncharacterized protein OS=Solanum tuberosum GN=PGSC0003DMG400016778 PE=3 SV=1</t>
  </si>
  <si>
    <t>Ca_08412_v1.0_kabuli</t>
  </si>
  <si>
    <t>Ca_01420_v1.0_kabuli</t>
  </si>
  <si>
    <t>Transcription activator BRG1 OS=Medicago truncatula GN=MTR_3g098960 PE=4 SV=1</t>
  </si>
  <si>
    <t>Ca_04763_v1.0_kabuli</t>
  </si>
  <si>
    <t>Dehydrin OS=Medicago truncatula GN=MTR_3g117190 PE=3 SV=1</t>
  </si>
  <si>
    <t>Ca_13419_v1.0_kabuli</t>
  </si>
  <si>
    <t>Ca_23830_v1.0_kabuli</t>
  </si>
  <si>
    <t>Putative uncharacterized protein OS=Medicago truncatula GN=MTR_3g072920 PE=4 SV=1</t>
  </si>
  <si>
    <t>Ca_06520_v1.0_kabuli</t>
  </si>
  <si>
    <t>Nck-associated protein OS=Medicago truncatula GN=MTR_4g084140 PE=4 SV=1</t>
  </si>
  <si>
    <t>Ca_13632_v1.0_kabuli</t>
  </si>
  <si>
    <t>Ca_03054_v1.0_kabuli</t>
  </si>
  <si>
    <t>Ca_10039_v1.0_kabuli</t>
  </si>
  <si>
    <t>Nuclear transcription factor Y subunit A8 OS=Medicago truncatula GN=NF-YA8 PE=2 SV=1</t>
  </si>
  <si>
    <t>Ca_16158_v1.0_kabuli</t>
  </si>
  <si>
    <t>Ca_01936_v1.0_kabuli</t>
  </si>
  <si>
    <t>Ca_13037_v1.0_kabuli</t>
  </si>
  <si>
    <t>Ca_21737_v1.0_kabuli</t>
  </si>
  <si>
    <t>Ca_26774_v1.0_kabuli</t>
  </si>
  <si>
    <t>Ca_08825_v1.0_kabuli</t>
  </si>
  <si>
    <t>Ca_26160_v1.0_kabuli</t>
  </si>
  <si>
    <t>Putative uncharacterized protein OS=Medicago truncatula GN=MTR_046s0014 PE=4 SV=1</t>
  </si>
  <si>
    <t>Ca_00559_v1.0_kabuli</t>
  </si>
  <si>
    <t>Uncharacterized protein OS=Medicago truncatula GN=MTR_2g020830 PE=2 SV=1</t>
  </si>
  <si>
    <t>Ca_07961_v1.0_kabuli</t>
  </si>
  <si>
    <t>Nonclathrin coat protein zeta2-COP OS=Glycine max GN=copz2 PE=2 SV=1</t>
  </si>
  <si>
    <t>Ca_21411_v1.0_kabuli</t>
  </si>
  <si>
    <t>Bromodomain protein OS=Medicago truncatula GN=MTR_2g060760 PE=4 SV=1</t>
  </si>
  <si>
    <t>Ca_11664_v1.0_kabuli</t>
  </si>
  <si>
    <t>Putative uncharacterized protein OS=Medicago truncatula GN=MTR_5g056040 PE=4 SV=1</t>
  </si>
  <si>
    <t>Ca_17584_v1.0_kabuli</t>
  </si>
  <si>
    <t>Tetratricopeptide repeat protein OS=Medicago truncatula GN=MTR_5g037400 PE=4 SV=1</t>
  </si>
  <si>
    <t>Ca_00969_v1.0_kabuli</t>
  </si>
  <si>
    <t>Ca_08121_v1.0_kabuli</t>
  </si>
  <si>
    <t>Nascent polypeptide-associated complex subunit alpha-like protein OS=Medicago truncatula GN=MTR_7g088680 PE=2 SV=1</t>
  </si>
  <si>
    <t>Ca_20896_v1.0_kabuli</t>
  </si>
  <si>
    <t>Ca_04335_v1.0_kabuli</t>
  </si>
  <si>
    <t>Ca_08413_v1.0_kabuli</t>
  </si>
  <si>
    <t>Ca_14478_v1.0_kabuli</t>
  </si>
  <si>
    <t>Ca_01421_v1.0_kabuli</t>
  </si>
  <si>
    <t>Protein DEK OS=Medicago truncatula GN=MTR_3g098990 PE=4 SV=1</t>
  </si>
  <si>
    <t>Ca_04764_v1.0_kabuli</t>
  </si>
  <si>
    <t>Mandelonitrile lyase OS=Medicago truncatula GN=MTR_3g117180 PE=4 SV=1</t>
  </si>
  <si>
    <t>Ca_13420_v1.0_kabuli</t>
  </si>
  <si>
    <t>Ca_23831_v1.0_kabuli</t>
  </si>
  <si>
    <t>Pentatricopeptide repeat-containing protein OS=Medicago truncatula GN=MTR_3g072900 PE=4 SV=1</t>
  </si>
  <si>
    <t>Ca_06521_v1.0_kabuli</t>
  </si>
  <si>
    <t>RuBisCO large subunit-binding protein subunit alpha OS=Medicago truncatula GN=MTR_4g084130 PE=3 SV=1</t>
  </si>
  <si>
    <t>Ca_13633_v1.0_kabuli</t>
  </si>
  <si>
    <t>Ca_17711_v1.0_kabuli</t>
  </si>
  <si>
    <t>Ca_03055_v1.0_kabuli</t>
  </si>
  <si>
    <t>Dihydrolipoyl dehydrogenase OS=Medicago truncatula PE=2 SV=1</t>
  </si>
  <si>
    <t>Ca_10040_v1.0_kabuli</t>
  </si>
  <si>
    <t>PHD1 OS=Medicago truncatula PE=2 SV=1</t>
  </si>
  <si>
    <t>Ca_16159_v1.0_kabuli</t>
  </si>
  <si>
    <t>Tetratricopeptide repeat protein OS=Medicago truncatula GN=MTR_8g022040 PE=4 SV=1</t>
  </si>
  <si>
    <t>Ca_01937_v1.0_kabuli</t>
  </si>
  <si>
    <t>ATP synthase subunit a chloroplastic OS=Medicago truncatula GN=MTR_5g022790 PE=4 SV=1</t>
  </si>
  <si>
    <t>Ca_13038_v1.0_kabuli</t>
  </si>
  <si>
    <t>Ca_25951_v1.0_kabuli</t>
  </si>
  <si>
    <t>Heavy metal ATPase OS=Populus trichocarpa GN=POPTRDRAFT_739789 PE=2 SV=1</t>
  </si>
  <si>
    <t>Ca_21738_v1.0_kabuli</t>
  </si>
  <si>
    <t>Ca_26775_v1.0_kabuli</t>
  </si>
  <si>
    <t>Ca_08826_v1.0_kabuli</t>
  </si>
  <si>
    <t>Ca_26161_v1.0_kabuli</t>
  </si>
  <si>
    <t>WD repeat-containing protein OS=Medicago truncatula GN=MTR_046s0011 PE=4 SV=1</t>
  </si>
  <si>
    <t>Ca_00560_v1.0_kabuli</t>
  </si>
  <si>
    <t>Putative uncharacterized protein OS=Medicago truncatula GN=MTR_2g020850 PE=4 SV=1</t>
  </si>
  <si>
    <t>Ca_07962_v1.0_kabuli</t>
  </si>
  <si>
    <t>Ca_11665_v1.0_kabuli</t>
  </si>
  <si>
    <t>Glutamyl-tRNA(Gln) amidotransferase subunit B, chloroplastic/mitochondrial OS=Medicago truncatula GN=GATB PE=1 SV=1</t>
  </si>
  <si>
    <t>Ca_17585_v1.0_kabuli</t>
  </si>
  <si>
    <t>Putative uncharacterized protein OS=Vitis vinifera GN=VITISV_003261 PE=4 SV=1</t>
  </si>
  <si>
    <t>Ca_00970_v1.0_kabuli</t>
  </si>
  <si>
    <t>Ca_08122_v1.0_kabuli</t>
  </si>
  <si>
    <t>Disease resistance protein OS=Medicago truncatula GN=MTR_5g036460 PE=4 SV=1</t>
  </si>
  <si>
    <t>Ca_20953_v1.0_kabuli</t>
  </si>
  <si>
    <t>Ca_04336_v1.0_kabuli</t>
  </si>
  <si>
    <t>Ca_08414_v1.0_kabuli</t>
  </si>
  <si>
    <t>Ca_01422_v1.0_kabuli</t>
  </si>
  <si>
    <t>SWI/SNF complex subunit SMARCC2 OS=Medicago truncatula GN=MTR_3g099000 PE=4 SV=1</t>
  </si>
  <si>
    <t>Ca_04765_v1.0_kabuli</t>
  </si>
  <si>
    <t>Defensin OS=Medicago truncatula GN=MTR_3g117160 PE=4 SV=1</t>
  </si>
  <si>
    <t>Ca_13421_v1.0_kabuli</t>
  </si>
  <si>
    <t>Ca_23832_v1.0_kabuli</t>
  </si>
  <si>
    <t>Ca_06522_v1.0_kabuli</t>
  </si>
  <si>
    <t>Putative uncharacterized protein OS=Medicago truncatula GN=MTR_4g084120 PE=4 SV=1</t>
  </si>
  <si>
    <t>Ca_13634_v1.0_kabuli</t>
  </si>
  <si>
    <t>Ca_17712_v1.0_kabuli</t>
  </si>
  <si>
    <t>Rhodanese-like family protein-like protein OS=Medicago truncatula GN=MTR_137s0004 PE=4 SV=1</t>
  </si>
  <si>
    <t>Ca_03056_v1.0_kabuli</t>
  </si>
  <si>
    <t>Ca_10041_v1.0_kabuli</t>
  </si>
  <si>
    <t>Ca_16160_v1.0_kabuli</t>
  </si>
  <si>
    <t>Ca_01938_v1.0_kabuli</t>
  </si>
  <si>
    <t>Uncharacterized protein OS=Prunus persica GN=PRUPE_ppb018527mg PE=4 SV=1</t>
  </si>
  <si>
    <t>Ca_13039_v1.0_kabuli</t>
  </si>
  <si>
    <t>Putative uncharacterized protein OS=Medicago truncatula GN=MTR_6g082400 PE=4 SV=1</t>
  </si>
  <si>
    <t>Ca_25952_v1.0_kabuli</t>
  </si>
  <si>
    <t>Ca_21739_v1.0_kabuli</t>
  </si>
  <si>
    <t>Ca_26776_v1.0_kabuli</t>
  </si>
  <si>
    <t>Ca_08827_v1.0_kabuli</t>
  </si>
  <si>
    <t>Ca_26162_v1.0_kabuli</t>
  </si>
  <si>
    <t>Ca_00561_v1.0_kabuli</t>
  </si>
  <si>
    <t>Putative uncharacterized protein OS=Medicago truncatula GN=MTR_2g020860 PE=4 SV=1</t>
  </si>
  <si>
    <t>Ca_07963_v1.0_kabuli</t>
  </si>
  <si>
    <t>Ca_21413_v1.0_kabuli</t>
  </si>
  <si>
    <t>Uncharacterized protein OS=Solanum tuberosum GN=PGSC0003DMG400029963 PE=4 SV=1</t>
  </si>
  <si>
    <t>Ca_11666_v1.0_kabuli</t>
  </si>
  <si>
    <t>Ca_17586_v1.0_kabuli</t>
  </si>
  <si>
    <t>Uncharacterized protein OS=Medicago truncatula GN=MTR_5g037380 PE=1 SV=1</t>
  </si>
  <si>
    <t>Ca_00971_v1.0_kabuli</t>
  </si>
  <si>
    <t>Ca_08123_v1.0_kabuli</t>
  </si>
  <si>
    <t>Ca_20954_v1.0_kabuli</t>
  </si>
  <si>
    <t>ABC transporter OS=Medicago truncatula GN=MTR_8g075040 PE=3 SV=1</t>
  </si>
  <si>
    <t>Ca_04337_v1.0_kabuli</t>
  </si>
  <si>
    <t>Ca_08415_v1.0_kabuli</t>
  </si>
  <si>
    <t>Ca_14791_v1.0_kabuli</t>
  </si>
  <si>
    <t>B3 domain-containing protein OS=Medicago truncatula GN=MTR_4g119990 PE=4 SV=1</t>
  </si>
  <si>
    <t>Ca_01423_v1.0_kabuli</t>
  </si>
  <si>
    <t>HVA22-like protein e OS=Medicago truncatula GN=MTR_3g099010 PE=4 SV=1</t>
  </si>
  <si>
    <t>Ca_04766_v1.0_kabuli</t>
  </si>
  <si>
    <t>Pentatricopeptide repeat-containing protein OS=Medicago truncatula GN=MTR_3g117150 PE=4 SV=1</t>
  </si>
  <si>
    <t>Ca_13422_v1.0_kabuli</t>
  </si>
  <si>
    <t>Ca_23833_v1.0_kabuli</t>
  </si>
  <si>
    <t>Uncharacterized protein (Fragment) OS=Prunus persica GN=PRUPE_ppb018307mg PE=4 SV=1</t>
  </si>
  <si>
    <t>Ca_06523_v1.0_kabuli</t>
  </si>
  <si>
    <t>2-oxo acid dehydrogenase, lipoyl-binding site OS=Medicago truncatula GN=MTR_4g084110 PE=1 SV=1</t>
  </si>
  <si>
    <t>Ca_13635_v1.0_kabuli</t>
  </si>
  <si>
    <t>Ca_03057_v1.0_kabuli</t>
  </si>
  <si>
    <t>Ca_10042_v1.0_kabuli</t>
  </si>
  <si>
    <t>Ca_16161_v1.0_kabuli</t>
  </si>
  <si>
    <t>Nuclear pore complex protein Nup107 OS=Medicago truncatula GN=MTR_8g022010 PE=4 SV=1</t>
  </si>
  <si>
    <t>Ca_01939_v1.0_kabuli</t>
  </si>
  <si>
    <t>F-box family protein OS=Medicago truncatula GN=MTR_5g021880 PE=4 SV=1</t>
  </si>
  <si>
    <t>Ca_13040_v1.0_kabuli</t>
  </si>
  <si>
    <t>Ca_21701_v1.0_kabuli</t>
  </si>
  <si>
    <t>Ca_21740_v1.0_kabuli</t>
  </si>
  <si>
    <t>Ca_08828_v1.0_kabuli</t>
  </si>
  <si>
    <t>Ca_00562_v1.0_kabuli</t>
  </si>
  <si>
    <t>Baculoviral IAP repeat-containing protein OS=Medicago truncatula GN=MTR_2g020870 PE=4 SV=1</t>
  </si>
  <si>
    <t>Ca_07964_v1.0_kabuli</t>
  </si>
  <si>
    <t>Vesicle-associated membrane protein OS=Medicago truncatula GN=MTR_2g028790 PE=4 SV=1</t>
  </si>
  <si>
    <t>Ca_11667_v1.0_kabuli</t>
  </si>
  <si>
    <t>Ca_17587_v1.0_kabuli</t>
  </si>
  <si>
    <t>Wall-associated receptor kinase-like protein OS=Medicago truncatula GN=MTR_5g037310 PE=4 SV=1</t>
  </si>
  <si>
    <t>Ca_00972_v1.0_kabuli</t>
  </si>
  <si>
    <t>Ca_08124_v1.0_kabuli</t>
  </si>
  <si>
    <t>Putative uncharacterized protein OS=Medicago truncatula GN=MTR_7g088620 PE=4 SV=1</t>
  </si>
  <si>
    <t>Ca_20955_v1.0_kabuli</t>
  </si>
  <si>
    <t>Ca_04338_v1.0_kabuli</t>
  </si>
  <si>
    <t>Ca_08416_v1.0_kabuli</t>
  </si>
  <si>
    <t>Ca_14792_v1.0_kabuli</t>
  </si>
  <si>
    <t>Ca_01424_v1.0_kabuli</t>
  </si>
  <si>
    <t>Myristoyl-acyl carrier protein thioesterase OS=Medicago truncatula GN=MTR_3g099020 PE=2 SV=1</t>
  </si>
  <si>
    <t>Ca_04767_v1.0_kabuli</t>
  </si>
  <si>
    <t>BZIP transcription factor ATB2 OS=Medicago truncatula GN=MTR_3g117120 PE=4 SV=1</t>
  </si>
  <si>
    <t>Ca_13423_v1.0_kabuli</t>
  </si>
  <si>
    <t>Ca_23834_v1.0_kabuli</t>
  </si>
  <si>
    <t>CrcB-like protein OS=Medicago truncatula GN=MTR_3g072830 PE=3 SV=1</t>
  </si>
  <si>
    <t>Ca_06524_v1.0_kabuli</t>
  </si>
  <si>
    <t>Carbohydrate kinase, PfkB OS=Medicago truncatula GN=MTR_4g084100 PE=4 SV=1</t>
  </si>
  <si>
    <t>Ca_13636_v1.0_kabuli</t>
  </si>
  <si>
    <t>Ca_17714_v1.0_kabuli</t>
  </si>
  <si>
    <t>GDSL esterase/lipase CPRD49 OS=Medicago truncatula GN=MTR_4g016510 PE=4 SV=1</t>
  </si>
  <si>
    <t>Ca_10043_v1.0_kabuli</t>
  </si>
  <si>
    <t>Ca_16162_v1.0_kabuli</t>
  </si>
  <si>
    <t>Ca_01940_v1.0_kabuli</t>
  </si>
  <si>
    <t>Ca_13041_v1.0_kabuli</t>
  </si>
  <si>
    <t>Ca_21702_v1.0_kabuli</t>
  </si>
  <si>
    <t>Ca_21741_v1.0_kabuli</t>
  </si>
  <si>
    <t>Ca_24587_v1.0_kabuli</t>
  </si>
  <si>
    <t>Ca_08829_v1.0_kabuli</t>
  </si>
  <si>
    <t>Ca_26164_v1.0_kabuli</t>
  </si>
  <si>
    <t>Putative uncharacterized protein OS=Medicago truncatula GN=MTR_046s0003 PE=4 SV=1</t>
  </si>
  <si>
    <t>Ca_00563_v1.0_kabuli</t>
  </si>
  <si>
    <t>Uncharacterized protein OS=Medicago truncatula GN=MTR_2g020920 PE=2 SV=1</t>
  </si>
  <si>
    <t>Ca_07965_v1.0_kabuli</t>
  </si>
  <si>
    <t>Protein argonaute OS=Medicago truncatula GN=MTR_2g028910 PE=4 SV=1</t>
  </si>
  <si>
    <t>Ca_21415_v1.0_kabuli</t>
  </si>
  <si>
    <t>Putative uncharacterized protein OS=Medicago truncatula GN=MTR_2g060720 PE=4 SV=1</t>
  </si>
  <si>
    <t>Ca_11668_v1.0_kabuli</t>
  </si>
  <si>
    <t>Cell division topological specificity factor OS=Medicago truncatula GN=MTR_5g043020 PE=2 SV=1</t>
  </si>
  <si>
    <t>Ca_17588_v1.0_kabuli</t>
  </si>
  <si>
    <t>Putative uncharacterized protein OS=Medicago truncatula GN=MTR_5g037300 PE=4 SV=1</t>
  </si>
  <si>
    <t>Ca_00973_v1.0_kabuli</t>
  </si>
  <si>
    <t>Ca_08125_v1.0_kabuli</t>
  </si>
  <si>
    <t>Protein Mpv17 OS=Medicago truncatula GN=MTR_7g088590 PE=4 SV=1</t>
  </si>
  <si>
    <t>Ca_20956_v1.0_kabuli</t>
  </si>
  <si>
    <t>Ca_04339_v1.0_kabuli</t>
  </si>
  <si>
    <t>Ca_08417_v1.0_kabuli</t>
  </si>
  <si>
    <t>Ca_01425_v1.0_kabuli</t>
  </si>
  <si>
    <t>Putative uncharacterized protein OS=Medicago truncatula GN=MTR_3g099030 PE=4 SV=1</t>
  </si>
  <si>
    <t>Ca_04768_v1.0_kabuli</t>
  </si>
  <si>
    <t>Sec14 cytosolic factor OS=Medicago truncatula GN=MTR_3g117100 PE=4 SV=1</t>
  </si>
  <si>
    <t>Ca_13424_v1.0_kabuli</t>
  </si>
  <si>
    <t>Putative uncharacterized protein OS=Medicago truncatula GN=MTR_3g070400 PE=4 SV=1</t>
  </si>
  <si>
    <t>Ca_23835_v1.0_kabuli</t>
  </si>
  <si>
    <t>Flavonol synthase/flavanone 3-hydroxylase OS=Medicago truncatula GN=MTR_3g072810 PE=3 SV=1</t>
  </si>
  <si>
    <t>Ca_06525_v1.0_kabuli</t>
  </si>
  <si>
    <t>Putative uncharacterized protein OS=Medicago truncatula GN=MTR_4g084080 PE=4 SV=1</t>
  </si>
  <si>
    <t>Ca_13637_v1.0_kabuli</t>
  </si>
  <si>
    <t>Ca_17715_v1.0_kabuli</t>
  </si>
  <si>
    <t>Ca_03059_v1.0_kabuli</t>
  </si>
  <si>
    <t>Ca_10044_v1.0_kabuli</t>
  </si>
  <si>
    <t>Putative uncharacterized protein OS=Medicago truncatula GN=MTR_057s0006 PE=4 SV=1</t>
  </si>
  <si>
    <t>Ca_16163_v1.0_kabuli</t>
  </si>
  <si>
    <t>Protein FAM48A OS=Medicago truncatula GN=MTR_8g021980 PE=4 SV=1</t>
  </si>
  <si>
    <t>Ca_01941_v1.0_kabuli</t>
  </si>
  <si>
    <t>RING finger protein OS=Medicago truncatula GN=MTR_5g022770 PE=4 SV=1</t>
  </si>
  <si>
    <t>Ca_13042_v1.0_kabuli</t>
  </si>
  <si>
    <t>Putative uncharacterized protein OS=Medicago truncatula GN=MTR_6g082260 PE=4 SV=1</t>
  </si>
  <si>
    <t>Ca_21703_v1.0_kabuli</t>
  </si>
  <si>
    <t>Ca_21742_v1.0_kabuli</t>
  </si>
  <si>
    <t>Ca_08830_v1.0_kabuli</t>
  </si>
  <si>
    <t>Ca_26165_v1.0_kabuli</t>
  </si>
  <si>
    <t>Ca_00564_v1.0_kabuli</t>
  </si>
  <si>
    <t>G1121 protein OS=Medicago truncatula GN=MTR_2g020960 PE=4 SV=1</t>
  </si>
  <si>
    <t>Ca_07966_v1.0_kabuli</t>
  </si>
  <si>
    <t>Ca_21416_v1.0_kabuli</t>
  </si>
  <si>
    <t>Ca_11669_v1.0_kabuli</t>
  </si>
  <si>
    <t>Mitotic checkpoint protein bub3 OS=Medicago truncatula GN=MTR_5g043000 PE=4 SV=1</t>
  </si>
  <si>
    <t>Ca_17589_v1.0_kabuli</t>
  </si>
  <si>
    <t>Ca_00974_v1.0_kabuli</t>
  </si>
  <si>
    <t>Ca_08126_v1.0_kabuli</t>
  </si>
  <si>
    <t>Ca_04340_v1.0_kabuli</t>
  </si>
  <si>
    <t>tRNA pseudouridine synthase OS=Glycine max PE=3 SV=1</t>
  </si>
  <si>
    <t>Ca_08418_v1.0_kabuli</t>
  </si>
  <si>
    <t>Ca_01426_v1.0_kabuli</t>
  </si>
  <si>
    <t>Squamosa promoter binding protein OS=Medicago truncatula GN=MTR_3g099080 PE=4 SV=1</t>
  </si>
  <si>
    <t>Ca_04769_v1.0_kabuli</t>
  </si>
  <si>
    <t>Sec14 cytosolic factor OS=Medicago truncatula GN=MTR_3g117090 PE=4 SV=1</t>
  </si>
  <si>
    <t>Ca_13425_v1.0_kabuli</t>
  </si>
  <si>
    <t>Ca_23836_v1.0_kabuli</t>
  </si>
  <si>
    <t>Receptor-like protein kinase like protein OS=Medicago truncatula GN=MTR_3g072800 PE=4 SV=1</t>
  </si>
  <si>
    <t>Ca_06526_v1.0_kabuli</t>
  </si>
  <si>
    <t>GPI mannosyltransferase OS=Medicago truncatula GN=MTR_4g084070 PE=4 SV=1</t>
  </si>
  <si>
    <t>Ca_13638_v1.0_kabuli</t>
  </si>
  <si>
    <t>Ca_17716_v1.0_kabuli</t>
  </si>
  <si>
    <t>Putative uncharacterized protein OS=Medicago truncatula GN=MTR_4g012440 PE=4 SV=1</t>
  </si>
  <si>
    <t>Ca_03060_v1.0_kabuli</t>
  </si>
  <si>
    <t>Ca_10045_v1.0_kabuli</t>
  </si>
  <si>
    <t>Midasin OS=Medicago truncatula GN=MTR_8g018890 PE=4 SV=1</t>
  </si>
  <si>
    <t>Ca_16164_v1.0_kabuli</t>
  </si>
  <si>
    <t>Zinc finger CCCH domain-containing protein OS=Medicago truncatula GN=MTR_8g022240 PE=4 SV=1</t>
  </si>
  <si>
    <t>Ca_01942_v1.0_kabuli</t>
  </si>
  <si>
    <t>Ca_13043_v1.0_kabuli</t>
  </si>
  <si>
    <t>Ca_21704_v1.0_kabuli</t>
  </si>
  <si>
    <t>Ca_21743_v1.0_kabuli</t>
  </si>
  <si>
    <t>Ca_24589_v1.0_kabuli</t>
  </si>
  <si>
    <t>Ca_22987_v1.0_kabuli</t>
  </si>
  <si>
    <t>Ca_00565_v1.0_kabuli</t>
  </si>
  <si>
    <t>Ca_07967_v1.0_kabuli</t>
  </si>
  <si>
    <t>Ca_21417_v1.0_kabuli</t>
  </si>
  <si>
    <t>Ca_11670_v1.0_kabuli</t>
  </si>
  <si>
    <t>Ca_17590_v1.0_kabuli</t>
  </si>
  <si>
    <t>Putative uncharacterized protein OS=Medicago truncatula GN=MTR_5g037260 PE=4 SV=1</t>
  </si>
  <si>
    <t>Ca_00975_v1.0_kabuli</t>
  </si>
  <si>
    <t>Ca_08127_v1.0_kabuli</t>
  </si>
  <si>
    <t>50S ribosomal protein OS=Medicago truncatula GN=MTR_7g088520 PE=2 SV=1</t>
  </si>
  <si>
    <t>Ca_20958_v1.0_kabuli</t>
  </si>
  <si>
    <t>Putative uncharacterized protein OS=Medicago truncatula GN=MTR_7g020840 PE=4 SV=1</t>
  </si>
  <si>
    <t>Ca_04341_v1.0_kabuli</t>
  </si>
  <si>
    <t>Ca_08419_v1.0_kabuli</t>
  </si>
  <si>
    <t>Ca_14795_v1.0_kabuli</t>
  </si>
  <si>
    <t>Ca_01427_v1.0_kabuli</t>
  </si>
  <si>
    <t>F-box/LRR-repeat protein OS=Medicago truncatula GN=MTR_3g099090 PE=4 SV=1</t>
  </si>
  <si>
    <t>Ca_04770_v1.0_kabuli</t>
  </si>
  <si>
    <t>Bifunctional dihydrofolate reductase-thymidylate synthase OS=Medicago truncatula GN=MTR_3g117080 PE=3 SV=1</t>
  </si>
  <si>
    <t>Ca_13426_v1.0_kabuli</t>
  </si>
  <si>
    <t>Cytochrome P450 OS=Medicago truncatula GN=MTR_3g070380 PE=3 SV=1</t>
  </si>
  <si>
    <t>Ca_06527_v1.0_kabuli</t>
  </si>
  <si>
    <t>Glycosyltransferase sugar-binding region containing DXD motif; Alpha 1,4-glycosyltransferase conserved region OS=Medicago truncatula GN=MTR_4g084060 PE=4 SV=1</t>
  </si>
  <si>
    <t>Ca_13639_v1.0_kabuli</t>
  </si>
  <si>
    <t>Ca_17717_v1.0_kabuli</t>
  </si>
  <si>
    <t>Ca_03061_v1.0_kabuli</t>
  </si>
  <si>
    <t>Ca_10046_v1.0_kabuli</t>
  </si>
  <si>
    <t>U-box domain-containing protein OS=Medicago truncatula GN=MTR_8g018830 PE=4 SV=1</t>
  </si>
  <si>
    <t>Ca_16165_v1.0_kabuli</t>
  </si>
  <si>
    <t>Ca_01943_v1.0_kabuli</t>
  </si>
  <si>
    <t>Pentatricopeptide repeat-containing protein OS=Medicago truncatula GN=MTR_5g022740 PE=4 SV=1</t>
  </si>
  <si>
    <t>Ca_13044_v1.0_kabuli</t>
  </si>
  <si>
    <t>Poly(A) polymerase OS=Medicago truncatula GN=MTR_6g082000 PE=4 SV=1</t>
  </si>
  <si>
    <t>Ca_21705_v1.0_kabuli</t>
  </si>
  <si>
    <t>Ca_24590_v1.0_kabuli</t>
  </si>
  <si>
    <t>Ca_21984_v1.0_kabuli</t>
  </si>
  <si>
    <t>Ca_22988_v1.0_kabuli</t>
  </si>
  <si>
    <t>Ca_00566_v1.0_kabuli</t>
  </si>
  <si>
    <t>Ca_07968_v1.0_kabuli</t>
  </si>
  <si>
    <t>Putative uncharacterized protein OS=Medicago truncatula GN=MTR_2g029030 PE=4 SV=1</t>
  </si>
  <si>
    <t>Ca_21418_v1.0_kabuli</t>
  </si>
  <si>
    <t>Putative uncharacterized protein OS=Medicago truncatula GN=MTR_2g060670 PE=4 SV=1</t>
  </si>
  <si>
    <t>Ca_11671_v1.0_kabuli</t>
  </si>
  <si>
    <t>Glutamate 5-kinase OS=Medicago truncatula GN=MTR_5g042980 PE=4 SV=1</t>
  </si>
  <si>
    <t>Ca_17591_v1.0_kabuli</t>
  </si>
  <si>
    <t>Ca_00976_v1.0_kabuli</t>
  </si>
  <si>
    <t>Ca_08128_v1.0_kabuli</t>
  </si>
  <si>
    <t>E3 ubiquitin-protein ligase OS=Medicago truncatula GN=MTR_7g088500 PE=4 SV=1</t>
  </si>
  <si>
    <t>Ca_20959_v1.0_kabuli</t>
  </si>
  <si>
    <t>LRR receptor-like serine/threonine-protein kinase FEI OS=Medicago truncatula GN=MTR_7g020850 PE=4 SV=1</t>
  </si>
  <si>
    <t>Ca_04342_v1.0_kabuli</t>
  </si>
  <si>
    <t>Putative uncharacterized protein OS=Ricinus communis GN=RCOM_0297010 PE=3 SV=1</t>
  </si>
  <si>
    <t>Ca_08420_v1.0_kabuli</t>
  </si>
  <si>
    <t>Ca_14796_v1.0_kabuli</t>
  </si>
  <si>
    <t>Ca_01428_v1.0_kabuli</t>
  </si>
  <si>
    <t>Ca_04771_v1.0_kabuli</t>
  </si>
  <si>
    <t>Salicylic acid/benzoic acid carboxyl methyltransferase OS=Medicago truncatula GN=MTR_3g117060 PE=4 SV=1</t>
  </si>
  <si>
    <t>Ca_13427_v1.0_kabuli</t>
  </si>
  <si>
    <t>Putative uncharacterized protein OS=Medicago truncatula GN=MTR_3g064200 PE=4 SV=1</t>
  </si>
  <si>
    <t>Ca_24458_v1.0_kabuli</t>
  </si>
  <si>
    <t>Ca_06528_v1.0_kabuli</t>
  </si>
  <si>
    <t>Glutathione S-transferase omega-like protein OS=Medicago truncatula GN=MTR_4g084040 PE=2 SV=2</t>
  </si>
  <si>
    <t>Ca_13640_v1.0_kabuli</t>
  </si>
  <si>
    <t>Ca_17718_v1.0_kabuli</t>
  </si>
  <si>
    <t>Ca_03062_v1.0_kabuli</t>
  </si>
  <si>
    <t>DNA (Cytosine-5)-methyltransferase DRM2 OS=Medicago truncatula GN=MTR_4g123600 PE=4 SV=1</t>
  </si>
  <si>
    <t>Ca_10047_v1.0_kabuli</t>
  </si>
  <si>
    <t>Ca_16166_v1.0_kabuli</t>
  </si>
  <si>
    <t>Ca_01944_v1.0_kabuli</t>
  </si>
  <si>
    <t>SKP1-like b OS=Medicago truncatula GN=MTR_5g022730 PE=1 SV=1</t>
  </si>
  <si>
    <t>Ca_13045_v1.0_kabuli</t>
  </si>
  <si>
    <t>Ca_21706_v1.0_kabuli</t>
  </si>
  <si>
    <t>Ca_21745_v1.0_kabuli</t>
  </si>
  <si>
    <t>Ca_24591_v1.0_kabuli</t>
  </si>
  <si>
    <t>Ca_21985_v1.0_kabuli</t>
  </si>
  <si>
    <t>S-adenosylmethionine synthase OS=Glycine max PE=3 SV=1</t>
  </si>
  <si>
    <t>Ca_22989_v1.0_kabuli</t>
  </si>
  <si>
    <t>Phosphoglycerate kinase OS=Glycine max PE=3 SV=1</t>
  </si>
  <si>
    <t>Ca_00567_v1.0_kabuli</t>
  </si>
  <si>
    <t>Putative uncharacterized protein OS=Medicago truncatula GN=MTR_2g020970 PE=3 SV=1</t>
  </si>
  <si>
    <t>Ca_07969_v1.0_kabuli</t>
  </si>
  <si>
    <t>Ca_21419_v1.0_kabuli</t>
  </si>
  <si>
    <t>Zinc finger CCCH domain-containing protein OS=Medicago truncatula GN=MTR_2g060650 PE=4 SV=1</t>
  </si>
  <si>
    <t>Ca_11672_v1.0_kabuli</t>
  </si>
  <si>
    <t>Ca_17592_v1.0_kabuli</t>
  </si>
  <si>
    <t>Uncharacterized protein OS=Medicago truncatula GN=MTR_5g037230 PE=2 SV=1</t>
  </si>
  <si>
    <t>Ca_00977_v1.0_kabuli</t>
  </si>
  <si>
    <t>Ca_08129_v1.0_kabuli</t>
  </si>
  <si>
    <t>Proteasome subunit beta type OS=Glycine max PE=2 SV=1</t>
  </si>
  <si>
    <t>Ca_20960_v1.0_kabuli</t>
  </si>
  <si>
    <t>ADP-ribosylation factor GTPase-activating protein AGD3 OS=Medicago truncatula GN=MTR_7g020860 PE=4 SV=1</t>
  </si>
  <si>
    <t>Ca_04343_v1.0_kabuli</t>
  </si>
  <si>
    <t>Ca_08421_v1.0_kabuli</t>
  </si>
  <si>
    <t>Ca_14797_v1.0_kabuli</t>
  </si>
  <si>
    <t>Ca_01429_v1.0_kabuli</t>
  </si>
  <si>
    <t>Phospholipase C OS=Medicago truncatula GN=MTR_3g099120 PE=4 SV=1</t>
  </si>
  <si>
    <t>Ca_04772_v1.0_kabuli</t>
  </si>
  <si>
    <t>Putative uncharacterized protein OS=Medicago truncatula GN=MTR_3g117050 PE=4 SV=1</t>
  </si>
  <si>
    <t>Ca_13428_v1.0_kabuli</t>
  </si>
  <si>
    <t>DNA polymerase alpha-associated DNA helicase A OS=Medicago truncatula GN=MTR_3g064190 PE=4 SV=1</t>
  </si>
  <si>
    <t>Ca_24459_v1.0_kabuli</t>
  </si>
  <si>
    <t>Ca_06529_v1.0_kabuli</t>
  </si>
  <si>
    <t>Peptidase, trypsin-like serine and cysteine proteases OS=Medicago truncatula GN=MTR_4g084020 PE=4 SV=1</t>
  </si>
  <si>
    <t>Ca_13641_v1.0_kabuli</t>
  </si>
  <si>
    <t>Ca_17719_v1.0_kabuli</t>
  </si>
  <si>
    <t>Ca_03063_v1.0_kabuli</t>
  </si>
  <si>
    <t>YTH domain family protein OS=Medicago truncatula GN=MTR_4g123630 PE=4 SV=1</t>
  </si>
  <si>
    <t>Ca_10048_v1.0_kabuli</t>
  </si>
  <si>
    <t>Putative uncharacterized protein OS=Medicago truncatula GN=MTR_8g018800 PE=4 SV=1</t>
  </si>
  <si>
    <t>Ca_16167_v1.0_kabuli</t>
  </si>
  <si>
    <t>ABC transporter B family member OS=Medicago truncatula GN=MTR_8g022270 PE=3 SV=1</t>
  </si>
  <si>
    <t>Ca_01945_v1.0_kabuli</t>
  </si>
  <si>
    <t>Ca_13046_v1.0_kabuli</t>
  </si>
  <si>
    <t>PKHD-type hydroxylase, putative OS=Medicago truncatula GN=MTR_6g081860 PE=4 SV=1</t>
  </si>
  <si>
    <t>Ca_21746_v1.0_kabuli</t>
  </si>
  <si>
    <t>Ca_24592_v1.0_kabuli</t>
  </si>
  <si>
    <t>NBS-containing resistance-like protein OS=Medicago truncatula GN=MTR_3g015560 PE=4 SV=1</t>
  </si>
  <si>
    <t>Ca_21986_v1.0_kabuli</t>
  </si>
  <si>
    <t>Pentatricopeptide repeat-containing protein OS=Medicago truncatula GN=MTR_8g068150 PE=4 SV=1</t>
  </si>
  <si>
    <t>Ca_22990_v1.0_kabuli</t>
  </si>
  <si>
    <t>Uncharacterized protein OS=Capsella rubella GN=CARUB_v10007229mg PE=4 SV=1</t>
  </si>
  <si>
    <t>Ca_00568_v1.0_kabuli</t>
  </si>
  <si>
    <t>S-adenosylmethionine decarboxylase proenzyme OS=Medicago truncatula GN=MTR_2g020990 PE=4 SV=1</t>
  </si>
  <si>
    <t>Ca_07970_v1.0_kabuli</t>
  </si>
  <si>
    <t>Ca_11673_v1.0_kabuli</t>
  </si>
  <si>
    <t>IMP dehydrogenase/GMP reductase, putative OS=Medicago truncatula GN=MtrDRAFT_AC157777g41v2 PE=4 SV=1</t>
  </si>
  <si>
    <t>Ca_00978_v1.0_kabuli</t>
  </si>
  <si>
    <t>Ca_08130_v1.0_kabuli</t>
  </si>
  <si>
    <t>Ca_20961_v1.0_kabuli</t>
  </si>
  <si>
    <t>Putative uncharacterized protein OS=Medicago truncatula GN=MTR_7g020870 PE=4 SV=1</t>
  </si>
  <si>
    <t>Ca_04344_v1.0_kabuli</t>
  </si>
  <si>
    <t>Ca_08422_v1.0_kabuli</t>
  </si>
  <si>
    <t>Ca_01430_v1.0_kabuli</t>
  </si>
  <si>
    <t>Ca_04773_v1.0_kabuli</t>
  </si>
  <si>
    <t>Putative uncharacterized protein OS=Medicago truncatula GN=MTR_3g116950 PE=4 SV=1</t>
  </si>
  <si>
    <t>Ca_13429_v1.0_kabuli</t>
  </si>
  <si>
    <t>Beta-catenin-like protein OS=Medicago truncatula GN=MTR_3g064180 PE=4 SV=1</t>
  </si>
  <si>
    <t>Ca_06530_v1.0_kabuli</t>
  </si>
  <si>
    <t>Ca_13642_v1.0_kabuli</t>
  </si>
  <si>
    <t>Ca_17720_v1.0_kabuli</t>
  </si>
  <si>
    <t>Ca_03064_v1.0_kabuli</t>
  </si>
  <si>
    <t>Ca_10049_v1.0_kabuli</t>
  </si>
  <si>
    <t>Aminopeptidase N OS=Medicago truncatula GN=MTR_8g018790 PE=4 SV=1</t>
  </si>
  <si>
    <t>Ca_16168_v1.0_kabuli</t>
  </si>
  <si>
    <t>COP1-interacting protein 7 (CIP7)-like protein OS=Medicago truncatula GN=MTR_8g022280 PE=4 SV=1</t>
  </si>
  <si>
    <t>Ca_01946_v1.0_kabuli</t>
  </si>
  <si>
    <t>Diaminopimelate decarboxylase OS=Medicago truncatula GN=MTR_5g022700 PE=3 SV=1</t>
  </si>
  <si>
    <t>Ca_13047_v1.0_kabuli</t>
  </si>
  <si>
    <t>Putative uncharacterized protein OS=Medicago truncatula GN=MTR_6g081850 PE=4 SV=1</t>
  </si>
  <si>
    <t>Ca_21708_v1.0_kabuli</t>
  </si>
  <si>
    <t>Ca_21747_v1.0_kabuli</t>
  </si>
  <si>
    <t>Mitogen-activated protein kinase OS=Medicago truncatula GN=MTR_8g042370 PE=4 SV=1</t>
  </si>
  <si>
    <t>Ca_21987_v1.0_kabuli</t>
  </si>
  <si>
    <t>Ca_22991_v1.0_kabuli</t>
  </si>
  <si>
    <t>Putative uncharacterized protein OS=Medicago truncatula GN=MTR_6g025680 PE=4 SV=1</t>
  </si>
  <si>
    <t>Ca_00569_v1.0_kabuli</t>
  </si>
  <si>
    <t>F-box/LRR-repeat protein OS=Medicago truncatula GN=MTR_2g021030 PE=4 SV=1</t>
  </si>
  <si>
    <t>Ca_07971_v1.0_kabuli</t>
  </si>
  <si>
    <t>Ca_21421_v1.0_kabuli</t>
  </si>
  <si>
    <t>Ca_17594_v1.0_kabuli</t>
  </si>
  <si>
    <t>Ca_00979_v1.0_kabuli</t>
  </si>
  <si>
    <t>Sucrose synthase OS=Glycine max PE=3 SV=1</t>
  </si>
  <si>
    <t>Ca_08131_v1.0_kabuli</t>
  </si>
  <si>
    <t>Alpha-L-arabinofuranosidase OS=Medicago truncatula GN=Araf1 PE=1 SV=1</t>
  </si>
  <si>
    <t>Ca_04345_v1.0_kabuli</t>
  </si>
  <si>
    <t>Hypoxanthine phosphoribosyltransferase OS=Arachis hypogaea PE=2 SV=1</t>
  </si>
  <si>
    <t>Ca_08423_v1.0_kabuli</t>
  </si>
  <si>
    <t>Ca_14799_v1.0_kabuli</t>
  </si>
  <si>
    <t>Ca_01431_v1.0_kabuli</t>
  </si>
  <si>
    <t>Thylakoid lumenal 17.9 kDa protein OS=Medicago truncatula GN=MTR_3g099140 PE=4 SV=1</t>
  </si>
  <si>
    <t>Ca_04774_v1.0_kabuli</t>
  </si>
  <si>
    <t>Glucose-1-phosphate adenylyltransferase OS=Medicago truncatula GN=MTR_3g116860 PE=3 SV=1</t>
  </si>
  <si>
    <t>Ca_13430_v1.0_kabuli</t>
  </si>
  <si>
    <t>Intracellular protease OS=Medicago truncatula GN=MTR_3g064140 PE=4 SV=1</t>
  </si>
  <si>
    <t>Ca_24461_v1.0_kabuli</t>
  </si>
  <si>
    <t>Ca_06531_v1.0_kabuli</t>
  </si>
  <si>
    <t>Group XV phospholipase A2 OS=Medicago truncatula GN=MTR_4g083980 PE=4 SV=1</t>
  </si>
  <si>
    <t>Ca_13643_v1.0_kabuli</t>
  </si>
  <si>
    <t>Ca_17721_v1.0_kabuli</t>
  </si>
  <si>
    <t>Ca_03065_v1.0_kabuli</t>
  </si>
  <si>
    <t>Putative uncharacterized protein OS=Medicago truncatula GN=MTR_4g123700 PE=4 SV=1</t>
  </si>
  <si>
    <t>Ca_10050_v1.0_kabuli</t>
  </si>
  <si>
    <t>Ca_16169_v1.0_kabuli</t>
  </si>
  <si>
    <t>Ca_01947_v1.0_kabuli</t>
  </si>
  <si>
    <t>Putative uncharacterized protein OS=Medicago truncatula GN=MTR_5g022670 PE=4 SV=1</t>
  </si>
  <si>
    <t>Ca_13048_v1.0_kabuli</t>
  </si>
  <si>
    <t>Auxin-induced protein 5NG4 OS=Medicago truncatula GN=MTR_6g081840 PE=4 SV=1</t>
  </si>
  <si>
    <t>Ca_21709_v1.0_kabuli</t>
  </si>
  <si>
    <t>Ca_21748_v1.0_kabuli</t>
  </si>
  <si>
    <t>80 kDa MCM3-associated protein OS=Medicago truncatula GN=MTR_8g042380 PE=4 SV=1</t>
  </si>
  <si>
    <t>Ca_24594_v1.0_kabuli</t>
  </si>
  <si>
    <t>Ca_21988_v1.0_kabuli</t>
  </si>
  <si>
    <t>Ca_22992_v1.0_kabuli</t>
  </si>
  <si>
    <t>MADS-box transcription factor OS=Medicago truncatula GN=MTR_1g115090 PE=3 SV=1</t>
  </si>
  <si>
    <t>Ca_00570_v1.0_kabuli</t>
  </si>
  <si>
    <t>Calcium-binding protein OS=Medicago truncatula GN=MTR_2g021040 PE=2 SV=1</t>
  </si>
  <si>
    <t>Ca_07972_v1.0_kabuli</t>
  </si>
  <si>
    <t>CRM domain-containing protein, putative OS=Medicago truncatula GN=MTR_4g120880 PE=4 SV=1</t>
  </si>
  <si>
    <t>Ca_21422_v1.0_kabuli</t>
  </si>
  <si>
    <t>Cleavage stimulation factor subunit 1-like protein OS=Medicago truncatula GN=MTR_2g060520 PE=4 SV=1</t>
  </si>
  <si>
    <t>Ca_11675_v1.0_kabuli</t>
  </si>
  <si>
    <t>Phosphoribosylamine-glycine ligase OS=Medicago truncatula GN=MTR_5g025310 PE=3 SV=1</t>
  </si>
  <si>
    <t>Ca_17595_v1.0_kabuli</t>
  </si>
  <si>
    <t>Serine/threonine-protein phosphatase OS=Vicia faba GN=vfPP2Ac-1 PE=2 SV=1</t>
  </si>
  <si>
    <t>Ca_00980_v1.0_kabuli</t>
  </si>
  <si>
    <t>Ca_08132_v1.0_kabuli</t>
  </si>
  <si>
    <t>Histone-lysine N-methyltransferase, H3 lysine-9 specific SUVH1 OS=Medicago truncatula GN=MTR_7g088370 PE=3 SV=1</t>
  </si>
  <si>
    <t>Ca_04346_v1.0_kabuli</t>
  </si>
  <si>
    <t>F-box/kelch-repeat protein OS=Medicago truncatula GN=MTR_8g101580 PE=4 SV=1</t>
  </si>
  <si>
    <t>Ca_08424_v1.0_kabuli</t>
  </si>
  <si>
    <t>Putative uncharacterized protein OS=Medicago truncatula GN=MTR_1g092650 PE=4 SV=1</t>
  </si>
  <si>
    <t>Ca_14800_v1.0_kabuli</t>
  </si>
  <si>
    <t>Myb family transcription factor APL OS=Medicago truncatula GN=MTR_1g034830 PE=4 SV=1</t>
  </si>
  <si>
    <t>Ca_01432_v1.0_kabuli</t>
  </si>
  <si>
    <t>Ca_04775_v1.0_kabuli</t>
  </si>
  <si>
    <t>SNF1-related protein kinase regulatory subunit gamma OS=Medicago truncatula GN=MTR_3g116850 PE=4 SV=1</t>
  </si>
  <si>
    <t>Ca_13431_v1.0_kabuli</t>
  </si>
  <si>
    <t>Cysteine-rich receptor-like protein kinase OS=Medicago truncatula GN=MTR_3g064090 PE=4 SV=1</t>
  </si>
  <si>
    <t>Ca_24462_v1.0_kabuli</t>
  </si>
  <si>
    <t>FHA domain-containing protein DDL OS=Medicago truncatula GN=MTR_3g049440 PE=4 SV=1</t>
  </si>
  <si>
    <t>Ca_06532_v1.0_kabuli</t>
  </si>
  <si>
    <t>F-box protein PP2-B10 OS=Medicago truncatula GN=MTR_4g083970 PE=2 SV=1</t>
  </si>
  <si>
    <t>Ca_13644_v1.0_kabuli</t>
  </si>
  <si>
    <t>Ca_17722_v1.0_kabuli</t>
  </si>
  <si>
    <t>Vacuolar cation/proton exchanger OS=Medicago truncatula GN=MTR_4g016720 PE=4 SV=1</t>
  </si>
  <si>
    <t>Ca_03066_v1.0_kabuli</t>
  </si>
  <si>
    <t>Kinesin-like protein KIF15 OS=Medicago truncatula GN=MTR_4g123730 PE=3 SV=1</t>
  </si>
  <si>
    <t>Ca_10051_v1.0_kabuli</t>
  </si>
  <si>
    <t>Ca_16170_v1.0_kabuli</t>
  </si>
  <si>
    <t>Chaperone protein dnaJ OS=Medicago truncatula GN=MTR_8g022310 PE=4 SV=1</t>
  </si>
  <si>
    <t>Ca_01948_v1.0_kabuli</t>
  </si>
  <si>
    <t>GDSL esterase/lipase OS=Medicago truncatula GN=MTR_5g022630 PE=4 SV=1</t>
  </si>
  <si>
    <t>Ca_13049_v1.0_kabuli</t>
  </si>
  <si>
    <t>Ca_21710_v1.0_kabuli</t>
  </si>
  <si>
    <t>Putative uncharacterized protein OS=Vitis vinifera GN=VIT_13s0019g01850 PE=4 SV=1</t>
  </si>
  <si>
    <t>Ca_21989_v1.0_kabuli</t>
  </si>
  <si>
    <t>Ca_22993_v1.0_kabuli</t>
  </si>
  <si>
    <t>Ca_00571_v1.0_kabuli</t>
  </si>
  <si>
    <t>BSD domain-containing protein OS=Medicago truncatula GN=MTR_2g021070 PE=4 SV=1</t>
  </si>
  <si>
    <t>Ca_07973_v1.0_kabuli</t>
  </si>
  <si>
    <t>Ca_17596_v1.0_kabuli</t>
  </si>
  <si>
    <t>Uncharacterized protein OS=Medicago truncatula GN=MTR_5g037120 PE=2 SV=1</t>
  </si>
  <si>
    <t>Ca_00981_v1.0_kabuli</t>
  </si>
  <si>
    <t>Ca_08133_v1.0_kabuli</t>
  </si>
  <si>
    <t>Palmitoyltransferase PFA4 OS=Medicago truncatula GN=MTR_7g088360 PE=4 SV=1</t>
  </si>
  <si>
    <t>Ca_04347_v1.0_kabuli</t>
  </si>
  <si>
    <t>Ca_08425_v1.0_kabuli</t>
  </si>
  <si>
    <t>Copper chaperone OS=Medicago truncatula GN=MTR_1g092670 PE=4 SV=1</t>
  </si>
  <si>
    <t>Ca_01433_v1.0_kabuli</t>
  </si>
  <si>
    <t>Nuclear transcription factor Y subunit C-1 OS=Medicago truncatula GN=NF-YC3 PE=2 SV=1</t>
  </si>
  <si>
    <t>Ca_04776_v1.0_kabuli</t>
  </si>
  <si>
    <t>Isoflavone reductase-like protein OS=Medicago truncatula GN=MTR_3g116840 PE=4 SV=1</t>
  </si>
  <si>
    <t>Ca_13432_v1.0_kabuli</t>
  </si>
  <si>
    <t>Cysteine-rich receptor-like protein kinase OS=Medicago truncatula GN=MTR_3g064080 PE=4 SV=1</t>
  </si>
  <si>
    <t>Ca_24463_v1.0_kabuli</t>
  </si>
  <si>
    <t>Ca_06533_v1.0_kabuli</t>
  </si>
  <si>
    <t>Phosphate transporter 12 OS=Glycine max GN=PT12 PE=4 SV=1</t>
  </si>
  <si>
    <t>Ca_13645_v1.0_kabuli</t>
  </si>
  <si>
    <t>Ca_17723_v1.0_kabuli</t>
  </si>
  <si>
    <t>Thylakoid ADP,ATP carrier protein OS=Medicago truncatula GN=MTR_4g016730 PE=3 SV=1</t>
  </si>
  <si>
    <t>Ca_03067_v1.0_kabuli</t>
  </si>
  <si>
    <t>Autophagy-related protein OS=Medicago truncatula GN=MTR_4g123760 PE=3 SV=1</t>
  </si>
  <si>
    <t>Ca_10052_v1.0_kabuli</t>
  </si>
  <si>
    <t>Dihydrolipoyllysine-residue acetyltransferase component 2 of pyruvate dehydrogenase complex OS=Medicago truncatula GN=MTR_8g018770 PE=1 SV=1</t>
  </si>
  <si>
    <t>Ca_16171_v1.0_kabuli</t>
  </si>
  <si>
    <t>Ca_01949_v1.0_kabuli</t>
  </si>
  <si>
    <t>Ca_15011_v1.0_kabuli</t>
  </si>
  <si>
    <t>Putative uncharacterized protein OS=Medicago truncatula GN=MTR_5g009870 PE=4 SV=1</t>
  </si>
  <si>
    <t>Ca_25698_v1.0_kabuli</t>
  </si>
  <si>
    <t>Ca_21990_v1.0_kabuli</t>
  </si>
  <si>
    <t>Ca_22994_v1.0_kabuli</t>
  </si>
  <si>
    <t>Monoglyceride lipase OS=Medicago truncatula GN=MTR_6g018490 PE=4 SV=1</t>
  </si>
  <si>
    <t>Ca_00572_v1.0_kabuli</t>
  </si>
  <si>
    <t>Ca_07974_v1.0_kabuli</t>
  </si>
  <si>
    <t>Putative uncharacterized protein OS=Medicago truncatula GN=MTR_5g017640 PE=4 SV=1</t>
  </si>
  <si>
    <t>Ca_21424_v1.0_kabuli</t>
  </si>
  <si>
    <t>Ca_11677_v1.0_kabuli</t>
  </si>
  <si>
    <t>Ca_17597_v1.0_kabuli</t>
  </si>
  <si>
    <t>DIV1B protein OS=Medicago truncatula GN=MTR_5g037080 PE=4 SV=1</t>
  </si>
  <si>
    <t>Ca_00982_v1.0_kabuli</t>
  </si>
  <si>
    <t>Ribosomal protein L19 OS=Medicago truncatula PE=2 SV=1</t>
  </si>
  <si>
    <t>Ca_08134_v1.0_kabuli</t>
  </si>
  <si>
    <t>Palmitoyltransferase AKR1 OS=Medicago truncatula GN=MTR_7g088350 PE=4 SV=1</t>
  </si>
  <si>
    <t>Ca_20965_v1.0_kabuli</t>
  </si>
  <si>
    <t>Terminal ear1-like protein OS=Medicago truncatula GN=MTR_7g020950 PE=4 SV=1</t>
  </si>
  <si>
    <t>Ca_04348_v1.0_kabuli</t>
  </si>
  <si>
    <t>Ca_08426_v1.0_kabuli</t>
  </si>
  <si>
    <t>GDSL esterase/lipase OS=Medicago truncatula GN=MTR_1g092760 PE=4 SV=1</t>
  </si>
  <si>
    <t>Ca_14802_v1.0_kabuli</t>
  </si>
  <si>
    <t>Ca_01434_v1.0_kabuli</t>
  </si>
  <si>
    <t>Acetolactate synthase OS=Medicago littoralis GN=ALS1 PE=3 SV=1</t>
  </si>
  <si>
    <t>Ca_04777_v1.0_kabuli</t>
  </si>
  <si>
    <t>Putative universal stress protein OS=Cicer arietinum GN=Usp PE=2 SV=1</t>
  </si>
  <si>
    <t>Ca_13433_v1.0_kabuli</t>
  </si>
  <si>
    <t>Ca_24464_v1.0_kabuli</t>
  </si>
  <si>
    <t>FBD-associated F-box protein OS=Medicago truncatula GN=MTR_3g049530 PE=4 SV=1</t>
  </si>
  <si>
    <t>Ca_06534_v1.0_kabuli</t>
  </si>
  <si>
    <t>Putative uncharacterized protein OS=Medicago truncatula GN=MTR_4g083940 PE=4 SV=1</t>
  </si>
  <si>
    <t>Ca_13646_v1.0_kabuli</t>
  </si>
  <si>
    <t>Ca_03068_v1.0_kabuli</t>
  </si>
  <si>
    <t>Ca_16172_v1.0_kabuli</t>
  </si>
  <si>
    <t>Ca_01950_v1.0_kabuli</t>
  </si>
  <si>
    <t>Ca_15012_v1.0_kabuli</t>
  </si>
  <si>
    <t>Spastin OS=Medicago truncatula GN=MTR_5g009840 PE=4 SV=1</t>
  </si>
  <si>
    <t>Ca_21712_v1.0_kabuli</t>
  </si>
  <si>
    <t>Putative uncharacterized protein OS=Medicago truncatula GN=MTR_1g082820 PE=4 SV=1</t>
  </si>
  <si>
    <t>Ca_25699_v1.0_kabuli</t>
  </si>
  <si>
    <t>RRNA intron-encoded homing endonuclease OS=Medicago truncatula GN=MTR_5g051040 PE=4 SV=1</t>
  </si>
  <si>
    <t>Ca_24597_v1.0_kabuli</t>
  </si>
  <si>
    <t>Ca_21991_v1.0_kabuli</t>
  </si>
  <si>
    <t>Ca_22995_v1.0_kabuli</t>
  </si>
  <si>
    <t>Uncharacterized protein OS=Medicago truncatula GN=MTR_6g018430 PE=2 SV=1</t>
  </si>
  <si>
    <t>Ca_00573_v1.0_kabuli</t>
  </si>
  <si>
    <t>F-box/kelch-repeat protein OS=Medicago truncatula GN=MTR_2g021150 PE=4 SV=1</t>
  </si>
  <si>
    <t>Ca_07975_v1.0_kabuli</t>
  </si>
  <si>
    <t>Protein ROOT HAIR DEFECTIVE 3 homolog OS=Glycine max PE=3 SV=1</t>
  </si>
  <si>
    <t>Ca_17598_v1.0_kabuli</t>
  </si>
  <si>
    <t>Ca_00983_v1.0_kabuli</t>
  </si>
  <si>
    <t>ERS-like ethylene receptor OS=Pisum sativum GN=ERS1 PE=2 SV=1</t>
  </si>
  <si>
    <t>Ca_08135_v1.0_kabuli</t>
  </si>
  <si>
    <t>Putative desaturase-like protein OS=Trifolium repens GN=zip PE=2 SV=1</t>
  </si>
  <si>
    <t>Ca_20966_v1.0_kabuli</t>
  </si>
  <si>
    <t>Ca_04349_v1.0_kabuli</t>
  </si>
  <si>
    <t>Ca_08427_v1.0_kabuli</t>
  </si>
  <si>
    <t>Ca_14803_v1.0_kabuli</t>
  </si>
  <si>
    <t>Putative uncharacterized protein OS=Medicago truncatula GN=MTR_1g034960 PE=4 SV=1</t>
  </si>
  <si>
    <t>Ca_01435_v1.0_kabuli</t>
  </si>
  <si>
    <t>Molybdenum cofactor sulfurase OS=Medicago truncatula GN=MTR_3g099200 PE=4 SV=1</t>
  </si>
  <si>
    <t>Ca_04778_v1.0_kabuli</t>
  </si>
  <si>
    <t>Ca_06535_v1.0_kabuli</t>
  </si>
  <si>
    <t>Putative uncharacterized protein OS=Medicago truncatula GN=MTR_4g083770 PE=4 SV=1</t>
  </si>
  <si>
    <t>Ca_13647_v1.0_kabuli</t>
  </si>
  <si>
    <t>Ca_17725_v1.0_kabuli</t>
  </si>
  <si>
    <t>Ca_03069_v1.0_kabuli</t>
  </si>
  <si>
    <t>ABC transporter G family member OS=Medicago truncatula GN=MTR_4g123850 PE=4 SV=1</t>
  </si>
  <si>
    <t>Ca_10054_v1.0_kabuli</t>
  </si>
  <si>
    <t>Lipoxygenase OS=Medicago truncatula GN=MTR_8g018730 PE=1 SV=1</t>
  </si>
  <si>
    <t>Ca_16173_v1.0_kabuli</t>
  </si>
  <si>
    <t>Putative uncharacterized protein OS=Medicago truncatula GN=MTR_8g022380 PE=4 SV=1</t>
  </si>
  <si>
    <t>Ca_01951_v1.0_kabuli</t>
  </si>
  <si>
    <t>Beta-galactosidase (Precursor) OS=Petunia hybrida GN=BGAL2 PE=2 SV=1</t>
  </si>
  <si>
    <t>Ca_15013_v1.0_kabuli</t>
  </si>
  <si>
    <t>Calcium dependent protein kinase OS=Medicago truncatula GN=MTR_5g009830 PE=4 SV=1</t>
  </si>
  <si>
    <t>Ca_21713_v1.0_kabuli</t>
  </si>
  <si>
    <t>Ca_25700_v1.0_kabuli</t>
  </si>
  <si>
    <t>Ca_28083_v1.0_kabuli</t>
  </si>
  <si>
    <t>Ca_21992_v1.0_kabuli</t>
  </si>
  <si>
    <t>Ca_22996_v1.0_kabuli</t>
  </si>
  <si>
    <t>LOB domain-containing protein OS=Medicago truncatula GN=MTR_6g018270 PE=4 SV=1</t>
  </si>
  <si>
    <t>Ca_00574_v1.0_kabuli</t>
  </si>
  <si>
    <t>Ca_07976_v1.0_kabuli</t>
  </si>
  <si>
    <t>Ca_00984_v1.0_kabuli</t>
  </si>
  <si>
    <t>Ca_08136_v1.0_kabuli</t>
  </si>
  <si>
    <t>Ca_20967_v1.0_kabuli</t>
  </si>
  <si>
    <t>Ca_04350_v1.0_kabuli</t>
  </si>
  <si>
    <t>Leucine-rich repeat receptor protein kinase EXS, putative OS=Ricinus communis GN=RCOM_0296440 PE=4 SV=1</t>
  </si>
  <si>
    <t>Ca_08428_v1.0_kabuli</t>
  </si>
  <si>
    <t>Ca_14804_v1.0_kabuli</t>
  </si>
  <si>
    <t>Squamosa promoter binding-like protein OS=Medicago truncatula GN=MTR_1g035010 PE=4 SV=1</t>
  </si>
  <si>
    <t>Ca_01436_v1.0_kabuli</t>
  </si>
  <si>
    <t>Putative uncharacterized protein OS=Medicago truncatula GN=MTR_3g099220 PE=4 SV=1</t>
  </si>
  <si>
    <t>Ca_04779_v1.0_kabuli</t>
  </si>
  <si>
    <t>DnaJ homolog subfamily C member OS=Medicago truncatula GN=MTR_3g116720 PE=4 SV=1</t>
  </si>
  <si>
    <t>Ca_15567_v1.0_kabuli</t>
  </si>
  <si>
    <t>Ca_24466_v1.0_kabuli</t>
  </si>
  <si>
    <t>Ca_06536_v1.0_kabuli</t>
  </si>
  <si>
    <t>Ca_13648_v1.0_kabuli</t>
  </si>
  <si>
    <t>Ca_17726_v1.0_kabuli</t>
  </si>
  <si>
    <t>Beta-glucosidase OS=Medicago truncatula GN=MTR_4g016920 PE=3 SV=1</t>
  </si>
  <si>
    <t>Ca_03070_v1.0_kabuli</t>
  </si>
  <si>
    <t>Pentatricopeptide repeat-containing protein OS=Medicago truncatula GN=MTR_4g123860 PE=4 SV=1</t>
  </si>
  <si>
    <t>Ca_10055_v1.0_kabuli</t>
  </si>
  <si>
    <t>Lipoxygenase OS=Pisum sativum GN=LoxG PE=2 SV=1</t>
  </si>
  <si>
    <t>Ca_01952_v1.0_kabuli</t>
  </si>
  <si>
    <t>3-dehydroquinate synthase OS=Medicago truncatula GN=MTR_5g022580 PE=3 SV=1</t>
  </si>
  <si>
    <t>Ca_15014_v1.0_kabuli</t>
  </si>
  <si>
    <t>Transmembrane protein OS=Medicago truncatula GN=MTR_5g009810 PE=4 SV=1</t>
  </si>
  <si>
    <t>Ca_21714_v1.0_kabuli</t>
  </si>
  <si>
    <t>Uncharacterized protein OS=Aegilops tauschii GN=F775_24445 PE=4 SV=1</t>
  </si>
  <si>
    <t>Ca_26593_v1.0_kabuli</t>
  </si>
  <si>
    <t>Ca_21993_v1.0_kabuli</t>
  </si>
  <si>
    <t>Ca_22997_v1.0_kabuli</t>
  </si>
  <si>
    <t>Ca_00575_v1.0_kabuli</t>
  </si>
  <si>
    <t>Ca_07977_v1.0_kabuli</t>
  </si>
  <si>
    <t>Ca_21427_v1.0_kabuli</t>
  </si>
  <si>
    <t>Ca_11680_v1.0_kabuli</t>
  </si>
  <si>
    <t>Putative uncharacterized protein OS=Medicago truncatula GN=MTR_5g042910 PE=4 SV=1</t>
  </si>
  <si>
    <t>Ca_17806_v1.0_kabuli</t>
  </si>
  <si>
    <t>Endoglucanase OS=Medicago truncatula GN=MTR_5g085730 PE=4 SV=1</t>
  </si>
  <si>
    <t>Ca_00985_v1.0_kabuli</t>
  </si>
  <si>
    <t>Ca_08137_v1.0_kabuli</t>
  </si>
  <si>
    <t>Membrane protein, putative OS=Medicago truncatula GN=MTR_7g088220 PE=4 SV=1</t>
  </si>
  <si>
    <t>Ca_20968_v1.0_kabuli</t>
  </si>
  <si>
    <t>Ethylene-responsive transcription factor OS=Medicago truncatula GN=MTR_7g020980 PE=2 SV=1</t>
  </si>
  <si>
    <t>Ca_04351_v1.0_kabuli</t>
  </si>
  <si>
    <t>Ca_08429_v1.0_kabuli</t>
  </si>
  <si>
    <t>Ca_14805_v1.0_kabuli</t>
  </si>
  <si>
    <t>Putative uncharacterized protein OS=Medicago truncatula GN=MTR_1g035040 PE=4 SV=1</t>
  </si>
  <si>
    <t>Ca_01437_v1.0_kabuli</t>
  </si>
  <si>
    <t>Ubiquitin-like modifier-activating enzyme OS=Medicago truncatula GN=MTR_3g099240 PE=2 SV=1</t>
  </si>
  <si>
    <t>Ca_04780_v1.0_kabuli</t>
  </si>
  <si>
    <t>Ca_15568_v1.0_kabuli</t>
  </si>
  <si>
    <t>Uncharacterized protein OS=Strongylocentrotus purpuratus PE=4 SV=1</t>
  </si>
  <si>
    <t>Ca_24467_v1.0_kabuli</t>
  </si>
  <si>
    <t>Ca_06537_v1.0_kabuli</t>
  </si>
  <si>
    <t>Ca_13649_v1.0_kabuli</t>
  </si>
  <si>
    <t>Ca_17727_v1.0_kabuli</t>
  </si>
  <si>
    <t>Monothiol glutaredoxin-S16 OS=Medicago truncatula GN=MTR_4g016930 PE=4 SV=1</t>
  </si>
  <si>
    <t>Ca_03071_v1.0_kabuli</t>
  </si>
  <si>
    <t>Pto kinase interactor OS=Medicago truncatula GN=MTR_4g123870 PE=2 SV=1</t>
  </si>
  <si>
    <t>Ca_10056_v1.0_kabuli</t>
  </si>
  <si>
    <t>Lipoxygenase OS=Medicago truncatula GN=MTR_8g018550 PE=1 SV=1</t>
  </si>
  <si>
    <t>Ca_16175_v1.0_kabuli</t>
  </si>
  <si>
    <t>Cytochrome P450 OS=Medicago truncatula GN=MTR_4g119660 PE=3 SV=1</t>
  </si>
  <si>
    <t>Ca_01953_v1.0_kabuli</t>
  </si>
  <si>
    <t>Putative uncharacterized protein OS=Medicago truncatula GN=MTR_5g022570 PE=4 SV=1</t>
  </si>
  <si>
    <t>Ca_15015_v1.0_kabuli</t>
  </si>
  <si>
    <t>Na+/H+ antiporter-like protein OS=Medicago truncatula GN=MTR_5g009770 PE=4 SV=1</t>
  </si>
  <si>
    <t>Ca_21715_v1.0_kabuli</t>
  </si>
  <si>
    <t>DNA-directed RNA polymerase OS=Medicago truncatula GN=MTR_4g086290 PE=3 SV=1</t>
  </si>
  <si>
    <t>Ca_26594_v1.0_kabuli</t>
  </si>
  <si>
    <t>Ca_21994_v1.0_kabuli</t>
  </si>
  <si>
    <t>Ca_22998_v1.0_kabuli</t>
  </si>
  <si>
    <t>Ca_00576_v1.0_kabuli</t>
  </si>
  <si>
    <t>NB-LRR type disease resistance protein Rps1-k-2 OS=Medicago truncatula GN=MTR_5g095910 PE=4 SV=1</t>
  </si>
  <si>
    <t>Ca_07978_v1.0_kabuli</t>
  </si>
  <si>
    <t>Ca_21528_v1.0_kabuli</t>
  </si>
  <si>
    <t>Ca_11681_v1.0_kabuli</t>
  </si>
  <si>
    <t>Palmitoyltransferase OS=Medicago truncatula GN=MTR_5g042870 PE=4 SV=1</t>
  </si>
  <si>
    <t>Ca_17807_v1.0_kabuli</t>
  </si>
  <si>
    <t>DNA-directed RNA polymerase subunit beta OS=Medicago truncatula GN=MTR_5g085700 PE=3 SV=1</t>
  </si>
  <si>
    <t>Ca_00986_v1.0_kabuli</t>
  </si>
  <si>
    <t>Ca_08138_v1.0_kabuli</t>
  </si>
  <si>
    <t>Putative uncharacterized protein OS=Medicago truncatula GN=MTR_7g088210 PE=4 SV=1</t>
  </si>
  <si>
    <t>Ca_20969_v1.0_kabuli</t>
  </si>
  <si>
    <t>Ca_04352_v1.0_kabuli</t>
  </si>
  <si>
    <t>Ca_08430_v1.0_kabuli</t>
  </si>
  <si>
    <t>R3H domain-containing protein OS=Medicago truncatula GN=MTR_1g092900 PE=4 SV=1</t>
  </si>
  <si>
    <t>Ca_14806_v1.0_kabuli</t>
  </si>
  <si>
    <t>Mitotic checkpoint serine/threonine-protein kinase BUB1 beta OS=Medicago truncatula GN=MTR_1g035090 PE=4 SV=1</t>
  </si>
  <si>
    <t>Ca_01438_v1.0_kabuli</t>
  </si>
  <si>
    <t>Ca_04781_v1.0_kabuli</t>
  </si>
  <si>
    <t>Receptor kinase OS=Medicago truncatula GN=MTR_3g116640 PE=4 SV=1</t>
  </si>
  <si>
    <t>Ca_06538_v1.0_kabuli</t>
  </si>
  <si>
    <t>Ca_13650_v1.0_kabuli</t>
  </si>
  <si>
    <t>Ca_17728_v1.0_kabuli</t>
  </si>
  <si>
    <t>Pentatricopeptide repeat-containing protein OS=Medicago truncatula GN=MTR_1g039030 PE=4 SV=1</t>
  </si>
  <si>
    <t>Ca_03072_v1.0_kabuli</t>
  </si>
  <si>
    <t>Ca_10057_v1.0_kabuli</t>
  </si>
  <si>
    <t>Ca_16176_v1.0_kabuli</t>
  </si>
  <si>
    <t>17.4 kDa class III heat shock protein OS=Medicago truncatula GN=MTR_8g022720 PE=3 SV=1</t>
  </si>
  <si>
    <t>Ca_01954_v1.0_kabuli</t>
  </si>
  <si>
    <t>Ca_15016_v1.0_kabuli</t>
  </si>
  <si>
    <t>Putative uncharacterized protein OS=Medicago truncatula GN=MTR_5g009750 PE=4 SV=1</t>
  </si>
  <si>
    <t>Ca_21716_v1.0_kabuli</t>
  </si>
  <si>
    <t>Ca_21995_v1.0_kabuli</t>
  </si>
  <si>
    <t>Ca_22999_v1.0_kabuli</t>
  </si>
  <si>
    <t>Ca_00577_v1.0_kabuli</t>
  </si>
  <si>
    <t>Ca_07979_v1.0_kabuli</t>
  </si>
  <si>
    <t>Ca_21529_v1.0_kabuli</t>
  </si>
  <si>
    <t>Ca_11682_v1.0_kabuli</t>
  </si>
  <si>
    <t>Ca_17808_v1.0_kabuli</t>
  </si>
  <si>
    <t>Subtilisin-like protease OS=Medicago truncatula GN=MTR_5g085690 PE=4 SV=1</t>
  </si>
  <si>
    <t>Ca_00987_v1.0_kabuli</t>
  </si>
  <si>
    <t>Ca_08139_v1.0_kabuli</t>
  </si>
  <si>
    <t>Phytochrome kinase substrate 1-like protein, , putative OS=Medicago truncatula GN=MtrDRAFT_AC149134g39v2 PE=4 SV=2</t>
  </si>
  <si>
    <t>Ca_20970_v1.0_kabuli</t>
  </si>
  <si>
    <t>Ribosomal protein L30e OS=Pisum sativum PE=3 SV=1</t>
  </si>
  <si>
    <t>Ca_04353_v1.0_kabuli</t>
  </si>
  <si>
    <t>Ca_08431_v1.0_kabuli</t>
  </si>
  <si>
    <t>R3H domain-containing protein OS=Medicago truncatula GN=MTR_1g092910 PE=4 SV=1</t>
  </si>
  <si>
    <t>Ca_14807_v1.0_kabuli</t>
  </si>
  <si>
    <t>Splicing factor U2af small subunit B OS=Medicago truncatula GN=MTR_1g035130 PE=4 SV=1</t>
  </si>
  <si>
    <t>Ca_01439_v1.0_kabuli</t>
  </si>
  <si>
    <t>Ca_04782_v1.0_kabuli</t>
  </si>
  <si>
    <t>Protein kinase family protein OS=Medicago truncatula GN=MTR_3g116590 PE=4 SV=1</t>
  </si>
  <si>
    <t>Ca_15570_v1.0_kabuli</t>
  </si>
  <si>
    <t>Ca_24469_v1.0_kabuli</t>
  </si>
  <si>
    <t>Polygalacturonase, putative OS=Ricinus communis GN=RCOM_0924340 PE=4 SV=1</t>
  </si>
  <si>
    <t>Ca_06539_v1.0_kabuli</t>
  </si>
  <si>
    <t>Glucan endo-1,3-beta-glucosidase OS=Medicago truncatula GN=MTR_4g083500 PE=3 SV=1</t>
  </si>
  <si>
    <t>Ca_13651_v1.0_kabuli</t>
  </si>
  <si>
    <t>Ca_17729_v1.0_kabuli</t>
  </si>
  <si>
    <t>Ca_03073_v1.0_kabuli</t>
  </si>
  <si>
    <t>Solute carrier family 35 member C2 OS=Medicago truncatula GN=MTR_4g123900 PE=4 SV=1</t>
  </si>
  <si>
    <t>Ca_10058_v1.0_kabuli</t>
  </si>
  <si>
    <t>MYB transcription factor MYB107 OS=Glycine max GN=MYB107 PE=2 SV=1</t>
  </si>
  <si>
    <t>Ca_16177_v1.0_kabuli</t>
  </si>
  <si>
    <t>CCAAT/enhancer-binding protein zeta OS=Medicago truncatula GN=MTR_5g019130 PE=4 SV=1</t>
  </si>
  <si>
    <t>Ca_01955_v1.0_kabuli</t>
  </si>
  <si>
    <t>Ascorbate peroxidase OS=Medicago truncatula GN=MTR_5g022510 PE=3 SV=1</t>
  </si>
  <si>
    <t>Ca_15017_v1.0_kabuli</t>
  </si>
  <si>
    <t>Putative uncharacterized protein OS=Medicago truncatula GN=MTR_5g009740 PE=4 SV=1</t>
  </si>
  <si>
    <t>Ca_21717_v1.0_kabuli</t>
  </si>
  <si>
    <t>Ca_26596_v1.0_kabuli</t>
  </si>
  <si>
    <t>RING finger protein OS=Medicago truncatula GN=MTR_5g006240 PE=4 SV=1</t>
  </si>
  <si>
    <t>Ca_21996_v1.0_kabuli</t>
  </si>
  <si>
    <t>Ca_23000_v1.0_kabuli</t>
  </si>
  <si>
    <t>Predicted protein OS=Populus trichocarpa GN=POPTRDRAFT_580781 PE=4 SV=1</t>
  </si>
  <si>
    <t>Ca_00578_v1.0_kabuli</t>
  </si>
  <si>
    <t>Ca_07980_v1.0_kabuli</t>
  </si>
  <si>
    <t>Ca_11683_v1.0_kabuli</t>
  </si>
  <si>
    <t>Protein argonaute OS=Medicago truncatula GN=MTR_5g042590 PE=4 SV=1</t>
  </si>
  <si>
    <t>Ca_17809_v1.0_kabuli</t>
  </si>
  <si>
    <t>Ca_00988_v1.0_kabuli</t>
  </si>
  <si>
    <t>Plasma membrane H+ ATPase (Fragment) OS=Populus alba GN=ATP2 PE=2 SV=1</t>
  </si>
  <si>
    <t>Ca_08140_v1.0_kabuli</t>
  </si>
  <si>
    <t>K+ channel tetramerisation OS=Medicago truncatula GN=MTR_7g088170 PE=4 SV=1</t>
  </si>
  <si>
    <t>Ca_20971_v1.0_kabuli</t>
  </si>
  <si>
    <t>Ca_04354_v1.0_kabuli</t>
  </si>
  <si>
    <t>Ca_08432_v1.0_kabuli</t>
  </si>
  <si>
    <t>Aspartyl aminopeptidase OS=Medicago truncatula GN=MTR_1g092920 PE=3 SV=1</t>
  </si>
  <si>
    <t>Ca_14808_v1.0_kabuli</t>
  </si>
  <si>
    <t>Pyrophosphate-fructose 6-phosphate 1-phosphotransferase alpha subunit OS=Medicago truncatula GN=MTR_1g035230 PE=1 SV=1</t>
  </si>
  <si>
    <t>Ca_01440_v1.0_kabuli</t>
  </si>
  <si>
    <t>Ca_04783_v1.0_kabuli</t>
  </si>
  <si>
    <t>Glucan endo-1,3-beta-glucosidase OS=Medicago truncatula GN=MTR_3g116510 PE=3 SV=1</t>
  </si>
  <si>
    <t>Ca_15571_v1.0_kabuli</t>
  </si>
  <si>
    <t>THO complex subunit OS=Medicago truncatula GN=MTR_3g061450 PE=4 SV=1</t>
  </si>
  <si>
    <t>Ca_24483_v1.0_kabuli</t>
  </si>
  <si>
    <t>Ca_06540_v1.0_kabuli</t>
  </si>
  <si>
    <t>Ca_13652_v1.0_kabuli</t>
  </si>
  <si>
    <t>Ca_17730_v1.0_kabuli</t>
  </si>
  <si>
    <t>Em protein OS=Robinia pseudoacacia PE=4 SV=1</t>
  </si>
  <si>
    <t>Ca_03074_v1.0_kabuli</t>
  </si>
  <si>
    <t>Putative plant SNARE OS=Medicago truncatula GN=MTR_4g123910 PE=4 SV=1</t>
  </si>
  <si>
    <t>Ca_10059_v1.0_kabuli</t>
  </si>
  <si>
    <t>Ca_16178_v1.0_kabuli</t>
  </si>
  <si>
    <t>Ca_01956_v1.0_kabuli</t>
  </si>
  <si>
    <t>Histidine kinase osmosensor protein OS=Medicago truncatula GN=MTR_5g022470 PE=4 SV=1</t>
  </si>
  <si>
    <t>Ca_15018_v1.0_kabuli</t>
  </si>
  <si>
    <t>Uncharacterized protein OS=Medicago truncatula GN=MTR_5g009720 PE=2 SV=1</t>
  </si>
  <si>
    <t>Ca_26597_v1.0_kabuli</t>
  </si>
  <si>
    <t>Ca_21997_v1.0_kabuli</t>
  </si>
  <si>
    <t>Ca_23001_v1.0_kabuli</t>
  </si>
  <si>
    <t>Ca_00579_v1.0_kabuli</t>
  </si>
  <si>
    <t>Protein ABCI12 OS=Medicago truncatula GN=MTR_2g021220 PE=4 SV=1</t>
  </si>
  <si>
    <t>Ca_07981_v1.0_kabuli</t>
  </si>
  <si>
    <t>Peroxidase OS=Medicago truncatula GN=MTR_2g029740 PE=3 SV=1</t>
  </si>
  <si>
    <t>Ca_21531_v1.0_kabuli</t>
  </si>
  <si>
    <t>Ca_11684_v1.0_kabuli</t>
  </si>
  <si>
    <t>Membrane protein, putative OS=Medicago truncatula GN=MTR_5g042560 PE=4 SV=1</t>
  </si>
  <si>
    <t>Ca_17810_v1.0_kabuli</t>
  </si>
  <si>
    <t>Ca_00989_v1.0_kabuli</t>
  </si>
  <si>
    <t>Putative uncharacterized protein OS=Medicago truncatula GN=MTR_7g109220 PE=4 SV=1</t>
  </si>
  <si>
    <t>Ca_08141_v1.0_kabuli</t>
  </si>
  <si>
    <t>14 kDa zinc-binding protein OS=Medicago truncatula GN=MTR_6g026810 PE=4 SV=1</t>
  </si>
  <si>
    <t>Ca_20972_v1.0_kabuli</t>
  </si>
  <si>
    <t>RNA polymerase II C-terminal domain phosphatase-like protein OS=Medicago truncatula GN=MTR_7g021190 PE=4 SV=1</t>
  </si>
  <si>
    <t>Ca_04355_v1.0_kabuli</t>
  </si>
  <si>
    <t>Aquaporin NIP3-1 OS=Medicago truncatula GN=MTR_1g097840 PE=3 SV=1</t>
  </si>
  <si>
    <t>Ca_08433_v1.0_kabuli</t>
  </si>
  <si>
    <t>Lysine/histidine transporter OS=Medicago truncatula GN=MTR_1g093020 PE=4 SV=1</t>
  </si>
  <si>
    <t>Ca_01441_v1.0_kabuli</t>
  </si>
  <si>
    <t>F-box protein OS=Medicago truncatula GN=MTR_3g099370 PE=4 SV=1</t>
  </si>
  <si>
    <t>Ca_04784_v1.0_kabuli</t>
  </si>
  <si>
    <t>Guanine nucleotide-binding protein subunit beta-1 OS=Medicago truncatula GN=MTR_3g116500 PE=4 SV=1</t>
  </si>
  <si>
    <t>Ca_24484_v1.0_kabuli</t>
  </si>
  <si>
    <t>Ca_06541_v1.0_kabuli</t>
  </si>
  <si>
    <t>Uncharacterized protein OS=Medicago truncatula GN=MTR_4g083580 PE=2 SV=1</t>
  </si>
  <si>
    <t>Ca_13653_v1.0_kabuli</t>
  </si>
  <si>
    <t>Uncharacterized protein OS=Prunus persica GN=PRUPE_ppa004794mg PE=4 SV=1</t>
  </si>
  <si>
    <t>Ca_17731_v1.0_kabuli</t>
  </si>
  <si>
    <t>AMP deaminase OS=Medicago truncatula GN=MTR_4g016980 PE=4 SV=1</t>
  </si>
  <si>
    <t>Ca_03075_v1.0_kabuli</t>
  </si>
  <si>
    <t>GTP pyrophosphokinase OS=Medicago truncatula GN=MTR_4g123930 PE=4 SV=1</t>
  </si>
  <si>
    <t>Ca_16179_v1.0_kabuli</t>
  </si>
  <si>
    <t>Mitochondrial ribosomal protein L43 OS=Medicago truncatula GN=MTR_8g022770 PE=4 SV=1</t>
  </si>
  <si>
    <t>Ca_01957_v1.0_kabuli</t>
  </si>
  <si>
    <t>ERD7 protein OS=Medicago truncatula GN=MTR_5g022450 PE=4 SV=1</t>
  </si>
  <si>
    <t>Ca_15019_v1.0_kabuli</t>
  </si>
  <si>
    <t>Beta 1 3-glycosyltransferase-like protein I OS=Medicago truncatula GN=MTR_5g009700 PE=4 SV=1</t>
  </si>
  <si>
    <t>Ca_21719_v1.0_kabuli</t>
  </si>
  <si>
    <t>Ca_21998_v1.0_kabuli</t>
  </si>
  <si>
    <t>Ca_23002_v1.0_kabuli</t>
  </si>
  <si>
    <t>Ca_00580_v1.0_kabuli</t>
  </si>
  <si>
    <t>Glutamine synthetase OS=Glycine max PE=3 SV=1</t>
  </si>
  <si>
    <t>Ca_07982_v1.0_kabuli</t>
  </si>
  <si>
    <t>Peroxidase OS=Pisum sativum PE=2 SV=1</t>
  </si>
  <si>
    <t>Ca_21532_v1.0_kabuli</t>
  </si>
  <si>
    <t>Ca_11685_v1.0_kabuli</t>
  </si>
  <si>
    <t>Vesicle transport v-SNARE OS=Medicago truncatula GN=MTR_5g042530 PE=4 SV=1</t>
  </si>
  <si>
    <t>Ca_17811_v1.0_kabuli</t>
  </si>
  <si>
    <t>Ca_00990_v1.0_kabuli</t>
  </si>
  <si>
    <t>Zinc finger CCCH domain-containing protein OS=Medicago truncatula GN=MTR_7g109250 PE=4 SV=1</t>
  </si>
  <si>
    <t>Ca_08142_v1.0_kabuli</t>
  </si>
  <si>
    <t>Ca_20973_v1.0_kabuli</t>
  </si>
  <si>
    <t>Ca_04356_v1.0_kabuli</t>
  </si>
  <si>
    <t>Ca_08434_v1.0_kabuli</t>
  </si>
  <si>
    <t>Ca_14810_v1.0_kabuli</t>
  </si>
  <si>
    <t>Pentatricopeptide repeat-containing protein OS=Medicago truncatula GN=MTR_1g035250 PE=4 SV=1</t>
  </si>
  <si>
    <t>Ca_01442_v1.0_kabuli</t>
  </si>
  <si>
    <t>Ca_04785_v1.0_kabuli</t>
  </si>
  <si>
    <t>Predicted protein OS=Populus trichocarpa GN=POPTRDRAFT_722050 PE=4 SV=1</t>
  </si>
  <si>
    <t>Ca_15573_v1.0_kabuli</t>
  </si>
  <si>
    <t>Translocation protein sec62 OS=Medicago truncatula GN=MTR_3g061490 PE=4 SV=1</t>
  </si>
  <si>
    <t>Ca_24485_v1.0_kabuli</t>
  </si>
  <si>
    <t>Ca_06542_v1.0_kabuli</t>
  </si>
  <si>
    <t>Ca_13654_v1.0_kabuli</t>
  </si>
  <si>
    <t>Ca_17732_v1.0_kabuli</t>
  </si>
  <si>
    <t>Ca_03076_v1.0_kabuli</t>
  </si>
  <si>
    <t>CBL-interacting protein kinase OS=Medicago truncatula GN=MTR_4g123940 PE=4 SV=1</t>
  </si>
  <si>
    <t>Ca_10061_v1.0_kabuli</t>
  </si>
  <si>
    <t>Ca_16180_v1.0_kabuli</t>
  </si>
  <si>
    <t>Transcription factor EREBP-like protein (Fragment) OS=Cicer arietinum GN=erebp PE=2 SV=1</t>
  </si>
  <si>
    <t>Ca_01958_v1.0_kabuli</t>
  </si>
  <si>
    <t>Ca_15020_v1.0_kabuli</t>
  </si>
  <si>
    <t>Apospory-associated protein C OS=Medicago truncatula GN=MTR_5g009670 PE=4 SV=1</t>
  </si>
  <si>
    <t>Ca_21999_v1.0_kabuli</t>
  </si>
  <si>
    <t>Ca_23003_v1.0_kabuli</t>
  </si>
  <si>
    <t>Ca_07983_v1.0_kabuli</t>
  </si>
  <si>
    <t>Ca_21533_v1.0_kabuli</t>
  </si>
  <si>
    <t>Ca_11686_v1.0_kabuli</t>
  </si>
  <si>
    <t>Putative uncharacterized protein OS=Medicago truncatula GN=MTR_5g042520 PE=4 SV=1</t>
  </si>
  <si>
    <t>Ca_17812_v1.0_kabuli</t>
  </si>
  <si>
    <t>Ubiquitin-like protein OS=Cicer arietinum PE=4 SV=1</t>
  </si>
  <si>
    <t>Ca_00991_v1.0_kabuli</t>
  </si>
  <si>
    <t>Putative uncharacterized protein OS=Medicago truncatula GN=MTR_7g109260 PE=4 SV=1</t>
  </si>
  <si>
    <t>Ca_08143_v1.0_kabuli</t>
  </si>
  <si>
    <t>ABSCISIC ACID-INSENSITIVE 5-like protein OS=Medicago truncatula GN=MTR_7g088090 PE=4 SV=1</t>
  </si>
  <si>
    <t>Ca_04357_v1.0_kabuli</t>
  </si>
  <si>
    <t>Ca_08435_v1.0_kabuli</t>
  </si>
  <si>
    <t>Ca_14811_v1.0_kabuli</t>
  </si>
  <si>
    <t>Ca_01443_v1.0_kabuli</t>
  </si>
  <si>
    <t>Putative uncharacterized protein OS=Medicago truncatula GN=MTR_3g099400 PE=4 SV=1</t>
  </si>
  <si>
    <t>Ca_04786_v1.0_kabuli</t>
  </si>
  <si>
    <t>Coatomer subunit gamma OS=Medicago truncatula GN=MTR_3g116480 PE=3 SV=1</t>
  </si>
  <si>
    <t>Ca_15574_v1.0_kabuli</t>
  </si>
  <si>
    <t>Nuclear transcription factor Y subunit OS=Medicago truncatula GN=MTR_3g061510 PE=4 SV=1</t>
  </si>
  <si>
    <t>Ca_06543_v1.0_kabuli</t>
  </si>
  <si>
    <t>Putative uncharacterized protein OS=Medicago truncatula GN=MTR_4g083590 PE=4 SV=1</t>
  </si>
  <si>
    <t>Ca_13655_v1.0_kabuli</t>
  </si>
  <si>
    <t>Ca_03077_v1.0_kabuli</t>
  </si>
  <si>
    <t>Group 3 LEA protein OS=Medicago sativa GN=LEA3-1 PE=2 SV=1</t>
  </si>
  <si>
    <t>Ca_10062_v1.0_kabuli</t>
  </si>
  <si>
    <t>Casein kinase I isoform delta-like protein OS=Medicago truncatula GN=MTR_8g018310 PE=4 SV=1</t>
  </si>
  <si>
    <t>Ca_16181_v1.0_kabuli</t>
  </si>
  <si>
    <t>Subtilisin-like serine protease OS=Medicago truncatula GN=MTR_8g022870 PE=4 SV=1</t>
  </si>
  <si>
    <t>Ca_01959_v1.0_kabuli</t>
  </si>
  <si>
    <t>MLO-like protein OS=Medicago truncatula GN=MTR_5g022400 PE=3 SV=1</t>
  </si>
  <si>
    <t>Ca_15021_v1.0_kabuli</t>
  </si>
  <si>
    <t>Probably inactive receptor-like protein kinase OS=Medicago truncatula GN=MTR_5g009660 PE=4 SV=1</t>
  </si>
  <si>
    <t>Ca_21721_v1.0_kabuli</t>
  </si>
  <si>
    <t>Ca_23973_v1.0_kabuli</t>
  </si>
  <si>
    <t>Ca_22000_v1.0_kabuli</t>
  </si>
  <si>
    <t>Ca_23004_v1.0_kabuli</t>
  </si>
  <si>
    <t>Ca_00582_v1.0_kabuli</t>
  </si>
  <si>
    <t>Ca_07984_v1.0_kabuli</t>
  </si>
  <si>
    <t>Peroxidase OS=Medicago truncatula GN=MTR_2g029820 PE=1 SV=1</t>
  </si>
  <si>
    <t>Ca_21534_v1.0_kabuli</t>
  </si>
  <si>
    <t>Ca_11687_v1.0_kabuli</t>
  </si>
  <si>
    <t>Ca_17813_v1.0_kabuli</t>
  </si>
  <si>
    <t>Ca_00992_v1.0_kabuli</t>
  </si>
  <si>
    <t>Putative uncharacterized protein OS=Medicago truncatula GN=MTR_7g109280 PE=4 SV=1</t>
  </si>
  <si>
    <t>Ca_08144_v1.0_kabuli</t>
  </si>
  <si>
    <t>Myb family transcription factor APL OS=Medicago truncatula GN=MTR_7g088070 PE=4 SV=2</t>
  </si>
  <si>
    <t>Ca_20975_v1.0_kabuli</t>
  </si>
  <si>
    <t>Ca_04358_v1.0_kabuli</t>
  </si>
  <si>
    <t>Ca_08436_v1.0_kabuli</t>
  </si>
  <si>
    <t>DNA-binding protein OS=Galega orientalis GN=RAV PE=2 SV=1</t>
  </si>
  <si>
    <t>Ca_14812_v1.0_kabuli</t>
  </si>
  <si>
    <t>Ca_01444_v1.0_kabuli</t>
  </si>
  <si>
    <t>Ca_04787_v1.0_kabuli</t>
  </si>
  <si>
    <t>Cysteine-rich receptor-like protein kinase OS=Medicago truncatula GN=MTR_3g116450 PE=4 SV=1</t>
  </si>
  <si>
    <t>Ca_15575_v1.0_kabuli</t>
  </si>
  <si>
    <t>Ca_24487_v1.0_kabuli</t>
  </si>
  <si>
    <t>Ca_06544_v1.0_kabuli</t>
  </si>
  <si>
    <t>Protein argonaute OS=Medicago truncatula GN=MTR_4g083610 PE=4 SV=1</t>
  </si>
  <si>
    <t>Ca_13656_v1.0_kabuli</t>
  </si>
  <si>
    <t>Ca_17734_v1.0_kabuli</t>
  </si>
  <si>
    <t>Ca_03078_v1.0_kabuli</t>
  </si>
  <si>
    <t>tRNA pseudouridine synthase OS=Medicago truncatula GN=MTR_4g123970 PE=3 SV=1</t>
  </si>
  <si>
    <t>Ca_10063_v1.0_kabuli</t>
  </si>
  <si>
    <t>Ca_16182_v1.0_kabuli</t>
  </si>
  <si>
    <t>Fiber protein Fb21 OS=Medicago truncatula GN=MTR_8g022980 PE=4 SV=1</t>
  </si>
  <si>
    <t>Ca_01960_v1.0_kabuli</t>
  </si>
  <si>
    <t>Ca_15022_v1.0_kabuli</t>
  </si>
  <si>
    <t>Ethylene-responsive transcription factor RAP2-6 OS=Medicago truncatula GN=MTR_5g009620 PE=4 SV=1</t>
  </si>
  <si>
    <t>Ca_21722_v1.0_kabuli</t>
  </si>
  <si>
    <t>Ca_25908_v1.0_kabuli</t>
  </si>
  <si>
    <t>Ca_23974_v1.0_kabuli</t>
  </si>
  <si>
    <t>Ca_22001_v1.0_kabuli</t>
  </si>
  <si>
    <t>Ca_23005_v1.0_kabuli</t>
  </si>
  <si>
    <t>Ca_00583_v1.0_kabuli</t>
  </si>
  <si>
    <t>Elongation factor Tu OS=Glycine max PE=3 SV=2</t>
  </si>
  <si>
    <t>Ca_07985_v1.0_kabuli</t>
  </si>
  <si>
    <t>Peroxidase (Precursor) OS=Medicago sativa GN=pxdC PE=1 SV=1</t>
  </si>
  <si>
    <t>Ca_21535_v1.0_kabuli</t>
  </si>
  <si>
    <t>Ca_12417_v1.0_kabuli</t>
  </si>
  <si>
    <t>Ca_17814_v1.0_kabuli</t>
  </si>
  <si>
    <t>Uncharacterized protein OS=Medicago truncatula GN=MTR_5g085420 PE=4 SV=1</t>
  </si>
  <si>
    <t>Ca_00993_v1.0_kabuli</t>
  </si>
  <si>
    <t>Ca_08145_v1.0_kabuli</t>
  </si>
  <si>
    <t>Chloroplast protein import component Toc34 OS=Medicago truncatula GN=MTR_7g088050 PE=4 SV=1</t>
  </si>
  <si>
    <t>Ca_04359_v1.0_kabuli</t>
  </si>
  <si>
    <t>Protein GIGANTEA OS=Medicago truncatula GN=MTR_1g098160 PE=4 SV=1</t>
  </si>
  <si>
    <t>Ca_08437_v1.0_kabuli</t>
  </si>
  <si>
    <t>Ca_14813_v1.0_kabuli</t>
  </si>
  <si>
    <t>Ca_01445_v1.0_kabuli</t>
  </si>
  <si>
    <t>Alcohol dehydrogenase-like protein OS=Medicago truncatula GN=MTR_3g099460 PE=3 SV=1</t>
  </si>
  <si>
    <t>Ca_04788_v1.0_kabuli</t>
  </si>
  <si>
    <t>Specific tissue protein 2 (Fragment) OS=Cicer arietinum PE=2 SV=2</t>
  </si>
  <si>
    <t>Ca_15576_v1.0_kabuli</t>
  </si>
  <si>
    <t>Uncharacterized protein OS=Medicago truncatula GN=MTR_3g061570 PE=2 SV=1</t>
  </si>
  <si>
    <t>Ca_24488_v1.0_kabuli</t>
  </si>
  <si>
    <t>Ca_06545_v1.0_kabuli</t>
  </si>
  <si>
    <t>Putative uncharacterized protein OS=Medicago truncatula GN=MTR_4g083620 PE=4 SV=1</t>
  </si>
  <si>
    <t>Ca_13657_v1.0_kabuli</t>
  </si>
  <si>
    <t>Ca_03079_v1.0_kabuli</t>
  </si>
  <si>
    <t>Cytosolic purine 5&amp;apos;-nucleotidase OS=Medicago truncatula GN=MTR_4g123980 PE=3 SV=1</t>
  </si>
  <si>
    <t>Ca_10064_v1.0_kabuli</t>
  </si>
  <si>
    <t>NBS-containing resistance-like protein OS=Medicago truncatula GN=MTR_8g018280 PE=4 SV=1</t>
  </si>
  <si>
    <t>Ca_16183_v1.0_kabuli</t>
  </si>
  <si>
    <t>Translation initiation factor eIF-2B subunit alpha OS=Medicago truncatula GN=MTR_8g023040 PE=3 SV=1</t>
  </si>
  <si>
    <t>Ca_01961_v1.0_kabuli</t>
  </si>
  <si>
    <t>Putative uncharacterized protein OS=Medicago truncatula GN=MTR_5g022380 PE=4 SV=1</t>
  </si>
  <si>
    <t>Ca_15023_v1.0_kabuli</t>
  </si>
  <si>
    <t>Integrin-linked protein kinase OS=Medicago truncatula GN=MTR_5g009600 PE=4 SV=1</t>
  </si>
  <si>
    <t>Ca_21723_v1.0_kabuli</t>
  </si>
  <si>
    <t>Ca_25909_v1.0_kabuli</t>
  </si>
  <si>
    <t>Amino acid binding protein, putative OS=Medicago truncatula GN=MTR_7g028050 PE=4 SV=1</t>
  </si>
  <si>
    <t>Ca_23975_v1.0_kabuli</t>
  </si>
  <si>
    <t>Ca_22002_v1.0_kabuli</t>
  </si>
  <si>
    <t>Ca_00584_v1.0_kabuli</t>
  </si>
  <si>
    <t>Putative uncharacterized protein OS=Medicago truncatula GN=MTR_2g021310 PE=4 SV=1</t>
  </si>
  <si>
    <t>Ca_07986_v1.0_kabuli</t>
  </si>
  <si>
    <t>Peroxidase OS=Medicago truncatula GN=MTR_2g029860 PE=3 SV=1</t>
  </si>
  <si>
    <t>Ca_21536_v1.0_kabuli</t>
  </si>
  <si>
    <t>Ca_12418_v1.0_kabuli</t>
  </si>
  <si>
    <t>Ca_17815_v1.0_kabuli</t>
  </si>
  <si>
    <t>Uncharacterized protein OS=Medicago truncatula GN=MTR_5g085380 PE=2 SV=1</t>
  </si>
  <si>
    <t>Ca_00994_v1.0_kabuli</t>
  </si>
  <si>
    <t>Putative uncharacterized protein OS=Medicago truncatula GN=MTR_7g109300 PE=4 SV=1</t>
  </si>
  <si>
    <t>Ca_08146_v1.0_kabuli</t>
  </si>
  <si>
    <t>Ca_20977_v1.0_kabuli</t>
  </si>
  <si>
    <t>Ca_04360_v1.0_kabuli</t>
  </si>
  <si>
    <t>40S ribosomal protein S18 OS=Medicago truncatula GN=MTR_1g098170 PE=1 SV=1</t>
  </si>
  <si>
    <t>Ca_08438_v1.0_kabuli</t>
  </si>
  <si>
    <t>Leucanthocyanidin reductase OS=Medicago truncatula GN=lar PE=4 SV=1</t>
  </si>
  <si>
    <t>Ca_14814_v1.0_kabuli</t>
  </si>
  <si>
    <t>Ca_01446_v1.0_kabuli</t>
  </si>
  <si>
    <t>Seryl-tRNA synthetase OS=Medicago truncatula GN=MTR_3g099470 PE=3 SV=1</t>
  </si>
  <si>
    <t>Ca_04789_v1.0_kabuli</t>
  </si>
  <si>
    <t>Ca_15577_v1.0_kabuli</t>
  </si>
  <si>
    <t>Heterogeneous nuclear ribonucleoprotein F OS=Medicago truncatula GN=MTR_3g061590 PE=4 SV=1</t>
  </si>
  <si>
    <t>Ca_06546_v1.0_kabuli</t>
  </si>
  <si>
    <t>Ca_13658_v1.0_kabuli</t>
  </si>
  <si>
    <t>Ca_17736_v1.0_kabuli</t>
  </si>
  <si>
    <t>Ca_03080_v1.0_kabuli</t>
  </si>
  <si>
    <t>ABC transporter B family member OS=Medicago truncatula GN=MTR_4g124000 PE=3 SV=1</t>
  </si>
  <si>
    <t>Ca_10065_v1.0_kabuli</t>
  </si>
  <si>
    <t>Disease resistance protein OS=Medicago truncatula GN=MTR_8g018170 PE=4 SV=1</t>
  </si>
  <si>
    <t>Ca_16184_v1.0_kabuli</t>
  </si>
  <si>
    <t>Putative uncharacterized protein OS=Medicago truncatula GN=MTR_8g023050 PE=4 SV=1</t>
  </si>
  <si>
    <t>Ca_01962_v1.0_kabuli</t>
  </si>
  <si>
    <t>Thaumatin-like protein OS=Medicago truncatula GN=MTR_5g022350 PE=4 SV=1</t>
  </si>
  <si>
    <t>Ca_15024_v1.0_kabuli</t>
  </si>
  <si>
    <t>Ca_21724_v1.0_kabuli</t>
  </si>
  <si>
    <t>Ca_25910_v1.0_kabuli</t>
  </si>
  <si>
    <t>Ca_22003_v1.0_kabuli</t>
  </si>
  <si>
    <t>Putative uncharacterized protein OS=Vitis vinifera GN=VITISV_036929 PE=4 SV=1</t>
  </si>
  <si>
    <t>Ca_27274_v1.0_kabuli</t>
  </si>
  <si>
    <t>Putative uncharacterized protein OS=Medicago truncatula GN=MTR_2g059510 PE=4 SV=1</t>
  </si>
  <si>
    <t>Ca_00585_v1.0_kabuli</t>
  </si>
  <si>
    <t>Ca_07987_v1.0_kabuli</t>
  </si>
  <si>
    <t>Ca_21537_v1.0_kabuli</t>
  </si>
  <si>
    <t>Ca_12419_v1.0_kabuli</t>
  </si>
  <si>
    <t>Putative uncharacterized protein OS=Medicago truncatula GN=MTR_5g083980 PE=4 SV=1</t>
  </si>
  <si>
    <t>Ca_17816_v1.0_kabuli</t>
  </si>
  <si>
    <t>Ca_00995_v1.0_kabuli</t>
  </si>
  <si>
    <t>DnaJ homolog subfamily B member OS=Medicago truncatula GN=MTR_7g109340 PE=2 SV=1</t>
  </si>
  <si>
    <t>Ca_08147_v1.0_kabuli</t>
  </si>
  <si>
    <t>Cupin, RmlC-type OS=Medicago truncatula GN=MtrDRAFT_AC149134g41v2 PE=2 SV=1</t>
  </si>
  <si>
    <t>Ca_20978_v1.0_kabuli</t>
  </si>
  <si>
    <t>Ca_04361_v1.0_kabuli</t>
  </si>
  <si>
    <t>Membrane protein, putative OS=Medicago truncatula GN=MTR_1g098240 PE=4 SV=1</t>
  </si>
  <si>
    <t>Ca_08439_v1.0_kabuli</t>
  </si>
  <si>
    <t>Ca_14815_v1.0_kabuli</t>
  </si>
  <si>
    <t>Ca_01447_v1.0_kabuli</t>
  </si>
  <si>
    <t>DUF246 domain-containing protein OS=Medicago truncatula GN=MTR_3g099480 PE=4 SV=1</t>
  </si>
  <si>
    <t>Ca_04790_v1.0_kabuli</t>
  </si>
  <si>
    <t>BURP domain-containing protein OS=Medicago truncatula GN=MTR_3g116380 PE=4 SV=1</t>
  </si>
  <si>
    <t>Ca_15578_v1.0_kabuli</t>
  </si>
  <si>
    <t>Ca_24490_v1.0_kabuli</t>
  </si>
  <si>
    <t>Ca_06547_v1.0_kabuli</t>
  </si>
  <si>
    <t>Polygalacturonase OS=Medicago truncatula GN=MTR_4g083660 PE=3 SV=1</t>
  </si>
  <si>
    <t>Ca_13659_v1.0_kabuli</t>
  </si>
  <si>
    <t>9/13 hydroperoxide lyase OS=Medicago truncatula GN=hpl1 PE=1 SV=1</t>
  </si>
  <si>
    <t>Ca_17737_v1.0_kabuli</t>
  </si>
  <si>
    <t>Ca_03081_v1.0_kabuli</t>
  </si>
  <si>
    <t>ABC transporter B family member OS=Medicago truncatula GN=MTR_4g124040 PE=3 SV=1</t>
  </si>
  <si>
    <t>Ca_10066_v1.0_kabuli</t>
  </si>
  <si>
    <t>Ca_16185_v1.0_kabuli</t>
  </si>
  <si>
    <t>Uncharacterized protein OS=Medicago truncatula GN=MTR_8g023060 PE=2 SV=1</t>
  </si>
  <si>
    <t>Ca_01963_v1.0_kabuli</t>
  </si>
  <si>
    <t>Thaumatin-like protein OS=Medicago truncatula GN=MTR_5g022310 PE=4 SV=1</t>
  </si>
  <si>
    <t>Ca_15025_v1.0_kabuli</t>
  </si>
  <si>
    <t>Ca_25801_v1.0_kabuli</t>
  </si>
  <si>
    <t>Ca_25911_v1.0_kabuli</t>
  </si>
  <si>
    <t>Ca_23977_v1.0_kabuli</t>
  </si>
  <si>
    <t>F-box family-1 OS=Medicago truncatula GN=MTR_3g023470 PE=4 SV=1</t>
  </si>
  <si>
    <t>Ca_22004_v1.0_kabuli</t>
  </si>
  <si>
    <t>Ca_27275_v1.0_kabuli</t>
  </si>
  <si>
    <t>ABC transporter B family member OS=Medicago truncatula GN=MTR_2g018510 PE=3 SV=1</t>
  </si>
  <si>
    <t>Ca_00586_v1.0_kabuli</t>
  </si>
  <si>
    <t>Mitogen activated protein kinase 16-2 OS=Medicago truncatula GN=MTR_2g021330 PE=4 SV=1</t>
  </si>
  <si>
    <t>Ca_07988_v1.0_kabuli</t>
  </si>
  <si>
    <t>Ca_21538_v1.0_kabuli</t>
  </si>
  <si>
    <t>Ca_12420_v1.0_kabuli</t>
  </si>
  <si>
    <t>LOB domain-containing protein OS=Medicago truncatula GN=MTR_5g083960 PE=4 SV=1</t>
  </si>
  <si>
    <t>Ca_17817_v1.0_kabuli</t>
  </si>
  <si>
    <t>Nuclear factor NF-kappa-B p105 subunit OS=Medicago truncatula GN=MTR_5g085340 PE=4 SV=1</t>
  </si>
  <si>
    <t>Ca_00996_v1.0_kabuli</t>
  </si>
  <si>
    <t>Triacylglycerol lipase OS=Medicago truncatula GN=MTR_7g109350 PE=4 SV=1</t>
  </si>
  <si>
    <t>Ca_08148_v1.0_kabuli</t>
  </si>
  <si>
    <t>Peptidase C14, caspase catalytic subunit p20 OS=Medicago truncatula GN=MtrDRAFT_AC149134g24v2 PE=4 SV=1</t>
  </si>
  <si>
    <t>Ca_20979_v1.0_kabuli</t>
  </si>
  <si>
    <t>Ca_04362_v1.0_kabuli</t>
  </si>
  <si>
    <t>Putative uncharacterized protein OS=Medicago truncatula GN=MTR_1g098260 PE=4 SV=1</t>
  </si>
  <si>
    <t>Ca_08440_v1.0_kabuli</t>
  </si>
  <si>
    <t>Transcription factor bHLH30 OS=Medicago truncatula GN=MTR_1g093750 PE=4 SV=1</t>
  </si>
  <si>
    <t>Ca_14816_v1.0_kabuli</t>
  </si>
  <si>
    <t>Uncharacterized protein OS=Prunus persica GN=PRUPE_ppa003555mg PE=4 SV=1</t>
  </si>
  <si>
    <t>Ca_04791_v1.0_kabuli</t>
  </si>
  <si>
    <t>BURP domain-containing protein OS=Medicago truncatula GN=MTR_3g116270 PE=4 SV=1</t>
  </si>
  <si>
    <t>Ca_15579_v1.0_kabuli</t>
  </si>
  <si>
    <t>Putative uncharacterized protein OS=Medicago truncatula GN=MTR_3g061630 PE=4 SV=1</t>
  </si>
  <si>
    <t>Ca_06548_v1.0_kabuli</t>
  </si>
  <si>
    <t>LOB domain-containing protein OS=Medicago truncatula GN=MTR_4g083680 PE=4 SV=1</t>
  </si>
  <si>
    <t>Ca_13660_v1.0_kabuli</t>
  </si>
  <si>
    <t>Ca_17738_v1.0_kabuli</t>
  </si>
  <si>
    <t>Ca_03082_v1.0_kabuli</t>
  </si>
  <si>
    <t>Ca_10067_v1.0_kabuli</t>
  </si>
  <si>
    <t>Ca_16186_v1.0_kabuli</t>
  </si>
  <si>
    <t>1-phosphatidylinositol-3-phosphate 5-kinase OS=Medicago truncatula GN=MTR_8g023080 PE=4 SV=1</t>
  </si>
  <si>
    <t>Ca_01964_v1.0_kabuli</t>
  </si>
  <si>
    <t>Chloroplast ferredoxin-NADP+ reductase OS=Pisum sativum PE=2 SV=1</t>
  </si>
  <si>
    <t>Ca_15026_v1.0_kabuli</t>
  </si>
  <si>
    <t>Ca_25802_v1.0_kabuli</t>
  </si>
  <si>
    <t>Putative esterase OS=Cicer arietinum GN=est PE=2 SV=1</t>
  </si>
  <si>
    <t>Ca_25912_v1.0_kabuli</t>
  </si>
  <si>
    <t>Ca_23978_v1.0_kabuli</t>
  </si>
  <si>
    <t>Ca_22005_v1.0_kabuli</t>
  </si>
  <si>
    <t>Uncharacterized protein (Fragment) OS=Prunus persica GN=PRUPE_ppb019660mg PE=4 SV=1</t>
  </si>
  <si>
    <t>Ca_27276_v1.0_kabuli</t>
  </si>
  <si>
    <t>Ca_00587_v1.0_kabuli</t>
  </si>
  <si>
    <t>Ca_07989_v1.0_kabuli</t>
  </si>
  <si>
    <t>Pre-mRNA-processing factor OS=Medicago truncatula GN=MTR_2g029940 PE=4 SV=1</t>
  </si>
  <si>
    <t>Ca_21539_v1.0_kabuli</t>
  </si>
  <si>
    <t>Ca_12421_v1.0_kabuli</t>
  </si>
  <si>
    <t>Ca_17818_v1.0_kabuli</t>
  </si>
  <si>
    <t>Ca_00997_v1.0_kabuli</t>
  </si>
  <si>
    <t>Putative uncharacterized protein OS=Medicago truncatula GN=MTR_7g109360 PE=4 SV=1</t>
  </si>
  <si>
    <t>Ca_08149_v1.0_kabuli</t>
  </si>
  <si>
    <t>Putative uncharacterized protein OS=Medicago truncatula GN=MTR_7g087970 PE=4 SV=1</t>
  </si>
  <si>
    <t>Ca_21007_v1.0_kabuli</t>
  </si>
  <si>
    <t>Ca_04363_v1.0_kabuli</t>
  </si>
  <si>
    <t>Ca_08441_v1.0_kabuli</t>
  </si>
  <si>
    <t>Coiled-coil domain-containing protein OS=Medicago truncatula GN=MTR_1g093770 PE=4 SV=1</t>
  </si>
  <si>
    <t>Ca_14817_v1.0_kabuli</t>
  </si>
  <si>
    <t>Ca_01449_v1.0_kabuli</t>
  </si>
  <si>
    <t>Blue copper protein OS=Medicago truncatula GN=MTR_3g099580 PE=4 SV=1</t>
  </si>
  <si>
    <t>Ca_04792_v1.0_kabuli</t>
  </si>
  <si>
    <t>Uncharacterized protein OS=Medicago truncatula GN=MTR_3g116260 PE=2 SV=1</t>
  </si>
  <si>
    <t>Ca_15580_v1.0_kabuli</t>
  </si>
  <si>
    <t>RuvB DNA helicase-like protein OS=Medicago truncatula GN=MTR_3g061640 PE=4 SV=1</t>
  </si>
  <si>
    <t>Ca_24492_v1.0_kabuli</t>
  </si>
  <si>
    <t>Ca_06549_v1.0_kabuli</t>
  </si>
  <si>
    <t>Ca_13661_v1.0_kabuli</t>
  </si>
  <si>
    <t>Ca_17739_v1.0_kabuli</t>
  </si>
  <si>
    <t>Ca_03083_v1.0_kabuli</t>
  </si>
  <si>
    <t>Protein CHUP1 OS=Medicago truncatula GN=MTR_4g124070 PE=4 SV=1</t>
  </si>
  <si>
    <t>Ca_10068_v1.0_kabuli</t>
  </si>
  <si>
    <t>Ca_16187_v1.0_kabuli</t>
  </si>
  <si>
    <t>Uncharacterized protein OS=Medicago truncatula GN=MTR_8g023100 PE=2 SV=1</t>
  </si>
  <si>
    <t>Ca_01965_v1.0_kabuli</t>
  </si>
  <si>
    <t>ARO1-like protein 1 OS=Medicago truncatula GN=MTR_5g022240 PE=4 SV=1</t>
  </si>
  <si>
    <t>Ca_15027_v1.0_kabuli</t>
  </si>
  <si>
    <t>Calcium-binding mitochondrial carrier protein SCaMC-1-B OS=Medicago truncatula GN=MTR_5g009500 PE=3 SV=1</t>
  </si>
  <si>
    <t>Ca_25803_v1.0_kabuli</t>
  </si>
  <si>
    <t>Uncharacterized protein OS=Prunus persica GN=PRUPE_ppa011073mg PE=4 SV=1</t>
  </si>
  <si>
    <t>Ca_24118_v1.0_kabuli</t>
  </si>
  <si>
    <t>Ca_23979_v1.0_kabuli</t>
  </si>
  <si>
    <t>Major pollen allergen-like protein OS=Medicago truncatula GN=MTR_4g064420 PE=4 SV=1</t>
  </si>
  <si>
    <t>Ca_22006_v1.0_kabuli</t>
  </si>
  <si>
    <t>Ca_27950_v1.0_kabuli</t>
  </si>
  <si>
    <t>Ca_00588_v1.0_kabuli</t>
  </si>
  <si>
    <t>Ca_07990_v1.0_kabuli</t>
  </si>
  <si>
    <t>Serine/threonine protein phosphatase 6 regulatory subunit OS=Medicago truncatula GN=MTR_2g029960 PE=4 SV=1</t>
  </si>
  <si>
    <t>Ca_21540_v1.0_kabuli</t>
  </si>
  <si>
    <t>Ca_12422_v1.0_kabuli</t>
  </si>
  <si>
    <t>Peroxidase OS=Medicago truncatula GN=MTR_5g083860 PE=3 SV=1</t>
  </si>
  <si>
    <t>Ca_17819_v1.0_kabuli</t>
  </si>
  <si>
    <t>Tyrosine specific protein phosphatase family protein OS=Medicago truncatula GN=MTR_5g085300 PE=4 SV=1</t>
  </si>
  <si>
    <t>Ca_00998_v1.0_kabuli</t>
  </si>
  <si>
    <t>Beta-xylosidase OS=Medicago truncatula GN=MTR_7g109390 PE=4 SV=1</t>
  </si>
  <si>
    <t>Ca_08150_v1.0_kabuli</t>
  </si>
  <si>
    <t>Uncharacterized protein OS=Brassica rapa subsp. pekinensis GN=Bra001376 PE=4 SV=1</t>
  </si>
  <si>
    <t>Ca_21008_v1.0_kabuli</t>
  </si>
  <si>
    <t>Cytochrome P450 OS=Medicago truncatula GN=MTR_8g088470 PE=4 SV=1</t>
  </si>
  <si>
    <t>Ca_04364_v1.0_kabuli</t>
  </si>
  <si>
    <t>Cell division protein kinase OS=Medicago truncatula GN=MTR_1g098300 PE=4 SV=1</t>
  </si>
  <si>
    <t>Ca_08442_v1.0_kabuli</t>
  </si>
  <si>
    <t>Ca_14818_v1.0_kabuli</t>
  </si>
  <si>
    <t>Ca_01450_v1.0_kabuli</t>
  </si>
  <si>
    <t>Multiple RNA-binding domain-containing protein OS=Medicago truncatula GN=MTR_3g099590 PE=4 SV=1</t>
  </si>
  <si>
    <t>Ca_04793_v1.0_kabuli</t>
  </si>
  <si>
    <t>Predicted protein OS=Populus trichocarpa GN=POPTRDRAFT_759644 PE=2 SV=1</t>
  </si>
  <si>
    <t>Ca_15581_v1.0_kabuli</t>
  </si>
  <si>
    <t>Neutral ceramidase OS=Medicago truncatula GN=MTR_3g061720 PE=4 SV=1</t>
  </si>
  <si>
    <t>Ca_24493_v1.0_kabuli</t>
  </si>
  <si>
    <t>Translation elongation factor 1 alpha (Fragment) OS=Nicotiana benthamiana PE=2 SV=1</t>
  </si>
  <si>
    <t>Ca_06550_v1.0_kabuli</t>
  </si>
  <si>
    <t>Ca_13662_v1.0_kabuli</t>
  </si>
  <si>
    <t>Ca_17740_v1.0_kabuli</t>
  </si>
  <si>
    <t>Verticillium wilt disease resistance protein OS=Medicago truncatula GN=MTR_4g017350 PE=4 SV=1</t>
  </si>
  <si>
    <t>Ca_03084_v1.0_kabuli</t>
  </si>
  <si>
    <t>Putative uncharacterized protein OS=Medicago truncatula GN=MTR_4g124080 PE=4 SV=1</t>
  </si>
  <si>
    <t>Ca_10069_v1.0_kabuli</t>
  </si>
  <si>
    <t>Ca_16188_v1.0_kabuli</t>
  </si>
  <si>
    <t>Predicted protein OS=Populus trichocarpa GN=POPTRDRAFT_737523 PE=3 SV=1</t>
  </si>
  <si>
    <t>Ca_01966_v1.0_kabuli</t>
  </si>
  <si>
    <t>DnaJ-like protein OS=Medicago truncatula GN=MTR_5g022180 PE=2 SV=1</t>
  </si>
  <si>
    <t>Ca_25804_v1.0_kabuli</t>
  </si>
  <si>
    <t>Ca_23980_v1.0_kabuli</t>
  </si>
  <si>
    <t>Ca_00589_v1.0_kabuli</t>
  </si>
  <si>
    <t>Proteinase inhibitor I4, serpin OS=Medicago truncatula GN=MTR_2g021690 PE=4 SV=1</t>
  </si>
  <si>
    <t>Ca_21541_v1.0_kabuli</t>
  </si>
  <si>
    <t>Ca_12423_v1.0_kabuli</t>
  </si>
  <si>
    <t>Ca_17820_v1.0_kabuli</t>
  </si>
  <si>
    <t>E3 ubiquitin-protein ligase COP1 OS=Medicago truncatula GN=MTR_5g085250 PE=4 SV=1</t>
  </si>
  <si>
    <t>Ca_00999_v1.0_kabuli</t>
  </si>
  <si>
    <t>Putative uncharacterized protein OS=Medicago truncatula GN=MTR_7g109420 PE=4 SV=1</t>
  </si>
  <si>
    <t>Ca_08151_v1.0_kabuli</t>
  </si>
  <si>
    <t>Putative uncharacterized protein OS=Oryza sativa subsp. indica GN=OsI_27394 PE=2 SV=1</t>
  </si>
  <si>
    <t>Ca_21009_v1.0_kabuli</t>
  </si>
  <si>
    <t>Ca_04365_v1.0_kabuli</t>
  </si>
  <si>
    <t>Peroxidase (Precursor) OS=Phaseolus angularis PE=1 SV=1</t>
  </si>
  <si>
    <t>Ca_08443_v1.0_kabuli</t>
  </si>
  <si>
    <t>Protein CHUP1 OS=Medicago truncatula GN=MTR_1g093850 PE=4 SV=1</t>
  </si>
  <si>
    <t>Ca_14819_v1.0_kabuli</t>
  </si>
  <si>
    <t>9/13 hydroperoxide lyase OS=Medicago truncatula GN=hpl2 PE=2 SV=1</t>
  </si>
  <si>
    <t>Ca_04794_v1.0_kabuli</t>
  </si>
  <si>
    <t>Predicted protein OS=Populus trichocarpa GN=POPTRDRAFT_767462 PE=4 SV=1</t>
  </si>
  <si>
    <t>Ca_15582_v1.0_kabuli</t>
  </si>
  <si>
    <t>Ca_24494_v1.0_kabuli</t>
  </si>
  <si>
    <t>Ca_06551_v1.0_kabuli</t>
  </si>
  <si>
    <t>Ser/Thr-rich protein T10 in DGCR region OS=Medicago truncatula GN=MTR_4g083440 PE=4 SV=1</t>
  </si>
  <si>
    <t>Ca_13663_v1.0_kabuli</t>
  </si>
  <si>
    <t>Ca_17741_v1.0_kabuli</t>
  </si>
  <si>
    <t>Ca_03085_v1.0_kabuli</t>
  </si>
  <si>
    <t>SWI/SNF-related matrix-associated actin-dependent regulator of chromatin subfamily A-like protein OS=Medicago truncatula GN=MTR_4g124090 PE=4 SV=1</t>
  </si>
  <si>
    <t>Ca_10070_v1.0_kabuli</t>
  </si>
  <si>
    <t>Ribosomal protein L34 OS=Cicer arietinum GN=Lin1 PE=2 SV=1</t>
  </si>
  <si>
    <t>Ca_16189_v1.0_kabuli</t>
  </si>
  <si>
    <t>Putative uncharacterized protein OS=Medicago truncatula GN=MTR_8g023130 PE=4 SV=1</t>
  </si>
  <si>
    <t>Ca_01967_v1.0_kabuli</t>
  </si>
  <si>
    <t>Xanthine/uracil/vitamin C permease OS=Medicago truncatula GN=MTR_5g022110 PE=4 SV=1</t>
  </si>
  <si>
    <t>Ca_15029_v1.0_kabuli</t>
  </si>
  <si>
    <t>Transcription factor CPC OS=Medicago truncatula GN=MTR_5g009460 PE=4 SV=1</t>
  </si>
  <si>
    <t>Ca_25805_v1.0_kabuli</t>
  </si>
  <si>
    <t>Gibberellin c20-oxidase OS=Pisum sativum PE=3 SV=1</t>
  </si>
  <si>
    <t>Ca_24120_v1.0_kabuli</t>
  </si>
  <si>
    <t>Putative uncharacterized protein OS=Medicago truncatula GN=MTR_5g059030 PE=4 SV=1</t>
  </si>
  <si>
    <t>Ca_23981_v1.0_kabuli</t>
  </si>
  <si>
    <t>Ca_27509_v1.0_kabuli</t>
  </si>
  <si>
    <t>Ca_00590_v1.0_kabuli</t>
  </si>
  <si>
    <t>Pentatricopeptide repeat-containing protein OS=Medicago truncatula GN=MTR_2g021710 PE=4 SV=1</t>
  </si>
  <si>
    <t>Ca_07992_v1.0_kabuli</t>
  </si>
  <si>
    <t>Putative uncharacterized protein OS=Medicago truncatula GN=MTR_2g030100 PE=4 SV=1</t>
  </si>
  <si>
    <t>Ca_21542_v1.0_kabuli</t>
  </si>
  <si>
    <t>Ca_12424_v1.0_kabuli</t>
  </si>
  <si>
    <t>Ca_17821_v1.0_kabuli</t>
  </si>
  <si>
    <t>Ca_01000_v1.0_kabuli</t>
  </si>
  <si>
    <t>E3 ubiquitin-protein ligase MARCH3 OS=Medicago truncatula GN=MTR_7g109460 PE=4 SV=1</t>
  </si>
  <si>
    <t>Ca_08152_v1.0_kabuli</t>
  </si>
  <si>
    <t>Alpha-L-arabinofuranosidase OS=Medicago truncatula GN=MTR_7g087890 PE=4 SV=1</t>
  </si>
  <si>
    <t>Ca_21010_v1.0_kabuli</t>
  </si>
  <si>
    <t>Transcription initiation factor TFIID subunit OS=Medicago truncatula GN=MTR_7g024860 PE=4 SV=1</t>
  </si>
  <si>
    <t>Ca_04366_v1.0_kabuli</t>
  </si>
  <si>
    <t>Serine/threonine protein kinase-like protein OS=Medicago truncatula GN=MTR_1g098360 PE=4 SV=1</t>
  </si>
  <si>
    <t>Ca_08444_v1.0_kabuli</t>
  </si>
  <si>
    <t>LSM14-like protein OS=Medicago truncatula GN=MTR_1g093860 PE=4 SV=1</t>
  </si>
  <si>
    <t>Ca_14820_v1.0_kabuli</t>
  </si>
  <si>
    <t>Ca_01452_v1.0_kabuli</t>
  </si>
  <si>
    <t>SKIP interacting protein OS=Medicago truncatula GN=MTR_3g099600 PE=4 SV=1</t>
  </si>
  <si>
    <t>Ca_04795_v1.0_kabuli</t>
  </si>
  <si>
    <t>Mannitol transporter OS=Medicago truncatula GN=MTR_3g116240 PE=3 SV=1</t>
  </si>
  <si>
    <t>Ca_15583_v1.0_kabuli</t>
  </si>
  <si>
    <t>Proliferating cell nuclear antigen OS=Glycine max PE=3 SV=1</t>
  </si>
  <si>
    <t>Ca_24495_v1.0_kabuli</t>
  </si>
  <si>
    <t>Ca_06552_v1.0_kabuli</t>
  </si>
  <si>
    <t>B3 domain-containing protein OS=Medicago truncatula GN=MTR_4g083390 PE=4 SV=1</t>
  </si>
  <si>
    <t>Ca_13664_v1.0_kabuli</t>
  </si>
  <si>
    <t>Ca_17742_v1.0_kabuli</t>
  </si>
  <si>
    <t>Ca_03086_v1.0_kabuli</t>
  </si>
  <si>
    <t>Putative uncharacterized protein OS=Medicago truncatula GN=MTR_4g124100 PE=4 SV=1</t>
  </si>
  <si>
    <t>Ca_10071_v1.0_kabuli</t>
  </si>
  <si>
    <t>Ca_16190_v1.0_kabuli</t>
  </si>
  <si>
    <t>Alanine aminotransferase OS=Medicago truncatula GN=MTR_8g023140 PE=4 SV=1</t>
  </si>
  <si>
    <t>Ca_01968_v1.0_kabuli</t>
  </si>
  <si>
    <t>Calcium-dependent protein kinase OS=Medicago truncatula GN=CDPK1 PE=2 SV=1</t>
  </si>
  <si>
    <t>Ca_15030_v1.0_kabuli</t>
  </si>
  <si>
    <t>Putative uncharacterized protein OS=Medicago truncatula GN=MTR_5g009420 PE=4 SV=1</t>
  </si>
  <si>
    <t>Ca_23982_v1.0_kabuli</t>
  </si>
  <si>
    <t>Ca_26682_v1.0_kabuli</t>
  </si>
  <si>
    <t>Ca_00591_v1.0_kabuli</t>
  </si>
  <si>
    <t>Putative uncharacterized protein OS=Medicago truncatula GN=MtrDRAFT_AC149207g36v2 PE=4 SV=1</t>
  </si>
  <si>
    <t>Ca_21543_v1.0_kabuli</t>
  </si>
  <si>
    <t>Putative uncharacterized protein OS=Medicago truncatula GN=MTR_010s0020 PE=4 SV=1</t>
  </si>
  <si>
    <t>Ca_12425_v1.0_kabuli</t>
  </si>
  <si>
    <t>Transcription factor bHLH93 OS=Medicago truncatula GN=MTR_5g083810 PE=2 SV=1</t>
  </si>
  <si>
    <t>Ca_17822_v1.0_kabuli</t>
  </si>
  <si>
    <t>Arogenate/prephenate dehydratase OS=Populus trichocarpa GN=PDTp PE=4 SV=1</t>
  </si>
  <si>
    <t>Ca_01001_v1.0_kabuli</t>
  </si>
  <si>
    <t>DNA mismatch repair protein Msh6-1 OS=Medicago truncatula GN=MTR_7g109470 PE=3 SV=1</t>
  </si>
  <si>
    <t>Ca_08153_v1.0_kabuli</t>
  </si>
  <si>
    <t>Calmodulin OS=Medicago truncatula GN=MTR_7g087610 PE=4 SV=1</t>
  </si>
  <si>
    <t>Ca_21011_v1.0_kabuli</t>
  </si>
  <si>
    <t>Putative uncharacterized protein OS=Medicago truncatula GN=MTR_7g024730 PE=3 SV=1</t>
  </si>
  <si>
    <t>Ca_04367_v1.0_kabuli</t>
  </si>
  <si>
    <t>ASH1-like protein OS=Phaseolus vulgaris PE=2 SV=1</t>
  </si>
  <si>
    <t>Ca_08445_v1.0_kabuli</t>
  </si>
  <si>
    <t>Piriformospora indica-insensitive protein OS=Medicago truncatula GN=MTR_1g093900 PE=4 SV=1</t>
  </si>
  <si>
    <t>Ca_14821_v1.0_kabuli</t>
  </si>
  <si>
    <t>Ca_01453_v1.0_kabuli</t>
  </si>
  <si>
    <t>Basic helix loop helix 1 OS=Medicago truncatula GN=bHLH1 PE=2 SV=1</t>
  </si>
  <si>
    <t>Ca_04796_v1.0_kabuli</t>
  </si>
  <si>
    <t>Ca_15584_v1.0_kabuli</t>
  </si>
  <si>
    <t>Ca_24754_v1.0_kabuli</t>
  </si>
  <si>
    <t>Ca_06553_v1.0_kabuli</t>
  </si>
  <si>
    <t>DNA-damage-repair/toleration protein DRT111 OS=Medicago truncatula GN=MTR_4g083380 PE=4 SV=1</t>
  </si>
  <si>
    <t>Ca_13665_v1.0_kabuli</t>
  </si>
  <si>
    <t>Serine/threonine protein kinase atr OS=Medicago truncatula GN=MTR_4g068580 PE=4 SV=1</t>
  </si>
  <si>
    <t>Ca_17743_v1.0_kabuli</t>
  </si>
  <si>
    <t>Ca_03087_v1.0_kabuli</t>
  </si>
  <si>
    <t>Glutathione S-transferase OS=Medicago truncatula GN=MTR_4g124130 PE=4 SV=1</t>
  </si>
  <si>
    <t>Ca_10072_v1.0_kabuli</t>
  </si>
  <si>
    <t>Cell wall invertase II; beta-furanofructosidase OS=Vicia faba var. minor GN=VFCWINV2 PE=2 SV=1</t>
  </si>
  <si>
    <t>Ca_16191_v1.0_kabuli</t>
  </si>
  <si>
    <t>Pectinesterase OS=Medicago truncatula GN=MTR_8g023150 PE=3 SV=1</t>
  </si>
  <si>
    <t>Ca_01969_v1.0_kabuli</t>
  </si>
  <si>
    <t>Flavonone-3-hydroxylase OS=Medicago sativa GN=F3H2 PE=3 SV=1</t>
  </si>
  <si>
    <t>Ca_15031_v1.0_kabuli</t>
  </si>
  <si>
    <t>Ethylene-responsive transcription factor ERF061 OS=Medicago truncatula GN=MTR_5g009410 PE=4 SV=1</t>
  </si>
  <si>
    <t>Ca_26683_v1.0_kabuli</t>
  </si>
  <si>
    <t>Ca_21869_v1.0_kabuli</t>
  </si>
  <si>
    <t>Ca_00592_v1.0_kabuli</t>
  </si>
  <si>
    <t>Ca_07994_v1.0_kabuli</t>
  </si>
  <si>
    <t>Ca_21544_v1.0_kabuli</t>
  </si>
  <si>
    <t>Ca_12426_v1.0_kabuli</t>
  </si>
  <si>
    <t>WD repeat-containing protein OS=Medicago truncatula GN=MTR_4g120900 PE=4 SV=1</t>
  </si>
  <si>
    <t>Ca_17823_v1.0_kabuli</t>
  </si>
  <si>
    <t>Zinc finger CCCH domain-containing protein OS=Medicago truncatula GN=MTR_5g085200 PE=4 SV=1</t>
  </si>
  <si>
    <t>Ca_01002_v1.0_kabuli</t>
  </si>
  <si>
    <t>Mini-chromosome maintenance 7 OS=Pisum sativum GN=MCM7 PE=2 SV=1</t>
  </si>
  <si>
    <t>Ca_08154_v1.0_kabuli</t>
  </si>
  <si>
    <t>Ubiquitin carrier protein OS=Medicago truncatula GN=MTR_7g087590 PE=3 SV=1</t>
  </si>
  <si>
    <t>Ca_04368_v1.0_kabuli</t>
  </si>
  <si>
    <t>Palmitoyltransferase SWF1 OS=Medicago truncatula GN=MTR_1g098390 PE=4 SV=1</t>
  </si>
  <si>
    <t>Ca_08446_v1.0_kabuli</t>
  </si>
  <si>
    <t>Ca_14822_v1.0_kabuli</t>
  </si>
  <si>
    <t>Ca_01454_v1.0_kabuli</t>
  </si>
  <si>
    <t>RING-H2 finger protein ATL1N OS=Medicago truncatula GN=MTR_3g099650 PE=2 SV=1</t>
  </si>
  <si>
    <t>Ca_04797_v1.0_kabuli</t>
  </si>
  <si>
    <t>Ca_15585_v1.0_kabuli</t>
  </si>
  <si>
    <t>Ca_24755_v1.0_kabuli</t>
  </si>
  <si>
    <t>Ca_06554_v1.0_kabuli</t>
  </si>
  <si>
    <t>Ca_13666_v1.0_kabuli</t>
  </si>
  <si>
    <t>Ca_03088_v1.0_kabuli</t>
  </si>
  <si>
    <t>Putative uncharacterized protein OS=Medicago truncatula GN=MTR_4g124160 PE=4 SV=1</t>
  </si>
  <si>
    <t>Ca_10073_v1.0_kabuli</t>
  </si>
  <si>
    <t>F-box/LRR-repeat protein OS=Medicago truncatula GN=MTR_8g017280 PE=4 SV=1</t>
  </si>
  <si>
    <t>Ca_16192_v1.0_kabuli</t>
  </si>
  <si>
    <t>Pectinesterase OS=Cicer arietinum GN=pme1 PE=1 SV=2</t>
  </si>
  <si>
    <t>Ca_01970_v1.0_kabuli</t>
  </si>
  <si>
    <t>Putative uncharacterized protein OS=Medicago truncatula GN=MTR_5g022010 PE=4 SV=1</t>
  </si>
  <si>
    <t>Ca_15032_v1.0_kabuli</t>
  </si>
  <si>
    <t>Protein phosphatase 2C OS=Medicago truncatula GN=MTR_5g009370 PE=3 SV=1</t>
  </si>
  <si>
    <t>Ca_24123_v1.0_kabuli</t>
  </si>
  <si>
    <t>AP2 domain-containing transcription factor OS=Medicago truncatula GN=MTR_5g053920 PE=4 SV=1</t>
  </si>
  <si>
    <t>Ca_23984_v1.0_kabuli</t>
  </si>
  <si>
    <t>Ca_00593_v1.0_kabuli</t>
  </si>
  <si>
    <t>Ca_07995_v1.0_kabuli</t>
  </si>
  <si>
    <t>Nuclear transcription factor Y subunit A-7 OS=Medicago truncatula GN=NF-YA6 PE=2 SV=1</t>
  </si>
  <si>
    <t>Ca_21545_v1.0_kabuli</t>
  </si>
  <si>
    <t>Ca_12427_v1.0_kabuli</t>
  </si>
  <si>
    <t>Glioma tumor suppressor candidate region gene 2 protein OS=Medicago truncatula GN=MTR_5g083780 PE=4 SV=1</t>
  </si>
  <si>
    <t>Ca_17824_v1.0_kabuli</t>
  </si>
  <si>
    <t>ERF transcription factor 5 OS=Glycine max GN=ERF5 PE=2 SV=1</t>
  </si>
  <si>
    <t>Ca_01003_v1.0_kabuli</t>
  </si>
  <si>
    <t>Ca_08155_v1.0_kabuli</t>
  </si>
  <si>
    <t>Dihydrofolate reductase OS=Medicago truncatula GN=MTR_7g087570 PE=4 SV=1</t>
  </si>
  <si>
    <t>Ca_21013_v1.0_kabuli</t>
  </si>
  <si>
    <t>Ca_04369_v1.0_kabuli</t>
  </si>
  <si>
    <t>Uncharacterized protein OS=Medicago truncatula GN=MTR_1g098410 PE=2 SV=1</t>
  </si>
  <si>
    <t>Ca_08447_v1.0_kabuli</t>
  </si>
  <si>
    <t>ABC transporter G family member OS=Medicago truncatula GN=MTR_1g093990 PE=3 SV=1</t>
  </si>
  <si>
    <t>Ca_01455_v1.0_kabuli</t>
  </si>
  <si>
    <t>Uncharacterized protein OS=Medicago truncatula GN=MTR_3g099670 PE=2 SV=1</t>
  </si>
  <si>
    <t>Ca_04798_v1.0_kabuli</t>
  </si>
  <si>
    <t>Putative uncharacterized protein OS=Vitis vinifera GN=VIT_18s0122g00590 PE=4 SV=1</t>
  </si>
  <si>
    <t>Ca_15586_v1.0_kabuli</t>
  </si>
  <si>
    <t>Ca_24756_v1.0_kabuli</t>
  </si>
  <si>
    <t>Putative uncharacterized protein OS=Medicago truncatula GN=MTR_6g060430 PE=4 SV=1</t>
  </si>
  <si>
    <t>Ca_06555_v1.0_kabuli</t>
  </si>
  <si>
    <t>Glucosidase ii beta subunit OS=Medicago truncatula GN=MTR_4g083360 PE=4 SV=1</t>
  </si>
  <si>
    <t>Ca_13667_v1.0_kabuli</t>
  </si>
  <si>
    <t>Ca_03089_v1.0_kabuli</t>
  </si>
  <si>
    <t>Putative deoxycytidylate deaminase (Putative cytidine deaminase) (Fragment) OS=Cicer arietinum PE=2 SV=1</t>
  </si>
  <si>
    <t>Ca_10074_v1.0_kabuli</t>
  </si>
  <si>
    <t>Hydrolase-like protein OS=Medicago truncatula GN=MTR_8g017270 PE=4 SV=1</t>
  </si>
  <si>
    <t>Ca_16193_v1.0_kabuli</t>
  </si>
  <si>
    <t>Exocyst complex component OS=Medicago truncatula GN=MTR_8g023330 PE=4 SV=1</t>
  </si>
  <si>
    <t>Ca_01971_v1.0_kabuli</t>
  </si>
  <si>
    <t>Ca_15033_v1.0_kabuli</t>
  </si>
  <si>
    <t>Annotation was added to scaffolds in November 2011 Long-chain-fatty-acid-CoA ligase OS=Medicago truncatula GN=MTR_5g009350 PE=4 SV=1</t>
  </si>
  <si>
    <t>Ca_24790_v1.0_kabuli</t>
  </si>
  <si>
    <t>NBS-containing resistance-like protein OS=Medicago truncatula GN=MTR_4g023260 PE=4 SV=1</t>
  </si>
  <si>
    <t>Ca_24124_v1.0_kabuli</t>
  </si>
  <si>
    <t>Ca_23985_v1.0_kabuli</t>
  </si>
  <si>
    <t>Putative uncharacterized protein OS=Medicago truncatula GN=MTR_3g023510 PE=4 SV=1</t>
  </si>
  <si>
    <t>Ca_21871_v1.0_kabuli</t>
  </si>
  <si>
    <t>Ca_00594_v1.0_kabuli</t>
  </si>
  <si>
    <t>Ca_07996_v1.0_kabuli</t>
  </si>
  <si>
    <t>Ferredoxin--NADP reductase OS=Medicago truncatula GN=MTR_2g030200 PE=2 SV=1</t>
  </si>
  <si>
    <t>Ca_21546_v1.0_kabuli</t>
  </si>
  <si>
    <t>Ca_12428_v1.0_kabuli</t>
  </si>
  <si>
    <t>Sodium-coupled neutral amino acid transporter OS=Medicago truncatula GN=MTR_5g083770 PE=4 SV=1</t>
  </si>
  <si>
    <t>Ca_17825_v1.0_kabuli</t>
  </si>
  <si>
    <t>E3 ubiquitin-protein ligase BRE1-like protein OS=Medicago truncatula GN=MTR_087s0035 PE=4 SV=1</t>
  </si>
  <si>
    <t>Ca_01004_v1.0_kabuli</t>
  </si>
  <si>
    <t>BZIP transcription factor bZIP41 OS=Glycine max GN=bZIP41 PE=2 SV=1</t>
  </si>
  <si>
    <t>Ca_08156_v1.0_kabuli</t>
  </si>
  <si>
    <t>COP9 signalosome complex subunit OS=Medicago truncatula GN=MTR_7g087530 PE=4 SV=1</t>
  </si>
  <si>
    <t>Ca_21014_v1.0_kabuli</t>
  </si>
  <si>
    <t>Ca_04370_v1.0_kabuli</t>
  </si>
  <si>
    <t>Ethylene-responsive transcription factor ERF110 OS=Medicago truncatula GN=MTR_1g098460 PE=4 SV=1</t>
  </si>
  <si>
    <t>Ca_08448_v1.0_kabuli</t>
  </si>
  <si>
    <t>Ca_14824_v1.0_kabuli</t>
  </si>
  <si>
    <t>Ca_01456_v1.0_kabuli</t>
  </si>
  <si>
    <t>Ripening regulated protein DDTFR18 OS=Medicago truncatula GN=MTR_3g099700 PE=4 SV=1</t>
  </si>
  <si>
    <t>Ca_04799_v1.0_kabuli</t>
  </si>
  <si>
    <t>Ca_15587_v1.0_kabuli</t>
  </si>
  <si>
    <t>Ca_24757_v1.0_kabuli</t>
  </si>
  <si>
    <t>Ca_06556_v1.0_kabuli</t>
  </si>
  <si>
    <t>Pyruvate kinase OS=Medicago truncatula GN=MTR_7g100760 PE=3 SV=1</t>
  </si>
  <si>
    <t>Ca_13668_v1.0_kabuli</t>
  </si>
  <si>
    <t>Transmembrane protein 45B OS=Medicago truncatula GN=MTR_4g068340 PE=4 SV=1</t>
  </si>
  <si>
    <t>Ca_17746_v1.0_kabuli</t>
  </si>
  <si>
    <t>Ca_03090_v1.0_kabuli</t>
  </si>
  <si>
    <t>Putative uncharacterized protein OS=Medicago truncatula GN=MTR_4g124220 PE=4 SV=1</t>
  </si>
  <si>
    <t>Ca_10075_v1.0_kabuli</t>
  </si>
  <si>
    <t>Zinc finger protein OS=Medicago truncatula GN=MTR_8g017210 PE=4 SV=1</t>
  </si>
  <si>
    <t>Ca_16194_v1.0_kabuli</t>
  </si>
  <si>
    <t>Ubiquitin carrier protein E2 OS=Medicago truncatula GN=MTR_8g023380 PE=2 SV=1</t>
  </si>
  <si>
    <t>Ca_01972_v1.0_kabuli</t>
  </si>
  <si>
    <t>Putative uncharacterized protein OS=Medicago truncatula GN=MTR_5g021990 PE=4 SV=1</t>
  </si>
  <si>
    <t>Ca_15034_v1.0_kabuli</t>
  </si>
  <si>
    <t>Putative uncharacterized protein OS=Medicago truncatula GN=MTR_5g009260 PE=4 SV=1</t>
  </si>
  <si>
    <t>Ca_23986_v1.0_kabuli</t>
  </si>
  <si>
    <t>Ca_26686_v1.0_kabuli</t>
  </si>
  <si>
    <t>Ca_21872_v1.0_kabuli</t>
  </si>
  <si>
    <t>Ca_00595_v1.0_kabuli</t>
  </si>
  <si>
    <t>Ca_07997_v1.0_kabuli</t>
  </si>
  <si>
    <t>Putative uncharacterized protein OS=Medicago truncatula GN=MTR_2g030220 PE=4 SV=1</t>
  </si>
  <si>
    <t>Ca_21547_v1.0_kabuli</t>
  </si>
  <si>
    <t>Ca_12429_v1.0_kabuli</t>
  </si>
  <si>
    <t>Ca_17826_v1.0_kabuli</t>
  </si>
  <si>
    <t>Ca_01005_v1.0_kabuli</t>
  </si>
  <si>
    <t>CP12 (Precursor) OS=Pisum sativum PE=2 SV=1</t>
  </si>
  <si>
    <t>Ca_08157_v1.0_kabuli</t>
  </si>
  <si>
    <t>Flavonoid 3&amp;apos;-monooxygenase OS=Medicago truncatula GN=MTR_7g087520 PE=3 SV=1</t>
  </si>
  <si>
    <t>Ca_21015_v1.0_kabuli</t>
  </si>
  <si>
    <t>Ca_04371_v1.0_kabuli</t>
  </si>
  <si>
    <t>Putative uncharacterized protein OS=Medicago truncatula GN=MTR_1g098510 PE=4 SV=1</t>
  </si>
  <si>
    <t>Ca_14825_v1.0_kabuli</t>
  </si>
  <si>
    <t>Ca_01457_v1.0_kabuli</t>
  </si>
  <si>
    <t>Protein TRANSPARENT TESTA OS=Medicago truncatula GN=MTR_3g099720 PE=4 SV=1</t>
  </si>
  <si>
    <t>Ca_04800_v1.0_kabuli</t>
  </si>
  <si>
    <t>Ca_15588_v1.0_kabuli</t>
  </si>
  <si>
    <t>Uncharacterized protein OS=Prunus persica GN=PRUPE_ppa000285mg PE=4 SV=1</t>
  </si>
  <si>
    <t>Ca_24758_v1.0_kabuli</t>
  </si>
  <si>
    <t>Ca_06557_v1.0_kabuli</t>
  </si>
  <si>
    <t>Ca_13669_v1.0_kabuli</t>
  </si>
  <si>
    <t>Ca_17747_v1.0_kabuli</t>
  </si>
  <si>
    <t>Ca_03091_v1.0_kabuli</t>
  </si>
  <si>
    <t>Ca_16195_v1.0_kabuli</t>
  </si>
  <si>
    <t>Putative uncharacterized protein OS=Medicago truncatula GN=MTR_8g023390 PE=4 SV=1</t>
  </si>
  <si>
    <t>Ca_01973_v1.0_kabuli</t>
  </si>
  <si>
    <t>Ca_15035_v1.0_kabuli</t>
  </si>
  <si>
    <t>PHD finger-related protein OS=Medicago truncatula GN=MTR_5g009240 PE=4 SV=1</t>
  </si>
  <si>
    <t>Ca_24792_v1.0_kabuli</t>
  </si>
  <si>
    <t>NBS-containing resistance-like protein OS=Medicago truncatula GN=MTR_4g023060 PE=4 SV=1</t>
  </si>
  <si>
    <t>Ca_24126_v1.0_kabuli</t>
  </si>
  <si>
    <t>Methionine aminopeptidase OS=Medicago truncatula GN=MTR_5g053940 PE=3 SV=1</t>
  </si>
  <si>
    <t>Ca_28179_v1.0_kabuli</t>
  </si>
  <si>
    <t>Ca_21873_v1.0_kabuli</t>
  </si>
  <si>
    <t>Ca_00596_v1.0_kabuli</t>
  </si>
  <si>
    <t>Ca_07998_v1.0_kabuli</t>
  </si>
  <si>
    <t>Ca_21548_v1.0_kabuli</t>
  </si>
  <si>
    <t>Hexose transporter OS=Medicago truncatula GN=MTR_5g094760 PE=3 SV=1</t>
  </si>
  <si>
    <t>Ca_12430_v1.0_kabuli</t>
  </si>
  <si>
    <t>Amino acid transporter OS=Medicago truncatula GN=MTR_5g083760 PE=4 SV=1</t>
  </si>
  <si>
    <t>Ca_17827_v1.0_kabuli</t>
  </si>
  <si>
    <t>Ca_01006_v1.0_kabuli</t>
  </si>
  <si>
    <t>Acylamino-acid-releasing enzyme OS=Medicago truncatula GN=MTR_7g109530 PE=4 SV=1</t>
  </si>
  <si>
    <t>Ca_08158_v1.0_kabuli</t>
  </si>
  <si>
    <t>Putative uncharacterized protein OS=Medicago truncatula GN=MTR_7g087510 PE=4 SV=1</t>
  </si>
  <si>
    <t>Ca_04372_v1.0_kabuli</t>
  </si>
  <si>
    <t>Polypyrimidine tract-binding protein-like protein OS=Medicago truncatula GN=MTR_1g098530 PE=2 SV=1</t>
  </si>
  <si>
    <t>Ca_08450_v1.0_kabuli</t>
  </si>
  <si>
    <t>Ca_14826_v1.0_kabuli</t>
  </si>
  <si>
    <t>Ca_04801_v1.0_kabuli</t>
  </si>
  <si>
    <t>SWI/SNF complex subunit SMARCC2 OS=Medicago truncatula GN=MTR_3g116120 PE=4 SV=1</t>
  </si>
  <si>
    <t>Ca_15589_v1.0_kabuli</t>
  </si>
  <si>
    <t>Ca_24759_v1.0_kabuli</t>
  </si>
  <si>
    <t>Peptidyl-prolyl cis-trans isomerase OS=Vitis vinifera GN=VIT_15s0048g01780 PE=3 SV=1</t>
  </si>
  <si>
    <t>Ca_06558_v1.0_kabuli</t>
  </si>
  <si>
    <t>Putative uncharacterized protein OS=Medicago truncatula GN=MTR_4g083300 PE=4 SV=1</t>
  </si>
  <si>
    <t>Ca_13670_v1.0_kabuli</t>
  </si>
  <si>
    <t>Ca_17748_v1.0_kabuli</t>
  </si>
  <si>
    <t>Putative uncharacterized protein Sb04g004520 OS=Sorghum bicolor GN=Sb04g004520 PE=3 SV=1</t>
  </si>
  <si>
    <t>Ca_03092_v1.0_kabuli</t>
  </si>
  <si>
    <t>SNF5 OS=Pisum sativum GN=SNF5 PE=2 SV=1</t>
  </si>
  <si>
    <t>Ca_10077_v1.0_kabuli</t>
  </si>
  <si>
    <t>LOB domain-containing protein OS=Medicago truncatula GN=MTR_8g017090 PE=4 SV=1</t>
  </si>
  <si>
    <t>Ca_16196_v1.0_kabuli</t>
  </si>
  <si>
    <t>RING-H2 finger protein ATL3C OS=Medicago truncatula GN=MTR_8g023400 PE=4 SV=1</t>
  </si>
  <si>
    <t>Ca_01974_v1.0_kabuli</t>
  </si>
  <si>
    <t>WUSCHEL OS=Medicago truncatula GN=WUS PE=2 SV=1</t>
  </si>
  <si>
    <t>Ca_15036_v1.0_kabuli</t>
  </si>
  <si>
    <t>RING-H2 zinc finger protein-like protein OS=Medicago truncatula GN=MTR_5g009210 PE=4 SV=1</t>
  </si>
  <si>
    <t>Ca_24127_v1.0_kabuli</t>
  </si>
  <si>
    <t>Ca_27716_v1.0_kabuli</t>
  </si>
  <si>
    <t>Ca_00597_v1.0_kabuli</t>
  </si>
  <si>
    <t>Ca_07999_v1.0_kabuli</t>
  </si>
  <si>
    <t>2-succinylbenzoate-CoA ligase OS=Medicago truncatula GN=MTR_2g030240 PE=4 SV=1</t>
  </si>
  <si>
    <t>Ca_21549_v1.0_kabuli</t>
  </si>
  <si>
    <t>Uncharacterized protein OS=Prunus persica GN=PRUPE_ppa009094mg PE=4 SV=1</t>
  </si>
  <si>
    <t>Ca_12431_v1.0_kabuli</t>
  </si>
  <si>
    <t>Alpha-soluble NSF attachment protein OS=Medicago truncatula GN=MTR_5g083750 PE=4 SV=1</t>
  </si>
  <si>
    <t>Ca_17828_v1.0_kabuli</t>
  </si>
  <si>
    <t>Ca_01007_v1.0_kabuli</t>
  </si>
  <si>
    <t>Putative uncharacterized protein OS=Medicago truncatula GN=MTR_7g109550 PE=4 SV=1</t>
  </si>
  <si>
    <t>Ca_08159_v1.0_kabuli</t>
  </si>
  <si>
    <t>CRAL-TRIO domain-containing protein OS=Medicago truncatula GN=MTR_7g087500 PE=4 SV=1</t>
  </si>
  <si>
    <t>Ca_21017_v1.0_kabuli</t>
  </si>
  <si>
    <t>Ca_04373_v1.0_kabuli</t>
  </si>
  <si>
    <t>L3 Ribosomal protein OS=Medicago truncatula GN=MTR_1g098540 PE=3 SV=1</t>
  </si>
  <si>
    <t>Ca_08451_v1.0_kabuli</t>
  </si>
  <si>
    <t>Ca_14827_v1.0_kabuli</t>
  </si>
  <si>
    <t>Predicted protein (Fragment) OS=Populus trichocarpa GN=POPTRDRAFT_927189 PE=4 SV=1</t>
  </si>
  <si>
    <t>Ca_01459_v1.0_kabuli</t>
  </si>
  <si>
    <t>Purine permease OS=Medicago truncatula GN=MTR_3g099740 PE=4 SV=1</t>
  </si>
  <si>
    <t>Ca_04802_v1.0_kabuli</t>
  </si>
  <si>
    <t>PsbP domain-containing protein OS=Medicago truncatula GN=MTR_3g116110 PE=1 SV=1</t>
  </si>
  <si>
    <t>Ca_15590_v1.0_kabuli</t>
  </si>
  <si>
    <t>Pre-mRNA splicing factor OS=Medicago truncatula GN=MTR_8g011150 PE=4 SV=1</t>
  </si>
  <si>
    <t>Ca_24760_v1.0_kabuli</t>
  </si>
  <si>
    <t>Ca_06559_v1.0_kabuli</t>
  </si>
  <si>
    <t>Uncharacterized protein OS=Medicago truncatula GN=MTR_4g083250 PE=2 SV=1</t>
  </si>
  <si>
    <t>Ca_13671_v1.0_kabuli</t>
  </si>
  <si>
    <t>B3 domain-containing transcription factor VRN1 OS=Medicago truncatula GN=MTR_4g068320 PE=4 SV=1</t>
  </si>
  <si>
    <t>Ca_17749_v1.0_kabuli</t>
  </si>
  <si>
    <t>Ca_03093_v1.0_kabuli</t>
  </si>
  <si>
    <t>Ca_10078_v1.0_kabuli</t>
  </si>
  <si>
    <t>Chaperonin CPN60-like protein OS=Medicago truncatula GN=MTR_8g017080 PE=3 SV=1</t>
  </si>
  <si>
    <t>Ca_16197_v1.0_kabuli</t>
  </si>
  <si>
    <t>Glutamate receptor 2.7 OS=Medicago truncatula GN=MTR_5g059920 PE=4 SV=1</t>
  </si>
  <si>
    <t>Ca_01975_v1.0_kabuli</t>
  </si>
  <si>
    <t>Ca_15037_v1.0_kabuli</t>
  </si>
  <si>
    <t>UDP-glucose 4-epimerase OS=Medicago truncatula GN=MTR_5g009170 PE=3 SV=1</t>
  </si>
  <si>
    <t>Ca_24128_v1.0_kabuli</t>
  </si>
  <si>
    <t>Methionine aminopeptidase OS=Ricinus communis GN=RCOM_0705640 PE=3 SV=1</t>
  </si>
  <si>
    <t>Ca_27717_v1.0_kabuli</t>
  </si>
  <si>
    <t>Ca_21875_v1.0_kabuli</t>
  </si>
  <si>
    <t>Ca_00598_v1.0_kabuli</t>
  </si>
  <si>
    <t>Ca_08000_v1.0_kabuli</t>
  </si>
  <si>
    <t>WPP domain-associated protein OS=Medicago truncatula GN=MTR_2g030300 PE=4 SV=1</t>
  </si>
  <si>
    <t>Ca_21550_v1.0_kabuli</t>
  </si>
  <si>
    <t>Ethylene-responsive transcription factor ERF026 OS=Medicago truncatula GN=MTR_1g101550 PE=4 SV=1</t>
  </si>
  <si>
    <t>Ca_12432_v1.0_kabuli</t>
  </si>
  <si>
    <t>Putative uncharacterized protein OS=Medicago truncatula GN=MTR_5g083740 PE=4 SV=1</t>
  </si>
  <si>
    <t>Ca_17829_v1.0_kabuli</t>
  </si>
  <si>
    <t>Ca_01008_v1.0_kabuli</t>
  </si>
  <si>
    <t>Ca_08160_v1.0_kabuli</t>
  </si>
  <si>
    <t>Putative uncharacterized protein OS=Medicago truncatula GN=MTR_7g087490 PE=4 SV=1</t>
  </si>
  <si>
    <t>Ca_04374_v1.0_kabuli</t>
  </si>
  <si>
    <t>Putative uncharacterized protein OS=Medicago truncatula GN=MTR_1g098580 PE=4 SV=1</t>
  </si>
  <si>
    <t>Ca_08452_v1.0_kabuli</t>
  </si>
  <si>
    <t>Ca_14828_v1.0_kabuli</t>
  </si>
  <si>
    <t>Ca_01460_v1.0_kabuli</t>
  </si>
  <si>
    <t>Ca_04803_v1.0_kabuli</t>
  </si>
  <si>
    <t>Cysteine protease 14 OS=Trifolium repens PE=2 SV=1</t>
  </si>
  <si>
    <t>Ca_15591_v1.0_kabuli</t>
  </si>
  <si>
    <t>Ca_24761_v1.0_kabuli</t>
  </si>
  <si>
    <t>Ca_06560_v1.0_kabuli</t>
  </si>
  <si>
    <t>Ca_13672_v1.0_kabuli</t>
  </si>
  <si>
    <t>Ca_17750_v1.0_kabuli</t>
  </si>
  <si>
    <t>Ca_03094_v1.0_kabuli</t>
  </si>
  <si>
    <t>Pectin acetylesterase OS=Medicago truncatula GN=MTR_4g124320 PE=4 SV=1</t>
  </si>
  <si>
    <t>Ca_10079_v1.0_kabuli</t>
  </si>
  <si>
    <t>Beta-amyrin synthase OS=Glycyrrhiza uralensis PE=2 SV=1</t>
  </si>
  <si>
    <t>Ca_01976_v1.0_kabuli</t>
  </si>
  <si>
    <t>Putative uncharacterized protein OS=Medicago truncatula GN=MTR_5g021840 PE=4 SV=1</t>
  </si>
  <si>
    <t>Ca_15038_v1.0_kabuli</t>
  </si>
  <si>
    <t>Dynamin-related protein 1A OS=Medicago truncatula GN=MTR_5g009150 PE=3 SV=1</t>
  </si>
  <si>
    <t>Ca_24795_v1.0_kabuli</t>
  </si>
  <si>
    <t>Ca_24129_v1.0_kabuli</t>
  </si>
  <si>
    <t>Allene oxide cyclase (Precursor) OS=Medicago truncatula GN=aoc PE=1 SV=1</t>
  </si>
  <si>
    <t>Ca_25517_v1.0_kabuli</t>
  </si>
  <si>
    <t>Ca_21876_v1.0_kabuli</t>
  </si>
  <si>
    <t>Ca_00599_v1.0_kabuli</t>
  </si>
  <si>
    <t>Ca_08001_v1.0_kabuli</t>
  </si>
  <si>
    <t>Kinase-like protein OS=Medicago truncatula GN=MTR_2g030310 PE=4 SV=1</t>
  </si>
  <si>
    <t>Ca_21551_v1.0_kabuli</t>
  </si>
  <si>
    <t>Ca_12433_v1.0_kabuli</t>
  </si>
  <si>
    <t>Ca_17830_v1.0_kabuli</t>
  </si>
  <si>
    <t>Centromere/kinetochore protein zw10-like protein OS=Medicago truncatula GN=MTR_5g084830 PE=4 SV=1</t>
  </si>
  <si>
    <t>Ca_01009_v1.0_kabuli</t>
  </si>
  <si>
    <t>DELLA protein GAIP OS=Medicago truncatula GN=MTR_7g109580 PE=4 SV=1</t>
  </si>
  <si>
    <t>Ca_08161_v1.0_kabuli</t>
  </si>
  <si>
    <t>FAR1-related protein OS=Medicago truncatula GN=MTR_7g087480 PE=2 SV=1</t>
  </si>
  <si>
    <t>Ca_21019_v1.0_kabuli</t>
  </si>
  <si>
    <t>Ca_04375_v1.0_kabuli</t>
  </si>
  <si>
    <t>ABSCISIC ACID-INSENSITIVE 5-like protein OS=Medicago truncatula GN=MTR_1g098590 PE=4 SV=1</t>
  </si>
  <si>
    <t>Ca_08453_v1.0_kabuli</t>
  </si>
  <si>
    <t>Ca_14829_v1.0_kabuli</t>
  </si>
  <si>
    <t>Ca_01461_v1.0_kabuli</t>
  </si>
  <si>
    <t>Ca_04804_v1.0_kabuli</t>
  </si>
  <si>
    <t>Ca_15592_v1.0_kabuli</t>
  </si>
  <si>
    <t>Elongation factor 1-alpha OS=Nicotiana paniculata GN=NpeEF1A PE=2 SV=1</t>
  </si>
  <si>
    <t>Ca_24762_v1.0_kabuli</t>
  </si>
  <si>
    <t>Ca_06561_v1.0_kabuli</t>
  </si>
  <si>
    <t>L-ascorbate oxidase-like protein OS=Medicago truncatula GN=MTR_4g083210 PE=4 SV=1</t>
  </si>
  <si>
    <t>Ca_13673_v1.0_kabuli</t>
  </si>
  <si>
    <t>Ca_17751_v1.0_kabuli</t>
  </si>
  <si>
    <t>Ca_03095_v1.0_kabuli</t>
  </si>
  <si>
    <t>Ca_10080_v1.0_kabuli</t>
  </si>
  <si>
    <t>Ca_16199_v1.0_kabuli</t>
  </si>
  <si>
    <t>Ca_01977_v1.0_kabuli</t>
  </si>
  <si>
    <t>Ca_15039_v1.0_kabuli</t>
  </si>
  <si>
    <t>Ca_24796_v1.0_kabuli</t>
  </si>
  <si>
    <t>Ca_24130_v1.0_kabuli</t>
  </si>
  <si>
    <t>Ca_26555_v1.0_kabuli</t>
  </si>
  <si>
    <t>Ca_25518_v1.0_kabuli</t>
  </si>
  <si>
    <t>Ca_00600_v1.0_kabuli</t>
  </si>
  <si>
    <t>Ca_08002_v1.0_kabuli</t>
  </si>
  <si>
    <t>Obg-like ATPase OS=Medicago truncatula GN=MTR_2g030370 PE=1 SV=1</t>
  </si>
  <si>
    <t>Ca_21552_v1.0_kabuli</t>
  </si>
  <si>
    <t>Ca_12434_v1.0_kabuli</t>
  </si>
  <si>
    <t>Putative uncharacterized protein OS=Medicago truncatula GN=MTR_5g083710 PE=4 SV=1</t>
  </si>
  <si>
    <t>Ca_17831_v1.0_kabuli</t>
  </si>
  <si>
    <t>Putative uncharacterized protein OS=Medicago truncatula GN=MTR_5g084810 PE=4 SV=1</t>
  </si>
  <si>
    <t>Ca_01010_v1.0_kabuli</t>
  </si>
  <si>
    <t>WRKY transcription factor OS=Medicago truncatula GN=MTR_7g109600 PE=4 SV=1</t>
  </si>
  <si>
    <t>Ca_08162_v1.0_kabuli</t>
  </si>
  <si>
    <t>Regulation of nuclear pre-mRNA domain-containing protein 1B OS=Medicago truncatula GN=MTR_7g087450 PE=4 SV=1</t>
  </si>
  <si>
    <t>Ca_21020_v1.0_kabuli</t>
  </si>
  <si>
    <t>Ca_04376_v1.0_kabuli</t>
  </si>
  <si>
    <t>Sterol 3-beta-glucosyltransferase OS=Medicago truncatula GN=MTR_1g098640 PE=4 SV=1</t>
  </si>
  <si>
    <t>Ca_08454_v1.0_kabuli</t>
  </si>
  <si>
    <t>Ca_14830_v1.0_kabuli</t>
  </si>
  <si>
    <t>N-acetyl-gamma-glutamyl-phosphate reductase OS=Medicago truncatula GN=MTR_1g012540 PE=1 SV=1</t>
  </si>
  <si>
    <t>Ca_01462_v1.0_kabuli</t>
  </si>
  <si>
    <t>Ca_04805_v1.0_kabuli</t>
  </si>
  <si>
    <t>Monosaccharide-sensing protein OS=Medicago truncatula GN=MTR_3g116060 PE=3 SV=1</t>
  </si>
  <si>
    <t>Ca_15593_v1.0_kabuli</t>
  </si>
  <si>
    <t>Ca_24763_v1.0_kabuli</t>
  </si>
  <si>
    <t>Ca_06562_v1.0_kabuli</t>
  </si>
  <si>
    <t>L-ascorbate oxidase-like protein OS=Medicago truncatula GN=MTR_4g083190 PE=4 SV=1</t>
  </si>
  <si>
    <t>Ca_13674_v1.0_kabuli</t>
  </si>
  <si>
    <t>Arginine decarboxylase OS=Medicago truncatula GN=MTR_4g068230 PE=4 SV=1</t>
  </si>
  <si>
    <t>Ca_17752_v1.0_kabuli</t>
  </si>
  <si>
    <t>Uncharacterized protein OS=Prunus persica GN=PRUPE_ppa012491mg PE=4 SV=1</t>
  </si>
  <si>
    <t>Ca_03096_v1.0_kabuli</t>
  </si>
  <si>
    <t>Ca_10081_v1.0_kabuli</t>
  </si>
  <si>
    <t>Ca_01978_v1.0_kabuli</t>
  </si>
  <si>
    <t>Ca_15040_v1.0_kabuli</t>
  </si>
  <si>
    <t>Ca_24797_v1.0_kabuli</t>
  </si>
  <si>
    <t>Ca_24131_v1.0_kabuli</t>
  </si>
  <si>
    <t>Ca_26556_v1.0_kabuli</t>
  </si>
  <si>
    <t>Ca_25519_v1.0_kabuli</t>
  </si>
  <si>
    <t>Peptide transporter PTR1 OS=Medicago truncatula GN=MTR_7g064800 PE=4 SV=1</t>
  </si>
  <si>
    <t>Ca_21878_v1.0_kabuli</t>
  </si>
  <si>
    <t>Transcription factor, MADS-box OS=Medicago truncatula GN=MtrDRAFT_AC158464g36v2 PE=3 SV=2</t>
  </si>
  <si>
    <t>Ca_00601_v1.0_kabuli</t>
  </si>
  <si>
    <t>GPN-loop GTPase-like protein OS=Medicago truncatula GN=MTR_3g080040 PE=4 SV=1</t>
  </si>
  <si>
    <t>Ca_08003_v1.0_kabuli</t>
  </si>
  <si>
    <t>Putative uncharacterized protein OS=Medicago truncatula GN=MTR_2g030380 PE=4 SV=1</t>
  </si>
  <si>
    <t>Ca_21677_v1.0_kabuli</t>
  </si>
  <si>
    <t>Ca_12435_v1.0_kabuli</t>
  </si>
  <si>
    <t>Polyadenylate-binding protein-interacting protein OS=Medicago truncatula GN=MTR_5g083690 PE=2 SV=1</t>
  </si>
  <si>
    <t>Ca_17832_v1.0_kabuli</t>
  </si>
  <si>
    <t>GDSL esterase/lipase OS=Medicago truncatula GN=MTR_5g084790 PE=4 SV=1</t>
  </si>
  <si>
    <t>Ca_01011_v1.0_kabuli</t>
  </si>
  <si>
    <t>ATP-dependent Clp protease proteolytic subunit OS=Medicago truncatula GN=MTR_7g109610 PE=1 SV=1</t>
  </si>
  <si>
    <t>Ca_08163_v1.0_kabuli</t>
  </si>
  <si>
    <t>ELMO domain-containing protein A OS=Medicago truncatula GN=MTR_7g087440 PE=4 SV=1</t>
  </si>
  <si>
    <t>Ca_21021_v1.0_kabuli</t>
  </si>
  <si>
    <t>Dof zinc finger protein OS=Medicago truncatula GN=MTR_7g024670 PE=4 SV=1</t>
  </si>
  <si>
    <t>Ca_04377_v1.0_kabuli</t>
  </si>
  <si>
    <t>Ca_08455_v1.0_kabuli</t>
  </si>
  <si>
    <t>Ca_14831_v1.0_kabuli</t>
  </si>
  <si>
    <t>Ca_01463_v1.0_kabuli</t>
  </si>
  <si>
    <t>Ca_04806_v1.0_kabuli</t>
  </si>
  <si>
    <t>Putative uncharacterized protein OS=Medicago truncatula GN=MTR_3g116050 PE=4 SV=1</t>
  </si>
  <si>
    <t>Ca_15594_v1.0_kabuli</t>
  </si>
  <si>
    <t>Ca_24764_v1.0_kabuli</t>
  </si>
  <si>
    <t>Ca_06563_v1.0_kabuli</t>
  </si>
  <si>
    <t>Asparagine synthetase domain-containing protein OS=Medicago truncatula GN=MTR_4g083180 PE=4 SV=1</t>
  </si>
  <si>
    <t>Ca_13675_v1.0_kabuli</t>
  </si>
  <si>
    <t>Membrane-associated 30 kDa protein OS=Medicago truncatula GN=MTR_4g068210 PE=2 SV=1</t>
  </si>
  <si>
    <t>Ca_17753_v1.0_kabuli</t>
  </si>
  <si>
    <t>Ca_03097_v1.0_kabuli</t>
  </si>
  <si>
    <t>Ca_10082_v1.0_kabuli</t>
  </si>
  <si>
    <t>Ca_01979_v1.0_kabuli</t>
  </si>
  <si>
    <t>GDP-mannose 4 6-dehydratase OS=Medicago truncatula GN=MTR_5g021760 PE=4 SV=1</t>
  </si>
  <si>
    <t>Ca_15041_v1.0_kabuli</t>
  </si>
  <si>
    <t>Putative uncharacterized protein OS=Medicago truncatula GN=MTR_5g009130 PE=4 SV=1</t>
  </si>
  <si>
    <t>Ca_27481_v1.0_kabuli</t>
  </si>
  <si>
    <t>Putative uncharacterized protein OS=Medicago truncatula GN=MTR_7g006060 PE=4 SV=1</t>
  </si>
  <si>
    <t>Ca_26667_v1.0_kabuli</t>
  </si>
  <si>
    <t>Ca_25520_v1.0_kabuli</t>
  </si>
  <si>
    <t>Putative uncharacterized protein OS=Medicago truncatula GN=MTR_7g064810 PE=4 SV=1</t>
  </si>
  <si>
    <t>Ca_21879_v1.0_kabuli</t>
  </si>
  <si>
    <t>Ca_00602_v1.0_kabuli</t>
  </si>
  <si>
    <t>Ca_08004_v1.0_kabuli</t>
  </si>
  <si>
    <t>Ca_21678_v1.0_kabuli</t>
  </si>
  <si>
    <t>Ca_12436_v1.0_kabuli</t>
  </si>
  <si>
    <t>Putative uncharacterized protein OS=Medicago truncatula GN=MTR_4g075210 PE=4 SV=1</t>
  </si>
  <si>
    <t>Ca_17833_v1.0_kabuli</t>
  </si>
  <si>
    <t>Ca_01012_v1.0_kabuli</t>
  </si>
  <si>
    <t>Ca_08164_v1.0_kabuli</t>
  </si>
  <si>
    <t>Uncharacterized protein OS=Solanum lycopersicum GN=Solyc03g063730.2 PE=4 SV=1</t>
  </si>
  <si>
    <t>Ca_04378_v1.0_kabuli</t>
  </si>
  <si>
    <t>Putative uncharacterized protein OS=Medicago truncatula GN=MTR_1g098650 PE=4 SV=1</t>
  </si>
  <si>
    <t>Ca_08456_v1.0_kabuli</t>
  </si>
  <si>
    <t>Similarity OS=Candida glabrata (strain ATCC 2001 / CBS 138 / JCM 3761 / NBRC 0622 / NRRL Y-65) GN=CAGL0A01284g PE=4 SV=1</t>
  </si>
  <si>
    <t>Ca_14832_v1.0_kabuli</t>
  </si>
  <si>
    <t>Ca_04807_v1.0_kabuli</t>
  </si>
  <si>
    <t>Ca_15595_v1.0_kabuli</t>
  </si>
  <si>
    <t>Ca_24765_v1.0_kabuli</t>
  </si>
  <si>
    <t>Ca_06564_v1.0_kabuli</t>
  </si>
  <si>
    <t>Putative ras-GTPase-activating protein SH3-domain binding protein OS=Trifolium pratense PE=2 SV=1</t>
  </si>
  <si>
    <t>Ca_13676_v1.0_kabuli</t>
  </si>
  <si>
    <t>Ca_17754_v1.0_kabuli</t>
  </si>
  <si>
    <t>MtN19-like protein OS=Medicago truncatula GN=MTR_6g090090 PE=4 SV=1</t>
  </si>
  <si>
    <t>Ca_03098_v1.0_kabuli</t>
  </si>
  <si>
    <t>Ca_10083_v1.0_kabuli</t>
  </si>
  <si>
    <t>Ca_01980_v1.0_kabuli</t>
  </si>
  <si>
    <t>Ca_15042_v1.0_kabuli</t>
  </si>
  <si>
    <t>Phosphatidylinositol 4-kinase type 2-beta OS=Medicago truncatula GN=MTR_5g009120 PE=4 SV=1</t>
  </si>
  <si>
    <t>Ca_24799_v1.0_kabuli</t>
  </si>
  <si>
    <t>NAD(P)H-quinone oxidoreductase subunit 6 OS=Medicago truncatula GN=MTR_4g024370 PE=3 SV=1</t>
  </si>
  <si>
    <t>Ca_27482_v1.0_kabuli</t>
  </si>
  <si>
    <t>Ca_26668_v1.0_kabuli</t>
  </si>
  <si>
    <t>Ca_25521_v1.0_kabuli</t>
  </si>
  <si>
    <t>Ca_21880_v1.0_kabuli</t>
  </si>
  <si>
    <t>Ca_00603_v1.0_kabuli</t>
  </si>
  <si>
    <t>Ca_08005_v1.0_kabuli</t>
  </si>
  <si>
    <t>Putative uncharacterized protein OS=Medicago truncatula GN=MTR_2g030400 PE=4 SV=1</t>
  </si>
  <si>
    <t>Ca_12437_v1.0_kabuli</t>
  </si>
  <si>
    <t>Ca_17834_v1.0_kabuli</t>
  </si>
  <si>
    <t>Putative uncharacterized protein OS=Medicago truncatula GN=MTR_5g084730 PE=4 SV=1</t>
  </si>
  <si>
    <t>Ca_01013_v1.0_kabuli</t>
  </si>
  <si>
    <t>Receptor-like protein kinase OS=Medicago truncatula GN=MTR_7g109670 PE=4 SV=1</t>
  </si>
  <si>
    <t>Ca_08165_v1.0_kabuli</t>
  </si>
  <si>
    <t>Protein TRANSPARENT TESTA OS=Medicago truncatula GN=MTR_7g087410 PE=4 SV=1</t>
  </si>
  <si>
    <t>Ca_04379_v1.0_kabuli</t>
  </si>
  <si>
    <t>Thioredoxin-like protein OS=Medicago truncatula GN=MTR_1g098660 PE=2 SV=1</t>
  </si>
  <si>
    <t>Ca_08457_v1.0_kabuli</t>
  </si>
  <si>
    <t>Cysteine proteinase (Precursor) OS=Vicia sativa PE=2 SV=1</t>
  </si>
  <si>
    <t>Ca_14833_v1.0_kabuli</t>
  </si>
  <si>
    <t>Ca_01465_v1.0_kabuli</t>
  </si>
  <si>
    <t>Ca_04808_v1.0_kabuli</t>
  </si>
  <si>
    <t>Ca_15596_v1.0_kabuli</t>
  </si>
  <si>
    <t>Ca_24943_v1.0_kabuli</t>
  </si>
  <si>
    <t>Isoflavonoid malonyl transferase OS=Medicago truncatula GN=MTR_4g090640 PE=4 SV=1</t>
  </si>
  <si>
    <t>Ca_06565_v1.0_kabuli</t>
  </si>
  <si>
    <t>Erlin-2 OS=Medicago truncatula GN=MTR_4g083100 PE=4 SV=1</t>
  </si>
  <si>
    <t>Ca_13677_v1.0_kabuli</t>
  </si>
  <si>
    <t>TBC1 domain family member 22A OS=Medicago truncatula GN=MTR_4g068180 PE=4 SV=1</t>
  </si>
  <si>
    <t>Ca_03099_v1.0_kabuli</t>
  </si>
  <si>
    <t>Ca_10084_v1.0_kabuli</t>
  </si>
  <si>
    <t>Ca_16203_v1.0_kabuli</t>
  </si>
  <si>
    <t>Ca_01981_v1.0_kabuli</t>
  </si>
  <si>
    <t>NAC domain protein OS=Medicago truncatula GN=MTR_5g021710 PE=2 SV=1</t>
  </si>
  <si>
    <t>Ca_15043_v1.0_kabuli</t>
  </si>
  <si>
    <t>Cytochrome P450 OS=Medicago truncatula GN=MTR_5g009110 PE=3 SV=1</t>
  </si>
  <si>
    <t>Ca_27483_v1.0_kabuli</t>
  </si>
  <si>
    <t>Ca_26669_v1.0_kabuli</t>
  </si>
  <si>
    <t>Putative uncharacterized protein OS=Medicago truncatula GN=MTR_8g011490 PE=4 SV=1</t>
  </si>
  <si>
    <t>Ca_25522_v1.0_kabuli</t>
  </si>
  <si>
    <t>Ca_21881_v1.0_kabuli</t>
  </si>
  <si>
    <t>Ca_00604_v1.0_kabuli</t>
  </si>
  <si>
    <t>Ca_08006_v1.0_kabuli</t>
  </si>
  <si>
    <t>SNW domain-containing protein OS=Medicago truncatula GN=MTR_2g030450 PE=4 SV=1</t>
  </si>
  <si>
    <t>Ca_12438_v1.0_kabuli</t>
  </si>
  <si>
    <t>Arogenate dehydrogenase OS=Medicago truncatula GN=MTR_5g083530 PE=4 SV=1</t>
  </si>
  <si>
    <t>Ca_17835_v1.0_kabuli</t>
  </si>
  <si>
    <t>Ca_01014_v1.0_kabuli</t>
  </si>
  <si>
    <t>DEAD-box ATP-dependent RNA helicase OS=Medicago truncatula GN=MTR_7g109720 PE=4 SV=1</t>
  </si>
  <si>
    <t>Ca_08166_v1.0_kabuli</t>
  </si>
  <si>
    <t>GrpE protein homolog OS=Medicago truncatula GN=MTR_7g087250 PE=1 SV=1</t>
  </si>
  <si>
    <t>Ca_21024_v1.0_kabuli</t>
  </si>
  <si>
    <t>Heat shock protein 70 OS=Medicago sativa GN=HSP70-1 PE=1 SV=1</t>
  </si>
  <si>
    <t>Ca_04380_v1.0_kabuli</t>
  </si>
  <si>
    <t>Ca_08458_v1.0_kabuli</t>
  </si>
  <si>
    <t>Ca_14834_v1.0_kabuli</t>
  </si>
  <si>
    <t>Ca_01466_v1.0_kabuli</t>
  </si>
  <si>
    <t>F-box family-9 OS=Medicago truncatula GN=MTR_5g087940 PE=4 SV=1</t>
  </si>
  <si>
    <t>Ca_04809_v1.0_kabuli</t>
  </si>
  <si>
    <t>Ca_15597_v1.0_kabuli</t>
  </si>
  <si>
    <t>HIST2H4B protein (Fragment) OS=Punctularia strigosozonata (strain HHB-11173) GN=PUNSTDRAFT_93289 PE=4 SV=1</t>
  </si>
  <si>
    <t>Ca_24944_v1.0_kabuli</t>
  </si>
  <si>
    <t>Malonyl-CoA isoflavone 7-O-glucoside-6&amp;apos;-O-malonyltransferase OS=Medicago truncatula GN=MTR_7g014250 PE=4 SV=1</t>
  </si>
  <si>
    <t>Ca_06566_v1.0_kabuli</t>
  </si>
  <si>
    <t>2-hydroxy-6-oxo-6-phenylhexa-2,4-dienoate hydrolase OS=Medicago truncatula GN=MTR_4g083080 PE=4 SV=1</t>
  </si>
  <si>
    <t>Ca_13678_v1.0_kabuli</t>
  </si>
  <si>
    <t>Ribosome biogenesis protein BMS1-like protein OS=Medicago truncatula GN=MTR_4g068150 PE=4 SV=1</t>
  </si>
  <si>
    <t>Ca_03100_v1.0_kabuli</t>
  </si>
  <si>
    <t>Ca_10085_v1.0_kabuli</t>
  </si>
  <si>
    <t>Ferrochelatase OS=Medicago truncatula GN=MTR_3g104260 PE=3 SV=1</t>
  </si>
  <si>
    <t>Ca_16204_v1.0_kabuli</t>
  </si>
  <si>
    <t>Putative uncharacterized protein OS=Vitis vinifera GN=VITISV_038407 PE=4 SV=1</t>
  </si>
  <si>
    <t>Ca_01982_v1.0_kabuli</t>
  </si>
  <si>
    <t>Receptor-like protein kinase OS=Medicago truncatula GN=MTR_5g021670 PE=4 SV=1</t>
  </si>
  <si>
    <t>Ca_15044_v1.0_kabuli</t>
  </si>
  <si>
    <t>GDSL esterase/lipase OS=Medicago truncatula GN=MTR_5g009100 PE=4 SV=1</t>
  </si>
  <si>
    <t>Ca_24801_v1.0_kabuli</t>
  </si>
  <si>
    <t>Ca_26670_v1.0_kabuli</t>
  </si>
  <si>
    <t>Aldose reductase OS=Medicago truncatula GN=MTR_4g021410 PE=2 SV=1</t>
  </si>
  <si>
    <t>Ca_25523_v1.0_kabuli</t>
  </si>
  <si>
    <t>Mitochondrial substrate carrier family protein B OS=Medicago truncatula GN=MTR_7g064980 PE=3 SV=1</t>
  </si>
  <si>
    <t>Ca_21882_v1.0_kabuli</t>
  </si>
  <si>
    <t>Ca_00605_v1.0_kabuli</t>
  </si>
  <si>
    <t>Ca_08007_v1.0_kabuli</t>
  </si>
  <si>
    <t>Endoribonuclease Dicer OS=Medicago truncatula GN=MTR_2g030490 PE=4 SV=1</t>
  </si>
  <si>
    <t>Ca_21681_v1.0_kabuli</t>
  </si>
  <si>
    <t>Ca_12439_v1.0_kabuli</t>
  </si>
  <si>
    <t>Biotin carboxyl carrier protein of acetyl-CoA carboxylase OS=Medicago truncatula GN=MTR_5g083520 PE=4 SV=1</t>
  </si>
  <si>
    <t>Ca_17836_v1.0_kabuli</t>
  </si>
  <si>
    <t>Nuclear ribonuclease Z OS=Medicago truncatula GN=MTR_5g084700 PE=4 SV=1</t>
  </si>
  <si>
    <t>Ca_01015_v1.0_kabuli</t>
  </si>
  <si>
    <t>Ca_08167_v1.0_kabuli</t>
  </si>
  <si>
    <t>Ca_21025_v1.0_kabuli</t>
  </si>
  <si>
    <t>Putative uncharacterized protein OS=Medicago truncatula GN=MTR_7g024560 PE=4 SV=1</t>
  </si>
  <si>
    <t>Ca_04381_v1.0_kabuli</t>
  </si>
  <si>
    <t>Abscisic acid stress ripening protein OS=Medicago truncatula GN=MTR_1g098680 PE=1 SV=1</t>
  </si>
  <si>
    <t>Ca_08459_v1.0_kabuli</t>
  </si>
  <si>
    <t>Ca_14835_v1.0_kabuli</t>
  </si>
  <si>
    <t>Pheres2 OS=Medicago truncatula GN=MTR_5g047580 PE=3 SV=1</t>
  </si>
  <si>
    <t>Ca_01467_v1.0_kabuli</t>
  </si>
  <si>
    <t>FBD-associated F-box protein OS=Medicago truncatula GN=MTR_3g099900 PE=4 SV=1</t>
  </si>
  <si>
    <t>Ca_04810_v1.0_kabuli</t>
  </si>
  <si>
    <t>Ca_15598_v1.0_kabuli</t>
  </si>
  <si>
    <t>Ca_24945_v1.0_kabuli</t>
  </si>
  <si>
    <t>Ca_06567_v1.0_kabuli</t>
  </si>
  <si>
    <t>Glucan endo-1,3-beta-glucosidase-like protein OS=Medicago truncatula GN=MTR_4g083070 PE=2 SV=1</t>
  </si>
  <si>
    <t>Ca_13679_v1.0_kabuli</t>
  </si>
  <si>
    <t>Nodule inception protein OS=Medicago truncatula GN=MTR_4g068000 PE=4 SV=1</t>
  </si>
  <si>
    <t>Ca_03101_v1.0_kabuli</t>
  </si>
  <si>
    <t>Ca_10086_v1.0_kabuli</t>
  </si>
  <si>
    <t>Ca_01983_v1.0_kabuli</t>
  </si>
  <si>
    <t>Kinesin-related protein OS=Medicago truncatula GN=MTR_5g021650 PE=3 SV=1</t>
  </si>
  <si>
    <t>Ca_15045_v1.0_kabuli</t>
  </si>
  <si>
    <t>Ca_27089_v1.0_kabuli</t>
  </si>
  <si>
    <t>Uncharacterized protein OS=Zea mays GN=ZEAMMB73_728251 PE=4 SV=1</t>
  </si>
  <si>
    <t>Ca_26671_v1.0_kabuli</t>
  </si>
  <si>
    <t>Ca_25524_v1.0_kabuli</t>
  </si>
  <si>
    <t>Ca_21883_v1.0_kabuli</t>
  </si>
  <si>
    <t>WRKY transcription factor (Fragment) OS=Medicago truncatula GN=MTR_8g067750 PE=4 SV=1</t>
  </si>
  <si>
    <t>Ca_00606_v1.0_kabuli</t>
  </si>
  <si>
    <t>Ca_08008_v1.0_kabuli</t>
  </si>
  <si>
    <t>Putative uncharacterized protein OS=Medicago truncatula GN=MTR_2g030510 PE=4 SV=1</t>
  </si>
  <si>
    <t>Ca_21682_v1.0_kabuli</t>
  </si>
  <si>
    <t>Ca_12440_v1.0_kabuli</t>
  </si>
  <si>
    <t>Putative uncharacterized protein OS=Medicago truncatula GN=MTR_5g083500 PE=4 SV=1</t>
  </si>
  <si>
    <t>Ca_17837_v1.0_kabuli</t>
  </si>
  <si>
    <t>Ca_08168_v1.0_kabuli</t>
  </si>
  <si>
    <t>GDSL esterase/lipase OS=Medicago truncatula GN=MTR_7g087190 PE=4 SV=1</t>
  </si>
  <si>
    <t>Ca_21026_v1.0_kabuli</t>
  </si>
  <si>
    <t>Ca_04382_v1.0_kabuli</t>
  </si>
  <si>
    <t>17.6 kDa class I heat shock protein OS=Medicago truncatula GN=MTR_1g098690 PE=3 SV=1</t>
  </si>
  <si>
    <t>Ca_08460_v1.0_kabuli</t>
  </si>
  <si>
    <t>Ca_14836_v1.0_kabuli</t>
  </si>
  <si>
    <t>Putative uncharacterized protein OS=Vitis vinifera GN=VIT_03s0063g00930 PE=4 SV=1</t>
  </si>
  <si>
    <t>Ca_01468_v1.0_kabuli</t>
  </si>
  <si>
    <t>Ca_04811_v1.0_kabuli</t>
  </si>
  <si>
    <t>MLO-like protein OS=Medicago truncatula GN=MTR_3g115960 PE=3 SV=1</t>
  </si>
  <si>
    <t>Ca_15599_v1.0_kabuli</t>
  </si>
  <si>
    <t>Ca_24946_v1.0_kabuli</t>
  </si>
  <si>
    <t>Ca_06568_v1.0_kabuli</t>
  </si>
  <si>
    <t>14-3-3-like protein OS=Medicago truncatula GN=MTR_4g083060 PE=3 SV=1</t>
  </si>
  <si>
    <t>Ca_13680_v1.0_kabuli</t>
  </si>
  <si>
    <t>Programmed cell death protein OS=Medicago truncatula GN=MTR_4g068010 PE=4 SV=1</t>
  </si>
  <si>
    <t>Ca_18838_v1.0_kabuli</t>
  </si>
  <si>
    <t>Ca_03102_v1.0_kabuli</t>
  </si>
  <si>
    <t>Protein phosphatase 1 regulatory subunit OS=Medicago truncatula GN=MTR_4g124370 PE=4 SV=1</t>
  </si>
  <si>
    <t>Ca_10087_v1.0_kabuli</t>
  </si>
  <si>
    <t>Ca_16206_v1.0_kabuli</t>
  </si>
  <si>
    <t>Ca_01984_v1.0_kabuli</t>
  </si>
  <si>
    <t>Lactoylglutathione lyase OS=Medicago truncatula GN=MTR_5g021610 PE=4 SV=1</t>
  </si>
  <si>
    <t>Ca_15046_v1.0_kabuli</t>
  </si>
  <si>
    <t>Ubiquitin carrier protein OS=Medicago truncatula GN=MTR_5g009020 PE=3 SV=1</t>
  </si>
  <si>
    <t>Ca_25160_v1.0_kabuli</t>
  </si>
  <si>
    <t>Ca_27090_v1.0_kabuli</t>
  </si>
  <si>
    <t>Mitochondrial protein, putative OS=Medicago truncatula GN=MTR_1g006300 PE=4 SV=1</t>
  </si>
  <si>
    <t>Ca_17228_v1.0_kabuli</t>
  </si>
  <si>
    <t>Ca_00607_v1.0_kabuli</t>
  </si>
  <si>
    <t>Ca_08009_v1.0_kabuli</t>
  </si>
  <si>
    <t>Histidinol dehydrogenase, chloroplastic OS=Lotus japonicus PE=2 SV=1</t>
  </si>
  <si>
    <t>Ca_21683_v1.0_kabuli</t>
  </si>
  <si>
    <t>Ca_17838_v1.0_kabuli</t>
  </si>
  <si>
    <t>Putative uncharacterized protein OS=Medicago truncatula GN=MTR_5g084690 PE=4 SV=1</t>
  </si>
  <si>
    <t>Ca_01017_v1.0_kabuli</t>
  </si>
  <si>
    <t>Stachyose synthase OS=Medicago truncatula GN=MTR_8g088020 PE=4 SV=1</t>
  </si>
  <si>
    <t>Ca_08169_v1.0_kabuli</t>
  </si>
  <si>
    <t>F-box protein SKIP24 OS=Medicago truncatula GN=MTR_7g087140 PE=4 SV=1</t>
  </si>
  <si>
    <t>Ca_21027_v1.0_kabuli</t>
  </si>
  <si>
    <t>Ca_04383_v1.0_kabuli</t>
  </si>
  <si>
    <t>Putative uncharacterized protein OS=Medicago truncatula GN=MTR_1g098700 PE=4 SV=1</t>
  </si>
  <si>
    <t>Ca_08461_v1.0_kabuli</t>
  </si>
  <si>
    <t>Ca_14837_v1.0_kabuli</t>
  </si>
  <si>
    <t>Ca_01469_v1.0_kabuli</t>
  </si>
  <si>
    <t>Ca_04812_v1.0_kabuli</t>
  </si>
  <si>
    <t>Palmitoyltransferase AKR1 OS=Medicago truncatula GN=MTR_3g115950 PE=4 SV=1</t>
  </si>
  <si>
    <t>Ca_15600_v1.0_kabuli</t>
  </si>
  <si>
    <t>Uncharacterized protein OS=Prunus persica GN=PRUPE_ppa012561mg PE=4 SV=1</t>
  </si>
  <si>
    <t>Ca_24947_v1.0_kabuli</t>
  </si>
  <si>
    <t>Ca_06569_v1.0_kabuli</t>
  </si>
  <si>
    <t>Putative uncharacterized protein OS=Medicago truncatula GN=MTR_4g083030 PE=4 SV=1</t>
  </si>
  <si>
    <t>Ca_13681_v1.0_kabuli</t>
  </si>
  <si>
    <t>Ca_18839_v1.0_kabuli</t>
  </si>
  <si>
    <t>Ca_03103_v1.0_kabuli</t>
  </si>
  <si>
    <t>Ca_10088_v1.0_kabuli</t>
  </si>
  <si>
    <t>Ca_16207_v1.0_kabuli</t>
  </si>
  <si>
    <t>Ca_01985_v1.0_kabuli</t>
  </si>
  <si>
    <t>Ca_15047_v1.0_kabuli</t>
  </si>
  <si>
    <t>Hexokinase OS=Medicago truncatula GN=MTR_5g009000 PE=3 SV=1</t>
  </si>
  <si>
    <t>Ca_25161_v1.0_kabuli</t>
  </si>
  <si>
    <t>Ca_27091_v1.0_kabuli</t>
  </si>
  <si>
    <t>Apocytochrome b OS=Vicia faba GN=cob PE=4 SV=1</t>
  </si>
  <si>
    <t>Ca_17229_v1.0_kabuli</t>
  </si>
  <si>
    <t>Ca_21885_v1.0_kabuli</t>
  </si>
  <si>
    <t>Ca_00608_v1.0_kabuli</t>
  </si>
  <si>
    <t>ATP-dependent (S)-NAD(P)H-hydrate dehydratase OS=Glycine max PE=3 SV=1</t>
  </si>
  <si>
    <t>Ca_08010_v1.0_kabuli</t>
  </si>
  <si>
    <t>Glycolipid transfer protein domain-containing protein OS=Medicago truncatula GN=MTR_2g030530 PE=2 SV=1</t>
  </si>
  <si>
    <t>Ca_21684_v1.0_kabuli</t>
  </si>
  <si>
    <t>Ca_12442_v1.0_kabuli</t>
  </si>
  <si>
    <t>PRA1 family protein B1 OS=Medicago truncatula GN=MTR_5g083490 PE=4 SV=1</t>
  </si>
  <si>
    <t>Ca_17839_v1.0_kabuli</t>
  </si>
  <si>
    <t>IQ domain-containing protein OS=Medicago truncatula GN=MTR_5g084680 PE=4 SV=1</t>
  </si>
  <si>
    <t>Ca_01018_v1.0_kabuli</t>
  </si>
  <si>
    <t>Ca_08170_v1.0_kabuli</t>
  </si>
  <si>
    <t>MYB transcription factor OS=Medicago truncatula GN=MTR_7g087130 PE=4 SV=1</t>
  </si>
  <si>
    <t>Ca_21028_v1.0_kabuli</t>
  </si>
  <si>
    <t>Ca_04384_v1.0_kabuli</t>
  </si>
  <si>
    <t>Ca_08462_v1.0_kabuli</t>
  </si>
  <si>
    <t>Ca_14838_v1.0_kabuli</t>
  </si>
  <si>
    <t>Ca_01470_v1.0_kabuli</t>
  </si>
  <si>
    <t>Two-component response regulator-like PRR37 OS=Medicago truncatula GN=MTR_3g100040 PE=4 SV=1</t>
  </si>
  <si>
    <t>Ca_04813_v1.0_kabuli</t>
  </si>
  <si>
    <t>Ca_15601_v1.0_kabuli</t>
  </si>
  <si>
    <t>Ca_24948_v1.0_kabuli</t>
  </si>
  <si>
    <t>Ca_13682_v1.0_kabuli</t>
  </si>
  <si>
    <t>Putative uncharacterized protein OS=Medicago truncatula GN=MTR_4g068050 PE=4 SV=1</t>
  </si>
  <si>
    <t>Ca_18840_v1.0_kabuli</t>
  </si>
  <si>
    <t>Ca_03104_v1.0_kabuli</t>
  </si>
  <si>
    <t>Glucan endo-1 3-beta-glucosidase OS=Medicago truncatula GN=MTR_4g124440 PE=3 SV=1</t>
  </si>
  <si>
    <t>Ca_10089_v1.0_kabuli</t>
  </si>
  <si>
    <t>Ca_16208_v1.0_kabuli</t>
  </si>
  <si>
    <t>Ca_01986_v1.0_kabuli</t>
  </si>
  <si>
    <t>Putative uncharacterized protein OS=Medicago truncatula GN=MTR_5g021520 PE=4 SV=1</t>
  </si>
  <si>
    <t>Ca_15048_v1.0_kabuli</t>
  </si>
  <si>
    <t>Ca_25162_v1.0_kabuli</t>
  </si>
  <si>
    <t>Serine/threonine-protein kinase bri1, putative OS=Ricinus communis GN=RCOM_0817130 PE=4 SV=1</t>
  </si>
  <si>
    <t>Ca_17230_v1.0_kabuli</t>
  </si>
  <si>
    <t>Ca_26837_v1.0_kabuli</t>
  </si>
  <si>
    <t>Ca_21886_v1.0_kabuli</t>
  </si>
  <si>
    <t>Ca_00609_v1.0_kabuli</t>
  </si>
  <si>
    <t>Ca_08011_v1.0_kabuli</t>
  </si>
  <si>
    <t>Pentatricopeptide repeat-containing protein OS=Medicago truncatula GN=MTR_2g030540 PE=4 SV=1</t>
  </si>
  <si>
    <t>Ca_21685_v1.0_kabuli</t>
  </si>
  <si>
    <t>Ca_12443_v1.0_kabuli</t>
  </si>
  <si>
    <t>Ca_17840_v1.0_kabuli</t>
  </si>
  <si>
    <t>Glycine-rich protein 1 (Fragment) OS=Cicer arietinum GN=grp1 PE=2 SV=2</t>
  </si>
  <si>
    <t>Ca_01019_v1.0_kabuli</t>
  </si>
  <si>
    <t>Ca_08171_v1.0_kabuli</t>
  </si>
  <si>
    <t>Cysteine synthase OS=Medicago truncatula GN=MTR_7g087110 PE=3 SV=1</t>
  </si>
  <si>
    <t>Ca_21029_v1.0_kabuli</t>
  </si>
  <si>
    <t>Geranylgeranyl transferase type-1 subunit beta OS=Medicago truncatula GN=MTR_7g024540 PE=4 SV=1</t>
  </si>
  <si>
    <t>Ca_04385_v1.0_kabuli</t>
  </si>
  <si>
    <t>GT-2 factor OS=Medicago truncatula GN=MTR_1g098870 PE=4 SV=1</t>
  </si>
  <si>
    <t>Ca_08463_v1.0_kabuli</t>
  </si>
  <si>
    <t>Ca_14839_v1.0_kabuli</t>
  </si>
  <si>
    <t>Ca_01471_v1.0_kabuli</t>
  </si>
  <si>
    <t>GATA transcription factor OS=Medicago truncatula GN=MTR_3g100050 PE=4 SV=1</t>
  </si>
  <si>
    <t>Ca_04814_v1.0_kabuli</t>
  </si>
  <si>
    <t>MLO-like protein OS=Medicago truncatula GN=MTR_3g115940 PE=3 SV=1</t>
  </si>
  <si>
    <t>Ca_15602_v1.0_kabuli</t>
  </si>
  <si>
    <t>Ca_24949_v1.0_kabuli</t>
  </si>
  <si>
    <t>Ca_06571_v1.0_kabuli</t>
  </si>
  <si>
    <t>Ca_13683_v1.0_kabuli</t>
  </si>
  <si>
    <t>Calreticulin-3 OS=Medicago truncatula GN=MTR_4g068080 PE=2 SV=1</t>
  </si>
  <si>
    <t>Ca_18841_v1.0_kabuli</t>
  </si>
  <si>
    <t>Ca_03105_v1.0_kabuli</t>
  </si>
  <si>
    <t>Ca_10090_v1.0_kabuli</t>
  </si>
  <si>
    <t>Beta-galactosidase (Precursor) OS=Cicer arietinum GN=bgal PE=2 SV=2</t>
  </si>
  <si>
    <t>Ca_16209_v1.0_kabuli</t>
  </si>
  <si>
    <t>Ca_01987_v1.0_kabuli</t>
  </si>
  <si>
    <t>Zinc finger CCCH domain-containing protein OS=Medicago truncatula GN=MTR_5g021490 PE=4 SV=1</t>
  </si>
  <si>
    <t>Ca_15049_v1.0_kabuli</t>
  </si>
  <si>
    <t>Zinc finger CCCH domain-containing protein OS=Medicago truncatula GN=MTR_5g008900 PE=4 SV=1</t>
  </si>
  <si>
    <t>Ca_25163_v1.0_kabuli</t>
  </si>
  <si>
    <t>Ca_27775_v1.0_kabuli</t>
  </si>
  <si>
    <t>Ca_17231_v1.0_kabuli</t>
  </si>
  <si>
    <t>Putative uncharacterized protein OS=Medicago truncatula GN=MTR_7g055560 PE=4 SV=1</t>
  </si>
  <si>
    <t>Ca_26838_v1.0_kabuli</t>
  </si>
  <si>
    <t>Ca_21887_v1.0_kabuli</t>
  </si>
  <si>
    <t>Ca_00610_v1.0_kabuli</t>
  </si>
  <si>
    <t>Dihydroxy-acid dehydratase OS=Medicago truncatula GN=MTR_2g089340 PE=1 SV=1</t>
  </si>
  <si>
    <t>Ca_08012_v1.0_kabuli</t>
  </si>
  <si>
    <t>Putative uncharacterized protein OS=Medicago truncatula GN=MTR_2g030560 PE=4 SV=1</t>
  </si>
  <si>
    <t>Ca_21686_v1.0_kabuli</t>
  </si>
  <si>
    <t>Ca_12444_v1.0_kabuli</t>
  </si>
  <si>
    <t>Sorting nexin-1 OS=Medicago truncatula GN=MTR_5g083370 PE=4 SV=1</t>
  </si>
  <si>
    <t>Ca_01020_v1.0_kabuli</t>
  </si>
  <si>
    <t>Ca_08172_v1.0_kabuli</t>
  </si>
  <si>
    <t>Secondary cell wall-related glycosyltransferase family OS=Medicago truncatula GN=MTR_7g087100 PE=4 SV=1</t>
  </si>
  <si>
    <t>Ca_21030_v1.0_kabuli</t>
  </si>
  <si>
    <t>Ca_04386_v1.0_kabuli</t>
  </si>
  <si>
    <t>Uncharacterized protein OS=Prunus persica GN=PRUPE_ppa002848mg PE=4 SV=1</t>
  </si>
  <si>
    <t>Ca_08464_v1.0_kabuli</t>
  </si>
  <si>
    <t>Ca_14840_v1.0_kabuli</t>
  </si>
  <si>
    <t>Ca_01472_v1.0_kabuli</t>
  </si>
  <si>
    <t>Neurobeachin OS=Medicago truncatula GN=MTR_3g100060 PE=4 SV=1</t>
  </si>
  <si>
    <t>Ca_04815_v1.0_kabuli</t>
  </si>
  <si>
    <t>Uncharacterized protein OS=Medicago truncatula GN=MTR_3g115930 PE=2 SV=1</t>
  </si>
  <si>
    <t>Ca_15603_v1.0_kabuli</t>
  </si>
  <si>
    <t>Ca_24950_v1.0_kabuli</t>
  </si>
  <si>
    <t>Ca_13684_v1.0_kabuli</t>
  </si>
  <si>
    <t>Putative mitochondrial glyoxalase II (Fragment) OS=Cicer arietinum PE=2 SV=1</t>
  </si>
  <si>
    <t>Ca_18842_v1.0_kabuli</t>
  </si>
  <si>
    <t>Ca_03106_v1.0_kabuli</t>
  </si>
  <si>
    <t>Lysine-ketoglutarate reductase/saccharopine dehydrogenase OS=Medicago truncatula GN=MTR_4g124470 PE=4 SV=1</t>
  </si>
  <si>
    <t>Ca_10091_v1.0_kabuli</t>
  </si>
  <si>
    <t>Ca_16210_v1.0_kabuli</t>
  </si>
  <si>
    <t>Ca_01988_v1.0_kabuli</t>
  </si>
  <si>
    <t>Zinc finger CCCH domain-containing protein OS=Medicago truncatula GN=MTR_5g021450 PE=4 SV=1</t>
  </si>
  <si>
    <t>Ca_15050_v1.0_kabuli</t>
  </si>
  <si>
    <t>Ca_25164_v1.0_kabuli</t>
  </si>
  <si>
    <t>Uncharacterized protein OS=Solanum lycopersicum GN=Solyc01g087510.1 PE=4 SV=1</t>
  </si>
  <si>
    <t>Ca_26867_v1.0_kabuli</t>
  </si>
  <si>
    <t>Ca_17232_v1.0_kabuli</t>
  </si>
  <si>
    <t>Ca_26839_v1.0_kabuli</t>
  </si>
  <si>
    <t>Ca_21888_v1.0_kabuli</t>
  </si>
  <si>
    <t>Ca_00611_v1.0_kabuli</t>
  </si>
  <si>
    <t>Ca_08013_v1.0_kabuli</t>
  </si>
  <si>
    <t>Homeobox-leucine zipper protein ROC7 OS=Medicago truncatula GN=MTR_2g030660 PE=3 SV=1</t>
  </si>
  <si>
    <t>Ca_21687_v1.0_kabuli</t>
  </si>
  <si>
    <t>Ca_12445_v1.0_kabuli</t>
  </si>
  <si>
    <t>Laccase OS=Medicago truncatula GN=MTR_5g083360 PE=4 SV=1</t>
  </si>
  <si>
    <t>Ca_01021_v1.0_kabuli</t>
  </si>
  <si>
    <t>Putative uncharacterized protein OS=Medicago truncatula GN=MTR_7g109820 PE=4 SV=1</t>
  </si>
  <si>
    <t>Ca_08173_v1.0_kabuli</t>
  </si>
  <si>
    <t>NADH cytochrome b5 reductase OS=Medicago truncatula GN=MTR_7g087090 PE=2 SV=1</t>
  </si>
  <si>
    <t>Ca_21031_v1.0_kabuli</t>
  </si>
  <si>
    <t>Ca_04387_v1.0_kabuli</t>
  </si>
  <si>
    <t>Ca_08465_v1.0_kabuli</t>
  </si>
  <si>
    <t>Ca_14841_v1.0_kabuli</t>
  </si>
  <si>
    <t>Ca_01473_v1.0_kabuli</t>
  </si>
  <si>
    <t>Ca_04816_v1.0_kabuli</t>
  </si>
  <si>
    <t>Glyceraldehyde-3-phosphate dehydrogenase OS=Medicago truncatula GN=MTR_3g115920 PE=1 SV=1</t>
  </si>
  <si>
    <t>Ca_15604_v1.0_kabuli</t>
  </si>
  <si>
    <t>Ca_24951_v1.0_kabuli</t>
  </si>
  <si>
    <t>Ca_06573_v1.0_kabuli</t>
  </si>
  <si>
    <t>Ca_13685_v1.0_kabuli</t>
  </si>
  <si>
    <t>Ca_18843_v1.0_kabuli</t>
  </si>
  <si>
    <t>Ca_03107_v1.0_kabuli</t>
  </si>
  <si>
    <t>Pectinesterase OS=Medicago truncatula GN=MTR_4g087980 PE=3 SV=1</t>
  </si>
  <si>
    <t>Ca_10092_v1.0_kabuli</t>
  </si>
  <si>
    <t>Cytochrome P450 enzyme OS=Pisum sativum GN=CYP90D PE=2 SV=1</t>
  </si>
  <si>
    <t>Ca_01989_v1.0_kabuli</t>
  </si>
  <si>
    <t>Transmembrane and coiled-coil domain-containing protein OS=Medicago truncatula GN=MTR_5g021430 PE=4 SV=1</t>
  </si>
  <si>
    <t>Ca_15051_v1.0_kabuli</t>
  </si>
  <si>
    <t>Putative uncharacterized protein OS=Medicago truncatula GN=MTR_5g008860 PE=4 SV=1</t>
  </si>
  <si>
    <t>Ca_25165_v1.0_kabuli</t>
  </si>
  <si>
    <t>Ca_26868_v1.0_kabuli</t>
  </si>
  <si>
    <t>Ca_17233_v1.0_kabuli</t>
  </si>
  <si>
    <t>Ca_26840_v1.0_kabuli</t>
  </si>
  <si>
    <t>Ca_21889_v1.0_kabuli</t>
  </si>
  <si>
    <t>Putative uncharacterized protein OS=Medicago truncatula GN=MTR_6g052360 PE=4 SV=1</t>
  </si>
  <si>
    <t>Ca_00612_v1.0_kabuli</t>
  </si>
  <si>
    <t>Ca_08014_v1.0_kabuli</t>
  </si>
  <si>
    <t>Homeobox-leucine zipper protein ROC7 OS=Medicago truncatula GN=MTR_2g030570 PE=3 SV=1</t>
  </si>
  <si>
    <t>Ca_21688_v1.0_kabuli</t>
  </si>
  <si>
    <t>Ca_12446_v1.0_kabuli</t>
  </si>
  <si>
    <t>Dehydration responsive element binding protein 2 OS=Caragana korshinskii GN=DREB2 PE=2 SV=1</t>
  </si>
  <si>
    <t>Ca_17843_v1.0_kabuli</t>
  </si>
  <si>
    <t>Ca_01022_v1.0_kabuli</t>
  </si>
  <si>
    <t>Ca_08174_v1.0_kabuli</t>
  </si>
  <si>
    <t>Putative uncharacterized protein OS=Medicago truncatula GN=MTR_7g087070 PE=4 SV=1</t>
  </si>
  <si>
    <t>Ca_04388_v1.0_kabuli</t>
  </si>
  <si>
    <t>Ca_08466_v1.0_kabuli</t>
  </si>
  <si>
    <t>Ca_01474_v1.0_kabuli</t>
  </si>
  <si>
    <t>Ca_04817_v1.0_kabuli</t>
  </si>
  <si>
    <t>Glutamate receptor OS=Medicago truncatula GN=MTR_3g115910 PE=3 SV=1</t>
  </si>
  <si>
    <t>Ca_15605_v1.0_kabuli</t>
  </si>
  <si>
    <t>Ca_24952_v1.0_kabuli</t>
  </si>
  <si>
    <t>Ca_06574_v1.0_kabuli</t>
  </si>
  <si>
    <t>UDP-glucose 6-dehydrogenase OS=Medicago truncatula GN=MTR_4g082990 PE=3 SV=1</t>
  </si>
  <si>
    <t>Ca_13686_v1.0_kabuli</t>
  </si>
  <si>
    <t>Ca_18844_v1.0_kabuli</t>
  </si>
  <si>
    <t>Ca_03108_v1.0_kabuli</t>
  </si>
  <si>
    <t>Pectinesterase OS=Medicago truncatula GN=MTR_4g124520 PE=3 SV=1</t>
  </si>
  <si>
    <t>Ca_10093_v1.0_kabuli</t>
  </si>
  <si>
    <t>Ca_16212_v1.0_kabuli</t>
  </si>
  <si>
    <t>Ca_01990_v1.0_kabuli</t>
  </si>
  <si>
    <t>Coiled-coil domain-containing protein 90B OS=Medicago truncatula GN=MTR_5g021410 PE=4 SV=1</t>
  </si>
  <si>
    <t>Ca_15052_v1.0_kabuli</t>
  </si>
  <si>
    <t>Hydroxysteroid 11-beta-dehydrogenase 1-like protein OS=Medicago truncatula GN=MTR_5g008850 PE=4 SV=1</t>
  </si>
  <si>
    <t>Ca_25166_v1.0_kabuli</t>
  </si>
  <si>
    <t>Ca_17234_v1.0_kabuli</t>
  </si>
  <si>
    <t>Ca_26841_v1.0_kabuli</t>
  </si>
  <si>
    <t>Ca_21890_v1.0_kabuli</t>
  </si>
  <si>
    <t>Ca_00613_v1.0_kabuli</t>
  </si>
  <si>
    <t>Ca_08015_v1.0_kabuli</t>
  </si>
  <si>
    <t>Ca_21689_v1.0_kabuli</t>
  </si>
  <si>
    <t>Ca_12447_v1.0_kabuli</t>
  </si>
  <si>
    <t>DNA repair and recombination protein RAD54-like protein OS=Medicago truncatula GN=MTR_5g083300 PE=4 SV=1</t>
  </si>
  <si>
    <t>Ca_01023_v1.0_kabuli</t>
  </si>
  <si>
    <t>NifU-like protein OS=Medicago truncatula GN=MTR_7g109850 PE=2 SV=1</t>
  </si>
  <si>
    <t>Ca_08175_v1.0_kabuli</t>
  </si>
  <si>
    <t>Ca_21033_v1.0_kabuli</t>
  </si>
  <si>
    <t>Ca_04389_v1.0_kabuli</t>
  </si>
  <si>
    <t>Protein FAM188A OS=Medicago truncatula GN=MTR_1g098940 PE=4 SV=1</t>
  </si>
  <si>
    <t>Ca_08467_v1.0_kabuli</t>
  </si>
  <si>
    <t>Ca_14843_v1.0_kabuli</t>
  </si>
  <si>
    <t>Ca_01475_v1.0_kabuli</t>
  </si>
  <si>
    <t>Putative uncharacterized protein OS=Medicago truncatula GN=MTR_3g100100 PE=4 SV=1</t>
  </si>
  <si>
    <t>Ca_04818_v1.0_kabuli</t>
  </si>
  <si>
    <t>Canopy-like protein OS=Medicago truncatula GN=MTR_3g115880 PE=2 SV=1</t>
  </si>
  <si>
    <t>Ca_15606_v1.0_kabuli</t>
  </si>
  <si>
    <t>Ca_24953_v1.0_kabuli</t>
  </si>
  <si>
    <t>Ca_06575_v1.0_kabuli</t>
  </si>
  <si>
    <t>ZPT4-3 OS=Medicago truncatula GN=MTR_4g082980 PE=4 SV=1</t>
  </si>
  <si>
    <t>Ca_13687_v1.0_kabuli</t>
  </si>
  <si>
    <t>F-box protein SKIP16 OS=Medicago truncatula GN=MTR_4g068130 PE=4 SV=1</t>
  </si>
  <si>
    <t>Ca_18845_v1.0_kabuli</t>
  </si>
  <si>
    <t>MADS-box transcription factor OS=Medicago truncatula GN=MTR_8g086290 PE=3 SV=1</t>
  </si>
  <si>
    <t>Ca_03109_v1.0_kabuli</t>
  </si>
  <si>
    <t>Pectinesterase OS=Medicago truncatula GN=MTR_4g124550 PE=3 SV=1</t>
  </si>
  <si>
    <t>Ca_10094_v1.0_kabuli</t>
  </si>
  <si>
    <t>Phospholipase D OS=Glycine max PE=3 SV=1</t>
  </si>
  <si>
    <t>Ca_16213_v1.0_kabuli</t>
  </si>
  <si>
    <t>Ca_01991_v1.0_kabuli</t>
  </si>
  <si>
    <t>Ferulate 5-hydroxylase OS=Medicago sativa GN=F5H-K10 PE=2 SV=1</t>
  </si>
  <si>
    <t>Ca_15053_v1.0_kabuli</t>
  </si>
  <si>
    <t>Pentatricopeptide repeat-containing protein OS=Medicago truncatula GN=MTR_5g008840 PE=4 SV=1</t>
  </si>
  <si>
    <t>Ca_25167_v1.0_kabuli</t>
  </si>
  <si>
    <t>Ca_26870_v1.0_kabuli</t>
  </si>
  <si>
    <t>Methionine aminopeptidase OS=Medicago truncatula PE=2 SV=1</t>
  </si>
  <si>
    <t>Ca_17235_v1.0_kabuli</t>
  </si>
  <si>
    <t>Ca_27855_v1.0_kabuli</t>
  </si>
  <si>
    <t>Ca_00614_v1.0_kabuli</t>
  </si>
  <si>
    <t>Ca_08016_v1.0_kabuli</t>
  </si>
  <si>
    <t>Ca_21690_v1.0_kabuli</t>
  </si>
  <si>
    <t>Ca_12448_v1.0_kabuli</t>
  </si>
  <si>
    <t>Abscisic acid receptor PYL6 OS=Medicago truncatula GN=MTR_5g083270 PE=4 SV=1</t>
  </si>
  <si>
    <t>Ca_17845_v1.0_kabuli</t>
  </si>
  <si>
    <t>Ca_01024_v1.0_kabuli</t>
  </si>
  <si>
    <t>Pentatricopeptide repeat protein OS=Medicago truncatula GN=MTR_7g109860 PE=4 SV=1</t>
  </si>
  <si>
    <t>Ca_08176_v1.0_kabuli</t>
  </si>
  <si>
    <t>p21-activated protein kinase-interacting protein 1-like protein OS=Medicago truncatula GN=MTR_2g049300 PE=4 SV=1</t>
  </si>
  <si>
    <t>Ca_21115_v1.0_kabuli</t>
  </si>
  <si>
    <t>Ca_04390_v1.0_kabuli</t>
  </si>
  <si>
    <t>Chaperone protein clpB OS=Medicago truncatula GN=MTR_3g029990 PE=4 SV=1</t>
  </si>
  <si>
    <t>Ca_08468_v1.0_kabuli</t>
  </si>
  <si>
    <t>Ca_01476_v1.0_kabuli</t>
  </si>
  <si>
    <t>Geranylgeranyl transferase type-2 subunit alpha OS=Medicago truncatula GN=MTR_3g100110 PE=4 SV=1</t>
  </si>
  <si>
    <t>Ca_04819_v1.0_kabuli</t>
  </si>
  <si>
    <t>F-box/kelch-repeat protein OS=Medicago truncatula GN=MTR_3g115870 PE=4 SV=1</t>
  </si>
  <si>
    <t>Ca_15607_v1.0_kabuli</t>
  </si>
  <si>
    <t>Ca_25445_v1.0_kabuli</t>
  </si>
  <si>
    <t>Ca_06576_v1.0_kabuli</t>
  </si>
  <si>
    <t>Quinone oxidoreductase-like protein OS=Medicago truncatula GN=MTR_4g082970 PE=4 SV=1</t>
  </si>
  <si>
    <t>Ca_13688_v1.0_kabuli</t>
  </si>
  <si>
    <t>Ca_18846_v1.0_kabuli</t>
  </si>
  <si>
    <t>Ca_03110_v1.0_kabuli</t>
  </si>
  <si>
    <t>DNA repair protein RAD51-like protein OS=Medicago truncatula GN=MTR_4g124560 PE=3 SV=1</t>
  </si>
  <si>
    <t>Ca_10095_v1.0_kabuli</t>
  </si>
  <si>
    <t>Ca_16214_v1.0_kabuli</t>
  </si>
  <si>
    <t>Ca_01992_v1.0_kabuli</t>
  </si>
  <si>
    <t>GATA transcription factor OS=Medicago truncatula GN=MTR_5g021340 PE=4 SV=1</t>
  </si>
  <si>
    <t>Ca_15054_v1.0_kabuli</t>
  </si>
  <si>
    <t>2-succinylbenzoate-CoA ligase OS=Medicago truncatula GN=MTR_5g008800 PE=4 SV=1</t>
  </si>
  <si>
    <t>Ca_25168_v1.0_kabuli</t>
  </si>
  <si>
    <t>Ca_17236_v1.0_kabuli</t>
  </si>
  <si>
    <t>Enhancer of zeste, ezh, putative OS=Ricinus communis GN=RCOM_1347120 PE=4 SV=1</t>
  </si>
  <si>
    <t>Ca_24874_v1.0_kabuli</t>
  </si>
  <si>
    <t>Ca_28191_v1.0_kabuli</t>
  </si>
  <si>
    <t>Ca_00615_v1.0_kabuli</t>
  </si>
  <si>
    <t>Ca_08017_v1.0_kabuli</t>
  </si>
  <si>
    <t>Root cap; Antihaemostatic protein OS=Medicago truncatula GN=MTR_2g021580 PE=4 SV=1</t>
  </si>
  <si>
    <t>Ca_12449_v1.0_kabuli</t>
  </si>
  <si>
    <t>CCP OS=Medicago truncatula GN=MTR_5g083260 PE=4 SV=1</t>
  </si>
  <si>
    <t>Ca_17846_v1.0_kabuli</t>
  </si>
  <si>
    <t>Ca_01025_v1.0_kabuli</t>
  </si>
  <si>
    <t>SWR1-complex protein OS=Medicago truncatula GN=MTR_7g109870 PE=4 SV=1</t>
  </si>
  <si>
    <t>Ca_08177_v1.0_kabuli</t>
  </si>
  <si>
    <t>Frataxin OS=Medicago truncatula GN=MTR_6g071700 PE=4 SV=1</t>
  </si>
  <si>
    <t>Ca_21116_v1.0_kabuli</t>
  </si>
  <si>
    <t>Respiratory burst oxidase-like protein OS=Medicago truncatula GN=MTR_046s0023 PE=4 SV=1</t>
  </si>
  <si>
    <t>Ca_04391_v1.0_kabuli</t>
  </si>
  <si>
    <t>Ca_08469_v1.0_kabuli</t>
  </si>
  <si>
    <t>Ca_14845_v1.0_kabuli</t>
  </si>
  <si>
    <t>ATPase with chaperone activity, ATP-binding subunit OS=Moorea producens 3L GN=LYNGBM3L_48260 PE=3 SV=1</t>
  </si>
  <si>
    <t>Ca_01477_v1.0_kabuli</t>
  </si>
  <si>
    <t>Ca_04820_v1.0_kabuli</t>
  </si>
  <si>
    <t>Ca_15608_v1.0_kabuli</t>
  </si>
  <si>
    <t>Ca_25446_v1.0_kabuli</t>
  </si>
  <si>
    <t>Ca_06577_v1.0_kabuli</t>
  </si>
  <si>
    <t>Ca_13689_v1.0_kabuli</t>
  </si>
  <si>
    <t>Ca_18847_v1.0_kabuli</t>
  </si>
  <si>
    <t>YTH domain family protein OS=Medicago truncatula GN=MTR_4g005110 PE=4 SV=1</t>
  </si>
  <si>
    <t>Ca_03111_v1.0_kabuli</t>
  </si>
  <si>
    <t>Ca_10096_v1.0_kabuli</t>
  </si>
  <si>
    <t>Ca_01993_v1.0_kabuli</t>
  </si>
  <si>
    <t>Ca_15055_v1.0_kabuli</t>
  </si>
  <si>
    <t>Ethylene-responsive transcription factor ERF019 OS=Medicago truncatula GN=MTR_5g008790 PE=4 SV=1</t>
  </si>
  <si>
    <t>Ca_28061_v1.0_kabuli</t>
  </si>
  <si>
    <t>Ca_17237_v1.0_kabuli</t>
  </si>
  <si>
    <t>Ca_28227_v1.0_kabuli</t>
  </si>
  <si>
    <t>Ca_00616_v1.0_kabuli</t>
  </si>
  <si>
    <t>Ca_08018_v1.0_kabuli</t>
  </si>
  <si>
    <t>Germin-like protein subfamily 1 member OS=Medicago truncatula GN=MTR_2g031270 PE=4 SV=1</t>
  </si>
  <si>
    <t>Ca_21692_v1.0_kabuli</t>
  </si>
  <si>
    <t>Ca_12450_v1.0_kabuli</t>
  </si>
  <si>
    <t>LOB domain-containing protein OS=Medicago truncatula GN=MTR_5g083230 PE=4 SV=1</t>
  </si>
  <si>
    <t>Ca_17847_v1.0_kabuli</t>
  </si>
  <si>
    <t>Ca_01026_v1.0_kabuli</t>
  </si>
  <si>
    <t>Galactinol synthase OS=Medicago truncatula GN=MTR_7g109920 PE=4 SV=1</t>
  </si>
  <si>
    <t>Ca_08178_v1.0_kabuli</t>
  </si>
  <si>
    <t>Putative uncharacterized protein 275 (Fragment) OS=Cicer arietinum GN=275 PE=2 SV=1</t>
  </si>
  <si>
    <t>Ca_21117_v1.0_kabuli</t>
  </si>
  <si>
    <t>Alpha-1,2-glucosyltransferase ALG10-A OS=Medicago truncatula GN=MTR_7g060680 PE=4 SV=1</t>
  </si>
  <si>
    <t>Ca_04392_v1.0_kabuli</t>
  </si>
  <si>
    <t>Eukaryotic translation initiation factor 5B OS=Medicago truncatula GN=MTR_1g099000 PE=4 SV=1</t>
  </si>
  <si>
    <t>Ca_08470_v1.0_kabuli</t>
  </si>
  <si>
    <t>Palmitoyltransferase ERF2 OS=Medicago truncatula GN=MTR_1g094610 PE=2 SV=1</t>
  </si>
  <si>
    <t>Ca_14846_v1.0_kabuli</t>
  </si>
  <si>
    <t>Ca_04821_v1.0_kabuli</t>
  </si>
  <si>
    <t>Ca_15609_v1.0_kabuli</t>
  </si>
  <si>
    <t>Ca_25447_v1.0_kabuli</t>
  </si>
  <si>
    <t>Ca_06578_v1.0_kabuli</t>
  </si>
  <si>
    <t>Putative uncharacterized protein OS=Medicago truncatula GN=MTR_4g082940 PE=4 SV=1</t>
  </si>
  <si>
    <t>Ca_13690_v1.0_kabuli</t>
  </si>
  <si>
    <t>Ca_18848_v1.0_kabuli</t>
  </si>
  <si>
    <t>Ca_03112_v1.0_kabuli</t>
  </si>
  <si>
    <t>Conserved oligomeric Golgi complex subunit OS=Medicago truncatula GN=MTR_4g124570 PE=4 SV=1</t>
  </si>
  <si>
    <t>Ca_10097_v1.0_kabuli</t>
  </si>
  <si>
    <t>Ca_01994_v1.0_kabuli</t>
  </si>
  <si>
    <t>MADS-box transcription factor TM6 OS=Pisum sativum GN=TM6 PE=2 SV=1</t>
  </si>
  <si>
    <t>Ca_15056_v1.0_kabuli</t>
  </si>
  <si>
    <t>Putative uncharacterized protein OS=Medicago truncatula GN=MTR_5g008750 PE=1 SV=1</t>
  </si>
  <si>
    <t>Ca_20897_v1.0_kabuli</t>
  </si>
  <si>
    <t>Ca_21170_v1.0_kabuli</t>
  </si>
  <si>
    <t>Ca_17238_v1.0_kabuli</t>
  </si>
  <si>
    <t>Ca_00617_v1.0_kabuli</t>
  </si>
  <si>
    <t>Ca_08019_v1.0_kabuli</t>
  </si>
  <si>
    <t>Beta-tubulin OS=Citrus maxima PE=2 SV=1</t>
  </si>
  <si>
    <t>Ca_21693_v1.0_kabuli</t>
  </si>
  <si>
    <t>Putative uncharacterized protein OS=Cricetulus griseus GN=I79_019562 PE=4 SV=1</t>
  </si>
  <si>
    <t>Ca_12451_v1.0_kabuli</t>
  </si>
  <si>
    <t>GMP synthase OS=Medicago truncatula GN=MTR_5g083210 PE=4 SV=1</t>
  </si>
  <si>
    <t>Ca_01027_v1.0_kabuli</t>
  </si>
  <si>
    <t>Putative uncharacterized protein OS=Vitis vinifera GN=VIT_01s0127g00440 PE=3 SV=1</t>
  </si>
  <si>
    <t>Ca_08179_v1.0_kabuli</t>
  </si>
  <si>
    <t>Homeodomain-related OS=Medicago truncatula GN=MTR_7g086960 PE=4 SV=1</t>
  </si>
  <si>
    <t>Ca_21118_v1.0_kabuli</t>
  </si>
  <si>
    <t>Pentatricopeptide repeat-containing protein OS=Medicago truncatula GN=MTR_7g060720 PE=4 SV=1</t>
  </si>
  <si>
    <t>Ca_04393_v1.0_kabuli</t>
  </si>
  <si>
    <t>Nodulin-like protein OS=Medicago truncatula GN=MTR_1g099010 PE=4 SV=1</t>
  </si>
  <si>
    <t>Ca_08471_v1.0_kabuli</t>
  </si>
  <si>
    <t>Amino acid transporter OS=Medicago truncatula GN=MTR_1g094620 PE=4 SV=1</t>
  </si>
  <si>
    <t>Ca_14847_v1.0_kabuli</t>
  </si>
  <si>
    <t>Ca_01479_v1.0_kabuli</t>
  </si>
  <si>
    <t>Taxadien-5-alpha-ol O-acetyltransferase OS=Medicago truncatula GN=MTR_2g036780 PE=4 SV=1</t>
  </si>
  <si>
    <t>Ca_04822_v1.0_kabuli</t>
  </si>
  <si>
    <t>Ca_15610_v1.0_kabuli</t>
  </si>
  <si>
    <t>Ca_25448_v1.0_kabuli</t>
  </si>
  <si>
    <t>Ca_06579_v1.0_kabuli</t>
  </si>
  <si>
    <t>Low-temperature inducible OS=Medicago truncatula GN=MTR_4g082860 PE=1 SV=1</t>
  </si>
  <si>
    <t>Ca_13691_v1.0_kabuli</t>
  </si>
  <si>
    <t>Ca_18849_v1.0_kabuli</t>
  </si>
  <si>
    <t>Ca_03113_v1.0_kabuli</t>
  </si>
  <si>
    <t>Ca_10098_v1.0_kabuli</t>
  </si>
  <si>
    <t>Ca_16217_v1.0_kabuli</t>
  </si>
  <si>
    <t>Ca_01995_v1.0_kabuli</t>
  </si>
  <si>
    <t>Ca_15057_v1.0_kabuli</t>
  </si>
  <si>
    <t>Putative uncharacterized protein OS=Medicago truncatula GN=MTR_5g008720 PE=4 SV=1</t>
  </si>
  <si>
    <t>Ca_20898_v1.0_kabuli</t>
  </si>
  <si>
    <t>Ca_21171_v1.0_kabuli</t>
  </si>
  <si>
    <t>Major pollen allergen-like protein OS=Medicago truncatula GN=MTR_8g078310 PE=4 SV=1</t>
  </si>
  <si>
    <t>Ca_17239_v1.0_kabuli</t>
  </si>
  <si>
    <t>Heat shock protein OS=Medicago truncatula GN=MTR_2g040350 PE=1 SV=1</t>
  </si>
  <si>
    <t>Ca_24877_v1.0_kabuli</t>
  </si>
  <si>
    <t>Flavonoid 3&amp;apos;-hydroxylase OS=Medicago truncatula GN=MTR_3g025230 PE=3 SV=1</t>
  </si>
  <si>
    <t>Ca_27646_v1.0_kabuli</t>
  </si>
  <si>
    <t>Ca_00618_v1.0_kabuli</t>
  </si>
  <si>
    <t>ADP-ribosylation factor-like protein OS=Medicago falcata GN=ARL1 PE=2 SV=1</t>
  </si>
  <si>
    <t>Ca_08020_v1.0_kabuli</t>
  </si>
  <si>
    <t>Ethylene-regulated transcript 2 (ERT2) OS=Medicago truncatula GN=MTR_2g031350 PE=4 SV=1</t>
  </si>
  <si>
    <t>Ca_21694_v1.0_kabuli</t>
  </si>
  <si>
    <t>Ca_12452_v1.0_kabuli</t>
  </si>
  <si>
    <t>Ca_17849_v1.0_kabuli</t>
  </si>
  <si>
    <t>Ca_01028_v1.0_kabuli</t>
  </si>
  <si>
    <t>Nitrogen regulatory protein P-II OS=Medicago truncatula GN=MTR_7g109970 PE=3 SV=1</t>
  </si>
  <si>
    <t>Ca_08180_v1.0_kabuli</t>
  </si>
  <si>
    <t>Homeodomain-related OS=Medicago truncatula GN=MtrDRAFT_AC157472g25v2 PE=3 SV=1</t>
  </si>
  <si>
    <t>Ca_21119_v1.0_kabuli</t>
  </si>
  <si>
    <t>Notum-like protein OS=Medicago truncatula GN=MTR_7g060760 PE=4 SV=1</t>
  </si>
  <si>
    <t>Ca_04394_v1.0_kabuli</t>
  </si>
  <si>
    <t>Embryo defective 1075-like protein OS=Medicago truncatula GN=MTR_4g076700 PE=3 SV=1</t>
  </si>
  <si>
    <t>Ca_08472_v1.0_kabuli</t>
  </si>
  <si>
    <t>60S ribosomal protein L4 OS=Medicago truncatula GN=MTR_1g094630 PE=4 SV=1</t>
  </si>
  <si>
    <t>Ca_14848_v1.0_kabuli</t>
  </si>
  <si>
    <t>Ca_01480_v1.0_kabuli</t>
  </si>
  <si>
    <t>NADPH--cytochrome P450 reductase OS=Medicago truncatula GN=MTR_3g100160 PE=3 SV=1</t>
  </si>
  <si>
    <t>Ca_04823_v1.0_kabuli</t>
  </si>
  <si>
    <t>Ca_15611_v1.0_kabuli</t>
  </si>
  <si>
    <t>Sodium-dependent phosphate transport protein OS=Medicago truncatula GN=MTR_073s0003 PE=4 SV=1</t>
  </si>
  <si>
    <t>Ca_25449_v1.0_kabuli</t>
  </si>
  <si>
    <t>Ca_13692_v1.0_kabuli</t>
  </si>
  <si>
    <t>Ca_03114_v1.0_kabuli</t>
  </si>
  <si>
    <t>Ca_10099_v1.0_kabuli</t>
  </si>
  <si>
    <t>Ca_01996_v1.0_kabuli</t>
  </si>
  <si>
    <t>Ca_15058_v1.0_kabuli</t>
  </si>
  <si>
    <t>Ca_20899_v1.0_kabuli</t>
  </si>
  <si>
    <t>Two-component response regulator ARR1 OS=Medicago truncatula GN=MTR_7g026400 PE=4 SV=1</t>
  </si>
  <si>
    <t>Ca_21172_v1.0_kabuli</t>
  </si>
  <si>
    <t>MAKIBISHI 1 OS=Medicago truncatula GN=MKB1 PE=2 SV=1</t>
  </si>
  <si>
    <t>Ca_17240_v1.0_kabuli</t>
  </si>
  <si>
    <t>Ca_24878_v1.0_kabuli</t>
  </si>
  <si>
    <t>Ca_27647_v1.0_kabuli</t>
  </si>
  <si>
    <t>Ca_00619_v1.0_kabuli</t>
  </si>
  <si>
    <t>Ca_08021_v1.0_kabuli</t>
  </si>
  <si>
    <t>Putative uncharacterized protein OS=Medicago truncatula GN=MTR_2g031380 PE=4 SV=1</t>
  </si>
  <si>
    <t>Ca_21695_v1.0_kabuli</t>
  </si>
  <si>
    <t>Ca_12453_v1.0_kabuli</t>
  </si>
  <si>
    <t>Ferritin OS=Medicago truncatula GN=MTR_5g083170 PE=1 SV=1</t>
  </si>
  <si>
    <t>Ca_17850_v1.0_kabuli</t>
  </si>
  <si>
    <t>Ca_01029_v1.0_kabuli</t>
  </si>
  <si>
    <t>Uncharacterized protein OS=Medicago truncatula GN=MTR_7g109980 PE=2 SV=1</t>
  </si>
  <si>
    <t>Ca_08181_v1.0_kabuli</t>
  </si>
  <si>
    <t>Ca_21120_v1.0_kabuli</t>
  </si>
  <si>
    <t>Protein phosphatase 2C OS=Medicago truncatula GN=MTR_7g060770 PE=4 SV=1</t>
  </si>
  <si>
    <t>Ca_04395_v1.0_kabuli</t>
  </si>
  <si>
    <t>Transcription factor PosF21 OS=Medicago truncatula GN=MTR_1g099030 PE=4 SV=1</t>
  </si>
  <si>
    <t>Ca_08473_v1.0_kabuli</t>
  </si>
  <si>
    <t>Putative uncharacterized protein OS=Medicago truncatula GN=MTR_1g094650 PE=4 SV=1</t>
  </si>
  <si>
    <t>Ca_14849_v1.0_kabuli</t>
  </si>
  <si>
    <t>Ca_01481_v1.0_kabuli</t>
  </si>
  <si>
    <t>Ca_04824_v1.0_kabuli</t>
  </si>
  <si>
    <t>Ca_15612_v1.0_kabuli</t>
  </si>
  <si>
    <t>Putative uncharacterized protein OS=Medicago truncatula GN=MTR_073s0023 PE=4 SV=1</t>
  </si>
  <si>
    <t>Ca_06581_v1.0_kabuli</t>
  </si>
  <si>
    <t>Ca_13693_v1.0_kabuli</t>
  </si>
  <si>
    <t>Calcium-binding EF-hand protein OS=Citrullus lanatus subsp. vulgaris GN=CitCaEFh PE=2 SV=1</t>
  </si>
  <si>
    <t>Ca_18851_v1.0_kabuli</t>
  </si>
  <si>
    <t>V-H(+)-ATPase subunit A OS=Glycine max PE=2 SV=1</t>
  </si>
  <si>
    <t>Ca_03115_v1.0_kabuli</t>
  </si>
  <si>
    <t>Ca_10100_v1.0_kabuli</t>
  </si>
  <si>
    <t>Multidrug resistance protein ABC transporter family OS=Medicago truncatula GN=MTR_8g040170 PE=3 SV=1</t>
  </si>
  <si>
    <t>Ca_16219_v1.0_kabuli</t>
  </si>
  <si>
    <t>Ca_01997_v1.0_kabuli</t>
  </si>
  <si>
    <t>Ca_15059_v1.0_kabuli</t>
  </si>
  <si>
    <t>Ca_20900_v1.0_kabuli</t>
  </si>
  <si>
    <t>Ca_17241_v1.0_kabuli</t>
  </si>
  <si>
    <t>Ca_24879_v1.0_kabuli</t>
  </si>
  <si>
    <t>Ca_27469_v1.0_kabuli</t>
  </si>
  <si>
    <t>Ca_00620_v1.0_kabuli</t>
  </si>
  <si>
    <t>Ca_08022_v1.0_kabuli</t>
  </si>
  <si>
    <t>Reticuline oxidase-like protein OS=Medicago truncatula GN=MTR_2g031390 PE=4 SV=1</t>
  </si>
  <si>
    <t>Ca_21696_v1.0_kabuli</t>
  </si>
  <si>
    <t>Ca_12454_v1.0_kabuli</t>
  </si>
  <si>
    <t>40S ribosomal protein S4 OS=Medicago truncatula GN=MTR_4g014590 PE=3 SV=1</t>
  </si>
  <si>
    <t>Ca_17851_v1.0_kabuli</t>
  </si>
  <si>
    <t>Ca_01030_v1.0_kabuli</t>
  </si>
  <si>
    <t>Boron transporter OS=Medicago truncatula GN=MTR_7g110000 PE=4 SV=1</t>
  </si>
  <si>
    <t>Ca_08182_v1.0_kabuli</t>
  </si>
  <si>
    <t>Histone H4; Zinc finger, C2H2-type OS=Medicago truncatula GN=MtrDRAFT_AC157472g4v2 PE=4 SV=1</t>
  </si>
  <si>
    <t>Ca_21121_v1.0_kabuli</t>
  </si>
  <si>
    <t>Ca_04396_v1.0_kabuli</t>
  </si>
  <si>
    <t>Ca_08474_v1.0_kabuli</t>
  </si>
  <si>
    <t>ATPase ASNA1-like protein OS=Medicago truncatula GN=MTR_1g094680 PE=4 SV=1</t>
  </si>
  <si>
    <t>Ca_14850_v1.0_kabuli</t>
  </si>
  <si>
    <t>Ca_01482_v1.0_kabuli</t>
  </si>
  <si>
    <t>Viral A-type inclusion protein repeat containing protein expressed OS=Medicago truncatula GN=MTR_3g100190 PE=4 SV=1</t>
  </si>
  <si>
    <t>Ca_04825_v1.0_kabuli</t>
  </si>
  <si>
    <t>Ca_15613_v1.0_kabuli</t>
  </si>
  <si>
    <t>Ca_25451_v1.0_kabuli</t>
  </si>
  <si>
    <t>Ca_06582_v1.0_kabuli</t>
  </si>
  <si>
    <t>Anthocyanidin 5 3-O-glucosyltransferase OS=Medicago truncatula GN=MTR_4g082820 PE=3 SV=1</t>
  </si>
  <si>
    <t>Ca_13694_v1.0_kabuli</t>
  </si>
  <si>
    <t>Ca_18852_v1.0_kabuli</t>
  </si>
  <si>
    <t>Ca_03116_v1.0_kabuli</t>
  </si>
  <si>
    <t>Polyphosphoinositide phosphatase OS=Medicago truncatula GN=MTR_4g124630 PE=4 SV=1</t>
  </si>
  <si>
    <t>Ca_10101_v1.0_kabuli</t>
  </si>
  <si>
    <t>Pyridoxal phosphate phosphatase PHOSPHO2 OS=Medicago truncatula GN=MTR_138s0050 PE=4 SV=1</t>
  </si>
  <si>
    <t>Ca_16220_v1.0_kabuli</t>
  </si>
  <si>
    <t>Ca_01998_v1.0_kabuli</t>
  </si>
  <si>
    <t>Cytochrome P450 90C1 OS=Medicago truncatula GN=MTR_5g021220 PE=3 SV=1</t>
  </si>
  <si>
    <t>Ca_15060_v1.0_kabuli</t>
  </si>
  <si>
    <t>Calcium-dependent protein kinase OS=Medicago truncatula GN=MTR_5g008700 PE=4 SV=1</t>
  </si>
  <si>
    <t>Ca_20901_v1.0_kabuli</t>
  </si>
  <si>
    <t>ABC transporter B family member OS=Medicago truncatula GN=MTR_050s0020 PE=3 SV=1</t>
  </si>
  <si>
    <t>Ca_21174_v1.0_kabuli</t>
  </si>
  <si>
    <t>Ca_17242_v1.0_kabuli</t>
  </si>
  <si>
    <t>Ca_24880_v1.0_kabuli</t>
  </si>
  <si>
    <t>Ca_00621_v1.0_kabuli</t>
  </si>
  <si>
    <t>Adenylate isopentenyltransferase OS=Pisum sativum GN=PsIPT2 PE=2 SV=1</t>
  </si>
  <si>
    <t>Ca_08023_v1.0_kabuli</t>
  </si>
  <si>
    <t>Putative uncharacterized protein OS=Medicago truncatula GN=MTR_2g031410 PE=4 SV=1</t>
  </si>
  <si>
    <t>Ca_21697_v1.0_kabuli</t>
  </si>
  <si>
    <t>Ca_01031_v1.0_kabuli</t>
  </si>
  <si>
    <t>Ca_08183_v1.0_kabuli</t>
  </si>
  <si>
    <t>Ca_21122_v1.0_kabuli</t>
  </si>
  <si>
    <t>Metallothionein-like protein OS=Cicer microphyllum PE=4 SV=1</t>
  </si>
  <si>
    <t>Ca_04397_v1.0_kabuli</t>
  </si>
  <si>
    <t>Serine/threonine protein kinase atg1 OS=Medicago truncatula GN=MTR_1g099110 PE=4 SV=1</t>
  </si>
  <si>
    <t>Ca_08475_v1.0_kabuli</t>
  </si>
  <si>
    <t>DNL-type zinc finger protein OS=Medicago truncatula GN=MTR_1g094720 PE=2 SV=1</t>
  </si>
  <si>
    <t>Ca_14851_v1.0_kabuli</t>
  </si>
  <si>
    <t>Ca_01483_v1.0_kabuli</t>
  </si>
  <si>
    <t>Putative uncharacterized protein OS=Medicago truncatula GN=MTR_3g100200 PE=4 SV=1</t>
  </si>
  <si>
    <t>Ca_04826_v1.0_kabuli</t>
  </si>
  <si>
    <t>Ca_15614_v1.0_kabuli</t>
  </si>
  <si>
    <t>Ca_25452_v1.0_kabuli</t>
  </si>
  <si>
    <t>Ca_08503_v1.0_kabuli</t>
  </si>
  <si>
    <t>Ca_13695_v1.0_kabuli</t>
  </si>
  <si>
    <t>Ca_18853_v1.0_kabuli</t>
  </si>
  <si>
    <t>Ca_03117_v1.0_kabuli</t>
  </si>
  <si>
    <t>Ca_10102_v1.0_kabuli</t>
  </si>
  <si>
    <t>Ca_01999_v1.0_kabuli</t>
  </si>
  <si>
    <t>Dimethyladenosine transferase-like protein OS=Medicago truncatula GN=MTR_5g021210 PE=3 SV=1</t>
  </si>
  <si>
    <t>Ca_15061_v1.0_kabuli</t>
  </si>
  <si>
    <t>Putative uncharacterized protein OS=Medicago truncatula GN=MTR_4g036240 PE=4 SV=1</t>
  </si>
  <si>
    <t>Ca_20902_v1.0_kabuli</t>
  </si>
  <si>
    <t>Putative uncharacterized protein OS=Medicago truncatula GN=MTR_050s0019 PE=4 SV=1</t>
  </si>
  <si>
    <t>Ca_21175_v1.0_kabuli</t>
  </si>
  <si>
    <t>Ca_27972_v1.0_kabuli</t>
  </si>
  <si>
    <t>Ca_00622_v1.0_kabuli</t>
  </si>
  <si>
    <t>Ca_08024_v1.0_kabuli</t>
  </si>
  <si>
    <t>Reticuline oxidase-like protein OS=Medicago truncatula GN=MTR_2g031490 PE=4 SV=1</t>
  </si>
  <si>
    <t>Ca_21698_v1.0_kabuli</t>
  </si>
  <si>
    <t>CBL-interacting protein kinase OS=Medicago truncatula GN=MTR_2g049790 PE=4 SV=1</t>
  </si>
  <si>
    <t>Ca_12456_v1.0_kabuli</t>
  </si>
  <si>
    <t>Peptide-N4-(N-acetyl-beta-glucosaminyl)asparagine amidase A OS=Medicago truncatula GN=MTR_5g083160 PE=4 SV=1</t>
  </si>
  <si>
    <t>Ca_01032_v1.0_kabuli</t>
  </si>
  <si>
    <t>Xanthoxin dehydrogenase OS=Medicago truncatula GN=MTR_7g110140 PE=4 SV=1</t>
  </si>
  <si>
    <t>Ca_08184_v1.0_kabuli</t>
  </si>
  <si>
    <t>CMP/dCMP deaminase, zinc-binding OS=Medicago truncatula GN=MtrDRAFT_AC157472g36v2 PE=4 SV=1</t>
  </si>
  <si>
    <t>Ca_21123_v1.0_kabuli</t>
  </si>
  <si>
    <t>Ca_04398_v1.0_kabuli</t>
  </si>
  <si>
    <t>Putative uncharacterized protein (Fragment) OS=Selaginella moellendorffii GN=SELMODRAFT_132033 PE=4 SV=1</t>
  </si>
  <si>
    <t>Ca_08476_v1.0_kabuli</t>
  </si>
  <si>
    <t>Ca_14852_v1.0_kabuli</t>
  </si>
  <si>
    <t>Ca_01484_v1.0_kabuli</t>
  </si>
  <si>
    <t>Ca_04827_v1.0_kabuli</t>
  </si>
  <si>
    <t>Importin subunit alpha OS=Vitis vinifera GN=VITISV_026717 PE=2 SV=1</t>
  </si>
  <si>
    <t>Ca_08504_v1.0_kabuli</t>
  </si>
  <si>
    <t>Ca_13696_v1.0_kabuli</t>
  </si>
  <si>
    <t>Ca_03118_v1.0_kabuli</t>
  </si>
  <si>
    <t>Sucrose synthase OS=Cicer arietinum PE=2 SV=1</t>
  </si>
  <si>
    <t>Ca_10103_v1.0_kabuli</t>
  </si>
  <si>
    <t>Ca_16222_v1.0_kabuli</t>
  </si>
  <si>
    <t>Ca_02000_v1.0_kabuli</t>
  </si>
  <si>
    <t>Beta-galactosidase OS=Medicago truncatula GN=MTR_5g021190 PE=3 SV=1</t>
  </si>
  <si>
    <t>Ca_15062_v1.0_kabuli</t>
  </si>
  <si>
    <t>Peptidyl-prolyl cis-trans isomerase OS=Medicago truncatula GN=MTR_5g008680 PE=4 SV=1</t>
  </si>
  <si>
    <t>Ca_20903_v1.0_kabuli</t>
  </si>
  <si>
    <t>Ca_21176_v1.0_kabuli</t>
  </si>
  <si>
    <t>Ca_27454_v1.0_kabuli</t>
  </si>
  <si>
    <t>Ca_24882_v1.0_kabuli</t>
  </si>
  <si>
    <t>Ca_27566_v1.0_kabuli</t>
  </si>
  <si>
    <t>Ca_00623_v1.0_kabuli</t>
  </si>
  <si>
    <t>Ca_21699_v1.0_kabuli</t>
  </si>
  <si>
    <t>Ca_12457_v1.0_kabuli</t>
  </si>
  <si>
    <t>Putative uncharacterized protein OS=Medicago truncatula GN=MTR_5g083150 PE=4 SV=1</t>
  </si>
  <si>
    <t>Ca_17854_v1.0_kabuli</t>
  </si>
  <si>
    <t>Ca_01033_v1.0_kabuli</t>
  </si>
  <si>
    <t>LIM domain and RING finger protein OS=Medicago truncatula GN=MTR_7g110170 PE=4 SV=1</t>
  </si>
  <si>
    <t>Ca_08185_v1.0_kabuli</t>
  </si>
  <si>
    <t>Haem peroxidase, plant/fungal/bacterial OS=Medicago truncatula GN=MTR_7g086820 PE=3 SV=1</t>
  </si>
  <si>
    <t>Ca_21124_v1.0_kabuli</t>
  </si>
  <si>
    <t>Ca_04399_v1.0_kabuli</t>
  </si>
  <si>
    <t>Ca_08477_v1.0_kabuli</t>
  </si>
  <si>
    <t>Zinc finger protein OS=Medicago truncatula GN=MTR_1g094740 PE=4 SV=1</t>
  </si>
  <si>
    <t>Ca_14853_v1.0_kabuli</t>
  </si>
  <si>
    <t>Putative uncharacterized protein OS=Medicago truncatula GN=MTR_3g060660 PE=4 SV=1</t>
  </si>
  <si>
    <t>Ca_01485_v1.0_kabuli</t>
  </si>
  <si>
    <t>Chromosome-associated kinesin KIF4 OS=Medicago truncatula GN=MTR_3g100230 PE=4 SV=1</t>
  </si>
  <si>
    <t>Ca_04828_v1.0_kabuli</t>
  </si>
  <si>
    <t>26S proteasome non-ATPase regulatory subunit OS=Medicago truncatula GN=MTR_3g114480 PE=4 SV=1</t>
  </si>
  <si>
    <t>Ca_15616_v1.0_kabuli</t>
  </si>
  <si>
    <t>Ca_25544_v1.0_kabuli</t>
  </si>
  <si>
    <t>Ca_08505_v1.0_kabuli</t>
  </si>
  <si>
    <t>Ca_13697_v1.0_kabuli</t>
  </si>
  <si>
    <t>Ca_18855_v1.0_kabuli</t>
  </si>
  <si>
    <t>Ca_03119_v1.0_kabuli</t>
  </si>
  <si>
    <t>Ca_10104_v1.0_kabuli</t>
  </si>
  <si>
    <t>Ser/Thr specific protein phosphatase 2A B regulatory subunit alpha isoform OS=Medicago sativa subsp. varia PE=2 SV=1</t>
  </si>
  <si>
    <t>Ca_16223_v1.0_kabuli</t>
  </si>
  <si>
    <t>Ca_02001_v1.0_kabuli</t>
  </si>
  <si>
    <t>Thioredoxin OS=Pisum sativum GN=trxh PE=2 SV=1</t>
  </si>
  <si>
    <t>Ca_15063_v1.0_kabuli</t>
  </si>
  <si>
    <t>Ethylene-responsive transcription factor OS=Medicago truncatula GN=MTR_5g008590 PE=4 SV=1</t>
  </si>
  <si>
    <t>Ca_20904_v1.0_kabuli</t>
  </si>
  <si>
    <t>L-idonate 5-dehydrogenase OS=Medicago truncatula GN=MTR_054s0019 PE=3 SV=1</t>
  </si>
  <si>
    <t>Ca_21177_v1.0_kabuli</t>
  </si>
  <si>
    <t>Ca_27455_v1.0_kabuli</t>
  </si>
  <si>
    <t>Uncharacterized protein OS=Prunus persica GN=PRUPE_ppa023227mg PE=3 SV=1</t>
  </si>
  <si>
    <t>Ca_24883_v1.0_kabuli</t>
  </si>
  <si>
    <t>Ca_00624_v1.0_kabuli</t>
  </si>
  <si>
    <t>Ca_08026_v1.0_kabuli</t>
  </si>
  <si>
    <t>Ca_21700_v1.0_kabuli</t>
  </si>
  <si>
    <t>Ca_12458_v1.0_kabuli</t>
  </si>
  <si>
    <t>Ankyrin repeat domain-containing protein OS=Medicago truncatula GN=MTR_8g056020 PE=4 SV=1</t>
  </si>
  <si>
    <t>Ca_17855_v1.0_kabuli</t>
  </si>
  <si>
    <t>Ca_01034_v1.0_kabuli</t>
  </si>
  <si>
    <t>Ca_08186_v1.0_kabuli</t>
  </si>
  <si>
    <t>Dof zinc finger protein OS=Medicago truncatula GN=MTR_7g086780 PE=3 SV=1</t>
  </si>
  <si>
    <t>Ca_21125_v1.0_kabuli</t>
  </si>
  <si>
    <t>Ca_08478_v1.0_kabuli</t>
  </si>
  <si>
    <t>Phenylalanine ammonia-lyase OS=Medicago truncatula GN=MTR_1g094780 PE=3 SV=1</t>
  </si>
  <si>
    <t>Ca_14854_v1.0_kabuli</t>
  </si>
  <si>
    <t>Cellulose synthase-like protein E1 OS=Medicago truncatula GN=MTR_3g060280 PE=4 SV=1</t>
  </si>
  <si>
    <t>Ca_01486_v1.0_kabuli</t>
  </si>
  <si>
    <t>Kinesin-like protein OS=Medicago truncatula GN=MTR_3g100270 PE=3 SV=1</t>
  </si>
  <si>
    <t>Ca_15617_v1.0_kabuli</t>
  </si>
  <si>
    <t>Ca_25545_v1.0_kabuli</t>
  </si>
  <si>
    <t>Ca_08506_v1.0_kabuli</t>
  </si>
  <si>
    <t>Ca_13698_v1.0_kabuli</t>
  </si>
  <si>
    <t>Ca_18856_v1.0_kabuli</t>
  </si>
  <si>
    <t>Ca_03120_v1.0_kabuli</t>
  </si>
  <si>
    <t>SAUR family protein OS=Medicago truncatula GN=MTR_4g124700 PE=4 SV=1</t>
  </si>
  <si>
    <t>Ca_10105_v1.0_kabuli</t>
  </si>
  <si>
    <t>Ca_16224_v1.0_kabuli</t>
  </si>
  <si>
    <t>Ca_02002_v1.0_kabuli</t>
  </si>
  <si>
    <t>Auxin-induced protein 5NG4 OS=Medicago truncatula GN=MTR_5g021160 PE=4 SV=1</t>
  </si>
  <si>
    <t>Ca_15064_v1.0_kabuli</t>
  </si>
  <si>
    <t>Ethylene-responsive transcription factor OS=Medicago truncatula GN=MTR_5g008550 PE=4 SV=1</t>
  </si>
  <si>
    <t>Ca_20905_v1.0_kabuli</t>
  </si>
  <si>
    <t>Ca_21178_v1.0_kabuli</t>
  </si>
  <si>
    <t>Ca_27456_v1.0_kabuli</t>
  </si>
  <si>
    <t>Ca_24884_v1.0_kabuli</t>
  </si>
  <si>
    <t>Ca_27756_v1.0_kabuli</t>
  </si>
  <si>
    <t>Putative uncharacterized protein OS=Medicago truncatula GN=MTR_5g064360 PE=4 SV=1</t>
  </si>
  <si>
    <t>Ca_00625_v1.0_kabuli</t>
  </si>
  <si>
    <t>Ca_08027_v1.0_kabuli</t>
  </si>
  <si>
    <t>Ca_21821_v1.0_kabuli</t>
  </si>
  <si>
    <t>Ca_12459_v1.0_kabuli</t>
  </si>
  <si>
    <t>Ca_17856_v1.0_kabuli</t>
  </si>
  <si>
    <t>Indole-3-glycerol phosphate synthase OS=Medicago truncatula GN=MTR_5g084030 PE=3 SV=1</t>
  </si>
  <si>
    <t>Ca_01035_v1.0_kabuli</t>
  </si>
  <si>
    <t>S-adenosylmethionine synthase OS=Medicago truncatula GN=MTR_7g110310 PE=3 SV=1</t>
  </si>
  <si>
    <t>Ca_08187_v1.0_kabuli</t>
  </si>
  <si>
    <t>Uncharacterized protein OS=Medicago truncatula GN=MTR_7g086770 PE=4 SV=1</t>
  </si>
  <si>
    <t>Ca_21126_v1.0_kabuli</t>
  </si>
  <si>
    <t>Ca_04401_v1.0_kabuli</t>
  </si>
  <si>
    <t>Ca_08479_v1.0_kabuli</t>
  </si>
  <si>
    <t>BAHD acyltransferase OS=Medicago truncatula GN=MTR_1g094790 PE=4 SV=1</t>
  </si>
  <si>
    <t>Ca_01487_v1.0_kabuli</t>
  </si>
  <si>
    <t>MscS family inner membrane protein ynaI OS=Medicago truncatula GN=MTR_3g100280 PE=4 SV=1</t>
  </si>
  <si>
    <t>Ca_04830_v1.0_kabuli</t>
  </si>
  <si>
    <t>Ca_15618_v1.0_kabuli</t>
  </si>
  <si>
    <t>Ca_08507_v1.0_kabuli</t>
  </si>
  <si>
    <t>Ca_13699_v1.0_kabuli</t>
  </si>
  <si>
    <t>Ca_18857_v1.0_kabuli</t>
  </si>
  <si>
    <t>Ca_03121_v1.0_kabuli</t>
  </si>
  <si>
    <t>Ca_10106_v1.0_kabuli</t>
  </si>
  <si>
    <t>Dof zinc finger protein OS=Medicago truncatula GN=MTR_138s0038 PE=4 SV=1</t>
  </si>
  <si>
    <t>Ca_02003_v1.0_kabuli</t>
  </si>
  <si>
    <t>Ca_15065_v1.0_kabuli</t>
  </si>
  <si>
    <t>Cytochrome c OS=Medicago truncatula GN=MTR_5g008460 PE=3 SV=1</t>
  </si>
  <si>
    <t>Ca_20906_v1.0_kabuli</t>
  </si>
  <si>
    <t>Ca_21179_v1.0_kabuli</t>
  </si>
  <si>
    <t>Ca_27923_v1.0_kabuli</t>
  </si>
  <si>
    <t>Ca_27757_v1.0_kabuli</t>
  </si>
  <si>
    <t>Ca_00626_v1.0_kabuli</t>
  </si>
  <si>
    <t>Ca_08028_v1.0_kabuli</t>
  </si>
  <si>
    <t>Putative uncharacterized protein OS=Vitis vinifera GN=VITISV_030059 PE=4 SV=1</t>
  </si>
  <si>
    <t>Ca_12460_v1.0_kabuli</t>
  </si>
  <si>
    <t>Ca_18057_v1.0_kabuli</t>
  </si>
  <si>
    <t>Ca_01036_v1.0_kabuli</t>
  </si>
  <si>
    <t>SQUAMOSA promoter binding protein OS=Medicago truncatula GN=MTR_7g110320 PE=4 SV=1</t>
  </si>
  <si>
    <t>Ca_08188_v1.0_kabuli</t>
  </si>
  <si>
    <t>Ca_21127_v1.0_kabuli</t>
  </si>
  <si>
    <t>Myb-related protein 3R-1 OS=Medicago truncatula GN=MTR_7g061330 PE=4 SV=1</t>
  </si>
  <si>
    <t>Ca_04402_v1.0_kabuli</t>
  </si>
  <si>
    <t>Receptor-like protein kinase OS=Medicago truncatula GN=MTR_1g098980 PE=4 SV=1</t>
  </si>
  <si>
    <t>Ca_08480_v1.0_kabuli</t>
  </si>
  <si>
    <t>Ca_14856_v1.0_kabuli</t>
  </si>
  <si>
    <t>Ca_01488_v1.0_kabuli</t>
  </si>
  <si>
    <t>PsRT17-1 like protein OS=Medicago truncatula GN=MTR_3g100310 PE=4 SV=1</t>
  </si>
  <si>
    <t>Ca_04831_v1.0_kabuli</t>
  </si>
  <si>
    <t>Ca_15619_v1.0_kabuli</t>
  </si>
  <si>
    <t>Ca_25547_v1.0_kabuli</t>
  </si>
  <si>
    <t>Ca_08508_v1.0_kabuli</t>
  </si>
  <si>
    <t>Ca_13700_v1.0_kabuli</t>
  </si>
  <si>
    <t>Ca_18858_v1.0_kabuli</t>
  </si>
  <si>
    <t>Ca_03122_v1.0_kabuli</t>
  </si>
  <si>
    <t>Ca_02004_v1.0_kabuli</t>
  </si>
  <si>
    <t>Short internode related sequence OS=Medicago truncatula GN=MTR_5g021130 PE=4 SV=1</t>
  </si>
  <si>
    <t>Ca_15066_v1.0_kabuli</t>
  </si>
  <si>
    <t>Protein phosphatase methylesterase 1 OS=Medicago truncatula GN=MTR_5g008450 PE=3 SV=1</t>
  </si>
  <si>
    <t>Ca_20907_v1.0_kabuli</t>
  </si>
  <si>
    <t>Ca_21180_v1.0_kabuli</t>
  </si>
  <si>
    <t>Ca_24244_v1.0_kabuli</t>
  </si>
  <si>
    <t>NBS-containing resistance-like protein OS=Medicago truncatula GN=MTR_6g078420 PE=4 SV=1</t>
  </si>
  <si>
    <t>Ca_27538_v1.0_kabuli</t>
  </si>
  <si>
    <t>Ca_28041_v1.0_kabuli</t>
  </si>
  <si>
    <t>Ca_00627_v1.0_kabuli</t>
  </si>
  <si>
    <t>Ca_08029_v1.0_kabuli</t>
  </si>
  <si>
    <t>Ca_12461_v1.0_kabuli</t>
  </si>
  <si>
    <t>Ser-thr protein kinase OS=Medicago truncatula GN=MTR_1g084790 PE=4 SV=1</t>
  </si>
  <si>
    <t>Ca_18058_v1.0_kabuli</t>
  </si>
  <si>
    <t>Glutathione S-transferase OS=Medicago truncatula GN=MTR_5g040430 PE=2 SV=1</t>
  </si>
  <si>
    <t>Ca_01037_v1.0_kabuli</t>
  </si>
  <si>
    <t>Ca_08189_v1.0_kabuli</t>
  </si>
  <si>
    <t>Xylosyltransferase OS=Medicago truncatula GN=MTR_7g086720 PE=4 SV=1</t>
  </si>
  <si>
    <t>Ca_04403_v1.0_kabuli</t>
  </si>
  <si>
    <t>Cysteine-rich receptor-like protein kinase OS=Medicago truncatula GN=MTR_1g099260 PE=4 SV=1</t>
  </si>
  <si>
    <t>Ca_08481_v1.0_kabuli</t>
  </si>
  <si>
    <t>Inter-alpha-trypsin inhibitor heavy chain H3 OS=Medicago truncatula GN=MTR_1g094830 PE=4 SV=1</t>
  </si>
  <si>
    <t>Ca_14857_v1.0_kabuli</t>
  </si>
  <si>
    <t>Ca_01489_v1.0_kabuli</t>
  </si>
  <si>
    <t>MscS-Like mechanosensitive ion channel MSCL8 OS=Medicago truncatula GN=MTR_3g100320 PE=4 SV=1</t>
  </si>
  <si>
    <t>Ca_04832_v1.0_kabuli</t>
  </si>
  <si>
    <t>Ca_15620_v1.0_kabuli</t>
  </si>
  <si>
    <t>Ca_25548_v1.0_kabuli</t>
  </si>
  <si>
    <t>Ca_08509_v1.0_kabuli</t>
  </si>
  <si>
    <t>Ca_13701_v1.0_kabuli</t>
  </si>
  <si>
    <t>Ca_18859_v1.0_kabuli</t>
  </si>
  <si>
    <t>Putative uncharacterized protein OS=Medicago truncatula GN=MTR_4g005740 PE=4 SV=1</t>
  </si>
  <si>
    <t>Ca_03123_v1.0_kabuli</t>
  </si>
  <si>
    <t>Ca_10108_v1.0_kabuli</t>
  </si>
  <si>
    <t>Ubiquitin carboxyl-terminal hydrolase OS=Medicago truncatula PE=2 SV=1</t>
  </si>
  <si>
    <t>Ca_16227_v1.0_kabuli</t>
  </si>
  <si>
    <t>Ca_02005_v1.0_kabuli</t>
  </si>
  <si>
    <t>Ankyrin-like protein OS=Medicago truncatula GN=MTR_5g021100 PE=4 SV=1</t>
  </si>
  <si>
    <t>Ca_15067_v1.0_kabuli</t>
  </si>
  <si>
    <t>Far upstream element-binding protein OS=Medicago truncatula GN=MTR_5g008420 PE=4 SV=1</t>
  </si>
  <si>
    <t>Ca_20908_v1.0_kabuli</t>
  </si>
  <si>
    <t>Ca_21181_v1.0_kabuli</t>
  </si>
  <si>
    <t>Ca_24245_v1.0_kabuli</t>
  </si>
  <si>
    <t>Ca_27539_v1.0_kabuli</t>
  </si>
  <si>
    <t>Ca_00628_v1.0_kabuli</t>
  </si>
  <si>
    <t>Ca_08030_v1.0_kabuli</t>
  </si>
  <si>
    <t>Ca_21824_v1.0_kabuli</t>
  </si>
  <si>
    <t>Ca_12462_v1.0_kabuli</t>
  </si>
  <si>
    <t>Ca_18059_v1.0_kabuli</t>
  </si>
  <si>
    <t>Ca_01038_v1.0_kabuli</t>
  </si>
  <si>
    <t>Solute carrier family 35 member C2 OS=Medicago truncatula GN=MTR_7g110380 PE=4 SV=1</t>
  </si>
  <si>
    <t>Ca_08190_v1.0_kabuli</t>
  </si>
  <si>
    <t>Protein pns1 OS=Medicago truncatula GN=MTR_7g086710 PE=4 SV=1</t>
  </si>
  <si>
    <t>Ca_21129_v1.0_kabuli</t>
  </si>
  <si>
    <t>E3 ubiquitin-protein ligase ubr1 OS=Medicago truncatula GN=MTR_7g061540 PE=4 SV=1</t>
  </si>
  <si>
    <t>Ca_04404_v1.0_kabuli</t>
  </si>
  <si>
    <t>Multidrug resistance protein ABC transporter family OS=Medicago truncatula GN=MTR_1g099280 PE=3 SV=1</t>
  </si>
  <si>
    <t>Ca_08482_v1.0_kabuli</t>
  </si>
  <si>
    <t>Kinesin like protein OS=Medicago truncatula GN=MTR_1g094840 PE=4 SV=1</t>
  </si>
  <si>
    <t>Ca_14858_v1.0_kabuli</t>
  </si>
  <si>
    <t>Ca_01490_v1.0_kabuli</t>
  </si>
  <si>
    <t>Chaperone protein dnaJ OS=Medicago truncatula GN=MTR_3g100330 PE=4 SV=1</t>
  </si>
  <si>
    <t>Ca_04833_v1.0_kabuli</t>
  </si>
  <si>
    <t>Ca_15621_v1.0_kabuli</t>
  </si>
  <si>
    <t>Ca_25549_v1.0_kabuli</t>
  </si>
  <si>
    <t>Ca_08510_v1.0_kabuli</t>
  </si>
  <si>
    <t>Ca_13702_v1.0_kabuli</t>
  </si>
  <si>
    <t>Ca_18860_v1.0_kabuli</t>
  </si>
  <si>
    <t>4-coumarate CoA ligase OS=Medicago truncatula GN=MTR_4g005750 PE=4 SV=1</t>
  </si>
  <si>
    <t>Ca_03124_v1.0_kabuli</t>
  </si>
  <si>
    <t>Ca_10109_v1.0_kabuli</t>
  </si>
  <si>
    <t>Ca_16228_v1.0_kabuli</t>
  </si>
  <si>
    <t>Ca_02006_v1.0_kabuli</t>
  </si>
  <si>
    <t>Glutaredoxin C3 OS=Medicago truncatula GN=MTR_5g021090 PE=2 SV=1</t>
  </si>
  <si>
    <t>Ca_24246_v1.0_kabuli</t>
  </si>
  <si>
    <t>Ca_27688_v1.0_kabuli</t>
  </si>
  <si>
    <t>Putative uncharacterized protein OS=Medicago truncatula GN=MTR_5g051150 PE=4 SV=1</t>
  </si>
  <si>
    <t>Ca_00629_v1.0_kabuli</t>
  </si>
  <si>
    <t>Ca_08031_v1.0_kabuli</t>
  </si>
  <si>
    <t>Wall-associated receptor kinase-like protein OS=Medicago truncatula GN=MTR_2g031520 PE=4 SV=1</t>
  </si>
  <si>
    <t>Ca_12463_v1.0_kabuli</t>
  </si>
  <si>
    <t>E3 ubiquitin ligase OS=Medicago truncatula GN=PUB1 PE=2 SV=1</t>
  </si>
  <si>
    <t>Ca_18060_v1.0_kabuli</t>
  </si>
  <si>
    <t>Putative uncharacterized protein OS=Medicago truncatula GN=MTR_5g040600 PE=4 SV=1</t>
  </si>
  <si>
    <t>Ca_01039_v1.0_kabuli</t>
  </si>
  <si>
    <t>Putative uncharacterized protein OS=Medicago truncatula GN=MtrDRAFT_AC144563g13v2 PE=4 SV=1</t>
  </si>
  <si>
    <t>Ca_08191_v1.0_kabuli</t>
  </si>
  <si>
    <t>Putative uncharacterized protein OS=Medicago truncatula GN=MTR_7g086700 PE=4 SV=1</t>
  </si>
  <si>
    <t>Ca_21130_v1.0_kabuli</t>
  </si>
  <si>
    <t>MYB-related transcription factor PHAN1 OS=Pisum sativum PE=2 SV=1</t>
  </si>
  <si>
    <t>Ca_04405_v1.0_kabuli</t>
  </si>
  <si>
    <t>Chitinase OS=Medicago truncatula GN=MTR_1g099310 PE=3 SV=1</t>
  </si>
  <si>
    <t>Ca_08483_v1.0_kabuli</t>
  </si>
  <si>
    <t>Ca_14859_v1.0_kabuli</t>
  </si>
  <si>
    <t>Metal transport protein OS=Medicago truncatula GN=ZIP7 PE=2 SV=1</t>
  </si>
  <si>
    <t>Ca_01491_v1.0_kabuli</t>
  </si>
  <si>
    <t>Ca_04834_v1.0_kabuli</t>
  </si>
  <si>
    <t>Ca_15622_v1.0_kabuli</t>
  </si>
  <si>
    <t>Ammonium transporter, putative OS=Ricinus communis GN=RCOM_0612070 PE=4 SV=1</t>
  </si>
  <si>
    <t>Ca_25550_v1.0_kabuli</t>
  </si>
  <si>
    <t>Ca_08511_v1.0_kabuli</t>
  </si>
  <si>
    <t>Ca_13703_v1.0_kabuli</t>
  </si>
  <si>
    <t>Ca_18861_v1.0_kabuli</t>
  </si>
  <si>
    <t>Mitogen-activated protein kinase kinase OS=Medicago truncatula GN=MTR_4g005830 PE=4 SV=1</t>
  </si>
  <si>
    <t>Ca_03125_v1.0_kabuli</t>
  </si>
  <si>
    <t>3-oxoacyl-ACP synthase OS=Medicago truncatula GN=MTR_4g124880 PE=3 SV=1</t>
  </si>
  <si>
    <t>Ca_10110_v1.0_kabuli</t>
  </si>
  <si>
    <t>Ca_16229_v1.0_kabuli</t>
  </si>
  <si>
    <t>Malate dehydrogenase (Precursor) OS=Medicago sativa GN=mmdh PE=1 SV=1</t>
  </si>
  <si>
    <t>Ca_02007_v1.0_kabuli</t>
  </si>
  <si>
    <t>Disease resistance RPP8-like protein OS=Medicago truncatula GN=MTR_5g021080 PE=4 SV=1</t>
  </si>
  <si>
    <t>Ca_15069_v1.0_kabuli</t>
  </si>
  <si>
    <t>Pentatricopeptide repeat-containing protein OS=Medicago truncatula GN=MTR_5g008300 PE=4 SV=1</t>
  </si>
  <si>
    <t>Ca_20910_v1.0_kabuli</t>
  </si>
  <si>
    <t>Ca_24247_v1.0_kabuli</t>
  </si>
  <si>
    <t>Putative uncharacterized protein OS=Medicago truncatula GN=MTR_6g078390 PE=4 SV=1</t>
  </si>
  <si>
    <t>Ca_28027_v1.0_kabuli</t>
  </si>
  <si>
    <t>Ca_00630_v1.0_kabuli</t>
  </si>
  <si>
    <t>Ca_08032_v1.0_kabuli</t>
  </si>
  <si>
    <t>Ca_21826_v1.0_kabuli</t>
  </si>
  <si>
    <t>Ca_12464_v1.0_kabuli</t>
  </si>
  <si>
    <t>LOB domain-containing protein OS=Medicago truncatula GN=MTR_5g083010 PE=4 SV=1</t>
  </si>
  <si>
    <t>Ca_18061_v1.0_kabuli</t>
  </si>
  <si>
    <t>E3 ubiquitin-protein ligase MARCH3 OS=Medicago truncatula GN=MTR_5g040650 PE=4 SV=1</t>
  </si>
  <si>
    <t>Ca_01040_v1.0_kabuli</t>
  </si>
  <si>
    <t>DnaJ OS=Medicago truncatula GN=MTR_7g110410 PE=2 SV=1</t>
  </si>
  <si>
    <t>Ca_08192_v1.0_kabuli</t>
  </si>
  <si>
    <t>Cation/calcium exchanger OS=Medicago truncatula GN=MTR_7g086690 PE=4 SV=1</t>
  </si>
  <si>
    <t>Ca_04406_v1.0_kabuli</t>
  </si>
  <si>
    <t>Acidic endochitinase OS=Medicago truncatula GN=MTR_1g099320 PE=2 SV=1</t>
  </si>
  <si>
    <t>Ca_08484_v1.0_kabuli</t>
  </si>
  <si>
    <t>Root phototropism protein OS=Medicago truncatula GN=MTR_1g094850 PE=4 SV=1</t>
  </si>
  <si>
    <t>Ca_01492_v1.0_kabuli</t>
  </si>
  <si>
    <t>Sentrin-specific protease OS=Medicago truncatula GN=MTR_3g100390 PE=4 SV=1</t>
  </si>
  <si>
    <t>Ca_04835_v1.0_kabuli</t>
  </si>
  <si>
    <t>Catalase OS=Lotus japonicus GN=cat1 PE=3 SV=1</t>
  </si>
  <si>
    <t>Ca_15623_v1.0_kabuli</t>
  </si>
  <si>
    <t>MTD2 OS=Medicago truncatula PE=2 SV=1</t>
  </si>
  <si>
    <t>Ca_25551_v1.0_kabuli</t>
  </si>
  <si>
    <t>Ca_08512_v1.0_kabuli</t>
  </si>
  <si>
    <t>Uncharacterized protein OS=Medicago truncatula GN=MTR_8g097040 PE=2 SV=1</t>
  </si>
  <si>
    <t>Ca_13704_v1.0_kabuli</t>
  </si>
  <si>
    <t>Ca_18862_v1.0_kabuli</t>
  </si>
  <si>
    <t>Mandelonitrile lyase OS=Medicago truncatula GN=MTR_4g005860 PE=3 SV=1</t>
  </si>
  <si>
    <t>Ca_03126_v1.0_kabuli</t>
  </si>
  <si>
    <t>Ca_10111_v1.0_kabuli</t>
  </si>
  <si>
    <t>Ca_16230_v1.0_kabuli</t>
  </si>
  <si>
    <t>Ca_02008_v1.0_kabuli</t>
  </si>
  <si>
    <t>Peroxidase OS=Medicago truncatula GN=MTR_5g021060 PE=3 SV=1</t>
  </si>
  <si>
    <t>Ca_15070_v1.0_kabuli</t>
  </si>
  <si>
    <t>Ca_21184_v1.0_kabuli</t>
  </si>
  <si>
    <t>Ca_24248_v1.0_kabuli</t>
  </si>
  <si>
    <t>Putative uncharacterized protein OS=Medicago truncatula GN=MTR_6g078430 PE=4 SV=1</t>
  </si>
  <si>
    <t>Ca_08033_v1.0_kabuli</t>
  </si>
  <si>
    <t>Alpha-glucosidase (Fragment) OS=Medicago truncatula GN=MTR_2g031110 PE=4 SV=1</t>
  </si>
  <si>
    <t>Ca_21827_v1.0_kabuli</t>
  </si>
  <si>
    <t>Ca_12465_v1.0_kabuli</t>
  </si>
  <si>
    <t>Ethylene-responsive transcription factor OS=Medicago truncatula GN=MTR_5g082950 PE=4 SV=1</t>
  </si>
  <si>
    <t>Ca_18062_v1.0_kabuli</t>
  </si>
  <si>
    <t>Histone-lysine N-methyltransferase MLL5 OS=Medicago truncatula GN=MTR_5g040700 PE=4 SV=1</t>
  </si>
  <si>
    <t>Ca_01041_v1.0_kabuli</t>
  </si>
  <si>
    <t>Pectinesterase OS=Medicago truncatula GN=MTR_7g110490 PE=3 SV=1</t>
  </si>
  <si>
    <t>Ca_08193_v1.0_kabuli</t>
  </si>
  <si>
    <t>Ca_21132_v1.0_kabuli</t>
  </si>
  <si>
    <t>Ca_04407_v1.0_kabuli</t>
  </si>
  <si>
    <t>Acidic endochitinase OS=Medicago truncatula GN=MTR_1g099350 PE=3 SV=1</t>
  </si>
  <si>
    <t>Ca_08485_v1.0_kabuli</t>
  </si>
  <si>
    <t>Dolichyl-diphosphooligosaccharide-protein glycosyltransferase subunit OS=Medicago truncatula GN=MTR_1g094870 PE=4 SV=1</t>
  </si>
  <si>
    <t>Ca_14861_v1.0_kabuli</t>
  </si>
  <si>
    <t>Ca_01493_v1.0_kabuli</t>
  </si>
  <si>
    <t>RING zinc finger protein-like protein OS=Medicago truncatula GN=MTR_3g100400 PE=4 SV=1</t>
  </si>
  <si>
    <t>Ca_04836_v1.0_kabuli</t>
  </si>
  <si>
    <t>Starch branching enzyme II (Precursor) OS=Pisum sativum GN=SBEII PE=2 SV=1</t>
  </si>
  <si>
    <t>Ca_15624_v1.0_kabuli</t>
  </si>
  <si>
    <t>Ca_25552_v1.0_kabuli</t>
  </si>
  <si>
    <t>Ca_08513_v1.0_kabuli</t>
  </si>
  <si>
    <t>Ca_13705_v1.0_kabuli</t>
  </si>
  <si>
    <t>Ca_18863_v1.0_kabuli</t>
  </si>
  <si>
    <t>Ca_03127_v1.0_kabuli</t>
  </si>
  <si>
    <t>Ca_10112_v1.0_kabuli</t>
  </si>
  <si>
    <t>Ca_02009_v1.0_kabuli</t>
  </si>
  <si>
    <t>Ca_15071_v1.0_kabuli</t>
  </si>
  <si>
    <t>Putative uncharacterized protein OS=Medicago truncatula GN=MTR_5g008220 PE=4 SV=1</t>
  </si>
  <si>
    <t>Ca_20912_v1.0_kabuli</t>
  </si>
  <si>
    <t>Ubiquitin carboxyl-terminal hydrolase OS=Brachypodium distachyon GN=BRADI2G40820 PE=3 SV=1</t>
  </si>
  <si>
    <t>Ca_21185_v1.0_kabuli</t>
  </si>
  <si>
    <t>Ca_24249_v1.0_kabuli</t>
  </si>
  <si>
    <t>Putative uncharacterized protein OS=Vitis vinifera GN=VIT_13s0064g01580 PE=3 SV=1</t>
  </si>
  <si>
    <t>Ca_26033_v1.0_kabuli</t>
  </si>
  <si>
    <t>Ca_00632_v1.0_kabuli</t>
  </si>
  <si>
    <t>Ca_08034_v1.0_kabuli</t>
  </si>
  <si>
    <t>Ca_21828_v1.0_kabuli</t>
  </si>
  <si>
    <t>Putative uncharacterized protein OS=Vitis vinifera GN=VITISV_004411 PE=4 SV=1</t>
  </si>
  <si>
    <t>Ca_12466_v1.0_kabuli</t>
  </si>
  <si>
    <t>RING finger protein OS=Medicago truncatula GN=MTR_5g082940 PE=4 SV=1</t>
  </si>
  <si>
    <t>Ca_18063_v1.0_kabuli</t>
  </si>
  <si>
    <t>Ectonucleoside triphosphate diphosphohydrolase OS=Medicago truncatula GN=MTR_5g040710 PE=4 SV=1</t>
  </si>
  <si>
    <t>Ca_01042_v1.0_kabuli</t>
  </si>
  <si>
    <t>Ca_08194_v1.0_kabuli</t>
  </si>
  <si>
    <t>Ca_21133_v1.0_kabuli</t>
  </si>
  <si>
    <t>Orf protein OS=Pisum sativum GN=orf PE=2 SV=1</t>
  </si>
  <si>
    <t>Ca_04408_v1.0_kabuli</t>
  </si>
  <si>
    <t>Pyruvate kinase OS=Medicago truncatula GN=MTR_1g099360 PE=3 SV=1</t>
  </si>
  <si>
    <t>Ca_08486_v1.0_kabuli</t>
  </si>
  <si>
    <t>Putative uncharacterized protein OS=Medicago truncatula GN=MTR_1g094890 PE=4 SV=1</t>
  </si>
  <si>
    <t>Ca_01494_v1.0_kabuli</t>
  </si>
  <si>
    <t>Putative uncharacterized protein OS=Medicago truncatula GN=MTR_3g100460 PE=4 SV=1</t>
  </si>
  <si>
    <t>Ca_04837_v1.0_kabuli</t>
  </si>
  <si>
    <t>Ca_15625_v1.0_kabuli</t>
  </si>
  <si>
    <t>Ca_25889_v1.0_kabuli</t>
  </si>
  <si>
    <t>Ca_08514_v1.0_kabuli</t>
  </si>
  <si>
    <t>Putative uncharacterized protein OS=Medicago truncatula GN=MTR_8g097160 PE=4 SV=1</t>
  </si>
  <si>
    <t>Ca_13706_v1.0_kabuli</t>
  </si>
  <si>
    <t>Beta-glucosidase (Fragment) OS=Cicer arietinum PE=2 SV=2</t>
  </si>
  <si>
    <t>Ca_18864_v1.0_kabuli</t>
  </si>
  <si>
    <t>Putative uncharacterized protein OS=Medicago truncatula GN=MTR_4g006200 PE=4 SV=1</t>
  </si>
  <si>
    <t>Ca_03128_v1.0_kabuli</t>
  </si>
  <si>
    <t>Uncharacterized protein OS=Prunus persica GN=PRUPE_ppa000708mg PE=4 SV=1</t>
  </si>
  <si>
    <t>Ca_10113_v1.0_kabuli</t>
  </si>
  <si>
    <t>Ca_16232_v1.0_kabuli</t>
  </si>
  <si>
    <t>Ca_02010_v1.0_kabuli</t>
  </si>
  <si>
    <t>Cell division protease ftsH-like protein OS=Medicago truncatula GN=MTR_5g020990 PE=4 SV=1</t>
  </si>
  <si>
    <t>Ca_15072_v1.0_kabuli</t>
  </si>
  <si>
    <t>Ca_20913_v1.0_kabuli</t>
  </si>
  <si>
    <t>Hypothetical retrotransposon OS=Ipomoea batatas PE=4 SV=1</t>
  </si>
  <si>
    <t>Ca_21186_v1.0_kabuli</t>
  </si>
  <si>
    <t>NAC domain protein NAC3 OS=Glycine max GN=NAC3 PE=2 SV=1</t>
  </si>
  <si>
    <t>Ca_24250_v1.0_kabuli</t>
  </si>
  <si>
    <t>Ca_26383_v1.0_kabuli</t>
  </si>
  <si>
    <t>Ca_26034_v1.0_kabuli</t>
  </si>
  <si>
    <t>Ca_00633_v1.0_kabuli</t>
  </si>
  <si>
    <t>Ca_08035_v1.0_kabuli</t>
  </si>
  <si>
    <t>Ca_21829_v1.0_kabuli</t>
  </si>
  <si>
    <t>F-box family-3 OS=Medicago truncatula GN=MTR_5g021550 PE=4 SV=1</t>
  </si>
  <si>
    <t>Ca_12467_v1.0_kabuli</t>
  </si>
  <si>
    <t>Ca_18064_v1.0_kabuli</t>
  </si>
  <si>
    <t>Acetolactate synthase small subunit OS=Medicago truncatula GN=MTR_8g088600 PE=4 SV=1</t>
  </si>
  <si>
    <t>Ca_01043_v1.0_kabuli</t>
  </si>
  <si>
    <t>Ca_08195_v1.0_kabuli</t>
  </si>
  <si>
    <t>Polynucleotide phosphorylase OS=Pisum sativum GN=pnp PE=2 SV=1</t>
  </si>
  <si>
    <t>Ca_21134_v1.0_kabuli</t>
  </si>
  <si>
    <t>Ca_04409_v1.0_kabuli</t>
  </si>
  <si>
    <t>Topoisomerase 1-associated factor OS=Medicago truncatula GN=MTR_1g099370 PE=4 SV=1</t>
  </si>
  <si>
    <t>Ca_08487_v1.0_kabuli</t>
  </si>
  <si>
    <t>Ca_01495_v1.0_kabuli</t>
  </si>
  <si>
    <t>Putative uncharacterized protein OS=Medicago truncatula GN=MTR_3g100470 PE=4 SV=1</t>
  </si>
  <si>
    <t>Ca_04838_v1.0_kabuli</t>
  </si>
  <si>
    <t>Ca_15626_v1.0_kabuli</t>
  </si>
  <si>
    <t>Ca_25890_v1.0_kabuli</t>
  </si>
  <si>
    <t>(+)-delta-cadinene synthase isozyme A OS=Medicago truncatula GN=MTR_5g062230 PE=4 SV=1</t>
  </si>
  <si>
    <t>Ca_08515_v1.0_kabuli</t>
  </si>
  <si>
    <t>Putative uncharacterized protein OS=Medicago truncatula GN=MTR_8g097190 PE=4 SV=1</t>
  </si>
  <si>
    <t>Ca_13707_v1.0_kabuli</t>
  </si>
  <si>
    <t>Ca_18865_v1.0_kabuli</t>
  </si>
  <si>
    <t>Putative uncharacterized protein OS=Medicago truncatula GN=MTR_4g006030 PE=4 SV=1</t>
  </si>
  <si>
    <t>Ca_03129_v1.0_kabuli</t>
  </si>
  <si>
    <t>20 kDa chaperonin OS=Medicago truncatula GN=MTR_4g124910 PE=3 SV=1</t>
  </si>
  <si>
    <t>Ca_10114_v1.0_kabuli</t>
  </si>
  <si>
    <t>Ca_16233_v1.0_kabuli</t>
  </si>
  <si>
    <t>Ca_02011_v1.0_kabuli</t>
  </si>
  <si>
    <t>Cell division protease ftsH-like protein OS=Medicago truncatula GN=MTR_5g020980 PE=4 SV=1</t>
  </si>
  <si>
    <t>Ca_15073_v1.0_kabuli</t>
  </si>
  <si>
    <t>Aspartic proteinase nepenthesin-1 OS=Medicago truncatula GN=MTR_5g008070 PE=4 SV=1</t>
  </si>
  <si>
    <t>Ca_20914_v1.0_kabuli</t>
  </si>
  <si>
    <t>Ca_21187_v1.0_kabuli</t>
  </si>
  <si>
    <t>Ca_24251_v1.0_kabuli</t>
  </si>
  <si>
    <t>Uncharacterized protein OS=Medicago truncatula GN=MTR_6g078300 PE=2 SV=1</t>
  </si>
  <si>
    <t>Ca_26384_v1.0_kabuli</t>
  </si>
  <si>
    <t>Ca_26035_v1.0_kabuli</t>
  </si>
  <si>
    <t>Ca_00634_v1.0_kabuli</t>
  </si>
  <si>
    <t>Ca_08036_v1.0_kabuli</t>
  </si>
  <si>
    <t>Ca_12468_v1.0_kabuli</t>
  </si>
  <si>
    <t>Myb transcription factor OS=Medicago truncatula GN=MTR_5g082910 PE=4 SV=1</t>
  </si>
  <si>
    <t>Ca_18065_v1.0_kabuli</t>
  </si>
  <si>
    <t>Ca_01044_v1.0_kabuli</t>
  </si>
  <si>
    <t>Outward rectifying potassium channel OS=Medicago truncatula GN=MTR_7g110600 PE=4 SV=1</t>
  </si>
  <si>
    <t>Ca_08196_v1.0_kabuli</t>
  </si>
  <si>
    <t>Ca_21135_v1.0_kabuli</t>
  </si>
  <si>
    <t>Ca_04410_v1.0_kabuli</t>
  </si>
  <si>
    <t>Ca_08488_v1.0_kabuli</t>
  </si>
  <si>
    <t>Auxin response factor OS=Medicago truncatula GN=MTR_1g094960 PE=4 SV=1</t>
  </si>
  <si>
    <t>Ca_14864_v1.0_kabuli</t>
  </si>
  <si>
    <t>Ca_01496_v1.0_kabuli</t>
  </si>
  <si>
    <t>Ubiquitin carboxyl-terminal hydrolase OS=Medicago truncatula GN=MTR_3g100480 PE=4 SV=1</t>
  </si>
  <si>
    <t>Ca_04839_v1.0_kabuli</t>
  </si>
  <si>
    <t>Ca_15627_v1.0_kabuli</t>
  </si>
  <si>
    <t>Ca_25891_v1.0_kabuli</t>
  </si>
  <si>
    <t>Ca_08516_v1.0_kabuli</t>
  </si>
  <si>
    <t>Rho GDP-dissociation inhibitor OS=Medicago truncatula GN=MTR_8g097200 PE=4 SV=1</t>
  </si>
  <si>
    <t>Ca_13708_v1.0_kabuli</t>
  </si>
  <si>
    <t>Ca_18866_v1.0_kabuli</t>
  </si>
  <si>
    <t>Xyloglucan glycosyltransferase OS=Medicago truncatula GN=MTR_4g006010 PE=4 SV=1</t>
  </si>
  <si>
    <t>Ca_03130_v1.0_kabuli</t>
  </si>
  <si>
    <t>Pop3 peptide OS=Medicago truncatula GN=MTR_4g124920 PE=1 SV=1</t>
  </si>
  <si>
    <t>Ca_10115_v1.0_kabuli</t>
  </si>
  <si>
    <t>Ca_16234_v1.0_kabuli</t>
  </si>
  <si>
    <t>Ca_02012_v1.0_kabuli</t>
  </si>
  <si>
    <t>Mannan endo-1,4-beta-mannosidase OS=Medicago truncatula GN=MTR_5g020890 PE=4 SV=1</t>
  </si>
  <si>
    <t>Ca_15074_v1.0_kabuli</t>
  </si>
  <si>
    <t>Beta-1,3-glucosyltransferase OS=Medicago truncatula GN=MTR_5g008060 PE=4 SV=1</t>
  </si>
  <si>
    <t>Ca_21188_v1.0_kabuli</t>
  </si>
  <si>
    <t>Ca_24252_v1.0_kabuli</t>
  </si>
  <si>
    <t>Miraculin OS=Medicago truncatula GN=MTR_6g078290 PE=4 SV=1</t>
  </si>
  <si>
    <t>Ca_26385_v1.0_kabuli</t>
  </si>
  <si>
    <t>Ca_26036_v1.0_kabuli</t>
  </si>
  <si>
    <t>Endo-1,4-beta-glucanase OS=Populus trichocarpa GN=GH9B9 PE=2 SV=1</t>
  </si>
  <si>
    <t>Ca_00635_v1.0_kabuli</t>
  </si>
  <si>
    <t>Ca_08037_v1.0_kabuli</t>
  </si>
  <si>
    <t>Ca_21831_v1.0_kabuli</t>
  </si>
  <si>
    <t>Ca_12469_v1.0_kabuli</t>
  </si>
  <si>
    <t>Clathrin heavy chain OS=Medicago truncatula GN=MTR_5g082900 PE=1 SV=1</t>
  </si>
  <si>
    <t>Ca_18066_v1.0_kabuli</t>
  </si>
  <si>
    <t>Putative uncharacterized protein OS=Medicago truncatula GN=MTR_5g040780 PE=4 SV=1</t>
  </si>
  <si>
    <t>Ca_01045_v1.0_kabuli</t>
  </si>
  <si>
    <t>Ca_08197_v1.0_kabuli</t>
  </si>
  <si>
    <t>CCP OS=Medicago truncatula GN=MTR_7g086610 PE=4 SV=1</t>
  </si>
  <si>
    <t>Ca_21136_v1.0_kabuli</t>
  </si>
  <si>
    <t>Ca_04411_v1.0_kabuli</t>
  </si>
  <si>
    <t>Cysteine-rich receptor-like protein kinase OS=Medicago truncatula GN=MTR_1g099400 PE=4 SV=1</t>
  </si>
  <si>
    <t>Ca_08489_v1.0_kabuli</t>
  </si>
  <si>
    <t>Phosphoglucosamine mutase OS=Medicago truncatula GN=MTR_1g094980 PE=4 SV=1</t>
  </si>
  <si>
    <t>Ca_14865_v1.0_kabuli</t>
  </si>
  <si>
    <t>O-acyltransferase WSD1 OS=Medicago truncatula GN=MTR_1g008160 PE=4 SV=1</t>
  </si>
  <si>
    <t>Ca_01497_v1.0_kabuli</t>
  </si>
  <si>
    <t>Putative uncharacterized protein OS=Trifolium pratense PE=1 SV=1</t>
  </si>
  <si>
    <t>Ca_04840_v1.0_kabuli</t>
  </si>
  <si>
    <t>Ca_08517_v1.0_kabuli</t>
  </si>
  <si>
    <t>Putative uncharacterized protein OS=Medicago truncatula GN=MTR_8g097210 PE=4 SV=1</t>
  </si>
  <si>
    <t>Ca_13709_v1.0_kabuli</t>
  </si>
  <si>
    <t>Ca_18867_v1.0_kabuli</t>
  </si>
  <si>
    <t>Putative epsilon subunit of mitochondrial F1-ATPase OS=Cicer arietinum GN=f19c24.25&amp;quot; PE=4 SV=1</t>
  </si>
  <si>
    <t>Ca_03131_v1.0_kabuli</t>
  </si>
  <si>
    <t>Ca_10116_v1.0_kabuli</t>
  </si>
  <si>
    <t>Ca_02013_v1.0_kabuli</t>
  </si>
  <si>
    <t>Uncharacterized protein OS=Medicago truncatula GN=MTR_5g020870 PE=2 SV=1</t>
  </si>
  <si>
    <t>Ca_15075_v1.0_kabuli</t>
  </si>
  <si>
    <t>Ca_21189_v1.0_kabuli</t>
  </si>
  <si>
    <t>Ca_24253_v1.0_kabuli</t>
  </si>
  <si>
    <t>Ca_26386_v1.0_kabuli</t>
  </si>
  <si>
    <t>Ca_26037_v1.0_kabuli</t>
  </si>
  <si>
    <t>Ca_00636_v1.0_kabuli</t>
  </si>
  <si>
    <t>Starch synthase isoform SS III OS=Vigna unguiculata PE=2 SV=1</t>
  </si>
  <si>
    <t>Ca_08038_v1.0_kabuli</t>
  </si>
  <si>
    <t>Ca_21832_v1.0_kabuli</t>
  </si>
  <si>
    <t>Ca_12470_v1.0_kabuli</t>
  </si>
  <si>
    <t>Predicted protein OS=Populus trichocarpa GN=POPTRDRAFT_765590 PE=4 SV=1</t>
  </si>
  <si>
    <t>Ca_18067_v1.0_kabuli</t>
  </si>
  <si>
    <t>Ribonuclease T2 OS=Cicer arietinum PE=2 SV=1</t>
  </si>
  <si>
    <t>Ca_01046_v1.0_kabuli</t>
  </si>
  <si>
    <t>Putative uncharacterized protein OS=Medicago truncatula GN=MTR_7g110620 PE=4 SV=1</t>
  </si>
  <si>
    <t>Ca_08198_v1.0_kabuli</t>
  </si>
  <si>
    <t>Amino acid/polyamine transporter I OS=Medicago truncatula GN=MTR_7g086510 PE=4 SV=1</t>
  </si>
  <si>
    <t>Ca_21137_v1.0_kabuli</t>
  </si>
  <si>
    <t>Ca_04412_v1.0_kabuli</t>
  </si>
  <si>
    <t>Putative uncharacterized protein OS=Medicago truncatula GN=MTR_1g099420 PE=4 SV=1</t>
  </si>
  <si>
    <t>Ca_08490_v1.0_kabuli</t>
  </si>
  <si>
    <t>Endoplasmic reticulum metallopeptidase OS=Medicago truncatula GN=MTR_1g095040 PE=4 SV=1</t>
  </si>
  <si>
    <t>Ca_14866_v1.0_kabuli</t>
  </si>
  <si>
    <t>Pectinesterase OS=Medicago truncatula GN=MTR_1g008140 PE=3 SV=1</t>
  </si>
  <si>
    <t>Ca_01498_v1.0_kabuli</t>
  </si>
  <si>
    <t>Putative uncharacterized protein OS=Medicago truncatula GN=MTR_3g100550 PE=4 SV=1</t>
  </si>
  <si>
    <t>Ca_04841_v1.0_kabuli</t>
  </si>
  <si>
    <t>Ca_15629_v1.0_kabuli</t>
  </si>
  <si>
    <t>Ca_25893_v1.0_kabuli</t>
  </si>
  <si>
    <t>Alanine glyoxylate aminotransferase OS=Medicago truncatula GN=MTR_3g053890 PE=1 SV=1</t>
  </si>
  <si>
    <t>Ca_08518_v1.0_kabuli</t>
  </si>
  <si>
    <t>Glutamyl-tRNA(Gln) amidotransferase subunit A OS=Medicago truncatula GN=MTR_8g097220 PE=4 SV=1</t>
  </si>
  <si>
    <t>Ca_13710_v1.0_kabuli</t>
  </si>
  <si>
    <t>Ca_03132_v1.0_kabuli</t>
  </si>
  <si>
    <t>RNA-binding protein OS=Medicago truncatula GN=MTR_4g124940 PE=4 SV=1</t>
  </si>
  <si>
    <t>Ca_10117_v1.0_kabuli</t>
  </si>
  <si>
    <t>Ca_16236_v1.0_kabuli</t>
  </si>
  <si>
    <t>Ca_02014_v1.0_kabuli</t>
  </si>
  <si>
    <t>Uncharacterized protein OS=Medicago truncatula GN=MTR_5g020860 PE=2 SV=1</t>
  </si>
  <si>
    <t>Ca_15076_v1.0_kabuli</t>
  </si>
  <si>
    <t>12-oxophytodienoate reductase OS=Medicago truncatula GN=MTR_5g008040 PE=4 SV=1</t>
  </si>
  <si>
    <t>Ca_20917_v1.0_kabuli</t>
  </si>
  <si>
    <t>Ca_24254_v1.0_kabuli</t>
  </si>
  <si>
    <t>Miraculin OS=Medicago truncatula GN=MTR_6g078280 PE=4 SV=1</t>
  </si>
  <si>
    <t>Ca_26387_v1.0_kabuli</t>
  </si>
  <si>
    <t>Ca_26038_v1.0_kabuli</t>
  </si>
  <si>
    <t>Ca_00637_v1.0_kabuli</t>
  </si>
  <si>
    <t>Nuclear transcription factor Y subunit C10 OS=Medicago truncatula GN=NF-YC10 PE=2 SV=1</t>
  </si>
  <si>
    <t>Ca_08039_v1.0_kabuli</t>
  </si>
  <si>
    <t>Polyprotein OS=Oryza sativa subsp. japonica PE=4 SV=1</t>
  </si>
  <si>
    <t>Ca_21833_v1.0_kabuli</t>
  </si>
  <si>
    <t>Ca_12471_v1.0_kabuli</t>
  </si>
  <si>
    <t>Putative uncharacterized protein OS=Medicago truncatula GN=MTR_5g082880 PE=4 SV=1</t>
  </si>
  <si>
    <t>Ca_01047_v1.0_kabuli</t>
  </si>
  <si>
    <t>Protein transport protein SEC23 OS=Medicago truncatula GN=MTR_7g110640 PE=4 SV=1</t>
  </si>
  <si>
    <t>Ca_08199_v1.0_kabuli</t>
  </si>
  <si>
    <t>BTB/POZ; MATH OS=Medicago truncatula GN=MTR_7g086500 PE=4 SV=1</t>
  </si>
  <si>
    <t>Ca_21138_v1.0_kabuli</t>
  </si>
  <si>
    <t>Ca_04413_v1.0_kabuli</t>
  </si>
  <si>
    <t>Ca_08491_v1.0_kabuli</t>
  </si>
  <si>
    <t>Ca_14867_v1.0_kabuli</t>
  </si>
  <si>
    <t>SINA1 OS=Medicago truncatula GN=MTR_1g008120 PE=2 SV=1</t>
  </si>
  <si>
    <t>Ca_01499_v1.0_kabuli</t>
  </si>
  <si>
    <t>Mitochondrial 2-oxoglutarate/malate carrier protein OS=Medicago truncatula GN=MTR_3g100570 PE=3 SV=1</t>
  </si>
  <si>
    <t>Ca_04842_v1.0_kabuli</t>
  </si>
  <si>
    <t>Ca_25894_v1.0_kabuli</t>
  </si>
  <si>
    <t>DNA-directed RNA polymerase OS=Medicago truncatula GN=MTR_3g053910 PE=3 SV=1</t>
  </si>
  <si>
    <t>Ca_08519_v1.0_kabuli</t>
  </si>
  <si>
    <t>Ca_13711_v1.0_kabuli</t>
  </si>
  <si>
    <t>Non-cyanogenic beta-glucosidase OS=Cicer arietinum GN=Bglc-2 PE=2 SV=1</t>
  </si>
  <si>
    <t>Ca_18869_v1.0_kabuli</t>
  </si>
  <si>
    <t>Ca_03133_v1.0_kabuli</t>
  </si>
  <si>
    <t>Ca_10118_v1.0_kabuli</t>
  </si>
  <si>
    <t>Ca_16237_v1.0_kabuli</t>
  </si>
  <si>
    <t>Ca_02015_v1.0_kabuli</t>
  </si>
  <si>
    <t>Transcription factor APFI-like protein OS=Medicago truncatula GN=MTR_5g020850 PE=4 SV=1</t>
  </si>
  <si>
    <t>Ca_15077_v1.0_kabuli</t>
  </si>
  <si>
    <t>Cell division cycle protein-like protein OS=Medicago truncatula GN=MTR_5g008010 PE=4 SV=1</t>
  </si>
  <si>
    <t>Ca_20918_v1.0_kabuli</t>
  </si>
  <si>
    <t>Uncharacterized protein OS=Medicago truncatula GN=MTR_1g016270 PE=2 SV=1</t>
  </si>
  <si>
    <t>Ca_21191_v1.0_kabuli</t>
  </si>
  <si>
    <t>Ca_24255_v1.0_kabuli</t>
  </si>
  <si>
    <t>21 kDa seed protein OS=Medicago truncatula GN=MTR_6g078100 PE=4 SV=1</t>
  </si>
  <si>
    <t>Ca_26388_v1.0_kabuli</t>
  </si>
  <si>
    <t>Ca_00638_v1.0_kabuli</t>
  </si>
  <si>
    <t>Ca_08040_v1.0_kabuli</t>
  </si>
  <si>
    <t>Ca_21834_v1.0_kabuli</t>
  </si>
  <si>
    <t>Ca_12472_v1.0_kabuli</t>
  </si>
  <si>
    <t>Gibberellin 2-beta-dioxygenase OS=Medicago truncatula GN=MTR_5g082850 PE=4 SV=1</t>
  </si>
  <si>
    <t>Ca_18069_v1.0_kabuli</t>
  </si>
  <si>
    <t>Ca_01048_v1.0_kabuli</t>
  </si>
  <si>
    <t>Ca_08200_v1.0_kabuli</t>
  </si>
  <si>
    <t>50S ribosomal protein L25 OS=Medicago truncatula GN=MTR_7g086470 PE=2 SV=1</t>
  </si>
  <si>
    <t>Ca_21139_v1.0_kabuli</t>
  </si>
  <si>
    <t>Ca_04414_v1.0_kabuli</t>
  </si>
  <si>
    <t>Katanin p60 ATPase-containing subunit A-like protein OS=Medicago truncatula GN=MTR_1g099480 PE=4 SV=1</t>
  </si>
  <si>
    <t>Ca_08492_v1.0_kabuli</t>
  </si>
  <si>
    <t>Monoglyceride lipase OS=Medicago truncatula GN=MTR_1g095110 PE=4 SV=1</t>
  </si>
  <si>
    <t>Ca_14868_v1.0_kabuli</t>
  </si>
  <si>
    <t>ENBP1 protein OS=Medicago truncatula GN=ENBP1 PE=4 SV=1</t>
  </si>
  <si>
    <t>Ca_01500_v1.0_kabuli</t>
  </si>
  <si>
    <t>Rho GTPase-activating protein OS=Medicago truncatula GN=MTR_3g100580 PE=4 SV=1</t>
  </si>
  <si>
    <t>Ca_04843_v1.0_kabuli</t>
  </si>
  <si>
    <t>Ca_08520_v1.0_kabuli</t>
  </si>
  <si>
    <t>Ca_18870_v1.0_kabuli</t>
  </si>
  <si>
    <t>Phosphoglycerate dehydrogenase OS=Medicago truncatula GN=MTR_4g005880 PE=1 SV=1</t>
  </si>
  <si>
    <t>Ca_03134_v1.0_kabuli</t>
  </si>
  <si>
    <t>Ca_10119_v1.0_kabuli</t>
  </si>
  <si>
    <t>Ca_16238_v1.0_kabuli</t>
  </si>
  <si>
    <t>Ca_02016_v1.0_kabuli</t>
  </si>
  <si>
    <t>Ca_15078_v1.0_kabuli</t>
  </si>
  <si>
    <t>Ca_20919_v1.0_kabuli</t>
  </si>
  <si>
    <t>Molybdenum cofactor sulfurase OS=Medicago truncatula GN=MTR_6g089580 PE=3 SV=1</t>
  </si>
  <si>
    <t>Ca_24256_v1.0_kabuli</t>
  </si>
  <si>
    <t>GEM-like protein OS=Medicago truncatula GN=MTR_6g077990 PE=4 SV=1</t>
  </si>
  <si>
    <t>Ca_27846_v1.0_kabuli</t>
  </si>
  <si>
    <t>Ca_00639_v1.0_kabuli</t>
  </si>
  <si>
    <t>Ca_08041_v1.0_kabuli</t>
  </si>
  <si>
    <t>Ca_21835_v1.0_kabuli</t>
  </si>
  <si>
    <t>Ca_12473_v1.0_kabuli</t>
  </si>
  <si>
    <t>Syntaxin-binding protein 5-like protein OS=Medicago truncatula GN=MTR_5g082840 PE=4 SV=1</t>
  </si>
  <si>
    <t>Ca_18070_v1.0_kabuli</t>
  </si>
  <si>
    <t>Ca_01049_v1.0_kabuli</t>
  </si>
  <si>
    <t>Polygalacturonase OS=Medicago truncatula GN=MTR_7g110710 PE=4 SV=1</t>
  </si>
  <si>
    <t>Ca_08201_v1.0_kabuli</t>
  </si>
  <si>
    <t>Protein F1K23.6-, putative OS=Medicago truncatula GN=MTR_7g086460 PE=4 SV=1</t>
  </si>
  <si>
    <t>Ca_21140_v1.0_kabuli</t>
  </si>
  <si>
    <t>Ca_04415_v1.0_kabuli</t>
  </si>
  <si>
    <t>Ca_08493_v1.0_kabuli</t>
  </si>
  <si>
    <t>Ca_14869_v1.0_kabuli</t>
  </si>
  <si>
    <t>Ca_01501_v1.0_kabuli</t>
  </si>
  <si>
    <t>14-3-3-like protein OS=Medicago truncatula GN=MTR_3g100620 PE=2 SV=1</t>
  </si>
  <si>
    <t>Ca_04844_v1.0_kabuli</t>
  </si>
  <si>
    <t>Ca_25896_v1.0_kabuli</t>
  </si>
  <si>
    <t>Ca_08521_v1.0_kabuli</t>
  </si>
  <si>
    <t>Ca_13802_v1.0_kabuli</t>
  </si>
  <si>
    <t>Ca_18871_v1.0_kabuli</t>
  </si>
  <si>
    <t>Proline rich protein 3 (Fragment) OS=Cicer arietinum GN=prp3 PE=2 SV=1</t>
  </si>
  <si>
    <t>Ca_03135_v1.0_kabuli</t>
  </si>
  <si>
    <t>Leucine-rich repeat receptor-like protein kinase OS=Medicago truncatula GN=MTR_4g124990 PE=4 SV=1</t>
  </si>
  <si>
    <t>Ca_10120_v1.0_kabuli</t>
  </si>
  <si>
    <t>Ca_16239_v1.0_kabuli</t>
  </si>
  <si>
    <t>Ca_02017_v1.0_kabuli</t>
  </si>
  <si>
    <t>Replication factor C subunit OS=Medicago truncatula GN=MTR_5g020810 PE=4 SV=1</t>
  </si>
  <si>
    <t>Ca_15079_v1.0_kabuli</t>
  </si>
  <si>
    <t>Ca_20920_v1.0_kabuli</t>
  </si>
  <si>
    <t>Hydroxymethylglutaryl-CoA synthase OS=Medicago truncatula GN=MTR_6g089570 PE=4 SV=1</t>
  </si>
  <si>
    <t>Ca_21193_v1.0_kabuli</t>
  </si>
  <si>
    <t>Ca_24257_v1.0_kabuli</t>
  </si>
  <si>
    <t>Putative uncharacterized protein OS=Medicago truncatula GN=MTR_6g077930 PE=4 SV=1</t>
  </si>
  <si>
    <t>Ca_27080_v1.0_kabuli</t>
  </si>
  <si>
    <t>Ca_27215_v1.0_kabuli</t>
  </si>
  <si>
    <t>Ca_00640_v1.0_kabuli</t>
  </si>
  <si>
    <t>Autophagy-related protein OS=Medicago truncatula PE=2 SV=1</t>
  </si>
  <si>
    <t>Ca_08042_v1.0_kabuli</t>
  </si>
  <si>
    <t>Ca_21836_v1.0_kabuli</t>
  </si>
  <si>
    <t>Ca_12474_v1.0_kabuli</t>
  </si>
  <si>
    <t>Zinc finger CCCH domain-containing protein OS=Medicago truncatula GN=MTR_5g082830 PE=4 SV=1</t>
  </si>
  <si>
    <t>Ca_18071_v1.0_kabuli</t>
  </si>
  <si>
    <t>LCR-like protein OS=Medicago truncatula GN=MTR_5g041010 PE=3 SV=1</t>
  </si>
  <si>
    <t>Ca_01050_v1.0_kabuli</t>
  </si>
  <si>
    <t>WRKY transcription factor OS=Medicago truncatula GN=MTR_7g110720 PE=4 SV=1</t>
  </si>
  <si>
    <t>Ca_08202_v1.0_kabuli</t>
  </si>
  <si>
    <t>Peptidase M50, mammalian sterol-regulatory element binding protein OS=Medicago truncatula GN=MTR_7g086430 PE=4 SV=1</t>
  </si>
  <si>
    <t>Ca_04416_v1.0_kabuli</t>
  </si>
  <si>
    <t>F-box protein OS=Medicago truncatula GN=MTR_1g099490 PE=4 SV=1</t>
  </si>
  <si>
    <t>Ca_08494_v1.0_kabuli</t>
  </si>
  <si>
    <t>Ca_14870_v1.0_kabuli</t>
  </si>
  <si>
    <t>Putative uncharacterized protein OS=Medicago truncatula GN=MTR_1g007990 PE=4 SV=1</t>
  </si>
  <si>
    <t>Ca_01502_v1.0_kabuli</t>
  </si>
  <si>
    <t>Ca_04845_v1.0_kabuli</t>
  </si>
  <si>
    <t>Ca_16619_v1.0_kabuli</t>
  </si>
  <si>
    <t>Ca_08522_v1.0_kabuli</t>
  </si>
  <si>
    <t>Ca_13803_v1.0_kabuli</t>
  </si>
  <si>
    <t>Ca_18872_v1.0_kabuli</t>
  </si>
  <si>
    <t>Ca_03136_v1.0_kabuli</t>
  </si>
  <si>
    <t>Ca_10121_v1.0_kabuli</t>
  </si>
  <si>
    <t>Ca_16240_v1.0_kabuli</t>
  </si>
  <si>
    <t>Putative early nodulin-like 2 predicted GPI-anchored protein (Fragment) OS=Trifolium pratense PE=1 SV=1</t>
  </si>
  <si>
    <t>Ca_02018_v1.0_kabuli</t>
  </si>
  <si>
    <t>Isoflavone reductase OS=Medicago truncatula GN=MTR_5g020760 PE=1 SV=1</t>
  </si>
  <si>
    <t>Ca_15080_v1.0_kabuli</t>
  </si>
  <si>
    <t>Ca_20921_v1.0_kabuli</t>
  </si>
  <si>
    <t>Putative uncharacterized protein OS=Medicago truncatula GN=MTR_6g089530 PE=4 SV=1</t>
  </si>
  <si>
    <t>Ca_21194_v1.0_kabuli</t>
  </si>
  <si>
    <t>Ca_27216_v1.0_kabuli</t>
  </si>
  <si>
    <t>Ca_00641_v1.0_kabuli</t>
  </si>
  <si>
    <t>Ca_08043_v1.0_kabuli</t>
  </si>
  <si>
    <t>Ca_21837_v1.0_kabuli</t>
  </si>
  <si>
    <t>Ca_12475_v1.0_kabuli</t>
  </si>
  <si>
    <t>Predicted protein (Fragment) OS=Nematostella vectensis GN=v1g128116 PE=4 SV=1</t>
  </si>
  <si>
    <t>Ca_18072_v1.0_kabuli</t>
  </si>
  <si>
    <t>Beta-1,3-galactosyltransferase OS=Medicago truncatula GN=MTR_5g041210 PE=4 SV=1</t>
  </si>
  <si>
    <t>Ca_01051_v1.0_kabuli</t>
  </si>
  <si>
    <t>Chitinase OS=Medicago truncatula GN=MTR_7g110780 PE=4 SV=1</t>
  </si>
  <si>
    <t>Ca_08203_v1.0_kabuli</t>
  </si>
  <si>
    <t>Protein kinase OS=Medicago truncatula GN=MTR_7g086420 PE=4 SV=1</t>
  </si>
  <si>
    <t>Ca_21325_v1.0_kabuli</t>
  </si>
  <si>
    <t>1-aminocyclopropane-1-carboxylate oxidase-like protein OS=Medicago truncatula GN=MTR_4g119410 PE=3 SV=1</t>
  </si>
  <si>
    <t>Ca_04417_v1.0_kabuli</t>
  </si>
  <si>
    <t>Reticulon-like protein OS=Medicago truncatula GN=MTR_1g099500 PE=4 SV=1</t>
  </si>
  <si>
    <t>Ca_08495_v1.0_kabuli</t>
  </si>
  <si>
    <t>Chorismate synthase OS=Glycine max PE=3 SV=1</t>
  </si>
  <si>
    <t>Ca_01503_v1.0_kabuli</t>
  </si>
  <si>
    <t>Zinc finger-homeodomain protein OS=Medicago truncatula GN=MTR_3g100650 PE=4 SV=1</t>
  </si>
  <si>
    <t>Ca_04846_v1.0_kabuli</t>
  </si>
  <si>
    <t>Ca_16620_v1.0_kabuli</t>
  </si>
  <si>
    <t>Sulfate transporter OS=Medicago truncatula GN=MTR_146s0003 PE=4 SV=1</t>
  </si>
  <si>
    <t>Ca_26195_v1.0_kabuli</t>
  </si>
  <si>
    <t>Viral A-type inclusion protein, putative OS=Trichomonas vaginalis GN=TVAG_139770 PE=4 SV=1</t>
  </si>
  <si>
    <t>Ca_08523_v1.0_kabuli</t>
  </si>
  <si>
    <t>Ca_18873_v1.0_kabuli</t>
  </si>
  <si>
    <t>Ca_03137_v1.0_kabuli</t>
  </si>
  <si>
    <t>Uncharacterized protein OS=Medicago truncatula GN=MTR_4g125100 PE=1 SV=1</t>
  </si>
  <si>
    <t>Ca_10122_v1.0_kabuli</t>
  </si>
  <si>
    <t>Ca_02019_v1.0_kabuli</t>
  </si>
  <si>
    <t>Isoflavone reductase-like protein OS=Medicago truncatula GN=MTR_5g020740 PE=1 SV=1</t>
  </si>
  <si>
    <t>Ca_15081_v1.0_kabuli</t>
  </si>
  <si>
    <t>Putative uncharacterized protein OS=Medicago truncatula GN=MTR_5g007980 PE=4 SV=1</t>
  </si>
  <si>
    <t>Ca_20922_v1.0_kabuli</t>
  </si>
  <si>
    <t>Ca_25562_v1.0_kabuli</t>
  </si>
  <si>
    <t>Ca_28210_v1.0_kabuli</t>
  </si>
  <si>
    <t>Ca_00642_v1.0_kabuli</t>
  </si>
  <si>
    <t>Ca_08044_v1.0_kabuli</t>
  </si>
  <si>
    <t>Ent-kaurenoic acid oxidase OS=Pisum sativum GN=KAO2 PE=2 SV=1</t>
  </si>
  <si>
    <t>Ca_21838_v1.0_kabuli</t>
  </si>
  <si>
    <t>Ca_18073_v1.0_kabuli</t>
  </si>
  <si>
    <t>50S ribosomal protein L18 OS=Medicago truncatula GN=MTR_5g041290 PE=4 SV=1</t>
  </si>
  <si>
    <t>Ca_01052_v1.0_kabuli</t>
  </si>
  <si>
    <t>Ca_08204_v1.0_kabuli</t>
  </si>
  <si>
    <t>Ca_21326_v1.0_kabuli</t>
  </si>
  <si>
    <t>Ca_04418_v1.0_kabuli</t>
  </si>
  <si>
    <t>Putative uncharacterized protein OS=Medicago truncatula GN=MTR_1g099520 PE=4 SV=1</t>
  </si>
  <si>
    <t>Ca_08496_v1.0_kabuli</t>
  </si>
  <si>
    <t>Ca_14872_v1.0_kabuli</t>
  </si>
  <si>
    <t>Putative uncharacterized protein OS=Medicago truncatula GN=MTR_1g008050 PE=4 SV=1</t>
  </si>
  <si>
    <t>Ca_01504_v1.0_kabuli</t>
  </si>
  <si>
    <t>Wall-associated receptor kinase-like protein OS=Medicago truncatula GN=MTR_3g100680 PE=4 SV=1</t>
  </si>
  <si>
    <t>Ca_04847_v1.0_kabuli</t>
  </si>
  <si>
    <t>Ca_16621_v1.0_kabuli</t>
  </si>
  <si>
    <t>tRNA modification GTPase mnmE OS=Medicago truncatula GN=MTR_146s0004 PE=3 SV=1</t>
  </si>
  <si>
    <t>Ca_08524_v1.0_kabuli</t>
  </si>
  <si>
    <t>Ca_18874_v1.0_kabuli</t>
  </si>
  <si>
    <t>Coatomer subunit beta OS=Glycine max PE=3 SV=1</t>
  </si>
  <si>
    <t>Ca_03138_v1.0_kabuli</t>
  </si>
  <si>
    <t>Ca_10123_v1.0_kabuli</t>
  </si>
  <si>
    <t>Glucose-6-phosphate 1-dehydrogenase OS=Glycine max PE=3 SV=1</t>
  </si>
  <si>
    <t>Ca_02020_v1.0_kabuli</t>
  </si>
  <si>
    <t>Ca_15082_v1.0_kabuli</t>
  </si>
  <si>
    <t>Diphthamide biosynthesis protein OS=Medicago truncatula GN=MTR_5g007970 PE=4 SV=1</t>
  </si>
  <si>
    <t>Ca_25563_v1.0_kabuli</t>
  </si>
  <si>
    <t>Ca_27083_v1.0_kabuli</t>
  </si>
  <si>
    <t>Putative uncharacterized protein OS=Medicago truncatula GN=MTR_4g129510 PE=4 SV=1</t>
  </si>
  <si>
    <t>Ca_26089_v1.0_kabuli</t>
  </si>
  <si>
    <t>Ca_00643_v1.0_kabuli</t>
  </si>
  <si>
    <t>Adenosine 5&amp;apos;-phosphosulfate reductase OS=Glycine max PE=2 SV=1</t>
  </si>
  <si>
    <t>Ca_08045_v1.0_kabuli</t>
  </si>
  <si>
    <t>Ent-kaurenoic acid oxidase OS=Pisum sativum GN=KAO1 PE=2 SV=1</t>
  </si>
  <si>
    <t>Ca_18074_v1.0_kabuli</t>
  </si>
  <si>
    <t>RING finger protein OS=Medicago truncatula GN=MTR_5g041310 PE=4 SV=1</t>
  </si>
  <si>
    <t>Ca_01053_v1.0_kabuli</t>
  </si>
  <si>
    <t>Transcription factor SPATULA OS=Medicago truncatula GN=MTR_7g110810 PE=4 SV=1</t>
  </si>
  <si>
    <t>Ca_08205_v1.0_kabuli</t>
  </si>
  <si>
    <t>2-aminoethanethiol dioxygenase OS=Medicago truncatula GN=MTR_7g086380 PE=4 SV=1</t>
  </si>
  <si>
    <t>Ca_21327_v1.0_kabuli</t>
  </si>
  <si>
    <t>Ca_04419_v1.0_kabuli</t>
  </si>
  <si>
    <t>Putative uncharacterized protein OS=Medicago truncatula GN=MTR_1g099550 PE=4 SV=1</t>
  </si>
  <si>
    <t>Ca_08497_v1.0_kabuli</t>
  </si>
  <si>
    <t>Serotransferrin OS=Medicago truncatula GN=MTR_1g095450 PE=4 SV=1</t>
  </si>
  <si>
    <t>Ca_14873_v1.0_kabuli</t>
  </si>
  <si>
    <t>Ca_01505_v1.0_kabuli</t>
  </si>
  <si>
    <t>DDB1-and CUL4-associated factor OS=Medicago truncatula GN=MTR_3g100690 PE=4 SV=1</t>
  </si>
  <si>
    <t>Ca_04848_v1.0_kabuli</t>
  </si>
  <si>
    <t>Ca_16622_v1.0_kabuli</t>
  </si>
  <si>
    <t>Ca_08525_v1.0_kabuli</t>
  </si>
  <si>
    <t>Ca_13806_v1.0_kabuli</t>
  </si>
  <si>
    <t>Ca_18875_v1.0_kabuli</t>
  </si>
  <si>
    <t>Ca_03139_v1.0_kabuli</t>
  </si>
  <si>
    <t>Putative uncharacterized protein OS=Medicago truncatula GN=MTR_4g125060 PE=4 SV=1</t>
  </si>
  <si>
    <t>Ca_10124_v1.0_kabuli</t>
  </si>
  <si>
    <t>Pentatricopeptide repeat-containing protein OS=Medicago truncatula GN=MTR_7g090340 PE=4 SV=1</t>
  </si>
  <si>
    <t>Ca_16243_v1.0_kabuli</t>
  </si>
  <si>
    <t>Ca_02021_v1.0_kabuli</t>
  </si>
  <si>
    <t>Ca_15083_v1.0_kabuli</t>
  </si>
  <si>
    <t>Ca_20924_v1.0_kabuli</t>
  </si>
  <si>
    <t>Ca_25564_v1.0_kabuli</t>
  </si>
  <si>
    <t>Ca_25535_v1.0_kabuli</t>
  </si>
  <si>
    <t>Ca_26090_v1.0_kabuli</t>
  </si>
  <si>
    <t>Ca_00644_v1.0_kabuli</t>
  </si>
  <si>
    <t>Ca_08046_v1.0_kabuli</t>
  </si>
  <si>
    <t>Ca_21840_v1.0_kabuli</t>
  </si>
  <si>
    <t>Ca_12478_v1.0_kabuli</t>
  </si>
  <si>
    <t>Ca_18075_v1.0_kabuli</t>
  </si>
  <si>
    <t>(R)-mandelonitrile lyase OS=Medicago truncatula GN=MTR_5g041340 PE=3 SV=1</t>
  </si>
  <si>
    <t>Ca_01054_v1.0_kabuli</t>
  </si>
  <si>
    <t>Charged multivesicular body protein OS=Medicago truncatula GN=MTR_7g110820 PE=4 SV=1</t>
  </si>
  <si>
    <t>Ca_08206_v1.0_kabuli</t>
  </si>
  <si>
    <t>Ca_21328_v1.0_kabuli</t>
  </si>
  <si>
    <t>Putative uncharacterized protein OS=Medicago truncatula GN=MTR_5g044580 PE=4 SV=1</t>
  </si>
  <si>
    <t>Ca_04420_v1.0_kabuli</t>
  </si>
  <si>
    <t>ABC transporter G family member OS=Medicago truncatula GN=MTR_1g099570 PE=3 SV=1</t>
  </si>
  <si>
    <t>Ca_08498_v1.0_kabuli</t>
  </si>
  <si>
    <t>AarF domain-containing protein kinase, putative OS=Medicago truncatula GN=MTR_1g095480 PE=4 SV=1</t>
  </si>
  <si>
    <t>Ca_14874_v1.0_kabuli</t>
  </si>
  <si>
    <t>Putative uncharacterized protein OS=Medicago truncatula GN=MTR_1g007920 PE=4 SV=1</t>
  </si>
  <si>
    <t>Ca_01506_v1.0_kabuli</t>
  </si>
  <si>
    <t>Cyclin d2 OS=Medicago truncatula GN=MTR_3g100710 PE=3 SV=1</t>
  </si>
  <si>
    <t>Ca_04849_v1.0_kabuli</t>
  </si>
  <si>
    <t>Putative uncharacterized protein OS=Vitis vinifera GN=VIT_18s0001g00190 PE=3 SV=1</t>
  </si>
  <si>
    <t>Ca_16623_v1.0_kabuli</t>
  </si>
  <si>
    <t>Acetyl-CoA carboxylase OS=Medicago truncatula GN=MTR_146s0011 PE=4 SV=1</t>
  </si>
  <si>
    <t>Ca_08526_v1.0_kabuli</t>
  </si>
  <si>
    <t>Putative uncharacterized protein (Fragment) OS=Medicago truncatula GN=MTR_8g083310 PE=4 SV=1</t>
  </si>
  <si>
    <t>Ca_13807_v1.0_kabuli</t>
  </si>
  <si>
    <t>Ca_18876_v1.0_kabuli</t>
  </si>
  <si>
    <t>Auxin-induced protein 15A OS=Medicago truncatula GN=MTR_4g072190 PE=4 SV=1</t>
  </si>
  <si>
    <t>Ca_03140_v1.0_kabuli</t>
  </si>
  <si>
    <t>Putative uncharacterized protein OS=Medicago truncatula GN=MTR_4g125010 PE=4 SV=1</t>
  </si>
  <si>
    <t>Ca_10125_v1.0_kabuli</t>
  </si>
  <si>
    <t>Ca_16244_v1.0_kabuli</t>
  </si>
  <si>
    <t>Ca_02022_v1.0_kabuli</t>
  </si>
  <si>
    <t>Ca_15500_v1.0_kabuli</t>
  </si>
  <si>
    <t>Ca_25565_v1.0_kabuli</t>
  </si>
  <si>
    <t>Ca_26438_v1.0_kabuli</t>
  </si>
  <si>
    <t>Ca_25536_v1.0_kabuli</t>
  </si>
  <si>
    <t>Ca_00645_v1.0_kabuli</t>
  </si>
  <si>
    <t>Ca_08047_v1.0_kabuli</t>
  </si>
  <si>
    <t>Ca_21841_v1.0_kabuli</t>
  </si>
  <si>
    <t>Ca_12479_v1.0_kabuli</t>
  </si>
  <si>
    <t>CTD small phosphatase-like protein OS=Medicago truncatula GN=MTR_5g082660 PE=4 SV=1</t>
  </si>
  <si>
    <t>Ca_18076_v1.0_kabuli</t>
  </si>
  <si>
    <t>Ca_01055_v1.0_kabuli</t>
  </si>
  <si>
    <t>R2R3-MYB transcription factor OS=Medicago truncatula GN=MTR_7g110830 PE=2 SV=1</t>
  </si>
  <si>
    <t>Ca_08207_v1.0_kabuli</t>
  </si>
  <si>
    <t>U5 snRNP-specific protein-like factor OS=Medicago truncatula GN=MTR_7g086360 PE=4 SV=1</t>
  </si>
  <si>
    <t>Ca_21329_v1.0_kabuli</t>
  </si>
  <si>
    <t>Pentatricopeptide repeat-containing protein OS=Medicago truncatula GN=MTR_5g043920 PE=4 SV=1</t>
  </si>
  <si>
    <t>Ca_04421_v1.0_kabuli</t>
  </si>
  <si>
    <t>Ca_08499_v1.0_kabuli</t>
  </si>
  <si>
    <t>Transmembrane protein OS=Medicago truncatula GN=MTR_1g095490 PE=4 SV=1</t>
  </si>
  <si>
    <t>Ca_14875_v1.0_kabuli</t>
  </si>
  <si>
    <t>Ca_01507_v1.0_kabuli</t>
  </si>
  <si>
    <t>GLABRA2 expression modulator OS=Medicago truncatula GN=MTR_3g100750 PE=4 SV=1</t>
  </si>
  <si>
    <t>Ca_04850_v1.0_kabuli</t>
  </si>
  <si>
    <t>Ca_16624_v1.0_kabuli</t>
  </si>
  <si>
    <t>Putative uncharacterized protein OS=Medicago truncatula GN=MTR_145s0001 PE=4 SV=1</t>
  </si>
  <si>
    <t>Ca_26199_v1.0_kabuli</t>
  </si>
  <si>
    <t>Ca_08527_v1.0_kabuli</t>
  </si>
  <si>
    <t>UDP-glucose flavonoid 7-O-glucosyltransferase OS=Medicago truncatula GN=MTR_8g083290 PE=3 SV=1</t>
  </si>
  <si>
    <t>Ca_13808_v1.0_kabuli</t>
  </si>
  <si>
    <t>Ca_18877_v1.0_kabuli</t>
  </si>
  <si>
    <t>Plastidic 2-oxoglutarate/malate translocator (Fragment) OS=Pisum sativum GN=omt PE=2 SV=1</t>
  </si>
  <si>
    <t>Ca_03141_v1.0_kabuli</t>
  </si>
  <si>
    <t>Putative uncharacterized protein OS=Medicago truncatula GN=MTR_4g125190 PE=4 SV=1</t>
  </si>
  <si>
    <t>Ca_10126_v1.0_kabuli</t>
  </si>
  <si>
    <t>Ca_16245_v1.0_kabuli</t>
  </si>
  <si>
    <t>Ca_02023_v1.0_kabuli</t>
  </si>
  <si>
    <t>Putative uncharacterized protein OS=Medicago truncatula GN=MTR_5g020710 PE=4 SV=1</t>
  </si>
  <si>
    <t>Ca_15501_v1.0_kabuli</t>
  </si>
  <si>
    <t>Ca_25566_v1.0_kabuli</t>
  </si>
  <si>
    <t>Ca_26439_v1.0_kabuli</t>
  </si>
  <si>
    <t>Ca_25537_v1.0_kabuli</t>
  </si>
  <si>
    <t>Putative uncharacterized protein OS=Medicago truncatula GN=MTR_5g051010 PE=4 SV=1</t>
  </si>
  <si>
    <t>Ca_26092_v1.0_kabuli</t>
  </si>
  <si>
    <t>Cytochrome P450 71D10 OS=Medicago truncatula GN=MTR_5g094570 PE=3 SV=1</t>
  </si>
  <si>
    <t>Ca_08048_v1.0_kabuli</t>
  </si>
  <si>
    <t>Ca_21842_v1.0_kabuli</t>
  </si>
  <si>
    <t>Ca_12480_v1.0_kabuli</t>
  </si>
  <si>
    <t>Ca_18077_v1.0_kabuli</t>
  </si>
  <si>
    <t>Myb family transcription factor APL OS=Medicago truncatula GN=MTR_5g041350 PE=4 SV=1</t>
  </si>
  <si>
    <t>Ca_01056_v1.0_kabuli</t>
  </si>
  <si>
    <t>Putative uncharacterized protein OS=Medicago truncatula GN=MTR_7g110880 PE=4 SV=1</t>
  </si>
  <si>
    <t>Ca_08208_v1.0_kabuli</t>
  </si>
  <si>
    <t>Pentatricopeptide repeat-containing protein OS=Medicago truncatula GN=MTR_8g098250 PE=4 SV=1</t>
  </si>
  <si>
    <t>Ca_21330_v1.0_kabuli</t>
  </si>
  <si>
    <t>Ca_04422_v1.0_kabuli</t>
  </si>
  <si>
    <t>Pentatricopeptide repeat-containing protein OS=Medicago truncatula GN=MTR_1g099590 PE=4 SV=1</t>
  </si>
  <si>
    <t>Ca_08500_v1.0_kabuli</t>
  </si>
  <si>
    <t>Uncharacterized protein OS=Prunus persica GN=PRUPE_ppa011925mg PE=3 SV=1</t>
  </si>
  <si>
    <t>Ca_14876_v1.0_kabuli</t>
  </si>
  <si>
    <t>Protein ABIL3 OS=Medicago truncatula GN=MTR_1g007880 PE=4 SV=1</t>
  </si>
  <si>
    <t>Ca_01508_v1.0_kabuli</t>
  </si>
  <si>
    <t>Ca_04851_v1.0_kabuli</t>
  </si>
  <si>
    <t>Ca_16625_v1.0_kabuli</t>
  </si>
  <si>
    <t>Ca_08528_v1.0_kabuli</t>
  </si>
  <si>
    <t>Receptor-like kinase OS=Medicago truncatula GN=MTR_8g083240 PE=4 SV=1</t>
  </si>
  <si>
    <t>Ca_13809_v1.0_kabuli</t>
  </si>
  <si>
    <t>Ca_18878_v1.0_kabuli</t>
  </si>
  <si>
    <t>Ca_03142_v1.0_kabuli</t>
  </si>
  <si>
    <t>Subtilisin-like protease OS=Medicago truncatula GN=MTR_4g125180 PE=4 SV=1</t>
  </si>
  <si>
    <t>Ca_10127_v1.0_kabuli</t>
  </si>
  <si>
    <t>Putative proline-rich protein APG isolog (Fragment) OS=Cicer arietinum PE=2 SV=1</t>
  </si>
  <si>
    <t>Ca_16246_v1.0_kabuli</t>
  </si>
  <si>
    <t>Ca_02024_v1.0_kabuli</t>
  </si>
  <si>
    <t>Transmembrane protein 53-B OS=Medicago truncatula GN=MTR_5g020690 PE=4 SV=1</t>
  </si>
  <si>
    <t>Ca_27125_v1.0_kabuli</t>
  </si>
  <si>
    <t>Ca_25567_v1.0_kabuli</t>
  </si>
  <si>
    <t>Ca_25538_v1.0_kabuli</t>
  </si>
  <si>
    <t>Ca_26093_v1.0_kabuli</t>
  </si>
  <si>
    <t>Ca_08049_v1.0_kabuli</t>
  </si>
  <si>
    <t>Ca_21843_v1.0_kabuli</t>
  </si>
  <si>
    <t>Ca_12481_v1.0_kabuli</t>
  </si>
  <si>
    <t>Ca_18078_v1.0_kabuli</t>
  </si>
  <si>
    <t>Putative uncharacterized protein OS=Medicago truncatula GN=MTR_5g013930 PE=4 SV=1</t>
  </si>
  <si>
    <t>Ca_01057_v1.0_kabuli</t>
  </si>
  <si>
    <t>Pectin acetylesterase OS=Medicago truncatula GN=MTR_7g110900 PE=4 SV=1</t>
  </si>
  <si>
    <t>Ca_08209_v1.0_kabuli</t>
  </si>
  <si>
    <t>Ca_21331_v1.0_kabuli</t>
  </si>
  <si>
    <t>Ca_04423_v1.0_kabuli</t>
  </si>
  <si>
    <t>WRKY transcription factor OS=Medicago truncatula GN=MTR_1g099600 PE=4 SV=1</t>
  </si>
  <si>
    <t>Ca_08501_v1.0_kabuli</t>
  </si>
  <si>
    <t>Putative uncharacterized protein OS=Medicago truncatula GN=MTR_1g095530 PE=4 SV=1</t>
  </si>
  <si>
    <t>Ca_14877_v1.0_kabuli</t>
  </si>
  <si>
    <t>Putative uncharacterized protein OS=Medicago truncatula GN=MTR_1g007860 PE=4 SV=1</t>
  </si>
  <si>
    <t>Ca_01509_v1.0_kabuli</t>
  </si>
  <si>
    <t>Prolyl-tRNA synthetase OS=Medicago truncatula GN=MTR_3g100910 PE=3 SV=1</t>
  </si>
  <si>
    <t>Ca_04852_v1.0_kabuli</t>
  </si>
  <si>
    <t>Ca_16626_v1.0_kabuli</t>
  </si>
  <si>
    <t>2,3-bisphosphoglycerate-dependent phosphoglycerate mutase OS=Medicago truncatula GN=MTR_145s0008 PE=3 SV=1</t>
  </si>
  <si>
    <t>Ca_26278_v1.0_kabuli</t>
  </si>
  <si>
    <t>Ca_08529_v1.0_kabuli</t>
  </si>
  <si>
    <t>Subtilisin-like protease OS=Medicago truncatula GN=MTR_8g083220 PE=4 SV=1</t>
  </si>
  <si>
    <t>Ca_13810_v1.0_kabuli</t>
  </si>
  <si>
    <t>Ca_18879_v1.0_kabuli</t>
  </si>
  <si>
    <t>Ca_03143_v1.0_kabuli</t>
  </si>
  <si>
    <t>Ca_10128_v1.0_kabuli</t>
  </si>
  <si>
    <t>Protein CHUP1 OS=Medicago truncatula GN=MTR_8g014900 PE=4 SV=1</t>
  </si>
  <si>
    <t>Ca_16247_v1.0_kabuli</t>
  </si>
  <si>
    <t>Ca_02025_v1.0_kabuli</t>
  </si>
  <si>
    <t>Phosphopantetheine adenylyltransferase OS=Medicago truncatula GN=MTR_5g020680 PE=4 SV=1</t>
  </si>
  <si>
    <t>Ca_15503_v1.0_kabuli</t>
  </si>
  <si>
    <t>Ca_27126_v1.0_kabuli</t>
  </si>
  <si>
    <t>C-5 cytosine-specific DNA methylase; Vacuolar protein sorting-associated protein OS=Medicago truncatula GN=MtrDRAFT_AC155889g36v2 PE=4 SV=1</t>
  </si>
  <si>
    <t>Ca_25568_v1.0_kabuli</t>
  </si>
  <si>
    <t>F-box protein OS=Medicago truncatula GN=MTR_103s0066 PE=4 SV=1</t>
  </si>
  <si>
    <t>Ca_26441_v1.0_kabuli</t>
  </si>
  <si>
    <t>Ca_25539_v1.0_kabuli</t>
  </si>
  <si>
    <t>Putative uncharacterized protein (Fragment) OS=Volvox carteri GN=VOLCADRAFT_36373 PE=4 SV=1</t>
  </si>
  <si>
    <t>Ca_26094_v1.0_kabuli</t>
  </si>
  <si>
    <t>Ca_00648_v1.0_kabuli</t>
  </si>
  <si>
    <t>Ca_08050_v1.0_kabuli</t>
  </si>
  <si>
    <t>Ca_21844_v1.0_kabuli</t>
  </si>
  <si>
    <t>Ca_12482_v1.0_kabuli</t>
  </si>
  <si>
    <t>Zinc finger protein OS=Medicago truncatula GN=MTR_5g077800 PE=4 SV=1</t>
  </si>
  <si>
    <t>Ca_18079_v1.0_kabuli</t>
  </si>
  <si>
    <t>Dof zinc finger protein OS=Medicago truncatula GN=MTR_5g041530 PE=4 SV=1</t>
  </si>
  <si>
    <t>Ca_01058_v1.0_kabuli</t>
  </si>
  <si>
    <t>Ca_08210_v1.0_kabuli</t>
  </si>
  <si>
    <t>Ca_21332_v1.0_kabuli</t>
  </si>
  <si>
    <t>Amino acid/polyamine transporter II OS=Medicago truncatula GN=MTR_7g010750 PE=4 SV=1</t>
  </si>
  <si>
    <t>Ca_04424_v1.0_kabuli</t>
  </si>
  <si>
    <t>Ornithine cyclodeaminase OS=Medicago truncatula GN=MTR_1g099620 PE=2 SV=1</t>
  </si>
  <si>
    <t>Ca_08502_v1.0_kabuli</t>
  </si>
  <si>
    <t>Serine carboxypeptidase-like protein OS=Medicago truncatula GN=MTR_1g095560 PE=4 SV=1</t>
  </si>
  <si>
    <t>Ca_14878_v1.0_kabuli</t>
  </si>
  <si>
    <t>Calumenin-B OS=Medicago truncatula GN=MTR_1g007830 PE=4 SV=1</t>
  </si>
  <si>
    <t>Ca_01510_v1.0_kabuli</t>
  </si>
  <si>
    <t>Transmembrane protein OS=Medicago truncatula GN=MTR_3g100940 PE=2 SV=1</t>
  </si>
  <si>
    <t>Ca_04853_v1.0_kabuli</t>
  </si>
  <si>
    <t>Ca_16627_v1.0_kabuli</t>
  </si>
  <si>
    <t>Phosphatidylinositol transfer protein OS=Medicago truncatula GN=MTR_145s0009 PE=4 SV=1</t>
  </si>
  <si>
    <t>Ca_26279_v1.0_kabuli</t>
  </si>
  <si>
    <t>GRAS family protein OS=Pisum sativum GN=Sym7 PE=4 SV=1</t>
  </si>
  <si>
    <t>Ca_08530_v1.0_kabuli</t>
  </si>
  <si>
    <t>Ca_13811_v1.0_kabuli</t>
  </si>
  <si>
    <t>Putative uncharacterized protein OS=Medicago truncatula GN=MTR_4g019340 PE=4 SV=1</t>
  </si>
  <si>
    <t>Ca_18880_v1.0_kabuli</t>
  </si>
  <si>
    <t>Ca_03144_v1.0_kabuli</t>
  </si>
  <si>
    <t>Cysteine protease OS=Medicago sativa GN=CP1 PE=1 SV=1</t>
  </si>
  <si>
    <t>Ca_10129_v1.0_kabuli</t>
  </si>
  <si>
    <t>DNA repair protein radA-like protein OS=Medicago truncatula GN=MTR_8g014670 PE=4 SV=1</t>
  </si>
  <si>
    <t>Ca_16248_v1.0_kabuli</t>
  </si>
  <si>
    <t>3-hydroxybutyryl-CoA dehydrogenase-like protein OS=Medicago truncatula GN=MTR_8g061230 PE=4 SV=1</t>
  </si>
  <si>
    <t>Ca_02026_v1.0_kabuli</t>
  </si>
  <si>
    <t>Syntaxin-112 OS=Medicago truncatula GN=MTR_5g020670 PE=4 SV=1</t>
  </si>
  <si>
    <t>Ca_15504_v1.0_kabuli</t>
  </si>
  <si>
    <t>Putative uncharacterized protein OS=Medicago truncatula GN=MTR_6g090460 PE=4 SV=1</t>
  </si>
  <si>
    <t>Ca_27127_v1.0_kabuli</t>
  </si>
  <si>
    <t>U6 snRNA-associated Sm-like protein LSm3 OS=Medicago truncatula GN=MTR_4g083170 PE=4 SV=1</t>
  </si>
  <si>
    <t>Ca_26442_v1.0_kabuli</t>
  </si>
  <si>
    <t>Ca_25540_v1.0_kabuli</t>
  </si>
  <si>
    <t>Tar1p OS=Medicago truncatula GN=MTR_5g051090 PE=4 SV=1</t>
  </si>
  <si>
    <t>Ca_26095_v1.0_kabuli</t>
  </si>
  <si>
    <t>Ca_00649_v1.0_kabuli</t>
  </si>
  <si>
    <t>Ca_08051_v1.0_kabuli</t>
  </si>
  <si>
    <t>Ca_21845_v1.0_kabuli</t>
  </si>
  <si>
    <t>Ca_12483_v1.0_kabuli</t>
  </si>
  <si>
    <t>Receptor kinase-like protein OS=Medicago truncatula GN=MTR_5g082630 PE=4 SV=1</t>
  </si>
  <si>
    <t>Ca_18080_v1.0_kabuli</t>
  </si>
  <si>
    <t>Ca_01059_v1.0_kabuli</t>
  </si>
  <si>
    <t>Alpha-expansin OS=Medicago truncatula GN=MTR_7g111010 PE=3 SV=1</t>
  </si>
  <si>
    <t>Ca_08211_v1.0_kabuli</t>
  </si>
  <si>
    <t>Putative uncharacterized protein OS=Medicago truncatula GN=MTR_7g086350 PE=4 SV=1</t>
  </si>
  <si>
    <t>Ca_21333_v1.0_kabuli</t>
  </si>
  <si>
    <t>Nod26-like major intrinsic protein OS=Cicer arietinum GN=mip4 PE=2 SV=1</t>
  </si>
  <si>
    <t>Ca_04425_v1.0_kabuli</t>
  </si>
  <si>
    <t>Putative uncharacterized protein OS=Medicago truncatula GN=MTR_1g099630 PE=4 SV=1</t>
  </si>
  <si>
    <t>Ca_09047_v1.0_kabuli</t>
  </si>
  <si>
    <t>Ca_14879_v1.0_kabuli</t>
  </si>
  <si>
    <t>Alcohol dehydrogenase OS=Medicago truncatula GN=MTR_1g007800 PE=4 SV=1</t>
  </si>
  <si>
    <t>Ca_01511_v1.0_kabuli</t>
  </si>
  <si>
    <t>Ca_04854_v1.0_kabuli</t>
  </si>
  <si>
    <t>Ca_16628_v1.0_kabuli</t>
  </si>
  <si>
    <t>Xylan 1 4-beta-xylosidase OS=Medicago truncatula GN=MTR_145s0010 PE=4 SV=1</t>
  </si>
  <si>
    <t>Ca_26280_v1.0_kabuli</t>
  </si>
  <si>
    <t>Kynurenine-oxoglutarate transaminase OS=Medicago truncatula GN=MTR_3g072670 PE=4 SV=1</t>
  </si>
  <si>
    <t>Ca_08531_v1.0_kabuli</t>
  </si>
  <si>
    <t>Ca_13812_v1.0_kabuli</t>
  </si>
  <si>
    <t>Ca_18881_v1.0_kabuli</t>
  </si>
  <si>
    <t>Ca_03145_v1.0_kabuli</t>
  </si>
  <si>
    <t>Ca_10130_v1.0_kabuli</t>
  </si>
  <si>
    <t>Ca_16249_v1.0_kabuli</t>
  </si>
  <si>
    <t>Ca_02027_v1.0_kabuli</t>
  </si>
  <si>
    <t>Apospory-associated protein OS=Medicago truncatula GN=MTR_5g020640 PE=4 SV=1</t>
  </si>
  <si>
    <t>Ca_15505_v1.0_kabuli</t>
  </si>
  <si>
    <t>Ca_27618_v1.0_kabuli</t>
  </si>
  <si>
    <t>Ca_25541_v1.0_kabuli</t>
  </si>
  <si>
    <t>Ca_00650_v1.0_kabuli</t>
  </si>
  <si>
    <t>Ca_08052_v1.0_kabuli</t>
  </si>
  <si>
    <t>Coatomer epsilon subunit OS=Medicago truncatula GN=cope1 PE=2 SV=1</t>
  </si>
  <si>
    <t>Ca_12484_v1.0_kabuli</t>
  </si>
  <si>
    <t>Phosphoinositide phospholipase C OS=Medicago truncatula GN=MTR_5g082620 PE=4 SV=1</t>
  </si>
  <si>
    <t>Ca_01060_v1.0_kabuli</t>
  </si>
  <si>
    <t>Glucose-1-phosphate adenylyltransferase OS=Glycine max PE=3 SV=2</t>
  </si>
  <si>
    <t>Ca_08212_v1.0_kabuli</t>
  </si>
  <si>
    <t>Cold acclimation-specific protein OS=Medicago falcata GN=CAS15B PE=2 SV=1</t>
  </si>
  <si>
    <t>Ca_21334_v1.0_kabuli</t>
  </si>
  <si>
    <t>Transcription factor bHLH140 (Fragment) OS=Medicago truncatula GN=MTR_1g024820 PE=4 SV=1</t>
  </si>
  <si>
    <t>Ca_04426_v1.0_kabuli</t>
  </si>
  <si>
    <t>Ca_09048_v1.0_kabuli</t>
  </si>
  <si>
    <t>Arylacetamide deacetylase OS=Medicago truncatula GN=MTR_1g012430 PE=4 SV=1</t>
  </si>
  <si>
    <t>Ca_14880_v1.0_kabuli</t>
  </si>
  <si>
    <t>WD repeat-containing protein OS=Medicago truncatula GN=MTR_040s0021 PE=4 SV=1</t>
  </si>
  <si>
    <t>Ca_04855_v1.0_kabuli</t>
  </si>
  <si>
    <t>Ca_16629_v1.0_kabuli</t>
  </si>
  <si>
    <t>WD-40 repeat family OS=Medicago truncatula GN=MTR_145s0011 PE=4 SV=1</t>
  </si>
  <si>
    <t>Ca_08532_v1.0_kabuli</t>
  </si>
  <si>
    <t>Uncharacterized protein OS=Medicago truncatula GN=MTR_8g083150 PE=4 SV=1</t>
  </si>
  <si>
    <t>Ca_13813_v1.0_kabuli</t>
  </si>
  <si>
    <t>Ca_18882_v1.0_kabuli</t>
  </si>
  <si>
    <t>Ca_03146_v1.0_kabuli</t>
  </si>
  <si>
    <t>Ca_10131_v1.0_kabuli</t>
  </si>
  <si>
    <t>Acid phosphatase OS=Medicago truncatula GN=MTR_8g014640 PE=4 SV=1</t>
  </si>
  <si>
    <t>Ca_16250_v1.0_kabuli</t>
  </si>
  <si>
    <t>Ca_02028_v1.0_kabuli</t>
  </si>
  <si>
    <t>RCC1 and BTB domain-containing protein OS=Medicago truncatula GN=MTR_5g020630 PE=4 SV=1</t>
  </si>
  <si>
    <t>Ca_15506_v1.0_kabuli</t>
  </si>
  <si>
    <t>30S ribosomal protein OS=Medicago truncatula GN=MTR_6g090520 PE=1 SV=1</t>
  </si>
  <si>
    <t>Ca_25491_v1.0_kabuli</t>
  </si>
  <si>
    <t>Ca_27619_v1.0_kabuli</t>
  </si>
  <si>
    <t>Ca_25542_v1.0_kabuli</t>
  </si>
  <si>
    <t>Ca_00651_v1.0_kabuli</t>
  </si>
  <si>
    <t>Ca_08053_v1.0_kabuli</t>
  </si>
  <si>
    <t>Uncharacterized protein OS=Brassica rapa subsp. pekinensis GN=Bra035470 PE=3 SV=1</t>
  </si>
  <si>
    <t>Ca_21847_v1.0_kabuli</t>
  </si>
  <si>
    <t>Ca_12485_v1.0_kabuli</t>
  </si>
  <si>
    <t>Phosphoinositide phospholipase C OS=Medicago truncatula GN=MTR_5g082590 PE=4 SV=1</t>
  </si>
  <si>
    <t>Ca_18082_v1.0_kabuli</t>
  </si>
  <si>
    <t>MADS-box transcription factor OS=Medicago truncatula GN=MTR_5g041650 PE=3 SV=1</t>
  </si>
  <si>
    <t>Ca_01061_v1.0_kabuli</t>
  </si>
  <si>
    <t>[2Fe-2S]-binding (Fragment) OS=Medicago truncatula GN=MtrDRAFT_AC149038g32v2 PE=4 SV=1</t>
  </si>
  <si>
    <t>Ca_21335_v1.0_kabuli</t>
  </si>
  <si>
    <t>Ca_04427_v1.0_kabuli</t>
  </si>
  <si>
    <t>30S ribosomal protein S17 OS=Medicago truncatula GN=MTR_6g005030 PE=3 SV=1</t>
  </si>
  <si>
    <t>Ca_09049_v1.0_kabuli</t>
  </si>
  <si>
    <t>Vacuolar transporter chaperone OS=Medicago truncatula GN=MTR_1g012440 PE=4 SV=1</t>
  </si>
  <si>
    <t>Ca_14881_v1.0_kabuli</t>
  </si>
  <si>
    <t>Lysine-specific demethylase 5C OS=Medicago truncatula GN=MTR_1g007670 PE=4 SV=1</t>
  </si>
  <si>
    <t>Ca_01513_v1.0_kabuli</t>
  </si>
  <si>
    <t>Ca_04856_v1.0_kabuli</t>
  </si>
  <si>
    <t>Ca_16630_v1.0_kabuli</t>
  </si>
  <si>
    <t>Ser/Thr-rich protein T10 in DGCR region OS=Medicago truncatula GN=MTR_145s0013 PE=4 SV=1</t>
  </si>
  <si>
    <t>Ca_26282_v1.0_kabuli</t>
  </si>
  <si>
    <t>Phosphatidylinositol-4-phosphate 5-kinase OS=Medicago truncatula GN=MTR_3g072650 PE=4 SV=1</t>
  </si>
  <si>
    <t>Ca_08533_v1.0_kabuli</t>
  </si>
  <si>
    <t>Microfibrillar-associated protein OS=Medicago truncatula GN=MTR_8g083140 PE=4 SV=1</t>
  </si>
  <si>
    <t>Ca_13814_v1.0_kabuli</t>
  </si>
  <si>
    <t>Heme-binding-like protein OS=Medicago truncatula GN=MTR_4g019150 PE=4 SV=1</t>
  </si>
  <si>
    <t>Ca_18883_v1.0_kabuli</t>
  </si>
  <si>
    <t>Ca_03147_v1.0_kabuli</t>
  </si>
  <si>
    <t>Ca_10132_v1.0_kabuli</t>
  </si>
  <si>
    <t>Ca_02029_v1.0_kabuli</t>
  </si>
  <si>
    <t>Uncharacterized protein OS=Solanum tuberosum GN=PGSC0003DMG400020355 PE=4 SV=1</t>
  </si>
  <si>
    <t>Ca_15507_v1.0_kabuli</t>
  </si>
  <si>
    <t>Beta-1,3-glucanase OS=Medicago sativa PE=2 SV=1</t>
  </si>
  <si>
    <t>Ca_25492_v1.0_kabuli</t>
  </si>
  <si>
    <t>Agenet and bromo-adjacent homology (BAH) domain-containing protein-like protein OS=Medicago truncatula GN=MTR_5g055210 PE=4 SV=1</t>
  </si>
  <si>
    <t>Ca_26083_v1.0_kabuli</t>
  </si>
  <si>
    <t>Ca_23200_v1.0_kabuli</t>
  </si>
  <si>
    <t>Transparent testa 12 protein OS=Medicago truncatula GN=MTR_4g048000 PE=2 SV=1</t>
  </si>
  <si>
    <t>Ca_27876_v1.0_kabuli</t>
  </si>
  <si>
    <t>Ca_00652_v1.0_kabuli</t>
  </si>
  <si>
    <t>Ca_08054_v1.0_kabuli</t>
  </si>
  <si>
    <t>Heat shock protein OS=Medicago truncatula GN=MTR_2g032580 PE=3 SV=1</t>
  </si>
  <si>
    <t>Ca_21848_v1.0_kabuli</t>
  </si>
  <si>
    <t>Strictosidine synthase-like protein OS=Medicago truncatula GN=MTR_2g058450 PE=4 SV=1</t>
  </si>
  <si>
    <t>Ca_12486_v1.0_kabuli</t>
  </si>
  <si>
    <t>Phosphoinositide phospholipase C OS=Medicago truncatula GN=MTR_5g082580 PE=4 SV=1</t>
  </si>
  <si>
    <t>Ca_01062_v1.0_kabuli</t>
  </si>
  <si>
    <t>Cathepsin B OS=Medicago truncatula GN=MTR_7g111060 PE=1 SV=1</t>
  </si>
  <si>
    <t>Ca_08214_v1.0_kabuli</t>
  </si>
  <si>
    <t>Methionine synthase OS=Cicer arietinum PE=2 SV=1</t>
  </si>
  <si>
    <t>Ca_04428_v1.0_kabuli</t>
  </si>
  <si>
    <t>Leucine-rich repeat receptor-like protein kinase OS=Medicago truncatula GN=MTR_4g014350 PE=4 SV=1</t>
  </si>
  <si>
    <t>Ca_09050_v1.0_kabuli</t>
  </si>
  <si>
    <t>Ethylene-responsive transcription factor SHINE OS=Medicago truncatula GN=MTR_1g012470 PE=4 SV=1</t>
  </si>
  <si>
    <t>Ca_14882_v1.0_kabuli</t>
  </si>
  <si>
    <t>Putative uncharacterized protein OS=Medicago truncatula GN=MTR_1g007660 PE=4 SV=1</t>
  </si>
  <si>
    <t>Ca_01514_v1.0_kabuli</t>
  </si>
  <si>
    <t>Thylakoidal processing peptidase OS=Medicago truncatula GN=MTR_3g100960 PE=3 SV=1</t>
  </si>
  <si>
    <t>Ca_04857_v1.0_kabuli</t>
  </si>
  <si>
    <t>Ca_16631_v1.0_kabuli</t>
  </si>
  <si>
    <t>Ethylene-responsive transcription factor RAP2-4 OS=Medicago truncatula GN=WXP2 PE=2 SV=1</t>
  </si>
  <si>
    <t>Ca_26283_v1.0_kabuli</t>
  </si>
  <si>
    <t>RING finger protein OS=Medicago truncatula GN=MTR_3g072630 PE=4 SV=1</t>
  </si>
  <si>
    <t>Ca_08534_v1.0_kabuli</t>
  </si>
  <si>
    <t>Pentatricopeptide repeat-containing protein OS=Medicago truncatula GN=MTR_8g083130 PE=4 SV=1</t>
  </si>
  <si>
    <t>Ca_13815_v1.0_kabuli</t>
  </si>
  <si>
    <t>Ca_18884_v1.0_kabuli</t>
  </si>
  <si>
    <t>Aldehyde dehydrogenase OS=Glycine max PE=3 SV=2</t>
  </si>
  <si>
    <t>Ca_03148_v1.0_kabuli</t>
  </si>
  <si>
    <t>Ca_02030_v1.0_kabuli</t>
  </si>
  <si>
    <t>Tubby-like F-box protein OS=Medicago truncatula GN=MTR_5g020580 PE=4 SV=1</t>
  </si>
  <si>
    <t>Ca_15508_v1.0_kabuli</t>
  </si>
  <si>
    <t>Profilin OS=Glycine max PE=3 SV=1</t>
  </si>
  <si>
    <t>Ca_25493_v1.0_kabuli</t>
  </si>
  <si>
    <t>Putative uncharacterized protein OS=Medicago truncatula GN=MTR_5g055200 PE=4 SV=1</t>
  </si>
  <si>
    <t>Ca_23201_v1.0_kabuli</t>
  </si>
  <si>
    <t>Septum-promoting GTP-binding protein OS=Medicago truncatula GN=MTR_4g047870 PE=4 SV=1</t>
  </si>
  <si>
    <t>Ca_25454_v1.0_kabuli</t>
  </si>
  <si>
    <t>Ca_28188_v1.0_kabuli</t>
  </si>
  <si>
    <t>Ca_00653_v1.0_kabuli</t>
  </si>
  <si>
    <t>Ca_08055_v1.0_kabuli</t>
  </si>
  <si>
    <t>Ribose-5-phosphate isomerase A OS=Medicago truncatula GN=MTR_2g032540 PE=4 SV=1</t>
  </si>
  <si>
    <t>Ca_21849_v1.0_kabuli</t>
  </si>
  <si>
    <t>B3 domain-containing protein OS=Medicago truncatula GN=MTR_2g058520 PE=4 SV=1</t>
  </si>
  <si>
    <t>Ca_12487_v1.0_kabuli</t>
  </si>
  <si>
    <t>FACT complex subunit SSRP1 OS=Medicago truncatula GN=MTR_5g082570 PE=4 SV=1</t>
  </si>
  <si>
    <t>Ca_18084_v1.0_kabuli</t>
  </si>
  <si>
    <t>Alpha-expansin 3 OS=Cicer arietinum GN=expa3 PE=2 SV=1</t>
  </si>
  <si>
    <t>Ca_01063_v1.0_kabuli</t>
  </si>
  <si>
    <t>Cathepsin B, putative OS=Ricinus communis GN=RCOM_1341910 PE=3 SV=1</t>
  </si>
  <si>
    <t>Ca_08215_v1.0_kabuli</t>
  </si>
  <si>
    <t>Putative uncharacterized protein OS=Medicago truncatula GN=MTR_7g086290 PE=4 SV=1</t>
  </si>
  <si>
    <t>Ca_21337_v1.0_kabuli</t>
  </si>
  <si>
    <t>Ca_04429_v1.0_kabuli</t>
  </si>
  <si>
    <t>Ca_09051_v1.0_kabuli</t>
  </si>
  <si>
    <t>Putative uncharacterized protein OS=Medicago truncatula GN=MTR_1g012480 PE=4 SV=1</t>
  </si>
  <si>
    <t>Ca_14883_v1.0_kabuli</t>
  </si>
  <si>
    <t>Appr-1-p processing enzyme family protein OS=Medicago truncatula GN=MTR_1g007640 PE=2 SV=1</t>
  </si>
  <si>
    <t>Ca_01515_v1.0_kabuli</t>
  </si>
  <si>
    <t>Peptide transporter PTR3-A OS=Medicago truncatula GN=MTR_3g100980 PE=4 SV=1</t>
  </si>
  <si>
    <t>Ca_04858_v1.0_kabuli</t>
  </si>
  <si>
    <t>Ornithine decarboxylase OS=Medicago truncatula GN=MTR_3g114870 PE=3 SV=1</t>
  </si>
  <si>
    <t>Ca_16632_v1.0_kabuli</t>
  </si>
  <si>
    <t>Ca_26284_v1.0_kabuli</t>
  </si>
  <si>
    <t>Putative uncharacterized protein OS=Medicago truncatula GN=MTR_3g072620 PE=4 SV=1</t>
  </si>
  <si>
    <t>Ca_08535_v1.0_kabuli</t>
  </si>
  <si>
    <t>Ca_13816_v1.0_kabuli</t>
  </si>
  <si>
    <t>Ca_03149_v1.0_kabuli</t>
  </si>
  <si>
    <t>Ca_10134_v1.0_kabuli</t>
  </si>
  <si>
    <t>Ca_16253_v1.0_kabuli</t>
  </si>
  <si>
    <t>Ribosomal protein L11 methyltransferase OS=Medicago truncatula GN=MTR_8g061260 PE=4 SV=1</t>
  </si>
  <si>
    <t>Ca_02031_v1.0_kabuli</t>
  </si>
  <si>
    <t>U-box domain-containing protein OS=Medicago truncatula GN=MTR_5g020570 PE=4 SV=1</t>
  </si>
  <si>
    <t>Ca_15509_v1.0_kabuli</t>
  </si>
  <si>
    <t>Putative uncharacterized protein OS=Medicago truncatula GN=MTR_6g090060 PE=4 SV=1</t>
  </si>
  <si>
    <t>Ca_26085_v1.0_kabuli</t>
  </si>
  <si>
    <t>Ca_23202_v1.0_kabuli</t>
  </si>
  <si>
    <t>Ca_24392_v1.0_kabuli</t>
  </si>
  <si>
    <t>Ca_00654_v1.0_kabuli</t>
  </si>
  <si>
    <t>Ca_08056_v1.0_kabuli</t>
  </si>
  <si>
    <t>Solute carrier family 25 member OS=Medicago truncatula GN=MTR_2g032610 PE=3 SV=1</t>
  </si>
  <si>
    <t>Ca_12488_v1.0_kabuli</t>
  </si>
  <si>
    <t>Ca_18085_v1.0_kabuli</t>
  </si>
  <si>
    <t>Ca_01064_v1.0_kabuli</t>
  </si>
  <si>
    <t>Ca_08216_v1.0_kabuli</t>
  </si>
  <si>
    <t>Blue copper protein OS=Medicago truncatula GN=MTR_7g086220 PE=4 SV=1</t>
  </si>
  <si>
    <t>Ca_21338_v1.0_kabuli</t>
  </si>
  <si>
    <t>DAG protein OS=Zea mays GN=ZEAMMB73_665605 PE=2 SV=1</t>
  </si>
  <si>
    <t>Ca_09052_v1.0_kabuli</t>
  </si>
  <si>
    <t>Ein3-binding f-box protein OS=Medicago truncatula GN=MTR_1g012520 PE=4 SV=1</t>
  </si>
  <si>
    <t>Ca_14884_v1.0_kabuli</t>
  </si>
  <si>
    <t>Ca_01516_v1.0_kabuli</t>
  </si>
  <si>
    <t>Serpin-ZX OS=Medicago truncatula GN=MTR_7g050750 PE=3 SV=1</t>
  </si>
  <si>
    <t>Ca_04859_v1.0_kabuli</t>
  </si>
  <si>
    <t>Ca_16633_v1.0_kabuli</t>
  </si>
  <si>
    <t>Ca_26443_v1.0_kabuli</t>
  </si>
  <si>
    <t>Putative uncharacterized protein OS=Populus trichocarpa x Populus deltoides PE=2 SV=1</t>
  </si>
  <si>
    <t>Ca_08536_v1.0_kabuli</t>
  </si>
  <si>
    <t>Ca_13817_v1.0_kabuli</t>
  </si>
  <si>
    <t>Ca_03150_v1.0_kabuli</t>
  </si>
  <si>
    <t>Ca_10135_v1.0_kabuli</t>
  </si>
  <si>
    <t>Hexokinase OS=Medicago truncatula GN=MTR_8g014530 PE=3 SV=1</t>
  </si>
  <si>
    <t>Ca_16254_v1.0_kabuli</t>
  </si>
  <si>
    <t>Ca_02032_v1.0_kabuli</t>
  </si>
  <si>
    <t>Ca_15510_v1.0_kabuli</t>
  </si>
  <si>
    <t>CUL1 OS=Oryza sativa subsp. japonica GN=P0560B06.30 PE=2 SV=1</t>
  </si>
  <si>
    <t>Ca_25495_v1.0_kabuli</t>
  </si>
  <si>
    <t>Ca_26086_v1.0_kabuli</t>
  </si>
  <si>
    <t>Ca_23203_v1.0_kabuli</t>
  </si>
  <si>
    <t>Ca_25456_v1.0_kabuli</t>
  </si>
  <si>
    <t>Ca_24393_v1.0_kabuli</t>
  </si>
  <si>
    <t>Ca_00655_v1.0_kabuli</t>
  </si>
  <si>
    <t>Ca_08057_v1.0_kabuli</t>
  </si>
  <si>
    <t>DEAD-box ATP-dependent RNA helicase OS=Medicago truncatula GN=MTR_2g032630 PE=4 SV=1</t>
  </si>
  <si>
    <t>Ca_21851_v1.0_kabuli</t>
  </si>
  <si>
    <t>Ca_12489_v1.0_kabuli</t>
  </si>
  <si>
    <t>Cytochrome P450 OS=Medicago truncatula GN=MTR_5g082520 PE=3 SV=1</t>
  </si>
  <si>
    <t>Ca_18086_v1.0_kabuli</t>
  </si>
  <si>
    <t>Methyltransferase-like protein 7A OS=Medicago truncatula GN=MTR_5g041780 PE=4 SV=1</t>
  </si>
  <si>
    <t>Ca_01065_v1.0_kabuli</t>
  </si>
  <si>
    <t>Uncharacterized protein OS=Medicago truncatula GN=MTR_7g111090 PE=4 SV=1</t>
  </si>
  <si>
    <t>Ca_08217_v1.0_kabuli</t>
  </si>
  <si>
    <t>Blue copper protein OS=Medicago truncatula GN=MTR_1g105120 PE=4 SV=1</t>
  </si>
  <si>
    <t>Ca_21339_v1.0_kabuli</t>
  </si>
  <si>
    <t>Ca_04431_v1.0_kabuli</t>
  </si>
  <si>
    <t>Ca_09053_v1.0_kabuli</t>
  </si>
  <si>
    <t>Seed specific protein Bn15D14A OS=Medicago truncatula GN=MTR_1g012530 PE=4 SV=1</t>
  </si>
  <si>
    <t>Ca_14885_v1.0_kabuli</t>
  </si>
  <si>
    <t>Ca_01517_v1.0_kabuli</t>
  </si>
  <si>
    <t>Ca_04860_v1.0_kabuli</t>
  </si>
  <si>
    <t>Phospholipase D OS=Medicago truncatula GN=MTR_3g114840 PE=3 SV=1</t>
  </si>
  <si>
    <t>Ca_16634_v1.0_kabuli</t>
  </si>
  <si>
    <t>Ca_26444_v1.0_kabuli</t>
  </si>
  <si>
    <t>Putative uncharacterized protein OS=Medicago truncatula GN=MTR_5g056050 PE=4 SV=1</t>
  </si>
  <si>
    <t>Ca_08537_v1.0_kabuli</t>
  </si>
  <si>
    <t>Adenosylhomocysteinase OS=Cicer arietinum GN=ahc PE=2 SV=1</t>
  </si>
  <si>
    <t>Ca_13818_v1.0_kabuli</t>
  </si>
  <si>
    <t>Ca_18887_v1.0_kabuli</t>
  </si>
  <si>
    <t>Ca_03151_v1.0_kabuli</t>
  </si>
  <si>
    <t>Ca_10136_v1.0_kabuli</t>
  </si>
  <si>
    <t>Auxin-responsive protein IAA18 OS=Medicago truncatula GN=MTR_8g014520 PE=4 SV=1</t>
  </si>
  <si>
    <t>Ca_16255_v1.0_kabuli</t>
  </si>
  <si>
    <t>Protein yippee-like OS=Lotus japonicus PE=2 SV=1</t>
  </si>
  <si>
    <t>Ca_02033_v1.0_kabuli</t>
  </si>
  <si>
    <t>Putative uncharacterized protein OS=Medicago truncatula GN=MTR_5g020520 PE=4 SV=1</t>
  </si>
  <si>
    <t>Ca_15511_v1.0_kabuli</t>
  </si>
  <si>
    <t>Pentatricopeptide repeat-containing protein OS=Medicago truncatula GN=MTR_4g119420 PE=4 SV=1</t>
  </si>
  <si>
    <t>Ca_25496_v1.0_kabuli</t>
  </si>
  <si>
    <t>Ca_23204_v1.0_kabuli</t>
  </si>
  <si>
    <t>Transmembrane protein OS=Medicago truncatula GN=MTR_4g047630 PE=4 SV=1</t>
  </si>
  <si>
    <t>Ca_25457_v1.0_kabuli</t>
  </si>
  <si>
    <t>Ca_24394_v1.0_kabuli</t>
  </si>
  <si>
    <t>Ca_00656_v1.0_kabuli</t>
  </si>
  <si>
    <t>WRKY transcription factor WRKY100630 OS=Medicago truncatula PE=2 SV=1</t>
  </si>
  <si>
    <t>Ca_08058_v1.0_kabuli</t>
  </si>
  <si>
    <t>YTH domain family protein OS=Medicago truncatula GN=MTR_2g032660 PE=4 SV=1</t>
  </si>
  <si>
    <t>Ca_21852_v1.0_kabuli</t>
  </si>
  <si>
    <t>Ca_12490_v1.0_kabuli</t>
  </si>
  <si>
    <t>Protein yippee-like OS=Medicago truncatula GN=MTR_5g082490 PE=2 SV=1</t>
  </si>
  <si>
    <t>Ca_18087_v1.0_kabuli</t>
  </si>
  <si>
    <t>Ca_01066_v1.0_kabuli</t>
  </si>
  <si>
    <t>DEAD-box ATP-dependent RNA helicase OS=Medicago truncatula GN=MTR_7g111130 PE=1 SV=1</t>
  </si>
  <si>
    <t>Ca_08218_v1.0_kabuli</t>
  </si>
  <si>
    <t>Ca_04432_v1.0_kabuli</t>
  </si>
  <si>
    <t>Polygalacturonase-like protein OS=Medicago truncatula GN=MTR_1g100050 PE=4 SV=1</t>
  </si>
  <si>
    <t>Ca_09054_v1.0_kabuli</t>
  </si>
  <si>
    <t>Serine/threonine-protein kinase OS=Medicago truncatula GN=MTR_1g012550 PE=3 SV=1</t>
  </si>
  <si>
    <t>Ca_14886_v1.0_kabuli</t>
  </si>
  <si>
    <t>Ca_01518_v1.0_kabuli</t>
  </si>
  <si>
    <t>Mitogen-activated protein kinase kinase kinase OS=Medicago truncatula GN=MTR_3g101210 PE=4 SV=1</t>
  </si>
  <si>
    <t>Ca_04861_v1.0_kabuli</t>
  </si>
  <si>
    <t>Hippocampus abundant transcript-like protein OS=Medicago truncatula GN=MTR_3g114810 PE=4 SV=1</t>
  </si>
  <si>
    <t>Ca_16635_v1.0_kabuli</t>
  </si>
  <si>
    <t>Ca_26445_v1.0_kabuli</t>
  </si>
  <si>
    <t>Ca_08538_v1.0_kabuli</t>
  </si>
  <si>
    <t>Serine hydroxymethyltransferase OS=Medicago truncatula GN=MTR_8g081510 PE=1 SV=1</t>
  </si>
  <si>
    <t>Ca_18888_v1.0_kabuli</t>
  </si>
  <si>
    <t>E3 ubiquitin-protein ligase OS=Medicago truncatula GN=MTR_4g065670 PE=4 SV=1</t>
  </si>
  <si>
    <t>Ca_03152_v1.0_kabuli</t>
  </si>
  <si>
    <t>Ca_10137_v1.0_kabuli</t>
  </si>
  <si>
    <t>Protein kinase family protein OS=Medicago truncatula GN=MTR_8g014500 PE=4 SV=1</t>
  </si>
  <si>
    <t>Ca_16256_v1.0_kabuli</t>
  </si>
  <si>
    <t>Ca_02034_v1.0_kabuli</t>
  </si>
  <si>
    <t>Zinc finger-homeodomain protein OS=Medicago truncatula GN=MTR_5g020510 PE=4 SV=1</t>
  </si>
  <si>
    <t>Ca_15512_v1.0_kabuli</t>
  </si>
  <si>
    <t>Acid phosphatase-like protein OS=Medicago truncatula GN=MTR_6g090070 PE=4 SV=1</t>
  </si>
  <si>
    <t>Ca_25497_v1.0_kabuli</t>
  </si>
  <si>
    <t>Ca_23205_v1.0_kabuli</t>
  </si>
  <si>
    <t>Homeobox-leucine zipper protein ROC7 OS=Medicago truncatula GN=MTR_4g047800 PE=3 SV=1</t>
  </si>
  <si>
    <t>Ca_25458_v1.0_kabuli</t>
  </si>
  <si>
    <t>Ca_00657_v1.0_kabuli</t>
  </si>
  <si>
    <t>Ca_08059_v1.0_kabuli</t>
  </si>
  <si>
    <t>Ca_12491_v1.0_kabuli</t>
  </si>
  <si>
    <t>Ca_18088_v1.0_kabuli</t>
  </si>
  <si>
    <t>Ca_01067_v1.0_kabuli</t>
  </si>
  <si>
    <t>Transmembrane protein 184A OS=Medicago truncatula GN=MTR_7g111160 PE=4 SV=1</t>
  </si>
  <si>
    <t>Ca_08219_v1.0_kabuli</t>
  </si>
  <si>
    <t>15.4 kDa class V heat shock protein OS=Medicago truncatula GN=MTR_7g086130 PE=3 SV=1</t>
  </si>
  <si>
    <t>Ca_04433_v1.0_kabuli</t>
  </si>
  <si>
    <t>Ca_09055_v1.0_kabuli</t>
  </si>
  <si>
    <t>UDP-N-acetylglucosamine/UDP-glucose/GDP-mannose transporter OS=Medicago truncatula GN=MTR_1g012590 PE=4 SV=1</t>
  </si>
  <si>
    <t>Ca_14887_v1.0_kabuli</t>
  </si>
  <si>
    <t>Putative uncharacterized protein OS=Medicago truncatula GN=MTR_1g007490 PE=4 SV=1</t>
  </si>
  <si>
    <t>Ca_01519_v1.0_kabuli</t>
  </si>
  <si>
    <t>Gamma-tubulin complex component 4 OS=Medicago truncatula GN=MTR_3g101230 PE=4 SV=1</t>
  </si>
  <si>
    <t>Ca_04862_v1.0_kabuli</t>
  </si>
  <si>
    <t>Sterol 24-C methyltransferase 2-1 OS=Medicago truncatula GN=MTR_3g114780 PE=4 SV=1</t>
  </si>
  <si>
    <t>Ca_16636_v1.0_kabuli</t>
  </si>
  <si>
    <t>Ca_26446_v1.0_kabuli</t>
  </si>
  <si>
    <t>Ca_08539_v1.0_kabuli</t>
  </si>
  <si>
    <t>LEA-18 OS=Medicago truncatula GN=MTR_8g081540 PE=4 SV=1</t>
  </si>
  <si>
    <t>Ca_13820_v1.0_kabuli</t>
  </si>
  <si>
    <t>Lectin OS=Medicago truncatula GN=MTR_4g019080 PE=4 SV=1</t>
  </si>
  <si>
    <t>Ca_18889_v1.0_kabuli</t>
  </si>
  <si>
    <t>Ca_03153_v1.0_kabuli</t>
  </si>
  <si>
    <t>Ca_10138_v1.0_kabuli</t>
  </si>
  <si>
    <t>Putative uncharacterized protein OS=Medicago truncatula GN=MTR_8g014490 PE=4 SV=1</t>
  </si>
  <si>
    <t>Ca_16257_v1.0_kabuli</t>
  </si>
  <si>
    <t>Ca_02035_v1.0_kabuli</t>
  </si>
  <si>
    <t>Ca_15513_v1.0_kabuli</t>
  </si>
  <si>
    <t>Leucine-rich repeat receptor protein kinase EXS OS=Medicago truncatula GN=MTR_6g090080 PE=4 SV=1</t>
  </si>
  <si>
    <t>Ca_25498_v1.0_kabuli</t>
  </si>
  <si>
    <t>Ca_23206_v1.0_kabuli</t>
  </si>
  <si>
    <t>mRNA cap guanine-N7 methyltransferase OS=Medicago truncatula GN=MTR_7g110030 PE=3 SV=1</t>
  </si>
  <si>
    <t>Ca_25459_v1.0_kabuli</t>
  </si>
  <si>
    <t>Ca_24396_v1.0_kabuli</t>
  </si>
  <si>
    <t>Ca_00658_v1.0_kabuli</t>
  </si>
  <si>
    <t>Ca_08060_v1.0_kabuli</t>
  </si>
  <si>
    <t>Uncharacterized protein OS=Medicago truncatula GN=MTR_2g032700 PE=4 SV=1</t>
  </si>
  <si>
    <t>Ca_21854_v1.0_kabuli</t>
  </si>
  <si>
    <t>Ca_12492_v1.0_kabuli</t>
  </si>
  <si>
    <t>Ca_18089_v1.0_kabuli</t>
  </si>
  <si>
    <t>Oxygen-evolving enhancer protein 3-2 OS=Medicago truncatula GN=MTR_5g041910 PE=4 SV=1</t>
  </si>
  <si>
    <t>Ca_08220_v1.0_kabuli</t>
  </si>
  <si>
    <t>Ca_21342_v1.0_kabuli</t>
  </si>
  <si>
    <t>Ca_04434_v1.0_kabuli</t>
  </si>
  <si>
    <t>Ca_09056_v1.0_kabuli</t>
  </si>
  <si>
    <t>U11/U12 small nuclear ribonucleoprotein 25 kDa protein OS=Medicago truncatula GN=MTR_1g012600 PE=4 SV=1</t>
  </si>
  <si>
    <t>Ca_14888_v1.0_kabuli</t>
  </si>
  <si>
    <t>50S ribosomal protein L28 OS=Medicago truncatula GN=MTR_1g007480 PE=3 SV=1</t>
  </si>
  <si>
    <t>Ca_01520_v1.0_kabuli</t>
  </si>
  <si>
    <t>Putative uncharacterized protein OS=Medicago truncatula GN=MTR_3g101240 PE=4 SV=1</t>
  </si>
  <si>
    <t>Ca_04863_v1.0_kabuli</t>
  </si>
  <si>
    <t>Syringolide-induced protein 14-1-1 OS=Medicago truncatula GN=MTR_3g114750 PE=4 SV=1</t>
  </si>
  <si>
    <t>Ca_16637_v1.0_kabuli</t>
  </si>
  <si>
    <t>Ca_26447_v1.0_kabuli</t>
  </si>
  <si>
    <t>Ca_08540_v1.0_kabuli</t>
  </si>
  <si>
    <t>Ribosomal protein (Fragment) OS=Glycine max PE=2 SV=1</t>
  </si>
  <si>
    <t>Ca_13821_v1.0_kabuli</t>
  </si>
  <si>
    <t>Putative uncharacterized protein OS=Medicago truncatula GN=MTR_4g019060 PE=4 SV=1</t>
  </si>
  <si>
    <t>Ca_18890_v1.0_kabuli</t>
  </si>
  <si>
    <t>Ca_03154_v1.0_kabuli</t>
  </si>
  <si>
    <t>Tannin-related R2R3 MYB transcription factor (Fragment) OS=Medicago truncatula GN=Myb14 PE=4 SV=1</t>
  </si>
  <si>
    <t>Ca_10139_v1.0_kabuli</t>
  </si>
  <si>
    <t>Ca_16258_v1.0_kabuli</t>
  </si>
  <si>
    <t>26S proteasome non-ATPase regulatory subunit OS=Medicago truncatula GN=MTR_8g061280 PE=4 SV=1</t>
  </si>
  <si>
    <t>Ca_02036_v1.0_kabuli</t>
  </si>
  <si>
    <t>Sugar transporter ERD6-like protein OS=Medicago truncatula GN=MTR_5g020270 PE=3 SV=1</t>
  </si>
  <si>
    <t>Ca_15514_v1.0_kabuli</t>
  </si>
  <si>
    <t>Ca_27283_v1.0_kabuli</t>
  </si>
  <si>
    <t>Ca_23207_v1.0_kabuli</t>
  </si>
  <si>
    <t>Uncharacterized protein OS=Prunus persica GN=PRUPE_ppa013547mg PE=4 SV=1</t>
  </si>
  <si>
    <t>Ca_25460_v1.0_kabuli</t>
  </si>
  <si>
    <t>Ca_24397_v1.0_kabuli</t>
  </si>
  <si>
    <t>Prestalk protein OS=Cricetulus griseus GN=I79_014130 PE=4 SV=1</t>
  </si>
  <si>
    <t>Ca_00659_v1.0_kabuli</t>
  </si>
  <si>
    <t>Ca_08061_v1.0_kabuli</t>
  </si>
  <si>
    <t>Polygalacturonase OS=Medicago truncatula GN=MTR_2g032710 PE=4 SV=1</t>
  </si>
  <si>
    <t>Ca_21855_v1.0_kabuli</t>
  </si>
  <si>
    <t>Uncharacterized protein (Fragment) OS=Prunus persica GN=PRUPE_ppa024907mg PE=4 SV=1</t>
  </si>
  <si>
    <t>Ca_12493_v1.0_kabuli</t>
  </si>
  <si>
    <t>Putative uncharacterized protein OS=Medicago truncatula GN=MTR_5g082260 PE=4 SV=1</t>
  </si>
  <si>
    <t>Ca_18090_v1.0_kabuli</t>
  </si>
  <si>
    <t>NAC family transcription factor 3 OS=Cicer arietinum GN=NAC3 PE=4 SV=1</t>
  </si>
  <si>
    <t>Ca_01069_v1.0_kabuli</t>
  </si>
  <si>
    <t>Phytochrome OS=Lotus japonicus GN=PHYA PE=3 SV=1</t>
  </si>
  <si>
    <t>Ca_08221_v1.0_kabuli</t>
  </si>
  <si>
    <t>Blue copper protein OS=Medicago truncatula GN=MTR_7g086280 PE=4 SV=1</t>
  </si>
  <si>
    <t>Ca_21343_v1.0_kabuli</t>
  </si>
  <si>
    <t>E3 ubiquitin-protein ligase MARCH3 OS=Medicago truncatula GN=MTR_7g010610 PE=4 SV=1</t>
  </si>
  <si>
    <t>Ca_04435_v1.0_kabuli</t>
  </si>
  <si>
    <t>Ca_09057_v1.0_kabuli</t>
  </si>
  <si>
    <t>G protein-coupled receptor kinase OS=Medicago truncatula GN=MTR_1g012610 PE=4 SV=1</t>
  </si>
  <si>
    <t>Ca_14889_v1.0_kabuli</t>
  </si>
  <si>
    <t>Ca_01521_v1.0_kabuli</t>
  </si>
  <si>
    <t>Putative uncharacterized protein OS=Medicago truncatula GN=MTR_3g101260 PE=4 SV=1</t>
  </si>
  <si>
    <t>Ca_04864_v1.0_kabuli</t>
  </si>
  <si>
    <t>Pentatricopeptide repeat-containing protein OS=Medicago truncatula GN=MTR_3g114700 PE=4 SV=1</t>
  </si>
  <si>
    <t>Ca_16638_v1.0_kabuli</t>
  </si>
  <si>
    <t>Ca_26448_v1.0_kabuli</t>
  </si>
  <si>
    <t>Ca_08541_v1.0_kabuli</t>
  </si>
  <si>
    <t>Putative uncharacterized protein OS=Medicago truncatula GN=MTR_8g081570 PE=4 SV=1</t>
  </si>
  <si>
    <t>Ca_13822_v1.0_kabuli</t>
  </si>
  <si>
    <t>Putative uncharacterized protein OS=Medicago truncatula GN=MTR_4g019040 PE=4 SV=1</t>
  </si>
  <si>
    <t>Ca_18891_v1.0_kabuli</t>
  </si>
  <si>
    <t>Zinc transporter zupT OS=Medicago truncatula GN=MTR_4g065640 PE=4 SV=1</t>
  </si>
  <si>
    <t>Ca_03155_v1.0_kabuli</t>
  </si>
  <si>
    <t>Ca_10140_v1.0_kabuli</t>
  </si>
  <si>
    <t>Ca_16259_v1.0_kabuli</t>
  </si>
  <si>
    <t>Ca_02037_v1.0_kabuli</t>
  </si>
  <si>
    <t>2-hydroxy-6-oxononadienedioate/2-hydroxy-6-oxononatrienedioate hydrolase OS=Medicago truncatula GN=MTR_5g020250 PE=4 SV=1</t>
  </si>
  <si>
    <t>Ca_15515_v1.0_kabuli</t>
  </si>
  <si>
    <t>Ca_27284_v1.0_kabuli</t>
  </si>
  <si>
    <t>Exportin-7 OS=Medicago truncatula GN=MTR_3g118040 PE=4 SV=1</t>
  </si>
  <si>
    <t>Ca_23208_v1.0_kabuli</t>
  </si>
  <si>
    <t>Ca_24398_v1.0_kabuli</t>
  </si>
  <si>
    <t>Transcription factor bHLH25 OS=Medicago truncatula GN=MTR_8g009020 PE=4 SV=1</t>
  </si>
  <si>
    <t>Ca_00660_v1.0_kabuli</t>
  </si>
  <si>
    <t>Ca_08062_v1.0_kabuli</t>
  </si>
  <si>
    <t>Putative uncharacterized protein OS=Medicago truncatula GN=MTR_2g032900 PE=4 SV=1</t>
  </si>
  <si>
    <t>Ca_21856_v1.0_kabuli</t>
  </si>
  <si>
    <t>Ca_12494_v1.0_kabuli</t>
  </si>
  <si>
    <t>Putative uncharacterized protein OS=Medicago truncatula GN=MTR_5g082250 PE=4 SV=1</t>
  </si>
  <si>
    <t>Ca_01070_v1.0_kabuli</t>
  </si>
  <si>
    <t>Germin-like protein 1 OS=Glycine max PE=2 SV=1</t>
  </si>
  <si>
    <t>Ca_08222_v1.0_kabuli</t>
  </si>
  <si>
    <t>Ankyrin repeat domain-containing protein OS=Medicago truncatula GN=MTR_7g086050 PE=4 SV=2</t>
  </si>
  <si>
    <t>Ca_21344_v1.0_kabuli</t>
  </si>
  <si>
    <t>Gibberellin-regulated protein OS=Medicago truncatula GN=MTR_7g010580 PE=4 SV=1</t>
  </si>
  <si>
    <t>Ca_04436_v1.0_kabuli</t>
  </si>
  <si>
    <t>Ca_09058_v1.0_kabuli</t>
  </si>
  <si>
    <t>Putative uncharacterized protein OS=Medicago truncatula GN=MTR_1g012620 PE=4 SV=1</t>
  </si>
  <si>
    <t>Ca_14890_v1.0_kabuli</t>
  </si>
  <si>
    <t>Ca_01522_v1.0_kabuli</t>
  </si>
  <si>
    <t>Myb transcription factor OS=Medicago truncatula GN=MTR_3g101290 PE=2 SV=1</t>
  </si>
  <si>
    <t>Ca_04865_v1.0_kabuli</t>
  </si>
  <si>
    <t>Ca_16639_v1.0_kabuli</t>
  </si>
  <si>
    <t>Ca_26503_v1.0_kabuli</t>
  </si>
  <si>
    <t>Ca_08542_v1.0_kabuli</t>
  </si>
  <si>
    <t>Ca_18892_v1.0_kabuli</t>
  </si>
  <si>
    <t>Cytochrome c-type biogenesis protein ccmE OS=Medicago truncatula GN=MTR_4g065610 PE=3 SV=1</t>
  </si>
  <si>
    <t>Ca_03156_v1.0_kabuli</t>
  </si>
  <si>
    <t>Ca_10141_v1.0_kabuli</t>
  </si>
  <si>
    <t>Ca_02038_v1.0_kabuli</t>
  </si>
  <si>
    <t>GATA transcription factor OS=Medicago truncatula GN=MTR_5g020230 PE=4 SV=1</t>
  </si>
  <si>
    <t>Ca_15516_v1.0_kabuli</t>
  </si>
  <si>
    <t>6-phosphofructokinase OS=Medicago truncatula GN=MTR_6g090130 PE=4 SV=1</t>
  </si>
  <si>
    <t>Ca_27599_v1.0_kabuli</t>
  </si>
  <si>
    <t>Ca_25462_v1.0_kabuli</t>
  </si>
  <si>
    <t>Ca_00661_v1.0_kabuli</t>
  </si>
  <si>
    <t>Ca_08063_v1.0_kabuli</t>
  </si>
  <si>
    <t>Ca_21857_v1.0_kabuli</t>
  </si>
  <si>
    <t>Pentatricopeptide repeat-containing protein OS=Medicago truncatula GN=MTR_2g058580 PE=4 SV=1</t>
  </si>
  <si>
    <t>Ca_12495_v1.0_kabuli</t>
  </si>
  <si>
    <t>Auxin influx protein OS=Medicago truncatula GN=MTR_5g082220 PE=4 SV=1</t>
  </si>
  <si>
    <t>Ca_01071_v1.0_kabuli</t>
  </si>
  <si>
    <t>Ca_08223_v1.0_kabuli</t>
  </si>
  <si>
    <t>Glycoside hydrolase, family 3, N-terminal; Glycoside hydrolase, family 3, C-terminal OS=Medicago truncatula GN=MTR_7g086030 PE=4 SV=1</t>
  </si>
  <si>
    <t>Ca_21345_v1.0_kabuli</t>
  </si>
  <si>
    <t>Ca_04437_v1.0_kabuli</t>
  </si>
  <si>
    <t>PPPDE peptidase domain-containing protein OS=Medicago truncatula GN=MTR_1g100100 PE=4 SV=1</t>
  </si>
  <si>
    <t>Ca_09059_v1.0_kabuli</t>
  </si>
  <si>
    <t>Ca_01523_v1.0_kabuli</t>
  </si>
  <si>
    <t>Ca_04866_v1.0_kabuli</t>
  </si>
  <si>
    <t>RNA pseudourine synthase OS=Medicago truncatula GN=MTR_3g114540 PE=3 SV=1</t>
  </si>
  <si>
    <t>Ca_16640_v1.0_kabuli</t>
  </si>
  <si>
    <t>Putative monosaccharide-H+ symporter OS=Medicago truncatula GN=htn1 PE=2 SV=1</t>
  </si>
  <si>
    <t>Ca_26504_v1.0_kabuli</t>
  </si>
  <si>
    <t>Ca_08543_v1.0_kabuli</t>
  </si>
  <si>
    <t>Ca_13824_v1.0_kabuli</t>
  </si>
  <si>
    <t>Ca_18893_v1.0_kabuli</t>
  </si>
  <si>
    <t>Ca_03157_v1.0_kabuli</t>
  </si>
  <si>
    <t>Ca_10142_v1.0_kabuli</t>
  </si>
  <si>
    <t>ABC transporter family pleiotropic drug resistance protein OS=Medicago truncatula GN=MTR_8g014360 PE=4 SV=1</t>
  </si>
  <si>
    <t>Ca_16261_v1.0_kabuli</t>
  </si>
  <si>
    <t>30S ribosomal protein S20 OS=Medicago truncatula GN=MTR_8g061350 PE=3 SV=1</t>
  </si>
  <si>
    <t>Ca_02039_v1.0_kabuli</t>
  </si>
  <si>
    <t>Nucleolar protein OS=Medicago truncatula GN=MTR_5g020190 PE=4 SV=1</t>
  </si>
  <si>
    <t>Ca_15517_v1.0_kabuli</t>
  </si>
  <si>
    <t>Gamma-glutamyltranspeptidase OS=Medicago truncatula GN=MTR_6g090280 PE=4 SV=1</t>
  </si>
  <si>
    <t>Ca_25259_v1.0_kabuli</t>
  </si>
  <si>
    <t>Putative uncharacterized protein OS=Vitis vinifera GN=VIT_10s0003g02290 PE=3 SV=1</t>
  </si>
  <si>
    <t>Ca_00662_v1.0_kabuli</t>
  </si>
  <si>
    <t>Ca_08064_v1.0_kabuli</t>
  </si>
  <si>
    <t>Ca_21858_v1.0_kabuli</t>
  </si>
  <si>
    <t>Ca_18093_v1.0_kabuli</t>
  </si>
  <si>
    <t>Cell division cycle and apoptosis regulator protein OS=Medicago truncatula GN=MTR_5g042000 PE=4 SV=1</t>
  </si>
  <si>
    <t>Ca_01072_v1.0_kabuli</t>
  </si>
  <si>
    <t>Ca_08224_v1.0_kabuli</t>
  </si>
  <si>
    <t>Anthranilate N-benzoyltransferase protein OS=Medicago truncatula GN=MTR_7g086000 PE=4 SV=1</t>
  </si>
  <si>
    <t>Ca_21346_v1.0_kabuli</t>
  </si>
  <si>
    <t>Homeobox domain, ZF-HD class; ZF-HD homeobox protein Cys/His-rich dimerisation region; Homeodomain-like OS=Medicago truncatula GN=MTR_7g010300 PE=4 SV=1</t>
  </si>
  <si>
    <t>Ca_04438_v1.0_kabuli</t>
  </si>
  <si>
    <t>Pto disease resistance protein OS=Medicago truncatula GN=MTR_1g100110 PE=4 SV=1</t>
  </si>
  <si>
    <t>Ca_09060_v1.0_kabuli</t>
  </si>
  <si>
    <t>Ca_14892_v1.0_kabuli</t>
  </si>
  <si>
    <t>Putative uncharacterized protein OS=Medicago truncatula GN=MTR_1g007460 PE=4 SV=1</t>
  </si>
  <si>
    <t>Ca_04867_v1.0_kabuli</t>
  </si>
  <si>
    <t>RING-H2 finger protein ATL5J OS=Medicago truncatula GN=MTR_3g114500 PE=2 SV=1</t>
  </si>
  <si>
    <t>Ca_16641_v1.0_kabuli</t>
  </si>
  <si>
    <t>Ca_26505_v1.0_kabuli</t>
  </si>
  <si>
    <t>Ca_08544_v1.0_kabuli</t>
  </si>
  <si>
    <t>Ca_13825_v1.0_kabuli</t>
  </si>
  <si>
    <t>Ca_18894_v1.0_kabuli</t>
  </si>
  <si>
    <t>AP2-like ethylene-responsive transcription factor BBM OS=Medicago truncatula GN=MTR_4g065370 PE=4 SV=1</t>
  </si>
  <si>
    <t>Ca_03158_v1.0_kabuli</t>
  </si>
  <si>
    <t>Chloroplast photosystem II subunit X OS=Vigna radiata GN=MLT55 PE=2 SV=1</t>
  </si>
  <si>
    <t>Ca_10143_v1.0_kabuli</t>
  </si>
  <si>
    <t>1-aminocyclopropane-1-carboxylate oxidase OS=Medicago truncatula GN=MTR_8g014330 PE=4 SV=1</t>
  </si>
  <si>
    <t>Ca_16382_v1.0_kabuli</t>
  </si>
  <si>
    <t>Ca_02040_v1.0_kabuli</t>
  </si>
  <si>
    <t>Ca_15518_v1.0_kabuli</t>
  </si>
  <si>
    <t>Ca_23211_v1.0_kabuli</t>
  </si>
  <si>
    <t>Ca_25260_v1.0_kabuli</t>
  </si>
  <si>
    <t>Ca_24401_v1.0_kabuli</t>
  </si>
  <si>
    <t>Ca_00663_v1.0_kabuli</t>
  </si>
  <si>
    <t>Ca_08065_v1.0_kabuli</t>
  </si>
  <si>
    <t>Ca_12497_v1.0_kabuli</t>
  </si>
  <si>
    <t>Ca_18094_v1.0_kabuli</t>
  </si>
  <si>
    <t>Putative uncharacterized protein OS=Medicago truncatula GN=MTR_5g042100 PE=4 SV=1</t>
  </si>
  <si>
    <t>Ca_01073_v1.0_kabuli</t>
  </si>
  <si>
    <t>Hydrophobic protein LTI6A OS=Medicago truncatula GN=MTR_7g111380 PE=4 SV=1</t>
  </si>
  <si>
    <t>Ca_08225_v1.0_kabuli</t>
  </si>
  <si>
    <t>Anthranilate N-benzoyltransferase protein OS=Medicago truncatula GN=MTR_7g085930 PE=4 SV=1</t>
  </si>
  <si>
    <t>Ca_21347_v1.0_kabuli</t>
  </si>
  <si>
    <t>Ca_04439_v1.0_kabuli</t>
  </si>
  <si>
    <t>Membrane protein, putative OS=Medicago truncatula GN=MTR_1g100120 PE=4 SV=1</t>
  </si>
  <si>
    <t>Ca_09061_v1.0_kabuli</t>
  </si>
  <si>
    <t>Ca_14893_v1.0_kabuli</t>
  </si>
  <si>
    <t>Ca_01525_v1.0_kabuli</t>
  </si>
  <si>
    <t>Putative uncharacterized protein OS=Medicago truncatula GN=MTR_3g101300 PE=4 SV=1</t>
  </si>
  <si>
    <t>Ca_04868_v1.0_kabuli</t>
  </si>
  <si>
    <t>Ca_16642_v1.0_kabuli</t>
  </si>
  <si>
    <t>Ca_26506_v1.0_kabuli</t>
  </si>
  <si>
    <t>Uncharacterized protein OS=Prunus persica GN=PRUPE_ppa024990mg PE=4 SV=1</t>
  </si>
  <si>
    <t>Ca_08545_v1.0_kabuli</t>
  </si>
  <si>
    <t>Putative uncharacterized protein OS=Medicago truncatula GN=MTR_8g085190 PE=4 SV=1</t>
  </si>
  <si>
    <t>Ca_13826_v1.0_kabuli</t>
  </si>
  <si>
    <t>MAK16-like protein OS=Medicago truncatula GN=MTR_2g103560 PE=4 SV=1</t>
  </si>
  <si>
    <t>Ca_18895_v1.0_kabuli</t>
  </si>
  <si>
    <t>Cyclin-dependent kinase-like protein OS=Medicago truncatula GN=MTR_4g065080 PE=4 SV=1</t>
  </si>
  <si>
    <t>Ca_03159_v1.0_kabuli</t>
  </si>
  <si>
    <t>Ca_10144_v1.0_kabuli</t>
  </si>
  <si>
    <t>Cirhin OS=Medicago truncatula GN=MTR_8g014080 PE=4 SV=1</t>
  </si>
  <si>
    <t>Ca_02041_v1.0_kabuli</t>
  </si>
  <si>
    <t>Putative uncharacterized protein OS=Medicago truncatula GN=MTR_5g020180 PE=4 SV=1</t>
  </si>
  <si>
    <t>Ca_15519_v1.0_kabuli</t>
  </si>
  <si>
    <t>50S ribosomal protein L27 OS=Medicago truncatula GN=MTR_3g014010 PE=1 SV=1</t>
  </si>
  <si>
    <t>Ca_26759_v1.0_kabuli</t>
  </si>
  <si>
    <t>Ca_23212_v1.0_kabuli</t>
  </si>
  <si>
    <t>Ca_25261_v1.0_kabuli</t>
  </si>
  <si>
    <t>Ca_24402_v1.0_kabuli</t>
  </si>
  <si>
    <t>Ca_00664_v1.0_kabuli</t>
  </si>
  <si>
    <t>Ca_08066_v1.0_kabuli</t>
  </si>
  <si>
    <t>Ca_21860_v1.0_kabuli</t>
  </si>
  <si>
    <t>Putative uncharacterized protein OS=Medicago truncatula GN=MTR_2g058870 PE=4 SV=1</t>
  </si>
  <si>
    <t>Ca_12498_v1.0_kabuli</t>
  </si>
  <si>
    <t>Ca_18095_v1.0_kabuli</t>
  </si>
  <si>
    <t>Xenotropic and polytropic retrovirus receptor-like protein OS=Medicago truncatula GN=MTR_5g042150 PE=4 SV=1</t>
  </si>
  <si>
    <t>Ca_01074_v1.0_kabuli</t>
  </si>
  <si>
    <t>Stress-induced hydrophobic peptide OS=Populus trichocarpa GN=POPTRDRAFT_671490 PE=4 SV=1</t>
  </si>
  <si>
    <t>Ca_21348_v1.0_kabuli</t>
  </si>
  <si>
    <t>Ca_04440_v1.0_kabuli</t>
  </si>
  <si>
    <t>Ca_09062_v1.0_kabuli</t>
  </si>
  <si>
    <t>Uncharacterized protein OS=Prunus persica GN=PRUPE_ppa000461mg PE=4 SV=1</t>
  </si>
  <si>
    <t>Ca_14894_v1.0_kabuli</t>
  </si>
  <si>
    <t>F-box protein OS=Medicago truncatula GN=MTR_1g007410 PE=4 SV=1</t>
  </si>
  <si>
    <t>Ca_01526_v1.0_kabuli</t>
  </si>
  <si>
    <t>Pheromone receptor-like protein OS=Medicago truncatula GN=MTR_3g101320 PE=4 SV=1</t>
  </si>
  <si>
    <t>Ca_04869_v1.0_kabuli</t>
  </si>
  <si>
    <t>Putative uncharacterized protein OS=Medicago truncatula GN=MTR_3g114470 PE=4 SV=1</t>
  </si>
  <si>
    <t>Ca_16643_v1.0_kabuli</t>
  </si>
  <si>
    <t>Ca_08546_v1.0_kabuli</t>
  </si>
  <si>
    <t>Chalcone synthase 2 OS=Glycyrrhiza uralensis PE=2 SV=1</t>
  </si>
  <si>
    <t>Ca_13827_v1.0_kabuli</t>
  </si>
  <si>
    <t>Protein kinase 2A OS=Medicago truncatula GN=MTR_4g018790 PE=4 SV=1</t>
  </si>
  <si>
    <t>Ca_18896_v1.0_kabuli</t>
  </si>
  <si>
    <t>Ca_03160_v1.0_kabuli</t>
  </si>
  <si>
    <t>Ca_16384_v1.0_kabuli</t>
  </si>
  <si>
    <t>Ca_02042_v1.0_kabuli</t>
  </si>
  <si>
    <t>MYB transcription factor MYB164 OS=Medicago truncatula GN=MTR_5g020170 PE=4 SV=1</t>
  </si>
  <si>
    <t>Ca_15520_v1.0_kabuli</t>
  </si>
  <si>
    <t>Ca_25681_v1.0_kabuli</t>
  </si>
  <si>
    <t>Ca_26760_v1.0_kabuli</t>
  </si>
  <si>
    <t>Ca_23213_v1.0_kabuli</t>
  </si>
  <si>
    <t>Isocitrate lyase OS=Glycine max PE=3 SV=1</t>
  </si>
  <si>
    <t>Ca_25262_v1.0_kabuli</t>
  </si>
  <si>
    <t>Metal transporter CNNM4 OS=Medicago truncatula GN=MTR_6g051860 PE=4 SV=1</t>
  </si>
  <si>
    <t>Ca_24403_v1.0_kabuli</t>
  </si>
  <si>
    <t>Ca_00665_v1.0_kabuli</t>
  </si>
  <si>
    <t>Ca_08067_v1.0_kabuli</t>
  </si>
  <si>
    <t>Serologically defined colon cancer antigen-like protein OS=Medicago truncatula GN=MTR_2g033030 PE=4 SV=1</t>
  </si>
  <si>
    <t>Ca_21861_v1.0_kabuli</t>
  </si>
  <si>
    <t>Ca_12499_v1.0_kabuli</t>
  </si>
  <si>
    <t>Nematode resistance HS1pro1 protein OS=Medicago truncatula GN=MTR_5g082150 PE=4 SV=1</t>
  </si>
  <si>
    <t>Ca_18096_v1.0_kabuli</t>
  </si>
  <si>
    <t>Ca_01075_v1.0_kabuli</t>
  </si>
  <si>
    <t>Ca_21349_v1.0_kabuli</t>
  </si>
  <si>
    <t>Ca_04441_v1.0_kabuli</t>
  </si>
  <si>
    <t>Putative uncharacterized protein OS=Medicago truncatula GN=MTR_1g100160 PE=4 SV=1</t>
  </si>
  <si>
    <t>Ca_09063_v1.0_kabuli</t>
  </si>
  <si>
    <t>Ca_14895_v1.0_kabuli</t>
  </si>
  <si>
    <t>Amino acid transporter OS=Medicago truncatula GN=MTR_1g007380 PE=4 SV=1</t>
  </si>
  <si>
    <t>Ca_01527_v1.0_kabuli</t>
  </si>
  <si>
    <t>Putative uncharacterized protein OS=Medicago truncatula GN=MTR_3g101340 PE=4 SV=1</t>
  </si>
  <si>
    <t>Ca_04870_v1.0_kabuli</t>
  </si>
  <si>
    <t>Putative uncharacterized protein OS=Medicago truncatula GN=MTR_3g114460 PE=4 SV=1</t>
  </si>
  <si>
    <t>Ca_16644_v1.0_kabuli</t>
  </si>
  <si>
    <t>Ca_26508_v1.0_kabuli</t>
  </si>
  <si>
    <t>Ca_08547_v1.0_kabuli</t>
  </si>
  <si>
    <t>Beta-galactosidase OS=Medicago truncatula GN=MTR_8g085210 PE=3 SV=1</t>
  </si>
  <si>
    <t>Ca_13828_v1.0_kabuli</t>
  </si>
  <si>
    <t>UDP-N-acetylglucosamine/UDP-glucose/GDP-mannose transporter OS=Medicago truncatula GN=MTR_1g100860 PE=4 SV=1</t>
  </si>
  <si>
    <t>Ca_18897_v1.0_kabuli</t>
  </si>
  <si>
    <t>DNA-damage-repair/toleration protein DRT100 OS=Medicago truncatula GN=MTR_4g124460 PE=4 SV=1</t>
  </si>
  <si>
    <t>Ca_03161_v1.0_kabuli</t>
  </si>
  <si>
    <t>Ca_11688_v1.0_kabuli</t>
  </si>
  <si>
    <t>Predicted protein OS=Populus trichocarpa GN=POPTRDRAFT_851311 PE=4 SV=1</t>
  </si>
  <si>
    <t>Ca_16385_v1.0_kabuli</t>
  </si>
  <si>
    <t>Wound-induced GSK-3-like protein (Fragment) OS=Medicago sativa GN=wig PE=2 SV=1</t>
  </si>
  <si>
    <t>Ca_02043_v1.0_kabuli</t>
  </si>
  <si>
    <t>Ca_15521_v1.0_kabuli</t>
  </si>
  <si>
    <t>Ca_26761_v1.0_kabuli</t>
  </si>
  <si>
    <t>Ca_23214_v1.0_kabuli</t>
  </si>
  <si>
    <t>Ca_25263_v1.0_kabuli</t>
  </si>
  <si>
    <t>Putative uncharacterized protein OS=Medicago truncatula GN=MTR_6g052290 PE=4 SV=1</t>
  </si>
  <si>
    <t>Ca_24404_v1.0_kabuli</t>
  </si>
  <si>
    <t>Ca_00666_v1.0_kabuli</t>
  </si>
  <si>
    <t>Ca_08068_v1.0_kabuli</t>
  </si>
  <si>
    <t>Ca_21862_v1.0_kabuli</t>
  </si>
  <si>
    <t>Ca_12500_v1.0_kabuli</t>
  </si>
  <si>
    <t>Uncharacterized protein OS=Medicago truncatula GN=MTR_5g082130 PE=2 SV=1</t>
  </si>
  <si>
    <t>Ca_18097_v1.0_kabuli</t>
  </si>
  <si>
    <t>Ca_01076_v1.0_kabuli</t>
  </si>
  <si>
    <t>Aspartic proteinase OS=Medicago truncatula GN=MTR_7g111530 PE=3 SV=1</t>
  </si>
  <si>
    <t>Ca_08228_v1.0_kabuli</t>
  </si>
  <si>
    <t>K(+)/H(+) antiporter OS=Medicago truncatula GN=MTR_7g085870 PE=4 SV=1</t>
  </si>
  <si>
    <t>Ca_21350_v1.0_kabuli</t>
  </si>
  <si>
    <t>Ca_04442_v1.0_kabuli</t>
  </si>
  <si>
    <t>ATP-dependent RNA helicase dbp9 OS=Medicago truncatula GN=MTR_7g057230 PE=4 SV=1</t>
  </si>
  <si>
    <t>Ca_09064_v1.0_kabuli</t>
  </si>
  <si>
    <t>Ca_14896_v1.0_kabuli</t>
  </si>
  <si>
    <t>RNA polymerase sigma-B factor OS=Medicago truncatula GN=MTR_1g007370 PE=4 SV=1</t>
  </si>
  <si>
    <t>Ca_01528_v1.0_kabuli</t>
  </si>
  <si>
    <t>Uroporphyrinogen-III synthase OS=Medicago truncatula GN=MTR_3g101350 PE=4 SV=1</t>
  </si>
  <si>
    <t>Ca_04871_v1.0_kabuli</t>
  </si>
  <si>
    <t>NAD(P)H-quinone oxidoreductase chain OS=Medicago truncatula GN=MTR_3g114340 PE=4 SV=1</t>
  </si>
  <si>
    <t>Ca_16645_v1.0_kabuli</t>
  </si>
  <si>
    <t>Ca_26712_v1.0_kabuli</t>
  </si>
  <si>
    <t>Ca_08548_v1.0_kabuli</t>
  </si>
  <si>
    <t>Methyltransferase-like protein OS=Medicago truncatula GN=MTR_8g085220 PE=4 SV=1</t>
  </si>
  <si>
    <t>Ca_18898_v1.0_kabuli</t>
  </si>
  <si>
    <t>Ca_03162_v1.0_kabuli</t>
  </si>
  <si>
    <t>Ca_11689_v1.0_kabuli</t>
  </si>
  <si>
    <t>Ca_16386_v1.0_kabuli</t>
  </si>
  <si>
    <t>Ca_02044_v1.0_kabuli</t>
  </si>
  <si>
    <t>Ca_15522_v1.0_kabuli</t>
  </si>
  <si>
    <t>Ca_25264_v1.0_kabuli</t>
  </si>
  <si>
    <t>Metal transporter CNNM2 OS=Medicago truncatula GN=MTR_6g052300 PE=4 SV=1</t>
  </si>
  <si>
    <t>Ca_00667_v1.0_kabuli</t>
  </si>
  <si>
    <t>Ca_08069_v1.0_kabuli</t>
  </si>
  <si>
    <t>Myb-like transcription factor OS=Medicago truncatula GN=MTR_2g033170 PE=4 SV=1</t>
  </si>
  <si>
    <t>Ca_21863_v1.0_kabuli</t>
  </si>
  <si>
    <t>Ca_12501_v1.0_kabuli</t>
  </si>
  <si>
    <t>Exostosin-2 OS=Medicago truncatula GN=MTR_5g082110 PE=4 SV=1</t>
  </si>
  <si>
    <t>Ca_18098_v1.0_kabuli</t>
  </si>
  <si>
    <t>Ca_01077_v1.0_kabuli</t>
  </si>
  <si>
    <t>Ca_08229_v1.0_kabuli</t>
  </si>
  <si>
    <t>C33G8.2 , related OS=Medicago truncatula GN=MTR_7g085850 PE=4 SV=1</t>
  </si>
  <si>
    <t>Ca_22076_v1.0_kabuli</t>
  </si>
  <si>
    <t>Cystathionine gamma-synthase OS=Cicer arietinum PE=2 SV=1</t>
  </si>
  <si>
    <t>Ca_04443_v1.0_kabuli</t>
  </si>
  <si>
    <t>MATE2 transporter OS=Medicago truncatula GN=MATE2 PE=2 SV=1</t>
  </si>
  <si>
    <t>Ca_09065_v1.0_kabuli</t>
  </si>
  <si>
    <t>Ca_14897_v1.0_kabuli</t>
  </si>
  <si>
    <t>Enod93 protein OS=Medicago truncatula GN=MTR_1g007360 PE=2 SV=1</t>
  </si>
  <si>
    <t>Ca_01529_v1.0_kabuli</t>
  </si>
  <si>
    <t>Ca_04872_v1.0_kabuli</t>
  </si>
  <si>
    <t>Subtilisin-type protease OS=Medicago truncatula GN=MTR_3g104930 PE=4 SV=1</t>
  </si>
  <si>
    <t>Ca_16646_v1.0_kabuli</t>
  </si>
  <si>
    <t>Ca_26713_v1.0_kabuli</t>
  </si>
  <si>
    <t>Ca_08549_v1.0_kabuli</t>
  </si>
  <si>
    <t>Ca_13830_v1.0_kabuli</t>
  </si>
  <si>
    <t>MtN19-like protein OS=Medicago truncatula GN=MTR_8g039300 PE=4 SV=1</t>
  </si>
  <si>
    <t>Ca_18899_v1.0_kabuli</t>
  </si>
  <si>
    <t>Transcription factor bHLH130 OS=Medicago truncatula GN=MTR_1g105280 PE=4 SV=1</t>
  </si>
  <si>
    <t>Ca_03163_v1.0_kabuli</t>
  </si>
  <si>
    <t>Ca_11690_v1.0_kabuli</t>
  </si>
  <si>
    <t>Xyloglucan endotransglucosylase/hydrolase protein 2, putative OS=Ricinus communis GN=RCOM_1719370 PE=4 SV=1</t>
  </si>
  <si>
    <t>Ca_16387_v1.0_kabuli</t>
  </si>
  <si>
    <t>Ca_02045_v1.0_kabuli</t>
  </si>
  <si>
    <t>Putative uncharacterized protein OS=Medicago truncatula GN=MTR_5g020090 PE=4 SV=1</t>
  </si>
  <si>
    <t>Ca_15523_v1.0_kabuli</t>
  </si>
  <si>
    <t>Ca_25684_v1.0_kabuli</t>
  </si>
  <si>
    <t>MADS box protein M8 OS=Pisum sativum PE=2 SV=1</t>
  </si>
  <si>
    <t>Ca_23216_v1.0_kabuli</t>
  </si>
  <si>
    <t>Eukaryotic translation initiation factor OS=Ammopiptanthus mongolicus PE=4 SV=1</t>
  </si>
  <si>
    <t>Ca_25265_v1.0_kabuli</t>
  </si>
  <si>
    <t>Defensin/CCP-like protein OS=Medicago truncatula GN=MTR_6g052330 PE=4 SV=1</t>
  </si>
  <si>
    <t>Ca_28005_v1.0_kabuli</t>
  </si>
  <si>
    <t>Ca_00668_v1.0_kabuli</t>
  </si>
  <si>
    <t>Knotted1-like class I homeodomain protein OS=Pisum sativum GN=PsKn1 PE=2 SV=1</t>
  </si>
  <si>
    <t>Ca_08070_v1.0_kabuli</t>
  </si>
  <si>
    <t>Gibberellin 2-oxidase OS=Medicago truncatula GN=MTR_2g033270 PE=3 SV=1</t>
  </si>
  <si>
    <t>Ca_12502_v1.0_kabuli</t>
  </si>
  <si>
    <t>Putative major intrinsic protein OS=Galega orientalis GN=MIP PE=2 SV=1</t>
  </si>
  <si>
    <t>Ca_18099_v1.0_kabuli</t>
  </si>
  <si>
    <t>Transmembrane emp24 domain-containing protein OS=Medicago truncatula GN=MTR_5g042320 PE=3 SV=1</t>
  </si>
  <si>
    <t>Ca_01078_v1.0_kabuli</t>
  </si>
  <si>
    <t>Cysteine desulfurase OS=Medicago truncatula GN=MTR_7g111540 PE=3 SV=1</t>
  </si>
  <si>
    <t>Ca_08230_v1.0_kabuli</t>
  </si>
  <si>
    <t>Exostosin-like OS=Medicago truncatula GN=EXO PE=4 SV=1</t>
  </si>
  <si>
    <t>Ca_22077_v1.0_kabuli</t>
  </si>
  <si>
    <t>Predicted protein OS=Nematostella vectensis GN=v1g217315 PE=4 SV=1</t>
  </si>
  <si>
    <t>Ca_04444_v1.0_kabuli</t>
  </si>
  <si>
    <t>Putative uncharacterized protein OS=Medicago truncatula GN=MTR_1g100200 PE=4 SV=1</t>
  </si>
  <si>
    <t>Ca_09066_v1.0_kabuli</t>
  </si>
  <si>
    <t>Ca_14898_v1.0_kabuli</t>
  </si>
  <si>
    <t>Tyrosyl-tRNA synthetase OS=Medicago truncatula GN=MTR_1g007340 PE=4 SV=1</t>
  </si>
  <si>
    <t>Ca_01530_v1.0_kabuli</t>
  </si>
  <si>
    <t>Putative uncharacterized protein OS=Medicago truncatula GN=MTR_3g101380 PE=4 SV=1</t>
  </si>
  <si>
    <t>Ca_04873_v1.0_kabuli</t>
  </si>
  <si>
    <t>Ca_16647_v1.0_kabuli</t>
  </si>
  <si>
    <t>Ca_08550_v1.0_kabuli</t>
  </si>
  <si>
    <t>Ca_13831_v1.0_kabuli</t>
  </si>
  <si>
    <t>Ca_18900_v1.0_kabuli</t>
  </si>
  <si>
    <t>Ca_03164_v1.0_kabuli</t>
  </si>
  <si>
    <t>Threonine synthase OS=Cicer arietinum PE=2 SV=1</t>
  </si>
  <si>
    <t>Ca_11691_v1.0_kabuli</t>
  </si>
  <si>
    <t>Ca_16388_v1.0_kabuli</t>
  </si>
  <si>
    <t>Ca_02046_v1.0_kabuli</t>
  </si>
  <si>
    <t>Ca_15524_v1.0_kabuli</t>
  </si>
  <si>
    <t>Ca_25685_v1.0_kabuli</t>
  </si>
  <si>
    <t>Ca_27202_v1.0_kabuli</t>
  </si>
  <si>
    <t>Ca_23217_v1.0_kabuli</t>
  </si>
  <si>
    <t>Ca_26641_v1.0_kabuli</t>
  </si>
  <si>
    <t>Predicted protein (Fragment) OS=Populus trichocarpa GN=POPTRDRAFT_940539 PE=4 SV=1</t>
  </si>
  <si>
    <t>Ca_00669_v1.0_kabuli</t>
  </si>
  <si>
    <t>Ca_08071_v1.0_kabuli</t>
  </si>
  <si>
    <t>Putative uncharacterized protein OS=Medicago truncatula GN=MTR_2g033380 PE=4 SV=1</t>
  </si>
  <si>
    <t>Ca_21865_v1.0_kabuli</t>
  </si>
  <si>
    <t>Protease OS=Medicago truncatula GN=MTR_2g058970 PE=4 SV=1</t>
  </si>
  <si>
    <t>Ca_12503_v1.0_kabuli</t>
  </si>
  <si>
    <t>Eukaryotic translation initiation factor 3 subunit F OS=Medicago truncatula GN=MTR_5g082000 PE=1 SV=1</t>
  </si>
  <si>
    <t>Ca_18100_v1.0_kabuli</t>
  </si>
  <si>
    <t>Ca_01079_v1.0_kabuli</t>
  </si>
  <si>
    <t>Pectinesterase OS=Medicago truncatula GN=MTR_7g111560 PE=3 SV=1</t>
  </si>
  <si>
    <t>Ca_08231_v1.0_kabuli</t>
  </si>
  <si>
    <t>Putative RNA binding protein OS=Medicago truncatula GN=RAN BP PE=4 SV=1</t>
  </si>
  <si>
    <t>Ca_22078_v1.0_kabuli</t>
  </si>
  <si>
    <t>Ca_04445_v1.0_kabuli</t>
  </si>
  <si>
    <t>Methyltransferase-like protein OS=Medicago truncatula GN=MTR_1g100210 PE=4 SV=1</t>
  </si>
  <si>
    <t>Ca_09067_v1.0_kabuli</t>
  </si>
  <si>
    <t>Ca_14899_v1.0_kabuli</t>
  </si>
  <si>
    <t>Ca_01531_v1.0_kabuli</t>
  </si>
  <si>
    <t>Patatin-like protein OS=Medicago truncatula GN=MTR_3g101410 PE=4 SV=1</t>
  </si>
  <si>
    <t>Ca_04874_v1.0_kabuli</t>
  </si>
  <si>
    <t>Putative uncharacterized protein OS=Medicago truncatula GN=MTR_3g114130 PE=4 SV=1</t>
  </si>
  <si>
    <t>Ca_16648_v1.0_kabuli</t>
  </si>
  <si>
    <t>Ca_08551_v1.0_kabuli</t>
  </si>
  <si>
    <t>Putative uncharacterized protein OS=Medicago truncatula GN=MTR_8g085280 PE=4 SV=1</t>
  </si>
  <si>
    <t>Ca_13832_v1.0_kabuli</t>
  </si>
  <si>
    <t>Ca_18901_v1.0_kabuli</t>
  </si>
  <si>
    <t>Ca_03165_v1.0_kabuli</t>
  </si>
  <si>
    <t>Ca_11692_v1.0_kabuli</t>
  </si>
  <si>
    <t>Ca_16389_v1.0_kabuli</t>
  </si>
  <si>
    <t>Ca_02047_v1.0_kabuli</t>
  </si>
  <si>
    <t>Ca_15525_v1.0_kabuli</t>
  </si>
  <si>
    <t>Ca_25686_v1.0_kabuli</t>
  </si>
  <si>
    <t>Ca_27203_v1.0_kabuli</t>
  </si>
  <si>
    <t>Ca_23218_v1.0_kabuli</t>
  </si>
  <si>
    <t>Ca_26642_v1.0_kabuli</t>
  </si>
  <si>
    <t>Ca_00670_v1.0_kabuli</t>
  </si>
  <si>
    <t>Ca_08072_v1.0_kabuli</t>
  </si>
  <si>
    <t>RNA binding protein OS=Medicago truncatula GN=MTR_2g033390 PE=4 SV=1</t>
  </si>
  <si>
    <t>Ca_12504_v1.0_kabuli</t>
  </si>
  <si>
    <t>WUSCHEL-related homeobox OS=Medicago truncatula GN=MTR_5g081990 PE=3 SV=1</t>
  </si>
  <si>
    <t>Ca_18101_v1.0_kabuli</t>
  </si>
  <si>
    <t>Ca_01080_v1.0_kabuli</t>
  </si>
  <si>
    <t>Limkain-b1 OS=Medicago truncatula GN=MTR_7g111570 PE=4 SV=1</t>
  </si>
  <si>
    <t>Ca_08232_v1.0_kabuli</t>
  </si>
  <si>
    <t>ERF transcription factor OS=Medicago truncatula GN=ERN PE=2 SV=1</t>
  </si>
  <si>
    <t>Ca_22079_v1.0_kabuli</t>
  </si>
  <si>
    <t>SPX, N-terminal; EXS, C-terminal OS=Medicago truncatula GN=MtrDRAFT_AC150777g26v1 PE=4 SV=1</t>
  </si>
  <si>
    <t>Ca_04446_v1.0_kabuli</t>
  </si>
  <si>
    <t>Sec-independent protein translocase protein tatA/E-like protein OS=Medicago truncatula GN=MTR_1g100220 PE=4 SV=1</t>
  </si>
  <si>
    <t>Ca_09068_v1.0_kabuli</t>
  </si>
  <si>
    <t>Class II KNOX homeobox transcription factor OS=Medicago truncatula GN=KNOX3 PE=2 SV=1</t>
  </si>
  <si>
    <t>Ca_14900_v1.0_kabuli</t>
  </si>
  <si>
    <t>Ca_01532_v1.0_kabuli</t>
  </si>
  <si>
    <t>Ca_04875_v1.0_kabuli</t>
  </si>
  <si>
    <t>Ca_16649_v1.0_kabuli</t>
  </si>
  <si>
    <t>Ca_08552_v1.0_kabuli</t>
  </si>
  <si>
    <t>TBC1 domain family member OS=Medicago truncatula GN=MTR_8g085300 PE=4 SV=1</t>
  </si>
  <si>
    <t>Ca_18902_v1.0_kabuli</t>
  </si>
  <si>
    <t>Ca_03166_v1.0_kabuli</t>
  </si>
  <si>
    <t>Ca_11693_v1.0_kabuli</t>
  </si>
  <si>
    <t>Ca_16390_v1.0_kabuli</t>
  </si>
  <si>
    <t>Ca_02048_v1.0_kabuli</t>
  </si>
  <si>
    <t>Ca_15526_v1.0_kabuli</t>
  </si>
  <si>
    <t>Ca_25687_v1.0_kabuli</t>
  </si>
  <si>
    <t>Putative uncharacterized protein OS=Medicago truncatula GN=MTR_045s0046 PE=4 SV=1</t>
  </si>
  <si>
    <t>Ca_26599_v1.0_kabuli</t>
  </si>
  <si>
    <t>Ca_26643_v1.0_kabuli</t>
  </si>
  <si>
    <t>Ca_00671_v1.0_kabuli</t>
  </si>
  <si>
    <t>Ca_08073_v1.0_kabuli</t>
  </si>
  <si>
    <t>Ca_21867_v1.0_kabuli</t>
  </si>
  <si>
    <t>Ca_12505_v1.0_kabuli</t>
  </si>
  <si>
    <t>26S proteasome regulatory particle non-ATPase subunit OS=Medicago truncatula GN=MTR_5g081980 PE=2 SV=1</t>
  </si>
  <si>
    <t>Ca_18102_v1.0_kabuli</t>
  </si>
  <si>
    <t>Uncharacterized protein OS=Hypocrea virens (strain Gv29-8 / FGSC 10586) GN=TRIVIDRAFT_62551 PE=4 SV=1</t>
  </si>
  <si>
    <t>Ca_01081_v1.0_kabuli</t>
  </si>
  <si>
    <t>Glucan endo-1,3-beta-glucosidase OS=Medicago truncatula GN=MTR_7g111600 PE=4 SV=1</t>
  </si>
  <si>
    <t>Ca_08233_v1.0_kabuli</t>
  </si>
  <si>
    <t>Alpha-tubulin OS=Medicago truncatula GN=aTUB PE=1 SV=1</t>
  </si>
  <si>
    <t>Ca_22080_v1.0_kabuli</t>
  </si>
  <si>
    <t>Emp24/gp25L/p24 OS=Medicago truncatula GN=MTR_7g011490 PE=3 SV=1</t>
  </si>
  <si>
    <t>Ca_04447_v1.0_kabuli</t>
  </si>
  <si>
    <t>GPN-loop GTPase OS=Medicago truncatula GN=MTR_1g100240 PE=4 SV=1</t>
  </si>
  <si>
    <t>Ca_09069_v1.0_kabuli</t>
  </si>
  <si>
    <t>Ca_14901_v1.0_kabuli</t>
  </si>
  <si>
    <t>Ca_01533_v1.0_kabuli</t>
  </si>
  <si>
    <t>Ca_04876_v1.0_kabuli</t>
  </si>
  <si>
    <t>Ca_16650_v1.0_kabuli</t>
  </si>
  <si>
    <t>Ca_26862_v1.0_kabuli</t>
  </si>
  <si>
    <t>Makorin RING finger protein OS=Medicago truncatula GN=MTR_3g028170 PE=2 SV=1</t>
  </si>
  <si>
    <t>Ca_08553_v1.0_kabuli</t>
  </si>
  <si>
    <t>UV radiation resistance-associated gene protein OS=Medicago truncatula GN=MTR_8g085350 PE=4 SV=1</t>
  </si>
  <si>
    <t>Ca_13834_v1.0_kabuli</t>
  </si>
  <si>
    <t>Ca_18903_v1.0_kabuli</t>
  </si>
  <si>
    <t>Ca_03167_v1.0_kabuli</t>
  </si>
  <si>
    <t>Ca_11694_v1.0_kabuli</t>
  </si>
  <si>
    <t>Ca_16391_v1.0_kabuli</t>
  </si>
  <si>
    <t>Ca_02049_v1.0_kabuli</t>
  </si>
  <si>
    <t>Putative uncharacterized protein OS=Medicago truncatula GN=MTR_5g020060 PE=4 SV=1</t>
  </si>
  <si>
    <t>Ca_15527_v1.0_kabuli</t>
  </si>
  <si>
    <t>IST1-like protein OS=Medicago truncatula GN=MTR_6g091690 PE=4 SV=1</t>
  </si>
  <si>
    <t>Ca_27537_v1.0_kabuli</t>
  </si>
  <si>
    <t>Ca_26600_v1.0_kabuli</t>
  </si>
  <si>
    <t>Putative uncharacterized protein OS=Vitis vinifera GN=VITISV_019554 PE=4 SV=1</t>
  </si>
  <si>
    <t>Ca_26644_v1.0_kabuli</t>
  </si>
  <si>
    <t>Ca_00672_v1.0_kabuli</t>
  </si>
  <si>
    <t>Putative uncharacterized protein OS=Medicago truncatula GN=MtrDRAFT_AC150441g24v1 PE=4 SV=1</t>
  </si>
  <si>
    <t>Ca_08074_v1.0_kabuli</t>
  </si>
  <si>
    <t>Chaperone protein dnaJ OS=Medicago truncatula GN=MTR_2g033460 PE=4 SV=1</t>
  </si>
  <si>
    <t>Ca_21868_v1.0_kabuli</t>
  </si>
  <si>
    <t>Ca_12506_v1.0_kabuli</t>
  </si>
  <si>
    <t>Fasciclin-like domain-containing protein OS=Medicago truncatula GN=MTR_5g081970 PE=4 SV=1</t>
  </si>
  <si>
    <t>Ca_18103_v1.0_kabuli</t>
  </si>
  <si>
    <t>Transmembrane emp24 domain-containing protein OS=Medicago truncatula GN=MTR_5g042260 PE=3 SV=1</t>
  </si>
  <si>
    <t>Ca_01082_v1.0_kabuli</t>
  </si>
  <si>
    <t>Serine/threonine protein kinase haspin OS=Medicago truncatula GN=MTR_7g111610 PE=4 SV=1</t>
  </si>
  <si>
    <t>Ca_08234_v1.0_kabuli</t>
  </si>
  <si>
    <t>Uncharacterized protein OS=Medicago truncatula GN=UKP PE=4 SV=1</t>
  </si>
  <si>
    <t>Ca_22081_v1.0_kabuli</t>
  </si>
  <si>
    <t>Pentatricopeptide repeat OS=Medicago truncatula GN=MTR_7g011500 PE=4 SV=1</t>
  </si>
  <si>
    <t>Ca_04448_v1.0_kabuli</t>
  </si>
  <si>
    <t>Serine/threonine protein kinase OS=Medicago truncatula GN=MTR_1g100250 PE=4 SV=1</t>
  </si>
  <si>
    <t>Ca_09070_v1.0_kabuli</t>
  </si>
  <si>
    <t>Ca_14902_v1.0_kabuli</t>
  </si>
  <si>
    <t>Glycinamide ribonucleotide transformylase OS=Glycine max GN=pur3 PE=1 SV=1</t>
  </si>
  <si>
    <t>Ca_01534_v1.0_kabuli</t>
  </si>
  <si>
    <t>Putative uncharacterized protein OS=Medicago truncatula GN=MTR_3g101490 PE=4 SV=1</t>
  </si>
  <si>
    <t>Ca_04877_v1.0_kabuli</t>
  </si>
  <si>
    <t>Lateral signaling target protein-like protein OS=Medicago truncatula GN=MTR_3g114080 PE=4 SV=1</t>
  </si>
  <si>
    <t>Ca_16651_v1.0_kabuli</t>
  </si>
  <si>
    <t>Phi-1 protein OS=Medicago truncatula GN=MTR_8g095910 PE=4 SV=1</t>
  </si>
  <si>
    <t>Ca_26863_v1.0_kabuli</t>
  </si>
  <si>
    <t>Ca_08554_v1.0_kabuli</t>
  </si>
  <si>
    <t>Peptide-N(4)-(N-acetyl-beta-glucosaminyl)asparagine amidase OS=Medicago truncatula GN=MTR_8g085380 PE=4 SV=1</t>
  </si>
  <si>
    <t>Ca_13835_v1.0_kabuli</t>
  </si>
  <si>
    <t>Ca_18904_v1.0_kabuli</t>
  </si>
  <si>
    <t>Ca_03168_v1.0_kabuli</t>
  </si>
  <si>
    <t>MAP kinase kinase OS=Medicago sativa subsp. varia GN=PRK PE=2 SV=1</t>
  </si>
  <si>
    <t>Ca_11695_v1.0_kabuli</t>
  </si>
  <si>
    <t>Ca_16392_v1.0_kabuli</t>
  </si>
  <si>
    <t>Ca_02050_v1.0_kabuli</t>
  </si>
  <si>
    <t>Ca_15528_v1.0_kabuli</t>
  </si>
  <si>
    <t>Pre-mRNA processing ribonucleoprotein, binding region; NOSIC OS=Medicago truncatula GN=MtrDRAFT_AC150800g1v2 PE=4 SV=1</t>
  </si>
  <si>
    <t>Ca_25359_v1.0_kabuli</t>
  </si>
  <si>
    <t>Ca_26601_v1.0_kabuli</t>
  </si>
  <si>
    <t>Exosome complex exonuclease RRP6 OS=Medicago truncatula GN=MTR_4g048230 PE=4 SV=1</t>
  </si>
  <si>
    <t>Ca_26981_v1.0_kabuli</t>
  </si>
  <si>
    <t>Ca_26645_v1.0_kabuli</t>
  </si>
  <si>
    <t>Ca_00673_v1.0_kabuli</t>
  </si>
  <si>
    <t>Pyrophosphate-dependent phosphofructokinase PfpB OS=Medicago truncatula GN=MTR_2g025020 PE=1 SV=1</t>
  </si>
  <si>
    <t>Ca_08075_v1.0_kabuli</t>
  </si>
  <si>
    <t>30S ribosomal protein S6 OS=Medicago truncatula GN=MTR_2g033490 PE=3 SV=1</t>
  </si>
  <si>
    <t>Ca_22099_v1.0_kabuli</t>
  </si>
  <si>
    <t>Ca_18104_v1.0_kabuli</t>
  </si>
  <si>
    <t>Ca_01083_v1.0_kabuli</t>
  </si>
  <si>
    <t>Putative uncharacterized protein OS=Medicago truncatula GN=MTR_7g111690 PE=4 SV=1</t>
  </si>
  <si>
    <t>Ca_08235_v1.0_kabuli</t>
  </si>
  <si>
    <t>Ca_22082_v1.0_kabuli</t>
  </si>
  <si>
    <t>Pectinesterase OS=Medicago truncatula GN=MTR_7g011530 PE=2 SV=1</t>
  </si>
  <si>
    <t>Ca_04449_v1.0_kabuli</t>
  </si>
  <si>
    <t>Ca_09071_v1.0_kabuli</t>
  </si>
  <si>
    <t>Ca_14903_v1.0_kabuli</t>
  </si>
  <si>
    <t>Ca_01535_v1.0_kabuli</t>
  </si>
  <si>
    <t>Dihydroflavonol-4-reductase OS=Medicago truncatula GN=MTR_3g101500 PE=4 SV=1</t>
  </si>
  <si>
    <t>Ca_04878_v1.0_kabuli</t>
  </si>
  <si>
    <t>Prostaglandin E synthase OS=Medicago truncatula GN=MTR_3g114070 PE=4 SV=1</t>
  </si>
  <si>
    <t>Ca_16652_v1.0_kabuli</t>
  </si>
  <si>
    <t>Ca_26864_v1.0_kabuli</t>
  </si>
  <si>
    <t>Ca_08555_v1.0_kabuli</t>
  </si>
  <si>
    <t>Glucan endo-1,3-beta-glucosidase-like protein OS=Medicago truncatula GN=MTR_8g085390 PE=4 SV=1</t>
  </si>
  <si>
    <t>Ca_13836_v1.0_kabuli</t>
  </si>
  <si>
    <t>Ca_18905_v1.0_kabuli</t>
  </si>
  <si>
    <t>Uncharacterized protein OS=Brachypodium distachyon GN=BRADI5G13250 PE=4 SV=1</t>
  </si>
  <si>
    <t>Ca_03169_v1.0_kabuli</t>
  </si>
  <si>
    <t>Ca_11696_v1.0_kabuli</t>
  </si>
  <si>
    <t>Cytochrome P450 88D3 OS=Medicago truncatula GN=CYP88D3 PE=2 SV=1</t>
  </si>
  <si>
    <t>Ca_16393_v1.0_kabuli</t>
  </si>
  <si>
    <t>Ca_02051_v1.0_kabuli</t>
  </si>
  <si>
    <t>Cytochrome P450 enzyme OS=Pisum sativum GN=CYP90B PE=2 SV=1</t>
  </si>
  <si>
    <t>Ca_15529_v1.0_kabuli</t>
  </si>
  <si>
    <t>Ca_26105_v1.0_kabuli</t>
  </si>
  <si>
    <t>Ca_26602_v1.0_kabuli</t>
  </si>
  <si>
    <t>Ca_26982_v1.0_kabuli</t>
  </si>
  <si>
    <t>Ca_26646_v1.0_kabuli</t>
  </si>
  <si>
    <t>Uncharacterized protein OS=Oryza brachyantha GN=OB06G19290 PE=3 SV=1</t>
  </si>
  <si>
    <t>Ca_00674_v1.0_kabuli</t>
  </si>
  <si>
    <t>Ca_08076_v1.0_kabuli</t>
  </si>
  <si>
    <t>Ca_12508_v1.0_kabuli</t>
  </si>
  <si>
    <t>BAHD acyltransferase DCR OS=Medicago truncatula GN=MTR_5g081960 PE=4 SV=1</t>
  </si>
  <si>
    <t>Ca_18105_v1.0_kabuli</t>
  </si>
  <si>
    <t>Ca_01084_v1.0_kabuli</t>
  </si>
  <si>
    <t>Ca_22083_v1.0_kabuli</t>
  </si>
  <si>
    <t>Ca_04450_v1.0_kabuli</t>
  </si>
  <si>
    <t>Ca_09072_v1.0_kabuli</t>
  </si>
  <si>
    <t>Ca_14904_v1.0_kabuli</t>
  </si>
  <si>
    <t>Casein kinase I isoform alpha OS=Medicago truncatula GN=MTR_1g007150 PE=4 SV=1</t>
  </si>
  <si>
    <t>Ca_01536_v1.0_kabuli</t>
  </si>
  <si>
    <t>B3 domain-containing protein OS=Medicago truncatula GN=MTR_3g101520 PE=4 SV=1</t>
  </si>
  <si>
    <t>Ca_04879_v1.0_kabuli</t>
  </si>
  <si>
    <t>Ca_16653_v1.0_kabuli</t>
  </si>
  <si>
    <t>Ca_26865_v1.0_kabuli</t>
  </si>
  <si>
    <t>Polyadenylate-binding protein 2-A OS=Medicago truncatula GN=MTR_3g028140 PE=4 SV=1</t>
  </si>
  <si>
    <t>Ca_08556_v1.0_kabuli</t>
  </si>
  <si>
    <t>Glucan endo-1 3-beta-glucosidase OS=Medicago truncatula GN=MTR_8g085400 PE=4 SV=1</t>
  </si>
  <si>
    <t>Ca_13837_v1.0_kabuli</t>
  </si>
  <si>
    <t>Cc-nbs resistance protein OS=Medicago truncatula GN=MTR_3g055720 PE=4 SV=1</t>
  </si>
  <si>
    <t>Ca_18906_v1.0_kabuli</t>
  </si>
  <si>
    <t>Lipoxygenase OS=Glycine max PE=3 SV=1</t>
  </si>
  <si>
    <t>Ca_03170_v1.0_kabuli</t>
  </si>
  <si>
    <t>Ca_11697_v1.0_kabuli</t>
  </si>
  <si>
    <t>Ent-kaurenoic acid oxidase OS=Medicago truncatula GN=MTR_4g005230 PE=3 SV=1</t>
  </si>
  <si>
    <t>Ca_16394_v1.0_kabuli</t>
  </si>
  <si>
    <t>Ca_02052_v1.0_kabuli</t>
  </si>
  <si>
    <t>Ca_15530_v1.0_kabuli</t>
  </si>
  <si>
    <t>Ca_25361_v1.0_kabuli</t>
  </si>
  <si>
    <t>Ca_26603_v1.0_kabuli</t>
  </si>
  <si>
    <t>Ca_26983_v1.0_kabuli</t>
  </si>
  <si>
    <t>Ca_27211_v1.0_kabuli</t>
  </si>
  <si>
    <t>Mitochondrial substrate carrier family protein W OS=Medicago truncatula GN=MTR_5g055410 PE=3 SV=1</t>
  </si>
  <si>
    <t>Ca_00675_v1.0_kabuli</t>
  </si>
  <si>
    <t>Ca_08077_v1.0_kabuli</t>
  </si>
  <si>
    <t>Ca_22101_v1.0_kabuli</t>
  </si>
  <si>
    <t>Ca_12509_v1.0_kabuli</t>
  </si>
  <si>
    <t>Peroxisomal membrane protein OS=Medicago truncatula GN=MTR_5g081910 PE=3 SV=1</t>
  </si>
  <si>
    <t>Ca_18106_v1.0_kabuli</t>
  </si>
  <si>
    <t>Putative uncharacterized protein OS=Medicago truncatula GN=MTR_5g032190 PE=4 SV=1</t>
  </si>
  <si>
    <t>Ca_01085_v1.0_kabuli</t>
  </si>
  <si>
    <t>Ca_08237_v1.0_kabuli</t>
  </si>
  <si>
    <t>Ca_22084_v1.0_kabuli</t>
  </si>
  <si>
    <t>Membrane protein, putative OS=Medicago truncatula GN=MTR_7g011610 PE=4 SV=1</t>
  </si>
  <si>
    <t>Ca_04451_v1.0_kabuli</t>
  </si>
  <si>
    <t>Putative uncharacterized protein OS=Medicago truncatula GN=MTR_1g100810 PE=4 SV=1</t>
  </si>
  <si>
    <t>Ca_09073_v1.0_kabuli</t>
  </si>
  <si>
    <t>Wall-associated receptor kinase-like protein OS=Medicago truncatula GN=MTR_4g014900 PE=4 SV=1</t>
  </si>
  <si>
    <t>Ca_14905_v1.0_kabuli</t>
  </si>
  <si>
    <t>Thioredoxin-related transmembrane protein OS=Medicago truncatula GN=MTR_1g007120 PE=4 SV=1</t>
  </si>
  <si>
    <t>Ca_01537_v1.0_kabuli</t>
  </si>
  <si>
    <t>Putative uncharacterized protein OS=Medicago truncatula GN=MTR_3g101540 PE=4 SV=1</t>
  </si>
  <si>
    <t>Ca_04880_v1.0_kabuli</t>
  </si>
  <si>
    <t>DnaJ homolog subfamily C member OS=Medicago truncatula GN=MTR_7g109430 PE=4 SV=1</t>
  </si>
  <si>
    <t>Ca_16654_v1.0_kabuli</t>
  </si>
  <si>
    <t>Ca_26866_v1.0_kabuli</t>
  </si>
  <si>
    <t>AN1-like transcription factor OS=Glycine max GN=AN1 PE=2 SV=1</t>
  </si>
  <si>
    <t>Ca_08557_v1.0_kabuli</t>
  </si>
  <si>
    <t>Putative uncharacterized protein OS=Medicago truncatula GN=MTR_8g085480 PE=4 SV=1</t>
  </si>
  <si>
    <t>Ca_13838_v1.0_kabuli</t>
  </si>
  <si>
    <t>Ca_18907_v1.0_kabuli</t>
  </si>
  <si>
    <t>Ca_03171_v1.0_kabuli</t>
  </si>
  <si>
    <t>Putative uncharacterized protein OS=Ricinus communis GN=RCOM_1046590 PE=4 SV=1</t>
  </si>
  <si>
    <t>Ca_11698_v1.0_kabuli</t>
  </si>
  <si>
    <t>Cytochrome P450 88D2 OS=Medicago truncatula GN=CYP88D2 PE=2 SV=1</t>
  </si>
  <si>
    <t>Ca_16395_v1.0_kabuli</t>
  </si>
  <si>
    <t>Ca_02053_v1.0_kabuli</t>
  </si>
  <si>
    <t>Ca_15531_v1.0_kabuli</t>
  </si>
  <si>
    <t>Ca_25362_v1.0_kabuli</t>
  </si>
  <si>
    <t>Ca_26604_v1.0_kabuli</t>
  </si>
  <si>
    <t>Ca_27328_v1.0_kabuli</t>
  </si>
  <si>
    <t>Ca_00676_v1.0_kabuli</t>
  </si>
  <si>
    <t>Zinc finger, RING-type OS=Medicago truncatula GN=MtrDRAFT_AC150441g12v1 PE=4 SV=1</t>
  </si>
  <si>
    <t>Ca_08078_v1.0_kabuli</t>
  </si>
  <si>
    <t>Ca_22102_v1.0_kabuli</t>
  </si>
  <si>
    <t>Auxin efflux carrier component OS=Medicago truncatula GN=MTR_2g038450 PE=4 SV=1</t>
  </si>
  <si>
    <t>Ca_12510_v1.0_kabuli</t>
  </si>
  <si>
    <t>Ca_18107_v1.0_kabuli</t>
  </si>
  <si>
    <t>GPI ethanolamine phosphate transferase OS=Medicago truncatula GN=MTR_5g032210 PE=4 SV=1</t>
  </si>
  <si>
    <t>Ca_01086_v1.0_kabuli</t>
  </si>
  <si>
    <t>Mannan endo-1,4-beta-mannosidase OS=Medicago truncatula GN=MTR_7g111740 PE=4 SV=1</t>
  </si>
  <si>
    <t>Ca_08238_v1.0_kabuli</t>
  </si>
  <si>
    <t>Ca_22085_v1.0_kabuli</t>
  </si>
  <si>
    <t>Terpene synthase-like; Terpenoid synthase (Fragment) OS=Medicago truncatula GN=MtrDRAFT_AC155888g1v2 PE=4 SV=1</t>
  </si>
  <si>
    <t>Ca_04452_v1.0_kabuli</t>
  </si>
  <si>
    <t>Ca_09074_v1.0_kabuli</t>
  </si>
  <si>
    <t>Aspartate aminotransferase OS=Medicago sativa GN=AAT2 PE=1 SV=1</t>
  </si>
  <si>
    <t>Ca_14906_v1.0_kabuli</t>
  </si>
  <si>
    <t>Ca_01538_v1.0_kabuli</t>
  </si>
  <si>
    <t>Phosphatidate phosphatase LPIN3 OS=Medicago truncatula GN=MTR_3g101590 PE=4 SV=1</t>
  </si>
  <si>
    <t>Ca_04881_v1.0_kabuli</t>
  </si>
  <si>
    <t>Ca_16655_v1.0_kabuli</t>
  </si>
  <si>
    <t>Ca_27451_v1.0_kabuli</t>
  </si>
  <si>
    <t>Ca_08558_v1.0_kabuli</t>
  </si>
  <si>
    <t>Ca_13839_v1.0_kabuli</t>
  </si>
  <si>
    <t>Ca_18908_v1.0_kabuli</t>
  </si>
  <si>
    <t>Ca_03172_v1.0_kabuli</t>
  </si>
  <si>
    <t>Ca_11699_v1.0_kabuli</t>
  </si>
  <si>
    <t>Ca_16396_v1.0_kabuli</t>
  </si>
  <si>
    <t>Ca_02054_v1.0_kabuli</t>
  </si>
  <si>
    <t>PCD/DCoH-like protein OS=Medicago truncatula GN=MTR_5g019990 PE=4 SV=1</t>
  </si>
  <si>
    <t>Ca_15532_v1.0_kabuli</t>
  </si>
  <si>
    <t>Ca_25363_v1.0_kabuli</t>
  </si>
  <si>
    <t>Ca_21034_v1.0_kabuli</t>
  </si>
  <si>
    <t>Ca_27329_v1.0_kabuli</t>
  </si>
  <si>
    <t>Ca_27213_v1.0_kabuli</t>
  </si>
  <si>
    <t>Ca_00677_v1.0_kabuli</t>
  </si>
  <si>
    <t>1-aminocyclopropane-1-carboxylate oxidase OS=Trifolium repens GN=ACO1 PE=2 SV=2</t>
  </si>
  <si>
    <t>Ca_08079_v1.0_kabuli</t>
  </si>
  <si>
    <t>Ca_22103_v1.0_kabuli</t>
  </si>
  <si>
    <t>Solute carrier family 35 member E3 OS=Medicago truncatula GN=MTR_2g038410 PE=4 SV=1</t>
  </si>
  <si>
    <t>Ca_12511_v1.0_kabuli</t>
  </si>
  <si>
    <t>Putative uncharacterized protein OS=Medicago truncatula GN=MTR_5g081880 PE=4 SV=1</t>
  </si>
  <si>
    <t>Ca_01087_v1.0_kabuli</t>
  </si>
  <si>
    <t>Ca_08239_v1.0_kabuli</t>
  </si>
  <si>
    <t>Ca_22086_v1.0_kabuli</t>
  </si>
  <si>
    <t>Ca_04453_v1.0_kabuli</t>
  </si>
  <si>
    <t>Putative uncharacterized protein OS=Medicago truncatula GN=MTR_1g100880 PE=4 SV=1</t>
  </si>
  <si>
    <t>Ca_09075_v1.0_kabuli</t>
  </si>
  <si>
    <t>Ca_14907_v1.0_kabuli</t>
  </si>
  <si>
    <t>GATA transcription factor OS=Medicago truncatula GN=MTR_1g006650 PE=4 SV=1</t>
  </si>
  <si>
    <t>Ca_01539_v1.0_kabuli</t>
  </si>
  <si>
    <t>Tic22 OS=Medicago truncatula GN=MTR_3g101630 PE=4 SV=1</t>
  </si>
  <si>
    <t>Ca_04882_v1.0_kabuli</t>
  </si>
  <si>
    <t>Ca_16656_v1.0_kabuli</t>
  </si>
  <si>
    <t>Ca_27452_v1.0_kabuli</t>
  </si>
  <si>
    <t>Ca_08559_v1.0_kabuli</t>
  </si>
  <si>
    <t>Non-specific lipid-transfer protein-like protein OS=Medicago truncatula GN=MTR_8g085560 PE=2 SV=1</t>
  </si>
  <si>
    <t>Ca_13840_v1.0_kabuli</t>
  </si>
  <si>
    <t>Ca_18909_v1.0_kabuli</t>
  </si>
  <si>
    <t>Ca_03173_v1.0_kabuli</t>
  </si>
  <si>
    <t>Ca_11700_v1.0_kabuli</t>
  </si>
  <si>
    <t>Ca_16397_v1.0_kabuli</t>
  </si>
  <si>
    <t>Ca_02055_v1.0_kabuli</t>
  </si>
  <si>
    <t>Cytochrome P450 OS=Medicago truncatula GN=MTR_5g018980 PE=3 SV=1</t>
  </si>
  <si>
    <t>Ca_15533_v1.0_kabuli</t>
  </si>
  <si>
    <t>Putative uncharacterized protein OS=Medicago truncatula GN=MTR_6g091780 PE=4 SV=1</t>
  </si>
  <si>
    <t>Ca_26109_v1.0_kabuli</t>
  </si>
  <si>
    <t>Ca_25364_v1.0_kabuli</t>
  </si>
  <si>
    <t>Ca_21035_v1.0_kabuli</t>
  </si>
  <si>
    <t>Peroxidase (Fragment) OS=Glycine max GN=Prx4 PE=1 SV=1</t>
  </si>
  <si>
    <t>Ca_27330_v1.0_kabuli</t>
  </si>
  <si>
    <t>Ca_00678_v1.0_kabuli</t>
  </si>
  <si>
    <t>Octicosapeptide/Phox/Bem1p OS=Medicago truncatula GN=MTR_2g025130 PE=4 SV=1</t>
  </si>
  <si>
    <t>Ca_08080_v1.0_kabuli</t>
  </si>
  <si>
    <t>Transmembrane protein OS=Medicago truncatula GN=MTR_2g097970 PE=4 SV=1</t>
  </si>
  <si>
    <t>Ca_22104_v1.0_kabuli</t>
  </si>
  <si>
    <t>Oligosaccharyltransferase complex subunit OSTC OS=Medicago truncatula GN=MTR_2g038390 PE=2 SV=1</t>
  </si>
  <si>
    <t>Ca_12512_v1.0_kabuli</t>
  </si>
  <si>
    <t>Coronatine-insensitive 1-like protein OS=Pisum sativum GN=COI PE=2 SV=1</t>
  </si>
  <si>
    <t>Ca_18109_v1.0_kabuli</t>
  </si>
  <si>
    <t>Transcription factor bHLH131 OS=Medicago truncatula GN=MTR_5g032370 PE=4 SV=1</t>
  </si>
  <si>
    <t>Ca_01088_v1.0_kabuli</t>
  </si>
  <si>
    <t>Glucose-6-phosphate 1-dehydrogenase OS=Medicago truncatula GN=MTR_7g111760 PE=3 SV=1</t>
  </si>
  <si>
    <t>Ca_08240_v1.0_kabuli</t>
  </si>
  <si>
    <t>Ca_22087_v1.0_kabuli</t>
  </si>
  <si>
    <t>Ca_04454_v1.0_kabuli</t>
  </si>
  <si>
    <t>Calmodulin-binding heat shock protein OS=Medicago truncatula GN=MTR_1g100950 PE=4 SV=1</t>
  </si>
  <si>
    <t>Ca_09076_v1.0_kabuli</t>
  </si>
  <si>
    <t>Putative uncharacterized protein OS=Vitis vinifera GN=VIT_04s0008g06000 PE=4 SV=1</t>
  </si>
  <si>
    <t>Ca_14908_v1.0_kabuli</t>
  </si>
  <si>
    <t>Ca_01540_v1.0_kabuli</t>
  </si>
  <si>
    <t>Putative uncharacterized protein OS=Medicago truncatula GN=MTR_3g101660 PE=4 SV=1</t>
  </si>
  <si>
    <t>Ca_04883_v1.0_kabuli</t>
  </si>
  <si>
    <t>Ca_16657_v1.0_kabuli</t>
  </si>
  <si>
    <t>Ca_27453_v1.0_kabuli</t>
  </si>
  <si>
    <t>Ca_08560_v1.0_kabuli</t>
  </si>
  <si>
    <t>Ca_13841_v1.0_kabuli</t>
  </si>
  <si>
    <t>Ca_18910_v1.0_kabuli</t>
  </si>
  <si>
    <t>Ca_03174_v1.0_kabuli</t>
  </si>
  <si>
    <t>Ca_16398_v1.0_kabuli</t>
  </si>
  <si>
    <t>Predicted protein OS=Populus trichocarpa GN=POPTRDRAFT_552110 PE=4 SV=1</t>
  </si>
  <si>
    <t>Ca_02056_v1.0_kabuli</t>
  </si>
  <si>
    <t>Cytochrome P450 OS=Medicago truncatula GN=MTR_5g018990 PE=3 SV=1</t>
  </si>
  <si>
    <t>Ca_15534_v1.0_kabuli</t>
  </si>
  <si>
    <t>Ca_25365_v1.0_kabuli</t>
  </si>
  <si>
    <t>Ca_21036_v1.0_kabuli</t>
  </si>
  <si>
    <t>Ca_00679_v1.0_kabuli</t>
  </si>
  <si>
    <t>Ubiquinol oxidase OS=Medicago truncatula GN=MTR_2g025140 PE=3 SV=1</t>
  </si>
  <si>
    <t>Ca_08081_v1.0_kabuli</t>
  </si>
  <si>
    <t>Ca_22105_v1.0_kabuli</t>
  </si>
  <si>
    <t>Leucine-rich repeat-containing protein OS=Medicago truncatula GN=MTR_2g038380 PE=4 SV=1</t>
  </si>
  <si>
    <t>Ca_12513_v1.0_kabuli</t>
  </si>
  <si>
    <t>Ca_18110_v1.0_kabuli</t>
  </si>
  <si>
    <t>Ca_01089_v1.0_kabuli</t>
  </si>
  <si>
    <t>GDSL esterase/lipase OS=Medicago truncatula GN=MTR_7g111780 PE=4 SV=1</t>
  </si>
  <si>
    <t>Ca_08241_v1.0_kabuli</t>
  </si>
  <si>
    <t>Ca_22088_v1.0_kabuli</t>
  </si>
  <si>
    <t>Ca_04455_v1.0_kabuli</t>
  </si>
  <si>
    <t>Ca_09077_v1.0_kabuli</t>
  </si>
  <si>
    <t>Ca_14909_v1.0_kabuli</t>
  </si>
  <si>
    <t>Regulator of chromosome condensation family protein OS=Medicago truncatula GN=MTR_1g006580 PE=4 SV=1</t>
  </si>
  <si>
    <t>Ca_01541_v1.0_kabuli</t>
  </si>
  <si>
    <t>Chlorophyll a-b binding protein OS=Medicago truncatula GN=MTR_3g101670 PE=3 SV=1</t>
  </si>
  <si>
    <t>Ca_04884_v1.0_kabuli</t>
  </si>
  <si>
    <t>Ca_16658_v1.0_kabuli</t>
  </si>
  <si>
    <t>Ca_27586_v1.0_kabuli</t>
  </si>
  <si>
    <t>Ca_08561_v1.0_kabuli</t>
  </si>
  <si>
    <t>Ca_13842_v1.0_kabuli</t>
  </si>
  <si>
    <t>Putative uncharacterized protein OS=Medicago truncatula GN=MTR_1g114560 PE=4 SV=1</t>
  </si>
  <si>
    <t>Ca_18911_v1.0_kabuli</t>
  </si>
  <si>
    <t>Ca_03175_v1.0_kabuli</t>
  </si>
  <si>
    <t>Ca_11702_v1.0_kabuli</t>
  </si>
  <si>
    <t>Putative uncharacterized protein OS=Ricinus communis GN=RCOM_1750150 PE=4 SV=1</t>
  </si>
  <si>
    <t>Ca_16399_v1.0_kabuli</t>
  </si>
  <si>
    <t>Ca_02057_v1.0_kabuli</t>
  </si>
  <si>
    <t>Membrane protein-like protein OS=Medicago truncatula GN=MTR_036s0053 PE=4 SV=1</t>
  </si>
  <si>
    <t>Ca_15535_v1.0_kabuli</t>
  </si>
  <si>
    <t>Mitochondrial substrate carrier family protein P OS=Medicago truncatula GN=MTR_6g091800 PE=3 SV=1</t>
  </si>
  <si>
    <t>Ca_25366_v1.0_kabuli</t>
  </si>
  <si>
    <t>Uncharacterized protein OS=Solanum tuberosum GN=PGSC0003DMG400011068 PE=4 SV=1</t>
  </si>
  <si>
    <t>Ca_23645_v1.0_kabuli</t>
  </si>
  <si>
    <t>Ca_00680_v1.0_kabuli</t>
  </si>
  <si>
    <t>AT3g20300/MQC12_5 OS=Medicago truncatula GN=MTR_2g025160 PE=4 SV=1</t>
  </si>
  <si>
    <t>Ca_08082_v1.0_kabuli</t>
  </si>
  <si>
    <t>Putative uncharacterized protein OS=Medicago truncatula GN=MTR_2g033650 PE=4 SV=1</t>
  </si>
  <si>
    <t>Ca_22106_v1.0_kabuli</t>
  </si>
  <si>
    <t>DUF246 domain-containing protein OS=Medicago truncatula GN=MTR_2g038320 PE=4 SV=1</t>
  </si>
  <si>
    <t>Ca_12514_v1.0_kabuli</t>
  </si>
  <si>
    <t>Ca_18111_v1.0_kabuli</t>
  </si>
  <si>
    <t>Ca_01090_v1.0_kabuli</t>
  </si>
  <si>
    <t>Ca_08242_v1.0_kabuli</t>
  </si>
  <si>
    <t>Glutamate dehydrogenase OS=Glycine max PE=2 SV=1</t>
  </si>
  <si>
    <t>Ca_22089_v1.0_kabuli</t>
  </si>
  <si>
    <t>Cyclin-dependent protein kinase-like protein OS=Medicago truncatula GN=MTR_7g011800 PE=4 SV=1</t>
  </si>
  <si>
    <t>Ca_04456_v1.0_kabuli</t>
  </si>
  <si>
    <t>Putative uncharacterized protein OS=Medicago truncatula GN=MTR_1g100970 PE=4 SV=1</t>
  </si>
  <si>
    <t>Ca_09078_v1.0_kabuli</t>
  </si>
  <si>
    <t>Ca_14910_v1.0_kabuli</t>
  </si>
  <si>
    <t>Nucleoporin OS=Lotus japonicus GN=NUP85 PE=2 SV=1</t>
  </si>
  <si>
    <t>Ca_01542_v1.0_kabuli</t>
  </si>
  <si>
    <t>DEM2 OS=Medicago truncatula GN=MTR_3g101680 PE=4 SV=1</t>
  </si>
  <si>
    <t>Ca_04885_v1.0_kabuli</t>
  </si>
  <si>
    <t>Putative uncharacterized protein OS=Medicago truncatula GN=MTR_3g114010 PE=4 SV=1</t>
  </si>
  <si>
    <t>Ca_16659_v1.0_kabuli</t>
  </si>
  <si>
    <t>FAR1-related protein OS=Medicago truncatula GN=MTR_3g089170 PE=4 SV=1</t>
  </si>
  <si>
    <t>Ca_08562_v1.0_kabuli</t>
  </si>
  <si>
    <t>Ca_13843_v1.0_kabuli</t>
  </si>
  <si>
    <t>Putative uncharacterized protein OS=Medicago truncatula GN=MTR_3g055920 PE=4 SV=1</t>
  </si>
  <si>
    <t>Ca_03176_v1.0_kabuli</t>
  </si>
  <si>
    <t>Ca_11703_v1.0_kabuli</t>
  </si>
  <si>
    <t>Ca_16400_v1.0_kabuli</t>
  </si>
  <si>
    <t>Ca_02058_v1.0_kabuli</t>
  </si>
  <si>
    <t>DNA-directed RNA polymerase subunit OS=Medicago truncatula GN=MTR_3g102420 PE=3 SV=1</t>
  </si>
  <si>
    <t>Ca_15536_v1.0_kabuli</t>
  </si>
  <si>
    <t>Ca_21894_v1.0_kabuli</t>
  </si>
  <si>
    <t>Ca_25367_v1.0_kabuli</t>
  </si>
  <si>
    <t>Amino acid transporter, putative OS=Ricinus communis GN=RCOM_0451890 PE=4 SV=1</t>
  </si>
  <si>
    <t>Ca_21038_v1.0_kabuli</t>
  </si>
  <si>
    <t>Ca_23646_v1.0_kabuli</t>
  </si>
  <si>
    <t>Ca_00681_v1.0_kabuli</t>
  </si>
  <si>
    <t>EH-domain-containing protein OS=Medicago truncatula GN=MTR_2g025180 PE=4 SV=1</t>
  </si>
  <si>
    <t>Ca_08083_v1.0_kabuli</t>
  </si>
  <si>
    <t>3-5 exonuclease/ nucleic acid binding protein OS=Medicago truncatula GN=MTR_2g033770 PE=4 SV=1</t>
  </si>
  <si>
    <t>Ca_22107_v1.0_kabuli</t>
  </si>
  <si>
    <t>Ca_12515_v1.0_kabuli</t>
  </si>
  <si>
    <t>Laccase OS=Medicago truncatula GN=MTR_5g081810 PE=4 SV=1</t>
  </si>
  <si>
    <t>Ca_18112_v1.0_kabuli</t>
  </si>
  <si>
    <t>Mitochondrial 2-oxoglutarate/malate carrier protein OS=Medicago truncatula GN=MTR_5g032420 PE=3 SV=1</t>
  </si>
  <si>
    <t>Ca_01091_v1.0_kabuli</t>
  </si>
  <si>
    <t>Galactinol synthase OS=Ammopiptanthus mongolicus GN=GolS PE=2 SV=1</t>
  </si>
  <si>
    <t>Ca_08243_v1.0_kabuli</t>
  </si>
  <si>
    <t>Ca_22090_v1.0_kabuli</t>
  </si>
  <si>
    <t>WRKY transcription factor OS=Medicago truncatula GN=MTR_7g011820 PE=4 SV=1</t>
  </si>
  <si>
    <t>Ca_04457_v1.0_kabuli</t>
  </si>
  <si>
    <t>Ca_09079_v1.0_kabuli</t>
  </si>
  <si>
    <t>Ca_14911_v1.0_kabuli</t>
  </si>
  <si>
    <t>AP2 domain-containing transcription factor OS=Medicago truncatula GN=MTR_1g006660 PE=4 SV=1</t>
  </si>
  <si>
    <t>Ca_01543_v1.0_kabuli</t>
  </si>
  <si>
    <t>Pentatricopeptide repeat-containing protein OS=Medicago truncatula GN=MTR_3g101700 PE=4 SV=1</t>
  </si>
  <si>
    <t>Ca_04886_v1.0_kabuli</t>
  </si>
  <si>
    <t>Tubulin beta chain OS=Medicago truncatula GN=MTR_3g113970 PE=2 SV=1</t>
  </si>
  <si>
    <t>Ca_16660_v1.0_kabuli</t>
  </si>
  <si>
    <t>Chromatin remodeling complex subunit OS=Medicago truncatula GN=MTR_3g089140 PE=4 SV=1</t>
  </si>
  <si>
    <t>Ca_27650_v1.0_kabuli</t>
  </si>
  <si>
    <t>Folylpolyglutamate synthase OS=Medicago truncatula GN=MTR_3g069180 PE=4 SV=1</t>
  </si>
  <si>
    <t>Ca_08563_v1.0_kabuli</t>
  </si>
  <si>
    <t>Mediator of RNA polymerase II transcription subunit OS=Medicago truncatula GN=MTR_8g085570 PE=4 SV=1</t>
  </si>
  <si>
    <t>Ca_13844_v1.0_kabuli</t>
  </si>
  <si>
    <t>NBS-containing resistance-like protein OS=Medicago truncatula GN=MTR_3g055930 PE=4 SV=1</t>
  </si>
  <si>
    <t>Ca_18913_v1.0_kabuli</t>
  </si>
  <si>
    <t>Ca_03177_v1.0_kabuli</t>
  </si>
  <si>
    <t>Ca_11704_v1.0_kabuli</t>
  </si>
  <si>
    <t>Glucosyltransferase-6 OS=Medicago truncatula GN=MTR_8g077590 PE=3 SV=1</t>
  </si>
  <si>
    <t>Ca_16401_v1.0_kabuli</t>
  </si>
  <si>
    <t>Ca_02059_v1.0_kabuli</t>
  </si>
  <si>
    <t>Ca_15537_v1.0_kabuli</t>
  </si>
  <si>
    <t>Ca_21895_v1.0_kabuli</t>
  </si>
  <si>
    <t>Ca_25368_v1.0_kabuli</t>
  </si>
  <si>
    <t>Ca_21039_v1.0_kabuli</t>
  </si>
  <si>
    <t>Ca_23647_v1.0_kabuli</t>
  </si>
  <si>
    <t>Ca_00682_v1.0_kabuli</t>
  </si>
  <si>
    <t>Membrane protein, putative OS=Medicago truncatula GN=MTR_2g025190 PE=4 SV=1</t>
  </si>
  <si>
    <t>Ca_08084_v1.0_kabuli</t>
  </si>
  <si>
    <t>Ca_22108_v1.0_kabuli</t>
  </si>
  <si>
    <t>Ca_12516_v1.0_kabuli</t>
  </si>
  <si>
    <t>Lachrymatory-factor synthase OS=Medicago truncatula GN=MTR_5g081780 PE=4 SV=1</t>
  </si>
  <si>
    <t>Ca_18113_v1.0_kabuli</t>
  </si>
  <si>
    <t>Glutamyl-tRNA synthetase OS=Medicago truncatula GN=MTR_5g032440 PE=2 SV=1</t>
  </si>
  <si>
    <t>Ca_01092_v1.0_kabuli</t>
  </si>
  <si>
    <t>Ca_08244_v1.0_kabuli</t>
  </si>
  <si>
    <t>Inosine-5&amp;apos;-monophosphate dehydrogenase OS=Glycine max PE=3 SV=1</t>
  </si>
  <si>
    <t>Ca_22091_v1.0_kabuli</t>
  </si>
  <si>
    <t>Putative uncharacterized protein OS=Medicago truncatula GN=MTR_7g011890 PE=4 SV=1</t>
  </si>
  <si>
    <t>Ca_09080_v1.0_kabuli</t>
  </si>
  <si>
    <t>Ca_01544_v1.0_kabuli</t>
  </si>
  <si>
    <t>Ca_04887_v1.0_kabuli</t>
  </si>
  <si>
    <t>Ca_16661_v1.0_kabuli</t>
  </si>
  <si>
    <t>Spastin OS=Medicago truncatula GN=MTR_3g089100 PE=4 SV=1</t>
  </si>
  <si>
    <t>Ca_27651_v1.0_kabuli</t>
  </si>
  <si>
    <t>2-nitropropane dioxygenase-like protein OS=Medicago truncatula GN=MTR_3g069190 PE=4 SV=1</t>
  </si>
  <si>
    <t>Ca_08564_v1.0_kabuli</t>
  </si>
  <si>
    <t>Uncharacterized protein OS=Medicago truncatula GN=MTR_8g085580 PE=2 SV=1</t>
  </si>
  <si>
    <t>Ca_13845_v1.0_kabuli</t>
  </si>
  <si>
    <t>Kinesin like protein OS=Medicago truncatula GN=MTR_3g055940 PE=3 SV=1</t>
  </si>
  <si>
    <t>Ca_18914_v1.0_kabuli</t>
  </si>
  <si>
    <t>Ca_03178_v1.0_kabuli</t>
  </si>
  <si>
    <t>O-acyltransferase OS=Glycine max PE=2 SV=1</t>
  </si>
  <si>
    <t>Ca_11705_v1.0_kabuli</t>
  </si>
  <si>
    <t>Ca_16402_v1.0_kabuli</t>
  </si>
  <si>
    <t>Ca_02060_v1.0_kabuli</t>
  </si>
  <si>
    <t>Putative uncharacterized protein OS=Medicago truncatula GN=MTR_036s0055 PE=4 SV=1</t>
  </si>
  <si>
    <t>Ca_15538_v1.0_kabuli</t>
  </si>
  <si>
    <t>Putative uncharacterized protein OS=Medicago truncatula GN=MTR_6g092540 PE=4 SV=1</t>
  </si>
  <si>
    <t>Ca_21040_v1.0_kabuli</t>
  </si>
  <si>
    <t>Ca_23648_v1.0_kabuli</t>
  </si>
  <si>
    <t>Ca_27179_v1.0_kabuli</t>
  </si>
  <si>
    <t>Ca_00683_v1.0_kabuli</t>
  </si>
  <si>
    <t>Protein F12F1.11-, putative OS=Medicago truncatula GN=MTR_2g025410 PE=4 SV=1</t>
  </si>
  <si>
    <t>Ca_08085_v1.0_kabuli</t>
  </si>
  <si>
    <t>Ca_22109_v1.0_kabuli</t>
  </si>
  <si>
    <t>Ca_12517_v1.0_kabuli</t>
  </si>
  <si>
    <t>Glucan endo-1,3-beta-glucosidase OS=Medicago truncatula GN=MTR_5g081720 PE=3 SV=1</t>
  </si>
  <si>
    <t>Ca_18114_v1.0_kabuli</t>
  </si>
  <si>
    <t>Ca_01093_v1.0_kabuli</t>
  </si>
  <si>
    <t>Ca_08245_v1.0_kabuli</t>
  </si>
  <si>
    <t>Casein kinase I isoform alpha OS=Medicago truncatula GN=MTR_7g085540 PE=4 SV=1</t>
  </si>
  <si>
    <t>Ca_22092_v1.0_kabuli</t>
  </si>
  <si>
    <t>Ca_04459_v1.0_kabuli</t>
  </si>
  <si>
    <t>Uncharacterized protein OS=Brassica rapa subsp. pekinensis GN=Bra029386 PE=4 SV=1</t>
  </si>
  <si>
    <t>Ca_09081_v1.0_kabuli</t>
  </si>
  <si>
    <t>Ca_14913_v1.0_kabuli</t>
  </si>
  <si>
    <t>Ca_01545_v1.0_kabuli</t>
  </si>
  <si>
    <t>Coenzyme Q-binding protein COQ10-like protein OS=Medicago truncatula GN=MTR_3g101750 PE=4 SV=1</t>
  </si>
  <si>
    <t>Ca_16662_v1.0_kabuli</t>
  </si>
  <si>
    <t>Calmodulin-like protein OS=Medicago truncatula GN=MTR_3g089070 PE=4 SV=1</t>
  </si>
  <si>
    <t>Ca_08565_v1.0_kabuli</t>
  </si>
  <si>
    <t>Ca_13846_v1.0_kabuli</t>
  </si>
  <si>
    <t>Ca_18915_v1.0_kabuli</t>
  </si>
  <si>
    <t>Beta-glucosidase G3 OS=Medicago truncatula PE=2 SV=1</t>
  </si>
  <si>
    <t>Ca_03179_v1.0_kabuli</t>
  </si>
  <si>
    <t>Ca_11706_v1.0_kabuli</t>
  </si>
  <si>
    <t>Ca_16403_v1.0_kabuli</t>
  </si>
  <si>
    <t>Zinc finger CCCH domain-containing protein OS=Medicago truncatula GN=MTR_7g038000 PE=4 SV=1</t>
  </si>
  <si>
    <t>Ca_02061_v1.0_kabuli</t>
  </si>
  <si>
    <t>Ca_15539_v1.0_kabuli</t>
  </si>
  <si>
    <t>1-aminocyclopropane-1-carboxylate oxidase OS=Medicago truncatula GN=MTR_6g092620 PE=3 SV=1</t>
  </si>
  <si>
    <t>Ca_21897_v1.0_kabuli</t>
  </si>
  <si>
    <t>Ca_21041_v1.0_kabuli</t>
  </si>
  <si>
    <t>Ca_23649_v1.0_kabuli</t>
  </si>
  <si>
    <t>MLO-like protein OS=Medicago truncatula GN=MLO1 PE=2 SV=1</t>
  </si>
  <si>
    <t>Ca_27913_v1.0_kabuli</t>
  </si>
  <si>
    <t>Ca_00684_v1.0_kabuli</t>
  </si>
  <si>
    <t>Uncharacterized protein OS=Medicago truncatula GN=MTR_2g025480 PE=4 SV=1</t>
  </si>
  <si>
    <t>Ca_08086_v1.0_kabuli</t>
  </si>
  <si>
    <t>Ca_22110_v1.0_kabuli</t>
  </si>
  <si>
    <t>60S ribosomal protein L7-4 OS=Medicago truncatula GN=MTR_2g038250 PE=1 SV=1</t>
  </si>
  <si>
    <t>Ca_12518_v1.0_kabuli</t>
  </si>
  <si>
    <t>Ca_18115_v1.0_kabuli</t>
  </si>
  <si>
    <t>Cyclin D2 OS=Medicago truncatula GN=MTR_5g032550 PE=3 SV=1</t>
  </si>
  <si>
    <t>Ca_01094_v1.0_kabuli</t>
  </si>
  <si>
    <t>Ca_08246_v1.0_kabuli</t>
  </si>
  <si>
    <t>YTH domain family protein OS=Medicago truncatula GN=MTR_7g085500 PE=4 SV=1</t>
  </si>
  <si>
    <t>Ca_22093_v1.0_kabuli</t>
  </si>
  <si>
    <t>Ca_04460_v1.0_kabuli</t>
  </si>
  <si>
    <t>Ca_09082_v1.0_kabuli</t>
  </si>
  <si>
    <t>U-box domain-containing protein OS=Medicago truncatula GN=MTR_1g014420 PE=4 SV=1</t>
  </si>
  <si>
    <t>Ca_14914_v1.0_kabuli</t>
  </si>
  <si>
    <t>Exostosin-2 OS=Medicago truncatula GN=MTR_1g006600 PE=4 SV=1</t>
  </si>
  <si>
    <t>Ca_01546_v1.0_kabuli</t>
  </si>
  <si>
    <t>Ca_04889_v1.0_kabuli</t>
  </si>
  <si>
    <t>Putative uncharacterized protein OS=Medicago truncatula GN=MTR_3g113930 PE=4 SV=1</t>
  </si>
  <si>
    <t>Ca_16663_v1.0_kabuli</t>
  </si>
  <si>
    <t>Proteasome subunit beta type OS=Medicago truncatula GN=MTR_3g089040 PE=3 SV=1</t>
  </si>
  <si>
    <t>Ca_08566_v1.0_kabuli</t>
  </si>
  <si>
    <t>Ca_13847_v1.0_kabuli</t>
  </si>
  <si>
    <t>Putative uncharacterized protein OS=Medicago truncatula GN=MTR_3g055960 PE=4 SV=1</t>
  </si>
  <si>
    <t>Ca_18916_v1.0_kabuli</t>
  </si>
  <si>
    <t>Ca_03180_v1.0_kabuli</t>
  </si>
  <si>
    <t>Ca_11707_v1.0_kabuli</t>
  </si>
  <si>
    <t>Ca_16404_v1.0_kabuli</t>
  </si>
  <si>
    <t>Ca_02062_v1.0_kabuli</t>
  </si>
  <si>
    <t>Ca_15540_v1.0_kabuli</t>
  </si>
  <si>
    <t>Putative uncharacterized protein OS=Medicago truncatula GN=MTR_6g092630 PE=4 SV=1</t>
  </si>
  <si>
    <t>Ca_21898_v1.0_kabuli</t>
  </si>
  <si>
    <t>Ca_21042_v1.0_kabuli</t>
  </si>
  <si>
    <t>Ca_23650_v1.0_kabuli</t>
  </si>
  <si>
    <t>Ca_27794_v1.0_kabuli</t>
  </si>
  <si>
    <t>Ca_00685_v1.0_kabuli</t>
  </si>
  <si>
    <t>Ca_08087_v1.0_kabuli</t>
  </si>
  <si>
    <t>Prefoldin subunit OS=Medicago truncatula GN=MTR_2g033830 PE=2 SV=1</t>
  </si>
  <si>
    <t>Ca_22111_v1.0_kabuli</t>
  </si>
  <si>
    <t>Ca_12519_v1.0_kabuli</t>
  </si>
  <si>
    <t>Ca_18116_v1.0_kabuli</t>
  </si>
  <si>
    <t>6-phosphofructokinase OS=Medicago truncatula GN=MTR_5g032570 PE=4 SV=1</t>
  </si>
  <si>
    <t>Ca_01095_v1.0_kabuli</t>
  </si>
  <si>
    <t>Ca_08247_v1.0_kabuli</t>
  </si>
  <si>
    <t>Galactose mutarotase-like OS=Medicago truncatula GN=MTR_7g085490 PE=1 SV=1</t>
  </si>
  <si>
    <t>Ca_22094_v1.0_kabuli</t>
  </si>
  <si>
    <t>Isoliquiritigenin 2&amp;apos;-O-methyltransferase OS=Medicago truncatula GN=MTR_7g012040 PE=4 SV=1</t>
  </si>
  <si>
    <t>Ca_04461_v1.0_kabuli</t>
  </si>
  <si>
    <t>Ca_09083_v1.0_kabuli</t>
  </si>
  <si>
    <t>Sister chromatid cohesion protein PDS5-like protein OS=Medicago truncatula GN=MTR_1g014270 PE=4 SV=1</t>
  </si>
  <si>
    <t>Ca_14915_v1.0_kabuli</t>
  </si>
  <si>
    <t>Ca_01547_v1.0_kabuli</t>
  </si>
  <si>
    <t>BZIP transcription factor OS=Caragana korshinskii GN=AREB PE=4 SV=1</t>
  </si>
  <si>
    <t>Ca_04890_v1.0_kabuli</t>
  </si>
  <si>
    <t>Ca_16664_v1.0_kabuli</t>
  </si>
  <si>
    <t>Ribonuclease J OS=Medicago truncatula GN=MTR_3g089020 PE=4 SV=1</t>
  </si>
  <si>
    <t>Ca_05021_v1.0_kabuli</t>
  </si>
  <si>
    <t>Ca_08567_v1.0_kabuli</t>
  </si>
  <si>
    <t>Putative uncharacterized protein OS=Medicago truncatula GN=MTR_8g085620 PE=4 SV=1</t>
  </si>
  <si>
    <t>Ca_13848_v1.0_kabuli</t>
  </si>
  <si>
    <t>Nucleotide-binding oligomerization domain-containing protein OS=Medicago truncatula GN=MTR_3g055970 PE=4 SV=1</t>
  </si>
  <si>
    <t>Ca_18917_v1.0_kabuli</t>
  </si>
  <si>
    <t>Ca_03181_v1.0_kabuli</t>
  </si>
  <si>
    <t>Ca_11708_v1.0_kabuli</t>
  </si>
  <si>
    <t>Ca_02063_v1.0_kabuli</t>
  </si>
  <si>
    <t>Putative uncharacterized protein OS=Medicago truncatula GN=MTR_036s0059 PE=4 SV=1</t>
  </si>
  <si>
    <t>Ca_15541_v1.0_kabuli</t>
  </si>
  <si>
    <t>Ca_23651_v1.0_kabuli</t>
  </si>
  <si>
    <t>Ca_27795_v1.0_kabuli</t>
  </si>
  <si>
    <t>Ca_00686_v1.0_kabuli</t>
  </si>
  <si>
    <t>Ca_22112_v1.0_kabuli</t>
  </si>
  <si>
    <t>Ca_12520_v1.0_kabuli</t>
  </si>
  <si>
    <t>DUF246 domain-containing protein OS=Medicago truncatula GN=MTR_5g081690 PE=4 SV=1</t>
  </si>
  <si>
    <t>Ca_18117_v1.0_kabuli</t>
  </si>
  <si>
    <t>Putative uncharacterized protein OS=Medicago truncatula GN=MTR_5g032580 PE=4 SV=1</t>
  </si>
  <si>
    <t>Ca_01096_v1.0_kabuli</t>
  </si>
  <si>
    <t>Ca_08248_v1.0_kabuli</t>
  </si>
  <si>
    <t>Inhibitor of growth protein OS=Medicago truncatula GN=MTR_7g085450 PE=2 SV=1</t>
  </si>
  <si>
    <t>Ca_22095_v1.0_kabuli</t>
  </si>
  <si>
    <t>Ca_04462_v1.0_kabuli</t>
  </si>
  <si>
    <t>Tripeptidyl-peptidase OS=Medicago truncatula GN=MTR_1g101030 PE=4 SV=1</t>
  </si>
  <si>
    <t>Ca_09084_v1.0_kabuli</t>
  </si>
  <si>
    <t>Ubiquitin carboxyl-terminal hydrolase OS=Medicago truncatula GN=MTR_1g014260 PE=4 SV=1</t>
  </si>
  <si>
    <t>Ca_14916_v1.0_kabuli</t>
  </si>
  <si>
    <t>Ca_01548_v1.0_kabuli</t>
  </si>
  <si>
    <t>ABSCISIC ACID-INSENSITIVE 5-like protein OS=Medicago truncatula GN=MTR_3g101780 PE=4 SV=1</t>
  </si>
  <si>
    <t>Ca_04891_v1.0_kabuli</t>
  </si>
  <si>
    <t>Ca_16665_v1.0_kabuli</t>
  </si>
  <si>
    <t>Cycloeucalenol cycloisomerase OS=Medicago truncatula GN=MTR_3g089010 PE=4 SV=1</t>
  </si>
  <si>
    <t>Ca_05022_v1.0_kabuli</t>
  </si>
  <si>
    <t>Ca_08568_v1.0_kabuli</t>
  </si>
  <si>
    <t>Translation initiation factor eIF-2B subunit gamma OS=Medicago truncatula GN=MTR_8g085640 PE=4 SV=1</t>
  </si>
  <si>
    <t>Ca_13849_v1.0_kabuli</t>
  </si>
  <si>
    <t>Heterogeneous nuclear ribonucleoprotein A1 OS=Medicago truncatula GN=MTR_3g055990 PE=4 SV=1</t>
  </si>
  <si>
    <t>Ca_18918_v1.0_kabuli</t>
  </si>
  <si>
    <t>Myosin-like protein OS=Medicago truncatula GN=MTR_1g015620 PE=4 SV=1</t>
  </si>
  <si>
    <t>Ca_03182_v1.0_kabuli</t>
  </si>
  <si>
    <t>Ca_11709_v1.0_kabuli</t>
  </si>
  <si>
    <t>Ca_02064_v1.0_kabuli</t>
  </si>
  <si>
    <t>Ca_15542_v1.0_kabuli</t>
  </si>
  <si>
    <t>Cysteine proteinase OS=Medicago truncatula GN=MTR_006s0022 PE=3 SV=1</t>
  </si>
  <si>
    <t>Ca_21900_v1.0_kabuli</t>
  </si>
  <si>
    <t>Ca_21044_v1.0_kabuli</t>
  </si>
  <si>
    <t>SUT1-3 OS=Medicago truncatula GN=MTR_4g131920 PE=2 SV=1</t>
  </si>
  <si>
    <t>Ca_27862_v1.0_kabuli</t>
  </si>
  <si>
    <t>Ca_00687_v1.0_kabuli</t>
  </si>
  <si>
    <t>Putative uncharacterized protein OS=Medicago truncatula GN=MTR_2g025520 PE=4 SV=1</t>
  </si>
  <si>
    <t>Ca_08089_v1.0_kabuli</t>
  </si>
  <si>
    <t>Pectinesterase OS=Medicago truncatula GN=MTR_2g033970 PE=3 SV=1</t>
  </si>
  <si>
    <t>Ca_12521_v1.0_kabuli</t>
  </si>
  <si>
    <t>Proline transporter OS=Medicago truncatula GN=MTR_5g081630 PE=4 SV=1</t>
  </si>
  <si>
    <t>Ca_18118_v1.0_kabuli</t>
  </si>
  <si>
    <t>Zinc finger-homeodomain protein OS=Medicago truncatula GN=MTR_5g032600 PE=4 SV=1</t>
  </si>
  <si>
    <t>Ca_01097_v1.0_kabuli</t>
  </si>
  <si>
    <t>Importin subunit alpha OS=Vitis vinifera GN=VIT_14s0060g00930 PE=2 SV=1</t>
  </si>
  <si>
    <t>Ca_08249_v1.0_kabuli</t>
  </si>
  <si>
    <t>HNH nuclease OS=Medicago truncatula GN=MTR_7g085420 PE=4 SV=1</t>
  </si>
  <si>
    <t>Ca_22096_v1.0_kabuli</t>
  </si>
  <si>
    <t>Phosphatidylinositol-3,4,5-trisphosphate 3-phosphatase and dual-specificity protein phosphatase PTEN OS=Medicago truncatula GN=MTR_7g012250 PE=4 SV=1</t>
  </si>
  <si>
    <t>Ca_04463_v1.0_kabuli</t>
  </si>
  <si>
    <t>Cytochrome P450 OS=Medicago truncatula GN=MTR_1g101040 PE=3 SV=1</t>
  </si>
  <si>
    <t>Ca_09085_v1.0_kabuli</t>
  </si>
  <si>
    <t>Putative uncharacterized protein OS=Medicago truncatula GN=MTR_1g014250 PE=4 SV=1</t>
  </si>
  <si>
    <t>Ca_14917_v1.0_kabuli</t>
  </si>
  <si>
    <t>Ca_01549_v1.0_kabuli</t>
  </si>
  <si>
    <t>THO complex subunit-like protein OS=Medicago truncatula GN=MTR_3g101790 PE=4 SV=1</t>
  </si>
  <si>
    <t>Ca_04892_v1.0_kabuli</t>
  </si>
  <si>
    <t>Putative uncharacterized protein OS=Medicago truncatula GN=MTR_3g113840 PE=4 SV=1</t>
  </si>
  <si>
    <t>Ca_16666_v1.0_kabuli</t>
  </si>
  <si>
    <t>Receptor protein kinase-like protein OS=Medicago truncatula GN=MTR_3g088930 PE=4 SV=1</t>
  </si>
  <si>
    <t>Ca_05023_v1.0_kabuli</t>
  </si>
  <si>
    <t>MADS-box transcription factor OS=Medicago truncatula GN=MTR_4g131030 PE=3 SV=1</t>
  </si>
  <si>
    <t>Ca_08569_v1.0_kabuli</t>
  </si>
  <si>
    <t>F-box family protein OS=Cicer arietinum PE=2 SV=1</t>
  </si>
  <si>
    <t>Ca_13850_v1.0_kabuli</t>
  </si>
  <si>
    <t>Uncharacterized protein OS=Prunus persica GN=PRUPE_ppa017057mg PE=4 SV=1</t>
  </si>
  <si>
    <t>Ca_19002_v1.0_kabuli</t>
  </si>
  <si>
    <t>Ca_03183_v1.0_kabuli</t>
  </si>
  <si>
    <t>Ca_11710_v1.0_kabuli</t>
  </si>
  <si>
    <t>Ca_16407_v1.0_kabuli</t>
  </si>
  <si>
    <t>Putative uncharacterized protein OS=Medicago truncatula GN=MTR_3g083080 PE=4 SV=1</t>
  </si>
  <si>
    <t>Ca_02065_v1.0_kabuli</t>
  </si>
  <si>
    <t>DNA-directed RNA polymerase III subunit RPC5 OS=Medicago truncatula GN=MTR_036s0066 PE=4 SV=1</t>
  </si>
  <si>
    <t>Ca_15543_v1.0_kabuli</t>
  </si>
  <si>
    <t>Cytidine deaminase OS=Medicago truncatula GN=MTR_6g092660 PE=3 SV=1</t>
  </si>
  <si>
    <t>Ca_21901_v1.0_kabuli</t>
  </si>
  <si>
    <t>Putative uncharacterized protein OS=Medicago truncatula GN=MTR_3g028240 PE=4 SV=1</t>
  </si>
  <si>
    <t>Ca_27704_v1.0_kabuli</t>
  </si>
  <si>
    <t>Ca_00688_v1.0_kabuli</t>
  </si>
  <si>
    <t>Alkaline ceramidase OS=Medicago truncatula GN=MTR_2g025540 PE=4 SV=1</t>
  </si>
  <si>
    <t>Ca_08090_v1.0_kabuli</t>
  </si>
  <si>
    <t>GDSL esterase/lipase OS=Medicago truncatula GN=MTR_2g033920 PE=4 SV=1</t>
  </si>
  <si>
    <t>Ca_22114_v1.0_kabuli</t>
  </si>
  <si>
    <t>Ca_18119_v1.0_kabuli</t>
  </si>
  <si>
    <t>Ca_01098_v1.0_kabuli</t>
  </si>
  <si>
    <t>Importin subunit alpha OS=Citrus sinensis PE=2 SV=1</t>
  </si>
  <si>
    <t>Ca_08250_v1.0_kabuli</t>
  </si>
  <si>
    <t>Ca_22097_v1.0_kabuli</t>
  </si>
  <si>
    <t>Cyclic nucleotide-gated ion channel OS=Medicago truncatula GN=MTR_7g012260 PE=4 SV=1</t>
  </si>
  <si>
    <t>Ca_09086_v1.0_kabuli</t>
  </si>
  <si>
    <t>Lectin-like receptor kinase OS=Medicago truncatula GN=LecRK1;1 PE=2 SV=1</t>
  </si>
  <si>
    <t>Ca_14918_v1.0_kabuli</t>
  </si>
  <si>
    <t>Putative uncharacterized protein (Fragment) OS=Medicago truncatula GN=MTR_7g012590 PE=4 SV=1</t>
  </si>
  <si>
    <t>Ca_01550_v1.0_kabuli</t>
  </si>
  <si>
    <t>Transcription factor HEC2 OS=Medicago truncatula GN=MTR_3g101810 PE=4 SV=1</t>
  </si>
  <si>
    <t>Ca_04893_v1.0_kabuli</t>
  </si>
  <si>
    <t>Putative uncharacterized protein OS=Medicago truncatula GN=MTR_3g113810 PE=4 SV=1</t>
  </si>
  <si>
    <t>Ca_16667_v1.0_kabuli</t>
  </si>
  <si>
    <t>4-coumarate-coa ligase OS=Medicago truncatula GN=MTR_3g088870 PE=4 SV=1</t>
  </si>
  <si>
    <t>Ca_05024_v1.0_kabuli</t>
  </si>
  <si>
    <t>Ca_08570_v1.0_kabuli</t>
  </si>
  <si>
    <t>Acetyl-coenzyme A synthetase OS=Medicago truncatula GN=MTR_8g085680 PE=4 SV=1</t>
  </si>
  <si>
    <t>Ca_13851_v1.0_kabuli</t>
  </si>
  <si>
    <t>MAP kinase-like protein OS=Medicago truncatula GN=MTR_3g056010 PE=4 SV=1</t>
  </si>
  <si>
    <t>Ca_19003_v1.0_kabuli</t>
  </si>
  <si>
    <t>Ca_03184_v1.0_kabuli</t>
  </si>
  <si>
    <t>Ca_11711_v1.0_kabuli</t>
  </si>
  <si>
    <t>Ca_16408_v1.0_kabuli</t>
  </si>
  <si>
    <t>Ca_02066_v1.0_kabuli</t>
  </si>
  <si>
    <t>Mitochondrial catalytic protein OS=Medicago truncatula GN=MTR_036s0069 PE=4 SV=1</t>
  </si>
  <si>
    <t>Ca_15544_v1.0_kabuli</t>
  </si>
  <si>
    <t>PRA1 family protein F2 OS=Medicago truncatula GN=MTR_6g092690 PE=4 SV=1</t>
  </si>
  <si>
    <t>Ca_21902_v1.0_kabuli</t>
  </si>
  <si>
    <t>Ca_26470_v1.0_kabuli</t>
  </si>
  <si>
    <t>Ca_00689_v1.0_kabuli</t>
  </si>
  <si>
    <t>Phosphatidate cytidylyltransferase OS=Medicago truncatula GN=MTR_2g025550 PE=3 SV=1</t>
  </si>
  <si>
    <t>Ca_08091_v1.0_kabuli</t>
  </si>
  <si>
    <t>Ca_22115_v1.0_kabuli</t>
  </si>
  <si>
    <t>Putative uncharacterized protein OS=Medicago truncatula GN=MTR_2g038220 PE=4 SV=1</t>
  </si>
  <si>
    <t>Ca_12523_v1.0_kabuli</t>
  </si>
  <si>
    <t>Putative uncharacterized protein OS=Medicago truncatula GN=MTR_5g081560 PE=4 SV=1</t>
  </si>
  <si>
    <t>Ca_18120_v1.0_kabuli</t>
  </si>
  <si>
    <t>Ca_01099_v1.0_kabuli</t>
  </si>
  <si>
    <t>Ca_08251_v1.0_kabuli</t>
  </si>
  <si>
    <t>Ca_22098_v1.0_kabuli</t>
  </si>
  <si>
    <t>Ca_04465_v1.0_kabuli</t>
  </si>
  <si>
    <t>Ca_09087_v1.0_kabuli</t>
  </si>
  <si>
    <t>Ca_14919_v1.0_kabuli</t>
  </si>
  <si>
    <t>Ca_01551_v1.0_kabuli</t>
  </si>
  <si>
    <t>Heat stress transcription factor B-4 OS=Medicago truncatula GN=MTR_3g101870 PE=3 SV=1</t>
  </si>
  <si>
    <t>Ca_04894_v1.0_kabuli</t>
  </si>
  <si>
    <t>Transcription factor E2F5 OS=Medicago truncatula GN=MTR_3g113800 PE=3 SV=1</t>
  </si>
  <si>
    <t>Ca_16668_v1.0_kabuli</t>
  </si>
  <si>
    <t>Aspartyl aminopeptidase OS=Medicago truncatula GN=MTR_3g088860 PE=3 SV=1</t>
  </si>
  <si>
    <t>Ca_05025_v1.0_kabuli</t>
  </si>
  <si>
    <t>Ca_08571_v1.0_kabuli</t>
  </si>
  <si>
    <t>Ubiquitin-conjugating enzyme COP10 OS=Medicago truncatula GN=MTR_8g085690 PE=2 SV=1</t>
  </si>
  <si>
    <t>Ca_19004_v1.0_kabuli</t>
  </si>
  <si>
    <t>Ca_03185_v1.0_kabuli</t>
  </si>
  <si>
    <t>Ca_11712_v1.0_kabuli</t>
  </si>
  <si>
    <t>Ca_16409_v1.0_kabuli</t>
  </si>
  <si>
    <t>ATPase ASNA1 homolog OS=Lotus japonicus PE=2 SV=1</t>
  </si>
  <si>
    <t>Ca_02067_v1.0_kabuli</t>
  </si>
  <si>
    <t>Vicilin-like antimicrobial peptides 2-3 OS=Medicago truncatula GN=MTR_036s0070 PE=4 SV=1</t>
  </si>
  <si>
    <t>Ca_15545_v1.0_kabuli</t>
  </si>
  <si>
    <t>Thioredoxin-like protein OS=Medicago truncatula GN=MTR_6g092700 PE=4 SV=1</t>
  </si>
  <si>
    <t>Ca_21047_v1.0_kabuli</t>
  </si>
  <si>
    <t>Putative uncharacterized protein OS=Medicago truncatula GN=MTR_6g045200 PE=4 SV=1</t>
  </si>
  <si>
    <t>Ca_23655_v1.0_kabuli</t>
  </si>
  <si>
    <t>Ca_28160_v1.0_kabuli</t>
  </si>
  <si>
    <t>Ca_00690_v1.0_kabuli</t>
  </si>
  <si>
    <t>Blue (Type 1) copper domain OS=Medicago truncatula GN=MTR_2g025580 PE=1 SV=1</t>
  </si>
  <si>
    <t>Ca_08092_v1.0_kabuli</t>
  </si>
  <si>
    <t>Transcription factor bHLH148 OS=Medicago truncatula GN=MTR_2g033880 PE=4 SV=1</t>
  </si>
  <si>
    <t>Ca_22116_v1.0_kabuli</t>
  </si>
  <si>
    <t>Ca_12524_v1.0_kabuli</t>
  </si>
  <si>
    <t>Putative uncharacterized protein OS=Medicago truncatula GN=MTR_5g081550 PE=4 SV=1</t>
  </si>
  <si>
    <t>Ca_18121_v1.0_kabuli</t>
  </si>
  <si>
    <t>Protein TRANSPARENT TESTA OS=Medicago truncatula GN=MTR_5g032720 PE=4 SV=1</t>
  </si>
  <si>
    <t>Ca_01100_v1.0_kabuli</t>
  </si>
  <si>
    <t>Ca_08252_v1.0_kabuli</t>
  </si>
  <si>
    <t>CCR4-NOT transcription complex subunit OS=Medicago truncatula GN=MTR_7g085350 PE=4 SV=1</t>
  </si>
  <si>
    <t>Ca_04466_v1.0_kabuli</t>
  </si>
  <si>
    <t>PAR-1a protein OS=Medicago truncatula GN=MTR_1g101120 PE=4 SV=1</t>
  </si>
  <si>
    <t>Ca_09088_v1.0_kabuli</t>
  </si>
  <si>
    <t>Glutathione peroxidase OS=Medicago truncatula GN=MTR_1g014210 PE=2 SV=1</t>
  </si>
  <si>
    <t>Ca_14920_v1.0_kabuli</t>
  </si>
  <si>
    <t>Ca_01552_v1.0_kabuli</t>
  </si>
  <si>
    <t>N-hydroxycinnamoyl/benzoyltransferase OS=Medicago truncatula GN=MTR_3g101900 PE=4 SV=1</t>
  </si>
  <si>
    <t>Ca_04895_v1.0_kabuli</t>
  </si>
  <si>
    <t>HVA22-like protein i OS=Medicago truncatula GN=MTR_3g113790 PE=4 SV=1</t>
  </si>
  <si>
    <t>Ca_16669_v1.0_kabuli</t>
  </si>
  <si>
    <t>Ca_05026_v1.0_kabuli</t>
  </si>
  <si>
    <t>Ca_08572_v1.0_kabuli</t>
  </si>
  <si>
    <t>Uncharacterized protein OS=Medicago truncatula GN=MTR_8g085700 PE=2 SV=1</t>
  </si>
  <si>
    <t>Ca_13853_v1.0_kabuli</t>
  </si>
  <si>
    <t>ABI3-interacting protein OS=Medicago truncatula GN=MTR_3g056070 PE=4 SV=1</t>
  </si>
  <si>
    <t>Ca_19005_v1.0_kabuli</t>
  </si>
  <si>
    <t>Ca_03186_v1.0_kabuli</t>
  </si>
  <si>
    <t>Ca_11713_v1.0_kabuli</t>
  </si>
  <si>
    <t>Ca_16410_v1.0_kabuli</t>
  </si>
  <si>
    <t>Protein DYAD OS=Medicago truncatula GN=MTR_137s0035 PE=4 SV=1</t>
  </si>
  <si>
    <t>Ca_02068_v1.0_kabuli</t>
  </si>
  <si>
    <t>Receptor expression-enhancing protein OS=Medicago truncatula GN=MTR_5g019720 PE=2 SV=1</t>
  </si>
  <si>
    <t>Ca_15546_v1.0_kabuli</t>
  </si>
  <si>
    <t>Ectonucleotide pyrophosphatase/phosphodiesterase family member OS=Medicago truncatula GN=MTR_6g092720 PE=4 SV=1</t>
  </si>
  <si>
    <t>Ca_21904_v1.0_kabuli</t>
  </si>
  <si>
    <t>Ca_21048_v1.0_kabuli</t>
  </si>
  <si>
    <t>Ca_23656_v1.0_kabuli</t>
  </si>
  <si>
    <t>Ca_00691_v1.0_kabuli</t>
  </si>
  <si>
    <t>Ca_08093_v1.0_kabuli</t>
  </si>
  <si>
    <t>Huntingtin-interacting protein K OS=Medicago truncatula GN=MTR_2g034010 PE=4 SV=1</t>
  </si>
  <si>
    <t>Ca_22117_v1.0_kabuli</t>
  </si>
  <si>
    <t>ATP binding , related OS=Medicago truncatula GN=MTR_2g038200 PE=4 SV=2</t>
  </si>
  <si>
    <t>Ca_12525_v1.0_kabuli</t>
  </si>
  <si>
    <t>Class I heat shock protein OS=Medicago truncatula GN=MTR_5g064060 PE=3 SV=1</t>
  </si>
  <si>
    <t>Ca_18122_v1.0_kabuli</t>
  </si>
  <si>
    <t>Ca_01101_v1.0_kabuli</t>
  </si>
  <si>
    <t>Protein disulfide isomerase S-2 OS=Glycine max GN=PDIS-2 PE=2 SV=1</t>
  </si>
  <si>
    <t>Ca_08253_v1.0_kabuli</t>
  </si>
  <si>
    <t>Thioredoxin domain 2; Thioredoxin fold OS=Medicago truncatula GN=MTR_7g085310 PE=2 SV=1</t>
  </si>
  <si>
    <t>Ca_22146_v1.0_kabuli</t>
  </si>
  <si>
    <t>Ca_04467_v1.0_kabuli</t>
  </si>
  <si>
    <t>Tubulin beta chain OS=Medicago truncatula GN=MTR_1g101130 PE=1 SV=1</t>
  </si>
  <si>
    <t>Ca_09089_v1.0_kabuli</t>
  </si>
  <si>
    <t>Protein phosphatase OS=Medicago truncatula GN=MTR_1g014190 PE=3 SV=1</t>
  </si>
  <si>
    <t>Ca_14921_v1.0_kabuli</t>
  </si>
  <si>
    <t>Ca_01553_v1.0_kabuli</t>
  </si>
  <si>
    <t>N-hydroxycinnamoyl/benzoyltransferase OS=Medicago truncatula GN=MTR_3g101930 PE=4 SV=1</t>
  </si>
  <si>
    <t>Ca_04896_v1.0_kabuli</t>
  </si>
  <si>
    <t>Endoglucanase OS=Medicago truncatula GN=MTR_3g113720 PE=4 SV=1</t>
  </si>
  <si>
    <t>Ca_16670_v1.0_kabuli</t>
  </si>
  <si>
    <t>Ca_05027_v1.0_kabuli</t>
  </si>
  <si>
    <t>Ca_08573_v1.0_kabuli</t>
  </si>
  <si>
    <t>Glucan endo-1,3-beta-glucosidase OS=Medicago truncatula GN=MTR_8g085720 PE=3 SV=1</t>
  </si>
  <si>
    <t>Ca_13854_v1.0_kabuli</t>
  </si>
  <si>
    <t>WRKY transcription factor OS=Medicago truncatula GN=MTR_3g056100 PE=4 SV=1</t>
  </si>
  <si>
    <t>Ca_19006_v1.0_kabuli</t>
  </si>
  <si>
    <t>Ca_03187_v1.0_kabuli</t>
  </si>
  <si>
    <t>Ca_11714_v1.0_kabuli</t>
  </si>
  <si>
    <t>Ca_16411_v1.0_kabuli</t>
  </si>
  <si>
    <t>Ca_02069_v1.0_kabuli</t>
  </si>
  <si>
    <t>Serine/threonine protein kinase OS=Medicago truncatula GN=MTR_5g019700 PE=4 SV=1</t>
  </si>
  <si>
    <t>Ca_15547_v1.0_kabuli</t>
  </si>
  <si>
    <t>Protein OSB3 OS=Medicago truncatula GN=MTR_6g092780 PE=4 SV=1</t>
  </si>
  <si>
    <t>Ca_21905_v1.0_kabuli</t>
  </si>
  <si>
    <t>Ca_26545_v1.0_kabuli</t>
  </si>
  <si>
    <t>Ca_21049_v1.0_kabuli</t>
  </si>
  <si>
    <t>Uncharacterized protein OS=Prunus persica GN=PRUPE_ppa015231mg PE=4 SV=1</t>
  </si>
  <si>
    <t>Ca_23657_v1.0_kabuli</t>
  </si>
  <si>
    <t>Ca_27797_v1.0_kabuli</t>
  </si>
  <si>
    <t>Ca_00692_v1.0_kabuli</t>
  </si>
  <si>
    <t>Fumarylacetoacetase OS=Medicago truncatula GN=MTR_2g025640 PE=1 SV=1</t>
  </si>
  <si>
    <t>Ca_08094_v1.0_kabuli</t>
  </si>
  <si>
    <t>Protein kinase-like protein OS=Medicago truncatula GN=MTR_2g034020 PE=4 SV=1</t>
  </si>
  <si>
    <t>Ca_22118_v1.0_kabuli</t>
  </si>
  <si>
    <t>Ca_12526_v1.0_kabuli</t>
  </si>
  <si>
    <t>Putative uncharacterized protein OS=Medicago truncatula GN=MTR_5g081460 PE=4 SV=1</t>
  </si>
  <si>
    <t>Ca_18123_v1.0_kabuli</t>
  </si>
  <si>
    <t>Protein TRANSPARENT TESTA OS=Medicago truncatula GN=MTR_5g032750 PE=4 SV=1</t>
  </si>
  <si>
    <t>Ca_01102_v1.0_kabuli</t>
  </si>
  <si>
    <t>Ca_08254_v1.0_kabuli</t>
  </si>
  <si>
    <t>RNA-binding protein OS=Medicago truncatula GN=MTR_7g085290 PE=4 SV=1</t>
  </si>
  <si>
    <t>Ca_22147_v1.0_kabuli</t>
  </si>
  <si>
    <t>Putative uncharacterized protein OS=Vitis vinifera GN=VITISV_032614 PE=4 SV=1</t>
  </si>
  <si>
    <t>Ca_04468_v1.0_kabuli</t>
  </si>
  <si>
    <t>Zinc finger CCHC domain-containing protein OS=Medicago truncatula GN=MTR_1g101150 PE=4 SV=1</t>
  </si>
  <si>
    <t>Ca_09090_v1.0_kabuli</t>
  </si>
  <si>
    <t>Putative uncharacterized protein OS=Medicago truncatula GN=MTR_1g014180 PE=4 SV=1</t>
  </si>
  <si>
    <t>Ca_14922_v1.0_kabuli</t>
  </si>
  <si>
    <t>Ca_01554_v1.0_kabuli</t>
  </si>
  <si>
    <t>N-hydroxycinnamoyl/benzoyltransferase OS=Medicago truncatula GN=MTR_3g102020 PE=4 SV=1</t>
  </si>
  <si>
    <t>Ca_04897_v1.0_kabuli</t>
  </si>
  <si>
    <t>Ca_16671_v1.0_kabuli</t>
  </si>
  <si>
    <t>Ca_05028_v1.0_kabuli</t>
  </si>
  <si>
    <t>Ca_08574_v1.0_kabuli</t>
  </si>
  <si>
    <t>Ca_13855_v1.0_kabuli</t>
  </si>
  <si>
    <t>Scarecrow-like transcription factor PAT1 OS=Medicago truncatula GN=MTR_3g056110 PE=4 SV=1</t>
  </si>
  <si>
    <t>Ca_19007_v1.0_kabuli</t>
  </si>
  <si>
    <t>Ca_03188_v1.0_kabuli</t>
  </si>
  <si>
    <t>Ca_11715_v1.0_kabuli</t>
  </si>
  <si>
    <t>Ca_16412_v1.0_kabuli</t>
  </si>
  <si>
    <t>Putative uncharacterized protein OS=Medicago truncatula GN=MTR_8g043660 PE=4 SV=1</t>
  </si>
  <si>
    <t>Ca_02070_v1.0_kabuli</t>
  </si>
  <si>
    <t>Ca_15548_v1.0_kabuli</t>
  </si>
  <si>
    <t>Phospholipase A2-like protein OS=Medicago truncatula GN=MTR_6g092790 PE=4 SV=1</t>
  </si>
  <si>
    <t>Ca_21906_v1.0_kabuli</t>
  </si>
  <si>
    <t>Ca_26546_v1.0_kabuli</t>
  </si>
  <si>
    <t>Ca_21050_v1.0_kabuli</t>
  </si>
  <si>
    <t>Pentatricopeptide repeat-containing protein OS=Medicago truncatula GN=MTR_6g065100 PE=4 SV=1</t>
  </si>
  <si>
    <t>Ca_23658_v1.0_kabuli</t>
  </si>
  <si>
    <t>Ca_27744_v1.0_kabuli</t>
  </si>
  <si>
    <t>Rop guanine nucleotide exchange factor OS=Medicago truncatula GN=MTR_5g081410 PE=2 SV=1</t>
  </si>
  <si>
    <t>Ca_00693_v1.0_kabuli</t>
  </si>
  <si>
    <t>RHO protein GDP dissociation inhibitor OS=Medicago truncatula GN=rhoGDI2 PE=4 SV=1</t>
  </si>
  <si>
    <t>Ca_22119_v1.0_kabuli</t>
  </si>
  <si>
    <t>Uncharacterized protein OS=Prunus persica GN=PRUPE_ppa018566mg PE=4 SV=1</t>
  </si>
  <si>
    <t>Ca_12527_v1.0_kabuli</t>
  </si>
  <si>
    <t>Ca_18124_v1.0_kabuli</t>
  </si>
  <si>
    <t>Ca_01103_v1.0_kabuli</t>
  </si>
  <si>
    <t>Ca_08255_v1.0_kabuli</t>
  </si>
  <si>
    <t>NAC domain protein OS=Medicago truncatula GN=MTR_7g085260 PE=4 SV=1</t>
  </si>
  <si>
    <t>Ca_22148_v1.0_kabuli</t>
  </si>
  <si>
    <t>CONSTANS-LIKE a OS=Pisum sativum GN=COLa PE=2 SV=1</t>
  </si>
  <si>
    <t>Ca_04469_v1.0_kabuli</t>
  </si>
  <si>
    <t>Actin depolymerizing factor OS=Medicago truncatula GN=MTR_1g101190 PE=4 SV=1</t>
  </si>
  <si>
    <t>Ca_09091_v1.0_kabuli</t>
  </si>
  <si>
    <t>Ca_14923_v1.0_kabuli</t>
  </si>
  <si>
    <t>Ca_01555_v1.0_kabuli</t>
  </si>
  <si>
    <t>Poly(A)-binding protein OS=Medicago truncatula GN=MTR_3g102040 PE=4 SV=1</t>
  </si>
  <si>
    <t>Ca_04898_v1.0_kabuli</t>
  </si>
  <si>
    <t>Ca_16672_v1.0_kabuli</t>
  </si>
  <si>
    <t>Ca_05029_v1.0_kabuli</t>
  </si>
  <si>
    <t>DEAD-box ATP-dependent RNA helicase OS=Medicago truncatula GN=MTR_5g077690 PE=4 SV=1</t>
  </si>
  <si>
    <t>Ca_08575_v1.0_kabuli</t>
  </si>
  <si>
    <t>Ca_13856_v1.0_kabuli</t>
  </si>
  <si>
    <t>Ca_19008_v1.0_kabuli</t>
  </si>
  <si>
    <t>Ca_03189_v1.0_kabuli</t>
  </si>
  <si>
    <t>Ca_11716_v1.0_kabuli</t>
  </si>
  <si>
    <t>Serine/threonine protein kinase MHK OS=Medicago truncatula GN=MTR_8g012450 PE=4 SV=1</t>
  </si>
  <si>
    <t>Ca_16413_v1.0_kabuli</t>
  </si>
  <si>
    <t>Ca_02071_v1.0_kabuli</t>
  </si>
  <si>
    <t>Flavoprotein wrbA OS=Medicago truncatula GN=MTR_5g019620 PE=4 SV=1</t>
  </si>
  <si>
    <t>Ca_15549_v1.0_kabuli</t>
  </si>
  <si>
    <t>Ca_21051_v1.0_kabuli</t>
  </si>
  <si>
    <t>Ca_27745_v1.0_kabuli</t>
  </si>
  <si>
    <t>Ca_00694_v1.0_kabuli</t>
  </si>
  <si>
    <t>Putative uncharacterized protein OS=Cicer arietinum PE=2 SV=2</t>
  </si>
  <si>
    <t>Ca_08096_v1.0_kabuli</t>
  </si>
  <si>
    <t>Phytochrome (Fragment) OS=Pisum sativum GN=PHYB PE=2 SV=1</t>
  </si>
  <si>
    <t>Ca_22120_v1.0_kabuli</t>
  </si>
  <si>
    <t>Ca_12528_v1.0_kabuli</t>
  </si>
  <si>
    <t>Ca_18125_v1.0_kabuli</t>
  </si>
  <si>
    <t>BTB/POZ domain-containing protein OS=Medicago truncatula GN=MTR_5g032780 PE=4 SV=1</t>
  </si>
  <si>
    <t>Ca_01104_v1.0_kabuli</t>
  </si>
  <si>
    <t>Ca_08256_v1.0_kabuli</t>
  </si>
  <si>
    <t>Lectin OS=Medicago truncatula GN=MTR_7g085240 PE=1 SV=1</t>
  </si>
  <si>
    <t>Ca_22149_v1.0_kabuli</t>
  </si>
  <si>
    <t>Ca_04470_v1.0_kabuli</t>
  </si>
  <si>
    <t>Ca_09092_v1.0_kabuli</t>
  </si>
  <si>
    <t>Putative uncharacterized protein OS=Medicago truncatula GN=MTR_1g014130 PE=4 SV=1</t>
  </si>
  <si>
    <t>Ca_14924_v1.0_kabuli</t>
  </si>
  <si>
    <t>Ca_01556_v1.0_kabuli</t>
  </si>
  <si>
    <t>Ethylene-responsive transcription factor RAP2-1 OS=Medicago truncatula GN=MTR_3g102100 PE=2 SV=1</t>
  </si>
  <si>
    <t>Ca_04899_v1.0_kabuli</t>
  </si>
  <si>
    <t>Ca_16673_v1.0_kabuli</t>
  </si>
  <si>
    <t>Ca_05030_v1.0_kabuli</t>
  </si>
  <si>
    <t>Putative uncharacterized protein OS=Medicago truncatula GN=MTR_4g083130 PE=4 SV=1</t>
  </si>
  <si>
    <t>Ca_08576_v1.0_kabuli</t>
  </si>
  <si>
    <t>Pheophorbide a oxygenase OS=Medicago truncatula GN=MTR_8g085840 PE=4 SV=1</t>
  </si>
  <si>
    <t>Ca_13857_v1.0_kabuli</t>
  </si>
  <si>
    <t>Ca_19009_v1.0_kabuli</t>
  </si>
  <si>
    <t>Ca_03190_v1.0_kabuli</t>
  </si>
  <si>
    <t>Ca_11717_v1.0_kabuli</t>
  </si>
  <si>
    <t>Putative uncharacterized protein OS=Medicago truncatula GN=MTR_8g012420 PE=4 SV=1</t>
  </si>
  <si>
    <t>Ca_16414_v1.0_kabuli</t>
  </si>
  <si>
    <t>Ca_02072_v1.0_kabuli</t>
  </si>
  <si>
    <t>Xaa-Pro aminopeptidase OS=Medicago truncatula GN=MTR_5g019600 PE=3 SV=1</t>
  </si>
  <si>
    <t>Ca_15550_v1.0_kabuli</t>
  </si>
  <si>
    <t>Ca_21908_v1.0_kabuli</t>
  </si>
  <si>
    <t>Ca_21052_v1.0_kabuli</t>
  </si>
  <si>
    <t>Ca_23660_v1.0_kabuli</t>
  </si>
  <si>
    <t>Predicted protein OS=Populus trichocarpa GN=POPTRDRAFT_799433 PE=4 SV=1</t>
  </si>
  <si>
    <t>Ca_00695_v1.0_kabuli</t>
  </si>
  <si>
    <t>HECT; Ubiquitin OS=Medicago truncatula GN=MtrDRAFT_AC150798g3v2 PE=4 SV=1</t>
  </si>
  <si>
    <t>Ca_08097_v1.0_kabuli</t>
  </si>
  <si>
    <t>ATP citrate lyase a-subunit OS=Medicago truncatula GN=MTR_2g034090 PE=1 SV=1</t>
  </si>
  <si>
    <t>Ca_12529_v1.0_kabuli</t>
  </si>
  <si>
    <t>Ca_18126_v1.0_kabuli</t>
  </si>
  <si>
    <t>Putative uncharacterized protein OS=Medicago truncatula GN=MTR_5g032790 PE=4 SV=1</t>
  </si>
  <si>
    <t>Ca_01105_v1.0_kabuli</t>
  </si>
  <si>
    <t>Ca_08257_v1.0_kabuli</t>
  </si>
  <si>
    <t>NAC domain transcription factor OS=Medicago truncatula GN=MTR_7g085220 PE=4 SV=1</t>
  </si>
  <si>
    <t>Ca_22150_v1.0_kabuli</t>
  </si>
  <si>
    <t>Ca_04471_v1.0_kabuli</t>
  </si>
  <si>
    <t>Receptor-like protein kinase OS=Medicago truncatula GN=MTR_128s0010 PE=4 SV=1</t>
  </si>
  <si>
    <t>Ca_09093_v1.0_kabuli</t>
  </si>
  <si>
    <t>Ca_14925_v1.0_kabuli</t>
  </si>
  <si>
    <t>Ca_01557_v1.0_kabuli</t>
  </si>
  <si>
    <t>Protein ssh4 OS=Medicago truncatula GN=MTR_3g102120 PE=4 SV=1</t>
  </si>
  <si>
    <t>Ca_04900_v1.0_kabuli</t>
  </si>
  <si>
    <t>Ca_16674_v1.0_kabuli</t>
  </si>
  <si>
    <t>Ca_05031_v1.0_kabuli</t>
  </si>
  <si>
    <t>Ca_08577_v1.0_kabuli</t>
  </si>
  <si>
    <t>Ca_13858_v1.0_kabuli</t>
  </si>
  <si>
    <t>Zinc finger CCCH domain-containing protein OS=Medicago truncatula GN=MTR_3g056160 PE=4 SV=1</t>
  </si>
  <si>
    <t>Ca_03191_v1.0_kabuli</t>
  </si>
  <si>
    <t>Ca_16415_v1.0_kabuli</t>
  </si>
  <si>
    <t>Ca_02073_v1.0_kabuli</t>
  </si>
  <si>
    <t>UDP-glucuronosyltransferase 1-6 OS=Medicago truncatula GN=MTR_5g019580 PE=3 SV=1</t>
  </si>
  <si>
    <t>Ca_15551_v1.0_kabuli</t>
  </si>
  <si>
    <t>Ca_21909_v1.0_kabuli</t>
  </si>
  <si>
    <t>Ca_21053_v1.0_kabuli</t>
  </si>
  <si>
    <t>Ca_28034_v1.0_kabuli</t>
  </si>
  <si>
    <t>Ca_00696_v1.0_kabuli</t>
  </si>
  <si>
    <t>F-box protein OS=Medicago truncatula GN=MTR_2g026010 PE=4 SV=1</t>
  </si>
  <si>
    <t>Ca_08098_v1.0_kabuli</t>
  </si>
  <si>
    <t>4Fe-4S ferredoxin, iron-sulfur binding OS=Medicago truncatula GN=MtrDRAFT_AC152185g20v2 PE=2 SV=1</t>
  </si>
  <si>
    <t>Ca_22345_v1.0_kabuli</t>
  </si>
  <si>
    <t>Ca_12530_v1.0_kabuli</t>
  </si>
  <si>
    <t>Ca_18127_v1.0_kabuli</t>
  </si>
  <si>
    <t>AP2/ERF domain-containing transcription factor OS=Medicago truncatula GN=MTR_5g032820 PE=4 SV=1</t>
  </si>
  <si>
    <t>Ca_01106_v1.0_kabuli</t>
  </si>
  <si>
    <t>Ca_22151_v1.0_kabuli</t>
  </si>
  <si>
    <t>Ca_04472_v1.0_kabuli</t>
  </si>
  <si>
    <t>Ca_09094_v1.0_kabuli</t>
  </si>
  <si>
    <t>Putative uncharacterized protein OS=Medicago truncatula GN=MTR_1g014110 PE=4 SV=1</t>
  </si>
  <si>
    <t>Ca_14926_v1.0_kabuli</t>
  </si>
  <si>
    <t>Ca_01558_v1.0_kabuli</t>
  </si>
  <si>
    <t>Kinesin-like protein OS=Medicago truncatula GN=MTR_3g102170 PE=3 SV=1</t>
  </si>
  <si>
    <t>Ca_04901_v1.0_kabuli</t>
  </si>
  <si>
    <t>Guanine nucleotide-binding protein subunit beta-like protein-like protein OS=Medicago truncatula GN=MTR_3g113190 PE=4 SV=1</t>
  </si>
  <si>
    <t>Ca_17066_v1.0_kabuli</t>
  </si>
  <si>
    <t>Ca_05032_v1.0_kabuli</t>
  </si>
  <si>
    <t>Ca_08578_v1.0_kabuli</t>
  </si>
  <si>
    <t>Ca_13859_v1.0_kabuli</t>
  </si>
  <si>
    <t>NBS-containing resistance-like protein OS=Medicago truncatula GN=MTR_3g069210 PE=4 SV=1</t>
  </si>
  <si>
    <t>Ca_19011_v1.0_kabuli</t>
  </si>
  <si>
    <t>Ca_11719_v1.0_kabuli</t>
  </si>
  <si>
    <t>Ca_16416_v1.0_kabuli</t>
  </si>
  <si>
    <t>Ca_02074_v1.0_kabuli</t>
  </si>
  <si>
    <t>Ca_15552_v1.0_kabuli</t>
  </si>
  <si>
    <t>Ca_21910_v1.0_kabuli</t>
  </si>
  <si>
    <t>Ca_21054_v1.0_kabuli</t>
  </si>
  <si>
    <t>PHD-finger family protein expressed OS=Medicago truncatula GN=MTR_6g044600 PE=4 SV=1</t>
  </si>
  <si>
    <t>Ca_00697_v1.0_kabuli</t>
  </si>
  <si>
    <t>Tonoplast dicarboxylate transporter OS=Medicago truncatula GN=MTR_2g026030 PE=4 SV=1</t>
  </si>
  <si>
    <t>Ca_08099_v1.0_kabuli</t>
  </si>
  <si>
    <t>Putative uncharacterized protein OS=Medicago truncatula GN=MTR_2g034140 PE=4 SV=1</t>
  </si>
  <si>
    <t>Ca_22346_v1.0_kabuli</t>
  </si>
  <si>
    <t>Ca_12531_v1.0_kabuli</t>
  </si>
  <si>
    <t>Potassium transporter OS=Medicago truncatula GN=MTR_092s0008 PE=4 SV=1</t>
  </si>
  <si>
    <t>Ca_18128_v1.0_kabuli</t>
  </si>
  <si>
    <t>1-aminocyclopropane-1-carboxylate oxidase OS=Medicago truncatula GN=MTR_5g032870 PE=3 SV=1</t>
  </si>
  <si>
    <t>Ca_01107_v1.0_kabuli</t>
  </si>
  <si>
    <t>Ca_08259_v1.0_kabuli</t>
  </si>
  <si>
    <t>Apyrase-like protein OS=Medicago truncatula GN=MTR_7g085120 PE=3 SV=1</t>
  </si>
  <si>
    <t>Ca_22152_v1.0_kabuli</t>
  </si>
  <si>
    <t>Sex determination protein OS=Medicago truncatula GN=MTR_4g078630 PE=4 SV=1</t>
  </si>
  <si>
    <t>Ca_04473_v1.0_kabuli</t>
  </si>
  <si>
    <t>Ca_09095_v1.0_kabuli</t>
  </si>
  <si>
    <t>Auxin-induced protein 5NG4 OS=Medicago truncatula GN=MTR_1g014090 PE=4 SV=1</t>
  </si>
  <si>
    <t>Ca_14927_v1.0_kabuli</t>
  </si>
  <si>
    <t>Predicted protein OS=Populus trichocarpa GN=POPTRDRAFT_802398 PE=4 SV=1</t>
  </si>
  <si>
    <t>Ca_01559_v1.0_kabuli</t>
  </si>
  <si>
    <t>Disease resistance protein OS=Medicago truncatula GN=MTR_3g102180 PE=4 SV=1</t>
  </si>
  <si>
    <t>Ca_04902_v1.0_kabuli</t>
  </si>
  <si>
    <t>1-acylglycerol-3-phosphate O-acyltransferase ABHD5 OS=Medicago truncatula GN=MTR_3g113160 PE=4 SV=1</t>
  </si>
  <si>
    <t>Ca_17067_v1.0_kabuli</t>
  </si>
  <si>
    <t>Putative receptor-like protein kinase family protein OS=Zea mays GN=ZEAMMB73_909742 PE=4 SV=1</t>
  </si>
  <si>
    <t>Ca_05033_v1.0_kabuli</t>
  </si>
  <si>
    <t>Putative uncharacterized protein OS=Ricinus communis GN=RCOM_0631030 PE=4 SV=1</t>
  </si>
  <si>
    <t>Ca_08579_v1.0_kabuli</t>
  </si>
  <si>
    <t>Calmodulin binding protein OS=Medicago truncatula GN=MTR_8g085900 PE=4 SV=1</t>
  </si>
  <si>
    <t>Ca_13860_v1.0_kabuli</t>
  </si>
  <si>
    <t>Ca_19012_v1.0_kabuli</t>
  </si>
  <si>
    <t>Ca_03193_v1.0_kabuli</t>
  </si>
  <si>
    <t>Ca_11720_v1.0_kabuli</t>
  </si>
  <si>
    <t>Ca_16417_v1.0_kabuli</t>
  </si>
  <si>
    <t>Ca_02075_v1.0_kabuli</t>
  </si>
  <si>
    <t>BES1/BZR1-like protein OS=Medicago truncatula GN=MTR_5g019550 PE=4 SV=1</t>
  </si>
  <si>
    <t>Ca_15553_v1.0_kabuli</t>
  </si>
  <si>
    <t>Ca_21911_v1.0_kabuli</t>
  </si>
  <si>
    <t>Ca_26652_v1.0_kabuli</t>
  </si>
  <si>
    <t>Ca_21055_v1.0_kabuli</t>
  </si>
  <si>
    <t>Ca_28076_v1.0_kabuli</t>
  </si>
  <si>
    <t>Ca_27660_v1.0_kabuli</t>
  </si>
  <si>
    <t>Ca_00698_v1.0_kabuli</t>
  </si>
  <si>
    <t>Cysteine proteinase inhibitor OS=Medicago truncatula GN=MTR_2g026040 PE=1 SV=1</t>
  </si>
  <si>
    <t>Ca_08100_v1.0_kabuli</t>
  </si>
  <si>
    <t>Ca_22347_v1.0_kabuli</t>
  </si>
  <si>
    <t>Ca_12532_v1.0_kabuli</t>
  </si>
  <si>
    <t>Ca_18129_v1.0_kabuli</t>
  </si>
  <si>
    <t>Ca_01108_v1.0_kabuli</t>
  </si>
  <si>
    <t>Pentatricopeptide repeat-containing protein OS=Medicago truncatula GN=MTR_1g056160 PE=4 SV=1</t>
  </si>
  <si>
    <t>Ca_08260_v1.0_kabuli</t>
  </si>
  <si>
    <t>Pentatricopeptide repeat-containing protein OS=Medicago truncatula GN=MTR_7g085100 PE=4 SV=1</t>
  </si>
  <si>
    <t>Ca_22153_v1.0_kabuli</t>
  </si>
  <si>
    <t>Ca_04474_v1.0_kabuli</t>
  </si>
  <si>
    <t>Ca_09096_v1.0_kabuli</t>
  </si>
  <si>
    <t>Transmembrane 9 superfamily protein member OS=Medicago truncatula GN=MTR_1g014080 PE=4 SV=1</t>
  </si>
  <si>
    <t>Ca_01560_v1.0_kabuli</t>
  </si>
  <si>
    <t>Ca_04903_v1.0_kabuli</t>
  </si>
  <si>
    <t>Receptor-like protein kinase OS=Medicago truncatula GN=MTR_3g113140 PE=4 SV=1</t>
  </si>
  <si>
    <t>Ca_17068_v1.0_kabuli</t>
  </si>
  <si>
    <t>Ca_05034_v1.0_kabuli</t>
  </si>
  <si>
    <t>Ornithine aminotransferase OS=Medicago truncatula GN=oat PE=2 SV=1</t>
  </si>
  <si>
    <t>Ca_08580_v1.0_kabuli</t>
  </si>
  <si>
    <t>Ca_13861_v1.0_kabuli</t>
  </si>
  <si>
    <t>Multidrug resistance protein ABC transporter family OS=Medicago truncatula GN=MTR_024s0058 PE=3 SV=1</t>
  </si>
  <si>
    <t>Ca_19013_v1.0_kabuli</t>
  </si>
  <si>
    <t>H/ACA ribonucleoprotein complex non-core subunit NAF1 OS=Medicago truncatula GN=MTR_050s0002 PE=4 SV=1</t>
  </si>
  <si>
    <t>Ca_03194_v1.0_kabuli</t>
  </si>
  <si>
    <t>Ca_11721_v1.0_kabuli</t>
  </si>
  <si>
    <t>Beta-1 3-glucanase OS=Medicago truncatula GN=MTR_8g012400 PE=3 SV=1</t>
  </si>
  <si>
    <t>Ca_16418_v1.0_kabuli</t>
  </si>
  <si>
    <t>Ca_02076_v1.0_kabuli</t>
  </si>
  <si>
    <t>Putative uncharacterized protein OS=Medicago truncatula GN=MTR_5g019490 PE=4 SV=1</t>
  </si>
  <si>
    <t>Ca_15554_v1.0_kabuli</t>
  </si>
  <si>
    <t>Ca_21912_v1.0_kabuli</t>
  </si>
  <si>
    <t>Ca_21056_v1.0_kabuli</t>
  </si>
  <si>
    <t>Chromosome condensation regulator protein OS=Medicago truncatula GN=MTR_056s0005 PE=4 SV=1</t>
  </si>
  <si>
    <t>Ca_26687_v1.0_kabuli</t>
  </si>
  <si>
    <t>Ca_27661_v1.0_kabuli</t>
  </si>
  <si>
    <t>Ca_00699_v1.0_kabuli</t>
  </si>
  <si>
    <t>Putative uncharacterized protein OS=Medicago truncatula GN=MTR_2g026050 PE=4 SV=1</t>
  </si>
  <si>
    <t>Ca_08832_v1.0_kabuli</t>
  </si>
  <si>
    <t>4/1 protein, putative OS=Medicago truncatula GN=MTR_2g038090 PE=4 SV=1</t>
  </si>
  <si>
    <t>Ca_12533_v1.0_kabuli</t>
  </si>
  <si>
    <t>Ca_18130_v1.0_kabuli</t>
  </si>
  <si>
    <t>Putative uncharacterized protein OS=Medicago truncatula GN=MTR_5g032960 PE=4 SV=1</t>
  </si>
  <si>
    <t>Ca_01109_v1.0_kabuli</t>
  </si>
  <si>
    <t>Ca_08261_v1.0_kabuli</t>
  </si>
  <si>
    <t>Apyrase-like protein OS=Medicago truncatula GN=APY2 PE=2 SV=1</t>
  </si>
  <si>
    <t>Ca_22154_v1.0_kabuli</t>
  </si>
  <si>
    <t>Putative uncharacterized protein OS=Vitis vinifera GN=VIT_14s0083g00580 PE=2 SV=1</t>
  </si>
  <si>
    <t>Ca_04475_v1.0_kabuli</t>
  </si>
  <si>
    <t>Cytochrome b reductase OS=Medicago truncatula GN=MTR_128s0004 PE=2 SV=1</t>
  </si>
  <si>
    <t>Ca_09097_v1.0_kabuli</t>
  </si>
  <si>
    <t>BTB/POZ domain-containing protein OS=Medicago truncatula GN=MTR_1g014070 PE=4 SV=1</t>
  </si>
  <si>
    <t>Ca_14929_v1.0_kabuli</t>
  </si>
  <si>
    <t>NADH-dependent glutamate synthase OS=Medicago sativa PE=4 SV=1</t>
  </si>
  <si>
    <t>Ca_01561_v1.0_kabuli</t>
  </si>
  <si>
    <t>Cyclin D3-1 OS=Medicago truncatula GN=MTR_3g102310 PE=2 SV=1</t>
  </si>
  <si>
    <t>Ca_04904_v1.0_kabuli</t>
  </si>
  <si>
    <t>Ca_17069_v1.0_kabuli</t>
  </si>
  <si>
    <t>Ca_05035_v1.0_kabuli</t>
  </si>
  <si>
    <t>Ca_08581_v1.0_kabuli</t>
  </si>
  <si>
    <t>Ca_13862_v1.0_kabuli</t>
  </si>
  <si>
    <t>Putative uncharacterized protein OS=Medicago truncatula GN=MTR_024s0023 PE=4 SV=1</t>
  </si>
  <si>
    <t>Ca_19014_v1.0_kabuli</t>
  </si>
  <si>
    <t>Ca_03195_v1.0_kabuli</t>
  </si>
  <si>
    <t>Ca_11722_v1.0_kabuli</t>
  </si>
  <si>
    <t>Ca_16419_v1.0_kabuli</t>
  </si>
  <si>
    <t>Ca_02077_v1.0_kabuli</t>
  </si>
  <si>
    <t>Ca_15555_v1.0_kabuli</t>
  </si>
  <si>
    <t>Ca_21913_v1.0_kabuli</t>
  </si>
  <si>
    <t>Photosystem II CP47 chlorophyll apoprotein OS=Glycine falcata GN=psbB PE=4 SV=1</t>
  </si>
  <si>
    <t>Ca_26654_v1.0_kabuli</t>
  </si>
  <si>
    <t>Ca_21057_v1.0_kabuli</t>
  </si>
  <si>
    <t>RNA-binding protein OS=Medicago truncatula GN=rbp1 PE=2 SV=1</t>
  </si>
  <si>
    <t>Ca_00700_v1.0_kabuli</t>
  </si>
  <si>
    <t>Inositol monophosphatase OS=Medicago truncatula GN=MTR_2g026060 PE=1 SV=1</t>
  </si>
  <si>
    <t>Ca_08833_v1.0_kabuli</t>
  </si>
  <si>
    <t>Putative uncharacterized protein OS=Medicago truncatula GN=MTR_2g038080 PE=4 SV=1</t>
  </si>
  <si>
    <t>Ca_22349_v1.0_kabuli</t>
  </si>
  <si>
    <t>Ca_12534_v1.0_kabuli</t>
  </si>
  <si>
    <t>Ca_18131_v1.0_kabuli</t>
  </si>
  <si>
    <t>Ca_01110_v1.0_kabuli</t>
  </si>
  <si>
    <t>Ca_08262_v1.0_kabuli</t>
  </si>
  <si>
    <t>Aquaporin SIP1-2 OS=Medicago truncatula GN=MTR_7g085070 PE=3 SV=1</t>
  </si>
  <si>
    <t>Ca_22155_v1.0_kabuli</t>
  </si>
  <si>
    <t>Proline dehydrogenase OS=Medicago sativa PE=2 SV=1</t>
  </si>
  <si>
    <t>Ca_04476_v1.0_kabuli</t>
  </si>
  <si>
    <t>Remorin OS=Medicago truncatula GN=MTR_128s0001 PE=2 SV=1</t>
  </si>
  <si>
    <t>Ca_09098_v1.0_kabuli</t>
  </si>
  <si>
    <t>3-hydroxyisobutyryl-CoA hydrolase-like protein OS=Medicago truncatula GN=MTR_1g014040 PE=4 SV=1</t>
  </si>
  <si>
    <t>Ca_14930_v1.0_kabuli</t>
  </si>
  <si>
    <t>Ca_01562_v1.0_kabuli</t>
  </si>
  <si>
    <t>Ca_04905_v1.0_kabuli</t>
  </si>
  <si>
    <t>Putative uncharacterized protein OS=Medicago truncatula GN=MTR_3g113100 PE=4 SV=1</t>
  </si>
  <si>
    <t>Ca_17070_v1.0_kabuli</t>
  </si>
  <si>
    <t>Ca_05036_v1.0_kabuli</t>
  </si>
  <si>
    <t>Ca_08582_v1.0_kabuli</t>
  </si>
  <si>
    <t>ERN3 OS=Medicago truncatula GN=MTR_8g085960 PE=2 SV=1</t>
  </si>
  <si>
    <t>Ca_13863_v1.0_kabuli</t>
  </si>
  <si>
    <t>Cytochrome P450 OS=Medicago truncatula GN=MTR_3g057860 PE=3 SV=1</t>
  </si>
  <si>
    <t>Ca_19015_v1.0_kabuli</t>
  </si>
  <si>
    <t>Ca_03196_v1.0_kabuli</t>
  </si>
  <si>
    <t>Extracellular ribonuclease OS=Medicago truncatula GN=MTR_4g126910 PE=4 SV=1</t>
  </si>
  <si>
    <t>Ca_11723_v1.0_kabuli</t>
  </si>
  <si>
    <t>Ca_16420_v1.0_kabuli</t>
  </si>
  <si>
    <t>F-box protein OS=Medicago truncatula GN=MTR_8g018110 PE=4 SV=1</t>
  </si>
  <si>
    <t>Ca_02078_v1.0_kabuli</t>
  </si>
  <si>
    <t>Geranylgeranyl pyrophosphate synthase OS=Medicago truncatula GN=MTR_5g019460 PE=3 SV=1</t>
  </si>
  <si>
    <t>Ca_15556_v1.0_kabuli</t>
  </si>
  <si>
    <t>Ca_21914_v1.0_kabuli</t>
  </si>
  <si>
    <t>Photosystem II CP47 chlorophyll apoprotein (Fragment) OS=Cocculus laurifolius GN=psbB PE=2 SV=1</t>
  </si>
  <si>
    <t>Ca_26655_v1.0_kabuli</t>
  </si>
  <si>
    <t>Ca_21058_v1.0_kabuli</t>
  </si>
  <si>
    <t>Ca_00701_v1.0_kabuli</t>
  </si>
  <si>
    <t>Ca_08834_v1.0_kabuli</t>
  </si>
  <si>
    <t>DNA ligase OS=Medicago truncatula GN=MTR_2g038030 PE=3 SV=1</t>
  </si>
  <si>
    <t>Ca_22350_v1.0_kabuli</t>
  </si>
  <si>
    <t>Uncharacterized protein OS=Medicago truncatula GN=MTR_2g042230 PE=2 SV=1</t>
  </si>
  <si>
    <t>Ca_12535_v1.0_kabuli</t>
  </si>
  <si>
    <t>Ca_18132_v1.0_kabuli</t>
  </si>
  <si>
    <t>Copper amine oxidase OS=Medicago truncatula GN=MTR_5g033170 PE=3 SV=1</t>
  </si>
  <si>
    <t>Ca_01111_v1.0_kabuli</t>
  </si>
  <si>
    <t>Ca_08263_v1.0_kabuli</t>
  </si>
  <si>
    <t>Transmembrane and coiled-coil domain-containing protein OS=Medicago truncatula GN=MTR_7g085050 PE=2 SV=1</t>
  </si>
  <si>
    <t>Ca_22156_v1.0_kabuli</t>
  </si>
  <si>
    <t>Putative uncharacterized protein OS=Medicago truncatula GN=MTR_7g020780 PE=4 SV=1</t>
  </si>
  <si>
    <t>Ca_04477_v1.0_kabuli</t>
  </si>
  <si>
    <t>Ca_09099_v1.0_kabuli</t>
  </si>
  <si>
    <t>Chorismate mutase OS=Medicago truncatula GN=MTR_1g013820 PE=4 SV=1</t>
  </si>
  <si>
    <t>Ca_14931_v1.0_kabuli</t>
  </si>
  <si>
    <t>Ca_01563_v1.0_kabuli</t>
  </si>
  <si>
    <t>Putative uncharacterized protein OS=Medicago truncatula GN=MTR_4g031010 PE=4 SV=1</t>
  </si>
  <si>
    <t>Ca_04906_v1.0_kabuli</t>
  </si>
  <si>
    <t>Transmembrane and coiled-coil domain-containing protein OS=Medicago truncatula GN=MTR_3g113090 PE=4 SV=1</t>
  </si>
  <si>
    <t>Ca_17071_v1.0_kabuli</t>
  </si>
  <si>
    <t>Ca_05037_v1.0_kabuli</t>
  </si>
  <si>
    <t>Ca_08583_v1.0_kabuli</t>
  </si>
  <si>
    <t>Alpha-tubulin OS=Medicago truncatula GN=MTR_8g085980 PE=1 SV=1</t>
  </si>
  <si>
    <t>Ca_13864_v1.0_kabuli</t>
  </si>
  <si>
    <t>Cytochrome P450 OS=Medicago truncatula GN=MTR_3g057980 PE=3 SV=1</t>
  </si>
  <si>
    <t>Ca_19016_v1.0_kabuli</t>
  </si>
  <si>
    <t>Beta-1,3-galactosyl-O-glycosyl-glycoprotein beta-1,6-N-acetylglucosaminyltransferase OS=Medicago truncatula GN=MTR_050s0009 PE=4 SV=1</t>
  </si>
  <si>
    <t>Ca_03197_v1.0_kabuli</t>
  </si>
  <si>
    <t>Xyloglucan endotransglucosylase/hydrolase OS=Medicago truncatula GN=MTR_4g126920 PE=4 SV=1</t>
  </si>
  <si>
    <t>Ca_11724_v1.0_kabuli</t>
  </si>
  <si>
    <t>70 kDa peptidyl-prolyl isomerase OS=Medicago truncatula GN=MTR_8g012340 PE=4 SV=1</t>
  </si>
  <si>
    <t>Ca_16421_v1.0_kabuli</t>
  </si>
  <si>
    <t>Xylem serine proteinase OS=Medicago truncatula GN=MTR_064s0035 PE=4 SV=1</t>
  </si>
  <si>
    <t>Ca_02079_v1.0_kabuli</t>
  </si>
  <si>
    <t>Putative uncharacterized protein OS=Medicago truncatula GN=MTR_5g019430 PE=4 SV=1</t>
  </si>
  <si>
    <t>Ca_15557_v1.0_kabuli</t>
  </si>
  <si>
    <t>Ca_21059_v1.0_kabuli</t>
  </si>
  <si>
    <t>Uncharacterized protein OS=Prunus persica GN=PRUPE_ppa007638mg PE=4 SV=1</t>
  </si>
  <si>
    <t>Ca_26690_v1.0_kabuli</t>
  </si>
  <si>
    <t>Ca_27010_v1.0_kabuli</t>
  </si>
  <si>
    <t>Ca_02448_v1.0_kabuli</t>
  </si>
  <si>
    <t>Ca_08835_v1.0_kabuli</t>
  </si>
  <si>
    <t>Poly(RC)-binding protein OS=Medicago truncatula GN=MTR_2g038020 PE=4 SV=1</t>
  </si>
  <si>
    <t>Ca_22351_v1.0_kabuli</t>
  </si>
  <si>
    <t>Aldehyde dehydrogenase family 7 member A1 OS=Medicago truncatula GN=MTR_2g042330 PE=3 SV=1</t>
  </si>
  <si>
    <t>Ca_12536_v1.0_kabuli</t>
  </si>
  <si>
    <t>Putative uncharacterized protein OS=Medicago truncatula GN=MTR_092s0010 PE=4 SV=1</t>
  </si>
  <si>
    <t>Ca_18133_v1.0_kabuli</t>
  </si>
  <si>
    <t>Putative uncharacterized protein OS=Medicago truncatula GN=MTR_5g033190 PE=4 SV=1</t>
  </si>
  <si>
    <t>Ca_01112_v1.0_kabuli</t>
  </si>
  <si>
    <t>Ca_08264_v1.0_kabuli</t>
  </si>
  <si>
    <t>Flowering locus T c OS=Pisum sativum GN=FTc PE=2 SV=1</t>
  </si>
  <si>
    <t>Ca_22157_v1.0_kabuli</t>
  </si>
  <si>
    <t>Ca_04478_v1.0_kabuli</t>
  </si>
  <si>
    <t>Ca_09100_v1.0_kabuli</t>
  </si>
  <si>
    <t>Formin 2B OS=Medicago truncatula GN=MTR_1g013800 PE=4 SV=1</t>
  </si>
  <si>
    <t>Ca_14932_v1.0_kabuli</t>
  </si>
  <si>
    <t>Ca_01564_v1.0_kabuli</t>
  </si>
  <si>
    <t>Cysteine-rich receptor-like protein kinase OS=Medicago truncatula GN=MTR_3g102400 PE=4 SV=1</t>
  </si>
  <si>
    <t>Ca_04907_v1.0_kabuli</t>
  </si>
  <si>
    <t>Putative uncharacterized protein OS=Medicago truncatula GN=MTR_3g113080 PE=4 SV=1</t>
  </si>
  <si>
    <t>Ca_17072_v1.0_kabuli</t>
  </si>
  <si>
    <t>Ca_05038_v1.0_kabuli</t>
  </si>
  <si>
    <t>Uncharacterized protein OS=Prunus persica GN=PRUPE_ppa007462mg PE=4 SV=1</t>
  </si>
  <si>
    <t>Ca_08584_v1.0_kabuli</t>
  </si>
  <si>
    <t>Ca_13865_v1.0_kabuli</t>
  </si>
  <si>
    <t>Cytochrome P450 OS=Medicago truncatula GN=MTR_3g058110 PE=3 SV=1</t>
  </si>
  <si>
    <t>Ca_19017_v1.0_kabuli</t>
  </si>
  <si>
    <t>Ca_03198_v1.0_kabuli</t>
  </si>
  <si>
    <t>Cysteine-rich receptor-like protein kinase OS=Medicago truncatula GN=MTR_4g126930 PE=4 SV=1</t>
  </si>
  <si>
    <t>Ca_11725_v1.0_kabuli</t>
  </si>
  <si>
    <t>40S ribosomal protein S8 OS=Medicago truncatula GN=MTR_8g012330 PE=3 SV=1</t>
  </si>
  <si>
    <t>Ca_16422_v1.0_kabuli</t>
  </si>
  <si>
    <t>Ca_02080_v1.0_kabuli</t>
  </si>
  <si>
    <t>Ca_15558_v1.0_kabuli</t>
  </si>
  <si>
    <t>Putative uncharacterized protein OS=Arabidopsis lyrata subsp. lyrata GN=ARALYDRAFT_316793 PE=4 SV=1</t>
  </si>
  <si>
    <t>Ca_21060_v1.0_kabuli</t>
  </si>
  <si>
    <t>MADS-box transcription factor OS=Medicago truncatula GN=MTR_5g032520 PE=3 SV=1</t>
  </si>
  <si>
    <t>Ca_26691_v1.0_kabuli</t>
  </si>
  <si>
    <t>Ca_27011_v1.0_kabuli</t>
  </si>
  <si>
    <t>Ca_02449_v1.0_kabuli</t>
  </si>
  <si>
    <t>Ca_08836_v1.0_kabuli</t>
  </si>
  <si>
    <t>Ca_22352_v1.0_kabuli</t>
  </si>
  <si>
    <t>Ca_12537_v1.0_kabuli</t>
  </si>
  <si>
    <t>Methyl binding domain protein OS=Medicago truncatula GN=MTR_092s0014 PE=4 SV=1</t>
  </si>
  <si>
    <t>Ca_18134_v1.0_kabuli</t>
  </si>
  <si>
    <t>Ca_01113_v1.0_kabuli</t>
  </si>
  <si>
    <t>DnaJ homolog subfamily B member OS=Medicago truncatula GN=MTR_7g112360 PE=4 SV=1</t>
  </si>
  <si>
    <t>Ca_22158_v1.0_kabuli</t>
  </si>
  <si>
    <t>Ca_04479_v1.0_kabuli</t>
  </si>
  <si>
    <t>Homoserine kinase OS=Medicago truncatula GN=MTR_5g099180 PE=3 SV=1</t>
  </si>
  <si>
    <t>Ca_09101_v1.0_kabuli</t>
  </si>
  <si>
    <t>WRKY transcription factor OS=Medicago truncatula GN=MTR_1g013790 PE=4 SV=1</t>
  </si>
  <si>
    <t>Ca_14933_v1.0_kabuli</t>
  </si>
  <si>
    <t>Ca_01565_v1.0_kabuli</t>
  </si>
  <si>
    <t>Ca_04908_v1.0_kabuli</t>
  </si>
  <si>
    <t>Microspherule protein OS=Medicago truncatula GN=MTR_3g113050 PE=4 SV=1</t>
  </si>
  <si>
    <t>Ca_17073_v1.0_kabuli</t>
  </si>
  <si>
    <t>Putative uncharacterized protein OS=Medicago truncatula GN=MTR_3g013460 PE=4 SV=1</t>
  </si>
  <si>
    <t>Ca_05039_v1.0_kabuli</t>
  </si>
  <si>
    <t>Ca_08585_v1.0_kabuli</t>
  </si>
  <si>
    <t>Ca_13866_v1.0_kabuli</t>
  </si>
  <si>
    <t>Uncharacterized protein OS=Solanum lycopersicum GN=Solyc12g088950.1 PE=4 SV=1</t>
  </si>
  <si>
    <t>Ca_19018_v1.0_kabuli</t>
  </si>
  <si>
    <t>Putative uncharacterized protein OS=Medicago truncatula GN=MTR_050s0015 PE=4 SV=1</t>
  </si>
  <si>
    <t>Ca_03199_v1.0_kabuli</t>
  </si>
  <si>
    <t>Ca_11726_v1.0_kabuli</t>
  </si>
  <si>
    <t>Ca_16423_v1.0_kabuli</t>
  </si>
  <si>
    <t>Ca_02081_v1.0_kabuli</t>
  </si>
  <si>
    <t>Ca_15559_v1.0_kabuli</t>
  </si>
  <si>
    <t>Cycloartenol synthase OS=Medicago truncatula GN=MTR_5g008810 PE=4 SV=1</t>
  </si>
  <si>
    <t>Ca_27137_v1.0_kabuli</t>
  </si>
  <si>
    <t>Ca_28129_v1.0_kabuli</t>
  </si>
  <si>
    <t>Ca_02450_v1.0_kabuli</t>
  </si>
  <si>
    <t>20 kD nuclear cap binding protein, putative OS=Ricinus communis GN=RCOM_1172990 PE=4 SV=1</t>
  </si>
  <si>
    <t>Ca_08837_v1.0_kabuli</t>
  </si>
  <si>
    <t>Putative uncharacterized protein OS=Medicago truncatula GN=MTR_2g038010 PE=4 SV=1</t>
  </si>
  <si>
    <t>Ca_22353_v1.0_kabuli</t>
  </si>
  <si>
    <t>Ca_12538_v1.0_kabuli</t>
  </si>
  <si>
    <t>Ca_01114_v1.0_kabuli</t>
  </si>
  <si>
    <t>Ca_08266_v1.0_kabuli</t>
  </si>
  <si>
    <t>Anthranilate N-benzoyltransferase protein OS=Medicago truncatula GN=MTR_7g084940 PE=4 SV=1</t>
  </si>
  <si>
    <t>Ca_22159_v1.0_kabuli</t>
  </si>
  <si>
    <t>Ca_04480_v1.0_kabuli</t>
  </si>
  <si>
    <t>Ca_09102_v1.0_kabuli</t>
  </si>
  <si>
    <t>Polygalacturonase OS=Medicago truncatula GN=MTR_1g013730 PE=3 SV=1</t>
  </si>
  <si>
    <t>Ca_14934_v1.0_kabuli</t>
  </si>
  <si>
    <t>Ca_01566_v1.0_kabuli</t>
  </si>
  <si>
    <t>Ca_04909_v1.0_kabuli</t>
  </si>
  <si>
    <t>Apetala3-like protein OS=Medicago truncatula GN=NMH7 PE=2 SV=1</t>
  </si>
  <si>
    <t>Ca_05040_v1.0_kabuli</t>
  </si>
  <si>
    <t>Ca_08586_v1.0_kabuli</t>
  </si>
  <si>
    <t>Ca_19019_v1.0_kabuli</t>
  </si>
  <si>
    <t>Uncharacterized protein OS=Medicago truncatula GN=MTR_050s0014 PE=4 SV=1</t>
  </si>
  <si>
    <t>Ca_03200_v1.0_kabuli</t>
  </si>
  <si>
    <t>Homeobox-leucine zipper protein OS=Medicago truncatula GN=MTR_4g126900 PE=3 SV=1</t>
  </si>
  <si>
    <t>Ca_11727_v1.0_kabuli</t>
  </si>
  <si>
    <t>Xyloglucan glycosyltransferase OS=Medicago truncatula GN=MTR_8g012320 PE=4 SV=1</t>
  </si>
  <si>
    <t>Ca_16424_v1.0_kabuli</t>
  </si>
  <si>
    <t>Ca_02082_v1.0_kabuli</t>
  </si>
  <si>
    <t>Glycosyltransferase family GT8 protein OS=Medicago truncatula GN=MTR_5g019220 PE=4 SV=1</t>
  </si>
  <si>
    <t>Ca_15560_v1.0_kabuli</t>
  </si>
  <si>
    <t>Lupeol synthase OS=Glycyrrhiza uralensis GN=GuLUP1 PE=2 SV=1</t>
  </si>
  <si>
    <t>Ca_24889_v1.0_kabuli</t>
  </si>
  <si>
    <t>Ca_27138_v1.0_kabuli</t>
  </si>
  <si>
    <t>Ca_28008_v1.0_kabuli</t>
  </si>
  <si>
    <t>Ca_02451_v1.0_kabuli</t>
  </si>
  <si>
    <t>Ca_08838_v1.0_kabuli</t>
  </si>
  <si>
    <t>Pathogenesis-related homeodomain protein OS=Medicago truncatula GN=MTR_2g038000 PE=3 SV=1</t>
  </si>
  <si>
    <t>Ca_22354_v1.0_kabuli</t>
  </si>
  <si>
    <t>Ca_12539_v1.0_kabuli</t>
  </si>
  <si>
    <t>Transcription factor Homeobox OS=Lotus japonicus GN=HDZ-M48 PE=2 SV=1</t>
  </si>
  <si>
    <t>Ca_18136_v1.0_kabuli</t>
  </si>
  <si>
    <t>Putative uncharacterized protein OS=Medicago truncatula GN=MTR_5g033220 PE=4 SV=1</t>
  </si>
  <si>
    <t>Ca_01115_v1.0_kabuli</t>
  </si>
  <si>
    <t>GATA transcription factor OS=Medicago truncatula GN=MTR_7g112330 PE=4 SV=1</t>
  </si>
  <si>
    <t>Ca_08267_v1.0_kabuli</t>
  </si>
  <si>
    <t>INO80 complex subunit D OS=Medicago truncatula GN=MTR_7g084890 PE=4 SV=1</t>
  </si>
  <si>
    <t>Ca_22160_v1.0_kabuli</t>
  </si>
  <si>
    <t>Ca_04481_v1.0_kabuli</t>
  </si>
  <si>
    <t>Ca_09103_v1.0_kabuli</t>
  </si>
  <si>
    <t>Ca_14935_v1.0_kabuli</t>
  </si>
  <si>
    <t>Ca_01567_v1.0_kabuli</t>
  </si>
  <si>
    <t>Ca_04910_v1.0_kabuli</t>
  </si>
  <si>
    <t>Ca_17075_v1.0_kabuli</t>
  </si>
  <si>
    <t>Ca_05041_v1.0_kabuli</t>
  </si>
  <si>
    <t>Ca_08587_v1.0_kabuli</t>
  </si>
  <si>
    <t>Acetyl-coenzyme A synthetase OS=Medicago truncatula GN=MTR_8g086050 PE=4 SV=1</t>
  </si>
  <si>
    <t>Ca_13868_v1.0_kabuli</t>
  </si>
  <si>
    <t>Cytochrome P450 OS=Medicago truncatula GN=MTR_3g058000 PE=3 SV=1</t>
  </si>
  <si>
    <t>Ca_19020_v1.0_kabuli</t>
  </si>
  <si>
    <t>Putative uncharacterized protein OS=Medicago truncatula GN=MTR_050s0011 PE=4 SV=1</t>
  </si>
  <si>
    <t>Ca_03201_v1.0_kabuli</t>
  </si>
  <si>
    <t>Putative uncharacterized protein OS=Medicago truncatula GN=MTR_4g126770 PE=4 SV=1</t>
  </si>
  <si>
    <t>Ca_11728_v1.0_kabuli</t>
  </si>
  <si>
    <t>BHLH transcription factor OS=Medicago truncatula GN=MTR_8g012290 PE=4 SV=1</t>
  </si>
  <si>
    <t>Ca_02083_v1.0_kabuli</t>
  </si>
  <si>
    <t>Membrane protein, putative OS=Medicago truncatula GN=MTR_5g019120 PE=4 SV=1</t>
  </si>
  <si>
    <t>Ca_15561_v1.0_kabuli</t>
  </si>
  <si>
    <t>Ca_24890_v1.0_kabuli</t>
  </si>
  <si>
    <t>Ca_27139_v1.0_kabuli</t>
  </si>
  <si>
    <t>Ca_22828_v1.0_kabuli</t>
  </si>
  <si>
    <t>Ca_27550_v1.0_kabuli</t>
  </si>
  <si>
    <t>6b-interacting protein 2 OS=Nicotiana tabacum GN=NtSIP2 PE=2 SV=1</t>
  </si>
  <si>
    <t>Ca_26455_v1.0_kabuli</t>
  </si>
  <si>
    <t>Predicted protein OS=Populus trichocarpa GN=POPTRDRAFT_867016 PE=4 SV=1</t>
  </si>
  <si>
    <t>Ca_02452_v1.0_kabuli</t>
  </si>
  <si>
    <t>Ca_08839_v1.0_kabuli</t>
  </si>
  <si>
    <t>Ca_12540_v1.0_kabuli</t>
  </si>
  <si>
    <t>Ca_18137_v1.0_kabuli</t>
  </si>
  <si>
    <t>Alanine aminotransferase OS=Medicago truncatula GN=MTR_5g033230 PE=1 SV=1</t>
  </si>
  <si>
    <t>Ca_01116_v1.0_kabuli</t>
  </si>
  <si>
    <t>DNA polymerase III polC-type OS=Medicago truncatula GN=MTR_7g112320 PE=4 SV=1</t>
  </si>
  <si>
    <t>Ca_08268_v1.0_kabuli</t>
  </si>
  <si>
    <t>Ca_22161_v1.0_kabuli</t>
  </si>
  <si>
    <t>Ca_04482_v1.0_kabuli</t>
  </si>
  <si>
    <t>Ca_09104_v1.0_kabuli</t>
  </si>
  <si>
    <t>CBL-interacting protein kinase OS=Medicago truncatula GN=MTR_1g013700 PE=4 SV=1</t>
  </si>
  <si>
    <t>Ca_14936_v1.0_kabuli</t>
  </si>
  <si>
    <t>Ca_01568_v1.0_kabuli</t>
  </si>
  <si>
    <t>Cyclin A-like protein OS=Medicago truncatula GN=MTR_061s1028 PE=3 SV=1</t>
  </si>
  <si>
    <t>Ca_04911_v1.0_kabuli</t>
  </si>
  <si>
    <t>Ca_17076_v1.0_kabuli</t>
  </si>
  <si>
    <t>Ca_05042_v1.0_kabuli</t>
  </si>
  <si>
    <t>Nine-cis-epoxycarotenoid dioxygenase3 OS=Pisum sativum GN=nced3 PE=2 SV=1</t>
  </si>
  <si>
    <t>Ca_08588_v1.0_kabuli</t>
  </si>
  <si>
    <t>Thioredoxin family protein OS=Medicago truncatula GN=MTR_8g086060 PE=4 SV=1</t>
  </si>
  <si>
    <t>Ca_13869_v1.0_kabuli</t>
  </si>
  <si>
    <t>Ca_19021_v1.0_kabuli</t>
  </si>
  <si>
    <t>Ca_03202_v1.0_kabuli</t>
  </si>
  <si>
    <t>Lysine-specific demethylase NO66 OS=Medicago truncatula GN=MTR_4g126780 PE=4 SV=1</t>
  </si>
  <si>
    <t>Ca_11729_v1.0_kabuli</t>
  </si>
  <si>
    <t>Putative uncharacterized protein OS=Medicago truncatula GN=MTR_8g012240 PE=4 SV=1</t>
  </si>
  <si>
    <t>Ca_16426_v1.0_kabuli</t>
  </si>
  <si>
    <t>Ca_02084_v1.0_kabuli</t>
  </si>
  <si>
    <t>Major pollen allergen-like protein OS=Medicago truncatula GN=MTR_5g019160 PE=4 SV=1</t>
  </si>
  <si>
    <t>Ca_15562_v1.0_kabuli</t>
  </si>
  <si>
    <t>Ca_24891_v1.0_kabuli</t>
  </si>
  <si>
    <t>Ca_22829_v1.0_kabuli</t>
  </si>
  <si>
    <t>Ca_27551_v1.0_kabuli</t>
  </si>
  <si>
    <t>Ca_26456_v1.0_kabuli</t>
  </si>
  <si>
    <t>Ca_02453_v1.0_kabuli</t>
  </si>
  <si>
    <t>Ca_08840_v1.0_kabuli</t>
  </si>
  <si>
    <t>Ca_22356_v1.0_kabuli</t>
  </si>
  <si>
    <t>Adipocyte plasma membrane-associated protein OS=Medicago truncatula GN=MTR_2g042430 PE=4 SV=1</t>
  </si>
  <si>
    <t>Ca_12541_v1.0_kabuli</t>
  </si>
  <si>
    <t>Ca_01117_v1.0_kabuli</t>
  </si>
  <si>
    <t>Ca_08269_v1.0_kabuli</t>
  </si>
  <si>
    <t>Eukaryotic peptide chain release factor subunit 1-1 OS=Medicago truncatula GN=MTR_7g084860 PE=2 SV=1</t>
  </si>
  <si>
    <t>Ca_04483_v1.0_kabuli</t>
  </si>
  <si>
    <t>Ca_09105_v1.0_kabuli</t>
  </si>
  <si>
    <t>Ca_14937_v1.0_kabuli</t>
  </si>
  <si>
    <t>Ca_01569_v1.0_kabuli</t>
  </si>
  <si>
    <t>Ca_04912_v1.0_kabuli</t>
  </si>
  <si>
    <t>Ca_17077_v1.0_kabuli</t>
  </si>
  <si>
    <t>S-RNase OS=Prunus dulcis GN=Sn PE=2 SV=1</t>
  </si>
  <si>
    <t>Ca_05043_v1.0_kabuli</t>
  </si>
  <si>
    <t>Ca_08589_v1.0_kabuli</t>
  </si>
  <si>
    <t>Mitochondrial 2-oxoglutarate/malate carrier protein OS=Medicago truncatula GN=MTR_8g086070 PE=3 SV=1</t>
  </si>
  <si>
    <t>Ca_19022_v1.0_kabuli</t>
  </si>
  <si>
    <t>Ca_03203_v1.0_kabuli</t>
  </si>
  <si>
    <t>Uncharacterized protein OS=Medicago truncatula GN=MTR_4g126790 PE=4 SV=1</t>
  </si>
  <si>
    <t>Ca_11730_v1.0_kabuli</t>
  </si>
  <si>
    <t>Putative uncharacterized protein OS=Medicago truncatula GN=MTR_8g012210 PE=4 SV=1</t>
  </si>
  <si>
    <t>Ca_16427_v1.0_kabuli</t>
  </si>
  <si>
    <t>Ca_02085_v1.0_kabuli</t>
  </si>
  <si>
    <t>Wall-associated receptor kinase-like protein OS=Medicago truncatula GN=MTR_5g019050 PE=4 SV=1</t>
  </si>
  <si>
    <t>Ca_15563_v1.0_kabuli</t>
  </si>
  <si>
    <t>Ca_24892_v1.0_kabuli</t>
  </si>
  <si>
    <t>Zinc finger protein OS=Medicago truncatula GN=MTR_5g055530 PE=4 SV=1</t>
  </si>
  <si>
    <t>Ca_22830_v1.0_kabuli</t>
  </si>
  <si>
    <t>Ca_26457_v1.0_kabuli</t>
  </si>
  <si>
    <t>Ca_02454_v1.0_kabuli</t>
  </si>
  <si>
    <t>Ca_08841_v1.0_kabuli</t>
  </si>
  <si>
    <t>Putative uncharacterized protein OS=Medicago truncatula GN=MTR_2g037980 PE=4 SV=1</t>
  </si>
  <si>
    <t>Ca_22357_v1.0_kabuli</t>
  </si>
  <si>
    <t>Adipocyte plasma membrane-associated protein OS=Medicago truncatula GN=MTR_2g042420 PE=4 SV=1</t>
  </si>
  <si>
    <t>Ca_12542_v1.0_kabuli</t>
  </si>
  <si>
    <t>Poly(A) polymerase OS=Pisum sativum PE=1 SV=1</t>
  </si>
  <si>
    <t>Ca_18139_v1.0_kabuli</t>
  </si>
  <si>
    <t>Ca_01118_v1.0_kabuli</t>
  </si>
  <si>
    <t>PHD and RING finger domain-containing protein OS=Medicago truncatula GN=MTR_7g112410 PE=4 SV=1</t>
  </si>
  <si>
    <t>Ca_08270_v1.0_kabuli</t>
  </si>
  <si>
    <t>Acetyl-coenzyme A synthetase OS=Medicago truncatula GN=MTR_7g084850 PE=3 SV=1</t>
  </si>
  <si>
    <t>Ca_22163_v1.0_kabuli</t>
  </si>
  <si>
    <t>Ca_04484_v1.0_kabuli</t>
  </si>
  <si>
    <t>Ca_09106_v1.0_kabuli</t>
  </si>
  <si>
    <t>Ca_15084_v1.0_kabuli</t>
  </si>
  <si>
    <t>Ca_01570_v1.0_kabuli</t>
  </si>
  <si>
    <t>Ca_04913_v1.0_kabuli</t>
  </si>
  <si>
    <t>Putative uncharacterized protein OS=Vitis vinifera GN=VIT_18s0001g13350 PE=3 SV=1</t>
  </si>
  <si>
    <t>Ca_17078_v1.0_kabuli</t>
  </si>
  <si>
    <t>Ca_05044_v1.0_kabuli</t>
  </si>
  <si>
    <t>Ca_08590_v1.0_kabuli</t>
  </si>
  <si>
    <t>Kinase-like protein OS=Medicago truncatula GN=MTR_4g073230 PE=4 SV=1</t>
  </si>
  <si>
    <t>Ca_13871_v1.0_kabuli</t>
  </si>
  <si>
    <t>Ca_19023_v1.0_kabuli</t>
  </si>
  <si>
    <t>Ca_03204_v1.0_kabuli</t>
  </si>
  <si>
    <t>Putative uncharacterized protein OS=Medicago truncatula GN=MTR_139s0023 PE=4 SV=1</t>
  </si>
  <si>
    <t>Ca_11731_v1.0_kabuli</t>
  </si>
  <si>
    <t>TMV resistance protein N OS=Medicago truncatula GN=MTR_8g012200 PE=4 SV=1</t>
  </si>
  <si>
    <t>Ca_02086_v1.0_kabuli</t>
  </si>
  <si>
    <t>SYM10 protein OS=Pisum sativum GN=sym10 PE=4 SV=1</t>
  </si>
  <si>
    <t>Ca_15564_v1.0_kabuli</t>
  </si>
  <si>
    <t>Ca_24893_v1.0_kabuli</t>
  </si>
  <si>
    <t>Uncharacterized protein (Fragment) OS=Prunus persica GN=PRUPE_ppa021124mg PE=4 SV=1</t>
  </si>
  <si>
    <t>Ca_27172_v1.0_kabuli</t>
  </si>
  <si>
    <t>Ca_22831_v1.0_kabuli</t>
  </si>
  <si>
    <t>Ca_26458_v1.0_kabuli</t>
  </si>
  <si>
    <t>Ca_02455_v1.0_kabuli</t>
  </si>
  <si>
    <t>Ca_08842_v1.0_kabuli</t>
  </si>
  <si>
    <t>Uncharacterized protein OS=Medicago truncatula GN=MTR_2g037970 PE=2 SV=1</t>
  </si>
  <si>
    <t>Ca_22358_v1.0_kabuli</t>
  </si>
  <si>
    <t>ATP-dependent DNA helicase Q1 OS=Medicago truncatula GN=MTR_2g042440 PE=4 SV=1</t>
  </si>
  <si>
    <t>Ca_12543_v1.0_kabuli</t>
  </si>
  <si>
    <t>Ca_18140_v1.0_kabuli</t>
  </si>
  <si>
    <t>Peroxidase OS=Medicago truncatula GN=MTR_5g033470 PE=3 SV=1</t>
  </si>
  <si>
    <t>Ca_01119_v1.0_kabuli</t>
  </si>
  <si>
    <t>Kinesin-like polypeptides OS=Medicago truncatula GN=MTR_7g112420 PE=3 SV=1</t>
  </si>
  <si>
    <t>Ca_08271_v1.0_kabuli</t>
  </si>
  <si>
    <t>WD repeat protein OS=Medicago truncatula GN=MTR_7g084810 PE=4 SV=1</t>
  </si>
  <si>
    <t>Ca_22164_v1.0_kabuli</t>
  </si>
  <si>
    <t>Ca_04485_v1.0_kabuli</t>
  </si>
  <si>
    <t>Ca_09107_v1.0_kabuli</t>
  </si>
  <si>
    <t>Ca_15085_v1.0_kabuli</t>
  </si>
  <si>
    <t>Ca_01571_v1.0_kabuli</t>
  </si>
  <si>
    <t>Ca_04914_v1.0_kabuli</t>
  </si>
  <si>
    <t>Ca_17079_v1.0_kabuli</t>
  </si>
  <si>
    <t>RADIALIS OS=Medicago truncatula GN=MTR_3g013440 PE=4 SV=1</t>
  </si>
  <si>
    <t>Ca_05045_v1.0_kabuli</t>
  </si>
  <si>
    <t>Ca_08591_v1.0_kabuli</t>
  </si>
  <si>
    <t>Protein FAM135B OS=Medicago truncatula GN=MTR_8g086260 PE=4 SV=1</t>
  </si>
  <si>
    <t>Ca_13872_v1.0_kabuli</t>
  </si>
  <si>
    <t>Ca_19024_v1.0_kabuli</t>
  </si>
  <si>
    <t>Ca_03205_v1.0_kabuli</t>
  </si>
  <si>
    <t>Protein kinase 2B OS=Medicago truncatula GN=MTR_4g126970 PE=4 SV=1</t>
  </si>
  <si>
    <t>Ca_11732_v1.0_kabuli</t>
  </si>
  <si>
    <t>NBS resistance protein OS=Medicago truncatula GN=MTR_8g011840 PE=4 SV=1</t>
  </si>
  <si>
    <t>Ca_16429_v1.0_kabuli</t>
  </si>
  <si>
    <t>Gibberellin 20-oxidase OS=Pisum sativum PE=2 SV=1</t>
  </si>
  <si>
    <t>Ca_02087_v1.0_kabuli</t>
  </si>
  <si>
    <t>Pentatricopeptide repeat-containing protein OS=Medicago truncatula GN=MTR_5g019030 PE=4 SV=1</t>
  </si>
  <si>
    <t>Ca_15565_v1.0_kabuli</t>
  </si>
  <si>
    <t>Ca_27173_v1.0_kabuli</t>
  </si>
  <si>
    <t>Ca_27725_v1.0_kabuli</t>
  </si>
  <si>
    <t>Ca_26459_v1.0_kabuli</t>
  </si>
  <si>
    <t>Ca_02456_v1.0_kabuli</t>
  </si>
  <si>
    <t>Ca_08843_v1.0_kabuli</t>
  </si>
  <si>
    <t>Putative uncharacterized protein OS=Medicago truncatula GN=MTR_2g037940 PE=4 SV=1</t>
  </si>
  <si>
    <t>Ca_22359_v1.0_kabuli</t>
  </si>
  <si>
    <t>Methylthioribose-1-phosphate isomerase OS=Medicago truncatula GN=MTR_2g042450 PE=3 SV=1</t>
  </si>
  <si>
    <t>Ca_12544_v1.0_kabuli</t>
  </si>
  <si>
    <t>Ca_18141_v1.0_kabuli</t>
  </si>
  <si>
    <t>Wall-associated receptor kinase-like protein OS=Medicago truncatula GN=MTR_5g033490 PE=4 SV=1</t>
  </si>
  <si>
    <t>Ca_01120_v1.0_kabuli</t>
  </si>
  <si>
    <t>Putative uncharacterized protein OS=Medicago truncatula GN=MTR_7g112430 PE=4 SV=1</t>
  </si>
  <si>
    <t>Ca_08272_v1.0_kabuli</t>
  </si>
  <si>
    <t>Pentatricopeptide repeat-containing protein OS=Medicago truncatula GN=MTR_7g084830 PE=4 SV=1</t>
  </si>
  <si>
    <t>Ca_22165_v1.0_kabuli</t>
  </si>
  <si>
    <t>Ca_04486_v1.0_kabuli</t>
  </si>
  <si>
    <t>Ca_09108_v1.0_kabuli</t>
  </si>
  <si>
    <t>Putative uncharacterized protein OS=Medicago truncatula GN=MTR_1g013350 PE=4 SV=1</t>
  </si>
  <si>
    <t>Ca_15086_v1.0_kabuli</t>
  </si>
  <si>
    <t>Ca_01572_v1.0_kabuli</t>
  </si>
  <si>
    <t>MADS-box transcription factor OS=Medicago truncatula GN=MTR_061s1024 PE=3 SV=1</t>
  </si>
  <si>
    <t>Ca_04915_v1.0_kabuli</t>
  </si>
  <si>
    <t>Ca_17080_v1.0_kabuli</t>
  </si>
  <si>
    <t>Ca_05046_v1.0_kabuli</t>
  </si>
  <si>
    <t>CRY OS=Pisum sativum GN=CRY PE=2 SV=1</t>
  </si>
  <si>
    <t>Ca_08592_v1.0_kabuli</t>
  </si>
  <si>
    <t>Ca_13873_v1.0_kabuli</t>
  </si>
  <si>
    <t>Aspartic proteinase nepenthesin-1 OS=Medicago truncatula GN=MTR_5g080890 PE=4 SV=1</t>
  </si>
  <si>
    <t>Ca_19025_v1.0_kabuli</t>
  </si>
  <si>
    <t>Ca_03206_v1.0_kabuli</t>
  </si>
  <si>
    <t>WRKY transcription factor OS=Medicago truncatula GN=MTR_4g127040 PE=2 SV=1</t>
  </si>
  <si>
    <t>Ca_11733_v1.0_kabuli</t>
  </si>
  <si>
    <t>Ca_16430_v1.0_kabuli</t>
  </si>
  <si>
    <t>Ca_02088_v1.0_kabuli</t>
  </si>
  <si>
    <t>Cytochrome P450 OS=Medicago truncatula GN=MTR_5g019010 PE=3 SV=1</t>
  </si>
  <si>
    <t>Ca_16788_v1.0_kabuli</t>
  </si>
  <si>
    <t>Putative uncharacterized protein OS=Medicago truncatula GN=MTR_6g071330 PE=4 SV=1</t>
  </si>
  <si>
    <t>Ca_27174_v1.0_kabuli</t>
  </si>
  <si>
    <t>Ca_22833_v1.0_kabuli</t>
  </si>
  <si>
    <t>Ca_26460_v1.0_kabuli</t>
  </si>
  <si>
    <t>Ca_02457_v1.0_kabuli</t>
  </si>
  <si>
    <t>Ca_22360_v1.0_kabuli</t>
  </si>
  <si>
    <t>Subtilisin-like protease OS=Medicago truncatula GN=MTR_2g042130 PE=4 SV=1</t>
  </si>
  <si>
    <t>Ca_12545_v1.0_kabuli</t>
  </si>
  <si>
    <t>Disease resistance-like protein 17-12 OS=Medicago truncatula GN=MTR_5g035230 PE=4 SV=1</t>
  </si>
  <si>
    <t>Ca_18142_v1.0_kabuli</t>
  </si>
  <si>
    <t>AP-1 complex subunit mu OS=Medicago truncatula GN=MTR_5g033500 PE=2 SV=1</t>
  </si>
  <si>
    <t>Ca_01121_v1.0_kabuli</t>
  </si>
  <si>
    <t>Ca_08273_v1.0_kabuli</t>
  </si>
  <si>
    <t>Glyceraldehyde-3-phosphate dehydrogenase OS=Arachis hypogaea PE=2 SV=1</t>
  </si>
  <si>
    <t>Ca_22166_v1.0_kabuli</t>
  </si>
  <si>
    <t>Ca_04487_v1.0_kabuli</t>
  </si>
  <si>
    <t>Ca_09109_v1.0_kabuli</t>
  </si>
  <si>
    <t>Protein phosphatase 2C OS=Medicago truncatula GN=MTR_1g013400 PE=3 SV=1</t>
  </si>
  <si>
    <t>Ca_01573_v1.0_kabuli</t>
  </si>
  <si>
    <t>Natural resistance-associated macrophage protein OS=Medicago truncatula GN=MTR_061s1019 PE=3 SV=1</t>
  </si>
  <si>
    <t>Ca_04916_v1.0_kabuli</t>
  </si>
  <si>
    <t>Thioredoxin OS=Medicago sativa PE=3 SV=1</t>
  </si>
  <si>
    <t>Ca_17081_v1.0_kabuli</t>
  </si>
  <si>
    <t>Ca_05047_v1.0_kabuli</t>
  </si>
  <si>
    <t>Ca_08593_v1.0_kabuli</t>
  </si>
  <si>
    <t>SCAR-like protein OS=Medicago truncatula GN=MTR_8g086300 PE=4 SV=1</t>
  </si>
  <si>
    <t>Ca_13874_v1.0_kabuli</t>
  </si>
  <si>
    <t>Serine O-acetyltransferase 1 (Fragment) OS=Glycine max GN=SAT1 PE=2 SV=1</t>
  </si>
  <si>
    <t>Ca_19026_v1.0_kabuli</t>
  </si>
  <si>
    <t>Ca_03207_v1.0_kabuli</t>
  </si>
  <si>
    <t>Auxin efflux carrier component OS=Medicago truncatula GN=PIN2 PE=4 SV=1</t>
  </si>
  <si>
    <t>Ca_11734_v1.0_kabuli</t>
  </si>
  <si>
    <t>TMV resistance protein N OS=Medicago truncatula GN=MTR_3g072140 PE=4 SV=1</t>
  </si>
  <si>
    <t>Ca_16431_v1.0_kabuli</t>
  </si>
  <si>
    <t>Ca_02089_v1.0_kabuli</t>
  </si>
  <si>
    <t>Ca_16789_v1.0_kabuli</t>
  </si>
  <si>
    <t>Pentatricopeptide repeat-containing protein OS=Medicago truncatula GN=MTR_5g048070 PE=4 SV=1</t>
  </si>
  <si>
    <t>Ca_28230_v1.0_kabuli</t>
  </si>
  <si>
    <t>Putative uncharacterized protein OS=Vitis vinifera GN=VIT_16s0039g00610 PE=4 SV=1</t>
  </si>
  <si>
    <t>Ca_28080_v1.0_kabuli</t>
  </si>
  <si>
    <t>Ca_02458_v1.0_kabuli</t>
  </si>
  <si>
    <t>Ca_08845_v1.0_kabuli</t>
  </si>
  <si>
    <t>TBC1 domain family member-like protein OS=Medicago truncatula GN=MTR_2g037930 PE=4 SV=1</t>
  </si>
  <si>
    <t>Ca_22361_v1.0_kabuli</t>
  </si>
  <si>
    <t>Ca_12546_v1.0_kabuli</t>
  </si>
  <si>
    <t>Ca_18143_v1.0_kabuli</t>
  </si>
  <si>
    <t>Alliin lyase OS=Medicago truncatula GN=MTR_5g033510 PE=4 SV=1</t>
  </si>
  <si>
    <t>Ca_01122_v1.0_kabuli</t>
  </si>
  <si>
    <t>Wall-associated receptor kinase-like protein OS=Medicago truncatula GN=MTR_7g112440 PE=4 SV=1</t>
  </si>
  <si>
    <t>Ca_08274_v1.0_kabuli</t>
  </si>
  <si>
    <t>Ca_04488_v1.0_kabuli</t>
  </si>
  <si>
    <t>Heat shock transcription factor OS=Cicer arietinum GN=HSFB2 PE=3 SV=1</t>
  </si>
  <si>
    <t>Ca_09110_v1.0_kabuli</t>
  </si>
  <si>
    <t>CONSTANS-LIKE b OS=Pisum sativum GN=COLb PE=2 SV=1</t>
  </si>
  <si>
    <t>Ca_15088_v1.0_kabuli</t>
  </si>
  <si>
    <t>Ca_01574_v1.0_kabuli</t>
  </si>
  <si>
    <t>Pumilio domain-containing protein OS=Medicago truncatula GN=MTR_061s1016 PE=4 SV=1</t>
  </si>
  <si>
    <t>Ca_04917_v1.0_kabuli</t>
  </si>
  <si>
    <t>Beta-galactosidase OS=Glycine max PE=3 SV=2</t>
  </si>
  <si>
    <t>Ca_17082_v1.0_kabuli</t>
  </si>
  <si>
    <t>Ca_05048_v1.0_kabuli</t>
  </si>
  <si>
    <t>Ca_08594_v1.0_kabuli</t>
  </si>
  <si>
    <t>Ca_13875_v1.0_kabuli</t>
  </si>
  <si>
    <t>Ca_19027_v1.0_kabuli</t>
  </si>
  <si>
    <t>Ethylene responsive transcription factor 2a OS=Medicago truncatula GN=MTR_085s0037 PE=4 SV=1</t>
  </si>
  <si>
    <t>Ca_03208_v1.0_kabuli</t>
  </si>
  <si>
    <t>Leucine rich repeat protein OS=Medicago truncatula GN=MTR_4g127120 PE=4 SV=1</t>
  </si>
  <si>
    <t>Ca_11735_v1.0_kabuli</t>
  </si>
  <si>
    <t>Ca_16432_v1.0_kabuli</t>
  </si>
  <si>
    <t>Putative uncharacterized protein OS=Medicago truncatula GN=MTR_5g081480 PE=4 SV=1</t>
  </si>
  <si>
    <t>Ca_02090_v1.0_kabuli</t>
  </si>
  <si>
    <t>Ca_16790_v1.0_kabuli</t>
  </si>
  <si>
    <t>Ca_24897_v1.0_kabuli</t>
  </si>
  <si>
    <t>Ca_27346_v1.0_kabuli</t>
  </si>
  <si>
    <t>Ca_02459_v1.0_kabuli</t>
  </si>
  <si>
    <t>Ca_08846_v1.0_kabuli</t>
  </si>
  <si>
    <t>Putative uncharacterized protein OS=Medicago truncatula GN=MTR_4g015760 PE=4 SV=1</t>
  </si>
  <si>
    <t>Ca_22362_v1.0_kabuli</t>
  </si>
  <si>
    <t>Ca_12547_v1.0_kabuli</t>
  </si>
  <si>
    <t>Ca_18144_v1.0_kabuli</t>
  </si>
  <si>
    <t>Tryptophan aminotransferase-like protein 1 OS=Pisum sativum GN=TAR1 PE=4 SV=1</t>
  </si>
  <si>
    <t>Ca_01123_v1.0_kabuli</t>
  </si>
  <si>
    <t>Ca_08275_v1.0_kabuli</t>
  </si>
  <si>
    <t>Ca_22235_v1.0_kabuli</t>
  </si>
  <si>
    <t>Pyruvate dehydrogenase kinase OS=Cicer arietinum GN=Pdk PE=2 SV=1</t>
  </si>
  <si>
    <t>Ca_04489_v1.0_kabuli</t>
  </si>
  <si>
    <t>Ca_09111_v1.0_kabuli</t>
  </si>
  <si>
    <t>Putative uncharacterized protein OS=Medicago truncatula GN=MTR_1g013410 PE=4 SV=1</t>
  </si>
  <si>
    <t>Ca_15089_v1.0_kabuli</t>
  </si>
  <si>
    <t>Auxin efflux carrier protein OS=Medicago truncatula GN=PIN3 PE=4 SV=1</t>
  </si>
  <si>
    <t>Ca_01575_v1.0_kabuli</t>
  </si>
  <si>
    <t>Snakin-1 OS=Medicago truncatula GN=MTR_061s1015 PE=4 SV=1</t>
  </si>
  <si>
    <t>Ca_04918_v1.0_kabuli</t>
  </si>
  <si>
    <t>Ca_17083_v1.0_kabuli</t>
  </si>
  <si>
    <t>Ca_05049_v1.0_kabuli</t>
  </si>
  <si>
    <t>Ca_08595_v1.0_kabuli</t>
  </si>
  <si>
    <t>177 protein OS=Medicago truncatula GN=MTR_8g086350 PE=4 SV=1</t>
  </si>
  <si>
    <t>Ca_13876_v1.0_kabuli</t>
  </si>
  <si>
    <t>Ca_03209_v1.0_kabuli</t>
  </si>
  <si>
    <t>Ca_11736_v1.0_kabuli</t>
  </si>
  <si>
    <t>Ca_16433_v1.0_kabuli</t>
  </si>
  <si>
    <t>Ca_02091_v1.0_kabuli</t>
  </si>
  <si>
    <t>Ca_16791_v1.0_kabuli</t>
  </si>
  <si>
    <t>Mitogen-activated protein kinase kinase OS=Medicago truncatula GN=MTR_6g071280 PE=4 SV=1</t>
  </si>
  <si>
    <t>Ca_28262_v1.0_kabuli</t>
  </si>
  <si>
    <t>Ca_24033_v1.0_kabuli</t>
  </si>
  <si>
    <t>Ca_27995_v1.0_kabuli</t>
  </si>
  <si>
    <t>Ca_02460_v1.0_kabuli</t>
  </si>
  <si>
    <t>Ca_08847_v1.0_kabuli</t>
  </si>
  <si>
    <t>DNA-directed RNA polymerase I subunit rpa49 OS=Medicago truncatula GN=MTR_2g037880 PE=4 SV=1</t>
  </si>
  <si>
    <t>Ca_22363_v1.0_kabuli</t>
  </si>
  <si>
    <t>Ca_18145_v1.0_kabuli</t>
  </si>
  <si>
    <t>Lipase OS=Medicago truncatula GN=MTR_5g033590 PE=4 SV=1</t>
  </si>
  <si>
    <t>Ca_01124_v1.0_kabuli</t>
  </si>
  <si>
    <t>Ca_08276_v1.0_kabuli</t>
  </si>
  <si>
    <t>Xyloglucan endotransglucosylase/hydrolase OS=Cicer arietinum PE=2 SV=1</t>
  </si>
  <si>
    <t>Ca_22236_v1.0_kabuli</t>
  </si>
  <si>
    <t>Heat shock protein OS=Medicago truncatula GN=MTR_7g024390 PE=1 SV=1</t>
  </si>
  <si>
    <t>Ca_04490_v1.0_kabuli</t>
  </si>
  <si>
    <t>Ca_09112_v1.0_kabuli</t>
  </si>
  <si>
    <t>Histidine kinase cytokinin receptor OS=Medicago truncatula GN=MTR_1g013360 PE=4 SV=1</t>
  </si>
  <si>
    <t>Ca_15090_v1.0_kabuli</t>
  </si>
  <si>
    <t>Pentatricopeptide repeat-containing protein OS=Medicago truncatula GN=MTR_1g031110 PE=4 SV=1</t>
  </si>
  <si>
    <t>Ca_01576_v1.0_kabuli</t>
  </si>
  <si>
    <t>Putative uncharacterized protein OS=Medicago truncatula GN=MTR_061s1014 PE=4 SV=1</t>
  </si>
  <si>
    <t>Ca_04919_v1.0_kabuli</t>
  </si>
  <si>
    <t>Ca_17084_v1.0_kabuli</t>
  </si>
  <si>
    <t>Ca_05050_v1.0_kabuli</t>
  </si>
  <si>
    <t>Ca_08596_v1.0_kabuli</t>
  </si>
  <si>
    <t>Calcineurin B-like-interacting protein kinase OS=Pisum sativum PE=1 SV=1</t>
  </si>
  <si>
    <t>Ca_13877_v1.0_kabuli</t>
  </si>
  <si>
    <t>Ca_19029_v1.0_kabuli</t>
  </si>
  <si>
    <t>Ca_03210_v1.0_kabuli</t>
  </si>
  <si>
    <t>Ca_11737_v1.0_kabuli</t>
  </si>
  <si>
    <t>Serine/threonine protein kinase OXI1 OS=Medicago truncatula GN=MTR_8g011780 PE=4 SV=1</t>
  </si>
  <si>
    <t>Ca_02092_v1.0_kabuli</t>
  </si>
  <si>
    <t>Ca_16792_v1.0_kabuli</t>
  </si>
  <si>
    <t>Dihydropyrimidine dehydrogenase OS=Medicago truncatula GN=MTR_6g071210 PE=4 SV=1</t>
  </si>
  <si>
    <t>Ca_27612_v1.0_kabuli</t>
  </si>
  <si>
    <t>Ca_22837_v1.0_kabuli</t>
  </si>
  <si>
    <t>Ca_27516_v1.0_kabuli</t>
  </si>
  <si>
    <t>Ca_02461_v1.0_kabuli</t>
  </si>
  <si>
    <t>Ca_08848_v1.0_kabuli</t>
  </si>
  <si>
    <t>Subtilisin-like serine protease OS=Medicago truncatula GN=MTR_2g037850 PE=3 SV=1</t>
  </si>
  <si>
    <t>Ca_22364_v1.0_kabuli</t>
  </si>
  <si>
    <t>Ca_18146_v1.0_kabuli</t>
  </si>
  <si>
    <t>Carboxyl-terminal proteinase-like protein OS=Medicago truncatula GN=MTR_5g033650 PE=4 SV=1</t>
  </si>
  <si>
    <t>Ca_01125_v1.0_kabuli</t>
  </si>
  <si>
    <t>Putative uncharacterized protein OS=Medicago truncatula GN=MTR_7g112460 PE=4 SV=1</t>
  </si>
  <si>
    <t>Ca_08277_v1.0_kabuli</t>
  </si>
  <si>
    <t>Glycoside hydrolase, family 16; Xyloglucan endo-transglycosylase, C-terminal OS=Medicago truncatula GN=MTR_7g084770 PE=4 SV=1</t>
  </si>
  <si>
    <t>Ca_22237_v1.0_kabuli</t>
  </si>
  <si>
    <t>Ca_04491_v1.0_kabuli</t>
  </si>
  <si>
    <t>Homeodomain protein (HB2) OS=Medicago truncatula GN=MTR_1g101280 PE=3 SV=1</t>
  </si>
  <si>
    <t>Ca_15091_v1.0_kabuli</t>
  </si>
  <si>
    <t>Ca_01577_v1.0_kabuli</t>
  </si>
  <si>
    <t>Tetratricopeptide repeat protein OS=Medicago truncatula GN=MTR_061s1013 PE=4 SV=1</t>
  </si>
  <si>
    <t>Ca_04920_v1.0_kabuli</t>
  </si>
  <si>
    <t>Ca_17085_v1.0_kabuli</t>
  </si>
  <si>
    <t>Ca_05051_v1.0_kabuli</t>
  </si>
  <si>
    <t>Ca_08597_v1.0_kabuli</t>
  </si>
  <si>
    <t>Leucine-rich repeat receptor-like protein kinase OS=Medicago truncatula GN=MTR_8g086390 PE=4 SV=1</t>
  </si>
  <si>
    <t>Ca_13878_v1.0_kabuli</t>
  </si>
  <si>
    <t>Ca_19030_v1.0_kabuli</t>
  </si>
  <si>
    <t>Ca_03211_v1.0_kabuli</t>
  </si>
  <si>
    <t>Putative uncharacterized protein OS=Medicago truncatula GN=MTR_4g127190 PE=4 SV=1</t>
  </si>
  <si>
    <t>Ca_11738_v1.0_kabuli</t>
  </si>
  <si>
    <t>Auxin-induced in root cultures protein OS=Medicago truncatula GN=MTR_8g011650 PE=4 SV=1</t>
  </si>
  <si>
    <t>Ca_16435_v1.0_kabuli</t>
  </si>
  <si>
    <t>Uncharacterized protein OS=Prunus persica GN=PRUPE_ppa002004mg PE=4 SV=1</t>
  </si>
  <si>
    <t>Ca_02093_v1.0_kabuli</t>
  </si>
  <si>
    <t>Ca_16793_v1.0_kabuli</t>
  </si>
  <si>
    <t>Fused compound leaf 1 OS=Glycine max GN=FCL1 PE=2 SV=1</t>
  </si>
  <si>
    <t>Ca_27596_v1.0_kabuli</t>
  </si>
  <si>
    <t>Ca_22838_v1.0_kabuli</t>
  </si>
  <si>
    <t>Ca_24035_v1.0_kabuli</t>
  </si>
  <si>
    <t>Ca_27517_v1.0_kabuli</t>
  </si>
  <si>
    <t>DNA polymerase beta OS=Medicago truncatula GN=MTR_5g040170 PE=4 SV=1</t>
  </si>
  <si>
    <t>Ca_02462_v1.0_kabuli</t>
  </si>
  <si>
    <t>Ca_08849_v1.0_kabuli</t>
  </si>
  <si>
    <t>Oxysterol-binding protein OS=Medicago truncatula GN=MtrDRAFT_AC149130g35v2 PE=3 SV=1</t>
  </si>
  <si>
    <t>Ca_22365_v1.0_kabuli</t>
  </si>
  <si>
    <t>Ca_12550_v1.0_kabuli</t>
  </si>
  <si>
    <t>Ca_18147_v1.0_kabuli</t>
  </si>
  <si>
    <t>Ca_01126_v1.0_kabuli</t>
  </si>
  <si>
    <t>Putative uncharacterized protein OS=Medicago truncatula GN=MTR_7g112490 PE=4 SV=1</t>
  </si>
  <si>
    <t>Ca_08278_v1.0_kabuli</t>
  </si>
  <si>
    <t>Uncharacterized protein OS=Medicago truncatula GN=MTR_7g084740 PE=2 SV=1</t>
  </si>
  <si>
    <t>Ca_22238_v1.0_kabuli</t>
  </si>
  <si>
    <t>Putative uncharacterized protein OS=Medicago truncatula GN=MTR_7g024320 PE=4 SV=1</t>
  </si>
  <si>
    <t>Ca_04492_v1.0_kabuli</t>
  </si>
  <si>
    <t>Ca_09114_v1.0_kabuli</t>
  </si>
  <si>
    <t>Ca_15092_v1.0_kabuli</t>
  </si>
  <si>
    <t>ATP-dependent DNA helicase recG OS=Medicago truncatula GN=MTR_1g031120 PE=4 SV=1</t>
  </si>
  <si>
    <t>Ca_01578_v1.0_kabuli</t>
  </si>
  <si>
    <t>Progesterone 5-beta-reductase OS=Medicago truncatula GN=MTR_3g013890 PE=4 SV=1</t>
  </si>
  <si>
    <t>Ca_04921_v1.0_kabuli</t>
  </si>
  <si>
    <t>26S protease regulatory subunit S10b, putative OS=Ricinus communis GN=RCOM_1595710 PE=4 SV=1</t>
  </si>
  <si>
    <t>Ca_17086_v1.0_kabuli</t>
  </si>
  <si>
    <t>Ca_05052_v1.0_kabuli</t>
  </si>
  <si>
    <t>Ca_08598_v1.0_kabuli</t>
  </si>
  <si>
    <t>Myb family transcription factor APL OS=Medicago truncatula GN=MTR_8g086410 PE=4 SV=1</t>
  </si>
  <si>
    <t>Ca_13879_v1.0_kabuli</t>
  </si>
  <si>
    <t>Ca_03212_v1.0_kabuli</t>
  </si>
  <si>
    <t>Putative uncharacterized protein OS=Ricinus communis GN=RCOM_1300190 PE=4 SV=1</t>
  </si>
  <si>
    <t>Ca_11739_v1.0_kabuli</t>
  </si>
  <si>
    <t>Putative uncharacterized protein OS=Medicago truncatula GN=MTR_8g011610 PE=4 SV=1</t>
  </si>
  <si>
    <t>Ca_16436_v1.0_kabuli</t>
  </si>
  <si>
    <t>Ca_02094_v1.0_kabuli</t>
  </si>
  <si>
    <t>Ca_16794_v1.0_kabuli</t>
  </si>
  <si>
    <t>Transcriptional repressor NF-X1-like protein OS=Medicago truncatula GN=MTR_6g071140 PE=4 SV=1</t>
  </si>
  <si>
    <t>Ca_27148_v1.0_kabuli</t>
  </si>
  <si>
    <t>Ca_24036_v1.0_kabuli</t>
  </si>
  <si>
    <t>Ca_02463_v1.0_kabuli</t>
  </si>
  <si>
    <t>Ca_08850_v1.0_kabuli</t>
  </si>
  <si>
    <t>Ca_22366_v1.0_kabuli</t>
  </si>
  <si>
    <t>Ca_12551_v1.0_kabuli</t>
  </si>
  <si>
    <t>Ca_18148_v1.0_kabuli</t>
  </si>
  <si>
    <t>Ca_01127_v1.0_kabuli</t>
  </si>
  <si>
    <t>F-box protein PP2-B3 OS=Medicago truncatula GN=MTR_7g112550 PE=4 SV=1</t>
  </si>
  <si>
    <t>Ca_08279_v1.0_kabuli</t>
  </si>
  <si>
    <t>Cytochrome P450 OS=Medicago truncatula GN=MTR_7g088330 PE=3 SV=1</t>
  </si>
  <si>
    <t>Ca_22239_v1.0_kabuli</t>
  </si>
  <si>
    <t>Carnitinyl-CoA dehydratase OS=Medicago truncatula GN=MTR_7g024300 PE=2 SV=1</t>
  </si>
  <si>
    <t>Ca_04493_v1.0_kabuli</t>
  </si>
  <si>
    <t>Putative uncharacterized protein OS=Medicago truncatula GN=MTR_1g101330 PE=4 SV=1</t>
  </si>
  <si>
    <t>Ca_09115_v1.0_kabuli</t>
  </si>
  <si>
    <t>Ca_15093_v1.0_kabuli</t>
  </si>
  <si>
    <t>Ca_01579_v1.0_kabuli</t>
  </si>
  <si>
    <t>Progesterone 5-beta-reductase OS=Medicago truncatula GN=MTR_133s1006 PE=4 SV=1</t>
  </si>
  <si>
    <t>Ca_04922_v1.0_kabuli</t>
  </si>
  <si>
    <t>Ca_17087_v1.0_kabuli</t>
  </si>
  <si>
    <t>Myb OS=Medicago truncatula GN=MTR_3g077650 PE=4 SV=1</t>
  </si>
  <si>
    <t>Ca_05053_v1.0_kabuli</t>
  </si>
  <si>
    <t>Ca_08599_v1.0_kabuli</t>
  </si>
  <si>
    <t>Putative uncharacterized protein OS=Medicago truncatula GN=MTR_8g086460 PE=4 SV=1</t>
  </si>
  <si>
    <t>Ca_13880_v1.0_kabuli</t>
  </si>
  <si>
    <t>Ca_19032_v1.0_kabuli</t>
  </si>
  <si>
    <t>Ca_03213_v1.0_kabuli</t>
  </si>
  <si>
    <t>Monoglyceride lipase OS=Medicago truncatula GN=MTR_4g127220 PE=4 SV=1</t>
  </si>
  <si>
    <t>Ca_11740_v1.0_kabuli</t>
  </si>
  <si>
    <t>Asparaginyl-tRNA synthetase OS=Medicago truncatula GN=MTR_8g011530 PE=4 SV=1</t>
  </si>
  <si>
    <t>Ca_16437_v1.0_kabuli</t>
  </si>
  <si>
    <t>Ca_02095_v1.0_kabuli</t>
  </si>
  <si>
    <t>BEL1-like homeodomain protein OS=Medicago truncatula GN=MTR_5g018860 PE=3 SV=1</t>
  </si>
  <si>
    <t>Ca_16795_v1.0_kabuli</t>
  </si>
  <si>
    <t>Glutamine synthetase OS=Medicago truncatula GN=MTR_6g071070 PE=1 SV=1</t>
  </si>
  <si>
    <t>Ca_26389_v1.0_kabuli</t>
  </si>
  <si>
    <t>Ca_22840_v1.0_kabuli</t>
  </si>
  <si>
    <t>Ca_24037_v1.0_kabuli</t>
  </si>
  <si>
    <t>Ca_08851_v1.0_kabuli</t>
  </si>
  <si>
    <t>Ca_22451_v1.0_kabuli</t>
  </si>
  <si>
    <t>Ca_12552_v1.0_kabuli</t>
  </si>
  <si>
    <t>Ca_18149_v1.0_kabuli</t>
  </si>
  <si>
    <t>Ca_01128_v1.0_kabuli</t>
  </si>
  <si>
    <t>F-box/LRR-repeat protein OS=Medicago truncatula GN=MTR_7g112570 PE=4 SV=1</t>
  </si>
  <si>
    <t>Ca_08280_v1.0_kabuli</t>
  </si>
  <si>
    <t>Disease resistance OS=Medicago truncatula GN=MTR_7g084690 PE=4 SV=1</t>
  </si>
  <si>
    <t>Ca_22240_v1.0_kabuli</t>
  </si>
  <si>
    <t>Ca_04494_v1.0_kabuli</t>
  </si>
  <si>
    <t>Tapetum-specific protein A9 OS=Medicago truncatula GN=MTR_1g101360 PE=4 SV=1</t>
  </si>
  <si>
    <t>Ca_09116_v1.0_kabuli</t>
  </si>
  <si>
    <t>Ca_15094_v1.0_kabuli</t>
  </si>
  <si>
    <t>ATP-dependent DNA helicase recG OS=Medicago truncatula GN=MTR_1g031140 PE=4 SV=1</t>
  </si>
  <si>
    <t>Ca_01580_v1.0_kabuli</t>
  </si>
  <si>
    <t>Cytochrome B5 OS=Medicago truncatula GN=MTR_133s0004 PE=4 SV=1</t>
  </si>
  <si>
    <t>Ca_04923_v1.0_kabuli</t>
  </si>
  <si>
    <t>MAP kinase PsMAPK2 OS=Pisum sativum GN=Mapk2 PE=2 SV=1</t>
  </si>
  <si>
    <t>Ca_17088_v1.0_kabuli</t>
  </si>
  <si>
    <t>Boron transporter OS=Medicago truncatula GN=MTR_3g077670 PE=4 SV=1</t>
  </si>
  <si>
    <t>Ca_05054_v1.0_kabuli</t>
  </si>
  <si>
    <t>Ca_08600_v1.0_kabuli</t>
  </si>
  <si>
    <t>Cysteine proteinase OS=Medicago truncatula GN=MTR_8g086470 PE=3 SV=1</t>
  </si>
  <si>
    <t>Ca_13881_v1.0_kabuli</t>
  </si>
  <si>
    <t>Ca_19033_v1.0_kabuli</t>
  </si>
  <si>
    <t>Phytoalexin-deficient 4-2 protein OS=Phaseolus vulgaris PE=4 SV=1</t>
  </si>
  <si>
    <t>Ca_03214_v1.0_kabuli</t>
  </si>
  <si>
    <t>Heat shock protein-related-like protein OS=Medicago truncatula GN=MTR_4g127290 PE=4 SV=1</t>
  </si>
  <si>
    <t>Ca_11741_v1.0_kabuli</t>
  </si>
  <si>
    <t>Ca_16438_v1.0_kabuli</t>
  </si>
  <si>
    <t>Ca_02096_v1.0_kabuli</t>
  </si>
  <si>
    <t>Histone-lysine N-methyltransferase SUVR5 OS=Medicago truncatula GN=MTR_5g018850 PE=3 SV=1</t>
  </si>
  <si>
    <t>Ca_16796_v1.0_kabuli</t>
  </si>
  <si>
    <t>Nudix hydrolase OS=Medicago truncatula GN=MTR_6g070920 PE=2 SV=1</t>
  </si>
  <si>
    <t>Ca_22841_v1.0_kabuli</t>
  </si>
  <si>
    <t>Ca_24038_v1.0_kabuli</t>
  </si>
  <si>
    <t>Cysteine-rich receptor-like protein kinase OS=Medicago truncatula GN=MTR_8g057890 PE=4 SV=1</t>
  </si>
  <si>
    <t>Ca_27259_v1.0_kabuli</t>
  </si>
  <si>
    <t>Ca_02465_v1.0_kabuli</t>
  </si>
  <si>
    <t>Ca_22452_v1.0_kabuli</t>
  </si>
  <si>
    <t>Ca_12553_v1.0_kabuli</t>
  </si>
  <si>
    <t>Formate dehydrogenase OS=Lotus japonicus GN=fdh PE=2 SV=1</t>
  </si>
  <si>
    <t>Ca_18150_v1.0_kabuli</t>
  </si>
  <si>
    <t>Ca_01129_v1.0_kabuli</t>
  </si>
  <si>
    <t>Pectinesterase OS=Medicago truncatula GN=MTR_7g112580 PE=3 SV=1</t>
  </si>
  <si>
    <t>Ca_08281_v1.0_kabuli</t>
  </si>
  <si>
    <t>C2 OS=Medicago truncatula GN=MtrDRAFT_AC157890g18v2 PE=4 SV=1</t>
  </si>
  <si>
    <t>Ca_22241_v1.0_kabuli</t>
  </si>
  <si>
    <t>Ca_04495_v1.0_kabuli</t>
  </si>
  <si>
    <t>Putative uncharacterized protein OS=Medicago truncatula GN=MTR_1g101370 PE=4 SV=1</t>
  </si>
  <si>
    <t>Ca_09117_v1.0_kabuli</t>
  </si>
  <si>
    <t>Ca_15095_v1.0_kabuli</t>
  </si>
  <si>
    <t>Nudix hydrolase OS=Medicago truncatula GN=MTR_1g031150 PE=3 SV=1</t>
  </si>
  <si>
    <t>Ca_01581_v1.0_kabuli</t>
  </si>
  <si>
    <t>Cytochrome B5 OS=Medicago truncatula GN=MTR_133s0004 PE=3 SV=1</t>
  </si>
  <si>
    <t>Ca_04924_v1.0_kabuli</t>
  </si>
  <si>
    <t>Ca_17089_v1.0_kabuli</t>
  </si>
  <si>
    <t>Iron sulfur cluster assembly protein OS=Medicago truncatula GN=MTR_3g077720 PE=2 SV=1</t>
  </si>
  <si>
    <t>Ca_05055_v1.0_kabuli</t>
  </si>
  <si>
    <t>Ca_08601_v1.0_kabuli</t>
  </si>
  <si>
    <t>Leucine-rich repeat receptor-like protein kinase OS=Medicago truncatula GN=MTR_8g086490 PE=4 SV=1</t>
  </si>
  <si>
    <t>Ca_13882_v1.0_kabuli</t>
  </si>
  <si>
    <t>Ca_19034_v1.0_kabuli</t>
  </si>
  <si>
    <t>Ca_03215_v1.0_kabuli</t>
  </si>
  <si>
    <t>Ca_11742_v1.0_kabuli</t>
  </si>
  <si>
    <t>Ca_16439_v1.0_kabuli</t>
  </si>
  <si>
    <t>Gibberellin receptor GID1 OS=Medicago truncatula GN=MTR_8g035500 PE=4 SV=1</t>
  </si>
  <si>
    <t>Ca_02097_v1.0_kabuli</t>
  </si>
  <si>
    <t>Putative uncharacterized protein OS=Medicago truncatula GN=MTR_5g018820 PE=4 SV=1</t>
  </si>
  <si>
    <t>Ca_16797_v1.0_kabuli</t>
  </si>
  <si>
    <t>Cell division cycle-associated 7-like protein OS=Medicago truncatula GN=MTR_6g070950 PE=4 SV=1</t>
  </si>
  <si>
    <t>Ca_26391_v1.0_kabuli</t>
  </si>
  <si>
    <t>Ca_22842_v1.0_kabuli</t>
  </si>
  <si>
    <t>Ca_24039_v1.0_kabuli</t>
  </si>
  <si>
    <t>Ca_27260_v1.0_kabuli</t>
  </si>
  <si>
    <t>Ca_02466_v1.0_kabuli</t>
  </si>
  <si>
    <t>Ca_22453_v1.0_kabuli</t>
  </si>
  <si>
    <t>Ca_12554_v1.0_kabuli</t>
  </si>
  <si>
    <t>Ca_18151_v1.0_kabuli</t>
  </si>
  <si>
    <t>Menaquinone biosynthesis methyltransferase ubiE OS=Medicago truncatula GN=MTR_5g033700 PE=4 SV=1</t>
  </si>
  <si>
    <t>Ca_01130_v1.0_kabuli</t>
  </si>
  <si>
    <t>Pectinesterase OS=Medicago truncatula GN=MTR_7g112590 PE=3 SV=1</t>
  </si>
  <si>
    <t>Ca_08282_v1.0_kabuli</t>
  </si>
  <si>
    <t>DNA cross-link repair protein SNM1 OS=Medicago truncatula GN=MTR_7g084670 PE=4 SV=1</t>
  </si>
  <si>
    <t>Ca_04496_v1.0_kabuli</t>
  </si>
  <si>
    <t>Ca_09118_v1.0_kabuli</t>
  </si>
  <si>
    <t>Ca_15096_v1.0_kabuli</t>
  </si>
  <si>
    <t>Carbonyl reductase OS=Medicago truncatula GN=MTR_1g031180 PE=3 SV=1</t>
  </si>
  <si>
    <t>Ca_01582_v1.0_kabuli</t>
  </si>
  <si>
    <t>Uncharacterized protein OS=Medicago truncatula GN=MTR_133s1003 PE=2 SV=1</t>
  </si>
  <si>
    <t>Ca_04925_v1.0_kabuli</t>
  </si>
  <si>
    <t>Ca_17090_v1.0_kabuli</t>
  </si>
  <si>
    <t>Cysteine-rich receptor-like protein kinase OS=Medicago truncatula GN=MTR_086s0017 PE=4 SV=1</t>
  </si>
  <si>
    <t>Ca_05056_v1.0_kabuli</t>
  </si>
  <si>
    <t>Ca_08602_v1.0_kabuli</t>
  </si>
  <si>
    <t>Nucleobase ascorbate transporter OS=Medicago truncatula GN=MTR_8g086520 PE=4 SV=1</t>
  </si>
  <si>
    <t>Ca_13883_v1.0_kabuli</t>
  </si>
  <si>
    <t>Ca_19035_v1.0_kabuli</t>
  </si>
  <si>
    <t>Ca_03216_v1.0_kabuli</t>
  </si>
  <si>
    <t>Uncharacterized protein OS=Medicago truncatula GN=MTR_4g127350 PE=2 SV=1</t>
  </si>
  <si>
    <t>Ca_11743_v1.0_kabuli</t>
  </si>
  <si>
    <t>Putative uncharacterized protein OS=Medicago truncatula GN=MTR_8g011480 PE=4 SV=1</t>
  </si>
  <si>
    <t>Ca_16440_v1.0_kabuli</t>
  </si>
  <si>
    <t>Gibberellin receptor GID1 OS=Medicago truncatula GN=MTR_8g035540 PE=4 SV=1</t>
  </si>
  <si>
    <t>Ca_02098_v1.0_kabuli</t>
  </si>
  <si>
    <t>Sts14 protein OS=Medicago truncatula GN=MTR_5g018770 PE=4 SV=1</t>
  </si>
  <si>
    <t>Ca_16798_v1.0_kabuli</t>
  </si>
  <si>
    <t>Putative uncharacterized protein OS=Medicago truncatula GN=MTR_6g071710 PE=4 SV=1</t>
  </si>
  <si>
    <t>Ca_25616_v1.0_kabuli</t>
  </si>
  <si>
    <t>Ca_24040_v1.0_kabuli</t>
  </si>
  <si>
    <t>Ca_27261_v1.0_kabuli</t>
  </si>
  <si>
    <t>Ca_02467_v1.0_kabuli</t>
  </si>
  <si>
    <t>Ras-related protein Rab11B OS=Medicago truncatula GN=MTR_006s0018 PE=2 SV=1</t>
  </si>
  <si>
    <t>Ca_22454_v1.0_kabuli</t>
  </si>
  <si>
    <t>Ca_12555_v1.0_kabuli</t>
  </si>
  <si>
    <t>Ca_18152_v1.0_kabuli</t>
  </si>
  <si>
    <t>Knotted-1 homeobox protein OS=Medicago truncatula GN=MTR_5g033720 PE=3 SV=1</t>
  </si>
  <si>
    <t>Ca_01131_v1.0_kabuli</t>
  </si>
  <si>
    <t>Epoxide hydrolase OS=Medicago truncatula GN=MTR_7g113050 PE=1 SV=1</t>
  </si>
  <si>
    <t>Ca_08283_v1.0_kabuli</t>
  </si>
  <si>
    <t>Putative uncharacterized protein OS=Medicago truncatula GN=MTR_7g084610 PE=4 SV=1</t>
  </si>
  <si>
    <t>Ca_22243_v1.0_kabuli</t>
  </si>
  <si>
    <t>Ca_04497_v1.0_kabuli</t>
  </si>
  <si>
    <t>Dihydrodipicolinate reductase OS=Medicago truncatula GN=MTR_1g101400 PE=4 SV=1</t>
  </si>
  <si>
    <t>Ca_15097_v1.0_kabuli</t>
  </si>
  <si>
    <t>Kinase-like protein OS=Medicago truncatula GN=MTR_1g031280 PE=4 SV=1</t>
  </si>
  <si>
    <t>Ca_01583_v1.0_kabuli</t>
  </si>
  <si>
    <t>Ca_04926_v1.0_kabuli</t>
  </si>
  <si>
    <t>Ca_17091_v1.0_kabuli</t>
  </si>
  <si>
    <t>Ca_05057_v1.0_kabuli</t>
  </si>
  <si>
    <t>Ca_08603_v1.0_kabuli</t>
  </si>
  <si>
    <t>Putative uncharacterized protein OS=Medicago truncatula GN=MTR_4g086500 PE=4 SV=1</t>
  </si>
  <si>
    <t>Ca_13884_v1.0_kabuli</t>
  </si>
  <si>
    <t>Ca_19036_v1.0_kabuli</t>
  </si>
  <si>
    <t>Ca_03217_v1.0_kabuli</t>
  </si>
  <si>
    <t>Ca_11744_v1.0_kabuli</t>
  </si>
  <si>
    <t>Putative uncharacterized protein OS=Medicago truncatula GN=MTR_8g011470 PE=4 SV=1</t>
  </si>
  <si>
    <t>Ca_16441_v1.0_kabuli</t>
  </si>
  <si>
    <t>Ca_02099_v1.0_kabuli</t>
  </si>
  <si>
    <t>Pathogenesis-related protein 1C OS=Medicago truncatula GN=MTR_5g018750 PE=4 SV=1</t>
  </si>
  <si>
    <t>Ca_16799_v1.0_kabuli</t>
  </si>
  <si>
    <t>Ca_25617_v1.0_kabuli</t>
  </si>
  <si>
    <t>Ca_26393_v1.0_kabuli</t>
  </si>
  <si>
    <t>Putative uncharacterized protein OS=Medicago truncatula GN=MTR_2g036810 PE=4 SV=1</t>
  </si>
  <si>
    <t>Ca_22844_v1.0_kabuli</t>
  </si>
  <si>
    <t>Ca_24041_v1.0_kabuli</t>
  </si>
  <si>
    <t>Ca_02468_v1.0_kabuli</t>
  </si>
  <si>
    <t>ROP8 OS=Medicago truncatula GN=MTR_006s0020 PE=2 SV=1</t>
  </si>
  <si>
    <t>Ca_08855_v1.0_kabuli</t>
  </si>
  <si>
    <t>Oxysterol-binding protein OS=Medicago truncatula GN=MtrDRAFT_AC149130g61v2 PE=4 SV=1</t>
  </si>
  <si>
    <t>Ca_22455_v1.0_kabuli</t>
  </si>
  <si>
    <t>Ca_12556_v1.0_kabuli</t>
  </si>
  <si>
    <t>Quinone oxidoreductase-like protein OS=Medicago truncatula GN=MTR_6g012170 PE=4 SV=1</t>
  </si>
  <si>
    <t>Ca_18153_v1.0_kabuli</t>
  </si>
  <si>
    <t>Putative uncharacterized protein OS=Medicago truncatula GN=MTR_5g033800 PE=4 SV=1</t>
  </si>
  <si>
    <t>Ca_01132_v1.0_kabuli</t>
  </si>
  <si>
    <t>Epoxide hydrolase OS=Medicago truncatula GN=MTR_7g112960 PE=4 SV=1</t>
  </si>
  <si>
    <t>Ca_08284_v1.0_kabuli</t>
  </si>
  <si>
    <t>Syntaxin, N-terminal OS=Medicago truncatula GN=MTR_7g084590 PE=4 SV=1</t>
  </si>
  <si>
    <t>Ca_22244_v1.0_kabuli</t>
  </si>
  <si>
    <t>Ca_04498_v1.0_kabuli</t>
  </si>
  <si>
    <t>BAG-domain protein 1 / regulator of cell death OS=Medicago truncatula GN=MTR_1g101440 PE=4 SV=1</t>
  </si>
  <si>
    <t>Ca_09120_v1.0_kabuli</t>
  </si>
  <si>
    <t>Ca_15098_v1.0_kabuli</t>
  </si>
  <si>
    <t>Kinase R-like protein OS=Medicago truncatula GN=MTR_1g031530 PE=4 SV=1</t>
  </si>
  <si>
    <t>Ca_01584_v1.0_kabuli</t>
  </si>
  <si>
    <t>Proteinase inhibitor OS=Trifolium repens PE=4 SV=1</t>
  </si>
  <si>
    <t>Ca_04927_v1.0_kabuli</t>
  </si>
  <si>
    <t>Ca_17092_v1.0_kabuli</t>
  </si>
  <si>
    <t>Ca_05058_v1.0_kabuli</t>
  </si>
  <si>
    <t>Ca_08604_v1.0_kabuli</t>
  </si>
  <si>
    <t>Pentatricopeptide repeat-containing protein OS=Medicago truncatula GN=MTR_8g086560 PE=4 SV=1</t>
  </si>
  <si>
    <t>Ca_13885_v1.0_kabuli</t>
  </si>
  <si>
    <t>Ca_19037_v1.0_kabuli</t>
  </si>
  <si>
    <t>Ca_03218_v1.0_kabuli</t>
  </si>
  <si>
    <t>Poly(RC)-binding protein OS=Medicago truncatula GN=MTR_4g127380 PE=4 SV=1</t>
  </si>
  <si>
    <t>Ca_11745_v1.0_kabuli</t>
  </si>
  <si>
    <t>Fimbrin OS=Medicago truncatula GN=MTR_8g011460 PE=4 SV=1</t>
  </si>
  <si>
    <t>Ca_17282_v1.0_kabuli</t>
  </si>
  <si>
    <t>Ca_02100_v1.0_kabuli</t>
  </si>
  <si>
    <t>Putative uncharacterized protein OS=Medicago truncatula GN=MTR_5g018720 PE=4 SV=1</t>
  </si>
  <si>
    <t>Ca_16800_v1.0_kabuli</t>
  </si>
  <si>
    <t>Ca_25618_v1.0_kabuli</t>
  </si>
  <si>
    <t>Ca_26394_v1.0_kabuli</t>
  </si>
  <si>
    <t>Ca_22845_v1.0_kabuli</t>
  </si>
  <si>
    <t>Ca_28226_v1.0_kabuli</t>
  </si>
  <si>
    <t>Ca_02469_v1.0_kabuli</t>
  </si>
  <si>
    <t>Ca_08856_v1.0_kabuli</t>
  </si>
  <si>
    <t>Uncharacterized protein OS=Medicago truncatula GN=MTR_2g037760 PE=2 SV=1</t>
  </si>
  <si>
    <t>Ca_22456_v1.0_kabuli</t>
  </si>
  <si>
    <t>Ca_12557_v1.0_kabuli</t>
  </si>
  <si>
    <t>Kinesin light chain-like protein OS=Phaseolus vulgaris PE=4 SV=1</t>
  </si>
  <si>
    <t>Ca_18154_v1.0_kabuli</t>
  </si>
  <si>
    <t>GTP-binding protein OS=Cicer arietinum PE=2 SV=1</t>
  </si>
  <si>
    <t>Ca_01133_v1.0_kabuli</t>
  </si>
  <si>
    <t>Ca_08285_v1.0_kabuli</t>
  </si>
  <si>
    <t>Ca_22245_v1.0_kabuli</t>
  </si>
  <si>
    <t>Ca_04499_v1.0_kabuli</t>
  </si>
  <si>
    <t>Multidrug and toxin extrusion protein OS=Medicago truncatula GN=MTR_1g101500 PE=4 SV=1</t>
  </si>
  <si>
    <t>Ca_09121_v1.0_kabuli</t>
  </si>
  <si>
    <t>Ca_15099_v1.0_kabuli</t>
  </si>
  <si>
    <t>Kinase R-like protein OS=Medicago truncatula GN=MTR_1g031580 PE=4 SV=1</t>
  </si>
  <si>
    <t>Ca_01585_v1.0_kabuli</t>
  </si>
  <si>
    <t>Ca_04928_v1.0_kabuli</t>
  </si>
  <si>
    <t>Putative uncharacterized protein OS=Vitis vinifera GN=VITISV_030445 PE=4 SV=1</t>
  </si>
  <si>
    <t>Ca_17093_v1.0_kabuli</t>
  </si>
  <si>
    <t>Ca_05059_v1.0_kabuli</t>
  </si>
  <si>
    <t>Ubiquitin-conjugating enzyme, E2 OS=Medicago truncatula GN=MtrDRAFT_AC151521g16v2 PE=4 SV=1</t>
  </si>
  <si>
    <t>Ca_08605_v1.0_kabuli</t>
  </si>
  <si>
    <t>Ca_13886_v1.0_kabuli</t>
  </si>
  <si>
    <t>Ca_19038_v1.0_kabuli</t>
  </si>
  <si>
    <t>Uncharacterized protein OS=Prunus persica GN=PRUPE_ppa021461mg PE=4 SV=1</t>
  </si>
  <si>
    <t>Ca_03219_v1.0_kabuli</t>
  </si>
  <si>
    <t>Zinc finger protein CONSTANS-like protein OS=Medicago truncatula GN=MTR_4g127420 PE=4 SV=1</t>
  </si>
  <si>
    <t>Ca_11746_v1.0_kabuli</t>
  </si>
  <si>
    <t>Gamma-tubulin complex component OS=Medicago truncatula GN=MTR_8g011450 PE=4 SV=1</t>
  </si>
  <si>
    <t>Ca_17283_v1.0_kabuli</t>
  </si>
  <si>
    <t>Ca_02101_v1.0_kabuli</t>
  </si>
  <si>
    <t>Pentatricopeptide repeat-containing protein OS=Medicago truncatula GN=MTR_5g018690 PE=4 SV=1</t>
  </si>
  <si>
    <t>Ca_16801_v1.0_kabuli</t>
  </si>
  <si>
    <t>Ca_25619_v1.0_kabuli</t>
  </si>
  <si>
    <t>Amino acid transporter family protein OS=Medicago truncatula GN=MTR_4g037690 PE=4 SV=1</t>
  </si>
  <si>
    <t>Ca_24522_v1.0_kabuli</t>
  </si>
  <si>
    <t>Ca_24043_v1.0_kabuli</t>
  </si>
  <si>
    <t>Ca_02470_v1.0_kabuli</t>
  </si>
  <si>
    <t>Ca_22457_v1.0_kabuli</t>
  </si>
  <si>
    <t>Ca_12558_v1.0_kabuli</t>
  </si>
  <si>
    <t>Carboxilic ester hydrolase OS=Phaseolus vulgaris PE=4 SV=1</t>
  </si>
  <si>
    <t>Ca_18531_v1.0_kabuli</t>
  </si>
  <si>
    <t>Ca_01134_v1.0_kabuli</t>
  </si>
  <si>
    <t>Ca_08286_v1.0_kabuli</t>
  </si>
  <si>
    <t>Ca_22246_v1.0_kabuli</t>
  </si>
  <si>
    <t>Ca_04500_v1.0_kabuli</t>
  </si>
  <si>
    <t>Ca_09122_v1.0_kabuli</t>
  </si>
  <si>
    <t>Ca_15100_v1.0_kabuli</t>
  </si>
  <si>
    <t>Ca_01586_v1.0_kabuli</t>
  </si>
  <si>
    <t>Zinc finger protein ZF1 OS=Cicer arietinum PE=4 SV=1</t>
  </si>
  <si>
    <t>Ca_04929_v1.0_kabuli</t>
  </si>
  <si>
    <t>Ca_17094_v1.0_kabuli</t>
  </si>
  <si>
    <t>Ca_05060_v1.0_kabuli</t>
  </si>
  <si>
    <t>Ca_08606_v1.0_kabuli</t>
  </si>
  <si>
    <t>Receptor-like protein kinase OS=Medicago truncatula GN=MTR_8g086590 PE=4 SV=1</t>
  </si>
  <si>
    <t>Ca_13887_v1.0_kabuli</t>
  </si>
  <si>
    <t>Ca_19039_v1.0_kabuli</t>
  </si>
  <si>
    <t>Putative uncharacterized protein OS=Oryza sativa subsp. japonica GN=OsJ_24711 PE=4 SV=1</t>
  </si>
  <si>
    <t>Ca_03220_v1.0_kabuli</t>
  </si>
  <si>
    <t>Ca_11747_v1.0_kabuli</t>
  </si>
  <si>
    <t>Serine carboxypeptidase-like protein OS=Medicago truncatula GN=MTR_8g011350 PE=2 SV=1</t>
  </si>
  <si>
    <t>Ca_17284_v1.0_kabuli</t>
  </si>
  <si>
    <t>Ca_02102_v1.0_kabuli</t>
  </si>
  <si>
    <t>Putative uncharacterized protein OS=Medicago truncatula GN=MTR_5g018610 PE=4 SV=1</t>
  </si>
  <si>
    <t>Ca_16802_v1.0_kabuli</t>
  </si>
  <si>
    <t>Ca_25620_v1.0_kabuli</t>
  </si>
  <si>
    <t>Phosphatidylinositol-4-phosphate 5-kinase OS=Medicago truncatula GN=MTR_1g050740 PE=4 SV=1</t>
  </si>
  <si>
    <t>Ca_27325_v1.0_kabuli</t>
  </si>
  <si>
    <t>Putative uncharacterized protein OS=Medicago truncatula GN=MtrDRAFT_AC148343g24v2 PE=4 SV=2</t>
  </si>
  <si>
    <t>Ca_27316_v1.0_kabuli</t>
  </si>
  <si>
    <t>Ca_02471_v1.0_kabuli</t>
  </si>
  <si>
    <t>Ca_08858_v1.0_kabuli</t>
  </si>
  <si>
    <t>Pentatricopeptide repeat-containing protein OS=Medicago truncatula GN=MTR_2g037740 PE=4 SV=1</t>
  </si>
  <si>
    <t>Ca_12559_v1.0_kabuli</t>
  </si>
  <si>
    <t>GDSL esterase/lipase OS=Medicago truncatula GN=MTR_6g007090 PE=4 SV=1</t>
  </si>
  <si>
    <t>Ca_18532_v1.0_kabuli</t>
  </si>
  <si>
    <t>RNA polymerase II-associated protein OS=Medicago truncatula GN=MTR_5g046240 PE=4 SV=1</t>
  </si>
  <si>
    <t>Ca_01135_v1.0_kabuli</t>
  </si>
  <si>
    <t>Ca_08287_v1.0_kabuli</t>
  </si>
  <si>
    <t>Ca_22247_v1.0_kabuli</t>
  </si>
  <si>
    <t>Putative uncharacterized protein OS=Vitis vinifera GN=VITISV_037517 PE=4 SV=1</t>
  </si>
  <si>
    <t>Ca_04501_v1.0_kabuli</t>
  </si>
  <si>
    <t>TraB domain-containing protein OS=Medicago truncatula GN=MTR_1g101540 PE=4 SV=1</t>
  </si>
  <si>
    <t>Ca_15101_v1.0_kabuli</t>
  </si>
  <si>
    <t>Putative uncharacterized protein OS=Vitis vinifera GN=VIT_01s0011g05000 PE=2 SV=1</t>
  </si>
  <si>
    <t>Ca_01587_v1.0_kabuli</t>
  </si>
  <si>
    <t>Adeninephosphoribosyl transferase OS=Trifolium repens PE=1 SV=1</t>
  </si>
  <si>
    <t>Ca_04930_v1.0_kabuli</t>
  </si>
  <si>
    <t>Ca_17095_v1.0_kabuli</t>
  </si>
  <si>
    <t>Ca_05061_v1.0_kabuli</t>
  </si>
  <si>
    <t>Ca_08607_v1.0_kabuli</t>
  </si>
  <si>
    <t>Cellulose synthase OS=Medicago truncatula GN=MTR_8g086600 PE=4 SV=1</t>
  </si>
  <si>
    <t>Ca_13888_v1.0_kabuli</t>
  </si>
  <si>
    <t>Ca_19040_v1.0_kabuli</t>
  </si>
  <si>
    <t>Ca_03221_v1.0_kabuli</t>
  </si>
  <si>
    <t>TBC1 domain family member OS=Medicago truncatula GN=MTR_4g127450 PE=4 SV=1</t>
  </si>
  <si>
    <t>Ca_11748_v1.0_kabuli</t>
  </si>
  <si>
    <t>Lipoxygenase OS=Medicago truncatula GN=MTR_8g011340 PE=3 SV=1</t>
  </si>
  <si>
    <t>Ca_17285_v1.0_kabuli</t>
  </si>
  <si>
    <t>Ca_02103_v1.0_kabuli</t>
  </si>
  <si>
    <t>Ca_16803_v1.0_kabuli</t>
  </si>
  <si>
    <t>Ca_25621_v1.0_kabuli</t>
  </si>
  <si>
    <t>Ca_24524_v1.0_kabuli</t>
  </si>
  <si>
    <t>CYC1 OS=Pisum sativum PE=2 SV=1</t>
  </si>
  <si>
    <t>Ca_27326_v1.0_kabuli</t>
  </si>
  <si>
    <t>Ca_27317_v1.0_kabuli</t>
  </si>
  <si>
    <t>Ca_02472_v1.0_kabuli</t>
  </si>
  <si>
    <t>Transcription factor bZIP48 OS=Medicago truncatula GN=MTR_006s0023 PE=4 SV=1</t>
  </si>
  <si>
    <t>Ca_08859_v1.0_kabuli</t>
  </si>
  <si>
    <t>Putative uncharacterized protein OS=Medicago truncatula GN=MTR_2g037600 PE=4 SV=1</t>
  </si>
  <si>
    <t>Ca_22459_v1.0_kabuli</t>
  </si>
  <si>
    <t>Ca_12560_v1.0_kabuli</t>
  </si>
  <si>
    <t>L-aspartate oxidase OS=Medicago truncatula GN=MTR_6g007070 PE=4 SV=1</t>
  </si>
  <si>
    <t>Ca_18533_v1.0_kabuli</t>
  </si>
  <si>
    <t>CRABS CLAW OS=Medicago truncatula GN=MTR_5g046230 PE=4 SV=1</t>
  </si>
  <si>
    <t>Ca_01136_v1.0_kabuli</t>
  </si>
  <si>
    <t>Ca_08288_v1.0_kabuli</t>
  </si>
  <si>
    <t>Ca_22248_v1.0_kabuli</t>
  </si>
  <si>
    <t>Ca_04502_v1.0_kabuli</t>
  </si>
  <si>
    <t>Ca_09124_v1.0_kabuli</t>
  </si>
  <si>
    <t>Ca_15102_v1.0_kabuli</t>
  </si>
  <si>
    <t>Ca_01588_v1.0_kabuli</t>
  </si>
  <si>
    <t>Ca_04931_v1.0_kabuli</t>
  </si>
  <si>
    <t>Ca_17096_v1.0_kabuli</t>
  </si>
  <si>
    <t>Ca_05062_v1.0_kabuli</t>
  </si>
  <si>
    <t>Ca_08608_v1.0_kabuli</t>
  </si>
  <si>
    <t>Ca_13889_v1.0_kabuli</t>
  </si>
  <si>
    <t>Ca_19041_v1.0_kabuli</t>
  </si>
  <si>
    <t>Ca_03222_v1.0_kabuli</t>
  </si>
  <si>
    <t>Cyclin-H1-1 OS=Medicago truncatula GN=MTR_1g083060 PE=3 SV=1</t>
  </si>
  <si>
    <t>Ca_11749_v1.0_kabuli</t>
  </si>
  <si>
    <t>Protein transport protein SEC23 OS=Medicago truncatula GN=MTR_8g011270 PE=4 SV=1</t>
  </si>
  <si>
    <t>Ca_17286_v1.0_kabuli</t>
  </si>
  <si>
    <t>Ca_02104_v1.0_kabuli</t>
  </si>
  <si>
    <t>Putative uncharacterized protein OS=Medicago truncatula GN=MTR_5g018590 PE=4 SV=1</t>
  </si>
  <si>
    <t>Ca_16804_v1.0_kabuli</t>
  </si>
  <si>
    <t>Protein TIFY 6B OS=Medicago truncatula GN=MTR_6g069870 PE=4 SV=1</t>
  </si>
  <si>
    <t>Ca_27327_v1.0_kabuli</t>
  </si>
  <si>
    <t>Ca_02473_v1.0_kabuli</t>
  </si>
  <si>
    <t>Ca_08860_v1.0_kabuli</t>
  </si>
  <si>
    <t>Ca_22460_v1.0_kabuli</t>
  </si>
  <si>
    <t>Glycosyl transferase protein A OS=Medicago truncatula GN=MTR_2g015550 PE=4 SV=1</t>
  </si>
  <si>
    <t>Ca_12561_v1.0_kabuli</t>
  </si>
  <si>
    <t>Putative uncharacterized protein OS=Medicago truncatula GN=MTR_6g007040 PE=4 SV=1</t>
  </si>
  <si>
    <t>Ca_01137_v1.0_kabuli</t>
  </si>
  <si>
    <t>Ca_08289_v1.0_kabuli</t>
  </si>
  <si>
    <t>Ca_22249_v1.0_kabuli</t>
  </si>
  <si>
    <t>Ca_04503_v1.0_kabuli</t>
  </si>
  <si>
    <t>Ca_09125_v1.0_kabuli</t>
  </si>
  <si>
    <t>Ca_01589_v1.0_kabuli</t>
  </si>
  <si>
    <t>Ca_04932_v1.0_kabuli</t>
  </si>
  <si>
    <t>Ca_17097_v1.0_kabuli</t>
  </si>
  <si>
    <t>Ca_05063_v1.0_kabuli</t>
  </si>
  <si>
    <t>Ca_14560_v1.0_kabuli</t>
  </si>
  <si>
    <t>Ca_19042_v1.0_kabuli</t>
  </si>
  <si>
    <t>Ca_03223_v1.0_kabuli</t>
  </si>
  <si>
    <t>Subtilisin-like serine protease OS=Medicago truncatula GN=MTR_4g127480 PE=3 SV=1</t>
  </si>
  <si>
    <t>Ca_11750_v1.0_kabuli</t>
  </si>
  <si>
    <t>Ca_17287_v1.0_kabuli</t>
  </si>
  <si>
    <t>Ca_02105_v1.0_kabuli</t>
  </si>
  <si>
    <t>Protein disulfide-isomerase OS=Medicago truncatula GN=MTR_5g018580 PE=4 SV=1</t>
  </si>
  <si>
    <t>Ca_16805_v1.0_kabuli</t>
  </si>
  <si>
    <t>Surfeit locus protein OS=Medicago truncatula GN=MTR_6g069850 PE=4 SV=1</t>
  </si>
  <si>
    <t>Ca_26807_v1.0_kabuli</t>
  </si>
  <si>
    <t>Ca_26722_v1.0_kabuli</t>
  </si>
  <si>
    <t>Ca_02474_v1.0_kabuli</t>
  </si>
  <si>
    <t>Ca_08861_v1.0_kabuli</t>
  </si>
  <si>
    <t>Ca_22461_v1.0_kabuli</t>
  </si>
  <si>
    <t>Ca_12562_v1.0_kabuli</t>
  </si>
  <si>
    <t>Serine-type peptidase OS=Medicago truncatula GN=MTR_6g007030 PE=1 SV=1</t>
  </si>
  <si>
    <t>Ca_18535_v1.0_kabuli</t>
  </si>
  <si>
    <t>Salicylic acid methyl transferase-like protein OS=Medicago truncatula GN=MTR_5g046110 PE=4 SV=1</t>
  </si>
  <si>
    <t>Ca_01138_v1.0_kabuli</t>
  </si>
  <si>
    <t>Ca_08290_v1.0_kabuli</t>
  </si>
  <si>
    <t>Ca_22250_v1.0_kabuli</t>
  </si>
  <si>
    <t>Ca_04504_v1.0_kabuli</t>
  </si>
  <si>
    <t>CRT/DRE binding factor 4 OS=Medicago truncatula PE=2 SV=1</t>
  </si>
  <si>
    <t>Ca_09126_v1.0_kabuli</t>
  </si>
  <si>
    <t>Ca_15104_v1.0_kabuli</t>
  </si>
  <si>
    <t>Uncharacterized protein OS=Medicago truncatula GN=MTR_1g031620 PE=2 SV=1</t>
  </si>
  <si>
    <t>Ca_01590_v1.0_kabuli</t>
  </si>
  <si>
    <t>E3 ubiquitin ligase OS=Trifolium repens PE=4 SV=1</t>
  </si>
  <si>
    <t>Ca_04933_v1.0_kabuli</t>
  </si>
  <si>
    <t>Ca_17098_v1.0_kabuli</t>
  </si>
  <si>
    <t>Zinc finger-like protein OS=Medicago truncatula GN=MTR_048s1017 PE=4 SV=1</t>
  </si>
  <si>
    <t>Ca_05064_v1.0_kabuli</t>
  </si>
  <si>
    <t>Ca_08610_v1.0_kabuli</t>
  </si>
  <si>
    <t>Putative uncharacterized protein OS=Medicago truncatula GN=MTR_8g086630 PE=4 SV=1</t>
  </si>
  <si>
    <t>Ca_14561_v1.0_kabuli</t>
  </si>
  <si>
    <t>Ca_19163_v1.0_kabuli</t>
  </si>
  <si>
    <t>Ca_03224_v1.0_kabuli</t>
  </si>
  <si>
    <t>Oxysterol-binding protein-related protein OS=Medicago truncatula GN=MTR_4g127490 PE=2 SV=1</t>
  </si>
  <si>
    <t>Ca_11751_v1.0_kabuli</t>
  </si>
  <si>
    <t>Ca_17288_v1.0_kabuli</t>
  </si>
  <si>
    <t>Ca_02106_v1.0_kabuli</t>
  </si>
  <si>
    <t>Kinase-like protein OS=Medicago truncatula GN=MTR_5g018570 PE=4 SV=1</t>
  </si>
  <si>
    <t>Ca_16806_v1.0_kabuli</t>
  </si>
  <si>
    <t>CCP OS=Medicago truncatula GN=MTR_6g069840 PE=4 SV=1</t>
  </si>
  <si>
    <t>Ca_25624_v1.0_kabuli</t>
  </si>
  <si>
    <t>Ca_26808_v1.0_kabuli</t>
  </si>
  <si>
    <t>Ca_26723_v1.0_kabuli</t>
  </si>
  <si>
    <t>Protein CHUP1 OS=Medicago truncatula GN=MTR_5g053270 PE=4 SV=1</t>
  </si>
  <si>
    <t>Ca_02475_v1.0_kabuli</t>
  </si>
  <si>
    <t>Ca_08862_v1.0_kabuli</t>
  </si>
  <si>
    <t>Tetratricopeptide-like helical OS=Medicago truncatula GN=MtrDRAFT_AC157504g13v2 PE=4 SV=1</t>
  </si>
  <si>
    <t>Ca_22462_v1.0_kabuli</t>
  </si>
  <si>
    <t>Ca_12563_v1.0_kabuli</t>
  </si>
  <si>
    <t>Carbonic anhydrase OS=Medicago truncatula GN=MTR_6g006990 PE=3 SV=1</t>
  </si>
  <si>
    <t>Ca_18536_v1.0_kabuli</t>
  </si>
  <si>
    <t>Ca_01139_v1.0_kabuli</t>
  </si>
  <si>
    <t>Ca_08291_v1.0_kabuli</t>
  </si>
  <si>
    <t>Ca_04505_v1.0_kabuli</t>
  </si>
  <si>
    <t>Ca_09127_v1.0_kabuli</t>
  </si>
  <si>
    <t>Copper transporter OS=Medicago truncatula GN=MTR_1g015000 PE=4 SV=1</t>
  </si>
  <si>
    <t>Ca_15105_v1.0_kabuli</t>
  </si>
  <si>
    <t>MLP-like protein OS=Medicago truncatula GN=MTR_1g031640 PE=4 SV=1</t>
  </si>
  <si>
    <t>Ca_01591_v1.0_kabuli</t>
  </si>
  <si>
    <t>Calcium ATPase OS=Trifolium repens PE=3 SV=1</t>
  </si>
  <si>
    <t>Ca_04934_v1.0_kabuli</t>
  </si>
  <si>
    <t>Ca_17099_v1.0_kabuli</t>
  </si>
  <si>
    <t>Ca_05065_v1.0_kabuli</t>
  </si>
  <si>
    <t>Ca_08611_v1.0_kabuli</t>
  </si>
  <si>
    <t>Ca_14562_v1.0_kabuli</t>
  </si>
  <si>
    <t>Ca_19164_v1.0_kabuli</t>
  </si>
  <si>
    <t>Ca_03225_v1.0_kabuli</t>
  </si>
  <si>
    <t>Putative uncharacterized protein OS=Medicago truncatula GN=MTR_4g127550 PE=4 SV=1</t>
  </si>
  <si>
    <t>Ca_11752_v1.0_kabuli</t>
  </si>
  <si>
    <t>Ca_17289_v1.0_kabuli</t>
  </si>
  <si>
    <t>Ca_02107_v1.0_kabuli</t>
  </si>
  <si>
    <t>Ca_16807_v1.0_kabuli</t>
  </si>
  <si>
    <t>Putative uncharacterized protein OS=Medicago truncatula GN=MTR_6g069830 PE=4 SV=1</t>
  </si>
  <si>
    <t>Ca_24528_v1.0_kabuli</t>
  </si>
  <si>
    <t>Ca_26809_v1.0_kabuli</t>
  </si>
  <si>
    <t>Ca_26724_v1.0_kabuli</t>
  </si>
  <si>
    <t>Uncharacterized protein OS=Medicago truncatula GN=MTR_5g053260 PE=2 SV=1</t>
  </si>
  <si>
    <t>Ca_08863_v1.0_kabuli</t>
  </si>
  <si>
    <t>Ca_12564_v1.0_kabuli</t>
  </si>
  <si>
    <t>Putative uncharacterized protein OS=Medicago truncatula GN=MTR_6g006930 PE=4 SV=1</t>
  </si>
  <si>
    <t>Ca_18537_v1.0_kabuli</t>
  </si>
  <si>
    <t>Ca_01140_v1.0_kabuli</t>
  </si>
  <si>
    <t>Ca_08292_v1.0_kabuli</t>
  </si>
  <si>
    <t>Jasmonate O-methyltransferase OS=Medicago truncatula GN=MTR_7g084350 PE=4 SV=1</t>
  </si>
  <si>
    <t>Ca_22252_v1.0_kabuli</t>
  </si>
  <si>
    <t>Ca_04506_v1.0_kabuli</t>
  </si>
  <si>
    <t>Calcium-dependent protein kinase OS=Medicago truncatula GN=MTR_1g101630 PE=4 SV=1</t>
  </si>
  <si>
    <t>Ca_09128_v1.0_kabuli</t>
  </si>
  <si>
    <t>Ca_15106_v1.0_kabuli</t>
  </si>
  <si>
    <t>ADP-ribosylation factor GTPase-activating protein AGD12 OS=Medicago truncatula GN=MTR_1g031650 PE=4 SV=1</t>
  </si>
  <si>
    <t>Ca_01592_v1.0_kabuli</t>
  </si>
  <si>
    <t>Cyclin d OS=Trifolium repens PE=3 SV=1</t>
  </si>
  <si>
    <t>Ca_04935_v1.0_kabuli</t>
  </si>
  <si>
    <t>Ca_17100_v1.0_kabuli</t>
  </si>
  <si>
    <t>Nuclear transcription factor Y subunit C8 OS=Medicago truncatula GN=NF-YC8 PE=2 SV=1</t>
  </si>
  <si>
    <t>Ca_05066_v1.0_kabuli</t>
  </si>
  <si>
    <t>Ca_08612_v1.0_kabuli</t>
  </si>
  <si>
    <t>Putative uncharacterized protein OS=Medicago truncatula GN=MTR_8g086820 PE=4 SV=1</t>
  </si>
  <si>
    <t>Ca_14563_v1.0_kabuli</t>
  </si>
  <si>
    <t>DNA polymerase OS=Medicago truncatula GN=MTR_4g054980 PE=3 SV=1</t>
  </si>
  <si>
    <t>Ca_19165_v1.0_kabuli</t>
  </si>
  <si>
    <t>Putative uncharacterized protein OS=Medicago truncatula GN=MTR_4g009740 PE=4 SV=1</t>
  </si>
  <si>
    <t>Ca_03226_v1.0_kabuli</t>
  </si>
  <si>
    <t>Ca_11753_v1.0_kabuli</t>
  </si>
  <si>
    <t>Putative uncharacterized protein OS=Medicago truncatula GN=MTR_8g011160 PE=4 SV=1</t>
  </si>
  <si>
    <t>Ca_17290_v1.0_kabuli</t>
  </si>
  <si>
    <t>Ca_02108_v1.0_kabuli</t>
  </si>
  <si>
    <t>Guanine nucleotide-binding protein subunit beta-like protein OS=Medicago truncatula GN=MTR_5g018520 PE=4 SV=1</t>
  </si>
  <si>
    <t>Ca_16808_v1.0_kabuli</t>
  </si>
  <si>
    <t>Putative uncharacterized protein OS=Medicago truncatula GN=MTR_6g069810 PE=4 SV=1</t>
  </si>
  <si>
    <t>Ca_26342_v1.0_kabuli</t>
  </si>
  <si>
    <t>Ca_24529_v1.0_kabuli</t>
  </si>
  <si>
    <t>Ca_25673_v1.0_kabuli</t>
  </si>
  <si>
    <t>Ca_26810_v1.0_kabuli</t>
  </si>
  <si>
    <t>Ca_26725_v1.0_kabuli</t>
  </si>
  <si>
    <t>Ca_02477_v1.0_kabuli</t>
  </si>
  <si>
    <t>Ca_08864_v1.0_kabuli</t>
  </si>
  <si>
    <t>BZIP transcription factor bZIP82 OS=Medicago truncatula GN=MTR_2g036920 PE=4 SV=1</t>
  </si>
  <si>
    <t>Ca_12565_v1.0_kabuli</t>
  </si>
  <si>
    <t>Ca_01141_v1.0_kabuli</t>
  </si>
  <si>
    <t>60S ribosomal protein L22-like protein OS=Medicago truncatula GN=MTR_7g112770 PE=1 SV=1</t>
  </si>
  <si>
    <t>Ca_08293_v1.0_kabuli</t>
  </si>
  <si>
    <t>Jasmonate O-methyltransferase OS=Medicago truncatula GN=MTR_7g084620 PE=4 SV=1</t>
  </si>
  <si>
    <t>Ca_22253_v1.0_kabuli</t>
  </si>
  <si>
    <t>Ca_04507_v1.0_kabuli</t>
  </si>
  <si>
    <t>Uncharacterized protein OS=Medicago truncatula GN=MTR_1g101680 PE=4 SV=1</t>
  </si>
  <si>
    <t>Ca_09129_v1.0_kabuli</t>
  </si>
  <si>
    <t>Protein kinase 2B OS=Medicago truncatula GN=MTR_1g015020 PE=4 SV=1</t>
  </si>
  <si>
    <t>Ca_15107_v1.0_kabuli</t>
  </si>
  <si>
    <t>Ca_01593_v1.0_kabuli</t>
  </si>
  <si>
    <t>Ca_04936_v1.0_kabuli</t>
  </si>
  <si>
    <t>Ca_17101_v1.0_kabuli</t>
  </si>
  <si>
    <t>Ca_05067_v1.0_kabuli</t>
  </si>
  <si>
    <t>Cytochrome b reductase OS=Medicago truncatula GN=MTR_143s0008 PE=2 SV=1</t>
  </si>
  <si>
    <t>Ca_08613_v1.0_kabuli</t>
  </si>
  <si>
    <t>Uncharacterized protein OS=Medicago truncatula GN=MTR_8g085150 PE=2 SV=1</t>
  </si>
  <si>
    <t>Ca_19166_v1.0_kabuli</t>
  </si>
  <si>
    <t>Topless OS=Medicago truncatula GN=TPL PE=2 SV=1</t>
  </si>
  <si>
    <t>Ca_03227_v1.0_kabuli</t>
  </si>
  <si>
    <t>Zn/Cd P(IB)-type ATPase OS=Medicago truncatula GN=MTR_4g127580 PE=3 SV=1</t>
  </si>
  <si>
    <t>Ca_11754_v1.0_kabuli</t>
  </si>
  <si>
    <t>Putative uncharacterized protein OS=Medicago truncatula GN=MTR_033s0001 PE=4 SV=1</t>
  </si>
  <si>
    <t>Ca_17291_v1.0_kabuli</t>
  </si>
  <si>
    <t>Ca_02109_v1.0_kabuli</t>
  </si>
  <si>
    <t>Ca_16809_v1.0_kabuli</t>
  </si>
  <si>
    <t>Ca_26343_v1.0_kabuli</t>
  </si>
  <si>
    <t>Putative uncharacterized protein (Fragment) OS=Medicago truncatula GN=MTR_132s0010 PE=4 SV=1</t>
  </si>
  <si>
    <t>Ca_24530_v1.0_kabuli</t>
  </si>
  <si>
    <t>Ca_02478_v1.0_kabuli</t>
  </si>
  <si>
    <t>Seed biotinylated protein 68 kDa isoform OS=Glycine max PE=2 SV=1</t>
  </si>
  <si>
    <t>Ca_08865_v1.0_kabuli</t>
  </si>
  <si>
    <t>Metaxin-2 OS=Medicago truncatula GN=MTR_2g036910 PE=4 SV=1</t>
  </si>
  <si>
    <t>Ca_22465_v1.0_kabuli</t>
  </si>
  <si>
    <t>Ca_12566_v1.0_kabuli</t>
  </si>
  <si>
    <t>ATPase OS=Medicago truncatula GN=MTR_6g006910 PE=4 SV=1</t>
  </si>
  <si>
    <t>Ca_01142_v1.0_kabuli</t>
  </si>
  <si>
    <t>Putative uncharacterized protein OS=Medicago truncatula GN=MTR_7g112740 PE=4 SV=1</t>
  </si>
  <si>
    <t>Ca_08294_v1.0_kabuli</t>
  </si>
  <si>
    <t>Chalcone synthase OS=Medicago truncatula GN=MTR_7g084300 PE=3 SV=1</t>
  </si>
  <si>
    <t>Ca_22254_v1.0_kabuli</t>
  </si>
  <si>
    <t>Ca_04508_v1.0_kabuli</t>
  </si>
  <si>
    <t>Ca_15108_v1.0_kabuli</t>
  </si>
  <si>
    <t>Ca_01594_v1.0_kabuli</t>
  </si>
  <si>
    <t>Chromodomain-helicase-DNA-binding protein OS=Medicago truncatula GN=MTR_7g109640 PE=4 SV=1</t>
  </si>
  <si>
    <t>Ca_04937_v1.0_kabuli</t>
  </si>
  <si>
    <t>Plastid ornithine carbamoyltransferase OS=Medicago truncatula GN=ArgF PE=2 SV=1</t>
  </si>
  <si>
    <t>Ca_17102_v1.0_kabuli</t>
  </si>
  <si>
    <t>Diphthine synthase OS=Medicago truncatula GN=MTR_3g113750 PE=3 SV=1</t>
  </si>
  <si>
    <t>Ca_05068_v1.0_kabuli</t>
  </si>
  <si>
    <t>Uncharacterized protein OS=Medicago truncatula GN=MTR_143s0013 PE=2 SV=1</t>
  </si>
  <si>
    <t>Ca_08614_v1.0_kabuli</t>
  </si>
  <si>
    <t>WRKY transcription factor OS=Medicago truncatula GN=MTR_8g087000 PE=4 SV=1</t>
  </si>
  <si>
    <t>Ca_19167_v1.0_kabuli</t>
  </si>
  <si>
    <t>Ca_03228_v1.0_kabuli</t>
  </si>
  <si>
    <t>Transcription factor bZIP106 OS=Medicago truncatula GN=MTR_4g127620 PE=4 SV=1</t>
  </si>
  <si>
    <t>Ca_11755_v1.0_kabuli</t>
  </si>
  <si>
    <t>Ca_17292_v1.0_kabuli</t>
  </si>
  <si>
    <t>Ca_02110_v1.0_kabuli</t>
  </si>
  <si>
    <t>Ca_16810_v1.0_kabuli</t>
  </si>
  <si>
    <t>Phosphoethanolamine N-methyltransferase OS=Medicago truncatula GN=MTR_6g069600 PE=4 SV=1</t>
  </si>
  <si>
    <t>Ca_24531_v1.0_kabuli</t>
  </si>
  <si>
    <t>Ca_27499_v1.0_kabuli</t>
  </si>
  <si>
    <t>Ca_28069_v1.0_kabuli</t>
  </si>
  <si>
    <t>Ca_02479_v1.0_kabuli</t>
  </si>
  <si>
    <t>Ca_08866_v1.0_kabuli</t>
  </si>
  <si>
    <t>Pumilio-like protein OS=Medicago truncatula GN=MTR_2g036900 PE=4 SV=1</t>
  </si>
  <si>
    <t>Ca_12567_v1.0_kabuli</t>
  </si>
  <si>
    <t>CDK-activating kinase assembly factor MAT1 OS=Medicago truncatula GN=MTR_6g006900 PE=4 SV=1</t>
  </si>
  <si>
    <t>Ca_18540_v1.0_kabuli</t>
  </si>
  <si>
    <t>Alpha-1 4-glucan-protein synthase OS=Medicago truncatula GN=MTR_5g046030 PE=1 SV=1</t>
  </si>
  <si>
    <t>Ca_01143_v1.0_kabuli</t>
  </si>
  <si>
    <t>Ca_08295_v1.0_kabuli</t>
  </si>
  <si>
    <t>Nodulation receptor kinase OS=Medicago truncatula GN=MTR_7g084250 PE=4 SV=1</t>
  </si>
  <si>
    <t>Ca_04509_v1.0_kabuli</t>
  </si>
  <si>
    <t>Molybdenum cofactor sulfurase OS=Medicago truncatula GN=MTR_1g101790 PE=3 SV=1</t>
  </si>
  <si>
    <t>Ca_09131_v1.0_kabuli</t>
  </si>
  <si>
    <t>Abscisic insensitive 1B OS=Medicago truncatula GN=MTR_1g015110 PE=3 SV=1</t>
  </si>
  <si>
    <t>Ca_15109_v1.0_kabuli</t>
  </si>
  <si>
    <t>Putative uncharacterized protein OS=Medicago truncatula GN=MTR_3g023230 PE=4 SV=1</t>
  </si>
  <si>
    <t>Ca_01595_v1.0_kabuli</t>
  </si>
  <si>
    <t>Ca_04938_v1.0_kabuli</t>
  </si>
  <si>
    <t>Ca_17103_v1.0_kabuli</t>
  </si>
  <si>
    <t>Ca_05069_v1.0_kabuli</t>
  </si>
  <si>
    <t>Ca_08615_v1.0_kabuli</t>
  </si>
  <si>
    <t>Ca_19168_v1.0_kabuli</t>
  </si>
  <si>
    <t>Ubiquinone biosynthesis methyltransferase COQ5 OS=Medicago truncatula GN=MTR_4g009880 PE=2 SV=1</t>
  </si>
  <si>
    <t>Ca_03229_v1.0_kabuli</t>
  </si>
  <si>
    <t>Ca_11756_v1.0_kabuli</t>
  </si>
  <si>
    <t>5-hydroxyisourate hydrolase OS=Glycine max PE=3 SV=1</t>
  </si>
  <si>
    <t>Ca_17293_v1.0_kabuli</t>
  </si>
  <si>
    <t>Ca_02111_v1.0_kabuli</t>
  </si>
  <si>
    <t>Ca_16811_v1.0_kabuli</t>
  </si>
  <si>
    <t>PIN4a OS=Glycine max GN=PIN4a PE=2 SV=1</t>
  </si>
  <si>
    <t>Ca_26345_v1.0_kabuli</t>
  </si>
  <si>
    <t>Ca_24532_v1.0_kabuli</t>
  </si>
  <si>
    <t>Uncharacterized protein OS=Prunus persica GN=PRUPE_ppa002001mg PE=4 SV=1</t>
  </si>
  <si>
    <t>Ca_25676_v1.0_kabuli</t>
  </si>
  <si>
    <t>Putative uncharacterized protein OS=Medicago truncatula GN=MTR_5g044720 PE=4 SV=1</t>
  </si>
  <si>
    <t>Ca_27790_v1.0_kabuli</t>
  </si>
  <si>
    <t>Ca_02480_v1.0_kabuli</t>
  </si>
  <si>
    <t>Ca_08867_v1.0_kabuli</t>
  </si>
  <si>
    <t>Villin-4 OS=Medicago truncatula GN=MTR_2g036860 PE=4 SV=1</t>
  </si>
  <si>
    <t>Ca_22467_v1.0_kabuli</t>
  </si>
  <si>
    <t>Ca_12568_v1.0_kabuli</t>
  </si>
  <si>
    <t>Serine/threonine protein kinase OS=Medicago truncatula GN=MTR_6g006770 PE=4 SV=1</t>
  </si>
  <si>
    <t>Ca_18541_v1.0_kabuli</t>
  </si>
  <si>
    <t>Cytokinin-O-glucosyltransferase OS=Medicago truncatula GN=MTR_5g045960 PE=3 SV=1</t>
  </si>
  <si>
    <t>Ca_01144_v1.0_kabuli</t>
  </si>
  <si>
    <t>Putative uncharacterized protein OS=Medicago truncatula GN=MTR_7g112710 PE=4 SV=1</t>
  </si>
  <si>
    <t>Ca_08296_v1.0_kabuli</t>
  </si>
  <si>
    <t>Putative uncharacterized protein OS=Medicago truncatula GN=MTR_7g084240 PE=4 SV=1</t>
  </si>
  <si>
    <t>Ca_22256_v1.0_kabuli</t>
  </si>
  <si>
    <t>Protein CBG23887 OS=Caenorhabditis briggsae GN=CBG23887 PE=4 SV=1</t>
  </si>
  <si>
    <t>Ca_04510_v1.0_kabuli</t>
  </si>
  <si>
    <t>Ca_09132_v1.0_kabuli</t>
  </si>
  <si>
    <t>U-box domain-containing protein OS=Medicago truncatula GN=MTR_1g015050 PE=4 SV=1</t>
  </si>
  <si>
    <t>Ca_15110_v1.0_kabuli</t>
  </si>
  <si>
    <t>Ca_04939_v1.0_kabuli</t>
  </si>
  <si>
    <t>Ca_17104_v1.0_kabuli</t>
  </si>
  <si>
    <t>Ca_05070_v1.0_kabuli</t>
  </si>
  <si>
    <t>Ca_08616_v1.0_kabuli</t>
  </si>
  <si>
    <t>UOS1 OS=Medicago truncatula GN=MTR_8g087310 PE=4 SV=1</t>
  </si>
  <si>
    <t>Ca_14567_v1.0_kabuli</t>
  </si>
  <si>
    <t>60S ribosomal protein L12 OS=Medicago truncatula GN=MTR_4g059400 PE=1 SV=1</t>
  </si>
  <si>
    <t>Ca_19169_v1.0_kabuli</t>
  </si>
  <si>
    <t>Glycerol kinase OS=Medicago truncatula GN=MTR_4g009920 PE=3 SV=1</t>
  </si>
  <si>
    <t>Ca_03230_v1.0_kabuli</t>
  </si>
  <si>
    <t>Hydroxycinnamoyl CoA shikimate/quinate hydroxycinnamoyltransferase-like protein OS=Medicago truncatula GN=MTR_4g127650 PE=4 SV=1</t>
  </si>
  <si>
    <t>Ca_11757_v1.0_kabuli</t>
  </si>
  <si>
    <t>Putative uncharacterized protein OS=Medicago truncatula GN=MTR_043s0006 PE=4 SV=1</t>
  </si>
  <si>
    <t>Ca_17294_v1.0_kabuli</t>
  </si>
  <si>
    <t>Ca_02112_v1.0_kabuli</t>
  </si>
  <si>
    <t>Peroxidase A OS=Medicago truncatula GN=MTR_5g018390 PE=4 SV=1</t>
  </si>
  <si>
    <t>Ca_16812_v1.0_kabuli</t>
  </si>
  <si>
    <t>Ca_26346_v1.0_kabuli</t>
  </si>
  <si>
    <t>Putative uncharacterized protein OS=Medicago truncatula GN=MTR_7g021270 PE=4 SV=1</t>
  </si>
  <si>
    <t>Ca_25677_v1.0_kabuli</t>
  </si>
  <si>
    <t>Pentatricopeptide repeat-containing protein OS=Medicago truncatula GN=MTR_5g045490 PE=4 SV=1</t>
  </si>
  <si>
    <t>Ca_27501_v1.0_kabuli</t>
  </si>
  <si>
    <t>Ca_02481_v1.0_kabuli</t>
  </si>
  <si>
    <t>Ca_08868_v1.0_kabuli</t>
  </si>
  <si>
    <t>Ca_22468_v1.0_kabuli</t>
  </si>
  <si>
    <t>Nuclear trancription factor Y subunit B1 OS=Medicago truncatula GN=NF-YB1 PE=2 SV=1</t>
  </si>
  <si>
    <t>Ca_12569_v1.0_kabuli</t>
  </si>
  <si>
    <t>Ca_18542_v1.0_kabuli</t>
  </si>
  <si>
    <t>Ca_01145_v1.0_kabuli</t>
  </si>
  <si>
    <t>Inositol-1-monophosphatase OS=Medicago truncatula GN=MTR_3g117220 PE=4 SV=1</t>
  </si>
  <si>
    <t>Ca_08297_v1.0_kabuli</t>
  </si>
  <si>
    <t>Receptor-like-kinase OS=Medicago truncatula GN=MTR_7g084220 PE=4 SV=1</t>
  </si>
  <si>
    <t>Ca_22367_v1.0_kabuli</t>
  </si>
  <si>
    <t>MYB transcription factor OS=Medicago truncatula GN=MTR_7g011170 PE=4 SV=1</t>
  </si>
  <si>
    <t>Ca_04511_v1.0_kabuli</t>
  </si>
  <si>
    <t>TCP family transcription factor OS=Medicago truncatula GN=MTR_1g101810 PE=4 SV=1</t>
  </si>
  <si>
    <t>Ca_09133_v1.0_kabuli</t>
  </si>
  <si>
    <t>Putative uncharacterized protein OS=Medicago truncatula GN=MTR_1g015120 PE=4 SV=1</t>
  </si>
  <si>
    <t>Ca_15111_v1.0_kabuli</t>
  </si>
  <si>
    <t>Ca_01597_v1.0_kabuli</t>
  </si>
  <si>
    <t>Ca_04940_v1.0_kabuli</t>
  </si>
  <si>
    <t>Ca_17105_v1.0_kabuli</t>
  </si>
  <si>
    <t>Ca_05071_v1.0_kabuli</t>
  </si>
  <si>
    <t>Purple acid phosphatase OS=Medicago truncatula GN=MTR_011s1005 PE=4 SV=1</t>
  </si>
  <si>
    <t>Ca_08617_v1.0_kabuli</t>
  </si>
  <si>
    <t>Putative uncharacterized protein OS=Medicago truncatula GN=MTR_8g087390 PE=4 SV=1</t>
  </si>
  <si>
    <t>Ca_14568_v1.0_kabuli</t>
  </si>
  <si>
    <t>Aquaporin PIP2-7 OS=Medicago truncatula GN=MTR_4g059390 PE=2 SV=1</t>
  </si>
  <si>
    <t>Ca_03231_v1.0_kabuli</t>
  </si>
  <si>
    <t>Villin-4 OS=Medicago truncatula GN=MTR_4g127660 PE=4 SV=1</t>
  </si>
  <si>
    <t>Ca_11758_v1.0_kabuli</t>
  </si>
  <si>
    <t>MLO-like protein OS=Medicago truncatula GN=MTR_043s0005 PE=3 SV=1</t>
  </si>
  <si>
    <t>Ca_17295_v1.0_kabuli</t>
  </si>
  <si>
    <t>Inositol phosphate kinase OS=Glycine max GN=Itpk2 PE=2 SV=1</t>
  </si>
  <si>
    <t>Ca_02113_v1.0_kabuli</t>
  </si>
  <si>
    <t>Pentatricopeptide repeat-containing protein OS=Medicago truncatula GN=MTR_5g018370 PE=4 SV=1</t>
  </si>
  <si>
    <t>Ca_16813_v1.0_kabuli</t>
  </si>
  <si>
    <t>Ca_24534_v1.0_kabuli</t>
  </si>
  <si>
    <t>Ca_25678_v1.0_kabuli</t>
  </si>
  <si>
    <t>Ca_02482_v1.0_kabuli</t>
  </si>
  <si>
    <t>Ca_08869_v1.0_kabuli</t>
  </si>
  <si>
    <t>Ca_22469_v1.0_kabuli</t>
  </si>
  <si>
    <t>Ca_12570_v1.0_kabuli</t>
  </si>
  <si>
    <t>Ethylene response protein OS=Medicago truncatula GN=MTR_6g006190 PE=2 SV=1</t>
  </si>
  <si>
    <t>Ca_18543_v1.0_kabuli</t>
  </si>
  <si>
    <t>Receptor-like protein kinase OS=Medicago truncatula GN=MTR_5g045910 PE=4 SV=1</t>
  </si>
  <si>
    <t>Ca_01146_v1.0_kabuli</t>
  </si>
  <si>
    <t>F-actin capping protein alpha subunit OS=Glycine max PE=2 SV=1</t>
  </si>
  <si>
    <t>Ca_08298_v1.0_kabuli</t>
  </si>
  <si>
    <t>Putative uncharacterized protein OS=Medicago truncatula GN=MTR_7g084200 PE=4 SV=1</t>
  </si>
  <si>
    <t>Ca_04512_v1.0_kabuli</t>
  </si>
  <si>
    <t>Peroxidase OS=Medicago truncatula GN=MTR_1g101830 PE=2 SV=1</t>
  </si>
  <si>
    <t>Ca_09134_v1.0_kabuli</t>
  </si>
  <si>
    <t>WRKY transcription factor OS=Medicago truncatula GN=MTR_1g015140 PE=4 SV=1</t>
  </si>
  <si>
    <t>Ca_15112_v1.0_kabuli</t>
  </si>
  <si>
    <t>Ca_04941_v1.0_kabuli</t>
  </si>
  <si>
    <t>Putative uncharacterized protein OS=Vitis vinifera GN=VIT_18s0001g12730 PE=4 SV=1</t>
  </si>
  <si>
    <t>Ca_17106_v1.0_kabuli</t>
  </si>
  <si>
    <t>Ca_05072_v1.0_kabuli</t>
  </si>
  <si>
    <t>Ca_08618_v1.0_kabuli</t>
  </si>
  <si>
    <t>Putative uncharacterized protein OS=Medicago truncatula GN=MTR_8g087400 PE=4 SV=1</t>
  </si>
  <si>
    <t>Ca_14569_v1.0_kabuli</t>
  </si>
  <si>
    <t>Putative uncharacterized protein OS=Medicago truncatula GN=MTR_4g059310 PE=4 SV=1</t>
  </si>
  <si>
    <t>Ca_19171_v1.0_kabuli</t>
  </si>
  <si>
    <t>Tetratricopeptide-like helical domain-containing protein OS=Medicago truncatula GN=MTR_4g009960 PE=4 SV=1</t>
  </si>
  <si>
    <t>Ca_03232_v1.0_kabuli</t>
  </si>
  <si>
    <t>Peroxidase OS=Medicago truncatula GN=MTR_4g127670 PE=2 SV=1</t>
  </si>
  <si>
    <t>Ca_11759_v1.0_kabuli</t>
  </si>
  <si>
    <t>Ca_17296_v1.0_kabuli</t>
  </si>
  <si>
    <t>Ca_02114_v1.0_kabuli</t>
  </si>
  <si>
    <t>Ca_16814_v1.0_kabuli</t>
  </si>
  <si>
    <t>Prostaglandin E synthase OS=Medicago truncatula GN=MTR_6g069420 PE=4 SV=1</t>
  </si>
  <si>
    <t>Ca_25190_v1.0_kabuli</t>
  </si>
  <si>
    <t>RRNA intron-encoded homing endonuclease OS=Medicago truncatula GN=MTR_5g051060 PE=4 SV=1</t>
  </si>
  <si>
    <t>Ca_26250_v1.0_kabuli</t>
  </si>
  <si>
    <t>Ca_27981_v1.0_kabuli</t>
  </si>
  <si>
    <t>Ca_02483_v1.0_kabuli</t>
  </si>
  <si>
    <t>Chloroplast acetohydroxy acid isomeroreductase OS=Glycine max PE=2 SV=1</t>
  </si>
  <si>
    <t>Ca_12851_v1.0_kabuli</t>
  </si>
  <si>
    <t>Ca_22470_v1.0_kabuli</t>
  </si>
  <si>
    <t>Ca_12571_v1.0_kabuli</t>
  </si>
  <si>
    <t>Ca_18544_v1.0_kabuli</t>
  </si>
  <si>
    <t>Ca_01147_v1.0_kabuli</t>
  </si>
  <si>
    <t>Tafazzin OS=Medicago truncatula GN=MTR_7g112680 PE=4 SV=1</t>
  </si>
  <si>
    <t>Ca_08299_v1.0_kabuli</t>
  </si>
  <si>
    <t>Nuclear factor related to kappa-B-binding protein OS=Medicago truncatula GN=MTR_7g084170 PE=4 SV=1</t>
  </si>
  <si>
    <t>Ca_04513_v1.0_kabuli</t>
  </si>
  <si>
    <t>Ca_09135_v1.0_kabuli</t>
  </si>
  <si>
    <t>Uncharacterized protein OS=Setaria italica GN=Si034715m.g PE=4 SV=1</t>
  </si>
  <si>
    <t>Ca_15113_v1.0_kabuli</t>
  </si>
  <si>
    <t>U-box domain-containing protein OS=Medicago truncatula GN=MTR_1g031750 PE=4 SV=1</t>
  </si>
  <si>
    <t>Ca_01599_v1.0_kabuli</t>
  </si>
  <si>
    <t>Ca_04942_v1.0_kabuli</t>
  </si>
  <si>
    <t>Ca_17107_v1.0_kabuli</t>
  </si>
  <si>
    <t>Hsr203J homolog OS=Pisum sativum PE=2 SV=1</t>
  </si>
  <si>
    <t>Ca_05073_v1.0_kabuli</t>
  </si>
  <si>
    <t>Ca_08619_v1.0_kabuli</t>
  </si>
  <si>
    <t>Glutathione S-transferase GST OS=Medicago truncatula GN=MTR_8g087410 PE=2 SV=1</t>
  </si>
  <si>
    <t>Ca_14570_v1.0_kabuli</t>
  </si>
  <si>
    <t>Protein disulfide isomerase L-2 OS=Medicago truncatula GN=MTR_4g059450 PE=3 SV=1</t>
  </si>
  <si>
    <t>Ca_03233_v1.0_kabuli</t>
  </si>
  <si>
    <t>Ca_11760_v1.0_kabuli</t>
  </si>
  <si>
    <t>Ca_17297_v1.0_kabuli</t>
  </si>
  <si>
    <t>Ca_02115_v1.0_kabuli</t>
  </si>
  <si>
    <t>Esterase PIR7B OS=Medicago truncatula GN=MTR_5g018320 PE=4 SV=1</t>
  </si>
  <si>
    <t>Ca_16815_v1.0_kabuli</t>
  </si>
  <si>
    <t>Ca_25191_v1.0_kabuli</t>
  </si>
  <si>
    <t>Ca_26251_v1.0_kabuli</t>
  </si>
  <si>
    <t>Ca_27792_v1.0_kabuli</t>
  </si>
  <si>
    <t>Ca_02484_v1.0_kabuli</t>
  </si>
  <si>
    <t>Ca_22471_v1.0_kabuli</t>
  </si>
  <si>
    <t>Ca_12572_v1.0_kabuli</t>
  </si>
  <si>
    <t>Ca_18545_v1.0_kabuli</t>
  </si>
  <si>
    <t>Ca_01148_v1.0_kabuli</t>
  </si>
  <si>
    <t>Putative uncharacterized protein OS=Medicago truncatula GN=MTR_7g112650 PE=4 SV=1</t>
  </si>
  <si>
    <t>Ca_08300_v1.0_kabuli</t>
  </si>
  <si>
    <t>Ca_22370_v1.0_kabuli</t>
  </si>
  <si>
    <t>Ca_04514_v1.0_kabuli</t>
  </si>
  <si>
    <t>Ca_09136_v1.0_kabuli</t>
  </si>
  <si>
    <t>Ca_15114_v1.0_kabuli</t>
  </si>
  <si>
    <t>Cysteine-rich receptor-like protein kinase OS=Medicago truncatula GN=MTR_1g031780 PE=4 SV=1</t>
  </si>
  <si>
    <t>Ca_01600_v1.0_kabuli</t>
  </si>
  <si>
    <t>Ca_04943_v1.0_kabuli</t>
  </si>
  <si>
    <t>Ca_17108_v1.0_kabuli</t>
  </si>
  <si>
    <t>Ca_05074_v1.0_kabuli</t>
  </si>
  <si>
    <t>Ca_08620_v1.0_kabuli</t>
  </si>
  <si>
    <t>Receptor-like protein kinase OS=Medicago truncatula GN=MTR_8g087420 PE=4 SV=1</t>
  </si>
  <si>
    <t>Ca_19173_v1.0_kabuli</t>
  </si>
  <si>
    <t>Ca_03234_v1.0_kabuli</t>
  </si>
  <si>
    <t>Plasma membrane H+-ATPase OS=Medicago truncatula GN=MTR_4g127710 PE=3 SV=1</t>
  </si>
  <si>
    <t>Ca_11761_v1.0_kabuli</t>
  </si>
  <si>
    <t>Ca_17298_v1.0_kabuli</t>
  </si>
  <si>
    <t>Ca_02116_v1.0_kabuli</t>
  </si>
  <si>
    <t>L-ascorbate oxidase-like protein OS=Medicago truncatula GN=MTR_5g018270 PE=4 SV=1</t>
  </si>
  <si>
    <t>Ca_16816_v1.0_kabuli</t>
  </si>
  <si>
    <t>Ca_25192_v1.0_kabuli</t>
  </si>
  <si>
    <t>Ca_27190_v1.0_kabuli</t>
  </si>
  <si>
    <t>Ca_26252_v1.0_kabuli</t>
  </si>
  <si>
    <t>Ca_27793_v1.0_kabuli</t>
  </si>
  <si>
    <t>Ca_02485_v1.0_kabuli</t>
  </si>
  <si>
    <t>Ca_12853_v1.0_kabuli</t>
  </si>
  <si>
    <t>Ca_22514_v1.0_kabuli</t>
  </si>
  <si>
    <t>Ca_12573_v1.0_kabuli</t>
  </si>
  <si>
    <t>Ca_18546_v1.0_kabuli</t>
  </si>
  <si>
    <t>Uncharacterized protein OS=Prunus persica GN=PRUPE_ppa007503mg PE=4 SV=1</t>
  </si>
  <si>
    <t>Ca_01149_v1.0_kabuli</t>
  </si>
  <si>
    <t>ATP-dependent Clp protease proteolytic subunit OS=Medicago truncatula GN=MTR_7g112640 PE=2 SV=1</t>
  </si>
  <si>
    <t>Ca_08301_v1.0_kabuli</t>
  </si>
  <si>
    <t>Putative uncharacterized protein OS=Medicago truncatula GN=MTR_7g084160 PE=4 SV=1</t>
  </si>
  <si>
    <t>Ca_22371_v1.0_kabuli</t>
  </si>
  <si>
    <t>Pentatricopeptide repeat-containing protein OS=Medicago truncatula GN=MTR_7g011100 PE=4 SV=1</t>
  </si>
  <si>
    <t>Ca_04515_v1.0_kabuli</t>
  </si>
  <si>
    <t>Putative uncharacterized protein OS=Medicago truncatula GN=MTR_1g101910 PE=4 SV=1</t>
  </si>
  <si>
    <t>Ca_09137_v1.0_kabuli</t>
  </si>
  <si>
    <t>Predicted protein OS=Populus trichocarpa GN=POPTRDRAFT_717823 PE=2 SV=1</t>
  </si>
  <si>
    <t>Ca_15115_v1.0_kabuli</t>
  </si>
  <si>
    <t>Ca_01601_v1.0_kabuli</t>
  </si>
  <si>
    <t>Ca_04944_v1.0_kabuli</t>
  </si>
  <si>
    <t>Ca_17109_v1.0_kabuli</t>
  </si>
  <si>
    <t>Putative uncharacterized protein OS=Vitis vinifera GN=VITISV_038839 PE=4 SV=1</t>
  </si>
  <si>
    <t>Ca_05075_v1.0_kabuli</t>
  </si>
  <si>
    <t>Ca_08621_v1.0_kabuli</t>
  </si>
  <si>
    <t>Ca_14572_v1.0_kabuli</t>
  </si>
  <si>
    <t>YrdC domain-containing protein OS=Medicago truncatula GN=MTR_4g059530 PE=4 SV=1</t>
  </si>
  <si>
    <t>Ca_19174_v1.0_kabuli</t>
  </si>
  <si>
    <t>Pentatricopeptide repeat-containing protein OS=Medicago truncatula GN=MTR_4g010020 PE=4 SV=1</t>
  </si>
  <si>
    <t>Ca_03235_v1.0_kabuli</t>
  </si>
  <si>
    <t>Homogentisate phytylprenyltransferase OS=Medicago sativa GN=Hpt1 PE=2 SV=1</t>
  </si>
  <si>
    <t>Ca_11762_v1.0_kabuli</t>
  </si>
  <si>
    <t>Ca_17299_v1.0_kabuli</t>
  </si>
  <si>
    <t>Ca_02117_v1.0_kabuli</t>
  </si>
  <si>
    <t>LIM and UIM domain-containing OS=Medicago truncatula GN=MTR_5g018900 PE=4 SV=1</t>
  </si>
  <si>
    <t>Ca_16817_v1.0_kabuli</t>
  </si>
  <si>
    <t>Ca_27191_v1.0_kabuli</t>
  </si>
  <si>
    <t>Ca_26488_v1.0_kabuli</t>
  </si>
  <si>
    <t>Ca_26253_v1.0_kabuli</t>
  </si>
  <si>
    <t>Ca_26857_v1.0_kabuli</t>
  </si>
  <si>
    <t>Ca_02486_v1.0_kabuli</t>
  </si>
  <si>
    <t>Ca_12854_v1.0_kabuli</t>
  </si>
  <si>
    <t>Ca_22515_v1.0_kabuli</t>
  </si>
  <si>
    <t>Putative uncharacterized protein OS=Medicago truncatula GN=MTR_2g085340 PE=4 SV=1</t>
  </si>
  <si>
    <t>Ca_12574_v1.0_kabuli</t>
  </si>
  <si>
    <t>Predicted protein OS=Populus trichocarpa GN=POPTRDRAFT_706754 PE=2 SV=1</t>
  </si>
  <si>
    <t>Ca_18547_v1.0_kabuli</t>
  </si>
  <si>
    <t>Ca_01150_v1.0_kabuli</t>
  </si>
  <si>
    <t>Rapid ALkalinization Factor OS=Medicago truncatula GN=MTR_7g113080 PE=2 SV=1</t>
  </si>
  <si>
    <t>Ca_08302_v1.0_kabuli</t>
  </si>
  <si>
    <t>Cytochrome b-c1 complex subunit Rieske, mitochondrial OS=Medicago truncatula GN=MTR_7g084150 PE=3 SV=1</t>
  </si>
  <si>
    <t>Ca_22372_v1.0_kabuli</t>
  </si>
  <si>
    <t>KH domain-containing protein OS=Medicago truncatula GN=MTR_7g011080 PE=4 SV=1</t>
  </si>
  <si>
    <t>Ca_04516_v1.0_kabuli</t>
  </si>
  <si>
    <t>Ca_09138_v1.0_kabuli</t>
  </si>
  <si>
    <t>Ca_15116_v1.0_kabuli</t>
  </si>
  <si>
    <t>Putative HpcH/HpaI aldolase/citrate lyase OS=Arachis duranensis GN=ARAX_ADH068E04-007 PE=4 SV=1</t>
  </si>
  <si>
    <t>Ca_01602_v1.0_kabuli</t>
  </si>
  <si>
    <t>Ca_04945_v1.0_kabuli</t>
  </si>
  <si>
    <t>Ca_17110_v1.0_kabuli</t>
  </si>
  <si>
    <t>Transcription elongation factor SPT6 OS=Medicago truncatula GN=MTR_086s0014 PE=4 SV=1</t>
  </si>
  <si>
    <t>Ca_05076_v1.0_kabuli</t>
  </si>
  <si>
    <t>Ca_08622_v1.0_kabuli</t>
  </si>
  <si>
    <t>ER lumen protein retaining receptor OS=Glycine max PE=3 SV=1</t>
  </si>
  <si>
    <t>Ca_14573_v1.0_kabuli</t>
  </si>
  <si>
    <t>Putative uncharacterized protein OS=Medicago truncatula GN=MTR_4g059540 PE=4 SV=1</t>
  </si>
  <si>
    <t>Ca_19175_v1.0_kabuli</t>
  </si>
  <si>
    <t>Receptor-like protein kinase BRI1-like protein OS=Medicago truncatula GN=MTR_3g048860 PE=4 SV=1</t>
  </si>
  <si>
    <t>Ca_03236_v1.0_kabuli</t>
  </si>
  <si>
    <t>WD repeat-containing protein OS=Medicago truncatula GN=MTR_4g127820 PE=4 SV=1</t>
  </si>
  <si>
    <t>Ca_11763_v1.0_kabuli</t>
  </si>
  <si>
    <t>Putative uncharacterized protein OS=Medicago truncatula GN=MTR_139s0040 PE=4 SV=1</t>
  </si>
  <si>
    <t>Ca_17300_v1.0_kabuli</t>
  </si>
  <si>
    <t>Peroxisomal membrane protein PEX14 OS=Medicago truncatula GN=MTR_4g106880 PE=4 SV=1</t>
  </si>
  <si>
    <t>Ca_02118_v1.0_kabuli</t>
  </si>
  <si>
    <t>Ca_16818_v1.0_kabuli</t>
  </si>
  <si>
    <t>Ca_22388_v1.0_kabuli</t>
  </si>
  <si>
    <t>Ca_26489_v1.0_kabuli</t>
  </si>
  <si>
    <t>Ca_26254_v1.0_kabuli</t>
  </si>
  <si>
    <t>Protein kinase OS=Fagus sylvatica GN=pk2 PE=2 SV=1</t>
  </si>
  <si>
    <t>Ca_26858_v1.0_kabuli</t>
  </si>
  <si>
    <t>Ca_02487_v1.0_kabuli</t>
  </si>
  <si>
    <t>Ca_12855_v1.0_kabuli</t>
  </si>
  <si>
    <t>Ca_22516_v1.0_kabuli</t>
  </si>
  <si>
    <t>Ca_12575_v1.0_kabuli</t>
  </si>
  <si>
    <t>Myb26 OS=Pisum sativum PE=2 SV=1</t>
  </si>
  <si>
    <t>Ca_18548_v1.0_kabuli</t>
  </si>
  <si>
    <t>Cytochrome b5 OS=Medicago truncatula GN=MTR_5g045630 PE=3 SV=1</t>
  </si>
  <si>
    <t>Ca_01151_v1.0_kabuli</t>
  </si>
  <si>
    <t>Rad9 OS=Medicago truncatula GN=MtrDRAFT_AC154391g37v2 PE=4 SV=1</t>
  </si>
  <si>
    <t>Ca_08303_v1.0_kabuli</t>
  </si>
  <si>
    <t>N-acetyltransferase MAK3-like protein OS=Medicago truncatula GN=MTR_7g084140 PE=4 SV=1</t>
  </si>
  <si>
    <t>Ca_22373_v1.0_kabuli</t>
  </si>
  <si>
    <t>Ca_04517_v1.0_kabuli</t>
  </si>
  <si>
    <t>Fructokinase OS=Medicago truncatula GN=MTR_1g101950 PE=4 SV=1</t>
  </si>
  <si>
    <t>Ca_09139_v1.0_kabuli</t>
  </si>
  <si>
    <t>Ultraviolet-B-repressible protein OS=Medicago truncatula GN=MTR_1g015290 PE=2 SV=1</t>
  </si>
  <si>
    <t>Ca_15117_v1.0_kabuli</t>
  </si>
  <si>
    <t>Ca_01603_v1.0_kabuli</t>
  </si>
  <si>
    <t>Ca_04946_v1.0_kabuli</t>
  </si>
  <si>
    <t>Ca_17111_v1.0_kabuli</t>
  </si>
  <si>
    <t>Ca_05077_v1.0_kabuli</t>
  </si>
  <si>
    <t>Ca_08623_v1.0_kabuli</t>
  </si>
  <si>
    <t>Fasciclin-like arabinogalactan protein OS=Medicago truncatula GN=MTR_8g087450 PE=4 SV=1</t>
  </si>
  <si>
    <t>Ca_14574_v1.0_kabuli</t>
  </si>
  <si>
    <t>Zinc finger CCCH domain-containing protein OS=Medicago truncatula GN=MTR_4g059550 PE=4 SV=1</t>
  </si>
  <si>
    <t>Ca_19176_v1.0_kabuli</t>
  </si>
  <si>
    <t>Ca_03237_v1.0_kabuli</t>
  </si>
  <si>
    <t>Receptor-like protein kinase OS=Medicago truncatula GN=MTR_4g127840 PE=4 SV=1</t>
  </si>
  <si>
    <t>Ca_11764_v1.0_kabuli</t>
  </si>
  <si>
    <t>F-box protein interaction domain containing protein OS=Medicago truncatula GN=MTR_5g090860 PE=4 SV=1</t>
  </si>
  <si>
    <t>Ca_17301_v1.0_kabuli</t>
  </si>
  <si>
    <t>Kinesin light chain OS=Medicago truncatula GN=MTR_4g106900 PE=4 SV=1</t>
  </si>
  <si>
    <t>Ca_02119_v1.0_kabuli</t>
  </si>
  <si>
    <t>Cc-nbs-lrr resistance protein OS=Medicago truncatula GN=MTR_5g018060 PE=4 SV=1</t>
  </si>
  <si>
    <t>Ca_16819_v1.0_kabuli</t>
  </si>
  <si>
    <t>Ca_25195_v1.0_kabuli</t>
  </si>
  <si>
    <t>Ca_26490_v1.0_kabuli</t>
  </si>
  <si>
    <t>Ca_26255_v1.0_kabuli</t>
  </si>
  <si>
    <t>Ca_26859_v1.0_kabuli</t>
  </si>
  <si>
    <t>Inorganic phosphate transporter 1-1 OS=Medicago truncatula GN=MTR_5g068140 PE=4 SV=1</t>
  </si>
  <si>
    <t>Ca_02488_v1.0_kabuli</t>
  </si>
  <si>
    <t>Putative uncharacterized protein OS=Medicago truncatula GN=MTR_5g078510 PE=4 SV=1</t>
  </si>
  <si>
    <t>Ca_12856_v1.0_kabuli</t>
  </si>
  <si>
    <t>Ca_22517_v1.0_kabuli</t>
  </si>
  <si>
    <t>Ca_12576_v1.0_kabuli</t>
  </si>
  <si>
    <t>Polygalacturonase OS=Medicago truncatula GN=MTR_6g005630 PE=3 SV=1</t>
  </si>
  <si>
    <t>Ca_01152_v1.0_kabuli</t>
  </si>
  <si>
    <t>Copper chaperone (CCH)-related protein-like protein OS=Medicago truncatula GN=MTR_7g113110 PE=4 SV=1</t>
  </si>
  <si>
    <t>Ca_09381_v1.0_kabuli</t>
  </si>
  <si>
    <t>Ca_04518_v1.0_kabuli</t>
  </si>
  <si>
    <t>MADS box protein M3 OS=Pisum sativum PE=2 SV=1</t>
  </si>
  <si>
    <t>Ca_09140_v1.0_kabuli</t>
  </si>
  <si>
    <t>Ca_15118_v1.0_kabuli</t>
  </si>
  <si>
    <t>Ca_01604_v1.0_kabuli</t>
  </si>
  <si>
    <t>Ca_04947_v1.0_kabuli</t>
  </si>
  <si>
    <t>Putative uncharacterized protein OS=Daphnia pulex GN=DAPPUDRAFT_241416 PE=4 SV=1</t>
  </si>
  <si>
    <t>Ca_17112_v1.0_kabuli</t>
  </si>
  <si>
    <t>Ca_05078_v1.0_kabuli</t>
  </si>
  <si>
    <t>Ca_08624_v1.0_kabuli</t>
  </si>
  <si>
    <t>Fasciclin-like arabinogalactan protein OS=Medicago truncatula GN=MTR_8g087470 PE=4 SV=1</t>
  </si>
  <si>
    <t>Ca_14575_v1.0_kabuli</t>
  </si>
  <si>
    <t>Ca_19177_v1.0_kabuli</t>
  </si>
  <si>
    <t>Putative uncharacterized protein OS=Medicago truncatula GN=MTR_4g010100 PE=4 SV=1</t>
  </si>
  <si>
    <t>Ca_03238_v1.0_kabuli</t>
  </si>
  <si>
    <t>Ca_11765_v1.0_kabuli</t>
  </si>
  <si>
    <t>Ca_17302_v1.0_kabuli</t>
  </si>
  <si>
    <t>Fibroblast growth factor receptor OS=Medicago truncatula GN=MTR_4g106910 PE=4 SV=1</t>
  </si>
  <si>
    <t>Ca_02120_v1.0_kabuli</t>
  </si>
  <si>
    <t>Abscisic acid-activated protein kinase OS=Vicia faba GN=AAPK PE=2 SV=1</t>
  </si>
  <si>
    <t>Ca_16820_v1.0_kabuli</t>
  </si>
  <si>
    <t>Myb-like DNA-binding protein BAS1 OS=Medicago truncatula GN=MTR_103s0001 PE=4 SV=1</t>
  </si>
  <si>
    <t>Ca_25196_v1.0_kabuli</t>
  </si>
  <si>
    <t>Ca_22390_v1.0_kabuli</t>
  </si>
  <si>
    <t>Ca_25984_v1.0_kabuli</t>
  </si>
  <si>
    <t>Ca_26256_v1.0_kabuli</t>
  </si>
  <si>
    <t>Pentatricopeptide repeat-containing protein OS=Medicago truncatula GN=MTR_6g065540 PE=4 SV=1</t>
  </si>
  <si>
    <t>Ca_26860_v1.0_kabuli</t>
  </si>
  <si>
    <t>Ca_02489_v1.0_kabuli</t>
  </si>
  <si>
    <t>Putative uncharacterized protein OS=Medicago truncatula GN=MTR_027s0019 PE=4 SV=1</t>
  </si>
  <si>
    <t>Ca_12857_v1.0_kabuli</t>
  </si>
  <si>
    <t>Ca_22518_v1.0_kabuli</t>
  </si>
  <si>
    <t>Ca_12577_v1.0_kabuli</t>
  </si>
  <si>
    <t>Ca_18550_v1.0_kabuli</t>
  </si>
  <si>
    <t>Ca_01153_v1.0_kabuli</t>
  </si>
  <si>
    <t>Putative respiratory burst oxidase-like protein A OS=Vicia faba PE=2 SV=1</t>
  </si>
  <si>
    <t>Ca_09382_v1.0_kabuli</t>
  </si>
  <si>
    <t>Ca_22375_v1.0_kabuli</t>
  </si>
  <si>
    <t>Cytochrome P450 71B37 OS=Medicago truncatula GN=CYP83E9 PE=2 SV=1</t>
  </si>
  <si>
    <t>Ca_04519_v1.0_kabuli</t>
  </si>
  <si>
    <t>Ca_09141_v1.0_kabuli</t>
  </si>
  <si>
    <t>Ca_15119_v1.0_kabuli</t>
  </si>
  <si>
    <t>Ca_01605_v1.0_kabuli</t>
  </si>
  <si>
    <t>Ca_04948_v1.0_kabuli</t>
  </si>
  <si>
    <t>Ca_17113_v1.0_kabuli</t>
  </si>
  <si>
    <t>Ca_05079_v1.0_kabuli</t>
  </si>
  <si>
    <t>Ca_08625_v1.0_kabuli</t>
  </si>
  <si>
    <t>Ca_14576_v1.0_kabuli</t>
  </si>
  <si>
    <t>Ca_03239_v1.0_kabuli</t>
  </si>
  <si>
    <t>Ca_11766_v1.0_kabuli</t>
  </si>
  <si>
    <t>Ca_17303_v1.0_kabuli</t>
  </si>
  <si>
    <t>Ca_02121_v1.0_kabuli</t>
  </si>
  <si>
    <t>Ca_16821_v1.0_kabuli</t>
  </si>
  <si>
    <t>Ca_25197_v1.0_kabuli</t>
  </si>
  <si>
    <t>Ca_22391_v1.0_kabuli</t>
  </si>
  <si>
    <t>Ca_27247_v1.0_kabuli</t>
  </si>
  <si>
    <t>Ca_26861_v1.0_kabuli</t>
  </si>
  <si>
    <t>Phosphate transporter 1 OS=Astragalus sinicus GN=PT1 PE=2 SV=1</t>
  </si>
  <si>
    <t>Ca_02490_v1.0_kabuli</t>
  </si>
  <si>
    <t>Putative uncharacterized protein OS=Medicago truncatula GN=MTR_027s0022 PE=4 SV=1</t>
  </si>
  <si>
    <t>Ca_12858_v1.0_kabuli</t>
  </si>
  <si>
    <t>Ca_22519_v1.0_kabuli</t>
  </si>
  <si>
    <t>Ca_12578_v1.0_kabuli</t>
  </si>
  <si>
    <t>DEAD-box ATP-dependent RNA helicase OS=Medicago truncatula GN=MTR_6g005550 PE=4 SV=1</t>
  </si>
  <si>
    <t>Ca_18551_v1.0_kabuli</t>
  </si>
  <si>
    <t>Ca_01154_v1.0_kabuli</t>
  </si>
  <si>
    <t>Peptidase S1 and S6, chymotrypsin/Hap OS=Medicago truncatula GN=MTR_7g113170 PE=4 SV=1</t>
  </si>
  <si>
    <t>Ca_09383_v1.0_kabuli</t>
  </si>
  <si>
    <t>Ca_22376_v1.0_kabuli</t>
  </si>
  <si>
    <t>Ca_04520_v1.0_kabuli</t>
  </si>
  <si>
    <t>Phosphoglucomutase OS=Medicago truncatula GN=MTR_1g102010 PE=1 SV=1</t>
  </si>
  <si>
    <t>Ca_09142_v1.0_kabuli</t>
  </si>
  <si>
    <t>Cytokinin oxidase/dehydrogenase 1 OS=Pisum sativum GN=CKX1 PE=2 SV=1</t>
  </si>
  <si>
    <t>Ca_15120_v1.0_kabuli</t>
  </si>
  <si>
    <t>Ca_01606_v1.0_kabuli</t>
  </si>
  <si>
    <t>Uncharacterized protein OS=Hevea brasiliensis PE=4 SV=1</t>
  </si>
  <si>
    <t>Ca_04949_v1.0_kabuli</t>
  </si>
  <si>
    <t>Ca_17114_v1.0_kabuli</t>
  </si>
  <si>
    <t>Ca_05080_v1.0_kabuli</t>
  </si>
  <si>
    <t>Ca_08626_v1.0_kabuli</t>
  </si>
  <si>
    <t>Putative uncharacterized protein OS=Medicago truncatula GN=MTR_8g087530 PE=4 SV=1</t>
  </si>
  <si>
    <t>Ca_14577_v1.0_kabuli</t>
  </si>
  <si>
    <t>Beta-galactosidase OS=Medicago truncatula GN=MTR_4g059680 PE=3 SV=1</t>
  </si>
  <si>
    <t>Ca_19179_v1.0_kabuli</t>
  </si>
  <si>
    <t>Putative uncharacterized protein OS=Medicago truncatula GN=MTR_4g010120 PE=4 SV=1</t>
  </si>
  <si>
    <t>Ca_03240_v1.0_kabuli</t>
  </si>
  <si>
    <t>Ca_11767_v1.0_kabuli</t>
  </si>
  <si>
    <t>Ca_17304_v1.0_kabuli</t>
  </si>
  <si>
    <t>Protein EXECUTER OS=Medicago truncatula GN=MTR_3g078020 PE=4 SV=1</t>
  </si>
  <si>
    <t>Ca_02122_v1.0_kabuli</t>
  </si>
  <si>
    <t>Two-component response regulator ARR1 OS=Medicago truncatula GN=MTR_5g017980 PE=4 SV=1</t>
  </si>
  <si>
    <t>Ca_16822_v1.0_kabuli</t>
  </si>
  <si>
    <t>Ca_25198_v1.0_kabuli</t>
  </si>
  <si>
    <t>Ca_22392_v1.0_kabuli</t>
  </si>
  <si>
    <t>Ca_25986_v1.0_kabuli</t>
  </si>
  <si>
    <t>Ca_27248_v1.0_kabuli</t>
  </si>
  <si>
    <t>Ca_02491_v1.0_kabuli</t>
  </si>
  <si>
    <t>Phosphoenolpyruvate carboxylase OS=Glycine max GN=PEPC4 PE=2 SV=1</t>
  </si>
  <si>
    <t>Ca_12859_v1.0_kabuli</t>
  </si>
  <si>
    <t>Ca_22520_v1.0_kabuli</t>
  </si>
  <si>
    <t>Ca_12579_v1.0_kabuli</t>
  </si>
  <si>
    <t>Putative uncharacterized protein OS=Medicago truncatula GN=MTR_4g086170 PE=4 SV=1</t>
  </si>
  <si>
    <t>Ca_18552_v1.0_kabuli</t>
  </si>
  <si>
    <t>Dihydropterin pyrophosphokinase /dihydropteroate synthase (Precursor) OS=Pisum sativum PE=2 SV=1</t>
  </si>
  <si>
    <t>Ca_01155_v1.0_kabuli</t>
  </si>
  <si>
    <t>DNA (Cytosine-5)-methyltransferase 3A OS=Medicago truncatula GN=MTR_7g113180 PE=4 SV=1</t>
  </si>
  <si>
    <t>Ca_09384_v1.0_kabuli</t>
  </si>
  <si>
    <t>TIR-NBS-LRR type disease resistance protein OS=Medicago truncatula GN=MTR_5g005550 PE=4 SV=1</t>
  </si>
  <si>
    <t>Ca_22377_v1.0_kabuli</t>
  </si>
  <si>
    <t>Alpha-expansin OS=Cicer arietinum GN=expa1 PE=2 SV=2</t>
  </si>
  <si>
    <t>Ca_04521_v1.0_kabuli</t>
  </si>
  <si>
    <t>Ca_09143_v1.0_kabuli</t>
  </si>
  <si>
    <t>F-box/LRR-repeat protein OS=Medicago truncatula GN=MTR_1g015450 PE=4 SV=1</t>
  </si>
  <si>
    <t>Ca_15121_v1.0_kabuli</t>
  </si>
  <si>
    <t>Ca_01607_v1.0_kabuli</t>
  </si>
  <si>
    <t>Ca_04950_v1.0_kabuli</t>
  </si>
  <si>
    <t>Ca_17115_v1.0_kabuli</t>
  </si>
  <si>
    <t>Ca_05081_v1.0_kabuli</t>
  </si>
  <si>
    <t>Ca_08627_v1.0_kabuli</t>
  </si>
  <si>
    <t>Heat stress transcription factor A-4a-like protein OS=Caragana korshinskii GN=HSFA4A PE=2 SV=1</t>
  </si>
  <si>
    <t>Ca_14578_v1.0_kabuli</t>
  </si>
  <si>
    <t>DNA polymerase epsilon subunit OS=Medicago truncatula GN=NF-YC7 PE=2 SV=1</t>
  </si>
  <si>
    <t>Ca_19180_v1.0_kabuli</t>
  </si>
  <si>
    <t>Peptidase M50 family OS=Medicago truncatula GN=MTR_4g010130 PE=4 SV=1</t>
  </si>
  <si>
    <t>Ca_03241_v1.0_kabuli</t>
  </si>
  <si>
    <t>Afadin-and alpha-actinin-binding protein OS=Medicago truncatula GN=MTR_4g127970 PE=4 SV=1</t>
  </si>
  <si>
    <t>Ca_11768_v1.0_kabuli</t>
  </si>
  <si>
    <t>Ca_17305_v1.0_kabuli</t>
  </si>
  <si>
    <t>RING finger protein OS=Medicago truncatula GN=MTR_4g106960 PE=4 SV=1</t>
  </si>
  <si>
    <t>Ca_02123_v1.0_kabuli</t>
  </si>
  <si>
    <t>Misato-like protein OS=Medicago truncatula GN=MTR_5g017970 PE=4 SV=1</t>
  </si>
  <si>
    <t>Ca_16823_v1.0_kabuli</t>
  </si>
  <si>
    <t>Pentatricopeptide repeat-containing protein OS=Medicago truncatula GN=MTR_6g069300 PE=4 SV=1</t>
  </si>
  <si>
    <t>Ca_26964_v1.0_kabuli</t>
  </si>
  <si>
    <t>Ca_25987_v1.0_kabuli</t>
  </si>
  <si>
    <t>NHL repeat-containing protein OS=Medicago truncatula GN=MTR_4g022660 PE=4 SV=1</t>
  </si>
  <si>
    <t>Ca_27104_v1.0_kabuli</t>
  </si>
  <si>
    <t>Ca_02492_v1.0_kabuli</t>
  </si>
  <si>
    <t>Ca_12860_v1.0_kabuli</t>
  </si>
  <si>
    <t>Ca_22521_v1.0_kabuli</t>
  </si>
  <si>
    <t>Ca_12580_v1.0_kabuli</t>
  </si>
  <si>
    <t>Phosphate/phosphoenolpyruvate translocator OS=Medicago truncatula GN=MTR_6g005480 PE=4 SV=1</t>
  </si>
  <si>
    <t>Ca_18553_v1.0_kabuli</t>
  </si>
  <si>
    <t>Fructokinase-2 OS=Medicago truncatula GN=MTR_5g044990 PE=4 SV=1</t>
  </si>
  <si>
    <t>Ca_01156_v1.0_kabuli</t>
  </si>
  <si>
    <t>Acyl-CoA-binding domain-containing protein OS=Medicago truncatula GN=MTR_7g113200 PE=4 SV=1</t>
  </si>
  <si>
    <t>Ca_09385_v1.0_kabuli</t>
  </si>
  <si>
    <t>Ca_22378_v1.0_kabuli</t>
  </si>
  <si>
    <t>Ca_09144_v1.0_kabuli</t>
  </si>
  <si>
    <t>Ca_01608_v1.0_kabuli</t>
  </si>
  <si>
    <t>Ca_04951_v1.0_kabuli</t>
  </si>
  <si>
    <t>Ca_17116_v1.0_kabuli</t>
  </si>
  <si>
    <t>Ca_05082_v1.0_kabuli</t>
  </si>
  <si>
    <t>Ca_08628_v1.0_kabuli</t>
  </si>
  <si>
    <t>Putative uncharacterized protein OS=Medicago truncatula GN=MTR_8g087590 PE=4 SV=1</t>
  </si>
  <si>
    <t>Ca_14579_v1.0_kabuli</t>
  </si>
  <si>
    <t>Ca_19181_v1.0_kabuli</t>
  </si>
  <si>
    <t>Uncharacterized protein OS=Medicago truncatula GN=MTR_4g010140 PE=2 SV=1</t>
  </si>
  <si>
    <t>Ca_03242_v1.0_kabuli</t>
  </si>
  <si>
    <t>NADPH--cytochrome P450 reductase OS=Pisum sativum GN=PSC450R1 PE=2 SV=3</t>
  </si>
  <si>
    <t>Ca_11769_v1.0_kabuli</t>
  </si>
  <si>
    <t>Ca_17306_v1.0_kabuli</t>
  </si>
  <si>
    <t>Putative uncharacterized protein OS=Medicago truncatula GN=MTR_4g106970 PE=4 SV=1</t>
  </si>
  <si>
    <t>Ca_02124_v1.0_kabuli</t>
  </si>
  <si>
    <t>LOB domain-containing protein OS=Medicago truncatula GN=MTR_5g017950 PE=4 SV=1</t>
  </si>
  <si>
    <t>Ca_16824_v1.0_kabuli</t>
  </si>
  <si>
    <t>Ca_26965_v1.0_kabuli</t>
  </si>
  <si>
    <t>Ca_22394_v1.0_kabuli</t>
  </si>
  <si>
    <t>Ca_25988_v1.0_kabuli</t>
  </si>
  <si>
    <t>Ca_26509_v1.0_kabuli</t>
  </si>
  <si>
    <t>Ca_02493_v1.0_kabuli</t>
  </si>
  <si>
    <t>Ca_12861_v1.0_kabuli</t>
  </si>
  <si>
    <t>Ca_22522_v1.0_kabuli</t>
  </si>
  <si>
    <t>Ca_12581_v1.0_kabuli</t>
  </si>
  <si>
    <t>40S ribosomal protein S16 (Fragment) OS=Euphorbia esula PE=2 SV=1</t>
  </si>
  <si>
    <t>Ca_18554_v1.0_kabuli</t>
  </si>
  <si>
    <t>Putative uncharacterized protein OS=Medicago truncatula GN=MTR_5g045000 PE=4 SV=1</t>
  </si>
  <si>
    <t>Ca_01157_v1.0_kabuli</t>
  </si>
  <si>
    <t>Putative uncharacterized protein OS=Medicago truncatula GN=MTR_7g113270 PE=4 SV=1</t>
  </si>
  <si>
    <t>Ca_09386_v1.0_kabuli</t>
  </si>
  <si>
    <t>Ca_22379_v1.0_kabuli</t>
  </si>
  <si>
    <t>Pentatricopeptide repeat protein OS=Medicago truncatula GN=MTR_7g011030 PE=4 SV=1</t>
  </si>
  <si>
    <t>Ca_04523_v1.0_kabuli</t>
  </si>
  <si>
    <t>CXE carboxylesterase OS=Medicago truncatula GN=MTR_1g102160 PE=4 SV=1</t>
  </si>
  <si>
    <t>Ca_09145_v1.0_kabuli</t>
  </si>
  <si>
    <t>Multiple C2 and transmembrane domain-containing protein OS=Medicago truncatula GN=MTR_1g015540 PE=4 SV=1</t>
  </si>
  <si>
    <t>Ca_01609_v1.0_kabuli</t>
  </si>
  <si>
    <t>Ca_04952_v1.0_kabuli</t>
  </si>
  <si>
    <t>Ca_17117_v1.0_kabuli</t>
  </si>
  <si>
    <t>Ca_05083_v1.0_kabuli</t>
  </si>
  <si>
    <t>Ca_14580_v1.0_kabuli</t>
  </si>
  <si>
    <t>Ca_19182_v1.0_kabuli</t>
  </si>
  <si>
    <t>Palmitoyl-monogalactosyldiacylglycerol delta-7 desaturase OS=Medicago truncatula GN=MTR_4g010150 PE=3 SV=1</t>
  </si>
  <si>
    <t>Ca_03243_v1.0_kabuli</t>
  </si>
  <si>
    <t>Ca_11770_v1.0_kabuli</t>
  </si>
  <si>
    <t>Protein kinase OS=Glycine max PE=2 SV=1</t>
  </si>
  <si>
    <t>Ca_17307_v1.0_kabuli</t>
  </si>
  <si>
    <t>Protein kinase OS=Medicago truncatula GN=MTR_4g106980 PE=4 SV=1</t>
  </si>
  <si>
    <t>Ca_02125_v1.0_kabuli</t>
  </si>
  <si>
    <t>Ca_16825_v1.0_kabuli</t>
  </si>
  <si>
    <t>Ca_26966_v1.0_kabuli</t>
  </si>
  <si>
    <t>Ca_22395_v1.0_kabuli</t>
  </si>
  <si>
    <t>Ca_25989_v1.0_kabuli</t>
  </si>
  <si>
    <t>Ca_27106_v1.0_kabuli</t>
  </si>
  <si>
    <t>Ca_02494_v1.0_kabuli</t>
  </si>
  <si>
    <t>TNP1 OS=Medicago truncatula GN=MTR_2g092960 PE=4 SV=1</t>
  </si>
  <si>
    <t>Ca_12862_v1.0_kabuli</t>
  </si>
  <si>
    <t>Ca_22523_v1.0_kabuli</t>
  </si>
  <si>
    <t>Ca_12582_v1.0_kabuli</t>
  </si>
  <si>
    <t>Ca_18555_v1.0_kabuli</t>
  </si>
  <si>
    <t>Ribosome maturation factor rimP OS=Medicago truncatula GN=MTR_5g045020 PE=4 SV=1</t>
  </si>
  <si>
    <t>Ca_01158_v1.0_kabuli</t>
  </si>
  <si>
    <t>AKIN betagamma OS=Medicago truncatula PE=2 SV=1</t>
  </si>
  <si>
    <t>Ca_09387_v1.0_kabuli</t>
  </si>
  <si>
    <t>Ca_22380_v1.0_kabuli</t>
  </si>
  <si>
    <t>Calcium-binding protein CML42 OS=Medicago truncatula GN=MTR_5g025690 PE=4 SV=1</t>
  </si>
  <si>
    <t>Ca_04524_v1.0_kabuli</t>
  </si>
  <si>
    <t>CXE carboxylesterase OS=Medicago truncatula GN=MTR_1g102170 PE=4 SV=1</t>
  </si>
  <si>
    <t>Ca_09146_v1.0_kabuli</t>
  </si>
  <si>
    <t>Ca_01610_v1.0_kabuli</t>
  </si>
  <si>
    <t>Ca_04953_v1.0_kabuli</t>
  </si>
  <si>
    <t>Ca_05084_v1.0_kabuli</t>
  </si>
  <si>
    <t>Ca_08630_v1.0_kabuli</t>
  </si>
  <si>
    <t>Aquaporin NIP1-2 OS=Medicago truncatula GN=NIP1 PE=2 SV=1</t>
  </si>
  <si>
    <t>Ca_14581_v1.0_kabuli</t>
  </si>
  <si>
    <t>Glutathione S-transferase 103-1A OS=Medicago truncatula GN=MTR_4g059730 PE=4 SV=1</t>
  </si>
  <si>
    <t>Ca_19183_v1.0_kabuli</t>
  </si>
  <si>
    <t>Ca_03244_v1.0_kabuli</t>
  </si>
  <si>
    <t>Indole-3-acetic acid inducible OS=Medicago truncatula GN=MTR_4g128070 PE=4 SV=1</t>
  </si>
  <si>
    <t>Ca_11771_v1.0_kabuli</t>
  </si>
  <si>
    <t>Ca_17308_v1.0_kabuli</t>
  </si>
  <si>
    <t>Ca_02126_v1.0_kabuli</t>
  </si>
  <si>
    <t>Mitogen-activated protein kinase kinase kinase A OS=Medicago truncatula GN=MTR_5g017890 PE=4 SV=1</t>
  </si>
  <si>
    <t>Ca_22396_v1.0_kabuli</t>
  </si>
  <si>
    <t>Beta-glucan-binding protein OS=Medicago truncatula GN=GBP1 PE=2 SV=1</t>
  </si>
  <si>
    <t>Ca_25990_v1.0_kabuli</t>
  </si>
  <si>
    <t>Ca_26511_v1.0_kabuli</t>
  </si>
  <si>
    <t>Ca_27107_v1.0_kabuli</t>
  </si>
  <si>
    <t>Ca_02495_v1.0_kabuli</t>
  </si>
  <si>
    <t>Serine/threonine protein kinase CTR1 OS=Medicago truncatula GN=MTR_2g092980 PE=4 SV=1</t>
  </si>
  <si>
    <t>Ca_12863_v1.0_kabuli</t>
  </si>
  <si>
    <t>Ca_12583_v1.0_kabuli</t>
  </si>
  <si>
    <t>Isocitrate dehydrogenase [NADP] OS=Medicago truncatula GN=MTR_6g005470 PE=3 SV=1</t>
  </si>
  <si>
    <t>Ca_18556_v1.0_kabuli</t>
  </si>
  <si>
    <t>Putative uncharacterized protein OS=Medicago truncatula GN=MTR_5g045160 PE=4 SV=1</t>
  </si>
  <si>
    <t>Ca_01159_v1.0_kabuli</t>
  </si>
  <si>
    <t>DNA polymerase OS=Medicago truncatula GN=MTR_7g113360 PE=4 SV=1</t>
  </si>
  <si>
    <t>Ca_09388_v1.0_kabuli</t>
  </si>
  <si>
    <t>Proliferation-associated protein 2G4 OS=Medicago truncatula GN=MTR_7g069390 PE=4 SV=1</t>
  </si>
  <si>
    <t>Ca_04525_v1.0_kabuli</t>
  </si>
  <si>
    <t>Somatic embryogenesis receptor kinase OS=Medicago truncatula GN=MTR_1g102190 PE=4 SV=1</t>
  </si>
  <si>
    <t>Ca_09147_v1.0_kabuli</t>
  </si>
  <si>
    <t>Ca_15125_v1.0_kabuli</t>
  </si>
  <si>
    <t>Uncharacterized protein OS=Prunus persica GN=PRUPE_ppa000154mg PE=4 SV=1</t>
  </si>
  <si>
    <t>Ca_01611_v1.0_kabuli</t>
  </si>
  <si>
    <t>Ca_04954_v1.0_kabuli</t>
  </si>
  <si>
    <t>40S ribosomal protein S3 OS=Medicago truncatula GN=MTR_124s0013 PE=3 SV=1</t>
  </si>
  <si>
    <t>Ca_17119_v1.0_kabuli</t>
  </si>
  <si>
    <t>Ca_05085_v1.0_kabuli</t>
  </si>
  <si>
    <t>Ca_08631_v1.0_kabuli</t>
  </si>
  <si>
    <t>Aquaporin NIP1-2 OS=Medicago truncatula GN=MTR_8g087720 PE=2 SV=1</t>
  </si>
  <si>
    <t>Ca_14582_v1.0_kabuli</t>
  </si>
  <si>
    <t>Ca_19184_v1.0_kabuli</t>
  </si>
  <si>
    <t>Putative uncharacterized protein MRE11-2 OS=Selaginella moellendorffii GN=MRE11-2 PE=3 SV=1</t>
  </si>
  <si>
    <t>Ca_03245_v1.0_kabuli</t>
  </si>
  <si>
    <t>Haloacid dehalogenase-like hydrolase domain-containing protein 1A OS=Medicago truncatula GN=MTR_4g128090 PE=4 SV=1</t>
  </si>
  <si>
    <t>Ca_11772_v1.0_kabuli</t>
  </si>
  <si>
    <t>Ca_17309_v1.0_kabuli</t>
  </si>
  <si>
    <t>U-box domain-containing protein OS=Medicago truncatula GN=MTR_4g107010 PE=4 SV=1</t>
  </si>
  <si>
    <t>Ca_02127_v1.0_kabuli</t>
  </si>
  <si>
    <t>Peroxidase OS=Medicago truncatula GN=MTR_5g017850 PE=3 SV=1</t>
  </si>
  <si>
    <t>Ca_16827_v1.0_kabuli</t>
  </si>
  <si>
    <t>Ca_22397_v1.0_kabuli</t>
  </si>
  <si>
    <t>Beta-glucan-binding protein OS=Medicago truncatula GN=MTR_103s0046 PE=4 SV=1</t>
  </si>
  <si>
    <t>Ca_26512_v1.0_kabuli</t>
  </si>
  <si>
    <t>Putative uncharacterized protein OS=Medicago truncatula GN=MTR_3g034370 PE=4 SV=1</t>
  </si>
  <si>
    <t>Ca_27112_v1.0_kabuli</t>
  </si>
  <si>
    <t>Ca_02496_v1.0_kabuli</t>
  </si>
  <si>
    <t>Ca_12864_v1.0_kabuli</t>
  </si>
  <si>
    <t>Ca_22525_v1.0_kabuli</t>
  </si>
  <si>
    <t>Chilling-induced protein OS=Medicago truncatula GN=MTR_1g061890 PE=4 SV=1</t>
  </si>
  <si>
    <t>Ca_12584_v1.0_kabuli</t>
  </si>
  <si>
    <t>Ca_18557_v1.0_kabuli</t>
  </si>
  <si>
    <t>Pentatricopeptide repeat-containing protein OS=Medicago truncatula GN=MTR_7g076350 PE=4 SV=1</t>
  </si>
  <si>
    <t>Ca_01160_v1.0_kabuli</t>
  </si>
  <si>
    <t>DNA polymerase OS=Prunus persica GN=PRUPE_ppa000111mg PE=3 SV=1</t>
  </si>
  <si>
    <t>Ca_09389_v1.0_kabuli</t>
  </si>
  <si>
    <t>Exportin-2 OS=Medicago truncatula GN=MTR_7g069460 PE=4 SV=1</t>
  </si>
  <si>
    <t>Ca_22382_v1.0_kabuli</t>
  </si>
  <si>
    <t>Putative uncharacterized protein OS=Medicago truncatula GN=MTR_7g010980 PE=4 SV=1</t>
  </si>
  <si>
    <t>Ca_04526_v1.0_kabuli</t>
  </si>
  <si>
    <t>Ca_09148_v1.0_kabuli</t>
  </si>
  <si>
    <t>Ca_15126_v1.0_kabuli</t>
  </si>
  <si>
    <t>Ca_01612_v1.0_kabuli</t>
  </si>
  <si>
    <t>Ca_04955_v1.0_kabuli</t>
  </si>
  <si>
    <t>Ca_17652_v1.0_kabuli</t>
  </si>
  <si>
    <t>Ca_05086_v1.0_kabuli</t>
  </si>
  <si>
    <t>SOS1 OS=Glycine max GN=SOS1 PE=2 SV=1</t>
  </si>
  <si>
    <t>Ca_08632_v1.0_kabuli</t>
  </si>
  <si>
    <t>Ca_14583_v1.0_kabuli</t>
  </si>
  <si>
    <t>Fasciclin-like arabinogalactan protein OS=Medicago truncatula GN=MTR_4g059840 PE=4 SV=1</t>
  </si>
  <si>
    <t>Ca_19185_v1.0_kabuli</t>
  </si>
  <si>
    <t>Ca_03246_v1.0_kabuli</t>
  </si>
  <si>
    <t>Ca_11773_v1.0_kabuli</t>
  </si>
  <si>
    <t>Ca_17310_v1.0_kabuli</t>
  </si>
  <si>
    <t>Mitochondrial aldehyde dehydrogenase OS=Medicago truncatula GN=MTR_4g107040 PE=1 SV=1</t>
  </si>
  <si>
    <t>Ca_02128_v1.0_kabuli</t>
  </si>
  <si>
    <t>CDPK-related protein kinase OS=Medicago truncatula GN=MTR_5g017830 PE=4 SV=1</t>
  </si>
  <si>
    <t>Ca_27947_v1.0_kabuli</t>
  </si>
  <si>
    <t>Ca_22398_v1.0_kabuli</t>
  </si>
  <si>
    <t>Beta-glucan-binding protein OS=Medicago truncatula GN=MTR_074s0021 PE=4 SV=1</t>
  </si>
  <si>
    <t>Ca_25954_v1.0_kabuli</t>
  </si>
  <si>
    <t>Ca_26513_v1.0_kabuli</t>
  </si>
  <si>
    <t>Ca_27113_v1.0_kabuli</t>
  </si>
  <si>
    <t>Ca_02497_v1.0_kabuli</t>
  </si>
  <si>
    <t>Ca_12865_v1.0_kabuli</t>
  </si>
  <si>
    <t>Ca_22526_v1.0_kabuli</t>
  </si>
  <si>
    <t>Ca_12585_v1.0_kabuli</t>
  </si>
  <si>
    <t>Ca_18558_v1.0_kabuli</t>
  </si>
  <si>
    <t>Serine/threonine protein kinase OS=Medicago truncatula GN=MTR_5g045190 PE=4 SV=1</t>
  </si>
  <si>
    <t>Ca_01161_v1.0_kabuli</t>
  </si>
  <si>
    <t>Lipoxygenase OS=Medicago truncatula GN=MTR_7g113410 PE=3 SV=1</t>
  </si>
  <si>
    <t>Ca_09390_v1.0_kabuli</t>
  </si>
  <si>
    <t>Ca_22383_v1.0_kabuli</t>
  </si>
  <si>
    <t>Dof zinc finger protein OS=Medicago truncatula GN=MTR_7g010950 PE=4 SV=1</t>
  </si>
  <si>
    <t>Ca_04527_v1.0_kabuli</t>
  </si>
  <si>
    <t>Ca_09149_v1.0_kabuli</t>
  </si>
  <si>
    <t>Putative uncharacterized protein OS=Medicago truncatula GN=MTR_1g015700 PE=4 SV=1</t>
  </si>
  <si>
    <t>Ca_15127_v1.0_kabuli</t>
  </si>
  <si>
    <t>Jasmonate Zim-domain protein OS=Medicago truncatula GN=MTR_097s0011 PE=4 SV=1</t>
  </si>
  <si>
    <t>Ca_01613_v1.0_kabuli</t>
  </si>
  <si>
    <t>Squalene epoxidase OS=Medicago sativa GN=SE1 PE=4 SV=1</t>
  </si>
  <si>
    <t>Ca_04956_v1.0_kabuli</t>
  </si>
  <si>
    <t>Ca_17653_v1.0_kabuli</t>
  </si>
  <si>
    <t>Ca_05087_v1.0_kabuli</t>
  </si>
  <si>
    <t>KUP-related potassium transporter OS=Lotus japonicus PE=2 SV=1</t>
  </si>
  <si>
    <t>Ca_08633_v1.0_kabuli</t>
  </si>
  <si>
    <t>Ca_14584_v1.0_kabuli</t>
  </si>
  <si>
    <t>Fasciclin-like arabinogalactan protein OS=Medicago truncatula GN=MTR_4g053380 PE=1 SV=1</t>
  </si>
  <si>
    <t>Ca_19186_v1.0_kabuli</t>
  </si>
  <si>
    <t>Histidine phosphotransfer protein OS=Medicago truncatula GN=MTR_4g010160 PE=4 SV=1</t>
  </si>
  <si>
    <t>Ca_03247_v1.0_kabuli</t>
  </si>
  <si>
    <t>Putative uncharacterized protein OS=Medicago truncatula GN=MTR_4g128160 PE=4 SV=1</t>
  </si>
  <si>
    <t>Ca_11774_v1.0_kabuli</t>
  </si>
  <si>
    <t>Ca_17311_v1.0_kabuli</t>
  </si>
  <si>
    <t>Ca_02129_v1.0_kabuli</t>
  </si>
  <si>
    <t>Zinc finger CCCH domain-containing protein OS=Medicago truncatula GN=MTR_5g017820 PE=4 SV=1</t>
  </si>
  <si>
    <t>Ca_16829_v1.0_kabuli</t>
  </si>
  <si>
    <t>Ca_22399_v1.0_kabuli</t>
  </si>
  <si>
    <t>Beta-glucan-binding protein OS=Medicago truncatula GN=MTR_074s0020 PE=4 SV=1</t>
  </si>
  <si>
    <t>Ca_25955_v1.0_kabuli</t>
  </si>
  <si>
    <t>Ca_26514_v1.0_kabuli</t>
  </si>
  <si>
    <t>Ca_27114_v1.0_kabuli</t>
  </si>
  <si>
    <t>Cyclin-like F-box OS=Medicago truncatula GN=MtrDRAFT_AC151521g44v2 PE=4 SV=2</t>
  </si>
  <si>
    <t>Ca_02498_v1.0_kabuli</t>
  </si>
  <si>
    <t>Ca_12866_v1.0_kabuli</t>
  </si>
  <si>
    <t>Ca_22527_v1.0_kabuli</t>
  </si>
  <si>
    <t>Ca_12586_v1.0_kabuli</t>
  </si>
  <si>
    <t>Sirohydrochlorin ferrochelatase OS=Medicago truncatula GN=MTR_6g005390 PE=4 SV=1</t>
  </si>
  <si>
    <t>Ca_01162_v1.0_kabuli</t>
  </si>
  <si>
    <t>Protein AUXIN RESPONSE OS=Medicago truncatula GN=MTR_7g113420 PE=4 SV=1</t>
  </si>
  <si>
    <t>Ca_09391_v1.0_kabuli</t>
  </si>
  <si>
    <t>Ca_22384_v1.0_kabuli</t>
  </si>
  <si>
    <t>Putative uncharacterized protein OS=Medicago truncatula GN=MTR_7g010930 PE=4 SV=1</t>
  </si>
  <si>
    <t>Ca_04528_v1.0_kabuli</t>
  </si>
  <si>
    <t>Mitogen-activated protein kinase OS=Medicago truncatula GN=MTR_1g102360 PE=4 SV=1</t>
  </si>
  <si>
    <t>Ca_09150_v1.0_kabuli</t>
  </si>
  <si>
    <t>G protein alpha subunit OS=Medicago truncatula GN=MTR_1g015750 PE=4 SV=1</t>
  </si>
  <si>
    <t>Ca_15128_v1.0_kabuli</t>
  </si>
  <si>
    <t>Uncharacterized protein OS=Medicago truncatula GN=MTR_097s0017 PE=2 SV=1</t>
  </si>
  <si>
    <t>Ca_01614_v1.0_kabuli</t>
  </si>
  <si>
    <t>Ca_04957_v1.0_kabuli</t>
  </si>
  <si>
    <t>Ca_17654_v1.0_kabuli</t>
  </si>
  <si>
    <t>Ca_05088_v1.0_kabuli</t>
  </si>
  <si>
    <t>Ca_08634_v1.0_kabuli</t>
  </si>
  <si>
    <t>ATP-binding/protein serine/threonine kinase OS=Medicago truncatula GN=MTR_8g087740 PE=4 SV=1</t>
  </si>
  <si>
    <t>Ca_14585_v1.0_kabuli</t>
  </si>
  <si>
    <t>Ca_03248_v1.0_kabuli</t>
  </si>
  <si>
    <t>Putative uncharacterized protein OS=Medicago truncatula GN=MTR_4g128210 PE=4 SV=1</t>
  </si>
  <si>
    <t>Ca_11775_v1.0_kabuli</t>
  </si>
  <si>
    <t>Ca_17312_v1.0_kabuli</t>
  </si>
  <si>
    <t>Ribonuclease OS=Medicago truncatula GN=MTR_4g106640 PE=2 SV=1</t>
  </si>
  <si>
    <t>Ca_02130_v1.0_kabuli</t>
  </si>
  <si>
    <t>Putative uncharacterized protein OS=Medicago truncatula GN=MTR_5g017810 PE=4 SV=1</t>
  </si>
  <si>
    <t>Ca_16830_v1.0_kabuli</t>
  </si>
  <si>
    <t>Ca_22400_v1.0_kabuli</t>
  </si>
  <si>
    <t>Beta-glucan-binding protein OS=Medicago truncatula GN=MTR_074s0018 PE=4 SV=1</t>
  </si>
  <si>
    <t>Ca_27115_v1.0_kabuli</t>
  </si>
  <si>
    <t>F-box protein SKIP19 OS=Medicago truncatula GN=MTR_5g027890 PE=4 SV=1</t>
  </si>
  <si>
    <t>Ca_02499_v1.0_kabuli</t>
  </si>
  <si>
    <t>Ca_22528_v1.0_kabuli</t>
  </si>
  <si>
    <t>Ca_12587_v1.0_kabuli</t>
  </si>
  <si>
    <t>Germin-like protein subfamily 1 member OS=Medicago truncatula GN=MTR_6g005330 PE=4 SV=1</t>
  </si>
  <si>
    <t>Ca_18560_v1.0_kabuli</t>
  </si>
  <si>
    <t>Ca_01163_v1.0_kabuli</t>
  </si>
  <si>
    <t>Xaa-Pro aminopeptidase OS=Medicago truncatula GN=MTR_7g113480 PE=4 SV=1</t>
  </si>
  <si>
    <t>Ca_09392_v1.0_kabuli</t>
  </si>
  <si>
    <t>Ca_22385_v1.0_kabuli</t>
  </si>
  <si>
    <t>Defective in cullin neddylation protein OS=Medicago truncatula GN=MTR_7g010920 PE=4 SV=1</t>
  </si>
  <si>
    <t>Ca_04529_v1.0_kabuli</t>
  </si>
  <si>
    <t>Subtilisin-like protease OS=Medicago truncatula GN=MTR_1g102350 PE=4 SV=1</t>
  </si>
  <si>
    <t>Ca_09151_v1.0_kabuli</t>
  </si>
  <si>
    <t>Methyltransferase-like protein OS=Medicago truncatula GN=MTR_1g015770 PE=4 SV=1</t>
  </si>
  <si>
    <t>Ca_15129_v1.0_kabuli</t>
  </si>
  <si>
    <t>Ca_01615_v1.0_kabuli</t>
  </si>
  <si>
    <t>Uncharacterized protein OS=Prunus persica GN=PRUPE_ppa002376mg PE=4 SV=1</t>
  </si>
  <si>
    <t>Ca_04958_v1.0_kabuli</t>
  </si>
  <si>
    <t>Ca_17655_v1.0_kabuli</t>
  </si>
  <si>
    <t>Ca_05089_v1.0_kabuli</t>
  </si>
  <si>
    <t>Ca_08635_v1.0_kabuli</t>
  </si>
  <si>
    <t>Interferon-induced GTP-binding protein Mx OS=Medicago truncatula GN=MTR_8g087750 PE=3 SV=1</t>
  </si>
  <si>
    <t>Ca_14586_v1.0_kabuli</t>
  </si>
  <si>
    <t>Ca_03249_v1.0_kabuli</t>
  </si>
  <si>
    <t>Syntaxin family protein OS=Medicago truncatula GN=MTR_4g128220 PE=4 SV=1</t>
  </si>
  <si>
    <t>Ca_11776_v1.0_kabuli</t>
  </si>
  <si>
    <t>Ca_17313_v1.0_kabuli</t>
  </si>
  <si>
    <t>Uncharacterized protein OS=Medicago truncatula GN=MTR_4g106650 PE=2 SV=1</t>
  </si>
  <si>
    <t>Ca_02131_v1.0_kabuli</t>
  </si>
  <si>
    <t>Vascular protein OS=Medicago truncatula GN=MTR_5g017800 PE=4 SV=1</t>
  </si>
  <si>
    <t>Ca_16831_v1.0_kabuli</t>
  </si>
  <si>
    <t>Pentatricopeptide repeat-containing protein OS=Medicago truncatula GN=MTR_103s0058 PE=4 SV=1</t>
  </si>
  <si>
    <t>Ca_22401_v1.0_kabuli</t>
  </si>
  <si>
    <t>Putative uncharacterized protein OS=Medicago truncatula GN=MTR_074s0017 PE=4 SV=1</t>
  </si>
  <si>
    <t>Ca_26420_v1.0_kabuli</t>
  </si>
  <si>
    <t>Ca_27988_v1.0_kabuli</t>
  </si>
  <si>
    <t>Ca_02500_v1.0_kabuli</t>
  </si>
  <si>
    <t>CCR4-NOT transcription complex subunit OS=Medicago truncatula GN=MTR_2g093100 PE=4 SV=1</t>
  </si>
  <si>
    <t>Ca_12868_v1.0_kabuli</t>
  </si>
  <si>
    <t>Ca_22529_v1.0_kabuli</t>
  </si>
  <si>
    <t>Ca_12588_v1.0_kabuli</t>
  </si>
  <si>
    <t>Germin-like protein OS=Medicago truncatula GN=MTR_6g005360 PE=4 SV=1</t>
  </si>
  <si>
    <t>Ca_18561_v1.0_kabuli</t>
  </si>
  <si>
    <t>Cytochrome P450 78A11 OS=Medicago truncatula GN=MTR_5g045250 PE=3 SV=1</t>
  </si>
  <si>
    <t>Ca_01164_v1.0_kabuli</t>
  </si>
  <si>
    <t>Mitogen-activated protein kinase kinase kinase OS=Medicago truncatula GN=MTR_7g113490 PE=4 SV=1</t>
  </si>
  <si>
    <t>Ca_09393_v1.0_kabuli</t>
  </si>
  <si>
    <t>Ca_04530_v1.0_kabuli</t>
  </si>
  <si>
    <t>Ca_09152_v1.0_kabuli</t>
  </si>
  <si>
    <t>Ca_15130_v1.0_kabuli</t>
  </si>
  <si>
    <t>Putative uncharacterized protein OS=Medicago truncatula GN=MTR_097s0007 PE=4 SV=1</t>
  </si>
  <si>
    <t>Ca_01616_v1.0_kabuli</t>
  </si>
  <si>
    <t>Branched-chain-amino-acid aminotransferase OS=Glycine max PE=3 SV=1</t>
  </si>
  <si>
    <t>Ca_04959_v1.0_kabuli</t>
  </si>
  <si>
    <t>Ca_17656_v1.0_kabuli</t>
  </si>
  <si>
    <t>Ca_05090_v1.0_kabuli</t>
  </si>
  <si>
    <t>Peptide transporter PTR2 OS=Aegilops tauschii GN=F775_06578 PE=3 SV=1</t>
  </si>
  <si>
    <t>Ca_08636_v1.0_kabuli</t>
  </si>
  <si>
    <t>Nitrate/chlorate transporter OS=Medicago truncatula GN=MTR_8g087810 PE=4 SV=1</t>
  </si>
  <si>
    <t>Ca_14587_v1.0_kabuli</t>
  </si>
  <si>
    <t>Zinc finger protein-like protein OS=Medicago truncatula GN=MTR_4g059870 PE=4 SV=1</t>
  </si>
  <si>
    <t>Ca_19189_v1.0_kabuli</t>
  </si>
  <si>
    <t>Putative uncharacterized protein OS=Medicago truncatula GN=MTR_4g010180 PE=2 SV=1</t>
  </si>
  <si>
    <t>Ca_03250_v1.0_kabuli</t>
  </si>
  <si>
    <t>3-hydroxy-3-methylglutaryl-coenzyme A reductase OS=Medicago truncatula GN=MTR_4g128240 PE=4 SV=1</t>
  </si>
  <si>
    <t>Ca_11777_v1.0_kabuli</t>
  </si>
  <si>
    <t>Ca_17314_v1.0_kabuli</t>
  </si>
  <si>
    <t>Rna-dependent RNA polymerase OS=Medicago truncatula GN=MTR_4g106660 PE=4 SV=1</t>
  </si>
  <si>
    <t>Ca_02132_v1.0_kabuli</t>
  </si>
  <si>
    <t>Ca_16832_v1.0_kabuli</t>
  </si>
  <si>
    <t>Pentatricopeptide repeat-containing protein OS=Medicago truncatula GN=MTR_3g108060 PE=4 SV=1</t>
  </si>
  <si>
    <t>Ca_22402_v1.0_kabuli</t>
  </si>
  <si>
    <t>Bile salt-activated lipase OS=Medicago truncatula GN=MTR_082s0038 PE=4 SV=1</t>
  </si>
  <si>
    <t>Ca_25958_v1.0_kabuli</t>
  </si>
  <si>
    <t>Ethylene receptor OS=Medicago truncatula GN=MTR_4g031150 PE=4 SV=1</t>
  </si>
  <si>
    <t>Ca_26421_v1.0_kabuli</t>
  </si>
  <si>
    <t>Ca_24174_v1.0_kabuli</t>
  </si>
  <si>
    <t>Ca_12869_v1.0_kabuli</t>
  </si>
  <si>
    <t>Ca_22530_v1.0_kabuli</t>
  </si>
  <si>
    <t>Ca_12589_v1.0_kabuli</t>
  </si>
  <si>
    <t>Putative uncharacterized protein OS=Medicago truncatula GN=MTR_6g005250 PE=4 SV=1</t>
  </si>
  <si>
    <t>Ca_18562_v1.0_kabuli</t>
  </si>
  <si>
    <t>Putative uncharacterized protein OS=Medicago truncatula GN=MTR_5g045300 PE=4 SV=1</t>
  </si>
  <si>
    <t>Ca_01165_v1.0_kabuli</t>
  </si>
  <si>
    <t>Microtubule binding protein OS=Medicago truncatula GN=MTR_7g113510 PE=4 SV=1</t>
  </si>
  <si>
    <t>Ca_09394_v1.0_kabuli</t>
  </si>
  <si>
    <t>Chaperone protein dnaJ OS=Medicago truncatula GN=MTR_7g069480 PE=4 SV=1</t>
  </si>
  <si>
    <t>Ca_04531_v1.0_kabuli</t>
  </si>
  <si>
    <t>3-ketoacyl-CoA synthase OS=Medicago truncatula GN=MTR_1g102290 PE=3 SV=1</t>
  </si>
  <si>
    <t>Ca_09153_v1.0_kabuli</t>
  </si>
  <si>
    <t>Ca_15131_v1.0_kabuli</t>
  </si>
  <si>
    <t>Gibberellin 20 oxidase 1-B OS=Medicago truncatula GN=MTR_097s0023 PE=3 SV=1</t>
  </si>
  <si>
    <t>Ca_01617_v1.0_kabuli</t>
  </si>
  <si>
    <t>Ca_04960_v1.0_kabuli</t>
  </si>
  <si>
    <t>Uncharacterized protein OS=Prunus persica GN=PRUPE_ppa003844mg PE=4 SV=1</t>
  </si>
  <si>
    <t>Ca_17657_v1.0_kabuli</t>
  </si>
  <si>
    <t>Ca_05091_v1.0_kabuli</t>
  </si>
  <si>
    <t>Ca_08637_v1.0_kabuli</t>
  </si>
  <si>
    <t>Cyclic phosphodiesterase OS=Medicago truncatula GN=MTR_8g087820 PE=2 SV=1</t>
  </si>
  <si>
    <t>Ca_14588_v1.0_kabuli</t>
  </si>
  <si>
    <t>Protein transport protein Sec61 beta subunit OS=Medicago truncatula GN=MTR_2g093770 PE=4 SV=1</t>
  </si>
  <si>
    <t>Ca_19190_v1.0_kabuli</t>
  </si>
  <si>
    <t>Ca_03251_v1.0_kabuli</t>
  </si>
  <si>
    <t>Mitochondrial chaperone BCS1 OS=Medicago truncatula GN=MTR_4g128260 PE=4 SV=1</t>
  </si>
  <si>
    <t>Ca_11778_v1.0_kabuli</t>
  </si>
  <si>
    <t>Ca_17315_v1.0_kabuli</t>
  </si>
  <si>
    <t>Ca_02133_v1.0_kabuli</t>
  </si>
  <si>
    <t>Protein BCCIP homolog OS=Medicago truncatula PE=2 SV=1</t>
  </si>
  <si>
    <t>Ca_16833_v1.0_kabuli</t>
  </si>
  <si>
    <t>Ca_26079_v1.0_kabuli</t>
  </si>
  <si>
    <t>Trehalose-6-phosphate phosphatase OS=Medicago truncatula GN=MTR_5g063080 PE=4 SV=1</t>
  </si>
  <si>
    <t>Ca_22403_v1.0_kabuli</t>
  </si>
  <si>
    <t>Putative uncharacterized protein OS=Medicago truncatula GN=MTR_082s0039 PE=4 SV=1</t>
  </si>
  <si>
    <t>Ca_25959_v1.0_kabuli</t>
  </si>
  <si>
    <t>Pentatricopeptide repeat-containing protein OS=Medicago truncatula GN=MTR_4g031160 PE=4 SV=1</t>
  </si>
  <si>
    <t>Ca_26422_v1.0_kabuli</t>
  </si>
  <si>
    <t>Ca_24175_v1.0_kabuli</t>
  </si>
  <si>
    <t>Ca_02502_v1.0_kabuli</t>
  </si>
  <si>
    <t>Nitrate/chlorate transporter OS=Medicago truncatula GN=MTR_2g093180 PE=2 SV=1</t>
  </si>
  <si>
    <t>Ca_12870_v1.0_kabuli</t>
  </si>
  <si>
    <t>Ca_12590_v1.0_kabuli</t>
  </si>
  <si>
    <t>Coatomer protein complex subunit alpha OS=Medicago truncatula GN=MTR_6g005220 PE=4 SV=1</t>
  </si>
  <si>
    <t>Ca_18563_v1.0_kabuli</t>
  </si>
  <si>
    <t>Uncharacterized protein OS=Medicago truncatula GN=MTR_5g045310 PE=4 SV=1</t>
  </si>
  <si>
    <t>Ca_01166_v1.0_kabuli</t>
  </si>
  <si>
    <t>Kinesin OS=Medicago truncatula GN=MTR_7g113520 PE=3 SV=1</t>
  </si>
  <si>
    <t>Ca_09395_v1.0_kabuli</t>
  </si>
  <si>
    <t>Pyruvate decarboxylase 1 OS=Lotus corniculatus GN=Pdc1 PE=2 SV=1</t>
  </si>
  <si>
    <t>Ca_09154_v1.0_kabuli</t>
  </si>
  <si>
    <t>Lysine decarboxylase-like protein OS=Medicago truncatula GN=MTR_1g015830 PE=2 SV=1</t>
  </si>
  <si>
    <t>Ca_15132_v1.0_kabuli</t>
  </si>
  <si>
    <t>Zinc finger protein VAR3 OS=Medicago truncatula GN=MTR_097s0024 PE=4 SV=1</t>
  </si>
  <si>
    <t>Ca_01618_v1.0_kabuli</t>
  </si>
  <si>
    <t>Ca_04961_v1.0_kabuli</t>
  </si>
  <si>
    <t>Ca_17658_v1.0_kabuli</t>
  </si>
  <si>
    <t>Ca_05092_v1.0_kabuli</t>
  </si>
  <si>
    <t>Ca_08638_v1.0_kabuli</t>
  </si>
  <si>
    <t>Ca_14589_v1.0_kabuli</t>
  </si>
  <si>
    <t>Ca_19191_v1.0_kabuli</t>
  </si>
  <si>
    <t>Glucan endo-1,3-beta-glucosidase OS=Medicago truncatula GN=MTR_4g010200 PE=3 SV=1</t>
  </si>
  <si>
    <t>Ca_03252_v1.0_kabuli</t>
  </si>
  <si>
    <t>Uncharacterized protein OS=Medicago truncatula GN=MTR_4g128290 PE=2 SV=1</t>
  </si>
  <si>
    <t>Ca_11779_v1.0_kabuli</t>
  </si>
  <si>
    <t>Ca_17316_v1.0_kabuli</t>
  </si>
  <si>
    <t>Ca_02134_v1.0_kabuli</t>
  </si>
  <si>
    <t>Putative uncharacterized protein OS=Medicago truncatula GN=MTR_5g017790 PE=4 SV=1</t>
  </si>
  <si>
    <t>Ca_16834_v1.0_kabuli</t>
  </si>
  <si>
    <t>Ca_22404_v1.0_kabuli</t>
  </si>
  <si>
    <t>Zinc finger CCHC domain-containing protein OS=Medicago truncatula GN=MTR_082s0041 PE=4 SV=1</t>
  </si>
  <si>
    <t>Ca_26423_v1.0_kabuli</t>
  </si>
  <si>
    <t>Ca_24176_v1.0_kabuli</t>
  </si>
  <si>
    <t>Ca_02503_v1.0_kabuli</t>
  </si>
  <si>
    <t>DDB1-and CUL4-associated factor OS=Medicago truncatula GN=MTR_2g093200 PE=4 SV=1</t>
  </si>
  <si>
    <t>Ca_12871_v1.0_kabuli</t>
  </si>
  <si>
    <t>Ca_22532_v1.0_kabuli</t>
  </si>
  <si>
    <t>No apical meristem OS=Medicago truncatula GN=NAM PE=4 SV=1</t>
  </si>
  <si>
    <t>Ca_12591_v1.0_kabuli</t>
  </si>
  <si>
    <t>Ca_18564_v1.0_kabuli</t>
  </si>
  <si>
    <t>Ca_01167_v1.0_kabuli</t>
  </si>
  <si>
    <t>Chaperone protein dnaJ OS=Medicago truncatula GN=MTR_7g113530 PE=4 SV=1</t>
  </si>
  <si>
    <t>Ca_09396_v1.0_kabuli</t>
  </si>
  <si>
    <t>LAX OS=Medicago truncatula GN=MTR_7g069590 PE=4 SV=1</t>
  </si>
  <si>
    <t>Ca_22494_v1.0_kabuli</t>
  </si>
  <si>
    <t>Hydroquinone glucosyltransferase OS=Medicago truncatula GN=MTR_7g047230 PE=3 SV=1</t>
  </si>
  <si>
    <t>Ca_04533_v1.0_kabuli</t>
  </si>
  <si>
    <t>Alpha-L-fucosidase OS=Medicago truncatula GN=MTR_1g102230 PE=4 SV=1</t>
  </si>
  <si>
    <t>Ca_09155_v1.0_kabuli</t>
  </si>
  <si>
    <t>Cytochrome p450 family CYP711A member OS=Medicago truncatula GN=Medtr1g015860 PE=2 SV=1</t>
  </si>
  <si>
    <t>Ca_15133_v1.0_kabuli</t>
  </si>
  <si>
    <t>Ca_01619_v1.0_kabuli</t>
  </si>
  <si>
    <t>Zinc finger CCCH domain-containing protein OS=Medicago truncatula GN=MTR_3g103960 PE=4 SV=1</t>
  </si>
  <si>
    <t>Ca_04962_v1.0_kabuli</t>
  </si>
  <si>
    <t>Ca_17659_v1.0_kabuli</t>
  </si>
  <si>
    <t>Ripening-related protein OS=Medicago truncatula GN=MTR_4g036300 PE=4 SV=1</t>
  </si>
  <si>
    <t>Ca_05093_v1.0_kabuli</t>
  </si>
  <si>
    <t>Ca_08639_v1.0_kabuli</t>
  </si>
  <si>
    <t>AGAMOUS OS=Vicia sativa GN=AG PE=3 SV=1</t>
  </si>
  <si>
    <t>Ca_14590_v1.0_kabuli</t>
  </si>
  <si>
    <t>Ca_19192_v1.0_kabuli</t>
  </si>
  <si>
    <t>Ca_03253_v1.0_kabuli</t>
  </si>
  <si>
    <t>Mitochondrial outer membrane protein porin OS=Medicago truncatula GN=MTR_4g128300 PE=4 SV=1</t>
  </si>
  <si>
    <t>Ca_11780_v1.0_kabuli</t>
  </si>
  <si>
    <t>Ca_17317_v1.0_kabuli</t>
  </si>
  <si>
    <t>RING-H2 finger protein ATL3I OS=Medicago truncatula GN=MTR_4g106700 PE=4 SV=1</t>
  </si>
  <si>
    <t>Ca_02135_v1.0_kabuli</t>
  </si>
  <si>
    <t>Ca_16835_v1.0_kabuli</t>
  </si>
  <si>
    <t>Ca_26081_v1.0_kabuli</t>
  </si>
  <si>
    <t>Ca_22405_v1.0_kabuli</t>
  </si>
  <si>
    <t>Ca_27367_v1.0_kabuli</t>
  </si>
  <si>
    <t>Ca_24177_v1.0_kabuli</t>
  </si>
  <si>
    <t>Ca_02504_v1.0_kabuli</t>
  </si>
  <si>
    <t>Ca_12872_v1.0_kabuli</t>
  </si>
  <si>
    <t>Cc-nbs-lrr resistance protein OS=Medicago truncatula GN=MTR_016s1002 PE=4 SV=1</t>
  </si>
  <si>
    <t>Ca_22533_v1.0_kabuli</t>
  </si>
  <si>
    <t>Pentatricopeptide repeat-containing protein OS=Medicago truncatula GN=MTR_2g060630 PE=4 SV=1</t>
  </si>
  <si>
    <t>Ca_12592_v1.0_kabuli</t>
  </si>
  <si>
    <t>Dual specificity mitogen-activated protein kinase kinase OS=Medicago truncatula GN=MTR_6g005210 PE=4 SV=1</t>
  </si>
  <si>
    <t>Ca_18565_v1.0_kabuli</t>
  </si>
  <si>
    <t>Ca_01168_v1.0_kabuli</t>
  </si>
  <si>
    <t>Pentatricopeptide repeat-containing protein OS=Medicago truncatula GN=MTR_7g113540 PE=4 SV=1</t>
  </si>
  <si>
    <t>Ca_09397_v1.0_kabuli</t>
  </si>
  <si>
    <t>BAG-domain protein 1 / regulator of cell death OS=Medicago truncatula GN=MTR_7g069610 PE=4 SV=1</t>
  </si>
  <si>
    <t>Ca_22495_v1.0_kabuli</t>
  </si>
  <si>
    <t>Ca_04534_v1.0_kabuli</t>
  </si>
  <si>
    <t>Cytochrome P450 monooxygenase CYP704G9 OS=Medicago truncatula GN=MTR_1g102220 PE=3 SV=1</t>
  </si>
  <si>
    <t>Ca_09156_v1.0_kabuli</t>
  </si>
  <si>
    <t>Glutaredoxin OS=Medicago truncatula GN=MTR_1g015890 PE=4 SV=1</t>
  </si>
  <si>
    <t>Ca_15134_v1.0_kabuli</t>
  </si>
  <si>
    <t>Nudix hydrolase OS=Medicago truncatula GN=MTR_097s0026 PE=2 SV=1</t>
  </si>
  <si>
    <t>Ca_01620_v1.0_kabuli</t>
  </si>
  <si>
    <t>Early flowering 3/high response OS=Pisum sativum subsp. sativum GN=ELF3 PE=4 SV=1</t>
  </si>
  <si>
    <t>Ca_04963_v1.0_kabuli</t>
  </si>
  <si>
    <t>Ca_17660_v1.0_kabuli</t>
  </si>
  <si>
    <t>Ca_05094_v1.0_kabuli</t>
  </si>
  <si>
    <t>Ca_08640_v1.0_kabuli</t>
  </si>
  <si>
    <t>GDSL esterase/lipase OS=Medicago truncatula GN=MTR_8g087870 PE=4 SV=1</t>
  </si>
  <si>
    <t>Ca_14591_v1.0_kabuli</t>
  </si>
  <si>
    <t>Isovaleryl-CoA dehydrogenase OS=Medicago truncatula GN=MTR_4g060480 PE=2 SV=1</t>
  </si>
  <si>
    <t>Ca_19193_v1.0_kabuli</t>
  </si>
  <si>
    <t>TNP2 (Fragment) OS=Antirrhinum majus GN=TAM1 PE=4 SV=1</t>
  </si>
  <si>
    <t>Ca_03254_v1.0_kabuli</t>
  </si>
  <si>
    <t>Putative uncharacterized protein OS=Medicago truncatula GN=MTR_4g128310 PE=4 SV=1</t>
  </si>
  <si>
    <t>Ca_11781_v1.0_kabuli</t>
  </si>
  <si>
    <t>Ca_17318_v1.0_kabuli</t>
  </si>
  <si>
    <t>Auxin-induced protein 5NG4 OS=Medicago truncatula GN=MTR_4g106720 PE=4 SV=1</t>
  </si>
  <si>
    <t>Ca_02136_v1.0_kabuli</t>
  </si>
  <si>
    <t>Putative uncharacterized protein OS=Medicago truncatula GN=MTR_5g017700 PE=4 SV=1</t>
  </si>
  <si>
    <t>Ca_16836_v1.0_kabuli</t>
  </si>
  <si>
    <t>Ca_27512_v1.0_kabuli</t>
  </si>
  <si>
    <t>Ca_22406_v1.0_kabuli</t>
  </si>
  <si>
    <t>Uncharacterized protein OS=Prunus persica GN=PRUPE_ppa020620mg PE=4 SV=1</t>
  </si>
  <si>
    <t>Ca_28063_v1.0_kabuli</t>
  </si>
  <si>
    <t>Ca_24178_v1.0_kabuli</t>
  </si>
  <si>
    <t>Ca_02505_v1.0_kabuli</t>
  </si>
  <si>
    <t>Protein BCCIP homolog OS=Medicago truncatula GN=MTR_3g096970 PE=3 SV=1</t>
  </si>
  <si>
    <t>Ca_12873_v1.0_kabuli</t>
  </si>
  <si>
    <t>Ca_22534_v1.0_kabuli</t>
  </si>
  <si>
    <t>Ethylene-responsive transcription factor 6 OS=Glycine max GN=ERF6 PE=2 SV=1</t>
  </si>
  <si>
    <t>Ca_12593_v1.0_kabuli</t>
  </si>
  <si>
    <t>Ca_18566_v1.0_kabuli</t>
  </si>
  <si>
    <t>Ca_01169_v1.0_kabuli</t>
  </si>
  <si>
    <t>Mannosylglycoprotein endo-beta-mannosidase OS=Medicago truncatula GN=MTR_7g113570 PE=4 SV=1</t>
  </si>
  <si>
    <t>Ca_09398_v1.0_kabuli</t>
  </si>
  <si>
    <t>Ca_22496_v1.0_kabuli</t>
  </si>
  <si>
    <t>Glucosyltransferase-13 OS=Medicago truncatula GN=MTR_7g046490 PE=3 SV=1</t>
  </si>
  <si>
    <t>Ca_04535_v1.0_kabuli</t>
  </si>
  <si>
    <t>DEAD-box ATP-dependent RNA helicase OS=Medicago truncatula GN=MTR_1g102410 PE=4 SV=1</t>
  </si>
  <si>
    <t>Ca_09157_v1.0_kabuli</t>
  </si>
  <si>
    <t>Beta-fructofuranosidase, insoluble isoenzyme CWINV1 OS=Medicago truncatula GN=MTR_1g015910 PE=3 SV=1</t>
  </si>
  <si>
    <t>Ca_15135_v1.0_kabuli</t>
  </si>
  <si>
    <t>Protein tolB OS=Medicago truncatula GN=MTR_097s0031 PE=4 SV=1</t>
  </si>
  <si>
    <t>Ca_01621_v1.0_kabuli</t>
  </si>
  <si>
    <t>Carboxyl-terminal proteinase OS=Medicago truncatula GN=MTR_3g104030 PE=4 SV=1</t>
  </si>
  <si>
    <t>Ca_04964_v1.0_kabuli</t>
  </si>
  <si>
    <t>Ca_17661_v1.0_kabuli</t>
  </si>
  <si>
    <t>Chaperone protein dnaJ OS=Medicago truncatula GN=MTR_140s0030 PE=2 SV=1</t>
  </si>
  <si>
    <t>Ca_05095_v1.0_kabuli</t>
  </si>
  <si>
    <t>Ca_08641_v1.0_kabuli</t>
  </si>
  <si>
    <t>Ca_14592_v1.0_kabuli</t>
  </si>
  <si>
    <t>Transmembrane protein OS=Medicago truncatula GN=MTR_4g060500 PE=4 SV=1</t>
  </si>
  <si>
    <t>Ca_19194_v1.0_kabuli</t>
  </si>
  <si>
    <t>Putative uncharacterized protein OS=Medicago truncatula GN=MTR_4g010250 PE=4 SV=1</t>
  </si>
  <si>
    <t>Ca_03255_v1.0_kabuli</t>
  </si>
  <si>
    <t>Putative uncharacterized protein OS=Medicago truncatula GN=MTR_4g128470 PE=4 SV=1</t>
  </si>
  <si>
    <t>Ca_11782_v1.0_kabuli</t>
  </si>
  <si>
    <t>Ca_17319_v1.0_kabuli</t>
  </si>
  <si>
    <t>Putative uncharacterized protein OS=Medicago truncatula GN=MTR_4g106730 PE=4 SV=1</t>
  </si>
  <si>
    <t>Ca_02137_v1.0_kabuli</t>
  </si>
  <si>
    <t>Patatin-like protein OS=Medicago truncatula GN=MTR_5g017680 PE=4 SV=1</t>
  </si>
  <si>
    <t>Ca_16837_v1.0_kabuli</t>
  </si>
  <si>
    <t>Ca_27369_v1.0_kabuli</t>
  </si>
  <si>
    <t>Ca_02506_v1.0_kabuli</t>
  </si>
  <si>
    <t>Ca_12874_v1.0_kabuli</t>
  </si>
  <si>
    <t>Ca_22556_v1.0_kabuli</t>
  </si>
  <si>
    <t>Ca_12594_v1.0_kabuli</t>
  </si>
  <si>
    <t>Ca_18567_v1.0_kabuli</t>
  </si>
  <si>
    <t>Putative uncharacterized protein OS=Medicago truncatula GN=MTR_5g045480 PE=4 SV=1</t>
  </si>
  <si>
    <t>Ca_01170_v1.0_kabuli</t>
  </si>
  <si>
    <t>Glycogenin-1 OS=Medicago truncatula GN=MTR_7g113610 PE=4 SV=1</t>
  </si>
  <si>
    <t>Ca_09399_v1.0_kabuli</t>
  </si>
  <si>
    <t>Ammonium transporter 3 member OS=Medicago truncatula GN=MTR_7g069640 PE=4 SV=1</t>
  </si>
  <si>
    <t>Ca_22497_v1.0_kabuli</t>
  </si>
  <si>
    <t>Ca_04536_v1.0_kabuli</t>
  </si>
  <si>
    <t>Embryo-specific protein OS=Medicago truncatula GN=MTR_1g102420 PE=4 SV=1</t>
  </si>
  <si>
    <t>Ca_09158_v1.0_kabuli</t>
  </si>
  <si>
    <t>Putative uncharacterized protein OS=Medicago truncatula GN=MTR_1g015930 PE=4 SV=1</t>
  </si>
  <si>
    <t>Ca_15136_v1.0_kabuli</t>
  </si>
  <si>
    <t>Ca_01622_v1.0_kabuli</t>
  </si>
  <si>
    <t>Putative uncharacterized protein OS=Medicago truncatula GN=MTR_3g104070 PE=4 SV=1</t>
  </si>
  <si>
    <t>Ca_04965_v1.0_kabuli</t>
  </si>
  <si>
    <t>Ca_05096_v1.0_kabuli</t>
  </si>
  <si>
    <t>Ca_08642_v1.0_kabuli</t>
  </si>
  <si>
    <t>Ca_14593_v1.0_kabuli</t>
  </si>
  <si>
    <t>E3 SUMO-protein ligase SIZ1 OS=Medicago truncatula GN=MTR_4g060510 PE=4 SV=1</t>
  </si>
  <si>
    <t>Ca_03256_v1.0_kabuli</t>
  </si>
  <si>
    <t>Ca_11783_v1.0_kabuli</t>
  </si>
  <si>
    <t>Ca_17320_v1.0_kabuli</t>
  </si>
  <si>
    <t>Nucleobase ascorbate transporter OS=Medicago truncatula GN=MTR_4g106750 PE=4 SV=1</t>
  </si>
  <si>
    <t>Ca_02138_v1.0_kabuli</t>
  </si>
  <si>
    <t>Ca_16838_v1.0_kabuli</t>
  </si>
  <si>
    <t>Putative uncharacterized protein OS=Vitis vinifera GN=VIT_17s0000g02970 PE=4 SV=1</t>
  </si>
  <si>
    <t>Ca_27970_v1.0_kabuli</t>
  </si>
  <si>
    <t>Ca_22408_v1.0_kabuli</t>
  </si>
  <si>
    <t>Ca_25481_v1.0_kabuli</t>
  </si>
  <si>
    <t>Photosystem II CP47 chlorophyll apoprotein (Fragment) OS=Ulmus macrocarpa GN=psbB PE=3 SV=1</t>
  </si>
  <si>
    <t>Ca_26937_v1.0_kabuli</t>
  </si>
  <si>
    <t>Ca_24180_v1.0_kabuli</t>
  </si>
  <si>
    <t>Ca_02507_v1.0_kabuli</t>
  </si>
  <si>
    <t>Ca_12875_v1.0_kabuli</t>
  </si>
  <si>
    <t>Putative uncharacterized protein OS=Medicago truncatula GN=MTR_8g018150 PE=4 SV=1</t>
  </si>
  <si>
    <t>Ca_22557_v1.0_kabuli</t>
  </si>
  <si>
    <t>Ca_12595_v1.0_kabuli</t>
  </si>
  <si>
    <t>Ca_18568_v1.0_kabuli</t>
  </si>
  <si>
    <t>Ca_01171_v1.0_kabuli</t>
  </si>
  <si>
    <t>Ca_09400_v1.0_kabuli</t>
  </si>
  <si>
    <t>Two-component response regulator ARR10 OS=Medicago truncatula GN=MTR_7g069660 PE=4 SV=1</t>
  </si>
  <si>
    <t>Ca_22498_v1.0_kabuli</t>
  </si>
  <si>
    <t>Ca_04537_v1.0_kabuli</t>
  </si>
  <si>
    <t>DEAD-box ATP-dependent RNA helicase OS=Medicago truncatula GN=MTR_1g102430 PE=4 SV=1</t>
  </si>
  <si>
    <t>Ca_09159_v1.0_kabuli</t>
  </si>
  <si>
    <t>Beta-fructofuranosidase, insoluble isoenzyme OS=Medicago truncatula GN=MTR_1g015970 PE=3 SV=1</t>
  </si>
  <si>
    <t>Ca_15137_v1.0_kabuli</t>
  </si>
  <si>
    <t>Ca_01623_v1.0_kabuli</t>
  </si>
  <si>
    <t>Ca_04966_v1.0_kabuli</t>
  </si>
  <si>
    <t>Ca_17663_v1.0_kabuli</t>
  </si>
  <si>
    <t>Ca_05097_v1.0_kabuli</t>
  </si>
  <si>
    <t>Ca_08643_v1.0_kabuli</t>
  </si>
  <si>
    <t>Exonuclease OS=Medicago truncatula GN=MTR_8g087940 PE=4 SV=1</t>
  </si>
  <si>
    <t>Ca_14594_v1.0_kabuli</t>
  </si>
  <si>
    <t>Ca_19196_v1.0_kabuli</t>
  </si>
  <si>
    <t>Ca_03257_v1.0_kabuli</t>
  </si>
  <si>
    <t>Zinc finger protein OS=Medicago truncatula GN=MTR_4g128340 PE=4 SV=1</t>
  </si>
  <si>
    <t>Ca_11784_v1.0_kabuli</t>
  </si>
  <si>
    <t>Predicted protein OS=Populus trichocarpa GN=POPTRDRAFT_773891 PE=4 SV=1</t>
  </si>
  <si>
    <t>Ca_17321_v1.0_kabuli</t>
  </si>
  <si>
    <t>Ca_02139_v1.0_kabuli</t>
  </si>
  <si>
    <t>Methionine aminopeptidase OS=Medicago truncatula GN=MTR_5g017630 PE=3 SV=1</t>
  </si>
  <si>
    <t>Ca_16839_v1.0_kabuli</t>
  </si>
  <si>
    <t>E3 SUMO-protein ligase RanBP2 OS=Medicago truncatula GN=MTR_6g069400 PE=4 SV=1</t>
  </si>
  <si>
    <t>Ca_27740_v1.0_kabuli</t>
  </si>
  <si>
    <t>Ca_25482_v1.0_kabuli</t>
  </si>
  <si>
    <t>Ca_26938_v1.0_kabuli</t>
  </si>
  <si>
    <t>Ca_24181_v1.0_kabuli</t>
  </si>
  <si>
    <t>Ca_02508_v1.0_kabuli</t>
  </si>
  <si>
    <t>Carbamoyl-phosphate synthase large chain OS=Medicago truncatula GN=MTR_2g093280 PE=1 SV=1</t>
  </si>
  <si>
    <t>Ca_12876_v1.0_kabuli</t>
  </si>
  <si>
    <t>Ca_22558_v1.0_kabuli</t>
  </si>
  <si>
    <t>Ca_12596_v1.0_kabuli</t>
  </si>
  <si>
    <t>30S ribosomal protein S11 OS=Medicago truncatula GN=MTR_2g103160 PE=3 SV=1</t>
  </si>
  <si>
    <t>Ca_18569_v1.0_kabuli</t>
  </si>
  <si>
    <t>Putative metallophosphatase OS=Lupinus luteus GN=ppd2 PE=2 SV=1</t>
  </si>
  <si>
    <t>Ca_01172_v1.0_kabuli</t>
  </si>
  <si>
    <t>GPI-anchored protein, putative OS=Medicago truncatula GN=MTR_7g113640 PE=4 SV=1</t>
  </si>
  <si>
    <t>Ca_09401_v1.0_kabuli</t>
  </si>
  <si>
    <t>Ca_04538_v1.0_kabuli</t>
  </si>
  <si>
    <t>Cysteine and histidine-rich domain-containing protein OS=Medicago truncatula GN=MTR_1g102470 PE=4 SV=1</t>
  </si>
  <si>
    <t>Ca_09160_v1.0_kabuli</t>
  </si>
  <si>
    <t>Putative uncharacterized protein OS=Vitis vinifera GN=VIT_04s0008g01160 PE=4 SV=1</t>
  </si>
  <si>
    <t>Ca_15138_v1.0_kabuli</t>
  </si>
  <si>
    <t>Calcium-binding pollen allergen OS=Medicago truncatula GN=MTR_097s0005 PE=4 SV=1</t>
  </si>
  <si>
    <t>Ca_01624_v1.0_kabuli</t>
  </si>
  <si>
    <t>Putative Ruv DNA-helicase OS=Cicer arietinum PE=2 SV=1</t>
  </si>
  <si>
    <t>Ca_04967_v1.0_kabuli</t>
  </si>
  <si>
    <t>Ca_17664_v1.0_kabuli</t>
  </si>
  <si>
    <t>Ca_05098_v1.0_kabuli</t>
  </si>
  <si>
    <t>Ca_08644_v1.0_kabuli</t>
  </si>
  <si>
    <t>Elongation factor 1-alpha OS=Medicago truncatula GN=MTR_8g087950 PE=4 SV=1</t>
  </si>
  <si>
    <t>Ca_14595_v1.0_kabuli</t>
  </si>
  <si>
    <t>Pentatricopeptide repeat-containing protein OS=Medicago truncatula GN=MTR_4g060570 PE=4 SV=1</t>
  </si>
  <si>
    <t>Ca_19197_v1.0_kabuli</t>
  </si>
  <si>
    <t>Uncharacterized protein OS=Medicago truncatula GN=MTR_4g010330 PE=2 SV=1</t>
  </si>
  <si>
    <t>Ca_03258_v1.0_kabuli</t>
  </si>
  <si>
    <t>Xyloglucan endotransglucosylase/hydrolase OS=Medicago truncatula GN=MTR_4g128400 PE=4 SV=1</t>
  </si>
  <si>
    <t>Ca_17322_v1.0_kabuli</t>
  </si>
  <si>
    <t>Ca_02140_v1.0_kabuli</t>
  </si>
  <si>
    <t>Cyclin dependent kinase inhibitor OS=Pisum sativum GN=cki PE=2 SV=1</t>
  </si>
  <si>
    <t>Ca_16840_v1.0_kabuli</t>
  </si>
  <si>
    <t>Ca_25729_v1.0_kabuli</t>
  </si>
  <si>
    <t>Ca_24182_v1.0_kabuli</t>
  </si>
  <si>
    <t>Ca_02509_v1.0_kabuli</t>
  </si>
  <si>
    <t>Interactor of constitutive active ROPs OS=Medicago truncatula GN=MTR_2g093260 PE=4 SV=1</t>
  </si>
  <si>
    <t>Ca_12877_v1.0_kabuli</t>
  </si>
  <si>
    <t>Ca_22559_v1.0_kabuli</t>
  </si>
  <si>
    <t>Cyclin-G-associated kinase OS=Medicago truncatula GN=MTR_2g049770 PE=4 SV=1</t>
  </si>
  <si>
    <t>Ca_12597_v1.0_kabuli</t>
  </si>
  <si>
    <t>Ca_18570_v1.0_kabuli</t>
  </si>
  <si>
    <t>Ca_01173_v1.0_kabuli</t>
  </si>
  <si>
    <t>Glucose and ribitol dehydrogenase-like protein OS=Medicago truncatula GN=MTR_7g113650 PE=4 SV=1</t>
  </si>
  <si>
    <t>Ca_09402_v1.0_kabuli</t>
  </si>
  <si>
    <t>F-box protein OS=Medicago truncatula GN=MTR_7g069800 PE=4 SV=1</t>
  </si>
  <si>
    <t>Ca_22500_v1.0_kabuli</t>
  </si>
  <si>
    <t>Ca_04539_v1.0_kabuli</t>
  </si>
  <si>
    <t>Ca_09161_v1.0_kabuli</t>
  </si>
  <si>
    <t>Putative uncharacterized protein OS=Medicago truncatula GN=MTR_1g016050 PE=4 SV=1</t>
  </si>
  <si>
    <t>Ca_15139_v1.0_kabuli</t>
  </si>
  <si>
    <t>Ankyrin repeat-containing protein OS=Medicago truncatula GN=MTR_097s0002 PE=4 SV=1</t>
  </si>
  <si>
    <t>Ca_01625_v1.0_kabuli</t>
  </si>
  <si>
    <t>ICE transcription factor 1 OS=Eucalyptus globulus GN=ICE1 PE=2 SV=1</t>
  </si>
  <si>
    <t>Ca_04968_v1.0_kabuli</t>
  </si>
  <si>
    <t>Ca_17665_v1.0_kabuli</t>
  </si>
  <si>
    <t>Enhancer of mRNA-decapping protein OS=Medicago truncatula GN=MTR_3g061160 PE=4 SV=1</t>
  </si>
  <si>
    <t>Ca_05099_v1.0_kabuli</t>
  </si>
  <si>
    <t>Ca_08645_v1.0_kabuli</t>
  </si>
  <si>
    <t>Ca_14596_v1.0_kabuli</t>
  </si>
  <si>
    <t>Putative uncharacterized protein OS=Medicago truncatula GN=MTR_4g060620 PE=4 SV=1</t>
  </si>
  <si>
    <t>Ca_19198_v1.0_kabuli</t>
  </si>
  <si>
    <t>Ca_03259_v1.0_kabuli</t>
  </si>
  <si>
    <t>Uncharacterized protein OS=Medicago truncatula GN=MTR_7g093530 PE=2 SV=1</t>
  </si>
  <si>
    <t>Ca_11786_v1.0_kabuli</t>
  </si>
  <si>
    <t>Ca_17323_v1.0_kabuli</t>
  </si>
  <si>
    <t>Ca_02141_v1.0_kabuli</t>
  </si>
  <si>
    <t>Putative uncharacterized protein OS=Medicago truncatula GN=MTR_5g017580 PE=4 SV=1</t>
  </si>
  <si>
    <t>Ca_16841_v1.0_kabuli</t>
  </si>
  <si>
    <t>Ca_25652_v1.0_kabuli</t>
  </si>
  <si>
    <t>Ca_25730_v1.0_kabuli</t>
  </si>
  <si>
    <t>Ca_24090_v1.0_kabuli</t>
  </si>
  <si>
    <t>Putative uncharacterized protein OS=Medicago truncatula GN=MTR_7g025000 PE=4 SV=1</t>
  </si>
  <si>
    <t>Ca_24183_v1.0_kabuli</t>
  </si>
  <si>
    <t>Ca_02510_v1.0_kabuli</t>
  </si>
  <si>
    <t>Dof zinc finger protein OS=Medicago truncatula GN=MTR_2g093220 PE=4 SV=1</t>
  </si>
  <si>
    <t>Ca_12878_v1.0_kabuli</t>
  </si>
  <si>
    <t>Ca_12598_v1.0_kabuli</t>
  </si>
  <si>
    <t>Ca_18571_v1.0_kabuli</t>
  </si>
  <si>
    <t>Ca_01174_v1.0_kabuli</t>
  </si>
  <si>
    <t>Mevalonate and galactokinase OS=Medicago truncatula GN=MTR_7g113660 PE=3 SV=1</t>
  </si>
  <si>
    <t>Ca_09403_v1.0_kabuli</t>
  </si>
  <si>
    <t>Ca_22501_v1.0_kabuli</t>
  </si>
  <si>
    <t>Ca_04540_v1.0_kabuli</t>
  </si>
  <si>
    <t>Ca_09162_v1.0_kabuli</t>
  </si>
  <si>
    <t>Delta-6-desaturase OS=Medicago truncatula GN=MTR_1g016070 PE=4 SV=1</t>
  </si>
  <si>
    <t>Ca_15140_v1.0_kabuli</t>
  </si>
  <si>
    <t>Ca_04969_v1.0_kabuli</t>
  </si>
  <si>
    <t>Ca_17666_v1.0_kabuli</t>
  </si>
  <si>
    <t>DNA damage-inducible protein OS=Medicago truncatula GN=MTR_3g061140 PE=4 SV=1</t>
  </si>
  <si>
    <t>Ca_05100_v1.0_kabuli</t>
  </si>
  <si>
    <t>Ca_08646_v1.0_kabuli</t>
  </si>
  <si>
    <t>Rho guanine nucleotide exchange factor OS=Medicago truncatula GN=MTR_8g087990 PE=4 SV=1</t>
  </si>
  <si>
    <t>Ca_14597_v1.0_kabuli</t>
  </si>
  <si>
    <t>Allergen Gly m Bd OS=Medicago truncatula GN=MTR_4g060780 PE=4 SV=1</t>
  </si>
  <si>
    <t>Ca_19199_v1.0_kabuli</t>
  </si>
  <si>
    <t>Ca_03260_v1.0_kabuli</t>
  </si>
  <si>
    <t>Xyloglucan endotransglucosylase/hydrolase OS=Medicago truncatula GN=MTR_4g128580 PE=4 SV=1</t>
  </si>
  <si>
    <t>Ca_11787_v1.0_kabuli</t>
  </si>
  <si>
    <t>Ca_17324_v1.0_kabuli</t>
  </si>
  <si>
    <t>Ca_02142_v1.0_kabuli</t>
  </si>
  <si>
    <t>Calcium-binding protein CML24 OS=Medicago truncatula GN=MTR_5g017550 PE=4 SV=1</t>
  </si>
  <si>
    <t>Ca_16842_v1.0_kabuli</t>
  </si>
  <si>
    <t>CDK-activating kinase OS=Medicago sativa subsp. varia GN=cak PE=2 SV=1</t>
  </si>
  <si>
    <t>Ca_25653_v1.0_kabuli</t>
  </si>
  <si>
    <t>Ca_25731_v1.0_kabuli</t>
  </si>
  <si>
    <t>Ca_25485_v1.0_kabuli</t>
  </si>
  <si>
    <t>Ca_24091_v1.0_kabuli</t>
  </si>
  <si>
    <t>Ca_24184_v1.0_kabuli</t>
  </si>
  <si>
    <t>Ca_02511_v1.0_kabuli</t>
  </si>
  <si>
    <t>Ca_12879_v1.0_kabuli</t>
  </si>
  <si>
    <t>Ca_22561_v1.0_kabuli</t>
  </si>
  <si>
    <t>Ca_12599_v1.0_kabuli</t>
  </si>
  <si>
    <t>GPI transamidase component gaa1 OS=Medicago truncatula GN=MTR_8g094170 PE=4 SV=1</t>
  </si>
  <si>
    <t>Ca_18572_v1.0_kabuli</t>
  </si>
  <si>
    <t>Ca_01175_v1.0_kabuli</t>
  </si>
  <si>
    <t>Nuclear transcription factor Y subunit C2 OS=Medicago truncatula GN=NF-YC2 PE=2 SV=1</t>
  </si>
  <si>
    <t>Ca_09404_v1.0_kabuli</t>
  </si>
  <si>
    <t>Putative uncharacterized protein OS=Medicago truncatula GN=MTR_7g069870 PE=4 SV=1</t>
  </si>
  <si>
    <t>Ca_22502_v1.0_kabuli</t>
  </si>
  <si>
    <t>Ethylene-responsive transcription factor ERF034 OS=Medicago truncatula GN=MTR_7g046260 PE=4 SV=1</t>
  </si>
  <si>
    <t>Ca_04541_v1.0_kabuli</t>
  </si>
  <si>
    <t>Ca_09163_v1.0_kabuli</t>
  </si>
  <si>
    <t>Putative uncharacterized protein OS=Medicago truncatula GN=MTR_1g016080 PE=4 SV=1</t>
  </si>
  <si>
    <t>Ca_15141_v1.0_kabuli</t>
  </si>
  <si>
    <t>Ca_01627_v1.0_kabuli</t>
  </si>
  <si>
    <t>Vacuolar processing enzyme OS=Medicago truncatula GN=MTR_3g104120 PE=4 SV=1</t>
  </si>
  <si>
    <t>Ca_04970_v1.0_kabuli</t>
  </si>
  <si>
    <t>Ca_17667_v1.0_kabuli</t>
  </si>
  <si>
    <t>Ca_05101_v1.0_kabuli</t>
  </si>
  <si>
    <t>V-type proton ATPase subunit F OS=Medicago truncatula PE=2 SV=1</t>
  </si>
  <si>
    <t>Ca_08647_v1.0_kabuli</t>
  </si>
  <si>
    <t>Ribosome maturation factor rimM OS=Medicago truncatula GN=MTR_8g088030 PE=3 SV=1</t>
  </si>
  <si>
    <t>Ca_14598_v1.0_kabuli</t>
  </si>
  <si>
    <t>Defects in morphology protein-like protein OS=Medicago truncatula GN=MTR_4g060790 PE=4 SV=1</t>
  </si>
  <si>
    <t>Ca_03261_v1.0_kabuli</t>
  </si>
  <si>
    <t>Ca_11788_v1.0_kabuli</t>
  </si>
  <si>
    <t>Ca_17325_v1.0_kabuli</t>
  </si>
  <si>
    <t>ER degradation-enhancing alpha-mannosidase-like protein OS=Medicago truncatula GN=MTR_4g106370 PE=4 SV=1</t>
  </si>
  <si>
    <t>Ca_02143_v1.0_kabuli</t>
  </si>
  <si>
    <t>Putative uncharacterized protein OS=Medicago truncatula GN=MTR_5g017500 PE=4 SV=1</t>
  </si>
  <si>
    <t>Ca_16843_v1.0_kabuli</t>
  </si>
  <si>
    <t>Ca_24092_v1.0_kabuli</t>
  </si>
  <si>
    <t>Ca_24185_v1.0_kabuli</t>
  </si>
  <si>
    <t>MADS-box transcription factor OS=Medicago truncatula GN=MTR_8g051580 PE=3 SV=1</t>
  </si>
  <si>
    <t>Ca_02512_v1.0_kabuli</t>
  </si>
  <si>
    <t>Vicilin-like antimicrobial peptides 2-3 OS=Medicago truncatula GN=MTR_2g093350 PE=4 SV=1</t>
  </si>
  <si>
    <t>Ca_12880_v1.0_kabuli</t>
  </si>
  <si>
    <t>Ca_22562_v1.0_kabuli</t>
  </si>
  <si>
    <t>Putative uncharacterized protein OS=Medicago truncatula GN=MTR_2g049740 PE=4 SV=1</t>
  </si>
  <si>
    <t>Ca_12600_v1.0_kabuli</t>
  </si>
  <si>
    <t>BC10 protein OS=Medicago truncatula GN=MTR_8g094180 PE=4 SV=1</t>
  </si>
  <si>
    <t>Ca_18573_v1.0_kabuli</t>
  </si>
  <si>
    <t>Ca_01176_v1.0_kabuli</t>
  </si>
  <si>
    <t>Sodium/calcium exchanger membrane region OS=Medicago truncatula GN=MTR_7g113730 PE=4 SV=2</t>
  </si>
  <si>
    <t>Ca_09405_v1.0_kabuli</t>
  </si>
  <si>
    <t>Ca_04542_v1.0_kabuli</t>
  </si>
  <si>
    <t>Ca_09164_v1.0_kabuli</t>
  </si>
  <si>
    <t>Putative uncharacterized protein OS=Medicago truncatula GN=MTR_1g016100 PE=4 SV=1</t>
  </si>
  <si>
    <t>Ca_15142_v1.0_kabuli</t>
  </si>
  <si>
    <t>Ca_01628_v1.0_kabuli</t>
  </si>
  <si>
    <t>Ca_04971_v1.0_kabuli</t>
  </si>
  <si>
    <t>Ca_17668_v1.0_kabuli</t>
  </si>
  <si>
    <t>Subtilisin-like protease OS=Medicago truncatula GN=MTR_3g061110 PE=4 SV=1</t>
  </si>
  <si>
    <t>Ca_05102_v1.0_kabuli</t>
  </si>
  <si>
    <t>Ca_08648_v1.0_kabuli</t>
  </si>
  <si>
    <t>Pre-mRNA-processing factor OS=Medicago truncatula GN=MTR_8g088050 PE=4 SV=1</t>
  </si>
  <si>
    <t>Ca_14599_v1.0_kabuli</t>
  </si>
  <si>
    <t>RNA ligase isoform OS=Medicago truncatula GN=MTR_4g060800 PE=4 SV=1</t>
  </si>
  <si>
    <t>Ca_03262_v1.0_kabuli</t>
  </si>
  <si>
    <t>Calmodulin-binding protein OS=Medicago truncatula GN=MTR_4g128600 PE=4 SV=1</t>
  </si>
  <si>
    <t>Ca_11789_v1.0_kabuli</t>
  </si>
  <si>
    <t>Ca_17326_v1.0_kabuli</t>
  </si>
  <si>
    <t>Ultraviolet N-glycosylase/AP lyase OS=Medicago truncatula GN=MTR_4g106380 PE=4 SV=1</t>
  </si>
  <si>
    <t>Ca_02144_v1.0_kabuli</t>
  </si>
  <si>
    <t>ATP-dependent RNA helicase eIF4A OS=Medicago truncatula GN=MTR_5g017490 PE=4 SV=1</t>
  </si>
  <si>
    <t>Ca_17857_v1.0_kabuli</t>
  </si>
  <si>
    <t>Ca_25733_v1.0_kabuli</t>
  </si>
  <si>
    <t>Ca_02513_v1.0_kabuli</t>
  </si>
  <si>
    <t>Protein disulfide-isomerase OS=Medicago truncatula GN=MTR_2g093680 PE=2 SV=2</t>
  </si>
  <si>
    <t>Ca_12881_v1.0_kabuli</t>
  </si>
  <si>
    <t>Ca_22563_v1.0_kabuli</t>
  </si>
  <si>
    <t>Ca_12601_v1.0_kabuli</t>
  </si>
  <si>
    <t>Raffionse synthase 3 OS=Glycine max GN=RS3 PE=4 SV=1</t>
  </si>
  <si>
    <t>Ca_18574_v1.0_kabuli</t>
  </si>
  <si>
    <t>Ureide permease OS=Medicago truncatula GN=MTR_5g044710 PE=4 SV=1</t>
  </si>
  <si>
    <t>Ca_01177_v1.0_kabuli</t>
  </si>
  <si>
    <t>Ca_09406_v1.0_kabuli</t>
  </si>
  <si>
    <t>Putative uncharacterized protein OS=Medicago truncatula GN=MTR_7g069710 PE=4 SV=1</t>
  </si>
  <si>
    <t>Ca_22504_v1.0_kabuli</t>
  </si>
  <si>
    <t>Ca_04543_v1.0_kabuli</t>
  </si>
  <si>
    <t>Meiotic recombination protein dmc1, putative OS=Ricinus communis GN=RCOM_0910960 PE=3 SV=1</t>
  </si>
  <si>
    <t>Ca_09165_v1.0_kabuli</t>
  </si>
  <si>
    <t>Cytosolic Fe-S cluster assembly factor nbp35 OS=Medicago truncatula GN=MTR_1g016110 PE=4 SV=1</t>
  </si>
  <si>
    <t>Ca_15143_v1.0_kabuli</t>
  </si>
  <si>
    <t>Ca_01629_v1.0_kabuli</t>
  </si>
  <si>
    <t>Ca_04972_v1.0_kabuli</t>
  </si>
  <si>
    <t>Ca_17669_v1.0_kabuli</t>
  </si>
  <si>
    <t>Speckle-type POZ protein-like A OS=Medicago truncatula GN=MTR_3g061090 PE=4 SV=1</t>
  </si>
  <si>
    <t>Ca_05103_v1.0_kabuli</t>
  </si>
  <si>
    <t>Ca_08649_v1.0_kabuli</t>
  </si>
  <si>
    <t>Putative uncharacterized protein OS=Medicago truncatula GN=MTR_8g088080 PE=4 SV=1</t>
  </si>
  <si>
    <t>Ca_14600_v1.0_kabuli</t>
  </si>
  <si>
    <t>Ca_19540_v1.0_kabuli</t>
  </si>
  <si>
    <t>Ca_03263_v1.0_kabuli</t>
  </si>
  <si>
    <t>Ca_11790_v1.0_kabuli</t>
  </si>
  <si>
    <t>Ca_17327_v1.0_kabuli</t>
  </si>
  <si>
    <t>Ca_02145_v1.0_kabuli</t>
  </si>
  <si>
    <t>Ca_17858_v1.0_kabuli</t>
  </si>
  <si>
    <t>Ca_25656_v1.0_kabuli</t>
  </si>
  <si>
    <t>Ca_25734_v1.0_kabuli</t>
  </si>
  <si>
    <t>Ca_25488_v1.0_kabuli</t>
  </si>
  <si>
    <t>Ca_24094_v1.0_kabuli</t>
  </si>
  <si>
    <t>Ca_02514_v1.0_kabuli</t>
  </si>
  <si>
    <t>Putative uncharacterized protein OS=Medicago truncatula GN=MtrDRAFT_AC150891g20v2 PE=4 SV=1</t>
  </si>
  <si>
    <t>Ca_12882_v1.0_kabuli</t>
  </si>
  <si>
    <t>Ca_12602_v1.0_kabuli</t>
  </si>
  <si>
    <t>Ca_18575_v1.0_kabuli</t>
  </si>
  <si>
    <t>Ureide permease OS=Medicago truncatula GN=MTR_5g045520 PE=4 SV=1</t>
  </si>
  <si>
    <t>Ca_01178_v1.0_kabuli</t>
  </si>
  <si>
    <t>Basic 7S globulin OS=Medicago truncatula GN=MTR_7g113790 PE=4 SV=1</t>
  </si>
  <si>
    <t>Ca_09407_v1.0_kabuli</t>
  </si>
  <si>
    <t>DELLA protein GAI OS=Medicago truncatula GN=MTR_7g069740 PE=4 SV=1</t>
  </si>
  <si>
    <t>Ca_22505_v1.0_kabuli</t>
  </si>
  <si>
    <t>E3 ubiquitin-protein ligase BRE1-like protein OS=Medicago truncatula GN=MTR_7g046250 PE=4 SV=1</t>
  </si>
  <si>
    <t>Ca_04544_v1.0_kabuli</t>
  </si>
  <si>
    <t>Ca_09166_v1.0_kabuli</t>
  </si>
  <si>
    <t>Metal transport protein OS=Medicago truncatula GN=ZIP5 PE=2 SV=1</t>
  </si>
  <si>
    <t>Ca_15144_v1.0_kabuli</t>
  </si>
  <si>
    <t>Ca_01630_v1.0_kabuli</t>
  </si>
  <si>
    <t>Far upstream element-binding protein OS=Medicago truncatula GN=MTR_3g104280 PE=4 SV=1</t>
  </si>
  <si>
    <t>Ca_04973_v1.0_kabuli</t>
  </si>
  <si>
    <t>Pentatricopeptide repeat protein OS=Medicago truncatula GN=MTR_8g087980 PE=4 SV=1</t>
  </si>
  <si>
    <t>Ca_17670_v1.0_kabuli</t>
  </si>
  <si>
    <t>Putative uncharacterized protein OS=Medicago truncatula GN=MTR_3g061070 PE=4 SV=1</t>
  </si>
  <si>
    <t>Ca_05104_v1.0_kabuli</t>
  </si>
  <si>
    <t>Ca_08650_v1.0_kabuli</t>
  </si>
  <si>
    <t>Ca_14601_v1.0_kabuli</t>
  </si>
  <si>
    <t>Putative uncharacterized protein OS=Medicago truncatula GN=MTR_4g060900 PE=4 SV=1</t>
  </si>
  <si>
    <t>Ca_03264_v1.0_kabuli</t>
  </si>
  <si>
    <t>FGGY carbohydrate kinase domain-containing protein OS=Medicago truncatula GN=MTR_4g128640 PE=4 SV=1</t>
  </si>
  <si>
    <t>Ca_11791_v1.0_kabuli</t>
  </si>
  <si>
    <t>Ca_17328_v1.0_kabuli</t>
  </si>
  <si>
    <t>Ca_02146_v1.0_kabuli</t>
  </si>
  <si>
    <t>Heat shock transcription factor 34 OS=Glycine max GN=HSF PE=2 SV=1</t>
  </si>
  <si>
    <t>Ca_17859_v1.0_kabuli</t>
  </si>
  <si>
    <t>Ca_25657_v1.0_kabuli</t>
  </si>
  <si>
    <t>Ca_25489_v1.0_kabuli</t>
  </si>
  <si>
    <t>Ca_24095_v1.0_kabuli</t>
  </si>
  <si>
    <t>Heat shock protein OS=Medicago truncatula GN=MTR_7g025620 PE=3 SV=1</t>
  </si>
  <si>
    <t>Ca_28167_v1.0_kabuli</t>
  </si>
  <si>
    <t>Ca_02515_v1.0_kabuli</t>
  </si>
  <si>
    <t>DNA-binding SAP; Zinc finger, MIZ-type; Zinc finger, FYVE/PHD-type OS=Medicago truncatula GN=MtrDRAFT_AC150891g19v2 PE=4 SV=1</t>
  </si>
  <si>
    <t>Ca_12883_v1.0_kabuli</t>
  </si>
  <si>
    <t>Uncharacterized protein OS=Brassica rapa subsp. pekinensis GN=Bra035071 PE=4 SV=1</t>
  </si>
  <si>
    <t>Ca_22565_v1.0_kabuli</t>
  </si>
  <si>
    <t>Glucan endo-1,3-beta-glucosidase OS=Medicago truncatula GN=MTR_2g049670 PE=4 SV=1</t>
  </si>
  <si>
    <t>Ca_12603_v1.0_kabuli</t>
  </si>
  <si>
    <t>Ca_18749_v1.0_kabuli</t>
  </si>
  <si>
    <t>NAC domain protein OS=Medicago truncatula GN=MTR_5g040420 PE=4 SV=1</t>
  </si>
  <si>
    <t>Ca_01179_v1.0_kabuli</t>
  </si>
  <si>
    <t>Ca_09408_v1.0_kabuli</t>
  </si>
  <si>
    <t>Ca_04545_v1.0_kabuli</t>
  </si>
  <si>
    <t>Ca_09167_v1.0_kabuli</t>
  </si>
  <si>
    <t>Ca_15145_v1.0_kabuli</t>
  </si>
  <si>
    <t>Ca_01631_v1.0_kabuli</t>
  </si>
  <si>
    <t>NADH-ubiquinone oxidoreductase subunit-like protein OS=Medicago truncatula GN=MTR_3g104310 PE=2 SV=1</t>
  </si>
  <si>
    <t>Ca_04974_v1.0_kabuli</t>
  </si>
  <si>
    <t>Putative uncharacterized protein OS=Medicago truncatula GN=MTR_3g111460 PE=4 SV=1</t>
  </si>
  <si>
    <t>Ca_17671_v1.0_kabuli</t>
  </si>
  <si>
    <t>Ca_05105_v1.0_kabuli</t>
  </si>
  <si>
    <t>Ca_08651_v1.0_kabuli</t>
  </si>
  <si>
    <t>Ca_03265_v1.0_kabuli</t>
  </si>
  <si>
    <t>Protein kinase-like protein OS=Medicago truncatula GN=MTR_4g128650 PE=4 SV=1</t>
  </si>
  <si>
    <t>Ca_11792_v1.0_kabuli</t>
  </si>
  <si>
    <t>Ca_17329_v1.0_kabuli</t>
  </si>
  <si>
    <t>Ca_02147_v1.0_kabuli</t>
  </si>
  <si>
    <t>Putative uncharacterized protein OS=Medicago truncatula GN=MTR_5g017450 PE=4 SV=1</t>
  </si>
  <si>
    <t>Ca_17860_v1.0_kabuli</t>
  </si>
  <si>
    <t>Ca_25658_v1.0_kabuli</t>
  </si>
  <si>
    <t>RING finger-like protein OS=Medicago truncatula GN=MTR_5g064980 PE=4 SV=1</t>
  </si>
  <si>
    <t>Ca_25736_v1.0_kabuli</t>
  </si>
  <si>
    <t>Predicted protein OS=Populus trichocarpa GN=POPTRDRAFT_558239 PE=4 SV=1</t>
  </si>
  <si>
    <t>Ca_26908_v1.0_kabuli</t>
  </si>
  <si>
    <t>Ca_24096_v1.0_kabuli</t>
  </si>
  <si>
    <t>Heat shock protein OS=Medicago truncatula GN=MTR_7g026030 PE=3 SV=1</t>
  </si>
  <si>
    <t>Ca_28036_v1.0_kabuli</t>
  </si>
  <si>
    <t>Ca_02516_v1.0_kabuli</t>
  </si>
  <si>
    <t>Transcriptional factor B3; Auxin response factor; Aux/IAA_ARF_dimerisation OS=Medicago truncatula GN=MtrDRAFT_AC150891g17v2 PE=4 SV=1</t>
  </si>
  <si>
    <t>Ca_12884_v1.0_kabuli</t>
  </si>
  <si>
    <t>Ca_22566_v1.0_kabuli</t>
  </si>
  <si>
    <t>Ca_12604_v1.0_kabuli</t>
  </si>
  <si>
    <t>Pentatricopeptide repeat-containing protein OS=Medicago truncatula GN=MTR_6g005000 PE=4 SV=1</t>
  </si>
  <si>
    <t>Ca_18750_v1.0_kabuli</t>
  </si>
  <si>
    <t>Putative uncharacterized protein OS=Medicago truncatula GN=MTR_5g040360 PE=4 SV=1</t>
  </si>
  <si>
    <t>Ca_01180_v1.0_kabuli</t>
  </si>
  <si>
    <t>RING finger protein OS=Medicago truncatula GN=MTR_7g113800 PE=4 SV=1</t>
  </si>
  <si>
    <t>Ca_09409_v1.0_kabuli</t>
  </si>
  <si>
    <t>Putative uncharacterized protein OS=Medicago truncatula GN=MTR_1g100900 PE=4 SV=1</t>
  </si>
  <si>
    <t>Ca_22507_v1.0_kabuli</t>
  </si>
  <si>
    <t>Chalcone synthase OS=Medicago truncatula GN=MTR_4g078730 PE=3 SV=1</t>
  </si>
  <si>
    <t>Ca_04546_v1.0_kabuli</t>
  </si>
  <si>
    <t>Ca_09168_v1.0_kabuli</t>
  </si>
  <si>
    <t>NBS-containing resistance-like protein OS=Medicago truncatula GN=MTR_1g016210 PE=4 SV=1</t>
  </si>
  <si>
    <t>Ca_15146_v1.0_kabuli</t>
  </si>
  <si>
    <t>Ca_01632_v1.0_kabuli</t>
  </si>
  <si>
    <t>Putative uncharacterized protein OS=Medicago truncatula GN=MTR_3g104390 PE=4 SV=1</t>
  </si>
  <si>
    <t>Ca_04975_v1.0_kabuli</t>
  </si>
  <si>
    <t>Rhamnogalacturonate lyase OS=Medicago truncatula GN=MTR_3g111410 PE=4 SV=1</t>
  </si>
  <si>
    <t>Ca_17672_v1.0_kabuli</t>
  </si>
  <si>
    <t>Ca_05106_v1.0_kabuli</t>
  </si>
  <si>
    <t>Ca_08652_v1.0_kabuli</t>
  </si>
  <si>
    <t>Cold acclimation protein COR413-TM1 OS=Medicago truncatula GN=MTR_8g088110 PE=4 SV=1</t>
  </si>
  <si>
    <t>Ca_14603_v1.0_kabuli</t>
  </si>
  <si>
    <t>Ca_03266_v1.0_kabuli</t>
  </si>
  <si>
    <t>Ca_17330_v1.0_kabuli</t>
  </si>
  <si>
    <t>Ribosomal RNA small subunit methyltransferase G OS=Medicago truncatula GN=MTR_4g106410 PE=3 SV=1</t>
  </si>
  <si>
    <t>Ca_02148_v1.0_kabuli</t>
  </si>
  <si>
    <t>Splicing factor, arginine/serine-rich OS=Medicago truncatula GN=MTR_5g017430 PE=4 SV=1</t>
  </si>
  <si>
    <t>Ca_17861_v1.0_kabuli</t>
  </si>
  <si>
    <t>Ca_25659_v1.0_kabuli</t>
  </si>
  <si>
    <t>Ca_23275_v1.0_kabuli</t>
  </si>
  <si>
    <t>Ca_24097_v1.0_kabuli</t>
  </si>
  <si>
    <t>Ca_27208_v1.0_kabuli</t>
  </si>
  <si>
    <t>Ca_02517_v1.0_kabuli</t>
  </si>
  <si>
    <t>MLO-like protein OS=Medicago truncatula GN=MTR_2g093750 PE=3 SV=1</t>
  </si>
  <si>
    <t>Ca_12885_v1.0_kabuli</t>
  </si>
  <si>
    <t>Mitochondrial chaperone BCS1 OS=Medicago truncatula GN=MTR_2g076840 PE=4 SV=1</t>
  </si>
  <si>
    <t>Ca_22567_v1.0_kabuli</t>
  </si>
  <si>
    <t>AML5 OS=Medicago truncatula GN=MTR_2g049640 PE=2 SV=1</t>
  </si>
  <si>
    <t>Ca_12605_v1.0_kabuli</t>
  </si>
  <si>
    <t>Ca_18751_v1.0_kabuli</t>
  </si>
  <si>
    <t>Phytochrome kinase substrate OS=Medicago truncatula GN=MTR_5g040340 PE=2 SV=1</t>
  </si>
  <si>
    <t>Ca_01181_v1.0_kabuli</t>
  </si>
  <si>
    <t>Transcription factor bHLH96 OS=Medicago truncatula GN=MTR_7g113830 PE=4 SV=1</t>
  </si>
  <si>
    <t>Ca_09410_v1.0_kabuli</t>
  </si>
  <si>
    <t>Ca_04547_v1.0_kabuli</t>
  </si>
  <si>
    <t>Ca_09169_v1.0_kabuli</t>
  </si>
  <si>
    <t>Glycine dehydrogenase P protein OS=Medicago truncatula GN=MTR_1g016230 PE=1 SV=1</t>
  </si>
  <si>
    <t>Ca_15147_v1.0_kabuli</t>
  </si>
  <si>
    <t>Ca_01633_v1.0_kabuli</t>
  </si>
  <si>
    <t>Ca_04976_v1.0_kabuli</t>
  </si>
  <si>
    <t>Rhamnogalacturonate lyase OS=Medicago truncatula GN=MTR_3g111380 PE=4 SV=1</t>
  </si>
  <si>
    <t>Ca_17673_v1.0_kabuli</t>
  </si>
  <si>
    <t>Uridine kinase OS=Medicago truncatula GN=MTR_3g061030 PE=3 SV=1</t>
  </si>
  <si>
    <t>Ca_05107_v1.0_kabuli</t>
  </si>
  <si>
    <t>Ca_08653_v1.0_kabuli</t>
  </si>
  <si>
    <t>Uncharacterized protein OS=Zea mays PE=2 SV=1</t>
  </si>
  <si>
    <t>Ca_14604_v1.0_kabuli</t>
  </si>
  <si>
    <t>IBR domain containing protein OS=Medicago truncatula GN=MTR_4g060940 PE=4 SV=1</t>
  </si>
  <si>
    <t>Ca_19544_v1.0_kabuli</t>
  </si>
  <si>
    <t>Ca_03267_v1.0_kabuli</t>
  </si>
  <si>
    <t>UDP flavonoid 3-O-glucosyltransferase OS=Medicago truncatula GN=MTR_4g128690 PE=4 SV=1</t>
  </si>
  <si>
    <t>Ca_11794_v1.0_kabuli</t>
  </si>
  <si>
    <t>Ca_02149_v1.0_kabuli</t>
  </si>
  <si>
    <t>Putative uncharacterized protein OS=Medicago truncatula GN=MTR_5g017410 PE=4 SV=1</t>
  </si>
  <si>
    <t>Ca_17862_v1.0_kabuli</t>
  </si>
  <si>
    <t>Ca_25660_v1.0_kabuli</t>
  </si>
  <si>
    <t>Ca_23276_v1.0_kabuli</t>
  </si>
  <si>
    <t>Ca_24098_v1.0_kabuli</t>
  </si>
  <si>
    <t>Copia-type polyprotein OS=Glycine max PE=4 SV=1</t>
  </si>
  <si>
    <t>Ca_27209_v1.0_kabuli</t>
  </si>
  <si>
    <t>Ca_02518_v1.0_kabuli</t>
  </si>
  <si>
    <t>Ca_12886_v1.0_kabuli</t>
  </si>
  <si>
    <t>14-3-3-like protein GF14 OS=Medicago truncatula GN=MTR_2g076960 PE=4 SV=1</t>
  </si>
  <si>
    <t>Ca_12606_v1.0_kabuli</t>
  </si>
  <si>
    <t>Putative oleosin OS=Trifolium repens PE=2 SV=1</t>
  </si>
  <si>
    <t>Ca_18752_v1.0_kabuli</t>
  </si>
  <si>
    <t>Hydrolase, putative OS=Medicago truncatula GN=MTR_5g040320 PE=2 SV=1</t>
  </si>
  <si>
    <t>Ca_01182_v1.0_kabuli</t>
  </si>
  <si>
    <t>Protein FAM86A OS=Medicago truncatula GN=MTR_7g113850 PE=4 SV=1</t>
  </si>
  <si>
    <t>Ca_09411_v1.0_kabuli</t>
  </si>
  <si>
    <t>Ca_22509_v1.0_kabuli</t>
  </si>
  <si>
    <t>Ca_04548_v1.0_kabuli</t>
  </si>
  <si>
    <t>Ca_09170_v1.0_kabuli</t>
  </si>
  <si>
    <t>Ca_15148_v1.0_kabuli</t>
  </si>
  <si>
    <t>Ca_01634_v1.0_kabuli</t>
  </si>
  <si>
    <t>Uncharacterized protein OS=Musa acuminata subsp. malaccensis PE=3 SV=1</t>
  </si>
  <si>
    <t>Ca_04977_v1.0_kabuli</t>
  </si>
  <si>
    <t>Putative uncharacterized protein OS=Vitis vinifera GN=VIT_18s0001g07920 PE=2 SV=1</t>
  </si>
  <si>
    <t>Ca_17674_v1.0_kabuli</t>
  </si>
  <si>
    <t>Kinesin-4 OS=Medicago truncatula GN=MTR_3g060900 PE=3 SV=1</t>
  </si>
  <si>
    <t>Ca_05108_v1.0_kabuli</t>
  </si>
  <si>
    <t>Ca_08654_v1.0_kabuli</t>
  </si>
  <si>
    <t>Carboxyl-terminal-processing protease OS=Medicago truncatula GN=MTR_8g088150 PE=4 SV=1</t>
  </si>
  <si>
    <t>Ca_14605_v1.0_kabuli</t>
  </si>
  <si>
    <t>Ca_03268_v1.0_kabuli</t>
  </si>
  <si>
    <t>UDP-glucose flavonoid 3-O-glucosyltransferase OS=Medicago truncatula GN=MTR_4g128720 PE=4 SV=1</t>
  </si>
  <si>
    <t>Ca_11795_v1.0_kabuli</t>
  </si>
  <si>
    <t>Ca_02150_v1.0_kabuli</t>
  </si>
  <si>
    <t>Zeaxanthin epoxidase, chloroplastic OS=Glycine max PE=3 SV=1</t>
  </si>
  <si>
    <t>Ca_17863_v1.0_kabuli</t>
  </si>
  <si>
    <t>Ca_23277_v1.0_kabuli</t>
  </si>
  <si>
    <t>Ca_26911_v1.0_kabuli</t>
  </si>
  <si>
    <t>Ca_24099_v1.0_kabuli</t>
  </si>
  <si>
    <t>Ca_27210_v1.0_kabuli</t>
  </si>
  <si>
    <t>Ca_02519_v1.0_kabuli</t>
  </si>
  <si>
    <t>Ca_12887_v1.0_kabuli</t>
  </si>
  <si>
    <t>Alpha-1 2-mannosyltransferase ALG9 OS=Medicago truncatula GN=MTR_2g076680 PE=4 SV=1</t>
  </si>
  <si>
    <t>Ca_22569_v1.0_kabuli</t>
  </si>
  <si>
    <t>Ca_12607_v1.0_kabuli</t>
  </si>
  <si>
    <t>Ca_18753_v1.0_kabuli</t>
  </si>
  <si>
    <t>Origin recognition complex subunit OS=Medicago truncatula GN=MTR_5g040250 PE=4 SV=1</t>
  </si>
  <si>
    <t>Ca_01183_v1.0_kabuli</t>
  </si>
  <si>
    <t>GDSL esterase/lipase OS=Medicago truncatula GN=MTR_7g113860 PE=4 SV=1</t>
  </si>
  <si>
    <t>Ca_09412_v1.0_kabuli</t>
  </si>
  <si>
    <t>Putative uncharacterized protein OS=Medicago truncatula GN=MTR_7g069930 PE=4 SV=1</t>
  </si>
  <si>
    <t>Ca_22510_v1.0_kabuli</t>
  </si>
  <si>
    <t>Uncharacterized protein OS=Solanum tuberosum GN=PGSC0003DMG400025161 PE=4 SV=1</t>
  </si>
  <si>
    <t>Ca_04549_v1.0_kabuli</t>
  </si>
  <si>
    <t>Ca_09171_v1.0_kabuli</t>
  </si>
  <si>
    <t>Chloroplast unusual positioning 1A OS=Medicago truncatula GN=MTR_1g016290 PE=4 SV=1</t>
  </si>
  <si>
    <t>Ca_15149_v1.0_kabuli</t>
  </si>
  <si>
    <t>Ca_01635_v1.0_kabuli</t>
  </si>
  <si>
    <t>Ca_04978_v1.0_kabuli</t>
  </si>
  <si>
    <t>Oligopeptide transporter OS=Medicago truncatula GN=MTR_3g111350 PE=4 SV=1</t>
  </si>
  <si>
    <t>Ca_17675_v1.0_kabuli</t>
  </si>
  <si>
    <t>Ca_05109_v1.0_kabuli</t>
  </si>
  <si>
    <t>Ca_08655_v1.0_kabuli</t>
  </si>
  <si>
    <t>Ca_14606_v1.0_kabuli</t>
  </si>
  <si>
    <t>Putative uncharacterized protein OS=Medicago truncatula GN=MTR_4g061010 PE=4 SV=1</t>
  </si>
  <si>
    <t>Ca_19546_v1.0_kabuli</t>
  </si>
  <si>
    <t>Cation proton exchanger OS=Medicago truncatula GN=MTR_3g110700 PE=4 SV=1</t>
  </si>
  <si>
    <t>Ca_03269_v1.0_kabuli</t>
  </si>
  <si>
    <t>Pathogenesis-related protein PR-1 OS=Medicago truncatula GN=MTR_4g128750 PE=2 SV=1</t>
  </si>
  <si>
    <t>Ca_11796_v1.0_kabuli</t>
  </si>
  <si>
    <t>Ca_17333_v1.0_kabuli</t>
  </si>
  <si>
    <t>Ca_02151_v1.0_kabuli</t>
  </si>
  <si>
    <t>Remorin-like protein OS=Medicago truncatula GN=MTR_5g017290 PE=4 SV=1</t>
  </si>
  <si>
    <t>Ca_17864_v1.0_kabuli</t>
  </si>
  <si>
    <t>Ca_23278_v1.0_kabuli</t>
  </si>
  <si>
    <t>Ca_27969_v1.0_kabuli</t>
  </si>
  <si>
    <t>Ca_02520_v1.0_kabuli</t>
  </si>
  <si>
    <t>Ca_12888_v1.0_kabuli</t>
  </si>
  <si>
    <t>Phosphoenolpyruvate-carboxylase OS=Medicago truncatula GN=MTR_2g076670 PE=1 SV=1</t>
  </si>
  <si>
    <t>Ca_22570_v1.0_kabuli</t>
  </si>
  <si>
    <t>Pentatricopeptide repeat OS=Medicago truncatula GN=MtrDRAFT_AC158464g21v2 PE=4 SV=1</t>
  </si>
  <si>
    <t>Ca_12608_v1.0_kabuli</t>
  </si>
  <si>
    <t>Ca_01184_v1.0_kabuli</t>
  </si>
  <si>
    <t>Eukaryotic glutathione synthase; Eukaryotic glutathione synthase, ATP-binding OS=Medicago truncatula GN=MtrDRAFT_AC172101g15v1 PE=4 SV=1</t>
  </si>
  <si>
    <t>Ca_09413_v1.0_kabuli</t>
  </si>
  <si>
    <t>Ca_22511_v1.0_kabuli</t>
  </si>
  <si>
    <t>Uridine kinase OS=Medicago truncatula GN=MTR_6g021560 PE=3 SV=1</t>
  </si>
  <si>
    <t>Ca_04550_v1.0_kabuli</t>
  </si>
  <si>
    <t>Ca_09172_v1.0_kabuli</t>
  </si>
  <si>
    <t>MAP kinase kinase kinase OS=Medicago truncatula GN=MTR_1g016300 PE=4 SV=1</t>
  </si>
  <si>
    <t>Ca_15150_v1.0_kabuli</t>
  </si>
  <si>
    <t>Ca_01636_v1.0_kabuli</t>
  </si>
  <si>
    <t>Putative uncharacterized protein OS=Medicago truncatula GN=MTR_3g104460 PE=4 SV=1</t>
  </si>
  <si>
    <t>Ca_04979_v1.0_kabuli</t>
  </si>
  <si>
    <t>Odr-4-like protein OS=Medicago truncatula GN=MTR_3g111330 PE=4 SV=1</t>
  </si>
  <si>
    <t>Ca_17676_v1.0_kabuli</t>
  </si>
  <si>
    <t>Receptor protein kinase OS=Medicago truncatula GN=MTR_3g060880 PE=4 SV=1</t>
  </si>
  <si>
    <t>Ca_05110_v1.0_kabuli</t>
  </si>
  <si>
    <t>Cytochrome P450 monooxygenase OS=Cicer arietinum GN=cyp81E3v2 PE=2 SV=1</t>
  </si>
  <si>
    <t>Ca_08656_v1.0_kabuli</t>
  </si>
  <si>
    <t>Putative uncharacterized protein OS=Medicago truncatula GN=MTR_8g088190 PE=4 SV=1</t>
  </si>
  <si>
    <t>Ca_14607_v1.0_kabuli</t>
  </si>
  <si>
    <t>Ca_19547_v1.0_kabuli</t>
  </si>
  <si>
    <t>Ca_03270_v1.0_kabuli</t>
  </si>
  <si>
    <t>Cysteine-rich secretory protein LCCL domain-containing OS=Medicago truncatula GN=MTR_4g128770 PE=2 SV=1</t>
  </si>
  <si>
    <t>Ca_11797_v1.0_kabuli</t>
  </si>
  <si>
    <t>Ca_17334_v1.0_kabuli</t>
  </si>
  <si>
    <t>Ca_02152_v1.0_kabuli</t>
  </si>
  <si>
    <t>RNA-binding protein OS=Medicago truncatula GN=MTR_5g017280 PE=4 SV=1</t>
  </si>
  <si>
    <t>Ca_17865_v1.0_kabuli</t>
  </si>
  <si>
    <t>Ca_22259_v1.0_kabuli</t>
  </si>
  <si>
    <t>Ca_23279_v1.0_kabuli</t>
  </si>
  <si>
    <t>Ca_27232_v1.0_kabuli</t>
  </si>
  <si>
    <t>Ca_24101_v1.0_kabuli</t>
  </si>
  <si>
    <t>Heat shock protein OS=Medicago truncatula GN=MTR_7g025790 PE=3 SV=1</t>
  </si>
  <si>
    <t>Ca_27798_v1.0_kabuli</t>
  </si>
  <si>
    <t>Ca_02521_v1.0_kabuli</t>
  </si>
  <si>
    <t>Fasciclin-like arabinogalactan protein OS=Medicago truncatula GN=MTR_2g093970 PE=4 SV=1</t>
  </si>
  <si>
    <t>Ca_12889_v1.0_kabuli</t>
  </si>
  <si>
    <t>Ca_22571_v1.0_kabuli</t>
  </si>
  <si>
    <t>Zinc finger protein CONSTANS-like protein OS=Medicago truncatula GN=MTR_5g069480 PE=4 SV=1</t>
  </si>
  <si>
    <t>Ca_12609_v1.0_kabuli</t>
  </si>
  <si>
    <t>Ca_01185_v1.0_kabuli</t>
  </si>
  <si>
    <t>Eukaryotic glutathione synthase; Eukaryotic glutathione synthase, ATP-binding OS=Medicago truncatula GN=MTR_7g113890 PE=4 SV=1</t>
  </si>
  <si>
    <t>Ca_09414_v1.0_kabuli</t>
  </si>
  <si>
    <t>Ca_22512_v1.0_kabuli</t>
  </si>
  <si>
    <t>Ca_04551_v1.0_kabuli</t>
  </si>
  <si>
    <t>Ca_09173_v1.0_kabuli</t>
  </si>
  <si>
    <t>Ca_15151_v1.0_kabuli</t>
  </si>
  <si>
    <t>Ca_01637_v1.0_kabuli</t>
  </si>
  <si>
    <t>FtsH-like protease OS=Pisum sativum GN=ftsh4 PE=2 SV=1</t>
  </si>
  <si>
    <t>Ca_04980_v1.0_kabuli</t>
  </si>
  <si>
    <t>Putative uncharacterized protein OS=Medicago truncatula GN=MTR_3g111310 PE=4 SV=1</t>
  </si>
  <si>
    <t>Ca_17677_v1.0_kabuli</t>
  </si>
  <si>
    <t>Protein transport protein SFT2 OS=Medicago truncatula GN=MTR_3g060850 PE=2 SV=1</t>
  </si>
  <si>
    <t>Ca_05111_v1.0_kabuli</t>
  </si>
  <si>
    <t>Cytochrome P450 OS=Cicer arietinum GN=cyp81E3 PE=2 SV=1</t>
  </si>
  <si>
    <t>Ca_08657_v1.0_kabuli</t>
  </si>
  <si>
    <t>Ca_14608_v1.0_kabuli</t>
  </si>
  <si>
    <t>Ca_03271_v1.0_kabuli</t>
  </si>
  <si>
    <t>Serine esterase family protein OS=Medicago truncatula GN=MTR_4g128800 PE=4 SV=1</t>
  </si>
  <si>
    <t>Ca_11798_v1.0_kabuli</t>
  </si>
  <si>
    <t>Ca_17335_v1.0_kabuli</t>
  </si>
  <si>
    <t>Ca_02153_v1.0_kabuli</t>
  </si>
  <si>
    <t>Lipase OS=Medicago truncatula GN=MTR_5g017260 PE=4 SV=1</t>
  </si>
  <si>
    <t>Ca_17866_v1.0_kabuli</t>
  </si>
  <si>
    <t>Ca_22260_v1.0_kabuli</t>
  </si>
  <si>
    <t>Ca_23280_v1.0_kabuli</t>
  </si>
  <si>
    <t>Ca_24102_v1.0_kabuli</t>
  </si>
  <si>
    <t>Heat shock 70 kDa protein OS=Medicago truncatula GN=MTR_7g025770 PE=3 SV=1</t>
  </si>
  <si>
    <t>Ca_27799_v1.0_kabuli</t>
  </si>
  <si>
    <t>Ca_02522_v1.0_kabuli</t>
  </si>
  <si>
    <t>Ca_12890_v1.0_kabuli</t>
  </si>
  <si>
    <t>177 protein OS=Medicago truncatula GN=MTR_2g076400 PE=4 SV=1</t>
  </si>
  <si>
    <t>Ca_22572_v1.0_kabuli</t>
  </si>
  <si>
    <t>Phytochrome OS=Glycine max PE=3 SV=2</t>
  </si>
  <si>
    <t>Ca_12610_v1.0_kabuli</t>
  </si>
  <si>
    <t>Ca_18756_v1.0_kabuli</t>
  </si>
  <si>
    <t>Ca_01186_v1.0_kabuli</t>
  </si>
  <si>
    <t>Putative uncharacterized protein OS=Medicago truncatula GN=MTR_7g113900 PE=4 SV=1</t>
  </si>
  <si>
    <t>Ca_09415_v1.0_kabuli</t>
  </si>
  <si>
    <t>Putative uncharacterized protein OS=Medicago truncatula GN=MTR_7g069970 PE=4 SV=1</t>
  </si>
  <si>
    <t>Ca_22513_v1.0_kabuli</t>
  </si>
  <si>
    <t>Ca_04552_v1.0_kabuli</t>
  </si>
  <si>
    <t>Early light inducible protein OS=Trifolium pratense PE=2 SV=1</t>
  </si>
  <si>
    <t>Ca_09174_v1.0_kabuli</t>
  </si>
  <si>
    <t>Putative uncharacterized protein OS=Medicago truncatula GN=MTR_1g016360 PE=4 SV=1</t>
  </si>
  <si>
    <t>Ca_15152_v1.0_kabuli</t>
  </si>
  <si>
    <t>Ca_01638_v1.0_kabuli</t>
  </si>
  <si>
    <t>ADP/ATP translocase-like protein OS=Medicago truncatula GN=MTR_3g104500 PE=3 SV=1</t>
  </si>
  <si>
    <t>Ca_04981_v1.0_kabuli</t>
  </si>
  <si>
    <t>Transcription factor bHLH93 OS=Medicago truncatula GN=MTR_3g111290 PE=4 SV=1</t>
  </si>
  <si>
    <t>Ca_17678_v1.0_kabuli</t>
  </si>
  <si>
    <t>Ca_05112_v1.0_kabuli</t>
  </si>
  <si>
    <t>Ca_08658_v1.0_kabuli</t>
  </si>
  <si>
    <t>Universal stress protein family protein OS=Medicago truncatula GN=MTR_8g088230 PE=4 SV=1</t>
  </si>
  <si>
    <t>Ca_14609_v1.0_kabuli</t>
  </si>
  <si>
    <t>Ca_19549_v1.0_kabuli</t>
  </si>
  <si>
    <t>Ca_03272_v1.0_kabuli</t>
  </si>
  <si>
    <t>CBL-interacting protein kinase OS=Medicago truncatula GN=MTR_4g128820 PE=4 SV=1</t>
  </si>
  <si>
    <t>Ca_11799_v1.0_kabuli</t>
  </si>
  <si>
    <t>Ca_17600_v1.0_kabuli</t>
  </si>
  <si>
    <t>Ca_02154_v1.0_kabuli</t>
  </si>
  <si>
    <t>Ca_17867_v1.0_kabuli</t>
  </si>
  <si>
    <t>Ca_22261_v1.0_kabuli</t>
  </si>
  <si>
    <t>Ca_23281_v1.0_kabuli</t>
  </si>
  <si>
    <t>Ca_27234_v1.0_kabuli</t>
  </si>
  <si>
    <t>Ca_27760_v1.0_kabuli</t>
  </si>
  <si>
    <t>Ca_02523_v1.0_kabuli</t>
  </si>
  <si>
    <t>Fasciclin-like arabinogalactan protein OS=Medicago truncatula GN=MTR_2g093990 PE=4 SV=1</t>
  </si>
  <si>
    <t>Ca_12891_v1.0_kabuli</t>
  </si>
  <si>
    <t>GEM-like protein OS=Medicago truncatula GN=MTR_2g076350 PE=2 SV=1</t>
  </si>
  <si>
    <t>Ca_12611_v1.0_kabuli</t>
  </si>
  <si>
    <t>Ca_18757_v1.0_kabuli</t>
  </si>
  <si>
    <t>Predicted protein (Fragment) OS=Nematostella vectensis GN=v1g70295 PE=4 SV=1</t>
  </si>
  <si>
    <t>Ca_01187_v1.0_kabuli</t>
  </si>
  <si>
    <t>Phosphoglycerate/bisphosphoglycerate mutase OS=Medicago truncatula GN=MTR_7g113920 PE=4 SV=1</t>
  </si>
  <si>
    <t>Ca_09416_v1.0_kabuli</t>
  </si>
  <si>
    <t>Ferritin OS=Medicago truncatula GN=MTR_7g069980 PE=2 SV=1</t>
  </si>
  <si>
    <t>Ca_22640_v1.0_kabuli</t>
  </si>
  <si>
    <t>Ca_04553_v1.0_kabuli</t>
  </si>
  <si>
    <t>Ca_09175_v1.0_kabuli</t>
  </si>
  <si>
    <t>Transmembrane protein OS=Medicago truncatula GN=MTR_1g016390 PE=2 SV=1</t>
  </si>
  <si>
    <t>Ca_15153_v1.0_kabuli</t>
  </si>
  <si>
    <t>Ca_01639_v1.0_kabuli</t>
  </si>
  <si>
    <t>Glutaredoxin OS=Medicago truncatula GN=MTR_3g104510 PE=4 SV=1</t>
  </si>
  <si>
    <t>Ca_04982_v1.0_kabuli</t>
  </si>
  <si>
    <t>Inter-alpha-trypsin inhibitor heavy chain H4 OS=Medicago truncatula GN=MTR_3g111210 PE=4 SV=1</t>
  </si>
  <si>
    <t>Ca_17679_v1.0_kabuli</t>
  </si>
  <si>
    <t>Peptidyl-prolyl cis-trans isomerase OS=Medicago truncatula GN=MTR_3g060750 PE=4 SV=1</t>
  </si>
  <si>
    <t>Ca_05113_v1.0_kabuli</t>
  </si>
  <si>
    <t>Ca_08659_v1.0_kabuli</t>
  </si>
  <si>
    <t>Putative uncharacterized protein OS=Medicago truncatula GN=MTR_8g088250 PE=4 SV=1</t>
  </si>
  <si>
    <t>Ca_14610_v1.0_kabuli</t>
  </si>
  <si>
    <t>DNA binding with one finger 2 protein OS=Pisum sativum GN=PsDof2 PE=2 SV=1</t>
  </si>
  <si>
    <t>Ca_19550_v1.0_kabuli</t>
  </si>
  <si>
    <t>Ca_03273_v1.0_kabuli</t>
  </si>
  <si>
    <t>Xylose isomerase OS=Medicago truncatula GN=MTR_4g128840 PE=3 SV=1</t>
  </si>
  <si>
    <t>Ca_11800_v1.0_kabuli</t>
  </si>
  <si>
    <t>Ca_17601_v1.0_kabuli</t>
  </si>
  <si>
    <t>Ca_02155_v1.0_kabuli</t>
  </si>
  <si>
    <t>Uncharacterized protein OS=Medicago truncatula GN=MTR_5g017160 PE=2 SV=1</t>
  </si>
  <si>
    <t>Ca_17868_v1.0_kabuli</t>
  </si>
  <si>
    <t>Ca_22262_v1.0_kabuli</t>
  </si>
  <si>
    <t>Ca_23282_v1.0_kabuli</t>
  </si>
  <si>
    <t>Ca_28120_v1.0_kabuli</t>
  </si>
  <si>
    <t>Putative uncharacterized protein OS=Vitis vinifera GN=VIT_15s0021g00210 PE=4 SV=1</t>
  </si>
  <si>
    <t>Ca_02524_v1.0_kabuli</t>
  </si>
  <si>
    <t>Beta-galactosidase OS=Medicago truncatula GN=MTR_2g094060 PE=3 SV=1</t>
  </si>
  <si>
    <t>Ca_12892_v1.0_kabuli</t>
  </si>
  <si>
    <t>Uroporphyrinogen decarboxylase OS=Medicago truncatula GN=MTR_2g076340 PE=3 SV=1</t>
  </si>
  <si>
    <t>Ca_12612_v1.0_kabuli</t>
  </si>
  <si>
    <t>Cytosine-specific methyltransferase OS=Medicago truncatula GN=MTR_6g065580 PE=3 SV=1</t>
  </si>
  <si>
    <t>Ca_01188_v1.0_kabuli</t>
  </si>
  <si>
    <t>Protein FAM38B OS=Medicago truncatula GN=MTR_7g113930 PE=4 SV=1</t>
  </si>
  <si>
    <t>Ca_09417_v1.0_kabuli</t>
  </si>
  <si>
    <t>Ca_22641_v1.0_kabuli</t>
  </si>
  <si>
    <t>Ca_04554_v1.0_kabuli</t>
  </si>
  <si>
    <t>Ca_09176_v1.0_kabuli</t>
  </si>
  <si>
    <t>Uncharacterized protein OS=Medicago truncatula GN=MTR_1g016410 PE=2 SV=1</t>
  </si>
  <si>
    <t>Ca_15154_v1.0_kabuli</t>
  </si>
  <si>
    <t>Ca_01640_v1.0_kabuli</t>
  </si>
  <si>
    <t>Heat stress transcription factor A-2 OS=Medicago truncatula GN=MTR_3g104550 PE=3 SV=1</t>
  </si>
  <si>
    <t>Ca_04983_v1.0_kabuli</t>
  </si>
  <si>
    <t>Glutamyl-tRNA reductase OS=Medicago truncatula GN=MTR_3g111190 PE=3 SV=1</t>
  </si>
  <si>
    <t>Ca_17680_v1.0_kabuli</t>
  </si>
  <si>
    <t>HSP90-2 OS=Glycine max PE=1 SV=1</t>
  </si>
  <si>
    <t>Ca_05114_v1.0_kabuli</t>
  </si>
  <si>
    <t>Ca_08660_v1.0_kabuli</t>
  </si>
  <si>
    <t>T-complex protein 1 subunit alpha OS=Medicago truncatula GN=MTR_8g088270 PE=1 SV=1</t>
  </si>
  <si>
    <t>Ca_14611_v1.0_kabuli</t>
  </si>
  <si>
    <t>Ca_03274_v1.0_kabuli</t>
  </si>
  <si>
    <t>Ca_11801_v1.0_kabuli</t>
  </si>
  <si>
    <t>Gl1-like protein OS=Medicago truncatula GN=MTR_8g009560 PE=4 SV=1</t>
  </si>
  <si>
    <t>Ca_17602_v1.0_kabuli</t>
  </si>
  <si>
    <t>Ca_02156_v1.0_kabuli</t>
  </si>
  <si>
    <t>Protein kinase-like protein OS=Medicago truncatula GN=MTR_5g017110 PE=4 SV=1</t>
  </si>
  <si>
    <t>Ca_17869_v1.0_kabuli</t>
  </si>
  <si>
    <t>Ca_22263_v1.0_kabuli</t>
  </si>
  <si>
    <t>Ca_23283_v1.0_kabuli</t>
  </si>
  <si>
    <t>N-acetyltransferase, putative OS=Medicago truncatula GN=MTR_050s0017 PE=4 SV=1</t>
  </si>
  <si>
    <t>Ca_26848_v1.0_kabuli</t>
  </si>
  <si>
    <t>Ca_02525_v1.0_kabuli</t>
  </si>
  <si>
    <t>Calcium/calmodulin-dependent protein kinase kinase OS=Medicago truncatula GN=MTR_2g094090 PE=4 SV=1</t>
  </si>
  <si>
    <t>Ca_12893_v1.0_kabuli</t>
  </si>
  <si>
    <t>Putative uncharacterized protein OS=Medicago truncatula GN=MTR_2g076330 PE=4 SV=1</t>
  </si>
  <si>
    <t>Ca_12613_v1.0_kabuli</t>
  </si>
  <si>
    <t>Ca_18759_v1.0_kabuli</t>
  </si>
  <si>
    <t>Kinetochore-associated protein KNL-2-like protein OS=Medicago truncatula GN=MTR_5g040080 PE=4 SV=1</t>
  </si>
  <si>
    <t>Ca_01189_v1.0_kabuli</t>
  </si>
  <si>
    <t>Ca_09418_v1.0_kabuli</t>
  </si>
  <si>
    <t>Abscisic acid receptor PYL4 OS=Medicago truncatula GN=MTR_7g070050 PE=4 SV=1</t>
  </si>
  <si>
    <t>Ca_22642_v1.0_kabuli</t>
  </si>
  <si>
    <t>Ca_04555_v1.0_kabuli</t>
  </si>
  <si>
    <t>1,2-dihydroxy-3-keto-5-methylthiopentene dioxygenase OS=Glycine max PE=3 SV=1</t>
  </si>
  <si>
    <t>Ca_09177_v1.0_kabuli</t>
  </si>
  <si>
    <t>Calcineurin B-like protein OS=Medicago truncatula GN=MTR_1g016430 PE=4 SV=1</t>
  </si>
  <si>
    <t>Ca_15155_v1.0_kabuli</t>
  </si>
  <si>
    <t>Ca_01641_v1.0_kabuli</t>
  </si>
  <si>
    <t>IQ domain-containing protein OS=Medicago truncatula GN=MTR_3g104570 PE=4 SV=1</t>
  </si>
  <si>
    <t>Ca_04984_v1.0_kabuli</t>
  </si>
  <si>
    <t>Ubiquitin-fold modifier-conjugating enzyme OS=Medicago truncatula GN=MTR_3g111110 PE=4 SV=1</t>
  </si>
  <si>
    <t>Ca_17681_v1.0_kabuli</t>
  </si>
  <si>
    <t>Uncharacterized protein OS=Medicago truncatula GN=MTR_3g060740 PE=2 SV=1</t>
  </si>
  <si>
    <t>Ca_08661_v1.0_kabuli</t>
  </si>
  <si>
    <t>Ca_14612_v1.0_kabuli</t>
  </si>
  <si>
    <t>Sentrin-specific protease OS=Medicago truncatula GN=MTR_4g061080 PE=4 SV=1</t>
  </si>
  <si>
    <t>Ca_19552_v1.0_kabuli</t>
  </si>
  <si>
    <t>Ca_03275_v1.0_kabuli</t>
  </si>
  <si>
    <t>CONSTANS-like zinc finger protein OS=Medicago truncatula GN=MTR_4g128930 PE=4 SV=1</t>
  </si>
  <si>
    <t>Ca_11802_v1.0_kabuli</t>
  </si>
  <si>
    <t>Retrograde Golgi transport protein RGP1-like protein OS=Medicago truncatula GN=MTR_8g009530 PE=4 SV=1</t>
  </si>
  <si>
    <t>Ca_17603_v1.0_kabuli</t>
  </si>
  <si>
    <t>Ca_02157_v1.0_kabuli</t>
  </si>
  <si>
    <t>Ca_17870_v1.0_kabuli</t>
  </si>
  <si>
    <t>Ca_23284_v1.0_kabuli</t>
  </si>
  <si>
    <t>Ca_26849_v1.0_kabuli</t>
  </si>
  <si>
    <t>Ca_27299_v1.0_kabuli</t>
  </si>
  <si>
    <t>Ca_27514_v1.0_kabuli</t>
  </si>
  <si>
    <t>Ca_02526_v1.0_kabuli</t>
  </si>
  <si>
    <t>Ca_12894_v1.0_kabuli</t>
  </si>
  <si>
    <t>Uncharacterized protein (Fragment) OS=Prunus persica GN=PRUPE_ppa019876mg PE=4 SV=1</t>
  </si>
  <si>
    <t>Ca_22576_v1.0_kabuli</t>
  </si>
  <si>
    <t>Ca_12614_v1.0_kabuli</t>
  </si>
  <si>
    <t>Ca_18760_v1.0_kabuli</t>
  </si>
  <si>
    <t>Ca_01190_v1.0_kabuli</t>
  </si>
  <si>
    <t>Putative uncharacterized protein OS=Medicago truncatula GN=MTR_7g113950 PE=4 SV=1</t>
  </si>
  <si>
    <t>Ca_09419_v1.0_kabuli</t>
  </si>
  <si>
    <t>Putative uncharacterized protein OS=Medicago truncatula GN=MTR_7g070060 PE=4 SV=1</t>
  </si>
  <si>
    <t>Ca_22643_v1.0_kabuli</t>
  </si>
  <si>
    <t>Ca_04556_v1.0_kabuli</t>
  </si>
  <si>
    <t>Ca_09178_v1.0_kabuli</t>
  </si>
  <si>
    <t>Histone deacetylase OS=Medicago truncatula GN=MTR_1g016440 PE=4 SV=1</t>
  </si>
  <si>
    <t>Ca_15433_v1.0_kabuli</t>
  </si>
  <si>
    <t>Ca_01642_v1.0_kabuli</t>
  </si>
  <si>
    <t>Mitochondrial substrate carrier family protein B OS=Medicago truncatula GN=MTR_3g104600 PE=3 SV=1</t>
  </si>
  <si>
    <t>Ca_04985_v1.0_kabuli</t>
  </si>
  <si>
    <t>Ca_17682_v1.0_kabuli</t>
  </si>
  <si>
    <t>Calcineurin B-like protein OS=Phaseolus vulgaris GN=PvCBL1 PE=2 SV=1</t>
  </si>
  <si>
    <t>Ca_05116_v1.0_kabuli</t>
  </si>
  <si>
    <t>Ca_08662_v1.0_kabuli</t>
  </si>
  <si>
    <t>Ca_14613_v1.0_kabuli</t>
  </si>
  <si>
    <t>Ca_19553_v1.0_kabuli</t>
  </si>
  <si>
    <t>RING finger protein OS=Medicago truncatula GN=MTR_4g029440 PE=4 SV=1</t>
  </si>
  <si>
    <t>Ca_03276_v1.0_kabuli</t>
  </si>
  <si>
    <t>Nodulation receptor kinase OS=Medicago truncatula GN=MTR_4g128990 PE=4 SV=1</t>
  </si>
  <si>
    <t>Ca_11803_v1.0_kabuli</t>
  </si>
  <si>
    <t>Uncharacterized protein OS=Medicago truncatula GN=MTR_8g009520 PE=2 SV=1</t>
  </si>
  <si>
    <t>Ca_17604_v1.0_kabuli</t>
  </si>
  <si>
    <t>Rac GTPase activating protein (Fragment) OS=Medicago truncatula GN=MTR_8g026680 PE=4 SV=1</t>
  </si>
  <si>
    <t>Ca_02158_v1.0_kabuli</t>
  </si>
  <si>
    <t>Ca_17871_v1.0_kabuli</t>
  </si>
  <si>
    <t>Putative uncharacterized protein OS=Vitis vinifera GN=VIT_11s0016g03160 PE=3 SV=1</t>
  </si>
  <si>
    <t>Ca_22265_v1.0_kabuli</t>
  </si>
  <si>
    <t>Ca_23285_v1.0_kabuli</t>
  </si>
  <si>
    <t>Ca_26850_v1.0_kabuli</t>
  </si>
  <si>
    <t>Ca_27300_v1.0_kabuli</t>
  </si>
  <si>
    <t>LysM domain-containing receptor-like kinase 4 OS=Medicago truncatula GN=LYK4 PE=4 SV=1</t>
  </si>
  <si>
    <t>Ca_27515_v1.0_kabuli</t>
  </si>
  <si>
    <t>Ca_02527_v1.0_kabuli</t>
  </si>
  <si>
    <t>Protein binding protein OS=Medicago truncatula GN=MTR_2g094130 PE=4 SV=1</t>
  </si>
  <si>
    <t>Ca_12895_v1.0_kabuli</t>
  </si>
  <si>
    <t>Late embryogenesis abundant protein D-34 OS=Medicago truncatula GN=MTR_2g076230 PE=4 SV=1</t>
  </si>
  <si>
    <t>Ca_22661_v1.0_kabuli</t>
  </si>
  <si>
    <t>Ca_12615_v1.0_kabuli</t>
  </si>
  <si>
    <t>Ca_18761_v1.0_kabuli</t>
  </si>
  <si>
    <t>Peroxisomal adenine nucleotide transporter OS=Medicago truncatula GN=MTR_5g039730 PE=3 SV=1</t>
  </si>
  <si>
    <t>Ca_01191_v1.0_kabuli</t>
  </si>
  <si>
    <t>General substrate transporter; Sugar transporter superfamily OS=Medicago truncatula GN=MtrDRAFT_AC172101g5v1 PE=3 SV=1</t>
  </si>
  <si>
    <t>Ca_09420_v1.0_kabuli</t>
  </si>
  <si>
    <t>Proteasome subunit alpha type OS=Medicago truncatula PE=2 SV=1</t>
  </si>
  <si>
    <t>Ca_22644_v1.0_kabuli</t>
  </si>
  <si>
    <t>Ca_04557_v1.0_kabuli</t>
  </si>
  <si>
    <t>1,2-dihydroxy-3-keto-5-methylthiopentene dioxygenase OS=Medicago truncatula PE=2 SV=1</t>
  </si>
  <si>
    <t>Ca_09179_v1.0_kabuli</t>
  </si>
  <si>
    <t>Ca_01643_v1.0_kabuli</t>
  </si>
  <si>
    <t>Uncharacterized protein OS=Medicago truncatula GN=MTR_3g104640 PE=4 SV=1</t>
  </si>
  <si>
    <t>Ca_04986_v1.0_kabuli</t>
  </si>
  <si>
    <t>Beta-1,3-glucuronosyltransferase OS=Medicago truncatula GN=pglcat1 PE=2 SV=1</t>
  </si>
  <si>
    <t>Ca_17683_v1.0_kabuli</t>
  </si>
  <si>
    <t>Ca_05117_v1.0_kabuli</t>
  </si>
  <si>
    <t>Transcription factor bHLH91 OS=Medicago truncatula GN=MTR_126s0015 PE=4 SV=1</t>
  </si>
  <si>
    <t>Ca_08663_v1.0_kabuli</t>
  </si>
  <si>
    <t>Pentatricopeptide repeat-containing protein OS=Medicago truncatula GN=MTR_8g088300 PE=4 SV=1</t>
  </si>
  <si>
    <t>Ca_14614_v1.0_kabuli</t>
  </si>
  <si>
    <t>Putative uncharacterized protein OS=Medicago truncatula GN=MTR_4g061110 PE=4 SV=1</t>
  </si>
  <si>
    <t>Ca_19554_v1.0_kabuli</t>
  </si>
  <si>
    <t>Putative uncharacterized protein OS=Vitis vinifera GN=VITISV_016416 PE=4 SV=1</t>
  </si>
  <si>
    <t>Ca_03277_v1.0_kabuli</t>
  </si>
  <si>
    <t>Receptor-like kinase OS=Medicago truncatula GN=MTR_4g129010 PE=4 SV=1</t>
  </si>
  <si>
    <t>Ca_11804_v1.0_kabuli</t>
  </si>
  <si>
    <t>Dynamin-related protein 1E OS=Medicago truncatula GN=MTR_8g009510 PE=3 SV=1</t>
  </si>
  <si>
    <t>Ca_17605_v1.0_kabuli</t>
  </si>
  <si>
    <t>Ca_02159_v1.0_kabuli</t>
  </si>
  <si>
    <t>Ca_17872_v1.0_kabuli</t>
  </si>
  <si>
    <t>Ca_22266_v1.0_kabuli</t>
  </si>
  <si>
    <t>Uncharacterized protein OS=Danaus plexippus GN=KGM_07544 PE=4 SV=1</t>
  </si>
  <si>
    <t>Ca_23286_v1.0_kabuli</t>
  </si>
  <si>
    <t>Expansin B protein OS=Glycine max GN=EXPB4 PE=2 SV=1</t>
  </si>
  <si>
    <t>Ca_27784_v1.0_kabuli</t>
  </si>
  <si>
    <t>Ca_16295_v1.0_kabuli</t>
  </si>
  <si>
    <t>Ca_02528_v1.0_kabuli</t>
  </si>
  <si>
    <t>4-hydroxy-3-methylbut-2-en-1-yl diphosphate synthase OS=Medicago truncatula GN=MTR_2g094160 PE=3 SV=1</t>
  </si>
  <si>
    <t>Ca_12896_v1.0_kabuli</t>
  </si>
  <si>
    <t>Tubby-like F-box protein OS=Medicago truncatula GN=MTR_2g076200 PE=4 SV=1</t>
  </si>
  <si>
    <t>Ca_22662_v1.0_kabuli</t>
  </si>
  <si>
    <t>Ca_12616_v1.0_kabuli</t>
  </si>
  <si>
    <t>Ca_18762_v1.0_kabuli</t>
  </si>
  <si>
    <t>Ran guanine nucleotide release factor OS=Medicago truncatula GN=MTR_5g039690 PE=4 SV=1</t>
  </si>
  <si>
    <t>Ca_01192_v1.0_kabuli</t>
  </si>
  <si>
    <t>General substrate transporter OS=Medicago truncatula GN=MTR_7g113970 PE=3 SV=1</t>
  </si>
  <si>
    <t>Ca_09421_v1.0_kabuli</t>
  </si>
  <si>
    <t>Receptor protein kinase-like protein OS=Medicago truncatula GN=MTR_7g070200 PE=4 SV=1</t>
  </si>
  <si>
    <t>Ca_22645_v1.0_kabuli</t>
  </si>
  <si>
    <t>Cytochrome P450 monooxygenase CYP93E2 OS=Medicago truncatula GN=CYP93E2 PE=2 SV=1</t>
  </si>
  <si>
    <t>Ca_04558_v1.0_kabuli</t>
  </si>
  <si>
    <t>Ca_09180_v1.0_kabuli</t>
  </si>
  <si>
    <t>BEL1-like homeodomain protein OS=Medicago truncatula GN=MTR_1g016490 PE=3 SV=1</t>
  </si>
  <si>
    <t>Ca_15435_v1.0_kabuli</t>
  </si>
  <si>
    <t>Ca_01644_v1.0_kabuli</t>
  </si>
  <si>
    <t>U-box domain-containing protein OS=Medicago truncatula GN=MTR_3g104660 PE=4 SV=1</t>
  </si>
  <si>
    <t>Ca_04987_v1.0_kabuli</t>
  </si>
  <si>
    <t>Ca_17684_v1.0_kabuli</t>
  </si>
  <si>
    <t>Putative uncharacterized protein OS=Medicago truncatula GN=MTR_1g005020 PE=4 SV=1</t>
  </si>
  <si>
    <t>Ca_05118_v1.0_kabuli</t>
  </si>
  <si>
    <t>Ca_08664_v1.0_kabuli</t>
  </si>
  <si>
    <t>ADP-ribosylation factor GTPase-activating protein AGD12 OS=Medicago truncatula GN=MTR_8g088320 PE=4 SV=1</t>
  </si>
  <si>
    <t>Ca_14615_v1.0_kabuli</t>
  </si>
  <si>
    <t>MAP kinase 3 OS=Pisum sativum GN=Mapk3 PE=2 SV=1</t>
  </si>
  <si>
    <t>Ca_19555_v1.0_kabuli</t>
  </si>
  <si>
    <t>Ca_03278_v1.0_kabuli</t>
  </si>
  <si>
    <t>Putative uncharacterized protein OS=Medicago truncatula GN=MTR_4g129020 PE=4 SV=1</t>
  </si>
  <si>
    <t>Ca_11805_v1.0_kabuli</t>
  </si>
  <si>
    <t>Malic enzyme OS=Medicago truncatula GN=MTR_8g009500 PE=3 SV=1</t>
  </si>
  <si>
    <t>Ca_17606_v1.0_kabuli</t>
  </si>
  <si>
    <t>Ca_02160_v1.0_kabuli</t>
  </si>
  <si>
    <t>Ca_17873_v1.0_kabuli</t>
  </si>
  <si>
    <t>Ca_22267_v1.0_kabuli</t>
  </si>
  <si>
    <t>Ca_23287_v1.0_kabuli</t>
  </si>
  <si>
    <t>Ca_26497_v1.0_kabuli</t>
  </si>
  <si>
    <t>Ca_16296_v1.0_kabuli</t>
  </si>
  <si>
    <t>Aspartic proteinase nepenthesin-2 OS=Medicago truncatula GN=MTR_4g100990 PE=4 SV=1</t>
  </si>
  <si>
    <t>Ca_12897_v1.0_kabuli</t>
  </si>
  <si>
    <t>Ca_22663_v1.0_kabuli</t>
  </si>
  <si>
    <t>Ca_12617_v1.0_kabuli</t>
  </si>
  <si>
    <t>Ca_18763_v1.0_kabuli</t>
  </si>
  <si>
    <t>Ca_01193_v1.0_kabuli</t>
  </si>
  <si>
    <t>Ca_09422_v1.0_kabuli</t>
  </si>
  <si>
    <t>Ca_22646_v1.0_kabuli</t>
  </si>
  <si>
    <t>Ca_04559_v1.0_kabuli</t>
  </si>
  <si>
    <t>Ca_09181_v1.0_kabuli</t>
  </si>
  <si>
    <t>Pollen-specific protein SF21 OS=Medicago truncatula GN=MTR_1g016510 PE=4 SV=1</t>
  </si>
  <si>
    <t>Ca_01645_v1.0_kabuli</t>
  </si>
  <si>
    <t>RNA-binding protein with multiple splicing OS=Medicago truncatula GN=MTR_3g104670 PE=4 SV=1</t>
  </si>
  <si>
    <t>Ca_04988_v1.0_kabuli</t>
  </si>
  <si>
    <t>SUT4-2 OS=Medicago truncatula PE=2 SV=1</t>
  </si>
  <si>
    <t>Ca_05119_v1.0_kabuli</t>
  </si>
  <si>
    <t>MMP37-like protein OS=Medicago truncatula GN=MTR_126s0014 PE=4 SV=1</t>
  </si>
  <si>
    <t>Ca_08665_v1.0_kabuli</t>
  </si>
  <si>
    <t>Uncharacterized protein OS=Medicago truncatula GN=MTR_8g088330 PE=2 SV=1</t>
  </si>
  <si>
    <t>Ca_14616_v1.0_kabuli</t>
  </si>
  <si>
    <t>Cytosolic ascorbate peroxidase OS=Medicago truncatula GN=MTR_4g061140 PE=1 SV=1</t>
  </si>
  <si>
    <t>Ca_19556_v1.0_kabuli</t>
  </si>
  <si>
    <t>Ca_03279_v1.0_kabuli</t>
  </si>
  <si>
    <t>Diacylglycerol kinase OS=Medicago truncatula GN=MTR_4g129070 PE=4 SV=1</t>
  </si>
  <si>
    <t>Ca_11806_v1.0_kabuli</t>
  </si>
  <si>
    <t>Ca_17607_v1.0_kabuli</t>
  </si>
  <si>
    <t>Auxin-induced protein 10A5 OS=Medicago truncatula GN=MTR_8g026730 PE=4 SV=1</t>
  </si>
  <si>
    <t>Ca_02161_v1.0_kabuli</t>
  </si>
  <si>
    <t>Nicotinate phosphoribosyltransferase-like protein OS=Medicago truncatula GN=MTR_5g017050 PE=4 SV=1</t>
  </si>
  <si>
    <t>Ca_17874_v1.0_kabuli</t>
  </si>
  <si>
    <t>Arginyl-tRNA synthetase OS=Canavalia ensiformis GN=argS PE=2 SV=1</t>
  </si>
  <si>
    <t>Ca_22268_v1.0_kabuli</t>
  </si>
  <si>
    <t>GTP-binding protein TypA OS=Trifolium pratense PE=2 SV=1</t>
  </si>
  <si>
    <t>Ca_23288_v1.0_kabuli</t>
  </si>
  <si>
    <t>Ca_26498_v1.0_kabuli</t>
  </si>
  <si>
    <t>Ca_25139_v1.0_kabuli</t>
  </si>
  <si>
    <t>Ca_16297_v1.0_kabuli</t>
  </si>
  <si>
    <t>Uncharacterized protein OS=Medicago truncatula GN=MTR_4g101020 PE=2 SV=1</t>
  </si>
  <si>
    <t>Ca_02530_v1.0_kabuli</t>
  </si>
  <si>
    <t>Protein disulfide isomerase L-2 OS=Medicago truncatula GN=MTR_2g094180 PE=3 SV=1</t>
  </si>
  <si>
    <t>Ca_12898_v1.0_kabuli</t>
  </si>
  <si>
    <t>Ca_22664_v1.0_kabuli</t>
  </si>
  <si>
    <t>Uncharacterized protein OS=Medicago truncatula GN=MTR_1g086000 PE=2 SV=1</t>
  </si>
  <si>
    <t>Ca_12618_v1.0_kabuli</t>
  </si>
  <si>
    <t>Ca_18764_v1.0_kabuli</t>
  </si>
  <si>
    <t>TCP family transcription factor-like protein OS=Medicago truncatula GN=MTR_5g039600 PE=4 SV=1</t>
  </si>
  <si>
    <t>Ca_01194_v1.0_kabuli</t>
  </si>
  <si>
    <t>Histone H2A OS=Medicago truncatula GN=MTR_7g114040 PE=1 SV=1</t>
  </si>
  <si>
    <t>Ca_09423_v1.0_kabuli</t>
  </si>
  <si>
    <t>40S ribosomal protein S11 OS=Medicago truncatula GN=MTR_8g076830 PE=2 SV=1</t>
  </si>
  <si>
    <t>Ca_22647_v1.0_kabuli</t>
  </si>
  <si>
    <t>Ca_04560_v1.0_kabuli</t>
  </si>
  <si>
    <t>Ca_09182_v1.0_kabuli</t>
  </si>
  <si>
    <t>Putative uncharacterized protein OS=Medicago truncatula GN=MTR_1g016740 PE=4 SV=1</t>
  </si>
  <si>
    <t>Ca_15437_v1.0_kabuli</t>
  </si>
  <si>
    <t>Cyanate hydratase OS=Medicago truncatula GN=CYN PE=2 SV=1</t>
  </si>
  <si>
    <t>Ca_01646_v1.0_kabuli</t>
  </si>
  <si>
    <t>Serine/threonine protein kinase 38-like protein OS=Medicago truncatula GN=MTR_3g104700 PE=4 SV=1</t>
  </si>
  <si>
    <t>Ca_04989_v1.0_kabuli</t>
  </si>
  <si>
    <t>Ca_17686_v1.0_kabuli</t>
  </si>
  <si>
    <t>ATPase family AAA domain-containing protein OS=Medicago truncatula GN=MTR_3g072400 PE=4 SV=1</t>
  </si>
  <si>
    <t>Ca_05120_v1.0_kabuli</t>
  </si>
  <si>
    <t>Ca_08666_v1.0_kabuli</t>
  </si>
  <si>
    <t>Chloroplast protein import component Toc159-like protein OS=Medicago truncatula GN=MTR_8g088370 PE=4 SV=1</t>
  </si>
  <si>
    <t>Ca_14617_v1.0_kabuli</t>
  </si>
  <si>
    <t>CCR4-NOT transcription complex subunit OS=Medicago truncatula GN=MTR_4g061180 PE=4 SV=1</t>
  </si>
  <si>
    <t>Ca_19557_v1.0_kabuli</t>
  </si>
  <si>
    <t>Ca_03280_v1.0_kabuli</t>
  </si>
  <si>
    <t>Nef-associated protein OS=Medicago truncatula GN=MTR_4g129150 PE=4 SV=1</t>
  </si>
  <si>
    <t>Ca_11807_v1.0_kabuli</t>
  </si>
  <si>
    <t>Putative uncharacterized protein OS=Medicago truncatula GN=MTR_8g009360 PE=4 SV=1</t>
  </si>
  <si>
    <t>Ca_17608_v1.0_kabuli</t>
  </si>
  <si>
    <t>Homeobox-leucine zipper protein OS=Medicago sativa PE=2 SV=1</t>
  </si>
  <si>
    <t>Ca_02162_v1.0_kabuli</t>
  </si>
  <si>
    <t>Transcription factor SPATULA OS=Medicago truncatula GN=MTR_5g017040 PE=4 SV=1</t>
  </si>
  <si>
    <t>Ca_17875_v1.0_kabuli</t>
  </si>
  <si>
    <t>Uncharacterized protein OS=Setaria italica GN=Si023631m.g PE=3 SV=1</t>
  </si>
  <si>
    <t>Ca_22269_v1.0_kabuli</t>
  </si>
  <si>
    <t>Ca_25140_v1.0_kabuli</t>
  </si>
  <si>
    <t>Ca_16298_v1.0_kabuli</t>
  </si>
  <si>
    <t>Ca_02531_v1.0_kabuli</t>
  </si>
  <si>
    <t>Receptor-like protein kinase ANXUR2 OS=Medicago truncatula GN=MTR_2g094200 PE=4 SV=1</t>
  </si>
  <si>
    <t>Ca_12899_v1.0_kabuli</t>
  </si>
  <si>
    <t>Transcription factor TGA5 OS=Medicago truncatula GN=MTR_2g076140 PE=4 SV=1</t>
  </si>
  <si>
    <t>Ca_22665_v1.0_kabuli</t>
  </si>
  <si>
    <t>Ca_12619_v1.0_kabuli</t>
  </si>
  <si>
    <t>Ca_01195_v1.0_kabuli</t>
  </si>
  <si>
    <t>Peptidase, cysteine peptidase active site OS=Medicago truncatula GN=MtrDRAFT_AC155882g19v2 PE=4 SV=1</t>
  </si>
  <si>
    <t>Ca_09424_v1.0_kabuli</t>
  </si>
  <si>
    <t>Nucleolar complex protein-like protein OS=Medicago truncatula GN=MTR_7g070240 PE=4 SV=1</t>
  </si>
  <si>
    <t>Ca_04561_v1.0_kabuli</t>
  </si>
  <si>
    <t>Ca_09183_v1.0_kabuli</t>
  </si>
  <si>
    <t>Ca_15438_v1.0_kabuli</t>
  </si>
  <si>
    <t>Ca_01647_v1.0_kabuli</t>
  </si>
  <si>
    <t>Abscisic insensitive 1B OS=Medicago truncatula GN=MTR_3g104710 PE=3 SV=1</t>
  </si>
  <si>
    <t>Ca_04990_v1.0_kabuli</t>
  </si>
  <si>
    <t>Ca_17687_v1.0_kabuli</t>
  </si>
  <si>
    <t>Ca_05121_v1.0_kabuli</t>
  </si>
  <si>
    <t>Stp-h4 OS=Pisum sativum PE=4 SV=1</t>
  </si>
  <si>
    <t>Ca_08667_v1.0_kabuli</t>
  </si>
  <si>
    <t>Ca_14618_v1.0_kabuli</t>
  </si>
  <si>
    <t>Ca_19558_v1.0_kabuli</t>
  </si>
  <si>
    <t>Ca_03281_v1.0_kabuli</t>
  </si>
  <si>
    <t>Putative uncharacterized protein OS=Medicago truncatula GN=MTR_4g129200 PE=4 SV=1</t>
  </si>
  <si>
    <t>Ca_11808_v1.0_kabuli</t>
  </si>
  <si>
    <t>Putative uncharacterized protein OS=Medicago truncatula GN=MTR_8g009290 PE=4 SV=1</t>
  </si>
  <si>
    <t>Ca_02163_v1.0_kabuli</t>
  </si>
  <si>
    <t>RING-finger protein-like protein OS=Medicago truncatula GN=MTR_5g016960 PE=4 SV=1</t>
  </si>
  <si>
    <t>Ca_17876_v1.0_kabuli</t>
  </si>
  <si>
    <t>Ca_22270_v1.0_kabuli</t>
  </si>
  <si>
    <t>Ca_23290_v1.0_kabuli</t>
  </si>
  <si>
    <t>LanC-like protein OS=Medicago truncatula GN=MTR_6g007490 PE=4 SV=1</t>
  </si>
  <si>
    <t>Ca_26500_v1.0_kabuli</t>
  </si>
  <si>
    <t>Ca_25141_v1.0_kabuli</t>
  </si>
  <si>
    <t>Uncharacterized protein (Fragment) OS=Prunus persica GN=PRUPE_ppa022081mg PE=4 SV=1</t>
  </si>
  <si>
    <t>Ca_16299_v1.0_kabuli</t>
  </si>
  <si>
    <t>Putative uncharacterized protein OS=Medicago truncatula GN=MTR_4g101030 PE=4 SV=1</t>
  </si>
  <si>
    <t>Ca_02532_v1.0_kabuli</t>
  </si>
  <si>
    <t>Putative uncharacterized protein OS=Medicago truncatula GN=MTR_2g094210 PE=4 SV=1</t>
  </si>
  <si>
    <t>Ca_12900_v1.0_kabuli</t>
  </si>
  <si>
    <t>Ca_12620_v1.0_kabuli</t>
  </si>
  <si>
    <t>Ca_18766_v1.0_kabuli</t>
  </si>
  <si>
    <t>Ca_01196_v1.0_kabuli</t>
  </si>
  <si>
    <t>Palmitoyltransferase ZDHHC2 OS=Medicago truncatula GN=MTR_7g114080 PE=4 SV=1</t>
  </si>
  <si>
    <t>Ca_22649_v1.0_kabuli</t>
  </si>
  <si>
    <t>Ca_04562_v1.0_kabuli</t>
  </si>
  <si>
    <t>Ca_09184_v1.0_kabuli</t>
  </si>
  <si>
    <t>Far upstream element-binding protein OS=Medicago truncatula GN=MTR_1g016760 PE=4 SV=1</t>
  </si>
  <si>
    <t>Ca_01648_v1.0_kabuli</t>
  </si>
  <si>
    <t>Puromycin-sensitive aminopeptidase OS=Medicago truncatula GN=MTR_3g104720 PE=1 SV=1</t>
  </si>
  <si>
    <t>Ca_04991_v1.0_kabuli</t>
  </si>
  <si>
    <t>Ca_17688_v1.0_kabuli</t>
  </si>
  <si>
    <t>Ca_05122_v1.0_kabuli</t>
  </si>
  <si>
    <t>Putative uncharacterized protein OS=Medicago truncatula GN=MTR_126s0006 PE=4 SV=1</t>
  </si>
  <si>
    <t>Ca_08668_v1.0_kabuli</t>
  </si>
  <si>
    <t>Putative uncharacterized protein OS=Medicago truncatula GN=MTR_8g088380 PE=4 SV=1</t>
  </si>
  <si>
    <t>Ca_14619_v1.0_kabuli</t>
  </si>
  <si>
    <t>Ca_03282_v1.0_kabuli</t>
  </si>
  <si>
    <t>Chaperone protein clpB OS=Medicago truncatula GN=MTR_4g129230 PE=4 SV=1</t>
  </si>
  <si>
    <t>Ca_11809_v1.0_kabuli</t>
  </si>
  <si>
    <t>Ca_17610_v1.0_kabuli</t>
  </si>
  <si>
    <t>Cytochrome P450 78A3 OS=Medicago truncatula GN=CYP78A29 PE=2 SV=1</t>
  </si>
  <si>
    <t>Ca_02164_v1.0_kabuli</t>
  </si>
  <si>
    <t>F-box protein OS=Medicago truncatula GN=MTR_5g016890 PE=4 SV=1</t>
  </si>
  <si>
    <t>Ca_17877_v1.0_kabuli</t>
  </si>
  <si>
    <t>Ca_22271_v1.0_kabuli</t>
  </si>
  <si>
    <t>Ca_23291_v1.0_kabuli</t>
  </si>
  <si>
    <t>Ca_26501_v1.0_kabuli</t>
  </si>
  <si>
    <t>Ca_25142_v1.0_kabuli</t>
  </si>
  <si>
    <t>Ca_16300_v1.0_kabuli</t>
  </si>
  <si>
    <t>DEAD-box ATP-dependent RNA helicase OS=Medicago truncatula GN=MTR_4g101040 PE=4 SV=1</t>
  </si>
  <si>
    <t>Ca_02533_v1.0_kabuli</t>
  </si>
  <si>
    <t>Aquaporin PIP2-7 OS=Medicago truncatula GN=MTR_2g094270 PE=3 SV=1</t>
  </si>
  <si>
    <t>Ca_12901_v1.0_kabuli</t>
  </si>
  <si>
    <t>Zinc finger C2H2 type family protein OS=Medicago truncatula GN=MTR_2g076060 PE=4 SV=1</t>
  </si>
  <si>
    <t>Ca_12621_v1.0_kabuli</t>
  </si>
  <si>
    <t>Ca_18767_v1.0_kabuli</t>
  </si>
  <si>
    <t>Mucin-like protein OS=Medicago truncatula GN=MTR_5g039440 PE=4 SV=1</t>
  </si>
  <si>
    <t>Ca_01197_v1.0_kabuli</t>
  </si>
  <si>
    <t>C2; von Willebrand factor, type A; Copine OS=Medicago truncatula GN=MTR_7g114130 PE=4 SV=1</t>
  </si>
  <si>
    <t>Ca_09426_v1.0_kabuli</t>
  </si>
  <si>
    <t>Ca_22650_v1.0_kabuli</t>
  </si>
  <si>
    <t>Ca_04563_v1.0_kabuli</t>
  </si>
  <si>
    <t>Ca_09185_v1.0_kabuli</t>
  </si>
  <si>
    <t>Ca_15440_v1.0_kabuli</t>
  </si>
  <si>
    <t>Ca_01649_v1.0_kabuli</t>
  </si>
  <si>
    <t>Putative uncharacterized protein OS=Medicago truncatula GN=MTR_3g104730 PE=4 SV=1</t>
  </si>
  <si>
    <t>Ca_05123_v1.0_kabuli</t>
  </si>
  <si>
    <t>UDP-galactose:fucoside alpha-3-galactosyltransferase OS=Medicago truncatula GN=MTR_126s0005 PE=4 SV=1</t>
  </si>
  <si>
    <t>Ca_08669_v1.0_kabuli</t>
  </si>
  <si>
    <t>YTH domain family protein OS=Medicago truncatula GN=MTR_8g088390 PE=4 SV=1</t>
  </si>
  <si>
    <t>Ca_14620_v1.0_kabuli</t>
  </si>
  <si>
    <t>Mitogen-activated protein kinase OS=Medicago truncatula GN=MTR_4g061320 PE=4 SV=1</t>
  </si>
  <si>
    <t>Ca_19560_v1.0_kabuli</t>
  </si>
  <si>
    <t>Ca_03283_v1.0_kabuli</t>
  </si>
  <si>
    <t>Trehalose-6-phosphate synthase OS=Medicago truncatula GN=MTR_4g129270 PE=4 SV=1</t>
  </si>
  <si>
    <t>Ca_11810_v1.0_kabuli</t>
  </si>
  <si>
    <t>RING finger protein OS=Medicago truncatula GN=MTR_8g009190 PE=4 SV=1</t>
  </si>
  <si>
    <t>Ca_17611_v1.0_kabuli</t>
  </si>
  <si>
    <t>Cytochrome b5 OS=Medicago truncatula GN=MTR_8g027080 PE=1 SV=1</t>
  </si>
  <si>
    <t>Ca_02165_v1.0_kabuli</t>
  </si>
  <si>
    <t>PI-PLC X domain-containing protein OS=Medicago truncatula GN=MTR_5g016880 PE=4 SV=1</t>
  </si>
  <si>
    <t>Ca_17878_v1.0_kabuli</t>
  </si>
  <si>
    <t>Ca_23292_v1.0_kabuli</t>
  </si>
  <si>
    <t>Mannitol transporter OS=Medicago truncatula GN=MTR_6g007340 PE=3 SV=1</t>
  </si>
  <si>
    <t>Ca_26502_v1.0_kabuli</t>
  </si>
  <si>
    <t>Ca_25143_v1.0_kabuli</t>
  </si>
  <si>
    <t>Ca_16301_v1.0_kabuli</t>
  </si>
  <si>
    <t>Putative uncharacterized protein OS=Medicago truncatula GN=MTR_4g101050 PE=4 SV=1</t>
  </si>
  <si>
    <t>Ca_02534_v1.0_kabuli</t>
  </si>
  <si>
    <t>Ca_12902_v1.0_kabuli</t>
  </si>
  <si>
    <t>Putative uncharacterized protein OS=Medicago truncatula GN=MtrDRAFT_AC151598g7v2 PE=4 SV=1</t>
  </si>
  <si>
    <t>Ca_22668_v1.0_kabuli</t>
  </si>
  <si>
    <t>Fimbriata-associated protein OS=Medicago truncatula GN=MTR_2g066010 PE=4 SV=1</t>
  </si>
  <si>
    <t>Ca_18768_v1.0_kabuli</t>
  </si>
  <si>
    <t>Ca_01198_v1.0_kabuli</t>
  </si>
  <si>
    <t>Chaperone protein dnaJ OS=Medicago truncatula GN=MTR_7g114150 PE=4 SV=1</t>
  </si>
  <si>
    <t>Ca_09427_v1.0_kabuli</t>
  </si>
  <si>
    <t>Ca_22651_v1.0_kabuli</t>
  </si>
  <si>
    <t>Ca_04564_v1.0_kabuli</t>
  </si>
  <si>
    <t>Ca_09186_v1.0_kabuli</t>
  </si>
  <si>
    <t>Putative uncharacterized protein OS=Medicago truncatula GN=MTR_1g016620 PE=4 SV=1</t>
  </si>
  <si>
    <t>Ca_15441_v1.0_kabuli</t>
  </si>
  <si>
    <t>Ca_01650_v1.0_kabuli</t>
  </si>
  <si>
    <t>Ca_04993_v1.0_kabuli</t>
  </si>
  <si>
    <t>Tubulin alpha-7 chain OS=Medicago truncatula GN=MTR_3g110720 PE=1 SV=1</t>
  </si>
  <si>
    <t>Ca_17690_v1.0_kabuli</t>
  </si>
  <si>
    <t>Ca_05124_v1.0_kabuli</t>
  </si>
  <si>
    <t>Ca_08670_v1.0_kabuli</t>
  </si>
  <si>
    <t>Protein kinase 2B OS=Medicago truncatula GN=MTR_8g088410 PE=4 SV=1</t>
  </si>
  <si>
    <t>Ca_14621_v1.0_kabuli</t>
  </si>
  <si>
    <t>Two-component response regulator-like PRR73 OS=Medicago truncatula GN=MTR_4g061360 PE=4 SV=1</t>
  </si>
  <si>
    <t>Ca_19561_v1.0_kabuli</t>
  </si>
  <si>
    <t>Proline-rich protein OS=Glycine max GN=PRP1 PE=4 SV=1</t>
  </si>
  <si>
    <t>Ca_03284_v1.0_kabuli</t>
  </si>
  <si>
    <t>Uncharacterized protein OS=Medicago truncatula GN=MTR_4g129320 PE=2 SV=1</t>
  </si>
  <si>
    <t>Ca_11811_v1.0_kabuli</t>
  </si>
  <si>
    <t>1-aminocyclopropane-1-carboxylate oxidase-like protein OS=Medicago truncatula GN=MTR_8g009160 PE=3 SV=1</t>
  </si>
  <si>
    <t>Ca_17612_v1.0_kabuli</t>
  </si>
  <si>
    <t>Putative uncharacterized protein OS=Medicago truncatula GN=MTR_8g027100 PE=4 SV=1</t>
  </si>
  <si>
    <t>Ca_02166_v1.0_kabuli</t>
  </si>
  <si>
    <t>Histone-lysine N-methyltransferase CLF OS=Medicago truncatula GN=MTR_5g016870 PE=4 SV=1</t>
  </si>
  <si>
    <t>Ca_17879_v1.0_kabuli</t>
  </si>
  <si>
    <t>Ca_22273_v1.0_kabuli</t>
  </si>
  <si>
    <t>Disease resistance protein OS=Medicago truncatula GN=MTR_7g078300 PE=4 SV=1</t>
  </si>
  <si>
    <t>Ca_24778_v1.0_kabuli</t>
  </si>
  <si>
    <t>Ca_25144_v1.0_kabuli</t>
  </si>
  <si>
    <t>Ca_16302_v1.0_kabuli</t>
  </si>
  <si>
    <t>Autophagy-related protein OS=Cicer arietinum GN=map PE=2 SV=1</t>
  </si>
  <si>
    <t>Ca_02535_v1.0_kabuli</t>
  </si>
  <si>
    <t>Putative uncharacterized protein OS=Medicago truncatula GN=MTR_2g094410 PE=4 SV=1</t>
  </si>
  <si>
    <t>Ca_12903_v1.0_kabuli</t>
  </si>
  <si>
    <t>Ca_22669_v1.0_kabuli</t>
  </si>
  <si>
    <t>SKP1 OS=Hevea brasiliensis PE=2 SV=1</t>
  </si>
  <si>
    <t>Ca_12623_v1.0_kabuli</t>
  </si>
  <si>
    <t>Ca_18769_v1.0_kabuli</t>
  </si>
  <si>
    <t>Ca_01199_v1.0_kabuli</t>
  </si>
  <si>
    <t>Trafficking protein particle complex subunit 6B OS=Medicago truncatula GN=MTR_7g114210 PE=4 SV=1</t>
  </si>
  <si>
    <t>Ca_09428_v1.0_kabuli</t>
  </si>
  <si>
    <t>Integrator complex subunit OS=Medicago truncatula GN=MTR_7g070280 PE=4 SV=1</t>
  </si>
  <si>
    <t>Ca_22652_v1.0_kabuli</t>
  </si>
  <si>
    <t>Ca_04565_v1.0_kabuli</t>
  </si>
  <si>
    <t>Ca_09187_v1.0_kabuli</t>
  </si>
  <si>
    <t>DNA-directed RNA polymerase OS=Medicago truncatula GN=MTR_4g121760 PE=3 SV=1</t>
  </si>
  <si>
    <t>Ca_15442_v1.0_kabuli</t>
  </si>
  <si>
    <t>Pho1-like protein OS=Medicago truncatula GN=MTR_2g077690 PE=4 SV=1</t>
  </si>
  <si>
    <t>Ca_01651_v1.0_kabuli</t>
  </si>
  <si>
    <t>Ca_04994_v1.0_kabuli</t>
  </si>
  <si>
    <t>Xylulose kinase OS=Medicago truncatula GN=MTR_3g110710 PE=4 SV=1</t>
  </si>
  <si>
    <t>Ca_17691_v1.0_kabuli</t>
  </si>
  <si>
    <t>Ca_05125_v1.0_kabuli</t>
  </si>
  <si>
    <t>Ca_08671_v1.0_kabuli</t>
  </si>
  <si>
    <t>Uncharacterized protein OS=Medicago truncatula GN=MTR_8g088420 PE=1 SV=1</t>
  </si>
  <si>
    <t>Ca_14622_v1.0_kabuli</t>
  </si>
  <si>
    <t>Putative uncharacterized protein OS=Medicago truncatula GN=MTR_4g061580 PE=4 SV=1</t>
  </si>
  <si>
    <t>Ca_19562_v1.0_kabuli</t>
  </si>
  <si>
    <t>Ca_03285_v1.0_kabuli</t>
  </si>
  <si>
    <t>Ca_02167_v1.0_kabuli</t>
  </si>
  <si>
    <t>Ca_17880_v1.0_kabuli</t>
  </si>
  <si>
    <t>Ca_24779_v1.0_kabuli</t>
  </si>
  <si>
    <t>Ca_26913_v1.0_kabuli</t>
  </si>
  <si>
    <t>Ca_16303_v1.0_kabuli</t>
  </si>
  <si>
    <t>Ca_02536_v1.0_kabuli</t>
  </si>
  <si>
    <t>Pentatricopeptide repeat protein OS=Medicago truncatula GN=MTR_2g094430 PE=4 SV=1</t>
  </si>
  <si>
    <t>Ca_12624_v1.0_kabuli</t>
  </si>
  <si>
    <t>Ca_18770_v1.0_kabuli</t>
  </si>
  <si>
    <t>Ca_01200_v1.0_kabuli</t>
  </si>
  <si>
    <t>Putative uncharacterized protein OS=Medicago truncatula GN=MTR_7g114220 PE=4 SV=1</t>
  </si>
  <si>
    <t>Ca_09429_v1.0_kabuli</t>
  </si>
  <si>
    <t>Ca_22653_v1.0_kabuli</t>
  </si>
  <si>
    <t>Ca_04566_v1.0_kabuli</t>
  </si>
  <si>
    <t>Ca_09188_v1.0_kabuli</t>
  </si>
  <si>
    <t>B3 domain-containing protein OS=Medicago truncatula GN=MTR_1g045700 PE=4 SV=1</t>
  </si>
  <si>
    <t>Ca_15443_v1.0_kabuli</t>
  </si>
  <si>
    <t>Putative uncharacterized protein OS=Medicago truncatula GN=MTR_2g077700 PE=4 SV=1</t>
  </si>
  <si>
    <t>Ca_01652_v1.0_kabuli</t>
  </si>
  <si>
    <t>NOL1/NOP2/Sun domain family member 5B OS=Medicago truncatula GN=MTR_3g104760 PE=4 SV=1</t>
  </si>
  <si>
    <t>Ca_04995_v1.0_kabuli</t>
  </si>
  <si>
    <t>Ca_17692_v1.0_kabuli</t>
  </si>
  <si>
    <t>Protein kinase-like protein OS=Medicago truncatula GN=MTR_3g050780 PE=4 SV=1</t>
  </si>
  <si>
    <t>Ca_05126_v1.0_kabuli</t>
  </si>
  <si>
    <t>Ca_08672_v1.0_kabuli</t>
  </si>
  <si>
    <t>Ca_14623_v1.0_kabuli</t>
  </si>
  <si>
    <t>Fringe-like protein OS=Medicago truncatula GN=MTR_4g061590 PE=4 SV=1</t>
  </si>
  <si>
    <t>Ca_03286_v1.0_kabuli</t>
  </si>
  <si>
    <t>RING finger-like protein OS=Medicago truncatula GN=MTR_4g129370 PE=4 SV=1</t>
  </si>
  <si>
    <t>Ca_12300_v1.0_kabuli</t>
  </si>
  <si>
    <t>60S ribosomal protein L27A OS=Medicago truncatula GN=MTR_8g069460 PE=3 SV=1</t>
  </si>
  <si>
    <t>Ca_17614_v1.0_kabuli</t>
  </si>
  <si>
    <t>Ca_02168_v1.0_kabuli</t>
  </si>
  <si>
    <t>Transcription factor APETALA2 OS=Medicago truncatula GN=MTR_5g016810 PE=4 SV=1</t>
  </si>
  <si>
    <t>Ca_17881_v1.0_kabuli</t>
  </si>
  <si>
    <t>Ca_22275_v1.0_kabuli</t>
  </si>
  <si>
    <t>Ca_16304_v1.0_kabuli</t>
  </si>
  <si>
    <t>Ca_02537_v1.0_kabuli</t>
  </si>
  <si>
    <t>Ca_12905_v1.0_kabuli</t>
  </si>
  <si>
    <t>Ras-related protein Rab-11B OS=Medicago truncatula GN=MTR_2g075950 PE=2 SV=1</t>
  </si>
  <si>
    <t>Ca_22671_v1.0_kabuli</t>
  </si>
  <si>
    <t>Ca_12625_v1.0_kabuli</t>
  </si>
  <si>
    <t>Ca_18771_v1.0_kabuli</t>
  </si>
  <si>
    <t>F-box/kelch-repeat protein SKIP11 OS=Medicago truncatula GN=MTR_5g039390 PE=4 SV=1</t>
  </si>
  <si>
    <t>Ca_01201_v1.0_kabuli</t>
  </si>
  <si>
    <t>Superoxide dismutase [Cu-Zn] OS=Cicer arietinum GN=sod-1 PE=2 SV=1</t>
  </si>
  <si>
    <t>Ca_09430_v1.0_kabuli</t>
  </si>
  <si>
    <t>Disease resistance response protein OS=Medicago truncatula GN=MTR_7g070390 PE=4 SV=1</t>
  </si>
  <si>
    <t>Ca_22654_v1.0_kabuli</t>
  </si>
  <si>
    <t>Ca_04567_v1.0_kabuli</t>
  </si>
  <si>
    <t>Ca_09189_v1.0_kabuli</t>
  </si>
  <si>
    <t>Ca_15444_v1.0_kabuli</t>
  </si>
  <si>
    <t>Putative uncharacterized protein OS=Medicago truncatula GN=MTR_7g069820 PE=4 SV=1</t>
  </si>
  <si>
    <t>Ca_01653_v1.0_kabuli</t>
  </si>
  <si>
    <t>Class II small heat shock protein Le-HSP17.6 OS=Medicago truncatula GN=MTR_3g104780 PE=2 SV=1</t>
  </si>
  <si>
    <t>Ca_04996_v1.0_kabuli</t>
  </si>
  <si>
    <t>Protein FAM135A OS=Medicago truncatula GN=MTR_3g110690 PE=4 SV=1</t>
  </si>
  <si>
    <t>Ca_17693_v1.0_kabuli</t>
  </si>
  <si>
    <t>Proteasome subunit beta type OS=Medicago truncatula GN=MTR_7g032930 PE=3 SV=1</t>
  </si>
  <si>
    <t>Ca_05127_v1.0_kabuli</t>
  </si>
  <si>
    <t>Ca_08673_v1.0_kabuli</t>
  </si>
  <si>
    <t>Cytochrome P450 OS=Medicago truncatula GN=MTR_8g088430 PE=4 SV=1</t>
  </si>
  <si>
    <t>Ca_14624_v1.0_kabuli</t>
  </si>
  <si>
    <t>Phototropin OS=Vicia faba GN=Vfphot1a PE=1 SV=1</t>
  </si>
  <si>
    <t>Ca_19564_v1.0_kabuli</t>
  </si>
  <si>
    <t>Putative uncharacterized protein OS=Medicago truncatula GN=MTR_4g030060 PE=4 SV=1</t>
  </si>
  <si>
    <t>Ca_03287_v1.0_kabuli</t>
  </si>
  <si>
    <t>RING finger protein OS=Medicago truncatula GN=MTR_4g129420 PE=4 SV=1</t>
  </si>
  <si>
    <t>Ca_12301_v1.0_kabuli</t>
  </si>
  <si>
    <t>Putative uncharacterized protein OS=Medicago truncatula GN=MTR_8g069450 PE=4 SV=1</t>
  </si>
  <si>
    <t>Ca_17615_v1.0_kabuli</t>
  </si>
  <si>
    <t>Ca_02169_v1.0_kabuli</t>
  </si>
  <si>
    <t>Inosine-5&amp;apos;-monophosphate dehydrogenase OS=Medicago truncatula GN=MTR_5g016770 PE=4 SV=1</t>
  </si>
  <si>
    <t>Ca_17882_v1.0_kabuli</t>
  </si>
  <si>
    <t>Ca_22276_v1.0_kabuli</t>
  </si>
  <si>
    <t>Ca_24781_v1.0_kabuli</t>
  </si>
  <si>
    <t>Uridine 5&amp;apos;-monophosphate synthase OS=Medicago truncatula GN=MTR_3g017580 PE=3 SV=1</t>
  </si>
  <si>
    <t>Ca_26915_v1.0_kabuli</t>
  </si>
  <si>
    <t>Ca_25147_v1.0_kabuli</t>
  </si>
  <si>
    <t>Ca_16305_v1.0_kabuli</t>
  </si>
  <si>
    <t>Uncharacterized protein OS=Medicago truncatula GN=MTR_4g101140 PE=2 SV=1</t>
  </si>
  <si>
    <t>Ca_02538_v1.0_kabuli</t>
  </si>
  <si>
    <t>Ribonuclease OS=Medicago truncatula GN=MTR_2g094490 PE=4 SV=1</t>
  </si>
  <si>
    <t>Ca_22672_v1.0_kabuli</t>
  </si>
  <si>
    <t>Phosphoglycerate kinase OS=Medicago truncatula GN=MTR_2g066110 PE=1 SV=1</t>
  </si>
  <si>
    <t>Ca_12626_v1.0_kabuli</t>
  </si>
  <si>
    <t>Ca_18772_v1.0_kabuli</t>
  </si>
  <si>
    <t>Peptidyl-prolyl cis-trans isomerase-like protein OS=Medicago truncatula GN=MTR_5g039210 PE=2 SV=1</t>
  </si>
  <si>
    <t>Ca_01202_v1.0_kabuli</t>
  </si>
  <si>
    <t>Sodium/hydrogen exchanger OS=Medicago truncatula GN=MTR_7g114250 PE=3 SV=1</t>
  </si>
  <si>
    <t>Ca_09431_v1.0_kabuli</t>
  </si>
  <si>
    <t>Pentatricopeptide repeat-containing protein OS=Medicago truncatula GN=MTR_7g070420 PE=4 SV=1</t>
  </si>
  <si>
    <t>Ca_22655_v1.0_kabuli</t>
  </si>
  <si>
    <t>Ca_04568_v1.0_kabuli</t>
  </si>
  <si>
    <t>Ca_09190_v1.0_kabuli</t>
  </si>
  <si>
    <t>Ca_15445_v1.0_kabuli</t>
  </si>
  <si>
    <t>Desiccation-associated protein OS=Medicago truncatula GN=MTR_2g077860 PE=4 SV=1</t>
  </si>
  <si>
    <t>Ca_01654_v1.0_kabuli</t>
  </si>
  <si>
    <t>Heat-shock protein, putative OS=Ricinus communis GN=RCOM_0706500 PE=3 SV=1</t>
  </si>
  <si>
    <t>Ca_04997_v1.0_kabuli</t>
  </si>
  <si>
    <t>Ca_17694_v1.0_kabuli</t>
  </si>
  <si>
    <t>Ca_05128_v1.0_kabuli</t>
  </si>
  <si>
    <t>Ca_08674_v1.0_kabuli</t>
  </si>
  <si>
    <t>Ca_14625_v1.0_kabuli</t>
  </si>
  <si>
    <t>Putative uncharacterized protein OS=Medicago truncatula GN=MTR_4g061670 PE=4 SV=1</t>
  </si>
  <si>
    <t>Ca_19565_v1.0_kabuli</t>
  </si>
  <si>
    <t>Neutral ceramidase OS=Medicago truncatula GN=MTR_3g079190 PE=4 SV=1</t>
  </si>
  <si>
    <t>Ca_03288_v1.0_kabuli</t>
  </si>
  <si>
    <t>Ca_12302_v1.0_kabuli</t>
  </si>
  <si>
    <t>UDP-galactose:fucoside alpha-3-galactosyltransferase OS=Medicago truncatula GN=MTR_8g069400 PE=4 SV=1</t>
  </si>
  <si>
    <t>Ca_17616_v1.0_kabuli</t>
  </si>
  <si>
    <t>Ca_02170_v1.0_kabuli</t>
  </si>
  <si>
    <t>Ethylene-responsive transcription factor RAP2-10 OS=Medicago truncatula GN=MTR_5g016750 PE=4 SV=1</t>
  </si>
  <si>
    <t>Ca_17883_v1.0_kabuli</t>
  </si>
  <si>
    <t>Ca_24782_v1.0_kabuli</t>
  </si>
  <si>
    <t>Ca_25148_v1.0_kabuli</t>
  </si>
  <si>
    <t>Ca_16306_v1.0_kabuli</t>
  </si>
  <si>
    <t>Cortical cell-delineating protein OS=Medicago truncatula GN=MTR_4g101260 PE=2 SV=1</t>
  </si>
  <si>
    <t>Ca_02539_v1.0_kabuli</t>
  </si>
  <si>
    <t>Homeobox leucine-zipper protein OS=Medicago truncatula GN=MTR_2g094520 PE=3 SV=1</t>
  </si>
  <si>
    <t>Ca_12907_v1.0_kabuli</t>
  </si>
  <si>
    <t>Putative uncharacterized protein OS=Medicago truncatula GN=MTR_2g075910 PE=4 SV=1</t>
  </si>
  <si>
    <t>Ca_22673_v1.0_kabuli</t>
  </si>
  <si>
    <t>Phosphoglycerate kinase OS=Medicago truncatula GN=MTR_2g066120 PE=1 SV=1</t>
  </si>
  <si>
    <t>Ca_12627_v1.0_kabuli</t>
  </si>
  <si>
    <t>Ca_01203_v1.0_kabuli</t>
  </si>
  <si>
    <t>Exportin-5 OS=Medicago truncatula GN=MTR_7g114260 PE=4 SV=1</t>
  </si>
  <si>
    <t>Ca_09432_v1.0_kabuli</t>
  </si>
  <si>
    <t>Patellin-6 OS=Medicago truncatula GN=MTR_7g070480 PE=4 SV=1</t>
  </si>
  <si>
    <t>Ca_22656_v1.0_kabuli</t>
  </si>
  <si>
    <t>F-box/kelch-repeat protein OS=Medicago truncatula GN=MTR_3g072470 PE=4 SV=1</t>
  </si>
  <si>
    <t>Ca_04569_v1.0_kabuli</t>
  </si>
  <si>
    <t>Ca_09191_v1.0_kabuli</t>
  </si>
  <si>
    <t>Ubiquitin-conjugating enzyme OS=Medicago truncatula GN=MTR_2g018540 PE=4 SV=1</t>
  </si>
  <si>
    <t>Ca_15446_v1.0_kabuli</t>
  </si>
  <si>
    <t>Ca_01655_v1.0_kabuli</t>
  </si>
  <si>
    <t>CCP-like protein OS=Medicago truncatula GN=MTR_3g104810 PE=3 SV=1</t>
  </si>
  <si>
    <t>Ca_04998_v1.0_kabuli</t>
  </si>
  <si>
    <t>Poly(RC)-binding protein OS=Medicago truncatula GN=MTR_3g110650 PE=4 SV=1</t>
  </si>
  <si>
    <t>Ca_17695_v1.0_kabuli</t>
  </si>
  <si>
    <t>Ca_05129_v1.0_kabuli</t>
  </si>
  <si>
    <t>Ca_08675_v1.0_kabuli</t>
  </si>
  <si>
    <t>Putative uncharacterized protein OS=Medicago truncatula GN=MTR_8g088510 PE=4 SV=1</t>
  </si>
  <si>
    <t>Ca_14626_v1.0_kabuli</t>
  </si>
  <si>
    <t>Ca_19566_v1.0_kabuli</t>
  </si>
  <si>
    <t>Superoxide dismutase OS=Glycine max PE=3 SV=1</t>
  </si>
  <si>
    <t>Ca_03289_v1.0_kabuli</t>
  </si>
  <si>
    <t>Ca_12303_v1.0_kabuli</t>
  </si>
  <si>
    <t>Ca_17617_v1.0_kabuli</t>
  </si>
  <si>
    <t>U-box domain-containing protein OS=Medicago truncatula GN=MTR_8g027140 PE=4 SV=1</t>
  </si>
  <si>
    <t>Ca_02171_v1.0_kabuli</t>
  </si>
  <si>
    <t>RNA-binding protein with multiple splicing OS=Medicago truncatula GN=MTR_5g016680 PE=4 SV=1</t>
  </si>
  <si>
    <t>Ca_17884_v1.0_kabuli</t>
  </si>
  <si>
    <t>Putative uncharacterized protein OS=Medicago truncatula GN=MTR_121s0013 PE=4 SV=1</t>
  </si>
  <si>
    <t>Ca_22278_v1.0_kabuli</t>
  </si>
  <si>
    <t>Ca_24783_v1.0_kabuli</t>
  </si>
  <si>
    <t>ADP-ribosylation factor GTPase-activating protein OS=Medicago truncatula GN=MTR_3g017500 PE=2 SV=1</t>
  </si>
  <si>
    <t>Ca_28250_v1.0_kabuli</t>
  </si>
  <si>
    <t>Ca_26976_v1.0_kabuli</t>
  </si>
  <si>
    <t>LCR related CCP OS=Medicago truncatula GN=MTR_046s0009 PE=4 SV=1</t>
  </si>
  <si>
    <t>Ca_02540_v1.0_kabuli</t>
  </si>
  <si>
    <t>Serine/threonine protein phosphatase 6 regulatory subunit OS=Medicago truncatula GN=MTR_2g094550 PE=4 SV=1</t>
  </si>
  <si>
    <t>Ca_12908_v1.0_kabuli</t>
  </si>
  <si>
    <t>Ca_22674_v1.0_kabuli</t>
  </si>
  <si>
    <t>Ca_12628_v1.0_kabuli</t>
  </si>
  <si>
    <t>Ca_18774_v1.0_kabuli</t>
  </si>
  <si>
    <t>Ca_01204_v1.0_kabuli</t>
  </si>
  <si>
    <t>Ca_09433_v1.0_kabuli</t>
  </si>
  <si>
    <t>Aldose reductase-like protein OS=Medicago truncatula GN=MTR_7g070500 PE=4 SV=1</t>
  </si>
  <si>
    <t>Ca_04570_v1.0_kabuli</t>
  </si>
  <si>
    <t>Ca_15447_v1.0_kabuli</t>
  </si>
  <si>
    <t>Ca_01656_v1.0_kabuli</t>
  </si>
  <si>
    <t>Putative uncharacterized protein OS=Medicago truncatula GN=MTR_3g104820 PE=4 SV=1</t>
  </si>
  <si>
    <t>Ca_04999_v1.0_kabuli</t>
  </si>
  <si>
    <t>Predicted protein OS=Populus trichocarpa GN=POPTRDRAFT_754856 PE=4 SV=1</t>
  </si>
  <si>
    <t>Ca_17696_v1.0_kabuli</t>
  </si>
  <si>
    <t>Ca_05130_v1.0_kabuli</t>
  </si>
  <si>
    <t>Ca_08676_v1.0_kabuli</t>
  </si>
  <si>
    <t>Calpain-like protein OS=Medicago truncatula GN=MTR_8g088520 PE=4 SV=1</t>
  </si>
  <si>
    <t>Ca_14627_v1.0_kabuli</t>
  </si>
  <si>
    <t>DNA-directed RNA polymerase OS=Medicago truncatula GN=MTR_4g061730 PE=4 SV=1</t>
  </si>
  <si>
    <t>Ca_03290_v1.0_kabuli</t>
  </si>
  <si>
    <t>GPI mannosyltransferase OS=Medicago truncatula GN=MTR_4g129500 PE=4 SV=1</t>
  </si>
  <si>
    <t>Ca_12304_v1.0_kabuli</t>
  </si>
  <si>
    <t>PGPS/D10 OS=Medicago truncatula GN=MTR_8g069350 PE=4 SV=1</t>
  </si>
  <si>
    <t>Ca_17618_v1.0_kabuli</t>
  </si>
  <si>
    <t>Pentatricopeptide repeat-containing protein OS=Medicago truncatula GN=MTR_8g027150 PE=4 SV=1</t>
  </si>
  <si>
    <t>Ca_02172_v1.0_kabuli</t>
  </si>
  <si>
    <t>Anthocyanin 3&amp;apos;-O-beta-glucosyltransferase OS=Medicago truncatula GN=MTR_5g016660 PE=3 SV=1</t>
  </si>
  <si>
    <t>Ca_17885_v1.0_kabuli</t>
  </si>
  <si>
    <t>Ca_24784_v1.0_kabuli</t>
  </si>
  <si>
    <t>Ca_27590_v1.0_kabuli</t>
  </si>
  <si>
    <t>Ca_26977_v1.0_kabuli</t>
  </si>
  <si>
    <t>Ca_16308_v1.0_kabuli</t>
  </si>
  <si>
    <t>Ca_02541_v1.0_kabuli</t>
  </si>
  <si>
    <t>Auxin response factor OS=Medicago truncatula GN=MTR_2g094570 PE=4 SV=1</t>
  </si>
  <si>
    <t>Ca_12909_v1.0_kabuli</t>
  </si>
  <si>
    <t>Ca_22675_v1.0_kabuli</t>
  </si>
  <si>
    <t>Putative uncharacterized protein OS=Medicago truncatula GN=MTR_2g065780 PE=4 SV=1</t>
  </si>
  <si>
    <t>Ca_12629_v1.0_kabuli</t>
  </si>
  <si>
    <t>Ca_18775_v1.0_kabuli</t>
  </si>
  <si>
    <t>Ca_01205_v1.0_kabuli</t>
  </si>
  <si>
    <t>Double-stranded RNA binding protein OS=Medicago truncatula GN=MTR_7g114310 PE=4 SV=1</t>
  </si>
  <si>
    <t>Ca_09434_v1.0_kabuli</t>
  </si>
  <si>
    <t>Putative uncharacterized protein OS=Medicago truncatula GN=MTR_7g070510 PE=4 SV=1</t>
  </si>
  <si>
    <t>Ca_22658_v1.0_kabuli</t>
  </si>
  <si>
    <t>Ca_04571_v1.0_kabuli</t>
  </si>
  <si>
    <t>Ca_09193_v1.0_kabuli</t>
  </si>
  <si>
    <t>Ca_15448_v1.0_kabuli</t>
  </si>
  <si>
    <t>Putative uncharacterized protein OS=Medicago truncatula GN=MTR_2g077900 PE=4 SV=1</t>
  </si>
  <si>
    <t>Ca_01657_v1.0_kabuli</t>
  </si>
  <si>
    <t>Omega-amidase NIT2 OS=Medicago truncatula GN=MTR_3g104850 PE=4 SV=1</t>
  </si>
  <si>
    <t>Ca_05000_v1.0_kabuli</t>
  </si>
  <si>
    <t>50S ribosomal protein OS=Medicago truncatula GN=MTR_3g110640 PE=4 SV=1</t>
  </si>
  <si>
    <t>Ca_17697_v1.0_kabuli</t>
  </si>
  <si>
    <t>DNA polymerase OS=Medicago truncatula GN=MTR_3g050110 PE=3 SV=1</t>
  </si>
  <si>
    <t>Ca_05131_v1.0_kabuli</t>
  </si>
  <si>
    <t>Ca_08677_v1.0_kabuli</t>
  </si>
  <si>
    <t>UDP-glucose glucosyltransferase OS=Medicago truncatula GN=MTR_8g088560 PE=3 SV=1</t>
  </si>
  <si>
    <t>Ca_19568_v1.0_kabuli</t>
  </si>
  <si>
    <t>Ca_03291_v1.0_kabuli</t>
  </si>
  <si>
    <t>Ca_12305_v1.0_kabuli</t>
  </si>
  <si>
    <t>Ca_17619_v1.0_kabuli</t>
  </si>
  <si>
    <t>Type IIA calcium ATPase OS=Medicago truncatula PE=3 SV=1</t>
  </si>
  <si>
    <t>Ca_02173_v1.0_kabuli</t>
  </si>
  <si>
    <t>Ca_17886_v1.0_kabuli</t>
  </si>
  <si>
    <t>Ca_27622_v1.0_kabuli</t>
  </si>
  <si>
    <t>Ca_24785_v1.0_kabuli</t>
  </si>
  <si>
    <t>Putative uncharacterized protein OS=Medicago truncatula GN=MTR_3g017490 PE=4 SV=1</t>
  </si>
  <si>
    <t>Ca_27591_v1.0_kabuli</t>
  </si>
  <si>
    <t>Ca_26978_v1.0_kabuli</t>
  </si>
  <si>
    <t>Ca_16309_v1.0_kabuli</t>
  </si>
  <si>
    <t>Ca_02542_v1.0_kabuli</t>
  </si>
  <si>
    <t>GATA transcription factor OS=Medicago truncatula GN=MTR_2g094600 PE=4 SV=1</t>
  </si>
  <si>
    <t>Ca_12910_v1.0_kabuli</t>
  </si>
  <si>
    <t>Ubiquitin domain-containing protein OS=Medicago truncatula GN=MTR_2g075840 PE=4 SV=1</t>
  </si>
  <si>
    <t>Ca_22676_v1.0_kabuli</t>
  </si>
  <si>
    <t>Putative uncharacterized protein OS=Arabidopsis lyrata subsp. lyrata GN=ARALYDRAFT_917093 PE=4 SV=1</t>
  </si>
  <si>
    <t>Ca_12630_v1.0_kabuli</t>
  </si>
  <si>
    <t>Ca_18776_v1.0_kabuli</t>
  </si>
  <si>
    <t>Ca_01206_v1.0_kabuli</t>
  </si>
  <si>
    <t>Xyloglucan xyloglucosyl transferase OS=Medicago truncatula GN=MTR_2g049130 PE=4 SV=1</t>
  </si>
  <si>
    <t>Ca_09435_v1.0_kabuli</t>
  </si>
  <si>
    <t>Putative uncharacterized protein OS=Medicago truncatula GN=MTR_7g070530 PE=4 SV=1</t>
  </si>
  <si>
    <t>Ca_22659_v1.0_kabuli</t>
  </si>
  <si>
    <t>Ca_04572_v1.0_kabuli</t>
  </si>
  <si>
    <t>Convicilin (Precursor) OS=Pisum sativum GN=cvc PE=2 SV=1</t>
  </si>
  <si>
    <t>Ca_09194_v1.0_kabuli</t>
  </si>
  <si>
    <t>Ca_15449_v1.0_kabuli</t>
  </si>
  <si>
    <t>COP1-interacting protein OS=Medicago truncatula GN=MTR_2g077910 PE=4 SV=1</t>
  </si>
  <si>
    <t>Ca_01658_v1.0_kabuli</t>
  </si>
  <si>
    <t>Putative uncharacterized protein OS=Medicago truncatula GN=MTR_3g104880 PE=4 SV=1</t>
  </si>
  <si>
    <t>Ca_05001_v1.0_kabuli</t>
  </si>
  <si>
    <t>Ca_17698_v1.0_kabuli</t>
  </si>
  <si>
    <t>Ca_05132_v1.0_kabuli</t>
  </si>
  <si>
    <t>Ca_08678_v1.0_kabuli</t>
  </si>
  <si>
    <t>Ca_14629_v1.0_kabuli</t>
  </si>
  <si>
    <t>DNA-directed RNA polymerase OS=Medicago truncatula GN=MTR_4g061800 PE=3 SV=1</t>
  </si>
  <si>
    <t>Ca_19569_v1.0_kabuli</t>
  </si>
  <si>
    <t>Ca_03292_v1.0_kabuli</t>
  </si>
  <si>
    <t>Ca_12306_v1.0_kabuli</t>
  </si>
  <si>
    <t>PP1 regulatory subunit 2 OS=Vicia faba GN=VfPRS2 PE=2 SV=1</t>
  </si>
  <si>
    <t>Ca_17620_v1.0_kabuli</t>
  </si>
  <si>
    <t>Ca_02174_v1.0_kabuli</t>
  </si>
  <si>
    <t>Galactosylgalactosylxylosylprotein 3-beta-glucuronosyltransferase OS=Medicago truncatula GN=MTR_5g016600 PE=4 SV=1</t>
  </si>
  <si>
    <t>Ca_17887_v1.0_kabuli</t>
  </si>
  <si>
    <t>Ca_27623_v1.0_kabuli</t>
  </si>
  <si>
    <t>Ca_28025_v1.0_kabuli</t>
  </si>
  <si>
    <t>Ca_26979_v1.0_kabuli</t>
  </si>
  <si>
    <t>Ca_16310_v1.0_kabuli</t>
  </si>
  <si>
    <t>Ca_02543_v1.0_kabuli</t>
  </si>
  <si>
    <t>Putative uncharacterized protein OS=Medicago truncatula GN=MTR_2g094620 PE=4 SV=1</t>
  </si>
  <si>
    <t>Ca_12911_v1.0_kabuli</t>
  </si>
  <si>
    <t>Cysteine proteinase OS=Medicago truncatula GN=MTR_2g075830 PE=3 SV=1</t>
  </si>
  <si>
    <t>Ca_22677_v1.0_kabuli</t>
  </si>
  <si>
    <t>Ca_12631_v1.0_kabuli</t>
  </si>
  <si>
    <t>Ca_18777_v1.0_kabuli</t>
  </si>
  <si>
    <t>Homeobox-leucine zipper protein OS=Medicago truncatula GN=MTR_5g039000 PE=3 SV=1</t>
  </si>
  <si>
    <t>Ca_01207_v1.0_kabuli</t>
  </si>
  <si>
    <t>Acyltransferase-like protein OS=Medicago truncatula GN=MTR_7g114340 PE=4 SV=1</t>
  </si>
  <si>
    <t>Ca_09436_v1.0_kabuli</t>
  </si>
  <si>
    <t>Cytokinin-O-glucosyltransferase OS=Medicago truncatula GN=MTR_7g055710 PE=4 SV=1</t>
  </si>
  <si>
    <t>Ca_22660_v1.0_kabuli</t>
  </si>
  <si>
    <t>Ca_09195_v1.0_kabuli</t>
  </si>
  <si>
    <t>Ca_15450_v1.0_kabuli</t>
  </si>
  <si>
    <t>Putative uncharacterized protein OS=Medicago truncatula GN=MTR_2g077930 PE=4 SV=1</t>
  </si>
  <si>
    <t>Ca_01659_v1.0_kabuli</t>
  </si>
  <si>
    <t>Protein kinase C OS=Medicago truncatula GN=MTR_3g104900 PE=4 SV=1</t>
  </si>
  <si>
    <t>Ca_05002_v1.0_kabuli</t>
  </si>
  <si>
    <t>Putative uncharacterized protein OS=Medicago truncatula GN=MTR_3g110630 PE=4 SV=1</t>
  </si>
  <si>
    <t>Ca_17699_v1.0_kabuli</t>
  </si>
  <si>
    <t>Microtubule-associated protein TORTIFOLIA1 OS=Medicago truncatula GN=MTR_3g050060 PE=4 SV=1</t>
  </si>
  <si>
    <t>Ca_05133_v1.0_kabuli</t>
  </si>
  <si>
    <t>Ca_08679_v1.0_kabuli</t>
  </si>
  <si>
    <t>Ankyrin-kinase OS=Medicago truncatula PE=2 SV=1</t>
  </si>
  <si>
    <t>Ca_14630_v1.0_kabuli</t>
  </si>
  <si>
    <t>Zinc finger protein CONSTANS-like protein OS=Medicago truncatula GN=MTR_4g061910 PE=4 SV=1</t>
  </si>
  <si>
    <t>Ca_19570_v1.0_kabuli</t>
  </si>
  <si>
    <t>Molybdenum cofactor sulfurase OS=Medicago truncatula GN=MTR_4g030930 PE=4 SV=1</t>
  </si>
  <si>
    <t>Ca_03293_v1.0_kabuli</t>
  </si>
  <si>
    <t>Ca_12307_v1.0_kabuli</t>
  </si>
  <si>
    <t>Zinc finger-homeodomain protein OS=Medicago truncatula GN=MTR_2g076780 PE=4 SV=1</t>
  </si>
  <si>
    <t>Ca_17621_v1.0_kabuli</t>
  </si>
  <si>
    <t>Centrin-2 OS=Medicago truncatula GN=MTR_8g027180 PE=4 SV=1</t>
  </si>
  <si>
    <t>Ca_02175_v1.0_kabuli</t>
  </si>
  <si>
    <t>Ca_17888_v1.0_kabuli</t>
  </si>
  <si>
    <t>Putative uncharacterized protein OS=Medicago truncatula GN=MTR_6g087140 PE=4 SV=1</t>
  </si>
  <si>
    <t>Ca_24787_v1.0_kabuli</t>
  </si>
  <si>
    <t>Protein SENSITIVITY TO RED LIGHT REDUCED OS=Medicago truncatula GN=MTR_3g017470 PE=4 SV=1</t>
  </si>
  <si>
    <t>Ca_24850_v1.0_kabuli</t>
  </si>
  <si>
    <t>Ca_27851_v1.0_kabuli</t>
  </si>
  <si>
    <t>Ca_16311_v1.0_kabuli</t>
  </si>
  <si>
    <t>Ca_02544_v1.0_kabuli</t>
  </si>
  <si>
    <t>Membrane protein, putative OS=Medicago truncatula GN=MTR_2g094640 PE=4 SV=1</t>
  </si>
  <si>
    <t>Ca_12912_v1.0_kabuli</t>
  </si>
  <si>
    <t>DNA polymerase delta subunit OS=Medicago truncatula GN=MTR_2g075820 PE=4 SV=1</t>
  </si>
  <si>
    <t>Ca_22678_v1.0_kabuli</t>
  </si>
  <si>
    <t>Ca_12632_v1.0_kabuli</t>
  </si>
  <si>
    <t>Ca_18778_v1.0_kabuli</t>
  </si>
  <si>
    <t>Putativ eribonuclease P OS=Medicago truncatula GN=MTR_5g038970 PE=4 SV=1</t>
  </si>
  <si>
    <t>Ca_01208_v1.0_kabuli</t>
  </si>
  <si>
    <t>WD repeat-containing protein-like protein OS=Medicago truncatula GN=MTR_7g114370 PE=4 SV=1</t>
  </si>
  <si>
    <t>Ca_09437_v1.0_kabuli</t>
  </si>
  <si>
    <t>Anthocyanidin 3-O-glucosyltransferase OS=Medicago truncatula GN=MTR_7g070800 PE=4 SV=1</t>
  </si>
  <si>
    <t>Ca_22682_v1.0_kabuli</t>
  </si>
  <si>
    <t>Ca_04574_v1.0_kabuli</t>
  </si>
  <si>
    <t>Ca_09196_v1.0_kabuli</t>
  </si>
  <si>
    <t>Ca_15451_v1.0_kabuli</t>
  </si>
  <si>
    <t>Ca_01660_v1.0_kabuli</t>
  </si>
  <si>
    <t>Fgenesh protein OS=Medicago truncatula GN=MTR_3g104940 PE=4 SV=1</t>
  </si>
  <si>
    <t>Ca_17700_v1.0_kabuli</t>
  </si>
  <si>
    <t>Ca_05134_v1.0_kabuli</t>
  </si>
  <si>
    <t>Ca_08680_v1.0_kabuli</t>
  </si>
  <si>
    <t>N-acetyltransferase ESCO2 OS=Medicago truncatula GN=MTR_2g102470 PE=4 SV=1</t>
  </si>
  <si>
    <t>Ca_14631_v1.0_kabuli</t>
  </si>
  <si>
    <t>Ca_19571_v1.0_kabuli</t>
  </si>
  <si>
    <t>Ca_03294_v1.0_kabuli</t>
  </si>
  <si>
    <t>Ca_12308_v1.0_kabuli</t>
  </si>
  <si>
    <t>Ca_17622_v1.0_kabuli</t>
  </si>
  <si>
    <t>Ca_02176_v1.0_kabuli</t>
  </si>
  <si>
    <t>Putative uncharacterized protein OS=Medicago truncatula GN=MTR_5g016570 PE=4 SV=1</t>
  </si>
  <si>
    <t>Ca_17889_v1.0_kabuli</t>
  </si>
  <si>
    <t>Lactoylglutathione lyase OS=Medicago truncatula GN=MTR_6g087120 PE=4 SV=1</t>
  </si>
  <si>
    <t>Ca_24788_v1.0_kabuli</t>
  </si>
  <si>
    <t>Ca_24851_v1.0_kabuli</t>
  </si>
  <si>
    <t>Ca_16312_v1.0_kabuli</t>
  </si>
  <si>
    <t>14 kDa proline-rich protein DC2.15 OS=Medicago truncatula GN=MTR_4g101310 PE=2 SV=1</t>
  </si>
  <si>
    <t>Ca_02545_v1.0_kabuli</t>
  </si>
  <si>
    <t>Ca_12913_v1.0_kabuli</t>
  </si>
  <si>
    <t>Gamma-glutamylhydrolase OS=Medicago truncatula GN=MTR_2g075760 PE=4 SV=1</t>
  </si>
  <si>
    <t>Ca_22679_v1.0_kabuli</t>
  </si>
  <si>
    <t>Glyceraldehyde-3-phosphate dehydrogenase OS=Medicago truncatula GN=MTR_2g065470 PE=3 SV=1</t>
  </si>
  <si>
    <t>Ca_12633_v1.0_kabuli</t>
  </si>
  <si>
    <t>Ca_18779_v1.0_kabuli</t>
  </si>
  <si>
    <t>Homeodomain-related OS=Medicago truncatula GN=MTR_5g038910 PE=4 SV=1</t>
  </si>
  <si>
    <t>Ca_01209_v1.0_kabuli</t>
  </si>
  <si>
    <t>Putative uncharacterized protein OS=Medicago truncatula GN=MTR_7g114390 PE=4 SV=1</t>
  </si>
  <si>
    <t>Ca_09438_v1.0_kabuli</t>
  </si>
  <si>
    <t>UDP-glucuronosyltransferase 2B4 OS=Medicago truncatula GN=MTR_7g070940 PE=4 SV=1</t>
  </si>
  <si>
    <t>Ca_22683_v1.0_kabuli</t>
  </si>
  <si>
    <t>Heat shock 70 kDa protein OS=Medicago truncatula GN=MTR_7g026080 PE=3 SV=1</t>
  </si>
  <si>
    <t>Ca_04575_v1.0_kabuli</t>
  </si>
  <si>
    <t>Ca_09197_v1.0_kabuli</t>
  </si>
  <si>
    <t>Ca_15452_v1.0_kabuli</t>
  </si>
  <si>
    <t>Ca_01661_v1.0_kabuli</t>
  </si>
  <si>
    <t>Ultraviolet-B-repressible protein OS=Medicago truncatula GN=MTR_3g104950 PE=2 SV=1</t>
  </si>
  <si>
    <t>Ca_05004_v1.0_kabuli</t>
  </si>
  <si>
    <t>EPIDERMAL PATTERNING FACTOR-like protein OS=Medicago truncatula GN=MTR_3g110550 PE=4 SV=1</t>
  </si>
  <si>
    <t>Ca_17701_v1.0_kabuli</t>
  </si>
  <si>
    <t>Ca_05135_v1.0_kabuli</t>
  </si>
  <si>
    <t>Ca_08681_v1.0_kabuli</t>
  </si>
  <si>
    <t>Ca_14632_v1.0_kabuli</t>
  </si>
  <si>
    <t>Ca_19572_v1.0_kabuli</t>
  </si>
  <si>
    <t>Ca_03295_v1.0_kabuli</t>
  </si>
  <si>
    <t>Ca_12309_v1.0_kabuli</t>
  </si>
  <si>
    <t>6-phosphofructokinase OS=Medicago truncatula GN=MTR_8g069040 PE=4 SV=1</t>
  </si>
  <si>
    <t>Ca_17623_v1.0_kabuli</t>
  </si>
  <si>
    <t>Ca_02177_v1.0_kabuli</t>
  </si>
  <si>
    <t>RER1A protein OS=Medicago truncatula GN=MTR_5g016560 PE=2 SV=1</t>
  </si>
  <si>
    <t>Ca_17890_v1.0_kabuli</t>
  </si>
  <si>
    <t>Casein kinase I isoform delta-like protein OS=Medicago truncatula GN=MTR_6g087070 PE=4 SV=1</t>
  </si>
  <si>
    <t>Ca_24852_v1.0_kabuli</t>
  </si>
  <si>
    <t>Ca_26588_v1.0_kabuli</t>
  </si>
  <si>
    <t>Ca_16313_v1.0_kabuli</t>
  </si>
  <si>
    <t>Extensin-like protein OS=Glycine max PE=4 SV=1</t>
  </si>
  <si>
    <t>Ca_02546_v1.0_kabuli</t>
  </si>
  <si>
    <t>Ca_12914_v1.0_kabuli</t>
  </si>
  <si>
    <t>Gamma-glutamylhydrolase OS=Medicago truncatula GN=MTR_2g075770 PE=4 SV=1</t>
  </si>
  <si>
    <t>Ca_22680_v1.0_kabuli</t>
  </si>
  <si>
    <t>Cytochrome P450 OS=Medicago truncatula GN=MTR_8g091690 PE=3 SV=1</t>
  </si>
  <si>
    <t>Ca_12634_v1.0_kabuli</t>
  </si>
  <si>
    <t>Putative uncharacterized protein OS=Vitis vinifera GN=VITISV_026045 PE=4 SV=1</t>
  </si>
  <si>
    <t>Ca_18780_v1.0_kabuli</t>
  </si>
  <si>
    <t>Solute carrier family protein OS=Medicago truncatula GN=MTR_5g038900 PE=4 SV=1</t>
  </si>
  <si>
    <t>Ca_01210_v1.0_kabuli</t>
  </si>
  <si>
    <t>N-acetyltransferase, putative OS=Medicago truncatula GN=MTR_7g114410 PE=4 SV=1</t>
  </si>
  <si>
    <t>Ca_09439_v1.0_kabuli</t>
  </si>
  <si>
    <t>UDP-glucuronosyltransferase 2A1 OS=Medicago truncatula GN=MTR_7g070810 PE=4 SV=1</t>
  </si>
  <si>
    <t>Ca_22684_v1.0_kabuli</t>
  </si>
  <si>
    <t>Ca_04576_v1.0_kabuli</t>
  </si>
  <si>
    <t>Ca_09198_v1.0_kabuli</t>
  </si>
  <si>
    <t>Ca_01662_v1.0_kabuli</t>
  </si>
  <si>
    <t>DnaJ domain family OS=Medicago truncatula GN=MTR_3g104980 PE=4 SV=1</t>
  </si>
  <si>
    <t>Ca_05005_v1.0_kabuli</t>
  </si>
  <si>
    <t>Ca_17702_v1.0_kabuli</t>
  </si>
  <si>
    <t>Ca_05136_v1.0_kabuli</t>
  </si>
  <si>
    <t>Ca_08682_v1.0_kabuli</t>
  </si>
  <si>
    <t>Ca_14633_v1.0_kabuli</t>
  </si>
  <si>
    <t>Kinase-like protein OS=Medicago truncatula GN=MTR_4g061930 PE=4 SV=1</t>
  </si>
  <si>
    <t>Ca_03296_v1.0_kabuli</t>
  </si>
  <si>
    <t>Ca_12310_v1.0_kabuli</t>
  </si>
  <si>
    <t>Cyclin D2 OS=Medicago truncatula GN=MTR_8g068950 PE=3 SV=1</t>
  </si>
  <si>
    <t>Ca_17624_v1.0_kabuli</t>
  </si>
  <si>
    <t>Transcriptional factor B3; Auxin response factor OS=Medicago truncatula GN=MtrDRAFT_AC148995g9v2 PE=4 SV=1</t>
  </si>
  <si>
    <t>Ca_02178_v1.0_kabuli</t>
  </si>
  <si>
    <t>Phosphatidylinositol-3,4,5-trisphosphate 3-phosphatase and dual-specificity protein phosphatase PTEN OS=Medicago truncatula GN=MTR_5g016550 PE=4 SV=1</t>
  </si>
  <si>
    <t>Ca_17891_v1.0_kabuli</t>
  </si>
  <si>
    <t>Xyloglucan endotransglycosylase OS=Medicago truncatula GN=MTR_6g088320 PE=4 SV=1</t>
  </si>
  <si>
    <t>Ca_16314_v1.0_kabuli</t>
  </si>
  <si>
    <t>Nitrate transporter OS=Medicago truncatula GN=MTR_4g101380 PE=3 SV=1</t>
  </si>
  <si>
    <t>Ca_02547_v1.0_kabuli</t>
  </si>
  <si>
    <t>Ca_12915_v1.0_kabuli</t>
  </si>
  <si>
    <t>WRKY transcription factor OS=Medicago truncatula GN=MTR_2g075700 PE=4 SV=1</t>
  </si>
  <si>
    <t>Ca_22681_v1.0_kabuli</t>
  </si>
  <si>
    <t>Ca_12635_v1.0_kabuli</t>
  </si>
  <si>
    <t>Ca_01211_v1.0_kabuli</t>
  </si>
  <si>
    <t>Galactose oxidase OS=Medicago truncatula GN=MTR_7g114530 PE=4 SV=1</t>
  </si>
  <si>
    <t>Ca_09440_v1.0_kabuli</t>
  </si>
  <si>
    <t>Ca_04577_v1.0_kabuli</t>
  </si>
  <si>
    <t>Ca_09199_v1.0_kabuli</t>
  </si>
  <si>
    <t>Ca_15454_v1.0_kabuli</t>
  </si>
  <si>
    <t>Ca_01663_v1.0_kabuli</t>
  </si>
  <si>
    <t>Uncharacterized protein OS=Medicago truncatula GN=MTR_3g105050 PE=2 SV=1</t>
  </si>
  <si>
    <t>Ca_05006_v1.0_kabuli</t>
  </si>
  <si>
    <t>Putative uncharacterized protein OS=Medicago truncatula GN=MTR_3g110530 PE=4 SV=1</t>
  </si>
  <si>
    <t>Ca_17703_v1.0_kabuli</t>
  </si>
  <si>
    <t>Putative uncharacterized protein OS=Medicago truncatula GN=MTR_8g021910 PE=4 SV=1</t>
  </si>
  <si>
    <t>Ca_05137_v1.0_kabuli</t>
  </si>
  <si>
    <t>Ca_08683_v1.0_kabuli</t>
  </si>
  <si>
    <t>Ca_14634_v1.0_kabuli</t>
  </si>
  <si>
    <t>Ca_19574_v1.0_kabuli</t>
  </si>
  <si>
    <t>SCY1-like protein OS=Medicago truncatula GN=MTR_4g030910 PE=4 SV=1</t>
  </si>
  <si>
    <t>Ca_12311_v1.0_kabuli</t>
  </si>
  <si>
    <t>Ca_17625_v1.0_kabuli</t>
  </si>
  <si>
    <t>Ca_02179_v1.0_kabuli</t>
  </si>
  <si>
    <t>ADP-ribosylation factor OS=Medicago truncatula GN=MTR_5g016540 PE=2 SV=1</t>
  </si>
  <si>
    <t>Ca_17892_v1.0_kabuli</t>
  </si>
  <si>
    <t>Galactose oxidase OS=Medicago truncatula GN=MTR_6g088300 PE=4 SV=1</t>
  </si>
  <si>
    <t>Ca_26309_v1.0_kabuli</t>
  </si>
  <si>
    <t>Ca_24854_v1.0_kabuli</t>
  </si>
  <si>
    <t>Ca_16315_v1.0_kabuli</t>
  </si>
  <si>
    <t>Ca_02548_v1.0_kabuli</t>
  </si>
  <si>
    <t>Ca_22766_v1.0_kabuli</t>
  </si>
  <si>
    <t>Putative uncharacterized protein OS=Medicago truncatula GN=MTR_2g034150 PE=4 SV=1</t>
  </si>
  <si>
    <t>Ca_12636_v1.0_kabuli</t>
  </si>
  <si>
    <t>Elongation factor Ts, mitochondrial OS=Glycine max GN=EFTS PE=3 SV=1</t>
  </si>
  <si>
    <t>Ca_18782_v1.0_kabuli</t>
  </si>
  <si>
    <t>Protein kinase OS=Medicago truncatula GN=MTR_5g038870 PE=4 SV=1</t>
  </si>
  <si>
    <t>Ca_01212_v1.0_kabuli</t>
  </si>
  <si>
    <t>Benzoyl coenzyme A benzyl alcohol benzoyl transferase OS=Medicago truncatula GN=MTR_7g114550 PE=4 SV=1</t>
  </si>
  <si>
    <t>Ca_09441_v1.0_kabuli</t>
  </si>
  <si>
    <t>Putative uncharacterized protein OS=Medicago truncatula GN=MTR_7g071110 PE=3 SV=1</t>
  </si>
  <si>
    <t>Ca_22686_v1.0_kabuli</t>
  </si>
  <si>
    <t>Heat shock cognate 70 kDa protein OS=Medicago truncatula GN=MTR_2g038260 PE=3 SV=1</t>
  </si>
  <si>
    <t>Ca_09200_v1.0_kabuli</t>
  </si>
  <si>
    <t>Ca_01664_v1.0_kabuli</t>
  </si>
  <si>
    <t>Putative uncharacterized protein OS=Medicago truncatula GN=MTR_3g105080 PE=4 SV=1</t>
  </si>
  <si>
    <t>Ca_05007_v1.0_kabuli</t>
  </si>
  <si>
    <t>Ca_17907_v1.0_kabuli</t>
  </si>
  <si>
    <t>Ca_05138_v1.0_kabuli</t>
  </si>
  <si>
    <t>Ca_08684_v1.0_kabuli</t>
  </si>
  <si>
    <t>GDP dissociation inhibitor OS=Cicer arietinum GN=gdi PE=1 SV=1</t>
  </si>
  <si>
    <t>Ca_14635_v1.0_kabuli</t>
  </si>
  <si>
    <t>Ca_19575_v1.0_kabuli</t>
  </si>
  <si>
    <t>Ca_03298_v1.0_kabuli</t>
  </si>
  <si>
    <t>Ca_12312_v1.0_kabuli</t>
  </si>
  <si>
    <t>Ca_17626_v1.0_kabuli</t>
  </si>
  <si>
    <t>Ca_02180_v1.0_kabuli</t>
  </si>
  <si>
    <t>Putative uncharacterized protein OS=Medicago truncatula GN=MTR_5g016530 PE=4 SV=1</t>
  </si>
  <si>
    <t>Ca_17893_v1.0_kabuli</t>
  </si>
  <si>
    <t>Putative uncharacterized protein OS=Medicago truncatula GN=MTR_6g088280 PE=4 SV=1</t>
  </si>
  <si>
    <t>Ca_26541_v1.0_kabuli</t>
  </si>
  <si>
    <t>Ca_16316_v1.0_kabuli</t>
  </si>
  <si>
    <t>Ca_02549_v1.0_kabuli</t>
  </si>
  <si>
    <t>Uncharacterized protein OS=Solanum tuberosum GN=PGSC0003DMG400006727 PE=4 SV=1</t>
  </si>
  <si>
    <t>Ca_12917_v1.0_kabuli</t>
  </si>
  <si>
    <t>Ca_22767_v1.0_kabuli</t>
  </si>
  <si>
    <t>Aldehyde dehydrogenase OS=Medicago truncatula GN=MTR_2g034160 PE=3 SV=1</t>
  </si>
  <si>
    <t>Ca_14236_v1.0_kabuli</t>
  </si>
  <si>
    <t>Ca_01213_v1.0_kabuli</t>
  </si>
  <si>
    <t>Ca_09442_v1.0_kabuli</t>
  </si>
  <si>
    <t>WRKY transcription factor WRKY108715 OS=Medicago truncatula PE=2 SV=1</t>
  </si>
  <si>
    <t>Ca_22687_v1.0_kabuli</t>
  </si>
  <si>
    <t>Ca_04579_v1.0_kabuli</t>
  </si>
  <si>
    <t>Ca_09201_v1.0_kabuli</t>
  </si>
  <si>
    <t>Ca_15456_v1.0_kabuli</t>
  </si>
  <si>
    <t>Ca_01665_v1.0_kabuli</t>
  </si>
  <si>
    <t>Putative uncharacterized protein OS=Medicago truncatula GN=MTR_3g105100 PE=4 SV=1</t>
  </si>
  <si>
    <t>Ca_05008_v1.0_kabuli</t>
  </si>
  <si>
    <t>Ca_05139_v1.0_kabuli</t>
  </si>
  <si>
    <t>Ca_08685_v1.0_kabuli</t>
  </si>
  <si>
    <t>Ubiquitin-like domain-containing CTD phosphatase OS=Medicago truncatula GN=MTR_8g088640 PE=2 SV=1</t>
  </si>
  <si>
    <t>Ca_14636_v1.0_kabuli</t>
  </si>
  <si>
    <t>Ankyrin repeat-containing protein OS=Medicago truncatula GN=MTR_4g062100 PE=4 SV=1</t>
  </si>
  <si>
    <t>Ca_19648_v1.0_kabuli</t>
  </si>
  <si>
    <t>Ca_03299_v1.0_kabuli</t>
  </si>
  <si>
    <t>Ca_12313_v1.0_kabuli</t>
  </si>
  <si>
    <t>Mitochondrial substrate carrier family protein OS=Medicago truncatula GN=MTR_8g068890 PE=3 SV=1</t>
  </si>
  <si>
    <t>Ca_17627_v1.0_kabuli</t>
  </si>
  <si>
    <t>MYB transcription factor MYB92 OS=Glycine max GN=MYB92 PE=2 SV=1</t>
  </si>
  <si>
    <t>Ca_02181_v1.0_kabuli</t>
  </si>
  <si>
    <t>Ca_17894_v1.0_kabuli</t>
  </si>
  <si>
    <t>Elongation factor Ts OS=Medicago truncatula GN=MTR_6g088270 PE=1 SV=1</t>
  </si>
  <si>
    <t>Ca_27036_v1.0_kabuli</t>
  </si>
  <si>
    <t>PHD finger protein OS=Medicago truncatula GN=MTR_019s0009 PE=4 SV=1</t>
  </si>
  <si>
    <t>Ca_16317_v1.0_kabuli</t>
  </si>
  <si>
    <t>Ca_02550_v1.0_kabuli</t>
  </si>
  <si>
    <t>Ca_12918_v1.0_kabuli</t>
  </si>
  <si>
    <t>Ca_22768_v1.0_kabuli</t>
  </si>
  <si>
    <t>Universal stress protein (Usp) OS=Medicago truncatula GN=MtrDRAFT_AC152185g28v2 PE=4 SV=1</t>
  </si>
  <si>
    <t>Ca_14237_v1.0_kabuli</t>
  </si>
  <si>
    <t>Putative uncharacterized protein OS=Medicago truncatula GN=MTR_5g069570 PE=4 SV=1</t>
  </si>
  <si>
    <t>Ca_18784_v1.0_kabuli</t>
  </si>
  <si>
    <t>Ca_01214_v1.0_kabuli</t>
  </si>
  <si>
    <t>5&amp;apos;-3&amp;apos; exoribonuclease OS=Medicago truncatula GN=MTR_7g114570 PE=4 SV=1</t>
  </si>
  <si>
    <t>Ca_09443_v1.0_kabuli</t>
  </si>
  <si>
    <t>GDP-L-fucose synthase OS=Medicago truncatula GN=MTR_7g108490 PE=4 SV=1</t>
  </si>
  <si>
    <t>Ca_22688_v1.0_kabuli</t>
  </si>
  <si>
    <t>Ca_04580_v1.0_kabuli</t>
  </si>
  <si>
    <t>Ca_09202_v1.0_kabuli</t>
  </si>
  <si>
    <t>KNOX-like DNA-binding protein OS=Glycine max PE=2 SV=1</t>
  </si>
  <si>
    <t>Ca_15457_v1.0_kabuli</t>
  </si>
  <si>
    <t>Ca_01666_v1.0_kabuli</t>
  </si>
  <si>
    <t>Copper-exporting P-type ATPase A OS=Medicago truncatula GN=MTR_3g105190 PE=3 SV=1</t>
  </si>
  <si>
    <t>Ca_05009_v1.0_kabuli</t>
  </si>
  <si>
    <t>Ca_17909_v1.0_kabuli</t>
  </si>
  <si>
    <t>Ca_05140_v1.0_kabuli</t>
  </si>
  <si>
    <t>Predicted protein OS=Populus trichocarpa GN=POPTRDRAFT_771306 PE=4 SV=1</t>
  </si>
  <si>
    <t>Ca_08686_v1.0_kabuli</t>
  </si>
  <si>
    <t>Transcription factor bZIP63 OS=Medicago truncatula GN=MTR_8g088650 PE=4 SV=1</t>
  </si>
  <si>
    <t>Ca_19649_v1.0_kabuli</t>
  </si>
  <si>
    <t>Ca_03300_v1.0_kabuli</t>
  </si>
  <si>
    <t>Ca_12314_v1.0_kabuli</t>
  </si>
  <si>
    <t>Ca_17628_v1.0_kabuli</t>
  </si>
  <si>
    <t>Ca_02182_v1.0_kabuli</t>
  </si>
  <si>
    <t>Ca_17895_v1.0_kabuli</t>
  </si>
  <si>
    <t>Putative uncharacterized protein OS=Medicago truncatula GN=MTR_104s0004 PE=4 SV=1</t>
  </si>
  <si>
    <t>Ca_27037_v1.0_kabuli</t>
  </si>
  <si>
    <t>Putative uncharacterized protein OS=Vitis vinifera GN=VIT_19s0014g00140 PE=4 SV=1</t>
  </si>
  <si>
    <t>Ca_26543_v1.0_kabuli</t>
  </si>
  <si>
    <t>Ca_24857_v1.0_kabuli</t>
  </si>
  <si>
    <t>Uncharacterized protein OS=Prunus persica GN=PRUPE_ppa005771mg PE=4 SV=1</t>
  </si>
  <si>
    <t>Ca_28090_v1.0_kabuli</t>
  </si>
  <si>
    <t>Ca_16318_v1.0_kabuli</t>
  </si>
  <si>
    <t>Ca_02551_v1.0_kabuli</t>
  </si>
  <si>
    <t>Ca_12919_v1.0_kabuli</t>
  </si>
  <si>
    <t>Putative uncharacterized protein OS=Medicago truncatula GN=MTR_2g075520 PE=4 SV=1</t>
  </si>
  <si>
    <t>Ca_22769_v1.0_kabuli</t>
  </si>
  <si>
    <t>Pectinesterase inhibitor OS=Medicago truncatula GN=MTR_2g034220 PE=4 SV=1</t>
  </si>
  <si>
    <t>Ca_14238_v1.0_kabuli</t>
  </si>
  <si>
    <t>Calcium/calmodulin-regulated receptor-like kinase OS=Medicago sativa PE=2 SV=1</t>
  </si>
  <si>
    <t>Ca_18785_v1.0_kabuli</t>
  </si>
  <si>
    <t>LRR receptor-like serine/threonine-protein kinase EFR OS=Medicago truncatula GN=MTR_5g038600 PE=4 SV=1</t>
  </si>
  <si>
    <t>Ca_01215_v1.0_kabuli</t>
  </si>
  <si>
    <t>Rubredoxin OS=Medicago truncatula GN=MTR_7g114590 PE=2 SV=1</t>
  </si>
  <si>
    <t>Ca_09444_v1.0_kabuli</t>
  </si>
  <si>
    <t>Putative uncharacterized protein OS=Medicago truncatula GN=MTR_7g071210 PE=4 SV=1</t>
  </si>
  <si>
    <t>Ca_22689_v1.0_kabuli</t>
  </si>
  <si>
    <t>Heat shock protein OS=Medicago truncatula GN=MTR_7g026170 PE=3 SV=1</t>
  </si>
  <si>
    <t>Ca_04581_v1.0_kabuli</t>
  </si>
  <si>
    <t>Ca_09203_v1.0_kabuli</t>
  </si>
  <si>
    <t>Ca_01667_v1.0_kabuli</t>
  </si>
  <si>
    <t>Myosin-like protein OS=Medicago truncatula GN=MTR_3g105200 PE=4 SV=1</t>
  </si>
  <si>
    <t>Ca_05010_v1.0_kabuli</t>
  </si>
  <si>
    <t>Ca_05141_v1.0_kabuli</t>
  </si>
  <si>
    <t>Ca_08687_v1.0_kabuli</t>
  </si>
  <si>
    <t>Magnesium transporter MRS2 OS=Medicago truncatula GN=MTR_8g088670 PE=4 SV=1</t>
  </si>
  <si>
    <t>Ca_14638_v1.0_kabuli</t>
  </si>
  <si>
    <t>Ca_19650_v1.0_kabuli</t>
  </si>
  <si>
    <t>Ca_03301_v1.0_kabuli</t>
  </si>
  <si>
    <t>Ca_12315_v1.0_kabuli</t>
  </si>
  <si>
    <t>Ca_17629_v1.0_kabuli</t>
  </si>
  <si>
    <t>Ca_02183_v1.0_kabuli</t>
  </si>
  <si>
    <t>UDP-glucoronosyl/UDP-glucosyltransferase OS=Medicago truncatula GN=MTR_5g016480 PE=3 SV=1</t>
  </si>
  <si>
    <t>Ca_17896_v1.0_kabuli</t>
  </si>
  <si>
    <t>Putative uncharacterized protein OS=Medicago truncatula GN=MTR_104s0006 PE=4 SV=1</t>
  </si>
  <si>
    <t>Ca_27038_v1.0_kabuli</t>
  </si>
  <si>
    <t>Ca_26544_v1.0_kabuli</t>
  </si>
  <si>
    <t>Ca_24858_v1.0_kabuli</t>
  </si>
  <si>
    <t>General transcription factor 3C polypeptide OS=Medicago truncatula GN=MTR_7g059160 PE=4 SV=1</t>
  </si>
  <si>
    <t>Ca_23852_v1.0_kabuli</t>
  </si>
  <si>
    <t>Ca_02552_v1.0_kabuli</t>
  </si>
  <si>
    <t>Mom(Plant), putative OS=Ricinus communis GN=RCOM_0543920 PE=4 SV=1</t>
  </si>
  <si>
    <t>Ca_12920_v1.0_kabuli</t>
  </si>
  <si>
    <t>S-antigen protein OS=Tupaia chinensis GN=TREES_T100006432 PE=4 SV=1</t>
  </si>
  <si>
    <t>Ca_22770_v1.0_kabuli</t>
  </si>
  <si>
    <t>Ca_14239_v1.0_kabuli</t>
  </si>
  <si>
    <t>Ca_18786_v1.0_kabuli</t>
  </si>
  <si>
    <t>Pentatricopeptide repeat-containing protein OS=Medicago truncatula GN=MTR_5g038580 PE=4 SV=1</t>
  </si>
  <si>
    <t>Ca_01216_v1.0_kabuli</t>
  </si>
  <si>
    <t>Putative uncharacterized protein OS=Medicago truncatula GN=MTR_7g114600 PE=4 SV=1</t>
  </si>
  <si>
    <t>Ca_09445_v1.0_kabuli</t>
  </si>
  <si>
    <t>Tir-nbs-lrr resistance protein OS=Medicago truncatula GN=MTR_4g080330 PE=4 SV=1</t>
  </si>
  <si>
    <t>Ca_22690_v1.0_kabuli</t>
  </si>
  <si>
    <t>Heat shock protein OS=Medicago truncatula GN=MTR_2g032550 PE=3 SV=1</t>
  </si>
  <si>
    <t>Ca_04582_v1.0_kabuli</t>
  </si>
  <si>
    <t>Ca_09204_v1.0_kabuli</t>
  </si>
  <si>
    <t>Ca_15459_v1.0_kabuli</t>
  </si>
  <si>
    <t>Ca_01668_v1.0_kabuli</t>
  </si>
  <si>
    <t>Ca_05011_v1.0_kabuli</t>
  </si>
  <si>
    <t>Receptor-like protein kinase OS=Medicago truncatula GN=MTR_3g110450 PE=4 SV=1</t>
  </si>
  <si>
    <t>Ca_17911_v1.0_kabuli</t>
  </si>
  <si>
    <t>Ca_05142_v1.0_kabuli</t>
  </si>
  <si>
    <t>Ca_08688_v1.0_kabuli</t>
  </si>
  <si>
    <t>Phospholipase D OS=Medicago truncatula GN=MTR_8g088690 PE=3 SV=1</t>
  </si>
  <si>
    <t>Ca_15156_v1.0_kabuli</t>
  </si>
  <si>
    <t>Ca_19651_v1.0_kabuli</t>
  </si>
  <si>
    <t>Ca_03302_v1.0_kabuli</t>
  </si>
  <si>
    <t>Ca_12316_v1.0_kabuli</t>
  </si>
  <si>
    <t>Ca_17630_v1.0_kabuli</t>
  </si>
  <si>
    <t>Ca_02184_v1.0_kabuli</t>
  </si>
  <si>
    <t>Putative uncharacterized protein OS=Medicago truncatula GN=MTR_5g016450 PE=4 SV=1</t>
  </si>
  <si>
    <t>Ca_17897_v1.0_kabuli</t>
  </si>
  <si>
    <t>Ca_23912_v1.0_kabuli</t>
  </si>
  <si>
    <t>5-alpha-reductase OS=Pisum sativum PE=2 SV=1</t>
  </si>
  <si>
    <t>Ca_24859_v1.0_kabuli</t>
  </si>
  <si>
    <t>Ca_23853_v1.0_kabuli</t>
  </si>
  <si>
    <t>Ca_16320_v1.0_kabuli</t>
  </si>
  <si>
    <t>Trehalose-phosphate phosphatase OS=Medicago truncatula GN=MTR_4g101600 PE=4 SV=1</t>
  </si>
  <si>
    <t>Ca_02553_v1.0_kabuli</t>
  </si>
  <si>
    <t>Putative uncharacterized protein OS=Vitis vinifera GN=VIT_06s0004g02600 PE=4 SV=1</t>
  </si>
  <si>
    <t>Ca_12921_v1.0_kabuli</t>
  </si>
  <si>
    <t>Ca_22771_v1.0_kabuli</t>
  </si>
  <si>
    <t>DELLA protein RGL2 OS=Medicago truncatula GN=MTR_2g034260 PE=4 SV=1</t>
  </si>
  <si>
    <t>Ca_14240_v1.0_kabuli</t>
  </si>
  <si>
    <t>Ca_18787_v1.0_kabuli</t>
  </si>
  <si>
    <t>SNF1-related protein kinase regulatory subunit gamma OS=Medicago truncatula GN=MTR_5g038570 PE=4 SV=1</t>
  </si>
  <si>
    <t>Ca_01217_v1.0_kabuli</t>
  </si>
  <si>
    <t>40S ribosomal protein S24 OS=Prunus persica GN=PRUPE_ppa013144mg PE=3 SV=1</t>
  </si>
  <si>
    <t>Ca_09446_v1.0_kabuli</t>
  </si>
  <si>
    <t>Protein SCAR2 OS=Medicago truncatula GN=MTR_7g071440 PE=4 SV=1</t>
  </si>
  <si>
    <t>Ca_22691_v1.0_kabuli</t>
  </si>
  <si>
    <t>Heat shock protein OS=Medicago truncatula GN=MTR_7g021440 PE=3 SV=1</t>
  </si>
  <si>
    <t>Ca_04583_v1.0_kabuli</t>
  </si>
  <si>
    <t>Seed maturation protein OS=Medicago truncatula GN=PM25 PE=2 SV=1</t>
  </si>
  <si>
    <t>Ca_09205_v1.0_kabuli</t>
  </si>
  <si>
    <t>Ca_15460_v1.0_kabuli</t>
  </si>
  <si>
    <t>Ca_01669_v1.0_kabuli</t>
  </si>
  <si>
    <t>MTD1 OS=Medicago truncatula GN=MTR_3g105210 PE=4 SV=1</t>
  </si>
  <si>
    <t>Ca_05012_v1.0_kabuli</t>
  </si>
  <si>
    <t>Ca_17912_v1.0_kabuli</t>
  </si>
  <si>
    <t>Ca_05143_v1.0_kabuli</t>
  </si>
  <si>
    <t>Ca_08689_v1.0_kabuli</t>
  </si>
  <si>
    <t>Ca_15157_v1.0_kabuli</t>
  </si>
  <si>
    <t>Ca_19652_v1.0_kabuli</t>
  </si>
  <si>
    <t>Ca_03303_v1.0_kabuli</t>
  </si>
  <si>
    <t>Transmembrane protein-like protein OS=Medicago truncatula GN=MTR_4g130180 PE=2 SV=1</t>
  </si>
  <si>
    <t>Ca_17631_v1.0_kabuli</t>
  </si>
  <si>
    <t>Ca_02185_v1.0_kabuli</t>
  </si>
  <si>
    <t>Cytochrome P450 OS=Cicer arietinum GN=cyp81E2 PE=2 SV=1</t>
  </si>
  <si>
    <t>Ca_17898_v1.0_kabuli</t>
  </si>
  <si>
    <t>Ca_28228_v1.0_kabuli</t>
  </si>
  <si>
    <t>Ca_23913_v1.0_kabuli</t>
  </si>
  <si>
    <t>Putative uncharacterized protein OS=Medicago truncatula GN=MTR_2g063200 PE=4 SV=1</t>
  </si>
  <si>
    <t>Ca_24860_v1.0_kabuli</t>
  </si>
  <si>
    <t>Ca_23854_v1.0_kabuli</t>
  </si>
  <si>
    <t>Ca_16321_v1.0_kabuli</t>
  </si>
  <si>
    <t>Transaldolase OS=Medicago truncatula GN=MTR_4g101620 PE=3 SV=1</t>
  </si>
  <si>
    <t>Ca_02554_v1.0_kabuli</t>
  </si>
  <si>
    <t>Wall-associated receptor kinase OS=Medicago truncatula GN=MTR_117s0034 PE=4 SV=1</t>
  </si>
  <si>
    <t>Ca_12922_v1.0_kabuli</t>
  </si>
  <si>
    <t>Ca_22772_v1.0_kabuli</t>
  </si>
  <si>
    <t>NADH dehydrogenase OS=Medicago truncatula GN=MTR_2g034290 PE=4 SV=1</t>
  </si>
  <si>
    <t>Ca_14241_v1.0_kabuli</t>
  </si>
  <si>
    <t>Ca_18788_v1.0_kabuli</t>
  </si>
  <si>
    <t>DNA-binding protein p24 OS=Medicago truncatula GN=MTR_5g038560 PE=4 SV=1</t>
  </si>
  <si>
    <t>Ca_01218_v1.0_kabuli</t>
  </si>
  <si>
    <t>Putative uncharacterized protein OS=Medicago truncatula GN=MTR_7g114660 PE=4 SV=1</t>
  </si>
  <si>
    <t>Ca_09447_v1.0_kabuli</t>
  </si>
  <si>
    <t>Sex determination protein tasselseed-2 OS=Medicago truncatula GN=MTR_7g071680 PE=3 SV=1</t>
  </si>
  <si>
    <t>Ca_04584_v1.0_kabuli</t>
  </si>
  <si>
    <t>Ca_09206_v1.0_kabuli</t>
  </si>
  <si>
    <t>Ca_15461_v1.0_kabuli</t>
  </si>
  <si>
    <t>Ca_01670_v1.0_kabuli</t>
  </si>
  <si>
    <t>Endoglucanase OS=Medicago truncatula GN=MTR_3g105230 PE=4 SV=1</t>
  </si>
  <si>
    <t>Ca_05013_v1.0_kabuli</t>
  </si>
  <si>
    <t>Ca_05144_v1.0_kabuli</t>
  </si>
  <si>
    <t>WD-40 repeat protein OS=Pisum sativum GN=MSI1 PE=2 SV=1</t>
  </si>
  <si>
    <t>Ca_09536_v1.0_kabuli</t>
  </si>
  <si>
    <t>Ca_15158_v1.0_kabuli</t>
  </si>
  <si>
    <t>Ca_19653_v1.0_kabuli</t>
  </si>
  <si>
    <t>Ca_03304_v1.0_kabuli</t>
  </si>
  <si>
    <t>Autophagy-related protein OS=Medicago truncatula GN=MTR_4g130190 PE=4 SV=1</t>
  </si>
  <si>
    <t>Ca_12318_v1.0_kabuli</t>
  </si>
  <si>
    <t>Ca_17632_v1.0_kabuli</t>
  </si>
  <si>
    <t>Ca_02186_v1.0_kabuli</t>
  </si>
  <si>
    <t>Isoflavone 2&amp;apos;-hydroxylase OS=Medicago truncatula GN=MTR_5g016410 PE=3 SV=1</t>
  </si>
  <si>
    <t>Ca_17899_v1.0_kabuli</t>
  </si>
  <si>
    <t>Ca_23914_v1.0_kabuli</t>
  </si>
  <si>
    <t>Ca_23855_v1.0_kabuli</t>
  </si>
  <si>
    <t>Ca_27898_v1.0_kabuli</t>
  </si>
  <si>
    <t>Ca_02555_v1.0_kabuli</t>
  </si>
  <si>
    <t>Ca_12923_v1.0_kabuli</t>
  </si>
  <si>
    <t>Brassinosteroid signaling positive regulator-related protein OS=Medicago truncatula GN=MTR_2g075410 PE=4 SV=1</t>
  </si>
  <si>
    <t>Ca_22773_v1.0_kabuli</t>
  </si>
  <si>
    <t>Putative uncharacterized protein OS=Medicago truncatula GN=MTR_2g034350 PE=4 SV=1</t>
  </si>
  <si>
    <t>Ca_14242_v1.0_kabuli</t>
  </si>
  <si>
    <t>Acyl-coenzyme A thioesterase OS=Medicago truncatula GN=MTR_5g069640 PE=2 SV=1</t>
  </si>
  <si>
    <t>Ca_18789_v1.0_kabuli</t>
  </si>
  <si>
    <t>Ca_01219_v1.0_kabuli</t>
  </si>
  <si>
    <t>With no lysine kinase OS=Medicago truncatula GN=MTR_7g114680 PE=4 SV=1</t>
  </si>
  <si>
    <t>Ca_09448_v1.0_kabuli</t>
  </si>
  <si>
    <t>Ca_22693_v1.0_kabuli</t>
  </si>
  <si>
    <t>Actin OS=Medicago truncatula GN=MTR_7g026230 PE=3 SV=1</t>
  </si>
  <si>
    <t>Ca_04585_v1.0_kabuli</t>
  </si>
  <si>
    <t>Pentatricopeptide repeat-containing protein OS=Medicago truncatula GN=MTR_5g088310 PE=4 SV=1</t>
  </si>
  <si>
    <t>Ca_09207_v1.0_kabuli</t>
  </si>
  <si>
    <t>Ca_15462_v1.0_kabuli</t>
  </si>
  <si>
    <t>IMP dehydrogenase/GMP reductase, putative OS=Medicago truncatula GN=MtrDRAFT_AC151522g15v2 PE=4 SV=1</t>
  </si>
  <si>
    <t>Ca_01671_v1.0_kabuli</t>
  </si>
  <si>
    <t>G protein alpha II subunit OS=Pisum sativum PE=2 SV=1</t>
  </si>
  <si>
    <t>Ca_05014_v1.0_kabuli</t>
  </si>
  <si>
    <t>Ca_17914_v1.0_kabuli</t>
  </si>
  <si>
    <t>Ca_05145_v1.0_kabuli</t>
  </si>
  <si>
    <t>Uncharacterized protein OS=Medicago truncatula GN=MTR_7g021620 PE=2 SV=1</t>
  </si>
  <si>
    <t>Ca_09537_v1.0_kabuli</t>
  </si>
  <si>
    <t>Ca_15159_v1.0_kabuli</t>
  </si>
  <si>
    <t>Ca_19654_v1.0_kabuli</t>
  </si>
  <si>
    <t>Ca_03305_v1.0_kabuli</t>
  </si>
  <si>
    <t>Somatic embryogenesis receptor kinase-like protein 1 OS=Medicago truncatula GN=SERKL1 PE=2 SV=1</t>
  </si>
  <si>
    <t>Ca_12319_v1.0_kabuli</t>
  </si>
  <si>
    <t>Ca_17633_v1.0_kabuli</t>
  </si>
  <si>
    <t>Ca_02187_v1.0_kabuli</t>
  </si>
  <si>
    <t>Ca_17900_v1.0_kabuli</t>
  </si>
  <si>
    <t>Peroxiredoxin OS=Pisum sativum GN=prx PE=2 SV=1</t>
  </si>
  <si>
    <t>Ca_24575_v1.0_kabuli</t>
  </si>
  <si>
    <t>Ca_23915_v1.0_kabuli</t>
  </si>
  <si>
    <t>Ca_27722_v1.0_kabuli</t>
  </si>
  <si>
    <t>Ca_23856_v1.0_kabuli</t>
  </si>
  <si>
    <t>Ca_27580_v1.0_kabuli</t>
  </si>
  <si>
    <t>Ca_02556_v1.0_kabuli</t>
  </si>
  <si>
    <t>2-phosphoglycerate kinase OS=Medicago truncatula GN=MTR_117s0048 PE=4 SV=1</t>
  </si>
  <si>
    <t>Ca_12924_v1.0_kabuli</t>
  </si>
  <si>
    <t>Ca_22774_v1.0_kabuli</t>
  </si>
  <si>
    <t>PsAD2 OS=Pisum sativum GN=PsAD2 PE=4 SV=1</t>
  </si>
  <si>
    <t>Ca_14243_v1.0_kabuli</t>
  </si>
  <si>
    <t>Putative uncharacterized protein OS=Medicago truncatula GN=MTR_5g069660 PE=4 SV=1</t>
  </si>
  <si>
    <t>Ca_18790_v1.0_kabuli</t>
  </si>
  <si>
    <t>Ca_01220_v1.0_kabuli</t>
  </si>
  <si>
    <t>Putative DNA-damage-repair/toleration protein DRT102 OS=Trifolium pratense PE=2 SV=1</t>
  </si>
  <si>
    <t>Ca_09449_v1.0_kabuli</t>
  </si>
  <si>
    <t>Uncharacterized protein OS=Medicago truncatula GN=MTR_7g071840 PE=2 SV=1</t>
  </si>
  <si>
    <t>Ca_22694_v1.0_kabuli</t>
  </si>
  <si>
    <t>Ca_04586_v1.0_kabuli</t>
  </si>
  <si>
    <t>Cytochrome P450 monooxygenase OS=Medicago truncatula GN=MTR_1g031700 PE=3 SV=1</t>
  </si>
  <si>
    <t>Ca_09208_v1.0_kabuli</t>
  </si>
  <si>
    <t>Squalene monooxygenase 2 OS=Medicago truncatula GN=sqp2 PE=2 SV=1</t>
  </si>
  <si>
    <t>Ca_15463_v1.0_kabuli</t>
  </si>
  <si>
    <t>Ca_01672_v1.0_kabuli</t>
  </si>
  <si>
    <t>Epoxide hydrolase OS=Medicago truncatula GN=MTR_3g105290 PE=4 SV=1</t>
  </si>
  <si>
    <t>Ca_05015_v1.0_kabuli</t>
  </si>
  <si>
    <t>Ca_17915_v1.0_kabuli</t>
  </si>
  <si>
    <t>Ca_05146_v1.0_kabuli</t>
  </si>
  <si>
    <t>Aspartate carbamoyltransferase OS=Medicago truncatula GN=MTR_4g096900 PE=3 SV=1</t>
  </si>
  <si>
    <t>Ca_09538_v1.0_kabuli</t>
  </si>
  <si>
    <t>Ca_15160_v1.0_kabuli</t>
  </si>
  <si>
    <t>Ca_03306_v1.0_kabuli</t>
  </si>
  <si>
    <t>AP2 domain-containing transcription factor OS=Medicago truncatula GN=MTR_4g130270 PE=4 SV=1</t>
  </si>
  <si>
    <t>Ca_12320_v1.0_kabuli</t>
  </si>
  <si>
    <t>Putative uncharacterized protein OS=Medicago truncatula GN=MTR_5g032070 PE=4 SV=1</t>
  </si>
  <si>
    <t>Ca_17634_v1.0_kabuli</t>
  </si>
  <si>
    <t>Predicted protein OS=Populus trichocarpa GN=POPTRDRAFT_824036 PE=4 SV=1</t>
  </si>
  <si>
    <t>Ca_02188_v1.0_kabuli</t>
  </si>
  <si>
    <t>F-box-like/WD repeat-containing protein TBL1XR1 OS=Medicago truncatula GN=MTR_5g016370 PE=4 SV=1</t>
  </si>
  <si>
    <t>Ca_17901_v1.0_kabuli</t>
  </si>
  <si>
    <t>Ca_24576_v1.0_kabuli</t>
  </si>
  <si>
    <t>Ca_23916_v1.0_kabuli</t>
  </si>
  <si>
    <t>Putative uncharacterized protein OS=Medicago truncatula GN=MTR_2g063210 PE=4 SV=1</t>
  </si>
  <si>
    <t>Ca_27723_v1.0_kabuli</t>
  </si>
  <si>
    <t>Ca_23857_v1.0_kabuli</t>
  </si>
  <si>
    <t>Ca_27581_v1.0_kabuli</t>
  </si>
  <si>
    <t>Ca_02557_v1.0_kabuli</t>
  </si>
  <si>
    <t>Ca_12925_v1.0_kabuli</t>
  </si>
  <si>
    <t>Brassinosteroid signaling positive regulator-related protein OS=Medicago truncatula GN=MTR_2g075400 PE=4 SV=1</t>
  </si>
  <si>
    <t>Ca_22775_v1.0_kabuli</t>
  </si>
  <si>
    <t>Ca_14244_v1.0_kabuli</t>
  </si>
  <si>
    <t>Ca_18791_v1.0_kabuli</t>
  </si>
  <si>
    <t>Pectate lyase OS=Medicago truncatula GN=MTR_5g038490 PE=4 SV=1</t>
  </si>
  <si>
    <t>Ca_01221_v1.0_kabuli</t>
  </si>
  <si>
    <t>Putative uncharacterized protein OS=Medicago truncatula GN=MTR_7g114790 PE=4 SV=1</t>
  </si>
  <si>
    <t>Ca_09450_v1.0_kabuli</t>
  </si>
  <si>
    <t>D-alanine--D-alanine ligase OS=Medicago truncatula GN=MTR_7g071990 PE=4 SV=1</t>
  </si>
  <si>
    <t>Ca_22695_v1.0_kabuli</t>
  </si>
  <si>
    <t>Dolichyl-phosphate beta-glucosyltransferase OS=Medicago truncatula GN=MTR_7g026260 PE=4 SV=1</t>
  </si>
  <si>
    <t>Ca_04587_v1.0_kabuli</t>
  </si>
  <si>
    <t>Ca_09209_v1.0_kabuli</t>
  </si>
  <si>
    <t>Ca_15464_v1.0_kabuli</t>
  </si>
  <si>
    <t>Uncharacterized protein OS=Prunus persica GN=PRUPE_ppa001868mg PE=4 SV=1</t>
  </si>
  <si>
    <t>Ca_01673_v1.0_kabuli</t>
  </si>
  <si>
    <t>Kinase-like protein OS=Medicago truncatula GN=MTR_3g105320 PE=4 SV=1</t>
  </si>
  <si>
    <t>Ca_05016_v1.0_kabuli</t>
  </si>
  <si>
    <t>Ca_17916_v1.0_kabuli</t>
  </si>
  <si>
    <t>Ca_05147_v1.0_kabuli</t>
  </si>
  <si>
    <t>Katanin p60 ATPase-containing subunit A-like protein OS=Medicago truncatula GN=MTR_4g096870 PE=4 SV=1</t>
  </si>
  <si>
    <t>Ca_09539_v1.0_kabuli</t>
  </si>
  <si>
    <t>Ca_15161_v1.0_kabuli</t>
  </si>
  <si>
    <t>Ca_19656_v1.0_kabuli</t>
  </si>
  <si>
    <t>Ca_03307_v1.0_kabuli</t>
  </si>
  <si>
    <t>Putative uncharacterized protein OS=Medicago truncatula GN=MTR_4g130250 PE=4 SV=1</t>
  </si>
  <si>
    <t>Ca_12321_v1.0_kabuli</t>
  </si>
  <si>
    <t>Ca_17635_v1.0_kabuli</t>
  </si>
  <si>
    <t>Ca_02189_v1.0_kabuli</t>
  </si>
  <si>
    <t>Ca_17902_v1.0_kabuli</t>
  </si>
  <si>
    <t>Protein kinase OS=Medicago truncatula GN=MTR_6g087920 PE=4 SV=1</t>
  </si>
  <si>
    <t>Ca_23917_v1.0_kabuli</t>
  </si>
  <si>
    <t>Werner syndrome ATP-dependent helicase OS=Medicago truncatula GN=MTR_2g063390 PE=4 SV=1</t>
  </si>
  <si>
    <t>Ca_23858_v1.0_kabuli</t>
  </si>
  <si>
    <t>Ca_28132_v1.0_kabuli</t>
  </si>
  <si>
    <t>Ca_02558_v1.0_kabuli</t>
  </si>
  <si>
    <t>Ca_12926_v1.0_kabuli</t>
  </si>
  <si>
    <t>Putative uncharacterized protein OS=Medicago truncatula GN=MTR_2g075340 PE=4 SV=1</t>
  </si>
  <si>
    <t>Ca_22776_v1.0_kabuli</t>
  </si>
  <si>
    <t>Ca_14245_v1.0_kabuli</t>
  </si>
  <si>
    <t>Ca_19124_v1.0_kabuli</t>
  </si>
  <si>
    <t>Narbonin OS=Medicago truncatula GN=MTR_053s1028 PE=3 SV=1</t>
  </si>
  <si>
    <t>Ca_01222_v1.0_kabuli</t>
  </si>
  <si>
    <t>Tetratricopeptide repeat protein OS=Medicago truncatula GN=MTR_7g114810 PE=4 SV=1</t>
  </si>
  <si>
    <t>Ca_09451_v1.0_kabuli</t>
  </si>
  <si>
    <t>Alpha-soluble NSF attachment protein OS=Medicago truncatula GN=MTR_7g072000 PE=2 SV=1</t>
  </si>
  <si>
    <t>Ca_22696_v1.0_kabuli</t>
  </si>
  <si>
    <t>Ca_04588_v1.0_kabuli</t>
  </si>
  <si>
    <t>Cysteine synthase OS=Glycine max PE=1 SV=1</t>
  </si>
  <si>
    <t>Ca_09210_v1.0_kabuli</t>
  </si>
  <si>
    <t>Uncharacterized protein OS=Solanum tuberosum GN=PGSC0003DMG400025324 PE=2 SV=1</t>
  </si>
  <si>
    <t>Ca_15465_v1.0_kabuli</t>
  </si>
  <si>
    <t>Ca_01674_v1.0_kabuli</t>
  </si>
  <si>
    <t>Copper transporter OS=Medicago truncatula GN=MTR_3g105330 PE=2 SV=1</t>
  </si>
  <si>
    <t>Ca_05017_v1.0_kabuli</t>
  </si>
  <si>
    <t>Malic enzyme OS=Glycine max PE=3 SV=1</t>
  </si>
  <si>
    <t>Ca_17917_v1.0_kabuli</t>
  </si>
  <si>
    <t>Ca_05148_v1.0_kabuli</t>
  </si>
  <si>
    <t>Gibberellin 2-oxidase OS=Medicago truncatula GN=MTR_4g096840 PE=3 SV=1</t>
  </si>
  <si>
    <t>Ca_09540_v1.0_kabuli</t>
  </si>
  <si>
    <t>Ca_15162_v1.0_kabuli</t>
  </si>
  <si>
    <t>Ca_19657_v1.0_kabuli</t>
  </si>
  <si>
    <t>Ca_03308_v1.0_kabuli</t>
  </si>
  <si>
    <t>Nucleoporin Nup43 OS=Medicago truncatula GN=MTR_4g130280 PE=4 SV=1</t>
  </si>
  <si>
    <t>Ca_12322_v1.0_kabuli</t>
  </si>
  <si>
    <t>Ca_17636_v1.0_kabuli</t>
  </si>
  <si>
    <t>Ca_02190_v1.0_kabuli</t>
  </si>
  <si>
    <t>Indole-3-acetic acid-amido synthetase GH3.3 OS=Medicago truncatula GN=MTR_5g016320 PE=4 SV=1</t>
  </si>
  <si>
    <t>Ca_17903_v1.0_kabuli</t>
  </si>
  <si>
    <t>Sugar transporter OS=Medicago truncatula GN=MTR_6g087910 PE=3 SV=1</t>
  </si>
  <si>
    <t>Ca_23918_v1.0_kabuli</t>
  </si>
  <si>
    <t>Ca_23859_v1.0_kabuli</t>
  </si>
  <si>
    <t>Uncharacterized protein OS=Prunus persica GN=PRUPE_ppa012878mg PE=3 SV=1</t>
  </si>
  <si>
    <t>Ca_02559_v1.0_kabuli</t>
  </si>
  <si>
    <t>SNF1-related protein kinase regulatory subunit beta-2 OS=Medicago truncatula GN=MTR_117s0031 PE=2 SV=1</t>
  </si>
  <si>
    <t>Ca_22777_v1.0_kabuli</t>
  </si>
  <si>
    <t>Ca_14246_v1.0_kabuli</t>
  </si>
  <si>
    <t>Laccase 1a OS=Medicago truncatula GN=MTR_5g069680 PE=4 SV=1</t>
  </si>
  <si>
    <t>Ca_19125_v1.0_kabuli</t>
  </si>
  <si>
    <t>Ca_01223_v1.0_kabuli</t>
  </si>
  <si>
    <t>Pseudouridylate synthase-like protein OS=Medicago truncatula GN=MTR_7g114850 PE=4 SV=1</t>
  </si>
  <si>
    <t>Ca_09452_v1.0_kabuli</t>
  </si>
  <si>
    <t>Ca_22697_v1.0_kabuli</t>
  </si>
  <si>
    <t>Ca_04589_v1.0_kabuli</t>
  </si>
  <si>
    <t>Frigida-like protein OS=Medicago sativa PE=2 SV=1</t>
  </si>
  <si>
    <t>Ca_09211_v1.0_kabuli</t>
  </si>
  <si>
    <t>Ca_15466_v1.0_kabuli</t>
  </si>
  <si>
    <t>Nodulin 6 OS=Medicago truncatula GN=MtN6 PE=4 SV=1</t>
  </si>
  <si>
    <t>Ca_01675_v1.0_kabuli</t>
  </si>
  <si>
    <t>Putative uncharacterized protein OS=Medicago truncatula GN=MTR_3g105340 PE=4 SV=1</t>
  </si>
  <si>
    <t>Ca_05018_v1.0_kabuli</t>
  </si>
  <si>
    <t>Ca_17918_v1.0_kabuli</t>
  </si>
  <si>
    <t>Poly(ADP-ribose) glycohydrolase OS=Medicago truncatula GN=MTR_3g029520 PE=4 SV=1</t>
  </si>
  <si>
    <t>Ca_05149_v1.0_kabuli</t>
  </si>
  <si>
    <t>Pre-rRNA-processing protein ESF1 OS=Medicago truncatula GN=MTR_4g096820 PE=4 SV=1</t>
  </si>
  <si>
    <t>Ca_09541_v1.0_kabuli</t>
  </si>
  <si>
    <t>Ca_15163_v1.0_kabuli</t>
  </si>
  <si>
    <t>Ca_19658_v1.0_kabuli</t>
  </si>
  <si>
    <t>Putative uncharacterized protein OS=Medicago truncatula GN=MTR_4g090440 PE=4 SV=1</t>
  </si>
  <si>
    <t>Ca_03309_v1.0_kabuli</t>
  </si>
  <si>
    <t>Ca_12323_v1.0_kabuli</t>
  </si>
  <si>
    <t>Caffeic acid 3-O-methyltransferase OS=Medicago truncatula GN=MTR_8g068870 PE=4 SV=1</t>
  </si>
  <si>
    <t>Ca_17637_v1.0_kabuli</t>
  </si>
  <si>
    <t>Ca_02191_v1.0_kabuli</t>
  </si>
  <si>
    <t>Natural resistance-associated macrophage protein OS=Medicago truncatula GN=MTR_5g016270 PE=3 SV=1</t>
  </si>
  <si>
    <t>Ca_17904_v1.0_kabuli</t>
  </si>
  <si>
    <t>Ca_23919_v1.0_kabuli</t>
  </si>
  <si>
    <t>Ca_02560_v1.0_kabuli</t>
  </si>
  <si>
    <t>Ca_12928_v1.0_kabuli</t>
  </si>
  <si>
    <t>Lysosomal Pro-X carboxypeptidase OS=Medicago truncatula GN=MTR_2g075300 PE=4 SV=1</t>
  </si>
  <si>
    <t>Ca_22778_v1.0_kabuli</t>
  </si>
  <si>
    <t>Ca_14247_v1.0_kabuli</t>
  </si>
  <si>
    <t>DnaJ homolog subfamily C member OS=Medicago truncatula GN=MTR_5g069710 PE=4 SV=1</t>
  </si>
  <si>
    <t>Ca_19126_v1.0_kabuli</t>
  </si>
  <si>
    <t>Narbonin OS=Medicago truncatula GN=MTR_2g036190 PE=3 SV=1</t>
  </si>
  <si>
    <t>Ca_01224_v1.0_kabuli</t>
  </si>
  <si>
    <t>Trihelix transcription factor OS=Medicago truncatula GN=MTR_7g114860 PE=4 SV=1</t>
  </si>
  <si>
    <t>Ca_04590_v1.0_kabuli</t>
  </si>
  <si>
    <t>Ca_09212_v1.0_kabuli</t>
  </si>
  <si>
    <t>Ca_15467_v1.0_kabuli</t>
  </si>
  <si>
    <t>Ca_01676_v1.0_kabuli</t>
  </si>
  <si>
    <t>Pentatricopeptide repeat-containing protein OS=Medicago truncatula GN=MTR_3g105370 PE=4 SV=1</t>
  </si>
  <si>
    <t>Ca_05019_v1.0_kabuli</t>
  </si>
  <si>
    <t>Ca_17919_v1.0_kabuli</t>
  </si>
  <si>
    <t>Ca_05150_v1.0_kabuli</t>
  </si>
  <si>
    <t>Ca_09542_v1.0_kabuli</t>
  </si>
  <si>
    <t>Ca_15164_v1.0_kabuli</t>
  </si>
  <si>
    <t>Ca_19659_v1.0_kabuli</t>
  </si>
  <si>
    <t>Ca_03310_v1.0_kabuli</t>
  </si>
  <si>
    <t>Ca_12324_v1.0_kabuli</t>
  </si>
  <si>
    <t>Caffeic acid 3-O-methyltransferase OS=Medicago truncatula GN=MTR_7g118320 PE=4 SV=1</t>
  </si>
  <si>
    <t>Ca_17638_v1.0_kabuli</t>
  </si>
  <si>
    <t>Ca_02192_v1.0_kabuli</t>
  </si>
  <si>
    <t>Aspartic proteinase-like protein OS=Medicago truncatula GN=MTR_5g016260 PE=3 SV=1</t>
  </si>
  <si>
    <t>Ca_17905_v1.0_kabuli</t>
  </si>
  <si>
    <t>Zinc finger Ran-binding domain-containing protein OS=Medicago truncatula GN=MTR_6g087890 PE=4 SV=1</t>
  </si>
  <si>
    <t>Ca_23920_v1.0_kabuli</t>
  </si>
  <si>
    <t>Ca_25581_v1.0_kabuli</t>
  </si>
  <si>
    <t>Ca_23861_v1.0_kabuli</t>
  </si>
  <si>
    <t>Ca_25706_v1.0_kabuli</t>
  </si>
  <si>
    <t>1-aminocyclopropane-1-carboxylate oxidase-like protein OS=Medicago truncatula GN=MTR_8g009080 PE=3 SV=1</t>
  </si>
  <si>
    <t>Ca_02561_v1.0_kabuli</t>
  </si>
  <si>
    <t>White-brown-complex ABC transporter family OS=Medicago truncatula GN=MTR_117s0021 PE=4 SV=1</t>
  </si>
  <si>
    <t>Ca_12929_v1.0_kabuli</t>
  </si>
  <si>
    <t>Ca_22779_v1.0_kabuli</t>
  </si>
  <si>
    <t>Glucan-endo-1,3-beta-glucosidase (Precursor) OS=Cicer arietinum PE=2 SV=1</t>
  </si>
  <si>
    <t>Ca_14248_v1.0_kabuli</t>
  </si>
  <si>
    <t>Beta-D-glucan exohydrolase-like protein OS=Medicago truncatula GN=MTR_5g069800 PE=4 SV=1</t>
  </si>
  <si>
    <t>Ca_19127_v1.0_kabuli</t>
  </si>
  <si>
    <t>Putative narbonin OS=Glycine max PE=3 SV=1</t>
  </si>
  <si>
    <t>Ca_01225_v1.0_kabuli</t>
  </si>
  <si>
    <t>IQ domain-containing protein OS=Medicago truncatula GN=MTR_7g114870 PE=4 SV=1</t>
  </si>
  <si>
    <t>Ca_04591_v1.0_kabuli</t>
  </si>
  <si>
    <t>Ca_09213_v1.0_kabuli</t>
  </si>
  <si>
    <t>Ca_15468_v1.0_kabuli</t>
  </si>
  <si>
    <t>Ca_01677_v1.0_kabuli</t>
  </si>
  <si>
    <t>Endoribonuclease Dicer-like protein OS=Medicago truncatula GN=MTR_3g105390 PE=4 SV=1</t>
  </si>
  <si>
    <t>Ca_05020_v1.0_kabuli</t>
  </si>
  <si>
    <t>Ca_05151_v1.0_kabuli</t>
  </si>
  <si>
    <t>Ca_09543_v1.0_kabuli</t>
  </si>
  <si>
    <t>Ca_15165_v1.0_kabuli</t>
  </si>
  <si>
    <t>Predicted protein OS=Populus trichocarpa GN=POPTRDRAFT_873223 PE=4 SV=1</t>
  </si>
  <si>
    <t>Ca_19660_v1.0_kabuli</t>
  </si>
  <si>
    <t>Ca_03311_v1.0_kabuli</t>
  </si>
  <si>
    <t>Putative uncharacterized protein OS=Medicago truncatula GN=MTR_4g130370 PE=4 SV=1</t>
  </si>
  <si>
    <t>Ca_17639_v1.0_kabuli</t>
  </si>
  <si>
    <t>Ca_17906_v1.0_kabuli</t>
  </si>
  <si>
    <t>Putative uncharacterized protein OS=Medicago truncatula GN=MTR_6g087880 PE=4 SV=1</t>
  </si>
  <si>
    <t>Ca_24581_v1.0_kabuli</t>
  </si>
  <si>
    <t>Ca_23921_v1.0_kabuli</t>
  </si>
  <si>
    <t>Ca_25582_v1.0_kabuli</t>
  </si>
  <si>
    <t>Ca_23862_v1.0_kabuli</t>
  </si>
  <si>
    <t>Predicted protein OS=Populus trichocarpa GN=POPTRDRAFT_660852 PE=2 SV=1</t>
  </si>
  <si>
    <t>Ca_25707_v1.0_kabuli</t>
  </si>
  <si>
    <t>Vacuolar protein sorting-associated protein-like protein OS=Medicago truncatula GN=MTR_1g019500 PE=4 SV=1</t>
  </si>
  <si>
    <t>Ca_02562_v1.0_kabuli</t>
  </si>
  <si>
    <t>Dolichol kinase OS=Medicago truncatula GN=MTR_117s0018 PE=4 SV=1</t>
  </si>
  <si>
    <t>Ca_12930_v1.0_kabuli</t>
  </si>
  <si>
    <t>Uncharacterized protein OS=Prunus persica GN=PRUPE_ppa017428mg PE=4 SV=1</t>
  </si>
  <si>
    <t>Ca_22780_v1.0_kabuli</t>
  </si>
  <si>
    <t>Cytochrome cd1-nitrite reductase-like, C-terminal haem d1 OS=Medicago truncatula GN=MtrDRAFT_AC149491g27v2 PE=4 SV=1</t>
  </si>
  <si>
    <t>Ca_14249_v1.0_kabuli</t>
  </si>
  <si>
    <t>Beta-D-xylosidase OS=Medicago truncatula GN=MTR_5g069740 PE=4 SV=1</t>
  </si>
  <si>
    <t>Ca_19128_v1.0_kabuli</t>
  </si>
  <si>
    <t>Ca_01226_v1.0_kabuli</t>
  </si>
  <si>
    <t>Chloroplast ribose-5-phosphate isomerase OS=Medicago truncatula GN=MTR_7g114900 PE=1 SV=1</t>
  </si>
  <si>
    <t>Ca_09455_v1.0_kabuli</t>
  </si>
  <si>
    <t>Ca_04592_v1.0_kabuli</t>
  </si>
  <si>
    <t>Thiamine thiazole synthase, chloroplastic OS=Medicago truncatula GN=THI1 PE=2 SV=1</t>
  </si>
  <si>
    <t>Ca_09214_v1.0_kabuli</t>
  </si>
  <si>
    <t>Ca_15469_v1.0_kabuli</t>
  </si>
  <si>
    <t>Ca_01678_v1.0_kabuli</t>
  </si>
  <si>
    <t>DNA topoisomerase 2-binding protein OS=Medicago truncatula GN=MTR_3g105400 PE=4 SV=1</t>
  </si>
  <si>
    <t>Ca_07402_v1.0_kabuli</t>
  </si>
  <si>
    <t>Ca_17921_v1.0_kabuli</t>
  </si>
  <si>
    <t>Pentatricopeptide repeat-containing protein OS=Medicago truncatula GN=MTR_3g029530 PE=4 SV=1</t>
  </si>
  <si>
    <t>Ca_05152_v1.0_kabuli</t>
  </si>
  <si>
    <t>Cytochrome B561-related protein OS=Medicago truncatula GN=MTR_4g096780 PE=4 SV=1</t>
  </si>
  <si>
    <t>Ca_09544_v1.0_kabuli</t>
  </si>
  <si>
    <t>Ca_15166_v1.0_kabuli</t>
  </si>
  <si>
    <t>Ca_19661_v1.0_kabuli</t>
  </si>
  <si>
    <t>Ca_03312_v1.0_kabuli</t>
  </si>
  <si>
    <t>Ca_12326_v1.0_kabuli</t>
  </si>
  <si>
    <t>Ca_17640_v1.0_kabuli</t>
  </si>
  <si>
    <t>Ca_02194_v1.0_kabuli</t>
  </si>
  <si>
    <t>Ca_18394_v1.0_kabuli</t>
  </si>
  <si>
    <t>Ca_23922_v1.0_kabuli</t>
  </si>
  <si>
    <t>Ca_25583_v1.0_kabuli</t>
  </si>
  <si>
    <t>Ca_23863_v1.0_kabuli</t>
  </si>
  <si>
    <t>Ca_25708_v1.0_kabuli</t>
  </si>
  <si>
    <t>UDP-glycosyltransferase OS=Medicago truncatula GN=MTR_1g019510 PE=4 SV=1</t>
  </si>
  <si>
    <t>Ca_02563_v1.0_kabuli</t>
  </si>
  <si>
    <t>Auxin-induced protein-like protein OS=Medicago truncatula GN=MTR_117s0017 PE=4 SV=1</t>
  </si>
  <si>
    <t>Ca_12931_v1.0_kabuli</t>
  </si>
  <si>
    <t>Receptor-like serine/threonine kinase OS=Medicago truncatula GN=MTR_2g075250 PE=4 SV=1</t>
  </si>
  <si>
    <t>Ca_22781_v1.0_kabuli</t>
  </si>
  <si>
    <t>Bromodomain and WD repeat-containing protein OS=Medicago truncatula GN=MTR_2g034500 PE=4 SV=1</t>
  </si>
  <si>
    <t>Ca_14250_v1.0_kabuli</t>
  </si>
  <si>
    <t>NBS-LRR resistance protein OS=Medicago truncatula GN=MTR_5g071850 PE=4 SV=1</t>
  </si>
  <si>
    <t>Ca_19129_v1.0_kabuli</t>
  </si>
  <si>
    <t>Ca_01227_v1.0_kabuli</t>
  </si>
  <si>
    <t>Peptide-N(4)-(N-acetyl-beta-glucosaminyl)asparagine amidase OS=Medicago truncatula GN=MTR_7g114940 PE=4 SV=1</t>
  </si>
  <si>
    <t>Ca_09456_v1.0_kabuli</t>
  </si>
  <si>
    <t>Pentatricopeptide repeat-containing protein OS=Medicago truncatula GN=MTR_7g072070 PE=4 SV=1</t>
  </si>
  <si>
    <t>Ca_04593_v1.0_kabuli</t>
  </si>
  <si>
    <t>Ca_09215_v1.0_kabuli</t>
  </si>
  <si>
    <t>Ca_15470_v1.0_kabuli</t>
  </si>
  <si>
    <t>Ca_01679_v1.0_kabuli</t>
  </si>
  <si>
    <t>Eukaryotic translation initiation factor 3 subunit B OS=Glycine max PE=3 SV=1</t>
  </si>
  <si>
    <t>Ca_07403_v1.0_kabuli</t>
  </si>
  <si>
    <t>Ca_17922_v1.0_kabuli</t>
  </si>
  <si>
    <t>Predicted protein (Fragment) OS=Populus trichocarpa GN=POPTRDRAFT_410124 PE=4 SV=1</t>
  </si>
  <si>
    <t>Ca_05153_v1.0_kabuli</t>
  </si>
  <si>
    <t>Urease accessory protein ureG OS=Medicago truncatula GN=MTR_4g096770 PE=1 SV=1</t>
  </si>
  <si>
    <t>Ca_09545_v1.0_kabuli</t>
  </si>
  <si>
    <t>Ca_15167_v1.0_kabuli</t>
  </si>
  <si>
    <t>Ca_19662_v1.0_kabuli</t>
  </si>
  <si>
    <t>Armadillo repeat-containing protein OS=Medicago truncatula GN=MTR_5g077040 PE=2 SV=1</t>
  </si>
  <si>
    <t>Ca_03313_v1.0_kabuli</t>
  </si>
  <si>
    <t>Putative uncharacterized protein OS=Medicago truncatula GN=MTR_4g130400 PE=4 SV=1</t>
  </si>
  <si>
    <t>Ca_12327_v1.0_kabuli</t>
  </si>
  <si>
    <t>Ca_17641_v1.0_kabuli</t>
  </si>
  <si>
    <t>Ca_02195_v1.0_kabuli</t>
  </si>
  <si>
    <t>Tetratricopeptide repeat protein OS=Medicago truncatula GN=MTR_5g016190 PE=4 SV=1</t>
  </si>
  <si>
    <t>Ca_18395_v1.0_kabuli</t>
  </si>
  <si>
    <t>Ca_24583_v1.0_kabuli</t>
  </si>
  <si>
    <t>Ca_23923_v1.0_kabuli</t>
  </si>
  <si>
    <t>Ca_25584_v1.0_kabuli</t>
  </si>
  <si>
    <t>Beta-fructofuranosidase; cell wall invertase I; fructosidase OS=Vicia faba var. minor GN=VFCWINV1 PE=2 SV=1</t>
  </si>
  <si>
    <t>Ca_23864_v1.0_kabuli</t>
  </si>
  <si>
    <t>Ca_25709_v1.0_kabuli</t>
  </si>
  <si>
    <t>Ca_02564_v1.0_kabuli</t>
  </si>
  <si>
    <t>Ca_12932_v1.0_kabuli</t>
  </si>
  <si>
    <t>Cysteine-rich receptor-like protein kinase OS=Medicago truncatula GN=MTR_2g074990 PE=4 SV=1</t>
  </si>
  <si>
    <t>Ca_22782_v1.0_kabuli</t>
  </si>
  <si>
    <t>DNA-directed RNA polymerase subunit OS=Glycine max PE=3 SV=1</t>
  </si>
  <si>
    <t>Ca_14251_v1.0_kabuli</t>
  </si>
  <si>
    <t>Ca_19130_v1.0_kabuli</t>
  </si>
  <si>
    <t>Ca_01228_v1.0_kabuli</t>
  </si>
  <si>
    <t>Omega-hydroxypalmitate O-feruloyl transferase OS=Medicago truncatula GN=MTR_7g114960 PE=4 SV=1</t>
  </si>
  <si>
    <t>Ca_04594_v1.0_kabuli</t>
  </si>
  <si>
    <t>Ca_09216_v1.0_kabuli</t>
  </si>
  <si>
    <t>Ca_15471_v1.0_kabuli</t>
  </si>
  <si>
    <t>Ca_01680_v1.0_kabuli</t>
  </si>
  <si>
    <t>3beta-hydroxysteroid-dehydrogenase/decarboxylase isoform OS=Medicago truncatula GN=MTR_3g105440 PE=3 SV=1</t>
  </si>
  <si>
    <t>Ca_07404_v1.0_kabuli</t>
  </si>
  <si>
    <t>Ca_17923_v1.0_kabuli</t>
  </si>
  <si>
    <t>ATP-dependent DNA helicase PIF1 OS=Medicago truncatula GN=MTR_032s0031 PE=4 SV=1</t>
  </si>
  <si>
    <t>Ca_05154_v1.0_kabuli</t>
  </si>
  <si>
    <t>Ca_09546_v1.0_kabuli</t>
  </si>
  <si>
    <t>Ca_15168_v1.0_kabuli</t>
  </si>
  <si>
    <t>Ca_19663_v1.0_kabuli</t>
  </si>
  <si>
    <t>Ca_03314_v1.0_kabuli</t>
  </si>
  <si>
    <t>Calcineurin subunit B OS=Medicago truncatula GN=MTR_4g130410 PE=2 SV=1</t>
  </si>
  <si>
    <t>Ca_12328_v1.0_kabuli</t>
  </si>
  <si>
    <t>Ca_17642_v1.0_kabuli</t>
  </si>
  <si>
    <t>Ca_02196_v1.0_kabuli</t>
  </si>
  <si>
    <t>Sigma factor sigB regulation protein rsbQ OS=Medicago truncatula GN=MTR_2g089890 PE=4 SV=1</t>
  </si>
  <si>
    <t>Ca_18396_v1.0_kabuli</t>
  </si>
  <si>
    <t>Ca_23924_v1.0_kabuli</t>
  </si>
  <si>
    <t>Predicted protein OS=Populus trichocarpa GN=POPTRDRAFT_1104183 PE=4 SV=1</t>
  </si>
  <si>
    <t>Ca_25585_v1.0_kabuli</t>
  </si>
  <si>
    <t>Ca_23865_v1.0_kabuli</t>
  </si>
  <si>
    <t>Ca_25710_v1.0_kabuli</t>
  </si>
  <si>
    <t>UDP-glucuronosyltransferase 3A1 OS=Medicago truncatula GN=MTR_8g009070 PE=3 SV=1</t>
  </si>
  <si>
    <t>Ca_02565_v1.0_kabuli</t>
  </si>
  <si>
    <t>Ca_12933_v1.0_kabuli</t>
  </si>
  <si>
    <t>Receptor-like protein kinase OS=Medicago truncatula GN=MTR_2g075060 PE=4 SV=1</t>
  </si>
  <si>
    <t>Ca_22783_v1.0_kabuli</t>
  </si>
  <si>
    <t>Ca_14252_v1.0_kabuli</t>
  </si>
  <si>
    <t>Putative uncharacterized protein OS=Medicago truncatula GN=MTR_5g069750 PE=4 SV=1</t>
  </si>
  <si>
    <t>Ca_19131_v1.0_kabuli</t>
  </si>
  <si>
    <t>Ca_01229_v1.0_kabuli</t>
  </si>
  <si>
    <t>Auxin-induced protein PCNT115 OS=Medicago truncatula GN=MTR_7g114970 PE=4 SV=1</t>
  </si>
  <si>
    <t>Ca_09458_v1.0_kabuli</t>
  </si>
  <si>
    <t>Class E vacuolar protein-sorting machinery protein HSE1 OS=Medicago truncatula GN=MTR_7g072310 PE=4 SV=1</t>
  </si>
  <si>
    <t>Ca_22927_v1.0_kabuli</t>
  </si>
  <si>
    <t>Ca_04595_v1.0_kabuli</t>
  </si>
  <si>
    <t>Imidazoleglycerol-phosphate dehydratase OS=Medicago truncatula PE=2 SV=1</t>
  </si>
  <si>
    <t>Ca_09217_v1.0_kabuli</t>
  </si>
  <si>
    <t>Ca_15472_v1.0_kabuli</t>
  </si>
  <si>
    <t>Ca_01681_v1.0_kabuli</t>
  </si>
  <si>
    <t>Ca_07405_v1.0_kabuli</t>
  </si>
  <si>
    <t>Ca_17924_v1.0_kabuli</t>
  </si>
  <si>
    <t>H+-ATPase OS=Medicago truncatula GN=ha1 PE=3 SV=1</t>
  </si>
  <si>
    <t>Ca_05155_v1.0_kabuli</t>
  </si>
  <si>
    <t>Putative uncharacterized protein OS=Medicago truncatula GN=MTR_4g096750 PE=4 SV=1</t>
  </si>
  <si>
    <t>Ca_09547_v1.0_kabuli</t>
  </si>
  <si>
    <t>Ca_15169_v1.0_kabuli</t>
  </si>
  <si>
    <t>Ca_19664_v1.0_kabuli</t>
  </si>
  <si>
    <t>Ca_03315_v1.0_kabuli</t>
  </si>
  <si>
    <t>Eukaryotic initiation factor iso-4F subunit p82-34 OS=Medicago truncatula GN=MTR_4g130570 PE=1 SV=1</t>
  </si>
  <si>
    <t>Ca_12329_v1.0_kabuli</t>
  </si>
  <si>
    <t>Ca_17643_v1.0_kabuli</t>
  </si>
  <si>
    <t>Ubiquitin OS=Medicago truncatula GN=MTR_139s0039 PE=4 SV=1</t>
  </si>
  <si>
    <t>Ca_02197_v1.0_kabuli</t>
  </si>
  <si>
    <t>Ca_18397_v1.0_kabuli</t>
  </si>
  <si>
    <t>Ca_24585_v1.0_kabuli</t>
  </si>
  <si>
    <t>Ca_23925_v1.0_kabuli</t>
  </si>
  <si>
    <t>Ca_23866_v1.0_kabuli</t>
  </si>
  <si>
    <t>Ca_25711_v1.0_kabuli</t>
  </si>
  <si>
    <t>Ca_02566_v1.0_kabuli</t>
  </si>
  <si>
    <t>4-coumarate:CoA ligase OS=Glycine max GN=4CL PE=2 SV=1</t>
  </si>
  <si>
    <t>Ca_12934_v1.0_kabuli</t>
  </si>
  <si>
    <t>Leucine-rich repeat family protein / protein kinase family protein OS=Medicago truncatula GN=MTR_2g074840 PE=4 SV=1</t>
  </si>
  <si>
    <t>Ca_22784_v1.0_kabuli</t>
  </si>
  <si>
    <t>Mitochondrial import inner membrane translocase, subunit Tim17/22 OS=Medicago truncatula GN=MTR_2g034550 PE=4 SV=1</t>
  </si>
  <si>
    <t>Ca_14253_v1.0_kabuli</t>
  </si>
  <si>
    <t>Cell division protease ftsH-like protein OS=Medicago truncatula GN=MTR_5g069780 PE=3 SV=1</t>
  </si>
  <si>
    <t>Ca_19132_v1.0_kabuli</t>
  </si>
  <si>
    <t>Ca_01230_v1.0_kabuli</t>
  </si>
  <si>
    <t>Aldo/keto-reductase family protein OS=Medicago truncatula GN=MTR_7g114980 PE=2 SV=1</t>
  </si>
  <si>
    <t>Ca_09459_v1.0_kabuli</t>
  </si>
  <si>
    <t>Ca_22928_v1.0_kabuli</t>
  </si>
  <si>
    <t>Ca_04596_v1.0_kabuli</t>
  </si>
  <si>
    <t>Ca_09218_v1.0_kabuli</t>
  </si>
  <si>
    <t>Ca_15473_v1.0_kabuli</t>
  </si>
  <si>
    <t>Ca_01682_v1.0_kabuli</t>
  </si>
  <si>
    <t>DNA cross-link repair 1A protein OS=Medicago truncatula GN=MTR_3g105470 PE=4 SV=1</t>
  </si>
  <si>
    <t>Ca_07406_v1.0_kabuli</t>
  </si>
  <si>
    <t>Ca_17925_v1.0_kabuli</t>
  </si>
  <si>
    <t>Ca_05156_v1.0_kabuli</t>
  </si>
  <si>
    <t>DNA replication licensing factor MCM3-like protein OS=Medicago truncatula GN=MTR_4g096700 PE=3 SV=1</t>
  </si>
  <si>
    <t>Ca_09548_v1.0_kabuli</t>
  </si>
  <si>
    <t>Ca_15170_v1.0_kabuli</t>
  </si>
  <si>
    <t>Ca_19665_v1.0_kabuli</t>
  </si>
  <si>
    <t>Ca_03316_v1.0_kabuli</t>
  </si>
  <si>
    <t>Putative uncharacterized protein OS=Medicago truncatula GN=MTR_4g130580 PE=4 SV=1</t>
  </si>
  <si>
    <t>Ca_12330_v1.0_kabuli</t>
  </si>
  <si>
    <t>Ca_17644_v1.0_kabuli</t>
  </si>
  <si>
    <t>Dynamin-related protein 1A OS=Medicago truncatula GN=MTR_139s0029 PE=3 SV=1</t>
  </si>
  <si>
    <t>Ca_02198_v1.0_kabuli</t>
  </si>
  <si>
    <t>Ca_18398_v1.0_kabuli</t>
  </si>
  <si>
    <t>Receptor-like protein kinase OS=Medicago truncatula GN=MTR_6g060230 PE=4 SV=1</t>
  </si>
  <si>
    <t>Ca_23926_v1.0_kabuli</t>
  </si>
  <si>
    <t>Ca_25587_v1.0_kabuli</t>
  </si>
  <si>
    <t>Ca_26317_v1.0_kabuli</t>
  </si>
  <si>
    <t>Ca_25712_v1.0_kabuli</t>
  </si>
  <si>
    <t>Ca_02567_v1.0_kabuli</t>
  </si>
  <si>
    <t>Alpha-L-fucosidase OS=Medicago truncatula GN=MTR_2g095700 PE=4 SV=1</t>
  </si>
  <si>
    <t>Ca_12935_v1.0_kabuli</t>
  </si>
  <si>
    <t>Ca_22785_v1.0_kabuli</t>
  </si>
  <si>
    <t>Serine/threonine protein phosphatase 4 regulatory subunit OS=Medicago truncatula GN=MTR_2g034560 PE=4 SV=1</t>
  </si>
  <si>
    <t>Ca_14254_v1.0_kabuli</t>
  </si>
  <si>
    <t>Josephin-like protein OS=Medicago truncatula GN=MTR_5g069880 PE=4 SV=1</t>
  </si>
  <si>
    <t>Ca_19133_v1.0_kabuli</t>
  </si>
  <si>
    <t>Ca_01231_v1.0_kabuli</t>
  </si>
  <si>
    <t>Ammonium transporter 3 member OS=Medicago truncatula GN=MTR_7g115050 PE=4 SV=1</t>
  </si>
  <si>
    <t>Ca_09460_v1.0_kabuli</t>
  </si>
  <si>
    <t>Ca_04597_v1.0_kabuli</t>
  </si>
  <si>
    <t>Ca_09219_v1.0_kabuli</t>
  </si>
  <si>
    <t>Ca_15474_v1.0_kabuli</t>
  </si>
  <si>
    <t>Ca_01683_v1.0_kabuli</t>
  </si>
  <si>
    <t>Ethylene-responsive transcription factor RAP2-9 OS=Medicago truncatula GN=MTR_3g105510 PE=4 SV=1</t>
  </si>
  <si>
    <t>Ca_07407_v1.0_kabuli</t>
  </si>
  <si>
    <t>Ca_17926_v1.0_kabuli</t>
  </si>
  <si>
    <t>Ca_05157_v1.0_kabuli</t>
  </si>
  <si>
    <t>Beta-ketoacyl-ACP synthase I OS=Medicago truncatula GN=MTR_4g096690 PE=1 SV=1</t>
  </si>
  <si>
    <t>Ca_09549_v1.0_kabuli</t>
  </si>
  <si>
    <t>Mini-chromosome maintenance protein MCM6 OS=Pisum sativum GN=mcm6 PE=2 SV=2</t>
  </si>
  <si>
    <t>Ca_15171_v1.0_kabuli</t>
  </si>
  <si>
    <t>Ca_19666_v1.0_kabuli</t>
  </si>
  <si>
    <t>Ca_03317_v1.0_kabuli</t>
  </si>
  <si>
    <t>F-box protein SKIP1 OS=Medicago truncatula GN=MTR_4g130620 PE=4 SV=1</t>
  </si>
  <si>
    <t>Ca_12331_v1.0_kabuli</t>
  </si>
  <si>
    <t>Ca_02199_v1.0_kabuli</t>
  </si>
  <si>
    <t>Ca_18399_v1.0_kabuli</t>
  </si>
  <si>
    <t>Ca_25588_v1.0_kabuli</t>
  </si>
  <si>
    <t>Ca_26318_v1.0_kabuli</t>
  </si>
  <si>
    <t>Ca_02568_v1.0_kabuli</t>
  </si>
  <si>
    <t>Serine carboxypeptidase OS=Medicago truncatula GN=MTR_2g095750 PE=4 SV=1</t>
  </si>
  <si>
    <t>Ca_12936_v1.0_kabuli</t>
  </si>
  <si>
    <t>Ca_22786_v1.0_kabuli</t>
  </si>
  <si>
    <t>Secretion-associated ras OS=Arabidopsis lyrata subsp. lyrata GN=SAR1 PE=4 SV=1</t>
  </si>
  <si>
    <t>Ca_14255_v1.0_kabuli</t>
  </si>
  <si>
    <t>Ca_19134_v1.0_kabuli</t>
  </si>
  <si>
    <t>Ca_01232_v1.0_kabuli</t>
  </si>
  <si>
    <t>Putative uncharacterized protein OS=Medicago truncatula GN=MTR_7g115070 PE=1 SV=1</t>
  </si>
  <si>
    <t>Ca_09461_v1.0_kabuli</t>
  </si>
  <si>
    <t>Chromosome condensation regulator-like protein OS=Medicago truncatula GN=MTR_7g072410 PE=4 SV=1</t>
  </si>
  <si>
    <t>Ca_22930_v1.0_kabuli</t>
  </si>
  <si>
    <t>Ca_04598_v1.0_kabuli</t>
  </si>
  <si>
    <t>Ca_09220_v1.0_kabuli</t>
  </si>
  <si>
    <t>Ca_15475_v1.0_kabuli</t>
  </si>
  <si>
    <t>Ca_01684_v1.0_kabuli</t>
  </si>
  <si>
    <t>Ca_07408_v1.0_kabuli</t>
  </si>
  <si>
    <t>Ca_17927_v1.0_kabuli</t>
  </si>
  <si>
    <t>Ca_05158_v1.0_kabuli</t>
  </si>
  <si>
    <t>Transcription factor bHLH144 OS=Medicago truncatula GN=MTR_4g096660 PE=4 SV=1</t>
  </si>
  <si>
    <t>Ca_09550_v1.0_kabuli</t>
  </si>
  <si>
    <t>Ca_15172_v1.0_kabuli</t>
  </si>
  <si>
    <t>Ca_19667_v1.0_kabuli</t>
  </si>
  <si>
    <t>Ca_03318_v1.0_kabuli</t>
  </si>
  <si>
    <t>Ca_12332_v1.0_kabuli</t>
  </si>
  <si>
    <t>Ca_17646_v1.0_kabuli</t>
  </si>
  <si>
    <t>Putative uncharacterized protein OS=Medicago truncatula GN=MTR_139s0028 PE=4 SV=1</t>
  </si>
  <si>
    <t>Ca_02200_v1.0_kabuli</t>
  </si>
  <si>
    <t>Chaperone protein dnaJ OS=Medicago truncatula GN=MTR_2g089850 PE=4 SV=1</t>
  </si>
  <si>
    <t>Ca_18400_v1.0_kabuli</t>
  </si>
  <si>
    <t>Ca_27821_v1.0_kabuli</t>
  </si>
  <si>
    <t>Ca_27917_v1.0_kabuli</t>
  </si>
  <si>
    <t>Ca_26319_v1.0_kabuli</t>
  </si>
  <si>
    <t>Ca_02569_v1.0_kabuli</t>
  </si>
  <si>
    <t>Ca_12937_v1.0_kabuli</t>
  </si>
  <si>
    <t>Ca_23105_v1.0_kabuli</t>
  </si>
  <si>
    <t>Ca_14256_v1.0_kabuli</t>
  </si>
  <si>
    <t>Ca_19135_v1.0_kabuli</t>
  </si>
  <si>
    <t>Transcription factor AP2-EREBP OS=Lotus japonicus GN=LjERF17 PE=2 SV=1</t>
  </si>
  <si>
    <t>Ca_01233_v1.0_kabuli</t>
  </si>
  <si>
    <t>GDP-mannose 3 5-epimerase OS=Medicago truncatula GN=MTR_7g115080 PE=1 SV=1</t>
  </si>
  <si>
    <t>Ca_09462_v1.0_kabuli</t>
  </si>
  <si>
    <t>Alanine glyoxylate aminotransferase-like protein OS=Medicago truncatula GN=MTR_7g072420 PE=3 SV=1</t>
  </si>
  <si>
    <t>Ca_22931_v1.0_kabuli</t>
  </si>
  <si>
    <t>Ca_04599_v1.0_kabuli</t>
  </si>
  <si>
    <t>Ca_10740_v1.0_kabuli</t>
  </si>
  <si>
    <t>Putative uncharacterized protein OS=Medicago truncatula GN=MTR_1g024980 PE=4 SV=1</t>
  </si>
  <si>
    <t>Ca_15476_v1.0_kabuli</t>
  </si>
  <si>
    <t>Ca_01685_v1.0_kabuli</t>
  </si>
  <si>
    <t>3-ketoacyl-CoA synthase OS=Medicago truncatula GN=MTR_3g105550 PE=3 SV=1</t>
  </si>
  <si>
    <t>Ca_07409_v1.0_kabuli</t>
  </si>
  <si>
    <t>Ca_17928_v1.0_kabuli</t>
  </si>
  <si>
    <t>Ferric reductase defective 3b OS=Medicago truncatula GN=MTR_3g029510 PE=4 SV=1</t>
  </si>
  <si>
    <t>Ca_05159_v1.0_kabuli</t>
  </si>
  <si>
    <t>Putative uncharacterized protein OS=Medicago truncatula GN=MTR_4g096650 PE=4 SV=1</t>
  </si>
  <si>
    <t>Ca_09551_v1.0_kabuli</t>
  </si>
  <si>
    <t>Ca_19668_v1.0_kabuli</t>
  </si>
  <si>
    <t>Ca_03319_v1.0_kabuli</t>
  </si>
  <si>
    <t>Putative uncharacterized protein OS=Medicago truncatula GN=MTR_4g130690 PE=4 SV=1</t>
  </si>
  <si>
    <t>Ca_12333_v1.0_kabuli</t>
  </si>
  <si>
    <t>RNA methyltransferase-like protein OS=Medicago truncatula GN=MTR_8g068220 PE=4 SV=1</t>
  </si>
  <si>
    <t>Ca_17647_v1.0_kabuli</t>
  </si>
  <si>
    <t>Histone-lysine N-methyltransferase ATX3 OS=Arabidopsis thaliana GN=SDG14 PE=2 SV=1</t>
  </si>
  <si>
    <t>Ca_02201_v1.0_kabuli</t>
  </si>
  <si>
    <t>Uncharacterized protein OS=Medicago truncatula GN=MTR_2g089840 PE=2 SV=1</t>
  </si>
  <si>
    <t>Ca_18401_v1.0_kabuli</t>
  </si>
  <si>
    <t>APO protein OS=Medicago truncatula GN=MTR_6g059930 PE=4 SV=1</t>
  </si>
  <si>
    <t>Ca_28108_v1.0_kabuli</t>
  </si>
  <si>
    <t>Photosystem Q(B) protein OS=Pisum sativum GN=psbA PE=3 SV=1</t>
  </si>
  <si>
    <t>Ca_26320_v1.0_kabuli</t>
  </si>
  <si>
    <t>Ca_02570_v1.0_kabuli</t>
  </si>
  <si>
    <t>Ca_12938_v1.0_kabuli</t>
  </si>
  <si>
    <t>Ca_23106_v1.0_kabuli</t>
  </si>
  <si>
    <t>Peroxisomal glycolate oxidase OS=Glycine max PE=2 SV=1</t>
  </si>
  <si>
    <t>Ca_14257_v1.0_kabuli</t>
  </si>
  <si>
    <t>Ca_19136_v1.0_kabuli</t>
  </si>
  <si>
    <t>Polypyrimidine track-binding protein homologue OS=Cicer arietinum GN=ptb PE=2 SV=1</t>
  </si>
  <si>
    <t>Ca_01234_v1.0_kabuli</t>
  </si>
  <si>
    <t>Opaque OS=Medicago truncatula GN=MTR_7g115120 PE=4 SV=1</t>
  </si>
  <si>
    <t>Ca_09463_v1.0_kabuli</t>
  </si>
  <si>
    <t>Ca_22932_v1.0_kabuli</t>
  </si>
  <si>
    <t>Ca_04600_v1.0_kabuli</t>
  </si>
  <si>
    <t>Ca_10741_v1.0_kabuli</t>
  </si>
  <si>
    <t>tRNA (Adenine-N(1)-)-methyltransferase non-catalytic subunit trm6 OS=Medicago truncatula GN=MTR_1g024920 PE=4 SV=1</t>
  </si>
  <si>
    <t>Ca_01686_v1.0_kabuli</t>
  </si>
  <si>
    <t>Putative uncharacterized protein OS=Medicago truncatula GN=MTR_3g105560 PE=4 SV=1</t>
  </si>
  <si>
    <t>Ca_07410_v1.0_kabuli</t>
  </si>
  <si>
    <t>Ca_17929_v1.0_kabuli</t>
  </si>
  <si>
    <t>Ca_05160_v1.0_kabuli</t>
  </si>
  <si>
    <t>Ca_09552_v1.0_kabuli</t>
  </si>
  <si>
    <t>Ca_15174_v1.0_kabuli</t>
  </si>
  <si>
    <t>Ca_19669_v1.0_kabuli</t>
  </si>
  <si>
    <t>Ca_03320_v1.0_kabuli</t>
  </si>
  <si>
    <t>Putative uncharacterized protein OS=Medicago truncatula GN=MTR_4g130700 PE=4 SV=1</t>
  </si>
  <si>
    <t>Ca_12334_v1.0_kabuli</t>
  </si>
  <si>
    <t>Dof zinc finger protein OS=Medicago truncatula GN=MTR_8g068210 PE=4 SV=1</t>
  </si>
  <si>
    <t>Ca_17648_v1.0_kabuli</t>
  </si>
  <si>
    <t>Putative uncharacterized protein OS=Medicago truncatula GN=MTR_139s0011 PE=4 SV=1</t>
  </si>
  <si>
    <t>Ca_02202_v1.0_kabuli</t>
  </si>
  <si>
    <t>Ca_18402_v1.0_kabuli</t>
  </si>
  <si>
    <t>Ca_27802_v1.0_kabuli</t>
  </si>
  <si>
    <t>Ca_26321_v1.0_kabuli</t>
  </si>
  <si>
    <t>Ca_02571_v1.0_kabuli</t>
  </si>
  <si>
    <t>Cat eye syndrome critical region protein OS=Medicago truncatula GN=MTR_2g095830 PE=4 SV=1</t>
  </si>
  <si>
    <t>Ca_12939_v1.0_kabuli</t>
  </si>
  <si>
    <t>Ca_23107_v1.0_kabuli</t>
  </si>
  <si>
    <t>Ca_14258_v1.0_kabuli</t>
  </si>
  <si>
    <t>Myb OS=Medicago truncatula GN=MTR_5g070020 PE=4 SV=1</t>
  </si>
  <si>
    <t>Ca_19137_v1.0_kabuli</t>
  </si>
  <si>
    <t>Ca_01235_v1.0_kabuli</t>
  </si>
  <si>
    <t>Ca_22933_v1.0_kabuli</t>
  </si>
  <si>
    <t>Casein kinase I isoform alpha OS=Medicago truncatula GN=MTR_7g006030 PE=4 SV=1</t>
  </si>
  <si>
    <t>Ca_04601_v1.0_kabuli</t>
  </si>
  <si>
    <t>5&amp;apos;-nucleotidase surE OS=Medicago truncatula GN=MTR_1g104500 PE=3 SV=1</t>
  </si>
  <si>
    <t>Ca_10742_v1.0_kabuli</t>
  </si>
  <si>
    <t>HVA22-like protein i OS=Medicago truncatula GN=MTR_1g024930 PE=4 SV=1</t>
  </si>
  <si>
    <t>Ca_15478_v1.0_kabuli</t>
  </si>
  <si>
    <t>3-ketoacyl-CoA synthase OS=Medicago truncatula GN=MTR_090s0010 PE=3 SV=1</t>
  </si>
  <si>
    <t>Ca_01687_v1.0_kabuli</t>
  </si>
  <si>
    <t>Putative uncharacterized protein OS=Medicago truncatula GN=MTR_3g105580 PE=4 SV=1</t>
  </si>
  <si>
    <t>Ca_07411_v1.0_kabuli</t>
  </si>
  <si>
    <t>Ca_17930_v1.0_kabuli</t>
  </si>
  <si>
    <t>Ca_05161_v1.0_kabuli</t>
  </si>
  <si>
    <t>Putative uncharacterized protein OS=Ricinus communis GN=RCOM_0633850 PE=4 SV=1</t>
  </si>
  <si>
    <t>Ca_09553_v1.0_kabuli</t>
  </si>
  <si>
    <t>Ca_15175_v1.0_kabuli</t>
  </si>
  <si>
    <t>Ca_19670_v1.0_kabuli</t>
  </si>
  <si>
    <t>Sugar transporter OS=Medicago truncatula GN=MTR_4g090600 PE=3 SV=1</t>
  </si>
  <si>
    <t>Ca_03321_v1.0_kabuli</t>
  </si>
  <si>
    <t>Complex interacting protein OS=Medicago truncatula GN=MTR_4g130730 PE=1 SV=1</t>
  </si>
  <si>
    <t>Ca_12335_v1.0_kabuli</t>
  </si>
  <si>
    <t>Rhamnogalacturonate lyase OS=Medicago truncatula GN=MTR_8g068120 PE=4 SV=1</t>
  </si>
  <si>
    <t>Ca_17649_v1.0_kabuli</t>
  </si>
  <si>
    <t>Ca_02203_v1.0_kabuli</t>
  </si>
  <si>
    <t>Prolyl 4-hydroxylase subunit alpha-1 OS=Medicago truncatula GN=MTR_2g089830 PE=4 SV=1</t>
  </si>
  <si>
    <t>Ca_27333_v1.0_kabuli</t>
  </si>
  <si>
    <t>Ca_27803_v1.0_kabuli</t>
  </si>
  <si>
    <t>Ca_26322_v1.0_kabuli</t>
  </si>
  <si>
    <t>Ca_26005_v1.0_kabuli</t>
  </si>
  <si>
    <t>Ca_02572_v1.0_kabuli</t>
  </si>
  <si>
    <t>Ca_12940_v1.0_kabuli</t>
  </si>
  <si>
    <t>Ca_23108_v1.0_kabuli</t>
  </si>
  <si>
    <t>Ca_14259_v1.0_kabuli</t>
  </si>
  <si>
    <t>Flavoprotein wrbA OS=Medicago truncatula GN=MTR_5g070030 PE=2 SV=1</t>
  </si>
  <si>
    <t>Ca_19138_v1.0_kabuli</t>
  </si>
  <si>
    <t>Ca_01236_v1.0_kabuli</t>
  </si>
  <si>
    <t>Ca_09465_v1.0_kabuli</t>
  </si>
  <si>
    <t>Epidermis-specific secreted glycoprotein EP1 OS=Medicago truncatula GN=MTR_7g072460 PE=4 SV=1</t>
  </si>
  <si>
    <t>Ca_22934_v1.0_kabuli</t>
  </si>
  <si>
    <t>Transcription initiation factor TFIID subunit OS=Medicago truncatula GN=MTR_7g080740 PE=4 SV=1</t>
  </si>
  <si>
    <t>Ca_04602_v1.0_kabuli</t>
  </si>
  <si>
    <t>Ca_10743_v1.0_kabuli</t>
  </si>
  <si>
    <t>Putative uncharacterized protein OS=Medicago truncatula GN=MTR_1g024840 PE=4 SV=1</t>
  </si>
  <si>
    <t>Ca_15479_v1.0_kabuli</t>
  </si>
  <si>
    <t>Ca_01688_v1.0_kabuli</t>
  </si>
  <si>
    <t>Hybrid signal transduction histidine kinase K OS=Medicago truncatula GN=MTR_3g105590 PE=4 SV=1</t>
  </si>
  <si>
    <t>Ca_07412_v1.0_kabuli</t>
  </si>
  <si>
    <t>Ca_17931_v1.0_kabuli</t>
  </si>
  <si>
    <t>Ca_05162_v1.0_kabuli</t>
  </si>
  <si>
    <t>Ca_09554_v1.0_kabuli</t>
  </si>
  <si>
    <t>Ca_15176_v1.0_kabuli</t>
  </si>
  <si>
    <t>Uncharacterized protein OS=Medicago truncatula GN=MTR_4g052040 PE=2 SV=1</t>
  </si>
  <si>
    <t>Ca_19671_v1.0_kabuli</t>
  </si>
  <si>
    <t>Nuclease S1 OS=Medicago truncatula GN=MTR_4g090610 PE=4 SV=1</t>
  </si>
  <si>
    <t>Ca_03322_v1.0_kabuli</t>
  </si>
  <si>
    <t>Ca_17650_v1.0_kabuli</t>
  </si>
  <si>
    <t>Ca_02204_v1.0_kabuli</t>
  </si>
  <si>
    <t>Major facilitator superfamily domain-containing protein OS=Medicago truncatula GN=MTR_2g089820 PE=4 SV=1</t>
  </si>
  <si>
    <t>Ca_18404_v1.0_kabuli</t>
  </si>
  <si>
    <t>Chaperone protein dnaJ OS=Medicago truncatula GN=MTR_6g059870 PE=4 SV=1</t>
  </si>
  <si>
    <t>Ca_25333_v1.0_kabuli</t>
  </si>
  <si>
    <t>tRNA/rRNA methyltransferase, putative OS=Medicago truncatula GN=MTR_3g027870 PE=3 SV=1</t>
  </si>
  <si>
    <t>Ca_21478_v1.0_kabuli</t>
  </si>
  <si>
    <t>Ca_27859_v1.0_kabuli</t>
  </si>
  <si>
    <t>Ca_27706_v1.0_kabuli</t>
  </si>
  <si>
    <t>Uncharacterized protein OS=Prunus persica GN=PRUPE_ppa024029mg PE=3 SV=1</t>
  </si>
  <si>
    <t>Ca_26006_v1.0_kabuli</t>
  </si>
  <si>
    <t>Ca_02573_v1.0_kabuli</t>
  </si>
  <si>
    <t>Trans-2-enoyl CoA reductase OS=Medicago truncatula GN=MTR_2g095840 PE=4 SV=1</t>
  </si>
  <si>
    <t>Ca_12941_v1.0_kabuli</t>
  </si>
  <si>
    <t>Ca_23109_v1.0_kabuli</t>
  </si>
  <si>
    <t>Ca_14260_v1.0_kabuli</t>
  </si>
  <si>
    <t>Anthocyanidin 3-O-glucosyltransferase OS=Medicago truncatula GN=MTR_5g070040 PE=3 SV=1</t>
  </si>
  <si>
    <t>Ca_19139_v1.0_kabuli</t>
  </si>
  <si>
    <t>Ca_01237_v1.0_kabuli</t>
  </si>
  <si>
    <t>Ca_22935_v1.0_kabuli</t>
  </si>
  <si>
    <t>Callose synthase OS=Medicago truncatula GN=MTR_7g005950 PE=4 SV=1</t>
  </si>
  <si>
    <t>Ca_04603_v1.0_kabuli</t>
  </si>
  <si>
    <t>Amine oxidase OS=Medicago truncatula GN=MTR_1g104550 PE=3 SV=1</t>
  </si>
  <si>
    <t>Ca_10744_v1.0_kabuli</t>
  </si>
  <si>
    <t>Putative uncharacterized protein OS=Medicago truncatula GN=MTR_1g024950 PE=4 SV=1</t>
  </si>
  <si>
    <t>Ca_15480_v1.0_kabuli</t>
  </si>
  <si>
    <t>Uncharacterized protein OS=Medicago truncatula GN=MTR_067s0053 PE=4 SV=1</t>
  </si>
  <si>
    <t>Ca_01689_v1.0_kabuli</t>
  </si>
  <si>
    <t>Glutamate receptor 2.8 OS=Medicago truncatula GN=MTR_3g105600 PE=4 SV=1</t>
  </si>
  <si>
    <t>Ca_07413_v1.0_kabuli</t>
  </si>
  <si>
    <t>Zinc finger CCCH domain-containing protein OS=Medicago truncatula GN=MTR_135s0022 PE=4 SV=1</t>
  </si>
  <si>
    <t>Ca_05163_v1.0_kabuli</t>
  </si>
  <si>
    <t>Ca_09555_v1.0_kabuli</t>
  </si>
  <si>
    <t>Type IIB calcium ATPase OS=Medicago truncatula GN=MCA3 PE=2 SV=1</t>
  </si>
  <si>
    <t>Ca_15177_v1.0_kabuli</t>
  </si>
  <si>
    <t>Ca_19672_v1.0_kabuli</t>
  </si>
  <si>
    <t>Ca_03323_v1.0_kabuli</t>
  </si>
  <si>
    <t>Signal recognition particle receptor subunit alpha OS=Medicago truncatula GN=MTR_4g130770 PE=4 SV=1</t>
  </si>
  <si>
    <t>Ca_12337_v1.0_kabuli</t>
  </si>
  <si>
    <t>Lectin receptor-like kinase Tg-20 OS=Medicago truncatula GN=MTR_8g068050 PE=4 SV=1</t>
  </si>
  <si>
    <t>Ca_17651_v1.0_kabuli</t>
  </si>
  <si>
    <t>Ca_02205_v1.0_kabuli</t>
  </si>
  <si>
    <t>Ribonuclease OS=Medicago truncatula GN=MTR_2g089810 PE=4 SV=1</t>
  </si>
  <si>
    <t>Ca_18405_v1.0_kabuli</t>
  </si>
  <si>
    <t>Putative uncharacterized protein OS=Medicago truncatula GN=MTR_6g059820 PE=4 SV=1</t>
  </si>
  <si>
    <t>Ca_18007_v1.0_kabuli</t>
  </si>
  <si>
    <t>Ca_26007_v1.0_kabuli</t>
  </si>
  <si>
    <t>Ca_02574_v1.0_kabuli</t>
  </si>
  <si>
    <t>Protein kinase OS=Medicago truncatula GN=MTR_2g095880 PE=4 SV=1</t>
  </si>
  <si>
    <t>Ca_12942_v1.0_kabuli</t>
  </si>
  <si>
    <t>Ca_23110_v1.0_kabuli</t>
  </si>
  <si>
    <t>Ca_14261_v1.0_kabuli</t>
  </si>
  <si>
    <t>Anthocyanidin 3-O-glucosyltransferase OS=Medicago truncatula GN=MTR_5g070090 PE=1 SV=1</t>
  </si>
  <si>
    <t>Ca_19140_v1.0_kabuli</t>
  </si>
  <si>
    <t>Ca_01238_v1.0_kabuli</t>
  </si>
  <si>
    <t>Ca_09467_v1.0_kabuli</t>
  </si>
  <si>
    <t>Ca_22936_v1.0_kabuli</t>
  </si>
  <si>
    <t>U box OS=Medicago truncatula GN=MTR_7g005940 PE=4 SV=1</t>
  </si>
  <si>
    <t>Ca_04604_v1.0_kabuli</t>
  </si>
  <si>
    <t>Amine oxidase OS=Medicago truncatula GN=MTR_1g104590 PE=3 SV=1</t>
  </si>
  <si>
    <t>Ca_10745_v1.0_kabuli</t>
  </si>
  <si>
    <t>Ca_01690_v1.0_kabuli</t>
  </si>
  <si>
    <t>Glutamate receptor 2.8 OS=Medicago truncatula GN=MTR_3g105610 PE=4 SV=1</t>
  </si>
  <si>
    <t>Ca_07414_v1.0_kabuli</t>
  </si>
  <si>
    <t>Ca_17933_v1.0_kabuli</t>
  </si>
  <si>
    <t>Putative cellulosomal scaffoldin protein (Precursor) OS=Ruminococcus flavefaciens GN=scaB PE=4 SV=2</t>
  </si>
  <si>
    <t>Ca_05164_v1.0_kabuli</t>
  </si>
  <si>
    <t>Ca_09556_v1.0_kabuli</t>
  </si>
  <si>
    <t>Chloroplast phosphoenolpyruvate/phosphate translocator OS=Pisum sativum PE=2 SV=1</t>
  </si>
  <si>
    <t>Ca_15178_v1.0_kabuli</t>
  </si>
  <si>
    <t>Transcription factor E2F OS=Medicago truncatula GN=MTR_4g052000 PE=3 SV=1</t>
  </si>
  <si>
    <t>Ca_19673_v1.0_kabuli</t>
  </si>
  <si>
    <t>Ca_03324_v1.0_kabuli</t>
  </si>
  <si>
    <t>Early nodulin OS=Medicago truncatula GN=MTR_4g130780 PE=4 SV=1</t>
  </si>
  <si>
    <t>Ca_12338_v1.0_kabuli</t>
  </si>
  <si>
    <t>Lectin alpha chain OS=Medicago truncatula GN=MTR_8g068040 PE=4 SV=1</t>
  </si>
  <si>
    <t>Ca_17755_v1.0_kabuli</t>
  </si>
  <si>
    <t>1-aminocyclopropane-1-carboxylate synthase OS=Medicago truncatula GN=MTR_7g038200 PE=3 SV=1</t>
  </si>
  <si>
    <t>Ca_02206_v1.0_kabuli</t>
  </si>
  <si>
    <t>Root phototropism protein OS=Medicago truncatula GN=MTR_2g089800 PE=4 SV=1</t>
  </si>
  <si>
    <t>Ca_18406_v1.0_kabuli</t>
  </si>
  <si>
    <t>Trypsin protein inhibitor 2 OS=Cicer arietinum GN=tpi2 PE=2 SV=2</t>
  </si>
  <si>
    <t>Ca_25335_v1.0_kabuli</t>
  </si>
  <si>
    <t>Ca_18008_v1.0_kabuli</t>
  </si>
  <si>
    <t>Disease resistance-like protein GS3-3 OS=Medicago truncatula GN=MTR_4g016610 PE=4 SV=1</t>
  </si>
  <si>
    <t>Ca_27877_v1.0_kabuli</t>
  </si>
  <si>
    <t>Ca_26008_v1.0_kabuli</t>
  </si>
  <si>
    <t>Ca_02575_v1.0_kabuli</t>
  </si>
  <si>
    <t>Putative uncharacterized protein OS=Medicago truncatula GN=MTR_2g095970 PE=4 SV=1</t>
  </si>
  <si>
    <t>Ca_12943_v1.0_kabuli</t>
  </si>
  <si>
    <t>Ca_23111_v1.0_kabuli</t>
  </si>
  <si>
    <t>Ca_14262_v1.0_kabuli</t>
  </si>
  <si>
    <t>Ca_19141_v1.0_kabuli</t>
  </si>
  <si>
    <t>FT-like protein OS=Glycine max GN=FTL3 PE=2 SV=1</t>
  </si>
  <si>
    <t>Ca_01239_v1.0_kabuli</t>
  </si>
  <si>
    <t>Ca_09468_v1.0_kabuli</t>
  </si>
  <si>
    <t>Peroxidase OS=Medicago truncatula GN=MTR_7g072510 PE=3 SV=1</t>
  </si>
  <si>
    <t>Ca_22937_v1.0_kabuli</t>
  </si>
  <si>
    <t>TGF-beta receptor, type I/II extracellular region OS=Medicago truncatula GN=MtrDRAFT_AC152184g2v2 PE=4 SV=1</t>
  </si>
  <si>
    <t>Ca_04605_v1.0_kabuli</t>
  </si>
  <si>
    <t>Phosphate metabolism protein OS=Medicago truncatula GN=MTR_1g104610 PE=2 SV=1</t>
  </si>
  <si>
    <t>Ca_10746_v1.0_kabuli</t>
  </si>
  <si>
    <t>Ca_15482_v1.0_kabuli</t>
  </si>
  <si>
    <t>Ca_01691_v1.0_kabuli</t>
  </si>
  <si>
    <t>Ca_07415_v1.0_kabuli</t>
  </si>
  <si>
    <t>Ca_17934_v1.0_kabuli</t>
  </si>
  <si>
    <t>Zinc finger CCCH domain-containing protein OS=Medicago truncatula GN=MTR_3g029590 PE=4 SV=1</t>
  </si>
  <si>
    <t>Ca_05165_v1.0_kabuli</t>
  </si>
  <si>
    <t>Ca_09557_v1.0_kabuli</t>
  </si>
  <si>
    <t>Ca_15179_v1.0_kabuli</t>
  </si>
  <si>
    <t>5&amp;apos;-3&amp;apos; exoribonuclease OS=Medicago truncatula GN=MTR_4g051920 PE=4 SV=1</t>
  </si>
  <si>
    <t>Ca_19674_v1.0_kabuli</t>
  </si>
  <si>
    <t>Syntaxin-124 OS=Medicago truncatula GN=MTR_4g090900 PE=3 SV=1</t>
  </si>
  <si>
    <t>Ca_03325_v1.0_kabuli</t>
  </si>
  <si>
    <t>Ca_12339_v1.0_kabuli</t>
  </si>
  <si>
    <t>Lectin-like protein OS=Medicago truncatula GN=Lec11 PE=2 SV=1</t>
  </si>
  <si>
    <t>Ca_02207_v1.0_kabuli</t>
  </si>
  <si>
    <t>Peroxidase OS=Medicago truncatula GN=MTR_2g089750 PE=1 SV=1</t>
  </si>
  <si>
    <t>Ca_18407_v1.0_kabuli</t>
  </si>
  <si>
    <t>Ca_25336_v1.0_kabuli</t>
  </si>
  <si>
    <t>Ca_18009_v1.0_kabuli</t>
  </si>
  <si>
    <t>NAD(P)H-dependent 6&amp;apos;-deoxychalcone synthase OS=Medicago truncatula GN=MTR_4g072320 PE=4 SV=1</t>
  </si>
  <si>
    <t>Ca_26009_v1.0_kabuli</t>
  </si>
  <si>
    <t>Ca_02576_v1.0_kabuli</t>
  </si>
  <si>
    <t>Phototropin-like protein PsPK4 OS=Pisum sativum PE=2 SV=2</t>
  </si>
  <si>
    <t>Ca_12944_v1.0_kabuli</t>
  </si>
  <si>
    <t>Ca_23112_v1.0_kabuli</t>
  </si>
  <si>
    <t>Ca_14263_v1.0_kabuli</t>
  </si>
  <si>
    <t>RNA binding domain protein OS=Medicago truncatula GN=MTR_5g070100 PE=4 SV=1</t>
  </si>
  <si>
    <t>Ca_19142_v1.0_kabuli</t>
  </si>
  <si>
    <t>Ca_01240_v1.0_kabuli</t>
  </si>
  <si>
    <t>Ca_09469_v1.0_kabuli</t>
  </si>
  <si>
    <t>Putative uncharacterized protein OS=Medicago truncatula GN=MTR_7g072520 PE=4 SV=1</t>
  </si>
  <si>
    <t>Ca_22938_v1.0_kabuli</t>
  </si>
  <si>
    <t>Dihydroflavonol-4-reductase OS=Medicago truncatula GN=MTR_3g005170 PE=4 SV=1</t>
  </si>
  <si>
    <t>Ca_04606_v1.0_kabuli</t>
  </si>
  <si>
    <t>Lipoxygenase OS=Medicago truncatula GN=MTR_1g104650 PE=3 SV=1</t>
  </si>
  <si>
    <t>Ca_10747_v1.0_kabuli</t>
  </si>
  <si>
    <t>Ca_15483_v1.0_kabuli</t>
  </si>
  <si>
    <t>Ca_01692_v1.0_kabuli</t>
  </si>
  <si>
    <t>NAD dependent epimerase/dehydratase family protein OS=Medicago truncatula GN=MTR_3g105660 PE=2 SV=1</t>
  </si>
  <si>
    <t>Ca_07416_v1.0_kabuli</t>
  </si>
  <si>
    <t>Protein cbbY OS=Medicago truncatula GN=MTR_135s0018 PE=1 SV=1</t>
  </si>
  <si>
    <t>Ca_05166_v1.0_kabuli</t>
  </si>
  <si>
    <t>Ca_09558_v1.0_kabuli</t>
  </si>
  <si>
    <t>Ca_15180_v1.0_kabuli</t>
  </si>
  <si>
    <t>Ca_19675_v1.0_kabuli</t>
  </si>
  <si>
    <t>Uncharacterized protein OS=Medicago truncatula GN=MTR_4g090910 PE=2 SV=1</t>
  </si>
  <si>
    <t>Ca_03326_v1.0_kabuli</t>
  </si>
  <si>
    <t>Putative uncharacterized protein OS=Medicago truncatula GN=MTR_4g130810 PE=4 SV=1</t>
  </si>
  <si>
    <t>Ca_12340_v1.0_kabuli</t>
  </si>
  <si>
    <t>Cysteine-rich receptor-like protein kinase OS=Medicago truncatula GN=MTR_8g067930 PE=4 SV=1</t>
  </si>
  <si>
    <t>Ca_17757_v1.0_kabuli</t>
  </si>
  <si>
    <t>Predicted protein OS=Populus trichocarpa GN=POPTRDRAFT_806207 PE=4 SV=1</t>
  </si>
  <si>
    <t>Ca_02208_v1.0_kabuli</t>
  </si>
  <si>
    <t>Ca_18408_v1.0_kabuli</t>
  </si>
  <si>
    <t>Ca_18010_v1.0_kabuli</t>
  </si>
  <si>
    <t>Potassium transporter OS=Medicago truncatula GN=MTR_5g071630 PE=4 SV=1</t>
  </si>
  <si>
    <t>Ca_26010_v1.0_kabuli</t>
  </si>
  <si>
    <t>Ca_02577_v1.0_kabuli</t>
  </si>
  <si>
    <t>Nuclear factor related to kappa-B-binding protein , related OS=Medicago truncatula GN=MtrDRAFT_AC149490g14v2 PE=4 SV=2</t>
  </si>
  <si>
    <t>Ca_12945_v1.0_kabuli</t>
  </si>
  <si>
    <t>Ca_23113_v1.0_kabuli</t>
  </si>
  <si>
    <t>Ca_14264_v1.0_kabuli</t>
  </si>
  <si>
    <t>DAMAGED DNA-BINDING protein OS=Medicago truncatula GN=MTR_5g070310 PE=4 SV=1</t>
  </si>
  <si>
    <t>Ca_19143_v1.0_kabuli</t>
  </si>
  <si>
    <t>Ca_01241_v1.0_kabuli</t>
  </si>
  <si>
    <t>Ca_09470_v1.0_kabuli</t>
  </si>
  <si>
    <t>Putative uncharacterized protein OS=Medicago truncatula GN=MTR_7g072550 PE=4 SV=1</t>
  </si>
  <si>
    <t>Ca_22939_v1.0_kabuli</t>
  </si>
  <si>
    <t>Ca_04607_v1.0_kabuli</t>
  </si>
  <si>
    <t>SNARE OS=Medicago sativa PE=2 SV=1</t>
  </si>
  <si>
    <t>Ca_10748_v1.0_kabuli</t>
  </si>
  <si>
    <t>Ca_15484_v1.0_kabuli</t>
  </si>
  <si>
    <t>Pentatricopeptide repeat-containing protein OS=Medicago truncatula GN=MTR_067s0026 PE=4 SV=1</t>
  </si>
  <si>
    <t>Ca_01693_v1.0_kabuli</t>
  </si>
  <si>
    <t>Putative uncharacterized protein OS=Medicago truncatula GN=MTR_3g105690 PE=4 SV=1</t>
  </si>
  <si>
    <t>Ca_07417_v1.0_kabuli</t>
  </si>
  <si>
    <t>Ca_17936_v1.0_kabuli</t>
  </si>
  <si>
    <t>Ca_05167_v1.0_kabuli</t>
  </si>
  <si>
    <t>Chlorophyll a/b binding protein (Precursor) OS=Cicer arietinum PE=2 SV=1</t>
  </si>
  <si>
    <t>Ca_09559_v1.0_kabuli</t>
  </si>
  <si>
    <t>Ca_15181_v1.0_kabuli</t>
  </si>
  <si>
    <t>NHL1 OS=Medicago truncatula GN=MTR_4g051880 PE=4 SV=1</t>
  </si>
  <si>
    <t>Ca_19676_v1.0_kabuli</t>
  </si>
  <si>
    <t>Calmodulin-binding protein OS=Medicago truncatula GN=MTR_4g090970 PE=4 SV=1</t>
  </si>
  <si>
    <t>Ca_03327_v1.0_kabuli</t>
  </si>
  <si>
    <t>CNGC5-like protein OS=Medicago truncatula GN=MTR_4g130820 PE=4 SV=1</t>
  </si>
  <si>
    <t>Ca_12341_v1.0_kabuli</t>
  </si>
  <si>
    <t>Ca_17758_v1.0_kabuli</t>
  </si>
  <si>
    <t>Ca_02209_v1.0_kabuli</t>
  </si>
  <si>
    <t>Ca_18409_v1.0_kabuli</t>
  </si>
  <si>
    <t>Ca_25338_v1.0_kabuli</t>
  </si>
  <si>
    <t>Ca_21483_v1.0_kabuli</t>
  </si>
  <si>
    <t>Cyclin-L1-1 OS=Medicago truncatula GN=MTR_5g010140 PE=3 SV=1</t>
  </si>
  <si>
    <t>Ca_18011_v1.0_kabuli</t>
  </si>
  <si>
    <t>Ca_26011_v1.0_kabuli</t>
  </si>
  <si>
    <t>Ca_02578_v1.0_kabuli</t>
  </si>
  <si>
    <t>Ca_12946_v1.0_kabuli</t>
  </si>
  <si>
    <t>Ca_23114_v1.0_kabuli</t>
  </si>
  <si>
    <t>Ca_14265_v1.0_kabuli</t>
  </si>
  <si>
    <t>Pleiotropic drug resistance ABC transporter family protein OS=Medicago truncatula GN=MTR_5g070320 PE=4 SV=1</t>
  </si>
  <si>
    <t>Ca_19144_v1.0_kabuli</t>
  </si>
  <si>
    <t>NAC domain protein OS=Medicago truncatula GN=MTR_6g032770 PE=4 SV=1</t>
  </si>
  <si>
    <t>Ca_01242_v1.0_kabuli</t>
  </si>
  <si>
    <t>Ca_09471_v1.0_kabuli</t>
  </si>
  <si>
    <t>Saposin B domain-containing protein OS=Medicago truncatula GN=MTR_7g072560 PE=4 SV=1</t>
  </si>
  <si>
    <t>Ca_22940_v1.0_kabuli</t>
  </si>
  <si>
    <t>Protein RUPTURED POLLEN GRAIN OS=Medicago truncatula GN=MTR_7g005690 PE=4 SV=1</t>
  </si>
  <si>
    <t>Ca_04608_v1.0_kabuli</t>
  </si>
  <si>
    <t>Protein TIME FOR COFFEE OS=Medicago truncatula GN=MTR_1g104710 PE=4 SV=1</t>
  </si>
  <si>
    <t>Ca_10749_v1.0_kabuli</t>
  </si>
  <si>
    <t>Ca_15485_v1.0_kabuli</t>
  </si>
  <si>
    <t>Acylamino-acid-releasing enzyme OS=Medicago truncatula GN=MTR_5g042400 PE=4 SV=1</t>
  </si>
  <si>
    <t>Ca_01694_v1.0_kabuli</t>
  </si>
  <si>
    <t>Constans OS=Medicago truncatula GN=MTR_3g105710 PE=4 SV=1</t>
  </si>
  <si>
    <t>Ca_07418_v1.0_kabuli</t>
  </si>
  <si>
    <t>Putative uncharacterized protein OS=Medicago truncatula GN=MTR_135s0016 PE=4 SV=1</t>
  </si>
  <si>
    <t>Ca_05168_v1.0_kabuli</t>
  </si>
  <si>
    <t>Ca_09560_v1.0_kabuli</t>
  </si>
  <si>
    <t>Ca_15182_v1.0_kabuli</t>
  </si>
  <si>
    <t>Predicted protein OS=Populus trichocarpa GN=POPTRDRAFT_768313 PE=2 SV=1</t>
  </si>
  <si>
    <t>Ca_19677_v1.0_kabuli</t>
  </si>
  <si>
    <t>Ca_03328_v1.0_kabuli</t>
  </si>
  <si>
    <t>Ca_12342_v1.0_kabuli</t>
  </si>
  <si>
    <t>Uncharacterized protein OS=Medicago truncatula GN=MTR_8g067590 PE=2 SV=1</t>
  </si>
  <si>
    <t>Ca_17759_v1.0_kabuli</t>
  </si>
  <si>
    <t>WRKY transcription factor OS=Medicago truncatula GN=MTR_7g038380 PE=4 SV=1</t>
  </si>
  <si>
    <t>Ca_02210_v1.0_kabuli</t>
  </si>
  <si>
    <t>Putative uncharacterized protein OS=Medicago truncatula GN=MTR_5g015840 PE=4 SV=1</t>
  </si>
  <si>
    <t>Ca_18410_v1.0_kabuli</t>
  </si>
  <si>
    <t>Ca_18012_v1.0_kabuli</t>
  </si>
  <si>
    <t>Putative uncharacterized protein OS=Medicago truncatula GN=MTR_4g016590 PE=4 SV=1</t>
  </si>
  <si>
    <t>Ca_27336_v1.0_kabuli</t>
  </si>
  <si>
    <t>Uncharacterized protein OS=Prunus persica GN=PRUPE_ppa008871mg PE=4 SV=1</t>
  </si>
  <si>
    <t>Ca_02579_v1.0_kabuli</t>
  </si>
  <si>
    <t>CCT OS=Medicago truncatula GN=MtrDRAFT_AC149490g10v2 PE=4 SV=1</t>
  </si>
  <si>
    <t>Ca_12947_v1.0_kabuli</t>
  </si>
  <si>
    <t>Sodium-bile acid cotransporter, putative OS=Ricinus communis GN=RCOM_0494130 PE=4 SV=1</t>
  </si>
  <si>
    <t>Ca_14266_v1.0_kabuli</t>
  </si>
  <si>
    <t>Vacuolar cation/proton exchanger OS=Medicago truncatula GN=MTR_5g070330 PE=4 SV=1</t>
  </si>
  <si>
    <t>Ca_19145_v1.0_kabuli</t>
  </si>
  <si>
    <t>Tyrosine-specific transport protein OS=Medicago truncatula GN=MTR_6g032780 PE=4 SV=1</t>
  </si>
  <si>
    <t>Ca_01243_v1.0_kabuli</t>
  </si>
  <si>
    <t>Putative uncharacterized protein OS=Vitis vinifera GN=VIT_14s0081g00490 PE=4 SV=1</t>
  </si>
  <si>
    <t>Ca_09472_v1.0_kabuli</t>
  </si>
  <si>
    <t>Ca_22941_v1.0_kabuli</t>
  </si>
  <si>
    <t>NAC transcription factor protein 1 OS=Cicer arietinum GN=NAC1 PE=2 SV=1</t>
  </si>
  <si>
    <t>Ca_04609_v1.0_kabuli</t>
  </si>
  <si>
    <t>Hexose transporter OS=Medicago truncatula GN=MTR_1g104770 PE=3 SV=1</t>
  </si>
  <si>
    <t>Ca_10750_v1.0_kabuli</t>
  </si>
  <si>
    <t>Ca_15486_v1.0_kabuli</t>
  </si>
  <si>
    <t>Ca_01695_v1.0_kabuli</t>
  </si>
  <si>
    <t>Protein phosphatase 2C OS=Medicago truncatula GN=MTR_3g105730 PE=3 SV=1</t>
  </si>
  <si>
    <t>Ca_07419_v1.0_kabuli</t>
  </si>
  <si>
    <t>DNA polymerase III subunit gamma/tau OS=Medicago truncatula GN=MTR_135s0015 PE=4 SV=1</t>
  </si>
  <si>
    <t>Ca_17938_v1.0_kabuli</t>
  </si>
  <si>
    <t>Ca_05169_v1.0_kabuli</t>
  </si>
  <si>
    <t>Starch synthase, isoform V OS=Vigna unguiculata PE=2 SV=1</t>
  </si>
  <si>
    <t>Ca_09561_v1.0_kabuli</t>
  </si>
  <si>
    <t>Ca_15183_v1.0_kabuli</t>
  </si>
  <si>
    <t>Ca_19678_v1.0_kabuli</t>
  </si>
  <si>
    <t>Riboflavin kinase OS=Medicago truncatula GN=MTR_4g091060 PE=2 SV=1</t>
  </si>
  <si>
    <t>Ca_03329_v1.0_kabuli</t>
  </si>
  <si>
    <t>Leucine aminopeptidase OS=Medicago truncatula GN=MTR_4g130860 PE=1 SV=1</t>
  </si>
  <si>
    <t>Ca_12343_v1.0_kabuli</t>
  </si>
  <si>
    <t>Ca_17760_v1.0_kabuli</t>
  </si>
  <si>
    <t>Ca_02211_v1.0_kabuli</t>
  </si>
  <si>
    <t>Ca_18411_v1.0_kabuli</t>
  </si>
  <si>
    <t>Ca_18013_v1.0_kabuli</t>
  </si>
  <si>
    <t>Ca_02580_v1.0_kabuli</t>
  </si>
  <si>
    <t>Ribonuclease P protein subunit p30 OS=Medicago truncatula GN=MTR_2g096090 PE=4 SV=1</t>
  </si>
  <si>
    <t>Ca_12948_v1.0_kabuli</t>
  </si>
  <si>
    <t>Alpha-amylase/subtilisin inhibitor OS=Medicago truncatula GN=MTR_130s0010 PE=4 SV=1</t>
  </si>
  <si>
    <t>Ca_14267_v1.0_kabuli</t>
  </si>
  <si>
    <t>5-dehydro-2-deoxygluconokinase OS=Medicago truncatula GN=MTR_5g070350 PE=2 SV=1</t>
  </si>
  <si>
    <t>Ca_19146_v1.0_kabuli</t>
  </si>
  <si>
    <t>Ca_01244_v1.0_kabuli</t>
  </si>
  <si>
    <t>Ca_09473_v1.0_kabuli</t>
  </si>
  <si>
    <t>Putative uncharacterized protein OS=Ricinus communis GN=RCOM_0215600 PE=4 SV=1</t>
  </si>
  <si>
    <t>Ca_22942_v1.0_kabuli</t>
  </si>
  <si>
    <t>Putative uncharacterized protein OS=Ricinus communis GN=RCOM_1446310 PE=4 SV=1</t>
  </si>
  <si>
    <t>Ca_04610_v1.0_kabuli</t>
  </si>
  <si>
    <t>Hexose transporter OS=Medicago truncatula GN=MTR_1g104780 PE=3 SV=1</t>
  </si>
  <si>
    <t>Ca_10751_v1.0_kabuli</t>
  </si>
  <si>
    <t>Ca_15487_v1.0_kabuli</t>
  </si>
  <si>
    <t>Uncharacterized protein OS=Medicago truncatula GN=MTR_5g042420 PE=2 SV=1</t>
  </si>
  <si>
    <t>Ca_01696_v1.0_kabuli</t>
  </si>
  <si>
    <t>AarF domain-containing protein kinase, putative OS=Medicago truncatula GN=MTR_3g105760 PE=4 SV=1</t>
  </si>
  <si>
    <t>Ca_07420_v1.0_kabuli</t>
  </si>
  <si>
    <t>Ca_17939_v1.0_kabuli</t>
  </si>
  <si>
    <t>Pentatricopeptide repeat-containing protein OS=Medicago truncatula GN=MTR_1g050750 PE=4 SV=1</t>
  </si>
  <si>
    <t>Ca_05170_v1.0_kabuli</t>
  </si>
  <si>
    <t>Ca_09562_v1.0_kabuli</t>
  </si>
  <si>
    <t>Ca_15184_v1.0_kabuli</t>
  </si>
  <si>
    <t>Ca_19679_v1.0_kabuli</t>
  </si>
  <si>
    <t>Telomerase Cajal body protein OS=Medicago truncatula GN=MTR_4g091080 PE=4 SV=1</t>
  </si>
  <si>
    <t>Ca_03330_v1.0_kabuli</t>
  </si>
  <si>
    <t>Methyladenine glycosylase protein-like protein OS=Medicago truncatula GN=MTR_4g130880 PE=4 SV=1</t>
  </si>
  <si>
    <t>Ca_12344_v1.0_kabuli</t>
  </si>
  <si>
    <t>Indoleacetic acid-induced-like protein OS=Medicago truncatula GN=MTR_8g067530 PE=4 SV=1</t>
  </si>
  <si>
    <t>Ca_17761_v1.0_kabuli</t>
  </si>
  <si>
    <t>39S ribosomal protein L46 OS=Medicago truncatula GN=MTR_8g087440 PE=4 SV=1</t>
  </si>
  <si>
    <t>Ca_02212_v1.0_kabuli</t>
  </si>
  <si>
    <t>Ca_18412_v1.0_kabuli</t>
  </si>
  <si>
    <t>Kelch-like protein OS=Medicago truncatula GN=MTR_5g066730 PE=4 SV=1</t>
  </si>
  <si>
    <t>Ca_26224_v1.0_kabuli</t>
  </si>
  <si>
    <t>Ca_18014_v1.0_kabuli</t>
  </si>
  <si>
    <t>Transmembrane 9 superfamily protein member OS=Medicago truncatula GN=MTR_6g074910 PE=4 SV=1</t>
  </si>
  <si>
    <t>Ca_02581_v1.0_kabuli</t>
  </si>
  <si>
    <t>Ca_12949_v1.0_kabuli</t>
  </si>
  <si>
    <t>Putative uncharacterized protein OS=Medicago truncatula GN=MTR_130s0031 PE=4 SV=1</t>
  </si>
  <si>
    <t>Ca_23117_v1.0_kabuli</t>
  </si>
  <si>
    <t>Histone H3 OS=Lotus japonicus PE=2 SV=1</t>
  </si>
  <si>
    <t>Ca_14268_v1.0_kabuli</t>
  </si>
  <si>
    <t>Dermal papilla-derived protein-like protein OS=Medicago truncatula GN=MTR_5g070860 PE=4 SV=1</t>
  </si>
  <si>
    <t>Ca_19147_v1.0_kabuli</t>
  </si>
  <si>
    <t>Ca_01245_v1.0_kabuli</t>
  </si>
  <si>
    <t>Ca_09474_v1.0_kabuli</t>
  </si>
  <si>
    <t>Ca_22943_v1.0_kabuli</t>
  </si>
  <si>
    <t>Putative uncharacterized protein OS=Medicago truncatula GN=MTR_7g005390 PE=4 SV=1</t>
  </si>
  <si>
    <t>Ca_04611_v1.0_kabuli</t>
  </si>
  <si>
    <t>Blue copper protein OS=Medicago truncatula GN=MTR_1g104800 PE=4 SV=1</t>
  </si>
  <si>
    <t>Ca_10752_v1.0_kabuli</t>
  </si>
  <si>
    <t>IQ domain-containing protein OS=Medicago truncatula GN=MTR_1g023760 PE=4 SV=1</t>
  </si>
  <si>
    <t>Ca_15488_v1.0_kabuli</t>
  </si>
  <si>
    <t>Cysteine-rich receptor-like protein kinase OS=Medicago truncatula GN=MTR_5g042440 PE=4 SV=1</t>
  </si>
  <si>
    <t>Ca_01697_v1.0_kabuli</t>
  </si>
  <si>
    <t>Uncharacterized protein OS=Medicago truncatula GN=MTR_3g105780 PE=2 SV=1</t>
  </si>
  <si>
    <t>Ca_07421_v1.0_kabuli</t>
  </si>
  <si>
    <t>Pectate lyase OS=Medicago truncatula GN=MTR_135s0008 PE=4 SV=1</t>
  </si>
  <si>
    <t>Ca_17940_v1.0_kabuli</t>
  </si>
  <si>
    <t>Ca_05171_v1.0_kabuli</t>
  </si>
  <si>
    <t>Ca_09563_v1.0_kabuli</t>
  </si>
  <si>
    <t>Ca_15185_v1.0_kabuli</t>
  </si>
  <si>
    <t>Ca_19680_v1.0_kabuli</t>
  </si>
  <si>
    <t>At1g61340 OS=Medicago truncatula GN=MTR_4g091100 PE=4 SV=1</t>
  </si>
  <si>
    <t>Ca_03331_v1.0_kabuli</t>
  </si>
  <si>
    <t>Ca_12345_v1.0_kabuli</t>
  </si>
  <si>
    <t>Zinc finger protein OS=Medicago truncatula GN=MTR_8g067490 PE=4 SV=1</t>
  </si>
  <si>
    <t>Ca_17762_v1.0_kabuli</t>
  </si>
  <si>
    <t>Putative uncharacterized protein OS=Ricinus communis GN=RCOM_1616750 PE=4 SV=1</t>
  </si>
  <si>
    <t>Ca_02213_v1.0_kabuli</t>
  </si>
  <si>
    <t>Ca_18413_v1.0_kabuli</t>
  </si>
  <si>
    <t>Pentatricopeptide repeat-containing protein OS=Medicago truncatula GN=MTR_6g069480 PE=4 SV=1</t>
  </si>
  <si>
    <t>Ca_26225_v1.0_kabuli</t>
  </si>
  <si>
    <t>Ca_18015_v1.0_kabuli</t>
  </si>
  <si>
    <t>3-ketoacyl-CoA synthase OS=Medicago truncatula GN=MTR_6g074880 PE=3 SV=1</t>
  </si>
  <si>
    <t>Ca_27016_v1.0_kabuli</t>
  </si>
  <si>
    <t>Ca_27906_v1.0_kabuli</t>
  </si>
  <si>
    <t>Ca_02582_v1.0_kabuli</t>
  </si>
  <si>
    <t>Kinase-like protein OS=Medicago truncatula GN=MTR_2g096160 PE=4 SV=1</t>
  </si>
  <si>
    <t>Ca_12950_v1.0_kabuli</t>
  </si>
  <si>
    <t>Ca_23118_v1.0_kabuli</t>
  </si>
  <si>
    <t>Ca_14269_v1.0_kabuli</t>
  </si>
  <si>
    <t>Cytochrome P450 OS=Medicago truncatula GN=MTR_5g070700 PE=2 SV=1</t>
  </si>
  <si>
    <t>Ca_19148_v1.0_kabuli</t>
  </si>
  <si>
    <t>3-ketoacyl-CoA synthase OS=Glycine max PE=3 SV=1</t>
  </si>
  <si>
    <t>Ca_01246_v1.0_kabuli</t>
  </si>
  <si>
    <t>Ca_09475_v1.0_kabuli</t>
  </si>
  <si>
    <t>Ca_22944_v1.0_kabuli</t>
  </si>
  <si>
    <t>Somatic embryogenesis receptor kinase OS=Medicago truncatula GN=MTR_7g005400 PE=4 SV=1</t>
  </si>
  <si>
    <t>Ca_04612_v1.0_kabuli</t>
  </si>
  <si>
    <t>Annotation was added to scaffolds in November 2011 Long chain fatty acid-CoA ligase OS=Medicago truncatula GN=MTR_1g104810 PE=4 SV=1</t>
  </si>
  <si>
    <t>Ca_10753_v1.0_kabuli</t>
  </si>
  <si>
    <t>60S ribosomal protein L13a OS=Medicago truncatula GN=MTR_1g023590 PE=2 SV=1</t>
  </si>
  <si>
    <t>Ca_15489_v1.0_kabuli</t>
  </si>
  <si>
    <t>Ca_01698_v1.0_kabuli</t>
  </si>
  <si>
    <t>Ca_07422_v1.0_kabuli</t>
  </si>
  <si>
    <t>Peptide methionine sulfoxide reductase OS=Medicago truncatula GN=MTR_135s0002 PE=2 SV=1</t>
  </si>
  <si>
    <t>Ca_17941_v1.0_kabuli</t>
  </si>
  <si>
    <t>Ca_05172_v1.0_kabuli</t>
  </si>
  <si>
    <t>Ca_09564_v1.0_kabuli</t>
  </si>
  <si>
    <t>Ca_15186_v1.0_kabuli</t>
  </si>
  <si>
    <t>Ca_19681_v1.0_kabuli</t>
  </si>
  <si>
    <t>FAD linked oxidase, N-terminal; TonB box, N-terminal OS=Medicago truncatula GN=MTR_4g091150 PE=4 SV=1</t>
  </si>
  <si>
    <t>Ca_03332_v1.0_kabuli</t>
  </si>
  <si>
    <t>Ca_12346_v1.0_kabuli</t>
  </si>
  <si>
    <t>RMD5-like protein OS=Medicago truncatula GN=MTR_8g067470 PE=4 SV=1</t>
  </si>
  <si>
    <t>Ca_17763_v1.0_kabuli</t>
  </si>
  <si>
    <t>Ca_02214_v1.0_kabuli</t>
  </si>
  <si>
    <t>Putative uncharacterized protein OS=Medicago truncatula GN=MTR_5g015810 PE=4 SV=1</t>
  </si>
  <si>
    <t>Ca_18414_v1.0_kabuli</t>
  </si>
  <si>
    <t>Alkylated DNA repair protein alkB-like protein OS=Medicago truncatula GN=MTR_6g059320 PE=4 SV=1</t>
  </si>
  <si>
    <t>Ca_26226_v1.0_kabuli</t>
  </si>
  <si>
    <t>Ca_21488_v1.0_kabuli</t>
  </si>
  <si>
    <t>Ca_18016_v1.0_kabuli</t>
  </si>
  <si>
    <t>Ca_27017_v1.0_kabuli</t>
  </si>
  <si>
    <t>Ca_02583_v1.0_kabuli</t>
  </si>
  <si>
    <t>Ankyrin repeat-containing protein OS=Medicago truncatula GN=MTR_2g096190 PE=4 SV=1</t>
  </si>
  <si>
    <t>Ca_23119_v1.0_kabuli</t>
  </si>
  <si>
    <t>Ca_14270_v1.0_kabuli</t>
  </si>
  <si>
    <t>Ca_01247_v1.0_kabuli</t>
  </si>
  <si>
    <t>Ca_09476_v1.0_kabuli</t>
  </si>
  <si>
    <t>Ca_22945_v1.0_kabuli</t>
  </si>
  <si>
    <t>LITAF-domain-containing protein OS=Medicago truncatula GN=MTR_7g005440 PE=2 SV=1</t>
  </si>
  <si>
    <t>Ca_04613_v1.0_kabuli</t>
  </si>
  <si>
    <t>Cyclin T1 OS=Medicago truncatula GN=MTR_1g104820 PE=3 SV=1</t>
  </si>
  <si>
    <t>Ca_10754_v1.0_kabuli</t>
  </si>
  <si>
    <t>Cytochrome P450 OS=Medicago truncatula GN=MTR_1g023720 PE=3 SV=1</t>
  </si>
  <si>
    <t>Ca_15490_v1.0_kabuli</t>
  </si>
  <si>
    <t>Ca_01699_v1.0_kabuli</t>
  </si>
  <si>
    <t>Lariat debranching enzyme OS=Medicago truncatula GN=MTR_3g105810 PE=4 SV=1</t>
  </si>
  <si>
    <t>Ca_07423_v1.0_kabuli</t>
  </si>
  <si>
    <t>Cysteine proteinase OS=Medicago truncatula GN=MTR_135s0001 PE=3 SV=1</t>
  </si>
  <si>
    <t>Ca_17942_v1.0_kabuli</t>
  </si>
  <si>
    <t>Cellulose synthase OS=Medicago truncatula GN=MTR_3g030040 PE=4 SV=1</t>
  </si>
  <si>
    <t>Ca_05173_v1.0_kabuli</t>
  </si>
  <si>
    <t>Ca_09565_v1.0_kabuli</t>
  </si>
  <si>
    <t>Ca_15187_v1.0_kabuli</t>
  </si>
  <si>
    <t>Ca_19682_v1.0_kabuli</t>
  </si>
  <si>
    <t>Ca_03333_v1.0_kabuli</t>
  </si>
  <si>
    <t>Receptor-like protein kinase OS=Medicago truncatula GN=MTR_4g130920 PE=4 SV=1</t>
  </si>
  <si>
    <t>Ca_12347_v1.0_kabuli</t>
  </si>
  <si>
    <t>tRNA-dihydrouridine synthase OS=Medicago truncatula GN=MTR_8g067420 PE=3 SV=1</t>
  </si>
  <si>
    <t>Ca_17764_v1.0_kabuli</t>
  </si>
  <si>
    <t>Ca_02215_v1.0_kabuli</t>
  </si>
  <si>
    <t>BTB/POZ domain-containing protein OS=Medicago truncatula GN=MTR_5g015790 PE=4 SV=1</t>
  </si>
  <si>
    <t>Ca_18415_v1.0_kabuli</t>
  </si>
  <si>
    <t>Histone-lysine N-methyltransferase ASHH3 OS=Medicago truncatula GN=MTR_6g059310 PE=4 SV=1</t>
  </si>
  <si>
    <t>Ca_26227_v1.0_kabuli</t>
  </si>
  <si>
    <t>ATP synthase beta subunit, putative OS=Ricinus communis GN=RCOM_2040790 PE=1 SV=1</t>
  </si>
  <si>
    <t>Ca_18017_v1.0_kabuli</t>
  </si>
  <si>
    <t>Putative uncharacterized protein OS=Vitis vinifera GN=VIT_17s0000g04830 PE=4 SV=1</t>
  </si>
  <si>
    <t>Ca_27018_v1.0_kabuli</t>
  </si>
  <si>
    <t>Ca_26272_v1.0_kabuli</t>
  </si>
  <si>
    <t>Anthocyanidin 3-O-glucosyltransferase OS=Medicago truncatula GN=MTR_2g059240 PE=3 SV=1</t>
  </si>
  <si>
    <t>Ca_02584_v1.0_kabuli</t>
  </si>
  <si>
    <t>3-ketoacyl-CoA synthase OS=Medicago truncatula GN=MTR_2g096210 PE=3 SV=1</t>
  </si>
  <si>
    <t>Ca_13529_v1.0_kabuli</t>
  </si>
  <si>
    <t>Ca_23120_v1.0_kabuli</t>
  </si>
  <si>
    <t>PsPK3 protein OS=Pisum sativum GN=PsPK3 PE=2 SV=1</t>
  </si>
  <si>
    <t>Ca_14271_v1.0_kabuli</t>
  </si>
  <si>
    <t>Ca_01248_v1.0_kabuli</t>
  </si>
  <si>
    <t>Ca_09477_v1.0_kabuli</t>
  </si>
  <si>
    <t>Putative uncharacterized protein OS=Medicago truncatula GN=MTR_7g072870 PE=4 SV=1</t>
  </si>
  <si>
    <t>Ca_22946_v1.0_kabuli</t>
  </si>
  <si>
    <t>Putative uncharacterized protein OS=Ricinus communis GN=RCOM_1437780 PE=4 SV=1</t>
  </si>
  <si>
    <t>Ca_04614_v1.0_kabuli</t>
  </si>
  <si>
    <t>Putative uncharacterized protein OS=Medicago truncatula GN=MTR_1g104840 PE=4 SV=1</t>
  </si>
  <si>
    <t>Ca_10755_v1.0_kabuli</t>
  </si>
  <si>
    <t>BZIP transcription factor bZIP11 OS=Medicago truncatula GN=MTR_1g023690 PE=4 SV=1</t>
  </si>
  <si>
    <t>Ca_01700_v1.0_kabuli</t>
  </si>
  <si>
    <t>Rieske iron-sulfur protein Tic55 OS=Medicago truncatula GN=MTR_3g105820 PE=4 SV=1</t>
  </si>
  <si>
    <t>Ca_07424_v1.0_kabuli</t>
  </si>
  <si>
    <t>Ca_17943_v1.0_kabuli</t>
  </si>
  <si>
    <t>F-box family protein OS=Medicago truncatula GN=MTR_3g030050 PE=4 SV=1</t>
  </si>
  <si>
    <t>Ca_05174_v1.0_kabuli</t>
  </si>
  <si>
    <t>Ca_09566_v1.0_kabuli</t>
  </si>
  <si>
    <t>Ca_19788_v1.0_kabuli</t>
  </si>
  <si>
    <t>Ca_03334_v1.0_kabuli</t>
  </si>
  <si>
    <t>Ubiquitin carboxyl-terminal hydrolase OS=Medicago truncatula GN=MTR_4g130940 PE=3 SV=1</t>
  </si>
  <si>
    <t>Ca_12348_v1.0_kabuli</t>
  </si>
  <si>
    <t>Ca_17765_v1.0_kabuli</t>
  </si>
  <si>
    <t>Ca_02216_v1.0_kabuli</t>
  </si>
  <si>
    <t>Formin-like protein OS=Medicago truncatula GN=MTR_5g015690 PE=4 SV=1</t>
  </si>
  <si>
    <t>Ca_18416_v1.0_kabuli</t>
  </si>
  <si>
    <t>Ca_21490_v1.0_kabuli</t>
  </si>
  <si>
    <t>Ca_18018_v1.0_kabuli</t>
  </si>
  <si>
    <t>Ca_27019_v1.0_kabuli</t>
  </si>
  <si>
    <t>Ca_26273_v1.0_kabuli</t>
  </si>
  <si>
    <t>WD repeat-containing protein OS=Medicago truncatula GN=MTR_2g059200 PE=4 SV=1</t>
  </si>
  <si>
    <t>Ca_02585_v1.0_kabuli</t>
  </si>
  <si>
    <t>Exocyst complex component OS=Medicago truncatula GN=MTR_2g096230 PE=4 SV=1</t>
  </si>
  <si>
    <t>Ca_13530_v1.0_kabuli</t>
  </si>
  <si>
    <t>Uncharacterized protein OS=Medicago truncatula GN=MTR_2g064890 PE=4 SV=1</t>
  </si>
  <si>
    <t>Ca_23121_v1.0_kabuli</t>
  </si>
  <si>
    <t>Ca_14272_v1.0_kabuli</t>
  </si>
  <si>
    <t>Cytochrome P450 OS=Medicago truncatula GN=MTR_5g070690 PE=3 SV=1</t>
  </si>
  <si>
    <t>Ca_19151_v1.0_kabuli</t>
  </si>
  <si>
    <t>Glucan endo-1,3-beta-glucosidase OS=Medicago truncatula GN=MTR_6g032820 PE=3 SV=1</t>
  </si>
  <si>
    <t>Ca_01249_v1.0_kabuli</t>
  </si>
  <si>
    <t>Ca_09478_v1.0_kabuli</t>
  </si>
  <si>
    <t>With no lysine kinase OS=Medicago truncatula GN=MTR_7g072860 PE=4 SV=1</t>
  </si>
  <si>
    <t>Ca_04615_v1.0_kabuli</t>
  </si>
  <si>
    <t>Receptor-like protein kinase OS=Medicago truncatula GN=MTR_1g104850 PE=4 SV=1</t>
  </si>
  <si>
    <t>Ca_10756_v1.0_kabuli</t>
  </si>
  <si>
    <t>GAGA-binding transcriptional activator OS=Medicago truncatula GN=MTR_1g023660 PE=4 SV=1</t>
  </si>
  <si>
    <t>Ca_15492_v1.0_kabuli</t>
  </si>
  <si>
    <t>Auxin-induced protein OS=Medicago truncatula GN=MTR_090s0019 PE=4 SV=1</t>
  </si>
  <si>
    <t>Ca_01701_v1.0_kabuli</t>
  </si>
  <si>
    <t>Tsi1-interacting protein TSIP1 OS=Medicago truncatula GN=MTR_3g105830 PE=4 SV=1</t>
  </si>
  <si>
    <t>Ca_07425_v1.0_kabuli</t>
  </si>
  <si>
    <t>Ca_17944_v1.0_kabuli</t>
  </si>
  <si>
    <t>Ca_05175_v1.0_kabuli</t>
  </si>
  <si>
    <t>Ca_09567_v1.0_kabuli</t>
  </si>
  <si>
    <t>Ca_15189_v1.0_kabuli</t>
  </si>
  <si>
    <t>Ca_19789_v1.0_kabuli</t>
  </si>
  <si>
    <t>Ca_03335_v1.0_kabuli</t>
  </si>
  <si>
    <t>BTB/POZ domain-containing protein KCTD6 OS=Medicago truncatula GN=MTR_4g130970 PE=4 SV=1</t>
  </si>
  <si>
    <t>Ca_12349_v1.0_kabuli</t>
  </si>
  <si>
    <t>Ca_17766_v1.0_kabuli</t>
  </si>
  <si>
    <t>Ca_02217_v1.0_kabuli</t>
  </si>
  <si>
    <t>Ca_18417_v1.0_kabuli</t>
  </si>
  <si>
    <t>Ca_23455_v1.0_kabuli</t>
  </si>
  <si>
    <t>Ca_21491_v1.0_kabuli</t>
  </si>
  <si>
    <t>Ca_18019_v1.0_kabuli</t>
  </si>
  <si>
    <t>Ca_27253_v1.0_kabuli</t>
  </si>
  <si>
    <t>Ca_26274_v1.0_kabuli</t>
  </si>
  <si>
    <t>Putative uncharacterized protein OS=Medicago truncatula GN=MTR_2g059060 PE=4 SV=1</t>
  </si>
  <si>
    <t>Ca_02586_v1.0_kabuli</t>
  </si>
  <si>
    <t>NDX1 homeobox protein OS=Medicago truncatula GN=MTR_2g096290 PE=3 SV=1</t>
  </si>
  <si>
    <t>Ca_13531_v1.0_kabuli</t>
  </si>
  <si>
    <t>Protein kinase catalytic domain-containing protein OS=Medicago truncatula GN=MTR_2g064930 PE=4 SV=1</t>
  </si>
  <si>
    <t>Ca_23122_v1.0_kabuli</t>
  </si>
  <si>
    <t>Translation initiation factor IF-2 OS=Medicago truncatula GN=MTR_2g064840 PE=3 SV=1</t>
  </si>
  <si>
    <t>Ca_19152_v1.0_kabuli</t>
  </si>
  <si>
    <t>Ca_01250_v1.0_kabuli</t>
  </si>
  <si>
    <t>Ca_09479_v1.0_kabuli</t>
  </si>
  <si>
    <t>Uncharacterized protein OS=Medicago truncatula GN=MTR_7g072680 PE=2 SV=1</t>
  </si>
  <si>
    <t>Ca_23294_v1.0_kabuli</t>
  </si>
  <si>
    <t>Ca_04616_v1.0_kabuli</t>
  </si>
  <si>
    <t>Speckle-type POZ protein-like protein OS=Medicago truncatula GN=MTR_1g104870 PE=4 SV=1</t>
  </si>
  <si>
    <t>Ca_10757_v1.0_kabuli</t>
  </si>
  <si>
    <t>Histone H3 OS=Leavenworthia alabamica PE=4 SV=1</t>
  </si>
  <si>
    <t>Ca_15493_v1.0_kabuli</t>
  </si>
  <si>
    <t>Mitochondrial inner membrane magnesium transporter mrs2 OS=Medicago truncatula GN=MTR_090s0025 PE=4 SV=1</t>
  </si>
  <si>
    <t>Ca_01702_v1.0_kabuli</t>
  </si>
  <si>
    <t>Uncharacterized protein OS=Medicago truncatula GN=MTR_3g105860 PE=4 SV=1</t>
  </si>
  <si>
    <t>Ca_07426_v1.0_kabuli</t>
  </si>
  <si>
    <t>Ca_05176_v1.0_kabuli</t>
  </si>
  <si>
    <t>Ca_09568_v1.0_kabuli</t>
  </si>
  <si>
    <t>Ca_15190_v1.0_kabuli</t>
  </si>
  <si>
    <t>Ca_03336_v1.0_kabuli</t>
  </si>
  <si>
    <t>Chloroplast omega-6 fatty acid desaturase OS=Medicago truncatula GN=MTR_4g130980 PE=4 SV=1</t>
  </si>
  <si>
    <t>Ca_12350_v1.0_kabuli</t>
  </si>
  <si>
    <t>Ca_17767_v1.0_kabuli</t>
  </si>
  <si>
    <t>Ca_02218_v1.0_kabuli</t>
  </si>
  <si>
    <t>Cyclin-D5-1 OS=Medicago truncatula GN=MTR_5g015670 PE=3 SV=1</t>
  </si>
  <si>
    <t>Ca_18418_v1.0_kabuli</t>
  </si>
  <si>
    <t>Ca_23456_v1.0_kabuli</t>
  </si>
  <si>
    <t>Ca_18020_v1.0_kabuli</t>
  </si>
  <si>
    <t>Ca_26275_v1.0_kabuli</t>
  </si>
  <si>
    <t>Pentatricopeptide repeat protein OS=Medicago truncatula GN=MTR_2g058990 PE=4 SV=1</t>
  </si>
  <si>
    <t>Ca_02587_v1.0_kabuli</t>
  </si>
  <si>
    <t>Adenosine 3&amp;apos;-phospho 5&amp;apos;-phosphosulfate transporter OS=Medicago truncatula GN=MTR_2g096300 PE=4 SV=1</t>
  </si>
  <si>
    <t>Ca_13532_v1.0_kabuli</t>
  </si>
  <si>
    <t>Ca_23123_v1.0_kabuli</t>
  </si>
  <si>
    <t>Putative uncharacterized protein OS=Medicago truncatula GN=MTR_2g036540 PE=4 SV=1</t>
  </si>
  <si>
    <t>Ca_14274_v1.0_kabuli</t>
  </si>
  <si>
    <t>Ca_19153_v1.0_kabuli</t>
  </si>
  <si>
    <t>Short-chain type dehydrogenase/reductase OS=Medicago truncatula GN=MTR_087s0054 PE=3 SV=1</t>
  </si>
  <si>
    <t>Ca_01251_v1.0_kabuli</t>
  </si>
  <si>
    <t>Ca_09480_v1.0_kabuli</t>
  </si>
  <si>
    <t>Ca_23295_v1.0_kabuli</t>
  </si>
  <si>
    <t>Ca_04617_v1.0_kabuli</t>
  </si>
  <si>
    <t>Alpha-1,3-mannosyltransferase ALG2 OS=Medicago truncatula GN=MTR_1g104880 PE=4 SV=1</t>
  </si>
  <si>
    <t>Ca_10758_v1.0_kabuli</t>
  </si>
  <si>
    <t>Ca_15494_v1.0_kabuli</t>
  </si>
  <si>
    <t>Sieve element occlusion by forisomes 3 OS=Medicago truncatula GN=SEO-F3 PE=1 SV=1</t>
  </si>
  <si>
    <t>Ca_01703_v1.0_kabuli</t>
  </si>
  <si>
    <t>Uncharacterized protein OS=Medicago truncatula GN=MTR_3g105880 PE=2 SV=1</t>
  </si>
  <si>
    <t>Ca_07427_v1.0_kabuli</t>
  </si>
  <si>
    <t>Ca_05177_v1.0_kabuli</t>
  </si>
  <si>
    <t>Ca_09569_v1.0_kabuli</t>
  </si>
  <si>
    <t>Annexin (Fragment) OS=Medicago sativa GN=ann PE=1 SV=1</t>
  </si>
  <si>
    <t>Ca_15191_v1.0_kabuli</t>
  </si>
  <si>
    <t>Ca_19791_v1.0_kabuli</t>
  </si>
  <si>
    <t>Ca_03337_v1.0_kabuli</t>
  </si>
  <si>
    <t>Putative uncharacterized protein OS=Medicago truncatula GN=MTR_4g131020 PE=4 SV=1</t>
  </si>
  <si>
    <t>Ca_12351_v1.0_kabuli</t>
  </si>
  <si>
    <t>Putative uncharacterized protein OS=Medicago truncatula GN=MTR_8g076960 PE=4 SV=1</t>
  </si>
  <si>
    <t>Ca_17768_v1.0_kabuli</t>
  </si>
  <si>
    <t>3-methyl-2-oxobutanoate hydroxymethyltransferase OS=Medicago truncatula GN=MTR_7g038400 PE=3 SV=1</t>
  </si>
  <si>
    <t>Ca_02219_v1.0_kabuli</t>
  </si>
  <si>
    <t>Condensin-2 complex subunit G2 OS=Medicago truncatula GN=MTR_5g015600 PE=4 SV=1</t>
  </si>
  <si>
    <t>Ca_18419_v1.0_kabuli</t>
  </si>
  <si>
    <t>4,5-DOPA dioxygenase extradiol-like protein OS=Medicago truncatula GN=MTR_6g064960 PE=4 SV=1</t>
  </si>
  <si>
    <t>Ca_21493_v1.0_kabuli</t>
  </si>
  <si>
    <t>Ca_18021_v1.0_kabuli</t>
  </si>
  <si>
    <t>Ca_02588_v1.0_kabuli</t>
  </si>
  <si>
    <t>Ca_13533_v1.0_kabuli</t>
  </si>
  <si>
    <t>10 kDa photosystem II polypeptide OS=Trifolium pratense PE=1 SV=1</t>
  </si>
  <si>
    <t>Ca_14275_v1.0_kabuli</t>
  </si>
  <si>
    <t>Ca_19154_v1.0_kabuli</t>
  </si>
  <si>
    <t>Ca_01252_v1.0_kabuli</t>
  </si>
  <si>
    <t>Ca_09481_v1.0_kabuli</t>
  </si>
  <si>
    <t>Non-specific lipid-transfer protein OS=Medicago truncatula GN=MTR_7g072720 PE=4 SV=1</t>
  </si>
  <si>
    <t>Ca_23296_v1.0_kabuli</t>
  </si>
  <si>
    <t>Ca_04618_v1.0_kabuli</t>
  </si>
  <si>
    <t>Cysteine-rich receptor-like protein kinase OS=Medicago truncatula GN=MTR_1g104890 PE=4 SV=1</t>
  </si>
  <si>
    <t>Ca_10759_v1.0_kabuli</t>
  </si>
  <si>
    <t>Ca_15495_v1.0_kabuli</t>
  </si>
  <si>
    <t>Ca_01704_v1.0_kabuli</t>
  </si>
  <si>
    <t>Ca_07428_v1.0_kabuli</t>
  </si>
  <si>
    <t>Sieve element occlusion c OS=Glycine max GN=SEOc PE=2 SV=1</t>
  </si>
  <si>
    <t>Ca_17947_v1.0_kabuli</t>
  </si>
  <si>
    <t>Actin related protein OS=Medicago truncatula GN=MTR_3g030550 PE=3 SV=1</t>
  </si>
  <si>
    <t>Ca_05178_v1.0_kabuli</t>
  </si>
  <si>
    <t>Ca_09570_v1.0_kabuli</t>
  </si>
  <si>
    <t>Ca_15192_v1.0_kabuli</t>
  </si>
  <si>
    <t>Ca_19792_v1.0_kabuli</t>
  </si>
  <si>
    <t>Ca_03338_v1.0_kabuli</t>
  </si>
  <si>
    <t>Ca_12352_v1.0_kabuli</t>
  </si>
  <si>
    <t>Transcription factor MYC2 OS=Medicago truncatula GN=MTR_8g067280 PE=4 SV=1</t>
  </si>
  <si>
    <t>Ca_17769_v1.0_kabuli</t>
  </si>
  <si>
    <t>Ca_02220_v1.0_kabuli</t>
  </si>
  <si>
    <t>Ca_18420_v1.0_kabuli</t>
  </si>
  <si>
    <t>Ca_23458_v1.0_kabuli</t>
  </si>
  <si>
    <t>Putative uncharacterized protein OS=Vitis vinifera GN=VITISV_002419 PE=4 SV=1</t>
  </si>
  <si>
    <t>Ca_18022_v1.0_kabuli</t>
  </si>
  <si>
    <t>Ca_20785_v1.0_kabuli</t>
  </si>
  <si>
    <t>Transmembrane emp24 domain-containing protein OS=Medicago truncatula GN=MTR_3g060210 PE=3 SV=1</t>
  </si>
  <si>
    <t>Ca_26277_v1.0_kabuli</t>
  </si>
  <si>
    <t>Ca_02589_v1.0_kabuli</t>
  </si>
  <si>
    <t>Riboflavin biosynthesis protein ribBA OS=Medicago truncatula GN=MTR_2g096330 PE=4 SV=1</t>
  </si>
  <si>
    <t>Ca_23492_v1.0_kabuli</t>
  </si>
  <si>
    <t>Ca_14276_v1.0_kabuli</t>
  </si>
  <si>
    <t>Ca_19155_v1.0_kabuli</t>
  </si>
  <si>
    <t>YTH domain family protein OS=Medicago truncatula GN=MTR_6g032970 PE=4 SV=1</t>
  </si>
  <si>
    <t>Ca_09482_v1.0_kabuli</t>
  </si>
  <si>
    <t>Non-specific lipid-transfer protein OS=Medicago truncatula GN=MTR_7g073150 PE=2 SV=1</t>
  </si>
  <si>
    <t>Ca_23297_v1.0_kabuli</t>
  </si>
  <si>
    <t>Ca_04619_v1.0_kabuli</t>
  </si>
  <si>
    <t>Paired amphipathic helix protein Sin3 OS=Medicago truncatula GN=MTR_1g104930 PE=4 SV=1</t>
  </si>
  <si>
    <t>Ca_10760_v1.0_kabuli</t>
  </si>
  <si>
    <t>Lysine-specific histone demethylase-like protein OS=Medicago truncatula GN=MTR_1g023510 PE=4 SV=1</t>
  </si>
  <si>
    <t>Ca_15496_v1.0_kabuli</t>
  </si>
  <si>
    <t>Ca_01705_v1.0_kabuli</t>
  </si>
  <si>
    <t>Pentatricopeptide repeat-containing protein OS=Medicago truncatula GN=MTR_3g105900 PE=4 SV=1</t>
  </si>
  <si>
    <t>Ca_07429_v1.0_kabuli</t>
  </si>
  <si>
    <t>Protein-L-isoaspartate O-methyltransferase OS=Cicer arietinum GN=PIMT2 PE=2 SV=1</t>
  </si>
  <si>
    <t>Ca_17948_v1.0_kabuli</t>
  </si>
  <si>
    <t>Photosystem II 5 kDa protein OS=Medicago truncatula GN=MTR_3g030860 PE=4 SV=1</t>
  </si>
  <si>
    <t>Ca_05179_v1.0_kabuli</t>
  </si>
  <si>
    <t>Ca_09571_v1.0_kabuli</t>
  </si>
  <si>
    <t>Ca_19793_v1.0_kabuli</t>
  </si>
  <si>
    <t>Ca_03339_v1.0_kabuli</t>
  </si>
  <si>
    <t>CBL-interacting protein kinase 6 OS=Cicer arietinum PE=2 SV=1</t>
  </si>
  <si>
    <t>Ca_12353_v1.0_kabuli</t>
  </si>
  <si>
    <t>ADP-ribosylation factor GTPase-activating protein OS=Medicago truncatula GN=MTR_8g067090 PE=4 SV=1</t>
  </si>
  <si>
    <t>Ca_17770_v1.0_kabuli</t>
  </si>
  <si>
    <t>Ca_02221_v1.0_kabuli</t>
  </si>
  <si>
    <t>Mitochondrial outer membrane protein porin OS=Medicago truncatula GN=MTR_5g015580 PE=1 SV=1</t>
  </si>
  <si>
    <t>Ca_18421_v1.0_kabuli</t>
  </si>
  <si>
    <t>Putative uncharacterized protein OS=Medicago truncatula GN=MTR_6g065090 PE=4 SV=1</t>
  </si>
  <si>
    <t>Ca_21495_v1.0_kabuli</t>
  </si>
  <si>
    <t>Homologous-pairing protein-like protein OS=Medicago truncatula GN=MTR_5g055150 PE=4 SV=1</t>
  </si>
  <si>
    <t>Ca_18023_v1.0_kabuli</t>
  </si>
  <si>
    <t>Ca_27915_v1.0_kabuli</t>
  </si>
  <si>
    <t>Ca_02590_v1.0_kabuli</t>
  </si>
  <si>
    <t>60S ribosomal protein L23a OS=Medicago truncatula GN=MTR_4g063060 PE=2 SV=1</t>
  </si>
  <si>
    <t>Ca_13535_v1.0_kabuli</t>
  </si>
  <si>
    <t>U5 small nuclear ribonucleoprotein 200 kDa helicase OS=Medicago truncatula GN=MTR_2g064740 PE=4 SV=1</t>
  </si>
  <si>
    <t>Ca_14277_v1.0_kabuli</t>
  </si>
  <si>
    <t>Putative uncharacterized protein OS=Vitis vinifera GN=VIT_06s0004g06660 PE=4 SV=1</t>
  </si>
  <si>
    <t>Ca_19156_v1.0_kabuli</t>
  </si>
  <si>
    <t>Galactose-1-phosphate uridylyltransferase OS=Medicago truncatula GN=MTR_6g029530 PE=4 SV=1</t>
  </si>
  <si>
    <t>Ca_01254_v1.0_kabuli</t>
  </si>
  <si>
    <t>Ca_09483_v1.0_kabuli</t>
  </si>
  <si>
    <t>Ca_23298_v1.0_kabuli</t>
  </si>
  <si>
    <t>Protein SRG1 OS=Medicago truncatula GN=MTR_7g045650 PE=3 SV=1</t>
  </si>
  <si>
    <t>Ca_04620_v1.0_kabuli</t>
  </si>
  <si>
    <t>Ca_10761_v1.0_kabuli</t>
  </si>
  <si>
    <t>Ca_01706_v1.0_kabuli</t>
  </si>
  <si>
    <t>Ca_07430_v1.0_kabuli</t>
  </si>
  <si>
    <t>Ca_17949_v1.0_kabuli</t>
  </si>
  <si>
    <t>tRNA-dihydrouridine synthase OS=Glycine max PE=3 SV=1</t>
  </si>
  <si>
    <t>Ca_05180_v1.0_kabuli</t>
  </si>
  <si>
    <t>Ca_09572_v1.0_kabuli</t>
  </si>
  <si>
    <t>Ca_19794_v1.0_kabuli</t>
  </si>
  <si>
    <t>Ca_03340_v1.0_kabuli</t>
  </si>
  <si>
    <t>Transcription factor bHLH66 OS=Medicago truncatula GN=MTR_4g131160 PE=4 SV=1</t>
  </si>
  <si>
    <t>Ca_12354_v1.0_kabuli</t>
  </si>
  <si>
    <t>Ca_17771_v1.0_kabuli</t>
  </si>
  <si>
    <t>Ca_02222_v1.0_kabuli</t>
  </si>
  <si>
    <t>Ca_18422_v1.0_kabuli</t>
  </si>
  <si>
    <t>Ca_23460_v1.0_kabuli</t>
  </si>
  <si>
    <t>Ca_18024_v1.0_kabuli</t>
  </si>
  <si>
    <t>Cyclic nucleotide gated channel OS=Medicago truncatula GN=MTR_5g007630 PE=4 SV=1</t>
  </si>
  <si>
    <t>Ca_20787_v1.0_kabuli</t>
  </si>
  <si>
    <t>Ca_27937_v1.0_kabuli</t>
  </si>
  <si>
    <t>Ca_02591_v1.0_kabuli</t>
  </si>
  <si>
    <t>Putative uncharacterized protein OS=Medicago truncatula GN=MTR_2g096360 PE=4 SV=1</t>
  </si>
  <si>
    <t>Ca_13536_v1.0_kabuli</t>
  </si>
  <si>
    <t>Uncharacterized protein (Fragment) OS=Taeniopygia guttata PE=4 SV=1</t>
  </si>
  <si>
    <t>Ca_23494_v1.0_kabuli</t>
  </si>
  <si>
    <t>Nodulation signaling pathway OS=Medicago truncatula GN=MTR_5g058860 PE=4 SV=1</t>
  </si>
  <si>
    <t>Ca_14278_v1.0_kabuli</t>
  </si>
  <si>
    <t>Phosphoinositide phospholipase C OS=Medicago truncatula GN=MTR_5g071040 PE=4 SV=1</t>
  </si>
  <si>
    <t>Ca_19157_v1.0_kabuli</t>
  </si>
  <si>
    <t>Ca_01255_v1.0_kabuli</t>
  </si>
  <si>
    <t>Ca_09484_v1.0_kabuli</t>
  </si>
  <si>
    <t>RING-H2 finger protein ATL5H OS=Medicago truncatula GN=MTR_7g073200 PE=4 SV=1</t>
  </si>
  <si>
    <t>Ca_23299_v1.0_kabuli</t>
  </si>
  <si>
    <t>Ca_04621_v1.0_kabuli</t>
  </si>
  <si>
    <t>Ca_10762_v1.0_kabuli</t>
  </si>
  <si>
    <t>Abhydrolase domain-containing protein OS=Medicago truncatula GN=MTR_1g023340 PE=4 SV=1</t>
  </si>
  <si>
    <t>Ca_15498_v1.0_kabuli</t>
  </si>
  <si>
    <t>Ca_01707_v1.0_kabuli</t>
  </si>
  <si>
    <t>Early nodulin-like protein OS=Medicago truncatula GN=MTR_3g105930 PE=4 SV=1</t>
  </si>
  <si>
    <t>Ca_07431_v1.0_kabuli</t>
  </si>
  <si>
    <t>Ca_05181_v1.0_kabuli</t>
  </si>
  <si>
    <t>Uncharacterized protein OS=Prunus persica GN=PRUPE_ppa018734mg PE=4 SV=1</t>
  </si>
  <si>
    <t>Ca_09573_v1.0_kabuli</t>
  </si>
  <si>
    <t>Ca_15195_v1.0_kabuli</t>
  </si>
  <si>
    <t>Ca_19795_v1.0_kabuli</t>
  </si>
  <si>
    <t>Ca_03341_v1.0_kabuli</t>
  </si>
  <si>
    <t>NADP-dependent glyceraldehyde-3-phosphate dehydrogenase OS=Medicago truncatula GN=MTR_4g131180 PE=3 SV=1</t>
  </si>
  <si>
    <t>Ca_12355_v1.0_kabuli</t>
  </si>
  <si>
    <t>Ca_17772_v1.0_kabuli</t>
  </si>
  <si>
    <t>Ca_02223_v1.0_kabuli</t>
  </si>
  <si>
    <t>Ca_18423_v1.0_kabuli</t>
  </si>
  <si>
    <t>Neutral cholesterol ester hydrolase OS=Medicago truncatula GN=MTR_6g065370 PE=4 SV=1</t>
  </si>
  <si>
    <t>Ca_21497_v1.0_kabuli</t>
  </si>
  <si>
    <t>Ca_18025_v1.0_kabuli</t>
  </si>
  <si>
    <t>Ca_20788_v1.0_kabuli</t>
  </si>
  <si>
    <t>Ca_25598_v1.0_kabuli</t>
  </si>
  <si>
    <t>Ca_02592_v1.0_kabuli</t>
  </si>
  <si>
    <t>Ca_13537_v1.0_kabuli</t>
  </si>
  <si>
    <t>NAC domain protein OS=Medicago truncatula GN=MTR_2g064470 PE=2 SV=1</t>
  </si>
  <si>
    <t>Ca_23495_v1.0_kabuli</t>
  </si>
  <si>
    <t>Ca_14279_v1.0_kabuli</t>
  </si>
  <si>
    <t>ATP-dependent Clp protease ATP-binding subunit clpL OS=Medicago truncatula GN=MTR_5g071060 PE=4 SV=1</t>
  </si>
  <si>
    <t>Ca_19158_v1.0_kabuli</t>
  </si>
  <si>
    <t>Glutamate dehydrogenase OS=Medicago truncatula GN=MTR_6g029460 PE=3 SV=1</t>
  </si>
  <si>
    <t>Ca_01256_v1.0_kabuli</t>
  </si>
  <si>
    <t>Ca_09485_v1.0_kabuli</t>
  </si>
  <si>
    <t>Protein kinase 2A OS=Medicago truncatula GN=MTR_7g073230 PE=4 SV=1</t>
  </si>
  <si>
    <t>Ca_23300_v1.0_kabuli</t>
  </si>
  <si>
    <t>Ca_04622_v1.0_kabuli</t>
  </si>
  <si>
    <t>Chromatin remodeling complex subunit OS=Medicago truncatula GN=MTR_1g105050 PE=4 SV=1</t>
  </si>
  <si>
    <t>Ca_10763_v1.0_kabuli</t>
  </si>
  <si>
    <t>Ca_01708_v1.0_kabuli</t>
  </si>
  <si>
    <t>Transmembrane 9 superfamily protein member OS=Medicago truncatula GN=MTR_3g105950 PE=4 SV=1</t>
  </si>
  <si>
    <t>Ca_07432_v1.0_kabuli</t>
  </si>
  <si>
    <t>Ca_05182_v1.0_kabuli</t>
  </si>
  <si>
    <t>Ca_09574_v1.0_kabuli</t>
  </si>
  <si>
    <t>Ca_15196_v1.0_kabuli</t>
  </si>
  <si>
    <t>Ca_19796_v1.0_kabuli</t>
  </si>
  <si>
    <t>Ca_03342_v1.0_kabuli</t>
  </si>
  <si>
    <t>Ca_12356_v1.0_kabuli</t>
  </si>
  <si>
    <t>Ubiquitin carboxyl-terminal hydrolase OS=Medicago truncatula GN=MTR_8g067060 PE=3 SV=1</t>
  </si>
  <si>
    <t>Ca_17773_v1.0_kabuli</t>
  </si>
  <si>
    <t>Ca_02224_v1.0_kabuli</t>
  </si>
  <si>
    <t>Adenylyl-sulfate kinase OS=Medicago truncatula GN=MTR_5g015530 PE=3 SV=1</t>
  </si>
  <si>
    <t>Ca_18424_v1.0_kabuli</t>
  </si>
  <si>
    <t>Ca_23462_v1.0_kabuli</t>
  </si>
  <si>
    <t>Ca_21498_v1.0_kabuli</t>
  </si>
  <si>
    <t>Ca_18026_v1.0_kabuli</t>
  </si>
  <si>
    <t>Ca_25599_v1.0_kabuli</t>
  </si>
  <si>
    <t>Ca_02593_v1.0_kabuli</t>
  </si>
  <si>
    <t>Myb-like transcription factor OS=Medicago truncatula GN=MTR_2g096380 PE=4 SV=1</t>
  </si>
  <si>
    <t>Ca_13538_v1.0_kabuli</t>
  </si>
  <si>
    <t>Ca_23496_v1.0_kabuli</t>
  </si>
  <si>
    <t>Ca_14280_v1.0_kabuli</t>
  </si>
  <si>
    <t>Zinc finger CCCH domain-containing protein OS=Medicago truncatula GN=MTR_5g071070 PE=4 SV=1</t>
  </si>
  <si>
    <t>Ca_19159_v1.0_kabuli</t>
  </si>
  <si>
    <t>Uncharacterized protein OS=Medicago truncatula GN=MTR_6g029390 PE=4 SV=1</t>
  </si>
  <si>
    <t>Ca_01257_v1.0_kabuli</t>
  </si>
  <si>
    <t>Uncharacterized protein OS=Setaria italica GN=Si030042m.g PE=4 SV=1</t>
  </si>
  <si>
    <t>Ca_09486_v1.0_kabuli</t>
  </si>
  <si>
    <t>B3 domain-containing transcription repressor VAL2 OS=Medicago truncatula GN=MTR_7g073240 PE=4 SV=1</t>
  </si>
  <si>
    <t>Ca_23301_v1.0_kabuli</t>
  </si>
  <si>
    <t>Ca_04623_v1.0_kabuli</t>
  </si>
  <si>
    <t>Ca_10764_v1.0_kabuli</t>
  </si>
  <si>
    <t>Putative uncharacterized protein OS=Medicago truncatula GN=MTR_1g023310 PE=4 SV=1</t>
  </si>
  <si>
    <t>Ca_01709_v1.0_kabuli</t>
  </si>
  <si>
    <t>Phospholipase D4 OS=Medicago truncatula GN=MTR_3g105980 PE=4 SV=1</t>
  </si>
  <si>
    <t>Ca_07433_v1.0_kabuli</t>
  </si>
  <si>
    <t>Ca_17952_v1.0_kabuli</t>
  </si>
  <si>
    <t>Ca_05183_v1.0_kabuli</t>
  </si>
  <si>
    <t>Tubulin beta chain, putative OS=Ricinus communis GN=RCOM_1336530 PE=3 SV=1</t>
  </si>
  <si>
    <t>Ca_09575_v1.0_kabuli</t>
  </si>
  <si>
    <t>Ca_15197_v1.0_kabuli</t>
  </si>
  <si>
    <t>Ca_19797_v1.0_kabuli</t>
  </si>
  <si>
    <t>Ca_03343_v1.0_kabuli</t>
  </si>
  <si>
    <t>Uncharacterized protein OS=Medicago truncatula GN=MTR_4g131270 PE=2 SV=1</t>
  </si>
  <si>
    <t>Ca_17774_v1.0_kabuli</t>
  </si>
  <si>
    <t>Putative uncharacterized protein OS=Medicago truncatula GN=MTR_077s0025 PE=4 SV=1</t>
  </si>
  <si>
    <t>Ca_02225_v1.0_kabuli</t>
  </si>
  <si>
    <t>Peptidyl-prolyl cis-trans isomerase-like protein OS=Medicago truncatula GN=MTR_5g015500 PE=4 SV=1</t>
  </si>
  <si>
    <t>Ca_18425_v1.0_kabuli</t>
  </si>
  <si>
    <t>Ca_23463_v1.0_kabuli</t>
  </si>
  <si>
    <t>Ca_21499_v1.0_kabuli</t>
  </si>
  <si>
    <t>Ca_18027_v1.0_kabuli</t>
  </si>
  <si>
    <t>Beta-amylase OS=Glycine max PE=3 SV=1</t>
  </si>
  <si>
    <t>Ca_20790_v1.0_kabuli</t>
  </si>
  <si>
    <t>Ca_25600_v1.0_kabuli</t>
  </si>
  <si>
    <t>Putative uncharacterized protein OS=Ricinus communis GN=RCOM_1281780 PE=4 SV=1</t>
  </si>
  <si>
    <t>Ca_13539_v1.0_kabuli</t>
  </si>
  <si>
    <t>Ca_23497_v1.0_kabuli</t>
  </si>
  <si>
    <t>Putative uncharacterized protein OS=Medicago truncatula GN=MTR_5g059070 PE=4 SV=1</t>
  </si>
  <si>
    <t>Ca_14281_v1.0_kabuli</t>
  </si>
  <si>
    <t>Putative uncharacterized protein OS=Medicago truncatula GN=MTR_5g071090 PE=4 SV=1</t>
  </si>
  <si>
    <t>Ca_01258_v1.0_kabuli</t>
  </si>
  <si>
    <t>Ca_09487_v1.0_kabuli</t>
  </si>
  <si>
    <t>Elongation factor P OS=Medicago truncatula GN=MTR_7g073250 PE=1 SV=1</t>
  </si>
  <si>
    <t>Ca_23302_v1.0_kabuli</t>
  </si>
  <si>
    <t>Lectin-like receptor kinase 7;2 OS=Medicago truncatula GN=LecRK7;2 PE=2 SV=1</t>
  </si>
  <si>
    <t>Ca_04624_v1.0_kabuli</t>
  </si>
  <si>
    <t>Putative uncharacterized protein OS=Medicago truncatula GN=MTR_1g105360 PE=4 SV=1</t>
  </si>
  <si>
    <t>Ca_10765_v1.0_kabuli</t>
  </si>
  <si>
    <t>Putative uncharacterized protein OS=Medicago truncatula GN=MTR_1g023270 PE=4 SV=1</t>
  </si>
  <si>
    <t>Ca_16561_v1.0_kabuli</t>
  </si>
  <si>
    <t>Ca_01710_v1.0_kabuli</t>
  </si>
  <si>
    <t>DNA-directed RNA polymerase OS=Medicago truncatula GN=MTR_3g105990 PE=3 SV=1</t>
  </si>
  <si>
    <t>Ca_07434_v1.0_kabuli</t>
  </si>
  <si>
    <t>Ca_17953_v1.0_kabuli</t>
  </si>
  <si>
    <t>Putative uncharacterized protein OS=Medicago truncatula GN=MTR_3g030950 PE=4 SV=1</t>
  </si>
  <si>
    <t>Ca_05184_v1.0_kabuli</t>
  </si>
  <si>
    <t>Ca_09576_v1.0_kabuli</t>
  </si>
  <si>
    <t>Ca_15198_v1.0_kabuli</t>
  </si>
  <si>
    <t>Ca_03344_v1.0_kabuli</t>
  </si>
  <si>
    <t>Ca_17775_v1.0_kabuli</t>
  </si>
  <si>
    <t>Glutathione S-transferase OS=Medicago truncatula GN=MTR_2g066630 PE=2 SV=1</t>
  </si>
  <si>
    <t>Ca_02226_v1.0_kabuli</t>
  </si>
  <si>
    <t>GRAS family transcription factor OS=Medicago truncatula GN=MTR_5g015490 PE=4 SV=1</t>
  </si>
  <si>
    <t>Ca_18426_v1.0_kabuli</t>
  </si>
  <si>
    <t>Neutral cholesterol ester hydrolase OS=Medicago truncatula GN=MTR_6g065430 PE=4 SV=1</t>
  </si>
  <si>
    <t>Ca_23464_v1.0_kabuli</t>
  </si>
  <si>
    <t>Ca_18028_v1.0_kabuli</t>
  </si>
  <si>
    <t>Ca_20791_v1.0_kabuli</t>
  </si>
  <si>
    <t>Ca_25601_v1.0_kabuli</t>
  </si>
  <si>
    <t>Ca_02595_v1.0_kabuli</t>
  </si>
  <si>
    <t>Methyl-CpG binding OS=Medicago truncatula GN=MtrDRAFT_AC149210g25v2 PE=2 SV=2</t>
  </si>
  <si>
    <t>Ca_13540_v1.0_kabuli</t>
  </si>
  <si>
    <t>Putative uncharacterized protein OS=Medicago truncatula GN=MTR_2g064450 PE=4 SV=1</t>
  </si>
  <si>
    <t>Ca_23498_v1.0_kabuli</t>
  </si>
  <si>
    <t>DIS3-like exonuclease OS=Medicago truncatula GN=MTR_5g059080 PE=3 SV=1</t>
  </si>
  <si>
    <t>Ca_14282_v1.0_kabuli</t>
  </si>
  <si>
    <t>Ca_09488_v1.0_kabuli</t>
  </si>
  <si>
    <t>Pentatricopeptide repeat-containing protein OS=Medicago truncatula GN=MTR_7g073260 PE=4 SV=1</t>
  </si>
  <si>
    <t>Ca_23303_v1.0_kabuli</t>
  </si>
  <si>
    <t>Ca_04625_v1.0_kabuli</t>
  </si>
  <si>
    <t>Ca_10766_v1.0_kabuli</t>
  </si>
  <si>
    <t>Uncharacterized protein OS=Medicago truncatula GN=MTR_1g023260 PE=2 SV=1</t>
  </si>
  <si>
    <t>Ca_16562_v1.0_kabuli</t>
  </si>
  <si>
    <t>Ca_01711_v1.0_kabuli</t>
  </si>
  <si>
    <t>Ca_07435_v1.0_kabuli</t>
  </si>
  <si>
    <t>Putative uncharacterized protein OS=Vitis vinifera GN=VIT_17s0000g09610 PE=3 SV=1</t>
  </si>
  <si>
    <t>Ca_17954_v1.0_kabuli</t>
  </si>
  <si>
    <t>Putative uncharacterized protein OS=Medicago truncatula GN=MTR_1g018100 PE=4 SV=1</t>
  </si>
  <si>
    <t>Ca_05185_v1.0_kabuli</t>
  </si>
  <si>
    <t>Ca_09577_v1.0_kabuli</t>
  </si>
  <si>
    <t>Ca_15199_v1.0_kabuli</t>
  </si>
  <si>
    <t>Putative uncharacterized protein OS=Medicago truncatula GN=MTR_4g050590 PE=4 SV=1</t>
  </si>
  <si>
    <t>Ca_19799_v1.0_kabuli</t>
  </si>
  <si>
    <t>Ca_03345_v1.0_kabuli</t>
  </si>
  <si>
    <t>Ca_12359_v1.0_kabuli</t>
  </si>
  <si>
    <t>Ca_17776_v1.0_kabuli</t>
  </si>
  <si>
    <t>F-box/kelch-repeat protein OS=Medicago truncatula GN=MTR_077s0028 PE=4 SV=1</t>
  </si>
  <si>
    <t>Ca_02227_v1.0_kabuli</t>
  </si>
  <si>
    <t>Putative uncharacterized protein OS=Medicago truncatula GN=MTR_5g015460 PE=4 SV=1</t>
  </si>
  <si>
    <t>Ca_18427_v1.0_kabuli</t>
  </si>
  <si>
    <t>Ca_21501_v1.0_kabuli</t>
  </si>
  <si>
    <t>Peptide transporter PTR OS=Medicago truncatula GN=MTR_5g055000 PE=4 SV=1</t>
  </si>
  <si>
    <t>Ca_18029_v1.0_kabuli</t>
  </si>
  <si>
    <t>Ca_20792_v1.0_kabuli</t>
  </si>
  <si>
    <t>Ca_25602_v1.0_kabuli</t>
  </si>
  <si>
    <t>Ca_13541_v1.0_kabuli</t>
  </si>
  <si>
    <t>Ca_23499_v1.0_kabuli</t>
  </si>
  <si>
    <t>Ca_14283_v1.0_kabuli</t>
  </si>
  <si>
    <t>Ca_19162_v1.0_kabuli</t>
  </si>
  <si>
    <t>Uncharacterized protein OS=Medicago truncatula GN=MTR_6g029250 PE=2 SV=1</t>
  </si>
  <si>
    <t>Ca_01260_v1.0_kabuli</t>
  </si>
  <si>
    <t>Ca_09489_v1.0_kabuli</t>
  </si>
  <si>
    <t>Putative uncharacterized protein OS=Medicago truncatula GN=MTR_7g073280 PE=4 SV=1</t>
  </si>
  <si>
    <t>Ca_23304_v1.0_kabuli</t>
  </si>
  <si>
    <t>Ca_04626_v1.0_kabuli</t>
  </si>
  <si>
    <t>Mitogen-activated protein kinase kinase kinase OS=Medicago truncatula GN=MTR_1g105290 PE=4 SV=1</t>
  </si>
  <si>
    <t>Ca_10767_v1.0_kabuli</t>
  </si>
  <si>
    <t>Short internode related sequence OS=Medicago truncatula GN=MTR_1g023230 PE=4 SV=1</t>
  </si>
  <si>
    <t>Ca_01712_v1.0_kabuli</t>
  </si>
  <si>
    <t>Putative uncharacterized protein OS=Medicago truncatula GN=MTR_3g106030 PE=4 SV=1</t>
  </si>
  <si>
    <t>Ca_07436_v1.0_kabuli</t>
  </si>
  <si>
    <t>Serine/threonine protein kinase AFC2 OS=Medicago truncatula GN=MTR_3g076540 PE=4 SV=1</t>
  </si>
  <si>
    <t>Ca_17955_v1.0_kabuli</t>
  </si>
  <si>
    <t>Ca_05186_v1.0_kabuli</t>
  </si>
  <si>
    <t>Ca_09578_v1.0_kabuli</t>
  </si>
  <si>
    <t>Dehydration responsive element binding protein OS=Trifolium repens PE=4 SV=1</t>
  </si>
  <si>
    <t>Ca_15200_v1.0_kabuli</t>
  </si>
  <si>
    <t>Ca_19800_v1.0_kabuli</t>
  </si>
  <si>
    <t>Ca_03346_v1.0_kabuli</t>
  </si>
  <si>
    <t>Ca_12360_v1.0_kabuli</t>
  </si>
  <si>
    <t>Ca_17777_v1.0_kabuli</t>
  </si>
  <si>
    <t>Ca_02228_v1.0_kabuli</t>
  </si>
  <si>
    <t>Ca_23466_v1.0_kabuli</t>
  </si>
  <si>
    <t>Ca_18030_v1.0_kabuli</t>
  </si>
  <si>
    <t>Ca_20793_v1.0_kabuli</t>
  </si>
  <si>
    <t>Ca_25603_v1.0_kabuli</t>
  </si>
  <si>
    <t>Ca_02597_v1.0_kabuli</t>
  </si>
  <si>
    <t>RAB8E OS=Lotus japonicus GN=rab8E PE=2 SV=1</t>
  </si>
  <si>
    <t>Ca_13542_v1.0_kabuli</t>
  </si>
  <si>
    <t>Ca_23500_v1.0_kabuli</t>
  </si>
  <si>
    <t>Uncharacterized protein OS=Prunus persica GN=PRUPE_ppa020485mg PE=4 SV=1</t>
  </si>
  <si>
    <t>Ca_14284_v1.0_kabuli</t>
  </si>
  <si>
    <t>Omega-3 fatty acid desaturase OS=Medicago truncatula GN=MTR_5g071170 PE=4 SV=1</t>
  </si>
  <si>
    <t>Ca_19683_v1.0_kabuli</t>
  </si>
  <si>
    <t>Ca_01261_v1.0_kabuli</t>
  </si>
  <si>
    <t>Ca_09490_v1.0_kabuli</t>
  </si>
  <si>
    <t>Receptor-like protein kinase OS=Medicago truncatula GN=MTR_7g073290 PE=4 SV=1</t>
  </si>
  <si>
    <t>Ca_23305_v1.0_kabuli</t>
  </si>
  <si>
    <t>Lectin-like receptor kinase 7;3 OS=Medicago truncatula GN=LecRK7;3 PE=2 SV=1</t>
  </si>
  <si>
    <t>Ca_04627_v1.0_kabuli</t>
  </si>
  <si>
    <t>Ca_10768_v1.0_kabuli</t>
  </si>
  <si>
    <t>Ca_16564_v1.0_kabuli</t>
  </si>
  <si>
    <t>Ca_01713_v1.0_kabuli</t>
  </si>
  <si>
    <t>WRKY transcription factor OS=Medicago truncatula GN=MTR_3g106060 PE=4 SV=1</t>
  </si>
  <si>
    <t>Ca_07437_v1.0_kabuli</t>
  </si>
  <si>
    <t>Cytochrome P450 OS=Medicago truncatula GN=MTR_3g076560 PE=3 SV=1</t>
  </si>
  <si>
    <t>Ca_17956_v1.0_kabuli</t>
  </si>
  <si>
    <t>Ca_05187_v1.0_kabuli</t>
  </si>
  <si>
    <t>Ca_09579_v1.0_kabuli</t>
  </si>
  <si>
    <t>Ca_19801_v1.0_kabuli</t>
  </si>
  <si>
    <t>Ca_03347_v1.0_kabuli</t>
  </si>
  <si>
    <t>Ca_12361_v1.0_kabuli</t>
  </si>
  <si>
    <t>Putative uncharacterized protein OS=Medicago truncatula GN=MTR_8g066820 PE=4 SV=1</t>
  </si>
  <si>
    <t>Ca_17778_v1.0_kabuli</t>
  </si>
  <si>
    <t>Ca_02229_v1.0_kabuli</t>
  </si>
  <si>
    <t>ADP-RIBOSYLATION FACTOR-like protein OS=Medicago truncatula GN=MTR_5g015370 PE=2 SV=1</t>
  </si>
  <si>
    <t>Ca_18429_v1.0_kabuli</t>
  </si>
  <si>
    <t>Ca_23467_v1.0_kabuli</t>
  </si>
  <si>
    <t>Ca_19924_v1.0_kabuli</t>
  </si>
  <si>
    <t>Ca_18031_v1.0_kabuli</t>
  </si>
  <si>
    <t>Ca_20794_v1.0_kabuli</t>
  </si>
  <si>
    <t>Ca_25604_v1.0_kabuli</t>
  </si>
  <si>
    <t>Ca_02598_v1.0_kabuli</t>
  </si>
  <si>
    <t>Histone H2A OS=Ricinus communis GN=RCOM_0390300 PE=3 SV=1</t>
  </si>
  <si>
    <t>Ca_14285_v1.0_kabuli</t>
  </si>
  <si>
    <t>Uncharacterized protein OS=Capsella rubella GN=CARUB_v10012347mg PE=4 SV=1</t>
  </si>
  <si>
    <t>Ca_19684_v1.0_kabuli</t>
  </si>
  <si>
    <t>Proteasome subunit alpha type OS=Glycine max PE=2 SV=1</t>
  </si>
  <si>
    <t>Ca_01262_v1.0_kabuli</t>
  </si>
  <si>
    <t>Ca_09491_v1.0_kabuli</t>
  </si>
  <si>
    <t>Ca_23306_v1.0_kabuli</t>
  </si>
  <si>
    <t>Ca_04628_v1.0_kabuli</t>
  </si>
  <si>
    <t>Ca_10769_v1.0_kabuli</t>
  </si>
  <si>
    <t>Auxin-induced protein 5NG4 OS=Medicago truncatula GN=MTR_1g023180 PE=4 SV=1</t>
  </si>
  <si>
    <t>Ca_16565_v1.0_kabuli</t>
  </si>
  <si>
    <t>Ca_01714_v1.0_kabuli</t>
  </si>
  <si>
    <t>Transcription initiation factor TFIID subunit OS=Medicago truncatula GN=MTR_3g106080 PE=4 SV=1</t>
  </si>
  <si>
    <t>Ca_07438_v1.0_kabuli</t>
  </si>
  <si>
    <t>Transmembrane anterior posterior transformation protein-like protein OS=Medicago truncatula GN=MTR_3g076570 PE=4 SV=1</t>
  </si>
  <si>
    <t>Ca_18155_v1.0_kabuli</t>
  </si>
  <si>
    <t>BTB/POZ domain-containing protein OS=Medicago truncatula GN=MTR_091s0019 PE=4 SV=1</t>
  </si>
  <si>
    <t>Ca_05188_v1.0_kabuli</t>
  </si>
  <si>
    <t>Ca_09580_v1.0_kabuli</t>
  </si>
  <si>
    <t>Ca_19802_v1.0_kabuli</t>
  </si>
  <si>
    <t>Ca_03348_v1.0_kabuli</t>
  </si>
  <si>
    <t>Outer membrane lipoprotein blc OS=Medicago truncatula GN=TIL PE=2 SV=1</t>
  </si>
  <si>
    <t>Ca_12362_v1.0_kabuli</t>
  </si>
  <si>
    <t>Ca_17779_v1.0_kabuli</t>
  </si>
  <si>
    <t>Ca_18430_v1.0_kabuli</t>
  </si>
  <si>
    <t>Ca_23468_v1.0_kabuli</t>
  </si>
  <si>
    <t>Ca_18032_v1.0_kabuli</t>
  </si>
  <si>
    <t>Ca_25605_v1.0_kabuli</t>
  </si>
  <si>
    <t>Lectin OS=Cicer arietinum PE=1 SV=1</t>
  </si>
  <si>
    <t>Ca_02599_v1.0_kabuli</t>
  </si>
  <si>
    <t>Histone H2A OS=Medicago truncatula GN=MTR_4g063410 PE=1 SV=1</t>
  </si>
  <si>
    <t>Ca_13544_v1.0_kabuli</t>
  </si>
  <si>
    <t>Ca_23502_v1.0_kabuli</t>
  </si>
  <si>
    <t>Ca_14286_v1.0_kabuli</t>
  </si>
  <si>
    <t>SelT-like protein OS=Medicago truncatula GN=MTR_5g071240 PE=2 SV=1</t>
  </si>
  <si>
    <t>Ca_19685_v1.0_kabuli</t>
  </si>
  <si>
    <t>Ca_01263_v1.0_kabuli</t>
  </si>
  <si>
    <t>Ca_23307_v1.0_kabuli</t>
  </si>
  <si>
    <t>Ca_04629_v1.0_kabuli</t>
  </si>
  <si>
    <t>Ca_10770_v1.0_kabuli</t>
  </si>
  <si>
    <t>Ethylene-responsive transcription factor ERF071 OS=Medicago truncatula GN=MTR_1g023170 PE=4 SV=1</t>
  </si>
  <si>
    <t>Ca_16566_v1.0_kabuli</t>
  </si>
  <si>
    <t>Ca_01715_v1.0_kabuli</t>
  </si>
  <si>
    <t>Ca_07439_v1.0_kabuli</t>
  </si>
  <si>
    <t>TAPT1-like protein OS=Medicago truncatula GN=MTR_3g076580 PE=4 SV=1</t>
  </si>
  <si>
    <t>Ca_18156_v1.0_kabuli</t>
  </si>
  <si>
    <t>Ca_05189_v1.0_kabuli</t>
  </si>
  <si>
    <t>Ca_09581_v1.0_kabuli</t>
  </si>
  <si>
    <t>Acyl-coenzyme A oxidase OS=Glycine max PE=3 SV=1</t>
  </si>
  <si>
    <t>Ca_15203_v1.0_kabuli</t>
  </si>
  <si>
    <t>Ca_19803_v1.0_kabuli</t>
  </si>
  <si>
    <t>Ca_03349_v1.0_kabuli</t>
  </si>
  <si>
    <t>Ca_12363_v1.0_kabuli</t>
  </si>
  <si>
    <t>Transcription factor bHLH96 OS=Medicago truncatula GN=MTR_8g066770 PE=4 SV=1</t>
  </si>
  <si>
    <t>Ca_17780_v1.0_kabuli</t>
  </si>
  <si>
    <t>F-box/kelch-repeat protein OS=Medicago truncatula GN=MTR_077s0004 PE=4 SV=1</t>
  </si>
  <si>
    <t>Ca_18431_v1.0_kabuli</t>
  </si>
  <si>
    <t>Cytosine-specific methyltransferase OS=Medicago truncatula GN=MTR_4g035150 PE=3 SV=1</t>
  </si>
  <si>
    <t>Ca_23469_v1.0_kabuli</t>
  </si>
  <si>
    <t>Ca_19926_v1.0_kabuli</t>
  </si>
  <si>
    <t>Ca_18033_v1.0_kabuli</t>
  </si>
  <si>
    <t>Ca_20796_v1.0_kabuli</t>
  </si>
  <si>
    <t>Uncharacterized protein OS=Prunus persica GN=PRUPE_ppa002096mg PE=4 SV=1</t>
  </si>
  <si>
    <t>Ca_02600_v1.0_kabuli</t>
  </si>
  <si>
    <t>Histone H2A OS=Medicago truncatula GN=MTR_2g096610 PE=2 SV=1</t>
  </si>
  <si>
    <t>Ca_13545_v1.0_kabuli</t>
  </si>
  <si>
    <t>Ca_23503_v1.0_kabuli</t>
  </si>
  <si>
    <t>Ca_14287_v1.0_kabuli</t>
  </si>
  <si>
    <t>Putative uncharacterized protein OS=Medicago truncatula GN=MTR_5g071250 PE=4 SV=1</t>
  </si>
  <si>
    <t>Ca_19686_v1.0_kabuli</t>
  </si>
  <si>
    <t>Uncharacterized protein OS=Capsella rubella GN=CARUB_v10002202mg PE=4 SV=1</t>
  </si>
  <si>
    <t>Ca_01264_v1.0_kabuli</t>
  </si>
  <si>
    <t>Ca_09493_v1.0_kabuli</t>
  </si>
  <si>
    <t>Vacuolar sorting receptor OS=Medicago truncatula GN=MTR_7g073350 PE=4 SV=1</t>
  </si>
  <si>
    <t>Ca_23308_v1.0_kabuli</t>
  </si>
  <si>
    <t>Ca_04630_v1.0_kabuli</t>
  </si>
  <si>
    <t>Ca_10771_v1.0_kabuli</t>
  </si>
  <si>
    <t>GTPase obg OS=Medicago truncatula GN=MTR_1g023160 PE=4 SV=1</t>
  </si>
  <si>
    <t>Ca_16567_v1.0_kabuli</t>
  </si>
  <si>
    <t>Ca_01716_v1.0_kabuli</t>
  </si>
  <si>
    <t>Ca_07440_v1.0_kabuli</t>
  </si>
  <si>
    <t>Manganese-dependent ADP-ribose/CDP-alcohol diphosphatase OS=Medicago truncatula GN=MTR_3g076590 PE=4 SV=1</t>
  </si>
  <si>
    <t>Ca_18157_v1.0_kabuli</t>
  </si>
  <si>
    <t>6-phosphofructokinase OS=Medicago truncatula GN=MTR_091s0008 PE=4 SV=1</t>
  </si>
  <si>
    <t>Ca_05190_v1.0_kabuli</t>
  </si>
  <si>
    <t>E3 ubiquitin-protein ligase SINA-like protein OS=Medicago truncatula GN=MTR_119s0010 PE=4 SV=1</t>
  </si>
  <si>
    <t>Ca_09582_v1.0_kabuli</t>
  </si>
  <si>
    <t>Ca_15204_v1.0_kabuli</t>
  </si>
  <si>
    <t>Putative uncharacterized protein OS=Medicago truncatula GN=MTR_2g087760 PE=4 SV=1</t>
  </si>
  <si>
    <t>Ca_19804_v1.0_kabuli</t>
  </si>
  <si>
    <t>Pyruvate kinase OS=Medicago truncatula GN=MTR_5g014140 PE=3 SV=1</t>
  </si>
  <si>
    <t>Ca_03350_v1.0_kabuli</t>
  </si>
  <si>
    <t>50S ribosomal protein L10 OS=Medicago truncatula GN=MTR_4g131540 PE=1 SV=1</t>
  </si>
  <si>
    <t>Ca_12364_v1.0_kabuli</t>
  </si>
  <si>
    <t>GPI-anchored wall transfer protein OS=Medicago truncatula GN=MTR_8g066760 PE=4 SV=1</t>
  </si>
  <si>
    <t>Ca_17781_v1.0_kabuli</t>
  </si>
  <si>
    <t>Ca_02232_v1.0_kabuli</t>
  </si>
  <si>
    <t>Single myb histone OS=Medicago truncatula GN=MTR_5g015340 PE=4 SV=1</t>
  </si>
  <si>
    <t>Ca_18432_v1.0_kabuli</t>
  </si>
  <si>
    <t>Ca_18034_v1.0_kabuli</t>
  </si>
  <si>
    <t>Ca_20797_v1.0_kabuli</t>
  </si>
  <si>
    <t>Ca_27265_v1.0_kabuli</t>
  </si>
  <si>
    <t>Ca_02601_v1.0_kabuli</t>
  </si>
  <si>
    <t>Putative uncharacterized protein OS=Medicago truncatula GN=MTR_2g096640 PE=4 SV=1</t>
  </si>
  <si>
    <t>Ca_13546_v1.0_kabuli</t>
  </si>
  <si>
    <t>Putative uncharacterized protein OS=Vitis vinifera GN=VIT_08s0007g04650 PE=4 SV=1</t>
  </si>
  <si>
    <t>Ca_23504_v1.0_kabuli</t>
  </si>
  <si>
    <t>Ca_14288_v1.0_kabuli</t>
  </si>
  <si>
    <t>Ca_19687_v1.0_kabuli</t>
  </si>
  <si>
    <t>Ca_01265_v1.0_kabuli</t>
  </si>
  <si>
    <t>Ca_09494_v1.0_kabuli</t>
  </si>
  <si>
    <t>Putative uncharacterized protein OS=Medicago truncatula GN=MTR_7g073370 PE=4 SV=1</t>
  </si>
  <si>
    <t>Ca_23309_v1.0_kabuli</t>
  </si>
  <si>
    <t>Ca_04631_v1.0_kabuli</t>
  </si>
  <si>
    <t>Predicted protein OS=Populus trichocarpa GN=POPTRDRAFT_585516 PE=2 SV=1</t>
  </si>
  <si>
    <t>Ca_10772_v1.0_kabuli</t>
  </si>
  <si>
    <t>C20orf11-like protein OS=Medicago truncatula GN=MTR_1g019870 PE=4 SV=1</t>
  </si>
  <si>
    <t>Ca_01717_v1.0_kabuli</t>
  </si>
  <si>
    <t>Ribonucleoside-diphosphate reductase OS=Medicago truncatula GN=MTR_8g092510 PE=3 SV=1</t>
  </si>
  <si>
    <t>Ca_07441_v1.0_kabuli</t>
  </si>
  <si>
    <t>Putative uncharacterized protein OS=Medicago truncatula GN=MTR_3g076610 PE=4 SV=1</t>
  </si>
  <si>
    <t>Ca_05191_v1.0_kabuli</t>
  </si>
  <si>
    <t>DNA polymerase delta subunit OS=Medicago truncatula GN=MTR_119s0011 PE=4 SV=1</t>
  </si>
  <si>
    <t>Ca_09583_v1.0_kabuli</t>
  </si>
  <si>
    <t>Ethylene insensitive-like protein OS=Medicago truncatula GN=MTR_8g091370 PE=4 SV=1</t>
  </si>
  <si>
    <t>Ca_15205_v1.0_kabuli</t>
  </si>
  <si>
    <t>Large subunit GTPase-like protein OS=Medicago truncatula GN=MTR_4g050490 PE=4 SV=1</t>
  </si>
  <si>
    <t>Ca_19805_v1.0_kabuli</t>
  </si>
  <si>
    <t>Ca_03351_v1.0_kabuli</t>
  </si>
  <si>
    <t>Two-component response regulator ARR1 OS=Medicago truncatula GN=MTR_4g131580 PE=4 SV=1</t>
  </si>
  <si>
    <t>Ca_17782_v1.0_kabuli</t>
  </si>
  <si>
    <t>Ca_02233_v1.0_kabuli</t>
  </si>
  <si>
    <t>Ca_18433_v1.0_kabuli</t>
  </si>
  <si>
    <t>Chloride channel protein CLC-c OS=Medicago truncatula GN=MTR_6g065650 PE=4 SV=1</t>
  </si>
  <si>
    <t>Ca_18035_v1.0_kabuli</t>
  </si>
  <si>
    <t>Ca_20798_v1.0_kabuli</t>
  </si>
  <si>
    <t>Nuclear transcription factor Y subunit B12 OS=Medicago truncatula GN=NF-YB12 PE=2 SV=1</t>
  </si>
  <si>
    <t>Ca_02602_v1.0_kabuli</t>
  </si>
  <si>
    <t>UDP-glucuronic acid decarboxylase 1-like isoform 1 OS=Phaseolus vulgaris PE=2 SV=1</t>
  </si>
  <si>
    <t>Ca_13547_v1.0_kabuli</t>
  </si>
  <si>
    <t>Putative uncharacterized protein OS=Ricinus communis GN=RCOM_1576520 PE=4 SV=1</t>
  </si>
  <si>
    <t>Ca_23505_v1.0_kabuli</t>
  </si>
  <si>
    <t>Ca_14289_v1.0_kabuli</t>
  </si>
  <si>
    <t>Putative uncharacterized protein OS=Medicago truncatula GN=MTR_5g071350 PE=4 SV=1</t>
  </si>
  <si>
    <t>Ca_19688_v1.0_kabuli</t>
  </si>
  <si>
    <t>L-2-hydroxyglutarate dehydrogenase OS=Medicago truncatula GN=MTR_6g026730 PE=4 SV=1</t>
  </si>
  <si>
    <t>Ca_01266_v1.0_kabuli</t>
  </si>
  <si>
    <t>Ca_09495_v1.0_kabuli</t>
  </si>
  <si>
    <t>WRKY transcription factor OS=Medicago truncatula GN=MTR_7g073430 PE=4 SV=1</t>
  </si>
  <si>
    <t>Ca_23310_v1.0_kabuli</t>
  </si>
  <si>
    <t>Ca_04632_v1.0_kabuli</t>
  </si>
  <si>
    <t>Ca_10773_v1.0_kabuli</t>
  </si>
  <si>
    <t>Thioredoxin OS=Medicago truncatula GN=MTR_1g023140 PE=1 SV=1</t>
  </si>
  <si>
    <t>Ca_16569_v1.0_kabuli</t>
  </si>
  <si>
    <t>Ca_01718_v1.0_kabuli</t>
  </si>
  <si>
    <t>Stromal cell-derived factor 2-like protein OS=Medicago truncatula GN=MTR_3g106130 PE=2 SV=1</t>
  </si>
  <si>
    <t>Ca_07442_v1.0_kabuli</t>
  </si>
  <si>
    <t>Serine/threonine protein kinase WNK2 OS=Medicago truncatula GN=MTR_3g076650 PE=4 SV=1</t>
  </si>
  <si>
    <t>Ca_05192_v1.0_kabuli</t>
  </si>
  <si>
    <t>Ca_09584_v1.0_kabuli</t>
  </si>
  <si>
    <t>Bristled-like protein OS=Trifolium repens PE=4 SV=1</t>
  </si>
  <si>
    <t>Ca_15206_v1.0_kabuli</t>
  </si>
  <si>
    <t>IQ domain-containing protein OS=Medicago truncatula GN=MTR_4g050480 PE=4 SV=1</t>
  </si>
  <si>
    <t>Ca_19806_v1.0_kabuli</t>
  </si>
  <si>
    <t>Ca_03352_v1.0_kabuli</t>
  </si>
  <si>
    <t>Ca_12366_v1.0_kabuli</t>
  </si>
  <si>
    <t>RING finger-like protein OS=Medicago truncatula GN=MTR_5g076990 PE=4 SV=1</t>
  </si>
  <si>
    <t>Ca_17783_v1.0_kabuli</t>
  </si>
  <si>
    <t>GDSL esterase/lipase OS=Medicago truncatula GN=MTR_077s0014 PE=4 SV=1</t>
  </si>
  <si>
    <t>Ca_02234_v1.0_kabuli</t>
  </si>
  <si>
    <t>Profilin OS=Medicago truncatula GN=MTR_5g015280 PE=4 SV=1</t>
  </si>
  <si>
    <t>Ca_18434_v1.0_kabuli</t>
  </si>
  <si>
    <t>Ca_19929_v1.0_kabuli</t>
  </si>
  <si>
    <t>Ca_18036_v1.0_kabuli</t>
  </si>
  <si>
    <t>Sucrose synthase OS=Glycine max PE=3 SV=2</t>
  </si>
  <si>
    <t>Ca_20799_v1.0_kabuli</t>
  </si>
  <si>
    <t>Ca_27267_v1.0_kabuli</t>
  </si>
  <si>
    <t>Ca_02603_v1.0_kabuli</t>
  </si>
  <si>
    <t>Iron ion binding / oxidoreductase/ oxidoreductase protein OS=Arabidopsis thaliana GN=AT5G66060 PE=2 SV=1</t>
  </si>
  <si>
    <t>Ca_13548_v1.0_kabuli</t>
  </si>
  <si>
    <t>Ca_23506_v1.0_kabuli</t>
  </si>
  <si>
    <t>Ca_14290_v1.0_kabuli</t>
  </si>
  <si>
    <t>Asparagine synthetase OS=Medicago truncatula GN=MTR_5g071360 PE=4 SV=1</t>
  </si>
  <si>
    <t>Ca_19689_v1.0_kabuli</t>
  </si>
  <si>
    <t>ABSCISIC ACID-INSENSITIVE 5-like protein OS=Medicago truncatula GN=MTR_6g026800 PE=4 SV=1</t>
  </si>
  <si>
    <t>Ca_01267_v1.0_kabuli</t>
  </si>
  <si>
    <t>Ca_09496_v1.0_kabuli</t>
  </si>
  <si>
    <t>Ca_23329_v1.0_kabuli</t>
  </si>
  <si>
    <t>Ca_04633_v1.0_kabuli</t>
  </si>
  <si>
    <t>Ca_10774_v1.0_kabuli</t>
  </si>
  <si>
    <t>Beta-galactosidase OS=Cicer arietinum PE=2 SV=1</t>
  </si>
  <si>
    <t>Ca_01719_v1.0_kabuli</t>
  </si>
  <si>
    <t>U-box domain-containing protein OS=Medicago truncatula GN=MTR_3g106140 PE=4 SV=1</t>
  </si>
  <si>
    <t>Ca_07443_v1.0_kabuli</t>
  </si>
  <si>
    <t>Ca_05193_v1.0_kabuli</t>
  </si>
  <si>
    <t>Cysteine-rich receptor-like protein kinase OS=Medicago truncatula GN=MTR_119s0012 PE=4 SV=1</t>
  </si>
  <si>
    <t>Ca_09585_v1.0_kabuli</t>
  </si>
  <si>
    <t>Phosphoglycerate mutase OS=Medicago truncatula GN=MTR_8g091330 PE=4 SV=1</t>
  </si>
  <si>
    <t>Ca_15207_v1.0_kabuli</t>
  </si>
  <si>
    <t>DnaJ OS=Medicago truncatula GN=MTR_4g050420 PE=3 SV=1</t>
  </si>
  <si>
    <t>Ca_19807_v1.0_kabuli</t>
  </si>
  <si>
    <t>Non-specific lipid-transfer protein OS=Medicago truncatula GN=MTR_4g028370 PE=1 SV=1</t>
  </si>
  <si>
    <t>Ca_03353_v1.0_kabuli</t>
  </si>
  <si>
    <t>Ca_12367_v1.0_kabuli</t>
  </si>
  <si>
    <t>Zinc finger CCCH domain-containing protein OS=Medicago truncatula GN=MTR_8g066730 PE=4 SV=1</t>
  </si>
  <si>
    <t>Ca_17784_v1.0_kabuli</t>
  </si>
  <si>
    <t>Putative uncharacterized protein OS=Medicago truncatula GN=MTR_077s0016 PE=4 SV=1</t>
  </si>
  <si>
    <t>Ca_02235_v1.0_kabuli</t>
  </si>
  <si>
    <t>Adiponectin receptor protein OS=Medicago truncatula GN=MTR_5g015270 PE=4 SV=1</t>
  </si>
  <si>
    <t>Ca_18435_v1.0_kabuli</t>
  </si>
  <si>
    <t>Ca_25745_v1.0_kabuli</t>
  </si>
  <si>
    <t>Ca_19930_v1.0_kabuli</t>
  </si>
  <si>
    <t>Ca_18037_v1.0_kabuli</t>
  </si>
  <si>
    <t>Putative uncharacterized protein OS=Medicago truncatula GN=MTR_6g081040 PE=4 SV=1</t>
  </si>
  <si>
    <t>Ca_27614_v1.0_kabuli</t>
  </si>
  <si>
    <t>Ca_02604_v1.0_kabuli</t>
  </si>
  <si>
    <t>Putative uncharacterized protein OS=Vitis vinifera GN=VIT_18s0001g00950 PE=4 SV=1</t>
  </si>
  <si>
    <t>Ca_13549_v1.0_kabuli</t>
  </si>
  <si>
    <t>Ca_23507_v1.0_kabuli</t>
  </si>
  <si>
    <t>Ca_14291_v1.0_kabuli</t>
  </si>
  <si>
    <t>rRNA-processing protein UTP23-like protein OS=Medicago truncatula GN=MTR_2g097630 PE=4 SV=1</t>
  </si>
  <si>
    <t>Ca_19690_v1.0_kabuli</t>
  </si>
  <si>
    <t>Ca_01268_v1.0_kabuli</t>
  </si>
  <si>
    <t>Serine/threonine protein phosphatase 2A regulatory subunit B&amp;apos; subunit beta OS=Medicago truncatula GN=MTR_7g116150 PE=4 SV=1</t>
  </si>
  <si>
    <t>Ca_09497_v1.0_kabuli</t>
  </si>
  <si>
    <t>Ca_23330_v1.0_kabuli</t>
  </si>
  <si>
    <t>Ca_04634_v1.0_kabuli</t>
  </si>
  <si>
    <t>Ca_10775_v1.0_kabuli</t>
  </si>
  <si>
    <t>BEL1-like homeodomain protein OS=Medicago truncatula GN=MTR_1g023050 PE=3 SV=1</t>
  </si>
  <si>
    <t>Ca_01720_v1.0_kabuli</t>
  </si>
  <si>
    <t>Chaperone protein clpB OS=Medicago truncatula GN=MTR_3g106160 PE=3 SV=1</t>
  </si>
  <si>
    <t>Ca_07444_v1.0_kabuli</t>
  </si>
  <si>
    <t>Ca_18161_v1.0_kabuli</t>
  </si>
  <si>
    <t>Ca_05194_v1.0_kabuli</t>
  </si>
  <si>
    <t>Methyltransferase-like protein 11A OS=Medicago truncatula GN=MTR_119s0016 PE=4 SV=1</t>
  </si>
  <si>
    <t>Ca_09586_v1.0_kabuli</t>
  </si>
  <si>
    <t>L-myo inositol-1 phosphate synthase 2 OS=Cicer arietinum PE=2 SV=1</t>
  </si>
  <si>
    <t>Ca_15208_v1.0_kabuli</t>
  </si>
  <si>
    <t>Ca_03354_v1.0_kabuli</t>
  </si>
  <si>
    <t>NEDD8-activating enzyme E1 catalytic subunit OS=Medicago truncatula GN=MTR_4g131690 PE=4 SV=1</t>
  </si>
  <si>
    <t>Ca_12368_v1.0_kabuli</t>
  </si>
  <si>
    <t>Inositol-tetrakisphosphate 1-kinase OS=Medicago truncatula GN=MTR_8g066720 PE=4 SV=1</t>
  </si>
  <si>
    <t>Ca_17785_v1.0_kabuli</t>
  </si>
  <si>
    <t>Putative uncharacterized protein OS=Medicago truncatula GN=MTR_077s0015 PE=4 SV=1</t>
  </si>
  <si>
    <t>Ca_02236_v1.0_kabuli</t>
  </si>
  <si>
    <t>Galactomannan galactosyltransferase OS=Medicago truncatula GN=MTR_5g015260 PE=4 SV=1</t>
  </si>
  <si>
    <t>Ca_18436_v1.0_kabuli</t>
  </si>
  <si>
    <t>Uncharacterized protein OS=Brassica rapa subsp. pekinensis GN=Bra001174 PE=3 SV=1</t>
  </si>
  <si>
    <t>Ca_25746_v1.0_kabuli</t>
  </si>
  <si>
    <t>Ca_19931_v1.0_kabuli</t>
  </si>
  <si>
    <t>Ca_18038_v1.0_kabuli</t>
  </si>
  <si>
    <t>Forever young oxidoreductase OS=Medicago truncatula GN=MTR_6g081020 PE=3 SV=1</t>
  </si>
  <si>
    <t>Ca_27615_v1.0_kabuli</t>
  </si>
  <si>
    <t>Ca_02605_v1.0_kabuli</t>
  </si>
  <si>
    <t>p-hydroxybenzoic acid efflux pump subunit aaeB OS=Medicago truncatula GN=MTR_2g096670 PE=4 SV=1</t>
  </si>
  <si>
    <t>Ca_13550_v1.0_kabuli</t>
  </si>
  <si>
    <t>Ca_14292_v1.0_kabuli</t>
  </si>
  <si>
    <t>Plasma membrane ATPase 1 OS=Triticum urartu GN=TRIUR3_05748 PE=4 SV=1</t>
  </si>
  <si>
    <t>Ca_19691_v1.0_kabuli</t>
  </si>
  <si>
    <t>PQ-loop repeat-containing protein OS=Medicago truncatula GN=MTR_6g026870 PE=4 SV=1</t>
  </si>
  <si>
    <t>Ca_01269_v1.0_kabuli</t>
  </si>
  <si>
    <t>Peptidyl-prolyl cis-trans isomerase OS=Ziziphus jujuba GN=CyP PE=2 SV=1</t>
  </si>
  <si>
    <t>Ca_09498_v1.0_kabuli</t>
  </si>
  <si>
    <t>Ca_23331_v1.0_kabuli</t>
  </si>
  <si>
    <t>Putative uncharacterized protein OS=Medicago truncatula GN=MTR_7g065510 PE=4 SV=1</t>
  </si>
  <si>
    <t>Ca_04635_v1.0_kabuli</t>
  </si>
  <si>
    <t>Ca_10776_v1.0_kabuli</t>
  </si>
  <si>
    <t>GTP-binding protein hflX OS=Medicago truncatula GN=MTR_124s0012 PE=3 SV=1</t>
  </si>
  <si>
    <t>Ca_16572_v1.0_kabuli</t>
  </si>
  <si>
    <t>Ca_01721_v1.0_kabuli</t>
  </si>
  <si>
    <t>Ribonuclease CAF1 OS=Medicago truncatula GN=MTR_3g106180 PE=2 SV=1</t>
  </si>
  <si>
    <t>Ca_07445_v1.0_kabuli</t>
  </si>
  <si>
    <t>Thyroid receptor-interacting protein OS=Medicago truncatula GN=MTR_3g076930 PE=4 SV=1</t>
  </si>
  <si>
    <t>Ca_18162_v1.0_kabuli</t>
  </si>
  <si>
    <t>Subtilisin-like serine protease OS=Medicago truncatula GN=MTR_7g098070 PE=4 SV=1</t>
  </si>
  <si>
    <t>Ca_05195_v1.0_kabuli</t>
  </si>
  <si>
    <t>Polygalacturonase inhibiting protein OS=Pisum sativum GN=pgip PE=2 SV=1</t>
  </si>
  <si>
    <t>Ca_09587_v1.0_kabuli</t>
  </si>
  <si>
    <t>Ca_15209_v1.0_kabuli</t>
  </si>
  <si>
    <t>Ca_03355_v1.0_kabuli</t>
  </si>
  <si>
    <t>Glucose and ribitol dehydrogenase-like protein OS=Medicago truncatula GN=MTR_4g131740 PE=4 SV=1</t>
  </si>
  <si>
    <t>Ca_12369_v1.0_kabuli</t>
  </si>
  <si>
    <t>Ca_17786_v1.0_kabuli</t>
  </si>
  <si>
    <t>Ca_02237_v1.0_kabuli</t>
  </si>
  <si>
    <t>Putative uncharacterized protein OS=Medicago truncatula GN=MTR_5g015230 PE=4 SV=1</t>
  </si>
  <si>
    <t>Ca_18437_v1.0_kabuli</t>
  </si>
  <si>
    <t>Ca_25747_v1.0_kabuli</t>
  </si>
  <si>
    <t>Ca_19932_v1.0_kabuli</t>
  </si>
  <si>
    <t>Ca_18039_v1.0_kabuli</t>
  </si>
  <si>
    <t>Ca_20802_v1.0_kabuli</t>
  </si>
  <si>
    <t>Ca_28154_v1.0_kabuli</t>
  </si>
  <si>
    <t>Ca_02606_v1.0_kabuli</t>
  </si>
  <si>
    <t>Ca_23526_v1.0_kabuli</t>
  </si>
  <si>
    <t>Ca_14293_v1.0_kabuli</t>
  </si>
  <si>
    <t>Ca_19692_v1.0_kabuli</t>
  </si>
  <si>
    <t>Plant RNA cleavage stimulation factor, putative OS=Ricinus communis GN=RCOM_1299930 PE=4 SV=1</t>
  </si>
  <si>
    <t>Ca_01270_v1.0_kabuli</t>
  </si>
  <si>
    <t>Ca_09499_v1.0_kabuli</t>
  </si>
  <si>
    <t>Ca_23332_v1.0_kabuli</t>
  </si>
  <si>
    <t>Ca_04636_v1.0_kabuli</t>
  </si>
  <si>
    <t>Polyubiquitin 10 OS=Coffea arabica GN=ubq10 PE=2 SV=1</t>
  </si>
  <si>
    <t>Ca_10777_v1.0_kabuli</t>
  </si>
  <si>
    <t>Peroxidase like protein OS=Medicago truncatula GN=MTR_124s0011 PE=3 SV=1</t>
  </si>
  <si>
    <t>Ca_16573_v1.0_kabuli</t>
  </si>
  <si>
    <t>Ca_01722_v1.0_kabuli</t>
  </si>
  <si>
    <t>Chromatin remodeling complex subunit OS=Medicago truncatula GN=MTR_3g106210 PE=4 SV=1</t>
  </si>
  <si>
    <t>Ca_07446_v1.0_kabuli</t>
  </si>
  <si>
    <t>Ca_18163_v1.0_kabuli</t>
  </si>
  <si>
    <t>Ca_05196_v1.0_kabuli</t>
  </si>
  <si>
    <t>Ca_09588_v1.0_kabuli</t>
  </si>
  <si>
    <t>Putative uncharacterized protein OS=Medicago truncatula GN=MTR_8g091300 PE=4 SV=1</t>
  </si>
  <si>
    <t>Ca_15210_v1.0_kabuli</t>
  </si>
  <si>
    <t>YABBY protein OS=Medicago truncatula GN=MTR_4g050300 PE=4 SV=1</t>
  </si>
  <si>
    <t>Ca_19810_v1.0_kabuli</t>
  </si>
  <si>
    <t>Uncharacterized protein OS=Medicago truncatula GN=MTR_4g031650 PE=2 SV=1</t>
  </si>
  <si>
    <t>Ca_03356_v1.0_kabuli</t>
  </si>
  <si>
    <t>DEAD-box ATP-dependent RNA helicase OS=Medicago truncatula GN=MTR_4g131750 PE=2 SV=1</t>
  </si>
  <si>
    <t>Ca_17787_v1.0_kabuli</t>
  </si>
  <si>
    <t>Regulator of MAT2 OS=Phaseolus vulgaris GN=ROM2 PE=2 SV=1</t>
  </si>
  <si>
    <t>Ca_02238_v1.0_kabuli</t>
  </si>
  <si>
    <t>U-box domain-containing protein OS=Medicago truncatula GN=MTR_5g015210 PE=4 SV=1</t>
  </si>
  <si>
    <t>Ca_25748_v1.0_kabuli</t>
  </si>
  <si>
    <t>Ca_19933_v1.0_kabuli</t>
  </si>
  <si>
    <t>Ca_18040_v1.0_kabuli</t>
  </si>
  <si>
    <t>Eukaryotic peptide chain release factor subunit 1-1 OS=Medicago truncatula GN=MTR_4g103720 PE=4 SV=1</t>
  </si>
  <si>
    <t>Ca_20803_v1.0_kabuli</t>
  </si>
  <si>
    <t>Tir-nbs-lrr resistance protein OS=Medicago truncatula GN=MTR_3g079780 PE=4 SV=1</t>
  </si>
  <si>
    <t>Ca_02607_v1.0_kabuli</t>
  </si>
  <si>
    <t>Ca_23527_v1.0_kabuli</t>
  </si>
  <si>
    <t>Metal transport protein OS=Medicago truncatula GN=ZIP1 PE=2 SV=1</t>
  </si>
  <si>
    <t>Ca_14294_v1.0_kabuli</t>
  </si>
  <si>
    <t>Beta-glucosidase D7 OS=Medicago truncatula GN=MTR_5g071520 PE=3 SV=1</t>
  </si>
  <si>
    <t>Ca_19693_v1.0_kabuli</t>
  </si>
  <si>
    <t>Ca_01271_v1.0_kabuli</t>
  </si>
  <si>
    <t>Putative uncharacterized protein OS=Medicago truncatula GN=MTR_7g116320 PE=4 SV=1</t>
  </si>
  <si>
    <t>Ca_09500_v1.0_kabuli</t>
  </si>
  <si>
    <t>Ca_23333_v1.0_kabuli</t>
  </si>
  <si>
    <t>F-box/kelch-repeat protein OS=Medicago truncatula GN=MTR_7g065550 PE=4 SV=1</t>
  </si>
  <si>
    <t>Ca_04637_v1.0_kabuli</t>
  </si>
  <si>
    <t>Ca_10778_v1.0_kabuli</t>
  </si>
  <si>
    <t>DDB1-and CUL4-associated factor OS=Medicago truncatula GN=MTR_1g022960 PE=4 SV=1</t>
  </si>
  <si>
    <t>Ca_16574_v1.0_kabuli</t>
  </si>
  <si>
    <t>Ca_01723_v1.0_kabuli</t>
  </si>
  <si>
    <t>Ca_07447_v1.0_kabuli</t>
  </si>
  <si>
    <t>Phloem specific protein OS=Medicago truncatula GN=MTR_3g076950 PE=4 SV=1</t>
  </si>
  <si>
    <t>Ca_05197_v1.0_kabuli</t>
  </si>
  <si>
    <t>Ca_09589_v1.0_kabuli</t>
  </si>
  <si>
    <t>DNA polymerase III polC-type OS=Medicago truncatula GN=MTR_8g091290 PE=4 SV=1</t>
  </si>
  <si>
    <t>Ca_15211_v1.0_kabuli</t>
  </si>
  <si>
    <t>Ca_19811_v1.0_kabuli</t>
  </si>
  <si>
    <t>Splicing factor U2af large subunit B OS=Medicago truncatula GN=MTR_4g031680 PE=4 SV=1</t>
  </si>
  <si>
    <t>Ca_03357_v1.0_kabuli</t>
  </si>
  <si>
    <t>Glucose-1-phosphate adenylyltransferase OS=Cicer arietinum PE=1 SV=1</t>
  </si>
  <si>
    <t>Ca_12371_v1.0_kabuli</t>
  </si>
  <si>
    <t>Ca_17788_v1.0_kabuli</t>
  </si>
  <si>
    <t>Ca_02239_v1.0_kabuli</t>
  </si>
  <si>
    <t>Putative uncharacterized protein OS=Medicago truncatula GN=MTR_5g015190 PE=4 SV=1</t>
  </si>
  <si>
    <t>Ca_18439_v1.0_kabuli</t>
  </si>
  <si>
    <t>Ca_25749_v1.0_kabuli</t>
  </si>
  <si>
    <t>Ca_19934_v1.0_kabuli</t>
  </si>
  <si>
    <t>Ca_18041_v1.0_kabuli</t>
  </si>
  <si>
    <t>Ca_20804_v1.0_kabuli</t>
  </si>
  <si>
    <t>Ca_27602_v1.0_kabuli</t>
  </si>
  <si>
    <t>Ca_02608_v1.0_kabuli</t>
  </si>
  <si>
    <t>Ca_13553_v1.0_kabuli</t>
  </si>
  <si>
    <t>Ca_23528_v1.0_kabuli</t>
  </si>
  <si>
    <t>Ca_14295_v1.0_kabuli</t>
  </si>
  <si>
    <t>Eukaryotic translation initiation factor 3 subunit G OS=Medicago truncatula GN=MTR_5g071540 PE=4 SV=1</t>
  </si>
  <si>
    <t>Ca_19694_v1.0_kabuli</t>
  </si>
  <si>
    <t>Regulation of nuclear pre-mRNA domain-containing protein 1B OS=Medicago truncatula GN=MTR_6g027180 PE=4 SV=1</t>
  </si>
  <si>
    <t>Ca_01272_v1.0_kabuli</t>
  </si>
  <si>
    <t>C-Myc-binding protein OS=Medicago truncatula GN=MTR_7g116300 PE=4 SV=1</t>
  </si>
  <si>
    <t>Ca_09501_v1.0_kabuli</t>
  </si>
  <si>
    <t>Ca_23334_v1.0_kabuli</t>
  </si>
  <si>
    <t>Ribonuclease P protein subunit p25 OS=Medicago truncatula GN=MTR_7g059030 PE=4 SV=1</t>
  </si>
  <si>
    <t>Ca_04638_v1.0_kabuli</t>
  </si>
  <si>
    <t>Ca_10779_v1.0_kabuli</t>
  </si>
  <si>
    <t>Transmembrane protein OS=Medicago truncatula GN=MTR_124s0009 PE=4 SV=1</t>
  </si>
  <si>
    <t>Ca_16575_v1.0_kabuli</t>
  </si>
  <si>
    <t>Ca_01724_v1.0_kabuli</t>
  </si>
  <si>
    <t>Ca_07448_v1.0_kabuli</t>
  </si>
  <si>
    <t>Serine/threonine protein kinase TNNI3K OS=Medicago truncatula GN=MTR_3g076970 PE=4 SV=1</t>
  </si>
  <si>
    <t>Ca_18165_v1.0_kabuli</t>
  </si>
  <si>
    <t>Ca_05198_v1.0_kabuli</t>
  </si>
  <si>
    <t>Ca_09590_v1.0_kabuli</t>
  </si>
  <si>
    <t>Aspartate aminotransferase OS=Medicago truncatula GN=MTR_8g091280 PE=3 SV=1</t>
  </si>
  <si>
    <t>Ca_15212_v1.0_kabuli</t>
  </si>
  <si>
    <t>Ca_19812_v1.0_kabuli</t>
  </si>
  <si>
    <t>Ca_03358_v1.0_kabuli</t>
  </si>
  <si>
    <t>Glucose-6-phosphate/phosphate translocator OS=Medicago truncatula GN=MTR_4g131800 PE=3 SV=1</t>
  </si>
  <si>
    <t>Ca_12372_v1.0_kabuli</t>
  </si>
  <si>
    <t>Calmodulin OS=Medicago truncatula GN=MTR_8g066630 PE=4 SV=1</t>
  </si>
  <si>
    <t>Ca_17789_v1.0_kabuli</t>
  </si>
  <si>
    <t>Ca_02240_v1.0_kabuli</t>
  </si>
  <si>
    <t>BSD domain containing protein OS=Medicago truncatula GN=MTR_5g015180 PE=4 SV=1</t>
  </si>
  <si>
    <t>Ca_19718_v1.0_kabuli</t>
  </si>
  <si>
    <t>Ca_19935_v1.0_kabuli</t>
  </si>
  <si>
    <t>Ca_18042_v1.0_kabuli</t>
  </si>
  <si>
    <t>Ca_20805_v1.0_kabuli</t>
  </si>
  <si>
    <t>Ca_27603_v1.0_kabuli</t>
  </si>
  <si>
    <t>Putative gag polyprotein (Fragment) OS=Cicer arietinum GN=gag PE=4 SV=1</t>
  </si>
  <si>
    <t>Ca_02609_v1.0_kabuli</t>
  </si>
  <si>
    <t>Ca_13554_v1.0_kabuli</t>
  </si>
  <si>
    <t>Putative uncharacterized protein OS=Medicago truncatula GN=MTR_2g069500 PE=4 SV=1</t>
  </si>
  <si>
    <t>Ca_23529_v1.0_kabuli</t>
  </si>
  <si>
    <t>Ca_14296_v1.0_kabuli</t>
  </si>
  <si>
    <t>Protein phosphatase 2C OS=Medicago truncatula GN=MTR_5g071550 PE=3 SV=1</t>
  </si>
  <si>
    <t>Ca_19695_v1.0_kabuli</t>
  </si>
  <si>
    <t>Ca_01273_v1.0_kabuli</t>
  </si>
  <si>
    <t>Putative uncharacterized protein OS=Medicago truncatula GN=MTR_7g116420 PE=4 SV=1</t>
  </si>
  <si>
    <t>Ca_09502_v1.0_kabuli</t>
  </si>
  <si>
    <t>Ca_23335_v1.0_kabuli</t>
  </si>
  <si>
    <t>Putative uncharacterized protein OS=Medicago truncatula GN=MTR_7g059010 PE=4 SV=1</t>
  </si>
  <si>
    <t>Ca_04639_v1.0_kabuli</t>
  </si>
  <si>
    <t>Ca_10780_v1.0_kabuli</t>
  </si>
  <si>
    <t>Ca_16576_v1.0_kabuli</t>
  </si>
  <si>
    <t>Sentrin-specific protease OS=Medicago truncatula GN=MTR_5g066240 PE=4 SV=1</t>
  </si>
  <si>
    <t>Ca_01725_v1.0_kabuli</t>
  </si>
  <si>
    <t>Ca_07449_v1.0_kabuli</t>
  </si>
  <si>
    <t>Leucine-rich-repeat protein OS=Medicago truncatula GN=MTR_3g076990 PE=4 SV=1</t>
  </si>
  <si>
    <t>Ca_18166_v1.0_kabuli</t>
  </si>
  <si>
    <t>Ca_05199_v1.0_kabuli</t>
  </si>
  <si>
    <t>Cdc2 OS=Pisum sativum PE=2 SV=1</t>
  </si>
  <si>
    <t>Ca_09591_v1.0_kabuli</t>
  </si>
  <si>
    <t>L-ascorbate oxidase OS=Medicago truncatula GN=MTR_8g091390 PE=4 SV=1</t>
  </si>
  <si>
    <t>Ca_15213_v1.0_kabuli</t>
  </si>
  <si>
    <t>Ca_19813_v1.0_kabuli</t>
  </si>
  <si>
    <t>Cytochrome P450 monooxygenase OS=Medicago truncatula GN=CYP72A61v2 PE=2 SV=1</t>
  </si>
  <si>
    <t>Ca_03359_v1.0_kabuli</t>
  </si>
  <si>
    <t>Ca_12373_v1.0_kabuli</t>
  </si>
  <si>
    <t>Putative uncharacterized protein OS=Medicago truncatula GN=MTR_8g066470 PE=4 SV=1</t>
  </si>
  <si>
    <t>Ca_17790_v1.0_kabuli</t>
  </si>
  <si>
    <t>Ca_02241_v1.0_kabuli</t>
  </si>
  <si>
    <t>ACT domain-containing protein OS=Medicago truncatula GN=MTR_5g015170 PE=4 SV=1</t>
  </si>
  <si>
    <t>Ca_19719_v1.0_kabuli</t>
  </si>
  <si>
    <t>Ca_25751_v1.0_kabuli</t>
  </si>
  <si>
    <t>Ca_19936_v1.0_kabuli</t>
  </si>
  <si>
    <t>Ca_18043_v1.0_kabuli</t>
  </si>
  <si>
    <t>ADP-ribosylation factor GTPase-activating protein AGD4 OS=Medicago truncatula GN=MTR_6g080710 PE=4 SV=1</t>
  </si>
  <si>
    <t>Ca_20806_v1.0_kabuli</t>
  </si>
  <si>
    <t>Ca_27340_v1.0_kabuli</t>
  </si>
  <si>
    <t>Ca_02610_v1.0_kabuli</t>
  </si>
  <si>
    <t>Ca_13555_v1.0_kabuli</t>
  </si>
  <si>
    <t>Ca_23530_v1.0_kabuli</t>
  </si>
  <si>
    <t>Ca_14297_v1.0_kabuli</t>
  </si>
  <si>
    <t>Serine/threonine protein kinase OS=Medicago truncatula GN=MTR_5g071560 PE=4 SV=1</t>
  </si>
  <si>
    <t>Ca_19696_v1.0_kabuli</t>
  </si>
  <si>
    <t>Protein TRANSPARENT TESTA OS=Medicago truncatula GN=MTR_7g087400 PE=4 SV=1</t>
  </si>
  <si>
    <t>Ca_01274_v1.0_kabuli</t>
  </si>
  <si>
    <t>Translational activator GCN1 OS=Medicago truncatula GN=MTR_7g116430 PE=4 SV=1</t>
  </si>
  <si>
    <t>Ca_09503_v1.0_kabuli</t>
  </si>
  <si>
    <t>Ca_04640_v1.0_kabuli</t>
  </si>
  <si>
    <t>Ubiquitin, putative OS=Ricinus communis GN=RCOM_0905760 PE=4 SV=1</t>
  </si>
  <si>
    <t>Ca_10781_v1.0_kabuli</t>
  </si>
  <si>
    <t>Ca_01726_v1.0_kabuli</t>
  </si>
  <si>
    <t>Two-component response regulator ARR1 OS=Medicago truncatula GN=MTR_3g106220 PE=4 SV=1</t>
  </si>
  <si>
    <t>Ca_07450_v1.0_kabuli</t>
  </si>
  <si>
    <t>Putative uncharacterized protein OS=Ricinus communis GN=RCOM_1508830 PE=4 SV=1</t>
  </si>
  <si>
    <t>Ca_18167_v1.0_kabuli</t>
  </si>
  <si>
    <t>Ca_05200_v1.0_kabuli</t>
  </si>
  <si>
    <t>Putative uncharacterized protein OS=Medicago truncatula GN=MTR_119s0026 PE=4 SV=1</t>
  </si>
  <si>
    <t>Ca_09592_v1.0_kabuli</t>
  </si>
  <si>
    <t>Fasciclin-like arabinogalactan protein OS=Medicago truncatula GN=MTR_4g075230 PE=4 SV=1</t>
  </si>
  <si>
    <t>Ca_15214_v1.0_kabuli</t>
  </si>
  <si>
    <t>Ca_19814_v1.0_kabuli</t>
  </si>
  <si>
    <t>Putative UDP-glycose (Fragment) OS=Cicer arietinum PE=2 SV=1</t>
  </si>
  <si>
    <t>Ca_03360_v1.0_kabuli</t>
  </si>
  <si>
    <t>Beta-glucosidase OS=Medicago truncatula GN=MTR_4g131810 PE=3 SV=1</t>
  </si>
  <si>
    <t>Ca_12374_v1.0_kabuli</t>
  </si>
  <si>
    <t>Putative uncharacterized protein OS=Medicago truncatula GN=MTR_8g066460 PE=4 SV=1</t>
  </si>
  <si>
    <t>Ca_17791_v1.0_kabuli</t>
  </si>
  <si>
    <t>F-box protein OS=Medicago truncatula GN=MTR_8g046200 PE=4 SV=1</t>
  </si>
  <si>
    <t>Ca_02242_v1.0_kabuli</t>
  </si>
  <si>
    <t>Protein PHLOEM PROTEIN 2-LIKE A10 OS=Medicago truncatula GN=MTR_5g015150 PE=4 SV=1</t>
  </si>
  <si>
    <t>Ca_19720_v1.0_kabuli</t>
  </si>
  <si>
    <t>Ca_19937_v1.0_kabuli</t>
  </si>
  <si>
    <t>Ca_18044_v1.0_kabuli</t>
  </si>
  <si>
    <t>Eukaryotic translation initiation factor 3 subunit J OS=Medicago truncatula PE=2 SV=1</t>
  </si>
  <si>
    <t>Ca_20807_v1.0_kabuli</t>
  </si>
  <si>
    <t>Ca_27341_v1.0_kabuli</t>
  </si>
  <si>
    <t>Ca_02611_v1.0_kabuli</t>
  </si>
  <si>
    <t>Ca_23531_v1.0_kabuli</t>
  </si>
  <si>
    <t>Ca_14298_v1.0_kabuli</t>
  </si>
  <si>
    <t>Ca_19697_v1.0_kabuli</t>
  </si>
  <si>
    <t>Ca_01275_v1.0_kabuli</t>
  </si>
  <si>
    <t>GDSL esterase/lipase OS=Medicago truncatula GN=MTR_7g116500 PE=4 SV=1</t>
  </si>
  <si>
    <t>Ca_09504_v1.0_kabuli</t>
  </si>
  <si>
    <t>Thioredoxin OS=Medicago truncatula GN=MTR_4g111950 PE=2 SV=1</t>
  </si>
  <si>
    <t>Ca_23337_v1.0_kabuli</t>
  </si>
  <si>
    <t>Male sterility 5 family protein OS=Medicago truncatula GN=MTR_7g058930 PE=4 SV=1</t>
  </si>
  <si>
    <t>Ca_04641_v1.0_kabuli</t>
  </si>
  <si>
    <t>Ca_10782_v1.0_kabuli</t>
  </si>
  <si>
    <t>Ca_16578_v1.0_kabuli</t>
  </si>
  <si>
    <t>Ca_01727_v1.0_kabuli</t>
  </si>
  <si>
    <t>Putative uncharacterized protein OS=Medicago truncatula GN=MTR_3g106240 PE=4 SV=1</t>
  </si>
  <si>
    <t>Ca_07451_v1.0_kabuli</t>
  </si>
  <si>
    <t>Putative uncharacterized protein OS=Medicago truncatula GN=MTR_3g077030 PE=4 SV=1</t>
  </si>
  <si>
    <t>Ca_18168_v1.0_kabuli</t>
  </si>
  <si>
    <t>Ca_05201_v1.0_kabuli</t>
  </si>
  <si>
    <t>Putative uncharacterized protein OS=Medicago truncatula GN=MTR_072s1002 PE=4 SV=1</t>
  </si>
  <si>
    <t>Ca_09593_v1.0_kabuli</t>
  </si>
  <si>
    <t>Peptidyl-prolyl cis-trans isomerase OS=Medicago truncatula GN=MTR_8g091410 PE=2 SV=1</t>
  </si>
  <si>
    <t>Ca_15215_v1.0_kabuli</t>
  </si>
  <si>
    <t>Ca_03361_v1.0_kabuli</t>
  </si>
  <si>
    <t>Cytochrome P450 OS=Medicago truncatula GN=MTR_4g131830 PE=3 SV=1</t>
  </si>
  <si>
    <t>Ca_12375_v1.0_kabuli</t>
  </si>
  <si>
    <t>Ca_17792_v1.0_kabuli</t>
  </si>
  <si>
    <t>Ca_02243_v1.0_kabuli</t>
  </si>
  <si>
    <t>Phytosulfokine OS=Medicago truncatula GN=MTR_5g015140 PE=4 SV=1</t>
  </si>
  <si>
    <t>Ca_19721_v1.0_kabuli</t>
  </si>
  <si>
    <t>Ca_27816_v1.0_kabuli</t>
  </si>
  <si>
    <t>Ca_19938_v1.0_kabuli</t>
  </si>
  <si>
    <t>Ca_18045_v1.0_kabuli</t>
  </si>
  <si>
    <t>SufE-like protein OS=Medicago truncatula GN=MTR_6g079650 PE=3 SV=1</t>
  </si>
  <si>
    <t>Ca_02612_v1.0_kabuli</t>
  </si>
  <si>
    <t>Ca_13557_v1.0_kabuli</t>
  </si>
  <si>
    <t>RNA-binding protein with serine-rich domain-containing protein OS=Medicago truncatula GN=MTR_2g069490 PE=4 SV=1</t>
  </si>
  <si>
    <t>Ca_23532_v1.0_kabuli</t>
  </si>
  <si>
    <t>Ca_14299_v1.0_kabuli</t>
  </si>
  <si>
    <t>Ca_19698_v1.0_kabuli</t>
  </si>
  <si>
    <t>Ca_01276_v1.0_kabuli</t>
  </si>
  <si>
    <t>GDSL esterase/lipase OS=Medicago truncatula GN=MTR_7g116520 PE=4 SV=1</t>
  </si>
  <si>
    <t>Ca_09505_v1.0_kabuli</t>
  </si>
  <si>
    <t>Ubiquitin-conjugating enzyme E2 28-like isoform 1 OS=Phaseolus vulgaris PE=2 SV=1</t>
  </si>
  <si>
    <t>Ca_23338_v1.0_kabuli</t>
  </si>
  <si>
    <t>Ca_04642_v1.0_kabuli</t>
  </si>
  <si>
    <t>Pyruvate orthophosphate dikinase regulatory protein OS=Glycine max PE=2 SV=1</t>
  </si>
  <si>
    <t>Ca_10783_v1.0_kabuli</t>
  </si>
  <si>
    <t>Inositol pentakisphosphate 2-kinase OS=Glycine max GN=Ipk1 PE=2 SV=1</t>
  </si>
  <si>
    <t>Ca_16579_v1.0_kabuli</t>
  </si>
  <si>
    <t>Ca_01728_v1.0_kabuli</t>
  </si>
  <si>
    <t>Putative uncharacterized protein OS=Medicago truncatula GN=MTR_3g106250 PE=4 SV=1</t>
  </si>
  <si>
    <t>Ca_07452_v1.0_kabuli</t>
  </si>
  <si>
    <t>Ca_18169_v1.0_kabuli</t>
  </si>
  <si>
    <t>Ca_05202_v1.0_kabuli</t>
  </si>
  <si>
    <t>Reticuline oxidase OS=Medicago truncatula GN=MTR_072s1010 PE=4 SV=1</t>
  </si>
  <si>
    <t>Ca_09594_v1.0_kabuli</t>
  </si>
  <si>
    <t>Putative uncharacterized protein OS=Medicago truncatula GN=MTR_8g091420 PE=4 SV=1</t>
  </si>
  <si>
    <t>Ca_15216_v1.0_kabuli</t>
  </si>
  <si>
    <t>Ca_19816_v1.0_kabuli</t>
  </si>
  <si>
    <t>Putative uncharacterized protein OS=Medicago truncatula GN=MTR_4g032190 PE=4 SV=1</t>
  </si>
  <si>
    <t>Ca_03362_v1.0_kabuli</t>
  </si>
  <si>
    <t>Adenosine deaminase-like protein OS=Medicago truncatula GN=MTR_4g131840 PE=2 SV=1</t>
  </si>
  <si>
    <t>Ca_12376_v1.0_kabuli</t>
  </si>
  <si>
    <t>Phosphatidylinositol-glycan biosynthesis class X protein OS=Medicago truncatula GN=MTR_8g066330 PE=4 SV=1</t>
  </si>
  <si>
    <t>Ca_17793_v1.0_kabuli</t>
  </si>
  <si>
    <t>Ca_02244_v1.0_kabuli</t>
  </si>
  <si>
    <t>Ca_19722_v1.0_kabuli</t>
  </si>
  <si>
    <t>Ca_19939_v1.0_kabuli</t>
  </si>
  <si>
    <t>Ca_18046_v1.0_kabuli</t>
  </si>
  <si>
    <t>Putative uncharacterized protein OS=Medicago truncatula GN=MTR_6g079620 PE=3 SV=1</t>
  </si>
  <si>
    <t>Ca_20809_v1.0_kabuli</t>
  </si>
  <si>
    <t>Ca_02613_v1.0_kabuli</t>
  </si>
  <si>
    <t>Ca_13558_v1.0_kabuli</t>
  </si>
  <si>
    <t>Putative uncharacterized protein OS=Medicago truncatula GN=MTR_2g069480 PE=4 SV=1</t>
  </si>
  <si>
    <t>Ca_23533_v1.0_kabuli</t>
  </si>
  <si>
    <t>Ca_19699_v1.0_kabuli</t>
  </si>
  <si>
    <t>Ca_01277_v1.0_kabuli</t>
  </si>
  <si>
    <t>121F-specific p53 inducible RNA OS=Medicago truncatula GN=MTR_7g116590 PE=4 SV=1</t>
  </si>
  <si>
    <t>Ca_09506_v1.0_kabuli</t>
  </si>
  <si>
    <t>Ca_23339_v1.0_kabuli</t>
  </si>
  <si>
    <t>Ca_04643_v1.0_kabuli</t>
  </si>
  <si>
    <t>Ca_10784_v1.0_kabuli</t>
  </si>
  <si>
    <t>Jasmonate O-methyltransferase OS=Medicago truncatula GN=MTR_124s0007 PE=4 SV=1</t>
  </si>
  <si>
    <t>Ca_16580_v1.0_kabuli</t>
  </si>
  <si>
    <t>Ca_01729_v1.0_kabuli</t>
  </si>
  <si>
    <t>Ca_07453_v1.0_kabuli</t>
  </si>
  <si>
    <t>Ca_18170_v1.0_kabuli</t>
  </si>
  <si>
    <t>Ca_05203_v1.0_kabuli</t>
  </si>
  <si>
    <t>Ca_09595_v1.0_kabuli</t>
  </si>
  <si>
    <t>U-box domain-containing protein OS=Medicago truncatula GN=MTR_8g091470 PE=4 SV=1</t>
  </si>
  <si>
    <t>Ca_15217_v1.0_kabuli</t>
  </si>
  <si>
    <t>Ca_19817_v1.0_kabuli</t>
  </si>
  <si>
    <t>Ca_03363_v1.0_kabuli</t>
  </si>
  <si>
    <t>Calcium-independent phospholipase A2-gamma OS=Medicago truncatula GN=MTR_4g131850 PE=4 SV=1</t>
  </si>
  <si>
    <t>Ca_12377_v1.0_kabuli</t>
  </si>
  <si>
    <t>Myb family transcription factor-like protein OS=Medicago truncatula GN=MTR_8g066310 PE=4 SV=1</t>
  </si>
  <si>
    <t>Ca_17794_v1.0_kabuli</t>
  </si>
  <si>
    <t>Ca_02245_v1.0_kabuli</t>
  </si>
  <si>
    <t>AP2-like ethylene-responsive transcription factor ANT OS=Medicago truncatula GN=MTR_5g015070 PE=4 SV=1</t>
  </si>
  <si>
    <t>Ca_19723_v1.0_kabuli</t>
  </si>
  <si>
    <t>Ca_28028_v1.0_kabuli</t>
  </si>
  <si>
    <t>Ca_19940_v1.0_kabuli</t>
  </si>
  <si>
    <t>Ca_18047_v1.0_kabuli</t>
  </si>
  <si>
    <t>RING finger protein OS=Medicago truncatula GN=MTR_6g079660 PE=4 SV=1</t>
  </si>
  <si>
    <t>Ca_20810_v1.0_kabuli</t>
  </si>
  <si>
    <t>Ca_26563_v1.0_kabuli</t>
  </si>
  <si>
    <t>Ca_02614_v1.0_kabuli</t>
  </si>
  <si>
    <t>Ca_13559_v1.0_kabuli</t>
  </si>
  <si>
    <t>IojAP protein-like protein OS=Medicago truncatula GN=MTR_2g069470 PE=3 SV=1</t>
  </si>
  <si>
    <t>Ca_23534_v1.0_kabuli</t>
  </si>
  <si>
    <t>Ca_14301_v1.0_kabuli</t>
  </si>
  <si>
    <t>NBS-LRR resistance protein OS=Medicago truncatula GN=MTR_5g071220 PE=4 SV=1</t>
  </si>
  <si>
    <t>Ca_19700_v1.0_kabuli</t>
  </si>
  <si>
    <t>Ca_01278_v1.0_kabuli</t>
  </si>
  <si>
    <t>U-box domain-containing protein OS=Medicago truncatula GN=MTR_7g116600 PE=4 SV=1</t>
  </si>
  <si>
    <t>Ca_09507_v1.0_kabuli</t>
  </si>
  <si>
    <t>Ca_23340_v1.0_kabuli</t>
  </si>
  <si>
    <t>Laccase OS=Medicago truncatula GN=MTR_7g058750 PE=4 SV=1</t>
  </si>
  <si>
    <t>Ca_04644_v1.0_kabuli</t>
  </si>
  <si>
    <t>Ca_10785_v1.0_kabuli</t>
  </si>
  <si>
    <t>50S ribosomal protein L31 OS=Medicago truncatula GN=MTR_124s0006 PE=3 SV=1</t>
  </si>
  <si>
    <t>Ca_16581_v1.0_kabuli</t>
  </si>
  <si>
    <t>Ca_01730_v1.0_kabuli</t>
  </si>
  <si>
    <t>60S ribosomal protein L39 (Fragment) OS=Zea mays GN=ZEAMMB73_425434 PE=3 SV=1</t>
  </si>
  <si>
    <t>Ca_07454_v1.0_kabuli</t>
  </si>
  <si>
    <t>Ca_18171_v1.0_kabuli</t>
  </si>
  <si>
    <t>Ca_05204_v1.0_kabuli</t>
  </si>
  <si>
    <t>Ca_09596_v1.0_kabuli</t>
  </si>
  <si>
    <t>Putative uncharacterized protein OS=Medicago truncatula GN=MTR_8g091480 PE=4 SV=1</t>
  </si>
  <si>
    <t>Ca_15218_v1.0_kabuli</t>
  </si>
  <si>
    <t>Ca_03364_v1.0_kabuli</t>
  </si>
  <si>
    <t>SKP1-like protein OS=Medicago truncatula GN=MTR_4g131910 PE=4 SV=1</t>
  </si>
  <si>
    <t>Ca_12378_v1.0_kabuli</t>
  </si>
  <si>
    <t>Putative uncharacterized protein OS=Medicago truncatula GN=MTR_8g066290 PE=4 SV=1</t>
  </si>
  <si>
    <t>Ca_17795_v1.0_kabuli</t>
  </si>
  <si>
    <t>Pentatricopeptide repeat-containing protein OS=Medicago truncatula GN=MTR_4g007160 PE=4 SV=1</t>
  </si>
  <si>
    <t>Ca_02246_v1.0_kabuli</t>
  </si>
  <si>
    <t>Ca_19724_v1.0_kabuli</t>
  </si>
  <si>
    <t>Ca_19941_v1.0_kabuli</t>
  </si>
  <si>
    <t>F-box/kelch-repeat protein OS=Medicago truncatula GN=MTR_6g060650 PE=4 SV=1</t>
  </si>
  <si>
    <t>Ca_18048_v1.0_kabuli</t>
  </si>
  <si>
    <t>Putative uncharacterized protein OS=Medicago truncatula GN=MTR_6g077740 PE=4 SV=1</t>
  </si>
  <si>
    <t>Ca_20811_v1.0_kabuli</t>
  </si>
  <si>
    <t>Ca_26564_v1.0_kabuli</t>
  </si>
  <si>
    <t>Terpene synthase OS=Medicago truncatula GN=TPS5 PE=2 SV=1</t>
  </si>
  <si>
    <t>Ca_02615_v1.0_kabuli</t>
  </si>
  <si>
    <t>Ca_13560_v1.0_kabuli</t>
  </si>
  <si>
    <t>Ca_14302_v1.0_kabuli</t>
  </si>
  <si>
    <t>Uncharacterized protein OS=Brassica rapa subsp. pekinensis GN=Bra022776 PE=4 SV=1</t>
  </si>
  <si>
    <t>Ca_19701_v1.0_kabuli</t>
  </si>
  <si>
    <t>Ca_01279_v1.0_kabuli</t>
  </si>
  <si>
    <t>Putative uncharacterized protein OS=Medicago truncatula GN=MTR_7g116610 PE=4 SV=1</t>
  </si>
  <si>
    <t>Ca_09508_v1.0_kabuli</t>
  </si>
  <si>
    <t>Ca_23341_v1.0_kabuli</t>
  </si>
  <si>
    <t>Ca_04645_v1.0_kabuli</t>
  </si>
  <si>
    <t>Ca_10786_v1.0_kabuli</t>
  </si>
  <si>
    <t>Dihydroflavonol reductase OS=Medicago truncatula GN=MTR_124s0002 PE=4 SV=1</t>
  </si>
  <si>
    <t>Ca_16582_v1.0_kabuli</t>
  </si>
  <si>
    <t>Ca_01731_v1.0_kabuli</t>
  </si>
  <si>
    <t>Ca_07455_v1.0_kabuli</t>
  </si>
  <si>
    <t>Ca_18172_v1.0_kabuli</t>
  </si>
  <si>
    <t>Ca_05205_v1.0_kabuli</t>
  </si>
  <si>
    <t>Putative uncharacterized protein Sb02g035520 OS=Sorghum bicolor GN=Sb02g035520 PE=3 SV=1</t>
  </si>
  <si>
    <t>Ca_09597_v1.0_kabuli</t>
  </si>
  <si>
    <t>Putative uncharacterized protein OS=Vitis vinifera GN=VIT_07s0031g01210 PE=4 SV=1</t>
  </si>
  <si>
    <t>Ca_15219_v1.0_kabuli</t>
  </si>
  <si>
    <t>Condensin complex subunit 2 OS=Glycine max PE=3 SV=2</t>
  </si>
  <si>
    <t>Ca_19819_v1.0_kabuli</t>
  </si>
  <si>
    <t>AIG1 OS=Medicago truncatula GN=MTR_4g032220 PE=4 SV=1</t>
  </si>
  <si>
    <t>Ca_03365_v1.0_kabuli</t>
  </si>
  <si>
    <t>Putative uncharacterized protein OS=Ricinus communis GN=RCOM_0905240 PE=4 SV=1</t>
  </si>
  <si>
    <t>Ca_12379_v1.0_kabuli</t>
  </si>
  <si>
    <t>Ca_17796_v1.0_kabuli</t>
  </si>
  <si>
    <t>Ca_02247_v1.0_kabuli</t>
  </si>
  <si>
    <t>Receptor-like protein kinase OS=Medicago truncatula GN=MTR_5g015050 PE=4 SV=1</t>
  </si>
  <si>
    <t>Ca_19725_v1.0_kabuli</t>
  </si>
  <si>
    <t>Ca_20583_v1.0_kabuli</t>
  </si>
  <si>
    <t>Ca_18049_v1.0_kabuli</t>
  </si>
  <si>
    <t>Dolichyl-diphosphooligosaccharide-protein glycosyltransferase subunit STT3A OS=Medicago truncatula GN=MTR_6g077750 PE=4 SV=1</t>
  </si>
  <si>
    <t>Ca_20812_v1.0_kabuli</t>
  </si>
  <si>
    <t>Ca_26565_v1.0_kabuli</t>
  </si>
  <si>
    <t>Ca_02616_v1.0_kabuli</t>
  </si>
  <si>
    <t>Ca_13561_v1.0_kabuli</t>
  </si>
  <si>
    <t>Putative uncharacterized protein OS=Medicago truncatula GN=MTR_2g069420 PE=4 SV=1</t>
  </si>
  <si>
    <t>Ca_23536_v1.0_kabuli</t>
  </si>
  <si>
    <t>Ca_14303_v1.0_kabuli</t>
  </si>
  <si>
    <t>Protein CHUP1 OS=Medicago truncatula GN=MTR_5g071840 PE=4 SV=1</t>
  </si>
  <si>
    <t>Ca_19702_v1.0_kabuli</t>
  </si>
  <si>
    <t>Ca_01280_v1.0_kabuli</t>
  </si>
  <si>
    <t>Violaxanthin de-epoxidase OS=Medicago truncatula GN=MTR_7g116630 PE=4 SV=1</t>
  </si>
  <si>
    <t>Ca_09509_v1.0_kabuli</t>
  </si>
  <si>
    <t>BTB/POZ domain-containing protein OS=Medicago truncatula GN=MTR_7g073980 PE=4 SV=1</t>
  </si>
  <si>
    <t>Ca_04646_v1.0_kabuli</t>
  </si>
  <si>
    <t>Ca_10787_v1.0_kabuli</t>
  </si>
  <si>
    <t>Dihydroflavonol 4-reductase OS=Medicago sativa GN=DFR PE=2 SV=1</t>
  </si>
  <si>
    <t>Ca_01732_v1.0_kabuli</t>
  </si>
  <si>
    <t>Putative uncharacterized protein OS=Medicago truncatula GN=MTR_3g106340 PE=4 SV=1</t>
  </si>
  <si>
    <t>Ca_07456_v1.0_kabuli</t>
  </si>
  <si>
    <t>Ca_18173_v1.0_kabuli</t>
  </si>
  <si>
    <t>Ca_05206_v1.0_kabuli</t>
  </si>
  <si>
    <t>Ca_09598_v1.0_kabuli</t>
  </si>
  <si>
    <t>Putative uncharacterized protein OS=Medicago truncatula GN=MTR_8g091590 PE=4 SV=1</t>
  </si>
  <si>
    <t>Ca_15220_v1.0_kabuli</t>
  </si>
  <si>
    <t>DEAD-box ATP-dependent RNA helicase OS=Medicago truncatula GN=MTR_1g061970 PE=4 SV=1</t>
  </si>
  <si>
    <t>Ca_19820_v1.0_kabuli</t>
  </si>
  <si>
    <t>Ca_03366_v1.0_kabuli</t>
  </si>
  <si>
    <t>Ca_17797_v1.0_kabuli</t>
  </si>
  <si>
    <t>Ca_02248_v1.0_kabuli</t>
  </si>
  <si>
    <t>1-aminocyclopropane-1-carboxylate synthase OS=Medicago truncatula GN=MTR_5g015020 PE=3 SV=1</t>
  </si>
  <si>
    <t>Ca_19726_v1.0_kabuli</t>
  </si>
  <si>
    <t>Putative uncharacterized protein OS=Medicago truncatula GN=MTR_6g068850 PE=4 SV=1</t>
  </si>
  <si>
    <t>Ca_20584_v1.0_kabuli</t>
  </si>
  <si>
    <t>Ca_19943_v1.0_kabuli</t>
  </si>
  <si>
    <t>Ca_18050_v1.0_kabuli</t>
  </si>
  <si>
    <t>Succinyl-CoA ligase OS=Medicago truncatula GN=MTR_6g077820 PE=3 SV=1</t>
  </si>
  <si>
    <t>Ca_26359_v1.0_kabuli</t>
  </si>
  <si>
    <t>Ca_26566_v1.0_kabuli</t>
  </si>
  <si>
    <t>Ca_02617_v1.0_kabuli</t>
  </si>
  <si>
    <t>Ca_13562_v1.0_kabuli</t>
  </si>
  <si>
    <t>Putative uncharacterized protein OS=Medicago truncatula GN=MTR_2g069400 PE=4 SV=1</t>
  </si>
  <si>
    <t>Ca_23537_v1.0_kabuli</t>
  </si>
  <si>
    <t>NAC domain protein OS=Medicago truncatula GN=MTR_2g064090 PE=4 SV=1</t>
  </si>
  <si>
    <t>Ca_14304_v1.0_kabuli</t>
  </si>
  <si>
    <t>Ca_19703_v1.0_kabuli</t>
  </si>
  <si>
    <t>mRNA, clone: RTFL01-15-A06 OS=Thellungiella halophila PE=2 SV=1</t>
  </si>
  <si>
    <t>Ca_01281_v1.0_kabuli</t>
  </si>
  <si>
    <t>Wall-associated receptor kinase-like protein OS=Medicago truncatula GN=MTR_7g116650 PE=4 SV=1</t>
  </si>
  <si>
    <t>Ca_09510_v1.0_kabuli</t>
  </si>
  <si>
    <t>Acetyltransferase NSI OS=Medicago truncatula GN=MTR_7g073990 PE=4 SV=1</t>
  </si>
  <si>
    <t>Ca_23343_v1.0_kabuli</t>
  </si>
  <si>
    <t>Serine/threonine protein kinase OS=Medicago truncatula GN=MTR_7g058810 PE=4 SV=1</t>
  </si>
  <si>
    <t>Ca_04647_v1.0_kabuli</t>
  </si>
  <si>
    <t>Cysteine-rich receptor-like protein kinase OS=Medicago truncatula GN=MTR_116s0060 PE=4 SV=1</t>
  </si>
  <si>
    <t>Ca_10788_v1.0_kabuli</t>
  </si>
  <si>
    <t>Ca_01733_v1.0_kabuli</t>
  </si>
  <si>
    <t>Homeobox protein knotted-1-like protein OS=Medicago truncatula GN=MTR_3g106400 PE=3 SV=1</t>
  </si>
  <si>
    <t>Ca_07457_v1.0_kabuli</t>
  </si>
  <si>
    <t>Ca_18174_v1.0_kabuli</t>
  </si>
  <si>
    <t>Ca_05207_v1.0_kabuli</t>
  </si>
  <si>
    <t>SEC1 family transport protein SLY1 OS=Medicago truncatula GN=MTR_072s1011 PE=4 SV=1</t>
  </si>
  <si>
    <t>Ca_09599_v1.0_kabuli</t>
  </si>
  <si>
    <t>Uncharacterized protein OS=Medicago truncatula GN=MTR_8g091600 PE=2 SV=1</t>
  </si>
  <si>
    <t>Ca_15221_v1.0_kabuli</t>
  </si>
  <si>
    <t>Ca_19821_v1.0_kabuli</t>
  </si>
  <si>
    <t>Ca_03367_v1.0_kabuli</t>
  </si>
  <si>
    <t>RNA-binding protein OS=Medicago truncatula GN=MTR_4g131970 PE=1 SV=1</t>
  </si>
  <si>
    <t>Ca_12381_v1.0_kabuli</t>
  </si>
  <si>
    <t>MADS-box transcription factor OS=Pisum sativum GN=peam4 PE=2 SV=1</t>
  </si>
  <si>
    <t>Ca_17798_v1.0_kabuli</t>
  </si>
  <si>
    <t>Ca_02249_v1.0_kabuli</t>
  </si>
  <si>
    <t>Myb transcription factor-like protein OS=Medicago truncatula GN=MTR_5g014990 PE=4 SV=1</t>
  </si>
  <si>
    <t>Ca_19727_v1.0_kabuli</t>
  </si>
  <si>
    <t>Putative uncharacterized protein OS=Medicago truncatula GN=MTR_6g068860 PE=4 SV=1</t>
  </si>
  <si>
    <t>Ca_19944_v1.0_kabuli</t>
  </si>
  <si>
    <t>Ca_18051_v1.0_kabuli</t>
  </si>
  <si>
    <t>Putative uncharacterized protein OS=Medicago truncatula GN=MTR_6g077830 PE=4 SV=1</t>
  </si>
  <si>
    <t>Ca_26360_v1.0_kabuli</t>
  </si>
  <si>
    <t>Ca_26567_v1.0_kabuli</t>
  </si>
  <si>
    <t>Ca_02618_v1.0_kabuli</t>
  </si>
  <si>
    <t>Ca_13563_v1.0_kabuli</t>
  </si>
  <si>
    <t>S-RNase binding protein OS=Medicago truncatula GN=MTR_2g069350 PE=4 SV=1</t>
  </si>
  <si>
    <t>Ca_23538_v1.0_kabuli</t>
  </si>
  <si>
    <t>E3 ubiquitin-protein ligase RGLG2 OS=Medicago truncatula GN=MTR_6g092020 PE=4 SV=1</t>
  </si>
  <si>
    <t>Ca_14305_v1.0_kabuli</t>
  </si>
  <si>
    <t>Zinc transporter OS=Medicago truncatula GN=MTR_5g071990 PE=4 SV=1</t>
  </si>
  <si>
    <t>Ca_19704_v1.0_kabuli</t>
  </si>
  <si>
    <t>Ca_01282_v1.0_kabuli</t>
  </si>
  <si>
    <t>Protein kinase-like protein OS=Medicago truncatula GN=MTR_7g116660 PE=4 SV=1</t>
  </si>
  <si>
    <t>Ca_09511_v1.0_kabuli</t>
  </si>
  <si>
    <t>Leucine-rich repeat protein kinase OS=Medicago truncatula GN=MTR_7g074010 PE=4 SV=1</t>
  </si>
  <si>
    <t>Ca_23344_v1.0_kabuli</t>
  </si>
  <si>
    <t>Receptor-like protein kinase OS=Medicago truncatula GN=MTR_7g058860 PE=4 SV=1</t>
  </si>
  <si>
    <t>Ca_04648_v1.0_kabuli</t>
  </si>
  <si>
    <t>Cysteine-rich receptor-like protein kinase OS=Medicago truncatula GN=MTR_116s0059 PE=4 SV=1</t>
  </si>
  <si>
    <t>Ca_10789_v1.0_kabuli</t>
  </si>
  <si>
    <t>Putative uncharacterized protein OS=Arabidopsis lyrata subsp. lyrata GN=ARALYDRAFT_472210 PE=4 SV=1</t>
  </si>
  <si>
    <t>Ca_16585_v1.0_kabuli</t>
  </si>
  <si>
    <t>Ca_01734_v1.0_kabuli</t>
  </si>
  <si>
    <t>Neurochondrin OS=Medicago truncatula GN=MTR_3g106410 PE=4 SV=1</t>
  </si>
  <si>
    <t>Ca_07458_v1.0_kabuli</t>
  </si>
  <si>
    <t>237K ORF OS=Beet necrotic yellow vein virus PE=4 SV=1</t>
  </si>
  <si>
    <t>Ca_18175_v1.0_kabuli</t>
  </si>
  <si>
    <t>Ca_05208_v1.0_kabuli</t>
  </si>
  <si>
    <t>Ca_09600_v1.0_kabuli</t>
  </si>
  <si>
    <t>Transcription factor TGA OS=Medicago truncatula GN=MTR_8g091650 PE=4 SV=1</t>
  </si>
  <si>
    <t>Ca_15222_v1.0_kabuli</t>
  </si>
  <si>
    <t>Ca_19856_v1.0_kabuli</t>
  </si>
  <si>
    <t>Bromodomain-containing factor OS=Medicago truncatula GN=MTR_4g079650 PE=4 SV=1</t>
  </si>
  <si>
    <t>Ca_03368_v1.0_kabuli</t>
  </si>
  <si>
    <t>Putative uncharacterized protein OS=Medicago truncatula GN=MTR_4g131990 PE=4 SV=1</t>
  </si>
  <si>
    <t>Ca_12382_v1.0_kabuli</t>
  </si>
  <si>
    <t>Ca_17799_v1.0_kabuli</t>
  </si>
  <si>
    <t>Ca_02250_v1.0_kabuli</t>
  </si>
  <si>
    <t>Branched-chain-amino-acid aminotransferase OS=Medicago truncatula GN=MTR_5g014960 PE=3 SV=1</t>
  </si>
  <si>
    <t>Ca_19728_v1.0_kabuli</t>
  </si>
  <si>
    <t>Ca_20586_v1.0_kabuli</t>
  </si>
  <si>
    <t>Ca_19945_v1.0_kabuli</t>
  </si>
  <si>
    <t>Ca_26361_v1.0_kabuli</t>
  </si>
  <si>
    <t>F-box protein FBW2 OS=Medicago truncatula GN=MTR_5g064480 PE=2 SV=1</t>
  </si>
  <si>
    <t>Ca_26568_v1.0_kabuli</t>
  </si>
  <si>
    <t>Ca_02619_v1.0_kabuli</t>
  </si>
  <si>
    <t>Gene X-like protein OS=Medicago truncatula GN=MTR_117s0020 PE=4 SV=1</t>
  </si>
  <si>
    <t>Ca_13564_v1.0_kabuli</t>
  </si>
  <si>
    <t>Mitotic spindle assembly checkpoint protein MAD2B OS=Medicago truncatula GN=MTR_2g069340 PE=4 SV=1</t>
  </si>
  <si>
    <t>Ca_23539_v1.0_kabuli</t>
  </si>
  <si>
    <t>Strawberry notch-like protein OS=Medicago truncatula GN=MTR_2g063620 PE=4 SV=1</t>
  </si>
  <si>
    <t>Ca_14306_v1.0_kabuli</t>
  </si>
  <si>
    <t>Ca_19705_v1.0_kabuli</t>
  </si>
  <si>
    <t>Ca_01283_v1.0_kabuli</t>
  </si>
  <si>
    <t>ATP-binding cassette transporter subfamily I member 15 ABC component protein PpABCI15 OS=Medicago truncatula GN=MTR_7g030030 PE=4 SV=1</t>
  </si>
  <si>
    <t>Ca_09512_v1.0_kabuli</t>
  </si>
  <si>
    <t>Pentatricopeptide repeat-containing protein OS=Medicago truncatula GN=MTR_7g074040 PE=4 SV=1</t>
  </si>
  <si>
    <t>Ca_23345_v1.0_kabuli</t>
  </si>
  <si>
    <t>Ca_04649_v1.0_kabuli</t>
  </si>
  <si>
    <t>Ca_10790_v1.0_kabuli</t>
  </si>
  <si>
    <t>Importin subunit alpha OS=Capsicum annuum PE=2 SV=1</t>
  </si>
  <si>
    <t>Ca_16586_v1.0_kabuli</t>
  </si>
  <si>
    <t>Ca_01735_v1.0_kabuli</t>
  </si>
  <si>
    <t>Putative uncharacterized protein OS=Medicago truncatula GN=MTR_3g106510 PE=4 SV=1</t>
  </si>
  <si>
    <t>Ca_07459_v1.0_kabuli</t>
  </si>
  <si>
    <t>Primary amine oxidase OS=Medicago truncatula GN=MTR_3g077080 PE=3 SV=1</t>
  </si>
  <si>
    <t>Ca_18176_v1.0_kabuli</t>
  </si>
  <si>
    <t>Predicted protein OS=Populus trichocarpa GN=POPTRDRAFT_590133 PE=4 SV=1</t>
  </si>
  <si>
    <t>Ca_05209_v1.0_kabuli</t>
  </si>
  <si>
    <t>Ca_09601_v1.0_kabuli</t>
  </si>
  <si>
    <t>Alanine-glyoxylate aminotransferase-like protein OS=Medicago truncatula GN=MTR_8g091660 PE=2 SV=1</t>
  </si>
  <si>
    <t>Ca_15223_v1.0_kabuli</t>
  </si>
  <si>
    <t>Ca_19857_v1.0_kabuli</t>
  </si>
  <si>
    <t>Seed biotin-containing protein SBP65 OS=Medicago truncatula GN=MTR_4g079690 PE=4 SV=1</t>
  </si>
  <si>
    <t>Ca_03369_v1.0_kabuli</t>
  </si>
  <si>
    <t>Putative uncharacterized protein OS=Medicago truncatula GN=MTR_4g132000 PE=4 SV=1</t>
  </si>
  <si>
    <t>Ca_12383_v1.0_kabuli</t>
  </si>
  <si>
    <t>Ca_17800_v1.0_kabuli</t>
  </si>
  <si>
    <t>Ca_02251_v1.0_kabuli</t>
  </si>
  <si>
    <t>Homeobox-leucine zipper protein HOX27 OS=Medicago truncatula GN=MTR_5g014890 PE=2 SV=1</t>
  </si>
  <si>
    <t>Ca_19729_v1.0_kabuli</t>
  </si>
  <si>
    <t>Putative uncharacterized protein OS=Medicago truncatula GN=MTR_6g068920 PE=4 SV=1</t>
  </si>
  <si>
    <t>Ca_20587_v1.0_kabuli</t>
  </si>
  <si>
    <t>Ca_19946_v1.0_kabuli</t>
  </si>
  <si>
    <t>Ca_18053_v1.0_kabuli</t>
  </si>
  <si>
    <t>DNA-binding protein RHL1 OS=Medicago truncatula GN=MTR_6g077860 PE=4 SV=1</t>
  </si>
  <si>
    <t>Ca_26362_v1.0_kabuli</t>
  </si>
  <si>
    <t>Ca_28208_v1.0_kabuli</t>
  </si>
  <si>
    <t>Ca_02620_v1.0_kabuli</t>
  </si>
  <si>
    <t>Ca_13565_v1.0_kabuli</t>
  </si>
  <si>
    <t>Chitobiosyldiphosphodolichol beta-mannosyltransferase OS=Medicago truncatula GN=MTR_2g069330 PE=4 SV=1</t>
  </si>
  <si>
    <t>Ca_23540_v1.0_kabuli</t>
  </si>
  <si>
    <t>Metacaspase type II OS=Medicago truncatula GN=MTR_2g063570 PE=4 SV=1</t>
  </si>
  <si>
    <t>Ca_14307_v1.0_kabuli</t>
  </si>
  <si>
    <t>Ca_19706_v1.0_kabuli</t>
  </si>
  <si>
    <t>Ca_09513_v1.0_kabuli</t>
  </si>
  <si>
    <t>KH domain-containing protein OS=Medicago truncatula GN=MTR_7g074100 PE=4 SV=1</t>
  </si>
  <si>
    <t>Ca_23346_v1.0_kabuli</t>
  </si>
  <si>
    <t>Ca_04650_v1.0_kabuli</t>
  </si>
  <si>
    <t>Ca_10791_v1.0_kabuli</t>
  </si>
  <si>
    <t>Ca_16587_v1.0_kabuli</t>
  </si>
  <si>
    <t>Ca_01736_v1.0_kabuli</t>
  </si>
  <si>
    <t>Ca_07460_v1.0_kabuli</t>
  </si>
  <si>
    <t>MYB transcription factor MYB160 OS=Medicago truncatula GN=MTR_3g077110 PE=4 SV=1</t>
  </si>
  <si>
    <t>Ca_18177_v1.0_kabuli</t>
  </si>
  <si>
    <t>Ca_05210_v1.0_kabuli</t>
  </si>
  <si>
    <t>Ca_09602_v1.0_kabuli</t>
  </si>
  <si>
    <t>Pentatricopeptide repeat-containing protein OS=Medicago truncatula GN=MTR_8g091670 PE=4 SV=1</t>
  </si>
  <si>
    <t>Ca_15224_v1.0_kabuli</t>
  </si>
  <si>
    <t>Ca_19858_v1.0_kabuli</t>
  </si>
  <si>
    <t>Putative uncharacterized protein OS=Medicago truncatula GN=MTR_4g079700 PE=4 SV=1</t>
  </si>
  <si>
    <t>Ca_03370_v1.0_kabuli</t>
  </si>
  <si>
    <t>Putative uncharacterized protein OS=Medicago truncatula GN=MTR_4g132020 PE=4 SV=1</t>
  </si>
  <si>
    <t>Ca_12384_v1.0_kabuli</t>
  </si>
  <si>
    <t>Ca_02252_v1.0_kabuli</t>
  </si>
  <si>
    <t>EPIDERMAL PATTERNING FACTOR-like protein OS=Medicago truncatula GN=MTR_5g014840 PE=4 SV=1</t>
  </si>
  <si>
    <t>Ca_19730_v1.0_kabuli</t>
  </si>
  <si>
    <t>Alcohol dehydrogenase OS=Medicago truncatula GN=MTR_6g068930 PE=3 SV=1</t>
  </si>
  <si>
    <t>Ca_20588_v1.0_kabuli</t>
  </si>
  <si>
    <t>(+)-neomenthol dehydrogenase OS=Medicago truncatula GN=MTR_5g062280 PE=3 SV=1</t>
  </si>
  <si>
    <t>Ca_19947_v1.0_kabuli</t>
  </si>
  <si>
    <t>Autophagy-related protein 3 OS=Medicago truncatula PE=2 SV=1</t>
  </si>
  <si>
    <t>Ca_26363_v1.0_kabuli</t>
  </si>
  <si>
    <t>Ca_26924_v1.0_kabuli</t>
  </si>
  <si>
    <t>Ca_02621_v1.0_kabuli</t>
  </si>
  <si>
    <t>Ca_13566_v1.0_kabuli</t>
  </si>
  <si>
    <t>Ca_23541_v1.0_kabuli</t>
  </si>
  <si>
    <t>Ca_14308_v1.0_kabuli</t>
  </si>
  <si>
    <t>Putative uncharacterized protein OS=Medicago truncatula GN=MTR_5g072400 PE=4 SV=1</t>
  </si>
  <si>
    <t>Ca_19707_v1.0_kabuli</t>
  </si>
  <si>
    <t>Ca_01285_v1.0_kabuli</t>
  </si>
  <si>
    <t>Protein ABIL1 OS=Medicago truncatula GN=MTR_7g116710 PE=4 SV=1</t>
  </si>
  <si>
    <t>Ca_09514_v1.0_kabuli</t>
  </si>
  <si>
    <t>Putative uncharacterized protein OS=Medicago truncatula GN=MTR_7g074120 PE=4 SV=1</t>
  </si>
  <si>
    <t>Ca_23662_v1.0_kabuli</t>
  </si>
  <si>
    <t>Putative uncharacterized protein OS=Medicago truncatula GN=MTR_7g102630 PE=4 SV=1</t>
  </si>
  <si>
    <t>Ca_04651_v1.0_kabuli</t>
  </si>
  <si>
    <t>Cysteine-rich receptor-like protein kinase OS=Medicago truncatula GN=MTR_115s0014 PE=4 SV=1</t>
  </si>
  <si>
    <t>Ca_10792_v1.0_kabuli</t>
  </si>
  <si>
    <t>Ca_16588_v1.0_kabuli</t>
  </si>
  <si>
    <t>Plasma membrane H+ ATPase OS=Medicago truncatula GN=MTR_3g108800 PE=3 SV=1</t>
  </si>
  <si>
    <t>Ca_01737_v1.0_kabuli</t>
  </si>
  <si>
    <t>Calcium binding atopy-related autoantigen OS=Medicago truncatula GN=MTR_3g106550 PE=4 SV=1</t>
  </si>
  <si>
    <t>Ca_07461_v1.0_kabuli</t>
  </si>
  <si>
    <t>Histone deacetylase OS=Medicago truncatula GN=MTR_3g077160 PE=3 SV=1</t>
  </si>
  <si>
    <t>Ca_18178_v1.0_kabuli</t>
  </si>
  <si>
    <t>Putative uncharacterized protein OS=Medicago truncatula GN=MTR_4g077650 PE=4 SV=1</t>
  </si>
  <si>
    <t>Ca_05211_v1.0_kabuli</t>
  </si>
  <si>
    <t>Transcription factor bZIP10 OS=Glycine max GN=bZIP10 PE=2 SV=1</t>
  </si>
  <si>
    <t>Ca_09603_v1.0_kabuli</t>
  </si>
  <si>
    <t>Ca_15225_v1.0_kabuli</t>
  </si>
  <si>
    <t>MAP kinase kinase kinase SSK2 OS=Medicago truncatula GN=MTR_4g049730 PE=4 SV=1</t>
  </si>
  <si>
    <t>Ca_19859_v1.0_kabuli</t>
  </si>
  <si>
    <t>Putative uncharacterized protein OS=Medicago truncatula GN=MTR_4g079720 PE=4 SV=1</t>
  </si>
  <si>
    <t>Ca_03371_v1.0_kabuli</t>
  </si>
  <si>
    <t>Calcium-dependent calmodulin-independent protein kinase isoform 1 OS=Cicer arietinum GN=CDPK1 PE=2 SV=2</t>
  </si>
  <si>
    <t>Ca_12385_v1.0_kabuli</t>
  </si>
  <si>
    <t>Ca_17802_v1.0_kabuli</t>
  </si>
  <si>
    <t>Natural resistance-associated macrophage protein OS=Medicago truncatula GN=MTR_4g090530 PE=3 SV=1</t>
  </si>
  <si>
    <t>Ca_02253_v1.0_kabuli</t>
  </si>
  <si>
    <t>Ca_19731_v1.0_kabuli</t>
  </si>
  <si>
    <t>Protein FAM119A OS=Medicago truncatula GN=MTR_6g068940 PE=4 SV=1</t>
  </si>
  <si>
    <t>Ca_20589_v1.0_kabuli</t>
  </si>
  <si>
    <t>Ca_18055_v1.0_kabuli</t>
  </si>
  <si>
    <t>Yellow stripe-like protein 2.1 OS=Medicago truncatula GN=MTR_6g077870 PE=4 SV=1</t>
  </si>
  <si>
    <t>Ca_26925_v1.0_kabuli</t>
  </si>
  <si>
    <t>Ca_02622_v1.0_kabuli</t>
  </si>
  <si>
    <t>PGR5-like protein OS=Medicago truncatula GN=MTR_2g097230 PE=4 SV=1</t>
  </si>
  <si>
    <t>Ca_13567_v1.0_kabuli</t>
  </si>
  <si>
    <t>1-aminocyclopropane-1-carboxylate oxidase-like protein OS=Medicago truncatula GN=MTR_2g069210 PE=3 SV=1</t>
  </si>
  <si>
    <t>Ca_23542_v1.0_kabuli</t>
  </si>
  <si>
    <t>Peroxidase OS=Medicago truncatula GN=MTR_4g133800 PE=3 SV=1</t>
  </si>
  <si>
    <t>Ca_14309_v1.0_kabuli</t>
  </si>
  <si>
    <t>Ubiquitin-activating enzyme E1 OS=Medicago truncatula GN=MTR_5g072480 PE=3 SV=1</t>
  </si>
  <si>
    <t>Ca_19708_v1.0_kabuli</t>
  </si>
  <si>
    <t>Ca_01286_v1.0_kabuli</t>
  </si>
  <si>
    <t>Ca_09515_v1.0_kabuli</t>
  </si>
  <si>
    <t>RING finger protein OS=Medicago truncatula GN=MTR_7g074140 PE=4 SV=1</t>
  </si>
  <si>
    <t>Ca_23663_v1.0_kabuli</t>
  </si>
  <si>
    <t>Ca_04652_v1.0_kabuli</t>
  </si>
  <si>
    <t>Ca_16589_v1.0_kabuli</t>
  </si>
  <si>
    <t>Ca_01738_v1.0_kabuli</t>
  </si>
  <si>
    <t>Cysteinyl tRNA synthetase OS=Medicago truncatula GN=MTR_3g106560 PE=3 SV=1</t>
  </si>
  <si>
    <t>Ca_07462_v1.0_kabuli</t>
  </si>
  <si>
    <t>Putative uncharacterized protein OS=Medicago truncatula GN=MTR_3g077200 PE=4 SV=1</t>
  </si>
  <si>
    <t>Ca_18179_v1.0_kabuli</t>
  </si>
  <si>
    <t>Ca_05212_v1.0_kabuli</t>
  </si>
  <si>
    <t>Ca_09604_v1.0_kabuli</t>
  </si>
  <si>
    <t>ABC transporter-like protein OS=Medicago truncatula GN=MTR_8g091710 PE=4 SV=1</t>
  </si>
  <si>
    <t>Ca_15364_v1.0_kabuli</t>
  </si>
  <si>
    <t>Putative uncharacterized protein OS=Medicago truncatula GN=MTR_4g070010 PE=4 SV=1</t>
  </si>
  <si>
    <t>Ca_19860_v1.0_kabuli</t>
  </si>
  <si>
    <t>Menaquinone biosynthesis methyltransferase ubiE OS=Medicago truncatula GN=MTR_4g079750 PE=4 SV=1</t>
  </si>
  <si>
    <t>Ca_03372_v1.0_kabuli</t>
  </si>
  <si>
    <t>Ca_12386_v1.0_kabuli</t>
  </si>
  <si>
    <t>Ca_17803_v1.0_kabuli</t>
  </si>
  <si>
    <t>Ca_02254_v1.0_kabuli</t>
  </si>
  <si>
    <t>Cysteine desulfurase OS=Medicago truncatula GN=MTR_5g014820 PE=3 SV=1</t>
  </si>
  <si>
    <t>Ca_19732_v1.0_kabuli</t>
  </si>
  <si>
    <t>Receptor-like protein kinase OS=Medicago truncatula GN=MTR_6g068970 PE=4 SV=1</t>
  </si>
  <si>
    <t>Ca_19949_v1.0_kabuli</t>
  </si>
  <si>
    <t>Ca_18056_v1.0_kabuli</t>
  </si>
  <si>
    <t>Ca_26926_v1.0_kabuli</t>
  </si>
  <si>
    <t>Ca_02623_v1.0_kabuli</t>
  </si>
  <si>
    <t>Uncharacterized protein OS=Prunus persica GN=PRUPE_ppa013263mg PE=4 SV=1</t>
  </si>
  <si>
    <t>Ca_13568_v1.0_kabuli</t>
  </si>
  <si>
    <t>Ca_24104_v1.0_kabuli</t>
  </si>
  <si>
    <t>Aspartic proteinase nepenthesin-1 OS=Medicago truncatula GN=MTR_2g059460 PE=4 SV=1</t>
  </si>
  <si>
    <t>Ca_14310_v1.0_kabuli</t>
  </si>
  <si>
    <t>Ca_19709_v1.0_kabuli</t>
  </si>
  <si>
    <t>Ca_01287_v1.0_kabuli</t>
  </si>
  <si>
    <t>Putative uncharacterized protein OS=Medicago truncatula GN=MTR_7g116840 PE=4 SV=1</t>
  </si>
  <si>
    <t>Ca_09516_v1.0_kabuli</t>
  </si>
  <si>
    <t>Ca_23664_v1.0_kabuli</t>
  </si>
  <si>
    <t>Chromodomain-helicase-DNA-binding protein OS=Medicago truncatula GN=MTR_7g102610 PE=4 SV=1</t>
  </si>
  <si>
    <t>Ca_04653_v1.0_kabuli</t>
  </si>
  <si>
    <t>Ca_10794_v1.0_kabuli</t>
  </si>
  <si>
    <t>Ca_16590_v1.0_kabuli</t>
  </si>
  <si>
    <t>Ca_01739_v1.0_kabuli</t>
  </si>
  <si>
    <t>Uncharacterized protein OS=Medicago truncatula GN=MTR_3g106570 PE=2 SV=1</t>
  </si>
  <si>
    <t>Ca_07463_v1.0_kabuli</t>
  </si>
  <si>
    <t>Elongated petiolule 1-like protein OS=Pisum sativum GN=APU PE=4 SV=1</t>
  </si>
  <si>
    <t>Ca_18180_v1.0_kabuli</t>
  </si>
  <si>
    <t>Ca_05213_v1.0_kabuli</t>
  </si>
  <si>
    <t>Ca_09605_v1.0_kabuli</t>
  </si>
  <si>
    <t>Nuclear transcription factor Y subunit B-3 OS=Medicago truncatula GN=NF-YB7 PE=2 SV=1</t>
  </si>
  <si>
    <t>Ca_15365_v1.0_kabuli</t>
  </si>
  <si>
    <t>Putative uncharacterized protein OS=Medicago truncatula GN=MTR_4g070020 PE=4 SV=1</t>
  </si>
  <si>
    <t>Ca_19861_v1.0_kabuli</t>
  </si>
  <si>
    <t>Serine hydroxymethyltransferase OS=Glycine max PE=3 SV=1</t>
  </si>
  <si>
    <t>Ca_03373_v1.0_kabuli</t>
  </si>
  <si>
    <t>Cationic peroxidase OS=Cicer arietinum PE=2 SV=1</t>
  </si>
  <si>
    <t>Ca_12387_v1.0_kabuli</t>
  </si>
  <si>
    <t>Ca_17804_v1.0_kabuli</t>
  </si>
  <si>
    <t>Ca_02255_v1.0_kabuli</t>
  </si>
  <si>
    <t>Putative uncharacterized protein OS=Medicago truncatula GN=MTR_5g014810 PE=4 SV=1</t>
  </si>
  <si>
    <t>Ca_19733_v1.0_kabuli</t>
  </si>
  <si>
    <t>Putative uncharacterized protein OS=Medicago truncatula GN=MTR_6g068990 PE=4 SV=1</t>
  </si>
  <si>
    <t>Ca_19950_v1.0_kabuli</t>
  </si>
  <si>
    <t>Ca_28042_v1.0_kabuli</t>
  </si>
  <si>
    <t>Ca_26927_v1.0_kabuli</t>
  </si>
  <si>
    <t>Ca_02624_v1.0_kabuli</t>
  </si>
  <si>
    <t>Telomeric repeat-binding protein OS=Medicago truncatula GN=MTR_2g097290 PE=4 SV=1</t>
  </si>
  <si>
    <t>Ca_13569_v1.0_kabuli</t>
  </si>
  <si>
    <t>Nitrile-specifier protein OS=Medicago truncatula GN=MTR_2g069030 PE=4 SV=1</t>
  </si>
  <si>
    <t>Ca_24105_v1.0_kabuli</t>
  </si>
  <si>
    <t>Ca_14311_v1.0_kabuli</t>
  </si>
  <si>
    <t>Serine/threonine protein kinase HT1 OS=Medicago truncatula GN=MTR_5g072500 PE=4 SV=1</t>
  </si>
  <si>
    <t>Ca_19710_v1.0_kabuli</t>
  </si>
  <si>
    <t>Ca_01288_v1.0_kabuli</t>
  </si>
  <si>
    <t>Ca_09517_v1.0_kabuli</t>
  </si>
  <si>
    <t>E3 ubiquitin-protein ligase CG7694 OS=Medicago truncatula GN=MTR_7g074170 PE=4 SV=1</t>
  </si>
  <si>
    <t>Ca_23665_v1.0_kabuli</t>
  </si>
  <si>
    <t>Ca_10795_v1.0_kabuli</t>
  </si>
  <si>
    <t>Ca_16591_v1.0_kabuli</t>
  </si>
  <si>
    <t>Ca_01740_v1.0_kabuli</t>
  </si>
  <si>
    <t>Trypsin protein inhibitor 3 OS=Cicer arietinum GN=tpi3 PE=1 SV=1</t>
  </si>
  <si>
    <t>Ca_07464_v1.0_kabuli</t>
  </si>
  <si>
    <t>Alliin lyase OS=Medicago truncatula GN=MTR_3g077250 PE=4 SV=1</t>
  </si>
  <si>
    <t>Ca_18181_v1.0_kabuli</t>
  </si>
  <si>
    <t>Ca_05214_v1.0_kabuli</t>
  </si>
  <si>
    <t>Ca_09606_v1.0_kabuli</t>
  </si>
  <si>
    <t>Ca_15366_v1.0_kabuli</t>
  </si>
  <si>
    <t>Putative uncharacterized protein OS=Medicago truncatula GN=MTR_4g070030 PE=4 SV=1</t>
  </si>
  <si>
    <t>Ca_19862_v1.0_kabuli</t>
  </si>
  <si>
    <t>Ca_03374_v1.0_kabuli</t>
  </si>
  <si>
    <t>tRNA wybutosine-synthesizing protein 2/3/4 OS=Medicago truncatula GN=MTR_4g132120 PE=4 SV=1</t>
  </si>
  <si>
    <t>Ca_12388_v1.0_kabuli</t>
  </si>
  <si>
    <t>Ca_17805_v1.0_kabuli</t>
  </si>
  <si>
    <t>Ca_02256_v1.0_kabuli</t>
  </si>
  <si>
    <t>Ca_20592_v1.0_kabuli</t>
  </si>
  <si>
    <t>Clavesin OS=Medicago truncatula GN=MTR_5g062310 PE=4 SV=1</t>
  </si>
  <si>
    <t>Ca_19951_v1.0_kabuli</t>
  </si>
  <si>
    <t>Ca_27052_v1.0_kabuli</t>
  </si>
  <si>
    <t>Kunitz-type protease inhibitor OS=Cicer arietinum GN=tpi1 PE=2 SV=1</t>
  </si>
  <si>
    <t>Ca_27084_v1.0_kabuli</t>
  </si>
  <si>
    <t>Glycerol-3-phosphate dehydrogenase OS=Medicago truncatula GN=MTR_7g032630 PE=3 SV=1</t>
  </si>
  <si>
    <t>Ca_27778_v1.0_kabuli</t>
  </si>
  <si>
    <t>Apocytochrome f (Precursor) OS=Cicer arietinum GN=petA PE=3 SV=1</t>
  </si>
  <si>
    <t>Ca_02625_v1.0_kabuli</t>
  </si>
  <si>
    <t>SCARECROW-like protein OS=Medicago truncatula GN=MTR_2g097410 PE=4 SV=1</t>
  </si>
  <si>
    <t>Ca_13570_v1.0_kabuli</t>
  </si>
  <si>
    <t>Ca_14312_v1.0_kabuli</t>
  </si>
  <si>
    <t>Putative uncharacterized protein OS=Medicago truncatula GN=MTR_5g072510 PE=4 SV=1</t>
  </si>
  <si>
    <t>Ca_19711_v1.0_kabuli</t>
  </si>
  <si>
    <t>Ca_01289_v1.0_kabuli</t>
  </si>
  <si>
    <t>Putative uncharacterized protein OS=Medicago truncatula GN=MTR_7g116830 PE=4 SV=1</t>
  </si>
  <si>
    <t>Ca_09518_v1.0_kabuli</t>
  </si>
  <si>
    <t>Pre-mRNA-splicing factor ISY1-like protein OS=Medicago truncatula GN=MTR_5g095510 PE=4 SV=1</t>
  </si>
  <si>
    <t>Ca_23666_v1.0_kabuli</t>
  </si>
  <si>
    <t>Ca_04655_v1.0_kabuli</t>
  </si>
  <si>
    <t>Ca_10796_v1.0_kabuli</t>
  </si>
  <si>
    <t>Ca_01741_v1.0_kabuli</t>
  </si>
  <si>
    <t>Putative uncharacterized protein OS=Medicago truncatula GN=MTR_3g106630 PE=4 SV=1</t>
  </si>
  <si>
    <t>Ca_07465_v1.0_kabuli</t>
  </si>
  <si>
    <t>Tryptophan aminotransferase-like protein 2 OS=Pisum sativum GN=TAR2 PE=2 SV=1</t>
  </si>
  <si>
    <t>Ca_18182_v1.0_kabuli</t>
  </si>
  <si>
    <t>Short-chain dehydrogenase, putative OS=Ricinus communis GN=RCOM_0497310 PE=3 SV=1</t>
  </si>
  <si>
    <t>Ca_05215_v1.0_kabuli</t>
  </si>
  <si>
    <t>Ca_09607_v1.0_kabuli</t>
  </si>
  <si>
    <t>Ca_15367_v1.0_kabuli</t>
  </si>
  <si>
    <t>Ca_19863_v1.0_kabuli</t>
  </si>
  <si>
    <t>Transcription factor bHLH30 OS=Medicago truncatula GN=MTR_4g079760 PE=4 SV=1</t>
  </si>
  <si>
    <t>Ca_03375_v1.0_kabuli</t>
  </si>
  <si>
    <t>Putative uncharacterized protein OS=Medicago truncatula GN=MTR_4g132160 PE=4 SV=1</t>
  </si>
  <si>
    <t>Ca_12389_v1.0_kabuli</t>
  </si>
  <si>
    <t>Ca_02257_v1.0_kabuli</t>
  </si>
  <si>
    <t>Receptor protein kinase-like protein OS=Medicago truncatula GN=MTR_5g014720 PE=4 SV=1</t>
  </si>
  <si>
    <t>Ca_19735_v1.0_kabuli</t>
  </si>
  <si>
    <t>Ca_20593_v1.0_kabuli</t>
  </si>
  <si>
    <t>Putative uncharacterized protein OS=Medicago truncatula GN=MTR_5g062650 PE=4 SV=1</t>
  </si>
  <si>
    <t>Ca_19952_v1.0_kabuli</t>
  </si>
  <si>
    <t>Ca_27053_v1.0_kabuli</t>
  </si>
  <si>
    <t>Ca_27779_v1.0_kabuli</t>
  </si>
  <si>
    <t>30S ribosomal protein S18, chloroplastic OS=Cicer arietinum GN=rps18 PE=3 SV=1</t>
  </si>
  <si>
    <t>Ca_02626_v1.0_kabuli</t>
  </si>
  <si>
    <t>GRAS family transcription factor OS=Medicago truncatula GN=MTR_2g097470 PE=4 SV=1</t>
  </si>
  <si>
    <t>Ca_13571_v1.0_kabuli</t>
  </si>
  <si>
    <t>NAC domain-containing protein OS=Medicago truncatula GN=MTR_2g068880 PE=4 SV=1</t>
  </si>
  <si>
    <t>Ca_14313_v1.0_kabuli</t>
  </si>
  <si>
    <t>Cytochrome P450 OS=Medicago truncatula GN=MTR_5g072520 PE=4 SV=1</t>
  </si>
  <si>
    <t>Ca_19712_v1.0_kabuli</t>
  </si>
  <si>
    <t>Ca_01290_v1.0_kabuli</t>
  </si>
  <si>
    <t>Ca_09519_v1.0_kabuli</t>
  </si>
  <si>
    <t>Ca_23667_v1.0_kabuli</t>
  </si>
  <si>
    <t>Ca_04656_v1.0_kabuli</t>
  </si>
  <si>
    <t>Putative uncharacterized protein OS=Medicago truncatula GN=MTR_114s0001 PE=4 SV=1</t>
  </si>
  <si>
    <t>Ca_10797_v1.0_kabuli</t>
  </si>
  <si>
    <t>Ca_16593_v1.0_kabuli</t>
  </si>
  <si>
    <t>Ca_01742_v1.0_kabuli</t>
  </si>
  <si>
    <t>Synaptotagmin-1 OS=Medicago truncatula GN=MTR_3g106660 PE=4 SV=1</t>
  </si>
  <si>
    <t>Ca_07466_v1.0_kabuli</t>
  </si>
  <si>
    <t>Galactinol-sucrose galactosyltransferase OS=Medicago truncatula GN=MTR_3g077280 PE=4 SV=1</t>
  </si>
  <si>
    <t>Ca_18183_v1.0_kabuli</t>
  </si>
  <si>
    <t>Ca_05216_v1.0_kabuli</t>
  </si>
  <si>
    <t>Ca_09608_v1.0_kabuli</t>
  </si>
  <si>
    <t>Ca_15368_v1.0_kabuli</t>
  </si>
  <si>
    <t>mTERF domain-containing protein OS=Medicago truncatula GN=MTR_4g070060 PE=4 SV=1</t>
  </si>
  <si>
    <t>Ca_19864_v1.0_kabuli</t>
  </si>
  <si>
    <t>Cysteine proteinase OS=Medicago truncatula GN=MTR_5g022560 PE=3 SV=1</t>
  </si>
  <si>
    <t>Ca_03376_v1.0_kabuli</t>
  </si>
  <si>
    <t>Ca_12390_v1.0_kabuli</t>
  </si>
  <si>
    <t>Ca_17958_v1.0_kabuli</t>
  </si>
  <si>
    <t>Ca_02258_v1.0_kabuli</t>
  </si>
  <si>
    <t>Malate dehydrogenase (Precursor) OS=Medicago sativa GN=gmdh PE=1 SV=1</t>
  </si>
  <si>
    <t>Ca_19736_v1.0_kabuli</t>
  </si>
  <si>
    <t>Ca_20594_v1.0_kabuli</t>
  </si>
  <si>
    <t>Putative uncharacterized protein OS=Medicago truncatula GN=MTR_5g058400 PE=4 SV=1</t>
  </si>
  <si>
    <t>Ca_19953_v1.0_kabuli</t>
  </si>
  <si>
    <t>Ca_28115_v1.0_kabuli</t>
  </si>
  <si>
    <t>Ca_02627_v1.0_kabuli</t>
  </si>
  <si>
    <t>Putative uncharacterized protein OS=Medicago truncatula GN=MTR_2g097480 PE=4 SV=1</t>
  </si>
  <si>
    <t>Ca_13572_v1.0_kabuli</t>
  </si>
  <si>
    <t>Ca_24108_v1.0_kabuli</t>
  </si>
  <si>
    <t>Ca_14314_v1.0_kabuli</t>
  </si>
  <si>
    <t>Serine carboxypeptidase-like protein OS=Medicago truncatula GN=MTR_5g072570 PE=4 SV=1</t>
  </si>
  <si>
    <t>Ca_19713_v1.0_kabuli</t>
  </si>
  <si>
    <t>Predicted protein OS=Populus trichocarpa GN=POPTRDRAFT_756117 PE=3 SV=1</t>
  </si>
  <si>
    <t>Ca_01291_v1.0_kabuli</t>
  </si>
  <si>
    <t>Ca_09520_v1.0_kabuli</t>
  </si>
  <si>
    <t>Calcium binding protein OS=Medicago truncatula GN=MTR_7g074240 PE=2 SV=1</t>
  </si>
  <si>
    <t>Ca_23668_v1.0_kabuli</t>
  </si>
  <si>
    <t>Ca_04657_v1.0_kabuli</t>
  </si>
  <si>
    <t>Ca_10798_v1.0_kabuli</t>
  </si>
  <si>
    <t>Ca_01743_v1.0_kabuli</t>
  </si>
  <si>
    <t>Putative uncharacterized protein OS=Medicago truncatula GN=MTR_3g106680 PE=4 SV=1</t>
  </si>
  <si>
    <t>Ca_07467_v1.0_kabuli</t>
  </si>
  <si>
    <t>Ca_18184_v1.0_kabuli</t>
  </si>
  <si>
    <t>Ca_09609_v1.0_kabuli</t>
  </si>
  <si>
    <t>Ca_15369_v1.0_kabuli</t>
  </si>
  <si>
    <t>Glycine-rich RNA binding protein OS=Medicago truncatula GN=MTR_4g070190 PE=1 SV=1</t>
  </si>
  <si>
    <t>Ca_03377_v1.0_kabuli</t>
  </si>
  <si>
    <t>Ca_12391_v1.0_kabuli</t>
  </si>
  <si>
    <t>BHLH transcription factor OS=Medicago truncatula GN=MTR_8g065740 PE=4 SV=1</t>
  </si>
  <si>
    <t>Ca_17959_v1.0_kabuli</t>
  </si>
  <si>
    <t>Ca_02259_v1.0_kabuli</t>
  </si>
  <si>
    <t>Malate dehydrogenase OS=Medicago truncatula GN=MTR_5g014710 PE=1 SV=1</t>
  </si>
  <si>
    <t>Ca_19737_v1.0_kabuli</t>
  </si>
  <si>
    <t>Tonoplast intrinsic protein OS=Medicago truncatula GN=MTR_6g069040 PE=3 SV=1</t>
  </si>
  <si>
    <t>Ca_20595_v1.0_kabuli</t>
  </si>
  <si>
    <t>Ca_19954_v1.0_kabuli</t>
  </si>
  <si>
    <t>Ca_27087_v1.0_kabuli</t>
  </si>
  <si>
    <t>Sieve element occlusion e OS=Medicago truncatula GN=SEOe PE=2 SV=1</t>
  </si>
  <si>
    <t>Ca_02628_v1.0_kabuli</t>
  </si>
  <si>
    <t>Ripening-related protein-like hydrolase-like protein OS=Medicago truncatula GN=MTR_2g097520 PE=2 SV=1</t>
  </si>
  <si>
    <t>Ca_13573_v1.0_kabuli</t>
  </si>
  <si>
    <t>Uncharacterized protein OS=Prunus persica GN=PRUPE_ppa001355mg PE=3 SV=1</t>
  </si>
  <si>
    <t>Ca_24109_v1.0_kabuli</t>
  </si>
  <si>
    <t>Ca_14315_v1.0_kabuli</t>
  </si>
  <si>
    <t>Dihydroflavonol 4-reductase-like protein OS=Medicago truncatula GN=MTR_5g072620 PE=4 SV=1</t>
  </si>
  <si>
    <t>Ca_19714_v1.0_kabuli</t>
  </si>
  <si>
    <t>Ca_01292_v1.0_kabuli</t>
  </si>
  <si>
    <t>Ca_09521_v1.0_kabuli</t>
  </si>
  <si>
    <t>Harpin-induced 1 OS=Medicago truncatula GN=MtrDRAFT_AC136139g15v2 PE=2 SV=1</t>
  </si>
  <si>
    <t>Ca_23669_v1.0_kabuli</t>
  </si>
  <si>
    <t>Ca_04658_v1.0_kabuli</t>
  </si>
  <si>
    <t>Myocyte-specific enhancer factor 2A OS=Medicago truncatula GN=MTR_080s0023 PE=3 SV=1</t>
  </si>
  <si>
    <t>Ca_10799_v1.0_kabuli</t>
  </si>
  <si>
    <t>Ca_16595_v1.0_kabuli</t>
  </si>
  <si>
    <t>Ca_01744_v1.0_kabuli</t>
  </si>
  <si>
    <t>Putative uncharacterized protein OS=Medicago truncatula GN=MTR_3g106690 PE=4 SV=1</t>
  </si>
  <si>
    <t>Ca_07468_v1.0_kabuli</t>
  </si>
  <si>
    <t>Ca_18185_v1.0_kabuli</t>
  </si>
  <si>
    <t>Ca_09610_v1.0_kabuli</t>
  </si>
  <si>
    <t>Ca_15370_v1.0_kabuli</t>
  </si>
  <si>
    <t>Ca_19866_v1.0_kabuli</t>
  </si>
  <si>
    <t>Ketol-acid reductoisomerase OS=Medicago truncatula GN=MTR_4g079780 PE=1 SV=1</t>
  </si>
  <si>
    <t>Ca_03378_v1.0_kabuli</t>
  </si>
  <si>
    <t>Arogenate dehydratase/prephenate dehydratase OS=Medicago truncatula GN=MTR_4g132250 PE=4 SV=1</t>
  </si>
  <si>
    <t>Ca_12392_v1.0_kabuli</t>
  </si>
  <si>
    <t>Pentatricopeptide repeat-containing protein OS=Medicago truncatula GN=MTR_8g065730 PE=4 SV=1</t>
  </si>
  <si>
    <t>Ca_17960_v1.0_kabuli</t>
  </si>
  <si>
    <t>Ca_02260_v1.0_kabuli</t>
  </si>
  <si>
    <t>Receptor-like protein kinase OS=Medicago truncatula GN=MTR_5g014700 PE=4 SV=1</t>
  </si>
  <si>
    <t>Ca_19738_v1.0_kabuli</t>
  </si>
  <si>
    <t>Putative uncharacterized protein OS=Medicago truncatula GN=MTR_6g069050 PE=4 SV=1</t>
  </si>
  <si>
    <t>Ca_20596_v1.0_kabuli</t>
  </si>
  <si>
    <t>Nudix hydrolase OS=Medicago truncatula GN=MTR_5g062660 PE=2 SV=1</t>
  </si>
  <si>
    <t>Ca_19955_v1.0_kabuli</t>
  </si>
  <si>
    <t>Subtilisin-like serine protease OS=Medicago truncatula GN=MTR_8g005710 PE=4 SV=1</t>
  </si>
  <si>
    <t>Ca_27594_v1.0_kabuli</t>
  </si>
  <si>
    <t>Ca_27472_v1.0_kabuli</t>
  </si>
  <si>
    <t>Ca_28159_v1.0_kabuli</t>
  </si>
  <si>
    <t>Ca_02629_v1.0_kabuli</t>
  </si>
  <si>
    <t>Putative uncharacterized protein OS=Medicago truncatula GN=MTR_5g043320 PE=4 SV=1</t>
  </si>
  <si>
    <t>Ca_13574_v1.0_kabuli</t>
  </si>
  <si>
    <t>1-aminocyclopropane-1-carboxylate oxidase OS=Medicago truncatula GN=MTR_2g068840 PE=3 SV=1</t>
  </si>
  <si>
    <t>Ca_24110_v1.0_kabuli</t>
  </si>
  <si>
    <t>Ca_14316_v1.0_kabuli</t>
  </si>
  <si>
    <t>Putative uncharacterized protein OS=Medicago truncatula GN=MTR_5g072760 PE=4 SV=1</t>
  </si>
  <si>
    <t>Ca_19715_v1.0_kabuli</t>
  </si>
  <si>
    <t>Ca_01293_v1.0_kabuli</t>
  </si>
  <si>
    <t>G-box binding factor OS=Medicago truncatula GN=MTR_7g116890 PE=4 SV=1</t>
  </si>
  <si>
    <t>Ca_09522_v1.0_kabuli</t>
  </si>
  <si>
    <t>Putative uncharacterized protein OS=Medicago truncatula GN=MTR_7g074290 PE=4 SV=1</t>
  </si>
  <si>
    <t>Ca_04659_v1.0_kabuli</t>
  </si>
  <si>
    <t>MADS-box transcription factor OS=Medicago truncatula GN=MTR_8g043650 PE=3 SV=1</t>
  </si>
  <si>
    <t>Ca_10800_v1.0_kabuli</t>
  </si>
  <si>
    <t>Ca_16596_v1.0_kabuli</t>
  </si>
  <si>
    <t>Ca_01745_v1.0_kabuli</t>
  </si>
  <si>
    <t>Ca_07469_v1.0_kabuli</t>
  </si>
  <si>
    <t>Retinol dehydrogenase OS=Medicago truncatula GN=MTR_3g077410 PE=3 SV=1</t>
  </si>
  <si>
    <t>Ca_18186_v1.0_kabuli</t>
  </si>
  <si>
    <t>Ca_05219_v1.0_kabuli</t>
  </si>
  <si>
    <t>Ca_09611_v1.0_kabuli</t>
  </si>
  <si>
    <t>Ca_15371_v1.0_kabuli</t>
  </si>
  <si>
    <t>Ca_19867_v1.0_kabuli</t>
  </si>
  <si>
    <t>Ca_03379_v1.0_kabuli</t>
  </si>
  <si>
    <t>Lactoylglutathione lyase OS=Medicago truncatula GN=MTR_4g132260 PE=4 SV=1</t>
  </si>
  <si>
    <t>Ca_12393_v1.0_kabuli</t>
  </si>
  <si>
    <t>Sodium-coupled neutral amino acid transporter OS=Medicago truncatula GN=MTR_8g065940 PE=4 SV=1</t>
  </si>
  <si>
    <t>Ca_17961_v1.0_kabuli</t>
  </si>
  <si>
    <t>Ca_02261_v1.0_kabuli</t>
  </si>
  <si>
    <t>Defensin fusion OS=Medicago truncatula GN=MTR_2g037200 PE=4 SV=1</t>
  </si>
  <si>
    <t>Ca_19739_v1.0_kabuli</t>
  </si>
  <si>
    <t>Ca_27595_v1.0_kabuli</t>
  </si>
  <si>
    <t>Ca_27473_v1.0_kabuli</t>
  </si>
  <si>
    <t>R2R3-MYB transcription factor (Fragment) OS=Lupinus albus GN=LaMYB25 PE=2 SV=1</t>
  </si>
  <si>
    <t>Ca_27736_v1.0_kabuli</t>
  </si>
  <si>
    <t>Uncharacterized protein OS=Medicago truncatula GN=MTR_8g077440 PE=2 SV=1</t>
  </si>
  <si>
    <t>Ca_02630_v1.0_kabuli</t>
  </si>
  <si>
    <t>Zinc transporter OS=Medicago truncatula GN=ZIP PE=2 SV=1</t>
  </si>
  <si>
    <t>Ca_13575_v1.0_kabuli</t>
  </si>
  <si>
    <t>LOB domain-containing protein OS=Medicago truncatula GN=MTR_2g068760 PE=2 SV=1</t>
  </si>
  <si>
    <t>Ca_24111_v1.0_kabuli</t>
  </si>
  <si>
    <t>ATP synthase subunit a chloroplastic OS=Medicago truncatula GN=MTR_2g059350 PE=4 SV=1</t>
  </si>
  <si>
    <t>Ca_19716_v1.0_kabuli</t>
  </si>
  <si>
    <t>Ca_01294_v1.0_kabuli</t>
  </si>
  <si>
    <t>Ca_09523_v1.0_kabuli</t>
  </si>
  <si>
    <t>Ca_23671_v1.0_kabuli</t>
  </si>
  <si>
    <t>Ca_04660_v1.0_kabuli</t>
  </si>
  <si>
    <t>Ca_10801_v1.0_kabuli</t>
  </si>
  <si>
    <t>Ca_16597_v1.0_kabuli</t>
  </si>
  <si>
    <t>Ca_01746_v1.0_kabuli</t>
  </si>
  <si>
    <t>Proline-rich protein OS=Medicago truncatula GN=MTR_3g106740 PE=2 SV=1</t>
  </si>
  <si>
    <t>Ca_07470_v1.0_kabuli</t>
  </si>
  <si>
    <t>JmjC domain-containing protein OS=Medicago truncatula GN=MTR_3g077420 PE=4 SV=1</t>
  </si>
  <si>
    <t>Ca_18187_v1.0_kabuli</t>
  </si>
  <si>
    <t>Ca_05220_v1.0_kabuli</t>
  </si>
  <si>
    <t>Ca_09612_v1.0_kabuli</t>
  </si>
  <si>
    <t>Ribulose-phosphate 3-epimerase OS=Lotus japonicus PE=2 SV=1</t>
  </si>
  <si>
    <t>Ca_15372_v1.0_kabuli</t>
  </si>
  <si>
    <t>3-ketoacyl-CoA synthase OS=Medicago truncatula GN=MTR_4g070270 PE=3 SV=1</t>
  </si>
  <si>
    <t>Ca_19868_v1.0_kabuli</t>
  </si>
  <si>
    <t>Ca_03380_v1.0_kabuli</t>
  </si>
  <si>
    <t>Glucan endo-1,3-beta-glucosidase OS=Medicago truncatula GN=MTR_4g132280 PE=3 SV=1</t>
  </si>
  <si>
    <t>Ca_12394_v1.0_kabuli</t>
  </si>
  <si>
    <t>DNA-directed RNA polymerase OS=Prunus persica GN=PRUPE_ppa000780mg PE=3 SV=1</t>
  </si>
  <si>
    <t>Ca_02262_v1.0_kabuli</t>
  </si>
  <si>
    <t>BHLH transcription factor OS=Medicago truncatula GN=MTR_5g014640 PE=4 SV=1</t>
  </si>
  <si>
    <t>Ca_19740_v1.0_kabuli</t>
  </si>
  <si>
    <t>Ca_26960_v1.0_kabuli</t>
  </si>
  <si>
    <t>Ca_27474_v1.0_kabuli</t>
  </si>
  <si>
    <t>Photosystem Q(B) protein OS=Lathyrus sativus GN=psbA PE=3 SV=1</t>
  </si>
  <si>
    <t>Ca_27737_v1.0_kabuli</t>
  </si>
  <si>
    <t>Ca_02631_v1.0_kabuli</t>
  </si>
  <si>
    <t>RING finger protein OS=Medicago truncatula GN=MTR_2g097620 PE=2 SV=1</t>
  </si>
  <si>
    <t>Ca_13576_v1.0_kabuli</t>
  </si>
  <si>
    <t>CCT OS=Medicago truncatula GN=MTR_2g068730 PE=4 SV=1</t>
  </si>
  <si>
    <t>Ca_24112_v1.0_kabuli</t>
  </si>
  <si>
    <t>Ca_14318_v1.0_kabuli</t>
  </si>
  <si>
    <t>Putative uncharacterized protein OS=Medicago truncatula GN=MTR_8g022490 PE=4 SV=1</t>
  </si>
  <si>
    <t>Ca_19717_v1.0_kabuli</t>
  </si>
  <si>
    <t>Ca_01295_v1.0_kabuli</t>
  </si>
  <si>
    <t>Exosome complex exonuclease RRP41 OS=Medicago truncatula GN=MTR_7g116920 PE=4 SV=1</t>
  </si>
  <si>
    <t>Ca_09524_v1.0_kabuli</t>
  </si>
  <si>
    <t>Putative uncharacterized protein OS=Medicago truncatula GN=MTR_7g074450 PE=4 SV=1</t>
  </si>
  <si>
    <t>Ca_23672_v1.0_kabuli</t>
  </si>
  <si>
    <t>Uncharacterized protein OS=Prunus persica GN=PRUPE_ppa021208mg PE=4 SV=1</t>
  </si>
  <si>
    <t>Ca_04661_v1.0_kabuli</t>
  </si>
  <si>
    <t>Ca_10802_v1.0_kabuli</t>
  </si>
  <si>
    <t>Putative uncharacterized protein OS=Vitis vinifera GN=VIT_18s0001g12630 PE=4 SV=1</t>
  </si>
  <si>
    <t>Ca_16598_v1.0_kabuli</t>
  </si>
  <si>
    <t>Ca_01747_v1.0_kabuli</t>
  </si>
  <si>
    <t>Ca_07471_v1.0_kabuli</t>
  </si>
  <si>
    <t>Carboxyl-terminal proteinase OS=Medicago truncatula GN=MTR_3g077430 PE=4 SV=1</t>
  </si>
  <si>
    <t>Ca_18188_v1.0_kabuli</t>
  </si>
  <si>
    <t>Chloride channel clc, putative OS=Ricinus communis GN=RCOM_0497360 PE=4 SV=1</t>
  </si>
  <si>
    <t>Ca_05221_v1.0_kabuli</t>
  </si>
  <si>
    <t>Ca_09613_v1.0_kabuli</t>
  </si>
  <si>
    <t>Ca_19869_v1.0_kabuli</t>
  </si>
  <si>
    <t>Putative uncharacterized protein OS=Medicago truncatula GN=MTR_096s0018 PE=4 SV=1</t>
  </si>
  <si>
    <t>Ca_03381_v1.0_kabuli</t>
  </si>
  <si>
    <t>L-ascorbate oxidase-like protein OS=Medicago truncatula GN=MTR_4g132320 PE=4 SV=1</t>
  </si>
  <si>
    <t>Ca_17963_v1.0_kabuli</t>
  </si>
  <si>
    <t>Ca_02263_v1.0_kabuli</t>
  </si>
  <si>
    <t>Ca_19741_v1.0_kabuli</t>
  </si>
  <si>
    <t>Ca_20599_v1.0_kabuli</t>
  </si>
  <si>
    <t>Ca_27218_v1.0_kabuli</t>
  </si>
  <si>
    <t>Pleiotropic drug resistance protein 4 OS=Triticum urartu GN=TRIUR3_34762 PE=4 SV=1</t>
  </si>
  <si>
    <t>Ca_26961_v1.0_kabuli</t>
  </si>
  <si>
    <t>Ca_28001_v1.0_kabuli</t>
  </si>
  <si>
    <t>Ca_02632_v1.0_kabuli</t>
  </si>
  <si>
    <t>Nucleic acid binding NABP OS=Medicago truncatula GN=MTR_2g097670 PE=4 SV=1</t>
  </si>
  <si>
    <t>Ca_13577_v1.0_kabuli</t>
  </si>
  <si>
    <t>Ca_24113_v1.0_kabuli</t>
  </si>
  <si>
    <t>Ca_14319_v1.0_kabuli</t>
  </si>
  <si>
    <t>Putative uncharacterized protein OS=Ricinus communis GN=RCOM_0051850 PE=4 SV=1</t>
  </si>
  <si>
    <t>Ca_20023_v1.0_kabuli</t>
  </si>
  <si>
    <t>Ca_01296_v1.0_kabuli</t>
  </si>
  <si>
    <t>Putative uncharacterized protein OS=Medicago truncatula GN=MTR_7g116930 PE=4 SV=1</t>
  </si>
  <si>
    <t>Ca_09525_v1.0_kabuli</t>
  </si>
  <si>
    <t>Heat shock 70 kDa protein OS=Medicago truncatula GN=MTR_2g038270 PE=3 SV=1</t>
  </si>
  <si>
    <t>Ca_23673_v1.0_kabuli</t>
  </si>
  <si>
    <t>Ca_04662_v1.0_kabuli</t>
  </si>
  <si>
    <t>Agamous-like MADS-box protein AGL11 OS=Medicago truncatula GN=MTR_2g030740 PE=3 SV=1</t>
  </si>
  <si>
    <t>Ca_10803_v1.0_kabuli</t>
  </si>
  <si>
    <t>Ca_16599_v1.0_kabuli</t>
  </si>
  <si>
    <t>Ca_01748_v1.0_kabuli</t>
  </si>
  <si>
    <t>Putative uncharacterized protein OS=Medicago truncatula GN=MTR_3g106770 PE=4 SV=1</t>
  </si>
  <si>
    <t>Ca_07472_v1.0_kabuli</t>
  </si>
  <si>
    <t>Putative uncharacterized protein OS=Medicago truncatula GN=MTR_3g077440 PE=4 SV=1</t>
  </si>
  <si>
    <t>Ca_18189_v1.0_kabuli</t>
  </si>
  <si>
    <t>Non-lysosomal glucosylceramidase OS=Prunus persica GN=PRUPE_ppa000954mg PE=3 SV=1</t>
  </si>
  <si>
    <t>Ca_05222_v1.0_kabuli</t>
  </si>
  <si>
    <t>Ca_09614_v1.0_kabuli</t>
  </si>
  <si>
    <t>Transcription factor tfiiib component OS=Medicago truncatula GN=MTR_8g091830 PE=4 SV=1</t>
  </si>
  <si>
    <t>Ca_15374_v1.0_kabuli</t>
  </si>
  <si>
    <t>BHLH transcription factor OS=Medicago truncatula GN=MTR_4g070320 PE=4 SV=1</t>
  </si>
  <si>
    <t>Ca_19870_v1.0_kabuli</t>
  </si>
  <si>
    <t>Uncharacterized protein OS=Medicago truncatula GN=MTR_4g079830 PE=2 SV=1</t>
  </si>
  <si>
    <t>Ca_03382_v1.0_kabuli</t>
  </si>
  <si>
    <t>U3 small nucleolar RNA-associated protein-like protein OS=Medicago truncatula GN=MTR_4g132340 PE=4 SV=1</t>
  </si>
  <si>
    <t>Ca_12396_v1.0_kabuli</t>
  </si>
  <si>
    <t>Cysteine-rich receptor-like protein kinase OS=Medicago truncatula GN=MTR_5g031870 PE=4 SV=1</t>
  </si>
  <si>
    <t>Ca_17964_v1.0_kabuli</t>
  </si>
  <si>
    <t>Ca_02264_v1.0_kabuli</t>
  </si>
  <si>
    <t>BHLH transcription factor OS=Medicago truncatula GN=MTR_5g014520 PE=4 SV=1</t>
  </si>
  <si>
    <t>Ca_19742_v1.0_kabuli</t>
  </si>
  <si>
    <t>Ca_20600_v1.0_kabuli</t>
  </si>
  <si>
    <t>Nitrate reductase OS=Medicago truncatula GN=NR2 PE=2 SV=1</t>
  </si>
  <si>
    <t>Ca_26962_v1.0_kabuli</t>
  </si>
  <si>
    <t>Ca_26581_v1.0_kabuli</t>
  </si>
  <si>
    <t>Ca_02633_v1.0_kabuli</t>
  </si>
  <si>
    <t>80C09_19, related OS=Medicago truncatula GN=MtrDRAFT_AC157503g13v2 PE=2 SV=1</t>
  </si>
  <si>
    <t>Ca_13578_v1.0_kabuli</t>
  </si>
  <si>
    <t>Cyclin-T1-5 OS=Medicago truncatula GN=MTR_2g068690 PE=2 SV=1</t>
  </si>
  <si>
    <t>Ca_14320_v1.0_kabuli</t>
  </si>
  <si>
    <t>PHD finger protein OS=Medicago truncatula GN=MTR_5g077750 PE=4 SV=1</t>
  </si>
  <si>
    <t>Ca_20024_v1.0_kabuli</t>
  </si>
  <si>
    <t>Cc-nbs-lrr resistance protein OS=Medicago truncatula GN=MTR_3g026660 PE=4 SV=1</t>
  </si>
  <si>
    <t>Ca_01297_v1.0_kabuli</t>
  </si>
  <si>
    <t>Calcium-binding mitochondrial carrier protein OS=Medicago truncatula GN=MTR_7g117030 PE=3 SV=1</t>
  </si>
  <si>
    <t>Ca_09526_v1.0_kabuli</t>
  </si>
  <si>
    <t>Ca_23674_v1.0_kabuli</t>
  </si>
  <si>
    <t>Ca_04663_v1.0_kabuli</t>
  </si>
  <si>
    <t>Ca_10804_v1.0_kabuli</t>
  </si>
  <si>
    <t>Ca_16600_v1.0_kabuli</t>
  </si>
  <si>
    <t>Ca_01749_v1.0_kabuli</t>
  </si>
  <si>
    <t>Adenine phosphoribosyltransferase OS=Medicago truncatula GN=MTR_3g106780 PE=3 SV=1</t>
  </si>
  <si>
    <t>Ca_07473_v1.0_kabuli</t>
  </si>
  <si>
    <t>Putative uncharacterized protein OS=Medicago truncatula GN=MTR_3g077490 PE=4 SV=1</t>
  </si>
  <si>
    <t>Ca_18190_v1.0_kabuli</t>
  </si>
  <si>
    <t>Ca_05223_v1.0_kabuli</t>
  </si>
  <si>
    <t>Ca_09615_v1.0_kabuli</t>
  </si>
  <si>
    <t>Ca_19871_v1.0_kabuli</t>
  </si>
  <si>
    <t>Ca_03383_v1.0_kabuli</t>
  </si>
  <si>
    <t>Putative uncharacterized protein OS=Medicago truncatula GN=MTR_4g132350 PE=4 SV=1</t>
  </si>
  <si>
    <t>Ca_12397_v1.0_kabuli</t>
  </si>
  <si>
    <t>Ca_17965_v1.0_kabuli</t>
  </si>
  <si>
    <t>GPI mannosyltransferase OS=Medicago truncatula GN=MTR_8g040610 PE=4 SV=1</t>
  </si>
  <si>
    <t>Ca_02265_v1.0_kabuli</t>
  </si>
  <si>
    <t>Ca_19743_v1.0_kabuli</t>
  </si>
  <si>
    <t>Ca_20601_v1.0_kabuli</t>
  </si>
  <si>
    <t>Ca_27628_v1.0_kabuli</t>
  </si>
  <si>
    <t>Ca_26963_v1.0_kabuli</t>
  </si>
  <si>
    <t>Ca_02634_v1.0_kabuli</t>
  </si>
  <si>
    <t>Chaperone protein DnaJ OS=Medicago truncatula GN=MTR_2g097690 PE=4 SV=1</t>
  </si>
  <si>
    <t>Ca_13579_v1.0_kabuli</t>
  </si>
  <si>
    <t>Ca_14321_v1.0_kabuli</t>
  </si>
  <si>
    <t>Potassium channel SKOR OS=Medicago truncatula GN=MTR_5g077770 PE=4 SV=1</t>
  </si>
  <si>
    <t>Ca_20025_v1.0_kabuli</t>
  </si>
  <si>
    <t>NBS-LRR disease resistance-like protein OS=Medicago truncatula GN=MTR_5g035280 PE=4 SV=1</t>
  </si>
  <si>
    <t>Ca_01298_v1.0_kabuli</t>
  </si>
  <si>
    <t>Ca_09527_v1.0_kabuli</t>
  </si>
  <si>
    <t>Protein kinase 2B OS=Medicago truncatula GN=MTR_7g074610 PE=4 SV=1</t>
  </si>
  <si>
    <t>Ca_23675_v1.0_kabuli</t>
  </si>
  <si>
    <t>Ca_04664_v1.0_kabuli</t>
  </si>
  <si>
    <t>Ca_10805_v1.0_kabuli</t>
  </si>
  <si>
    <t>Ca_16601_v1.0_kabuli</t>
  </si>
  <si>
    <t>Ca_07474_v1.0_kabuli</t>
  </si>
  <si>
    <t>Ca_18191_v1.0_kabuli</t>
  </si>
  <si>
    <t>Ca_05224_v1.0_kabuli</t>
  </si>
  <si>
    <t>Ca_09616_v1.0_kabuli</t>
  </si>
  <si>
    <t>Putative uncharacterized protein OS=Medicago truncatula GN=MTR_8g091950 PE=4 SV=1</t>
  </si>
  <si>
    <t>Ca_15376_v1.0_kabuli</t>
  </si>
  <si>
    <t>AdoMet-dependent rRNA methyltransferase spb1 OS=Medicago truncatula GN=MTR_4g078640 PE=3 SV=1</t>
  </si>
  <si>
    <t>Ca_19872_v1.0_kabuli</t>
  </si>
  <si>
    <t>ATP synthase protein I OS=Medicago truncatula GN=MTR_4g079850 PE=4 SV=1</t>
  </si>
  <si>
    <t>Ca_03384_v1.0_kabuli</t>
  </si>
  <si>
    <t>Aminomethyltransferase OS=Medicago truncatula PE=2 SV=1</t>
  </si>
  <si>
    <t>Ca_12398_v1.0_kabuli</t>
  </si>
  <si>
    <t>Ca_17966_v1.0_kabuli</t>
  </si>
  <si>
    <t>Retinoblastoma-related protein OS=Medicago truncatula GN=MTR_8g040560 PE=4 SV=1</t>
  </si>
  <si>
    <t>Ca_02266_v1.0_kabuli</t>
  </si>
  <si>
    <t>Putative uncharacterized protein OS=Medicago truncatula GN=MTR_5g014430 PE=4 SV=1</t>
  </si>
  <si>
    <t>Ca_19744_v1.0_kabuli</t>
  </si>
  <si>
    <t>Pentatricopeptide repeat-containing protein OS=Medicago truncatula GN=MTR_6g078160 PE=4 SV=1</t>
  </si>
  <si>
    <t>Ca_20602_v1.0_kabuli</t>
  </si>
  <si>
    <t>Mitogen-activated protein kinase kinase kinase OS=Medicago truncatula GN=MTR_5g060350 PE=4 SV=1</t>
  </si>
  <si>
    <t>Ca_27629_v1.0_kabuli</t>
  </si>
  <si>
    <t>Ca_28119_v1.0_kabuli</t>
  </si>
  <si>
    <t>Ca_26583_v1.0_kabuli</t>
  </si>
  <si>
    <t>Ca_02635_v1.0_kabuli</t>
  </si>
  <si>
    <t>Protein TOC75 OS=Medicago truncatula GN=MTR_2g097700 PE=4 SV=1</t>
  </si>
  <si>
    <t>Ca_13580_v1.0_kabuli</t>
  </si>
  <si>
    <t>Ca_24116_v1.0_kabuli</t>
  </si>
  <si>
    <t>Ca_14322_v1.0_kabuli</t>
  </si>
  <si>
    <t>Ca_20026_v1.0_kabuli</t>
  </si>
  <si>
    <t>Nucleic acid binding protein OS=Medicago truncatula GN=MTR_5g035310 PE=4 SV=1</t>
  </si>
  <si>
    <t>Ca_01299_v1.0_kabuli</t>
  </si>
  <si>
    <t>Tubulin gamma chain OS=Medicago truncatula GN=MTR_7g117050 PE=3 SV=1</t>
  </si>
  <si>
    <t>Ca_09528_v1.0_kabuli</t>
  </si>
  <si>
    <t>Ca_23676_v1.0_kabuli</t>
  </si>
  <si>
    <t>Ca_04665_v1.0_kabuli</t>
  </si>
  <si>
    <t>Ca_10806_v1.0_kabuli</t>
  </si>
  <si>
    <t>Ca_16602_v1.0_kabuli</t>
  </si>
  <si>
    <t>Ca_01751_v1.0_kabuli</t>
  </si>
  <si>
    <t>ATP synthase OS=Medicago truncatula GN=MTR_3g106820 PE=1 SV=1</t>
  </si>
  <si>
    <t>Ca_07475_v1.0_kabuli</t>
  </si>
  <si>
    <t>Ca_18192_v1.0_kabuli</t>
  </si>
  <si>
    <t>Soybean phosphate transporter protein 11 OS=Glycine max PE=2 SV=1</t>
  </si>
  <si>
    <t>Ca_05225_v1.0_kabuli</t>
  </si>
  <si>
    <t>Ca_09617_v1.0_kabuli</t>
  </si>
  <si>
    <t>60S ribosomal protein L6 OS=Medicago truncatula GN=MTR_3g094570 PE=4 SV=1</t>
  </si>
  <si>
    <t>Ca_15377_v1.0_kabuli</t>
  </si>
  <si>
    <t>Ca_19873_v1.0_kabuli</t>
  </si>
  <si>
    <t>Ca_03385_v1.0_kabuli</t>
  </si>
  <si>
    <t>Putative uncharacterized protein OS=Medicago truncatula GN=MTR_4g132380 PE=4 SV=1</t>
  </si>
  <si>
    <t>Ca_12399_v1.0_kabuli</t>
  </si>
  <si>
    <t>Ca_17967_v1.0_kabuli</t>
  </si>
  <si>
    <t>ERI1 exoribonuclease OS=Medicago truncatula GN=MTR_8g040550 PE=2 SV=1</t>
  </si>
  <si>
    <t>Ca_02267_v1.0_kabuli</t>
  </si>
  <si>
    <t>N-acetylornithine deacetylase-like protein OS=Medicago truncatula GN=MTR_5g014410 PE=4 SV=1</t>
  </si>
  <si>
    <t>Ca_19745_v1.0_kabuli</t>
  </si>
  <si>
    <t>Pre-mRNA-processing-splicing factor OS=Medicago truncatula GN=MTR_2g103960 PE=4 SV=1</t>
  </si>
  <si>
    <t>Ca_26215_v1.0_kabuli</t>
  </si>
  <si>
    <t>Ca_26491_v1.0_kabuli</t>
  </si>
  <si>
    <t>Ca_26584_v1.0_kabuli</t>
  </si>
  <si>
    <t>Ca_02636_v1.0_kabuli</t>
  </si>
  <si>
    <t>Eukaryotic RNA polymerase II heptapeptide repeat OS=Medicago truncatula GN=MtrDRAFT_AC157503g16v2 PE=4 SV=1</t>
  </si>
  <si>
    <t>Ca_13581_v1.0_kabuli</t>
  </si>
  <si>
    <t>Ca_24117_v1.0_kabuli</t>
  </si>
  <si>
    <t>Ca_14323_v1.0_kabuli</t>
  </si>
  <si>
    <t>Ca_20027_v1.0_kabuli</t>
  </si>
  <si>
    <t>RNA recognition motif (RRM)-containing protein-like protein OS=Medicago truncatula GN=MTR_5g035330 PE=4 SV=1</t>
  </si>
  <si>
    <t>Ca_01300_v1.0_kabuli</t>
  </si>
  <si>
    <t>UDP-galactose/UDP-N-acetylglucosamine transporter srf-3 OS=Medicago truncatula GN=MTR_7g117060 PE=4 SV=1</t>
  </si>
  <si>
    <t>Ca_09529_v1.0_kabuli</t>
  </si>
  <si>
    <t>Ethanolamine-phosphate cytidylyltransferase OS=Medicago truncatula GN=MTR_7g074620 PE=4 SV=1</t>
  </si>
  <si>
    <t>Ca_23677_v1.0_kabuli</t>
  </si>
  <si>
    <t>Uncharacterized protein OS=Solanum tuberosum GN=PGSC0003DMG400026017 PE=4 SV=1</t>
  </si>
  <si>
    <t>Ca_04666_v1.0_kabuli</t>
  </si>
  <si>
    <t>Ca_10807_v1.0_kabuli</t>
  </si>
  <si>
    <t>3-ketoacyl-CoA synthase OS=Glycine max GN=ddKCS PE=2 SV=1</t>
  </si>
  <si>
    <t>Ca_16603_v1.0_kabuli</t>
  </si>
  <si>
    <t>Ca_01752_v1.0_kabuli</t>
  </si>
  <si>
    <t>Putative uncharacterized protein OS=Medicago truncatula GN=MTR_3g106830 PE=4 SV=1</t>
  </si>
  <si>
    <t>Ca_07476_v1.0_kabuli</t>
  </si>
  <si>
    <t>Putative uncharacterized protein OS=Medicago truncatula GN=MTR_3g077550 PE=4 SV=1</t>
  </si>
  <si>
    <t>Ca_18193_v1.0_kabuli</t>
  </si>
  <si>
    <t>Ca_05226_v1.0_kabuli</t>
  </si>
  <si>
    <t>Ca_09618_v1.0_kabuli</t>
  </si>
  <si>
    <t>GTP-binding protein, putative OS=Medicago truncatula GN=MTR_8g091980 PE=4 SV=1</t>
  </si>
  <si>
    <t>Ca_15378_v1.0_kabuli</t>
  </si>
  <si>
    <t>Ca_03386_v1.0_kabuli</t>
  </si>
  <si>
    <t>Pectinesterase OS=Medicago truncatula GN=MTR_4g130790 PE=3 SV=1</t>
  </si>
  <si>
    <t>Ca_12400_v1.0_kabuli</t>
  </si>
  <si>
    <t>AP2-like ethylene-responsive transcription factor BBM OS=Medicago truncatula GN=MTR_5g031880 PE=4 SV=1</t>
  </si>
  <si>
    <t>Ca_17968_v1.0_kabuli</t>
  </si>
  <si>
    <t>Ca_02268_v1.0_kabuli</t>
  </si>
  <si>
    <t>PALMATE-LIKE PENTAFOLIATA1 OS=Medicago truncatula GN=PALM1 PE=4 SV=1</t>
  </si>
  <si>
    <t>Ca_19746_v1.0_kabuli</t>
  </si>
  <si>
    <t>Alpha galactosidase OS=Glycine max PE=2 SV=1</t>
  </si>
  <si>
    <t>Ca_20604_v1.0_kabuli</t>
  </si>
  <si>
    <t>Putative uncharacterized protein OS=Medicago truncatula GN=MTR_5g060420 PE=4 SV=1</t>
  </si>
  <si>
    <t>Ca_26216_v1.0_kabuli</t>
  </si>
  <si>
    <t>Ca_26492_v1.0_kabuli</t>
  </si>
  <si>
    <t>Ca_26585_v1.0_kabuli</t>
  </si>
  <si>
    <t>Ca_02637_v1.0_kabuli</t>
  </si>
  <si>
    <t>Transcription factor/ transcription initiation factor OS=Medicago truncatula GN=MTR_2g097740 PE=2 SV=1</t>
  </si>
  <si>
    <t>Ca_14324_v1.0_kabuli</t>
  </si>
  <si>
    <t>Ca_20028_v1.0_kabuli</t>
  </si>
  <si>
    <t>Cyclin-D1-1 OS=Medicago truncatula GN=MTR_5g035360 PE=3 SV=1</t>
  </si>
  <si>
    <t>Ca_01301_v1.0_kabuli</t>
  </si>
  <si>
    <t>GH3 family protein OS=Medicago truncatula GN=MTR_7g117110 PE=4 SV=1</t>
  </si>
  <si>
    <t>Ca_09530_v1.0_kabuli</t>
  </si>
  <si>
    <t>Flagellar basal body rod protein; GRAS transcription factor OS=Medicago truncatula GN=MTR_7g074650 PE=4 SV=1</t>
  </si>
  <si>
    <t>Ca_23678_v1.0_kabuli</t>
  </si>
  <si>
    <t>Ca_04667_v1.0_kabuli</t>
  </si>
  <si>
    <t>Ca_10808_v1.0_kabuli</t>
  </si>
  <si>
    <t>Maf-like protein OS=Morella rubra PE=2 SV=1</t>
  </si>
  <si>
    <t>Ca_16604_v1.0_kabuli</t>
  </si>
  <si>
    <t>Ca_01753_v1.0_kabuli</t>
  </si>
  <si>
    <t>Ca_07477_v1.0_kabuli</t>
  </si>
  <si>
    <t>Glutaredoxin OS=Medicago truncatula GN=MTR_3g077570 PE=4 SV=1</t>
  </si>
  <si>
    <t>Ca_18194_v1.0_kabuli</t>
  </si>
  <si>
    <t>Uncharacterized protein OS=Prunus persica GN=PRUPE_ppa000230mg PE=4 SV=1</t>
  </si>
  <si>
    <t>Ca_05227_v1.0_kabuli</t>
  </si>
  <si>
    <t>Ca_09619_v1.0_kabuli</t>
  </si>
  <si>
    <t>Ca_15379_v1.0_kabuli</t>
  </si>
  <si>
    <t>Putative uncharacterized protein OS=Medicago truncatula GN=MTR_4g070420 PE=4 SV=1</t>
  </si>
  <si>
    <t>Ca_19875_v1.0_kabuli</t>
  </si>
  <si>
    <t>177 protein OS=Medicago truncatula GN=MTR_2g092950 PE=4 SV=1</t>
  </si>
  <si>
    <t>Ca_03387_v1.0_kabuli</t>
  </si>
  <si>
    <t>Aspartic proteinase OS=Medicago truncatula GN=MTR_4g132420 PE=3 SV=1</t>
  </si>
  <si>
    <t>Ca_17969_v1.0_kabuli</t>
  </si>
  <si>
    <t>Putative uncharacterized protein OS=Medicago truncatula GN=MTR_8g040190 PE=4 SV=1</t>
  </si>
  <si>
    <t>Ca_02269_v1.0_kabuli</t>
  </si>
  <si>
    <t>Ca_19747_v1.0_kabuli</t>
  </si>
  <si>
    <t>Pentatricopeptide repeat-containing protein OS=Medicago truncatula GN=MTR_6g078190 PE=4 SV=1</t>
  </si>
  <si>
    <t>Ca_20605_v1.0_kabuli</t>
  </si>
  <si>
    <t>Growth regulator-related protein OS=Medicago truncatula GN=MTR_5g059260 PE=4 SV=1</t>
  </si>
  <si>
    <t>Ca_26217_v1.0_kabuli</t>
  </si>
  <si>
    <t>Alpha-carboxyltransferase 2 OS=Arachis hypogaea GN=accA2 PE=2 SV=1</t>
  </si>
  <si>
    <t>Ca_25971_v1.0_kabuli</t>
  </si>
  <si>
    <t>Ca_26493_v1.0_kabuli</t>
  </si>
  <si>
    <t>2-dehydro-3-deoxyphosphoheptonate aldolase (3-deoxy-d-arabino-heptulosonate 7-phosphate synthase) OS=Medicago truncatula GN=MTR_5g064500 PE=4 SV=1</t>
  </si>
  <si>
    <t>Ca_02638_v1.0_kabuli</t>
  </si>
  <si>
    <t>Putative uncharacterized protein OS=Medicago truncatula GN=MTR_2g097770 PE=4 SV=1</t>
  </si>
  <si>
    <t>Ca_13583_v1.0_kabuli</t>
  </si>
  <si>
    <t>Ca_14325_v1.0_kabuli</t>
  </si>
  <si>
    <t>Ca_20029_v1.0_kabuli</t>
  </si>
  <si>
    <t>Ca_01302_v1.0_kabuli</t>
  </si>
  <si>
    <t>Putative uncharacterized protein OS=Medicago truncatula GN=MTR_7g117120 PE=4 SV=1</t>
  </si>
  <si>
    <t>Ca_09531_v1.0_kabuli</t>
  </si>
  <si>
    <t>Glycosyl transferase, family 8 OS=Medicago truncatula GN=MTR_7g074680 PE=4 SV=1</t>
  </si>
  <si>
    <t>Ca_23712_v1.0_kabuli</t>
  </si>
  <si>
    <t>Ca_04668_v1.0_kabuli</t>
  </si>
  <si>
    <t>Methionine aminopeptidase OS=Glycine max PE=3 SV=1</t>
  </si>
  <si>
    <t>Ca_10809_v1.0_kabuli</t>
  </si>
  <si>
    <t>Ca_16605_v1.0_kabuli</t>
  </si>
  <si>
    <t>Ca_01754_v1.0_kabuli</t>
  </si>
  <si>
    <t>Auxin-responsive protein IAA10 OS=Medicago truncatula GN=MTR_3g106850 PE=4 SV=1</t>
  </si>
  <si>
    <t>Ca_07478_v1.0_kabuli</t>
  </si>
  <si>
    <t>Anthranilate phosphoribosyltransferase OS=Medicago truncatula GN=MTR_3g077590 PE=2 SV=1</t>
  </si>
  <si>
    <t>Ca_18195_v1.0_kabuli</t>
  </si>
  <si>
    <t>Ca_05228_v1.0_kabuli</t>
  </si>
  <si>
    <t>Ca_09620_v1.0_kabuli</t>
  </si>
  <si>
    <t>Iron-sulfur assembly protein IscA OS=Medicago truncatula GN=MTR_8g092030 PE=2 SV=1</t>
  </si>
  <si>
    <t>Ca_15380_v1.0_kabuli</t>
  </si>
  <si>
    <t>Ca_19876_v1.0_kabuli</t>
  </si>
  <si>
    <t>Ca_03388_v1.0_kabuli</t>
  </si>
  <si>
    <t>Transcription factor WRKY OS=Medicago truncatula GN=MTR_4g132430 PE=4 SV=1</t>
  </si>
  <si>
    <t>Ca_12402_v1.0_kabuli</t>
  </si>
  <si>
    <t>U-box domain-containing protein OS=Medicago truncatula GN=MTR_5g032010 PE=4 SV=1</t>
  </si>
  <si>
    <t>Ca_17970_v1.0_kabuli</t>
  </si>
  <si>
    <t>Peptidyl-prolyl cis-trans isomerase OS=Medicago truncatula GN=MTR_8g040180 PE=3 SV=1</t>
  </si>
  <si>
    <t>Ca_02270_v1.0_kabuli</t>
  </si>
  <si>
    <t>DNA binding protein OS=Medicago truncatula GN=MTR_5g014360 PE=4 SV=1</t>
  </si>
  <si>
    <t>Ca_19748_v1.0_kabuli</t>
  </si>
  <si>
    <t>Pentatricopeptide repeat-containing protein OS=Medicago truncatula GN=MTR_3g061000 PE=4 SV=1</t>
  </si>
  <si>
    <t>Ca_26218_v1.0_kabuli</t>
  </si>
  <si>
    <t>Ca_25972_v1.0_kabuli</t>
  </si>
  <si>
    <t>Phosphatidylinositol transfer-like protein IV OS=Lotus japonicus GN=PLP-IV PE=4 SV=1</t>
  </si>
  <si>
    <t>Ca_26494_v1.0_kabuli</t>
  </si>
  <si>
    <t>Ca_27418_v1.0_kabuli</t>
  </si>
  <si>
    <t>Ca_02639_v1.0_kabuli</t>
  </si>
  <si>
    <t>T-snare OS=Medicago truncatula GN=MTR_2g097780 PE=4 SV=1</t>
  </si>
  <si>
    <t>Ca_14326_v1.0_kabuli</t>
  </si>
  <si>
    <t>Ca_20030_v1.0_kabuli</t>
  </si>
  <si>
    <t>Ca_01303_v1.0_kabuli</t>
  </si>
  <si>
    <t>Putative uncharacterized protein OS=Medicago truncatula GN=MTR_7g117150 PE=4 SV=1</t>
  </si>
  <si>
    <t>Ca_09532_v1.0_kabuli</t>
  </si>
  <si>
    <t>Ca_23713_v1.0_kabuli</t>
  </si>
  <si>
    <t>Ca_04669_v1.0_kabuli</t>
  </si>
  <si>
    <t>Paired amphipathic helix protein Sin3 OS=Medicago truncatula GN=MTR_4g133300 PE=4 SV=1</t>
  </si>
  <si>
    <t>Ca_10810_v1.0_kabuli</t>
  </si>
  <si>
    <t>Ca_16606_v1.0_kabuli</t>
  </si>
  <si>
    <t>Peroxisomal 3-ketoacyl-CoA thiolase OS=Glycine max PE=2 SV=1</t>
  </si>
  <si>
    <t>Ca_01755_v1.0_kabuli</t>
  </si>
  <si>
    <t>Epsin N-terminal homology (ENTH) domain-containing protein OS=Medicago truncatula GN=MTR_3g106900 PE=4 SV=1</t>
  </si>
  <si>
    <t>Ca_07479_v1.0_kabuli</t>
  </si>
  <si>
    <t>Pleckstrin homology domain-containing family M member OS=Medicago truncatula GN=MTR_3g077620 PE=4 SV=1</t>
  </si>
  <si>
    <t>Ca_18196_v1.0_kabuli</t>
  </si>
  <si>
    <t>Ca_05229_v1.0_kabuli</t>
  </si>
  <si>
    <t>Amine oxidase, putative OS=Ricinus communis GN=RCOM_0918760 PE=4 SV=1</t>
  </si>
  <si>
    <t>Ca_09621_v1.0_kabuli</t>
  </si>
  <si>
    <t>Ca_19877_v1.0_kabuli</t>
  </si>
  <si>
    <t>Transcription regulation protein OS=Medicago truncatula GN=MTR_4g079960 PE=4 SV=1</t>
  </si>
  <si>
    <t>Ca_03389_v1.0_kabuli</t>
  </si>
  <si>
    <t>Putative uncharacterized protein OS=Medicago truncatula GN=MTR_4g132450 PE=4 SV=1</t>
  </si>
  <si>
    <t>Ca_12403_v1.0_kabuli</t>
  </si>
  <si>
    <t>Ca_17971_v1.0_kabuli</t>
  </si>
  <si>
    <t>TGA transcription factor OS=Medicago truncatula GN=MTR_8g040120 PE=4 SV=1</t>
  </si>
  <si>
    <t>Ca_02271_v1.0_kabuli</t>
  </si>
  <si>
    <t>AP-2 complex subunit mu OS=Medicago truncatula GN=MTR_5g014330 PE=4 SV=1</t>
  </si>
  <si>
    <t>Ca_19749_v1.0_kabuli</t>
  </si>
  <si>
    <t>Ca_26219_v1.0_kabuli</t>
  </si>
  <si>
    <t>Ca_25973_v1.0_kabuli</t>
  </si>
  <si>
    <t>Ca_26495_v1.0_kabuli</t>
  </si>
  <si>
    <t>Ca_27419_v1.0_kabuli</t>
  </si>
  <si>
    <t>Ca_02640_v1.0_kabuli</t>
  </si>
  <si>
    <t>IMP dehydrogenase/GMP reductase, putative OS=Medicago truncatula GN=MTR_2g097800 PE=4 SV=1</t>
  </si>
  <si>
    <t>Ca_13585_v1.0_kabuli</t>
  </si>
  <si>
    <t>Ca_14327_v1.0_kabuli</t>
  </si>
  <si>
    <t>Aspartic proteinase nepenthesin-1 OS=Medicago truncatula GN=MTR_5g077850 PE=4 SV=1</t>
  </si>
  <si>
    <t>Ca_20031_v1.0_kabuli</t>
  </si>
  <si>
    <t>Putative uncharacterized protein OS=Medicago truncatula GN=MTR_5g035150 PE=4 SV=1</t>
  </si>
  <si>
    <t>Ca_01304_v1.0_kabuli</t>
  </si>
  <si>
    <t>Hydroquinone glucosyltransferase OS=Medicago truncatula GN=MTR_7g117170 PE=3 SV=1</t>
  </si>
  <si>
    <t>Ca_09533_v1.0_kabuli</t>
  </si>
  <si>
    <t>Vestitone reductase OS=Medicago sativa PE=1 SV=1</t>
  </si>
  <si>
    <t>Ca_23714_v1.0_kabuli</t>
  </si>
  <si>
    <t>Ca_04670_v1.0_kabuli</t>
  </si>
  <si>
    <t>Ca_10811_v1.0_kabuli</t>
  </si>
  <si>
    <t>Ca_16607_v1.0_kabuli</t>
  </si>
  <si>
    <t>Ca_01756_v1.0_kabuli</t>
  </si>
  <si>
    <t>SYNC1 protein OS=Medicago truncatula GN=MTR_3g107090 PE=4 SV=1</t>
  </si>
  <si>
    <t>Ca_07480_v1.0_kabuli</t>
  </si>
  <si>
    <t>Putative uncharacterized protein OS=Medicago truncatula GN=MTR_3g077630 PE=4 SV=1</t>
  </si>
  <si>
    <t>Ca_18197_v1.0_kabuli</t>
  </si>
  <si>
    <t>Ca_05230_v1.0_kabuli</t>
  </si>
  <si>
    <t>Ca_15382_v1.0_kabuli</t>
  </si>
  <si>
    <t>Glucose-1-phosphate adenylyltransferase OS=Medicago truncatula GN=MTR_4g070430 PE=3 SV=1</t>
  </si>
  <si>
    <t>Ca_19878_v1.0_kabuli</t>
  </si>
  <si>
    <t>Ca_03390_v1.0_kabuli</t>
  </si>
  <si>
    <t>Putative uncharacterized protein OS=Medicago truncatula GN=MTR_4g132460 PE=4 SV=1</t>
  </si>
  <si>
    <t>Ca_12404_v1.0_kabuli</t>
  </si>
  <si>
    <t>Nucleobase-ascorbate transporter OS=Medicago truncatula GN=MTR_5g032020 PE=4 SV=1</t>
  </si>
  <si>
    <t>Ca_17972_v1.0_kabuli</t>
  </si>
  <si>
    <t>Ca_02272_v1.0_kabuli</t>
  </si>
  <si>
    <t>Uncharacterized protein OS=Medicago truncatula GN=MTR_5g014320 PE=2 SV=1</t>
  </si>
  <si>
    <t>Ca_19750_v1.0_kabuli</t>
  </si>
  <si>
    <t>Ca_26220_v1.0_kabuli</t>
  </si>
  <si>
    <t>Ca_25974_v1.0_kabuli</t>
  </si>
  <si>
    <t>Ca_26496_v1.0_kabuli</t>
  </si>
  <si>
    <t>Ca_27420_v1.0_kabuli</t>
  </si>
  <si>
    <t>Ca_02641_v1.0_kabuli</t>
  </si>
  <si>
    <t>Putative uncharacterized protein OS=Medicago truncatula GN=MTR_2g097850 PE=4 SV=1</t>
  </si>
  <si>
    <t>Ca_24220_v1.0_kabuli</t>
  </si>
  <si>
    <t>Ca_14328_v1.0_kabuli</t>
  </si>
  <si>
    <t>Pentatricopeptide repeat-containing protein OS=Medicago truncatula GN=MTR_5g077930 PE=4 SV=1</t>
  </si>
  <si>
    <t>Ca_20032_v1.0_kabuli</t>
  </si>
  <si>
    <t>Ca_01305_v1.0_kabuli</t>
  </si>
  <si>
    <t>Putative uncharacterized protein OS=Medicago truncatula GN=MTR_7g117270 PE=4 SV=1</t>
  </si>
  <si>
    <t>Ca_09534_v1.0_kabuli</t>
  </si>
  <si>
    <t>Dihydroflavonol-4-reductase OS=Medicago truncatula GN=MTR_7g074730 PE=4 SV=1</t>
  </si>
  <si>
    <t>Ca_23715_v1.0_kabuli</t>
  </si>
  <si>
    <t>Ca_04671_v1.0_kabuli</t>
  </si>
  <si>
    <t>Ca_10812_v1.0_kabuli</t>
  </si>
  <si>
    <t>Ca_01757_v1.0_kabuli</t>
  </si>
  <si>
    <t>Serine/threonine-protein kinase OS=Medicago truncatula GN=MTR_3g107070 PE=3 SV=1</t>
  </si>
  <si>
    <t>Ca_07481_v1.0_kabuli</t>
  </si>
  <si>
    <t>Ca_18198_v1.0_kabuli</t>
  </si>
  <si>
    <t>Ca_05231_v1.0_kabuli</t>
  </si>
  <si>
    <t>Ca_09623_v1.0_kabuli</t>
  </si>
  <si>
    <t>Violaxanthin de-epoxidase OS=Medicago truncatula GN=MTR_8g092050 PE=4 SV=1</t>
  </si>
  <si>
    <t>Ca_15383_v1.0_kabuli</t>
  </si>
  <si>
    <t>Ca_19879_v1.0_kabuli</t>
  </si>
  <si>
    <t>Ca_03391_v1.0_kabuli</t>
  </si>
  <si>
    <t>Ca_12405_v1.0_kabuli</t>
  </si>
  <si>
    <t>SGT1-like protein OS=Medicago truncatula GN=MTR_5g032050 PE=4 SV=1</t>
  </si>
  <si>
    <t>Ca_02273_v1.0_kabuli</t>
  </si>
  <si>
    <t>Putative uncharacterized protein OS=Medicago truncatula GN=MTR_5g014310 PE=4 SV=1</t>
  </si>
  <si>
    <t>Ca_19751_v1.0_kabuli</t>
  </si>
  <si>
    <t>Ca_20609_v1.0_kabuli</t>
  </si>
  <si>
    <t>Ca_26221_v1.0_kabuli</t>
  </si>
  <si>
    <t>Ca_25975_v1.0_kabuli</t>
  </si>
  <si>
    <t>Ca_27068_v1.0_kabuli</t>
  </si>
  <si>
    <t>Ca_02642_v1.0_kabuli</t>
  </si>
  <si>
    <t>Ca_13587_v1.0_kabuli</t>
  </si>
  <si>
    <t>Ca_24221_v1.0_kabuli</t>
  </si>
  <si>
    <t>Ca_14329_v1.0_kabuli</t>
  </si>
  <si>
    <t>Auxin response factor OS=Medicago truncatula GN=MTR_5g061220 PE=4 SV=1</t>
  </si>
  <si>
    <t>Ca_20033_v1.0_kabuli</t>
  </si>
  <si>
    <t>Putative uncharacterized protein OS=Medicago truncatula GN=MTR_5g035080 PE=4 SV=1</t>
  </si>
  <si>
    <t>Ca_01306_v1.0_kabuli</t>
  </si>
  <si>
    <t>Putative uncharacterized protein OS=Medicago truncatula GN=MTR_7g117280 PE=4 SV=1</t>
  </si>
  <si>
    <t>Ca_09535_v1.0_kabuli</t>
  </si>
  <si>
    <t>Dihydroflavonol-4-reductase OS=Medicago truncatula GN=MTR_7g074880 PE=4 SV=1</t>
  </si>
  <si>
    <t>Ca_23716_v1.0_kabuli</t>
  </si>
  <si>
    <t>Delta-1-pyrroline-5-carboxylate synthetase 2 OS=Medicago truncatula GN=P5CS2 PE=2 SV=1</t>
  </si>
  <si>
    <t>Ca_04672_v1.0_kabuli</t>
  </si>
  <si>
    <t>Ca_10813_v1.0_kabuli</t>
  </si>
  <si>
    <t>Ca_16609_v1.0_kabuli</t>
  </si>
  <si>
    <t>Ca_01758_v1.0_kabuli</t>
  </si>
  <si>
    <t>Putative uncharacterized protein OS=Medicago truncatula GN=MTR_3g107060 PE=3 SV=1</t>
  </si>
  <si>
    <t>Ca_07482_v1.0_kabuli</t>
  </si>
  <si>
    <t>Ca_18199_v1.0_kabuli</t>
  </si>
  <si>
    <t>Ca_05232_v1.0_kabuli</t>
  </si>
  <si>
    <t>Ca_09624_v1.0_kabuli</t>
  </si>
  <si>
    <t>Ca_15384_v1.0_kabuli</t>
  </si>
  <si>
    <t>Ca_19880_v1.0_kabuli</t>
  </si>
  <si>
    <t>F-box protein ORE9 OS=Medicago truncatula GN=MTR_4g080020 PE=4 SV=1</t>
  </si>
  <si>
    <t>Ca_03392_v1.0_kabuli</t>
  </si>
  <si>
    <t>Leucyl-tRNA synthetase OS=Medicago truncatula GN=MTR_6g045340 PE=3 SV=1</t>
  </si>
  <si>
    <t>Ca_12406_v1.0_kabuli</t>
  </si>
  <si>
    <t>Ca_17974_v1.0_kabuli</t>
  </si>
  <si>
    <t>Ribosome-recycling factor OS=Medicago truncatula GN=MTR_8g040070 PE=4 SV=1</t>
  </si>
  <si>
    <t>Ca_02274_v1.0_kabuli</t>
  </si>
  <si>
    <t>NAC domain protein OS=Medicago truncatula GN=MTR_5g014300 PE=4 SV=1</t>
  </si>
  <si>
    <t>Ca_20610_v1.0_kabuli</t>
  </si>
  <si>
    <t>Ca_23124_v1.0_kabuli</t>
  </si>
  <si>
    <t>Ca_25976_v1.0_kabuli</t>
  </si>
  <si>
    <t>Ca_27069_v1.0_kabuli</t>
  </si>
  <si>
    <t>Ca_02643_v1.0_kabuli</t>
  </si>
  <si>
    <t>Multidrug export protein mepA OS=Medicago truncatula GN=MTR_2g097900 PE=4 SV=1</t>
  </si>
  <si>
    <t>Ca_24222_v1.0_kabuli</t>
  </si>
  <si>
    <t>Ca_14330_v1.0_kabuli</t>
  </si>
  <si>
    <t>Glutamine synthetase OS=Hevea brasiliensis PE=2 SV=1</t>
  </si>
  <si>
    <t>Ca_20034_v1.0_kabuli</t>
  </si>
  <si>
    <t>Ca_01307_v1.0_kabuli</t>
  </si>
  <si>
    <t>Ca_23717_v1.0_kabuli</t>
  </si>
  <si>
    <t>Ca_04673_v1.0_kabuli</t>
  </si>
  <si>
    <t>Ca_10814_v1.0_kabuli</t>
  </si>
  <si>
    <t>Ca_16610_v1.0_kabuli</t>
  </si>
  <si>
    <t>Ca_01759_v1.0_kabuli</t>
  </si>
  <si>
    <t>Ca_07483_v1.0_kabuli</t>
  </si>
  <si>
    <t>Ca_18200_v1.0_kabuli</t>
  </si>
  <si>
    <t>Ca_05233_v1.0_kabuli</t>
  </si>
  <si>
    <t>Ca_09625_v1.0_kabuli</t>
  </si>
  <si>
    <t>Glucan endo-1,3-beta-glucosidase OS=Medicago truncatula GN=MTR_8g092070 PE=3 SV=1</t>
  </si>
  <si>
    <t>Ca_15385_v1.0_kabuli</t>
  </si>
  <si>
    <t>Ca_19881_v1.0_kabuli</t>
  </si>
  <si>
    <t>Tyrosine-protein kinase ABL2 OS=Medicago truncatula GN=MTR_4g080030 PE=4 SV=1</t>
  </si>
  <si>
    <t>Ca_03393_v1.0_kabuli</t>
  </si>
  <si>
    <t>Membrane protein, putative OS=Medicago truncatula GN=MTR_4g132570 PE=4 SV=1</t>
  </si>
  <si>
    <t>Ca_12407_v1.0_kabuli</t>
  </si>
  <si>
    <t>Ca_17975_v1.0_kabuli</t>
  </si>
  <si>
    <t>Mitochondrial inner membrane protease subunit OS=Medicago truncatula GN=MTR_8g039980 PE=2 SV=1</t>
  </si>
  <si>
    <t>Ca_02275_v1.0_kabuli</t>
  </si>
  <si>
    <t>Protein ABCI7 OS=Medicago truncatula GN=MTR_5g014290 PE=4 SV=1</t>
  </si>
  <si>
    <t>Ca_20088_v1.0_kabuli</t>
  </si>
  <si>
    <t>Ca_20611_v1.0_kabuli</t>
  </si>
  <si>
    <t>Ca_23125_v1.0_kabuli</t>
  </si>
  <si>
    <t>Ca_26480_v1.0_kabuli</t>
  </si>
  <si>
    <t>Ca_27070_v1.0_kabuli</t>
  </si>
  <si>
    <t>Ca_02644_v1.0_kabuli</t>
  </si>
  <si>
    <t>Aldehyde dehydrogenase OS=Medicago truncatula GN=MTR_2g097950 PE=3 SV=1</t>
  </si>
  <si>
    <t>Ca_24223_v1.0_kabuli</t>
  </si>
  <si>
    <t>Ca_14331_v1.0_kabuli</t>
  </si>
  <si>
    <t>Nudix hydrolase OS=Medicago truncatula GN=MTR_5g078020 PE=3 SV=1</t>
  </si>
  <si>
    <t>Ca_20035_v1.0_kabuli</t>
  </si>
  <si>
    <t>Putative uncharacterized protein OS=Medicago truncatula GN=MTR_5g035070 PE=4 SV=1</t>
  </si>
  <si>
    <t>Ca_01308_v1.0_kabuli</t>
  </si>
  <si>
    <t>Cyclic nucleotide-gated channel C OS=Medicago truncatula GN=MTR_7g117310 PE=4 SV=1</t>
  </si>
  <si>
    <t>Ca_11958_v1.0_kabuli</t>
  </si>
  <si>
    <t>Heat shock protein Hsp70 OS=Medicago truncatula GN=MtrDRAFT_AC150776g9v2 PE=1 SV=1</t>
  </si>
  <si>
    <t>Ca_23718_v1.0_kabuli</t>
  </si>
  <si>
    <t>Ca_05346_v1.0_kabuli</t>
  </si>
  <si>
    <t>Ca_10815_v1.0_kabuli</t>
  </si>
  <si>
    <t>Ca_16611_v1.0_kabuli</t>
  </si>
  <si>
    <t>Ca_01760_v1.0_kabuli</t>
  </si>
  <si>
    <t>Ein3-binding f-box protein (Fragment) OS=Medicago truncatula GN=MTR_3g107280 PE=4 SV=1</t>
  </si>
  <si>
    <t>Ca_07484_v1.0_kabuli</t>
  </si>
  <si>
    <t>Uncharacterized protein OS=Solanum lycopersicum GN=Solyc11g022420.1 PE=4 SV=1</t>
  </si>
  <si>
    <t>Ca_18201_v1.0_kabuli</t>
  </si>
  <si>
    <t>Ca_05234_v1.0_kabuli</t>
  </si>
  <si>
    <t>Ca_09626_v1.0_kabuli</t>
  </si>
  <si>
    <t>S-adenosylmethionine mitochondrial carrier protein OS=Medicago truncatula GN=MTR_8g092080 PE=3 SV=1</t>
  </si>
  <si>
    <t>Ca_15386_v1.0_kabuli</t>
  </si>
  <si>
    <t>Putative uncharacterized protein OS=Medicago truncatula GN=MTR_4g070570 PE=4 SV=1</t>
  </si>
  <si>
    <t>Ca_19882_v1.0_kabuli</t>
  </si>
  <si>
    <t>Putative uncharacterized protein OS=Medicago truncatula GN=MTR_4g080050 PE=4 SV=1</t>
  </si>
  <si>
    <t>Ca_03394_v1.0_kabuli</t>
  </si>
  <si>
    <t>DUF246 domain-containing protein OS=Medicago truncatula GN=MTR_4g132590 PE=4 SV=1</t>
  </si>
  <si>
    <t>Ca_12408_v1.0_kabuli</t>
  </si>
  <si>
    <t>Ca_17976_v1.0_kabuli</t>
  </si>
  <si>
    <t>Ca_02276_v1.0_kabuli</t>
  </si>
  <si>
    <t>Glycine cleavage system H protein OS=Medicago truncatula GN=MTR_5g014260 PE=2 SV=1</t>
  </si>
  <si>
    <t>Ca_20089_v1.0_kabuli</t>
  </si>
  <si>
    <t>Putative uncharacterized protein OS=Medicago truncatula GN=MTR_3g082270 PE=4 SV=1</t>
  </si>
  <si>
    <t>Ca_25379_v1.0_kabuli</t>
  </si>
  <si>
    <t>Ca_26703_v1.0_kabuli</t>
  </si>
  <si>
    <t>Ca_26481_v1.0_kabuli</t>
  </si>
  <si>
    <t>Ca_27071_v1.0_kabuli</t>
  </si>
  <si>
    <t>Ca_02645_v1.0_kabuli</t>
  </si>
  <si>
    <t>RNA-binding protein OS=Medicago truncatula GN=MTR_2g097960 PE=4 SV=1</t>
  </si>
  <si>
    <t>Ca_13590_v1.0_kabuli</t>
  </si>
  <si>
    <t>Ca_24224_v1.0_kabuli</t>
  </si>
  <si>
    <t>Ca_14332_v1.0_kabuli</t>
  </si>
  <si>
    <t>Ca_20036_v1.0_kabuli</t>
  </si>
  <si>
    <t>Putative uncharacterized protein OS=Medicago truncatula GN=MTR_5g035060 PE=4 SV=1</t>
  </si>
  <si>
    <t>Ca_01309_v1.0_kabuli</t>
  </si>
  <si>
    <t>Ca_11959_v1.0_kabuli</t>
  </si>
  <si>
    <t>Heat shock protein OS=Medicago truncatula GN=MTR_7g099680 PE=3 SV=1</t>
  </si>
  <si>
    <t>Ca_23719_v1.0_kabuli</t>
  </si>
  <si>
    <t>Ca_05347_v1.0_kabuli</t>
  </si>
  <si>
    <t>Ca_10816_v1.0_kabuli</t>
  </si>
  <si>
    <t>Ca_16612_v1.0_kabuli</t>
  </si>
  <si>
    <t>Ca_01761_v1.0_kabuli</t>
  </si>
  <si>
    <t>Ca_18202_v1.0_kabuli</t>
  </si>
  <si>
    <t>Ca_05235_v1.0_kabuli</t>
  </si>
  <si>
    <t>Ca_09627_v1.0_kabuli</t>
  </si>
  <si>
    <t>Ca_15387_v1.0_kabuli</t>
  </si>
  <si>
    <t>Putative uncharacterized protein OS=Medicago truncatula GN=MTR_4g070530 PE=4 SV=1</t>
  </si>
  <si>
    <t>Ca_19883_v1.0_kabuli</t>
  </si>
  <si>
    <t>Ca_03395_v1.0_kabuli</t>
  </si>
  <si>
    <t>Serine protease aprX OS=Medicago truncatula GN=MTR_4g132620 PE=3 SV=1</t>
  </si>
  <si>
    <t>Ca_12409_v1.0_kabuli</t>
  </si>
  <si>
    <t>Ca_17977_v1.0_kabuli</t>
  </si>
  <si>
    <t>Nudix hydrolase OS=Medicago truncatula GN=MTR_8g039690 PE=2 SV=1</t>
  </si>
  <si>
    <t>Ca_02277_v1.0_kabuli</t>
  </si>
  <si>
    <t>Cytochrome P450 ent-kaurenoic acid oxidase OS=Medicago truncatula GN=MTR_5g014250 PE=3 SV=1</t>
  </si>
  <si>
    <t>Ca_20090_v1.0_kabuli</t>
  </si>
  <si>
    <t>AT1G61730 protein OS=Arabidopsis thaliana GN=T13M11.9 PE=2 SV=1</t>
  </si>
  <si>
    <t>Ca_25380_v1.0_kabuli</t>
  </si>
  <si>
    <t>Ca_23127_v1.0_kabuli</t>
  </si>
  <si>
    <t>Ca_26482_v1.0_kabuli</t>
  </si>
  <si>
    <t>Ca_27522_v1.0_kabuli</t>
  </si>
  <si>
    <t>Ca_02646_v1.0_kabuli</t>
  </si>
  <si>
    <t>1-acyl-sn-glycerol-3-phosphate acyltransferase OS=Medicago truncatula GN=MTR_2g097980 PE=4 SV=1</t>
  </si>
  <si>
    <t>Ca_13591_v1.0_kabuli</t>
  </si>
  <si>
    <t>Ca_14333_v1.0_kabuli</t>
  </si>
  <si>
    <t>Cysteine-rich repeat secretory protein OS=Medicago truncatula GN=MTR_5g078030 PE=4 SV=1</t>
  </si>
  <si>
    <t>Ca_20037_v1.0_kabuli</t>
  </si>
  <si>
    <t>Protein kinase family protein OS=Medicago truncatula GN=MTR_5g035030 PE=4 SV=1</t>
  </si>
  <si>
    <t>Ca_01310_v1.0_kabuli</t>
  </si>
  <si>
    <t>Putative uncharacterized protein OS=Medicago truncatula GN=MTR_7g117320 PE=4 SV=1</t>
  </si>
  <si>
    <t>Ca_11960_v1.0_kabuli</t>
  </si>
  <si>
    <t>P-type trefoil, putative OS=Medicago truncatula GN=MTR_7g099710 PE=4 SV=1</t>
  </si>
  <si>
    <t>Ca_23720_v1.0_kabuli</t>
  </si>
  <si>
    <t>Ca_05348_v1.0_kabuli</t>
  </si>
  <si>
    <t>Ca_10817_v1.0_kabuli</t>
  </si>
  <si>
    <t>Ca_01762_v1.0_kabuli</t>
  </si>
  <si>
    <t>Phospholipase D OS=Medicago truncatula GN=MTR_3g107320 PE=3 SV=1</t>
  </si>
  <si>
    <t>Ca_07486_v1.0_kabuli</t>
  </si>
  <si>
    <t>Ca_18203_v1.0_kabuli</t>
  </si>
  <si>
    <t>Ca_05236_v1.0_kabuli</t>
  </si>
  <si>
    <t>Non-specific lipid-transfer protein OS=Medicago truncatula GN=MTR_5g070360 PE=2 SV=1</t>
  </si>
  <si>
    <t>Ca_09628_v1.0_kabuli</t>
  </si>
  <si>
    <t>WRKY transcription factor OS=Medicago truncatula GN=MTR_8g092140 PE=4 SV=1</t>
  </si>
  <si>
    <t>Ca_15388_v1.0_kabuli</t>
  </si>
  <si>
    <t>CM0216.180.nc protein OS=Lotus japonicus GN=CM0216.180.nc PE=4 SV=1</t>
  </si>
  <si>
    <t>Ca_19884_v1.0_kabuli</t>
  </si>
  <si>
    <t>Ca_03396_v1.0_kabuli</t>
  </si>
  <si>
    <t>Putative uncharacterized protein OS=Medicago truncatula GN=MTR_4g132690 PE=4 SV=1</t>
  </si>
  <si>
    <t>Ca_12410_v1.0_kabuli</t>
  </si>
  <si>
    <t>Putative uncharacterized protein OS=Medicago truncatula GN=MTR_5g032080 PE=4 SV=1</t>
  </si>
  <si>
    <t>Ca_17978_v1.0_kabuli</t>
  </si>
  <si>
    <t>Ca_02278_v1.0_kabuli</t>
  </si>
  <si>
    <t>Ca_20091_v1.0_kabuli</t>
  </si>
  <si>
    <t>Ca_23128_v1.0_kabuli</t>
  </si>
  <si>
    <t>Ca_26705_v1.0_kabuli</t>
  </si>
  <si>
    <t>Ca_26483_v1.0_kabuli</t>
  </si>
  <si>
    <t>Ca_27523_v1.0_kabuli</t>
  </si>
  <si>
    <t>Pseudouridine-5&amp;apos;-phosphate glycosidase OS=Medicago truncatula GN=MTR_4g031220 PE=3 SV=1</t>
  </si>
  <si>
    <t>Ca_02647_v1.0_kabuli</t>
  </si>
  <si>
    <t>Xanthine dehydrogenase/oxidase OS=Medicago truncatula GN=MTR_2g098030 PE=4 SV=1</t>
  </si>
  <si>
    <t>Ca_13592_v1.0_kabuli</t>
  </si>
  <si>
    <t>Ca_24226_v1.0_kabuli</t>
  </si>
  <si>
    <t>Ca_14334_v1.0_kabuli</t>
  </si>
  <si>
    <t>Ca_20038_v1.0_kabuli</t>
  </si>
  <si>
    <t>Ca_01311_v1.0_kabuli</t>
  </si>
  <si>
    <t>Ca_11961_v1.0_kabuli</t>
  </si>
  <si>
    <t>Ca_23721_v1.0_kabuli</t>
  </si>
  <si>
    <t>Ca_05349_v1.0_kabuli</t>
  </si>
  <si>
    <t>Ca_10818_v1.0_kabuli</t>
  </si>
  <si>
    <t>60S ribosomal protein L13 OS=Medicago truncatula PE=1 SV=1</t>
  </si>
  <si>
    <t>Ca_16614_v1.0_kabuli</t>
  </si>
  <si>
    <t>Ca_01763_v1.0_kabuli</t>
  </si>
  <si>
    <t>Phospholipase D OS=Medicago truncatula GN=MTR_3g107360 PE=3 SV=1</t>
  </si>
  <si>
    <t>Ca_07487_v1.0_kabuli</t>
  </si>
  <si>
    <t>Pantothenate kinase OS=Medicago truncatula GN=MTR_3g077740 PE=4 SV=1</t>
  </si>
  <si>
    <t>Ca_18204_v1.0_kabuli</t>
  </si>
  <si>
    <t>Ca_05237_v1.0_kabuli</t>
  </si>
  <si>
    <t>Ca_09629_v1.0_kabuli</t>
  </si>
  <si>
    <t>Alkaline/neutral invertase OS=Medicago truncatula GN=MTR_8g092170 PE=4 SV=1</t>
  </si>
  <si>
    <t>Ca_15389_v1.0_kabuli</t>
  </si>
  <si>
    <t>Putative uncharacterized protein OS=Medicago truncatula GN=MTR_4g070540 PE=4 SV=1</t>
  </si>
  <si>
    <t>Ca_19885_v1.0_kabuli</t>
  </si>
  <si>
    <t>Feruloyl esterase A OS=Medicago truncatula GN=MTR_4g080100 PE=4 SV=1</t>
  </si>
  <si>
    <t>Ca_03397_v1.0_kabuli</t>
  </si>
  <si>
    <t>Pyrophosphate-fructose 6-phosphate 1-phosphotransferase subunit beta OS=Medicago truncatula GN=MTR_4g132700 PE=4 SV=1</t>
  </si>
  <si>
    <t>Ca_12411_v1.0_kabuli</t>
  </si>
  <si>
    <t>MscS-Like mechanosensitive ion channel MSCL8 OS=Medicago truncatula GN=MTR_5g032090 PE=4 SV=1</t>
  </si>
  <si>
    <t>Ca_17979_v1.0_kabuli</t>
  </si>
  <si>
    <t>Ca_02279_v1.0_kabuli</t>
  </si>
  <si>
    <t>Peptide transporter PTR1 OS=Medicago truncatula GN=MTR_5g014150 PE=4 SV=1</t>
  </si>
  <si>
    <t>Ca_20092_v1.0_kabuli</t>
  </si>
  <si>
    <t>Ca_23129_v1.0_kabuli</t>
  </si>
  <si>
    <t>Cationic peroxidase OS=Stylosanthes humilis PE=3 SV=1</t>
  </si>
  <si>
    <t>Ca_26484_v1.0_kabuli</t>
  </si>
  <si>
    <t>Ca_27448_v1.0_kabuli</t>
  </si>
  <si>
    <t>Nodulin-like intrinsic protein NIP1-1 OS=Medicago truncatula GN=MTR_4g006730 PE=3 SV=1</t>
  </si>
  <si>
    <t>Ca_02648_v1.0_kabuli</t>
  </si>
  <si>
    <t>Putative uncharacterized protein OS=Medicago truncatula GN=MTR_4g065700 PE=4 SV=1</t>
  </si>
  <si>
    <t>Ca_13593_v1.0_kabuli</t>
  </si>
  <si>
    <t>Ca_24227_v1.0_kabuli</t>
  </si>
  <si>
    <t>Dynein light chain OS=Lupinus albus PE=2 SV=1</t>
  </si>
  <si>
    <t>Ca_14335_v1.0_kabuli</t>
  </si>
  <si>
    <t>Phosphatidylinositol 4-kinase OS=Medicago truncatula GN=MTR_8g093570 PE=4 SV=1</t>
  </si>
  <si>
    <t>Ca_20039_v1.0_kabuli</t>
  </si>
  <si>
    <t>Auxin-induced protein 5NG4 OS=Medicago truncatula GN=MTR_5g034990 PE=4 SV=1</t>
  </si>
  <si>
    <t>Ca_01312_v1.0_kabuli</t>
  </si>
  <si>
    <t>Ca_11962_v1.0_kabuli</t>
  </si>
  <si>
    <t>K(+)/H(+) antiporter OS=Medicago truncatula GN=MTR_7g099800 PE=4 SV=1</t>
  </si>
  <si>
    <t>Ca_23722_v1.0_kabuli</t>
  </si>
  <si>
    <t>Ca_05350_v1.0_kabuli</t>
  </si>
  <si>
    <t>Ca_10819_v1.0_kabuli</t>
  </si>
  <si>
    <t>Ca_16615_v1.0_kabuli</t>
  </si>
  <si>
    <t>Inosine triphosphate pyrophosphatase OS=Medicago truncatula GN=MTR_134s0027 PE=2 SV=1</t>
  </si>
  <si>
    <t>Ca_01764_v1.0_kabuli</t>
  </si>
  <si>
    <t>Ethylene-responsive transcription factor SHINE OS=Medicago truncatula GN=MTR_3g107380 PE=4 SV=1</t>
  </si>
  <si>
    <t>Ca_07488_v1.0_kabuli</t>
  </si>
  <si>
    <t>Dof zinc finger protein OS=Medicago truncatula GN=MTR_3g077750 PE=4 SV=1</t>
  </si>
  <si>
    <t>Ca_18205_v1.0_kabuli</t>
  </si>
  <si>
    <t>Ca_05238_v1.0_kabuli</t>
  </si>
  <si>
    <t>Ca_09630_v1.0_kabuli</t>
  </si>
  <si>
    <t>Ca_15390_v1.0_kabuli</t>
  </si>
  <si>
    <t>Ca_19886_v1.0_kabuli</t>
  </si>
  <si>
    <t>Putative uncharacterized protein OS=Medicago truncatula GN=MTR_4g080110 PE=4 SV=1</t>
  </si>
  <si>
    <t>Ca_03398_v1.0_kabuli</t>
  </si>
  <si>
    <t>Putative uncharacterized protein OS=Medicago truncatula GN=MTR_4g132760 PE=4 SV=1</t>
  </si>
  <si>
    <t>Ca_12412_v1.0_kabuli</t>
  </si>
  <si>
    <t>Ca_17980_v1.0_kabuli</t>
  </si>
  <si>
    <t>Aspartic proteinase nepenthesin-1 OS=Medicago truncatula GN=MTR_8g039540 PE=1 SV=1</t>
  </si>
  <si>
    <t>Ca_02280_v1.0_kabuli</t>
  </si>
  <si>
    <t>Ca_20093_v1.0_kabuli</t>
  </si>
  <si>
    <t>Transporter, putative OS=Medicago truncatula GN=MTR_8g038580 PE=4 SV=1</t>
  </si>
  <si>
    <t>Ca_23130_v1.0_kabuli</t>
  </si>
  <si>
    <t>Ca_26992_v1.0_kabuli</t>
  </si>
  <si>
    <t>Ca_27449_v1.0_kabuli</t>
  </si>
  <si>
    <t>Ca_02649_v1.0_kabuli</t>
  </si>
  <si>
    <t>ADP,ATP carrier protein OS=Medicago truncatula GN=MTR_2g098070 PE=3 SV=1</t>
  </si>
  <si>
    <t>Ca_13594_v1.0_kabuli</t>
  </si>
  <si>
    <t>Ca_24228_v1.0_kabuli</t>
  </si>
  <si>
    <t>Ca_14336_v1.0_kabuli</t>
  </si>
  <si>
    <t>15.7 kDa heat shock protein, peroxisomal OS=Medicago truncatula GN=MTR_5g078040 PE=3 SV=1</t>
  </si>
  <si>
    <t>Ca_20374_v1.0_kabuli</t>
  </si>
  <si>
    <t>Putative uncharacterized protein OS=Medicago truncatula GN=MTR_5g037020 PE=4 SV=1</t>
  </si>
  <si>
    <t>Ca_01313_v1.0_kabuli</t>
  </si>
  <si>
    <t>Ca_11963_v1.0_kabuli</t>
  </si>
  <si>
    <t>Ca_23723_v1.0_kabuli</t>
  </si>
  <si>
    <t>Ca_05351_v1.0_kabuli</t>
  </si>
  <si>
    <t>Ca_10820_v1.0_kabuli</t>
  </si>
  <si>
    <t>Ca_01765_v1.0_kabuli</t>
  </si>
  <si>
    <t>Rna-dependent RNA polymerase OS=Medicago truncatula GN=MTR_3g107390 PE=4 SV=1</t>
  </si>
  <si>
    <t>Ca_07489_v1.0_kabuli</t>
  </si>
  <si>
    <t>Uncharacterized protein OS=Capsella rubella GN=CARUB_v10016554mg PE=4 SV=1</t>
  </si>
  <si>
    <t>Ca_18206_v1.0_kabuli</t>
  </si>
  <si>
    <t>Ca_05239_v1.0_kabuli</t>
  </si>
  <si>
    <t>Ca_09631_v1.0_kabuli</t>
  </si>
  <si>
    <t>Membrane protein, putative OS=Medicago truncatula GN=MTR_8g092190 PE=4 SV=1</t>
  </si>
  <si>
    <t>Ca_15391_v1.0_kabuli</t>
  </si>
  <si>
    <t>Ca_19887_v1.0_kabuli</t>
  </si>
  <si>
    <t>50S ribosomal protein L1 OS=Medicago truncatula GN=MTR_4g080120 PE=4 SV=1</t>
  </si>
  <si>
    <t>Ca_03399_v1.0_kabuli</t>
  </si>
  <si>
    <t>Ca_12413_v1.0_kabuli</t>
  </si>
  <si>
    <t>Ca_17981_v1.0_kabuli</t>
  </si>
  <si>
    <t>Putative uncharacterized protein OS=Medicago truncatula GN=MTR_8g039290 PE=4 SV=1</t>
  </si>
  <si>
    <t>Ca_02281_v1.0_kabuli</t>
  </si>
  <si>
    <t>Putative uncharacterized protein OS=Medicago truncatula GN=MTR_5g014110 PE=4 SV=1</t>
  </si>
  <si>
    <t>Ca_25384_v1.0_kabuli</t>
  </si>
  <si>
    <t>Ca_23131_v1.0_kabuli</t>
  </si>
  <si>
    <t>Ca_27683_v1.0_kabuli</t>
  </si>
  <si>
    <t>Ca_26993_v1.0_kabuli</t>
  </si>
  <si>
    <t>Ca_02650_v1.0_kabuli</t>
  </si>
  <si>
    <t>Putative uncharacterized protein OS=Medicago truncatula GN=MTR_2g098080 PE=4 SV=1</t>
  </si>
  <si>
    <t>Ca_13595_v1.0_kabuli</t>
  </si>
  <si>
    <t>Putative uncharacterized protein OS=Medicago truncatula GN=MTR_101s0035 PE=4 SV=1</t>
  </si>
  <si>
    <t>Ca_24229_v1.0_kabuli</t>
  </si>
  <si>
    <t>Ca_14337_v1.0_kabuli</t>
  </si>
  <si>
    <t>Leucine-rich repeat transmembrane protein OS=Medicago truncatula GN=MTR_5g078080 PE=4 SV=1</t>
  </si>
  <si>
    <t>Ca_20375_v1.0_kabuli</t>
  </si>
  <si>
    <t>Microtubule-associated protein TORTIFOLIA1 OS=Medicago truncatula GN=MTR_5g036950 PE=4 SV=1</t>
  </si>
  <si>
    <t>Ca_01314_v1.0_kabuli</t>
  </si>
  <si>
    <t>Ca_11964_v1.0_kabuli</t>
  </si>
  <si>
    <t>Ca_05352_v1.0_kabuli</t>
  </si>
  <si>
    <t>Ca_10821_v1.0_kabuli</t>
  </si>
  <si>
    <t>Uncharacterized protein OS=Solanum lycopersicum GN=Solyc04g080240.2 PE=4 SV=1</t>
  </si>
  <si>
    <t>Ca_16617_v1.0_kabuli</t>
  </si>
  <si>
    <t>Ca_01766_v1.0_kabuli</t>
  </si>
  <si>
    <t>Ca_07490_v1.0_kabuli</t>
  </si>
  <si>
    <t>Putative uncharacterized protein OS=Medicago truncatula GN=MTR_3g077870 PE=4 SV=1</t>
  </si>
  <si>
    <t>Ca_05240_v1.0_kabuli</t>
  </si>
  <si>
    <t>Ca_09632_v1.0_kabuli</t>
  </si>
  <si>
    <t>Small nuclear ribonucleoprotein Sm D3 OS=Medicago truncatula GN=MTR_8g092200 PE=2 SV=1</t>
  </si>
  <si>
    <t>Ca_15392_v1.0_kabuli</t>
  </si>
  <si>
    <t>Putative uncharacterized protein OS=Medicago truncatula GN=MTR_4g070590 PE=4 SV=1</t>
  </si>
  <si>
    <t>Ca_19888_v1.0_kabuli</t>
  </si>
  <si>
    <t>Aspartate aminotransferase OS=Medicago truncatula GN=MTR_4g080140 PE=3 SV=1</t>
  </si>
  <si>
    <t>Ca_03400_v1.0_kabuli</t>
  </si>
  <si>
    <t>Putative uncharacterized protein OS=Medicago truncatula GN=MTR_4g132780 PE=4 SV=1</t>
  </si>
  <si>
    <t>Ca_12414_v1.0_kabuli</t>
  </si>
  <si>
    <t>DUF246 domain-containing protein OS=Medicago truncatula GN=MTR_5g032100 PE=4 SV=1</t>
  </si>
  <si>
    <t>Ca_17982_v1.0_kabuli</t>
  </si>
  <si>
    <t>Pentatricopeptide repeat-containing protein OS=Medicago truncatula GN=MTR_8g039270 PE=4 SV=1</t>
  </si>
  <si>
    <t>Ca_02282_v1.0_kabuli</t>
  </si>
  <si>
    <t>Peroxidase OS=Medicago truncatula GN=MTR_5g014100 PE=3 SV=1</t>
  </si>
  <si>
    <t>Ca_20095_v1.0_kabuli</t>
  </si>
  <si>
    <t>Ca_25385_v1.0_kabuli</t>
  </si>
  <si>
    <t>Ca_23132_v1.0_kabuli</t>
  </si>
  <si>
    <t>Non-specific lipid-transfer protein OS=Phaseolus vulgaris GN=Pha v 3.0101 PE=3 SV=1</t>
  </si>
  <si>
    <t>Ca_26994_v1.0_kabuli</t>
  </si>
  <si>
    <t>Putative uncharacterized protein OS=Vitis vinifera GN=VITISV_040060 PE=4 SV=1</t>
  </si>
  <si>
    <t>Ca_27718_v1.0_kabuli</t>
  </si>
  <si>
    <t>Ca_02651_v1.0_kabuli</t>
  </si>
  <si>
    <t>Outer envelope protein of 80 kDa OS=Medicago truncatula GN=MTR_2g098110 PE=4 SV=1</t>
  </si>
  <si>
    <t>Ca_13596_v1.0_kabuli</t>
  </si>
  <si>
    <t>Ca_24379_v1.0_kabuli</t>
  </si>
  <si>
    <t>Ca_14338_v1.0_kabuli</t>
  </si>
  <si>
    <t>ADP-ribosylation factor-like protein OS=Medicago truncatula GN=MTR_5g078090 PE=2 SV=1</t>
  </si>
  <si>
    <t>Ca_01315_v1.0_kabuli</t>
  </si>
  <si>
    <t>Ca_11965_v1.0_kabuli</t>
  </si>
  <si>
    <t>Ca_05353_v1.0_kabuli</t>
  </si>
  <si>
    <t>Ca_10822_v1.0_kabuli</t>
  </si>
  <si>
    <t>Ca_01767_v1.0_kabuli</t>
  </si>
  <si>
    <t>Ca_07491_v1.0_kabuli</t>
  </si>
  <si>
    <t>Ca_18208_v1.0_kabuli</t>
  </si>
  <si>
    <t>Ca_05241_v1.0_kabuli</t>
  </si>
  <si>
    <t>Ca_09633_v1.0_kabuli</t>
  </si>
  <si>
    <t>Putative uncharacterized protein OS=Medicago truncatula GN=MTR_8g092210 PE=4 SV=1</t>
  </si>
  <si>
    <t>Ca_15393_v1.0_kabuli</t>
  </si>
  <si>
    <t>Putative uncharacterized protein OS=Picea sitchensis PE=4 SV=1</t>
  </si>
  <si>
    <t>Ca_19889_v1.0_kabuli</t>
  </si>
  <si>
    <t>Ca_03401_v1.0_kabuli</t>
  </si>
  <si>
    <t>Tyrosine specific protein phosphatase family protein OS=Medicago truncatula GN=MTR_4g132810 PE=4 SV=1</t>
  </si>
  <si>
    <t>Ca_12415_v1.0_kabuli</t>
  </si>
  <si>
    <t>Translation initiation factor IF-2 OS=Medicago truncatula GN=MTR_5g032140 PE=3 SV=1</t>
  </si>
  <si>
    <t>Ca_17983_v1.0_kabuli</t>
  </si>
  <si>
    <t>Phosphatidylinositol-4-phosphate 5-kinase OS=Medicago truncatula GN=MTR_8g039100 PE=4 SV=1</t>
  </si>
  <si>
    <t>Ca_02283_v1.0_kabuli</t>
  </si>
  <si>
    <t>Type I inositol-1,4,5-trisphosphate 5-phosphatase OS=Medicago truncatula GN=MTR_5g014090 PE=4 SV=1</t>
  </si>
  <si>
    <t>Ca_20096_v1.0_kabuli</t>
  </si>
  <si>
    <t>Ca_25386_v1.0_kabuli</t>
  </si>
  <si>
    <t>Ca_23133_v1.0_kabuli</t>
  </si>
  <si>
    <t>Ca_26995_v1.0_kabuli</t>
  </si>
  <si>
    <t>Ca_27719_v1.0_kabuli</t>
  </si>
  <si>
    <t>Protein binding protein, putative OS=Ricinus communis GN=RCOM_0475450 PE=4 SV=1</t>
  </si>
  <si>
    <t>Ca_02652_v1.0_kabuli</t>
  </si>
  <si>
    <t>Zinc finger-like protein OS=Medicago truncatula GN=MTR_2g098130 PE=4 SV=1</t>
  </si>
  <si>
    <t>Ca_13597_v1.0_kabuli</t>
  </si>
  <si>
    <t>Ca_24380_v1.0_kabuli</t>
  </si>
  <si>
    <t>Ca_14339_v1.0_kabuli</t>
  </si>
  <si>
    <t>Ca_20377_v1.0_kabuli</t>
  </si>
  <si>
    <t>Ca_01316_v1.0_kabuli</t>
  </si>
  <si>
    <t>SINA2 OS=Medicago truncatula PE=2 SV=1</t>
  </si>
  <si>
    <t>Ca_11966_v1.0_kabuli</t>
  </si>
  <si>
    <t>Arf GTPase activating protein OS=Medicago truncatula GN=MtrDRAFT_AC148343g9v2 PE=2 SV=1</t>
  </si>
  <si>
    <t>Ca_05354_v1.0_kabuli</t>
  </si>
  <si>
    <t>Ca_10823_v1.0_kabuli</t>
  </si>
  <si>
    <t>Ca_17121_v1.0_kabuli</t>
  </si>
  <si>
    <t>Peroxidase OS=Medicago truncatula GN=MTR_1g066380 PE=3 SV=1</t>
  </si>
  <si>
    <t>Ca_01768_v1.0_kabuli</t>
  </si>
  <si>
    <t>Ca_07492_v1.0_kabuli</t>
  </si>
  <si>
    <t>Carbonic anhydrase OS=Medicago truncatula GN=MTR_3g077910 PE=3 SV=1</t>
  </si>
  <si>
    <t>Ca_18209_v1.0_kabuli</t>
  </si>
  <si>
    <t>Ca_05242_v1.0_kabuli</t>
  </si>
  <si>
    <t>Ca_09634_v1.0_kabuli</t>
  </si>
  <si>
    <t>Serine/threonine protein kinase OS=Medicago truncatula GN=MTR_8g092290 PE=4 SV=1</t>
  </si>
  <si>
    <t>Ca_15394_v1.0_kabuli</t>
  </si>
  <si>
    <t>Putative uncharacterized protein OS=Medicago truncatula GN=MTR_4g070630 PE=4 SV=1</t>
  </si>
  <si>
    <t>Ca_20465_v1.0_kabuli</t>
  </si>
  <si>
    <t>Ca_03402_v1.0_kabuli</t>
  </si>
  <si>
    <t>EH-domain-containing protein OS=Medicago truncatula GN=MTR_4g132840 PE=4 SV=1</t>
  </si>
  <si>
    <t>Ca_12416_v1.0_kabuli</t>
  </si>
  <si>
    <t>Ca_17984_v1.0_kabuli</t>
  </si>
  <si>
    <t>Short internode related sequence OS=Medicago truncatula GN=MTR_8g039110 PE=4 SV=1</t>
  </si>
  <si>
    <t>Ca_02284_v1.0_kabuli</t>
  </si>
  <si>
    <t>GMFP4 OS=Medicago truncatula GN=MTR_5g014080 PE=4 SV=1</t>
  </si>
  <si>
    <t>Ca_20097_v1.0_kabuli</t>
  </si>
  <si>
    <t>Ca_25387_v1.0_kabuli</t>
  </si>
  <si>
    <t>Ca_23134_v1.0_kabuli</t>
  </si>
  <si>
    <t>Putative uncharacterized protein OS=Vitis vinifera GN=VITISV_026075 PE=4 SV=1</t>
  </si>
  <si>
    <t>Ca_26201_v1.0_kabuli</t>
  </si>
  <si>
    <t>Ca_26692_v1.0_kabuli</t>
  </si>
  <si>
    <t>Ca_02653_v1.0_kabuli</t>
  </si>
  <si>
    <t>Ca_13598_v1.0_kabuli</t>
  </si>
  <si>
    <t>Ca_14340_v1.0_kabuli</t>
  </si>
  <si>
    <t>Putative uncharacterized protein OS=Medicago truncatula GN=MTR_5g078170 PE=4 SV=1</t>
  </si>
  <si>
    <t>Ca_20378_v1.0_kabuli</t>
  </si>
  <si>
    <t>Ca_01317_v1.0_kabuli</t>
  </si>
  <si>
    <t>Ca_11967_v1.0_kabuli</t>
  </si>
  <si>
    <t>Uncharacterized protein OS=Medicago truncatula GN=MTR_7g099860 PE=4 SV=1</t>
  </si>
  <si>
    <t>Ca_05355_v1.0_kabuli</t>
  </si>
  <si>
    <t>Ca_10824_v1.0_kabuli</t>
  </si>
  <si>
    <t>Ca_01769_v1.0_kabuli</t>
  </si>
  <si>
    <t>Ca_07493_v1.0_kabuli</t>
  </si>
  <si>
    <t>Kinesin light chain OS=Medicago truncatula GN=MTR_3g077950 PE=4 SV=1</t>
  </si>
  <si>
    <t>Ca_18210_v1.0_kabuli</t>
  </si>
  <si>
    <t>Ca_05243_v1.0_kabuli</t>
  </si>
  <si>
    <t>Ca_09635_v1.0_kabuli</t>
  </si>
  <si>
    <t>Putative uncharacterized protein OS=Medicago truncatula GN=MTR_8g092300 PE=4 SV=1</t>
  </si>
  <si>
    <t>Ca_15395_v1.0_kabuli</t>
  </si>
  <si>
    <t>Bifunctional dihydrofolate reductase-thymidylate synthase OS=Medicago truncatula GN=MTR_4g070670 PE=3 SV=1</t>
  </si>
  <si>
    <t>Ca_20466_v1.0_kabuli</t>
  </si>
  <si>
    <t>Ca_03403_v1.0_kabuli</t>
  </si>
  <si>
    <t>Ca_12744_v1.0_kabuli</t>
  </si>
  <si>
    <t>Ca_17985_v1.0_kabuli</t>
  </si>
  <si>
    <t>Prefoldin subunit OS=Medicago truncatula GN=MTR_8g039140 PE=2 SV=1</t>
  </si>
  <si>
    <t>Ca_02285_v1.0_kabuli</t>
  </si>
  <si>
    <t>Ca_20098_v1.0_kabuli</t>
  </si>
  <si>
    <t>Ca_23135_v1.0_kabuli</t>
  </si>
  <si>
    <t>Alpha-ketoglutarate-dependent dioxygenase alkB-like protein OS=Medicago truncatula GN=MTR_4g029340 PE=4 SV=1</t>
  </si>
  <si>
    <t>Ca_26635_v1.0_kabuli</t>
  </si>
  <si>
    <t>Ca_26202_v1.0_kabuli</t>
  </si>
  <si>
    <t>Dynamin-2B OS=Medicago truncatula GN=MTR_4g030140 PE=3 SV=1</t>
  </si>
  <si>
    <t>Ca_26693_v1.0_kabuli</t>
  </si>
  <si>
    <t>Ca_13599_v1.0_kabuli</t>
  </si>
  <si>
    <t>Putative uncharacterized protein OS=Medicago truncatula GN=MTR_101s0034 PE=4 SV=1</t>
  </si>
  <si>
    <t>Ca_24382_v1.0_kabuli</t>
  </si>
  <si>
    <t>Ca_14341_v1.0_kabuli</t>
  </si>
  <si>
    <t>Ca_20379_v1.0_kabuli</t>
  </si>
  <si>
    <t>Ca_01318_v1.0_kabuli</t>
  </si>
  <si>
    <t>Ca_11968_v1.0_kabuli</t>
  </si>
  <si>
    <t>UNC93-like protein OS=Medicago truncatula GN=MTR_7g099910 PE=4 SV=1</t>
  </si>
  <si>
    <t>Ca_23867_v1.0_kabuli</t>
  </si>
  <si>
    <t>UDP-glucose 6-dehydrogenase OS=Galega orientalis GN=UDP-GlcDH PE=2 SV=1</t>
  </si>
  <si>
    <t>Ca_05356_v1.0_kabuli</t>
  </si>
  <si>
    <t>Ca_17123_v1.0_kabuli</t>
  </si>
  <si>
    <t>Syntaxin-71 OS=Medicago truncatula GN=MTR_1g066460 PE=4 SV=1</t>
  </si>
  <si>
    <t>Ca_01770_v1.0_kabuli</t>
  </si>
  <si>
    <t>Protein brittle-1 OS=Medicago truncatula GN=MTR_3g107510 PE=3 SV=1</t>
  </si>
  <si>
    <t>Ca_07494_v1.0_kabuli</t>
  </si>
  <si>
    <t>Ca_18211_v1.0_kabuli</t>
  </si>
  <si>
    <t>Ca_05244_v1.0_kabuli</t>
  </si>
  <si>
    <t>Putative uncharacterized protein OS=Medicago truncatula GN=MTR_1g025320 PE=3 SV=1</t>
  </si>
  <si>
    <t>Ca_09636_v1.0_kabuli</t>
  </si>
  <si>
    <t>Ca_15396_v1.0_kabuli</t>
  </si>
  <si>
    <t>Sec14 cytosolic factor OS=Medicago truncatula GN=MTR_4g070720 PE=4 SV=1</t>
  </si>
  <si>
    <t>Ca_20467_v1.0_kabuli</t>
  </si>
  <si>
    <t>Ca_03404_v1.0_kabuli</t>
  </si>
  <si>
    <t>Ca_12745_v1.0_kabuli</t>
  </si>
  <si>
    <t>Ca_17986_v1.0_kabuli</t>
  </si>
  <si>
    <t>Ca_02286_v1.0_kabuli</t>
  </si>
  <si>
    <t>Ca_20099_v1.0_kabuli</t>
  </si>
  <si>
    <t>Ca_23136_v1.0_kabuli</t>
  </si>
  <si>
    <t>Ca_26636_v1.0_kabuli</t>
  </si>
  <si>
    <t>Putative uncharacterized protein OS=Vitis vinifera GN=VITISV_026166 PE=4 SV=1</t>
  </si>
  <si>
    <t>Ca_26203_v1.0_kabuli</t>
  </si>
  <si>
    <t>Ca_02655_v1.0_kabuli</t>
  </si>
  <si>
    <t>Ca_13600_v1.0_kabuli</t>
  </si>
  <si>
    <t>Sulfurtransferase OS=Medicago truncatula GN=MTR_101s0007 PE=1 SV=1</t>
  </si>
  <si>
    <t>Ca_24383_v1.0_kabuli</t>
  </si>
  <si>
    <t>Ca_14342_v1.0_kabuli</t>
  </si>
  <si>
    <t>Glucan endo-1,3-beta-glucosidase OS=Medicago truncatula GN=MTR_5g078200 PE=3 SV=1</t>
  </si>
  <si>
    <t>Ca_20380_v1.0_kabuli</t>
  </si>
  <si>
    <t>Ca_01319_v1.0_kabuli</t>
  </si>
  <si>
    <t>Ca_11969_v1.0_kabuli</t>
  </si>
  <si>
    <t>Eukaryotic translation initiation factor 3 subunit A OS=Medicago truncatula GN=MTR_7g099920 PE=3 SV=1</t>
  </si>
  <si>
    <t>Ca_23868_v1.0_kabuli</t>
  </si>
  <si>
    <t>Putative uncharacterized protein OS=Medicago truncatula GN=MTR_7g012940 PE=4 SV=1</t>
  </si>
  <si>
    <t>Ca_05357_v1.0_kabuli</t>
  </si>
  <si>
    <t>Ca_10826_v1.0_kabuli</t>
  </si>
  <si>
    <t>Ca_17124_v1.0_kabuli</t>
  </si>
  <si>
    <t>Zinc finger protein OS=Medicago truncatula GN=MTR_1g066550 PE=4 SV=1</t>
  </si>
  <si>
    <t>Ca_01771_v1.0_kabuli</t>
  </si>
  <si>
    <t>Ca_07495_v1.0_kabuli</t>
  </si>
  <si>
    <t>Fibroblast growth factor receptor OS=Medicago truncatula GN=MTR_3g078000 PE=4 SV=1</t>
  </si>
  <si>
    <t>Ca_18212_v1.0_kabuli</t>
  </si>
  <si>
    <t>Ca_05245_v1.0_kabuli</t>
  </si>
  <si>
    <t>Ca_09637_v1.0_kabuli</t>
  </si>
  <si>
    <t>Ca_15397_v1.0_kabuli</t>
  </si>
  <si>
    <t>BZIP transcription factor ATB2 OS=Medicago truncatula GN=MTR_4g070860 PE=4 SV=1</t>
  </si>
  <si>
    <t>Ca_20468_v1.0_kabuli</t>
  </si>
  <si>
    <t>Ca_03405_v1.0_kabuli</t>
  </si>
  <si>
    <t>Ca_12746_v1.0_kabuli</t>
  </si>
  <si>
    <t>Ca_17987_v1.0_kabuli</t>
  </si>
  <si>
    <t>Beta Galactosidase-like protein OS=Medicago truncatula GN=MTR_8g039160 PE=4 SV=1</t>
  </si>
  <si>
    <t>Ca_02287_v1.0_kabuli</t>
  </si>
  <si>
    <t>Vacuolar protein sorting-associated protein-like protein OS=Medicago truncatula GN=MTR_5g013980 PE=4 SV=1</t>
  </si>
  <si>
    <t>Ca_20100_v1.0_kabuli</t>
  </si>
  <si>
    <t>Ca_19823_v1.0_kabuli</t>
  </si>
  <si>
    <t>Ca_23137_v1.0_kabuli</t>
  </si>
  <si>
    <t>Ca_26637_v1.0_kabuli</t>
  </si>
  <si>
    <t>Ca_26204_v1.0_kabuli</t>
  </si>
  <si>
    <t>Dynamin homolog OS=Astragalus sinicus GN=DH1 PE=1 SV=1</t>
  </si>
  <si>
    <t>Ca_26695_v1.0_kabuli</t>
  </si>
  <si>
    <t>Ca_02656_v1.0_kabuli</t>
  </si>
  <si>
    <t>Slowmo-like protein OS=Medicago truncatula GN=MTR_2g098170 PE=4 SV=1</t>
  </si>
  <si>
    <t>Ca_13601_v1.0_kabuli</t>
  </si>
  <si>
    <t>Ca_14343_v1.0_kabuli</t>
  </si>
  <si>
    <t>GDSL esterase/lipase OS=Medicago truncatula GN=MTR_5g078210 PE=4 SV=1</t>
  </si>
  <si>
    <t>Ca_20381_v1.0_kabuli</t>
  </si>
  <si>
    <t>Uncharacterized protein OS=Medicago truncatula GN=MTR_1g106890 PE=2 SV=1</t>
  </si>
  <si>
    <t>Ca_01320_v1.0_kabuli</t>
  </si>
  <si>
    <t>Putative uncharacterized protein OS=Vitis vinifera GN=VIT_15s0046g00340 PE=4 SV=1</t>
  </si>
  <si>
    <t>Ca_11970_v1.0_kabuli</t>
  </si>
  <si>
    <t>RNA binding protein OS=Medicago truncatula GN=MTR_7g099940 PE=4 SV=1</t>
  </si>
  <si>
    <t>Ca_23869_v1.0_kabuli</t>
  </si>
  <si>
    <t>Ca_05358_v1.0_kabuli</t>
  </si>
  <si>
    <t>GEM-like protein OS=Medicago truncatula GN=MTR_1g115130 PE=4 SV=1</t>
  </si>
  <si>
    <t>Ca_10827_v1.0_kabuli</t>
  </si>
  <si>
    <t>Ca_17125_v1.0_kabuli</t>
  </si>
  <si>
    <t>Ca_01772_v1.0_kabuli</t>
  </si>
  <si>
    <t>Putative uncharacterized protein OS=Medicago truncatula GN=MTR_3g107530 PE=3 SV=1</t>
  </si>
  <si>
    <t>Ca_07496_v1.0_kabuli</t>
  </si>
  <si>
    <t>Putative uncharacterized protein OS=Medicago truncatula GN=MTR_3g078010 PE=3 SV=1</t>
  </si>
  <si>
    <t>Ca_18213_v1.0_kabuli</t>
  </si>
  <si>
    <t>Ca_05246_v1.0_kabuli</t>
  </si>
  <si>
    <t>Ca_09638_v1.0_kabuli</t>
  </si>
  <si>
    <t>Ethylene-responsive transcription factor OS=Medicago truncatula GN=MTR_8g092460 PE=4 SV=1</t>
  </si>
  <si>
    <t>Ca_15398_v1.0_kabuli</t>
  </si>
  <si>
    <t>SAR DNA-binding protein-1 OS=Pisum sativum GN=SARBP-1 PE=2 SV=1</t>
  </si>
  <si>
    <t>Ca_20469_v1.0_kabuli</t>
  </si>
  <si>
    <t>Ca_03406_v1.0_kabuli</t>
  </si>
  <si>
    <t>Acyl-protein thioesterase OS=Medicago truncatula GN=MTR_4g132890 PE=2 SV=1</t>
  </si>
  <si>
    <t>Ca_12747_v1.0_kabuli</t>
  </si>
  <si>
    <t>Glycogenin-2 OS=Medicago truncatula GN=MTR_4g100950 PE=4 SV=1</t>
  </si>
  <si>
    <t>Ca_17988_v1.0_kabuli</t>
  </si>
  <si>
    <t>DNA-directed RNA polymerase OS=Medicago truncatula GN=MTR_8g038990 PE=3 SV=1</t>
  </si>
  <si>
    <t>Ca_02288_v1.0_kabuli</t>
  </si>
  <si>
    <t>Ca_19824_v1.0_kabuli</t>
  </si>
  <si>
    <t>Predicted protein OS=Populus trichocarpa GN=POPTRDRAFT_560504 PE=4 SV=1</t>
  </si>
  <si>
    <t>Ca_26696_v1.0_kabuli</t>
  </si>
  <si>
    <t>Ca_02657_v1.0_kabuli</t>
  </si>
  <si>
    <t>AP2-like ethylene-responsive transcription factor BBM OS=Medicago truncatula GN=MTR_2g098180 PE=4 SV=1</t>
  </si>
  <si>
    <t>Ca_13602_v1.0_kabuli</t>
  </si>
  <si>
    <t>Ca_24385_v1.0_kabuli</t>
  </si>
  <si>
    <t>Ca_14344_v1.0_kabuli</t>
  </si>
  <si>
    <t>Ca_20382_v1.0_kabuli</t>
  </si>
  <si>
    <t>Uncharacterized protein OS=Prunus persica GN=PRUPE_ppa011659mg PE=3 SV=1</t>
  </si>
  <si>
    <t>Ca_01321_v1.0_kabuli</t>
  </si>
  <si>
    <t>Putative uncharacterized protein OS=Vitis vinifera GN=VITISV_009615 PE=4 SV=1</t>
  </si>
  <si>
    <t>Ca_11971_v1.0_kabuli</t>
  </si>
  <si>
    <t>Eukaryotic translation initiation factor 3 subunit A OS=Glycine max PE=3 SV=1</t>
  </si>
  <si>
    <t>Ca_05359_v1.0_kabuli</t>
  </si>
  <si>
    <t>Ca_10828_v1.0_kabuli</t>
  </si>
  <si>
    <t>Ca_17126_v1.0_kabuli</t>
  </si>
  <si>
    <t>Ca_01773_v1.0_kabuli</t>
  </si>
  <si>
    <t>Putative uncharacterized protein OS=Medicago truncatula GN=MTR_3g107550 PE=4 SV=1</t>
  </si>
  <si>
    <t>Ca_07497_v1.0_kabuli</t>
  </si>
  <si>
    <t>Ca_05247_v1.0_kabuli</t>
  </si>
  <si>
    <t>Ca_09639_v1.0_kabuli</t>
  </si>
  <si>
    <t>Ca_15399_v1.0_kabuli</t>
  </si>
  <si>
    <t>CLV1-like receptor kinase OS=Medicago truncatula GN=SUNN PE=4 SV=1</t>
  </si>
  <si>
    <t>Ca_20470_v1.0_kabuli</t>
  </si>
  <si>
    <t>Ca_03407_v1.0_kabuli</t>
  </si>
  <si>
    <t>Ca_12748_v1.0_kabuli</t>
  </si>
  <si>
    <t>Peroxisomal biogenesis factor OS=Medicago truncatula GN=MTR_4g100930 PE=4 SV=1</t>
  </si>
  <si>
    <t>Ca_02289_v1.0_kabuli</t>
  </si>
  <si>
    <t>Phosphoacetylglucosamine mutase OS=Medicago truncatula GN=MTR_5g013970 PE=4 SV=1</t>
  </si>
  <si>
    <t>Ca_19825_v1.0_kabuli</t>
  </si>
  <si>
    <t>Ca_26639_v1.0_kabuli</t>
  </si>
  <si>
    <t>Ca_02658_v1.0_kabuli</t>
  </si>
  <si>
    <t>Ca_13603_v1.0_kabuli</t>
  </si>
  <si>
    <t>Ca_24386_v1.0_kabuli</t>
  </si>
  <si>
    <t>Ca_14345_v1.0_kabuli</t>
  </si>
  <si>
    <t>Putative uncharacterized protein OS=Medicago truncatula GN=MTR_5g078290 PE=4 SV=1</t>
  </si>
  <si>
    <t>Ca_20383_v1.0_kabuli</t>
  </si>
  <si>
    <t>Putative uncharacterized protein OS=Medicago truncatula GN=MTR_1g107110 PE=4 SV=1</t>
  </si>
  <si>
    <t>Ca_01322_v1.0_kabuli</t>
  </si>
  <si>
    <t>Ca_11972_v1.0_kabuli</t>
  </si>
  <si>
    <t>Ca_05360_v1.0_kabuli</t>
  </si>
  <si>
    <t>Ca_10829_v1.0_kabuli</t>
  </si>
  <si>
    <t>Ca_17127_v1.0_kabuli</t>
  </si>
  <si>
    <t>Ca_01774_v1.0_kabuli</t>
  </si>
  <si>
    <t>Ca_07498_v1.0_kabuli</t>
  </si>
  <si>
    <t>Putative uncharacterized protein OS=Medicago truncatula GN=MTR_2g020030 PE=4 SV=1</t>
  </si>
  <si>
    <t>Ca_18215_v1.0_kabuli</t>
  </si>
  <si>
    <t>Receptor-like protein kinase OS=Medicago truncatula GN=MTR_2g085060 PE=4 SV=1</t>
  </si>
  <si>
    <t>Ca_05248_v1.0_kabuli</t>
  </si>
  <si>
    <t>Splicing factor, arginine/serine-rich OS=Medicago truncatula GN=MTR_5g070450 PE=4 SV=1</t>
  </si>
  <si>
    <t>Ca_09640_v1.0_kabuli</t>
  </si>
  <si>
    <t>Putative splicing factor (Fragment) OS=Cicer arietinum PE=2 SV=1</t>
  </si>
  <si>
    <t>Ca_15400_v1.0_kabuli</t>
  </si>
  <si>
    <t>Ca_20471_v1.0_kabuli</t>
  </si>
  <si>
    <t>Ca_03408_v1.0_kabuli</t>
  </si>
  <si>
    <t>Integrator complex subunit-like protein OS=Medicago truncatula GN=MTR_4g132910 PE=4 SV=1</t>
  </si>
  <si>
    <t>Ca_12749_v1.0_kabuli</t>
  </si>
  <si>
    <t>Asparaginyl-tRNA synthetase OS=Medicago truncatula GN=MTR_4g100920 PE=3 SV=1</t>
  </si>
  <si>
    <t>Ca_17990_v1.0_kabuli</t>
  </si>
  <si>
    <t>Ca_02290_v1.0_kabuli</t>
  </si>
  <si>
    <t>Pentatricopeptide repeat-containing protein OS=Medicago truncatula GN=MTR_5g013950 PE=4 SV=1</t>
  </si>
  <si>
    <t>Ca_20103_v1.0_kabuli</t>
  </si>
  <si>
    <t>Ca_19826_v1.0_kabuli</t>
  </si>
  <si>
    <t>Ca_23140_v1.0_kabuli</t>
  </si>
  <si>
    <t>Ca_26640_v1.0_kabuli</t>
  </si>
  <si>
    <t>Sucrose transport protein (Fragment) OS=Cicer arietinum PE=2 SV=1</t>
  </si>
  <si>
    <t>Ca_26207_v1.0_kabuli</t>
  </si>
  <si>
    <t>Ca_27271_v1.0_kabuli</t>
  </si>
  <si>
    <t>Ca_02659_v1.0_kabuli</t>
  </si>
  <si>
    <t>Non-receptor serine/threonine protein kinase OS=Medicago truncatula GN=MTR_2g098240 PE=4 SV=1</t>
  </si>
  <si>
    <t>Ca_13604_v1.0_kabuli</t>
  </si>
  <si>
    <t>Ca_24387_v1.0_kabuli</t>
  </si>
  <si>
    <t>Ca_14346_v1.0_kabuli</t>
  </si>
  <si>
    <t>Putative uncharacterized protein OS=Medicago truncatula GN=MTR_5g078300 PE=4 SV=1</t>
  </si>
  <si>
    <t>Ca_20384_v1.0_kabuli</t>
  </si>
  <si>
    <t>Ca_01323_v1.0_kabuli</t>
  </si>
  <si>
    <t>Ca_11973_v1.0_kabuli</t>
  </si>
  <si>
    <t>Predicted protein OS=Populus trichocarpa GN=POPTRDRAFT_891696 PE=3 SV=1</t>
  </si>
  <si>
    <t>Ca_23872_v1.0_kabuli</t>
  </si>
  <si>
    <t>Ca_05361_v1.0_kabuli</t>
  </si>
  <si>
    <t>Ca_10830_v1.0_kabuli</t>
  </si>
  <si>
    <t>Ca_17128_v1.0_kabuli</t>
  </si>
  <si>
    <t>Ca_01775_v1.0_kabuli</t>
  </si>
  <si>
    <t>Zinc finger protein-like protein OS=Medicago truncatula GN=MTR_3g107610 PE=4 SV=1</t>
  </si>
  <si>
    <t>Ca_18216_v1.0_kabuli</t>
  </si>
  <si>
    <t>Citrate synthase OS=Medicago truncatula GN=MTR_3g048920 PE=3 SV=1</t>
  </si>
  <si>
    <t>Ca_05249_v1.0_kabuli</t>
  </si>
  <si>
    <t>Potassium transporter OS=Medicago truncatula GN=MTR_5g070670 PE=4 SV=1</t>
  </si>
  <si>
    <t>Ca_09641_v1.0_kabuli</t>
  </si>
  <si>
    <t>Cellulose synthase A catalytic subunit OS=Medicago truncatula GN=MTR_8g092590 PE=4 SV=1</t>
  </si>
  <si>
    <t>Ca_15401_v1.0_kabuli</t>
  </si>
  <si>
    <t>Putative uncharacterized protein OS=Medicago truncatula GN=MTR_4g071010 PE=4 SV=1</t>
  </si>
  <si>
    <t>Ca_20472_v1.0_kabuli</t>
  </si>
  <si>
    <t>Ca_03409_v1.0_kabuli</t>
  </si>
  <si>
    <t>Putative uncharacterized protein OS=Medicago truncatula GN=MTR_4g132940 PE=4 SV=1</t>
  </si>
  <si>
    <t>Ca_12750_v1.0_kabuli</t>
  </si>
  <si>
    <t>40S ribosomal protein S30-like OS=Oryza sativa subsp. japonica GN=OJ1548_F12.5 PE=1 SV=1</t>
  </si>
  <si>
    <t>Ca_02291_v1.0_kabuli</t>
  </si>
  <si>
    <t>Ca_19827_v1.0_kabuli</t>
  </si>
  <si>
    <t>Ca_23141_v1.0_kabuli</t>
  </si>
  <si>
    <t>Ca_27889_v1.0_kabuli</t>
  </si>
  <si>
    <t>Ca_27272_v1.0_kabuli</t>
  </si>
  <si>
    <t>Ca_02660_v1.0_kabuli</t>
  </si>
  <si>
    <t>Polygalacturonase inhibitor-like protein (Fragment) OS=Cicer arietinum GN=pgi PE=2 SV=1</t>
  </si>
  <si>
    <t>Ca_13605_v1.0_kabuli</t>
  </si>
  <si>
    <t>Ca_24388_v1.0_kabuli</t>
  </si>
  <si>
    <t>Ca_14347_v1.0_kabuli</t>
  </si>
  <si>
    <t>High mobility group protein OS=Canavalia gladiata PE=2 SV=1</t>
  </si>
  <si>
    <t>Ca_20385_v1.0_kabuli</t>
  </si>
  <si>
    <t>Ca_01324_v1.0_kabuli</t>
  </si>
  <si>
    <t>Ca_11974_v1.0_kabuli</t>
  </si>
  <si>
    <t>BRI1-KD interacting protein OS=Medicago truncatula GN=MTR_7g099950 PE=4 SV=1</t>
  </si>
  <si>
    <t>Ca_23873_v1.0_kabuli</t>
  </si>
  <si>
    <t>Ca_05362_v1.0_kabuli</t>
  </si>
  <si>
    <t>Ca_10831_v1.0_kabuli</t>
  </si>
  <si>
    <t>Ca_01776_v1.0_kabuli</t>
  </si>
  <si>
    <t>Ca_18217_v1.0_kabuli</t>
  </si>
  <si>
    <t>Pre-mRNA-splicing factor SPF27-like protein OS=Medicago truncatula GN=MTR_8g106740 PE=2 SV=1</t>
  </si>
  <si>
    <t>Ca_05250_v1.0_kabuli</t>
  </si>
  <si>
    <t>Ca_09642_v1.0_kabuli</t>
  </si>
  <si>
    <t>Mitogen-activated protein kinase organizer OS=Medicago truncatula GN=MTR_8g092620 PE=4 SV=1</t>
  </si>
  <si>
    <t>Ca_15402_v1.0_kabuli</t>
  </si>
  <si>
    <t>Putative uncharacterized protein OS=Medicago truncatula GN=MTR_4g071020 PE=4 SV=1</t>
  </si>
  <si>
    <t>Ca_20473_v1.0_kabuli</t>
  </si>
  <si>
    <t>Ca_03410_v1.0_kabuli</t>
  </si>
  <si>
    <t>2-C-methyl-D-erythritol 4-phosphate cytidyltransferase OS=Nicotiana langsdorffii x Nicotiana sanderae PE=2 SV=1</t>
  </si>
  <si>
    <t>Ca_12751_v1.0_kabuli</t>
  </si>
  <si>
    <t>Ca_17992_v1.0_kabuli</t>
  </si>
  <si>
    <t>Peptide transporter PTR1 OS=Medicago truncatula GN=MTR_8g038880 PE=3 SV=1</t>
  </si>
  <si>
    <t>Ca_02292_v1.0_kabuli</t>
  </si>
  <si>
    <t>Ca_20105_v1.0_kabuli</t>
  </si>
  <si>
    <t>Ca_19828_v1.0_kabuli</t>
  </si>
  <si>
    <t>Gibberellin induced protein OS=Medicago truncatula GN=MTR_3g007900 PE=4 SV=1</t>
  </si>
  <si>
    <t>Ca_23142_v1.0_kabuli</t>
  </si>
  <si>
    <t>Ca_17174_v1.0_kabuli</t>
  </si>
  <si>
    <t>Cytochrome P450 OS=Medicago truncatula GN=MTR_8g008530 PE=3 SV=1</t>
  </si>
  <si>
    <t>Ca_27273_v1.0_kabuli</t>
  </si>
  <si>
    <t>Ca_02661_v1.0_kabuli</t>
  </si>
  <si>
    <t>FAR1-related protein OS=Medicago truncatula GN=MTR_2g098280 PE=4 SV=1</t>
  </si>
  <si>
    <t>Ca_13606_v1.0_kabuli</t>
  </si>
  <si>
    <t>Uncharacterized protein OS=Solanum tuberosum GN=PGSC0003DMG400002577 PE=4 SV=1</t>
  </si>
  <si>
    <t>Ca_20386_v1.0_kabuli</t>
  </si>
  <si>
    <t>Ran-binding protein-like protein OS=Medicago truncatula GN=MTR_6g042530 PE=4 SV=1</t>
  </si>
  <si>
    <t>Ca_01325_v1.0_kabuli</t>
  </si>
  <si>
    <t>Ca_11975_v1.0_kabuli</t>
  </si>
  <si>
    <t>Ca_05363_v1.0_kabuli</t>
  </si>
  <si>
    <t>Ca_10832_v1.0_kabuli</t>
  </si>
  <si>
    <t>Ca_17130_v1.0_kabuli</t>
  </si>
  <si>
    <t>Ca_01777_v1.0_kabuli</t>
  </si>
  <si>
    <t>Putative uncharacterized protein OS=Medicago truncatula GN=MTR_3g107650 PE=4 SV=1</t>
  </si>
  <si>
    <t>Ca_18218_v1.0_kabuli</t>
  </si>
  <si>
    <t>Elongin-A OS=Medicago truncatula GN=MTR_3g048940 PE=4 SV=1</t>
  </si>
  <si>
    <t>Ca_05251_v1.0_kabuli</t>
  </si>
  <si>
    <t>Ca_09643_v1.0_kabuli</t>
  </si>
  <si>
    <t>Cinnamyl-alcohol dehydrogenase OS=Medicago sativa GN=cad1 PE=2 SV=1</t>
  </si>
  <si>
    <t>Ca_15403_v1.0_kabuli</t>
  </si>
  <si>
    <t>Putative uncharacterized protein OS=Medicago truncatula GN=MTR_4g071030 PE=4 SV=1</t>
  </si>
  <si>
    <t>Ca_20474_v1.0_kabuli</t>
  </si>
  <si>
    <t>Ca_03411_v1.0_kabuli</t>
  </si>
  <si>
    <t>Alkaline ceramidase OS=Medicago truncatula GN=MTR_4g133000 PE=4 SV=1</t>
  </si>
  <si>
    <t>Ca_12752_v1.0_kabuli</t>
  </si>
  <si>
    <t>Putative uncharacterized protein OS=Medicago truncatula GN=MTR_4g100860 PE=4 SV=1</t>
  </si>
  <si>
    <t>Ca_17993_v1.0_kabuli</t>
  </si>
  <si>
    <t>Ca_02293_v1.0_kabuli</t>
  </si>
  <si>
    <t>Ca_20106_v1.0_kabuli</t>
  </si>
  <si>
    <t>Ca_28180_v1.0_kabuli</t>
  </si>
  <si>
    <t>Ca_17175_v1.0_kabuli</t>
  </si>
  <si>
    <t>Ca_02662_v1.0_kabuli</t>
  </si>
  <si>
    <t>Transcription factor bHLH122 OS=Medicago truncatula GN=MTR_2g098310 PE=4 SV=1</t>
  </si>
  <si>
    <t>Ca_13607_v1.0_kabuli</t>
  </si>
  <si>
    <t>Ca_24390_v1.0_kabuli</t>
  </si>
  <si>
    <t>Ca_20387_v1.0_kabuli</t>
  </si>
  <si>
    <t>Sensor protein rcsC OS=Medicago truncatula GN=MTR_4g071650 PE=4 SV=1</t>
  </si>
  <si>
    <t>Ca_01326_v1.0_kabuli</t>
  </si>
  <si>
    <t>Ca_11976_v1.0_kabuli</t>
  </si>
  <si>
    <t>Histone H2B OS=Glycine max PE=2 SV=1</t>
  </si>
  <si>
    <t>Ca_23875_v1.0_kabuli</t>
  </si>
  <si>
    <t>Endoglucanase E1 OS=Medicago truncatula GN=MTR_7g012540 PE=4 SV=1</t>
  </si>
  <si>
    <t>Ca_05364_v1.0_kabuli</t>
  </si>
  <si>
    <t>Ca_10833_v1.0_kabuli</t>
  </si>
  <si>
    <t>Ca_17131_v1.0_kabuli</t>
  </si>
  <si>
    <t>Ca_01778_v1.0_kabuli</t>
  </si>
  <si>
    <t>Ca_07502_v1.0_kabuli</t>
  </si>
  <si>
    <t>Putative uncharacterized protein OS=Medicago truncatula GN=MTR_3g078030 PE=4 SV=1</t>
  </si>
  <si>
    <t>Ca_18219_v1.0_kabuli</t>
  </si>
  <si>
    <t>Glutamyl-tRNA(Gln) amidotransferase subunit A, chloroplastic/mitochondrial OS=Medicago truncatula GN=GATA PE=3 SV=1</t>
  </si>
  <si>
    <t>Ca_05252_v1.0_kabuli</t>
  </si>
  <si>
    <t>Ubiquinol oxidase OS=Vigna unguiculata GN=Aox2a PE=3 SV=1</t>
  </si>
  <si>
    <t>Ca_09644_v1.0_kabuli</t>
  </si>
  <si>
    <t>Auxin-induced protein 5NG4 OS=Medicago truncatula GN=MTR_8g092650 PE=4 SV=1</t>
  </si>
  <si>
    <t>Ca_15404_v1.0_kabuli</t>
  </si>
  <si>
    <t>Ca_20475_v1.0_kabuli</t>
  </si>
  <si>
    <t>Ca_03412_v1.0_kabuli</t>
  </si>
  <si>
    <t>Putative uncharacterized protein OS=Medicago truncatula GN=MTR_4g133010 PE=4 SV=1</t>
  </si>
  <si>
    <t>Ca_12753_v1.0_kabuli</t>
  </si>
  <si>
    <t>Auxin-induced protein 5NG4 OS=Medicago truncatula GN=MTR_4g100840 PE=4 SV=1</t>
  </si>
  <si>
    <t>Ca_17994_v1.0_kabuli</t>
  </si>
  <si>
    <t>Ca_02294_v1.0_kabuli</t>
  </si>
  <si>
    <t>Ca_20107_v1.0_kabuli</t>
  </si>
  <si>
    <t>Putative acyltransferase OS=Clitoria ternatea GN=CtAT8 PE=2 SV=1</t>
  </si>
  <si>
    <t>Ca_27520_v1.0_kabuli</t>
  </si>
  <si>
    <t>Ca_17176_v1.0_kabuli</t>
  </si>
  <si>
    <t>Sialidase OS=Medicago truncatula GN=MtrDRAFT_AC148918g7v2 PE=3 SV=1</t>
  </si>
  <si>
    <t>Ca_02663_v1.0_kabuli</t>
  </si>
  <si>
    <t>Putative uncharacterized protein OS=Medicago truncatula GN=MTR_2g098330 PE=4 SV=1</t>
  </si>
  <si>
    <t>Ca_13608_v1.0_kabuli</t>
  </si>
  <si>
    <t>LAX OS=Medicago truncatula GN=MTR_101s0019 PE=4 SV=1</t>
  </si>
  <si>
    <t>Ca_20388_v1.0_kabuli</t>
  </si>
  <si>
    <t>Ca_01327_v1.0_kabuli</t>
  </si>
  <si>
    <t>Ca_11977_v1.0_kabuli</t>
  </si>
  <si>
    <t>Putative uncharacterized protein OS=Medicago truncatula GN=MTR_7g099970 PE=4 SV=1</t>
  </si>
  <si>
    <t>Ca_23876_v1.0_kabuli</t>
  </si>
  <si>
    <t>Uncharacterized protein OS=Medicago truncatula GN=MTR_7g012790 PE=2 SV=1</t>
  </si>
  <si>
    <t>Ca_05365_v1.0_kabuli</t>
  </si>
  <si>
    <t>Ca_10834_v1.0_kabuli</t>
  </si>
  <si>
    <t>Ca_17132_v1.0_kabuli</t>
  </si>
  <si>
    <t>Ca_01779_v1.0_kabuli</t>
  </si>
  <si>
    <t>RNA binding protein OS=Medicago truncatula GN=MTR_3g107680 PE=4 SV=1</t>
  </si>
  <si>
    <t>Ca_07503_v1.0_kabuli</t>
  </si>
  <si>
    <t>Polygalacturonase-1 non-catalytic subunit beta OS=Medicago truncatula GN=MTR_3g078090 PE=4 SV=1</t>
  </si>
  <si>
    <t>Ca_18220_v1.0_kabuli</t>
  </si>
  <si>
    <t>Actin-related protein 2/3 complex subunit OS=Medicago truncatula GN=MTR_3g049070 PE=4 SV=1</t>
  </si>
  <si>
    <t>Ca_05253_v1.0_kabuli</t>
  </si>
  <si>
    <t>Ca_09645_v1.0_kabuli</t>
  </si>
  <si>
    <t>Ca_15405_v1.0_kabuli</t>
  </si>
  <si>
    <t>Cysteine proteinase OS=Medicago truncatula GN=MTR_4g071060 PE=3 SV=1</t>
  </si>
  <si>
    <t>Ca_20476_v1.0_kabuli</t>
  </si>
  <si>
    <t>Ca_03413_v1.0_kabuli</t>
  </si>
  <si>
    <t>RHO protein GDP dissociation inhibitor OS=Medicago truncatula GN=MTR_4g133060 PE=4 SV=1</t>
  </si>
  <si>
    <t>Ca_12754_v1.0_kabuli</t>
  </si>
  <si>
    <t>Ca_17995_v1.0_kabuli</t>
  </si>
  <si>
    <t>Disease resistance protein OS=Medicago truncatula GN=MTR_8g038570 PE=4 SV=1</t>
  </si>
  <si>
    <t>Ca_02295_v1.0_kabuli</t>
  </si>
  <si>
    <t>Ca_20108_v1.0_kabuli</t>
  </si>
  <si>
    <t>Ca_19831_v1.0_kabuli</t>
  </si>
  <si>
    <t>Ca_17177_v1.0_kabuli</t>
  </si>
  <si>
    <t>Actin-related protein OS=Medicago truncatula GN=MTR_5g066400 PE=3 SV=1</t>
  </si>
  <si>
    <t>Ca_28140_v1.0_kabuli</t>
  </si>
  <si>
    <t>Ca_02664_v1.0_kabuli</t>
  </si>
  <si>
    <t>Putative uncharacterized protein OS=Medicago truncatula GN=MTR_2g098340 PE=4 SV=1</t>
  </si>
  <si>
    <t>Ca_13609_v1.0_kabuli</t>
  </si>
  <si>
    <t>Ca_14351_v1.0_kabuli</t>
  </si>
  <si>
    <t>EMB3003 OS=Arabidopsis lyrata subsp. lyrata GN=ARALYDRAFT_473597 PE=3 SV=1</t>
  </si>
  <si>
    <t>Ca_20389_v1.0_kabuli</t>
  </si>
  <si>
    <t>Type I inositol-1,4,5-trisphosphate 5-phosphatase OS=Medicago truncatula GN=MTR_6g042240 PE=4 SV=1</t>
  </si>
  <si>
    <t>Ca_01328_v1.0_kabuli</t>
  </si>
  <si>
    <t>Ca_11978_v1.0_kabuli</t>
  </si>
  <si>
    <t>Ca_05366_v1.0_kabuli</t>
  </si>
  <si>
    <t>Ca_10835_v1.0_kabuli</t>
  </si>
  <si>
    <t>Ca_17133_v1.0_kabuli</t>
  </si>
  <si>
    <t>Ca_01780_v1.0_kabuli</t>
  </si>
  <si>
    <t>Ca_07504_v1.0_kabuli</t>
  </si>
  <si>
    <t>Ca_18221_v1.0_kabuli</t>
  </si>
  <si>
    <t>Ca_05254_v1.0_kabuli</t>
  </si>
  <si>
    <t>Ubiquinol oxidase OS=Medicago truncatula GN=MTR_5g070870 PE=3 SV=1</t>
  </si>
  <si>
    <t>Ca_09646_v1.0_kabuli</t>
  </si>
  <si>
    <t>Fibrillin OS=Medicago truncatula GN=MTR_8g092680 PE=4 SV=1</t>
  </si>
  <si>
    <t>Ca_15406_v1.0_kabuli</t>
  </si>
  <si>
    <t>V-type proton ATPase 116 kDa subunit a isoform OS=Medicago truncatula GN=MTR_4g071070 PE=4 SV=1</t>
  </si>
  <si>
    <t>Ca_20477_v1.0_kabuli</t>
  </si>
  <si>
    <t>Ca_03414_v1.0_kabuli</t>
  </si>
  <si>
    <t>Ca_12755_v1.0_kabuli</t>
  </si>
  <si>
    <t>DUF246 domain-containing protein OS=Medicago truncatula GN=MTR_4g100810 PE=4 SV=1</t>
  </si>
  <si>
    <t>Ca_17996_v1.0_kabuli</t>
  </si>
  <si>
    <t>Ca_02296_v1.0_kabuli</t>
  </si>
  <si>
    <t>Lon protease homolog 2, peroxisomal OS=Medicago truncatula GN=MTR_5g013790 PE=3 SV=1</t>
  </si>
  <si>
    <t>Ca_20109_v1.0_kabuli</t>
  </si>
  <si>
    <t>Uncharacterized protein OS=Brassica rapa subsp. pekinensis GN=Bra002733 PE=3 SV=1</t>
  </si>
  <si>
    <t>Ca_19832_v1.0_kabuli</t>
  </si>
  <si>
    <t>Ca_17178_v1.0_kabuli</t>
  </si>
  <si>
    <t>Heterogeneous nuclear ribonucleoprotein Q OS=Medicago truncatula GN=MTR_032s0021 PE=4 SV=1</t>
  </si>
  <si>
    <t>Ca_26264_v1.0_kabuli</t>
  </si>
  <si>
    <t>Ca_02665_v1.0_kabuli</t>
  </si>
  <si>
    <t>Ca_13610_v1.0_kabuli</t>
  </si>
  <si>
    <t>Ca_24432_v1.0_kabuli</t>
  </si>
  <si>
    <t>Ca_20390_v1.0_kabuli</t>
  </si>
  <si>
    <t>Ca_01329_v1.0_kabuli</t>
  </si>
  <si>
    <t>MYB transcription factor MYB185 OS=Glycine max GN=MYB185 PE=2 SV=1</t>
  </si>
  <si>
    <t>Ca_11979_v1.0_kabuli</t>
  </si>
  <si>
    <t>Auxin-induced protein 5NG4 OS=Medicago truncatula GN=MTR_7g100050 PE=4 SV=1</t>
  </si>
  <si>
    <t>Ca_23878_v1.0_kabuli</t>
  </si>
  <si>
    <t>Putative uncharacterized protein OS=Medicago truncatula GN=MTR_7g012290 PE=4 SV=1</t>
  </si>
  <si>
    <t>Ca_05367_v1.0_kabuli</t>
  </si>
  <si>
    <t>Myosin-like protein OS=Medicago truncatula GN=MTR_1g114540 PE=4 SV=1</t>
  </si>
  <si>
    <t>Ca_10836_v1.0_kabuli</t>
  </si>
  <si>
    <t>Ca_17134_v1.0_kabuli</t>
  </si>
  <si>
    <t>Ca_01781_v1.0_kabuli</t>
  </si>
  <si>
    <t>Ca_07505_v1.0_kabuli</t>
  </si>
  <si>
    <t>Ca_18222_v1.0_kabuli</t>
  </si>
  <si>
    <t>Anthranilate N-benzoyltransferase protein OS=Medicago truncatula GN=MTR_127s0058 PE=4 SV=1</t>
  </si>
  <si>
    <t>Ca_05255_v1.0_kabuli</t>
  </si>
  <si>
    <t>Ca_09647_v1.0_kabuli</t>
  </si>
  <si>
    <t>BolA-like protein OS=Medicago truncatula GN=MTR_8g092690 PE=3 SV=1</t>
  </si>
  <si>
    <t>Ca_15407_v1.0_kabuli</t>
  </si>
  <si>
    <t>Ca_20478_v1.0_kabuli</t>
  </si>
  <si>
    <t>Ca_03415_v1.0_kabuli</t>
  </si>
  <si>
    <t>Ca_12756_v1.0_kabuli</t>
  </si>
  <si>
    <t>Ca_17997_v1.0_kabuli</t>
  </si>
  <si>
    <t>Ca_02297_v1.0_kabuli</t>
  </si>
  <si>
    <t>Ca_20110_v1.0_kabuli</t>
  </si>
  <si>
    <t>Ca_19833_v1.0_kabuli</t>
  </si>
  <si>
    <t>Ca_27579_v1.0_kabuli</t>
  </si>
  <si>
    <t>(E E)-alpha-farnesene synthase OS=Medicago truncatula GN=MTR_7g010710 PE=4 SV=1</t>
  </si>
  <si>
    <t>Ca_17179_v1.0_kabuli</t>
  </si>
  <si>
    <t>Ca_26265_v1.0_kabuli</t>
  </si>
  <si>
    <t>Ca_28127_v1.0_kabuli</t>
  </si>
  <si>
    <t>Ca_02666_v1.0_kabuli</t>
  </si>
  <si>
    <t>Putative uncharacterized protein OS=Medicago truncatula GN=MTR_2g098420 PE=4 SV=1</t>
  </si>
  <si>
    <t>Ca_13611_v1.0_kabuli</t>
  </si>
  <si>
    <t>Ca_20391_v1.0_kabuli</t>
  </si>
  <si>
    <t>Ca_01330_v1.0_kabuli</t>
  </si>
  <si>
    <t>Ca_11980_v1.0_kabuli</t>
  </si>
  <si>
    <t>Inositol-1,4,5-trisphosphate 5-phosphatase OS=Medicago truncatula GN=MTR_7g100070 PE=4 SV=1</t>
  </si>
  <si>
    <t>Ca_23879_v1.0_kabuli</t>
  </si>
  <si>
    <t>Ca_05368_v1.0_kabuli</t>
  </si>
  <si>
    <t>Dihydroorotate dehydrogenase OS=Medicago truncatula GN=MTR_1g114530 PE=4 SV=1</t>
  </si>
  <si>
    <t>Ca_10837_v1.0_kabuli</t>
  </si>
  <si>
    <t>Ca_17135_v1.0_kabuli</t>
  </si>
  <si>
    <t>Ca_01782_v1.0_kabuli</t>
  </si>
  <si>
    <t>Potassium channel OS=Medicago truncatula GN=MTR_3g107720 PE=4 SV=1</t>
  </si>
  <si>
    <t>Ca_07506_v1.0_kabuli</t>
  </si>
  <si>
    <t>Ca_18223_v1.0_kabuli</t>
  </si>
  <si>
    <t>Anthranilate N-benzoyltransferase protein OS=Medicago truncatula GN=MTR_3g049150 PE=4 SV=1</t>
  </si>
  <si>
    <t>Ca_05256_v1.0_kabuli</t>
  </si>
  <si>
    <t>Ca_09648_v1.0_kabuli</t>
  </si>
  <si>
    <t>Ca_15408_v1.0_kabuli</t>
  </si>
  <si>
    <t>Minichromosome maintenance 4 protein OS=Pisum sativum GN=MCM4 PE=2 SV=1</t>
  </si>
  <si>
    <t>Ca_20479_v1.0_kabuli</t>
  </si>
  <si>
    <t>Ca_12757_v1.0_kabuli</t>
  </si>
  <si>
    <t>Ca_17998_v1.0_kabuli</t>
  </si>
  <si>
    <t>Ca_02298_v1.0_kabuli</t>
  </si>
  <si>
    <t>Ca_20111_v1.0_kabuli</t>
  </si>
  <si>
    <t>Ca_19834_v1.0_kabuli</t>
  </si>
  <si>
    <t>Ca_27000_v1.0_kabuli</t>
  </si>
  <si>
    <t>Ca_17180_v1.0_kabuli</t>
  </si>
  <si>
    <t>Ca_26266_v1.0_kabuli</t>
  </si>
  <si>
    <t>Ca_02667_v1.0_kabuli</t>
  </si>
  <si>
    <t>Anthocyanidin 3-O-glucosyltransferase OS=Medicago truncatula GN=MTR_2g098430 PE=3 SV=1</t>
  </si>
  <si>
    <t>Ca_13612_v1.0_kabuli</t>
  </si>
  <si>
    <t>Ca_24434_v1.0_kabuli</t>
  </si>
  <si>
    <t>Ca_20392_v1.0_kabuli</t>
  </si>
  <si>
    <t>Choline kinase OS=Pisum sativum GN=ck1 PE=2 SV=1</t>
  </si>
  <si>
    <t>Ca_01331_v1.0_kabuli</t>
  </si>
  <si>
    <t>Ca_11981_v1.0_kabuli</t>
  </si>
  <si>
    <t>Ca_23880_v1.0_kabuli</t>
  </si>
  <si>
    <t>Ca_05369_v1.0_kabuli</t>
  </si>
  <si>
    <t>Anthranilate synthase alpha OS=Medicago truncatula GN=MTR_1g114520 PE=4 SV=1</t>
  </si>
  <si>
    <t>Ca_10838_v1.0_kabuli</t>
  </si>
  <si>
    <t>Uncharacterized protein OS=Solanum tuberosum GN=PGSC0003DMG400029174 PE=4 SV=1</t>
  </si>
  <si>
    <t>Ca_17136_v1.0_kabuli</t>
  </si>
  <si>
    <t>Ca_01783_v1.0_kabuli</t>
  </si>
  <si>
    <t>Anion exchanger family protein OS=Medicago truncatula GN=MTR_3g107730 PE=4 SV=1</t>
  </si>
  <si>
    <t>Ca_07507_v1.0_kabuli</t>
  </si>
  <si>
    <t>Ca_18224_v1.0_kabuli</t>
  </si>
  <si>
    <t>Ca_05257_v1.0_kabuli</t>
  </si>
  <si>
    <t>Ca_09649_v1.0_kabuli</t>
  </si>
  <si>
    <t>RING finger protein OS=Medicago truncatula GN=MTR_8g092840 PE=4 SV=1</t>
  </si>
  <si>
    <t>Ca_15409_v1.0_kabuli</t>
  </si>
  <si>
    <t>Uncharacterized protein OS=Medicago truncatula GN=MTR_4g071120 PE=2 SV=1</t>
  </si>
  <si>
    <t>Ca_20480_v1.0_kabuli</t>
  </si>
  <si>
    <t>Ca_03417_v1.0_kabuli</t>
  </si>
  <si>
    <t>Ubiquitin OS=Medicago truncatula GN=MTR_4g133120 PE=4 SV=1</t>
  </si>
  <si>
    <t>Ca_12758_v1.0_kabuli</t>
  </si>
  <si>
    <t>Inositol 2-dehydrogenase OS=Medicago truncatula GN=MTR_4g100760 PE=4 SV=1</t>
  </si>
  <si>
    <t>Ca_17999_v1.0_kabuli</t>
  </si>
  <si>
    <t>Ca_02299_v1.0_kabuli</t>
  </si>
  <si>
    <t>Baculoviral IAP repeat-containing protein OS=Medicago truncatula GN=MTR_5g013690 PE=2 SV=1</t>
  </si>
  <si>
    <t>Ca_19835_v1.0_kabuli</t>
  </si>
  <si>
    <t>Ca_27001_v1.0_kabuli</t>
  </si>
  <si>
    <t>Ca_17181_v1.0_kabuli</t>
  </si>
  <si>
    <t>Ca_26267_v1.0_kabuli</t>
  </si>
  <si>
    <t>Ca_02668_v1.0_kabuli</t>
  </si>
  <si>
    <t>Predicted protein (Fragment) OS=Populus trichocarpa GN=POPTRDRAFT_173354 PE=3 SV=1</t>
  </si>
  <si>
    <t>Ca_13613_v1.0_kabuli</t>
  </si>
  <si>
    <t>Ca_24435_v1.0_kabuli</t>
  </si>
  <si>
    <t>Ca_01332_v1.0_kabuli</t>
  </si>
  <si>
    <t>Ca_11982_v1.0_kabuli</t>
  </si>
  <si>
    <t>Ca_23881_v1.0_kabuli</t>
  </si>
  <si>
    <t>Ca_05370_v1.0_kabuli</t>
  </si>
  <si>
    <t>Prefoldin subunit OS=Medicago truncatula GN=MTR_1g114500 PE=4 SV=1</t>
  </si>
  <si>
    <t>Ca_10839_v1.0_kabuli</t>
  </si>
  <si>
    <t>Ca_01784_v1.0_kabuli</t>
  </si>
  <si>
    <t>Putative uncharacterized protein OS=Medicago truncatula GN=MTR_3g107740 PE=3 SV=1</t>
  </si>
  <si>
    <t>Ca_07508_v1.0_kabuli</t>
  </si>
  <si>
    <t>Ca_18225_v1.0_kabuli</t>
  </si>
  <si>
    <t>Putative uncharacterized protein OS=Medicago truncatula GN=MTR_3g049180 PE=4 SV=1</t>
  </si>
  <si>
    <t>Ca_05258_v1.0_kabuli</t>
  </si>
  <si>
    <t>Ca_09650_v1.0_kabuli</t>
  </si>
  <si>
    <t>Ca_15410_v1.0_kabuli</t>
  </si>
  <si>
    <t>Coatomer alpha subunit-like protein OS=Lotus japonicus PE=4 SV=1</t>
  </si>
  <si>
    <t>Ca_20481_v1.0_kabuli</t>
  </si>
  <si>
    <t>Ca_03418_v1.0_kabuli</t>
  </si>
  <si>
    <t>F-box family protein OS=Medicago truncatula GN=MTR_4g133170 PE=4 SV=1</t>
  </si>
  <si>
    <t>Ca_12759_v1.0_kabuli</t>
  </si>
  <si>
    <t>Retinoblastoma-binding protein OS=Medicago truncatula GN=MTR_4g100750 PE=4 SV=1</t>
  </si>
  <si>
    <t>Ca_18000_v1.0_kabuli</t>
  </si>
  <si>
    <t>Thioredoxin fold OS=Medicago truncatula GN=MTR_8g038440 PE=4 SV=1</t>
  </si>
  <si>
    <t>Ca_02300_v1.0_kabuli</t>
  </si>
  <si>
    <t>Beta-amylase OS=Medicago truncatula GN=MTR_5g013640 PE=3 SV=1</t>
  </si>
  <si>
    <t>Ca_27002_v1.0_kabuli</t>
  </si>
  <si>
    <t>Ca_17182_v1.0_kabuli</t>
  </si>
  <si>
    <t>Ca_26268_v1.0_kabuli</t>
  </si>
  <si>
    <t>Ca_27662_v1.0_kabuli</t>
  </si>
  <si>
    <t>Sulfate transporter OS=Medicago truncatula GN=MTR_7g022870 PE=4 SV=1</t>
  </si>
  <si>
    <t>Ca_02669_v1.0_kabuli</t>
  </si>
  <si>
    <t>ETHYLENE INSENSITIVE 3-like 3 protein OS=Medicago truncatula GN=MTR_2g098470 PE=4 SV=1</t>
  </si>
  <si>
    <t>Ca_24436_v1.0_kabuli</t>
  </si>
  <si>
    <t>Ca_14356_v1.0_kabuli</t>
  </si>
  <si>
    <t>Ca_20394_v1.0_kabuli</t>
  </si>
  <si>
    <t>Putative uncharacterized protein OS=Medicago truncatula GN=MTR_076s0014 PE=4 SV=1</t>
  </si>
  <si>
    <t>Ca_01333_v1.0_kabuli</t>
  </si>
  <si>
    <t>Ca_11983_v1.0_kabuli</t>
  </si>
  <si>
    <t>Ca_23882_v1.0_kabuli</t>
  </si>
  <si>
    <t>Ca_05371_v1.0_kabuli</t>
  </si>
  <si>
    <t>E2F-associated phosphoprotein OS=Medicago truncatula GN=MTR_1g114370 PE=4 SV=1</t>
  </si>
  <si>
    <t>Ca_10840_v1.0_kabuli</t>
  </si>
  <si>
    <t>Ca_17138_v1.0_kabuli</t>
  </si>
  <si>
    <t>Ca_01785_v1.0_kabuli</t>
  </si>
  <si>
    <t>Predicted protein OS=Nematostella vectensis GN=v1g200105 PE=4 SV=1</t>
  </si>
  <si>
    <t>Ca_07509_v1.0_kabuli</t>
  </si>
  <si>
    <t>Ca_18226_v1.0_kabuli</t>
  </si>
  <si>
    <t>Putative uncharacterized protein OS=Medicago truncatula GN=MTR_3g049330 PE=4 SV=1</t>
  </si>
  <si>
    <t>Ca_05259_v1.0_kabuli</t>
  </si>
  <si>
    <t>Metacaspase-1 OS=Medicago truncatula GN=MTR_4g094210 PE=4 SV=1</t>
  </si>
  <si>
    <t>Ca_09651_v1.0_kabuli</t>
  </si>
  <si>
    <t>Ca_15411_v1.0_kabuli</t>
  </si>
  <si>
    <t>Putative uncharacterized protein OS=Medicago truncatula GN=MTR_4g071190 PE=4 SV=1</t>
  </si>
  <si>
    <t>Ca_20482_v1.0_kabuli</t>
  </si>
  <si>
    <t>Ca_06583_v1.0_kabuli</t>
  </si>
  <si>
    <t>Gibberellin 20-oxidase OS=Medicago truncatula GN=MTR_8g093980 PE=3 SV=1</t>
  </si>
  <si>
    <t>Ca_12760_v1.0_kabuli</t>
  </si>
  <si>
    <t>Putative uncharacterized protein OS=Medicago truncatula GN=MTR_4g100740 PE=4 SV=1</t>
  </si>
  <si>
    <t>Ca_18001_v1.0_kabuli</t>
  </si>
  <si>
    <t>Ca_02301_v1.0_kabuli</t>
  </si>
  <si>
    <t>NAK-type protein kinase OS=Medicago truncatula GN=MTR_5g013610 PE=4 SV=1</t>
  </si>
  <si>
    <t>Ca_19837_v1.0_kabuli</t>
  </si>
  <si>
    <t>Putative uncharacterized protein OS=Ricinus communis GN=RCOM_1215700 PE=4 SV=1</t>
  </si>
  <si>
    <t>Ca_27003_v1.0_kabuli</t>
  </si>
  <si>
    <t>Ca_17183_v1.0_kabuli</t>
  </si>
  <si>
    <t>Ca_02670_v1.0_kabuli</t>
  </si>
  <si>
    <t>Bifunctional protein aas OS=Medicago truncatula GN=MTR_2g098490 PE=4 SV=1</t>
  </si>
  <si>
    <t>Ca_13615_v1.0_kabuli</t>
  </si>
  <si>
    <t>Ca_24437_v1.0_kabuli</t>
  </si>
  <si>
    <t>Ca_20395_v1.0_kabuli</t>
  </si>
  <si>
    <t>DEAD-box ATP-dependent RNA helicase OS=Medicago truncatula GN=MTR_076s0015 PE=4 SV=1</t>
  </si>
  <si>
    <t>Ca_01334_v1.0_kabuli</t>
  </si>
  <si>
    <t>U-box domain-containing protein OS=Medicago truncatula GN=MTR_7g117890 PE=4 SV=1</t>
  </si>
  <si>
    <t>Ca_11984_v1.0_kabuli</t>
  </si>
  <si>
    <t>Metal ion binding protein OS=Medicago truncatula GN=MTR_7g100450 PE=4 SV=1</t>
  </si>
  <si>
    <t>Ca_23883_v1.0_kabuli</t>
  </si>
  <si>
    <t>Putative uncharacterized protein OS=Medicago truncatula GN=MTR_7g084070 PE=4 SV=1</t>
  </si>
  <si>
    <t>Ca_05372_v1.0_kabuli</t>
  </si>
  <si>
    <t>Mitochondrial phosphate carrier protein (Fragment) OS=Populus trichocarpa GN=POPTRDRAFT_293951 PE=3 SV=1</t>
  </si>
  <si>
    <t>Ca_10841_v1.0_kabuli</t>
  </si>
  <si>
    <t>Ca_17139_v1.0_kabuli</t>
  </si>
  <si>
    <t>Ca_01786_v1.0_kabuli</t>
  </si>
  <si>
    <t>Ca_07510_v1.0_kabuli</t>
  </si>
  <si>
    <t>Ca_18227_v1.0_kabuli</t>
  </si>
  <si>
    <t>Ca_05260_v1.0_kabuli</t>
  </si>
  <si>
    <t>Ca_09652_v1.0_kabuli</t>
  </si>
  <si>
    <t>Putative uncharacterized protein OS=Medicago truncatula GN=MTR_8g093250 PE=4 SV=1</t>
  </si>
  <si>
    <t>Ca_15412_v1.0_kabuli</t>
  </si>
  <si>
    <t>Putative uncharacterized protein OS=Medicago truncatula GN=MTR_4g071200 PE=4 SV=1</t>
  </si>
  <si>
    <t>Ca_20483_v1.0_kabuli</t>
  </si>
  <si>
    <t>Ca_06584_v1.0_kabuli</t>
  </si>
  <si>
    <t>Ca_12761_v1.0_kabuli</t>
  </si>
  <si>
    <t>Putative uncharacterized protein OS=Medicago truncatula GN=MTR_4g100730 PE=4 SV=1</t>
  </si>
  <si>
    <t>Ca_18002_v1.0_kabuli</t>
  </si>
  <si>
    <t>Ca_02302_v1.0_kabuli</t>
  </si>
  <si>
    <t>Ca_20115_v1.0_kabuli</t>
  </si>
  <si>
    <t>Ca_17184_v1.0_kabuli</t>
  </si>
  <si>
    <t>Ca_26270_v1.0_kabuli</t>
  </si>
  <si>
    <t>Ca_27957_v1.0_kabuli</t>
  </si>
  <si>
    <t>Ca_02671_v1.0_kabuli</t>
  </si>
  <si>
    <t>Oxidoreductase, putative OS=Medicago truncatula GN=MTR_2g098500 PE=4 SV=1</t>
  </si>
  <si>
    <t>Ca_13616_v1.0_kabuli</t>
  </si>
  <si>
    <t>Ca_24438_v1.0_kabuli</t>
  </si>
  <si>
    <t>Ca_14358_v1.0_kabuli</t>
  </si>
  <si>
    <t>Ca_20396_v1.0_kabuli</t>
  </si>
  <si>
    <t>Ca_01335_v1.0_kabuli</t>
  </si>
  <si>
    <t>ATP synthase delta chain OS=Medicago truncatula GN=MTR_7g117900 PE=4 SV=1</t>
  </si>
  <si>
    <t>Ca_11985_v1.0_kabuli</t>
  </si>
  <si>
    <t>Ankyrin repeat-containing protein OS=Medicago truncatula GN=MTR_7g100430 PE=4 SV=1</t>
  </si>
  <si>
    <t>Ca_23884_v1.0_kabuli</t>
  </si>
  <si>
    <t>Lysosomal alpha-mannosidase OS=Medicago truncatula GN=MTR_7g084040 PE=4 SV=1</t>
  </si>
  <si>
    <t>Ca_05373_v1.0_kabuli</t>
  </si>
  <si>
    <t>RING finger protein OS=Medicago truncatula GN=MTR_1g114320 PE=4 SV=1</t>
  </si>
  <si>
    <t>Ca_10842_v1.0_kabuli</t>
  </si>
  <si>
    <t>Ca_17140_v1.0_kabuli</t>
  </si>
  <si>
    <t>Putative uncharacterized protein OS=Medicago truncatula GN=MTR_1g064260 PE=4 SV=1</t>
  </si>
  <si>
    <t>Ca_01787_v1.0_kabuli</t>
  </si>
  <si>
    <t>Pleiotropic drug resistance protein OS=Medicago truncatula GN=MTR_3g107870 PE=4 SV=1</t>
  </si>
  <si>
    <t>Ca_07511_v1.0_kabuli</t>
  </si>
  <si>
    <t>ROP small G protein OS=Medicago truncatula PE=2 SV=1</t>
  </si>
  <si>
    <t>Ca_18228_v1.0_kabuli</t>
  </si>
  <si>
    <t>Ca_05261_v1.0_kabuli</t>
  </si>
  <si>
    <t>Cytokinin-O-glucosyltransferase OS=Medicago truncatula GN=MTR_4g094220 PE=3 SV=1</t>
  </si>
  <si>
    <t>Ca_09653_v1.0_kabuli</t>
  </si>
  <si>
    <t>Ca_15413_v1.0_kabuli</t>
  </si>
  <si>
    <t>Kinesin heavy chain-like protein OS=Medicago truncatula GN=MTR_4g071210 PE=3 SV=1</t>
  </si>
  <si>
    <t>Ca_20484_v1.0_kabuli</t>
  </si>
  <si>
    <t>Ca_06585_v1.0_kabuli</t>
  </si>
  <si>
    <t>Putative uncharacterized protein OS=Medicago truncatula GN=MTR_4g112680 PE=4 SV=1</t>
  </si>
  <si>
    <t>Ca_12762_v1.0_kabuli</t>
  </si>
  <si>
    <t>R2R3-MYB transcription factor LjPAP OS=Lotus japonicus GN=LjPAP PE=2 SV=1</t>
  </si>
  <si>
    <t>Ca_18003_v1.0_kabuli</t>
  </si>
  <si>
    <t>E3 ubiquitin-protein ligase SINAT5 OS=Medicago truncatula GN=MTR_8g038370 PE=2 SV=1</t>
  </si>
  <si>
    <t>Ca_02303_v1.0_kabuli</t>
  </si>
  <si>
    <t>Casein kinase II subunit beta-4 OS=Medicago truncatula GN=MTR_5g013590 PE=4 SV=1</t>
  </si>
  <si>
    <t>Ca_20116_v1.0_kabuli</t>
  </si>
  <si>
    <t>Ca_19839_v1.0_kabuli</t>
  </si>
  <si>
    <t>Ca_25249_v1.0_kabuli</t>
  </si>
  <si>
    <t>Ca_17185_v1.0_kabuli</t>
  </si>
  <si>
    <t>Elongator complex protein OS=Medicago truncatula GN=MTR_032s0029 PE=4 SV=1</t>
  </si>
  <si>
    <t>Ca_27409_v1.0_kabuli</t>
  </si>
  <si>
    <t>Ca_02672_v1.0_kabuli</t>
  </si>
  <si>
    <t>DNA topoisomerase 6 subunit B OS=Medicago truncatula GN=TOP6B PE=3 SV=1</t>
  </si>
  <si>
    <t>Ca_13617_v1.0_kabuli</t>
  </si>
  <si>
    <t>Ca_24439_v1.0_kabuli</t>
  </si>
  <si>
    <t>Ca_14359_v1.0_kabuli</t>
  </si>
  <si>
    <t>Ca_20397_v1.0_kabuli</t>
  </si>
  <si>
    <t>Quinone oxidoreductase-like protein OS=Medicago truncatula GN=MTR_037s0001 PE=4 SV=1</t>
  </si>
  <si>
    <t>Ca_01336_v1.0_kabuli</t>
  </si>
  <si>
    <t>Ca_11986_v1.0_kabuli</t>
  </si>
  <si>
    <t>Ankyrin repeat-containing protein OS=Medicago truncatula GN=MTR_7g100390 PE=4 SV=1</t>
  </si>
  <si>
    <t>Ca_23885_v1.0_kabuli</t>
  </si>
  <si>
    <t>Lysosomal alpha-mannosidase OS=Medicago truncatula GN=MTR_7g084030 PE=4 SV=1</t>
  </si>
  <si>
    <t>Ca_05374_v1.0_kabuli</t>
  </si>
  <si>
    <t>Pentatricopeptide repeat-containing protein OS=Medicago truncatula GN=MTR_1g114300 PE=4 SV=1</t>
  </si>
  <si>
    <t>Ca_10843_v1.0_kabuli</t>
  </si>
  <si>
    <t>Ca_17141_v1.0_kabuli</t>
  </si>
  <si>
    <t>CNGC5-like protein OS=Medicago truncatula GN=MTR_1g064240 PE=4 SV=1</t>
  </si>
  <si>
    <t>Ca_01788_v1.0_kabuli</t>
  </si>
  <si>
    <t>Putative uncharacterized protein OS=Medicago truncatula GN=MTR_3g107880 PE=3 SV=1</t>
  </si>
  <si>
    <t>Ca_07512_v1.0_kabuli</t>
  </si>
  <si>
    <t>Ca_18229_v1.0_kabuli</t>
  </si>
  <si>
    <t>Ca_05262_v1.0_kabuli</t>
  </si>
  <si>
    <t>Uncharacterized protein OS=Medicago truncatula GN=MTR_4g094240 PE=2 SV=1</t>
  </si>
  <si>
    <t>Ca_09654_v1.0_kabuli</t>
  </si>
  <si>
    <t>Ca_15414_v1.0_kabuli</t>
  </si>
  <si>
    <t>Ca_20485_v1.0_kabuli</t>
  </si>
  <si>
    <t>Ca_06586_v1.0_kabuli</t>
  </si>
  <si>
    <t>Strictosidine synthase OS=Medicago truncatula GN=MTR_4g112650 PE=4 SV=1</t>
  </si>
  <si>
    <t>Ca_12763_v1.0_kabuli</t>
  </si>
  <si>
    <t>Putative uncharacterized protein OS=Medicago truncatula GN=MTR_4g100700 PE=4 SV=1</t>
  </si>
  <si>
    <t>Ca_18004_v1.0_kabuli</t>
  </si>
  <si>
    <t>Ca_02304_v1.0_kabuli</t>
  </si>
  <si>
    <t>Dom3z-like protein OS=Medicago truncatula GN=MTR_5g013580 PE=4 SV=1</t>
  </si>
  <si>
    <t>Ca_20117_v1.0_kabuli</t>
  </si>
  <si>
    <t>Ca_17186_v1.0_kabuli</t>
  </si>
  <si>
    <t>Tryptophanyl-tRNA synthetase OS=Medicago truncatula GN=MTR_032s0040 PE=3 SV=1</t>
  </si>
  <si>
    <t>Ca_27533_v1.0_kabuli</t>
  </si>
  <si>
    <t>Ca_02673_v1.0_kabuli</t>
  </si>
  <si>
    <t>Ca_13618_v1.0_kabuli</t>
  </si>
  <si>
    <t>Ca_24440_v1.0_kabuli</t>
  </si>
  <si>
    <t>Photosystem I assembly protein ycf3 OS=Medicago truncatula GN=MTR_4g051210 PE=4 SV=1</t>
  </si>
  <si>
    <t>Ca_14360_v1.0_kabuli</t>
  </si>
  <si>
    <t>Ca_20398_v1.0_kabuli</t>
  </si>
  <si>
    <t>RAB7A OS=Lotus japonicus GN=rab7A PE=2 SV=1</t>
  </si>
  <si>
    <t>Ca_01337_v1.0_kabuli</t>
  </si>
  <si>
    <t>PRA2 OS=Pisum sativum GN=pra2 PE=3 SV=1</t>
  </si>
  <si>
    <t>Ca_11987_v1.0_kabuli</t>
  </si>
  <si>
    <t>Putative uncharacterized protein OS=Medicago truncatula GN=MTR_7g100380 PE=4 SV=1</t>
  </si>
  <si>
    <t>Ca_23886_v1.0_kabuli</t>
  </si>
  <si>
    <t>RING finger protein OS=Medicago truncatula GN=MTR_7g084020 PE=4 SV=1</t>
  </si>
  <si>
    <t>Ca_05375_v1.0_kabuli</t>
  </si>
  <si>
    <t>Ca_10844_v1.0_kabuli</t>
  </si>
  <si>
    <t>F-box/FBD/LRR-repeat protein OS=Medicago truncatula GN=MTR_1g021710 PE=4 SV=1</t>
  </si>
  <si>
    <t>Ca_17142_v1.0_kabuli</t>
  </si>
  <si>
    <t>30 kDa ribonucleoprotein OS=Medicago truncatula GN=MTR_1g064230 PE=2 SV=1</t>
  </si>
  <si>
    <t>Ca_01789_v1.0_kabuli</t>
  </si>
  <si>
    <t>Putative uncharacterized protein OS=Medicago truncatula GN=MTR_3g107890 PE=4 SV=1</t>
  </si>
  <si>
    <t>Ca_07513_v1.0_kabuli</t>
  </si>
  <si>
    <t>Ca_18230_v1.0_kabuli</t>
  </si>
  <si>
    <t>Ca_05263_v1.0_kabuli</t>
  </si>
  <si>
    <t>Polyadenylate-binding protein OS=Medicago truncatula GN=MTR_4g094260 PE=4 SV=1</t>
  </si>
  <si>
    <t>Ca_09655_v1.0_kabuli</t>
  </si>
  <si>
    <t>GRAS family transcription factor OS=Medicago truncatula GN=MTR_8g093070 PE=4 SV=1</t>
  </si>
  <si>
    <t>Ca_15415_v1.0_kabuli</t>
  </si>
  <si>
    <t>Terminal ear1-like protein OS=Medicago truncatula GN=MTR_4g071310 PE=4 SV=1</t>
  </si>
  <si>
    <t>Ca_20486_v1.0_kabuli</t>
  </si>
  <si>
    <t>Ca_06587_v1.0_kabuli</t>
  </si>
  <si>
    <t>Senescence-associated protein OS=Medicago truncatula GN=MTR_4g112570 PE=4 SV=1</t>
  </si>
  <si>
    <t>Ca_12764_v1.0_kabuli</t>
  </si>
  <si>
    <t>Ca_18005_v1.0_kabuli</t>
  </si>
  <si>
    <t>Ca_02305_v1.0_kabuli</t>
  </si>
  <si>
    <t>Ca_20118_v1.0_kabuli</t>
  </si>
  <si>
    <t>Ca_19841_v1.0_kabuli</t>
  </si>
  <si>
    <t>Ca_25251_v1.0_kabuli</t>
  </si>
  <si>
    <t>Ca_17187_v1.0_kabuli</t>
  </si>
  <si>
    <t>Ca_27411_v1.0_kabuli</t>
  </si>
  <si>
    <t>Ca_02674_v1.0_kabuli</t>
  </si>
  <si>
    <t>Beta-glucosidase D4 OS=Medicago truncatula GN=MTR_2g098540 PE=3 SV=1</t>
  </si>
  <si>
    <t>Ca_13619_v1.0_kabuli</t>
  </si>
  <si>
    <t>Ca_24441_v1.0_kabuli</t>
  </si>
  <si>
    <t>Ca_20399_v1.0_kabuli</t>
  </si>
  <si>
    <t>Ca_01338_v1.0_kabuli</t>
  </si>
  <si>
    <t>Ca_11988_v1.0_kabuli</t>
  </si>
  <si>
    <t>Phosphatidate phosphatase LPIN3 OS=Medicago truncatula GN=MTR_7g100370 PE=4 SV=1</t>
  </si>
  <si>
    <t>Ca_23887_v1.0_kabuli</t>
  </si>
  <si>
    <t>Sialyltransferase-like protein OS=Medicago truncatula GN=MTR_7g084010 PE=4 SV=1</t>
  </si>
  <si>
    <t>Ca_05376_v1.0_kabuli</t>
  </si>
  <si>
    <t>Ca_10845_v1.0_kabuli</t>
  </si>
  <si>
    <t>Protein TRANSPARENT TESTA OS=Medicago truncatula GN=MTR_1g021740 PE=4 SV=1</t>
  </si>
  <si>
    <t>Ca_17143_v1.0_kabuli</t>
  </si>
  <si>
    <t>Ca_01790_v1.0_kabuli</t>
  </si>
  <si>
    <t>Ca_07514_v1.0_kabuli</t>
  </si>
  <si>
    <t>Ca_18231_v1.0_kabuli</t>
  </si>
  <si>
    <t>Ca_05264_v1.0_kabuli</t>
  </si>
  <si>
    <t>White-brown-complex ABC transporter family OS=Medicago truncatula GN=MTR_4g094010 PE=3 SV=1</t>
  </si>
  <si>
    <t>Ca_09656_v1.0_kabuli</t>
  </si>
  <si>
    <t>Ca_15416_v1.0_kabuli</t>
  </si>
  <si>
    <t>CRS1 / YhbY domain containing protein OS=Medicago truncatula GN=MTR_4g071330 PE=4 SV=1</t>
  </si>
  <si>
    <t>Ca_20487_v1.0_kabuli</t>
  </si>
  <si>
    <t>Ca_06588_v1.0_kabuli</t>
  </si>
  <si>
    <t>Putative uncharacterized protein OS=Medicago truncatula GN=MTR_4g112540 PE=4 SV=1</t>
  </si>
  <si>
    <t>Ca_12765_v1.0_kabuli</t>
  </si>
  <si>
    <t>Ethylene-responsive transcription factor TINY OS=Medicago truncatula GN=MTR_4g100650 PE=4 SV=1</t>
  </si>
  <si>
    <t>Ca_18006_v1.0_kabuli</t>
  </si>
  <si>
    <t>Ca_02306_v1.0_kabuli</t>
  </si>
  <si>
    <t>Ca_20119_v1.0_kabuli</t>
  </si>
  <si>
    <t>Polyadenylate-binding protein OS=Medicago truncatula GN=MTR_1g024080 PE=4 SV=1</t>
  </si>
  <si>
    <t>Ca_19842_v1.0_kabuli</t>
  </si>
  <si>
    <t>Ca_25252_v1.0_kabuli</t>
  </si>
  <si>
    <t>Ca_17188_v1.0_kabuli</t>
  </si>
  <si>
    <t>Uncharacterized protein OS=Caenorhabditis japonica GN=WBGene00129452 PE=4 SV=2</t>
  </si>
  <si>
    <t>Ca_27364_v1.0_kabuli</t>
  </si>
  <si>
    <t>Predicted protein (Fragment) OS=Nematostella vectensis GN=v1g15778 PE=4 SV=1</t>
  </si>
  <si>
    <t>Ca_26968_v1.0_kabuli</t>
  </si>
  <si>
    <t>Putative uncharacterized protein OS=Medicago truncatula GN=MTR_1g006730 PE=4 SV=1</t>
  </si>
  <si>
    <t>Ca_02675_v1.0_kabuli</t>
  </si>
  <si>
    <t>Ca_13620_v1.0_kabuli</t>
  </si>
  <si>
    <t>Nuclear transcription factor Y subunit C4 OS=Medicago truncatula GN=NF-YC4 PE=2 SV=1</t>
  </si>
  <si>
    <t>Ca_24442_v1.0_kabuli</t>
  </si>
  <si>
    <t>Ca_20400_v1.0_kabuli</t>
  </si>
  <si>
    <t>Programmed cell death protein OS=Medicago truncatula GN=MTR_6g034560 PE=4 SV=1</t>
  </si>
  <si>
    <t>Ca_01339_v1.0_kabuli</t>
  </si>
  <si>
    <t>Ca_11989_v1.0_kabuli</t>
  </si>
  <si>
    <t>Ca_23888_v1.0_kabuli</t>
  </si>
  <si>
    <t>GA-like protein (Fragment) OS=Cicer arietinum PE=2 SV=1</t>
  </si>
  <si>
    <t>Ca_05377_v1.0_kabuli</t>
  </si>
  <si>
    <t>Pentatricopeptide repeat protein-like protein OS=Medicago truncatula GN=MTR_1g114190 PE=4 SV=1</t>
  </si>
  <si>
    <t>Ca_10846_v1.0_kabuli</t>
  </si>
  <si>
    <t>30S ribosomal protein S9 OS=Medicago truncatula GN=MTR_1g021760 PE=1 SV=1</t>
  </si>
  <si>
    <t>Ca_17144_v1.0_kabuli</t>
  </si>
  <si>
    <t>Phenylalanine ammonia-lyase OS=Trifolium pratense PE=2 SV=1</t>
  </si>
  <si>
    <t>Ca_01791_v1.0_kabuli</t>
  </si>
  <si>
    <t>Ca_07515_v1.0_kabuli</t>
  </si>
  <si>
    <t>Ca_18232_v1.0_kabuli</t>
  </si>
  <si>
    <t>Ca_05265_v1.0_kabuli</t>
  </si>
  <si>
    <t>White-brown-complex ABC transporter family OS=Medicago truncatula GN=MTR_4g094050 PE=3 SV=1</t>
  </si>
  <si>
    <t>Ca_09657_v1.0_kabuli</t>
  </si>
  <si>
    <t>Protein kinase OS=Medicago truncatula GN=MTR_8g093090 PE=4 SV=1</t>
  </si>
  <si>
    <t>Ca_15417_v1.0_kabuli</t>
  </si>
  <si>
    <t>Enhanced disease susceptibility OS=Medicago truncatula GN=MTR_4g071370 PE=4 SV=1</t>
  </si>
  <si>
    <t>Ca_20488_v1.0_kabuli</t>
  </si>
  <si>
    <t>Ca_06589_v1.0_kabuli</t>
  </si>
  <si>
    <t>Extracellular Ca2+ sensing receptor OS=Medicago truncatula GN=MTR_4g112530 PE=1 SV=1</t>
  </si>
  <si>
    <t>Ca_12766_v1.0_kabuli</t>
  </si>
  <si>
    <t>Ca_18919_v1.0_kabuli</t>
  </si>
  <si>
    <t>Ca_02307_v1.0_kabuli</t>
  </si>
  <si>
    <t>Putative uncharacterized protein OS=Medicago truncatula GN=MTR_5g013540 PE=4 SV=1</t>
  </si>
  <si>
    <t>Ca_22724_v1.0_kabuli</t>
  </si>
  <si>
    <t>Putative uncharacterized protein OS=Medicago truncatula GN=MTR_8g103750 PE=4 SV=1</t>
  </si>
  <si>
    <t>Ca_19843_v1.0_kabuli</t>
  </si>
  <si>
    <t>Thioredoxin reductase OS=Medicago truncatula PE=2 SV=1</t>
  </si>
  <si>
    <t>Ca_25253_v1.0_kabuli</t>
  </si>
  <si>
    <t>Ca_17189_v1.0_kabuli</t>
  </si>
  <si>
    <t>Uncharacterized protein OS=Bacillus cereus G9241 GN=BCE_G9241_3673 PE=4 SV=1</t>
  </si>
  <si>
    <t>Ca_26969_v1.0_kabuli</t>
  </si>
  <si>
    <t>Cytochrome c biogenesis OS=Medicago truncatula GN=MTR_1g005240 PE=4 SV=1</t>
  </si>
  <si>
    <t>Ca_02676_v1.0_kabuli</t>
  </si>
  <si>
    <t>Putative uncharacterized protein OS=Medicago truncatula GN=MTR_2g098560 PE=4 SV=1</t>
  </si>
  <si>
    <t>Ca_13890_v1.0_kabuli</t>
  </si>
  <si>
    <t>Ca_24443_v1.0_kabuli</t>
  </si>
  <si>
    <t>Ca_20401_v1.0_kabuli</t>
  </si>
  <si>
    <t>Ca_01340_v1.0_kabuli</t>
  </si>
  <si>
    <t>Putative uncharacterized protein OS=Medicago truncatula GN=MTR_7g117980 PE=4 SV=1</t>
  </si>
  <si>
    <t>Ca_11990_v1.0_kabuli</t>
  </si>
  <si>
    <t>Protein GPR107 OS=Medicago truncatula GN=MTR_7g100360 PE=4 SV=1</t>
  </si>
  <si>
    <t>Ca_23889_v1.0_kabuli</t>
  </si>
  <si>
    <t>Pentatricopeptide repeat-containing protein OS=Medicago truncatula GN=MTR_7g083940 PE=4 SV=1</t>
  </si>
  <si>
    <t>Ca_05378_v1.0_kabuli</t>
  </si>
  <si>
    <t>Putative uncharacterized protein OS=Medicago truncatula GN=MTR_1g114270 PE=4 SV=1</t>
  </si>
  <si>
    <t>Ca_10847_v1.0_kabuli</t>
  </si>
  <si>
    <t>Ca_17145_v1.0_kabuli</t>
  </si>
  <si>
    <t>Isocitrate dehydrogenase (NAD+) OS=Medicago truncatula GN=MTR_1g064070 PE=1 SV=1</t>
  </si>
  <si>
    <t>Ca_01792_v1.0_kabuli</t>
  </si>
  <si>
    <t>Ca_07516_v1.0_kabuli</t>
  </si>
  <si>
    <t>Ca_05266_v1.0_kabuli</t>
  </si>
  <si>
    <t>ABC transporter G family member OS=Medicago truncatula GN=MTR_4g094090 PE=3 SV=1</t>
  </si>
  <si>
    <t>Ca_09658_v1.0_kabuli</t>
  </si>
  <si>
    <t>Ca_15418_v1.0_kabuli</t>
  </si>
  <si>
    <t>Ca_20489_v1.0_kabuli</t>
  </si>
  <si>
    <t>Ca_06590_v1.0_kabuli</t>
  </si>
  <si>
    <t>Ca_12767_v1.0_kabuli</t>
  </si>
  <si>
    <t>MYB transcription factor MYB93 OS=Glycine max GN=MYB93 PE=2 SV=1</t>
  </si>
  <si>
    <t>Ca_02308_v1.0_kabuli</t>
  </si>
  <si>
    <t>Protein TIFY OS=Medicago truncatula GN=MTR_5g013530 PE=4 SV=1</t>
  </si>
  <si>
    <t>Ca_22725_v1.0_kabuli</t>
  </si>
  <si>
    <t>Serine incorporator OS=Medicago truncatula GN=MTR_8g103740 PE=4 SV=1</t>
  </si>
  <si>
    <t>Ca_25254_v1.0_kabuli</t>
  </si>
  <si>
    <t>Ca_17190_v1.0_kabuli</t>
  </si>
  <si>
    <t>Putative uncharacterized protein OS=Cricetulus griseus GN=I79_018504 PE=4 SV=1</t>
  </si>
  <si>
    <t>Ca_27366_v1.0_kabuli</t>
  </si>
  <si>
    <t>Ca_26970_v1.0_kabuli</t>
  </si>
  <si>
    <t>Ca_02677_v1.0_kabuli</t>
  </si>
  <si>
    <t>Ca_13891_v1.0_kabuli</t>
  </si>
  <si>
    <t>Ca_25064_v1.0_kabuli</t>
  </si>
  <si>
    <t>Ca_14364_v1.0_kabuli</t>
  </si>
  <si>
    <t>Polcalcin Nic t OS=Medicago truncatula GN=MTR_5g079340 PE=4 SV=1</t>
  </si>
  <si>
    <t>Ca_20402_v1.0_kabuli</t>
  </si>
  <si>
    <t>Ca_01341_v1.0_kabuli</t>
  </si>
  <si>
    <t>Cytochrome b5 OS=Medicago truncatula GN=MTR_7g117990 PE=3 SV=1</t>
  </si>
  <si>
    <t>Ca_11991_v1.0_kabuli</t>
  </si>
  <si>
    <t>Putative uncharacterized protein OS=Medicago truncatula GN=MTR_7g100340 PE=4 SV=1</t>
  </si>
  <si>
    <t>Ca_23890_v1.0_kabuli</t>
  </si>
  <si>
    <t>Uncharacterized protein OS=Medicago truncatula GN=MTR_7g083930 PE=2 SV=1</t>
  </si>
  <si>
    <t>Ca_05379_v1.0_kabuli</t>
  </si>
  <si>
    <t>Dolichyl-diphosphooligosaccharide-protein glycosyltransferase subunit STT3A OS=Medicago truncatula GN=MTR_1g114250 PE=4 SV=1</t>
  </si>
  <si>
    <t>Ca_17146_v1.0_kabuli</t>
  </si>
  <si>
    <t>Ca_01793_v1.0_kabuli</t>
  </si>
  <si>
    <t>Ca_07517_v1.0_kabuli</t>
  </si>
  <si>
    <t>Ca_05267_v1.0_kabuli</t>
  </si>
  <si>
    <t>Putative uncharacterized protein OS=Medicago truncatula GN=MTR_4g094100 PE=4 SV=1</t>
  </si>
  <si>
    <t>Ca_09659_v1.0_kabuli</t>
  </si>
  <si>
    <t>Ca_15419_v1.0_kabuli</t>
  </si>
  <si>
    <t>Enhanced disease susceptibility OS=Medicago truncatula GN=MTR_4g071420 PE=4 SV=1</t>
  </si>
  <si>
    <t>Ca_20490_v1.0_kabuli</t>
  </si>
  <si>
    <t>Uncharacterized protein OS=Prunus persica GN=PRUPE_ppa024551mg PE=4 SV=1</t>
  </si>
  <si>
    <t>Ca_06591_v1.0_kabuli</t>
  </si>
  <si>
    <t>Ca_12768_v1.0_kabuli</t>
  </si>
  <si>
    <t>Putative uncharacterized protein OS=Medicago truncatula GN=MTR_4g100570 PE=4 SV=1</t>
  </si>
  <si>
    <t>Ca_18921_v1.0_kabuli</t>
  </si>
  <si>
    <t>Ca_02309_v1.0_kabuli</t>
  </si>
  <si>
    <t>DNA repair endonuclease UVH1 OS=Medicago truncatula GN=MTR_5g013480 PE=4 SV=1</t>
  </si>
  <si>
    <t>Ca_22726_v1.0_kabuli</t>
  </si>
  <si>
    <t>Extensin-like protein OS=Medicago truncatula GN=MTR_8g103700 PE=4 SV=1</t>
  </si>
  <si>
    <t>Ca_19845_v1.0_kabuli</t>
  </si>
  <si>
    <t>Putative uncharacterized protein OS=Medicago truncatula GN=MTR_1g042320 PE=4 SV=1</t>
  </si>
  <si>
    <t>Ca_17191_v1.0_kabuli</t>
  </si>
  <si>
    <t>Uncharacterized protein (Fragment) OS=Capitella teleta GN=CAPTEDRAFT_53949 PE=4 SV=1</t>
  </si>
  <si>
    <t>Ca_24188_v1.0_kabuli</t>
  </si>
  <si>
    <t>Ca_26971_v1.0_kabuli</t>
  </si>
  <si>
    <t>NADH-ubiquinone oxidoreductase chain OS=Medicago truncatula GN=MTR_1g005040 PE=4 SV=1</t>
  </si>
  <si>
    <t>Ca_02678_v1.0_kabuli</t>
  </si>
  <si>
    <t>Putative uncharacterized protein OS=Medicago truncatula GN=MTR_2g098610 PE=4 SV=1</t>
  </si>
  <si>
    <t>Ca_13892_v1.0_kabuli</t>
  </si>
  <si>
    <t>Ca_25065_v1.0_kabuli</t>
  </si>
  <si>
    <t>Ca_14365_v1.0_kabuli</t>
  </si>
  <si>
    <t>Fructokinase-2 OS=Medicago truncatula GN=MTR_5g079460 PE=1 SV=1</t>
  </si>
  <si>
    <t>Ca_20403_v1.0_kabuli</t>
  </si>
  <si>
    <t>Ca_01342_v1.0_kabuli</t>
  </si>
  <si>
    <t>Ca_11992_v1.0_kabuli</t>
  </si>
  <si>
    <t>Type IIA calcium ATPase OS=Medicago truncatula GN=MCA8 PE=2 SV=1</t>
  </si>
  <si>
    <t>Ca_23891_v1.0_kabuli</t>
  </si>
  <si>
    <t>Aspartokinase OS=Glycine max PE=3 SV=1</t>
  </si>
  <si>
    <t>Ca_05380_v1.0_kabuli</t>
  </si>
  <si>
    <t>Ca_10849_v1.0_kabuli</t>
  </si>
  <si>
    <t>Ca_17147_v1.0_kabuli</t>
  </si>
  <si>
    <t>Putative uncharacterized protein OS=Medicago truncatula GN=MTR_1g063940 PE=4 SV=1</t>
  </si>
  <si>
    <t>Ca_01794_v1.0_kabuli</t>
  </si>
  <si>
    <t>Ca_07518_v1.0_kabuli</t>
  </si>
  <si>
    <t>Ca_18235_v1.0_kabuli</t>
  </si>
  <si>
    <t>Ca_05268_v1.0_kabuli</t>
  </si>
  <si>
    <t>LMBR1 domain-containing protein-like protein OS=Medicago truncatula GN=MTR_4g094110 PE=4 SV=1</t>
  </si>
  <si>
    <t>Ca_09660_v1.0_kabuli</t>
  </si>
  <si>
    <t>U-box domain-containing protein OS=Medicago truncatula GN=MTR_8g092870 PE=4 SV=1</t>
  </si>
  <si>
    <t>Ca_15420_v1.0_kabuli</t>
  </si>
  <si>
    <t>Ca_20491_v1.0_kabuli</t>
  </si>
  <si>
    <t>Ca_06592_v1.0_kabuli</t>
  </si>
  <si>
    <t>Putative uncharacterized protein OS=Medicago truncatula GN=MTR_4g112460 PE=4 SV=1</t>
  </si>
  <si>
    <t>Ca_12769_v1.0_kabuli</t>
  </si>
  <si>
    <t>Homeobox-leucine zipper protein OS=Medicago truncatula GN=MTR_4g100550 PE=3 SV=1</t>
  </si>
  <si>
    <t>Ca_18922_v1.0_kabuli</t>
  </si>
  <si>
    <t>Serine/threonine-protein phosphatase OS=Medicago truncatula GN=MtrDRAFT_AC136139g21v2 PE=3 SV=1</t>
  </si>
  <si>
    <t>Ca_02310_v1.0_kabuli</t>
  </si>
  <si>
    <t>Glutamate dehydrogenase OS=Medicago truncatula GN=MTR_5g013470 PE=3 SV=1</t>
  </si>
  <si>
    <t>Ca_22727_v1.0_kabuli</t>
  </si>
  <si>
    <t>Plant synaptotagmin OS=Medicago truncatula GN=MTR_8g104330 PE=4 SV=1</t>
  </si>
  <si>
    <t>Ca_25256_v1.0_kabuli</t>
  </si>
  <si>
    <t>Ca_17192_v1.0_kabuli</t>
  </si>
  <si>
    <t>STP OS=Medicago truncatula PE=2 SV=1</t>
  </si>
  <si>
    <t>Ca_24189_v1.0_kabuli</t>
  </si>
  <si>
    <t>Ca_02679_v1.0_kabuli</t>
  </si>
  <si>
    <t>Putative uncharacterized protein OS=Medicago truncatula GN=MTR_2g098630 PE=4 SV=1</t>
  </si>
  <si>
    <t>Ca_13893_v1.0_kabuli</t>
  </si>
  <si>
    <t>Ca_25066_v1.0_kabuli</t>
  </si>
  <si>
    <t>Ca_14366_v1.0_kabuli</t>
  </si>
  <si>
    <t>Ca_20404_v1.0_kabuli</t>
  </si>
  <si>
    <t>Ca_01343_v1.0_kabuli</t>
  </si>
  <si>
    <t>Calcium dependent protein kinase-like protein OS=Medicago truncatula GN=MTR_7g118020 PE=4 SV=1</t>
  </si>
  <si>
    <t>Ca_11993_v1.0_kabuli</t>
  </si>
  <si>
    <t>ABC transporter G family member OS=Medicago truncatula GN=MTR_7g100120 PE=3 SV=1</t>
  </si>
  <si>
    <t>Ca_23892_v1.0_kabuli</t>
  </si>
  <si>
    <t>Helix-loop-helix DNA-binding OS=Medicago truncatula GN=MTR_7g083900 PE=4 SV=2</t>
  </si>
  <si>
    <t>Ca_05381_v1.0_kabuli</t>
  </si>
  <si>
    <t>RING finger protein OS=Medicago truncatula GN=MTR_1g114240 PE=4 SV=1</t>
  </si>
  <si>
    <t>Ca_10850_v1.0_kabuli</t>
  </si>
  <si>
    <t>Allene oxide synthase (Precursor) OS=Medicago truncatula GN=aos PE=2 SV=1</t>
  </si>
  <si>
    <t>Ca_17148_v1.0_kabuli</t>
  </si>
  <si>
    <t>White-brown-complex ABC transporter family OS=Medicago truncatula GN=MTR_1g063920 PE=3 SV=1</t>
  </si>
  <si>
    <t>Ca_01795_v1.0_kabuli</t>
  </si>
  <si>
    <t>Ca_07519_v1.0_kabuli</t>
  </si>
  <si>
    <t>Ca_18236_v1.0_kabuli</t>
  </si>
  <si>
    <t>Ca_05269_v1.0_kabuli</t>
  </si>
  <si>
    <t>GTP cyclohydrolase II/3 4-dihydroxy-2-butanone 4-phosphate synthase OS=Medicago truncatula GN=MTR_4g094130 PE=3 SV=1</t>
  </si>
  <si>
    <t>Ca_09661_v1.0_kabuli</t>
  </si>
  <si>
    <t>WD repeat-containing protein OS=Medicago truncatula GN=MTR_8g092890 PE=4 SV=1</t>
  </si>
  <si>
    <t>Ca_15421_v1.0_kabuli</t>
  </si>
  <si>
    <t>Rho guanine nucleotide exchange factor OS=Medicago truncatula GN=MTR_4g071540 PE=4 SV=1</t>
  </si>
  <si>
    <t>Ca_20492_v1.0_kabuli</t>
  </si>
  <si>
    <t>Ca_06593_v1.0_kabuli</t>
  </si>
  <si>
    <t>Eukaryotic translation initiation factor 5A-1/2 OS=Medicago truncatula GN=MTR_4g112440 PE=4 SV=1</t>
  </si>
  <si>
    <t>Ca_12770_v1.0_kabuli</t>
  </si>
  <si>
    <t>Glycoprotein-like protein OS=Medicago truncatula GN=MTR_4g100530 PE=4 SV=1</t>
  </si>
  <si>
    <t>Ca_18923_v1.0_kabuli</t>
  </si>
  <si>
    <t>Bromodomain OS=Medicago truncatula GN=MTR_8g005100 PE=4 SV=1</t>
  </si>
  <si>
    <t>Ca_02311_v1.0_kabuli</t>
  </si>
  <si>
    <t>Ca_22728_v1.0_kabuli</t>
  </si>
  <si>
    <t>Proline-rich protein OS=Medicago truncatula GN=MTR_8g104260 PE=2 SV=1</t>
  </si>
  <si>
    <t>Ca_19847_v1.0_kabuli</t>
  </si>
  <si>
    <t>Ca_25257_v1.0_kabuli</t>
  </si>
  <si>
    <t>Ca_17193_v1.0_kabuli</t>
  </si>
  <si>
    <t>Nucleoside diphosphate kinase OS=Glycine max PE=3 SV=1</t>
  </si>
  <si>
    <t>Ca_24190_v1.0_kabuli</t>
  </si>
  <si>
    <t>Ca_27633_v1.0_kabuli</t>
  </si>
  <si>
    <t>Ca_02680_v1.0_kabuli</t>
  </si>
  <si>
    <t>Protein farnesyltransferase/geranylgeranyltransferase type-1 subunit alpha OS=Medicago truncatula GN=MTR_2g098650 PE=4 SV=1</t>
  </si>
  <si>
    <t>Ca_13894_v1.0_kabuli</t>
  </si>
  <si>
    <t>YTH domain family protein OS=Medicago truncatula GN=MTR_2g063460 PE=4 SV=1</t>
  </si>
  <si>
    <t>Ca_25067_v1.0_kabuli</t>
  </si>
  <si>
    <t>Ca_20670_v1.0_kabuli</t>
  </si>
  <si>
    <t>O-acyltransferase WSD1 OS=Medicago truncatula GN=MTR_7g009960 PE=4 SV=1</t>
  </si>
  <si>
    <t>Ca_01344_v1.0_kabuli</t>
  </si>
  <si>
    <t>Palmitoyltransferase PFA4 OS=Medicago truncatula GN=MTR_7g118050 PE=4 SV=1</t>
  </si>
  <si>
    <t>Ca_11994_v1.0_kabuli</t>
  </si>
  <si>
    <t>Ca_23893_v1.0_kabuli</t>
  </si>
  <si>
    <t>Sex determination protein tasselseed-2 OS=Medicago truncatula GN=MTR_7g083870 PE=1 SV=1</t>
  </si>
  <si>
    <t>Ca_05382_v1.0_kabuli</t>
  </si>
  <si>
    <t>Auxin-induced protein 5NG4 OS=Medicago truncatula GN=MTR_1g114210 PE=4 SV=1</t>
  </si>
  <si>
    <t>Ca_17149_v1.0_kabuli</t>
  </si>
  <si>
    <t>Ca_01796_v1.0_kabuli</t>
  </si>
  <si>
    <t>Protein TIFY OS=Medicago truncatula GN=MTR_3g107950 PE=4 SV=1</t>
  </si>
  <si>
    <t>Ca_07520_v1.0_kabuli</t>
  </si>
  <si>
    <t>Ca_18237_v1.0_kabuli</t>
  </si>
  <si>
    <t>Ca_09662_v1.0_kabuli</t>
  </si>
  <si>
    <t>Ca_15422_v1.0_kabuli</t>
  </si>
  <si>
    <t>Ca_20493_v1.0_kabuli</t>
  </si>
  <si>
    <t>Signal recognition particle subunit SRP72 OS=Glycine max PE=3 SV=1</t>
  </si>
  <si>
    <t>Ca_06594_v1.0_kabuli</t>
  </si>
  <si>
    <t>Phospholipid-transporting ATPase OS=Medicago truncatula GN=MTR_4g112430 PE=4 SV=1</t>
  </si>
  <si>
    <t>Ca_12771_v1.0_kabuli</t>
  </si>
  <si>
    <t>Protein-tyrosine phosphatase mitochondrial OS=Medicago truncatula GN=MTR_4g100510 PE=4 SV=1</t>
  </si>
  <si>
    <t>Ca_18924_v1.0_kabuli</t>
  </si>
  <si>
    <t>Ca_02312_v1.0_kabuli</t>
  </si>
  <si>
    <t>Histone-lysine N-methyltransferase, H3 lysine-9 specific SUVH6 OS=Medicago truncatula GN=MTR_5g013420 PE=3 SV=1</t>
  </si>
  <si>
    <t>Ca_17194_v1.0_kabuli</t>
  </si>
  <si>
    <t>Ca_24191_v1.0_kabuli</t>
  </si>
  <si>
    <t>Ca_26887_v1.0_kabuli</t>
  </si>
  <si>
    <t>Ca_02681_v1.0_kabuli</t>
  </si>
  <si>
    <t>Endonuclease III-like protein OS=Medicago truncatula GN=MTR_2g098660 PE=4 SV=1</t>
  </si>
  <si>
    <t>Ca_25068_v1.0_kabuli</t>
  </si>
  <si>
    <t>Ca_14368_v1.0_kabuli</t>
  </si>
  <si>
    <t>Ca_20671_v1.0_kabuli</t>
  </si>
  <si>
    <t>Ca_01345_v1.0_kabuli</t>
  </si>
  <si>
    <t>3-ketoacyl-CoA synthase OS=Medicago truncatula GN=MTR_7g118170 PE=3 SV=1</t>
  </si>
  <si>
    <t>Ca_11995_v1.0_kabuli</t>
  </si>
  <si>
    <t>Putative uncharacterized protein OS=Medicago truncatula GN=MTR_7g100150 PE=4 SV=1</t>
  </si>
  <si>
    <t>Ca_23894_v1.0_kabuli</t>
  </si>
  <si>
    <t>Initiation factor eIF-4 gamma, middle OS=Medicago truncatula GN=MtrDRAFT_AC149131g8v2 PE=4 SV=1</t>
  </si>
  <si>
    <t>Ca_05383_v1.0_kabuli</t>
  </si>
  <si>
    <t>Ca_10852_v1.0_kabuli</t>
  </si>
  <si>
    <t>Guanine nucleotide-binding protein G(I)/G(S)/G(T) subunit beta-2 OS=Medicago truncatula GN=MTR_1g021590 PE=4 SV=1</t>
  </si>
  <si>
    <t>Ca_17150_v1.0_kabuli</t>
  </si>
  <si>
    <t>Protein kinase 2A OS=Medicago truncatula GN=MTR_1g063910 PE=2 SV=1</t>
  </si>
  <si>
    <t>Ca_01797_v1.0_kabuli</t>
  </si>
  <si>
    <t>Cyclin OS=Medicago truncatula GN=MTR_3g107970 PE=3 SV=1</t>
  </si>
  <si>
    <t>Ca_07521_v1.0_kabuli</t>
  </si>
  <si>
    <t>UVI1 OS=Pisum sativum GN=Uvi1 PE=4 SV=1</t>
  </si>
  <si>
    <t>Ca_18238_v1.0_kabuli</t>
  </si>
  <si>
    <t>Ca_05271_v1.0_kabuli</t>
  </si>
  <si>
    <t>Uncharacterized protein OS=Medicago truncatula GN=MTR_4g093820 PE=2 SV=1</t>
  </si>
  <si>
    <t>Ca_09663_v1.0_kabuli</t>
  </si>
  <si>
    <t>Ca_15423_v1.0_kabuli</t>
  </si>
  <si>
    <t>GATA transcription factor OS=Medicago truncatula GN=MTR_4g071590 PE=4 SV=1</t>
  </si>
  <si>
    <t>Ca_20494_v1.0_kabuli</t>
  </si>
  <si>
    <t>Ca_06595_v1.0_kabuli</t>
  </si>
  <si>
    <t>Ca_12772_v1.0_kabuli</t>
  </si>
  <si>
    <t>EREBP-4 like protein OS=Medicago truncatula GN=MTR_4g100500 PE=4 SV=1</t>
  </si>
  <si>
    <t>Ca_18925_v1.0_kabuli</t>
  </si>
  <si>
    <t>Putative uncharacterized protein OS=Medicago truncatula GN=MTR_8g005120 PE=4 SV=1</t>
  </si>
  <si>
    <t>Ca_02313_v1.0_kabuli</t>
  </si>
  <si>
    <t>Ca_22730_v1.0_kabuli</t>
  </si>
  <si>
    <t>Putative uncharacterized protein OS=Medicago truncatula GN=MTR_8g104210 PE=4 SV=1</t>
  </si>
  <si>
    <t>Ca_19849_v1.0_kabuli</t>
  </si>
  <si>
    <t>Ca_28157_v1.0_kabuli</t>
  </si>
  <si>
    <t>Ca_17195_v1.0_kabuli</t>
  </si>
  <si>
    <t>Ca_24192_v1.0_kabuli</t>
  </si>
  <si>
    <t>Ca_26888_v1.0_kabuli</t>
  </si>
  <si>
    <t>Putative uncharacterized protein OS=Medicago truncatula GN=MTR_3g048270 PE=4 SV=1</t>
  </si>
  <si>
    <t>Ca_02682_v1.0_kabuli</t>
  </si>
  <si>
    <t>Putative uncharacterized protein OS=Medicago truncatula GN=MTR_2g098830 PE=4 SV=1</t>
  </si>
  <si>
    <t>Ca_14369_v1.0_kabuli</t>
  </si>
  <si>
    <t>Ca_20672_v1.0_kabuli</t>
  </si>
  <si>
    <t>Aldose 1-epimerase OS=Medicago truncatula GN=MTR_7g009930 PE=3 SV=1</t>
  </si>
  <si>
    <t>Ca_01346_v1.0_kabuli</t>
  </si>
  <si>
    <t>Ca_11996_v1.0_kabuli</t>
  </si>
  <si>
    <t>Protein ALUMINUM SENSITIVE OS=Medicago truncatula GN=MTR_7g100160 PE=4 SV=1</t>
  </si>
  <si>
    <t>Ca_23895_v1.0_kabuli</t>
  </si>
  <si>
    <t>Pentatricopeptide repeat-containing protein OS=Medicago truncatula GN=MTR_7g083820 PE=4 SV=1</t>
  </si>
  <si>
    <t>Ca_05384_v1.0_kabuli</t>
  </si>
  <si>
    <t>Lysine-specific demethylase 3B OS=Medicago truncatula GN=MTR_053s1062 PE=4 SV=1</t>
  </si>
  <si>
    <t>Ca_10853_v1.0_kabuli</t>
  </si>
  <si>
    <t>Cysteine-rich receptor-like protein kinase OS=Medicago truncatula GN=MTR_1g021570 PE=4 SV=1</t>
  </si>
  <si>
    <t>Ca_17151_v1.0_kabuli</t>
  </si>
  <si>
    <t>Cysteine-type peptidase OS=Medicago truncatula GN=MTR_1g063900 PE=4 SV=1</t>
  </si>
  <si>
    <t>Ca_01798_v1.0_kabuli</t>
  </si>
  <si>
    <t>Serine/threonine protein phosphatase 2A 57 kDa regulatory subunit B&amp;apos; iota isoform OS=Medicago truncatula GN=MTR_3g107980 PE=4 SV=1</t>
  </si>
  <si>
    <t>Ca_07522_v1.0_kabuli</t>
  </si>
  <si>
    <t>Ca_05272_v1.0_kabuli</t>
  </si>
  <si>
    <t>Flavonol synthase/flavanone 3-hydroxylase OS=Medicago truncatula GN=MTR_4g093840 PE=3 SV=1</t>
  </si>
  <si>
    <t>Ca_09664_v1.0_kabuli</t>
  </si>
  <si>
    <t>Putative uncharacterized protein OS=Medicago truncatula GN=MTR_8g093440 PE=4 SV=1</t>
  </si>
  <si>
    <t>Ca_15424_v1.0_kabuli</t>
  </si>
  <si>
    <t>Ca_20699_v1.0_kabuli</t>
  </si>
  <si>
    <t>Putative uncharacterized protein OS=Medicago truncatula GN=MTR_4g014680 PE=4 SV=1</t>
  </si>
  <si>
    <t>Ca_06596_v1.0_kabuli</t>
  </si>
  <si>
    <t>Ca_12773_v1.0_kabuli</t>
  </si>
  <si>
    <t>Nudix hydrolase OS=Medicago truncatula GN=MTR_4g100480 PE=2 SV=1</t>
  </si>
  <si>
    <t>Ca_18926_v1.0_kabuli</t>
  </si>
  <si>
    <t>Uncharacterized protein OS=Medicago truncatula GN=MTR_8g005360 PE=4 SV=1</t>
  </si>
  <si>
    <t>Ca_02314_v1.0_kabuli</t>
  </si>
  <si>
    <t>Ca_22731_v1.0_kabuli</t>
  </si>
  <si>
    <t>Kinesin 4-like protein OS=Medicago truncatula GN=MTR_8g104200 PE=3 SV=1</t>
  </si>
  <si>
    <t>Ca_19850_v1.0_kabuli</t>
  </si>
  <si>
    <t>Ca_27620_v1.0_kabuli</t>
  </si>
  <si>
    <t>Ca_17196_v1.0_kabuli</t>
  </si>
  <si>
    <t>Ca_24193_v1.0_kabuli</t>
  </si>
  <si>
    <t>Ca_26889_v1.0_kabuli</t>
  </si>
  <si>
    <t>Putative uncharacterized protein OS=Medicago truncatula GN=MTR_3g048300 PE=4 SV=1</t>
  </si>
  <si>
    <t>Ca_02683_v1.0_kabuli</t>
  </si>
  <si>
    <t>EFR3-like protein OS=Medicago truncatula GN=MTR_2g098850 PE=4 SV=1</t>
  </si>
  <si>
    <t>Ca_25070_v1.0_kabuli</t>
  </si>
  <si>
    <t>Ca_14370_v1.0_kabuli</t>
  </si>
  <si>
    <t>Ca_20673_v1.0_kabuli</t>
  </si>
  <si>
    <t>Putative uncharacterized protein OS=Vitis vinifera GN=VIT_14s0108g00180 PE=4 SV=1</t>
  </si>
  <si>
    <t>Ca_01347_v1.0_kabuli</t>
  </si>
  <si>
    <t>Ca_11997_v1.0_kabuli</t>
  </si>
  <si>
    <t>Ca_23896_v1.0_kabuli</t>
  </si>
  <si>
    <t>KIP1-like OS=Medicago truncatula GN=MtrDRAFT_AC149131g11v2 PE=4 SV=1</t>
  </si>
  <si>
    <t>Ca_05385_v1.0_kabuli</t>
  </si>
  <si>
    <t>Ca_10854_v1.0_kabuli</t>
  </si>
  <si>
    <t>Myb family transcription factor-like protein OS=Medicago truncatula GN=MTR_1g021520 PE=4 SV=1</t>
  </si>
  <si>
    <t>Ca_17152_v1.0_kabuli</t>
  </si>
  <si>
    <t>Proliferating cell nuclear antigen gene-controlling element binding factor (Fragment) OS=Pisum sativum GN=PEAPCF1 PE=2 SV=1</t>
  </si>
  <si>
    <t>Ca_01799_v1.0_kabuli</t>
  </si>
  <si>
    <t>Ca_07523_v1.0_kabuli</t>
  </si>
  <si>
    <t>Ca_05273_v1.0_kabuli</t>
  </si>
  <si>
    <t>Root phototropism protein OS=Medicago truncatula GN=MTR_4g093850 PE=4 SV=1</t>
  </si>
  <si>
    <t>Ca_09665_v1.0_kabuli</t>
  </si>
  <si>
    <t>Pectin methylesterase OS=Medicago truncatula GN=MTR_8g093460 PE=3 SV=1</t>
  </si>
  <si>
    <t>Ca_15425_v1.0_kabuli</t>
  </si>
  <si>
    <t>Fructose-bisphosphate aldolase OS=Medicago truncatula GN=MTR_4g071860 PE=3 SV=1</t>
  </si>
  <si>
    <t>Ca_20700_v1.0_kabuli</t>
  </si>
  <si>
    <t>Putative uncharacterized protein OS=Medicago truncatula GN=MTR_4g014670 PE=4 SV=1</t>
  </si>
  <si>
    <t>Ca_06597_v1.0_kabuli</t>
  </si>
  <si>
    <t>Putative uncharacterized protein OS=Medicago truncatula GN=MTR_4g112370 PE=4 SV=1</t>
  </si>
  <si>
    <t>Ca_12774_v1.0_kabuli</t>
  </si>
  <si>
    <t>Ca_18927_v1.0_kabuli</t>
  </si>
  <si>
    <t>KH domain-containing protein OS=Medicago truncatula GN=MTR_8g005550 PE=4 SV=1</t>
  </si>
  <si>
    <t>Ca_02315_v1.0_kabuli</t>
  </si>
  <si>
    <t>Vesicle-associated membrane protein OS=Medicago truncatula GN=MTR_5g013320 PE=4 SV=1</t>
  </si>
  <si>
    <t>Ca_22732_v1.0_kabuli</t>
  </si>
  <si>
    <t>CONSTANS-like zinc finger protein OS=Medicago truncatula GN=MTR_8g104190 PE=4 SV=1</t>
  </si>
  <si>
    <t>Ca_19851_v1.0_kabuli</t>
  </si>
  <si>
    <t>Ca_27621_v1.0_kabuli</t>
  </si>
  <si>
    <t>Ca_24194_v1.0_kabuli</t>
  </si>
  <si>
    <t>Ca_26890_v1.0_kabuli</t>
  </si>
  <si>
    <t>Ca_02684_v1.0_kabuli</t>
  </si>
  <si>
    <t>Putative uncharacterized protein OS=Medicago truncatula GN=MTR_2g098870 PE=4 SV=1</t>
  </si>
  <si>
    <t>Ca_25071_v1.0_kabuli</t>
  </si>
  <si>
    <t>Ca_14371_v1.0_kabuli</t>
  </si>
  <si>
    <t>Kinase-like protein OS=Medicago truncatula GN=MTR_5g077430 PE=4 SV=1</t>
  </si>
  <si>
    <t>Ca_20674_v1.0_kabuli</t>
  </si>
  <si>
    <t>Translation factor GUF1 homolog, mitochondrial OS=Medicago truncatula GN=MTR_7g009740 PE=3 SV=1</t>
  </si>
  <si>
    <t>Ca_01348_v1.0_kabuli</t>
  </si>
  <si>
    <t>Ca_11998_v1.0_kabuli</t>
  </si>
  <si>
    <t>Protein phosphatase 2c-like protein OS=Medicago truncatula GN=MTR_7g100240 PE=3 SV=1</t>
  </si>
  <si>
    <t>Ca_05386_v1.0_kabuli</t>
  </si>
  <si>
    <t>Lysine-specific demethylase 3B OS=Medicago truncatula GN=MTR_053s1058 PE=4 SV=1</t>
  </si>
  <si>
    <t>Ca_10855_v1.0_kabuli</t>
  </si>
  <si>
    <t>Ca_17153_v1.0_kabuli</t>
  </si>
  <si>
    <t>RNA polymerase sigma factor OS=Medicago truncatula GN=MTR_1g063850 PE=4 SV=1</t>
  </si>
  <si>
    <t>Ca_01800_v1.0_kabuli</t>
  </si>
  <si>
    <t>Transcription elongation factor A protein OS=Medicago truncatula GN=MTR_3g108010 PE=4 SV=1</t>
  </si>
  <si>
    <t>Ca_07524_v1.0_kabuli</t>
  </si>
  <si>
    <t>Ca_05274_v1.0_kabuli</t>
  </si>
  <si>
    <t>Putative uncharacterized protein OS=Medicago truncatula GN=MTR_4g093860 PE=4 SV=1</t>
  </si>
  <si>
    <t>Ca_09666_v1.0_kabuli</t>
  </si>
  <si>
    <t>Zinc finger CCCH domain-containing protein OS=Medicago truncatula GN=MTR_8g093480 PE=4 SV=1</t>
  </si>
  <si>
    <t>Ca_15426_v1.0_kabuli</t>
  </si>
  <si>
    <t>Ca_20701_v1.0_kabuli</t>
  </si>
  <si>
    <t>Gamma-interferon-inducible lysosomal thiol reductase OS=Medicago truncatula GN=MTR_4g014630 PE=4 SV=1</t>
  </si>
  <si>
    <t>Ca_06598_v1.0_kabuli</t>
  </si>
  <si>
    <t>Kinesin-like protein OS=Medicago truncatula GN=MTR_4g112350 PE=3 SV=1</t>
  </si>
  <si>
    <t>Ca_12775_v1.0_kabuli</t>
  </si>
  <si>
    <t>Ethylene-responsive transcription factor 1A OS=Medicago truncatula GN=ERF1A PE=2 SV=1</t>
  </si>
  <si>
    <t>Ca_18928_v1.0_kabuli</t>
  </si>
  <si>
    <t>Ca_02316_v1.0_kabuli</t>
  </si>
  <si>
    <t>50S ribosomal protein L19 OS=Medicago truncatula GN=MTR_5g013300 PE=2 SV=1</t>
  </si>
  <si>
    <t>Ca_22733_v1.0_kabuli</t>
  </si>
  <si>
    <t>Uncharacterized protein OS=Prunus persica GN=PRUPE_ppb025303mg PE=4 SV=1</t>
  </si>
  <si>
    <t>Ca_26787_v1.0_kabuli</t>
  </si>
  <si>
    <t>Ca_17198_v1.0_kabuli</t>
  </si>
  <si>
    <t>Ca_24195_v1.0_kabuli</t>
  </si>
  <si>
    <t>Ca_26891_v1.0_kabuli</t>
  </si>
  <si>
    <t>Ca_02685_v1.0_kabuli</t>
  </si>
  <si>
    <t>Calmodulin-like protein OS=Medicago truncatula GN=MTR_2g098890 PE=2 SV=1</t>
  </si>
  <si>
    <t>Ca_13899_v1.0_kabuli</t>
  </si>
  <si>
    <t>Ca_25072_v1.0_kabuli</t>
  </si>
  <si>
    <t>Ca_14372_v1.0_kabuli</t>
  </si>
  <si>
    <t>Ca_20675_v1.0_kabuli</t>
  </si>
  <si>
    <t>WRKY transcription factor OS=Medicago truncatula GN=MTR_7g009730 PE=4 SV=1</t>
  </si>
  <si>
    <t>Ca_01349_v1.0_kabuli</t>
  </si>
  <si>
    <t>Ca_11999_v1.0_kabuli</t>
  </si>
  <si>
    <t>Putative uncharacterized protein OS=Medicago truncatula GN=MTR_7g100260 PE=4 SV=1</t>
  </si>
  <si>
    <t>Ca_05387_v1.0_kabuli</t>
  </si>
  <si>
    <t>F-box/LRR-repeat protein OS=Medicago truncatula GN=MTR_053s1052 PE=4 SV=1</t>
  </si>
  <si>
    <t>Ca_10856_v1.0_kabuli</t>
  </si>
  <si>
    <t>B3 domain-containing protein OS=Medicago truncatula GN=MTR_1g021440 PE=4 SV=1</t>
  </si>
  <si>
    <t>Ca_17154_v1.0_kabuli</t>
  </si>
  <si>
    <t>Putative uncharacterized protein OS=Medicago truncatula GN=MTR_1g063840 PE=4 SV=1</t>
  </si>
  <si>
    <t>Ca_01801_v1.0_kabuli</t>
  </si>
  <si>
    <t>DnaJ homolog subfamily B member OS=Medicago truncatula GN=MTR_3g108020 PE=4 SV=1</t>
  </si>
  <si>
    <t>Ca_07525_v1.0_kabuli</t>
  </si>
  <si>
    <t>Ca_05275_v1.0_kabuli</t>
  </si>
  <si>
    <t>Putative uncharacterized protein OS=Medicago truncatula GN=MTR_4g093870 PE=4 SV=1</t>
  </si>
  <si>
    <t>Ca_09667_v1.0_kabuli</t>
  </si>
  <si>
    <t>Transcription factor HEC3 OS=Medicago truncatula GN=MTR_8g093500 PE=4 SV=1</t>
  </si>
  <si>
    <t>Ca_15427_v1.0_kabuli</t>
  </si>
  <si>
    <t>Kinesin-related protein OS=Medicago truncatula GN=MTR_4g071900 PE=3 SV=1</t>
  </si>
  <si>
    <t>Ca_06599_v1.0_kabuli</t>
  </si>
  <si>
    <t>Deoxyhypusine hydroxylase OS=Medicago truncatula PE=2 SV=1</t>
  </si>
  <si>
    <t>Ca_12776_v1.0_kabuli</t>
  </si>
  <si>
    <t>Ubiquitin carboxyl-terminal hydrolase isozyme L3 OS=Medicago truncatula GN=MTR_4g100360 PE=4 SV=1</t>
  </si>
  <si>
    <t>Ca_18929_v1.0_kabuli</t>
  </si>
  <si>
    <t>Thioredoxin OS=Medicago truncatula GN=MTR_8g005320 PE=3 SV=1</t>
  </si>
  <si>
    <t>Ca_02317_v1.0_kabuli</t>
  </si>
  <si>
    <t>Putative uncharacterized protein OS=Medicago truncatula GN=MTR_5g013280 PE=4 SV=1</t>
  </si>
  <si>
    <t>Ca_22734_v1.0_kabuli</t>
  </si>
  <si>
    <t>Ca_19853_v1.0_kabuli</t>
  </si>
  <si>
    <t>Ca_17199_v1.0_kabuli</t>
  </si>
  <si>
    <t>Ca_24196_v1.0_kabuli</t>
  </si>
  <si>
    <t>Ca_27994_v1.0_kabuli</t>
  </si>
  <si>
    <t>Ca_02686_v1.0_kabuli</t>
  </si>
  <si>
    <t>Ca_13900_v1.0_kabuli</t>
  </si>
  <si>
    <t>Ca_25073_v1.0_kabuli</t>
  </si>
  <si>
    <t>Ca_14373_v1.0_kabuli</t>
  </si>
  <si>
    <t>Ca_01350_v1.0_kabuli</t>
  </si>
  <si>
    <t>Ca_12000_v1.0_kabuli</t>
  </si>
  <si>
    <t>Ca_05388_v1.0_kabuli</t>
  </si>
  <si>
    <t>Protein kinase like protein OS=Medicago truncatula GN=MTR_1g113960 PE=4 SV=1</t>
  </si>
  <si>
    <t>Ca_10857_v1.0_kabuli</t>
  </si>
  <si>
    <t>B3 domain-containing protein OS=Medicago truncatula GN=MTR_1g021270 PE=4 SV=1</t>
  </si>
  <si>
    <t>Ca_17155_v1.0_kabuli</t>
  </si>
  <si>
    <t>Ca_01802_v1.0_kabuli</t>
  </si>
  <si>
    <t>PsbP domain-containing protein OS=Medicago truncatula GN=MTR_3g108040 PE=4 SV=1</t>
  </si>
  <si>
    <t>Ca_07526_v1.0_kabuli</t>
  </si>
  <si>
    <t>Succinate dehydrogenase subunit 4 OS=Pisum sativum GN=sdh4 PE=2 SV=1</t>
  </si>
  <si>
    <t>Ca_18243_v1.0_kabuli</t>
  </si>
  <si>
    <t>Ca_05276_v1.0_kabuli</t>
  </si>
  <si>
    <t>Putative uncharacterized protein OS=Medicago truncatula GN=MTR_4g093890 PE=4 SV=1</t>
  </si>
  <si>
    <t>Ca_09668_v1.0_kabuli</t>
  </si>
  <si>
    <t>Putative uncharacterized protein OS=Medicago truncatula GN=MTR_8g093530 PE=4 SV=1</t>
  </si>
  <si>
    <t>Ca_15428_v1.0_kabuli</t>
  </si>
  <si>
    <t>Arginine decarboxylase OS=Trifolium pratense PE=2 SV=1</t>
  </si>
  <si>
    <t>Ca_20703_v1.0_kabuli</t>
  </si>
  <si>
    <t>Putative uncharacterized protein OS=Medicago truncatula GN=MTR_4g014600 PE=4 SV=1</t>
  </si>
  <si>
    <t>Ca_06600_v1.0_kabuli</t>
  </si>
  <si>
    <t>ATP-dependent RNA helicase has1 OS=Medicago truncatula GN=MTR_4g112340 PE=4 SV=1</t>
  </si>
  <si>
    <t>Ca_12777_v1.0_kabuli</t>
  </si>
  <si>
    <t>Ca_18930_v1.0_kabuli</t>
  </si>
  <si>
    <t>Mannan endo-1,4-beta-mannosidase OS=Medicago truncatula GN=MTR_8g005670 PE=4 SV=1</t>
  </si>
  <si>
    <t>Ca_02318_v1.0_kabuli</t>
  </si>
  <si>
    <t>Omega-hydroxypalmitate O-feruloyl transferase OS=Medicago truncatula GN=MTR_5g013270 PE=4 SV=1</t>
  </si>
  <si>
    <t>Ca_22735_v1.0_kabuli</t>
  </si>
  <si>
    <t>Putative uncharacterized protein OS=Medicago truncatula GN=MTR_8g104110 PE=4 SV=1</t>
  </si>
  <si>
    <t>Ca_19854_v1.0_kabuli</t>
  </si>
  <si>
    <t>Ca_26789_v1.0_kabuli</t>
  </si>
  <si>
    <t>Ca_17200_v1.0_kabuli</t>
  </si>
  <si>
    <t>Ca_24197_v1.0_kabuli</t>
  </si>
  <si>
    <t>Ca_02687_v1.0_kabuli</t>
  </si>
  <si>
    <t>Fructokinase OS=Medicago truncatula GN=MTR_2g098950 PE=1 SV=1</t>
  </si>
  <si>
    <t>Ca_13901_v1.0_kabuli</t>
  </si>
  <si>
    <t>Putative uncharacterized protein OS=Medicago truncatula GN=MTR_2g093230 PE=4 SV=1</t>
  </si>
  <si>
    <t>Ca_14374_v1.0_kabuli</t>
  </si>
  <si>
    <t>Putative uncharacterized protein OS=Medicago truncatula GN=MTR_5g077280 PE=4 SV=1</t>
  </si>
  <si>
    <t>Ca_20677_v1.0_kabuli</t>
  </si>
  <si>
    <t>Ca_01351_v1.0_kabuli</t>
  </si>
  <si>
    <t>Subtilisin-like protease OS=Medicago truncatula GN=MTR_7g118080 PE=4 SV=1</t>
  </si>
  <si>
    <t>Ca_12001_v1.0_kabuli</t>
  </si>
  <si>
    <t>Ca_24369_v1.0_kabuli</t>
  </si>
  <si>
    <t>Ca_05389_v1.0_kabuli</t>
  </si>
  <si>
    <t>Fibrillarin OS=Medicago truncatula GN=MTR_053s1051 PE=2 SV=1</t>
  </si>
  <si>
    <t>Ca_10858_v1.0_kabuli</t>
  </si>
  <si>
    <t>Putative uncharacterized protein OS=Medicago truncatula GN=MTR_1g021180 PE=4 SV=1</t>
  </si>
  <si>
    <t>Ca_17156_v1.0_kabuli</t>
  </si>
  <si>
    <t>Ca_01803_v1.0_kabuli</t>
  </si>
  <si>
    <t>Putative uncharacterized protein OS=Medicago truncatula GN=MTR_3g108080 PE=4 SV=1</t>
  </si>
  <si>
    <t>Ca_07527_v1.0_kabuli</t>
  </si>
  <si>
    <t>Ca_18244_v1.0_kabuli</t>
  </si>
  <si>
    <t>Ca_05277_v1.0_kabuli</t>
  </si>
  <si>
    <t>Putative uncharacterized protein OS=Medicago truncatula GN=MTR_4g093920 PE=4 SV=1</t>
  </si>
  <si>
    <t>Ca_09669_v1.0_kabuli</t>
  </si>
  <si>
    <t>Chromatin assembly factor 1 subunit B OS=Medicago truncatula GN=MTR_8g093540 PE=4 SV=1</t>
  </si>
  <si>
    <t>Ca_15429_v1.0_kabuli</t>
  </si>
  <si>
    <t>Putative uncharacterized protein OS=Medicago truncatula GN=MTR_4g072040 PE=4 SV=1</t>
  </si>
  <si>
    <t>Ca_20704_v1.0_kabuli</t>
  </si>
  <si>
    <t>Ferritin OS=Medicago falcata PE=2 SV=1</t>
  </si>
  <si>
    <t>Ca_06601_v1.0_kabuli</t>
  </si>
  <si>
    <t>Nuclear-interacting partner of ALK OS=Medicago truncatula GN=MTR_4g111710 PE=4 SV=1</t>
  </si>
  <si>
    <t>Ca_12778_v1.0_kabuli</t>
  </si>
  <si>
    <t>Uncharacterized protein OS=Prunus persica GN=PRUPE_ppa027130mg PE=4 SV=1</t>
  </si>
  <si>
    <t>Ca_18931_v1.0_kabuli</t>
  </si>
  <si>
    <t>Mitogen-activated protein kinase OS=Medicago truncatula GN=MTR_8g005720 PE=4 SV=1</t>
  </si>
  <si>
    <t>Ca_02319_v1.0_kabuli</t>
  </si>
  <si>
    <t>Zeaxanthin epoxidase OS=Medicago truncatula GN=MTR_5g013250 PE=4 SV=1</t>
  </si>
  <si>
    <t>Ca_22736_v1.0_kabuli</t>
  </si>
  <si>
    <t>Ca_19855_v1.0_kabuli</t>
  </si>
  <si>
    <t>Ca_17201_v1.0_kabuli</t>
  </si>
  <si>
    <t>Uncharacterized protein OS=Prunus persica GN=PRUPE_ppa009351mg PE=3 SV=1</t>
  </si>
  <si>
    <t>Ca_24198_v1.0_kabuli</t>
  </si>
  <si>
    <t>Ca_27373_v1.0_kabuli</t>
  </si>
  <si>
    <t>Ca_02688_v1.0_kabuli</t>
  </si>
  <si>
    <t>Putative uncharacterized protein OS=Medicago truncatula GN=MTR_2g098960 PE=4 SV=1</t>
  </si>
  <si>
    <t>Ca_13902_v1.0_kabuli</t>
  </si>
  <si>
    <t>Ca_25075_v1.0_kabuli</t>
  </si>
  <si>
    <t>Esterase ydiI OS=Medicago truncatula GN=MTR_2g045050 PE=2 SV=1</t>
  </si>
  <si>
    <t>Ca_14375_v1.0_kabuli</t>
  </si>
  <si>
    <t>OPI10-like protein OS=Medicago truncatula GN=MTR_5g077260 PE=4 SV=1</t>
  </si>
  <si>
    <t>Ca_20678_v1.0_kabuli</t>
  </si>
  <si>
    <t>Ca_01352_v1.0_kabuli</t>
  </si>
  <si>
    <t>DNA-directed RNA polymerase subunit OS=Lotus japonicus PE=3 SV=1</t>
  </si>
  <si>
    <t>Ca_12002_v1.0_kabuli</t>
  </si>
  <si>
    <t>Ca_24370_v1.0_kabuli</t>
  </si>
  <si>
    <t>Ca_05390_v1.0_kabuli</t>
  </si>
  <si>
    <t>MscS family protein, putative OS=Medicago truncatula GN=MTR_1g113850 PE=4 SV=1</t>
  </si>
  <si>
    <t>Ca_10859_v1.0_kabuli</t>
  </si>
  <si>
    <t>Nucleobase-ascorbate transporter OS=Medicago truncatula GN=MTR_1g021120 PE=4 SV=1</t>
  </si>
  <si>
    <t>Ca_17157_v1.0_kabuli</t>
  </si>
  <si>
    <t>Ca_01804_v1.0_kabuli</t>
  </si>
  <si>
    <t>Putative uncharacterized protein OS=Medicago truncatula GN=MTR_3g108100 PE=4 SV=1</t>
  </si>
  <si>
    <t>Ca_07528_v1.0_kabuli</t>
  </si>
  <si>
    <t>Ca_18245_v1.0_kabuli</t>
  </si>
  <si>
    <t>Ca_05278_v1.0_kabuli</t>
  </si>
  <si>
    <t>Putative uncharacterized protein OS=Medicago truncatula GN=MTR_4g093940 PE=4 SV=1</t>
  </si>
  <si>
    <t>Ca_09670_v1.0_kabuli</t>
  </si>
  <si>
    <t>Putative uncharacterized protein OS=Medicago truncatula GN=MTR_8g093550 PE=3 SV=1</t>
  </si>
  <si>
    <t>Ca_15430_v1.0_kabuli</t>
  </si>
  <si>
    <t>Ca_20705_v1.0_kabuli</t>
  </si>
  <si>
    <t>Uncharacterized protein OS=Medicago truncatula GN=MTR_4g014490 PE=2 SV=1</t>
  </si>
  <si>
    <t>Ca_06602_v1.0_kabuli</t>
  </si>
  <si>
    <t>Peptidyl-prolyl cis-trans isomerase OS=Medicago truncatula GN=MTR_4g111720 PE=4 SV=1</t>
  </si>
  <si>
    <t>Ca_18932_v1.0_kabuli</t>
  </si>
  <si>
    <t>WRKY transcription factor OS=Medicago truncatula GN=MTR_8g005750 PE=4 SV=1</t>
  </si>
  <si>
    <t>Ca_02320_v1.0_kabuli</t>
  </si>
  <si>
    <t>Lipase OS=Medicago truncatula GN=MTR_5g013230 PE=4 SV=1</t>
  </si>
  <si>
    <t>Ca_22737_v1.0_kabuli</t>
  </si>
  <si>
    <t>Ca_26791_v1.0_kabuli</t>
  </si>
  <si>
    <t>Ca_17202_v1.0_kabuli</t>
  </si>
  <si>
    <t>Ca_24199_v1.0_kabuli</t>
  </si>
  <si>
    <t>Ca_27374_v1.0_kabuli</t>
  </si>
  <si>
    <t>Ca_02689_v1.0_kabuli</t>
  </si>
  <si>
    <t>Salt-tolerance protein OS=Medicago truncatula GN=MTR_2g099010 PE=2 SV=1</t>
  </si>
  <si>
    <t>Ca_25076_v1.0_kabuli</t>
  </si>
  <si>
    <t>Ca_14376_v1.0_kabuli</t>
  </si>
  <si>
    <t>Pentatricopeptide repeat-containing protein OS=Medicago truncatula GN=MTR_5g077220 PE=4 SV=1</t>
  </si>
  <si>
    <t>Ca_20679_v1.0_kabuli</t>
  </si>
  <si>
    <t>Ca_01353_v1.0_kabuli</t>
  </si>
  <si>
    <t>60s acidic ribosomal protein OS=Medicago truncatula GN=MTR_7g118060 PE=1 SV=1</t>
  </si>
  <si>
    <t>Ca_12003_v1.0_kabuli</t>
  </si>
  <si>
    <t>Putative uncharacterized protein OS=Medicago truncatula GN=MTR_7g100470 PE=4 SV=1</t>
  </si>
  <si>
    <t>Ca_24371_v1.0_kabuli</t>
  </si>
  <si>
    <t>Ca_05391_v1.0_kabuli</t>
  </si>
  <si>
    <t>Ca_10860_v1.0_kabuli</t>
  </si>
  <si>
    <t>Nbs-lrr resistance protein OS=Medicago truncatula GN=MTR_1g021110 PE=4 SV=1</t>
  </si>
  <si>
    <t>Ca_17158_v1.0_kabuli</t>
  </si>
  <si>
    <t>Ca_01805_v1.0_kabuli</t>
  </si>
  <si>
    <t>Ca_07529_v1.0_kabuli</t>
  </si>
  <si>
    <t>Ca_18246_v1.0_kabuli</t>
  </si>
  <si>
    <t>Ca_05279_v1.0_kabuli</t>
  </si>
  <si>
    <t>Putative uncharacterized protein OS=Medicago truncatula GN=MTR_4g093930 PE=4 SV=1</t>
  </si>
  <si>
    <t>Ca_09671_v1.0_kabuli</t>
  </si>
  <si>
    <t>Cysteine desulfurase OS=Medicago truncatula GN=MTR_8g093560 PE=3 SV=1</t>
  </si>
  <si>
    <t>Ca_15431_v1.0_kabuli</t>
  </si>
  <si>
    <t>NADP-dependent D-sorbitol-6-phosphate dehydrogenase OS=Medicago truncatula GN=MTR_4g072060 PE=2 SV=1</t>
  </si>
  <si>
    <t>Ca_20706_v1.0_kabuli</t>
  </si>
  <si>
    <t>Ca_06603_v1.0_kabuli</t>
  </si>
  <si>
    <t>Phosphopantothenate-cysteine ligase OS=Medicago truncatula GN=MTR_4g112080 PE=4 SV=1</t>
  </si>
  <si>
    <t>Ca_12780_v1.0_kabuli</t>
  </si>
  <si>
    <t>Ca_18933_v1.0_kabuli</t>
  </si>
  <si>
    <t>Transmembrane protein 87A OS=Medicago truncatula GN=MTR_8g005790 PE=4 SV=1</t>
  </si>
  <si>
    <t>Ca_02321_v1.0_kabuli</t>
  </si>
  <si>
    <t>Polycomb group protein EMBRYONIC FLOWER OS=Medicago truncatula GN=MTR_5g013150 PE=4 SV=1</t>
  </si>
  <si>
    <t>Ca_22738_v1.0_kabuli</t>
  </si>
  <si>
    <t>Ca_27627_v1.0_kabuli</t>
  </si>
  <si>
    <t>Ca_25553_v1.0_kabuli</t>
  </si>
  <si>
    <t>Ca_17203_v1.0_kabuli</t>
  </si>
  <si>
    <t>Ca_24200_v1.0_kabuli</t>
  </si>
  <si>
    <t>Ca_27375_v1.0_kabuli</t>
  </si>
  <si>
    <t>Ca_02690_v1.0_kabuli</t>
  </si>
  <si>
    <t>Ca_13904_v1.0_kabuli</t>
  </si>
  <si>
    <t>Serine carboxypeptidase II-2 OS=Medicago truncatula GN=MTR_2g063000 PE=4 SV=1</t>
  </si>
  <si>
    <t>Ca_25077_v1.0_kabuli</t>
  </si>
  <si>
    <t>Cytidine deaminase OS=Medicago truncatula GN=MTR_2g045280 PE=4 SV=1</t>
  </si>
  <si>
    <t>Ca_14377_v1.0_kabuli</t>
  </si>
  <si>
    <t>Pre-mRNA-splicing factor 38B OS=Medicago truncatula GN=MTR_5g077180 PE=4 SV=1</t>
  </si>
  <si>
    <t>Ca_20680_v1.0_kabuli</t>
  </si>
  <si>
    <t>Ca_01354_v1.0_kabuli</t>
  </si>
  <si>
    <t>Ca_12004_v1.0_kabuli</t>
  </si>
  <si>
    <t>Serine/threonine protein kinase PBS1 OS=Medicago truncatula GN=MTR_7g100500 PE=4 SV=1</t>
  </si>
  <si>
    <t>Ca_24372_v1.0_kabuli</t>
  </si>
  <si>
    <t>Ca_05392_v1.0_kabuli</t>
  </si>
  <si>
    <t>Putative uncharacterized protein OS=Medicago truncatula GN=MTR_1g113820 PE=4 SV=1</t>
  </si>
  <si>
    <t>Ca_10861_v1.0_kabuli</t>
  </si>
  <si>
    <t>Nbs-lrr resistance protein OS=Medicago truncatula GN=MTR_1g021100 PE=4 SV=1</t>
  </si>
  <si>
    <t>Ca_17159_v1.0_kabuli</t>
  </si>
  <si>
    <t>Ca_01806_v1.0_kabuli</t>
  </si>
  <si>
    <t>Ca_07530_v1.0_kabuli</t>
  </si>
  <si>
    <t>Ca_05280_v1.0_kabuli</t>
  </si>
  <si>
    <t>Ca_09672_v1.0_kabuli</t>
  </si>
  <si>
    <t>Ca_15432_v1.0_kabuli</t>
  </si>
  <si>
    <t>3-oxo-5-alpha-steroid 4-dehydrogenase OS=Medicago truncatula GN=MTR_4g072070 PE=4 SV=1</t>
  </si>
  <si>
    <t>Ca_20707_v1.0_kabuli</t>
  </si>
  <si>
    <t>Abscisic acid receptor PYL4 OS=Medicago truncatula GN=MTR_4g014460 PE=2 SV=1</t>
  </si>
  <si>
    <t>Ca_06604_v1.0_kabuli</t>
  </si>
  <si>
    <t>Oleosin OS=Medicago truncatula GN=MTR_4g111770 PE=4 SV=1</t>
  </si>
  <si>
    <t>Ca_12781_v1.0_kabuli</t>
  </si>
  <si>
    <t>Ca_18934_v1.0_kabuli</t>
  </si>
  <si>
    <t>Vacuolar sorting receptor OS=Medicago truncatula GN=MTR_8g005800 PE=4 SV=1</t>
  </si>
  <si>
    <t>Ca_02322_v1.0_kabuli</t>
  </si>
  <si>
    <t>Kinase-like protein OS=Medicago truncatula GN=MTR_5g013130 PE=4 SV=1</t>
  </si>
  <si>
    <t>Ca_22739_v1.0_kabuli</t>
  </si>
  <si>
    <t>Protein CASP OS=Medicago truncatula GN=MTR_8g103950 PE=4 SV=1</t>
  </si>
  <si>
    <t>Ca_20525_v1.0_kabuli</t>
  </si>
  <si>
    <t>Ca_25554_v1.0_kabuli</t>
  </si>
  <si>
    <t>Beta-glucosidase G4 OS=Medicago truncatula GN=MTR_3g033790 PE=3 SV=1</t>
  </si>
  <si>
    <t>Ca_17204_v1.0_kabuli</t>
  </si>
  <si>
    <t>Ca_24201_v1.0_kabuli</t>
  </si>
  <si>
    <t>Ca_27487_v1.0_kabuli</t>
  </si>
  <si>
    <t>Ca_02691_v1.0_kabuli</t>
  </si>
  <si>
    <t>Electron transfer flavoprotein-ubiquinone oxidoreductase OS=Medicago truncatula GN=MTR_2g099040 PE=4 SV=1</t>
  </si>
  <si>
    <t>Ca_13905_v1.0_kabuli</t>
  </si>
  <si>
    <t>ATP-citrate synthase OS=Medicago truncatula GN=MTR_2g062920 PE=4 SV=1</t>
  </si>
  <si>
    <t>Ca_25078_v1.0_kabuli</t>
  </si>
  <si>
    <t>WRKY transcription factor OS=Medicago truncatula GN=MTR_2g045360 PE=4 SV=1</t>
  </si>
  <si>
    <t>Ca_14378_v1.0_kabuli</t>
  </si>
  <si>
    <t>Transmembrane 9 superfamily protein member OS=Medicago truncatula GN=MTR_5g077170 PE=4 SV=1</t>
  </si>
  <si>
    <t>Ca_01355_v1.0_kabuli</t>
  </si>
  <si>
    <t>Ca_12005_v1.0_kabuli</t>
  </si>
  <si>
    <t>Ca_24373_v1.0_kabuli</t>
  </si>
  <si>
    <t>Ca_05393_v1.0_kabuli</t>
  </si>
  <si>
    <t>Putative uncharacterized protein OS=Medicago truncatula GN=MTR_1g113760 PE=4 SV=1</t>
  </si>
  <si>
    <t>Ca_10862_v1.0_kabuli</t>
  </si>
  <si>
    <t>Pheromone receptor-like protein OS=Medicago truncatula GN=MTR_1g021070 PE=4 SV=1</t>
  </si>
  <si>
    <t>Ca_17160_v1.0_kabuli</t>
  </si>
  <si>
    <t>Ca_01807_v1.0_kabuli</t>
  </si>
  <si>
    <t>Ca_07531_v1.0_kabuli</t>
  </si>
  <si>
    <t>Ca_18248_v1.0_kabuli</t>
  </si>
  <si>
    <t>Ca_05281_v1.0_kabuli</t>
  </si>
  <si>
    <t>Ca_09673_v1.0_kabuli</t>
  </si>
  <si>
    <t>NAC domain-containing protein OS=Medicago truncatula GN=MTR_8g063550 PE=4 SV=1</t>
  </si>
  <si>
    <t>Ca_15762_v1.0_kabuli</t>
  </si>
  <si>
    <t>Ca_06605_v1.0_kabuli</t>
  </si>
  <si>
    <t>WD-40 repeat protein OS=Medicago truncatula GN=MTR_4g111810 PE=4 SV=1</t>
  </si>
  <si>
    <t>Ca_12782_v1.0_kabuli</t>
  </si>
  <si>
    <t>Rab-type small GTP-binding protein OS=Cicer arietinum PE=2 SV=1</t>
  </si>
  <si>
    <t>Ca_18935_v1.0_kabuli</t>
  </si>
  <si>
    <t>Putative uncharacterized protein OS=Medicago truncatula GN=MTR_8g005810 PE=4 SV=1</t>
  </si>
  <si>
    <t>Ca_02323_v1.0_kabuli</t>
  </si>
  <si>
    <t>Putative uncharacterized protein OS=Medicago truncatula GN=MTR_5g013140 PE=4 SV=1</t>
  </si>
  <si>
    <t>Ca_22740_v1.0_kabuli</t>
  </si>
  <si>
    <t>Ca_20526_v1.0_kabuli</t>
  </si>
  <si>
    <t>Ca_25555_v1.0_kabuli</t>
  </si>
  <si>
    <t>N-terminal acetyltransferase complex ARD1 subunit-like protein OS=Medicago truncatula GN=MTR_3g034200 PE=2 SV=1</t>
  </si>
  <si>
    <t>Ca_17205_v1.0_kabuli</t>
  </si>
  <si>
    <t>Ca_27588_v1.0_kabuli</t>
  </si>
  <si>
    <t>Ca_27488_v1.0_kabuli</t>
  </si>
  <si>
    <t>Ca_02692_v1.0_kabuli</t>
  </si>
  <si>
    <t>BZIP transcription factor OS=Medicago truncatula GN=MTR_2g099050 PE=4 SV=1</t>
  </si>
  <si>
    <t>Ca_13906_v1.0_kabuli</t>
  </si>
  <si>
    <t>Ca_25079_v1.0_kabuli</t>
  </si>
  <si>
    <t>Aspartic proteinase OS=Medicago truncatula GN=MTR_2g045420 PE=3 SV=1</t>
  </si>
  <si>
    <t>Ca_14379_v1.0_kabuli</t>
  </si>
  <si>
    <t>Uncharacterized protein OS=Medicago truncatula GN=MTR_5g077130 PE=2 SV=1</t>
  </si>
  <si>
    <t>Ca_20682_v1.0_kabuli</t>
  </si>
  <si>
    <t>Protein kinase 2B OS=Medicago truncatula GN=MTR_7g009320 PE=4 SV=1</t>
  </si>
  <si>
    <t>Ca_01356_v1.0_kabuli</t>
  </si>
  <si>
    <t>Conserved oligomeric Golgi complex component 4, related OS=Medicago truncatula GN=MTR_7g118220 PE=4 SV=1</t>
  </si>
  <si>
    <t>Ca_12006_v1.0_kabuli</t>
  </si>
  <si>
    <t>Adenylate kinase OS=Medicago truncatula GN=MTR_7g100530 PE=2 SV=1</t>
  </si>
  <si>
    <t>Ca_05394_v1.0_kabuli</t>
  </si>
  <si>
    <t>Ca_17161_v1.0_kabuli</t>
  </si>
  <si>
    <t>Ca_01808_v1.0_kabuli</t>
  </si>
  <si>
    <t>Ca_07532_v1.0_kabuli</t>
  </si>
  <si>
    <t>Ca_18249_v1.0_kabuli</t>
  </si>
  <si>
    <t>Ca_05282_v1.0_kabuli</t>
  </si>
  <si>
    <t>Rab-GDP dissociation inhibitor OS=Medicago truncatula GN=MTR_4g093980 PE=4 SV=1</t>
  </si>
  <si>
    <t>Ca_09674_v1.0_kabuli</t>
  </si>
  <si>
    <t>Putative uncharacterized protein OS=Medicago truncatula GN=MTR_8g093620 PE=4 SV=1</t>
  </si>
  <si>
    <t>Ca_15763_v1.0_kabuli</t>
  </si>
  <si>
    <t>Ca_20709_v1.0_kabuli</t>
  </si>
  <si>
    <t>Ca_06606_v1.0_kabuli</t>
  </si>
  <si>
    <t>Putative uncharacterized protein OS=Medicago truncatula GN=MTR_4g111840 PE=4 SV=1</t>
  </si>
  <si>
    <t>Ca_12783_v1.0_kabuli</t>
  </si>
  <si>
    <t>Ca_18936_v1.0_kabuli</t>
  </si>
  <si>
    <t>CCR4-NOT transcription complex subunit OS=Medicago truncatula GN=MTR_8g005820 PE=4 SV=1</t>
  </si>
  <si>
    <t>Ca_02324_v1.0_kabuli</t>
  </si>
  <si>
    <t>Ca_22741_v1.0_kabuli</t>
  </si>
  <si>
    <t>Ca_20527_v1.0_kabuli</t>
  </si>
  <si>
    <t>Ca_25556_v1.0_kabuli</t>
  </si>
  <si>
    <t>Ca_17206_v1.0_kabuli</t>
  </si>
  <si>
    <t>L-asparaginase OS=Glycine max PE=2 SV=1</t>
  </si>
  <si>
    <t>Ca_27589_v1.0_kabuli</t>
  </si>
  <si>
    <t>Ca_27489_v1.0_kabuli</t>
  </si>
  <si>
    <t>Ca_02693_v1.0_kabuli</t>
  </si>
  <si>
    <t>Ca_13907_v1.0_kabuli</t>
  </si>
  <si>
    <t>LCR-like protein OS=Medicago truncatula GN=MTR_1g013995 PE=4 SV=1</t>
  </si>
  <si>
    <t>Ca_14380_v1.0_kabuli</t>
  </si>
  <si>
    <t>Lectin receptor kinase-like protein OS=Medicago truncatula GN=MTR_5g077100 PE=4 SV=1</t>
  </si>
  <si>
    <t>Ca_20683_v1.0_kabuli</t>
  </si>
  <si>
    <t>Mitochrondrial voltage-dependent anion-selective channel OS=Phaseolus coccineus PE=1 SV=1</t>
  </si>
  <si>
    <t>Ca_01357_v1.0_kabuli</t>
  </si>
  <si>
    <t>Ca_12007_v1.0_kabuli</t>
  </si>
  <si>
    <t>Putative uncharacterized protein OS=Medicago truncatula GN=MTR_7g100540 PE=4 SV=1</t>
  </si>
  <si>
    <t>Ca_24375_v1.0_kabuli</t>
  </si>
  <si>
    <t>Ca_05395_v1.0_kabuli</t>
  </si>
  <si>
    <t>Pentatricopeptide repeat-containing protein OS=Medicago truncatula GN=MTR_1g113720 PE=4 SV=1</t>
  </si>
  <si>
    <t>Ca_10864_v1.0_kabuli</t>
  </si>
  <si>
    <t>Ca_17162_v1.0_kabuli</t>
  </si>
  <si>
    <t>Putative uncharacterized protein OS=Ricinus communis GN=RCOM_0473010 PE=4 SV=1</t>
  </si>
  <si>
    <t>Ca_01809_v1.0_kabuli</t>
  </si>
  <si>
    <t>Syntaxin OS=Medicago truncatula GN=MTR_3g108160 PE=3 SV=1</t>
  </si>
  <si>
    <t>Ca_07533_v1.0_kabuli</t>
  </si>
  <si>
    <t>Ascorbate oxidase OS=Pisum sativum GN=PsAAO1 PE=2 SV=1</t>
  </si>
  <si>
    <t>Ca_18250_v1.0_kabuli</t>
  </si>
  <si>
    <t>Ca_05283_v1.0_kabuli</t>
  </si>
  <si>
    <t>Ca_09675_v1.0_kabuli</t>
  </si>
  <si>
    <t>Callose synthase OS=Medicago truncatula GN=MTR_8g093630 PE=4 SV=1</t>
  </si>
  <si>
    <t>Ca_20710_v1.0_kabuli</t>
  </si>
  <si>
    <t>Clathrin assembly small subunit protein AP19 OS=Medicago truncatula GN=MTR_5g098940 PE=2 SV=1</t>
  </si>
  <si>
    <t>Ca_06607_v1.0_kabuli</t>
  </si>
  <si>
    <t>Ca_12784_v1.0_kabuli</t>
  </si>
  <si>
    <t>Ca_18937_v1.0_kabuli</t>
  </si>
  <si>
    <t>Ca_02325_v1.0_kabuli</t>
  </si>
  <si>
    <t>Ca_22742_v1.0_kabuli</t>
  </si>
  <si>
    <t>Ca_20528_v1.0_kabuli</t>
  </si>
  <si>
    <t>Ca_25557_v1.0_kabuli</t>
  </si>
  <si>
    <t>F-box/WD-40 repeat-containing protein OS=Medicago truncatula GN=MTR_3g034210 PE=4 SV=1</t>
  </si>
  <si>
    <t>Ca_17207_v1.0_kabuli</t>
  </si>
  <si>
    <t>Ca_26647_v1.0_kabuli</t>
  </si>
  <si>
    <t>Ca_02694_v1.0_kabuli</t>
  </si>
  <si>
    <t>Ca_25081_v1.0_kabuli</t>
  </si>
  <si>
    <t>Ca_14381_v1.0_kabuli</t>
  </si>
  <si>
    <t>AarF domain-containing protein kinase, putative OS=Medicago truncatula GN=MTR_5g077080 PE=4 SV=1</t>
  </si>
  <si>
    <t>Ca_20684_v1.0_kabuli</t>
  </si>
  <si>
    <t>Auxin efflux carrier protein OS=Medicago truncatula GN=PIN8 PE=4 SV=1</t>
  </si>
  <si>
    <t>Ca_01358_v1.0_kabuli</t>
  </si>
  <si>
    <t>Pentatricopeptide repeat-containing protein OS=Medicago truncatula GN=MTR_7g118240 PE=4 SV=1</t>
  </si>
  <si>
    <t>Ca_12008_v1.0_kabuli</t>
  </si>
  <si>
    <t>Pentatricopeptide repeat-containing protein OS=Medicago truncatula GN=MTR_7g100550 PE=4 SV=1</t>
  </si>
  <si>
    <t>Ca_05396_v1.0_kabuli</t>
  </si>
  <si>
    <t>Ca_10882_v1.0_kabuli</t>
  </si>
  <si>
    <t>Ca_17163_v1.0_kabuli</t>
  </si>
  <si>
    <t>Ca_01810_v1.0_kabuli</t>
  </si>
  <si>
    <t>Putative uncharacterized protein OS=Medicago truncatula GN=MTR_3g108190 PE=4 SV=1</t>
  </si>
  <si>
    <t>Ca_07534_v1.0_kabuli</t>
  </si>
  <si>
    <t>Transcription factor EIL2 OS=Vigna radiata PE=2 SV=1</t>
  </si>
  <si>
    <t>Ca_18663_v1.0_kabuli</t>
  </si>
  <si>
    <t>Ca_05284_v1.0_kabuli</t>
  </si>
  <si>
    <t>Magnesium-dependent phosphatase OS=Medicago truncatula GN=MTR_4g093560 PE=4 SV=1</t>
  </si>
  <si>
    <t>Ca_09676_v1.0_kabuli</t>
  </si>
  <si>
    <t>Ca_15765_v1.0_kabuli</t>
  </si>
  <si>
    <t>Ca_20711_v1.0_kabuli</t>
  </si>
  <si>
    <t>Putative uncharacterized protein OS=Medicago truncatula GN=MTR_4g014430 PE=4 SV=1</t>
  </si>
  <si>
    <t>Ca_06608_v1.0_kabuli</t>
  </si>
  <si>
    <t>Ca_12785_v1.0_kabuli</t>
  </si>
  <si>
    <t>Ca_18938_v1.0_kabuli</t>
  </si>
  <si>
    <t>Uncharacterized protein OS=Liberibacter crescens (strain BT-1) GN=B488_09690 PE=4 SV=1</t>
  </si>
  <si>
    <t>Ca_02326_v1.0_kabuli</t>
  </si>
  <si>
    <t>Ca_22743_v1.0_kabuli</t>
  </si>
  <si>
    <t>Ca_17208_v1.0_kabuli</t>
  </si>
  <si>
    <t>Ca_26648_v1.0_kabuli</t>
  </si>
  <si>
    <t>Ca_02695_v1.0_kabuli</t>
  </si>
  <si>
    <t>Ca_13909_v1.0_kabuli</t>
  </si>
  <si>
    <t>Ca_14382_v1.0_kabuli</t>
  </si>
  <si>
    <t>Isocitrate dehydrogenase [NADP] OS=Medicago truncatula GN=MTR_5g077070 PE=1 SV=1</t>
  </si>
  <si>
    <t>Ca_20685_v1.0_kabuli</t>
  </si>
  <si>
    <t>Pectate lyase homolog OS=Medicago sativa PE=4 SV=1</t>
  </si>
  <si>
    <t>Ca_01359_v1.0_kabuli</t>
  </si>
  <si>
    <t>Response regulator receiver; CCT OS=Medicago truncatula GN=MTR_7g118260 PE=4 SV=1</t>
  </si>
  <si>
    <t>Ca_12009_v1.0_kabuli</t>
  </si>
  <si>
    <t>Putative uncharacterized protein OS=Medicago truncatula GN=MTR_7g100570 PE=4 SV=1</t>
  </si>
  <si>
    <t>Ca_24377_v1.0_kabuli</t>
  </si>
  <si>
    <t>Ca_05397_v1.0_kabuli</t>
  </si>
  <si>
    <t>Ca_10883_v1.0_kabuli</t>
  </si>
  <si>
    <t>Ca_17164_v1.0_kabuli</t>
  </si>
  <si>
    <t>Ca_01811_v1.0_kabuli</t>
  </si>
  <si>
    <t>Ca_07535_v1.0_kabuli</t>
  </si>
  <si>
    <t>Ca_18664_v1.0_kabuli</t>
  </si>
  <si>
    <t>Ca_05285_v1.0_kabuli</t>
  </si>
  <si>
    <t>Beta-ureidopropionase OS=Medicago truncatula GN=MTR_4g093570 PE=2 SV=1</t>
  </si>
  <si>
    <t>Ca_09677_v1.0_kabuli</t>
  </si>
  <si>
    <t>30S ribosomal protein S5 OS=Medicago truncatula GN=MTR_8g093680 PE=3 SV=1</t>
  </si>
  <si>
    <t>Ca_15766_v1.0_kabuli</t>
  </si>
  <si>
    <t>Ca_20712_v1.0_kabuli</t>
  </si>
  <si>
    <t>Ca_06609_v1.0_kabuli</t>
  </si>
  <si>
    <t>BRC1 OS=Pisum sativum GN=BRC1 PE=4 SV=1</t>
  </si>
  <si>
    <t>Ca_12786_v1.0_kabuli</t>
  </si>
  <si>
    <t>Ca_18939_v1.0_kabuli</t>
  </si>
  <si>
    <t>Pentatricopeptide repeat-containing protein OS=Medicago truncatula GN=MTR_8g005870 PE=4 SV=1</t>
  </si>
  <si>
    <t>Ca_02327_v1.0_kabuli</t>
  </si>
  <si>
    <t>RING-H2 finger protein ATL1E OS=Medicago truncatula GN=MTR_5g013030 PE=4 SV=1</t>
  </si>
  <si>
    <t>Ca_22744_v1.0_kabuli</t>
  </si>
  <si>
    <t>AP-3 complex subunit delta-1 OS=Medicago truncatula GN=MTR_8g104380 PE=4 SV=1</t>
  </si>
  <si>
    <t>Ca_20530_v1.0_kabuli</t>
  </si>
  <si>
    <t>Ca_25559_v1.0_kabuli</t>
  </si>
  <si>
    <t>Serine carboxypeptidase-like protein OS=Medicago truncatula GN=MTR_3g034290 PE=4 SV=1</t>
  </si>
  <si>
    <t>Ca_17209_v1.0_kabuli</t>
  </si>
  <si>
    <t>Ca_26649_v1.0_kabuli</t>
  </si>
  <si>
    <t>Ca_27295_v1.0_kabuli</t>
  </si>
  <si>
    <t>Vacuolar-processing enzyme OS=Aegilops tauschii GN=F775_29763 PE=4 SV=1</t>
  </si>
  <si>
    <t>Ca_02696_v1.0_kabuli</t>
  </si>
  <si>
    <t>Ca_13910_v1.0_kabuli</t>
  </si>
  <si>
    <t>Ca_25083_v1.0_kabuli</t>
  </si>
  <si>
    <t>Ca_14383_v1.0_kabuli</t>
  </si>
  <si>
    <t>Ca_20686_v1.0_kabuli</t>
  </si>
  <si>
    <t>Ca_01360_v1.0_kabuli</t>
  </si>
  <si>
    <t>Harpin-induced 1 OS=Medicago truncatula GN=MTR_7g118270 PE=4 SV=1</t>
  </si>
  <si>
    <t>Ca_12010_v1.0_kabuli</t>
  </si>
  <si>
    <t>Transcription factor OS=Medicago truncatula GN=MTR_7g100590 PE=4 SV=1</t>
  </si>
  <si>
    <t>Ca_24378_v1.0_kabuli</t>
  </si>
  <si>
    <t>Ca_05398_v1.0_kabuli</t>
  </si>
  <si>
    <t>Ca_17165_v1.0_kabuli</t>
  </si>
  <si>
    <t>Ca_01812_v1.0_kabuli</t>
  </si>
  <si>
    <t>RING finger and CHY zinc finger domain-containing protein OS=Medicago truncatula GN=MTR_3g108240 PE=4 SV=1</t>
  </si>
  <si>
    <t>Ca_07536_v1.0_kabuli</t>
  </si>
  <si>
    <t>Ca_18665_v1.0_kabuli</t>
  </si>
  <si>
    <t>Ca_05286_v1.0_kabuli</t>
  </si>
  <si>
    <t>Ca_09678_v1.0_kabuli</t>
  </si>
  <si>
    <t>Mitogen-activated kinase kinase kinase alpha OS=Lotus japonicus GN=LjM3Kalpha PE=2 SV=1</t>
  </si>
  <si>
    <t>Ca_15767_v1.0_kabuli</t>
  </si>
  <si>
    <t>Ca_20713_v1.0_kabuli</t>
  </si>
  <si>
    <t>Ca_06610_v1.0_kabuli</t>
  </si>
  <si>
    <t>Ca_12787_v1.0_kabuli</t>
  </si>
  <si>
    <t>Putative uncharacterized protein OS=Medicago truncatula GN=MTR_3g116810 PE=4 SV=1</t>
  </si>
  <si>
    <t>Ca_18940_v1.0_kabuli</t>
  </si>
  <si>
    <t>Ca_02328_v1.0_kabuli</t>
  </si>
  <si>
    <t>Palmitoyl-protein thioesterase OS=Medicago truncatula GN=MTR_5g013020 PE=4 SV=1</t>
  </si>
  <si>
    <t>Ca_23577_v1.0_kabuli</t>
  </si>
  <si>
    <t>Dual specificity protein kinase pyk2 OS=Medicago truncatula GN=MTR_5g023150 PE=4 SV=1</t>
  </si>
  <si>
    <t>Ca_20531_v1.0_kabuli</t>
  </si>
  <si>
    <t>Ca_25560_v1.0_kabuli</t>
  </si>
  <si>
    <t>Ca_17210_v1.0_kabuli</t>
  </si>
  <si>
    <t>Ca_26650_v1.0_kabuli</t>
  </si>
  <si>
    <t>Ca_02697_v1.0_kabuli</t>
  </si>
  <si>
    <t>Ca_13911_v1.0_kabuli</t>
  </si>
  <si>
    <t>Ca_25084_v1.0_kabuli</t>
  </si>
  <si>
    <t>Ca_14384_v1.0_kabuli</t>
  </si>
  <si>
    <t>UDP-glucose pyrophosphorylase OS=Amorpha fruticosa GN=ugp PE=1 SV=1</t>
  </si>
  <si>
    <t>Ca_20687_v1.0_kabuli</t>
  </si>
  <si>
    <t>Ca_01361_v1.0_kabuli</t>
  </si>
  <si>
    <t>Ca_05399_v1.0_kabuli</t>
  </si>
  <si>
    <t>Ca_10885_v1.0_kabuli</t>
  </si>
  <si>
    <t>Ca_17166_v1.0_kabuli</t>
  </si>
  <si>
    <t>Ca_01813_v1.0_kabuli</t>
  </si>
  <si>
    <t>Putative uncharacterized protein OS=Vitis vinifera GN=VIT_13s0067g00270 PE=3 SV=1</t>
  </si>
  <si>
    <t>Ca_07537_v1.0_kabuli</t>
  </si>
  <si>
    <t>Ca_18666_v1.0_kabuli</t>
  </si>
  <si>
    <t>Ca_05287_v1.0_kabuli</t>
  </si>
  <si>
    <t>Isochorismatase family protein pncA, putative OS=Medicago truncatula GN=MTR_4g093600 PE=2 SV=1</t>
  </si>
  <si>
    <t>Ca_09679_v1.0_kabuli</t>
  </si>
  <si>
    <t>Ras-related protein Rab-18-B OS=Medicago truncatula GN=MTR_8g093740 PE=2 SV=1</t>
  </si>
  <si>
    <t>Ca_15768_v1.0_kabuli</t>
  </si>
  <si>
    <t>Ca_20714_v1.0_kabuli</t>
  </si>
  <si>
    <t>Uncharacterized protein OS=Nostoc punctiforme (strain ATCC 29133 / PCC 73102) GN=Npun_F2477 PE=4 SV=1</t>
  </si>
  <si>
    <t>Ca_06611_v1.0_kabuli</t>
  </si>
  <si>
    <t>Ca_12788_v1.0_kabuli</t>
  </si>
  <si>
    <t>Ca_18941_v1.0_kabuli</t>
  </si>
  <si>
    <t>Matrix metalloproteinase-27 OS=Medicago truncatula GN=MTR_8g005900 PE=4 SV=1</t>
  </si>
  <si>
    <t>Ca_02329_v1.0_kabuli</t>
  </si>
  <si>
    <t>Ca_23578_v1.0_kabuli</t>
  </si>
  <si>
    <t>Senescence-associated protein DIN1 OS=Medicago truncatula GN=MTR_5g023170 PE=2 SV=1</t>
  </si>
  <si>
    <t>Ca_20532_v1.0_kabuli</t>
  </si>
  <si>
    <t>Ca_25561_v1.0_kabuli</t>
  </si>
  <si>
    <t>Ca_17211_v1.0_kabuli</t>
  </si>
  <si>
    <t>Ca_26651_v1.0_kabuli</t>
  </si>
  <si>
    <t>Ca_27297_v1.0_kabuli</t>
  </si>
  <si>
    <t>Ca_02698_v1.0_kabuli</t>
  </si>
  <si>
    <t>D-mannose binding lectin family protein expressed OS=Medicago truncatula GN=MTR_7g088530 PE=4 SV=1</t>
  </si>
  <si>
    <t>Ca_14385_v1.0_kabuli</t>
  </si>
  <si>
    <t>MYB transcription factor OS=Medicago truncatula GN=MTR_5g076960 PE=4 SV=1</t>
  </si>
  <si>
    <t>Ca_20688_v1.0_kabuli</t>
  </si>
  <si>
    <t>Ca_01362_v1.0_kabuli</t>
  </si>
  <si>
    <t>Ca_12012_v1.0_kabuli</t>
  </si>
  <si>
    <t>Leucine-rich repeat receptor-like protein kinase OS=Medicago truncatula GN=MTR_7g100630 PE=4 SV=1</t>
  </si>
  <si>
    <t>Ca_24549_v1.0_kabuli</t>
  </si>
  <si>
    <t>Ca_05400_v1.0_kabuli</t>
  </si>
  <si>
    <t>Ca_10886_v1.0_kabuli</t>
  </si>
  <si>
    <t>Short internodes OS=Medicago truncatula GN=MTR_3g014660 PE=4 SV=1</t>
  </si>
  <si>
    <t>Ca_17167_v1.0_kabuli</t>
  </si>
  <si>
    <t>AMP dependent CoA ligase, putative OS=Ricinus communis GN=RCOM_1354540 PE=4 SV=1</t>
  </si>
  <si>
    <t>Ca_01814_v1.0_kabuli</t>
  </si>
  <si>
    <t>Putative uncharacterized protein OS=Medicago truncatula GN=MTR_3g108290 PE=4 SV=1</t>
  </si>
  <si>
    <t>Ca_18667_v1.0_kabuli</t>
  </si>
  <si>
    <t>Ca_05288_v1.0_kabuli</t>
  </si>
  <si>
    <t>Fructose-1,6-bisphosphatase class OS=Medicago truncatula GN=MTR_4g093620 PE=3 SV=1</t>
  </si>
  <si>
    <t>Ca_09680_v1.0_kabuli</t>
  </si>
  <si>
    <t>Ca_15769_v1.0_kabuli</t>
  </si>
  <si>
    <t>Ca_20715_v1.0_kabuli</t>
  </si>
  <si>
    <t>Ca_06612_v1.0_kabuli</t>
  </si>
  <si>
    <t>Ca_12789_v1.0_kabuli</t>
  </si>
  <si>
    <t>ATP-dependent Clp protease proteolytic subunit OS=Glycine max PE=2 SV=2</t>
  </si>
  <si>
    <t>Ca_18942_v1.0_kabuli</t>
  </si>
  <si>
    <t>Squamosa promoter binding protein OS=Medicago truncatula GN=MTR_8g005960 PE=4 SV=1</t>
  </si>
  <si>
    <t>Ca_02330_v1.0_kabuli</t>
  </si>
  <si>
    <t>E3 ubiquitin-protein ligase HOS1 OS=Medicago truncatula GN=MTR_5g012940 PE=4 SV=1</t>
  </si>
  <si>
    <t>Ca_23579_v1.0_kabuli</t>
  </si>
  <si>
    <t>Putative uncharacterized protein OS=Medicago truncatula GN=MTR_5g023180 PE=4 SV=1</t>
  </si>
  <si>
    <t>Ca_20533_v1.0_kabuli</t>
  </si>
  <si>
    <t>Ca_26407_v1.0_kabuli</t>
  </si>
  <si>
    <t>Ca_17212_v1.0_kabuli</t>
  </si>
  <si>
    <t>Ca_02699_v1.0_kabuli</t>
  </si>
  <si>
    <t>Ca_13913_v1.0_kabuli</t>
  </si>
  <si>
    <t>Mediator of RNA polymerase II transcription subunit OS=Medicago truncatula GN=MTR_2g062860 PE=4 SV=1</t>
  </si>
  <si>
    <t>Ca_25108_v1.0_kabuli</t>
  </si>
  <si>
    <t>Ca_14386_v1.0_kabuli</t>
  </si>
  <si>
    <t>Expansin OS=Medicago truncatula GN=MTR_5g076950 PE=3 SV=1</t>
  </si>
  <si>
    <t>Ca_20689_v1.0_kabuli</t>
  </si>
  <si>
    <t>AP2-like ethylene-responsive transcription factor OS=Medicago truncatula GN=MTR_7g009410 PE=4 SV=1</t>
  </si>
  <si>
    <t>Ca_01363_v1.0_kabuli</t>
  </si>
  <si>
    <t>Caffeic acid 3-O-methyltransferase OS=Medicago truncatula GN=MTR_7g118300 PE=4 SV=1</t>
  </si>
  <si>
    <t>Ca_12013_v1.0_kabuli</t>
  </si>
  <si>
    <t>Nuclear transcription factor Y subunit B-3 (Fragment) OS=Medicago truncatula GN=MTR_7g061270 PE=4 SV=1</t>
  </si>
  <si>
    <t>Ca_24550_v1.0_kabuli</t>
  </si>
  <si>
    <t>Homeodomain-related OS=Medicago truncatula GN=MtrDRAFT_AC148762g4v2 PE=4 SV=1</t>
  </si>
  <si>
    <t>Ca_05401_v1.0_kabuli</t>
  </si>
  <si>
    <t>Ca_10887_v1.0_kabuli</t>
  </si>
  <si>
    <t>Phosphatidylinositol-4-phosphate 5-kinase OS=Medicago truncatula GN=MTR_3g014650 PE=4 SV=1</t>
  </si>
  <si>
    <t>Ca_17168_v1.0_kabuli</t>
  </si>
  <si>
    <t>Ca_01815_v1.0_kabuli</t>
  </si>
  <si>
    <t>Putative uncharacterized protein OS=Medicago truncatula GN=MTR_3g108310 PE=4 SV=1</t>
  </si>
  <si>
    <t>Ca_07539_v1.0_kabuli</t>
  </si>
  <si>
    <t>Ca_18668_v1.0_kabuli</t>
  </si>
  <si>
    <t>Ca_05289_v1.0_kabuli</t>
  </si>
  <si>
    <t>Poly(RC)-binding protein OS=Medicago truncatula GN=MTR_4g093650 PE=4 SV=1</t>
  </si>
  <si>
    <t>Ca_09681_v1.0_kabuli</t>
  </si>
  <si>
    <t>40S ribosomal protein S12 OS=Medicago truncatula GN=MTR_8g093770 PE=1 SV=1</t>
  </si>
  <si>
    <t>Ca_15770_v1.0_kabuli</t>
  </si>
  <si>
    <t>Ca_20716_v1.0_kabuli</t>
  </si>
  <si>
    <t>Ca_06613_v1.0_kabuli</t>
  </si>
  <si>
    <t>Ca_12790_v1.0_kabuli</t>
  </si>
  <si>
    <t>ATP-dependent Clp protease proteolytic subunit (Fragment) OS=Medicago truncatula PE=2 SV=1</t>
  </si>
  <si>
    <t>Ca_18943_v1.0_kabuli</t>
  </si>
  <si>
    <t>Ca_02331_v1.0_kabuli</t>
  </si>
  <si>
    <t>Acyl-coenzyme A oxidase OS=Medicago truncatula GN=MTR_5g012920 PE=3 SV=1</t>
  </si>
  <si>
    <t>Ca_23580_v1.0_kabuli</t>
  </si>
  <si>
    <t>Ganglioside-induced differentiation-associated protein OS=Medicago truncatula GN=MTR_5g023210 PE=2 SV=1</t>
  </si>
  <si>
    <t>Ca_20534_v1.0_kabuli</t>
  </si>
  <si>
    <t>Ca_26408_v1.0_kabuli</t>
  </si>
  <si>
    <t>Ca_17213_v1.0_kabuli</t>
  </si>
  <si>
    <t>Ca_28039_v1.0_kabuli</t>
  </si>
  <si>
    <t>Ca_02700_v1.0_kabuli</t>
  </si>
  <si>
    <t>Ca_13914_v1.0_kabuli</t>
  </si>
  <si>
    <t>Ca_14387_v1.0_kabuli</t>
  </si>
  <si>
    <t>Putative uncharacterized protein OS=Medicago truncatula GN=MTR_5g076930 PE=4 SV=1</t>
  </si>
  <si>
    <t>Ca_20690_v1.0_kabuli</t>
  </si>
  <si>
    <t>Receptor-like protein kinase OS=Medicago truncatula GN=MTR_7g010730 PE=4 SV=1</t>
  </si>
  <si>
    <t>Ca_01364_v1.0_kabuli</t>
  </si>
  <si>
    <t>Ca_12014_v1.0_kabuli</t>
  </si>
  <si>
    <t>DNA replication licensing factor MCM6 OS=Medicago truncatula GN=MTR_7g100680 PE=3 SV=1</t>
  </si>
  <si>
    <t>Ca_24551_v1.0_kabuli</t>
  </si>
  <si>
    <t>Putative uncharacterized protein OS=Medicago truncatula GN=MTR_7g010160 PE=4 SV=1</t>
  </si>
  <si>
    <t>Ca_05402_v1.0_kabuli</t>
  </si>
  <si>
    <t>Ca_10888_v1.0_kabuli</t>
  </si>
  <si>
    <t>Ca_17169_v1.0_kabuli</t>
  </si>
  <si>
    <t>Exosome complex exonuclease RRP45 OS=Medicago truncatula GN=MTR_2g019210 PE=4 SV=1</t>
  </si>
  <si>
    <t>Ca_01816_v1.0_kabuli</t>
  </si>
  <si>
    <t>Potassium channel OS=Medicago truncatula GN=MTR_3g108320 PE=4 SV=1</t>
  </si>
  <si>
    <t>Ca_07540_v1.0_kabuli</t>
  </si>
  <si>
    <t>Ca_18669_v1.0_kabuli</t>
  </si>
  <si>
    <t>Ribosomal RNA-processing protein-like protein OS=Medicago truncatula GN=MTR_8g085800 PE=4 SV=1</t>
  </si>
  <si>
    <t>Ca_05290_v1.0_kabuli</t>
  </si>
  <si>
    <t>Putative uncharacterized protein OS=Medicago truncatula GN=MTR_4g093660 PE=4 SV=1</t>
  </si>
  <si>
    <t>Ca_09682_v1.0_kabuli</t>
  </si>
  <si>
    <t>Cation proton exchanger OS=Medicago truncatula GN=MTR_8g093780 PE=4 SV=1</t>
  </si>
  <si>
    <t>Ca_15771_v1.0_kabuli</t>
  </si>
  <si>
    <t>Ca_20717_v1.0_kabuli</t>
  </si>
  <si>
    <t>Ca_06614_v1.0_kabuli</t>
  </si>
  <si>
    <t>Ca_12791_v1.0_kabuli</t>
  </si>
  <si>
    <t>Ca_18944_v1.0_kabuli</t>
  </si>
  <si>
    <t>Malate dehydrogenase OS=Medicago truncatula GN=MTR_8g005980 PE=3 SV=1</t>
  </si>
  <si>
    <t>Ca_02332_v1.0_kabuli</t>
  </si>
  <si>
    <t>Ethylene-responsive transcription factor TINY OS=Medicago truncatula GN=MTR_5g012910 PE=4 SV=1</t>
  </si>
  <si>
    <t>Ca_23581_v1.0_kabuli</t>
  </si>
  <si>
    <t>Palmitoyltransferase ERF2 OS=Medicago truncatula GN=MTR_5g023230 PE=4 SV=1</t>
  </si>
  <si>
    <t>Ca_20535_v1.0_kabuli</t>
  </si>
  <si>
    <t>Ca_17214_v1.0_kabuli</t>
  </si>
  <si>
    <t>H+-ATPase OS=Medicago truncatula GN=ha1 PE=2 SV=1</t>
  </si>
  <si>
    <t>Ca_26679_v1.0_kabuli</t>
  </si>
  <si>
    <t>Ca_27624_v1.0_kabuli</t>
  </si>
  <si>
    <t>Ca_02701_v1.0_kabuli</t>
  </si>
  <si>
    <t>Ca_14388_v1.0_kabuli</t>
  </si>
  <si>
    <t>Ca_20691_v1.0_kabuli</t>
  </si>
  <si>
    <t>Ca_01365_v1.0_kabuli</t>
  </si>
  <si>
    <t>Ankyrin OS=Medicago truncatula GN=MtrDRAFT_AC150443g30v2 PE=4 SV=1</t>
  </si>
  <si>
    <t>Ca_12015_v1.0_kabuli</t>
  </si>
  <si>
    <t>Putative uncharacterized protein OS=Medicago truncatula GN=MTR_7g100700 PE=4 SV=1</t>
  </si>
  <si>
    <t>Ca_24552_v1.0_kabuli</t>
  </si>
  <si>
    <t>Ca_05403_v1.0_kabuli</t>
  </si>
  <si>
    <t>Ca_17170_v1.0_kabuli</t>
  </si>
  <si>
    <t>Ca_01817_v1.0_kabuli</t>
  </si>
  <si>
    <t>Leucine-rich repeat-containing protein OS=Medicago truncatula GN=MTR_3g108330 PE=4 SV=1</t>
  </si>
  <si>
    <t>Ca_07541_v1.0_kabuli</t>
  </si>
  <si>
    <t>Ca_05291_v1.0_kabuli</t>
  </si>
  <si>
    <t>Putative uncharacterized protein OS=Medicago truncatula GN=MTR_4g093680 PE=4 SV=1</t>
  </si>
  <si>
    <t>Ca_09683_v1.0_kabuli</t>
  </si>
  <si>
    <t>NAC transcription factor protein 2 OS=Cicer arietinum GN=NAC2 PE=2 SV=1</t>
  </si>
  <si>
    <t>Ca_15772_v1.0_kabuli</t>
  </si>
  <si>
    <t>Ca_20718_v1.0_kabuli</t>
  </si>
  <si>
    <t>Ca_06615_v1.0_kabuli</t>
  </si>
  <si>
    <t>Ca_12792_v1.0_kabuli</t>
  </si>
  <si>
    <t>Ca_18945_v1.0_kabuli</t>
  </si>
  <si>
    <t>3-hydroxyisobutyryl-CoA hydrolase-like protein OS=Medicago truncatula GN=MTR_8g005990 PE=4 SV=1</t>
  </si>
  <si>
    <t>Ca_02333_v1.0_kabuli</t>
  </si>
  <si>
    <t>Ca_23582_v1.0_kabuli</t>
  </si>
  <si>
    <t>Lysine/histidine transporter OS=Medicago truncatula GN=MTR_5g023240 PE=4 SV=1</t>
  </si>
  <si>
    <t>Ca_26410_v1.0_kabuli</t>
  </si>
  <si>
    <t>Ca_17215_v1.0_kabuli</t>
  </si>
  <si>
    <t>Ca_26680_v1.0_kabuli</t>
  </si>
  <si>
    <t>Ca_27625_v1.0_kabuli</t>
  </si>
  <si>
    <t>Ca_02702_v1.0_kabuli</t>
  </si>
  <si>
    <t>Ca_13916_v1.0_kabuli</t>
  </si>
  <si>
    <t>Protein kinase OS=Medicago truncatula GN=MTR_2g062850 PE=4 SV=1</t>
  </si>
  <si>
    <t>Ca_25111_v1.0_kabuli</t>
  </si>
  <si>
    <t>Putative uncharacterized protein OS=Medicago truncatula GN=MTR_2g101420 PE=4 SV=1</t>
  </si>
  <si>
    <t>Ca_14389_v1.0_kabuli</t>
  </si>
  <si>
    <t>Glutathione S-transferase OS=Medicago truncatula GN=MTR_5g076900 PE=2 SV=1</t>
  </si>
  <si>
    <t>Ca_20692_v1.0_kabuli</t>
  </si>
  <si>
    <t>H+-transporting two-sector ATPase, C (AC39) subunit OS=Medicago truncatula GN=MTR_7g009590 PE=4 SV=1</t>
  </si>
  <si>
    <t>Ca_01366_v1.0_kabuli</t>
  </si>
  <si>
    <t>Inorganic pyrophosphatase OS=Medicago truncatula GN=MTR_7g118340 PE=1 SV=1</t>
  </si>
  <si>
    <t>Ca_12016_v1.0_kabuli</t>
  </si>
  <si>
    <t>40S ribosomal protein S23 OS=Medicago truncatula GN=MTR_7g100720 PE=2 SV=1</t>
  </si>
  <si>
    <t>Ca_24553_v1.0_kabuli</t>
  </si>
  <si>
    <t>Ca_05404_v1.0_kabuli</t>
  </si>
  <si>
    <t>Ca_10890_v1.0_kabuli</t>
  </si>
  <si>
    <t>Ca_17171_v1.0_kabuli</t>
  </si>
  <si>
    <t>Ca_01818_v1.0_kabuli</t>
  </si>
  <si>
    <t>Leucine-rich repeat-containing protein OS=Medicago truncatula GN=MTR_3g108360 PE=4 SV=1</t>
  </si>
  <si>
    <t>Ca_07542_v1.0_kabuli</t>
  </si>
  <si>
    <t>Alcohol dehydrogenase-like protein OS=Medicago truncatula GN=MTR_3g079180 PE=3 SV=1</t>
  </si>
  <si>
    <t>Ca_18671_v1.0_kabuli</t>
  </si>
  <si>
    <t>Ca_05292_v1.0_kabuli</t>
  </si>
  <si>
    <t>Ca_09684_v1.0_kabuli</t>
  </si>
  <si>
    <t>Ca_15773_v1.0_kabuli</t>
  </si>
  <si>
    <t>Ca_20719_v1.0_kabuli</t>
  </si>
  <si>
    <t>Receptor-like kinase OS=Medicago truncatula GN=MTR_4g014070 PE=4 SV=1</t>
  </si>
  <si>
    <t>Ca_06616_v1.0_kabuli</t>
  </si>
  <si>
    <t>Ca_12793_v1.0_kabuli</t>
  </si>
  <si>
    <t>Ca_18946_v1.0_kabuli</t>
  </si>
  <si>
    <t>Auxin-induced protein 5NG4 OS=Medicago truncatula GN=MTR_8g006120 PE=4 SV=1</t>
  </si>
  <si>
    <t>Ca_02334_v1.0_kabuli</t>
  </si>
  <si>
    <t>40S ribosomal protein S12 OS=Medicago truncatula GN=MTR_5g012890 PE=3 SV=1</t>
  </si>
  <si>
    <t>Ca_17216_v1.0_kabuli</t>
  </si>
  <si>
    <t>Ca_27788_v1.0_kabuli</t>
  </si>
  <si>
    <t>Ca_02703_v1.0_kabuli</t>
  </si>
  <si>
    <t>Beta-galactosidase OS=Medicago truncatula GN=MTR_2g099350 PE=4 SV=1</t>
  </si>
  <si>
    <t>Ca_13917_v1.0_kabuli</t>
  </si>
  <si>
    <t>Isocitrate dehydrogenase [NADP] OS=Medicago truncatula GN=MTR_2g062840 PE=2 SV=1</t>
  </si>
  <si>
    <t>Ca_25112_v1.0_kabuli</t>
  </si>
  <si>
    <t>Putative uncharacterized protein OS=Medicago truncatula GN=MTR_2g101430 PE=4 SV=1</t>
  </si>
  <si>
    <t>Ca_14390_v1.0_kabuli</t>
  </si>
  <si>
    <t>NAC domain protein OS=Medicago truncatula GN=MTR_5g076850 PE=4 SV=1</t>
  </si>
  <si>
    <t>Ca_20693_v1.0_kabuli</t>
  </si>
  <si>
    <t>Ca_01367_v1.0_kabuli</t>
  </si>
  <si>
    <t>Helicase, C-terminal; Argonaute and Dicer protein, PAZ; Ribonuclease III, bacterial OS=Medicago truncatula GN=MtrDRAFT_AC150443g32v2 PE=4 SV=1</t>
  </si>
  <si>
    <t>Ca_12017_v1.0_kabuli</t>
  </si>
  <si>
    <t>Ca_24554_v1.0_kabuli</t>
  </si>
  <si>
    <t>Transcription factor style2.1 OS=Medicago truncatula GN=MTR_7g010120 PE=4 SV=1</t>
  </si>
  <si>
    <t>Ca_05405_v1.0_kabuli</t>
  </si>
  <si>
    <t>Ca_17172_v1.0_kabuli</t>
  </si>
  <si>
    <t>Ca_01819_v1.0_kabuli</t>
  </si>
  <si>
    <t>Ca_07543_v1.0_kabuli</t>
  </si>
  <si>
    <t>Ca_18672_v1.0_kabuli</t>
  </si>
  <si>
    <t>Ca_05293_v1.0_kabuli</t>
  </si>
  <si>
    <t>Dynamin-related protein 3A OS=Medicago truncatula GN=MTR_4g093750 PE=3 SV=1</t>
  </si>
  <si>
    <t>Ca_09685_v1.0_kabuli</t>
  </si>
  <si>
    <t>ABC transporter G family member OS=Medicago truncatula GN=MTR_8g093840 PE=3 SV=1</t>
  </si>
  <si>
    <t>Ca_15774_v1.0_kabuli</t>
  </si>
  <si>
    <t>Photosystem Q(B) protein OS=Floydiella terrestris GN=psbA PE=3 SV=1</t>
  </si>
  <si>
    <t>Ca_20720_v1.0_kabuli</t>
  </si>
  <si>
    <t>Putative uncharacterized protein OS=Medicago truncatula GN=MTR_3g043790 PE=4 SV=1</t>
  </si>
  <si>
    <t>Ca_06617_v1.0_kabuli</t>
  </si>
  <si>
    <t>Ca_12794_v1.0_kabuli</t>
  </si>
  <si>
    <t>Ca_18947_v1.0_kabuli</t>
  </si>
  <si>
    <t>Putative uncharacterized protein OS=Medicago truncatula GN=MTR_8g006370 PE=4 SV=1</t>
  </si>
  <si>
    <t>Ca_02335_v1.0_kabuli</t>
  </si>
  <si>
    <t>Phosphatidylserine decarboxylase proenzyme OS=Medicago truncatula GN=MTR_5g012880 PE=4 SV=1</t>
  </si>
  <si>
    <t>Ca_23584_v1.0_kabuli</t>
  </si>
  <si>
    <t>Ca_20538_v1.0_kabuli</t>
  </si>
  <si>
    <t>Zinc finger CCCH domain-containing protein OS=Medicago truncatula GN=MTR_5g096500 PE=4 SV=1</t>
  </si>
  <si>
    <t>Ca_26412_v1.0_kabuli</t>
  </si>
  <si>
    <t>Ca_27789_v1.0_kabuli</t>
  </si>
  <si>
    <t>Ca_02704_v1.0_kabuli</t>
  </si>
  <si>
    <t>Ca_13918_v1.0_kabuli</t>
  </si>
  <si>
    <t>Ca_25113_v1.0_kabuli</t>
  </si>
  <si>
    <t>Ca_14391_v1.0_kabuli</t>
  </si>
  <si>
    <t>Sucrose synthase OS=Medicago truncatula GN=MTR_5g076830 PE=3 SV=1</t>
  </si>
  <si>
    <t>Ca_20694_v1.0_kabuli</t>
  </si>
  <si>
    <t>Tetratricopeptide-like helical OS=Medicago truncatula GN=MtrDRAFT_AC169177g7v1 PE=4 SV=1</t>
  </si>
  <si>
    <t>Ca_01368_v1.0_kabuli</t>
  </si>
  <si>
    <t>Maturase K OS=Medicago truncatula GN=MTR_103s0096 PE=4 SV=1</t>
  </si>
  <si>
    <t>Ca_12018_v1.0_kabuli</t>
  </si>
  <si>
    <t>Interactor of constitutive active ROPs OS=Medicago truncatula GN=MTR_7g100730 PE=4 SV=1</t>
  </si>
  <si>
    <t>Ca_24555_v1.0_kabuli</t>
  </si>
  <si>
    <t>Protein vip1 OS=Medicago truncatula GN=MTR_7g010100 PE=2 SV=1</t>
  </si>
  <si>
    <t>Ca_05406_v1.0_kabuli</t>
  </si>
  <si>
    <t>Ca_10892_v1.0_kabuli</t>
  </si>
  <si>
    <t>Ca_01820_v1.0_kabuli</t>
  </si>
  <si>
    <t>Putative uncharacterized protein OS=Medicago truncatula GN=MTR_3g108410 PE=4 SV=1</t>
  </si>
  <si>
    <t>Ca_07544_v1.0_kabuli</t>
  </si>
  <si>
    <t>Zinc finger CCCH domain-containing protein OS=Medicago truncatula GN=MTR_3g079200 PE=4 SV=1</t>
  </si>
  <si>
    <t>Ca_18673_v1.0_kabuli</t>
  </si>
  <si>
    <t>Ca_05294_v1.0_kabuli</t>
  </si>
  <si>
    <t>Ca_09686_v1.0_kabuli</t>
  </si>
  <si>
    <t>Putative uncharacterized protein OS=Medicago truncatula GN=MTR_8g093850 PE=4 SV=1</t>
  </si>
  <si>
    <t>Ca_15775_v1.0_kabuli</t>
  </si>
  <si>
    <t>Ca_20721_v1.0_kabuli</t>
  </si>
  <si>
    <t>Ca_06618_v1.0_kabuli</t>
  </si>
  <si>
    <t>Acyl-(Acyl carrier protein) thioesterase OS=Medicago truncatula GN=MTR_4g112970 PE=4 SV=1</t>
  </si>
  <si>
    <t>Ca_12795_v1.0_kabuli</t>
  </si>
  <si>
    <t>Ca_18948_v1.0_kabuli</t>
  </si>
  <si>
    <t>Ca_02336_v1.0_kabuli</t>
  </si>
  <si>
    <t>Ca_23585_v1.0_kabuli</t>
  </si>
  <si>
    <t>Lysine histidine transporter-like protein OS=Medicago truncatula GN=MTR_5g023260 PE=4 SV=1</t>
  </si>
  <si>
    <t>Ca_20539_v1.0_kabuli</t>
  </si>
  <si>
    <t>Ca_17218_v1.0_kabuli</t>
  </si>
  <si>
    <t>Ca_02705_v1.0_kabuli</t>
  </si>
  <si>
    <t>TBC1 domain family member 22A OS=Medicago truncatula GN=MTR_2g099380 PE=2 SV=1</t>
  </si>
  <si>
    <t>Ca_13919_v1.0_kabuli</t>
  </si>
  <si>
    <t>Ca_25114_v1.0_kabuli</t>
  </si>
  <si>
    <t>Ca_14392_v1.0_kabuli</t>
  </si>
  <si>
    <t>Ca_20695_v1.0_kabuli</t>
  </si>
  <si>
    <t>KDPG and KHG aldolase OS=Medicago truncatula GN=MTR_7g009670 PE=4 SV=1</t>
  </si>
  <si>
    <t>Ca_01369_v1.0_kabuli</t>
  </si>
  <si>
    <t>Ca_12019_v1.0_kabuli</t>
  </si>
  <si>
    <t>Putative uncharacterized protein OS=Medicago truncatula GN=MTR_7g100780 PE=4 SV=1</t>
  </si>
  <si>
    <t>Ca_24556_v1.0_kabuli</t>
  </si>
  <si>
    <t>Thioredoxin fold OS=Medicago truncatula GN=MTR_7g010090 PE=4 SV=1</t>
  </si>
  <si>
    <t>Ca_05407_v1.0_kabuli</t>
  </si>
  <si>
    <t>Ca_10893_v1.0_kabuli</t>
  </si>
  <si>
    <t>Putative uncharacterized protein OS=Medicago truncatula GN=MTR_3g014280 PE=4 SV=1</t>
  </si>
  <si>
    <t>Ca_18347_v1.0_kabuli</t>
  </si>
  <si>
    <t>Cysteine proteinase OS=Medicago truncatula GN=MTR_1g018840 PE=1 SV=1</t>
  </si>
  <si>
    <t>Ca_01821_v1.0_kabuli</t>
  </si>
  <si>
    <t>Ca_07545_v1.0_kabuli</t>
  </si>
  <si>
    <t>Non-specific lipid-transfer protein-like protein OS=Medicago truncatula GN=MTR_3g079210 PE=2 SV=1</t>
  </si>
  <si>
    <t>Ca_18674_v1.0_kabuli</t>
  </si>
  <si>
    <t>Ca_05295_v1.0_kabuli</t>
  </si>
  <si>
    <t>GMP synthase OS=Medicago truncatula GN=MTR_4g093250 PE=4 SV=1</t>
  </si>
  <si>
    <t>Ca_09687_v1.0_kabuli</t>
  </si>
  <si>
    <t>Putative uncharacterized protein OS=Medicago truncatula GN=MTR_8g093870 PE=4 SV=1</t>
  </si>
  <si>
    <t>Ca_15776_v1.0_kabuli</t>
  </si>
  <si>
    <t>Ca_20722_v1.0_kabuli</t>
  </si>
  <si>
    <t>Uncharacterized protein OS=Solanum lycopersicum GN=Solyc10g076350.1 PE=4 SV=1</t>
  </si>
  <si>
    <t>Ca_06619_v1.0_kabuli</t>
  </si>
  <si>
    <t>Serine/threonine protein phosphatase 2A 57 kDa regulatory subunit B&amp;apos; iota isoform OS=Medicago truncatula GN=MTR_4g113020 PE=4 SV=1</t>
  </si>
  <si>
    <t>Ca_12796_v1.0_kabuli</t>
  </si>
  <si>
    <t>Ca_18949_v1.0_kabuli</t>
  </si>
  <si>
    <t>DnaJ protein-like protein OS=Medicago truncatula GN=MTR_8g006430 PE=3 SV=1</t>
  </si>
  <si>
    <t>Ca_02337_v1.0_kabuli</t>
  </si>
  <si>
    <t>Methionyl-tRNA formyltransferase OS=Medicago truncatula GN=MTR_5g012850 PE=4 SV=1</t>
  </si>
  <si>
    <t>Ca_23586_v1.0_kabuli</t>
  </si>
  <si>
    <t>Predicted protein OS=Populus trichocarpa GN=POPTRDRAFT_728586 PE=2 SV=1</t>
  </si>
  <si>
    <t>Ca_20540_v1.0_kabuli</t>
  </si>
  <si>
    <t>Ca_21750_v1.0_kabuli</t>
  </si>
  <si>
    <t>Ca_17219_v1.0_kabuli</t>
  </si>
  <si>
    <t>Ca_28194_v1.0_kabuli</t>
  </si>
  <si>
    <t>Ca_02706_v1.0_kabuli</t>
  </si>
  <si>
    <t>Pentatricopeptide repeat-containing protein OS=Medicago truncatula GN=MTR_2g099410 PE=4 SV=1</t>
  </si>
  <si>
    <t>Ca_13920_v1.0_kabuli</t>
  </si>
  <si>
    <t>Membrane protein, putative OS=Medicago truncatula GN=MTR_2g062820 PE=4 SV=1</t>
  </si>
  <si>
    <t>Ca_25115_v1.0_kabuli</t>
  </si>
  <si>
    <t>Ca_14393_v1.0_kabuli</t>
  </si>
  <si>
    <t>Ca_20696_v1.0_kabuli</t>
  </si>
  <si>
    <t>Uncharacterized protein OS=Oryza sativa subsp. indica GN=OsI_33925 PE=4 SV=1</t>
  </si>
  <si>
    <t>Ca_01370_v1.0_kabuli</t>
  </si>
  <si>
    <t>Putative uncharacterized protein OS=Vitis vinifera GN=VIT_09s0002g00130 PE=2 SV=1</t>
  </si>
  <si>
    <t>Ca_12020_v1.0_kabuli</t>
  </si>
  <si>
    <t>IQ domain-containing protein OS=Medicago truncatula GN=MTR_7g100790 PE=2 SV=1</t>
  </si>
  <si>
    <t>Ca_05408_v1.0_kabuli</t>
  </si>
  <si>
    <t>Ca_10894_v1.0_kabuli</t>
  </si>
  <si>
    <t>Ca_18348_v1.0_kabuli</t>
  </si>
  <si>
    <t>Basic helix-loop-helix protein, putative OS=Medicago truncatula GN=MTR_1g018810 PE=4 SV=1</t>
  </si>
  <si>
    <t>Ca_01822_v1.0_kabuli</t>
  </si>
  <si>
    <t>Ca_07546_v1.0_kabuli</t>
  </si>
  <si>
    <t>HAUS augmin-like complex subunit OS=Medicago truncatula GN=MTR_3g079220 PE=4 SV=1</t>
  </si>
  <si>
    <t>Ca_05296_v1.0_kabuli</t>
  </si>
  <si>
    <t>Ca_09688_v1.0_kabuli</t>
  </si>
  <si>
    <t>Ankyrin-like protein OS=Medicago truncatula GN=MTR_8g093880 PE=4 SV=1</t>
  </si>
  <si>
    <t>Ca_15777_v1.0_kabuli</t>
  </si>
  <si>
    <t>Serine/threonine protein kinase-like protein CCR4 OS=Medicago truncatula GN=MTR_4g035180 PE=4 SV=1</t>
  </si>
  <si>
    <t>Ca_20723_v1.0_kabuli</t>
  </si>
  <si>
    <t>Ca_06620_v1.0_kabuli</t>
  </si>
  <si>
    <t>Transmembrane protein OS=Medicago truncatula GN=MTR_4g112990 PE=2 SV=1</t>
  </si>
  <si>
    <t>Ca_12797_v1.0_kabuli</t>
  </si>
  <si>
    <t>Ca_18950_v1.0_kabuli</t>
  </si>
  <si>
    <t>UDP-glucuronosyltransferase 2A3 OS=Medicago truncatula GN=MTR_8g006260 PE=3 SV=1</t>
  </si>
  <si>
    <t>Ca_02338_v1.0_kabuli</t>
  </si>
  <si>
    <t>Aquaporin TIP2-3 OS=Medicago truncatula GN=MTR_5g012810 PE=3 SV=1</t>
  </si>
  <si>
    <t>Ca_23587_v1.0_kabuli</t>
  </si>
  <si>
    <t>Ca_20541_v1.0_kabuli</t>
  </si>
  <si>
    <t>Ca_21751_v1.0_kabuli</t>
  </si>
  <si>
    <t>Beta-ketoacyl-ACP reductase-like protein OS=Medicago truncatula GN=MTR_4g087390 PE=4 SV=1</t>
  </si>
  <si>
    <t>Ca_17220_v1.0_kabuli</t>
  </si>
  <si>
    <t>Ca_28137_v1.0_kabuli</t>
  </si>
  <si>
    <t>Ca_02707_v1.0_kabuli</t>
  </si>
  <si>
    <t>Ca_13921_v1.0_kabuli</t>
  </si>
  <si>
    <t>Seed maturation protein PM41 OS=Medicago truncatula GN=MTR_2g062800 PE=4 SV=1</t>
  </si>
  <si>
    <t>Ca_25116_v1.0_kabuli</t>
  </si>
  <si>
    <t>Ca_14394_v1.0_kabuli</t>
  </si>
  <si>
    <t>Phytoene synthase OS=Medicago truncatula GN=MTR_5g076620 PE=4 SV=1</t>
  </si>
  <si>
    <t>Ca_20697_v1.0_kabuli</t>
  </si>
  <si>
    <t>Ca_01371_v1.0_kabuli</t>
  </si>
  <si>
    <t>Uncharacterized protein OS=Prunus persica GN=PRUPE_ppa003973mg PE=4 SV=1</t>
  </si>
  <si>
    <t>Ca_12021_v1.0_kabuli</t>
  </si>
  <si>
    <t>Beta-3-glucuronyltransferase OS=Medicago truncatula GN=pglcat5 PE=2 SV=1</t>
  </si>
  <si>
    <t>Ca_24558_v1.0_kabuli</t>
  </si>
  <si>
    <t>Ca_05409_v1.0_kabuli</t>
  </si>
  <si>
    <t>Ca_10895_v1.0_kabuli</t>
  </si>
  <si>
    <t>Ca_18349_v1.0_kabuli</t>
  </si>
  <si>
    <t>Cyclin-like F-box OS=Medicago truncatula GN=MTR_1g018790 PE=4 SV=1</t>
  </si>
  <si>
    <t>Ca_01823_v1.0_kabuli</t>
  </si>
  <si>
    <t>Ca_07547_v1.0_kabuli</t>
  </si>
  <si>
    <t>Flowering time control protein FPA OS=Medicago truncatula GN=MTR_3g079310 PE=4 SV=1</t>
  </si>
  <si>
    <t>Ca_18676_v1.0_kabuli</t>
  </si>
  <si>
    <t>Ca_09689_v1.0_kabuli</t>
  </si>
  <si>
    <t>Ca_15778_v1.0_kabuli</t>
  </si>
  <si>
    <t>Ca_20724_v1.0_kabuli</t>
  </si>
  <si>
    <t>Ca_06621_v1.0_kabuli</t>
  </si>
  <si>
    <t>Ca_12798_v1.0_kabuli</t>
  </si>
  <si>
    <t>Ca_18951_v1.0_kabuli</t>
  </si>
  <si>
    <t>UDP-glucuronosyltransferase 1-1 OS=Medicago truncatula GN=MTR_8g006270 PE=4 SV=1</t>
  </si>
  <si>
    <t>Ca_02339_v1.0_kabuli</t>
  </si>
  <si>
    <t>Putative uncharacterized protein OS=Medicago truncatula GN=MTR_5g012790 PE=4 SV=1</t>
  </si>
  <si>
    <t>Ca_23588_v1.0_kabuli</t>
  </si>
  <si>
    <t>2-succinylbenzoate-CoA ligase OS=Medicago truncatula GN=MTR_5g023730 PE=4 SV=1</t>
  </si>
  <si>
    <t>Ca_20542_v1.0_kabuli</t>
  </si>
  <si>
    <t>Predicted protein (Fragment) OS=Nematostella vectensis GN=v1g116813 PE=4 SV=1</t>
  </si>
  <si>
    <t>Ca_21752_v1.0_kabuli</t>
  </si>
  <si>
    <t>Patatin-like phospholipase domain-containing protein OS=Medicago truncatula GN=MTR_1g087300 PE=4 SV=1</t>
  </si>
  <si>
    <t>Ca_17221_v1.0_kabuli</t>
  </si>
  <si>
    <t>UDP-glucosyltransferase OS=Medicago truncatula GN=MTR_104s0024 PE=3 SV=1</t>
  </si>
  <si>
    <t>Ca_27290_v1.0_kabuli</t>
  </si>
  <si>
    <t>Ca_02708_v1.0_kabuli</t>
  </si>
  <si>
    <t>Class IV chitinase OS=Medicago sativa GN=Chi PE=2 SV=1</t>
  </si>
  <si>
    <t>Ca_13922_v1.0_kabuli</t>
  </si>
  <si>
    <t>Ca_25117_v1.0_kabuli</t>
  </si>
  <si>
    <t>Predicted protein OS=Populus trichocarpa GN=POPTRDRAFT_576600 PE=4 SV=1</t>
  </si>
  <si>
    <t>Ca_14395_v1.0_kabuli</t>
  </si>
  <si>
    <t>Putative uncharacterized protein OS=Medicago truncatula GN=MTR_5g076600 PE=4 SV=1</t>
  </si>
  <si>
    <t>Ca_20698_v1.0_kabuli</t>
  </si>
  <si>
    <t>Ca_01372_v1.0_kabuli</t>
  </si>
  <si>
    <t>Ca_12022_v1.0_kabuli</t>
  </si>
  <si>
    <t>Pentatricopeptide repeat-containing protein OS=Medicago truncatula GN=MTR_7g100810 PE=4 SV=1</t>
  </si>
  <si>
    <t>Ca_24559_v1.0_kabuli</t>
  </si>
  <si>
    <t>Receptor-like protein kinase (Fragment) OS=Medicago truncatula GN=MTR_053s1014 PE=4 SV=1</t>
  </si>
  <si>
    <t>Ca_05410_v1.0_kabuli</t>
  </si>
  <si>
    <t>Ca_10896_v1.0_kabuli</t>
  </si>
  <si>
    <t>Putative uncharacterized protein OS=Medicago truncatula GN=MTR_3g014180 PE=4 SV=1</t>
  </si>
  <si>
    <t>Ca_01824_v1.0_kabuli</t>
  </si>
  <si>
    <t>Ca_07548_v1.0_kabuli</t>
  </si>
  <si>
    <t>Short-chain dehydrogenase/reductase OS=Medicago truncatula GN=MTR_3g079320 PE=3 SV=1</t>
  </si>
  <si>
    <t>Ca_18677_v1.0_kabuli</t>
  </si>
  <si>
    <t>Ca_05298_v1.0_kabuli</t>
  </si>
  <si>
    <t>Ca_10296_v1.0_kabuli</t>
  </si>
  <si>
    <t>Ca_20725_v1.0_kabuli</t>
  </si>
  <si>
    <t>Putative uncharacterized protein OS=Medicago truncatula GN=MtrDRAFT_AC158501g20v2 PE=4 SV=1</t>
  </si>
  <si>
    <t>Ca_06622_v1.0_kabuli</t>
  </si>
  <si>
    <t>Transcriptional activator FLO8 OS=Medicago truncatula GN=MTR_4g113080 PE=4 SV=1</t>
  </si>
  <si>
    <t>Ca_12799_v1.0_kabuli</t>
  </si>
  <si>
    <t>Ca_18952_v1.0_kabuli</t>
  </si>
  <si>
    <t>Ca_02340_v1.0_kabuli</t>
  </si>
  <si>
    <t>Agenet domain containing protein expressed OS=Medicago truncatula GN=MTR_5g012780 PE=4 SV=1</t>
  </si>
  <si>
    <t>Ca_23589_v1.0_kabuli</t>
  </si>
  <si>
    <t>Ca_20543_v1.0_kabuli</t>
  </si>
  <si>
    <t>Ca_17222_v1.0_kabuli</t>
  </si>
  <si>
    <t>Ca_27359_v1.0_kabuli</t>
  </si>
  <si>
    <t>Ca_27291_v1.0_kabuli</t>
  </si>
  <si>
    <t>F-box/LRR-repeat protein OS=Medicago truncatula GN=MTR_4g032730 PE=4 SV=1</t>
  </si>
  <si>
    <t>Ca_02709_v1.0_kabuli</t>
  </si>
  <si>
    <t>Ca_25118_v1.0_kabuli</t>
  </si>
  <si>
    <t>Ca_14396_v1.0_kabuli</t>
  </si>
  <si>
    <t>GTP binding protein OS=Medicago truncatula GN=MTR_5g076590 PE=3 SV=1</t>
  </si>
  <si>
    <t>Ca_20925_v1.0_kabuli</t>
  </si>
  <si>
    <t>Ca_01373_v1.0_kabuli</t>
  </si>
  <si>
    <t>Ca_12023_v1.0_kabuli</t>
  </si>
  <si>
    <t>DEAD-box ATP-dependent RNA helicase OS=Medicago truncatula GN=MTR_7g100820 PE=4 SV=1</t>
  </si>
  <si>
    <t>Ca_24560_v1.0_kabuli</t>
  </si>
  <si>
    <t>ARS-binding protein OS=Medicago truncatula GN=MTR_5g087330 PE=4 SV=1</t>
  </si>
  <si>
    <t>Ca_05411_v1.0_kabuli</t>
  </si>
  <si>
    <t>Ca_18351_v1.0_kabuli</t>
  </si>
  <si>
    <t>Ca_01825_v1.0_kabuli</t>
  </si>
  <si>
    <t>Ca_07549_v1.0_kabuli</t>
  </si>
  <si>
    <t>Homoserine dehydrogenase OS=Medicago truncatula GN=MTR_3g079330 PE=2 SV=1</t>
  </si>
  <si>
    <t>Ca_18678_v1.0_kabuli</t>
  </si>
  <si>
    <t>Ca_05299_v1.0_kabuli</t>
  </si>
  <si>
    <t>Ca_10297_v1.0_kabuli</t>
  </si>
  <si>
    <t>Ca_15780_v1.0_kabuli</t>
  </si>
  <si>
    <t>B3 domain-containing protein OS=Medicago truncatula GN=MTR_5g007890 PE=4 SV=1</t>
  </si>
  <si>
    <t>Ca_20726_v1.0_kabuli</t>
  </si>
  <si>
    <t>Disease resistance response protein OS=Medicago truncatula GN=MTR_4g013770 PE=4 SV=1</t>
  </si>
  <si>
    <t>Ca_06623_v1.0_kabuli</t>
  </si>
  <si>
    <t>Ca_12800_v1.0_kabuli</t>
  </si>
  <si>
    <t>Ca_18953_v1.0_kabuli</t>
  </si>
  <si>
    <t>Putative uncharacterized protein OS=Medicago truncatula GN=MTR_8g006290 PE=4 SV=1</t>
  </si>
  <si>
    <t>Ca_02341_v1.0_kabuli</t>
  </si>
  <si>
    <t>Putative uncharacterized protein OS=Medicago truncatula GN=MTR_5g012660 PE=4 SV=1</t>
  </si>
  <si>
    <t>Ca_23590_v1.0_kabuli</t>
  </si>
  <si>
    <t>Serine acetyltransferase OS=Medicago truncatula GN=MTR_5g023760 PE=4 SV=1</t>
  </si>
  <si>
    <t>Ca_20544_v1.0_kabuli</t>
  </si>
  <si>
    <t>Putative ethylene responsive factor OS=Vicia faba GN=ERF3 PE=2 SV=1</t>
  </si>
  <si>
    <t>Ca_21754_v1.0_kabuli</t>
  </si>
  <si>
    <t>Putative uncharacterized protein OS=Medicago truncatula GN=MTR_4g087400 PE=4 SV=1</t>
  </si>
  <si>
    <t>Ca_17223_v1.0_kabuli</t>
  </si>
  <si>
    <t>Actin-related protein 2/3 complex subunit 5 OS=Lotus japonicus PE=2 SV=1</t>
  </si>
  <si>
    <t>Ca_27360_v1.0_kabuli</t>
  </si>
  <si>
    <t>Ca_02710_v1.0_kabuli</t>
  </si>
  <si>
    <t>Ca_13924_v1.0_kabuli</t>
  </si>
  <si>
    <t>Ca_25472_v1.0_kabuli</t>
  </si>
  <si>
    <t>Ca_14397_v1.0_kabuli</t>
  </si>
  <si>
    <t>Putative uncharacterized protein OS=Medicago truncatula GN=MTR_5g076480 PE=3 SV=1</t>
  </si>
  <si>
    <t>Ca_20926_v1.0_kabuli</t>
  </si>
  <si>
    <t>Ca_01374_v1.0_kabuli</t>
  </si>
  <si>
    <t>Ca_12024_v1.0_kabuli</t>
  </si>
  <si>
    <t>Putative uncharacterized protein OS=Medicago truncatula GN=MTR_7g100830 PE=4 SV=1</t>
  </si>
  <si>
    <t>Ca_05412_v1.0_kabuli</t>
  </si>
  <si>
    <t>Ca_10898_v1.0_kabuli</t>
  </si>
  <si>
    <t>Ca_18352_v1.0_kabuli</t>
  </si>
  <si>
    <t>Putative uncharacterized protein OS=Medicago truncatula GN=MTR_1g018750 PE=4 SV=1</t>
  </si>
  <si>
    <t>Ca_01826_v1.0_kabuli</t>
  </si>
  <si>
    <t>Ca_07550_v1.0_kabuli</t>
  </si>
  <si>
    <t>Putative uncharacterized protein OS=Medicago truncatula GN=MTR_3g079390 PE=4 SV=1</t>
  </si>
  <si>
    <t>Ca_18679_v1.0_kabuli</t>
  </si>
  <si>
    <t>Ca_05300_v1.0_kabuli</t>
  </si>
  <si>
    <t>DUF593-containing protein OS=Medicago truncatula GN=MTR_4g093150 PE=2 SV=1</t>
  </si>
  <si>
    <t>Ca_10298_v1.0_kabuli</t>
  </si>
  <si>
    <t>Ras-related protein Rab11A OS=Medicago truncatula GN=MTR_3g069510 PE=3 SV=1</t>
  </si>
  <si>
    <t>Ca_15781_v1.0_kabuli</t>
  </si>
  <si>
    <t>RNA-binding protein OS=Medicago truncatula GN=MTR_4g035310 PE=4 SV=1</t>
  </si>
  <si>
    <t>Ca_06624_v1.0_kabuli</t>
  </si>
  <si>
    <t>Bile acid Na+ symporter family protein OS=Medicago truncatula GN=MTR_4g113090 PE=2 SV=1</t>
  </si>
  <si>
    <t>Ca_12801_v1.0_kabuli</t>
  </si>
  <si>
    <t>Ca_18954_v1.0_kabuli</t>
  </si>
  <si>
    <t>Transcription factor GAMYB OS=Medicago truncatula GN=MTR_8g006470 PE=4 SV=1</t>
  </si>
  <si>
    <t>Ca_02342_v1.0_kabuli</t>
  </si>
  <si>
    <t>DUF246 domain-containing protein OS=Medicago truncatula GN=MTR_5g012770 PE=4 SV=1</t>
  </si>
  <si>
    <t>Ca_23591_v1.0_kabuli</t>
  </si>
  <si>
    <t>Protein GRIP OS=Medicago truncatula GN=MTR_5g023770 PE=4 SV=1</t>
  </si>
  <si>
    <t>Ca_20545_v1.0_kabuli</t>
  </si>
  <si>
    <t>Ca_21755_v1.0_kabuli</t>
  </si>
  <si>
    <t>Ca_17224_v1.0_kabuli</t>
  </si>
  <si>
    <t>Ca_26047_v1.0_kabuli</t>
  </si>
  <si>
    <t>E3 ubiquitin-protein ligase OS=Medicago truncatula GN=MTR_5g038940 PE=4 SV=1</t>
  </si>
  <si>
    <t>Ca_02711_v1.0_kabuli</t>
  </si>
  <si>
    <t>Ataxin-2 OS=Medicago truncatula GN=MTR_2g099480 PE=4 SV=1</t>
  </si>
  <si>
    <t>Ca_25473_v1.0_kabuli</t>
  </si>
  <si>
    <t>Ca_01375_v1.0_kabuli</t>
  </si>
  <si>
    <t>Ca_12025_v1.0_kabuli</t>
  </si>
  <si>
    <t>Putative uncharacterized protein OS=Medicago truncatula GN=MTR_7g100860 PE=4 SV=1</t>
  </si>
  <si>
    <t>Ca_24611_v1.0_kabuli</t>
  </si>
  <si>
    <t>Ca_05413_v1.0_kabuli</t>
  </si>
  <si>
    <t>Ca_10899_v1.0_kabuli</t>
  </si>
  <si>
    <t>Ca_18353_v1.0_kabuli</t>
  </si>
  <si>
    <t>MFP1 attachment factor OS=Medicago truncatula GN=MTR_1g018710 PE=2 SV=1</t>
  </si>
  <si>
    <t>Ca_01827_v1.0_kabuli</t>
  </si>
  <si>
    <t>Ubiquitin carboxyl-terminal hydrolase OS=Medicago truncatula GN=MTR_3g108660 PE=4 SV=1</t>
  </si>
  <si>
    <t>Ca_07551_v1.0_kabuli</t>
  </si>
  <si>
    <t>Ca_18680_v1.0_kabuli</t>
  </si>
  <si>
    <t>Ca_05301_v1.0_kabuli</t>
  </si>
  <si>
    <t>18.2 kDa class I heat shock protein OS=Medicago truncatula GN=MTR_6g061850 PE=3 SV=1</t>
  </si>
  <si>
    <t>Ca_10299_v1.0_kabuli</t>
  </si>
  <si>
    <t>Rop guanine nucleotide exchange factor OS=Medicago truncatula GN=MTR_3g069590 PE=2 SV=1</t>
  </si>
  <si>
    <t>Ca_21195_v1.0_kabuli</t>
  </si>
  <si>
    <t>Ca_06625_v1.0_kabuli</t>
  </si>
  <si>
    <t>Putative uncharacterized protein OS=Medicago truncatula GN=MTR_4g113100 PE=4 SV=1</t>
  </si>
  <si>
    <t>Ca_12802_v1.0_kabuli</t>
  </si>
  <si>
    <t>Ca_18955_v1.0_kabuli</t>
  </si>
  <si>
    <t>Cytochrome P450 monooxygenase CYP51G1 OS=Medicago truncatula GN=CYP51G1 PE=2 SV=1</t>
  </si>
  <si>
    <t>Ca_02343_v1.0_kabuli</t>
  </si>
  <si>
    <t>Matrix metalloproteinase-28 OS=Medicago truncatula GN=MTR_5g012680 PE=4 SV=1</t>
  </si>
  <si>
    <t>Ca_23592_v1.0_kabuli</t>
  </si>
  <si>
    <t>Ca_20546_v1.0_kabuli</t>
  </si>
  <si>
    <t>Ca_21756_v1.0_kabuli</t>
  </si>
  <si>
    <t>Ca_17225_v1.0_kabuli</t>
  </si>
  <si>
    <t>Ca_26048_v1.0_kabuli</t>
  </si>
  <si>
    <t>Annexin OS=Glycine max PE=2 SV=1</t>
  </si>
  <si>
    <t>Ca_27658_v1.0_kabuli</t>
  </si>
  <si>
    <t>Ca_02712_v1.0_kabuli</t>
  </si>
  <si>
    <t>Ca_13926_v1.0_kabuli</t>
  </si>
  <si>
    <t>Ca_25474_v1.0_kabuli</t>
  </si>
  <si>
    <t>Putative uncharacterized protein OS=Vitis vinifera GN=VIT_13s0156g00220 PE=4 SV=1</t>
  </si>
  <si>
    <t>Ca_14640_v1.0_kabuli</t>
  </si>
  <si>
    <t>Ca_01376_v1.0_kabuli</t>
  </si>
  <si>
    <t>Ca_12026_v1.0_kabuli</t>
  </si>
  <si>
    <t>Ca_24612_v1.0_kabuli</t>
  </si>
  <si>
    <t>Ca_05414_v1.0_kabuli</t>
  </si>
  <si>
    <t>Ca_10900_v1.0_kabuli</t>
  </si>
  <si>
    <t>Ca_18354_v1.0_kabuli</t>
  </si>
  <si>
    <t>Ca_01828_v1.0_kabuli</t>
  </si>
  <si>
    <t>Protein lunapark OS=Medicago truncatula GN=MTR_3g108690 PE=4 SV=1</t>
  </si>
  <si>
    <t>Ca_07552_v1.0_kabuli</t>
  </si>
  <si>
    <t>Lipoxygenase OS=Medicago truncatula GN=MTR_3g079420 PE=3 SV=1</t>
  </si>
  <si>
    <t>Ca_18681_v1.0_kabuli</t>
  </si>
  <si>
    <t>Uncharacterized protein OS=Prunus persica GN=PRUPE_ppa001658mg PE=4 SV=1</t>
  </si>
  <si>
    <t>Ca_05302_v1.0_kabuli</t>
  </si>
  <si>
    <t>Ca_10300_v1.0_kabuli</t>
  </si>
  <si>
    <t>Putative uncharacterized protein OS=Medicago truncatula GN=MTR_3g069670 PE=4 SV=1</t>
  </si>
  <si>
    <t>Ca_15783_v1.0_kabuli</t>
  </si>
  <si>
    <t>GDSL esterase/lipase OS=Medicago truncatula GN=MTR_4g035360 PE=4 SV=1</t>
  </si>
  <si>
    <t>Ca_21196_v1.0_kabuli</t>
  </si>
  <si>
    <t>Ca_06626_v1.0_kabuli</t>
  </si>
  <si>
    <t>Allene-oxide cyclase (Precursor) OS=Medicago truncatula GN=aoc2 PE=1 SV=1</t>
  </si>
  <si>
    <t>Ca_12803_v1.0_kabuli</t>
  </si>
  <si>
    <t>Ca_18956_v1.0_kabuli</t>
  </si>
  <si>
    <t>Ca_02344_v1.0_kabuli</t>
  </si>
  <si>
    <t>Auxin-induced protein 5NG4 OS=Medicago truncatula GN=MTR_5g012650 PE=4 SV=1</t>
  </si>
  <si>
    <t>Ca_23593_v1.0_kabuli</t>
  </si>
  <si>
    <t>Ca_20547_v1.0_kabuli</t>
  </si>
  <si>
    <t>Ca_21757_v1.0_kabuli</t>
  </si>
  <si>
    <t>F-box family protein OS=Medicago truncatula GN=MTR_1g041810 PE=4 SV=1</t>
  </si>
  <si>
    <t>Ca_17226_v1.0_kabuli</t>
  </si>
  <si>
    <t>Ca_26049_v1.0_kabuli</t>
  </si>
  <si>
    <t>Pumilio domain-containing protein OS=Medicago truncatula GN=MTR_5g063650 PE=4 SV=1</t>
  </si>
  <si>
    <t>Ca_27659_v1.0_kabuli</t>
  </si>
  <si>
    <t>Ca_02713_v1.0_kabuli</t>
  </si>
  <si>
    <t>Nuclear transcription factor Y subunit A-3 OS=Medicago truncatula GN=MTR_2g099490 PE=4 SV=1</t>
  </si>
  <si>
    <t>Ca_25475_v1.0_kabuli</t>
  </si>
  <si>
    <t>Ca_14641_v1.0_kabuli</t>
  </si>
  <si>
    <t>Ca_20929_v1.0_kabuli</t>
  </si>
  <si>
    <t>Ca_01377_v1.0_kabuli</t>
  </si>
  <si>
    <t>Ca_12027_v1.0_kabuli</t>
  </si>
  <si>
    <t>Uncharacterized protein OS=Medicago truncatula GN=MTR_7g100880 PE=4 SV=1</t>
  </si>
  <si>
    <t>Ca_24613_v1.0_kabuli</t>
  </si>
  <si>
    <t>Ca_10901_v1.0_kabuli</t>
  </si>
  <si>
    <t>Ca_18355_v1.0_kabuli</t>
  </si>
  <si>
    <t>Cyclin A3.1 OS=Pisum sativum GN=cycA3 PE=2 SV=1</t>
  </si>
  <si>
    <t>Ca_01829_v1.0_kabuli</t>
  </si>
  <si>
    <t>Ca_07553_v1.0_kabuli</t>
  </si>
  <si>
    <t>Ca_18682_v1.0_kabuli</t>
  </si>
  <si>
    <t>Ca_05303_v1.0_kabuli</t>
  </si>
  <si>
    <t>Class I heat shock protein OS=Medicago truncatula GN=MTR_4g093080 PE=4 SV=1</t>
  </si>
  <si>
    <t>Ca_10301_v1.0_kabuli</t>
  </si>
  <si>
    <t>Cytokinin-N-glucosyltransferase OS=Medicago truncatula GN=MTR_3g069710 PE=4 SV=1</t>
  </si>
  <si>
    <t>Ca_15784_v1.0_kabuli</t>
  </si>
  <si>
    <t>Ca_21197_v1.0_kabuli</t>
  </si>
  <si>
    <t>Ca_06627_v1.0_kabuli</t>
  </si>
  <si>
    <t>Two-component response regulator ARR14 OS=Medicago truncatula GN=MTR_4g113140 PE=4 SV=1</t>
  </si>
  <si>
    <t>Ca_12804_v1.0_kabuli</t>
  </si>
  <si>
    <t>Ca_18957_v1.0_kabuli</t>
  </si>
  <si>
    <t>Putative uncharacterized protein OS=Vitis vinifera GN=VIT_00s0299g00080 PE=4 SV=1</t>
  </si>
  <si>
    <t>Ca_02345_v1.0_kabuli</t>
  </si>
  <si>
    <t>Ca_23837_v1.0_kabuli</t>
  </si>
  <si>
    <t>Putative uncharacterized protein OS=Medicago truncatula GN=MTR_6g078820 PE=4 SV=1</t>
  </si>
  <si>
    <t>Ca_17227_v1.0_kabuli</t>
  </si>
  <si>
    <t>Ca_02714_v1.0_kabuli</t>
  </si>
  <si>
    <t>PHD finger protein OS=Medicago truncatula GN=MTR_2g099500 PE=2 SV=1</t>
  </si>
  <si>
    <t>Ca_25476_v1.0_kabuli</t>
  </si>
  <si>
    <t>Ca_14642_v1.0_kabuli</t>
  </si>
  <si>
    <t>Ca_20930_v1.0_kabuli</t>
  </si>
  <si>
    <t>Ca_01378_v1.0_kabuli</t>
  </si>
  <si>
    <t>Ca_12028_v1.0_kabuli</t>
  </si>
  <si>
    <t>Ca_24614_v1.0_kabuli</t>
  </si>
  <si>
    <t>Putative uncharacterized protein OS=Medicago truncatula GN=MTR_7g058330 PE=4 SV=1</t>
  </si>
  <si>
    <t>Ca_05416_v1.0_kabuli</t>
  </si>
  <si>
    <t>Ca_18356_v1.0_kabuli</t>
  </si>
  <si>
    <t>Gibberellin regulated protein OS=Medicago truncatula GN=MTR_1g018640 PE=4 SV=1</t>
  </si>
  <si>
    <t>Ca_01830_v1.0_kabuli</t>
  </si>
  <si>
    <t>Protein FAM32A-like protein OS=Medicago truncatula GN=MTR_3g108730 PE=4 SV=1</t>
  </si>
  <si>
    <t>Ca_07554_v1.0_kabuli</t>
  </si>
  <si>
    <t>Ca_05304_v1.0_kabuli</t>
  </si>
  <si>
    <t>Receptor-like protein kinase OS=Medicago truncatula GN=MTR_4g093050 PE=4 SV=1</t>
  </si>
  <si>
    <t>Ca_10302_v1.0_kabuli</t>
  </si>
  <si>
    <t>Putative uncharacterized protein OS=Medicago truncatula GN=MTR_3g069720 PE=4 SV=1</t>
  </si>
  <si>
    <t>Ca_15785_v1.0_kabuli</t>
  </si>
  <si>
    <t>Ca_21198_v1.0_kabuli</t>
  </si>
  <si>
    <t>RopGEF7b OS=Medicago truncatula PE=2 SV=1</t>
  </si>
  <si>
    <t>Ca_06628_v1.0_kabuli</t>
  </si>
  <si>
    <t>Ca_12805_v1.0_kabuli</t>
  </si>
  <si>
    <t>Ca_18958_v1.0_kabuli</t>
  </si>
  <si>
    <t>Ca_02346_v1.0_kabuli</t>
  </si>
  <si>
    <t>Ca_23838_v1.0_kabuli</t>
  </si>
  <si>
    <t>Post-GPI attachment to proteins factor OS=Medicago truncatula GN=MTR_6g078860 PE=4 SV=1</t>
  </si>
  <si>
    <t>Ca_21759_v1.0_kabuli</t>
  </si>
  <si>
    <t>Ca_26777_v1.0_kabuli</t>
  </si>
  <si>
    <t>Ca_26051_v1.0_kabuli</t>
  </si>
  <si>
    <t>Ca_02715_v1.0_kabuli</t>
  </si>
  <si>
    <t>Threonine synthase OS=Medicago truncatula GN=MTR_2g099510 PE=4 SV=1</t>
  </si>
  <si>
    <t>Ca_13929_v1.0_kabuli</t>
  </si>
  <si>
    <t>NAC domain-containing protein OS=Medicago truncatula GN=MTR_2g062730 PE=4 SV=1</t>
  </si>
  <si>
    <t>Ca_25477_v1.0_kabuli</t>
  </si>
  <si>
    <t>Putative uncharacterized protein OS=Vitis vinifera GN=VIT_05s0029g00490 PE=4 SV=1</t>
  </si>
  <si>
    <t>Ca_14643_v1.0_kabuli</t>
  </si>
  <si>
    <t>Ca_20931_v1.0_kabuli</t>
  </si>
  <si>
    <t>Ca_01379_v1.0_kabuli</t>
  </si>
  <si>
    <t>Ca_12029_v1.0_kabuli</t>
  </si>
  <si>
    <t>RING finger protein OS=Medicago truncatula GN=MTR_7g100950 PE=4 SV=1</t>
  </si>
  <si>
    <t>Ca_24615_v1.0_kabuli</t>
  </si>
  <si>
    <t>Cyclin dependent kinase inhibitor OS=Medicago truncatula GN=MTR_7g058390 PE=4 SV=1</t>
  </si>
  <si>
    <t>Ca_05417_v1.0_kabuli</t>
  </si>
  <si>
    <t>Ca_10903_v1.0_kabuli</t>
  </si>
  <si>
    <t>Protein arginine methyltransferase OS=Medicago truncatula GN=MTR_3g013960 PE=4 SV=1</t>
  </si>
  <si>
    <t>Ca_18357_v1.0_kabuli</t>
  </si>
  <si>
    <t>Zinc finger, RING-type OS=Medicago truncatula GN=MtrDRAFT_AC158501g16v2 PE=4 SV=1</t>
  </si>
  <si>
    <t>Ca_01831_v1.0_kabuli</t>
  </si>
  <si>
    <t>Putative uncharacterized protein OS=Medicago truncatula GN=MTR_3g108740 PE=4 SV=1</t>
  </si>
  <si>
    <t>Ca_18684_v1.0_kabuli</t>
  </si>
  <si>
    <t>Ca_05305_v1.0_kabuli</t>
  </si>
  <si>
    <t>Ca_10303_v1.0_kabuli</t>
  </si>
  <si>
    <t>DEAD-box ATP-dependent RNA helicase OS=Medicago truncatula GN=MTR_2g066050 PE=4 SV=1</t>
  </si>
  <si>
    <t>Ca_15786_v1.0_kabuli</t>
  </si>
  <si>
    <t>Ethylene-responsive transcription factor OS=Medicago truncatula GN=MTR_4g035430 PE=4 SV=1</t>
  </si>
  <si>
    <t>Ca_21199_v1.0_kabuli</t>
  </si>
  <si>
    <t>Ca_06629_v1.0_kabuli</t>
  </si>
  <si>
    <t>Ca_12806_v1.0_kabuli</t>
  </si>
  <si>
    <t>NAK-type protein kinase OS=Glycine max PE=2 SV=1</t>
  </si>
  <si>
    <t>Ca_18959_v1.0_kabuli</t>
  </si>
  <si>
    <t>Ca_02347_v1.0_kabuli</t>
  </si>
  <si>
    <t>Pectinesterase OS=Medicago truncatula GN=MTR_5g012600 PE=3 SV=1</t>
  </si>
  <si>
    <t>Ca_23839_v1.0_kabuli</t>
  </si>
  <si>
    <t>Disease resistance protein OS=Medicago truncatula GN=MTR_6g078480 PE=4 SV=1</t>
  </si>
  <si>
    <t>Ca_20550_v1.0_kabuli</t>
  </si>
  <si>
    <t>Ca_21760_v1.0_kabuli</t>
  </si>
  <si>
    <t>Ca_26778_v1.0_kabuli</t>
  </si>
  <si>
    <t>Ca_26052_v1.0_kabuli</t>
  </si>
  <si>
    <t>Quinolone resistance protein norA OS=Medicago truncatula GN=MTR_5g063390 PE=4 SV=1</t>
  </si>
  <si>
    <t>Ca_28195_v1.0_kabuli</t>
  </si>
  <si>
    <t>Ca_02716_v1.0_kabuli</t>
  </si>
  <si>
    <t>Protein kinase family protein OS=Medicago truncatula GN=MTR_2g099530 PE=4 SV=1</t>
  </si>
  <si>
    <t>Ca_13930_v1.0_kabuli</t>
  </si>
  <si>
    <t>Putative uncharacterized protein OS=Medicago truncatula GN=MTR_2g062700 PE=4 SV=1</t>
  </si>
  <si>
    <t>Ca_25478_v1.0_kabuli</t>
  </si>
  <si>
    <t>Ca_14644_v1.0_kabuli</t>
  </si>
  <si>
    <t>Ca_20932_v1.0_kabuli</t>
  </si>
  <si>
    <t>Ca_01380_v1.0_kabuli</t>
  </si>
  <si>
    <t>Ca_12030_v1.0_kabuli</t>
  </si>
  <si>
    <t>Syntaxin-71 OS=Medicago truncatula GN=MTR_7g100980 PE=4 SV=1</t>
  </si>
  <si>
    <t>Ca_24616_v1.0_kabuli</t>
  </si>
  <si>
    <t>Ca_05418_v1.0_kabuli</t>
  </si>
  <si>
    <t>Ca_10904_v1.0_kabuli</t>
  </si>
  <si>
    <t>Nbs-lrr resistance protein OS=Medicago truncatula GN=MTR_3g014390 PE=4 SV=1</t>
  </si>
  <si>
    <t>Ca_18358_v1.0_kabuli</t>
  </si>
  <si>
    <t>Protease-associated PA; Proteinase inhibitor I9, subtilisin propeptide OS=Medicago truncatula GN=MtrDRAFT_AC158501g3v2 PE=1 SV=1</t>
  </si>
  <si>
    <t>Ca_01832_v1.0_kabuli</t>
  </si>
  <si>
    <t>Fasciclin-like arabinogalactan protein OS=Medicago truncatula GN=MTR_3g108760 PE=4 SV=1</t>
  </si>
  <si>
    <t>Ca_07556_v1.0_kabuli</t>
  </si>
  <si>
    <t>Lipoxygenase OS=Glycine max PE=3 SV=2</t>
  </si>
  <si>
    <t>Ca_18685_v1.0_kabuli</t>
  </si>
  <si>
    <t>Ca_05306_v1.0_kabuli</t>
  </si>
  <si>
    <t>Putative uncharacterized protein OS=Medicago truncatula GN=MTR_4g092970 PE=4 SV=1</t>
  </si>
  <si>
    <t>Ca_10304_v1.0_kabuli</t>
  </si>
  <si>
    <t>Lectin receptor kinase OS=Medicago truncatula GN=MTR_3g069910 PE=4 SV=1</t>
  </si>
  <si>
    <t>Ca_15787_v1.0_kabuli</t>
  </si>
  <si>
    <t>Avr9 elicitor response protein OS=Medicago truncatula GN=MTR_4g035490 PE=4 SV=1</t>
  </si>
  <si>
    <t>Ca_21200_v1.0_kabuli</t>
  </si>
  <si>
    <t>Ca_06630_v1.0_kabuli</t>
  </si>
  <si>
    <t>Ca_12807_v1.0_kabuli</t>
  </si>
  <si>
    <t>Ca_18960_v1.0_kabuli</t>
  </si>
  <si>
    <t>Putative uncharacterized protein OS=Vitis vinifera GN=VIT_17s0000g04010 PE=3 SV=1</t>
  </si>
  <si>
    <t>Ca_02348_v1.0_kabuli</t>
  </si>
  <si>
    <t>(RAP Annotation release2) Glycosyl transferase OS=Medicago truncatula GN=MTR_5g012590 PE=4 SV=1</t>
  </si>
  <si>
    <t>Ca_20551_v1.0_kabuli</t>
  </si>
  <si>
    <t>Ca_21761_v1.0_kabuli</t>
  </si>
  <si>
    <t>Ca_26779_v1.0_kabuli</t>
  </si>
  <si>
    <t>Ca_26053_v1.0_kabuli</t>
  </si>
  <si>
    <t>Ca_27838_v1.0_kabuli</t>
  </si>
  <si>
    <t>Ca_02717_v1.0_kabuli</t>
  </si>
  <si>
    <t>Putative uncharacterized protein OS=Medicago truncatula GN=MTR_2g099540 PE=4 SV=1</t>
  </si>
  <si>
    <t>Ca_13931_v1.0_kabuli</t>
  </si>
  <si>
    <t>Myosin XI-F OS=Medicago truncatula GN=MTR_2g062660 PE=4 SV=1</t>
  </si>
  <si>
    <t>Ca_25479_v1.0_kabuli</t>
  </si>
  <si>
    <t>Citrate synthase OS=Glycine max PE=3 SV=1</t>
  </si>
  <si>
    <t>Ca_14645_v1.0_kabuli</t>
  </si>
  <si>
    <t>Ca_20933_v1.0_kabuli</t>
  </si>
  <si>
    <t>Ca_12031_v1.0_kabuli</t>
  </si>
  <si>
    <t>NAC domain transcription factor OS=Medicago truncatula GN=MTR_7g100990 PE=4 SV=1</t>
  </si>
  <si>
    <t>Ca_24617_v1.0_kabuli</t>
  </si>
  <si>
    <t>Transcriptional corepressor LEUNIG OS=Medicago truncatula GN=MTR_7g058460 PE=4 SV=1</t>
  </si>
  <si>
    <t>Ca_05419_v1.0_kabuli</t>
  </si>
  <si>
    <t>Ca_10905_v1.0_kabuli</t>
  </si>
  <si>
    <t>Ca_18359_v1.0_kabuli</t>
  </si>
  <si>
    <t>Ca_01833_v1.0_kabuli</t>
  </si>
  <si>
    <t>Putative uncharacterized protein OS=Medicago truncatula GN=MTR_3g108780 PE=4 SV=1</t>
  </si>
  <si>
    <t>Ca_07557_v1.0_kabuli</t>
  </si>
  <si>
    <t>Cytokinin-O-glucosyltransferase OS=Medicago truncatula GN=MTR_1g100520 PE=3 SV=1</t>
  </si>
  <si>
    <t>Ca_18686_v1.0_kabuli</t>
  </si>
  <si>
    <t>Ca_05307_v1.0_kabuli</t>
  </si>
  <si>
    <t>Ca_10305_v1.0_kabuli</t>
  </si>
  <si>
    <t>Proline transporter 2 OS=Vigna unguiculata GN=VuProT2 PE=2 SV=1</t>
  </si>
  <si>
    <t>Ca_15788_v1.0_kabuli</t>
  </si>
  <si>
    <t>Ca_06631_v1.0_kabuli</t>
  </si>
  <si>
    <t>Ca_12808_v1.0_kabuli</t>
  </si>
  <si>
    <t>Ca_19467_v1.0_kabuli</t>
  </si>
  <si>
    <t>CENP-C OS=Medicago truncatula PE=2 SV=1</t>
  </si>
  <si>
    <t>Ca_02349_v1.0_kabuli</t>
  </si>
  <si>
    <t>Chaperone protein dnaJ OS=Medicago truncatula GN=MTR_5g012530 PE=4 SV=1</t>
  </si>
  <si>
    <t>Ca_23841_v1.0_kabuli</t>
  </si>
  <si>
    <t>Mitochondrial protein, putative OS=Medicago truncatula GN=MTR_6g077680 PE=4 SV=1</t>
  </si>
  <si>
    <t>Ca_20552_v1.0_kabuli</t>
  </si>
  <si>
    <t>Ca_21762_v1.0_kabuli</t>
  </si>
  <si>
    <t>Ca_26780_v1.0_kabuli</t>
  </si>
  <si>
    <t>Ca_27839_v1.0_kabuli</t>
  </si>
  <si>
    <t>Ca_02718_v1.0_kabuli</t>
  </si>
  <si>
    <t>Ca_14646_v1.0_kabuli</t>
  </si>
  <si>
    <t>Ca_05974_v1.0_kabuli</t>
  </si>
  <si>
    <t>Mitochondrial substrate carrier OS=Medicago truncatula GN=MTR_7g083790 PE=1 SV=1</t>
  </si>
  <si>
    <t>Ca_12032_v1.0_kabuli</t>
  </si>
  <si>
    <t>Ca_24618_v1.0_kabuli</t>
  </si>
  <si>
    <t>Putative uncharacterized protein OS=Medicago truncatula GN=MTR_7g058500 PE=4 SV=1</t>
  </si>
  <si>
    <t>Ca_05420_v1.0_kabuli</t>
  </si>
  <si>
    <t>Ca_10906_v1.0_kabuli</t>
  </si>
  <si>
    <t>Ca_18360_v1.0_kabuli</t>
  </si>
  <si>
    <t>Calcium-dependent protein kinase OS=Medicago truncatula GN=MTR_5g099240 PE=4 SV=1</t>
  </si>
  <si>
    <t>Ca_01834_v1.0_kabuli</t>
  </si>
  <si>
    <t>COP9 signalosome complex subunit 5b OS=Medicago truncatula GN=MTR_3g108790 PE=4 SV=1</t>
  </si>
  <si>
    <t>Ca_07558_v1.0_kabuli</t>
  </si>
  <si>
    <t>Ca_05308_v1.0_kabuli</t>
  </si>
  <si>
    <t>Ca_10306_v1.0_kabuli</t>
  </si>
  <si>
    <t>Solute carrier family 35 member E4 OS=Medicago truncatula GN=MTR_3g070000 PE=4 SV=1</t>
  </si>
  <si>
    <t>Ca_21202_v1.0_kabuli</t>
  </si>
  <si>
    <t>Ca_06632_v1.0_kabuli</t>
  </si>
  <si>
    <t>3-ketoacyl-CoA synthase OS=Medicago truncatula GN=MTR_4g113280 PE=3 SV=1</t>
  </si>
  <si>
    <t>Ca_12809_v1.0_kabuli</t>
  </si>
  <si>
    <t>Ca_19468_v1.0_kabuli</t>
  </si>
  <si>
    <t>Putative uncharacterized protein OS=Medicago truncatula GN=MTR_8g055840 PE=4 SV=1</t>
  </si>
  <si>
    <t>Ca_02350_v1.0_kabuli</t>
  </si>
  <si>
    <t>Ca_23842_v1.0_kabuli</t>
  </si>
  <si>
    <t>Ca_20553_v1.0_kabuli</t>
  </si>
  <si>
    <t>Ca_21763_v1.0_kabuli</t>
  </si>
  <si>
    <t>40S ribosomal protein S8 OS=Glycine max PE=2 SV=1</t>
  </si>
  <si>
    <t>Ca_26054_v1.0_kabuli</t>
  </si>
  <si>
    <t>Ca_02719_v1.0_kabuli</t>
  </si>
  <si>
    <t>Ca_13933_v1.0_kabuli</t>
  </si>
  <si>
    <t>Ca_25713_v1.0_kabuli</t>
  </si>
  <si>
    <t>Protein STRUBBELIG-RECEPTOR FAMILY OS=Medicago truncatula GN=MTR_4g005130 PE=4 SV=1</t>
  </si>
  <si>
    <t>Ca_14647_v1.0_kabuli</t>
  </si>
  <si>
    <t>Ca_20935_v1.0_kabuli</t>
  </si>
  <si>
    <t>Hermes OS=Medicago truncatula GN=Vpy PE=4 SV=1</t>
  </si>
  <si>
    <t>Ca_05975_v1.0_kabuli</t>
  </si>
  <si>
    <t>V-type proton ATPase subunit C OS=Medicago truncatula GN=MTR_7g083720 PE=1 SV=1</t>
  </si>
  <si>
    <t>Ca_12033_v1.0_kabuli</t>
  </si>
  <si>
    <t>DnaJ homolog subfamily C member-like protein OS=Medicago truncatula GN=MTR_7g101070 PE=4 SV=1</t>
  </si>
  <si>
    <t>Ca_24619_v1.0_kabuli</t>
  </si>
  <si>
    <t>PPPDE peptidase domain-containing protein OS=Medicago truncatula GN=MTR_7g058510 PE=4 SV=1</t>
  </si>
  <si>
    <t>Ca_05421_v1.0_kabuli</t>
  </si>
  <si>
    <t>Predicted protein OS=Populus trichocarpa GN=POPTRDRAFT_822033 PE=4 SV=1</t>
  </si>
  <si>
    <t>Ca_10907_v1.0_kabuli</t>
  </si>
  <si>
    <t>Uncharacterized protein OS=Prunus persica GN=PRUPE_ppa003099mg PE=4 SV=1</t>
  </si>
  <si>
    <t>Ca_18361_v1.0_kabuli</t>
  </si>
  <si>
    <t>Ca_01835_v1.0_kabuli</t>
  </si>
  <si>
    <t>P-type H+-ATPase OS=Vicia faba GN=ha5 PE=2 SV=1</t>
  </si>
  <si>
    <t>Ca_07559_v1.0_kabuli</t>
  </si>
  <si>
    <t>NADH cytochrome b5 reductase OS=Medicago truncatula GN=MTR_1g100550 PE=4 SV=1</t>
  </si>
  <si>
    <t>Ca_18688_v1.0_kabuli</t>
  </si>
  <si>
    <t>Ca_05309_v1.0_kabuli</t>
  </si>
  <si>
    <t>Ca_10307_v1.0_kabuli</t>
  </si>
  <si>
    <t>Ca_21203_v1.0_kabuli</t>
  </si>
  <si>
    <t>Ca_06633_v1.0_kabuli</t>
  </si>
  <si>
    <t>Cytochrome P450 OS=Medicago truncatula GN=MTR_8g035820 PE=3 SV=1</t>
  </si>
  <si>
    <t>Ca_12810_v1.0_kabuli</t>
  </si>
  <si>
    <t>Ca_19469_v1.0_kabuli</t>
  </si>
  <si>
    <t>Phytochrome kinase substrate OS=Medicago truncatula GN=MTR_8g055860 PE=4 SV=1</t>
  </si>
  <si>
    <t>Ca_02351_v1.0_kabuli</t>
  </si>
  <si>
    <t>Predicted protein OS=Populus trichocarpa GN=POPTRDRAFT_830718 PE=2 SV=1</t>
  </si>
  <si>
    <t>Ca_23843_v1.0_kabuli</t>
  </si>
  <si>
    <t>Disease resistance-like protein OS=Medicago truncatula GN=MTR_6g077500 PE=4 SV=1</t>
  </si>
  <si>
    <t>Ca_27490_v1.0_kabuli</t>
  </si>
  <si>
    <t>Ca_21764_v1.0_kabuli</t>
  </si>
  <si>
    <t>Ca_25913_v1.0_kabuli</t>
  </si>
  <si>
    <t>Ca_27772_v1.0_kabuli</t>
  </si>
  <si>
    <t>Ca_26055_v1.0_kabuli</t>
  </si>
  <si>
    <t>Ca_02720_v1.0_kabuli</t>
  </si>
  <si>
    <t>Lipoxygenase OS=Medicago truncatula GN=MTR_2g099560 PE=3 SV=1</t>
  </si>
  <si>
    <t>Ca_25714_v1.0_kabuli</t>
  </si>
  <si>
    <t>Putative uncharacterized protein OS=Medicago truncatula GN=MTR_8g040260 PE=4 SV=1</t>
  </si>
  <si>
    <t>Ca_14648_v1.0_kabuli</t>
  </si>
  <si>
    <t>Ca_20936_v1.0_kabuli</t>
  </si>
  <si>
    <t>Methionine synthase OS=Glycine max PE=1 SV=1</t>
  </si>
  <si>
    <t>Ca_05976_v1.0_kabuli</t>
  </si>
  <si>
    <t>B3 domain-containing protein OS=Medicago truncatula GN=MTR_7g083700 PE=4 SV=1</t>
  </si>
  <si>
    <t>Ca_12034_v1.0_kabuli</t>
  </si>
  <si>
    <t>Ca_24620_v1.0_kabuli</t>
  </si>
  <si>
    <t>Solute carrier family 35 member F5 OS=Medicago truncatula GN=MTR_7g058520 PE=4 SV=1</t>
  </si>
  <si>
    <t>Ca_05422_v1.0_kabuli</t>
  </si>
  <si>
    <t>Ca_10908_v1.0_kabuli</t>
  </si>
  <si>
    <t>Cc-nbs resistance protein OS=Medicago truncatula GN=MTR_3g013790 PE=4 SV=1</t>
  </si>
  <si>
    <t>Ca_18362_v1.0_kabuli</t>
  </si>
  <si>
    <t>Putative uncharacterized protein OS=Medicago truncatula GN=MTR_1g018440 PE=4 SV=1</t>
  </si>
  <si>
    <t>Ca_01836_v1.0_kabuli</t>
  </si>
  <si>
    <t>Ca_07560_v1.0_kabuli</t>
  </si>
  <si>
    <t>Uncharacterized protein OS=Medicago truncatula GN=MTR_3g079520 PE=2 SV=1</t>
  </si>
  <si>
    <t>Ca_05310_v1.0_kabuli</t>
  </si>
  <si>
    <t>Ca_10308_v1.0_kabuli</t>
  </si>
  <si>
    <t>Ca_21204_v1.0_kabuli</t>
  </si>
  <si>
    <t>Ca_06634_v1.0_kabuli</t>
  </si>
  <si>
    <t>E3 ubiquitin-protein ligase MARCH3 OS=Medicago truncatula GN=MTR_4g113520 PE=4 SV=1</t>
  </si>
  <si>
    <t>Ca_12811_v1.0_kabuli</t>
  </si>
  <si>
    <t>Ca_19470_v1.0_kabuli</t>
  </si>
  <si>
    <t>Putative uncharacterized protein OS=Medicago truncatula GN=MTR_8g055880 PE=4 SV=1</t>
  </si>
  <si>
    <t>Ca_02352_v1.0_kabuli</t>
  </si>
  <si>
    <t>Aspartic proteinase nepenthesin-2 OS=Medicago truncatula GN=MTR_5g012490 PE=4 SV=1</t>
  </si>
  <si>
    <t>Ca_27491_v1.0_kabuli</t>
  </si>
  <si>
    <t>Ca_27773_v1.0_kabuli</t>
  </si>
  <si>
    <t>Ca_26056_v1.0_kabuli</t>
  </si>
  <si>
    <t>Ca_02721_v1.0_kabuli</t>
  </si>
  <si>
    <t>Lipoxygenase OS=Medicago truncatula GN=MTR_2g099570 PE=3 SV=1</t>
  </si>
  <si>
    <t>Ca_25715_v1.0_kabuli</t>
  </si>
  <si>
    <t>Ca_14649_v1.0_kabuli</t>
  </si>
  <si>
    <t>Plastocyanin-like domain-containing protein OS=Medicago truncatula GN=MTR_6g023760 PE=2 SV=1</t>
  </si>
  <si>
    <t>Ca_20937_v1.0_kabuli</t>
  </si>
  <si>
    <t>Ca_05977_v1.0_kabuli</t>
  </si>
  <si>
    <t>Putative uncharacterized protein OS=Medicago truncatula GN=MTR_7g083660 PE=4 SV=1</t>
  </si>
  <si>
    <t>Ca_12035_v1.0_kabuli</t>
  </si>
  <si>
    <t>WD repeat-containing protein OS=Medicago truncatula GN=MTR_7g101110 PE=4 SV=1</t>
  </si>
  <si>
    <t>Ca_24621_v1.0_kabuli</t>
  </si>
  <si>
    <t>LRR receptor-like serine/threonine-protein kinase HSL2 OS=Medicago truncatula GN=MTR_7g058550 PE=4 SV=1</t>
  </si>
  <si>
    <t>Ca_05423_v1.0_kabuli</t>
  </si>
  <si>
    <t>Putative uncharacterized protein OS=Lotus japonicus PE=2 SV=1</t>
  </si>
  <si>
    <t>Ca_10909_v1.0_kabuli</t>
  </si>
  <si>
    <t>Ca_01837_v1.0_kabuli</t>
  </si>
  <si>
    <t>Ca_07561_v1.0_kabuli</t>
  </si>
  <si>
    <t>Putative uncharacterized protein OS=Medicago truncatula GN=MTR_1g100570 PE=4 SV=1</t>
  </si>
  <si>
    <t>Ca_18690_v1.0_kabuli</t>
  </si>
  <si>
    <t>Ca_05311_v1.0_kabuli</t>
  </si>
  <si>
    <t>Putative uncharacterized protein OS=Medicago truncatula GN=MTR_4g092850 PE=4 SV=1</t>
  </si>
  <si>
    <t>Ca_10309_v1.0_kabuli</t>
  </si>
  <si>
    <t>Putative uncharacterized protein OS=Medicago truncatula GN=MTR_3g070090 PE=4 SV=1</t>
  </si>
  <si>
    <t>Ca_15792_v1.0_kabuli</t>
  </si>
  <si>
    <t>NAC domain protein OS=Medicago truncatula GN=MTR_4g035590 PE=4 SV=1</t>
  </si>
  <si>
    <t>Ca_06635_v1.0_kabuli</t>
  </si>
  <si>
    <t>Potassium channel OS=Medicago truncatula GN=MTR_4g113530 PE=4 SV=1</t>
  </si>
  <si>
    <t>Ca_19471_v1.0_kabuli</t>
  </si>
  <si>
    <t>Ca_02353_v1.0_kabuli</t>
  </si>
  <si>
    <t>Sec14 cytosolic factor OS=Medicago truncatula GN=MTR_5g012460 PE=4 SV=1</t>
  </si>
  <si>
    <t>Ca_23845_v1.0_kabuli</t>
  </si>
  <si>
    <t>Ca_21766_v1.0_kabuli</t>
  </si>
  <si>
    <t>Ca_25915_v1.0_kabuli</t>
  </si>
  <si>
    <t>Ca_27642_v1.0_kabuli</t>
  </si>
  <si>
    <t>DNA-directed RNA polymerase subunit beta&amp;apos;&amp;apos; OS=Cicer arietinum GN=rpoC2 PE=3 SV=1</t>
  </si>
  <si>
    <t>Ca_26057_v1.0_kabuli</t>
  </si>
  <si>
    <t>Cytochrome P450 monooxygenase CYP97C10 OS=Medicago truncatula GN=MTR_1g062190 PE=3 SV=1</t>
  </si>
  <si>
    <t>Ca_02722_v1.0_kabuli</t>
  </si>
  <si>
    <t>MYB transcription factor MYB107 OS=Medicago truncatula GN=MTR_2g099610 PE=4 SV=1</t>
  </si>
  <si>
    <t>Ca_13936_v1.0_kabuli</t>
  </si>
  <si>
    <t>Putative uncharacterized protein OS=Medicago truncatula GN=MTR_2g062610 PE=4 SV=1</t>
  </si>
  <si>
    <t>Ca_25716_v1.0_kabuli</t>
  </si>
  <si>
    <t>Putative uncharacterized protein OS=Medicago truncatula GN=MTR_4g005070 PE=4 SV=1</t>
  </si>
  <si>
    <t>Ca_14650_v1.0_kabuli</t>
  </si>
  <si>
    <t>Lipase OS=Medicago truncatula GN=MTR_6g023740 PE=3 SV=1</t>
  </si>
  <si>
    <t>Ca_20938_v1.0_kabuli</t>
  </si>
  <si>
    <t>Ca_05978_v1.0_kabuli</t>
  </si>
  <si>
    <t>50S ribosomal protein L18 OS=Medicago truncatula GN=MTR_7g083650 PE=4 SV=1</t>
  </si>
  <si>
    <t>Ca_12036_v1.0_kabuli</t>
  </si>
  <si>
    <t>Putative uncharacterized protein OS=Medicago truncatula GN=MTR_7g101130 PE=4 SV=1</t>
  </si>
  <si>
    <t>Ca_24826_v1.0_kabuli</t>
  </si>
  <si>
    <t>Predicted protein OS=Populus trichocarpa GN=POPTRDRAFT_549573 PE=2 SV=1</t>
  </si>
  <si>
    <t>Ca_05424_v1.0_kabuli</t>
  </si>
  <si>
    <t>Ca_10910_v1.0_kabuli</t>
  </si>
  <si>
    <t>Ca_18364_v1.0_kabuli</t>
  </si>
  <si>
    <t>Zinc finger protein ZF2 OS=Cicer arietinum PE=4 SV=1</t>
  </si>
  <si>
    <t>Ca_01838_v1.0_kabuli</t>
  </si>
  <si>
    <t>Putative uncharacterized protein OS=Medicago truncatula GN=MTR_3g108830 PE=4 SV=1</t>
  </si>
  <si>
    <t>Ca_07562_v1.0_kabuli</t>
  </si>
  <si>
    <t>Ca_18691_v1.0_kabuli</t>
  </si>
  <si>
    <t>Ca_05312_v1.0_kabuli</t>
  </si>
  <si>
    <t>Phosphoglycerate mutase-like protein OS=Medicago truncatula GN=MTR_4g092840 PE=4 SV=1</t>
  </si>
  <si>
    <t>Ca_10310_v1.0_kabuli</t>
  </si>
  <si>
    <t>Sedoheptulose-1 7-bisphosphatase OS=Medicago truncatula GN=MTR_3g070100 PE=1 SV=1</t>
  </si>
  <si>
    <t>Ca_15793_v1.0_kabuli</t>
  </si>
  <si>
    <t>Ca_21206_v1.0_kabuli</t>
  </si>
  <si>
    <t>Ca_06636_v1.0_kabuli</t>
  </si>
  <si>
    <t>Putative uncharacterized protein OS=Medicago truncatula GN=MTR_4g113600 PE=4 SV=1</t>
  </si>
  <si>
    <t>Ca_12813_v1.0_kabuli</t>
  </si>
  <si>
    <t>Lon protease homolog 2, peroxisomal OS=Glycine max PE=3 SV=1</t>
  </si>
  <si>
    <t>Ca_19472_v1.0_kabuli</t>
  </si>
  <si>
    <t>Class III chitinase OS=Medicago truncatula GN=chitIII-3 PE=3 SV=1</t>
  </si>
  <si>
    <t>Ca_02354_v1.0_kabuli</t>
  </si>
  <si>
    <t>Vesicle-associated membrane protein OS=Medicago truncatula GN=MTR_5g012420 PE=4 SV=1</t>
  </si>
  <si>
    <t>Ca_23846_v1.0_kabuli</t>
  </si>
  <si>
    <t>Ca_21767_v1.0_kabuli</t>
  </si>
  <si>
    <t>Ca_25916_v1.0_kabuli</t>
  </si>
  <si>
    <t>Ca_27643_v1.0_kabuli</t>
  </si>
  <si>
    <t>DNA-directed RNA polymerase subunit beta OS=Cicer arietinum GN=rpoB PE=3 SV=1</t>
  </si>
  <si>
    <t>Ca_26058_v1.0_kabuli</t>
  </si>
  <si>
    <t>Ca_02723_v1.0_kabuli</t>
  </si>
  <si>
    <t>Uncharacterized protein OS=Myotis davidii GN=MDA_GLEAN10001730 PE=4 SV=1</t>
  </si>
  <si>
    <t>Ca_13937_v1.0_kabuli</t>
  </si>
  <si>
    <t>Ca_25717_v1.0_kabuli</t>
  </si>
  <si>
    <t>Histone acetyltransferase OS=Medicago truncatula GN=MTR_4g005050 PE=4 SV=1</t>
  </si>
  <si>
    <t>Ca_14651_v1.0_kabuli</t>
  </si>
  <si>
    <t>Ca_20939_v1.0_kabuli</t>
  </si>
  <si>
    <t>Uncharacterized protein OS=Prunus persica GN=PRUPE_ppa000623mg PE=4 SV=1</t>
  </si>
  <si>
    <t>Ca_05979_v1.0_kabuli</t>
  </si>
  <si>
    <t>Ca_12037_v1.0_kabuli</t>
  </si>
  <si>
    <t>RING finger protein OS=Medicago truncatula GN=MTR_7g101150 PE=4 SV=1</t>
  </si>
  <si>
    <t>Ca_24827_v1.0_kabuli</t>
  </si>
  <si>
    <t>Ca_05425_v1.0_kabuli</t>
  </si>
  <si>
    <t>Ca_10911_v1.0_kabuli</t>
  </si>
  <si>
    <t>Pentatricopeptide repeat-containing protein OS=Medicago truncatula GN=MTR_1g012380 PE=4 SV=1</t>
  </si>
  <si>
    <t>Ca_18365_v1.0_kabuli</t>
  </si>
  <si>
    <t>Ca_01839_v1.0_kabuli</t>
  </si>
  <si>
    <t>F-box protein AFR OS=Medicago truncatula GN=MTR_3g108860 PE=4 SV=1</t>
  </si>
  <si>
    <t>Ca_07563_v1.0_kabuli</t>
  </si>
  <si>
    <t>Ca_18692_v1.0_kabuli</t>
  </si>
  <si>
    <t>Ca_05313_v1.0_kabuli</t>
  </si>
  <si>
    <t>Putative uncharacterized protein OS=Medicago truncatula GN=MTR_4g092830 PE=4 SV=1</t>
  </si>
  <si>
    <t>Ca_10311_v1.0_kabuli</t>
  </si>
  <si>
    <t>Putative uncharacterized protein OS=Medicago truncatula GN=MTR_3g070120 PE=4 SV=1</t>
  </si>
  <si>
    <t>Ca_15794_v1.0_kabuli</t>
  </si>
  <si>
    <t>Ca_21207_v1.0_kabuli</t>
  </si>
  <si>
    <t>Uncharacterized protein OS=Prunus persica GN=PRUPE_ppa019685mg PE=4 SV=1</t>
  </si>
  <si>
    <t>Ca_06637_v1.0_kabuli</t>
  </si>
  <si>
    <t>Ca_12814_v1.0_kabuli</t>
  </si>
  <si>
    <t>Ca_19473_v1.0_kabuli</t>
  </si>
  <si>
    <t>Cullin 3-like protein OS=Medicago truncatula GN=MTR_8g056030 PE=3 SV=1</t>
  </si>
  <si>
    <t>Ca_02355_v1.0_kabuli</t>
  </si>
  <si>
    <t>Putative uncharacterized protein OS=Medicago truncatula GN=MTR_5g012410 PE=4 SV=1</t>
  </si>
  <si>
    <t>Ca_23847_v1.0_kabuli</t>
  </si>
  <si>
    <t>Peptidyl-tRNA hydrolase OS=Medicago truncatula GN=MTR_8g085910 PE=4 SV=1</t>
  </si>
  <si>
    <t>Ca_25917_v1.0_kabuli</t>
  </si>
  <si>
    <t>Ca_26059_v1.0_kabuli</t>
  </si>
  <si>
    <t>Ca_02724_v1.0_kabuli</t>
  </si>
  <si>
    <t>Ca_13938_v1.0_kabuli</t>
  </si>
  <si>
    <t>Ca_25718_v1.0_kabuli</t>
  </si>
  <si>
    <t>Ca_14652_v1.0_kabuli</t>
  </si>
  <si>
    <t>Short-chain alcohol dehydrogenase OS=Medicago truncatula GN=MTR_6g023610 PE=3 SV=1</t>
  </si>
  <si>
    <t>Ca_20940_v1.0_kabuli</t>
  </si>
  <si>
    <t>Ca_05980_v1.0_kabuli</t>
  </si>
  <si>
    <t>Putative uncharacterized protein OS=Medicago truncatula GN=MTR_7g083640 PE=4 SV=1</t>
  </si>
  <si>
    <t>Ca_12038_v1.0_kabuli</t>
  </si>
  <si>
    <t>Uncharacterized protein OS=Medicago truncatula GN=MTR_7g101170 PE=1 SV=1</t>
  </si>
  <si>
    <t>Ca_24828_v1.0_kabuli</t>
  </si>
  <si>
    <t>Ca_05426_v1.0_kabuli</t>
  </si>
  <si>
    <t>Ca_10912_v1.0_kabuli</t>
  </si>
  <si>
    <t>Ca_18366_v1.0_kabuli</t>
  </si>
  <si>
    <t>Transcription factor bHLH85 OS=Medicago truncatula GN=MTR_1g018090 PE=4 SV=1</t>
  </si>
  <si>
    <t>Ca_01840_v1.0_kabuli</t>
  </si>
  <si>
    <t>Putative uncharacterized protein OS=Medicago truncatula GN=MTR_3g108890 PE=4 SV=1</t>
  </si>
  <si>
    <t>Ca_07564_v1.0_kabuli</t>
  </si>
  <si>
    <t>Serine carboxypeptidase II-3 OS=Medicago truncatula GN=MTR_1g100610 PE=4 SV=1</t>
  </si>
  <si>
    <t>Ca_18693_v1.0_kabuli</t>
  </si>
  <si>
    <t>Ca_05314_v1.0_kabuli</t>
  </si>
  <si>
    <t>Glutamyl-tRNA reductase OS=Medicago truncatula GN=MTR_4g092820 PE=3 SV=1</t>
  </si>
  <si>
    <t>Ca_10312_v1.0_kabuli</t>
  </si>
  <si>
    <t>Coronatine-insensitive 1 OS=Glycine max GN=COI1 PE=2 SV=1</t>
  </si>
  <si>
    <t>Ca_21208_v1.0_kabuli</t>
  </si>
  <si>
    <t>40S ribosomal protein S28 OS=Medicago truncatula GN=MTR_4g081180 PE=4 SV=1</t>
  </si>
  <si>
    <t>Ca_06638_v1.0_kabuli</t>
  </si>
  <si>
    <t>Cytochrome P450 enzyme OS=Pisum sativum GN=CYP734A PE=2 SV=1</t>
  </si>
  <si>
    <t>Ca_12815_v1.0_kabuli</t>
  </si>
  <si>
    <t>Ca_19474_v1.0_kabuli</t>
  </si>
  <si>
    <t>Delta-8 sphingolipid desaturase OS=Medicago truncatula GN=MTR_8g056100 PE=4 SV=1</t>
  </si>
  <si>
    <t>Ca_02356_v1.0_kabuli</t>
  </si>
  <si>
    <t>Autophagy-related protein OS=Lotus japonicus PE=2 SV=1</t>
  </si>
  <si>
    <t>Ca_23848_v1.0_kabuli</t>
  </si>
  <si>
    <t>Ca_25993_v1.0_kabuli</t>
  </si>
  <si>
    <t>Ca_21769_v1.0_kabuli</t>
  </si>
  <si>
    <t>Ca_25918_v1.0_kabuli</t>
  </si>
  <si>
    <t>Ca_25722_v1.0_kabuli</t>
  </si>
  <si>
    <t>Ca_02725_v1.0_kabuli</t>
  </si>
  <si>
    <t>Ca_13939_v1.0_kabuli</t>
  </si>
  <si>
    <t>Ca_25719_v1.0_kabuli</t>
  </si>
  <si>
    <t>Ca_14653_v1.0_kabuli</t>
  </si>
  <si>
    <t>Short-chain alcohol dehydrogenase OS=Medicago truncatula GN=MTR_6g023990 PE=3 SV=1</t>
  </si>
  <si>
    <t>Ca_20941_v1.0_kabuli</t>
  </si>
  <si>
    <t>Ca_05981_v1.0_kabuli</t>
  </si>
  <si>
    <t>Protein AUXIN SIGNALING F-BOX OS=Medicago truncatula GN=MTR_7g083610 PE=4 SV=1</t>
  </si>
  <si>
    <t>Ca_12039_v1.0_kabuli</t>
  </si>
  <si>
    <t>Aquaporin PIP2-1 OS=Medicago truncatula GN=MTR_7g101190 PE=3 SV=1</t>
  </si>
  <si>
    <t>Ca_24829_v1.0_kabuli</t>
  </si>
  <si>
    <t>Ca_05427_v1.0_kabuli</t>
  </si>
  <si>
    <t>Ca_10913_v1.0_kabuli</t>
  </si>
  <si>
    <t>Brittle 1 protein-like protein OS=Medicago truncatula GN=MTR_1g012030 PE=3 SV=1</t>
  </si>
  <si>
    <t>Ca_18367_v1.0_kabuli</t>
  </si>
  <si>
    <t>Ca_01841_v1.0_kabuli</t>
  </si>
  <si>
    <t>Putative uncharacterized protein OS=Medicago truncatula GN=MTR_3g108900 PE=4 SV=1</t>
  </si>
  <si>
    <t>Ca_07565_v1.0_kabuli</t>
  </si>
  <si>
    <t>Putative uncharacterized protein OS=Medicago truncatula GN=MTR_4g121560 PE=4 SV=1</t>
  </si>
  <si>
    <t>Ca_18694_v1.0_kabuli</t>
  </si>
  <si>
    <t>Ca_05315_v1.0_kabuli</t>
  </si>
  <si>
    <t>Putative uncharacterized protein OS=Vitis vinifera GN=VIT_00s0282g00010 PE=2 SV=1</t>
  </si>
  <si>
    <t>Ca_10313_v1.0_kabuli</t>
  </si>
  <si>
    <t>Ca_15796_v1.0_kabuli</t>
  </si>
  <si>
    <t>Ca_21209_v1.0_kabuli</t>
  </si>
  <si>
    <t>Ca_06639_v1.0_kabuli</t>
  </si>
  <si>
    <t>Ca_12816_v1.0_kabuli</t>
  </si>
  <si>
    <t>Ca_19475_v1.0_kabuli</t>
  </si>
  <si>
    <t>Ca_02357_v1.0_kabuli</t>
  </si>
  <si>
    <t>L-lactate dehydrogenase OS=Medicago truncatula GN=MTR_5g012390 PE=3 SV=1</t>
  </si>
  <si>
    <t>Ca_23849_v1.0_kabuli</t>
  </si>
  <si>
    <t>Ca_25994_v1.0_kabuli</t>
  </si>
  <si>
    <t>Ca_21770_v1.0_kabuli</t>
  </si>
  <si>
    <t>Ca_25723_v1.0_kabuli</t>
  </si>
  <si>
    <t>Ca_02726_v1.0_kabuli</t>
  </si>
  <si>
    <t>Casein kinase I isoform delta-like protein OS=Medicago truncatula GN=MTR_2g099670 PE=4 SV=1</t>
  </si>
  <si>
    <t>Ca_13940_v1.0_kabuli</t>
  </si>
  <si>
    <t>Ca_25720_v1.0_kabuli</t>
  </si>
  <si>
    <t>Ca_14654_v1.0_kabuli</t>
  </si>
  <si>
    <t>Uncharacterized protein OS=Medicago truncatula GN=MTR_6g023580 PE=2 SV=1</t>
  </si>
  <si>
    <t>Ca_20942_v1.0_kabuli</t>
  </si>
  <si>
    <t>Ca_12040_v1.0_kabuli</t>
  </si>
  <si>
    <t>Uncharacterized protein OS=Medicago truncatula GN=MTR_7g101250 PE=2 SV=1</t>
  </si>
  <si>
    <t>Ca_24830_v1.0_kabuli</t>
  </si>
  <si>
    <t>Ca_10914_v1.0_kabuli</t>
  </si>
  <si>
    <t>Lin-54-like protein OS=Medicago truncatula GN=MTR_1g012020 PE=4 SV=1</t>
  </si>
  <si>
    <t>Ca_18368_v1.0_kabuli</t>
  </si>
  <si>
    <t>Mitochondrial outer membrane protein porin (Fragment) OS=Medicago truncatula GN=MTR_1g018050 PE=4 SV=1</t>
  </si>
  <si>
    <t>Ca_01842_v1.0_kabuli</t>
  </si>
  <si>
    <t>Uncharacterized protein OS=Prunus persica GN=PRUPE_ppa013880mg PE=4 SV=1</t>
  </si>
  <si>
    <t>Ca_07566_v1.0_kabuli</t>
  </si>
  <si>
    <t>Methionine synthase OS=Medicago truncatula GN=MTR_3g079640 PE=1 SV=1</t>
  </si>
  <si>
    <t>Ca_18695_v1.0_kabuli</t>
  </si>
  <si>
    <t>Ca_05316_v1.0_kabuli</t>
  </si>
  <si>
    <t>Glutathione-regulated potassium-efflux system protein kefB OS=Medicago truncatula GN=MTR_4g092790 PE=4 SV=1</t>
  </si>
  <si>
    <t>Ca_10314_v1.0_kabuli</t>
  </si>
  <si>
    <t>Ca_15797_v1.0_kabuli</t>
  </si>
  <si>
    <t>Ubiquitin carboxyl-terminal hydrolase OS=Medicago truncatula GN=MTR_2g060050 PE=3 SV=1</t>
  </si>
  <si>
    <t>Ca_21210_v1.0_kabuli</t>
  </si>
  <si>
    <t>Ca_06640_v1.0_kabuli</t>
  </si>
  <si>
    <t>Ca_12817_v1.0_kabuli</t>
  </si>
  <si>
    <t>Ca_19476_v1.0_kabuli</t>
  </si>
  <si>
    <t>Ca_02358_v1.0_kabuli</t>
  </si>
  <si>
    <t>Nitrate transporter OS=Medicago truncatula GN=MTR_5g012290 PE=3 SV=1</t>
  </si>
  <si>
    <t>Ca_23850_v1.0_kabuli</t>
  </si>
  <si>
    <t>Ca_25995_v1.0_kabuli</t>
  </si>
  <si>
    <t>Ca_21771_v1.0_kabuli</t>
  </si>
  <si>
    <t>Chitinase OS=Medicago truncatula GN=MTR_6g079630 PE=3 SV=1</t>
  </si>
  <si>
    <t>Ca_25920_v1.0_kabuli</t>
  </si>
  <si>
    <t>Ca_25724_v1.0_kabuli</t>
  </si>
  <si>
    <t>Ca_27592_v1.0_kabuli</t>
  </si>
  <si>
    <t>Ca_02727_v1.0_kabuli</t>
  </si>
  <si>
    <t>Aminophospholipid ATPase OS=Medicago truncatula GN=MTR_2g099690 PE=4 SV=1</t>
  </si>
  <si>
    <t>Ca_13941_v1.0_kabuli</t>
  </si>
  <si>
    <t>Ca_25793_v1.0_kabuli</t>
  </si>
  <si>
    <t>Ca_20943_v1.0_kabuli</t>
  </si>
  <si>
    <t>Ca_05983_v1.0_kabuli</t>
  </si>
  <si>
    <t>GEM-like protein OS=Medicago truncatula GN=MTR_7g083570 PE=4 SV=1</t>
  </si>
  <si>
    <t>Ca_12041_v1.0_kabuli</t>
  </si>
  <si>
    <t>Putative uncharacterized protein OS=Medicago truncatula GN=MTR_7g101270 PE=4 SV=1</t>
  </si>
  <si>
    <t>Ca_24831_v1.0_kabuli</t>
  </si>
  <si>
    <t>Ca_05429_v1.0_kabuli</t>
  </si>
  <si>
    <t>Ca_18369_v1.0_kabuli</t>
  </si>
  <si>
    <t>Ca_01843_v1.0_kabuli</t>
  </si>
  <si>
    <t>Ca_07567_v1.0_kabuli</t>
  </si>
  <si>
    <t>Double-stranded RNA binding protein OS=Medicago truncatula GN=MTR_1g100690 PE=4 SV=1</t>
  </si>
  <si>
    <t>Ca_18696_v1.0_kabuli</t>
  </si>
  <si>
    <t>Ca_05317_v1.0_kabuli</t>
  </si>
  <si>
    <t>Ca_10315_v1.0_kabuli</t>
  </si>
  <si>
    <t>26S proteasome regulatory particle non-ATPase subunit OS=Medicago truncatula GN=MTR_3g070180 PE=4 SV=1</t>
  </si>
  <si>
    <t>Ca_21211_v1.0_kabuli</t>
  </si>
  <si>
    <t>Ca_06641_v1.0_kabuli</t>
  </si>
  <si>
    <t>Ca_12818_v1.0_kabuli</t>
  </si>
  <si>
    <t>Ca_19477_v1.0_kabuli</t>
  </si>
  <si>
    <t>Ca_02359_v1.0_kabuli</t>
  </si>
  <si>
    <t>Ca_23851_v1.0_kabuli</t>
  </si>
  <si>
    <t>Ca_25996_v1.0_kabuli</t>
  </si>
  <si>
    <t>Ca_25725_v1.0_kabuli</t>
  </si>
  <si>
    <t>Ca_27593_v1.0_kabuli</t>
  </si>
  <si>
    <t>Ca_02728_v1.0_kabuli</t>
  </si>
  <si>
    <t>Ca_13942_v1.0_kabuli</t>
  </si>
  <si>
    <t>Non-specific lipid-transfer protein OS=Medicago truncatula GN=MTR_2g062600 PE=4 SV=1</t>
  </si>
  <si>
    <t>Ca_25794_v1.0_kabuli</t>
  </si>
  <si>
    <t>Ca_14656_v1.0_kabuli</t>
  </si>
  <si>
    <t>Ca_20944_v1.0_kabuli</t>
  </si>
  <si>
    <t>Ca_05984_v1.0_kabuli</t>
  </si>
  <si>
    <t>Translocon-associated protein subunit beta OS=Medicago truncatula GN=MTR_7g083560 PE=2 SV=1</t>
  </si>
  <si>
    <t>Ca_12042_v1.0_kabuli</t>
  </si>
  <si>
    <t>Ca_24832_v1.0_kabuli</t>
  </si>
  <si>
    <t>Ca_05430_v1.0_kabuli</t>
  </si>
  <si>
    <t>Ca_10916_v1.0_kabuli</t>
  </si>
  <si>
    <t>Ca_18370_v1.0_kabuli</t>
  </si>
  <si>
    <t>Ca_01844_v1.0_kabuli</t>
  </si>
  <si>
    <t>WRKY50 (Fragment) OS=Glycine max GN=WRKY50 PE=2 SV=1</t>
  </si>
  <si>
    <t>Ca_07568_v1.0_kabuli</t>
  </si>
  <si>
    <t>Beta-D-glucosidase OS=Medicago truncatula GN=MTR_3g079750 PE=1 SV=1</t>
  </si>
  <si>
    <t>Ca_18697_v1.0_kabuli</t>
  </si>
  <si>
    <t>Ca_05318_v1.0_kabuli</t>
  </si>
  <si>
    <t>Palmitoyltransferase OS=Medicago truncatula GN=MTR_4g092760 PE=4 SV=1</t>
  </si>
  <si>
    <t>Ca_10316_v1.0_kabuli</t>
  </si>
  <si>
    <t>Ca_21212_v1.0_kabuli</t>
  </si>
  <si>
    <t>Ca_06642_v1.0_kabuli</t>
  </si>
  <si>
    <t>Uncharacterized protein OS=Medicago truncatula GN=MTR_4g113730 PE=2 SV=1</t>
  </si>
  <si>
    <t>Ca_12819_v1.0_kabuli</t>
  </si>
  <si>
    <t>Ca_19478_v1.0_kabuli</t>
  </si>
  <si>
    <t>Ca_02360_v1.0_kabuli</t>
  </si>
  <si>
    <t>Ca_27674_v1.0_kabuli</t>
  </si>
  <si>
    <t>Ca_25997_v1.0_kabuli</t>
  </si>
  <si>
    <t>Ca_25339_v1.0_kabuli</t>
  </si>
  <si>
    <t>Ca_27519_v1.0_kabuli</t>
  </si>
  <si>
    <t>Ca_25726_v1.0_kabuli</t>
  </si>
  <si>
    <t>Ca_28219_v1.0_kabuli</t>
  </si>
  <si>
    <t>Ca_02729_v1.0_kabuli</t>
  </si>
  <si>
    <t>5&amp;apos;-nucleotidase surE OS=Medicago truncatula GN=MTR_2g099720 PE=4 SV=1</t>
  </si>
  <si>
    <t>Ca_25795_v1.0_kabuli</t>
  </si>
  <si>
    <t>Ca_14657_v1.0_kabuli</t>
  </si>
  <si>
    <t>Ca_20945_v1.0_kabuli</t>
  </si>
  <si>
    <t>Ca_05985_v1.0_kabuli</t>
  </si>
  <si>
    <t>Zinc finger protein CONSTANS-like protein OS=Medicago truncatula GN=MTR_7g083540 PE=4 SV=1</t>
  </si>
  <si>
    <t>Ca_12043_v1.0_kabuli</t>
  </si>
  <si>
    <t>Sickle OS=Medicago truncatula GN=Skl1 PE=2 SV=1</t>
  </si>
  <si>
    <t>Ca_24833_v1.0_kabuli</t>
  </si>
  <si>
    <t>Ca_05431_v1.0_kabuli</t>
  </si>
  <si>
    <t>Ca_10917_v1.0_kabuli</t>
  </si>
  <si>
    <t>Ca_18371_v1.0_kabuli</t>
  </si>
  <si>
    <t>Sigma factor sigB regulation protein rsbQ OS=Medicago truncatula GN=MTR_1g018320 PE=4 SV=1</t>
  </si>
  <si>
    <t>Ca_01845_v1.0_kabuli</t>
  </si>
  <si>
    <t>Sarcosine oxidase OS=Medicago truncatula GN=MTR_3g108990 PE=4 SV=1</t>
  </si>
  <si>
    <t>Ca_07569_v1.0_kabuli</t>
  </si>
  <si>
    <t>Ca_18698_v1.0_kabuli</t>
  </si>
  <si>
    <t>Glutathione S-transferase GST 12 OS=Glycine max PE=2 SV=1</t>
  </si>
  <si>
    <t>Ca_05319_v1.0_kabuli</t>
  </si>
  <si>
    <t>Voltage-gated potassium channel subunit beta-2 OS=Medicago truncatula GN=MTR_4g092750 PE=4 SV=1</t>
  </si>
  <si>
    <t>Ca_10317_v1.0_kabuli</t>
  </si>
  <si>
    <t>Ca_21213_v1.0_kabuli</t>
  </si>
  <si>
    <t>Ca_06643_v1.0_kabuli</t>
  </si>
  <si>
    <t>Putative uncharacterized protein OS=Medicago truncatula GN=MTR_4g113740 PE=4 SV=1</t>
  </si>
  <si>
    <t>Ca_12820_v1.0_kabuli</t>
  </si>
  <si>
    <t>Ca_19479_v1.0_kabuli</t>
  </si>
  <si>
    <t>Ca_02361_v1.0_kabuli</t>
  </si>
  <si>
    <t>Flavin-containing monooxygenase FMO GS-OX5 OS=Medicago truncatula GN=MTR_5g012130 PE=4 SV=1</t>
  </si>
  <si>
    <t>Ca_27675_v1.0_kabuli</t>
  </si>
  <si>
    <t>Ca_27304_v1.0_kabuli</t>
  </si>
  <si>
    <t>Ca_25340_v1.0_kabuli</t>
  </si>
  <si>
    <t>Ca_25727_v1.0_kabuli</t>
  </si>
  <si>
    <t>Ca_27903_v1.0_kabuli</t>
  </si>
  <si>
    <t>Ca_02730_v1.0_kabuli</t>
  </si>
  <si>
    <t>Ca_13944_v1.0_kabuli</t>
  </si>
  <si>
    <t>Ca_25796_v1.0_kabuli</t>
  </si>
  <si>
    <t>Ca_14658_v1.0_kabuli</t>
  </si>
  <si>
    <t>Receptor protein kinase-like protein OS=Medicago truncatula GN=MTR_6g023390 PE=4 SV=1</t>
  </si>
  <si>
    <t>Ca_20946_v1.0_kabuli</t>
  </si>
  <si>
    <t>Ca_05986_v1.0_kabuli</t>
  </si>
  <si>
    <t>Protein kinase family protein OS=Medicago truncatula GN=MTR_7g083500 PE=4 SV=1</t>
  </si>
  <si>
    <t>Ca_12044_v1.0_kabuli</t>
  </si>
  <si>
    <t>Phenylalanine ammonia-lyase OS=Trifolium pratense GN=PAL3 PE=2 SV=1</t>
  </si>
  <si>
    <t>Ca_24834_v1.0_kabuli</t>
  </si>
  <si>
    <t>Ca_05432_v1.0_kabuli</t>
  </si>
  <si>
    <t>Ca_10918_v1.0_kabuli</t>
  </si>
  <si>
    <t>Unidentified (Precursor) OS=Medicago sativa PE=1 SV=1</t>
  </si>
  <si>
    <t>Ca_01846_v1.0_kabuli</t>
  </si>
  <si>
    <t>Sarcosine oxidase OS=Medicago truncatula GN=MTR_3g109010 PE=4 SV=1</t>
  </si>
  <si>
    <t>Ca_07570_v1.0_kabuli</t>
  </si>
  <si>
    <t>Ca_18699_v1.0_kabuli</t>
  </si>
  <si>
    <t>R2R3-MYB transcription factor OS=Medicago truncatula GN=MTR_3g039990 PE=4 SV=1</t>
  </si>
  <si>
    <t>Ca_05320_v1.0_kabuli</t>
  </si>
  <si>
    <t>Transcription factor bHLH25 OS=Medicago truncatula GN=MTR_4g092700 PE=4 SV=1</t>
  </si>
  <si>
    <t>Ca_10318_v1.0_kabuli</t>
  </si>
  <si>
    <t>Eukaryotic translation initiation factor 3 subunit F OS=Medicago truncatula GN=MTR_3g070190 PE=1 SV=1</t>
  </si>
  <si>
    <t>Ca_21214_v1.0_kabuli</t>
  </si>
  <si>
    <t>Ca_06644_v1.0_kabuli</t>
  </si>
  <si>
    <t>Putative uncharacterized protein OS=Medicago truncatula GN=MTR_4g113750 PE=4 SV=1</t>
  </si>
  <si>
    <t>Ca_12821_v1.0_kabuli</t>
  </si>
  <si>
    <t>Ca_02362_v1.0_kabuli</t>
  </si>
  <si>
    <t>Pentatricopeptide repeat-containing protein OS=Medicago truncatula GN=MTR_5g012120 PE=4 SV=1</t>
  </si>
  <si>
    <t>Ca_25341_v1.0_kabuli</t>
  </si>
  <si>
    <t>Ca_27109_v1.0_kabuli</t>
  </si>
  <si>
    <t>Elongation factor Tu OS=Ricinus communis GN=RCOM_0648170 PE=3 SV=1</t>
  </si>
  <si>
    <t>Ca_25728_v1.0_kabuli</t>
  </si>
  <si>
    <t>Ca_27939_v1.0_kabuli</t>
  </si>
  <si>
    <t>Ca_02731_v1.0_kabuli</t>
  </si>
  <si>
    <t>IQ calmodulin-binding region OS=Medicago truncatula GN=MtrDRAFT_AC148918g35v2 PE=4 SV=2</t>
  </si>
  <si>
    <t>Ca_14659_v1.0_kabuli</t>
  </si>
  <si>
    <t>Ca_05987_v1.0_kabuli</t>
  </si>
  <si>
    <t>Palmitoyltransferase ZDHHC9 OS=Medicago truncatula GN=MTR_7g083480 PE=4 SV=1</t>
  </si>
  <si>
    <t>Ca_12045_v1.0_kabuli</t>
  </si>
  <si>
    <t>Chromodomain-helicase-DNA-binding protein OS=Medicago truncatula GN=MTR_7g101690 PE=4 SV=1</t>
  </si>
  <si>
    <t>Ca_24835_v1.0_kabuli</t>
  </si>
  <si>
    <t>Ca_05433_v1.0_kabuli</t>
  </si>
  <si>
    <t>Ca_10919_v1.0_kabuli</t>
  </si>
  <si>
    <t>Ca_18373_v1.0_kabuli</t>
  </si>
  <si>
    <t>Ca_01847_v1.0_kabuli</t>
  </si>
  <si>
    <t>Ca_07571_v1.0_kabuli</t>
  </si>
  <si>
    <t>Ca_18700_v1.0_kabuli</t>
  </si>
  <si>
    <t>Ca_05321_v1.0_kabuli</t>
  </si>
  <si>
    <t>Malate dehydrogenase OS=Pisum sativum GN=MDH PE=1 SV=1</t>
  </si>
  <si>
    <t>Ca_10319_v1.0_kabuli</t>
  </si>
  <si>
    <t>Aquaporin-like transmembrane channel protein OS=Galega orientalis PE=2 SV=1</t>
  </si>
  <si>
    <t>Ca_15802_v1.0_kabuli</t>
  </si>
  <si>
    <t>F-box/WD repeat-containing protein 1A OS=Medicago truncatula GN=MTR_2g060070 PE=4 SV=1</t>
  </si>
  <si>
    <t>Ca_21215_v1.0_kabuli</t>
  </si>
  <si>
    <t>Ca_06645_v1.0_kabuli</t>
  </si>
  <si>
    <t>Protein kinase G11A OS=Medicago truncatula GN=MTR_4g113790 PE=4 SV=1</t>
  </si>
  <si>
    <t>Ca_12822_v1.0_kabuli</t>
  </si>
  <si>
    <t>Putative uncharacterized protein OS=Vitis vinifera GN=VIT_02s0012g00740 PE=3 SV=1</t>
  </si>
  <si>
    <t>Ca_19481_v1.0_kabuli</t>
  </si>
  <si>
    <t>Ca_02363_v1.0_kabuli</t>
  </si>
  <si>
    <t>Ca_27306_v1.0_kabuli</t>
  </si>
  <si>
    <t>Ca_25342_v1.0_kabuli</t>
  </si>
  <si>
    <t>Ca_27100_v1.0_kabuli</t>
  </si>
  <si>
    <t>Ca_28079_v1.0_kabuli</t>
  </si>
  <si>
    <t>Ca_02732_v1.0_kabuli</t>
  </si>
  <si>
    <t>IQ calmodulin-binding region OS=Medicago truncatula GN=MTR_2g099790 PE=4 SV=1</t>
  </si>
  <si>
    <t>Ca_13946_v1.0_kabuli</t>
  </si>
  <si>
    <t>Ca_14660_v1.0_kabuli</t>
  </si>
  <si>
    <t>COP9 signalosome complex subunit OS=Medicago truncatula GN=MTR_6g023350 PE=4 SV=1</t>
  </si>
  <si>
    <t>Ca_20948_v1.0_kabuli</t>
  </si>
  <si>
    <t>Ca_05988_v1.0_kabuli</t>
  </si>
  <si>
    <t>Ca_12046_v1.0_kabuli</t>
  </si>
  <si>
    <t>Ca_24836_v1.0_kabuli</t>
  </si>
  <si>
    <t>Ca_05434_v1.0_kabuli</t>
  </si>
  <si>
    <t>Ca_10920_v1.0_kabuli</t>
  </si>
  <si>
    <t>Cytochrome b-c1 complex subunit 7 OS=Medicago truncatula GN=MTR_1g011880 PE=3 SV=1</t>
  </si>
  <si>
    <t>Ca_01848_v1.0_kabuli</t>
  </si>
  <si>
    <t>Cyclic nucleotide-gated channel OS=Medicago truncatula GN=MTR_3g109030 PE=4 SV=1</t>
  </si>
  <si>
    <t>Ca_07572_v1.0_kabuli</t>
  </si>
  <si>
    <t>Cysteine-rich receptor-like protein kinase OS=Medicago truncatula GN=MTR_3g079850 PE=4 SV=1</t>
  </si>
  <si>
    <t>Ca_18701_v1.0_kabuli</t>
  </si>
  <si>
    <t>Ca_05322_v1.0_kabuli</t>
  </si>
  <si>
    <t>Ca_10320_v1.0_kabuli</t>
  </si>
  <si>
    <t>Putative uncharacterized protein OS=Medicago truncatula GN=MTR_3g070230 PE=4 SV=1</t>
  </si>
  <si>
    <t>Ca_15803_v1.0_kabuli</t>
  </si>
  <si>
    <t>Ca_21216_v1.0_kabuli</t>
  </si>
  <si>
    <t>Ca_06646_v1.0_kabuli</t>
  </si>
  <si>
    <t>Early nodulin 93 protein OS=Medicago truncatula GN=MTR_4g113820 PE=4 SV=1</t>
  </si>
  <si>
    <t>Ca_12823_v1.0_kabuli</t>
  </si>
  <si>
    <t>Uncharacterized protein OS=Prunus persica GN=PRUPE_ppa013149mg PE=4 SV=1</t>
  </si>
  <si>
    <t>Ca_19482_v1.0_kabuli</t>
  </si>
  <si>
    <t>Ca_02364_v1.0_kabuli</t>
  </si>
  <si>
    <t>Ca_26657_v1.0_kabuli</t>
  </si>
  <si>
    <t>Ca_25343_v1.0_kabuli</t>
  </si>
  <si>
    <t>Ca_27111_v1.0_kabuli</t>
  </si>
  <si>
    <t>Ca_27101_v1.0_kabuli</t>
  </si>
  <si>
    <t>Ca_28101_v1.0_kabuli</t>
  </si>
  <si>
    <t>Ca_02733_v1.0_kabuli</t>
  </si>
  <si>
    <t>Ca_13947_v1.0_kabuli</t>
  </si>
  <si>
    <t>Ca_25799_v1.0_kabuli</t>
  </si>
  <si>
    <t>Ca_14661_v1.0_kabuli</t>
  </si>
  <si>
    <t>SET domain protein OS=Medicago truncatula GN=MTR_6g023320 PE=4 SV=1</t>
  </si>
  <si>
    <t>Ca_20949_v1.0_kabuli</t>
  </si>
  <si>
    <t>Tubulin alpha-6 chain OS=Medicago truncatula GN=MTR_6g029190 PE=3 SV=1</t>
  </si>
  <si>
    <t>Ca_05989_v1.0_kabuli</t>
  </si>
  <si>
    <t>Ca_12047_v1.0_kabuli</t>
  </si>
  <si>
    <t>Putative uncharacterized protein OS=Medicago truncatula GN=MTR_7g101730 PE=4 SV=1</t>
  </si>
  <si>
    <t>Ca_05435_v1.0_kabuli</t>
  </si>
  <si>
    <t>Germin-like protein 18 OS=Glycine max PE=2 SV=1</t>
  </si>
  <si>
    <t>Ca_10921_v1.0_kabuli</t>
  </si>
  <si>
    <t>Ca_18375_v1.0_kabuli</t>
  </si>
  <si>
    <t>Splicing factor, arginine/serine-rich 17B OS=Medicago truncatula GN=MTR_1g018000 PE=4 SV=1</t>
  </si>
  <si>
    <t>Ca_01849_v1.0_kabuli</t>
  </si>
  <si>
    <t>Putative uncharacterized protein OS=Medicago truncatula GN=MTR_3g109040 PE=4 SV=1</t>
  </si>
  <si>
    <t>Ca_07573_v1.0_kabuli</t>
  </si>
  <si>
    <t>Endoribonuclease Dicer-like protein OS=Medicago truncatula GN=MTR_3g079980 PE=4 SV=1</t>
  </si>
  <si>
    <t>Ca_18702_v1.0_kabuli</t>
  </si>
  <si>
    <t>Ca_05323_v1.0_kabuli</t>
  </si>
  <si>
    <t>LL-diaminopimelate aminotransferase OS=Medicago truncatula GN=MTR_4g092620 PE=1 SV=1</t>
  </si>
  <si>
    <t>Ca_10321_v1.0_kabuli</t>
  </si>
  <si>
    <t>Ca_15804_v1.0_kabuli</t>
  </si>
  <si>
    <t>Polygalacturonase OS=Medicago truncatula GN=MTR_2g060350 PE=3 SV=1</t>
  </si>
  <si>
    <t>Ca_21217_v1.0_kabuli</t>
  </si>
  <si>
    <t>Ca_06647_v1.0_kabuli</t>
  </si>
  <si>
    <t>Pentatricopeptide repeat protein OS=Medicago truncatula GN=MTR_4g113830 PE=4 SV=1</t>
  </si>
  <si>
    <t>Ca_12824_v1.0_kabuli</t>
  </si>
  <si>
    <t>Ca_02365_v1.0_kabuli</t>
  </si>
  <si>
    <t>NAC domain protein OS=Medicago truncatula GN=MTR_5g012080 PE=4 SV=1</t>
  </si>
  <si>
    <t>Ca_24935_v1.0_kabuli</t>
  </si>
  <si>
    <t>Ca_25344_v1.0_kabuli</t>
  </si>
  <si>
    <t>Ca_25309_v1.0_kabuli</t>
  </si>
  <si>
    <t>Ca_27102_v1.0_kabuli</t>
  </si>
  <si>
    <t>Ca_27999_v1.0_kabuli</t>
  </si>
  <si>
    <t>Ca_02734_v1.0_kabuli</t>
  </si>
  <si>
    <t>Putative uncharacterized protein OS=Medicago truncatula GN=MTR_2g099820 PE=4 SV=1</t>
  </si>
  <si>
    <t>Ca_13948_v1.0_kabuli</t>
  </si>
  <si>
    <t>Ca_25800_v1.0_kabuli</t>
  </si>
  <si>
    <t>9-cis-epoxycarotenoid dioxygenase OS=Cicer arietinum PE=4 SV=1</t>
  </si>
  <si>
    <t>Ca_14662_v1.0_kabuli</t>
  </si>
  <si>
    <t>Cytochrome c1 heme protein OS=Medicago truncatula GN=MTR_6g023290 PE=4 SV=1</t>
  </si>
  <si>
    <t>Ca_20950_v1.0_kabuli</t>
  </si>
  <si>
    <t>Superoxide dismutase [Cu-Zn] OS=Medicago truncatula GN=MTR_6g029200 PE=3 SV=1</t>
  </si>
  <si>
    <t>Ca_05990_v1.0_kabuli</t>
  </si>
  <si>
    <t>Ca_12048_v1.0_kabuli</t>
  </si>
  <si>
    <t>Translin-like protein OS=Medicago truncatula GN=MTR_7g101760 PE=4 SV=1</t>
  </si>
  <si>
    <t>Ca_25279_v1.0_kabuli</t>
  </si>
  <si>
    <t>Ca_05436_v1.0_kabuli</t>
  </si>
  <si>
    <t>Ca_10922_v1.0_kabuli</t>
  </si>
  <si>
    <t>Ca_18376_v1.0_kabuli</t>
  </si>
  <si>
    <t>Putative uncharacterized protein OS=Medicago truncatula GN=MTR_1g017990 PE=4 SV=1</t>
  </si>
  <si>
    <t>Ca_01850_v1.0_kabuli</t>
  </si>
  <si>
    <t>UDP-sugar transporter sqv-7 OS=Medicago truncatula GN=MTR_3g109070 PE=2 SV=1</t>
  </si>
  <si>
    <t>Ca_07574_v1.0_kabuli</t>
  </si>
  <si>
    <t>Ca_18703_v1.0_kabuli</t>
  </si>
  <si>
    <t>Ca_05324_v1.0_kabuli</t>
  </si>
  <si>
    <t>Metal transporter CNNM4 OS=Medicago truncatula GN=MTR_4g092610 PE=4 SV=1</t>
  </si>
  <si>
    <t>Ca_10322_v1.0_kabuli</t>
  </si>
  <si>
    <t>Predicted protein OS=Populus trichocarpa GN=POPTRDRAFT_754529 PE=4 SV=1</t>
  </si>
  <si>
    <t>Ca_15805_v1.0_kabuli</t>
  </si>
  <si>
    <t>Ca_21218_v1.0_kabuli</t>
  </si>
  <si>
    <t>Ca_06648_v1.0_kabuli</t>
  </si>
  <si>
    <t>Zinc finger protein-like Ser/Thr protein kinase-like protein OS=Medicago truncatula GN=MTR_4g113840 PE=4 SV=1</t>
  </si>
  <si>
    <t>Ca_12825_v1.0_kabuli</t>
  </si>
  <si>
    <t>Ca_02366_v1.0_kabuli</t>
  </si>
  <si>
    <t>Putative uncharacterized protein OS=Medicago truncatula GN=MTR_5g012060 PE=4 SV=1</t>
  </si>
  <si>
    <t>Ca_24936_v1.0_kabuli</t>
  </si>
  <si>
    <t>Ca_26659_v1.0_kabuli</t>
  </si>
  <si>
    <t>Ca_25345_v1.0_kabuli</t>
  </si>
  <si>
    <t>Ca_27103_v1.0_kabuli</t>
  </si>
  <si>
    <t>Ca_27313_v1.0_kabuli</t>
  </si>
  <si>
    <t>Ca_02735_v1.0_kabuli</t>
  </si>
  <si>
    <t>Putative uncharacterized protein OS=Medicago truncatula GN=MTR_2g099910 PE=4 SV=1</t>
  </si>
  <si>
    <t>Ca_13949_v1.0_kabuli</t>
  </si>
  <si>
    <t>Beta-hexosaminidase OS=Medicago truncatula GN=MTR_2g062560 PE=3 SV=1</t>
  </si>
  <si>
    <t>Ca_14663_v1.0_kabuli</t>
  </si>
  <si>
    <t>Cytochrome c1 heme protein OS=Medicago truncatula GN=MTR_6g023230 PE=4 SV=1</t>
  </si>
  <si>
    <t>Ca_20951_v1.0_kabuli</t>
  </si>
  <si>
    <t>Eukaryotic translation initiation factor 4E type 3 OS=Medicago truncatula GN=MTR_6g029230 PE=2 SV=1</t>
  </si>
  <si>
    <t>Ca_05991_v1.0_kabuli</t>
  </si>
  <si>
    <t>Putative uncharacterized protein OS=Medicago truncatula GN=MTR_7g083240 PE=4 SV=1</t>
  </si>
  <si>
    <t>Ca_12049_v1.0_kabuli</t>
  </si>
  <si>
    <t>White-brown-complex ABC transporter family OS=Medicago truncatula GN=MTR_7g101780 PE=3 SV=1</t>
  </si>
  <si>
    <t>Ca_25280_v1.0_kabuli</t>
  </si>
  <si>
    <t>Ca_05437_v1.0_kabuli</t>
  </si>
  <si>
    <t>Ca_10923_v1.0_kabuli</t>
  </si>
  <si>
    <t>Histone H2A OS=Medicago truncatula PE=2 SV=1</t>
  </si>
  <si>
    <t>Ca_18377_v1.0_kabuli</t>
  </si>
  <si>
    <t>Transcription factor lim1 OS=Medicago truncatula GN=MTR_1g017950 PE=2 SV=1</t>
  </si>
  <si>
    <t>Ca_01851_v1.0_kabuli</t>
  </si>
  <si>
    <t>RNA-binding protein OS=Medicago truncatula GN=MTR_3g109090 PE=4 SV=1</t>
  </si>
  <si>
    <t>Ca_07575_v1.0_kabuli</t>
  </si>
  <si>
    <t>Receptor-like protein kinase OS=Medicago truncatula GN=MTR_3g080050 PE=4 SV=1</t>
  </si>
  <si>
    <t>Ca_18704_v1.0_kabuli</t>
  </si>
  <si>
    <t>Ca_05325_v1.0_kabuli</t>
  </si>
  <si>
    <t>Branched-chain-amino-acid aminotransferase OS=Medicago truncatula GN=MTR_4g092590 PE=3 SV=1</t>
  </si>
  <si>
    <t>Ca_10323_v1.0_kabuli</t>
  </si>
  <si>
    <t>Ca_15806_v1.0_kabuli</t>
  </si>
  <si>
    <t>Nitric oxide synthase OS=Medicago truncatula GN=MTR_2g060420 PE=4 SV=1</t>
  </si>
  <si>
    <t>Ca_21219_v1.0_kabuli</t>
  </si>
  <si>
    <t>Ca_06649_v1.0_kabuli</t>
  </si>
  <si>
    <t>Ca_12826_v1.0_kabuli</t>
  </si>
  <si>
    <t>Ca_02367_v1.0_kabuli</t>
  </si>
  <si>
    <t>Stress-induced-phosphoprotein OS=Medicago truncatula GN=MTR_5g012030 PE=1 SV=1</t>
  </si>
  <si>
    <t>Ca_24937_v1.0_kabuli</t>
  </si>
  <si>
    <t>Ca_26660_v1.0_kabuli</t>
  </si>
  <si>
    <t>Ca_25346_v1.0_kabuli</t>
  </si>
  <si>
    <t>Ca_25311_v1.0_kabuli</t>
  </si>
  <si>
    <t>Ca_27314_v1.0_kabuli</t>
  </si>
  <si>
    <t>Putative uncharacterized protein OS=Vitis vinifera GN=VITISV_012977 PE=4 SV=1</t>
  </si>
  <si>
    <t>Ca_02736_v1.0_kabuli</t>
  </si>
  <si>
    <t>Nucleosome assembly protein (NAP) OS=Medicago truncatula GN=MTR_2g099940 PE=3 SV=1</t>
  </si>
  <si>
    <t>Ca_25826_v1.0_kabuli</t>
  </si>
  <si>
    <t>Ca_20952_v1.0_kabuli</t>
  </si>
  <si>
    <t>Thioredoxin domain-containing protein OS=Medicago truncatula GN=MTR_6g029240 PE=4 SV=1</t>
  </si>
  <si>
    <t>Ca_05992_v1.0_kabuli</t>
  </si>
  <si>
    <t>Putative uncharacterized protein OS=Medicago truncatula GN=MTR_7g083230 PE=4 SV=1</t>
  </si>
  <si>
    <t>Ca_12050_v1.0_kabuli</t>
  </si>
  <si>
    <t>Protein kinase OS=Medicago truncatula GN=MTR_7g101800 PE=4 SV=1</t>
  </si>
  <si>
    <t>Ca_25281_v1.0_kabuli</t>
  </si>
  <si>
    <t>Ca_05438_v1.0_kabuli</t>
  </si>
  <si>
    <t>Ca_10924_v1.0_kabuli</t>
  </si>
  <si>
    <t>Carbon catabolite repressor protein-like protein OS=Medicago truncatula GN=MTR_1g011720 PE=4 SV=1</t>
  </si>
  <si>
    <t>Ca_18378_v1.0_kabuli</t>
  </si>
  <si>
    <t>F-box protein OS=Medicago truncatula GN=MTR_1g017940 PE=4 SV=1</t>
  </si>
  <si>
    <t>Ca_01852_v1.0_kabuli</t>
  </si>
  <si>
    <t>Uncharacterized protein (Fragment) OS=Capsella rubella GN=CARUB_v10006638mg PE=4 SV=1</t>
  </si>
  <si>
    <t>Ca_07576_v1.0_kabuli</t>
  </si>
  <si>
    <t>Serine/threonine protein phosphatase 2A 59 kDa regulatory subunit B&amp;apos; gamma isoform OS=Medicago truncatula GN=MTR_3g080070 PE=4 SV=1</t>
  </si>
  <si>
    <t>Ca_18705_v1.0_kabuli</t>
  </si>
  <si>
    <t>Ca_05326_v1.0_kabuli</t>
  </si>
  <si>
    <t>Branched-chain-amino-acid aminotransferase OS=Medicago truncatula GN=MTR_4g092580 PE=3 SV=1</t>
  </si>
  <si>
    <t>Ca_10324_v1.0_kabuli</t>
  </si>
  <si>
    <t>Putative uncharacterized protein OS=Medicago truncatula GN=MTR_8g107730 PE=4 SV=1</t>
  </si>
  <si>
    <t>Ca_15807_v1.0_kabuli</t>
  </si>
  <si>
    <t>Ca_21220_v1.0_kabuli</t>
  </si>
  <si>
    <t>Ca_06650_v1.0_kabuli</t>
  </si>
  <si>
    <t>Putative uncharacterized protein OS=Medicago truncatula GN=MTR_4g114000 PE=4 SV=1</t>
  </si>
  <si>
    <t>Ca_12827_v1.0_kabuli</t>
  </si>
  <si>
    <t>Ca_02368_v1.0_kabuli</t>
  </si>
  <si>
    <t>Apyrase (Fragment) OS=Medicago truncatula PE=2 SV=1</t>
  </si>
  <si>
    <t>Ca_24938_v1.0_kabuli</t>
  </si>
  <si>
    <t>Ca_26661_v1.0_kabuli</t>
  </si>
  <si>
    <t>Ca_25347_v1.0_kabuli</t>
  </si>
  <si>
    <t>Ca_26630_v1.0_kabuli</t>
  </si>
  <si>
    <t>Ca_02737_v1.0_kabuli</t>
  </si>
  <si>
    <t>Ca_25827_v1.0_kabuli</t>
  </si>
  <si>
    <t>Ca_14665_v1.0_kabuli</t>
  </si>
  <si>
    <t>Putative uncharacterized protein OS=Medicago truncatula GN=MTR_6g023190 PE=4 SV=1</t>
  </si>
  <si>
    <t>Ca_05993_v1.0_kabuli</t>
  </si>
  <si>
    <t>Ca_12051_v1.0_kabuli</t>
  </si>
  <si>
    <t>Ca_25282_v1.0_kabuli</t>
  </si>
  <si>
    <t>Ca_10925_v1.0_kabuli</t>
  </si>
  <si>
    <t>Ca_01853_v1.0_kabuli</t>
  </si>
  <si>
    <t>Ca_07577_v1.0_kabuli</t>
  </si>
  <si>
    <t>Nucleotide exchange factor SIL1 OS=Medicago truncatula GN=MTR_3g080080 PE=4 SV=1</t>
  </si>
  <si>
    <t>Ca_18706_v1.0_kabuli</t>
  </si>
  <si>
    <t>Ca_05327_v1.0_kabuli</t>
  </si>
  <si>
    <t>Receptor-like-kinase OS=Medicago truncatula GN=MTR_4g092530 PE=4 SV=1</t>
  </si>
  <si>
    <t>Ca_10325_v1.0_kabuli</t>
  </si>
  <si>
    <t>D-cysteine desulfhydrase OS=Medicago truncatula GN=MTR_8g107670 PE=4 SV=1</t>
  </si>
  <si>
    <t>Ca_15808_v1.0_kabuli</t>
  </si>
  <si>
    <t>Ca_06651_v1.0_kabuli</t>
  </si>
  <si>
    <t>NADH-cytochrome b5 reductase-like protein OS=Medicago truncatula GN=MTR_4g114030 PE=4 SV=1</t>
  </si>
  <si>
    <t>Ca_12828_v1.0_kabuli</t>
  </si>
  <si>
    <t>Inositol-1 4 5-trisphosphate 5-Phosphatase-like protein OS=Medicago truncatula GN=MTR_4g098850 PE=4 SV=1</t>
  </si>
  <si>
    <t>Ca_02369_v1.0_kabuli</t>
  </si>
  <si>
    <t>Knolle OS=Medicago truncatula GN=MTR_5g012010 PE=3 SV=1</t>
  </si>
  <si>
    <t>Ca_24939_v1.0_kabuli</t>
  </si>
  <si>
    <t>Proteasome subunit beta type OS=Lotus japonicus PE=2 SV=1</t>
  </si>
  <si>
    <t>Ca_25897_v1.0_kabuli</t>
  </si>
  <si>
    <t>Ca_25348_v1.0_kabuli</t>
  </si>
  <si>
    <t>Ca_25313_v1.0_kabuli</t>
  </si>
  <si>
    <t>Ca_26631_v1.0_kabuli</t>
  </si>
  <si>
    <t>Ca_27887_v1.0_kabuli</t>
  </si>
  <si>
    <t>Beta-1,3 glucanase (Precursor) OS=Pisum sativum GN=gns2 PE=2 SV=1</t>
  </si>
  <si>
    <t>Ca_02738_v1.0_kabuli</t>
  </si>
  <si>
    <t>Cyclin-like F-box OS=Medicago truncatula GN=MtrDRAFT_AC148918g6v2 PE=4 SV=1</t>
  </si>
  <si>
    <t>Ca_25828_v1.0_kabuli</t>
  </si>
  <si>
    <t>Ca_21089_v1.0_kabuli</t>
  </si>
  <si>
    <t>Isoflavone-7-O-methyltransferase OS=Medicago truncatula GN=MTR_4g090780 PE=2 SV=1</t>
  </si>
  <si>
    <t>Ca_05994_v1.0_kabuli</t>
  </si>
  <si>
    <t>Acyltransferase-like protein OS=Medicago truncatula GN=MTR_7g083200 PE=4 SV=1</t>
  </si>
  <si>
    <t>Ca_12052_v1.0_kabuli</t>
  </si>
  <si>
    <t>RNA polymerase sigma factor rpoD OS=Medicago truncatula GN=MTR_7g101840 PE=4 SV=1</t>
  </si>
  <si>
    <t>Ca_05440_v1.0_kabuli</t>
  </si>
  <si>
    <t>Ca_10926_v1.0_kabuli</t>
  </si>
  <si>
    <t>Uncharacterized protein OS=Medicago truncatula GN=MTR_7g090330 PE=2 SV=1</t>
  </si>
  <si>
    <t>Ca_18380_v1.0_kabuli</t>
  </si>
  <si>
    <t>Putative uncharacterized protein OS=Medicago truncatula GN=MTR_1g017920 PE=4 SV=1</t>
  </si>
  <si>
    <t>Ca_01854_v1.0_kabuli</t>
  </si>
  <si>
    <t>Ca_07578_v1.0_kabuli</t>
  </si>
  <si>
    <t>Cation diffusion facilitator OS=Medicago truncatula GN=MTR_3g080090 PE=4 SV=1</t>
  </si>
  <si>
    <t>Ca_18707_v1.0_kabuli</t>
  </si>
  <si>
    <t>Ca_05328_v1.0_kabuli</t>
  </si>
  <si>
    <t>Ca_10326_v1.0_kabuli</t>
  </si>
  <si>
    <t>Poly(A) polymerase, putative OS=Ricinus communis GN=RCOM_1001380 PE=4 SV=1</t>
  </si>
  <si>
    <t>Ca_15809_v1.0_kabuli</t>
  </si>
  <si>
    <t>Ca_21579_v1.0_kabuli</t>
  </si>
  <si>
    <t>Ca_06652_v1.0_kabuli</t>
  </si>
  <si>
    <t>Ca_12829_v1.0_kabuli</t>
  </si>
  <si>
    <t>Ribose-phosphate pyrophosphokinase OS=Medicago truncatula GN=MTR_4g098820 PE=3 SV=1</t>
  </si>
  <si>
    <t>Ca_19488_v1.0_kabuli</t>
  </si>
  <si>
    <t>Ca_02370_v1.0_kabuli</t>
  </si>
  <si>
    <t>Ca_24940_v1.0_kabuli</t>
  </si>
  <si>
    <t>Ca_25314_v1.0_kabuli</t>
  </si>
  <si>
    <t>Ca_26632_v1.0_kabuli</t>
  </si>
  <si>
    <t>Ca_02739_v1.0_kabuli</t>
  </si>
  <si>
    <t>Zinc finger, C2H2-type OS=Medicago truncatula GN=MtrDRAFT_AC148918g5v2 PE=4 SV=1</t>
  </si>
  <si>
    <t>Ca_13953_v1.0_kabuli</t>
  </si>
  <si>
    <t>Putative uncharacterized protein OS=Medicago truncatula GN=MTR_2g062430 PE=4 SV=1</t>
  </si>
  <si>
    <t>Ca_25829_v1.0_kabuli</t>
  </si>
  <si>
    <t>Ca_14667_v1.0_kabuli</t>
  </si>
  <si>
    <t>Ca_21090_v1.0_kabuli</t>
  </si>
  <si>
    <t>Isoflavonoid malonyl transferase OS=Medicago truncatula GN=MTR_4g090560 PE=4 SV=1</t>
  </si>
  <si>
    <t>Ca_05995_v1.0_kabuli</t>
  </si>
  <si>
    <t>Putative uncharacterized protein OS=Medicago truncatula GN=MTR_7g083120 PE=3 SV=1</t>
  </si>
  <si>
    <t>Ca_12053_v1.0_kabuli</t>
  </si>
  <si>
    <t>Putative uncharacterized protein OS=Medicago truncatula GN=MTR_7g101850 PE=4 SV=1</t>
  </si>
  <si>
    <t>Ca_05441_v1.0_kabuli</t>
  </si>
  <si>
    <t>Ca_10927_v1.0_kabuli</t>
  </si>
  <si>
    <t>Ca_18381_v1.0_kabuli</t>
  </si>
  <si>
    <t>Exocyst complex component OS=Medicago truncatula GN=MTR_1g017910 PE=4 SV=1</t>
  </si>
  <si>
    <t>Ca_01855_v1.0_kabuli</t>
  </si>
  <si>
    <t>Ca_07579_v1.0_kabuli</t>
  </si>
  <si>
    <t>Homeobox-leucine zipper-like protein OS=Medicago truncatula GN=MTR_3g080100 PE=3 SV=1</t>
  </si>
  <si>
    <t>Ca_18708_v1.0_kabuli</t>
  </si>
  <si>
    <t>Ca_05329_v1.0_kabuli</t>
  </si>
  <si>
    <t>F-box family protein OS=Medicago truncatula GN=MTR_4g050930 PE=4 SV=1</t>
  </si>
  <si>
    <t>Ca_10327_v1.0_kabuli</t>
  </si>
  <si>
    <t>Annexin OS=Medicago truncatula GN=MTR_8g107640 PE=3 SV=1</t>
  </si>
  <si>
    <t>Ca_15810_v1.0_kabuli</t>
  </si>
  <si>
    <t>Ca_21580_v1.0_kabuli</t>
  </si>
  <si>
    <t>Ca_06653_v1.0_kabuli</t>
  </si>
  <si>
    <t>Uncharacterized protein OS=Medicago truncatula GN=MTR_4g114050 PE=4 SV=1</t>
  </si>
  <si>
    <t>Ca_12830_v1.0_kabuli</t>
  </si>
  <si>
    <t>Peptide transporter PTR1 OS=Medicago truncatula GN=MTR_4g098800 PE=4 SV=1</t>
  </si>
  <si>
    <t>Ca_02371_v1.0_kabuli</t>
  </si>
  <si>
    <t>Putative uncharacterized protein OS=Medicago truncatula GN=MTR_5g011990 PE=1 SV=1</t>
  </si>
  <si>
    <t>Ca_24941_v1.0_kabuli</t>
  </si>
  <si>
    <t>Ca_25899_v1.0_kabuli</t>
  </si>
  <si>
    <t>Putative uncharacterized protein OS=Medicago truncatula GN=MTR_4g015410 PE=4 SV=1</t>
  </si>
  <si>
    <t>Ca_27093_v1.0_kabuli</t>
  </si>
  <si>
    <t>Ca_25315_v1.0_kabuli</t>
  </si>
  <si>
    <t>Major pollen allergen Bet v 1-L OS=Medicago truncatula GN=MTR_3g055120 PE=1 SV=1</t>
  </si>
  <si>
    <t>Ca_26633_v1.0_kabuli</t>
  </si>
  <si>
    <t>Ca_27921_v1.0_kabuli</t>
  </si>
  <si>
    <t>Ca_02740_v1.0_kabuli</t>
  </si>
  <si>
    <t>Beta-galactosidase OS=Medicago truncatula GN=MTR_2g100000 PE=3 SV=1</t>
  </si>
  <si>
    <t>Ca_13954_v1.0_kabuli</t>
  </si>
  <si>
    <t>Ca_25830_v1.0_kabuli</t>
  </si>
  <si>
    <t>Ca_14668_v1.0_kabuli</t>
  </si>
  <si>
    <t>Ca_21091_v1.0_kabuli</t>
  </si>
  <si>
    <t>Ca_05996_v1.0_kabuli</t>
  </si>
  <si>
    <t>BRO1 domain-containing protein BROX OS=Medicago truncatula GN=MTR_7g083110 PE=4 SV=1</t>
  </si>
  <si>
    <t>Ca_12054_v1.0_kabuli</t>
  </si>
  <si>
    <t>Ca_25285_v1.0_kabuli</t>
  </si>
  <si>
    <t>Ca_05442_v1.0_kabuli</t>
  </si>
  <si>
    <t>Ca_10928_v1.0_kabuli</t>
  </si>
  <si>
    <t>Taxadien-5-alpha-ol O-acetyltransferase OS=Medicago truncatula GN=MTR_1g011660 PE=4 SV=1</t>
  </si>
  <si>
    <t>Ca_18382_v1.0_kabuli</t>
  </si>
  <si>
    <t>Putative uncharacterized protein OS=Medicago truncatula GN=MTR_1g017900 PE=4 SV=1</t>
  </si>
  <si>
    <t>Ca_01856_v1.0_kabuli</t>
  </si>
  <si>
    <t>Oleosin OS=Medicago truncatula GN=MTR_3g109190 PE=3 SV=1</t>
  </si>
  <si>
    <t>Ca_07580_v1.0_kabuli</t>
  </si>
  <si>
    <t>Protein FAM91A1 OS=Medicago truncatula GN=MTR_3g080110 PE=4 SV=1</t>
  </si>
  <si>
    <t>Ca_18709_v1.0_kabuli</t>
  </si>
  <si>
    <t>Putative uncharacterized protein OS=Vitis vinifera GN=VIT_06s0009g00690 PE=4 SV=1</t>
  </si>
  <si>
    <t>Ca_05330_v1.0_kabuli</t>
  </si>
  <si>
    <t>F-box/LRR-repeat protein OS=Medicago truncatula GN=MTR_4g092430 PE=4 SV=1</t>
  </si>
  <si>
    <t>Ca_10328_v1.0_kabuli</t>
  </si>
  <si>
    <t>Purple acid phosphatase OS=Medicago truncatula GN=MTR_8g107620 PE=4 SV=1</t>
  </si>
  <si>
    <t>Ca_15811_v1.0_kabuli</t>
  </si>
  <si>
    <t>Ca_21581_v1.0_kabuli</t>
  </si>
  <si>
    <t>Exocyst complex subunit SEC6 OS=Medicago truncatula GN=MTR_4g024570 PE=4 SV=1</t>
  </si>
  <si>
    <t>Ca_06654_v1.0_kabuli</t>
  </si>
  <si>
    <t>Uncharacterized protein OS=Medicago truncatula GN=MTR_4g114080 PE=2 SV=1</t>
  </si>
  <si>
    <t>Ca_12831_v1.0_kabuli</t>
  </si>
  <si>
    <t>Ca_19490_v1.0_kabuli</t>
  </si>
  <si>
    <t>SUT2 OS=Medicago truncatula PE=2 SV=1</t>
  </si>
  <si>
    <t>Ca_02372_v1.0_kabuli</t>
  </si>
  <si>
    <t>Ribosomal protein S13 OS=Glycine max PE=2 SV=1</t>
  </si>
  <si>
    <t>Ca_24942_v1.0_kabuli</t>
  </si>
  <si>
    <t>Ca_25900_v1.0_kabuli</t>
  </si>
  <si>
    <t>Ca_25316_v1.0_kabuli</t>
  </si>
  <si>
    <t>Ca_27430_v1.0_kabuli</t>
  </si>
  <si>
    <t>Ca_02741_v1.0_kabuli</t>
  </si>
  <si>
    <t>LOB domain-containing protein OS=Medicago truncatula GN=MTR_2g100020 PE=4 SV=1</t>
  </si>
  <si>
    <t>Ca_25831_v1.0_kabuli</t>
  </si>
  <si>
    <t>RING finger protein OS=Medicago truncatula GN=MTR_2g058360 PE=4 SV=1</t>
  </si>
  <si>
    <t>Ca_14669_v1.0_kabuli</t>
  </si>
  <si>
    <t>Ca_21092_v1.0_kabuli</t>
  </si>
  <si>
    <t>Ca_05997_v1.0_kabuli</t>
  </si>
  <si>
    <t>Putative uncharacterized protein OS=Medicago truncatula GN=MTR_7g083080 PE=4 SV=1</t>
  </si>
  <si>
    <t>Ca_12055_v1.0_kabuli</t>
  </si>
  <si>
    <t>Ca_25286_v1.0_kabuli</t>
  </si>
  <si>
    <t>Ca_05443_v1.0_kabuli</t>
  </si>
  <si>
    <t>Ca_10929_v1.0_kabuli</t>
  </si>
  <si>
    <t>Pleiotropic drug resistance ABC transporter family protein OS=Medicago truncatula GN=MTR_1g011650 PE=4 SV=1</t>
  </si>
  <si>
    <t>Ca_18383_v1.0_kabuli</t>
  </si>
  <si>
    <t>Putative uncharacterized protein OS=Medicago truncatula GN=MTR_1g017890 PE=4 SV=1</t>
  </si>
  <si>
    <t>Ca_01857_v1.0_kabuli</t>
  </si>
  <si>
    <t>Ca_07581_v1.0_kabuli</t>
  </si>
  <si>
    <t>Protein FAM91A1 OS=Medicago truncatula GN=MTR_3g080120 PE=4 SV=1</t>
  </si>
  <si>
    <t>Ca_05331_v1.0_kabuli</t>
  </si>
  <si>
    <t>Ca_10329_v1.0_kabuli</t>
  </si>
  <si>
    <t>Ca_15812_v1.0_kabuli</t>
  </si>
  <si>
    <t>Ca_21582_v1.0_kabuli</t>
  </si>
  <si>
    <t>Ca_06655_v1.0_kabuli</t>
  </si>
  <si>
    <t>Putative uncharacterized protein OS=Medicago truncatula GN=MTR_4g114100 PE=4 SV=1</t>
  </si>
  <si>
    <t>Ca_12832_v1.0_kabuli</t>
  </si>
  <si>
    <t>Protein kinase-like protein OS=Medicago truncatula GN=MTR_4g098740 PE=4 SV=1</t>
  </si>
  <si>
    <t>Ca_19491_v1.0_kabuli</t>
  </si>
  <si>
    <t>Ca_02373_v1.0_kabuli</t>
  </si>
  <si>
    <t>EF hand family protein OS=Medicago truncatula GN=MTR_5g011850 PE=1 SV=1</t>
  </si>
  <si>
    <t>Ca_25317_v1.0_kabuli</t>
  </si>
  <si>
    <t>Ca_27376_v1.0_kabuli</t>
  </si>
  <si>
    <t>Ca_27431_v1.0_kabuli</t>
  </si>
  <si>
    <t>DNA-binding protein SMUBP-2 OS=Medicago truncatula GN=MTR_5g076380 PE=4 SV=1</t>
  </si>
  <si>
    <t>Ca_02742_v1.0_kabuli</t>
  </si>
  <si>
    <t>Protein kinase OS=Medicago truncatula GN=MTR_2g100030 PE=4 SV=1</t>
  </si>
  <si>
    <t>Ca_13956_v1.0_kabuli</t>
  </si>
  <si>
    <t>Ca_25832_v1.0_kabuli</t>
  </si>
  <si>
    <t>Ca_14670_v1.0_kabuli</t>
  </si>
  <si>
    <t>Ca_21093_v1.0_kabuli</t>
  </si>
  <si>
    <t>Ca_05998_v1.0_kabuli</t>
  </si>
  <si>
    <t>Metal ion binding protein OS=Medicago truncatula GN=MTR_7g083060 PE=4 SV=1</t>
  </si>
  <si>
    <t>Ca_12056_v1.0_kabuli</t>
  </si>
  <si>
    <t>Ca_25287_v1.0_kabuli</t>
  </si>
  <si>
    <t>Ca_05444_v1.0_kabuli</t>
  </si>
  <si>
    <t>Ribonuclease OS=Glycine max PE=3 SV=1</t>
  </si>
  <si>
    <t>Ca_10930_v1.0_kabuli</t>
  </si>
  <si>
    <t>Pleiotropic drug resistance protein OS=Medicago truncatula GN=MTR_1g011640 PE=4 SV=1</t>
  </si>
  <si>
    <t>Ca_18384_v1.0_kabuli</t>
  </si>
  <si>
    <t>WD repeat-containing protein, putative OS=Medicago truncatula GN=MTR_1g017880 PE=4 SV=1</t>
  </si>
  <si>
    <t>Ca_01858_v1.0_kabuli</t>
  </si>
  <si>
    <t>Ca_07582_v1.0_kabuli</t>
  </si>
  <si>
    <t>Ca_05332_v1.0_kabuli</t>
  </si>
  <si>
    <t>Ca_10330_v1.0_kabuli</t>
  </si>
  <si>
    <t>Potassium transporter OS=Medicago truncatula GN=MTR_8g107510 PE=4 SV=1</t>
  </si>
  <si>
    <t>Ca_15813_v1.0_kabuli</t>
  </si>
  <si>
    <t>Ca_21583_v1.0_kabuli</t>
  </si>
  <si>
    <t>UDP-glucuronate 4-epimerase OS=Medicago truncatula GN=MTR_4g024600 PE=4 SV=1</t>
  </si>
  <si>
    <t>Ca_06656_v1.0_kabuli</t>
  </si>
  <si>
    <t>Ca_12833_v1.0_kabuli</t>
  </si>
  <si>
    <t>Uncharacterized protein OS=Medicago truncatula GN=MTR_4g098710 PE=4 SV=1</t>
  </si>
  <si>
    <t>Ca_19492_v1.0_kabuli</t>
  </si>
  <si>
    <t>Ca_02374_v1.0_kabuli</t>
  </si>
  <si>
    <t>Receptor-like protein kinase OS=Medicago truncatula GN=MTR_5g011840 PE=4 SV=1</t>
  </si>
  <si>
    <t>Ca_25608_v1.0_kabuli</t>
  </si>
  <si>
    <t>Ca_25318_v1.0_kabuli</t>
  </si>
  <si>
    <t>Ca_27377_v1.0_kabuli</t>
  </si>
  <si>
    <t>Ca_27432_v1.0_kabuli</t>
  </si>
  <si>
    <t>DNA-binding protein SMUBP-2 OS=Medicago truncatula GN=MTR_5g076330 PE=4 SV=1</t>
  </si>
  <si>
    <t>Ca_02743_v1.0_kabuli</t>
  </si>
  <si>
    <t>Harpin-induced 1 OS=Medicago truncatula GN=MTR_2g100060 PE=4 SV=1</t>
  </si>
  <si>
    <t>Ca_13957_v1.0_kabuli</t>
  </si>
  <si>
    <t>Disease resistance protein OS=Medicago truncatula GN=MTR_2g062360 PE=4 SV=1</t>
  </si>
  <si>
    <t>Ca_26019_v1.0_kabuli</t>
  </si>
  <si>
    <t>ATP synthase subunit beta, chloroplastic OS=Cicer arietinum GN=atpB PE=3 SV=1</t>
  </si>
  <si>
    <t>Ca_14671_v1.0_kabuli</t>
  </si>
  <si>
    <t>Ca_05999_v1.0_kabuli</t>
  </si>
  <si>
    <t>ATP-dependent Clp protease proteolytic subunit OS=Medicago truncatula GN=MTR_7g082980 PE=1 SV=1</t>
  </si>
  <si>
    <t>Ca_12057_v1.0_kabuli</t>
  </si>
  <si>
    <t>Putative uncharacterized protein OS=Medicago truncatula GN=MTR_7g101590 PE=4 SV=1</t>
  </si>
  <si>
    <t>Ca_05445_v1.0_kabuli</t>
  </si>
  <si>
    <t>40S ribosomal protein S27 OS=Medicago truncatula PE=3 SV=1</t>
  </si>
  <si>
    <t>Ca_10931_v1.0_kabuli</t>
  </si>
  <si>
    <t>Dimethylaniline monooxygenase OS=Medicago truncatula GN=MTR_1g011630 PE=4 SV=1</t>
  </si>
  <si>
    <t>Ca_18385_v1.0_kabuli</t>
  </si>
  <si>
    <t>Ca_01859_v1.0_kabuli</t>
  </si>
  <si>
    <t>Ca_07583_v1.0_kabuli</t>
  </si>
  <si>
    <t>Putative uncharacterized protein OS=Medicago truncatula GN=MTR_3g080180 PE=4 SV=1</t>
  </si>
  <si>
    <t>Ca_18712_v1.0_kabuli</t>
  </si>
  <si>
    <t>Ca_05333_v1.0_kabuli</t>
  </si>
  <si>
    <t>Uncharacterized protein OS=Prunus persica GN=PRUPE_ppa009599mg PE=4 SV=1</t>
  </si>
  <si>
    <t>Ca_10331_v1.0_kabuli</t>
  </si>
  <si>
    <t>Ca_15814_v1.0_kabuli</t>
  </si>
  <si>
    <t>Hsp23 OS=Medicago sativa PE=2 SV=1</t>
  </si>
  <si>
    <t>Ca_06657_v1.0_kabuli</t>
  </si>
  <si>
    <t>Ca_12834_v1.0_kabuli</t>
  </si>
  <si>
    <t>Pentatricopeptide repeat-containing protein OS=Medicago truncatula GN=MTR_4g098660 PE=4 SV=1</t>
  </si>
  <si>
    <t>Ca_19493_v1.0_kabuli</t>
  </si>
  <si>
    <t>Putative uncharacterized protein OS=Beta vulgaris PE=4 SV=1</t>
  </si>
  <si>
    <t>Ca_02375_v1.0_kabuli</t>
  </si>
  <si>
    <t>Uncharacterized protein OS=Medicago truncatula GN=MTR_5g011800 PE=2 SV=1</t>
  </si>
  <si>
    <t>Ca_25609_v1.0_kabuli</t>
  </si>
  <si>
    <t>Ca_25903_v1.0_kabuli</t>
  </si>
  <si>
    <t>Ca_27024_v1.0_kabuli</t>
  </si>
  <si>
    <t>Ca_27378_v1.0_kabuli</t>
  </si>
  <si>
    <t>TonB box, N-terminal OS=Medicago truncatula GN=MtrDRAFT_AC155889g33v2 PE=4 SV=1</t>
  </si>
  <si>
    <t>Ca_27415_v1.0_kabuli</t>
  </si>
  <si>
    <t>Ca_02744_v1.0_kabuli</t>
  </si>
  <si>
    <t>Ca_13958_v1.0_kabuli</t>
  </si>
  <si>
    <t>Putative uncharacterized protein OS=Medicago truncatula GN=MTR_2g062340 PE=4 SV=1</t>
  </si>
  <si>
    <t>Ca_26020_v1.0_kabuli</t>
  </si>
  <si>
    <t>Hypothetical chloroplast RF19 OS=Cicer arietinum GN=ycf1 PE=4 SV=1</t>
  </si>
  <si>
    <t>Ca_14672_v1.0_kabuli</t>
  </si>
  <si>
    <t>Glucose-6-phosphate 1-dehydrogenase OS=Glycine max PE=2 SV=1</t>
  </si>
  <si>
    <t>Ca_06000_v1.0_kabuli</t>
  </si>
  <si>
    <t>E3 ubiquitin-protein ligase MARCH2 OS=Medicago truncatula GN=MTR_7g082950 PE=4 SV=1</t>
  </si>
  <si>
    <t>Ca_12058_v1.0_kabuli</t>
  </si>
  <si>
    <t>Ca_25319_v1.0_kabuli</t>
  </si>
  <si>
    <t>Ca_05446_v1.0_kabuli</t>
  </si>
  <si>
    <t>Ca_10932_v1.0_kabuli</t>
  </si>
  <si>
    <t>Transcriptional corepressor LEUNIG OS=Medicago truncatula GN=MTR_1g011610 PE=4 SV=1</t>
  </si>
  <si>
    <t>Ca_01860_v1.0_kabuli</t>
  </si>
  <si>
    <t>Ca_07584_v1.0_kabuli</t>
  </si>
  <si>
    <t>Endoglucanase OS=Medicago truncatula GN=MTR_3g080190 PE=4 SV=1</t>
  </si>
  <si>
    <t>Ca_05334_v1.0_kabuli</t>
  </si>
  <si>
    <t>Ca_10332_v1.0_kabuli</t>
  </si>
  <si>
    <t>Ca_21585_v1.0_kabuli</t>
  </si>
  <si>
    <t>3-phosphoshikimate 1-carboxyvinyltransferase OS=Medicago truncatula GN=MTR_4g024620 PE=3 SV=1</t>
  </si>
  <si>
    <t>Ca_06658_v1.0_kabuli</t>
  </si>
  <si>
    <t>DEAD-box ATP-dependent RNA helicase OS=Medicago truncatula GN=MTR_4g114120 PE=4 SV=1</t>
  </si>
  <si>
    <t>Ca_12835_v1.0_kabuli</t>
  </si>
  <si>
    <t>Protein phosphatase 2C OS=Medicago truncatula GN=MTR_4g098650 PE=4 SV=1</t>
  </si>
  <si>
    <t>Ca_19494_v1.0_kabuli</t>
  </si>
  <si>
    <t>Ca_02376_v1.0_kabuli</t>
  </si>
  <si>
    <t>Ca_25610_v1.0_kabuli</t>
  </si>
  <si>
    <t>Growth regulator like protein OS=Medicago truncatula GN=MTR_3g026650 PE=4 SV=1</t>
  </si>
  <si>
    <t>Ca_25904_v1.0_kabuli</t>
  </si>
  <si>
    <t>Ca_27164_v1.0_kabuli</t>
  </si>
  <si>
    <t>Ca_27416_v1.0_kabuli</t>
  </si>
  <si>
    <t>Ca_02745_v1.0_kabuli</t>
  </si>
  <si>
    <t>Protein HOTHEAD OS=Medicago truncatula GN=MTR_2g100070 PE=3 SV=1</t>
  </si>
  <si>
    <t>Ca_26021_v1.0_kabuli</t>
  </si>
  <si>
    <t>Predicted protein (Fragment) OS=Populus trichocarpa GN=POPTRDRAFT_274991 PE=4 SV=1</t>
  </si>
  <si>
    <t>Ca_14673_v1.0_kabuli</t>
  </si>
  <si>
    <t>Ca_21096_v1.0_kabuli</t>
  </si>
  <si>
    <t>Beta-glucan-binding protein 2 OS=Medicago truncatula GN=GBP2 PE=2 SV=1</t>
  </si>
  <si>
    <t>Ca_06001_v1.0_kabuli</t>
  </si>
  <si>
    <t>Eukaryotic translation initiation factor OS=Medicago truncatula GN=MTR_7g082940 PE=4 SV=1</t>
  </si>
  <si>
    <t>Ca_12059_v1.0_kabuli</t>
  </si>
  <si>
    <t>Mannan synthase OS=Trigonella foenum-graecum GN=ManS PE=2 SV=1</t>
  </si>
  <si>
    <t>Ca_05447_v1.0_kabuli</t>
  </si>
  <si>
    <t>Ca_10933_v1.0_kabuli</t>
  </si>
  <si>
    <t>2-oxoglutarate-dependent dioxygenase OS=Medicago truncatula GN=MTR_1g011600 PE=3 SV=1</t>
  </si>
  <si>
    <t>Ca_18387_v1.0_kabuli</t>
  </si>
  <si>
    <t>Ca_01861_v1.0_kabuli</t>
  </si>
  <si>
    <t>Mago nashi-like protein OS=Medicago truncatula GN=MTR_3g118110 PE=4 SV=1</t>
  </si>
  <si>
    <t>Ca_07585_v1.0_kabuli</t>
  </si>
  <si>
    <t>Pentatricopeptide repeat-containing protein OS=Medicago truncatula GN=MTR_036s0004 PE=4 SV=1</t>
  </si>
  <si>
    <t>Ca_18714_v1.0_kabuli</t>
  </si>
  <si>
    <t>Putative uncharacterized protein OS=Plasmodium knowlesi (strain H) GN=PKH_091710 PE=4 SV=1</t>
  </si>
  <si>
    <t>Ca_05335_v1.0_kabuli</t>
  </si>
  <si>
    <t>Ca_10333_v1.0_kabuli</t>
  </si>
  <si>
    <t>Atypical receptor-like kinase MARK OS=Medicago truncatula GN=MTR_8g107470 PE=4 SV=1</t>
  </si>
  <si>
    <t>Ca_21586_v1.0_kabuli</t>
  </si>
  <si>
    <t>Transketolase OS=Medicago truncatula GN=MTR_4g024630 PE=4 SV=1</t>
  </si>
  <si>
    <t>Ca_06659_v1.0_kabuli</t>
  </si>
  <si>
    <t>13 kDa ribonucleoprotein-associated protein OS=Medicago truncatula GN=MTR_4g114330 PE=1 SV=1</t>
  </si>
  <si>
    <t>Ca_12836_v1.0_kabuli</t>
  </si>
  <si>
    <t>Ca_19495_v1.0_kabuli</t>
  </si>
  <si>
    <t>Ca_02377_v1.0_kabuli</t>
  </si>
  <si>
    <t>CPD photolyase OS=Medicago truncatula GN=MTR_5g011780 PE=4 SV=1</t>
  </si>
  <si>
    <t>Ca_25611_v1.0_kabuli</t>
  </si>
  <si>
    <t>Ca_27165_v1.0_kabuli</t>
  </si>
  <si>
    <t>Ca_27026_v1.0_kabuli</t>
  </si>
  <si>
    <t>Ca_25390_v1.0_kabuli</t>
  </si>
  <si>
    <t>Ca_27417_v1.0_kabuli</t>
  </si>
  <si>
    <t>Ca_02746_v1.0_kabuli</t>
  </si>
  <si>
    <t>WD-40 repeat-containing protein MSI4 OS=Medicago truncatula GN=MTR_2g100090 PE=4 SV=1</t>
  </si>
  <si>
    <t>Ca_13960_v1.0_kabuli</t>
  </si>
  <si>
    <t>Ca_26022_v1.0_kabuli</t>
  </si>
  <si>
    <t>Ca_14674_v1.0_kabuli</t>
  </si>
  <si>
    <t>Ca_21097_v1.0_kabuli</t>
  </si>
  <si>
    <t>Ca_06002_v1.0_kabuli</t>
  </si>
  <si>
    <t>Ca_12060_v1.0_kabuli</t>
  </si>
  <si>
    <t>Ca_25321_v1.0_kabuli</t>
  </si>
  <si>
    <t>Ca_05448_v1.0_kabuli</t>
  </si>
  <si>
    <t>Vesicle-associated membrane protein OS=Medicago truncatula GN=MTR_077s0038 PE=4 SV=1</t>
  </si>
  <si>
    <t>Ca_10934_v1.0_kabuli</t>
  </si>
  <si>
    <t>Gibberellin 3-beta-dioxygenase OS=Medicago truncatula GN=MTR_1g011580 PE=3 SV=1</t>
  </si>
  <si>
    <t>Ca_18388_v1.0_kabuli</t>
  </si>
  <si>
    <t>Ca_01862_v1.0_kabuli</t>
  </si>
  <si>
    <t>Putative uncharacterized protein OS=Medicago truncatula GN=MTR_3g109280 PE=4 SV=1</t>
  </si>
  <si>
    <t>Ca_07586_v1.0_kabuli</t>
  </si>
  <si>
    <t>Putative uncharacterized protein OS=Medicago truncatula GN=MTR_3g080240 PE=3 SV=1</t>
  </si>
  <si>
    <t>Ca_18715_v1.0_kabuli</t>
  </si>
  <si>
    <t>Ca_05336_v1.0_kabuli</t>
  </si>
  <si>
    <t>Predicted anthocyanidin reductase OS=Trifolium repens PE=4 SV=1</t>
  </si>
  <si>
    <t>Ca_10334_v1.0_kabuli</t>
  </si>
  <si>
    <t>Thioredoxin-like protein OS=Medicago truncatula GN=MTR_8g107460 PE=4 SV=1</t>
  </si>
  <si>
    <t>Ca_15817_v1.0_kabuli</t>
  </si>
  <si>
    <t>Glycerol-3-phosphate transporter OS=Glycine max PE=2 SV=1</t>
  </si>
  <si>
    <t>Ca_21587_v1.0_kabuli</t>
  </si>
  <si>
    <t>SAM (And some other nucleotide) binding motif; Methyltransferase small; Tetratricopeptide-like helical OS=Medicago truncatula GN=MtrDRAFT_AC155883g24v2 PE=4 SV=1</t>
  </si>
  <si>
    <t>Ca_06660_v1.0_kabuli</t>
  </si>
  <si>
    <t>Nitrate transporter OS=Medicago truncatula GN=MTR_4g114340 PE=3 SV=1</t>
  </si>
  <si>
    <t>Ca_12837_v1.0_kabuli</t>
  </si>
  <si>
    <t>NAC domain protein OS=Medicago truncatula GN=MTR_4g098630 PE=4 SV=1</t>
  </si>
  <si>
    <t>Ca_19496_v1.0_kabuli</t>
  </si>
  <si>
    <t>Ca_02378_v1.0_kabuli</t>
  </si>
  <si>
    <t>Putative uncharacterized protein OS=Medicago truncatula GN=MTR_5g011770 PE=4 SV=1</t>
  </si>
  <si>
    <t>Ca_22704_v1.0_kabuli</t>
  </si>
  <si>
    <t>Ca_27027_v1.0_kabuli</t>
  </si>
  <si>
    <t>Ca_26707_v1.0_kabuli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</si>
</sst>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0" fontId="16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339"/>
  <sheetViews>
    <sheetView tabSelected="1" workbookViewId="0"/>
  </sheetViews>
  <sheetFormatPr defaultRowHeight="15" x14ac:dyDescent="0.25"/>
  <cols>
    <col min="1" max="1" width="20.42578125" bestFit="1" customWidth="1"/>
    <col min="3" max="3" width="29.140625" bestFit="1" customWidth="1"/>
    <col min="4" max="4" width="50.28515625" customWidth="1"/>
  </cols>
  <sheetData>
    <row r="1" spans="1:1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5">
      <c r="A2" t="s">
        <v>16</v>
      </c>
      <c r="B2">
        <v>2532</v>
      </c>
      <c r="C2" s="3" t="str">
        <f>HYPERLINK("http://www.uniprot.org/uniprot/A2Q448","tr|A2Q448|A2Q448_MEDTR")</f>
        <v>tr|A2Q448|A2Q448_MEDTR</v>
      </c>
      <c r="D2" t="s">
        <v>17</v>
      </c>
      <c r="E2">
        <v>92</v>
      </c>
      <c r="F2">
        <v>825</v>
      </c>
      <c r="G2">
        <v>66</v>
      </c>
      <c r="H2">
        <v>4</v>
      </c>
      <c r="I2">
        <v>67</v>
      </c>
      <c r="J2">
        <v>2529</v>
      </c>
      <c r="K2">
        <v>1</v>
      </c>
      <c r="L2">
        <v>17</v>
      </c>
      <c r="M2">
        <v>841</v>
      </c>
      <c r="N2" t="s">
        <v>18</v>
      </c>
      <c r="O2">
        <v>0</v>
      </c>
      <c r="P2">
        <v>4178</v>
      </c>
    </row>
    <row r="3" spans="1:16" x14ac:dyDescent="0.25">
      <c r="A3" t="s">
        <v>19</v>
      </c>
      <c r="B3">
        <v>1767</v>
      </c>
      <c r="C3" s="3" t="str">
        <f>HYPERLINK("http://www.uniprot.org/uniprot/A2Q3C0","tr|A2Q3C0|A2Q3C0_MEDTR")</f>
        <v>tr|A2Q3C0|A2Q3C0_MEDTR</v>
      </c>
      <c r="D3" t="s">
        <v>20</v>
      </c>
      <c r="E3">
        <v>68.94</v>
      </c>
      <c r="F3">
        <v>599</v>
      </c>
      <c r="G3">
        <v>186</v>
      </c>
      <c r="H3">
        <v>11</v>
      </c>
      <c r="I3">
        <v>1</v>
      </c>
      <c r="J3">
        <v>1764</v>
      </c>
      <c r="K3">
        <v>1</v>
      </c>
      <c r="L3">
        <v>1</v>
      </c>
      <c r="M3">
        <v>585</v>
      </c>
      <c r="N3" t="s">
        <v>18</v>
      </c>
      <c r="O3">
        <v>0</v>
      </c>
      <c r="P3">
        <v>1984</v>
      </c>
    </row>
    <row r="4" spans="1:16" x14ac:dyDescent="0.25">
      <c r="A4" t="s">
        <v>21</v>
      </c>
      <c r="B4">
        <v>660</v>
      </c>
      <c r="C4" s="3" t="str">
        <f>HYPERLINK("http://www.uniprot.org/uniprot/I3SF01","tr|I3SF01|I3SF01_MEDTR")</f>
        <v>tr|I3SF01|I3SF01_MEDTR</v>
      </c>
      <c r="D4" t="s">
        <v>22</v>
      </c>
      <c r="E4">
        <v>78.53</v>
      </c>
      <c r="F4">
        <v>219</v>
      </c>
      <c r="G4">
        <v>47</v>
      </c>
      <c r="H4">
        <v>0</v>
      </c>
      <c r="I4">
        <v>1</v>
      </c>
      <c r="J4">
        <v>657</v>
      </c>
      <c r="K4">
        <v>1</v>
      </c>
      <c r="L4">
        <v>27</v>
      </c>
      <c r="M4">
        <v>244</v>
      </c>
      <c r="N4" t="s">
        <v>18</v>
      </c>
      <c r="O4" s="1">
        <v>9.6037400000000005E-92</v>
      </c>
      <c r="P4">
        <v>875</v>
      </c>
    </row>
    <row r="5" spans="1:16" x14ac:dyDescent="0.25">
      <c r="A5" t="s">
        <v>23</v>
      </c>
      <c r="B5">
        <v>1608</v>
      </c>
      <c r="C5" s="3" t="str">
        <f>HYPERLINK("http://www.uniprot.org/uniprot/G7IAM8","tr|G7IAM8|G7IAM8_MEDTR")</f>
        <v>tr|G7IAM8|G7IAM8_MEDTR</v>
      </c>
      <c r="D5" t="s">
        <v>24</v>
      </c>
      <c r="E5">
        <v>64</v>
      </c>
      <c r="F5">
        <v>539</v>
      </c>
      <c r="G5">
        <v>194</v>
      </c>
      <c r="H5">
        <v>4</v>
      </c>
      <c r="I5">
        <v>1</v>
      </c>
      <c r="J5">
        <v>1605</v>
      </c>
      <c r="K5">
        <v>1</v>
      </c>
      <c r="L5">
        <v>1</v>
      </c>
      <c r="M5">
        <v>505</v>
      </c>
      <c r="N5" t="s">
        <v>18</v>
      </c>
      <c r="O5" s="1">
        <v>8.8147800000000004E-177</v>
      </c>
      <c r="P5">
        <v>1614</v>
      </c>
    </row>
    <row r="6" spans="1:16" x14ac:dyDescent="0.25">
      <c r="A6" t="s">
        <v>25</v>
      </c>
      <c r="B6">
        <v>393</v>
      </c>
      <c r="C6" s="3" t="str">
        <f>HYPERLINK("http://www.uniprot.org/uniprot/G7KVA0","tr|G7KVA0|G7KVA0_MEDTR")</f>
        <v>tr|G7KVA0|G7KVA0_MEDTR</v>
      </c>
      <c r="D6" t="s">
        <v>26</v>
      </c>
      <c r="E6">
        <v>81.53</v>
      </c>
      <c r="F6">
        <v>130</v>
      </c>
      <c r="G6">
        <v>24</v>
      </c>
      <c r="H6">
        <v>0</v>
      </c>
      <c r="I6">
        <v>1</v>
      </c>
      <c r="J6">
        <v>390</v>
      </c>
      <c r="K6">
        <v>1</v>
      </c>
      <c r="L6">
        <v>1</v>
      </c>
      <c r="M6">
        <v>130</v>
      </c>
      <c r="N6" t="s">
        <v>18</v>
      </c>
      <c r="O6" s="1">
        <v>7.3948400000000005E-54</v>
      </c>
      <c r="P6">
        <v>546</v>
      </c>
    </row>
    <row r="7" spans="1:16" x14ac:dyDescent="0.25">
      <c r="A7" t="s">
        <v>27</v>
      </c>
      <c r="B7">
        <v>1422</v>
      </c>
      <c r="C7" s="3" t="str">
        <f>HYPERLINK("http://www.uniprot.org/uniprot/I1N9K2","tr|I1N9K2|I1N9K2_SOYBN")</f>
        <v>tr|I1N9K2|I1N9K2_SOYBN</v>
      </c>
      <c r="D7" t="s">
        <v>28</v>
      </c>
      <c r="E7">
        <v>57.66</v>
      </c>
      <c r="F7">
        <v>489</v>
      </c>
      <c r="G7">
        <v>207</v>
      </c>
      <c r="H7">
        <v>16</v>
      </c>
      <c r="I7">
        <v>1</v>
      </c>
      <c r="J7">
        <v>1419</v>
      </c>
      <c r="K7">
        <v>1</v>
      </c>
      <c r="L7">
        <v>1</v>
      </c>
      <c r="M7">
        <v>485</v>
      </c>
      <c r="N7" t="s">
        <v>18</v>
      </c>
      <c r="O7" s="1">
        <v>1.4333299999999999E-143</v>
      </c>
      <c r="P7">
        <v>1327</v>
      </c>
    </row>
    <row r="8" spans="1:16" x14ac:dyDescent="0.25">
      <c r="A8" t="s">
        <v>29</v>
      </c>
      <c r="B8">
        <v>2100</v>
      </c>
      <c r="C8" s="3" t="str">
        <f>HYPERLINK("http://www.uniprot.org/uniprot/G7L118","tr|G7L118|G7L118_MEDTR")</f>
        <v>tr|G7L118|G7L118_MEDTR</v>
      </c>
      <c r="D8" t="s">
        <v>30</v>
      </c>
      <c r="E8">
        <v>73.39</v>
      </c>
      <c r="F8">
        <v>639</v>
      </c>
      <c r="G8">
        <v>170</v>
      </c>
      <c r="H8">
        <v>6</v>
      </c>
      <c r="I8">
        <v>196</v>
      </c>
      <c r="J8">
        <v>2094</v>
      </c>
      <c r="K8">
        <v>1</v>
      </c>
      <c r="L8">
        <v>47</v>
      </c>
      <c r="M8">
        <v>660</v>
      </c>
      <c r="N8" t="s">
        <v>18</v>
      </c>
      <c r="O8">
        <v>0</v>
      </c>
      <c r="P8">
        <v>2321</v>
      </c>
    </row>
    <row r="9" spans="1:16" x14ac:dyDescent="0.25">
      <c r="A9" t="s">
        <v>31</v>
      </c>
      <c r="B9">
        <v>1140</v>
      </c>
      <c r="C9" s="3" t="str">
        <f>HYPERLINK("http://www.uniprot.org/uniprot/B1A9T6","tr|B1A9T6|B1A9T6_9FABA")</f>
        <v>tr|B1A9T6|B1A9T6_9FABA</v>
      </c>
      <c r="D9" t="s">
        <v>32</v>
      </c>
      <c r="E9">
        <v>84.21</v>
      </c>
      <c r="F9">
        <v>380</v>
      </c>
      <c r="G9">
        <v>60</v>
      </c>
      <c r="H9">
        <v>1</v>
      </c>
      <c r="I9">
        <v>1</v>
      </c>
      <c r="J9">
        <v>1137</v>
      </c>
      <c r="K9">
        <v>1</v>
      </c>
      <c r="L9">
        <v>1</v>
      </c>
      <c r="M9">
        <v>380</v>
      </c>
      <c r="N9" t="s">
        <v>18</v>
      </c>
      <c r="O9">
        <v>0</v>
      </c>
      <c r="P9">
        <v>1783</v>
      </c>
    </row>
    <row r="10" spans="1:16" x14ac:dyDescent="0.25">
      <c r="A10" t="s">
        <v>33</v>
      </c>
      <c r="B10">
        <v>1791</v>
      </c>
      <c r="C10" s="3" t="str">
        <f>HYPERLINK("http://www.uniprot.org/uniprot/G7I6B3","tr|G7I6B3|G7I6B3_MEDTR")</f>
        <v>tr|G7I6B3|G7I6B3_MEDTR</v>
      </c>
      <c r="D10" t="s">
        <v>34</v>
      </c>
      <c r="E10">
        <v>81.77</v>
      </c>
      <c r="F10">
        <v>587</v>
      </c>
      <c r="G10">
        <v>107</v>
      </c>
      <c r="H10">
        <v>4</v>
      </c>
      <c r="I10">
        <v>1</v>
      </c>
      <c r="J10">
        <v>1749</v>
      </c>
      <c r="K10">
        <v>1</v>
      </c>
      <c r="L10">
        <v>1</v>
      </c>
      <c r="M10">
        <v>584</v>
      </c>
      <c r="N10" t="s">
        <v>18</v>
      </c>
      <c r="O10">
        <v>0</v>
      </c>
      <c r="P10">
        <v>2458</v>
      </c>
    </row>
    <row r="11" spans="1:16" x14ac:dyDescent="0.25">
      <c r="A11" t="s">
        <v>35</v>
      </c>
      <c r="B11">
        <v>1149</v>
      </c>
      <c r="C11" s="3" t="str">
        <f>HYPERLINK("http://www.uniprot.org/uniprot/K7LQ45","tr|K7LQ45|K7LQ45_SOYBN")</f>
        <v>tr|K7LQ45|K7LQ45_SOYBN</v>
      </c>
      <c r="D11" t="s">
        <v>28</v>
      </c>
      <c r="E11">
        <v>36.450000000000003</v>
      </c>
      <c r="F11">
        <v>299</v>
      </c>
      <c r="G11">
        <v>190</v>
      </c>
      <c r="H11">
        <v>12</v>
      </c>
      <c r="I11">
        <v>10</v>
      </c>
      <c r="J11">
        <v>870</v>
      </c>
      <c r="K11">
        <v>1</v>
      </c>
      <c r="L11">
        <v>101</v>
      </c>
      <c r="M11">
        <v>378</v>
      </c>
      <c r="N11" t="s">
        <v>18</v>
      </c>
      <c r="O11" s="1">
        <v>1.0488100000000001E-42</v>
      </c>
      <c r="P11">
        <v>456</v>
      </c>
    </row>
    <row r="12" spans="1:16" x14ac:dyDescent="0.25">
      <c r="A12" t="s">
        <v>36</v>
      </c>
      <c r="B12">
        <v>348</v>
      </c>
      <c r="C12" s="3" t="str">
        <f>HYPERLINK("http://www.uniprot.org/uniprot/G7J2V9","tr|G7J2V9|G7J2V9_MEDTR")</f>
        <v>tr|G7J2V9|G7J2V9_MEDTR</v>
      </c>
      <c r="D12" t="s">
        <v>37</v>
      </c>
      <c r="E12">
        <v>61.53</v>
      </c>
      <c r="F12">
        <v>117</v>
      </c>
      <c r="G12">
        <v>45</v>
      </c>
      <c r="H12">
        <v>2</v>
      </c>
      <c r="I12">
        <v>1</v>
      </c>
      <c r="J12">
        <v>345</v>
      </c>
      <c r="K12">
        <v>1</v>
      </c>
      <c r="L12">
        <v>1</v>
      </c>
      <c r="M12">
        <v>116</v>
      </c>
      <c r="N12" t="s">
        <v>18</v>
      </c>
      <c r="O12" s="1">
        <v>1.0731099999999999E-28</v>
      </c>
      <c r="P12">
        <v>329</v>
      </c>
    </row>
    <row r="13" spans="1:16" x14ac:dyDescent="0.25">
      <c r="A13" t="s">
        <v>38</v>
      </c>
      <c r="B13">
        <v>807</v>
      </c>
      <c r="C13" s="3" t="str">
        <f>HYPERLINK("http://www.uniprot.org/uniprot/D7TED4","tr|D7TED4|D7TED4_VITVI")</f>
        <v>tr|D7TED4|D7TED4_VITVI</v>
      </c>
      <c r="D13" t="s">
        <v>39</v>
      </c>
      <c r="E13">
        <v>46</v>
      </c>
      <c r="F13">
        <v>313</v>
      </c>
      <c r="G13">
        <v>169</v>
      </c>
      <c r="H13">
        <v>91</v>
      </c>
      <c r="I13">
        <v>136</v>
      </c>
      <c r="J13">
        <v>801</v>
      </c>
      <c r="K13">
        <v>1</v>
      </c>
      <c r="L13">
        <v>38</v>
      </c>
      <c r="M13">
        <v>350</v>
      </c>
      <c r="N13" t="s">
        <v>18</v>
      </c>
      <c r="O13" s="1">
        <v>7.4494000000000004E-59</v>
      </c>
      <c r="P13">
        <v>593</v>
      </c>
    </row>
    <row r="14" spans="1:16" x14ac:dyDescent="0.25">
      <c r="A14" t="s">
        <v>40</v>
      </c>
      <c r="B14">
        <v>1275</v>
      </c>
      <c r="C14" s="3" t="str">
        <f>HYPERLINK("http://www.uniprot.org/uniprot/K7L576","tr|K7L576|K7L576_SOYBN")</f>
        <v>tr|K7L576|K7L576_SOYBN</v>
      </c>
      <c r="D14" t="s">
        <v>28</v>
      </c>
      <c r="E14">
        <v>75.12</v>
      </c>
      <c r="F14">
        <v>406</v>
      </c>
      <c r="G14">
        <v>101</v>
      </c>
      <c r="H14">
        <v>3</v>
      </c>
      <c r="I14">
        <v>64</v>
      </c>
      <c r="J14">
        <v>1272</v>
      </c>
      <c r="K14">
        <v>1</v>
      </c>
      <c r="L14">
        <v>22</v>
      </c>
      <c r="M14">
        <v>424</v>
      </c>
      <c r="N14" t="s">
        <v>18</v>
      </c>
      <c r="O14" s="1">
        <v>3.00579E-166</v>
      </c>
      <c r="P14">
        <v>1522</v>
      </c>
    </row>
    <row r="15" spans="1:16" x14ac:dyDescent="0.25">
      <c r="A15" t="s">
        <v>41</v>
      </c>
      <c r="B15">
        <v>2448</v>
      </c>
      <c r="C15" s="3" t="str">
        <f>HYPERLINK("http://www.uniprot.org/uniprot/D3GE74","tr|D3GE74|D3GE74_MEDTR")</f>
        <v>tr|D3GE74|D3GE74_MEDTR</v>
      </c>
      <c r="D15" t="s">
        <v>42</v>
      </c>
      <c r="E15">
        <v>87.28</v>
      </c>
      <c r="F15">
        <v>818</v>
      </c>
      <c r="G15">
        <v>104</v>
      </c>
      <c r="H15">
        <v>3</v>
      </c>
      <c r="I15">
        <v>1</v>
      </c>
      <c r="J15">
        <v>2445</v>
      </c>
      <c r="K15">
        <v>1</v>
      </c>
      <c r="L15">
        <v>1</v>
      </c>
      <c r="M15">
        <v>817</v>
      </c>
      <c r="N15" t="s">
        <v>18</v>
      </c>
      <c r="O15">
        <v>0</v>
      </c>
      <c r="P15">
        <v>3635</v>
      </c>
    </row>
    <row r="16" spans="1:16" x14ac:dyDescent="0.25">
      <c r="A16" t="s">
        <v>43</v>
      </c>
      <c r="B16">
        <v>1218</v>
      </c>
      <c r="C16" s="3" t="str">
        <f>HYPERLINK("http://www.uniprot.org/uniprot/I1LP25","tr|I1LP25|I1LP25_SOYBN")</f>
        <v>tr|I1LP25|I1LP25_SOYBN</v>
      </c>
      <c r="D16" t="s">
        <v>28</v>
      </c>
      <c r="E16">
        <v>74.099999999999994</v>
      </c>
      <c r="F16">
        <v>336</v>
      </c>
      <c r="G16">
        <v>87</v>
      </c>
      <c r="H16">
        <v>0</v>
      </c>
      <c r="I16">
        <v>202</v>
      </c>
      <c r="J16">
        <v>1209</v>
      </c>
      <c r="K16">
        <v>1</v>
      </c>
      <c r="L16">
        <v>76</v>
      </c>
      <c r="M16">
        <v>411</v>
      </c>
      <c r="N16" t="s">
        <v>18</v>
      </c>
      <c r="O16" s="1">
        <v>3.2255299999999999E-138</v>
      </c>
      <c r="P16">
        <v>1280</v>
      </c>
    </row>
    <row r="17" spans="1:16" x14ac:dyDescent="0.25">
      <c r="A17" t="s">
        <v>44</v>
      </c>
      <c r="B17">
        <v>618</v>
      </c>
      <c r="C17" s="3" t="str">
        <f>HYPERLINK("http://www.uniprot.org/uniprot/G7JFT6","tr|G7JFT6|G7JFT6_MEDTR")</f>
        <v>tr|G7JFT6|G7JFT6_MEDTR</v>
      </c>
      <c r="D17" t="s">
        <v>45</v>
      </c>
      <c r="E17">
        <v>85.55</v>
      </c>
      <c r="F17">
        <v>180</v>
      </c>
      <c r="G17">
        <v>26</v>
      </c>
      <c r="H17">
        <v>1</v>
      </c>
      <c r="I17">
        <v>1</v>
      </c>
      <c r="J17">
        <v>537</v>
      </c>
      <c r="K17">
        <v>1</v>
      </c>
      <c r="L17">
        <v>435</v>
      </c>
      <c r="M17">
        <v>614</v>
      </c>
      <c r="N17" t="s">
        <v>18</v>
      </c>
      <c r="O17" s="1">
        <v>6.8559900000000007E-92</v>
      </c>
      <c r="P17">
        <v>827</v>
      </c>
    </row>
    <row r="18" spans="1:16" x14ac:dyDescent="0.25">
      <c r="A18" t="s">
        <v>46</v>
      </c>
      <c r="B18">
        <v>1038</v>
      </c>
      <c r="C18" s="3" t="str">
        <f>HYPERLINK("http://www.uniprot.org/uniprot/G7JCY0","tr|G7JCY0|G7JCY0_MEDTR")</f>
        <v>tr|G7JCY0|G7JCY0_MEDTR</v>
      </c>
      <c r="D18" t="s">
        <v>47</v>
      </c>
      <c r="E18">
        <v>93.62</v>
      </c>
      <c r="F18">
        <v>345</v>
      </c>
      <c r="G18">
        <v>22</v>
      </c>
      <c r="H18">
        <v>0</v>
      </c>
      <c r="I18">
        <v>1</v>
      </c>
      <c r="J18">
        <v>1035</v>
      </c>
      <c r="K18">
        <v>1</v>
      </c>
      <c r="L18">
        <v>1</v>
      </c>
      <c r="M18">
        <v>345</v>
      </c>
      <c r="N18" t="s">
        <v>18</v>
      </c>
      <c r="O18" s="1">
        <v>5.9518600000000002E-180</v>
      </c>
      <c r="P18">
        <v>1639</v>
      </c>
    </row>
    <row r="19" spans="1:16" x14ac:dyDescent="0.25">
      <c r="A19" t="s">
        <v>48</v>
      </c>
      <c r="B19">
        <v>690</v>
      </c>
      <c r="C19" s="3" t="str">
        <f>HYPERLINK("http://www.uniprot.org/uniprot/G7JGH6","tr|G7JGH6|G7JGH6_MEDTR")</f>
        <v>tr|G7JGH6|G7JGH6_MEDTR</v>
      </c>
      <c r="D19" t="s">
        <v>49</v>
      </c>
      <c r="E19">
        <v>93.44</v>
      </c>
      <c r="F19">
        <v>229</v>
      </c>
      <c r="G19">
        <v>15</v>
      </c>
      <c r="H19">
        <v>0</v>
      </c>
      <c r="I19">
        <v>1</v>
      </c>
      <c r="J19">
        <v>687</v>
      </c>
      <c r="K19">
        <v>1</v>
      </c>
      <c r="L19">
        <v>1</v>
      </c>
      <c r="M19">
        <v>229</v>
      </c>
      <c r="N19" t="s">
        <v>18</v>
      </c>
      <c r="O19" s="1">
        <v>4.7249699999999996E-124</v>
      </c>
      <c r="P19">
        <v>1154</v>
      </c>
    </row>
    <row r="20" spans="1:16" x14ac:dyDescent="0.25">
      <c r="A20" t="s">
        <v>50</v>
      </c>
      <c r="B20">
        <v>654</v>
      </c>
      <c r="C20" s="3" t="str">
        <f>HYPERLINK("http://www.uniprot.org/uniprot/N1QVE8","tr|N1QVE8|N1QVE8_AEGTA")</f>
        <v>tr|N1QVE8|N1QVE8_AEGTA</v>
      </c>
      <c r="D20" t="s">
        <v>51</v>
      </c>
      <c r="E20">
        <v>48.88</v>
      </c>
      <c r="F20">
        <v>268</v>
      </c>
      <c r="G20">
        <v>137</v>
      </c>
      <c r="H20">
        <v>51</v>
      </c>
      <c r="I20">
        <v>1</v>
      </c>
      <c r="J20">
        <v>651</v>
      </c>
      <c r="K20">
        <v>1</v>
      </c>
      <c r="L20">
        <v>15</v>
      </c>
      <c r="M20">
        <v>282</v>
      </c>
      <c r="N20" t="s">
        <v>18</v>
      </c>
      <c r="O20" s="1">
        <v>3.2482400000000001E-60</v>
      </c>
      <c r="P20">
        <v>603</v>
      </c>
    </row>
    <row r="21" spans="1:16" x14ac:dyDescent="0.25">
      <c r="A21" t="s">
        <v>52</v>
      </c>
      <c r="B21">
        <v>357</v>
      </c>
      <c r="C21" s="3" t="str">
        <f>HYPERLINK("http://www.uniprot.org/uniprot/G7KG64","tr|G7KG64|G7KG64_MEDTR")</f>
        <v>tr|G7KG64|G7KG64_MEDTR</v>
      </c>
      <c r="D21" t="s">
        <v>53</v>
      </c>
      <c r="E21">
        <v>77.19</v>
      </c>
      <c r="F21">
        <v>114</v>
      </c>
      <c r="G21">
        <v>26</v>
      </c>
      <c r="H21">
        <v>0</v>
      </c>
      <c r="I21">
        <v>1</v>
      </c>
      <c r="J21">
        <v>342</v>
      </c>
      <c r="K21">
        <v>1</v>
      </c>
      <c r="L21">
        <v>1</v>
      </c>
      <c r="M21">
        <v>114</v>
      </c>
      <c r="N21" t="s">
        <v>18</v>
      </c>
      <c r="O21" s="1">
        <v>1.2064099999999999E-43</v>
      </c>
      <c r="P21">
        <v>458</v>
      </c>
    </row>
    <row r="22" spans="1:16" x14ac:dyDescent="0.25">
      <c r="A22" t="s">
        <v>54</v>
      </c>
      <c r="B22">
        <v>561</v>
      </c>
      <c r="C22" s="3" t="str">
        <f>HYPERLINK("http://www.uniprot.org/uniprot/Q949K8","tr|Q949K8|Q949K8_CICAR")</f>
        <v>tr|Q949K8|Q949K8_CICAR</v>
      </c>
      <c r="D22" t="s">
        <v>55</v>
      </c>
      <c r="E22">
        <v>83.33</v>
      </c>
      <c r="F22">
        <v>174</v>
      </c>
      <c r="G22">
        <v>29</v>
      </c>
      <c r="H22">
        <v>0</v>
      </c>
      <c r="I22">
        <v>1</v>
      </c>
      <c r="J22">
        <v>522</v>
      </c>
      <c r="K22">
        <v>1</v>
      </c>
      <c r="L22">
        <v>104</v>
      </c>
      <c r="M22">
        <v>277</v>
      </c>
      <c r="N22" t="s">
        <v>18</v>
      </c>
      <c r="O22" s="1">
        <v>8.2680400000000003E-81</v>
      </c>
      <c r="P22">
        <v>779</v>
      </c>
    </row>
    <row r="23" spans="1:16" x14ac:dyDescent="0.25">
      <c r="A23" t="s">
        <v>56</v>
      </c>
      <c r="B23">
        <v>498</v>
      </c>
      <c r="C23" s="3" t="str">
        <f>HYPERLINK("http://www.uniprot.org/uniprot/G7KDM6","tr|G7KDM6|G7KDM6_MEDTR")</f>
        <v>tr|G7KDM6|G7KDM6_MEDTR</v>
      </c>
      <c r="D23" t="s">
        <v>57</v>
      </c>
      <c r="E23">
        <v>79.739999999999995</v>
      </c>
      <c r="F23">
        <v>158</v>
      </c>
      <c r="G23">
        <v>32</v>
      </c>
      <c r="H23">
        <v>1</v>
      </c>
      <c r="I23">
        <v>25</v>
      </c>
      <c r="J23">
        <v>495</v>
      </c>
      <c r="K23">
        <v>1</v>
      </c>
      <c r="L23">
        <v>7</v>
      </c>
      <c r="M23">
        <v>164</v>
      </c>
      <c r="N23" t="s">
        <v>18</v>
      </c>
      <c r="O23" s="1">
        <v>2.6666900000000002E-67</v>
      </c>
      <c r="P23">
        <v>662</v>
      </c>
    </row>
    <row r="24" spans="1:16" x14ac:dyDescent="0.25">
      <c r="A24" t="s">
        <v>58</v>
      </c>
      <c r="B24">
        <v>1071</v>
      </c>
      <c r="C24" s="3" t="str">
        <f>HYPERLINK("http://www.uniprot.org/uniprot/G7IH01","tr|G7IH01|G7IH01_MEDTR")</f>
        <v>tr|G7IH01|G7IH01_MEDTR</v>
      </c>
      <c r="D24" t="s">
        <v>59</v>
      </c>
      <c r="E24">
        <v>23.83</v>
      </c>
      <c r="F24">
        <v>323</v>
      </c>
      <c r="G24">
        <v>246</v>
      </c>
      <c r="H24">
        <v>47</v>
      </c>
      <c r="I24">
        <v>175</v>
      </c>
      <c r="J24">
        <v>1002</v>
      </c>
      <c r="K24">
        <v>1</v>
      </c>
      <c r="L24">
        <v>394</v>
      </c>
      <c r="M24">
        <v>690</v>
      </c>
      <c r="N24" t="s">
        <v>18</v>
      </c>
      <c r="O24" s="1">
        <v>9.8513599999999996E-8</v>
      </c>
      <c r="P24">
        <v>154</v>
      </c>
    </row>
    <row r="25" spans="1:16" x14ac:dyDescent="0.25">
      <c r="A25" t="s">
        <v>60</v>
      </c>
      <c r="B25">
        <v>807</v>
      </c>
      <c r="C25" s="3" t="str">
        <f>HYPERLINK("http://www.uniprot.org/uniprot/K7MF87","tr|K7MF87|K7MF87_SOYBN")</f>
        <v>tr|K7MF87|K7MF87_SOYBN</v>
      </c>
      <c r="D25" t="s">
        <v>61</v>
      </c>
      <c r="E25">
        <v>49.03</v>
      </c>
      <c r="F25">
        <v>155</v>
      </c>
      <c r="G25">
        <v>79</v>
      </c>
      <c r="H25">
        <v>17</v>
      </c>
      <c r="I25">
        <v>187</v>
      </c>
      <c r="J25">
        <v>600</v>
      </c>
      <c r="K25">
        <v>1</v>
      </c>
      <c r="L25">
        <v>115</v>
      </c>
      <c r="M25">
        <v>269</v>
      </c>
      <c r="N25" t="s">
        <v>18</v>
      </c>
      <c r="O25" s="1">
        <v>1.46399E-30</v>
      </c>
      <c r="P25">
        <v>349</v>
      </c>
    </row>
    <row r="26" spans="1:16" x14ac:dyDescent="0.25">
      <c r="A26" t="s">
        <v>62</v>
      </c>
      <c r="B26">
        <v>1656</v>
      </c>
      <c r="C26" s="3" t="str">
        <f>HYPERLINK("http://www.uniprot.org/uniprot/K7K723","tr|K7K723|K7K723_SOYBN")</f>
        <v>tr|K7K723|K7K723_SOYBN</v>
      </c>
      <c r="D26" t="s">
        <v>28</v>
      </c>
      <c r="E26">
        <v>30.76</v>
      </c>
      <c r="F26">
        <v>637</v>
      </c>
      <c r="G26">
        <v>441</v>
      </c>
      <c r="H26">
        <v>113</v>
      </c>
      <c r="I26">
        <v>1</v>
      </c>
      <c r="J26">
        <v>1572</v>
      </c>
      <c r="K26">
        <v>1</v>
      </c>
      <c r="L26">
        <v>1</v>
      </c>
      <c r="M26">
        <v>627</v>
      </c>
      <c r="N26" t="s">
        <v>18</v>
      </c>
      <c r="O26" s="1">
        <v>1.2847899999999999E-53</v>
      </c>
      <c r="P26">
        <v>552</v>
      </c>
    </row>
    <row r="27" spans="1:16" x14ac:dyDescent="0.25">
      <c r="A27" t="s">
        <v>63</v>
      </c>
      <c r="B27">
        <v>5112</v>
      </c>
      <c r="C27" s="3" t="str">
        <f>HYPERLINK("http://www.uniprot.org/uniprot/K7LNW8","tr|K7LNW8|K7LNW8_SOYBN")</f>
        <v>tr|K7LNW8|K7LNW8_SOYBN</v>
      </c>
      <c r="D27" t="s">
        <v>28</v>
      </c>
      <c r="E27">
        <v>62.17</v>
      </c>
      <c r="F27">
        <v>764</v>
      </c>
      <c r="G27">
        <v>289</v>
      </c>
      <c r="H27">
        <v>16</v>
      </c>
      <c r="I27">
        <v>1972</v>
      </c>
      <c r="J27">
        <v>4215</v>
      </c>
      <c r="K27">
        <v>1</v>
      </c>
      <c r="L27">
        <v>373</v>
      </c>
      <c r="M27">
        <v>1133</v>
      </c>
      <c r="N27" t="s">
        <v>18</v>
      </c>
      <c r="O27">
        <v>0</v>
      </c>
      <c r="P27">
        <v>2207</v>
      </c>
    </row>
    <row r="28" spans="1:16" x14ac:dyDescent="0.25">
      <c r="A28" t="s">
        <v>64</v>
      </c>
      <c r="B28">
        <v>858</v>
      </c>
      <c r="C28" s="3" t="str">
        <f>HYPERLINK("http://www.uniprot.org/uniprot/G7IBG0","tr|G7IBG0|G7IBG0_MEDTR")</f>
        <v>tr|G7IBG0|G7IBG0_MEDTR</v>
      </c>
      <c r="D28" t="s">
        <v>65</v>
      </c>
      <c r="E28">
        <v>28.33</v>
      </c>
      <c r="F28">
        <v>240</v>
      </c>
      <c r="G28">
        <v>172</v>
      </c>
      <c r="H28">
        <v>22</v>
      </c>
      <c r="I28">
        <v>1</v>
      </c>
      <c r="J28">
        <v>654</v>
      </c>
      <c r="K28">
        <v>1</v>
      </c>
      <c r="L28">
        <v>394</v>
      </c>
      <c r="M28">
        <v>604</v>
      </c>
      <c r="N28" t="s">
        <v>18</v>
      </c>
      <c r="O28" s="1">
        <v>6.2628099999999995E-14</v>
      </c>
      <c r="P28">
        <v>206</v>
      </c>
    </row>
    <row r="29" spans="1:16" x14ac:dyDescent="0.25">
      <c r="A29" t="s">
        <v>66</v>
      </c>
      <c r="B29">
        <v>1620</v>
      </c>
      <c r="C29" s="3" t="str">
        <f>HYPERLINK("http://www.uniprot.org/uniprot/A2Q460","tr|A2Q460|A2Q460_MEDTR")</f>
        <v>tr|A2Q460|A2Q460_MEDTR</v>
      </c>
      <c r="D29" t="s">
        <v>67</v>
      </c>
      <c r="E29">
        <v>84.04</v>
      </c>
      <c r="F29">
        <v>539</v>
      </c>
      <c r="G29">
        <v>86</v>
      </c>
      <c r="H29">
        <v>0</v>
      </c>
      <c r="I29">
        <v>1</v>
      </c>
      <c r="J29">
        <v>1617</v>
      </c>
      <c r="K29">
        <v>1</v>
      </c>
      <c r="L29">
        <v>1</v>
      </c>
      <c r="M29">
        <v>527</v>
      </c>
      <c r="N29" t="s">
        <v>18</v>
      </c>
      <c r="O29">
        <v>0</v>
      </c>
      <c r="P29">
        <v>2304</v>
      </c>
    </row>
    <row r="30" spans="1:16" x14ac:dyDescent="0.25">
      <c r="A30" t="s">
        <v>68</v>
      </c>
      <c r="B30">
        <v>486</v>
      </c>
      <c r="C30" s="3" t="str">
        <f>HYPERLINK("http://www.uniprot.org/uniprot/G7J4Z4","tr|G7J4Z4|G7J4Z4_MEDTR")</f>
        <v>tr|G7J4Z4|G7J4Z4_MEDTR</v>
      </c>
      <c r="D30" t="s">
        <v>69</v>
      </c>
      <c r="E30">
        <v>93.75</v>
      </c>
      <c r="F30">
        <v>80</v>
      </c>
      <c r="G30">
        <v>5</v>
      </c>
      <c r="H30">
        <v>0</v>
      </c>
      <c r="I30">
        <v>142</v>
      </c>
      <c r="J30">
        <v>381</v>
      </c>
      <c r="K30">
        <v>1</v>
      </c>
      <c r="L30">
        <v>1</v>
      </c>
      <c r="M30">
        <v>80</v>
      </c>
      <c r="N30" t="s">
        <v>18</v>
      </c>
      <c r="O30" s="1">
        <v>7.7587699999999996E-35</v>
      </c>
      <c r="P30">
        <v>382</v>
      </c>
    </row>
    <row r="31" spans="1:16" x14ac:dyDescent="0.25">
      <c r="A31" t="s">
        <v>70</v>
      </c>
      <c r="B31">
        <v>2022</v>
      </c>
      <c r="C31" s="3" t="str">
        <f>HYPERLINK("http://www.uniprot.org/uniprot/I1KWE6","tr|I1KWE6|I1KWE6_SOYBN")</f>
        <v>tr|I1KWE6|I1KWE6_SOYBN</v>
      </c>
      <c r="D31" t="s">
        <v>71</v>
      </c>
      <c r="E31">
        <v>77.89</v>
      </c>
      <c r="F31">
        <v>683</v>
      </c>
      <c r="G31">
        <v>151</v>
      </c>
      <c r="H31">
        <v>10</v>
      </c>
      <c r="I31">
        <v>1</v>
      </c>
      <c r="J31">
        <v>2019</v>
      </c>
      <c r="K31">
        <v>1</v>
      </c>
      <c r="L31">
        <v>1</v>
      </c>
      <c r="M31">
        <v>681</v>
      </c>
      <c r="N31" t="s">
        <v>18</v>
      </c>
      <c r="O31">
        <v>0</v>
      </c>
      <c r="P31">
        <v>2655</v>
      </c>
    </row>
    <row r="32" spans="1:16" x14ac:dyDescent="0.25">
      <c r="A32" t="s">
        <v>72</v>
      </c>
      <c r="B32">
        <v>1011</v>
      </c>
      <c r="C32" s="3" t="str">
        <f>HYPERLINK("http://www.uniprot.org/uniprot/G7KV99","tr|G7KV99|G7KV99_MEDTR")</f>
        <v>tr|G7KV99|G7KV99_MEDTR</v>
      </c>
      <c r="D32" t="s">
        <v>73</v>
      </c>
      <c r="E32">
        <v>84.79</v>
      </c>
      <c r="F32">
        <v>342</v>
      </c>
      <c r="G32">
        <v>52</v>
      </c>
      <c r="H32">
        <v>6</v>
      </c>
      <c r="I32">
        <v>1</v>
      </c>
      <c r="J32">
        <v>1008</v>
      </c>
      <c r="K32">
        <v>1</v>
      </c>
      <c r="L32">
        <v>1</v>
      </c>
      <c r="M32">
        <v>340</v>
      </c>
      <c r="N32" t="s">
        <v>18</v>
      </c>
      <c r="O32" s="1">
        <v>2.2455700000000001E-160</v>
      </c>
      <c r="P32">
        <v>1470</v>
      </c>
    </row>
    <row r="33" spans="1:16" x14ac:dyDescent="0.25">
      <c r="A33" t="s">
        <v>74</v>
      </c>
      <c r="B33">
        <v>723</v>
      </c>
      <c r="C33" s="3" t="str">
        <f>HYPERLINK("http://www.uniprot.org/uniprot/B9GSJ5","tr|B9GSJ5|B9GSJ5_POPTR")</f>
        <v>tr|B9GSJ5|B9GSJ5_POPTR</v>
      </c>
      <c r="D33" t="s">
        <v>75</v>
      </c>
      <c r="E33">
        <v>71.12</v>
      </c>
      <c r="F33">
        <v>239</v>
      </c>
      <c r="G33">
        <v>69</v>
      </c>
      <c r="H33">
        <v>0</v>
      </c>
      <c r="I33">
        <v>4</v>
      </c>
      <c r="J33">
        <v>720</v>
      </c>
      <c r="K33">
        <v>1</v>
      </c>
      <c r="L33">
        <v>6</v>
      </c>
      <c r="M33">
        <v>241</v>
      </c>
      <c r="N33" t="s">
        <v>18</v>
      </c>
      <c r="O33" s="1">
        <v>8.2668800000000007E-93</v>
      </c>
      <c r="P33">
        <v>885</v>
      </c>
    </row>
    <row r="34" spans="1:16" x14ac:dyDescent="0.25">
      <c r="A34" t="s">
        <v>76</v>
      </c>
      <c r="B34">
        <v>648</v>
      </c>
      <c r="C34" s="3" t="str">
        <f>HYPERLINK("http://www.uniprot.org/uniprot/F8UKT8","tr|F8UKT8|F8UKT8_PLADU")</f>
        <v>tr|F8UKT8|F8UKT8_PLADU</v>
      </c>
      <c r="D34" t="s">
        <v>77</v>
      </c>
      <c r="E34">
        <v>26.31</v>
      </c>
      <c r="F34">
        <v>228</v>
      </c>
      <c r="G34">
        <v>168</v>
      </c>
      <c r="H34">
        <v>25</v>
      </c>
      <c r="I34">
        <v>13</v>
      </c>
      <c r="J34">
        <v>621</v>
      </c>
      <c r="K34">
        <v>1</v>
      </c>
      <c r="L34">
        <v>240</v>
      </c>
      <c r="M34">
        <v>467</v>
      </c>
      <c r="N34" t="s">
        <v>18</v>
      </c>
      <c r="O34" s="1">
        <v>2.1526800000000001E-8</v>
      </c>
      <c r="P34">
        <v>156</v>
      </c>
    </row>
    <row r="35" spans="1:16" x14ac:dyDescent="0.25">
      <c r="A35" t="s">
        <v>78</v>
      </c>
      <c r="B35">
        <v>534</v>
      </c>
      <c r="C35" s="3" t="str">
        <f>HYPERLINK("http://www.uniprot.org/uniprot/G7J9D5","tr|G7J9D5|G7J9D5_MEDTR")</f>
        <v>tr|G7J9D5|G7J9D5_MEDTR</v>
      </c>
      <c r="D35" t="s">
        <v>79</v>
      </c>
      <c r="E35">
        <v>59.78</v>
      </c>
      <c r="F35">
        <v>92</v>
      </c>
      <c r="G35">
        <v>37</v>
      </c>
      <c r="H35">
        <v>2</v>
      </c>
      <c r="I35">
        <v>43</v>
      </c>
      <c r="J35">
        <v>312</v>
      </c>
      <c r="K35">
        <v>1</v>
      </c>
      <c r="L35">
        <v>53</v>
      </c>
      <c r="M35">
        <v>143</v>
      </c>
      <c r="N35" t="s">
        <v>18</v>
      </c>
      <c r="O35" s="1">
        <v>1.02192E-18</v>
      </c>
      <c r="P35">
        <v>243</v>
      </c>
    </row>
    <row r="36" spans="1:16" x14ac:dyDescent="0.25">
      <c r="A36" t="s">
        <v>80</v>
      </c>
      <c r="B36">
        <v>420</v>
      </c>
      <c r="C36" s="3" t="str">
        <f>HYPERLINK("http://www.uniprot.org/uniprot/I3S2L5","tr|I3S2L5|I3S2L5_MEDTR")</f>
        <v>tr|I3S2L5|I3S2L5_MEDTR</v>
      </c>
      <c r="D36" t="s">
        <v>22</v>
      </c>
      <c r="E36">
        <v>70.25</v>
      </c>
      <c r="F36">
        <v>158</v>
      </c>
      <c r="G36">
        <v>47</v>
      </c>
      <c r="H36">
        <v>23</v>
      </c>
      <c r="I36">
        <v>13</v>
      </c>
      <c r="J36">
        <v>417</v>
      </c>
      <c r="K36">
        <v>1</v>
      </c>
      <c r="L36">
        <v>6</v>
      </c>
      <c r="M36">
        <v>163</v>
      </c>
      <c r="N36" t="s">
        <v>18</v>
      </c>
      <c r="O36" s="1">
        <v>7.3163700000000001E-57</v>
      </c>
      <c r="P36">
        <v>572</v>
      </c>
    </row>
    <row r="37" spans="1:16" x14ac:dyDescent="0.25">
      <c r="A37" t="s">
        <v>81</v>
      </c>
      <c r="B37">
        <v>918</v>
      </c>
      <c r="C37" s="3" t="str">
        <f>HYPERLINK("http://www.uniprot.org/uniprot/K7KWX1","tr|K7KWX1|K7KWX1_SOYBN")</f>
        <v>tr|K7KWX1|K7KWX1_SOYBN</v>
      </c>
      <c r="D37" t="s">
        <v>61</v>
      </c>
      <c r="E37">
        <v>59.34</v>
      </c>
      <c r="F37">
        <v>214</v>
      </c>
      <c r="G37">
        <v>87</v>
      </c>
      <c r="H37">
        <v>0</v>
      </c>
      <c r="I37">
        <v>268</v>
      </c>
      <c r="J37">
        <v>909</v>
      </c>
      <c r="K37">
        <v>1</v>
      </c>
      <c r="L37">
        <v>600</v>
      </c>
      <c r="M37">
        <v>812</v>
      </c>
      <c r="N37" t="s">
        <v>18</v>
      </c>
      <c r="O37" s="1">
        <v>5.4911800000000003E-75</v>
      </c>
      <c r="P37">
        <v>733</v>
      </c>
    </row>
    <row r="38" spans="1:16" x14ac:dyDescent="0.25">
      <c r="A38" t="s">
        <v>82</v>
      </c>
      <c r="B38">
        <v>1269</v>
      </c>
      <c r="C38" s="3" t="str">
        <f>HYPERLINK("http://www.uniprot.org/uniprot/G7J2W0","tr|G7J2W0|G7J2W0_MEDTR")</f>
        <v>tr|G7J2W0|G7J2W0_MEDTR</v>
      </c>
      <c r="D38" t="s">
        <v>83</v>
      </c>
      <c r="E38">
        <v>87.67</v>
      </c>
      <c r="F38">
        <v>422</v>
      </c>
      <c r="G38">
        <v>52</v>
      </c>
      <c r="H38">
        <v>0</v>
      </c>
      <c r="I38">
        <v>1</v>
      </c>
      <c r="J38">
        <v>1266</v>
      </c>
      <c r="K38">
        <v>1</v>
      </c>
      <c r="L38">
        <v>250</v>
      </c>
      <c r="M38">
        <v>671</v>
      </c>
      <c r="N38" t="s">
        <v>18</v>
      </c>
      <c r="O38">
        <v>0</v>
      </c>
      <c r="P38">
        <v>1815</v>
      </c>
    </row>
    <row r="39" spans="1:16" x14ac:dyDescent="0.25">
      <c r="A39" t="s">
        <v>84</v>
      </c>
      <c r="B39">
        <v>1563</v>
      </c>
      <c r="C39" s="3" t="str">
        <f>HYPERLINK("http://www.uniprot.org/uniprot/I1LXW7","tr|I1LXW7|I1LXW7_SOYBN")</f>
        <v>tr|I1LXW7|I1LXW7_SOYBN</v>
      </c>
      <c r="D39" t="s">
        <v>71</v>
      </c>
      <c r="E39">
        <v>92.69</v>
      </c>
      <c r="F39">
        <v>520</v>
      </c>
      <c r="G39">
        <v>38</v>
      </c>
      <c r="H39">
        <v>0</v>
      </c>
      <c r="I39">
        <v>1</v>
      </c>
      <c r="J39">
        <v>1560</v>
      </c>
      <c r="K39">
        <v>1</v>
      </c>
      <c r="L39">
        <v>1</v>
      </c>
      <c r="M39">
        <v>520</v>
      </c>
      <c r="N39" t="s">
        <v>18</v>
      </c>
      <c r="O39">
        <v>0</v>
      </c>
      <c r="P39">
        <v>2523</v>
      </c>
    </row>
    <row r="40" spans="1:16" x14ac:dyDescent="0.25">
      <c r="A40" t="s">
        <v>85</v>
      </c>
      <c r="B40">
        <v>2019</v>
      </c>
      <c r="C40" s="3" t="str">
        <f>HYPERLINK("http://www.uniprot.org/uniprot/G7J070","tr|G7J070|G7J070_MEDTR")</f>
        <v>tr|G7J070|G7J070_MEDTR</v>
      </c>
      <c r="D40" t="s">
        <v>86</v>
      </c>
      <c r="E40">
        <v>81.150000000000006</v>
      </c>
      <c r="F40">
        <v>711</v>
      </c>
      <c r="G40">
        <v>134</v>
      </c>
      <c r="H40">
        <v>45</v>
      </c>
      <c r="I40">
        <v>1</v>
      </c>
      <c r="J40">
        <v>1998</v>
      </c>
      <c r="K40">
        <v>1</v>
      </c>
      <c r="L40">
        <v>1</v>
      </c>
      <c r="M40">
        <v>699</v>
      </c>
      <c r="N40" t="s">
        <v>18</v>
      </c>
      <c r="O40">
        <v>0</v>
      </c>
      <c r="P40">
        <v>2883</v>
      </c>
    </row>
    <row r="41" spans="1:16" x14ac:dyDescent="0.25">
      <c r="A41" t="s">
        <v>87</v>
      </c>
      <c r="B41">
        <v>1872</v>
      </c>
      <c r="C41" s="3" t="str">
        <f>HYPERLINK("http://www.uniprot.org/uniprot/D3YBD7","tr|D3YBD7|D3YBD7_TRIRP")</f>
        <v>tr|D3YBD7|D3YBD7_TRIRP</v>
      </c>
      <c r="D41" t="s">
        <v>88</v>
      </c>
      <c r="E41">
        <v>79.930000000000007</v>
      </c>
      <c r="F41">
        <v>628</v>
      </c>
      <c r="G41">
        <v>126</v>
      </c>
      <c r="H41">
        <v>5</v>
      </c>
      <c r="I41">
        <v>1</v>
      </c>
      <c r="J41">
        <v>1869</v>
      </c>
      <c r="K41">
        <v>1</v>
      </c>
      <c r="L41">
        <v>1</v>
      </c>
      <c r="M41">
        <v>617</v>
      </c>
      <c r="N41" t="s">
        <v>18</v>
      </c>
      <c r="O41">
        <v>0</v>
      </c>
      <c r="P41">
        <v>2479</v>
      </c>
    </row>
    <row r="42" spans="1:16" x14ac:dyDescent="0.25">
      <c r="A42" t="s">
        <v>89</v>
      </c>
      <c r="B42">
        <v>3276</v>
      </c>
      <c r="C42" s="3" t="str">
        <f>HYPERLINK("http://www.uniprot.org/uniprot/K7KRE7","tr|K7KRE7|K7KRE7_SOYBN")</f>
        <v>tr|K7KRE7|K7KRE7_SOYBN</v>
      </c>
      <c r="D42" t="s">
        <v>28</v>
      </c>
      <c r="E42">
        <v>71.7</v>
      </c>
      <c r="F42">
        <v>1092</v>
      </c>
      <c r="G42">
        <v>309</v>
      </c>
      <c r="H42">
        <v>1</v>
      </c>
      <c r="I42">
        <v>1</v>
      </c>
      <c r="J42">
        <v>3273</v>
      </c>
      <c r="K42">
        <v>1</v>
      </c>
      <c r="L42">
        <v>1</v>
      </c>
      <c r="M42">
        <v>1089</v>
      </c>
      <c r="N42" t="s">
        <v>18</v>
      </c>
      <c r="O42">
        <v>0</v>
      </c>
      <c r="P42">
        <v>3925</v>
      </c>
    </row>
    <row r="43" spans="1:16" x14ac:dyDescent="0.25">
      <c r="A43" t="s">
        <v>90</v>
      </c>
      <c r="B43">
        <v>2616</v>
      </c>
      <c r="C43" s="3" t="str">
        <f>HYPERLINK("http://www.uniprot.org/uniprot/I1LP26","tr|I1LP26|I1LP26_SOYBN")</f>
        <v>tr|I1LP26|I1LP26_SOYBN</v>
      </c>
      <c r="D43" t="s">
        <v>28</v>
      </c>
      <c r="E43">
        <v>68.900000000000006</v>
      </c>
      <c r="F43">
        <v>907</v>
      </c>
      <c r="G43">
        <v>282</v>
      </c>
      <c r="H43">
        <v>36</v>
      </c>
      <c r="I43">
        <v>1</v>
      </c>
      <c r="J43">
        <v>2613</v>
      </c>
      <c r="K43">
        <v>1</v>
      </c>
      <c r="L43">
        <v>1</v>
      </c>
      <c r="M43">
        <v>894</v>
      </c>
      <c r="N43" t="s">
        <v>18</v>
      </c>
      <c r="O43">
        <v>0</v>
      </c>
      <c r="P43">
        <v>3054</v>
      </c>
    </row>
    <row r="44" spans="1:16" x14ac:dyDescent="0.25">
      <c r="A44" t="s">
        <v>91</v>
      </c>
      <c r="B44">
        <v>585</v>
      </c>
      <c r="C44" s="3" t="str">
        <f>HYPERLINK("http://www.uniprot.org/uniprot/K7K3R1","tr|K7K3R1|K7K3R1_SOYBN")</f>
        <v>tr|K7K3R1|K7K3R1_SOYBN</v>
      </c>
      <c r="D44" t="s">
        <v>28</v>
      </c>
      <c r="E44">
        <v>64.84</v>
      </c>
      <c r="F44">
        <v>219</v>
      </c>
      <c r="G44">
        <v>77</v>
      </c>
      <c r="H44">
        <v>26</v>
      </c>
      <c r="I44">
        <v>4</v>
      </c>
      <c r="J44">
        <v>582</v>
      </c>
      <c r="K44">
        <v>1</v>
      </c>
      <c r="L44">
        <v>77</v>
      </c>
      <c r="M44">
        <v>295</v>
      </c>
      <c r="N44" t="s">
        <v>18</v>
      </c>
      <c r="O44" s="1">
        <v>1.00381E-74</v>
      </c>
      <c r="P44">
        <v>727</v>
      </c>
    </row>
    <row r="45" spans="1:16" x14ac:dyDescent="0.25">
      <c r="A45" t="s">
        <v>92</v>
      </c>
      <c r="B45">
        <v>1263</v>
      </c>
      <c r="C45" s="3" t="str">
        <f>HYPERLINK("http://www.uniprot.org/uniprot/I3S3R0","tr|I3S3R0|I3S3R0_LOTJA")</f>
        <v>tr|I3S3R0|I3S3R0_LOTJA</v>
      </c>
      <c r="D45" t="s">
        <v>93</v>
      </c>
      <c r="E45">
        <v>79.709999999999994</v>
      </c>
      <c r="F45">
        <v>419</v>
      </c>
      <c r="G45">
        <v>85</v>
      </c>
      <c r="H45">
        <v>0</v>
      </c>
      <c r="I45">
        <v>4</v>
      </c>
      <c r="J45">
        <v>1260</v>
      </c>
      <c r="K45">
        <v>1</v>
      </c>
      <c r="L45">
        <v>10</v>
      </c>
      <c r="M45">
        <v>428</v>
      </c>
      <c r="N45" t="s">
        <v>18</v>
      </c>
      <c r="O45">
        <v>0</v>
      </c>
      <c r="P45">
        <v>1802</v>
      </c>
    </row>
    <row r="46" spans="1:16" x14ac:dyDescent="0.25">
      <c r="A46" t="s">
        <v>94</v>
      </c>
      <c r="B46">
        <v>1368</v>
      </c>
      <c r="C46" s="3" t="str">
        <f>HYPERLINK("http://www.uniprot.org/uniprot/G7JGH1","tr|G7JGH1|G7JGH1_MEDTR")</f>
        <v>tr|G7JGH1|G7JGH1_MEDTR</v>
      </c>
      <c r="D46" t="s">
        <v>95</v>
      </c>
      <c r="E46">
        <v>63.28</v>
      </c>
      <c r="F46">
        <v>542</v>
      </c>
      <c r="G46">
        <v>199</v>
      </c>
      <c r="H46">
        <v>87</v>
      </c>
      <c r="I46">
        <v>1</v>
      </c>
      <c r="J46">
        <v>1365</v>
      </c>
      <c r="K46">
        <v>1</v>
      </c>
      <c r="L46">
        <v>1</v>
      </c>
      <c r="M46">
        <v>534</v>
      </c>
      <c r="N46" t="s">
        <v>18</v>
      </c>
      <c r="O46" s="1">
        <v>8.9979000000000002E-172</v>
      </c>
      <c r="P46">
        <v>1570</v>
      </c>
    </row>
    <row r="47" spans="1:16" x14ac:dyDescent="0.25">
      <c r="A47" t="s">
        <v>96</v>
      </c>
      <c r="B47">
        <v>414</v>
      </c>
      <c r="C47" s="3" t="str">
        <f>HYPERLINK("http://www.uniprot.org/uniprot/B7FJU3","tr|B7FJU3|B7FJU3_MEDTR")</f>
        <v>tr|B7FJU3|B7FJU3_MEDTR</v>
      </c>
      <c r="D47" t="s">
        <v>97</v>
      </c>
      <c r="E47">
        <v>82.48</v>
      </c>
      <c r="F47">
        <v>137</v>
      </c>
      <c r="G47">
        <v>24</v>
      </c>
      <c r="H47">
        <v>0</v>
      </c>
      <c r="I47">
        <v>1</v>
      </c>
      <c r="J47">
        <v>411</v>
      </c>
      <c r="K47">
        <v>1</v>
      </c>
      <c r="L47">
        <v>1</v>
      </c>
      <c r="M47">
        <v>137</v>
      </c>
      <c r="N47" t="s">
        <v>18</v>
      </c>
      <c r="O47" s="1">
        <v>3.91517E-63</v>
      </c>
      <c r="P47">
        <v>626</v>
      </c>
    </row>
    <row r="48" spans="1:16" x14ac:dyDescent="0.25">
      <c r="A48" t="s">
        <v>98</v>
      </c>
      <c r="B48">
        <v>1335</v>
      </c>
      <c r="C48" s="3" t="str">
        <f>HYPERLINK("http://www.uniprot.org/uniprot/I1KKY4","tr|I1KKY4|I1KKY4_SOYBN")</f>
        <v>tr|I1KKY4|I1KKY4_SOYBN</v>
      </c>
      <c r="D48" t="s">
        <v>99</v>
      </c>
      <c r="E48">
        <v>68.08</v>
      </c>
      <c r="F48">
        <v>445</v>
      </c>
      <c r="G48">
        <v>142</v>
      </c>
      <c r="H48">
        <v>1</v>
      </c>
      <c r="I48">
        <v>1</v>
      </c>
      <c r="J48">
        <v>1332</v>
      </c>
      <c r="K48">
        <v>1</v>
      </c>
      <c r="L48">
        <v>1</v>
      </c>
      <c r="M48">
        <v>414</v>
      </c>
      <c r="N48" t="s">
        <v>18</v>
      </c>
      <c r="O48" s="1">
        <v>7.1300000000000003E-158</v>
      </c>
      <c r="P48">
        <v>1450</v>
      </c>
    </row>
    <row r="49" spans="1:16" x14ac:dyDescent="0.25">
      <c r="A49" t="s">
        <v>100</v>
      </c>
      <c r="B49">
        <v>633</v>
      </c>
      <c r="C49" s="3" t="str">
        <f>HYPERLINK("http://www.uniprot.org/uniprot/Q2HW89","tr|Q2HW89|Q2HW89_MEDTR")</f>
        <v>tr|Q2HW89|Q2HW89_MEDTR</v>
      </c>
      <c r="D49" t="s">
        <v>101</v>
      </c>
      <c r="E49">
        <v>75.11</v>
      </c>
      <c r="F49">
        <v>209</v>
      </c>
      <c r="G49">
        <v>52</v>
      </c>
      <c r="H49">
        <v>0</v>
      </c>
      <c r="I49">
        <v>1</v>
      </c>
      <c r="J49">
        <v>627</v>
      </c>
      <c r="K49">
        <v>1</v>
      </c>
      <c r="L49">
        <v>772</v>
      </c>
      <c r="M49">
        <v>980</v>
      </c>
      <c r="N49" t="s">
        <v>18</v>
      </c>
      <c r="O49" s="1">
        <v>1.2988199999999999E-87</v>
      </c>
      <c r="P49">
        <v>839</v>
      </c>
    </row>
    <row r="50" spans="1:16" x14ac:dyDescent="0.25">
      <c r="A50" t="s">
        <v>102</v>
      </c>
      <c r="B50">
        <v>1683</v>
      </c>
      <c r="C50" s="3" t="str">
        <f>HYPERLINK("http://www.uniprot.org/uniprot/Q9XHC5","tr|Q9XHC5|Q9XHC5_SOYBN")</f>
        <v>tr|Q9XHC5|Q9XHC5_SOYBN</v>
      </c>
      <c r="D50" t="s">
        <v>103</v>
      </c>
      <c r="E50">
        <v>88.06</v>
      </c>
      <c r="F50">
        <v>511</v>
      </c>
      <c r="G50">
        <v>61</v>
      </c>
      <c r="H50">
        <v>1</v>
      </c>
      <c r="I50">
        <v>151</v>
      </c>
      <c r="J50">
        <v>1680</v>
      </c>
      <c r="K50">
        <v>1</v>
      </c>
      <c r="L50">
        <v>57</v>
      </c>
      <c r="M50">
        <v>564</v>
      </c>
      <c r="N50" t="s">
        <v>18</v>
      </c>
      <c r="O50">
        <v>0</v>
      </c>
      <c r="P50">
        <v>2225</v>
      </c>
    </row>
    <row r="51" spans="1:16" x14ac:dyDescent="0.25">
      <c r="A51" t="s">
        <v>104</v>
      </c>
      <c r="B51">
        <v>348</v>
      </c>
      <c r="C51" s="3" t="str">
        <f>HYPERLINK("http://www.uniprot.org/uniprot/C6SWC5","tr|C6SWC5|C6SWC5_SOYBN")</f>
        <v>tr|C6SWC5|C6SWC5_SOYBN</v>
      </c>
      <c r="D51" t="s">
        <v>105</v>
      </c>
      <c r="E51">
        <v>48.27</v>
      </c>
      <c r="F51">
        <v>87</v>
      </c>
      <c r="G51">
        <v>45</v>
      </c>
      <c r="H51">
        <v>0</v>
      </c>
      <c r="I51">
        <v>1</v>
      </c>
      <c r="J51">
        <v>261</v>
      </c>
      <c r="K51">
        <v>-1</v>
      </c>
      <c r="L51">
        <v>26</v>
      </c>
      <c r="M51">
        <v>108</v>
      </c>
      <c r="N51" t="s">
        <v>18</v>
      </c>
      <c r="O51" s="1">
        <v>9.4445899999999995E-9</v>
      </c>
      <c r="P51">
        <v>157</v>
      </c>
    </row>
    <row r="52" spans="1:16" x14ac:dyDescent="0.25">
      <c r="A52" t="s">
        <v>106</v>
      </c>
      <c r="B52">
        <v>984</v>
      </c>
      <c r="C52" s="3" t="str">
        <f>HYPERLINK("http://www.uniprot.org/uniprot/K7LGK8","tr|K7LGK8|K7LGK8_SOYBN")</f>
        <v>tr|K7LGK8|K7LGK8_SOYBN</v>
      </c>
      <c r="D52" t="s">
        <v>28</v>
      </c>
      <c r="E52">
        <v>73.81</v>
      </c>
      <c r="F52">
        <v>317</v>
      </c>
      <c r="G52">
        <v>83</v>
      </c>
      <c r="H52">
        <v>0</v>
      </c>
      <c r="I52">
        <v>31</v>
      </c>
      <c r="J52">
        <v>981</v>
      </c>
      <c r="K52">
        <v>1</v>
      </c>
      <c r="L52">
        <v>41</v>
      </c>
      <c r="M52">
        <v>357</v>
      </c>
      <c r="N52" t="s">
        <v>18</v>
      </c>
      <c r="O52" s="1">
        <v>2.0443199999999999E-126</v>
      </c>
      <c r="P52">
        <v>1177</v>
      </c>
    </row>
    <row r="53" spans="1:16" x14ac:dyDescent="0.25">
      <c r="A53" t="s">
        <v>107</v>
      </c>
      <c r="B53">
        <v>357</v>
      </c>
      <c r="C53" s="3" t="str">
        <f>HYPERLINK("http://www.uniprot.org/uniprot/G7IAP0","tr|G7IAP0|G7IAP0_MEDTR")</f>
        <v>tr|G7IAP0|G7IAP0_MEDTR</v>
      </c>
      <c r="D53" t="s">
        <v>108</v>
      </c>
      <c r="E53">
        <v>51.61</v>
      </c>
      <c r="F53">
        <v>124</v>
      </c>
      <c r="G53">
        <v>60</v>
      </c>
      <c r="H53">
        <v>6</v>
      </c>
      <c r="I53">
        <v>1</v>
      </c>
      <c r="J53">
        <v>354</v>
      </c>
      <c r="K53">
        <v>1</v>
      </c>
      <c r="L53">
        <v>1</v>
      </c>
      <c r="M53">
        <v>124</v>
      </c>
      <c r="N53" t="s">
        <v>18</v>
      </c>
      <c r="O53" s="1">
        <v>1.6381E-24</v>
      </c>
      <c r="P53">
        <v>293</v>
      </c>
    </row>
    <row r="54" spans="1:16" x14ac:dyDescent="0.25">
      <c r="A54" t="s">
        <v>109</v>
      </c>
      <c r="B54">
        <v>471</v>
      </c>
      <c r="C54" s="3" t="str">
        <f>HYPERLINK("http://www.uniprot.org/uniprot/K7M953","tr|K7M953|K7M953_SOYBN")</f>
        <v>tr|K7M953|K7M953_SOYBN</v>
      </c>
      <c r="D54" t="s">
        <v>28</v>
      </c>
      <c r="E54">
        <v>70.459999999999994</v>
      </c>
      <c r="F54">
        <v>149</v>
      </c>
      <c r="G54">
        <v>44</v>
      </c>
      <c r="H54">
        <v>0</v>
      </c>
      <c r="I54">
        <v>1</v>
      </c>
      <c r="J54">
        <v>447</v>
      </c>
      <c r="K54">
        <v>1</v>
      </c>
      <c r="L54">
        <v>1</v>
      </c>
      <c r="M54">
        <v>146</v>
      </c>
      <c r="N54" t="s">
        <v>18</v>
      </c>
      <c r="O54" s="1">
        <v>2.2354700000000002E-50</v>
      </c>
      <c r="P54">
        <v>516</v>
      </c>
    </row>
    <row r="55" spans="1:16" x14ac:dyDescent="0.25">
      <c r="A55" t="s">
        <v>110</v>
      </c>
      <c r="B55">
        <v>663</v>
      </c>
      <c r="C55" s="3" t="str">
        <f>HYPERLINK("http://www.uniprot.org/uniprot/A7UQU7","tr|A7UQU7|A7UQU7_MEDTR")</f>
        <v>tr|A7UQU7|A7UQU7_MEDTR</v>
      </c>
      <c r="D55" t="s">
        <v>111</v>
      </c>
      <c r="E55">
        <v>49.27</v>
      </c>
      <c r="F55">
        <v>69</v>
      </c>
      <c r="G55">
        <v>35</v>
      </c>
      <c r="H55">
        <v>4</v>
      </c>
      <c r="I55">
        <v>195</v>
      </c>
      <c r="J55">
        <v>389</v>
      </c>
      <c r="K55">
        <v>3</v>
      </c>
      <c r="L55">
        <v>397</v>
      </c>
      <c r="M55">
        <v>465</v>
      </c>
      <c r="N55" t="s">
        <v>18</v>
      </c>
      <c r="O55" s="1">
        <v>3.7350499999999997E-11</v>
      </c>
      <c r="P55">
        <v>180</v>
      </c>
    </row>
    <row r="56" spans="1:16" x14ac:dyDescent="0.25">
      <c r="A56" t="s">
        <v>112</v>
      </c>
      <c r="B56">
        <v>1287</v>
      </c>
      <c r="C56" s="3" t="str">
        <f>HYPERLINK("http://www.uniprot.org/uniprot/I1K138","tr|I1K138|I1K138_SOYBN")</f>
        <v>tr|I1K138|I1K138_SOYBN</v>
      </c>
      <c r="D56" t="s">
        <v>28</v>
      </c>
      <c r="E56">
        <v>90.15</v>
      </c>
      <c r="F56">
        <v>376</v>
      </c>
      <c r="G56">
        <v>37</v>
      </c>
      <c r="H56">
        <v>0</v>
      </c>
      <c r="I56">
        <v>1</v>
      </c>
      <c r="J56">
        <v>1128</v>
      </c>
      <c r="K56">
        <v>1</v>
      </c>
      <c r="L56">
        <v>1</v>
      </c>
      <c r="M56">
        <v>374</v>
      </c>
      <c r="N56" t="s">
        <v>18</v>
      </c>
      <c r="O56">
        <v>0</v>
      </c>
      <c r="P56">
        <v>1727</v>
      </c>
    </row>
    <row r="57" spans="1:16" x14ac:dyDescent="0.25">
      <c r="A57" t="s">
        <v>113</v>
      </c>
      <c r="B57">
        <v>798</v>
      </c>
      <c r="C57" s="3" t="str">
        <f>HYPERLINK("http://www.uniprot.org/uniprot/K7L8N4","tr|K7L8N4|K7L8N4_SOYBN")</f>
        <v>tr|K7L8N4|K7L8N4_SOYBN</v>
      </c>
      <c r="D57" t="s">
        <v>28</v>
      </c>
      <c r="E57">
        <v>55.84</v>
      </c>
      <c r="F57">
        <v>265</v>
      </c>
      <c r="G57">
        <v>117</v>
      </c>
      <c r="H57">
        <v>0</v>
      </c>
      <c r="I57">
        <v>1</v>
      </c>
      <c r="J57">
        <v>795</v>
      </c>
      <c r="K57">
        <v>1</v>
      </c>
      <c r="L57">
        <v>5</v>
      </c>
      <c r="M57">
        <v>249</v>
      </c>
      <c r="N57" t="s">
        <v>18</v>
      </c>
      <c r="O57" s="1">
        <v>3.2567100000000001E-67</v>
      </c>
      <c r="P57">
        <v>665</v>
      </c>
    </row>
    <row r="58" spans="1:16" x14ac:dyDescent="0.25">
      <c r="A58" t="s">
        <v>114</v>
      </c>
      <c r="B58">
        <v>3645</v>
      </c>
      <c r="C58" s="3" t="str">
        <f>HYPERLINK("http://www.uniprot.org/uniprot/G7KV95","tr|G7KV95|G7KV95_MEDTR")</f>
        <v>tr|G7KV95|G7KV95_MEDTR</v>
      </c>
      <c r="D58" t="s">
        <v>115</v>
      </c>
      <c r="E58">
        <v>77.400000000000006</v>
      </c>
      <c r="F58">
        <v>1301</v>
      </c>
      <c r="G58">
        <v>294</v>
      </c>
      <c r="H58">
        <v>118</v>
      </c>
      <c r="I58">
        <v>91</v>
      </c>
      <c r="J58">
        <v>3639</v>
      </c>
      <c r="K58">
        <v>1</v>
      </c>
      <c r="L58">
        <v>198</v>
      </c>
      <c r="M58">
        <v>1497</v>
      </c>
      <c r="N58" t="s">
        <v>18</v>
      </c>
      <c r="O58">
        <v>0</v>
      </c>
      <c r="P58">
        <v>5068</v>
      </c>
    </row>
    <row r="59" spans="1:16" x14ac:dyDescent="0.25">
      <c r="A59" t="s">
        <v>116</v>
      </c>
      <c r="B59">
        <v>1056</v>
      </c>
      <c r="C59" s="3" t="str">
        <f>HYPERLINK("http://www.uniprot.org/uniprot/I1N9K5","tr|I1N9K5|I1N9K5_SOYBN")</f>
        <v>tr|I1N9K5|I1N9K5_SOYBN</v>
      </c>
      <c r="D59" t="s">
        <v>117</v>
      </c>
      <c r="E59">
        <v>70.540000000000006</v>
      </c>
      <c r="F59">
        <v>370</v>
      </c>
      <c r="G59">
        <v>109</v>
      </c>
      <c r="H59">
        <v>19</v>
      </c>
      <c r="I59">
        <v>1</v>
      </c>
      <c r="J59">
        <v>1053</v>
      </c>
      <c r="K59">
        <v>1</v>
      </c>
      <c r="L59">
        <v>1</v>
      </c>
      <c r="M59">
        <v>370</v>
      </c>
      <c r="N59" t="s">
        <v>18</v>
      </c>
      <c r="O59" s="1">
        <v>6.8570299999999995E-139</v>
      </c>
      <c r="P59">
        <v>1285</v>
      </c>
    </row>
    <row r="60" spans="1:16" x14ac:dyDescent="0.25">
      <c r="A60" t="s">
        <v>118</v>
      </c>
      <c r="B60">
        <v>1290</v>
      </c>
      <c r="C60" s="3" t="str">
        <f>HYPERLINK("http://www.uniprot.org/uniprot/G7L125","tr|G7L125|G7L125_MEDTR")</f>
        <v>tr|G7L125|G7L125_MEDTR</v>
      </c>
      <c r="D60" t="s">
        <v>119</v>
      </c>
      <c r="E60">
        <v>71.83</v>
      </c>
      <c r="F60">
        <v>426</v>
      </c>
      <c r="G60">
        <v>120</v>
      </c>
      <c r="H60">
        <v>0</v>
      </c>
      <c r="I60">
        <v>10</v>
      </c>
      <c r="J60">
        <v>1287</v>
      </c>
      <c r="K60">
        <v>1</v>
      </c>
      <c r="L60">
        <v>109</v>
      </c>
      <c r="M60">
        <v>527</v>
      </c>
      <c r="N60" t="s">
        <v>18</v>
      </c>
      <c r="O60" s="1">
        <v>3.8709599999999999E-161</v>
      </c>
      <c r="P60">
        <v>1478</v>
      </c>
    </row>
    <row r="61" spans="1:16" x14ac:dyDescent="0.25">
      <c r="A61" t="s">
        <v>120</v>
      </c>
      <c r="B61">
        <v>942</v>
      </c>
      <c r="C61" s="3" t="str">
        <f>HYPERLINK("http://www.uniprot.org/uniprot/G7ICV1","tr|G7ICV1|G7ICV1_MEDTR")</f>
        <v>tr|G7ICV1|G7ICV1_MEDTR</v>
      </c>
      <c r="D61" t="s">
        <v>121</v>
      </c>
      <c r="E61">
        <v>92.74</v>
      </c>
      <c r="F61">
        <v>193</v>
      </c>
      <c r="G61">
        <v>14</v>
      </c>
      <c r="H61">
        <v>0</v>
      </c>
      <c r="I61">
        <v>337</v>
      </c>
      <c r="J61">
        <v>915</v>
      </c>
      <c r="K61">
        <v>1</v>
      </c>
      <c r="L61">
        <v>68</v>
      </c>
      <c r="M61">
        <v>260</v>
      </c>
      <c r="N61" t="s">
        <v>18</v>
      </c>
      <c r="O61" s="1">
        <v>7.2409599999999998E-94</v>
      </c>
      <c r="P61">
        <v>896</v>
      </c>
    </row>
    <row r="62" spans="1:16" x14ac:dyDescent="0.25">
      <c r="A62" t="s">
        <v>122</v>
      </c>
      <c r="B62">
        <v>1272</v>
      </c>
      <c r="C62" s="3" t="str">
        <f>HYPERLINK("http://www.uniprot.org/uniprot/G7I6A9","tr|G7I6A9|G7I6A9_MEDTR")</f>
        <v>tr|G7I6A9|G7I6A9_MEDTR</v>
      </c>
      <c r="D62" t="s">
        <v>123</v>
      </c>
      <c r="E62">
        <v>70.239999999999995</v>
      </c>
      <c r="F62">
        <v>410</v>
      </c>
      <c r="G62">
        <v>122</v>
      </c>
      <c r="H62">
        <v>5</v>
      </c>
      <c r="I62">
        <v>7</v>
      </c>
      <c r="J62">
        <v>1221</v>
      </c>
      <c r="K62">
        <v>1</v>
      </c>
      <c r="L62">
        <v>2</v>
      </c>
      <c r="M62">
        <v>395</v>
      </c>
      <c r="N62" t="s">
        <v>18</v>
      </c>
      <c r="O62" s="1">
        <v>2.91432E-145</v>
      </c>
      <c r="P62">
        <v>1341</v>
      </c>
    </row>
    <row r="63" spans="1:16" x14ac:dyDescent="0.25">
      <c r="A63" t="s">
        <v>124</v>
      </c>
      <c r="B63">
        <v>681</v>
      </c>
      <c r="C63" s="3" t="str">
        <f>HYPERLINK("http://www.uniprot.org/uniprot/I3RZX2","tr|I3RZX2|I3RZX2_MEDTR")</f>
        <v>tr|I3RZX2|I3RZX2_MEDTR</v>
      </c>
      <c r="D63" t="s">
        <v>22</v>
      </c>
      <c r="E63">
        <v>68.319999999999993</v>
      </c>
      <c r="F63">
        <v>161</v>
      </c>
      <c r="G63">
        <v>51</v>
      </c>
      <c r="H63">
        <v>4</v>
      </c>
      <c r="I63">
        <v>4</v>
      </c>
      <c r="J63">
        <v>474</v>
      </c>
      <c r="K63">
        <v>1</v>
      </c>
      <c r="L63">
        <v>1</v>
      </c>
      <c r="M63">
        <v>154</v>
      </c>
      <c r="N63" t="s">
        <v>18</v>
      </c>
      <c r="O63" s="1">
        <v>9.57863E-45</v>
      </c>
      <c r="P63">
        <v>470</v>
      </c>
    </row>
    <row r="64" spans="1:16" x14ac:dyDescent="0.25">
      <c r="A64" t="s">
        <v>125</v>
      </c>
      <c r="B64">
        <v>897</v>
      </c>
      <c r="C64" s="3" t="str">
        <f>HYPERLINK("http://www.uniprot.org/uniprot/G7J2W2","tr|G7J2W2|G7J2W2_MEDTR")</f>
        <v>tr|G7J2W2|G7J2W2_MEDTR</v>
      </c>
      <c r="D64" t="s">
        <v>126</v>
      </c>
      <c r="E64">
        <v>77.55</v>
      </c>
      <c r="F64">
        <v>303</v>
      </c>
      <c r="G64">
        <v>68</v>
      </c>
      <c r="H64">
        <v>5</v>
      </c>
      <c r="I64">
        <v>1</v>
      </c>
      <c r="J64">
        <v>894</v>
      </c>
      <c r="K64">
        <v>1</v>
      </c>
      <c r="L64">
        <v>1</v>
      </c>
      <c r="M64">
        <v>295</v>
      </c>
      <c r="N64" t="s">
        <v>18</v>
      </c>
      <c r="O64" s="1">
        <v>8.9441699999999997E-123</v>
      </c>
      <c r="P64">
        <v>1145</v>
      </c>
    </row>
    <row r="65" spans="1:16" x14ac:dyDescent="0.25">
      <c r="A65" t="s">
        <v>127</v>
      </c>
      <c r="B65">
        <v>3039</v>
      </c>
      <c r="C65" s="3" t="str">
        <f>HYPERLINK("http://www.uniprot.org/uniprot/K7LYR6","tr|K7LYR6|K7LYR6_SOYBN")</f>
        <v>tr|K7LYR6|K7LYR6_SOYBN</v>
      </c>
      <c r="D65" t="s">
        <v>28</v>
      </c>
      <c r="E65">
        <v>81.400000000000006</v>
      </c>
      <c r="F65">
        <v>457</v>
      </c>
      <c r="G65">
        <v>85</v>
      </c>
      <c r="H65">
        <v>13</v>
      </c>
      <c r="I65">
        <v>1</v>
      </c>
      <c r="J65">
        <v>1332</v>
      </c>
      <c r="K65">
        <v>1</v>
      </c>
      <c r="L65">
        <v>1</v>
      </c>
      <c r="M65">
        <v>456</v>
      </c>
      <c r="N65" t="s">
        <v>18</v>
      </c>
      <c r="O65">
        <v>0</v>
      </c>
      <c r="P65">
        <v>1877</v>
      </c>
    </row>
    <row r="66" spans="1:16" x14ac:dyDescent="0.25">
      <c r="A66" t="s">
        <v>128</v>
      </c>
      <c r="B66">
        <v>3753</v>
      </c>
      <c r="C66" s="3" t="str">
        <f>HYPERLINK("http://www.uniprot.org/uniprot/B9HYT6","tr|B9HYT6|B9HYT6_POPTR")</f>
        <v>tr|B9HYT6|B9HYT6_POPTR</v>
      </c>
      <c r="D66" t="s">
        <v>129</v>
      </c>
      <c r="E66">
        <v>41.48</v>
      </c>
      <c r="F66">
        <v>1350</v>
      </c>
      <c r="G66">
        <v>790</v>
      </c>
      <c r="H66">
        <v>103</v>
      </c>
      <c r="I66">
        <v>1</v>
      </c>
      <c r="J66">
        <v>3741</v>
      </c>
      <c r="K66">
        <v>1</v>
      </c>
      <c r="L66">
        <v>1</v>
      </c>
      <c r="M66">
        <v>1333</v>
      </c>
      <c r="N66" t="s">
        <v>18</v>
      </c>
      <c r="O66">
        <v>0</v>
      </c>
      <c r="P66">
        <v>2149</v>
      </c>
    </row>
    <row r="67" spans="1:16" x14ac:dyDescent="0.25">
      <c r="A67" t="s">
        <v>130</v>
      </c>
      <c r="B67">
        <v>624</v>
      </c>
      <c r="C67" s="3" t="str">
        <f>HYPERLINK("http://www.uniprot.org/uniprot/I1KQL7","tr|I1KQL7|I1KQL7_SOYBN")</f>
        <v>tr|I1KQL7|I1KQL7_SOYBN</v>
      </c>
      <c r="D67" t="s">
        <v>28</v>
      </c>
      <c r="E67">
        <v>44.38</v>
      </c>
      <c r="F67">
        <v>196</v>
      </c>
      <c r="G67">
        <v>109</v>
      </c>
      <c r="H67">
        <v>11</v>
      </c>
      <c r="I67">
        <v>1</v>
      </c>
      <c r="J67">
        <v>555</v>
      </c>
      <c r="K67">
        <v>1</v>
      </c>
      <c r="L67">
        <v>1</v>
      </c>
      <c r="M67">
        <v>182</v>
      </c>
      <c r="N67" t="s">
        <v>18</v>
      </c>
      <c r="O67" s="1">
        <v>4.6562400000000002E-26</v>
      </c>
      <c r="P67">
        <v>308</v>
      </c>
    </row>
    <row r="68" spans="1:16" x14ac:dyDescent="0.25">
      <c r="A68" t="s">
        <v>131</v>
      </c>
      <c r="B68">
        <v>1290</v>
      </c>
      <c r="C68" s="3" t="str">
        <f>HYPERLINK("http://www.uniprot.org/uniprot/I1LP28","tr|I1LP28|I1LP28_SOYBN")</f>
        <v>tr|I1LP28|I1LP28_SOYBN</v>
      </c>
      <c r="D68" t="s">
        <v>28</v>
      </c>
      <c r="E68">
        <v>73.23</v>
      </c>
      <c r="F68">
        <v>426</v>
      </c>
      <c r="G68">
        <v>114</v>
      </c>
      <c r="H68">
        <v>1</v>
      </c>
      <c r="I68">
        <v>13</v>
      </c>
      <c r="J68">
        <v>1287</v>
      </c>
      <c r="K68">
        <v>1</v>
      </c>
      <c r="L68">
        <v>3</v>
      </c>
      <c r="M68">
        <v>412</v>
      </c>
      <c r="N68" t="s">
        <v>18</v>
      </c>
      <c r="O68" s="1">
        <v>2.0478100000000001E-170</v>
      </c>
      <c r="P68">
        <v>1558</v>
      </c>
    </row>
    <row r="69" spans="1:16" x14ac:dyDescent="0.25">
      <c r="A69" t="s">
        <v>132</v>
      </c>
      <c r="B69">
        <v>969</v>
      </c>
      <c r="C69" s="3" t="str">
        <f>HYPERLINK("http://www.uniprot.org/uniprot/G7JCY4","tr|G7JCY4|G7JCY4_MEDTR")</f>
        <v>tr|G7JCY4|G7JCY4_MEDTR</v>
      </c>
      <c r="D69" t="s">
        <v>133</v>
      </c>
      <c r="E69">
        <v>76.39</v>
      </c>
      <c r="F69">
        <v>322</v>
      </c>
      <c r="G69">
        <v>76</v>
      </c>
      <c r="H69">
        <v>0</v>
      </c>
      <c r="I69">
        <v>1</v>
      </c>
      <c r="J69">
        <v>966</v>
      </c>
      <c r="K69">
        <v>1</v>
      </c>
      <c r="L69">
        <v>1</v>
      </c>
      <c r="M69">
        <v>322</v>
      </c>
      <c r="N69" t="s">
        <v>18</v>
      </c>
      <c r="O69" s="1">
        <v>4.8864100000000001E-133</v>
      </c>
      <c r="P69">
        <v>1234</v>
      </c>
    </row>
    <row r="70" spans="1:16" x14ac:dyDescent="0.25">
      <c r="A70" t="s">
        <v>134</v>
      </c>
      <c r="B70">
        <v>2217</v>
      </c>
      <c r="C70" s="3" t="str">
        <f>HYPERLINK("http://www.uniprot.org/uniprot/K7KPL9","tr|K7KPL9|K7KPL9_SOYBN")</f>
        <v>tr|K7KPL9|K7KPL9_SOYBN</v>
      </c>
      <c r="D70" t="s">
        <v>28</v>
      </c>
      <c r="E70">
        <v>72.66</v>
      </c>
      <c r="F70">
        <v>739</v>
      </c>
      <c r="G70">
        <v>202</v>
      </c>
      <c r="H70">
        <v>1</v>
      </c>
      <c r="I70">
        <v>1</v>
      </c>
      <c r="J70">
        <v>2214</v>
      </c>
      <c r="K70">
        <v>1</v>
      </c>
      <c r="L70">
        <v>1</v>
      </c>
      <c r="M70">
        <v>717</v>
      </c>
      <c r="N70" t="s">
        <v>18</v>
      </c>
      <c r="O70">
        <v>0</v>
      </c>
      <c r="P70">
        <v>2609</v>
      </c>
    </row>
    <row r="71" spans="1:16" x14ac:dyDescent="0.25">
      <c r="A71" t="s">
        <v>135</v>
      </c>
      <c r="B71">
        <v>1245</v>
      </c>
      <c r="C71" s="3" t="str">
        <f>HYPERLINK("http://www.uniprot.org/uniprot/I1KXR4","tr|I1KXR4|I1KXR4_SOYBN")</f>
        <v>tr|I1KXR4|I1KXR4_SOYBN</v>
      </c>
      <c r="D71" t="s">
        <v>28</v>
      </c>
      <c r="E71">
        <v>67.13</v>
      </c>
      <c r="F71">
        <v>429</v>
      </c>
      <c r="G71">
        <v>141</v>
      </c>
      <c r="H71">
        <v>16</v>
      </c>
      <c r="I71">
        <v>1</v>
      </c>
      <c r="J71">
        <v>1239</v>
      </c>
      <c r="K71">
        <v>1</v>
      </c>
      <c r="L71">
        <v>309</v>
      </c>
      <c r="M71">
        <v>737</v>
      </c>
      <c r="N71" t="s">
        <v>18</v>
      </c>
      <c r="O71" s="1">
        <v>4.49063E-151</v>
      </c>
      <c r="P71">
        <v>1391</v>
      </c>
    </row>
    <row r="72" spans="1:16" x14ac:dyDescent="0.25">
      <c r="A72" t="s">
        <v>136</v>
      </c>
      <c r="B72">
        <v>1326</v>
      </c>
      <c r="C72" s="3" t="str">
        <f>HYPERLINK("http://www.uniprot.org/uniprot/G7KG51","tr|G7KG51|G7KG51_MEDTR")</f>
        <v>tr|G7KG51|G7KG51_MEDTR</v>
      </c>
      <c r="D72" t="s">
        <v>137</v>
      </c>
      <c r="E72">
        <v>89.11</v>
      </c>
      <c r="F72">
        <v>441</v>
      </c>
      <c r="G72">
        <v>48</v>
      </c>
      <c r="H72">
        <v>0</v>
      </c>
      <c r="I72">
        <v>1</v>
      </c>
      <c r="J72">
        <v>1323</v>
      </c>
      <c r="K72">
        <v>1</v>
      </c>
      <c r="L72">
        <v>1</v>
      </c>
      <c r="M72">
        <v>441</v>
      </c>
      <c r="N72" t="s">
        <v>18</v>
      </c>
      <c r="O72">
        <v>0</v>
      </c>
      <c r="P72">
        <v>2011</v>
      </c>
    </row>
    <row r="73" spans="1:16" x14ac:dyDescent="0.25">
      <c r="A73" t="s">
        <v>138</v>
      </c>
      <c r="B73">
        <v>186</v>
      </c>
      <c r="C73" s="3" t="str">
        <f>HYPERLINK("http://www.uniprot.org/uniprot/Q8H6W2","tr|Q8H6W2|Q8H6W2_CICAR")</f>
        <v>tr|Q8H6W2|Q8H6W2_CICAR</v>
      </c>
      <c r="D73" t="s">
        <v>139</v>
      </c>
      <c r="E73">
        <v>89.09</v>
      </c>
      <c r="F73">
        <v>55</v>
      </c>
      <c r="G73">
        <v>6</v>
      </c>
      <c r="H73">
        <v>0</v>
      </c>
      <c r="I73">
        <v>1</v>
      </c>
      <c r="J73">
        <v>165</v>
      </c>
      <c r="K73">
        <v>1</v>
      </c>
      <c r="L73">
        <v>1</v>
      </c>
      <c r="M73">
        <v>55</v>
      </c>
      <c r="N73" t="s">
        <v>18</v>
      </c>
      <c r="O73" s="1">
        <v>1.4401299999999999E-20</v>
      </c>
      <c r="P73">
        <v>259</v>
      </c>
    </row>
    <row r="74" spans="1:16" x14ac:dyDescent="0.25">
      <c r="A74" t="s">
        <v>140</v>
      </c>
      <c r="B74">
        <v>687</v>
      </c>
      <c r="C74" s="3" t="str">
        <f>HYPERLINK("http://www.uniprot.org/uniprot/I3T3H2","tr|I3T3H2|I3T3H2_LOTJA")</f>
        <v>tr|I3T3H2|I3T3H2_LOTJA</v>
      </c>
      <c r="D74" t="s">
        <v>141</v>
      </c>
      <c r="E74">
        <v>87.28</v>
      </c>
      <c r="F74">
        <v>228</v>
      </c>
      <c r="G74">
        <v>29</v>
      </c>
      <c r="H74">
        <v>0</v>
      </c>
      <c r="I74">
        <v>1</v>
      </c>
      <c r="J74">
        <v>684</v>
      </c>
      <c r="K74">
        <v>1</v>
      </c>
      <c r="L74">
        <v>53</v>
      </c>
      <c r="M74">
        <v>278</v>
      </c>
      <c r="N74" t="s">
        <v>18</v>
      </c>
      <c r="O74" s="1">
        <v>3.9733699999999999E-107</v>
      </c>
      <c r="P74">
        <v>1008</v>
      </c>
    </row>
    <row r="75" spans="1:16" x14ac:dyDescent="0.25">
      <c r="A75" t="s">
        <v>142</v>
      </c>
      <c r="B75">
        <v>309</v>
      </c>
      <c r="C75" s="3" t="str">
        <f>HYPERLINK("http://www.uniprot.org/uniprot/I3S0J5","tr|I3S0J5|I3S0J5_MEDTR")</f>
        <v>tr|I3S0J5|I3S0J5_MEDTR</v>
      </c>
      <c r="D75" t="s">
        <v>22</v>
      </c>
      <c r="E75">
        <v>84.61</v>
      </c>
      <c r="F75">
        <v>78</v>
      </c>
      <c r="G75">
        <v>12</v>
      </c>
      <c r="H75">
        <v>0</v>
      </c>
      <c r="I75">
        <v>73</v>
      </c>
      <c r="J75">
        <v>306</v>
      </c>
      <c r="K75">
        <v>1</v>
      </c>
      <c r="L75">
        <v>402</v>
      </c>
      <c r="M75">
        <v>479</v>
      </c>
      <c r="N75" t="s">
        <v>18</v>
      </c>
      <c r="O75" s="1">
        <v>5.2450300000000003E-31</v>
      </c>
      <c r="P75">
        <v>349</v>
      </c>
    </row>
    <row r="76" spans="1:16" x14ac:dyDescent="0.25">
      <c r="A76" t="s">
        <v>143</v>
      </c>
      <c r="B76">
        <v>1935</v>
      </c>
      <c r="C76" s="3" t="str">
        <f>HYPERLINK("http://www.uniprot.org/uniprot/G7I2H0","tr|G7I2H0|G7I2H0_MEDTR")</f>
        <v>tr|G7I2H0|G7I2H0_MEDTR</v>
      </c>
      <c r="D76" t="s">
        <v>144</v>
      </c>
      <c r="E76">
        <v>32.9</v>
      </c>
      <c r="F76">
        <v>310</v>
      </c>
      <c r="G76">
        <v>208</v>
      </c>
      <c r="H76">
        <v>1</v>
      </c>
      <c r="I76">
        <v>964</v>
      </c>
      <c r="J76">
        <v>1890</v>
      </c>
      <c r="K76">
        <v>1</v>
      </c>
      <c r="L76">
        <v>27</v>
      </c>
      <c r="M76">
        <v>285</v>
      </c>
      <c r="N76" t="s">
        <v>18</v>
      </c>
      <c r="O76" s="1">
        <v>4.4453700000000001E-32</v>
      </c>
      <c r="P76">
        <v>367</v>
      </c>
    </row>
    <row r="77" spans="1:16" x14ac:dyDescent="0.25">
      <c r="A77" t="s">
        <v>145</v>
      </c>
      <c r="B77">
        <v>222</v>
      </c>
      <c r="C77" s="3" t="str">
        <f>HYPERLINK("http://www.uniprot.org/uniprot/G7J7X2","tr|G7J7X2|G7J7X2_MEDTR")</f>
        <v>tr|G7J7X2|G7J7X2_MEDTR</v>
      </c>
      <c r="D77" t="s">
        <v>146</v>
      </c>
      <c r="E77">
        <v>71.69</v>
      </c>
      <c r="F77">
        <v>53</v>
      </c>
      <c r="G77">
        <v>15</v>
      </c>
      <c r="H77">
        <v>0</v>
      </c>
      <c r="I77">
        <v>16</v>
      </c>
      <c r="J77">
        <v>174</v>
      </c>
      <c r="K77">
        <v>1</v>
      </c>
      <c r="L77">
        <v>497</v>
      </c>
      <c r="M77">
        <v>549</v>
      </c>
      <c r="N77" t="s">
        <v>18</v>
      </c>
      <c r="O77" s="1">
        <v>6.8925399999999998E-15</v>
      </c>
      <c r="P77">
        <v>210</v>
      </c>
    </row>
    <row r="78" spans="1:16" x14ac:dyDescent="0.25">
      <c r="A78" t="s">
        <v>147</v>
      </c>
      <c r="B78">
        <v>1506</v>
      </c>
      <c r="C78" s="3" t="str">
        <f>HYPERLINK("http://www.uniprot.org/uniprot/A2Q465","tr|A2Q465|A2Q465_MEDTR")</f>
        <v>tr|A2Q465|A2Q465_MEDTR</v>
      </c>
      <c r="D78" t="s">
        <v>148</v>
      </c>
      <c r="E78">
        <v>91.21</v>
      </c>
      <c r="F78">
        <v>501</v>
      </c>
      <c r="G78">
        <v>44</v>
      </c>
      <c r="H78">
        <v>0</v>
      </c>
      <c r="I78">
        <v>1</v>
      </c>
      <c r="J78">
        <v>1503</v>
      </c>
      <c r="K78">
        <v>1</v>
      </c>
      <c r="L78">
        <v>1</v>
      </c>
      <c r="M78">
        <v>499</v>
      </c>
      <c r="N78" t="s">
        <v>18</v>
      </c>
      <c r="O78">
        <v>0</v>
      </c>
      <c r="P78">
        <v>2347</v>
      </c>
    </row>
    <row r="79" spans="1:16" x14ac:dyDescent="0.25">
      <c r="A79" t="s">
        <v>149</v>
      </c>
      <c r="B79">
        <v>1356</v>
      </c>
      <c r="C79" s="3" t="str">
        <f>HYPERLINK("http://www.uniprot.org/uniprot/A2Q3C2","tr|A2Q3C2|A2Q3C2_MEDTR")</f>
        <v>tr|A2Q3C2|A2Q3C2_MEDTR</v>
      </c>
      <c r="D79" t="s">
        <v>150</v>
      </c>
      <c r="E79">
        <v>87.16</v>
      </c>
      <c r="F79">
        <v>452</v>
      </c>
      <c r="G79">
        <v>58</v>
      </c>
      <c r="H79">
        <v>1</v>
      </c>
      <c r="I79">
        <v>1</v>
      </c>
      <c r="J79">
        <v>1353</v>
      </c>
      <c r="K79">
        <v>1</v>
      </c>
      <c r="L79">
        <v>2</v>
      </c>
      <c r="M79">
        <v>453</v>
      </c>
      <c r="N79" t="s">
        <v>18</v>
      </c>
      <c r="O79">
        <v>0</v>
      </c>
      <c r="P79">
        <v>2076</v>
      </c>
    </row>
    <row r="80" spans="1:16" x14ac:dyDescent="0.25">
      <c r="A80" t="s">
        <v>151</v>
      </c>
      <c r="B80">
        <v>957</v>
      </c>
      <c r="C80" s="3" t="str">
        <f>HYPERLINK("http://www.uniprot.org/uniprot/K7KWX1","tr|K7KWX1|K7KWX1_SOYBN")</f>
        <v>tr|K7KWX1|K7KWX1_SOYBN</v>
      </c>
      <c r="D80" t="s">
        <v>61</v>
      </c>
      <c r="E80">
        <v>39.31</v>
      </c>
      <c r="F80">
        <v>145</v>
      </c>
      <c r="G80">
        <v>88</v>
      </c>
      <c r="H80">
        <v>0</v>
      </c>
      <c r="I80">
        <v>13</v>
      </c>
      <c r="J80">
        <v>447</v>
      </c>
      <c r="K80">
        <v>1</v>
      </c>
      <c r="L80">
        <v>292</v>
      </c>
      <c r="M80">
        <v>432</v>
      </c>
      <c r="N80" t="s">
        <v>18</v>
      </c>
      <c r="O80" s="1">
        <v>4.7681299999999998E-24</v>
      </c>
      <c r="P80">
        <v>294</v>
      </c>
    </row>
    <row r="81" spans="1:16" x14ac:dyDescent="0.25">
      <c r="A81" t="s">
        <v>152</v>
      </c>
      <c r="B81">
        <v>1008</v>
      </c>
      <c r="C81" s="3" t="str">
        <f>HYPERLINK("http://www.uniprot.org/uniprot/I1N7G2","tr|I1N7G2|I1N7G2_SOYBN")</f>
        <v>tr|I1N7G2|I1N7G2_SOYBN</v>
      </c>
      <c r="D81" t="s">
        <v>28</v>
      </c>
      <c r="E81">
        <v>63.06</v>
      </c>
      <c r="F81">
        <v>352</v>
      </c>
      <c r="G81">
        <v>130</v>
      </c>
      <c r="H81">
        <v>56</v>
      </c>
      <c r="I81">
        <v>118</v>
      </c>
      <c r="J81">
        <v>1005</v>
      </c>
      <c r="K81">
        <v>1</v>
      </c>
      <c r="L81">
        <v>376</v>
      </c>
      <c r="M81">
        <v>725</v>
      </c>
      <c r="N81" t="s">
        <v>18</v>
      </c>
      <c r="O81" s="1">
        <v>2.1249999999999999E-102</v>
      </c>
      <c r="P81">
        <v>970</v>
      </c>
    </row>
    <row r="82" spans="1:16" x14ac:dyDescent="0.25">
      <c r="A82" t="s">
        <v>153</v>
      </c>
      <c r="B82">
        <v>1971</v>
      </c>
      <c r="C82" s="3" t="str">
        <f>HYPERLINK("http://www.uniprot.org/uniprot/I1N4J7","tr|I1N4J7|I1N4J7_SOYBN")</f>
        <v>tr|I1N4J7|I1N4J7_SOYBN</v>
      </c>
      <c r="D82" t="s">
        <v>71</v>
      </c>
      <c r="E82">
        <v>68.42</v>
      </c>
      <c r="F82">
        <v>643</v>
      </c>
      <c r="G82">
        <v>203</v>
      </c>
      <c r="H82">
        <v>3</v>
      </c>
      <c r="I82">
        <v>49</v>
      </c>
      <c r="J82">
        <v>1968</v>
      </c>
      <c r="K82">
        <v>1</v>
      </c>
      <c r="L82">
        <v>23</v>
      </c>
      <c r="M82">
        <v>652</v>
      </c>
      <c r="N82" t="s">
        <v>18</v>
      </c>
      <c r="O82">
        <v>0</v>
      </c>
      <c r="P82">
        <v>2034</v>
      </c>
    </row>
    <row r="83" spans="1:16" x14ac:dyDescent="0.25">
      <c r="A83" t="s">
        <v>154</v>
      </c>
      <c r="B83">
        <v>696</v>
      </c>
      <c r="C83" s="3" t="str">
        <f>HYPERLINK("http://www.uniprot.org/uniprot/G7KV94","tr|G7KV94|G7KV94_MEDTR")</f>
        <v>tr|G7KV94|G7KV94_MEDTR</v>
      </c>
      <c r="D83" t="s">
        <v>155</v>
      </c>
      <c r="E83">
        <v>67.89</v>
      </c>
      <c r="F83">
        <v>190</v>
      </c>
      <c r="G83">
        <v>61</v>
      </c>
      <c r="H83">
        <v>1</v>
      </c>
      <c r="I83">
        <v>1</v>
      </c>
      <c r="J83">
        <v>567</v>
      </c>
      <c r="K83">
        <v>1</v>
      </c>
      <c r="L83">
        <v>1</v>
      </c>
      <c r="M83">
        <v>190</v>
      </c>
      <c r="N83" t="s">
        <v>18</v>
      </c>
      <c r="O83" s="1">
        <v>1.33718E-65</v>
      </c>
      <c r="P83">
        <v>650</v>
      </c>
    </row>
    <row r="84" spans="1:16" x14ac:dyDescent="0.25">
      <c r="A84" t="s">
        <v>156</v>
      </c>
      <c r="B84">
        <v>636</v>
      </c>
      <c r="C84" s="3" t="str">
        <f>HYPERLINK("http://www.uniprot.org/uniprot/K7MYM5","tr|K7MYM5|K7MYM5_SOYBN")</f>
        <v>tr|K7MYM5|K7MYM5_SOYBN</v>
      </c>
      <c r="D84" t="s">
        <v>117</v>
      </c>
      <c r="E84">
        <v>82.93</v>
      </c>
      <c r="F84">
        <v>211</v>
      </c>
      <c r="G84">
        <v>36</v>
      </c>
      <c r="H84">
        <v>0</v>
      </c>
      <c r="I84">
        <v>1</v>
      </c>
      <c r="J84">
        <v>633</v>
      </c>
      <c r="K84">
        <v>1</v>
      </c>
      <c r="L84">
        <v>1</v>
      </c>
      <c r="M84">
        <v>211</v>
      </c>
      <c r="N84" t="s">
        <v>18</v>
      </c>
      <c r="O84" s="1">
        <v>2.16558E-98</v>
      </c>
      <c r="P84">
        <v>932</v>
      </c>
    </row>
    <row r="85" spans="1:16" x14ac:dyDescent="0.25">
      <c r="A85" t="s">
        <v>157</v>
      </c>
      <c r="B85">
        <v>1503</v>
      </c>
      <c r="C85" s="3" t="str">
        <f>HYPERLINK("http://www.uniprot.org/uniprot/G7I6A8","tr|G7I6A8|G7I6A8_MEDTR")</f>
        <v>tr|G7I6A8|G7I6A8_MEDTR</v>
      </c>
      <c r="D85" t="s">
        <v>158</v>
      </c>
      <c r="E85">
        <v>90.6</v>
      </c>
      <c r="F85">
        <v>500</v>
      </c>
      <c r="G85">
        <v>47</v>
      </c>
      <c r="H85">
        <v>0</v>
      </c>
      <c r="I85">
        <v>1</v>
      </c>
      <c r="J85">
        <v>1500</v>
      </c>
      <c r="K85">
        <v>1</v>
      </c>
      <c r="L85">
        <v>1</v>
      </c>
      <c r="M85">
        <v>494</v>
      </c>
      <c r="N85" t="s">
        <v>18</v>
      </c>
      <c r="O85">
        <v>0</v>
      </c>
      <c r="P85">
        <v>2334</v>
      </c>
    </row>
    <row r="86" spans="1:16" x14ac:dyDescent="0.25">
      <c r="A86" t="s">
        <v>159</v>
      </c>
      <c r="B86">
        <v>558</v>
      </c>
      <c r="C86" s="3" t="str">
        <f>HYPERLINK("http://www.uniprot.org/uniprot/G7J2W3","tr|G7J2W3|G7J2W3_MEDTR")</f>
        <v>tr|G7J2W3|G7J2W3_MEDTR</v>
      </c>
      <c r="D86" t="s">
        <v>160</v>
      </c>
      <c r="E86">
        <v>71.89</v>
      </c>
      <c r="F86">
        <v>185</v>
      </c>
      <c r="G86">
        <v>52</v>
      </c>
      <c r="H86">
        <v>0</v>
      </c>
      <c r="I86">
        <v>1</v>
      </c>
      <c r="J86">
        <v>555</v>
      </c>
      <c r="K86">
        <v>1</v>
      </c>
      <c r="L86">
        <v>1</v>
      </c>
      <c r="M86">
        <v>179</v>
      </c>
      <c r="N86" t="s">
        <v>18</v>
      </c>
      <c r="O86" s="1">
        <v>5.6373699999999997E-66</v>
      </c>
      <c r="P86">
        <v>651</v>
      </c>
    </row>
    <row r="87" spans="1:16" x14ac:dyDescent="0.25">
      <c r="A87" t="s">
        <v>161</v>
      </c>
      <c r="B87">
        <v>573</v>
      </c>
      <c r="C87" s="3" t="str">
        <f>HYPERLINK("http://www.uniprot.org/uniprot/I1JIJ4","tr|I1JIJ4|I1JIJ4_SOYBN")</f>
        <v>tr|I1JIJ4|I1JIJ4_SOYBN</v>
      </c>
      <c r="D87" t="s">
        <v>28</v>
      </c>
      <c r="E87">
        <v>96.31</v>
      </c>
      <c r="F87">
        <v>190</v>
      </c>
      <c r="G87">
        <v>7</v>
      </c>
      <c r="H87">
        <v>0</v>
      </c>
      <c r="I87">
        <v>1</v>
      </c>
      <c r="J87">
        <v>570</v>
      </c>
      <c r="K87">
        <v>1</v>
      </c>
      <c r="L87">
        <v>1</v>
      </c>
      <c r="M87">
        <v>190</v>
      </c>
      <c r="N87" t="s">
        <v>18</v>
      </c>
      <c r="O87" s="1">
        <v>3.9804700000000004E-105</v>
      </c>
      <c r="P87">
        <v>989</v>
      </c>
    </row>
    <row r="88" spans="1:16" x14ac:dyDescent="0.25">
      <c r="A88" t="s">
        <v>162</v>
      </c>
      <c r="B88">
        <v>558</v>
      </c>
      <c r="C88" s="3" t="str">
        <f>HYPERLINK("http://www.uniprot.org/uniprot/I3S319","tr|I3S319|I3S319_LOTJA")</f>
        <v>tr|I3S319|I3S319_LOTJA</v>
      </c>
      <c r="D88" t="s">
        <v>93</v>
      </c>
      <c r="E88">
        <v>57.52</v>
      </c>
      <c r="F88">
        <v>186</v>
      </c>
      <c r="G88">
        <v>79</v>
      </c>
      <c r="H88">
        <v>7</v>
      </c>
      <c r="I88">
        <v>16</v>
      </c>
      <c r="J88">
        <v>552</v>
      </c>
      <c r="K88">
        <v>1</v>
      </c>
      <c r="L88">
        <v>4</v>
      </c>
      <c r="M88">
        <v>187</v>
      </c>
      <c r="N88" t="s">
        <v>18</v>
      </c>
      <c r="O88" s="1">
        <v>1.03215E-51</v>
      </c>
      <c r="P88">
        <v>528</v>
      </c>
    </row>
    <row r="89" spans="1:16" x14ac:dyDescent="0.25">
      <c r="A89" t="s">
        <v>163</v>
      </c>
      <c r="B89">
        <v>1677</v>
      </c>
      <c r="C89" s="3" t="str">
        <f>HYPERLINK("http://www.uniprot.org/uniprot/K7L2K6","tr|K7L2K6|K7L2K6_SOYBN")</f>
        <v>tr|K7L2K6|K7L2K6_SOYBN</v>
      </c>
      <c r="D89" t="s">
        <v>28</v>
      </c>
      <c r="E89">
        <v>68.459999999999994</v>
      </c>
      <c r="F89">
        <v>555</v>
      </c>
      <c r="G89">
        <v>175</v>
      </c>
      <c r="H89">
        <v>15</v>
      </c>
      <c r="I89">
        <v>1</v>
      </c>
      <c r="J89">
        <v>1620</v>
      </c>
      <c r="K89">
        <v>1</v>
      </c>
      <c r="L89">
        <v>1</v>
      </c>
      <c r="M89">
        <v>553</v>
      </c>
      <c r="N89" t="s">
        <v>18</v>
      </c>
      <c r="O89">
        <v>0</v>
      </c>
      <c r="P89">
        <v>1873</v>
      </c>
    </row>
    <row r="90" spans="1:16" x14ac:dyDescent="0.25">
      <c r="A90" t="s">
        <v>164</v>
      </c>
      <c r="B90">
        <v>504</v>
      </c>
      <c r="C90" s="3" t="str">
        <f>HYPERLINK("http://www.uniprot.org/uniprot/G7LE73","tr|G7LE73|G7LE73_MEDTR")</f>
        <v>tr|G7LE73|G7LE73_MEDTR</v>
      </c>
      <c r="D90" t="s">
        <v>165</v>
      </c>
      <c r="E90">
        <v>85.97</v>
      </c>
      <c r="F90">
        <v>164</v>
      </c>
      <c r="G90">
        <v>23</v>
      </c>
      <c r="H90">
        <v>0</v>
      </c>
      <c r="I90">
        <v>1</v>
      </c>
      <c r="J90">
        <v>492</v>
      </c>
      <c r="K90">
        <v>1</v>
      </c>
      <c r="L90">
        <v>1</v>
      </c>
      <c r="M90">
        <v>162</v>
      </c>
      <c r="N90" t="s">
        <v>18</v>
      </c>
      <c r="O90" s="1">
        <v>1.70666E-74</v>
      </c>
      <c r="P90">
        <v>724</v>
      </c>
    </row>
    <row r="91" spans="1:16" x14ac:dyDescent="0.25">
      <c r="A91" t="s">
        <v>166</v>
      </c>
      <c r="B91">
        <v>1209</v>
      </c>
      <c r="C91" s="3" t="str">
        <f>HYPERLINK("http://www.uniprot.org/uniprot/G7LC42","tr|G7LC42|G7LC42_MEDTR")</f>
        <v>tr|G7LC42|G7LC42_MEDTR</v>
      </c>
      <c r="D91" t="s">
        <v>167</v>
      </c>
      <c r="E91">
        <v>69.81</v>
      </c>
      <c r="F91">
        <v>381</v>
      </c>
      <c r="G91">
        <v>115</v>
      </c>
      <c r="H91">
        <v>1</v>
      </c>
      <c r="I91">
        <v>1</v>
      </c>
      <c r="J91">
        <v>1140</v>
      </c>
      <c r="K91">
        <v>1</v>
      </c>
      <c r="L91">
        <v>1</v>
      </c>
      <c r="M91">
        <v>379</v>
      </c>
      <c r="N91" t="s">
        <v>18</v>
      </c>
      <c r="O91" s="1">
        <v>3.8971000000000002E-136</v>
      </c>
      <c r="P91">
        <v>1262</v>
      </c>
    </row>
    <row r="92" spans="1:16" x14ac:dyDescent="0.25">
      <c r="A92" t="s">
        <v>168</v>
      </c>
      <c r="B92">
        <v>423</v>
      </c>
      <c r="C92" s="3" t="str">
        <f>HYPERLINK("http://www.uniprot.org/uniprot/I1J5B4","tr|I1J5B4|I1J5B4_SOYBN")</f>
        <v>tr|I1J5B4|I1J5B4_SOYBN</v>
      </c>
      <c r="D92" t="s">
        <v>117</v>
      </c>
      <c r="E92">
        <v>81.69</v>
      </c>
      <c r="F92">
        <v>71</v>
      </c>
      <c r="G92">
        <v>13</v>
      </c>
      <c r="H92">
        <v>0</v>
      </c>
      <c r="I92">
        <v>208</v>
      </c>
      <c r="J92">
        <v>420</v>
      </c>
      <c r="K92">
        <v>1</v>
      </c>
      <c r="L92">
        <v>151</v>
      </c>
      <c r="M92">
        <v>221</v>
      </c>
      <c r="N92" t="s">
        <v>18</v>
      </c>
      <c r="O92" s="1">
        <v>3.18831E-28</v>
      </c>
      <c r="P92">
        <v>325</v>
      </c>
    </row>
    <row r="93" spans="1:16" x14ac:dyDescent="0.25">
      <c r="A93" t="s">
        <v>169</v>
      </c>
      <c r="B93">
        <v>639</v>
      </c>
      <c r="C93" s="3" t="str">
        <f>HYPERLINK("http://www.uniprot.org/uniprot/K7M082","tr|K7M082|K7M082_SOYBN")</f>
        <v>tr|K7M082|K7M082_SOYBN</v>
      </c>
      <c r="D93" t="s">
        <v>28</v>
      </c>
      <c r="E93">
        <v>73.7</v>
      </c>
      <c r="F93">
        <v>213</v>
      </c>
      <c r="G93">
        <v>56</v>
      </c>
      <c r="H93">
        <v>1</v>
      </c>
      <c r="I93">
        <v>1</v>
      </c>
      <c r="J93">
        <v>636</v>
      </c>
      <c r="K93">
        <v>1</v>
      </c>
      <c r="L93">
        <v>9</v>
      </c>
      <c r="M93">
        <v>220</v>
      </c>
      <c r="N93" t="s">
        <v>18</v>
      </c>
      <c r="O93" s="1">
        <v>4.1592999999999999E-81</v>
      </c>
      <c r="P93">
        <v>783</v>
      </c>
    </row>
    <row r="94" spans="1:16" x14ac:dyDescent="0.25">
      <c r="A94" t="s">
        <v>170</v>
      </c>
      <c r="B94">
        <v>546</v>
      </c>
      <c r="C94" s="3" t="str">
        <f>HYPERLINK("http://www.uniprot.org/uniprot/I1JGF8","tr|I1JGF8|I1JGF8_SOYBN")</f>
        <v>tr|I1JGF8|I1JGF8_SOYBN</v>
      </c>
      <c r="D94" t="s">
        <v>28</v>
      </c>
      <c r="E94">
        <v>38.21</v>
      </c>
      <c r="F94">
        <v>123</v>
      </c>
      <c r="G94">
        <v>76</v>
      </c>
      <c r="H94">
        <v>5</v>
      </c>
      <c r="I94">
        <v>7</v>
      </c>
      <c r="J94">
        <v>360</v>
      </c>
      <c r="K94">
        <v>1</v>
      </c>
      <c r="L94">
        <v>379</v>
      </c>
      <c r="M94">
        <v>495</v>
      </c>
      <c r="N94" t="s">
        <v>18</v>
      </c>
      <c r="O94" s="1">
        <v>4.89179E-11</v>
      </c>
      <c r="P94">
        <v>177</v>
      </c>
    </row>
    <row r="95" spans="1:16" x14ac:dyDescent="0.25">
      <c r="A95" t="s">
        <v>171</v>
      </c>
      <c r="B95">
        <v>459</v>
      </c>
      <c r="C95" s="3" t="str">
        <f>HYPERLINK("http://www.uniprot.org/uniprot/Q2PYX5","tr|Q2PYX5|Q2PYX5_SOLTU")</f>
        <v>tr|Q2PYX5|Q2PYX5_SOLTU</v>
      </c>
      <c r="D95" t="s">
        <v>172</v>
      </c>
      <c r="E95">
        <v>100</v>
      </c>
      <c r="F95">
        <v>152</v>
      </c>
      <c r="G95">
        <v>0</v>
      </c>
      <c r="H95">
        <v>0</v>
      </c>
      <c r="I95">
        <v>1</v>
      </c>
      <c r="J95">
        <v>456</v>
      </c>
      <c r="K95">
        <v>1</v>
      </c>
      <c r="L95">
        <v>1</v>
      </c>
      <c r="M95">
        <v>152</v>
      </c>
      <c r="N95" t="s">
        <v>18</v>
      </c>
      <c r="O95" s="1">
        <v>2.183E-85</v>
      </c>
      <c r="P95">
        <v>818</v>
      </c>
    </row>
    <row r="96" spans="1:16" x14ac:dyDescent="0.25">
      <c r="A96" t="s">
        <v>173</v>
      </c>
      <c r="B96">
        <v>705</v>
      </c>
      <c r="C96" s="3" t="str">
        <f>HYPERLINK("http://www.uniprot.org/uniprot/G7KG47","tr|G7KG47|G7KG47_MEDTR")</f>
        <v>tr|G7KG47|G7KG47_MEDTR</v>
      </c>
      <c r="D96" t="s">
        <v>174</v>
      </c>
      <c r="E96">
        <v>79.48</v>
      </c>
      <c r="F96">
        <v>234</v>
      </c>
      <c r="G96">
        <v>48</v>
      </c>
      <c r="H96">
        <v>0</v>
      </c>
      <c r="I96">
        <v>1</v>
      </c>
      <c r="J96">
        <v>702</v>
      </c>
      <c r="K96">
        <v>1</v>
      </c>
      <c r="L96">
        <v>1</v>
      </c>
      <c r="M96">
        <v>233</v>
      </c>
      <c r="N96" t="s">
        <v>18</v>
      </c>
      <c r="O96" s="1">
        <v>5.5560799999999996E-99</v>
      </c>
      <c r="P96">
        <v>938</v>
      </c>
    </row>
    <row r="97" spans="1:16" x14ac:dyDescent="0.25">
      <c r="A97" t="s">
        <v>175</v>
      </c>
      <c r="B97">
        <v>723</v>
      </c>
      <c r="C97" s="3" t="str">
        <f>HYPERLINK("http://www.uniprot.org/uniprot/Q949L4","tr|Q949L4|Q949L4_CICAR")</f>
        <v>tr|Q949L4|Q949L4_CICAR</v>
      </c>
      <c r="D97" t="s">
        <v>176</v>
      </c>
      <c r="E97">
        <v>73.510000000000005</v>
      </c>
      <c r="F97">
        <v>185</v>
      </c>
      <c r="G97">
        <v>49</v>
      </c>
      <c r="H97">
        <v>0</v>
      </c>
      <c r="I97">
        <v>154</v>
      </c>
      <c r="J97">
        <v>708</v>
      </c>
      <c r="K97">
        <v>1</v>
      </c>
      <c r="L97">
        <v>1</v>
      </c>
      <c r="M97">
        <v>185</v>
      </c>
      <c r="N97" t="s">
        <v>18</v>
      </c>
      <c r="O97" s="1">
        <v>2.9539400000000001E-74</v>
      </c>
      <c r="P97">
        <v>725</v>
      </c>
    </row>
    <row r="98" spans="1:16" x14ac:dyDescent="0.25">
      <c r="A98" t="s">
        <v>177</v>
      </c>
      <c r="B98">
        <v>774</v>
      </c>
      <c r="C98" s="3" t="str">
        <f>HYPERLINK("http://www.uniprot.org/uniprot/I1KKY7","tr|I1KKY7|I1KKY7_SOYBN")</f>
        <v>tr|I1KKY7|I1KKY7_SOYBN</v>
      </c>
      <c r="D98" t="s">
        <v>28</v>
      </c>
      <c r="E98">
        <v>61.08</v>
      </c>
      <c r="F98">
        <v>239</v>
      </c>
      <c r="G98">
        <v>93</v>
      </c>
      <c r="H98">
        <v>2</v>
      </c>
      <c r="I98">
        <v>1</v>
      </c>
      <c r="J98">
        <v>711</v>
      </c>
      <c r="K98">
        <v>1</v>
      </c>
      <c r="L98">
        <v>1</v>
      </c>
      <c r="M98">
        <v>229</v>
      </c>
      <c r="N98" t="s">
        <v>18</v>
      </c>
      <c r="O98" s="1">
        <v>2.0021599999999999E-66</v>
      </c>
      <c r="P98">
        <v>658</v>
      </c>
    </row>
    <row r="99" spans="1:16" x14ac:dyDescent="0.25">
      <c r="A99" t="s">
        <v>178</v>
      </c>
      <c r="B99">
        <v>1113</v>
      </c>
      <c r="C99" s="3" t="str">
        <f>HYPERLINK("http://www.uniprot.org/uniprot/G7I2H0","tr|G7I2H0|G7I2H0_MEDTR")</f>
        <v>tr|G7I2H0|G7I2H0_MEDTR</v>
      </c>
      <c r="D99" t="s">
        <v>144</v>
      </c>
      <c r="E99">
        <v>33.33</v>
      </c>
      <c r="F99">
        <v>273</v>
      </c>
      <c r="G99">
        <v>182</v>
      </c>
      <c r="H99">
        <v>1</v>
      </c>
      <c r="I99">
        <v>226</v>
      </c>
      <c r="J99">
        <v>1041</v>
      </c>
      <c r="K99">
        <v>1</v>
      </c>
      <c r="L99">
        <v>27</v>
      </c>
      <c r="M99">
        <v>253</v>
      </c>
      <c r="N99" t="s">
        <v>18</v>
      </c>
      <c r="O99" s="1">
        <v>2.153E-29</v>
      </c>
      <c r="P99">
        <v>341</v>
      </c>
    </row>
    <row r="100" spans="1:16" x14ac:dyDescent="0.25">
      <c r="A100" t="s">
        <v>179</v>
      </c>
      <c r="B100">
        <v>1710</v>
      </c>
      <c r="C100" s="3" t="str">
        <f>HYPERLINK("http://www.uniprot.org/uniprot/G7IQD7","tr|G7IQD7|G7IQD7_MEDTR")</f>
        <v>tr|G7IQD7|G7IQD7_MEDTR</v>
      </c>
      <c r="D100" t="s">
        <v>180</v>
      </c>
      <c r="E100">
        <v>66.53</v>
      </c>
      <c r="F100">
        <v>517</v>
      </c>
      <c r="G100">
        <v>173</v>
      </c>
      <c r="H100">
        <v>29</v>
      </c>
      <c r="I100">
        <v>1</v>
      </c>
      <c r="J100">
        <v>1464</v>
      </c>
      <c r="K100">
        <v>1</v>
      </c>
      <c r="L100">
        <v>11</v>
      </c>
      <c r="M100">
        <v>513</v>
      </c>
      <c r="N100" t="s">
        <v>18</v>
      </c>
      <c r="O100" s="1">
        <v>1.29656E-173</v>
      </c>
      <c r="P100">
        <v>1587</v>
      </c>
    </row>
    <row r="101" spans="1:16" x14ac:dyDescent="0.25">
      <c r="A101" t="s">
        <v>181</v>
      </c>
      <c r="B101">
        <v>1518</v>
      </c>
      <c r="C101" s="3" t="str">
        <f>HYPERLINK("http://www.uniprot.org/uniprot/I1KST0","tr|I1KST0|I1KST0_SOYBN")</f>
        <v>tr|I1KST0|I1KST0_SOYBN</v>
      </c>
      <c r="D101" t="s">
        <v>28</v>
      </c>
      <c r="E101">
        <v>92.29</v>
      </c>
      <c r="F101">
        <v>493</v>
      </c>
      <c r="G101">
        <v>38</v>
      </c>
      <c r="H101">
        <v>0</v>
      </c>
      <c r="I101">
        <v>1</v>
      </c>
      <c r="J101">
        <v>1479</v>
      </c>
      <c r="K101">
        <v>1</v>
      </c>
      <c r="L101">
        <v>1</v>
      </c>
      <c r="M101">
        <v>468</v>
      </c>
      <c r="N101" t="s">
        <v>18</v>
      </c>
      <c r="O101">
        <v>0</v>
      </c>
      <c r="P101">
        <v>2342</v>
      </c>
    </row>
    <row r="102" spans="1:16" x14ac:dyDescent="0.25">
      <c r="A102" t="s">
        <v>182</v>
      </c>
      <c r="B102">
        <v>849</v>
      </c>
      <c r="C102" s="3" t="str">
        <f>HYPERLINK("http://www.uniprot.org/uniprot/G7ZWG9","tr|G7ZWG9|G7ZWG9_MEDTR")</f>
        <v>tr|G7ZWG9|G7ZWG9_MEDTR</v>
      </c>
      <c r="D102" t="s">
        <v>183</v>
      </c>
      <c r="E102">
        <v>87.63</v>
      </c>
      <c r="F102">
        <v>283</v>
      </c>
      <c r="G102">
        <v>35</v>
      </c>
      <c r="H102">
        <v>1</v>
      </c>
      <c r="I102">
        <v>1</v>
      </c>
      <c r="J102">
        <v>846</v>
      </c>
      <c r="K102">
        <v>1</v>
      </c>
      <c r="L102">
        <v>1</v>
      </c>
      <c r="M102">
        <v>283</v>
      </c>
      <c r="N102" t="s">
        <v>18</v>
      </c>
      <c r="O102" s="1">
        <v>5.17494E-138</v>
      </c>
      <c r="P102">
        <v>1276</v>
      </c>
    </row>
    <row r="103" spans="1:16" x14ac:dyDescent="0.25">
      <c r="A103" t="s">
        <v>184</v>
      </c>
      <c r="B103">
        <v>645</v>
      </c>
      <c r="C103" s="3" t="str">
        <f>HYPERLINK("http://www.uniprot.org/uniprot/G7LEN6","tr|G7LEN6|G7LEN6_MEDTR")</f>
        <v>tr|G7LEN6|G7LEN6_MEDTR</v>
      </c>
      <c r="D103" t="s">
        <v>185</v>
      </c>
      <c r="E103">
        <v>65.36</v>
      </c>
      <c r="F103">
        <v>205</v>
      </c>
      <c r="G103">
        <v>71</v>
      </c>
      <c r="H103">
        <v>0</v>
      </c>
      <c r="I103">
        <v>4</v>
      </c>
      <c r="J103">
        <v>618</v>
      </c>
      <c r="K103">
        <v>1</v>
      </c>
      <c r="L103">
        <v>605</v>
      </c>
      <c r="M103">
        <v>809</v>
      </c>
      <c r="N103" t="s">
        <v>18</v>
      </c>
      <c r="O103" s="1">
        <v>9.8479200000000009E-78</v>
      </c>
      <c r="P103">
        <v>754</v>
      </c>
    </row>
    <row r="104" spans="1:16" x14ac:dyDescent="0.25">
      <c r="A104" t="s">
        <v>186</v>
      </c>
      <c r="B104">
        <v>1596</v>
      </c>
      <c r="C104" s="3" t="str">
        <f>HYPERLINK("http://www.uniprot.org/uniprot/I1N7G3","tr|I1N7G3|I1N7G3_SOYBN")</f>
        <v>tr|I1N7G3|I1N7G3_SOYBN</v>
      </c>
      <c r="D104" t="s">
        <v>71</v>
      </c>
      <c r="E104">
        <v>82.67</v>
      </c>
      <c r="F104">
        <v>531</v>
      </c>
      <c r="G104">
        <v>92</v>
      </c>
      <c r="H104">
        <v>2</v>
      </c>
      <c r="I104">
        <v>1</v>
      </c>
      <c r="J104">
        <v>1587</v>
      </c>
      <c r="K104">
        <v>1</v>
      </c>
      <c r="L104">
        <v>1</v>
      </c>
      <c r="M104">
        <v>529</v>
      </c>
      <c r="N104" t="s">
        <v>18</v>
      </c>
      <c r="O104">
        <v>0</v>
      </c>
      <c r="P104">
        <v>2259</v>
      </c>
    </row>
    <row r="105" spans="1:16" x14ac:dyDescent="0.25">
      <c r="A105" t="s">
        <v>187</v>
      </c>
      <c r="B105">
        <v>369</v>
      </c>
      <c r="C105" s="3" t="str">
        <f>HYPERLINK("http://www.uniprot.org/uniprot/B7FJ81","tr|B7FJ81|B7FJ81_MEDTR")</f>
        <v>tr|B7FJ81|B7FJ81_MEDTR</v>
      </c>
      <c r="D105" t="s">
        <v>188</v>
      </c>
      <c r="E105">
        <v>76.19</v>
      </c>
      <c r="F105">
        <v>126</v>
      </c>
      <c r="G105">
        <v>30</v>
      </c>
      <c r="H105">
        <v>4</v>
      </c>
      <c r="I105">
        <v>1</v>
      </c>
      <c r="J105">
        <v>366</v>
      </c>
      <c r="K105">
        <v>1</v>
      </c>
      <c r="L105">
        <v>1</v>
      </c>
      <c r="M105">
        <v>126</v>
      </c>
      <c r="N105" t="s">
        <v>18</v>
      </c>
      <c r="O105" s="1">
        <v>9.6999000000000001E-46</v>
      </c>
      <c r="P105">
        <v>476</v>
      </c>
    </row>
    <row r="106" spans="1:16" x14ac:dyDescent="0.25">
      <c r="A106" t="s">
        <v>189</v>
      </c>
      <c r="B106">
        <v>549</v>
      </c>
      <c r="C106" s="3" t="str">
        <f>HYPERLINK("http://www.uniprot.org/uniprot/G7KV90","tr|G7KV90|G7KV90_MEDTR")</f>
        <v>tr|G7KV90|G7KV90_MEDTR</v>
      </c>
      <c r="D106" t="s">
        <v>190</v>
      </c>
      <c r="E106">
        <v>80.180000000000007</v>
      </c>
      <c r="F106">
        <v>111</v>
      </c>
      <c r="G106">
        <v>22</v>
      </c>
      <c r="H106">
        <v>0</v>
      </c>
      <c r="I106">
        <v>208</v>
      </c>
      <c r="J106">
        <v>540</v>
      </c>
      <c r="K106">
        <v>1</v>
      </c>
      <c r="L106">
        <v>367</v>
      </c>
      <c r="M106">
        <v>477</v>
      </c>
      <c r="N106" t="s">
        <v>18</v>
      </c>
      <c r="O106" s="1">
        <v>3.3139099999999998E-47</v>
      </c>
      <c r="P106">
        <v>489</v>
      </c>
    </row>
    <row r="107" spans="1:16" x14ac:dyDescent="0.25">
      <c r="A107" t="s">
        <v>191</v>
      </c>
      <c r="B107">
        <v>3171</v>
      </c>
      <c r="C107" s="3" t="str">
        <f>HYPERLINK("http://www.uniprot.org/uniprot/Q93YX6","tr|Q93YX6|Q93YX6_MEDTR")</f>
        <v>tr|Q93YX6|Q93YX6_MEDTR</v>
      </c>
      <c r="D107" t="s">
        <v>192</v>
      </c>
      <c r="E107">
        <v>84.11</v>
      </c>
      <c r="F107">
        <v>1051</v>
      </c>
      <c r="G107">
        <v>167</v>
      </c>
      <c r="H107">
        <v>9</v>
      </c>
      <c r="I107">
        <v>1</v>
      </c>
      <c r="J107">
        <v>3126</v>
      </c>
      <c r="K107">
        <v>1</v>
      </c>
      <c r="L107">
        <v>1</v>
      </c>
      <c r="M107">
        <v>1048</v>
      </c>
      <c r="N107" t="s">
        <v>18</v>
      </c>
      <c r="O107">
        <v>0</v>
      </c>
      <c r="P107">
        <v>4439</v>
      </c>
    </row>
    <row r="108" spans="1:16" x14ac:dyDescent="0.25">
      <c r="A108" t="s">
        <v>193</v>
      </c>
      <c r="B108">
        <v>402</v>
      </c>
      <c r="C108" s="3" t="str">
        <f>HYPERLINK("http://www.uniprot.org/uniprot/I3S6E0","tr|I3S6E0|I3S6E0_MEDTR")</f>
        <v>tr|I3S6E0|I3S6E0_MEDTR</v>
      </c>
      <c r="D108" t="s">
        <v>22</v>
      </c>
      <c r="E108">
        <v>82.7</v>
      </c>
      <c r="F108">
        <v>133</v>
      </c>
      <c r="G108">
        <v>23</v>
      </c>
      <c r="H108">
        <v>0</v>
      </c>
      <c r="I108">
        <v>1</v>
      </c>
      <c r="J108">
        <v>399</v>
      </c>
      <c r="K108">
        <v>1</v>
      </c>
      <c r="L108">
        <v>1</v>
      </c>
      <c r="M108">
        <v>124</v>
      </c>
      <c r="N108" t="s">
        <v>18</v>
      </c>
      <c r="O108" s="1">
        <v>3.6149800000000001E-56</v>
      </c>
      <c r="P108">
        <v>566</v>
      </c>
    </row>
    <row r="109" spans="1:16" x14ac:dyDescent="0.25">
      <c r="A109" t="s">
        <v>194</v>
      </c>
      <c r="B109">
        <v>282</v>
      </c>
      <c r="C109" s="3" t="str">
        <f>HYPERLINK("http://www.uniprot.org/uniprot/G7ZYS9","tr|G7ZYS9|G7ZYS9_MEDTR")</f>
        <v>tr|G7ZYS9|G7ZYS9_MEDTR</v>
      </c>
      <c r="D109" t="s">
        <v>195</v>
      </c>
      <c r="E109">
        <v>93.33</v>
      </c>
      <c r="F109">
        <v>60</v>
      </c>
      <c r="G109">
        <v>4</v>
      </c>
      <c r="H109">
        <v>0</v>
      </c>
      <c r="I109">
        <v>1</v>
      </c>
      <c r="J109">
        <v>180</v>
      </c>
      <c r="K109">
        <v>1</v>
      </c>
      <c r="L109">
        <v>1</v>
      </c>
      <c r="M109">
        <v>60</v>
      </c>
      <c r="N109" t="s">
        <v>18</v>
      </c>
      <c r="O109" s="1">
        <v>1.17128E-22</v>
      </c>
      <c r="P109">
        <v>277</v>
      </c>
    </row>
    <row r="110" spans="1:16" x14ac:dyDescent="0.25">
      <c r="A110" t="s">
        <v>196</v>
      </c>
      <c r="B110">
        <v>1212</v>
      </c>
      <c r="C110" s="3" t="str">
        <f>HYPERLINK("http://www.uniprot.org/uniprot/K7M6F7","tr|K7M6F7|K7M6F7_SOYBN")</f>
        <v>tr|K7M6F7|K7M6F7_SOYBN</v>
      </c>
      <c r="D110" t="s">
        <v>28</v>
      </c>
      <c r="E110">
        <v>77.400000000000006</v>
      </c>
      <c r="F110">
        <v>416</v>
      </c>
      <c r="G110">
        <v>94</v>
      </c>
      <c r="H110">
        <v>13</v>
      </c>
      <c r="I110">
        <v>1</v>
      </c>
      <c r="J110">
        <v>1209</v>
      </c>
      <c r="K110">
        <v>1</v>
      </c>
      <c r="L110">
        <v>1</v>
      </c>
      <c r="M110">
        <v>416</v>
      </c>
      <c r="N110" t="s">
        <v>18</v>
      </c>
      <c r="O110">
        <v>0</v>
      </c>
      <c r="P110">
        <v>1676</v>
      </c>
    </row>
    <row r="111" spans="1:16" x14ac:dyDescent="0.25">
      <c r="A111" t="s">
        <v>197</v>
      </c>
      <c r="B111">
        <v>261</v>
      </c>
      <c r="C111" s="3" t="str">
        <f>HYPERLINK("http://www.uniprot.org/uniprot/K7MNJ8","tr|K7MNJ8|K7MNJ8_SOYBN")</f>
        <v>tr|K7MNJ8|K7MNJ8_SOYBN</v>
      </c>
      <c r="D111" t="s">
        <v>28</v>
      </c>
      <c r="E111">
        <v>55.12</v>
      </c>
      <c r="F111">
        <v>78</v>
      </c>
      <c r="G111">
        <v>35</v>
      </c>
      <c r="H111">
        <v>3</v>
      </c>
      <c r="I111">
        <v>1</v>
      </c>
      <c r="J111">
        <v>225</v>
      </c>
      <c r="K111">
        <v>1</v>
      </c>
      <c r="L111">
        <v>1</v>
      </c>
      <c r="M111">
        <v>73</v>
      </c>
      <c r="N111" t="s">
        <v>18</v>
      </c>
      <c r="O111" s="1">
        <v>7.7998399999999996E-11</v>
      </c>
      <c r="P111">
        <v>175</v>
      </c>
    </row>
    <row r="112" spans="1:16" x14ac:dyDescent="0.25">
      <c r="A112" t="s">
        <v>198</v>
      </c>
      <c r="B112">
        <v>1320</v>
      </c>
      <c r="C112" s="3" t="str">
        <f>HYPERLINK("http://www.uniprot.org/uniprot/G7J2W4","tr|G7J2W4|G7J2W4_MEDTR")</f>
        <v>tr|G7J2W4|G7J2W4_MEDTR</v>
      </c>
      <c r="D112" t="s">
        <v>199</v>
      </c>
      <c r="E112">
        <v>77.900000000000006</v>
      </c>
      <c r="F112">
        <v>439</v>
      </c>
      <c r="G112">
        <v>97</v>
      </c>
      <c r="H112">
        <v>0</v>
      </c>
      <c r="I112">
        <v>1</v>
      </c>
      <c r="J112">
        <v>1317</v>
      </c>
      <c r="K112">
        <v>1</v>
      </c>
      <c r="L112">
        <v>1</v>
      </c>
      <c r="M112">
        <v>439</v>
      </c>
      <c r="N112" t="s">
        <v>18</v>
      </c>
      <c r="O112">
        <v>0</v>
      </c>
      <c r="P112">
        <v>1714</v>
      </c>
    </row>
    <row r="113" spans="1:16" x14ac:dyDescent="0.25">
      <c r="A113" t="s">
        <v>200</v>
      </c>
      <c r="B113">
        <v>2190</v>
      </c>
      <c r="C113" s="3" t="str">
        <f>HYPERLINK("http://www.uniprot.org/uniprot/G7J7A9","tr|G7J7A9|G7J7A9_MEDTR")</f>
        <v>tr|G7J7A9|G7J7A9_MEDTR</v>
      </c>
      <c r="D113" t="s">
        <v>201</v>
      </c>
      <c r="E113">
        <v>71.02</v>
      </c>
      <c r="F113">
        <v>680</v>
      </c>
      <c r="G113">
        <v>197</v>
      </c>
      <c r="H113">
        <v>10</v>
      </c>
      <c r="I113">
        <v>1</v>
      </c>
      <c r="J113">
        <v>2010</v>
      </c>
      <c r="K113">
        <v>1</v>
      </c>
      <c r="L113">
        <v>1</v>
      </c>
      <c r="M113">
        <v>646</v>
      </c>
      <c r="N113" t="s">
        <v>18</v>
      </c>
      <c r="O113">
        <v>0</v>
      </c>
      <c r="P113">
        <v>2274</v>
      </c>
    </row>
    <row r="114" spans="1:16" x14ac:dyDescent="0.25">
      <c r="A114" t="s">
        <v>202</v>
      </c>
      <c r="B114">
        <v>1236</v>
      </c>
      <c r="C114" s="3" t="str">
        <f>HYPERLINK("http://www.uniprot.org/uniprot/D7MJJ1","tr|D7MJJ1|D7MJJ1_ARALL")</f>
        <v>tr|D7MJJ1|D7MJJ1_ARALL</v>
      </c>
      <c r="D114" t="s">
        <v>203</v>
      </c>
      <c r="E114">
        <v>50.23</v>
      </c>
      <c r="F114">
        <v>430</v>
      </c>
      <c r="G114">
        <v>214</v>
      </c>
      <c r="H114">
        <v>62</v>
      </c>
      <c r="I114">
        <v>130</v>
      </c>
      <c r="J114">
        <v>1233</v>
      </c>
      <c r="K114">
        <v>1</v>
      </c>
      <c r="L114">
        <v>9</v>
      </c>
      <c r="M114">
        <v>438</v>
      </c>
      <c r="N114" t="s">
        <v>18</v>
      </c>
      <c r="O114" s="1">
        <v>1.5438699999999999E-111</v>
      </c>
      <c r="P114">
        <v>1050</v>
      </c>
    </row>
    <row r="115" spans="1:16" x14ac:dyDescent="0.25">
      <c r="A115" t="s">
        <v>204</v>
      </c>
      <c r="B115">
        <v>2226</v>
      </c>
      <c r="C115" s="3" t="str">
        <f>HYPERLINK("http://www.uniprot.org/uniprot/K7L2K6","tr|K7L2K6|K7L2K6_SOYBN")</f>
        <v>tr|K7L2K6|K7L2K6_SOYBN</v>
      </c>
      <c r="D115" t="s">
        <v>28</v>
      </c>
      <c r="E115">
        <v>68.27</v>
      </c>
      <c r="F115">
        <v>498</v>
      </c>
      <c r="G115">
        <v>158</v>
      </c>
      <c r="H115">
        <v>9</v>
      </c>
      <c r="I115">
        <v>703</v>
      </c>
      <c r="J115">
        <v>2169</v>
      </c>
      <c r="K115">
        <v>1</v>
      </c>
      <c r="L115">
        <v>59</v>
      </c>
      <c r="M115">
        <v>553</v>
      </c>
      <c r="N115" t="s">
        <v>18</v>
      </c>
      <c r="O115">
        <v>0</v>
      </c>
      <c r="P115">
        <v>1689</v>
      </c>
    </row>
    <row r="116" spans="1:16" x14ac:dyDescent="0.25">
      <c r="A116" t="s">
        <v>205</v>
      </c>
      <c r="B116">
        <v>411</v>
      </c>
      <c r="C116" s="3" t="str">
        <f>HYPERLINK("http://www.uniprot.org/uniprot/I1KQL5","tr|I1KQL5|I1KQL5_SOYBN")</f>
        <v>tr|I1KQL5|I1KQL5_SOYBN</v>
      </c>
      <c r="D116" t="s">
        <v>28</v>
      </c>
      <c r="E116">
        <v>59.02</v>
      </c>
      <c r="F116">
        <v>144</v>
      </c>
      <c r="G116">
        <v>59</v>
      </c>
      <c r="H116">
        <v>8</v>
      </c>
      <c r="I116">
        <v>1</v>
      </c>
      <c r="J116">
        <v>408</v>
      </c>
      <c r="K116">
        <v>1</v>
      </c>
      <c r="L116">
        <v>45</v>
      </c>
      <c r="M116">
        <v>186</v>
      </c>
      <c r="N116" t="s">
        <v>18</v>
      </c>
      <c r="O116" s="1">
        <v>1.83983E-36</v>
      </c>
      <c r="P116">
        <v>396</v>
      </c>
    </row>
    <row r="117" spans="1:16" x14ac:dyDescent="0.25">
      <c r="A117" t="s">
        <v>206</v>
      </c>
      <c r="B117">
        <v>792</v>
      </c>
      <c r="C117" s="3" t="str">
        <f>HYPERLINK("http://www.uniprot.org/uniprot/K7MNX2","tr|K7MNX2|K7MNX2_SOYBN")</f>
        <v>tr|K7MNX2|K7MNX2_SOYBN</v>
      </c>
      <c r="D117" t="s">
        <v>28</v>
      </c>
      <c r="E117">
        <v>25.62</v>
      </c>
      <c r="F117">
        <v>160</v>
      </c>
      <c r="G117">
        <v>119</v>
      </c>
      <c r="H117">
        <v>1</v>
      </c>
      <c r="I117">
        <v>313</v>
      </c>
      <c r="J117">
        <v>789</v>
      </c>
      <c r="K117">
        <v>1</v>
      </c>
      <c r="L117">
        <v>276</v>
      </c>
      <c r="M117">
        <v>429</v>
      </c>
      <c r="N117" t="s">
        <v>18</v>
      </c>
      <c r="O117" s="1">
        <v>3.7255599999999999E-7</v>
      </c>
      <c r="P117">
        <v>147</v>
      </c>
    </row>
    <row r="118" spans="1:16" x14ac:dyDescent="0.25">
      <c r="A118" t="s">
        <v>207</v>
      </c>
      <c r="B118">
        <v>711</v>
      </c>
      <c r="C118" s="3" t="str">
        <f>HYPERLINK("http://www.uniprot.org/uniprot/G7JFT5","tr|G7JFT5|G7JFT5_MEDTR")</f>
        <v>tr|G7JFT5|G7JFT5_MEDTR</v>
      </c>
      <c r="D118" t="s">
        <v>208</v>
      </c>
      <c r="E118">
        <v>83.58</v>
      </c>
      <c r="F118">
        <v>268</v>
      </c>
      <c r="G118">
        <v>44</v>
      </c>
      <c r="H118">
        <v>34</v>
      </c>
      <c r="I118">
        <v>1</v>
      </c>
      <c r="J118">
        <v>702</v>
      </c>
      <c r="K118">
        <v>1</v>
      </c>
      <c r="L118">
        <v>1</v>
      </c>
      <c r="M118">
        <v>268</v>
      </c>
      <c r="N118" t="s">
        <v>18</v>
      </c>
      <c r="O118" s="1">
        <v>1.6966399999999999E-119</v>
      </c>
      <c r="P118">
        <v>1115</v>
      </c>
    </row>
    <row r="119" spans="1:16" x14ac:dyDescent="0.25">
      <c r="A119" t="s">
        <v>209</v>
      </c>
      <c r="B119">
        <v>399</v>
      </c>
      <c r="C119" s="3" t="str">
        <f>HYPERLINK("http://www.uniprot.org/uniprot/C6T1E3","tr|C6T1E3|C6T1E3_SOYBN")</f>
        <v>tr|C6T1E3|C6T1E3_SOYBN</v>
      </c>
      <c r="D119" t="s">
        <v>210</v>
      </c>
      <c r="E119">
        <v>83.45</v>
      </c>
      <c r="F119">
        <v>133</v>
      </c>
      <c r="G119">
        <v>22</v>
      </c>
      <c r="H119">
        <v>1</v>
      </c>
      <c r="I119">
        <v>1</v>
      </c>
      <c r="J119">
        <v>396</v>
      </c>
      <c r="K119">
        <v>1</v>
      </c>
      <c r="L119">
        <v>1</v>
      </c>
      <c r="M119">
        <v>133</v>
      </c>
      <c r="N119" t="s">
        <v>18</v>
      </c>
      <c r="O119" s="1">
        <v>2.1979799999999999E-61</v>
      </c>
      <c r="P119">
        <v>611</v>
      </c>
    </row>
    <row r="120" spans="1:16" x14ac:dyDescent="0.25">
      <c r="A120" t="s">
        <v>211</v>
      </c>
      <c r="B120">
        <v>1542</v>
      </c>
      <c r="C120" s="3" t="str">
        <f>HYPERLINK("http://www.uniprot.org/uniprot/G7JGG8","tr|G7JGG8|G7JGG8_MEDTR")</f>
        <v>tr|G7JGG8|G7JGG8_MEDTR</v>
      </c>
      <c r="D120" t="s">
        <v>212</v>
      </c>
      <c r="E120">
        <v>80.349999999999994</v>
      </c>
      <c r="F120">
        <v>514</v>
      </c>
      <c r="G120">
        <v>101</v>
      </c>
      <c r="H120">
        <v>1</v>
      </c>
      <c r="I120">
        <v>1</v>
      </c>
      <c r="J120">
        <v>1539</v>
      </c>
      <c r="K120">
        <v>1</v>
      </c>
      <c r="L120">
        <v>1</v>
      </c>
      <c r="M120">
        <v>493</v>
      </c>
      <c r="N120" t="s">
        <v>18</v>
      </c>
      <c r="O120">
        <v>0</v>
      </c>
      <c r="P120">
        <v>2052</v>
      </c>
    </row>
    <row r="121" spans="1:16" x14ac:dyDescent="0.25">
      <c r="A121" t="s">
        <v>213</v>
      </c>
      <c r="B121">
        <v>1338</v>
      </c>
      <c r="C121" s="3" t="str">
        <f>HYPERLINK("http://www.uniprot.org/uniprot/K7MRM9","tr|K7MRM9|K7MRM9_SOYBN")</f>
        <v>tr|K7MRM9|K7MRM9_SOYBN</v>
      </c>
      <c r="D121" t="s">
        <v>28</v>
      </c>
      <c r="E121">
        <v>53.47</v>
      </c>
      <c r="F121">
        <v>417</v>
      </c>
      <c r="G121">
        <v>194</v>
      </c>
      <c r="H121">
        <v>23</v>
      </c>
      <c r="I121">
        <v>136</v>
      </c>
      <c r="J121">
        <v>1317</v>
      </c>
      <c r="K121">
        <v>1</v>
      </c>
      <c r="L121">
        <v>83</v>
      </c>
      <c r="M121">
        <v>489</v>
      </c>
      <c r="N121" t="s">
        <v>18</v>
      </c>
      <c r="O121" s="1">
        <v>5.0354600000000005E-103</v>
      </c>
      <c r="P121">
        <v>977</v>
      </c>
    </row>
    <row r="122" spans="1:16" x14ac:dyDescent="0.25">
      <c r="A122" t="s">
        <v>214</v>
      </c>
      <c r="B122">
        <v>1539</v>
      </c>
      <c r="C122" s="3" t="str">
        <f>HYPERLINK("http://www.uniprot.org/uniprot/G7KG46","tr|G7KG46|G7KG46_MEDTR")</f>
        <v>tr|G7KG46|G7KG46_MEDTR</v>
      </c>
      <c r="D122" t="s">
        <v>215</v>
      </c>
      <c r="E122">
        <v>78.709999999999994</v>
      </c>
      <c r="F122">
        <v>512</v>
      </c>
      <c r="G122">
        <v>109</v>
      </c>
      <c r="H122">
        <v>0</v>
      </c>
      <c r="I122">
        <v>1</v>
      </c>
      <c r="J122">
        <v>1536</v>
      </c>
      <c r="K122">
        <v>1</v>
      </c>
      <c r="L122">
        <v>1</v>
      </c>
      <c r="M122">
        <v>511</v>
      </c>
      <c r="N122" t="s">
        <v>18</v>
      </c>
      <c r="O122">
        <v>0</v>
      </c>
      <c r="P122">
        <v>2042</v>
      </c>
    </row>
    <row r="123" spans="1:16" x14ac:dyDescent="0.25">
      <c r="A123" t="s">
        <v>216</v>
      </c>
      <c r="B123">
        <v>1323</v>
      </c>
      <c r="C123" s="3" t="str">
        <f>HYPERLINK("http://www.uniprot.org/uniprot/K7M5D8","tr|K7M5D8|K7M5D8_SOYBN")</f>
        <v>tr|K7M5D8|K7M5D8_SOYBN</v>
      </c>
      <c r="D123" t="s">
        <v>28</v>
      </c>
      <c r="E123">
        <v>49.54</v>
      </c>
      <c r="F123">
        <v>436</v>
      </c>
      <c r="G123">
        <v>220</v>
      </c>
      <c r="H123">
        <v>6</v>
      </c>
      <c r="I123">
        <v>1</v>
      </c>
      <c r="J123">
        <v>1290</v>
      </c>
      <c r="K123">
        <v>1</v>
      </c>
      <c r="L123">
        <v>1</v>
      </c>
      <c r="M123">
        <v>434</v>
      </c>
      <c r="N123" t="s">
        <v>18</v>
      </c>
      <c r="O123" s="1">
        <v>9.9521800000000003E-112</v>
      </c>
      <c r="P123">
        <v>1052</v>
      </c>
    </row>
    <row r="124" spans="1:16" x14ac:dyDescent="0.25">
      <c r="A124" t="s">
        <v>217</v>
      </c>
      <c r="B124">
        <v>2487</v>
      </c>
      <c r="C124" s="3" t="str">
        <f>HYPERLINK("http://www.uniprot.org/uniprot/I1MPD2","tr|I1MPD2|I1MPD2_SOYBN")</f>
        <v>tr|I1MPD2|I1MPD2_SOYBN</v>
      </c>
      <c r="D124" t="s">
        <v>28</v>
      </c>
      <c r="E124">
        <v>79.75</v>
      </c>
      <c r="F124">
        <v>800</v>
      </c>
      <c r="G124">
        <v>162</v>
      </c>
      <c r="H124">
        <v>1</v>
      </c>
      <c r="I124">
        <v>88</v>
      </c>
      <c r="J124">
        <v>2484</v>
      </c>
      <c r="K124">
        <v>1</v>
      </c>
      <c r="L124">
        <v>27</v>
      </c>
      <c r="M124">
        <v>817</v>
      </c>
      <c r="N124" t="s">
        <v>18</v>
      </c>
      <c r="O124">
        <v>0</v>
      </c>
      <c r="P124">
        <v>3213</v>
      </c>
    </row>
    <row r="125" spans="1:16" x14ac:dyDescent="0.25">
      <c r="A125" t="s">
        <v>218</v>
      </c>
      <c r="B125">
        <v>210</v>
      </c>
      <c r="C125" s="3" t="str">
        <f>HYPERLINK("http://www.uniprot.org/uniprot/C6SWC5","tr|C6SWC5|C6SWC5_SOYBN")</f>
        <v>tr|C6SWC5|C6SWC5_SOYBN</v>
      </c>
      <c r="D125" t="s">
        <v>105</v>
      </c>
      <c r="E125">
        <v>62.12</v>
      </c>
      <c r="F125">
        <v>66</v>
      </c>
      <c r="G125">
        <v>25</v>
      </c>
      <c r="H125">
        <v>0</v>
      </c>
      <c r="I125">
        <v>7</v>
      </c>
      <c r="J125">
        <v>204</v>
      </c>
      <c r="K125">
        <v>-1</v>
      </c>
      <c r="L125">
        <v>17</v>
      </c>
      <c r="M125">
        <v>82</v>
      </c>
      <c r="N125" t="s">
        <v>18</v>
      </c>
      <c r="O125" s="1">
        <v>2.9382099999999998E-13</v>
      </c>
      <c r="P125">
        <v>196</v>
      </c>
    </row>
    <row r="126" spans="1:16" x14ac:dyDescent="0.25">
      <c r="A126" t="s">
        <v>219</v>
      </c>
      <c r="B126">
        <v>909</v>
      </c>
      <c r="C126" s="3" t="str">
        <f>HYPERLINK("http://www.uniprot.org/uniprot/K7MNX2","tr|K7MNX2|K7MNX2_SOYBN")</f>
        <v>tr|K7MNX2|K7MNX2_SOYBN</v>
      </c>
      <c r="D126" t="s">
        <v>28</v>
      </c>
      <c r="E126">
        <v>26.54</v>
      </c>
      <c r="F126">
        <v>113</v>
      </c>
      <c r="G126">
        <v>83</v>
      </c>
      <c r="H126">
        <v>2</v>
      </c>
      <c r="I126">
        <v>175</v>
      </c>
      <c r="J126">
        <v>507</v>
      </c>
      <c r="K126">
        <v>1</v>
      </c>
      <c r="L126">
        <v>402</v>
      </c>
      <c r="M126">
        <v>514</v>
      </c>
      <c r="N126" t="s">
        <v>18</v>
      </c>
      <c r="O126" s="1">
        <v>2.08611E-10</v>
      </c>
      <c r="P126">
        <v>176</v>
      </c>
    </row>
    <row r="127" spans="1:16" x14ac:dyDescent="0.25">
      <c r="A127" t="s">
        <v>220</v>
      </c>
      <c r="B127">
        <v>3891</v>
      </c>
      <c r="C127" s="3" t="str">
        <f>HYPERLINK("http://www.uniprot.org/uniprot/G7IL50","tr|G7IL50|G7IL50_MEDTR")</f>
        <v>tr|G7IL50|G7IL50_MEDTR</v>
      </c>
      <c r="D127" t="s">
        <v>221</v>
      </c>
      <c r="E127">
        <v>92.15</v>
      </c>
      <c r="F127">
        <v>879</v>
      </c>
      <c r="G127">
        <v>69</v>
      </c>
      <c r="H127">
        <v>23</v>
      </c>
      <c r="I127">
        <v>1318</v>
      </c>
      <c r="J127">
        <v>3885</v>
      </c>
      <c r="K127">
        <v>1</v>
      </c>
      <c r="L127">
        <v>213</v>
      </c>
      <c r="M127">
        <v>1091</v>
      </c>
      <c r="N127" t="s">
        <v>18</v>
      </c>
      <c r="O127">
        <v>0</v>
      </c>
      <c r="P127">
        <v>4119</v>
      </c>
    </row>
    <row r="128" spans="1:16" x14ac:dyDescent="0.25">
      <c r="A128" t="s">
        <v>222</v>
      </c>
      <c r="B128">
        <v>489</v>
      </c>
      <c r="C128" s="3" t="str">
        <f>HYPERLINK("http://www.uniprot.org/uniprot/I3T886","tr|I3T886|I3T886_MEDTR")</f>
        <v>tr|I3T886|I3T886_MEDTR</v>
      </c>
      <c r="D128" t="s">
        <v>22</v>
      </c>
      <c r="E128">
        <v>60</v>
      </c>
      <c r="F128">
        <v>130</v>
      </c>
      <c r="G128">
        <v>52</v>
      </c>
      <c r="H128">
        <v>4</v>
      </c>
      <c r="I128">
        <v>79</v>
      </c>
      <c r="J128">
        <v>456</v>
      </c>
      <c r="K128">
        <v>1</v>
      </c>
      <c r="L128">
        <v>49</v>
      </c>
      <c r="M128">
        <v>178</v>
      </c>
      <c r="N128" t="s">
        <v>18</v>
      </c>
      <c r="O128" s="1">
        <v>1.36257E-31</v>
      </c>
      <c r="P128">
        <v>354</v>
      </c>
    </row>
    <row r="129" spans="1:16" x14ac:dyDescent="0.25">
      <c r="A129" t="s">
        <v>223</v>
      </c>
      <c r="B129">
        <v>366</v>
      </c>
      <c r="C129" s="3" t="str">
        <f>HYPERLINK("http://www.uniprot.org/uniprot/A2Q3C9","tr|A2Q3C9|A2Q3C9_MEDTR")</f>
        <v>tr|A2Q3C9|A2Q3C9_MEDTR</v>
      </c>
      <c r="D129" t="s">
        <v>224</v>
      </c>
      <c r="E129">
        <v>54.54</v>
      </c>
      <c r="F129">
        <v>121</v>
      </c>
      <c r="G129">
        <v>55</v>
      </c>
      <c r="H129">
        <v>0</v>
      </c>
      <c r="I129">
        <v>1</v>
      </c>
      <c r="J129">
        <v>363</v>
      </c>
      <c r="K129">
        <v>1</v>
      </c>
      <c r="L129">
        <v>1</v>
      </c>
      <c r="M129">
        <v>121</v>
      </c>
      <c r="N129" t="s">
        <v>18</v>
      </c>
      <c r="O129" s="1">
        <v>4.1121000000000002E-28</v>
      </c>
      <c r="P129">
        <v>324</v>
      </c>
    </row>
    <row r="130" spans="1:16" x14ac:dyDescent="0.25">
      <c r="A130" t="s">
        <v>225</v>
      </c>
      <c r="B130">
        <v>492</v>
      </c>
      <c r="C130" s="3" t="str">
        <f>HYPERLINK("http://www.uniprot.org/uniprot/G7LEN6","tr|G7LEN6|G7LEN6_MEDTR")</f>
        <v>tr|G7LEN6|G7LEN6_MEDTR</v>
      </c>
      <c r="D130" t="s">
        <v>185</v>
      </c>
      <c r="E130">
        <v>52.2</v>
      </c>
      <c r="F130">
        <v>159</v>
      </c>
      <c r="G130">
        <v>76</v>
      </c>
      <c r="H130">
        <v>0</v>
      </c>
      <c r="I130">
        <v>10</v>
      </c>
      <c r="J130">
        <v>486</v>
      </c>
      <c r="K130">
        <v>1</v>
      </c>
      <c r="L130">
        <v>372</v>
      </c>
      <c r="M130">
        <v>529</v>
      </c>
      <c r="N130" t="s">
        <v>18</v>
      </c>
      <c r="O130" s="1">
        <v>3.43929E-43</v>
      </c>
      <c r="P130">
        <v>454</v>
      </c>
    </row>
    <row r="131" spans="1:16" x14ac:dyDescent="0.25">
      <c r="A131" t="s">
        <v>226</v>
      </c>
      <c r="B131">
        <v>1350</v>
      </c>
      <c r="C131" s="3" t="str">
        <f>HYPERLINK("http://www.uniprot.org/uniprot/I1N7G6","tr|I1N7G6|I1N7G6_SOYBN")</f>
        <v>tr|I1N7G6|I1N7G6_SOYBN</v>
      </c>
      <c r="D131" t="s">
        <v>28</v>
      </c>
      <c r="E131">
        <v>77.11</v>
      </c>
      <c r="F131">
        <v>450</v>
      </c>
      <c r="G131">
        <v>103</v>
      </c>
      <c r="H131">
        <v>1</v>
      </c>
      <c r="I131">
        <v>1</v>
      </c>
      <c r="J131">
        <v>1347</v>
      </c>
      <c r="K131">
        <v>1</v>
      </c>
      <c r="L131">
        <v>1</v>
      </c>
      <c r="M131">
        <v>440</v>
      </c>
      <c r="N131" t="s">
        <v>18</v>
      </c>
      <c r="O131">
        <v>0</v>
      </c>
      <c r="P131">
        <v>1773</v>
      </c>
    </row>
    <row r="132" spans="1:16" x14ac:dyDescent="0.25">
      <c r="A132" t="s">
        <v>227</v>
      </c>
      <c r="B132">
        <v>444</v>
      </c>
      <c r="C132" s="3" t="str">
        <f>HYPERLINK("http://www.uniprot.org/uniprot/G7L649","tr|G7L649|G7L649_MEDTR")</f>
        <v>tr|G7L649|G7L649_MEDTR</v>
      </c>
      <c r="D132" t="s">
        <v>228</v>
      </c>
      <c r="E132">
        <v>57.82</v>
      </c>
      <c r="F132">
        <v>147</v>
      </c>
      <c r="G132">
        <v>62</v>
      </c>
      <c r="H132">
        <v>0</v>
      </c>
      <c r="I132">
        <v>1</v>
      </c>
      <c r="J132">
        <v>441</v>
      </c>
      <c r="K132">
        <v>1</v>
      </c>
      <c r="L132">
        <v>10</v>
      </c>
      <c r="M132">
        <v>124</v>
      </c>
      <c r="N132" t="s">
        <v>18</v>
      </c>
      <c r="O132" s="1">
        <v>1.3341199999999999E-34</v>
      </c>
      <c r="P132">
        <v>380</v>
      </c>
    </row>
    <row r="133" spans="1:16" x14ac:dyDescent="0.25">
      <c r="A133" t="s">
        <v>229</v>
      </c>
      <c r="B133">
        <v>360</v>
      </c>
      <c r="C133" s="3" t="str">
        <f>HYPERLINK("http://www.uniprot.org/uniprot/G7KV85","tr|G7KV85|G7KV85_MEDTR")</f>
        <v>tr|G7KV85|G7KV85_MEDTR</v>
      </c>
      <c r="D133" t="s">
        <v>230</v>
      </c>
      <c r="E133">
        <v>69.91</v>
      </c>
      <c r="F133">
        <v>123</v>
      </c>
      <c r="G133">
        <v>37</v>
      </c>
      <c r="H133">
        <v>4</v>
      </c>
      <c r="I133">
        <v>1</v>
      </c>
      <c r="J133">
        <v>357</v>
      </c>
      <c r="K133">
        <v>1</v>
      </c>
      <c r="L133">
        <v>5</v>
      </c>
      <c r="M133">
        <v>126</v>
      </c>
      <c r="N133" t="s">
        <v>18</v>
      </c>
      <c r="O133" s="1">
        <v>7.5415799999999997E-38</v>
      </c>
      <c r="P133">
        <v>408</v>
      </c>
    </row>
    <row r="134" spans="1:16" x14ac:dyDescent="0.25">
      <c r="A134" t="s">
        <v>231</v>
      </c>
      <c r="B134">
        <v>2019</v>
      </c>
      <c r="C134" s="3" t="str">
        <f>HYPERLINK("http://www.uniprot.org/uniprot/I1N9L1","tr|I1N9L1|I1N9L1_SOYBN")</f>
        <v>tr|I1N9L1|I1N9L1_SOYBN</v>
      </c>
      <c r="D134" t="s">
        <v>28</v>
      </c>
      <c r="E134">
        <v>56.76</v>
      </c>
      <c r="F134">
        <v>340</v>
      </c>
      <c r="G134">
        <v>147</v>
      </c>
      <c r="H134">
        <v>2</v>
      </c>
      <c r="I134">
        <v>1000</v>
      </c>
      <c r="J134">
        <v>2013</v>
      </c>
      <c r="K134">
        <v>1</v>
      </c>
      <c r="L134">
        <v>323</v>
      </c>
      <c r="M134">
        <v>658</v>
      </c>
      <c r="N134" t="s">
        <v>18</v>
      </c>
      <c r="O134" s="1">
        <v>2.6820899999999999E-96</v>
      </c>
      <c r="P134">
        <v>921</v>
      </c>
    </row>
    <row r="135" spans="1:16" x14ac:dyDescent="0.25">
      <c r="A135" t="s">
        <v>232</v>
      </c>
      <c r="B135">
        <v>732</v>
      </c>
      <c r="C135" s="3" t="str">
        <f>HYPERLINK("http://www.uniprot.org/uniprot/G7ZYT0","tr|G7ZYT0|G7ZYT0_MEDTR")</f>
        <v>tr|G7ZYT0|G7ZYT0_MEDTR</v>
      </c>
      <c r="D135" t="s">
        <v>233</v>
      </c>
      <c r="E135">
        <v>78.86</v>
      </c>
      <c r="F135">
        <v>246</v>
      </c>
      <c r="G135">
        <v>52</v>
      </c>
      <c r="H135">
        <v>3</v>
      </c>
      <c r="I135">
        <v>1</v>
      </c>
      <c r="J135">
        <v>729</v>
      </c>
      <c r="K135">
        <v>1</v>
      </c>
      <c r="L135">
        <v>1</v>
      </c>
      <c r="M135">
        <v>244</v>
      </c>
      <c r="N135" t="s">
        <v>18</v>
      </c>
      <c r="O135" s="1">
        <v>7.8114900000000003E-107</v>
      </c>
      <c r="P135">
        <v>1006</v>
      </c>
    </row>
    <row r="136" spans="1:16" x14ac:dyDescent="0.25">
      <c r="A136" t="s">
        <v>234</v>
      </c>
      <c r="B136">
        <v>4563</v>
      </c>
      <c r="C136" s="3" t="str">
        <f>HYPERLINK("http://www.uniprot.org/uniprot/K7MMW1","tr|K7MMW1|K7MMW1_SOYBN")</f>
        <v>tr|K7MMW1|K7MMW1_SOYBN</v>
      </c>
      <c r="D136" t="s">
        <v>28</v>
      </c>
      <c r="E136">
        <v>85.63</v>
      </c>
      <c r="F136">
        <v>1323</v>
      </c>
      <c r="G136">
        <v>190</v>
      </c>
      <c r="H136">
        <v>3</v>
      </c>
      <c r="I136">
        <v>1</v>
      </c>
      <c r="J136">
        <v>3960</v>
      </c>
      <c r="K136">
        <v>1</v>
      </c>
      <c r="L136">
        <v>498</v>
      </c>
      <c r="M136">
        <v>1819</v>
      </c>
      <c r="N136" t="s">
        <v>18</v>
      </c>
      <c r="O136">
        <v>0</v>
      </c>
      <c r="P136">
        <v>5820</v>
      </c>
    </row>
    <row r="137" spans="1:16" x14ac:dyDescent="0.25">
      <c r="A137" t="s">
        <v>235</v>
      </c>
      <c r="B137">
        <v>582</v>
      </c>
      <c r="C137" s="3" t="str">
        <f>HYPERLINK("http://www.uniprot.org/uniprot/I1NF20","tr|I1NF20|I1NF20_SOYBN")</f>
        <v>tr|I1NF20|I1NF20_SOYBN</v>
      </c>
      <c r="D137" t="s">
        <v>117</v>
      </c>
      <c r="E137">
        <v>82.98</v>
      </c>
      <c r="F137">
        <v>194</v>
      </c>
      <c r="G137">
        <v>33</v>
      </c>
      <c r="H137">
        <v>1</v>
      </c>
      <c r="I137">
        <v>1</v>
      </c>
      <c r="J137">
        <v>579</v>
      </c>
      <c r="K137">
        <v>1</v>
      </c>
      <c r="L137">
        <v>1</v>
      </c>
      <c r="M137">
        <v>194</v>
      </c>
      <c r="N137" t="s">
        <v>18</v>
      </c>
      <c r="O137" s="1">
        <v>6.3076699999999996E-85</v>
      </c>
      <c r="P137">
        <v>815</v>
      </c>
    </row>
    <row r="138" spans="1:16" x14ac:dyDescent="0.25">
      <c r="A138" t="s">
        <v>236</v>
      </c>
      <c r="B138">
        <v>768</v>
      </c>
      <c r="C138" s="3" t="str">
        <f>HYPERLINK("http://www.uniprot.org/uniprot/I1JUQ6","tr|I1JUQ6|I1JUQ6_SOYBN")</f>
        <v>tr|I1JUQ6|I1JUQ6_SOYBN</v>
      </c>
      <c r="D138" t="s">
        <v>28</v>
      </c>
      <c r="E138">
        <v>89.01</v>
      </c>
      <c r="F138">
        <v>255</v>
      </c>
      <c r="G138">
        <v>28</v>
      </c>
      <c r="H138">
        <v>0</v>
      </c>
      <c r="I138">
        <v>1</v>
      </c>
      <c r="J138">
        <v>765</v>
      </c>
      <c r="K138">
        <v>1</v>
      </c>
      <c r="L138">
        <v>1</v>
      </c>
      <c r="M138">
        <v>255</v>
      </c>
      <c r="N138" t="s">
        <v>18</v>
      </c>
      <c r="O138" s="1">
        <v>2.20988E-126</v>
      </c>
      <c r="P138">
        <v>1175</v>
      </c>
    </row>
    <row r="139" spans="1:16" x14ac:dyDescent="0.25">
      <c r="A139" t="s">
        <v>237</v>
      </c>
      <c r="B139">
        <v>2208</v>
      </c>
      <c r="C139" s="3" t="str">
        <f>HYPERLINK("http://www.uniprot.org/uniprot/G7J7B0","tr|G7J7B0|G7J7B0_MEDTR")</f>
        <v>tr|G7J7B0|G7J7B0_MEDTR</v>
      </c>
      <c r="D139" t="s">
        <v>238</v>
      </c>
      <c r="E139">
        <v>87.8</v>
      </c>
      <c r="F139">
        <v>738</v>
      </c>
      <c r="G139">
        <v>90</v>
      </c>
      <c r="H139">
        <v>3</v>
      </c>
      <c r="I139">
        <v>1</v>
      </c>
      <c r="J139">
        <v>2205</v>
      </c>
      <c r="K139">
        <v>1</v>
      </c>
      <c r="L139">
        <v>1</v>
      </c>
      <c r="M139">
        <v>731</v>
      </c>
      <c r="N139" t="s">
        <v>18</v>
      </c>
      <c r="O139">
        <v>0</v>
      </c>
      <c r="P139">
        <v>3464</v>
      </c>
    </row>
    <row r="140" spans="1:16" x14ac:dyDescent="0.25">
      <c r="A140" t="s">
        <v>239</v>
      </c>
      <c r="B140">
        <v>3747</v>
      </c>
      <c r="C140" s="3" t="str">
        <f>HYPERLINK("http://www.uniprot.org/uniprot/G7J117","tr|G7J117|G7J117_MEDTR")</f>
        <v>tr|G7J117|G7J117_MEDTR</v>
      </c>
      <c r="D140" t="s">
        <v>240</v>
      </c>
      <c r="E140">
        <v>71.16</v>
      </c>
      <c r="F140">
        <v>1245</v>
      </c>
      <c r="G140">
        <v>359</v>
      </c>
      <c r="H140">
        <v>16</v>
      </c>
      <c r="I140">
        <v>1</v>
      </c>
      <c r="J140">
        <v>3687</v>
      </c>
      <c r="K140">
        <v>1</v>
      </c>
      <c r="L140">
        <v>1</v>
      </c>
      <c r="M140">
        <v>1226</v>
      </c>
      <c r="N140" t="s">
        <v>18</v>
      </c>
      <c r="O140">
        <v>0</v>
      </c>
      <c r="P140">
        <v>4396</v>
      </c>
    </row>
    <row r="141" spans="1:16" x14ac:dyDescent="0.25">
      <c r="A141" t="s">
        <v>241</v>
      </c>
      <c r="B141">
        <v>1242</v>
      </c>
      <c r="C141" s="3" t="str">
        <f>HYPERLINK("http://www.uniprot.org/uniprot/G7JDL9","tr|G7JDL9|G7JDL9_MEDTR")</f>
        <v>tr|G7JDL9|G7JDL9_MEDTR</v>
      </c>
      <c r="D141" t="s">
        <v>242</v>
      </c>
      <c r="E141">
        <v>33.200000000000003</v>
      </c>
      <c r="F141">
        <v>265</v>
      </c>
      <c r="G141">
        <v>177</v>
      </c>
      <c r="H141">
        <v>0</v>
      </c>
      <c r="I141">
        <v>85</v>
      </c>
      <c r="J141">
        <v>879</v>
      </c>
      <c r="K141">
        <v>1</v>
      </c>
      <c r="L141">
        <v>25</v>
      </c>
      <c r="M141">
        <v>272</v>
      </c>
      <c r="N141" t="s">
        <v>18</v>
      </c>
      <c r="O141" s="1">
        <v>3.0998999999999998E-35</v>
      </c>
      <c r="P141">
        <v>392</v>
      </c>
    </row>
    <row r="142" spans="1:16" x14ac:dyDescent="0.25">
      <c r="A142" t="s">
        <v>243</v>
      </c>
      <c r="B142">
        <v>474</v>
      </c>
      <c r="C142" s="3" t="str">
        <f>HYPERLINK("http://www.uniprot.org/uniprot/Q9SXT3","tr|Q9SXT3|Q9SXT3_CICAR")</f>
        <v>tr|Q9SXT3|Q9SXT3_CICAR</v>
      </c>
      <c r="D142" t="s">
        <v>244</v>
      </c>
      <c r="E142">
        <v>100</v>
      </c>
      <c r="F142">
        <v>157</v>
      </c>
      <c r="G142">
        <v>0</v>
      </c>
      <c r="H142">
        <v>0</v>
      </c>
      <c r="I142">
        <v>1</v>
      </c>
      <c r="J142">
        <v>471</v>
      </c>
      <c r="K142">
        <v>1</v>
      </c>
      <c r="L142">
        <v>105</v>
      </c>
      <c r="M142">
        <v>261</v>
      </c>
      <c r="N142" t="s">
        <v>18</v>
      </c>
      <c r="O142" s="1">
        <v>3.5183799999999998E-80</v>
      </c>
      <c r="P142">
        <v>773</v>
      </c>
    </row>
    <row r="143" spans="1:16" x14ac:dyDescent="0.25">
      <c r="A143" t="s">
        <v>245</v>
      </c>
      <c r="B143">
        <v>1785</v>
      </c>
      <c r="C143" s="3" t="str">
        <f>HYPERLINK("http://www.uniprot.org/uniprot/G7JFT6","tr|G7JFT6|G7JFT6_MEDTR")</f>
        <v>tr|G7JFT6|G7JFT6_MEDTR</v>
      </c>
      <c r="D143" t="s">
        <v>45</v>
      </c>
      <c r="E143">
        <v>84.43</v>
      </c>
      <c r="F143">
        <v>591</v>
      </c>
      <c r="G143">
        <v>92</v>
      </c>
      <c r="H143">
        <v>0</v>
      </c>
      <c r="I143">
        <v>1</v>
      </c>
      <c r="J143">
        <v>1773</v>
      </c>
      <c r="K143">
        <v>1</v>
      </c>
      <c r="L143">
        <v>80</v>
      </c>
      <c r="M143">
        <v>670</v>
      </c>
      <c r="N143" t="s">
        <v>18</v>
      </c>
      <c r="O143">
        <v>0</v>
      </c>
      <c r="P143">
        <v>2670</v>
      </c>
    </row>
    <row r="144" spans="1:16" x14ac:dyDescent="0.25">
      <c r="A144" t="s">
        <v>246</v>
      </c>
      <c r="B144">
        <v>966</v>
      </c>
      <c r="C144" s="3" t="str">
        <f>HYPERLINK("http://www.uniprot.org/uniprot/G7JCW8","tr|G7JCW8|G7JCW8_MEDTR")</f>
        <v>tr|G7JCW8|G7JCW8_MEDTR</v>
      </c>
      <c r="D144" t="s">
        <v>247</v>
      </c>
      <c r="E144">
        <v>85.89</v>
      </c>
      <c r="F144">
        <v>319</v>
      </c>
      <c r="G144">
        <v>45</v>
      </c>
      <c r="H144">
        <v>0</v>
      </c>
      <c r="I144">
        <v>7</v>
      </c>
      <c r="J144">
        <v>963</v>
      </c>
      <c r="K144">
        <v>1</v>
      </c>
      <c r="L144">
        <v>2</v>
      </c>
      <c r="M144">
        <v>320</v>
      </c>
      <c r="N144" t="s">
        <v>18</v>
      </c>
      <c r="O144" s="1">
        <v>3.4580199999999999E-155</v>
      </c>
      <c r="P144">
        <v>1425</v>
      </c>
    </row>
    <row r="145" spans="1:16" x14ac:dyDescent="0.25">
      <c r="A145" t="s">
        <v>248</v>
      </c>
      <c r="B145">
        <v>930</v>
      </c>
      <c r="C145" s="3" t="str">
        <f>HYPERLINK("http://www.uniprot.org/uniprot/I3S9D7","tr|I3S9D7|I3S9D7_MEDTR")</f>
        <v>tr|I3S9D7|I3S9D7_MEDTR</v>
      </c>
      <c r="D145" t="s">
        <v>22</v>
      </c>
      <c r="E145">
        <v>84.95</v>
      </c>
      <c r="F145">
        <v>319</v>
      </c>
      <c r="G145">
        <v>48</v>
      </c>
      <c r="H145">
        <v>13</v>
      </c>
      <c r="I145">
        <v>1</v>
      </c>
      <c r="J145">
        <v>918</v>
      </c>
      <c r="K145">
        <v>1</v>
      </c>
      <c r="L145">
        <v>1</v>
      </c>
      <c r="M145">
        <v>317</v>
      </c>
      <c r="N145" t="s">
        <v>18</v>
      </c>
      <c r="O145" s="1">
        <v>6.2766200000000005E-159</v>
      </c>
      <c r="P145">
        <v>1457</v>
      </c>
    </row>
    <row r="146" spans="1:16" x14ac:dyDescent="0.25">
      <c r="A146" t="s">
        <v>249</v>
      </c>
      <c r="B146">
        <v>1206</v>
      </c>
      <c r="C146" s="3" t="str">
        <f>HYPERLINK("http://www.uniprot.org/uniprot/A5B592","tr|A5B592|A5B592_VITVI")</f>
        <v>tr|A5B592|A5B592_VITVI</v>
      </c>
      <c r="D146" t="s">
        <v>250</v>
      </c>
      <c r="E146">
        <v>29.41</v>
      </c>
      <c r="F146">
        <v>323</v>
      </c>
      <c r="G146">
        <v>228</v>
      </c>
      <c r="H146">
        <v>11</v>
      </c>
      <c r="I146">
        <v>1</v>
      </c>
      <c r="J146">
        <v>936</v>
      </c>
      <c r="K146">
        <v>1</v>
      </c>
      <c r="L146">
        <v>1094</v>
      </c>
      <c r="M146">
        <v>1408</v>
      </c>
      <c r="N146" t="s">
        <v>18</v>
      </c>
      <c r="O146" s="1">
        <v>7.0617900000000003E-29</v>
      </c>
      <c r="P146">
        <v>337</v>
      </c>
    </row>
    <row r="147" spans="1:16" x14ac:dyDescent="0.25">
      <c r="A147" t="s">
        <v>251</v>
      </c>
      <c r="B147">
        <v>939</v>
      </c>
      <c r="C147" s="3" t="str">
        <f>HYPERLINK("http://www.uniprot.org/uniprot/G7KG44","tr|G7KG44|G7KG44_MEDTR")</f>
        <v>tr|G7KG44|G7KG44_MEDTR</v>
      </c>
      <c r="D147" t="s">
        <v>252</v>
      </c>
      <c r="E147">
        <v>55.69</v>
      </c>
      <c r="F147">
        <v>325</v>
      </c>
      <c r="G147">
        <v>144</v>
      </c>
      <c r="H147">
        <v>13</v>
      </c>
      <c r="I147">
        <v>1</v>
      </c>
      <c r="J147">
        <v>936</v>
      </c>
      <c r="K147">
        <v>1</v>
      </c>
      <c r="L147">
        <v>1</v>
      </c>
      <c r="M147">
        <v>325</v>
      </c>
      <c r="N147" t="s">
        <v>18</v>
      </c>
      <c r="O147" s="1">
        <v>8.2548299999999994E-82</v>
      </c>
      <c r="P147">
        <v>792</v>
      </c>
    </row>
    <row r="148" spans="1:16" x14ac:dyDescent="0.25">
      <c r="A148" t="s">
        <v>253</v>
      </c>
      <c r="B148">
        <v>201</v>
      </c>
      <c r="C148" s="3" t="str">
        <f>HYPERLINK("http://www.uniprot.org/uniprot/J7K661","tr|J7K661|J7K661_PEA")</f>
        <v>tr|J7K661|J7K661_PEA</v>
      </c>
      <c r="D148" t="s">
        <v>254</v>
      </c>
      <c r="E148">
        <v>59.09</v>
      </c>
      <c r="F148">
        <v>66</v>
      </c>
      <c r="G148">
        <v>27</v>
      </c>
      <c r="H148">
        <v>2</v>
      </c>
      <c r="I148">
        <v>1</v>
      </c>
      <c r="J148">
        <v>192</v>
      </c>
      <c r="K148">
        <v>1</v>
      </c>
      <c r="L148">
        <v>1</v>
      </c>
      <c r="M148">
        <v>66</v>
      </c>
      <c r="N148" t="s">
        <v>18</v>
      </c>
      <c r="O148" s="1">
        <v>3.73181E-13</v>
      </c>
      <c r="P148">
        <v>195</v>
      </c>
    </row>
    <row r="149" spans="1:16" x14ac:dyDescent="0.25">
      <c r="A149" t="s">
        <v>255</v>
      </c>
      <c r="B149">
        <v>507</v>
      </c>
      <c r="C149" s="3" t="str">
        <f>HYPERLINK("http://www.uniprot.org/uniprot/K7M5D8","tr|K7M5D8|K7M5D8_SOYBN")</f>
        <v>tr|K7M5D8|K7M5D8_SOYBN</v>
      </c>
      <c r="D149" t="s">
        <v>28</v>
      </c>
      <c r="E149">
        <v>57.04</v>
      </c>
      <c r="F149">
        <v>149</v>
      </c>
      <c r="G149">
        <v>64</v>
      </c>
      <c r="H149">
        <v>5</v>
      </c>
      <c r="I149">
        <v>1</v>
      </c>
      <c r="J149">
        <v>432</v>
      </c>
      <c r="K149">
        <v>1</v>
      </c>
      <c r="L149">
        <v>1</v>
      </c>
      <c r="M149">
        <v>149</v>
      </c>
      <c r="N149" t="s">
        <v>18</v>
      </c>
      <c r="O149" s="1">
        <v>2.6497799999999998E-35</v>
      </c>
      <c r="P149">
        <v>386</v>
      </c>
    </row>
    <row r="150" spans="1:16" x14ac:dyDescent="0.25">
      <c r="A150" t="s">
        <v>256</v>
      </c>
      <c r="B150">
        <v>1599</v>
      </c>
      <c r="C150" s="3" t="str">
        <f>HYPERLINK("http://www.uniprot.org/uniprot/G7I2F3","tr|G7I2F3|G7I2F3_MEDTR")</f>
        <v>tr|G7I2F3|G7I2F3_MEDTR</v>
      </c>
      <c r="D150" t="s">
        <v>257</v>
      </c>
      <c r="E150">
        <v>37.71</v>
      </c>
      <c r="F150">
        <v>342</v>
      </c>
      <c r="G150">
        <v>213</v>
      </c>
      <c r="H150">
        <v>53</v>
      </c>
      <c r="I150">
        <v>727</v>
      </c>
      <c r="J150">
        <v>1593</v>
      </c>
      <c r="K150">
        <v>1</v>
      </c>
      <c r="L150">
        <v>69</v>
      </c>
      <c r="M150">
        <v>402</v>
      </c>
      <c r="N150" t="s">
        <v>18</v>
      </c>
      <c r="O150" s="1">
        <v>7.9516100000000002E-45</v>
      </c>
      <c r="P150">
        <v>476</v>
      </c>
    </row>
    <row r="151" spans="1:16" x14ac:dyDescent="0.25">
      <c r="A151" t="s">
        <v>258</v>
      </c>
      <c r="B151">
        <v>1431</v>
      </c>
      <c r="C151" s="3" t="str">
        <f>HYPERLINK("http://www.uniprot.org/uniprot/A6XNC2","tr|A6XNC2|A6XNC2_MEDTR")</f>
        <v>tr|A6XNC2|A6XNC2_MEDTR</v>
      </c>
      <c r="D151" t="s">
        <v>259</v>
      </c>
      <c r="E151">
        <v>79.28</v>
      </c>
      <c r="F151">
        <v>478</v>
      </c>
      <c r="G151">
        <v>99</v>
      </c>
      <c r="H151">
        <v>3</v>
      </c>
      <c r="I151">
        <v>1</v>
      </c>
      <c r="J151">
        <v>1425</v>
      </c>
      <c r="K151">
        <v>1</v>
      </c>
      <c r="L151">
        <v>1</v>
      </c>
      <c r="M151">
        <v>478</v>
      </c>
      <c r="N151" t="s">
        <v>18</v>
      </c>
      <c r="O151">
        <v>0</v>
      </c>
      <c r="P151">
        <v>1995</v>
      </c>
    </row>
    <row r="152" spans="1:16" x14ac:dyDescent="0.25">
      <c r="A152" t="s">
        <v>260</v>
      </c>
      <c r="B152">
        <v>816</v>
      </c>
      <c r="C152" s="3" t="str">
        <f>HYPERLINK("http://www.uniprot.org/uniprot/I1JDE1","tr|I1JDE1|I1JDE1_SOYBN")</f>
        <v>tr|I1JDE1|I1JDE1_SOYBN</v>
      </c>
      <c r="D152" t="s">
        <v>28</v>
      </c>
      <c r="E152">
        <v>76.67</v>
      </c>
      <c r="F152">
        <v>253</v>
      </c>
      <c r="G152">
        <v>59</v>
      </c>
      <c r="H152">
        <v>0</v>
      </c>
      <c r="I152">
        <v>55</v>
      </c>
      <c r="J152">
        <v>813</v>
      </c>
      <c r="K152">
        <v>1</v>
      </c>
      <c r="L152">
        <v>20</v>
      </c>
      <c r="M152">
        <v>266</v>
      </c>
      <c r="N152" t="s">
        <v>18</v>
      </c>
      <c r="O152" s="1">
        <v>1.5155000000000001E-107</v>
      </c>
      <c r="P152">
        <v>1013</v>
      </c>
    </row>
    <row r="153" spans="1:16" x14ac:dyDescent="0.25">
      <c r="A153" t="s">
        <v>261</v>
      </c>
      <c r="B153">
        <v>1065</v>
      </c>
      <c r="C153" s="3" t="str">
        <f>HYPERLINK("http://www.uniprot.org/uniprot/R4IV47","tr|R4IV47|R4IV47_VICFA")</f>
        <v>tr|R4IV47|R4IV47_VICFA</v>
      </c>
      <c r="D153" t="s">
        <v>262</v>
      </c>
      <c r="E153">
        <v>100</v>
      </c>
      <c r="F153">
        <v>354</v>
      </c>
      <c r="G153">
        <v>0</v>
      </c>
      <c r="H153">
        <v>0</v>
      </c>
      <c r="I153">
        <v>1</v>
      </c>
      <c r="J153">
        <v>1062</v>
      </c>
      <c r="K153">
        <v>1</v>
      </c>
      <c r="L153">
        <v>174</v>
      </c>
      <c r="M153">
        <v>527</v>
      </c>
      <c r="N153" t="s">
        <v>18</v>
      </c>
      <c r="O153">
        <v>0</v>
      </c>
      <c r="P153">
        <v>1887</v>
      </c>
    </row>
    <row r="154" spans="1:16" x14ac:dyDescent="0.25">
      <c r="A154" t="s">
        <v>263</v>
      </c>
      <c r="B154">
        <v>2394</v>
      </c>
      <c r="C154" s="3" t="str">
        <f>HYPERLINK("http://www.uniprot.org/uniprot/I1LT92","tr|I1LT92|I1LT92_SOYBN")</f>
        <v>tr|I1LT92|I1LT92_SOYBN</v>
      </c>
      <c r="D154" t="s">
        <v>28</v>
      </c>
      <c r="E154">
        <v>77.8</v>
      </c>
      <c r="F154">
        <v>793</v>
      </c>
      <c r="G154">
        <v>176</v>
      </c>
      <c r="H154">
        <v>10</v>
      </c>
      <c r="I154">
        <v>43</v>
      </c>
      <c r="J154">
        <v>2391</v>
      </c>
      <c r="K154">
        <v>1</v>
      </c>
      <c r="L154">
        <v>46</v>
      </c>
      <c r="M154">
        <v>836</v>
      </c>
      <c r="N154" t="s">
        <v>18</v>
      </c>
      <c r="O154">
        <v>0</v>
      </c>
      <c r="P154">
        <v>3199</v>
      </c>
    </row>
    <row r="155" spans="1:16" x14ac:dyDescent="0.25">
      <c r="A155" t="s">
        <v>264</v>
      </c>
      <c r="B155">
        <v>387</v>
      </c>
      <c r="C155" s="3" t="str">
        <f>HYPERLINK("http://www.uniprot.org/uniprot/G7ZWH0","tr|G7ZWH0|G7ZWH0_MEDTR")</f>
        <v>tr|G7ZWH0|G7ZWH0_MEDTR</v>
      </c>
      <c r="D155" t="s">
        <v>265</v>
      </c>
      <c r="E155">
        <v>88.37</v>
      </c>
      <c r="F155">
        <v>129</v>
      </c>
      <c r="G155">
        <v>15</v>
      </c>
      <c r="H155">
        <v>1</v>
      </c>
      <c r="I155">
        <v>1</v>
      </c>
      <c r="J155">
        <v>384</v>
      </c>
      <c r="K155">
        <v>1</v>
      </c>
      <c r="L155">
        <v>606</v>
      </c>
      <c r="M155">
        <v>734</v>
      </c>
      <c r="N155" t="s">
        <v>18</v>
      </c>
      <c r="O155" s="1">
        <v>3.6944600000000001E-61</v>
      </c>
      <c r="P155">
        <v>609</v>
      </c>
    </row>
    <row r="156" spans="1:16" x14ac:dyDescent="0.25">
      <c r="A156" t="s">
        <v>266</v>
      </c>
      <c r="B156">
        <v>1701</v>
      </c>
      <c r="C156" s="3" t="str">
        <f>HYPERLINK("http://www.uniprot.org/uniprot/G7IQP5","tr|G7IQP5|G7IQP5_MEDTR")</f>
        <v>tr|G7IQP5|G7IQP5_MEDTR</v>
      </c>
      <c r="D156" t="s">
        <v>267</v>
      </c>
      <c r="E156">
        <v>75.53</v>
      </c>
      <c r="F156">
        <v>564</v>
      </c>
      <c r="G156">
        <v>138</v>
      </c>
      <c r="H156">
        <v>2</v>
      </c>
      <c r="I156">
        <v>13</v>
      </c>
      <c r="J156">
        <v>1698</v>
      </c>
      <c r="K156">
        <v>1</v>
      </c>
      <c r="L156">
        <v>37</v>
      </c>
      <c r="M156">
        <v>586</v>
      </c>
      <c r="N156" t="s">
        <v>18</v>
      </c>
      <c r="O156">
        <v>0</v>
      </c>
      <c r="P156">
        <v>2291</v>
      </c>
    </row>
    <row r="157" spans="1:16" x14ac:dyDescent="0.25">
      <c r="A157" t="s">
        <v>268</v>
      </c>
      <c r="B157">
        <v>1074</v>
      </c>
      <c r="C157" s="3" t="str">
        <f>HYPERLINK("http://www.uniprot.org/uniprot/G7LEN6","tr|G7LEN6|G7LEN6_MEDTR")</f>
        <v>tr|G7LEN6|G7LEN6_MEDTR</v>
      </c>
      <c r="D157" t="s">
        <v>185</v>
      </c>
      <c r="E157">
        <v>66.5</v>
      </c>
      <c r="F157">
        <v>200</v>
      </c>
      <c r="G157">
        <v>67</v>
      </c>
      <c r="H157">
        <v>0</v>
      </c>
      <c r="I157">
        <v>448</v>
      </c>
      <c r="J157">
        <v>1047</v>
      </c>
      <c r="K157">
        <v>1</v>
      </c>
      <c r="L157">
        <v>610</v>
      </c>
      <c r="M157">
        <v>809</v>
      </c>
      <c r="N157" t="s">
        <v>18</v>
      </c>
      <c r="O157" s="1">
        <v>2.0000300000000001E-77</v>
      </c>
      <c r="P157">
        <v>755</v>
      </c>
    </row>
    <row r="158" spans="1:16" x14ac:dyDescent="0.25">
      <c r="A158" t="s">
        <v>269</v>
      </c>
      <c r="B158">
        <v>1017</v>
      </c>
      <c r="C158" s="3" t="str">
        <f>HYPERLINK("http://www.uniprot.org/uniprot/I1N7G7","tr|I1N7G7|I1N7G7_SOYBN")</f>
        <v>tr|I1N7G7|I1N7G7_SOYBN</v>
      </c>
      <c r="D158" t="s">
        <v>117</v>
      </c>
      <c r="E158">
        <v>87.18</v>
      </c>
      <c r="F158">
        <v>320</v>
      </c>
      <c r="G158">
        <v>41</v>
      </c>
      <c r="H158">
        <v>0</v>
      </c>
      <c r="I158">
        <v>52</v>
      </c>
      <c r="J158">
        <v>1011</v>
      </c>
      <c r="K158">
        <v>1</v>
      </c>
      <c r="L158">
        <v>18</v>
      </c>
      <c r="M158">
        <v>337</v>
      </c>
      <c r="N158" t="s">
        <v>18</v>
      </c>
      <c r="O158" s="1">
        <v>2.5961600000000001E-156</v>
      </c>
      <c r="P158">
        <v>1435</v>
      </c>
    </row>
    <row r="159" spans="1:16" x14ac:dyDescent="0.25">
      <c r="A159" t="s">
        <v>270</v>
      </c>
      <c r="B159">
        <v>393</v>
      </c>
      <c r="C159" s="3" t="str">
        <f>HYPERLINK("http://www.uniprot.org/uniprot/G7KV82","tr|G7KV82|G7KV82_MEDTR")</f>
        <v>tr|G7KV82|G7KV82_MEDTR</v>
      </c>
      <c r="D159" t="s">
        <v>271</v>
      </c>
      <c r="E159">
        <v>77.86</v>
      </c>
      <c r="F159">
        <v>131</v>
      </c>
      <c r="G159">
        <v>29</v>
      </c>
      <c r="H159">
        <v>1</v>
      </c>
      <c r="I159">
        <v>1</v>
      </c>
      <c r="J159">
        <v>390</v>
      </c>
      <c r="K159">
        <v>1</v>
      </c>
      <c r="L159">
        <v>1</v>
      </c>
      <c r="M159">
        <v>128</v>
      </c>
      <c r="N159" t="s">
        <v>18</v>
      </c>
      <c r="O159" s="1">
        <v>3.9301899999999998E-47</v>
      </c>
      <c r="P159">
        <v>488</v>
      </c>
    </row>
    <row r="160" spans="1:16" x14ac:dyDescent="0.25">
      <c r="A160" t="s">
        <v>272</v>
      </c>
      <c r="B160">
        <v>1962</v>
      </c>
      <c r="C160" s="3" t="str">
        <f>HYPERLINK("http://www.uniprot.org/uniprot/K7K8C2","tr|K7K8C2|K7K8C2_SOYBN")</f>
        <v>tr|K7K8C2|K7K8C2_SOYBN</v>
      </c>
      <c r="D160" t="s">
        <v>28</v>
      </c>
      <c r="E160">
        <v>49.08</v>
      </c>
      <c r="F160">
        <v>711</v>
      </c>
      <c r="G160">
        <v>362</v>
      </c>
      <c r="H160">
        <v>60</v>
      </c>
      <c r="I160">
        <v>1</v>
      </c>
      <c r="J160">
        <v>1953</v>
      </c>
      <c r="K160">
        <v>1</v>
      </c>
      <c r="L160">
        <v>19</v>
      </c>
      <c r="M160">
        <v>694</v>
      </c>
      <c r="N160" t="s">
        <v>18</v>
      </c>
      <c r="O160" s="1">
        <v>3.2421600000000001E-147</v>
      </c>
      <c r="P160">
        <v>1360</v>
      </c>
    </row>
    <row r="161" spans="1:16" x14ac:dyDescent="0.25">
      <c r="A161" t="s">
        <v>273</v>
      </c>
      <c r="B161">
        <v>405</v>
      </c>
      <c r="C161" s="3" t="str">
        <f>HYPERLINK("http://www.uniprot.org/uniprot/B7FIQ2","tr|B7FIQ2|B7FIQ2_MEDTR")</f>
        <v>tr|B7FIQ2|B7FIQ2_MEDTR</v>
      </c>
      <c r="D161" t="s">
        <v>274</v>
      </c>
      <c r="E161">
        <v>87.31</v>
      </c>
      <c r="F161">
        <v>134</v>
      </c>
      <c r="G161">
        <v>17</v>
      </c>
      <c r="H161">
        <v>0</v>
      </c>
      <c r="I161">
        <v>1</v>
      </c>
      <c r="J161">
        <v>402</v>
      </c>
      <c r="K161">
        <v>1</v>
      </c>
      <c r="L161">
        <v>40</v>
      </c>
      <c r="M161">
        <v>173</v>
      </c>
      <c r="N161" t="s">
        <v>18</v>
      </c>
      <c r="O161" s="1">
        <v>1.1160600000000001E-65</v>
      </c>
      <c r="P161">
        <v>648</v>
      </c>
    </row>
    <row r="162" spans="1:16" x14ac:dyDescent="0.25">
      <c r="A162" t="s">
        <v>275</v>
      </c>
      <c r="B162">
        <v>1734</v>
      </c>
      <c r="C162" s="3" t="str">
        <f>HYPERLINK("http://www.uniprot.org/uniprot/G7ZYQ0","tr|G7ZYQ0|G7ZYQ0_MEDTR")</f>
        <v>tr|G7ZYQ0|G7ZYQ0_MEDTR</v>
      </c>
      <c r="D162" t="s">
        <v>276</v>
      </c>
      <c r="E162">
        <v>73.23</v>
      </c>
      <c r="F162">
        <v>624</v>
      </c>
      <c r="G162">
        <v>167</v>
      </c>
      <c r="H162">
        <v>47</v>
      </c>
      <c r="I162">
        <v>1</v>
      </c>
      <c r="J162">
        <v>1731</v>
      </c>
      <c r="K162">
        <v>1</v>
      </c>
      <c r="L162">
        <v>1</v>
      </c>
      <c r="M162">
        <v>623</v>
      </c>
      <c r="N162" t="s">
        <v>18</v>
      </c>
      <c r="O162">
        <v>0</v>
      </c>
      <c r="P162">
        <v>2266</v>
      </c>
    </row>
    <row r="163" spans="1:16" x14ac:dyDescent="0.25">
      <c r="A163" t="s">
        <v>277</v>
      </c>
      <c r="B163">
        <v>1539</v>
      </c>
      <c r="C163" s="3" t="str">
        <f>HYPERLINK("http://www.uniprot.org/uniprot/K7M6G3","tr|K7M6G3|K7M6G3_SOYBN")</f>
        <v>tr|K7M6G3|K7M6G3_SOYBN</v>
      </c>
      <c r="D163" t="s">
        <v>28</v>
      </c>
      <c r="E163">
        <v>64.819999999999993</v>
      </c>
      <c r="F163">
        <v>526</v>
      </c>
      <c r="G163">
        <v>185</v>
      </c>
      <c r="H163">
        <v>14</v>
      </c>
      <c r="I163">
        <v>1</v>
      </c>
      <c r="J163">
        <v>1536</v>
      </c>
      <c r="K163">
        <v>1</v>
      </c>
      <c r="L163">
        <v>127</v>
      </c>
      <c r="M163">
        <v>651</v>
      </c>
      <c r="N163" t="s">
        <v>18</v>
      </c>
      <c r="O163" s="1">
        <v>5.7899999999999999E-178</v>
      </c>
      <c r="P163">
        <v>1624</v>
      </c>
    </row>
    <row r="164" spans="1:16" x14ac:dyDescent="0.25">
      <c r="A164" t="s">
        <v>278</v>
      </c>
      <c r="B164">
        <v>1692</v>
      </c>
      <c r="C164" s="3" t="str">
        <f>HYPERLINK("http://www.uniprot.org/uniprot/I1LFC1","tr|I1LFC1|I1LFC1_SOYBN")</f>
        <v>tr|I1LFC1|I1LFC1_SOYBN</v>
      </c>
      <c r="D164" t="s">
        <v>117</v>
      </c>
      <c r="E164">
        <v>80.92</v>
      </c>
      <c r="F164">
        <v>608</v>
      </c>
      <c r="G164">
        <v>116</v>
      </c>
      <c r="H164">
        <v>45</v>
      </c>
      <c r="I164">
        <v>1</v>
      </c>
      <c r="J164">
        <v>1689</v>
      </c>
      <c r="K164">
        <v>1</v>
      </c>
      <c r="L164">
        <v>1</v>
      </c>
      <c r="M164">
        <v>605</v>
      </c>
      <c r="N164" t="s">
        <v>18</v>
      </c>
      <c r="O164">
        <v>0</v>
      </c>
      <c r="P164">
        <v>2536</v>
      </c>
    </row>
    <row r="165" spans="1:16" x14ac:dyDescent="0.25">
      <c r="A165" t="s">
        <v>279</v>
      </c>
      <c r="B165">
        <v>1521</v>
      </c>
      <c r="C165" s="3" t="str">
        <f>HYPERLINK("http://www.uniprot.org/uniprot/G7J2W9","tr|G7J2W9|G7J2W9_MEDTR")</f>
        <v>tr|G7J2W9|G7J2W9_MEDTR</v>
      </c>
      <c r="D165" t="s">
        <v>280</v>
      </c>
      <c r="E165">
        <v>82.47</v>
      </c>
      <c r="F165">
        <v>485</v>
      </c>
      <c r="G165">
        <v>85</v>
      </c>
      <c r="H165">
        <v>0</v>
      </c>
      <c r="I165">
        <v>1</v>
      </c>
      <c r="J165">
        <v>1455</v>
      </c>
      <c r="K165">
        <v>1</v>
      </c>
      <c r="L165">
        <v>48</v>
      </c>
      <c r="M165">
        <v>532</v>
      </c>
      <c r="N165" t="s">
        <v>18</v>
      </c>
      <c r="O165">
        <v>0</v>
      </c>
      <c r="P165">
        <v>2140</v>
      </c>
    </row>
    <row r="166" spans="1:16" x14ac:dyDescent="0.25">
      <c r="A166" t="s">
        <v>281</v>
      </c>
      <c r="B166">
        <v>951</v>
      </c>
      <c r="C166" s="3" t="str">
        <f>HYPERLINK("http://www.uniprot.org/uniprot/G7J7B1","tr|G7J7B1|G7J7B1_MEDTR")</f>
        <v>tr|G7J7B1|G7J7B1_MEDTR</v>
      </c>
      <c r="D166" t="s">
        <v>282</v>
      </c>
      <c r="E166">
        <v>77.98</v>
      </c>
      <c r="F166">
        <v>318</v>
      </c>
      <c r="G166">
        <v>70</v>
      </c>
      <c r="H166">
        <v>2</v>
      </c>
      <c r="I166">
        <v>1</v>
      </c>
      <c r="J166">
        <v>948</v>
      </c>
      <c r="K166">
        <v>1</v>
      </c>
      <c r="L166">
        <v>1</v>
      </c>
      <c r="M166">
        <v>317</v>
      </c>
      <c r="N166" t="s">
        <v>18</v>
      </c>
      <c r="O166" s="1">
        <v>2.1194799999999999E-133</v>
      </c>
      <c r="P166">
        <v>1237</v>
      </c>
    </row>
    <row r="167" spans="1:16" x14ac:dyDescent="0.25">
      <c r="A167" t="s">
        <v>283</v>
      </c>
      <c r="B167">
        <v>921</v>
      </c>
      <c r="C167" s="3" t="str">
        <f>HYPERLINK("http://www.uniprot.org/uniprot/G7J061","tr|G7J061|G7J061_MEDTR")</f>
        <v>tr|G7J061|G7J061_MEDTR</v>
      </c>
      <c r="D167" t="s">
        <v>284</v>
      </c>
      <c r="E167">
        <v>79.59</v>
      </c>
      <c r="F167">
        <v>299</v>
      </c>
      <c r="G167">
        <v>61</v>
      </c>
      <c r="H167">
        <v>8</v>
      </c>
      <c r="I167">
        <v>1</v>
      </c>
      <c r="J167">
        <v>873</v>
      </c>
      <c r="K167">
        <v>1</v>
      </c>
      <c r="L167">
        <v>1</v>
      </c>
      <c r="M167">
        <v>298</v>
      </c>
      <c r="N167" t="s">
        <v>18</v>
      </c>
      <c r="O167" s="1">
        <v>3.1944700000000001E-123</v>
      </c>
      <c r="P167">
        <v>1149</v>
      </c>
    </row>
    <row r="168" spans="1:16" x14ac:dyDescent="0.25">
      <c r="A168" t="s">
        <v>285</v>
      </c>
      <c r="B168">
        <v>1899</v>
      </c>
      <c r="C168" s="3" t="str">
        <f>HYPERLINK("http://www.uniprot.org/uniprot/K7L2K6","tr|K7L2K6|K7L2K6_SOYBN")</f>
        <v>tr|K7L2K6|K7L2K6_SOYBN</v>
      </c>
      <c r="D168" t="s">
        <v>28</v>
      </c>
      <c r="E168">
        <v>66.03</v>
      </c>
      <c r="F168">
        <v>524</v>
      </c>
      <c r="G168">
        <v>178</v>
      </c>
      <c r="H168">
        <v>9</v>
      </c>
      <c r="I168">
        <v>298</v>
      </c>
      <c r="J168">
        <v>1842</v>
      </c>
      <c r="K168">
        <v>1</v>
      </c>
      <c r="L168">
        <v>33</v>
      </c>
      <c r="M168">
        <v>553</v>
      </c>
      <c r="N168" t="s">
        <v>18</v>
      </c>
      <c r="O168">
        <v>0</v>
      </c>
      <c r="P168">
        <v>1713</v>
      </c>
    </row>
    <row r="169" spans="1:16" x14ac:dyDescent="0.25">
      <c r="A169" t="s">
        <v>286</v>
      </c>
      <c r="B169">
        <v>2082</v>
      </c>
      <c r="C169" s="3" t="str">
        <f>HYPERLINK("http://www.uniprot.org/uniprot/I1KQL1","tr|I1KQL1|I1KQL1_SOYBN")</f>
        <v>tr|I1KQL1|I1KQL1_SOYBN</v>
      </c>
      <c r="D169" t="s">
        <v>28</v>
      </c>
      <c r="E169">
        <v>82.15</v>
      </c>
      <c r="F169">
        <v>667</v>
      </c>
      <c r="G169">
        <v>119</v>
      </c>
      <c r="H169">
        <v>0</v>
      </c>
      <c r="I169">
        <v>70</v>
      </c>
      <c r="J169">
        <v>2070</v>
      </c>
      <c r="K169">
        <v>1</v>
      </c>
      <c r="L169">
        <v>27</v>
      </c>
      <c r="M169">
        <v>670</v>
      </c>
      <c r="N169" t="s">
        <v>18</v>
      </c>
      <c r="O169">
        <v>0</v>
      </c>
      <c r="P169">
        <v>2865</v>
      </c>
    </row>
    <row r="170" spans="1:16" x14ac:dyDescent="0.25">
      <c r="A170" t="s">
        <v>287</v>
      </c>
      <c r="B170">
        <v>663</v>
      </c>
      <c r="C170" s="3" t="str">
        <f>HYPERLINK("http://www.uniprot.org/uniprot/I1L5G8","tr|I1L5G8|I1L5G8_SOYBN")</f>
        <v>tr|I1L5G8|I1L5G8_SOYBN</v>
      </c>
      <c r="D170" t="s">
        <v>28</v>
      </c>
      <c r="E170">
        <v>80.09</v>
      </c>
      <c r="F170">
        <v>216</v>
      </c>
      <c r="G170">
        <v>43</v>
      </c>
      <c r="H170">
        <v>0</v>
      </c>
      <c r="I170">
        <v>13</v>
      </c>
      <c r="J170">
        <v>660</v>
      </c>
      <c r="K170">
        <v>1</v>
      </c>
      <c r="L170">
        <v>166</v>
      </c>
      <c r="M170">
        <v>378</v>
      </c>
      <c r="N170" t="s">
        <v>18</v>
      </c>
      <c r="O170" s="1">
        <v>1.7762100000000001E-85</v>
      </c>
      <c r="P170">
        <v>821</v>
      </c>
    </row>
    <row r="171" spans="1:16" x14ac:dyDescent="0.25">
      <c r="A171" t="s">
        <v>288</v>
      </c>
      <c r="B171">
        <v>657</v>
      </c>
      <c r="C171" s="3" t="str">
        <f>HYPERLINK("http://www.uniprot.org/uniprot/I1KRJ7","tr|I1KRJ7|I1KRJ7_SOYBN")</f>
        <v>tr|I1KRJ7|I1KRJ7_SOYBN</v>
      </c>
      <c r="D171" t="s">
        <v>28</v>
      </c>
      <c r="E171">
        <v>87.15</v>
      </c>
      <c r="F171">
        <v>218</v>
      </c>
      <c r="G171">
        <v>28</v>
      </c>
      <c r="H171">
        <v>0</v>
      </c>
      <c r="I171">
        <v>1</v>
      </c>
      <c r="J171">
        <v>654</v>
      </c>
      <c r="K171">
        <v>1</v>
      </c>
      <c r="L171">
        <v>1</v>
      </c>
      <c r="M171">
        <v>218</v>
      </c>
      <c r="N171" t="s">
        <v>18</v>
      </c>
      <c r="O171" s="1">
        <v>2.93445E-109</v>
      </c>
      <c r="P171">
        <v>1026</v>
      </c>
    </row>
    <row r="172" spans="1:16" x14ac:dyDescent="0.25">
      <c r="A172" t="s">
        <v>289</v>
      </c>
      <c r="B172">
        <v>2250</v>
      </c>
      <c r="C172" s="3" t="str">
        <f>HYPERLINK("http://www.uniprot.org/uniprot/G7JCZ7","tr|G7JCZ7|G7JCZ7_MEDTR")</f>
        <v>tr|G7JCZ7|G7JCZ7_MEDTR</v>
      </c>
      <c r="D172" t="s">
        <v>290</v>
      </c>
      <c r="E172">
        <v>72.98</v>
      </c>
      <c r="F172">
        <v>781</v>
      </c>
      <c r="G172">
        <v>211</v>
      </c>
      <c r="H172">
        <v>49</v>
      </c>
      <c r="I172">
        <v>52</v>
      </c>
      <c r="J172">
        <v>2247</v>
      </c>
      <c r="K172">
        <v>1</v>
      </c>
      <c r="L172">
        <v>67</v>
      </c>
      <c r="M172">
        <v>841</v>
      </c>
      <c r="N172" t="s">
        <v>18</v>
      </c>
      <c r="O172">
        <v>0</v>
      </c>
      <c r="P172">
        <v>2873</v>
      </c>
    </row>
    <row r="173" spans="1:16" x14ac:dyDescent="0.25">
      <c r="A173" t="s">
        <v>291</v>
      </c>
      <c r="B173">
        <v>588</v>
      </c>
      <c r="C173" s="3" t="str">
        <f>HYPERLINK("http://www.uniprot.org/uniprot/A5C0P1","tr|A5C0P1|A5C0P1_VITVI")</f>
        <v>tr|A5C0P1|A5C0P1_VITVI</v>
      </c>
      <c r="D173" t="s">
        <v>292</v>
      </c>
      <c r="E173">
        <v>71.13</v>
      </c>
      <c r="F173">
        <v>194</v>
      </c>
      <c r="G173">
        <v>56</v>
      </c>
      <c r="H173">
        <v>0</v>
      </c>
      <c r="I173">
        <v>1</v>
      </c>
      <c r="J173">
        <v>582</v>
      </c>
      <c r="K173">
        <v>1</v>
      </c>
      <c r="L173">
        <v>85</v>
      </c>
      <c r="M173">
        <v>278</v>
      </c>
      <c r="N173" t="s">
        <v>18</v>
      </c>
      <c r="O173" s="1">
        <v>2.87182E-77</v>
      </c>
      <c r="P173">
        <v>749</v>
      </c>
    </row>
    <row r="174" spans="1:16" x14ac:dyDescent="0.25">
      <c r="A174" t="s">
        <v>293</v>
      </c>
      <c r="B174">
        <v>645</v>
      </c>
      <c r="C174" s="3" t="str">
        <f>HYPERLINK("http://www.uniprot.org/uniprot/G7K7H3","tr|G7K7H3|G7K7H3_MEDTR")</f>
        <v>tr|G7K7H3|G7K7H3_MEDTR</v>
      </c>
      <c r="D174" t="s">
        <v>294</v>
      </c>
      <c r="E174">
        <v>61.35</v>
      </c>
      <c r="F174">
        <v>207</v>
      </c>
      <c r="G174">
        <v>80</v>
      </c>
      <c r="H174">
        <v>0</v>
      </c>
      <c r="I174">
        <v>1</v>
      </c>
      <c r="J174">
        <v>621</v>
      </c>
      <c r="K174">
        <v>1</v>
      </c>
      <c r="L174">
        <v>227</v>
      </c>
      <c r="M174">
        <v>430</v>
      </c>
      <c r="N174" t="s">
        <v>18</v>
      </c>
      <c r="O174" s="1">
        <v>6.3980599999999999E-69</v>
      </c>
      <c r="P174">
        <v>678</v>
      </c>
    </row>
    <row r="175" spans="1:16" x14ac:dyDescent="0.25">
      <c r="A175" t="s">
        <v>295</v>
      </c>
      <c r="B175">
        <v>2664</v>
      </c>
      <c r="C175" s="3" t="str">
        <f>HYPERLINK("http://www.uniprot.org/uniprot/G7KEW4","tr|G7KEW4|G7KEW4_MEDTR")</f>
        <v>tr|G7KEW4|G7KEW4_MEDTR</v>
      </c>
      <c r="D175" t="s">
        <v>296</v>
      </c>
      <c r="E175">
        <v>85.34</v>
      </c>
      <c r="F175">
        <v>955</v>
      </c>
      <c r="G175">
        <v>140</v>
      </c>
      <c r="H175">
        <v>69</v>
      </c>
      <c r="I175">
        <v>1</v>
      </c>
      <c r="J175">
        <v>2658</v>
      </c>
      <c r="K175">
        <v>1</v>
      </c>
      <c r="L175">
        <v>1</v>
      </c>
      <c r="M175">
        <v>955</v>
      </c>
      <c r="N175" t="s">
        <v>18</v>
      </c>
      <c r="O175">
        <v>0</v>
      </c>
      <c r="P175">
        <v>3940</v>
      </c>
    </row>
    <row r="176" spans="1:16" x14ac:dyDescent="0.25">
      <c r="A176" t="s">
        <v>297</v>
      </c>
      <c r="B176">
        <v>465</v>
      </c>
      <c r="C176" s="3" t="str">
        <f>HYPERLINK("http://www.uniprot.org/uniprot/K7M5D8","tr|K7M5D8|K7M5D8_SOYBN")</f>
        <v>tr|K7M5D8|K7M5D8_SOYBN</v>
      </c>
      <c r="D176" t="s">
        <v>28</v>
      </c>
      <c r="E176">
        <v>51</v>
      </c>
      <c r="F176">
        <v>149</v>
      </c>
      <c r="G176">
        <v>73</v>
      </c>
      <c r="H176">
        <v>5</v>
      </c>
      <c r="I176">
        <v>1</v>
      </c>
      <c r="J176">
        <v>432</v>
      </c>
      <c r="K176">
        <v>1</v>
      </c>
      <c r="L176">
        <v>1</v>
      </c>
      <c r="M176">
        <v>149</v>
      </c>
      <c r="N176" t="s">
        <v>18</v>
      </c>
      <c r="O176" s="1">
        <v>1.57449E-27</v>
      </c>
      <c r="P176">
        <v>319</v>
      </c>
    </row>
    <row r="177" spans="1:16" x14ac:dyDescent="0.25">
      <c r="A177" t="s">
        <v>298</v>
      </c>
      <c r="B177">
        <v>2340</v>
      </c>
      <c r="C177" s="3" t="str">
        <f>HYPERLINK("http://www.uniprot.org/uniprot/A9KNZ9","tr|A9KNZ9|A9KNZ9_CLOPH")</f>
        <v>tr|A9KNZ9|A9KNZ9_CLOPH</v>
      </c>
      <c r="D177" t="s">
        <v>299</v>
      </c>
      <c r="E177">
        <v>28.6</v>
      </c>
      <c r="F177">
        <v>762</v>
      </c>
      <c r="G177">
        <v>544</v>
      </c>
      <c r="H177">
        <v>49</v>
      </c>
      <c r="I177">
        <v>10</v>
      </c>
      <c r="J177">
        <v>2148</v>
      </c>
      <c r="K177">
        <v>1</v>
      </c>
      <c r="L177">
        <v>404</v>
      </c>
      <c r="M177">
        <v>1165</v>
      </c>
      <c r="N177" t="s">
        <v>18</v>
      </c>
      <c r="O177" s="1">
        <v>7.70985E-66</v>
      </c>
      <c r="P177">
        <v>659</v>
      </c>
    </row>
    <row r="178" spans="1:16" x14ac:dyDescent="0.25">
      <c r="A178" t="s">
        <v>300</v>
      </c>
      <c r="B178">
        <v>381</v>
      </c>
      <c r="C178" s="3" t="str">
        <f>HYPERLINK("http://www.uniprot.org/uniprot/Q2Q021","tr|Q2Q021|Q2Q021_SOYBN")</f>
        <v>tr|Q2Q021|Q2Q021_SOYBN</v>
      </c>
      <c r="D178" t="s">
        <v>301</v>
      </c>
      <c r="E178">
        <v>86.88</v>
      </c>
      <c r="F178">
        <v>122</v>
      </c>
      <c r="G178">
        <v>16</v>
      </c>
      <c r="H178">
        <v>0</v>
      </c>
      <c r="I178">
        <v>1</v>
      </c>
      <c r="J178">
        <v>366</v>
      </c>
      <c r="K178">
        <v>1</v>
      </c>
      <c r="L178">
        <v>173</v>
      </c>
      <c r="M178">
        <v>294</v>
      </c>
      <c r="N178" t="s">
        <v>18</v>
      </c>
      <c r="O178" s="1">
        <v>2.5873E-54</v>
      </c>
      <c r="P178">
        <v>550</v>
      </c>
    </row>
    <row r="179" spans="1:16" x14ac:dyDescent="0.25">
      <c r="A179" t="s">
        <v>302</v>
      </c>
      <c r="B179">
        <v>1938</v>
      </c>
      <c r="C179" s="3" t="str">
        <f>HYPERLINK("http://www.uniprot.org/uniprot/A2Q468","tr|A2Q468|A2Q468_MEDTR")</f>
        <v>tr|A2Q468|A2Q468_MEDTR</v>
      </c>
      <c r="D179" t="s">
        <v>303</v>
      </c>
      <c r="E179">
        <v>89.39</v>
      </c>
      <c r="F179">
        <v>613</v>
      </c>
      <c r="G179">
        <v>65</v>
      </c>
      <c r="H179">
        <v>0</v>
      </c>
      <c r="I179">
        <v>82</v>
      </c>
      <c r="J179">
        <v>1920</v>
      </c>
      <c r="K179">
        <v>1</v>
      </c>
      <c r="L179">
        <v>1</v>
      </c>
      <c r="M179">
        <v>610</v>
      </c>
      <c r="N179" t="s">
        <v>18</v>
      </c>
      <c r="O179">
        <v>0</v>
      </c>
      <c r="P179">
        <v>2961</v>
      </c>
    </row>
    <row r="180" spans="1:16" x14ac:dyDescent="0.25">
      <c r="A180" t="s">
        <v>304</v>
      </c>
      <c r="B180">
        <v>1566</v>
      </c>
      <c r="C180" s="3" t="str">
        <f>HYPERLINK("http://www.uniprot.org/uniprot/I1MJI4","tr|I1MJI4|I1MJI4_SOYBN")</f>
        <v>tr|I1MJI4|I1MJI4_SOYBN</v>
      </c>
      <c r="D180" t="s">
        <v>28</v>
      </c>
      <c r="E180">
        <v>80.72</v>
      </c>
      <c r="F180">
        <v>524</v>
      </c>
      <c r="G180">
        <v>101</v>
      </c>
      <c r="H180">
        <v>3</v>
      </c>
      <c r="I180">
        <v>1</v>
      </c>
      <c r="J180">
        <v>1563</v>
      </c>
      <c r="K180">
        <v>1</v>
      </c>
      <c r="L180">
        <v>1</v>
      </c>
      <c r="M180">
        <v>521</v>
      </c>
      <c r="N180" t="s">
        <v>18</v>
      </c>
      <c r="O180">
        <v>0</v>
      </c>
      <c r="P180">
        <v>2188</v>
      </c>
    </row>
    <row r="181" spans="1:16" x14ac:dyDescent="0.25">
      <c r="A181" t="s">
        <v>305</v>
      </c>
      <c r="B181">
        <v>645</v>
      </c>
      <c r="C181" s="3" t="str">
        <f>HYPERLINK("http://www.uniprot.org/uniprot/G7LEN6","tr|G7LEN6|G7LEN6_MEDTR")</f>
        <v>tr|G7LEN6|G7LEN6_MEDTR</v>
      </c>
      <c r="D181" t="s">
        <v>185</v>
      </c>
      <c r="E181">
        <v>66.34</v>
      </c>
      <c r="F181">
        <v>205</v>
      </c>
      <c r="G181">
        <v>69</v>
      </c>
      <c r="H181">
        <v>0</v>
      </c>
      <c r="I181">
        <v>4</v>
      </c>
      <c r="J181">
        <v>618</v>
      </c>
      <c r="K181">
        <v>1</v>
      </c>
      <c r="L181">
        <v>605</v>
      </c>
      <c r="M181">
        <v>809</v>
      </c>
      <c r="N181" t="s">
        <v>18</v>
      </c>
      <c r="O181" s="1">
        <v>8.0561100000000001E-80</v>
      </c>
      <c r="P181">
        <v>772</v>
      </c>
    </row>
    <row r="182" spans="1:16" x14ac:dyDescent="0.25">
      <c r="A182" t="s">
        <v>306</v>
      </c>
      <c r="B182">
        <v>2457</v>
      </c>
      <c r="C182" s="3" t="str">
        <f>HYPERLINK("http://www.uniprot.org/uniprot/I1K132","tr|I1K132|I1K132_SOYBN")</f>
        <v>tr|I1K132|I1K132_SOYBN</v>
      </c>
      <c r="D182" t="s">
        <v>71</v>
      </c>
      <c r="E182">
        <v>78.97</v>
      </c>
      <c r="F182">
        <v>823</v>
      </c>
      <c r="G182">
        <v>173</v>
      </c>
      <c r="H182">
        <v>5</v>
      </c>
      <c r="I182">
        <v>1</v>
      </c>
      <c r="J182">
        <v>2454</v>
      </c>
      <c r="K182">
        <v>1</v>
      </c>
      <c r="L182">
        <v>1</v>
      </c>
      <c r="M182">
        <v>819</v>
      </c>
      <c r="N182" t="s">
        <v>18</v>
      </c>
      <c r="O182">
        <v>0</v>
      </c>
      <c r="P182">
        <v>3544</v>
      </c>
    </row>
    <row r="183" spans="1:16" x14ac:dyDescent="0.25">
      <c r="A183" t="s">
        <v>307</v>
      </c>
      <c r="B183">
        <v>528</v>
      </c>
      <c r="C183" s="3" t="str">
        <f>HYPERLINK("http://www.uniprot.org/uniprot/K7LQ45","tr|K7LQ45|K7LQ45_SOYBN")</f>
        <v>tr|K7LQ45|K7LQ45_SOYBN</v>
      </c>
      <c r="D183" t="s">
        <v>28</v>
      </c>
      <c r="E183">
        <v>35.06</v>
      </c>
      <c r="F183">
        <v>154</v>
      </c>
      <c r="G183">
        <v>100</v>
      </c>
      <c r="H183">
        <v>8</v>
      </c>
      <c r="I183">
        <v>1</v>
      </c>
      <c r="J183">
        <v>438</v>
      </c>
      <c r="K183">
        <v>1</v>
      </c>
      <c r="L183">
        <v>167</v>
      </c>
      <c r="M183">
        <v>319</v>
      </c>
      <c r="N183" t="s">
        <v>18</v>
      </c>
      <c r="O183" s="1">
        <v>4.79879E-16</v>
      </c>
      <c r="P183">
        <v>220</v>
      </c>
    </row>
    <row r="184" spans="1:16" x14ac:dyDescent="0.25">
      <c r="A184" t="s">
        <v>308</v>
      </c>
      <c r="B184">
        <v>396</v>
      </c>
      <c r="C184" s="3" t="str">
        <f>HYPERLINK("http://www.uniprot.org/uniprot/G7KV82","tr|G7KV82|G7KV82_MEDTR")</f>
        <v>tr|G7KV82|G7KV82_MEDTR</v>
      </c>
      <c r="D184" t="s">
        <v>271</v>
      </c>
      <c r="E184">
        <v>75.959999999999994</v>
      </c>
      <c r="F184">
        <v>129</v>
      </c>
      <c r="G184">
        <v>31</v>
      </c>
      <c r="H184">
        <v>1</v>
      </c>
      <c r="I184">
        <v>10</v>
      </c>
      <c r="J184">
        <v>393</v>
      </c>
      <c r="K184">
        <v>1</v>
      </c>
      <c r="L184">
        <v>3</v>
      </c>
      <c r="M184">
        <v>128</v>
      </c>
      <c r="N184" t="s">
        <v>18</v>
      </c>
      <c r="O184" s="1">
        <v>3.78364E-45</v>
      </c>
      <c r="P184">
        <v>471</v>
      </c>
    </row>
    <row r="185" spans="1:16" x14ac:dyDescent="0.25">
      <c r="A185" t="s">
        <v>309</v>
      </c>
      <c r="B185">
        <v>510</v>
      </c>
      <c r="C185" s="3" t="str">
        <f>HYPERLINK("http://www.uniprot.org/uniprot/Q1SKU9","tr|Q1SKU9|Q1SKU9_MEDTR")</f>
        <v>tr|Q1SKU9|Q1SKU9_MEDTR</v>
      </c>
      <c r="D185" t="s">
        <v>310</v>
      </c>
      <c r="E185">
        <v>92.92</v>
      </c>
      <c r="F185">
        <v>113</v>
      </c>
      <c r="G185">
        <v>8</v>
      </c>
      <c r="H185">
        <v>0</v>
      </c>
      <c r="I185">
        <v>151</v>
      </c>
      <c r="J185">
        <v>489</v>
      </c>
      <c r="K185">
        <v>1</v>
      </c>
      <c r="L185">
        <v>179</v>
      </c>
      <c r="M185">
        <v>291</v>
      </c>
      <c r="N185" t="s">
        <v>18</v>
      </c>
      <c r="O185" s="1">
        <v>2.98032E-58</v>
      </c>
      <c r="P185">
        <v>584</v>
      </c>
    </row>
    <row r="186" spans="1:16" x14ac:dyDescent="0.25">
      <c r="A186" t="s">
        <v>311</v>
      </c>
      <c r="B186">
        <v>1881</v>
      </c>
      <c r="C186" s="3" t="str">
        <f>HYPERLINK("http://www.uniprot.org/uniprot/G7I7V6","tr|G7I7V6|G7I7V6_MEDTR")</f>
        <v>tr|G7I7V6|G7I7V6_MEDTR</v>
      </c>
      <c r="D186" t="s">
        <v>312</v>
      </c>
      <c r="E186">
        <v>88.49</v>
      </c>
      <c r="F186">
        <v>626</v>
      </c>
      <c r="G186">
        <v>72</v>
      </c>
      <c r="H186">
        <v>0</v>
      </c>
      <c r="I186">
        <v>1</v>
      </c>
      <c r="J186">
        <v>1878</v>
      </c>
      <c r="K186">
        <v>1</v>
      </c>
      <c r="L186">
        <v>1</v>
      </c>
      <c r="M186">
        <v>626</v>
      </c>
      <c r="N186" t="s">
        <v>18</v>
      </c>
      <c r="O186">
        <v>0</v>
      </c>
      <c r="P186">
        <v>2890</v>
      </c>
    </row>
    <row r="187" spans="1:16" x14ac:dyDescent="0.25">
      <c r="A187" t="s">
        <v>313</v>
      </c>
      <c r="B187">
        <v>1887</v>
      </c>
      <c r="C187" s="3" t="str">
        <f>HYPERLINK("http://www.uniprot.org/uniprot/I1NFE9","tr|I1NFE9|I1NFE9_SOYBN")</f>
        <v>tr|I1NFE9|I1NFE9_SOYBN</v>
      </c>
      <c r="D187" t="s">
        <v>28</v>
      </c>
      <c r="E187">
        <v>77.52</v>
      </c>
      <c r="F187">
        <v>623</v>
      </c>
      <c r="G187">
        <v>140</v>
      </c>
      <c r="H187">
        <v>0</v>
      </c>
      <c r="I187">
        <v>16</v>
      </c>
      <c r="J187">
        <v>1884</v>
      </c>
      <c r="K187">
        <v>1</v>
      </c>
      <c r="L187">
        <v>1</v>
      </c>
      <c r="M187">
        <v>618</v>
      </c>
      <c r="N187" t="s">
        <v>18</v>
      </c>
      <c r="O187">
        <v>0</v>
      </c>
      <c r="P187">
        <v>2530</v>
      </c>
    </row>
    <row r="188" spans="1:16" x14ac:dyDescent="0.25">
      <c r="A188" t="s">
        <v>314</v>
      </c>
      <c r="B188">
        <v>4977</v>
      </c>
      <c r="C188" s="3" t="str">
        <f>HYPERLINK("http://www.uniprot.org/uniprot/I1MWL7","tr|I1MWL7|I1MWL7_SOYBN")</f>
        <v>tr|I1MWL7|I1MWL7_SOYBN</v>
      </c>
      <c r="D188" t="s">
        <v>71</v>
      </c>
      <c r="E188">
        <v>61.91</v>
      </c>
      <c r="F188">
        <v>1599</v>
      </c>
      <c r="G188">
        <v>609</v>
      </c>
      <c r="H188">
        <v>26</v>
      </c>
      <c r="I188">
        <v>232</v>
      </c>
      <c r="J188">
        <v>4950</v>
      </c>
      <c r="K188">
        <v>1</v>
      </c>
      <c r="L188">
        <v>55</v>
      </c>
      <c r="M188">
        <v>1594</v>
      </c>
      <c r="N188" t="s">
        <v>18</v>
      </c>
      <c r="O188">
        <v>0</v>
      </c>
      <c r="P188">
        <v>4823</v>
      </c>
    </row>
    <row r="189" spans="1:16" x14ac:dyDescent="0.25">
      <c r="A189" t="s">
        <v>315</v>
      </c>
      <c r="B189">
        <v>3978</v>
      </c>
      <c r="C189" s="3" t="str">
        <f>HYPERLINK("http://www.uniprot.org/uniprot/I1LFC4","tr|I1LFC4|I1LFC4_SOYBN")</f>
        <v>tr|I1LFC4|I1LFC4_SOYBN</v>
      </c>
      <c r="D189" t="s">
        <v>28</v>
      </c>
      <c r="E189">
        <v>76.37</v>
      </c>
      <c r="F189">
        <v>1329</v>
      </c>
      <c r="G189">
        <v>314</v>
      </c>
      <c r="H189">
        <v>4</v>
      </c>
      <c r="I189">
        <v>1</v>
      </c>
      <c r="J189">
        <v>3975</v>
      </c>
      <c r="K189">
        <v>1</v>
      </c>
      <c r="L189">
        <v>1</v>
      </c>
      <c r="M189">
        <v>1314</v>
      </c>
      <c r="N189" t="s">
        <v>18</v>
      </c>
      <c r="O189">
        <v>0</v>
      </c>
      <c r="P189">
        <v>5170</v>
      </c>
    </row>
    <row r="190" spans="1:16" x14ac:dyDescent="0.25">
      <c r="A190" t="s">
        <v>316</v>
      </c>
      <c r="B190">
        <v>1188</v>
      </c>
      <c r="C190" s="3" t="str">
        <f>HYPERLINK("http://www.uniprot.org/uniprot/G7J2X1","tr|G7J2X1|G7J2X1_MEDTR")</f>
        <v>tr|G7J2X1|G7J2X1_MEDTR</v>
      </c>
      <c r="D190" t="s">
        <v>317</v>
      </c>
      <c r="E190">
        <v>92.44</v>
      </c>
      <c r="F190">
        <v>397</v>
      </c>
      <c r="G190">
        <v>30</v>
      </c>
      <c r="H190">
        <v>2</v>
      </c>
      <c r="I190">
        <v>1</v>
      </c>
      <c r="J190">
        <v>1185</v>
      </c>
      <c r="K190">
        <v>1</v>
      </c>
      <c r="L190">
        <v>6</v>
      </c>
      <c r="M190">
        <v>402</v>
      </c>
      <c r="N190" t="s">
        <v>18</v>
      </c>
      <c r="O190">
        <v>0</v>
      </c>
      <c r="P190">
        <v>1948</v>
      </c>
    </row>
    <row r="191" spans="1:16" x14ac:dyDescent="0.25">
      <c r="A191" t="s">
        <v>318</v>
      </c>
      <c r="B191">
        <v>1674</v>
      </c>
      <c r="C191" s="3" t="str">
        <f>HYPERLINK("http://www.uniprot.org/uniprot/G7J7B5","tr|G7J7B5|G7J7B5_MEDTR")</f>
        <v>tr|G7J7B5|G7J7B5_MEDTR</v>
      </c>
      <c r="D191" t="s">
        <v>319</v>
      </c>
      <c r="E191">
        <v>79.53</v>
      </c>
      <c r="F191">
        <v>557</v>
      </c>
      <c r="G191">
        <v>114</v>
      </c>
      <c r="H191">
        <v>0</v>
      </c>
      <c r="I191">
        <v>1</v>
      </c>
      <c r="J191">
        <v>1671</v>
      </c>
      <c r="K191">
        <v>1</v>
      </c>
      <c r="L191">
        <v>1</v>
      </c>
      <c r="M191">
        <v>554</v>
      </c>
      <c r="N191" t="s">
        <v>18</v>
      </c>
      <c r="O191">
        <v>0</v>
      </c>
      <c r="P191">
        <v>2325</v>
      </c>
    </row>
    <row r="192" spans="1:16" x14ac:dyDescent="0.25">
      <c r="A192" t="s">
        <v>320</v>
      </c>
      <c r="B192">
        <v>423</v>
      </c>
      <c r="C192" s="3" t="str">
        <f>HYPERLINK("http://www.uniprot.org/uniprot/G7J060","tr|G7J060|G7J060_MEDTR")</f>
        <v>tr|G7J060|G7J060_MEDTR</v>
      </c>
      <c r="D192" t="s">
        <v>321</v>
      </c>
      <c r="E192">
        <v>91.42</v>
      </c>
      <c r="F192">
        <v>140</v>
      </c>
      <c r="G192">
        <v>12</v>
      </c>
      <c r="H192">
        <v>0</v>
      </c>
      <c r="I192">
        <v>1</v>
      </c>
      <c r="J192">
        <v>420</v>
      </c>
      <c r="K192">
        <v>1</v>
      </c>
      <c r="L192">
        <v>184</v>
      </c>
      <c r="M192">
        <v>323</v>
      </c>
      <c r="N192" t="s">
        <v>18</v>
      </c>
      <c r="O192" s="1">
        <v>2.4130599999999999E-68</v>
      </c>
      <c r="P192">
        <v>671</v>
      </c>
    </row>
    <row r="193" spans="1:16" x14ac:dyDescent="0.25">
      <c r="A193" t="s">
        <v>322</v>
      </c>
      <c r="B193">
        <v>279</v>
      </c>
      <c r="C193" s="3" t="str">
        <f>HYPERLINK("http://www.uniprot.org/uniprot/G7I2H0","tr|G7I2H0|G7I2H0_MEDTR")</f>
        <v>tr|G7I2H0|G7I2H0_MEDTR</v>
      </c>
      <c r="D193" t="s">
        <v>144</v>
      </c>
      <c r="E193">
        <v>40.65</v>
      </c>
      <c r="F193">
        <v>91</v>
      </c>
      <c r="G193">
        <v>54</v>
      </c>
      <c r="H193">
        <v>1</v>
      </c>
      <c r="I193">
        <v>7</v>
      </c>
      <c r="J193">
        <v>276</v>
      </c>
      <c r="K193">
        <v>1</v>
      </c>
      <c r="L193">
        <v>37</v>
      </c>
      <c r="M193">
        <v>127</v>
      </c>
      <c r="N193" t="s">
        <v>18</v>
      </c>
      <c r="O193" s="1">
        <v>2.3001800000000001E-10</v>
      </c>
      <c r="P193">
        <v>171</v>
      </c>
    </row>
    <row r="194" spans="1:16" x14ac:dyDescent="0.25">
      <c r="A194" t="s">
        <v>323</v>
      </c>
      <c r="B194">
        <v>1422</v>
      </c>
      <c r="C194" s="3" t="str">
        <f>HYPERLINK("http://www.uniprot.org/uniprot/G7LE70","tr|G7LE70|G7LE70_MEDTR")</f>
        <v>tr|G7LE70|G7LE70_MEDTR</v>
      </c>
      <c r="D194" t="s">
        <v>324</v>
      </c>
      <c r="E194">
        <v>61.13</v>
      </c>
      <c r="F194">
        <v>476</v>
      </c>
      <c r="G194">
        <v>185</v>
      </c>
      <c r="H194">
        <v>4</v>
      </c>
      <c r="I194">
        <v>4</v>
      </c>
      <c r="J194">
        <v>1419</v>
      </c>
      <c r="K194">
        <v>1</v>
      </c>
      <c r="L194">
        <v>4</v>
      </c>
      <c r="M194">
        <v>472</v>
      </c>
      <c r="N194" t="s">
        <v>18</v>
      </c>
      <c r="O194" s="1">
        <v>3.6364999999999998E-155</v>
      </c>
      <c r="P194">
        <v>1427</v>
      </c>
    </row>
    <row r="195" spans="1:16" x14ac:dyDescent="0.25">
      <c r="A195" t="s">
        <v>325</v>
      </c>
      <c r="B195">
        <v>1011</v>
      </c>
      <c r="C195" s="3" t="str">
        <f>HYPERLINK("http://www.uniprot.org/uniprot/I3T4J7","tr|I3T4J7|I3T4J7_LOTJA")</f>
        <v>tr|I3T4J7|I3T4J7_LOTJA</v>
      </c>
      <c r="D195" t="s">
        <v>93</v>
      </c>
      <c r="E195">
        <v>79.47</v>
      </c>
      <c r="F195">
        <v>341</v>
      </c>
      <c r="G195">
        <v>70</v>
      </c>
      <c r="H195">
        <v>5</v>
      </c>
      <c r="I195">
        <v>1</v>
      </c>
      <c r="J195">
        <v>1008</v>
      </c>
      <c r="K195">
        <v>1</v>
      </c>
      <c r="L195">
        <v>1</v>
      </c>
      <c r="M195">
        <v>340</v>
      </c>
      <c r="N195" t="s">
        <v>18</v>
      </c>
      <c r="O195" s="1">
        <v>6.7769200000000003E-149</v>
      </c>
      <c r="P195">
        <v>1371</v>
      </c>
    </row>
    <row r="196" spans="1:16" x14ac:dyDescent="0.25">
      <c r="A196" t="s">
        <v>326</v>
      </c>
      <c r="B196">
        <v>2400</v>
      </c>
      <c r="C196" s="3" t="str">
        <f>HYPERLINK("http://www.uniprot.org/uniprot/G7JCZ4","tr|G7JCZ4|G7JCZ4_MEDTR")</f>
        <v>tr|G7JCZ4|G7JCZ4_MEDTR</v>
      </c>
      <c r="D196" t="s">
        <v>327</v>
      </c>
      <c r="E196">
        <v>74</v>
      </c>
      <c r="F196">
        <v>808</v>
      </c>
      <c r="G196">
        <v>210</v>
      </c>
      <c r="H196">
        <v>11</v>
      </c>
      <c r="I196">
        <v>1</v>
      </c>
      <c r="J196">
        <v>2391</v>
      </c>
      <c r="K196">
        <v>1</v>
      </c>
      <c r="L196">
        <v>15</v>
      </c>
      <c r="M196">
        <v>808</v>
      </c>
      <c r="N196" t="s">
        <v>18</v>
      </c>
      <c r="O196">
        <v>0</v>
      </c>
      <c r="P196">
        <v>3046</v>
      </c>
    </row>
    <row r="197" spans="1:16" x14ac:dyDescent="0.25">
      <c r="A197" t="s">
        <v>328</v>
      </c>
      <c r="B197">
        <v>3144</v>
      </c>
      <c r="C197" s="3" t="str">
        <f>HYPERLINK("http://www.uniprot.org/uniprot/A5CA30","tr|A5CA30|A5CA30_VITVI")</f>
        <v>tr|A5CA30|A5CA30_VITVI</v>
      </c>
      <c r="D197" t="s">
        <v>329</v>
      </c>
      <c r="E197">
        <v>54.35</v>
      </c>
      <c r="F197">
        <v>1067</v>
      </c>
      <c r="G197">
        <v>487</v>
      </c>
      <c r="H197">
        <v>20</v>
      </c>
      <c r="I197">
        <v>1</v>
      </c>
      <c r="J197">
        <v>3141</v>
      </c>
      <c r="K197">
        <v>1</v>
      </c>
      <c r="L197">
        <v>209</v>
      </c>
      <c r="M197">
        <v>1215</v>
      </c>
      <c r="N197" t="s">
        <v>18</v>
      </c>
      <c r="O197">
        <v>0</v>
      </c>
      <c r="P197">
        <v>2969</v>
      </c>
    </row>
    <row r="198" spans="1:16" x14ac:dyDescent="0.25">
      <c r="A198" t="s">
        <v>330</v>
      </c>
      <c r="B198">
        <v>495</v>
      </c>
      <c r="C198" s="3" t="str">
        <f>HYPERLINK("http://www.uniprot.org/uniprot/Q38JD5","tr|Q38JD5|Q38JD5_POPBA")</f>
        <v>tr|Q38JD5|Q38JD5_POPBA</v>
      </c>
      <c r="D198" t="s">
        <v>331</v>
      </c>
      <c r="E198">
        <v>80.86</v>
      </c>
      <c r="F198">
        <v>162</v>
      </c>
      <c r="G198">
        <v>31</v>
      </c>
      <c r="H198">
        <v>1</v>
      </c>
      <c r="I198">
        <v>7</v>
      </c>
      <c r="J198">
        <v>489</v>
      </c>
      <c r="K198">
        <v>1</v>
      </c>
      <c r="L198">
        <v>4</v>
      </c>
      <c r="M198">
        <v>165</v>
      </c>
      <c r="N198" t="s">
        <v>18</v>
      </c>
      <c r="O198" s="1">
        <v>7.2827599999999995E-73</v>
      </c>
      <c r="P198">
        <v>710</v>
      </c>
    </row>
    <row r="199" spans="1:16" x14ac:dyDescent="0.25">
      <c r="A199" t="s">
        <v>332</v>
      </c>
      <c r="B199">
        <v>762</v>
      </c>
      <c r="C199" s="3" t="str">
        <f>HYPERLINK("http://www.uniprot.org/uniprot/M8A3H5","tr|M8A3H5|M8A3H5_TRIUA")</f>
        <v>tr|M8A3H5|M8A3H5_TRIUA</v>
      </c>
      <c r="D199" t="s">
        <v>333</v>
      </c>
      <c r="E199">
        <v>57.03</v>
      </c>
      <c r="F199">
        <v>263</v>
      </c>
      <c r="G199">
        <v>113</v>
      </c>
      <c r="H199">
        <v>11</v>
      </c>
      <c r="I199">
        <v>1</v>
      </c>
      <c r="J199">
        <v>756</v>
      </c>
      <c r="K199">
        <v>1</v>
      </c>
      <c r="L199">
        <v>391</v>
      </c>
      <c r="M199">
        <v>652</v>
      </c>
      <c r="N199" t="s">
        <v>18</v>
      </c>
      <c r="O199" s="1">
        <v>6.8595599999999999E-72</v>
      </c>
      <c r="P199">
        <v>705</v>
      </c>
    </row>
    <row r="200" spans="1:16" x14ac:dyDescent="0.25">
      <c r="A200" t="s">
        <v>334</v>
      </c>
      <c r="B200">
        <v>813</v>
      </c>
      <c r="C200" s="3" t="str">
        <f>HYPERLINK("http://www.uniprot.org/uniprot/G7IXI1","tr|G7IXI1|G7IXI1_MEDTR")</f>
        <v>tr|G7IXI1|G7IXI1_MEDTR</v>
      </c>
      <c r="D200" t="s">
        <v>335</v>
      </c>
      <c r="E200">
        <v>45.53</v>
      </c>
      <c r="F200">
        <v>112</v>
      </c>
      <c r="G200">
        <v>61</v>
      </c>
      <c r="H200">
        <v>0</v>
      </c>
      <c r="I200">
        <v>475</v>
      </c>
      <c r="J200">
        <v>810</v>
      </c>
      <c r="K200">
        <v>1</v>
      </c>
      <c r="L200">
        <v>103</v>
      </c>
      <c r="M200">
        <v>213</v>
      </c>
      <c r="N200" t="s">
        <v>18</v>
      </c>
      <c r="O200" s="1">
        <v>3.1082599999999998E-20</v>
      </c>
      <c r="P200">
        <v>260</v>
      </c>
    </row>
    <row r="201" spans="1:16" x14ac:dyDescent="0.25">
      <c r="A201" t="s">
        <v>336</v>
      </c>
      <c r="B201">
        <v>1131</v>
      </c>
      <c r="C201" s="3" t="str">
        <f>HYPERLINK("http://www.uniprot.org/uniprot/A2Q2T1","tr|A2Q2T1|A2Q2T1_MEDTR")</f>
        <v>tr|A2Q2T1|A2Q2T1_MEDTR</v>
      </c>
      <c r="D201" t="s">
        <v>337</v>
      </c>
      <c r="E201">
        <v>63.63</v>
      </c>
      <c r="F201">
        <v>187</v>
      </c>
      <c r="G201">
        <v>68</v>
      </c>
      <c r="H201">
        <v>18</v>
      </c>
      <c r="I201">
        <v>442</v>
      </c>
      <c r="J201">
        <v>948</v>
      </c>
      <c r="K201">
        <v>1</v>
      </c>
      <c r="L201">
        <v>141</v>
      </c>
      <c r="M201">
        <v>327</v>
      </c>
      <c r="N201" t="s">
        <v>18</v>
      </c>
      <c r="O201" s="1">
        <v>2.1214400000000002E-56</v>
      </c>
      <c r="P201">
        <v>574</v>
      </c>
    </row>
    <row r="202" spans="1:16" x14ac:dyDescent="0.25">
      <c r="A202" t="s">
        <v>338</v>
      </c>
      <c r="B202">
        <v>423</v>
      </c>
      <c r="C202" s="3" t="str">
        <f>HYPERLINK("http://www.uniprot.org/uniprot/R4IUH3","tr|R4IUH3|R4IUH3_VICFA")</f>
        <v>tr|R4IUH3|R4IUH3_VICFA</v>
      </c>
      <c r="D202" t="s">
        <v>339</v>
      </c>
      <c r="E202">
        <v>98.37</v>
      </c>
      <c r="F202">
        <v>123</v>
      </c>
      <c r="G202">
        <v>2</v>
      </c>
      <c r="H202">
        <v>0</v>
      </c>
      <c r="I202">
        <v>52</v>
      </c>
      <c r="J202">
        <v>420</v>
      </c>
      <c r="K202">
        <v>1</v>
      </c>
      <c r="L202">
        <v>115</v>
      </c>
      <c r="M202">
        <v>237</v>
      </c>
      <c r="N202" t="s">
        <v>18</v>
      </c>
      <c r="O202" s="1">
        <v>4.7093799999999997E-64</v>
      </c>
      <c r="P202">
        <v>634</v>
      </c>
    </row>
    <row r="203" spans="1:16" x14ac:dyDescent="0.25">
      <c r="A203" t="s">
        <v>340</v>
      </c>
      <c r="B203">
        <v>1752</v>
      </c>
      <c r="C203" s="3" t="str">
        <f>HYPERLINK("http://www.uniprot.org/uniprot/Q1SKS7","tr|Q1SKS7|Q1SKS7_MEDTR")</f>
        <v>tr|Q1SKS7|Q1SKS7_MEDTR</v>
      </c>
      <c r="D203" t="s">
        <v>341</v>
      </c>
      <c r="E203">
        <v>79.2</v>
      </c>
      <c r="F203">
        <v>606</v>
      </c>
      <c r="G203">
        <v>126</v>
      </c>
      <c r="H203">
        <v>23</v>
      </c>
      <c r="I203">
        <v>1</v>
      </c>
      <c r="J203">
        <v>1749</v>
      </c>
      <c r="K203">
        <v>1</v>
      </c>
      <c r="L203">
        <v>1</v>
      </c>
      <c r="M203">
        <v>592</v>
      </c>
      <c r="N203" t="s">
        <v>18</v>
      </c>
      <c r="O203">
        <v>0</v>
      </c>
      <c r="P203">
        <v>2325</v>
      </c>
    </row>
    <row r="204" spans="1:16" x14ac:dyDescent="0.25">
      <c r="A204" t="s">
        <v>342</v>
      </c>
      <c r="B204">
        <v>534</v>
      </c>
      <c r="C204" s="3" t="str">
        <f>HYPERLINK("http://www.uniprot.org/uniprot/B7FKD8","tr|B7FKD8|B7FKD8_MEDTR")</f>
        <v>tr|B7FKD8|B7FKD8_MEDTR</v>
      </c>
      <c r="D204" t="s">
        <v>343</v>
      </c>
      <c r="E204">
        <v>58.98</v>
      </c>
      <c r="F204">
        <v>178</v>
      </c>
      <c r="G204">
        <v>73</v>
      </c>
      <c r="H204">
        <v>1</v>
      </c>
      <c r="I204">
        <v>1</v>
      </c>
      <c r="J204">
        <v>531</v>
      </c>
      <c r="K204">
        <v>1</v>
      </c>
      <c r="L204">
        <v>1</v>
      </c>
      <c r="M204">
        <v>178</v>
      </c>
      <c r="N204" t="s">
        <v>18</v>
      </c>
      <c r="O204" s="1">
        <v>3.2570500000000001E-49</v>
      </c>
      <c r="P204">
        <v>506</v>
      </c>
    </row>
    <row r="205" spans="1:16" x14ac:dyDescent="0.25">
      <c r="A205" t="s">
        <v>344</v>
      </c>
      <c r="B205">
        <v>714</v>
      </c>
      <c r="C205" s="3" t="str">
        <f>HYPERLINK("http://www.uniprot.org/uniprot/I1MJI5","tr|I1MJI5|I1MJI5_SOYBN")</f>
        <v>tr|I1MJI5|I1MJI5_SOYBN</v>
      </c>
      <c r="D205" t="s">
        <v>28</v>
      </c>
      <c r="E205">
        <v>56.54</v>
      </c>
      <c r="F205">
        <v>214</v>
      </c>
      <c r="G205">
        <v>93</v>
      </c>
      <c r="H205">
        <v>7</v>
      </c>
      <c r="I205">
        <v>22</v>
      </c>
      <c r="J205">
        <v>642</v>
      </c>
      <c r="K205">
        <v>1</v>
      </c>
      <c r="L205">
        <v>4</v>
      </c>
      <c r="M205">
        <v>210</v>
      </c>
      <c r="N205" t="s">
        <v>18</v>
      </c>
      <c r="O205" s="1">
        <v>1.16872E-59</v>
      </c>
      <c r="P205">
        <v>599</v>
      </c>
    </row>
    <row r="206" spans="1:16" x14ac:dyDescent="0.25">
      <c r="A206" t="s">
        <v>345</v>
      </c>
      <c r="B206">
        <v>762</v>
      </c>
      <c r="C206" s="3" t="str">
        <f>HYPERLINK("http://www.uniprot.org/uniprot/K7MTY0","tr|K7MTY0|K7MTY0_SOYBN")</f>
        <v>tr|K7MTY0|K7MTY0_SOYBN</v>
      </c>
      <c r="D206" t="s">
        <v>117</v>
      </c>
      <c r="E206">
        <v>53.5</v>
      </c>
      <c r="F206">
        <v>228</v>
      </c>
      <c r="G206">
        <v>106</v>
      </c>
      <c r="H206">
        <v>1</v>
      </c>
      <c r="I206">
        <v>79</v>
      </c>
      <c r="J206">
        <v>759</v>
      </c>
      <c r="K206">
        <v>1</v>
      </c>
      <c r="L206">
        <v>31</v>
      </c>
      <c r="M206">
        <v>258</v>
      </c>
      <c r="N206" t="s">
        <v>18</v>
      </c>
      <c r="O206" s="1">
        <v>2.6974399999999999E-68</v>
      </c>
      <c r="P206">
        <v>674</v>
      </c>
    </row>
    <row r="207" spans="1:16" x14ac:dyDescent="0.25">
      <c r="A207" t="s">
        <v>346</v>
      </c>
      <c r="B207">
        <v>1716</v>
      </c>
      <c r="C207" s="3" t="str">
        <f>HYPERLINK("http://www.uniprot.org/uniprot/K7L342","tr|K7L342|K7L342_SOYBN")</f>
        <v>tr|K7L342|K7L342_SOYBN</v>
      </c>
      <c r="D207" t="s">
        <v>28</v>
      </c>
      <c r="E207">
        <v>72.95</v>
      </c>
      <c r="F207">
        <v>562</v>
      </c>
      <c r="G207">
        <v>152</v>
      </c>
      <c r="H207">
        <v>0</v>
      </c>
      <c r="I207">
        <v>1</v>
      </c>
      <c r="J207">
        <v>1686</v>
      </c>
      <c r="K207">
        <v>1</v>
      </c>
      <c r="L207">
        <v>1</v>
      </c>
      <c r="M207">
        <v>556</v>
      </c>
      <c r="N207" t="s">
        <v>18</v>
      </c>
      <c r="O207">
        <v>0</v>
      </c>
      <c r="P207">
        <v>2139</v>
      </c>
    </row>
    <row r="208" spans="1:16" x14ac:dyDescent="0.25">
      <c r="A208" t="s">
        <v>347</v>
      </c>
      <c r="B208">
        <v>2619</v>
      </c>
      <c r="C208" s="3" t="str">
        <f>HYPERLINK("http://www.uniprot.org/uniprot/K7L8M7","tr|K7L8M7|K7L8M7_SOYBN")</f>
        <v>tr|K7L8M7|K7L8M7_SOYBN</v>
      </c>
      <c r="D208" t="s">
        <v>28</v>
      </c>
      <c r="E208">
        <v>84.57</v>
      </c>
      <c r="F208">
        <v>875</v>
      </c>
      <c r="G208">
        <v>135</v>
      </c>
      <c r="H208">
        <v>3</v>
      </c>
      <c r="I208">
        <v>1</v>
      </c>
      <c r="J208">
        <v>2616</v>
      </c>
      <c r="K208">
        <v>1</v>
      </c>
      <c r="L208">
        <v>83</v>
      </c>
      <c r="M208">
        <v>957</v>
      </c>
      <c r="N208" t="s">
        <v>18</v>
      </c>
      <c r="O208">
        <v>0</v>
      </c>
      <c r="P208">
        <v>3915</v>
      </c>
    </row>
    <row r="209" spans="1:16" x14ac:dyDescent="0.25">
      <c r="A209" t="s">
        <v>348</v>
      </c>
      <c r="B209">
        <v>1593</v>
      </c>
      <c r="C209" s="3" t="str">
        <f>HYPERLINK("http://www.uniprot.org/uniprot/G7KV78","tr|G7KV78|G7KV78_MEDTR")</f>
        <v>tr|G7KV78|G7KV78_MEDTR</v>
      </c>
      <c r="D209" t="s">
        <v>349</v>
      </c>
      <c r="E209">
        <v>77.37</v>
      </c>
      <c r="F209">
        <v>548</v>
      </c>
      <c r="G209">
        <v>124</v>
      </c>
      <c r="H209">
        <v>26</v>
      </c>
      <c r="I209">
        <v>1</v>
      </c>
      <c r="J209">
        <v>1566</v>
      </c>
      <c r="K209">
        <v>1</v>
      </c>
      <c r="L209">
        <v>1</v>
      </c>
      <c r="M209">
        <v>548</v>
      </c>
      <c r="N209" t="s">
        <v>18</v>
      </c>
      <c r="O209">
        <v>0</v>
      </c>
      <c r="P209">
        <v>2193</v>
      </c>
    </row>
    <row r="210" spans="1:16" x14ac:dyDescent="0.25">
      <c r="A210" t="s">
        <v>350</v>
      </c>
      <c r="B210">
        <v>528</v>
      </c>
      <c r="C210" s="3" t="str">
        <f>HYPERLINK("http://www.uniprot.org/uniprot/R4HZ96","tr|R4HZ96|R4HZ96_MEDTR")</f>
        <v>tr|R4HZ96|R4HZ96_MEDTR</v>
      </c>
      <c r="D210" t="s">
        <v>351</v>
      </c>
      <c r="E210">
        <v>54.03</v>
      </c>
      <c r="F210">
        <v>161</v>
      </c>
      <c r="G210">
        <v>74</v>
      </c>
      <c r="H210">
        <v>0</v>
      </c>
      <c r="I210">
        <v>1</v>
      </c>
      <c r="J210">
        <v>483</v>
      </c>
      <c r="K210">
        <v>1</v>
      </c>
      <c r="L210">
        <v>1</v>
      </c>
      <c r="M210">
        <v>158</v>
      </c>
      <c r="N210" t="s">
        <v>18</v>
      </c>
      <c r="O210" s="1">
        <v>8.1287500000000006E-40</v>
      </c>
      <c r="P210">
        <v>425</v>
      </c>
    </row>
    <row r="211" spans="1:16" x14ac:dyDescent="0.25">
      <c r="A211" t="s">
        <v>352</v>
      </c>
      <c r="B211">
        <v>2004</v>
      </c>
      <c r="C211" s="3" t="str">
        <f>HYPERLINK("http://www.uniprot.org/uniprot/E2FKJ1","tr|E2FKJ1|E2FKJ1_MEDTR")</f>
        <v>tr|E2FKJ1|E2FKJ1_MEDTR</v>
      </c>
      <c r="D211" t="s">
        <v>353</v>
      </c>
      <c r="E211">
        <v>73.44</v>
      </c>
      <c r="F211">
        <v>674</v>
      </c>
      <c r="G211">
        <v>179</v>
      </c>
      <c r="H211">
        <v>10</v>
      </c>
      <c r="I211">
        <v>7</v>
      </c>
      <c r="J211">
        <v>1998</v>
      </c>
      <c r="K211">
        <v>1</v>
      </c>
      <c r="L211">
        <v>2</v>
      </c>
      <c r="M211">
        <v>674</v>
      </c>
      <c r="N211" t="s">
        <v>18</v>
      </c>
      <c r="O211">
        <v>0</v>
      </c>
      <c r="P211">
        <v>2602</v>
      </c>
    </row>
    <row r="212" spans="1:16" x14ac:dyDescent="0.25">
      <c r="A212" t="s">
        <v>354</v>
      </c>
      <c r="B212">
        <v>4686</v>
      </c>
      <c r="C212" s="3" t="str">
        <f>HYPERLINK("http://www.uniprot.org/uniprot/K7N2V0","tr|K7N2V0|K7N2V0_SOYBN")</f>
        <v>tr|K7N2V0|K7N2V0_SOYBN</v>
      </c>
      <c r="D212" t="s">
        <v>28</v>
      </c>
      <c r="E212">
        <v>54.04</v>
      </c>
      <c r="F212">
        <v>729</v>
      </c>
      <c r="G212">
        <v>335</v>
      </c>
      <c r="H212">
        <v>6</v>
      </c>
      <c r="I212">
        <v>1</v>
      </c>
      <c r="J212">
        <v>2169</v>
      </c>
      <c r="K212">
        <v>1</v>
      </c>
      <c r="L212">
        <v>1</v>
      </c>
      <c r="M212">
        <v>703</v>
      </c>
      <c r="N212" t="s">
        <v>18</v>
      </c>
      <c r="O212">
        <v>0</v>
      </c>
      <c r="P212">
        <v>1786</v>
      </c>
    </row>
    <row r="213" spans="1:16" x14ac:dyDescent="0.25">
      <c r="A213" t="s">
        <v>355</v>
      </c>
      <c r="B213">
        <v>1890</v>
      </c>
      <c r="C213" s="3" t="str">
        <f>HYPERLINK("http://www.uniprot.org/uniprot/K7MMV3","tr|K7MMV3|K7MMV3_SOYBN")</f>
        <v>tr|K7MMV3|K7MMV3_SOYBN</v>
      </c>
      <c r="D213" t="s">
        <v>28</v>
      </c>
      <c r="E213">
        <v>46.56</v>
      </c>
      <c r="F213">
        <v>698</v>
      </c>
      <c r="G213">
        <v>373</v>
      </c>
      <c r="H213">
        <v>69</v>
      </c>
      <c r="I213">
        <v>1</v>
      </c>
      <c r="J213">
        <v>1887</v>
      </c>
      <c r="K213">
        <v>1</v>
      </c>
      <c r="L213">
        <v>66</v>
      </c>
      <c r="M213">
        <v>750</v>
      </c>
      <c r="N213" t="s">
        <v>18</v>
      </c>
      <c r="O213" s="1">
        <v>1.38576E-147</v>
      </c>
      <c r="P213">
        <v>1363</v>
      </c>
    </row>
    <row r="214" spans="1:16" x14ac:dyDescent="0.25">
      <c r="A214" t="s">
        <v>356</v>
      </c>
      <c r="B214">
        <v>804</v>
      </c>
      <c r="C214" s="3" t="str">
        <f>HYPERLINK("http://www.uniprot.org/uniprot/I3T2C6","tr|I3T2C6|I3T2C6_MEDTR")</f>
        <v>tr|I3T2C6|I3T2C6_MEDTR</v>
      </c>
      <c r="D214" t="s">
        <v>22</v>
      </c>
      <c r="E214">
        <v>79.099999999999994</v>
      </c>
      <c r="F214">
        <v>268</v>
      </c>
      <c r="G214">
        <v>56</v>
      </c>
      <c r="H214">
        <v>1</v>
      </c>
      <c r="I214">
        <v>1</v>
      </c>
      <c r="J214">
        <v>801</v>
      </c>
      <c r="K214">
        <v>1</v>
      </c>
      <c r="L214">
        <v>1</v>
      </c>
      <c r="M214">
        <v>264</v>
      </c>
      <c r="N214" t="s">
        <v>18</v>
      </c>
      <c r="O214" s="1">
        <v>1.9801500000000001E-112</v>
      </c>
      <c r="P214">
        <v>1055</v>
      </c>
    </row>
    <row r="215" spans="1:16" x14ac:dyDescent="0.25">
      <c r="A215" t="s">
        <v>357</v>
      </c>
      <c r="B215">
        <v>1548</v>
      </c>
      <c r="C215" s="3" t="str">
        <f>HYPERLINK("http://www.uniprot.org/uniprot/G7J7B8","tr|G7J7B8|G7J7B8_MEDTR")</f>
        <v>tr|G7J7B8|G7J7B8_MEDTR</v>
      </c>
      <c r="D215" t="s">
        <v>358</v>
      </c>
      <c r="E215">
        <v>77.5</v>
      </c>
      <c r="F215">
        <v>480</v>
      </c>
      <c r="G215">
        <v>108</v>
      </c>
      <c r="H215">
        <v>4</v>
      </c>
      <c r="I215">
        <v>115</v>
      </c>
      <c r="J215">
        <v>1542</v>
      </c>
      <c r="K215">
        <v>1</v>
      </c>
      <c r="L215">
        <v>45</v>
      </c>
      <c r="M215">
        <v>521</v>
      </c>
      <c r="N215" t="s">
        <v>18</v>
      </c>
      <c r="O215">
        <v>0</v>
      </c>
      <c r="P215">
        <v>1935</v>
      </c>
    </row>
    <row r="216" spans="1:16" x14ac:dyDescent="0.25">
      <c r="A216" t="s">
        <v>359</v>
      </c>
      <c r="B216">
        <v>744</v>
      </c>
      <c r="C216" s="3" t="str">
        <f>HYPERLINK("http://www.uniprot.org/uniprot/I1JGF8","tr|I1JGF8|I1JGF8_SOYBN")</f>
        <v>tr|I1JGF8|I1JGF8_SOYBN</v>
      </c>
      <c r="D216" t="s">
        <v>28</v>
      </c>
      <c r="E216">
        <v>38.18</v>
      </c>
      <c r="F216">
        <v>165</v>
      </c>
      <c r="G216">
        <v>102</v>
      </c>
      <c r="H216">
        <v>7</v>
      </c>
      <c r="I216">
        <v>79</v>
      </c>
      <c r="J216">
        <v>552</v>
      </c>
      <c r="K216">
        <v>1</v>
      </c>
      <c r="L216">
        <v>335</v>
      </c>
      <c r="M216">
        <v>495</v>
      </c>
      <c r="N216" t="s">
        <v>18</v>
      </c>
      <c r="O216" s="1">
        <v>1.4204700000000001E-18</v>
      </c>
      <c r="P216">
        <v>245</v>
      </c>
    </row>
    <row r="217" spans="1:16" x14ac:dyDescent="0.25">
      <c r="A217" t="s">
        <v>360</v>
      </c>
      <c r="B217">
        <v>1473</v>
      </c>
      <c r="C217" s="3" t="str">
        <f>HYPERLINK("http://www.uniprot.org/uniprot/G7LE69","tr|G7LE69|G7LE69_MEDTR")</f>
        <v>tr|G7LE69|G7LE69_MEDTR</v>
      </c>
      <c r="D217" t="s">
        <v>361</v>
      </c>
      <c r="E217">
        <v>91.52</v>
      </c>
      <c r="F217">
        <v>484</v>
      </c>
      <c r="G217">
        <v>41</v>
      </c>
      <c r="H217">
        <v>0</v>
      </c>
      <c r="I217">
        <v>16</v>
      </c>
      <c r="J217">
        <v>1467</v>
      </c>
      <c r="K217">
        <v>1</v>
      </c>
      <c r="L217">
        <v>5</v>
      </c>
      <c r="M217">
        <v>487</v>
      </c>
      <c r="N217" t="s">
        <v>18</v>
      </c>
      <c r="O217">
        <v>0</v>
      </c>
      <c r="P217">
        <v>2331</v>
      </c>
    </row>
    <row r="218" spans="1:16" x14ac:dyDescent="0.25">
      <c r="A218" t="s">
        <v>362</v>
      </c>
      <c r="B218">
        <v>2154</v>
      </c>
      <c r="C218" s="3" t="str">
        <f>HYPERLINK("http://www.uniprot.org/uniprot/G7JFX0","tr|G7JFX0|G7JFX0_MEDTR")</f>
        <v>tr|G7JFX0|G7JFX0_MEDTR</v>
      </c>
      <c r="D218" t="s">
        <v>363</v>
      </c>
      <c r="E218">
        <v>84.33</v>
      </c>
      <c r="F218">
        <v>715</v>
      </c>
      <c r="G218">
        <v>112</v>
      </c>
      <c r="H218">
        <v>1</v>
      </c>
      <c r="I218">
        <v>10</v>
      </c>
      <c r="J218">
        <v>2151</v>
      </c>
      <c r="K218">
        <v>1</v>
      </c>
      <c r="L218">
        <v>1</v>
      </c>
      <c r="M218">
        <v>713</v>
      </c>
      <c r="N218" t="s">
        <v>18</v>
      </c>
      <c r="O218">
        <v>0</v>
      </c>
      <c r="P218">
        <v>3029</v>
      </c>
    </row>
    <row r="219" spans="1:16" x14ac:dyDescent="0.25">
      <c r="A219" t="s">
        <v>364</v>
      </c>
      <c r="B219">
        <v>1344</v>
      </c>
      <c r="C219" s="3" t="str">
        <f>HYPERLINK("http://www.uniprot.org/uniprot/G7JFU1","tr|G7JFU1|G7JFU1_MEDTR")</f>
        <v>tr|G7JFU1|G7JFU1_MEDTR</v>
      </c>
      <c r="D219" t="s">
        <v>365</v>
      </c>
      <c r="E219">
        <v>89.11</v>
      </c>
      <c r="F219">
        <v>441</v>
      </c>
      <c r="G219">
        <v>48</v>
      </c>
      <c r="H219">
        <v>1</v>
      </c>
      <c r="I219">
        <v>22</v>
      </c>
      <c r="J219">
        <v>1341</v>
      </c>
      <c r="K219">
        <v>1</v>
      </c>
      <c r="L219">
        <v>1</v>
      </c>
      <c r="M219">
        <v>441</v>
      </c>
      <c r="N219" t="s">
        <v>18</v>
      </c>
      <c r="O219">
        <v>0</v>
      </c>
      <c r="P219">
        <v>2038</v>
      </c>
    </row>
    <row r="220" spans="1:16" x14ac:dyDescent="0.25">
      <c r="A220" t="s">
        <v>366</v>
      </c>
      <c r="B220">
        <v>2388</v>
      </c>
      <c r="C220" s="3" t="str">
        <f>HYPERLINK("http://www.uniprot.org/uniprot/G7JCX3","tr|G7JCX3|G7JCX3_MEDTR")</f>
        <v>tr|G7JCX3|G7JCX3_MEDTR</v>
      </c>
      <c r="D220" t="s">
        <v>367</v>
      </c>
      <c r="E220">
        <v>76</v>
      </c>
      <c r="F220">
        <v>800</v>
      </c>
      <c r="G220">
        <v>192</v>
      </c>
      <c r="H220">
        <v>8</v>
      </c>
      <c r="I220">
        <v>1</v>
      </c>
      <c r="J220">
        <v>2376</v>
      </c>
      <c r="K220">
        <v>1</v>
      </c>
      <c r="L220">
        <v>17</v>
      </c>
      <c r="M220">
        <v>807</v>
      </c>
      <c r="N220" t="s">
        <v>18</v>
      </c>
      <c r="O220">
        <v>0</v>
      </c>
      <c r="P220">
        <v>3126</v>
      </c>
    </row>
    <row r="221" spans="1:16" x14ac:dyDescent="0.25">
      <c r="A221" t="s">
        <v>368</v>
      </c>
      <c r="B221">
        <v>444</v>
      </c>
      <c r="C221" s="3" t="str">
        <f>HYPERLINK("http://www.uniprot.org/uniprot/I3S8Z8","tr|I3S8Z8|I3S8Z8_LOTJA")</f>
        <v>tr|I3S8Z8|I3S8Z8_LOTJA</v>
      </c>
      <c r="D221" t="s">
        <v>93</v>
      </c>
      <c r="E221">
        <v>87.3</v>
      </c>
      <c r="F221">
        <v>126</v>
      </c>
      <c r="G221">
        <v>16</v>
      </c>
      <c r="H221">
        <v>0</v>
      </c>
      <c r="I221">
        <v>64</v>
      </c>
      <c r="J221">
        <v>441</v>
      </c>
      <c r="K221">
        <v>1</v>
      </c>
      <c r="L221">
        <v>20</v>
      </c>
      <c r="M221">
        <v>145</v>
      </c>
      <c r="N221" t="s">
        <v>18</v>
      </c>
      <c r="O221" s="1">
        <v>4.2619700000000002E-57</v>
      </c>
      <c r="P221">
        <v>574</v>
      </c>
    </row>
    <row r="222" spans="1:16" x14ac:dyDescent="0.25">
      <c r="A222" t="s">
        <v>369</v>
      </c>
      <c r="B222">
        <v>1452</v>
      </c>
      <c r="C222" s="3" t="str">
        <f>HYPERLINK("http://www.uniprot.org/uniprot/K7LAA6","tr|K7LAA6|K7LAA6_SOYBN")</f>
        <v>tr|K7LAA6|K7LAA6_SOYBN</v>
      </c>
      <c r="D222" t="s">
        <v>28</v>
      </c>
      <c r="E222">
        <v>32.33</v>
      </c>
      <c r="F222">
        <v>334</v>
      </c>
      <c r="G222">
        <v>226</v>
      </c>
      <c r="H222">
        <v>1</v>
      </c>
      <c r="I222">
        <v>160</v>
      </c>
      <c r="J222">
        <v>1158</v>
      </c>
      <c r="K222">
        <v>1</v>
      </c>
      <c r="L222">
        <v>120</v>
      </c>
      <c r="M222">
        <v>424</v>
      </c>
      <c r="N222" t="s">
        <v>18</v>
      </c>
      <c r="O222" s="1">
        <v>8.5694500000000002E-35</v>
      </c>
      <c r="P222">
        <v>389</v>
      </c>
    </row>
    <row r="223" spans="1:16" x14ac:dyDescent="0.25">
      <c r="A223" t="s">
        <v>370</v>
      </c>
      <c r="B223">
        <v>1083</v>
      </c>
      <c r="C223" s="3" t="str">
        <f>HYPERLINK("http://www.uniprot.org/uniprot/G7KEV8","tr|G7KEV8|G7KEV8_MEDTR")</f>
        <v>tr|G7KEV8|G7KEV8_MEDTR</v>
      </c>
      <c r="D223" t="s">
        <v>371</v>
      </c>
      <c r="E223">
        <v>85.27</v>
      </c>
      <c r="F223">
        <v>360</v>
      </c>
      <c r="G223">
        <v>53</v>
      </c>
      <c r="H223">
        <v>12</v>
      </c>
      <c r="I223">
        <v>34</v>
      </c>
      <c r="J223">
        <v>1077</v>
      </c>
      <c r="K223">
        <v>1</v>
      </c>
      <c r="L223">
        <v>66</v>
      </c>
      <c r="M223">
        <v>425</v>
      </c>
      <c r="N223" t="s">
        <v>18</v>
      </c>
      <c r="O223" s="1">
        <v>4.7064599999999999E-167</v>
      </c>
      <c r="P223">
        <v>1528</v>
      </c>
    </row>
    <row r="224" spans="1:16" x14ac:dyDescent="0.25">
      <c r="A224" t="s">
        <v>372</v>
      </c>
      <c r="B224">
        <v>1047</v>
      </c>
      <c r="C224" s="3" t="str">
        <f>HYPERLINK("http://www.uniprot.org/uniprot/I3T039","tr|I3T039|I3T039_MEDTR")</f>
        <v>tr|I3T039|I3T039_MEDTR</v>
      </c>
      <c r="D224" t="s">
        <v>22</v>
      </c>
      <c r="E224">
        <v>81.63</v>
      </c>
      <c r="F224">
        <v>354</v>
      </c>
      <c r="G224">
        <v>65</v>
      </c>
      <c r="H224">
        <v>11</v>
      </c>
      <c r="I224">
        <v>16</v>
      </c>
      <c r="J224">
        <v>1044</v>
      </c>
      <c r="K224">
        <v>1</v>
      </c>
      <c r="L224">
        <v>5</v>
      </c>
      <c r="M224">
        <v>345</v>
      </c>
      <c r="N224" t="s">
        <v>18</v>
      </c>
      <c r="O224" s="1">
        <v>2.5558400000000001E-154</v>
      </c>
      <c r="P224">
        <v>1418</v>
      </c>
    </row>
    <row r="225" spans="1:16" x14ac:dyDescent="0.25">
      <c r="A225" t="s">
        <v>373</v>
      </c>
      <c r="B225">
        <v>507</v>
      </c>
      <c r="C225" s="3" t="str">
        <f>HYPERLINK("http://www.uniprot.org/uniprot/K7M5D8","tr|K7M5D8|K7M5D8_SOYBN")</f>
        <v>tr|K7M5D8|K7M5D8_SOYBN</v>
      </c>
      <c r="D225" t="s">
        <v>28</v>
      </c>
      <c r="E225">
        <v>53.02</v>
      </c>
      <c r="F225">
        <v>149</v>
      </c>
      <c r="G225">
        <v>70</v>
      </c>
      <c r="H225">
        <v>5</v>
      </c>
      <c r="I225">
        <v>1</v>
      </c>
      <c r="J225">
        <v>432</v>
      </c>
      <c r="K225">
        <v>1</v>
      </c>
      <c r="L225">
        <v>1</v>
      </c>
      <c r="M225">
        <v>149</v>
      </c>
      <c r="N225" t="s">
        <v>18</v>
      </c>
      <c r="O225" s="1">
        <v>3.3519799999999997E-30</v>
      </c>
      <c r="P225">
        <v>342</v>
      </c>
    </row>
    <row r="226" spans="1:16" x14ac:dyDescent="0.25">
      <c r="A226" t="s">
        <v>374</v>
      </c>
      <c r="B226">
        <v>642</v>
      </c>
      <c r="C226" s="3" t="str">
        <f>HYPERLINK("http://www.uniprot.org/uniprot/G7KY89","tr|G7KY89|G7KY89_MEDTR")</f>
        <v>tr|G7KY89|G7KY89_MEDTR</v>
      </c>
      <c r="D226" t="s">
        <v>375</v>
      </c>
      <c r="E226">
        <v>72.58</v>
      </c>
      <c r="F226">
        <v>124</v>
      </c>
      <c r="G226">
        <v>34</v>
      </c>
      <c r="H226">
        <v>9</v>
      </c>
      <c r="I226">
        <v>163</v>
      </c>
      <c r="J226">
        <v>507</v>
      </c>
      <c r="K226">
        <v>1</v>
      </c>
      <c r="L226">
        <v>76</v>
      </c>
      <c r="M226">
        <v>196</v>
      </c>
      <c r="N226" t="s">
        <v>18</v>
      </c>
      <c r="O226" s="1">
        <v>1.3853900000000001E-54</v>
      </c>
      <c r="P226">
        <v>431</v>
      </c>
    </row>
    <row r="227" spans="1:16" x14ac:dyDescent="0.25">
      <c r="A227" t="s">
        <v>376</v>
      </c>
      <c r="B227">
        <v>1935</v>
      </c>
      <c r="C227" s="3" t="str">
        <f>HYPERLINK("http://www.uniprot.org/uniprot/G7I2H0","tr|G7I2H0|G7I2H0_MEDTR")</f>
        <v>tr|G7I2H0|G7I2H0_MEDTR</v>
      </c>
      <c r="D227" t="s">
        <v>144</v>
      </c>
      <c r="E227">
        <v>32.9</v>
      </c>
      <c r="F227">
        <v>310</v>
      </c>
      <c r="G227">
        <v>208</v>
      </c>
      <c r="H227">
        <v>1</v>
      </c>
      <c r="I227">
        <v>964</v>
      </c>
      <c r="J227">
        <v>1890</v>
      </c>
      <c r="K227">
        <v>1</v>
      </c>
      <c r="L227">
        <v>27</v>
      </c>
      <c r="M227">
        <v>285</v>
      </c>
      <c r="N227" t="s">
        <v>18</v>
      </c>
      <c r="O227" s="1">
        <v>4.4453700000000001E-32</v>
      </c>
      <c r="P227">
        <v>367</v>
      </c>
    </row>
    <row r="228" spans="1:16" x14ac:dyDescent="0.25">
      <c r="A228" t="s">
        <v>377</v>
      </c>
      <c r="B228">
        <v>960</v>
      </c>
      <c r="C228" s="3" t="str">
        <f>HYPERLINK("http://www.uniprot.org/uniprot/G7L8N0","tr|G7L8N0|G7L8N0_MEDTR")</f>
        <v>tr|G7L8N0|G7L8N0_MEDTR</v>
      </c>
      <c r="D228" t="s">
        <v>378</v>
      </c>
      <c r="E228">
        <v>57.73</v>
      </c>
      <c r="F228">
        <v>97</v>
      </c>
      <c r="G228">
        <v>41</v>
      </c>
      <c r="H228">
        <v>0</v>
      </c>
      <c r="I228">
        <v>661</v>
      </c>
      <c r="J228">
        <v>951</v>
      </c>
      <c r="K228">
        <v>1</v>
      </c>
      <c r="L228">
        <v>56</v>
      </c>
      <c r="M228">
        <v>152</v>
      </c>
      <c r="N228" t="s">
        <v>18</v>
      </c>
      <c r="O228" s="1">
        <v>6.69162E-26</v>
      </c>
      <c r="P228">
        <v>310</v>
      </c>
    </row>
    <row r="229" spans="1:16" x14ac:dyDescent="0.25">
      <c r="A229" t="s">
        <v>379</v>
      </c>
      <c r="B229">
        <v>1179</v>
      </c>
      <c r="C229" s="3" t="str">
        <f>HYPERLINK("http://www.uniprot.org/uniprot/G7KIY4","tr|G7KIY4|G7KIY4_MEDTR")</f>
        <v>tr|G7KIY4|G7KIY4_MEDTR</v>
      </c>
      <c r="D229" t="s">
        <v>380</v>
      </c>
      <c r="E229">
        <v>72.72</v>
      </c>
      <c r="F229">
        <v>286</v>
      </c>
      <c r="G229">
        <v>78</v>
      </c>
      <c r="H229">
        <v>50</v>
      </c>
      <c r="I229">
        <v>469</v>
      </c>
      <c r="J229">
        <v>1176</v>
      </c>
      <c r="K229">
        <v>1</v>
      </c>
      <c r="L229">
        <v>6</v>
      </c>
      <c r="M229">
        <v>291</v>
      </c>
      <c r="N229" t="s">
        <v>18</v>
      </c>
      <c r="O229" s="1">
        <v>1.5378899999999999E-97</v>
      </c>
      <c r="P229">
        <v>929</v>
      </c>
    </row>
    <row r="230" spans="1:16" x14ac:dyDescent="0.25">
      <c r="A230" t="s">
        <v>381</v>
      </c>
      <c r="B230">
        <v>2025</v>
      </c>
      <c r="C230" s="3" t="str">
        <f>HYPERLINK("http://www.uniprot.org/uniprot/G7IL56","tr|G7IL56|G7IL56_MEDTR")</f>
        <v>tr|G7IL56|G7IL56_MEDTR</v>
      </c>
      <c r="D230" t="s">
        <v>382</v>
      </c>
      <c r="E230">
        <v>90.81</v>
      </c>
      <c r="F230">
        <v>675</v>
      </c>
      <c r="G230">
        <v>62</v>
      </c>
      <c r="H230">
        <v>1</v>
      </c>
      <c r="I230">
        <v>1</v>
      </c>
      <c r="J230">
        <v>2022</v>
      </c>
      <c r="K230">
        <v>1</v>
      </c>
      <c r="L230">
        <v>1</v>
      </c>
      <c r="M230">
        <v>671</v>
      </c>
      <c r="N230" t="s">
        <v>18</v>
      </c>
      <c r="O230">
        <v>0</v>
      </c>
      <c r="P230">
        <v>3222</v>
      </c>
    </row>
    <row r="231" spans="1:16" x14ac:dyDescent="0.25">
      <c r="A231" t="s">
        <v>383</v>
      </c>
      <c r="B231">
        <v>981</v>
      </c>
      <c r="C231" s="3" t="str">
        <f>HYPERLINK("http://www.uniprot.org/uniprot/B7FI33","tr|B7FI33|B7FI33_MEDTR")</f>
        <v>tr|B7FI33|B7FI33_MEDTR</v>
      </c>
      <c r="D231" t="s">
        <v>384</v>
      </c>
      <c r="E231">
        <v>74.72</v>
      </c>
      <c r="F231">
        <v>360</v>
      </c>
      <c r="G231">
        <v>91</v>
      </c>
      <c r="H231">
        <v>35</v>
      </c>
      <c r="I231">
        <v>1</v>
      </c>
      <c r="J231">
        <v>975</v>
      </c>
      <c r="K231">
        <v>1</v>
      </c>
      <c r="L231">
        <v>1</v>
      </c>
      <c r="M231">
        <v>360</v>
      </c>
      <c r="N231" t="s">
        <v>18</v>
      </c>
      <c r="O231" s="1">
        <v>6.0651099999999999E-155</v>
      </c>
      <c r="P231">
        <v>1423</v>
      </c>
    </row>
    <row r="232" spans="1:16" x14ac:dyDescent="0.25">
      <c r="A232" t="s">
        <v>385</v>
      </c>
      <c r="B232">
        <v>249</v>
      </c>
      <c r="C232" s="3" t="str">
        <f>HYPERLINK("http://www.uniprot.org/uniprot/I3SDA0","tr|I3SDA0|I3SDA0_MEDTR")</f>
        <v>tr|I3SDA0|I3SDA0_MEDTR</v>
      </c>
      <c r="D232" t="s">
        <v>386</v>
      </c>
      <c r="E232">
        <v>88.88</v>
      </c>
      <c r="F232">
        <v>81</v>
      </c>
      <c r="G232">
        <v>9</v>
      </c>
      <c r="H232">
        <v>0</v>
      </c>
      <c r="I232">
        <v>1</v>
      </c>
      <c r="J232">
        <v>243</v>
      </c>
      <c r="K232">
        <v>1</v>
      </c>
      <c r="L232">
        <v>1</v>
      </c>
      <c r="M232">
        <v>81</v>
      </c>
      <c r="N232" t="s">
        <v>18</v>
      </c>
      <c r="O232" s="1">
        <v>6.23128E-32</v>
      </c>
      <c r="P232">
        <v>357</v>
      </c>
    </row>
    <row r="233" spans="1:16" x14ac:dyDescent="0.25">
      <c r="A233" t="s">
        <v>387</v>
      </c>
      <c r="B233">
        <v>1650</v>
      </c>
      <c r="C233" s="3" t="str">
        <f>HYPERLINK("http://www.uniprot.org/uniprot/K7KNC7","tr|K7KNC7|K7KNC7_SOYBN")</f>
        <v>tr|K7KNC7|K7KNC7_SOYBN</v>
      </c>
      <c r="D233" t="s">
        <v>28</v>
      </c>
      <c r="E233">
        <v>53.13</v>
      </c>
      <c r="F233">
        <v>623</v>
      </c>
      <c r="G233">
        <v>292</v>
      </c>
      <c r="H233">
        <v>74</v>
      </c>
      <c r="I233">
        <v>1</v>
      </c>
      <c r="J233">
        <v>1647</v>
      </c>
      <c r="K233">
        <v>1</v>
      </c>
      <c r="L233">
        <v>1</v>
      </c>
      <c r="M233">
        <v>618</v>
      </c>
      <c r="N233" t="s">
        <v>18</v>
      </c>
      <c r="O233" s="1">
        <v>6.37058E-154</v>
      </c>
      <c r="P233">
        <v>1417</v>
      </c>
    </row>
    <row r="234" spans="1:16" x14ac:dyDescent="0.25">
      <c r="A234" t="s">
        <v>388</v>
      </c>
      <c r="B234">
        <v>1332</v>
      </c>
      <c r="C234" s="3" t="str">
        <f>HYPERLINK("http://www.uniprot.org/uniprot/G7L596","tr|G7L596|G7L596_MEDTR")</f>
        <v>tr|G7L596|G7L596_MEDTR</v>
      </c>
      <c r="D234" t="s">
        <v>389</v>
      </c>
      <c r="E234">
        <v>80.13</v>
      </c>
      <c r="F234">
        <v>443</v>
      </c>
      <c r="G234">
        <v>88</v>
      </c>
      <c r="H234">
        <v>0</v>
      </c>
      <c r="I234">
        <v>1</v>
      </c>
      <c r="J234">
        <v>1329</v>
      </c>
      <c r="K234">
        <v>1</v>
      </c>
      <c r="L234">
        <v>1</v>
      </c>
      <c r="M234">
        <v>440</v>
      </c>
      <c r="N234" t="s">
        <v>18</v>
      </c>
      <c r="O234">
        <v>0</v>
      </c>
      <c r="P234">
        <v>1955</v>
      </c>
    </row>
    <row r="235" spans="1:16" x14ac:dyDescent="0.25">
      <c r="A235" t="s">
        <v>390</v>
      </c>
      <c r="B235">
        <v>378</v>
      </c>
      <c r="C235" s="3" t="str">
        <f>HYPERLINK("http://www.uniprot.org/uniprot/K7K789","tr|K7K789|K7K789_SOYBN")</f>
        <v>tr|K7K789|K7K789_SOYBN</v>
      </c>
      <c r="D235" t="s">
        <v>61</v>
      </c>
      <c r="E235">
        <v>30.95</v>
      </c>
      <c r="F235">
        <v>126</v>
      </c>
      <c r="G235">
        <v>87</v>
      </c>
      <c r="H235">
        <v>1</v>
      </c>
      <c r="I235">
        <v>1</v>
      </c>
      <c r="J235">
        <v>375</v>
      </c>
      <c r="K235">
        <v>1</v>
      </c>
      <c r="L235">
        <v>43</v>
      </c>
      <c r="M235">
        <v>168</v>
      </c>
      <c r="N235" t="s">
        <v>18</v>
      </c>
      <c r="O235" s="1">
        <v>7.4089899999999997E-9</v>
      </c>
      <c r="P235">
        <v>158</v>
      </c>
    </row>
    <row r="236" spans="1:16" x14ac:dyDescent="0.25">
      <c r="A236" t="s">
        <v>391</v>
      </c>
      <c r="B236">
        <v>549</v>
      </c>
      <c r="C236" s="3" t="str">
        <f>HYPERLINK("http://www.uniprot.org/uniprot/C6SXN7","tr|C6SXN7|C6SXN7_SOYBN")</f>
        <v>tr|C6SXN7|C6SXN7_SOYBN</v>
      </c>
      <c r="D236" t="s">
        <v>210</v>
      </c>
      <c r="E236">
        <v>65.930000000000007</v>
      </c>
      <c r="F236">
        <v>182</v>
      </c>
      <c r="G236">
        <v>62</v>
      </c>
      <c r="H236">
        <v>0</v>
      </c>
      <c r="I236">
        <v>1</v>
      </c>
      <c r="J236">
        <v>546</v>
      </c>
      <c r="K236">
        <v>1</v>
      </c>
      <c r="L236">
        <v>1</v>
      </c>
      <c r="M236">
        <v>177</v>
      </c>
      <c r="N236" t="s">
        <v>18</v>
      </c>
      <c r="O236" s="1">
        <v>7.86938E-57</v>
      </c>
      <c r="P236">
        <v>572</v>
      </c>
    </row>
    <row r="237" spans="1:16" x14ac:dyDescent="0.25">
      <c r="A237" t="s">
        <v>392</v>
      </c>
      <c r="B237">
        <v>711</v>
      </c>
      <c r="C237" s="3" t="str">
        <f>HYPERLINK("http://www.uniprot.org/uniprot/C6T3D2","tr|C6T3D2|C6T3D2_SOYBN")</f>
        <v>tr|C6T3D2|C6T3D2_SOYBN</v>
      </c>
      <c r="D237" t="s">
        <v>210</v>
      </c>
      <c r="E237">
        <v>70.63</v>
      </c>
      <c r="F237">
        <v>235</v>
      </c>
      <c r="G237">
        <v>69</v>
      </c>
      <c r="H237">
        <v>7</v>
      </c>
      <c r="I237">
        <v>1</v>
      </c>
      <c r="J237">
        <v>684</v>
      </c>
      <c r="K237">
        <v>1</v>
      </c>
      <c r="L237">
        <v>8</v>
      </c>
      <c r="M237">
        <v>228</v>
      </c>
      <c r="N237" t="s">
        <v>18</v>
      </c>
      <c r="O237" s="1">
        <v>1.6065299999999999E-77</v>
      </c>
      <c r="P237">
        <v>753</v>
      </c>
    </row>
    <row r="238" spans="1:16" x14ac:dyDescent="0.25">
      <c r="A238" t="s">
        <v>393</v>
      </c>
      <c r="B238">
        <v>1311</v>
      </c>
      <c r="C238" s="3" t="str">
        <f>HYPERLINK("http://www.uniprot.org/uniprot/K7MMU7","tr|K7MMU7|K7MMU7_SOYBN")</f>
        <v>tr|K7MMU7|K7MMU7_SOYBN</v>
      </c>
      <c r="D238" t="s">
        <v>28</v>
      </c>
      <c r="E238">
        <v>77.599999999999994</v>
      </c>
      <c r="F238">
        <v>442</v>
      </c>
      <c r="G238">
        <v>99</v>
      </c>
      <c r="H238">
        <v>7</v>
      </c>
      <c r="I238">
        <v>4</v>
      </c>
      <c r="J238">
        <v>1308</v>
      </c>
      <c r="K238">
        <v>1</v>
      </c>
      <c r="L238">
        <v>40</v>
      </c>
      <c r="M238">
        <v>479</v>
      </c>
      <c r="N238" t="s">
        <v>18</v>
      </c>
      <c r="O238">
        <v>0</v>
      </c>
      <c r="P238">
        <v>1771</v>
      </c>
    </row>
    <row r="239" spans="1:16" x14ac:dyDescent="0.25">
      <c r="A239" t="s">
        <v>394</v>
      </c>
      <c r="B239">
        <v>648</v>
      </c>
      <c r="C239" s="3" t="str">
        <f>HYPERLINK("http://www.uniprot.org/uniprot/I1LFC6","tr|I1LFC6|I1LFC6_SOYBN")</f>
        <v>tr|I1LFC6|I1LFC6_SOYBN</v>
      </c>
      <c r="D239" t="s">
        <v>117</v>
      </c>
      <c r="E239">
        <v>82.92</v>
      </c>
      <c r="F239">
        <v>205</v>
      </c>
      <c r="G239">
        <v>35</v>
      </c>
      <c r="H239">
        <v>0</v>
      </c>
      <c r="I239">
        <v>31</v>
      </c>
      <c r="J239">
        <v>645</v>
      </c>
      <c r="K239">
        <v>1</v>
      </c>
      <c r="L239">
        <v>11</v>
      </c>
      <c r="M239">
        <v>215</v>
      </c>
      <c r="N239" t="s">
        <v>18</v>
      </c>
      <c r="O239" s="1">
        <v>7.9926200000000005E-88</v>
      </c>
      <c r="P239">
        <v>841</v>
      </c>
    </row>
    <row r="240" spans="1:16" x14ac:dyDescent="0.25">
      <c r="A240" t="s">
        <v>395</v>
      </c>
      <c r="B240">
        <v>513</v>
      </c>
      <c r="C240" s="3" t="str">
        <f>HYPERLINK("http://www.uniprot.org/uniprot/G7J2X4","tr|G7J2X4|G7J2X4_MEDTR")</f>
        <v>tr|G7J2X4|G7J2X4_MEDTR</v>
      </c>
      <c r="D240" t="s">
        <v>396</v>
      </c>
      <c r="E240">
        <v>85.29</v>
      </c>
      <c r="F240">
        <v>170</v>
      </c>
      <c r="G240">
        <v>25</v>
      </c>
      <c r="H240">
        <v>0</v>
      </c>
      <c r="I240">
        <v>1</v>
      </c>
      <c r="J240">
        <v>510</v>
      </c>
      <c r="K240">
        <v>1</v>
      </c>
      <c r="L240">
        <v>1</v>
      </c>
      <c r="M240">
        <v>170</v>
      </c>
      <c r="N240" t="s">
        <v>18</v>
      </c>
      <c r="O240" s="1">
        <v>2.6628300000000002E-83</v>
      </c>
      <c r="P240">
        <v>800</v>
      </c>
    </row>
    <row r="241" spans="1:16" x14ac:dyDescent="0.25">
      <c r="A241" t="s">
        <v>397</v>
      </c>
      <c r="B241">
        <v>1719</v>
      </c>
      <c r="C241" s="3" t="str">
        <f>HYPERLINK("http://www.uniprot.org/uniprot/G7J7C4","tr|G7J7C4|G7J7C4_MEDTR")</f>
        <v>tr|G7J7C4|G7J7C4_MEDTR</v>
      </c>
      <c r="D241" t="s">
        <v>398</v>
      </c>
      <c r="E241">
        <v>65.02</v>
      </c>
      <c r="F241">
        <v>672</v>
      </c>
      <c r="G241">
        <v>235</v>
      </c>
      <c r="H241">
        <v>116</v>
      </c>
      <c r="I241">
        <v>43</v>
      </c>
      <c r="J241">
        <v>1710</v>
      </c>
      <c r="K241">
        <v>1</v>
      </c>
      <c r="L241">
        <v>6</v>
      </c>
      <c r="M241">
        <v>677</v>
      </c>
      <c r="N241" t="s">
        <v>18</v>
      </c>
      <c r="O241">
        <v>0</v>
      </c>
      <c r="P241">
        <v>2002</v>
      </c>
    </row>
    <row r="242" spans="1:16" x14ac:dyDescent="0.25">
      <c r="A242" t="s">
        <v>399</v>
      </c>
      <c r="B242">
        <v>1788</v>
      </c>
      <c r="C242" s="3" t="str">
        <f>HYPERLINK("http://www.uniprot.org/uniprot/G7J056","tr|G7J056|G7J056_MEDTR")</f>
        <v>tr|G7J056|G7J056_MEDTR</v>
      </c>
      <c r="D242" t="s">
        <v>400</v>
      </c>
      <c r="E242">
        <v>97.65</v>
      </c>
      <c r="F242">
        <v>383</v>
      </c>
      <c r="G242">
        <v>9</v>
      </c>
      <c r="H242">
        <v>0</v>
      </c>
      <c r="I242">
        <v>637</v>
      </c>
      <c r="J242">
        <v>1785</v>
      </c>
      <c r="K242">
        <v>1</v>
      </c>
      <c r="L242">
        <v>244</v>
      </c>
      <c r="M242">
        <v>626</v>
      </c>
      <c r="N242" t="s">
        <v>18</v>
      </c>
      <c r="O242">
        <v>0</v>
      </c>
      <c r="P242">
        <v>1943</v>
      </c>
    </row>
    <row r="243" spans="1:16" x14ac:dyDescent="0.25">
      <c r="A243" t="s">
        <v>401</v>
      </c>
      <c r="B243">
        <v>1251</v>
      </c>
      <c r="C243" s="3" t="str">
        <f>HYPERLINK("http://www.uniprot.org/uniprot/I1KBW3","tr|I1KBW3|I1KBW3_SOYBN")</f>
        <v>tr|I1KBW3|I1KBW3_SOYBN</v>
      </c>
      <c r="D243" t="s">
        <v>71</v>
      </c>
      <c r="E243">
        <v>91.58</v>
      </c>
      <c r="F243">
        <v>416</v>
      </c>
      <c r="G243">
        <v>35</v>
      </c>
      <c r="H243">
        <v>0</v>
      </c>
      <c r="I243">
        <v>1</v>
      </c>
      <c r="J243">
        <v>1248</v>
      </c>
      <c r="K243">
        <v>1</v>
      </c>
      <c r="L243">
        <v>1</v>
      </c>
      <c r="M243">
        <v>416</v>
      </c>
      <c r="N243" t="s">
        <v>18</v>
      </c>
      <c r="O243">
        <v>0</v>
      </c>
      <c r="P243">
        <v>2065</v>
      </c>
    </row>
    <row r="244" spans="1:16" x14ac:dyDescent="0.25">
      <c r="A244" t="s">
        <v>402</v>
      </c>
      <c r="B244">
        <v>1506</v>
      </c>
      <c r="C244" s="3" t="str">
        <f>HYPERLINK("http://www.uniprot.org/uniprot/Q257B0","tr|Q257B0|Q257B0_LUPAL")</f>
        <v>tr|Q257B0|Q257B0_LUPAL</v>
      </c>
      <c r="D244" t="s">
        <v>403</v>
      </c>
      <c r="E244">
        <v>74.180000000000007</v>
      </c>
      <c r="F244">
        <v>585</v>
      </c>
      <c r="G244">
        <v>151</v>
      </c>
      <c r="H244">
        <v>84</v>
      </c>
      <c r="I244">
        <v>1</v>
      </c>
      <c r="J244">
        <v>1503</v>
      </c>
      <c r="K244">
        <v>1</v>
      </c>
      <c r="L244">
        <v>1</v>
      </c>
      <c r="M244">
        <v>585</v>
      </c>
      <c r="N244" t="s">
        <v>18</v>
      </c>
      <c r="O244">
        <v>0</v>
      </c>
      <c r="P244">
        <v>2054</v>
      </c>
    </row>
    <row r="245" spans="1:16" x14ac:dyDescent="0.25">
      <c r="A245" t="s">
        <v>404</v>
      </c>
      <c r="B245">
        <v>996</v>
      </c>
      <c r="C245" s="3" t="str">
        <f>HYPERLINK("http://www.uniprot.org/uniprot/G7JFU2","tr|G7JFU2|G7JFU2_MEDTR")</f>
        <v>tr|G7JFU2|G7JFU2_MEDTR</v>
      </c>
      <c r="D245" t="s">
        <v>405</v>
      </c>
      <c r="E245">
        <v>77.56</v>
      </c>
      <c r="F245">
        <v>312</v>
      </c>
      <c r="G245">
        <v>70</v>
      </c>
      <c r="H245">
        <v>0</v>
      </c>
      <c r="I245">
        <v>1</v>
      </c>
      <c r="J245">
        <v>936</v>
      </c>
      <c r="K245">
        <v>1</v>
      </c>
      <c r="L245">
        <v>254</v>
      </c>
      <c r="M245">
        <v>547</v>
      </c>
      <c r="N245" t="s">
        <v>18</v>
      </c>
      <c r="O245" s="1">
        <v>1.2939600000000001E-128</v>
      </c>
      <c r="P245">
        <v>1196</v>
      </c>
    </row>
    <row r="246" spans="1:16" x14ac:dyDescent="0.25">
      <c r="A246" t="s">
        <v>406</v>
      </c>
      <c r="B246">
        <v>2532</v>
      </c>
      <c r="C246" s="3" t="str">
        <f>HYPERLINK("http://www.uniprot.org/uniprot/G7JCZ7","tr|G7JCZ7|G7JCZ7_MEDTR")</f>
        <v>tr|G7JCZ7|G7JCZ7_MEDTR</v>
      </c>
      <c r="D246" t="s">
        <v>290</v>
      </c>
      <c r="E246">
        <v>72.72</v>
      </c>
      <c r="F246">
        <v>858</v>
      </c>
      <c r="G246">
        <v>234</v>
      </c>
      <c r="H246">
        <v>15</v>
      </c>
      <c r="I246">
        <v>1</v>
      </c>
      <c r="J246">
        <v>2529</v>
      </c>
      <c r="K246">
        <v>1</v>
      </c>
      <c r="L246">
        <v>1</v>
      </c>
      <c r="M246">
        <v>841</v>
      </c>
      <c r="N246" t="s">
        <v>18</v>
      </c>
      <c r="O246">
        <v>0</v>
      </c>
      <c r="P246">
        <v>3103</v>
      </c>
    </row>
    <row r="247" spans="1:16" x14ac:dyDescent="0.25">
      <c r="A247" t="s">
        <v>407</v>
      </c>
      <c r="B247">
        <v>675</v>
      </c>
      <c r="C247" s="3" t="str">
        <f>HYPERLINK("http://www.uniprot.org/uniprot/G7JGG5","tr|G7JGG5|G7JGG5_MEDTR")</f>
        <v>tr|G7JGG5|G7JGG5_MEDTR</v>
      </c>
      <c r="D247" t="s">
        <v>408</v>
      </c>
      <c r="E247">
        <v>68.989999999999995</v>
      </c>
      <c r="F247">
        <v>229</v>
      </c>
      <c r="G247">
        <v>71</v>
      </c>
      <c r="H247">
        <v>5</v>
      </c>
      <c r="I247">
        <v>1</v>
      </c>
      <c r="J247">
        <v>672</v>
      </c>
      <c r="K247">
        <v>1</v>
      </c>
      <c r="L247">
        <v>1</v>
      </c>
      <c r="M247">
        <v>186</v>
      </c>
      <c r="N247" t="s">
        <v>18</v>
      </c>
      <c r="O247" s="1">
        <v>8.38619E-78</v>
      </c>
      <c r="P247">
        <v>755</v>
      </c>
    </row>
    <row r="248" spans="1:16" x14ac:dyDescent="0.25">
      <c r="A248" t="s">
        <v>409</v>
      </c>
      <c r="B248">
        <v>1788</v>
      </c>
      <c r="C248" s="3" t="str">
        <f>HYPERLINK("http://www.uniprot.org/uniprot/I1N195","tr|I1N195|I1N195_SOYBN")</f>
        <v>tr|I1N195|I1N195_SOYBN</v>
      </c>
      <c r="D248" t="s">
        <v>71</v>
      </c>
      <c r="E248">
        <v>66.34</v>
      </c>
      <c r="F248">
        <v>615</v>
      </c>
      <c r="G248">
        <v>207</v>
      </c>
      <c r="H248">
        <v>24</v>
      </c>
      <c r="I248">
        <v>7</v>
      </c>
      <c r="J248">
        <v>1779</v>
      </c>
      <c r="K248">
        <v>1</v>
      </c>
      <c r="L248">
        <v>7</v>
      </c>
      <c r="M248">
        <v>620</v>
      </c>
      <c r="N248" t="s">
        <v>18</v>
      </c>
      <c r="O248">
        <v>0</v>
      </c>
      <c r="P248">
        <v>2077</v>
      </c>
    </row>
    <row r="249" spans="1:16" x14ac:dyDescent="0.25">
      <c r="A249" t="s">
        <v>410</v>
      </c>
      <c r="B249">
        <v>732</v>
      </c>
      <c r="C249" s="3" t="str">
        <f>HYPERLINK("http://www.uniprot.org/uniprot/G7KEV6","tr|G7KEV6|G7KEV6_MEDTR")</f>
        <v>tr|G7KEV6|G7KEV6_MEDTR</v>
      </c>
      <c r="D249" t="s">
        <v>411</v>
      </c>
      <c r="E249">
        <v>64.400000000000006</v>
      </c>
      <c r="F249">
        <v>250</v>
      </c>
      <c r="G249">
        <v>89</v>
      </c>
      <c r="H249">
        <v>12</v>
      </c>
      <c r="I249">
        <v>1</v>
      </c>
      <c r="J249">
        <v>714</v>
      </c>
      <c r="K249">
        <v>1</v>
      </c>
      <c r="L249">
        <v>9</v>
      </c>
      <c r="M249">
        <v>255</v>
      </c>
      <c r="N249" t="s">
        <v>18</v>
      </c>
      <c r="O249" s="1">
        <v>2.7912200000000003E-88</v>
      </c>
      <c r="P249">
        <v>846</v>
      </c>
    </row>
    <row r="250" spans="1:16" x14ac:dyDescent="0.25">
      <c r="A250" t="s">
        <v>412</v>
      </c>
      <c r="B250">
        <v>387</v>
      </c>
      <c r="C250" s="3" t="str">
        <f>HYPERLINK("http://www.uniprot.org/uniprot/G7JQW7","tr|G7JQW7|G7JQW7_MEDTR")</f>
        <v>tr|G7JQW7|G7JQW7_MEDTR</v>
      </c>
      <c r="D250" t="s">
        <v>413</v>
      </c>
      <c r="E250">
        <v>81.3</v>
      </c>
      <c r="F250">
        <v>107</v>
      </c>
      <c r="G250">
        <v>20</v>
      </c>
      <c r="H250">
        <v>4</v>
      </c>
      <c r="I250">
        <v>1</v>
      </c>
      <c r="J250">
        <v>309</v>
      </c>
      <c r="K250">
        <v>1</v>
      </c>
      <c r="L250">
        <v>923</v>
      </c>
      <c r="M250">
        <v>1029</v>
      </c>
      <c r="N250" t="s">
        <v>18</v>
      </c>
      <c r="O250" s="1">
        <v>2.0366400000000001E-43</v>
      </c>
      <c r="P250">
        <v>456</v>
      </c>
    </row>
    <row r="251" spans="1:16" x14ac:dyDescent="0.25">
      <c r="A251" t="s">
        <v>414</v>
      </c>
      <c r="B251">
        <v>2043</v>
      </c>
      <c r="C251" s="3" t="str">
        <f>HYPERLINK("http://www.uniprot.org/uniprot/G7I2H0","tr|G7I2H0|G7I2H0_MEDTR")</f>
        <v>tr|G7I2H0|G7I2H0_MEDTR</v>
      </c>
      <c r="D251" t="s">
        <v>144</v>
      </c>
      <c r="E251">
        <v>33.72</v>
      </c>
      <c r="F251">
        <v>338</v>
      </c>
      <c r="G251">
        <v>224</v>
      </c>
      <c r="H251">
        <v>2</v>
      </c>
      <c r="I251">
        <v>964</v>
      </c>
      <c r="J251">
        <v>1971</v>
      </c>
      <c r="K251">
        <v>1</v>
      </c>
      <c r="L251">
        <v>27</v>
      </c>
      <c r="M251">
        <v>313</v>
      </c>
      <c r="N251" t="s">
        <v>18</v>
      </c>
      <c r="O251" s="1">
        <v>2.5907000000000001E-38</v>
      </c>
      <c r="P251">
        <v>421</v>
      </c>
    </row>
    <row r="252" spans="1:16" x14ac:dyDescent="0.25">
      <c r="A252" t="s">
        <v>415</v>
      </c>
      <c r="B252">
        <v>912</v>
      </c>
      <c r="C252" s="3" t="str">
        <f>HYPERLINK("http://www.uniprot.org/uniprot/I1N7S3","tr|I1N7S3|I1N7S3_SOYBN")</f>
        <v>tr|I1N7S3|I1N7S3_SOYBN</v>
      </c>
      <c r="D252" t="s">
        <v>28</v>
      </c>
      <c r="E252">
        <v>80.19</v>
      </c>
      <c r="F252">
        <v>308</v>
      </c>
      <c r="G252">
        <v>61</v>
      </c>
      <c r="H252">
        <v>5</v>
      </c>
      <c r="I252">
        <v>1</v>
      </c>
      <c r="J252">
        <v>909</v>
      </c>
      <c r="K252">
        <v>1</v>
      </c>
      <c r="L252">
        <v>1</v>
      </c>
      <c r="M252">
        <v>308</v>
      </c>
      <c r="N252" t="s">
        <v>18</v>
      </c>
      <c r="O252" s="1">
        <v>3.2295199999999998E-136</v>
      </c>
      <c r="P252">
        <v>1261</v>
      </c>
    </row>
    <row r="253" spans="1:16" x14ac:dyDescent="0.25">
      <c r="A253" t="s">
        <v>416</v>
      </c>
      <c r="B253">
        <v>1323</v>
      </c>
      <c r="C253" s="3" t="str">
        <f>HYPERLINK("http://www.uniprot.org/uniprot/G7JGJ8","tr|G7JGJ8|G7JGJ8_MEDTR")</f>
        <v>tr|G7JGJ8|G7JGJ8_MEDTR</v>
      </c>
      <c r="D253" t="s">
        <v>417</v>
      </c>
      <c r="E253">
        <v>63.05</v>
      </c>
      <c r="F253">
        <v>157</v>
      </c>
      <c r="G253">
        <v>58</v>
      </c>
      <c r="H253">
        <v>0</v>
      </c>
      <c r="I253">
        <v>817</v>
      </c>
      <c r="J253">
        <v>1287</v>
      </c>
      <c r="K253">
        <v>1</v>
      </c>
      <c r="L253">
        <v>339</v>
      </c>
      <c r="M253">
        <v>491</v>
      </c>
      <c r="N253" t="s">
        <v>18</v>
      </c>
      <c r="O253" s="1">
        <v>2.5842100000000001E-43</v>
      </c>
      <c r="P253">
        <v>462</v>
      </c>
    </row>
    <row r="254" spans="1:16" x14ac:dyDescent="0.25">
      <c r="A254" t="s">
        <v>418</v>
      </c>
      <c r="B254">
        <v>339</v>
      </c>
      <c r="C254" s="3" t="str">
        <f>HYPERLINK("http://www.uniprot.org/uniprot/G7JQW7","tr|G7JQW7|G7JQW7_MEDTR")</f>
        <v>tr|G7JQW7|G7JQW7_MEDTR</v>
      </c>
      <c r="D254" t="s">
        <v>413</v>
      </c>
      <c r="E254">
        <v>91.57</v>
      </c>
      <c r="F254">
        <v>95</v>
      </c>
      <c r="G254">
        <v>8</v>
      </c>
      <c r="H254">
        <v>0</v>
      </c>
      <c r="I254">
        <v>52</v>
      </c>
      <c r="J254">
        <v>336</v>
      </c>
      <c r="K254">
        <v>1</v>
      </c>
      <c r="L254">
        <v>852</v>
      </c>
      <c r="M254">
        <v>946</v>
      </c>
      <c r="N254" t="s">
        <v>18</v>
      </c>
      <c r="O254" s="1">
        <v>9.3991300000000009E-50</v>
      </c>
      <c r="P254">
        <v>455</v>
      </c>
    </row>
    <row r="255" spans="1:16" x14ac:dyDescent="0.25">
      <c r="A255" t="s">
        <v>419</v>
      </c>
      <c r="B255">
        <v>1311</v>
      </c>
      <c r="C255" s="3" t="str">
        <f>HYPERLINK("http://www.uniprot.org/uniprot/G7LCI9","tr|G7LCI9|G7LCI9_MEDTR")</f>
        <v>tr|G7LCI9|G7LCI9_MEDTR</v>
      </c>
      <c r="D255" t="s">
        <v>420</v>
      </c>
      <c r="E255">
        <v>82.44</v>
      </c>
      <c r="F255">
        <v>433</v>
      </c>
      <c r="G255">
        <v>76</v>
      </c>
      <c r="H255">
        <v>2</v>
      </c>
      <c r="I255">
        <v>10</v>
      </c>
      <c r="J255">
        <v>1302</v>
      </c>
      <c r="K255">
        <v>1</v>
      </c>
      <c r="L255">
        <v>1</v>
      </c>
      <c r="M255">
        <v>433</v>
      </c>
      <c r="N255" t="s">
        <v>18</v>
      </c>
      <c r="O255">
        <v>0</v>
      </c>
      <c r="P255">
        <v>1824</v>
      </c>
    </row>
    <row r="256" spans="1:16" x14ac:dyDescent="0.25">
      <c r="A256" t="s">
        <v>421</v>
      </c>
      <c r="B256">
        <v>414</v>
      </c>
      <c r="C256" s="3" t="str">
        <f>HYPERLINK("http://www.uniprot.org/uniprot/I1LT89","tr|I1LT89|I1LT89_SOYBN")</f>
        <v>tr|I1LT89|I1LT89_SOYBN</v>
      </c>
      <c r="D256" t="s">
        <v>28</v>
      </c>
      <c r="E256">
        <v>54</v>
      </c>
      <c r="F256">
        <v>100</v>
      </c>
      <c r="G256">
        <v>46</v>
      </c>
      <c r="H256">
        <v>17</v>
      </c>
      <c r="I256">
        <v>160</v>
      </c>
      <c r="J256">
        <v>408</v>
      </c>
      <c r="K256">
        <v>1</v>
      </c>
      <c r="L256">
        <v>46</v>
      </c>
      <c r="M256">
        <v>141</v>
      </c>
      <c r="N256" t="s">
        <v>18</v>
      </c>
      <c r="O256" s="1">
        <v>6.7718600000000004E-15</v>
      </c>
      <c r="P256">
        <v>210</v>
      </c>
    </row>
    <row r="257" spans="1:16" x14ac:dyDescent="0.25">
      <c r="A257" t="s">
        <v>422</v>
      </c>
      <c r="B257">
        <v>2094</v>
      </c>
      <c r="C257" s="3" t="str">
        <f>HYPERLINK("http://www.uniprot.org/uniprot/G7ZWH4","tr|G7ZWH4|G7ZWH4_MEDTR")</f>
        <v>tr|G7ZWH4|G7ZWH4_MEDTR</v>
      </c>
      <c r="D257" t="s">
        <v>423</v>
      </c>
      <c r="E257">
        <v>83.3</v>
      </c>
      <c r="F257">
        <v>695</v>
      </c>
      <c r="G257">
        <v>116</v>
      </c>
      <c r="H257">
        <v>4</v>
      </c>
      <c r="I257">
        <v>19</v>
      </c>
      <c r="J257">
        <v>2091</v>
      </c>
      <c r="K257">
        <v>1</v>
      </c>
      <c r="L257">
        <v>1</v>
      </c>
      <c r="M257">
        <v>695</v>
      </c>
      <c r="N257" t="s">
        <v>18</v>
      </c>
      <c r="O257">
        <v>0</v>
      </c>
      <c r="P257">
        <v>2957</v>
      </c>
    </row>
    <row r="258" spans="1:16" x14ac:dyDescent="0.25">
      <c r="A258" t="s">
        <v>424</v>
      </c>
      <c r="B258">
        <v>1128</v>
      </c>
      <c r="C258" s="3" t="str">
        <f>HYPERLINK("http://www.uniprot.org/uniprot/I1KTQ5","tr|I1KTQ5|I1KTQ5_SOYBN")</f>
        <v>tr|I1KTQ5|I1KTQ5_SOYBN</v>
      </c>
      <c r="D258" t="s">
        <v>117</v>
      </c>
      <c r="E258">
        <v>85.37</v>
      </c>
      <c r="F258">
        <v>376</v>
      </c>
      <c r="G258">
        <v>55</v>
      </c>
      <c r="H258">
        <v>1</v>
      </c>
      <c r="I258">
        <v>1</v>
      </c>
      <c r="J258">
        <v>1125</v>
      </c>
      <c r="K258">
        <v>1</v>
      </c>
      <c r="L258">
        <v>27</v>
      </c>
      <c r="M258">
        <v>400</v>
      </c>
      <c r="N258" t="s">
        <v>18</v>
      </c>
      <c r="O258">
        <v>0</v>
      </c>
      <c r="P258">
        <v>1667</v>
      </c>
    </row>
    <row r="259" spans="1:16" x14ac:dyDescent="0.25">
      <c r="A259" t="s">
        <v>425</v>
      </c>
      <c r="B259">
        <v>336</v>
      </c>
      <c r="C259" s="3" t="str">
        <f>HYPERLINK("http://www.uniprot.org/uniprot/A2Q2T1","tr|A2Q2T1|A2Q2T1_MEDTR")</f>
        <v>tr|A2Q2T1|A2Q2T1_MEDTR</v>
      </c>
      <c r="D259" t="s">
        <v>337</v>
      </c>
      <c r="E259">
        <v>89.89</v>
      </c>
      <c r="F259">
        <v>99</v>
      </c>
      <c r="G259">
        <v>10</v>
      </c>
      <c r="H259">
        <v>0</v>
      </c>
      <c r="I259">
        <v>1</v>
      </c>
      <c r="J259">
        <v>297</v>
      </c>
      <c r="K259">
        <v>1</v>
      </c>
      <c r="L259">
        <v>379</v>
      </c>
      <c r="M259">
        <v>477</v>
      </c>
      <c r="N259" t="s">
        <v>18</v>
      </c>
      <c r="O259" s="1">
        <v>3.7335600000000002E-45</v>
      </c>
      <c r="P259">
        <v>471</v>
      </c>
    </row>
    <row r="260" spans="1:16" x14ac:dyDescent="0.25">
      <c r="A260" t="s">
        <v>426</v>
      </c>
      <c r="B260">
        <v>675</v>
      </c>
      <c r="C260" s="3" t="str">
        <f>HYPERLINK("http://www.uniprot.org/uniprot/I1N6Y1","tr|I1N6Y1|I1N6Y1_SOYBN")</f>
        <v>tr|I1N6Y1|I1N6Y1_SOYBN</v>
      </c>
      <c r="D260" t="s">
        <v>71</v>
      </c>
      <c r="E260">
        <v>77.87</v>
      </c>
      <c r="F260">
        <v>226</v>
      </c>
      <c r="G260">
        <v>50</v>
      </c>
      <c r="H260">
        <v>13</v>
      </c>
      <c r="I260">
        <v>1</v>
      </c>
      <c r="J260">
        <v>639</v>
      </c>
      <c r="K260">
        <v>1</v>
      </c>
      <c r="L260">
        <v>1</v>
      </c>
      <c r="M260">
        <v>226</v>
      </c>
      <c r="N260" t="s">
        <v>18</v>
      </c>
      <c r="O260" s="1">
        <v>4.27715E-98</v>
      </c>
      <c r="P260">
        <v>930</v>
      </c>
    </row>
    <row r="261" spans="1:16" x14ac:dyDescent="0.25">
      <c r="A261" t="s">
        <v>427</v>
      </c>
      <c r="B261">
        <v>1791</v>
      </c>
      <c r="C261" s="3" t="str">
        <f>HYPERLINK("http://www.uniprot.org/uniprot/G7L592","tr|G7L592|G7L592_MEDTR")</f>
        <v>tr|G7L592|G7L592_MEDTR</v>
      </c>
      <c r="D261" t="s">
        <v>428</v>
      </c>
      <c r="E261">
        <v>83.6</v>
      </c>
      <c r="F261">
        <v>433</v>
      </c>
      <c r="G261">
        <v>71</v>
      </c>
      <c r="H261">
        <v>0</v>
      </c>
      <c r="I261">
        <v>490</v>
      </c>
      <c r="J261">
        <v>1788</v>
      </c>
      <c r="K261">
        <v>1</v>
      </c>
      <c r="L261">
        <v>15</v>
      </c>
      <c r="M261">
        <v>446</v>
      </c>
      <c r="N261" t="s">
        <v>18</v>
      </c>
      <c r="O261">
        <v>0</v>
      </c>
      <c r="P261">
        <v>1937</v>
      </c>
    </row>
    <row r="262" spans="1:16" x14ac:dyDescent="0.25">
      <c r="A262" t="s">
        <v>429</v>
      </c>
      <c r="B262">
        <v>1134</v>
      </c>
      <c r="C262" s="3" t="str">
        <f>HYPERLINK("http://www.uniprot.org/uniprot/I3SWU2","tr|I3SWU2|I3SWU2_MEDTR")</f>
        <v>tr|I3SWU2|I3SWU2_MEDTR</v>
      </c>
      <c r="D262" t="s">
        <v>22</v>
      </c>
      <c r="E262">
        <v>79.430000000000007</v>
      </c>
      <c r="F262">
        <v>355</v>
      </c>
      <c r="G262">
        <v>73</v>
      </c>
      <c r="H262">
        <v>15</v>
      </c>
      <c r="I262">
        <v>112</v>
      </c>
      <c r="J262">
        <v>1131</v>
      </c>
      <c r="K262">
        <v>1</v>
      </c>
      <c r="L262">
        <v>18</v>
      </c>
      <c r="M262">
        <v>372</v>
      </c>
      <c r="N262" t="s">
        <v>18</v>
      </c>
      <c r="O262" s="1">
        <v>7.1054899999999998E-161</v>
      </c>
      <c r="P262">
        <v>1475</v>
      </c>
    </row>
    <row r="263" spans="1:16" x14ac:dyDescent="0.25">
      <c r="A263" t="s">
        <v>430</v>
      </c>
      <c r="B263">
        <v>1047</v>
      </c>
      <c r="C263" s="3" t="str">
        <f>HYPERLINK("http://www.uniprot.org/uniprot/I1L888","tr|I1L888|I1L888_SOYBN")</f>
        <v>tr|I1L888|I1L888_SOYBN</v>
      </c>
      <c r="D263" t="s">
        <v>71</v>
      </c>
      <c r="E263">
        <v>64.540000000000006</v>
      </c>
      <c r="F263">
        <v>361</v>
      </c>
      <c r="G263">
        <v>128</v>
      </c>
      <c r="H263">
        <v>14</v>
      </c>
      <c r="I263">
        <v>1</v>
      </c>
      <c r="J263">
        <v>1041</v>
      </c>
      <c r="K263">
        <v>1</v>
      </c>
      <c r="L263">
        <v>1</v>
      </c>
      <c r="M263">
        <v>353</v>
      </c>
      <c r="N263" t="s">
        <v>18</v>
      </c>
      <c r="O263" s="1">
        <v>7.7671399999999999E-119</v>
      </c>
      <c r="P263">
        <v>1112</v>
      </c>
    </row>
    <row r="264" spans="1:16" x14ac:dyDescent="0.25">
      <c r="A264" t="s">
        <v>431</v>
      </c>
      <c r="B264">
        <v>1323</v>
      </c>
      <c r="C264" s="3" t="str">
        <f>HYPERLINK("http://www.uniprot.org/uniprot/G7I7V7","tr|G7I7V7|G7I7V7_MEDTR")</f>
        <v>tr|G7I7V7|G7I7V7_MEDTR</v>
      </c>
      <c r="D264" t="s">
        <v>432</v>
      </c>
      <c r="E264">
        <v>61.37</v>
      </c>
      <c r="F264">
        <v>233</v>
      </c>
      <c r="G264">
        <v>90</v>
      </c>
      <c r="H264">
        <v>40</v>
      </c>
      <c r="I264">
        <v>733</v>
      </c>
      <c r="J264">
        <v>1311</v>
      </c>
      <c r="K264">
        <v>1</v>
      </c>
      <c r="L264">
        <v>294</v>
      </c>
      <c r="M264">
        <v>526</v>
      </c>
      <c r="N264" t="s">
        <v>18</v>
      </c>
      <c r="O264" s="1">
        <v>2.1724999999999999E-66</v>
      </c>
      <c r="P264">
        <v>661</v>
      </c>
    </row>
    <row r="265" spans="1:16" x14ac:dyDescent="0.25">
      <c r="A265" t="s">
        <v>433</v>
      </c>
      <c r="B265">
        <v>1497</v>
      </c>
      <c r="C265" s="3" t="str">
        <f>HYPERLINK("http://www.uniprot.org/uniprot/I1NFF3","tr|I1NFF3|I1NFF3_SOYBN")</f>
        <v>tr|I1NFF3|I1NFF3_SOYBN</v>
      </c>
      <c r="D265" t="s">
        <v>28</v>
      </c>
      <c r="E265">
        <v>74.400000000000006</v>
      </c>
      <c r="F265">
        <v>508</v>
      </c>
      <c r="G265">
        <v>130</v>
      </c>
      <c r="H265">
        <v>10</v>
      </c>
      <c r="I265">
        <v>1</v>
      </c>
      <c r="J265">
        <v>1494</v>
      </c>
      <c r="K265">
        <v>1</v>
      </c>
      <c r="L265">
        <v>1</v>
      </c>
      <c r="M265">
        <v>502</v>
      </c>
      <c r="N265" t="s">
        <v>18</v>
      </c>
      <c r="O265">
        <v>0</v>
      </c>
      <c r="P265">
        <v>1955</v>
      </c>
    </row>
    <row r="266" spans="1:16" x14ac:dyDescent="0.25">
      <c r="A266" t="s">
        <v>434</v>
      </c>
      <c r="B266">
        <v>1980</v>
      </c>
      <c r="C266" s="3" t="str">
        <f>HYPERLINK("http://www.uniprot.org/uniprot/K7LY32","tr|K7LY32|K7LY32_SOYBN")</f>
        <v>tr|K7LY32|K7LY32_SOYBN</v>
      </c>
      <c r="D266" t="s">
        <v>28</v>
      </c>
      <c r="E266">
        <v>65.25</v>
      </c>
      <c r="F266">
        <v>639</v>
      </c>
      <c r="G266">
        <v>222</v>
      </c>
      <c r="H266">
        <v>2</v>
      </c>
      <c r="I266">
        <v>67</v>
      </c>
      <c r="J266">
        <v>1977</v>
      </c>
      <c r="K266">
        <v>1</v>
      </c>
      <c r="L266">
        <v>118</v>
      </c>
      <c r="M266">
        <v>743</v>
      </c>
      <c r="N266" t="s">
        <v>18</v>
      </c>
      <c r="O266">
        <v>0</v>
      </c>
      <c r="P266">
        <v>2098</v>
      </c>
    </row>
    <row r="267" spans="1:16" x14ac:dyDescent="0.25">
      <c r="A267" t="s">
        <v>435</v>
      </c>
      <c r="B267">
        <v>3075</v>
      </c>
      <c r="C267" s="3" t="str">
        <f>HYPERLINK("http://www.uniprot.org/uniprot/I1NF12","tr|I1NF12|I1NF12_SOYBN")</f>
        <v>tr|I1NF12|I1NF12_SOYBN</v>
      </c>
      <c r="D267" t="s">
        <v>28</v>
      </c>
      <c r="E267">
        <v>88.29</v>
      </c>
      <c r="F267">
        <v>1025</v>
      </c>
      <c r="G267">
        <v>120</v>
      </c>
      <c r="H267">
        <v>4</v>
      </c>
      <c r="I267">
        <v>10</v>
      </c>
      <c r="J267">
        <v>3072</v>
      </c>
      <c r="K267">
        <v>1</v>
      </c>
      <c r="L267">
        <v>3</v>
      </c>
      <c r="M267">
        <v>1021</v>
      </c>
      <c r="N267" t="s">
        <v>18</v>
      </c>
      <c r="O267">
        <v>0</v>
      </c>
      <c r="P267">
        <v>4802</v>
      </c>
    </row>
    <row r="268" spans="1:16" x14ac:dyDescent="0.25">
      <c r="A268" t="s">
        <v>436</v>
      </c>
      <c r="B268">
        <v>342</v>
      </c>
      <c r="C268" s="3" t="str">
        <f>HYPERLINK("http://www.uniprot.org/uniprot/G7J2X5","tr|G7J2X5|G7J2X5_MEDTR")</f>
        <v>tr|G7J2X5|G7J2X5_MEDTR</v>
      </c>
      <c r="D268" t="s">
        <v>437</v>
      </c>
      <c r="E268">
        <v>66.37</v>
      </c>
      <c r="F268">
        <v>116</v>
      </c>
      <c r="G268">
        <v>39</v>
      </c>
      <c r="H268">
        <v>4</v>
      </c>
      <c r="I268">
        <v>1</v>
      </c>
      <c r="J268">
        <v>336</v>
      </c>
      <c r="K268">
        <v>1</v>
      </c>
      <c r="L268">
        <v>1</v>
      </c>
      <c r="M268">
        <v>115</v>
      </c>
      <c r="N268" t="s">
        <v>18</v>
      </c>
      <c r="O268" s="1">
        <v>3.3642099999999998E-30</v>
      </c>
      <c r="P268">
        <v>342</v>
      </c>
    </row>
    <row r="269" spans="1:16" x14ac:dyDescent="0.25">
      <c r="A269" t="s">
        <v>438</v>
      </c>
      <c r="B269">
        <v>1701</v>
      </c>
      <c r="C269" s="3" t="str">
        <f>HYPERLINK("http://www.uniprot.org/uniprot/G7J7C4","tr|G7J7C4|G7J7C4_MEDTR")</f>
        <v>tr|G7J7C4|G7J7C4_MEDTR</v>
      </c>
      <c r="D269" t="s">
        <v>398</v>
      </c>
      <c r="E269">
        <v>86.86</v>
      </c>
      <c r="F269">
        <v>472</v>
      </c>
      <c r="G269">
        <v>62</v>
      </c>
      <c r="H269">
        <v>1</v>
      </c>
      <c r="I269">
        <v>22</v>
      </c>
      <c r="J269">
        <v>1434</v>
      </c>
      <c r="K269">
        <v>1</v>
      </c>
      <c r="L269">
        <v>715</v>
      </c>
      <c r="M269">
        <v>1175</v>
      </c>
      <c r="N269" t="s">
        <v>18</v>
      </c>
      <c r="O269">
        <v>0</v>
      </c>
      <c r="P269">
        <v>2048</v>
      </c>
    </row>
    <row r="270" spans="1:16" x14ac:dyDescent="0.25">
      <c r="A270" t="s">
        <v>439</v>
      </c>
      <c r="B270">
        <v>1062</v>
      </c>
      <c r="C270" s="3" t="str">
        <f>HYPERLINK("http://www.uniprot.org/uniprot/I1KFY5","tr|I1KFY5|I1KFY5_SOYBN")</f>
        <v>tr|I1KFY5|I1KFY5_SOYBN</v>
      </c>
      <c r="D270" t="s">
        <v>71</v>
      </c>
      <c r="E270">
        <v>85.79</v>
      </c>
      <c r="F270">
        <v>345</v>
      </c>
      <c r="G270">
        <v>49</v>
      </c>
      <c r="H270">
        <v>0</v>
      </c>
      <c r="I270">
        <v>25</v>
      </c>
      <c r="J270">
        <v>1059</v>
      </c>
      <c r="K270">
        <v>1</v>
      </c>
      <c r="L270">
        <v>26</v>
      </c>
      <c r="M270">
        <v>370</v>
      </c>
      <c r="N270" t="s">
        <v>18</v>
      </c>
      <c r="O270" s="1">
        <v>8.3659500000000009E-177</v>
      </c>
      <c r="P270">
        <v>1612</v>
      </c>
    </row>
    <row r="271" spans="1:16" x14ac:dyDescent="0.25">
      <c r="A271" t="s">
        <v>440</v>
      </c>
      <c r="B271">
        <v>1116</v>
      </c>
      <c r="C271" s="3" t="str">
        <f>HYPERLINK("http://www.uniprot.org/uniprot/K7KRC0","tr|K7KRC0|K7KRC0_SOYBN")</f>
        <v>tr|K7KRC0|K7KRC0_SOYBN</v>
      </c>
      <c r="D271" t="s">
        <v>441</v>
      </c>
      <c r="E271">
        <v>80.16</v>
      </c>
      <c r="F271">
        <v>363</v>
      </c>
      <c r="G271">
        <v>72</v>
      </c>
      <c r="H271">
        <v>0</v>
      </c>
      <c r="I271">
        <v>16</v>
      </c>
      <c r="J271">
        <v>1104</v>
      </c>
      <c r="K271">
        <v>1</v>
      </c>
      <c r="L271">
        <v>53</v>
      </c>
      <c r="M271">
        <v>415</v>
      </c>
      <c r="N271" t="s">
        <v>18</v>
      </c>
      <c r="O271" s="1">
        <v>2.4558599999999999E-166</v>
      </c>
      <c r="P271">
        <v>1522</v>
      </c>
    </row>
    <row r="272" spans="1:16" x14ac:dyDescent="0.25">
      <c r="A272" t="s">
        <v>442</v>
      </c>
      <c r="B272">
        <v>531</v>
      </c>
      <c r="C272" s="3" t="str">
        <f>HYPERLINK("http://www.uniprot.org/uniprot/G7LE65","tr|G7LE65|G7LE65_MEDTR")</f>
        <v>tr|G7LE65|G7LE65_MEDTR</v>
      </c>
      <c r="D272" t="s">
        <v>443</v>
      </c>
      <c r="E272">
        <v>78.16</v>
      </c>
      <c r="F272">
        <v>174</v>
      </c>
      <c r="G272">
        <v>38</v>
      </c>
      <c r="H272">
        <v>0</v>
      </c>
      <c r="I272">
        <v>7</v>
      </c>
      <c r="J272">
        <v>528</v>
      </c>
      <c r="K272">
        <v>1</v>
      </c>
      <c r="L272">
        <v>8</v>
      </c>
      <c r="M272">
        <v>181</v>
      </c>
      <c r="N272" t="s">
        <v>18</v>
      </c>
      <c r="O272" s="1">
        <v>3.8415999999999999E-74</v>
      </c>
      <c r="P272">
        <v>721</v>
      </c>
    </row>
    <row r="273" spans="1:16" x14ac:dyDescent="0.25">
      <c r="A273" t="s">
        <v>444</v>
      </c>
      <c r="B273">
        <v>294</v>
      </c>
      <c r="C273" s="3" t="str">
        <f>HYPERLINK("http://www.uniprot.org/uniprot/Q949K8","tr|Q949K8|Q949K8_CICAR")</f>
        <v>tr|Q949K8|Q949K8_CICAR</v>
      </c>
      <c r="D273" t="s">
        <v>55</v>
      </c>
      <c r="E273">
        <v>71.790000000000006</v>
      </c>
      <c r="F273">
        <v>78</v>
      </c>
      <c r="G273">
        <v>22</v>
      </c>
      <c r="H273">
        <v>0</v>
      </c>
      <c r="I273">
        <v>52</v>
      </c>
      <c r="J273">
        <v>285</v>
      </c>
      <c r="K273">
        <v>1</v>
      </c>
      <c r="L273">
        <v>17</v>
      </c>
      <c r="M273">
        <v>94</v>
      </c>
      <c r="N273" t="s">
        <v>18</v>
      </c>
      <c r="O273" s="1">
        <v>3.0340400000000002E-23</v>
      </c>
      <c r="P273">
        <v>282</v>
      </c>
    </row>
    <row r="274" spans="1:16" x14ac:dyDescent="0.25">
      <c r="A274" t="s">
        <v>445</v>
      </c>
      <c r="B274">
        <v>351</v>
      </c>
      <c r="C274" s="3" t="str">
        <f>HYPERLINK("http://www.uniprot.org/uniprot/I3SC26","tr|I3SC26|I3SC26_MEDTR")</f>
        <v>tr|I3SC26|I3SC26_MEDTR</v>
      </c>
      <c r="D274" t="s">
        <v>22</v>
      </c>
      <c r="E274">
        <v>46.51</v>
      </c>
      <c r="F274">
        <v>86</v>
      </c>
      <c r="G274">
        <v>46</v>
      </c>
      <c r="H274">
        <v>0</v>
      </c>
      <c r="I274">
        <v>13</v>
      </c>
      <c r="J274">
        <v>270</v>
      </c>
      <c r="K274">
        <v>1</v>
      </c>
      <c r="L274">
        <v>3</v>
      </c>
      <c r="M274">
        <v>88</v>
      </c>
      <c r="N274" t="s">
        <v>18</v>
      </c>
      <c r="O274" s="1">
        <v>5.1597100000000004E-10</v>
      </c>
      <c r="P274">
        <v>168</v>
      </c>
    </row>
    <row r="275" spans="1:16" x14ac:dyDescent="0.25">
      <c r="A275" t="s">
        <v>446</v>
      </c>
      <c r="B275">
        <v>2670</v>
      </c>
      <c r="C275" s="3" t="str">
        <f>HYPERLINK("http://www.uniprot.org/uniprot/G7KEV5","tr|G7KEV5|G7KEV5_MEDTR")</f>
        <v>tr|G7KEV5|G7KEV5_MEDTR</v>
      </c>
      <c r="D275" t="s">
        <v>447</v>
      </c>
      <c r="E275">
        <v>83.48</v>
      </c>
      <c r="F275">
        <v>890</v>
      </c>
      <c r="G275">
        <v>147</v>
      </c>
      <c r="H275">
        <v>1</v>
      </c>
      <c r="I275">
        <v>1</v>
      </c>
      <c r="J275">
        <v>2667</v>
      </c>
      <c r="K275">
        <v>1</v>
      </c>
      <c r="L275">
        <v>1</v>
      </c>
      <c r="M275">
        <v>890</v>
      </c>
      <c r="N275" t="s">
        <v>18</v>
      </c>
      <c r="O275">
        <v>0</v>
      </c>
      <c r="P275">
        <v>3812</v>
      </c>
    </row>
    <row r="276" spans="1:16" x14ac:dyDescent="0.25">
      <c r="A276" t="s">
        <v>448</v>
      </c>
      <c r="B276">
        <v>2241</v>
      </c>
      <c r="C276" s="3" t="str">
        <f>HYPERLINK("http://www.uniprot.org/uniprot/G7I2F3","tr|G7I2F3|G7I2F3_MEDTR")</f>
        <v>tr|G7I2F3|G7I2F3_MEDTR</v>
      </c>
      <c r="D276" t="s">
        <v>257</v>
      </c>
      <c r="E276">
        <v>34.97</v>
      </c>
      <c r="F276">
        <v>406</v>
      </c>
      <c r="G276">
        <v>264</v>
      </c>
      <c r="H276">
        <v>2</v>
      </c>
      <c r="I276">
        <v>964</v>
      </c>
      <c r="J276">
        <v>2175</v>
      </c>
      <c r="K276">
        <v>1</v>
      </c>
      <c r="L276">
        <v>43</v>
      </c>
      <c r="M276">
        <v>379</v>
      </c>
      <c r="N276" t="s">
        <v>18</v>
      </c>
      <c r="O276" s="1">
        <v>1.3371800000000001E-51</v>
      </c>
      <c r="P276">
        <v>536</v>
      </c>
    </row>
    <row r="277" spans="1:16" x14ac:dyDescent="0.25">
      <c r="A277" t="s">
        <v>449</v>
      </c>
      <c r="B277">
        <v>507</v>
      </c>
      <c r="C277" s="3" t="str">
        <f>HYPERLINK("http://www.uniprot.org/uniprot/K7M5D8","tr|K7M5D8|K7M5D8_SOYBN")</f>
        <v>tr|K7M5D8|K7M5D8_SOYBN</v>
      </c>
      <c r="D277" t="s">
        <v>28</v>
      </c>
      <c r="E277">
        <v>51.67</v>
      </c>
      <c r="F277">
        <v>149</v>
      </c>
      <c r="G277">
        <v>72</v>
      </c>
      <c r="H277">
        <v>5</v>
      </c>
      <c r="I277">
        <v>1</v>
      </c>
      <c r="J277">
        <v>432</v>
      </c>
      <c r="K277">
        <v>1</v>
      </c>
      <c r="L277">
        <v>1</v>
      </c>
      <c r="M277">
        <v>149</v>
      </c>
      <c r="N277" t="s">
        <v>18</v>
      </c>
      <c r="O277" s="1">
        <v>3.1373600000000002E-28</v>
      </c>
      <c r="P277">
        <v>325</v>
      </c>
    </row>
    <row r="278" spans="1:16" x14ac:dyDescent="0.25">
      <c r="A278" t="s">
        <v>450</v>
      </c>
      <c r="B278">
        <v>1209</v>
      </c>
      <c r="C278" s="3" t="str">
        <f>HYPERLINK("http://www.uniprot.org/uniprot/K7MNX2","tr|K7MNX2|K7MNX2_SOYBN")</f>
        <v>tr|K7MNX2|K7MNX2_SOYBN</v>
      </c>
      <c r="D278" t="s">
        <v>28</v>
      </c>
      <c r="E278">
        <v>22.37</v>
      </c>
      <c r="F278">
        <v>362</v>
      </c>
      <c r="G278">
        <v>281</v>
      </c>
      <c r="H278">
        <v>16</v>
      </c>
      <c r="I278">
        <v>73</v>
      </c>
      <c r="J278">
        <v>1110</v>
      </c>
      <c r="K278">
        <v>1</v>
      </c>
      <c r="L278">
        <v>255</v>
      </c>
      <c r="M278">
        <v>599</v>
      </c>
      <c r="N278" t="s">
        <v>18</v>
      </c>
      <c r="O278" s="1">
        <v>1.87436E-13</v>
      </c>
      <c r="P278">
        <v>204</v>
      </c>
    </row>
    <row r="279" spans="1:16" x14ac:dyDescent="0.25">
      <c r="A279" t="s">
        <v>451</v>
      </c>
      <c r="B279">
        <v>516</v>
      </c>
      <c r="C279" s="3" t="str">
        <f>HYPERLINK("http://www.uniprot.org/uniprot/M5Y0E0","tr|M5Y0E0|M5Y0E0_PRUPE")</f>
        <v>tr|M5Y0E0|M5Y0E0_PRUPE</v>
      </c>
      <c r="D279" t="s">
        <v>452</v>
      </c>
      <c r="E279">
        <v>36.549999999999997</v>
      </c>
      <c r="F279">
        <v>145</v>
      </c>
      <c r="G279">
        <v>92</v>
      </c>
      <c r="H279">
        <v>2</v>
      </c>
      <c r="I279">
        <v>76</v>
      </c>
      <c r="J279">
        <v>504</v>
      </c>
      <c r="K279">
        <v>1</v>
      </c>
      <c r="L279">
        <v>6</v>
      </c>
      <c r="M279">
        <v>148</v>
      </c>
      <c r="N279" t="s">
        <v>18</v>
      </c>
      <c r="O279" s="1">
        <v>6.8778600000000001E-15</v>
      </c>
      <c r="P279">
        <v>210</v>
      </c>
    </row>
    <row r="280" spans="1:16" x14ac:dyDescent="0.25">
      <c r="A280" t="s">
        <v>453</v>
      </c>
      <c r="B280">
        <v>1752</v>
      </c>
      <c r="C280" s="3" t="str">
        <f>HYPERLINK("http://www.uniprot.org/uniprot/G7LCJ3","tr|G7LCJ3|G7LCJ3_MEDTR")</f>
        <v>tr|G7LCJ3|G7LCJ3_MEDTR</v>
      </c>
      <c r="D280" t="s">
        <v>454</v>
      </c>
      <c r="E280">
        <v>70.400000000000006</v>
      </c>
      <c r="F280">
        <v>598</v>
      </c>
      <c r="G280">
        <v>177</v>
      </c>
      <c r="H280">
        <v>15</v>
      </c>
      <c r="I280">
        <v>1</v>
      </c>
      <c r="J280">
        <v>1749</v>
      </c>
      <c r="K280">
        <v>1</v>
      </c>
      <c r="L280">
        <v>1</v>
      </c>
      <c r="M280">
        <v>588</v>
      </c>
      <c r="N280" t="s">
        <v>18</v>
      </c>
      <c r="O280">
        <v>0</v>
      </c>
      <c r="P280">
        <v>1998</v>
      </c>
    </row>
    <row r="281" spans="1:16" x14ac:dyDescent="0.25">
      <c r="A281" t="s">
        <v>455</v>
      </c>
      <c r="B281">
        <v>1152</v>
      </c>
      <c r="C281" s="3" t="str">
        <f>HYPERLINK("http://www.uniprot.org/uniprot/Q1SKU3","tr|Q1SKU3|Q1SKU3_MEDTR")</f>
        <v>tr|Q1SKU3|Q1SKU3_MEDTR</v>
      </c>
      <c r="D281" t="s">
        <v>456</v>
      </c>
      <c r="E281">
        <v>76.11</v>
      </c>
      <c r="F281">
        <v>402</v>
      </c>
      <c r="G281">
        <v>96</v>
      </c>
      <c r="H281">
        <v>19</v>
      </c>
      <c r="I281">
        <v>1</v>
      </c>
      <c r="J281">
        <v>1149</v>
      </c>
      <c r="K281">
        <v>1</v>
      </c>
      <c r="L281">
        <v>1</v>
      </c>
      <c r="M281">
        <v>402</v>
      </c>
      <c r="N281" t="s">
        <v>18</v>
      </c>
      <c r="O281" s="1">
        <v>5.7628700000000005E-166</v>
      </c>
      <c r="P281">
        <v>1519</v>
      </c>
    </row>
    <row r="282" spans="1:16" x14ac:dyDescent="0.25">
      <c r="A282" t="s">
        <v>457</v>
      </c>
      <c r="B282">
        <v>1512</v>
      </c>
      <c r="C282" s="3" t="str">
        <f>HYPERLINK("http://www.uniprot.org/uniprot/J7FWR9","tr|J7FWR9|J7FWR9_ROSRU")</f>
        <v>tr|J7FWR9|J7FWR9_ROSRU</v>
      </c>
      <c r="D282" t="s">
        <v>458</v>
      </c>
      <c r="E282">
        <v>64.47</v>
      </c>
      <c r="F282">
        <v>501</v>
      </c>
      <c r="G282">
        <v>178</v>
      </c>
      <c r="H282">
        <v>0</v>
      </c>
      <c r="I282">
        <v>7</v>
      </c>
      <c r="J282">
        <v>1509</v>
      </c>
      <c r="K282">
        <v>1</v>
      </c>
      <c r="L282">
        <v>687</v>
      </c>
      <c r="M282">
        <v>1187</v>
      </c>
      <c r="N282" t="s">
        <v>18</v>
      </c>
      <c r="O282">
        <v>0</v>
      </c>
      <c r="P282">
        <v>1771</v>
      </c>
    </row>
    <row r="283" spans="1:16" x14ac:dyDescent="0.25">
      <c r="A283" t="s">
        <v>459</v>
      </c>
      <c r="B283">
        <v>252</v>
      </c>
      <c r="C283" s="3" t="str">
        <f>HYPERLINK("http://www.uniprot.org/uniprot/G7KVL6","tr|G7KVL6|G7KVL6_MEDTR")</f>
        <v>tr|G7KVL6|G7KVL6_MEDTR</v>
      </c>
      <c r="D283" t="s">
        <v>460</v>
      </c>
      <c r="E283">
        <v>45.07</v>
      </c>
      <c r="F283">
        <v>71</v>
      </c>
      <c r="G283">
        <v>39</v>
      </c>
      <c r="H283">
        <v>1</v>
      </c>
      <c r="I283">
        <v>1</v>
      </c>
      <c r="J283">
        <v>210</v>
      </c>
      <c r="K283">
        <v>1</v>
      </c>
      <c r="L283">
        <v>67</v>
      </c>
      <c r="M283">
        <v>137</v>
      </c>
      <c r="N283" t="s">
        <v>18</v>
      </c>
      <c r="O283" s="1">
        <v>3.9154600000000002E-10</v>
      </c>
      <c r="P283">
        <v>169</v>
      </c>
    </row>
    <row r="284" spans="1:16" x14ac:dyDescent="0.25">
      <c r="A284" t="s">
        <v>461</v>
      </c>
      <c r="B284">
        <v>3231</v>
      </c>
      <c r="C284" s="3" t="str">
        <f>HYPERLINK("http://www.uniprot.org/uniprot/A5BE46","tr|A5BE46|A5BE46_VITVI")</f>
        <v>tr|A5BE46|A5BE46_VITVI</v>
      </c>
      <c r="D284" t="s">
        <v>462</v>
      </c>
      <c r="E284">
        <v>77.72</v>
      </c>
      <c r="F284">
        <v>1082</v>
      </c>
      <c r="G284">
        <v>241</v>
      </c>
      <c r="H284">
        <v>7</v>
      </c>
      <c r="I284">
        <v>1</v>
      </c>
      <c r="J284">
        <v>3225</v>
      </c>
      <c r="K284">
        <v>1</v>
      </c>
      <c r="L284">
        <v>272</v>
      </c>
      <c r="M284">
        <v>1353</v>
      </c>
      <c r="N284" t="s">
        <v>18</v>
      </c>
      <c r="O284">
        <v>0</v>
      </c>
      <c r="P284">
        <v>4453</v>
      </c>
    </row>
    <row r="285" spans="1:16" x14ac:dyDescent="0.25">
      <c r="A285" t="s">
        <v>463</v>
      </c>
      <c r="B285">
        <v>684</v>
      </c>
      <c r="C285" s="3" t="str">
        <f>HYPERLINK("http://www.uniprot.org/uniprot/I3T3G0","tr|I3T3G0|I3T3G0_LOTJA")</f>
        <v>tr|I3T3G0|I3T3G0_LOTJA</v>
      </c>
      <c r="D285" t="s">
        <v>93</v>
      </c>
      <c r="E285">
        <v>65.040000000000006</v>
      </c>
      <c r="F285">
        <v>226</v>
      </c>
      <c r="G285">
        <v>79</v>
      </c>
      <c r="H285">
        <v>0</v>
      </c>
      <c r="I285">
        <v>4</v>
      </c>
      <c r="J285">
        <v>681</v>
      </c>
      <c r="K285">
        <v>1</v>
      </c>
      <c r="L285">
        <v>3</v>
      </c>
      <c r="M285">
        <v>228</v>
      </c>
      <c r="N285" t="s">
        <v>18</v>
      </c>
      <c r="O285" s="1">
        <v>1.33636E-86</v>
      </c>
      <c r="P285">
        <v>831</v>
      </c>
    </row>
    <row r="286" spans="1:16" x14ac:dyDescent="0.25">
      <c r="A286" t="s">
        <v>464</v>
      </c>
      <c r="B286">
        <v>756</v>
      </c>
      <c r="C286" s="3" t="str">
        <f>HYPERLINK("http://www.uniprot.org/uniprot/C6TIC7","tr|C6TIC7|C6TIC7_SOYBN")</f>
        <v>tr|C6TIC7|C6TIC7_SOYBN</v>
      </c>
      <c r="D286" t="s">
        <v>210</v>
      </c>
      <c r="E286">
        <v>91.23</v>
      </c>
      <c r="F286">
        <v>251</v>
      </c>
      <c r="G286">
        <v>22</v>
      </c>
      <c r="H286">
        <v>0</v>
      </c>
      <c r="I286">
        <v>1</v>
      </c>
      <c r="J286">
        <v>753</v>
      </c>
      <c r="K286">
        <v>1</v>
      </c>
      <c r="L286">
        <v>1</v>
      </c>
      <c r="M286">
        <v>251</v>
      </c>
      <c r="N286" t="s">
        <v>18</v>
      </c>
      <c r="O286" s="1">
        <v>1.8009499999999998E-133</v>
      </c>
      <c r="P286">
        <v>1236</v>
      </c>
    </row>
    <row r="287" spans="1:16" x14ac:dyDescent="0.25">
      <c r="A287" t="s">
        <v>465</v>
      </c>
      <c r="B287">
        <v>1908</v>
      </c>
      <c r="C287" s="3" t="str">
        <f>HYPERLINK("http://www.uniprot.org/uniprot/K7MVG3","tr|K7MVG3|K7MVG3_SOYBN")</f>
        <v>tr|K7MVG3|K7MVG3_SOYBN</v>
      </c>
      <c r="D287" t="s">
        <v>28</v>
      </c>
      <c r="E287">
        <v>66.87</v>
      </c>
      <c r="F287">
        <v>640</v>
      </c>
      <c r="G287">
        <v>212</v>
      </c>
      <c r="H287">
        <v>6</v>
      </c>
      <c r="I287">
        <v>1</v>
      </c>
      <c r="J287">
        <v>1902</v>
      </c>
      <c r="K287">
        <v>1</v>
      </c>
      <c r="L287">
        <v>1</v>
      </c>
      <c r="M287">
        <v>615</v>
      </c>
      <c r="N287" t="s">
        <v>18</v>
      </c>
      <c r="O287">
        <v>0</v>
      </c>
      <c r="P287">
        <v>2018</v>
      </c>
    </row>
    <row r="288" spans="1:16" x14ac:dyDescent="0.25">
      <c r="A288" t="s">
        <v>466</v>
      </c>
      <c r="B288">
        <v>1749</v>
      </c>
      <c r="C288" s="3" t="str">
        <f>HYPERLINK("http://www.uniprot.org/uniprot/I1L889","tr|I1L889|I1L889_SOYBN")</f>
        <v>tr|I1L889|I1L889_SOYBN</v>
      </c>
      <c r="D288" t="s">
        <v>71</v>
      </c>
      <c r="E288">
        <v>81.39</v>
      </c>
      <c r="F288">
        <v>575</v>
      </c>
      <c r="G288">
        <v>107</v>
      </c>
      <c r="H288">
        <v>17</v>
      </c>
      <c r="I288">
        <v>73</v>
      </c>
      <c r="J288">
        <v>1746</v>
      </c>
      <c r="K288">
        <v>1</v>
      </c>
      <c r="L288">
        <v>29</v>
      </c>
      <c r="M288">
        <v>601</v>
      </c>
      <c r="N288" t="s">
        <v>18</v>
      </c>
      <c r="O288">
        <v>0</v>
      </c>
      <c r="P288">
        <v>2499</v>
      </c>
    </row>
    <row r="289" spans="1:16" x14ac:dyDescent="0.25">
      <c r="A289" t="s">
        <v>467</v>
      </c>
      <c r="B289">
        <v>1266</v>
      </c>
      <c r="C289" s="3" t="str">
        <f>HYPERLINK("http://www.uniprot.org/uniprot/M5W337","tr|M5W337|M5W337_PRUPE")</f>
        <v>tr|M5W337|M5W337_PRUPE</v>
      </c>
      <c r="D289" t="s">
        <v>468</v>
      </c>
      <c r="E289">
        <v>24.43</v>
      </c>
      <c r="F289">
        <v>442</v>
      </c>
      <c r="G289">
        <v>334</v>
      </c>
      <c r="H289">
        <v>21</v>
      </c>
      <c r="I289">
        <v>1</v>
      </c>
      <c r="J289">
        <v>1263</v>
      </c>
      <c r="K289">
        <v>1</v>
      </c>
      <c r="L289">
        <v>53</v>
      </c>
      <c r="M289">
        <v>464</v>
      </c>
      <c r="N289" t="s">
        <v>18</v>
      </c>
      <c r="O289" s="1">
        <v>9.9492E-29</v>
      </c>
      <c r="P289">
        <v>336</v>
      </c>
    </row>
    <row r="290" spans="1:16" x14ac:dyDescent="0.25">
      <c r="A290" t="s">
        <v>469</v>
      </c>
      <c r="B290">
        <v>1470</v>
      </c>
      <c r="C290" s="3" t="str">
        <f>HYPERLINK("http://www.uniprot.org/uniprot/I1LEZ5","tr|I1LEZ5|I1LEZ5_SOYBN")</f>
        <v>tr|I1LEZ5|I1LEZ5_SOYBN</v>
      </c>
      <c r="D290" t="s">
        <v>28</v>
      </c>
      <c r="E290">
        <v>72.61</v>
      </c>
      <c r="F290">
        <v>493</v>
      </c>
      <c r="G290">
        <v>135</v>
      </c>
      <c r="H290">
        <v>5</v>
      </c>
      <c r="I290">
        <v>1</v>
      </c>
      <c r="J290">
        <v>1464</v>
      </c>
      <c r="K290">
        <v>1</v>
      </c>
      <c r="L290">
        <v>1</v>
      </c>
      <c r="M290">
        <v>484</v>
      </c>
      <c r="N290" t="s">
        <v>18</v>
      </c>
      <c r="O290">
        <v>0</v>
      </c>
      <c r="P290">
        <v>1805</v>
      </c>
    </row>
    <row r="291" spans="1:16" x14ac:dyDescent="0.25">
      <c r="A291" t="s">
        <v>470</v>
      </c>
      <c r="B291">
        <v>1458</v>
      </c>
      <c r="C291" s="3" t="str">
        <f>HYPERLINK("http://www.uniprot.org/uniprot/K7MMU7","tr|K7MMU7|K7MMU7_SOYBN")</f>
        <v>tr|K7MMU7|K7MMU7_SOYBN</v>
      </c>
      <c r="D291" t="s">
        <v>28</v>
      </c>
      <c r="E291">
        <v>73.52</v>
      </c>
      <c r="F291">
        <v>491</v>
      </c>
      <c r="G291">
        <v>130</v>
      </c>
      <c r="H291">
        <v>7</v>
      </c>
      <c r="I291">
        <v>1</v>
      </c>
      <c r="J291">
        <v>1452</v>
      </c>
      <c r="K291">
        <v>1</v>
      </c>
      <c r="L291">
        <v>1</v>
      </c>
      <c r="M291">
        <v>489</v>
      </c>
      <c r="N291" t="s">
        <v>18</v>
      </c>
      <c r="O291">
        <v>0</v>
      </c>
      <c r="P291">
        <v>1815</v>
      </c>
    </row>
    <row r="292" spans="1:16" x14ac:dyDescent="0.25">
      <c r="A292" t="s">
        <v>471</v>
      </c>
      <c r="B292">
        <v>165</v>
      </c>
      <c r="C292" s="3" t="str">
        <f>HYPERLINK("http://www.uniprot.org/uniprot/F6HN91","tr|F6HN91|F6HN91_VITVI")</f>
        <v>tr|F6HN91|F6HN91_VITVI</v>
      </c>
      <c r="D292" t="s">
        <v>472</v>
      </c>
      <c r="E292">
        <v>82.22</v>
      </c>
      <c r="F292">
        <v>45</v>
      </c>
      <c r="G292">
        <v>8</v>
      </c>
      <c r="H292">
        <v>0</v>
      </c>
      <c r="I292">
        <v>1</v>
      </c>
      <c r="J292">
        <v>135</v>
      </c>
      <c r="K292">
        <v>1</v>
      </c>
      <c r="L292">
        <v>334</v>
      </c>
      <c r="M292">
        <v>378</v>
      </c>
      <c r="N292" t="s">
        <v>18</v>
      </c>
      <c r="O292" s="1">
        <v>5.2190900000000002E-15</v>
      </c>
      <c r="P292">
        <v>211</v>
      </c>
    </row>
    <row r="293" spans="1:16" x14ac:dyDescent="0.25">
      <c r="A293" t="s">
        <v>473</v>
      </c>
      <c r="B293">
        <v>2049</v>
      </c>
      <c r="C293" s="3" t="str">
        <f>HYPERLINK("http://www.uniprot.org/uniprot/G7J2X7","tr|G7J2X7|G7J2X7_MEDTR")</f>
        <v>tr|G7J2X7|G7J2X7_MEDTR</v>
      </c>
      <c r="D293" t="s">
        <v>474</v>
      </c>
      <c r="E293">
        <v>71.150000000000006</v>
      </c>
      <c r="F293">
        <v>721</v>
      </c>
      <c r="G293">
        <v>208</v>
      </c>
      <c r="H293">
        <v>39</v>
      </c>
      <c r="I293">
        <v>1</v>
      </c>
      <c r="J293">
        <v>2046</v>
      </c>
      <c r="K293">
        <v>1</v>
      </c>
      <c r="L293">
        <v>1</v>
      </c>
      <c r="M293">
        <v>712</v>
      </c>
      <c r="N293" t="s">
        <v>18</v>
      </c>
      <c r="O293">
        <v>0</v>
      </c>
      <c r="P293">
        <v>2454</v>
      </c>
    </row>
    <row r="294" spans="1:16" x14ac:dyDescent="0.25">
      <c r="A294" t="s">
        <v>475</v>
      </c>
      <c r="B294">
        <v>1059</v>
      </c>
      <c r="C294" s="3" t="str">
        <f>HYPERLINK("http://www.uniprot.org/uniprot/G7IYG4","tr|G7IYG4|G7IYG4_MEDTR")</f>
        <v>tr|G7IYG4|G7IYG4_MEDTR</v>
      </c>
      <c r="D294" t="s">
        <v>476</v>
      </c>
      <c r="E294">
        <v>83.8</v>
      </c>
      <c r="F294">
        <v>352</v>
      </c>
      <c r="G294">
        <v>57</v>
      </c>
      <c r="H294">
        <v>1</v>
      </c>
      <c r="I294">
        <v>4</v>
      </c>
      <c r="J294">
        <v>1056</v>
      </c>
      <c r="K294">
        <v>1</v>
      </c>
      <c r="L294">
        <v>13</v>
      </c>
      <c r="M294">
        <v>357</v>
      </c>
      <c r="N294" t="s">
        <v>18</v>
      </c>
      <c r="O294" s="1">
        <v>2.5941400000000002E-170</v>
      </c>
      <c r="P294">
        <v>1556</v>
      </c>
    </row>
    <row r="295" spans="1:16" x14ac:dyDescent="0.25">
      <c r="A295" t="s">
        <v>477</v>
      </c>
      <c r="B295">
        <v>642</v>
      </c>
      <c r="C295" s="3" t="str">
        <f>HYPERLINK("http://www.uniprot.org/uniprot/I3S3L7","tr|I3S3L7|I3S3L7_LOTJA")</f>
        <v>tr|I3S3L7|I3S3L7_LOTJA</v>
      </c>
      <c r="D295" t="s">
        <v>93</v>
      </c>
      <c r="E295">
        <v>72.28</v>
      </c>
      <c r="F295">
        <v>184</v>
      </c>
      <c r="G295">
        <v>51</v>
      </c>
      <c r="H295">
        <v>0</v>
      </c>
      <c r="I295">
        <v>40</v>
      </c>
      <c r="J295">
        <v>591</v>
      </c>
      <c r="K295">
        <v>1</v>
      </c>
      <c r="L295">
        <v>27</v>
      </c>
      <c r="M295">
        <v>205</v>
      </c>
      <c r="N295" t="s">
        <v>18</v>
      </c>
      <c r="O295" s="1">
        <v>9.3911799999999998E-81</v>
      </c>
      <c r="P295">
        <v>780</v>
      </c>
    </row>
    <row r="296" spans="1:16" x14ac:dyDescent="0.25">
      <c r="A296" t="s">
        <v>478</v>
      </c>
      <c r="B296">
        <v>1158</v>
      </c>
      <c r="C296" s="3" t="str">
        <f>HYPERLINK("http://www.uniprot.org/uniprot/G7LE63","tr|G7LE63|G7LE63_MEDTR")</f>
        <v>tr|G7LE63|G7LE63_MEDTR</v>
      </c>
      <c r="D296" t="s">
        <v>479</v>
      </c>
      <c r="E296">
        <v>70.41</v>
      </c>
      <c r="F296">
        <v>382</v>
      </c>
      <c r="G296">
        <v>113</v>
      </c>
      <c r="H296">
        <v>0</v>
      </c>
      <c r="I296">
        <v>10</v>
      </c>
      <c r="J296">
        <v>1155</v>
      </c>
      <c r="K296">
        <v>1</v>
      </c>
      <c r="L296">
        <v>5</v>
      </c>
      <c r="M296">
        <v>376</v>
      </c>
      <c r="N296" t="s">
        <v>18</v>
      </c>
      <c r="O296" s="1">
        <v>4.62614E-147</v>
      </c>
      <c r="P296">
        <v>1356</v>
      </c>
    </row>
    <row r="297" spans="1:16" x14ac:dyDescent="0.25">
      <c r="A297" t="s">
        <v>480</v>
      </c>
      <c r="B297">
        <v>240</v>
      </c>
      <c r="C297" s="3" t="str">
        <f>HYPERLINK("http://www.uniprot.org/uniprot/M5VME7","tr|M5VME7|M5VME7_PRUPE")</f>
        <v>tr|M5VME7|M5VME7_PRUPE</v>
      </c>
      <c r="D297" t="s">
        <v>481</v>
      </c>
      <c r="E297">
        <v>73.010000000000005</v>
      </c>
      <c r="F297">
        <v>63</v>
      </c>
      <c r="G297">
        <v>17</v>
      </c>
      <c r="H297">
        <v>0</v>
      </c>
      <c r="I297">
        <v>1</v>
      </c>
      <c r="J297">
        <v>189</v>
      </c>
      <c r="K297">
        <v>1</v>
      </c>
      <c r="L297">
        <v>360</v>
      </c>
      <c r="M297">
        <v>422</v>
      </c>
      <c r="N297" t="s">
        <v>18</v>
      </c>
      <c r="O297" s="1">
        <v>2.6662499999999999E-22</v>
      </c>
      <c r="P297">
        <v>220</v>
      </c>
    </row>
    <row r="298" spans="1:16" x14ac:dyDescent="0.25">
      <c r="A298" t="s">
        <v>482</v>
      </c>
      <c r="B298">
        <v>1020</v>
      </c>
      <c r="C298" s="3" t="str">
        <f>HYPERLINK("http://www.uniprot.org/uniprot/I3SM21","tr|I3SM21|I3SM21_MEDTR")</f>
        <v>tr|I3SM21|I3SM21_MEDTR</v>
      </c>
      <c r="D298" t="s">
        <v>22</v>
      </c>
      <c r="E298">
        <v>93.62</v>
      </c>
      <c r="F298">
        <v>345</v>
      </c>
      <c r="G298">
        <v>22</v>
      </c>
      <c r="H298">
        <v>6</v>
      </c>
      <c r="I298">
        <v>1</v>
      </c>
      <c r="J298">
        <v>1017</v>
      </c>
      <c r="K298">
        <v>1</v>
      </c>
      <c r="L298">
        <v>1</v>
      </c>
      <c r="M298">
        <v>338</v>
      </c>
      <c r="N298" t="s">
        <v>18</v>
      </c>
      <c r="O298" s="1">
        <v>1.0190799999999999E-176</v>
      </c>
      <c r="P298">
        <v>1611</v>
      </c>
    </row>
    <row r="299" spans="1:16" x14ac:dyDescent="0.25">
      <c r="A299" t="s">
        <v>483</v>
      </c>
      <c r="B299">
        <v>867</v>
      </c>
      <c r="C299" s="3" t="str">
        <f>HYPERLINK("http://www.uniprot.org/uniprot/G7JD00","tr|G7JD00|G7JD00_MEDTR")</f>
        <v>tr|G7JD00|G7JD00_MEDTR</v>
      </c>
      <c r="D299" t="s">
        <v>484</v>
      </c>
      <c r="E299">
        <v>78.89</v>
      </c>
      <c r="F299">
        <v>289</v>
      </c>
      <c r="G299">
        <v>61</v>
      </c>
      <c r="H299">
        <v>1</v>
      </c>
      <c r="I299">
        <v>1</v>
      </c>
      <c r="J299">
        <v>864</v>
      </c>
      <c r="K299">
        <v>1</v>
      </c>
      <c r="L299">
        <v>1</v>
      </c>
      <c r="M299">
        <v>285</v>
      </c>
      <c r="N299" t="s">
        <v>18</v>
      </c>
      <c r="O299" s="1">
        <v>1.3823700000000001E-117</v>
      </c>
      <c r="P299">
        <v>1100</v>
      </c>
    </row>
    <row r="300" spans="1:16" x14ac:dyDescent="0.25">
      <c r="A300" t="s">
        <v>485</v>
      </c>
      <c r="B300">
        <v>1029</v>
      </c>
      <c r="C300" s="3" t="str">
        <f>HYPERLINK("http://www.uniprot.org/uniprot/G7JGG3","tr|G7JGG3|G7JGG3_MEDTR")</f>
        <v>tr|G7JGG3|G7JGG3_MEDTR</v>
      </c>
      <c r="D300" t="s">
        <v>486</v>
      </c>
      <c r="E300">
        <v>68.09</v>
      </c>
      <c r="F300">
        <v>351</v>
      </c>
      <c r="G300">
        <v>112</v>
      </c>
      <c r="H300">
        <v>10</v>
      </c>
      <c r="I300">
        <v>1</v>
      </c>
      <c r="J300">
        <v>1023</v>
      </c>
      <c r="K300">
        <v>1</v>
      </c>
      <c r="L300">
        <v>1</v>
      </c>
      <c r="M300">
        <v>333</v>
      </c>
      <c r="N300" t="s">
        <v>18</v>
      </c>
      <c r="O300" s="1">
        <v>1.5187699999999999E-119</v>
      </c>
      <c r="P300">
        <v>1118</v>
      </c>
    </row>
    <row r="301" spans="1:16" x14ac:dyDescent="0.25">
      <c r="A301" t="s">
        <v>487</v>
      </c>
      <c r="B301">
        <v>2631</v>
      </c>
      <c r="C301" s="3" t="str">
        <f>HYPERLINK("http://www.uniprot.org/uniprot/I1KXP5","tr|I1KXP5|I1KXP5_SOYBN")</f>
        <v>tr|I1KXP5|I1KXP5_SOYBN</v>
      </c>
      <c r="D301" t="s">
        <v>71</v>
      </c>
      <c r="E301">
        <v>80.31</v>
      </c>
      <c r="F301">
        <v>884</v>
      </c>
      <c r="G301">
        <v>174</v>
      </c>
      <c r="H301">
        <v>8</v>
      </c>
      <c r="I301">
        <v>1</v>
      </c>
      <c r="J301">
        <v>2628</v>
      </c>
      <c r="K301">
        <v>1</v>
      </c>
      <c r="L301">
        <v>1</v>
      </c>
      <c r="M301">
        <v>866</v>
      </c>
      <c r="N301" t="s">
        <v>18</v>
      </c>
      <c r="O301">
        <v>0</v>
      </c>
      <c r="P301">
        <v>3654</v>
      </c>
    </row>
    <row r="302" spans="1:16" x14ac:dyDescent="0.25">
      <c r="A302" t="s">
        <v>488</v>
      </c>
      <c r="B302">
        <v>1494</v>
      </c>
      <c r="C302" s="3" t="str">
        <f>HYPERLINK("http://www.uniprot.org/uniprot/G7KEV4","tr|G7KEV4|G7KEV4_MEDTR")</f>
        <v>tr|G7KEV4|G7KEV4_MEDTR</v>
      </c>
      <c r="D302" t="s">
        <v>489</v>
      </c>
      <c r="E302">
        <v>82.12</v>
      </c>
      <c r="F302">
        <v>498</v>
      </c>
      <c r="G302">
        <v>89</v>
      </c>
      <c r="H302">
        <v>1</v>
      </c>
      <c r="I302">
        <v>1</v>
      </c>
      <c r="J302">
        <v>1491</v>
      </c>
      <c r="K302">
        <v>1</v>
      </c>
      <c r="L302">
        <v>1</v>
      </c>
      <c r="M302">
        <v>496</v>
      </c>
      <c r="N302" t="s">
        <v>18</v>
      </c>
      <c r="O302">
        <v>0</v>
      </c>
      <c r="P302">
        <v>2094</v>
      </c>
    </row>
    <row r="303" spans="1:16" x14ac:dyDescent="0.25">
      <c r="A303" t="s">
        <v>490</v>
      </c>
      <c r="B303">
        <v>1323</v>
      </c>
      <c r="C303" s="3" t="str">
        <f>HYPERLINK("http://www.uniprot.org/uniprot/K7M5D8","tr|K7M5D8|K7M5D8_SOYBN")</f>
        <v>tr|K7M5D8|K7M5D8_SOYBN</v>
      </c>
      <c r="D303" t="s">
        <v>28</v>
      </c>
      <c r="E303">
        <v>51.83</v>
      </c>
      <c r="F303">
        <v>436</v>
      </c>
      <c r="G303">
        <v>210</v>
      </c>
      <c r="H303">
        <v>6</v>
      </c>
      <c r="I303">
        <v>1</v>
      </c>
      <c r="J303">
        <v>1290</v>
      </c>
      <c r="K303">
        <v>1</v>
      </c>
      <c r="L303">
        <v>1</v>
      </c>
      <c r="M303">
        <v>434</v>
      </c>
      <c r="N303" t="s">
        <v>18</v>
      </c>
      <c r="O303" s="1">
        <v>7.8673200000000004E-117</v>
      </c>
      <c r="P303">
        <v>1096</v>
      </c>
    </row>
    <row r="304" spans="1:16" x14ac:dyDescent="0.25">
      <c r="A304" t="s">
        <v>491</v>
      </c>
      <c r="B304">
        <v>1140</v>
      </c>
      <c r="C304" s="3" t="str">
        <f>HYPERLINK("http://www.uniprot.org/uniprot/K7KAA3","tr|K7KAA3|K7KAA3_SOYBN")</f>
        <v>tr|K7KAA3|K7KAA3_SOYBN</v>
      </c>
      <c r="D304" t="s">
        <v>28</v>
      </c>
      <c r="E304">
        <v>69.02</v>
      </c>
      <c r="F304">
        <v>184</v>
      </c>
      <c r="G304">
        <v>57</v>
      </c>
      <c r="H304">
        <v>0</v>
      </c>
      <c r="I304">
        <v>1</v>
      </c>
      <c r="J304">
        <v>552</v>
      </c>
      <c r="K304">
        <v>1</v>
      </c>
      <c r="L304">
        <v>822</v>
      </c>
      <c r="M304">
        <v>1005</v>
      </c>
      <c r="N304" t="s">
        <v>18</v>
      </c>
      <c r="O304" s="1">
        <v>4.0436599999999999E-63</v>
      </c>
      <c r="P304">
        <v>632</v>
      </c>
    </row>
    <row r="305" spans="1:16" x14ac:dyDescent="0.25">
      <c r="A305" t="s">
        <v>492</v>
      </c>
      <c r="B305">
        <v>450</v>
      </c>
      <c r="C305" s="3" t="str">
        <f>HYPERLINK("http://www.uniprot.org/uniprot/G7IA56","tr|G7IA56|G7IA56_MEDTR")</f>
        <v>tr|G7IA56|G7IA56_MEDTR</v>
      </c>
      <c r="D305" t="s">
        <v>493</v>
      </c>
      <c r="E305">
        <v>45.09</v>
      </c>
      <c r="F305">
        <v>102</v>
      </c>
      <c r="G305">
        <v>56</v>
      </c>
      <c r="H305">
        <v>4</v>
      </c>
      <c r="I305">
        <v>1</v>
      </c>
      <c r="J305">
        <v>294</v>
      </c>
      <c r="K305">
        <v>1</v>
      </c>
      <c r="L305">
        <v>1</v>
      </c>
      <c r="M305">
        <v>102</v>
      </c>
      <c r="N305" t="s">
        <v>18</v>
      </c>
      <c r="O305" s="1">
        <v>3.74096E-13</v>
      </c>
      <c r="P305">
        <v>195</v>
      </c>
    </row>
    <row r="306" spans="1:16" x14ac:dyDescent="0.25">
      <c r="A306" t="s">
        <v>494</v>
      </c>
      <c r="B306">
        <v>261</v>
      </c>
      <c r="C306" s="3" t="str">
        <f>HYPERLINK("http://www.uniprot.org/uniprot/G7IJ15","tr|G7IJ15|G7IJ15_MEDTR")</f>
        <v>tr|G7IJ15|G7IJ15_MEDTR</v>
      </c>
      <c r="D306" t="s">
        <v>495</v>
      </c>
      <c r="E306">
        <v>40.78</v>
      </c>
      <c r="F306">
        <v>76</v>
      </c>
      <c r="G306">
        <v>45</v>
      </c>
      <c r="H306">
        <v>0</v>
      </c>
      <c r="I306">
        <v>28</v>
      </c>
      <c r="J306">
        <v>255</v>
      </c>
      <c r="K306">
        <v>1</v>
      </c>
      <c r="L306">
        <v>146</v>
      </c>
      <c r="M306">
        <v>221</v>
      </c>
      <c r="N306" t="s">
        <v>18</v>
      </c>
      <c r="O306" s="1">
        <v>1.12629E-9</v>
      </c>
      <c r="P306">
        <v>165</v>
      </c>
    </row>
    <row r="307" spans="1:16" x14ac:dyDescent="0.25">
      <c r="A307" t="s">
        <v>496</v>
      </c>
      <c r="B307">
        <v>594</v>
      </c>
      <c r="C307" s="3" t="str">
        <f>HYPERLINK("http://www.uniprot.org/uniprot/G7LCJ4","tr|G7LCJ4|G7LCJ4_MEDTR")</f>
        <v>tr|G7LCJ4|G7LCJ4_MEDTR</v>
      </c>
      <c r="D307" t="s">
        <v>497</v>
      </c>
      <c r="E307">
        <v>78.06</v>
      </c>
      <c r="F307">
        <v>196</v>
      </c>
      <c r="G307">
        <v>43</v>
      </c>
      <c r="H307">
        <v>0</v>
      </c>
      <c r="I307">
        <v>1</v>
      </c>
      <c r="J307">
        <v>588</v>
      </c>
      <c r="K307">
        <v>1</v>
      </c>
      <c r="L307">
        <v>1</v>
      </c>
      <c r="M307">
        <v>196</v>
      </c>
      <c r="N307" t="s">
        <v>18</v>
      </c>
      <c r="O307" s="1">
        <v>2.87084E-80</v>
      </c>
      <c r="P307">
        <v>775</v>
      </c>
    </row>
    <row r="308" spans="1:16" x14ac:dyDescent="0.25">
      <c r="A308" t="s">
        <v>498</v>
      </c>
      <c r="B308">
        <v>1083</v>
      </c>
      <c r="C308" s="3" t="str">
        <f>HYPERLINK("http://www.uniprot.org/uniprot/Q1SKU7","tr|Q1SKU7|Q1SKU7_MEDTR")</f>
        <v>tr|Q1SKU7|Q1SKU7_MEDTR</v>
      </c>
      <c r="D308" t="s">
        <v>499</v>
      </c>
      <c r="E308">
        <v>67.52</v>
      </c>
      <c r="F308">
        <v>351</v>
      </c>
      <c r="G308">
        <v>114</v>
      </c>
      <c r="H308">
        <v>12</v>
      </c>
      <c r="I308">
        <v>61</v>
      </c>
      <c r="J308">
        <v>1077</v>
      </c>
      <c r="K308">
        <v>1</v>
      </c>
      <c r="L308">
        <v>25</v>
      </c>
      <c r="M308">
        <v>373</v>
      </c>
      <c r="N308" t="s">
        <v>18</v>
      </c>
      <c r="O308" s="1">
        <v>1.6934700000000001E-124</v>
      </c>
      <c r="P308">
        <v>1161</v>
      </c>
    </row>
    <row r="309" spans="1:16" x14ac:dyDescent="0.25">
      <c r="A309" t="s">
        <v>500</v>
      </c>
      <c r="B309">
        <v>264</v>
      </c>
      <c r="C309" s="3" t="str">
        <f>HYPERLINK("http://www.uniprot.org/uniprot/I1M5D5","tr|I1M5D5|I1M5D5_SOYBN")</f>
        <v>tr|I1M5D5|I1M5D5_SOYBN</v>
      </c>
      <c r="D309" t="s">
        <v>28</v>
      </c>
      <c r="E309">
        <v>89.65</v>
      </c>
      <c r="F309">
        <v>87</v>
      </c>
      <c r="G309">
        <v>9</v>
      </c>
      <c r="H309">
        <v>0</v>
      </c>
      <c r="I309">
        <v>1</v>
      </c>
      <c r="J309">
        <v>261</v>
      </c>
      <c r="K309">
        <v>1</v>
      </c>
      <c r="L309">
        <v>1</v>
      </c>
      <c r="M309">
        <v>87</v>
      </c>
      <c r="N309" t="s">
        <v>18</v>
      </c>
      <c r="O309" s="1">
        <v>1.04045E-39</v>
      </c>
      <c r="P309">
        <v>424</v>
      </c>
    </row>
    <row r="310" spans="1:16" x14ac:dyDescent="0.25">
      <c r="A310" t="s">
        <v>501</v>
      </c>
      <c r="B310">
        <v>1851</v>
      </c>
      <c r="C310" s="3" t="str">
        <f>HYPERLINK("http://www.uniprot.org/uniprot/I1MHP5","tr|I1MHP5|I1MHP5_SOYBN")</f>
        <v>tr|I1MHP5|I1MHP5_SOYBN</v>
      </c>
      <c r="D310" t="s">
        <v>28</v>
      </c>
      <c r="E310">
        <v>27.85</v>
      </c>
      <c r="F310">
        <v>420</v>
      </c>
      <c r="G310">
        <v>303</v>
      </c>
      <c r="H310">
        <v>42</v>
      </c>
      <c r="I310">
        <v>151</v>
      </c>
      <c r="J310">
        <v>1284</v>
      </c>
      <c r="K310">
        <v>1</v>
      </c>
      <c r="L310">
        <v>1057</v>
      </c>
      <c r="M310">
        <v>1470</v>
      </c>
      <c r="N310" t="s">
        <v>18</v>
      </c>
      <c r="O310" s="1">
        <v>2.30072E-30</v>
      </c>
      <c r="P310">
        <v>352</v>
      </c>
    </row>
    <row r="311" spans="1:16" x14ac:dyDescent="0.25">
      <c r="A311" t="s">
        <v>502</v>
      </c>
      <c r="B311">
        <v>450</v>
      </c>
      <c r="C311" s="3" t="str">
        <f>HYPERLINK("http://www.uniprot.org/uniprot/G7LEN6","tr|G7LEN6|G7LEN6_MEDTR")</f>
        <v>tr|G7LEN6|G7LEN6_MEDTR</v>
      </c>
      <c r="D311" t="s">
        <v>185</v>
      </c>
      <c r="E311">
        <v>62.16</v>
      </c>
      <c r="F311">
        <v>148</v>
      </c>
      <c r="G311">
        <v>56</v>
      </c>
      <c r="H311">
        <v>0</v>
      </c>
      <c r="I311">
        <v>4</v>
      </c>
      <c r="J311">
        <v>447</v>
      </c>
      <c r="K311">
        <v>1</v>
      </c>
      <c r="L311">
        <v>641</v>
      </c>
      <c r="M311">
        <v>788</v>
      </c>
      <c r="N311" t="s">
        <v>18</v>
      </c>
      <c r="O311" s="1">
        <v>1.3151999999999999E-50</v>
      </c>
      <c r="P311">
        <v>518</v>
      </c>
    </row>
    <row r="312" spans="1:16" x14ac:dyDescent="0.25">
      <c r="A312" t="s">
        <v>503</v>
      </c>
      <c r="B312">
        <v>492</v>
      </c>
      <c r="C312" s="3" t="str">
        <f>HYPERLINK("http://www.uniprot.org/uniprot/I3T3G0","tr|I3T3G0|I3T3G0_LOTJA")</f>
        <v>tr|I3T3G0|I3T3G0_LOTJA</v>
      </c>
      <c r="D312" t="s">
        <v>93</v>
      </c>
      <c r="E312">
        <v>47.66</v>
      </c>
      <c r="F312">
        <v>214</v>
      </c>
      <c r="G312">
        <v>112</v>
      </c>
      <c r="H312">
        <v>56</v>
      </c>
      <c r="I312">
        <v>1</v>
      </c>
      <c r="J312">
        <v>474</v>
      </c>
      <c r="K312">
        <v>1</v>
      </c>
      <c r="L312">
        <v>1</v>
      </c>
      <c r="M312">
        <v>214</v>
      </c>
      <c r="N312" t="s">
        <v>18</v>
      </c>
      <c r="O312" s="1">
        <v>2.1542299999999999E-45</v>
      </c>
      <c r="P312">
        <v>473</v>
      </c>
    </row>
    <row r="313" spans="1:16" x14ac:dyDescent="0.25">
      <c r="A313" t="s">
        <v>504</v>
      </c>
      <c r="B313">
        <v>3801</v>
      </c>
      <c r="C313" s="3" t="str">
        <f>HYPERLINK("http://www.uniprot.org/uniprot/K7K780","tr|K7K780|K7K780_SOYBN")</f>
        <v>tr|K7K780|K7K780_SOYBN</v>
      </c>
      <c r="D313" t="s">
        <v>28</v>
      </c>
      <c r="E313">
        <v>73.180000000000007</v>
      </c>
      <c r="F313">
        <v>742</v>
      </c>
      <c r="G313">
        <v>199</v>
      </c>
      <c r="H313">
        <v>11</v>
      </c>
      <c r="I313">
        <v>1</v>
      </c>
      <c r="J313">
        <v>2193</v>
      </c>
      <c r="K313">
        <v>1</v>
      </c>
      <c r="L313">
        <v>1</v>
      </c>
      <c r="M313">
        <v>742</v>
      </c>
      <c r="N313" t="s">
        <v>18</v>
      </c>
      <c r="O313">
        <v>0</v>
      </c>
      <c r="P313">
        <v>2680</v>
      </c>
    </row>
    <row r="314" spans="1:16" x14ac:dyDescent="0.25">
      <c r="A314" t="s">
        <v>505</v>
      </c>
      <c r="B314">
        <v>1353</v>
      </c>
      <c r="C314" s="3" t="str">
        <f>HYPERLINK("http://www.uniprot.org/uniprot/I1N9L6","tr|I1N9L6|I1N9L6_SOYBN")</f>
        <v>tr|I1N9L6|I1N9L6_SOYBN</v>
      </c>
      <c r="D314" t="s">
        <v>28</v>
      </c>
      <c r="E314">
        <v>81.2</v>
      </c>
      <c r="F314">
        <v>447</v>
      </c>
      <c r="G314">
        <v>84</v>
      </c>
      <c r="H314">
        <v>2</v>
      </c>
      <c r="I314">
        <v>1</v>
      </c>
      <c r="J314">
        <v>1335</v>
      </c>
      <c r="K314">
        <v>1</v>
      </c>
      <c r="L314">
        <v>1</v>
      </c>
      <c r="M314">
        <v>444</v>
      </c>
      <c r="N314" t="s">
        <v>18</v>
      </c>
      <c r="O314">
        <v>0</v>
      </c>
      <c r="P314">
        <v>1831</v>
      </c>
    </row>
    <row r="315" spans="1:16" x14ac:dyDescent="0.25">
      <c r="A315" t="s">
        <v>506</v>
      </c>
      <c r="B315">
        <v>2004</v>
      </c>
      <c r="C315" s="3" t="str">
        <f>HYPERLINK("http://www.uniprot.org/uniprot/G7I2H0","tr|G7I2H0|G7I2H0_MEDTR")</f>
        <v>tr|G7I2H0|G7I2H0_MEDTR</v>
      </c>
      <c r="D315" t="s">
        <v>144</v>
      </c>
      <c r="E315">
        <v>33.72</v>
      </c>
      <c r="F315">
        <v>338</v>
      </c>
      <c r="G315">
        <v>224</v>
      </c>
      <c r="H315">
        <v>2</v>
      </c>
      <c r="I315">
        <v>964</v>
      </c>
      <c r="J315">
        <v>1971</v>
      </c>
      <c r="K315">
        <v>1</v>
      </c>
      <c r="L315">
        <v>27</v>
      </c>
      <c r="M315">
        <v>313</v>
      </c>
      <c r="N315" t="s">
        <v>18</v>
      </c>
      <c r="O315" s="1">
        <v>2.5269200000000001E-38</v>
      </c>
      <c r="P315">
        <v>421</v>
      </c>
    </row>
    <row r="316" spans="1:16" x14ac:dyDescent="0.25">
      <c r="A316" t="s">
        <v>507</v>
      </c>
      <c r="B316">
        <v>3981</v>
      </c>
      <c r="C316" s="3" t="str">
        <f>HYPERLINK("http://www.uniprot.org/uniprot/I1LEZ4","tr|I1LEZ4|I1LEZ4_SOYBN")</f>
        <v>tr|I1LEZ4|I1LEZ4_SOYBN</v>
      </c>
      <c r="D316" t="s">
        <v>71</v>
      </c>
      <c r="E316">
        <v>43.39</v>
      </c>
      <c r="F316">
        <v>1219</v>
      </c>
      <c r="G316">
        <v>690</v>
      </c>
      <c r="H316">
        <v>127</v>
      </c>
      <c r="I316">
        <v>61</v>
      </c>
      <c r="J316">
        <v>3336</v>
      </c>
      <c r="K316">
        <v>1</v>
      </c>
      <c r="L316">
        <v>21</v>
      </c>
      <c r="M316">
        <v>1204</v>
      </c>
      <c r="N316" t="s">
        <v>18</v>
      </c>
      <c r="O316">
        <v>0</v>
      </c>
      <c r="P316">
        <v>2116</v>
      </c>
    </row>
    <row r="317" spans="1:16" x14ac:dyDescent="0.25">
      <c r="A317" t="s">
        <v>508</v>
      </c>
      <c r="B317">
        <v>1026</v>
      </c>
      <c r="C317" s="3" t="str">
        <f>HYPERLINK("http://www.uniprot.org/uniprot/I1MWK2","tr|I1MWK2|I1MWK2_SOYBN")</f>
        <v>tr|I1MWK2|I1MWK2_SOYBN</v>
      </c>
      <c r="D317" t="s">
        <v>28</v>
      </c>
      <c r="E317">
        <v>78.42</v>
      </c>
      <c r="F317">
        <v>343</v>
      </c>
      <c r="G317">
        <v>74</v>
      </c>
      <c r="H317">
        <v>4</v>
      </c>
      <c r="I317">
        <v>1</v>
      </c>
      <c r="J317">
        <v>1017</v>
      </c>
      <c r="K317">
        <v>1</v>
      </c>
      <c r="L317">
        <v>1</v>
      </c>
      <c r="M317">
        <v>308</v>
      </c>
      <c r="N317" t="s">
        <v>18</v>
      </c>
      <c r="O317" s="1">
        <v>1.3947600000000001E-165</v>
      </c>
      <c r="P317">
        <v>1515</v>
      </c>
    </row>
    <row r="318" spans="1:16" x14ac:dyDescent="0.25">
      <c r="A318" t="s">
        <v>509</v>
      </c>
      <c r="B318">
        <v>762</v>
      </c>
      <c r="C318" s="3" t="str">
        <f>HYPERLINK("http://www.uniprot.org/uniprot/K7N2M4","tr|K7N2M4|K7N2M4_SOYBN")</f>
        <v>tr|K7N2M4|K7N2M4_SOYBN</v>
      </c>
      <c r="D318" t="s">
        <v>28</v>
      </c>
      <c r="E318">
        <v>58.01</v>
      </c>
      <c r="F318">
        <v>262</v>
      </c>
      <c r="G318">
        <v>110</v>
      </c>
      <c r="H318">
        <v>18</v>
      </c>
      <c r="I318">
        <v>1</v>
      </c>
      <c r="J318">
        <v>732</v>
      </c>
      <c r="K318">
        <v>1</v>
      </c>
      <c r="L318">
        <v>8</v>
      </c>
      <c r="M318">
        <v>267</v>
      </c>
      <c r="N318" t="s">
        <v>18</v>
      </c>
      <c r="O318" s="1">
        <v>2.6066300000000001E-71</v>
      </c>
      <c r="P318">
        <v>700</v>
      </c>
    </row>
    <row r="319" spans="1:16" x14ac:dyDescent="0.25">
      <c r="A319" t="s">
        <v>510</v>
      </c>
      <c r="B319">
        <v>768</v>
      </c>
      <c r="C319" s="3" t="str">
        <f>HYPERLINK("http://www.uniprot.org/uniprot/G7J2X9","tr|G7J2X9|G7J2X9_MEDTR")</f>
        <v>tr|G7J2X9|G7J2X9_MEDTR</v>
      </c>
      <c r="D319" t="s">
        <v>511</v>
      </c>
      <c r="E319">
        <v>85.78</v>
      </c>
      <c r="F319">
        <v>190</v>
      </c>
      <c r="G319">
        <v>27</v>
      </c>
      <c r="H319">
        <v>1</v>
      </c>
      <c r="I319">
        <v>199</v>
      </c>
      <c r="J319">
        <v>765</v>
      </c>
      <c r="K319">
        <v>1</v>
      </c>
      <c r="L319">
        <v>483</v>
      </c>
      <c r="M319">
        <v>672</v>
      </c>
      <c r="N319" t="s">
        <v>18</v>
      </c>
      <c r="O319" s="1">
        <v>2.8215600000000001E-89</v>
      </c>
      <c r="P319">
        <v>855</v>
      </c>
    </row>
    <row r="320" spans="1:16" x14ac:dyDescent="0.25">
      <c r="A320" t="s">
        <v>512</v>
      </c>
      <c r="B320">
        <v>489</v>
      </c>
      <c r="C320" s="3" t="str">
        <f>HYPERLINK("http://www.uniprot.org/uniprot/I3S7X5","tr|I3S7X5|I3S7X5_MEDTR")</f>
        <v>tr|I3S7X5|I3S7X5_MEDTR</v>
      </c>
      <c r="D320" t="s">
        <v>22</v>
      </c>
      <c r="E320">
        <v>96.47</v>
      </c>
      <c r="F320">
        <v>142</v>
      </c>
      <c r="G320">
        <v>5</v>
      </c>
      <c r="H320">
        <v>0</v>
      </c>
      <c r="I320">
        <v>58</v>
      </c>
      <c r="J320">
        <v>483</v>
      </c>
      <c r="K320">
        <v>1</v>
      </c>
      <c r="L320">
        <v>56</v>
      </c>
      <c r="M320">
        <v>197</v>
      </c>
      <c r="N320" t="s">
        <v>18</v>
      </c>
      <c r="O320" s="1">
        <v>1.0312600000000001E-71</v>
      </c>
      <c r="P320">
        <v>700</v>
      </c>
    </row>
    <row r="321" spans="1:16" x14ac:dyDescent="0.25">
      <c r="A321" t="s">
        <v>513</v>
      </c>
      <c r="B321">
        <v>684</v>
      </c>
      <c r="C321" s="3" t="str">
        <f>HYPERLINK("http://www.uniprot.org/uniprot/I3S3L7","tr|I3S3L7|I3S3L7_LOTJA")</f>
        <v>tr|I3S3L7|I3S3L7_LOTJA</v>
      </c>
      <c r="D321" t="s">
        <v>93</v>
      </c>
      <c r="E321">
        <v>77.22</v>
      </c>
      <c r="F321">
        <v>202</v>
      </c>
      <c r="G321">
        <v>46</v>
      </c>
      <c r="H321">
        <v>1</v>
      </c>
      <c r="I321">
        <v>76</v>
      </c>
      <c r="J321">
        <v>678</v>
      </c>
      <c r="K321">
        <v>1</v>
      </c>
      <c r="L321">
        <v>23</v>
      </c>
      <c r="M321">
        <v>218</v>
      </c>
      <c r="N321" t="s">
        <v>18</v>
      </c>
      <c r="O321" s="1">
        <v>4.4383900000000002E-90</v>
      </c>
      <c r="P321">
        <v>861</v>
      </c>
    </row>
    <row r="322" spans="1:16" x14ac:dyDescent="0.25">
      <c r="A322" t="s">
        <v>514</v>
      </c>
      <c r="B322">
        <v>813</v>
      </c>
      <c r="C322" s="3" t="str">
        <f>HYPERLINK("http://www.uniprot.org/uniprot/G7LE61","tr|G7LE61|G7LE61_MEDTR")</f>
        <v>tr|G7LE61|G7LE61_MEDTR</v>
      </c>
      <c r="D322" t="s">
        <v>515</v>
      </c>
      <c r="E322">
        <v>69.33</v>
      </c>
      <c r="F322">
        <v>287</v>
      </c>
      <c r="G322">
        <v>88</v>
      </c>
      <c r="H322">
        <v>21</v>
      </c>
      <c r="I322">
        <v>7</v>
      </c>
      <c r="J322">
        <v>804</v>
      </c>
      <c r="K322">
        <v>1</v>
      </c>
      <c r="L322">
        <v>5</v>
      </c>
      <c r="M322">
        <v>291</v>
      </c>
      <c r="N322" t="s">
        <v>18</v>
      </c>
      <c r="O322" s="1">
        <v>3.4667300000000001E-104</v>
      </c>
      <c r="P322">
        <v>984</v>
      </c>
    </row>
    <row r="323" spans="1:16" x14ac:dyDescent="0.25">
      <c r="A323" t="s">
        <v>516</v>
      </c>
      <c r="B323">
        <v>885</v>
      </c>
      <c r="C323" s="3" t="str">
        <f>HYPERLINK("http://www.uniprot.org/uniprot/G7K4M4","tr|G7K4M4|G7K4M4_MEDTR")</f>
        <v>tr|G7K4M4|G7K4M4_MEDTR</v>
      </c>
      <c r="D323" t="s">
        <v>517</v>
      </c>
      <c r="E323">
        <v>51.59</v>
      </c>
      <c r="F323">
        <v>219</v>
      </c>
      <c r="G323">
        <v>106</v>
      </c>
      <c r="H323">
        <v>2</v>
      </c>
      <c r="I323">
        <v>1</v>
      </c>
      <c r="J323">
        <v>651</v>
      </c>
      <c r="K323">
        <v>1</v>
      </c>
      <c r="L323">
        <v>327</v>
      </c>
      <c r="M323">
        <v>541</v>
      </c>
      <c r="N323" t="s">
        <v>18</v>
      </c>
      <c r="O323" s="1">
        <v>7.7762200000000003E-55</v>
      </c>
      <c r="P323">
        <v>559</v>
      </c>
    </row>
    <row r="324" spans="1:16" x14ac:dyDescent="0.25">
      <c r="A324" t="s">
        <v>518</v>
      </c>
      <c r="B324">
        <v>1827</v>
      </c>
      <c r="C324" s="3" t="str">
        <f>HYPERLINK("http://www.uniprot.org/uniprot/I1JKQ5","tr|I1JKQ5|I1JKQ5_SOYBN")</f>
        <v>tr|I1JKQ5|I1JKQ5_SOYBN</v>
      </c>
      <c r="D324" t="s">
        <v>71</v>
      </c>
      <c r="E324">
        <v>78.23</v>
      </c>
      <c r="F324">
        <v>579</v>
      </c>
      <c r="G324">
        <v>126</v>
      </c>
      <c r="H324">
        <v>3</v>
      </c>
      <c r="I324">
        <v>97</v>
      </c>
      <c r="J324">
        <v>1824</v>
      </c>
      <c r="K324">
        <v>1</v>
      </c>
      <c r="L324">
        <v>75</v>
      </c>
      <c r="M324">
        <v>647</v>
      </c>
      <c r="N324" t="s">
        <v>18</v>
      </c>
      <c r="O324">
        <v>0</v>
      </c>
      <c r="P324">
        <v>2439</v>
      </c>
    </row>
    <row r="325" spans="1:16" x14ac:dyDescent="0.25">
      <c r="A325" t="s">
        <v>519</v>
      </c>
      <c r="B325">
        <v>654</v>
      </c>
      <c r="C325" s="3" t="str">
        <f>HYPERLINK("http://www.uniprot.org/uniprot/G7JD02","tr|G7JD02|G7JD02_MEDTR")</f>
        <v>tr|G7JD02|G7JD02_MEDTR</v>
      </c>
      <c r="D325" t="s">
        <v>520</v>
      </c>
      <c r="E325">
        <v>68.489999999999995</v>
      </c>
      <c r="F325">
        <v>219</v>
      </c>
      <c r="G325">
        <v>69</v>
      </c>
      <c r="H325">
        <v>2</v>
      </c>
      <c r="I325">
        <v>1</v>
      </c>
      <c r="J325">
        <v>651</v>
      </c>
      <c r="K325">
        <v>1</v>
      </c>
      <c r="L325">
        <v>1</v>
      </c>
      <c r="M325">
        <v>213</v>
      </c>
      <c r="N325" t="s">
        <v>18</v>
      </c>
      <c r="O325" s="1">
        <v>4.3697999999999999E-73</v>
      </c>
      <c r="P325">
        <v>714</v>
      </c>
    </row>
    <row r="326" spans="1:16" x14ac:dyDescent="0.25">
      <c r="A326" t="s">
        <v>521</v>
      </c>
      <c r="B326">
        <v>903</v>
      </c>
      <c r="C326" s="3" t="str">
        <f>HYPERLINK("http://www.uniprot.org/uniprot/G7JGG2","tr|G7JGG2|G7JGG2_MEDTR")</f>
        <v>tr|G7JGG2|G7JGG2_MEDTR</v>
      </c>
      <c r="D326" t="s">
        <v>522</v>
      </c>
      <c r="E326">
        <v>71.05</v>
      </c>
      <c r="F326">
        <v>266</v>
      </c>
      <c r="G326">
        <v>77</v>
      </c>
      <c r="H326">
        <v>2</v>
      </c>
      <c r="I326">
        <v>109</v>
      </c>
      <c r="J326">
        <v>900</v>
      </c>
      <c r="K326">
        <v>1</v>
      </c>
      <c r="L326">
        <v>25</v>
      </c>
      <c r="M326">
        <v>285</v>
      </c>
      <c r="N326" t="s">
        <v>18</v>
      </c>
      <c r="O326" s="1">
        <v>7.7408699999999996E-90</v>
      </c>
      <c r="P326">
        <v>861</v>
      </c>
    </row>
    <row r="327" spans="1:16" x14ac:dyDescent="0.25">
      <c r="A327" t="s">
        <v>523</v>
      </c>
      <c r="B327">
        <v>1800</v>
      </c>
      <c r="C327" s="3" t="str">
        <f>HYPERLINK("http://www.uniprot.org/uniprot/G7ZVL8","tr|G7ZVL8|G7ZVL8_MEDTR")</f>
        <v>tr|G7ZVL8|G7ZVL8_MEDTR</v>
      </c>
      <c r="D327" t="s">
        <v>524</v>
      </c>
      <c r="E327">
        <v>77.349999999999994</v>
      </c>
      <c r="F327">
        <v>583</v>
      </c>
      <c r="G327">
        <v>132</v>
      </c>
      <c r="H327">
        <v>1</v>
      </c>
      <c r="I327">
        <v>52</v>
      </c>
      <c r="J327">
        <v>1797</v>
      </c>
      <c r="K327">
        <v>1</v>
      </c>
      <c r="L327">
        <v>18</v>
      </c>
      <c r="M327">
        <v>598</v>
      </c>
      <c r="N327" t="s">
        <v>18</v>
      </c>
      <c r="O327">
        <v>0</v>
      </c>
      <c r="P327">
        <v>2236</v>
      </c>
    </row>
    <row r="328" spans="1:16" x14ac:dyDescent="0.25">
      <c r="A328" t="s">
        <v>525</v>
      </c>
      <c r="B328">
        <v>1497</v>
      </c>
      <c r="C328" s="3" t="str">
        <f>HYPERLINK("http://www.uniprot.org/uniprot/K7K538","tr|K7K538|K7K538_SOYBN")</f>
        <v>tr|K7K538|K7K538_SOYBN</v>
      </c>
      <c r="D328" t="s">
        <v>28</v>
      </c>
      <c r="E328">
        <v>62.84</v>
      </c>
      <c r="F328">
        <v>506</v>
      </c>
      <c r="G328">
        <v>188</v>
      </c>
      <c r="H328">
        <v>20</v>
      </c>
      <c r="I328">
        <v>31</v>
      </c>
      <c r="J328">
        <v>1488</v>
      </c>
      <c r="K328">
        <v>1</v>
      </c>
      <c r="L328">
        <v>94</v>
      </c>
      <c r="M328">
        <v>596</v>
      </c>
      <c r="N328" t="s">
        <v>18</v>
      </c>
      <c r="O328" s="1">
        <v>9.5394999999999998E-162</v>
      </c>
      <c r="P328">
        <v>1484</v>
      </c>
    </row>
    <row r="329" spans="1:16" x14ac:dyDescent="0.25">
      <c r="A329" t="s">
        <v>526</v>
      </c>
      <c r="B329">
        <v>252</v>
      </c>
      <c r="C329" s="3" t="str">
        <f>HYPERLINK("http://www.uniprot.org/uniprot/G7K9Z6","tr|G7K9Z6|G7K9Z6_MEDTR")</f>
        <v>tr|G7K9Z6|G7K9Z6_MEDTR</v>
      </c>
      <c r="D329" t="s">
        <v>527</v>
      </c>
      <c r="E329">
        <v>59.49</v>
      </c>
      <c r="F329">
        <v>79</v>
      </c>
      <c r="G329">
        <v>32</v>
      </c>
      <c r="H329">
        <v>0</v>
      </c>
      <c r="I329">
        <v>1</v>
      </c>
      <c r="J329">
        <v>237</v>
      </c>
      <c r="K329">
        <v>1</v>
      </c>
      <c r="L329">
        <v>1</v>
      </c>
      <c r="M329">
        <v>77</v>
      </c>
      <c r="N329" t="s">
        <v>18</v>
      </c>
      <c r="O329" s="1">
        <v>2.0062600000000001E-14</v>
      </c>
      <c r="P329">
        <v>206</v>
      </c>
    </row>
    <row r="330" spans="1:16" x14ac:dyDescent="0.25">
      <c r="A330" t="s">
        <v>528</v>
      </c>
      <c r="B330">
        <v>1323</v>
      </c>
      <c r="C330" s="3" t="str">
        <f>HYPERLINK("http://www.uniprot.org/uniprot/K7M5D8","tr|K7M5D8|K7M5D8_SOYBN")</f>
        <v>tr|K7M5D8|K7M5D8_SOYBN</v>
      </c>
      <c r="D330" t="s">
        <v>28</v>
      </c>
      <c r="E330">
        <v>53.21</v>
      </c>
      <c r="F330">
        <v>436</v>
      </c>
      <c r="G330">
        <v>204</v>
      </c>
      <c r="H330">
        <v>6</v>
      </c>
      <c r="I330">
        <v>1</v>
      </c>
      <c r="J330">
        <v>1290</v>
      </c>
      <c r="K330">
        <v>1</v>
      </c>
      <c r="L330">
        <v>1</v>
      </c>
      <c r="M330">
        <v>434</v>
      </c>
      <c r="N330" t="s">
        <v>18</v>
      </c>
      <c r="O330" s="1">
        <v>7.3465300000000005E-123</v>
      </c>
      <c r="P330">
        <v>1148</v>
      </c>
    </row>
    <row r="331" spans="1:16" x14ac:dyDescent="0.25">
      <c r="A331" t="s">
        <v>529</v>
      </c>
      <c r="B331">
        <v>1908</v>
      </c>
      <c r="C331" s="3" t="str">
        <f>HYPERLINK("http://www.uniprot.org/uniprot/I1MHP5","tr|I1MHP5|I1MHP5_SOYBN")</f>
        <v>tr|I1MHP5|I1MHP5_SOYBN</v>
      </c>
      <c r="D331" t="s">
        <v>28</v>
      </c>
      <c r="E331">
        <v>27.61</v>
      </c>
      <c r="F331">
        <v>420</v>
      </c>
      <c r="G331">
        <v>304</v>
      </c>
      <c r="H331">
        <v>42</v>
      </c>
      <c r="I331">
        <v>151</v>
      </c>
      <c r="J331">
        <v>1284</v>
      </c>
      <c r="K331">
        <v>1</v>
      </c>
      <c r="L331">
        <v>1057</v>
      </c>
      <c r="M331">
        <v>1470</v>
      </c>
      <c r="N331" t="s">
        <v>18</v>
      </c>
      <c r="O331" s="1">
        <v>1.18849E-29</v>
      </c>
      <c r="P331">
        <v>346</v>
      </c>
    </row>
    <row r="332" spans="1:16" x14ac:dyDescent="0.25">
      <c r="A332" t="s">
        <v>530</v>
      </c>
      <c r="B332">
        <v>438</v>
      </c>
      <c r="C332" s="3" t="str">
        <f>HYPERLINK("http://www.uniprot.org/uniprot/G7IA56","tr|G7IA56|G7IA56_MEDTR")</f>
        <v>tr|G7IA56|G7IA56_MEDTR</v>
      </c>
      <c r="D332" t="s">
        <v>493</v>
      </c>
      <c r="E332">
        <v>46.82</v>
      </c>
      <c r="F332">
        <v>126</v>
      </c>
      <c r="G332">
        <v>67</v>
      </c>
      <c r="H332">
        <v>4</v>
      </c>
      <c r="I332">
        <v>1</v>
      </c>
      <c r="J332">
        <v>366</v>
      </c>
      <c r="K332">
        <v>1</v>
      </c>
      <c r="L332">
        <v>1</v>
      </c>
      <c r="M332">
        <v>126</v>
      </c>
      <c r="N332" t="s">
        <v>18</v>
      </c>
      <c r="O332" s="1">
        <v>1.18271E-22</v>
      </c>
      <c r="P332">
        <v>277</v>
      </c>
    </row>
    <row r="333" spans="1:16" x14ac:dyDescent="0.25">
      <c r="A333" t="s">
        <v>531</v>
      </c>
      <c r="B333">
        <v>2187</v>
      </c>
      <c r="C333" s="3" t="str">
        <f>HYPERLINK("http://www.uniprot.org/uniprot/C7G303","tr|C7G303|C7G303_SOYBN")</f>
        <v>tr|C7G303|C7G303_SOYBN</v>
      </c>
      <c r="D333" t="s">
        <v>532</v>
      </c>
      <c r="E333">
        <v>79.03</v>
      </c>
      <c r="F333">
        <v>706</v>
      </c>
      <c r="G333">
        <v>148</v>
      </c>
      <c r="H333">
        <v>0</v>
      </c>
      <c r="I333">
        <v>22</v>
      </c>
      <c r="J333">
        <v>2139</v>
      </c>
      <c r="K333">
        <v>1</v>
      </c>
      <c r="L333">
        <v>2</v>
      </c>
      <c r="M333">
        <v>670</v>
      </c>
      <c r="N333" t="s">
        <v>18</v>
      </c>
      <c r="O333">
        <v>0</v>
      </c>
      <c r="P333">
        <v>2877</v>
      </c>
    </row>
    <row r="334" spans="1:16" x14ac:dyDescent="0.25">
      <c r="A334" t="s">
        <v>533</v>
      </c>
      <c r="B334">
        <v>2856</v>
      </c>
      <c r="C334" s="3" t="str">
        <f>HYPERLINK("http://www.uniprot.org/uniprot/G7LCK5","tr|G7LCK5|G7LCK5_MEDTR")</f>
        <v>tr|G7LCK5|G7LCK5_MEDTR</v>
      </c>
      <c r="D334" t="s">
        <v>534</v>
      </c>
      <c r="E334">
        <v>71.37</v>
      </c>
      <c r="F334">
        <v>856</v>
      </c>
      <c r="G334">
        <v>245</v>
      </c>
      <c r="H334">
        <v>24</v>
      </c>
      <c r="I334">
        <v>358</v>
      </c>
      <c r="J334">
        <v>2853</v>
      </c>
      <c r="K334">
        <v>1</v>
      </c>
      <c r="L334">
        <v>203</v>
      </c>
      <c r="M334">
        <v>1054</v>
      </c>
      <c r="N334" t="s">
        <v>18</v>
      </c>
      <c r="O334">
        <v>0</v>
      </c>
      <c r="P334">
        <v>3183</v>
      </c>
    </row>
    <row r="335" spans="1:16" x14ac:dyDescent="0.25">
      <c r="A335" t="s">
        <v>535</v>
      </c>
      <c r="B335">
        <v>1050</v>
      </c>
      <c r="C335" s="3" t="str">
        <f>HYPERLINK("http://www.uniprot.org/uniprot/Q1SKU9","tr|Q1SKU9|Q1SKU9_MEDTR")</f>
        <v>tr|Q1SKU9|Q1SKU9_MEDTR</v>
      </c>
      <c r="D335" t="s">
        <v>310</v>
      </c>
      <c r="E335">
        <v>88.53</v>
      </c>
      <c r="F335">
        <v>349</v>
      </c>
      <c r="G335">
        <v>40</v>
      </c>
      <c r="H335">
        <v>2</v>
      </c>
      <c r="I335">
        <v>1</v>
      </c>
      <c r="J335">
        <v>1041</v>
      </c>
      <c r="K335">
        <v>1</v>
      </c>
      <c r="L335">
        <v>1</v>
      </c>
      <c r="M335">
        <v>345</v>
      </c>
      <c r="N335" t="s">
        <v>18</v>
      </c>
      <c r="O335" s="1">
        <v>1.0355400000000001E-179</v>
      </c>
      <c r="P335">
        <v>1637</v>
      </c>
    </row>
    <row r="336" spans="1:16" x14ac:dyDescent="0.25">
      <c r="A336" t="s">
        <v>536</v>
      </c>
      <c r="B336">
        <v>1554</v>
      </c>
      <c r="C336" s="3" t="str">
        <f>HYPERLINK("http://www.uniprot.org/uniprot/Q9FVD4","tr|Q9FVD4|Q9FVD4_MEDSV")</f>
        <v>tr|Q9FVD4|Q9FVD4_MEDSV</v>
      </c>
      <c r="D336" t="s">
        <v>537</v>
      </c>
      <c r="E336">
        <v>92.27</v>
      </c>
      <c r="F336">
        <v>518</v>
      </c>
      <c r="G336">
        <v>40</v>
      </c>
      <c r="H336">
        <v>1</v>
      </c>
      <c r="I336">
        <v>1</v>
      </c>
      <c r="J336">
        <v>1551</v>
      </c>
      <c r="K336">
        <v>1</v>
      </c>
      <c r="L336">
        <v>1</v>
      </c>
      <c r="M336">
        <v>518</v>
      </c>
      <c r="N336" t="s">
        <v>18</v>
      </c>
      <c r="O336">
        <v>0</v>
      </c>
      <c r="P336">
        <v>2490</v>
      </c>
    </row>
    <row r="337" spans="1:16" x14ac:dyDescent="0.25">
      <c r="A337" t="s">
        <v>538</v>
      </c>
      <c r="B337">
        <v>1116</v>
      </c>
      <c r="C337" s="3" t="str">
        <f>HYPERLINK("http://www.uniprot.org/uniprot/I1N733","tr|I1N733|I1N733_SOYBN")</f>
        <v>tr|I1N733|I1N733_SOYBN</v>
      </c>
      <c r="D337" t="s">
        <v>28</v>
      </c>
      <c r="E337">
        <v>80.11</v>
      </c>
      <c r="F337">
        <v>337</v>
      </c>
      <c r="G337">
        <v>67</v>
      </c>
      <c r="H337">
        <v>1</v>
      </c>
      <c r="I337">
        <v>100</v>
      </c>
      <c r="J337">
        <v>1107</v>
      </c>
      <c r="K337">
        <v>1</v>
      </c>
      <c r="L337">
        <v>12</v>
      </c>
      <c r="M337">
        <v>346</v>
      </c>
      <c r="N337" t="s">
        <v>18</v>
      </c>
      <c r="O337" s="1">
        <v>1.94589E-163</v>
      </c>
      <c r="P337">
        <v>1497</v>
      </c>
    </row>
    <row r="338" spans="1:16" x14ac:dyDescent="0.25">
      <c r="A338" t="s">
        <v>539</v>
      </c>
      <c r="B338">
        <v>2262</v>
      </c>
      <c r="C338" s="3" t="str">
        <f>HYPERLINK("http://www.uniprot.org/uniprot/G7I2H0","tr|G7I2H0|G7I2H0_MEDTR")</f>
        <v>tr|G7I2H0|G7I2H0_MEDTR</v>
      </c>
      <c r="D338" t="s">
        <v>144</v>
      </c>
      <c r="E338">
        <v>32.9</v>
      </c>
      <c r="F338">
        <v>310</v>
      </c>
      <c r="G338">
        <v>208</v>
      </c>
      <c r="H338">
        <v>1</v>
      </c>
      <c r="I338">
        <v>964</v>
      </c>
      <c r="J338">
        <v>1890</v>
      </c>
      <c r="K338">
        <v>1</v>
      </c>
      <c r="L338">
        <v>27</v>
      </c>
      <c r="M338">
        <v>285</v>
      </c>
      <c r="N338" t="s">
        <v>18</v>
      </c>
      <c r="O338" s="1">
        <v>5.3451199999999996E-32</v>
      </c>
      <c r="P338">
        <v>367</v>
      </c>
    </row>
    <row r="339" spans="1:16" x14ac:dyDescent="0.25">
      <c r="A339" t="s">
        <v>540</v>
      </c>
      <c r="B339">
        <v>495</v>
      </c>
      <c r="C339" s="3" t="str">
        <f>HYPERLINK("http://www.uniprot.org/uniprot/K7MWR3","tr|K7MWR3|K7MWR3_SOYBN")</f>
        <v>tr|K7MWR3|K7MWR3_SOYBN</v>
      </c>
      <c r="D339" t="s">
        <v>28</v>
      </c>
      <c r="E339">
        <v>70.73</v>
      </c>
      <c r="F339">
        <v>123</v>
      </c>
      <c r="G339">
        <v>36</v>
      </c>
      <c r="H339">
        <v>3</v>
      </c>
      <c r="I339">
        <v>82</v>
      </c>
      <c r="J339">
        <v>441</v>
      </c>
      <c r="K339">
        <v>1</v>
      </c>
      <c r="L339">
        <v>25</v>
      </c>
      <c r="M339">
        <v>147</v>
      </c>
      <c r="N339" t="s">
        <v>18</v>
      </c>
      <c r="O339" s="1">
        <v>4.4491499999999998E-46</v>
      </c>
      <c r="P339">
        <v>479</v>
      </c>
    </row>
    <row r="340" spans="1:16" x14ac:dyDescent="0.25">
      <c r="A340" t="s">
        <v>541</v>
      </c>
      <c r="B340">
        <v>405</v>
      </c>
      <c r="C340" s="3" t="str">
        <f>HYPERLINK("http://www.uniprot.org/uniprot/G7JAK8","tr|G7JAK8|G7JAK8_MEDTR")</f>
        <v>tr|G7JAK8|G7JAK8_MEDTR</v>
      </c>
      <c r="D340" t="s">
        <v>542</v>
      </c>
      <c r="E340">
        <v>46.27</v>
      </c>
      <c r="F340">
        <v>188</v>
      </c>
      <c r="G340">
        <v>101</v>
      </c>
      <c r="H340">
        <v>57</v>
      </c>
      <c r="I340">
        <v>10</v>
      </c>
      <c r="J340">
        <v>402</v>
      </c>
      <c r="K340">
        <v>1</v>
      </c>
      <c r="L340">
        <v>180</v>
      </c>
      <c r="M340">
        <v>366</v>
      </c>
      <c r="N340" t="s">
        <v>18</v>
      </c>
      <c r="O340" s="1">
        <v>1.57185E-35</v>
      </c>
      <c r="P340">
        <v>388</v>
      </c>
    </row>
    <row r="341" spans="1:16" x14ac:dyDescent="0.25">
      <c r="A341" t="s">
        <v>543</v>
      </c>
      <c r="B341">
        <v>279</v>
      </c>
      <c r="C341" s="3" t="str">
        <f>HYPERLINK("http://www.uniprot.org/uniprot/G7KV73","tr|G7KV73|G7KV73_MEDTR")</f>
        <v>tr|G7KV73|G7KV73_MEDTR</v>
      </c>
      <c r="D341" t="s">
        <v>544</v>
      </c>
      <c r="E341">
        <v>79.45</v>
      </c>
      <c r="F341">
        <v>73</v>
      </c>
      <c r="G341">
        <v>15</v>
      </c>
      <c r="H341">
        <v>0</v>
      </c>
      <c r="I341">
        <v>58</v>
      </c>
      <c r="J341">
        <v>276</v>
      </c>
      <c r="K341">
        <v>1</v>
      </c>
      <c r="L341">
        <v>22</v>
      </c>
      <c r="M341">
        <v>94</v>
      </c>
      <c r="N341" t="s">
        <v>18</v>
      </c>
      <c r="O341" s="1">
        <v>1.2970699999999999E-29</v>
      </c>
      <c r="P341">
        <v>337</v>
      </c>
    </row>
    <row r="342" spans="1:16" x14ac:dyDescent="0.25">
      <c r="A342" t="s">
        <v>545</v>
      </c>
      <c r="B342">
        <v>879</v>
      </c>
      <c r="C342" s="3" t="str">
        <f>HYPERLINK("http://www.uniprot.org/uniprot/C0JP11","tr|C0JP11|C0JP11_LOTJA")</f>
        <v>tr|C0JP11|C0JP11_LOTJA</v>
      </c>
      <c r="D342" t="s">
        <v>546</v>
      </c>
      <c r="E342">
        <v>70.56</v>
      </c>
      <c r="F342">
        <v>299</v>
      </c>
      <c r="G342">
        <v>88</v>
      </c>
      <c r="H342">
        <v>7</v>
      </c>
      <c r="I342">
        <v>1</v>
      </c>
      <c r="J342">
        <v>876</v>
      </c>
      <c r="K342">
        <v>1</v>
      </c>
      <c r="L342">
        <v>1</v>
      </c>
      <c r="M342">
        <v>297</v>
      </c>
      <c r="N342" t="s">
        <v>18</v>
      </c>
      <c r="O342" s="1">
        <v>8.0848400000000008E-105</v>
      </c>
      <c r="P342">
        <v>990</v>
      </c>
    </row>
    <row r="343" spans="1:16" x14ac:dyDescent="0.25">
      <c r="A343" t="s">
        <v>547</v>
      </c>
      <c r="B343">
        <v>1461</v>
      </c>
      <c r="C343" s="3" t="str">
        <f>HYPERLINK("http://www.uniprot.org/uniprot/I1LCQ1","tr|I1LCQ1|I1LCQ1_SOYBN")</f>
        <v>tr|I1LCQ1|I1LCQ1_SOYBN</v>
      </c>
      <c r="D343" t="s">
        <v>548</v>
      </c>
      <c r="E343">
        <v>87.3</v>
      </c>
      <c r="F343">
        <v>457</v>
      </c>
      <c r="G343">
        <v>58</v>
      </c>
      <c r="H343">
        <v>0</v>
      </c>
      <c r="I343">
        <v>1</v>
      </c>
      <c r="J343">
        <v>1371</v>
      </c>
      <c r="K343">
        <v>1</v>
      </c>
      <c r="L343">
        <v>1</v>
      </c>
      <c r="M343">
        <v>456</v>
      </c>
      <c r="N343" t="s">
        <v>18</v>
      </c>
      <c r="O343">
        <v>0</v>
      </c>
      <c r="P343">
        <v>2056</v>
      </c>
    </row>
    <row r="344" spans="1:16" x14ac:dyDescent="0.25">
      <c r="A344" t="s">
        <v>549</v>
      </c>
      <c r="B344">
        <v>1695</v>
      </c>
      <c r="C344" s="3" t="str">
        <f>HYPERLINK("http://www.uniprot.org/uniprot/I1NFF6","tr|I1NFF6|I1NFF6_SOYBN")</f>
        <v>tr|I1NFF6|I1NFF6_SOYBN</v>
      </c>
      <c r="D344" t="s">
        <v>28</v>
      </c>
      <c r="E344">
        <v>76</v>
      </c>
      <c r="F344">
        <v>575</v>
      </c>
      <c r="G344">
        <v>138</v>
      </c>
      <c r="H344">
        <v>31</v>
      </c>
      <c r="I344">
        <v>40</v>
      </c>
      <c r="J344">
        <v>1671</v>
      </c>
      <c r="K344">
        <v>1</v>
      </c>
      <c r="L344">
        <v>10</v>
      </c>
      <c r="M344">
        <v>580</v>
      </c>
      <c r="N344" t="s">
        <v>18</v>
      </c>
      <c r="O344">
        <v>0</v>
      </c>
      <c r="P344">
        <v>2167</v>
      </c>
    </row>
    <row r="345" spans="1:16" x14ac:dyDescent="0.25">
      <c r="A345" t="s">
        <v>550</v>
      </c>
      <c r="B345">
        <v>1074</v>
      </c>
      <c r="C345" s="3" t="str">
        <f>HYPERLINK("http://www.uniprot.org/uniprot/K7M6H9","tr|K7M6H9|K7M6H9_SOYBN")</f>
        <v>tr|K7M6H9|K7M6H9_SOYBN</v>
      </c>
      <c r="D345" t="s">
        <v>28</v>
      </c>
      <c r="E345">
        <v>49.19</v>
      </c>
      <c r="F345">
        <v>374</v>
      </c>
      <c r="G345">
        <v>190</v>
      </c>
      <c r="H345">
        <v>40</v>
      </c>
      <c r="I345">
        <v>1</v>
      </c>
      <c r="J345">
        <v>1002</v>
      </c>
      <c r="K345">
        <v>1</v>
      </c>
      <c r="L345">
        <v>19</v>
      </c>
      <c r="M345">
        <v>385</v>
      </c>
      <c r="N345" t="s">
        <v>18</v>
      </c>
      <c r="O345" s="1">
        <v>2.6121199999999999E-77</v>
      </c>
      <c r="P345">
        <v>754</v>
      </c>
    </row>
    <row r="346" spans="1:16" x14ac:dyDescent="0.25">
      <c r="A346" t="s">
        <v>551</v>
      </c>
      <c r="B346">
        <v>1383</v>
      </c>
      <c r="C346" s="3" t="str">
        <f>HYPERLINK("http://www.uniprot.org/uniprot/K7N2M3","tr|K7N2M3|K7N2M3_SOYBN")</f>
        <v>tr|K7N2M3|K7N2M3_SOYBN</v>
      </c>
      <c r="D346" t="s">
        <v>28</v>
      </c>
      <c r="E346">
        <v>62.63</v>
      </c>
      <c r="F346">
        <v>281</v>
      </c>
      <c r="G346">
        <v>105</v>
      </c>
      <c r="H346">
        <v>15</v>
      </c>
      <c r="I346">
        <v>577</v>
      </c>
      <c r="J346">
        <v>1374</v>
      </c>
      <c r="K346">
        <v>1</v>
      </c>
      <c r="L346">
        <v>245</v>
      </c>
      <c r="M346">
        <v>498</v>
      </c>
      <c r="N346" t="s">
        <v>18</v>
      </c>
      <c r="O346" s="1">
        <v>6.0663299999999998E-91</v>
      </c>
      <c r="P346">
        <v>873</v>
      </c>
    </row>
    <row r="347" spans="1:16" x14ac:dyDescent="0.25">
      <c r="A347" t="s">
        <v>552</v>
      </c>
      <c r="B347">
        <v>1197</v>
      </c>
      <c r="C347" s="3" t="str">
        <f>HYPERLINK("http://www.uniprot.org/uniprot/G7J2X9","tr|G7J2X9|G7J2X9_MEDTR")</f>
        <v>tr|G7J2X9|G7J2X9_MEDTR</v>
      </c>
      <c r="D347" t="s">
        <v>511</v>
      </c>
      <c r="E347">
        <v>62.12</v>
      </c>
      <c r="F347">
        <v>396</v>
      </c>
      <c r="G347">
        <v>150</v>
      </c>
      <c r="H347">
        <v>10</v>
      </c>
      <c r="I347">
        <v>1</v>
      </c>
      <c r="J347">
        <v>1158</v>
      </c>
      <c r="K347">
        <v>1</v>
      </c>
      <c r="L347">
        <v>101</v>
      </c>
      <c r="M347">
        <v>483</v>
      </c>
      <c r="N347" t="s">
        <v>18</v>
      </c>
      <c r="O347" s="1">
        <v>1.12128E-119</v>
      </c>
      <c r="P347">
        <v>1120</v>
      </c>
    </row>
    <row r="348" spans="1:16" x14ac:dyDescent="0.25">
      <c r="A348" t="s">
        <v>553</v>
      </c>
      <c r="B348">
        <v>1446</v>
      </c>
      <c r="C348" s="3" t="str">
        <f>HYPERLINK("http://www.uniprot.org/uniprot/G7J7D9","tr|G7J7D9|G7J7D9_MEDTR")</f>
        <v>tr|G7J7D9|G7J7D9_MEDTR</v>
      </c>
      <c r="D348" t="s">
        <v>554</v>
      </c>
      <c r="E348">
        <v>84.37</v>
      </c>
      <c r="F348">
        <v>480</v>
      </c>
      <c r="G348">
        <v>75</v>
      </c>
      <c r="H348">
        <v>0</v>
      </c>
      <c r="I348">
        <v>4</v>
      </c>
      <c r="J348">
        <v>1443</v>
      </c>
      <c r="K348">
        <v>1</v>
      </c>
      <c r="L348">
        <v>20</v>
      </c>
      <c r="M348">
        <v>499</v>
      </c>
      <c r="N348" t="s">
        <v>18</v>
      </c>
      <c r="O348">
        <v>0</v>
      </c>
      <c r="P348">
        <v>2175</v>
      </c>
    </row>
    <row r="349" spans="1:16" x14ac:dyDescent="0.25">
      <c r="A349" t="s">
        <v>555</v>
      </c>
      <c r="B349">
        <v>546</v>
      </c>
      <c r="C349" s="3" t="str">
        <f>HYPERLINK("http://www.uniprot.org/uniprot/I3S6X5","tr|I3S6X5|I3S6X5_MEDTR")</f>
        <v>tr|I3S6X5|I3S6X5_MEDTR</v>
      </c>
      <c r="D349" t="s">
        <v>22</v>
      </c>
      <c r="E349">
        <v>74.45</v>
      </c>
      <c r="F349">
        <v>184</v>
      </c>
      <c r="G349">
        <v>47</v>
      </c>
      <c r="H349">
        <v>6</v>
      </c>
      <c r="I349">
        <v>10</v>
      </c>
      <c r="J349">
        <v>543</v>
      </c>
      <c r="K349">
        <v>1</v>
      </c>
      <c r="L349">
        <v>2</v>
      </c>
      <c r="M349">
        <v>180</v>
      </c>
      <c r="N349" t="s">
        <v>18</v>
      </c>
      <c r="O349" s="1">
        <v>1.00125E-72</v>
      </c>
      <c r="P349">
        <v>709</v>
      </c>
    </row>
    <row r="350" spans="1:16" x14ac:dyDescent="0.25">
      <c r="A350" t="s">
        <v>556</v>
      </c>
      <c r="B350">
        <v>1854</v>
      </c>
      <c r="C350" s="3" t="str">
        <f>HYPERLINK("http://www.uniprot.org/uniprot/G7LE58","tr|G7LE58|G7LE58_MEDTR")</f>
        <v>tr|G7LE58|G7LE58_MEDTR</v>
      </c>
      <c r="D350" t="s">
        <v>557</v>
      </c>
      <c r="E350">
        <v>77.05</v>
      </c>
      <c r="F350">
        <v>619</v>
      </c>
      <c r="G350">
        <v>142</v>
      </c>
      <c r="H350">
        <v>3</v>
      </c>
      <c r="I350">
        <v>1</v>
      </c>
      <c r="J350">
        <v>1848</v>
      </c>
      <c r="K350">
        <v>1</v>
      </c>
      <c r="L350">
        <v>1</v>
      </c>
      <c r="M350">
        <v>594</v>
      </c>
      <c r="N350" t="s">
        <v>18</v>
      </c>
      <c r="O350">
        <v>0</v>
      </c>
      <c r="P350">
        <v>2349</v>
      </c>
    </row>
    <row r="351" spans="1:16" x14ac:dyDescent="0.25">
      <c r="A351" t="s">
        <v>558</v>
      </c>
      <c r="B351">
        <v>1383</v>
      </c>
      <c r="C351" s="3" t="str">
        <f>HYPERLINK("http://www.uniprot.org/uniprot/G7JD03","tr|G7JD03|G7JD03_MEDTR")</f>
        <v>tr|G7JD03|G7JD03_MEDTR</v>
      </c>
      <c r="D351" t="s">
        <v>559</v>
      </c>
      <c r="E351">
        <v>72.34</v>
      </c>
      <c r="F351">
        <v>517</v>
      </c>
      <c r="G351">
        <v>143</v>
      </c>
      <c r="H351">
        <v>57</v>
      </c>
      <c r="I351">
        <v>1</v>
      </c>
      <c r="J351">
        <v>1380</v>
      </c>
      <c r="K351">
        <v>1</v>
      </c>
      <c r="L351">
        <v>1</v>
      </c>
      <c r="M351">
        <v>517</v>
      </c>
      <c r="N351" t="s">
        <v>18</v>
      </c>
      <c r="O351">
        <v>0</v>
      </c>
      <c r="P351">
        <v>1842</v>
      </c>
    </row>
    <row r="352" spans="1:16" x14ac:dyDescent="0.25">
      <c r="A352" t="s">
        <v>560</v>
      </c>
      <c r="B352">
        <v>255</v>
      </c>
      <c r="C352" s="3" t="str">
        <f>HYPERLINK("http://www.uniprot.org/uniprot/G7IXD4","tr|G7IXD4|G7IXD4_MEDTR")</f>
        <v>tr|G7IXD4|G7IXD4_MEDTR</v>
      </c>
      <c r="D352" t="s">
        <v>561</v>
      </c>
      <c r="E352">
        <v>81.48</v>
      </c>
      <c r="F352">
        <v>54</v>
      </c>
      <c r="G352">
        <v>10</v>
      </c>
      <c r="H352">
        <v>1</v>
      </c>
      <c r="I352">
        <v>85</v>
      </c>
      <c r="J352">
        <v>243</v>
      </c>
      <c r="K352">
        <v>1</v>
      </c>
      <c r="L352">
        <v>18</v>
      </c>
      <c r="M352">
        <v>71</v>
      </c>
      <c r="N352" t="s">
        <v>18</v>
      </c>
      <c r="O352" s="1">
        <v>1.13229E-17</v>
      </c>
      <c r="P352">
        <v>234</v>
      </c>
    </row>
    <row r="353" spans="1:16" x14ac:dyDescent="0.25">
      <c r="A353" t="s">
        <v>562</v>
      </c>
      <c r="B353">
        <v>1209</v>
      </c>
      <c r="C353" s="3" t="str">
        <f>HYPERLINK("http://www.uniprot.org/uniprot/A5AHQ6","tr|A5AHQ6|A5AHQ6_VITVI")</f>
        <v>tr|A5AHQ6|A5AHQ6_VITVI</v>
      </c>
      <c r="D353" t="s">
        <v>563</v>
      </c>
      <c r="E353">
        <v>20.61</v>
      </c>
      <c r="F353">
        <v>422</v>
      </c>
      <c r="G353">
        <v>335</v>
      </c>
      <c r="H353">
        <v>26</v>
      </c>
      <c r="I353">
        <v>1</v>
      </c>
      <c r="J353">
        <v>1188</v>
      </c>
      <c r="K353">
        <v>1</v>
      </c>
      <c r="L353">
        <v>599</v>
      </c>
      <c r="M353">
        <v>1008</v>
      </c>
      <c r="N353" t="s">
        <v>18</v>
      </c>
      <c r="O353" s="1">
        <v>2.6154499999999999E-15</v>
      </c>
      <c r="P353">
        <v>220</v>
      </c>
    </row>
    <row r="354" spans="1:16" x14ac:dyDescent="0.25">
      <c r="A354" t="s">
        <v>564</v>
      </c>
      <c r="B354">
        <v>2292</v>
      </c>
      <c r="C354" s="3" t="str">
        <f>HYPERLINK("http://www.uniprot.org/uniprot/G7KEU9","tr|G7KEU9|G7KEU9_MEDTR")</f>
        <v>tr|G7KEU9|G7KEU9_MEDTR</v>
      </c>
      <c r="D354" t="s">
        <v>565</v>
      </c>
      <c r="E354">
        <v>81.790000000000006</v>
      </c>
      <c r="F354">
        <v>758</v>
      </c>
      <c r="G354">
        <v>138</v>
      </c>
      <c r="H354">
        <v>1</v>
      </c>
      <c r="I354">
        <v>19</v>
      </c>
      <c r="J354">
        <v>2289</v>
      </c>
      <c r="K354">
        <v>1</v>
      </c>
      <c r="L354">
        <v>3</v>
      </c>
      <c r="M354">
        <v>753</v>
      </c>
      <c r="N354" t="s">
        <v>18</v>
      </c>
      <c r="O354">
        <v>0</v>
      </c>
      <c r="P354">
        <v>3214</v>
      </c>
    </row>
    <row r="355" spans="1:16" x14ac:dyDescent="0.25">
      <c r="A355" t="s">
        <v>566</v>
      </c>
      <c r="B355">
        <v>2328</v>
      </c>
      <c r="C355" s="3" t="str">
        <f>HYPERLINK("http://www.uniprot.org/uniprot/I1MHP5","tr|I1MHP5|I1MHP5_SOYBN")</f>
        <v>tr|I1MHP5|I1MHP5_SOYBN</v>
      </c>
      <c r="D355" t="s">
        <v>28</v>
      </c>
      <c r="E355">
        <v>27.85</v>
      </c>
      <c r="F355">
        <v>420</v>
      </c>
      <c r="G355">
        <v>303</v>
      </c>
      <c r="H355">
        <v>42</v>
      </c>
      <c r="I355">
        <v>151</v>
      </c>
      <c r="J355">
        <v>1284</v>
      </c>
      <c r="K355">
        <v>1</v>
      </c>
      <c r="L355">
        <v>1057</v>
      </c>
      <c r="M355">
        <v>1470</v>
      </c>
      <c r="N355" t="s">
        <v>18</v>
      </c>
      <c r="O355" s="1">
        <v>3.0405099999999999E-30</v>
      </c>
      <c r="P355">
        <v>352</v>
      </c>
    </row>
    <row r="356" spans="1:16" x14ac:dyDescent="0.25">
      <c r="A356" t="s">
        <v>567</v>
      </c>
      <c r="B356">
        <v>441</v>
      </c>
      <c r="C356" s="3" t="str">
        <f>HYPERLINK("http://www.uniprot.org/uniprot/G7IA56","tr|G7IA56|G7IA56_MEDTR")</f>
        <v>tr|G7IA56|G7IA56_MEDTR</v>
      </c>
      <c r="D356" t="s">
        <v>493</v>
      </c>
      <c r="E356">
        <v>44.44</v>
      </c>
      <c r="F356">
        <v>126</v>
      </c>
      <c r="G356">
        <v>70</v>
      </c>
      <c r="H356">
        <v>4</v>
      </c>
      <c r="I356">
        <v>1</v>
      </c>
      <c r="J356">
        <v>366</v>
      </c>
      <c r="K356">
        <v>1</v>
      </c>
      <c r="L356">
        <v>1</v>
      </c>
      <c r="M356">
        <v>126</v>
      </c>
      <c r="N356" t="s">
        <v>18</v>
      </c>
      <c r="O356" s="1">
        <v>1.6997100000000001E-21</v>
      </c>
      <c r="P356">
        <v>267</v>
      </c>
    </row>
    <row r="357" spans="1:16" x14ac:dyDescent="0.25">
      <c r="A357" t="s">
        <v>568</v>
      </c>
      <c r="B357">
        <v>1446</v>
      </c>
      <c r="C357" s="3" t="str">
        <f>HYPERLINK("http://www.uniprot.org/uniprot/Q9FEU4","tr|Q9FEU4|Q9FEU4_PEA")</f>
        <v>tr|Q9FEU4|Q9FEU4_PEA</v>
      </c>
      <c r="D357" t="s">
        <v>569</v>
      </c>
      <c r="E357">
        <v>77.36</v>
      </c>
      <c r="F357">
        <v>486</v>
      </c>
      <c r="G357">
        <v>110</v>
      </c>
      <c r="H357">
        <v>5</v>
      </c>
      <c r="I357">
        <v>1</v>
      </c>
      <c r="J357">
        <v>1443</v>
      </c>
      <c r="K357">
        <v>1</v>
      </c>
      <c r="L357">
        <v>10</v>
      </c>
      <c r="M357">
        <v>494</v>
      </c>
      <c r="N357" t="s">
        <v>18</v>
      </c>
      <c r="O357">
        <v>0</v>
      </c>
      <c r="P357">
        <v>1983</v>
      </c>
    </row>
    <row r="358" spans="1:16" x14ac:dyDescent="0.25">
      <c r="A358" t="s">
        <v>570</v>
      </c>
      <c r="B358">
        <v>1851</v>
      </c>
      <c r="C358" s="3" t="str">
        <f>HYPERLINK("http://www.uniprot.org/uniprot/I1MHP5","tr|I1MHP5|I1MHP5_SOYBN")</f>
        <v>tr|I1MHP5|I1MHP5_SOYBN</v>
      </c>
      <c r="D358" t="s">
        <v>28</v>
      </c>
      <c r="E358">
        <v>27.85</v>
      </c>
      <c r="F358">
        <v>420</v>
      </c>
      <c r="G358">
        <v>303</v>
      </c>
      <c r="H358">
        <v>42</v>
      </c>
      <c r="I358">
        <v>151</v>
      </c>
      <c r="J358">
        <v>1284</v>
      </c>
      <c r="K358">
        <v>1</v>
      </c>
      <c r="L358">
        <v>1057</v>
      </c>
      <c r="M358">
        <v>1470</v>
      </c>
      <c r="N358" t="s">
        <v>18</v>
      </c>
      <c r="O358" s="1">
        <v>2.30072E-30</v>
      </c>
      <c r="P358">
        <v>352</v>
      </c>
    </row>
    <row r="359" spans="1:16" x14ac:dyDescent="0.25">
      <c r="A359" t="s">
        <v>571</v>
      </c>
      <c r="B359">
        <v>2271</v>
      </c>
      <c r="C359" s="3" t="str">
        <f>HYPERLINK("http://www.uniprot.org/uniprot/Q1SKZ4","tr|Q1SKZ4|Q1SKZ4_MEDTR")</f>
        <v>tr|Q1SKZ4|Q1SKZ4_MEDTR</v>
      </c>
      <c r="D359" t="s">
        <v>572</v>
      </c>
      <c r="E359">
        <v>71.989999999999995</v>
      </c>
      <c r="F359">
        <v>757</v>
      </c>
      <c r="G359">
        <v>212</v>
      </c>
      <c r="H359">
        <v>10</v>
      </c>
      <c r="I359">
        <v>22</v>
      </c>
      <c r="J359">
        <v>2262</v>
      </c>
      <c r="K359">
        <v>1</v>
      </c>
      <c r="L359">
        <v>6</v>
      </c>
      <c r="M359">
        <v>758</v>
      </c>
      <c r="N359" t="s">
        <v>18</v>
      </c>
      <c r="O359">
        <v>0</v>
      </c>
      <c r="P359">
        <v>2679</v>
      </c>
    </row>
    <row r="360" spans="1:16" x14ac:dyDescent="0.25">
      <c r="A360" t="s">
        <v>573</v>
      </c>
      <c r="B360">
        <v>369</v>
      </c>
      <c r="C360" s="3" t="str">
        <f>HYPERLINK("http://www.uniprot.org/uniprot/I1M5D9","tr|I1M5D9|I1M5D9_SOYBN")</f>
        <v>tr|I1M5D9|I1M5D9_SOYBN</v>
      </c>
      <c r="D360" t="s">
        <v>28</v>
      </c>
      <c r="E360">
        <v>81.14</v>
      </c>
      <c r="F360">
        <v>122</v>
      </c>
      <c r="G360">
        <v>23</v>
      </c>
      <c r="H360">
        <v>0</v>
      </c>
      <c r="I360">
        <v>1</v>
      </c>
      <c r="J360">
        <v>366</v>
      </c>
      <c r="K360">
        <v>1</v>
      </c>
      <c r="L360">
        <v>1</v>
      </c>
      <c r="M360">
        <v>122</v>
      </c>
      <c r="N360" t="s">
        <v>18</v>
      </c>
      <c r="O360" s="1">
        <v>5.3101799999999998E-52</v>
      </c>
      <c r="P360">
        <v>530</v>
      </c>
    </row>
    <row r="361" spans="1:16" x14ac:dyDescent="0.25">
      <c r="A361" t="s">
        <v>574</v>
      </c>
      <c r="B361">
        <v>828</v>
      </c>
      <c r="C361" s="3" t="str">
        <f>HYPERLINK("http://www.uniprot.org/uniprot/G7LEN6","tr|G7LEN6|G7LEN6_MEDTR")</f>
        <v>tr|G7LEN6|G7LEN6_MEDTR</v>
      </c>
      <c r="D361" t="s">
        <v>185</v>
      </c>
      <c r="E361">
        <v>76.86</v>
      </c>
      <c r="F361">
        <v>268</v>
      </c>
      <c r="G361">
        <v>62</v>
      </c>
      <c r="H361">
        <v>3</v>
      </c>
      <c r="I361">
        <v>7</v>
      </c>
      <c r="J361">
        <v>801</v>
      </c>
      <c r="K361">
        <v>1</v>
      </c>
      <c r="L361">
        <v>542</v>
      </c>
      <c r="M361">
        <v>809</v>
      </c>
      <c r="N361" t="s">
        <v>18</v>
      </c>
      <c r="O361" s="1">
        <v>3.7103799999999997E-117</v>
      </c>
      <c r="P361">
        <v>1096</v>
      </c>
    </row>
    <row r="362" spans="1:16" x14ac:dyDescent="0.25">
      <c r="A362" t="s">
        <v>575</v>
      </c>
      <c r="B362">
        <v>1503</v>
      </c>
      <c r="C362" s="3" t="str">
        <f>HYPERLINK("http://www.uniprot.org/uniprot/I1N6X4","tr|I1N6X4|I1N6X4_SOYBN")</f>
        <v>tr|I1N6X4|I1N6X4_SOYBN</v>
      </c>
      <c r="D362" t="s">
        <v>28</v>
      </c>
      <c r="E362">
        <v>67.75</v>
      </c>
      <c r="F362">
        <v>490</v>
      </c>
      <c r="G362">
        <v>158</v>
      </c>
      <c r="H362">
        <v>7</v>
      </c>
      <c r="I362">
        <v>46</v>
      </c>
      <c r="J362">
        <v>1494</v>
      </c>
      <c r="K362">
        <v>1</v>
      </c>
      <c r="L362">
        <v>83</v>
      </c>
      <c r="M362">
        <v>568</v>
      </c>
      <c r="N362" t="s">
        <v>18</v>
      </c>
      <c r="O362">
        <v>0</v>
      </c>
      <c r="P362">
        <v>1661</v>
      </c>
    </row>
    <row r="363" spans="1:16" x14ac:dyDescent="0.25">
      <c r="A363" t="s">
        <v>576</v>
      </c>
      <c r="B363">
        <v>861</v>
      </c>
      <c r="C363" s="3" t="str">
        <f>HYPERLINK("http://www.uniprot.org/uniprot/G7L583","tr|G7L583|G7L583_MEDTR")</f>
        <v>tr|G7L583|G7L583_MEDTR</v>
      </c>
      <c r="D363" t="s">
        <v>577</v>
      </c>
      <c r="E363">
        <v>67.23</v>
      </c>
      <c r="F363">
        <v>293</v>
      </c>
      <c r="G363">
        <v>96</v>
      </c>
      <c r="H363">
        <v>7</v>
      </c>
      <c r="I363">
        <v>1</v>
      </c>
      <c r="J363">
        <v>858</v>
      </c>
      <c r="K363">
        <v>1</v>
      </c>
      <c r="L363">
        <v>1</v>
      </c>
      <c r="M363">
        <v>287</v>
      </c>
      <c r="N363" t="s">
        <v>18</v>
      </c>
      <c r="O363" s="1">
        <v>4.1238800000000003E-98</v>
      </c>
      <c r="P363">
        <v>932</v>
      </c>
    </row>
    <row r="364" spans="1:16" x14ac:dyDescent="0.25">
      <c r="A364" t="s">
        <v>578</v>
      </c>
      <c r="B364">
        <v>1278</v>
      </c>
      <c r="C364" s="3" t="str">
        <f>HYPERLINK("http://www.uniprot.org/uniprot/G7KV66","tr|G7KV66|G7KV66_MEDTR")</f>
        <v>tr|G7KV66|G7KV66_MEDTR</v>
      </c>
      <c r="D364" t="s">
        <v>579</v>
      </c>
      <c r="E364">
        <v>89.67</v>
      </c>
      <c r="F364">
        <v>426</v>
      </c>
      <c r="G364">
        <v>44</v>
      </c>
      <c r="H364">
        <v>1</v>
      </c>
      <c r="I364">
        <v>1</v>
      </c>
      <c r="J364">
        <v>1275</v>
      </c>
      <c r="K364">
        <v>1</v>
      </c>
      <c r="L364">
        <v>1</v>
      </c>
      <c r="M364">
        <v>424</v>
      </c>
      <c r="N364" t="s">
        <v>18</v>
      </c>
      <c r="O364">
        <v>0</v>
      </c>
      <c r="P364">
        <v>1978</v>
      </c>
    </row>
    <row r="365" spans="1:16" x14ac:dyDescent="0.25">
      <c r="A365" t="s">
        <v>580</v>
      </c>
      <c r="B365">
        <v>579</v>
      </c>
      <c r="C365" s="3" t="str">
        <f>HYPERLINK("http://www.uniprot.org/uniprot/B7FML6","tr|B7FML6|B7FML6_MEDTR")</f>
        <v>tr|B7FML6|B7FML6_MEDTR</v>
      </c>
      <c r="D365" t="s">
        <v>581</v>
      </c>
      <c r="E365">
        <v>75.489999999999995</v>
      </c>
      <c r="F365">
        <v>204</v>
      </c>
      <c r="G365">
        <v>50</v>
      </c>
      <c r="H365">
        <v>12</v>
      </c>
      <c r="I365">
        <v>1</v>
      </c>
      <c r="J365">
        <v>576</v>
      </c>
      <c r="K365">
        <v>1</v>
      </c>
      <c r="L365">
        <v>1</v>
      </c>
      <c r="M365">
        <v>204</v>
      </c>
      <c r="N365" t="s">
        <v>18</v>
      </c>
      <c r="O365" s="1">
        <v>2.2091999999999999E-74</v>
      </c>
      <c r="P365">
        <v>724</v>
      </c>
    </row>
    <row r="366" spans="1:16" x14ac:dyDescent="0.25">
      <c r="A366" t="s">
        <v>582</v>
      </c>
      <c r="B366">
        <v>177</v>
      </c>
      <c r="C366" s="3" t="str">
        <f>HYPERLINK("http://www.uniprot.org/uniprot/I3T243","tr|I3T243|I3T243_LOTJA")</f>
        <v>tr|I3T243|I3T243_LOTJA</v>
      </c>
      <c r="D366" t="s">
        <v>583</v>
      </c>
      <c r="E366">
        <v>89.65</v>
      </c>
      <c r="F366">
        <v>58</v>
      </c>
      <c r="G366">
        <v>6</v>
      </c>
      <c r="H366">
        <v>0</v>
      </c>
      <c r="I366">
        <v>1</v>
      </c>
      <c r="J366">
        <v>174</v>
      </c>
      <c r="K366">
        <v>1</v>
      </c>
      <c r="L366">
        <v>299</v>
      </c>
      <c r="M366">
        <v>356</v>
      </c>
      <c r="N366" t="s">
        <v>18</v>
      </c>
      <c r="O366" s="1">
        <v>4.5240100000000002E-22</v>
      </c>
      <c r="P366">
        <v>272</v>
      </c>
    </row>
    <row r="367" spans="1:16" x14ac:dyDescent="0.25">
      <c r="A367" t="s">
        <v>584</v>
      </c>
      <c r="B367">
        <v>855</v>
      </c>
      <c r="C367" s="3" t="str">
        <f>HYPERLINK("http://www.uniprot.org/uniprot/I1M9P6","tr|I1M9P6|I1M9P6_SOYBN")</f>
        <v>tr|I1M9P6|I1M9P6_SOYBN</v>
      </c>
      <c r="D367" t="s">
        <v>99</v>
      </c>
      <c r="E367">
        <v>75.58</v>
      </c>
      <c r="F367">
        <v>258</v>
      </c>
      <c r="G367">
        <v>63</v>
      </c>
      <c r="H367">
        <v>2</v>
      </c>
      <c r="I367">
        <v>73</v>
      </c>
      <c r="J367">
        <v>840</v>
      </c>
      <c r="K367">
        <v>1</v>
      </c>
      <c r="L367">
        <v>25</v>
      </c>
      <c r="M367">
        <v>270</v>
      </c>
      <c r="N367" t="s">
        <v>18</v>
      </c>
      <c r="O367" s="1">
        <v>1.10477E-103</v>
      </c>
      <c r="P367">
        <v>980</v>
      </c>
    </row>
    <row r="368" spans="1:16" x14ac:dyDescent="0.25">
      <c r="A368" t="s">
        <v>585</v>
      </c>
      <c r="B368">
        <v>1179</v>
      </c>
      <c r="C368" s="3" t="str">
        <f>HYPERLINK("http://www.uniprot.org/uniprot/I1NF07","tr|I1NF07|I1NF07_SOYBN")</f>
        <v>tr|I1NF07|I1NF07_SOYBN</v>
      </c>
      <c r="D368" t="s">
        <v>71</v>
      </c>
      <c r="E368">
        <v>72.03</v>
      </c>
      <c r="F368">
        <v>379</v>
      </c>
      <c r="G368">
        <v>106</v>
      </c>
      <c r="H368">
        <v>3</v>
      </c>
      <c r="I368">
        <v>13</v>
      </c>
      <c r="J368">
        <v>1140</v>
      </c>
      <c r="K368">
        <v>1</v>
      </c>
      <c r="L368">
        <v>1</v>
      </c>
      <c r="M368">
        <v>375</v>
      </c>
      <c r="N368" t="s">
        <v>18</v>
      </c>
      <c r="O368" s="1">
        <v>1.0503E-146</v>
      </c>
      <c r="P368">
        <v>1353</v>
      </c>
    </row>
    <row r="369" spans="1:16" x14ac:dyDescent="0.25">
      <c r="A369" t="s">
        <v>586</v>
      </c>
      <c r="B369">
        <v>1242</v>
      </c>
      <c r="C369" s="3" t="str">
        <f>HYPERLINK("http://www.uniprot.org/uniprot/G7J3E6","tr|G7J3E6|G7J3E6_MEDTR")</f>
        <v>tr|G7J3E6|G7J3E6_MEDTR</v>
      </c>
      <c r="D369" t="s">
        <v>587</v>
      </c>
      <c r="E369">
        <v>91.3</v>
      </c>
      <c r="F369">
        <v>391</v>
      </c>
      <c r="G369">
        <v>34</v>
      </c>
      <c r="H369">
        <v>0</v>
      </c>
      <c r="I369">
        <v>67</v>
      </c>
      <c r="J369">
        <v>1239</v>
      </c>
      <c r="K369">
        <v>1</v>
      </c>
      <c r="L369">
        <v>34</v>
      </c>
      <c r="M369">
        <v>423</v>
      </c>
      <c r="N369" t="s">
        <v>18</v>
      </c>
      <c r="O369">
        <v>0</v>
      </c>
      <c r="P369">
        <v>1902</v>
      </c>
    </row>
    <row r="370" spans="1:16" x14ac:dyDescent="0.25">
      <c r="A370" t="s">
        <v>588</v>
      </c>
      <c r="B370">
        <v>1311</v>
      </c>
      <c r="C370" s="3" t="str">
        <f>HYPERLINK("http://www.uniprot.org/uniprot/I1LXH8","tr|I1LXH8|I1LXH8_SOYBN")</f>
        <v>tr|I1LXH8|I1LXH8_SOYBN</v>
      </c>
      <c r="D370" t="s">
        <v>28</v>
      </c>
      <c r="E370">
        <v>85.78</v>
      </c>
      <c r="F370">
        <v>394</v>
      </c>
      <c r="G370">
        <v>56</v>
      </c>
      <c r="H370">
        <v>1</v>
      </c>
      <c r="I370">
        <v>70</v>
      </c>
      <c r="J370">
        <v>1248</v>
      </c>
      <c r="K370">
        <v>1</v>
      </c>
      <c r="L370">
        <v>30</v>
      </c>
      <c r="M370">
        <v>423</v>
      </c>
      <c r="N370" t="s">
        <v>18</v>
      </c>
      <c r="O370">
        <v>0</v>
      </c>
      <c r="P370">
        <v>1753</v>
      </c>
    </row>
    <row r="371" spans="1:16" x14ac:dyDescent="0.25">
      <c r="A371" t="s">
        <v>589</v>
      </c>
      <c r="B371">
        <v>1857</v>
      </c>
      <c r="C371" s="3" t="str">
        <f>HYPERLINK("http://www.uniprot.org/uniprot/G7IYF6","tr|G7IYF6|G7IYF6_MEDTR")</f>
        <v>tr|G7IYF6|G7IYF6_MEDTR</v>
      </c>
      <c r="D371" t="s">
        <v>590</v>
      </c>
      <c r="E371">
        <v>90.96</v>
      </c>
      <c r="F371">
        <v>620</v>
      </c>
      <c r="G371">
        <v>56</v>
      </c>
      <c r="H371">
        <v>2</v>
      </c>
      <c r="I371">
        <v>1</v>
      </c>
      <c r="J371">
        <v>1854</v>
      </c>
      <c r="K371">
        <v>1</v>
      </c>
      <c r="L371">
        <v>76</v>
      </c>
      <c r="M371">
        <v>694</v>
      </c>
      <c r="N371" t="s">
        <v>18</v>
      </c>
      <c r="O371">
        <v>0</v>
      </c>
      <c r="P371">
        <v>3010</v>
      </c>
    </row>
    <row r="372" spans="1:16" x14ac:dyDescent="0.25">
      <c r="A372" t="s">
        <v>591</v>
      </c>
      <c r="B372">
        <v>870</v>
      </c>
      <c r="C372" s="3" t="str">
        <f>HYPERLINK("http://www.uniprot.org/uniprot/I1KP17","tr|I1KP17|I1KP17_SOYBN")</f>
        <v>tr|I1KP17|I1KP17_SOYBN</v>
      </c>
      <c r="D372" t="s">
        <v>117</v>
      </c>
      <c r="E372">
        <v>76.75</v>
      </c>
      <c r="F372">
        <v>314</v>
      </c>
      <c r="G372">
        <v>73</v>
      </c>
      <c r="H372">
        <v>25</v>
      </c>
      <c r="I372">
        <v>1</v>
      </c>
      <c r="J372">
        <v>867</v>
      </c>
      <c r="K372">
        <v>1</v>
      </c>
      <c r="L372">
        <v>1</v>
      </c>
      <c r="M372">
        <v>314</v>
      </c>
      <c r="N372" t="s">
        <v>18</v>
      </c>
      <c r="O372" s="1">
        <v>5.8208700000000006E-132</v>
      </c>
      <c r="P372">
        <v>1224</v>
      </c>
    </row>
    <row r="373" spans="1:16" x14ac:dyDescent="0.25">
      <c r="A373" t="s">
        <v>592</v>
      </c>
      <c r="B373">
        <v>903</v>
      </c>
      <c r="C373" s="3" t="str">
        <f>HYPERLINK("http://www.uniprot.org/uniprot/I1KQK5","tr|I1KQK5|I1KQK5_SOYBN")</f>
        <v>tr|I1KQK5|I1KQK5_SOYBN</v>
      </c>
      <c r="D373" t="s">
        <v>117</v>
      </c>
      <c r="E373">
        <v>81.66</v>
      </c>
      <c r="F373">
        <v>300</v>
      </c>
      <c r="G373">
        <v>55</v>
      </c>
      <c r="H373">
        <v>0</v>
      </c>
      <c r="I373">
        <v>1</v>
      </c>
      <c r="J373">
        <v>900</v>
      </c>
      <c r="K373">
        <v>1</v>
      </c>
      <c r="L373">
        <v>15</v>
      </c>
      <c r="M373">
        <v>314</v>
      </c>
      <c r="N373" t="s">
        <v>18</v>
      </c>
      <c r="O373" s="1">
        <v>8.4402699999999998E-137</v>
      </c>
      <c r="P373">
        <v>1266</v>
      </c>
    </row>
    <row r="374" spans="1:16" x14ac:dyDescent="0.25">
      <c r="A374" t="s">
        <v>593</v>
      </c>
      <c r="B374">
        <v>210</v>
      </c>
      <c r="C374" s="3" t="str">
        <f>HYPERLINK("http://www.uniprot.org/uniprot/I1J7U6","tr|I1J7U6|I1J7U6_SOYBN")</f>
        <v>tr|I1J7U6|I1J7U6_SOYBN</v>
      </c>
      <c r="D374" t="s">
        <v>28</v>
      </c>
      <c r="E374">
        <v>55.93</v>
      </c>
      <c r="F374">
        <v>59</v>
      </c>
      <c r="G374">
        <v>26</v>
      </c>
      <c r="H374">
        <v>0</v>
      </c>
      <c r="I374">
        <v>1</v>
      </c>
      <c r="J374">
        <v>177</v>
      </c>
      <c r="K374">
        <v>1</v>
      </c>
      <c r="L374">
        <v>7</v>
      </c>
      <c r="M374">
        <v>64</v>
      </c>
      <c r="N374" t="s">
        <v>18</v>
      </c>
      <c r="O374" s="1">
        <v>1.6684100000000001E-8</v>
      </c>
      <c r="P374">
        <v>155</v>
      </c>
    </row>
    <row r="375" spans="1:16" x14ac:dyDescent="0.25">
      <c r="A375" t="s">
        <v>594</v>
      </c>
      <c r="B375">
        <v>468</v>
      </c>
      <c r="C375" s="3" t="str">
        <f>HYPERLINK("http://www.uniprot.org/uniprot/I3S6K5","tr|I3S6K5|I3S6K5_MEDTR")</f>
        <v>tr|I3S6K5|I3S6K5_MEDTR</v>
      </c>
      <c r="D375" t="s">
        <v>22</v>
      </c>
      <c r="E375">
        <v>68.58</v>
      </c>
      <c r="F375">
        <v>156</v>
      </c>
      <c r="G375">
        <v>49</v>
      </c>
      <c r="H375">
        <v>3</v>
      </c>
      <c r="I375">
        <v>1</v>
      </c>
      <c r="J375">
        <v>459</v>
      </c>
      <c r="K375">
        <v>1</v>
      </c>
      <c r="L375">
        <v>29</v>
      </c>
      <c r="M375">
        <v>175</v>
      </c>
      <c r="N375" t="s">
        <v>18</v>
      </c>
      <c r="O375" s="1">
        <v>1.9681500000000001E-46</v>
      </c>
      <c r="P375">
        <v>482</v>
      </c>
    </row>
    <row r="376" spans="1:16" x14ac:dyDescent="0.25">
      <c r="A376" t="s">
        <v>595</v>
      </c>
      <c r="B376">
        <v>645</v>
      </c>
      <c r="C376" s="3" t="str">
        <f>HYPERLINK("http://www.uniprot.org/uniprot/I1MTT8","tr|I1MTT8|I1MTT8_SOYBN")</f>
        <v>tr|I1MTT8|I1MTT8_SOYBN</v>
      </c>
      <c r="D376" t="s">
        <v>28</v>
      </c>
      <c r="E376">
        <v>56.84</v>
      </c>
      <c r="F376">
        <v>190</v>
      </c>
      <c r="G376">
        <v>82</v>
      </c>
      <c r="H376">
        <v>2</v>
      </c>
      <c r="I376">
        <v>1</v>
      </c>
      <c r="J376">
        <v>564</v>
      </c>
      <c r="K376">
        <v>1</v>
      </c>
      <c r="L376">
        <v>1</v>
      </c>
      <c r="M376">
        <v>173</v>
      </c>
      <c r="N376" t="s">
        <v>18</v>
      </c>
      <c r="O376" s="1">
        <v>9.2817300000000004E-52</v>
      </c>
      <c r="P376">
        <v>530</v>
      </c>
    </row>
    <row r="377" spans="1:16" x14ac:dyDescent="0.25">
      <c r="A377" t="s">
        <v>596</v>
      </c>
      <c r="B377">
        <v>2175</v>
      </c>
      <c r="C377" s="3" t="str">
        <f>HYPERLINK("http://www.uniprot.org/uniprot/G7LDS7","tr|G7LDS7|G7LDS7_MEDTR")</f>
        <v>tr|G7LDS7|G7LDS7_MEDTR</v>
      </c>
      <c r="D377" t="s">
        <v>597</v>
      </c>
      <c r="E377">
        <v>75.47</v>
      </c>
      <c r="F377">
        <v>742</v>
      </c>
      <c r="G377">
        <v>182</v>
      </c>
      <c r="H377">
        <v>18</v>
      </c>
      <c r="I377">
        <v>1</v>
      </c>
      <c r="J377">
        <v>2172</v>
      </c>
      <c r="K377">
        <v>1</v>
      </c>
      <c r="L377">
        <v>1</v>
      </c>
      <c r="M377">
        <v>742</v>
      </c>
      <c r="N377" t="s">
        <v>18</v>
      </c>
      <c r="O377">
        <v>0</v>
      </c>
      <c r="P377">
        <v>2843</v>
      </c>
    </row>
    <row r="378" spans="1:16" x14ac:dyDescent="0.25">
      <c r="A378" t="s">
        <v>598</v>
      </c>
      <c r="B378">
        <v>2292</v>
      </c>
      <c r="C378" s="3" t="str">
        <f>HYPERLINK("http://www.uniprot.org/uniprot/G7KEU9","tr|G7KEU9|G7KEU9_MEDTR")</f>
        <v>tr|G7KEU9|G7KEU9_MEDTR</v>
      </c>
      <c r="D378" t="s">
        <v>565</v>
      </c>
      <c r="E378">
        <v>79.650000000000006</v>
      </c>
      <c r="F378">
        <v>757</v>
      </c>
      <c r="G378">
        <v>154</v>
      </c>
      <c r="H378">
        <v>1</v>
      </c>
      <c r="I378">
        <v>22</v>
      </c>
      <c r="J378">
        <v>2289</v>
      </c>
      <c r="K378">
        <v>1</v>
      </c>
      <c r="L378">
        <v>4</v>
      </c>
      <c r="M378">
        <v>753</v>
      </c>
      <c r="N378" t="s">
        <v>18</v>
      </c>
      <c r="O378">
        <v>0</v>
      </c>
      <c r="P378">
        <v>3101</v>
      </c>
    </row>
    <row r="379" spans="1:16" x14ac:dyDescent="0.25">
      <c r="A379" t="s">
        <v>599</v>
      </c>
      <c r="B379">
        <v>1503</v>
      </c>
      <c r="C379" s="3" t="str">
        <f>HYPERLINK("http://www.uniprot.org/uniprot/M5W337","tr|M5W337|M5W337_PRUPE")</f>
        <v>tr|M5W337|M5W337_PRUPE</v>
      </c>
      <c r="D379" t="s">
        <v>468</v>
      </c>
      <c r="E379">
        <v>25.34</v>
      </c>
      <c r="F379">
        <v>509</v>
      </c>
      <c r="G379">
        <v>380</v>
      </c>
      <c r="H379">
        <v>24</v>
      </c>
      <c r="I379">
        <v>1</v>
      </c>
      <c r="J379">
        <v>1455</v>
      </c>
      <c r="K379">
        <v>1</v>
      </c>
      <c r="L379">
        <v>53</v>
      </c>
      <c r="M379">
        <v>527</v>
      </c>
      <c r="N379" t="s">
        <v>18</v>
      </c>
      <c r="O379" s="1">
        <v>4.1735799999999999E-40</v>
      </c>
      <c r="P379">
        <v>435</v>
      </c>
    </row>
    <row r="380" spans="1:16" x14ac:dyDescent="0.25">
      <c r="A380" t="s">
        <v>600</v>
      </c>
      <c r="B380">
        <v>435</v>
      </c>
      <c r="C380" s="3" t="str">
        <f>HYPERLINK("http://www.uniprot.org/uniprot/A5BF66","tr|A5BF66|A5BF66_VITVI")</f>
        <v>tr|A5BF66|A5BF66_VITVI</v>
      </c>
      <c r="D380" t="s">
        <v>601</v>
      </c>
      <c r="E380">
        <v>58.03</v>
      </c>
      <c r="F380">
        <v>112</v>
      </c>
      <c r="G380">
        <v>47</v>
      </c>
      <c r="H380">
        <v>0</v>
      </c>
      <c r="I380">
        <v>1</v>
      </c>
      <c r="J380">
        <v>336</v>
      </c>
      <c r="K380">
        <v>1</v>
      </c>
      <c r="L380">
        <v>1</v>
      </c>
      <c r="M380">
        <v>112</v>
      </c>
      <c r="N380" t="s">
        <v>18</v>
      </c>
      <c r="O380" s="1">
        <v>6.3043300000000005E-29</v>
      </c>
      <c r="P380">
        <v>331</v>
      </c>
    </row>
    <row r="381" spans="1:16" x14ac:dyDescent="0.25">
      <c r="A381" t="s">
        <v>602</v>
      </c>
      <c r="B381">
        <v>1182</v>
      </c>
      <c r="C381" s="3" t="str">
        <f>HYPERLINK("http://www.uniprot.org/uniprot/K7KYE7","tr|K7KYE7|K7KYE7_SOYBN")</f>
        <v>tr|K7KYE7|K7KYE7_SOYBN</v>
      </c>
      <c r="D381" t="s">
        <v>28</v>
      </c>
      <c r="E381">
        <v>90.08</v>
      </c>
      <c r="F381">
        <v>232</v>
      </c>
      <c r="G381">
        <v>23</v>
      </c>
      <c r="H381">
        <v>0</v>
      </c>
      <c r="I381">
        <v>4</v>
      </c>
      <c r="J381">
        <v>699</v>
      </c>
      <c r="K381">
        <v>1</v>
      </c>
      <c r="L381">
        <v>779</v>
      </c>
      <c r="M381">
        <v>1008</v>
      </c>
      <c r="N381" t="s">
        <v>18</v>
      </c>
      <c r="O381" s="1">
        <v>1.9443299999999999E-108</v>
      </c>
      <c r="P381">
        <v>1023</v>
      </c>
    </row>
    <row r="382" spans="1:16" x14ac:dyDescent="0.25">
      <c r="A382" t="s">
        <v>603</v>
      </c>
      <c r="B382">
        <v>1431</v>
      </c>
      <c r="C382" s="3" t="str">
        <f>HYPERLINK("http://www.uniprot.org/uniprot/A6XNC2","tr|A6XNC2|A6XNC2_MEDTR")</f>
        <v>tr|A6XNC2|A6XNC2_MEDTR</v>
      </c>
      <c r="D382" t="s">
        <v>259</v>
      </c>
      <c r="E382">
        <v>71.48</v>
      </c>
      <c r="F382">
        <v>477</v>
      </c>
      <c r="G382">
        <v>136</v>
      </c>
      <c r="H382">
        <v>3</v>
      </c>
      <c r="I382">
        <v>1</v>
      </c>
      <c r="J382">
        <v>1422</v>
      </c>
      <c r="K382">
        <v>1</v>
      </c>
      <c r="L382">
        <v>1</v>
      </c>
      <c r="M382">
        <v>477</v>
      </c>
      <c r="N382" t="s">
        <v>18</v>
      </c>
      <c r="O382">
        <v>0</v>
      </c>
      <c r="P382">
        <v>1779</v>
      </c>
    </row>
    <row r="383" spans="1:16" x14ac:dyDescent="0.25">
      <c r="A383" t="s">
        <v>604</v>
      </c>
      <c r="B383">
        <v>1092</v>
      </c>
      <c r="C383" s="3" t="str">
        <f>HYPERLINK("http://www.uniprot.org/uniprot/A5B592","tr|A5B592|A5B592_VITVI")</f>
        <v>tr|A5B592|A5B592_VITVI</v>
      </c>
      <c r="D383" t="s">
        <v>250</v>
      </c>
      <c r="E383">
        <v>31.61</v>
      </c>
      <c r="F383">
        <v>155</v>
      </c>
      <c r="G383">
        <v>106</v>
      </c>
      <c r="H383">
        <v>8</v>
      </c>
      <c r="I383">
        <v>127</v>
      </c>
      <c r="J383">
        <v>567</v>
      </c>
      <c r="K383">
        <v>1</v>
      </c>
      <c r="L383">
        <v>1259</v>
      </c>
      <c r="M383">
        <v>1408</v>
      </c>
      <c r="N383" t="s">
        <v>18</v>
      </c>
      <c r="O383" s="1">
        <v>3.1311899999999998E-9</v>
      </c>
      <c r="P383">
        <v>167</v>
      </c>
    </row>
    <row r="384" spans="1:16" x14ac:dyDescent="0.25">
      <c r="A384" t="s">
        <v>605</v>
      </c>
      <c r="B384">
        <v>501</v>
      </c>
      <c r="C384" s="3" t="str">
        <f>HYPERLINK("http://www.uniprot.org/uniprot/G7KVL6","tr|G7KVL6|G7KVL6_MEDTR")</f>
        <v>tr|G7KVL6|G7KVL6_MEDTR</v>
      </c>
      <c r="D384" t="s">
        <v>460</v>
      </c>
      <c r="E384">
        <v>35.51</v>
      </c>
      <c r="F384">
        <v>107</v>
      </c>
      <c r="G384">
        <v>69</v>
      </c>
      <c r="H384">
        <v>4</v>
      </c>
      <c r="I384">
        <v>151</v>
      </c>
      <c r="J384">
        <v>459</v>
      </c>
      <c r="K384">
        <v>1</v>
      </c>
      <c r="L384">
        <v>36</v>
      </c>
      <c r="M384">
        <v>137</v>
      </c>
      <c r="N384" t="s">
        <v>18</v>
      </c>
      <c r="O384" s="1">
        <v>4.5992299999999997E-11</v>
      </c>
      <c r="P384">
        <v>177</v>
      </c>
    </row>
    <row r="385" spans="1:16" x14ac:dyDescent="0.25">
      <c r="A385" t="s">
        <v>606</v>
      </c>
      <c r="B385">
        <v>2139</v>
      </c>
      <c r="C385" s="3" t="str">
        <f>HYPERLINK("http://www.uniprot.org/uniprot/A4PSD8","tr|A4PSD8|A4PSD8_MEDTR")</f>
        <v>tr|A4PSD8|A4PSD8_MEDTR</v>
      </c>
      <c r="D385" t="s">
        <v>607</v>
      </c>
      <c r="E385">
        <v>62.15</v>
      </c>
      <c r="F385">
        <v>539</v>
      </c>
      <c r="G385">
        <v>204</v>
      </c>
      <c r="H385">
        <v>80</v>
      </c>
      <c r="I385">
        <v>760</v>
      </c>
      <c r="J385">
        <v>2136</v>
      </c>
      <c r="K385">
        <v>1</v>
      </c>
      <c r="L385">
        <v>2</v>
      </c>
      <c r="M385">
        <v>540</v>
      </c>
      <c r="N385" t="s">
        <v>18</v>
      </c>
      <c r="O385" s="1">
        <v>1.44607E-180</v>
      </c>
      <c r="P385">
        <v>1648</v>
      </c>
    </row>
    <row r="386" spans="1:16" x14ac:dyDescent="0.25">
      <c r="A386" t="s">
        <v>608</v>
      </c>
      <c r="B386">
        <v>1623</v>
      </c>
      <c r="C386" s="3" t="str">
        <f>HYPERLINK("http://www.uniprot.org/uniprot/G7IUL3","tr|G7IUL3|G7IUL3_MEDTR")</f>
        <v>tr|G7IUL3|G7IUL3_MEDTR</v>
      </c>
      <c r="D386" t="s">
        <v>609</v>
      </c>
      <c r="E386">
        <v>83.11</v>
      </c>
      <c r="F386">
        <v>539</v>
      </c>
      <c r="G386">
        <v>91</v>
      </c>
      <c r="H386">
        <v>2</v>
      </c>
      <c r="I386">
        <v>1</v>
      </c>
      <c r="J386">
        <v>1611</v>
      </c>
      <c r="K386">
        <v>1</v>
      </c>
      <c r="L386">
        <v>1</v>
      </c>
      <c r="M386">
        <v>538</v>
      </c>
      <c r="N386" t="s">
        <v>18</v>
      </c>
      <c r="O386">
        <v>0</v>
      </c>
      <c r="P386">
        <v>2323</v>
      </c>
    </row>
    <row r="387" spans="1:16" x14ac:dyDescent="0.25">
      <c r="A387" t="s">
        <v>610</v>
      </c>
      <c r="B387">
        <v>4623</v>
      </c>
      <c r="C387" s="3" t="str">
        <f>HYPERLINK("http://www.uniprot.org/uniprot/Q22E41","tr|Q22E41|Q22E41_TETTS")</f>
        <v>tr|Q22E41|Q22E41_TETTS</v>
      </c>
      <c r="D387" t="s">
        <v>611</v>
      </c>
      <c r="E387">
        <v>20.52</v>
      </c>
      <c r="F387">
        <v>1710</v>
      </c>
      <c r="G387">
        <v>1359</v>
      </c>
      <c r="H387">
        <v>184</v>
      </c>
      <c r="I387">
        <v>32</v>
      </c>
      <c r="J387">
        <v>4609</v>
      </c>
      <c r="K387">
        <v>2</v>
      </c>
      <c r="L387">
        <v>2160</v>
      </c>
      <c r="M387">
        <v>3869</v>
      </c>
      <c r="N387" t="s">
        <v>18</v>
      </c>
      <c r="O387" s="1">
        <v>5.5152800000000001E-45</v>
      </c>
      <c r="P387">
        <v>482</v>
      </c>
    </row>
    <row r="388" spans="1:16" x14ac:dyDescent="0.25">
      <c r="A388" t="s">
        <v>612</v>
      </c>
      <c r="B388">
        <v>357</v>
      </c>
      <c r="C388" s="3" t="str">
        <f>HYPERLINK("http://www.uniprot.org/uniprot/I3T140","tr|I3T140|I3T140_MEDTR")</f>
        <v>tr|I3T140|I3T140_MEDTR</v>
      </c>
      <c r="D388" t="s">
        <v>22</v>
      </c>
      <c r="E388">
        <v>89.41</v>
      </c>
      <c r="F388">
        <v>85</v>
      </c>
      <c r="G388">
        <v>9</v>
      </c>
      <c r="H388">
        <v>0</v>
      </c>
      <c r="I388">
        <v>1</v>
      </c>
      <c r="J388">
        <v>255</v>
      </c>
      <c r="K388">
        <v>1</v>
      </c>
      <c r="L388">
        <v>6</v>
      </c>
      <c r="M388">
        <v>90</v>
      </c>
      <c r="N388" t="s">
        <v>18</v>
      </c>
      <c r="O388" s="1">
        <v>2.7812400000000002E-40</v>
      </c>
      <c r="P388">
        <v>429</v>
      </c>
    </row>
    <row r="389" spans="1:16" x14ac:dyDescent="0.25">
      <c r="A389" t="s">
        <v>613</v>
      </c>
      <c r="B389">
        <v>1542</v>
      </c>
      <c r="C389" s="3" t="str">
        <f>HYPERLINK("http://www.uniprot.org/uniprot/F6I3W2","tr|F6I3W2|F6I3W2_VITVI")</f>
        <v>tr|F6I3W2|F6I3W2_VITVI</v>
      </c>
      <c r="D389" t="s">
        <v>614</v>
      </c>
      <c r="E389">
        <v>67.05</v>
      </c>
      <c r="F389">
        <v>513</v>
      </c>
      <c r="G389">
        <v>169</v>
      </c>
      <c r="H389">
        <v>0</v>
      </c>
      <c r="I389">
        <v>1</v>
      </c>
      <c r="J389">
        <v>1539</v>
      </c>
      <c r="K389">
        <v>1</v>
      </c>
      <c r="L389">
        <v>249</v>
      </c>
      <c r="M389">
        <v>760</v>
      </c>
      <c r="N389" t="s">
        <v>18</v>
      </c>
      <c r="O389">
        <v>0</v>
      </c>
      <c r="P389">
        <v>1780</v>
      </c>
    </row>
    <row r="390" spans="1:16" x14ac:dyDescent="0.25">
      <c r="A390" t="s">
        <v>615</v>
      </c>
      <c r="B390">
        <v>432</v>
      </c>
      <c r="C390" s="3" t="str">
        <f>HYPERLINK("http://www.uniprot.org/uniprot/I1JW21","tr|I1JW21|I1JW21_SOYBN")</f>
        <v>tr|I1JW21|I1JW21_SOYBN</v>
      </c>
      <c r="D390" t="s">
        <v>28</v>
      </c>
      <c r="E390">
        <v>90.2</v>
      </c>
      <c r="F390">
        <v>143</v>
      </c>
      <c r="G390">
        <v>14</v>
      </c>
      <c r="H390">
        <v>0</v>
      </c>
      <c r="I390">
        <v>1</v>
      </c>
      <c r="J390">
        <v>429</v>
      </c>
      <c r="K390">
        <v>1</v>
      </c>
      <c r="L390">
        <v>1</v>
      </c>
      <c r="M390">
        <v>143</v>
      </c>
      <c r="N390" t="s">
        <v>18</v>
      </c>
      <c r="O390" s="1">
        <v>1.9463799999999999E-70</v>
      </c>
      <c r="P390">
        <v>689</v>
      </c>
    </row>
    <row r="391" spans="1:16" x14ac:dyDescent="0.25">
      <c r="A391" t="s">
        <v>616</v>
      </c>
      <c r="B391">
        <v>1215</v>
      </c>
      <c r="C391" s="3" t="str">
        <f>HYPERLINK("http://www.uniprot.org/uniprot/G7KV64","tr|G7KV64|G7KV64_MEDTR")</f>
        <v>tr|G7KV64|G7KV64_MEDTR</v>
      </c>
      <c r="D391" t="s">
        <v>617</v>
      </c>
      <c r="E391">
        <v>81.93</v>
      </c>
      <c r="F391">
        <v>404</v>
      </c>
      <c r="G391">
        <v>73</v>
      </c>
      <c r="H391">
        <v>0</v>
      </c>
      <c r="I391">
        <v>1</v>
      </c>
      <c r="J391">
        <v>1212</v>
      </c>
      <c r="K391">
        <v>1</v>
      </c>
      <c r="L391">
        <v>100</v>
      </c>
      <c r="M391">
        <v>487</v>
      </c>
      <c r="N391" t="s">
        <v>18</v>
      </c>
      <c r="O391">
        <v>0</v>
      </c>
      <c r="P391">
        <v>1726</v>
      </c>
    </row>
    <row r="392" spans="1:16" x14ac:dyDescent="0.25">
      <c r="A392" t="s">
        <v>618</v>
      </c>
      <c r="B392">
        <v>741</v>
      </c>
      <c r="C392" s="3" t="str">
        <f>HYPERLINK("http://www.uniprot.org/uniprot/I3SRI4","tr|I3SRI4|I3SRI4_MEDTR")</f>
        <v>tr|I3SRI4|I3SRI4_MEDTR</v>
      </c>
      <c r="D392" t="s">
        <v>22</v>
      </c>
      <c r="E392">
        <v>82.47</v>
      </c>
      <c r="F392">
        <v>251</v>
      </c>
      <c r="G392">
        <v>44</v>
      </c>
      <c r="H392">
        <v>6</v>
      </c>
      <c r="I392">
        <v>1</v>
      </c>
      <c r="J392">
        <v>735</v>
      </c>
      <c r="K392">
        <v>1</v>
      </c>
      <c r="L392">
        <v>1</v>
      </c>
      <c r="M392">
        <v>250</v>
      </c>
      <c r="N392" t="s">
        <v>18</v>
      </c>
      <c r="O392" s="1">
        <v>1.0868100000000001E-103</v>
      </c>
      <c r="P392">
        <v>979</v>
      </c>
    </row>
    <row r="393" spans="1:16" x14ac:dyDescent="0.25">
      <c r="A393" t="s">
        <v>619</v>
      </c>
      <c r="B393">
        <v>1545</v>
      </c>
      <c r="C393" s="3" t="str">
        <f>HYPERLINK("http://www.uniprot.org/uniprot/G7ZZA4","tr|G7ZZA4|G7ZZA4_MEDTR")</f>
        <v>tr|G7ZZA4|G7ZZA4_MEDTR</v>
      </c>
      <c r="D393" t="s">
        <v>620</v>
      </c>
      <c r="E393">
        <v>68.58</v>
      </c>
      <c r="F393">
        <v>608</v>
      </c>
      <c r="G393">
        <v>191</v>
      </c>
      <c r="H393">
        <v>94</v>
      </c>
      <c r="I393">
        <v>1</v>
      </c>
      <c r="J393">
        <v>1542</v>
      </c>
      <c r="K393">
        <v>1</v>
      </c>
      <c r="L393">
        <v>1</v>
      </c>
      <c r="M393">
        <v>594</v>
      </c>
      <c r="N393" t="s">
        <v>18</v>
      </c>
      <c r="O393">
        <v>0</v>
      </c>
      <c r="P393">
        <v>1962</v>
      </c>
    </row>
    <row r="394" spans="1:16" x14ac:dyDescent="0.25">
      <c r="A394" t="s">
        <v>621</v>
      </c>
      <c r="B394">
        <v>1398</v>
      </c>
      <c r="C394" s="3" t="str">
        <f>HYPERLINK("http://www.uniprot.org/uniprot/I1M9P8","tr|I1M9P8|I1M9P8_SOYBN")</f>
        <v>tr|I1M9P8|I1M9P8_SOYBN</v>
      </c>
      <c r="D394" t="s">
        <v>117</v>
      </c>
      <c r="E394">
        <v>84.89</v>
      </c>
      <c r="F394">
        <v>470</v>
      </c>
      <c r="G394">
        <v>71</v>
      </c>
      <c r="H394">
        <v>5</v>
      </c>
      <c r="I394">
        <v>1</v>
      </c>
      <c r="J394">
        <v>1395</v>
      </c>
      <c r="K394">
        <v>1</v>
      </c>
      <c r="L394">
        <v>15</v>
      </c>
      <c r="M394">
        <v>483</v>
      </c>
      <c r="N394" t="s">
        <v>18</v>
      </c>
      <c r="O394">
        <v>0</v>
      </c>
      <c r="P394">
        <v>2113</v>
      </c>
    </row>
    <row r="395" spans="1:16" x14ac:dyDescent="0.25">
      <c r="A395" t="s">
        <v>622</v>
      </c>
      <c r="B395">
        <v>759</v>
      </c>
      <c r="C395" s="3" t="str">
        <f>HYPERLINK("http://www.uniprot.org/uniprot/I1LFD1","tr|I1LFD1|I1LFD1_SOYBN")</f>
        <v>tr|I1LFD1|I1LFD1_SOYBN</v>
      </c>
      <c r="D395" t="s">
        <v>117</v>
      </c>
      <c r="E395">
        <v>87.3</v>
      </c>
      <c r="F395">
        <v>252</v>
      </c>
      <c r="G395">
        <v>32</v>
      </c>
      <c r="H395">
        <v>0</v>
      </c>
      <c r="I395">
        <v>1</v>
      </c>
      <c r="J395">
        <v>756</v>
      </c>
      <c r="K395">
        <v>1</v>
      </c>
      <c r="L395">
        <v>1</v>
      </c>
      <c r="M395">
        <v>252</v>
      </c>
      <c r="N395" t="s">
        <v>18</v>
      </c>
      <c r="O395" s="1">
        <v>4.0579799999999999E-125</v>
      </c>
      <c r="P395">
        <v>1164</v>
      </c>
    </row>
    <row r="396" spans="1:16" x14ac:dyDescent="0.25">
      <c r="A396" t="s">
        <v>623</v>
      </c>
      <c r="B396">
        <v>903</v>
      </c>
      <c r="C396" s="3" t="str">
        <f>HYPERLINK("http://www.uniprot.org/uniprot/G7J3E8","tr|G7J3E8|G7J3E8_MEDTR")</f>
        <v>tr|G7J3E8|G7J3E8_MEDTR</v>
      </c>
      <c r="D396" t="s">
        <v>624</v>
      </c>
      <c r="E396">
        <v>84.48</v>
      </c>
      <c r="F396">
        <v>303</v>
      </c>
      <c r="G396">
        <v>47</v>
      </c>
      <c r="H396">
        <v>3</v>
      </c>
      <c r="I396">
        <v>1</v>
      </c>
      <c r="J396">
        <v>900</v>
      </c>
      <c r="K396">
        <v>1</v>
      </c>
      <c r="L396">
        <v>1</v>
      </c>
      <c r="M396">
        <v>301</v>
      </c>
      <c r="N396" t="s">
        <v>18</v>
      </c>
      <c r="O396" s="1">
        <v>1.9412900000000001E-141</v>
      </c>
      <c r="P396">
        <v>1306</v>
      </c>
    </row>
    <row r="397" spans="1:16" x14ac:dyDescent="0.25">
      <c r="A397" t="s">
        <v>625</v>
      </c>
      <c r="B397">
        <v>807</v>
      </c>
      <c r="C397" s="3" t="str">
        <f>HYPERLINK("http://www.uniprot.org/uniprot/I3S0B1","tr|I3S0B1|I3S0B1_MEDTR")</f>
        <v>tr|I3S0B1|I3S0B1_MEDTR</v>
      </c>
      <c r="D397" t="s">
        <v>22</v>
      </c>
      <c r="E397">
        <v>75.55</v>
      </c>
      <c r="F397">
        <v>270</v>
      </c>
      <c r="G397">
        <v>66</v>
      </c>
      <c r="H397">
        <v>2</v>
      </c>
      <c r="I397">
        <v>1</v>
      </c>
      <c r="J397">
        <v>804</v>
      </c>
      <c r="K397">
        <v>1</v>
      </c>
      <c r="L397">
        <v>1</v>
      </c>
      <c r="M397">
        <v>266</v>
      </c>
      <c r="N397" t="s">
        <v>18</v>
      </c>
      <c r="O397" s="1">
        <v>1.5282799999999999E-112</v>
      </c>
      <c r="P397">
        <v>1056</v>
      </c>
    </row>
    <row r="398" spans="1:16" x14ac:dyDescent="0.25">
      <c r="A398" t="s">
        <v>626</v>
      </c>
      <c r="B398">
        <v>1497</v>
      </c>
      <c r="C398" s="3" t="str">
        <f>HYPERLINK("http://www.uniprot.org/uniprot/K7KRB9","tr|K7KRB9|K7KRB9_SOYBN")</f>
        <v>tr|K7KRB9|K7KRB9_SOYBN</v>
      </c>
      <c r="D398" t="s">
        <v>117</v>
      </c>
      <c r="E398">
        <v>85.31</v>
      </c>
      <c r="F398">
        <v>504</v>
      </c>
      <c r="G398">
        <v>74</v>
      </c>
      <c r="H398">
        <v>6</v>
      </c>
      <c r="I398">
        <v>1</v>
      </c>
      <c r="J398">
        <v>1494</v>
      </c>
      <c r="K398">
        <v>1</v>
      </c>
      <c r="L398">
        <v>1</v>
      </c>
      <c r="M398">
        <v>500</v>
      </c>
      <c r="N398" t="s">
        <v>18</v>
      </c>
      <c r="O398">
        <v>0</v>
      </c>
      <c r="P398">
        <v>2204</v>
      </c>
    </row>
    <row r="399" spans="1:16" x14ac:dyDescent="0.25">
      <c r="A399" t="s">
        <v>627</v>
      </c>
      <c r="B399">
        <v>927</v>
      </c>
      <c r="C399" s="3" t="str">
        <f>HYPERLINK("http://www.uniprot.org/uniprot/L5LQE6","tr|L5LQE6|L5LQE6_MYODS")</f>
        <v>tr|L5LQE6|L5LQE6_MYODS</v>
      </c>
      <c r="D399" t="s">
        <v>628</v>
      </c>
      <c r="E399">
        <v>69.3</v>
      </c>
      <c r="F399">
        <v>329</v>
      </c>
      <c r="G399">
        <v>101</v>
      </c>
      <c r="H399">
        <v>38</v>
      </c>
      <c r="I399">
        <v>1</v>
      </c>
      <c r="J399">
        <v>873</v>
      </c>
      <c r="K399">
        <v>1</v>
      </c>
      <c r="L399">
        <v>1</v>
      </c>
      <c r="M399">
        <v>328</v>
      </c>
      <c r="N399" t="s">
        <v>18</v>
      </c>
      <c r="O399" s="1">
        <v>1.4027599999999999E-126</v>
      </c>
      <c r="P399">
        <v>1178</v>
      </c>
    </row>
    <row r="400" spans="1:16" x14ac:dyDescent="0.25">
      <c r="A400" t="s">
        <v>629</v>
      </c>
      <c r="B400">
        <v>315</v>
      </c>
      <c r="C400" s="3" t="str">
        <f>HYPERLINK("http://www.uniprot.org/uniprot/K7MC77","tr|K7MC77|K7MC77_SOYBN")</f>
        <v>tr|K7MC77|K7MC77_SOYBN</v>
      </c>
      <c r="D400" t="s">
        <v>28</v>
      </c>
      <c r="E400">
        <v>60</v>
      </c>
      <c r="F400">
        <v>90</v>
      </c>
      <c r="G400">
        <v>36</v>
      </c>
      <c r="H400">
        <v>0</v>
      </c>
      <c r="I400">
        <v>43</v>
      </c>
      <c r="J400">
        <v>312</v>
      </c>
      <c r="K400">
        <v>1</v>
      </c>
      <c r="L400">
        <v>208</v>
      </c>
      <c r="M400">
        <v>295</v>
      </c>
      <c r="N400" t="s">
        <v>18</v>
      </c>
      <c r="O400" s="1">
        <v>9.8344800000000004E-22</v>
      </c>
      <c r="P400">
        <v>269</v>
      </c>
    </row>
    <row r="401" spans="1:16" x14ac:dyDescent="0.25">
      <c r="A401" t="s">
        <v>630</v>
      </c>
      <c r="B401">
        <v>243</v>
      </c>
      <c r="C401" s="3" t="str">
        <f>HYPERLINK("http://www.uniprot.org/uniprot/K7MSB1","tr|K7MSB1|K7MSB1_SOYBN")</f>
        <v>tr|K7MSB1|K7MSB1_SOYBN</v>
      </c>
      <c r="D401" t="s">
        <v>28</v>
      </c>
      <c r="E401">
        <v>67.099999999999994</v>
      </c>
      <c r="F401">
        <v>76</v>
      </c>
      <c r="G401">
        <v>25</v>
      </c>
      <c r="H401">
        <v>0</v>
      </c>
      <c r="I401">
        <v>1</v>
      </c>
      <c r="J401">
        <v>228</v>
      </c>
      <c r="K401">
        <v>1</v>
      </c>
      <c r="L401">
        <v>170</v>
      </c>
      <c r="M401">
        <v>245</v>
      </c>
      <c r="N401" t="s">
        <v>18</v>
      </c>
      <c r="O401" s="1">
        <v>1.03967E-18</v>
      </c>
      <c r="P401">
        <v>243</v>
      </c>
    </row>
    <row r="402" spans="1:16" x14ac:dyDescent="0.25">
      <c r="A402" t="s">
        <v>631</v>
      </c>
      <c r="B402">
        <v>1920</v>
      </c>
      <c r="C402" s="3" t="str">
        <f>HYPERLINK("http://www.uniprot.org/uniprot/I1LZX2","tr|I1LZX2|I1LZX2_SOYBN")</f>
        <v>tr|I1LZX2|I1LZX2_SOYBN</v>
      </c>
      <c r="D402" t="s">
        <v>28</v>
      </c>
      <c r="E402">
        <v>76.430000000000007</v>
      </c>
      <c r="F402">
        <v>645</v>
      </c>
      <c r="G402">
        <v>152</v>
      </c>
      <c r="H402">
        <v>6</v>
      </c>
      <c r="I402">
        <v>1</v>
      </c>
      <c r="J402">
        <v>1917</v>
      </c>
      <c r="K402">
        <v>1</v>
      </c>
      <c r="L402">
        <v>1</v>
      </c>
      <c r="M402">
        <v>639</v>
      </c>
      <c r="N402" t="s">
        <v>18</v>
      </c>
      <c r="O402">
        <v>0</v>
      </c>
      <c r="P402">
        <v>2479</v>
      </c>
    </row>
    <row r="403" spans="1:16" x14ac:dyDescent="0.25">
      <c r="A403" t="s">
        <v>632</v>
      </c>
      <c r="B403">
        <v>780</v>
      </c>
      <c r="C403" s="3" t="str">
        <f>HYPERLINK("http://www.uniprot.org/uniprot/K7MKW5","tr|K7MKW5|K7MKW5_SOYBN")</f>
        <v>tr|K7MKW5|K7MKW5_SOYBN</v>
      </c>
      <c r="D403" t="s">
        <v>28</v>
      </c>
      <c r="E403">
        <v>58.33</v>
      </c>
      <c r="F403">
        <v>264</v>
      </c>
      <c r="G403">
        <v>110</v>
      </c>
      <c r="H403">
        <v>12</v>
      </c>
      <c r="I403">
        <v>1</v>
      </c>
      <c r="J403">
        <v>756</v>
      </c>
      <c r="K403">
        <v>1</v>
      </c>
      <c r="L403">
        <v>1</v>
      </c>
      <c r="M403">
        <v>259</v>
      </c>
      <c r="N403" t="s">
        <v>18</v>
      </c>
      <c r="O403" s="1">
        <v>2.5704300000000001E-69</v>
      </c>
      <c r="P403">
        <v>683</v>
      </c>
    </row>
    <row r="404" spans="1:16" x14ac:dyDescent="0.25">
      <c r="A404" t="s">
        <v>633</v>
      </c>
      <c r="B404">
        <v>567</v>
      </c>
      <c r="C404" s="3" t="str">
        <f>HYPERLINK("http://www.uniprot.org/uniprot/G7LDS6","tr|G7LDS6|G7LDS6_MEDTR")</f>
        <v>tr|G7LDS6|G7LDS6_MEDTR</v>
      </c>
      <c r="D404" t="s">
        <v>634</v>
      </c>
      <c r="E404">
        <v>79.010000000000005</v>
      </c>
      <c r="F404">
        <v>162</v>
      </c>
      <c r="G404">
        <v>34</v>
      </c>
      <c r="H404">
        <v>0</v>
      </c>
      <c r="I404">
        <v>1</v>
      </c>
      <c r="J404">
        <v>486</v>
      </c>
      <c r="K404">
        <v>1</v>
      </c>
      <c r="L404">
        <v>1</v>
      </c>
      <c r="M404">
        <v>162</v>
      </c>
      <c r="N404" t="s">
        <v>18</v>
      </c>
      <c r="O404" s="1">
        <v>1.47013E-72</v>
      </c>
      <c r="P404">
        <v>708</v>
      </c>
    </row>
    <row r="405" spans="1:16" x14ac:dyDescent="0.25">
      <c r="A405" t="s">
        <v>635</v>
      </c>
      <c r="B405">
        <v>1116</v>
      </c>
      <c r="C405" s="3" t="str">
        <f>HYPERLINK("http://www.uniprot.org/uniprot/K7K543","tr|K7K543|K7K543_SOYBN")</f>
        <v>tr|K7K543|K7K543_SOYBN</v>
      </c>
      <c r="D405" t="s">
        <v>28</v>
      </c>
      <c r="E405">
        <v>67.58</v>
      </c>
      <c r="F405">
        <v>364</v>
      </c>
      <c r="G405">
        <v>118</v>
      </c>
      <c r="H405">
        <v>6</v>
      </c>
      <c r="I405">
        <v>16</v>
      </c>
      <c r="J405">
        <v>1089</v>
      </c>
      <c r="K405">
        <v>1</v>
      </c>
      <c r="L405">
        <v>1</v>
      </c>
      <c r="M405">
        <v>351</v>
      </c>
      <c r="N405" t="s">
        <v>18</v>
      </c>
      <c r="O405" s="1">
        <v>3.0300599999999997E-132</v>
      </c>
      <c r="P405">
        <v>1228</v>
      </c>
    </row>
    <row r="406" spans="1:16" x14ac:dyDescent="0.25">
      <c r="A406" t="s">
        <v>636</v>
      </c>
      <c r="B406">
        <v>1548</v>
      </c>
      <c r="C406" s="3" t="str">
        <f>HYPERLINK("http://www.uniprot.org/uniprot/K7KYE7","tr|K7KYE7|K7KYE7_SOYBN")</f>
        <v>tr|K7KYE7|K7KYE7_SOYBN</v>
      </c>
      <c r="D406" t="s">
        <v>28</v>
      </c>
      <c r="E406">
        <v>65.81</v>
      </c>
      <c r="F406">
        <v>547</v>
      </c>
      <c r="G406">
        <v>187</v>
      </c>
      <c r="H406">
        <v>36</v>
      </c>
      <c r="I406">
        <v>13</v>
      </c>
      <c r="J406">
        <v>1545</v>
      </c>
      <c r="K406">
        <v>1</v>
      </c>
      <c r="L406">
        <v>200</v>
      </c>
      <c r="M406">
        <v>742</v>
      </c>
      <c r="N406" t="s">
        <v>18</v>
      </c>
      <c r="O406">
        <v>0</v>
      </c>
      <c r="P406">
        <v>1717</v>
      </c>
    </row>
    <row r="407" spans="1:16" x14ac:dyDescent="0.25">
      <c r="A407" t="s">
        <v>637</v>
      </c>
      <c r="B407">
        <v>1434</v>
      </c>
      <c r="C407" s="3" t="str">
        <f>HYPERLINK("http://www.uniprot.org/uniprot/A6XNC2","tr|A6XNC2|A6XNC2_MEDTR")</f>
        <v>tr|A6XNC2|A6XNC2_MEDTR</v>
      </c>
      <c r="D407" t="s">
        <v>259</v>
      </c>
      <c r="E407">
        <v>73.58</v>
      </c>
      <c r="F407">
        <v>477</v>
      </c>
      <c r="G407">
        <v>126</v>
      </c>
      <c r="H407">
        <v>3</v>
      </c>
      <c r="I407">
        <v>1</v>
      </c>
      <c r="J407">
        <v>1422</v>
      </c>
      <c r="K407">
        <v>1</v>
      </c>
      <c r="L407">
        <v>1</v>
      </c>
      <c r="M407">
        <v>477</v>
      </c>
      <c r="N407" t="s">
        <v>18</v>
      </c>
      <c r="O407">
        <v>0</v>
      </c>
      <c r="P407">
        <v>1848</v>
      </c>
    </row>
    <row r="408" spans="1:16" x14ac:dyDescent="0.25">
      <c r="A408" t="s">
        <v>638</v>
      </c>
      <c r="B408">
        <v>927</v>
      </c>
      <c r="C408" s="3" t="str">
        <f>HYPERLINK("http://www.uniprot.org/uniprot/I1LST3","tr|I1LST3|I1LST3_SOYBN")</f>
        <v>tr|I1LST3|I1LST3_SOYBN</v>
      </c>
      <c r="D408" t="s">
        <v>28</v>
      </c>
      <c r="E408">
        <v>54.63</v>
      </c>
      <c r="F408">
        <v>313</v>
      </c>
      <c r="G408">
        <v>142</v>
      </c>
      <c r="H408">
        <v>6</v>
      </c>
      <c r="I408">
        <v>4</v>
      </c>
      <c r="J408">
        <v>924</v>
      </c>
      <c r="K408">
        <v>1</v>
      </c>
      <c r="L408">
        <v>1</v>
      </c>
      <c r="M408">
        <v>310</v>
      </c>
      <c r="N408" t="s">
        <v>18</v>
      </c>
      <c r="O408" s="1">
        <v>4.4217300000000003E-80</v>
      </c>
      <c r="P408">
        <v>777</v>
      </c>
    </row>
    <row r="409" spans="1:16" x14ac:dyDescent="0.25">
      <c r="A409" t="s">
        <v>639</v>
      </c>
      <c r="B409">
        <v>2772</v>
      </c>
      <c r="C409" s="3" t="str">
        <f>HYPERLINK("http://www.uniprot.org/uniprot/K7LVB0","tr|K7LVB0|K7LVB0_SOYBN")</f>
        <v>tr|K7LVB0|K7LVB0_SOYBN</v>
      </c>
      <c r="D409" t="s">
        <v>28</v>
      </c>
      <c r="E409">
        <v>67.599999999999994</v>
      </c>
      <c r="F409">
        <v>710</v>
      </c>
      <c r="G409">
        <v>230</v>
      </c>
      <c r="H409">
        <v>12</v>
      </c>
      <c r="I409">
        <v>1</v>
      </c>
      <c r="J409">
        <v>2094</v>
      </c>
      <c r="K409">
        <v>1</v>
      </c>
      <c r="L409">
        <v>1</v>
      </c>
      <c r="M409">
        <v>686</v>
      </c>
      <c r="N409" t="s">
        <v>18</v>
      </c>
      <c r="O409">
        <v>0</v>
      </c>
      <c r="P409">
        <v>2419</v>
      </c>
    </row>
    <row r="410" spans="1:16" x14ac:dyDescent="0.25">
      <c r="A410" t="s">
        <v>640</v>
      </c>
      <c r="B410">
        <v>432</v>
      </c>
      <c r="C410" s="3" t="str">
        <f>HYPERLINK("http://www.uniprot.org/uniprot/G7IUL4","tr|G7IUL4|G7IUL4_MEDTR")</f>
        <v>tr|G7IUL4|G7IUL4_MEDTR</v>
      </c>
      <c r="D410" t="s">
        <v>641</v>
      </c>
      <c r="E410">
        <v>93</v>
      </c>
      <c r="F410">
        <v>143</v>
      </c>
      <c r="G410">
        <v>10</v>
      </c>
      <c r="H410">
        <v>0</v>
      </c>
      <c r="I410">
        <v>1</v>
      </c>
      <c r="J410">
        <v>429</v>
      </c>
      <c r="K410">
        <v>1</v>
      </c>
      <c r="L410">
        <v>1</v>
      </c>
      <c r="M410">
        <v>143</v>
      </c>
      <c r="N410" t="s">
        <v>18</v>
      </c>
      <c r="O410" s="1">
        <v>3.67071E-69</v>
      </c>
      <c r="P410">
        <v>678</v>
      </c>
    </row>
    <row r="411" spans="1:16" x14ac:dyDescent="0.25">
      <c r="A411" t="s">
        <v>642</v>
      </c>
      <c r="B411">
        <v>1032</v>
      </c>
      <c r="C411" s="3" t="str">
        <f>HYPERLINK("http://www.uniprot.org/uniprot/A5B592","tr|A5B592|A5B592_VITVI")</f>
        <v>tr|A5B592|A5B592_VITVI</v>
      </c>
      <c r="D411" t="s">
        <v>250</v>
      </c>
      <c r="E411">
        <v>29.72</v>
      </c>
      <c r="F411">
        <v>323</v>
      </c>
      <c r="G411">
        <v>227</v>
      </c>
      <c r="H411">
        <v>11</v>
      </c>
      <c r="I411">
        <v>1</v>
      </c>
      <c r="J411">
        <v>936</v>
      </c>
      <c r="K411">
        <v>1</v>
      </c>
      <c r="L411">
        <v>1094</v>
      </c>
      <c r="M411">
        <v>1408</v>
      </c>
      <c r="N411" t="s">
        <v>18</v>
      </c>
      <c r="O411" s="1">
        <v>1.46566E-29</v>
      </c>
      <c r="P411">
        <v>342</v>
      </c>
    </row>
    <row r="412" spans="1:16" x14ac:dyDescent="0.25">
      <c r="A412" t="s">
        <v>643</v>
      </c>
      <c r="B412">
        <v>837</v>
      </c>
      <c r="C412" s="3" t="str">
        <f>HYPERLINK("http://www.uniprot.org/uniprot/A5B592","tr|A5B592|A5B592_VITVI")</f>
        <v>tr|A5B592|A5B592_VITVI</v>
      </c>
      <c r="D412" t="s">
        <v>250</v>
      </c>
      <c r="E412">
        <v>28.82</v>
      </c>
      <c r="F412">
        <v>281</v>
      </c>
      <c r="G412">
        <v>200</v>
      </c>
      <c r="H412">
        <v>6</v>
      </c>
      <c r="I412">
        <v>1</v>
      </c>
      <c r="J412">
        <v>825</v>
      </c>
      <c r="K412">
        <v>1</v>
      </c>
      <c r="L412">
        <v>1094</v>
      </c>
      <c r="M412">
        <v>1366</v>
      </c>
      <c r="N412" t="s">
        <v>18</v>
      </c>
      <c r="O412" s="1">
        <v>4.1680300000000002E-23</v>
      </c>
      <c r="P412">
        <v>285</v>
      </c>
    </row>
    <row r="413" spans="1:16" x14ac:dyDescent="0.25">
      <c r="A413" t="s">
        <v>644</v>
      </c>
      <c r="B413">
        <v>471</v>
      </c>
      <c r="C413" s="3" t="str">
        <f>HYPERLINK("http://www.uniprot.org/uniprot/G7KN78","tr|G7KN78|G7KN78_MEDTR")</f>
        <v>tr|G7KN78|G7KN78_MEDTR</v>
      </c>
      <c r="D413" t="s">
        <v>645</v>
      </c>
      <c r="E413">
        <v>83.54</v>
      </c>
      <c r="F413">
        <v>158</v>
      </c>
      <c r="G413">
        <v>26</v>
      </c>
      <c r="H413">
        <v>3</v>
      </c>
      <c r="I413">
        <v>4</v>
      </c>
      <c r="J413">
        <v>468</v>
      </c>
      <c r="K413">
        <v>1</v>
      </c>
      <c r="L413">
        <v>1</v>
      </c>
      <c r="M413">
        <v>157</v>
      </c>
      <c r="N413" t="s">
        <v>18</v>
      </c>
      <c r="O413" s="1">
        <v>5.8556E-67</v>
      </c>
      <c r="P413">
        <v>659</v>
      </c>
    </row>
    <row r="414" spans="1:16" x14ac:dyDescent="0.25">
      <c r="A414" t="s">
        <v>646</v>
      </c>
      <c r="B414">
        <v>1374</v>
      </c>
      <c r="C414" s="3" t="str">
        <f>HYPERLINK("http://www.uniprot.org/uniprot/G7L582","tr|G7L582|G7L582_MEDTR")</f>
        <v>tr|G7L582|G7L582_MEDTR</v>
      </c>
      <c r="D414" t="s">
        <v>647</v>
      </c>
      <c r="E414">
        <v>48.33</v>
      </c>
      <c r="F414">
        <v>451</v>
      </c>
      <c r="G414">
        <v>233</v>
      </c>
      <c r="H414">
        <v>10</v>
      </c>
      <c r="I414">
        <v>49</v>
      </c>
      <c r="J414">
        <v>1371</v>
      </c>
      <c r="K414">
        <v>1</v>
      </c>
      <c r="L414">
        <v>11</v>
      </c>
      <c r="M414">
        <v>456</v>
      </c>
      <c r="N414" t="s">
        <v>18</v>
      </c>
      <c r="O414" s="1">
        <v>1.21057E-91</v>
      </c>
      <c r="P414">
        <v>879</v>
      </c>
    </row>
    <row r="415" spans="1:16" x14ac:dyDescent="0.25">
      <c r="A415" t="s">
        <v>648</v>
      </c>
      <c r="B415">
        <v>3540</v>
      </c>
      <c r="C415" s="3" t="str">
        <f>HYPERLINK("http://www.uniprot.org/uniprot/G7KV62","tr|G7KV62|G7KV62_MEDTR")</f>
        <v>tr|G7KV62|G7KV62_MEDTR</v>
      </c>
      <c r="D415" t="s">
        <v>649</v>
      </c>
      <c r="E415">
        <v>69.099999999999994</v>
      </c>
      <c r="F415">
        <v>1191</v>
      </c>
      <c r="G415">
        <v>368</v>
      </c>
      <c r="H415">
        <v>21</v>
      </c>
      <c r="I415">
        <v>1</v>
      </c>
      <c r="J415">
        <v>3510</v>
      </c>
      <c r="K415">
        <v>1</v>
      </c>
      <c r="L415">
        <v>23</v>
      </c>
      <c r="M415">
        <v>1173</v>
      </c>
      <c r="N415" t="s">
        <v>18</v>
      </c>
      <c r="O415">
        <v>0</v>
      </c>
      <c r="P415">
        <v>4240</v>
      </c>
    </row>
    <row r="416" spans="1:16" x14ac:dyDescent="0.25">
      <c r="A416" t="s">
        <v>650</v>
      </c>
      <c r="B416">
        <v>825</v>
      </c>
      <c r="C416" s="3" t="str">
        <f>HYPERLINK("http://www.uniprot.org/uniprot/G7JPM6","tr|G7JPM6|G7JPM6_MEDTR")</f>
        <v>tr|G7JPM6|G7JPM6_MEDTR</v>
      </c>
      <c r="D416" t="s">
        <v>651</v>
      </c>
      <c r="E416">
        <v>71.12</v>
      </c>
      <c r="F416">
        <v>239</v>
      </c>
      <c r="G416">
        <v>69</v>
      </c>
      <c r="H416">
        <v>18</v>
      </c>
      <c r="I416">
        <v>121</v>
      </c>
      <c r="J416">
        <v>783</v>
      </c>
      <c r="K416">
        <v>1</v>
      </c>
      <c r="L416">
        <v>12</v>
      </c>
      <c r="M416">
        <v>250</v>
      </c>
      <c r="N416" t="s">
        <v>18</v>
      </c>
      <c r="O416" s="1">
        <v>4.8543000000000001E-85</v>
      </c>
      <c r="P416">
        <v>819</v>
      </c>
    </row>
    <row r="417" spans="1:16" x14ac:dyDescent="0.25">
      <c r="A417" t="s">
        <v>652</v>
      </c>
      <c r="B417">
        <v>1449</v>
      </c>
      <c r="C417" s="3" t="str">
        <f>HYPERLINK("http://www.uniprot.org/uniprot/K7M265","tr|K7M265|K7M265_SOYBN")</f>
        <v>tr|K7M265|K7M265_SOYBN</v>
      </c>
      <c r="D417" t="s">
        <v>28</v>
      </c>
      <c r="E417">
        <v>71.709999999999994</v>
      </c>
      <c r="F417">
        <v>502</v>
      </c>
      <c r="G417">
        <v>142</v>
      </c>
      <c r="H417">
        <v>22</v>
      </c>
      <c r="I417">
        <v>1</v>
      </c>
      <c r="J417">
        <v>1440</v>
      </c>
      <c r="K417">
        <v>1</v>
      </c>
      <c r="L417">
        <v>1</v>
      </c>
      <c r="M417">
        <v>500</v>
      </c>
      <c r="N417" t="s">
        <v>18</v>
      </c>
      <c r="O417">
        <v>0</v>
      </c>
      <c r="P417">
        <v>1769</v>
      </c>
    </row>
    <row r="418" spans="1:16" x14ac:dyDescent="0.25">
      <c r="A418" t="s">
        <v>653</v>
      </c>
      <c r="B418">
        <v>726</v>
      </c>
      <c r="C418" s="3" t="str">
        <f>HYPERLINK("http://www.uniprot.org/uniprot/I1MQB5","tr|I1MQB5|I1MQB5_SOYBN")</f>
        <v>tr|I1MQB5|I1MQB5_SOYBN</v>
      </c>
      <c r="D418" t="s">
        <v>117</v>
      </c>
      <c r="E418">
        <v>97.83</v>
      </c>
      <c r="F418">
        <v>231</v>
      </c>
      <c r="G418">
        <v>5</v>
      </c>
      <c r="H418">
        <v>0</v>
      </c>
      <c r="I418">
        <v>1</v>
      </c>
      <c r="J418">
        <v>693</v>
      </c>
      <c r="K418">
        <v>1</v>
      </c>
      <c r="L418">
        <v>1</v>
      </c>
      <c r="M418">
        <v>231</v>
      </c>
      <c r="N418" t="s">
        <v>18</v>
      </c>
      <c r="O418" s="1">
        <v>4.5392499999999999E-123</v>
      </c>
      <c r="P418">
        <v>1146</v>
      </c>
    </row>
    <row r="419" spans="1:16" x14ac:dyDescent="0.25">
      <c r="A419" t="s">
        <v>654</v>
      </c>
      <c r="B419">
        <v>705</v>
      </c>
      <c r="C419" s="3" t="str">
        <f>HYPERLINK("http://www.uniprot.org/uniprot/B7FI23","tr|B7FI23|B7FI23_MEDTR")</f>
        <v>tr|B7FI23|B7FI23_MEDTR</v>
      </c>
      <c r="D419" t="s">
        <v>655</v>
      </c>
      <c r="E419">
        <v>86.75</v>
      </c>
      <c r="F419">
        <v>234</v>
      </c>
      <c r="G419">
        <v>31</v>
      </c>
      <c r="H419">
        <v>0</v>
      </c>
      <c r="I419">
        <v>1</v>
      </c>
      <c r="J419">
        <v>702</v>
      </c>
      <c r="K419">
        <v>1</v>
      </c>
      <c r="L419">
        <v>1</v>
      </c>
      <c r="M419">
        <v>234</v>
      </c>
      <c r="N419" t="s">
        <v>18</v>
      </c>
      <c r="O419" s="1">
        <v>2.0307899999999999E-117</v>
      </c>
      <c r="P419">
        <v>1097</v>
      </c>
    </row>
    <row r="420" spans="1:16" x14ac:dyDescent="0.25">
      <c r="A420" t="s">
        <v>656</v>
      </c>
      <c r="B420">
        <v>2601</v>
      </c>
      <c r="C420" s="3" t="str">
        <f>HYPERLINK("http://www.uniprot.org/uniprot/I1JUR7","tr|I1JUR7|I1JUR7_SOYBN")</f>
        <v>tr|I1JUR7|I1JUR7_SOYBN</v>
      </c>
      <c r="D420" t="s">
        <v>28</v>
      </c>
      <c r="E420">
        <v>86.33</v>
      </c>
      <c r="F420">
        <v>849</v>
      </c>
      <c r="G420">
        <v>116</v>
      </c>
      <c r="H420">
        <v>1</v>
      </c>
      <c r="I420">
        <v>55</v>
      </c>
      <c r="J420">
        <v>2598</v>
      </c>
      <c r="K420">
        <v>1</v>
      </c>
      <c r="L420">
        <v>19</v>
      </c>
      <c r="M420">
        <v>845</v>
      </c>
      <c r="N420" t="s">
        <v>18</v>
      </c>
      <c r="O420">
        <v>0</v>
      </c>
      <c r="P420">
        <v>3658</v>
      </c>
    </row>
    <row r="421" spans="1:16" x14ac:dyDescent="0.25">
      <c r="A421" t="s">
        <v>657</v>
      </c>
      <c r="B421">
        <v>447</v>
      </c>
      <c r="C421" s="3" t="str">
        <f>HYPERLINK("http://www.uniprot.org/uniprot/G7J805","tr|G7J805|G7J805_MEDTR")</f>
        <v>tr|G7J805|G7J805_MEDTR</v>
      </c>
      <c r="D421" t="s">
        <v>658</v>
      </c>
      <c r="E421">
        <v>75</v>
      </c>
      <c r="F421">
        <v>120</v>
      </c>
      <c r="G421">
        <v>30</v>
      </c>
      <c r="H421">
        <v>0</v>
      </c>
      <c r="I421">
        <v>85</v>
      </c>
      <c r="J421">
        <v>444</v>
      </c>
      <c r="K421">
        <v>1</v>
      </c>
      <c r="L421">
        <v>324</v>
      </c>
      <c r="M421">
        <v>443</v>
      </c>
      <c r="N421" t="s">
        <v>18</v>
      </c>
      <c r="O421" s="1">
        <v>1.7861599999999999E-47</v>
      </c>
      <c r="P421">
        <v>491</v>
      </c>
    </row>
    <row r="422" spans="1:16" x14ac:dyDescent="0.25">
      <c r="A422" t="s">
        <v>659</v>
      </c>
      <c r="B422">
        <v>933</v>
      </c>
      <c r="C422" s="3" t="str">
        <f>HYPERLINK("http://www.uniprot.org/uniprot/K7L4A0","tr|K7L4A0|K7L4A0_SOYBN")</f>
        <v>tr|K7L4A0|K7L4A0_SOYBN</v>
      </c>
      <c r="D422" t="s">
        <v>28</v>
      </c>
      <c r="E422">
        <v>79.540000000000006</v>
      </c>
      <c r="F422">
        <v>308</v>
      </c>
      <c r="G422">
        <v>63</v>
      </c>
      <c r="H422">
        <v>0</v>
      </c>
      <c r="I422">
        <v>1</v>
      </c>
      <c r="J422">
        <v>924</v>
      </c>
      <c r="K422">
        <v>1</v>
      </c>
      <c r="L422">
        <v>181</v>
      </c>
      <c r="M422">
        <v>488</v>
      </c>
      <c r="N422" t="s">
        <v>18</v>
      </c>
      <c r="O422" s="1">
        <v>5.0266699999999997E-140</v>
      </c>
      <c r="P422">
        <v>1294</v>
      </c>
    </row>
    <row r="423" spans="1:16" x14ac:dyDescent="0.25">
      <c r="A423" t="s">
        <v>660</v>
      </c>
      <c r="B423">
        <v>1743</v>
      </c>
      <c r="C423" s="3" t="str">
        <f>HYPERLINK("http://www.uniprot.org/uniprot/G7LDD6","tr|G7LDD6|G7LDD6_MEDTR")</f>
        <v>tr|G7LDD6|G7LDD6_MEDTR</v>
      </c>
      <c r="D423" t="s">
        <v>661</v>
      </c>
      <c r="E423">
        <v>79.650000000000006</v>
      </c>
      <c r="F423">
        <v>575</v>
      </c>
      <c r="G423">
        <v>117</v>
      </c>
      <c r="H423">
        <v>1</v>
      </c>
      <c r="I423">
        <v>19</v>
      </c>
      <c r="J423">
        <v>1740</v>
      </c>
      <c r="K423">
        <v>1</v>
      </c>
      <c r="L423">
        <v>142</v>
      </c>
      <c r="M423">
        <v>687</v>
      </c>
      <c r="N423" t="s">
        <v>18</v>
      </c>
      <c r="O423">
        <v>0</v>
      </c>
      <c r="P423">
        <v>2378</v>
      </c>
    </row>
    <row r="424" spans="1:16" x14ac:dyDescent="0.25">
      <c r="A424" t="s">
        <v>662</v>
      </c>
      <c r="B424">
        <v>2202</v>
      </c>
      <c r="C424" s="3" t="str">
        <f>HYPERLINK("http://www.uniprot.org/uniprot/I1J7R8","tr|I1J7R8|I1J7R8_SOYBN")</f>
        <v>tr|I1J7R8|I1J7R8_SOYBN</v>
      </c>
      <c r="D424" t="s">
        <v>71</v>
      </c>
      <c r="E424">
        <v>74.56</v>
      </c>
      <c r="F424">
        <v>629</v>
      </c>
      <c r="G424">
        <v>160</v>
      </c>
      <c r="H424">
        <v>12</v>
      </c>
      <c r="I424">
        <v>349</v>
      </c>
      <c r="J424">
        <v>2199</v>
      </c>
      <c r="K424">
        <v>1</v>
      </c>
      <c r="L424">
        <v>120</v>
      </c>
      <c r="M424">
        <v>737</v>
      </c>
      <c r="N424" t="s">
        <v>18</v>
      </c>
      <c r="O424">
        <v>0</v>
      </c>
      <c r="P424">
        <v>2303</v>
      </c>
    </row>
    <row r="425" spans="1:16" x14ac:dyDescent="0.25">
      <c r="A425" t="s">
        <v>663</v>
      </c>
      <c r="B425">
        <v>1035</v>
      </c>
      <c r="C425" s="3" t="str">
        <f>HYPERLINK("http://www.uniprot.org/uniprot/B9T4M7","tr|B9T4M7|B9T4M7_RICCO")</f>
        <v>tr|B9T4M7|B9T4M7_RICCO</v>
      </c>
      <c r="D425" t="s">
        <v>664</v>
      </c>
      <c r="E425">
        <v>38.61</v>
      </c>
      <c r="F425">
        <v>259</v>
      </c>
      <c r="G425">
        <v>159</v>
      </c>
      <c r="H425">
        <v>33</v>
      </c>
      <c r="I425">
        <v>22</v>
      </c>
      <c r="J425">
        <v>699</v>
      </c>
      <c r="K425">
        <v>1</v>
      </c>
      <c r="L425">
        <v>37</v>
      </c>
      <c r="M425">
        <v>294</v>
      </c>
      <c r="N425" t="s">
        <v>18</v>
      </c>
      <c r="O425" s="1">
        <v>6.5969599999999996E-38</v>
      </c>
      <c r="P425">
        <v>414</v>
      </c>
    </row>
    <row r="426" spans="1:16" x14ac:dyDescent="0.25">
      <c r="A426" t="s">
        <v>665</v>
      </c>
      <c r="B426">
        <v>1365</v>
      </c>
      <c r="C426" s="3" t="str">
        <f>HYPERLINK("http://www.uniprot.org/uniprot/I1MU82","tr|I1MU82|I1MU82_SOYBN")</f>
        <v>tr|I1MU82|I1MU82_SOYBN</v>
      </c>
      <c r="D426" t="s">
        <v>28</v>
      </c>
      <c r="E426">
        <v>84.98</v>
      </c>
      <c r="F426">
        <v>453</v>
      </c>
      <c r="G426">
        <v>68</v>
      </c>
      <c r="H426">
        <v>0</v>
      </c>
      <c r="I426">
        <v>1</v>
      </c>
      <c r="J426">
        <v>1359</v>
      </c>
      <c r="K426">
        <v>1</v>
      </c>
      <c r="L426">
        <v>1</v>
      </c>
      <c r="M426">
        <v>443</v>
      </c>
      <c r="N426" t="s">
        <v>18</v>
      </c>
      <c r="O426">
        <v>0</v>
      </c>
      <c r="P426">
        <v>1986</v>
      </c>
    </row>
    <row r="427" spans="1:16" x14ac:dyDescent="0.25">
      <c r="A427" t="s">
        <v>666</v>
      </c>
      <c r="B427">
        <v>1458</v>
      </c>
      <c r="C427" s="3" t="str">
        <f>HYPERLINK("http://www.uniprot.org/uniprot/I1JZP1","tr|I1JZP1|I1JZP1_SOYBN")</f>
        <v>tr|I1JZP1|I1JZP1_SOYBN</v>
      </c>
      <c r="D427" t="s">
        <v>71</v>
      </c>
      <c r="E427">
        <v>81.849999999999994</v>
      </c>
      <c r="F427">
        <v>485</v>
      </c>
      <c r="G427">
        <v>88</v>
      </c>
      <c r="H427">
        <v>0</v>
      </c>
      <c r="I427">
        <v>1</v>
      </c>
      <c r="J427">
        <v>1455</v>
      </c>
      <c r="K427">
        <v>1</v>
      </c>
      <c r="L427">
        <v>95</v>
      </c>
      <c r="M427">
        <v>579</v>
      </c>
      <c r="N427" t="s">
        <v>18</v>
      </c>
      <c r="O427">
        <v>0</v>
      </c>
      <c r="P427">
        <v>2112</v>
      </c>
    </row>
    <row r="428" spans="1:16" x14ac:dyDescent="0.25">
      <c r="A428" t="s">
        <v>667</v>
      </c>
      <c r="B428">
        <v>882</v>
      </c>
      <c r="C428" s="3" t="str">
        <f>HYPERLINK("http://www.uniprot.org/uniprot/I3S373","tr|I3S373|I3S373_MEDTR")</f>
        <v>tr|I3S373|I3S373_MEDTR</v>
      </c>
      <c r="D428" t="s">
        <v>22</v>
      </c>
      <c r="E428">
        <v>87.71</v>
      </c>
      <c r="F428">
        <v>293</v>
      </c>
      <c r="G428">
        <v>36</v>
      </c>
      <c r="H428">
        <v>0</v>
      </c>
      <c r="I428">
        <v>1</v>
      </c>
      <c r="J428">
        <v>879</v>
      </c>
      <c r="K428">
        <v>1</v>
      </c>
      <c r="L428">
        <v>1</v>
      </c>
      <c r="M428">
        <v>293</v>
      </c>
      <c r="N428" t="s">
        <v>18</v>
      </c>
      <c r="O428" s="1">
        <v>9.1836499999999999E-149</v>
      </c>
      <c r="P428">
        <v>1369</v>
      </c>
    </row>
    <row r="429" spans="1:16" x14ac:dyDescent="0.25">
      <c r="A429" t="s">
        <v>668</v>
      </c>
      <c r="B429">
        <v>1053</v>
      </c>
      <c r="C429" s="3" t="str">
        <f>HYPERLINK("http://www.uniprot.org/uniprot/A8RRU3","tr|A8RRU3|A8RRU3_MEDTR")</f>
        <v>tr|A8RRU3|A8RRU3_MEDTR</v>
      </c>
      <c r="D429" t="s">
        <v>669</v>
      </c>
      <c r="E429">
        <v>82.94</v>
      </c>
      <c r="F429">
        <v>346</v>
      </c>
      <c r="G429">
        <v>59</v>
      </c>
      <c r="H429">
        <v>0</v>
      </c>
      <c r="I429">
        <v>4</v>
      </c>
      <c r="J429">
        <v>1041</v>
      </c>
      <c r="K429">
        <v>1</v>
      </c>
      <c r="L429">
        <v>4</v>
      </c>
      <c r="M429">
        <v>349</v>
      </c>
      <c r="N429" t="s">
        <v>18</v>
      </c>
      <c r="O429" s="1">
        <v>1.97164E-162</v>
      </c>
      <c r="P429">
        <v>1488</v>
      </c>
    </row>
    <row r="430" spans="1:16" x14ac:dyDescent="0.25">
      <c r="A430" t="s">
        <v>670</v>
      </c>
      <c r="B430">
        <v>252</v>
      </c>
      <c r="C430" s="3" t="str">
        <f>HYPERLINK("http://www.uniprot.org/uniprot/G7K9Z6","tr|G7K9Z6|G7K9Z6_MEDTR")</f>
        <v>tr|G7K9Z6|G7K9Z6_MEDTR</v>
      </c>
      <c r="D430" t="s">
        <v>527</v>
      </c>
      <c r="E430">
        <v>63.29</v>
      </c>
      <c r="F430">
        <v>79</v>
      </c>
      <c r="G430">
        <v>29</v>
      </c>
      <c r="H430">
        <v>0</v>
      </c>
      <c r="I430">
        <v>1</v>
      </c>
      <c r="J430">
        <v>237</v>
      </c>
      <c r="K430">
        <v>1</v>
      </c>
      <c r="L430">
        <v>1</v>
      </c>
      <c r="M430">
        <v>77</v>
      </c>
      <c r="N430" t="s">
        <v>18</v>
      </c>
      <c r="O430" s="1">
        <v>2.7995100000000001E-16</v>
      </c>
      <c r="P430">
        <v>222</v>
      </c>
    </row>
    <row r="431" spans="1:16" x14ac:dyDescent="0.25">
      <c r="A431" t="s">
        <v>671</v>
      </c>
      <c r="B431">
        <v>1323</v>
      </c>
      <c r="C431" s="3" t="str">
        <f>HYPERLINK("http://www.uniprot.org/uniprot/K7M5D8","tr|K7M5D8|K7M5D8_SOYBN")</f>
        <v>tr|K7M5D8|K7M5D8_SOYBN</v>
      </c>
      <c r="D431" t="s">
        <v>28</v>
      </c>
      <c r="E431">
        <v>50.68</v>
      </c>
      <c r="F431">
        <v>436</v>
      </c>
      <c r="G431">
        <v>215</v>
      </c>
      <c r="H431">
        <v>6</v>
      </c>
      <c r="I431">
        <v>1</v>
      </c>
      <c r="J431">
        <v>1290</v>
      </c>
      <c r="K431">
        <v>1</v>
      </c>
      <c r="L431">
        <v>1</v>
      </c>
      <c r="M431">
        <v>434</v>
      </c>
      <c r="N431" t="s">
        <v>18</v>
      </c>
      <c r="O431" s="1">
        <v>6.2336500000000002E-114</v>
      </c>
      <c r="P431">
        <v>1071</v>
      </c>
    </row>
    <row r="432" spans="1:16" x14ac:dyDescent="0.25">
      <c r="A432" t="s">
        <v>672</v>
      </c>
      <c r="B432">
        <v>225</v>
      </c>
      <c r="C432" s="3" t="str">
        <f>HYPERLINK("http://www.uniprot.org/uniprot/Q949L4","tr|Q949L4|Q949L4_CICAR")</f>
        <v>tr|Q949L4|Q949L4_CICAR</v>
      </c>
      <c r="D432" t="s">
        <v>176</v>
      </c>
      <c r="E432">
        <v>68.849999999999994</v>
      </c>
      <c r="F432">
        <v>61</v>
      </c>
      <c r="G432">
        <v>19</v>
      </c>
      <c r="H432">
        <v>0</v>
      </c>
      <c r="I432">
        <v>1</v>
      </c>
      <c r="J432">
        <v>183</v>
      </c>
      <c r="K432">
        <v>1</v>
      </c>
      <c r="L432">
        <v>116</v>
      </c>
      <c r="M432">
        <v>176</v>
      </c>
      <c r="N432" t="s">
        <v>18</v>
      </c>
      <c r="O432" s="1">
        <v>5.2581300000000001E-15</v>
      </c>
      <c r="P432">
        <v>211</v>
      </c>
    </row>
    <row r="433" spans="1:16" x14ac:dyDescent="0.25">
      <c r="A433" t="s">
        <v>673</v>
      </c>
      <c r="B433">
        <v>1008</v>
      </c>
      <c r="C433" s="3" t="str">
        <f>HYPERLINK("http://www.uniprot.org/uniprot/A6XNC2","tr|A6XNC2|A6XNC2_MEDTR")</f>
        <v>tr|A6XNC2|A6XNC2_MEDTR</v>
      </c>
      <c r="D433" t="s">
        <v>259</v>
      </c>
      <c r="E433">
        <v>72.069999999999993</v>
      </c>
      <c r="F433">
        <v>333</v>
      </c>
      <c r="G433">
        <v>93</v>
      </c>
      <c r="H433">
        <v>0</v>
      </c>
      <c r="I433">
        <v>1</v>
      </c>
      <c r="J433">
        <v>999</v>
      </c>
      <c r="K433">
        <v>1</v>
      </c>
      <c r="L433">
        <v>145</v>
      </c>
      <c r="M433">
        <v>477</v>
      </c>
      <c r="N433" t="s">
        <v>18</v>
      </c>
      <c r="O433" s="1">
        <v>6.3244500000000001E-139</v>
      </c>
      <c r="P433">
        <v>1285</v>
      </c>
    </row>
    <row r="434" spans="1:16" x14ac:dyDescent="0.25">
      <c r="A434" t="s">
        <v>674</v>
      </c>
      <c r="B434">
        <v>804</v>
      </c>
      <c r="C434" s="3" t="str">
        <f>HYPERLINK("http://www.uniprot.org/uniprot/K7LPX9","tr|K7LPX9|K7LPX9_SOYBN")</f>
        <v>tr|K7LPX9|K7LPX9_SOYBN</v>
      </c>
      <c r="D434" t="s">
        <v>117</v>
      </c>
      <c r="E434">
        <v>63.38</v>
      </c>
      <c r="F434">
        <v>254</v>
      </c>
      <c r="G434">
        <v>93</v>
      </c>
      <c r="H434">
        <v>0</v>
      </c>
      <c r="I434">
        <v>1</v>
      </c>
      <c r="J434">
        <v>762</v>
      </c>
      <c r="K434">
        <v>1</v>
      </c>
      <c r="L434">
        <v>1</v>
      </c>
      <c r="M434">
        <v>233</v>
      </c>
      <c r="N434" t="s">
        <v>18</v>
      </c>
      <c r="O434" s="1">
        <v>2.3608899999999998E-81</v>
      </c>
      <c r="P434">
        <v>787</v>
      </c>
    </row>
    <row r="435" spans="1:16" x14ac:dyDescent="0.25">
      <c r="A435" t="s">
        <v>675</v>
      </c>
      <c r="B435">
        <v>681</v>
      </c>
      <c r="C435" s="3" t="str">
        <f>HYPERLINK("http://www.uniprot.org/uniprot/I1MJU0","tr|I1MJU0|I1MJU0_SOYBN")</f>
        <v>tr|I1MJU0|I1MJU0_SOYBN</v>
      </c>
      <c r="D435" t="s">
        <v>117</v>
      </c>
      <c r="E435">
        <v>87.32</v>
      </c>
      <c r="F435">
        <v>213</v>
      </c>
      <c r="G435">
        <v>27</v>
      </c>
      <c r="H435">
        <v>0</v>
      </c>
      <c r="I435">
        <v>1</v>
      </c>
      <c r="J435">
        <v>639</v>
      </c>
      <c r="K435">
        <v>1</v>
      </c>
      <c r="L435">
        <v>1</v>
      </c>
      <c r="M435">
        <v>204</v>
      </c>
      <c r="N435" t="s">
        <v>18</v>
      </c>
      <c r="O435" s="1">
        <v>9.7527100000000006E-98</v>
      </c>
      <c r="P435">
        <v>927</v>
      </c>
    </row>
    <row r="436" spans="1:16" x14ac:dyDescent="0.25">
      <c r="A436" t="s">
        <v>676</v>
      </c>
      <c r="B436">
        <v>618</v>
      </c>
      <c r="C436" s="3" t="str">
        <f>HYPERLINK("http://www.uniprot.org/uniprot/A5BP92","tr|A5BP92|A5BP92_VITVI")</f>
        <v>tr|A5BP92|A5BP92_VITVI</v>
      </c>
      <c r="D436" t="s">
        <v>677</v>
      </c>
      <c r="E436">
        <v>82.43</v>
      </c>
      <c r="F436">
        <v>205</v>
      </c>
      <c r="G436">
        <v>36</v>
      </c>
      <c r="H436">
        <v>0</v>
      </c>
      <c r="I436">
        <v>1</v>
      </c>
      <c r="J436">
        <v>615</v>
      </c>
      <c r="K436">
        <v>1</v>
      </c>
      <c r="L436">
        <v>1</v>
      </c>
      <c r="M436">
        <v>202</v>
      </c>
      <c r="N436" t="s">
        <v>18</v>
      </c>
      <c r="O436" s="1">
        <v>9.9101600000000006E-82</v>
      </c>
      <c r="P436">
        <v>788</v>
      </c>
    </row>
    <row r="437" spans="1:16" x14ac:dyDescent="0.25">
      <c r="A437" t="s">
        <v>678</v>
      </c>
      <c r="B437">
        <v>1209</v>
      </c>
      <c r="C437" s="3" t="str">
        <f>HYPERLINK("http://www.uniprot.org/uniprot/I1LUI2","tr|I1LUI2|I1LUI2_SOYBN")</f>
        <v>tr|I1LUI2|I1LUI2_SOYBN</v>
      </c>
      <c r="D437" t="s">
        <v>679</v>
      </c>
      <c r="E437">
        <v>60.8</v>
      </c>
      <c r="F437">
        <v>324</v>
      </c>
      <c r="G437">
        <v>127</v>
      </c>
      <c r="H437">
        <v>4</v>
      </c>
      <c r="I437">
        <v>106</v>
      </c>
      <c r="J437">
        <v>1065</v>
      </c>
      <c r="K437">
        <v>1</v>
      </c>
      <c r="L437">
        <v>36</v>
      </c>
      <c r="M437">
        <v>356</v>
      </c>
      <c r="N437" t="s">
        <v>18</v>
      </c>
      <c r="O437" s="1">
        <v>8.4874100000000003E-99</v>
      </c>
      <c r="P437">
        <v>940</v>
      </c>
    </row>
    <row r="438" spans="1:16" x14ac:dyDescent="0.25">
      <c r="A438" t="s">
        <v>680</v>
      </c>
      <c r="B438">
        <v>1914</v>
      </c>
      <c r="C438" s="3" t="str">
        <f>HYPERLINK("http://www.uniprot.org/uniprot/G7I2F3","tr|G7I2F3|G7I2F3_MEDTR")</f>
        <v>tr|G7I2F3|G7I2F3_MEDTR</v>
      </c>
      <c r="D438" t="s">
        <v>257</v>
      </c>
      <c r="E438">
        <v>36.380000000000003</v>
      </c>
      <c r="F438">
        <v>382</v>
      </c>
      <c r="G438">
        <v>243</v>
      </c>
      <c r="H438">
        <v>4</v>
      </c>
      <c r="I438">
        <v>715</v>
      </c>
      <c r="J438">
        <v>1848</v>
      </c>
      <c r="K438">
        <v>1</v>
      </c>
      <c r="L438">
        <v>69</v>
      </c>
      <c r="M438">
        <v>379</v>
      </c>
      <c r="N438" t="s">
        <v>18</v>
      </c>
      <c r="O438" s="1">
        <v>3.3398400000000001E-48</v>
      </c>
      <c r="P438">
        <v>506</v>
      </c>
    </row>
    <row r="439" spans="1:16" x14ac:dyDescent="0.25">
      <c r="A439" t="s">
        <v>681</v>
      </c>
      <c r="B439">
        <v>420</v>
      </c>
      <c r="C439" s="3" t="str">
        <f>HYPERLINK("http://www.uniprot.org/uniprot/G7KN76","tr|G7KN76|G7KN76_MEDTR")</f>
        <v>tr|G7KN76|G7KN76_MEDTR</v>
      </c>
      <c r="D439" t="s">
        <v>682</v>
      </c>
      <c r="E439">
        <v>83.45</v>
      </c>
      <c r="F439">
        <v>139</v>
      </c>
      <c r="G439">
        <v>23</v>
      </c>
      <c r="H439">
        <v>0</v>
      </c>
      <c r="I439">
        <v>1</v>
      </c>
      <c r="J439">
        <v>417</v>
      </c>
      <c r="K439">
        <v>1</v>
      </c>
      <c r="L439">
        <v>1</v>
      </c>
      <c r="M439">
        <v>139</v>
      </c>
      <c r="N439" t="s">
        <v>18</v>
      </c>
      <c r="O439" s="1">
        <v>2.5961799999999999E-62</v>
      </c>
      <c r="P439">
        <v>619</v>
      </c>
    </row>
    <row r="440" spans="1:16" x14ac:dyDescent="0.25">
      <c r="A440" t="s">
        <v>683</v>
      </c>
      <c r="B440">
        <v>273</v>
      </c>
      <c r="C440" s="3" t="str">
        <f>HYPERLINK("http://www.uniprot.org/uniprot/G7I8T9","tr|G7I8T9|G7I8T9_MEDTR")</f>
        <v>tr|G7I8T9|G7I8T9_MEDTR</v>
      </c>
      <c r="D440" t="s">
        <v>684</v>
      </c>
      <c r="E440">
        <v>100</v>
      </c>
      <c r="F440">
        <v>52</v>
      </c>
      <c r="G440">
        <v>0</v>
      </c>
      <c r="H440">
        <v>0</v>
      </c>
      <c r="I440">
        <v>115</v>
      </c>
      <c r="J440">
        <v>270</v>
      </c>
      <c r="K440">
        <v>1</v>
      </c>
      <c r="L440">
        <v>24</v>
      </c>
      <c r="M440">
        <v>75</v>
      </c>
      <c r="N440" t="s">
        <v>18</v>
      </c>
      <c r="O440" s="1">
        <v>1.3558700000000001E-18</v>
      </c>
      <c r="P440">
        <v>242</v>
      </c>
    </row>
    <row r="441" spans="1:16" x14ac:dyDescent="0.25">
      <c r="A441" t="s">
        <v>685</v>
      </c>
      <c r="B441">
        <v>471</v>
      </c>
      <c r="C441" s="3" t="str">
        <f>HYPERLINK("http://www.uniprot.org/uniprot/G7KV59","tr|G7KV59|G7KV59_MEDTR")</f>
        <v>tr|G7KV59|G7KV59_MEDTR</v>
      </c>
      <c r="D441" t="s">
        <v>686</v>
      </c>
      <c r="E441">
        <v>69.56</v>
      </c>
      <c r="F441">
        <v>161</v>
      </c>
      <c r="G441">
        <v>49</v>
      </c>
      <c r="H441">
        <v>8</v>
      </c>
      <c r="I441">
        <v>10</v>
      </c>
      <c r="J441">
        <v>468</v>
      </c>
      <c r="K441">
        <v>1</v>
      </c>
      <c r="L441">
        <v>1</v>
      </c>
      <c r="M441">
        <v>157</v>
      </c>
      <c r="N441" t="s">
        <v>18</v>
      </c>
      <c r="O441" s="1">
        <v>7.1912700000000004E-49</v>
      </c>
      <c r="P441">
        <v>503</v>
      </c>
    </row>
    <row r="442" spans="1:16" x14ac:dyDescent="0.25">
      <c r="A442" t="s">
        <v>687</v>
      </c>
      <c r="B442">
        <v>1497</v>
      </c>
      <c r="C442" s="3" t="str">
        <f>HYPERLINK("http://www.uniprot.org/uniprot/I1JNZ4","tr|I1JNZ4|I1JNZ4_SOYBN")</f>
        <v>tr|I1JNZ4|I1JNZ4_SOYBN</v>
      </c>
      <c r="D442" t="s">
        <v>28</v>
      </c>
      <c r="E442">
        <v>67.069999999999993</v>
      </c>
      <c r="F442">
        <v>495</v>
      </c>
      <c r="G442">
        <v>163</v>
      </c>
      <c r="H442">
        <v>0</v>
      </c>
      <c r="I442">
        <v>1</v>
      </c>
      <c r="J442">
        <v>1485</v>
      </c>
      <c r="K442">
        <v>1</v>
      </c>
      <c r="L442">
        <v>1</v>
      </c>
      <c r="M442">
        <v>491</v>
      </c>
      <c r="N442" t="s">
        <v>18</v>
      </c>
      <c r="O442">
        <v>0</v>
      </c>
      <c r="P442">
        <v>1795</v>
      </c>
    </row>
    <row r="443" spans="1:16" x14ac:dyDescent="0.25">
      <c r="A443" t="s">
        <v>688</v>
      </c>
      <c r="B443">
        <v>1431</v>
      </c>
      <c r="C443" s="3" t="str">
        <f>HYPERLINK("http://www.uniprot.org/uniprot/G7LD29","tr|G7LD29|G7LD29_MEDTR")</f>
        <v>tr|G7LD29|G7LD29_MEDTR</v>
      </c>
      <c r="D443" t="s">
        <v>689</v>
      </c>
      <c r="E443">
        <v>99.78</v>
      </c>
      <c r="F443">
        <v>476</v>
      </c>
      <c r="G443">
        <v>1</v>
      </c>
      <c r="H443">
        <v>0</v>
      </c>
      <c r="I443">
        <v>1</v>
      </c>
      <c r="J443">
        <v>1428</v>
      </c>
      <c r="K443">
        <v>1</v>
      </c>
      <c r="L443">
        <v>1</v>
      </c>
      <c r="M443">
        <v>476</v>
      </c>
      <c r="N443" t="s">
        <v>18</v>
      </c>
      <c r="O443">
        <v>0</v>
      </c>
      <c r="P443">
        <v>2407</v>
      </c>
    </row>
    <row r="444" spans="1:16" x14ac:dyDescent="0.25">
      <c r="A444" t="s">
        <v>690</v>
      </c>
      <c r="B444">
        <v>726</v>
      </c>
      <c r="C444" s="3" t="str">
        <f>HYPERLINK("http://www.uniprot.org/uniprot/I1LEZ0","tr|I1LEZ0|I1LEZ0_SOYBN")</f>
        <v>tr|I1LEZ0|I1LEZ0_SOYBN</v>
      </c>
      <c r="D444" t="s">
        <v>28</v>
      </c>
      <c r="E444">
        <v>71.31</v>
      </c>
      <c r="F444">
        <v>244</v>
      </c>
      <c r="G444">
        <v>70</v>
      </c>
      <c r="H444">
        <v>3</v>
      </c>
      <c r="I444">
        <v>1</v>
      </c>
      <c r="J444">
        <v>723</v>
      </c>
      <c r="K444">
        <v>1</v>
      </c>
      <c r="L444">
        <v>39</v>
      </c>
      <c r="M444">
        <v>279</v>
      </c>
      <c r="N444" t="s">
        <v>18</v>
      </c>
      <c r="O444" s="1">
        <v>5.7822500000000001E-94</v>
      </c>
      <c r="P444">
        <v>895</v>
      </c>
    </row>
    <row r="445" spans="1:16" x14ac:dyDescent="0.25">
      <c r="A445" t="s">
        <v>691</v>
      </c>
      <c r="B445">
        <v>579</v>
      </c>
      <c r="C445" s="3" t="str">
        <f>HYPERLINK("http://www.uniprot.org/uniprot/I1M9Q3","tr|I1M9Q3|I1M9Q3_SOYBN")</f>
        <v>tr|I1M9Q3|I1M9Q3_SOYBN</v>
      </c>
      <c r="D445" t="s">
        <v>28</v>
      </c>
      <c r="E445">
        <v>80.540000000000006</v>
      </c>
      <c r="F445">
        <v>185</v>
      </c>
      <c r="G445">
        <v>36</v>
      </c>
      <c r="H445">
        <v>1</v>
      </c>
      <c r="I445">
        <v>1</v>
      </c>
      <c r="J445">
        <v>552</v>
      </c>
      <c r="K445">
        <v>1</v>
      </c>
      <c r="L445">
        <v>1</v>
      </c>
      <c r="M445">
        <v>185</v>
      </c>
      <c r="N445" t="s">
        <v>18</v>
      </c>
      <c r="O445" s="1">
        <v>2.0629600000000001E-80</v>
      </c>
      <c r="P445">
        <v>776</v>
      </c>
    </row>
    <row r="446" spans="1:16" x14ac:dyDescent="0.25">
      <c r="A446" t="s">
        <v>692</v>
      </c>
      <c r="B446">
        <v>3579</v>
      </c>
      <c r="C446" s="3" t="str">
        <f>HYPERLINK("http://www.uniprot.org/uniprot/I1NJ54","tr|I1NJ54|I1NJ54_SOYBN")</f>
        <v>tr|I1NJ54|I1NJ54_SOYBN</v>
      </c>
      <c r="D446" t="s">
        <v>28</v>
      </c>
      <c r="E446">
        <v>84.93</v>
      </c>
      <c r="F446">
        <v>1029</v>
      </c>
      <c r="G446">
        <v>155</v>
      </c>
      <c r="H446">
        <v>3</v>
      </c>
      <c r="I446">
        <v>1</v>
      </c>
      <c r="J446">
        <v>3078</v>
      </c>
      <c r="K446">
        <v>1</v>
      </c>
      <c r="L446">
        <v>2</v>
      </c>
      <c r="M446">
        <v>1030</v>
      </c>
      <c r="N446" t="s">
        <v>18</v>
      </c>
      <c r="O446">
        <v>0</v>
      </c>
      <c r="P446">
        <v>4425</v>
      </c>
    </row>
    <row r="447" spans="1:16" x14ac:dyDescent="0.25">
      <c r="A447" t="s">
        <v>693</v>
      </c>
      <c r="B447">
        <v>1602</v>
      </c>
      <c r="C447" s="3" t="str">
        <f>HYPERLINK("http://www.uniprot.org/uniprot/I1K5G1","tr|I1K5G1|I1K5G1_SOYBN")</f>
        <v>tr|I1K5G1|I1K5G1_SOYBN</v>
      </c>
      <c r="D447" t="s">
        <v>694</v>
      </c>
      <c r="E447">
        <v>93.43</v>
      </c>
      <c r="F447">
        <v>533</v>
      </c>
      <c r="G447">
        <v>35</v>
      </c>
      <c r="H447">
        <v>0</v>
      </c>
      <c r="I447">
        <v>1</v>
      </c>
      <c r="J447">
        <v>1599</v>
      </c>
      <c r="K447">
        <v>1</v>
      </c>
      <c r="L447">
        <v>1</v>
      </c>
      <c r="M447">
        <v>533</v>
      </c>
      <c r="N447" t="s">
        <v>18</v>
      </c>
      <c r="O447">
        <v>0</v>
      </c>
      <c r="P447">
        <v>2465</v>
      </c>
    </row>
    <row r="448" spans="1:16" x14ac:dyDescent="0.25">
      <c r="A448" t="s">
        <v>695</v>
      </c>
      <c r="B448">
        <v>1500</v>
      </c>
      <c r="C448" s="3" t="str">
        <f>HYPERLINK("http://www.uniprot.org/uniprot/G7J807","tr|G7J807|G7J807_MEDTR")</f>
        <v>tr|G7J807|G7J807_MEDTR</v>
      </c>
      <c r="D448" t="s">
        <v>696</v>
      </c>
      <c r="E448">
        <v>88.77</v>
      </c>
      <c r="F448">
        <v>499</v>
      </c>
      <c r="G448">
        <v>56</v>
      </c>
      <c r="H448">
        <v>0</v>
      </c>
      <c r="I448">
        <v>1</v>
      </c>
      <c r="J448">
        <v>1497</v>
      </c>
      <c r="K448">
        <v>1</v>
      </c>
      <c r="L448">
        <v>243</v>
      </c>
      <c r="M448">
        <v>741</v>
      </c>
      <c r="N448" t="s">
        <v>18</v>
      </c>
      <c r="O448">
        <v>0</v>
      </c>
      <c r="P448">
        <v>2420</v>
      </c>
    </row>
    <row r="449" spans="1:16" x14ac:dyDescent="0.25">
      <c r="A449" t="s">
        <v>697</v>
      </c>
      <c r="B449">
        <v>570</v>
      </c>
      <c r="C449" s="3" t="str">
        <f>HYPERLINK("http://www.uniprot.org/uniprot/G7IYF4","tr|G7IYF4|G7IYF4_MEDTR")</f>
        <v>tr|G7IYF4|G7IYF4_MEDTR</v>
      </c>
      <c r="D449" t="s">
        <v>698</v>
      </c>
      <c r="E449">
        <v>97.79</v>
      </c>
      <c r="F449">
        <v>136</v>
      </c>
      <c r="G449">
        <v>3</v>
      </c>
      <c r="H449">
        <v>1</v>
      </c>
      <c r="I449">
        <v>163</v>
      </c>
      <c r="J449">
        <v>567</v>
      </c>
      <c r="K449">
        <v>1</v>
      </c>
      <c r="L449">
        <v>88</v>
      </c>
      <c r="M449">
        <v>223</v>
      </c>
      <c r="N449" t="s">
        <v>18</v>
      </c>
      <c r="O449" s="1">
        <v>1.6046199999999999E-66</v>
      </c>
      <c r="P449">
        <v>656</v>
      </c>
    </row>
    <row r="450" spans="1:16" x14ac:dyDescent="0.25">
      <c r="A450" t="s">
        <v>699</v>
      </c>
      <c r="B450">
        <v>504</v>
      </c>
      <c r="C450" s="3" t="str">
        <f>HYPERLINK("http://www.uniprot.org/uniprot/C6SWY9","tr|C6SWY9|C6SWY9_SOYBN")</f>
        <v>tr|C6SWY9|C6SWY9_SOYBN</v>
      </c>
      <c r="D450" t="s">
        <v>210</v>
      </c>
      <c r="E450">
        <v>67.459999999999994</v>
      </c>
      <c r="F450">
        <v>166</v>
      </c>
      <c r="G450">
        <v>54</v>
      </c>
      <c r="H450">
        <v>0</v>
      </c>
      <c r="I450">
        <v>1</v>
      </c>
      <c r="J450">
        <v>498</v>
      </c>
      <c r="K450">
        <v>1</v>
      </c>
      <c r="L450">
        <v>2</v>
      </c>
      <c r="M450">
        <v>161</v>
      </c>
      <c r="N450" t="s">
        <v>18</v>
      </c>
      <c r="O450" s="1">
        <v>1.7743199999999999E-55</v>
      </c>
      <c r="P450">
        <v>560</v>
      </c>
    </row>
    <row r="451" spans="1:16" x14ac:dyDescent="0.25">
      <c r="A451" t="s">
        <v>700</v>
      </c>
      <c r="B451">
        <v>1110</v>
      </c>
      <c r="C451" s="3" t="str">
        <f>HYPERLINK("http://www.uniprot.org/uniprot/J7K661","tr|J7K661|J7K661_PEA")</f>
        <v>tr|J7K661|J7K661_PEA</v>
      </c>
      <c r="D451" t="s">
        <v>254</v>
      </c>
      <c r="E451">
        <v>68.11</v>
      </c>
      <c r="F451">
        <v>392</v>
      </c>
      <c r="G451">
        <v>125</v>
      </c>
      <c r="H451">
        <v>23</v>
      </c>
      <c r="I451">
        <v>1</v>
      </c>
      <c r="J451">
        <v>1107</v>
      </c>
      <c r="K451">
        <v>1</v>
      </c>
      <c r="L451">
        <v>1</v>
      </c>
      <c r="M451">
        <v>373</v>
      </c>
      <c r="N451" t="s">
        <v>18</v>
      </c>
      <c r="O451" s="1">
        <v>2.15718E-122</v>
      </c>
      <c r="P451">
        <v>1143</v>
      </c>
    </row>
    <row r="452" spans="1:16" x14ac:dyDescent="0.25">
      <c r="A452" t="s">
        <v>701</v>
      </c>
      <c r="B452">
        <v>717</v>
      </c>
      <c r="C452" s="3" t="str">
        <f>HYPERLINK("http://www.uniprot.org/uniprot/I3SF34","tr|I3SF34|I3SF34_MEDTR")</f>
        <v>tr|I3SF34|I3SF34_MEDTR</v>
      </c>
      <c r="D452" t="s">
        <v>22</v>
      </c>
      <c r="E452">
        <v>48.63</v>
      </c>
      <c r="F452">
        <v>257</v>
      </c>
      <c r="G452">
        <v>132</v>
      </c>
      <c r="H452">
        <v>55</v>
      </c>
      <c r="I452">
        <v>109</v>
      </c>
      <c r="J452">
        <v>714</v>
      </c>
      <c r="K452">
        <v>1</v>
      </c>
      <c r="L452">
        <v>36</v>
      </c>
      <c r="M452">
        <v>292</v>
      </c>
      <c r="N452" t="s">
        <v>18</v>
      </c>
      <c r="O452" s="1">
        <v>5.1455899999999996E-47</v>
      </c>
      <c r="P452">
        <v>490</v>
      </c>
    </row>
    <row r="453" spans="1:16" x14ac:dyDescent="0.25">
      <c r="A453" t="s">
        <v>702</v>
      </c>
      <c r="B453">
        <v>972</v>
      </c>
      <c r="C453" s="3" t="str">
        <f>HYPERLINK("http://www.uniprot.org/uniprot/K7MSB1","tr|K7MSB1|K7MSB1_SOYBN")</f>
        <v>tr|K7MSB1|K7MSB1_SOYBN</v>
      </c>
      <c r="D453" t="s">
        <v>28</v>
      </c>
      <c r="E453">
        <v>78.02</v>
      </c>
      <c r="F453">
        <v>314</v>
      </c>
      <c r="G453">
        <v>69</v>
      </c>
      <c r="H453">
        <v>0</v>
      </c>
      <c r="I453">
        <v>1</v>
      </c>
      <c r="J453">
        <v>942</v>
      </c>
      <c r="K453">
        <v>1</v>
      </c>
      <c r="L453">
        <v>170</v>
      </c>
      <c r="M453">
        <v>483</v>
      </c>
      <c r="N453" t="s">
        <v>18</v>
      </c>
      <c r="O453" s="1">
        <v>3.1850699999999999E-132</v>
      </c>
      <c r="P453">
        <v>1227</v>
      </c>
    </row>
    <row r="454" spans="1:16" x14ac:dyDescent="0.25">
      <c r="A454" t="s">
        <v>703</v>
      </c>
      <c r="B454">
        <v>888</v>
      </c>
      <c r="C454" s="3" t="str">
        <f>HYPERLINK("http://www.uniprot.org/uniprot/I3S1L9","tr|I3S1L9|I3S1L9_MEDTR")</f>
        <v>tr|I3S1L9|I3S1L9_MEDTR</v>
      </c>
      <c r="D454" t="s">
        <v>22</v>
      </c>
      <c r="E454">
        <v>69.61</v>
      </c>
      <c r="F454">
        <v>283</v>
      </c>
      <c r="G454">
        <v>86</v>
      </c>
      <c r="H454">
        <v>2</v>
      </c>
      <c r="I454">
        <v>1</v>
      </c>
      <c r="J454">
        <v>843</v>
      </c>
      <c r="K454">
        <v>1</v>
      </c>
      <c r="L454">
        <v>1</v>
      </c>
      <c r="M454">
        <v>279</v>
      </c>
      <c r="N454" t="s">
        <v>18</v>
      </c>
      <c r="O454" s="1">
        <v>2.03146E-103</v>
      </c>
      <c r="P454">
        <v>978</v>
      </c>
    </row>
    <row r="455" spans="1:16" x14ac:dyDescent="0.25">
      <c r="A455" t="s">
        <v>704</v>
      </c>
      <c r="B455">
        <v>1221</v>
      </c>
      <c r="C455" s="3" t="str">
        <f>HYPERLINK("http://www.uniprot.org/uniprot/O48906","tr|O48906|O48906_MEDSA")</f>
        <v>tr|O48906|O48906_MEDSA</v>
      </c>
      <c r="D455" t="s">
        <v>705</v>
      </c>
      <c r="E455">
        <v>91.6</v>
      </c>
      <c r="F455">
        <v>405</v>
      </c>
      <c r="G455">
        <v>34</v>
      </c>
      <c r="H455">
        <v>0</v>
      </c>
      <c r="I455">
        <v>4</v>
      </c>
      <c r="J455">
        <v>1218</v>
      </c>
      <c r="K455">
        <v>1</v>
      </c>
      <c r="L455">
        <v>4</v>
      </c>
      <c r="M455">
        <v>408</v>
      </c>
      <c r="N455" t="s">
        <v>18</v>
      </c>
      <c r="O455">
        <v>0</v>
      </c>
      <c r="P455">
        <v>1855</v>
      </c>
    </row>
    <row r="456" spans="1:16" x14ac:dyDescent="0.25">
      <c r="A456" t="s">
        <v>706</v>
      </c>
      <c r="B456">
        <v>2286</v>
      </c>
      <c r="C456" s="3" t="str">
        <f>HYPERLINK("http://www.uniprot.org/uniprot/G7LDT0","tr|G7LDT0|G7LDT0_MEDTR")</f>
        <v>tr|G7LDT0|G7LDT0_MEDTR</v>
      </c>
      <c r="D456" t="s">
        <v>707</v>
      </c>
      <c r="E456">
        <v>70.180000000000007</v>
      </c>
      <c r="F456">
        <v>634</v>
      </c>
      <c r="G456">
        <v>189</v>
      </c>
      <c r="H456">
        <v>58</v>
      </c>
      <c r="I456">
        <v>61</v>
      </c>
      <c r="J456">
        <v>1788</v>
      </c>
      <c r="K456">
        <v>1</v>
      </c>
      <c r="L456">
        <v>20</v>
      </c>
      <c r="M456">
        <v>648</v>
      </c>
      <c r="N456" t="s">
        <v>18</v>
      </c>
      <c r="O456">
        <v>0</v>
      </c>
      <c r="P456">
        <v>2268</v>
      </c>
    </row>
    <row r="457" spans="1:16" x14ac:dyDescent="0.25">
      <c r="A457" t="s">
        <v>708</v>
      </c>
      <c r="B457">
        <v>963</v>
      </c>
      <c r="C457" s="3" t="str">
        <f>HYPERLINK("http://www.uniprot.org/uniprot/I3SLY5","tr|I3SLY5|I3SLY5_MEDTR")</f>
        <v>tr|I3SLY5|I3SLY5_MEDTR</v>
      </c>
      <c r="D457" t="s">
        <v>22</v>
      </c>
      <c r="E457">
        <v>78.39</v>
      </c>
      <c r="F457">
        <v>324</v>
      </c>
      <c r="G457">
        <v>70</v>
      </c>
      <c r="H457">
        <v>4</v>
      </c>
      <c r="I457">
        <v>1</v>
      </c>
      <c r="J457">
        <v>960</v>
      </c>
      <c r="K457">
        <v>1</v>
      </c>
      <c r="L457">
        <v>1</v>
      </c>
      <c r="M457">
        <v>311</v>
      </c>
      <c r="N457" t="s">
        <v>18</v>
      </c>
      <c r="O457" s="1">
        <v>1.83597E-132</v>
      </c>
      <c r="P457">
        <v>1229</v>
      </c>
    </row>
    <row r="458" spans="1:16" x14ac:dyDescent="0.25">
      <c r="A458" t="s">
        <v>709</v>
      </c>
      <c r="B458">
        <v>1986</v>
      </c>
      <c r="C458" s="3" t="str">
        <f>HYPERLINK("http://www.uniprot.org/uniprot/I1MHP5","tr|I1MHP5|I1MHP5_SOYBN")</f>
        <v>tr|I1MHP5|I1MHP5_SOYBN</v>
      </c>
      <c r="D458" t="s">
        <v>28</v>
      </c>
      <c r="E458">
        <v>27.85</v>
      </c>
      <c r="F458">
        <v>420</v>
      </c>
      <c r="G458">
        <v>303</v>
      </c>
      <c r="H458">
        <v>42</v>
      </c>
      <c r="I458">
        <v>151</v>
      </c>
      <c r="J458">
        <v>1284</v>
      </c>
      <c r="K458">
        <v>1</v>
      </c>
      <c r="L458">
        <v>1057</v>
      </c>
      <c r="M458">
        <v>1470</v>
      </c>
      <c r="N458" t="s">
        <v>18</v>
      </c>
      <c r="O458" s="1">
        <v>2.5032800000000002E-30</v>
      </c>
      <c r="P458">
        <v>352</v>
      </c>
    </row>
    <row r="459" spans="1:16" x14ac:dyDescent="0.25">
      <c r="A459" t="s">
        <v>710</v>
      </c>
      <c r="B459">
        <v>834</v>
      </c>
      <c r="C459" s="3" t="str">
        <f>HYPERLINK("http://www.uniprot.org/uniprot/A5BUF0","tr|A5BUF0|A5BUF0_VITVI")</f>
        <v>tr|A5BUF0|A5BUF0_VITVI</v>
      </c>
      <c r="D459" t="s">
        <v>711</v>
      </c>
      <c r="E459">
        <v>24.78</v>
      </c>
      <c r="F459">
        <v>238</v>
      </c>
      <c r="G459">
        <v>179</v>
      </c>
      <c r="H459">
        <v>5</v>
      </c>
      <c r="I459">
        <v>97</v>
      </c>
      <c r="J459">
        <v>795</v>
      </c>
      <c r="K459">
        <v>1</v>
      </c>
      <c r="L459">
        <v>55</v>
      </c>
      <c r="M459">
        <v>279</v>
      </c>
      <c r="N459" t="s">
        <v>18</v>
      </c>
      <c r="O459" s="1">
        <v>5.0693400000000003E-13</v>
      </c>
      <c r="P459">
        <v>198</v>
      </c>
    </row>
    <row r="460" spans="1:16" x14ac:dyDescent="0.25">
      <c r="A460" t="s">
        <v>712</v>
      </c>
      <c r="B460">
        <v>1263</v>
      </c>
      <c r="C460" s="3" t="str">
        <f>HYPERLINK("http://www.uniprot.org/uniprot/C6TNT2","tr|C6TNT2|C6TNT2_SOYBN")</f>
        <v>tr|C6TNT2|C6TNT2_SOYBN</v>
      </c>
      <c r="D460" t="s">
        <v>210</v>
      </c>
      <c r="E460">
        <v>79.33</v>
      </c>
      <c r="F460">
        <v>421</v>
      </c>
      <c r="G460">
        <v>87</v>
      </c>
      <c r="H460">
        <v>1</v>
      </c>
      <c r="I460">
        <v>1</v>
      </c>
      <c r="J460">
        <v>1260</v>
      </c>
      <c r="K460">
        <v>1</v>
      </c>
      <c r="L460">
        <v>1</v>
      </c>
      <c r="M460">
        <v>419</v>
      </c>
      <c r="N460" t="s">
        <v>18</v>
      </c>
      <c r="O460">
        <v>0</v>
      </c>
      <c r="P460">
        <v>1761</v>
      </c>
    </row>
    <row r="461" spans="1:16" x14ac:dyDescent="0.25">
      <c r="A461" t="s">
        <v>713</v>
      </c>
      <c r="B461">
        <v>225</v>
      </c>
      <c r="C461" s="3" t="str">
        <f>HYPERLINK("http://www.uniprot.org/uniprot/G7IUL6","tr|G7IUL6|G7IUL6_MEDTR")</f>
        <v>tr|G7IUL6|G7IUL6_MEDTR</v>
      </c>
      <c r="D461" t="s">
        <v>714</v>
      </c>
      <c r="E461">
        <v>58.1</v>
      </c>
      <c r="F461">
        <v>74</v>
      </c>
      <c r="G461">
        <v>31</v>
      </c>
      <c r="H461">
        <v>0</v>
      </c>
      <c r="I461">
        <v>1</v>
      </c>
      <c r="J461">
        <v>222</v>
      </c>
      <c r="K461">
        <v>1</v>
      </c>
      <c r="L461">
        <v>1</v>
      </c>
      <c r="M461">
        <v>71</v>
      </c>
      <c r="N461" t="s">
        <v>18</v>
      </c>
      <c r="O461" s="1">
        <v>2.06769E-11</v>
      </c>
      <c r="P461">
        <v>180</v>
      </c>
    </row>
    <row r="462" spans="1:16" x14ac:dyDescent="0.25">
      <c r="A462" t="s">
        <v>715</v>
      </c>
      <c r="B462">
        <v>1254</v>
      </c>
      <c r="C462" s="3" t="str">
        <f>HYPERLINK("http://www.uniprot.org/uniprot/I1LUI0","tr|I1LUI0|I1LUI0_SOYBN")</f>
        <v>tr|I1LUI0|I1LUI0_SOYBN</v>
      </c>
      <c r="D462" t="s">
        <v>71</v>
      </c>
      <c r="E462">
        <v>79.03</v>
      </c>
      <c r="F462">
        <v>415</v>
      </c>
      <c r="G462">
        <v>87</v>
      </c>
      <c r="H462">
        <v>0</v>
      </c>
      <c r="I462">
        <v>1</v>
      </c>
      <c r="J462">
        <v>1245</v>
      </c>
      <c r="K462">
        <v>1</v>
      </c>
      <c r="L462">
        <v>40</v>
      </c>
      <c r="M462">
        <v>454</v>
      </c>
      <c r="N462" t="s">
        <v>18</v>
      </c>
      <c r="O462">
        <v>0</v>
      </c>
      <c r="P462">
        <v>1776</v>
      </c>
    </row>
    <row r="463" spans="1:16" x14ac:dyDescent="0.25">
      <c r="A463" t="s">
        <v>716</v>
      </c>
      <c r="B463">
        <v>1143</v>
      </c>
      <c r="C463" s="3" t="str">
        <f>HYPERLINK("http://www.uniprot.org/uniprot/C7FDI5","tr|C7FDI5|C7FDI5_SOYBN")</f>
        <v>tr|C7FDI5|C7FDI5_SOYBN</v>
      </c>
      <c r="D463" t="s">
        <v>717</v>
      </c>
      <c r="E463">
        <v>49.17</v>
      </c>
      <c r="F463">
        <v>362</v>
      </c>
      <c r="G463">
        <v>184</v>
      </c>
      <c r="H463">
        <v>4</v>
      </c>
      <c r="I463">
        <v>1</v>
      </c>
      <c r="J463">
        <v>1074</v>
      </c>
      <c r="K463">
        <v>1</v>
      </c>
      <c r="L463">
        <v>704</v>
      </c>
      <c r="M463">
        <v>1060</v>
      </c>
      <c r="N463" t="s">
        <v>18</v>
      </c>
      <c r="O463" s="1">
        <v>1.2507500000000001E-96</v>
      </c>
      <c r="P463">
        <v>921</v>
      </c>
    </row>
    <row r="464" spans="1:16" x14ac:dyDescent="0.25">
      <c r="A464" t="s">
        <v>718</v>
      </c>
      <c r="B464">
        <v>1218</v>
      </c>
      <c r="C464" s="3" t="str">
        <f>HYPERLINK("http://www.uniprot.org/uniprot/I1K2L2","tr|I1K2L2|I1K2L2_SOYBN")</f>
        <v>tr|I1K2L2|I1K2L2_SOYBN</v>
      </c>
      <c r="D464" t="s">
        <v>28</v>
      </c>
      <c r="E464">
        <v>85.43</v>
      </c>
      <c r="F464">
        <v>405</v>
      </c>
      <c r="G464">
        <v>59</v>
      </c>
      <c r="H464">
        <v>0</v>
      </c>
      <c r="I464">
        <v>1</v>
      </c>
      <c r="J464">
        <v>1215</v>
      </c>
      <c r="K464">
        <v>1</v>
      </c>
      <c r="L464">
        <v>1</v>
      </c>
      <c r="M464">
        <v>404</v>
      </c>
      <c r="N464" t="s">
        <v>18</v>
      </c>
      <c r="O464">
        <v>0</v>
      </c>
      <c r="P464">
        <v>1897</v>
      </c>
    </row>
    <row r="465" spans="1:16" x14ac:dyDescent="0.25">
      <c r="A465" t="s">
        <v>719</v>
      </c>
      <c r="B465">
        <v>1092</v>
      </c>
      <c r="C465" s="3" t="str">
        <f>HYPERLINK("http://www.uniprot.org/uniprot/G7LCA0","tr|G7LCA0|G7LCA0_MEDTR")</f>
        <v>tr|G7LCA0|G7LCA0_MEDTR</v>
      </c>
      <c r="D465" t="s">
        <v>720</v>
      </c>
      <c r="E465">
        <v>52.23</v>
      </c>
      <c r="F465">
        <v>448</v>
      </c>
      <c r="G465">
        <v>214</v>
      </c>
      <c r="H465">
        <v>88</v>
      </c>
      <c r="I465">
        <v>10</v>
      </c>
      <c r="J465">
        <v>1089</v>
      </c>
      <c r="K465">
        <v>1</v>
      </c>
      <c r="L465">
        <v>9</v>
      </c>
      <c r="M465">
        <v>447</v>
      </c>
      <c r="N465" t="s">
        <v>18</v>
      </c>
      <c r="O465" s="1">
        <v>2.3316599999999999E-105</v>
      </c>
      <c r="P465">
        <v>996</v>
      </c>
    </row>
    <row r="466" spans="1:16" x14ac:dyDescent="0.25">
      <c r="A466" t="s">
        <v>721</v>
      </c>
      <c r="B466">
        <v>1959</v>
      </c>
      <c r="C466" s="3" t="str">
        <f>HYPERLINK("http://www.uniprot.org/uniprot/G7KUD5","tr|G7KUD5|G7KUD5_MEDTR")</f>
        <v>tr|G7KUD5|G7KUD5_MEDTR</v>
      </c>
      <c r="D466" t="s">
        <v>722</v>
      </c>
      <c r="E466">
        <v>66.959999999999994</v>
      </c>
      <c r="F466">
        <v>663</v>
      </c>
      <c r="G466">
        <v>219</v>
      </c>
      <c r="H466">
        <v>13</v>
      </c>
      <c r="I466">
        <v>7</v>
      </c>
      <c r="J466">
        <v>1956</v>
      </c>
      <c r="K466">
        <v>1</v>
      </c>
      <c r="L466">
        <v>97</v>
      </c>
      <c r="M466">
        <v>740</v>
      </c>
      <c r="N466" t="s">
        <v>18</v>
      </c>
      <c r="O466">
        <v>0</v>
      </c>
      <c r="P466">
        <v>2223</v>
      </c>
    </row>
    <row r="467" spans="1:16" x14ac:dyDescent="0.25">
      <c r="A467" t="s">
        <v>723</v>
      </c>
      <c r="B467">
        <v>417</v>
      </c>
      <c r="C467" s="3" t="str">
        <f>HYPERLINK("http://www.uniprot.org/uniprot/B7FHC2","tr|B7FHC2|B7FHC2_MEDTR")</f>
        <v>tr|B7FHC2|B7FHC2_MEDTR</v>
      </c>
      <c r="D467" t="s">
        <v>581</v>
      </c>
      <c r="E467">
        <v>82.4</v>
      </c>
      <c r="F467">
        <v>125</v>
      </c>
      <c r="G467">
        <v>22</v>
      </c>
      <c r="H467">
        <v>0</v>
      </c>
      <c r="I467">
        <v>1</v>
      </c>
      <c r="J467">
        <v>375</v>
      </c>
      <c r="K467">
        <v>1</v>
      </c>
      <c r="L467">
        <v>1</v>
      </c>
      <c r="M467">
        <v>123</v>
      </c>
      <c r="N467" t="s">
        <v>18</v>
      </c>
      <c r="O467" s="1">
        <v>1.5362E-46</v>
      </c>
      <c r="P467">
        <v>483</v>
      </c>
    </row>
    <row r="468" spans="1:16" x14ac:dyDescent="0.25">
      <c r="A468" t="s">
        <v>724</v>
      </c>
      <c r="B468">
        <v>2064</v>
      </c>
      <c r="C468" s="3" t="str">
        <f>HYPERLINK("http://www.uniprot.org/uniprot/I1NFG0","tr|I1NFG0|I1NFG0_SOYBN")</f>
        <v>tr|I1NFG0|I1NFG0_SOYBN</v>
      </c>
      <c r="D468" t="s">
        <v>28</v>
      </c>
      <c r="E468">
        <v>75.98</v>
      </c>
      <c r="F468">
        <v>687</v>
      </c>
      <c r="G468">
        <v>165</v>
      </c>
      <c r="H468">
        <v>0</v>
      </c>
      <c r="I468">
        <v>1</v>
      </c>
      <c r="J468">
        <v>2061</v>
      </c>
      <c r="K468">
        <v>1</v>
      </c>
      <c r="L468">
        <v>1</v>
      </c>
      <c r="M468">
        <v>667</v>
      </c>
      <c r="N468" t="s">
        <v>18</v>
      </c>
      <c r="O468">
        <v>0</v>
      </c>
      <c r="P468">
        <v>2533</v>
      </c>
    </row>
    <row r="469" spans="1:16" x14ac:dyDescent="0.25">
      <c r="A469" t="s">
        <v>725</v>
      </c>
      <c r="B469">
        <v>1149</v>
      </c>
      <c r="C469" s="3" t="str">
        <f>HYPERLINK("http://www.uniprot.org/uniprot/K7KTN4","tr|K7KTN4|K7KTN4_SOYBN")</f>
        <v>tr|K7KTN4|K7KTN4_SOYBN</v>
      </c>
      <c r="D469" t="s">
        <v>28</v>
      </c>
      <c r="E469">
        <v>51.36</v>
      </c>
      <c r="F469">
        <v>257</v>
      </c>
      <c r="G469">
        <v>125</v>
      </c>
      <c r="H469">
        <v>2</v>
      </c>
      <c r="I469">
        <v>1</v>
      </c>
      <c r="J469">
        <v>765</v>
      </c>
      <c r="K469">
        <v>1</v>
      </c>
      <c r="L469">
        <v>1</v>
      </c>
      <c r="M469">
        <v>251</v>
      </c>
      <c r="N469" t="s">
        <v>18</v>
      </c>
      <c r="O469" s="1">
        <v>2.0326899999999999E-62</v>
      </c>
      <c r="P469">
        <v>626</v>
      </c>
    </row>
    <row r="470" spans="1:16" x14ac:dyDescent="0.25">
      <c r="A470" t="s">
        <v>726</v>
      </c>
      <c r="B470">
        <v>717</v>
      </c>
      <c r="C470" s="3" t="str">
        <f>HYPERLINK("http://www.uniprot.org/uniprot/G7L7N8","tr|G7L7N8|G7L7N8_MEDTR")</f>
        <v>tr|G7L7N8|G7L7N8_MEDTR</v>
      </c>
      <c r="D470" t="s">
        <v>727</v>
      </c>
      <c r="E470">
        <v>53.9</v>
      </c>
      <c r="F470">
        <v>282</v>
      </c>
      <c r="G470">
        <v>130</v>
      </c>
      <c r="H470">
        <v>48</v>
      </c>
      <c r="I470">
        <v>7</v>
      </c>
      <c r="J470">
        <v>708</v>
      </c>
      <c r="K470">
        <v>1</v>
      </c>
      <c r="L470">
        <v>2</v>
      </c>
      <c r="M470">
        <v>277</v>
      </c>
      <c r="N470" t="s">
        <v>18</v>
      </c>
      <c r="O470" s="1">
        <v>2.45634E-65</v>
      </c>
      <c r="P470">
        <v>648</v>
      </c>
    </row>
    <row r="471" spans="1:16" x14ac:dyDescent="0.25">
      <c r="A471" t="s">
        <v>728</v>
      </c>
      <c r="B471">
        <v>1026</v>
      </c>
      <c r="C471" s="3" t="str">
        <f>HYPERLINK("http://www.uniprot.org/uniprot/I1K992","tr|I1K992|I1K992_SOYBN")</f>
        <v>tr|I1K992|I1K992_SOYBN</v>
      </c>
      <c r="D471" t="s">
        <v>28</v>
      </c>
      <c r="E471">
        <v>90.02</v>
      </c>
      <c r="F471">
        <v>341</v>
      </c>
      <c r="G471">
        <v>34</v>
      </c>
      <c r="H471">
        <v>0</v>
      </c>
      <c r="I471">
        <v>1</v>
      </c>
      <c r="J471">
        <v>1023</v>
      </c>
      <c r="K471">
        <v>1</v>
      </c>
      <c r="L471">
        <v>1</v>
      </c>
      <c r="M471">
        <v>341</v>
      </c>
      <c r="N471" t="s">
        <v>18</v>
      </c>
      <c r="O471" s="1">
        <v>5.1098100000000002E-176</v>
      </c>
      <c r="P471">
        <v>1605</v>
      </c>
    </row>
    <row r="472" spans="1:16" x14ac:dyDescent="0.25">
      <c r="A472" t="s">
        <v>729</v>
      </c>
      <c r="B472">
        <v>612</v>
      </c>
      <c r="C472" s="3" t="str">
        <f>HYPERLINK("http://www.uniprot.org/uniprot/G7J807","tr|G7J807|G7J807_MEDTR")</f>
        <v>tr|G7J807|G7J807_MEDTR</v>
      </c>
      <c r="D472" t="s">
        <v>696</v>
      </c>
      <c r="E472">
        <v>87.31</v>
      </c>
      <c r="F472">
        <v>205</v>
      </c>
      <c r="G472">
        <v>26</v>
      </c>
      <c r="H472">
        <v>2</v>
      </c>
      <c r="I472">
        <v>1</v>
      </c>
      <c r="J472">
        <v>609</v>
      </c>
      <c r="K472">
        <v>1</v>
      </c>
      <c r="L472">
        <v>1</v>
      </c>
      <c r="M472">
        <v>204</v>
      </c>
      <c r="N472" t="s">
        <v>18</v>
      </c>
      <c r="O472" s="1">
        <v>1.7247900000000001E-94</v>
      </c>
      <c r="P472">
        <v>898</v>
      </c>
    </row>
    <row r="473" spans="1:16" x14ac:dyDescent="0.25">
      <c r="A473" t="s">
        <v>730</v>
      </c>
      <c r="B473">
        <v>1599</v>
      </c>
      <c r="C473" s="3" t="str">
        <f>HYPERLINK("http://www.uniprot.org/uniprot/G7IYF2","tr|G7IYF2|G7IYF2_MEDTR")</f>
        <v>tr|G7IYF2|G7IYF2_MEDTR</v>
      </c>
      <c r="D473" t="s">
        <v>731</v>
      </c>
      <c r="E473">
        <v>68.08</v>
      </c>
      <c r="F473">
        <v>542</v>
      </c>
      <c r="G473">
        <v>173</v>
      </c>
      <c r="H473">
        <v>11</v>
      </c>
      <c r="I473">
        <v>1</v>
      </c>
      <c r="J473">
        <v>1593</v>
      </c>
      <c r="K473">
        <v>1</v>
      </c>
      <c r="L473">
        <v>1</v>
      </c>
      <c r="M473">
        <v>539</v>
      </c>
      <c r="N473" t="s">
        <v>18</v>
      </c>
      <c r="O473">
        <v>0</v>
      </c>
      <c r="P473">
        <v>1744</v>
      </c>
    </row>
    <row r="474" spans="1:16" x14ac:dyDescent="0.25">
      <c r="A474" t="s">
        <v>732</v>
      </c>
      <c r="B474">
        <v>1617</v>
      </c>
      <c r="C474" s="3" t="str">
        <f>HYPERLINK("http://www.uniprot.org/uniprot/G7LGJ8","tr|G7LGJ8|G7LGJ8_MEDTR")</f>
        <v>tr|G7LGJ8|G7LGJ8_MEDTR</v>
      </c>
      <c r="D474" t="s">
        <v>733</v>
      </c>
      <c r="E474">
        <v>76.7</v>
      </c>
      <c r="F474">
        <v>541</v>
      </c>
      <c r="G474">
        <v>126</v>
      </c>
      <c r="H474">
        <v>3</v>
      </c>
      <c r="I474">
        <v>1</v>
      </c>
      <c r="J474">
        <v>1614</v>
      </c>
      <c r="K474">
        <v>1</v>
      </c>
      <c r="L474">
        <v>1</v>
      </c>
      <c r="M474">
        <v>540</v>
      </c>
      <c r="N474" t="s">
        <v>18</v>
      </c>
      <c r="O474">
        <v>0</v>
      </c>
      <c r="P474">
        <v>2164</v>
      </c>
    </row>
    <row r="475" spans="1:16" x14ac:dyDescent="0.25">
      <c r="A475" t="s">
        <v>734</v>
      </c>
      <c r="B475">
        <v>756</v>
      </c>
      <c r="C475" s="3" t="str">
        <f>HYPERLINK("http://www.uniprot.org/uniprot/G7LDC8","tr|G7LDC8|G7LDC8_MEDTR")</f>
        <v>tr|G7LDC8|G7LDC8_MEDTR</v>
      </c>
      <c r="D475" t="s">
        <v>735</v>
      </c>
      <c r="E475">
        <v>88.84</v>
      </c>
      <c r="F475">
        <v>233</v>
      </c>
      <c r="G475">
        <v>26</v>
      </c>
      <c r="H475">
        <v>0</v>
      </c>
      <c r="I475">
        <v>55</v>
      </c>
      <c r="J475">
        <v>753</v>
      </c>
      <c r="K475">
        <v>1</v>
      </c>
      <c r="L475">
        <v>16</v>
      </c>
      <c r="M475">
        <v>248</v>
      </c>
      <c r="N475" t="s">
        <v>18</v>
      </c>
      <c r="O475" s="1">
        <v>2.97544E-128</v>
      </c>
      <c r="P475">
        <v>1191</v>
      </c>
    </row>
    <row r="476" spans="1:16" x14ac:dyDescent="0.25">
      <c r="A476" t="s">
        <v>736</v>
      </c>
      <c r="B476">
        <v>1185</v>
      </c>
      <c r="C476" s="3" t="str">
        <f>HYPERLINK("http://www.uniprot.org/uniprot/K7MSB1","tr|K7MSB1|K7MSB1_SOYBN")</f>
        <v>tr|K7MSB1|K7MSB1_SOYBN</v>
      </c>
      <c r="D476" t="s">
        <v>28</v>
      </c>
      <c r="E476">
        <v>76.36</v>
      </c>
      <c r="F476">
        <v>347</v>
      </c>
      <c r="G476">
        <v>82</v>
      </c>
      <c r="H476">
        <v>0</v>
      </c>
      <c r="I476">
        <v>139</v>
      </c>
      <c r="J476">
        <v>1179</v>
      </c>
      <c r="K476">
        <v>1</v>
      </c>
      <c r="L476">
        <v>482</v>
      </c>
      <c r="M476">
        <v>782</v>
      </c>
      <c r="N476" t="s">
        <v>18</v>
      </c>
      <c r="O476" s="1">
        <v>9.2762099999999999E-143</v>
      </c>
      <c r="P476">
        <v>1319</v>
      </c>
    </row>
    <row r="477" spans="1:16" x14ac:dyDescent="0.25">
      <c r="A477" t="s">
        <v>737</v>
      </c>
      <c r="B477">
        <v>1173</v>
      </c>
      <c r="C477" s="3" t="str">
        <f>HYPERLINK("http://www.uniprot.org/uniprot/G7JE40","tr|G7JE40|G7JE40_MEDTR")</f>
        <v>tr|G7JE40|G7JE40_MEDTR</v>
      </c>
      <c r="D477" t="s">
        <v>738</v>
      </c>
      <c r="E477">
        <v>84.21</v>
      </c>
      <c r="F477">
        <v>380</v>
      </c>
      <c r="G477">
        <v>60</v>
      </c>
      <c r="H477">
        <v>8</v>
      </c>
      <c r="I477">
        <v>1</v>
      </c>
      <c r="J477">
        <v>1116</v>
      </c>
      <c r="K477">
        <v>1</v>
      </c>
      <c r="L477">
        <v>1</v>
      </c>
      <c r="M477">
        <v>380</v>
      </c>
      <c r="N477" t="s">
        <v>18</v>
      </c>
      <c r="O477" s="1">
        <v>2.8388399999999999E-176</v>
      </c>
      <c r="P477">
        <v>1608</v>
      </c>
    </row>
    <row r="478" spans="1:16" x14ac:dyDescent="0.25">
      <c r="A478" t="s">
        <v>739</v>
      </c>
      <c r="B478">
        <v>1389</v>
      </c>
      <c r="C478" s="3" t="str">
        <f>HYPERLINK("http://www.uniprot.org/uniprot/Q56GA3","tr|Q56GA3|Q56GA3_MEDTR")</f>
        <v>tr|Q56GA3|Q56GA3_MEDTR</v>
      </c>
      <c r="D478" t="s">
        <v>740</v>
      </c>
      <c r="E478">
        <v>90.9</v>
      </c>
      <c r="F478">
        <v>462</v>
      </c>
      <c r="G478">
        <v>42</v>
      </c>
      <c r="H478">
        <v>0</v>
      </c>
      <c r="I478">
        <v>1</v>
      </c>
      <c r="J478">
        <v>1386</v>
      </c>
      <c r="K478">
        <v>1</v>
      </c>
      <c r="L478">
        <v>1</v>
      </c>
      <c r="M478">
        <v>462</v>
      </c>
      <c r="N478" t="s">
        <v>18</v>
      </c>
      <c r="O478">
        <v>0</v>
      </c>
      <c r="P478">
        <v>2175</v>
      </c>
    </row>
    <row r="479" spans="1:16" x14ac:dyDescent="0.25">
      <c r="A479" t="s">
        <v>741</v>
      </c>
      <c r="B479">
        <v>2193</v>
      </c>
      <c r="C479" s="3" t="str">
        <f>HYPERLINK("http://www.uniprot.org/uniprot/G7LAK1","tr|G7LAK1|G7LAK1_MEDTR")</f>
        <v>tr|G7LAK1|G7LAK1_MEDTR</v>
      </c>
      <c r="D479" t="s">
        <v>742</v>
      </c>
      <c r="E479">
        <v>79.03</v>
      </c>
      <c r="F479">
        <v>725</v>
      </c>
      <c r="G479">
        <v>152</v>
      </c>
      <c r="H479">
        <v>5</v>
      </c>
      <c r="I479">
        <v>1</v>
      </c>
      <c r="J479">
        <v>2160</v>
      </c>
      <c r="K479">
        <v>1</v>
      </c>
      <c r="L479">
        <v>1</v>
      </c>
      <c r="M479">
        <v>722</v>
      </c>
      <c r="N479" t="s">
        <v>18</v>
      </c>
      <c r="O479">
        <v>0</v>
      </c>
      <c r="P479">
        <v>2995</v>
      </c>
    </row>
    <row r="480" spans="1:16" x14ac:dyDescent="0.25">
      <c r="A480" t="s">
        <v>743</v>
      </c>
      <c r="B480">
        <v>669</v>
      </c>
      <c r="C480" s="3" t="str">
        <f>HYPERLINK("http://www.uniprot.org/uniprot/G7KET8","tr|G7KET8|G7KET8_MEDTR")</f>
        <v>tr|G7KET8|G7KET8_MEDTR</v>
      </c>
      <c r="D480" t="s">
        <v>744</v>
      </c>
      <c r="E480">
        <v>87.19</v>
      </c>
      <c r="F480">
        <v>242</v>
      </c>
      <c r="G480">
        <v>31</v>
      </c>
      <c r="H480">
        <v>20</v>
      </c>
      <c r="I480">
        <v>1</v>
      </c>
      <c r="J480">
        <v>666</v>
      </c>
      <c r="K480">
        <v>1</v>
      </c>
      <c r="L480">
        <v>22</v>
      </c>
      <c r="M480">
        <v>263</v>
      </c>
      <c r="N480" t="s">
        <v>18</v>
      </c>
      <c r="O480" s="1">
        <v>2.5978599999999998E-124</v>
      </c>
      <c r="P480">
        <v>1156</v>
      </c>
    </row>
    <row r="481" spans="1:16" x14ac:dyDescent="0.25">
      <c r="A481" t="s">
        <v>745</v>
      </c>
      <c r="B481">
        <v>1851</v>
      </c>
      <c r="C481" s="3" t="str">
        <f>HYPERLINK("http://www.uniprot.org/uniprot/I1MHP5","tr|I1MHP5|I1MHP5_SOYBN")</f>
        <v>tr|I1MHP5|I1MHP5_SOYBN</v>
      </c>
      <c r="D481" t="s">
        <v>28</v>
      </c>
      <c r="E481">
        <v>27.85</v>
      </c>
      <c r="F481">
        <v>420</v>
      </c>
      <c r="G481">
        <v>303</v>
      </c>
      <c r="H481">
        <v>42</v>
      </c>
      <c r="I481">
        <v>151</v>
      </c>
      <c r="J481">
        <v>1284</v>
      </c>
      <c r="K481">
        <v>1</v>
      </c>
      <c r="L481">
        <v>1057</v>
      </c>
      <c r="M481">
        <v>1470</v>
      </c>
      <c r="N481" t="s">
        <v>18</v>
      </c>
      <c r="O481" s="1">
        <v>2.30072E-30</v>
      </c>
      <c r="P481">
        <v>352</v>
      </c>
    </row>
    <row r="482" spans="1:16" x14ac:dyDescent="0.25">
      <c r="A482" t="s">
        <v>746</v>
      </c>
      <c r="B482">
        <v>291</v>
      </c>
      <c r="C482" s="3" t="str">
        <f>HYPERLINK("http://www.uniprot.org/uniprot/I1ND59","tr|I1ND59|I1ND59_SOYBN")</f>
        <v>tr|I1ND59|I1ND59_SOYBN</v>
      </c>
      <c r="D482" t="s">
        <v>28</v>
      </c>
      <c r="E482">
        <v>70.83</v>
      </c>
      <c r="F482">
        <v>96</v>
      </c>
      <c r="G482">
        <v>28</v>
      </c>
      <c r="H482">
        <v>0</v>
      </c>
      <c r="I482">
        <v>1</v>
      </c>
      <c r="J482">
        <v>288</v>
      </c>
      <c r="K482">
        <v>1</v>
      </c>
      <c r="L482">
        <v>125</v>
      </c>
      <c r="M482">
        <v>220</v>
      </c>
      <c r="N482" t="s">
        <v>18</v>
      </c>
      <c r="O482" s="1">
        <v>6.7703100000000002E-31</v>
      </c>
      <c r="P482">
        <v>348</v>
      </c>
    </row>
    <row r="483" spans="1:16" x14ac:dyDescent="0.25">
      <c r="A483" t="s">
        <v>747</v>
      </c>
      <c r="B483">
        <v>723</v>
      </c>
      <c r="C483" s="3" t="str">
        <f>HYPERLINK("http://www.uniprot.org/uniprot/K7MNX2","tr|K7MNX2|K7MNX2_SOYBN")</f>
        <v>tr|K7MNX2|K7MNX2_SOYBN</v>
      </c>
      <c r="D483" t="s">
        <v>28</v>
      </c>
      <c r="E483">
        <v>22.85</v>
      </c>
      <c r="F483">
        <v>140</v>
      </c>
      <c r="G483">
        <v>108</v>
      </c>
      <c r="H483">
        <v>2</v>
      </c>
      <c r="I483">
        <v>1</v>
      </c>
      <c r="J483">
        <v>414</v>
      </c>
      <c r="K483">
        <v>1</v>
      </c>
      <c r="L483">
        <v>404</v>
      </c>
      <c r="M483">
        <v>543</v>
      </c>
      <c r="N483" t="s">
        <v>18</v>
      </c>
      <c r="O483" s="1">
        <v>2.3843800000000001E-7</v>
      </c>
      <c r="P483">
        <v>148</v>
      </c>
    </row>
    <row r="484" spans="1:16" x14ac:dyDescent="0.25">
      <c r="A484" t="s">
        <v>748</v>
      </c>
      <c r="B484">
        <v>303</v>
      </c>
      <c r="C484" s="3" t="str">
        <f>HYPERLINK("http://www.uniprot.org/uniprot/G7KZ42","tr|G7KZ42|G7KZ42_MEDTR")</f>
        <v>tr|G7KZ42|G7KZ42_MEDTR</v>
      </c>
      <c r="D484" t="s">
        <v>749</v>
      </c>
      <c r="E484">
        <v>72.03</v>
      </c>
      <c r="F484">
        <v>118</v>
      </c>
      <c r="G484">
        <v>33</v>
      </c>
      <c r="H484">
        <v>18</v>
      </c>
      <c r="I484">
        <v>1</v>
      </c>
      <c r="J484">
        <v>300</v>
      </c>
      <c r="K484">
        <v>1</v>
      </c>
      <c r="L484">
        <v>183</v>
      </c>
      <c r="M484">
        <v>300</v>
      </c>
      <c r="N484" t="s">
        <v>18</v>
      </c>
      <c r="O484" s="1">
        <v>7.8827299999999998E-35</v>
      </c>
      <c r="P484">
        <v>382</v>
      </c>
    </row>
    <row r="485" spans="1:16" x14ac:dyDescent="0.25">
      <c r="A485" t="s">
        <v>750</v>
      </c>
      <c r="B485">
        <v>732</v>
      </c>
      <c r="C485" s="3" t="str">
        <f>HYPERLINK("http://www.uniprot.org/uniprot/I1LNY8","tr|I1LNY8|I1LNY8_SOYBN")</f>
        <v>tr|I1LNY8|I1LNY8_SOYBN</v>
      </c>
      <c r="D485" t="s">
        <v>28</v>
      </c>
      <c r="E485">
        <v>87.19</v>
      </c>
      <c r="F485">
        <v>242</v>
      </c>
      <c r="G485">
        <v>31</v>
      </c>
      <c r="H485">
        <v>0</v>
      </c>
      <c r="I485">
        <v>1</v>
      </c>
      <c r="J485">
        <v>726</v>
      </c>
      <c r="K485">
        <v>1</v>
      </c>
      <c r="L485">
        <v>1</v>
      </c>
      <c r="M485">
        <v>242</v>
      </c>
      <c r="N485" t="s">
        <v>18</v>
      </c>
      <c r="O485" s="1">
        <v>1.6738499999999999E-125</v>
      </c>
      <c r="P485">
        <v>1167</v>
      </c>
    </row>
    <row r="486" spans="1:16" x14ac:dyDescent="0.25">
      <c r="A486" t="s">
        <v>751</v>
      </c>
      <c r="B486">
        <v>2220</v>
      </c>
      <c r="C486" s="3" t="str">
        <f>HYPERLINK("http://www.uniprot.org/uniprot/G7JJW0","tr|G7JJW0|G7JJW0_MEDTR")</f>
        <v>tr|G7JJW0|G7JJW0_MEDTR</v>
      </c>
      <c r="D486" t="s">
        <v>752</v>
      </c>
      <c r="E486">
        <v>78.86</v>
      </c>
      <c r="F486">
        <v>743</v>
      </c>
      <c r="G486">
        <v>157</v>
      </c>
      <c r="H486">
        <v>4</v>
      </c>
      <c r="I486">
        <v>1</v>
      </c>
      <c r="J486">
        <v>2217</v>
      </c>
      <c r="K486">
        <v>1</v>
      </c>
      <c r="L486">
        <v>47</v>
      </c>
      <c r="M486">
        <v>749</v>
      </c>
      <c r="N486" t="s">
        <v>18</v>
      </c>
      <c r="O486">
        <v>0</v>
      </c>
      <c r="P486">
        <v>2952</v>
      </c>
    </row>
    <row r="487" spans="1:16" x14ac:dyDescent="0.25">
      <c r="A487" t="s">
        <v>753</v>
      </c>
      <c r="B487">
        <v>2652</v>
      </c>
      <c r="C487" s="3" t="str">
        <f>HYPERLINK("http://www.uniprot.org/uniprot/G7IUL7","tr|G7IUL7|G7IUL7_MEDTR")</f>
        <v>tr|G7IUL7|G7IUL7_MEDTR</v>
      </c>
      <c r="D487" t="s">
        <v>754</v>
      </c>
      <c r="E487">
        <v>76.61</v>
      </c>
      <c r="F487">
        <v>915</v>
      </c>
      <c r="G487">
        <v>214</v>
      </c>
      <c r="H487">
        <v>32</v>
      </c>
      <c r="I487">
        <v>1</v>
      </c>
      <c r="J487">
        <v>2649</v>
      </c>
      <c r="K487">
        <v>1</v>
      </c>
      <c r="L487">
        <v>1</v>
      </c>
      <c r="M487">
        <v>913</v>
      </c>
      <c r="N487" t="s">
        <v>18</v>
      </c>
      <c r="O487">
        <v>0</v>
      </c>
      <c r="P487">
        <v>3623</v>
      </c>
    </row>
    <row r="488" spans="1:16" x14ac:dyDescent="0.25">
      <c r="A488" t="s">
        <v>755</v>
      </c>
      <c r="B488">
        <v>528</v>
      </c>
      <c r="C488" s="3" t="str">
        <f>HYPERLINK("http://www.uniprot.org/uniprot/M1DJ93","tr|M1DJ93|M1DJ93_SOLTU")</f>
        <v>tr|M1DJ93|M1DJ93_SOLTU</v>
      </c>
      <c r="D488" t="s">
        <v>756</v>
      </c>
      <c r="E488">
        <v>31.57</v>
      </c>
      <c r="F488">
        <v>171</v>
      </c>
      <c r="G488">
        <v>117</v>
      </c>
      <c r="H488">
        <v>0</v>
      </c>
      <c r="I488">
        <v>13</v>
      </c>
      <c r="J488">
        <v>525</v>
      </c>
      <c r="K488">
        <v>1</v>
      </c>
      <c r="L488">
        <v>7</v>
      </c>
      <c r="M488">
        <v>174</v>
      </c>
      <c r="N488" t="s">
        <v>18</v>
      </c>
      <c r="O488" s="1">
        <v>4.49153E-14</v>
      </c>
      <c r="P488">
        <v>203</v>
      </c>
    </row>
    <row r="489" spans="1:16" x14ac:dyDescent="0.25">
      <c r="A489" t="s">
        <v>757</v>
      </c>
      <c r="B489">
        <v>1860</v>
      </c>
      <c r="C489" s="3" t="str">
        <f>HYPERLINK("http://www.uniprot.org/uniprot/G7I2J4","tr|G7I2J4|G7I2J4_MEDTR")</f>
        <v>tr|G7I2J4|G7I2J4_MEDTR</v>
      </c>
      <c r="D489" t="s">
        <v>758</v>
      </c>
      <c r="E489">
        <v>55.96</v>
      </c>
      <c r="F489">
        <v>629</v>
      </c>
      <c r="G489">
        <v>277</v>
      </c>
      <c r="H489">
        <v>10</v>
      </c>
      <c r="I489">
        <v>1</v>
      </c>
      <c r="J489">
        <v>1857</v>
      </c>
      <c r="K489">
        <v>1</v>
      </c>
      <c r="L489">
        <v>1</v>
      </c>
      <c r="M489">
        <v>598</v>
      </c>
      <c r="N489" t="s">
        <v>18</v>
      </c>
      <c r="O489" s="1">
        <v>5.1081100000000002E-179</v>
      </c>
      <c r="P489">
        <v>1634</v>
      </c>
    </row>
    <row r="490" spans="1:16" x14ac:dyDescent="0.25">
      <c r="A490" t="s">
        <v>759</v>
      </c>
      <c r="B490">
        <v>3339</v>
      </c>
      <c r="C490" s="3" t="str">
        <f>HYPERLINK("http://www.uniprot.org/uniprot/G7KUB9","tr|G7KUB9|G7KUB9_MEDTR")</f>
        <v>tr|G7KUB9|G7KUB9_MEDTR</v>
      </c>
      <c r="D490" t="s">
        <v>760</v>
      </c>
      <c r="E490">
        <v>51.03</v>
      </c>
      <c r="F490">
        <v>727</v>
      </c>
      <c r="G490">
        <v>356</v>
      </c>
      <c r="H490">
        <v>34</v>
      </c>
      <c r="I490">
        <v>55</v>
      </c>
      <c r="J490">
        <v>2133</v>
      </c>
      <c r="K490">
        <v>1</v>
      </c>
      <c r="L490">
        <v>23</v>
      </c>
      <c r="M490">
        <v>671</v>
      </c>
      <c r="N490" t="s">
        <v>18</v>
      </c>
      <c r="O490" s="1">
        <v>2.9447100000000001E-178</v>
      </c>
      <c r="P490">
        <v>1630</v>
      </c>
    </row>
    <row r="491" spans="1:16" x14ac:dyDescent="0.25">
      <c r="A491" t="s">
        <v>761</v>
      </c>
      <c r="B491">
        <v>1884</v>
      </c>
      <c r="C491" s="3" t="str">
        <f>HYPERLINK("http://www.uniprot.org/uniprot/I1N9M9","tr|I1N9M9|I1N9M9_SOYBN")</f>
        <v>tr|I1N9M9|I1N9M9_SOYBN</v>
      </c>
      <c r="D491" t="s">
        <v>28</v>
      </c>
      <c r="E491">
        <v>72.400000000000006</v>
      </c>
      <c r="F491">
        <v>627</v>
      </c>
      <c r="G491">
        <v>173</v>
      </c>
      <c r="H491">
        <v>0</v>
      </c>
      <c r="I491">
        <v>1</v>
      </c>
      <c r="J491">
        <v>1881</v>
      </c>
      <c r="K491">
        <v>1</v>
      </c>
      <c r="L491">
        <v>1</v>
      </c>
      <c r="M491">
        <v>625</v>
      </c>
      <c r="N491" t="s">
        <v>18</v>
      </c>
      <c r="O491">
        <v>0</v>
      </c>
      <c r="P491">
        <v>2376</v>
      </c>
    </row>
    <row r="492" spans="1:16" x14ac:dyDescent="0.25">
      <c r="A492" t="s">
        <v>762</v>
      </c>
      <c r="B492">
        <v>690</v>
      </c>
      <c r="C492" s="3" t="str">
        <f>HYPERLINK("http://www.uniprot.org/uniprot/I1NFG4","tr|I1NFG4|I1NFG4_SOYBN")</f>
        <v>tr|I1NFG4|I1NFG4_SOYBN</v>
      </c>
      <c r="D492" t="s">
        <v>28</v>
      </c>
      <c r="E492">
        <v>92.13</v>
      </c>
      <c r="F492">
        <v>229</v>
      </c>
      <c r="G492">
        <v>18</v>
      </c>
      <c r="H492">
        <v>0</v>
      </c>
      <c r="I492">
        <v>1</v>
      </c>
      <c r="J492">
        <v>687</v>
      </c>
      <c r="K492">
        <v>1</v>
      </c>
      <c r="L492">
        <v>1</v>
      </c>
      <c r="M492">
        <v>229</v>
      </c>
      <c r="N492" t="s">
        <v>18</v>
      </c>
      <c r="O492" s="1">
        <v>4.7359399999999998E-116</v>
      </c>
      <c r="P492">
        <v>1085</v>
      </c>
    </row>
    <row r="493" spans="1:16" x14ac:dyDescent="0.25">
      <c r="A493" t="s">
        <v>763</v>
      </c>
      <c r="B493">
        <v>714</v>
      </c>
      <c r="C493" s="3" t="str">
        <f>HYPERLINK("http://www.uniprot.org/uniprot/G7L7N8","tr|G7L7N8|G7L7N8_MEDTR")</f>
        <v>tr|G7L7N8|G7L7N8_MEDTR</v>
      </c>
      <c r="D493" t="s">
        <v>727</v>
      </c>
      <c r="E493">
        <v>51.42</v>
      </c>
      <c r="F493">
        <v>280</v>
      </c>
      <c r="G493">
        <v>136</v>
      </c>
      <c r="H493">
        <v>44</v>
      </c>
      <c r="I493">
        <v>1</v>
      </c>
      <c r="J493">
        <v>708</v>
      </c>
      <c r="K493">
        <v>1</v>
      </c>
      <c r="L493">
        <v>1</v>
      </c>
      <c r="M493">
        <v>278</v>
      </c>
      <c r="N493" t="s">
        <v>18</v>
      </c>
      <c r="O493" s="1">
        <v>6.6209999999999997E-63</v>
      </c>
      <c r="P493">
        <v>627</v>
      </c>
    </row>
    <row r="494" spans="1:16" x14ac:dyDescent="0.25">
      <c r="A494" t="s">
        <v>764</v>
      </c>
      <c r="B494">
        <v>1455</v>
      </c>
      <c r="C494" s="3" t="str">
        <f>HYPERLINK("http://www.uniprot.org/uniprot/G7ZWM6","tr|G7ZWM6|G7ZWM6_MEDTR")</f>
        <v>tr|G7ZWM6|G7ZWM6_MEDTR</v>
      </c>
      <c r="D494" t="s">
        <v>765</v>
      </c>
      <c r="E494">
        <v>79.569999999999993</v>
      </c>
      <c r="F494">
        <v>475</v>
      </c>
      <c r="G494">
        <v>97</v>
      </c>
      <c r="H494">
        <v>2</v>
      </c>
      <c r="I494">
        <v>34</v>
      </c>
      <c r="J494">
        <v>1452</v>
      </c>
      <c r="K494">
        <v>1</v>
      </c>
      <c r="L494">
        <v>4</v>
      </c>
      <c r="M494">
        <v>470</v>
      </c>
      <c r="N494" t="s">
        <v>18</v>
      </c>
      <c r="O494">
        <v>0</v>
      </c>
      <c r="P494">
        <v>1860</v>
      </c>
    </row>
    <row r="495" spans="1:16" x14ac:dyDescent="0.25">
      <c r="A495" t="s">
        <v>766</v>
      </c>
      <c r="B495">
        <v>831</v>
      </c>
      <c r="C495" s="3" t="str">
        <f>HYPERLINK("http://www.uniprot.org/uniprot/G7I2H0","tr|G7I2H0|G7I2H0_MEDTR")</f>
        <v>tr|G7I2H0|G7I2H0_MEDTR</v>
      </c>
      <c r="D495" t="s">
        <v>144</v>
      </c>
      <c r="E495">
        <v>36.31</v>
      </c>
      <c r="F495">
        <v>179</v>
      </c>
      <c r="G495">
        <v>114</v>
      </c>
      <c r="H495">
        <v>6</v>
      </c>
      <c r="I495">
        <v>187</v>
      </c>
      <c r="J495">
        <v>705</v>
      </c>
      <c r="K495">
        <v>1</v>
      </c>
      <c r="L495">
        <v>141</v>
      </c>
      <c r="M495">
        <v>313</v>
      </c>
      <c r="N495" t="s">
        <v>18</v>
      </c>
      <c r="O495" s="1">
        <v>1.5641800000000001E-14</v>
      </c>
      <c r="P495">
        <v>211</v>
      </c>
    </row>
    <row r="496" spans="1:16" x14ac:dyDescent="0.25">
      <c r="A496" t="s">
        <v>767</v>
      </c>
      <c r="B496">
        <v>1914</v>
      </c>
      <c r="C496" s="3" t="str">
        <f>HYPERLINK("http://www.uniprot.org/uniprot/G7LGJ1","tr|G7LGJ1|G7LGJ1_MEDTR")</f>
        <v>tr|G7LGJ1|G7LGJ1_MEDTR</v>
      </c>
      <c r="D496" t="s">
        <v>768</v>
      </c>
      <c r="E496">
        <v>74.63</v>
      </c>
      <c r="F496">
        <v>686</v>
      </c>
      <c r="G496">
        <v>174</v>
      </c>
      <c r="H496">
        <v>49</v>
      </c>
      <c r="I496">
        <v>1</v>
      </c>
      <c r="J496">
        <v>1911</v>
      </c>
      <c r="K496">
        <v>1</v>
      </c>
      <c r="L496">
        <v>1</v>
      </c>
      <c r="M496">
        <v>681</v>
      </c>
      <c r="N496" t="s">
        <v>18</v>
      </c>
      <c r="O496">
        <v>0</v>
      </c>
      <c r="P496">
        <v>2534</v>
      </c>
    </row>
    <row r="497" spans="1:16" x14ac:dyDescent="0.25">
      <c r="A497" t="s">
        <v>769</v>
      </c>
      <c r="B497">
        <v>438</v>
      </c>
      <c r="C497" s="3" t="str">
        <f>HYPERLINK("http://www.uniprot.org/uniprot/Q93YA8","tr|Q93YA8|Q93YA8_SESRO")</f>
        <v>tr|Q93YA8|Q93YA8_SESRO</v>
      </c>
      <c r="D497" t="s">
        <v>770</v>
      </c>
      <c r="E497">
        <v>80.569999999999993</v>
      </c>
      <c r="F497">
        <v>139</v>
      </c>
      <c r="G497">
        <v>27</v>
      </c>
      <c r="H497">
        <v>5</v>
      </c>
      <c r="I497">
        <v>1</v>
      </c>
      <c r="J497">
        <v>402</v>
      </c>
      <c r="K497">
        <v>1</v>
      </c>
      <c r="L497">
        <v>1</v>
      </c>
      <c r="M497">
        <v>139</v>
      </c>
      <c r="N497" t="s">
        <v>18</v>
      </c>
      <c r="O497" s="1">
        <v>8.4422200000000004E-58</v>
      </c>
      <c r="P497">
        <v>567</v>
      </c>
    </row>
    <row r="498" spans="1:16" x14ac:dyDescent="0.25">
      <c r="A498" t="s">
        <v>771</v>
      </c>
      <c r="B498">
        <v>723</v>
      </c>
      <c r="C498" s="3" t="str">
        <f>HYPERLINK("http://www.uniprot.org/uniprot/B7FL56","tr|B7FL56|B7FL56_MEDTR")</f>
        <v>tr|B7FL56|B7FL56_MEDTR</v>
      </c>
      <c r="D498" t="s">
        <v>772</v>
      </c>
      <c r="E498">
        <v>86.3</v>
      </c>
      <c r="F498">
        <v>219</v>
      </c>
      <c r="G498">
        <v>30</v>
      </c>
      <c r="H498">
        <v>0</v>
      </c>
      <c r="I498">
        <v>1</v>
      </c>
      <c r="J498">
        <v>657</v>
      </c>
      <c r="K498">
        <v>1</v>
      </c>
      <c r="L498">
        <v>1</v>
      </c>
      <c r="M498">
        <v>219</v>
      </c>
      <c r="N498" t="s">
        <v>18</v>
      </c>
      <c r="O498" s="1">
        <v>1.50309E-102</v>
      </c>
      <c r="P498">
        <v>969</v>
      </c>
    </row>
    <row r="499" spans="1:16" x14ac:dyDescent="0.25">
      <c r="A499" t="s">
        <v>773</v>
      </c>
      <c r="B499">
        <v>1458</v>
      </c>
      <c r="C499" s="3" t="str">
        <f>HYPERLINK("http://www.uniprot.org/uniprot/A5B592","tr|A5B592|A5B592_VITVI")</f>
        <v>tr|A5B592|A5B592_VITVI</v>
      </c>
      <c r="D499" t="s">
        <v>250</v>
      </c>
      <c r="E499">
        <v>29.1</v>
      </c>
      <c r="F499">
        <v>323</v>
      </c>
      <c r="G499">
        <v>229</v>
      </c>
      <c r="H499">
        <v>11</v>
      </c>
      <c r="I499">
        <v>1</v>
      </c>
      <c r="J499">
        <v>936</v>
      </c>
      <c r="K499">
        <v>1</v>
      </c>
      <c r="L499">
        <v>1094</v>
      </c>
      <c r="M499">
        <v>1408</v>
      </c>
      <c r="N499" t="s">
        <v>18</v>
      </c>
      <c r="O499" s="1">
        <v>7.8152500000000003E-28</v>
      </c>
      <c r="P499">
        <v>329</v>
      </c>
    </row>
    <row r="500" spans="1:16" x14ac:dyDescent="0.25">
      <c r="A500" t="s">
        <v>774</v>
      </c>
      <c r="B500">
        <v>471</v>
      </c>
      <c r="C500" s="3" t="str">
        <f>HYPERLINK("http://www.uniprot.org/uniprot/I1LP70","tr|I1LP70|I1LP70_SOYBN")</f>
        <v>tr|I1LP70|I1LP70_SOYBN</v>
      </c>
      <c r="D500" t="s">
        <v>28</v>
      </c>
      <c r="E500">
        <v>84.37</v>
      </c>
      <c r="F500">
        <v>32</v>
      </c>
      <c r="G500">
        <v>5</v>
      </c>
      <c r="H500">
        <v>0</v>
      </c>
      <c r="I500">
        <v>85</v>
      </c>
      <c r="J500">
        <v>180</v>
      </c>
      <c r="K500">
        <v>1</v>
      </c>
      <c r="L500">
        <v>112</v>
      </c>
      <c r="M500">
        <v>143</v>
      </c>
      <c r="N500" t="s">
        <v>18</v>
      </c>
      <c r="O500" s="1">
        <v>1.1868499999999999E-14</v>
      </c>
      <c r="P500">
        <v>132</v>
      </c>
    </row>
    <row r="501" spans="1:16" x14ac:dyDescent="0.25">
      <c r="A501" t="s">
        <v>775</v>
      </c>
      <c r="B501">
        <v>1158</v>
      </c>
      <c r="C501" s="3" t="str">
        <f>HYPERLINK("http://www.uniprot.org/uniprot/I3SNF8","tr|I3SNF8|I3SNF8_MEDTR")</f>
        <v>tr|I3SNF8|I3SNF8_MEDTR</v>
      </c>
      <c r="D501" t="s">
        <v>22</v>
      </c>
      <c r="E501">
        <v>87.74</v>
      </c>
      <c r="F501">
        <v>351</v>
      </c>
      <c r="G501">
        <v>43</v>
      </c>
      <c r="H501">
        <v>0</v>
      </c>
      <c r="I501">
        <v>7</v>
      </c>
      <c r="J501">
        <v>1059</v>
      </c>
      <c r="K501">
        <v>1</v>
      </c>
      <c r="L501">
        <v>1</v>
      </c>
      <c r="M501">
        <v>351</v>
      </c>
      <c r="N501" t="s">
        <v>18</v>
      </c>
      <c r="O501" s="1">
        <v>1.86084E-180</v>
      </c>
      <c r="P501">
        <v>1644</v>
      </c>
    </row>
    <row r="502" spans="1:16" x14ac:dyDescent="0.25">
      <c r="A502" t="s">
        <v>776</v>
      </c>
      <c r="B502">
        <v>1935</v>
      </c>
      <c r="C502" s="3" t="str">
        <f>HYPERLINK("http://www.uniprot.org/uniprot/G7LDT0","tr|G7LDT0|G7LDT0_MEDTR")</f>
        <v>tr|G7LDT0|G7LDT0_MEDTR</v>
      </c>
      <c r="D502" t="s">
        <v>707</v>
      </c>
      <c r="E502">
        <v>84.85</v>
      </c>
      <c r="F502">
        <v>634</v>
      </c>
      <c r="G502">
        <v>96</v>
      </c>
      <c r="H502">
        <v>10</v>
      </c>
      <c r="I502">
        <v>61</v>
      </c>
      <c r="J502">
        <v>1932</v>
      </c>
      <c r="K502">
        <v>1</v>
      </c>
      <c r="L502">
        <v>20</v>
      </c>
      <c r="M502">
        <v>652</v>
      </c>
      <c r="N502" t="s">
        <v>18</v>
      </c>
      <c r="O502">
        <v>0</v>
      </c>
      <c r="P502">
        <v>2935</v>
      </c>
    </row>
    <row r="503" spans="1:16" x14ac:dyDescent="0.25">
      <c r="A503" t="s">
        <v>777</v>
      </c>
      <c r="B503">
        <v>495</v>
      </c>
      <c r="C503" s="3" t="str">
        <f>HYPERLINK("http://www.uniprot.org/uniprot/G7KET5","tr|G7KET5|G7KET5_MEDTR")</f>
        <v>tr|G7KET5|G7KET5_MEDTR</v>
      </c>
      <c r="D503" t="s">
        <v>778</v>
      </c>
      <c r="E503">
        <v>77.319999999999993</v>
      </c>
      <c r="F503">
        <v>172</v>
      </c>
      <c r="G503">
        <v>39</v>
      </c>
      <c r="H503">
        <v>8</v>
      </c>
      <c r="I503">
        <v>1</v>
      </c>
      <c r="J503">
        <v>492</v>
      </c>
      <c r="K503">
        <v>1</v>
      </c>
      <c r="L503">
        <v>1</v>
      </c>
      <c r="M503">
        <v>172</v>
      </c>
      <c r="N503" t="s">
        <v>18</v>
      </c>
      <c r="O503" s="1">
        <v>8.3325499999999996E-69</v>
      </c>
      <c r="P503">
        <v>675</v>
      </c>
    </row>
    <row r="504" spans="1:16" x14ac:dyDescent="0.25">
      <c r="A504" t="s">
        <v>779</v>
      </c>
      <c r="B504">
        <v>1272</v>
      </c>
      <c r="C504" s="3" t="str">
        <f>HYPERLINK("http://www.uniprot.org/uniprot/G7KEK1","tr|G7KEK1|G7KEK1_MEDTR")</f>
        <v>tr|G7KEK1|G7KEK1_MEDTR</v>
      </c>
      <c r="D504" t="s">
        <v>780</v>
      </c>
      <c r="E504">
        <v>59.09</v>
      </c>
      <c r="F504">
        <v>198</v>
      </c>
      <c r="G504">
        <v>81</v>
      </c>
      <c r="H504">
        <v>13</v>
      </c>
      <c r="I504">
        <v>166</v>
      </c>
      <c r="J504">
        <v>720</v>
      </c>
      <c r="K504">
        <v>1</v>
      </c>
      <c r="L504">
        <v>42</v>
      </c>
      <c r="M504">
        <v>236</v>
      </c>
      <c r="N504" t="s">
        <v>18</v>
      </c>
      <c r="O504" s="1">
        <v>1.8769299999999999E-51</v>
      </c>
      <c r="P504">
        <v>532</v>
      </c>
    </row>
    <row r="505" spans="1:16" x14ac:dyDescent="0.25">
      <c r="A505" t="s">
        <v>781</v>
      </c>
      <c r="B505">
        <v>999</v>
      </c>
      <c r="C505" s="3" t="str">
        <f>HYPERLINK("http://www.uniprot.org/uniprot/G7K8G7","tr|G7K8G7|G7K8G7_MEDTR")</f>
        <v>tr|G7K8G7|G7K8G7_MEDTR</v>
      </c>
      <c r="D505" t="s">
        <v>782</v>
      </c>
      <c r="E505">
        <v>77.77</v>
      </c>
      <c r="F505">
        <v>378</v>
      </c>
      <c r="G505">
        <v>84</v>
      </c>
      <c r="H505">
        <v>46</v>
      </c>
      <c r="I505">
        <v>1</v>
      </c>
      <c r="J505">
        <v>996</v>
      </c>
      <c r="K505">
        <v>1</v>
      </c>
      <c r="L505">
        <v>62</v>
      </c>
      <c r="M505">
        <v>439</v>
      </c>
      <c r="N505" t="s">
        <v>18</v>
      </c>
      <c r="O505" s="1">
        <v>1.6229199999999999E-171</v>
      </c>
      <c r="P505">
        <v>1566</v>
      </c>
    </row>
    <row r="506" spans="1:16" x14ac:dyDescent="0.25">
      <c r="A506" t="s">
        <v>783</v>
      </c>
      <c r="B506">
        <v>855</v>
      </c>
      <c r="C506" s="3" t="str">
        <f>HYPERLINK("http://www.uniprot.org/uniprot/G7KH16","tr|G7KH16|G7KH16_MEDTR")</f>
        <v>tr|G7KH16|G7KH16_MEDTR</v>
      </c>
      <c r="D506" t="s">
        <v>784</v>
      </c>
      <c r="E506">
        <v>38.54</v>
      </c>
      <c r="F506">
        <v>262</v>
      </c>
      <c r="G506">
        <v>161</v>
      </c>
      <c r="H506">
        <v>2</v>
      </c>
      <c r="I506">
        <v>73</v>
      </c>
      <c r="J506">
        <v>852</v>
      </c>
      <c r="K506">
        <v>1</v>
      </c>
      <c r="L506">
        <v>252</v>
      </c>
      <c r="M506">
        <v>465</v>
      </c>
      <c r="N506" t="s">
        <v>18</v>
      </c>
      <c r="O506" s="1">
        <v>3.0720299999999998E-29</v>
      </c>
      <c r="P506">
        <v>338</v>
      </c>
    </row>
    <row r="507" spans="1:16" x14ac:dyDescent="0.25">
      <c r="A507" t="s">
        <v>785</v>
      </c>
      <c r="B507">
        <v>3480</v>
      </c>
      <c r="C507" s="3" t="str">
        <f>HYPERLINK("http://www.uniprot.org/uniprot/I1L5K1","tr|I1L5K1|I1L5K1_SOYBN")</f>
        <v>tr|I1L5K1|I1L5K1_SOYBN</v>
      </c>
      <c r="D507" t="s">
        <v>28</v>
      </c>
      <c r="E507">
        <v>76.83</v>
      </c>
      <c r="F507">
        <v>1161</v>
      </c>
      <c r="G507">
        <v>269</v>
      </c>
      <c r="H507">
        <v>2</v>
      </c>
      <c r="I507">
        <v>1</v>
      </c>
      <c r="J507">
        <v>3477</v>
      </c>
      <c r="K507">
        <v>1</v>
      </c>
      <c r="L507">
        <v>1</v>
      </c>
      <c r="M507">
        <v>1118</v>
      </c>
      <c r="N507" t="s">
        <v>18</v>
      </c>
      <c r="O507">
        <v>0</v>
      </c>
      <c r="P507">
        <v>4517</v>
      </c>
    </row>
    <row r="508" spans="1:16" x14ac:dyDescent="0.25">
      <c r="A508" t="s">
        <v>786</v>
      </c>
      <c r="B508">
        <v>2964</v>
      </c>
      <c r="C508" s="3" t="str">
        <f>HYPERLINK("http://www.uniprot.org/uniprot/G7IN89","tr|G7IN89|G7IN89_MEDTR")</f>
        <v>tr|G7IN89|G7IN89_MEDTR</v>
      </c>
      <c r="D508" t="s">
        <v>787</v>
      </c>
      <c r="E508">
        <v>83.95</v>
      </c>
      <c r="F508">
        <v>941</v>
      </c>
      <c r="G508">
        <v>151</v>
      </c>
      <c r="H508">
        <v>0</v>
      </c>
      <c r="I508">
        <v>79</v>
      </c>
      <c r="J508">
        <v>2901</v>
      </c>
      <c r="K508">
        <v>1</v>
      </c>
      <c r="L508">
        <v>27</v>
      </c>
      <c r="M508">
        <v>964</v>
      </c>
      <c r="N508" t="s">
        <v>18</v>
      </c>
      <c r="O508">
        <v>0</v>
      </c>
      <c r="P508">
        <v>4150</v>
      </c>
    </row>
    <row r="509" spans="1:16" x14ac:dyDescent="0.25">
      <c r="A509" t="s">
        <v>788</v>
      </c>
      <c r="B509">
        <v>1167</v>
      </c>
      <c r="C509" s="3" t="str">
        <f>HYPERLINK("http://www.uniprot.org/uniprot/K7M941","tr|K7M941|K7M941_SOYBN")</f>
        <v>tr|K7M941|K7M941_SOYBN</v>
      </c>
      <c r="D509" t="s">
        <v>28</v>
      </c>
      <c r="E509">
        <v>55.67</v>
      </c>
      <c r="F509">
        <v>458</v>
      </c>
      <c r="G509">
        <v>203</v>
      </c>
      <c r="H509">
        <v>70</v>
      </c>
      <c r="I509">
        <v>1</v>
      </c>
      <c r="J509">
        <v>1164</v>
      </c>
      <c r="K509">
        <v>1</v>
      </c>
      <c r="L509">
        <v>1</v>
      </c>
      <c r="M509">
        <v>445</v>
      </c>
      <c r="N509" t="s">
        <v>18</v>
      </c>
      <c r="O509" s="1">
        <v>2.9682199999999998E-109</v>
      </c>
      <c r="P509">
        <v>1030</v>
      </c>
    </row>
    <row r="510" spans="1:16" x14ac:dyDescent="0.25">
      <c r="A510" t="s">
        <v>789</v>
      </c>
      <c r="B510">
        <v>2805</v>
      </c>
      <c r="C510" s="3" t="str">
        <f>HYPERLINK("http://www.uniprot.org/uniprot/I1LUH9","tr|I1LUH9|I1LUH9_SOYBN")</f>
        <v>tr|I1LUH9|I1LUH9_SOYBN</v>
      </c>
      <c r="D510" t="s">
        <v>71</v>
      </c>
      <c r="E510">
        <v>82.67</v>
      </c>
      <c r="F510">
        <v>1062</v>
      </c>
      <c r="G510">
        <v>184</v>
      </c>
      <c r="H510">
        <v>129</v>
      </c>
      <c r="I510">
        <v>1</v>
      </c>
      <c r="J510">
        <v>2799</v>
      </c>
      <c r="K510">
        <v>1</v>
      </c>
      <c r="L510">
        <v>45</v>
      </c>
      <c r="M510">
        <v>1106</v>
      </c>
      <c r="N510" t="s">
        <v>18</v>
      </c>
      <c r="O510">
        <v>0</v>
      </c>
      <c r="P510">
        <v>4406</v>
      </c>
    </row>
    <row r="511" spans="1:16" x14ac:dyDescent="0.25">
      <c r="A511" t="s">
        <v>790</v>
      </c>
      <c r="B511">
        <v>558</v>
      </c>
      <c r="C511" s="3" t="str">
        <f>HYPERLINK("http://www.uniprot.org/uniprot/A5AWV0","tr|A5AWV0|A5AWV0_VITVI")</f>
        <v>tr|A5AWV0|A5AWV0_VITVI</v>
      </c>
      <c r="D511" t="s">
        <v>791</v>
      </c>
      <c r="E511">
        <v>46.59</v>
      </c>
      <c r="F511">
        <v>176</v>
      </c>
      <c r="G511">
        <v>94</v>
      </c>
      <c r="H511">
        <v>2</v>
      </c>
      <c r="I511">
        <v>1</v>
      </c>
      <c r="J511">
        <v>522</v>
      </c>
      <c r="K511">
        <v>1</v>
      </c>
      <c r="L511">
        <v>485</v>
      </c>
      <c r="M511">
        <v>656</v>
      </c>
      <c r="N511" t="s">
        <v>18</v>
      </c>
      <c r="O511" s="1">
        <v>9.9007799999999999E-41</v>
      </c>
      <c r="P511">
        <v>406</v>
      </c>
    </row>
    <row r="512" spans="1:16" x14ac:dyDescent="0.25">
      <c r="A512" t="s">
        <v>792</v>
      </c>
      <c r="B512">
        <v>1134</v>
      </c>
      <c r="C512" s="3" t="str">
        <f>HYPERLINK("http://www.uniprot.org/uniprot/I1N6W6","tr|I1N6W6|I1N6W6_SOYBN")</f>
        <v>tr|I1N6W6|I1N6W6_SOYBN</v>
      </c>
      <c r="D512" t="s">
        <v>117</v>
      </c>
      <c r="E512">
        <v>90.55</v>
      </c>
      <c r="F512">
        <v>381</v>
      </c>
      <c r="G512">
        <v>36</v>
      </c>
      <c r="H512">
        <v>4</v>
      </c>
      <c r="I512">
        <v>1</v>
      </c>
      <c r="J512">
        <v>1131</v>
      </c>
      <c r="K512">
        <v>1</v>
      </c>
      <c r="L512">
        <v>1</v>
      </c>
      <c r="M512">
        <v>380</v>
      </c>
      <c r="N512" t="s">
        <v>18</v>
      </c>
      <c r="O512">
        <v>0</v>
      </c>
      <c r="P512">
        <v>1731</v>
      </c>
    </row>
    <row r="513" spans="1:16" x14ac:dyDescent="0.25">
      <c r="A513" t="s">
        <v>793</v>
      </c>
      <c r="B513">
        <v>216</v>
      </c>
      <c r="C513" s="3" t="str">
        <f>HYPERLINK("http://www.uniprot.org/uniprot/Q949L4","tr|Q949L4|Q949L4_CICAR")</f>
        <v>tr|Q949L4|Q949L4_CICAR</v>
      </c>
      <c r="D513" t="s">
        <v>176</v>
      </c>
      <c r="E513">
        <v>63.93</v>
      </c>
      <c r="F513">
        <v>61</v>
      </c>
      <c r="G513">
        <v>22</v>
      </c>
      <c r="H513">
        <v>3</v>
      </c>
      <c r="I513">
        <v>1</v>
      </c>
      <c r="J513">
        <v>174</v>
      </c>
      <c r="K513">
        <v>1</v>
      </c>
      <c r="L513">
        <v>116</v>
      </c>
      <c r="M513">
        <v>176</v>
      </c>
      <c r="N513" t="s">
        <v>18</v>
      </c>
      <c r="O513" s="1">
        <v>7.1848599999999997E-12</v>
      </c>
      <c r="P513">
        <v>184</v>
      </c>
    </row>
    <row r="514" spans="1:16" x14ac:dyDescent="0.25">
      <c r="A514" t="s">
        <v>794</v>
      </c>
      <c r="B514">
        <v>1515</v>
      </c>
      <c r="C514" s="3" t="str">
        <f>HYPERLINK("http://www.uniprot.org/uniprot/G7KUB8","tr|G7KUB8|G7KUB8_MEDTR")</f>
        <v>tr|G7KUB8|G7KUB8_MEDTR</v>
      </c>
      <c r="D514" t="s">
        <v>795</v>
      </c>
      <c r="E514">
        <v>89.08</v>
      </c>
      <c r="F514">
        <v>504</v>
      </c>
      <c r="G514">
        <v>55</v>
      </c>
      <c r="H514">
        <v>2</v>
      </c>
      <c r="I514">
        <v>1</v>
      </c>
      <c r="J514">
        <v>1506</v>
      </c>
      <c r="K514">
        <v>1</v>
      </c>
      <c r="L514">
        <v>1</v>
      </c>
      <c r="M514">
        <v>504</v>
      </c>
      <c r="N514" t="s">
        <v>18</v>
      </c>
      <c r="O514">
        <v>0</v>
      </c>
      <c r="P514">
        <v>2233</v>
      </c>
    </row>
    <row r="515" spans="1:16" x14ac:dyDescent="0.25">
      <c r="A515" t="s">
        <v>796</v>
      </c>
      <c r="B515">
        <v>1137</v>
      </c>
      <c r="C515" s="3" t="str">
        <f>HYPERLINK("http://www.uniprot.org/uniprot/I1N9N1","tr|I1N9N1|I1N9N1_SOYBN")</f>
        <v>tr|I1N9N1|I1N9N1_SOYBN</v>
      </c>
      <c r="D515" t="s">
        <v>28</v>
      </c>
      <c r="E515">
        <v>71.459999999999994</v>
      </c>
      <c r="F515">
        <v>389</v>
      </c>
      <c r="G515">
        <v>111</v>
      </c>
      <c r="H515">
        <v>11</v>
      </c>
      <c r="I515">
        <v>1</v>
      </c>
      <c r="J515">
        <v>1134</v>
      </c>
      <c r="K515">
        <v>1</v>
      </c>
      <c r="L515">
        <v>1</v>
      </c>
      <c r="M515">
        <v>388</v>
      </c>
      <c r="N515" t="s">
        <v>18</v>
      </c>
      <c r="O515" s="1">
        <v>4.9649899999999999E-146</v>
      </c>
      <c r="P515">
        <v>1347</v>
      </c>
    </row>
    <row r="516" spans="1:16" x14ac:dyDescent="0.25">
      <c r="A516" t="s">
        <v>797</v>
      </c>
      <c r="B516">
        <v>1410</v>
      </c>
      <c r="C516" s="3" t="str">
        <f>HYPERLINK("http://www.uniprot.org/uniprot/I1JDV3","tr|I1JDV3|I1JDV3_SOYBN")</f>
        <v>tr|I1JDV3|I1JDV3_SOYBN</v>
      </c>
      <c r="D516" t="s">
        <v>28</v>
      </c>
      <c r="E516">
        <v>67.069999999999993</v>
      </c>
      <c r="F516">
        <v>410</v>
      </c>
      <c r="G516">
        <v>135</v>
      </c>
      <c r="H516">
        <v>17</v>
      </c>
      <c r="I516">
        <v>229</v>
      </c>
      <c r="J516">
        <v>1407</v>
      </c>
      <c r="K516">
        <v>1</v>
      </c>
      <c r="L516">
        <v>75</v>
      </c>
      <c r="M516">
        <v>484</v>
      </c>
      <c r="N516" t="s">
        <v>18</v>
      </c>
      <c r="O516" s="1">
        <v>7.4718899999999999E-161</v>
      </c>
      <c r="P516">
        <v>1476</v>
      </c>
    </row>
    <row r="517" spans="1:16" x14ac:dyDescent="0.25">
      <c r="A517" t="s">
        <v>798</v>
      </c>
      <c r="B517">
        <v>1653</v>
      </c>
      <c r="C517" s="3" t="str">
        <f>HYPERLINK("http://www.uniprot.org/uniprot/K7KTN4","tr|K7KTN4|K7KTN4_SOYBN")</f>
        <v>tr|K7KTN4|K7KTN4_SOYBN</v>
      </c>
      <c r="D517" t="s">
        <v>28</v>
      </c>
      <c r="E517">
        <v>52.31</v>
      </c>
      <c r="F517">
        <v>648</v>
      </c>
      <c r="G517">
        <v>309</v>
      </c>
      <c r="H517">
        <v>98</v>
      </c>
      <c r="I517">
        <v>1</v>
      </c>
      <c r="J517">
        <v>1650</v>
      </c>
      <c r="K517">
        <v>1</v>
      </c>
      <c r="L517">
        <v>1</v>
      </c>
      <c r="M517">
        <v>643</v>
      </c>
      <c r="N517" t="s">
        <v>18</v>
      </c>
      <c r="O517" s="1">
        <v>5.3815200000000005E-169</v>
      </c>
      <c r="P517">
        <v>1547</v>
      </c>
    </row>
    <row r="518" spans="1:16" x14ac:dyDescent="0.25">
      <c r="A518" t="s">
        <v>799</v>
      </c>
      <c r="B518">
        <v>1617</v>
      </c>
      <c r="C518" s="3" t="str">
        <f>HYPERLINK("http://www.uniprot.org/uniprot/I1LFD4","tr|I1LFD4|I1LFD4_SOYBN")</f>
        <v>tr|I1LFD4|I1LFD4_SOYBN</v>
      </c>
      <c r="D518" t="s">
        <v>800</v>
      </c>
      <c r="E518">
        <v>83.42</v>
      </c>
      <c r="F518">
        <v>531</v>
      </c>
      <c r="G518">
        <v>88</v>
      </c>
      <c r="H518">
        <v>2</v>
      </c>
      <c r="I518">
        <v>28</v>
      </c>
      <c r="J518">
        <v>1614</v>
      </c>
      <c r="K518">
        <v>1</v>
      </c>
      <c r="L518">
        <v>15</v>
      </c>
      <c r="M518">
        <v>543</v>
      </c>
      <c r="N518" t="s">
        <v>18</v>
      </c>
      <c r="O518">
        <v>0</v>
      </c>
      <c r="P518">
        <v>2372</v>
      </c>
    </row>
    <row r="519" spans="1:16" x14ac:dyDescent="0.25">
      <c r="A519" t="s">
        <v>801</v>
      </c>
      <c r="B519">
        <v>648</v>
      </c>
      <c r="C519" s="3" t="str">
        <f>HYPERLINK("http://www.uniprot.org/uniprot/G7ZWM1","tr|G7ZWM1|G7ZWM1_MEDTR")</f>
        <v>tr|G7ZWM1|G7ZWM1_MEDTR</v>
      </c>
      <c r="D519" t="s">
        <v>802</v>
      </c>
      <c r="E519">
        <v>80.459999999999994</v>
      </c>
      <c r="F519">
        <v>215</v>
      </c>
      <c r="G519">
        <v>42</v>
      </c>
      <c r="H519">
        <v>0</v>
      </c>
      <c r="I519">
        <v>1</v>
      </c>
      <c r="J519">
        <v>645</v>
      </c>
      <c r="K519">
        <v>1</v>
      </c>
      <c r="L519">
        <v>1</v>
      </c>
      <c r="M519">
        <v>215</v>
      </c>
      <c r="N519" t="s">
        <v>18</v>
      </c>
      <c r="O519" s="1">
        <v>5.0062600000000003E-90</v>
      </c>
      <c r="P519">
        <v>860</v>
      </c>
    </row>
    <row r="520" spans="1:16" x14ac:dyDescent="0.25">
      <c r="A520" t="s">
        <v>803</v>
      </c>
      <c r="B520">
        <v>660</v>
      </c>
      <c r="C520" s="3" t="str">
        <f>HYPERLINK("http://www.uniprot.org/uniprot/G7J813","tr|G7J813|G7J813_MEDTR")</f>
        <v>tr|G7J813|G7J813_MEDTR</v>
      </c>
      <c r="D520" t="s">
        <v>804</v>
      </c>
      <c r="E520">
        <v>86.04</v>
      </c>
      <c r="F520">
        <v>215</v>
      </c>
      <c r="G520">
        <v>30</v>
      </c>
      <c r="H520">
        <v>0</v>
      </c>
      <c r="I520">
        <v>1</v>
      </c>
      <c r="J520">
        <v>645</v>
      </c>
      <c r="K520">
        <v>1</v>
      </c>
      <c r="L520">
        <v>1</v>
      </c>
      <c r="M520">
        <v>206</v>
      </c>
      <c r="N520" t="s">
        <v>18</v>
      </c>
      <c r="O520" s="1">
        <v>4.7552499999999996E-99</v>
      </c>
      <c r="P520">
        <v>938</v>
      </c>
    </row>
    <row r="521" spans="1:16" x14ac:dyDescent="0.25">
      <c r="A521" t="s">
        <v>805</v>
      </c>
      <c r="B521">
        <v>720</v>
      </c>
      <c r="C521" s="3" t="str">
        <f>HYPERLINK("http://www.uniprot.org/uniprot/K7MNX2","tr|K7MNX2|K7MNX2_SOYBN")</f>
        <v>tr|K7MNX2|K7MNX2_SOYBN</v>
      </c>
      <c r="D521" t="s">
        <v>28</v>
      </c>
      <c r="E521">
        <v>28.43</v>
      </c>
      <c r="F521">
        <v>102</v>
      </c>
      <c r="G521">
        <v>73</v>
      </c>
      <c r="H521">
        <v>2</v>
      </c>
      <c r="I521">
        <v>4</v>
      </c>
      <c r="J521">
        <v>303</v>
      </c>
      <c r="K521">
        <v>1</v>
      </c>
      <c r="L521">
        <v>413</v>
      </c>
      <c r="M521">
        <v>514</v>
      </c>
      <c r="N521" t="s">
        <v>18</v>
      </c>
      <c r="O521" s="1">
        <v>2.13502E-8</v>
      </c>
      <c r="P521">
        <v>157</v>
      </c>
    </row>
    <row r="522" spans="1:16" x14ac:dyDescent="0.25">
      <c r="A522" t="s">
        <v>806</v>
      </c>
      <c r="B522">
        <v>414</v>
      </c>
      <c r="C522" s="3" t="str">
        <f>HYPERLINK("http://www.uniprot.org/uniprot/G7I7K6","tr|G7I7K6|G7I7K6_MEDTR")</f>
        <v>tr|G7I7K6|G7I7K6_MEDTR</v>
      </c>
      <c r="D522" t="s">
        <v>807</v>
      </c>
      <c r="E522">
        <v>94.11</v>
      </c>
      <c r="F522">
        <v>119</v>
      </c>
      <c r="G522">
        <v>7</v>
      </c>
      <c r="H522">
        <v>0</v>
      </c>
      <c r="I522">
        <v>1</v>
      </c>
      <c r="J522">
        <v>357</v>
      </c>
      <c r="K522">
        <v>1</v>
      </c>
      <c r="L522">
        <v>1</v>
      </c>
      <c r="M522">
        <v>119</v>
      </c>
      <c r="N522" t="s">
        <v>18</v>
      </c>
      <c r="O522" s="1">
        <v>2.0107700000000001E-59</v>
      </c>
      <c r="P522">
        <v>594</v>
      </c>
    </row>
    <row r="523" spans="1:16" x14ac:dyDescent="0.25">
      <c r="A523" t="s">
        <v>808</v>
      </c>
      <c r="B523">
        <v>2265</v>
      </c>
      <c r="C523" s="3" t="str">
        <f>HYPERLINK("http://www.uniprot.org/uniprot/A5BE46","tr|A5BE46|A5BE46_VITVI")</f>
        <v>tr|A5BE46|A5BE46_VITVI</v>
      </c>
      <c r="D523" t="s">
        <v>462</v>
      </c>
      <c r="E523">
        <v>79.73</v>
      </c>
      <c r="F523">
        <v>760</v>
      </c>
      <c r="G523">
        <v>154</v>
      </c>
      <c r="H523">
        <v>7</v>
      </c>
      <c r="I523">
        <v>1</v>
      </c>
      <c r="J523">
        <v>2259</v>
      </c>
      <c r="K523">
        <v>1</v>
      </c>
      <c r="L523">
        <v>594</v>
      </c>
      <c r="M523">
        <v>1353</v>
      </c>
      <c r="N523" t="s">
        <v>18</v>
      </c>
      <c r="O523">
        <v>0</v>
      </c>
      <c r="P523">
        <v>3239</v>
      </c>
    </row>
    <row r="524" spans="1:16" x14ac:dyDescent="0.25">
      <c r="A524" t="s">
        <v>809</v>
      </c>
      <c r="B524">
        <v>1032</v>
      </c>
      <c r="C524" s="3" t="str">
        <f>HYPERLINK("http://www.uniprot.org/uniprot/G7JH36","tr|G7JH36|G7JH36_MEDTR")</f>
        <v>tr|G7JH36|G7JH36_MEDTR</v>
      </c>
      <c r="D524" t="s">
        <v>810</v>
      </c>
      <c r="E524">
        <v>81.39</v>
      </c>
      <c r="F524">
        <v>344</v>
      </c>
      <c r="G524">
        <v>64</v>
      </c>
      <c r="H524">
        <v>3</v>
      </c>
      <c r="I524">
        <v>1</v>
      </c>
      <c r="J524">
        <v>1023</v>
      </c>
      <c r="K524">
        <v>1</v>
      </c>
      <c r="L524">
        <v>1</v>
      </c>
      <c r="M524">
        <v>344</v>
      </c>
      <c r="N524" t="s">
        <v>18</v>
      </c>
      <c r="O524" s="1">
        <v>6.3393900000000002E-158</v>
      </c>
      <c r="P524">
        <v>1449</v>
      </c>
    </row>
    <row r="525" spans="1:16" x14ac:dyDescent="0.25">
      <c r="A525" t="s">
        <v>811</v>
      </c>
      <c r="B525">
        <v>1026</v>
      </c>
      <c r="C525" s="3" t="str">
        <f>HYPERLINK("http://www.uniprot.org/uniprot/A2Q2T1","tr|A2Q2T1|A2Q2T1_MEDTR")</f>
        <v>tr|A2Q2T1|A2Q2T1_MEDTR</v>
      </c>
      <c r="D525" t="s">
        <v>337</v>
      </c>
      <c r="E525">
        <v>64.36</v>
      </c>
      <c r="F525">
        <v>188</v>
      </c>
      <c r="G525">
        <v>67</v>
      </c>
      <c r="H525">
        <v>18</v>
      </c>
      <c r="I525">
        <v>412</v>
      </c>
      <c r="J525">
        <v>921</v>
      </c>
      <c r="K525">
        <v>1</v>
      </c>
      <c r="L525">
        <v>140</v>
      </c>
      <c r="M525">
        <v>327</v>
      </c>
      <c r="N525" t="s">
        <v>18</v>
      </c>
      <c r="O525" s="1">
        <v>5.6526300000000001E-58</v>
      </c>
      <c r="P525">
        <v>587</v>
      </c>
    </row>
    <row r="526" spans="1:16" x14ac:dyDescent="0.25">
      <c r="A526" t="s">
        <v>812</v>
      </c>
      <c r="B526">
        <v>576</v>
      </c>
      <c r="C526" s="3" t="str">
        <f>HYPERLINK("http://www.uniprot.org/uniprot/G7JE42","tr|G7JE42|G7JE42_MEDTR")</f>
        <v>tr|G7JE42|G7JE42_MEDTR</v>
      </c>
      <c r="D526" t="s">
        <v>813</v>
      </c>
      <c r="E526">
        <v>89.69</v>
      </c>
      <c r="F526">
        <v>194</v>
      </c>
      <c r="G526">
        <v>20</v>
      </c>
      <c r="H526">
        <v>3</v>
      </c>
      <c r="I526">
        <v>1</v>
      </c>
      <c r="J526">
        <v>573</v>
      </c>
      <c r="K526">
        <v>1</v>
      </c>
      <c r="L526">
        <v>1</v>
      </c>
      <c r="M526">
        <v>191</v>
      </c>
      <c r="N526" t="s">
        <v>18</v>
      </c>
      <c r="O526" s="1">
        <v>4.0635999999999999E-97</v>
      </c>
      <c r="P526">
        <v>920</v>
      </c>
    </row>
    <row r="527" spans="1:16" x14ac:dyDescent="0.25">
      <c r="A527" t="s">
        <v>814</v>
      </c>
      <c r="B527">
        <v>270</v>
      </c>
      <c r="C527" s="3" t="str">
        <f>HYPERLINK("http://www.uniprot.org/uniprot/I1MTU4","tr|I1MTU4|I1MTU4_SOYBN")</f>
        <v>tr|I1MTU4|I1MTU4_SOYBN</v>
      </c>
      <c r="D527" t="s">
        <v>28</v>
      </c>
      <c r="E527">
        <v>77.61</v>
      </c>
      <c r="F527">
        <v>67</v>
      </c>
      <c r="G527">
        <v>15</v>
      </c>
      <c r="H527">
        <v>0</v>
      </c>
      <c r="I527">
        <v>67</v>
      </c>
      <c r="J527">
        <v>267</v>
      </c>
      <c r="K527">
        <v>1</v>
      </c>
      <c r="L527">
        <v>61</v>
      </c>
      <c r="M527">
        <v>125</v>
      </c>
      <c r="N527" t="s">
        <v>18</v>
      </c>
      <c r="O527" s="1">
        <v>1.3611200000000001E-18</v>
      </c>
      <c r="P527">
        <v>242</v>
      </c>
    </row>
    <row r="528" spans="1:16" x14ac:dyDescent="0.25">
      <c r="A528" t="s">
        <v>815</v>
      </c>
      <c r="B528">
        <v>1935</v>
      </c>
      <c r="C528" s="3" t="str">
        <f>HYPERLINK("http://www.uniprot.org/uniprot/I1KXN4","tr|I1KXN4|I1KXN4_SOYBN")</f>
        <v>tr|I1KXN4|I1KXN4_SOYBN</v>
      </c>
      <c r="D528" t="s">
        <v>71</v>
      </c>
      <c r="E528">
        <v>72.78</v>
      </c>
      <c r="F528">
        <v>643</v>
      </c>
      <c r="G528">
        <v>175</v>
      </c>
      <c r="H528">
        <v>0</v>
      </c>
      <c r="I528">
        <v>4</v>
      </c>
      <c r="J528">
        <v>1932</v>
      </c>
      <c r="K528">
        <v>1</v>
      </c>
      <c r="L528">
        <v>4</v>
      </c>
      <c r="M528">
        <v>644</v>
      </c>
      <c r="N528" t="s">
        <v>18</v>
      </c>
      <c r="O528">
        <v>0</v>
      </c>
      <c r="P528">
        <v>2357</v>
      </c>
    </row>
    <row r="529" spans="1:16" x14ac:dyDescent="0.25">
      <c r="A529" t="s">
        <v>816</v>
      </c>
      <c r="B529">
        <v>801</v>
      </c>
      <c r="C529" s="3" t="str">
        <f>HYPERLINK("http://www.uniprot.org/uniprot/F8TCX9","tr|F8TCX9|F8TCX9_MEDTR")</f>
        <v>tr|F8TCX9|F8TCX9_MEDTR</v>
      </c>
      <c r="D529" t="s">
        <v>817</v>
      </c>
      <c r="E529">
        <v>88.34</v>
      </c>
      <c r="F529">
        <v>266</v>
      </c>
      <c r="G529">
        <v>31</v>
      </c>
      <c r="H529">
        <v>2</v>
      </c>
      <c r="I529">
        <v>1</v>
      </c>
      <c r="J529">
        <v>792</v>
      </c>
      <c r="K529">
        <v>1</v>
      </c>
      <c r="L529">
        <v>1</v>
      </c>
      <c r="M529">
        <v>262</v>
      </c>
      <c r="N529" t="s">
        <v>18</v>
      </c>
      <c r="O529" s="1">
        <v>2.38456E-134</v>
      </c>
      <c r="P529">
        <v>1244</v>
      </c>
    </row>
    <row r="530" spans="1:16" x14ac:dyDescent="0.25">
      <c r="A530" t="s">
        <v>818</v>
      </c>
      <c r="B530">
        <v>528</v>
      </c>
      <c r="C530" s="3" t="str">
        <f>HYPERLINK("http://www.uniprot.org/uniprot/G7K8G0","tr|G7K8G0|G7K8G0_MEDTR")</f>
        <v>tr|G7K8G0|G7K8G0_MEDTR</v>
      </c>
      <c r="D530" t="s">
        <v>819</v>
      </c>
      <c r="E530">
        <v>67.22</v>
      </c>
      <c r="F530">
        <v>180</v>
      </c>
      <c r="G530">
        <v>59</v>
      </c>
      <c r="H530">
        <v>27</v>
      </c>
      <c r="I530">
        <v>55</v>
      </c>
      <c r="J530">
        <v>513</v>
      </c>
      <c r="K530">
        <v>1</v>
      </c>
      <c r="L530">
        <v>204</v>
      </c>
      <c r="M530">
        <v>383</v>
      </c>
      <c r="N530" t="s">
        <v>18</v>
      </c>
      <c r="O530" s="1">
        <v>2.4179599999999999E-60</v>
      </c>
      <c r="P530">
        <v>578</v>
      </c>
    </row>
    <row r="531" spans="1:16" x14ac:dyDescent="0.25">
      <c r="A531" t="s">
        <v>820</v>
      </c>
      <c r="B531">
        <v>816</v>
      </c>
      <c r="C531" s="3" t="str">
        <f>HYPERLINK("http://www.uniprot.org/uniprot/K7MNX2","tr|K7MNX2|K7MNX2_SOYBN")</f>
        <v>tr|K7MNX2|K7MNX2_SOYBN</v>
      </c>
      <c r="D531" t="s">
        <v>28</v>
      </c>
      <c r="E531">
        <v>27.05</v>
      </c>
      <c r="F531">
        <v>170</v>
      </c>
      <c r="G531">
        <v>124</v>
      </c>
      <c r="H531">
        <v>1</v>
      </c>
      <c r="I531">
        <v>307</v>
      </c>
      <c r="J531">
        <v>813</v>
      </c>
      <c r="K531">
        <v>1</v>
      </c>
      <c r="L531">
        <v>277</v>
      </c>
      <c r="M531">
        <v>440</v>
      </c>
      <c r="N531" t="s">
        <v>18</v>
      </c>
      <c r="O531" s="1">
        <v>1.90486E-9</v>
      </c>
      <c r="P531">
        <v>167</v>
      </c>
    </row>
    <row r="532" spans="1:16" x14ac:dyDescent="0.25">
      <c r="A532" t="s">
        <v>821</v>
      </c>
      <c r="B532">
        <v>966</v>
      </c>
      <c r="C532" s="3" t="str">
        <f>HYPERLINK("http://www.uniprot.org/uniprot/G7KH23","tr|G7KH23|G7KH23_MEDTR")</f>
        <v>tr|G7KH23|G7KH23_MEDTR</v>
      </c>
      <c r="D532" t="s">
        <v>822</v>
      </c>
      <c r="E532">
        <v>77.650000000000006</v>
      </c>
      <c r="F532">
        <v>94</v>
      </c>
      <c r="G532">
        <v>21</v>
      </c>
      <c r="H532">
        <v>0</v>
      </c>
      <c r="I532">
        <v>682</v>
      </c>
      <c r="J532">
        <v>963</v>
      </c>
      <c r="K532">
        <v>1</v>
      </c>
      <c r="L532">
        <v>877</v>
      </c>
      <c r="M532">
        <v>970</v>
      </c>
      <c r="N532" t="s">
        <v>18</v>
      </c>
      <c r="O532" s="1">
        <v>8.2542600000000003E-32</v>
      </c>
      <c r="P532">
        <v>361</v>
      </c>
    </row>
    <row r="533" spans="1:16" x14ac:dyDescent="0.25">
      <c r="A533" t="s">
        <v>823</v>
      </c>
      <c r="B533">
        <v>1491</v>
      </c>
      <c r="C533" s="3" t="str">
        <f>HYPERLINK("http://www.uniprot.org/uniprot/I1L5J9","tr|I1L5J9|I1L5J9_SOYBN")</f>
        <v>tr|I1L5J9|I1L5J9_SOYBN</v>
      </c>
      <c r="D533" t="s">
        <v>71</v>
      </c>
      <c r="E533">
        <v>74.63</v>
      </c>
      <c r="F533">
        <v>481</v>
      </c>
      <c r="G533">
        <v>122</v>
      </c>
      <c r="H533">
        <v>7</v>
      </c>
      <c r="I533">
        <v>1</v>
      </c>
      <c r="J533">
        <v>1422</v>
      </c>
      <c r="K533">
        <v>1</v>
      </c>
      <c r="L533">
        <v>1</v>
      </c>
      <c r="M533">
        <v>475</v>
      </c>
      <c r="N533" t="s">
        <v>18</v>
      </c>
      <c r="O533">
        <v>0</v>
      </c>
      <c r="P533">
        <v>1765</v>
      </c>
    </row>
    <row r="534" spans="1:16" x14ac:dyDescent="0.25">
      <c r="A534" t="s">
        <v>824</v>
      </c>
      <c r="B534">
        <v>999</v>
      </c>
      <c r="C534" s="3" t="str">
        <f>HYPERLINK("http://www.uniprot.org/uniprot/B9R9K0","tr|B9R9K0|B9R9K0_RICCO")</f>
        <v>tr|B9R9K0|B9R9K0_RICCO</v>
      </c>
      <c r="D534" t="s">
        <v>825</v>
      </c>
      <c r="E534">
        <v>55.31</v>
      </c>
      <c r="F534">
        <v>329</v>
      </c>
      <c r="G534">
        <v>147</v>
      </c>
      <c r="H534">
        <v>8</v>
      </c>
      <c r="I534">
        <v>28</v>
      </c>
      <c r="J534">
        <v>990</v>
      </c>
      <c r="K534">
        <v>1</v>
      </c>
      <c r="L534">
        <v>1</v>
      </c>
      <c r="M534">
        <v>325</v>
      </c>
      <c r="N534" t="s">
        <v>18</v>
      </c>
      <c r="O534" s="1">
        <v>9.7151700000000002E-100</v>
      </c>
      <c r="P534">
        <v>947</v>
      </c>
    </row>
    <row r="535" spans="1:16" x14ac:dyDescent="0.25">
      <c r="A535" t="s">
        <v>826</v>
      </c>
      <c r="B535">
        <v>438</v>
      </c>
      <c r="C535" s="3" t="str">
        <f>HYPERLINK("http://www.uniprot.org/uniprot/Q1SKW7","tr|Q1SKW7|Q1SKW7_MEDTR")</f>
        <v>tr|Q1SKW7|Q1SKW7_MEDTR</v>
      </c>
      <c r="D535" t="s">
        <v>827</v>
      </c>
      <c r="E535">
        <v>82.6</v>
      </c>
      <c r="F535">
        <v>161</v>
      </c>
      <c r="G535">
        <v>28</v>
      </c>
      <c r="H535">
        <v>16</v>
      </c>
      <c r="I535">
        <v>1</v>
      </c>
      <c r="J535">
        <v>435</v>
      </c>
      <c r="K535">
        <v>1</v>
      </c>
      <c r="L535">
        <v>1</v>
      </c>
      <c r="M535">
        <v>160</v>
      </c>
      <c r="N535" t="s">
        <v>18</v>
      </c>
      <c r="O535" s="1">
        <v>5.9902800000000001E-67</v>
      </c>
      <c r="P535">
        <v>659</v>
      </c>
    </row>
    <row r="536" spans="1:16" x14ac:dyDescent="0.25">
      <c r="A536" t="s">
        <v>828</v>
      </c>
      <c r="B536">
        <v>1692</v>
      </c>
      <c r="C536" s="3" t="str">
        <f>HYPERLINK("http://www.uniprot.org/uniprot/G7IHW5","tr|G7IHW5|G7IHW5_MEDTR")</f>
        <v>tr|G7IHW5|G7IHW5_MEDTR</v>
      </c>
      <c r="D536" t="s">
        <v>829</v>
      </c>
      <c r="E536">
        <v>80.53</v>
      </c>
      <c r="F536">
        <v>565</v>
      </c>
      <c r="G536">
        <v>110</v>
      </c>
      <c r="H536">
        <v>3</v>
      </c>
      <c r="I536">
        <v>4</v>
      </c>
      <c r="J536">
        <v>1689</v>
      </c>
      <c r="K536">
        <v>1</v>
      </c>
      <c r="L536">
        <v>3</v>
      </c>
      <c r="M536">
        <v>560</v>
      </c>
      <c r="N536" t="s">
        <v>18</v>
      </c>
      <c r="O536">
        <v>0</v>
      </c>
      <c r="P536">
        <v>2400</v>
      </c>
    </row>
    <row r="537" spans="1:16" x14ac:dyDescent="0.25">
      <c r="A537" t="s">
        <v>830</v>
      </c>
      <c r="B537">
        <v>1179</v>
      </c>
      <c r="C537" s="3" t="str">
        <f>HYPERLINK("http://www.uniprot.org/uniprot/I1LUH8","tr|I1LUH8|I1LUH8_SOYBN")</f>
        <v>tr|I1LUH8|I1LUH8_SOYBN</v>
      </c>
      <c r="D537" t="s">
        <v>28</v>
      </c>
      <c r="E537">
        <v>51.57</v>
      </c>
      <c r="F537">
        <v>413</v>
      </c>
      <c r="G537">
        <v>200</v>
      </c>
      <c r="H537">
        <v>21</v>
      </c>
      <c r="I537">
        <v>1</v>
      </c>
      <c r="J537">
        <v>1176</v>
      </c>
      <c r="K537">
        <v>1</v>
      </c>
      <c r="L537">
        <v>1</v>
      </c>
      <c r="M537">
        <v>392</v>
      </c>
      <c r="N537" t="s">
        <v>18</v>
      </c>
      <c r="O537" s="1">
        <v>7.61476E-105</v>
      </c>
      <c r="P537">
        <v>992</v>
      </c>
    </row>
    <row r="538" spans="1:16" x14ac:dyDescent="0.25">
      <c r="A538" t="s">
        <v>831</v>
      </c>
      <c r="B538">
        <v>597</v>
      </c>
      <c r="C538" s="3" t="str">
        <f>HYPERLINK("http://www.uniprot.org/uniprot/G7JEB0","tr|G7JEB0|G7JEB0_MEDTR")</f>
        <v>tr|G7JEB0|G7JEB0_MEDTR</v>
      </c>
      <c r="D538" t="s">
        <v>832</v>
      </c>
      <c r="E538">
        <v>60.07</v>
      </c>
      <c r="F538">
        <v>258</v>
      </c>
      <c r="G538">
        <v>103</v>
      </c>
      <c r="H538">
        <v>60</v>
      </c>
      <c r="I538">
        <v>1</v>
      </c>
      <c r="J538">
        <v>594</v>
      </c>
      <c r="K538">
        <v>1</v>
      </c>
      <c r="L538">
        <v>245</v>
      </c>
      <c r="M538">
        <v>501</v>
      </c>
      <c r="N538" t="s">
        <v>18</v>
      </c>
      <c r="O538" s="1">
        <v>1.2719200000000001E-67</v>
      </c>
      <c r="P538">
        <v>666</v>
      </c>
    </row>
    <row r="539" spans="1:16" x14ac:dyDescent="0.25">
      <c r="A539" t="s">
        <v>833</v>
      </c>
      <c r="B539">
        <v>207</v>
      </c>
      <c r="C539" s="3" t="str">
        <f>HYPERLINK("http://www.uniprot.org/uniprot/G7KN65","tr|G7KN65|G7KN65_MEDTR")</f>
        <v>tr|G7KN65|G7KN65_MEDTR</v>
      </c>
      <c r="D539" t="s">
        <v>834</v>
      </c>
      <c r="E539">
        <v>78.260000000000005</v>
      </c>
      <c r="F539">
        <v>69</v>
      </c>
      <c r="G539">
        <v>15</v>
      </c>
      <c r="H539">
        <v>1</v>
      </c>
      <c r="I539">
        <v>1</v>
      </c>
      <c r="J539">
        <v>204</v>
      </c>
      <c r="K539">
        <v>1</v>
      </c>
      <c r="L539">
        <v>65</v>
      </c>
      <c r="M539">
        <v>133</v>
      </c>
      <c r="N539" t="s">
        <v>18</v>
      </c>
      <c r="O539" s="1">
        <v>1.65929E-21</v>
      </c>
      <c r="P539">
        <v>267</v>
      </c>
    </row>
    <row r="540" spans="1:16" x14ac:dyDescent="0.25">
      <c r="A540" t="s">
        <v>835</v>
      </c>
      <c r="B540">
        <v>465</v>
      </c>
      <c r="C540" s="3" t="str">
        <f>HYPERLINK("http://www.uniprot.org/uniprot/K7MHK8","tr|K7MHK8|K7MHK8_SOYBN")</f>
        <v>tr|K7MHK8|K7MHK8_SOYBN</v>
      </c>
      <c r="D540" t="s">
        <v>28</v>
      </c>
      <c r="E540">
        <v>64.06</v>
      </c>
      <c r="F540">
        <v>192</v>
      </c>
      <c r="G540">
        <v>69</v>
      </c>
      <c r="H540">
        <v>40</v>
      </c>
      <c r="I540">
        <v>4</v>
      </c>
      <c r="J540">
        <v>459</v>
      </c>
      <c r="K540">
        <v>1</v>
      </c>
      <c r="L540">
        <v>293</v>
      </c>
      <c r="M540">
        <v>482</v>
      </c>
      <c r="N540" t="s">
        <v>18</v>
      </c>
      <c r="O540" s="1">
        <v>6.1343100000000002E-56</v>
      </c>
      <c r="P540">
        <v>564</v>
      </c>
    </row>
    <row r="541" spans="1:16" x14ac:dyDescent="0.25">
      <c r="A541" t="s">
        <v>836</v>
      </c>
      <c r="B541">
        <v>1248</v>
      </c>
      <c r="C541" s="3" t="str">
        <f>HYPERLINK("http://www.uniprot.org/uniprot/G7KUB5","tr|G7KUB5|G7KUB5_MEDTR")</f>
        <v>tr|G7KUB5|G7KUB5_MEDTR</v>
      </c>
      <c r="D541" t="s">
        <v>837</v>
      </c>
      <c r="E541">
        <v>86.85</v>
      </c>
      <c r="F541">
        <v>251</v>
      </c>
      <c r="G541">
        <v>33</v>
      </c>
      <c r="H541">
        <v>6</v>
      </c>
      <c r="I541">
        <v>511</v>
      </c>
      <c r="J541">
        <v>1245</v>
      </c>
      <c r="K541">
        <v>1</v>
      </c>
      <c r="L541">
        <v>1</v>
      </c>
      <c r="M541">
        <v>251</v>
      </c>
      <c r="N541" t="s">
        <v>18</v>
      </c>
      <c r="O541" s="1">
        <v>4.5494599999999998E-119</v>
      </c>
      <c r="P541">
        <v>1115</v>
      </c>
    </row>
    <row r="542" spans="1:16" x14ac:dyDescent="0.25">
      <c r="A542" t="s">
        <v>838</v>
      </c>
      <c r="B542">
        <v>2265</v>
      </c>
      <c r="C542" s="3" t="str">
        <f>HYPERLINK("http://www.uniprot.org/uniprot/A5BE46","tr|A5BE46|A5BE46_VITVI")</f>
        <v>tr|A5BE46|A5BE46_VITVI</v>
      </c>
      <c r="D542" t="s">
        <v>462</v>
      </c>
      <c r="E542">
        <v>79.73</v>
      </c>
      <c r="F542">
        <v>760</v>
      </c>
      <c r="G542">
        <v>154</v>
      </c>
      <c r="H542">
        <v>7</v>
      </c>
      <c r="I542">
        <v>1</v>
      </c>
      <c r="J542">
        <v>2259</v>
      </c>
      <c r="K542">
        <v>1</v>
      </c>
      <c r="L542">
        <v>594</v>
      </c>
      <c r="M542">
        <v>1353</v>
      </c>
      <c r="N542" t="s">
        <v>18</v>
      </c>
      <c r="O542">
        <v>0</v>
      </c>
      <c r="P542">
        <v>3239</v>
      </c>
    </row>
    <row r="543" spans="1:16" x14ac:dyDescent="0.25">
      <c r="A543" t="s">
        <v>839</v>
      </c>
      <c r="B543">
        <v>1512</v>
      </c>
      <c r="C543" s="3" t="str">
        <f>HYPERLINK("http://www.uniprot.org/uniprot/I1LEY5","tr|I1LEY5|I1LEY5_SOYBN")</f>
        <v>tr|I1LEY5|I1LEY5_SOYBN</v>
      </c>
      <c r="D543" t="s">
        <v>28</v>
      </c>
      <c r="E543">
        <v>83.36</v>
      </c>
      <c r="F543">
        <v>499</v>
      </c>
      <c r="G543">
        <v>83</v>
      </c>
      <c r="H543">
        <v>0</v>
      </c>
      <c r="I543">
        <v>13</v>
      </c>
      <c r="J543">
        <v>1509</v>
      </c>
      <c r="K543">
        <v>1</v>
      </c>
      <c r="L543">
        <v>3</v>
      </c>
      <c r="M543">
        <v>495</v>
      </c>
      <c r="N543" t="s">
        <v>18</v>
      </c>
      <c r="O543">
        <v>0</v>
      </c>
      <c r="P543">
        <v>2155</v>
      </c>
    </row>
    <row r="544" spans="1:16" x14ac:dyDescent="0.25">
      <c r="A544" t="s">
        <v>840</v>
      </c>
      <c r="B544">
        <v>1071</v>
      </c>
      <c r="C544" s="3" t="str">
        <f>HYPERLINK("http://www.uniprot.org/uniprot/M5XX64","tr|M5XX64|M5XX64_PRUPE")</f>
        <v>tr|M5XX64|M5XX64_PRUPE</v>
      </c>
      <c r="D544" t="s">
        <v>841</v>
      </c>
      <c r="E544">
        <v>62.77</v>
      </c>
      <c r="F544">
        <v>180</v>
      </c>
      <c r="G544">
        <v>67</v>
      </c>
      <c r="H544">
        <v>12</v>
      </c>
      <c r="I544">
        <v>466</v>
      </c>
      <c r="J544">
        <v>969</v>
      </c>
      <c r="K544">
        <v>1</v>
      </c>
      <c r="L544">
        <v>352</v>
      </c>
      <c r="M544">
        <v>531</v>
      </c>
      <c r="N544" t="s">
        <v>18</v>
      </c>
      <c r="O544" s="1">
        <v>8.78705E-57</v>
      </c>
      <c r="P544">
        <v>577</v>
      </c>
    </row>
    <row r="545" spans="1:16" x14ac:dyDescent="0.25">
      <c r="A545" t="s">
        <v>842</v>
      </c>
      <c r="B545">
        <v>2691</v>
      </c>
      <c r="C545" s="3" t="str">
        <f>HYPERLINK("http://www.uniprot.org/uniprot/G7ZWL9","tr|G7ZWL9|G7ZWL9_MEDTR")</f>
        <v>tr|G7ZWL9|G7ZWL9_MEDTR</v>
      </c>
      <c r="D545" t="s">
        <v>843</v>
      </c>
      <c r="E545">
        <v>78.77</v>
      </c>
      <c r="F545">
        <v>881</v>
      </c>
      <c r="G545">
        <v>187</v>
      </c>
      <c r="H545">
        <v>20</v>
      </c>
      <c r="I545">
        <v>106</v>
      </c>
      <c r="J545">
        <v>2688</v>
      </c>
      <c r="K545">
        <v>1</v>
      </c>
      <c r="L545">
        <v>61</v>
      </c>
      <c r="M545">
        <v>923</v>
      </c>
      <c r="N545" t="s">
        <v>18</v>
      </c>
      <c r="O545">
        <v>0</v>
      </c>
      <c r="P545">
        <v>3536</v>
      </c>
    </row>
    <row r="546" spans="1:16" x14ac:dyDescent="0.25">
      <c r="A546" t="s">
        <v>844</v>
      </c>
      <c r="B546">
        <v>1860</v>
      </c>
      <c r="C546" s="3" t="str">
        <f>HYPERLINK("http://www.uniprot.org/uniprot/G7J815","tr|G7J815|G7J815_MEDTR")</f>
        <v>tr|G7J815|G7J815_MEDTR</v>
      </c>
      <c r="D546" t="s">
        <v>845</v>
      </c>
      <c r="E546">
        <v>85.96</v>
      </c>
      <c r="F546">
        <v>620</v>
      </c>
      <c r="G546">
        <v>87</v>
      </c>
      <c r="H546">
        <v>1</v>
      </c>
      <c r="I546">
        <v>1</v>
      </c>
      <c r="J546">
        <v>1857</v>
      </c>
      <c r="K546">
        <v>1</v>
      </c>
      <c r="L546">
        <v>1</v>
      </c>
      <c r="M546">
        <v>614</v>
      </c>
      <c r="N546" t="s">
        <v>18</v>
      </c>
      <c r="O546">
        <v>0</v>
      </c>
      <c r="P546">
        <v>2767</v>
      </c>
    </row>
    <row r="547" spans="1:16" x14ac:dyDescent="0.25">
      <c r="A547" t="s">
        <v>846</v>
      </c>
      <c r="B547">
        <v>1065</v>
      </c>
      <c r="C547" s="3" t="str">
        <f>HYPERLINK("http://www.uniprot.org/uniprot/G7LIU0","tr|G7LIU0|G7LIU0_MEDTR")</f>
        <v>tr|G7LIU0|G7LIU0_MEDTR</v>
      </c>
      <c r="D547" t="s">
        <v>847</v>
      </c>
      <c r="E547">
        <v>76.03</v>
      </c>
      <c r="F547">
        <v>363</v>
      </c>
      <c r="G547">
        <v>87</v>
      </c>
      <c r="H547">
        <v>9</v>
      </c>
      <c r="I547">
        <v>1</v>
      </c>
      <c r="J547">
        <v>1062</v>
      </c>
      <c r="K547">
        <v>1</v>
      </c>
      <c r="L547">
        <v>4</v>
      </c>
      <c r="M547">
        <v>361</v>
      </c>
      <c r="N547" t="s">
        <v>18</v>
      </c>
      <c r="O547" s="1">
        <v>1.00225E-145</v>
      </c>
      <c r="P547">
        <v>1344</v>
      </c>
    </row>
    <row r="548" spans="1:16" x14ac:dyDescent="0.25">
      <c r="A548" t="s">
        <v>848</v>
      </c>
      <c r="B548">
        <v>2166</v>
      </c>
      <c r="C548" s="3" t="str">
        <f>HYPERLINK("http://www.uniprot.org/uniprot/G7LDC1","tr|G7LDC1|G7LDC1_MEDTR")</f>
        <v>tr|G7LDC1|G7LDC1_MEDTR</v>
      </c>
      <c r="D548" t="s">
        <v>849</v>
      </c>
      <c r="E548">
        <v>65.319999999999993</v>
      </c>
      <c r="F548">
        <v>721</v>
      </c>
      <c r="G548">
        <v>250</v>
      </c>
      <c r="H548">
        <v>2</v>
      </c>
      <c r="I548">
        <v>1</v>
      </c>
      <c r="J548">
        <v>2157</v>
      </c>
      <c r="K548">
        <v>1</v>
      </c>
      <c r="L548">
        <v>1</v>
      </c>
      <c r="M548">
        <v>666</v>
      </c>
      <c r="N548" t="s">
        <v>18</v>
      </c>
      <c r="O548">
        <v>0</v>
      </c>
      <c r="P548">
        <v>2074</v>
      </c>
    </row>
    <row r="549" spans="1:16" x14ac:dyDescent="0.25">
      <c r="A549" t="s">
        <v>850</v>
      </c>
      <c r="B549">
        <v>1092</v>
      </c>
      <c r="C549" s="3" t="str">
        <f>HYPERLINK("http://www.uniprot.org/uniprot/G7JDL9","tr|G7JDL9|G7JDL9_MEDTR")</f>
        <v>tr|G7JDL9|G7JDL9_MEDTR</v>
      </c>
      <c r="D549" t="s">
        <v>242</v>
      </c>
      <c r="E549">
        <v>39.24</v>
      </c>
      <c r="F549">
        <v>79</v>
      </c>
      <c r="G549">
        <v>48</v>
      </c>
      <c r="H549">
        <v>0</v>
      </c>
      <c r="I549">
        <v>91</v>
      </c>
      <c r="J549">
        <v>327</v>
      </c>
      <c r="K549">
        <v>1</v>
      </c>
      <c r="L549">
        <v>24</v>
      </c>
      <c r="M549">
        <v>98</v>
      </c>
      <c r="N549" t="s">
        <v>18</v>
      </c>
      <c r="O549" s="1">
        <v>1.00727E-7</v>
      </c>
      <c r="P549">
        <v>154</v>
      </c>
    </row>
    <row r="550" spans="1:16" x14ac:dyDescent="0.25">
      <c r="A550" t="s">
        <v>851</v>
      </c>
      <c r="B550">
        <v>228</v>
      </c>
      <c r="C550" s="3" t="str">
        <f>HYPERLINK("http://www.uniprot.org/uniprot/Q9SP23","tr|Q9SP23|Q9SP23_MEDSA")</f>
        <v>tr|Q9SP23|Q9SP23_MEDSA</v>
      </c>
      <c r="D550" t="s">
        <v>852</v>
      </c>
      <c r="E550">
        <v>87.03</v>
      </c>
      <c r="F550">
        <v>54</v>
      </c>
      <c r="G550">
        <v>7</v>
      </c>
      <c r="H550">
        <v>0</v>
      </c>
      <c r="I550">
        <v>64</v>
      </c>
      <c r="J550">
        <v>225</v>
      </c>
      <c r="K550">
        <v>1</v>
      </c>
      <c r="L550">
        <v>23</v>
      </c>
      <c r="M550">
        <v>75</v>
      </c>
      <c r="N550" t="s">
        <v>18</v>
      </c>
      <c r="O550" s="1">
        <v>8.34453E-21</v>
      </c>
      <c r="P550">
        <v>261</v>
      </c>
    </row>
    <row r="551" spans="1:16" x14ac:dyDescent="0.25">
      <c r="A551" t="s">
        <v>853</v>
      </c>
      <c r="B551">
        <v>945</v>
      </c>
      <c r="C551" s="3" t="str">
        <f>HYPERLINK("http://www.uniprot.org/uniprot/G7JE44","tr|G7JE44|G7JE44_MEDTR")</f>
        <v>tr|G7JE44|G7JE44_MEDTR</v>
      </c>
      <c r="D551" t="s">
        <v>854</v>
      </c>
      <c r="E551">
        <v>50</v>
      </c>
      <c r="F551">
        <v>366</v>
      </c>
      <c r="G551">
        <v>183</v>
      </c>
      <c r="H551">
        <v>52</v>
      </c>
      <c r="I551">
        <v>1</v>
      </c>
      <c r="J551">
        <v>942</v>
      </c>
      <c r="K551">
        <v>1</v>
      </c>
      <c r="L551">
        <v>1</v>
      </c>
      <c r="M551">
        <v>354</v>
      </c>
      <c r="N551" t="s">
        <v>18</v>
      </c>
      <c r="O551" s="1">
        <v>2.27477E-79</v>
      </c>
      <c r="P551">
        <v>771</v>
      </c>
    </row>
    <row r="552" spans="1:16" x14ac:dyDescent="0.25">
      <c r="A552" t="s">
        <v>855</v>
      </c>
      <c r="B552">
        <v>1335</v>
      </c>
      <c r="C552" s="3" t="str">
        <f>HYPERLINK("http://www.uniprot.org/uniprot/K7MKW7","tr|K7MKW7|K7MKW7_SOYBN")</f>
        <v>tr|K7MKW7|K7MKW7_SOYBN</v>
      </c>
      <c r="D552" t="s">
        <v>28</v>
      </c>
      <c r="E552">
        <v>59.07</v>
      </c>
      <c r="F552">
        <v>474</v>
      </c>
      <c r="G552">
        <v>194</v>
      </c>
      <c r="H552">
        <v>31</v>
      </c>
      <c r="I552">
        <v>1</v>
      </c>
      <c r="J552">
        <v>1329</v>
      </c>
      <c r="K552">
        <v>1</v>
      </c>
      <c r="L552">
        <v>85</v>
      </c>
      <c r="M552">
        <v>554</v>
      </c>
      <c r="N552" t="s">
        <v>18</v>
      </c>
      <c r="O552" s="1">
        <v>7.1631500000000004E-142</v>
      </c>
      <c r="P552">
        <v>1312</v>
      </c>
    </row>
    <row r="553" spans="1:16" x14ac:dyDescent="0.25">
      <c r="A553" t="s">
        <v>856</v>
      </c>
      <c r="B553">
        <v>1230</v>
      </c>
      <c r="C553" s="3" t="str">
        <f>HYPERLINK("http://www.uniprot.org/uniprot/G7IM68","tr|G7IM68|G7IM68_MEDTR")</f>
        <v>tr|G7IM68|G7IM68_MEDTR</v>
      </c>
      <c r="D553" t="s">
        <v>857</v>
      </c>
      <c r="E553">
        <v>54.36</v>
      </c>
      <c r="F553">
        <v>447</v>
      </c>
      <c r="G553">
        <v>204</v>
      </c>
      <c r="H553">
        <v>40</v>
      </c>
      <c r="I553">
        <v>7</v>
      </c>
      <c r="J553">
        <v>1227</v>
      </c>
      <c r="K553">
        <v>1</v>
      </c>
      <c r="L553">
        <v>13</v>
      </c>
      <c r="M553">
        <v>457</v>
      </c>
      <c r="N553" t="s">
        <v>18</v>
      </c>
      <c r="O553" s="1">
        <v>2.88286E-118</v>
      </c>
      <c r="P553">
        <v>1108</v>
      </c>
    </row>
    <row r="554" spans="1:16" x14ac:dyDescent="0.25">
      <c r="A554" t="s">
        <v>858</v>
      </c>
      <c r="B554">
        <v>2175</v>
      </c>
      <c r="C554" s="3" t="str">
        <f>HYPERLINK("http://www.uniprot.org/uniprot/G7KES5","tr|G7KES5|G7KES5_MEDTR")</f>
        <v>tr|G7KES5|G7KES5_MEDTR</v>
      </c>
      <c r="D554" t="s">
        <v>859</v>
      </c>
      <c r="E554">
        <v>75.89</v>
      </c>
      <c r="F554">
        <v>697</v>
      </c>
      <c r="G554">
        <v>168</v>
      </c>
      <c r="H554">
        <v>6</v>
      </c>
      <c r="I554">
        <v>100</v>
      </c>
      <c r="J554">
        <v>2172</v>
      </c>
      <c r="K554">
        <v>1</v>
      </c>
      <c r="L554">
        <v>41</v>
      </c>
      <c r="M554">
        <v>737</v>
      </c>
      <c r="N554" t="s">
        <v>18</v>
      </c>
      <c r="O554">
        <v>0</v>
      </c>
      <c r="P554">
        <v>2608</v>
      </c>
    </row>
    <row r="555" spans="1:16" x14ac:dyDescent="0.25">
      <c r="A555" t="s">
        <v>860</v>
      </c>
      <c r="B555">
        <v>1866</v>
      </c>
      <c r="C555" s="3" t="str">
        <f>HYPERLINK("http://www.uniprot.org/uniprot/G7KU00","tr|G7KU00|G7KU00_MEDTR")</f>
        <v>tr|G7KU00|G7KU00_MEDTR</v>
      </c>
      <c r="D555" t="s">
        <v>861</v>
      </c>
      <c r="E555">
        <v>84.24</v>
      </c>
      <c r="F555">
        <v>622</v>
      </c>
      <c r="G555">
        <v>98</v>
      </c>
      <c r="H555">
        <v>1</v>
      </c>
      <c r="I555">
        <v>1</v>
      </c>
      <c r="J555">
        <v>1863</v>
      </c>
      <c r="K555">
        <v>1</v>
      </c>
      <c r="L555">
        <v>1</v>
      </c>
      <c r="M555">
        <v>621</v>
      </c>
      <c r="N555" t="s">
        <v>18</v>
      </c>
      <c r="O555">
        <v>0</v>
      </c>
      <c r="P555">
        <v>2848</v>
      </c>
    </row>
    <row r="556" spans="1:16" x14ac:dyDescent="0.25">
      <c r="A556" t="s">
        <v>862</v>
      </c>
      <c r="B556">
        <v>747</v>
      </c>
      <c r="C556" s="3" t="str">
        <f>HYPERLINK("http://www.uniprot.org/uniprot/K4BQT5","tr|K4BQT5|K4BQT5_SOLLC")</f>
        <v>tr|K4BQT5|K4BQT5_SOLLC</v>
      </c>
      <c r="D556" t="s">
        <v>863</v>
      </c>
      <c r="E556">
        <v>52.22</v>
      </c>
      <c r="F556">
        <v>90</v>
      </c>
      <c r="G556">
        <v>43</v>
      </c>
      <c r="H556">
        <v>0</v>
      </c>
      <c r="I556">
        <v>391</v>
      </c>
      <c r="J556">
        <v>660</v>
      </c>
      <c r="K556">
        <v>1</v>
      </c>
      <c r="L556">
        <v>30</v>
      </c>
      <c r="M556">
        <v>111</v>
      </c>
      <c r="N556" t="s">
        <v>18</v>
      </c>
      <c r="O556" s="1">
        <v>4.18162E-10</v>
      </c>
      <c r="P556">
        <v>172</v>
      </c>
    </row>
    <row r="557" spans="1:16" x14ac:dyDescent="0.25">
      <c r="A557" t="s">
        <v>864</v>
      </c>
      <c r="B557">
        <v>1092</v>
      </c>
      <c r="C557" s="3" t="str">
        <f>HYPERLINK("http://www.uniprot.org/uniprot/A6XNC3","tr|A6XNC3|A6XNC3_MEDTR")</f>
        <v>tr|A6XNC3|A6XNC3_MEDTR</v>
      </c>
      <c r="D557" t="s">
        <v>259</v>
      </c>
      <c r="E557">
        <v>78.67</v>
      </c>
      <c r="F557">
        <v>361</v>
      </c>
      <c r="G557">
        <v>77</v>
      </c>
      <c r="H557">
        <v>0</v>
      </c>
      <c r="I557">
        <v>1</v>
      </c>
      <c r="J557">
        <v>1083</v>
      </c>
      <c r="K557">
        <v>1</v>
      </c>
      <c r="L557">
        <v>122</v>
      </c>
      <c r="M557">
        <v>482</v>
      </c>
      <c r="N557" t="s">
        <v>18</v>
      </c>
      <c r="O557" s="1">
        <v>7.61933E-165</v>
      </c>
      <c r="P557">
        <v>1509</v>
      </c>
    </row>
    <row r="558" spans="1:16" x14ac:dyDescent="0.25">
      <c r="A558" t="s">
        <v>865</v>
      </c>
      <c r="B558">
        <v>1533</v>
      </c>
      <c r="C558" s="3" t="str">
        <f>HYPERLINK("http://www.uniprot.org/uniprot/G7KH04","tr|G7KH04|G7KH04_MEDTR")</f>
        <v>tr|G7KH04|G7KH04_MEDTR</v>
      </c>
      <c r="D558" t="s">
        <v>866</v>
      </c>
      <c r="E558">
        <v>82.15</v>
      </c>
      <c r="F558">
        <v>510</v>
      </c>
      <c r="G558">
        <v>91</v>
      </c>
      <c r="H558">
        <v>0</v>
      </c>
      <c r="I558">
        <v>1</v>
      </c>
      <c r="J558">
        <v>1530</v>
      </c>
      <c r="K558">
        <v>1</v>
      </c>
      <c r="L558">
        <v>1</v>
      </c>
      <c r="M558">
        <v>510</v>
      </c>
      <c r="N558" t="s">
        <v>18</v>
      </c>
      <c r="O558">
        <v>0</v>
      </c>
      <c r="P558">
        <v>2180</v>
      </c>
    </row>
    <row r="559" spans="1:16" x14ac:dyDescent="0.25">
      <c r="A559" t="s">
        <v>867</v>
      </c>
      <c r="B559">
        <v>159</v>
      </c>
      <c r="C559" s="3" t="str">
        <f>HYPERLINK("http://www.uniprot.org/uniprot/G7KFZ3","tr|G7KFZ3|G7KFZ3_MEDTR")</f>
        <v>tr|G7KFZ3|G7KFZ3_MEDTR</v>
      </c>
      <c r="D559" t="s">
        <v>868</v>
      </c>
      <c r="E559">
        <v>65.38</v>
      </c>
      <c r="F559">
        <v>52</v>
      </c>
      <c r="G559">
        <v>18</v>
      </c>
      <c r="H559">
        <v>0</v>
      </c>
      <c r="I559">
        <v>1</v>
      </c>
      <c r="J559">
        <v>156</v>
      </c>
      <c r="K559">
        <v>1</v>
      </c>
      <c r="L559">
        <v>391</v>
      </c>
      <c r="M559">
        <v>442</v>
      </c>
      <c r="N559" t="s">
        <v>18</v>
      </c>
      <c r="O559" s="1">
        <v>1.4809400000000001E-9</v>
      </c>
      <c r="P559">
        <v>164</v>
      </c>
    </row>
    <row r="560" spans="1:16" x14ac:dyDescent="0.25">
      <c r="A560" t="s">
        <v>869</v>
      </c>
      <c r="B560">
        <v>1824</v>
      </c>
      <c r="C560" s="3" t="str">
        <f>HYPERLINK("http://www.uniprot.org/uniprot/Q1SKW8","tr|Q1SKW8|Q1SKW8_MEDTR")</f>
        <v>tr|Q1SKW8|Q1SKW8_MEDTR</v>
      </c>
      <c r="D560" t="s">
        <v>870</v>
      </c>
      <c r="E560">
        <v>94.75</v>
      </c>
      <c r="F560">
        <v>591</v>
      </c>
      <c r="G560">
        <v>31</v>
      </c>
      <c r="H560">
        <v>2</v>
      </c>
      <c r="I560">
        <v>1</v>
      </c>
      <c r="J560">
        <v>1767</v>
      </c>
      <c r="K560">
        <v>1</v>
      </c>
      <c r="L560">
        <v>1</v>
      </c>
      <c r="M560">
        <v>591</v>
      </c>
      <c r="N560" t="s">
        <v>18</v>
      </c>
      <c r="O560">
        <v>0</v>
      </c>
      <c r="P560">
        <v>2927</v>
      </c>
    </row>
    <row r="561" spans="1:16" x14ac:dyDescent="0.25">
      <c r="A561" t="s">
        <v>871</v>
      </c>
      <c r="B561">
        <v>1338</v>
      </c>
      <c r="C561" s="3" t="str">
        <f>HYPERLINK("http://www.uniprot.org/uniprot/I1M5E5","tr|I1M5E5|I1M5E5_SOYBN")</f>
        <v>tr|I1M5E5|I1M5E5_SOYBN</v>
      </c>
      <c r="D561" t="s">
        <v>28</v>
      </c>
      <c r="E561">
        <v>76.52</v>
      </c>
      <c r="F561">
        <v>443</v>
      </c>
      <c r="G561">
        <v>104</v>
      </c>
      <c r="H561">
        <v>0</v>
      </c>
      <c r="I561">
        <v>7</v>
      </c>
      <c r="J561">
        <v>1335</v>
      </c>
      <c r="K561">
        <v>1</v>
      </c>
      <c r="L561">
        <v>4</v>
      </c>
      <c r="M561">
        <v>444</v>
      </c>
      <c r="N561" t="s">
        <v>18</v>
      </c>
      <c r="O561">
        <v>0</v>
      </c>
      <c r="P561">
        <v>1760</v>
      </c>
    </row>
    <row r="562" spans="1:16" x14ac:dyDescent="0.25">
      <c r="A562" t="s">
        <v>872</v>
      </c>
      <c r="B562">
        <v>1254</v>
      </c>
      <c r="C562" s="3" t="str">
        <f>HYPERLINK("http://www.uniprot.org/uniprot/K7LW36","tr|K7LW36|K7LW36_SOYBN")</f>
        <v>tr|K7LW36|K7LW36_SOYBN</v>
      </c>
      <c r="D562" t="s">
        <v>28</v>
      </c>
      <c r="E562">
        <v>58.8</v>
      </c>
      <c r="F562">
        <v>386</v>
      </c>
      <c r="G562">
        <v>159</v>
      </c>
      <c r="H562">
        <v>0</v>
      </c>
      <c r="I562">
        <v>7</v>
      </c>
      <c r="J562">
        <v>1164</v>
      </c>
      <c r="K562">
        <v>1</v>
      </c>
      <c r="L562">
        <v>108</v>
      </c>
      <c r="M562">
        <v>491</v>
      </c>
      <c r="N562" t="s">
        <v>18</v>
      </c>
      <c r="O562" s="1">
        <v>5.0675600000000001E-118</v>
      </c>
      <c r="P562">
        <v>1106</v>
      </c>
    </row>
    <row r="563" spans="1:16" x14ac:dyDescent="0.25">
      <c r="A563" t="s">
        <v>873</v>
      </c>
      <c r="B563">
        <v>1539</v>
      </c>
      <c r="C563" s="3" t="str">
        <f>HYPERLINK("http://www.uniprot.org/uniprot/G7K4M4","tr|G7K4M4|G7K4M4_MEDTR")</f>
        <v>tr|G7K4M4|G7K4M4_MEDTR</v>
      </c>
      <c r="D563" t="s">
        <v>517</v>
      </c>
      <c r="E563">
        <v>51.57</v>
      </c>
      <c r="F563">
        <v>285</v>
      </c>
      <c r="G563">
        <v>138</v>
      </c>
      <c r="H563">
        <v>1</v>
      </c>
      <c r="I563">
        <v>382</v>
      </c>
      <c r="J563">
        <v>1233</v>
      </c>
      <c r="K563">
        <v>1</v>
      </c>
      <c r="L563">
        <v>262</v>
      </c>
      <c r="M563">
        <v>544</v>
      </c>
      <c r="N563" t="s">
        <v>18</v>
      </c>
      <c r="O563" s="1">
        <v>2.3465400000000001E-70</v>
      </c>
      <c r="P563">
        <v>696</v>
      </c>
    </row>
    <row r="564" spans="1:16" x14ac:dyDescent="0.25">
      <c r="A564" t="s">
        <v>874</v>
      </c>
      <c r="B564">
        <v>1344</v>
      </c>
      <c r="C564" s="3" t="str">
        <f>HYPERLINK("http://www.uniprot.org/uniprot/Q3LUM5","tr|Q3LUM5|Q3LUM5_GOSHI")</f>
        <v>tr|Q3LUM5|Q3LUM5_GOSHI</v>
      </c>
      <c r="D564" t="s">
        <v>875</v>
      </c>
      <c r="E564">
        <v>98.39</v>
      </c>
      <c r="F564">
        <v>436</v>
      </c>
      <c r="G564">
        <v>7</v>
      </c>
      <c r="H564">
        <v>0</v>
      </c>
      <c r="I564">
        <v>1</v>
      </c>
      <c r="J564">
        <v>1308</v>
      </c>
      <c r="K564">
        <v>1</v>
      </c>
      <c r="L564">
        <v>1</v>
      </c>
      <c r="M564">
        <v>436</v>
      </c>
      <c r="N564" t="s">
        <v>18</v>
      </c>
      <c r="O564">
        <v>0</v>
      </c>
      <c r="P564">
        <v>2254</v>
      </c>
    </row>
    <row r="565" spans="1:16" x14ac:dyDescent="0.25">
      <c r="A565" t="s">
        <v>876</v>
      </c>
      <c r="B565">
        <v>588</v>
      </c>
      <c r="C565" s="3" t="str">
        <f>HYPERLINK("http://www.uniprot.org/uniprot/K7MHK8","tr|K7MHK8|K7MHK8_SOYBN")</f>
        <v>tr|K7MHK8|K7MHK8_SOYBN</v>
      </c>
      <c r="D565" t="s">
        <v>28</v>
      </c>
      <c r="E565">
        <v>84.89</v>
      </c>
      <c r="F565">
        <v>192</v>
      </c>
      <c r="G565">
        <v>29</v>
      </c>
      <c r="H565">
        <v>0</v>
      </c>
      <c r="I565">
        <v>4</v>
      </c>
      <c r="J565">
        <v>579</v>
      </c>
      <c r="K565">
        <v>1</v>
      </c>
      <c r="L565">
        <v>293</v>
      </c>
      <c r="M565">
        <v>482</v>
      </c>
      <c r="N565" t="s">
        <v>18</v>
      </c>
      <c r="O565" s="1">
        <v>2.5914399999999999E-86</v>
      </c>
      <c r="P565">
        <v>827</v>
      </c>
    </row>
    <row r="566" spans="1:16" x14ac:dyDescent="0.25">
      <c r="A566" t="s">
        <v>877</v>
      </c>
      <c r="B566">
        <v>1398</v>
      </c>
      <c r="C566" s="3" t="str">
        <f>HYPERLINK("http://www.uniprot.org/uniprot/G7JLR0","tr|G7JLR0|G7JLR0_MEDTR")</f>
        <v>tr|G7JLR0|G7JLR0_MEDTR</v>
      </c>
      <c r="D566" t="s">
        <v>878</v>
      </c>
      <c r="E566">
        <v>83.44</v>
      </c>
      <c r="F566">
        <v>459</v>
      </c>
      <c r="G566">
        <v>76</v>
      </c>
      <c r="H566">
        <v>0</v>
      </c>
      <c r="I566">
        <v>1</v>
      </c>
      <c r="J566">
        <v>1377</v>
      </c>
      <c r="K566">
        <v>1</v>
      </c>
      <c r="L566">
        <v>106</v>
      </c>
      <c r="M566">
        <v>564</v>
      </c>
      <c r="N566" t="s">
        <v>18</v>
      </c>
      <c r="O566">
        <v>0</v>
      </c>
      <c r="P566">
        <v>2009</v>
      </c>
    </row>
    <row r="567" spans="1:16" x14ac:dyDescent="0.25">
      <c r="A567" t="s">
        <v>879</v>
      </c>
      <c r="B567">
        <v>1281</v>
      </c>
      <c r="C567" s="3" t="str">
        <f>HYPERLINK("http://www.uniprot.org/uniprot/I1N9N3","tr|I1N9N3|I1N9N3_SOYBN")</f>
        <v>tr|I1N9N3|I1N9N3_SOYBN</v>
      </c>
      <c r="D567" t="s">
        <v>28</v>
      </c>
      <c r="E567">
        <v>75.05</v>
      </c>
      <c r="F567">
        <v>429</v>
      </c>
      <c r="G567">
        <v>107</v>
      </c>
      <c r="H567">
        <v>5</v>
      </c>
      <c r="I567">
        <v>7</v>
      </c>
      <c r="J567">
        <v>1278</v>
      </c>
      <c r="K567">
        <v>1</v>
      </c>
      <c r="L567">
        <v>2</v>
      </c>
      <c r="M567">
        <v>428</v>
      </c>
      <c r="N567" t="s">
        <v>18</v>
      </c>
      <c r="O567">
        <v>0</v>
      </c>
      <c r="P567">
        <v>1650</v>
      </c>
    </row>
    <row r="568" spans="1:16" x14ac:dyDescent="0.25">
      <c r="A568" t="s">
        <v>880</v>
      </c>
      <c r="B568">
        <v>1122</v>
      </c>
      <c r="C568" s="3" t="str">
        <f>HYPERLINK("http://www.uniprot.org/uniprot/I1LEY4","tr|I1LEY4|I1LEY4_SOYBN")</f>
        <v>tr|I1LEY4|I1LEY4_SOYBN</v>
      </c>
      <c r="D568" t="s">
        <v>28</v>
      </c>
      <c r="E568">
        <v>72.41</v>
      </c>
      <c r="F568">
        <v>348</v>
      </c>
      <c r="G568">
        <v>96</v>
      </c>
      <c r="H568">
        <v>5</v>
      </c>
      <c r="I568">
        <v>91</v>
      </c>
      <c r="J568">
        <v>1119</v>
      </c>
      <c r="K568">
        <v>1</v>
      </c>
      <c r="L568">
        <v>114</v>
      </c>
      <c r="M568">
        <v>456</v>
      </c>
      <c r="N568" t="s">
        <v>18</v>
      </c>
      <c r="O568" s="1">
        <v>6.15964E-133</v>
      </c>
      <c r="P568">
        <v>1234</v>
      </c>
    </row>
    <row r="569" spans="1:16" x14ac:dyDescent="0.25">
      <c r="A569" t="s">
        <v>881</v>
      </c>
      <c r="B569">
        <v>1149</v>
      </c>
      <c r="C569" s="3" t="str">
        <f>HYPERLINK("http://www.uniprot.org/uniprot/I1M0A4","tr|I1M0A4|I1M0A4_SOYBN")</f>
        <v>tr|I1M0A4|I1M0A4_SOYBN</v>
      </c>
      <c r="D569" t="s">
        <v>28</v>
      </c>
      <c r="E569">
        <v>82.18</v>
      </c>
      <c r="F569">
        <v>376</v>
      </c>
      <c r="G569">
        <v>67</v>
      </c>
      <c r="H569">
        <v>0</v>
      </c>
      <c r="I569">
        <v>19</v>
      </c>
      <c r="J569">
        <v>1146</v>
      </c>
      <c r="K569">
        <v>1</v>
      </c>
      <c r="L569">
        <v>4</v>
      </c>
      <c r="M569">
        <v>379</v>
      </c>
      <c r="N569" t="s">
        <v>18</v>
      </c>
      <c r="O569" s="1">
        <v>1.40691E-180</v>
      </c>
      <c r="P569">
        <v>1645</v>
      </c>
    </row>
    <row r="570" spans="1:16" x14ac:dyDescent="0.25">
      <c r="A570" t="s">
        <v>882</v>
      </c>
      <c r="B570">
        <v>639</v>
      </c>
      <c r="C570" s="3" t="str">
        <f>HYPERLINK("http://www.uniprot.org/uniprot/I3SE57","tr|I3SE57|I3SE57_LOTJA")</f>
        <v>tr|I3SE57|I3SE57_LOTJA</v>
      </c>
      <c r="D570" t="s">
        <v>93</v>
      </c>
      <c r="E570">
        <v>83.01</v>
      </c>
      <c r="F570">
        <v>212</v>
      </c>
      <c r="G570">
        <v>36</v>
      </c>
      <c r="H570">
        <v>0</v>
      </c>
      <c r="I570">
        <v>1</v>
      </c>
      <c r="J570">
        <v>636</v>
      </c>
      <c r="K570">
        <v>1</v>
      </c>
      <c r="L570">
        <v>34</v>
      </c>
      <c r="M570">
        <v>245</v>
      </c>
      <c r="N570" t="s">
        <v>18</v>
      </c>
      <c r="O570" s="1">
        <v>3.38678E-99</v>
      </c>
      <c r="P570">
        <v>939</v>
      </c>
    </row>
    <row r="571" spans="1:16" x14ac:dyDescent="0.25">
      <c r="A571" t="s">
        <v>883</v>
      </c>
      <c r="B571">
        <v>1437</v>
      </c>
      <c r="C571" s="3" t="str">
        <f>HYPERLINK("http://www.uniprot.org/uniprot/I3SJC8","tr|I3SJC8|I3SJC8_MEDTR")</f>
        <v>tr|I3SJC8|I3SJC8_MEDTR</v>
      </c>
      <c r="D571" t="s">
        <v>884</v>
      </c>
      <c r="E571">
        <v>87.89</v>
      </c>
      <c r="F571">
        <v>438</v>
      </c>
      <c r="G571">
        <v>53</v>
      </c>
      <c r="H571">
        <v>0</v>
      </c>
      <c r="I571">
        <v>121</v>
      </c>
      <c r="J571">
        <v>1434</v>
      </c>
      <c r="K571">
        <v>1</v>
      </c>
      <c r="L571">
        <v>1</v>
      </c>
      <c r="M571">
        <v>418</v>
      </c>
      <c r="N571" t="s">
        <v>18</v>
      </c>
      <c r="O571">
        <v>0</v>
      </c>
      <c r="P571">
        <v>1947</v>
      </c>
    </row>
    <row r="572" spans="1:16" x14ac:dyDescent="0.25">
      <c r="A572" t="s">
        <v>885</v>
      </c>
      <c r="B572">
        <v>2142</v>
      </c>
      <c r="C572" s="3" t="str">
        <f>HYPERLINK("http://www.uniprot.org/uniprot/G7J816","tr|G7J816|G7J816_MEDTR")</f>
        <v>tr|G7J816|G7J816_MEDTR</v>
      </c>
      <c r="D572" t="s">
        <v>886</v>
      </c>
      <c r="E572">
        <v>90.6</v>
      </c>
      <c r="F572">
        <v>713</v>
      </c>
      <c r="G572">
        <v>67</v>
      </c>
      <c r="H572">
        <v>0</v>
      </c>
      <c r="I572">
        <v>1</v>
      </c>
      <c r="J572">
        <v>2139</v>
      </c>
      <c r="K572">
        <v>1</v>
      </c>
      <c r="L572">
        <v>1</v>
      </c>
      <c r="M572">
        <v>713</v>
      </c>
      <c r="N572" t="s">
        <v>18</v>
      </c>
      <c r="O572">
        <v>0</v>
      </c>
      <c r="P572">
        <v>3329</v>
      </c>
    </row>
    <row r="573" spans="1:16" x14ac:dyDescent="0.25">
      <c r="A573" t="s">
        <v>887</v>
      </c>
      <c r="B573">
        <v>756</v>
      </c>
      <c r="C573" s="3" t="str">
        <f>HYPERLINK("http://www.uniprot.org/uniprot/G7IYF0","tr|G7IYF0|G7IYF0_MEDTR")</f>
        <v>tr|G7IYF0|G7IYF0_MEDTR</v>
      </c>
      <c r="D573" t="s">
        <v>888</v>
      </c>
      <c r="E573">
        <v>61.72</v>
      </c>
      <c r="F573">
        <v>243</v>
      </c>
      <c r="G573">
        <v>93</v>
      </c>
      <c r="H573">
        <v>15</v>
      </c>
      <c r="I573">
        <v>1</v>
      </c>
      <c r="J573">
        <v>684</v>
      </c>
      <c r="K573">
        <v>1</v>
      </c>
      <c r="L573">
        <v>22</v>
      </c>
      <c r="M573">
        <v>256</v>
      </c>
      <c r="N573" t="s">
        <v>18</v>
      </c>
      <c r="O573" s="1">
        <v>1.3574700000000001E-72</v>
      </c>
      <c r="P573">
        <v>711</v>
      </c>
    </row>
    <row r="574" spans="1:16" x14ac:dyDescent="0.25">
      <c r="A574" t="s">
        <v>889</v>
      </c>
      <c r="B574">
        <v>552</v>
      </c>
      <c r="C574" s="3" t="str">
        <f>HYPERLINK("http://www.uniprot.org/uniprot/G7LIT9","tr|G7LIT9|G7LIT9_MEDTR")</f>
        <v>tr|G7LIT9|G7LIT9_MEDTR</v>
      </c>
      <c r="D574" t="s">
        <v>890</v>
      </c>
      <c r="E574">
        <v>91.25</v>
      </c>
      <c r="F574">
        <v>183</v>
      </c>
      <c r="G574">
        <v>16</v>
      </c>
      <c r="H574">
        <v>0</v>
      </c>
      <c r="I574">
        <v>1</v>
      </c>
      <c r="J574">
        <v>549</v>
      </c>
      <c r="K574">
        <v>1</v>
      </c>
      <c r="L574">
        <v>142</v>
      </c>
      <c r="M574">
        <v>324</v>
      </c>
      <c r="N574" t="s">
        <v>18</v>
      </c>
      <c r="O574" s="1">
        <v>4.2221399999999998E-90</v>
      </c>
      <c r="P574">
        <v>859</v>
      </c>
    </row>
    <row r="575" spans="1:16" x14ac:dyDescent="0.25">
      <c r="A575" t="s">
        <v>891</v>
      </c>
      <c r="B575">
        <v>1725</v>
      </c>
      <c r="C575" s="3" t="str">
        <f>HYPERLINK("http://www.uniprot.org/uniprot/K7L527","tr|K7L527|K7L527_SOYBN")</f>
        <v>tr|K7L527|K7L527_SOYBN</v>
      </c>
      <c r="D575" t="s">
        <v>28</v>
      </c>
      <c r="E575">
        <v>74.23</v>
      </c>
      <c r="F575">
        <v>493</v>
      </c>
      <c r="G575">
        <v>127</v>
      </c>
      <c r="H575">
        <v>0</v>
      </c>
      <c r="I575">
        <v>1</v>
      </c>
      <c r="J575">
        <v>1479</v>
      </c>
      <c r="K575">
        <v>1</v>
      </c>
      <c r="L575">
        <v>46</v>
      </c>
      <c r="M575">
        <v>538</v>
      </c>
      <c r="N575" t="s">
        <v>18</v>
      </c>
      <c r="O575">
        <v>0</v>
      </c>
      <c r="P575">
        <v>1955</v>
      </c>
    </row>
    <row r="576" spans="1:16" x14ac:dyDescent="0.25">
      <c r="A576" t="s">
        <v>892</v>
      </c>
      <c r="B576">
        <v>1173</v>
      </c>
      <c r="C576" s="3" t="str">
        <f>HYPERLINK("http://www.uniprot.org/uniprot/C7FDI5","tr|C7FDI5|C7FDI5_SOYBN")</f>
        <v>tr|C7FDI5|C7FDI5_SOYBN</v>
      </c>
      <c r="D576" t="s">
        <v>717</v>
      </c>
      <c r="E576">
        <v>50.26</v>
      </c>
      <c r="F576">
        <v>372</v>
      </c>
      <c r="G576">
        <v>185</v>
      </c>
      <c r="H576">
        <v>4</v>
      </c>
      <c r="I576">
        <v>1</v>
      </c>
      <c r="J576">
        <v>1104</v>
      </c>
      <c r="K576">
        <v>1</v>
      </c>
      <c r="L576">
        <v>694</v>
      </c>
      <c r="M576">
        <v>1060</v>
      </c>
      <c r="N576" t="s">
        <v>18</v>
      </c>
      <c r="O576" s="1">
        <v>5.4667399999999996E-103</v>
      </c>
      <c r="P576">
        <v>976</v>
      </c>
    </row>
    <row r="577" spans="1:16" x14ac:dyDescent="0.25">
      <c r="A577" t="s">
        <v>893</v>
      </c>
      <c r="B577">
        <v>231</v>
      </c>
      <c r="C577" s="3" t="str">
        <f>HYPERLINK("http://www.uniprot.org/uniprot/G7JUH1","tr|G7JUH1|G7JUH1_MEDTR")</f>
        <v>tr|G7JUH1|G7JUH1_MEDTR</v>
      </c>
      <c r="D577" t="s">
        <v>894</v>
      </c>
      <c r="E577">
        <v>90.74</v>
      </c>
      <c r="F577">
        <v>54</v>
      </c>
      <c r="G577">
        <v>5</v>
      </c>
      <c r="H577">
        <v>0</v>
      </c>
      <c r="I577">
        <v>61</v>
      </c>
      <c r="J577">
        <v>222</v>
      </c>
      <c r="K577">
        <v>1</v>
      </c>
      <c r="L577">
        <v>10</v>
      </c>
      <c r="M577">
        <v>62</v>
      </c>
      <c r="N577" t="s">
        <v>18</v>
      </c>
      <c r="O577" s="1">
        <v>6.36563E-21</v>
      </c>
      <c r="P577">
        <v>262</v>
      </c>
    </row>
    <row r="578" spans="1:16" x14ac:dyDescent="0.25">
      <c r="A578" t="s">
        <v>895</v>
      </c>
      <c r="B578">
        <v>672</v>
      </c>
      <c r="C578" s="3" t="str">
        <f>HYPERLINK("http://www.uniprot.org/uniprot/I3SHW7","tr|I3SHW7|I3SHW7_MEDTR")</f>
        <v>tr|I3SHW7|I3SHW7_MEDTR</v>
      </c>
      <c r="D578" t="s">
        <v>22</v>
      </c>
      <c r="E578">
        <v>69.459999999999994</v>
      </c>
      <c r="F578">
        <v>226</v>
      </c>
      <c r="G578">
        <v>69</v>
      </c>
      <c r="H578">
        <v>3</v>
      </c>
      <c r="I578">
        <v>1</v>
      </c>
      <c r="J578">
        <v>669</v>
      </c>
      <c r="K578">
        <v>1</v>
      </c>
      <c r="L578">
        <v>1</v>
      </c>
      <c r="M578">
        <v>223</v>
      </c>
      <c r="N578" t="s">
        <v>18</v>
      </c>
      <c r="O578" s="1">
        <v>3.0503000000000001E-72</v>
      </c>
      <c r="P578">
        <v>707</v>
      </c>
    </row>
    <row r="579" spans="1:16" x14ac:dyDescent="0.25">
      <c r="A579" t="s">
        <v>896</v>
      </c>
      <c r="B579">
        <v>600</v>
      </c>
      <c r="C579" s="3" t="str">
        <f>HYPERLINK("http://www.uniprot.org/uniprot/C6T0T5","tr|C6T0T5|C6T0T5_SOYBN")</f>
        <v>tr|C6T0T5|C6T0T5_SOYBN</v>
      </c>
      <c r="D579" t="s">
        <v>897</v>
      </c>
      <c r="E579">
        <v>71.349999999999994</v>
      </c>
      <c r="F579">
        <v>192</v>
      </c>
      <c r="G579">
        <v>55</v>
      </c>
      <c r="H579">
        <v>5</v>
      </c>
      <c r="I579">
        <v>37</v>
      </c>
      <c r="J579">
        <v>597</v>
      </c>
      <c r="K579">
        <v>1</v>
      </c>
      <c r="L579">
        <v>15</v>
      </c>
      <c r="M579">
        <v>206</v>
      </c>
      <c r="N579" t="s">
        <v>18</v>
      </c>
      <c r="O579" s="1">
        <v>2.05916E-73</v>
      </c>
      <c r="P579">
        <v>716</v>
      </c>
    </row>
    <row r="580" spans="1:16" x14ac:dyDescent="0.25">
      <c r="A580" t="s">
        <v>898</v>
      </c>
      <c r="B580">
        <v>2445</v>
      </c>
      <c r="C580" s="3" t="str">
        <f>HYPERLINK("http://www.uniprot.org/uniprot/G7KES0","tr|G7KES0|G7KES0_MEDTR")</f>
        <v>tr|G7KES0|G7KES0_MEDTR</v>
      </c>
      <c r="D580" t="s">
        <v>899</v>
      </c>
      <c r="E580">
        <v>73.42</v>
      </c>
      <c r="F580">
        <v>493</v>
      </c>
      <c r="G580">
        <v>131</v>
      </c>
      <c r="H580">
        <v>17</v>
      </c>
      <c r="I580">
        <v>853</v>
      </c>
      <c r="J580">
        <v>2280</v>
      </c>
      <c r="K580">
        <v>1</v>
      </c>
      <c r="L580">
        <v>102</v>
      </c>
      <c r="M580">
        <v>594</v>
      </c>
      <c r="N580" t="s">
        <v>18</v>
      </c>
      <c r="O580">
        <v>0</v>
      </c>
      <c r="P580">
        <v>1842</v>
      </c>
    </row>
    <row r="581" spans="1:16" x14ac:dyDescent="0.25">
      <c r="A581" t="s">
        <v>900</v>
      </c>
      <c r="B581">
        <v>1440</v>
      </c>
      <c r="C581" s="3" t="str">
        <f>HYPERLINK("http://www.uniprot.org/uniprot/A6XNC3","tr|A6XNC3|A6XNC3_MEDTR")</f>
        <v>tr|A6XNC3|A6XNC3_MEDTR</v>
      </c>
      <c r="D581" t="s">
        <v>259</v>
      </c>
      <c r="E581">
        <v>79.7</v>
      </c>
      <c r="F581">
        <v>478</v>
      </c>
      <c r="G581">
        <v>97</v>
      </c>
      <c r="H581">
        <v>2</v>
      </c>
      <c r="I581">
        <v>1</v>
      </c>
      <c r="J581">
        <v>1428</v>
      </c>
      <c r="K581">
        <v>1</v>
      </c>
      <c r="L581">
        <v>1</v>
      </c>
      <c r="M581">
        <v>478</v>
      </c>
      <c r="N581" t="s">
        <v>18</v>
      </c>
      <c r="O581">
        <v>0</v>
      </c>
      <c r="P581">
        <v>1980</v>
      </c>
    </row>
    <row r="582" spans="1:16" x14ac:dyDescent="0.25">
      <c r="A582" t="s">
        <v>901</v>
      </c>
      <c r="B582">
        <v>1533</v>
      </c>
      <c r="C582" s="3" t="str">
        <f>HYPERLINK("http://www.uniprot.org/uniprot/G7KH04","tr|G7KH04|G7KH04_MEDTR")</f>
        <v>tr|G7KH04|G7KH04_MEDTR</v>
      </c>
      <c r="D582" t="s">
        <v>866</v>
      </c>
      <c r="E582">
        <v>82.15</v>
      </c>
      <c r="F582">
        <v>510</v>
      </c>
      <c r="G582">
        <v>91</v>
      </c>
      <c r="H582">
        <v>0</v>
      </c>
      <c r="I582">
        <v>1</v>
      </c>
      <c r="J582">
        <v>1530</v>
      </c>
      <c r="K582">
        <v>1</v>
      </c>
      <c r="L582">
        <v>1</v>
      </c>
      <c r="M582">
        <v>510</v>
      </c>
      <c r="N582" t="s">
        <v>18</v>
      </c>
      <c r="O582">
        <v>0</v>
      </c>
      <c r="P582">
        <v>2180</v>
      </c>
    </row>
    <row r="583" spans="1:16" x14ac:dyDescent="0.25">
      <c r="A583" t="s">
        <v>902</v>
      </c>
      <c r="B583">
        <v>774</v>
      </c>
      <c r="C583" s="3" t="str">
        <f>HYPERLINK("http://www.uniprot.org/uniprot/G7LCH7","tr|G7LCH7|G7LCH7_MEDTR")</f>
        <v>tr|G7LCH7|G7LCH7_MEDTR</v>
      </c>
      <c r="D583" t="s">
        <v>903</v>
      </c>
      <c r="E583">
        <v>65.599999999999994</v>
      </c>
      <c r="F583">
        <v>250</v>
      </c>
      <c r="G583">
        <v>86</v>
      </c>
      <c r="H583">
        <v>2</v>
      </c>
      <c r="I583">
        <v>1</v>
      </c>
      <c r="J583">
        <v>744</v>
      </c>
      <c r="K583">
        <v>1</v>
      </c>
      <c r="L583">
        <v>34</v>
      </c>
      <c r="M583">
        <v>281</v>
      </c>
      <c r="N583" t="s">
        <v>18</v>
      </c>
      <c r="O583" s="1">
        <v>8.6445300000000003E-86</v>
      </c>
      <c r="P583">
        <v>825</v>
      </c>
    </row>
    <row r="584" spans="1:16" x14ac:dyDescent="0.25">
      <c r="A584" t="s">
        <v>904</v>
      </c>
      <c r="B584">
        <v>339</v>
      </c>
      <c r="C584" s="3" t="str">
        <f>HYPERLINK("http://www.uniprot.org/uniprot/Q1SKX0","tr|Q1SKX0|Q1SKX0_MEDTR")</f>
        <v>tr|Q1SKX0|Q1SKX0_MEDTR</v>
      </c>
      <c r="D584" t="s">
        <v>905</v>
      </c>
      <c r="E584">
        <v>53.6</v>
      </c>
      <c r="F584">
        <v>97</v>
      </c>
      <c r="G584">
        <v>45</v>
      </c>
      <c r="H584">
        <v>10</v>
      </c>
      <c r="I584">
        <v>73</v>
      </c>
      <c r="J584">
        <v>333</v>
      </c>
      <c r="K584">
        <v>1</v>
      </c>
      <c r="L584">
        <v>60</v>
      </c>
      <c r="M584">
        <v>155</v>
      </c>
      <c r="N584" t="s">
        <v>18</v>
      </c>
      <c r="O584" s="1">
        <v>6.8388600000000001E-15</v>
      </c>
      <c r="P584">
        <v>210</v>
      </c>
    </row>
    <row r="585" spans="1:16" x14ac:dyDescent="0.25">
      <c r="A585" t="s">
        <v>906</v>
      </c>
      <c r="B585">
        <v>1332</v>
      </c>
      <c r="C585" s="3" t="str">
        <f>HYPERLINK("http://www.uniprot.org/uniprot/Q0GXX6","tr|Q0GXX6|Q0GXX6_MEDTR")</f>
        <v>tr|Q0GXX6|Q0GXX6_MEDTR</v>
      </c>
      <c r="D585" t="s">
        <v>907</v>
      </c>
      <c r="E585">
        <v>74.040000000000006</v>
      </c>
      <c r="F585">
        <v>447</v>
      </c>
      <c r="G585">
        <v>116</v>
      </c>
      <c r="H585">
        <v>4</v>
      </c>
      <c r="I585">
        <v>1</v>
      </c>
      <c r="J585">
        <v>1329</v>
      </c>
      <c r="K585">
        <v>1</v>
      </c>
      <c r="L585">
        <v>1</v>
      </c>
      <c r="M585">
        <v>447</v>
      </c>
      <c r="N585" t="s">
        <v>18</v>
      </c>
      <c r="O585">
        <v>0</v>
      </c>
      <c r="P585">
        <v>1685</v>
      </c>
    </row>
    <row r="586" spans="1:16" x14ac:dyDescent="0.25">
      <c r="A586" t="s">
        <v>908</v>
      </c>
      <c r="B586">
        <v>1710</v>
      </c>
      <c r="C586" s="3" t="str">
        <f>HYPERLINK("http://www.uniprot.org/uniprot/K7M2N3","tr|K7M2N3|K7M2N3_SOYBN")</f>
        <v>tr|K7M2N3|K7M2N3_SOYBN</v>
      </c>
      <c r="D586" t="s">
        <v>28</v>
      </c>
      <c r="E586">
        <v>79.12</v>
      </c>
      <c r="F586">
        <v>570</v>
      </c>
      <c r="G586">
        <v>119</v>
      </c>
      <c r="H586">
        <v>1</v>
      </c>
      <c r="I586">
        <v>1</v>
      </c>
      <c r="J586">
        <v>1707</v>
      </c>
      <c r="K586">
        <v>1</v>
      </c>
      <c r="L586">
        <v>1</v>
      </c>
      <c r="M586">
        <v>570</v>
      </c>
      <c r="N586" t="s">
        <v>18</v>
      </c>
      <c r="O586">
        <v>0</v>
      </c>
      <c r="P586">
        <v>2411</v>
      </c>
    </row>
    <row r="587" spans="1:16" x14ac:dyDescent="0.25">
      <c r="A587" t="s">
        <v>909</v>
      </c>
      <c r="B587">
        <v>1758</v>
      </c>
      <c r="C587" s="3" t="str">
        <f>HYPERLINK("http://www.uniprot.org/uniprot/I1MA16","tr|I1MA16|I1MA16_SOYBN")</f>
        <v>tr|I1MA16|I1MA16_SOYBN</v>
      </c>
      <c r="D587" t="s">
        <v>28</v>
      </c>
      <c r="E587">
        <v>68.09</v>
      </c>
      <c r="F587">
        <v>351</v>
      </c>
      <c r="G587">
        <v>112</v>
      </c>
      <c r="H587">
        <v>0</v>
      </c>
      <c r="I587">
        <v>703</v>
      </c>
      <c r="J587">
        <v>1755</v>
      </c>
      <c r="K587">
        <v>1</v>
      </c>
      <c r="L587">
        <v>13</v>
      </c>
      <c r="M587">
        <v>320</v>
      </c>
      <c r="N587" t="s">
        <v>18</v>
      </c>
      <c r="O587" s="1">
        <v>1.1957399999999999E-121</v>
      </c>
      <c r="P587">
        <v>1139</v>
      </c>
    </row>
    <row r="588" spans="1:16" x14ac:dyDescent="0.25">
      <c r="A588" t="s">
        <v>910</v>
      </c>
      <c r="B588">
        <v>1344</v>
      </c>
      <c r="C588" s="3" t="str">
        <f>HYPERLINK("http://www.uniprot.org/uniprot/Q3LUM5","tr|Q3LUM5|Q3LUM5_GOSHI")</f>
        <v>tr|Q3LUM5|Q3LUM5_GOSHI</v>
      </c>
      <c r="D588" t="s">
        <v>875</v>
      </c>
      <c r="E588">
        <v>98.39</v>
      </c>
      <c r="F588">
        <v>436</v>
      </c>
      <c r="G588">
        <v>7</v>
      </c>
      <c r="H588">
        <v>0</v>
      </c>
      <c r="I588">
        <v>1</v>
      </c>
      <c r="J588">
        <v>1308</v>
      </c>
      <c r="K588">
        <v>1</v>
      </c>
      <c r="L588">
        <v>1</v>
      </c>
      <c r="M588">
        <v>436</v>
      </c>
      <c r="N588" t="s">
        <v>18</v>
      </c>
      <c r="O588">
        <v>0</v>
      </c>
      <c r="P588">
        <v>2254</v>
      </c>
    </row>
    <row r="589" spans="1:16" x14ac:dyDescent="0.25">
      <c r="A589" t="s">
        <v>911</v>
      </c>
      <c r="B589">
        <v>1437</v>
      </c>
      <c r="C589" s="3" t="str">
        <f>HYPERLINK("http://www.uniprot.org/uniprot/G7I2J1","tr|G7I2J1|G7I2J1_MEDTR")</f>
        <v>tr|G7I2J1|G7I2J1_MEDTR</v>
      </c>
      <c r="D589" t="s">
        <v>912</v>
      </c>
      <c r="E589">
        <v>45.45</v>
      </c>
      <c r="F589">
        <v>462</v>
      </c>
      <c r="G589">
        <v>252</v>
      </c>
      <c r="H589">
        <v>26</v>
      </c>
      <c r="I589">
        <v>127</v>
      </c>
      <c r="J589">
        <v>1434</v>
      </c>
      <c r="K589">
        <v>1</v>
      </c>
      <c r="L589">
        <v>337</v>
      </c>
      <c r="M589">
        <v>775</v>
      </c>
      <c r="N589" t="s">
        <v>18</v>
      </c>
      <c r="O589" s="1">
        <v>6.8098800000000001E-85</v>
      </c>
      <c r="P589">
        <v>821</v>
      </c>
    </row>
    <row r="590" spans="1:16" x14ac:dyDescent="0.25">
      <c r="A590" t="s">
        <v>913</v>
      </c>
      <c r="B590">
        <v>549</v>
      </c>
      <c r="C590" s="3" t="str">
        <f>HYPERLINK("http://www.uniprot.org/uniprot/G7KUB4","tr|G7KUB4|G7KUB4_MEDTR")</f>
        <v>tr|G7KUB4|G7KUB4_MEDTR</v>
      </c>
      <c r="D590" t="s">
        <v>914</v>
      </c>
      <c r="E590">
        <v>60.62</v>
      </c>
      <c r="F590">
        <v>193</v>
      </c>
      <c r="G590">
        <v>76</v>
      </c>
      <c r="H590">
        <v>11</v>
      </c>
      <c r="I590">
        <v>1</v>
      </c>
      <c r="J590">
        <v>546</v>
      </c>
      <c r="K590">
        <v>1</v>
      </c>
      <c r="L590">
        <v>1</v>
      </c>
      <c r="M590">
        <v>187</v>
      </c>
      <c r="N590" t="s">
        <v>18</v>
      </c>
      <c r="O590" s="1">
        <v>6.9099199999999999E-45</v>
      </c>
      <c r="P590">
        <v>469</v>
      </c>
    </row>
    <row r="591" spans="1:16" x14ac:dyDescent="0.25">
      <c r="A591" t="s">
        <v>915</v>
      </c>
      <c r="B591">
        <v>618</v>
      </c>
      <c r="C591" s="3" t="str">
        <f>HYPERLINK("http://www.uniprot.org/uniprot/I1N9N4","tr|I1N9N4|I1N9N4_SOYBN")</f>
        <v>tr|I1N9N4|I1N9N4_SOYBN</v>
      </c>
      <c r="D591" t="s">
        <v>28</v>
      </c>
      <c r="E591">
        <v>64.36</v>
      </c>
      <c r="F591">
        <v>174</v>
      </c>
      <c r="G591">
        <v>62</v>
      </c>
      <c r="H591">
        <v>0</v>
      </c>
      <c r="I591">
        <v>76</v>
      </c>
      <c r="J591">
        <v>597</v>
      </c>
      <c r="K591">
        <v>1</v>
      </c>
      <c r="L591">
        <v>25</v>
      </c>
      <c r="M591">
        <v>194</v>
      </c>
      <c r="N591" t="s">
        <v>18</v>
      </c>
      <c r="O591" s="1">
        <v>6.69377E-54</v>
      </c>
      <c r="P591">
        <v>548</v>
      </c>
    </row>
    <row r="592" spans="1:16" x14ac:dyDescent="0.25">
      <c r="A592" t="s">
        <v>916</v>
      </c>
      <c r="B592">
        <v>1017</v>
      </c>
      <c r="C592" s="3" t="str">
        <f>HYPERLINK("http://www.uniprot.org/uniprot/I1MLS6","tr|I1MLS6|I1MLS6_SOYBN")</f>
        <v>tr|I1MLS6|I1MLS6_SOYBN</v>
      </c>
      <c r="D592" t="s">
        <v>28</v>
      </c>
      <c r="E592">
        <v>76.040000000000006</v>
      </c>
      <c r="F592">
        <v>263</v>
      </c>
      <c r="G592">
        <v>63</v>
      </c>
      <c r="H592">
        <v>2</v>
      </c>
      <c r="I592">
        <v>229</v>
      </c>
      <c r="J592">
        <v>1011</v>
      </c>
      <c r="K592">
        <v>1</v>
      </c>
      <c r="L592">
        <v>44</v>
      </c>
      <c r="M592">
        <v>306</v>
      </c>
      <c r="N592" t="s">
        <v>18</v>
      </c>
      <c r="O592" s="1">
        <v>1.7617200000000001E-112</v>
      </c>
      <c r="P592">
        <v>1057</v>
      </c>
    </row>
    <row r="593" spans="1:16" x14ac:dyDescent="0.25">
      <c r="A593" t="s">
        <v>917</v>
      </c>
      <c r="B593">
        <v>1377</v>
      </c>
      <c r="C593" s="3" t="str">
        <f>HYPERLINK("http://www.uniprot.org/uniprot/I1NJ60","tr|I1NJ60|I1NJ60_SOYBN")</f>
        <v>tr|I1NJ60|I1NJ60_SOYBN</v>
      </c>
      <c r="D593" t="s">
        <v>71</v>
      </c>
      <c r="E593">
        <v>72.180000000000007</v>
      </c>
      <c r="F593">
        <v>453</v>
      </c>
      <c r="G593">
        <v>126</v>
      </c>
      <c r="H593">
        <v>1</v>
      </c>
      <c r="I593">
        <v>19</v>
      </c>
      <c r="J593">
        <v>1374</v>
      </c>
      <c r="K593">
        <v>1</v>
      </c>
      <c r="L593">
        <v>26</v>
      </c>
      <c r="M593">
        <v>466</v>
      </c>
      <c r="N593" t="s">
        <v>18</v>
      </c>
      <c r="O593" s="1">
        <v>7.6916100000000001E-171</v>
      </c>
      <c r="P593">
        <v>1562</v>
      </c>
    </row>
    <row r="594" spans="1:16" x14ac:dyDescent="0.25">
      <c r="A594" t="s">
        <v>918</v>
      </c>
      <c r="B594">
        <v>1596</v>
      </c>
      <c r="C594" s="3" t="str">
        <f>HYPERLINK("http://www.uniprot.org/uniprot/I1JUS7","tr|I1JUS7|I1JUS7_SOYBN")</f>
        <v>tr|I1JUS7|I1JUS7_SOYBN</v>
      </c>
      <c r="D594" t="s">
        <v>919</v>
      </c>
      <c r="E594">
        <v>91.91</v>
      </c>
      <c r="F594">
        <v>532</v>
      </c>
      <c r="G594">
        <v>43</v>
      </c>
      <c r="H594">
        <v>1</v>
      </c>
      <c r="I594">
        <v>1</v>
      </c>
      <c r="J594">
        <v>1593</v>
      </c>
      <c r="K594">
        <v>1</v>
      </c>
      <c r="L594">
        <v>1</v>
      </c>
      <c r="M594">
        <v>514</v>
      </c>
      <c r="N594" t="s">
        <v>18</v>
      </c>
      <c r="O594">
        <v>0</v>
      </c>
      <c r="P594">
        <v>2528</v>
      </c>
    </row>
    <row r="595" spans="1:16" x14ac:dyDescent="0.25">
      <c r="A595" t="s">
        <v>920</v>
      </c>
      <c r="B595">
        <v>720</v>
      </c>
      <c r="C595" s="3" t="str">
        <f>HYPERLINK("http://www.uniprot.org/uniprot/G7KE59","tr|G7KE59|G7KE59_MEDTR")</f>
        <v>tr|G7KE59|G7KE59_MEDTR</v>
      </c>
      <c r="D595" t="s">
        <v>921</v>
      </c>
      <c r="E595">
        <v>61.57</v>
      </c>
      <c r="F595">
        <v>242</v>
      </c>
      <c r="G595">
        <v>93</v>
      </c>
      <c r="H595">
        <v>7</v>
      </c>
      <c r="I595">
        <v>7</v>
      </c>
      <c r="J595">
        <v>711</v>
      </c>
      <c r="K595">
        <v>1</v>
      </c>
      <c r="L595">
        <v>36</v>
      </c>
      <c r="M595">
        <v>272</v>
      </c>
      <c r="N595" t="s">
        <v>18</v>
      </c>
      <c r="O595" s="1">
        <v>1.0051E-74</v>
      </c>
      <c r="P595">
        <v>729</v>
      </c>
    </row>
    <row r="596" spans="1:16" x14ac:dyDescent="0.25">
      <c r="A596" t="s">
        <v>922</v>
      </c>
      <c r="B596">
        <v>1812</v>
      </c>
      <c r="C596" s="3" t="str">
        <f>HYPERLINK("http://www.uniprot.org/uniprot/G7LIT8","tr|G7LIT8|G7LIT8_MEDTR")</f>
        <v>tr|G7LIT8|G7LIT8_MEDTR</v>
      </c>
      <c r="D596" t="s">
        <v>923</v>
      </c>
      <c r="E596">
        <v>88.88</v>
      </c>
      <c r="F596">
        <v>603</v>
      </c>
      <c r="G596">
        <v>67</v>
      </c>
      <c r="H596">
        <v>0</v>
      </c>
      <c r="I596">
        <v>1</v>
      </c>
      <c r="J596">
        <v>1809</v>
      </c>
      <c r="K596">
        <v>1</v>
      </c>
      <c r="L596">
        <v>1</v>
      </c>
      <c r="M596">
        <v>603</v>
      </c>
      <c r="N596" t="s">
        <v>18</v>
      </c>
      <c r="O596">
        <v>0</v>
      </c>
      <c r="P596">
        <v>2703</v>
      </c>
    </row>
    <row r="597" spans="1:16" x14ac:dyDescent="0.25">
      <c r="A597" t="s">
        <v>924</v>
      </c>
      <c r="B597">
        <v>918</v>
      </c>
      <c r="C597" s="3" t="str">
        <f>HYPERLINK("http://www.uniprot.org/uniprot/G7LDB8","tr|G7LDB8|G7LDB8_MEDTR")</f>
        <v>tr|G7LDB8|G7LDB8_MEDTR</v>
      </c>
      <c r="D597" t="s">
        <v>925</v>
      </c>
      <c r="E597">
        <v>73.28</v>
      </c>
      <c r="F597">
        <v>307</v>
      </c>
      <c r="G597">
        <v>82</v>
      </c>
      <c r="H597">
        <v>2</v>
      </c>
      <c r="I597">
        <v>1</v>
      </c>
      <c r="J597">
        <v>915</v>
      </c>
      <c r="K597">
        <v>1</v>
      </c>
      <c r="L597">
        <v>1</v>
      </c>
      <c r="M597">
        <v>307</v>
      </c>
      <c r="N597" t="s">
        <v>18</v>
      </c>
      <c r="O597" s="1">
        <v>1.33074E-129</v>
      </c>
      <c r="P597">
        <v>1204</v>
      </c>
    </row>
    <row r="598" spans="1:16" x14ac:dyDescent="0.25">
      <c r="A598" t="s">
        <v>926</v>
      </c>
      <c r="B598">
        <v>1266</v>
      </c>
      <c r="C598" s="3" t="str">
        <f>HYPERLINK("http://www.uniprot.org/uniprot/M5W337","tr|M5W337|M5W337_PRUPE")</f>
        <v>tr|M5W337|M5W337_PRUPE</v>
      </c>
      <c r="D598" t="s">
        <v>468</v>
      </c>
      <c r="E598">
        <v>24.43</v>
      </c>
      <c r="F598">
        <v>442</v>
      </c>
      <c r="G598">
        <v>334</v>
      </c>
      <c r="H598">
        <v>21</v>
      </c>
      <c r="I598">
        <v>1</v>
      </c>
      <c r="J598">
        <v>1263</v>
      </c>
      <c r="K598">
        <v>1</v>
      </c>
      <c r="L598">
        <v>53</v>
      </c>
      <c r="M598">
        <v>464</v>
      </c>
      <c r="N598" t="s">
        <v>18</v>
      </c>
      <c r="O598" s="1">
        <v>9.9492E-29</v>
      </c>
      <c r="P598">
        <v>336</v>
      </c>
    </row>
    <row r="599" spans="1:16" x14ac:dyDescent="0.25">
      <c r="A599" t="s">
        <v>927</v>
      </c>
      <c r="B599">
        <v>1122</v>
      </c>
      <c r="C599" s="3" t="str">
        <f>HYPERLINK("http://www.uniprot.org/uniprot/G7JE52","tr|G7JE52|G7JE52_MEDTR")</f>
        <v>tr|G7JE52|G7JE52_MEDTR</v>
      </c>
      <c r="D599" t="s">
        <v>928</v>
      </c>
      <c r="E599">
        <v>88.66</v>
      </c>
      <c r="F599">
        <v>344</v>
      </c>
      <c r="G599">
        <v>39</v>
      </c>
      <c r="H599">
        <v>0</v>
      </c>
      <c r="I599">
        <v>61</v>
      </c>
      <c r="J599">
        <v>1092</v>
      </c>
      <c r="K599">
        <v>1</v>
      </c>
      <c r="L599">
        <v>17</v>
      </c>
      <c r="M599">
        <v>360</v>
      </c>
      <c r="N599" t="s">
        <v>18</v>
      </c>
      <c r="O599" s="1">
        <v>1.18551E-176</v>
      </c>
      <c r="P599">
        <v>1611</v>
      </c>
    </row>
    <row r="600" spans="1:16" x14ac:dyDescent="0.25">
      <c r="A600" t="s">
        <v>929</v>
      </c>
      <c r="B600">
        <v>741</v>
      </c>
      <c r="C600" s="3" t="str">
        <f>HYPERLINK("http://www.uniprot.org/uniprot/K7MKW8","tr|K7MKW8|K7MKW8_SOYBN")</f>
        <v>tr|K7MKW8|K7MKW8_SOYBN</v>
      </c>
      <c r="D600" t="s">
        <v>117</v>
      </c>
      <c r="E600">
        <v>62.86</v>
      </c>
      <c r="F600">
        <v>272</v>
      </c>
      <c r="G600">
        <v>101</v>
      </c>
      <c r="H600">
        <v>42</v>
      </c>
      <c r="I600">
        <v>1</v>
      </c>
      <c r="J600">
        <v>690</v>
      </c>
      <c r="K600">
        <v>1</v>
      </c>
      <c r="L600">
        <v>84</v>
      </c>
      <c r="M600">
        <v>354</v>
      </c>
      <c r="N600" t="s">
        <v>18</v>
      </c>
      <c r="O600" s="1">
        <v>1.2897699999999999E-88</v>
      </c>
      <c r="P600">
        <v>849</v>
      </c>
    </row>
    <row r="601" spans="1:16" x14ac:dyDescent="0.25">
      <c r="A601" t="s">
        <v>930</v>
      </c>
      <c r="B601">
        <v>1197</v>
      </c>
      <c r="C601" s="3" t="str">
        <f>HYPERLINK("http://www.uniprot.org/uniprot/G7LDT4","tr|G7LDT4|G7LDT4_MEDTR")</f>
        <v>tr|G7LDT4|G7LDT4_MEDTR</v>
      </c>
      <c r="D601" t="s">
        <v>931</v>
      </c>
      <c r="E601">
        <v>51.6</v>
      </c>
      <c r="F601">
        <v>436</v>
      </c>
      <c r="G601">
        <v>211</v>
      </c>
      <c r="H601">
        <v>56</v>
      </c>
      <c r="I601">
        <v>40</v>
      </c>
      <c r="J601">
        <v>1179</v>
      </c>
      <c r="K601">
        <v>1</v>
      </c>
      <c r="L601">
        <v>6</v>
      </c>
      <c r="M601">
        <v>430</v>
      </c>
      <c r="N601" t="s">
        <v>18</v>
      </c>
      <c r="O601" s="1">
        <v>3.2776100000000001E-103</v>
      </c>
      <c r="P601">
        <v>978</v>
      </c>
    </row>
    <row r="602" spans="1:16" x14ac:dyDescent="0.25">
      <c r="A602" t="s">
        <v>932</v>
      </c>
      <c r="B602">
        <v>1350</v>
      </c>
      <c r="C602" s="3" t="str">
        <f>HYPERLINK("http://www.uniprot.org/uniprot/G7KER8","tr|G7KER8|G7KER8_MEDTR")</f>
        <v>tr|G7KER8|G7KER8_MEDTR</v>
      </c>
      <c r="D602" t="s">
        <v>933</v>
      </c>
      <c r="E602">
        <v>91.29</v>
      </c>
      <c r="F602">
        <v>448</v>
      </c>
      <c r="G602">
        <v>39</v>
      </c>
      <c r="H602">
        <v>1</v>
      </c>
      <c r="I602">
        <v>7</v>
      </c>
      <c r="J602">
        <v>1347</v>
      </c>
      <c r="K602">
        <v>1</v>
      </c>
      <c r="L602">
        <v>24</v>
      </c>
      <c r="M602">
        <v>471</v>
      </c>
      <c r="N602" t="s">
        <v>18</v>
      </c>
      <c r="O602">
        <v>0</v>
      </c>
      <c r="P602">
        <v>2145</v>
      </c>
    </row>
    <row r="603" spans="1:16" x14ac:dyDescent="0.25">
      <c r="A603" t="s">
        <v>934</v>
      </c>
      <c r="B603">
        <v>927</v>
      </c>
      <c r="C603" s="3" t="str">
        <f>HYPERLINK("http://www.uniprot.org/uniprot/K7L1W5","tr|K7L1W5|K7L1W5_SOYBN")</f>
        <v>tr|K7L1W5|K7L1W5_SOYBN</v>
      </c>
      <c r="D603" t="s">
        <v>28</v>
      </c>
      <c r="E603">
        <v>48.83</v>
      </c>
      <c r="F603">
        <v>43</v>
      </c>
      <c r="G603">
        <v>22</v>
      </c>
      <c r="H603">
        <v>0</v>
      </c>
      <c r="I603">
        <v>366</v>
      </c>
      <c r="J603">
        <v>494</v>
      </c>
      <c r="K603">
        <v>3</v>
      </c>
      <c r="L603">
        <v>351</v>
      </c>
      <c r="M603">
        <v>393</v>
      </c>
      <c r="N603" t="s">
        <v>18</v>
      </c>
      <c r="O603" s="1">
        <v>1.12002E-8</v>
      </c>
      <c r="P603">
        <v>113</v>
      </c>
    </row>
    <row r="604" spans="1:16" x14ac:dyDescent="0.25">
      <c r="A604" t="s">
        <v>935</v>
      </c>
      <c r="B604">
        <v>867</v>
      </c>
      <c r="C604" s="3" t="str">
        <f>HYPERLINK("http://www.uniprot.org/uniprot/G7J800","tr|G7J800|G7J800_MEDTR")</f>
        <v>tr|G7J800|G7J800_MEDTR</v>
      </c>
      <c r="D604" t="s">
        <v>936</v>
      </c>
      <c r="E604">
        <v>93.03</v>
      </c>
      <c r="F604">
        <v>287</v>
      </c>
      <c r="G604">
        <v>20</v>
      </c>
      <c r="H604">
        <v>0</v>
      </c>
      <c r="I604">
        <v>1</v>
      </c>
      <c r="J604">
        <v>861</v>
      </c>
      <c r="K604">
        <v>1</v>
      </c>
      <c r="L604">
        <v>471</v>
      </c>
      <c r="M604">
        <v>757</v>
      </c>
      <c r="N604" t="s">
        <v>18</v>
      </c>
      <c r="O604" s="1">
        <v>1.5634000000000001E-153</v>
      </c>
      <c r="P604">
        <v>1410</v>
      </c>
    </row>
    <row r="605" spans="1:16" x14ac:dyDescent="0.25">
      <c r="A605" t="s">
        <v>937</v>
      </c>
      <c r="B605">
        <v>1086</v>
      </c>
      <c r="C605" s="3" t="str">
        <f>HYPERLINK("http://www.uniprot.org/uniprot/A6XNC3","tr|A6XNC3|A6XNC3_MEDTR")</f>
        <v>tr|A6XNC3|A6XNC3_MEDTR</v>
      </c>
      <c r="D605" t="s">
        <v>259</v>
      </c>
      <c r="E605">
        <v>79.44</v>
      </c>
      <c r="F605">
        <v>360</v>
      </c>
      <c r="G605">
        <v>74</v>
      </c>
      <c r="H605">
        <v>0</v>
      </c>
      <c r="I605">
        <v>1</v>
      </c>
      <c r="J605">
        <v>1080</v>
      </c>
      <c r="K605">
        <v>1</v>
      </c>
      <c r="L605">
        <v>122</v>
      </c>
      <c r="M605">
        <v>481</v>
      </c>
      <c r="N605" t="s">
        <v>18</v>
      </c>
      <c r="O605" s="1">
        <v>4.4257000000000004E-165</v>
      </c>
      <c r="P605">
        <v>1511</v>
      </c>
    </row>
    <row r="606" spans="1:16" x14ac:dyDescent="0.25">
      <c r="A606" t="s">
        <v>938</v>
      </c>
      <c r="B606">
        <v>1110</v>
      </c>
      <c r="C606" s="3" t="str">
        <f>HYPERLINK("http://www.uniprot.org/uniprot/G7K0E6","tr|G7K0E6|G7K0E6_MEDTR")</f>
        <v>tr|G7K0E6|G7K0E6_MEDTR</v>
      </c>
      <c r="D606" t="s">
        <v>939</v>
      </c>
      <c r="E606">
        <v>78.75</v>
      </c>
      <c r="F606">
        <v>273</v>
      </c>
      <c r="G606">
        <v>58</v>
      </c>
      <c r="H606">
        <v>0</v>
      </c>
      <c r="I606">
        <v>139</v>
      </c>
      <c r="J606">
        <v>957</v>
      </c>
      <c r="K606">
        <v>1</v>
      </c>
      <c r="L606">
        <v>114</v>
      </c>
      <c r="M606">
        <v>340</v>
      </c>
      <c r="N606" t="s">
        <v>18</v>
      </c>
      <c r="O606" s="1">
        <v>1.2676E-114</v>
      </c>
      <c r="P606">
        <v>1076</v>
      </c>
    </row>
    <row r="607" spans="1:16" x14ac:dyDescent="0.25">
      <c r="A607" t="s">
        <v>940</v>
      </c>
      <c r="B607">
        <v>921</v>
      </c>
      <c r="C607" s="3" t="str">
        <f>HYPERLINK("http://www.uniprot.org/uniprot/Q1SKX1","tr|Q1SKX1|Q1SKX1_MEDTR")</f>
        <v>tr|Q1SKX1|Q1SKX1_MEDTR</v>
      </c>
      <c r="D607" t="s">
        <v>941</v>
      </c>
      <c r="E607">
        <v>58.33</v>
      </c>
      <c r="F607">
        <v>324</v>
      </c>
      <c r="G607">
        <v>135</v>
      </c>
      <c r="H607">
        <v>19</v>
      </c>
      <c r="I607">
        <v>4</v>
      </c>
      <c r="J607">
        <v>918</v>
      </c>
      <c r="K607">
        <v>1</v>
      </c>
      <c r="L607">
        <v>5</v>
      </c>
      <c r="M607">
        <v>326</v>
      </c>
      <c r="N607" t="s">
        <v>18</v>
      </c>
      <c r="O607" s="1">
        <v>4.6557900000000004E-90</v>
      </c>
      <c r="P607">
        <v>863</v>
      </c>
    </row>
    <row r="608" spans="1:16" x14ac:dyDescent="0.25">
      <c r="A608" t="s">
        <v>942</v>
      </c>
      <c r="B608">
        <v>1971</v>
      </c>
      <c r="C608" s="3" t="str">
        <f>HYPERLINK("http://www.uniprot.org/uniprot/G7IHX2","tr|G7IHX2|G7IHX2_MEDTR")</f>
        <v>tr|G7IHX2|G7IHX2_MEDTR</v>
      </c>
      <c r="D608" t="s">
        <v>943</v>
      </c>
      <c r="E608">
        <v>66.33</v>
      </c>
      <c r="F608">
        <v>597</v>
      </c>
      <c r="G608">
        <v>201</v>
      </c>
      <c r="H608">
        <v>3</v>
      </c>
      <c r="I608">
        <v>187</v>
      </c>
      <c r="J608">
        <v>1968</v>
      </c>
      <c r="K608">
        <v>1</v>
      </c>
      <c r="L608">
        <v>17</v>
      </c>
      <c r="M608">
        <v>607</v>
      </c>
      <c r="N608" t="s">
        <v>18</v>
      </c>
      <c r="O608">
        <v>0</v>
      </c>
      <c r="P608">
        <v>1991</v>
      </c>
    </row>
    <row r="609" spans="1:16" x14ac:dyDescent="0.25">
      <c r="A609" t="s">
        <v>944</v>
      </c>
      <c r="B609">
        <v>504</v>
      </c>
      <c r="C609" s="3" t="str">
        <f>HYPERLINK("http://www.uniprot.org/uniprot/K7M2N4","tr|K7M2N4|K7M2N4_SOYBN")</f>
        <v>tr|K7M2N4|K7M2N4_SOYBN</v>
      </c>
      <c r="D609" t="s">
        <v>28</v>
      </c>
      <c r="E609">
        <v>51.7</v>
      </c>
      <c r="F609">
        <v>176</v>
      </c>
      <c r="G609">
        <v>85</v>
      </c>
      <c r="H609">
        <v>10</v>
      </c>
      <c r="I609">
        <v>1</v>
      </c>
      <c r="J609">
        <v>498</v>
      </c>
      <c r="K609">
        <v>1</v>
      </c>
      <c r="L609">
        <v>19</v>
      </c>
      <c r="M609">
        <v>193</v>
      </c>
      <c r="N609" t="s">
        <v>18</v>
      </c>
      <c r="O609" s="1">
        <v>6.1266200000000003E-40</v>
      </c>
      <c r="P609">
        <v>426</v>
      </c>
    </row>
    <row r="610" spans="1:16" x14ac:dyDescent="0.25">
      <c r="A610" t="s">
        <v>945</v>
      </c>
      <c r="B610">
        <v>1044</v>
      </c>
      <c r="C610" s="3" t="str">
        <f>HYPERLINK("http://www.uniprot.org/uniprot/G7K8T3","tr|G7K8T3|G7K8T3_MEDTR")</f>
        <v>tr|G7K8T3|G7K8T3_MEDTR</v>
      </c>
      <c r="D610" t="s">
        <v>946</v>
      </c>
      <c r="E610">
        <v>39.94</v>
      </c>
      <c r="F610">
        <v>368</v>
      </c>
      <c r="G610">
        <v>221</v>
      </c>
      <c r="H610">
        <v>42</v>
      </c>
      <c r="I610">
        <v>1</v>
      </c>
      <c r="J610">
        <v>978</v>
      </c>
      <c r="K610">
        <v>1</v>
      </c>
      <c r="L610">
        <v>1</v>
      </c>
      <c r="M610">
        <v>335</v>
      </c>
      <c r="N610" t="s">
        <v>18</v>
      </c>
      <c r="O610" s="1">
        <v>7.3694900000000002E-53</v>
      </c>
      <c r="P610">
        <v>543</v>
      </c>
    </row>
    <row r="611" spans="1:16" x14ac:dyDescent="0.25">
      <c r="A611" t="s">
        <v>947</v>
      </c>
      <c r="B611">
        <v>636</v>
      </c>
      <c r="C611" s="3" t="str">
        <f>HYPERLINK("http://www.uniprot.org/uniprot/G7KN60","tr|G7KN60|G7KN60_MEDTR")</f>
        <v>tr|G7KN60|G7KN60_MEDTR</v>
      </c>
      <c r="D611" t="s">
        <v>948</v>
      </c>
      <c r="E611">
        <v>99.5</v>
      </c>
      <c r="F611">
        <v>203</v>
      </c>
      <c r="G611">
        <v>1</v>
      </c>
      <c r="H611">
        <v>0</v>
      </c>
      <c r="I611">
        <v>1</v>
      </c>
      <c r="J611">
        <v>609</v>
      </c>
      <c r="K611">
        <v>1</v>
      </c>
      <c r="L611">
        <v>1</v>
      </c>
      <c r="M611">
        <v>203</v>
      </c>
      <c r="N611" t="s">
        <v>18</v>
      </c>
      <c r="O611" s="1">
        <v>4.4946099999999996E-112</v>
      </c>
      <c r="P611">
        <v>1050</v>
      </c>
    </row>
    <row r="612" spans="1:16" x14ac:dyDescent="0.25">
      <c r="A612" t="s">
        <v>949</v>
      </c>
      <c r="B612">
        <v>780</v>
      </c>
      <c r="C612" s="3" t="str">
        <f>HYPERLINK("http://www.uniprot.org/uniprot/G7K1D1","tr|G7K1D1|G7K1D1_MEDTR")</f>
        <v>tr|G7K1D1|G7K1D1_MEDTR</v>
      </c>
      <c r="D612" t="s">
        <v>950</v>
      </c>
      <c r="E612">
        <v>69.87</v>
      </c>
      <c r="F612">
        <v>239</v>
      </c>
      <c r="G612">
        <v>72</v>
      </c>
      <c r="H612">
        <v>9</v>
      </c>
      <c r="I612">
        <v>1</v>
      </c>
      <c r="J612">
        <v>690</v>
      </c>
      <c r="K612">
        <v>1</v>
      </c>
      <c r="L612">
        <v>1</v>
      </c>
      <c r="M612">
        <v>239</v>
      </c>
      <c r="N612" t="s">
        <v>18</v>
      </c>
      <c r="O612" s="1">
        <v>3.1276E-83</v>
      </c>
      <c r="P612">
        <v>803</v>
      </c>
    </row>
    <row r="613" spans="1:16" x14ac:dyDescent="0.25">
      <c r="A613" t="s">
        <v>951</v>
      </c>
      <c r="B613">
        <v>2727</v>
      </c>
      <c r="C613" s="3" t="str">
        <f>HYPERLINK("http://www.uniprot.org/uniprot/G7KUB3","tr|G7KUB3|G7KUB3_MEDTR")</f>
        <v>tr|G7KUB3|G7KUB3_MEDTR</v>
      </c>
      <c r="D613" t="s">
        <v>952</v>
      </c>
      <c r="E613">
        <v>66.03</v>
      </c>
      <c r="F613">
        <v>957</v>
      </c>
      <c r="G613">
        <v>325</v>
      </c>
      <c r="H613">
        <v>51</v>
      </c>
      <c r="I613">
        <v>1</v>
      </c>
      <c r="J613">
        <v>2718</v>
      </c>
      <c r="K613">
        <v>1</v>
      </c>
      <c r="L613">
        <v>1</v>
      </c>
      <c r="M613">
        <v>942</v>
      </c>
      <c r="N613" t="s">
        <v>18</v>
      </c>
      <c r="O613">
        <v>0</v>
      </c>
      <c r="P613">
        <v>2950</v>
      </c>
    </row>
    <row r="614" spans="1:16" x14ac:dyDescent="0.25">
      <c r="A614" t="s">
        <v>953</v>
      </c>
      <c r="B614">
        <v>432</v>
      </c>
      <c r="C614" s="3" t="str">
        <f>HYPERLINK("http://www.uniprot.org/uniprot/K7KFC8","tr|K7KFC8|K7KFC8_SOYBN")</f>
        <v>tr|K7KFC8|K7KFC8_SOYBN</v>
      </c>
      <c r="D614" t="s">
        <v>28</v>
      </c>
      <c r="E614">
        <v>52.77</v>
      </c>
      <c r="F614">
        <v>180</v>
      </c>
      <c r="G614">
        <v>85</v>
      </c>
      <c r="H614">
        <v>38</v>
      </c>
      <c r="I614">
        <v>1</v>
      </c>
      <c r="J614">
        <v>426</v>
      </c>
      <c r="K614">
        <v>1</v>
      </c>
      <c r="L614">
        <v>59</v>
      </c>
      <c r="M614">
        <v>229</v>
      </c>
      <c r="N614" t="s">
        <v>18</v>
      </c>
      <c r="O614" s="1">
        <v>2.3206100000000001E-39</v>
      </c>
      <c r="P614">
        <v>421</v>
      </c>
    </row>
    <row r="615" spans="1:16" x14ac:dyDescent="0.25">
      <c r="A615" t="s">
        <v>954</v>
      </c>
      <c r="B615">
        <v>1053</v>
      </c>
      <c r="C615" s="3" t="str">
        <f>HYPERLINK("http://www.uniprot.org/uniprot/G7ZZC3","tr|G7ZZC3|G7ZZC3_MEDTR")</f>
        <v>tr|G7ZZC3|G7ZZC3_MEDTR</v>
      </c>
      <c r="D615" t="s">
        <v>955</v>
      </c>
      <c r="E615">
        <v>73.92</v>
      </c>
      <c r="F615">
        <v>349</v>
      </c>
      <c r="G615">
        <v>91</v>
      </c>
      <c r="H615">
        <v>1</v>
      </c>
      <c r="I615">
        <v>1</v>
      </c>
      <c r="J615">
        <v>1044</v>
      </c>
      <c r="K615">
        <v>1</v>
      </c>
      <c r="L615">
        <v>1</v>
      </c>
      <c r="M615">
        <v>342</v>
      </c>
      <c r="N615" t="s">
        <v>18</v>
      </c>
      <c r="O615" s="1">
        <v>6.5940199999999996E-142</v>
      </c>
      <c r="P615">
        <v>1311</v>
      </c>
    </row>
    <row r="616" spans="1:16" x14ac:dyDescent="0.25">
      <c r="A616" t="s">
        <v>956</v>
      </c>
      <c r="B616">
        <v>2562</v>
      </c>
      <c r="C616" s="3" t="str">
        <f>HYPERLINK("http://www.uniprot.org/uniprot/K7M6I8","tr|K7M6I8|K7M6I8_SOYBN")</f>
        <v>tr|K7M6I8|K7M6I8_SOYBN</v>
      </c>
      <c r="D616" t="s">
        <v>28</v>
      </c>
      <c r="E616">
        <v>44.71</v>
      </c>
      <c r="F616">
        <v>890</v>
      </c>
      <c r="G616">
        <v>492</v>
      </c>
      <c r="H616">
        <v>77</v>
      </c>
      <c r="I616">
        <v>1</v>
      </c>
      <c r="J616">
        <v>2439</v>
      </c>
      <c r="K616">
        <v>1</v>
      </c>
      <c r="L616">
        <v>1</v>
      </c>
      <c r="M616">
        <v>822</v>
      </c>
      <c r="N616" t="s">
        <v>18</v>
      </c>
      <c r="O616" s="1">
        <v>1.9095800000000001E-174</v>
      </c>
      <c r="P616">
        <v>1596</v>
      </c>
    </row>
    <row r="617" spans="1:16" x14ac:dyDescent="0.25">
      <c r="A617" t="s">
        <v>957</v>
      </c>
      <c r="B617">
        <v>933</v>
      </c>
      <c r="C617" s="3" t="str">
        <f>HYPERLINK("http://www.uniprot.org/uniprot/I1L712","tr|I1L712|I1L712_SOYBN")</f>
        <v>tr|I1L712|I1L712_SOYBN</v>
      </c>
      <c r="D617" t="s">
        <v>71</v>
      </c>
      <c r="E617">
        <v>65.48</v>
      </c>
      <c r="F617">
        <v>226</v>
      </c>
      <c r="G617">
        <v>78</v>
      </c>
      <c r="H617">
        <v>0</v>
      </c>
      <c r="I617">
        <v>1</v>
      </c>
      <c r="J617">
        <v>678</v>
      </c>
      <c r="K617">
        <v>1</v>
      </c>
      <c r="L617">
        <v>24</v>
      </c>
      <c r="M617">
        <v>243</v>
      </c>
      <c r="N617" t="s">
        <v>18</v>
      </c>
      <c r="O617" s="1">
        <v>2.9077700000000002E-71</v>
      </c>
      <c r="P617">
        <v>701</v>
      </c>
    </row>
    <row r="618" spans="1:16" x14ac:dyDescent="0.25">
      <c r="A618" t="s">
        <v>958</v>
      </c>
      <c r="B618">
        <v>879</v>
      </c>
      <c r="C618" s="3" t="str">
        <f>HYPERLINK("http://www.uniprot.org/uniprot/G7ZWD3","tr|G7ZWD3|G7ZWD3_MEDTR")</f>
        <v>tr|G7ZWD3|G7ZWD3_MEDTR</v>
      </c>
      <c r="D618" t="s">
        <v>959</v>
      </c>
      <c r="E618">
        <v>70.680000000000007</v>
      </c>
      <c r="F618">
        <v>290</v>
      </c>
      <c r="G618">
        <v>85</v>
      </c>
      <c r="H618">
        <v>0</v>
      </c>
      <c r="I618">
        <v>1</v>
      </c>
      <c r="J618">
        <v>870</v>
      </c>
      <c r="K618">
        <v>1</v>
      </c>
      <c r="L618">
        <v>1</v>
      </c>
      <c r="M618">
        <v>289</v>
      </c>
      <c r="N618" t="s">
        <v>18</v>
      </c>
      <c r="O618" s="1">
        <v>3.1718999999999998E-109</v>
      </c>
      <c r="P618">
        <v>1028</v>
      </c>
    </row>
    <row r="619" spans="1:16" x14ac:dyDescent="0.25">
      <c r="A619" t="s">
        <v>960</v>
      </c>
      <c r="B619">
        <v>762</v>
      </c>
      <c r="C619" s="3" t="str">
        <f>HYPERLINK("http://www.uniprot.org/uniprot/I1NEA7","tr|I1NEA7|I1NEA7_SOYBN")</f>
        <v>tr|I1NEA7|I1NEA7_SOYBN</v>
      </c>
      <c r="D619" t="s">
        <v>28</v>
      </c>
      <c r="E619">
        <v>76.58</v>
      </c>
      <c r="F619">
        <v>252</v>
      </c>
      <c r="G619">
        <v>59</v>
      </c>
      <c r="H619">
        <v>5</v>
      </c>
      <c r="I619">
        <v>10</v>
      </c>
      <c r="J619">
        <v>750</v>
      </c>
      <c r="K619">
        <v>1</v>
      </c>
      <c r="L619">
        <v>3</v>
      </c>
      <c r="M619">
        <v>253</v>
      </c>
      <c r="N619" t="s">
        <v>18</v>
      </c>
      <c r="O619" s="1">
        <v>2.18627E-102</v>
      </c>
      <c r="P619">
        <v>968</v>
      </c>
    </row>
    <row r="620" spans="1:16" x14ac:dyDescent="0.25">
      <c r="A620" t="s">
        <v>961</v>
      </c>
      <c r="B620">
        <v>984</v>
      </c>
      <c r="C620" s="3" t="str">
        <f>HYPERLINK("http://www.uniprot.org/uniprot/I1KFZ3","tr|I1KFZ3|I1KFZ3_SOYBN")</f>
        <v>tr|I1KFZ3|I1KFZ3_SOYBN</v>
      </c>
      <c r="D620" t="s">
        <v>28</v>
      </c>
      <c r="E620">
        <v>87.61</v>
      </c>
      <c r="F620">
        <v>323</v>
      </c>
      <c r="G620">
        <v>40</v>
      </c>
      <c r="H620">
        <v>2</v>
      </c>
      <c r="I620">
        <v>19</v>
      </c>
      <c r="J620">
        <v>981</v>
      </c>
      <c r="K620">
        <v>1</v>
      </c>
      <c r="L620">
        <v>26</v>
      </c>
      <c r="M620">
        <v>345</v>
      </c>
      <c r="N620" t="s">
        <v>18</v>
      </c>
      <c r="O620" s="1">
        <v>2.0254399999999998E-158</v>
      </c>
      <c r="P620">
        <v>1453</v>
      </c>
    </row>
    <row r="621" spans="1:16" x14ac:dyDescent="0.25">
      <c r="A621" t="s">
        <v>962</v>
      </c>
      <c r="B621">
        <v>2193</v>
      </c>
      <c r="C621" s="3" t="str">
        <f>HYPERLINK("http://www.uniprot.org/uniprot/G7LIT7","tr|G7LIT7|G7LIT7_MEDTR")</f>
        <v>tr|G7LIT7|G7LIT7_MEDTR</v>
      </c>
      <c r="D621" t="s">
        <v>963</v>
      </c>
      <c r="E621">
        <v>61.88</v>
      </c>
      <c r="F621">
        <v>837</v>
      </c>
      <c r="G621">
        <v>319</v>
      </c>
      <c r="H621">
        <v>107</v>
      </c>
      <c r="I621">
        <v>1</v>
      </c>
      <c r="J621">
        <v>2190</v>
      </c>
      <c r="K621">
        <v>1</v>
      </c>
      <c r="L621">
        <v>1</v>
      </c>
      <c r="M621">
        <v>830</v>
      </c>
      <c r="N621" t="s">
        <v>18</v>
      </c>
      <c r="O621">
        <v>0</v>
      </c>
      <c r="P621">
        <v>2433</v>
      </c>
    </row>
    <row r="622" spans="1:16" x14ac:dyDescent="0.25">
      <c r="A622" t="s">
        <v>964</v>
      </c>
      <c r="B622">
        <v>777</v>
      </c>
      <c r="C622" s="3" t="str">
        <f>HYPERLINK("http://www.uniprot.org/uniprot/I3S4J1","tr|I3S4J1|I3S4J1_LOTJA")</f>
        <v>tr|I3S4J1|I3S4J1_LOTJA</v>
      </c>
      <c r="D622" t="s">
        <v>965</v>
      </c>
      <c r="E622">
        <v>76.349999999999994</v>
      </c>
      <c r="F622">
        <v>258</v>
      </c>
      <c r="G622">
        <v>61</v>
      </c>
      <c r="H622">
        <v>0</v>
      </c>
      <c r="I622">
        <v>1</v>
      </c>
      <c r="J622">
        <v>774</v>
      </c>
      <c r="K622">
        <v>1</v>
      </c>
      <c r="L622">
        <v>1</v>
      </c>
      <c r="M622">
        <v>250</v>
      </c>
      <c r="N622" t="s">
        <v>18</v>
      </c>
      <c r="O622" s="1">
        <v>1.93341E-101</v>
      </c>
      <c r="P622">
        <v>960</v>
      </c>
    </row>
    <row r="623" spans="1:16" x14ac:dyDescent="0.25">
      <c r="A623" t="s">
        <v>966</v>
      </c>
      <c r="B623">
        <v>2004</v>
      </c>
      <c r="C623" s="3" t="str">
        <f>HYPERLINK("http://www.uniprot.org/uniprot/G7I2H0","tr|G7I2H0|G7I2H0_MEDTR")</f>
        <v>tr|G7I2H0|G7I2H0_MEDTR</v>
      </c>
      <c r="D623" t="s">
        <v>144</v>
      </c>
      <c r="E623">
        <v>33.72</v>
      </c>
      <c r="F623">
        <v>338</v>
      </c>
      <c r="G623">
        <v>224</v>
      </c>
      <c r="H623">
        <v>2</v>
      </c>
      <c r="I623">
        <v>964</v>
      </c>
      <c r="J623">
        <v>1971</v>
      </c>
      <c r="K623">
        <v>1</v>
      </c>
      <c r="L623">
        <v>27</v>
      </c>
      <c r="M623">
        <v>313</v>
      </c>
      <c r="N623" t="s">
        <v>18</v>
      </c>
      <c r="O623" s="1">
        <v>2.5269200000000001E-38</v>
      </c>
      <c r="P623">
        <v>421</v>
      </c>
    </row>
    <row r="624" spans="1:16" x14ac:dyDescent="0.25">
      <c r="A624" t="s">
        <v>967</v>
      </c>
      <c r="B624">
        <v>297</v>
      </c>
      <c r="C624" s="3" t="str">
        <f>HYPERLINK("http://www.uniprot.org/uniprot/G7JUH0","tr|G7JUH0|G7JUH0_MEDTR")</f>
        <v>tr|G7JUH0|G7JUH0_MEDTR</v>
      </c>
      <c r="D624" t="s">
        <v>968</v>
      </c>
      <c r="E624">
        <v>80.64</v>
      </c>
      <c r="F624">
        <v>93</v>
      </c>
      <c r="G624">
        <v>18</v>
      </c>
      <c r="H624">
        <v>0</v>
      </c>
      <c r="I624">
        <v>1</v>
      </c>
      <c r="J624">
        <v>279</v>
      </c>
      <c r="K624">
        <v>1</v>
      </c>
      <c r="L624">
        <v>1</v>
      </c>
      <c r="M624">
        <v>90</v>
      </c>
      <c r="N624" t="s">
        <v>18</v>
      </c>
      <c r="O624" s="1">
        <v>7.1868300000000003E-36</v>
      </c>
      <c r="P624">
        <v>391</v>
      </c>
    </row>
    <row r="625" spans="1:16" x14ac:dyDescent="0.25">
      <c r="A625" t="s">
        <v>969</v>
      </c>
      <c r="B625">
        <v>567</v>
      </c>
      <c r="C625" s="3" t="str">
        <f>HYPERLINK("http://www.uniprot.org/uniprot/G7JE50","tr|G7JE50|G7JE50_MEDTR")</f>
        <v>tr|G7JE50|G7JE50_MEDTR</v>
      </c>
      <c r="D625" t="s">
        <v>970</v>
      </c>
      <c r="E625">
        <v>58.75</v>
      </c>
      <c r="F625">
        <v>160</v>
      </c>
      <c r="G625">
        <v>66</v>
      </c>
      <c r="H625">
        <v>1</v>
      </c>
      <c r="I625">
        <v>55</v>
      </c>
      <c r="J625">
        <v>531</v>
      </c>
      <c r="K625">
        <v>1</v>
      </c>
      <c r="L625">
        <v>21</v>
      </c>
      <c r="M625">
        <v>154</v>
      </c>
      <c r="N625" t="s">
        <v>18</v>
      </c>
      <c r="O625" s="1">
        <v>9.9299400000000001E-45</v>
      </c>
      <c r="P625">
        <v>468</v>
      </c>
    </row>
    <row r="626" spans="1:16" x14ac:dyDescent="0.25">
      <c r="A626" t="s">
        <v>971</v>
      </c>
      <c r="B626">
        <v>993</v>
      </c>
      <c r="C626" s="3" t="str">
        <f>HYPERLINK("http://www.uniprot.org/uniprot/K7KMI5","tr|K7KMI5|K7KMI5_SOYBN")</f>
        <v>tr|K7KMI5|K7KMI5_SOYBN</v>
      </c>
      <c r="D626" t="s">
        <v>28</v>
      </c>
      <c r="E626">
        <v>70.94</v>
      </c>
      <c r="F626">
        <v>358</v>
      </c>
      <c r="G626">
        <v>104</v>
      </c>
      <c r="H626">
        <v>28</v>
      </c>
      <c r="I626">
        <v>1</v>
      </c>
      <c r="J626">
        <v>990</v>
      </c>
      <c r="K626">
        <v>1</v>
      </c>
      <c r="L626">
        <v>1</v>
      </c>
      <c r="M626">
        <v>350</v>
      </c>
      <c r="N626" t="s">
        <v>18</v>
      </c>
      <c r="O626" s="1">
        <v>2.1213900000000001E-131</v>
      </c>
      <c r="P626">
        <v>1220</v>
      </c>
    </row>
    <row r="627" spans="1:16" x14ac:dyDescent="0.25">
      <c r="A627" t="s">
        <v>972</v>
      </c>
      <c r="B627">
        <v>1728</v>
      </c>
      <c r="C627" s="3" t="str">
        <f>HYPERLINK("http://www.uniprot.org/uniprot/G7KER7","tr|G7KER7|G7KER7_MEDTR")</f>
        <v>tr|G7KER7|G7KER7_MEDTR</v>
      </c>
      <c r="D627" t="s">
        <v>973</v>
      </c>
      <c r="E627">
        <v>82.44</v>
      </c>
      <c r="F627">
        <v>581</v>
      </c>
      <c r="G627">
        <v>102</v>
      </c>
      <c r="H627">
        <v>7</v>
      </c>
      <c r="I627">
        <v>1</v>
      </c>
      <c r="J627">
        <v>1722</v>
      </c>
      <c r="K627">
        <v>1</v>
      </c>
      <c r="L627">
        <v>1</v>
      </c>
      <c r="M627">
        <v>579</v>
      </c>
      <c r="N627" t="s">
        <v>18</v>
      </c>
      <c r="O627">
        <v>0</v>
      </c>
      <c r="P627">
        <v>2502</v>
      </c>
    </row>
    <row r="628" spans="1:16" x14ac:dyDescent="0.25">
      <c r="A628" t="s">
        <v>974</v>
      </c>
      <c r="B628">
        <v>1365</v>
      </c>
      <c r="C628" s="3" t="str">
        <f>HYPERLINK("http://www.uniprot.org/uniprot/I1KL63","tr|I1KL63|I1KL63_SOYBN")</f>
        <v>tr|I1KL63|I1KL63_SOYBN</v>
      </c>
      <c r="D628" t="s">
        <v>117</v>
      </c>
      <c r="E628">
        <v>56.41</v>
      </c>
      <c r="F628">
        <v>452</v>
      </c>
      <c r="G628">
        <v>197</v>
      </c>
      <c r="H628">
        <v>2</v>
      </c>
      <c r="I628">
        <v>13</v>
      </c>
      <c r="J628">
        <v>1362</v>
      </c>
      <c r="K628">
        <v>1</v>
      </c>
      <c r="L628">
        <v>2</v>
      </c>
      <c r="M628">
        <v>447</v>
      </c>
      <c r="N628" t="s">
        <v>18</v>
      </c>
      <c r="O628" s="1">
        <v>1.39655E-140</v>
      </c>
      <c r="P628">
        <v>1301</v>
      </c>
    </row>
    <row r="629" spans="1:16" x14ac:dyDescent="0.25">
      <c r="A629" t="s">
        <v>975</v>
      </c>
      <c r="B629">
        <v>384</v>
      </c>
      <c r="C629" s="3" t="str">
        <f>HYPERLINK("http://www.uniprot.org/uniprot/G7J800","tr|G7J800|G7J800_MEDTR")</f>
        <v>tr|G7J800|G7J800_MEDTR</v>
      </c>
      <c r="D629" t="s">
        <v>936</v>
      </c>
      <c r="E629">
        <v>93.18</v>
      </c>
      <c r="F629">
        <v>132</v>
      </c>
      <c r="G629">
        <v>9</v>
      </c>
      <c r="H629">
        <v>6</v>
      </c>
      <c r="I629">
        <v>1</v>
      </c>
      <c r="J629">
        <v>378</v>
      </c>
      <c r="K629">
        <v>1</v>
      </c>
      <c r="L629">
        <v>471</v>
      </c>
      <c r="M629">
        <v>602</v>
      </c>
      <c r="N629" t="s">
        <v>18</v>
      </c>
      <c r="O629" s="1">
        <v>1.36268E-63</v>
      </c>
      <c r="P629">
        <v>630</v>
      </c>
    </row>
    <row r="630" spans="1:16" x14ac:dyDescent="0.25">
      <c r="A630" t="s">
        <v>976</v>
      </c>
      <c r="B630">
        <v>738</v>
      </c>
      <c r="C630" s="3" t="str">
        <f>HYPERLINK("http://www.uniprot.org/uniprot/G7I2H0","tr|G7I2H0|G7I2H0_MEDTR")</f>
        <v>tr|G7I2H0|G7I2H0_MEDTR</v>
      </c>
      <c r="D630" t="s">
        <v>144</v>
      </c>
      <c r="E630">
        <v>38.32</v>
      </c>
      <c r="F630">
        <v>167</v>
      </c>
      <c r="G630">
        <v>103</v>
      </c>
      <c r="H630">
        <v>2</v>
      </c>
      <c r="I630">
        <v>172</v>
      </c>
      <c r="J630">
        <v>666</v>
      </c>
      <c r="K630">
        <v>1</v>
      </c>
      <c r="L630">
        <v>153</v>
      </c>
      <c r="M630">
        <v>313</v>
      </c>
      <c r="N630" t="s">
        <v>18</v>
      </c>
      <c r="O630" s="1">
        <v>4.7899800000000003E-19</v>
      </c>
      <c r="P630">
        <v>249</v>
      </c>
    </row>
    <row r="631" spans="1:16" x14ac:dyDescent="0.25">
      <c r="A631" t="s">
        <v>977</v>
      </c>
      <c r="B631">
        <v>660</v>
      </c>
      <c r="C631" s="3" t="str">
        <f>HYPERLINK("http://www.uniprot.org/uniprot/K7MNX2","tr|K7MNX2|K7MNX2_SOYBN")</f>
        <v>tr|K7MNX2|K7MNX2_SOYBN</v>
      </c>
      <c r="D631" t="s">
        <v>28</v>
      </c>
      <c r="E631">
        <v>26.82</v>
      </c>
      <c r="F631">
        <v>123</v>
      </c>
      <c r="G631">
        <v>90</v>
      </c>
      <c r="H631">
        <v>2</v>
      </c>
      <c r="I631">
        <v>40</v>
      </c>
      <c r="J631">
        <v>402</v>
      </c>
      <c r="K631">
        <v>1</v>
      </c>
      <c r="L631">
        <v>402</v>
      </c>
      <c r="M631">
        <v>524</v>
      </c>
      <c r="N631" t="s">
        <v>18</v>
      </c>
      <c r="O631" s="1">
        <v>4.5657800000000003E-9</v>
      </c>
      <c r="P631">
        <v>162</v>
      </c>
    </row>
    <row r="632" spans="1:16" x14ac:dyDescent="0.25">
      <c r="A632" t="s">
        <v>978</v>
      </c>
      <c r="B632">
        <v>732</v>
      </c>
      <c r="C632" s="3" t="str">
        <f>HYPERLINK("http://www.uniprot.org/uniprot/K7MNX2","tr|K7MNX2|K7MNX2_SOYBN")</f>
        <v>tr|K7MNX2|K7MNX2_SOYBN</v>
      </c>
      <c r="D632" t="s">
        <v>28</v>
      </c>
      <c r="E632">
        <v>30</v>
      </c>
      <c r="F632">
        <v>110</v>
      </c>
      <c r="G632">
        <v>77</v>
      </c>
      <c r="H632">
        <v>0</v>
      </c>
      <c r="I632">
        <v>1</v>
      </c>
      <c r="J632">
        <v>330</v>
      </c>
      <c r="K632">
        <v>1</v>
      </c>
      <c r="L632">
        <v>404</v>
      </c>
      <c r="M632">
        <v>510</v>
      </c>
      <c r="N632" t="s">
        <v>18</v>
      </c>
      <c r="O632" s="1">
        <v>7.5176700000000006E-9</v>
      </c>
      <c r="P632">
        <v>161</v>
      </c>
    </row>
    <row r="633" spans="1:16" x14ac:dyDescent="0.25">
      <c r="A633" t="s">
        <v>979</v>
      </c>
      <c r="B633">
        <v>2121</v>
      </c>
      <c r="C633" s="3" t="str">
        <f>HYPERLINK("http://www.uniprot.org/uniprot/Q1SKX2","tr|Q1SKX2|Q1SKX2_MEDTR")</f>
        <v>tr|Q1SKX2|Q1SKX2_MEDTR</v>
      </c>
      <c r="D633" t="s">
        <v>980</v>
      </c>
      <c r="E633">
        <v>87.74</v>
      </c>
      <c r="F633">
        <v>710</v>
      </c>
      <c r="G633">
        <v>87</v>
      </c>
      <c r="H633">
        <v>5</v>
      </c>
      <c r="I633">
        <v>4</v>
      </c>
      <c r="J633">
        <v>2118</v>
      </c>
      <c r="K633">
        <v>1</v>
      </c>
      <c r="L633">
        <v>3</v>
      </c>
      <c r="M633">
        <v>707</v>
      </c>
      <c r="N633" t="s">
        <v>18</v>
      </c>
      <c r="O633">
        <v>0</v>
      </c>
      <c r="P633">
        <v>3030</v>
      </c>
    </row>
    <row r="634" spans="1:16" x14ac:dyDescent="0.25">
      <c r="A634" t="s">
        <v>981</v>
      </c>
      <c r="B634">
        <v>1053</v>
      </c>
      <c r="C634" s="3" t="str">
        <f>HYPERLINK("http://www.uniprot.org/uniprot/G7IHX6","tr|G7IHX6|G7IHX6_MEDTR")</f>
        <v>tr|G7IHX6|G7IHX6_MEDTR</v>
      </c>
      <c r="D634" t="s">
        <v>982</v>
      </c>
      <c r="E634">
        <v>73.209999999999994</v>
      </c>
      <c r="F634">
        <v>351</v>
      </c>
      <c r="G634">
        <v>94</v>
      </c>
      <c r="H634">
        <v>2</v>
      </c>
      <c r="I634">
        <v>1</v>
      </c>
      <c r="J634">
        <v>1047</v>
      </c>
      <c r="K634">
        <v>1</v>
      </c>
      <c r="L634">
        <v>3</v>
      </c>
      <c r="M634">
        <v>353</v>
      </c>
      <c r="N634" t="s">
        <v>18</v>
      </c>
      <c r="O634" s="1">
        <v>1.9141200000000001E-149</v>
      </c>
      <c r="P634">
        <v>1376</v>
      </c>
    </row>
    <row r="635" spans="1:16" x14ac:dyDescent="0.25">
      <c r="A635" t="s">
        <v>983</v>
      </c>
      <c r="B635">
        <v>1389</v>
      </c>
      <c r="C635" s="3" t="str">
        <f>HYPERLINK("http://www.uniprot.org/uniprot/I1M3S1","tr|I1M3S1|I1M3S1_SOYBN")</f>
        <v>tr|I1M3S1|I1M3S1_SOYBN</v>
      </c>
      <c r="D635" t="s">
        <v>71</v>
      </c>
      <c r="E635">
        <v>67.09</v>
      </c>
      <c r="F635">
        <v>465</v>
      </c>
      <c r="G635">
        <v>153</v>
      </c>
      <c r="H635">
        <v>3</v>
      </c>
      <c r="I635">
        <v>1</v>
      </c>
      <c r="J635">
        <v>1386</v>
      </c>
      <c r="K635">
        <v>1</v>
      </c>
      <c r="L635">
        <v>236</v>
      </c>
      <c r="M635">
        <v>690</v>
      </c>
      <c r="N635" t="s">
        <v>18</v>
      </c>
      <c r="O635" s="1">
        <v>3.8665599999999997E-170</v>
      </c>
      <c r="P635">
        <v>1556</v>
      </c>
    </row>
    <row r="636" spans="1:16" x14ac:dyDescent="0.25">
      <c r="A636" t="s">
        <v>984</v>
      </c>
      <c r="B636">
        <v>1281</v>
      </c>
      <c r="C636" s="3" t="str">
        <f>HYPERLINK("http://www.uniprot.org/uniprot/G7K8V2","tr|G7K8V2|G7K8V2_MEDTR")</f>
        <v>tr|G7K8V2|G7K8V2_MEDTR</v>
      </c>
      <c r="D636" t="s">
        <v>985</v>
      </c>
      <c r="E636">
        <v>69.239999999999995</v>
      </c>
      <c r="F636">
        <v>439</v>
      </c>
      <c r="G636">
        <v>135</v>
      </c>
      <c r="H636">
        <v>15</v>
      </c>
      <c r="I636">
        <v>7</v>
      </c>
      <c r="J636">
        <v>1278</v>
      </c>
      <c r="K636">
        <v>1</v>
      </c>
      <c r="L636">
        <v>5</v>
      </c>
      <c r="M636">
        <v>442</v>
      </c>
      <c r="N636" t="s">
        <v>18</v>
      </c>
      <c r="O636" s="1">
        <v>3.0204699999999999E-174</v>
      </c>
      <c r="P636">
        <v>1591</v>
      </c>
    </row>
    <row r="637" spans="1:16" x14ac:dyDescent="0.25">
      <c r="A637" t="s">
        <v>986</v>
      </c>
      <c r="B637">
        <v>630</v>
      </c>
      <c r="C637" s="3" t="str">
        <f>HYPERLINK("http://www.uniprot.org/uniprot/G7KN58","tr|G7KN58|G7KN58_MEDTR")</f>
        <v>tr|G7KN58|G7KN58_MEDTR</v>
      </c>
      <c r="D637" t="s">
        <v>987</v>
      </c>
      <c r="E637">
        <v>91.08</v>
      </c>
      <c r="F637">
        <v>157</v>
      </c>
      <c r="G637">
        <v>14</v>
      </c>
      <c r="H637">
        <v>0</v>
      </c>
      <c r="I637">
        <v>139</v>
      </c>
      <c r="J637">
        <v>609</v>
      </c>
      <c r="K637">
        <v>1</v>
      </c>
      <c r="L637">
        <v>57</v>
      </c>
      <c r="M637">
        <v>213</v>
      </c>
      <c r="N637" t="s">
        <v>18</v>
      </c>
      <c r="O637" s="1">
        <v>3.8652900000000003E-76</v>
      </c>
      <c r="P637">
        <v>740</v>
      </c>
    </row>
    <row r="638" spans="1:16" x14ac:dyDescent="0.25">
      <c r="A638" t="s">
        <v>988</v>
      </c>
      <c r="B638">
        <v>2421</v>
      </c>
      <c r="C638" s="3" t="str">
        <f>HYPERLINK("http://www.uniprot.org/uniprot/G7K1D0","tr|G7K1D0|G7K1D0_MEDTR")</f>
        <v>tr|G7K1D0|G7K1D0_MEDTR</v>
      </c>
      <c r="D638" t="s">
        <v>989</v>
      </c>
      <c r="E638">
        <v>86.61</v>
      </c>
      <c r="F638">
        <v>269</v>
      </c>
      <c r="G638">
        <v>36</v>
      </c>
      <c r="H638">
        <v>2</v>
      </c>
      <c r="I638">
        <v>787</v>
      </c>
      <c r="J638">
        <v>1587</v>
      </c>
      <c r="K638">
        <v>1</v>
      </c>
      <c r="L638">
        <v>92</v>
      </c>
      <c r="M638">
        <v>360</v>
      </c>
      <c r="N638" t="s">
        <v>18</v>
      </c>
      <c r="O638" s="1">
        <v>5.2830900000000002E-134</v>
      </c>
      <c r="P638">
        <v>1247</v>
      </c>
    </row>
    <row r="639" spans="1:16" x14ac:dyDescent="0.25">
      <c r="A639" t="s">
        <v>990</v>
      </c>
      <c r="B639">
        <v>783</v>
      </c>
      <c r="C639" s="3" t="str">
        <f>HYPERLINK("http://www.uniprot.org/uniprot/G7KUA9","tr|G7KUA9|G7KUA9_MEDTR")</f>
        <v>tr|G7KUA9|G7KUA9_MEDTR</v>
      </c>
      <c r="D639" t="s">
        <v>991</v>
      </c>
      <c r="E639">
        <v>46.99</v>
      </c>
      <c r="F639">
        <v>266</v>
      </c>
      <c r="G639">
        <v>141</v>
      </c>
      <c r="H639">
        <v>6</v>
      </c>
      <c r="I639">
        <v>1</v>
      </c>
      <c r="J639">
        <v>780</v>
      </c>
      <c r="K639">
        <v>1</v>
      </c>
      <c r="L639">
        <v>1</v>
      </c>
      <c r="M639">
        <v>255</v>
      </c>
      <c r="N639" t="s">
        <v>18</v>
      </c>
      <c r="O639" s="1">
        <v>6.3392400000000001E-44</v>
      </c>
      <c r="P639">
        <v>464</v>
      </c>
    </row>
    <row r="640" spans="1:16" x14ac:dyDescent="0.25">
      <c r="A640" t="s">
        <v>992</v>
      </c>
      <c r="B640">
        <v>936</v>
      </c>
      <c r="C640" s="3" t="str">
        <f>HYPERLINK("http://www.uniprot.org/uniprot/Q9SXQ8","tr|Q9SXQ8|Q9SXQ8_PEA")</f>
        <v>tr|Q9SXQ8|Q9SXQ8_PEA</v>
      </c>
      <c r="D640" t="s">
        <v>993</v>
      </c>
      <c r="E640">
        <v>63.2</v>
      </c>
      <c r="F640">
        <v>125</v>
      </c>
      <c r="G640">
        <v>46</v>
      </c>
      <c r="H640">
        <v>1</v>
      </c>
      <c r="I640">
        <v>1</v>
      </c>
      <c r="J640">
        <v>372</v>
      </c>
      <c r="K640">
        <v>1</v>
      </c>
      <c r="L640">
        <v>1</v>
      </c>
      <c r="M640">
        <v>124</v>
      </c>
      <c r="N640" t="s">
        <v>18</v>
      </c>
      <c r="O640" s="1">
        <v>1.7349699999999999E-31</v>
      </c>
      <c r="P640">
        <v>358</v>
      </c>
    </row>
    <row r="641" spans="1:16" x14ac:dyDescent="0.25">
      <c r="A641" t="s">
        <v>994</v>
      </c>
      <c r="B641">
        <v>1158</v>
      </c>
      <c r="C641" s="3" t="str">
        <f>HYPERLINK("http://www.uniprot.org/uniprot/B0M183","tr|B0M183|B0M183_9FABA")</f>
        <v>tr|B0M183|B0M183_9FABA</v>
      </c>
      <c r="D641" t="s">
        <v>995</v>
      </c>
      <c r="E641">
        <v>84.38</v>
      </c>
      <c r="F641">
        <v>365</v>
      </c>
      <c r="G641">
        <v>57</v>
      </c>
      <c r="H641">
        <v>0</v>
      </c>
      <c r="I641">
        <v>43</v>
      </c>
      <c r="J641">
        <v>1137</v>
      </c>
      <c r="K641">
        <v>1</v>
      </c>
      <c r="L641">
        <v>19</v>
      </c>
      <c r="M641">
        <v>381</v>
      </c>
      <c r="N641" t="s">
        <v>18</v>
      </c>
      <c r="O641">
        <v>0</v>
      </c>
      <c r="P641">
        <v>1703</v>
      </c>
    </row>
    <row r="642" spans="1:16" x14ac:dyDescent="0.25">
      <c r="A642" t="s">
        <v>996</v>
      </c>
      <c r="B642">
        <v>1764</v>
      </c>
      <c r="C642" s="3" t="str">
        <f>HYPERLINK("http://www.uniprot.org/uniprot/Q9FVD7","tr|Q9FVD7|Q9FVD7_MEDSV")</f>
        <v>tr|Q9FVD7|Q9FVD7_MEDSV</v>
      </c>
      <c r="D642" t="s">
        <v>997</v>
      </c>
      <c r="E642">
        <v>97.77</v>
      </c>
      <c r="F642">
        <v>585</v>
      </c>
      <c r="G642">
        <v>13</v>
      </c>
      <c r="H642">
        <v>0</v>
      </c>
      <c r="I642">
        <v>7</v>
      </c>
      <c r="J642">
        <v>1761</v>
      </c>
      <c r="K642">
        <v>1</v>
      </c>
      <c r="L642">
        <v>1</v>
      </c>
      <c r="M642">
        <v>585</v>
      </c>
      <c r="N642" t="s">
        <v>18</v>
      </c>
      <c r="O642">
        <v>0</v>
      </c>
      <c r="P642">
        <v>2903</v>
      </c>
    </row>
    <row r="643" spans="1:16" x14ac:dyDescent="0.25">
      <c r="A643" t="s">
        <v>998</v>
      </c>
      <c r="B643">
        <v>654</v>
      </c>
      <c r="C643" s="3" t="str">
        <f>HYPERLINK("http://www.uniprot.org/uniprot/K7MMS8","tr|K7MMS8|K7MMS8_SOYBN")</f>
        <v>tr|K7MMS8|K7MMS8_SOYBN</v>
      </c>
      <c r="D643" t="s">
        <v>28</v>
      </c>
      <c r="E643">
        <v>83.56</v>
      </c>
      <c r="F643">
        <v>213</v>
      </c>
      <c r="G643">
        <v>35</v>
      </c>
      <c r="H643">
        <v>1</v>
      </c>
      <c r="I643">
        <v>1</v>
      </c>
      <c r="J643">
        <v>636</v>
      </c>
      <c r="K643">
        <v>1</v>
      </c>
      <c r="L643">
        <v>34</v>
      </c>
      <c r="M643">
        <v>241</v>
      </c>
      <c r="N643" t="s">
        <v>18</v>
      </c>
      <c r="O643" s="1">
        <v>1.5972000000000001E-91</v>
      </c>
      <c r="P643">
        <v>873</v>
      </c>
    </row>
    <row r="644" spans="1:16" x14ac:dyDescent="0.25">
      <c r="A644" t="s">
        <v>999</v>
      </c>
      <c r="B644">
        <v>3753</v>
      </c>
      <c r="C644" s="3" t="str">
        <f>HYPERLINK("http://www.uniprot.org/uniprot/I1LFD7","tr|I1LFD7|I1LFD7_SOYBN")</f>
        <v>tr|I1LFD7|I1LFD7_SOYBN</v>
      </c>
      <c r="D644" t="s">
        <v>28</v>
      </c>
      <c r="E644">
        <v>89.8</v>
      </c>
      <c r="F644">
        <v>1236</v>
      </c>
      <c r="G644">
        <v>126</v>
      </c>
      <c r="H644">
        <v>0</v>
      </c>
      <c r="I644">
        <v>1</v>
      </c>
      <c r="J644">
        <v>3708</v>
      </c>
      <c r="K644">
        <v>1</v>
      </c>
      <c r="L644">
        <v>1</v>
      </c>
      <c r="M644">
        <v>1209</v>
      </c>
      <c r="N644" t="s">
        <v>18</v>
      </c>
      <c r="O644">
        <v>0</v>
      </c>
      <c r="P644">
        <v>5799</v>
      </c>
    </row>
    <row r="645" spans="1:16" x14ac:dyDescent="0.25">
      <c r="A645" t="s">
        <v>1000</v>
      </c>
      <c r="B645">
        <v>1989</v>
      </c>
      <c r="C645" s="3" t="str">
        <f>HYPERLINK("http://www.uniprot.org/uniprot/G7ZWF8","tr|G7ZWF8|G7ZWF8_MEDTR")</f>
        <v>tr|G7ZWF8|G7ZWF8_MEDTR</v>
      </c>
      <c r="D645" t="s">
        <v>1001</v>
      </c>
      <c r="E645">
        <v>69.66</v>
      </c>
      <c r="F645">
        <v>679</v>
      </c>
      <c r="G645">
        <v>206</v>
      </c>
      <c r="H645">
        <v>17</v>
      </c>
      <c r="I645">
        <v>1</v>
      </c>
      <c r="J645">
        <v>1986</v>
      </c>
      <c r="K645">
        <v>1</v>
      </c>
      <c r="L645">
        <v>1</v>
      </c>
      <c r="M645">
        <v>668</v>
      </c>
      <c r="N645" t="s">
        <v>18</v>
      </c>
      <c r="O645">
        <v>0</v>
      </c>
      <c r="P645">
        <v>2304</v>
      </c>
    </row>
    <row r="646" spans="1:16" x14ac:dyDescent="0.25">
      <c r="A646" t="s">
        <v>1002</v>
      </c>
      <c r="B646">
        <v>654</v>
      </c>
      <c r="C646" s="3" t="str">
        <f>HYPERLINK("http://www.uniprot.org/uniprot/K7N1X8","tr|K7N1X8|K7N1X8_SOYBN")</f>
        <v>tr|K7N1X8|K7N1X8_SOYBN</v>
      </c>
      <c r="D646" t="s">
        <v>28</v>
      </c>
      <c r="E646">
        <v>61.95</v>
      </c>
      <c r="F646">
        <v>205</v>
      </c>
      <c r="G646">
        <v>78</v>
      </c>
      <c r="H646">
        <v>5</v>
      </c>
      <c r="I646">
        <v>52</v>
      </c>
      <c r="J646">
        <v>651</v>
      </c>
      <c r="K646">
        <v>1</v>
      </c>
      <c r="L646">
        <v>13</v>
      </c>
      <c r="M646">
        <v>211</v>
      </c>
      <c r="N646" t="s">
        <v>18</v>
      </c>
      <c r="O646" s="1">
        <v>7.4884099999999994E-57</v>
      </c>
      <c r="P646">
        <v>574</v>
      </c>
    </row>
    <row r="647" spans="1:16" x14ac:dyDescent="0.25">
      <c r="A647" t="s">
        <v>1003</v>
      </c>
      <c r="B647">
        <v>1584</v>
      </c>
      <c r="C647" s="3" t="str">
        <f>HYPERLINK("http://www.uniprot.org/uniprot/G7IYD9","tr|G7IYD9|G7IYD9_MEDTR")</f>
        <v>tr|G7IYD9|G7IYD9_MEDTR</v>
      </c>
      <c r="D647" t="s">
        <v>1004</v>
      </c>
      <c r="E647">
        <v>79.72</v>
      </c>
      <c r="F647">
        <v>508</v>
      </c>
      <c r="G647">
        <v>103</v>
      </c>
      <c r="H647">
        <v>8</v>
      </c>
      <c r="I647">
        <v>82</v>
      </c>
      <c r="J647">
        <v>1581</v>
      </c>
      <c r="K647">
        <v>1</v>
      </c>
      <c r="L647">
        <v>81</v>
      </c>
      <c r="M647">
        <v>583</v>
      </c>
      <c r="N647" t="s">
        <v>18</v>
      </c>
      <c r="O647">
        <v>0</v>
      </c>
      <c r="P647">
        <v>2037</v>
      </c>
    </row>
    <row r="648" spans="1:16" x14ac:dyDescent="0.25">
      <c r="A648" t="s">
        <v>1005</v>
      </c>
      <c r="B648">
        <v>2454</v>
      </c>
      <c r="C648" s="3" t="str">
        <f>HYPERLINK("http://www.uniprot.org/uniprot/G7LIT1","tr|G7LIT1|G7LIT1_MEDTR")</f>
        <v>tr|G7LIT1|G7LIT1_MEDTR</v>
      </c>
      <c r="D648" t="s">
        <v>1006</v>
      </c>
      <c r="E648">
        <v>80.73</v>
      </c>
      <c r="F648">
        <v>820</v>
      </c>
      <c r="G648">
        <v>158</v>
      </c>
      <c r="H648">
        <v>8</v>
      </c>
      <c r="I648">
        <v>13</v>
      </c>
      <c r="J648">
        <v>2448</v>
      </c>
      <c r="K648">
        <v>1</v>
      </c>
      <c r="L648">
        <v>39</v>
      </c>
      <c r="M648">
        <v>820</v>
      </c>
      <c r="N648" t="s">
        <v>18</v>
      </c>
      <c r="O648">
        <v>0</v>
      </c>
      <c r="P648">
        <v>3387</v>
      </c>
    </row>
    <row r="649" spans="1:16" x14ac:dyDescent="0.25">
      <c r="A649" t="s">
        <v>1007</v>
      </c>
      <c r="B649">
        <v>2841</v>
      </c>
      <c r="C649" s="3" t="str">
        <f>HYPERLINK("http://www.uniprot.org/uniprot/Q1SMZ9","tr|Q1SMZ9|Q1SMZ9_MEDTR")</f>
        <v>tr|Q1SMZ9|Q1SMZ9_MEDTR</v>
      </c>
      <c r="D649" t="s">
        <v>1008</v>
      </c>
      <c r="E649">
        <v>71.38</v>
      </c>
      <c r="F649">
        <v>1017</v>
      </c>
      <c r="G649">
        <v>291</v>
      </c>
      <c r="H649">
        <v>72</v>
      </c>
      <c r="I649">
        <v>4</v>
      </c>
      <c r="J649">
        <v>2838</v>
      </c>
      <c r="K649">
        <v>1</v>
      </c>
      <c r="L649">
        <v>13</v>
      </c>
      <c r="M649">
        <v>1021</v>
      </c>
      <c r="N649" t="s">
        <v>18</v>
      </c>
      <c r="O649">
        <v>0</v>
      </c>
      <c r="P649">
        <v>3425</v>
      </c>
    </row>
    <row r="650" spans="1:16" x14ac:dyDescent="0.25">
      <c r="A650" t="s">
        <v>1009</v>
      </c>
      <c r="B650">
        <v>243</v>
      </c>
      <c r="C650" s="3" t="str">
        <f>HYPERLINK("http://www.uniprot.org/uniprot/Q949L5","tr|Q949L5|Q949L5_CICAR")</f>
        <v>tr|Q949L5|Q949L5_CICAR</v>
      </c>
      <c r="D650" t="s">
        <v>55</v>
      </c>
      <c r="E650">
        <v>60</v>
      </c>
      <c r="F650">
        <v>80</v>
      </c>
      <c r="G650">
        <v>32</v>
      </c>
      <c r="H650">
        <v>0</v>
      </c>
      <c r="I650">
        <v>1</v>
      </c>
      <c r="J650">
        <v>240</v>
      </c>
      <c r="K650">
        <v>1</v>
      </c>
      <c r="L650">
        <v>1</v>
      </c>
      <c r="M650">
        <v>78</v>
      </c>
      <c r="N650" t="s">
        <v>18</v>
      </c>
      <c r="O650" s="1">
        <v>1.1895300000000001E-14</v>
      </c>
      <c r="P650">
        <v>208</v>
      </c>
    </row>
    <row r="651" spans="1:16" x14ac:dyDescent="0.25">
      <c r="A651" t="s">
        <v>1010</v>
      </c>
      <c r="B651">
        <v>2064</v>
      </c>
      <c r="C651" s="3" t="str">
        <f>HYPERLINK("http://www.uniprot.org/uniprot/G7JUG1","tr|G7JUG1|G7JUG1_MEDTR")</f>
        <v>tr|G7JUG1|G7JUG1_MEDTR</v>
      </c>
      <c r="D651" t="s">
        <v>1011</v>
      </c>
      <c r="E651">
        <v>74.89</v>
      </c>
      <c r="F651">
        <v>693</v>
      </c>
      <c r="G651">
        <v>174</v>
      </c>
      <c r="H651">
        <v>24</v>
      </c>
      <c r="I651">
        <v>1</v>
      </c>
      <c r="J651">
        <v>2007</v>
      </c>
      <c r="K651">
        <v>1</v>
      </c>
      <c r="L651">
        <v>1</v>
      </c>
      <c r="M651">
        <v>648</v>
      </c>
      <c r="N651" t="s">
        <v>18</v>
      </c>
      <c r="O651">
        <v>0</v>
      </c>
      <c r="P651">
        <v>2542</v>
      </c>
    </row>
    <row r="652" spans="1:16" x14ac:dyDescent="0.25">
      <c r="A652" t="s">
        <v>1012</v>
      </c>
      <c r="B652">
        <v>1086</v>
      </c>
      <c r="C652" s="3" t="str">
        <f>HYPERLINK("http://www.uniprot.org/uniprot/G7JE55","tr|G7JE55|G7JE55_MEDTR")</f>
        <v>tr|G7JE55|G7JE55_MEDTR</v>
      </c>
      <c r="D652" t="s">
        <v>1013</v>
      </c>
      <c r="E652">
        <v>55.67</v>
      </c>
      <c r="F652">
        <v>370</v>
      </c>
      <c r="G652">
        <v>164</v>
      </c>
      <c r="H652">
        <v>9</v>
      </c>
      <c r="I652">
        <v>1</v>
      </c>
      <c r="J652">
        <v>1083</v>
      </c>
      <c r="K652">
        <v>1</v>
      </c>
      <c r="L652">
        <v>1</v>
      </c>
      <c r="M652">
        <v>370</v>
      </c>
      <c r="N652" t="s">
        <v>18</v>
      </c>
      <c r="O652" s="1">
        <v>7.4315799999999996E-104</v>
      </c>
      <c r="P652">
        <v>983</v>
      </c>
    </row>
    <row r="653" spans="1:16" x14ac:dyDescent="0.25">
      <c r="A653" t="s">
        <v>1014</v>
      </c>
      <c r="B653">
        <v>1416</v>
      </c>
      <c r="C653" s="3" t="str">
        <f>HYPERLINK("http://www.uniprot.org/uniprot/I1JZN3","tr|I1JZN3|I1JZN3_SOYBN")</f>
        <v>tr|I1JZN3|I1JZN3_SOYBN</v>
      </c>
      <c r="D653" t="s">
        <v>28</v>
      </c>
      <c r="E653">
        <v>65.95</v>
      </c>
      <c r="F653">
        <v>329</v>
      </c>
      <c r="G653">
        <v>112</v>
      </c>
      <c r="H653">
        <v>4</v>
      </c>
      <c r="I653">
        <v>70</v>
      </c>
      <c r="J653">
        <v>1044</v>
      </c>
      <c r="K653">
        <v>1</v>
      </c>
      <c r="L653">
        <v>37</v>
      </c>
      <c r="M653">
        <v>353</v>
      </c>
      <c r="N653" t="s">
        <v>18</v>
      </c>
      <c r="O653" s="1">
        <v>5.8373399999999998E-113</v>
      </c>
      <c r="P653">
        <v>1063</v>
      </c>
    </row>
    <row r="654" spans="1:16" x14ac:dyDescent="0.25">
      <c r="A654" t="s">
        <v>1015</v>
      </c>
      <c r="B654">
        <v>237</v>
      </c>
      <c r="C654" s="3" t="str">
        <f>HYPERLINK("http://www.uniprot.org/uniprot/G7L8N0","tr|G7L8N0|G7L8N0_MEDTR")</f>
        <v>tr|G7L8N0|G7L8N0_MEDTR</v>
      </c>
      <c r="D654" t="s">
        <v>378</v>
      </c>
      <c r="E654">
        <v>48.1</v>
      </c>
      <c r="F654">
        <v>79</v>
      </c>
      <c r="G654">
        <v>41</v>
      </c>
      <c r="H654">
        <v>1</v>
      </c>
      <c r="I654">
        <v>1</v>
      </c>
      <c r="J654">
        <v>234</v>
      </c>
      <c r="K654">
        <v>1</v>
      </c>
      <c r="L654">
        <v>104</v>
      </c>
      <c r="M654">
        <v>182</v>
      </c>
      <c r="N654" t="s">
        <v>18</v>
      </c>
      <c r="O654" s="1">
        <v>1.61053E-16</v>
      </c>
      <c r="P654">
        <v>224</v>
      </c>
    </row>
    <row r="655" spans="1:16" x14ac:dyDescent="0.25">
      <c r="A655" t="s">
        <v>1016</v>
      </c>
      <c r="B655">
        <v>4155</v>
      </c>
      <c r="C655" s="3" t="str">
        <f>HYPERLINK("http://www.uniprot.org/uniprot/G7KER5","tr|G7KER5|G7KER5_MEDTR")</f>
        <v>tr|G7KER5|G7KER5_MEDTR</v>
      </c>
      <c r="D655" t="s">
        <v>1017</v>
      </c>
      <c r="E655">
        <v>79.52</v>
      </c>
      <c r="F655">
        <v>1377</v>
      </c>
      <c r="G655">
        <v>282</v>
      </c>
      <c r="H655">
        <v>54</v>
      </c>
      <c r="I655">
        <v>166</v>
      </c>
      <c r="J655">
        <v>4134</v>
      </c>
      <c r="K655">
        <v>1</v>
      </c>
      <c r="L655">
        <v>282</v>
      </c>
      <c r="M655">
        <v>1641</v>
      </c>
      <c r="N655" t="s">
        <v>18</v>
      </c>
      <c r="O655">
        <v>0</v>
      </c>
      <c r="P655">
        <v>5635</v>
      </c>
    </row>
    <row r="656" spans="1:16" x14ac:dyDescent="0.25">
      <c r="A656" t="s">
        <v>1018</v>
      </c>
      <c r="B656">
        <v>243</v>
      </c>
      <c r="C656" s="3" t="str">
        <f>HYPERLINK("http://www.uniprot.org/uniprot/I1LW18","tr|I1LW18|I1LW18_SOYBN")</f>
        <v>tr|I1LW18|I1LW18_SOYBN</v>
      </c>
      <c r="D656" t="s">
        <v>28</v>
      </c>
      <c r="E656">
        <v>55.26</v>
      </c>
      <c r="F656">
        <v>76</v>
      </c>
      <c r="G656">
        <v>34</v>
      </c>
      <c r="H656">
        <v>4</v>
      </c>
      <c r="I656">
        <v>1</v>
      </c>
      <c r="J656">
        <v>216</v>
      </c>
      <c r="K656">
        <v>1</v>
      </c>
      <c r="L656">
        <v>1</v>
      </c>
      <c r="M656">
        <v>76</v>
      </c>
      <c r="N656" t="s">
        <v>18</v>
      </c>
      <c r="O656" s="1">
        <v>4.52021E-14</v>
      </c>
      <c r="P656">
        <v>203</v>
      </c>
    </row>
    <row r="657" spans="1:16" x14ac:dyDescent="0.25">
      <c r="A657" t="s">
        <v>1019</v>
      </c>
      <c r="B657">
        <v>438</v>
      </c>
      <c r="C657" s="3" t="str">
        <f>HYPERLINK("http://www.uniprot.org/uniprot/M5XGY4","tr|M5XGY4|M5XGY4_PRUPE")</f>
        <v>tr|M5XGY4|M5XGY4_PRUPE</v>
      </c>
      <c r="D657" t="s">
        <v>1020</v>
      </c>
      <c r="E657">
        <v>45.89</v>
      </c>
      <c r="F657">
        <v>146</v>
      </c>
      <c r="G657">
        <v>79</v>
      </c>
      <c r="H657">
        <v>7</v>
      </c>
      <c r="I657">
        <v>19</v>
      </c>
      <c r="J657">
        <v>435</v>
      </c>
      <c r="K657">
        <v>1</v>
      </c>
      <c r="L657">
        <v>6</v>
      </c>
      <c r="M657">
        <v>149</v>
      </c>
      <c r="N657" t="s">
        <v>18</v>
      </c>
      <c r="O657" s="1">
        <v>7.9148E-27</v>
      </c>
      <c r="P657">
        <v>313</v>
      </c>
    </row>
    <row r="658" spans="1:16" x14ac:dyDescent="0.25">
      <c r="A658" t="s">
        <v>1021</v>
      </c>
      <c r="B658">
        <v>1329</v>
      </c>
      <c r="C658" s="3" t="str">
        <f>HYPERLINK("http://www.uniprot.org/uniprot/C6TG33","tr|C6TG33|C6TG33_SOYBN")</f>
        <v>tr|C6TG33|C6TG33_SOYBN</v>
      </c>
      <c r="D658" t="s">
        <v>210</v>
      </c>
      <c r="E658">
        <v>91.35</v>
      </c>
      <c r="F658">
        <v>405</v>
      </c>
      <c r="G658">
        <v>35</v>
      </c>
      <c r="H658">
        <v>0</v>
      </c>
      <c r="I658">
        <v>112</v>
      </c>
      <c r="J658">
        <v>1326</v>
      </c>
      <c r="K658">
        <v>1</v>
      </c>
      <c r="L658">
        <v>29</v>
      </c>
      <c r="M658">
        <v>420</v>
      </c>
      <c r="N658" t="s">
        <v>18</v>
      </c>
      <c r="O658">
        <v>0</v>
      </c>
      <c r="P658">
        <v>1954</v>
      </c>
    </row>
    <row r="659" spans="1:16" x14ac:dyDescent="0.25">
      <c r="A659" t="s">
        <v>1022</v>
      </c>
      <c r="B659">
        <v>1062</v>
      </c>
      <c r="C659" s="3" t="str">
        <f>HYPERLINK("http://www.uniprot.org/uniprot/G7IHX6","tr|G7IHX6|G7IHX6_MEDTR")</f>
        <v>tr|G7IHX6|G7IHX6_MEDTR</v>
      </c>
      <c r="D659" t="s">
        <v>982</v>
      </c>
      <c r="E659">
        <v>89.83</v>
      </c>
      <c r="F659">
        <v>354</v>
      </c>
      <c r="G659">
        <v>36</v>
      </c>
      <c r="H659">
        <v>1</v>
      </c>
      <c r="I659">
        <v>1</v>
      </c>
      <c r="J659">
        <v>1059</v>
      </c>
      <c r="K659">
        <v>1</v>
      </c>
      <c r="L659">
        <v>1</v>
      </c>
      <c r="M659">
        <v>354</v>
      </c>
      <c r="N659" t="s">
        <v>18</v>
      </c>
      <c r="O659">
        <v>0</v>
      </c>
      <c r="P659">
        <v>1667</v>
      </c>
    </row>
    <row r="660" spans="1:16" x14ac:dyDescent="0.25">
      <c r="A660" t="s">
        <v>1023</v>
      </c>
      <c r="B660">
        <v>2148</v>
      </c>
      <c r="C660" s="3" t="str">
        <f>HYPERLINK("http://www.uniprot.org/uniprot/I1M3S3","tr|I1M3S3|I1M3S3_SOYBN")</f>
        <v>tr|I1M3S3|I1M3S3_SOYBN</v>
      </c>
      <c r="D660" t="s">
        <v>28</v>
      </c>
      <c r="E660">
        <v>70.180000000000007</v>
      </c>
      <c r="F660">
        <v>721</v>
      </c>
      <c r="G660">
        <v>215</v>
      </c>
      <c r="H660">
        <v>17</v>
      </c>
      <c r="I660">
        <v>1</v>
      </c>
      <c r="J660">
        <v>2112</v>
      </c>
      <c r="K660">
        <v>1</v>
      </c>
      <c r="L660">
        <v>1</v>
      </c>
      <c r="M660">
        <v>694</v>
      </c>
      <c r="N660" t="s">
        <v>18</v>
      </c>
      <c r="O660">
        <v>0</v>
      </c>
      <c r="P660">
        <v>2472</v>
      </c>
    </row>
    <row r="661" spans="1:16" x14ac:dyDescent="0.25">
      <c r="A661" t="s">
        <v>1024</v>
      </c>
      <c r="B661">
        <v>297</v>
      </c>
      <c r="C661" s="3" t="str">
        <f>HYPERLINK("http://www.uniprot.org/uniprot/I1KRW1","tr|I1KRW1|I1KRW1_SOYBN")</f>
        <v>tr|I1KRW1|I1KRW1_SOYBN</v>
      </c>
      <c r="D661" t="s">
        <v>117</v>
      </c>
      <c r="E661">
        <v>81.52</v>
      </c>
      <c r="F661">
        <v>92</v>
      </c>
      <c r="G661">
        <v>17</v>
      </c>
      <c r="H661">
        <v>0</v>
      </c>
      <c r="I661">
        <v>1</v>
      </c>
      <c r="J661">
        <v>276</v>
      </c>
      <c r="K661">
        <v>1</v>
      </c>
      <c r="L661">
        <v>74</v>
      </c>
      <c r="M661">
        <v>165</v>
      </c>
      <c r="N661" t="s">
        <v>18</v>
      </c>
      <c r="O661" s="1">
        <v>5.6944599999999997E-33</v>
      </c>
      <c r="P661">
        <v>366</v>
      </c>
    </row>
    <row r="662" spans="1:16" x14ac:dyDescent="0.25">
      <c r="A662" t="s">
        <v>1025</v>
      </c>
      <c r="B662">
        <v>1347</v>
      </c>
      <c r="C662" s="3" t="str">
        <f>HYPERLINK("http://www.uniprot.org/uniprot/G7KN56","tr|G7KN56|G7KN56_MEDTR")</f>
        <v>tr|G7KN56|G7KN56_MEDTR</v>
      </c>
      <c r="D662" t="s">
        <v>1026</v>
      </c>
      <c r="E662">
        <v>83.97</v>
      </c>
      <c r="F662">
        <v>443</v>
      </c>
      <c r="G662">
        <v>71</v>
      </c>
      <c r="H662">
        <v>0</v>
      </c>
      <c r="I662">
        <v>1</v>
      </c>
      <c r="J662">
        <v>1329</v>
      </c>
      <c r="K662">
        <v>1</v>
      </c>
      <c r="L662">
        <v>1</v>
      </c>
      <c r="M662">
        <v>443</v>
      </c>
      <c r="N662" t="s">
        <v>18</v>
      </c>
      <c r="O662">
        <v>0</v>
      </c>
      <c r="P662">
        <v>1964</v>
      </c>
    </row>
    <row r="663" spans="1:16" x14ac:dyDescent="0.25">
      <c r="A663" t="s">
        <v>1027</v>
      </c>
      <c r="B663">
        <v>489</v>
      </c>
      <c r="C663" s="3" t="str">
        <f>HYPERLINK("http://www.uniprot.org/uniprot/G7K1C9","tr|G7K1C9|G7K1C9_MEDTR")</f>
        <v>tr|G7K1C9|G7K1C9_MEDTR</v>
      </c>
      <c r="D663" t="s">
        <v>1028</v>
      </c>
      <c r="E663">
        <v>47.14</v>
      </c>
      <c r="F663">
        <v>140</v>
      </c>
      <c r="G663">
        <v>74</v>
      </c>
      <c r="H663">
        <v>5</v>
      </c>
      <c r="I663">
        <v>82</v>
      </c>
      <c r="J663">
        <v>486</v>
      </c>
      <c r="K663">
        <v>1</v>
      </c>
      <c r="L663">
        <v>29</v>
      </c>
      <c r="M663">
        <v>168</v>
      </c>
      <c r="N663" t="s">
        <v>18</v>
      </c>
      <c r="O663" s="1">
        <v>5.7380000000000002E-22</v>
      </c>
      <c r="P663">
        <v>271</v>
      </c>
    </row>
    <row r="664" spans="1:16" x14ac:dyDescent="0.25">
      <c r="A664" t="s">
        <v>1029</v>
      </c>
      <c r="B664">
        <v>1263</v>
      </c>
      <c r="C664" s="3" t="str">
        <f>HYPERLINK("http://www.uniprot.org/uniprot/G7KUA7","tr|G7KUA7|G7KUA7_MEDTR")</f>
        <v>tr|G7KUA7|G7KUA7_MEDTR</v>
      </c>
      <c r="D664" t="s">
        <v>1030</v>
      </c>
      <c r="E664">
        <v>86.42</v>
      </c>
      <c r="F664">
        <v>420</v>
      </c>
      <c r="G664">
        <v>57</v>
      </c>
      <c r="H664">
        <v>0</v>
      </c>
      <c r="I664">
        <v>1</v>
      </c>
      <c r="J664">
        <v>1260</v>
      </c>
      <c r="K664">
        <v>1</v>
      </c>
      <c r="L664">
        <v>159</v>
      </c>
      <c r="M664">
        <v>578</v>
      </c>
      <c r="N664" t="s">
        <v>18</v>
      </c>
      <c r="O664">
        <v>0</v>
      </c>
      <c r="P664">
        <v>1889</v>
      </c>
    </row>
    <row r="665" spans="1:16" x14ac:dyDescent="0.25">
      <c r="A665" t="s">
        <v>1031</v>
      </c>
      <c r="B665">
        <v>1362</v>
      </c>
      <c r="C665" s="3" t="str">
        <f>HYPERLINK("http://www.uniprot.org/uniprot/K7MYN4","tr|K7MYN4|K7MYN4_SOYBN")</f>
        <v>tr|K7MYN4|K7MYN4_SOYBN</v>
      </c>
      <c r="D665" t="s">
        <v>28</v>
      </c>
      <c r="E665">
        <v>81.83</v>
      </c>
      <c r="F665">
        <v>446</v>
      </c>
      <c r="G665">
        <v>81</v>
      </c>
      <c r="H665">
        <v>0</v>
      </c>
      <c r="I665">
        <v>19</v>
      </c>
      <c r="J665">
        <v>1356</v>
      </c>
      <c r="K665">
        <v>1</v>
      </c>
      <c r="L665">
        <v>72</v>
      </c>
      <c r="M665">
        <v>516</v>
      </c>
      <c r="N665" t="s">
        <v>18</v>
      </c>
      <c r="O665">
        <v>0</v>
      </c>
      <c r="P665">
        <v>1880</v>
      </c>
    </row>
    <row r="666" spans="1:16" x14ac:dyDescent="0.25">
      <c r="A666" t="s">
        <v>1032</v>
      </c>
      <c r="B666">
        <v>1182</v>
      </c>
      <c r="C666" s="3" t="str">
        <f>HYPERLINK("http://www.uniprot.org/uniprot/A2Q2T1","tr|A2Q2T1|A2Q2T1_MEDTR")</f>
        <v>tr|A2Q2T1|A2Q2T1_MEDTR</v>
      </c>
      <c r="D666" t="s">
        <v>337</v>
      </c>
      <c r="E666">
        <v>76.81</v>
      </c>
      <c r="F666">
        <v>276</v>
      </c>
      <c r="G666">
        <v>64</v>
      </c>
      <c r="H666">
        <v>18</v>
      </c>
      <c r="I666">
        <v>406</v>
      </c>
      <c r="J666">
        <v>1179</v>
      </c>
      <c r="K666">
        <v>1</v>
      </c>
      <c r="L666">
        <v>138</v>
      </c>
      <c r="M666">
        <v>413</v>
      </c>
      <c r="N666" t="s">
        <v>18</v>
      </c>
      <c r="O666" s="1">
        <v>3.4241200000000001E-113</v>
      </c>
      <c r="P666">
        <v>1064</v>
      </c>
    </row>
    <row r="667" spans="1:16" x14ac:dyDescent="0.25">
      <c r="A667" t="s">
        <v>1033</v>
      </c>
      <c r="B667">
        <v>1668</v>
      </c>
      <c r="C667" s="3" t="str">
        <f>HYPERLINK("http://www.uniprot.org/uniprot/K7N2V7","tr|K7N2V7|K7N2V7_SOYBN")</f>
        <v>tr|K7N2V7|K7N2V7_SOYBN</v>
      </c>
      <c r="D667" t="s">
        <v>61</v>
      </c>
      <c r="E667">
        <v>78.27</v>
      </c>
      <c r="F667">
        <v>557</v>
      </c>
      <c r="G667">
        <v>121</v>
      </c>
      <c r="H667">
        <v>4</v>
      </c>
      <c r="I667">
        <v>7</v>
      </c>
      <c r="J667">
        <v>1665</v>
      </c>
      <c r="K667">
        <v>1</v>
      </c>
      <c r="L667">
        <v>64</v>
      </c>
      <c r="M667">
        <v>615</v>
      </c>
      <c r="N667" t="s">
        <v>18</v>
      </c>
      <c r="O667">
        <v>0</v>
      </c>
      <c r="P667">
        <v>2177</v>
      </c>
    </row>
    <row r="668" spans="1:16" x14ac:dyDescent="0.25">
      <c r="A668" t="s">
        <v>1034</v>
      </c>
      <c r="B668">
        <v>1239</v>
      </c>
      <c r="C668" s="3" t="str">
        <f>HYPERLINK("http://www.uniprot.org/uniprot/I1LKL1","tr|I1LKL1|I1LKL1_SOYBN")</f>
        <v>tr|I1LKL1|I1LKL1_SOYBN</v>
      </c>
      <c r="D668" t="s">
        <v>117</v>
      </c>
      <c r="E668">
        <v>72.87</v>
      </c>
      <c r="F668">
        <v>424</v>
      </c>
      <c r="G668">
        <v>115</v>
      </c>
      <c r="H668">
        <v>13</v>
      </c>
      <c r="I668">
        <v>1</v>
      </c>
      <c r="J668">
        <v>1233</v>
      </c>
      <c r="K668">
        <v>1</v>
      </c>
      <c r="L668">
        <v>1</v>
      </c>
      <c r="M668">
        <v>417</v>
      </c>
      <c r="N668" t="s">
        <v>18</v>
      </c>
      <c r="O668" s="1">
        <v>1.05838E-160</v>
      </c>
      <c r="P668">
        <v>1474</v>
      </c>
    </row>
    <row r="669" spans="1:16" x14ac:dyDescent="0.25">
      <c r="A669" t="s">
        <v>1035</v>
      </c>
      <c r="B669">
        <v>954</v>
      </c>
      <c r="C669" s="3" t="str">
        <f>HYPERLINK("http://www.uniprot.org/uniprot/I1NJ62","tr|I1NJ62|I1NJ62_SOYBN")</f>
        <v>tr|I1NJ62|I1NJ62_SOYBN</v>
      </c>
      <c r="D669" t="s">
        <v>71</v>
      </c>
      <c r="E669">
        <v>70.47</v>
      </c>
      <c r="F669">
        <v>315</v>
      </c>
      <c r="G669">
        <v>93</v>
      </c>
      <c r="H669">
        <v>0</v>
      </c>
      <c r="I669">
        <v>1</v>
      </c>
      <c r="J669">
        <v>945</v>
      </c>
      <c r="K669">
        <v>1</v>
      </c>
      <c r="L669">
        <v>1</v>
      </c>
      <c r="M669">
        <v>315</v>
      </c>
      <c r="N669" t="s">
        <v>18</v>
      </c>
      <c r="O669" s="1">
        <v>1.33527E-135</v>
      </c>
      <c r="P669">
        <v>1256</v>
      </c>
    </row>
    <row r="670" spans="1:16" x14ac:dyDescent="0.25">
      <c r="A670" t="s">
        <v>1036</v>
      </c>
      <c r="B670">
        <v>474</v>
      </c>
      <c r="C670" s="3" t="str">
        <f>HYPERLINK("http://www.uniprot.org/uniprot/I3SC14","tr|I3SC14|I3SC14_LOTJA")</f>
        <v>tr|I3SC14|I3SC14_LOTJA</v>
      </c>
      <c r="D670" t="s">
        <v>93</v>
      </c>
      <c r="E670">
        <v>98.72</v>
      </c>
      <c r="F670">
        <v>157</v>
      </c>
      <c r="G670">
        <v>2</v>
      </c>
      <c r="H670">
        <v>0</v>
      </c>
      <c r="I670">
        <v>1</v>
      </c>
      <c r="J670">
        <v>471</v>
      </c>
      <c r="K670">
        <v>1</v>
      </c>
      <c r="L670">
        <v>1</v>
      </c>
      <c r="M670">
        <v>157</v>
      </c>
      <c r="N670" t="s">
        <v>18</v>
      </c>
      <c r="O670" s="1">
        <v>8.6460000000000004E-87</v>
      </c>
      <c r="P670">
        <v>830</v>
      </c>
    </row>
    <row r="671" spans="1:16" x14ac:dyDescent="0.25">
      <c r="A671" t="s">
        <v>1037</v>
      </c>
      <c r="B671">
        <v>213</v>
      </c>
      <c r="C671" s="3" t="str">
        <f>HYPERLINK("http://www.uniprot.org/uniprot/G7KTB3","tr|G7KTB3|G7KTB3_MEDTR")</f>
        <v>tr|G7KTB3|G7KTB3_MEDTR</v>
      </c>
      <c r="D671" t="s">
        <v>1038</v>
      </c>
      <c r="E671">
        <v>80</v>
      </c>
      <c r="F671">
        <v>70</v>
      </c>
      <c r="G671">
        <v>14</v>
      </c>
      <c r="H671">
        <v>0</v>
      </c>
      <c r="I671">
        <v>1</v>
      </c>
      <c r="J671">
        <v>210</v>
      </c>
      <c r="K671">
        <v>1</v>
      </c>
      <c r="L671">
        <v>182</v>
      </c>
      <c r="M671">
        <v>251</v>
      </c>
      <c r="N671" t="s">
        <v>18</v>
      </c>
      <c r="O671" s="1">
        <v>3.6863000000000001E-24</v>
      </c>
      <c r="P671">
        <v>290</v>
      </c>
    </row>
    <row r="672" spans="1:16" x14ac:dyDescent="0.25">
      <c r="A672" t="s">
        <v>1039</v>
      </c>
      <c r="B672">
        <v>1662</v>
      </c>
      <c r="C672" s="3" t="str">
        <f>HYPERLINK("http://www.uniprot.org/uniprot/G7IYD7","tr|G7IYD7|G7IYD7_MEDTR")</f>
        <v>tr|G7IYD7|G7IYD7_MEDTR</v>
      </c>
      <c r="D672" t="s">
        <v>1040</v>
      </c>
      <c r="E672">
        <v>93.05</v>
      </c>
      <c r="F672">
        <v>518</v>
      </c>
      <c r="G672">
        <v>36</v>
      </c>
      <c r="H672">
        <v>4</v>
      </c>
      <c r="I672">
        <v>91</v>
      </c>
      <c r="J672">
        <v>1632</v>
      </c>
      <c r="K672">
        <v>1</v>
      </c>
      <c r="L672">
        <v>37</v>
      </c>
      <c r="M672">
        <v>553</v>
      </c>
      <c r="N672" t="s">
        <v>18</v>
      </c>
      <c r="O672">
        <v>0</v>
      </c>
      <c r="P672">
        <v>2525</v>
      </c>
    </row>
    <row r="673" spans="1:16" x14ac:dyDescent="0.25">
      <c r="A673" t="s">
        <v>1041</v>
      </c>
      <c r="B673">
        <v>2799</v>
      </c>
      <c r="C673" s="3" t="str">
        <f>HYPERLINK("http://www.uniprot.org/uniprot/G7LIT0","tr|G7LIT0|G7LIT0_MEDTR")</f>
        <v>tr|G7LIT0|G7LIT0_MEDTR</v>
      </c>
      <c r="D673" t="s">
        <v>1042</v>
      </c>
      <c r="E673">
        <v>88.94</v>
      </c>
      <c r="F673">
        <v>932</v>
      </c>
      <c r="G673">
        <v>103</v>
      </c>
      <c r="H673">
        <v>0</v>
      </c>
      <c r="I673">
        <v>1</v>
      </c>
      <c r="J673">
        <v>2796</v>
      </c>
      <c r="K673">
        <v>1</v>
      </c>
      <c r="L673">
        <v>1</v>
      </c>
      <c r="M673">
        <v>926</v>
      </c>
      <c r="N673" t="s">
        <v>18</v>
      </c>
      <c r="O673">
        <v>0</v>
      </c>
      <c r="P673">
        <v>4114</v>
      </c>
    </row>
    <row r="674" spans="1:16" x14ac:dyDescent="0.25">
      <c r="A674" t="s">
        <v>1043</v>
      </c>
      <c r="B674">
        <v>1236</v>
      </c>
      <c r="C674" s="3" t="str">
        <f>HYPERLINK("http://www.uniprot.org/uniprot/Q1SN01","tr|Q1SN01|Q1SN01_MEDTR")</f>
        <v>tr|Q1SN01|Q1SN01_MEDTR</v>
      </c>
      <c r="D674" t="s">
        <v>1044</v>
      </c>
      <c r="E674">
        <v>57.97</v>
      </c>
      <c r="F674">
        <v>326</v>
      </c>
      <c r="G674">
        <v>137</v>
      </c>
      <c r="H674">
        <v>8</v>
      </c>
      <c r="I674">
        <v>124</v>
      </c>
      <c r="J674">
        <v>1077</v>
      </c>
      <c r="K674">
        <v>1</v>
      </c>
      <c r="L674">
        <v>32</v>
      </c>
      <c r="M674">
        <v>337</v>
      </c>
      <c r="N674" t="s">
        <v>18</v>
      </c>
      <c r="O674" s="1">
        <v>3.4633899999999999E-87</v>
      </c>
      <c r="P674">
        <v>840</v>
      </c>
    </row>
    <row r="675" spans="1:16" x14ac:dyDescent="0.25">
      <c r="A675" t="s">
        <v>1045</v>
      </c>
      <c r="B675">
        <v>1443</v>
      </c>
      <c r="C675" s="3" t="str">
        <f>HYPERLINK("http://www.uniprot.org/uniprot/K7MNX2","tr|K7MNX2|K7MNX2_SOYBN")</f>
        <v>tr|K7MNX2|K7MNX2_SOYBN</v>
      </c>
      <c r="D675" t="s">
        <v>28</v>
      </c>
      <c r="E675">
        <v>24.31</v>
      </c>
      <c r="F675">
        <v>255</v>
      </c>
      <c r="G675">
        <v>193</v>
      </c>
      <c r="H675">
        <v>3</v>
      </c>
      <c r="I675">
        <v>313</v>
      </c>
      <c r="J675">
        <v>1068</v>
      </c>
      <c r="K675">
        <v>1</v>
      </c>
      <c r="L675">
        <v>266</v>
      </c>
      <c r="M675">
        <v>514</v>
      </c>
      <c r="N675" t="s">
        <v>18</v>
      </c>
      <c r="O675" s="1">
        <v>3.5846099999999999E-17</v>
      </c>
      <c r="P675">
        <v>237</v>
      </c>
    </row>
    <row r="676" spans="1:16" x14ac:dyDescent="0.25">
      <c r="A676" t="s">
        <v>1046</v>
      </c>
      <c r="B676">
        <v>1110</v>
      </c>
      <c r="C676" s="3" t="str">
        <f>HYPERLINK("http://www.uniprot.org/uniprot/I1J702","tr|I1J702|I1J702_SOYBN")</f>
        <v>tr|I1J702|I1J702_SOYBN</v>
      </c>
      <c r="D676" t="s">
        <v>28</v>
      </c>
      <c r="E676">
        <v>83.19</v>
      </c>
      <c r="F676">
        <v>369</v>
      </c>
      <c r="G676">
        <v>62</v>
      </c>
      <c r="H676">
        <v>0</v>
      </c>
      <c r="I676">
        <v>1</v>
      </c>
      <c r="J676">
        <v>1107</v>
      </c>
      <c r="K676">
        <v>1</v>
      </c>
      <c r="L676">
        <v>1</v>
      </c>
      <c r="M676">
        <v>369</v>
      </c>
      <c r="N676" t="s">
        <v>18</v>
      </c>
      <c r="O676" s="1">
        <v>1.12803E-171</v>
      </c>
      <c r="P676">
        <v>1568</v>
      </c>
    </row>
    <row r="677" spans="1:16" x14ac:dyDescent="0.25">
      <c r="A677" t="s">
        <v>1047</v>
      </c>
      <c r="B677">
        <v>1200</v>
      </c>
      <c r="C677" s="3" t="str">
        <f>HYPERLINK("http://www.uniprot.org/uniprot/G7JE58","tr|G7JE58|G7JE58_MEDTR")</f>
        <v>tr|G7JE58|G7JE58_MEDTR</v>
      </c>
      <c r="D677" t="s">
        <v>1048</v>
      </c>
      <c r="E677">
        <v>81.319999999999993</v>
      </c>
      <c r="F677">
        <v>407</v>
      </c>
      <c r="G677">
        <v>76</v>
      </c>
      <c r="H677">
        <v>8</v>
      </c>
      <c r="I677">
        <v>1</v>
      </c>
      <c r="J677">
        <v>1197</v>
      </c>
      <c r="K677">
        <v>1</v>
      </c>
      <c r="L677">
        <v>1</v>
      </c>
      <c r="M677">
        <v>406</v>
      </c>
      <c r="N677" t="s">
        <v>18</v>
      </c>
      <c r="O677">
        <v>0</v>
      </c>
      <c r="P677">
        <v>1695</v>
      </c>
    </row>
    <row r="678" spans="1:16" x14ac:dyDescent="0.25">
      <c r="A678" t="s">
        <v>1049</v>
      </c>
      <c r="B678">
        <v>846</v>
      </c>
      <c r="C678" s="3" t="str">
        <f>HYPERLINK("http://www.uniprot.org/uniprot/I3T8L4","tr|I3T8L4|I3T8L4_MEDTR")</f>
        <v>tr|I3T8L4|I3T8L4_MEDTR</v>
      </c>
      <c r="D678" t="s">
        <v>22</v>
      </c>
      <c r="E678">
        <v>95.09</v>
      </c>
      <c r="F678">
        <v>265</v>
      </c>
      <c r="G678">
        <v>13</v>
      </c>
      <c r="H678">
        <v>0</v>
      </c>
      <c r="I678">
        <v>49</v>
      </c>
      <c r="J678">
        <v>843</v>
      </c>
      <c r="K678">
        <v>1</v>
      </c>
      <c r="L678">
        <v>17</v>
      </c>
      <c r="M678">
        <v>281</v>
      </c>
      <c r="N678" t="s">
        <v>18</v>
      </c>
      <c r="O678" s="1">
        <v>1.7658099999999999E-138</v>
      </c>
      <c r="P678">
        <v>1280</v>
      </c>
    </row>
    <row r="679" spans="1:16" x14ac:dyDescent="0.25">
      <c r="A679" t="s">
        <v>1050</v>
      </c>
      <c r="B679">
        <v>891</v>
      </c>
      <c r="C679" s="3" t="str">
        <f>HYPERLINK("http://www.uniprot.org/uniprot/M5W5E8","tr|M5W5E8|M5W5E8_PRUPE")</f>
        <v>tr|M5W5E8|M5W5E8_PRUPE</v>
      </c>
      <c r="D679" t="s">
        <v>1051</v>
      </c>
      <c r="E679">
        <v>25</v>
      </c>
      <c r="F679">
        <v>236</v>
      </c>
      <c r="G679">
        <v>177</v>
      </c>
      <c r="H679">
        <v>24</v>
      </c>
      <c r="I679">
        <v>79</v>
      </c>
      <c r="J679">
        <v>714</v>
      </c>
      <c r="K679">
        <v>1</v>
      </c>
      <c r="L679">
        <v>27</v>
      </c>
      <c r="M679">
        <v>259</v>
      </c>
      <c r="N679" t="s">
        <v>18</v>
      </c>
      <c r="O679" s="1">
        <v>2.0976599999999999E-15</v>
      </c>
      <c r="P679">
        <v>219</v>
      </c>
    </row>
    <row r="680" spans="1:16" x14ac:dyDescent="0.25">
      <c r="A680" t="s">
        <v>1052</v>
      </c>
      <c r="B680">
        <v>348</v>
      </c>
      <c r="C680" s="3" t="str">
        <f>HYPERLINK("http://www.uniprot.org/uniprot/G7KER5","tr|G7KER5|G7KER5_MEDTR")</f>
        <v>tr|G7KER5|G7KER5_MEDTR</v>
      </c>
      <c r="D680" t="s">
        <v>1017</v>
      </c>
      <c r="E680">
        <v>69.650000000000006</v>
      </c>
      <c r="F680">
        <v>145</v>
      </c>
      <c r="G680">
        <v>44</v>
      </c>
      <c r="H680">
        <v>33</v>
      </c>
      <c r="I680">
        <v>1</v>
      </c>
      <c r="J680">
        <v>336</v>
      </c>
      <c r="K680">
        <v>1</v>
      </c>
      <c r="L680">
        <v>118</v>
      </c>
      <c r="M680">
        <v>262</v>
      </c>
      <c r="N680" t="s">
        <v>18</v>
      </c>
      <c r="O680" s="1">
        <v>3.9222900000000002E-47</v>
      </c>
      <c r="P680">
        <v>488</v>
      </c>
    </row>
    <row r="681" spans="1:16" x14ac:dyDescent="0.25">
      <c r="A681" t="s">
        <v>1053</v>
      </c>
      <c r="B681">
        <v>2241</v>
      </c>
      <c r="C681" s="3" t="str">
        <f>HYPERLINK("http://www.uniprot.org/uniprot/G7KTZ4","tr|G7KTZ4|G7KTZ4_MEDTR")</f>
        <v>tr|G7KTZ4|G7KTZ4_MEDTR</v>
      </c>
      <c r="D681" t="s">
        <v>1054</v>
      </c>
      <c r="E681">
        <v>95.53</v>
      </c>
      <c r="F681">
        <v>179</v>
      </c>
      <c r="G681">
        <v>8</v>
      </c>
      <c r="H681">
        <v>0</v>
      </c>
      <c r="I681">
        <v>1618</v>
      </c>
      <c r="J681">
        <v>2154</v>
      </c>
      <c r="K681">
        <v>1</v>
      </c>
      <c r="L681">
        <v>92</v>
      </c>
      <c r="M681">
        <v>270</v>
      </c>
      <c r="N681" t="s">
        <v>18</v>
      </c>
      <c r="O681" s="1">
        <v>5.1976899999999995E-88</v>
      </c>
      <c r="P681">
        <v>850</v>
      </c>
    </row>
    <row r="682" spans="1:16" x14ac:dyDescent="0.25">
      <c r="A682" t="s">
        <v>1055</v>
      </c>
      <c r="B682">
        <v>345</v>
      </c>
      <c r="C682" s="3" t="str">
        <f>HYPERLINK("http://www.uniprot.org/uniprot/F6HMA0","tr|F6HMA0|F6HMA0_VITVI")</f>
        <v>tr|F6HMA0|F6HMA0_VITVI</v>
      </c>
      <c r="D682" t="s">
        <v>1056</v>
      </c>
      <c r="E682">
        <v>93.47</v>
      </c>
      <c r="F682">
        <v>46</v>
      </c>
      <c r="G682">
        <v>3</v>
      </c>
      <c r="H682">
        <v>0</v>
      </c>
      <c r="I682">
        <v>105</v>
      </c>
      <c r="J682">
        <v>242</v>
      </c>
      <c r="K682">
        <v>3</v>
      </c>
      <c r="L682">
        <v>202</v>
      </c>
      <c r="M682">
        <v>247</v>
      </c>
      <c r="N682" t="s">
        <v>18</v>
      </c>
      <c r="O682" s="1">
        <v>1.12253E-17</v>
      </c>
      <c r="P682">
        <v>234</v>
      </c>
    </row>
    <row r="683" spans="1:16" x14ac:dyDescent="0.25">
      <c r="A683" t="s">
        <v>1057</v>
      </c>
      <c r="B683">
        <v>537</v>
      </c>
      <c r="C683" s="3" t="str">
        <f>HYPERLINK("http://www.uniprot.org/uniprot/G7IZ80","tr|G7IZ80|G7IZ80_MEDTR")</f>
        <v>tr|G7IZ80|G7IZ80_MEDTR</v>
      </c>
      <c r="D683" t="s">
        <v>1058</v>
      </c>
      <c r="E683">
        <v>50</v>
      </c>
      <c r="F683">
        <v>94</v>
      </c>
      <c r="G683">
        <v>47</v>
      </c>
      <c r="H683">
        <v>4</v>
      </c>
      <c r="I683">
        <v>265</v>
      </c>
      <c r="J683">
        <v>534</v>
      </c>
      <c r="K683">
        <v>1</v>
      </c>
      <c r="L683">
        <v>59</v>
      </c>
      <c r="M683">
        <v>150</v>
      </c>
      <c r="N683" t="s">
        <v>18</v>
      </c>
      <c r="O683" s="1">
        <v>2.26418E-18</v>
      </c>
      <c r="P683">
        <v>240</v>
      </c>
    </row>
    <row r="684" spans="1:16" x14ac:dyDescent="0.25">
      <c r="A684" t="s">
        <v>1059</v>
      </c>
      <c r="B684">
        <v>2802</v>
      </c>
      <c r="C684" s="3" t="str">
        <f>HYPERLINK("http://www.uniprot.org/uniprot/Q1SL20","tr|Q1SL20|Q1SL20_MEDTR")</f>
        <v>tr|Q1SL20|Q1SL20_MEDTR</v>
      </c>
      <c r="D684" t="s">
        <v>1060</v>
      </c>
      <c r="E684">
        <v>73.739999999999995</v>
      </c>
      <c r="F684">
        <v>937</v>
      </c>
      <c r="G684">
        <v>246</v>
      </c>
      <c r="H684">
        <v>4</v>
      </c>
      <c r="I684">
        <v>1</v>
      </c>
      <c r="J684">
        <v>2799</v>
      </c>
      <c r="K684">
        <v>1</v>
      </c>
      <c r="L684">
        <v>1</v>
      </c>
      <c r="M684">
        <v>935</v>
      </c>
      <c r="N684" t="s">
        <v>18</v>
      </c>
      <c r="O684">
        <v>0</v>
      </c>
      <c r="P684">
        <v>3356</v>
      </c>
    </row>
    <row r="685" spans="1:16" x14ac:dyDescent="0.25">
      <c r="A685" t="s">
        <v>1061</v>
      </c>
      <c r="B685">
        <v>1668</v>
      </c>
      <c r="C685" s="3" t="str">
        <f>HYPERLINK("http://www.uniprot.org/uniprot/G7IHX7","tr|G7IHX7|G7IHX7_MEDTR")</f>
        <v>tr|G7IHX7|G7IHX7_MEDTR</v>
      </c>
      <c r="D685" t="s">
        <v>1062</v>
      </c>
      <c r="E685">
        <v>70.010000000000005</v>
      </c>
      <c r="F685">
        <v>567</v>
      </c>
      <c r="G685">
        <v>170</v>
      </c>
      <c r="H685">
        <v>16</v>
      </c>
      <c r="I685">
        <v>13</v>
      </c>
      <c r="J685">
        <v>1665</v>
      </c>
      <c r="K685">
        <v>1</v>
      </c>
      <c r="L685">
        <v>4</v>
      </c>
      <c r="M685">
        <v>542</v>
      </c>
      <c r="N685" t="s">
        <v>18</v>
      </c>
      <c r="O685">
        <v>0</v>
      </c>
      <c r="P685">
        <v>1818</v>
      </c>
    </row>
    <row r="686" spans="1:16" x14ac:dyDescent="0.25">
      <c r="A686" t="s">
        <v>1063</v>
      </c>
      <c r="B686">
        <v>1218</v>
      </c>
      <c r="C686" s="3" t="str">
        <f>HYPERLINK("http://www.uniprot.org/uniprot/I1LUH0","tr|I1LUH0|I1LUH0_SOYBN")</f>
        <v>tr|I1LUH0|I1LUH0_SOYBN</v>
      </c>
      <c r="D686" t="s">
        <v>71</v>
      </c>
      <c r="E686">
        <v>81.77</v>
      </c>
      <c r="F686">
        <v>406</v>
      </c>
      <c r="G686">
        <v>74</v>
      </c>
      <c r="H686">
        <v>1</v>
      </c>
      <c r="I686">
        <v>1</v>
      </c>
      <c r="J686">
        <v>1215</v>
      </c>
      <c r="K686">
        <v>1</v>
      </c>
      <c r="L686">
        <v>23</v>
      </c>
      <c r="M686">
        <v>428</v>
      </c>
      <c r="N686" t="s">
        <v>18</v>
      </c>
      <c r="O686">
        <v>0</v>
      </c>
      <c r="P686">
        <v>1784</v>
      </c>
    </row>
    <row r="687" spans="1:16" x14ac:dyDescent="0.25">
      <c r="A687" t="s">
        <v>1064</v>
      </c>
      <c r="B687">
        <v>1065</v>
      </c>
      <c r="C687" s="3" t="str">
        <f>HYPERLINK("http://www.uniprot.org/uniprot/K7MNX2","tr|K7MNX2|K7MNX2_SOYBN")</f>
        <v>tr|K7MNX2|K7MNX2_SOYBN</v>
      </c>
      <c r="D687" t="s">
        <v>28</v>
      </c>
      <c r="E687">
        <v>25.39</v>
      </c>
      <c r="F687">
        <v>319</v>
      </c>
      <c r="G687">
        <v>238</v>
      </c>
      <c r="H687">
        <v>7</v>
      </c>
      <c r="I687">
        <v>76</v>
      </c>
      <c r="J687">
        <v>1011</v>
      </c>
      <c r="K687">
        <v>1</v>
      </c>
      <c r="L687">
        <v>256</v>
      </c>
      <c r="M687">
        <v>558</v>
      </c>
      <c r="N687" t="s">
        <v>18</v>
      </c>
      <c r="O687" s="1">
        <v>5.7074200000000002E-16</v>
      </c>
      <c r="P687">
        <v>225</v>
      </c>
    </row>
    <row r="688" spans="1:16" x14ac:dyDescent="0.25">
      <c r="A688" t="s">
        <v>1065</v>
      </c>
      <c r="B688">
        <v>1383</v>
      </c>
      <c r="C688" s="3" t="str">
        <f>HYPERLINK("http://www.uniprot.org/uniprot/G7KN55","tr|G7KN55|G7KN55_MEDTR")</f>
        <v>tr|G7KN55|G7KN55_MEDTR</v>
      </c>
      <c r="D688" t="s">
        <v>1066</v>
      </c>
      <c r="E688">
        <v>76.95</v>
      </c>
      <c r="F688">
        <v>486</v>
      </c>
      <c r="G688">
        <v>112</v>
      </c>
      <c r="H688">
        <v>26</v>
      </c>
      <c r="I688">
        <v>1</v>
      </c>
      <c r="J688">
        <v>1380</v>
      </c>
      <c r="K688">
        <v>1</v>
      </c>
      <c r="L688">
        <v>1</v>
      </c>
      <c r="M688">
        <v>486</v>
      </c>
      <c r="N688" t="s">
        <v>18</v>
      </c>
      <c r="O688">
        <v>0</v>
      </c>
      <c r="P688">
        <v>1827</v>
      </c>
    </row>
    <row r="689" spans="1:16" x14ac:dyDescent="0.25">
      <c r="A689" t="s">
        <v>1067</v>
      </c>
      <c r="B689">
        <v>249</v>
      </c>
      <c r="C689" s="3" t="str">
        <f>HYPERLINK("http://www.uniprot.org/uniprot/K7KHA8","tr|K7KHA8|K7KHA8_SOYBN")</f>
        <v>tr|K7KHA8|K7KHA8_SOYBN</v>
      </c>
      <c r="D689" t="s">
        <v>28</v>
      </c>
      <c r="E689">
        <v>82.19</v>
      </c>
      <c r="F689">
        <v>73</v>
      </c>
      <c r="G689">
        <v>13</v>
      </c>
      <c r="H689">
        <v>0</v>
      </c>
      <c r="I689">
        <v>1</v>
      </c>
      <c r="J689">
        <v>219</v>
      </c>
      <c r="K689">
        <v>1</v>
      </c>
      <c r="L689">
        <v>145</v>
      </c>
      <c r="M689">
        <v>217</v>
      </c>
      <c r="N689" t="s">
        <v>18</v>
      </c>
      <c r="O689" s="1">
        <v>4.93734E-29</v>
      </c>
      <c r="P689">
        <v>332</v>
      </c>
    </row>
    <row r="690" spans="1:16" x14ac:dyDescent="0.25">
      <c r="A690" t="s">
        <v>1068</v>
      </c>
      <c r="B690">
        <v>1134</v>
      </c>
      <c r="C690" s="3" t="str">
        <f>HYPERLINK("http://www.uniprot.org/uniprot/G7KUA6","tr|G7KUA6|G7KUA6_MEDTR")</f>
        <v>tr|G7KUA6|G7KUA6_MEDTR</v>
      </c>
      <c r="D690" t="s">
        <v>1069</v>
      </c>
      <c r="E690">
        <v>86.91</v>
      </c>
      <c r="F690">
        <v>298</v>
      </c>
      <c r="G690">
        <v>39</v>
      </c>
      <c r="H690">
        <v>2</v>
      </c>
      <c r="I690">
        <v>1</v>
      </c>
      <c r="J690">
        <v>888</v>
      </c>
      <c r="K690">
        <v>1</v>
      </c>
      <c r="L690">
        <v>1</v>
      </c>
      <c r="M690">
        <v>293</v>
      </c>
      <c r="N690" t="s">
        <v>18</v>
      </c>
      <c r="O690" s="1">
        <v>2.0070700000000001E-147</v>
      </c>
      <c r="P690">
        <v>1359</v>
      </c>
    </row>
    <row r="691" spans="1:16" x14ac:dyDescent="0.25">
      <c r="A691" t="s">
        <v>1070</v>
      </c>
      <c r="B691">
        <v>1533</v>
      </c>
      <c r="C691" s="3" t="str">
        <f>HYPERLINK("http://www.uniprot.org/uniprot/I1N9N7","tr|I1N9N7|I1N9N7_SOYBN")</f>
        <v>tr|I1N9N7|I1N9N7_SOYBN</v>
      </c>
      <c r="D691" t="s">
        <v>117</v>
      </c>
      <c r="E691">
        <v>72.59</v>
      </c>
      <c r="F691">
        <v>467</v>
      </c>
      <c r="G691">
        <v>128</v>
      </c>
      <c r="H691">
        <v>1</v>
      </c>
      <c r="I691">
        <v>127</v>
      </c>
      <c r="J691">
        <v>1524</v>
      </c>
      <c r="K691">
        <v>1</v>
      </c>
      <c r="L691">
        <v>43</v>
      </c>
      <c r="M691">
        <v>508</v>
      </c>
      <c r="N691" t="s">
        <v>18</v>
      </c>
      <c r="O691">
        <v>0</v>
      </c>
      <c r="P691">
        <v>1787</v>
      </c>
    </row>
    <row r="692" spans="1:16" x14ac:dyDescent="0.25">
      <c r="A692" t="s">
        <v>1071</v>
      </c>
      <c r="B692">
        <v>573</v>
      </c>
      <c r="C692" s="3" t="str">
        <f>HYPERLINK("http://www.uniprot.org/uniprot/G7L5G9","tr|G7L5G9|G7L5G9_MEDTR")</f>
        <v>tr|G7L5G9|G7L5G9_MEDTR</v>
      </c>
      <c r="D692" t="s">
        <v>1072</v>
      </c>
      <c r="E692">
        <v>74.260000000000005</v>
      </c>
      <c r="F692">
        <v>171</v>
      </c>
      <c r="G692">
        <v>44</v>
      </c>
      <c r="H692">
        <v>0</v>
      </c>
      <c r="I692">
        <v>1</v>
      </c>
      <c r="J692">
        <v>513</v>
      </c>
      <c r="K692">
        <v>1</v>
      </c>
      <c r="L692">
        <v>14</v>
      </c>
      <c r="M692">
        <v>184</v>
      </c>
      <c r="N692" t="s">
        <v>18</v>
      </c>
      <c r="O692" s="1">
        <v>1.69186E-63</v>
      </c>
      <c r="P692">
        <v>630</v>
      </c>
    </row>
    <row r="693" spans="1:16" x14ac:dyDescent="0.25">
      <c r="A693" t="s">
        <v>1073</v>
      </c>
      <c r="B693">
        <v>1338</v>
      </c>
      <c r="C693" s="3" t="str">
        <f>HYPERLINK("http://www.uniprot.org/uniprot/G7ZZA6","tr|G7ZZA6|G7ZZA6_MEDTR")</f>
        <v>tr|G7ZZA6|G7ZZA6_MEDTR</v>
      </c>
      <c r="D693" t="s">
        <v>1074</v>
      </c>
      <c r="E693">
        <v>86.48</v>
      </c>
      <c r="F693">
        <v>444</v>
      </c>
      <c r="G693">
        <v>60</v>
      </c>
      <c r="H693">
        <v>0</v>
      </c>
      <c r="I693">
        <v>1</v>
      </c>
      <c r="J693">
        <v>1332</v>
      </c>
      <c r="K693">
        <v>1</v>
      </c>
      <c r="L693">
        <v>93</v>
      </c>
      <c r="M693">
        <v>536</v>
      </c>
      <c r="N693" t="s">
        <v>18</v>
      </c>
      <c r="O693">
        <v>0</v>
      </c>
      <c r="P693">
        <v>2000</v>
      </c>
    </row>
    <row r="694" spans="1:16" x14ac:dyDescent="0.25">
      <c r="A694" t="s">
        <v>1075</v>
      </c>
      <c r="B694">
        <v>381</v>
      </c>
      <c r="C694" s="3" t="str">
        <f>HYPERLINK("http://www.uniprot.org/uniprot/I1M9Q6","tr|I1M9Q6|I1M9Q6_SOYBN")</f>
        <v>tr|I1M9Q6|I1M9Q6_SOYBN</v>
      </c>
      <c r="D694" t="s">
        <v>28</v>
      </c>
      <c r="E694">
        <v>70.94</v>
      </c>
      <c r="F694">
        <v>117</v>
      </c>
      <c r="G694">
        <v>34</v>
      </c>
      <c r="H694">
        <v>1</v>
      </c>
      <c r="I694">
        <v>31</v>
      </c>
      <c r="J694">
        <v>378</v>
      </c>
      <c r="K694">
        <v>1</v>
      </c>
      <c r="L694">
        <v>11</v>
      </c>
      <c r="M694">
        <v>126</v>
      </c>
      <c r="N694" t="s">
        <v>18</v>
      </c>
      <c r="O694" s="1">
        <v>5.0611500000000001E-42</v>
      </c>
      <c r="P694">
        <v>444</v>
      </c>
    </row>
    <row r="695" spans="1:16" x14ac:dyDescent="0.25">
      <c r="A695" t="s">
        <v>1076</v>
      </c>
      <c r="B695">
        <v>1104</v>
      </c>
      <c r="C695" s="3" t="str">
        <f>HYPERLINK("http://www.uniprot.org/uniprot/G7ZWG2","tr|G7ZWG2|G7ZWG2_MEDTR")</f>
        <v>tr|G7ZWG2|G7ZWG2_MEDTR</v>
      </c>
      <c r="D695" t="s">
        <v>1077</v>
      </c>
      <c r="E695">
        <v>80.44</v>
      </c>
      <c r="F695">
        <v>363</v>
      </c>
      <c r="G695">
        <v>71</v>
      </c>
      <c r="H695">
        <v>0</v>
      </c>
      <c r="I695">
        <v>1</v>
      </c>
      <c r="J695">
        <v>1089</v>
      </c>
      <c r="K695">
        <v>1</v>
      </c>
      <c r="L695">
        <v>66</v>
      </c>
      <c r="M695">
        <v>424</v>
      </c>
      <c r="N695" t="s">
        <v>18</v>
      </c>
      <c r="O695" s="1">
        <v>1.12051E-163</v>
      </c>
      <c r="P695">
        <v>1499</v>
      </c>
    </row>
    <row r="696" spans="1:16" x14ac:dyDescent="0.25">
      <c r="A696" t="s">
        <v>1078</v>
      </c>
      <c r="B696">
        <v>921</v>
      </c>
      <c r="C696" s="3" t="str">
        <f>HYPERLINK("http://www.uniprot.org/uniprot/I3T6F6","tr|I3T6F6|I3T6F6_MEDTR")</f>
        <v>tr|I3T6F6|I3T6F6_MEDTR</v>
      </c>
      <c r="D696" t="s">
        <v>22</v>
      </c>
      <c r="E696">
        <v>68.760000000000005</v>
      </c>
      <c r="F696">
        <v>333</v>
      </c>
      <c r="G696">
        <v>104</v>
      </c>
      <c r="H696">
        <v>29</v>
      </c>
      <c r="I696">
        <v>7</v>
      </c>
      <c r="J696">
        <v>918</v>
      </c>
      <c r="K696">
        <v>1</v>
      </c>
      <c r="L696">
        <v>4</v>
      </c>
      <c r="M696">
        <v>331</v>
      </c>
      <c r="N696" t="s">
        <v>18</v>
      </c>
      <c r="O696" s="1">
        <v>3.9140399999999998E-113</v>
      </c>
      <c r="P696">
        <v>1062</v>
      </c>
    </row>
    <row r="697" spans="1:16" x14ac:dyDescent="0.25">
      <c r="A697" t="s">
        <v>1079</v>
      </c>
      <c r="B697">
        <v>792</v>
      </c>
      <c r="C697" s="3" t="str">
        <f>HYPERLINK("http://www.uniprot.org/uniprot/G7IYD2","tr|G7IYD2|G7IYD2_MEDTR")</f>
        <v>tr|G7IYD2|G7IYD2_MEDTR</v>
      </c>
      <c r="D697" t="s">
        <v>1080</v>
      </c>
      <c r="E697">
        <v>77.69</v>
      </c>
      <c r="F697">
        <v>269</v>
      </c>
      <c r="G697">
        <v>60</v>
      </c>
      <c r="H697">
        <v>17</v>
      </c>
      <c r="I697">
        <v>31</v>
      </c>
      <c r="J697">
        <v>786</v>
      </c>
      <c r="K697">
        <v>1</v>
      </c>
      <c r="L697">
        <v>31</v>
      </c>
      <c r="M697">
        <v>299</v>
      </c>
      <c r="N697" t="s">
        <v>18</v>
      </c>
      <c r="O697" s="1">
        <v>1.42152E-107</v>
      </c>
      <c r="P697">
        <v>1013</v>
      </c>
    </row>
    <row r="698" spans="1:16" x14ac:dyDescent="0.25">
      <c r="A698" t="s">
        <v>1081</v>
      </c>
      <c r="B698">
        <v>2757</v>
      </c>
      <c r="C698" s="3" t="str">
        <f>HYPERLINK("http://www.uniprot.org/uniprot/G7LIS6","tr|G7LIS6|G7LIS6_MEDTR")</f>
        <v>tr|G7LIS6|G7LIS6_MEDTR</v>
      </c>
      <c r="D698" t="s">
        <v>1082</v>
      </c>
      <c r="E698">
        <v>79.260000000000005</v>
      </c>
      <c r="F698">
        <v>902</v>
      </c>
      <c r="G698">
        <v>187</v>
      </c>
      <c r="H698">
        <v>0</v>
      </c>
      <c r="I698">
        <v>46</v>
      </c>
      <c r="J698">
        <v>2751</v>
      </c>
      <c r="K698">
        <v>1</v>
      </c>
      <c r="L698">
        <v>9</v>
      </c>
      <c r="M698">
        <v>908</v>
      </c>
      <c r="N698" t="s">
        <v>18</v>
      </c>
      <c r="O698">
        <v>0</v>
      </c>
      <c r="P698">
        <v>3557</v>
      </c>
    </row>
    <row r="699" spans="1:16" x14ac:dyDescent="0.25">
      <c r="A699" t="s">
        <v>1083</v>
      </c>
      <c r="B699">
        <v>1773</v>
      </c>
      <c r="C699" s="3" t="str">
        <f>HYPERLINK("http://www.uniprot.org/uniprot/Q1SN03","tr|Q1SN03|Q1SN03_MEDTR")</f>
        <v>tr|Q1SN03|Q1SN03_MEDTR</v>
      </c>
      <c r="D699" t="s">
        <v>1084</v>
      </c>
      <c r="E699">
        <v>80.95</v>
      </c>
      <c r="F699">
        <v>609</v>
      </c>
      <c r="G699">
        <v>116</v>
      </c>
      <c r="H699">
        <v>19</v>
      </c>
      <c r="I699">
        <v>1</v>
      </c>
      <c r="J699">
        <v>1770</v>
      </c>
      <c r="K699">
        <v>1</v>
      </c>
      <c r="L699">
        <v>1</v>
      </c>
      <c r="M699">
        <v>606</v>
      </c>
      <c r="N699" t="s">
        <v>18</v>
      </c>
      <c r="O699">
        <v>0</v>
      </c>
      <c r="P699">
        <v>2500</v>
      </c>
    </row>
    <row r="700" spans="1:16" x14ac:dyDescent="0.25">
      <c r="A700" t="s">
        <v>1085</v>
      </c>
      <c r="B700">
        <v>2394</v>
      </c>
      <c r="C700" s="3" t="str">
        <f>HYPERLINK("http://www.uniprot.org/uniprot/G8DCY4","tr|G8DCY4|G8DCY4_PHAVU")</f>
        <v>tr|G8DCY4|G8DCY4_PHAVU</v>
      </c>
      <c r="D700" t="s">
        <v>1086</v>
      </c>
      <c r="E700">
        <v>79.08</v>
      </c>
      <c r="F700">
        <v>784</v>
      </c>
      <c r="G700">
        <v>164</v>
      </c>
      <c r="H700">
        <v>0</v>
      </c>
      <c r="I700">
        <v>1</v>
      </c>
      <c r="J700">
        <v>2352</v>
      </c>
      <c r="K700">
        <v>1</v>
      </c>
      <c r="L700">
        <v>315</v>
      </c>
      <c r="M700">
        <v>1011</v>
      </c>
      <c r="N700" t="s">
        <v>18</v>
      </c>
      <c r="O700">
        <v>0</v>
      </c>
      <c r="P700">
        <v>3186</v>
      </c>
    </row>
    <row r="701" spans="1:16" x14ac:dyDescent="0.25">
      <c r="A701" t="s">
        <v>1087</v>
      </c>
      <c r="B701">
        <v>651</v>
      </c>
      <c r="C701" s="3" t="str">
        <f>HYPERLINK("http://www.uniprot.org/uniprot/G7KIZ9","tr|G7KIZ9|G7KIZ9_MEDTR")</f>
        <v>tr|G7KIZ9|G7KIZ9_MEDTR</v>
      </c>
      <c r="D701" t="s">
        <v>1088</v>
      </c>
      <c r="E701">
        <v>84.79</v>
      </c>
      <c r="F701">
        <v>217</v>
      </c>
      <c r="G701">
        <v>33</v>
      </c>
      <c r="H701">
        <v>1</v>
      </c>
      <c r="I701">
        <v>1</v>
      </c>
      <c r="J701">
        <v>648</v>
      </c>
      <c r="K701">
        <v>1</v>
      </c>
      <c r="L701">
        <v>1</v>
      </c>
      <c r="M701">
        <v>217</v>
      </c>
      <c r="N701" t="s">
        <v>18</v>
      </c>
      <c r="O701" s="1">
        <v>8.9117200000000002E-103</v>
      </c>
      <c r="P701">
        <v>970</v>
      </c>
    </row>
    <row r="702" spans="1:16" x14ac:dyDescent="0.25">
      <c r="A702" t="s">
        <v>1089</v>
      </c>
      <c r="B702">
        <v>3969</v>
      </c>
      <c r="C702" s="3" t="str">
        <f>HYPERLINK("http://www.uniprot.org/uniprot/I1LZP4","tr|I1LZP4|I1LZP4_SOYBN")</f>
        <v>tr|I1LZP4|I1LZP4_SOYBN</v>
      </c>
      <c r="D702" t="s">
        <v>71</v>
      </c>
      <c r="E702">
        <v>78.790000000000006</v>
      </c>
      <c r="F702">
        <v>1311</v>
      </c>
      <c r="G702">
        <v>278</v>
      </c>
      <c r="H702">
        <v>21</v>
      </c>
      <c r="I702">
        <v>88</v>
      </c>
      <c r="J702">
        <v>3957</v>
      </c>
      <c r="K702">
        <v>1</v>
      </c>
      <c r="L702">
        <v>22</v>
      </c>
      <c r="M702">
        <v>1332</v>
      </c>
      <c r="N702" t="s">
        <v>18</v>
      </c>
      <c r="O702">
        <v>0</v>
      </c>
      <c r="P702">
        <v>5256</v>
      </c>
    </row>
    <row r="703" spans="1:16" x14ac:dyDescent="0.25">
      <c r="A703" t="s">
        <v>1090</v>
      </c>
      <c r="B703">
        <v>432</v>
      </c>
      <c r="C703" s="3" t="str">
        <f>HYPERLINK("http://www.uniprot.org/uniprot/I1JZM9","tr|I1JZM9|I1JZM9_SOYBN")</f>
        <v>tr|I1JZM9|I1JZM9_SOYBN</v>
      </c>
      <c r="D703" t="s">
        <v>28</v>
      </c>
      <c r="E703">
        <v>85.24</v>
      </c>
      <c r="F703">
        <v>122</v>
      </c>
      <c r="G703">
        <v>18</v>
      </c>
      <c r="H703">
        <v>3</v>
      </c>
      <c r="I703">
        <v>73</v>
      </c>
      <c r="J703">
        <v>429</v>
      </c>
      <c r="K703">
        <v>1</v>
      </c>
      <c r="L703">
        <v>96</v>
      </c>
      <c r="M703">
        <v>216</v>
      </c>
      <c r="N703" t="s">
        <v>18</v>
      </c>
      <c r="O703" s="1">
        <v>4.8163800000000001E-53</v>
      </c>
      <c r="P703">
        <v>539</v>
      </c>
    </row>
    <row r="704" spans="1:16" x14ac:dyDescent="0.25">
      <c r="A704" t="s">
        <v>1091</v>
      </c>
      <c r="B704">
        <v>711</v>
      </c>
      <c r="C704" s="3" t="str">
        <f>HYPERLINK("http://www.uniprot.org/uniprot/B7FJQ6","tr|B7FJQ6|B7FJQ6_MEDTR")</f>
        <v>tr|B7FJQ6|B7FJQ6_MEDTR</v>
      </c>
      <c r="D704" t="s">
        <v>772</v>
      </c>
      <c r="E704">
        <v>87.5</v>
      </c>
      <c r="F704">
        <v>200</v>
      </c>
      <c r="G704">
        <v>25</v>
      </c>
      <c r="H704">
        <v>2</v>
      </c>
      <c r="I704">
        <v>1</v>
      </c>
      <c r="J704">
        <v>594</v>
      </c>
      <c r="K704">
        <v>1</v>
      </c>
      <c r="L704">
        <v>1</v>
      </c>
      <c r="M704">
        <v>200</v>
      </c>
      <c r="N704" t="s">
        <v>18</v>
      </c>
      <c r="O704" s="1">
        <v>1.6509699999999999E-98</v>
      </c>
      <c r="P704">
        <v>934</v>
      </c>
    </row>
    <row r="705" spans="1:16" x14ac:dyDescent="0.25">
      <c r="A705" t="s">
        <v>1092</v>
      </c>
      <c r="B705">
        <v>1053</v>
      </c>
      <c r="C705" s="3" t="str">
        <f>HYPERLINK("http://www.uniprot.org/uniprot/I1LGI3","tr|I1LGI3|I1LGI3_SOYBN")</f>
        <v>tr|I1LGI3|I1LGI3_SOYBN</v>
      </c>
      <c r="D705" t="s">
        <v>28</v>
      </c>
      <c r="E705">
        <v>73.81</v>
      </c>
      <c r="F705">
        <v>359</v>
      </c>
      <c r="G705">
        <v>94</v>
      </c>
      <c r="H705">
        <v>9</v>
      </c>
      <c r="I705">
        <v>1</v>
      </c>
      <c r="J705">
        <v>1050</v>
      </c>
      <c r="K705">
        <v>1</v>
      </c>
      <c r="L705">
        <v>1</v>
      </c>
      <c r="M705">
        <v>359</v>
      </c>
      <c r="N705" t="s">
        <v>18</v>
      </c>
      <c r="O705" s="1">
        <v>1.4195400000000001E-144</v>
      </c>
      <c r="P705">
        <v>1334</v>
      </c>
    </row>
    <row r="706" spans="1:16" x14ac:dyDescent="0.25">
      <c r="A706" t="s">
        <v>1093</v>
      </c>
      <c r="B706">
        <v>756</v>
      </c>
      <c r="C706" s="3" t="str">
        <f>HYPERLINK("http://www.uniprot.org/uniprot/I1JGF8","tr|I1JGF8|I1JGF8_SOYBN")</f>
        <v>tr|I1JGF8|I1JGF8_SOYBN</v>
      </c>
      <c r="D706" t="s">
        <v>28</v>
      </c>
      <c r="E706">
        <v>32.85</v>
      </c>
      <c r="F706">
        <v>140</v>
      </c>
      <c r="G706">
        <v>94</v>
      </c>
      <c r="H706">
        <v>5</v>
      </c>
      <c r="I706">
        <v>166</v>
      </c>
      <c r="J706">
        <v>570</v>
      </c>
      <c r="K706">
        <v>1</v>
      </c>
      <c r="L706">
        <v>359</v>
      </c>
      <c r="M706">
        <v>494</v>
      </c>
      <c r="N706" t="s">
        <v>18</v>
      </c>
      <c r="O706" s="1">
        <v>1.4775000000000001E-10</v>
      </c>
      <c r="P706">
        <v>176</v>
      </c>
    </row>
    <row r="707" spans="1:16" x14ac:dyDescent="0.25">
      <c r="A707" t="s">
        <v>1094</v>
      </c>
      <c r="B707">
        <v>753</v>
      </c>
      <c r="C707" s="3" t="str">
        <f>HYPERLINK("http://www.uniprot.org/uniprot/I3RZS7","tr|I3RZS7|I3RZS7_MEDTR")</f>
        <v>tr|I3RZS7|I3RZS7_MEDTR</v>
      </c>
      <c r="D707" t="s">
        <v>22</v>
      </c>
      <c r="E707">
        <v>67.849999999999994</v>
      </c>
      <c r="F707">
        <v>252</v>
      </c>
      <c r="G707">
        <v>81</v>
      </c>
      <c r="H707">
        <v>2</v>
      </c>
      <c r="I707">
        <v>1</v>
      </c>
      <c r="J707">
        <v>750</v>
      </c>
      <c r="K707">
        <v>1</v>
      </c>
      <c r="L707">
        <v>1</v>
      </c>
      <c r="M707">
        <v>232</v>
      </c>
      <c r="N707" t="s">
        <v>18</v>
      </c>
      <c r="O707" s="1">
        <v>5.4485200000000002E-82</v>
      </c>
      <c r="P707">
        <v>792</v>
      </c>
    </row>
    <row r="708" spans="1:16" x14ac:dyDescent="0.25">
      <c r="A708" t="s">
        <v>1095</v>
      </c>
      <c r="B708">
        <v>744</v>
      </c>
      <c r="C708" s="3" t="str">
        <f>HYPERLINK("http://www.uniprot.org/uniprot/K7MNX2","tr|K7MNX2|K7MNX2_SOYBN")</f>
        <v>tr|K7MNX2|K7MNX2_SOYBN</v>
      </c>
      <c r="D708" t="s">
        <v>28</v>
      </c>
      <c r="E708">
        <v>26.12</v>
      </c>
      <c r="F708">
        <v>111</v>
      </c>
      <c r="G708">
        <v>82</v>
      </c>
      <c r="H708">
        <v>2</v>
      </c>
      <c r="I708">
        <v>1</v>
      </c>
      <c r="J708">
        <v>327</v>
      </c>
      <c r="K708">
        <v>1</v>
      </c>
      <c r="L708">
        <v>404</v>
      </c>
      <c r="M708">
        <v>514</v>
      </c>
      <c r="N708" t="s">
        <v>18</v>
      </c>
      <c r="O708" s="1">
        <v>1.2052900000000001E-9</v>
      </c>
      <c r="P708">
        <v>168</v>
      </c>
    </row>
    <row r="709" spans="1:16" x14ac:dyDescent="0.25">
      <c r="A709" t="s">
        <v>1096</v>
      </c>
      <c r="B709">
        <v>2133</v>
      </c>
      <c r="C709" s="3" t="str">
        <f>HYPERLINK("http://www.uniprot.org/uniprot/Q2HV87","tr|Q2HV87|Q2HV87_MEDTR")</f>
        <v>tr|Q2HV87|Q2HV87_MEDTR</v>
      </c>
      <c r="D709" t="s">
        <v>1097</v>
      </c>
      <c r="E709">
        <v>84.16</v>
      </c>
      <c r="F709">
        <v>322</v>
      </c>
      <c r="G709">
        <v>51</v>
      </c>
      <c r="H709">
        <v>0</v>
      </c>
      <c r="I709">
        <v>883</v>
      </c>
      <c r="J709">
        <v>1848</v>
      </c>
      <c r="K709">
        <v>1</v>
      </c>
      <c r="L709">
        <v>1</v>
      </c>
      <c r="M709">
        <v>322</v>
      </c>
      <c r="N709" t="s">
        <v>18</v>
      </c>
      <c r="O709" s="1">
        <v>8.80274E-154</v>
      </c>
      <c r="P709">
        <v>1417</v>
      </c>
    </row>
    <row r="710" spans="1:16" x14ac:dyDescent="0.25">
      <c r="A710" t="s">
        <v>1098</v>
      </c>
      <c r="B710">
        <v>1221</v>
      </c>
      <c r="C710" s="3" t="str">
        <f>HYPERLINK("http://www.uniprot.org/uniprot/G7JGA6","tr|G7JGA6|G7JGA6_MEDTR")</f>
        <v>tr|G7JGA6|G7JGA6_MEDTR</v>
      </c>
      <c r="D710" t="s">
        <v>1099</v>
      </c>
      <c r="E710">
        <v>58.25</v>
      </c>
      <c r="F710">
        <v>412</v>
      </c>
      <c r="G710">
        <v>172</v>
      </c>
      <c r="H710">
        <v>6</v>
      </c>
      <c r="I710">
        <v>1</v>
      </c>
      <c r="J710">
        <v>1218</v>
      </c>
      <c r="K710">
        <v>1</v>
      </c>
      <c r="L710">
        <v>1</v>
      </c>
      <c r="M710">
        <v>377</v>
      </c>
      <c r="N710" t="s">
        <v>18</v>
      </c>
      <c r="O710" s="1">
        <v>9.4870199999999996E-114</v>
      </c>
      <c r="P710">
        <v>1069</v>
      </c>
    </row>
    <row r="711" spans="1:16" x14ac:dyDescent="0.25">
      <c r="A711" t="s">
        <v>1100</v>
      </c>
      <c r="B711">
        <v>1587</v>
      </c>
      <c r="C711" s="3" t="str">
        <f>HYPERLINK("http://www.uniprot.org/uniprot/I1NAY7","tr|I1NAY7|I1NAY7_SOYBN")</f>
        <v>tr|I1NAY7|I1NAY7_SOYBN</v>
      </c>
      <c r="D711" t="s">
        <v>71</v>
      </c>
      <c r="E711">
        <v>68.39</v>
      </c>
      <c r="F711">
        <v>522</v>
      </c>
      <c r="G711">
        <v>165</v>
      </c>
      <c r="H711">
        <v>1</v>
      </c>
      <c r="I711">
        <v>1</v>
      </c>
      <c r="J711">
        <v>1563</v>
      </c>
      <c r="K711">
        <v>1</v>
      </c>
      <c r="L711">
        <v>7</v>
      </c>
      <c r="M711">
        <v>518</v>
      </c>
      <c r="N711" t="s">
        <v>18</v>
      </c>
      <c r="O711">
        <v>0</v>
      </c>
      <c r="P711">
        <v>1874</v>
      </c>
    </row>
    <row r="712" spans="1:16" x14ac:dyDescent="0.25">
      <c r="A712" t="s">
        <v>1101</v>
      </c>
      <c r="B712">
        <v>1791</v>
      </c>
      <c r="C712" s="3" t="str">
        <f>HYPERLINK("http://www.uniprot.org/uniprot/G7IHX8","tr|G7IHX8|G7IHX8_MEDTR")</f>
        <v>tr|G7IHX8|G7IHX8_MEDTR</v>
      </c>
      <c r="D712" t="s">
        <v>1102</v>
      </c>
      <c r="E712">
        <v>76.48</v>
      </c>
      <c r="F712">
        <v>608</v>
      </c>
      <c r="G712">
        <v>143</v>
      </c>
      <c r="H712">
        <v>53</v>
      </c>
      <c r="I712">
        <v>112</v>
      </c>
      <c r="J712">
        <v>1776</v>
      </c>
      <c r="K712">
        <v>1</v>
      </c>
      <c r="L712">
        <v>38</v>
      </c>
      <c r="M712">
        <v>645</v>
      </c>
      <c r="N712" t="s">
        <v>18</v>
      </c>
      <c r="O712">
        <v>0</v>
      </c>
      <c r="P712">
        <v>2272</v>
      </c>
    </row>
    <row r="713" spans="1:16" x14ac:dyDescent="0.25">
      <c r="A713" t="s">
        <v>1103</v>
      </c>
      <c r="B713">
        <v>675</v>
      </c>
      <c r="C713" s="3" t="str">
        <f>HYPERLINK("http://www.uniprot.org/uniprot/I3SE11","tr|I3SE11|I3SE11_MEDTR")</f>
        <v>tr|I3SE11|I3SE11_MEDTR</v>
      </c>
      <c r="D713" t="s">
        <v>22</v>
      </c>
      <c r="E713">
        <v>57.87</v>
      </c>
      <c r="F713">
        <v>235</v>
      </c>
      <c r="G713">
        <v>99</v>
      </c>
      <c r="H713">
        <v>11</v>
      </c>
      <c r="I713">
        <v>1</v>
      </c>
      <c r="J713">
        <v>672</v>
      </c>
      <c r="K713">
        <v>1</v>
      </c>
      <c r="L713">
        <v>1</v>
      </c>
      <c r="M713">
        <v>230</v>
      </c>
      <c r="N713" t="s">
        <v>18</v>
      </c>
      <c r="O713" s="1">
        <v>1.3919600000000001E-56</v>
      </c>
      <c r="P713">
        <v>572</v>
      </c>
    </row>
    <row r="714" spans="1:16" x14ac:dyDescent="0.25">
      <c r="A714" t="s">
        <v>1104</v>
      </c>
      <c r="B714">
        <v>1371</v>
      </c>
      <c r="C714" s="3" t="str">
        <f>HYPERLINK("http://www.uniprot.org/uniprot/I1N6U6","tr|I1N6U6|I1N6U6_SOYBN")</f>
        <v>tr|I1N6U6|I1N6U6_SOYBN</v>
      </c>
      <c r="D714" t="s">
        <v>1105</v>
      </c>
      <c r="E714">
        <v>83.33</v>
      </c>
      <c r="F714">
        <v>456</v>
      </c>
      <c r="G714">
        <v>76</v>
      </c>
      <c r="H714">
        <v>0</v>
      </c>
      <c r="I714">
        <v>1</v>
      </c>
      <c r="J714">
        <v>1368</v>
      </c>
      <c r="K714">
        <v>1</v>
      </c>
      <c r="L714">
        <v>3</v>
      </c>
      <c r="M714">
        <v>457</v>
      </c>
      <c r="N714" t="s">
        <v>18</v>
      </c>
      <c r="O714">
        <v>0</v>
      </c>
      <c r="P714">
        <v>1962</v>
      </c>
    </row>
    <row r="715" spans="1:16" x14ac:dyDescent="0.25">
      <c r="A715" t="s">
        <v>1106</v>
      </c>
      <c r="B715">
        <v>918</v>
      </c>
      <c r="C715" s="3" t="str">
        <f>HYPERLINK("http://www.uniprot.org/uniprot/K7MCR4","tr|K7MCR4|K7MCR4_SOYBN")</f>
        <v>tr|K7MCR4|K7MCR4_SOYBN</v>
      </c>
      <c r="D715" t="s">
        <v>28</v>
      </c>
      <c r="E715">
        <v>56.9</v>
      </c>
      <c r="F715">
        <v>297</v>
      </c>
      <c r="G715">
        <v>128</v>
      </c>
      <c r="H715">
        <v>2</v>
      </c>
      <c r="I715">
        <v>1</v>
      </c>
      <c r="J715">
        <v>885</v>
      </c>
      <c r="K715">
        <v>1</v>
      </c>
      <c r="L715">
        <v>3</v>
      </c>
      <c r="M715">
        <v>290</v>
      </c>
      <c r="N715" t="s">
        <v>18</v>
      </c>
      <c r="O715" s="1">
        <v>4.1947099999999997E-83</v>
      </c>
      <c r="P715">
        <v>803</v>
      </c>
    </row>
    <row r="716" spans="1:16" x14ac:dyDescent="0.25">
      <c r="A716" t="s">
        <v>1107</v>
      </c>
      <c r="B716">
        <v>924</v>
      </c>
      <c r="C716" s="3" t="str">
        <f>HYPERLINK("http://www.uniprot.org/uniprot/G7KUA5","tr|G7KUA5|G7KUA5_MEDTR")</f>
        <v>tr|G7KUA5|G7KUA5_MEDTR</v>
      </c>
      <c r="D716" t="s">
        <v>1108</v>
      </c>
      <c r="E716">
        <v>82.08</v>
      </c>
      <c r="F716">
        <v>201</v>
      </c>
      <c r="G716">
        <v>36</v>
      </c>
      <c r="H716">
        <v>6</v>
      </c>
      <c r="I716">
        <v>1</v>
      </c>
      <c r="J716">
        <v>585</v>
      </c>
      <c r="K716">
        <v>1</v>
      </c>
      <c r="L716">
        <v>1</v>
      </c>
      <c r="M716">
        <v>201</v>
      </c>
      <c r="N716" t="s">
        <v>18</v>
      </c>
      <c r="O716" s="1">
        <v>1.0436000000000001E-89</v>
      </c>
      <c r="P716">
        <v>860</v>
      </c>
    </row>
    <row r="717" spans="1:16" x14ac:dyDescent="0.25">
      <c r="A717" t="s">
        <v>1109</v>
      </c>
      <c r="B717">
        <v>1377</v>
      </c>
      <c r="C717" s="3" t="str">
        <f>HYPERLINK("http://www.uniprot.org/uniprot/I1L8B7","tr|I1L8B7|I1L8B7_SOYBN")</f>
        <v>tr|I1L8B7|I1L8B7_SOYBN</v>
      </c>
      <c r="D717" t="s">
        <v>28</v>
      </c>
      <c r="E717">
        <v>70.67</v>
      </c>
      <c r="F717">
        <v>457</v>
      </c>
      <c r="G717">
        <v>134</v>
      </c>
      <c r="H717">
        <v>0</v>
      </c>
      <c r="I717">
        <v>4</v>
      </c>
      <c r="J717">
        <v>1374</v>
      </c>
      <c r="K717">
        <v>1</v>
      </c>
      <c r="L717">
        <v>48</v>
      </c>
      <c r="M717">
        <v>504</v>
      </c>
      <c r="N717" t="s">
        <v>18</v>
      </c>
      <c r="O717">
        <v>0</v>
      </c>
      <c r="P717">
        <v>1664</v>
      </c>
    </row>
    <row r="718" spans="1:16" x14ac:dyDescent="0.25">
      <c r="A718" t="s">
        <v>1110</v>
      </c>
      <c r="B718">
        <v>525</v>
      </c>
      <c r="C718" s="3" t="str">
        <f>HYPERLINK("http://www.uniprot.org/uniprot/K7MX63","tr|K7MX63|K7MX63_SOYBN")</f>
        <v>tr|K7MX63|K7MX63_SOYBN</v>
      </c>
      <c r="D718" t="s">
        <v>28</v>
      </c>
      <c r="E718">
        <v>80.260000000000005</v>
      </c>
      <c r="F718">
        <v>76</v>
      </c>
      <c r="G718">
        <v>15</v>
      </c>
      <c r="H718">
        <v>0</v>
      </c>
      <c r="I718">
        <v>289</v>
      </c>
      <c r="J718">
        <v>516</v>
      </c>
      <c r="K718">
        <v>1</v>
      </c>
      <c r="L718">
        <v>222</v>
      </c>
      <c r="M718">
        <v>297</v>
      </c>
      <c r="N718" t="s">
        <v>18</v>
      </c>
      <c r="O718" s="1">
        <v>1.4047400000000001E-28</v>
      </c>
      <c r="P718">
        <v>328</v>
      </c>
    </row>
    <row r="719" spans="1:16" x14ac:dyDescent="0.25">
      <c r="A719" t="s">
        <v>1111</v>
      </c>
      <c r="B719">
        <v>1146</v>
      </c>
      <c r="C719" s="3" t="str">
        <f>HYPERLINK("http://www.uniprot.org/uniprot/I3S6G0","tr|I3S6G0|I3S6G0_MEDTR")</f>
        <v>tr|I3S6G0|I3S6G0_MEDTR</v>
      </c>
      <c r="D719" t="s">
        <v>22</v>
      </c>
      <c r="E719">
        <v>69.27</v>
      </c>
      <c r="F719">
        <v>384</v>
      </c>
      <c r="G719">
        <v>118</v>
      </c>
      <c r="H719">
        <v>3</v>
      </c>
      <c r="I719">
        <v>1</v>
      </c>
      <c r="J719">
        <v>1143</v>
      </c>
      <c r="K719">
        <v>1</v>
      </c>
      <c r="L719">
        <v>1</v>
      </c>
      <c r="M719">
        <v>373</v>
      </c>
      <c r="N719" t="s">
        <v>18</v>
      </c>
      <c r="O719" s="1">
        <v>1.3727599999999999E-135</v>
      </c>
      <c r="P719">
        <v>1257</v>
      </c>
    </row>
    <row r="720" spans="1:16" x14ac:dyDescent="0.25">
      <c r="A720" t="s">
        <v>1112</v>
      </c>
      <c r="B720">
        <v>3153</v>
      </c>
      <c r="C720" s="3" t="str">
        <f>HYPERLINK("http://www.uniprot.org/uniprot/I1M9Q7","tr|I1M9Q7|I1M9Q7_SOYBN")</f>
        <v>tr|I1M9Q7|I1M9Q7_SOYBN</v>
      </c>
      <c r="D720" t="s">
        <v>1113</v>
      </c>
      <c r="E720">
        <v>77.02</v>
      </c>
      <c r="F720">
        <v>1084</v>
      </c>
      <c r="G720">
        <v>249</v>
      </c>
      <c r="H720">
        <v>34</v>
      </c>
      <c r="I720">
        <v>1</v>
      </c>
      <c r="J720">
        <v>3150</v>
      </c>
      <c r="K720">
        <v>1</v>
      </c>
      <c r="L720">
        <v>1</v>
      </c>
      <c r="M720">
        <v>1080</v>
      </c>
      <c r="N720" t="s">
        <v>18</v>
      </c>
      <c r="O720">
        <v>0</v>
      </c>
      <c r="P720">
        <v>4313</v>
      </c>
    </row>
    <row r="721" spans="1:16" x14ac:dyDescent="0.25">
      <c r="A721" t="s">
        <v>1114</v>
      </c>
      <c r="B721">
        <v>372</v>
      </c>
      <c r="C721" s="3" t="str">
        <f>HYPERLINK("http://www.uniprot.org/uniprot/I3S340","tr|I3S340|I3S340_LOTJA")</f>
        <v>tr|I3S340|I3S340_LOTJA</v>
      </c>
      <c r="D721" t="s">
        <v>93</v>
      </c>
      <c r="E721">
        <v>95.9</v>
      </c>
      <c r="F721">
        <v>122</v>
      </c>
      <c r="G721">
        <v>5</v>
      </c>
      <c r="H721">
        <v>0</v>
      </c>
      <c r="I721">
        <v>1</v>
      </c>
      <c r="J721">
        <v>366</v>
      </c>
      <c r="K721">
        <v>1</v>
      </c>
      <c r="L721">
        <v>1</v>
      </c>
      <c r="M721">
        <v>122</v>
      </c>
      <c r="N721" t="s">
        <v>18</v>
      </c>
      <c r="O721" s="1">
        <v>4.3212300000000002E-57</v>
      </c>
      <c r="P721">
        <v>574</v>
      </c>
    </row>
    <row r="722" spans="1:16" x14ac:dyDescent="0.25">
      <c r="A722" t="s">
        <v>1115</v>
      </c>
      <c r="B722">
        <v>186</v>
      </c>
      <c r="C722" s="3" t="str">
        <f>HYPERLINK("http://www.uniprot.org/uniprot/G7ZWK6","tr|G7ZWK6|G7ZWK6_MEDTR")</f>
        <v>tr|G7ZWK6|G7ZWK6_MEDTR</v>
      </c>
      <c r="D722" t="s">
        <v>1116</v>
      </c>
      <c r="E722">
        <v>69.56</v>
      </c>
      <c r="F722">
        <v>46</v>
      </c>
      <c r="G722">
        <v>14</v>
      </c>
      <c r="H722">
        <v>1</v>
      </c>
      <c r="I722">
        <v>49</v>
      </c>
      <c r="J722">
        <v>183</v>
      </c>
      <c r="K722">
        <v>1</v>
      </c>
      <c r="L722">
        <v>610</v>
      </c>
      <c r="M722">
        <v>649</v>
      </c>
      <c r="N722" t="s">
        <v>18</v>
      </c>
      <c r="O722" s="1">
        <v>1.3981200000000001E-7</v>
      </c>
      <c r="P722">
        <v>147</v>
      </c>
    </row>
    <row r="723" spans="1:16" x14ac:dyDescent="0.25">
      <c r="A723" t="s">
        <v>1117</v>
      </c>
      <c r="B723">
        <v>5385</v>
      </c>
      <c r="C723" s="3" t="str">
        <f>HYPERLINK("http://www.uniprot.org/uniprot/G7IYC9","tr|G7IYC9|G7IYC9_MEDTR")</f>
        <v>tr|G7IYC9|G7IYC9_MEDTR</v>
      </c>
      <c r="D723" t="s">
        <v>1118</v>
      </c>
      <c r="E723">
        <v>77.319999999999993</v>
      </c>
      <c r="F723">
        <v>1861</v>
      </c>
      <c r="G723">
        <v>422</v>
      </c>
      <c r="H723">
        <v>67</v>
      </c>
      <c r="I723">
        <v>1</v>
      </c>
      <c r="J723">
        <v>5382</v>
      </c>
      <c r="K723">
        <v>1</v>
      </c>
      <c r="L723">
        <v>1</v>
      </c>
      <c r="M723">
        <v>1839</v>
      </c>
      <c r="N723" t="s">
        <v>18</v>
      </c>
      <c r="O723">
        <v>0</v>
      </c>
      <c r="P723">
        <v>7145</v>
      </c>
    </row>
    <row r="724" spans="1:16" x14ac:dyDescent="0.25">
      <c r="A724" t="s">
        <v>1119</v>
      </c>
      <c r="B724">
        <v>1377</v>
      </c>
      <c r="C724" s="3" t="str">
        <f>HYPERLINK("http://www.uniprot.org/uniprot/G7LIS1","tr|G7LIS1|G7LIS1_MEDTR")</f>
        <v>tr|G7LIS1|G7LIS1_MEDTR</v>
      </c>
      <c r="D724" t="s">
        <v>1120</v>
      </c>
      <c r="E724">
        <v>89.47</v>
      </c>
      <c r="F724">
        <v>456</v>
      </c>
      <c r="G724">
        <v>48</v>
      </c>
      <c r="H724">
        <v>0</v>
      </c>
      <c r="I724">
        <v>1</v>
      </c>
      <c r="J724">
        <v>1368</v>
      </c>
      <c r="K724">
        <v>1</v>
      </c>
      <c r="L724">
        <v>9</v>
      </c>
      <c r="M724">
        <v>463</v>
      </c>
      <c r="N724" t="s">
        <v>18</v>
      </c>
      <c r="O724">
        <v>0</v>
      </c>
      <c r="P724">
        <v>2178</v>
      </c>
    </row>
    <row r="725" spans="1:16" x14ac:dyDescent="0.25">
      <c r="A725" t="s">
        <v>1121</v>
      </c>
      <c r="B725">
        <v>2292</v>
      </c>
      <c r="C725" s="3" t="str">
        <f>HYPERLINK("http://www.uniprot.org/uniprot/Q1SN04","tr|Q1SN04|Q1SN04_MEDTR")</f>
        <v>tr|Q1SN04|Q1SN04_MEDTR</v>
      </c>
      <c r="D725" t="s">
        <v>1122</v>
      </c>
      <c r="E725">
        <v>87.31</v>
      </c>
      <c r="F725">
        <v>741</v>
      </c>
      <c r="G725">
        <v>94</v>
      </c>
      <c r="H725">
        <v>0</v>
      </c>
      <c r="I725">
        <v>67</v>
      </c>
      <c r="J725">
        <v>2289</v>
      </c>
      <c r="K725">
        <v>1</v>
      </c>
      <c r="L725">
        <v>27</v>
      </c>
      <c r="M725">
        <v>766</v>
      </c>
      <c r="N725" t="s">
        <v>18</v>
      </c>
      <c r="O725">
        <v>0</v>
      </c>
      <c r="P725">
        <v>3451</v>
      </c>
    </row>
    <row r="726" spans="1:16" x14ac:dyDescent="0.25">
      <c r="A726" t="s">
        <v>1123</v>
      </c>
      <c r="B726">
        <v>543</v>
      </c>
      <c r="C726" s="3" t="str">
        <f>HYPERLINK("http://www.uniprot.org/uniprot/K7KCK3","tr|K7KCK3|K7KCK3_SOYBN")</f>
        <v>tr|K7KCK3|K7KCK3_SOYBN</v>
      </c>
      <c r="D726" t="s">
        <v>28</v>
      </c>
      <c r="E726">
        <v>74.069999999999993</v>
      </c>
      <c r="F726">
        <v>162</v>
      </c>
      <c r="G726">
        <v>42</v>
      </c>
      <c r="H726">
        <v>1</v>
      </c>
      <c r="I726">
        <v>1</v>
      </c>
      <c r="J726">
        <v>483</v>
      </c>
      <c r="K726">
        <v>1</v>
      </c>
      <c r="L726">
        <v>1</v>
      </c>
      <c r="M726">
        <v>162</v>
      </c>
      <c r="N726" t="s">
        <v>18</v>
      </c>
      <c r="O726" s="1">
        <v>1.7956299999999999E-70</v>
      </c>
      <c r="P726">
        <v>641</v>
      </c>
    </row>
    <row r="727" spans="1:16" x14ac:dyDescent="0.25">
      <c r="A727" t="s">
        <v>1124</v>
      </c>
      <c r="B727">
        <v>1245</v>
      </c>
      <c r="C727" s="3" t="str">
        <f>HYPERLINK("http://www.uniprot.org/uniprot/G7LIN4","tr|G7LIN4|G7LIN4_MEDTR")</f>
        <v>tr|G7LIN4|G7LIN4_MEDTR</v>
      </c>
      <c r="D727" t="s">
        <v>1125</v>
      </c>
      <c r="E727">
        <v>71.58</v>
      </c>
      <c r="F727">
        <v>278</v>
      </c>
      <c r="G727">
        <v>79</v>
      </c>
      <c r="H727">
        <v>29</v>
      </c>
      <c r="I727">
        <v>355</v>
      </c>
      <c r="J727">
        <v>1101</v>
      </c>
      <c r="K727">
        <v>1</v>
      </c>
      <c r="L727">
        <v>276</v>
      </c>
      <c r="M727">
        <v>553</v>
      </c>
      <c r="N727" t="s">
        <v>18</v>
      </c>
      <c r="O727" s="1">
        <v>3.9891099999999997E-99</v>
      </c>
      <c r="P727">
        <v>943</v>
      </c>
    </row>
    <row r="728" spans="1:16" x14ac:dyDescent="0.25">
      <c r="A728" t="s">
        <v>1126</v>
      </c>
      <c r="B728">
        <v>1557</v>
      </c>
      <c r="C728" s="3" t="str">
        <f>HYPERLINK("http://www.uniprot.org/uniprot/G7JE64","tr|G7JE64|G7JE64_MEDTR")</f>
        <v>tr|G7JE64|G7JE64_MEDTR</v>
      </c>
      <c r="D728" t="s">
        <v>1127</v>
      </c>
      <c r="E728">
        <v>78.760000000000005</v>
      </c>
      <c r="F728">
        <v>518</v>
      </c>
      <c r="G728">
        <v>110</v>
      </c>
      <c r="H728">
        <v>3</v>
      </c>
      <c r="I728">
        <v>1</v>
      </c>
      <c r="J728">
        <v>1545</v>
      </c>
      <c r="K728">
        <v>1</v>
      </c>
      <c r="L728">
        <v>91</v>
      </c>
      <c r="M728">
        <v>598</v>
      </c>
      <c r="N728" t="s">
        <v>18</v>
      </c>
      <c r="O728">
        <v>0</v>
      </c>
      <c r="P728">
        <v>2093</v>
      </c>
    </row>
    <row r="729" spans="1:16" x14ac:dyDescent="0.25">
      <c r="A729" t="s">
        <v>1128</v>
      </c>
      <c r="B729">
        <v>1476</v>
      </c>
      <c r="C729" s="3" t="str">
        <f>HYPERLINK("http://www.uniprot.org/uniprot/I1JZM8","tr|I1JZM8|I1JZM8_SOYBN")</f>
        <v>tr|I1JZM8|I1JZM8_SOYBN</v>
      </c>
      <c r="D729" t="s">
        <v>28</v>
      </c>
      <c r="E729">
        <v>72.650000000000006</v>
      </c>
      <c r="F729">
        <v>501</v>
      </c>
      <c r="G729">
        <v>137</v>
      </c>
      <c r="H729">
        <v>15</v>
      </c>
      <c r="I729">
        <v>16</v>
      </c>
      <c r="J729">
        <v>1473</v>
      </c>
      <c r="K729">
        <v>1</v>
      </c>
      <c r="L729">
        <v>1</v>
      </c>
      <c r="M729">
        <v>501</v>
      </c>
      <c r="N729" t="s">
        <v>18</v>
      </c>
      <c r="O729">
        <v>0</v>
      </c>
      <c r="P729">
        <v>1794</v>
      </c>
    </row>
    <row r="730" spans="1:16" x14ac:dyDescent="0.25">
      <c r="A730" t="s">
        <v>1129</v>
      </c>
      <c r="B730">
        <v>1572</v>
      </c>
      <c r="C730" s="3" t="str">
        <f>HYPERLINK("http://www.uniprot.org/uniprot/K7K719","tr|K7K719|K7K719_SOYBN")</f>
        <v>tr|K7K719|K7K719_SOYBN</v>
      </c>
      <c r="D730" t="s">
        <v>28</v>
      </c>
      <c r="E730">
        <v>93.53</v>
      </c>
      <c r="F730">
        <v>294</v>
      </c>
      <c r="G730">
        <v>19</v>
      </c>
      <c r="H730">
        <v>1</v>
      </c>
      <c r="I730">
        <v>691</v>
      </c>
      <c r="J730">
        <v>1569</v>
      </c>
      <c r="K730">
        <v>1</v>
      </c>
      <c r="L730">
        <v>191</v>
      </c>
      <c r="M730">
        <v>480</v>
      </c>
      <c r="N730" t="s">
        <v>18</v>
      </c>
      <c r="O730" s="1">
        <v>3.17787E-163</v>
      </c>
      <c r="P730">
        <v>1497</v>
      </c>
    </row>
    <row r="731" spans="1:16" x14ac:dyDescent="0.25">
      <c r="A731" t="s">
        <v>1130</v>
      </c>
      <c r="B731">
        <v>684</v>
      </c>
      <c r="C731" s="3" t="str">
        <f>HYPERLINK("http://www.uniprot.org/uniprot/G7KDI0","tr|G7KDI0|G7KDI0_MEDTR")</f>
        <v>tr|G7KDI0|G7KDI0_MEDTR</v>
      </c>
      <c r="D731" t="s">
        <v>1131</v>
      </c>
      <c r="E731">
        <v>68.290000000000006</v>
      </c>
      <c r="F731">
        <v>205</v>
      </c>
      <c r="G731">
        <v>65</v>
      </c>
      <c r="H731">
        <v>21</v>
      </c>
      <c r="I731">
        <v>127</v>
      </c>
      <c r="J731">
        <v>678</v>
      </c>
      <c r="K731">
        <v>1</v>
      </c>
      <c r="L731">
        <v>22</v>
      </c>
      <c r="M731">
        <v>225</v>
      </c>
      <c r="N731" t="s">
        <v>18</v>
      </c>
      <c r="O731" s="1">
        <v>1.93868E-69</v>
      </c>
      <c r="P731">
        <v>683</v>
      </c>
    </row>
    <row r="732" spans="1:16" x14ac:dyDescent="0.25">
      <c r="A732" t="s">
        <v>1132</v>
      </c>
      <c r="B732">
        <v>645</v>
      </c>
      <c r="C732" s="3" t="str">
        <f>HYPERLINK("http://www.uniprot.org/uniprot/G7K4M4","tr|G7K4M4|G7K4M4_MEDTR")</f>
        <v>tr|G7K4M4|G7K4M4_MEDTR</v>
      </c>
      <c r="D732" t="s">
        <v>517</v>
      </c>
      <c r="E732">
        <v>60.55</v>
      </c>
      <c r="F732">
        <v>109</v>
      </c>
      <c r="G732">
        <v>43</v>
      </c>
      <c r="H732">
        <v>0</v>
      </c>
      <c r="I732">
        <v>22</v>
      </c>
      <c r="J732">
        <v>348</v>
      </c>
      <c r="K732">
        <v>1</v>
      </c>
      <c r="L732">
        <v>407</v>
      </c>
      <c r="M732">
        <v>515</v>
      </c>
      <c r="N732" t="s">
        <v>18</v>
      </c>
      <c r="O732" s="1">
        <v>1.81986E-31</v>
      </c>
      <c r="P732">
        <v>355</v>
      </c>
    </row>
    <row r="733" spans="1:16" x14ac:dyDescent="0.25">
      <c r="A733" t="s">
        <v>1133</v>
      </c>
      <c r="B733">
        <v>312</v>
      </c>
      <c r="C733" s="3" t="str">
        <f>HYPERLINK("http://www.uniprot.org/uniprot/R7W1L4","tr|R7W1L4|R7W1L4_AEGTA")</f>
        <v>tr|R7W1L4|R7W1L4_AEGTA</v>
      </c>
      <c r="D733" t="s">
        <v>1134</v>
      </c>
      <c r="E733">
        <v>100</v>
      </c>
      <c r="F733">
        <v>82</v>
      </c>
      <c r="G733">
        <v>0</v>
      </c>
      <c r="H733">
        <v>0</v>
      </c>
      <c r="I733">
        <v>64</v>
      </c>
      <c r="J733">
        <v>309</v>
      </c>
      <c r="K733">
        <v>1</v>
      </c>
      <c r="L733">
        <v>15</v>
      </c>
      <c r="M733">
        <v>96</v>
      </c>
      <c r="N733" t="s">
        <v>18</v>
      </c>
      <c r="O733" s="1">
        <v>4.4119799999999998E-38</v>
      </c>
      <c r="P733">
        <v>410</v>
      </c>
    </row>
    <row r="734" spans="1:16" x14ac:dyDescent="0.25">
      <c r="A734" t="s">
        <v>1135</v>
      </c>
      <c r="B734">
        <v>1800</v>
      </c>
      <c r="C734" s="3" t="str">
        <f>HYPERLINK("http://www.uniprot.org/uniprot/Q2HW86","tr|Q2HW86|Q2HW86_MEDTR")</f>
        <v>tr|Q2HW86|Q2HW86_MEDTR</v>
      </c>
      <c r="D734" t="s">
        <v>1136</v>
      </c>
      <c r="E734">
        <v>70.599999999999994</v>
      </c>
      <c r="F734">
        <v>500</v>
      </c>
      <c r="G734">
        <v>147</v>
      </c>
      <c r="H734">
        <v>0</v>
      </c>
      <c r="I734">
        <v>88</v>
      </c>
      <c r="J734">
        <v>1587</v>
      </c>
      <c r="K734">
        <v>1</v>
      </c>
      <c r="L734">
        <v>8</v>
      </c>
      <c r="M734">
        <v>488</v>
      </c>
      <c r="N734" t="s">
        <v>18</v>
      </c>
      <c r="O734">
        <v>0</v>
      </c>
      <c r="P734">
        <v>1754</v>
      </c>
    </row>
    <row r="735" spans="1:16" x14ac:dyDescent="0.25">
      <c r="A735" t="s">
        <v>1137</v>
      </c>
      <c r="B735">
        <v>816</v>
      </c>
      <c r="C735" s="3" t="str">
        <f>HYPERLINK("http://www.uniprot.org/uniprot/K7L1W5","tr|K7L1W5|K7L1W5_SOYBN")</f>
        <v>tr|K7L1W5|K7L1W5_SOYBN</v>
      </c>
      <c r="D735" t="s">
        <v>28</v>
      </c>
      <c r="E735">
        <v>65.25</v>
      </c>
      <c r="F735">
        <v>213</v>
      </c>
      <c r="G735">
        <v>74</v>
      </c>
      <c r="H735">
        <v>10</v>
      </c>
      <c r="I735">
        <v>1</v>
      </c>
      <c r="J735">
        <v>609</v>
      </c>
      <c r="K735">
        <v>1</v>
      </c>
      <c r="L735">
        <v>318</v>
      </c>
      <c r="M735">
        <v>530</v>
      </c>
      <c r="N735" t="s">
        <v>18</v>
      </c>
      <c r="O735" s="1">
        <v>7.35293E-70</v>
      </c>
      <c r="P735">
        <v>688</v>
      </c>
    </row>
    <row r="736" spans="1:16" x14ac:dyDescent="0.25">
      <c r="A736" t="s">
        <v>1138</v>
      </c>
      <c r="B736">
        <v>276</v>
      </c>
      <c r="C736" s="3" t="str">
        <f>HYPERLINK("http://www.uniprot.org/uniprot/B7FI21","tr|B7FI21|B7FI21_MEDTR")</f>
        <v>tr|B7FI21|B7FI21_MEDTR</v>
      </c>
      <c r="D736" t="s">
        <v>581</v>
      </c>
      <c r="E736">
        <v>94.93</v>
      </c>
      <c r="F736">
        <v>79</v>
      </c>
      <c r="G736">
        <v>4</v>
      </c>
      <c r="H736">
        <v>0</v>
      </c>
      <c r="I736">
        <v>37</v>
      </c>
      <c r="J736">
        <v>273</v>
      </c>
      <c r="K736">
        <v>1</v>
      </c>
      <c r="L736">
        <v>296</v>
      </c>
      <c r="M736">
        <v>374</v>
      </c>
      <c r="N736" t="s">
        <v>18</v>
      </c>
      <c r="O736" s="1">
        <v>7.1284599999999996E-36</v>
      </c>
      <c r="P736">
        <v>391</v>
      </c>
    </row>
    <row r="737" spans="1:16" x14ac:dyDescent="0.25">
      <c r="A737" t="s">
        <v>1139</v>
      </c>
      <c r="B737">
        <v>909</v>
      </c>
      <c r="C737" s="3" t="str">
        <f>HYPERLINK("http://www.uniprot.org/uniprot/C6T419","tr|C6T419|C6T419_SOYBN")</f>
        <v>tr|C6T419|C6T419_SOYBN</v>
      </c>
      <c r="D737" t="s">
        <v>210</v>
      </c>
      <c r="E737">
        <v>49.74</v>
      </c>
      <c r="F737">
        <v>195</v>
      </c>
      <c r="G737">
        <v>98</v>
      </c>
      <c r="H737">
        <v>5</v>
      </c>
      <c r="I737">
        <v>1</v>
      </c>
      <c r="J737">
        <v>570</v>
      </c>
      <c r="K737">
        <v>1</v>
      </c>
      <c r="L737">
        <v>1</v>
      </c>
      <c r="M737">
        <v>174</v>
      </c>
      <c r="N737" t="s">
        <v>18</v>
      </c>
      <c r="O737" s="1">
        <v>2.13886E-39</v>
      </c>
      <c r="P737">
        <v>426</v>
      </c>
    </row>
    <row r="738" spans="1:16" x14ac:dyDescent="0.25">
      <c r="A738" t="s">
        <v>1140</v>
      </c>
      <c r="B738">
        <v>1527</v>
      </c>
      <c r="C738" s="3" t="str">
        <f>HYPERLINK("http://www.uniprot.org/uniprot/I1MJU4","tr|I1MJU4|I1MJU4_SOYBN")</f>
        <v>tr|I1MJU4|I1MJU4_SOYBN</v>
      </c>
      <c r="D738" t="s">
        <v>28</v>
      </c>
      <c r="E738">
        <v>74.45</v>
      </c>
      <c r="F738">
        <v>509</v>
      </c>
      <c r="G738">
        <v>130</v>
      </c>
      <c r="H738">
        <v>3</v>
      </c>
      <c r="I738">
        <v>7</v>
      </c>
      <c r="J738">
        <v>1524</v>
      </c>
      <c r="K738">
        <v>1</v>
      </c>
      <c r="L738">
        <v>6</v>
      </c>
      <c r="M738">
        <v>512</v>
      </c>
      <c r="N738" t="s">
        <v>18</v>
      </c>
      <c r="O738">
        <v>0</v>
      </c>
      <c r="P738">
        <v>1909</v>
      </c>
    </row>
    <row r="739" spans="1:16" x14ac:dyDescent="0.25">
      <c r="A739" t="s">
        <v>1141</v>
      </c>
      <c r="B739">
        <v>1437</v>
      </c>
      <c r="C739" s="3" t="str">
        <f>HYPERLINK("http://www.uniprot.org/uniprot/G7IHY5","tr|G7IHY5|G7IHY5_MEDTR")</f>
        <v>tr|G7IHY5|G7IHY5_MEDTR</v>
      </c>
      <c r="D739" t="s">
        <v>1142</v>
      </c>
      <c r="E739">
        <v>89.55</v>
      </c>
      <c r="F739">
        <v>469</v>
      </c>
      <c r="G739">
        <v>49</v>
      </c>
      <c r="H739">
        <v>0</v>
      </c>
      <c r="I739">
        <v>28</v>
      </c>
      <c r="J739">
        <v>1434</v>
      </c>
      <c r="K739">
        <v>1</v>
      </c>
      <c r="L739">
        <v>2</v>
      </c>
      <c r="M739">
        <v>465</v>
      </c>
      <c r="N739" t="s">
        <v>18</v>
      </c>
      <c r="O739">
        <v>0</v>
      </c>
      <c r="P739">
        <v>2185</v>
      </c>
    </row>
    <row r="740" spans="1:16" x14ac:dyDescent="0.25">
      <c r="A740" t="s">
        <v>1143</v>
      </c>
      <c r="B740">
        <v>1242</v>
      </c>
      <c r="C740" s="3" t="str">
        <f>HYPERLINK("http://www.uniprot.org/uniprot/I1M3S8","tr|I1M3S8|I1M3S8_SOYBN")</f>
        <v>tr|I1M3S8|I1M3S8_SOYBN</v>
      </c>
      <c r="D740" t="s">
        <v>71</v>
      </c>
      <c r="E740">
        <v>58.84</v>
      </c>
      <c r="F740">
        <v>452</v>
      </c>
      <c r="G740">
        <v>186</v>
      </c>
      <c r="H740">
        <v>40</v>
      </c>
      <c r="I740">
        <v>4</v>
      </c>
      <c r="J740">
        <v>1239</v>
      </c>
      <c r="K740">
        <v>1</v>
      </c>
      <c r="L740">
        <v>3</v>
      </c>
      <c r="M740">
        <v>454</v>
      </c>
      <c r="N740" t="s">
        <v>18</v>
      </c>
      <c r="O740" s="1">
        <v>2.38325E-136</v>
      </c>
      <c r="P740">
        <v>1264</v>
      </c>
    </row>
    <row r="741" spans="1:16" x14ac:dyDescent="0.25">
      <c r="A741" t="s">
        <v>1144</v>
      </c>
      <c r="B741">
        <v>402</v>
      </c>
      <c r="C741" s="3" t="str">
        <f>HYPERLINK("http://www.uniprot.org/uniprot/I1KDB1","tr|I1KDB1|I1KDB1_SOYBN")</f>
        <v>tr|I1KDB1|I1KDB1_SOYBN</v>
      </c>
      <c r="D741" t="s">
        <v>28</v>
      </c>
      <c r="E741">
        <v>78.569999999999993</v>
      </c>
      <c r="F741">
        <v>140</v>
      </c>
      <c r="G741">
        <v>30</v>
      </c>
      <c r="H741">
        <v>7</v>
      </c>
      <c r="I741">
        <v>1</v>
      </c>
      <c r="J741">
        <v>399</v>
      </c>
      <c r="K741">
        <v>1</v>
      </c>
      <c r="L741">
        <v>1</v>
      </c>
      <c r="M741">
        <v>140</v>
      </c>
      <c r="N741" t="s">
        <v>18</v>
      </c>
      <c r="O741" s="1">
        <v>1.5644300000000001E-67</v>
      </c>
      <c r="P741">
        <v>664</v>
      </c>
    </row>
    <row r="742" spans="1:16" x14ac:dyDescent="0.25">
      <c r="A742" t="s">
        <v>1145</v>
      </c>
      <c r="B742">
        <v>1101</v>
      </c>
      <c r="C742" s="3" t="str">
        <f>HYPERLINK("http://www.uniprot.org/uniprot/I1LX38","tr|I1LX38|I1LX38_SOYBN")</f>
        <v>tr|I1LX38|I1LX38_SOYBN</v>
      </c>
      <c r="D742" t="s">
        <v>28</v>
      </c>
      <c r="E742">
        <v>87.75</v>
      </c>
      <c r="F742">
        <v>343</v>
      </c>
      <c r="G742">
        <v>42</v>
      </c>
      <c r="H742">
        <v>1</v>
      </c>
      <c r="I742">
        <v>73</v>
      </c>
      <c r="J742">
        <v>1098</v>
      </c>
      <c r="K742">
        <v>1</v>
      </c>
      <c r="L742">
        <v>28</v>
      </c>
      <c r="M742">
        <v>370</v>
      </c>
      <c r="N742" t="s">
        <v>18</v>
      </c>
      <c r="O742" s="1">
        <v>2.0281000000000002E-173</v>
      </c>
      <c r="P742">
        <v>1583</v>
      </c>
    </row>
    <row r="743" spans="1:16" x14ac:dyDescent="0.25">
      <c r="A743" t="s">
        <v>1146</v>
      </c>
      <c r="B743">
        <v>654</v>
      </c>
      <c r="C743" s="3" t="str">
        <f>HYPERLINK("http://www.uniprot.org/uniprot/G7K1C8","tr|G7K1C8|G7K1C8_MEDTR")</f>
        <v>tr|G7K1C8|G7K1C8_MEDTR</v>
      </c>
      <c r="D743" t="s">
        <v>1147</v>
      </c>
      <c r="E743">
        <v>83.4</v>
      </c>
      <c r="F743">
        <v>229</v>
      </c>
      <c r="G743">
        <v>38</v>
      </c>
      <c r="H743">
        <v>12</v>
      </c>
      <c r="I743">
        <v>1</v>
      </c>
      <c r="J743">
        <v>651</v>
      </c>
      <c r="K743">
        <v>1</v>
      </c>
      <c r="L743">
        <v>334</v>
      </c>
      <c r="M743">
        <v>562</v>
      </c>
      <c r="N743" t="s">
        <v>18</v>
      </c>
      <c r="O743" s="1">
        <v>1.4412600000000001E-100</v>
      </c>
      <c r="P743">
        <v>951</v>
      </c>
    </row>
    <row r="744" spans="1:16" x14ac:dyDescent="0.25">
      <c r="A744" t="s">
        <v>1148</v>
      </c>
      <c r="B744">
        <v>633</v>
      </c>
      <c r="C744" s="3" t="str">
        <f>HYPERLINK("http://www.uniprot.org/uniprot/I3SRS4","tr|I3SRS4|I3SRS4_MEDTR")</f>
        <v>tr|I3SRS4|I3SRS4_MEDTR</v>
      </c>
      <c r="D744" t="s">
        <v>22</v>
      </c>
      <c r="E744">
        <v>74.63</v>
      </c>
      <c r="F744">
        <v>205</v>
      </c>
      <c r="G744">
        <v>52</v>
      </c>
      <c r="H744">
        <v>1</v>
      </c>
      <c r="I744">
        <v>1</v>
      </c>
      <c r="J744">
        <v>612</v>
      </c>
      <c r="K744">
        <v>1</v>
      </c>
      <c r="L744">
        <v>1</v>
      </c>
      <c r="M744">
        <v>205</v>
      </c>
      <c r="N744" t="s">
        <v>18</v>
      </c>
      <c r="O744" s="1">
        <v>1.59139E-77</v>
      </c>
      <c r="P744">
        <v>752</v>
      </c>
    </row>
    <row r="745" spans="1:16" x14ac:dyDescent="0.25">
      <c r="A745" t="s">
        <v>1149</v>
      </c>
      <c r="B745">
        <v>3156</v>
      </c>
      <c r="C745" s="3" t="str">
        <f>HYPERLINK("http://www.uniprot.org/uniprot/Q710T7","tr|Q710T7|Q710T7_POPDE")</f>
        <v>tr|Q710T7|Q710T7_POPDE</v>
      </c>
      <c r="D745" t="s">
        <v>1150</v>
      </c>
      <c r="E745">
        <v>71.41</v>
      </c>
      <c r="F745">
        <v>1060</v>
      </c>
      <c r="G745">
        <v>303</v>
      </c>
      <c r="H745">
        <v>14</v>
      </c>
      <c r="I745">
        <v>1</v>
      </c>
      <c r="J745">
        <v>3138</v>
      </c>
      <c r="K745">
        <v>1</v>
      </c>
      <c r="L745">
        <v>322</v>
      </c>
      <c r="M745">
        <v>1377</v>
      </c>
      <c r="N745" t="s">
        <v>18</v>
      </c>
      <c r="O745">
        <v>0</v>
      </c>
      <c r="P745">
        <v>3827</v>
      </c>
    </row>
    <row r="746" spans="1:16" x14ac:dyDescent="0.25">
      <c r="A746" t="s">
        <v>1151</v>
      </c>
      <c r="B746">
        <v>534</v>
      </c>
      <c r="C746" s="3" t="str">
        <f>HYPERLINK("http://www.uniprot.org/uniprot/G7L5H0","tr|G7L5H0|G7L5H0_MEDTR")</f>
        <v>tr|G7L5H0|G7L5H0_MEDTR</v>
      </c>
      <c r="D746" t="s">
        <v>1152</v>
      </c>
      <c r="E746">
        <v>88.63</v>
      </c>
      <c r="F746">
        <v>176</v>
      </c>
      <c r="G746">
        <v>20</v>
      </c>
      <c r="H746">
        <v>0</v>
      </c>
      <c r="I746">
        <v>1</v>
      </c>
      <c r="J746">
        <v>528</v>
      </c>
      <c r="K746">
        <v>1</v>
      </c>
      <c r="L746">
        <v>96</v>
      </c>
      <c r="M746">
        <v>270</v>
      </c>
      <c r="N746" t="s">
        <v>18</v>
      </c>
      <c r="O746" s="1">
        <v>4.3512799999999997E-86</v>
      </c>
      <c r="P746">
        <v>824</v>
      </c>
    </row>
    <row r="747" spans="1:16" x14ac:dyDescent="0.25">
      <c r="A747" t="s">
        <v>1153</v>
      </c>
      <c r="B747">
        <v>2943</v>
      </c>
      <c r="C747" s="3" t="str">
        <f>HYPERLINK("http://www.uniprot.org/uniprot/K7LLT9","tr|K7LLT9|K7LLT9_SOYBN")</f>
        <v>tr|K7LLT9|K7LLT9_SOYBN</v>
      </c>
      <c r="D747" t="s">
        <v>28</v>
      </c>
      <c r="E747">
        <v>62.82</v>
      </c>
      <c r="F747">
        <v>1025</v>
      </c>
      <c r="G747">
        <v>381</v>
      </c>
      <c r="H747">
        <v>45</v>
      </c>
      <c r="I747">
        <v>1</v>
      </c>
      <c r="J747">
        <v>2940</v>
      </c>
      <c r="K747">
        <v>1</v>
      </c>
      <c r="L747">
        <v>1</v>
      </c>
      <c r="M747">
        <v>990</v>
      </c>
      <c r="N747" t="s">
        <v>18</v>
      </c>
      <c r="O747">
        <v>0</v>
      </c>
      <c r="P747">
        <v>3154</v>
      </c>
    </row>
    <row r="748" spans="1:16" x14ac:dyDescent="0.25">
      <c r="A748" t="s">
        <v>1154</v>
      </c>
      <c r="B748">
        <v>1944</v>
      </c>
      <c r="C748" s="3" t="str">
        <f>HYPERLINK("http://www.uniprot.org/uniprot/N1NG23","tr|N1NG23|N1NG23_9FABA")</f>
        <v>tr|N1NG23|N1NG23_9FABA</v>
      </c>
      <c r="D748" t="s">
        <v>1155</v>
      </c>
      <c r="E748">
        <v>68.239999999999995</v>
      </c>
      <c r="F748">
        <v>529</v>
      </c>
      <c r="G748">
        <v>168</v>
      </c>
      <c r="H748">
        <v>0</v>
      </c>
      <c r="I748">
        <v>1</v>
      </c>
      <c r="J748">
        <v>1587</v>
      </c>
      <c r="K748">
        <v>1</v>
      </c>
      <c r="L748">
        <v>815</v>
      </c>
      <c r="M748">
        <v>1342</v>
      </c>
      <c r="N748" t="s">
        <v>18</v>
      </c>
      <c r="O748">
        <v>0</v>
      </c>
      <c r="P748">
        <v>1901</v>
      </c>
    </row>
    <row r="749" spans="1:16" x14ac:dyDescent="0.25">
      <c r="A749" t="s">
        <v>1156</v>
      </c>
      <c r="B749">
        <v>999</v>
      </c>
      <c r="C749" s="3" t="str">
        <f>HYPERLINK("http://www.uniprot.org/uniprot/I3T7N6","tr|I3T7N6|I3T7N6_LOTJA")</f>
        <v>tr|I3T7N6|I3T7N6_LOTJA</v>
      </c>
      <c r="D749" t="s">
        <v>93</v>
      </c>
      <c r="E749">
        <v>87.42</v>
      </c>
      <c r="F749">
        <v>326</v>
      </c>
      <c r="G749">
        <v>41</v>
      </c>
      <c r="H749">
        <v>0</v>
      </c>
      <c r="I749">
        <v>16</v>
      </c>
      <c r="J749">
        <v>993</v>
      </c>
      <c r="K749">
        <v>1</v>
      </c>
      <c r="L749">
        <v>4</v>
      </c>
      <c r="M749">
        <v>329</v>
      </c>
      <c r="N749" t="s">
        <v>18</v>
      </c>
      <c r="O749" s="1">
        <v>8.0544900000000004E-171</v>
      </c>
      <c r="P749">
        <v>1560</v>
      </c>
    </row>
    <row r="750" spans="1:16" x14ac:dyDescent="0.25">
      <c r="A750" t="s">
        <v>1157</v>
      </c>
      <c r="B750">
        <v>1608</v>
      </c>
      <c r="C750" s="3" t="str">
        <f>HYPERLINK("http://www.uniprot.org/uniprot/G7ZWG4","tr|G7ZWG4|G7ZWG4_MEDTR")</f>
        <v>tr|G7ZWG4|G7ZWG4_MEDTR</v>
      </c>
      <c r="D750" t="s">
        <v>1158</v>
      </c>
      <c r="E750">
        <v>66.209999999999994</v>
      </c>
      <c r="F750">
        <v>586</v>
      </c>
      <c r="G750">
        <v>198</v>
      </c>
      <c r="H750">
        <v>52</v>
      </c>
      <c r="I750">
        <v>1</v>
      </c>
      <c r="J750">
        <v>1602</v>
      </c>
      <c r="K750">
        <v>1</v>
      </c>
      <c r="L750">
        <v>1</v>
      </c>
      <c r="M750">
        <v>581</v>
      </c>
      <c r="N750" t="s">
        <v>18</v>
      </c>
      <c r="O750">
        <v>0</v>
      </c>
      <c r="P750">
        <v>1845</v>
      </c>
    </row>
    <row r="751" spans="1:16" x14ac:dyDescent="0.25">
      <c r="A751" t="s">
        <v>1159</v>
      </c>
      <c r="B751">
        <v>777</v>
      </c>
      <c r="C751" s="3" t="str">
        <f>HYPERLINK("http://www.uniprot.org/uniprot/G7IYC8","tr|G7IYC8|G7IYC8_MEDTR")</f>
        <v>tr|G7IYC8|G7IYC8_MEDTR</v>
      </c>
      <c r="D751" t="s">
        <v>1160</v>
      </c>
      <c r="E751">
        <v>61.6</v>
      </c>
      <c r="F751">
        <v>224</v>
      </c>
      <c r="G751">
        <v>86</v>
      </c>
      <c r="H751">
        <v>11</v>
      </c>
      <c r="I751">
        <v>1</v>
      </c>
      <c r="J751">
        <v>639</v>
      </c>
      <c r="K751">
        <v>1</v>
      </c>
      <c r="L751">
        <v>1</v>
      </c>
      <c r="M751">
        <v>222</v>
      </c>
      <c r="N751" t="s">
        <v>18</v>
      </c>
      <c r="O751" s="1">
        <v>1.8380200000000001E-65</v>
      </c>
      <c r="P751">
        <v>645</v>
      </c>
    </row>
    <row r="752" spans="1:16" x14ac:dyDescent="0.25">
      <c r="A752" t="s">
        <v>1161</v>
      </c>
      <c r="B752">
        <v>426</v>
      </c>
      <c r="C752" s="3" t="str">
        <f>HYPERLINK("http://www.uniprot.org/uniprot/G7LIR8","tr|G7LIR8|G7LIR8_MEDTR")</f>
        <v>tr|G7LIR8|G7LIR8_MEDTR</v>
      </c>
      <c r="D752" t="s">
        <v>1162</v>
      </c>
      <c r="E752">
        <v>84.05</v>
      </c>
      <c r="F752">
        <v>138</v>
      </c>
      <c r="G752">
        <v>22</v>
      </c>
      <c r="H752">
        <v>0</v>
      </c>
      <c r="I752">
        <v>1</v>
      </c>
      <c r="J752">
        <v>414</v>
      </c>
      <c r="K752">
        <v>1</v>
      </c>
      <c r="L752">
        <v>1</v>
      </c>
      <c r="M752">
        <v>138</v>
      </c>
      <c r="N752" t="s">
        <v>18</v>
      </c>
      <c r="O752" s="1">
        <v>7.2484099999999996E-57</v>
      </c>
      <c r="P752">
        <v>572</v>
      </c>
    </row>
    <row r="753" spans="1:16" x14ac:dyDescent="0.25">
      <c r="A753" t="s">
        <v>1163</v>
      </c>
      <c r="B753">
        <v>822</v>
      </c>
      <c r="C753" s="3" t="str">
        <f>HYPERLINK("http://www.uniprot.org/uniprot/Q1SN07","tr|Q1SN07|Q1SN07_MEDTR")</f>
        <v>tr|Q1SN07|Q1SN07_MEDTR</v>
      </c>
      <c r="D753" t="s">
        <v>1164</v>
      </c>
      <c r="E753">
        <v>59.72</v>
      </c>
      <c r="F753">
        <v>288</v>
      </c>
      <c r="G753">
        <v>116</v>
      </c>
      <c r="H753">
        <v>15</v>
      </c>
      <c r="I753">
        <v>1</v>
      </c>
      <c r="J753">
        <v>819</v>
      </c>
      <c r="K753">
        <v>1</v>
      </c>
      <c r="L753">
        <v>1</v>
      </c>
      <c r="M753">
        <v>274</v>
      </c>
      <c r="N753" t="s">
        <v>18</v>
      </c>
      <c r="O753" s="1">
        <v>5.5119600000000002E-81</v>
      </c>
      <c r="P753">
        <v>784</v>
      </c>
    </row>
    <row r="754" spans="1:16" x14ac:dyDescent="0.25">
      <c r="A754" t="s">
        <v>1165</v>
      </c>
      <c r="B754">
        <v>777</v>
      </c>
      <c r="C754" s="3" t="str">
        <f>HYPERLINK("http://www.uniprot.org/uniprot/K7K3P1","tr|K7K3P1|K7K3P1_SOYBN")</f>
        <v>tr|K7K3P1|K7K3P1_SOYBN</v>
      </c>
      <c r="D754" t="s">
        <v>28</v>
      </c>
      <c r="E754">
        <v>82.75</v>
      </c>
      <c r="F754">
        <v>261</v>
      </c>
      <c r="G754">
        <v>45</v>
      </c>
      <c r="H754">
        <v>3</v>
      </c>
      <c r="I754">
        <v>1</v>
      </c>
      <c r="J754">
        <v>774</v>
      </c>
      <c r="K754">
        <v>1</v>
      </c>
      <c r="L754">
        <v>1</v>
      </c>
      <c r="M754">
        <v>261</v>
      </c>
      <c r="N754" t="s">
        <v>18</v>
      </c>
      <c r="O754" s="1">
        <v>2.3525000000000002E-115</v>
      </c>
      <c r="P754">
        <v>1080</v>
      </c>
    </row>
    <row r="755" spans="1:16" x14ac:dyDescent="0.25">
      <c r="A755" t="s">
        <v>1166</v>
      </c>
      <c r="B755">
        <v>810</v>
      </c>
      <c r="C755" s="3" t="str">
        <f>HYPERLINK("http://www.uniprot.org/uniprot/G7JTG2","tr|G7JTG2|G7JTG2_MEDTR")</f>
        <v>tr|G7JTG2|G7JTG2_MEDTR</v>
      </c>
      <c r="D755" t="s">
        <v>1167</v>
      </c>
      <c r="E755">
        <v>76.84</v>
      </c>
      <c r="F755">
        <v>298</v>
      </c>
      <c r="G755">
        <v>69</v>
      </c>
      <c r="H755">
        <v>30</v>
      </c>
      <c r="I755">
        <v>4</v>
      </c>
      <c r="J755">
        <v>807</v>
      </c>
      <c r="K755">
        <v>1</v>
      </c>
      <c r="L755">
        <v>173</v>
      </c>
      <c r="M755">
        <v>470</v>
      </c>
      <c r="N755" t="s">
        <v>18</v>
      </c>
      <c r="O755" s="1">
        <v>5.63031E-131</v>
      </c>
      <c r="P755">
        <v>1215</v>
      </c>
    </row>
    <row r="756" spans="1:16" x14ac:dyDescent="0.25">
      <c r="A756" t="s">
        <v>1168</v>
      </c>
      <c r="B756">
        <v>1440</v>
      </c>
      <c r="C756" s="3" t="str">
        <f>HYPERLINK("http://www.uniprot.org/uniprot/G7JE65","tr|G7JE65|G7JE65_MEDTR")</f>
        <v>tr|G7JE65|G7JE65_MEDTR</v>
      </c>
      <c r="D756" t="s">
        <v>1169</v>
      </c>
      <c r="E756">
        <v>79.22</v>
      </c>
      <c r="F756">
        <v>467</v>
      </c>
      <c r="G756">
        <v>97</v>
      </c>
      <c r="H756">
        <v>2</v>
      </c>
      <c r="I756">
        <v>1</v>
      </c>
      <c r="J756">
        <v>1395</v>
      </c>
      <c r="K756">
        <v>1</v>
      </c>
      <c r="L756">
        <v>1</v>
      </c>
      <c r="M756">
        <v>465</v>
      </c>
      <c r="N756" t="s">
        <v>18</v>
      </c>
      <c r="O756">
        <v>0</v>
      </c>
      <c r="P756">
        <v>1939</v>
      </c>
    </row>
    <row r="757" spans="1:16" x14ac:dyDescent="0.25">
      <c r="A757" t="s">
        <v>1170</v>
      </c>
      <c r="B757">
        <v>1719</v>
      </c>
      <c r="C757" s="3" t="str">
        <f>HYPERLINK("http://www.uniprot.org/uniprot/K7KMI1","tr|K7KMI1|K7KMI1_SOYBN")</f>
        <v>tr|K7KMI1|K7KMI1_SOYBN</v>
      </c>
      <c r="D757" t="s">
        <v>28</v>
      </c>
      <c r="E757">
        <v>78.88</v>
      </c>
      <c r="F757">
        <v>573</v>
      </c>
      <c r="G757">
        <v>121</v>
      </c>
      <c r="H757">
        <v>2</v>
      </c>
      <c r="I757">
        <v>4</v>
      </c>
      <c r="J757">
        <v>1716</v>
      </c>
      <c r="K757">
        <v>1</v>
      </c>
      <c r="L757">
        <v>6</v>
      </c>
      <c r="M757">
        <v>570</v>
      </c>
      <c r="N757" t="s">
        <v>18</v>
      </c>
      <c r="O757">
        <v>0</v>
      </c>
      <c r="P757">
        <v>2313</v>
      </c>
    </row>
    <row r="758" spans="1:16" x14ac:dyDescent="0.25">
      <c r="A758" t="s">
        <v>1171</v>
      </c>
      <c r="B758">
        <v>1173</v>
      </c>
      <c r="C758" s="3" t="str">
        <f>HYPERLINK("http://www.uniprot.org/uniprot/Q1ACB2","tr|Q1ACB2|Q1ACB2_SOYBN")</f>
        <v>tr|Q1ACB2|Q1ACB2_SOYBN</v>
      </c>
      <c r="D758" t="s">
        <v>1172</v>
      </c>
      <c r="E758">
        <v>77.489999999999995</v>
      </c>
      <c r="F758">
        <v>391</v>
      </c>
      <c r="G758">
        <v>88</v>
      </c>
      <c r="H758">
        <v>1</v>
      </c>
      <c r="I758">
        <v>1</v>
      </c>
      <c r="J758">
        <v>1170</v>
      </c>
      <c r="K758">
        <v>1</v>
      </c>
      <c r="L758">
        <v>1</v>
      </c>
      <c r="M758">
        <v>389</v>
      </c>
      <c r="N758" t="s">
        <v>18</v>
      </c>
      <c r="O758" s="1">
        <v>1.01203E-165</v>
      </c>
      <c r="P758">
        <v>1517</v>
      </c>
    </row>
    <row r="759" spans="1:16" x14ac:dyDescent="0.25">
      <c r="A759" t="s">
        <v>1173</v>
      </c>
      <c r="B759">
        <v>804</v>
      </c>
      <c r="C759" s="3" t="str">
        <f>HYPERLINK("http://www.uniprot.org/uniprot/G7KDI0","tr|G7KDI0|G7KDI0_MEDTR")</f>
        <v>tr|G7KDI0|G7KDI0_MEDTR</v>
      </c>
      <c r="D759" t="s">
        <v>1131</v>
      </c>
      <c r="E759">
        <v>56.65</v>
      </c>
      <c r="F759">
        <v>203</v>
      </c>
      <c r="G759">
        <v>88</v>
      </c>
      <c r="H759">
        <v>6</v>
      </c>
      <c r="I759">
        <v>91</v>
      </c>
      <c r="J759">
        <v>681</v>
      </c>
      <c r="K759">
        <v>1</v>
      </c>
      <c r="L759">
        <v>21</v>
      </c>
      <c r="M759">
        <v>218</v>
      </c>
      <c r="N759" t="s">
        <v>18</v>
      </c>
      <c r="O759" s="1">
        <v>4.3426500000000001E-51</v>
      </c>
      <c r="P759">
        <v>526</v>
      </c>
    </row>
    <row r="760" spans="1:16" x14ac:dyDescent="0.25">
      <c r="A760" t="s">
        <v>1174</v>
      </c>
      <c r="B760">
        <v>747</v>
      </c>
      <c r="C760" s="3" t="str">
        <f>HYPERLINK("http://www.uniprot.org/uniprot/I1L9J2","tr|I1L9J2|I1L9J2_SOYBN")</f>
        <v>tr|I1L9J2|I1L9J2_SOYBN</v>
      </c>
      <c r="D760" t="s">
        <v>28</v>
      </c>
      <c r="E760">
        <v>49.59</v>
      </c>
      <c r="F760">
        <v>244</v>
      </c>
      <c r="G760">
        <v>123</v>
      </c>
      <c r="H760">
        <v>3</v>
      </c>
      <c r="I760">
        <v>10</v>
      </c>
      <c r="J760">
        <v>732</v>
      </c>
      <c r="K760">
        <v>1</v>
      </c>
      <c r="L760">
        <v>2</v>
      </c>
      <c r="M760">
        <v>241</v>
      </c>
      <c r="N760" t="s">
        <v>18</v>
      </c>
      <c r="O760" s="1">
        <v>9.8154000000000002E-60</v>
      </c>
      <c r="P760">
        <v>600</v>
      </c>
    </row>
    <row r="761" spans="1:16" x14ac:dyDescent="0.25">
      <c r="A761" t="s">
        <v>1175</v>
      </c>
      <c r="B761">
        <v>645</v>
      </c>
      <c r="C761" s="3" t="str">
        <f>HYPERLINK("http://www.uniprot.org/uniprot/G7KT54","tr|G7KT54|G7KT54_MEDTR")</f>
        <v>tr|G7KT54|G7KT54_MEDTR</v>
      </c>
      <c r="D761" t="s">
        <v>1176</v>
      </c>
      <c r="E761">
        <v>88.32</v>
      </c>
      <c r="F761">
        <v>197</v>
      </c>
      <c r="G761">
        <v>23</v>
      </c>
      <c r="H761">
        <v>0</v>
      </c>
      <c r="I761">
        <v>1</v>
      </c>
      <c r="J761">
        <v>591</v>
      </c>
      <c r="K761">
        <v>1</v>
      </c>
      <c r="L761">
        <v>1</v>
      </c>
      <c r="M761">
        <v>196</v>
      </c>
      <c r="N761" t="s">
        <v>18</v>
      </c>
      <c r="O761" s="1">
        <v>7.4490099999999995E-113</v>
      </c>
      <c r="P761">
        <v>1029</v>
      </c>
    </row>
    <row r="762" spans="1:16" x14ac:dyDescent="0.25">
      <c r="A762" t="s">
        <v>1177</v>
      </c>
      <c r="B762">
        <v>618</v>
      </c>
      <c r="C762" s="3" t="str">
        <f>HYPERLINK("http://www.uniprot.org/uniprot/Q2HW77","tr|Q2HW77|Q2HW77_MEDTR")</f>
        <v>tr|Q2HW77|Q2HW77_MEDTR</v>
      </c>
      <c r="D762" t="s">
        <v>1178</v>
      </c>
      <c r="E762">
        <v>75.86</v>
      </c>
      <c r="F762">
        <v>203</v>
      </c>
      <c r="G762">
        <v>49</v>
      </c>
      <c r="H762">
        <v>0</v>
      </c>
      <c r="I762">
        <v>7</v>
      </c>
      <c r="J762">
        <v>615</v>
      </c>
      <c r="K762">
        <v>1</v>
      </c>
      <c r="L762">
        <v>22</v>
      </c>
      <c r="M762">
        <v>224</v>
      </c>
      <c r="N762" t="s">
        <v>18</v>
      </c>
      <c r="O762" s="1">
        <v>3.63908E-84</v>
      </c>
      <c r="P762">
        <v>809</v>
      </c>
    </row>
    <row r="763" spans="1:16" x14ac:dyDescent="0.25">
      <c r="A763" t="s">
        <v>1179</v>
      </c>
      <c r="B763">
        <v>225</v>
      </c>
      <c r="C763" s="3" t="str">
        <f>HYPERLINK("http://www.uniprot.org/uniprot/G7KR97","tr|G7KR97|G7KR97_MEDTR")</f>
        <v>tr|G7KR97|G7KR97_MEDTR</v>
      </c>
      <c r="D763" t="s">
        <v>1180</v>
      </c>
      <c r="E763">
        <v>79.45</v>
      </c>
      <c r="F763">
        <v>73</v>
      </c>
      <c r="G763">
        <v>15</v>
      </c>
      <c r="H763">
        <v>0</v>
      </c>
      <c r="I763">
        <v>1</v>
      </c>
      <c r="J763">
        <v>219</v>
      </c>
      <c r="K763">
        <v>1</v>
      </c>
      <c r="L763">
        <v>1107</v>
      </c>
      <c r="M763">
        <v>1179</v>
      </c>
      <c r="N763" t="s">
        <v>18</v>
      </c>
      <c r="O763" s="1">
        <v>3.8814600000000003E-26</v>
      </c>
      <c r="P763">
        <v>307</v>
      </c>
    </row>
    <row r="764" spans="1:16" x14ac:dyDescent="0.25">
      <c r="A764" t="s">
        <v>1181</v>
      </c>
      <c r="B764">
        <v>252</v>
      </c>
      <c r="C764" s="3" t="str">
        <f>HYPERLINK("http://www.uniprot.org/uniprot/G7KVL6","tr|G7KVL6|G7KVL6_MEDTR")</f>
        <v>tr|G7KVL6|G7KVL6_MEDTR</v>
      </c>
      <c r="D764" t="s">
        <v>460</v>
      </c>
      <c r="E764">
        <v>45.07</v>
      </c>
      <c r="F764">
        <v>71</v>
      </c>
      <c r="G764">
        <v>39</v>
      </c>
      <c r="H764">
        <v>1</v>
      </c>
      <c r="I764">
        <v>1</v>
      </c>
      <c r="J764">
        <v>210</v>
      </c>
      <c r="K764">
        <v>1</v>
      </c>
      <c r="L764">
        <v>67</v>
      </c>
      <c r="M764">
        <v>137</v>
      </c>
      <c r="N764" t="s">
        <v>18</v>
      </c>
      <c r="O764" s="1">
        <v>3.9154600000000002E-10</v>
      </c>
      <c r="P764">
        <v>169</v>
      </c>
    </row>
    <row r="765" spans="1:16" x14ac:dyDescent="0.25">
      <c r="A765" t="s">
        <v>1182</v>
      </c>
      <c r="B765">
        <v>1509</v>
      </c>
      <c r="C765" s="3" t="str">
        <f>HYPERLINK("http://www.uniprot.org/uniprot/K7LVC8","tr|K7LVC8|K7LVC8_SOYBN")</f>
        <v>tr|K7LVC8|K7LVC8_SOYBN</v>
      </c>
      <c r="D765" t="s">
        <v>28</v>
      </c>
      <c r="E765">
        <v>44.4</v>
      </c>
      <c r="F765">
        <v>295</v>
      </c>
      <c r="G765">
        <v>164</v>
      </c>
      <c r="H765">
        <v>0</v>
      </c>
      <c r="I765">
        <v>619</v>
      </c>
      <c r="J765">
        <v>1503</v>
      </c>
      <c r="K765">
        <v>1</v>
      </c>
      <c r="L765">
        <v>262</v>
      </c>
      <c r="M765">
        <v>540</v>
      </c>
      <c r="N765" t="s">
        <v>18</v>
      </c>
      <c r="O765" s="1">
        <v>1.13776E-53</v>
      </c>
      <c r="P765">
        <v>552</v>
      </c>
    </row>
    <row r="766" spans="1:16" x14ac:dyDescent="0.25">
      <c r="A766" t="s">
        <v>1183</v>
      </c>
      <c r="B766">
        <v>510</v>
      </c>
      <c r="C766" s="3" t="str">
        <f>HYPERLINK("http://www.uniprot.org/uniprot/I1L2V8","tr|I1L2V8|I1L2V8_SOYBN")</f>
        <v>tr|I1L2V8|I1L2V8_SOYBN</v>
      </c>
      <c r="D766" t="s">
        <v>28</v>
      </c>
      <c r="E766">
        <v>40.950000000000003</v>
      </c>
      <c r="F766">
        <v>105</v>
      </c>
      <c r="G766">
        <v>62</v>
      </c>
      <c r="H766">
        <v>2</v>
      </c>
      <c r="I766">
        <v>172</v>
      </c>
      <c r="J766">
        <v>480</v>
      </c>
      <c r="K766">
        <v>1</v>
      </c>
      <c r="L766">
        <v>253</v>
      </c>
      <c r="M766">
        <v>357</v>
      </c>
      <c r="N766" t="s">
        <v>18</v>
      </c>
      <c r="O766" s="1">
        <v>1.60245E-11</v>
      </c>
      <c r="P766">
        <v>181</v>
      </c>
    </row>
    <row r="767" spans="1:16" x14ac:dyDescent="0.25">
      <c r="A767" t="s">
        <v>1184</v>
      </c>
      <c r="B767">
        <v>5250</v>
      </c>
      <c r="C767" s="3" t="str">
        <f>HYPERLINK("http://www.uniprot.org/uniprot/K7M2P2","tr|K7M2P2|K7M2P2_SOYBN")</f>
        <v>tr|K7M2P2|K7M2P2_SOYBN</v>
      </c>
      <c r="D767" t="s">
        <v>28</v>
      </c>
      <c r="E767">
        <v>78.91</v>
      </c>
      <c r="F767">
        <v>1755</v>
      </c>
      <c r="G767">
        <v>370</v>
      </c>
      <c r="H767">
        <v>8</v>
      </c>
      <c r="I767">
        <v>1</v>
      </c>
      <c r="J767">
        <v>5241</v>
      </c>
      <c r="K767">
        <v>1</v>
      </c>
      <c r="L767">
        <v>1</v>
      </c>
      <c r="M767">
        <v>1742</v>
      </c>
      <c r="N767" t="s">
        <v>18</v>
      </c>
      <c r="O767">
        <v>0</v>
      </c>
      <c r="P767">
        <v>7296</v>
      </c>
    </row>
    <row r="768" spans="1:16" x14ac:dyDescent="0.25">
      <c r="A768" t="s">
        <v>1185</v>
      </c>
      <c r="B768">
        <v>672</v>
      </c>
      <c r="C768" s="3" t="str">
        <f>HYPERLINK("http://www.uniprot.org/uniprot/C6TDS4","tr|C6TDS4|C6TDS4_SOYBN")</f>
        <v>tr|C6TDS4|C6TDS4_SOYBN</v>
      </c>
      <c r="D768" t="s">
        <v>210</v>
      </c>
      <c r="E768">
        <v>78.12</v>
      </c>
      <c r="F768">
        <v>192</v>
      </c>
      <c r="G768">
        <v>42</v>
      </c>
      <c r="H768">
        <v>2</v>
      </c>
      <c r="I768">
        <v>100</v>
      </c>
      <c r="J768">
        <v>669</v>
      </c>
      <c r="K768">
        <v>1</v>
      </c>
      <c r="L768">
        <v>34</v>
      </c>
      <c r="M768">
        <v>225</v>
      </c>
      <c r="N768" t="s">
        <v>18</v>
      </c>
      <c r="O768" s="1">
        <v>5.1789500000000004E-88</v>
      </c>
      <c r="P768">
        <v>843</v>
      </c>
    </row>
    <row r="769" spans="1:16" x14ac:dyDescent="0.25">
      <c r="A769" t="s">
        <v>1186</v>
      </c>
      <c r="B769">
        <v>579</v>
      </c>
      <c r="C769" s="3" t="str">
        <f>HYPERLINK("http://www.uniprot.org/uniprot/I1JEP9","tr|I1JEP9|I1JEP9_SOYBN")</f>
        <v>tr|I1JEP9|I1JEP9_SOYBN</v>
      </c>
      <c r="D769" t="s">
        <v>1187</v>
      </c>
      <c r="E769">
        <v>90.62</v>
      </c>
      <c r="F769">
        <v>192</v>
      </c>
      <c r="G769">
        <v>18</v>
      </c>
      <c r="H769">
        <v>0</v>
      </c>
      <c r="I769">
        <v>1</v>
      </c>
      <c r="J769">
        <v>576</v>
      </c>
      <c r="K769">
        <v>1</v>
      </c>
      <c r="L769">
        <v>123</v>
      </c>
      <c r="M769">
        <v>314</v>
      </c>
      <c r="N769" t="s">
        <v>18</v>
      </c>
      <c r="O769" s="1">
        <v>9.5384600000000001E-94</v>
      </c>
      <c r="P769">
        <v>891</v>
      </c>
    </row>
    <row r="770" spans="1:16" x14ac:dyDescent="0.25">
      <c r="A770" t="s">
        <v>1188</v>
      </c>
      <c r="B770">
        <v>546</v>
      </c>
      <c r="C770" s="3" t="str">
        <f>HYPERLINK("http://www.uniprot.org/uniprot/D8QSR7","tr|D8QSR7|D8QSR7_SELML")</f>
        <v>tr|D8QSR7|D8QSR7_SELML</v>
      </c>
      <c r="D770" t="s">
        <v>1189</v>
      </c>
      <c r="E770">
        <v>99.44</v>
      </c>
      <c r="F770">
        <v>181</v>
      </c>
      <c r="G770">
        <v>1</v>
      </c>
      <c r="H770">
        <v>0</v>
      </c>
      <c r="I770">
        <v>1</v>
      </c>
      <c r="J770">
        <v>543</v>
      </c>
      <c r="K770">
        <v>1</v>
      </c>
      <c r="L770">
        <v>1</v>
      </c>
      <c r="M770">
        <v>181</v>
      </c>
      <c r="N770" t="s">
        <v>18</v>
      </c>
      <c r="O770" s="1">
        <v>2.7955999999999998E-99</v>
      </c>
      <c r="P770">
        <v>938</v>
      </c>
    </row>
    <row r="771" spans="1:16" x14ac:dyDescent="0.25">
      <c r="A771" t="s">
        <v>1190</v>
      </c>
      <c r="B771">
        <v>1716</v>
      </c>
      <c r="C771" s="3" t="str">
        <f>HYPERLINK("http://www.uniprot.org/uniprot/I1MHP5","tr|I1MHP5|I1MHP5_SOYBN")</f>
        <v>tr|I1MHP5|I1MHP5_SOYBN</v>
      </c>
      <c r="D771" t="s">
        <v>28</v>
      </c>
      <c r="E771">
        <v>27.85</v>
      </c>
      <c r="F771">
        <v>420</v>
      </c>
      <c r="G771">
        <v>303</v>
      </c>
      <c r="H771">
        <v>42</v>
      </c>
      <c r="I771">
        <v>151</v>
      </c>
      <c r="J771">
        <v>1284</v>
      </c>
      <c r="K771">
        <v>1</v>
      </c>
      <c r="L771">
        <v>1057</v>
      </c>
      <c r="M771">
        <v>1470</v>
      </c>
      <c r="N771" t="s">
        <v>18</v>
      </c>
      <c r="O771" s="1">
        <v>2.0955399999999999E-30</v>
      </c>
      <c r="P771">
        <v>352</v>
      </c>
    </row>
    <row r="772" spans="1:16" x14ac:dyDescent="0.25">
      <c r="A772" t="s">
        <v>1191</v>
      </c>
      <c r="B772">
        <v>786</v>
      </c>
      <c r="C772" s="3" t="str">
        <f>HYPERLINK("http://www.uniprot.org/uniprot/I3SH87","tr|I3SH87|I3SH87_MEDTR")</f>
        <v>tr|I3SH87|I3SH87_MEDTR</v>
      </c>
      <c r="D772" t="s">
        <v>22</v>
      </c>
      <c r="E772">
        <v>83.96</v>
      </c>
      <c r="F772">
        <v>262</v>
      </c>
      <c r="G772">
        <v>42</v>
      </c>
      <c r="H772">
        <v>1</v>
      </c>
      <c r="I772">
        <v>1</v>
      </c>
      <c r="J772">
        <v>783</v>
      </c>
      <c r="K772">
        <v>1</v>
      </c>
      <c r="L772">
        <v>160</v>
      </c>
      <c r="M772">
        <v>421</v>
      </c>
      <c r="N772" t="s">
        <v>18</v>
      </c>
      <c r="O772" s="1">
        <v>4.32577E-125</v>
      </c>
      <c r="P772">
        <v>1164</v>
      </c>
    </row>
    <row r="773" spans="1:16" x14ac:dyDescent="0.25">
      <c r="A773" t="s">
        <v>1192</v>
      </c>
      <c r="B773">
        <v>606</v>
      </c>
      <c r="C773" s="3" t="str">
        <f>HYPERLINK("http://www.uniprot.org/uniprot/G7JZU1","tr|G7JZU1|G7JZU1_MEDTR")</f>
        <v>tr|G7JZU1|G7JZU1_MEDTR</v>
      </c>
      <c r="D773" t="s">
        <v>1193</v>
      </c>
      <c r="E773">
        <v>80.510000000000005</v>
      </c>
      <c r="F773">
        <v>77</v>
      </c>
      <c r="G773">
        <v>15</v>
      </c>
      <c r="H773">
        <v>0</v>
      </c>
      <c r="I773">
        <v>136</v>
      </c>
      <c r="J773">
        <v>366</v>
      </c>
      <c r="K773">
        <v>1</v>
      </c>
      <c r="L773">
        <v>242</v>
      </c>
      <c r="M773">
        <v>313</v>
      </c>
      <c r="N773" t="s">
        <v>18</v>
      </c>
      <c r="O773" s="1">
        <v>1.1364E-35</v>
      </c>
      <c r="P773">
        <v>312</v>
      </c>
    </row>
    <row r="774" spans="1:16" x14ac:dyDescent="0.25">
      <c r="A774" t="s">
        <v>1194</v>
      </c>
      <c r="B774">
        <v>366</v>
      </c>
      <c r="C774" s="3" t="str">
        <f>HYPERLINK("http://www.uniprot.org/uniprot/I3SCG3","tr|I3SCG3|I3SCG3_MEDTR")</f>
        <v>tr|I3SCG3|I3SCG3_MEDTR</v>
      </c>
      <c r="D774" t="s">
        <v>22</v>
      </c>
      <c r="E774">
        <v>64.8</v>
      </c>
      <c r="F774">
        <v>125</v>
      </c>
      <c r="G774">
        <v>44</v>
      </c>
      <c r="H774">
        <v>7</v>
      </c>
      <c r="I774">
        <v>1</v>
      </c>
      <c r="J774">
        <v>354</v>
      </c>
      <c r="K774">
        <v>1</v>
      </c>
      <c r="L774">
        <v>1</v>
      </c>
      <c r="M774">
        <v>121</v>
      </c>
      <c r="N774" t="s">
        <v>18</v>
      </c>
      <c r="O774" s="1">
        <v>3.4811100000000003E-27</v>
      </c>
      <c r="P774">
        <v>316</v>
      </c>
    </row>
    <row r="775" spans="1:16" x14ac:dyDescent="0.25">
      <c r="A775" t="s">
        <v>1195</v>
      </c>
      <c r="B775">
        <v>1194</v>
      </c>
      <c r="C775" s="3" t="str">
        <f>HYPERLINK("http://www.uniprot.org/uniprot/I1MWI1","tr|I1MWI1|I1MWI1_SOYBN")</f>
        <v>tr|I1MWI1|I1MWI1_SOYBN</v>
      </c>
      <c r="D775" t="s">
        <v>28</v>
      </c>
      <c r="E775">
        <v>68.47</v>
      </c>
      <c r="F775">
        <v>368</v>
      </c>
      <c r="G775">
        <v>116</v>
      </c>
      <c r="H775">
        <v>5</v>
      </c>
      <c r="I775">
        <v>73</v>
      </c>
      <c r="J775">
        <v>1161</v>
      </c>
      <c r="K775">
        <v>1</v>
      </c>
      <c r="L775">
        <v>28</v>
      </c>
      <c r="M775">
        <v>393</v>
      </c>
      <c r="N775" t="s">
        <v>18</v>
      </c>
      <c r="O775" s="1">
        <v>1.0404699999999999E-133</v>
      </c>
      <c r="P775">
        <v>1241</v>
      </c>
    </row>
    <row r="776" spans="1:16" x14ac:dyDescent="0.25">
      <c r="A776" t="s">
        <v>1196</v>
      </c>
      <c r="B776">
        <v>3390</v>
      </c>
      <c r="C776" s="3" t="str">
        <f>HYPERLINK("http://www.uniprot.org/uniprot/G7ZWE8","tr|G7ZWE8|G7ZWE8_MEDTR")</f>
        <v>tr|G7ZWE8|G7ZWE8_MEDTR</v>
      </c>
      <c r="D776" t="s">
        <v>1197</v>
      </c>
      <c r="E776">
        <v>71.7</v>
      </c>
      <c r="F776">
        <v>1177</v>
      </c>
      <c r="G776">
        <v>333</v>
      </c>
      <c r="H776">
        <v>70</v>
      </c>
      <c r="I776">
        <v>67</v>
      </c>
      <c r="J776">
        <v>3387</v>
      </c>
      <c r="K776">
        <v>1</v>
      </c>
      <c r="L776">
        <v>23</v>
      </c>
      <c r="M776">
        <v>1178</v>
      </c>
      <c r="N776" t="s">
        <v>18</v>
      </c>
      <c r="O776">
        <v>0</v>
      </c>
      <c r="P776">
        <v>4085</v>
      </c>
    </row>
    <row r="777" spans="1:16" x14ac:dyDescent="0.25">
      <c r="A777" t="s">
        <v>1198</v>
      </c>
      <c r="B777">
        <v>2661</v>
      </c>
      <c r="C777" s="3" t="str">
        <f>HYPERLINK("http://www.uniprot.org/uniprot/I1LXK6","tr|I1LXK6|I1LXK6_SOYBN")</f>
        <v>tr|I1LXK6|I1LXK6_SOYBN</v>
      </c>
      <c r="D777" t="s">
        <v>117</v>
      </c>
      <c r="E777">
        <v>82.48</v>
      </c>
      <c r="F777">
        <v>845</v>
      </c>
      <c r="G777">
        <v>148</v>
      </c>
      <c r="H777">
        <v>2</v>
      </c>
      <c r="I777">
        <v>1</v>
      </c>
      <c r="J777">
        <v>2529</v>
      </c>
      <c r="K777">
        <v>1</v>
      </c>
      <c r="L777">
        <v>1</v>
      </c>
      <c r="M777">
        <v>842</v>
      </c>
      <c r="N777" t="s">
        <v>18</v>
      </c>
      <c r="O777">
        <v>0</v>
      </c>
      <c r="P777">
        <v>3488</v>
      </c>
    </row>
    <row r="778" spans="1:16" x14ac:dyDescent="0.25">
      <c r="A778" t="s">
        <v>1199</v>
      </c>
      <c r="B778">
        <v>1209</v>
      </c>
      <c r="C778" s="3" t="str">
        <f>HYPERLINK("http://www.uniprot.org/uniprot/A5AHQ6","tr|A5AHQ6|A5AHQ6_VITVI")</f>
        <v>tr|A5AHQ6|A5AHQ6_VITVI</v>
      </c>
      <c r="D778" t="s">
        <v>563</v>
      </c>
      <c r="E778">
        <v>20.61</v>
      </c>
      <c r="F778">
        <v>422</v>
      </c>
      <c r="G778">
        <v>335</v>
      </c>
      <c r="H778">
        <v>26</v>
      </c>
      <c r="I778">
        <v>1</v>
      </c>
      <c r="J778">
        <v>1188</v>
      </c>
      <c r="K778">
        <v>1</v>
      </c>
      <c r="L778">
        <v>599</v>
      </c>
      <c r="M778">
        <v>1008</v>
      </c>
      <c r="N778" t="s">
        <v>18</v>
      </c>
      <c r="O778" s="1">
        <v>3.4158799999999998E-15</v>
      </c>
      <c r="P778">
        <v>219</v>
      </c>
    </row>
    <row r="779" spans="1:16" x14ac:dyDescent="0.25">
      <c r="A779" t="s">
        <v>1200</v>
      </c>
      <c r="B779">
        <v>885</v>
      </c>
      <c r="C779" s="3" t="str">
        <f>HYPERLINK("http://www.uniprot.org/uniprot/I1K6S1","tr|I1K6S1|I1K6S1_SOYBN")</f>
        <v>tr|I1K6S1|I1K6S1_SOYBN</v>
      </c>
      <c r="D779" t="s">
        <v>117</v>
      </c>
      <c r="E779">
        <v>84.12</v>
      </c>
      <c r="F779">
        <v>296</v>
      </c>
      <c r="G779">
        <v>47</v>
      </c>
      <c r="H779">
        <v>14</v>
      </c>
      <c r="I779">
        <v>1</v>
      </c>
      <c r="J779">
        <v>846</v>
      </c>
      <c r="K779">
        <v>1</v>
      </c>
      <c r="L779">
        <v>53</v>
      </c>
      <c r="M779">
        <v>347</v>
      </c>
      <c r="N779" t="s">
        <v>18</v>
      </c>
      <c r="O779" s="1">
        <v>5.2617399999999998E-136</v>
      </c>
      <c r="P779">
        <v>1259</v>
      </c>
    </row>
    <row r="780" spans="1:16" x14ac:dyDescent="0.25">
      <c r="A780" t="s">
        <v>1201</v>
      </c>
      <c r="B780">
        <v>1032</v>
      </c>
      <c r="C780" s="3" t="str">
        <f>HYPERLINK("http://www.uniprot.org/uniprot/Q1SN14","tr|Q1SN14|Q1SN14_MEDTR")</f>
        <v>tr|Q1SN14|Q1SN14_MEDTR</v>
      </c>
      <c r="D780" t="s">
        <v>1202</v>
      </c>
      <c r="E780">
        <v>77.38</v>
      </c>
      <c r="F780">
        <v>336</v>
      </c>
      <c r="G780">
        <v>76</v>
      </c>
      <c r="H780">
        <v>7</v>
      </c>
      <c r="I780">
        <v>43</v>
      </c>
      <c r="J780">
        <v>1029</v>
      </c>
      <c r="K780">
        <v>1</v>
      </c>
      <c r="L780">
        <v>10</v>
      </c>
      <c r="M780">
        <v>335</v>
      </c>
      <c r="N780" t="s">
        <v>18</v>
      </c>
      <c r="O780" s="1">
        <v>1.98442E-135</v>
      </c>
      <c r="P780">
        <v>1255</v>
      </c>
    </row>
    <row r="781" spans="1:16" x14ac:dyDescent="0.25">
      <c r="A781" t="s">
        <v>1203</v>
      </c>
      <c r="B781">
        <v>1209</v>
      </c>
      <c r="C781" s="3" t="str">
        <f>HYPERLINK("http://www.uniprot.org/uniprot/A5AHQ6","tr|A5AHQ6|A5AHQ6_VITVI")</f>
        <v>tr|A5AHQ6|A5AHQ6_VITVI</v>
      </c>
      <c r="D781" t="s">
        <v>563</v>
      </c>
      <c r="E781">
        <v>20.56</v>
      </c>
      <c r="F781">
        <v>423</v>
      </c>
      <c r="G781">
        <v>336</v>
      </c>
      <c r="H781">
        <v>27</v>
      </c>
      <c r="I781">
        <v>1</v>
      </c>
      <c r="J781">
        <v>1188</v>
      </c>
      <c r="K781">
        <v>1</v>
      </c>
      <c r="L781">
        <v>599</v>
      </c>
      <c r="M781">
        <v>1008</v>
      </c>
      <c r="N781" t="s">
        <v>18</v>
      </c>
      <c r="O781" s="1">
        <v>1.29803E-14</v>
      </c>
      <c r="P781">
        <v>214</v>
      </c>
    </row>
    <row r="782" spans="1:16" x14ac:dyDescent="0.25">
      <c r="A782" t="s">
        <v>1204</v>
      </c>
      <c r="B782">
        <v>3363</v>
      </c>
      <c r="C782" s="3" t="str">
        <f>HYPERLINK("http://www.uniprot.org/uniprot/G7JE66","tr|G7JE66|G7JE66_MEDTR")</f>
        <v>tr|G7JE66|G7JE66_MEDTR</v>
      </c>
      <c r="D782" t="s">
        <v>1205</v>
      </c>
      <c r="E782">
        <v>85.58</v>
      </c>
      <c r="F782">
        <v>1138</v>
      </c>
      <c r="G782">
        <v>164</v>
      </c>
      <c r="H782">
        <v>18</v>
      </c>
      <c r="I782">
        <v>1</v>
      </c>
      <c r="J782">
        <v>3360</v>
      </c>
      <c r="K782">
        <v>1</v>
      </c>
      <c r="L782">
        <v>1</v>
      </c>
      <c r="M782">
        <v>1132</v>
      </c>
      <c r="N782" t="s">
        <v>18</v>
      </c>
      <c r="O782">
        <v>0</v>
      </c>
      <c r="P782">
        <v>4969</v>
      </c>
    </row>
    <row r="783" spans="1:16" x14ac:dyDescent="0.25">
      <c r="A783" t="s">
        <v>1206</v>
      </c>
      <c r="B783">
        <v>939</v>
      </c>
      <c r="C783" s="3" t="str">
        <f>HYPERLINK("http://www.uniprot.org/uniprot/K7MKX7","tr|K7MKX7|K7MKX7_SOYBN")</f>
        <v>tr|K7MKX7|K7MKX7_SOYBN</v>
      </c>
      <c r="D783" t="s">
        <v>28</v>
      </c>
      <c r="E783">
        <v>80.69</v>
      </c>
      <c r="F783">
        <v>316</v>
      </c>
      <c r="G783">
        <v>61</v>
      </c>
      <c r="H783">
        <v>5</v>
      </c>
      <c r="I783">
        <v>1</v>
      </c>
      <c r="J783">
        <v>933</v>
      </c>
      <c r="K783">
        <v>1</v>
      </c>
      <c r="L783">
        <v>237</v>
      </c>
      <c r="M783">
        <v>550</v>
      </c>
      <c r="N783" t="s">
        <v>18</v>
      </c>
      <c r="O783" s="1">
        <v>7.8484700000000002E-141</v>
      </c>
      <c r="P783">
        <v>1301</v>
      </c>
    </row>
    <row r="784" spans="1:16" x14ac:dyDescent="0.25">
      <c r="A784" t="s">
        <v>1207</v>
      </c>
      <c r="B784">
        <v>750</v>
      </c>
      <c r="C784" s="3" t="str">
        <f>HYPERLINK("http://www.uniprot.org/uniprot/A5AEN7","tr|A5AEN7|A5AEN7_VITVI")</f>
        <v>tr|A5AEN7|A5AEN7_VITVI</v>
      </c>
      <c r="D784" t="s">
        <v>1208</v>
      </c>
      <c r="E784">
        <v>28.98</v>
      </c>
      <c r="F784">
        <v>207</v>
      </c>
      <c r="G784">
        <v>147</v>
      </c>
      <c r="H784">
        <v>3</v>
      </c>
      <c r="I784">
        <v>13</v>
      </c>
      <c r="J784">
        <v>624</v>
      </c>
      <c r="K784">
        <v>1</v>
      </c>
      <c r="L784">
        <v>447</v>
      </c>
      <c r="M784">
        <v>645</v>
      </c>
      <c r="N784" t="s">
        <v>18</v>
      </c>
      <c r="O784" s="1">
        <v>4.8179100000000001E-14</v>
      </c>
      <c r="P784">
        <v>206</v>
      </c>
    </row>
    <row r="785" spans="1:16" x14ac:dyDescent="0.25">
      <c r="A785" t="s">
        <v>1209</v>
      </c>
      <c r="B785">
        <v>672</v>
      </c>
      <c r="C785" s="3" t="str">
        <f>HYPERLINK("http://www.uniprot.org/uniprot/G7KBP9","tr|G7KBP9|G7KBP9_MEDTR")</f>
        <v>tr|G7KBP9|G7KBP9_MEDTR</v>
      </c>
      <c r="D785" t="s">
        <v>1210</v>
      </c>
      <c r="E785">
        <v>99.55</v>
      </c>
      <c r="F785">
        <v>223</v>
      </c>
      <c r="G785">
        <v>1</v>
      </c>
      <c r="H785">
        <v>0</v>
      </c>
      <c r="I785">
        <v>1</v>
      </c>
      <c r="J785">
        <v>669</v>
      </c>
      <c r="K785">
        <v>1</v>
      </c>
      <c r="L785">
        <v>1</v>
      </c>
      <c r="M785">
        <v>223</v>
      </c>
      <c r="N785" t="s">
        <v>18</v>
      </c>
      <c r="O785" s="1">
        <v>1.54136E-124</v>
      </c>
      <c r="P785">
        <v>1158</v>
      </c>
    </row>
    <row r="786" spans="1:16" x14ac:dyDescent="0.25">
      <c r="A786" t="s">
        <v>1211</v>
      </c>
      <c r="B786">
        <v>900</v>
      </c>
      <c r="C786" s="3" t="str">
        <f>HYPERLINK("http://www.uniprot.org/uniprot/A2Q2T1","tr|A2Q2T1|A2Q2T1_MEDTR")</f>
        <v>tr|A2Q2T1|A2Q2T1_MEDTR</v>
      </c>
      <c r="D786" t="s">
        <v>337</v>
      </c>
      <c r="E786">
        <v>75.95</v>
      </c>
      <c r="F786">
        <v>287</v>
      </c>
      <c r="G786">
        <v>69</v>
      </c>
      <c r="H786">
        <v>18</v>
      </c>
      <c r="I786">
        <v>10</v>
      </c>
      <c r="J786">
        <v>816</v>
      </c>
      <c r="K786">
        <v>1</v>
      </c>
      <c r="L786">
        <v>140</v>
      </c>
      <c r="M786">
        <v>426</v>
      </c>
      <c r="N786" t="s">
        <v>18</v>
      </c>
      <c r="O786" s="1">
        <v>3.3616700000000001E-129</v>
      </c>
      <c r="P786">
        <v>1103</v>
      </c>
    </row>
    <row r="787" spans="1:16" x14ac:dyDescent="0.25">
      <c r="A787" t="s">
        <v>1212</v>
      </c>
      <c r="B787">
        <v>1716</v>
      </c>
      <c r="C787" s="3" t="str">
        <f>HYPERLINK("http://www.uniprot.org/uniprot/I1MHP5","tr|I1MHP5|I1MHP5_SOYBN")</f>
        <v>tr|I1MHP5|I1MHP5_SOYBN</v>
      </c>
      <c r="D787" t="s">
        <v>28</v>
      </c>
      <c r="E787">
        <v>27.61</v>
      </c>
      <c r="F787">
        <v>420</v>
      </c>
      <c r="G787">
        <v>304</v>
      </c>
      <c r="H787">
        <v>42</v>
      </c>
      <c r="I787">
        <v>151</v>
      </c>
      <c r="J787">
        <v>1284</v>
      </c>
      <c r="K787">
        <v>1</v>
      </c>
      <c r="L787">
        <v>1057</v>
      </c>
      <c r="M787">
        <v>1470</v>
      </c>
      <c r="N787" t="s">
        <v>18</v>
      </c>
      <c r="O787" s="1">
        <v>1.0399999999999999E-29</v>
      </c>
      <c r="P787">
        <v>346</v>
      </c>
    </row>
    <row r="788" spans="1:16" x14ac:dyDescent="0.25">
      <c r="A788" t="s">
        <v>1213</v>
      </c>
      <c r="B788">
        <v>2589</v>
      </c>
      <c r="C788" s="3" t="str">
        <f>HYPERLINK("http://www.uniprot.org/uniprot/G7IN93","tr|G7IN93|G7IN93_MEDTR")</f>
        <v>tr|G7IN93|G7IN93_MEDTR</v>
      </c>
      <c r="D788" t="s">
        <v>1214</v>
      </c>
      <c r="E788">
        <v>72.88</v>
      </c>
      <c r="F788">
        <v>509</v>
      </c>
      <c r="G788">
        <v>138</v>
      </c>
      <c r="H788">
        <v>18</v>
      </c>
      <c r="I788">
        <v>34</v>
      </c>
      <c r="J788">
        <v>1506</v>
      </c>
      <c r="K788">
        <v>1</v>
      </c>
      <c r="L788">
        <v>55</v>
      </c>
      <c r="M788">
        <v>553</v>
      </c>
      <c r="N788" t="s">
        <v>18</v>
      </c>
      <c r="O788">
        <v>0</v>
      </c>
      <c r="P788">
        <v>1842</v>
      </c>
    </row>
    <row r="789" spans="1:16" x14ac:dyDescent="0.25">
      <c r="A789" t="s">
        <v>1215</v>
      </c>
      <c r="B789">
        <v>1344</v>
      </c>
      <c r="C789" s="3" t="str">
        <f>HYPERLINK("http://www.uniprot.org/uniprot/I1LBD0","tr|I1LBD0|I1LBD0_SOYBN")</f>
        <v>tr|I1LBD0|I1LBD0_SOYBN</v>
      </c>
      <c r="D789" t="s">
        <v>117</v>
      </c>
      <c r="E789">
        <v>94.63</v>
      </c>
      <c r="F789">
        <v>447</v>
      </c>
      <c r="G789">
        <v>24</v>
      </c>
      <c r="H789">
        <v>0</v>
      </c>
      <c r="I789">
        <v>1</v>
      </c>
      <c r="J789">
        <v>1341</v>
      </c>
      <c r="K789">
        <v>1</v>
      </c>
      <c r="L789">
        <v>1</v>
      </c>
      <c r="M789">
        <v>447</v>
      </c>
      <c r="N789" t="s">
        <v>18</v>
      </c>
      <c r="O789">
        <v>0</v>
      </c>
      <c r="P789">
        <v>2244</v>
      </c>
    </row>
    <row r="790" spans="1:16" x14ac:dyDescent="0.25">
      <c r="A790" t="s">
        <v>1216</v>
      </c>
      <c r="B790">
        <v>303</v>
      </c>
      <c r="C790" s="3" t="str">
        <f>HYPERLINK("http://www.uniprot.org/uniprot/Q9SXB2","tr|Q9SXB2|Q9SXB2_ARATH")</f>
        <v>tr|Q9SXB2|Q9SXB2_ARATH</v>
      </c>
      <c r="D790" t="s">
        <v>1217</v>
      </c>
      <c r="E790">
        <v>58.62</v>
      </c>
      <c r="F790">
        <v>87</v>
      </c>
      <c r="G790">
        <v>36</v>
      </c>
      <c r="H790">
        <v>0</v>
      </c>
      <c r="I790">
        <v>40</v>
      </c>
      <c r="J790">
        <v>300</v>
      </c>
      <c r="K790">
        <v>1</v>
      </c>
      <c r="L790">
        <v>335</v>
      </c>
      <c r="M790">
        <v>421</v>
      </c>
      <c r="N790" t="s">
        <v>18</v>
      </c>
      <c r="O790" s="1">
        <v>1.7048599999999999E-21</v>
      </c>
      <c r="P790">
        <v>267</v>
      </c>
    </row>
    <row r="791" spans="1:16" x14ac:dyDescent="0.25">
      <c r="A791" t="s">
        <v>1218</v>
      </c>
      <c r="B791">
        <v>1170</v>
      </c>
      <c r="C791" s="3" t="str">
        <f>HYPERLINK("http://www.uniprot.org/uniprot/Q39810","tr|Q39810|Q39810_SOYBN")</f>
        <v>tr|Q39810|Q39810_SOYBN</v>
      </c>
      <c r="D791" t="s">
        <v>1219</v>
      </c>
      <c r="E791">
        <v>89.71</v>
      </c>
      <c r="F791">
        <v>389</v>
      </c>
      <c r="G791">
        <v>40</v>
      </c>
      <c r="H791">
        <v>0</v>
      </c>
      <c r="I791">
        <v>1</v>
      </c>
      <c r="J791">
        <v>1167</v>
      </c>
      <c r="K791">
        <v>1</v>
      </c>
      <c r="L791">
        <v>1</v>
      </c>
      <c r="M791">
        <v>389</v>
      </c>
      <c r="N791" t="s">
        <v>18</v>
      </c>
      <c r="O791">
        <v>0</v>
      </c>
      <c r="P791">
        <v>1932</v>
      </c>
    </row>
    <row r="792" spans="1:16" x14ac:dyDescent="0.25">
      <c r="A792" t="s">
        <v>1220</v>
      </c>
      <c r="B792">
        <v>633</v>
      </c>
      <c r="C792" s="3" t="str">
        <f>HYPERLINK("http://www.uniprot.org/uniprot/G7K096","tr|G7K096|G7K096_MEDTR")</f>
        <v>tr|G7K096|G7K096_MEDTR</v>
      </c>
      <c r="D792" t="s">
        <v>1221</v>
      </c>
      <c r="E792">
        <v>92.85</v>
      </c>
      <c r="F792">
        <v>210</v>
      </c>
      <c r="G792">
        <v>15</v>
      </c>
      <c r="H792">
        <v>0</v>
      </c>
      <c r="I792">
        <v>1</v>
      </c>
      <c r="J792">
        <v>630</v>
      </c>
      <c r="K792">
        <v>1</v>
      </c>
      <c r="L792">
        <v>1</v>
      </c>
      <c r="M792">
        <v>202</v>
      </c>
      <c r="N792" t="s">
        <v>18</v>
      </c>
      <c r="O792" s="1">
        <v>4.0188299999999997E-105</v>
      </c>
      <c r="P792">
        <v>990</v>
      </c>
    </row>
    <row r="793" spans="1:16" x14ac:dyDescent="0.25">
      <c r="A793" t="s">
        <v>1222</v>
      </c>
      <c r="B793">
        <v>630</v>
      </c>
      <c r="C793" s="3" t="str">
        <f>HYPERLINK("http://www.uniprot.org/uniprot/I3SRS4","tr|I3SRS4|I3SRS4_MEDTR")</f>
        <v>tr|I3SRS4|I3SRS4_MEDTR</v>
      </c>
      <c r="D793" t="s">
        <v>22</v>
      </c>
      <c r="E793">
        <v>66.16</v>
      </c>
      <c r="F793">
        <v>201</v>
      </c>
      <c r="G793">
        <v>68</v>
      </c>
      <c r="H793">
        <v>1</v>
      </c>
      <c r="I793">
        <v>10</v>
      </c>
      <c r="J793">
        <v>609</v>
      </c>
      <c r="K793">
        <v>1</v>
      </c>
      <c r="L793">
        <v>3</v>
      </c>
      <c r="M793">
        <v>203</v>
      </c>
      <c r="N793" t="s">
        <v>18</v>
      </c>
      <c r="O793" s="1">
        <v>2.7764900000000001E-66</v>
      </c>
      <c r="P793">
        <v>655</v>
      </c>
    </row>
    <row r="794" spans="1:16" x14ac:dyDescent="0.25">
      <c r="A794" t="s">
        <v>1223</v>
      </c>
      <c r="B794">
        <v>2991</v>
      </c>
      <c r="C794" s="3" t="str">
        <f>HYPERLINK("http://www.uniprot.org/uniprot/I1N9P4","tr|I1N9P4|I1N9P4_SOYBN")</f>
        <v>tr|I1N9P4|I1N9P4_SOYBN</v>
      </c>
      <c r="D794" t="s">
        <v>28</v>
      </c>
      <c r="E794">
        <v>77.650000000000006</v>
      </c>
      <c r="F794">
        <v>1007</v>
      </c>
      <c r="G794">
        <v>225</v>
      </c>
      <c r="H794">
        <v>11</v>
      </c>
      <c r="I794">
        <v>1</v>
      </c>
      <c r="J794">
        <v>2988</v>
      </c>
      <c r="K794">
        <v>1</v>
      </c>
      <c r="L794">
        <v>1</v>
      </c>
      <c r="M794">
        <v>996</v>
      </c>
      <c r="N794" t="s">
        <v>18</v>
      </c>
      <c r="O794">
        <v>0</v>
      </c>
      <c r="P794">
        <v>4067</v>
      </c>
    </row>
    <row r="795" spans="1:16" x14ac:dyDescent="0.25">
      <c r="A795" t="s">
        <v>1224</v>
      </c>
      <c r="B795">
        <v>1410</v>
      </c>
      <c r="C795" s="3" t="str">
        <f>HYPERLINK("http://www.uniprot.org/uniprot/I1NFH5","tr|I1NFH5|I1NFH5_SOYBN")</f>
        <v>tr|I1NFH5|I1NFH5_SOYBN</v>
      </c>
      <c r="D795" t="s">
        <v>117</v>
      </c>
      <c r="E795">
        <v>76.34</v>
      </c>
      <c r="F795">
        <v>410</v>
      </c>
      <c r="G795">
        <v>97</v>
      </c>
      <c r="H795">
        <v>1</v>
      </c>
      <c r="I795">
        <v>136</v>
      </c>
      <c r="J795">
        <v>1362</v>
      </c>
      <c r="K795">
        <v>1</v>
      </c>
      <c r="L795">
        <v>41</v>
      </c>
      <c r="M795">
        <v>441</v>
      </c>
      <c r="N795" t="s">
        <v>18</v>
      </c>
      <c r="O795" s="1">
        <v>7.9830300000000003E-163</v>
      </c>
      <c r="P795">
        <v>1493</v>
      </c>
    </row>
    <row r="796" spans="1:16" x14ac:dyDescent="0.25">
      <c r="A796" t="s">
        <v>1225</v>
      </c>
      <c r="B796">
        <v>384</v>
      </c>
      <c r="C796" s="3" t="str">
        <f>HYPERLINK("http://www.uniprot.org/uniprot/I3SEK8","tr|I3SEK8|I3SEK8_LOTJA")</f>
        <v>tr|I3SEK8|I3SEK8_LOTJA</v>
      </c>
      <c r="D796" t="s">
        <v>93</v>
      </c>
      <c r="E796">
        <v>84.21</v>
      </c>
      <c r="F796">
        <v>76</v>
      </c>
      <c r="G796">
        <v>12</v>
      </c>
      <c r="H796">
        <v>0</v>
      </c>
      <c r="I796">
        <v>1</v>
      </c>
      <c r="J796">
        <v>228</v>
      </c>
      <c r="K796">
        <v>1</v>
      </c>
      <c r="L796">
        <v>58</v>
      </c>
      <c r="M796">
        <v>133</v>
      </c>
      <c r="N796" t="s">
        <v>18</v>
      </c>
      <c r="O796" s="1">
        <v>7.5469599999999993E-30</v>
      </c>
      <c r="P796">
        <v>339</v>
      </c>
    </row>
    <row r="797" spans="1:16" x14ac:dyDescent="0.25">
      <c r="A797" t="s">
        <v>1226</v>
      </c>
      <c r="B797">
        <v>1149</v>
      </c>
      <c r="C797" s="3" t="str">
        <f>HYPERLINK("http://www.uniprot.org/uniprot/I1LFE3","tr|I1LFE3|I1LFE3_SOYBN")</f>
        <v>tr|I1LFE3|I1LFE3_SOYBN</v>
      </c>
      <c r="D797" t="s">
        <v>1227</v>
      </c>
      <c r="E797">
        <v>81.37</v>
      </c>
      <c r="F797">
        <v>408</v>
      </c>
      <c r="G797">
        <v>76</v>
      </c>
      <c r="H797">
        <v>28</v>
      </c>
      <c r="I797">
        <v>1</v>
      </c>
      <c r="J797">
        <v>1140</v>
      </c>
      <c r="K797">
        <v>1</v>
      </c>
      <c r="L797">
        <v>74</v>
      </c>
      <c r="M797">
        <v>481</v>
      </c>
      <c r="N797" t="s">
        <v>18</v>
      </c>
      <c r="O797">
        <v>0</v>
      </c>
      <c r="P797">
        <v>1748</v>
      </c>
    </row>
    <row r="798" spans="1:16" x14ac:dyDescent="0.25">
      <c r="A798" t="s">
        <v>1228</v>
      </c>
      <c r="B798">
        <v>927</v>
      </c>
      <c r="C798" s="3" t="str">
        <f>HYPERLINK("http://www.uniprot.org/uniprot/G7ZWF1","tr|G7ZWF1|G7ZWF1_MEDTR")</f>
        <v>tr|G7ZWF1|G7ZWF1_MEDTR</v>
      </c>
      <c r="D798" t="s">
        <v>1229</v>
      </c>
      <c r="E798">
        <v>56.45</v>
      </c>
      <c r="F798">
        <v>310</v>
      </c>
      <c r="G798">
        <v>135</v>
      </c>
      <c r="H798">
        <v>2</v>
      </c>
      <c r="I798">
        <v>1</v>
      </c>
      <c r="J798">
        <v>924</v>
      </c>
      <c r="K798">
        <v>1</v>
      </c>
      <c r="L798">
        <v>1</v>
      </c>
      <c r="M798">
        <v>289</v>
      </c>
      <c r="N798" t="s">
        <v>18</v>
      </c>
      <c r="O798" s="1">
        <v>8.6295299999999999E-76</v>
      </c>
      <c r="P798">
        <v>740</v>
      </c>
    </row>
    <row r="799" spans="1:16" x14ac:dyDescent="0.25">
      <c r="A799" t="s">
        <v>1230</v>
      </c>
      <c r="B799">
        <v>729</v>
      </c>
      <c r="C799" s="3" t="str">
        <f>HYPERLINK("http://www.uniprot.org/uniprot/I1NE97","tr|I1NE97|I1NE97_SOYBN")</f>
        <v>tr|I1NE97|I1NE97_SOYBN</v>
      </c>
      <c r="D799" t="s">
        <v>28</v>
      </c>
      <c r="E799">
        <v>79.25</v>
      </c>
      <c r="F799">
        <v>241</v>
      </c>
      <c r="G799">
        <v>50</v>
      </c>
      <c r="H799">
        <v>0</v>
      </c>
      <c r="I799">
        <v>1</v>
      </c>
      <c r="J799">
        <v>723</v>
      </c>
      <c r="K799">
        <v>1</v>
      </c>
      <c r="L799">
        <v>1</v>
      </c>
      <c r="M799">
        <v>240</v>
      </c>
      <c r="N799" t="s">
        <v>18</v>
      </c>
      <c r="O799" s="1">
        <v>3.3005200000000002E-105</v>
      </c>
      <c r="P799">
        <v>992</v>
      </c>
    </row>
    <row r="800" spans="1:16" x14ac:dyDescent="0.25">
      <c r="A800" t="s">
        <v>1231</v>
      </c>
      <c r="B800">
        <v>1413</v>
      </c>
      <c r="C800" s="3" t="str">
        <f>HYPERLINK("http://www.uniprot.org/uniprot/G7L5C2","tr|G7L5C2|G7L5C2_MEDTR")</f>
        <v>tr|G7L5C2|G7L5C2_MEDTR</v>
      </c>
      <c r="D800" t="s">
        <v>1232</v>
      </c>
      <c r="E800">
        <v>53.97</v>
      </c>
      <c r="F800">
        <v>478</v>
      </c>
      <c r="G800">
        <v>220</v>
      </c>
      <c r="H800">
        <v>9</v>
      </c>
      <c r="I800">
        <v>1</v>
      </c>
      <c r="J800">
        <v>1407</v>
      </c>
      <c r="K800">
        <v>1</v>
      </c>
      <c r="L800">
        <v>1</v>
      </c>
      <c r="M800">
        <v>460</v>
      </c>
      <c r="N800" t="s">
        <v>18</v>
      </c>
      <c r="O800" s="1">
        <v>3.61968E-139</v>
      </c>
      <c r="P800">
        <v>1289</v>
      </c>
    </row>
    <row r="801" spans="1:16" x14ac:dyDescent="0.25">
      <c r="A801" t="s">
        <v>1233</v>
      </c>
      <c r="B801">
        <v>1542</v>
      </c>
      <c r="C801" s="3" t="str">
        <f>HYPERLINK("http://www.uniprot.org/uniprot/G7LI47","tr|G7LI47|G7LI47_MEDTR")</f>
        <v>tr|G7LI47|G7LI47_MEDTR</v>
      </c>
      <c r="D801" t="s">
        <v>1234</v>
      </c>
      <c r="E801">
        <v>77.75</v>
      </c>
      <c r="F801">
        <v>544</v>
      </c>
      <c r="G801">
        <v>121</v>
      </c>
      <c r="H801">
        <v>31</v>
      </c>
      <c r="I801">
        <v>1</v>
      </c>
      <c r="J801">
        <v>1539</v>
      </c>
      <c r="K801">
        <v>1</v>
      </c>
      <c r="L801">
        <v>1</v>
      </c>
      <c r="M801">
        <v>543</v>
      </c>
      <c r="N801" t="s">
        <v>18</v>
      </c>
      <c r="O801">
        <v>0</v>
      </c>
      <c r="P801">
        <v>2122</v>
      </c>
    </row>
    <row r="802" spans="1:16" x14ac:dyDescent="0.25">
      <c r="A802" t="s">
        <v>1235</v>
      </c>
      <c r="B802">
        <v>522</v>
      </c>
      <c r="C802" s="3" t="str">
        <f>HYPERLINK("http://www.uniprot.org/uniprot/Q1SN18","tr|Q1SN18|Q1SN18_MEDTR")</f>
        <v>tr|Q1SN18|Q1SN18_MEDTR</v>
      </c>
      <c r="D802" t="s">
        <v>1236</v>
      </c>
      <c r="E802">
        <v>94.76</v>
      </c>
      <c r="F802">
        <v>172</v>
      </c>
      <c r="G802">
        <v>9</v>
      </c>
      <c r="H802">
        <v>0</v>
      </c>
      <c r="I802">
        <v>4</v>
      </c>
      <c r="J802">
        <v>519</v>
      </c>
      <c r="K802">
        <v>1</v>
      </c>
      <c r="L802">
        <v>1</v>
      </c>
      <c r="M802">
        <v>172</v>
      </c>
      <c r="N802" t="s">
        <v>18</v>
      </c>
      <c r="O802" s="1">
        <v>5.2681700000000003E-92</v>
      </c>
      <c r="P802">
        <v>875</v>
      </c>
    </row>
    <row r="803" spans="1:16" x14ac:dyDescent="0.25">
      <c r="A803" t="s">
        <v>1237</v>
      </c>
      <c r="B803">
        <v>621</v>
      </c>
      <c r="C803" s="3" t="str">
        <f>HYPERLINK("http://www.uniprot.org/uniprot/G7JTG5","tr|G7JTG5|G7JTG5_MEDTR")</f>
        <v>tr|G7JTG5|G7JTG5_MEDTR</v>
      </c>
      <c r="D803" t="s">
        <v>1238</v>
      </c>
      <c r="E803">
        <v>69.66</v>
      </c>
      <c r="F803">
        <v>211</v>
      </c>
      <c r="G803">
        <v>64</v>
      </c>
      <c r="H803">
        <v>40</v>
      </c>
      <c r="I803">
        <v>4</v>
      </c>
      <c r="J803">
        <v>516</v>
      </c>
      <c r="K803">
        <v>1</v>
      </c>
      <c r="L803">
        <v>39</v>
      </c>
      <c r="M803">
        <v>249</v>
      </c>
      <c r="N803" t="s">
        <v>18</v>
      </c>
      <c r="O803" s="1">
        <v>7.2080999999999993E-80</v>
      </c>
      <c r="P803">
        <v>772</v>
      </c>
    </row>
    <row r="804" spans="1:16" x14ac:dyDescent="0.25">
      <c r="A804" t="s">
        <v>1239</v>
      </c>
      <c r="B804">
        <v>1089</v>
      </c>
      <c r="C804" s="3" t="str">
        <f>HYPERLINK("http://www.uniprot.org/uniprot/G7JE73","tr|G7JE73|G7JE73_MEDTR")</f>
        <v>tr|G7JE73|G7JE73_MEDTR</v>
      </c>
      <c r="D804" t="s">
        <v>1240</v>
      </c>
      <c r="E804">
        <v>93.9</v>
      </c>
      <c r="F804">
        <v>328</v>
      </c>
      <c r="G804">
        <v>20</v>
      </c>
      <c r="H804">
        <v>0</v>
      </c>
      <c r="I804">
        <v>103</v>
      </c>
      <c r="J804">
        <v>1086</v>
      </c>
      <c r="K804">
        <v>1</v>
      </c>
      <c r="L804">
        <v>210</v>
      </c>
      <c r="M804">
        <v>537</v>
      </c>
      <c r="N804" t="s">
        <v>18</v>
      </c>
      <c r="O804">
        <v>0</v>
      </c>
      <c r="P804">
        <v>1681</v>
      </c>
    </row>
    <row r="805" spans="1:16" x14ac:dyDescent="0.25">
      <c r="A805" t="s">
        <v>1241</v>
      </c>
      <c r="B805">
        <v>1083</v>
      </c>
      <c r="C805" s="3" t="str">
        <f>HYPERLINK("http://www.uniprot.org/uniprot/G7L385","tr|G7L385|G7L385_MEDTR")</f>
        <v>tr|G7L385|G7L385_MEDTR</v>
      </c>
      <c r="D805" t="s">
        <v>1242</v>
      </c>
      <c r="E805">
        <v>87.53</v>
      </c>
      <c r="F805">
        <v>345</v>
      </c>
      <c r="G805">
        <v>43</v>
      </c>
      <c r="H805">
        <v>0</v>
      </c>
      <c r="I805">
        <v>1</v>
      </c>
      <c r="J805">
        <v>1035</v>
      </c>
      <c r="K805">
        <v>1</v>
      </c>
      <c r="L805">
        <v>73</v>
      </c>
      <c r="M805">
        <v>417</v>
      </c>
      <c r="N805" t="s">
        <v>18</v>
      </c>
      <c r="O805" s="1">
        <v>3.59526E-175</v>
      </c>
      <c r="P805">
        <v>1598</v>
      </c>
    </row>
    <row r="806" spans="1:16" x14ac:dyDescent="0.25">
      <c r="A806" t="s">
        <v>1243</v>
      </c>
      <c r="B806">
        <v>1146</v>
      </c>
      <c r="C806" s="3" t="str">
        <f>HYPERLINK("http://www.uniprot.org/uniprot/G7K4M4","tr|G7K4M4|G7K4M4_MEDTR")</f>
        <v>tr|G7K4M4|G7K4M4_MEDTR</v>
      </c>
      <c r="D806" t="s">
        <v>517</v>
      </c>
      <c r="E806">
        <v>51.25</v>
      </c>
      <c r="F806">
        <v>279</v>
      </c>
      <c r="G806">
        <v>136</v>
      </c>
      <c r="H806">
        <v>0</v>
      </c>
      <c r="I806">
        <v>1</v>
      </c>
      <c r="J806">
        <v>837</v>
      </c>
      <c r="K806">
        <v>1</v>
      </c>
      <c r="L806">
        <v>265</v>
      </c>
      <c r="M806">
        <v>541</v>
      </c>
      <c r="N806" t="s">
        <v>18</v>
      </c>
      <c r="O806" s="1">
        <v>1.49414E-73</v>
      </c>
      <c r="P806">
        <v>722</v>
      </c>
    </row>
    <row r="807" spans="1:16" x14ac:dyDescent="0.25">
      <c r="A807" t="s">
        <v>1244</v>
      </c>
      <c r="B807">
        <v>1338</v>
      </c>
      <c r="C807" s="3" t="str">
        <f>HYPERLINK("http://www.uniprot.org/uniprot/G7KDH1","tr|G7KDH1|G7KDH1_MEDTR")</f>
        <v>tr|G7KDH1|G7KDH1_MEDTR</v>
      </c>
      <c r="D807" t="s">
        <v>1245</v>
      </c>
      <c r="E807">
        <v>85.04</v>
      </c>
      <c r="F807">
        <v>448</v>
      </c>
      <c r="G807">
        <v>67</v>
      </c>
      <c r="H807">
        <v>3</v>
      </c>
      <c r="I807">
        <v>1</v>
      </c>
      <c r="J807">
        <v>1335</v>
      </c>
      <c r="K807">
        <v>1</v>
      </c>
      <c r="L807">
        <v>92</v>
      </c>
      <c r="M807">
        <v>539</v>
      </c>
      <c r="N807" t="s">
        <v>18</v>
      </c>
      <c r="O807">
        <v>0</v>
      </c>
      <c r="P807">
        <v>1966</v>
      </c>
    </row>
    <row r="808" spans="1:16" x14ac:dyDescent="0.25">
      <c r="A808" t="s">
        <v>1246</v>
      </c>
      <c r="B808">
        <v>2376</v>
      </c>
      <c r="C808" s="3" t="str">
        <f>HYPERLINK("http://www.uniprot.org/uniprot/M5XIU6","tr|M5XIU6|M5XIU6_PRUPE")</f>
        <v>tr|M5XIU6|M5XIU6_PRUPE</v>
      </c>
      <c r="D808" t="s">
        <v>1247</v>
      </c>
      <c r="E808">
        <v>85.62</v>
      </c>
      <c r="F808">
        <v>758</v>
      </c>
      <c r="G808">
        <v>109</v>
      </c>
      <c r="H808">
        <v>0</v>
      </c>
      <c r="I808">
        <v>100</v>
      </c>
      <c r="J808">
        <v>2373</v>
      </c>
      <c r="K808">
        <v>1</v>
      </c>
      <c r="L808">
        <v>44</v>
      </c>
      <c r="M808">
        <v>763</v>
      </c>
      <c r="N808" t="s">
        <v>18</v>
      </c>
      <c r="O808">
        <v>0</v>
      </c>
      <c r="P808">
        <v>3326</v>
      </c>
    </row>
    <row r="809" spans="1:16" x14ac:dyDescent="0.25">
      <c r="A809" t="s">
        <v>1248</v>
      </c>
      <c r="B809">
        <v>369</v>
      </c>
      <c r="C809" s="3" t="str">
        <f>HYPERLINK("http://www.uniprot.org/uniprot/I3SRQ5","tr|I3SRQ5|I3SRQ5_LOTJA")</f>
        <v>tr|I3SRQ5|I3SRQ5_LOTJA</v>
      </c>
      <c r="D809" t="s">
        <v>93</v>
      </c>
      <c r="E809">
        <v>86.6</v>
      </c>
      <c r="F809">
        <v>112</v>
      </c>
      <c r="G809">
        <v>15</v>
      </c>
      <c r="H809">
        <v>0</v>
      </c>
      <c r="I809">
        <v>1</v>
      </c>
      <c r="J809">
        <v>336</v>
      </c>
      <c r="K809">
        <v>1</v>
      </c>
      <c r="L809">
        <v>1</v>
      </c>
      <c r="M809">
        <v>112</v>
      </c>
      <c r="N809" t="s">
        <v>18</v>
      </c>
      <c r="O809" s="1">
        <v>2.3087400000000002E-47</v>
      </c>
      <c r="P809">
        <v>490</v>
      </c>
    </row>
    <row r="810" spans="1:16" x14ac:dyDescent="0.25">
      <c r="A810" t="s">
        <v>1249</v>
      </c>
      <c r="B810">
        <v>3687</v>
      </c>
      <c r="C810" s="3" t="str">
        <f>HYPERLINK("http://www.uniprot.org/uniprot/I1MI76","tr|I1MI76|I1MI76_SOYBN")</f>
        <v>tr|I1MI76|I1MI76_SOYBN</v>
      </c>
      <c r="D810" t="s">
        <v>28</v>
      </c>
      <c r="E810">
        <v>73.36</v>
      </c>
      <c r="F810">
        <v>1235</v>
      </c>
      <c r="G810">
        <v>329</v>
      </c>
      <c r="H810">
        <v>23</v>
      </c>
      <c r="I810">
        <v>49</v>
      </c>
      <c r="J810">
        <v>3684</v>
      </c>
      <c r="K810">
        <v>1</v>
      </c>
      <c r="L810">
        <v>2</v>
      </c>
      <c r="M810">
        <v>1222</v>
      </c>
      <c r="N810" t="s">
        <v>18</v>
      </c>
      <c r="O810">
        <v>0</v>
      </c>
      <c r="P810">
        <v>4543</v>
      </c>
    </row>
    <row r="811" spans="1:16" x14ac:dyDescent="0.25">
      <c r="A811" t="s">
        <v>1250</v>
      </c>
      <c r="B811">
        <v>2544</v>
      </c>
      <c r="C811" s="3" t="str">
        <f>HYPERLINK("http://www.uniprot.org/uniprot/G7IN96","tr|G7IN96|G7IN96_MEDTR")</f>
        <v>tr|G7IN96|G7IN96_MEDTR</v>
      </c>
      <c r="D811" t="s">
        <v>1251</v>
      </c>
      <c r="E811">
        <v>77.92</v>
      </c>
      <c r="F811">
        <v>897</v>
      </c>
      <c r="G811">
        <v>198</v>
      </c>
      <c r="H811">
        <v>50</v>
      </c>
      <c r="I811">
        <v>1</v>
      </c>
      <c r="J811">
        <v>2541</v>
      </c>
      <c r="K811">
        <v>1</v>
      </c>
      <c r="L811">
        <v>1</v>
      </c>
      <c r="M811">
        <v>882</v>
      </c>
      <c r="N811" t="s">
        <v>18</v>
      </c>
      <c r="O811">
        <v>0</v>
      </c>
      <c r="P811">
        <v>3326</v>
      </c>
    </row>
    <row r="812" spans="1:16" x14ac:dyDescent="0.25">
      <c r="A812" t="s">
        <v>1252</v>
      </c>
      <c r="B812">
        <v>408</v>
      </c>
      <c r="C812" s="3" t="str">
        <f>HYPERLINK("http://www.uniprot.org/uniprot/I1MGV6","tr|I1MGV6|I1MGV6_SOYBN")</f>
        <v>tr|I1MGV6|I1MGV6_SOYBN</v>
      </c>
      <c r="D812" t="s">
        <v>1253</v>
      </c>
      <c r="E812">
        <v>75.55</v>
      </c>
      <c r="F812">
        <v>135</v>
      </c>
      <c r="G812">
        <v>33</v>
      </c>
      <c r="H812">
        <v>0</v>
      </c>
      <c r="I812">
        <v>1</v>
      </c>
      <c r="J812">
        <v>405</v>
      </c>
      <c r="K812">
        <v>1</v>
      </c>
      <c r="L812">
        <v>1</v>
      </c>
      <c r="M812">
        <v>135</v>
      </c>
      <c r="N812" t="s">
        <v>18</v>
      </c>
      <c r="O812" s="1">
        <v>4.2413100000000004E-49</v>
      </c>
      <c r="P812">
        <v>505</v>
      </c>
    </row>
    <row r="813" spans="1:16" x14ac:dyDescent="0.25">
      <c r="A813" t="s">
        <v>1254</v>
      </c>
      <c r="B813">
        <v>1059</v>
      </c>
      <c r="C813" s="3" t="str">
        <f>HYPERLINK("http://www.uniprot.org/uniprot/K7LXV6","tr|K7LXV6|K7LXV6_SOYBN")</f>
        <v>tr|K7LXV6|K7LXV6_SOYBN</v>
      </c>
      <c r="D813" t="s">
        <v>28</v>
      </c>
      <c r="E813">
        <v>74.849999999999994</v>
      </c>
      <c r="F813">
        <v>354</v>
      </c>
      <c r="G813">
        <v>89</v>
      </c>
      <c r="H813">
        <v>2</v>
      </c>
      <c r="I813">
        <v>1</v>
      </c>
      <c r="J813">
        <v>1056</v>
      </c>
      <c r="K813">
        <v>1</v>
      </c>
      <c r="L813">
        <v>1</v>
      </c>
      <c r="M813">
        <v>353</v>
      </c>
      <c r="N813" t="s">
        <v>18</v>
      </c>
      <c r="O813" s="1">
        <v>1.7522000000000001E-142</v>
      </c>
      <c r="P813">
        <v>1316</v>
      </c>
    </row>
    <row r="814" spans="1:16" x14ac:dyDescent="0.25">
      <c r="A814" t="s">
        <v>1255</v>
      </c>
      <c r="B814">
        <v>2439</v>
      </c>
      <c r="C814" s="3" t="str">
        <f>HYPERLINK("http://www.uniprot.org/uniprot/Q8GUA6","tr|Q8GUA6|Q8GUA6_MEDTR")</f>
        <v>tr|Q8GUA6|Q8GUA6_MEDTR</v>
      </c>
      <c r="D814" t="s">
        <v>1256</v>
      </c>
      <c r="E814">
        <v>93.34</v>
      </c>
      <c r="F814">
        <v>812</v>
      </c>
      <c r="G814">
        <v>54</v>
      </c>
      <c r="H814">
        <v>0</v>
      </c>
      <c r="I814">
        <v>1</v>
      </c>
      <c r="J814">
        <v>2436</v>
      </c>
      <c r="K814">
        <v>1</v>
      </c>
      <c r="L814">
        <v>1</v>
      </c>
      <c r="M814">
        <v>808</v>
      </c>
      <c r="N814" t="s">
        <v>18</v>
      </c>
      <c r="O814">
        <v>0</v>
      </c>
      <c r="P814">
        <v>3936</v>
      </c>
    </row>
    <row r="815" spans="1:16" x14ac:dyDescent="0.25">
      <c r="A815" t="s">
        <v>1257</v>
      </c>
      <c r="B815">
        <v>780</v>
      </c>
      <c r="C815" s="3" t="str">
        <f>HYPERLINK("http://www.uniprot.org/uniprot/I1M0I7","tr|I1M0I7|I1M0I7_SOYBN")</f>
        <v>tr|I1M0I7|I1M0I7_SOYBN</v>
      </c>
      <c r="D815" t="s">
        <v>28</v>
      </c>
      <c r="E815">
        <v>88.03</v>
      </c>
      <c r="F815">
        <v>259</v>
      </c>
      <c r="G815">
        <v>31</v>
      </c>
      <c r="H815">
        <v>0</v>
      </c>
      <c r="I815">
        <v>1</v>
      </c>
      <c r="J815">
        <v>777</v>
      </c>
      <c r="K815">
        <v>1</v>
      </c>
      <c r="L815">
        <v>1</v>
      </c>
      <c r="M815">
        <v>259</v>
      </c>
      <c r="N815" t="s">
        <v>18</v>
      </c>
      <c r="O815" s="1">
        <v>2.9874600000000002E-126</v>
      </c>
      <c r="P815">
        <v>1174</v>
      </c>
    </row>
    <row r="816" spans="1:16" x14ac:dyDescent="0.25">
      <c r="A816" t="s">
        <v>1258</v>
      </c>
      <c r="B816">
        <v>660</v>
      </c>
      <c r="C816" s="3" t="str">
        <f>HYPERLINK("http://www.uniprot.org/uniprot/M5VUH7","tr|M5VUH7|M5VUH7_PRUPE")</f>
        <v>tr|M5VUH7|M5VUH7_PRUPE</v>
      </c>
      <c r="D816" t="s">
        <v>1259</v>
      </c>
      <c r="E816">
        <v>58.87</v>
      </c>
      <c r="F816">
        <v>214</v>
      </c>
      <c r="G816">
        <v>88</v>
      </c>
      <c r="H816">
        <v>0</v>
      </c>
      <c r="I816">
        <v>16</v>
      </c>
      <c r="J816">
        <v>657</v>
      </c>
      <c r="K816">
        <v>1</v>
      </c>
      <c r="L816">
        <v>10</v>
      </c>
      <c r="M816">
        <v>210</v>
      </c>
      <c r="N816" t="s">
        <v>18</v>
      </c>
      <c r="O816" s="1">
        <v>4.9782999999999998E-56</v>
      </c>
      <c r="P816">
        <v>567</v>
      </c>
    </row>
    <row r="817" spans="1:16" x14ac:dyDescent="0.25">
      <c r="A817" t="s">
        <v>1260</v>
      </c>
      <c r="B817">
        <v>1026</v>
      </c>
      <c r="C817" s="3" t="str">
        <f>HYPERLINK("http://www.uniprot.org/uniprot/I3S1K4","tr|I3S1K4|I3S1K4_MEDTR")</f>
        <v>tr|I3S1K4|I3S1K4_MEDTR</v>
      </c>
      <c r="D817" t="s">
        <v>22</v>
      </c>
      <c r="E817">
        <v>92.87</v>
      </c>
      <c r="F817">
        <v>337</v>
      </c>
      <c r="G817">
        <v>24</v>
      </c>
      <c r="H817">
        <v>1</v>
      </c>
      <c r="I817">
        <v>1</v>
      </c>
      <c r="J817">
        <v>1008</v>
      </c>
      <c r="K817">
        <v>1</v>
      </c>
      <c r="L817">
        <v>1</v>
      </c>
      <c r="M817">
        <v>337</v>
      </c>
      <c r="N817" t="s">
        <v>18</v>
      </c>
      <c r="O817">
        <v>0</v>
      </c>
      <c r="P817">
        <v>1670</v>
      </c>
    </row>
    <row r="818" spans="1:16" x14ac:dyDescent="0.25">
      <c r="A818" t="s">
        <v>1261</v>
      </c>
      <c r="B818">
        <v>654</v>
      </c>
      <c r="C818" s="3" t="str">
        <f>HYPERLINK("http://www.uniprot.org/uniprot/C6TJF4","tr|C6TJF4|C6TJF4_SOYBN")</f>
        <v>tr|C6TJF4|C6TJF4_SOYBN</v>
      </c>
      <c r="D818" t="s">
        <v>210</v>
      </c>
      <c r="E818">
        <v>80</v>
      </c>
      <c r="F818">
        <v>205</v>
      </c>
      <c r="G818">
        <v>41</v>
      </c>
      <c r="H818">
        <v>0</v>
      </c>
      <c r="I818">
        <v>37</v>
      </c>
      <c r="J818">
        <v>651</v>
      </c>
      <c r="K818">
        <v>1</v>
      </c>
      <c r="L818">
        <v>8</v>
      </c>
      <c r="M818">
        <v>211</v>
      </c>
      <c r="N818" t="s">
        <v>18</v>
      </c>
      <c r="O818" s="1">
        <v>5.3169999999999996E-87</v>
      </c>
      <c r="P818">
        <v>834</v>
      </c>
    </row>
    <row r="819" spans="1:16" x14ac:dyDescent="0.25">
      <c r="A819" t="s">
        <v>1262</v>
      </c>
      <c r="B819">
        <v>699</v>
      </c>
      <c r="C819" s="3" t="str">
        <f>HYPERLINK("http://www.uniprot.org/uniprot/I3T3G4","tr|I3T3G4|I3T3G4_MEDTR")</f>
        <v>tr|I3T3G4|I3T3G4_MEDTR</v>
      </c>
      <c r="D819" t="s">
        <v>22</v>
      </c>
      <c r="E819">
        <v>89.22</v>
      </c>
      <c r="F819">
        <v>232</v>
      </c>
      <c r="G819">
        <v>25</v>
      </c>
      <c r="H819">
        <v>1</v>
      </c>
      <c r="I819">
        <v>4</v>
      </c>
      <c r="J819">
        <v>696</v>
      </c>
      <c r="K819">
        <v>1</v>
      </c>
      <c r="L819">
        <v>3</v>
      </c>
      <c r="M819">
        <v>234</v>
      </c>
      <c r="N819" t="s">
        <v>18</v>
      </c>
      <c r="O819" s="1">
        <v>5.6012699999999998E-112</v>
      </c>
      <c r="P819">
        <v>1050</v>
      </c>
    </row>
    <row r="820" spans="1:16" x14ac:dyDescent="0.25">
      <c r="A820" t="s">
        <v>1263</v>
      </c>
      <c r="B820">
        <v>948</v>
      </c>
      <c r="C820" s="3" t="str">
        <f>HYPERLINK("http://www.uniprot.org/uniprot/I3T109","tr|I3T109|I3T109_LOTJA")</f>
        <v>tr|I3T109|I3T109_LOTJA</v>
      </c>
      <c r="D820" t="s">
        <v>93</v>
      </c>
      <c r="E820">
        <v>85.48</v>
      </c>
      <c r="F820">
        <v>317</v>
      </c>
      <c r="G820">
        <v>46</v>
      </c>
      <c r="H820">
        <v>2</v>
      </c>
      <c r="I820">
        <v>1</v>
      </c>
      <c r="J820">
        <v>945</v>
      </c>
      <c r="K820">
        <v>1</v>
      </c>
      <c r="L820">
        <v>1</v>
      </c>
      <c r="M820">
        <v>317</v>
      </c>
      <c r="N820" t="s">
        <v>18</v>
      </c>
      <c r="O820" s="1">
        <v>2.8347200000000001E-146</v>
      </c>
      <c r="P820">
        <v>1348</v>
      </c>
    </row>
    <row r="821" spans="1:16" x14ac:dyDescent="0.25">
      <c r="A821" t="s">
        <v>1264</v>
      </c>
      <c r="B821">
        <v>1329</v>
      </c>
      <c r="C821" s="3" t="str">
        <f>HYPERLINK("http://www.uniprot.org/uniprot/G7ZWJ7","tr|G7ZWJ7|G7ZWJ7_MEDTR")</f>
        <v>tr|G7ZWJ7|G7ZWJ7_MEDTR</v>
      </c>
      <c r="D821" t="s">
        <v>1265</v>
      </c>
      <c r="E821">
        <v>74.150000000000006</v>
      </c>
      <c r="F821">
        <v>445</v>
      </c>
      <c r="G821">
        <v>115</v>
      </c>
      <c r="H821">
        <v>7</v>
      </c>
      <c r="I821">
        <v>1</v>
      </c>
      <c r="J821">
        <v>1314</v>
      </c>
      <c r="K821">
        <v>1</v>
      </c>
      <c r="L821">
        <v>1</v>
      </c>
      <c r="M821">
        <v>437</v>
      </c>
      <c r="N821" t="s">
        <v>18</v>
      </c>
      <c r="O821" s="1">
        <v>2.9547199999999999E-180</v>
      </c>
      <c r="P821">
        <v>1643</v>
      </c>
    </row>
    <row r="822" spans="1:16" x14ac:dyDescent="0.25">
      <c r="A822" t="s">
        <v>1266</v>
      </c>
      <c r="B822">
        <v>1746</v>
      </c>
      <c r="C822" s="3" t="str">
        <f>HYPERLINK("http://www.uniprot.org/uniprot/K7M3S8","tr|K7M3S8|K7M3S8_SOYBN")</f>
        <v>tr|K7M3S8|K7M3S8_SOYBN</v>
      </c>
      <c r="D822" t="s">
        <v>28</v>
      </c>
      <c r="E822">
        <v>68.88</v>
      </c>
      <c r="F822">
        <v>450</v>
      </c>
      <c r="G822">
        <v>140</v>
      </c>
      <c r="H822">
        <v>1</v>
      </c>
      <c r="I822">
        <v>394</v>
      </c>
      <c r="J822">
        <v>1740</v>
      </c>
      <c r="K822">
        <v>1</v>
      </c>
      <c r="L822">
        <v>91</v>
      </c>
      <c r="M822">
        <v>538</v>
      </c>
      <c r="N822" t="s">
        <v>18</v>
      </c>
      <c r="O822" s="1">
        <v>5.9866899999999998E-174</v>
      </c>
      <c r="P822">
        <v>1590</v>
      </c>
    </row>
    <row r="823" spans="1:16" x14ac:dyDescent="0.25">
      <c r="A823" t="s">
        <v>1267</v>
      </c>
      <c r="B823">
        <v>1419</v>
      </c>
      <c r="C823" s="3" t="str">
        <f>HYPERLINK("http://www.uniprot.org/uniprot/G7L5C2","tr|G7L5C2|G7L5C2_MEDTR")</f>
        <v>tr|G7L5C2|G7L5C2_MEDTR</v>
      </c>
      <c r="D823" t="s">
        <v>1232</v>
      </c>
      <c r="E823">
        <v>53.55</v>
      </c>
      <c r="F823">
        <v>478</v>
      </c>
      <c r="G823">
        <v>222</v>
      </c>
      <c r="H823">
        <v>9</v>
      </c>
      <c r="I823">
        <v>1</v>
      </c>
      <c r="J823">
        <v>1407</v>
      </c>
      <c r="K823">
        <v>1</v>
      </c>
      <c r="L823">
        <v>1</v>
      </c>
      <c r="M823">
        <v>460</v>
      </c>
      <c r="N823" t="s">
        <v>18</v>
      </c>
      <c r="O823" s="1">
        <v>1.05971E-138</v>
      </c>
      <c r="P823">
        <v>1285</v>
      </c>
    </row>
    <row r="824" spans="1:16" x14ac:dyDescent="0.25">
      <c r="A824" t="s">
        <v>1268</v>
      </c>
      <c r="B824">
        <v>786</v>
      </c>
      <c r="C824" s="3" t="str">
        <f>HYPERLINK("http://www.uniprot.org/uniprot/G7LI45","tr|G7LI45|G7LI45_MEDTR")</f>
        <v>tr|G7LI45|G7LI45_MEDTR</v>
      </c>
      <c r="D824" t="s">
        <v>1269</v>
      </c>
      <c r="E824">
        <v>66.17</v>
      </c>
      <c r="F824">
        <v>269</v>
      </c>
      <c r="G824">
        <v>91</v>
      </c>
      <c r="H824">
        <v>8</v>
      </c>
      <c r="I824">
        <v>1</v>
      </c>
      <c r="J824">
        <v>783</v>
      </c>
      <c r="K824">
        <v>1</v>
      </c>
      <c r="L824">
        <v>66</v>
      </c>
      <c r="M824">
        <v>327</v>
      </c>
      <c r="N824" t="s">
        <v>18</v>
      </c>
      <c r="O824" s="1">
        <v>5.16948E-86</v>
      </c>
      <c r="P824">
        <v>827</v>
      </c>
    </row>
    <row r="825" spans="1:16" x14ac:dyDescent="0.25">
      <c r="A825" t="s">
        <v>1270</v>
      </c>
      <c r="B825">
        <v>1836</v>
      </c>
      <c r="C825" s="3" t="str">
        <f>HYPERLINK("http://www.uniprot.org/uniprot/Q1SN19","tr|Q1SN19|Q1SN19_MEDTR")</f>
        <v>tr|Q1SN19|Q1SN19_MEDTR</v>
      </c>
      <c r="D825" t="s">
        <v>1271</v>
      </c>
      <c r="E825">
        <v>93.45</v>
      </c>
      <c r="F825">
        <v>611</v>
      </c>
      <c r="G825">
        <v>40</v>
      </c>
      <c r="H825">
        <v>0</v>
      </c>
      <c r="I825">
        <v>1</v>
      </c>
      <c r="J825">
        <v>1833</v>
      </c>
      <c r="K825">
        <v>1</v>
      </c>
      <c r="L825">
        <v>1</v>
      </c>
      <c r="M825">
        <v>611</v>
      </c>
      <c r="N825" t="s">
        <v>18</v>
      </c>
      <c r="O825">
        <v>0</v>
      </c>
      <c r="P825">
        <v>2979</v>
      </c>
    </row>
    <row r="826" spans="1:16" x14ac:dyDescent="0.25">
      <c r="A826" t="s">
        <v>1272</v>
      </c>
      <c r="B826">
        <v>4641</v>
      </c>
      <c r="C826" s="3" t="str">
        <f>HYPERLINK("http://www.uniprot.org/uniprot/K7KCK7","tr|K7KCK7|K7KCK7_SOYBN")</f>
        <v>tr|K7KCK7|K7KCK7_SOYBN</v>
      </c>
      <c r="D826" t="s">
        <v>28</v>
      </c>
      <c r="E826">
        <v>71.040000000000006</v>
      </c>
      <c r="F826">
        <v>1544</v>
      </c>
      <c r="G826">
        <v>447</v>
      </c>
      <c r="H826">
        <v>6</v>
      </c>
      <c r="I826">
        <v>1</v>
      </c>
      <c r="J826">
        <v>4614</v>
      </c>
      <c r="K826">
        <v>1</v>
      </c>
      <c r="L826">
        <v>102</v>
      </c>
      <c r="M826">
        <v>1632</v>
      </c>
      <c r="N826" t="s">
        <v>18</v>
      </c>
      <c r="O826">
        <v>0</v>
      </c>
      <c r="P826">
        <v>5540</v>
      </c>
    </row>
    <row r="827" spans="1:16" x14ac:dyDescent="0.25">
      <c r="A827" t="s">
        <v>1273</v>
      </c>
      <c r="B827">
        <v>447</v>
      </c>
      <c r="C827" s="3" t="str">
        <f>HYPERLINK("http://www.uniprot.org/uniprot/G8DCY4","tr|G8DCY4|G8DCY4_PHAVU")</f>
        <v>tr|G8DCY4|G8DCY4_PHAVU</v>
      </c>
      <c r="D827" t="s">
        <v>1086</v>
      </c>
      <c r="E827">
        <v>87.32</v>
      </c>
      <c r="F827">
        <v>142</v>
      </c>
      <c r="G827">
        <v>18</v>
      </c>
      <c r="H827">
        <v>0</v>
      </c>
      <c r="I827">
        <v>1</v>
      </c>
      <c r="J827">
        <v>426</v>
      </c>
      <c r="K827">
        <v>1</v>
      </c>
      <c r="L827">
        <v>1127</v>
      </c>
      <c r="M827">
        <v>1268</v>
      </c>
      <c r="N827" t="s">
        <v>18</v>
      </c>
      <c r="O827" s="1">
        <v>4.5211700000000001E-67</v>
      </c>
      <c r="P827">
        <v>660</v>
      </c>
    </row>
    <row r="828" spans="1:16" x14ac:dyDescent="0.25">
      <c r="A828" t="s">
        <v>1274</v>
      </c>
      <c r="B828">
        <v>498</v>
      </c>
      <c r="C828" s="3" t="str">
        <f>HYPERLINK("http://www.uniprot.org/uniprot/G7JE73","tr|G7JE73|G7JE73_MEDTR")</f>
        <v>tr|G7JE73|G7JE73_MEDTR</v>
      </c>
      <c r="D828" t="s">
        <v>1240</v>
      </c>
      <c r="E828">
        <v>68.05</v>
      </c>
      <c r="F828">
        <v>144</v>
      </c>
      <c r="G828">
        <v>46</v>
      </c>
      <c r="H828">
        <v>5</v>
      </c>
      <c r="I828">
        <v>79</v>
      </c>
      <c r="J828">
        <v>495</v>
      </c>
      <c r="K828">
        <v>1</v>
      </c>
      <c r="L828">
        <v>62</v>
      </c>
      <c r="M828">
        <v>192</v>
      </c>
      <c r="N828" t="s">
        <v>18</v>
      </c>
      <c r="O828" s="1">
        <v>1.20538E-43</v>
      </c>
      <c r="P828">
        <v>458</v>
      </c>
    </row>
    <row r="829" spans="1:16" x14ac:dyDescent="0.25">
      <c r="A829" t="s">
        <v>1275</v>
      </c>
      <c r="B829">
        <v>1341</v>
      </c>
      <c r="C829" s="3" t="str">
        <f>HYPERLINK("http://www.uniprot.org/uniprot/I1JZM5","tr|I1JZM5|I1JZM5_SOYBN")</f>
        <v>tr|I1JZM5|I1JZM5_SOYBN</v>
      </c>
      <c r="D829" t="s">
        <v>28</v>
      </c>
      <c r="E829">
        <v>85.33</v>
      </c>
      <c r="F829">
        <v>450</v>
      </c>
      <c r="G829">
        <v>66</v>
      </c>
      <c r="H829">
        <v>4</v>
      </c>
      <c r="I829">
        <v>1</v>
      </c>
      <c r="J829">
        <v>1338</v>
      </c>
      <c r="K829">
        <v>1</v>
      </c>
      <c r="L829">
        <v>1</v>
      </c>
      <c r="M829">
        <v>447</v>
      </c>
      <c r="N829" t="s">
        <v>18</v>
      </c>
      <c r="O829">
        <v>0</v>
      </c>
      <c r="P829">
        <v>2089</v>
      </c>
    </row>
    <row r="830" spans="1:16" x14ac:dyDescent="0.25">
      <c r="A830" t="s">
        <v>1276</v>
      </c>
      <c r="B830">
        <v>861</v>
      </c>
      <c r="C830" s="3" t="str">
        <f>HYPERLINK("http://www.uniprot.org/uniprot/G7LEL6","tr|G7LEL6|G7LEL6_MEDTR")</f>
        <v>tr|G7LEL6|G7LEL6_MEDTR</v>
      </c>
      <c r="D830" t="s">
        <v>1277</v>
      </c>
      <c r="E830">
        <v>83.21</v>
      </c>
      <c r="F830">
        <v>286</v>
      </c>
      <c r="G830">
        <v>48</v>
      </c>
      <c r="H830">
        <v>0</v>
      </c>
      <c r="I830">
        <v>1</v>
      </c>
      <c r="J830">
        <v>858</v>
      </c>
      <c r="K830">
        <v>1</v>
      </c>
      <c r="L830">
        <v>1</v>
      </c>
      <c r="M830">
        <v>278</v>
      </c>
      <c r="N830" t="s">
        <v>18</v>
      </c>
      <c r="O830" s="1">
        <v>1.7165999999999999E-128</v>
      </c>
      <c r="P830">
        <v>1194</v>
      </c>
    </row>
    <row r="831" spans="1:16" x14ac:dyDescent="0.25">
      <c r="A831" t="s">
        <v>1278</v>
      </c>
      <c r="B831">
        <v>864</v>
      </c>
      <c r="C831" s="3" t="str">
        <f>HYPERLINK("http://www.uniprot.org/uniprot/G7KDG7","tr|G7KDG7|G7KDG7_MEDTR")</f>
        <v>tr|G7KDG7|G7KDG7_MEDTR</v>
      </c>
      <c r="D831" t="s">
        <v>1279</v>
      </c>
      <c r="E831">
        <v>83.68</v>
      </c>
      <c r="F831">
        <v>288</v>
      </c>
      <c r="G831">
        <v>47</v>
      </c>
      <c r="H831">
        <v>1</v>
      </c>
      <c r="I831">
        <v>1</v>
      </c>
      <c r="J831">
        <v>861</v>
      </c>
      <c r="K831">
        <v>1</v>
      </c>
      <c r="L831">
        <v>1</v>
      </c>
      <c r="M831">
        <v>283</v>
      </c>
      <c r="N831" t="s">
        <v>18</v>
      </c>
      <c r="O831" s="1">
        <v>1.7805500000000001E-141</v>
      </c>
      <c r="P831">
        <v>1306</v>
      </c>
    </row>
    <row r="832" spans="1:16" x14ac:dyDescent="0.25">
      <c r="A832" t="s">
        <v>1280</v>
      </c>
      <c r="B832">
        <v>1680</v>
      </c>
      <c r="C832" s="3" t="str">
        <f>HYPERLINK("http://www.uniprot.org/uniprot/B9T3F3","tr|B9T3F3|B9T3F3_RICCO")</f>
        <v>tr|B9T3F3|B9T3F3_RICCO</v>
      </c>
      <c r="D832" t="s">
        <v>1281</v>
      </c>
      <c r="E832">
        <v>63.52</v>
      </c>
      <c r="F832">
        <v>562</v>
      </c>
      <c r="G832">
        <v>205</v>
      </c>
      <c r="H832">
        <v>3</v>
      </c>
      <c r="I832">
        <v>1</v>
      </c>
      <c r="J832">
        <v>1677</v>
      </c>
      <c r="K832">
        <v>1</v>
      </c>
      <c r="L832">
        <v>91</v>
      </c>
      <c r="M832">
        <v>647</v>
      </c>
      <c r="N832" t="s">
        <v>18</v>
      </c>
      <c r="O832">
        <v>0</v>
      </c>
      <c r="P832">
        <v>1879</v>
      </c>
    </row>
    <row r="833" spans="1:16" x14ac:dyDescent="0.25">
      <c r="A833" t="s">
        <v>1282</v>
      </c>
      <c r="B833">
        <v>843</v>
      </c>
      <c r="C833" s="3" t="str">
        <f>HYPERLINK("http://www.uniprot.org/uniprot/G7I2H0","tr|G7I2H0|G7I2H0_MEDTR")</f>
        <v>tr|G7I2H0|G7I2H0_MEDTR</v>
      </c>
      <c r="D833" t="s">
        <v>144</v>
      </c>
      <c r="E833">
        <v>38.92</v>
      </c>
      <c r="F833">
        <v>167</v>
      </c>
      <c r="G833">
        <v>102</v>
      </c>
      <c r="H833">
        <v>2</v>
      </c>
      <c r="I833">
        <v>277</v>
      </c>
      <c r="J833">
        <v>771</v>
      </c>
      <c r="K833">
        <v>1</v>
      </c>
      <c r="L833">
        <v>153</v>
      </c>
      <c r="M833">
        <v>313</v>
      </c>
      <c r="N833" t="s">
        <v>18</v>
      </c>
      <c r="O833" s="1">
        <v>2.1440699999999999E-19</v>
      </c>
      <c r="P833">
        <v>253</v>
      </c>
    </row>
    <row r="834" spans="1:16" x14ac:dyDescent="0.25">
      <c r="A834" t="s">
        <v>1283</v>
      </c>
      <c r="B834">
        <v>2031</v>
      </c>
      <c r="C834" s="3" t="str">
        <f>HYPERLINK("http://www.uniprot.org/uniprot/G7L290","tr|G7L290|G7L290_MEDTR")</f>
        <v>tr|G7L290|G7L290_MEDTR</v>
      </c>
      <c r="D834" t="s">
        <v>1284</v>
      </c>
      <c r="E834">
        <v>92.04</v>
      </c>
      <c r="F834">
        <v>679</v>
      </c>
      <c r="G834">
        <v>54</v>
      </c>
      <c r="H834">
        <v>3</v>
      </c>
      <c r="I834">
        <v>1</v>
      </c>
      <c r="J834">
        <v>2028</v>
      </c>
      <c r="K834">
        <v>1</v>
      </c>
      <c r="L834">
        <v>1</v>
      </c>
      <c r="M834">
        <v>679</v>
      </c>
      <c r="N834" t="s">
        <v>18</v>
      </c>
      <c r="O834">
        <v>0</v>
      </c>
      <c r="P834">
        <v>3274</v>
      </c>
    </row>
    <row r="835" spans="1:16" x14ac:dyDescent="0.25">
      <c r="A835" t="s">
        <v>1285</v>
      </c>
      <c r="B835">
        <v>1245</v>
      </c>
      <c r="C835" s="3" t="str">
        <f>HYPERLINK("http://www.uniprot.org/uniprot/I1N684","tr|I1N684|I1N684_SOYBN")</f>
        <v>tr|I1N684|I1N684_SOYBN</v>
      </c>
      <c r="D835" t="s">
        <v>71</v>
      </c>
      <c r="E835">
        <v>80.25</v>
      </c>
      <c r="F835">
        <v>385</v>
      </c>
      <c r="G835">
        <v>76</v>
      </c>
      <c r="H835">
        <v>0</v>
      </c>
      <c r="I835">
        <v>85</v>
      </c>
      <c r="J835">
        <v>1239</v>
      </c>
      <c r="K835">
        <v>1</v>
      </c>
      <c r="L835">
        <v>32</v>
      </c>
      <c r="M835">
        <v>415</v>
      </c>
      <c r="N835" t="s">
        <v>18</v>
      </c>
      <c r="O835" s="1">
        <v>2.2132299999999999E-174</v>
      </c>
      <c r="P835">
        <v>1592</v>
      </c>
    </row>
    <row r="836" spans="1:16" x14ac:dyDescent="0.25">
      <c r="A836" t="s">
        <v>1286</v>
      </c>
      <c r="B836">
        <v>1605</v>
      </c>
      <c r="C836" s="3" t="str">
        <f>HYPERLINK("http://www.uniprot.org/uniprot/G7ZX60","tr|G7ZX60|G7ZX60_MEDTR")</f>
        <v>tr|G7ZX60|G7ZX60_MEDTR</v>
      </c>
      <c r="D836" t="s">
        <v>1287</v>
      </c>
      <c r="E836">
        <v>74.540000000000006</v>
      </c>
      <c r="F836">
        <v>546</v>
      </c>
      <c r="G836">
        <v>139</v>
      </c>
      <c r="H836">
        <v>23</v>
      </c>
      <c r="I836">
        <v>19</v>
      </c>
      <c r="J836">
        <v>1587</v>
      </c>
      <c r="K836">
        <v>1</v>
      </c>
      <c r="L836">
        <v>1</v>
      </c>
      <c r="M836">
        <v>529</v>
      </c>
      <c r="N836" t="s">
        <v>18</v>
      </c>
      <c r="O836">
        <v>0</v>
      </c>
      <c r="P836">
        <v>2029</v>
      </c>
    </row>
    <row r="837" spans="1:16" x14ac:dyDescent="0.25">
      <c r="A837" t="s">
        <v>1288</v>
      </c>
      <c r="B837">
        <v>3306</v>
      </c>
      <c r="C837" s="3" t="str">
        <f>HYPERLINK("http://www.uniprot.org/uniprot/K7LT78","tr|K7LT78|K7LT78_SOYBN")</f>
        <v>tr|K7LT78|K7LT78_SOYBN</v>
      </c>
      <c r="D837" t="s">
        <v>28</v>
      </c>
      <c r="E837">
        <v>66.260000000000005</v>
      </c>
      <c r="F837">
        <v>741</v>
      </c>
      <c r="G837">
        <v>250</v>
      </c>
      <c r="H837">
        <v>35</v>
      </c>
      <c r="I837">
        <v>523</v>
      </c>
      <c r="J837">
        <v>2640</v>
      </c>
      <c r="K837">
        <v>1</v>
      </c>
      <c r="L837">
        <v>809</v>
      </c>
      <c r="M837">
        <v>1532</v>
      </c>
      <c r="N837" t="s">
        <v>18</v>
      </c>
      <c r="O837">
        <v>0</v>
      </c>
      <c r="P837">
        <v>2328</v>
      </c>
    </row>
    <row r="838" spans="1:16" x14ac:dyDescent="0.25">
      <c r="A838" t="s">
        <v>1289</v>
      </c>
      <c r="B838">
        <v>1404</v>
      </c>
      <c r="C838" s="3" t="str">
        <f>HYPERLINK("http://www.uniprot.org/uniprot/G7INA2","tr|G7INA2|G7INA2_MEDTR")</f>
        <v>tr|G7INA2|G7INA2_MEDTR</v>
      </c>
      <c r="D838" t="s">
        <v>1290</v>
      </c>
      <c r="E838">
        <v>65.989999999999995</v>
      </c>
      <c r="F838">
        <v>447</v>
      </c>
      <c r="G838">
        <v>152</v>
      </c>
      <c r="H838">
        <v>1</v>
      </c>
      <c r="I838">
        <v>64</v>
      </c>
      <c r="J838">
        <v>1401</v>
      </c>
      <c r="K838">
        <v>1</v>
      </c>
      <c r="L838">
        <v>23</v>
      </c>
      <c r="M838">
        <v>451</v>
      </c>
      <c r="N838" t="s">
        <v>18</v>
      </c>
      <c r="O838" s="1">
        <v>6.9660399999999994E-151</v>
      </c>
      <c r="P838">
        <v>1390</v>
      </c>
    </row>
    <row r="839" spans="1:16" x14ac:dyDescent="0.25">
      <c r="A839" t="s">
        <v>1291</v>
      </c>
      <c r="B839">
        <v>1080</v>
      </c>
      <c r="C839" s="3" t="str">
        <f>HYPERLINK("http://www.uniprot.org/uniprot/G7IHY7","tr|G7IHY7|G7IHY7_MEDTR")</f>
        <v>tr|G7IHY7|G7IHY7_MEDTR</v>
      </c>
      <c r="D839" t="s">
        <v>1292</v>
      </c>
      <c r="E839">
        <v>71.78</v>
      </c>
      <c r="F839">
        <v>365</v>
      </c>
      <c r="G839">
        <v>103</v>
      </c>
      <c r="H839">
        <v>7</v>
      </c>
      <c r="I839">
        <v>1</v>
      </c>
      <c r="J839">
        <v>1074</v>
      </c>
      <c r="K839">
        <v>1</v>
      </c>
      <c r="L839">
        <v>1</v>
      </c>
      <c r="M839">
        <v>354</v>
      </c>
      <c r="N839" t="s">
        <v>18</v>
      </c>
      <c r="O839" s="1">
        <v>1.20515E-130</v>
      </c>
      <c r="P839">
        <v>1214</v>
      </c>
    </row>
    <row r="840" spans="1:16" x14ac:dyDescent="0.25">
      <c r="A840" t="s">
        <v>1293</v>
      </c>
      <c r="B840">
        <v>909</v>
      </c>
      <c r="C840" s="3" t="str">
        <f>HYPERLINK("http://www.uniprot.org/uniprot/I1M3T4","tr|I1M3T4|I1M3T4_SOYBN")</f>
        <v>tr|I1M3T4|I1M3T4_SOYBN</v>
      </c>
      <c r="D840" t="s">
        <v>28</v>
      </c>
      <c r="E840">
        <v>65.760000000000005</v>
      </c>
      <c r="F840">
        <v>333</v>
      </c>
      <c r="G840">
        <v>114</v>
      </c>
      <c r="H840">
        <v>34</v>
      </c>
      <c r="I840">
        <v>7</v>
      </c>
      <c r="J840">
        <v>903</v>
      </c>
      <c r="K840">
        <v>1</v>
      </c>
      <c r="L840">
        <v>49</v>
      </c>
      <c r="M840">
        <v>381</v>
      </c>
      <c r="N840" t="s">
        <v>18</v>
      </c>
      <c r="O840" s="1">
        <v>3.8085500000000002E-121</v>
      </c>
      <c r="P840">
        <v>1131</v>
      </c>
    </row>
    <row r="841" spans="1:16" x14ac:dyDescent="0.25">
      <c r="A841" t="s">
        <v>1294</v>
      </c>
      <c r="B841">
        <v>720</v>
      </c>
      <c r="C841" s="3" t="str">
        <f>HYPERLINK("http://www.uniprot.org/uniprot/G7KHI3","tr|G7KHI3|G7KHI3_MEDTR")</f>
        <v>tr|G7KHI3|G7KHI3_MEDTR</v>
      </c>
      <c r="D841" t="s">
        <v>1295</v>
      </c>
      <c r="E841">
        <v>56.52</v>
      </c>
      <c r="F841">
        <v>253</v>
      </c>
      <c r="G841">
        <v>110</v>
      </c>
      <c r="H841">
        <v>14</v>
      </c>
      <c r="I841">
        <v>1</v>
      </c>
      <c r="J841">
        <v>717</v>
      </c>
      <c r="K841">
        <v>1</v>
      </c>
      <c r="L841">
        <v>99</v>
      </c>
      <c r="M841">
        <v>347</v>
      </c>
      <c r="N841" t="s">
        <v>18</v>
      </c>
      <c r="O841" s="1">
        <v>1.23151E-64</v>
      </c>
      <c r="P841">
        <v>642</v>
      </c>
    </row>
    <row r="842" spans="1:16" x14ac:dyDescent="0.25">
      <c r="A842" t="s">
        <v>1296</v>
      </c>
      <c r="B842">
        <v>1599</v>
      </c>
      <c r="C842" s="3" t="str">
        <f>HYPERLINK("http://www.uniprot.org/uniprot/G7K092","tr|G7K092|G7K092_MEDTR")</f>
        <v>tr|G7K092|G7K092_MEDTR</v>
      </c>
      <c r="D842" t="s">
        <v>1297</v>
      </c>
      <c r="E842">
        <v>83.3</v>
      </c>
      <c r="F842">
        <v>545</v>
      </c>
      <c r="G842">
        <v>91</v>
      </c>
      <c r="H842">
        <v>13</v>
      </c>
      <c r="I842">
        <v>1</v>
      </c>
      <c r="J842">
        <v>1596</v>
      </c>
      <c r="K842">
        <v>1</v>
      </c>
      <c r="L842">
        <v>1</v>
      </c>
      <c r="M842">
        <v>543</v>
      </c>
      <c r="N842" t="s">
        <v>18</v>
      </c>
      <c r="O842">
        <v>0</v>
      </c>
      <c r="P842">
        <v>2403</v>
      </c>
    </row>
    <row r="843" spans="1:16" x14ac:dyDescent="0.25">
      <c r="A843" t="s">
        <v>1298</v>
      </c>
      <c r="B843">
        <v>945</v>
      </c>
      <c r="C843" s="3" t="str">
        <f>HYPERLINK("http://www.uniprot.org/uniprot/K7MUM8","tr|K7MUM8|K7MUM8_SOYBN")</f>
        <v>tr|K7MUM8|K7MUM8_SOYBN</v>
      </c>
      <c r="D843" t="s">
        <v>28</v>
      </c>
      <c r="E843">
        <v>89.03</v>
      </c>
      <c r="F843">
        <v>310</v>
      </c>
      <c r="G843">
        <v>34</v>
      </c>
      <c r="H843">
        <v>0</v>
      </c>
      <c r="I843">
        <v>10</v>
      </c>
      <c r="J843">
        <v>939</v>
      </c>
      <c r="K843">
        <v>1</v>
      </c>
      <c r="L843">
        <v>5</v>
      </c>
      <c r="M843">
        <v>314</v>
      </c>
      <c r="N843" t="s">
        <v>18</v>
      </c>
      <c r="O843" s="1">
        <v>3.5484599999999999E-157</v>
      </c>
      <c r="P843">
        <v>1442</v>
      </c>
    </row>
    <row r="844" spans="1:16" x14ac:dyDescent="0.25">
      <c r="A844" t="s">
        <v>1299</v>
      </c>
      <c r="B844">
        <v>645</v>
      </c>
      <c r="C844" s="3" t="str">
        <f>HYPERLINK("http://www.uniprot.org/uniprot/I1N9P6","tr|I1N9P6|I1N9P6_SOYBN")</f>
        <v>tr|I1N9P6|I1N9P6_SOYBN</v>
      </c>
      <c r="D844" t="s">
        <v>28</v>
      </c>
      <c r="E844">
        <v>70.23</v>
      </c>
      <c r="F844">
        <v>215</v>
      </c>
      <c r="G844">
        <v>64</v>
      </c>
      <c r="H844">
        <v>3</v>
      </c>
      <c r="I844">
        <v>1</v>
      </c>
      <c r="J844">
        <v>636</v>
      </c>
      <c r="K844">
        <v>1</v>
      </c>
      <c r="L844">
        <v>1</v>
      </c>
      <c r="M844">
        <v>206</v>
      </c>
      <c r="N844" t="s">
        <v>18</v>
      </c>
      <c r="O844" s="1">
        <v>2.7752800000000002E-72</v>
      </c>
      <c r="P844">
        <v>707</v>
      </c>
    </row>
    <row r="845" spans="1:16" x14ac:dyDescent="0.25">
      <c r="A845" t="s">
        <v>1300</v>
      </c>
      <c r="B845">
        <v>612</v>
      </c>
      <c r="C845" s="3" t="str">
        <f>HYPERLINK("http://www.uniprot.org/uniprot/I3S950","tr|I3S950|I3S950_LOTJA")</f>
        <v>tr|I3S950|I3S950_LOTJA</v>
      </c>
      <c r="D845" t="s">
        <v>93</v>
      </c>
      <c r="E845">
        <v>82.84</v>
      </c>
      <c r="F845">
        <v>169</v>
      </c>
      <c r="G845">
        <v>29</v>
      </c>
      <c r="H845">
        <v>0</v>
      </c>
      <c r="I845">
        <v>49</v>
      </c>
      <c r="J845">
        <v>555</v>
      </c>
      <c r="K845">
        <v>1</v>
      </c>
      <c r="L845">
        <v>26</v>
      </c>
      <c r="M845">
        <v>188</v>
      </c>
      <c r="N845" t="s">
        <v>18</v>
      </c>
      <c r="O845" s="1">
        <v>3.62151E-68</v>
      </c>
      <c r="P845">
        <v>671</v>
      </c>
    </row>
    <row r="846" spans="1:16" x14ac:dyDescent="0.25">
      <c r="A846" t="s">
        <v>1301</v>
      </c>
      <c r="B846">
        <v>1203</v>
      </c>
      <c r="C846" s="3" t="str">
        <f>HYPERLINK("http://www.uniprot.org/uniprot/I1NFH7","tr|I1NFH7|I1NFH7_SOYBN")</f>
        <v>tr|I1NFH7|I1NFH7_SOYBN</v>
      </c>
      <c r="D846" t="s">
        <v>28</v>
      </c>
      <c r="E846">
        <v>71.39</v>
      </c>
      <c r="F846">
        <v>402</v>
      </c>
      <c r="G846">
        <v>115</v>
      </c>
      <c r="H846">
        <v>2</v>
      </c>
      <c r="I846">
        <v>1</v>
      </c>
      <c r="J846">
        <v>1200</v>
      </c>
      <c r="K846">
        <v>1</v>
      </c>
      <c r="L846">
        <v>1</v>
      </c>
      <c r="M846">
        <v>402</v>
      </c>
      <c r="N846" t="s">
        <v>18</v>
      </c>
      <c r="O846" s="1">
        <v>5.0264800000000003E-152</v>
      </c>
      <c r="P846">
        <v>1399</v>
      </c>
    </row>
    <row r="847" spans="1:16" x14ac:dyDescent="0.25">
      <c r="A847" t="s">
        <v>1302</v>
      </c>
      <c r="B847">
        <v>1197</v>
      </c>
      <c r="C847" s="3" t="str">
        <f>HYPERLINK("http://www.uniprot.org/uniprot/K7M6J4","tr|K7M6J4|K7M6J4_SOYBN")</f>
        <v>tr|K7M6J4|K7M6J4_SOYBN</v>
      </c>
      <c r="D847" t="s">
        <v>28</v>
      </c>
      <c r="E847">
        <v>82.19</v>
      </c>
      <c r="F847">
        <v>382</v>
      </c>
      <c r="G847">
        <v>68</v>
      </c>
      <c r="H847">
        <v>0</v>
      </c>
      <c r="I847">
        <v>1</v>
      </c>
      <c r="J847">
        <v>1146</v>
      </c>
      <c r="K847">
        <v>1</v>
      </c>
      <c r="L847">
        <v>1</v>
      </c>
      <c r="M847">
        <v>381</v>
      </c>
      <c r="N847" t="s">
        <v>18</v>
      </c>
      <c r="O847">
        <v>0</v>
      </c>
      <c r="P847">
        <v>1740</v>
      </c>
    </row>
    <row r="848" spans="1:16" x14ac:dyDescent="0.25">
      <c r="A848" t="s">
        <v>1303</v>
      </c>
      <c r="B848">
        <v>1776</v>
      </c>
      <c r="C848" s="3" t="str">
        <f>HYPERLINK("http://www.uniprot.org/uniprot/A3KBV8","tr|A3KBV8|A3KBV8_LOTJA")</f>
        <v>tr|A3KBV8|A3KBV8_LOTJA</v>
      </c>
      <c r="D848" t="s">
        <v>1304</v>
      </c>
      <c r="E848">
        <v>78.63</v>
      </c>
      <c r="F848">
        <v>599</v>
      </c>
      <c r="G848">
        <v>128</v>
      </c>
      <c r="H848">
        <v>8</v>
      </c>
      <c r="I848">
        <v>1</v>
      </c>
      <c r="J848">
        <v>1773</v>
      </c>
      <c r="K848">
        <v>1</v>
      </c>
      <c r="L848">
        <v>1</v>
      </c>
      <c r="M848">
        <v>596</v>
      </c>
      <c r="N848" t="s">
        <v>18</v>
      </c>
      <c r="O848">
        <v>0</v>
      </c>
      <c r="P848">
        <v>2237</v>
      </c>
    </row>
    <row r="849" spans="1:16" x14ac:dyDescent="0.25">
      <c r="A849" t="s">
        <v>1305</v>
      </c>
      <c r="B849">
        <v>1437</v>
      </c>
      <c r="C849" s="3" t="str">
        <f>HYPERLINK("http://www.uniprot.org/uniprot/I3SGU5","tr|I3SGU5|I3SGU5_MEDTR")</f>
        <v>tr|I3SGU5|I3SGU5_MEDTR</v>
      </c>
      <c r="D849" t="s">
        <v>22</v>
      </c>
      <c r="E849">
        <v>83.74</v>
      </c>
      <c r="F849">
        <v>486</v>
      </c>
      <c r="G849">
        <v>79</v>
      </c>
      <c r="H849">
        <v>8</v>
      </c>
      <c r="I849">
        <v>1</v>
      </c>
      <c r="J849">
        <v>1434</v>
      </c>
      <c r="K849">
        <v>1</v>
      </c>
      <c r="L849">
        <v>1</v>
      </c>
      <c r="M849">
        <v>479</v>
      </c>
      <c r="N849" t="s">
        <v>18</v>
      </c>
      <c r="O849">
        <v>0</v>
      </c>
      <c r="P849">
        <v>2203</v>
      </c>
    </row>
    <row r="850" spans="1:16" x14ac:dyDescent="0.25">
      <c r="A850" t="s">
        <v>1306</v>
      </c>
      <c r="B850">
        <v>354</v>
      </c>
      <c r="C850" s="3" t="str">
        <f>HYPERLINK("http://www.uniprot.org/uniprot/C6T0C5","tr|C6T0C5|C6T0C5_SOYBN")</f>
        <v>tr|C6T0C5|C6T0C5_SOYBN</v>
      </c>
      <c r="D850" t="s">
        <v>105</v>
      </c>
      <c r="E850">
        <v>92.85</v>
      </c>
      <c r="F850">
        <v>112</v>
      </c>
      <c r="G850">
        <v>8</v>
      </c>
      <c r="H850">
        <v>0</v>
      </c>
      <c r="I850">
        <v>16</v>
      </c>
      <c r="J850">
        <v>351</v>
      </c>
      <c r="K850">
        <v>1</v>
      </c>
      <c r="L850">
        <v>5</v>
      </c>
      <c r="M850">
        <v>116</v>
      </c>
      <c r="N850" t="s">
        <v>18</v>
      </c>
      <c r="O850" s="1">
        <v>4.2892899999999999E-57</v>
      </c>
      <c r="P850">
        <v>574</v>
      </c>
    </row>
    <row r="851" spans="1:16" x14ac:dyDescent="0.25">
      <c r="A851" t="s">
        <v>1307</v>
      </c>
      <c r="B851">
        <v>870</v>
      </c>
      <c r="C851" s="3" t="str">
        <f>HYPERLINK("http://www.uniprot.org/uniprot/G7J9H9","tr|G7J9H9|G7J9H9_MEDTR")</f>
        <v>tr|G7J9H9|G7J9H9_MEDTR</v>
      </c>
      <c r="D851" t="s">
        <v>1308</v>
      </c>
      <c r="E851">
        <v>45.83</v>
      </c>
      <c r="F851">
        <v>192</v>
      </c>
      <c r="G851">
        <v>104</v>
      </c>
      <c r="H851">
        <v>10</v>
      </c>
      <c r="I851">
        <v>322</v>
      </c>
      <c r="J851">
        <v>867</v>
      </c>
      <c r="K851">
        <v>1</v>
      </c>
      <c r="L851">
        <v>36</v>
      </c>
      <c r="M851">
        <v>208</v>
      </c>
      <c r="N851" t="s">
        <v>18</v>
      </c>
      <c r="O851" s="1">
        <v>1.47419E-34</v>
      </c>
      <c r="P851">
        <v>384</v>
      </c>
    </row>
    <row r="852" spans="1:16" x14ac:dyDescent="0.25">
      <c r="A852" t="s">
        <v>1309</v>
      </c>
      <c r="B852">
        <v>1890</v>
      </c>
      <c r="C852" s="3" t="str">
        <f>HYPERLINK("http://www.uniprot.org/uniprot/G7LD99","tr|G7LD99|G7LD99_MEDTR")</f>
        <v>tr|G7LD99|G7LD99_MEDTR</v>
      </c>
      <c r="D852" t="s">
        <v>1310</v>
      </c>
      <c r="E852">
        <v>89.82</v>
      </c>
      <c r="F852">
        <v>629</v>
      </c>
      <c r="G852">
        <v>64</v>
      </c>
      <c r="H852">
        <v>0</v>
      </c>
      <c r="I852">
        <v>1</v>
      </c>
      <c r="J852">
        <v>1887</v>
      </c>
      <c r="K852">
        <v>1</v>
      </c>
      <c r="L852">
        <v>1</v>
      </c>
      <c r="M852">
        <v>629</v>
      </c>
      <c r="N852" t="s">
        <v>18</v>
      </c>
      <c r="O852">
        <v>0</v>
      </c>
      <c r="P852">
        <v>3062</v>
      </c>
    </row>
    <row r="853" spans="1:16" x14ac:dyDescent="0.25">
      <c r="A853" t="s">
        <v>1311</v>
      </c>
      <c r="B853">
        <v>759</v>
      </c>
      <c r="C853" s="3" t="str">
        <f>HYPERLINK("http://www.uniprot.org/uniprot/I1KSN3","tr|I1KSN3|I1KSN3_SOYBN")</f>
        <v>tr|I1KSN3|I1KSN3_SOYBN</v>
      </c>
      <c r="D853" t="s">
        <v>28</v>
      </c>
      <c r="E853">
        <v>56.11</v>
      </c>
      <c r="F853">
        <v>278</v>
      </c>
      <c r="G853">
        <v>122</v>
      </c>
      <c r="H853">
        <v>29</v>
      </c>
      <c r="I853">
        <v>1</v>
      </c>
      <c r="J853">
        <v>747</v>
      </c>
      <c r="K853">
        <v>1</v>
      </c>
      <c r="L853">
        <v>1</v>
      </c>
      <c r="M853">
        <v>278</v>
      </c>
      <c r="N853" t="s">
        <v>18</v>
      </c>
      <c r="O853" s="1">
        <v>9.1669099999999993E-77</v>
      </c>
      <c r="P853">
        <v>747</v>
      </c>
    </row>
    <row r="854" spans="1:16" x14ac:dyDescent="0.25">
      <c r="A854" t="s">
        <v>1312</v>
      </c>
      <c r="B854">
        <v>1962</v>
      </c>
      <c r="C854" s="3" t="str">
        <f>HYPERLINK("http://www.uniprot.org/uniprot/G7JE75","tr|G7JE75|G7JE75_MEDTR")</f>
        <v>tr|G7JE75|G7JE75_MEDTR</v>
      </c>
      <c r="D854" t="s">
        <v>1313</v>
      </c>
      <c r="E854">
        <v>90.06</v>
      </c>
      <c r="F854">
        <v>644</v>
      </c>
      <c r="G854">
        <v>64</v>
      </c>
      <c r="H854">
        <v>12</v>
      </c>
      <c r="I854">
        <v>64</v>
      </c>
      <c r="J854">
        <v>1959</v>
      </c>
      <c r="K854">
        <v>1</v>
      </c>
      <c r="L854">
        <v>23</v>
      </c>
      <c r="M854">
        <v>666</v>
      </c>
      <c r="N854" t="s">
        <v>18</v>
      </c>
      <c r="O854">
        <v>0</v>
      </c>
      <c r="P854">
        <v>3009</v>
      </c>
    </row>
    <row r="855" spans="1:16" x14ac:dyDescent="0.25">
      <c r="A855" t="s">
        <v>1314</v>
      </c>
      <c r="B855">
        <v>612</v>
      </c>
      <c r="C855" s="3" t="str">
        <f>HYPERLINK("http://www.uniprot.org/uniprot/K7MKY4","tr|K7MKY4|K7MKY4_SOYBN")</f>
        <v>tr|K7MKY4|K7MKY4_SOYBN</v>
      </c>
      <c r="D855" t="s">
        <v>28</v>
      </c>
      <c r="E855">
        <v>41.27</v>
      </c>
      <c r="F855">
        <v>172</v>
      </c>
      <c r="G855">
        <v>101</v>
      </c>
      <c r="H855">
        <v>2</v>
      </c>
      <c r="I855">
        <v>100</v>
      </c>
      <c r="J855">
        <v>609</v>
      </c>
      <c r="K855">
        <v>1</v>
      </c>
      <c r="L855">
        <v>5</v>
      </c>
      <c r="M855">
        <v>132</v>
      </c>
      <c r="N855" t="s">
        <v>18</v>
      </c>
      <c r="O855" s="1">
        <v>4.0601599999999999E-19</v>
      </c>
      <c r="P855">
        <v>248</v>
      </c>
    </row>
    <row r="856" spans="1:16" x14ac:dyDescent="0.25">
      <c r="A856" t="s">
        <v>1315</v>
      </c>
      <c r="B856">
        <v>2691</v>
      </c>
      <c r="C856" s="3" t="str">
        <f>HYPERLINK("http://www.uniprot.org/uniprot/G7LDU7","tr|G7LDU7|G7LDU7_MEDTR")</f>
        <v>tr|G7LDU7|G7LDU7_MEDTR</v>
      </c>
      <c r="D856" t="s">
        <v>1316</v>
      </c>
      <c r="E856">
        <v>79.59</v>
      </c>
      <c r="F856">
        <v>833</v>
      </c>
      <c r="G856">
        <v>170</v>
      </c>
      <c r="H856">
        <v>83</v>
      </c>
      <c r="I856">
        <v>169</v>
      </c>
      <c r="J856">
        <v>2418</v>
      </c>
      <c r="K856">
        <v>1</v>
      </c>
      <c r="L856">
        <v>151</v>
      </c>
      <c r="M856">
        <v>954</v>
      </c>
      <c r="N856" t="s">
        <v>18</v>
      </c>
      <c r="O856">
        <v>0</v>
      </c>
      <c r="P856">
        <v>3282</v>
      </c>
    </row>
    <row r="857" spans="1:16" x14ac:dyDescent="0.25">
      <c r="A857" t="s">
        <v>1317</v>
      </c>
      <c r="B857">
        <v>1461</v>
      </c>
      <c r="C857" s="3" t="str">
        <f>HYPERLINK("http://www.uniprot.org/uniprot/G7KDG3","tr|G7KDG3|G7KDG3_MEDTR")</f>
        <v>tr|G7KDG3|G7KDG3_MEDTR</v>
      </c>
      <c r="D857" t="s">
        <v>1318</v>
      </c>
      <c r="E857">
        <v>90.12</v>
      </c>
      <c r="F857">
        <v>486</v>
      </c>
      <c r="G857">
        <v>48</v>
      </c>
      <c r="H857">
        <v>1</v>
      </c>
      <c r="I857">
        <v>1</v>
      </c>
      <c r="J857">
        <v>1455</v>
      </c>
      <c r="K857">
        <v>1</v>
      </c>
      <c r="L857">
        <v>1</v>
      </c>
      <c r="M857">
        <v>482</v>
      </c>
      <c r="N857" t="s">
        <v>18</v>
      </c>
      <c r="O857">
        <v>0</v>
      </c>
      <c r="P857">
        <v>2311</v>
      </c>
    </row>
    <row r="858" spans="1:16" x14ac:dyDescent="0.25">
      <c r="A858" t="s">
        <v>1319</v>
      </c>
      <c r="B858">
        <v>255</v>
      </c>
      <c r="C858" s="3" t="str">
        <f>HYPERLINK("http://www.uniprot.org/uniprot/Q949K8","tr|Q949K8|Q949K8_CICAR")</f>
        <v>tr|Q949K8|Q949K8_CICAR</v>
      </c>
      <c r="D858" t="s">
        <v>55</v>
      </c>
      <c r="E858">
        <v>66.66</v>
      </c>
      <c r="F858">
        <v>84</v>
      </c>
      <c r="G858">
        <v>28</v>
      </c>
      <c r="H858">
        <v>0</v>
      </c>
      <c r="I858">
        <v>1</v>
      </c>
      <c r="J858">
        <v>252</v>
      </c>
      <c r="K858">
        <v>1</v>
      </c>
      <c r="L858">
        <v>22</v>
      </c>
      <c r="M858">
        <v>105</v>
      </c>
      <c r="N858" t="s">
        <v>18</v>
      </c>
      <c r="O858" s="1">
        <v>2.20467E-21</v>
      </c>
      <c r="P858">
        <v>266</v>
      </c>
    </row>
    <row r="859" spans="1:16" x14ac:dyDescent="0.25">
      <c r="A859" t="s">
        <v>1320</v>
      </c>
      <c r="B859">
        <v>948</v>
      </c>
      <c r="C859" s="3" t="str">
        <f>HYPERLINK("http://www.uniprot.org/uniprot/K7K2H7","tr|K7K2H7|K7K2H7_SOYBN")</f>
        <v>tr|K7K2H7|K7K2H7_SOYBN</v>
      </c>
      <c r="D859" t="s">
        <v>28</v>
      </c>
      <c r="E859">
        <v>62.28</v>
      </c>
      <c r="F859">
        <v>350</v>
      </c>
      <c r="G859">
        <v>132</v>
      </c>
      <c r="H859">
        <v>36</v>
      </c>
      <c r="I859">
        <v>1</v>
      </c>
      <c r="J859">
        <v>942</v>
      </c>
      <c r="K859">
        <v>1</v>
      </c>
      <c r="L859">
        <v>1</v>
      </c>
      <c r="M859">
        <v>343</v>
      </c>
      <c r="N859" t="s">
        <v>18</v>
      </c>
      <c r="O859" s="1">
        <v>1.32905E-111</v>
      </c>
      <c r="P859">
        <v>1049</v>
      </c>
    </row>
    <row r="860" spans="1:16" x14ac:dyDescent="0.25">
      <c r="A860" t="s">
        <v>1321</v>
      </c>
      <c r="B860">
        <v>321</v>
      </c>
      <c r="C860" s="3" t="str">
        <f>HYPERLINK("http://www.uniprot.org/uniprot/G7JZ42","tr|G7JZ42|G7JZ42_MEDTR")</f>
        <v>tr|G7JZ42|G7JZ42_MEDTR</v>
      </c>
      <c r="D860" t="s">
        <v>1322</v>
      </c>
      <c r="E860">
        <v>95.28</v>
      </c>
      <c r="F860">
        <v>106</v>
      </c>
      <c r="G860">
        <v>5</v>
      </c>
      <c r="H860">
        <v>0</v>
      </c>
      <c r="I860">
        <v>1</v>
      </c>
      <c r="J860">
        <v>318</v>
      </c>
      <c r="K860">
        <v>1</v>
      </c>
      <c r="L860">
        <v>478</v>
      </c>
      <c r="M860">
        <v>583</v>
      </c>
      <c r="N860" t="s">
        <v>18</v>
      </c>
      <c r="O860" s="1">
        <v>9.0454399999999999E-52</v>
      </c>
      <c r="P860">
        <v>528</v>
      </c>
    </row>
    <row r="861" spans="1:16" x14ac:dyDescent="0.25">
      <c r="A861" t="s">
        <v>1323</v>
      </c>
      <c r="B861">
        <v>897</v>
      </c>
      <c r="C861" s="3" t="str">
        <f>HYPERLINK("http://www.uniprot.org/uniprot/G7KB30","tr|G7KB30|G7KB30_MEDTR")</f>
        <v>tr|G7KB30|G7KB30_MEDTR</v>
      </c>
      <c r="D861" t="s">
        <v>1324</v>
      </c>
      <c r="E861">
        <v>38.159999999999997</v>
      </c>
      <c r="F861">
        <v>283</v>
      </c>
      <c r="G861">
        <v>175</v>
      </c>
      <c r="H861">
        <v>8</v>
      </c>
      <c r="I861">
        <v>58</v>
      </c>
      <c r="J861">
        <v>882</v>
      </c>
      <c r="K861">
        <v>1</v>
      </c>
      <c r="L861">
        <v>101</v>
      </c>
      <c r="M861">
        <v>374</v>
      </c>
      <c r="N861" t="s">
        <v>18</v>
      </c>
      <c r="O861" s="1">
        <v>6.5754500000000003E-33</v>
      </c>
      <c r="P861">
        <v>370</v>
      </c>
    </row>
    <row r="862" spans="1:16" x14ac:dyDescent="0.25">
      <c r="A862" t="s">
        <v>1325</v>
      </c>
      <c r="B862">
        <v>249</v>
      </c>
      <c r="C862" s="3" t="str">
        <f>HYPERLINK("http://www.uniprot.org/uniprot/K7LT79","tr|K7LT79|K7LT79_SOYBN")</f>
        <v>tr|K7LT79|K7LT79_SOYBN</v>
      </c>
      <c r="D862" t="s">
        <v>28</v>
      </c>
      <c r="E862">
        <v>56.25</v>
      </c>
      <c r="F862">
        <v>80</v>
      </c>
      <c r="G862">
        <v>35</v>
      </c>
      <c r="H862">
        <v>0</v>
      </c>
      <c r="I862">
        <v>1</v>
      </c>
      <c r="J862">
        <v>240</v>
      </c>
      <c r="K862">
        <v>1</v>
      </c>
      <c r="L862">
        <v>1</v>
      </c>
      <c r="M862">
        <v>80</v>
      </c>
      <c r="N862" t="s">
        <v>18</v>
      </c>
      <c r="O862" s="1">
        <v>3.3194700000000001E-17</v>
      </c>
      <c r="P862">
        <v>230</v>
      </c>
    </row>
    <row r="863" spans="1:16" x14ac:dyDescent="0.25">
      <c r="A863" t="s">
        <v>1326</v>
      </c>
      <c r="B863">
        <v>1227</v>
      </c>
      <c r="C863" s="3" t="str">
        <f>HYPERLINK("http://www.uniprot.org/uniprot/G7IN99","tr|G7IN99|G7IN99_MEDTR")</f>
        <v>tr|G7IN99|G7IN99_MEDTR</v>
      </c>
      <c r="D863" t="s">
        <v>1327</v>
      </c>
      <c r="E863">
        <v>86.43</v>
      </c>
      <c r="F863">
        <v>199</v>
      </c>
      <c r="G863">
        <v>27</v>
      </c>
      <c r="H863">
        <v>3</v>
      </c>
      <c r="I863">
        <v>637</v>
      </c>
      <c r="J863">
        <v>1224</v>
      </c>
      <c r="K863">
        <v>1</v>
      </c>
      <c r="L863">
        <v>26</v>
      </c>
      <c r="M863">
        <v>224</v>
      </c>
      <c r="N863" t="s">
        <v>18</v>
      </c>
      <c r="O863" s="1">
        <v>3.42403E-87</v>
      </c>
      <c r="P863">
        <v>840</v>
      </c>
    </row>
    <row r="864" spans="1:16" x14ac:dyDescent="0.25">
      <c r="A864" t="s">
        <v>1328</v>
      </c>
      <c r="B864">
        <v>252</v>
      </c>
      <c r="C864" s="3" t="str">
        <f>HYPERLINK("http://www.uniprot.org/uniprot/I1MCY1","tr|I1MCY1|I1MCY1_SOYBN")</f>
        <v>tr|I1MCY1|I1MCY1_SOYBN</v>
      </c>
      <c r="D864" t="s">
        <v>28</v>
      </c>
      <c r="E864">
        <v>72.28</v>
      </c>
      <c r="F864">
        <v>83</v>
      </c>
      <c r="G864">
        <v>23</v>
      </c>
      <c r="H864">
        <v>0</v>
      </c>
      <c r="I864">
        <v>1</v>
      </c>
      <c r="J864">
        <v>249</v>
      </c>
      <c r="K864">
        <v>1</v>
      </c>
      <c r="L864">
        <v>1</v>
      </c>
      <c r="M864">
        <v>83</v>
      </c>
      <c r="N864" t="s">
        <v>18</v>
      </c>
      <c r="O864" s="1">
        <v>1.4809899999999999E-25</v>
      </c>
      <c r="P864">
        <v>302</v>
      </c>
    </row>
    <row r="865" spans="1:16" x14ac:dyDescent="0.25">
      <c r="A865" t="s">
        <v>1329</v>
      </c>
      <c r="B865">
        <v>744</v>
      </c>
      <c r="C865" s="3" t="str">
        <f>HYPERLINK("http://www.uniprot.org/uniprot/I3SHE3","tr|I3SHE3|I3SHE3_MEDTR")</f>
        <v>tr|I3SHE3|I3SHE3_MEDTR</v>
      </c>
      <c r="D865" t="s">
        <v>22</v>
      </c>
      <c r="E865">
        <v>83.62</v>
      </c>
      <c r="F865">
        <v>232</v>
      </c>
      <c r="G865">
        <v>38</v>
      </c>
      <c r="H865">
        <v>0</v>
      </c>
      <c r="I865">
        <v>1</v>
      </c>
      <c r="J865">
        <v>696</v>
      </c>
      <c r="K865">
        <v>1</v>
      </c>
      <c r="L865">
        <v>1</v>
      </c>
      <c r="M865">
        <v>232</v>
      </c>
      <c r="N865" t="s">
        <v>18</v>
      </c>
      <c r="O865" s="1">
        <v>1.13012E-116</v>
      </c>
      <c r="P865">
        <v>1091</v>
      </c>
    </row>
    <row r="866" spans="1:16" x14ac:dyDescent="0.25">
      <c r="A866" t="s">
        <v>1330</v>
      </c>
      <c r="B866">
        <v>2211</v>
      </c>
      <c r="C866" s="3" t="str">
        <f>HYPERLINK("http://www.uniprot.org/uniprot/K7KK18","tr|K7KK18|K7KK18_SOYBN")</f>
        <v>tr|K7KK18|K7KK18_SOYBN</v>
      </c>
      <c r="D866" t="s">
        <v>28</v>
      </c>
      <c r="E866">
        <v>59.07</v>
      </c>
      <c r="F866">
        <v>738</v>
      </c>
      <c r="G866">
        <v>302</v>
      </c>
      <c r="H866">
        <v>5</v>
      </c>
      <c r="I866">
        <v>10</v>
      </c>
      <c r="J866">
        <v>2208</v>
      </c>
      <c r="K866">
        <v>1</v>
      </c>
      <c r="L866">
        <v>3</v>
      </c>
      <c r="M866">
        <v>728</v>
      </c>
      <c r="N866" t="s">
        <v>18</v>
      </c>
      <c r="O866">
        <v>0</v>
      </c>
      <c r="P866">
        <v>2064</v>
      </c>
    </row>
    <row r="867" spans="1:16" x14ac:dyDescent="0.25">
      <c r="A867" t="s">
        <v>1331</v>
      </c>
      <c r="B867">
        <v>840</v>
      </c>
      <c r="C867" s="3" t="str">
        <f>HYPERLINK("http://www.uniprot.org/uniprot/I3S5C2","tr|I3S5C2|I3S5C2_LOTJA")</f>
        <v>tr|I3S5C2|I3S5C2_LOTJA</v>
      </c>
      <c r="D867" t="s">
        <v>93</v>
      </c>
      <c r="E867">
        <v>87.83</v>
      </c>
      <c r="F867">
        <v>263</v>
      </c>
      <c r="G867">
        <v>32</v>
      </c>
      <c r="H867">
        <v>0</v>
      </c>
      <c r="I867">
        <v>49</v>
      </c>
      <c r="J867">
        <v>837</v>
      </c>
      <c r="K867">
        <v>1</v>
      </c>
      <c r="L867">
        <v>1</v>
      </c>
      <c r="M867">
        <v>263</v>
      </c>
      <c r="N867" t="s">
        <v>18</v>
      </c>
      <c r="O867" s="1">
        <v>2.1223399999999999E-144</v>
      </c>
      <c r="P867">
        <v>1331</v>
      </c>
    </row>
    <row r="868" spans="1:16" x14ac:dyDescent="0.25">
      <c r="A868" t="s">
        <v>1332</v>
      </c>
      <c r="B868">
        <v>981</v>
      </c>
      <c r="C868" s="3" t="str">
        <f>HYPERLINK("http://www.uniprot.org/uniprot/I1J580","tr|I1J580|I1J580_SOYBN")</f>
        <v>tr|I1J580|I1J580_SOYBN</v>
      </c>
      <c r="D868" t="s">
        <v>28</v>
      </c>
      <c r="E868">
        <v>69.52</v>
      </c>
      <c r="F868">
        <v>338</v>
      </c>
      <c r="G868">
        <v>103</v>
      </c>
      <c r="H868">
        <v>12</v>
      </c>
      <c r="I868">
        <v>1</v>
      </c>
      <c r="J868">
        <v>978</v>
      </c>
      <c r="K868">
        <v>1</v>
      </c>
      <c r="L868">
        <v>1</v>
      </c>
      <c r="M868">
        <v>337</v>
      </c>
      <c r="N868" t="s">
        <v>18</v>
      </c>
      <c r="O868" s="1">
        <v>1.19194E-126</v>
      </c>
      <c r="P868">
        <v>1179</v>
      </c>
    </row>
    <row r="869" spans="1:16" x14ac:dyDescent="0.25">
      <c r="A869" t="s">
        <v>1333</v>
      </c>
      <c r="B869">
        <v>2580</v>
      </c>
      <c r="C869" s="3" t="str">
        <f>HYPERLINK("http://www.uniprot.org/uniprot/K7LFU2","tr|K7LFU2|K7LFU2_SOYBN")</f>
        <v>tr|K7LFU2|K7LFU2_SOYBN</v>
      </c>
      <c r="D869" t="s">
        <v>28</v>
      </c>
      <c r="E869">
        <v>65.19</v>
      </c>
      <c r="F869">
        <v>678</v>
      </c>
      <c r="G869">
        <v>236</v>
      </c>
      <c r="H869">
        <v>5</v>
      </c>
      <c r="I869">
        <v>559</v>
      </c>
      <c r="J869">
        <v>2577</v>
      </c>
      <c r="K869">
        <v>1</v>
      </c>
      <c r="L869">
        <v>136</v>
      </c>
      <c r="M869">
        <v>768</v>
      </c>
      <c r="N869" t="s">
        <v>18</v>
      </c>
      <c r="O869">
        <v>0</v>
      </c>
      <c r="P869">
        <v>2061</v>
      </c>
    </row>
    <row r="870" spans="1:16" x14ac:dyDescent="0.25">
      <c r="A870" t="s">
        <v>1334</v>
      </c>
      <c r="B870">
        <v>474</v>
      </c>
      <c r="C870" s="3" t="str">
        <f>HYPERLINK("http://www.uniprot.org/uniprot/C6T1Z3","tr|C6T1Z3|C6T1Z3_SOYBN")</f>
        <v>tr|C6T1Z3|C6T1Z3_SOYBN</v>
      </c>
      <c r="D870" t="s">
        <v>210</v>
      </c>
      <c r="E870">
        <v>73.239999999999995</v>
      </c>
      <c r="F870">
        <v>157</v>
      </c>
      <c r="G870">
        <v>42</v>
      </c>
      <c r="H870">
        <v>0</v>
      </c>
      <c r="I870">
        <v>1</v>
      </c>
      <c r="J870">
        <v>471</v>
      </c>
      <c r="K870">
        <v>1</v>
      </c>
      <c r="L870">
        <v>1</v>
      </c>
      <c r="M870">
        <v>157</v>
      </c>
      <c r="N870" t="s">
        <v>18</v>
      </c>
      <c r="O870" s="1">
        <v>8.4328000000000004E-58</v>
      </c>
      <c r="P870">
        <v>580</v>
      </c>
    </row>
    <row r="871" spans="1:16" x14ac:dyDescent="0.25">
      <c r="A871" t="s">
        <v>1335</v>
      </c>
      <c r="B871">
        <v>723</v>
      </c>
      <c r="C871" s="3" t="str">
        <f>HYPERLINK("http://www.uniprot.org/uniprot/Q949L4","tr|Q949L4|Q949L4_CICAR")</f>
        <v>tr|Q949L4|Q949L4_CICAR</v>
      </c>
      <c r="D871" t="s">
        <v>176</v>
      </c>
      <c r="E871">
        <v>72.569999999999993</v>
      </c>
      <c r="F871">
        <v>175</v>
      </c>
      <c r="G871">
        <v>48</v>
      </c>
      <c r="H871">
        <v>0</v>
      </c>
      <c r="I871">
        <v>154</v>
      </c>
      <c r="J871">
        <v>678</v>
      </c>
      <c r="K871">
        <v>1</v>
      </c>
      <c r="L871">
        <v>1</v>
      </c>
      <c r="M871">
        <v>175</v>
      </c>
      <c r="N871" t="s">
        <v>18</v>
      </c>
      <c r="O871" s="1">
        <v>2.8611299999999999E-69</v>
      </c>
      <c r="P871">
        <v>682</v>
      </c>
    </row>
    <row r="872" spans="1:16" x14ac:dyDescent="0.25">
      <c r="A872" t="s">
        <v>1336</v>
      </c>
      <c r="B872">
        <v>1068</v>
      </c>
      <c r="C872" s="3" t="str">
        <f>HYPERLINK("http://www.uniprot.org/uniprot/G7ZZD7","tr|G7ZZD7|G7ZZD7_MEDTR")</f>
        <v>tr|G7ZZD7|G7ZZD7_MEDTR</v>
      </c>
      <c r="D872" t="s">
        <v>1337</v>
      </c>
      <c r="E872">
        <v>82.15</v>
      </c>
      <c r="F872">
        <v>353</v>
      </c>
      <c r="G872">
        <v>63</v>
      </c>
      <c r="H872">
        <v>0</v>
      </c>
      <c r="I872">
        <v>1</v>
      </c>
      <c r="J872">
        <v>1059</v>
      </c>
      <c r="K872">
        <v>1</v>
      </c>
      <c r="L872">
        <v>13</v>
      </c>
      <c r="M872">
        <v>354</v>
      </c>
      <c r="N872" t="s">
        <v>18</v>
      </c>
      <c r="O872" s="1">
        <v>3.7914200000000001E-177</v>
      </c>
      <c r="P872">
        <v>1615</v>
      </c>
    </row>
    <row r="873" spans="1:16" x14ac:dyDescent="0.25">
      <c r="A873" t="s">
        <v>1338</v>
      </c>
      <c r="B873">
        <v>489</v>
      </c>
      <c r="C873" s="3" t="str">
        <f>HYPERLINK("http://www.uniprot.org/uniprot/I1MWJ3","tr|I1MWJ3|I1MWJ3_SOYBN")</f>
        <v>tr|I1MWJ3|I1MWJ3_SOYBN</v>
      </c>
      <c r="D873" t="s">
        <v>71</v>
      </c>
      <c r="E873">
        <v>49.09</v>
      </c>
      <c r="F873">
        <v>110</v>
      </c>
      <c r="G873">
        <v>56</v>
      </c>
      <c r="H873">
        <v>21</v>
      </c>
      <c r="I873">
        <v>214</v>
      </c>
      <c r="J873">
        <v>480</v>
      </c>
      <c r="K873">
        <v>1</v>
      </c>
      <c r="L873">
        <v>65</v>
      </c>
      <c r="M873">
        <v>173</v>
      </c>
      <c r="N873" t="s">
        <v>18</v>
      </c>
      <c r="O873" s="1">
        <v>1.5626100000000001E-19</v>
      </c>
      <c r="P873">
        <v>250</v>
      </c>
    </row>
    <row r="874" spans="1:16" x14ac:dyDescent="0.25">
      <c r="A874" t="s">
        <v>1339</v>
      </c>
      <c r="B874">
        <v>1020</v>
      </c>
      <c r="C874" s="3" t="str">
        <f>HYPERLINK("http://www.uniprot.org/uniprot/I1NJ66","tr|I1NJ66|I1NJ66_SOYBN")</f>
        <v>tr|I1NJ66|I1NJ66_SOYBN</v>
      </c>
      <c r="D874" t="s">
        <v>28</v>
      </c>
      <c r="E874">
        <v>64.41</v>
      </c>
      <c r="F874">
        <v>340</v>
      </c>
      <c r="G874">
        <v>121</v>
      </c>
      <c r="H874">
        <v>2</v>
      </c>
      <c r="I874">
        <v>1</v>
      </c>
      <c r="J874">
        <v>1014</v>
      </c>
      <c r="K874">
        <v>1</v>
      </c>
      <c r="L874">
        <v>1</v>
      </c>
      <c r="M874">
        <v>331</v>
      </c>
      <c r="N874" t="s">
        <v>18</v>
      </c>
      <c r="O874" s="1">
        <v>2.4767500000000002E-106</v>
      </c>
      <c r="P874">
        <v>1004</v>
      </c>
    </row>
    <row r="875" spans="1:16" x14ac:dyDescent="0.25">
      <c r="A875" t="s">
        <v>1340</v>
      </c>
      <c r="B875">
        <v>351</v>
      </c>
      <c r="C875" s="3" t="str">
        <f>HYPERLINK("http://www.uniprot.org/uniprot/I1MW58","tr|I1MW58|I1MW58_SOYBN")</f>
        <v>tr|I1MW58|I1MW58_SOYBN</v>
      </c>
      <c r="D875" t="s">
        <v>28</v>
      </c>
      <c r="E875">
        <v>92.45</v>
      </c>
      <c r="F875">
        <v>53</v>
      </c>
      <c r="G875">
        <v>4</v>
      </c>
      <c r="H875">
        <v>0</v>
      </c>
      <c r="I875">
        <v>121</v>
      </c>
      <c r="J875">
        <v>279</v>
      </c>
      <c r="K875">
        <v>1</v>
      </c>
      <c r="L875">
        <v>8</v>
      </c>
      <c r="M875">
        <v>60</v>
      </c>
      <c r="N875" t="s">
        <v>18</v>
      </c>
      <c r="O875" s="1">
        <v>1.1839999999999999E-22</v>
      </c>
      <c r="P875">
        <v>277</v>
      </c>
    </row>
    <row r="876" spans="1:16" x14ac:dyDescent="0.25">
      <c r="A876" t="s">
        <v>1341</v>
      </c>
      <c r="B876">
        <v>1056</v>
      </c>
      <c r="C876" s="3" t="str">
        <f>HYPERLINK("http://www.uniprot.org/uniprot/I1LXL0","tr|I1LXL0|I1LXL0_SOYBN")</f>
        <v>tr|I1LXL0|I1LXL0_SOYBN</v>
      </c>
      <c r="D876" t="s">
        <v>28</v>
      </c>
      <c r="E876">
        <v>87.78</v>
      </c>
      <c r="F876">
        <v>352</v>
      </c>
      <c r="G876">
        <v>43</v>
      </c>
      <c r="H876">
        <v>1</v>
      </c>
      <c r="I876">
        <v>1</v>
      </c>
      <c r="J876">
        <v>1053</v>
      </c>
      <c r="K876">
        <v>1</v>
      </c>
      <c r="L876">
        <v>1</v>
      </c>
      <c r="M876">
        <v>351</v>
      </c>
      <c r="N876" t="s">
        <v>18</v>
      </c>
      <c r="O876" s="1">
        <v>2.4947E-173</v>
      </c>
      <c r="P876">
        <v>1582</v>
      </c>
    </row>
    <row r="877" spans="1:16" x14ac:dyDescent="0.25">
      <c r="A877" t="s">
        <v>1342</v>
      </c>
      <c r="B877">
        <v>1509</v>
      </c>
      <c r="C877" s="3" t="str">
        <f>HYPERLINK("http://www.uniprot.org/uniprot/G7JCX3","tr|G7JCX3|G7JCX3_MEDTR")</f>
        <v>tr|G7JCX3|G7JCX3_MEDTR</v>
      </c>
      <c r="D877" t="s">
        <v>367</v>
      </c>
      <c r="E877">
        <v>65.87</v>
      </c>
      <c r="F877">
        <v>504</v>
      </c>
      <c r="G877">
        <v>172</v>
      </c>
      <c r="H877">
        <v>12</v>
      </c>
      <c r="I877">
        <v>25</v>
      </c>
      <c r="J877">
        <v>1500</v>
      </c>
      <c r="K877">
        <v>1</v>
      </c>
      <c r="L877">
        <v>12</v>
      </c>
      <c r="M877">
        <v>506</v>
      </c>
      <c r="N877" t="s">
        <v>18</v>
      </c>
      <c r="O877" s="1">
        <v>1.7502899999999999E-179</v>
      </c>
      <c r="P877">
        <v>1637</v>
      </c>
    </row>
    <row r="878" spans="1:16" x14ac:dyDescent="0.25">
      <c r="A878" t="s">
        <v>1343</v>
      </c>
      <c r="B878">
        <v>1560</v>
      </c>
      <c r="C878" s="3" t="str">
        <f>HYPERLINK("http://www.uniprot.org/uniprot/Q4JEZ7","tr|Q4JEZ7|Q4JEZ7_SOYBN")</f>
        <v>tr|Q4JEZ7|Q4JEZ7_SOYBN</v>
      </c>
      <c r="D878" t="s">
        <v>1344</v>
      </c>
      <c r="E878">
        <v>91.21</v>
      </c>
      <c r="F878">
        <v>296</v>
      </c>
      <c r="G878">
        <v>26</v>
      </c>
      <c r="H878">
        <v>0</v>
      </c>
      <c r="I878">
        <v>670</v>
      </c>
      <c r="J878">
        <v>1557</v>
      </c>
      <c r="K878">
        <v>1</v>
      </c>
      <c r="L878">
        <v>144</v>
      </c>
      <c r="M878">
        <v>439</v>
      </c>
      <c r="N878" t="s">
        <v>18</v>
      </c>
      <c r="O878" s="1">
        <v>5.37509E-155</v>
      </c>
      <c r="P878">
        <v>1426</v>
      </c>
    </row>
    <row r="879" spans="1:16" x14ac:dyDescent="0.25">
      <c r="A879" t="s">
        <v>1345</v>
      </c>
      <c r="B879">
        <v>876</v>
      </c>
      <c r="C879" s="3" t="str">
        <f>HYPERLINK("http://www.uniprot.org/uniprot/G7LD98","tr|G7LD98|G7LD98_MEDTR")</f>
        <v>tr|G7LD98|G7LD98_MEDTR</v>
      </c>
      <c r="D879" t="s">
        <v>1346</v>
      </c>
      <c r="E879">
        <v>93.85</v>
      </c>
      <c r="F879">
        <v>293</v>
      </c>
      <c r="G879">
        <v>18</v>
      </c>
      <c r="H879">
        <v>8</v>
      </c>
      <c r="I879">
        <v>1</v>
      </c>
      <c r="J879">
        <v>855</v>
      </c>
      <c r="K879">
        <v>1</v>
      </c>
      <c r="L879">
        <v>1</v>
      </c>
      <c r="M879">
        <v>293</v>
      </c>
      <c r="N879" t="s">
        <v>18</v>
      </c>
      <c r="O879" s="1">
        <v>2.46188E-154</v>
      </c>
      <c r="P879">
        <v>1417</v>
      </c>
    </row>
    <row r="880" spans="1:16" x14ac:dyDescent="0.25">
      <c r="A880" t="s">
        <v>1347</v>
      </c>
      <c r="B880">
        <v>738</v>
      </c>
      <c r="C880" s="3" t="str">
        <f>HYPERLINK("http://www.uniprot.org/uniprot/I1K876","tr|I1K876|I1K876_SOYBN")</f>
        <v>tr|I1K876|I1K876_SOYBN</v>
      </c>
      <c r="D880" t="s">
        <v>71</v>
      </c>
      <c r="E880">
        <v>52.01</v>
      </c>
      <c r="F880">
        <v>323</v>
      </c>
      <c r="G880">
        <v>155</v>
      </c>
      <c r="H880">
        <v>80</v>
      </c>
      <c r="I880">
        <v>7</v>
      </c>
      <c r="J880">
        <v>735</v>
      </c>
      <c r="K880">
        <v>1</v>
      </c>
      <c r="L880">
        <v>128</v>
      </c>
      <c r="M880">
        <v>450</v>
      </c>
      <c r="N880" t="s">
        <v>18</v>
      </c>
      <c r="O880" s="1">
        <v>4.7019199999999999E-83</v>
      </c>
      <c r="P880">
        <v>801</v>
      </c>
    </row>
    <row r="881" spans="1:16" x14ac:dyDescent="0.25">
      <c r="A881" t="s">
        <v>1348</v>
      </c>
      <c r="B881">
        <v>1260</v>
      </c>
      <c r="C881" s="3" t="str">
        <f>HYPERLINK("http://www.uniprot.org/uniprot/G7JE78","tr|G7JE78|G7JE78_MEDTR")</f>
        <v>tr|G7JE78|G7JE78_MEDTR</v>
      </c>
      <c r="D881" t="s">
        <v>1349</v>
      </c>
      <c r="E881">
        <v>94.35</v>
      </c>
      <c r="F881">
        <v>425</v>
      </c>
      <c r="G881">
        <v>24</v>
      </c>
      <c r="H881">
        <v>8</v>
      </c>
      <c r="I881">
        <v>7</v>
      </c>
      <c r="J881">
        <v>1257</v>
      </c>
      <c r="K881">
        <v>1</v>
      </c>
      <c r="L881">
        <v>22</v>
      </c>
      <c r="M881">
        <v>444</v>
      </c>
      <c r="N881" t="s">
        <v>18</v>
      </c>
      <c r="O881">
        <v>0</v>
      </c>
      <c r="P881">
        <v>2096</v>
      </c>
    </row>
    <row r="882" spans="1:16" x14ac:dyDescent="0.25">
      <c r="A882" t="s">
        <v>1350</v>
      </c>
      <c r="B882">
        <v>486</v>
      </c>
      <c r="C882" s="3" t="str">
        <f>HYPERLINK("http://www.uniprot.org/uniprot/I1MTW6","tr|I1MTW6|I1MTW6_SOYBN")</f>
        <v>tr|I1MTW6|I1MTW6_SOYBN</v>
      </c>
      <c r="D882" t="s">
        <v>28</v>
      </c>
      <c r="E882">
        <v>72.180000000000007</v>
      </c>
      <c r="F882">
        <v>169</v>
      </c>
      <c r="G882">
        <v>47</v>
      </c>
      <c r="H882">
        <v>8</v>
      </c>
      <c r="I882">
        <v>1</v>
      </c>
      <c r="J882">
        <v>483</v>
      </c>
      <c r="K882">
        <v>1</v>
      </c>
      <c r="L882">
        <v>159</v>
      </c>
      <c r="M882">
        <v>324</v>
      </c>
      <c r="N882" t="s">
        <v>18</v>
      </c>
      <c r="O882" s="1">
        <v>4.22786E-57</v>
      </c>
      <c r="P882">
        <v>574</v>
      </c>
    </row>
    <row r="883" spans="1:16" x14ac:dyDescent="0.25">
      <c r="A883" t="s">
        <v>1351</v>
      </c>
      <c r="B883">
        <v>903</v>
      </c>
      <c r="C883" s="3" t="str">
        <f>HYPERLINK("http://www.uniprot.org/uniprot/G7J5H5","tr|G7J5H5|G7J5H5_MEDTR")</f>
        <v>tr|G7J5H5|G7J5H5_MEDTR</v>
      </c>
      <c r="D883" t="s">
        <v>1352</v>
      </c>
      <c r="E883">
        <v>76.09</v>
      </c>
      <c r="F883">
        <v>297</v>
      </c>
      <c r="G883">
        <v>71</v>
      </c>
      <c r="H883">
        <v>0</v>
      </c>
      <c r="I883">
        <v>10</v>
      </c>
      <c r="J883">
        <v>900</v>
      </c>
      <c r="K883">
        <v>1</v>
      </c>
      <c r="L883">
        <v>8</v>
      </c>
      <c r="M883">
        <v>304</v>
      </c>
      <c r="N883" t="s">
        <v>18</v>
      </c>
      <c r="O883" s="1">
        <v>6.0768199999999996E-119</v>
      </c>
      <c r="P883">
        <v>1112</v>
      </c>
    </row>
    <row r="884" spans="1:16" x14ac:dyDescent="0.25">
      <c r="A884" t="s">
        <v>1353</v>
      </c>
      <c r="B884">
        <v>1875</v>
      </c>
      <c r="C884" s="3" t="str">
        <f>HYPERLINK("http://www.uniprot.org/uniprot/G7KDG2","tr|G7KDG2|G7KDG2_MEDTR")</f>
        <v>tr|G7KDG2|G7KDG2_MEDTR</v>
      </c>
      <c r="D884" t="s">
        <v>1354</v>
      </c>
      <c r="E884">
        <v>65.77</v>
      </c>
      <c r="F884">
        <v>745</v>
      </c>
      <c r="G884">
        <v>255</v>
      </c>
      <c r="H884">
        <v>121</v>
      </c>
      <c r="I884">
        <v>1</v>
      </c>
      <c r="J884">
        <v>1872</v>
      </c>
      <c r="K884">
        <v>1</v>
      </c>
      <c r="L884">
        <v>1</v>
      </c>
      <c r="M884">
        <v>738</v>
      </c>
      <c r="N884" t="s">
        <v>18</v>
      </c>
      <c r="O884">
        <v>0</v>
      </c>
      <c r="P884">
        <v>2326</v>
      </c>
    </row>
    <row r="885" spans="1:16" x14ac:dyDescent="0.25">
      <c r="A885" t="s">
        <v>1355</v>
      </c>
      <c r="B885">
        <v>729</v>
      </c>
      <c r="C885" s="3" t="str">
        <f>HYPERLINK("http://www.uniprot.org/uniprot/I3S1U4","tr|I3S1U4|I3S1U4_MEDTR")</f>
        <v>tr|I3S1U4|I3S1U4_MEDTR</v>
      </c>
      <c r="D885" t="s">
        <v>22</v>
      </c>
      <c r="E885">
        <v>50</v>
      </c>
      <c r="F885">
        <v>244</v>
      </c>
      <c r="G885">
        <v>122</v>
      </c>
      <c r="H885">
        <v>4</v>
      </c>
      <c r="I885">
        <v>1</v>
      </c>
      <c r="J885">
        <v>720</v>
      </c>
      <c r="K885">
        <v>1</v>
      </c>
      <c r="L885">
        <v>26</v>
      </c>
      <c r="M885">
        <v>245</v>
      </c>
      <c r="N885" t="s">
        <v>18</v>
      </c>
      <c r="O885" s="1">
        <v>1.4551E-52</v>
      </c>
      <c r="P885">
        <v>538</v>
      </c>
    </row>
    <row r="886" spans="1:16" x14ac:dyDescent="0.25">
      <c r="A886" t="s">
        <v>1356</v>
      </c>
      <c r="B886">
        <v>987</v>
      </c>
      <c r="C886" s="3" t="str">
        <f>HYPERLINK("http://www.uniprot.org/uniprot/G7I2H0","tr|G7I2H0|G7I2H0_MEDTR")</f>
        <v>tr|G7I2H0|G7I2H0_MEDTR</v>
      </c>
      <c r="D886" t="s">
        <v>144</v>
      </c>
      <c r="E886">
        <v>32.89</v>
      </c>
      <c r="F886">
        <v>301</v>
      </c>
      <c r="G886">
        <v>202</v>
      </c>
      <c r="H886">
        <v>12</v>
      </c>
      <c r="I886">
        <v>49</v>
      </c>
      <c r="J886">
        <v>915</v>
      </c>
      <c r="K886">
        <v>1</v>
      </c>
      <c r="L886">
        <v>64</v>
      </c>
      <c r="M886">
        <v>307</v>
      </c>
      <c r="N886" t="s">
        <v>18</v>
      </c>
      <c r="O886" s="1">
        <v>7.6920200000000003E-25</v>
      </c>
      <c r="P886">
        <v>301</v>
      </c>
    </row>
    <row r="887" spans="1:16" x14ac:dyDescent="0.25">
      <c r="A887" t="s">
        <v>1357</v>
      </c>
      <c r="B887">
        <v>1017</v>
      </c>
      <c r="C887" s="3" t="str">
        <f>HYPERLINK("http://www.uniprot.org/uniprot/I1LQG9","tr|I1LQG9|I1LQG9_SOYBN")</f>
        <v>tr|I1LQG9|I1LQG9_SOYBN</v>
      </c>
      <c r="D887" t="s">
        <v>28</v>
      </c>
      <c r="E887">
        <v>63.58</v>
      </c>
      <c r="F887">
        <v>357</v>
      </c>
      <c r="G887">
        <v>130</v>
      </c>
      <c r="H887">
        <v>49</v>
      </c>
      <c r="I887">
        <v>1</v>
      </c>
      <c r="J887">
        <v>924</v>
      </c>
      <c r="K887">
        <v>1</v>
      </c>
      <c r="L887">
        <v>1</v>
      </c>
      <c r="M887">
        <v>352</v>
      </c>
      <c r="N887" t="s">
        <v>18</v>
      </c>
      <c r="O887" s="1">
        <v>2.7116500000000001E-121</v>
      </c>
      <c r="P887">
        <v>1133</v>
      </c>
    </row>
    <row r="888" spans="1:16" x14ac:dyDescent="0.25">
      <c r="A888" t="s">
        <v>1358</v>
      </c>
      <c r="B888">
        <v>1950</v>
      </c>
      <c r="C888" s="3" t="str">
        <f>HYPERLINK("http://www.uniprot.org/uniprot/Q6Z3V6","tr|Q6Z3V6|Q6Z3V6_ORYSJ")</f>
        <v>tr|Q6Z3V6|Q6Z3V6_ORYSJ</v>
      </c>
      <c r="D888" t="s">
        <v>1359</v>
      </c>
      <c r="E888">
        <v>57.8</v>
      </c>
      <c r="F888">
        <v>583</v>
      </c>
      <c r="G888">
        <v>246</v>
      </c>
      <c r="H888">
        <v>45</v>
      </c>
      <c r="I888">
        <v>328</v>
      </c>
      <c r="J888">
        <v>1941</v>
      </c>
      <c r="K888">
        <v>1</v>
      </c>
      <c r="L888">
        <v>65</v>
      </c>
      <c r="M888">
        <v>647</v>
      </c>
      <c r="N888" t="s">
        <v>18</v>
      </c>
      <c r="O888">
        <v>0</v>
      </c>
      <c r="P888">
        <v>1853</v>
      </c>
    </row>
    <row r="889" spans="1:16" x14ac:dyDescent="0.25">
      <c r="A889" t="s">
        <v>1360</v>
      </c>
      <c r="B889">
        <v>762</v>
      </c>
      <c r="C889" s="3" t="str">
        <f>HYPERLINK("http://www.uniprot.org/uniprot/G7IHZ1","tr|G7IHZ1|G7IHZ1_MEDTR")</f>
        <v>tr|G7IHZ1|G7IHZ1_MEDTR</v>
      </c>
      <c r="D889" t="s">
        <v>1361</v>
      </c>
      <c r="E889">
        <v>53.28</v>
      </c>
      <c r="F889">
        <v>274</v>
      </c>
      <c r="G889">
        <v>128</v>
      </c>
      <c r="H889">
        <v>43</v>
      </c>
      <c r="I889">
        <v>67</v>
      </c>
      <c r="J889">
        <v>759</v>
      </c>
      <c r="K889">
        <v>1</v>
      </c>
      <c r="L889">
        <v>22</v>
      </c>
      <c r="M889">
        <v>269</v>
      </c>
      <c r="N889" t="s">
        <v>18</v>
      </c>
      <c r="O889" s="1">
        <v>6.4502099999999996E-54</v>
      </c>
      <c r="P889">
        <v>550</v>
      </c>
    </row>
    <row r="890" spans="1:16" x14ac:dyDescent="0.25">
      <c r="A890" t="s">
        <v>1362</v>
      </c>
      <c r="B890">
        <v>480</v>
      </c>
      <c r="C890" s="3" t="str">
        <f>HYPERLINK("http://www.uniprot.org/uniprot/I3T887","tr|I3T887|I3T887_MEDTR")</f>
        <v>tr|I3T887|I3T887_MEDTR</v>
      </c>
      <c r="D890" t="s">
        <v>22</v>
      </c>
      <c r="E890">
        <v>95.59</v>
      </c>
      <c r="F890">
        <v>159</v>
      </c>
      <c r="G890">
        <v>7</v>
      </c>
      <c r="H890">
        <v>0</v>
      </c>
      <c r="I890">
        <v>1</v>
      </c>
      <c r="J890">
        <v>477</v>
      </c>
      <c r="K890">
        <v>1</v>
      </c>
      <c r="L890">
        <v>1</v>
      </c>
      <c r="M890">
        <v>159</v>
      </c>
      <c r="N890" t="s">
        <v>18</v>
      </c>
      <c r="O890" s="1">
        <v>1.55744E-83</v>
      </c>
      <c r="P890">
        <v>802</v>
      </c>
    </row>
    <row r="891" spans="1:16" x14ac:dyDescent="0.25">
      <c r="A891" t="s">
        <v>1363</v>
      </c>
      <c r="B891">
        <v>366</v>
      </c>
      <c r="C891" s="3" t="str">
        <f>HYPERLINK("http://www.uniprot.org/uniprot/G7JKJ1","tr|G7JKJ1|G7JKJ1_MEDTR")</f>
        <v>tr|G7JKJ1|G7JKJ1_MEDTR</v>
      </c>
      <c r="D891" t="s">
        <v>1364</v>
      </c>
      <c r="E891">
        <v>56.66</v>
      </c>
      <c r="F891">
        <v>60</v>
      </c>
      <c r="G891">
        <v>26</v>
      </c>
      <c r="H891">
        <v>0</v>
      </c>
      <c r="I891">
        <v>106</v>
      </c>
      <c r="J891">
        <v>285</v>
      </c>
      <c r="K891">
        <v>1</v>
      </c>
      <c r="L891">
        <v>283</v>
      </c>
      <c r="M891">
        <v>338</v>
      </c>
      <c r="N891" t="s">
        <v>18</v>
      </c>
      <c r="O891" s="1">
        <v>3.6191299999999999E-8</v>
      </c>
      <c r="P891">
        <v>152</v>
      </c>
    </row>
    <row r="892" spans="1:16" x14ac:dyDescent="0.25">
      <c r="A892" t="s">
        <v>1365</v>
      </c>
      <c r="B892">
        <v>408</v>
      </c>
      <c r="C892" s="3" t="str">
        <f>HYPERLINK("http://www.uniprot.org/uniprot/C6T0W3","tr|C6T0W3|C6T0W3_SOYBN")</f>
        <v>tr|C6T0W3|C6T0W3_SOYBN</v>
      </c>
      <c r="D892" t="s">
        <v>210</v>
      </c>
      <c r="E892">
        <v>60.74</v>
      </c>
      <c r="F892">
        <v>135</v>
      </c>
      <c r="G892">
        <v>53</v>
      </c>
      <c r="H892">
        <v>0</v>
      </c>
      <c r="I892">
        <v>1</v>
      </c>
      <c r="J892">
        <v>405</v>
      </c>
      <c r="K892">
        <v>1</v>
      </c>
      <c r="L892">
        <v>9</v>
      </c>
      <c r="M892">
        <v>142</v>
      </c>
      <c r="N892" t="s">
        <v>18</v>
      </c>
      <c r="O892" s="1">
        <v>3.3683899999999999E-38</v>
      </c>
      <c r="P892">
        <v>411</v>
      </c>
    </row>
    <row r="893" spans="1:16" x14ac:dyDescent="0.25">
      <c r="A893" t="s">
        <v>1366</v>
      </c>
      <c r="B893">
        <v>216</v>
      </c>
      <c r="C893" s="3" t="str">
        <f>HYPERLINK("http://www.uniprot.org/uniprot/I3SU78","tr|I3SU78|I3SU78_MEDTR")</f>
        <v>tr|I3SU78|I3SU78_MEDTR</v>
      </c>
      <c r="D893" t="s">
        <v>1367</v>
      </c>
      <c r="E893">
        <v>94.36</v>
      </c>
      <c r="F893">
        <v>71</v>
      </c>
      <c r="G893">
        <v>4</v>
      </c>
      <c r="H893">
        <v>0</v>
      </c>
      <c r="I893">
        <v>1</v>
      </c>
      <c r="J893">
        <v>213</v>
      </c>
      <c r="K893">
        <v>1</v>
      </c>
      <c r="L893">
        <v>1</v>
      </c>
      <c r="M893">
        <v>71</v>
      </c>
      <c r="N893" t="s">
        <v>18</v>
      </c>
      <c r="O893" s="1">
        <v>4.3286800000000001E-33</v>
      </c>
      <c r="P893">
        <v>367</v>
      </c>
    </row>
    <row r="894" spans="1:16" x14ac:dyDescent="0.25">
      <c r="A894" t="s">
        <v>1368</v>
      </c>
      <c r="B894">
        <v>2178</v>
      </c>
      <c r="C894" s="3" t="str">
        <f>HYPERLINK("http://www.uniprot.org/uniprot/I1L627","tr|I1L627|I1L627_SOYBN")</f>
        <v>tr|I1L627|I1L627_SOYBN</v>
      </c>
      <c r="D894" t="s">
        <v>28</v>
      </c>
      <c r="E894">
        <v>75.349999999999994</v>
      </c>
      <c r="F894">
        <v>771</v>
      </c>
      <c r="G894">
        <v>190</v>
      </c>
      <c r="H894">
        <v>46</v>
      </c>
      <c r="I894">
        <v>1</v>
      </c>
      <c r="J894">
        <v>2175</v>
      </c>
      <c r="K894">
        <v>1</v>
      </c>
      <c r="L894">
        <v>1</v>
      </c>
      <c r="M894">
        <v>766</v>
      </c>
      <c r="N894" t="s">
        <v>18</v>
      </c>
      <c r="O894">
        <v>0</v>
      </c>
      <c r="P894">
        <v>2893</v>
      </c>
    </row>
    <row r="895" spans="1:16" x14ac:dyDescent="0.25">
      <c r="A895" t="s">
        <v>1369</v>
      </c>
      <c r="B895">
        <v>2220</v>
      </c>
      <c r="C895" s="3" t="str">
        <f>HYPERLINK("http://www.uniprot.org/uniprot/K7MYP0","tr|K7MYP0|K7MYP0_SOYBN")</f>
        <v>tr|K7MYP0|K7MYP0_SOYBN</v>
      </c>
      <c r="D895" t="s">
        <v>28</v>
      </c>
      <c r="E895">
        <v>66.400000000000006</v>
      </c>
      <c r="F895">
        <v>756</v>
      </c>
      <c r="G895">
        <v>254</v>
      </c>
      <c r="H895">
        <v>25</v>
      </c>
      <c r="I895">
        <v>1</v>
      </c>
      <c r="J895">
        <v>2193</v>
      </c>
      <c r="K895">
        <v>1</v>
      </c>
      <c r="L895">
        <v>1</v>
      </c>
      <c r="M895">
        <v>750</v>
      </c>
      <c r="N895" t="s">
        <v>18</v>
      </c>
      <c r="O895">
        <v>0</v>
      </c>
      <c r="P895">
        <v>2440</v>
      </c>
    </row>
    <row r="896" spans="1:16" x14ac:dyDescent="0.25">
      <c r="A896" t="s">
        <v>1370</v>
      </c>
      <c r="B896">
        <v>450</v>
      </c>
      <c r="C896" s="3" t="str">
        <f>HYPERLINK("http://www.uniprot.org/uniprot/K7MFJ7","tr|K7MFJ7|K7MFJ7_SOYBN")</f>
        <v>tr|K7MFJ7|K7MFJ7_SOYBN</v>
      </c>
      <c r="D896" t="s">
        <v>28</v>
      </c>
      <c r="E896">
        <v>61.83</v>
      </c>
      <c r="F896">
        <v>131</v>
      </c>
      <c r="G896">
        <v>50</v>
      </c>
      <c r="H896">
        <v>0</v>
      </c>
      <c r="I896">
        <v>34</v>
      </c>
      <c r="J896">
        <v>426</v>
      </c>
      <c r="K896">
        <v>1</v>
      </c>
      <c r="L896">
        <v>138</v>
      </c>
      <c r="M896">
        <v>267</v>
      </c>
      <c r="N896" t="s">
        <v>18</v>
      </c>
      <c r="O896" s="1">
        <v>7.3592799999999993E-40</v>
      </c>
      <c r="P896">
        <v>425</v>
      </c>
    </row>
    <row r="897" spans="1:16" x14ac:dyDescent="0.25">
      <c r="A897" t="s">
        <v>1371</v>
      </c>
      <c r="B897">
        <v>567</v>
      </c>
      <c r="C897" s="3" t="str">
        <f>HYPERLINK("http://www.uniprot.org/uniprot/I3RZH9","tr|I3RZH9|I3RZH9_MEDTR")</f>
        <v>tr|I3RZH9|I3RZH9_MEDTR</v>
      </c>
      <c r="D897" t="s">
        <v>22</v>
      </c>
      <c r="E897">
        <v>62.5</v>
      </c>
      <c r="F897">
        <v>200</v>
      </c>
      <c r="G897">
        <v>75</v>
      </c>
      <c r="H897">
        <v>12</v>
      </c>
      <c r="I897">
        <v>1</v>
      </c>
      <c r="J897">
        <v>564</v>
      </c>
      <c r="K897">
        <v>1</v>
      </c>
      <c r="L897">
        <v>1</v>
      </c>
      <c r="M897">
        <v>194</v>
      </c>
      <c r="N897" t="s">
        <v>18</v>
      </c>
      <c r="O897" s="1">
        <v>1.7446900000000001E-57</v>
      </c>
      <c r="P897">
        <v>578</v>
      </c>
    </row>
    <row r="898" spans="1:16" x14ac:dyDescent="0.25">
      <c r="A898" t="s">
        <v>1372</v>
      </c>
      <c r="B898">
        <v>951</v>
      </c>
      <c r="C898" s="3" t="str">
        <f>HYPERLINK("http://www.uniprot.org/uniprot/K7M6J6","tr|K7M6J6|K7M6J6_SOYBN")</f>
        <v>tr|K7M6J6|K7M6J6_SOYBN</v>
      </c>
      <c r="D898" t="s">
        <v>28</v>
      </c>
      <c r="E898">
        <v>46.06</v>
      </c>
      <c r="F898">
        <v>330</v>
      </c>
      <c r="G898">
        <v>178</v>
      </c>
      <c r="H898">
        <v>14</v>
      </c>
      <c r="I898">
        <v>1</v>
      </c>
      <c r="J898">
        <v>948</v>
      </c>
      <c r="K898">
        <v>1</v>
      </c>
      <c r="L898">
        <v>1</v>
      </c>
      <c r="M898">
        <v>306</v>
      </c>
      <c r="N898" t="s">
        <v>18</v>
      </c>
      <c r="O898" s="1">
        <v>1.6570599999999999E-61</v>
      </c>
      <c r="P898">
        <v>617</v>
      </c>
    </row>
    <row r="899" spans="1:16" x14ac:dyDescent="0.25">
      <c r="A899" t="s">
        <v>1373</v>
      </c>
      <c r="B899">
        <v>2124</v>
      </c>
      <c r="C899" s="3" t="str">
        <f>HYPERLINK("http://www.uniprot.org/uniprot/B7FLE6","tr|B7FLE6|B7FLE6_MEDTR")</f>
        <v>tr|B7FLE6|B7FLE6_MEDTR</v>
      </c>
      <c r="D899" t="s">
        <v>581</v>
      </c>
      <c r="E899">
        <v>87.07</v>
      </c>
      <c r="F899">
        <v>704</v>
      </c>
      <c r="G899">
        <v>91</v>
      </c>
      <c r="H899">
        <v>1</v>
      </c>
      <c r="I899">
        <v>1</v>
      </c>
      <c r="J899">
        <v>2109</v>
      </c>
      <c r="K899">
        <v>1</v>
      </c>
      <c r="L899">
        <v>1</v>
      </c>
      <c r="M899">
        <v>681</v>
      </c>
      <c r="N899" t="s">
        <v>18</v>
      </c>
      <c r="O899">
        <v>0</v>
      </c>
      <c r="P899">
        <v>3003</v>
      </c>
    </row>
    <row r="900" spans="1:16" x14ac:dyDescent="0.25">
      <c r="A900" t="s">
        <v>1374</v>
      </c>
      <c r="B900">
        <v>1059</v>
      </c>
      <c r="C900" s="3" t="str">
        <f>HYPERLINK("http://www.uniprot.org/uniprot/G7ZWI8","tr|G7ZWI8|G7ZWI8_MEDTR")</f>
        <v>tr|G7ZWI8|G7ZWI8_MEDTR</v>
      </c>
      <c r="D900" t="s">
        <v>1375</v>
      </c>
      <c r="E900">
        <v>87.53</v>
      </c>
      <c r="F900">
        <v>353</v>
      </c>
      <c r="G900">
        <v>44</v>
      </c>
      <c r="H900">
        <v>2</v>
      </c>
      <c r="I900">
        <v>4</v>
      </c>
      <c r="J900">
        <v>1056</v>
      </c>
      <c r="K900">
        <v>1</v>
      </c>
      <c r="L900">
        <v>382</v>
      </c>
      <c r="M900">
        <v>734</v>
      </c>
      <c r="N900" t="s">
        <v>18</v>
      </c>
      <c r="O900" s="1">
        <v>3.3802000000000002E-178</v>
      </c>
      <c r="P900">
        <v>1624</v>
      </c>
    </row>
    <row r="901" spans="1:16" x14ac:dyDescent="0.25">
      <c r="A901" t="s">
        <v>1376</v>
      </c>
      <c r="B901">
        <v>1428</v>
      </c>
      <c r="C901" s="3" t="str">
        <f>HYPERLINK("http://www.uniprot.org/uniprot/K7LYB3","tr|K7LYB3|K7LYB3_SOYBN")</f>
        <v>tr|K7LYB3|K7LYB3_SOYBN</v>
      </c>
      <c r="D901" t="s">
        <v>28</v>
      </c>
      <c r="E901">
        <v>74.94</v>
      </c>
      <c r="F901">
        <v>443</v>
      </c>
      <c r="G901">
        <v>111</v>
      </c>
      <c r="H901">
        <v>6</v>
      </c>
      <c r="I901">
        <v>28</v>
      </c>
      <c r="J901">
        <v>1338</v>
      </c>
      <c r="K901">
        <v>1</v>
      </c>
      <c r="L901">
        <v>22</v>
      </c>
      <c r="M901">
        <v>463</v>
      </c>
      <c r="N901" t="s">
        <v>18</v>
      </c>
      <c r="O901" s="1">
        <v>1.8661200000000001E-175</v>
      </c>
      <c r="P901">
        <v>1602</v>
      </c>
    </row>
    <row r="902" spans="1:16" x14ac:dyDescent="0.25">
      <c r="A902" t="s">
        <v>1377</v>
      </c>
      <c r="B902">
        <v>1203</v>
      </c>
      <c r="C902" s="3" t="str">
        <f>HYPERLINK("http://www.uniprot.org/uniprot/G7JCZ7","tr|G7JCZ7|G7JCZ7_MEDTR")</f>
        <v>tr|G7JCZ7|G7JCZ7_MEDTR</v>
      </c>
      <c r="D902" t="s">
        <v>290</v>
      </c>
      <c r="E902">
        <v>73.52</v>
      </c>
      <c r="F902">
        <v>272</v>
      </c>
      <c r="G902">
        <v>72</v>
      </c>
      <c r="H902">
        <v>33</v>
      </c>
      <c r="I902">
        <v>484</v>
      </c>
      <c r="J902">
        <v>1200</v>
      </c>
      <c r="K902">
        <v>1</v>
      </c>
      <c r="L902">
        <v>570</v>
      </c>
      <c r="M902">
        <v>841</v>
      </c>
      <c r="N902" t="s">
        <v>18</v>
      </c>
      <c r="O902" s="1">
        <v>3.5297300000000001E-105</v>
      </c>
      <c r="P902">
        <v>995</v>
      </c>
    </row>
    <row r="903" spans="1:16" x14ac:dyDescent="0.25">
      <c r="A903" t="s">
        <v>1378</v>
      </c>
      <c r="B903">
        <v>909</v>
      </c>
      <c r="C903" s="3" t="str">
        <f>HYPERLINK("http://www.uniprot.org/uniprot/G7LI38","tr|G7LI38|G7LI38_MEDTR")</f>
        <v>tr|G7LI38|G7LI38_MEDTR</v>
      </c>
      <c r="D903" t="s">
        <v>1379</v>
      </c>
      <c r="E903">
        <v>82.15</v>
      </c>
      <c r="F903">
        <v>297</v>
      </c>
      <c r="G903">
        <v>53</v>
      </c>
      <c r="H903">
        <v>0</v>
      </c>
      <c r="I903">
        <v>1</v>
      </c>
      <c r="J903">
        <v>891</v>
      </c>
      <c r="K903">
        <v>1</v>
      </c>
      <c r="L903">
        <v>1</v>
      </c>
      <c r="M903">
        <v>278</v>
      </c>
      <c r="N903" t="s">
        <v>18</v>
      </c>
      <c r="O903" s="1">
        <v>5.6647899999999997E-133</v>
      </c>
      <c r="P903">
        <v>1233</v>
      </c>
    </row>
    <row r="904" spans="1:16" x14ac:dyDescent="0.25">
      <c r="A904" t="s">
        <v>1380</v>
      </c>
      <c r="B904">
        <v>1770</v>
      </c>
      <c r="C904" s="3" t="str">
        <f>HYPERLINK("http://www.uniprot.org/uniprot/I1K5E7","tr|I1K5E7|I1K5E7_SOYBN")</f>
        <v>tr|I1K5E7|I1K5E7_SOYBN</v>
      </c>
      <c r="D904" t="s">
        <v>28</v>
      </c>
      <c r="E904">
        <v>73.099999999999994</v>
      </c>
      <c r="F904">
        <v>357</v>
      </c>
      <c r="G904">
        <v>96</v>
      </c>
      <c r="H904">
        <v>8</v>
      </c>
      <c r="I904">
        <v>1</v>
      </c>
      <c r="J904">
        <v>1047</v>
      </c>
      <c r="K904">
        <v>1</v>
      </c>
      <c r="L904">
        <v>1</v>
      </c>
      <c r="M904">
        <v>351</v>
      </c>
      <c r="N904" t="s">
        <v>18</v>
      </c>
      <c r="O904" s="1">
        <v>5.9612599999999995E-137</v>
      </c>
      <c r="P904">
        <v>1271</v>
      </c>
    </row>
    <row r="905" spans="1:16" x14ac:dyDescent="0.25">
      <c r="A905" t="s">
        <v>1381</v>
      </c>
      <c r="B905">
        <v>768</v>
      </c>
      <c r="C905" s="3" t="str">
        <f>HYPERLINK("http://www.uniprot.org/uniprot/G7JZ52","tr|G7JZ52|G7JZ52_MEDTR")</f>
        <v>tr|G7JZ52|G7JZ52_MEDTR</v>
      </c>
      <c r="D905" t="s">
        <v>1382</v>
      </c>
      <c r="E905">
        <v>83.24</v>
      </c>
      <c r="F905">
        <v>185</v>
      </c>
      <c r="G905">
        <v>31</v>
      </c>
      <c r="H905">
        <v>0</v>
      </c>
      <c r="I905">
        <v>211</v>
      </c>
      <c r="J905">
        <v>765</v>
      </c>
      <c r="K905">
        <v>1</v>
      </c>
      <c r="L905">
        <v>313</v>
      </c>
      <c r="M905">
        <v>497</v>
      </c>
      <c r="N905" t="s">
        <v>18</v>
      </c>
      <c r="O905" s="1">
        <v>2.7634500000000001E-96</v>
      </c>
      <c r="P905">
        <v>834</v>
      </c>
    </row>
    <row r="906" spans="1:16" x14ac:dyDescent="0.25">
      <c r="A906" t="s">
        <v>1383</v>
      </c>
      <c r="B906">
        <v>1026</v>
      </c>
      <c r="C906" s="3" t="str">
        <f>HYPERLINK("http://www.uniprot.org/uniprot/G7JTF7","tr|G7JTF7|G7JTF7_MEDTR")</f>
        <v>tr|G7JTF7|G7JTF7_MEDTR</v>
      </c>
      <c r="D906" t="s">
        <v>1384</v>
      </c>
      <c r="E906">
        <v>85.04</v>
      </c>
      <c r="F906">
        <v>361</v>
      </c>
      <c r="G906">
        <v>54</v>
      </c>
      <c r="H906">
        <v>20</v>
      </c>
      <c r="I906">
        <v>1</v>
      </c>
      <c r="J906">
        <v>1023</v>
      </c>
      <c r="K906">
        <v>1</v>
      </c>
      <c r="L906">
        <v>1</v>
      </c>
      <c r="M906">
        <v>358</v>
      </c>
      <c r="N906" t="s">
        <v>18</v>
      </c>
      <c r="O906" s="1">
        <v>1.1025799999999999E-170</v>
      </c>
      <c r="P906">
        <v>1559</v>
      </c>
    </row>
    <row r="907" spans="1:16" x14ac:dyDescent="0.25">
      <c r="A907" t="s">
        <v>1385</v>
      </c>
      <c r="B907">
        <v>411</v>
      </c>
      <c r="C907" s="3" t="str">
        <f>HYPERLINK("http://www.uniprot.org/uniprot/C6T8K7","tr|C6T8K7|C6T8K7_SOYBN")</f>
        <v>tr|C6T8K7|C6T8K7_SOYBN</v>
      </c>
      <c r="D907" t="s">
        <v>210</v>
      </c>
      <c r="E907">
        <v>65.44</v>
      </c>
      <c r="F907">
        <v>136</v>
      </c>
      <c r="G907">
        <v>47</v>
      </c>
      <c r="H907">
        <v>0</v>
      </c>
      <c r="I907">
        <v>1</v>
      </c>
      <c r="J907">
        <v>408</v>
      </c>
      <c r="K907">
        <v>1</v>
      </c>
      <c r="L907">
        <v>101</v>
      </c>
      <c r="M907">
        <v>229</v>
      </c>
      <c r="N907" t="s">
        <v>18</v>
      </c>
      <c r="O907" s="1">
        <v>3.9607400000000002E-39</v>
      </c>
      <c r="P907">
        <v>419</v>
      </c>
    </row>
    <row r="908" spans="1:16" x14ac:dyDescent="0.25">
      <c r="A908" t="s">
        <v>1386</v>
      </c>
      <c r="B908">
        <v>207</v>
      </c>
      <c r="C908" s="3" t="str">
        <f>HYPERLINK("http://www.uniprot.org/uniprot/F6GT55","tr|F6GT55|F6GT55_VITVI")</f>
        <v>tr|F6GT55|F6GT55_VITVI</v>
      </c>
      <c r="D908" t="s">
        <v>1387</v>
      </c>
      <c r="E908">
        <v>90.47</v>
      </c>
      <c r="F908">
        <v>42</v>
      </c>
      <c r="G908">
        <v>4</v>
      </c>
      <c r="H908">
        <v>0</v>
      </c>
      <c r="I908">
        <v>13</v>
      </c>
      <c r="J908">
        <v>138</v>
      </c>
      <c r="K908">
        <v>1</v>
      </c>
      <c r="L908">
        <v>1258</v>
      </c>
      <c r="M908">
        <v>1299</v>
      </c>
      <c r="N908" t="s">
        <v>18</v>
      </c>
      <c r="O908" s="1">
        <v>1.9646099999999999E-14</v>
      </c>
      <c r="P908">
        <v>206</v>
      </c>
    </row>
    <row r="909" spans="1:16" x14ac:dyDescent="0.25">
      <c r="A909" t="s">
        <v>1388</v>
      </c>
      <c r="B909">
        <v>1344</v>
      </c>
      <c r="C909" s="3" t="str">
        <f>HYPERLINK("http://www.uniprot.org/uniprot/I1N1P2","tr|I1N1P2|I1N1P2_SOYBN")</f>
        <v>tr|I1N1P2|I1N1P2_SOYBN</v>
      </c>
      <c r="D909" t="s">
        <v>99</v>
      </c>
      <c r="E909">
        <v>64</v>
      </c>
      <c r="F909">
        <v>500</v>
      </c>
      <c r="G909">
        <v>180</v>
      </c>
      <c r="H909">
        <v>64</v>
      </c>
      <c r="I909">
        <v>1</v>
      </c>
      <c r="J909">
        <v>1308</v>
      </c>
      <c r="K909">
        <v>1</v>
      </c>
      <c r="L909">
        <v>1</v>
      </c>
      <c r="M909">
        <v>482</v>
      </c>
      <c r="N909" t="s">
        <v>18</v>
      </c>
      <c r="O909" s="1">
        <v>1.4512100000000001E-158</v>
      </c>
      <c r="P909">
        <v>1456</v>
      </c>
    </row>
    <row r="910" spans="1:16" x14ac:dyDescent="0.25">
      <c r="A910" t="s">
        <v>1389</v>
      </c>
      <c r="B910">
        <v>2133</v>
      </c>
      <c r="C910" s="3" t="str">
        <f>HYPERLINK("http://www.uniprot.org/uniprot/K7K556","tr|K7K556|K7K556_SOYBN")</f>
        <v>tr|K7K556|K7K556_SOYBN</v>
      </c>
      <c r="D910" t="s">
        <v>28</v>
      </c>
      <c r="E910">
        <v>64</v>
      </c>
      <c r="F910">
        <v>764</v>
      </c>
      <c r="G910">
        <v>275</v>
      </c>
      <c r="H910">
        <v>56</v>
      </c>
      <c r="I910">
        <v>7</v>
      </c>
      <c r="J910">
        <v>2130</v>
      </c>
      <c r="K910">
        <v>1</v>
      </c>
      <c r="L910">
        <v>20</v>
      </c>
      <c r="M910">
        <v>781</v>
      </c>
      <c r="N910" t="s">
        <v>18</v>
      </c>
      <c r="O910">
        <v>0</v>
      </c>
      <c r="P910">
        <v>2439</v>
      </c>
    </row>
    <row r="911" spans="1:16" x14ac:dyDescent="0.25">
      <c r="A911" t="s">
        <v>1390</v>
      </c>
      <c r="B911">
        <v>2022</v>
      </c>
      <c r="C911" s="3" t="str">
        <f>HYPERLINK("http://www.uniprot.org/uniprot/K7L6T7","tr|K7L6T7|K7L6T7_SOYBN")</f>
        <v>tr|K7L6T7|K7L6T7_SOYBN</v>
      </c>
      <c r="D911" t="s">
        <v>28</v>
      </c>
      <c r="E911">
        <v>74.59</v>
      </c>
      <c r="F911">
        <v>681</v>
      </c>
      <c r="G911">
        <v>173</v>
      </c>
      <c r="H911">
        <v>8</v>
      </c>
      <c r="I911">
        <v>1</v>
      </c>
      <c r="J911">
        <v>2019</v>
      </c>
      <c r="K911">
        <v>1</v>
      </c>
      <c r="L911">
        <v>1</v>
      </c>
      <c r="M911">
        <v>662</v>
      </c>
      <c r="N911" t="s">
        <v>18</v>
      </c>
      <c r="O911">
        <v>0</v>
      </c>
      <c r="P911">
        <v>2582</v>
      </c>
    </row>
    <row r="912" spans="1:16" x14ac:dyDescent="0.25">
      <c r="A912" t="s">
        <v>1391</v>
      </c>
      <c r="B912">
        <v>231</v>
      </c>
      <c r="C912" s="3" t="str">
        <f>HYPERLINK("http://www.uniprot.org/uniprot/Q949L4","tr|Q949L4|Q949L4_CICAR")</f>
        <v>tr|Q949L4|Q949L4_CICAR</v>
      </c>
      <c r="D912" t="s">
        <v>176</v>
      </c>
      <c r="E912">
        <v>73.77</v>
      </c>
      <c r="F912">
        <v>61</v>
      </c>
      <c r="G912">
        <v>16</v>
      </c>
      <c r="H912">
        <v>0</v>
      </c>
      <c r="I912">
        <v>1</v>
      </c>
      <c r="J912">
        <v>183</v>
      </c>
      <c r="K912">
        <v>1</v>
      </c>
      <c r="L912">
        <v>116</v>
      </c>
      <c r="M912">
        <v>176</v>
      </c>
      <c r="N912" t="s">
        <v>18</v>
      </c>
      <c r="O912" s="1">
        <v>2.5032100000000001E-17</v>
      </c>
      <c r="P912">
        <v>231</v>
      </c>
    </row>
    <row r="913" spans="1:16" x14ac:dyDescent="0.25">
      <c r="A913" t="s">
        <v>1392</v>
      </c>
      <c r="B913">
        <v>204</v>
      </c>
      <c r="C913" s="3" t="str">
        <f>HYPERLINK("http://www.uniprot.org/uniprot/I1KYB0","tr|I1KYB0|I1KYB0_SOYBN")</f>
        <v>tr|I1KYB0|I1KYB0_SOYBN</v>
      </c>
      <c r="D913" t="s">
        <v>28</v>
      </c>
      <c r="E913">
        <v>68.650000000000006</v>
      </c>
      <c r="F913">
        <v>67</v>
      </c>
      <c r="G913">
        <v>21</v>
      </c>
      <c r="H913">
        <v>2</v>
      </c>
      <c r="I913">
        <v>1</v>
      </c>
      <c r="J913">
        <v>195</v>
      </c>
      <c r="K913">
        <v>1</v>
      </c>
      <c r="L913">
        <v>1</v>
      </c>
      <c r="M913">
        <v>66</v>
      </c>
      <c r="N913" t="s">
        <v>18</v>
      </c>
      <c r="O913" s="1">
        <v>4.5455E-11</v>
      </c>
      <c r="P913">
        <v>177</v>
      </c>
    </row>
    <row r="914" spans="1:16" x14ac:dyDescent="0.25">
      <c r="A914" t="s">
        <v>1393</v>
      </c>
      <c r="B914">
        <v>2055</v>
      </c>
      <c r="C914" s="3" t="str">
        <f>HYPERLINK("http://www.uniprot.org/uniprot/K7LGU0","tr|K7LGU0|K7LGU0_SOYBN")</f>
        <v>tr|K7LGU0|K7LGU0_SOYBN</v>
      </c>
      <c r="D914" t="s">
        <v>28</v>
      </c>
      <c r="E914">
        <v>73.09</v>
      </c>
      <c r="F914">
        <v>684</v>
      </c>
      <c r="G914">
        <v>184</v>
      </c>
      <c r="H914">
        <v>0</v>
      </c>
      <c r="I914">
        <v>1</v>
      </c>
      <c r="J914">
        <v>2052</v>
      </c>
      <c r="K914">
        <v>1</v>
      </c>
      <c r="L914">
        <v>43</v>
      </c>
      <c r="M914">
        <v>714</v>
      </c>
      <c r="N914" t="s">
        <v>18</v>
      </c>
      <c r="O914">
        <v>0</v>
      </c>
      <c r="P914">
        <v>2693</v>
      </c>
    </row>
    <row r="915" spans="1:16" x14ac:dyDescent="0.25">
      <c r="A915" t="s">
        <v>1394</v>
      </c>
      <c r="B915">
        <v>1263</v>
      </c>
      <c r="C915" s="3" t="str">
        <f>HYPERLINK("http://www.uniprot.org/uniprot/I3SQL8","tr|I3SQL8|I3SQL8_MEDTR")</f>
        <v>tr|I3SQL8|I3SQL8_MEDTR</v>
      </c>
      <c r="D915" t="s">
        <v>22</v>
      </c>
      <c r="E915">
        <v>84.48</v>
      </c>
      <c r="F915">
        <v>419</v>
      </c>
      <c r="G915">
        <v>65</v>
      </c>
      <c r="H915">
        <v>1</v>
      </c>
      <c r="I915">
        <v>7</v>
      </c>
      <c r="J915">
        <v>1260</v>
      </c>
      <c r="K915">
        <v>1</v>
      </c>
      <c r="L915">
        <v>4</v>
      </c>
      <c r="M915">
        <v>417</v>
      </c>
      <c r="N915" t="s">
        <v>18</v>
      </c>
      <c r="O915">
        <v>0</v>
      </c>
      <c r="P915">
        <v>1708</v>
      </c>
    </row>
    <row r="916" spans="1:16" x14ac:dyDescent="0.25">
      <c r="A916" t="s">
        <v>1395</v>
      </c>
      <c r="B916">
        <v>1137</v>
      </c>
      <c r="C916" s="3" t="str">
        <f>HYPERLINK("http://www.uniprot.org/uniprot/G7JFL4","tr|G7JFL4|G7JFL4_MEDTR")</f>
        <v>tr|G7JFL4|G7JFL4_MEDTR</v>
      </c>
      <c r="D916" t="s">
        <v>1396</v>
      </c>
      <c r="E916">
        <v>89.15</v>
      </c>
      <c r="F916">
        <v>378</v>
      </c>
      <c r="G916">
        <v>41</v>
      </c>
      <c r="H916">
        <v>0</v>
      </c>
      <c r="I916">
        <v>1</v>
      </c>
      <c r="J916">
        <v>1134</v>
      </c>
      <c r="K916">
        <v>1</v>
      </c>
      <c r="L916">
        <v>1</v>
      </c>
      <c r="M916">
        <v>373</v>
      </c>
      <c r="N916" t="s">
        <v>18</v>
      </c>
      <c r="O916">
        <v>0</v>
      </c>
      <c r="P916">
        <v>1670</v>
      </c>
    </row>
    <row r="917" spans="1:16" x14ac:dyDescent="0.25">
      <c r="A917" t="s">
        <v>1397</v>
      </c>
      <c r="B917">
        <v>1860</v>
      </c>
      <c r="C917" s="3" t="str">
        <f>HYPERLINK("http://www.uniprot.org/uniprot/K7L7S5","tr|K7L7S5|K7L7S5_SOYBN")</f>
        <v>tr|K7L7S5|K7L7S5_SOYBN</v>
      </c>
      <c r="D917" t="s">
        <v>28</v>
      </c>
      <c r="E917">
        <v>70.86</v>
      </c>
      <c r="F917">
        <v>635</v>
      </c>
      <c r="G917">
        <v>185</v>
      </c>
      <c r="H917">
        <v>16</v>
      </c>
      <c r="I917">
        <v>1</v>
      </c>
      <c r="J917">
        <v>1857</v>
      </c>
      <c r="K917">
        <v>1</v>
      </c>
      <c r="L917">
        <v>32</v>
      </c>
      <c r="M917">
        <v>665</v>
      </c>
      <c r="N917" t="s">
        <v>18</v>
      </c>
      <c r="O917">
        <v>0</v>
      </c>
      <c r="P917">
        <v>2339</v>
      </c>
    </row>
    <row r="918" spans="1:16" x14ac:dyDescent="0.25">
      <c r="A918" t="s">
        <v>1398</v>
      </c>
      <c r="B918">
        <v>1416</v>
      </c>
      <c r="C918" s="3" t="str">
        <f>HYPERLINK("http://www.uniprot.org/uniprot/I3T3F4","tr|I3T3F4|I3T3F4_LOTJA")</f>
        <v>tr|I3T3F4|I3T3F4_LOTJA</v>
      </c>
      <c r="D918" t="s">
        <v>93</v>
      </c>
      <c r="E918">
        <v>70.650000000000006</v>
      </c>
      <c r="F918">
        <v>460</v>
      </c>
      <c r="G918">
        <v>135</v>
      </c>
      <c r="H918">
        <v>0</v>
      </c>
      <c r="I918">
        <v>4</v>
      </c>
      <c r="J918">
        <v>1383</v>
      </c>
      <c r="K918">
        <v>1</v>
      </c>
      <c r="L918">
        <v>25</v>
      </c>
      <c r="M918">
        <v>482</v>
      </c>
      <c r="N918" t="s">
        <v>18</v>
      </c>
      <c r="O918">
        <v>0</v>
      </c>
      <c r="P918">
        <v>1695</v>
      </c>
    </row>
    <row r="919" spans="1:16" x14ac:dyDescent="0.25">
      <c r="A919" t="s">
        <v>1399</v>
      </c>
      <c r="B919">
        <v>1620</v>
      </c>
      <c r="C919" s="3" t="str">
        <f>HYPERLINK("http://www.uniprot.org/uniprot/K7LXV5","tr|K7LXV5|K7LXV5_SOYBN")</f>
        <v>tr|K7LXV5|K7LXV5_SOYBN</v>
      </c>
      <c r="D919" t="s">
        <v>117</v>
      </c>
      <c r="E919">
        <v>79.400000000000006</v>
      </c>
      <c r="F919">
        <v>534</v>
      </c>
      <c r="G919">
        <v>110</v>
      </c>
      <c r="H919">
        <v>8</v>
      </c>
      <c r="I919">
        <v>1</v>
      </c>
      <c r="J919">
        <v>1578</v>
      </c>
      <c r="K919">
        <v>1</v>
      </c>
      <c r="L919">
        <v>1</v>
      </c>
      <c r="M919">
        <v>534</v>
      </c>
      <c r="N919" t="s">
        <v>18</v>
      </c>
      <c r="O919">
        <v>0</v>
      </c>
      <c r="P919">
        <v>2073</v>
      </c>
    </row>
    <row r="920" spans="1:16" x14ac:dyDescent="0.25">
      <c r="A920" t="s">
        <v>1400</v>
      </c>
      <c r="B920">
        <v>648</v>
      </c>
      <c r="C920" s="3" t="str">
        <f>HYPERLINK("http://www.uniprot.org/uniprot/G7K086","tr|G7K086|G7K086_MEDTR")</f>
        <v>tr|G7K086|G7K086_MEDTR</v>
      </c>
      <c r="D920" t="s">
        <v>1401</v>
      </c>
      <c r="E920">
        <v>92.16</v>
      </c>
      <c r="F920">
        <v>217</v>
      </c>
      <c r="G920">
        <v>17</v>
      </c>
      <c r="H920">
        <v>2</v>
      </c>
      <c r="I920">
        <v>1</v>
      </c>
      <c r="J920">
        <v>645</v>
      </c>
      <c r="K920">
        <v>1</v>
      </c>
      <c r="L920">
        <v>1</v>
      </c>
      <c r="M920">
        <v>217</v>
      </c>
      <c r="N920" t="s">
        <v>18</v>
      </c>
      <c r="O920" s="1">
        <v>1.7682299999999999E-111</v>
      </c>
      <c r="P920">
        <v>1045</v>
      </c>
    </row>
    <row r="921" spans="1:16" x14ac:dyDescent="0.25">
      <c r="A921" t="s">
        <v>1402</v>
      </c>
      <c r="B921">
        <v>606</v>
      </c>
      <c r="C921" s="3" t="str">
        <f>HYPERLINK("http://www.uniprot.org/uniprot/K7MUL1","tr|K7MUL1|K7MUL1_SOYBN")</f>
        <v>tr|K7MUL1|K7MUL1_SOYBN</v>
      </c>
      <c r="D921" t="s">
        <v>28</v>
      </c>
      <c r="E921">
        <v>58.79</v>
      </c>
      <c r="F921">
        <v>182</v>
      </c>
      <c r="G921">
        <v>75</v>
      </c>
      <c r="H921">
        <v>2</v>
      </c>
      <c r="I921">
        <v>64</v>
      </c>
      <c r="J921">
        <v>603</v>
      </c>
      <c r="K921">
        <v>1</v>
      </c>
      <c r="L921">
        <v>75</v>
      </c>
      <c r="M921">
        <v>250</v>
      </c>
      <c r="N921" t="s">
        <v>18</v>
      </c>
      <c r="O921" s="1">
        <v>1.2548300000000001E-49</v>
      </c>
      <c r="P921">
        <v>511</v>
      </c>
    </row>
    <row r="922" spans="1:16" x14ac:dyDescent="0.25">
      <c r="A922" t="s">
        <v>1403</v>
      </c>
      <c r="B922">
        <v>954</v>
      </c>
      <c r="C922" s="3" t="str">
        <f>HYPERLINK("http://www.uniprot.org/uniprot/I1LYJ1","tr|I1LYJ1|I1LYJ1_SOYBN")</f>
        <v>tr|I1LYJ1|I1LYJ1_SOYBN</v>
      </c>
      <c r="D922" t="s">
        <v>71</v>
      </c>
      <c r="E922">
        <v>59.63</v>
      </c>
      <c r="F922">
        <v>327</v>
      </c>
      <c r="G922">
        <v>132</v>
      </c>
      <c r="H922">
        <v>14</v>
      </c>
      <c r="I922">
        <v>7</v>
      </c>
      <c r="J922">
        <v>945</v>
      </c>
      <c r="K922">
        <v>1</v>
      </c>
      <c r="L922">
        <v>24</v>
      </c>
      <c r="M922">
        <v>337</v>
      </c>
      <c r="N922" t="s">
        <v>18</v>
      </c>
      <c r="O922" s="1">
        <v>4.8045399999999997E-93</v>
      </c>
      <c r="P922">
        <v>889</v>
      </c>
    </row>
    <row r="923" spans="1:16" x14ac:dyDescent="0.25">
      <c r="A923" t="s">
        <v>1404</v>
      </c>
      <c r="B923">
        <v>930</v>
      </c>
      <c r="C923" s="3" t="str">
        <f>HYPERLINK("http://www.uniprot.org/uniprot/K7MFJ7","tr|K7MFJ7|K7MFJ7_SOYBN")</f>
        <v>tr|K7MFJ7|K7MFJ7_SOYBN</v>
      </c>
      <c r="D923" t="s">
        <v>28</v>
      </c>
      <c r="E923">
        <v>58.25</v>
      </c>
      <c r="F923">
        <v>309</v>
      </c>
      <c r="G923">
        <v>129</v>
      </c>
      <c r="H923">
        <v>0</v>
      </c>
      <c r="I923">
        <v>1</v>
      </c>
      <c r="J923">
        <v>927</v>
      </c>
      <c r="K923">
        <v>1</v>
      </c>
      <c r="L923">
        <v>174</v>
      </c>
      <c r="M923">
        <v>474</v>
      </c>
      <c r="N923" t="s">
        <v>18</v>
      </c>
      <c r="O923" s="1">
        <v>1.52192E-96</v>
      </c>
      <c r="P923">
        <v>919</v>
      </c>
    </row>
    <row r="924" spans="1:16" x14ac:dyDescent="0.25">
      <c r="A924" t="s">
        <v>1405</v>
      </c>
      <c r="B924">
        <v>1002</v>
      </c>
      <c r="C924" s="3" t="str">
        <f>HYPERLINK("http://www.uniprot.org/uniprot/I1LEX1","tr|I1LEX1|I1LEX1_SOYBN")</f>
        <v>tr|I1LEX1|I1LEX1_SOYBN</v>
      </c>
      <c r="D924" t="s">
        <v>28</v>
      </c>
      <c r="E924">
        <v>53.23</v>
      </c>
      <c r="F924">
        <v>278</v>
      </c>
      <c r="G924">
        <v>130</v>
      </c>
      <c r="H924">
        <v>2</v>
      </c>
      <c r="I924">
        <v>172</v>
      </c>
      <c r="J924">
        <v>999</v>
      </c>
      <c r="K924">
        <v>1</v>
      </c>
      <c r="L924">
        <v>100</v>
      </c>
      <c r="M924">
        <v>355</v>
      </c>
      <c r="N924" t="s">
        <v>18</v>
      </c>
      <c r="O924" s="1">
        <v>6.61248E-64</v>
      </c>
      <c r="P924">
        <v>638</v>
      </c>
    </row>
    <row r="925" spans="1:16" x14ac:dyDescent="0.25">
      <c r="A925" t="s">
        <v>1406</v>
      </c>
      <c r="B925">
        <v>288</v>
      </c>
      <c r="C925" s="3" t="str">
        <f>HYPERLINK("http://www.uniprot.org/uniprot/B9N321","tr|B9N321|B9N321_POPTR")</f>
        <v>tr|B9N321|B9N321_POPTR</v>
      </c>
      <c r="D925" t="s">
        <v>1407</v>
      </c>
      <c r="E925">
        <v>76.47</v>
      </c>
      <c r="F925">
        <v>85</v>
      </c>
      <c r="G925">
        <v>20</v>
      </c>
      <c r="H925">
        <v>0</v>
      </c>
      <c r="I925">
        <v>1</v>
      </c>
      <c r="J925">
        <v>255</v>
      </c>
      <c r="K925">
        <v>1</v>
      </c>
      <c r="L925">
        <v>300</v>
      </c>
      <c r="M925">
        <v>384</v>
      </c>
      <c r="N925" t="s">
        <v>18</v>
      </c>
      <c r="O925" s="1">
        <v>4.5592700000000003E-27</v>
      </c>
      <c r="P925">
        <v>315</v>
      </c>
    </row>
    <row r="926" spans="1:16" x14ac:dyDescent="0.25">
      <c r="A926" t="s">
        <v>1408</v>
      </c>
      <c r="B926">
        <v>675</v>
      </c>
      <c r="C926" s="3" t="str">
        <f>HYPERLINK("http://www.uniprot.org/uniprot/G7IEZ6","tr|G7IEZ6|G7IEZ6_MEDTR")</f>
        <v>tr|G7IEZ6|G7IEZ6_MEDTR</v>
      </c>
      <c r="D926" t="s">
        <v>1409</v>
      </c>
      <c r="E926">
        <v>88.23</v>
      </c>
      <c r="F926">
        <v>221</v>
      </c>
      <c r="G926">
        <v>26</v>
      </c>
      <c r="H926">
        <v>0</v>
      </c>
      <c r="I926">
        <v>10</v>
      </c>
      <c r="J926">
        <v>672</v>
      </c>
      <c r="K926">
        <v>1</v>
      </c>
      <c r="L926">
        <v>2</v>
      </c>
      <c r="M926">
        <v>222</v>
      </c>
      <c r="N926" t="s">
        <v>18</v>
      </c>
      <c r="O926" s="1">
        <v>7.2788200000000002E-106</v>
      </c>
      <c r="P926">
        <v>997</v>
      </c>
    </row>
    <row r="927" spans="1:16" x14ac:dyDescent="0.25">
      <c r="A927" t="s">
        <v>1410</v>
      </c>
      <c r="B927">
        <v>1335</v>
      </c>
      <c r="C927" s="3" t="str">
        <f>HYPERLINK("http://www.uniprot.org/uniprot/G7ZWI6","tr|G7ZWI6|G7ZWI6_MEDTR")</f>
        <v>tr|G7ZWI6|G7ZWI6_MEDTR</v>
      </c>
      <c r="D927" t="s">
        <v>1411</v>
      </c>
      <c r="E927">
        <v>77.75</v>
      </c>
      <c r="F927">
        <v>445</v>
      </c>
      <c r="G927">
        <v>99</v>
      </c>
      <c r="H927">
        <v>7</v>
      </c>
      <c r="I927">
        <v>1</v>
      </c>
      <c r="J927">
        <v>1314</v>
      </c>
      <c r="K927">
        <v>1</v>
      </c>
      <c r="L927">
        <v>1</v>
      </c>
      <c r="M927">
        <v>424</v>
      </c>
      <c r="N927" t="s">
        <v>18</v>
      </c>
      <c r="O927">
        <v>0</v>
      </c>
      <c r="P927">
        <v>1797</v>
      </c>
    </row>
    <row r="928" spans="1:16" x14ac:dyDescent="0.25">
      <c r="A928" t="s">
        <v>1412</v>
      </c>
      <c r="B928">
        <v>543</v>
      </c>
      <c r="C928" s="3" t="str">
        <f>HYPERLINK("http://www.uniprot.org/uniprot/G7J9I6","tr|G7J9I6|G7J9I6_MEDTR")</f>
        <v>tr|G7J9I6|G7J9I6_MEDTR</v>
      </c>
      <c r="D928" t="s">
        <v>1413</v>
      </c>
      <c r="E928">
        <v>39.880000000000003</v>
      </c>
      <c r="F928">
        <v>168</v>
      </c>
      <c r="G928">
        <v>101</v>
      </c>
      <c r="H928">
        <v>0</v>
      </c>
      <c r="I928">
        <v>19</v>
      </c>
      <c r="J928">
        <v>522</v>
      </c>
      <c r="K928">
        <v>1</v>
      </c>
      <c r="L928">
        <v>84</v>
      </c>
      <c r="M928">
        <v>247</v>
      </c>
      <c r="N928" t="s">
        <v>18</v>
      </c>
      <c r="O928" s="1">
        <v>5.8092500000000002E-33</v>
      </c>
      <c r="P928">
        <v>366</v>
      </c>
    </row>
    <row r="929" spans="1:16" x14ac:dyDescent="0.25">
      <c r="A929" t="s">
        <v>1414</v>
      </c>
      <c r="B929">
        <v>3117</v>
      </c>
      <c r="C929" s="3" t="str">
        <f>HYPERLINK("http://www.uniprot.org/uniprot/Q710T7","tr|Q710T7|Q710T7_POPDE")</f>
        <v>tr|Q710T7|Q710T7_POPDE</v>
      </c>
      <c r="D929" t="s">
        <v>1150</v>
      </c>
      <c r="E929">
        <v>71.7</v>
      </c>
      <c r="F929">
        <v>1046</v>
      </c>
      <c r="G929">
        <v>296</v>
      </c>
      <c r="H929">
        <v>14</v>
      </c>
      <c r="I929">
        <v>4</v>
      </c>
      <c r="J929">
        <v>3099</v>
      </c>
      <c r="K929">
        <v>1</v>
      </c>
      <c r="L929">
        <v>335</v>
      </c>
      <c r="M929">
        <v>1377</v>
      </c>
      <c r="N929" t="s">
        <v>18</v>
      </c>
      <c r="O929">
        <v>0</v>
      </c>
      <c r="P929">
        <v>3822</v>
      </c>
    </row>
    <row r="930" spans="1:16" x14ac:dyDescent="0.25">
      <c r="A930" t="s">
        <v>1415</v>
      </c>
      <c r="B930">
        <v>1812</v>
      </c>
      <c r="C930" s="3" t="str">
        <f>HYPERLINK("http://www.uniprot.org/uniprot/G7LD89","tr|G7LD89|G7LD89_MEDTR")</f>
        <v>tr|G7LD89|G7LD89_MEDTR</v>
      </c>
      <c r="D930" t="s">
        <v>1416</v>
      </c>
      <c r="E930">
        <v>77.61</v>
      </c>
      <c r="F930">
        <v>478</v>
      </c>
      <c r="G930">
        <v>107</v>
      </c>
      <c r="H930">
        <v>41</v>
      </c>
      <c r="I930">
        <v>4</v>
      </c>
      <c r="J930">
        <v>1314</v>
      </c>
      <c r="K930">
        <v>1</v>
      </c>
      <c r="L930">
        <v>1</v>
      </c>
      <c r="M930">
        <v>475</v>
      </c>
      <c r="N930" t="s">
        <v>18</v>
      </c>
      <c r="O930">
        <v>0</v>
      </c>
      <c r="P930">
        <v>1808</v>
      </c>
    </row>
    <row r="931" spans="1:16" x14ac:dyDescent="0.25">
      <c r="A931" t="s">
        <v>1417</v>
      </c>
      <c r="B931">
        <v>708</v>
      </c>
      <c r="C931" s="3" t="str">
        <f>HYPERLINK("http://www.uniprot.org/uniprot/B9N0F0","tr|B9N0F0|B9N0F0_POPTR")</f>
        <v>tr|B9N0F0|B9N0F0_POPTR</v>
      </c>
      <c r="D931" t="s">
        <v>1418</v>
      </c>
      <c r="E931">
        <v>72.77</v>
      </c>
      <c r="F931">
        <v>191</v>
      </c>
      <c r="G931">
        <v>52</v>
      </c>
      <c r="H931">
        <v>0</v>
      </c>
      <c r="I931">
        <v>127</v>
      </c>
      <c r="J931">
        <v>699</v>
      </c>
      <c r="K931">
        <v>1</v>
      </c>
      <c r="L931">
        <v>64</v>
      </c>
      <c r="M931">
        <v>254</v>
      </c>
      <c r="N931" t="s">
        <v>18</v>
      </c>
      <c r="O931" s="1">
        <v>1.34584E-76</v>
      </c>
      <c r="P931">
        <v>745</v>
      </c>
    </row>
    <row r="932" spans="1:16" x14ac:dyDescent="0.25">
      <c r="A932" t="s">
        <v>1419</v>
      </c>
      <c r="B932">
        <v>732</v>
      </c>
      <c r="C932" s="3" t="str">
        <f>HYPERLINK("http://www.uniprot.org/uniprot/K7MNX2","tr|K7MNX2|K7MNX2_SOYBN")</f>
        <v>tr|K7MNX2|K7MNX2_SOYBN</v>
      </c>
      <c r="D932" t="s">
        <v>28</v>
      </c>
      <c r="E932">
        <v>26.12</v>
      </c>
      <c r="F932">
        <v>111</v>
      </c>
      <c r="G932">
        <v>82</v>
      </c>
      <c r="H932">
        <v>2</v>
      </c>
      <c r="I932">
        <v>1</v>
      </c>
      <c r="J932">
        <v>327</v>
      </c>
      <c r="K932">
        <v>1</v>
      </c>
      <c r="L932">
        <v>404</v>
      </c>
      <c r="M932">
        <v>514</v>
      </c>
      <c r="N932" t="s">
        <v>18</v>
      </c>
      <c r="O932" s="1">
        <v>1.97834E-9</v>
      </c>
      <c r="P932">
        <v>166</v>
      </c>
    </row>
    <row r="933" spans="1:16" x14ac:dyDescent="0.25">
      <c r="A933" t="s">
        <v>1420</v>
      </c>
      <c r="B933">
        <v>960</v>
      </c>
      <c r="C933" s="3" t="str">
        <f>HYPERLINK("http://www.uniprot.org/uniprot/K7M034","tr|K7M034|K7M034_SOYBN")</f>
        <v>tr|K7M034|K7M034_SOYBN</v>
      </c>
      <c r="D933" t="s">
        <v>28</v>
      </c>
      <c r="E933">
        <v>48.24</v>
      </c>
      <c r="F933">
        <v>371</v>
      </c>
      <c r="G933">
        <v>192</v>
      </c>
      <c r="H933">
        <v>52</v>
      </c>
      <c r="I933">
        <v>1</v>
      </c>
      <c r="J933">
        <v>957</v>
      </c>
      <c r="K933">
        <v>1</v>
      </c>
      <c r="L933">
        <v>1</v>
      </c>
      <c r="M933">
        <v>357</v>
      </c>
      <c r="N933" t="s">
        <v>18</v>
      </c>
      <c r="O933" s="1">
        <v>6.3769799999999998E-77</v>
      </c>
      <c r="P933">
        <v>750</v>
      </c>
    </row>
    <row r="934" spans="1:16" x14ac:dyDescent="0.25">
      <c r="A934" t="s">
        <v>1421</v>
      </c>
      <c r="B934">
        <v>4686</v>
      </c>
      <c r="C934" s="3" t="str">
        <f>HYPERLINK("http://www.uniprot.org/uniprot/K7KMH8","tr|K7KMH8|K7KMH8_SOYBN")</f>
        <v>tr|K7KMH8|K7KMH8_SOYBN</v>
      </c>
      <c r="D934" t="s">
        <v>28</v>
      </c>
      <c r="E934">
        <v>75.83</v>
      </c>
      <c r="F934">
        <v>778</v>
      </c>
      <c r="G934">
        <v>188</v>
      </c>
      <c r="H934">
        <v>19</v>
      </c>
      <c r="I934">
        <v>1</v>
      </c>
      <c r="J934">
        <v>2277</v>
      </c>
      <c r="K934">
        <v>1</v>
      </c>
      <c r="L934">
        <v>1</v>
      </c>
      <c r="M934">
        <v>765</v>
      </c>
      <c r="N934" t="s">
        <v>18</v>
      </c>
      <c r="O934">
        <v>0</v>
      </c>
      <c r="P934">
        <v>2914</v>
      </c>
    </row>
    <row r="935" spans="1:16" x14ac:dyDescent="0.25">
      <c r="A935" t="s">
        <v>1422</v>
      </c>
      <c r="B935">
        <v>4185</v>
      </c>
      <c r="C935" s="3" t="str">
        <f>HYPERLINK("http://www.uniprot.org/uniprot/G7LDU5","tr|G7LDU5|G7LDU5_MEDTR")</f>
        <v>tr|G7LDU5|G7LDU5_MEDTR</v>
      </c>
      <c r="D935" t="s">
        <v>1423</v>
      </c>
      <c r="E935">
        <v>73.63</v>
      </c>
      <c r="F935">
        <v>1407</v>
      </c>
      <c r="G935">
        <v>371</v>
      </c>
      <c r="H935">
        <v>14</v>
      </c>
      <c r="I935">
        <v>4</v>
      </c>
      <c r="J935">
        <v>4182</v>
      </c>
      <c r="K935">
        <v>1</v>
      </c>
      <c r="L935">
        <v>5</v>
      </c>
      <c r="M935">
        <v>1406</v>
      </c>
      <c r="N935" t="s">
        <v>18</v>
      </c>
      <c r="O935">
        <v>0</v>
      </c>
      <c r="P935">
        <v>5179</v>
      </c>
    </row>
    <row r="936" spans="1:16" x14ac:dyDescent="0.25">
      <c r="A936" t="s">
        <v>1424</v>
      </c>
      <c r="B936">
        <v>1182</v>
      </c>
      <c r="C936" s="3" t="str">
        <f>HYPERLINK("http://www.uniprot.org/uniprot/G7KDG0","tr|G7KDG0|G7KDG0_MEDTR")</f>
        <v>tr|G7KDG0|G7KDG0_MEDTR</v>
      </c>
      <c r="D936" t="s">
        <v>1425</v>
      </c>
      <c r="E936">
        <v>69.739999999999995</v>
      </c>
      <c r="F936">
        <v>390</v>
      </c>
      <c r="G936">
        <v>118</v>
      </c>
      <c r="H936">
        <v>2</v>
      </c>
      <c r="I936">
        <v>16</v>
      </c>
      <c r="J936">
        <v>1179</v>
      </c>
      <c r="K936">
        <v>1</v>
      </c>
      <c r="L936">
        <v>3</v>
      </c>
      <c r="M936">
        <v>387</v>
      </c>
      <c r="N936" t="s">
        <v>18</v>
      </c>
      <c r="O936" s="1">
        <v>3.5025500000000001E-150</v>
      </c>
      <c r="P936">
        <v>1383</v>
      </c>
    </row>
    <row r="937" spans="1:16" x14ac:dyDescent="0.25">
      <c r="A937" t="s">
        <v>1426</v>
      </c>
      <c r="B937">
        <v>1386</v>
      </c>
      <c r="C937" s="3" t="str">
        <f>HYPERLINK("http://www.uniprot.org/uniprot/M1AUB1","tr|M1AUB1|M1AUB1_SOLTU")</f>
        <v>tr|M1AUB1|M1AUB1_SOLTU</v>
      </c>
      <c r="D937" t="s">
        <v>1427</v>
      </c>
      <c r="E937">
        <v>29.82</v>
      </c>
      <c r="F937">
        <v>171</v>
      </c>
      <c r="G937">
        <v>120</v>
      </c>
      <c r="H937">
        <v>10</v>
      </c>
      <c r="I937">
        <v>319</v>
      </c>
      <c r="J937">
        <v>801</v>
      </c>
      <c r="K937">
        <v>1</v>
      </c>
      <c r="L937">
        <v>263</v>
      </c>
      <c r="M937">
        <v>421</v>
      </c>
      <c r="N937" t="s">
        <v>18</v>
      </c>
      <c r="O937" s="1">
        <v>3.6515300000000001E-11</v>
      </c>
      <c r="P937">
        <v>185</v>
      </c>
    </row>
    <row r="938" spans="1:16" x14ac:dyDescent="0.25">
      <c r="A938" t="s">
        <v>1428</v>
      </c>
      <c r="B938">
        <v>1077</v>
      </c>
      <c r="C938" s="3" t="str">
        <f>HYPERLINK("http://www.uniprot.org/uniprot/I1KYB0","tr|I1KYB0|I1KYB0_SOYBN")</f>
        <v>tr|I1KYB0|I1KYB0_SOYBN</v>
      </c>
      <c r="D938" t="s">
        <v>28</v>
      </c>
      <c r="E938">
        <v>83.07</v>
      </c>
      <c r="F938">
        <v>325</v>
      </c>
      <c r="G938">
        <v>55</v>
      </c>
      <c r="H938">
        <v>0</v>
      </c>
      <c r="I938">
        <v>97</v>
      </c>
      <c r="J938">
        <v>1071</v>
      </c>
      <c r="K938">
        <v>1</v>
      </c>
      <c r="L938">
        <v>37</v>
      </c>
      <c r="M938">
        <v>324</v>
      </c>
      <c r="N938" t="s">
        <v>18</v>
      </c>
      <c r="O938" s="1">
        <v>8.5563600000000004E-145</v>
      </c>
      <c r="P938">
        <v>1336</v>
      </c>
    </row>
    <row r="939" spans="1:16" x14ac:dyDescent="0.25">
      <c r="A939" t="s">
        <v>1429</v>
      </c>
      <c r="B939">
        <v>2970</v>
      </c>
      <c r="C939" s="3" t="str">
        <f>HYPERLINK("http://www.uniprot.org/uniprot/G7LB10","tr|G7LB10|G7LB10_MEDTR")</f>
        <v>tr|G7LB10|G7LB10_MEDTR</v>
      </c>
      <c r="D939" t="s">
        <v>1430</v>
      </c>
      <c r="E939">
        <v>87.11</v>
      </c>
      <c r="F939">
        <v>962</v>
      </c>
      <c r="G939">
        <v>124</v>
      </c>
      <c r="H939">
        <v>0</v>
      </c>
      <c r="I939">
        <v>82</v>
      </c>
      <c r="J939">
        <v>2967</v>
      </c>
      <c r="K939">
        <v>1</v>
      </c>
      <c r="L939">
        <v>28</v>
      </c>
      <c r="M939">
        <v>988</v>
      </c>
      <c r="N939" t="s">
        <v>18</v>
      </c>
      <c r="O939">
        <v>0</v>
      </c>
      <c r="P939">
        <v>4385</v>
      </c>
    </row>
    <row r="940" spans="1:16" x14ac:dyDescent="0.25">
      <c r="A940" t="s">
        <v>1431</v>
      </c>
      <c r="B940">
        <v>906</v>
      </c>
      <c r="C940" s="3" t="str">
        <f>HYPERLINK("http://www.uniprot.org/uniprot/G7INM7","tr|G7INM7|G7INM7_MEDTR")</f>
        <v>tr|G7INM7|G7INM7_MEDTR</v>
      </c>
      <c r="D940" t="s">
        <v>1432</v>
      </c>
      <c r="E940">
        <v>73.209999999999994</v>
      </c>
      <c r="F940">
        <v>336</v>
      </c>
      <c r="G940">
        <v>90</v>
      </c>
      <c r="H940">
        <v>56</v>
      </c>
      <c r="I940">
        <v>61</v>
      </c>
      <c r="J940">
        <v>900</v>
      </c>
      <c r="K940">
        <v>1</v>
      </c>
      <c r="L940">
        <v>9</v>
      </c>
      <c r="M940">
        <v>341</v>
      </c>
      <c r="N940" t="s">
        <v>18</v>
      </c>
      <c r="O940" s="1">
        <v>4.0925600000000001E-123</v>
      </c>
      <c r="P940">
        <v>1148</v>
      </c>
    </row>
    <row r="941" spans="1:16" x14ac:dyDescent="0.25">
      <c r="A941" t="s">
        <v>1433</v>
      </c>
      <c r="B941">
        <v>3417</v>
      </c>
      <c r="C941" s="3" t="str">
        <f>HYPERLINK("http://www.uniprot.org/uniprot/G7IHZ6","tr|G7IHZ6|G7IHZ6_MEDTR")</f>
        <v>tr|G7IHZ6|G7IHZ6_MEDTR</v>
      </c>
      <c r="D941" t="s">
        <v>1434</v>
      </c>
      <c r="E941">
        <v>84.21</v>
      </c>
      <c r="F941">
        <v>1140</v>
      </c>
      <c r="G941">
        <v>180</v>
      </c>
      <c r="H941">
        <v>2</v>
      </c>
      <c r="I941">
        <v>1</v>
      </c>
      <c r="J941">
        <v>3414</v>
      </c>
      <c r="K941">
        <v>1</v>
      </c>
      <c r="L941">
        <v>1</v>
      </c>
      <c r="M941">
        <v>1140</v>
      </c>
      <c r="N941" t="s">
        <v>18</v>
      </c>
      <c r="O941">
        <v>0</v>
      </c>
      <c r="P941">
        <v>4836</v>
      </c>
    </row>
    <row r="942" spans="1:16" x14ac:dyDescent="0.25">
      <c r="A942" t="s">
        <v>1435</v>
      </c>
      <c r="B942">
        <v>1551</v>
      </c>
      <c r="C942" s="3" t="str">
        <f>HYPERLINK("http://www.uniprot.org/uniprot/I1LUF9","tr|I1LUF9|I1LUF9_SOYBN")</f>
        <v>tr|I1LUF9|I1LUF9_SOYBN</v>
      </c>
      <c r="D942" t="s">
        <v>28</v>
      </c>
      <c r="E942">
        <v>61.47</v>
      </c>
      <c r="F942">
        <v>514</v>
      </c>
      <c r="G942">
        <v>198</v>
      </c>
      <c r="H942">
        <v>8</v>
      </c>
      <c r="I942">
        <v>1</v>
      </c>
      <c r="J942">
        <v>1518</v>
      </c>
      <c r="K942">
        <v>1</v>
      </c>
      <c r="L942">
        <v>1</v>
      </c>
      <c r="M942">
        <v>499</v>
      </c>
      <c r="N942" t="s">
        <v>18</v>
      </c>
      <c r="O942" s="1">
        <v>2.1545499999999999E-172</v>
      </c>
      <c r="P942">
        <v>1576</v>
      </c>
    </row>
    <row r="943" spans="1:16" x14ac:dyDescent="0.25">
      <c r="A943" t="s">
        <v>1436</v>
      </c>
      <c r="B943">
        <v>537</v>
      </c>
      <c r="C943" s="3" t="str">
        <f>HYPERLINK("http://www.uniprot.org/uniprot/F8UKT8","tr|F8UKT8|F8UKT8_PLADU")</f>
        <v>tr|F8UKT8|F8UKT8_PLADU</v>
      </c>
      <c r="D943" t="s">
        <v>77</v>
      </c>
      <c r="E943">
        <v>26.76</v>
      </c>
      <c r="F943">
        <v>142</v>
      </c>
      <c r="G943">
        <v>104</v>
      </c>
      <c r="H943">
        <v>0</v>
      </c>
      <c r="I943">
        <v>3</v>
      </c>
      <c r="J943">
        <v>428</v>
      </c>
      <c r="K943">
        <v>3</v>
      </c>
      <c r="L943">
        <v>322</v>
      </c>
      <c r="M943">
        <v>463</v>
      </c>
      <c r="N943" t="s">
        <v>18</v>
      </c>
      <c r="O943" s="1">
        <v>1.5802600000000001E-11</v>
      </c>
      <c r="P943">
        <v>181</v>
      </c>
    </row>
    <row r="944" spans="1:16" x14ac:dyDescent="0.25">
      <c r="A944" t="s">
        <v>1437</v>
      </c>
      <c r="B944">
        <v>813</v>
      </c>
      <c r="C944" s="3" t="str">
        <f>HYPERLINK("http://www.uniprot.org/uniprot/I1LX37","tr|I1LX37|I1LX37_SOYBN")</f>
        <v>tr|I1LX37|I1LX37_SOYBN</v>
      </c>
      <c r="D944" t="s">
        <v>71</v>
      </c>
      <c r="E944">
        <v>49.66</v>
      </c>
      <c r="F944">
        <v>149</v>
      </c>
      <c r="G944">
        <v>75</v>
      </c>
      <c r="H944">
        <v>3</v>
      </c>
      <c r="I944">
        <v>373</v>
      </c>
      <c r="J944">
        <v>810</v>
      </c>
      <c r="K944">
        <v>1</v>
      </c>
      <c r="L944">
        <v>96</v>
      </c>
      <c r="M944">
        <v>228</v>
      </c>
      <c r="N944" t="s">
        <v>18</v>
      </c>
      <c r="O944" s="1">
        <v>2.37991E-20</v>
      </c>
      <c r="P944">
        <v>261</v>
      </c>
    </row>
    <row r="945" spans="1:16" x14ac:dyDescent="0.25">
      <c r="A945" t="s">
        <v>1438</v>
      </c>
      <c r="B945">
        <v>669</v>
      </c>
      <c r="C945" s="3" t="str">
        <f>HYPERLINK("http://www.uniprot.org/uniprot/G7K078","tr|G7K078|G7K078_MEDTR")</f>
        <v>tr|G7K078|G7K078_MEDTR</v>
      </c>
      <c r="D945" t="s">
        <v>1439</v>
      </c>
      <c r="E945">
        <v>83.41</v>
      </c>
      <c r="F945">
        <v>211</v>
      </c>
      <c r="G945">
        <v>35</v>
      </c>
      <c r="H945">
        <v>0</v>
      </c>
      <c r="I945">
        <v>34</v>
      </c>
      <c r="J945">
        <v>666</v>
      </c>
      <c r="K945">
        <v>1</v>
      </c>
      <c r="L945">
        <v>118</v>
      </c>
      <c r="M945">
        <v>328</v>
      </c>
      <c r="N945" t="s">
        <v>18</v>
      </c>
      <c r="O945" s="1">
        <v>2.0679799999999999E-105</v>
      </c>
      <c r="P945">
        <v>993</v>
      </c>
    </row>
    <row r="946" spans="1:16" x14ac:dyDescent="0.25">
      <c r="A946" t="s">
        <v>1440</v>
      </c>
      <c r="B946">
        <v>1410</v>
      </c>
      <c r="C946" s="3" t="str">
        <f>HYPERLINK("http://www.uniprot.org/uniprot/K7MUM5","tr|K7MUM5|K7MUM5_SOYBN")</f>
        <v>tr|K7MUM5|K7MUM5_SOYBN</v>
      </c>
      <c r="D946" t="s">
        <v>28</v>
      </c>
      <c r="E946">
        <v>68.489999999999995</v>
      </c>
      <c r="F946">
        <v>419</v>
      </c>
      <c r="G946">
        <v>132</v>
      </c>
      <c r="H946">
        <v>2</v>
      </c>
      <c r="I946">
        <v>4</v>
      </c>
      <c r="J946">
        <v>1254</v>
      </c>
      <c r="K946">
        <v>1</v>
      </c>
      <c r="L946">
        <v>8</v>
      </c>
      <c r="M946">
        <v>422</v>
      </c>
      <c r="N946" t="s">
        <v>18</v>
      </c>
      <c r="O946" s="1">
        <v>2.3227099999999999E-162</v>
      </c>
      <c r="P946">
        <v>1489</v>
      </c>
    </row>
    <row r="947" spans="1:16" x14ac:dyDescent="0.25">
      <c r="A947" t="s">
        <v>1441</v>
      </c>
      <c r="B947">
        <v>420</v>
      </c>
      <c r="C947" s="3" t="str">
        <f>HYPERLINK("http://www.uniprot.org/uniprot/I1N9Q1","tr|I1N9Q1|I1N9Q1_SOYBN")</f>
        <v>tr|I1N9Q1|I1N9Q1_SOYBN</v>
      </c>
      <c r="D947" t="s">
        <v>71</v>
      </c>
      <c r="E947">
        <v>70</v>
      </c>
      <c r="F947">
        <v>80</v>
      </c>
      <c r="G947">
        <v>24</v>
      </c>
      <c r="H947">
        <v>0</v>
      </c>
      <c r="I947">
        <v>7</v>
      </c>
      <c r="J947">
        <v>246</v>
      </c>
      <c r="K947">
        <v>1</v>
      </c>
      <c r="L947">
        <v>5</v>
      </c>
      <c r="M947">
        <v>83</v>
      </c>
      <c r="N947" t="s">
        <v>18</v>
      </c>
      <c r="O947" s="1">
        <v>8.1645900000000001E-24</v>
      </c>
      <c r="P947">
        <v>287</v>
      </c>
    </row>
    <row r="948" spans="1:16" x14ac:dyDescent="0.25">
      <c r="A948" t="s">
        <v>1442</v>
      </c>
      <c r="B948">
        <v>570</v>
      </c>
      <c r="C948" s="3" t="str">
        <f>HYPERLINK("http://www.uniprot.org/uniprot/G7KXR3","tr|G7KXR3|G7KXR3_MEDTR")</f>
        <v>tr|G7KXR3|G7KXR3_MEDTR</v>
      </c>
      <c r="D948" t="s">
        <v>1443</v>
      </c>
      <c r="E948">
        <v>81.48</v>
      </c>
      <c r="F948">
        <v>189</v>
      </c>
      <c r="G948">
        <v>35</v>
      </c>
      <c r="H948">
        <v>0</v>
      </c>
      <c r="I948">
        <v>1</v>
      </c>
      <c r="J948">
        <v>567</v>
      </c>
      <c r="K948">
        <v>1</v>
      </c>
      <c r="L948">
        <v>52</v>
      </c>
      <c r="M948">
        <v>240</v>
      </c>
      <c r="N948" t="s">
        <v>18</v>
      </c>
      <c r="O948" s="1">
        <v>6.4845399999999999E-84</v>
      </c>
      <c r="P948">
        <v>806</v>
      </c>
    </row>
    <row r="949" spans="1:16" x14ac:dyDescent="0.25">
      <c r="A949" t="s">
        <v>1444</v>
      </c>
      <c r="B949">
        <v>1491</v>
      </c>
      <c r="C949" s="3" t="str">
        <f>HYPERLINK("http://www.uniprot.org/uniprot/I1E3D2","tr|I1E3D2|I1E3D2_ARAHY")</f>
        <v>tr|I1E3D2|I1E3D2_ARAHY</v>
      </c>
      <c r="D949" t="s">
        <v>1445</v>
      </c>
      <c r="E949">
        <v>91.93</v>
      </c>
      <c r="F949">
        <v>496</v>
      </c>
      <c r="G949">
        <v>40</v>
      </c>
      <c r="H949">
        <v>0</v>
      </c>
      <c r="I949">
        <v>1</v>
      </c>
      <c r="J949">
        <v>1488</v>
      </c>
      <c r="K949">
        <v>1</v>
      </c>
      <c r="L949">
        <v>1</v>
      </c>
      <c r="M949">
        <v>496</v>
      </c>
      <c r="N949" t="s">
        <v>18</v>
      </c>
      <c r="O949">
        <v>0</v>
      </c>
      <c r="P949">
        <v>2401</v>
      </c>
    </row>
    <row r="950" spans="1:16" x14ac:dyDescent="0.25">
      <c r="A950" t="s">
        <v>1446</v>
      </c>
      <c r="B950">
        <v>324</v>
      </c>
      <c r="C950" s="3" t="str">
        <f>HYPERLINK("http://www.uniprot.org/uniprot/C6T3W9","tr|C6T3W9|C6T3W9_SOYBN")</f>
        <v>tr|C6T3W9|C6T3W9_SOYBN</v>
      </c>
      <c r="D950" t="s">
        <v>28</v>
      </c>
      <c r="E950">
        <v>88.59</v>
      </c>
      <c r="F950">
        <v>114</v>
      </c>
      <c r="G950">
        <v>13</v>
      </c>
      <c r="H950">
        <v>7</v>
      </c>
      <c r="I950">
        <v>1</v>
      </c>
      <c r="J950">
        <v>321</v>
      </c>
      <c r="K950">
        <v>1</v>
      </c>
      <c r="L950">
        <v>1</v>
      </c>
      <c r="M950">
        <v>114</v>
      </c>
      <c r="N950" t="s">
        <v>18</v>
      </c>
      <c r="O950" s="1">
        <v>1.0313400000000001E-50</v>
      </c>
      <c r="P950">
        <v>519</v>
      </c>
    </row>
    <row r="951" spans="1:16" x14ac:dyDescent="0.25">
      <c r="A951" t="s">
        <v>1447</v>
      </c>
      <c r="B951">
        <v>675</v>
      </c>
      <c r="C951" s="3" t="str">
        <f>HYPERLINK("http://www.uniprot.org/uniprot/G7IEZ8","tr|G7IEZ8|G7IEZ8_MEDTR")</f>
        <v>tr|G7IEZ8|G7IEZ8_MEDTR</v>
      </c>
      <c r="D951" t="s">
        <v>1448</v>
      </c>
      <c r="E951">
        <v>82.06</v>
      </c>
      <c r="F951">
        <v>223</v>
      </c>
      <c r="G951">
        <v>40</v>
      </c>
      <c r="H951">
        <v>0</v>
      </c>
      <c r="I951">
        <v>4</v>
      </c>
      <c r="J951">
        <v>672</v>
      </c>
      <c r="K951">
        <v>1</v>
      </c>
      <c r="L951">
        <v>3</v>
      </c>
      <c r="M951">
        <v>225</v>
      </c>
      <c r="N951" t="s">
        <v>18</v>
      </c>
      <c r="O951" s="1">
        <v>3.1646500000000003E-101</v>
      </c>
      <c r="P951">
        <v>957</v>
      </c>
    </row>
    <row r="952" spans="1:16" x14ac:dyDescent="0.25">
      <c r="A952" t="s">
        <v>1449</v>
      </c>
      <c r="B952">
        <v>1194</v>
      </c>
      <c r="C952" s="3" t="str">
        <f>HYPERLINK("http://www.uniprot.org/uniprot/G7ZWI5","tr|G7ZWI5|G7ZWI5_MEDTR")</f>
        <v>tr|G7ZWI5|G7ZWI5_MEDTR</v>
      </c>
      <c r="D952" t="s">
        <v>1450</v>
      </c>
      <c r="E952">
        <v>70.83</v>
      </c>
      <c r="F952">
        <v>408</v>
      </c>
      <c r="G952">
        <v>119</v>
      </c>
      <c r="H952">
        <v>19</v>
      </c>
      <c r="I952">
        <v>22</v>
      </c>
      <c r="J952">
        <v>1188</v>
      </c>
      <c r="K952">
        <v>1</v>
      </c>
      <c r="L952">
        <v>5</v>
      </c>
      <c r="M952">
        <v>412</v>
      </c>
      <c r="N952" t="s">
        <v>18</v>
      </c>
      <c r="O952" s="1">
        <v>3.1110499999999997E-154</v>
      </c>
      <c r="P952">
        <v>1418</v>
      </c>
    </row>
    <row r="953" spans="1:16" x14ac:dyDescent="0.25">
      <c r="A953" t="s">
        <v>1451</v>
      </c>
      <c r="B953">
        <v>924</v>
      </c>
      <c r="C953" s="3" t="str">
        <f>HYPERLINK("http://www.uniprot.org/uniprot/I1LXL5","tr|I1LXL5|I1LXL5_SOYBN")</f>
        <v>tr|I1LXL5|I1LXL5_SOYBN</v>
      </c>
      <c r="D953" t="s">
        <v>71</v>
      </c>
      <c r="E953">
        <v>84.37</v>
      </c>
      <c r="F953">
        <v>256</v>
      </c>
      <c r="G953">
        <v>40</v>
      </c>
      <c r="H953">
        <v>0</v>
      </c>
      <c r="I953">
        <v>31</v>
      </c>
      <c r="J953">
        <v>798</v>
      </c>
      <c r="K953">
        <v>1</v>
      </c>
      <c r="L953">
        <v>8</v>
      </c>
      <c r="M953">
        <v>263</v>
      </c>
      <c r="N953" t="s">
        <v>18</v>
      </c>
      <c r="O953" s="1">
        <v>1.44278E-123</v>
      </c>
      <c r="P953">
        <v>1152</v>
      </c>
    </row>
    <row r="954" spans="1:16" x14ac:dyDescent="0.25">
      <c r="A954" t="s">
        <v>1452</v>
      </c>
      <c r="B954">
        <v>1089</v>
      </c>
      <c r="C954" s="3" t="str">
        <f>HYPERLINK("http://www.uniprot.org/uniprot/Q76FZ8","tr|Q76FZ8|Q76FZ8_PEA")</f>
        <v>tr|Q76FZ8|Q76FZ8_PEA</v>
      </c>
      <c r="D954" t="s">
        <v>1453</v>
      </c>
      <c r="E954">
        <v>75.3</v>
      </c>
      <c r="F954">
        <v>324</v>
      </c>
      <c r="G954">
        <v>80</v>
      </c>
      <c r="H954">
        <v>0</v>
      </c>
      <c r="I954">
        <v>106</v>
      </c>
      <c r="J954">
        <v>1077</v>
      </c>
      <c r="K954">
        <v>1</v>
      </c>
      <c r="L954">
        <v>35</v>
      </c>
      <c r="M954">
        <v>357</v>
      </c>
      <c r="N954" t="s">
        <v>18</v>
      </c>
      <c r="O954" s="1">
        <v>9.6610399999999993E-136</v>
      </c>
      <c r="P954">
        <v>1258</v>
      </c>
    </row>
    <row r="955" spans="1:16" x14ac:dyDescent="0.25">
      <c r="A955" t="s">
        <v>1454</v>
      </c>
      <c r="B955">
        <v>927</v>
      </c>
      <c r="C955" s="3" t="str">
        <f>HYPERLINK("http://www.uniprot.org/uniprot/G7LI34","tr|G7LI34|G7LI34_MEDTR")</f>
        <v>tr|G7LI34|G7LI34_MEDTR</v>
      </c>
      <c r="D955" t="s">
        <v>1455</v>
      </c>
      <c r="E955">
        <v>78.2</v>
      </c>
      <c r="F955">
        <v>312</v>
      </c>
      <c r="G955">
        <v>68</v>
      </c>
      <c r="H955">
        <v>4</v>
      </c>
      <c r="I955">
        <v>1</v>
      </c>
      <c r="J955">
        <v>924</v>
      </c>
      <c r="K955">
        <v>1</v>
      </c>
      <c r="L955">
        <v>45</v>
      </c>
      <c r="M955">
        <v>356</v>
      </c>
      <c r="N955" t="s">
        <v>18</v>
      </c>
      <c r="O955" s="1">
        <v>1.1063299999999999E-139</v>
      </c>
      <c r="P955">
        <v>1291</v>
      </c>
    </row>
    <row r="956" spans="1:16" x14ac:dyDescent="0.25">
      <c r="A956" t="s">
        <v>1456</v>
      </c>
      <c r="B956">
        <v>855</v>
      </c>
      <c r="C956" s="3" t="str">
        <f>HYPERLINK("http://www.uniprot.org/uniprot/I1K5F3","tr|I1K5F3|I1K5F3_SOYBN")</f>
        <v>tr|I1K5F3|I1K5F3_SOYBN</v>
      </c>
      <c r="D956" t="s">
        <v>28</v>
      </c>
      <c r="E956">
        <v>74.8</v>
      </c>
      <c r="F956">
        <v>254</v>
      </c>
      <c r="G956">
        <v>64</v>
      </c>
      <c r="H956">
        <v>7</v>
      </c>
      <c r="I956">
        <v>109</v>
      </c>
      <c r="J956">
        <v>849</v>
      </c>
      <c r="K956">
        <v>1</v>
      </c>
      <c r="L956">
        <v>6</v>
      </c>
      <c r="M956">
        <v>255</v>
      </c>
      <c r="N956" t="s">
        <v>18</v>
      </c>
      <c r="O956" s="1">
        <v>3.5539099999999998E-102</v>
      </c>
      <c r="P956">
        <v>967</v>
      </c>
    </row>
    <row r="957" spans="1:16" x14ac:dyDescent="0.25">
      <c r="A957" t="s">
        <v>1457</v>
      </c>
      <c r="B957">
        <v>1611</v>
      </c>
      <c r="C957" s="3" t="str">
        <f>HYPERLINK("http://www.uniprot.org/uniprot/K7K3N2","tr|K7K3N2|K7K3N2_SOYBN")</f>
        <v>tr|K7K3N2|K7K3N2_SOYBN</v>
      </c>
      <c r="D957" t="s">
        <v>61</v>
      </c>
      <c r="E957">
        <v>39.659999999999997</v>
      </c>
      <c r="F957">
        <v>542</v>
      </c>
      <c r="G957">
        <v>327</v>
      </c>
      <c r="H957">
        <v>6</v>
      </c>
      <c r="I957">
        <v>1</v>
      </c>
      <c r="J957">
        <v>1608</v>
      </c>
      <c r="K957">
        <v>1</v>
      </c>
      <c r="L957">
        <v>44</v>
      </c>
      <c r="M957">
        <v>486</v>
      </c>
      <c r="N957" t="s">
        <v>18</v>
      </c>
      <c r="O957" s="1">
        <v>8.2189299999999998E-82</v>
      </c>
      <c r="P957">
        <v>795</v>
      </c>
    </row>
    <row r="958" spans="1:16" x14ac:dyDescent="0.25">
      <c r="A958" t="s">
        <v>1458</v>
      </c>
      <c r="B958">
        <v>1431</v>
      </c>
      <c r="C958" s="3" t="str">
        <f>HYPERLINK("http://www.uniprot.org/uniprot/I1MHP5","tr|I1MHP5|I1MHP5_SOYBN")</f>
        <v>tr|I1MHP5|I1MHP5_SOYBN</v>
      </c>
      <c r="D958" t="s">
        <v>28</v>
      </c>
      <c r="E958">
        <v>27.61</v>
      </c>
      <c r="F958">
        <v>420</v>
      </c>
      <c r="G958">
        <v>304</v>
      </c>
      <c r="H958">
        <v>42</v>
      </c>
      <c r="I958">
        <v>151</v>
      </c>
      <c r="J958">
        <v>1284</v>
      </c>
      <c r="K958">
        <v>1</v>
      </c>
      <c r="L958">
        <v>1057</v>
      </c>
      <c r="M958">
        <v>1470</v>
      </c>
      <c r="N958" t="s">
        <v>18</v>
      </c>
      <c r="O958" s="1">
        <v>8.1995E-30</v>
      </c>
      <c r="P958">
        <v>346</v>
      </c>
    </row>
    <row r="959" spans="1:16" x14ac:dyDescent="0.25">
      <c r="A959" t="s">
        <v>1459</v>
      </c>
      <c r="B959">
        <v>840</v>
      </c>
      <c r="C959" s="3" t="str">
        <f>HYPERLINK("http://www.uniprot.org/uniprot/K7M036","tr|K7M036|K7M036_SOYBN")</f>
        <v>tr|K7M036|K7M036_SOYBN</v>
      </c>
      <c r="D959" t="s">
        <v>28</v>
      </c>
      <c r="E959">
        <v>76.58</v>
      </c>
      <c r="F959">
        <v>252</v>
      </c>
      <c r="G959">
        <v>59</v>
      </c>
      <c r="H959">
        <v>0</v>
      </c>
      <c r="I959">
        <v>1</v>
      </c>
      <c r="J959">
        <v>756</v>
      </c>
      <c r="K959">
        <v>1</v>
      </c>
      <c r="L959">
        <v>29</v>
      </c>
      <c r="M959">
        <v>280</v>
      </c>
      <c r="N959" t="s">
        <v>18</v>
      </c>
      <c r="O959" s="1">
        <v>1.94196E-105</v>
      </c>
      <c r="P959">
        <v>995</v>
      </c>
    </row>
    <row r="960" spans="1:16" x14ac:dyDescent="0.25">
      <c r="A960" t="s">
        <v>1460</v>
      </c>
      <c r="B960">
        <v>2097</v>
      </c>
      <c r="C960" s="3" t="str">
        <f>HYPERLINK("http://www.uniprot.org/uniprot/K7MKY8","tr|K7MKY8|K7MKY8_SOYBN")</f>
        <v>tr|K7MKY8|K7MKY8_SOYBN</v>
      </c>
      <c r="D960" t="s">
        <v>28</v>
      </c>
      <c r="E960">
        <v>84.67</v>
      </c>
      <c r="F960">
        <v>672</v>
      </c>
      <c r="G960">
        <v>103</v>
      </c>
      <c r="H960">
        <v>0</v>
      </c>
      <c r="I960">
        <v>1</v>
      </c>
      <c r="J960">
        <v>2016</v>
      </c>
      <c r="K960">
        <v>1</v>
      </c>
      <c r="L960">
        <v>1</v>
      </c>
      <c r="M960">
        <v>666</v>
      </c>
      <c r="N960" t="s">
        <v>18</v>
      </c>
      <c r="O960">
        <v>0</v>
      </c>
      <c r="P960">
        <v>2949</v>
      </c>
    </row>
    <row r="961" spans="1:16" x14ac:dyDescent="0.25">
      <c r="A961" t="s">
        <v>1461</v>
      </c>
      <c r="B961">
        <v>975</v>
      </c>
      <c r="C961" s="3" t="str">
        <f>HYPERLINK("http://www.uniprot.org/uniprot/G7LEN2","tr|G7LEN2|G7LEN2_MEDTR")</f>
        <v>tr|G7LEN2|G7LEN2_MEDTR</v>
      </c>
      <c r="D961" t="s">
        <v>1462</v>
      </c>
      <c r="E961">
        <v>84.16</v>
      </c>
      <c r="F961">
        <v>322</v>
      </c>
      <c r="G961">
        <v>51</v>
      </c>
      <c r="H961">
        <v>0</v>
      </c>
      <c r="I961">
        <v>7</v>
      </c>
      <c r="J961">
        <v>972</v>
      </c>
      <c r="K961">
        <v>1</v>
      </c>
      <c r="L961">
        <v>2</v>
      </c>
      <c r="M961">
        <v>323</v>
      </c>
      <c r="N961" t="s">
        <v>18</v>
      </c>
      <c r="O961" s="1">
        <v>2.43534E-156</v>
      </c>
      <c r="P961">
        <v>1435</v>
      </c>
    </row>
    <row r="962" spans="1:16" x14ac:dyDescent="0.25">
      <c r="A962" t="s">
        <v>1463</v>
      </c>
      <c r="B962">
        <v>1047</v>
      </c>
      <c r="C962" s="3" t="str">
        <f>HYPERLINK("http://www.uniprot.org/uniprot/B7FM72","tr|B7FM72|B7FM72_MEDTR")</f>
        <v>tr|B7FM72|B7FM72_MEDTR</v>
      </c>
      <c r="D962" t="s">
        <v>1464</v>
      </c>
      <c r="E962">
        <v>66.760000000000005</v>
      </c>
      <c r="F962">
        <v>343</v>
      </c>
      <c r="G962">
        <v>114</v>
      </c>
      <c r="H962">
        <v>23</v>
      </c>
      <c r="I962">
        <v>1</v>
      </c>
      <c r="J962">
        <v>960</v>
      </c>
      <c r="K962">
        <v>1</v>
      </c>
      <c r="L962">
        <v>1</v>
      </c>
      <c r="M962">
        <v>343</v>
      </c>
      <c r="N962" t="s">
        <v>18</v>
      </c>
      <c r="O962" s="1">
        <v>1.32795E-110</v>
      </c>
      <c r="P962">
        <v>1041</v>
      </c>
    </row>
    <row r="963" spans="1:16" x14ac:dyDescent="0.25">
      <c r="A963" t="s">
        <v>1465</v>
      </c>
      <c r="B963">
        <v>624</v>
      </c>
      <c r="C963" s="3" t="str">
        <f>HYPERLINK("http://www.uniprot.org/uniprot/G7I2H0","tr|G7I2H0|G7I2H0_MEDTR")</f>
        <v>tr|G7I2H0|G7I2H0_MEDTR</v>
      </c>
      <c r="D963" t="s">
        <v>144</v>
      </c>
      <c r="E963">
        <v>30.21</v>
      </c>
      <c r="F963">
        <v>182</v>
      </c>
      <c r="G963">
        <v>127</v>
      </c>
      <c r="H963">
        <v>1</v>
      </c>
      <c r="I963">
        <v>10</v>
      </c>
      <c r="J963">
        <v>552</v>
      </c>
      <c r="K963">
        <v>1</v>
      </c>
      <c r="L963">
        <v>118</v>
      </c>
      <c r="M963">
        <v>253</v>
      </c>
      <c r="N963" t="s">
        <v>18</v>
      </c>
      <c r="O963" s="1">
        <v>9.4256300000000003E-11</v>
      </c>
      <c r="P963">
        <v>176</v>
      </c>
    </row>
    <row r="964" spans="1:16" x14ac:dyDescent="0.25">
      <c r="A964" t="s">
        <v>1466</v>
      </c>
      <c r="B964">
        <v>300</v>
      </c>
      <c r="C964" s="3" t="str">
        <f>HYPERLINK("http://www.uniprot.org/uniprot/G7I9Q1","tr|G7I9Q1|G7I9Q1_MEDTR")</f>
        <v>tr|G7I9Q1|G7I9Q1_MEDTR</v>
      </c>
      <c r="D964" t="s">
        <v>1467</v>
      </c>
      <c r="E964">
        <v>95.94</v>
      </c>
      <c r="F964">
        <v>74</v>
      </c>
      <c r="G964">
        <v>3</v>
      </c>
      <c r="H964">
        <v>0</v>
      </c>
      <c r="I964">
        <v>76</v>
      </c>
      <c r="J964">
        <v>297</v>
      </c>
      <c r="K964">
        <v>1</v>
      </c>
      <c r="L964">
        <v>105</v>
      </c>
      <c r="M964">
        <v>178</v>
      </c>
      <c r="N964" t="s">
        <v>18</v>
      </c>
      <c r="O964" s="1">
        <v>4.6398299999999998E-35</v>
      </c>
      <c r="P964">
        <v>384</v>
      </c>
    </row>
    <row r="965" spans="1:16" x14ac:dyDescent="0.25">
      <c r="A965" t="s">
        <v>1468</v>
      </c>
      <c r="B965">
        <v>759</v>
      </c>
      <c r="C965" s="3" t="str">
        <f>HYPERLINK("http://www.uniprot.org/uniprot/I3S051","tr|I3S051|I3S051_MEDTR")</f>
        <v>tr|I3S051|I3S051_MEDTR</v>
      </c>
      <c r="D965" t="s">
        <v>22</v>
      </c>
      <c r="E965">
        <v>90.12</v>
      </c>
      <c r="F965">
        <v>243</v>
      </c>
      <c r="G965">
        <v>24</v>
      </c>
      <c r="H965">
        <v>0</v>
      </c>
      <c r="I965">
        <v>1</v>
      </c>
      <c r="J965">
        <v>729</v>
      </c>
      <c r="K965">
        <v>1</v>
      </c>
      <c r="L965">
        <v>5</v>
      </c>
      <c r="M965">
        <v>247</v>
      </c>
      <c r="N965" t="s">
        <v>18</v>
      </c>
      <c r="O965" s="1">
        <v>2.71563E-129</v>
      </c>
      <c r="P965">
        <v>1200</v>
      </c>
    </row>
    <row r="966" spans="1:16" x14ac:dyDescent="0.25">
      <c r="A966" t="s">
        <v>1469</v>
      </c>
      <c r="B966">
        <v>453</v>
      </c>
      <c r="C966" s="3" t="str">
        <f>HYPERLINK("http://www.uniprot.org/uniprot/G7IHZ7","tr|G7IHZ7|G7IHZ7_MEDTR")</f>
        <v>tr|G7IHZ7|G7IHZ7_MEDTR</v>
      </c>
      <c r="D966" t="s">
        <v>1470</v>
      </c>
      <c r="E966">
        <v>92.66</v>
      </c>
      <c r="F966">
        <v>150</v>
      </c>
      <c r="G966">
        <v>11</v>
      </c>
      <c r="H966">
        <v>0</v>
      </c>
      <c r="I966">
        <v>1</v>
      </c>
      <c r="J966">
        <v>450</v>
      </c>
      <c r="K966">
        <v>1</v>
      </c>
      <c r="L966">
        <v>1</v>
      </c>
      <c r="M966">
        <v>150</v>
      </c>
      <c r="N966" t="s">
        <v>18</v>
      </c>
      <c r="O966" s="1">
        <v>1.2997500000000001E-74</v>
      </c>
      <c r="P966">
        <v>725</v>
      </c>
    </row>
    <row r="967" spans="1:16" x14ac:dyDescent="0.25">
      <c r="A967" t="s">
        <v>1471</v>
      </c>
      <c r="B967">
        <v>777</v>
      </c>
      <c r="C967" s="3" t="str">
        <f>HYPERLINK("http://www.uniprot.org/uniprot/B7FIV9","tr|B7FIV9|B7FIV9_MEDTR")</f>
        <v>tr|B7FIV9|B7FIV9_MEDTR</v>
      </c>
      <c r="D967" t="s">
        <v>22</v>
      </c>
      <c r="E967">
        <v>85.38</v>
      </c>
      <c r="F967">
        <v>260</v>
      </c>
      <c r="G967">
        <v>38</v>
      </c>
      <c r="H967">
        <v>2</v>
      </c>
      <c r="I967">
        <v>1</v>
      </c>
      <c r="J967">
        <v>774</v>
      </c>
      <c r="K967">
        <v>1</v>
      </c>
      <c r="L967">
        <v>1</v>
      </c>
      <c r="M967">
        <v>260</v>
      </c>
      <c r="N967" t="s">
        <v>18</v>
      </c>
      <c r="O967" s="1">
        <v>3.0582399999999999E-131</v>
      </c>
      <c r="P967">
        <v>1217</v>
      </c>
    </row>
    <row r="968" spans="1:16" x14ac:dyDescent="0.25">
      <c r="A968" t="s">
        <v>1472</v>
      </c>
      <c r="B968">
        <v>1317</v>
      </c>
      <c r="C968" s="3" t="str">
        <f>HYPERLINK("http://www.uniprot.org/uniprot/I1JUI1","tr|I1JUI1|I1JUI1_SOYBN")</f>
        <v>tr|I1JUI1|I1JUI1_SOYBN</v>
      </c>
      <c r="D968" t="s">
        <v>117</v>
      </c>
      <c r="E968">
        <v>79.59</v>
      </c>
      <c r="F968">
        <v>441</v>
      </c>
      <c r="G968">
        <v>90</v>
      </c>
      <c r="H968">
        <v>3</v>
      </c>
      <c r="I968">
        <v>1</v>
      </c>
      <c r="J968">
        <v>1314</v>
      </c>
      <c r="K968">
        <v>1</v>
      </c>
      <c r="L968">
        <v>1</v>
      </c>
      <c r="M968">
        <v>436</v>
      </c>
      <c r="N968" t="s">
        <v>18</v>
      </c>
      <c r="O968">
        <v>0</v>
      </c>
      <c r="P968">
        <v>1796</v>
      </c>
    </row>
    <row r="969" spans="1:16" x14ac:dyDescent="0.25">
      <c r="A969" t="s">
        <v>1473</v>
      </c>
      <c r="B969">
        <v>2697</v>
      </c>
      <c r="C969" s="3" t="str">
        <f>HYPERLINK("http://www.uniprot.org/uniprot/I1N5B1","tr|I1N5B1|I1N5B1_SOYBN")</f>
        <v>tr|I1N5B1|I1N5B1_SOYBN</v>
      </c>
      <c r="D969" t="s">
        <v>71</v>
      </c>
      <c r="E969">
        <v>48.59</v>
      </c>
      <c r="F969">
        <v>963</v>
      </c>
      <c r="G969">
        <v>495</v>
      </c>
      <c r="H969">
        <v>73</v>
      </c>
      <c r="I969">
        <v>1</v>
      </c>
      <c r="J969">
        <v>2670</v>
      </c>
      <c r="K969">
        <v>1</v>
      </c>
      <c r="L969">
        <v>1</v>
      </c>
      <c r="M969">
        <v>938</v>
      </c>
      <c r="N969" t="s">
        <v>18</v>
      </c>
      <c r="O969">
        <v>0</v>
      </c>
      <c r="P969">
        <v>1931</v>
      </c>
    </row>
    <row r="970" spans="1:16" x14ac:dyDescent="0.25">
      <c r="A970" t="s">
        <v>1474</v>
      </c>
      <c r="B970">
        <v>783</v>
      </c>
      <c r="C970" s="3" t="str">
        <f>HYPERLINK("http://www.uniprot.org/uniprot/G7JJT7","tr|G7JJT7|G7JJT7_MEDTR")</f>
        <v>tr|G7JJT7|G7JJT7_MEDTR</v>
      </c>
      <c r="D970" t="s">
        <v>1475</v>
      </c>
      <c r="E970">
        <v>86.87</v>
      </c>
      <c r="F970">
        <v>259</v>
      </c>
      <c r="G970">
        <v>34</v>
      </c>
      <c r="H970">
        <v>0</v>
      </c>
      <c r="I970">
        <v>1</v>
      </c>
      <c r="J970">
        <v>777</v>
      </c>
      <c r="K970">
        <v>1</v>
      </c>
      <c r="L970">
        <v>1</v>
      </c>
      <c r="M970">
        <v>259</v>
      </c>
      <c r="N970" t="s">
        <v>18</v>
      </c>
      <c r="O970" s="1">
        <v>2.3536799999999999E-123</v>
      </c>
      <c r="P970">
        <v>1149</v>
      </c>
    </row>
    <row r="971" spans="1:16" x14ac:dyDescent="0.25">
      <c r="A971" t="s">
        <v>1476</v>
      </c>
      <c r="B971">
        <v>981</v>
      </c>
      <c r="C971" s="3" t="str">
        <f>HYPERLINK("http://www.uniprot.org/uniprot/I1J582","tr|I1J582|I1J582_SOYBN")</f>
        <v>tr|I1J582|I1J582_SOYBN</v>
      </c>
      <c r="D971" t="s">
        <v>1477</v>
      </c>
      <c r="E971">
        <v>94.78</v>
      </c>
      <c r="F971">
        <v>326</v>
      </c>
      <c r="G971">
        <v>17</v>
      </c>
      <c r="H971">
        <v>0</v>
      </c>
      <c r="I971">
        <v>1</v>
      </c>
      <c r="J971">
        <v>978</v>
      </c>
      <c r="K971">
        <v>1</v>
      </c>
      <c r="L971">
        <v>1</v>
      </c>
      <c r="M971">
        <v>326</v>
      </c>
      <c r="N971" t="s">
        <v>18</v>
      </c>
      <c r="O971">
        <v>0</v>
      </c>
      <c r="P971">
        <v>1663</v>
      </c>
    </row>
    <row r="972" spans="1:16" x14ac:dyDescent="0.25">
      <c r="A972" t="s">
        <v>1478</v>
      </c>
      <c r="B972">
        <v>579</v>
      </c>
      <c r="C972" s="3" t="str">
        <f>HYPERLINK("http://www.uniprot.org/uniprot/C6TE23","tr|C6TE23|C6TE23_SOYBN")</f>
        <v>tr|C6TE23|C6TE23_SOYBN</v>
      </c>
      <c r="D972" t="s">
        <v>210</v>
      </c>
      <c r="E972">
        <v>54.23</v>
      </c>
      <c r="F972">
        <v>177</v>
      </c>
      <c r="G972">
        <v>81</v>
      </c>
      <c r="H972">
        <v>4</v>
      </c>
      <c r="I972">
        <v>13</v>
      </c>
      <c r="J972">
        <v>531</v>
      </c>
      <c r="K972">
        <v>1</v>
      </c>
      <c r="L972">
        <v>54</v>
      </c>
      <c r="M972">
        <v>222</v>
      </c>
      <c r="N972" t="s">
        <v>18</v>
      </c>
      <c r="O972" s="1">
        <v>9.0738500000000002E-36</v>
      </c>
      <c r="P972">
        <v>391</v>
      </c>
    </row>
    <row r="973" spans="1:16" x14ac:dyDescent="0.25">
      <c r="A973" t="s">
        <v>1479</v>
      </c>
      <c r="B973">
        <v>519</v>
      </c>
      <c r="C973" s="3" t="str">
        <f>HYPERLINK("http://www.uniprot.org/uniprot/G7L6Q0","tr|G7L6Q0|G7L6Q0_MEDTR")</f>
        <v>tr|G7L6Q0|G7L6Q0_MEDTR</v>
      </c>
      <c r="D973" t="s">
        <v>1480</v>
      </c>
      <c r="E973">
        <v>59.8</v>
      </c>
      <c r="F973">
        <v>102</v>
      </c>
      <c r="G973">
        <v>41</v>
      </c>
      <c r="H973">
        <v>0</v>
      </c>
      <c r="I973">
        <v>4</v>
      </c>
      <c r="J973">
        <v>309</v>
      </c>
      <c r="K973">
        <v>1</v>
      </c>
      <c r="L973">
        <v>101</v>
      </c>
      <c r="M973">
        <v>201</v>
      </c>
      <c r="N973" t="s">
        <v>18</v>
      </c>
      <c r="O973" s="1">
        <v>3.8667699999999998E-26</v>
      </c>
      <c r="P973">
        <v>307</v>
      </c>
    </row>
    <row r="974" spans="1:16" x14ac:dyDescent="0.25">
      <c r="A974" t="s">
        <v>1481</v>
      </c>
      <c r="B974">
        <v>1338</v>
      </c>
      <c r="C974" s="3" t="str">
        <f>HYPERLINK("http://www.uniprot.org/uniprot/I1NFI8","tr|I1NFI8|I1NFI8_SOYBN")</f>
        <v>tr|I1NFI8|I1NFI8_SOYBN</v>
      </c>
      <c r="D974" t="s">
        <v>28</v>
      </c>
      <c r="E974">
        <v>59.86</v>
      </c>
      <c r="F974">
        <v>451</v>
      </c>
      <c r="G974">
        <v>181</v>
      </c>
      <c r="H974">
        <v>8</v>
      </c>
      <c r="I974">
        <v>4</v>
      </c>
      <c r="J974">
        <v>1332</v>
      </c>
      <c r="K974">
        <v>1</v>
      </c>
      <c r="L974">
        <v>5</v>
      </c>
      <c r="M974">
        <v>416</v>
      </c>
      <c r="N974" t="s">
        <v>18</v>
      </c>
      <c r="O974" s="1">
        <v>5.89328E-136</v>
      </c>
      <c r="P974">
        <v>1261</v>
      </c>
    </row>
    <row r="975" spans="1:16" x14ac:dyDescent="0.25">
      <c r="A975" t="s">
        <v>1482</v>
      </c>
      <c r="B975">
        <v>825</v>
      </c>
      <c r="C975" s="3" t="str">
        <f>HYPERLINK("http://www.uniprot.org/uniprot/Q7XZT4","tr|Q7XZT4|Q7XZT4_PEA")</f>
        <v>tr|Q7XZT4|Q7XZT4_PEA</v>
      </c>
      <c r="D975" t="s">
        <v>1483</v>
      </c>
      <c r="E975">
        <v>82.53</v>
      </c>
      <c r="F975">
        <v>252</v>
      </c>
      <c r="G975">
        <v>44</v>
      </c>
      <c r="H975">
        <v>0</v>
      </c>
      <c r="I975">
        <v>67</v>
      </c>
      <c r="J975">
        <v>822</v>
      </c>
      <c r="K975">
        <v>1</v>
      </c>
      <c r="L975">
        <v>24</v>
      </c>
      <c r="M975">
        <v>273</v>
      </c>
      <c r="N975" t="s">
        <v>18</v>
      </c>
      <c r="O975" s="1">
        <v>3.8107799999999997E-114</v>
      </c>
      <c r="P975">
        <v>1070</v>
      </c>
    </row>
    <row r="976" spans="1:16" x14ac:dyDescent="0.25">
      <c r="A976" t="s">
        <v>1484</v>
      </c>
      <c r="B976">
        <v>684</v>
      </c>
      <c r="C976" s="3" t="str">
        <f>HYPERLINK("http://www.uniprot.org/uniprot/B7FJK3","tr|B7FJK3|B7FJK3_MEDTR")</f>
        <v>tr|B7FJK3|B7FJK3_MEDTR</v>
      </c>
      <c r="D976" t="s">
        <v>1485</v>
      </c>
      <c r="E976">
        <v>82.95</v>
      </c>
      <c r="F976">
        <v>223</v>
      </c>
      <c r="G976">
        <v>38</v>
      </c>
      <c r="H976">
        <v>0</v>
      </c>
      <c r="I976">
        <v>1</v>
      </c>
      <c r="J976">
        <v>669</v>
      </c>
      <c r="K976">
        <v>1</v>
      </c>
      <c r="L976">
        <v>1</v>
      </c>
      <c r="M976">
        <v>223</v>
      </c>
      <c r="N976" t="s">
        <v>18</v>
      </c>
      <c r="O976" s="1">
        <v>4.7310299999999997E-100</v>
      </c>
      <c r="P976">
        <v>947</v>
      </c>
    </row>
    <row r="977" spans="1:16" x14ac:dyDescent="0.25">
      <c r="A977" t="s">
        <v>1486</v>
      </c>
      <c r="B977">
        <v>1053</v>
      </c>
      <c r="C977" s="3" t="str">
        <f>HYPERLINK("http://www.uniprot.org/uniprot/G7ZWI4","tr|G7ZWI4|G7ZWI4_MEDTR")</f>
        <v>tr|G7ZWI4|G7ZWI4_MEDTR</v>
      </c>
      <c r="D977" t="s">
        <v>1487</v>
      </c>
      <c r="E977">
        <v>80</v>
      </c>
      <c r="F977">
        <v>325</v>
      </c>
      <c r="G977">
        <v>65</v>
      </c>
      <c r="H977">
        <v>16</v>
      </c>
      <c r="I977">
        <v>124</v>
      </c>
      <c r="J977">
        <v>1050</v>
      </c>
      <c r="K977">
        <v>1</v>
      </c>
      <c r="L977">
        <v>68</v>
      </c>
      <c r="M977">
        <v>390</v>
      </c>
      <c r="N977" t="s">
        <v>18</v>
      </c>
      <c r="O977" s="1">
        <v>3.99119E-147</v>
      </c>
      <c r="P977">
        <v>1356</v>
      </c>
    </row>
    <row r="978" spans="1:16" x14ac:dyDescent="0.25">
      <c r="A978" t="s">
        <v>1488</v>
      </c>
      <c r="B978">
        <v>2013</v>
      </c>
      <c r="C978" s="3" t="str">
        <f>HYPERLINK("http://www.uniprot.org/uniprot/K7N1V9","tr|K7N1V9|K7N1V9_SOYBN")</f>
        <v>tr|K7N1V9|K7N1V9_SOYBN</v>
      </c>
      <c r="D978" t="s">
        <v>28</v>
      </c>
      <c r="E978">
        <v>44.57</v>
      </c>
      <c r="F978">
        <v>774</v>
      </c>
      <c r="G978">
        <v>429</v>
      </c>
      <c r="H978">
        <v>104</v>
      </c>
      <c r="I978">
        <v>1</v>
      </c>
      <c r="J978">
        <v>2010</v>
      </c>
      <c r="K978">
        <v>1</v>
      </c>
      <c r="L978">
        <v>1</v>
      </c>
      <c r="M978">
        <v>770</v>
      </c>
      <c r="N978" t="s">
        <v>18</v>
      </c>
      <c r="O978" s="1">
        <v>8.7510000000000002E-148</v>
      </c>
      <c r="P978">
        <v>1365</v>
      </c>
    </row>
    <row r="979" spans="1:16" x14ac:dyDescent="0.25">
      <c r="A979" t="s">
        <v>1489</v>
      </c>
      <c r="B979">
        <v>945</v>
      </c>
      <c r="C979" s="3" t="str">
        <f>HYPERLINK("http://www.uniprot.org/uniprot/G7J9I2","tr|G7J9I2|G7J9I2_MEDTR")</f>
        <v>tr|G7J9I2|G7J9I2_MEDTR</v>
      </c>
      <c r="D979" t="s">
        <v>1490</v>
      </c>
      <c r="E979">
        <v>94.53</v>
      </c>
      <c r="F979">
        <v>311</v>
      </c>
      <c r="G979">
        <v>17</v>
      </c>
      <c r="H979">
        <v>0</v>
      </c>
      <c r="I979">
        <v>10</v>
      </c>
      <c r="J979">
        <v>942</v>
      </c>
      <c r="K979">
        <v>1</v>
      </c>
      <c r="L979">
        <v>5</v>
      </c>
      <c r="M979">
        <v>315</v>
      </c>
      <c r="N979" t="s">
        <v>18</v>
      </c>
      <c r="O979" s="1">
        <v>2.7106700000000002E-165</v>
      </c>
      <c r="P979">
        <v>1512</v>
      </c>
    </row>
    <row r="980" spans="1:16" x14ac:dyDescent="0.25">
      <c r="A980" t="s">
        <v>1491</v>
      </c>
      <c r="B980">
        <v>1674</v>
      </c>
      <c r="C980" s="3" t="str">
        <f>HYPERLINK("http://www.uniprot.org/uniprot/G7LI33","tr|G7LI33|G7LI33_MEDTR")</f>
        <v>tr|G7LI33|G7LI33_MEDTR</v>
      </c>
      <c r="D980" t="s">
        <v>1492</v>
      </c>
      <c r="E980">
        <v>82.61</v>
      </c>
      <c r="F980">
        <v>558</v>
      </c>
      <c r="G980">
        <v>97</v>
      </c>
      <c r="H980">
        <v>1</v>
      </c>
      <c r="I980">
        <v>1</v>
      </c>
      <c r="J980">
        <v>1671</v>
      </c>
      <c r="K980">
        <v>1</v>
      </c>
      <c r="L980">
        <v>1</v>
      </c>
      <c r="M980">
        <v>553</v>
      </c>
      <c r="N980" t="s">
        <v>18</v>
      </c>
      <c r="O980">
        <v>0</v>
      </c>
      <c r="P980">
        <v>2336</v>
      </c>
    </row>
    <row r="981" spans="1:16" x14ac:dyDescent="0.25">
      <c r="A981" t="s">
        <v>1493</v>
      </c>
      <c r="B981">
        <v>2601</v>
      </c>
      <c r="C981" s="3" t="str">
        <f>HYPERLINK("http://www.uniprot.org/uniprot/G7LD87","tr|G7LD87|G7LD87_MEDTR")</f>
        <v>tr|G7LD87|G7LD87_MEDTR</v>
      </c>
      <c r="D981" t="s">
        <v>1494</v>
      </c>
      <c r="E981">
        <v>78.849999999999994</v>
      </c>
      <c r="F981">
        <v>875</v>
      </c>
      <c r="G981">
        <v>185</v>
      </c>
      <c r="H981">
        <v>9</v>
      </c>
      <c r="I981">
        <v>1</v>
      </c>
      <c r="J981">
        <v>2598</v>
      </c>
      <c r="K981">
        <v>1</v>
      </c>
      <c r="L981">
        <v>22</v>
      </c>
      <c r="M981">
        <v>892</v>
      </c>
      <c r="N981" t="s">
        <v>18</v>
      </c>
      <c r="O981">
        <v>0</v>
      </c>
      <c r="P981">
        <v>3298</v>
      </c>
    </row>
    <row r="982" spans="1:16" x14ac:dyDescent="0.25">
      <c r="A982" t="s">
        <v>1495</v>
      </c>
      <c r="B982">
        <v>1137</v>
      </c>
      <c r="C982" s="3" t="str">
        <f>HYPERLINK("http://www.uniprot.org/uniprot/I3SV96","tr|I3SV96|I3SV96_MEDTR")</f>
        <v>tr|I3SV96|I3SV96_MEDTR</v>
      </c>
      <c r="D982" t="s">
        <v>22</v>
      </c>
      <c r="E982">
        <v>80.900000000000006</v>
      </c>
      <c r="F982">
        <v>377</v>
      </c>
      <c r="G982">
        <v>72</v>
      </c>
      <c r="H982">
        <v>0</v>
      </c>
      <c r="I982">
        <v>4</v>
      </c>
      <c r="J982">
        <v>1134</v>
      </c>
      <c r="K982">
        <v>1</v>
      </c>
      <c r="L982">
        <v>1</v>
      </c>
      <c r="M982">
        <v>376</v>
      </c>
      <c r="N982" t="s">
        <v>18</v>
      </c>
      <c r="O982" s="1">
        <v>4.4595100000000004E-171</v>
      </c>
      <c r="P982">
        <v>1563</v>
      </c>
    </row>
    <row r="983" spans="1:16" x14ac:dyDescent="0.25">
      <c r="A983" t="s">
        <v>1496</v>
      </c>
      <c r="B983">
        <v>2232</v>
      </c>
      <c r="C983" s="3" t="str">
        <f>HYPERLINK("http://www.uniprot.org/uniprot/G7JFC4","tr|G7JFC4|G7JFC4_MEDTR")</f>
        <v>tr|G7JFC4|G7JFC4_MEDTR</v>
      </c>
      <c r="D983" t="s">
        <v>1497</v>
      </c>
      <c r="E983">
        <v>85.36</v>
      </c>
      <c r="F983">
        <v>745</v>
      </c>
      <c r="G983">
        <v>109</v>
      </c>
      <c r="H983">
        <v>2</v>
      </c>
      <c r="I983">
        <v>1</v>
      </c>
      <c r="J983">
        <v>2229</v>
      </c>
      <c r="K983">
        <v>1</v>
      </c>
      <c r="L983">
        <v>1</v>
      </c>
      <c r="M983">
        <v>720</v>
      </c>
      <c r="N983" t="s">
        <v>18</v>
      </c>
      <c r="O983">
        <v>0</v>
      </c>
      <c r="P983">
        <v>3388</v>
      </c>
    </row>
    <row r="984" spans="1:16" x14ac:dyDescent="0.25">
      <c r="A984" t="s">
        <v>1498</v>
      </c>
      <c r="B984">
        <v>504</v>
      </c>
      <c r="C984" s="3" t="str">
        <f>HYPERLINK("http://www.uniprot.org/uniprot/I1JZM0","tr|I1JZM0|I1JZM0_SOYBN")</f>
        <v>tr|I1JZM0|I1JZM0_SOYBN</v>
      </c>
      <c r="D984" t="s">
        <v>28</v>
      </c>
      <c r="E984">
        <v>85.9</v>
      </c>
      <c r="F984">
        <v>149</v>
      </c>
      <c r="G984">
        <v>21</v>
      </c>
      <c r="H984">
        <v>0</v>
      </c>
      <c r="I984">
        <v>55</v>
      </c>
      <c r="J984">
        <v>501</v>
      </c>
      <c r="K984">
        <v>1</v>
      </c>
      <c r="L984">
        <v>14</v>
      </c>
      <c r="M984">
        <v>162</v>
      </c>
      <c r="N984" t="s">
        <v>18</v>
      </c>
      <c r="O984" s="1">
        <v>9.0494700000000003E-76</v>
      </c>
      <c r="P984">
        <v>735</v>
      </c>
    </row>
    <row r="985" spans="1:16" x14ac:dyDescent="0.25">
      <c r="A985" t="s">
        <v>1499</v>
      </c>
      <c r="B985">
        <v>399</v>
      </c>
      <c r="C985" s="3" t="str">
        <f>HYPERLINK("http://www.uniprot.org/uniprot/G7LDU4","tr|G7LDU4|G7LDU4_MEDTR")</f>
        <v>tr|G7LDU4|G7LDU4_MEDTR</v>
      </c>
      <c r="D985" t="s">
        <v>1500</v>
      </c>
      <c r="E985">
        <v>78.03</v>
      </c>
      <c r="F985">
        <v>132</v>
      </c>
      <c r="G985">
        <v>29</v>
      </c>
      <c r="H985">
        <v>0</v>
      </c>
      <c r="I985">
        <v>1</v>
      </c>
      <c r="J985">
        <v>396</v>
      </c>
      <c r="K985">
        <v>1</v>
      </c>
      <c r="L985">
        <v>202</v>
      </c>
      <c r="M985">
        <v>333</v>
      </c>
      <c r="N985" t="s">
        <v>18</v>
      </c>
      <c r="O985" s="1">
        <v>4.43907E-54</v>
      </c>
      <c r="P985">
        <v>548</v>
      </c>
    </row>
    <row r="986" spans="1:16" x14ac:dyDescent="0.25">
      <c r="A986" t="s">
        <v>1501</v>
      </c>
      <c r="B986">
        <v>1431</v>
      </c>
      <c r="C986" s="3" t="str">
        <f>HYPERLINK("http://www.uniprot.org/uniprot/G7KDF4","tr|G7KDF4|G7KDF4_MEDTR")</f>
        <v>tr|G7KDF4|G7KDF4_MEDTR</v>
      </c>
      <c r="D986" t="s">
        <v>1502</v>
      </c>
      <c r="E986">
        <v>63.4</v>
      </c>
      <c r="F986">
        <v>500</v>
      </c>
      <c r="G986">
        <v>183</v>
      </c>
      <c r="H986">
        <v>24</v>
      </c>
      <c r="I986">
        <v>1</v>
      </c>
      <c r="J986">
        <v>1428</v>
      </c>
      <c r="K986">
        <v>1</v>
      </c>
      <c r="L986">
        <v>1</v>
      </c>
      <c r="M986">
        <v>464</v>
      </c>
      <c r="N986" t="s">
        <v>18</v>
      </c>
      <c r="O986" s="1">
        <v>3.6615699999999997E-163</v>
      </c>
      <c r="P986">
        <v>1496</v>
      </c>
    </row>
    <row r="987" spans="1:16" x14ac:dyDescent="0.25">
      <c r="A987" t="s">
        <v>1503</v>
      </c>
      <c r="B987">
        <v>1086</v>
      </c>
      <c r="C987" s="3" t="str">
        <f>HYPERLINK("http://www.uniprot.org/uniprot/M5W337","tr|M5W337|M5W337_PRUPE")</f>
        <v>tr|M5W337|M5W337_PRUPE</v>
      </c>
      <c r="D987" t="s">
        <v>468</v>
      </c>
      <c r="E987">
        <v>25.46</v>
      </c>
      <c r="F987">
        <v>373</v>
      </c>
      <c r="G987">
        <v>278</v>
      </c>
      <c r="H987">
        <v>15</v>
      </c>
      <c r="I987">
        <v>10</v>
      </c>
      <c r="J987">
        <v>1083</v>
      </c>
      <c r="K987">
        <v>1</v>
      </c>
      <c r="L987">
        <v>122</v>
      </c>
      <c r="M987">
        <v>464</v>
      </c>
      <c r="N987" t="s">
        <v>18</v>
      </c>
      <c r="O987" s="1">
        <v>5.2672900000000001E-25</v>
      </c>
      <c r="P987">
        <v>303</v>
      </c>
    </row>
    <row r="988" spans="1:16" x14ac:dyDescent="0.25">
      <c r="A988" t="s">
        <v>1504</v>
      </c>
      <c r="B988">
        <v>387</v>
      </c>
      <c r="C988" s="3" t="str">
        <f>HYPERLINK("http://www.uniprot.org/uniprot/I1LNM0","tr|I1LNM0|I1LNM0_SOYBN")</f>
        <v>tr|I1LNM0|I1LNM0_SOYBN</v>
      </c>
      <c r="D988" t="s">
        <v>28</v>
      </c>
      <c r="E988">
        <v>74</v>
      </c>
      <c r="F988">
        <v>50</v>
      </c>
      <c r="G988">
        <v>13</v>
      </c>
      <c r="H988">
        <v>0</v>
      </c>
      <c r="I988">
        <v>190</v>
      </c>
      <c r="J988">
        <v>339</v>
      </c>
      <c r="K988">
        <v>1</v>
      </c>
      <c r="L988">
        <v>53</v>
      </c>
      <c r="M988">
        <v>102</v>
      </c>
      <c r="N988" t="s">
        <v>18</v>
      </c>
      <c r="O988" s="1">
        <v>3.5063599999999997E-11</v>
      </c>
      <c r="P988">
        <v>178</v>
      </c>
    </row>
    <row r="989" spans="1:16" x14ac:dyDescent="0.25">
      <c r="A989" t="s">
        <v>1505</v>
      </c>
      <c r="B989">
        <v>1206</v>
      </c>
      <c r="C989" s="3" t="str">
        <f>HYPERLINK("http://www.uniprot.org/uniprot/K7MNX2","tr|K7MNX2|K7MNX2_SOYBN")</f>
        <v>tr|K7MNX2|K7MNX2_SOYBN</v>
      </c>
      <c r="D989" t="s">
        <v>28</v>
      </c>
      <c r="E989">
        <v>26.74</v>
      </c>
      <c r="F989">
        <v>243</v>
      </c>
      <c r="G989">
        <v>178</v>
      </c>
      <c r="H989">
        <v>11</v>
      </c>
      <c r="I989">
        <v>106</v>
      </c>
      <c r="J989">
        <v>801</v>
      </c>
      <c r="K989">
        <v>1</v>
      </c>
      <c r="L989">
        <v>272</v>
      </c>
      <c r="M989">
        <v>514</v>
      </c>
      <c r="N989" t="s">
        <v>18</v>
      </c>
      <c r="O989" s="1">
        <v>1.8626799999999999E-21</v>
      </c>
      <c r="P989">
        <v>273</v>
      </c>
    </row>
    <row r="990" spans="1:16" x14ac:dyDescent="0.25">
      <c r="A990" t="s">
        <v>1506</v>
      </c>
      <c r="B990">
        <v>1563</v>
      </c>
      <c r="C990" s="3" t="str">
        <f>HYPERLINK("http://www.uniprot.org/uniprot/G7INN6","tr|G7INN6|G7INN6_MEDTR")</f>
        <v>tr|G7INN6|G7INN6_MEDTR</v>
      </c>
      <c r="D990" t="s">
        <v>1507</v>
      </c>
      <c r="E990">
        <v>56.66</v>
      </c>
      <c r="F990">
        <v>540</v>
      </c>
      <c r="G990">
        <v>234</v>
      </c>
      <c r="H990">
        <v>20</v>
      </c>
      <c r="I990">
        <v>1</v>
      </c>
      <c r="J990">
        <v>1560</v>
      </c>
      <c r="K990">
        <v>1</v>
      </c>
      <c r="L990">
        <v>1</v>
      </c>
      <c r="M990">
        <v>487</v>
      </c>
      <c r="N990" t="s">
        <v>18</v>
      </c>
      <c r="O990" s="1">
        <v>1.3801400000000001E-134</v>
      </c>
      <c r="P990">
        <v>1250</v>
      </c>
    </row>
    <row r="991" spans="1:16" x14ac:dyDescent="0.25">
      <c r="A991" t="s">
        <v>1508</v>
      </c>
      <c r="B991">
        <v>1371</v>
      </c>
      <c r="C991" s="3" t="str">
        <f>HYPERLINK("http://www.uniprot.org/uniprot/G7II01","tr|G7II01|G7II01_MEDTR")</f>
        <v>tr|G7II01|G7II01_MEDTR</v>
      </c>
      <c r="D991" t="s">
        <v>1509</v>
      </c>
      <c r="E991">
        <v>81.19</v>
      </c>
      <c r="F991">
        <v>351</v>
      </c>
      <c r="G991">
        <v>66</v>
      </c>
      <c r="H991">
        <v>7</v>
      </c>
      <c r="I991">
        <v>337</v>
      </c>
      <c r="J991">
        <v>1368</v>
      </c>
      <c r="K991">
        <v>1</v>
      </c>
      <c r="L991">
        <v>5</v>
      </c>
      <c r="M991">
        <v>353</v>
      </c>
      <c r="N991" t="s">
        <v>18</v>
      </c>
      <c r="O991" s="1">
        <v>6.9440299999999999E-156</v>
      </c>
      <c r="P991">
        <v>1433</v>
      </c>
    </row>
    <row r="992" spans="1:16" x14ac:dyDescent="0.25">
      <c r="A992" t="s">
        <v>1510</v>
      </c>
      <c r="B992">
        <v>2610</v>
      </c>
      <c r="C992" s="3" t="str">
        <f>HYPERLINK("http://www.uniprot.org/uniprot/I1M3S2","tr|I1M3S2|I1M3S2_SOYBN")</f>
        <v>tr|I1M3S2|I1M3S2_SOYBN</v>
      </c>
      <c r="D992" t="s">
        <v>71</v>
      </c>
      <c r="E992">
        <v>69.510000000000005</v>
      </c>
      <c r="F992">
        <v>656</v>
      </c>
      <c r="G992">
        <v>200</v>
      </c>
      <c r="H992">
        <v>2</v>
      </c>
      <c r="I992">
        <v>646</v>
      </c>
      <c r="J992">
        <v>2607</v>
      </c>
      <c r="K992">
        <v>1</v>
      </c>
      <c r="L992">
        <v>37</v>
      </c>
      <c r="M992">
        <v>689</v>
      </c>
      <c r="N992" t="s">
        <v>18</v>
      </c>
      <c r="O992">
        <v>0</v>
      </c>
      <c r="P992">
        <v>2310</v>
      </c>
    </row>
    <row r="993" spans="1:16" x14ac:dyDescent="0.25">
      <c r="A993" t="s">
        <v>1511</v>
      </c>
      <c r="B993">
        <v>336</v>
      </c>
      <c r="C993" s="3" t="str">
        <f>HYPERLINK("http://www.uniprot.org/uniprot/A2Q2T1","tr|A2Q2T1|A2Q2T1_MEDTR")</f>
        <v>tr|A2Q2T1|A2Q2T1_MEDTR</v>
      </c>
      <c r="D993" t="s">
        <v>337</v>
      </c>
      <c r="E993">
        <v>75.75</v>
      </c>
      <c r="F993">
        <v>99</v>
      </c>
      <c r="G993">
        <v>24</v>
      </c>
      <c r="H993">
        <v>0</v>
      </c>
      <c r="I993">
        <v>1</v>
      </c>
      <c r="J993">
        <v>297</v>
      </c>
      <c r="K993">
        <v>1</v>
      </c>
      <c r="L993">
        <v>379</v>
      </c>
      <c r="M993">
        <v>477</v>
      </c>
      <c r="N993" t="s">
        <v>18</v>
      </c>
      <c r="O993" s="1">
        <v>1.73833E-34</v>
      </c>
      <c r="P993">
        <v>379</v>
      </c>
    </row>
    <row r="994" spans="1:16" x14ac:dyDescent="0.25">
      <c r="A994" t="s">
        <v>1512</v>
      </c>
      <c r="B994">
        <v>2211</v>
      </c>
      <c r="C994" s="3" t="str">
        <f>HYPERLINK("http://www.uniprot.org/uniprot/Q2PEZ1","tr|Q2PEZ1|Q2PEZ1_TRIPR")</f>
        <v>tr|Q2PEZ1|Q2PEZ1_TRIPR</v>
      </c>
      <c r="D994" t="s">
        <v>1513</v>
      </c>
      <c r="E994">
        <v>76.59</v>
      </c>
      <c r="F994">
        <v>517</v>
      </c>
      <c r="G994">
        <v>121</v>
      </c>
      <c r="H994">
        <v>21</v>
      </c>
      <c r="I994">
        <v>715</v>
      </c>
      <c r="J994">
        <v>2202</v>
      </c>
      <c r="K994">
        <v>1</v>
      </c>
      <c r="L994">
        <v>162</v>
      </c>
      <c r="M994">
        <v>678</v>
      </c>
      <c r="N994" t="s">
        <v>18</v>
      </c>
      <c r="O994">
        <v>0</v>
      </c>
      <c r="P994">
        <v>2034</v>
      </c>
    </row>
    <row r="995" spans="1:16" x14ac:dyDescent="0.25">
      <c r="A995" t="s">
        <v>1514</v>
      </c>
      <c r="B995">
        <v>1272</v>
      </c>
      <c r="C995" s="3" t="str">
        <f>HYPERLINK("http://www.uniprot.org/uniprot/G7K076","tr|G7K076|G7K076_MEDTR")</f>
        <v>tr|G7K076|G7K076_MEDTR</v>
      </c>
      <c r="D995" t="s">
        <v>1515</v>
      </c>
      <c r="E995">
        <v>91.01</v>
      </c>
      <c r="F995">
        <v>423</v>
      </c>
      <c r="G995">
        <v>38</v>
      </c>
      <c r="H995">
        <v>0</v>
      </c>
      <c r="I995">
        <v>1</v>
      </c>
      <c r="J995">
        <v>1269</v>
      </c>
      <c r="K995">
        <v>1</v>
      </c>
      <c r="L995">
        <v>1</v>
      </c>
      <c r="M995">
        <v>423</v>
      </c>
      <c r="N995" t="s">
        <v>18</v>
      </c>
      <c r="O995">
        <v>0</v>
      </c>
      <c r="P995">
        <v>1982</v>
      </c>
    </row>
    <row r="996" spans="1:16" x14ac:dyDescent="0.25">
      <c r="A996" t="s">
        <v>1516</v>
      </c>
      <c r="B996">
        <v>1347</v>
      </c>
      <c r="C996" s="3" t="str">
        <f>HYPERLINK("http://www.uniprot.org/uniprot/G7KTG2","tr|G7KTG2|G7KTG2_MEDTR")</f>
        <v>tr|G7KTG2|G7KTG2_MEDTR</v>
      </c>
      <c r="D996" t="s">
        <v>1517</v>
      </c>
      <c r="E996">
        <v>71.84</v>
      </c>
      <c r="F996">
        <v>451</v>
      </c>
      <c r="G996">
        <v>127</v>
      </c>
      <c r="H996">
        <v>5</v>
      </c>
      <c r="I996">
        <v>1</v>
      </c>
      <c r="J996">
        <v>1338</v>
      </c>
      <c r="K996">
        <v>1</v>
      </c>
      <c r="L996">
        <v>1</v>
      </c>
      <c r="M996">
        <v>448</v>
      </c>
      <c r="N996" t="s">
        <v>18</v>
      </c>
      <c r="O996" s="1">
        <v>7.6849699999999993E-176</v>
      </c>
      <c r="P996">
        <v>1605</v>
      </c>
    </row>
    <row r="997" spans="1:16" x14ac:dyDescent="0.25">
      <c r="A997" t="s">
        <v>1518</v>
      </c>
      <c r="B997">
        <v>414</v>
      </c>
      <c r="C997" s="3" t="str">
        <f>HYPERLINK("http://www.uniprot.org/uniprot/C6TF30","tr|C6TF30|C6TF30_SOYBN")</f>
        <v>tr|C6TF30|C6TF30_SOYBN</v>
      </c>
      <c r="D997" t="s">
        <v>210</v>
      </c>
      <c r="E997">
        <v>81.81</v>
      </c>
      <c r="F997">
        <v>77</v>
      </c>
      <c r="G997">
        <v>14</v>
      </c>
      <c r="H997">
        <v>4</v>
      </c>
      <c r="I997">
        <v>1</v>
      </c>
      <c r="J997">
        <v>219</v>
      </c>
      <c r="K997">
        <v>1</v>
      </c>
      <c r="L997">
        <v>1</v>
      </c>
      <c r="M997">
        <v>77</v>
      </c>
      <c r="N997" t="s">
        <v>18</v>
      </c>
      <c r="O997" s="1">
        <v>4.8305800000000002E-29</v>
      </c>
      <c r="P997">
        <v>332</v>
      </c>
    </row>
    <row r="998" spans="1:16" x14ac:dyDescent="0.25">
      <c r="A998" t="s">
        <v>1519</v>
      </c>
      <c r="B998">
        <v>1458</v>
      </c>
      <c r="C998" s="3" t="str">
        <f>HYPERLINK("http://www.uniprot.org/uniprot/G7IH01","tr|G7IH01|G7IH01_MEDTR")</f>
        <v>tr|G7IH01|G7IH01_MEDTR</v>
      </c>
      <c r="D998" t="s">
        <v>59</v>
      </c>
      <c r="E998">
        <v>42.37</v>
      </c>
      <c r="F998">
        <v>177</v>
      </c>
      <c r="G998">
        <v>102</v>
      </c>
      <c r="H998">
        <v>10</v>
      </c>
      <c r="I998">
        <v>481</v>
      </c>
      <c r="J998">
        <v>981</v>
      </c>
      <c r="K998">
        <v>1</v>
      </c>
      <c r="L998">
        <v>416</v>
      </c>
      <c r="M998">
        <v>586</v>
      </c>
      <c r="N998" t="s">
        <v>18</v>
      </c>
      <c r="O998" s="1">
        <v>7.0850099999999994E-21</v>
      </c>
      <c r="P998">
        <v>269</v>
      </c>
    </row>
    <row r="999" spans="1:16" x14ac:dyDescent="0.25">
      <c r="A999" t="s">
        <v>1520</v>
      </c>
      <c r="B999">
        <v>645</v>
      </c>
      <c r="C999" s="3" t="str">
        <f>HYPERLINK("http://www.uniprot.org/uniprot/G7ZZB8","tr|G7ZZB8|G7ZZB8_MEDTR")</f>
        <v>tr|G7ZZB8|G7ZZB8_MEDTR</v>
      </c>
      <c r="D999" t="s">
        <v>1521</v>
      </c>
      <c r="E999">
        <v>67.42</v>
      </c>
      <c r="F999">
        <v>221</v>
      </c>
      <c r="G999">
        <v>72</v>
      </c>
      <c r="H999">
        <v>7</v>
      </c>
      <c r="I999">
        <v>1</v>
      </c>
      <c r="J999">
        <v>642</v>
      </c>
      <c r="K999">
        <v>1</v>
      </c>
      <c r="L999">
        <v>1</v>
      </c>
      <c r="M999">
        <v>221</v>
      </c>
      <c r="N999" t="s">
        <v>18</v>
      </c>
      <c r="O999" s="1">
        <v>8.6271999999999992E-74</v>
      </c>
      <c r="P999">
        <v>720</v>
      </c>
    </row>
    <row r="1000" spans="1:16" x14ac:dyDescent="0.25">
      <c r="A1000" t="s">
        <v>1522</v>
      </c>
      <c r="B1000">
        <v>2022</v>
      </c>
      <c r="C1000" s="3" t="str">
        <f>HYPERLINK("http://www.uniprot.org/uniprot/I1M9R6","tr|I1M9R6|I1M9R6_SOYBN")</f>
        <v>tr|I1M9R6|I1M9R6_SOYBN</v>
      </c>
      <c r="D1000" t="s">
        <v>28</v>
      </c>
      <c r="E1000">
        <v>88.36</v>
      </c>
      <c r="F1000">
        <v>653</v>
      </c>
      <c r="G1000">
        <v>76</v>
      </c>
      <c r="H1000">
        <v>1</v>
      </c>
      <c r="I1000">
        <v>61</v>
      </c>
      <c r="J1000">
        <v>2016</v>
      </c>
      <c r="K1000">
        <v>1</v>
      </c>
      <c r="L1000">
        <v>33</v>
      </c>
      <c r="M1000">
        <v>667</v>
      </c>
      <c r="N1000" t="s">
        <v>18</v>
      </c>
      <c r="O1000">
        <v>0</v>
      </c>
      <c r="P1000">
        <v>2898</v>
      </c>
    </row>
    <row r="1001" spans="1:16" x14ac:dyDescent="0.25">
      <c r="A1001" t="s">
        <v>1523</v>
      </c>
      <c r="B1001">
        <v>819</v>
      </c>
      <c r="C1001" s="3" t="str">
        <f>HYPERLINK("http://www.uniprot.org/uniprot/I3T708","tr|I3T708|I3T708_LOTJA")</f>
        <v>tr|I3T708|I3T708_LOTJA</v>
      </c>
      <c r="D1001" t="s">
        <v>93</v>
      </c>
      <c r="E1001">
        <v>80.819999999999993</v>
      </c>
      <c r="F1001">
        <v>266</v>
      </c>
      <c r="G1001">
        <v>51</v>
      </c>
      <c r="H1001">
        <v>5</v>
      </c>
      <c r="I1001">
        <v>1</v>
      </c>
      <c r="J1001">
        <v>783</v>
      </c>
      <c r="K1001">
        <v>1</v>
      </c>
      <c r="L1001">
        <v>63</v>
      </c>
      <c r="M1001">
        <v>328</v>
      </c>
      <c r="N1001" t="s">
        <v>18</v>
      </c>
      <c r="O1001" s="1">
        <v>1.24648E-117</v>
      </c>
      <c r="P1001">
        <v>1100</v>
      </c>
    </row>
    <row r="1002" spans="1:16" x14ac:dyDescent="0.25">
      <c r="A1002" t="s">
        <v>1524</v>
      </c>
      <c r="B1002">
        <v>1359</v>
      </c>
      <c r="C1002" s="3" t="str">
        <f>HYPERLINK("http://www.uniprot.org/uniprot/K7KTX1","tr|K7KTX1|K7KTX1_SOYBN")</f>
        <v>tr|K7KTX1|K7KTX1_SOYBN</v>
      </c>
      <c r="D1002" t="s">
        <v>28</v>
      </c>
      <c r="E1002">
        <v>68.75</v>
      </c>
      <c r="F1002">
        <v>464</v>
      </c>
      <c r="G1002">
        <v>145</v>
      </c>
      <c r="H1002">
        <v>18</v>
      </c>
      <c r="I1002">
        <v>19</v>
      </c>
      <c r="J1002">
        <v>1356</v>
      </c>
      <c r="K1002">
        <v>1</v>
      </c>
      <c r="L1002">
        <v>4</v>
      </c>
      <c r="M1002">
        <v>457</v>
      </c>
      <c r="N1002" t="s">
        <v>18</v>
      </c>
      <c r="O1002" s="1">
        <v>4.1292499999999996E-177</v>
      </c>
      <c r="P1002">
        <v>1616</v>
      </c>
    </row>
    <row r="1003" spans="1:16" x14ac:dyDescent="0.25">
      <c r="A1003" t="s">
        <v>1525</v>
      </c>
      <c r="B1003">
        <v>1044</v>
      </c>
      <c r="C1003" s="3" t="str">
        <f>HYPERLINK("http://www.uniprot.org/uniprot/G7J823","tr|G7J823|G7J823_MEDTR")</f>
        <v>tr|G7J823|G7J823_MEDTR</v>
      </c>
      <c r="D1003" t="s">
        <v>1526</v>
      </c>
      <c r="E1003">
        <v>76.08</v>
      </c>
      <c r="F1003">
        <v>347</v>
      </c>
      <c r="G1003">
        <v>83</v>
      </c>
      <c r="H1003">
        <v>2</v>
      </c>
      <c r="I1003">
        <v>7</v>
      </c>
      <c r="J1003">
        <v>1041</v>
      </c>
      <c r="K1003">
        <v>1</v>
      </c>
      <c r="L1003">
        <v>33</v>
      </c>
      <c r="M1003">
        <v>377</v>
      </c>
      <c r="N1003" t="s">
        <v>18</v>
      </c>
      <c r="O1003" s="1">
        <v>2.91661E-142</v>
      </c>
      <c r="P1003">
        <v>1314</v>
      </c>
    </row>
    <row r="1004" spans="1:16" x14ac:dyDescent="0.25">
      <c r="A1004" t="s">
        <v>1527</v>
      </c>
      <c r="B1004">
        <v>1947</v>
      </c>
      <c r="C1004" s="3" t="str">
        <f>HYPERLINK("http://www.uniprot.org/uniprot/G7J9I7","tr|G7J9I7|G7J9I7_MEDTR")</f>
        <v>tr|G7J9I7|G7J9I7_MEDTR</v>
      </c>
      <c r="D1004" t="s">
        <v>1528</v>
      </c>
      <c r="E1004">
        <v>87.59</v>
      </c>
      <c r="F1004">
        <v>677</v>
      </c>
      <c r="G1004">
        <v>84</v>
      </c>
      <c r="H1004">
        <v>40</v>
      </c>
      <c r="I1004">
        <v>34</v>
      </c>
      <c r="J1004">
        <v>1944</v>
      </c>
      <c r="K1004">
        <v>1</v>
      </c>
      <c r="L1004">
        <v>15</v>
      </c>
      <c r="M1004">
        <v>690</v>
      </c>
      <c r="N1004" t="s">
        <v>18</v>
      </c>
      <c r="O1004">
        <v>0</v>
      </c>
      <c r="P1004">
        <v>3098</v>
      </c>
    </row>
    <row r="1005" spans="1:16" x14ac:dyDescent="0.25">
      <c r="A1005" t="s">
        <v>1529</v>
      </c>
      <c r="B1005">
        <v>852</v>
      </c>
      <c r="C1005" s="3" t="str">
        <f>HYPERLINK("http://www.uniprot.org/uniprot/G7LI32","tr|G7LI32|G7LI32_MEDTR")</f>
        <v>tr|G7LI32|G7LI32_MEDTR</v>
      </c>
      <c r="D1005" t="s">
        <v>1530</v>
      </c>
      <c r="E1005">
        <v>43.35</v>
      </c>
      <c r="F1005">
        <v>316</v>
      </c>
      <c r="G1005">
        <v>179</v>
      </c>
      <c r="H1005">
        <v>33</v>
      </c>
      <c r="I1005">
        <v>1</v>
      </c>
      <c r="J1005">
        <v>849</v>
      </c>
      <c r="K1005">
        <v>1</v>
      </c>
      <c r="L1005">
        <v>1</v>
      </c>
      <c r="M1005">
        <v>314</v>
      </c>
      <c r="N1005" t="s">
        <v>18</v>
      </c>
      <c r="O1005" s="1">
        <v>5.3468500000000001E-50</v>
      </c>
      <c r="P1005">
        <v>517</v>
      </c>
    </row>
    <row r="1006" spans="1:16" x14ac:dyDescent="0.25">
      <c r="A1006" t="s">
        <v>1531</v>
      </c>
      <c r="B1006">
        <v>1299</v>
      </c>
      <c r="C1006" s="3" t="str">
        <f>HYPERLINK("http://www.uniprot.org/uniprot/G7LCG8","tr|G7LCG8|G7LCG8_MEDTR")</f>
        <v>tr|G7LCG8|G7LCG8_MEDTR</v>
      </c>
      <c r="D1006" t="s">
        <v>1532</v>
      </c>
      <c r="E1006">
        <v>72.86</v>
      </c>
      <c r="F1006">
        <v>479</v>
      </c>
      <c r="G1006">
        <v>130</v>
      </c>
      <c r="H1006">
        <v>53</v>
      </c>
      <c r="I1006">
        <v>19</v>
      </c>
      <c r="J1006">
        <v>1296</v>
      </c>
      <c r="K1006">
        <v>1</v>
      </c>
      <c r="L1006">
        <v>2</v>
      </c>
      <c r="M1006">
        <v>480</v>
      </c>
      <c r="N1006" t="s">
        <v>18</v>
      </c>
      <c r="O1006">
        <v>0</v>
      </c>
      <c r="P1006">
        <v>1721</v>
      </c>
    </row>
    <row r="1007" spans="1:16" x14ac:dyDescent="0.25">
      <c r="A1007" t="s">
        <v>1533</v>
      </c>
      <c r="B1007">
        <v>378</v>
      </c>
      <c r="C1007" s="3" t="str">
        <f>HYPERLINK("http://www.uniprot.org/uniprot/K7K3N0","tr|K7K3N0|K7K3N0_SOYBN")</f>
        <v>tr|K7K3N0|K7K3N0_SOYBN</v>
      </c>
      <c r="D1007" t="s">
        <v>28</v>
      </c>
      <c r="E1007">
        <v>52.59</v>
      </c>
      <c r="F1007">
        <v>135</v>
      </c>
      <c r="G1007">
        <v>64</v>
      </c>
      <c r="H1007">
        <v>10</v>
      </c>
      <c r="I1007">
        <v>1</v>
      </c>
      <c r="J1007">
        <v>375</v>
      </c>
      <c r="K1007">
        <v>1</v>
      </c>
      <c r="L1007">
        <v>229</v>
      </c>
      <c r="M1007">
        <v>363</v>
      </c>
      <c r="N1007" t="s">
        <v>18</v>
      </c>
      <c r="O1007" s="1">
        <v>6.6701400000000001E-26</v>
      </c>
      <c r="P1007">
        <v>305</v>
      </c>
    </row>
    <row r="1008" spans="1:16" x14ac:dyDescent="0.25">
      <c r="A1008" t="s">
        <v>1534</v>
      </c>
      <c r="B1008">
        <v>630</v>
      </c>
      <c r="C1008" s="3" t="str">
        <f>HYPERLINK("http://www.uniprot.org/uniprot/K7M1S9","tr|K7M1S9|K7M1S9_SOYBN")</f>
        <v>tr|K7M1S9|K7M1S9_SOYBN</v>
      </c>
      <c r="D1008" t="s">
        <v>28</v>
      </c>
      <c r="E1008">
        <v>48.32</v>
      </c>
      <c r="F1008">
        <v>209</v>
      </c>
      <c r="G1008">
        <v>108</v>
      </c>
      <c r="H1008">
        <v>2</v>
      </c>
      <c r="I1008">
        <v>1</v>
      </c>
      <c r="J1008">
        <v>621</v>
      </c>
      <c r="K1008">
        <v>1</v>
      </c>
      <c r="L1008">
        <v>1</v>
      </c>
      <c r="M1008">
        <v>202</v>
      </c>
      <c r="N1008" t="s">
        <v>18</v>
      </c>
      <c r="O1008" s="1">
        <v>1.9362000000000002E-43</v>
      </c>
      <c r="P1008">
        <v>458</v>
      </c>
    </row>
    <row r="1009" spans="1:16" x14ac:dyDescent="0.25">
      <c r="A1009" t="s">
        <v>1535</v>
      </c>
      <c r="B1009">
        <v>3360</v>
      </c>
      <c r="C1009" s="3" t="str">
        <f>HYPERLINK("http://www.uniprot.org/uniprot/G7JFC5","tr|G7JFC5|G7JFC5_MEDTR")</f>
        <v>tr|G7JFC5|G7JFC5_MEDTR</v>
      </c>
      <c r="D1009" t="s">
        <v>1536</v>
      </c>
      <c r="E1009">
        <v>81.209999999999994</v>
      </c>
      <c r="F1009">
        <v>1118</v>
      </c>
      <c r="G1009">
        <v>210</v>
      </c>
      <c r="H1009">
        <v>1</v>
      </c>
      <c r="I1009">
        <v>7</v>
      </c>
      <c r="J1009">
        <v>3357</v>
      </c>
      <c r="K1009">
        <v>1</v>
      </c>
      <c r="L1009">
        <v>4</v>
      </c>
      <c r="M1009">
        <v>1121</v>
      </c>
      <c r="N1009" t="s">
        <v>18</v>
      </c>
      <c r="O1009">
        <v>0</v>
      </c>
      <c r="P1009">
        <v>4626</v>
      </c>
    </row>
    <row r="1010" spans="1:16" x14ac:dyDescent="0.25">
      <c r="A1010" t="s">
        <v>1537</v>
      </c>
      <c r="B1010">
        <v>483</v>
      </c>
      <c r="C1010" s="3" t="str">
        <f>HYPERLINK("http://www.uniprot.org/uniprot/J7LMM2","tr|J7LMM2|J7LMM2_ARAHY")</f>
        <v>tr|J7LMM2|J7LMM2_ARAHY</v>
      </c>
      <c r="D1010" t="s">
        <v>1538</v>
      </c>
      <c r="E1010">
        <v>98.75</v>
      </c>
      <c r="F1010">
        <v>160</v>
      </c>
      <c r="G1010">
        <v>2</v>
      </c>
      <c r="H1010">
        <v>0</v>
      </c>
      <c r="I1010">
        <v>1</v>
      </c>
      <c r="J1010">
        <v>480</v>
      </c>
      <c r="K1010">
        <v>1</v>
      </c>
      <c r="L1010">
        <v>1</v>
      </c>
      <c r="M1010">
        <v>160</v>
      </c>
      <c r="N1010" t="s">
        <v>18</v>
      </c>
      <c r="O1010" s="1">
        <v>6.7216199999999998E-87</v>
      </c>
      <c r="P1010">
        <v>831</v>
      </c>
    </row>
    <row r="1011" spans="1:16" x14ac:dyDescent="0.25">
      <c r="A1011" t="s">
        <v>1539</v>
      </c>
      <c r="B1011">
        <v>279</v>
      </c>
      <c r="C1011" s="3" t="str">
        <f>HYPERLINK("http://www.uniprot.org/uniprot/I3SEQ1","tr|I3SEQ1|I3SEQ1_MEDTR")</f>
        <v>tr|I3SEQ1|I3SEQ1_MEDTR</v>
      </c>
      <c r="D1011" t="s">
        <v>22</v>
      </c>
      <c r="E1011">
        <v>98</v>
      </c>
      <c r="F1011">
        <v>50</v>
      </c>
      <c r="G1011">
        <v>1</v>
      </c>
      <c r="H1011">
        <v>0</v>
      </c>
      <c r="I1011">
        <v>7</v>
      </c>
      <c r="J1011">
        <v>156</v>
      </c>
      <c r="K1011">
        <v>1</v>
      </c>
      <c r="L1011">
        <v>2</v>
      </c>
      <c r="M1011">
        <v>51</v>
      </c>
      <c r="N1011" t="s">
        <v>18</v>
      </c>
      <c r="O1011" s="1">
        <v>2.7329300000000001E-36</v>
      </c>
      <c r="P1011">
        <v>254</v>
      </c>
    </row>
    <row r="1012" spans="1:16" x14ac:dyDescent="0.25">
      <c r="A1012" t="s">
        <v>1540</v>
      </c>
      <c r="B1012">
        <v>399</v>
      </c>
      <c r="C1012" s="3" t="str">
        <f>HYPERLINK("http://www.uniprot.org/uniprot/C6SWX2","tr|C6SWX2|C6SWX2_SOYBN")</f>
        <v>tr|C6SWX2|C6SWX2_SOYBN</v>
      </c>
      <c r="D1012" t="s">
        <v>210</v>
      </c>
      <c r="E1012">
        <v>86.36</v>
      </c>
      <c r="F1012">
        <v>132</v>
      </c>
      <c r="G1012">
        <v>18</v>
      </c>
      <c r="H1012">
        <v>0</v>
      </c>
      <c r="I1012">
        <v>1</v>
      </c>
      <c r="J1012">
        <v>396</v>
      </c>
      <c r="K1012">
        <v>1</v>
      </c>
      <c r="L1012">
        <v>1</v>
      </c>
      <c r="M1012">
        <v>132</v>
      </c>
      <c r="N1012" t="s">
        <v>18</v>
      </c>
      <c r="O1012" s="1">
        <v>1.7980599999999999E-63</v>
      </c>
      <c r="P1012">
        <v>629</v>
      </c>
    </row>
    <row r="1013" spans="1:16" x14ac:dyDescent="0.25">
      <c r="A1013" t="s">
        <v>1541</v>
      </c>
      <c r="B1013">
        <v>960</v>
      </c>
      <c r="C1013" s="3" t="str">
        <f>HYPERLINK("http://www.uniprot.org/uniprot/D0VFU6","tr|D0VFU6|D0VFU6_MEDTR")</f>
        <v>tr|D0VFU6|D0VFU6_MEDTR</v>
      </c>
      <c r="D1013" t="s">
        <v>1542</v>
      </c>
      <c r="E1013">
        <v>84.31</v>
      </c>
      <c r="F1013">
        <v>338</v>
      </c>
      <c r="G1013">
        <v>53</v>
      </c>
      <c r="H1013">
        <v>29</v>
      </c>
      <c r="I1013">
        <v>25</v>
      </c>
      <c r="J1013">
        <v>951</v>
      </c>
      <c r="K1013">
        <v>1</v>
      </c>
      <c r="L1013">
        <v>202</v>
      </c>
      <c r="M1013">
        <v>538</v>
      </c>
      <c r="N1013" t="s">
        <v>18</v>
      </c>
      <c r="O1013" s="1">
        <v>1.2132E-160</v>
      </c>
      <c r="P1013">
        <v>1472</v>
      </c>
    </row>
    <row r="1014" spans="1:16" x14ac:dyDescent="0.25">
      <c r="A1014" t="s">
        <v>1543</v>
      </c>
      <c r="B1014">
        <v>1122</v>
      </c>
      <c r="C1014" s="3" t="str">
        <f>HYPERLINK("http://www.uniprot.org/uniprot/I3SI97","tr|I3SI97|I3SI97_MEDTR")</f>
        <v>tr|I3SI97|I3SI97_MEDTR</v>
      </c>
      <c r="D1014" t="s">
        <v>22</v>
      </c>
      <c r="E1014">
        <v>83.79</v>
      </c>
      <c r="F1014">
        <v>364</v>
      </c>
      <c r="G1014">
        <v>59</v>
      </c>
      <c r="H1014">
        <v>2</v>
      </c>
      <c r="I1014">
        <v>1</v>
      </c>
      <c r="J1014">
        <v>1086</v>
      </c>
      <c r="K1014">
        <v>1</v>
      </c>
      <c r="L1014">
        <v>1</v>
      </c>
      <c r="M1014">
        <v>364</v>
      </c>
      <c r="N1014" t="s">
        <v>18</v>
      </c>
      <c r="O1014">
        <v>0</v>
      </c>
      <c r="P1014">
        <v>1675</v>
      </c>
    </row>
    <row r="1015" spans="1:16" x14ac:dyDescent="0.25">
      <c r="A1015" t="s">
        <v>1544</v>
      </c>
      <c r="B1015">
        <v>1893</v>
      </c>
      <c r="C1015" s="3" t="str">
        <f>HYPERLINK("http://www.uniprot.org/uniprot/I1MCU4","tr|I1MCU4|I1MCU4_SOYBN")</f>
        <v>tr|I1MCU4|I1MCU4_SOYBN</v>
      </c>
      <c r="D1015" t="s">
        <v>1545</v>
      </c>
      <c r="E1015">
        <v>82.08</v>
      </c>
      <c r="F1015">
        <v>614</v>
      </c>
      <c r="G1015">
        <v>110</v>
      </c>
      <c r="H1015">
        <v>26</v>
      </c>
      <c r="I1015">
        <v>127</v>
      </c>
      <c r="J1015">
        <v>1890</v>
      </c>
      <c r="K1015">
        <v>1</v>
      </c>
      <c r="L1015">
        <v>32</v>
      </c>
      <c r="M1015">
        <v>643</v>
      </c>
      <c r="N1015" t="s">
        <v>18</v>
      </c>
      <c r="O1015">
        <v>0</v>
      </c>
      <c r="P1015">
        <v>2559</v>
      </c>
    </row>
    <row r="1016" spans="1:16" x14ac:dyDescent="0.25">
      <c r="A1016" t="s">
        <v>1546</v>
      </c>
      <c r="B1016">
        <v>2829</v>
      </c>
      <c r="C1016" s="3" t="str">
        <f>HYPERLINK("http://www.uniprot.org/uniprot/I1M3S2","tr|I1M3S2|I1M3S2_SOYBN")</f>
        <v>tr|I1M3S2|I1M3S2_SOYBN</v>
      </c>
      <c r="D1016" t="s">
        <v>71</v>
      </c>
      <c r="E1016">
        <v>71.2</v>
      </c>
      <c r="F1016">
        <v>632</v>
      </c>
      <c r="G1016">
        <v>182</v>
      </c>
      <c r="H1016">
        <v>2</v>
      </c>
      <c r="I1016">
        <v>937</v>
      </c>
      <c r="J1016">
        <v>2826</v>
      </c>
      <c r="K1016">
        <v>1</v>
      </c>
      <c r="L1016">
        <v>60</v>
      </c>
      <c r="M1016">
        <v>689</v>
      </c>
      <c r="N1016" t="s">
        <v>18</v>
      </c>
      <c r="O1016">
        <v>0</v>
      </c>
      <c r="P1016">
        <v>2294</v>
      </c>
    </row>
    <row r="1017" spans="1:16" x14ac:dyDescent="0.25">
      <c r="A1017" t="s">
        <v>1547</v>
      </c>
      <c r="B1017">
        <v>444</v>
      </c>
      <c r="C1017" s="3" t="str">
        <f>HYPERLINK("http://www.uniprot.org/uniprot/G7KP14","tr|G7KP14|G7KP14_MEDTR")</f>
        <v>tr|G7KP14|G7KP14_MEDTR</v>
      </c>
      <c r="D1017" t="s">
        <v>1548</v>
      </c>
      <c r="E1017">
        <v>41.6</v>
      </c>
      <c r="F1017">
        <v>125</v>
      </c>
      <c r="G1017">
        <v>73</v>
      </c>
      <c r="H1017">
        <v>1</v>
      </c>
      <c r="I1017">
        <v>1</v>
      </c>
      <c r="J1017">
        <v>372</v>
      </c>
      <c r="K1017">
        <v>1</v>
      </c>
      <c r="L1017">
        <v>23</v>
      </c>
      <c r="M1017">
        <v>142</v>
      </c>
      <c r="N1017" t="s">
        <v>18</v>
      </c>
      <c r="O1017" s="1">
        <v>6.6519800000000003E-18</v>
      </c>
      <c r="P1017">
        <v>236</v>
      </c>
    </row>
    <row r="1018" spans="1:16" x14ac:dyDescent="0.25">
      <c r="A1018" t="s">
        <v>1549</v>
      </c>
      <c r="B1018">
        <v>1125</v>
      </c>
      <c r="C1018" s="3" t="str">
        <f>HYPERLINK("http://www.uniprot.org/uniprot/G7K074","tr|G7K074|G7K074_MEDTR")</f>
        <v>tr|G7K074|G7K074_MEDTR</v>
      </c>
      <c r="D1018" t="s">
        <v>1550</v>
      </c>
      <c r="E1018">
        <v>74.400000000000006</v>
      </c>
      <c r="F1018">
        <v>375</v>
      </c>
      <c r="G1018">
        <v>96</v>
      </c>
      <c r="H1018">
        <v>1</v>
      </c>
      <c r="I1018">
        <v>1</v>
      </c>
      <c r="J1018">
        <v>1122</v>
      </c>
      <c r="K1018">
        <v>1</v>
      </c>
      <c r="L1018">
        <v>1</v>
      </c>
      <c r="M1018">
        <v>375</v>
      </c>
      <c r="N1018" t="s">
        <v>18</v>
      </c>
      <c r="O1018" s="1">
        <v>1.2781099999999999E-162</v>
      </c>
      <c r="P1018">
        <v>1490</v>
      </c>
    </row>
    <row r="1019" spans="1:16" x14ac:dyDescent="0.25">
      <c r="A1019" t="s">
        <v>1551</v>
      </c>
      <c r="B1019">
        <v>1122</v>
      </c>
      <c r="C1019" s="3" t="str">
        <f>HYPERLINK("http://www.uniprot.org/uniprot/O04237","tr|O04237|O04237_VICFA")</f>
        <v>tr|O04237|O04237_VICFA</v>
      </c>
      <c r="D1019" t="s">
        <v>1552</v>
      </c>
      <c r="E1019">
        <v>54.64</v>
      </c>
      <c r="F1019">
        <v>377</v>
      </c>
      <c r="G1019">
        <v>171</v>
      </c>
      <c r="H1019">
        <v>4</v>
      </c>
      <c r="I1019">
        <v>1</v>
      </c>
      <c r="J1019">
        <v>1119</v>
      </c>
      <c r="K1019">
        <v>1</v>
      </c>
      <c r="L1019">
        <v>1</v>
      </c>
      <c r="M1019">
        <v>370</v>
      </c>
      <c r="N1019" t="s">
        <v>18</v>
      </c>
      <c r="O1019" s="1">
        <v>1.93711E-94</v>
      </c>
      <c r="P1019">
        <v>902</v>
      </c>
    </row>
    <row r="1020" spans="1:16" x14ac:dyDescent="0.25">
      <c r="A1020" t="s">
        <v>1553</v>
      </c>
      <c r="B1020">
        <v>744</v>
      </c>
      <c r="C1020" s="3" t="str">
        <f>HYPERLINK("http://www.uniprot.org/uniprot/G8EW00","tr|G8EW00|G8EW00_MEDSA")</f>
        <v>tr|G8EW00|G8EW00_MEDSA</v>
      </c>
      <c r="D1020" t="s">
        <v>1554</v>
      </c>
      <c r="E1020">
        <v>51.96</v>
      </c>
      <c r="F1020">
        <v>254</v>
      </c>
      <c r="G1020">
        <v>122</v>
      </c>
      <c r="H1020">
        <v>8</v>
      </c>
      <c r="I1020">
        <v>1</v>
      </c>
      <c r="J1020">
        <v>738</v>
      </c>
      <c r="K1020">
        <v>1</v>
      </c>
      <c r="L1020">
        <v>1</v>
      </c>
      <c r="M1020">
        <v>246</v>
      </c>
      <c r="N1020" t="s">
        <v>18</v>
      </c>
      <c r="O1020" s="1">
        <v>1.15129E-52</v>
      </c>
      <c r="P1020">
        <v>539</v>
      </c>
    </row>
    <row r="1021" spans="1:16" x14ac:dyDescent="0.25">
      <c r="A1021" t="s">
        <v>1555</v>
      </c>
      <c r="B1021">
        <v>1851</v>
      </c>
      <c r="C1021" s="3" t="str">
        <f>HYPERLINK("http://www.uniprot.org/uniprot/I1MHP5","tr|I1MHP5|I1MHP5_SOYBN")</f>
        <v>tr|I1MHP5|I1MHP5_SOYBN</v>
      </c>
      <c r="D1021" t="s">
        <v>28</v>
      </c>
      <c r="E1021">
        <v>27.85</v>
      </c>
      <c r="F1021">
        <v>420</v>
      </c>
      <c r="G1021">
        <v>303</v>
      </c>
      <c r="H1021">
        <v>42</v>
      </c>
      <c r="I1021">
        <v>151</v>
      </c>
      <c r="J1021">
        <v>1284</v>
      </c>
      <c r="K1021">
        <v>1</v>
      </c>
      <c r="L1021">
        <v>1057</v>
      </c>
      <c r="M1021">
        <v>1470</v>
      </c>
      <c r="N1021" t="s">
        <v>18</v>
      </c>
      <c r="O1021" s="1">
        <v>2.30072E-30</v>
      </c>
      <c r="P1021">
        <v>352</v>
      </c>
    </row>
    <row r="1022" spans="1:16" x14ac:dyDescent="0.25">
      <c r="A1022" t="s">
        <v>1556</v>
      </c>
      <c r="B1022">
        <v>159</v>
      </c>
      <c r="C1022" s="3" t="str">
        <f>HYPERLINK("http://www.uniprot.org/uniprot/I1NFJ1","tr|I1NFJ1|I1NFJ1_SOYBN")</f>
        <v>tr|I1NFJ1|I1NFJ1_SOYBN</v>
      </c>
      <c r="D1022" t="s">
        <v>28</v>
      </c>
      <c r="E1022">
        <v>67.3</v>
      </c>
      <c r="F1022">
        <v>52</v>
      </c>
      <c r="G1022">
        <v>17</v>
      </c>
      <c r="H1022">
        <v>1</v>
      </c>
      <c r="I1022">
        <v>1</v>
      </c>
      <c r="J1022">
        <v>153</v>
      </c>
      <c r="K1022">
        <v>1</v>
      </c>
      <c r="L1022">
        <v>96</v>
      </c>
      <c r="M1022">
        <v>147</v>
      </c>
      <c r="N1022" t="s">
        <v>18</v>
      </c>
      <c r="O1022" s="1">
        <v>2.6080499999999999E-14</v>
      </c>
      <c r="P1022">
        <v>205</v>
      </c>
    </row>
    <row r="1023" spans="1:16" x14ac:dyDescent="0.25">
      <c r="A1023" t="s">
        <v>1557</v>
      </c>
      <c r="B1023">
        <v>885</v>
      </c>
      <c r="C1023" s="3" t="str">
        <f>HYPERLINK("http://www.uniprot.org/uniprot/I1LKK3","tr|I1LKK3|I1LKK3_SOYBN")</f>
        <v>tr|I1LKK3|I1LKK3_SOYBN</v>
      </c>
      <c r="D1023" t="s">
        <v>28</v>
      </c>
      <c r="E1023">
        <v>67.5</v>
      </c>
      <c r="F1023">
        <v>277</v>
      </c>
      <c r="G1023">
        <v>90</v>
      </c>
      <c r="H1023">
        <v>4</v>
      </c>
      <c r="I1023">
        <v>1</v>
      </c>
      <c r="J1023">
        <v>819</v>
      </c>
      <c r="K1023">
        <v>1</v>
      </c>
      <c r="L1023">
        <v>11</v>
      </c>
      <c r="M1023">
        <v>283</v>
      </c>
      <c r="N1023" t="s">
        <v>18</v>
      </c>
      <c r="O1023" s="1">
        <v>7.6687599999999996E-103</v>
      </c>
      <c r="P1023">
        <v>973</v>
      </c>
    </row>
    <row r="1024" spans="1:16" x14ac:dyDescent="0.25">
      <c r="A1024" t="s">
        <v>1558</v>
      </c>
      <c r="B1024">
        <v>2517</v>
      </c>
      <c r="C1024" s="3" t="str">
        <f>HYPERLINK("http://www.uniprot.org/uniprot/G7IF06","tr|G7IF06|G7IF06_MEDTR")</f>
        <v>tr|G7IF06|G7IF06_MEDTR</v>
      </c>
      <c r="D1024" t="s">
        <v>1559</v>
      </c>
      <c r="E1024">
        <v>69.900000000000006</v>
      </c>
      <c r="F1024">
        <v>771</v>
      </c>
      <c r="G1024">
        <v>232</v>
      </c>
      <c r="H1024">
        <v>2</v>
      </c>
      <c r="I1024">
        <v>208</v>
      </c>
      <c r="J1024">
        <v>2514</v>
      </c>
      <c r="K1024">
        <v>1</v>
      </c>
      <c r="L1024">
        <v>64</v>
      </c>
      <c r="M1024">
        <v>794</v>
      </c>
      <c r="N1024" t="s">
        <v>18</v>
      </c>
      <c r="O1024">
        <v>0</v>
      </c>
      <c r="P1024">
        <v>2541</v>
      </c>
    </row>
    <row r="1025" spans="1:16" x14ac:dyDescent="0.25">
      <c r="A1025" t="s">
        <v>1560</v>
      </c>
      <c r="B1025">
        <v>1440</v>
      </c>
      <c r="C1025" s="3" t="str">
        <f>HYPERLINK("http://www.uniprot.org/uniprot/K7KTX6","tr|K7KTX6|K7KTX6_SOYBN")</f>
        <v>tr|K7KTX6|K7KTX6_SOYBN</v>
      </c>
      <c r="D1025" t="s">
        <v>61</v>
      </c>
      <c r="E1025">
        <v>81.87</v>
      </c>
      <c r="F1025">
        <v>342</v>
      </c>
      <c r="G1025">
        <v>62</v>
      </c>
      <c r="H1025">
        <v>0</v>
      </c>
      <c r="I1025">
        <v>139</v>
      </c>
      <c r="J1025">
        <v>1164</v>
      </c>
      <c r="K1025">
        <v>1</v>
      </c>
      <c r="L1025">
        <v>139</v>
      </c>
      <c r="M1025">
        <v>479</v>
      </c>
      <c r="N1025" t="s">
        <v>18</v>
      </c>
      <c r="O1025" s="1">
        <v>2.9958199999999999E-165</v>
      </c>
      <c r="P1025">
        <v>1514</v>
      </c>
    </row>
    <row r="1026" spans="1:16" x14ac:dyDescent="0.25">
      <c r="A1026" t="s">
        <v>1561</v>
      </c>
      <c r="B1026">
        <v>423</v>
      </c>
      <c r="C1026" s="3" t="str">
        <f>HYPERLINK("http://www.uniprot.org/uniprot/G7J826","tr|G7J826|G7J826_MEDTR")</f>
        <v>tr|G7J826|G7J826_MEDTR</v>
      </c>
      <c r="D1026" t="s">
        <v>1562</v>
      </c>
      <c r="E1026">
        <v>79.16</v>
      </c>
      <c r="F1026">
        <v>144</v>
      </c>
      <c r="G1026">
        <v>30</v>
      </c>
      <c r="H1026">
        <v>4</v>
      </c>
      <c r="I1026">
        <v>1</v>
      </c>
      <c r="J1026">
        <v>420</v>
      </c>
      <c r="K1026">
        <v>1</v>
      </c>
      <c r="L1026">
        <v>31</v>
      </c>
      <c r="M1026">
        <v>172</v>
      </c>
      <c r="N1026" t="s">
        <v>18</v>
      </c>
      <c r="O1026" s="1">
        <v>4.2693399999999998E-57</v>
      </c>
      <c r="P1026">
        <v>574</v>
      </c>
    </row>
    <row r="1027" spans="1:16" x14ac:dyDescent="0.25">
      <c r="A1027" t="s">
        <v>1563</v>
      </c>
      <c r="B1027">
        <v>615</v>
      </c>
      <c r="C1027" s="3" t="str">
        <f>HYPERLINK("http://www.uniprot.org/uniprot/G7J9I9","tr|G7J9I9|G7J9I9_MEDTR")</f>
        <v>tr|G7J9I9|G7J9I9_MEDTR</v>
      </c>
      <c r="D1027" t="s">
        <v>1564</v>
      </c>
      <c r="E1027">
        <v>88.26</v>
      </c>
      <c r="F1027">
        <v>196</v>
      </c>
      <c r="G1027">
        <v>23</v>
      </c>
      <c r="H1027">
        <v>0</v>
      </c>
      <c r="I1027">
        <v>25</v>
      </c>
      <c r="J1027">
        <v>612</v>
      </c>
      <c r="K1027">
        <v>1</v>
      </c>
      <c r="L1027">
        <v>8</v>
      </c>
      <c r="M1027">
        <v>203</v>
      </c>
      <c r="N1027" t="s">
        <v>18</v>
      </c>
      <c r="O1027" s="1">
        <v>1.4520200000000001E-93</v>
      </c>
      <c r="P1027">
        <v>890</v>
      </c>
    </row>
    <row r="1028" spans="1:16" x14ac:dyDescent="0.25">
      <c r="A1028" t="s">
        <v>1565</v>
      </c>
      <c r="B1028">
        <v>702</v>
      </c>
      <c r="C1028" s="3" t="str">
        <f>HYPERLINK("http://www.uniprot.org/uniprot/G7LI31","tr|G7LI31|G7LI31_MEDTR")</f>
        <v>tr|G7LI31|G7LI31_MEDTR</v>
      </c>
      <c r="D1028" t="s">
        <v>1566</v>
      </c>
      <c r="E1028">
        <v>87.24</v>
      </c>
      <c r="F1028">
        <v>196</v>
      </c>
      <c r="G1028">
        <v>25</v>
      </c>
      <c r="H1028">
        <v>0</v>
      </c>
      <c r="I1028">
        <v>1</v>
      </c>
      <c r="J1028">
        <v>588</v>
      </c>
      <c r="K1028">
        <v>1</v>
      </c>
      <c r="L1028">
        <v>1</v>
      </c>
      <c r="M1028">
        <v>190</v>
      </c>
      <c r="N1028" t="s">
        <v>18</v>
      </c>
      <c r="O1028" s="1">
        <v>1.7127500000000001E-92</v>
      </c>
      <c r="P1028">
        <v>882</v>
      </c>
    </row>
    <row r="1029" spans="1:16" x14ac:dyDescent="0.25">
      <c r="A1029" t="s">
        <v>1567</v>
      </c>
      <c r="B1029">
        <v>1488</v>
      </c>
      <c r="C1029" s="3" t="str">
        <f>HYPERLINK("http://www.uniprot.org/uniprot/G7LCG2","tr|G7LCG2|G7LCG2_MEDTR")</f>
        <v>tr|G7LCG2|G7LCG2_MEDTR</v>
      </c>
      <c r="D1029" t="s">
        <v>1568</v>
      </c>
      <c r="E1029">
        <v>82.7</v>
      </c>
      <c r="F1029">
        <v>503</v>
      </c>
      <c r="G1029">
        <v>87</v>
      </c>
      <c r="H1029">
        <v>8</v>
      </c>
      <c r="I1029">
        <v>1</v>
      </c>
      <c r="J1029">
        <v>1485</v>
      </c>
      <c r="K1029">
        <v>1</v>
      </c>
      <c r="L1029">
        <v>30</v>
      </c>
      <c r="M1029">
        <v>529</v>
      </c>
      <c r="N1029" t="s">
        <v>18</v>
      </c>
      <c r="O1029">
        <v>0</v>
      </c>
      <c r="P1029">
        <v>2101</v>
      </c>
    </row>
    <row r="1030" spans="1:16" x14ac:dyDescent="0.25">
      <c r="A1030" t="s">
        <v>1569</v>
      </c>
      <c r="B1030">
        <v>387</v>
      </c>
      <c r="C1030" s="3" t="str">
        <f>HYPERLINK("http://www.uniprot.org/uniprot/I3T0X8","tr|I3T0X8|I3T0X8_LOTJA")</f>
        <v>tr|I3T0X8|I3T0X8_LOTJA</v>
      </c>
      <c r="D1030" t="s">
        <v>1570</v>
      </c>
      <c r="E1030">
        <v>54.46</v>
      </c>
      <c r="F1030">
        <v>112</v>
      </c>
      <c r="G1030">
        <v>51</v>
      </c>
      <c r="H1030">
        <v>0</v>
      </c>
      <c r="I1030">
        <v>10</v>
      </c>
      <c r="J1030">
        <v>345</v>
      </c>
      <c r="K1030">
        <v>1</v>
      </c>
      <c r="L1030">
        <v>5</v>
      </c>
      <c r="M1030">
        <v>115</v>
      </c>
      <c r="N1030" t="s">
        <v>18</v>
      </c>
      <c r="O1030" s="1">
        <v>8.5965100000000003E-26</v>
      </c>
      <c r="P1030">
        <v>304</v>
      </c>
    </row>
    <row r="1031" spans="1:16" x14ac:dyDescent="0.25">
      <c r="A1031" t="s">
        <v>1571</v>
      </c>
      <c r="B1031">
        <v>597</v>
      </c>
      <c r="C1031" s="3" t="str">
        <f>HYPERLINK("http://www.uniprot.org/uniprot/Q8L5Q7","tr|Q8L5Q7|Q8L5Q7_CICAR")</f>
        <v>tr|Q8L5Q7|Q8L5Q7_CICAR</v>
      </c>
      <c r="D1031" t="s">
        <v>1572</v>
      </c>
      <c r="E1031">
        <v>93.84</v>
      </c>
      <c r="F1031">
        <v>195</v>
      </c>
      <c r="G1031">
        <v>12</v>
      </c>
      <c r="H1031">
        <v>0</v>
      </c>
      <c r="I1031">
        <v>10</v>
      </c>
      <c r="J1031">
        <v>594</v>
      </c>
      <c r="K1031">
        <v>1</v>
      </c>
      <c r="L1031">
        <v>10</v>
      </c>
      <c r="M1031">
        <v>204</v>
      </c>
      <c r="N1031" t="s">
        <v>18</v>
      </c>
      <c r="O1031" s="1">
        <v>5.1162400000000002E-101</v>
      </c>
      <c r="P1031">
        <v>954</v>
      </c>
    </row>
    <row r="1032" spans="1:16" x14ac:dyDescent="0.25">
      <c r="A1032" t="s">
        <v>1573</v>
      </c>
      <c r="B1032">
        <v>2535</v>
      </c>
      <c r="C1032" s="3" t="str">
        <f>HYPERLINK("http://www.uniprot.org/uniprot/G7JFC6","tr|G7JFC6|G7JFC6_MEDTR")</f>
        <v>tr|G7JFC6|G7JFC6_MEDTR</v>
      </c>
      <c r="D1032" t="s">
        <v>1574</v>
      </c>
      <c r="E1032">
        <v>77.680000000000007</v>
      </c>
      <c r="F1032">
        <v>856</v>
      </c>
      <c r="G1032">
        <v>191</v>
      </c>
      <c r="H1032">
        <v>15</v>
      </c>
      <c r="I1032">
        <v>1</v>
      </c>
      <c r="J1032">
        <v>2523</v>
      </c>
      <c r="K1032">
        <v>1</v>
      </c>
      <c r="L1032">
        <v>1</v>
      </c>
      <c r="M1032">
        <v>854</v>
      </c>
      <c r="N1032" t="s">
        <v>18</v>
      </c>
      <c r="O1032">
        <v>0</v>
      </c>
      <c r="P1032">
        <v>3274</v>
      </c>
    </row>
    <row r="1033" spans="1:16" x14ac:dyDescent="0.25">
      <c r="A1033" t="s">
        <v>1575</v>
      </c>
      <c r="B1033">
        <v>699</v>
      </c>
      <c r="C1033" s="3" t="str">
        <f>HYPERLINK("http://www.uniprot.org/uniprot/G7IYT6","tr|G7IYT6|G7IYT6_MEDTR")</f>
        <v>tr|G7IYT6|G7IYT6_MEDTR</v>
      </c>
      <c r="D1033" t="s">
        <v>1576</v>
      </c>
      <c r="E1033">
        <v>61.13</v>
      </c>
      <c r="F1033">
        <v>211</v>
      </c>
      <c r="G1033">
        <v>82</v>
      </c>
      <c r="H1033">
        <v>0</v>
      </c>
      <c r="I1033">
        <v>1</v>
      </c>
      <c r="J1033">
        <v>633</v>
      </c>
      <c r="K1033">
        <v>1</v>
      </c>
      <c r="L1033">
        <v>1</v>
      </c>
      <c r="M1033">
        <v>211</v>
      </c>
      <c r="N1033" t="s">
        <v>18</v>
      </c>
      <c r="O1033" s="1">
        <v>6.0169900000000002E-70</v>
      </c>
      <c r="P1033">
        <v>657</v>
      </c>
    </row>
    <row r="1034" spans="1:16" x14ac:dyDescent="0.25">
      <c r="A1034" t="s">
        <v>1577</v>
      </c>
      <c r="B1034">
        <v>1578</v>
      </c>
      <c r="C1034" s="3" t="str">
        <f>HYPERLINK("http://www.uniprot.org/uniprot/G7IH01","tr|G7IH01|G7IH01_MEDTR")</f>
        <v>tr|G7IH01|G7IH01_MEDTR</v>
      </c>
      <c r="D1034" t="s">
        <v>59</v>
      </c>
      <c r="E1034">
        <v>32.46</v>
      </c>
      <c r="F1034">
        <v>231</v>
      </c>
      <c r="G1034">
        <v>156</v>
      </c>
      <c r="H1034">
        <v>4</v>
      </c>
      <c r="I1034">
        <v>31</v>
      </c>
      <c r="J1034">
        <v>711</v>
      </c>
      <c r="K1034">
        <v>1</v>
      </c>
      <c r="L1034">
        <v>379</v>
      </c>
      <c r="M1034">
        <v>587</v>
      </c>
      <c r="N1034" t="s">
        <v>18</v>
      </c>
      <c r="O1034" s="1">
        <v>1.4952400000000001E-19</v>
      </c>
      <c r="P1034">
        <v>258</v>
      </c>
    </row>
    <row r="1035" spans="1:16" x14ac:dyDescent="0.25">
      <c r="A1035" t="s">
        <v>1578</v>
      </c>
      <c r="B1035">
        <v>684</v>
      </c>
      <c r="C1035" s="3" t="str">
        <f>HYPERLINK("http://www.uniprot.org/uniprot/I3T1M6","tr|I3T1M6|I3T1M6_MEDTR")</f>
        <v>tr|I3T1M6|I3T1M6_MEDTR</v>
      </c>
      <c r="D1035" t="s">
        <v>22</v>
      </c>
      <c r="E1035">
        <v>72.88</v>
      </c>
      <c r="F1035">
        <v>236</v>
      </c>
      <c r="G1035">
        <v>64</v>
      </c>
      <c r="H1035">
        <v>9</v>
      </c>
      <c r="I1035">
        <v>1</v>
      </c>
      <c r="J1035">
        <v>681</v>
      </c>
      <c r="K1035">
        <v>1</v>
      </c>
      <c r="L1035">
        <v>1</v>
      </c>
      <c r="M1035">
        <v>236</v>
      </c>
      <c r="N1035" t="s">
        <v>18</v>
      </c>
      <c r="O1035" s="1">
        <v>1.2854000000000001E-105</v>
      </c>
      <c r="P1035">
        <v>995</v>
      </c>
    </row>
    <row r="1036" spans="1:16" x14ac:dyDescent="0.25">
      <c r="A1036" t="s">
        <v>1579</v>
      </c>
      <c r="B1036">
        <v>1107</v>
      </c>
      <c r="C1036" s="3" t="str">
        <f>HYPERLINK("http://www.uniprot.org/uniprot/G7ZWU5","tr|G7ZWU5|G7ZWU5_MEDTR")</f>
        <v>tr|G7ZWU5|G7ZWU5_MEDTR</v>
      </c>
      <c r="D1036" t="s">
        <v>1580</v>
      </c>
      <c r="E1036">
        <v>47.6</v>
      </c>
      <c r="F1036">
        <v>292</v>
      </c>
      <c r="G1036">
        <v>153</v>
      </c>
      <c r="H1036">
        <v>1</v>
      </c>
      <c r="I1036">
        <v>130</v>
      </c>
      <c r="J1036">
        <v>1002</v>
      </c>
      <c r="K1036">
        <v>1</v>
      </c>
      <c r="L1036">
        <v>733</v>
      </c>
      <c r="M1036">
        <v>978</v>
      </c>
      <c r="N1036" t="s">
        <v>18</v>
      </c>
      <c r="O1036" s="1">
        <v>1.72942E-63</v>
      </c>
      <c r="P1036">
        <v>635</v>
      </c>
    </row>
    <row r="1037" spans="1:16" x14ac:dyDescent="0.25">
      <c r="A1037" t="s">
        <v>1581</v>
      </c>
      <c r="B1037">
        <v>528</v>
      </c>
      <c r="C1037" s="3" t="str">
        <f>HYPERLINK("http://www.uniprot.org/uniprot/R4IUT5","tr|R4IUT5|R4IUT5_VICFA")</f>
        <v>tr|R4IUT5|R4IUT5_VICFA</v>
      </c>
      <c r="D1037" t="s">
        <v>1582</v>
      </c>
      <c r="E1037">
        <v>93.02</v>
      </c>
      <c r="F1037">
        <v>172</v>
      </c>
      <c r="G1037">
        <v>12</v>
      </c>
      <c r="H1037">
        <v>1</v>
      </c>
      <c r="I1037">
        <v>1</v>
      </c>
      <c r="J1037">
        <v>513</v>
      </c>
      <c r="K1037">
        <v>1</v>
      </c>
      <c r="L1037">
        <v>1</v>
      </c>
      <c r="M1037">
        <v>172</v>
      </c>
      <c r="N1037" t="s">
        <v>18</v>
      </c>
      <c r="O1037" s="1">
        <v>1.7858699999999999E-87</v>
      </c>
      <c r="P1037">
        <v>836</v>
      </c>
    </row>
    <row r="1038" spans="1:16" x14ac:dyDescent="0.25">
      <c r="A1038" t="s">
        <v>1583</v>
      </c>
      <c r="B1038">
        <v>747</v>
      </c>
      <c r="C1038" s="3" t="str">
        <f>HYPERLINK("http://www.uniprot.org/uniprot/I3T771","tr|I3T771|I3T771_MEDTR")</f>
        <v>tr|I3T771|I3T771_MEDTR</v>
      </c>
      <c r="D1038" t="s">
        <v>22</v>
      </c>
      <c r="E1038">
        <v>81.73</v>
      </c>
      <c r="F1038">
        <v>230</v>
      </c>
      <c r="G1038">
        <v>42</v>
      </c>
      <c r="H1038">
        <v>0</v>
      </c>
      <c r="I1038">
        <v>52</v>
      </c>
      <c r="J1038">
        <v>741</v>
      </c>
      <c r="K1038">
        <v>1</v>
      </c>
      <c r="L1038">
        <v>18</v>
      </c>
      <c r="M1038">
        <v>247</v>
      </c>
      <c r="N1038" t="s">
        <v>18</v>
      </c>
      <c r="O1038" s="1">
        <v>2.3039399999999999E-109</v>
      </c>
      <c r="P1038">
        <v>1028</v>
      </c>
    </row>
    <row r="1039" spans="1:16" x14ac:dyDescent="0.25">
      <c r="A1039" t="s">
        <v>1584</v>
      </c>
      <c r="B1039">
        <v>408</v>
      </c>
      <c r="C1039" s="3" t="str">
        <f>HYPERLINK("http://www.uniprot.org/uniprot/I1MGV6","tr|I1MGV6|I1MGV6_SOYBN")</f>
        <v>tr|I1MGV6|I1MGV6_SOYBN</v>
      </c>
      <c r="D1039" t="s">
        <v>1253</v>
      </c>
      <c r="E1039">
        <v>74.81</v>
      </c>
      <c r="F1039">
        <v>135</v>
      </c>
      <c r="G1039">
        <v>34</v>
      </c>
      <c r="H1039">
        <v>0</v>
      </c>
      <c r="I1039">
        <v>1</v>
      </c>
      <c r="J1039">
        <v>405</v>
      </c>
      <c r="K1039">
        <v>1</v>
      </c>
      <c r="L1039">
        <v>1</v>
      </c>
      <c r="M1039">
        <v>135</v>
      </c>
      <c r="N1039" t="s">
        <v>18</v>
      </c>
      <c r="O1039" s="1">
        <v>9.4486499999999994E-49</v>
      </c>
      <c r="P1039">
        <v>502</v>
      </c>
    </row>
    <row r="1040" spans="1:16" x14ac:dyDescent="0.25">
      <c r="A1040" t="s">
        <v>1585</v>
      </c>
      <c r="B1040">
        <v>4341</v>
      </c>
      <c r="C1040" s="3" t="str">
        <f>HYPERLINK("http://www.uniprot.org/uniprot/K7M3S0","tr|K7M3S0|K7M3S0_SOYBN")</f>
        <v>tr|K7M3S0|K7M3S0_SOYBN</v>
      </c>
      <c r="D1040" t="s">
        <v>28</v>
      </c>
      <c r="E1040">
        <v>79.39</v>
      </c>
      <c r="F1040">
        <v>1480</v>
      </c>
      <c r="G1040">
        <v>305</v>
      </c>
      <c r="H1040">
        <v>37</v>
      </c>
      <c r="I1040">
        <v>10</v>
      </c>
      <c r="J1040">
        <v>4338</v>
      </c>
      <c r="K1040">
        <v>1</v>
      </c>
      <c r="L1040">
        <v>9</v>
      </c>
      <c r="M1040">
        <v>1487</v>
      </c>
      <c r="N1040" t="s">
        <v>18</v>
      </c>
      <c r="O1040">
        <v>0</v>
      </c>
      <c r="P1040">
        <v>6088</v>
      </c>
    </row>
    <row r="1041" spans="1:16" x14ac:dyDescent="0.25">
      <c r="A1041" t="s">
        <v>1586</v>
      </c>
      <c r="B1041">
        <v>1284</v>
      </c>
      <c r="C1041" s="3" t="str">
        <f>HYPERLINK("http://www.uniprot.org/uniprot/I1LUF4","tr|I1LUF4|I1LUF4_SOYBN")</f>
        <v>tr|I1LUF4|I1LUF4_SOYBN</v>
      </c>
      <c r="D1041" t="s">
        <v>71</v>
      </c>
      <c r="E1041">
        <v>45.31</v>
      </c>
      <c r="F1041">
        <v>459</v>
      </c>
      <c r="G1041">
        <v>251</v>
      </c>
      <c r="H1041">
        <v>34</v>
      </c>
      <c r="I1041">
        <v>7</v>
      </c>
      <c r="J1041">
        <v>1281</v>
      </c>
      <c r="K1041">
        <v>1</v>
      </c>
      <c r="L1041">
        <v>2</v>
      </c>
      <c r="M1041">
        <v>422</v>
      </c>
      <c r="N1041" t="s">
        <v>18</v>
      </c>
      <c r="O1041" s="1">
        <v>1.4444800000000001E-83</v>
      </c>
      <c r="P1041">
        <v>809</v>
      </c>
    </row>
    <row r="1042" spans="1:16" x14ac:dyDescent="0.25">
      <c r="A1042" t="s">
        <v>1587</v>
      </c>
      <c r="B1042">
        <v>693</v>
      </c>
      <c r="C1042" s="3" t="str">
        <f>HYPERLINK("http://www.uniprot.org/uniprot/I1L362","tr|I1L362|I1L362_SOYBN")</f>
        <v>tr|I1L362|I1L362_SOYBN</v>
      </c>
      <c r="D1042" t="s">
        <v>71</v>
      </c>
      <c r="E1042">
        <v>96.11</v>
      </c>
      <c r="F1042">
        <v>206</v>
      </c>
      <c r="G1042">
        <v>8</v>
      </c>
      <c r="H1042">
        <v>0</v>
      </c>
      <c r="I1042">
        <v>1</v>
      </c>
      <c r="J1042">
        <v>618</v>
      </c>
      <c r="K1042">
        <v>1</v>
      </c>
      <c r="L1042">
        <v>337</v>
      </c>
      <c r="M1042">
        <v>542</v>
      </c>
      <c r="N1042" t="s">
        <v>18</v>
      </c>
      <c r="O1042" s="1">
        <v>6.6982300000000002E-110</v>
      </c>
      <c r="P1042">
        <v>1032</v>
      </c>
    </row>
    <row r="1043" spans="1:16" x14ac:dyDescent="0.25">
      <c r="A1043" t="s">
        <v>1588</v>
      </c>
      <c r="B1043">
        <v>1878</v>
      </c>
      <c r="C1043" s="3" t="str">
        <f>HYPERLINK("http://www.uniprot.org/uniprot/E2IXG6","tr|E2IXG6|E2IXG6_MEDTR")</f>
        <v>tr|E2IXG6|E2IXG6_MEDTR</v>
      </c>
      <c r="D1043" t="s">
        <v>1589</v>
      </c>
      <c r="E1043">
        <v>87.64</v>
      </c>
      <c r="F1043">
        <v>607</v>
      </c>
      <c r="G1043">
        <v>75</v>
      </c>
      <c r="H1043">
        <v>0</v>
      </c>
      <c r="I1043">
        <v>55</v>
      </c>
      <c r="J1043">
        <v>1875</v>
      </c>
      <c r="K1043">
        <v>1</v>
      </c>
      <c r="L1043">
        <v>19</v>
      </c>
      <c r="M1043">
        <v>625</v>
      </c>
      <c r="N1043" t="s">
        <v>18</v>
      </c>
      <c r="O1043">
        <v>0</v>
      </c>
      <c r="P1043">
        <v>2757</v>
      </c>
    </row>
    <row r="1044" spans="1:16" x14ac:dyDescent="0.25">
      <c r="A1044" t="s">
        <v>1590</v>
      </c>
      <c r="B1044">
        <v>609</v>
      </c>
      <c r="C1044" s="3" t="str">
        <f>HYPERLINK("http://www.uniprot.org/uniprot/Q7DLK9","tr|Q7DLK9|Q7DLK9_VICFA")</f>
        <v>tr|Q7DLK9|Q7DLK9_VICFA</v>
      </c>
      <c r="D1044" t="s">
        <v>1591</v>
      </c>
      <c r="E1044">
        <v>98.51</v>
      </c>
      <c r="F1044">
        <v>202</v>
      </c>
      <c r="G1044">
        <v>3</v>
      </c>
      <c r="H1044">
        <v>0</v>
      </c>
      <c r="I1044">
        <v>1</v>
      </c>
      <c r="J1044">
        <v>606</v>
      </c>
      <c r="K1044">
        <v>1</v>
      </c>
      <c r="L1044">
        <v>1</v>
      </c>
      <c r="M1044">
        <v>202</v>
      </c>
      <c r="N1044" t="s">
        <v>18</v>
      </c>
      <c r="O1044" s="1">
        <v>2.8840599999999999E-110</v>
      </c>
      <c r="P1044">
        <v>1034</v>
      </c>
    </row>
    <row r="1045" spans="1:16" x14ac:dyDescent="0.25">
      <c r="A1045" t="s">
        <v>1592</v>
      </c>
      <c r="B1045">
        <v>1614</v>
      </c>
      <c r="C1045" s="3" t="str">
        <f>HYPERLINK("http://www.uniprot.org/uniprot/K0I855","tr|K0I855|K0I855_ASTSI")</f>
        <v>tr|K0I855|K0I855_ASTSI</v>
      </c>
      <c r="D1045" t="s">
        <v>1593</v>
      </c>
      <c r="E1045">
        <v>89.05</v>
      </c>
      <c r="F1045">
        <v>539</v>
      </c>
      <c r="G1045">
        <v>59</v>
      </c>
      <c r="H1045">
        <v>2</v>
      </c>
      <c r="I1045">
        <v>1</v>
      </c>
      <c r="J1045">
        <v>1611</v>
      </c>
      <c r="K1045">
        <v>1</v>
      </c>
      <c r="L1045">
        <v>1</v>
      </c>
      <c r="M1045">
        <v>539</v>
      </c>
      <c r="N1045" t="s">
        <v>18</v>
      </c>
      <c r="O1045">
        <v>0</v>
      </c>
      <c r="P1045">
        <v>2510</v>
      </c>
    </row>
    <row r="1046" spans="1:16" x14ac:dyDescent="0.25">
      <c r="A1046" t="s">
        <v>1594</v>
      </c>
      <c r="B1046">
        <v>489</v>
      </c>
      <c r="C1046" s="3" t="str">
        <f>HYPERLINK("http://www.uniprot.org/uniprot/B7FGX3","tr|B7FGX3|B7FGX3_MEDTR")</f>
        <v>tr|B7FGX3|B7FGX3_MEDTR</v>
      </c>
      <c r="D1046" t="s">
        <v>581</v>
      </c>
      <c r="E1046">
        <v>65.64</v>
      </c>
      <c r="F1046">
        <v>163</v>
      </c>
      <c r="G1046">
        <v>56</v>
      </c>
      <c r="H1046">
        <v>1</v>
      </c>
      <c r="I1046">
        <v>1</v>
      </c>
      <c r="J1046">
        <v>486</v>
      </c>
      <c r="K1046">
        <v>1</v>
      </c>
      <c r="L1046">
        <v>1</v>
      </c>
      <c r="M1046">
        <v>160</v>
      </c>
      <c r="N1046" t="s">
        <v>18</v>
      </c>
      <c r="O1046" s="1">
        <v>1.8288099999999999E-52</v>
      </c>
      <c r="P1046">
        <v>534</v>
      </c>
    </row>
    <row r="1047" spans="1:16" x14ac:dyDescent="0.25">
      <c r="A1047" t="s">
        <v>1595</v>
      </c>
      <c r="B1047">
        <v>516</v>
      </c>
      <c r="C1047" s="3" t="str">
        <f>HYPERLINK("http://www.uniprot.org/uniprot/I3S7F1","tr|I3S7F1|I3S7F1_MEDTR")</f>
        <v>tr|I3S7F1|I3S7F1_MEDTR</v>
      </c>
      <c r="D1047" t="s">
        <v>22</v>
      </c>
      <c r="E1047">
        <v>55.95</v>
      </c>
      <c r="F1047">
        <v>168</v>
      </c>
      <c r="G1047">
        <v>74</v>
      </c>
      <c r="H1047">
        <v>0</v>
      </c>
      <c r="I1047">
        <v>7</v>
      </c>
      <c r="J1047">
        <v>510</v>
      </c>
      <c r="K1047">
        <v>1</v>
      </c>
      <c r="L1047">
        <v>35</v>
      </c>
      <c r="M1047">
        <v>199</v>
      </c>
      <c r="N1047" t="s">
        <v>18</v>
      </c>
      <c r="O1047" s="1">
        <v>1.98728E-38</v>
      </c>
      <c r="P1047">
        <v>413</v>
      </c>
    </row>
    <row r="1048" spans="1:16" x14ac:dyDescent="0.25">
      <c r="A1048" t="s">
        <v>1596</v>
      </c>
      <c r="B1048">
        <v>2274</v>
      </c>
      <c r="C1048" s="3" t="str">
        <f>HYPERLINK("http://www.uniprot.org/uniprot/G7IEZ3","tr|G7IEZ3|G7IEZ3_MEDTR")</f>
        <v>tr|G7IEZ3|G7IEZ3_MEDTR</v>
      </c>
      <c r="D1048" t="s">
        <v>1597</v>
      </c>
      <c r="E1048">
        <v>78.62</v>
      </c>
      <c r="F1048">
        <v>758</v>
      </c>
      <c r="G1048">
        <v>162</v>
      </c>
      <c r="H1048">
        <v>1</v>
      </c>
      <c r="I1048">
        <v>1</v>
      </c>
      <c r="J1048">
        <v>2271</v>
      </c>
      <c r="K1048">
        <v>1</v>
      </c>
      <c r="L1048">
        <v>1</v>
      </c>
      <c r="M1048">
        <v>754</v>
      </c>
      <c r="N1048" t="s">
        <v>18</v>
      </c>
      <c r="O1048">
        <v>0</v>
      </c>
      <c r="P1048">
        <v>2974</v>
      </c>
    </row>
    <row r="1049" spans="1:16" x14ac:dyDescent="0.25">
      <c r="A1049" t="s">
        <v>1598</v>
      </c>
      <c r="B1049">
        <v>1323</v>
      </c>
      <c r="C1049" s="3" t="str">
        <f>HYPERLINK("http://www.uniprot.org/uniprot/K7KTX9","tr|K7KTX9|K7KTX9_SOYBN")</f>
        <v>tr|K7KTX9|K7KTX9_SOYBN</v>
      </c>
      <c r="D1049" t="s">
        <v>28</v>
      </c>
      <c r="E1049">
        <v>82.64</v>
      </c>
      <c r="F1049">
        <v>438</v>
      </c>
      <c r="G1049">
        <v>76</v>
      </c>
      <c r="H1049">
        <v>0</v>
      </c>
      <c r="I1049">
        <v>7</v>
      </c>
      <c r="J1049">
        <v>1320</v>
      </c>
      <c r="K1049">
        <v>1</v>
      </c>
      <c r="L1049">
        <v>200</v>
      </c>
      <c r="M1049">
        <v>637</v>
      </c>
      <c r="N1049" t="s">
        <v>18</v>
      </c>
      <c r="O1049">
        <v>0</v>
      </c>
      <c r="P1049">
        <v>1980</v>
      </c>
    </row>
    <row r="1050" spans="1:16" x14ac:dyDescent="0.25">
      <c r="A1050" t="s">
        <v>1599</v>
      </c>
      <c r="B1050">
        <v>741</v>
      </c>
      <c r="C1050" s="3" t="str">
        <f>HYPERLINK("http://www.uniprot.org/uniprot/K7N1B6","tr|K7N1B6|K7N1B6_SOYBN")</f>
        <v>tr|K7N1B6|K7N1B6_SOYBN</v>
      </c>
      <c r="D1050" t="s">
        <v>28</v>
      </c>
      <c r="E1050">
        <v>91.2</v>
      </c>
      <c r="F1050">
        <v>91</v>
      </c>
      <c r="G1050">
        <v>8</v>
      </c>
      <c r="H1050">
        <v>0</v>
      </c>
      <c r="I1050">
        <v>466</v>
      </c>
      <c r="J1050">
        <v>738</v>
      </c>
      <c r="K1050">
        <v>1</v>
      </c>
      <c r="L1050">
        <v>247</v>
      </c>
      <c r="M1050">
        <v>337</v>
      </c>
      <c r="N1050" t="s">
        <v>18</v>
      </c>
      <c r="O1050" s="1">
        <v>1.4928999999999999E-44</v>
      </c>
      <c r="P1050">
        <v>469</v>
      </c>
    </row>
    <row r="1051" spans="1:16" x14ac:dyDescent="0.25">
      <c r="A1051" t="s">
        <v>1600</v>
      </c>
      <c r="B1051">
        <v>681</v>
      </c>
      <c r="C1051" s="3" t="str">
        <f>HYPERLINK("http://www.uniprot.org/uniprot/G7J9J2","tr|G7J9J2|G7J9J2_MEDTR")</f>
        <v>tr|G7J9J2|G7J9J2_MEDTR</v>
      </c>
      <c r="D1051" t="s">
        <v>1601</v>
      </c>
      <c r="E1051">
        <v>88.57</v>
      </c>
      <c r="F1051">
        <v>210</v>
      </c>
      <c r="G1051">
        <v>24</v>
      </c>
      <c r="H1051">
        <v>2</v>
      </c>
      <c r="I1051">
        <v>55</v>
      </c>
      <c r="J1051">
        <v>678</v>
      </c>
      <c r="K1051">
        <v>1</v>
      </c>
      <c r="L1051">
        <v>17</v>
      </c>
      <c r="M1051">
        <v>226</v>
      </c>
      <c r="N1051" t="s">
        <v>18</v>
      </c>
      <c r="O1051" s="1">
        <v>1.11327E-101</v>
      </c>
      <c r="P1051">
        <v>961</v>
      </c>
    </row>
    <row r="1052" spans="1:16" x14ac:dyDescent="0.25">
      <c r="A1052" t="s">
        <v>1602</v>
      </c>
      <c r="B1052">
        <v>237</v>
      </c>
      <c r="C1052" s="3" t="str">
        <f>HYPERLINK("http://www.uniprot.org/uniprot/I1JXN3","tr|I1JXN3|I1JXN3_SOYBN")</f>
        <v>tr|I1JXN3|I1JXN3_SOYBN</v>
      </c>
      <c r="D1052" t="s">
        <v>28</v>
      </c>
      <c r="E1052">
        <v>85.89</v>
      </c>
      <c r="F1052">
        <v>78</v>
      </c>
      <c r="G1052">
        <v>11</v>
      </c>
      <c r="H1052">
        <v>0</v>
      </c>
      <c r="I1052">
        <v>1</v>
      </c>
      <c r="J1052">
        <v>234</v>
      </c>
      <c r="K1052">
        <v>1</v>
      </c>
      <c r="L1052">
        <v>1</v>
      </c>
      <c r="M1052">
        <v>78</v>
      </c>
      <c r="N1052" t="s">
        <v>18</v>
      </c>
      <c r="O1052" s="1">
        <v>3.5712800000000002E-32</v>
      </c>
      <c r="P1052">
        <v>359</v>
      </c>
    </row>
    <row r="1053" spans="1:16" x14ac:dyDescent="0.25">
      <c r="A1053" t="s">
        <v>1603</v>
      </c>
      <c r="B1053">
        <v>3537</v>
      </c>
      <c r="C1053" s="3" t="str">
        <f>HYPERLINK("http://www.uniprot.org/uniprot/G7LCG1","tr|G7LCG1|G7LCG1_MEDTR")</f>
        <v>tr|G7LCG1|G7LCG1_MEDTR</v>
      </c>
      <c r="D1053" t="s">
        <v>1604</v>
      </c>
      <c r="E1053">
        <v>78.59</v>
      </c>
      <c r="F1053">
        <v>1210</v>
      </c>
      <c r="G1053">
        <v>259</v>
      </c>
      <c r="H1053">
        <v>48</v>
      </c>
      <c r="I1053">
        <v>4</v>
      </c>
      <c r="J1053">
        <v>3489</v>
      </c>
      <c r="K1053">
        <v>1</v>
      </c>
      <c r="L1053">
        <v>4</v>
      </c>
      <c r="M1053">
        <v>1196</v>
      </c>
      <c r="N1053" t="s">
        <v>18</v>
      </c>
      <c r="O1053">
        <v>0</v>
      </c>
      <c r="P1053">
        <v>4738</v>
      </c>
    </row>
    <row r="1054" spans="1:16" x14ac:dyDescent="0.25">
      <c r="A1054" t="s">
        <v>1605</v>
      </c>
      <c r="B1054">
        <v>1119</v>
      </c>
      <c r="C1054" s="3" t="str">
        <f>HYPERLINK("http://www.uniprot.org/uniprot/I1KLB7","tr|I1KLB7|I1KLB7_SOYBN")</f>
        <v>tr|I1KLB7|I1KLB7_SOYBN</v>
      </c>
      <c r="D1054" t="s">
        <v>71</v>
      </c>
      <c r="E1054">
        <v>68.73</v>
      </c>
      <c r="F1054">
        <v>371</v>
      </c>
      <c r="G1054">
        <v>116</v>
      </c>
      <c r="H1054">
        <v>0</v>
      </c>
      <c r="I1054">
        <v>1</v>
      </c>
      <c r="J1054">
        <v>1113</v>
      </c>
      <c r="K1054">
        <v>1</v>
      </c>
      <c r="L1054">
        <v>1</v>
      </c>
      <c r="M1054">
        <v>364</v>
      </c>
      <c r="N1054" t="s">
        <v>18</v>
      </c>
      <c r="O1054" s="1">
        <v>6.1325E-133</v>
      </c>
      <c r="P1054">
        <v>1234</v>
      </c>
    </row>
    <row r="1055" spans="1:16" x14ac:dyDescent="0.25">
      <c r="A1055" t="s">
        <v>1606</v>
      </c>
      <c r="B1055">
        <v>774</v>
      </c>
      <c r="C1055" s="3" t="str">
        <f>HYPERLINK("http://www.uniprot.org/uniprot/B9T135","tr|B9T135|B9T135_RICCO")</f>
        <v>tr|B9T135|B9T135_RICCO</v>
      </c>
      <c r="D1055" t="s">
        <v>1607</v>
      </c>
      <c r="E1055">
        <v>69.510000000000005</v>
      </c>
      <c r="F1055">
        <v>82</v>
      </c>
      <c r="G1055">
        <v>25</v>
      </c>
      <c r="H1055">
        <v>0</v>
      </c>
      <c r="I1055">
        <v>526</v>
      </c>
      <c r="J1055">
        <v>771</v>
      </c>
      <c r="K1055">
        <v>1</v>
      </c>
      <c r="L1055">
        <v>165</v>
      </c>
      <c r="M1055">
        <v>246</v>
      </c>
      <c r="N1055" t="s">
        <v>18</v>
      </c>
      <c r="O1055" s="1">
        <v>2.4760199999999998E-24</v>
      </c>
      <c r="P1055">
        <v>295</v>
      </c>
    </row>
    <row r="1056" spans="1:16" x14ac:dyDescent="0.25">
      <c r="A1056" t="s">
        <v>1608</v>
      </c>
      <c r="B1056">
        <v>1917</v>
      </c>
      <c r="C1056" s="3" t="str">
        <f>HYPERLINK("http://www.uniprot.org/uniprot/G7L0M1","tr|G7L0M1|G7L0M1_MEDTR")</f>
        <v>tr|G7L0M1|G7L0M1_MEDTR</v>
      </c>
      <c r="D1056" t="s">
        <v>1609</v>
      </c>
      <c r="E1056">
        <v>73.87</v>
      </c>
      <c r="F1056">
        <v>601</v>
      </c>
      <c r="G1056">
        <v>157</v>
      </c>
      <c r="H1056">
        <v>29</v>
      </c>
      <c r="I1056">
        <v>199</v>
      </c>
      <c r="J1056">
        <v>1914</v>
      </c>
      <c r="K1056">
        <v>1</v>
      </c>
      <c r="L1056">
        <v>10</v>
      </c>
      <c r="M1056">
        <v>609</v>
      </c>
      <c r="N1056" t="s">
        <v>18</v>
      </c>
      <c r="O1056">
        <v>0</v>
      </c>
      <c r="P1056">
        <v>2175</v>
      </c>
    </row>
    <row r="1057" spans="1:16" x14ac:dyDescent="0.25">
      <c r="A1057" t="s">
        <v>1610</v>
      </c>
      <c r="B1057">
        <v>921</v>
      </c>
      <c r="C1057" s="3" t="str">
        <f>HYPERLINK("http://www.uniprot.org/uniprot/Q9MB05","tr|Q9MB05|Q9MB05_VICFA")</f>
        <v>tr|Q9MB05|Q9MB05_VICFA</v>
      </c>
      <c r="D1057" t="s">
        <v>1611</v>
      </c>
      <c r="E1057">
        <v>97.71</v>
      </c>
      <c r="F1057">
        <v>306</v>
      </c>
      <c r="G1057">
        <v>7</v>
      </c>
      <c r="H1057">
        <v>0</v>
      </c>
      <c r="I1057">
        <v>1</v>
      </c>
      <c r="J1057">
        <v>918</v>
      </c>
      <c r="K1057">
        <v>1</v>
      </c>
      <c r="L1057">
        <v>1</v>
      </c>
      <c r="M1057">
        <v>306</v>
      </c>
      <c r="N1057" t="s">
        <v>18</v>
      </c>
      <c r="O1057" s="1">
        <v>1.8426099999999999E-179</v>
      </c>
      <c r="P1057">
        <v>1634</v>
      </c>
    </row>
    <row r="1058" spans="1:16" x14ac:dyDescent="0.25">
      <c r="A1058" t="s">
        <v>1612</v>
      </c>
      <c r="B1058">
        <v>726</v>
      </c>
      <c r="C1058" s="3" t="str">
        <f>HYPERLINK("http://www.uniprot.org/uniprot/O81926","tr|O81926|O81926_CICAR")</f>
        <v>tr|O81926|O81926_CICAR</v>
      </c>
      <c r="D1058" t="s">
        <v>1613</v>
      </c>
      <c r="E1058">
        <v>98.64</v>
      </c>
      <c r="F1058">
        <v>222</v>
      </c>
      <c r="G1058">
        <v>3</v>
      </c>
      <c r="H1058">
        <v>0</v>
      </c>
      <c r="I1058">
        <v>58</v>
      </c>
      <c r="J1058">
        <v>723</v>
      </c>
      <c r="K1058">
        <v>1</v>
      </c>
      <c r="L1058">
        <v>18</v>
      </c>
      <c r="M1058">
        <v>239</v>
      </c>
      <c r="N1058" t="s">
        <v>18</v>
      </c>
      <c r="O1058" s="1">
        <v>9.4211000000000005E-137</v>
      </c>
      <c r="P1058">
        <v>1264</v>
      </c>
    </row>
    <row r="1059" spans="1:16" x14ac:dyDescent="0.25">
      <c r="A1059" t="s">
        <v>1614</v>
      </c>
      <c r="B1059">
        <v>735</v>
      </c>
      <c r="C1059" s="3" t="str">
        <f>HYPERLINK("http://www.uniprot.org/uniprot/A5AM06","tr|A5AM06|A5AM06_VITVI")</f>
        <v>tr|A5AM06|A5AM06_VITVI</v>
      </c>
      <c r="D1059" t="s">
        <v>1615</v>
      </c>
      <c r="E1059">
        <v>30.18</v>
      </c>
      <c r="F1059">
        <v>222</v>
      </c>
      <c r="G1059">
        <v>155</v>
      </c>
      <c r="H1059">
        <v>3</v>
      </c>
      <c r="I1059">
        <v>1</v>
      </c>
      <c r="J1059">
        <v>657</v>
      </c>
      <c r="K1059">
        <v>1</v>
      </c>
      <c r="L1059">
        <v>1063</v>
      </c>
      <c r="M1059">
        <v>1281</v>
      </c>
      <c r="N1059" t="s">
        <v>18</v>
      </c>
      <c r="O1059" s="1">
        <v>2.4307600000000001E-23</v>
      </c>
      <c r="P1059">
        <v>286</v>
      </c>
    </row>
    <row r="1060" spans="1:16" x14ac:dyDescent="0.25">
      <c r="A1060" t="s">
        <v>1616</v>
      </c>
      <c r="B1060">
        <v>468</v>
      </c>
      <c r="C1060" s="3" t="str">
        <f>HYPERLINK("http://www.uniprot.org/uniprot/I1KDK4","tr|I1KDK4|I1KDK4_SOYBN")</f>
        <v>tr|I1KDK4|I1KDK4_SOYBN</v>
      </c>
      <c r="D1060" t="s">
        <v>28</v>
      </c>
      <c r="E1060">
        <v>92.2</v>
      </c>
      <c r="F1060">
        <v>154</v>
      </c>
      <c r="G1060">
        <v>12</v>
      </c>
      <c r="H1060">
        <v>0</v>
      </c>
      <c r="I1060">
        <v>1</v>
      </c>
      <c r="J1060">
        <v>462</v>
      </c>
      <c r="K1060">
        <v>1</v>
      </c>
      <c r="L1060">
        <v>1</v>
      </c>
      <c r="M1060">
        <v>154</v>
      </c>
      <c r="N1060" t="s">
        <v>18</v>
      </c>
      <c r="O1060" s="1">
        <v>1.8251200000000001E-76</v>
      </c>
      <c r="P1060">
        <v>741</v>
      </c>
    </row>
    <row r="1061" spans="1:16" x14ac:dyDescent="0.25">
      <c r="A1061" t="s">
        <v>1617</v>
      </c>
      <c r="B1061">
        <v>393</v>
      </c>
      <c r="C1061" s="3" t="str">
        <f>HYPERLINK("http://www.uniprot.org/uniprot/K7KYR8","tr|K7KYR8|K7KYR8_SOYBN")</f>
        <v>tr|K7KYR8|K7KYR8_SOYBN</v>
      </c>
      <c r="D1061" t="s">
        <v>28</v>
      </c>
      <c r="E1061">
        <v>95.49</v>
      </c>
      <c r="F1061">
        <v>111</v>
      </c>
      <c r="G1061">
        <v>5</v>
      </c>
      <c r="H1061">
        <v>0</v>
      </c>
      <c r="I1061">
        <v>58</v>
      </c>
      <c r="J1061">
        <v>390</v>
      </c>
      <c r="K1061">
        <v>1</v>
      </c>
      <c r="L1061">
        <v>56</v>
      </c>
      <c r="M1061">
        <v>166</v>
      </c>
      <c r="N1061" t="s">
        <v>18</v>
      </c>
      <c r="O1061" s="1">
        <v>2.5415700000000001E-54</v>
      </c>
      <c r="P1061">
        <v>550</v>
      </c>
    </row>
    <row r="1062" spans="1:16" x14ac:dyDescent="0.25">
      <c r="A1062" t="s">
        <v>1618</v>
      </c>
      <c r="B1062">
        <v>813</v>
      </c>
      <c r="C1062" s="3" t="str">
        <f>HYPERLINK("http://www.uniprot.org/uniprot/A5BUF0","tr|A5BUF0|A5BUF0_VITVI")</f>
        <v>tr|A5BUF0|A5BUF0_VITVI</v>
      </c>
      <c r="D1062" t="s">
        <v>711</v>
      </c>
      <c r="E1062">
        <v>24.36</v>
      </c>
      <c r="F1062">
        <v>238</v>
      </c>
      <c r="G1062">
        <v>180</v>
      </c>
      <c r="H1062">
        <v>5</v>
      </c>
      <c r="I1062">
        <v>97</v>
      </c>
      <c r="J1062">
        <v>795</v>
      </c>
      <c r="K1062">
        <v>1</v>
      </c>
      <c r="L1062">
        <v>55</v>
      </c>
      <c r="M1062">
        <v>279</v>
      </c>
      <c r="N1062" t="s">
        <v>18</v>
      </c>
      <c r="O1062" s="1">
        <v>8.1986300000000002E-13</v>
      </c>
      <c r="P1062">
        <v>196</v>
      </c>
    </row>
    <row r="1063" spans="1:16" x14ac:dyDescent="0.25">
      <c r="A1063" t="s">
        <v>1619</v>
      </c>
      <c r="B1063">
        <v>291</v>
      </c>
      <c r="C1063" s="3" t="str">
        <f>HYPERLINK("http://www.uniprot.org/uniprot/G7KJV0","tr|G7KJV0|G7KJV0_MEDTR")</f>
        <v>tr|G7KJV0|G7KJV0_MEDTR</v>
      </c>
      <c r="D1063" t="s">
        <v>1620</v>
      </c>
      <c r="E1063">
        <v>92.85</v>
      </c>
      <c r="F1063">
        <v>84</v>
      </c>
      <c r="G1063">
        <v>6</v>
      </c>
      <c r="H1063">
        <v>0</v>
      </c>
      <c r="I1063">
        <v>1</v>
      </c>
      <c r="J1063">
        <v>252</v>
      </c>
      <c r="K1063">
        <v>1</v>
      </c>
      <c r="L1063">
        <v>604</v>
      </c>
      <c r="M1063">
        <v>687</v>
      </c>
      <c r="N1063" t="s">
        <v>18</v>
      </c>
      <c r="O1063" s="1">
        <v>2.8378800000000002E-37</v>
      </c>
      <c r="P1063">
        <v>403</v>
      </c>
    </row>
    <row r="1064" spans="1:16" x14ac:dyDescent="0.25">
      <c r="A1064" t="s">
        <v>1621</v>
      </c>
      <c r="B1064">
        <v>1299</v>
      </c>
      <c r="C1064" s="3" t="str">
        <f>HYPERLINK("http://www.uniprot.org/uniprot/D7TGW4","tr|D7TGW4|D7TGW4_VITVI")</f>
        <v>tr|D7TGW4|D7TGW4_VITVI</v>
      </c>
      <c r="D1064" t="s">
        <v>1622</v>
      </c>
      <c r="E1064">
        <v>63.78</v>
      </c>
      <c r="F1064">
        <v>417</v>
      </c>
      <c r="G1064">
        <v>151</v>
      </c>
      <c r="H1064">
        <v>3</v>
      </c>
      <c r="I1064">
        <v>52</v>
      </c>
      <c r="J1064">
        <v>1293</v>
      </c>
      <c r="K1064">
        <v>1</v>
      </c>
      <c r="L1064">
        <v>20</v>
      </c>
      <c r="M1064">
        <v>431</v>
      </c>
      <c r="N1064" t="s">
        <v>18</v>
      </c>
      <c r="O1064" s="1">
        <v>4.14065E-163</v>
      </c>
      <c r="P1064">
        <v>1495</v>
      </c>
    </row>
    <row r="1065" spans="1:16" x14ac:dyDescent="0.25">
      <c r="A1065" t="s">
        <v>1623</v>
      </c>
      <c r="B1065">
        <v>612</v>
      </c>
      <c r="C1065" s="3" t="str">
        <f>HYPERLINK("http://www.uniprot.org/uniprot/G7II07","tr|G7II07|G7II07_MEDTR")</f>
        <v>tr|G7II07|G7II07_MEDTR</v>
      </c>
      <c r="D1065" t="s">
        <v>1624</v>
      </c>
      <c r="E1065">
        <v>71.069999999999993</v>
      </c>
      <c r="F1065">
        <v>204</v>
      </c>
      <c r="G1065">
        <v>59</v>
      </c>
      <c r="H1065">
        <v>1</v>
      </c>
      <c r="I1065">
        <v>1</v>
      </c>
      <c r="J1065">
        <v>609</v>
      </c>
      <c r="K1065">
        <v>1</v>
      </c>
      <c r="L1065">
        <v>1</v>
      </c>
      <c r="M1065">
        <v>200</v>
      </c>
      <c r="N1065" t="s">
        <v>18</v>
      </c>
      <c r="O1065" s="1">
        <v>3.4996000000000001E-71</v>
      </c>
      <c r="P1065">
        <v>697</v>
      </c>
    </row>
    <row r="1066" spans="1:16" x14ac:dyDescent="0.25">
      <c r="A1066" t="s">
        <v>1625</v>
      </c>
      <c r="B1066">
        <v>1884</v>
      </c>
      <c r="C1066" s="3" t="str">
        <f>HYPERLINK("http://www.uniprot.org/uniprot/K7M2Q2","tr|K7M2Q2|K7M2Q2_SOYBN")</f>
        <v>tr|K7M2Q2|K7M2Q2_SOYBN</v>
      </c>
      <c r="D1066" t="s">
        <v>28</v>
      </c>
      <c r="E1066">
        <v>59.1</v>
      </c>
      <c r="F1066">
        <v>670</v>
      </c>
      <c r="G1066">
        <v>274</v>
      </c>
      <c r="H1066">
        <v>48</v>
      </c>
      <c r="I1066">
        <v>1</v>
      </c>
      <c r="J1066">
        <v>1866</v>
      </c>
      <c r="K1066">
        <v>1</v>
      </c>
      <c r="L1066">
        <v>1</v>
      </c>
      <c r="M1066">
        <v>660</v>
      </c>
      <c r="N1066" t="s">
        <v>18</v>
      </c>
      <c r="O1066">
        <v>0</v>
      </c>
      <c r="P1066">
        <v>1830</v>
      </c>
    </row>
    <row r="1067" spans="1:16" x14ac:dyDescent="0.25">
      <c r="A1067" t="s">
        <v>1626</v>
      </c>
      <c r="B1067">
        <v>378</v>
      </c>
      <c r="C1067" s="3" t="str">
        <f>HYPERLINK("http://www.uniprot.org/uniprot/Q8H801","tr|Q8H801|Q8H801_ORYSJ")</f>
        <v>tr|Q8H801|Q8H801_ORYSJ</v>
      </c>
      <c r="D1067" t="s">
        <v>1627</v>
      </c>
      <c r="E1067">
        <v>34.69</v>
      </c>
      <c r="F1067">
        <v>98</v>
      </c>
      <c r="G1067">
        <v>64</v>
      </c>
      <c r="H1067">
        <v>1</v>
      </c>
      <c r="I1067">
        <v>4</v>
      </c>
      <c r="J1067">
        <v>294</v>
      </c>
      <c r="K1067">
        <v>1</v>
      </c>
      <c r="L1067">
        <v>1063</v>
      </c>
      <c r="M1067">
        <v>1159</v>
      </c>
      <c r="N1067" t="s">
        <v>18</v>
      </c>
      <c r="O1067" s="1">
        <v>5.3096400000000004E-7</v>
      </c>
      <c r="P1067">
        <v>142</v>
      </c>
    </row>
    <row r="1068" spans="1:16" x14ac:dyDescent="0.25">
      <c r="A1068" t="s">
        <v>1628</v>
      </c>
      <c r="B1068">
        <v>546</v>
      </c>
      <c r="C1068" s="3" t="str">
        <f>HYPERLINK("http://www.uniprot.org/uniprot/G7L9Y7","tr|G7L9Y7|G7L9Y7_MEDTR")</f>
        <v>tr|G7L9Y7|G7L9Y7_MEDTR</v>
      </c>
      <c r="D1068" t="s">
        <v>1629</v>
      </c>
      <c r="E1068">
        <v>40.98</v>
      </c>
      <c r="F1068">
        <v>183</v>
      </c>
      <c r="G1068">
        <v>108</v>
      </c>
      <c r="H1068">
        <v>34</v>
      </c>
      <c r="I1068">
        <v>1</v>
      </c>
      <c r="J1068">
        <v>447</v>
      </c>
      <c r="K1068">
        <v>1</v>
      </c>
      <c r="L1068">
        <v>535</v>
      </c>
      <c r="M1068">
        <v>701</v>
      </c>
      <c r="N1068" t="s">
        <v>18</v>
      </c>
      <c r="O1068" s="1">
        <v>1.4660599999999999E-23</v>
      </c>
      <c r="P1068">
        <v>285</v>
      </c>
    </row>
    <row r="1069" spans="1:16" x14ac:dyDescent="0.25">
      <c r="A1069" t="s">
        <v>1630</v>
      </c>
      <c r="B1069">
        <v>1266</v>
      </c>
      <c r="C1069" s="3" t="str">
        <f>HYPERLINK("http://www.uniprot.org/uniprot/G7KU89","tr|G7KU89|G7KU89_MEDTR")</f>
        <v>tr|G7KU89|G7KU89_MEDTR</v>
      </c>
      <c r="D1069" t="s">
        <v>1631</v>
      </c>
      <c r="E1069">
        <v>78.75</v>
      </c>
      <c r="F1069">
        <v>419</v>
      </c>
      <c r="G1069">
        <v>89</v>
      </c>
      <c r="H1069">
        <v>0</v>
      </c>
      <c r="I1069">
        <v>4</v>
      </c>
      <c r="J1069">
        <v>1260</v>
      </c>
      <c r="K1069">
        <v>1</v>
      </c>
      <c r="L1069">
        <v>659</v>
      </c>
      <c r="M1069">
        <v>1077</v>
      </c>
      <c r="N1069" t="s">
        <v>18</v>
      </c>
      <c r="O1069">
        <v>0</v>
      </c>
      <c r="P1069">
        <v>1730</v>
      </c>
    </row>
    <row r="1070" spans="1:16" x14ac:dyDescent="0.25">
      <c r="A1070" t="s">
        <v>1632</v>
      </c>
      <c r="B1070">
        <v>441</v>
      </c>
      <c r="C1070" s="3" t="str">
        <f>HYPERLINK("http://www.uniprot.org/uniprot/I3SXB9","tr|I3SXB9|I3SXB9_MEDTR")</f>
        <v>tr|I3SXB9|I3SXB9_MEDTR</v>
      </c>
      <c r="D1070" t="s">
        <v>22</v>
      </c>
      <c r="E1070">
        <v>87.67</v>
      </c>
      <c r="F1070">
        <v>146</v>
      </c>
      <c r="G1070">
        <v>18</v>
      </c>
      <c r="H1070">
        <v>0</v>
      </c>
      <c r="I1070">
        <v>1</v>
      </c>
      <c r="J1070">
        <v>438</v>
      </c>
      <c r="K1070">
        <v>1</v>
      </c>
      <c r="L1070">
        <v>1</v>
      </c>
      <c r="M1070">
        <v>146</v>
      </c>
      <c r="N1070" t="s">
        <v>18</v>
      </c>
      <c r="O1070" s="1">
        <v>1.5689000000000001E-67</v>
      </c>
      <c r="P1070">
        <v>664</v>
      </c>
    </row>
    <row r="1071" spans="1:16" x14ac:dyDescent="0.25">
      <c r="A1071" t="s">
        <v>1633</v>
      </c>
      <c r="B1071">
        <v>783</v>
      </c>
      <c r="C1071" s="3" t="str">
        <f>HYPERLINK("http://www.uniprot.org/uniprot/I3T8T7","tr|I3T8T7|I3T8T7_MEDTR")</f>
        <v>tr|I3T8T7|I3T8T7_MEDTR</v>
      </c>
      <c r="D1071" t="s">
        <v>22</v>
      </c>
      <c r="E1071">
        <v>81.709999999999994</v>
      </c>
      <c r="F1071">
        <v>257</v>
      </c>
      <c r="G1071">
        <v>47</v>
      </c>
      <c r="H1071">
        <v>0</v>
      </c>
      <c r="I1071">
        <v>7</v>
      </c>
      <c r="J1071">
        <v>777</v>
      </c>
      <c r="K1071">
        <v>1</v>
      </c>
      <c r="L1071">
        <v>2</v>
      </c>
      <c r="M1071">
        <v>256</v>
      </c>
      <c r="N1071" t="s">
        <v>18</v>
      </c>
      <c r="O1071" s="1">
        <v>4.6041600000000001E-111</v>
      </c>
      <c r="P1071">
        <v>1043</v>
      </c>
    </row>
    <row r="1072" spans="1:16" x14ac:dyDescent="0.25">
      <c r="A1072" t="s">
        <v>1634</v>
      </c>
      <c r="B1072">
        <v>747</v>
      </c>
      <c r="C1072" s="3" t="str">
        <f>HYPERLINK("http://www.uniprot.org/uniprot/K7KP46","tr|K7KP46|K7KP46_SOYBN")</f>
        <v>tr|K7KP46|K7KP46_SOYBN</v>
      </c>
      <c r="D1072" t="s">
        <v>28</v>
      </c>
      <c r="E1072">
        <v>69.38</v>
      </c>
      <c r="F1072">
        <v>245</v>
      </c>
      <c r="G1072">
        <v>75</v>
      </c>
      <c r="H1072">
        <v>0</v>
      </c>
      <c r="I1072">
        <v>10</v>
      </c>
      <c r="J1072">
        <v>744</v>
      </c>
      <c r="K1072">
        <v>1</v>
      </c>
      <c r="L1072">
        <v>56</v>
      </c>
      <c r="M1072">
        <v>300</v>
      </c>
      <c r="N1072" t="s">
        <v>18</v>
      </c>
      <c r="O1072" s="1">
        <v>1.77227E-93</v>
      </c>
      <c r="P1072">
        <v>891</v>
      </c>
    </row>
    <row r="1073" spans="1:16" x14ac:dyDescent="0.25">
      <c r="A1073" t="s">
        <v>1635</v>
      </c>
      <c r="B1073">
        <v>573</v>
      </c>
      <c r="C1073" s="3" t="str">
        <f>HYPERLINK("http://www.uniprot.org/uniprot/B7FM34","tr|B7FM34|B7FM34_MEDTR")</f>
        <v>tr|B7FM34|B7FM34_MEDTR</v>
      </c>
      <c r="D1073" t="s">
        <v>1636</v>
      </c>
      <c r="E1073">
        <v>60.93</v>
      </c>
      <c r="F1073">
        <v>192</v>
      </c>
      <c r="G1073">
        <v>75</v>
      </c>
      <c r="H1073">
        <v>2</v>
      </c>
      <c r="I1073">
        <v>1</v>
      </c>
      <c r="J1073">
        <v>570</v>
      </c>
      <c r="K1073">
        <v>1</v>
      </c>
      <c r="L1073">
        <v>1</v>
      </c>
      <c r="M1073">
        <v>190</v>
      </c>
      <c r="N1073" t="s">
        <v>18</v>
      </c>
      <c r="O1073" s="1">
        <v>3.9094299999999998E-52</v>
      </c>
      <c r="P1073">
        <v>532</v>
      </c>
    </row>
    <row r="1074" spans="1:16" x14ac:dyDescent="0.25">
      <c r="A1074" t="s">
        <v>1637</v>
      </c>
      <c r="B1074">
        <v>1428</v>
      </c>
      <c r="C1074" s="3" t="str">
        <f>HYPERLINK("http://www.uniprot.org/uniprot/K7KIW9","tr|K7KIW9|K7KIW9_SOYBN")</f>
        <v>tr|K7KIW9|K7KIW9_SOYBN</v>
      </c>
      <c r="D1074" t="s">
        <v>28</v>
      </c>
      <c r="E1074">
        <v>76.3</v>
      </c>
      <c r="F1074">
        <v>460</v>
      </c>
      <c r="G1074">
        <v>109</v>
      </c>
      <c r="H1074">
        <v>2</v>
      </c>
      <c r="I1074">
        <v>52</v>
      </c>
      <c r="J1074">
        <v>1425</v>
      </c>
      <c r="K1074">
        <v>1</v>
      </c>
      <c r="L1074">
        <v>12</v>
      </c>
      <c r="M1074">
        <v>471</v>
      </c>
      <c r="N1074" t="s">
        <v>18</v>
      </c>
      <c r="O1074">
        <v>0</v>
      </c>
      <c r="P1074">
        <v>1875</v>
      </c>
    </row>
    <row r="1075" spans="1:16" x14ac:dyDescent="0.25">
      <c r="A1075" t="s">
        <v>1638</v>
      </c>
      <c r="B1075">
        <v>1260</v>
      </c>
      <c r="C1075" s="3" t="str">
        <f>HYPERLINK("http://www.uniprot.org/uniprot/Q40336","tr|Q40336|Q40336_MEDSA")</f>
        <v>tr|Q40336|Q40336_MEDSA</v>
      </c>
      <c r="D1075" t="s">
        <v>1639</v>
      </c>
      <c r="E1075">
        <v>65.11</v>
      </c>
      <c r="F1075">
        <v>86</v>
      </c>
      <c r="G1075">
        <v>30</v>
      </c>
      <c r="H1075">
        <v>0</v>
      </c>
      <c r="I1075">
        <v>994</v>
      </c>
      <c r="J1075">
        <v>1251</v>
      </c>
      <c r="K1075">
        <v>1</v>
      </c>
      <c r="L1075">
        <v>294</v>
      </c>
      <c r="M1075">
        <v>378</v>
      </c>
      <c r="N1075" t="s">
        <v>18</v>
      </c>
      <c r="O1075" s="1">
        <v>1.8041200000000001E-22</v>
      </c>
      <c r="P1075">
        <v>282</v>
      </c>
    </row>
    <row r="1076" spans="1:16" x14ac:dyDescent="0.25">
      <c r="A1076" t="s">
        <v>1640</v>
      </c>
      <c r="B1076">
        <v>3213</v>
      </c>
      <c r="C1076" s="3" t="str">
        <f>HYPERLINK("http://www.uniprot.org/uniprot/I1LXQ3","tr|I1LXQ3|I1LXQ3_SOYBN")</f>
        <v>tr|I1LXQ3|I1LXQ3_SOYBN</v>
      </c>
      <c r="D1076" t="s">
        <v>71</v>
      </c>
      <c r="E1076">
        <v>64.61</v>
      </c>
      <c r="F1076">
        <v>1088</v>
      </c>
      <c r="G1076">
        <v>385</v>
      </c>
      <c r="H1076">
        <v>18</v>
      </c>
      <c r="I1076">
        <v>1</v>
      </c>
      <c r="J1076">
        <v>3210</v>
      </c>
      <c r="K1076">
        <v>1</v>
      </c>
      <c r="L1076">
        <v>7</v>
      </c>
      <c r="M1076">
        <v>1062</v>
      </c>
      <c r="N1076" t="s">
        <v>18</v>
      </c>
      <c r="O1076">
        <v>0</v>
      </c>
      <c r="P1076">
        <v>3380</v>
      </c>
    </row>
    <row r="1077" spans="1:16" x14ac:dyDescent="0.25">
      <c r="A1077" t="s">
        <v>1641</v>
      </c>
      <c r="B1077">
        <v>564</v>
      </c>
      <c r="C1077" s="3" t="str">
        <f>HYPERLINK("http://www.uniprot.org/uniprot/I3T0T2","tr|I3T0T2|I3T0T2_MEDTR")</f>
        <v>tr|I3T0T2|I3T0T2_MEDTR</v>
      </c>
      <c r="D1077" t="s">
        <v>22</v>
      </c>
      <c r="E1077">
        <v>64.510000000000005</v>
      </c>
      <c r="F1077">
        <v>186</v>
      </c>
      <c r="G1077">
        <v>66</v>
      </c>
      <c r="H1077">
        <v>0</v>
      </c>
      <c r="I1077">
        <v>4</v>
      </c>
      <c r="J1077">
        <v>561</v>
      </c>
      <c r="K1077">
        <v>1</v>
      </c>
      <c r="L1077">
        <v>98</v>
      </c>
      <c r="M1077">
        <v>278</v>
      </c>
      <c r="N1077" t="s">
        <v>18</v>
      </c>
      <c r="O1077" s="1">
        <v>9.7164199999999993E-53</v>
      </c>
      <c r="P1077">
        <v>537</v>
      </c>
    </row>
    <row r="1078" spans="1:16" x14ac:dyDescent="0.25">
      <c r="A1078" t="s">
        <v>1642</v>
      </c>
      <c r="B1078">
        <v>1593</v>
      </c>
      <c r="C1078" s="3" t="str">
        <f>HYPERLINK("http://www.uniprot.org/uniprot/I1K5G1","tr|I1K5G1|I1K5G1_SOYBN")</f>
        <v>tr|I1K5G1|I1K5G1_SOYBN</v>
      </c>
      <c r="D1078" t="s">
        <v>694</v>
      </c>
      <c r="E1078">
        <v>94.68</v>
      </c>
      <c r="F1078">
        <v>527</v>
      </c>
      <c r="G1078">
        <v>28</v>
      </c>
      <c r="H1078">
        <v>0</v>
      </c>
      <c r="I1078">
        <v>10</v>
      </c>
      <c r="J1078">
        <v>1590</v>
      </c>
      <c r="K1078">
        <v>1</v>
      </c>
      <c r="L1078">
        <v>7</v>
      </c>
      <c r="M1078">
        <v>533</v>
      </c>
      <c r="N1078" t="s">
        <v>18</v>
      </c>
      <c r="O1078">
        <v>0</v>
      </c>
      <c r="P1078">
        <v>2464</v>
      </c>
    </row>
    <row r="1079" spans="1:16" x14ac:dyDescent="0.25">
      <c r="A1079" t="s">
        <v>1643</v>
      </c>
      <c r="B1079">
        <v>840</v>
      </c>
      <c r="C1079" s="3" t="str">
        <f>HYPERLINK("http://www.uniprot.org/uniprot/I1JLN5","tr|I1JLN5|I1JLN5_SOYBN")</f>
        <v>tr|I1JLN5|I1JLN5_SOYBN</v>
      </c>
      <c r="D1079" t="s">
        <v>71</v>
      </c>
      <c r="E1079">
        <v>50.77</v>
      </c>
      <c r="F1079">
        <v>321</v>
      </c>
      <c r="G1079">
        <v>158</v>
      </c>
      <c r="H1079">
        <v>62</v>
      </c>
      <c r="I1079">
        <v>40</v>
      </c>
      <c r="J1079">
        <v>816</v>
      </c>
      <c r="K1079">
        <v>1</v>
      </c>
      <c r="L1079">
        <v>380</v>
      </c>
      <c r="M1079">
        <v>692</v>
      </c>
      <c r="N1079" t="s">
        <v>18</v>
      </c>
      <c r="O1079" s="1">
        <v>1.5530500000000001E-70</v>
      </c>
      <c r="P1079">
        <v>694</v>
      </c>
    </row>
    <row r="1080" spans="1:16" x14ac:dyDescent="0.25">
      <c r="A1080" t="s">
        <v>1644</v>
      </c>
      <c r="B1080">
        <v>678</v>
      </c>
      <c r="C1080" s="3" t="str">
        <f>HYPERLINK("http://www.uniprot.org/uniprot/I1KQR8","tr|I1KQR8|I1KQR8_SOYBN")</f>
        <v>tr|I1KQR8|I1KQR8_SOYBN</v>
      </c>
      <c r="D1080" t="s">
        <v>1645</v>
      </c>
      <c r="E1080">
        <v>73.23</v>
      </c>
      <c r="F1080">
        <v>213</v>
      </c>
      <c r="G1080">
        <v>57</v>
      </c>
      <c r="H1080">
        <v>7</v>
      </c>
      <c r="I1080">
        <v>34</v>
      </c>
      <c r="J1080">
        <v>651</v>
      </c>
      <c r="K1080">
        <v>1</v>
      </c>
      <c r="L1080">
        <v>19</v>
      </c>
      <c r="M1080">
        <v>230</v>
      </c>
      <c r="N1080" t="s">
        <v>18</v>
      </c>
      <c r="O1080" s="1">
        <v>4.6450099999999999E-84</v>
      </c>
      <c r="P1080">
        <v>809</v>
      </c>
    </row>
    <row r="1081" spans="1:16" x14ac:dyDescent="0.25">
      <c r="A1081" t="s">
        <v>1646</v>
      </c>
      <c r="B1081">
        <v>969</v>
      </c>
      <c r="C1081" s="3" t="str">
        <f>HYPERLINK("http://www.uniprot.org/uniprot/K7M045","tr|K7M045|K7M045_SOYBN")</f>
        <v>tr|K7M045|K7M045_SOYBN</v>
      </c>
      <c r="D1081" t="s">
        <v>28</v>
      </c>
      <c r="E1081">
        <v>55.64</v>
      </c>
      <c r="F1081">
        <v>390</v>
      </c>
      <c r="G1081">
        <v>173</v>
      </c>
      <c r="H1081">
        <v>68</v>
      </c>
      <c r="I1081">
        <v>1</v>
      </c>
      <c r="J1081">
        <v>966</v>
      </c>
      <c r="K1081">
        <v>1</v>
      </c>
      <c r="L1081">
        <v>1</v>
      </c>
      <c r="M1081">
        <v>387</v>
      </c>
      <c r="N1081" t="s">
        <v>18</v>
      </c>
      <c r="O1081" s="1">
        <v>5.1037700000000003E-98</v>
      </c>
      <c r="P1081">
        <v>932</v>
      </c>
    </row>
    <row r="1082" spans="1:16" x14ac:dyDescent="0.25">
      <c r="A1082" t="s">
        <v>1647</v>
      </c>
      <c r="B1082">
        <v>258</v>
      </c>
      <c r="C1082" s="3" t="str">
        <f>HYPERLINK("http://www.uniprot.org/uniprot/G7ICN8","tr|G7ICN8|G7ICN8_MEDTR")</f>
        <v>tr|G7ICN8|G7ICN8_MEDTR</v>
      </c>
      <c r="D1082" t="s">
        <v>1648</v>
      </c>
      <c r="E1082">
        <v>58.9</v>
      </c>
      <c r="F1082">
        <v>73</v>
      </c>
      <c r="G1082">
        <v>30</v>
      </c>
      <c r="H1082">
        <v>3</v>
      </c>
      <c r="I1082">
        <v>34</v>
      </c>
      <c r="J1082">
        <v>243</v>
      </c>
      <c r="K1082">
        <v>1</v>
      </c>
      <c r="L1082">
        <v>280</v>
      </c>
      <c r="M1082">
        <v>347</v>
      </c>
      <c r="N1082" t="s">
        <v>18</v>
      </c>
      <c r="O1082" s="1">
        <v>3.5145900000000001E-11</v>
      </c>
      <c r="P1082">
        <v>178</v>
      </c>
    </row>
    <row r="1083" spans="1:16" x14ac:dyDescent="0.25">
      <c r="A1083" t="s">
        <v>1649</v>
      </c>
      <c r="B1083">
        <v>360</v>
      </c>
      <c r="C1083" s="3" t="str">
        <f>HYPERLINK("http://www.uniprot.org/uniprot/K7LHI4","tr|K7LHI4|K7LHI4_SOYBN")</f>
        <v>tr|K7LHI4|K7LHI4_SOYBN</v>
      </c>
      <c r="D1083" t="s">
        <v>28</v>
      </c>
      <c r="E1083">
        <v>59.54</v>
      </c>
      <c r="F1083">
        <v>131</v>
      </c>
      <c r="G1083">
        <v>53</v>
      </c>
      <c r="H1083">
        <v>12</v>
      </c>
      <c r="I1083">
        <v>1</v>
      </c>
      <c r="J1083">
        <v>357</v>
      </c>
      <c r="K1083">
        <v>1</v>
      </c>
      <c r="L1083">
        <v>213</v>
      </c>
      <c r="M1083">
        <v>343</v>
      </c>
      <c r="N1083" t="s">
        <v>18</v>
      </c>
      <c r="O1083" s="1">
        <v>8.9292899999999996E-31</v>
      </c>
      <c r="P1083">
        <v>347</v>
      </c>
    </row>
    <row r="1084" spans="1:16" x14ac:dyDescent="0.25">
      <c r="A1084" t="s">
        <v>1650</v>
      </c>
      <c r="B1084">
        <v>813</v>
      </c>
      <c r="C1084" s="3" t="str">
        <f>HYPERLINK("http://www.uniprot.org/uniprot/G7KDE9","tr|G7KDE9|G7KDE9_MEDTR")</f>
        <v>tr|G7KDE9|G7KDE9_MEDTR</v>
      </c>
      <c r="D1084" t="s">
        <v>1651</v>
      </c>
      <c r="E1084">
        <v>81.849999999999994</v>
      </c>
      <c r="F1084">
        <v>270</v>
      </c>
      <c r="G1084">
        <v>49</v>
      </c>
      <c r="H1084">
        <v>0</v>
      </c>
      <c r="I1084">
        <v>1</v>
      </c>
      <c r="J1084">
        <v>810</v>
      </c>
      <c r="K1084">
        <v>1</v>
      </c>
      <c r="L1084">
        <v>1</v>
      </c>
      <c r="M1084">
        <v>270</v>
      </c>
      <c r="N1084" t="s">
        <v>18</v>
      </c>
      <c r="O1084" s="1">
        <v>4.2181699999999998E-118</v>
      </c>
      <c r="P1084">
        <v>1104</v>
      </c>
    </row>
    <row r="1085" spans="1:16" x14ac:dyDescent="0.25">
      <c r="A1085" t="s">
        <v>1652</v>
      </c>
      <c r="B1085">
        <v>1452</v>
      </c>
      <c r="C1085" s="3" t="str">
        <f>HYPERLINK("http://www.uniprot.org/uniprot/G7JDL9","tr|G7JDL9|G7JDL9_MEDTR")</f>
        <v>tr|G7JDL9|G7JDL9_MEDTR</v>
      </c>
      <c r="D1085" t="s">
        <v>242</v>
      </c>
      <c r="E1085">
        <v>30.95</v>
      </c>
      <c r="F1085">
        <v>252</v>
      </c>
      <c r="G1085">
        <v>174</v>
      </c>
      <c r="H1085">
        <v>34</v>
      </c>
      <c r="I1085">
        <v>289</v>
      </c>
      <c r="J1085">
        <v>942</v>
      </c>
      <c r="K1085">
        <v>1</v>
      </c>
      <c r="L1085">
        <v>33</v>
      </c>
      <c r="M1085">
        <v>277</v>
      </c>
      <c r="N1085" t="s">
        <v>18</v>
      </c>
      <c r="O1085" s="1">
        <v>1.8533800000000001E-21</v>
      </c>
      <c r="P1085">
        <v>274</v>
      </c>
    </row>
    <row r="1086" spans="1:16" x14ac:dyDescent="0.25">
      <c r="A1086" t="s">
        <v>1653</v>
      </c>
      <c r="B1086">
        <v>2388</v>
      </c>
      <c r="C1086" s="3" t="str">
        <f>HYPERLINK("http://www.uniprot.org/uniprot/G7I2F3","tr|G7I2F3|G7I2F3_MEDTR")</f>
        <v>tr|G7I2F3|G7I2F3_MEDTR</v>
      </c>
      <c r="D1086" t="s">
        <v>257</v>
      </c>
      <c r="E1086">
        <v>39.450000000000003</v>
      </c>
      <c r="F1086">
        <v>332</v>
      </c>
      <c r="G1086">
        <v>201</v>
      </c>
      <c r="H1086">
        <v>3</v>
      </c>
      <c r="I1086">
        <v>1336</v>
      </c>
      <c r="J1086">
        <v>2322</v>
      </c>
      <c r="K1086">
        <v>1</v>
      </c>
      <c r="L1086">
        <v>85</v>
      </c>
      <c r="M1086">
        <v>379</v>
      </c>
      <c r="N1086" t="s">
        <v>18</v>
      </c>
      <c r="O1086" s="1">
        <v>5.6928099999999994E-48</v>
      </c>
      <c r="P1086">
        <v>505</v>
      </c>
    </row>
    <row r="1087" spans="1:16" x14ac:dyDescent="0.25">
      <c r="A1087" t="s">
        <v>1654</v>
      </c>
      <c r="B1087">
        <v>654</v>
      </c>
      <c r="C1087" s="3" t="str">
        <f>HYPERLINK("http://www.uniprot.org/uniprot/Q7DLK8","tr|Q7DLK8|Q7DLK8_VICFA")</f>
        <v>tr|Q7DLK8|Q7DLK8_VICFA</v>
      </c>
      <c r="D1087" t="s">
        <v>1591</v>
      </c>
      <c r="E1087">
        <v>94.47</v>
      </c>
      <c r="F1087">
        <v>217</v>
      </c>
      <c r="G1087">
        <v>12</v>
      </c>
      <c r="H1087">
        <v>0</v>
      </c>
      <c r="I1087">
        <v>1</v>
      </c>
      <c r="J1087">
        <v>651</v>
      </c>
      <c r="K1087">
        <v>1</v>
      </c>
      <c r="L1087">
        <v>1</v>
      </c>
      <c r="M1087">
        <v>217</v>
      </c>
      <c r="N1087" t="s">
        <v>18</v>
      </c>
      <c r="O1087" s="1">
        <v>7.3678200000000001E-113</v>
      </c>
      <c r="P1087">
        <v>1057</v>
      </c>
    </row>
    <row r="1088" spans="1:16" x14ac:dyDescent="0.25">
      <c r="A1088" t="s">
        <v>1655</v>
      </c>
      <c r="B1088">
        <v>1347</v>
      </c>
      <c r="C1088" s="3" t="str">
        <f>HYPERLINK("http://www.uniprot.org/uniprot/K7MNX2","tr|K7MNX2|K7MNX2_SOYBN")</f>
        <v>tr|K7MNX2|K7MNX2_SOYBN</v>
      </c>
      <c r="D1088" t="s">
        <v>28</v>
      </c>
      <c r="E1088">
        <v>23.38</v>
      </c>
      <c r="F1088">
        <v>325</v>
      </c>
      <c r="G1088">
        <v>249</v>
      </c>
      <c r="H1088">
        <v>41</v>
      </c>
      <c r="I1088">
        <v>142</v>
      </c>
      <c r="J1088">
        <v>993</v>
      </c>
      <c r="K1088">
        <v>1</v>
      </c>
      <c r="L1088">
        <v>204</v>
      </c>
      <c r="M1088">
        <v>514</v>
      </c>
      <c r="N1088" t="s">
        <v>18</v>
      </c>
      <c r="O1088" s="1">
        <v>4.7192599999999999E-16</v>
      </c>
      <c r="P1088">
        <v>227</v>
      </c>
    </row>
    <row r="1089" spans="1:16" x14ac:dyDescent="0.25">
      <c r="A1089" t="s">
        <v>1656</v>
      </c>
      <c r="B1089">
        <v>1209</v>
      </c>
      <c r="C1089" s="3" t="str">
        <f>HYPERLINK("http://www.uniprot.org/uniprot/A5AHQ6","tr|A5AHQ6|A5AHQ6_VITVI")</f>
        <v>tr|A5AHQ6|A5AHQ6_VITVI</v>
      </c>
      <c r="D1089" t="s">
        <v>563</v>
      </c>
      <c r="E1089">
        <v>20.61</v>
      </c>
      <c r="F1089">
        <v>422</v>
      </c>
      <c r="G1089">
        <v>335</v>
      </c>
      <c r="H1089">
        <v>26</v>
      </c>
      <c r="I1089">
        <v>1</v>
      </c>
      <c r="J1089">
        <v>1188</v>
      </c>
      <c r="K1089">
        <v>1</v>
      </c>
      <c r="L1089">
        <v>599</v>
      </c>
      <c r="M1089">
        <v>1008</v>
      </c>
      <c r="N1089" t="s">
        <v>18</v>
      </c>
      <c r="O1089" s="1">
        <v>2.6154499999999999E-15</v>
      </c>
      <c r="P1089">
        <v>220</v>
      </c>
    </row>
    <row r="1090" spans="1:16" x14ac:dyDescent="0.25">
      <c r="A1090" t="s">
        <v>1657</v>
      </c>
      <c r="B1090">
        <v>339</v>
      </c>
      <c r="C1090" s="3" t="str">
        <f>HYPERLINK("http://www.uniprot.org/uniprot/G7J8Y6","tr|G7J8Y6|G7J8Y6_MEDTR")</f>
        <v>tr|G7J8Y6|G7J8Y6_MEDTR</v>
      </c>
      <c r="D1090" t="s">
        <v>1658</v>
      </c>
      <c r="E1090">
        <v>48.21</v>
      </c>
      <c r="F1090">
        <v>112</v>
      </c>
      <c r="G1090">
        <v>58</v>
      </c>
      <c r="H1090">
        <v>0</v>
      </c>
      <c r="I1090">
        <v>1</v>
      </c>
      <c r="J1090">
        <v>336</v>
      </c>
      <c r="K1090">
        <v>1</v>
      </c>
      <c r="L1090">
        <v>1</v>
      </c>
      <c r="M1090">
        <v>110</v>
      </c>
      <c r="N1090" t="s">
        <v>18</v>
      </c>
      <c r="O1090" s="1">
        <v>2.2713499999999999E-18</v>
      </c>
      <c r="P1090">
        <v>240</v>
      </c>
    </row>
    <row r="1091" spans="1:16" x14ac:dyDescent="0.25">
      <c r="A1091" t="s">
        <v>1659</v>
      </c>
      <c r="B1091">
        <v>2064</v>
      </c>
      <c r="C1091" s="3" t="str">
        <f>HYPERLINK("http://www.uniprot.org/uniprot/K7LVE4","tr|K7LVE4|K7LVE4_SOYBN")</f>
        <v>tr|K7LVE4|K7LVE4_SOYBN</v>
      </c>
      <c r="D1091" t="s">
        <v>28</v>
      </c>
      <c r="E1091">
        <v>92.4</v>
      </c>
      <c r="F1091">
        <v>685</v>
      </c>
      <c r="G1091">
        <v>52</v>
      </c>
      <c r="H1091">
        <v>0</v>
      </c>
      <c r="I1091">
        <v>7</v>
      </c>
      <c r="J1091">
        <v>2061</v>
      </c>
      <c r="K1091">
        <v>1</v>
      </c>
      <c r="L1091">
        <v>5</v>
      </c>
      <c r="M1091">
        <v>689</v>
      </c>
      <c r="N1091" t="s">
        <v>18</v>
      </c>
      <c r="O1091">
        <v>0</v>
      </c>
      <c r="P1091">
        <v>3276</v>
      </c>
    </row>
    <row r="1092" spans="1:16" x14ac:dyDescent="0.25">
      <c r="A1092" t="s">
        <v>1660</v>
      </c>
      <c r="B1092">
        <v>2508</v>
      </c>
      <c r="C1092" s="3" t="str">
        <f>HYPERLINK("http://www.uniprot.org/uniprot/G7II12","tr|G7II12|G7II12_MEDTR")</f>
        <v>tr|G7II12|G7II12_MEDTR</v>
      </c>
      <c r="D1092" t="s">
        <v>1661</v>
      </c>
      <c r="E1092">
        <v>96.77</v>
      </c>
      <c r="F1092">
        <v>836</v>
      </c>
      <c r="G1092">
        <v>27</v>
      </c>
      <c r="H1092">
        <v>1</v>
      </c>
      <c r="I1092">
        <v>1</v>
      </c>
      <c r="J1092">
        <v>2505</v>
      </c>
      <c r="K1092">
        <v>1</v>
      </c>
      <c r="L1092">
        <v>1</v>
      </c>
      <c r="M1092">
        <v>836</v>
      </c>
      <c r="N1092" t="s">
        <v>18</v>
      </c>
      <c r="O1092">
        <v>0</v>
      </c>
      <c r="P1092">
        <v>4235</v>
      </c>
    </row>
    <row r="1093" spans="1:16" x14ac:dyDescent="0.25">
      <c r="A1093" t="s">
        <v>1662</v>
      </c>
      <c r="B1093">
        <v>369</v>
      </c>
      <c r="C1093" s="3" t="str">
        <f>HYPERLINK("http://www.uniprot.org/uniprot/K7LW19","tr|K7LW19|K7LW19_SOYBN")</f>
        <v>tr|K7LW19|K7LW19_SOYBN</v>
      </c>
      <c r="D1093" t="s">
        <v>28</v>
      </c>
      <c r="E1093">
        <v>62.5</v>
      </c>
      <c r="F1093">
        <v>128</v>
      </c>
      <c r="G1093">
        <v>48</v>
      </c>
      <c r="H1093">
        <v>7</v>
      </c>
      <c r="I1093">
        <v>4</v>
      </c>
      <c r="J1093">
        <v>366</v>
      </c>
      <c r="K1093">
        <v>1</v>
      </c>
      <c r="L1093">
        <v>1</v>
      </c>
      <c r="M1093">
        <v>128</v>
      </c>
      <c r="N1093" t="s">
        <v>18</v>
      </c>
      <c r="O1093" s="1">
        <v>7.4441999999999998E-38</v>
      </c>
      <c r="P1093">
        <v>408</v>
      </c>
    </row>
    <row r="1094" spans="1:16" x14ac:dyDescent="0.25">
      <c r="A1094" t="s">
        <v>1663</v>
      </c>
      <c r="B1094">
        <v>1098</v>
      </c>
      <c r="C1094" s="3" t="str">
        <f>HYPERLINK("http://www.uniprot.org/uniprot/K7MNX2","tr|K7MNX2|K7MNX2_SOYBN")</f>
        <v>tr|K7MNX2|K7MNX2_SOYBN</v>
      </c>
      <c r="D1094" t="s">
        <v>28</v>
      </c>
      <c r="E1094">
        <v>22.5</v>
      </c>
      <c r="F1094">
        <v>240</v>
      </c>
      <c r="G1094">
        <v>186</v>
      </c>
      <c r="H1094">
        <v>28</v>
      </c>
      <c r="I1094">
        <v>202</v>
      </c>
      <c r="J1094">
        <v>837</v>
      </c>
      <c r="K1094">
        <v>1</v>
      </c>
      <c r="L1094">
        <v>277</v>
      </c>
      <c r="M1094">
        <v>514</v>
      </c>
      <c r="N1094" t="s">
        <v>18</v>
      </c>
      <c r="O1094" s="1">
        <v>4.1271500000000002E-9</v>
      </c>
      <c r="P1094">
        <v>166</v>
      </c>
    </row>
    <row r="1095" spans="1:16" x14ac:dyDescent="0.25">
      <c r="A1095" t="s">
        <v>1664</v>
      </c>
      <c r="B1095">
        <v>684</v>
      </c>
      <c r="C1095" s="3" t="str">
        <f>HYPERLINK("http://www.uniprot.org/uniprot/G7K4L8","tr|G7K4L8|G7K4L8_MEDTR")</f>
        <v>tr|G7K4L8|G7K4L8_MEDTR</v>
      </c>
      <c r="D1095" t="s">
        <v>1665</v>
      </c>
      <c r="E1095">
        <v>43.75</v>
      </c>
      <c r="F1095">
        <v>256</v>
      </c>
      <c r="G1095">
        <v>144</v>
      </c>
      <c r="H1095">
        <v>34</v>
      </c>
      <c r="I1095">
        <v>1</v>
      </c>
      <c r="J1095">
        <v>666</v>
      </c>
      <c r="K1095">
        <v>1</v>
      </c>
      <c r="L1095">
        <v>1</v>
      </c>
      <c r="M1095">
        <v>256</v>
      </c>
      <c r="N1095" t="s">
        <v>18</v>
      </c>
      <c r="O1095" s="1">
        <v>9.3625599999999995E-48</v>
      </c>
      <c r="P1095">
        <v>496</v>
      </c>
    </row>
    <row r="1096" spans="1:16" x14ac:dyDescent="0.25">
      <c r="A1096" t="s">
        <v>1666</v>
      </c>
      <c r="B1096">
        <v>2175</v>
      </c>
      <c r="C1096" s="3" t="str">
        <f>HYPERLINK("http://www.uniprot.org/uniprot/G7KU93","tr|G7KU93|G7KU93_MEDTR")</f>
        <v>tr|G7KU93|G7KU93_MEDTR</v>
      </c>
      <c r="D1096" t="s">
        <v>1667</v>
      </c>
      <c r="E1096">
        <v>81.56</v>
      </c>
      <c r="F1096">
        <v>727</v>
      </c>
      <c r="G1096">
        <v>134</v>
      </c>
      <c r="H1096">
        <v>3</v>
      </c>
      <c r="I1096">
        <v>1</v>
      </c>
      <c r="J1096">
        <v>2172</v>
      </c>
      <c r="K1096">
        <v>1</v>
      </c>
      <c r="L1096">
        <v>12</v>
      </c>
      <c r="M1096">
        <v>737</v>
      </c>
      <c r="N1096" t="s">
        <v>18</v>
      </c>
      <c r="O1096">
        <v>0</v>
      </c>
      <c r="P1096">
        <v>3053</v>
      </c>
    </row>
    <row r="1097" spans="1:16" x14ac:dyDescent="0.25">
      <c r="A1097" t="s">
        <v>1668</v>
      </c>
      <c r="B1097">
        <v>1248</v>
      </c>
      <c r="C1097" s="3" t="str">
        <f>HYPERLINK("http://www.uniprot.org/uniprot/I3SPU8","tr|I3SPU8|I3SPU8_LOTJA")</f>
        <v>tr|I3SPU8|I3SPU8_LOTJA</v>
      </c>
      <c r="D1097" t="s">
        <v>93</v>
      </c>
      <c r="E1097">
        <v>88.43</v>
      </c>
      <c r="F1097">
        <v>415</v>
      </c>
      <c r="G1097">
        <v>48</v>
      </c>
      <c r="H1097">
        <v>0</v>
      </c>
      <c r="I1097">
        <v>1</v>
      </c>
      <c r="J1097">
        <v>1245</v>
      </c>
      <c r="K1097">
        <v>1</v>
      </c>
      <c r="L1097">
        <v>1</v>
      </c>
      <c r="M1097">
        <v>414</v>
      </c>
      <c r="N1097" t="s">
        <v>18</v>
      </c>
      <c r="O1097">
        <v>0</v>
      </c>
      <c r="P1097">
        <v>1912</v>
      </c>
    </row>
    <row r="1098" spans="1:16" x14ac:dyDescent="0.25">
      <c r="A1098" t="s">
        <v>1669</v>
      </c>
      <c r="B1098">
        <v>630</v>
      </c>
      <c r="C1098" s="3" t="str">
        <f>HYPERLINK("http://www.uniprot.org/uniprot/M1SUF0","tr|M1SUF0|M1SUF0_9FABA")</f>
        <v>tr|M1SUF0|M1SUF0_9FABA</v>
      </c>
      <c r="D1098" t="s">
        <v>1670</v>
      </c>
      <c r="E1098">
        <v>52.32</v>
      </c>
      <c r="F1098">
        <v>172</v>
      </c>
      <c r="G1098">
        <v>82</v>
      </c>
      <c r="H1098">
        <v>15</v>
      </c>
      <c r="I1098">
        <v>121</v>
      </c>
      <c r="J1098">
        <v>591</v>
      </c>
      <c r="K1098">
        <v>1</v>
      </c>
      <c r="L1098">
        <v>48</v>
      </c>
      <c r="M1098">
        <v>213</v>
      </c>
      <c r="N1098" t="s">
        <v>18</v>
      </c>
      <c r="O1098" s="1">
        <v>4.3234299999999998E-35</v>
      </c>
      <c r="P1098">
        <v>386</v>
      </c>
    </row>
    <row r="1099" spans="1:16" x14ac:dyDescent="0.25">
      <c r="A1099" t="s">
        <v>1671</v>
      </c>
      <c r="B1099">
        <v>1281</v>
      </c>
      <c r="C1099" s="3" t="str">
        <f>HYPERLINK("http://www.uniprot.org/uniprot/I1MWG7","tr|I1MWG7|I1MWG7_SOYBN")</f>
        <v>tr|I1MWG7|I1MWG7_SOYBN</v>
      </c>
      <c r="D1099" t="s">
        <v>28</v>
      </c>
      <c r="E1099">
        <v>67.599999999999994</v>
      </c>
      <c r="F1099">
        <v>426</v>
      </c>
      <c r="G1099">
        <v>138</v>
      </c>
      <c r="H1099">
        <v>0</v>
      </c>
      <c r="I1099">
        <v>1</v>
      </c>
      <c r="J1099">
        <v>1278</v>
      </c>
      <c r="K1099">
        <v>1</v>
      </c>
      <c r="L1099">
        <v>1</v>
      </c>
      <c r="M1099">
        <v>407</v>
      </c>
      <c r="N1099" t="s">
        <v>18</v>
      </c>
      <c r="O1099" s="1">
        <v>7.4742800000000003E-157</v>
      </c>
      <c r="P1099">
        <v>1441</v>
      </c>
    </row>
    <row r="1100" spans="1:16" x14ac:dyDescent="0.25">
      <c r="A1100" t="s">
        <v>1672</v>
      </c>
      <c r="B1100">
        <v>4170</v>
      </c>
      <c r="C1100" s="3" t="str">
        <f>HYPERLINK("http://www.uniprot.org/uniprot/G7IF09","tr|G7IF09|G7IF09_MEDTR")</f>
        <v>tr|G7IF09|G7IF09_MEDTR</v>
      </c>
      <c r="D1100" t="s">
        <v>1673</v>
      </c>
      <c r="E1100">
        <v>65.86</v>
      </c>
      <c r="F1100">
        <v>1406</v>
      </c>
      <c r="G1100">
        <v>480</v>
      </c>
      <c r="H1100">
        <v>17</v>
      </c>
      <c r="I1100">
        <v>1</v>
      </c>
      <c r="J1100">
        <v>4167</v>
      </c>
      <c r="K1100">
        <v>1</v>
      </c>
      <c r="L1100">
        <v>1</v>
      </c>
      <c r="M1100">
        <v>1370</v>
      </c>
      <c r="N1100" t="s">
        <v>18</v>
      </c>
      <c r="O1100">
        <v>0</v>
      </c>
      <c r="P1100">
        <v>4340</v>
      </c>
    </row>
    <row r="1101" spans="1:16" x14ac:dyDescent="0.25">
      <c r="A1101" t="s">
        <v>1674</v>
      </c>
      <c r="B1101">
        <v>648</v>
      </c>
      <c r="C1101" s="3" t="str">
        <f>HYPERLINK("http://www.uniprot.org/uniprot/I3S160","tr|I3S160|I3S160_MEDTR")</f>
        <v>tr|I3S160|I3S160_MEDTR</v>
      </c>
      <c r="D1101" t="s">
        <v>22</v>
      </c>
      <c r="E1101">
        <v>44.79</v>
      </c>
      <c r="F1101">
        <v>221</v>
      </c>
      <c r="G1101">
        <v>122</v>
      </c>
      <c r="H1101">
        <v>10</v>
      </c>
      <c r="I1101">
        <v>13</v>
      </c>
      <c r="J1101">
        <v>645</v>
      </c>
      <c r="K1101">
        <v>1</v>
      </c>
      <c r="L1101">
        <v>3</v>
      </c>
      <c r="M1101">
        <v>223</v>
      </c>
      <c r="N1101" t="s">
        <v>18</v>
      </c>
      <c r="O1101" s="1">
        <v>9.2728799999999996E-36</v>
      </c>
      <c r="P1101">
        <v>392</v>
      </c>
    </row>
    <row r="1102" spans="1:16" x14ac:dyDescent="0.25">
      <c r="A1102" t="s">
        <v>1675</v>
      </c>
      <c r="B1102">
        <v>1254</v>
      </c>
      <c r="C1102" s="3" t="str">
        <f>HYPERLINK("http://www.uniprot.org/uniprot/G7J831","tr|G7J831|G7J831_MEDTR")</f>
        <v>tr|G7J831|G7J831_MEDTR</v>
      </c>
      <c r="D1102" t="s">
        <v>1676</v>
      </c>
      <c r="E1102">
        <v>73.67</v>
      </c>
      <c r="F1102">
        <v>414</v>
      </c>
      <c r="G1102">
        <v>109</v>
      </c>
      <c r="H1102">
        <v>3</v>
      </c>
      <c r="I1102">
        <v>1</v>
      </c>
      <c r="J1102">
        <v>1233</v>
      </c>
      <c r="K1102">
        <v>1</v>
      </c>
      <c r="L1102">
        <v>1</v>
      </c>
      <c r="M1102">
        <v>406</v>
      </c>
      <c r="N1102" t="s">
        <v>18</v>
      </c>
      <c r="O1102" s="1">
        <v>8.2566399999999997E-161</v>
      </c>
      <c r="P1102">
        <v>1475</v>
      </c>
    </row>
    <row r="1103" spans="1:16" x14ac:dyDescent="0.25">
      <c r="A1103" t="s">
        <v>1677</v>
      </c>
      <c r="B1103">
        <v>2331</v>
      </c>
      <c r="C1103" s="3" t="str">
        <f>HYPERLINK("http://www.uniprot.org/uniprot/G7J9J9","tr|G7J9J9|G7J9J9_MEDTR")</f>
        <v>tr|G7J9J9|G7J9J9_MEDTR</v>
      </c>
      <c r="D1103" t="s">
        <v>1678</v>
      </c>
      <c r="E1103">
        <v>79.069999999999993</v>
      </c>
      <c r="F1103">
        <v>693</v>
      </c>
      <c r="G1103">
        <v>145</v>
      </c>
      <c r="H1103">
        <v>51</v>
      </c>
      <c r="I1103">
        <v>403</v>
      </c>
      <c r="J1103">
        <v>2328</v>
      </c>
      <c r="K1103">
        <v>1</v>
      </c>
      <c r="L1103">
        <v>256</v>
      </c>
      <c r="M1103">
        <v>947</v>
      </c>
      <c r="N1103" t="s">
        <v>18</v>
      </c>
      <c r="O1103">
        <v>0</v>
      </c>
      <c r="P1103">
        <v>2803</v>
      </c>
    </row>
    <row r="1104" spans="1:16" x14ac:dyDescent="0.25">
      <c r="A1104" t="s">
        <v>1679</v>
      </c>
      <c r="B1104">
        <v>768</v>
      </c>
      <c r="C1104" s="3" t="str">
        <f>HYPERLINK("http://www.uniprot.org/uniprot/I3S4G9","tr|I3S4G9|I3S4G9_MEDTR")</f>
        <v>tr|I3S4G9|I3S4G9_MEDTR</v>
      </c>
      <c r="D1104" t="s">
        <v>22</v>
      </c>
      <c r="E1104">
        <v>87.1</v>
      </c>
      <c r="F1104">
        <v>256</v>
      </c>
      <c r="G1104">
        <v>33</v>
      </c>
      <c r="H1104">
        <v>1</v>
      </c>
      <c r="I1104">
        <v>1</v>
      </c>
      <c r="J1104">
        <v>765</v>
      </c>
      <c r="K1104">
        <v>1</v>
      </c>
      <c r="L1104">
        <v>1</v>
      </c>
      <c r="M1104">
        <v>255</v>
      </c>
      <c r="N1104" t="s">
        <v>18</v>
      </c>
      <c r="O1104" s="1">
        <v>1.4823E-122</v>
      </c>
      <c r="P1104">
        <v>1142</v>
      </c>
    </row>
    <row r="1105" spans="1:16" x14ac:dyDescent="0.25">
      <c r="A1105" t="s">
        <v>1680</v>
      </c>
      <c r="B1105">
        <v>3441</v>
      </c>
      <c r="C1105" s="3" t="str">
        <f>HYPERLINK("http://www.uniprot.org/uniprot/D7UCE3","tr|D7UCE3|D7UCE3_VITVI")</f>
        <v>tr|D7UCE3|D7UCE3_VITVI</v>
      </c>
      <c r="D1105" t="s">
        <v>1681</v>
      </c>
      <c r="E1105">
        <v>60.2</v>
      </c>
      <c r="F1105">
        <v>588</v>
      </c>
      <c r="G1105">
        <v>234</v>
      </c>
      <c r="H1105">
        <v>43</v>
      </c>
      <c r="I1105">
        <v>514</v>
      </c>
      <c r="J1105">
        <v>2148</v>
      </c>
      <c r="K1105">
        <v>1</v>
      </c>
      <c r="L1105">
        <v>174</v>
      </c>
      <c r="M1105">
        <v>760</v>
      </c>
      <c r="N1105" t="s">
        <v>18</v>
      </c>
      <c r="O1105">
        <v>0</v>
      </c>
      <c r="P1105">
        <v>1813</v>
      </c>
    </row>
    <row r="1106" spans="1:16" x14ac:dyDescent="0.25">
      <c r="A1106" t="s">
        <v>1682</v>
      </c>
      <c r="B1106">
        <v>354</v>
      </c>
      <c r="C1106" s="3" t="str">
        <f>HYPERLINK("http://www.uniprot.org/uniprot/G7JIB5","tr|G7JIB5|G7JIB5_MEDTR")</f>
        <v>tr|G7JIB5|G7JIB5_MEDTR</v>
      </c>
      <c r="D1106" t="s">
        <v>1683</v>
      </c>
      <c r="E1106">
        <v>69.23</v>
      </c>
      <c r="F1106">
        <v>117</v>
      </c>
      <c r="G1106">
        <v>36</v>
      </c>
      <c r="H1106">
        <v>0</v>
      </c>
      <c r="I1106">
        <v>1</v>
      </c>
      <c r="J1106">
        <v>351</v>
      </c>
      <c r="K1106">
        <v>1</v>
      </c>
      <c r="L1106">
        <v>5</v>
      </c>
      <c r="M1106">
        <v>121</v>
      </c>
      <c r="N1106" t="s">
        <v>18</v>
      </c>
      <c r="O1106" s="1">
        <v>3.29946E-41</v>
      </c>
      <c r="P1106">
        <v>437</v>
      </c>
    </row>
    <row r="1107" spans="1:16" x14ac:dyDescent="0.25">
      <c r="A1107" t="s">
        <v>1684</v>
      </c>
      <c r="B1107">
        <v>2481</v>
      </c>
      <c r="C1107" s="3" t="str">
        <f>HYPERLINK("http://www.uniprot.org/uniprot/I1KQR8","tr|I1KQR8|I1KQR8_SOYBN")</f>
        <v>tr|I1KQR8|I1KQR8_SOYBN</v>
      </c>
      <c r="D1107" t="s">
        <v>1645</v>
      </c>
      <c r="E1107">
        <v>78.099999999999994</v>
      </c>
      <c r="F1107">
        <v>822</v>
      </c>
      <c r="G1107">
        <v>180</v>
      </c>
      <c r="H1107">
        <v>7</v>
      </c>
      <c r="I1107">
        <v>34</v>
      </c>
      <c r="J1107">
        <v>2478</v>
      </c>
      <c r="K1107">
        <v>1</v>
      </c>
      <c r="L1107">
        <v>19</v>
      </c>
      <c r="M1107">
        <v>838</v>
      </c>
      <c r="N1107" t="s">
        <v>18</v>
      </c>
      <c r="O1107">
        <v>0</v>
      </c>
      <c r="P1107">
        <v>3416</v>
      </c>
    </row>
    <row r="1108" spans="1:16" x14ac:dyDescent="0.25">
      <c r="A1108" t="s">
        <v>1685</v>
      </c>
      <c r="B1108">
        <v>1635</v>
      </c>
      <c r="C1108" s="3" t="str">
        <f>HYPERLINK("http://www.uniprot.org/uniprot/G7JFD3","tr|G7JFD3|G7JFD3_MEDTR")</f>
        <v>tr|G7JFD3|G7JFD3_MEDTR</v>
      </c>
      <c r="D1108" t="s">
        <v>1686</v>
      </c>
      <c r="E1108">
        <v>81.13</v>
      </c>
      <c r="F1108">
        <v>546</v>
      </c>
      <c r="G1108">
        <v>103</v>
      </c>
      <c r="H1108">
        <v>2</v>
      </c>
      <c r="I1108">
        <v>1</v>
      </c>
      <c r="J1108">
        <v>1632</v>
      </c>
      <c r="K1108">
        <v>1</v>
      </c>
      <c r="L1108">
        <v>1</v>
      </c>
      <c r="M1108">
        <v>545</v>
      </c>
      <c r="N1108" t="s">
        <v>18</v>
      </c>
      <c r="O1108">
        <v>0</v>
      </c>
      <c r="P1108">
        <v>2222</v>
      </c>
    </row>
    <row r="1109" spans="1:16" x14ac:dyDescent="0.25">
      <c r="A1109" t="s">
        <v>1687</v>
      </c>
      <c r="B1109">
        <v>663</v>
      </c>
      <c r="C1109" s="3" t="str">
        <f>HYPERLINK("http://www.uniprot.org/uniprot/A0P2K7","tr|A0P2K7|A0P2K7_9RHOB")</f>
        <v>tr|A0P2K7|A0P2K7_9RHOB</v>
      </c>
      <c r="D1109" t="s">
        <v>1688</v>
      </c>
      <c r="E1109">
        <v>40.86</v>
      </c>
      <c r="F1109">
        <v>93</v>
      </c>
      <c r="G1109">
        <v>55</v>
      </c>
      <c r="H1109">
        <v>0</v>
      </c>
      <c r="I1109">
        <v>154</v>
      </c>
      <c r="J1109">
        <v>432</v>
      </c>
      <c r="K1109">
        <v>1</v>
      </c>
      <c r="L1109">
        <v>196</v>
      </c>
      <c r="M1109">
        <v>288</v>
      </c>
      <c r="N1109" t="s">
        <v>18</v>
      </c>
      <c r="O1109" s="1">
        <v>3.4204399999999999E-12</v>
      </c>
      <c r="P1109">
        <v>189</v>
      </c>
    </row>
    <row r="1110" spans="1:16" x14ac:dyDescent="0.25">
      <c r="A1110" t="s">
        <v>1689</v>
      </c>
      <c r="B1110">
        <v>2055</v>
      </c>
      <c r="C1110" s="3" t="str">
        <f>HYPERLINK("http://www.uniprot.org/uniprot/G7LCR0","tr|G7LCR0|G7LCR0_MEDTR")</f>
        <v>tr|G7LCR0|G7LCR0_MEDTR</v>
      </c>
      <c r="D1110" t="s">
        <v>1690</v>
      </c>
      <c r="E1110">
        <v>71.23</v>
      </c>
      <c r="F1110">
        <v>671</v>
      </c>
      <c r="G1110">
        <v>193</v>
      </c>
      <c r="H1110">
        <v>8</v>
      </c>
      <c r="I1110">
        <v>64</v>
      </c>
      <c r="J1110">
        <v>2052</v>
      </c>
      <c r="K1110">
        <v>1</v>
      </c>
      <c r="L1110">
        <v>27</v>
      </c>
      <c r="M1110">
        <v>685</v>
      </c>
      <c r="N1110" t="s">
        <v>18</v>
      </c>
      <c r="O1110">
        <v>0</v>
      </c>
      <c r="P1110">
        <v>2315</v>
      </c>
    </row>
    <row r="1111" spans="1:16" x14ac:dyDescent="0.25">
      <c r="A1111" t="s">
        <v>1691</v>
      </c>
      <c r="B1111">
        <v>537</v>
      </c>
      <c r="C1111" s="3" t="str">
        <f>HYPERLINK("http://www.uniprot.org/uniprot/G7KDE4","tr|G7KDE4|G7KDE4_MEDTR")</f>
        <v>tr|G7KDE4|G7KDE4_MEDTR</v>
      </c>
      <c r="D1111" t="s">
        <v>1692</v>
      </c>
      <c r="E1111">
        <v>60.47</v>
      </c>
      <c r="F1111">
        <v>210</v>
      </c>
      <c r="G1111">
        <v>83</v>
      </c>
      <c r="H1111">
        <v>33</v>
      </c>
      <c r="I1111">
        <v>1</v>
      </c>
      <c r="J1111">
        <v>531</v>
      </c>
      <c r="K1111">
        <v>1</v>
      </c>
      <c r="L1111">
        <v>1</v>
      </c>
      <c r="M1111">
        <v>208</v>
      </c>
      <c r="N1111" t="s">
        <v>18</v>
      </c>
      <c r="O1111" s="1">
        <v>4.36788E-54</v>
      </c>
      <c r="P1111">
        <v>548</v>
      </c>
    </row>
    <row r="1112" spans="1:16" x14ac:dyDescent="0.25">
      <c r="A1112" t="s">
        <v>1693</v>
      </c>
      <c r="B1112">
        <v>1299</v>
      </c>
      <c r="C1112" s="3" t="str">
        <f>HYPERLINK("http://www.uniprot.org/uniprot/I1KMI1","tr|I1KMI1|I1KMI1_SOYBN")</f>
        <v>tr|I1KMI1|I1KMI1_SOYBN</v>
      </c>
      <c r="D1112" t="s">
        <v>71</v>
      </c>
      <c r="E1112">
        <v>71.650000000000006</v>
      </c>
      <c r="F1112">
        <v>434</v>
      </c>
      <c r="G1112">
        <v>123</v>
      </c>
      <c r="H1112">
        <v>16</v>
      </c>
      <c r="I1112">
        <v>43</v>
      </c>
      <c r="J1112">
        <v>1296</v>
      </c>
      <c r="K1112">
        <v>1</v>
      </c>
      <c r="L1112">
        <v>30</v>
      </c>
      <c r="M1112">
        <v>454</v>
      </c>
      <c r="N1112" t="s">
        <v>18</v>
      </c>
      <c r="O1112" s="1">
        <v>1.5734400000000001E-162</v>
      </c>
      <c r="P1112">
        <v>1490</v>
      </c>
    </row>
    <row r="1113" spans="1:16" x14ac:dyDescent="0.25">
      <c r="A1113" t="s">
        <v>1694</v>
      </c>
      <c r="B1113">
        <v>858</v>
      </c>
      <c r="C1113" s="3" t="str">
        <f>HYPERLINK("http://www.uniprot.org/uniprot/G7I262","tr|G7I262|G7I262_MEDTR")</f>
        <v>tr|G7I262|G7I262_MEDTR</v>
      </c>
      <c r="D1113" t="s">
        <v>1695</v>
      </c>
      <c r="E1113">
        <v>72</v>
      </c>
      <c r="F1113">
        <v>300</v>
      </c>
      <c r="G1113">
        <v>84</v>
      </c>
      <c r="H1113">
        <v>18</v>
      </c>
      <c r="I1113">
        <v>4</v>
      </c>
      <c r="J1113">
        <v>849</v>
      </c>
      <c r="K1113">
        <v>1</v>
      </c>
      <c r="L1113">
        <v>94</v>
      </c>
      <c r="M1113">
        <v>388</v>
      </c>
      <c r="N1113" t="s">
        <v>18</v>
      </c>
      <c r="O1113" s="1">
        <v>1.60287E-110</v>
      </c>
      <c r="P1113">
        <v>1039</v>
      </c>
    </row>
    <row r="1114" spans="1:16" x14ac:dyDescent="0.25">
      <c r="A1114" t="s">
        <v>1696</v>
      </c>
      <c r="B1114">
        <v>750</v>
      </c>
      <c r="C1114" s="3" t="str">
        <f>HYPERLINK("http://www.uniprot.org/uniprot/M1FP94","tr|M1FP94|M1FP94_SOYBN")</f>
        <v>tr|M1FP94|M1FP94_SOYBN</v>
      </c>
      <c r="D1114" t="s">
        <v>1697</v>
      </c>
      <c r="E1114">
        <v>92.46</v>
      </c>
      <c r="F1114">
        <v>239</v>
      </c>
      <c r="G1114">
        <v>18</v>
      </c>
      <c r="H1114">
        <v>0</v>
      </c>
      <c r="I1114">
        <v>31</v>
      </c>
      <c r="J1114">
        <v>747</v>
      </c>
      <c r="K1114">
        <v>1</v>
      </c>
      <c r="L1114">
        <v>2</v>
      </c>
      <c r="M1114">
        <v>240</v>
      </c>
      <c r="N1114" t="s">
        <v>18</v>
      </c>
      <c r="O1114" s="1">
        <v>2.0277900000000001E-121</v>
      </c>
      <c r="P1114">
        <v>1132</v>
      </c>
    </row>
    <row r="1115" spans="1:16" x14ac:dyDescent="0.25">
      <c r="A1115" t="s">
        <v>1698</v>
      </c>
      <c r="B1115">
        <v>330</v>
      </c>
      <c r="C1115" s="3" t="str">
        <f>HYPERLINK("http://www.uniprot.org/uniprot/G7J8Y6","tr|G7J8Y6|G7J8Y6_MEDTR")</f>
        <v>tr|G7J8Y6|G7J8Y6_MEDTR</v>
      </c>
      <c r="D1115" t="s">
        <v>1658</v>
      </c>
      <c r="E1115">
        <v>51.81</v>
      </c>
      <c r="F1115">
        <v>110</v>
      </c>
      <c r="G1115">
        <v>53</v>
      </c>
      <c r="H1115">
        <v>1</v>
      </c>
      <c r="I1115">
        <v>1</v>
      </c>
      <c r="J1115">
        <v>327</v>
      </c>
      <c r="K1115">
        <v>1</v>
      </c>
      <c r="L1115">
        <v>1</v>
      </c>
      <c r="M1115">
        <v>110</v>
      </c>
      <c r="N1115" t="s">
        <v>18</v>
      </c>
      <c r="O1115" s="1">
        <v>1.5927600000000001E-19</v>
      </c>
      <c r="P1115">
        <v>250</v>
      </c>
    </row>
    <row r="1116" spans="1:16" x14ac:dyDescent="0.25">
      <c r="A1116" t="s">
        <v>1699</v>
      </c>
      <c r="B1116">
        <v>1419</v>
      </c>
      <c r="C1116" s="3" t="str">
        <f>HYPERLINK("http://www.uniprot.org/uniprot/G7INP0","tr|G7INP0|G7INP0_MEDTR")</f>
        <v>tr|G7INP0|G7INP0_MEDTR</v>
      </c>
      <c r="D1116" t="s">
        <v>1700</v>
      </c>
      <c r="E1116">
        <v>60.67</v>
      </c>
      <c r="F1116">
        <v>473</v>
      </c>
      <c r="G1116">
        <v>186</v>
      </c>
      <c r="H1116">
        <v>2</v>
      </c>
      <c r="I1116">
        <v>1</v>
      </c>
      <c r="J1116">
        <v>1413</v>
      </c>
      <c r="K1116">
        <v>1</v>
      </c>
      <c r="L1116">
        <v>33</v>
      </c>
      <c r="M1116">
        <v>486</v>
      </c>
      <c r="N1116" t="s">
        <v>18</v>
      </c>
      <c r="O1116" s="1">
        <v>5.41731E-151</v>
      </c>
      <c r="P1116">
        <v>1391</v>
      </c>
    </row>
    <row r="1117" spans="1:16" x14ac:dyDescent="0.25">
      <c r="A1117" t="s">
        <v>1701</v>
      </c>
      <c r="B1117">
        <v>996</v>
      </c>
      <c r="C1117" s="3" t="str">
        <f>HYPERLINK("http://www.uniprot.org/uniprot/G7IUM0","tr|G7IUM0|G7IUM0_MEDTR")</f>
        <v>tr|G7IUM0|G7IUM0_MEDTR</v>
      </c>
      <c r="D1117" t="s">
        <v>1702</v>
      </c>
      <c r="E1117">
        <v>89.72</v>
      </c>
      <c r="F1117">
        <v>331</v>
      </c>
      <c r="G1117">
        <v>34</v>
      </c>
      <c r="H1117">
        <v>0</v>
      </c>
      <c r="I1117">
        <v>1</v>
      </c>
      <c r="J1117">
        <v>993</v>
      </c>
      <c r="K1117">
        <v>1</v>
      </c>
      <c r="L1117">
        <v>1</v>
      </c>
      <c r="M1117">
        <v>330</v>
      </c>
      <c r="N1117" t="s">
        <v>18</v>
      </c>
      <c r="O1117" s="1">
        <v>1.15685E-169</v>
      </c>
      <c r="P1117">
        <v>1550</v>
      </c>
    </row>
    <row r="1118" spans="1:16" x14ac:dyDescent="0.25">
      <c r="A1118" t="s">
        <v>1703</v>
      </c>
      <c r="B1118">
        <v>945</v>
      </c>
      <c r="C1118" s="3" t="str">
        <f>HYPERLINK("http://www.uniprot.org/uniprot/I1M3V0","tr|I1M3V0|I1M3V0_SOYBN")</f>
        <v>tr|I1M3V0|I1M3V0_SOYBN</v>
      </c>
      <c r="D1118" t="s">
        <v>28</v>
      </c>
      <c r="E1118">
        <v>87.26</v>
      </c>
      <c r="F1118">
        <v>314</v>
      </c>
      <c r="G1118">
        <v>40</v>
      </c>
      <c r="H1118">
        <v>0</v>
      </c>
      <c r="I1118">
        <v>1</v>
      </c>
      <c r="J1118">
        <v>942</v>
      </c>
      <c r="K1118">
        <v>1</v>
      </c>
      <c r="L1118">
        <v>1</v>
      </c>
      <c r="M1118">
        <v>314</v>
      </c>
      <c r="N1118" t="s">
        <v>18</v>
      </c>
      <c r="O1118" s="1">
        <v>2.29472E-164</v>
      </c>
      <c r="P1118">
        <v>1504</v>
      </c>
    </row>
    <row r="1119" spans="1:16" x14ac:dyDescent="0.25">
      <c r="A1119" t="s">
        <v>1704</v>
      </c>
      <c r="B1119">
        <v>873</v>
      </c>
      <c r="C1119" s="3" t="str">
        <f>HYPERLINK("http://www.uniprot.org/uniprot/G7K4M4","tr|G7K4M4|G7K4M4_MEDTR")</f>
        <v>tr|G7K4M4|G7K4M4_MEDTR</v>
      </c>
      <c r="D1119" t="s">
        <v>517</v>
      </c>
      <c r="E1119">
        <v>49.82</v>
      </c>
      <c r="F1119">
        <v>281</v>
      </c>
      <c r="G1119">
        <v>141</v>
      </c>
      <c r="H1119">
        <v>2</v>
      </c>
      <c r="I1119">
        <v>1</v>
      </c>
      <c r="J1119">
        <v>837</v>
      </c>
      <c r="K1119">
        <v>1</v>
      </c>
      <c r="L1119">
        <v>265</v>
      </c>
      <c r="M1119">
        <v>541</v>
      </c>
      <c r="N1119" t="s">
        <v>18</v>
      </c>
      <c r="O1119" s="1">
        <v>2.0520300000000002E-68</v>
      </c>
      <c r="P1119">
        <v>676</v>
      </c>
    </row>
    <row r="1120" spans="1:16" x14ac:dyDescent="0.25">
      <c r="A1120" t="s">
        <v>1705</v>
      </c>
      <c r="B1120">
        <v>2658</v>
      </c>
      <c r="C1120" s="3" t="str">
        <f>HYPERLINK("http://www.uniprot.org/uniprot/G7KU89","tr|G7KU89|G7KU89_MEDTR")</f>
        <v>tr|G7KU89|G7KU89_MEDTR</v>
      </c>
      <c r="D1120" t="s">
        <v>1631</v>
      </c>
      <c r="E1120">
        <v>71.53</v>
      </c>
      <c r="F1120">
        <v>794</v>
      </c>
      <c r="G1120">
        <v>226</v>
      </c>
      <c r="H1120">
        <v>0</v>
      </c>
      <c r="I1120">
        <v>271</v>
      </c>
      <c r="J1120">
        <v>2652</v>
      </c>
      <c r="K1120">
        <v>1</v>
      </c>
      <c r="L1120">
        <v>168</v>
      </c>
      <c r="M1120">
        <v>958</v>
      </c>
      <c r="N1120" t="s">
        <v>18</v>
      </c>
      <c r="O1120">
        <v>0</v>
      </c>
      <c r="P1120">
        <v>2958</v>
      </c>
    </row>
    <row r="1121" spans="1:16" x14ac:dyDescent="0.25">
      <c r="A1121" t="s">
        <v>1706</v>
      </c>
      <c r="B1121">
        <v>1566</v>
      </c>
      <c r="C1121" s="3" t="str">
        <f>HYPERLINK("http://www.uniprot.org/uniprot/Q1T6Z6","tr|Q1T6Z6|Q1T6Z6_LOTJA")</f>
        <v>tr|Q1T6Z6|Q1T6Z6_LOTJA</v>
      </c>
      <c r="D1121" t="s">
        <v>1707</v>
      </c>
      <c r="E1121">
        <v>88.86</v>
      </c>
      <c r="F1121">
        <v>521</v>
      </c>
      <c r="G1121">
        <v>58</v>
      </c>
      <c r="H1121">
        <v>1</v>
      </c>
      <c r="I1121">
        <v>1</v>
      </c>
      <c r="J1121">
        <v>1560</v>
      </c>
      <c r="K1121">
        <v>1</v>
      </c>
      <c r="L1121">
        <v>1</v>
      </c>
      <c r="M1121">
        <v>520</v>
      </c>
      <c r="N1121" t="s">
        <v>18</v>
      </c>
      <c r="O1121">
        <v>0</v>
      </c>
      <c r="P1121">
        <v>2413</v>
      </c>
    </row>
    <row r="1122" spans="1:16" x14ac:dyDescent="0.25">
      <c r="A1122" t="s">
        <v>1708</v>
      </c>
      <c r="B1122">
        <v>1716</v>
      </c>
      <c r="C1122" s="3" t="str">
        <f>HYPERLINK("http://www.uniprot.org/uniprot/I1MHP5","tr|I1MHP5|I1MHP5_SOYBN")</f>
        <v>tr|I1MHP5|I1MHP5_SOYBN</v>
      </c>
      <c r="D1122" t="s">
        <v>28</v>
      </c>
      <c r="E1122">
        <v>26.24</v>
      </c>
      <c r="F1122">
        <v>423</v>
      </c>
      <c r="G1122">
        <v>312</v>
      </c>
      <c r="H1122">
        <v>52</v>
      </c>
      <c r="I1122">
        <v>94</v>
      </c>
      <c r="J1122">
        <v>1206</v>
      </c>
      <c r="K1122">
        <v>1</v>
      </c>
      <c r="L1122">
        <v>1057</v>
      </c>
      <c r="M1122">
        <v>1470</v>
      </c>
      <c r="N1122" t="s">
        <v>18</v>
      </c>
      <c r="O1122" s="1">
        <v>1.6603900000000001E-27</v>
      </c>
      <c r="P1122">
        <v>327</v>
      </c>
    </row>
    <row r="1123" spans="1:16" x14ac:dyDescent="0.25">
      <c r="A1123" t="s">
        <v>1709</v>
      </c>
      <c r="B1123">
        <v>351</v>
      </c>
      <c r="C1123" s="3" t="str">
        <f>HYPERLINK("http://www.uniprot.org/uniprot/I3T1I6","tr|I3T1I6|I3T1I6_MEDTR")</f>
        <v>tr|I3T1I6|I3T1I6_MEDTR</v>
      </c>
      <c r="D1123" t="s">
        <v>22</v>
      </c>
      <c r="E1123">
        <v>95.57</v>
      </c>
      <c r="F1123">
        <v>113</v>
      </c>
      <c r="G1123">
        <v>5</v>
      </c>
      <c r="H1123">
        <v>0</v>
      </c>
      <c r="I1123">
        <v>1</v>
      </c>
      <c r="J1123">
        <v>339</v>
      </c>
      <c r="K1123">
        <v>1</v>
      </c>
      <c r="L1123">
        <v>42</v>
      </c>
      <c r="M1123">
        <v>154</v>
      </c>
      <c r="N1123" t="s">
        <v>18</v>
      </c>
      <c r="O1123" s="1">
        <v>2.0009499999999999E-54</v>
      </c>
      <c r="P1123">
        <v>551</v>
      </c>
    </row>
    <row r="1124" spans="1:16" x14ac:dyDescent="0.25">
      <c r="A1124" t="s">
        <v>1710</v>
      </c>
      <c r="B1124">
        <v>2181</v>
      </c>
      <c r="C1124" s="3" t="str">
        <f>HYPERLINK("http://www.uniprot.org/uniprot/I1JRJ1","tr|I1JRJ1|I1JRJ1_SOYBN")</f>
        <v>tr|I1JRJ1|I1JRJ1_SOYBN</v>
      </c>
      <c r="D1124" t="s">
        <v>28</v>
      </c>
      <c r="E1124">
        <v>83.88</v>
      </c>
      <c r="F1124">
        <v>720</v>
      </c>
      <c r="G1124">
        <v>116</v>
      </c>
      <c r="H1124">
        <v>2</v>
      </c>
      <c r="I1124">
        <v>1</v>
      </c>
      <c r="J1124">
        <v>2154</v>
      </c>
      <c r="K1124">
        <v>1</v>
      </c>
      <c r="L1124">
        <v>1</v>
      </c>
      <c r="M1124">
        <v>716</v>
      </c>
      <c r="N1124" t="s">
        <v>18</v>
      </c>
      <c r="O1124">
        <v>0</v>
      </c>
      <c r="P1124">
        <v>3124</v>
      </c>
    </row>
    <row r="1125" spans="1:16" x14ac:dyDescent="0.25">
      <c r="A1125" t="s">
        <v>1711</v>
      </c>
      <c r="B1125">
        <v>1224</v>
      </c>
      <c r="C1125" s="3" t="str">
        <f>HYPERLINK("http://www.uniprot.org/uniprot/G7IF12","tr|G7IF12|G7IF12_MEDTR")</f>
        <v>tr|G7IF12|G7IF12_MEDTR</v>
      </c>
      <c r="D1125" t="s">
        <v>1712</v>
      </c>
      <c r="E1125">
        <v>67.47</v>
      </c>
      <c r="F1125">
        <v>412</v>
      </c>
      <c r="G1125">
        <v>134</v>
      </c>
      <c r="H1125">
        <v>56</v>
      </c>
      <c r="I1125">
        <v>154</v>
      </c>
      <c r="J1125">
        <v>1221</v>
      </c>
      <c r="K1125">
        <v>1</v>
      </c>
      <c r="L1125">
        <v>40</v>
      </c>
      <c r="M1125">
        <v>451</v>
      </c>
      <c r="N1125" t="s">
        <v>18</v>
      </c>
      <c r="O1125" s="1">
        <v>5.0148599999999998E-139</v>
      </c>
      <c r="P1125">
        <v>1287</v>
      </c>
    </row>
    <row r="1126" spans="1:16" x14ac:dyDescent="0.25">
      <c r="A1126" t="s">
        <v>1713</v>
      </c>
      <c r="B1126">
        <v>1980</v>
      </c>
      <c r="C1126" s="3" t="str">
        <f>HYPERLINK("http://www.uniprot.org/uniprot/G7J833","tr|G7J833|G7J833_MEDTR")</f>
        <v>tr|G7J833|G7J833_MEDTR</v>
      </c>
      <c r="D1126" t="s">
        <v>1714</v>
      </c>
      <c r="E1126">
        <v>87.86</v>
      </c>
      <c r="F1126">
        <v>659</v>
      </c>
      <c r="G1126">
        <v>80</v>
      </c>
      <c r="H1126">
        <v>0</v>
      </c>
      <c r="I1126">
        <v>1</v>
      </c>
      <c r="J1126">
        <v>1977</v>
      </c>
      <c r="K1126">
        <v>1</v>
      </c>
      <c r="L1126">
        <v>86</v>
      </c>
      <c r="M1126">
        <v>744</v>
      </c>
      <c r="N1126" t="s">
        <v>18</v>
      </c>
      <c r="O1126">
        <v>0</v>
      </c>
      <c r="P1126">
        <v>3046</v>
      </c>
    </row>
    <row r="1127" spans="1:16" x14ac:dyDescent="0.25">
      <c r="A1127" t="s">
        <v>1715</v>
      </c>
      <c r="B1127">
        <v>765</v>
      </c>
      <c r="C1127" s="3" t="str">
        <f>HYPERLINK("http://www.uniprot.org/uniprot/G7J9K0","tr|G7J9K0|G7J9K0_MEDTR")</f>
        <v>tr|G7J9K0|G7J9K0_MEDTR</v>
      </c>
      <c r="D1127" t="s">
        <v>1716</v>
      </c>
      <c r="E1127">
        <v>79.13</v>
      </c>
      <c r="F1127">
        <v>230</v>
      </c>
      <c r="G1127">
        <v>48</v>
      </c>
      <c r="H1127">
        <v>0</v>
      </c>
      <c r="I1127">
        <v>73</v>
      </c>
      <c r="J1127">
        <v>762</v>
      </c>
      <c r="K1127">
        <v>1</v>
      </c>
      <c r="L1127">
        <v>29</v>
      </c>
      <c r="M1127">
        <v>251</v>
      </c>
      <c r="N1127" t="s">
        <v>18</v>
      </c>
      <c r="O1127" s="1">
        <v>9.5902300000000001E-98</v>
      </c>
      <c r="P1127">
        <v>928</v>
      </c>
    </row>
    <row r="1128" spans="1:16" x14ac:dyDescent="0.25">
      <c r="A1128" t="s">
        <v>1717</v>
      </c>
      <c r="B1128">
        <v>162</v>
      </c>
      <c r="C1128" s="3" t="str">
        <f>HYPERLINK("http://www.uniprot.org/uniprot/I3SRV2","tr|I3SRV2|I3SRV2_MEDTR")</f>
        <v>tr|I3SRV2|I3SRV2_MEDTR</v>
      </c>
      <c r="D1128" t="s">
        <v>386</v>
      </c>
      <c r="E1128">
        <v>89.58</v>
      </c>
      <c r="F1128">
        <v>48</v>
      </c>
      <c r="G1128">
        <v>5</v>
      </c>
      <c r="H1128">
        <v>0</v>
      </c>
      <c r="I1128">
        <v>1</v>
      </c>
      <c r="J1128">
        <v>144</v>
      </c>
      <c r="K1128">
        <v>1</v>
      </c>
      <c r="L1128">
        <v>1</v>
      </c>
      <c r="M1128">
        <v>48</v>
      </c>
      <c r="N1128" t="s">
        <v>18</v>
      </c>
      <c r="O1128" s="1">
        <v>7.3077199999999995E-17</v>
      </c>
      <c r="P1128">
        <v>227</v>
      </c>
    </row>
    <row r="1129" spans="1:16" x14ac:dyDescent="0.25">
      <c r="A1129" t="s">
        <v>1718</v>
      </c>
      <c r="B1129">
        <v>375</v>
      </c>
      <c r="C1129" s="3" t="str">
        <f>HYPERLINK("http://www.uniprot.org/uniprot/I3SBD0","tr|I3SBD0|I3SBD0_MEDTR")</f>
        <v>tr|I3SBD0|I3SBD0_MEDTR</v>
      </c>
      <c r="D1129" t="s">
        <v>1719</v>
      </c>
      <c r="E1129">
        <v>79.36</v>
      </c>
      <c r="F1129">
        <v>126</v>
      </c>
      <c r="G1129">
        <v>26</v>
      </c>
      <c r="H1129">
        <v>2</v>
      </c>
      <c r="I1129">
        <v>1</v>
      </c>
      <c r="J1129">
        <v>372</v>
      </c>
      <c r="K1129">
        <v>1</v>
      </c>
      <c r="L1129">
        <v>1</v>
      </c>
      <c r="M1129">
        <v>126</v>
      </c>
      <c r="N1129" t="s">
        <v>18</v>
      </c>
      <c r="O1129" s="1">
        <v>9.2835399999999996E-52</v>
      </c>
      <c r="P1129">
        <v>528</v>
      </c>
    </row>
    <row r="1130" spans="1:16" x14ac:dyDescent="0.25">
      <c r="A1130" t="s">
        <v>1720</v>
      </c>
      <c r="B1130">
        <v>2064</v>
      </c>
      <c r="C1130" s="3" t="str">
        <f>HYPERLINK("http://www.uniprot.org/uniprot/G7JSW4","tr|G7JSW4|G7JSW4_MEDTR")</f>
        <v>tr|G7JSW4|G7JSW4_MEDTR</v>
      </c>
      <c r="D1130" t="s">
        <v>1721</v>
      </c>
      <c r="E1130">
        <v>85.15</v>
      </c>
      <c r="F1130">
        <v>687</v>
      </c>
      <c r="G1130">
        <v>102</v>
      </c>
      <c r="H1130">
        <v>0</v>
      </c>
      <c r="I1130">
        <v>1</v>
      </c>
      <c r="J1130">
        <v>2061</v>
      </c>
      <c r="K1130">
        <v>1</v>
      </c>
      <c r="L1130">
        <v>166</v>
      </c>
      <c r="M1130">
        <v>852</v>
      </c>
      <c r="N1130" t="s">
        <v>18</v>
      </c>
      <c r="O1130">
        <v>0</v>
      </c>
      <c r="P1130">
        <v>3119</v>
      </c>
    </row>
    <row r="1131" spans="1:16" x14ac:dyDescent="0.25">
      <c r="A1131" t="s">
        <v>1722</v>
      </c>
      <c r="B1131">
        <v>2169</v>
      </c>
      <c r="C1131" s="3" t="str">
        <f>HYPERLINK("http://www.uniprot.org/uniprot/K7ML24","tr|K7ML24|K7ML24_SOYBN")</f>
        <v>tr|K7ML24|K7ML24_SOYBN</v>
      </c>
      <c r="D1131" t="s">
        <v>28</v>
      </c>
      <c r="E1131">
        <v>81.260000000000005</v>
      </c>
      <c r="F1131">
        <v>710</v>
      </c>
      <c r="G1131">
        <v>133</v>
      </c>
      <c r="H1131">
        <v>4</v>
      </c>
      <c r="I1131">
        <v>49</v>
      </c>
      <c r="J1131">
        <v>2166</v>
      </c>
      <c r="K1131">
        <v>1</v>
      </c>
      <c r="L1131">
        <v>10</v>
      </c>
      <c r="M1131">
        <v>718</v>
      </c>
      <c r="N1131" t="s">
        <v>18</v>
      </c>
      <c r="O1131">
        <v>0</v>
      </c>
      <c r="P1131">
        <v>2978</v>
      </c>
    </row>
    <row r="1132" spans="1:16" x14ac:dyDescent="0.25">
      <c r="A1132" t="s">
        <v>1723</v>
      </c>
      <c r="B1132">
        <v>525</v>
      </c>
      <c r="C1132" s="3" t="str">
        <f>HYPERLINK("http://www.uniprot.org/uniprot/I3S9Q8","tr|I3S9Q8|I3S9Q8_MEDTR")</f>
        <v>tr|I3S9Q8|I3S9Q8_MEDTR</v>
      </c>
      <c r="D1132" t="s">
        <v>22</v>
      </c>
      <c r="E1132">
        <v>86.78</v>
      </c>
      <c r="F1132">
        <v>174</v>
      </c>
      <c r="G1132">
        <v>23</v>
      </c>
      <c r="H1132">
        <v>0</v>
      </c>
      <c r="I1132">
        <v>1</v>
      </c>
      <c r="J1132">
        <v>522</v>
      </c>
      <c r="K1132">
        <v>1</v>
      </c>
      <c r="L1132">
        <v>1</v>
      </c>
      <c r="M1132">
        <v>174</v>
      </c>
      <c r="N1132" t="s">
        <v>18</v>
      </c>
      <c r="O1132" s="1">
        <v>3.76388E-82</v>
      </c>
      <c r="P1132">
        <v>790</v>
      </c>
    </row>
    <row r="1133" spans="1:16" x14ac:dyDescent="0.25">
      <c r="A1133" t="s">
        <v>1724</v>
      </c>
      <c r="B1133">
        <v>1092</v>
      </c>
      <c r="C1133" s="3" t="str">
        <f>HYPERLINK("http://www.uniprot.org/uniprot/G7LCR3","tr|G7LCR3|G7LCR3_MEDTR")</f>
        <v>tr|G7LCR3|G7LCR3_MEDTR</v>
      </c>
      <c r="D1133" t="s">
        <v>1725</v>
      </c>
      <c r="E1133">
        <v>74.73</v>
      </c>
      <c r="F1133">
        <v>372</v>
      </c>
      <c r="G1133">
        <v>94</v>
      </c>
      <c r="H1133">
        <v>11</v>
      </c>
      <c r="I1133">
        <v>1</v>
      </c>
      <c r="J1133">
        <v>1083</v>
      </c>
      <c r="K1133">
        <v>1</v>
      </c>
      <c r="L1133">
        <v>140</v>
      </c>
      <c r="M1133">
        <v>511</v>
      </c>
      <c r="N1133" t="s">
        <v>18</v>
      </c>
      <c r="O1133" s="1">
        <v>1.7647100000000002E-145</v>
      </c>
      <c r="P1133">
        <v>1342</v>
      </c>
    </row>
    <row r="1134" spans="1:16" x14ac:dyDescent="0.25">
      <c r="A1134" t="s">
        <v>1726</v>
      </c>
      <c r="B1134">
        <v>3003</v>
      </c>
      <c r="C1134" s="3" t="str">
        <f>HYPERLINK("http://www.uniprot.org/uniprot/G7KDD8","tr|G7KDD8|G7KDD8_MEDTR")</f>
        <v>tr|G7KDD8|G7KDD8_MEDTR</v>
      </c>
      <c r="D1134" t="s">
        <v>1727</v>
      </c>
      <c r="E1134">
        <v>76.78</v>
      </c>
      <c r="F1134">
        <v>1038</v>
      </c>
      <c r="G1134">
        <v>241</v>
      </c>
      <c r="H1134">
        <v>39</v>
      </c>
      <c r="I1134">
        <v>4</v>
      </c>
      <c r="J1134">
        <v>3000</v>
      </c>
      <c r="K1134">
        <v>1</v>
      </c>
      <c r="L1134">
        <v>26</v>
      </c>
      <c r="M1134">
        <v>1062</v>
      </c>
      <c r="N1134" t="s">
        <v>18</v>
      </c>
      <c r="O1134">
        <v>0</v>
      </c>
      <c r="P1134">
        <v>3837</v>
      </c>
    </row>
    <row r="1135" spans="1:16" x14ac:dyDescent="0.25">
      <c r="A1135" t="s">
        <v>1728</v>
      </c>
      <c r="B1135">
        <v>759</v>
      </c>
      <c r="C1135" s="3" t="str">
        <f>HYPERLINK("http://www.uniprot.org/uniprot/I1KMI0","tr|I1KMI0|I1KMI0_SOYBN")</f>
        <v>tr|I1KMI0|I1KMI0_SOYBN</v>
      </c>
      <c r="D1135" t="s">
        <v>28</v>
      </c>
      <c r="E1135">
        <v>61.66</v>
      </c>
      <c r="F1135">
        <v>253</v>
      </c>
      <c r="G1135">
        <v>97</v>
      </c>
      <c r="H1135">
        <v>1</v>
      </c>
      <c r="I1135">
        <v>1</v>
      </c>
      <c r="J1135">
        <v>756</v>
      </c>
      <c r="K1135">
        <v>1</v>
      </c>
      <c r="L1135">
        <v>1</v>
      </c>
      <c r="M1135">
        <v>251</v>
      </c>
      <c r="N1135" t="s">
        <v>18</v>
      </c>
      <c r="O1135" s="1">
        <v>3.15062E-77</v>
      </c>
      <c r="P1135">
        <v>751</v>
      </c>
    </row>
    <row r="1136" spans="1:16" x14ac:dyDescent="0.25">
      <c r="A1136" t="s">
        <v>1729</v>
      </c>
      <c r="B1136">
        <v>168</v>
      </c>
      <c r="C1136" s="3" t="str">
        <f>HYPERLINK("http://www.uniprot.org/uniprot/G7I263","tr|G7I263|G7I263_MEDTR")</f>
        <v>tr|G7I263|G7I263_MEDTR</v>
      </c>
      <c r="D1136" t="s">
        <v>1695</v>
      </c>
      <c r="E1136">
        <v>97.14</v>
      </c>
      <c r="F1136">
        <v>35</v>
      </c>
      <c r="G1136">
        <v>1</v>
      </c>
      <c r="H1136">
        <v>0</v>
      </c>
      <c r="I1136">
        <v>59</v>
      </c>
      <c r="J1136">
        <v>163</v>
      </c>
      <c r="K1136">
        <v>2</v>
      </c>
      <c r="L1136">
        <v>11</v>
      </c>
      <c r="M1136">
        <v>45</v>
      </c>
      <c r="N1136" t="s">
        <v>18</v>
      </c>
      <c r="O1136" s="1">
        <v>1.2032E-11</v>
      </c>
      <c r="P1136">
        <v>182</v>
      </c>
    </row>
    <row r="1137" spans="1:16" x14ac:dyDescent="0.25">
      <c r="A1137" t="s">
        <v>1730</v>
      </c>
      <c r="B1137">
        <v>768</v>
      </c>
      <c r="C1137" s="3" t="str">
        <f>HYPERLINK("http://www.uniprot.org/uniprot/G7IB55","tr|G7IB55|G7IB55_MEDTR")</f>
        <v>tr|G7IB55|G7IB55_MEDTR</v>
      </c>
      <c r="D1137" t="s">
        <v>1731</v>
      </c>
      <c r="E1137">
        <v>92.02</v>
      </c>
      <c r="F1137">
        <v>138</v>
      </c>
      <c r="G1137">
        <v>11</v>
      </c>
      <c r="H1137">
        <v>1</v>
      </c>
      <c r="I1137">
        <v>355</v>
      </c>
      <c r="J1137">
        <v>765</v>
      </c>
      <c r="K1137">
        <v>1</v>
      </c>
      <c r="L1137">
        <v>259</v>
      </c>
      <c r="M1137">
        <v>387</v>
      </c>
      <c r="N1137" t="s">
        <v>18</v>
      </c>
      <c r="O1137" s="1">
        <v>2.2512700000000002E-62</v>
      </c>
      <c r="P1137">
        <v>623</v>
      </c>
    </row>
    <row r="1138" spans="1:16" x14ac:dyDescent="0.25">
      <c r="A1138" t="s">
        <v>1732</v>
      </c>
      <c r="B1138">
        <v>639</v>
      </c>
      <c r="C1138" s="3" t="str">
        <f>HYPERLINK("http://www.uniprot.org/uniprot/Q2HW77","tr|Q2HW77|Q2HW77_MEDTR")</f>
        <v>tr|Q2HW77|Q2HW77_MEDTR</v>
      </c>
      <c r="D1138" t="s">
        <v>1178</v>
      </c>
      <c r="E1138">
        <v>73.33</v>
      </c>
      <c r="F1138">
        <v>210</v>
      </c>
      <c r="G1138">
        <v>56</v>
      </c>
      <c r="H1138">
        <v>0</v>
      </c>
      <c r="I1138">
        <v>7</v>
      </c>
      <c r="J1138">
        <v>636</v>
      </c>
      <c r="K1138">
        <v>1</v>
      </c>
      <c r="L1138">
        <v>22</v>
      </c>
      <c r="M1138">
        <v>224</v>
      </c>
      <c r="N1138" t="s">
        <v>18</v>
      </c>
      <c r="O1138" s="1">
        <v>6.0060199999999998E-80</v>
      </c>
      <c r="P1138">
        <v>773</v>
      </c>
    </row>
    <row r="1139" spans="1:16" x14ac:dyDescent="0.25">
      <c r="A1139" t="s">
        <v>1733</v>
      </c>
      <c r="B1139">
        <v>1467</v>
      </c>
      <c r="C1139" s="3" t="str">
        <f>HYPERLINK("http://www.uniprot.org/uniprot/K7MCY1","tr|K7MCY1|K7MCY1_SOYBN")</f>
        <v>tr|K7MCY1|K7MCY1_SOYBN</v>
      </c>
      <c r="D1139" t="s">
        <v>28</v>
      </c>
      <c r="E1139">
        <v>70.7</v>
      </c>
      <c r="F1139">
        <v>471</v>
      </c>
      <c r="G1139">
        <v>138</v>
      </c>
      <c r="H1139">
        <v>11</v>
      </c>
      <c r="I1139">
        <v>1</v>
      </c>
      <c r="J1139">
        <v>1380</v>
      </c>
      <c r="K1139">
        <v>1</v>
      </c>
      <c r="L1139">
        <v>27</v>
      </c>
      <c r="M1139">
        <v>487</v>
      </c>
      <c r="N1139" t="s">
        <v>18</v>
      </c>
      <c r="O1139">
        <v>0</v>
      </c>
      <c r="P1139">
        <v>1777</v>
      </c>
    </row>
    <row r="1140" spans="1:16" x14ac:dyDescent="0.25">
      <c r="A1140" t="s">
        <v>1734</v>
      </c>
      <c r="B1140">
        <v>1656</v>
      </c>
      <c r="C1140" s="3" t="str">
        <f>HYPERLINK("http://www.uniprot.org/uniprot/G7INP7","tr|G7INP7|G7INP7_MEDTR")</f>
        <v>tr|G7INP7|G7INP7_MEDTR</v>
      </c>
      <c r="D1140" t="s">
        <v>1735</v>
      </c>
      <c r="E1140">
        <v>83.06</v>
      </c>
      <c r="F1140">
        <v>555</v>
      </c>
      <c r="G1140">
        <v>94</v>
      </c>
      <c r="H1140">
        <v>4</v>
      </c>
      <c r="I1140">
        <v>1</v>
      </c>
      <c r="J1140">
        <v>1653</v>
      </c>
      <c r="K1140">
        <v>1</v>
      </c>
      <c r="L1140">
        <v>1</v>
      </c>
      <c r="M1140">
        <v>549</v>
      </c>
      <c r="N1140" t="s">
        <v>18</v>
      </c>
      <c r="O1140">
        <v>0</v>
      </c>
      <c r="P1140">
        <v>2346</v>
      </c>
    </row>
    <row r="1141" spans="1:16" x14ac:dyDescent="0.25">
      <c r="A1141" t="s">
        <v>1736</v>
      </c>
      <c r="B1141">
        <v>2559</v>
      </c>
      <c r="C1141" s="3" t="str">
        <f>HYPERLINK("http://www.uniprot.org/uniprot/G7IUM1","tr|G7IUM1|G7IUM1_MEDTR")</f>
        <v>tr|G7IUM1|G7IUM1_MEDTR</v>
      </c>
      <c r="D1141" t="s">
        <v>1737</v>
      </c>
      <c r="E1141">
        <v>72.260000000000005</v>
      </c>
      <c r="F1141">
        <v>887</v>
      </c>
      <c r="G1141">
        <v>246</v>
      </c>
      <c r="H1141">
        <v>35</v>
      </c>
      <c r="I1141">
        <v>1</v>
      </c>
      <c r="J1141">
        <v>2556</v>
      </c>
      <c r="K1141">
        <v>1</v>
      </c>
      <c r="L1141">
        <v>1</v>
      </c>
      <c r="M1141">
        <v>881</v>
      </c>
      <c r="N1141" t="s">
        <v>18</v>
      </c>
      <c r="O1141">
        <v>0</v>
      </c>
      <c r="P1141">
        <v>3166</v>
      </c>
    </row>
    <row r="1142" spans="1:16" x14ac:dyDescent="0.25">
      <c r="A1142" t="s">
        <v>1738</v>
      </c>
      <c r="B1142">
        <v>522</v>
      </c>
      <c r="C1142" s="3" t="str">
        <f>HYPERLINK("http://www.uniprot.org/uniprot/I3SA74","tr|I3SA74|I3SA74_MEDTR")</f>
        <v>tr|I3SA74|I3SA74_MEDTR</v>
      </c>
      <c r="D1142" t="s">
        <v>22</v>
      </c>
      <c r="E1142">
        <v>77.45</v>
      </c>
      <c r="F1142">
        <v>173</v>
      </c>
      <c r="G1142">
        <v>39</v>
      </c>
      <c r="H1142">
        <v>0</v>
      </c>
      <c r="I1142">
        <v>1</v>
      </c>
      <c r="J1142">
        <v>519</v>
      </c>
      <c r="K1142">
        <v>1</v>
      </c>
      <c r="L1142">
        <v>1</v>
      </c>
      <c r="M1142">
        <v>170</v>
      </c>
      <c r="N1142" t="s">
        <v>18</v>
      </c>
      <c r="O1142" s="1">
        <v>1.7065400000000001E-66</v>
      </c>
      <c r="P1142">
        <v>655</v>
      </c>
    </row>
    <row r="1143" spans="1:16" x14ac:dyDescent="0.25">
      <c r="A1143" t="s">
        <v>1739</v>
      </c>
      <c r="B1143">
        <v>1503</v>
      </c>
      <c r="C1143" s="3" t="str">
        <f>HYPERLINK("http://www.uniprot.org/uniprot/M5W337","tr|M5W337|M5W337_PRUPE")</f>
        <v>tr|M5W337|M5W337_PRUPE</v>
      </c>
      <c r="D1143" t="s">
        <v>468</v>
      </c>
      <c r="E1143">
        <v>25.54</v>
      </c>
      <c r="F1143">
        <v>509</v>
      </c>
      <c r="G1143">
        <v>379</v>
      </c>
      <c r="H1143">
        <v>24</v>
      </c>
      <c r="I1143">
        <v>1</v>
      </c>
      <c r="J1143">
        <v>1455</v>
      </c>
      <c r="K1143">
        <v>1</v>
      </c>
      <c r="L1143">
        <v>53</v>
      </c>
      <c r="M1143">
        <v>527</v>
      </c>
      <c r="N1143" t="s">
        <v>18</v>
      </c>
      <c r="O1143" s="1">
        <v>4.1735799999999999E-40</v>
      </c>
      <c r="P1143">
        <v>435</v>
      </c>
    </row>
    <row r="1144" spans="1:16" x14ac:dyDescent="0.25">
      <c r="A1144" t="s">
        <v>1740</v>
      </c>
      <c r="B1144">
        <v>1284</v>
      </c>
      <c r="C1144" s="3" t="str">
        <f>HYPERLINK("http://www.uniprot.org/uniprot/G7K601","tr|G7K601|G7K601_MEDTR")</f>
        <v>tr|G7K601|G7K601_MEDTR</v>
      </c>
      <c r="D1144" t="s">
        <v>1741</v>
      </c>
      <c r="E1144">
        <v>51.36</v>
      </c>
      <c r="F1144">
        <v>403</v>
      </c>
      <c r="G1144">
        <v>196</v>
      </c>
      <c r="H1144">
        <v>35</v>
      </c>
      <c r="I1144">
        <v>58</v>
      </c>
      <c r="J1144">
        <v>1161</v>
      </c>
      <c r="K1144">
        <v>1</v>
      </c>
      <c r="L1144">
        <v>20</v>
      </c>
      <c r="M1144">
        <v>395</v>
      </c>
      <c r="N1144" t="s">
        <v>18</v>
      </c>
      <c r="O1144" s="1">
        <v>3.00494E-89</v>
      </c>
      <c r="P1144">
        <v>858</v>
      </c>
    </row>
    <row r="1145" spans="1:16" x14ac:dyDescent="0.25">
      <c r="A1145" t="s">
        <v>1742</v>
      </c>
      <c r="B1145">
        <v>816</v>
      </c>
      <c r="C1145" s="3" t="str">
        <f>HYPERLINK("http://www.uniprot.org/uniprot/I1JP37","tr|I1JP37|I1JP37_SOYBN")</f>
        <v>tr|I1JP37|I1JP37_SOYBN</v>
      </c>
      <c r="D1145" t="s">
        <v>28</v>
      </c>
      <c r="E1145">
        <v>59.72</v>
      </c>
      <c r="F1145">
        <v>293</v>
      </c>
      <c r="G1145">
        <v>118</v>
      </c>
      <c r="H1145">
        <v>25</v>
      </c>
      <c r="I1145">
        <v>1</v>
      </c>
      <c r="J1145">
        <v>804</v>
      </c>
      <c r="K1145">
        <v>1</v>
      </c>
      <c r="L1145">
        <v>1</v>
      </c>
      <c r="M1145">
        <v>289</v>
      </c>
      <c r="N1145" t="s">
        <v>18</v>
      </c>
      <c r="O1145" s="1">
        <v>1.9260299999999999E-86</v>
      </c>
      <c r="P1145">
        <v>831</v>
      </c>
    </row>
    <row r="1146" spans="1:16" x14ac:dyDescent="0.25">
      <c r="A1146" t="s">
        <v>1743</v>
      </c>
      <c r="B1146">
        <v>1032</v>
      </c>
      <c r="C1146" s="3" t="str">
        <f>HYPERLINK("http://www.uniprot.org/uniprot/G7KY83","tr|G7KY83|G7KY83_MEDTR")</f>
        <v>tr|G7KY83|G7KY83_MEDTR</v>
      </c>
      <c r="D1146" t="s">
        <v>1744</v>
      </c>
      <c r="E1146">
        <v>73.94</v>
      </c>
      <c r="F1146">
        <v>307</v>
      </c>
      <c r="G1146">
        <v>80</v>
      </c>
      <c r="H1146">
        <v>0</v>
      </c>
      <c r="I1146">
        <v>1</v>
      </c>
      <c r="J1146">
        <v>921</v>
      </c>
      <c r="K1146">
        <v>1</v>
      </c>
      <c r="L1146">
        <v>17</v>
      </c>
      <c r="M1146">
        <v>323</v>
      </c>
      <c r="N1146" t="s">
        <v>18</v>
      </c>
      <c r="O1146" s="1">
        <v>1.4750900000000001E-122</v>
      </c>
      <c r="P1146">
        <v>1144</v>
      </c>
    </row>
    <row r="1147" spans="1:16" x14ac:dyDescent="0.25">
      <c r="A1147" t="s">
        <v>1745</v>
      </c>
      <c r="B1147">
        <v>759</v>
      </c>
      <c r="C1147" s="3" t="str">
        <f>HYPERLINK("http://www.uniprot.org/uniprot/K7LLS8","tr|K7LLS8|K7LLS8_SOYBN")</f>
        <v>tr|K7LLS8|K7LLS8_SOYBN</v>
      </c>
      <c r="D1147" t="s">
        <v>28</v>
      </c>
      <c r="E1147">
        <v>48.08</v>
      </c>
      <c r="F1147">
        <v>235</v>
      </c>
      <c r="G1147">
        <v>122</v>
      </c>
      <c r="H1147">
        <v>3</v>
      </c>
      <c r="I1147">
        <v>61</v>
      </c>
      <c r="J1147">
        <v>756</v>
      </c>
      <c r="K1147">
        <v>1</v>
      </c>
      <c r="L1147">
        <v>51</v>
      </c>
      <c r="M1147">
        <v>257</v>
      </c>
      <c r="N1147" t="s">
        <v>18</v>
      </c>
      <c r="O1147" s="1">
        <v>8.3684000000000005E-46</v>
      </c>
      <c r="P1147">
        <v>480</v>
      </c>
    </row>
    <row r="1148" spans="1:16" x14ac:dyDescent="0.25">
      <c r="A1148" t="s">
        <v>1746</v>
      </c>
      <c r="B1148">
        <v>2856</v>
      </c>
      <c r="C1148" s="3" t="str">
        <f>HYPERLINK("http://www.uniprot.org/uniprot/I1M9S1","tr|I1M9S1|I1M9S1_SOYBN")</f>
        <v>tr|I1M9S1|I1M9S1_SOYBN</v>
      </c>
      <c r="D1148" t="s">
        <v>99</v>
      </c>
      <c r="E1148">
        <v>89.27</v>
      </c>
      <c r="F1148">
        <v>951</v>
      </c>
      <c r="G1148">
        <v>102</v>
      </c>
      <c r="H1148">
        <v>0</v>
      </c>
      <c r="I1148">
        <v>1</v>
      </c>
      <c r="J1148">
        <v>2853</v>
      </c>
      <c r="K1148">
        <v>1</v>
      </c>
      <c r="L1148">
        <v>1</v>
      </c>
      <c r="M1148">
        <v>951</v>
      </c>
      <c r="N1148" t="s">
        <v>18</v>
      </c>
      <c r="O1148">
        <v>0</v>
      </c>
      <c r="P1148">
        <v>4299</v>
      </c>
    </row>
    <row r="1149" spans="1:16" x14ac:dyDescent="0.25">
      <c r="A1149" t="s">
        <v>1747</v>
      </c>
      <c r="B1149">
        <v>705</v>
      </c>
      <c r="C1149" s="3" t="str">
        <f>HYPERLINK("http://www.uniprot.org/uniprot/G7IF15","tr|G7IF15|G7IF15_MEDTR")</f>
        <v>tr|G7IF15|G7IF15_MEDTR</v>
      </c>
      <c r="D1149" t="s">
        <v>1748</v>
      </c>
      <c r="E1149">
        <v>64.78</v>
      </c>
      <c r="F1149">
        <v>230</v>
      </c>
      <c r="G1149">
        <v>81</v>
      </c>
      <c r="H1149">
        <v>0</v>
      </c>
      <c r="I1149">
        <v>1</v>
      </c>
      <c r="J1149">
        <v>690</v>
      </c>
      <c r="K1149">
        <v>1</v>
      </c>
      <c r="L1149">
        <v>69</v>
      </c>
      <c r="M1149">
        <v>287</v>
      </c>
      <c r="N1149" t="s">
        <v>18</v>
      </c>
      <c r="O1149" s="1">
        <v>1.7998100000000001E-73</v>
      </c>
      <c r="P1149">
        <v>718</v>
      </c>
    </row>
    <row r="1150" spans="1:16" x14ac:dyDescent="0.25">
      <c r="A1150" t="s">
        <v>1749</v>
      </c>
      <c r="B1150">
        <v>516</v>
      </c>
      <c r="C1150" s="3" t="str">
        <f>HYPERLINK("http://www.uniprot.org/uniprot/B7FI90","tr|B7FI90|B7FI90_MEDTR")</f>
        <v>tr|B7FI90|B7FI90_MEDTR</v>
      </c>
      <c r="D1150" t="s">
        <v>22</v>
      </c>
      <c r="E1150">
        <v>82.08</v>
      </c>
      <c r="F1150">
        <v>173</v>
      </c>
      <c r="G1150">
        <v>31</v>
      </c>
      <c r="H1150">
        <v>8</v>
      </c>
      <c r="I1150">
        <v>7</v>
      </c>
      <c r="J1150">
        <v>501</v>
      </c>
      <c r="K1150">
        <v>1</v>
      </c>
      <c r="L1150">
        <v>10</v>
      </c>
      <c r="M1150">
        <v>181</v>
      </c>
      <c r="N1150" t="s">
        <v>18</v>
      </c>
      <c r="O1150" s="1">
        <v>1.7808199999999999E-71</v>
      </c>
      <c r="P1150">
        <v>698</v>
      </c>
    </row>
    <row r="1151" spans="1:16" x14ac:dyDescent="0.25">
      <c r="A1151" t="s">
        <v>1750</v>
      </c>
      <c r="B1151">
        <v>1551</v>
      </c>
      <c r="C1151" s="3" t="str">
        <f>HYPERLINK("http://www.uniprot.org/uniprot/Q9AT06","tr|Q9AT06|Q9AT06_CICAR")</f>
        <v>tr|Q9AT06|Q9AT06_CICAR</v>
      </c>
      <c r="D1151" t="s">
        <v>1751</v>
      </c>
      <c r="E1151">
        <v>97.67</v>
      </c>
      <c r="F1151">
        <v>516</v>
      </c>
      <c r="G1151">
        <v>12</v>
      </c>
      <c r="H1151">
        <v>0</v>
      </c>
      <c r="I1151">
        <v>1</v>
      </c>
      <c r="J1151">
        <v>1548</v>
      </c>
      <c r="K1151">
        <v>1</v>
      </c>
      <c r="L1151">
        <v>1</v>
      </c>
      <c r="M1151">
        <v>516</v>
      </c>
      <c r="N1151" t="s">
        <v>18</v>
      </c>
      <c r="O1151">
        <v>0</v>
      </c>
      <c r="P1151">
        <v>2578</v>
      </c>
    </row>
    <row r="1152" spans="1:16" x14ac:dyDescent="0.25">
      <c r="A1152" t="s">
        <v>1752</v>
      </c>
      <c r="B1152">
        <v>2178</v>
      </c>
      <c r="C1152" s="3" t="str">
        <f>HYPERLINK("http://www.uniprot.org/uniprot/K7LVZ7","tr|K7LVZ7|K7LVZ7_SOYBN")</f>
        <v>tr|K7LVZ7|K7LVZ7_SOYBN</v>
      </c>
      <c r="D1152" t="s">
        <v>28</v>
      </c>
      <c r="E1152">
        <v>65.39</v>
      </c>
      <c r="F1152">
        <v>497</v>
      </c>
      <c r="G1152">
        <v>172</v>
      </c>
      <c r="H1152">
        <v>6</v>
      </c>
      <c r="I1152">
        <v>1</v>
      </c>
      <c r="J1152">
        <v>1473</v>
      </c>
      <c r="K1152">
        <v>1</v>
      </c>
      <c r="L1152">
        <v>1</v>
      </c>
      <c r="M1152">
        <v>493</v>
      </c>
      <c r="N1152" t="s">
        <v>18</v>
      </c>
      <c r="O1152" s="1">
        <v>2.61182E-177</v>
      </c>
      <c r="P1152">
        <v>1620</v>
      </c>
    </row>
    <row r="1153" spans="1:16" x14ac:dyDescent="0.25">
      <c r="A1153" t="s">
        <v>1753</v>
      </c>
      <c r="B1153">
        <v>2430</v>
      </c>
      <c r="C1153" s="3" t="str">
        <f>HYPERLINK("http://www.uniprot.org/uniprot/I1KP55","tr|I1KP55|I1KP55_SOYBN")</f>
        <v>tr|I1KP55|I1KP55_SOYBN</v>
      </c>
      <c r="D1153" t="s">
        <v>28</v>
      </c>
      <c r="E1153">
        <v>66.260000000000005</v>
      </c>
      <c r="F1153">
        <v>824</v>
      </c>
      <c r="G1153">
        <v>278</v>
      </c>
      <c r="H1153">
        <v>15</v>
      </c>
      <c r="I1153">
        <v>1</v>
      </c>
      <c r="J1153">
        <v>2427</v>
      </c>
      <c r="K1153">
        <v>1</v>
      </c>
      <c r="L1153">
        <v>1</v>
      </c>
      <c r="M1153">
        <v>820</v>
      </c>
      <c r="N1153" t="s">
        <v>18</v>
      </c>
      <c r="O1153">
        <v>0</v>
      </c>
      <c r="P1153">
        <v>2661</v>
      </c>
    </row>
    <row r="1154" spans="1:16" x14ac:dyDescent="0.25">
      <c r="A1154" t="s">
        <v>1754</v>
      </c>
      <c r="B1154">
        <v>1155</v>
      </c>
      <c r="C1154" s="3" t="str">
        <f>HYPERLINK("http://www.uniprot.org/uniprot/G7LCF9","tr|G7LCF9|G7LCF9_MEDTR")</f>
        <v>tr|G7LCF9|G7LCF9_MEDTR</v>
      </c>
      <c r="D1154" t="s">
        <v>1755</v>
      </c>
      <c r="E1154">
        <v>71.5</v>
      </c>
      <c r="F1154">
        <v>358</v>
      </c>
      <c r="G1154">
        <v>102</v>
      </c>
      <c r="H1154">
        <v>19</v>
      </c>
      <c r="I1154">
        <v>4</v>
      </c>
      <c r="J1154">
        <v>1020</v>
      </c>
      <c r="K1154">
        <v>1</v>
      </c>
      <c r="L1154">
        <v>29</v>
      </c>
      <c r="M1154">
        <v>386</v>
      </c>
      <c r="N1154" t="s">
        <v>18</v>
      </c>
      <c r="O1154" s="1">
        <v>4.4620300000000001E-142</v>
      </c>
      <c r="P1154">
        <v>1313</v>
      </c>
    </row>
    <row r="1155" spans="1:16" x14ac:dyDescent="0.25">
      <c r="A1155" t="s">
        <v>1756</v>
      </c>
      <c r="B1155">
        <v>1740</v>
      </c>
      <c r="C1155" s="3" t="str">
        <f>HYPERLINK("http://www.uniprot.org/uniprot/G7JDL9","tr|G7JDL9|G7JDL9_MEDTR")</f>
        <v>tr|G7JDL9|G7JDL9_MEDTR</v>
      </c>
      <c r="D1155" t="s">
        <v>242</v>
      </c>
      <c r="E1155">
        <v>32.85</v>
      </c>
      <c r="F1155">
        <v>140</v>
      </c>
      <c r="G1155">
        <v>94</v>
      </c>
      <c r="H1155">
        <v>0</v>
      </c>
      <c r="I1155">
        <v>88</v>
      </c>
      <c r="J1155">
        <v>507</v>
      </c>
      <c r="K1155">
        <v>1</v>
      </c>
      <c r="L1155">
        <v>31</v>
      </c>
      <c r="M1155">
        <v>138</v>
      </c>
      <c r="N1155" t="s">
        <v>18</v>
      </c>
      <c r="O1155" s="1">
        <v>2.4545199999999998E-10</v>
      </c>
      <c r="P1155">
        <v>179</v>
      </c>
    </row>
    <row r="1156" spans="1:16" x14ac:dyDescent="0.25">
      <c r="A1156" t="s">
        <v>1757</v>
      </c>
      <c r="B1156">
        <v>2604</v>
      </c>
      <c r="C1156" s="3" t="str">
        <f>HYPERLINK("http://www.uniprot.org/uniprot/Q2HTU1","tr|Q2HTU1|Q2HTU1_MEDTR")</f>
        <v>tr|Q2HTU1|Q2HTU1_MEDTR</v>
      </c>
      <c r="D1156" t="s">
        <v>1758</v>
      </c>
      <c r="E1156">
        <v>82.49</v>
      </c>
      <c r="F1156">
        <v>874</v>
      </c>
      <c r="G1156">
        <v>153</v>
      </c>
      <c r="H1156">
        <v>11</v>
      </c>
      <c r="I1156">
        <v>4</v>
      </c>
      <c r="J1156">
        <v>2592</v>
      </c>
      <c r="K1156">
        <v>1</v>
      </c>
      <c r="L1156">
        <v>3</v>
      </c>
      <c r="M1156">
        <v>870</v>
      </c>
      <c r="N1156" t="s">
        <v>18</v>
      </c>
      <c r="O1156">
        <v>0</v>
      </c>
      <c r="P1156">
        <v>3736</v>
      </c>
    </row>
    <row r="1157" spans="1:16" x14ac:dyDescent="0.25">
      <c r="A1157" t="s">
        <v>1759</v>
      </c>
      <c r="B1157">
        <v>1923</v>
      </c>
      <c r="C1157" s="3" t="str">
        <f>HYPERLINK("http://www.uniprot.org/uniprot/G7JFD7","tr|G7JFD7|G7JFD7_MEDTR")</f>
        <v>tr|G7JFD7|G7JFD7_MEDTR</v>
      </c>
      <c r="D1157" t="s">
        <v>1760</v>
      </c>
      <c r="E1157">
        <v>89.14</v>
      </c>
      <c r="F1157">
        <v>341</v>
      </c>
      <c r="G1157">
        <v>37</v>
      </c>
      <c r="H1157">
        <v>0</v>
      </c>
      <c r="I1157">
        <v>898</v>
      </c>
      <c r="J1157">
        <v>1920</v>
      </c>
      <c r="K1157">
        <v>1</v>
      </c>
      <c r="L1157">
        <v>40</v>
      </c>
      <c r="M1157">
        <v>380</v>
      </c>
      <c r="N1157" t="s">
        <v>18</v>
      </c>
      <c r="O1157" s="1">
        <v>1.27037E-180</v>
      </c>
      <c r="P1157">
        <v>1648</v>
      </c>
    </row>
    <row r="1158" spans="1:16" x14ac:dyDescent="0.25">
      <c r="A1158" t="s">
        <v>1761</v>
      </c>
      <c r="B1158">
        <v>1434</v>
      </c>
      <c r="C1158" s="3" t="str">
        <f>HYPERLINK("http://www.uniprot.org/uniprot/K7MKZ0","tr|K7MKZ0|K7MKZ0_SOYBN")</f>
        <v>tr|K7MKZ0|K7MKZ0_SOYBN</v>
      </c>
      <c r="D1158" t="s">
        <v>28</v>
      </c>
      <c r="E1158">
        <v>53.49</v>
      </c>
      <c r="F1158">
        <v>501</v>
      </c>
      <c r="G1158">
        <v>233</v>
      </c>
      <c r="H1158">
        <v>24</v>
      </c>
      <c r="I1158">
        <v>1</v>
      </c>
      <c r="J1158">
        <v>1431</v>
      </c>
      <c r="K1158">
        <v>1</v>
      </c>
      <c r="L1158">
        <v>37</v>
      </c>
      <c r="M1158">
        <v>537</v>
      </c>
      <c r="N1158" t="s">
        <v>18</v>
      </c>
      <c r="O1158" s="1">
        <v>2.55014E-124</v>
      </c>
      <c r="P1158">
        <v>1161</v>
      </c>
    </row>
    <row r="1159" spans="1:16" x14ac:dyDescent="0.25">
      <c r="A1159" t="s">
        <v>1762</v>
      </c>
      <c r="B1159">
        <v>396</v>
      </c>
      <c r="C1159" s="3" t="str">
        <f>HYPERLINK("http://www.uniprot.org/uniprot/I3SZS9","tr|I3SZS9|I3SZS9_MEDTR")</f>
        <v>tr|I3SZS9|I3SZS9_MEDTR</v>
      </c>
      <c r="D1159" t="s">
        <v>22</v>
      </c>
      <c r="E1159">
        <v>93.75</v>
      </c>
      <c r="F1159">
        <v>128</v>
      </c>
      <c r="G1159">
        <v>8</v>
      </c>
      <c r="H1159">
        <v>0</v>
      </c>
      <c r="I1159">
        <v>1</v>
      </c>
      <c r="J1159">
        <v>384</v>
      </c>
      <c r="K1159">
        <v>1</v>
      </c>
      <c r="L1159">
        <v>1</v>
      </c>
      <c r="M1159">
        <v>128</v>
      </c>
      <c r="N1159" t="s">
        <v>18</v>
      </c>
      <c r="O1159" s="1">
        <v>3.6393500000000002E-64</v>
      </c>
      <c r="P1159">
        <v>635</v>
      </c>
    </row>
    <row r="1160" spans="1:16" x14ac:dyDescent="0.25">
      <c r="A1160" t="s">
        <v>1763</v>
      </c>
      <c r="B1160">
        <v>1791</v>
      </c>
      <c r="C1160" s="3" t="str">
        <f>HYPERLINK("http://www.uniprot.org/uniprot/G7KDD0","tr|G7KDD0|G7KDD0_MEDTR")</f>
        <v>tr|G7KDD0|G7KDD0_MEDTR</v>
      </c>
      <c r="D1160" t="s">
        <v>1764</v>
      </c>
      <c r="E1160">
        <v>87.13</v>
      </c>
      <c r="F1160">
        <v>583</v>
      </c>
      <c r="G1160">
        <v>75</v>
      </c>
      <c r="H1160">
        <v>0</v>
      </c>
      <c r="I1160">
        <v>1</v>
      </c>
      <c r="J1160">
        <v>1749</v>
      </c>
      <c r="K1160">
        <v>1</v>
      </c>
      <c r="L1160">
        <v>67</v>
      </c>
      <c r="M1160">
        <v>649</v>
      </c>
      <c r="N1160" t="s">
        <v>18</v>
      </c>
      <c r="O1160">
        <v>0</v>
      </c>
      <c r="P1160">
        <v>2715</v>
      </c>
    </row>
    <row r="1161" spans="1:16" x14ac:dyDescent="0.25">
      <c r="A1161" t="s">
        <v>1765</v>
      </c>
      <c r="B1161">
        <v>1977</v>
      </c>
      <c r="C1161" s="3" t="str">
        <f>HYPERLINK("http://www.uniprot.org/uniprot/G7I2H0","tr|G7I2H0|G7I2H0_MEDTR")</f>
        <v>tr|G7I2H0|G7I2H0_MEDTR</v>
      </c>
      <c r="D1161" t="s">
        <v>144</v>
      </c>
      <c r="E1161">
        <v>32.11</v>
      </c>
      <c r="F1161">
        <v>327</v>
      </c>
      <c r="G1161">
        <v>222</v>
      </c>
      <c r="H1161">
        <v>1</v>
      </c>
      <c r="I1161">
        <v>964</v>
      </c>
      <c r="J1161">
        <v>1941</v>
      </c>
      <c r="K1161">
        <v>1</v>
      </c>
      <c r="L1161">
        <v>27</v>
      </c>
      <c r="M1161">
        <v>302</v>
      </c>
      <c r="N1161" t="s">
        <v>18</v>
      </c>
      <c r="O1161" s="1">
        <v>3.5003500000000003E-32</v>
      </c>
      <c r="P1161">
        <v>368</v>
      </c>
    </row>
    <row r="1162" spans="1:16" x14ac:dyDescent="0.25">
      <c r="A1162" t="s">
        <v>1766</v>
      </c>
      <c r="B1162">
        <v>453</v>
      </c>
      <c r="C1162" s="3" t="str">
        <f>HYPERLINK("http://www.uniprot.org/uniprot/I3SL28","tr|I3SL28|I3SL28_LOTJA")</f>
        <v>tr|I3SL28|I3SL28_LOTJA</v>
      </c>
      <c r="D1162" t="s">
        <v>93</v>
      </c>
      <c r="E1162">
        <v>87.58</v>
      </c>
      <c r="F1162">
        <v>153</v>
      </c>
      <c r="G1162">
        <v>19</v>
      </c>
      <c r="H1162">
        <v>3</v>
      </c>
      <c r="I1162">
        <v>1</v>
      </c>
      <c r="J1162">
        <v>450</v>
      </c>
      <c r="K1162">
        <v>1</v>
      </c>
      <c r="L1162">
        <v>1</v>
      </c>
      <c r="M1162">
        <v>153</v>
      </c>
      <c r="N1162" t="s">
        <v>18</v>
      </c>
      <c r="O1162" s="1">
        <v>2.3742099999999999E-68</v>
      </c>
      <c r="P1162">
        <v>671</v>
      </c>
    </row>
    <row r="1163" spans="1:16" x14ac:dyDescent="0.25">
      <c r="A1163" t="s">
        <v>1767</v>
      </c>
      <c r="B1163">
        <v>1668</v>
      </c>
      <c r="C1163" s="3" t="str">
        <f>HYPERLINK("http://www.uniprot.org/uniprot/G7K663","tr|G7K663|G7K663_MEDTR")</f>
        <v>tr|G7K663|G7K663_MEDTR</v>
      </c>
      <c r="D1163" t="s">
        <v>1768</v>
      </c>
      <c r="E1163">
        <v>80</v>
      </c>
      <c r="F1163">
        <v>590</v>
      </c>
      <c r="G1163">
        <v>118</v>
      </c>
      <c r="H1163">
        <v>38</v>
      </c>
      <c r="I1163">
        <v>1</v>
      </c>
      <c r="J1163">
        <v>1656</v>
      </c>
      <c r="K1163">
        <v>1</v>
      </c>
      <c r="L1163">
        <v>1</v>
      </c>
      <c r="M1163">
        <v>578</v>
      </c>
      <c r="N1163" t="s">
        <v>18</v>
      </c>
      <c r="O1163">
        <v>0</v>
      </c>
      <c r="P1163">
        <v>2324</v>
      </c>
    </row>
    <row r="1164" spans="1:16" x14ac:dyDescent="0.25">
      <c r="A1164" t="s">
        <v>1769</v>
      </c>
      <c r="B1164">
        <v>1815</v>
      </c>
      <c r="C1164" s="3" t="str">
        <f>HYPERLINK("http://www.uniprot.org/uniprot/A2Q3J8","tr|A2Q3J8|A2Q3J8_MEDTR")</f>
        <v>tr|A2Q3J8|A2Q3J8_MEDTR</v>
      </c>
      <c r="D1164" t="s">
        <v>1770</v>
      </c>
      <c r="E1164">
        <v>79.760000000000005</v>
      </c>
      <c r="F1164">
        <v>603</v>
      </c>
      <c r="G1164">
        <v>122</v>
      </c>
      <c r="H1164">
        <v>1</v>
      </c>
      <c r="I1164">
        <v>1</v>
      </c>
      <c r="J1164">
        <v>1806</v>
      </c>
      <c r="K1164">
        <v>1</v>
      </c>
      <c r="L1164">
        <v>1</v>
      </c>
      <c r="M1164">
        <v>603</v>
      </c>
      <c r="N1164" t="s">
        <v>18</v>
      </c>
      <c r="O1164">
        <v>0</v>
      </c>
      <c r="P1164">
        <v>2490</v>
      </c>
    </row>
    <row r="1165" spans="1:16" x14ac:dyDescent="0.25">
      <c r="A1165" t="s">
        <v>1771</v>
      </c>
      <c r="B1165">
        <v>456</v>
      </c>
      <c r="C1165" s="3" t="str">
        <f>HYPERLINK("http://www.uniprot.org/uniprot/Q7XA98","tr|Q7XA98|Q7XA98_TRIPR")</f>
        <v>tr|Q7XA98|Q7XA98_TRIPR</v>
      </c>
      <c r="D1165" t="s">
        <v>1772</v>
      </c>
      <c r="E1165">
        <v>67.319999999999993</v>
      </c>
      <c r="F1165">
        <v>153</v>
      </c>
      <c r="G1165">
        <v>50</v>
      </c>
      <c r="H1165">
        <v>2</v>
      </c>
      <c r="I1165">
        <v>1</v>
      </c>
      <c r="J1165">
        <v>453</v>
      </c>
      <c r="K1165">
        <v>1</v>
      </c>
      <c r="L1165">
        <v>1</v>
      </c>
      <c r="M1165">
        <v>152</v>
      </c>
      <c r="N1165" t="s">
        <v>18</v>
      </c>
      <c r="O1165" s="1">
        <v>3.7895500000000001E-50</v>
      </c>
      <c r="P1165">
        <v>514</v>
      </c>
    </row>
    <row r="1166" spans="1:16" x14ac:dyDescent="0.25">
      <c r="A1166" t="s">
        <v>1773</v>
      </c>
      <c r="B1166">
        <v>588</v>
      </c>
      <c r="C1166" s="3" t="str">
        <f>HYPERLINK("http://www.uniprot.org/uniprot/G7IUM2","tr|G7IUM2|G7IUM2_MEDTR")</f>
        <v>tr|G7IUM2|G7IUM2_MEDTR</v>
      </c>
      <c r="D1166" t="s">
        <v>1774</v>
      </c>
      <c r="E1166">
        <v>60.84</v>
      </c>
      <c r="F1166">
        <v>166</v>
      </c>
      <c r="G1166">
        <v>65</v>
      </c>
      <c r="H1166">
        <v>12</v>
      </c>
      <c r="I1166">
        <v>28</v>
      </c>
      <c r="J1166">
        <v>489</v>
      </c>
      <c r="K1166">
        <v>1</v>
      </c>
      <c r="L1166">
        <v>7</v>
      </c>
      <c r="M1166">
        <v>172</v>
      </c>
      <c r="N1166" t="s">
        <v>18</v>
      </c>
      <c r="O1166" s="1">
        <v>2.14465E-48</v>
      </c>
      <c r="P1166">
        <v>500</v>
      </c>
    </row>
    <row r="1167" spans="1:16" x14ac:dyDescent="0.25">
      <c r="A1167" t="s">
        <v>1775</v>
      </c>
      <c r="B1167">
        <v>381</v>
      </c>
      <c r="C1167" s="3" t="str">
        <f>HYPERLINK("http://www.uniprot.org/uniprot/C6SWN3","tr|C6SWN3|C6SWN3_SOYBN")</f>
        <v>tr|C6SWN3|C6SWN3_SOYBN</v>
      </c>
      <c r="D1167" t="s">
        <v>210</v>
      </c>
      <c r="E1167">
        <v>49.49</v>
      </c>
      <c r="F1167">
        <v>99</v>
      </c>
      <c r="G1167">
        <v>50</v>
      </c>
      <c r="H1167">
        <v>3</v>
      </c>
      <c r="I1167">
        <v>76</v>
      </c>
      <c r="J1167">
        <v>363</v>
      </c>
      <c r="K1167">
        <v>1</v>
      </c>
      <c r="L1167">
        <v>29</v>
      </c>
      <c r="M1167">
        <v>121</v>
      </c>
      <c r="N1167" t="s">
        <v>18</v>
      </c>
      <c r="O1167" s="1">
        <v>2.3674099999999999E-15</v>
      </c>
      <c r="P1167">
        <v>214</v>
      </c>
    </row>
    <row r="1168" spans="1:16" x14ac:dyDescent="0.25">
      <c r="A1168" t="s">
        <v>1776</v>
      </c>
      <c r="B1168">
        <v>1503</v>
      </c>
      <c r="C1168" s="3" t="str">
        <f>HYPERLINK("http://www.uniprot.org/uniprot/I1MHY4","tr|I1MHY4|I1MHY4_SOYBN")</f>
        <v>tr|I1MHY4|I1MHY4_SOYBN</v>
      </c>
      <c r="D1168" t="s">
        <v>28</v>
      </c>
      <c r="E1168">
        <v>76.2</v>
      </c>
      <c r="F1168">
        <v>496</v>
      </c>
      <c r="G1168">
        <v>118</v>
      </c>
      <c r="H1168">
        <v>1</v>
      </c>
      <c r="I1168">
        <v>4</v>
      </c>
      <c r="J1168">
        <v>1488</v>
      </c>
      <c r="K1168">
        <v>1</v>
      </c>
      <c r="L1168">
        <v>39</v>
      </c>
      <c r="M1168">
        <v>534</v>
      </c>
      <c r="N1168" t="s">
        <v>18</v>
      </c>
      <c r="O1168">
        <v>0</v>
      </c>
      <c r="P1168">
        <v>1971</v>
      </c>
    </row>
    <row r="1169" spans="1:16" x14ac:dyDescent="0.25">
      <c r="A1169" t="s">
        <v>1777</v>
      </c>
      <c r="B1169">
        <v>465</v>
      </c>
      <c r="C1169" s="3" t="str">
        <f>HYPERLINK("http://www.uniprot.org/uniprot/G7JC22","tr|G7JC22|G7JC22_MEDTR")</f>
        <v>tr|G7JC22|G7JC22_MEDTR</v>
      </c>
      <c r="D1169" t="s">
        <v>1778</v>
      </c>
      <c r="E1169">
        <v>74.819999999999993</v>
      </c>
      <c r="F1169">
        <v>147</v>
      </c>
      <c r="G1169">
        <v>37</v>
      </c>
      <c r="H1169">
        <v>0</v>
      </c>
      <c r="I1169">
        <v>13</v>
      </c>
      <c r="J1169">
        <v>453</v>
      </c>
      <c r="K1169">
        <v>1</v>
      </c>
      <c r="L1169">
        <v>12</v>
      </c>
      <c r="M1169">
        <v>157</v>
      </c>
      <c r="N1169" t="s">
        <v>18</v>
      </c>
      <c r="O1169" s="1">
        <v>4.3961399999999998E-54</v>
      </c>
      <c r="P1169">
        <v>548</v>
      </c>
    </row>
    <row r="1170" spans="1:16" x14ac:dyDescent="0.25">
      <c r="A1170" t="s">
        <v>1779</v>
      </c>
      <c r="B1170">
        <v>984</v>
      </c>
      <c r="C1170" s="3" t="str">
        <f>HYPERLINK("http://www.uniprot.org/uniprot/K7M593","tr|K7M593|K7M593_SOYBN")</f>
        <v>tr|K7M593|K7M593_SOYBN</v>
      </c>
      <c r="D1170" t="s">
        <v>61</v>
      </c>
      <c r="E1170">
        <v>52.64</v>
      </c>
      <c r="F1170">
        <v>340</v>
      </c>
      <c r="G1170">
        <v>161</v>
      </c>
      <c r="H1170">
        <v>30</v>
      </c>
      <c r="I1170">
        <v>1</v>
      </c>
      <c r="J1170">
        <v>930</v>
      </c>
      <c r="K1170">
        <v>1</v>
      </c>
      <c r="L1170">
        <v>38</v>
      </c>
      <c r="M1170">
        <v>375</v>
      </c>
      <c r="N1170" t="s">
        <v>18</v>
      </c>
      <c r="O1170" s="1">
        <v>7.8408100000000003E-94</v>
      </c>
      <c r="P1170">
        <v>896</v>
      </c>
    </row>
    <row r="1171" spans="1:16" x14ac:dyDescent="0.25">
      <c r="A1171" t="s">
        <v>1780</v>
      </c>
      <c r="B1171">
        <v>2175</v>
      </c>
      <c r="C1171" s="3" t="str">
        <f>HYPERLINK("http://www.uniprot.org/uniprot/G7KU93","tr|G7KU93|G7KU93_MEDTR")</f>
        <v>tr|G7KU93|G7KU93_MEDTR</v>
      </c>
      <c r="D1171" t="s">
        <v>1667</v>
      </c>
      <c r="E1171">
        <v>81.290000000000006</v>
      </c>
      <c r="F1171">
        <v>727</v>
      </c>
      <c r="G1171">
        <v>136</v>
      </c>
      <c r="H1171">
        <v>3</v>
      </c>
      <c r="I1171">
        <v>1</v>
      </c>
      <c r="J1171">
        <v>2172</v>
      </c>
      <c r="K1171">
        <v>1</v>
      </c>
      <c r="L1171">
        <v>12</v>
      </c>
      <c r="M1171">
        <v>737</v>
      </c>
      <c r="N1171" t="s">
        <v>18</v>
      </c>
      <c r="O1171">
        <v>0</v>
      </c>
      <c r="P1171">
        <v>3045</v>
      </c>
    </row>
    <row r="1172" spans="1:16" x14ac:dyDescent="0.25">
      <c r="A1172" t="s">
        <v>1781</v>
      </c>
      <c r="B1172">
        <v>1605</v>
      </c>
      <c r="C1172" s="3" t="str">
        <f>HYPERLINK("http://www.uniprot.org/uniprot/I1KK11","tr|I1KK11|I1KK11_SOYBN")</f>
        <v>tr|I1KK11|I1KK11_SOYBN</v>
      </c>
      <c r="D1172" t="s">
        <v>28</v>
      </c>
      <c r="E1172">
        <v>79.25</v>
      </c>
      <c r="F1172">
        <v>540</v>
      </c>
      <c r="G1172">
        <v>112</v>
      </c>
      <c r="H1172">
        <v>6</v>
      </c>
      <c r="I1172">
        <v>1</v>
      </c>
      <c r="J1172">
        <v>1602</v>
      </c>
      <c r="K1172">
        <v>1</v>
      </c>
      <c r="L1172">
        <v>1</v>
      </c>
      <c r="M1172">
        <v>540</v>
      </c>
      <c r="N1172" t="s">
        <v>18</v>
      </c>
      <c r="O1172">
        <v>0</v>
      </c>
      <c r="P1172">
        <v>2218</v>
      </c>
    </row>
    <row r="1173" spans="1:16" x14ac:dyDescent="0.25">
      <c r="A1173" t="s">
        <v>1782</v>
      </c>
      <c r="B1173">
        <v>1044</v>
      </c>
      <c r="C1173" s="3" t="str">
        <f>HYPERLINK("http://www.uniprot.org/uniprot/G7KY81","tr|G7KY81|G7KY81_MEDTR")</f>
        <v>tr|G7KY81|G7KY81_MEDTR</v>
      </c>
      <c r="D1173" t="s">
        <v>1783</v>
      </c>
      <c r="E1173">
        <v>69.83</v>
      </c>
      <c r="F1173">
        <v>358</v>
      </c>
      <c r="G1173">
        <v>108</v>
      </c>
      <c r="H1173">
        <v>12</v>
      </c>
      <c r="I1173">
        <v>1</v>
      </c>
      <c r="J1173">
        <v>1038</v>
      </c>
      <c r="K1173">
        <v>1</v>
      </c>
      <c r="L1173">
        <v>1</v>
      </c>
      <c r="M1173">
        <v>352</v>
      </c>
      <c r="N1173" t="s">
        <v>18</v>
      </c>
      <c r="O1173" s="1">
        <v>7.46869E-122</v>
      </c>
      <c r="P1173">
        <v>1138</v>
      </c>
    </row>
    <row r="1174" spans="1:16" x14ac:dyDescent="0.25">
      <c r="A1174" t="s">
        <v>1784</v>
      </c>
      <c r="B1174">
        <v>1236</v>
      </c>
      <c r="C1174" s="3" t="str">
        <f>HYPERLINK("http://www.uniprot.org/uniprot/G7I2F3","tr|G7I2F3|G7I2F3_MEDTR")</f>
        <v>tr|G7I2F3|G7I2F3_MEDTR</v>
      </c>
      <c r="D1174" t="s">
        <v>257</v>
      </c>
      <c r="E1174">
        <v>36.31</v>
      </c>
      <c r="F1174">
        <v>347</v>
      </c>
      <c r="G1174">
        <v>221</v>
      </c>
      <c r="H1174">
        <v>34</v>
      </c>
      <c r="I1174">
        <v>292</v>
      </c>
      <c r="J1174">
        <v>1230</v>
      </c>
      <c r="K1174">
        <v>1</v>
      </c>
      <c r="L1174">
        <v>68</v>
      </c>
      <c r="M1174">
        <v>402</v>
      </c>
      <c r="N1174" t="s">
        <v>18</v>
      </c>
      <c r="O1174" s="1">
        <v>2.8729300000000001E-41</v>
      </c>
      <c r="P1174">
        <v>444</v>
      </c>
    </row>
    <row r="1175" spans="1:16" x14ac:dyDescent="0.25">
      <c r="A1175" t="s">
        <v>1785</v>
      </c>
      <c r="B1175">
        <v>981</v>
      </c>
      <c r="C1175" s="3" t="str">
        <f>HYPERLINK("http://www.uniprot.org/uniprot/C6THP4","tr|C6THP4|C6THP4_SOYBN")</f>
        <v>tr|C6THP4|C6THP4_SOYBN</v>
      </c>
      <c r="D1175" t="s">
        <v>210</v>
      </c>
      <c r="E1175">
        <v>82.92</v>
      </c>
      <c r="F1175">
        <v>328</v>
      </c>
      <c r="G1175">
        <v>56</v>
      </c>
      <c r="H1175">
        <v>2</v>
      </c>
      <c r="I1175">
        <v>1</v>
      </c>
      <c r="J1175">
        <v>978</v>
      </c>
      <c r="K1175">
        <v>1</v>
      </c>
      <c r="L1175">
        <v>1</v>
      </c>
      <c r="M1175">
        <v>326</v>
      </c>
      <c r="N1175" t="s">
        <v>18</v>
      </c>
      <c r="O1175" s="1">
        <v>1.07059E-151</v>
      </c>
      <c r="P1175">
        <v>1395</v>
      </c>
    </row>
    <row r="1176" spans="1:16" x14ac:dyDescent="0.25">
      <c r="A1176" t="s">
        <v>1786</v>
      </c>
      <c r="B1176">
        <v>843</v>
      </c>
      <c r="C1176" s="3" t="str">
        <f>HYPERLINK("http://www.uniprot.org/uniprot/G7IF15","tr|G7IF15|G7IF15_MEDTR")</f>
        <v>tr|G7IF15|G7IF15_MEDTR</v>
      </c>
      <c r="D1176" t="s">
        <v>1748</v>
      </c>
      <c r="E1176">
        <v>59.61</v>
      </c>
      <c r="F1176">
        <v>208</v>
      </c>
      <c r="G1176">
        <v>84</v>
      </c>
      <c r="H1176">
        <v>3</v>
      </c>
      <c r="I1176">
        <v>4</v>
      </c>
      <c r="J1176">
        <v>618</v>
      </c>
      <c r="K1176">
        <v>1</v>
      </c>
      <c r="L1176">
        <v>1</v>
      </c>
      <c r="M1176">
        <v>207</v>
      </c>
      <c r="N1176" t="s">
        <v>18</v>
      </c>
      <c r="O1176" s="1">
        <v>2.3432199999999999E-58</v>
      </c>
      <c r="P1176">
        <v>589</v>
      </c>
    </row>
    <row r="1177" spans="1:16" x14ac:dyDescent="0.25">
      <c r="A1177" t="s">
        <v>1787</v>
      </c>
      <c r="B1177">
        <v>1623</v>
      </c>
      <c r="C1177" s="3" t="str">
        <f>HYPERLINK("http://www.uniprot.org/uniprot/Q6Q623","tr|Q6Q623|Q6Q623_PEA")</f>
        <v>tr|Q6Q623|Q6Q623_PEA</v>
      </c>
      <c r="D1177" t="s">
        <v>1788</v>
      </c>
      <c r="E1177">
        <v>89.96</v>
      </c>
      <c r="F1177">
        <v>538</v>
      </c>
      <c r="G1177">
        <v>54</v>
      </c>
      <c r="H1177">
        <v>1</v>
      </c>
      <c r="I1177">
        <v>10</v>
      </c>
      <c r="J1177">
        <v>1620</v>
      </c>
      <c r="K1177">
        <v>1</v>
      </c>
      <c r="L1177">
        <v>24</v>
      </c>
      <c r="M1177">
        <v>561</v>
      </c>
      <c r="N1177" t="s">
        <v>18</v>
      </c>
      <c r="O1177">
        <v>0</v>
      </c>
      <c r="P1177">
        <v>2609</v>
      </c>
    </row>
    <row r="1178" spans="1:16" x14ac:dyDescent="0.25">
      <c r="A1178" t="s">
        <v>1789</v>
      </c>
      <c r="B1178">
        <v>1044</v>
      </c>
      <c r="C1178" s="3" t="str">
        <f>HYPERLINK("http://www.uniprot.org/uniprot/G7J835","tr|G7J835|G7J835_MEDTR")</f>
        <v>tr|G7J835|G7J835_MEDTR</v>
      </c>
      <c r="D1178" t="s">
        <v>1790</v>
      </c>
      <c r="E1178">
        <v>51.49</v>
      </c>
      <c r="F1178">
        <v>367</v>
      </c>
      <c r="G1178">
        <v>178</v>
      </c>
      <c r="H1178">
        <v>25</v>
      </c>
      <c r="I1178">
        <v>1</v>
      </c>
      <c r="J1178">
        <v>1026</v>
      </c>
      <c r="K1178">
        <v>1</v>
      </c>
      <c r="L1178">
        <v>1</v>
      </c>
      <c r="M1178">
        <v>351</v>
      </c>
      <c r="N1178" t="s">
        <v>18</v>
      </c>
      <c r="O1178" s="1">
        <v>2.68114E-87</v>
      </c>
      <c r="P1178">
        <v>840</v>
      </c>
    </row>
    <row r="1179" spans="1:16" x14ac:dyDescent="0.25">
      <c r="A1179" t="s">
        <v>1791</v>
      </c>
      <c r="B1179">
        <v>2628</v>
      </c>
      <c r="C1179" s="3" t="str">
        <f>HYPERLINK("http://www.uniprot.org/uniprot/G7J9J9","tr|G7J9J9|G7J9J9_MEDTR")</f>
        <v>tr|G7J9J9|G7J9J9_MEDTR</v>
      </c>
      <c r="D1179" t="s">
        <v>1678</v>
      </c>
      <c r="E1179">
        <v>77.400000000000006</v>
      </c>
      <c r="F1179">
        <v>947</v>
      </c>
      <c r="G1179">
        <v>214</v>
      </c>
      <c r="H1179">
        <v>74</v>
      </c>
      <c r="I1179">
        <v>7</v>
      </c>
      <c r="J1179">
        <v>2625</v>
      </c>
      <c r="K1179">
        <v>1</v>
      </c>
      <c r="L1179">
        <v>2</v>
      </c>
      <c r="M1179">
        <v>947</v>
      </c>
      <c r="N1179" t="s">
        <v>18</v>
      </c>
      <c r="O1179">
        <v>0</v>
      </c>
      <c r="P1179">
        <v>3714</v>
      </c>
    </row>
    <row r="1180" spans="1:16" x14ac:dyDescent="0.25">
      <c r="A1180" t="s">
        <v>1792</v>
      </c>
      <c r="B1180">
        <v>1293</v>
      </c>
      <c r="C1180" s="3" t="str">
        <f>HYPERLINK("http://www.uniprot.org/uniprot/I1KP57","tr|I1KP57|I1KP57_SOYBN")</f>
        <v>tr|I1KP57|I1KP57_SOYBN</v>
      </c>
      <c r="D1180" t="s">
        <v>28</v>
      </c>
      <c r="E1180">
        <v>74.13</v>
      </c>
      <c r="F1180">
        <v>433</v>
      </c>
      <c r="G1180">
        <v>112</v>
      </c>
      <c r="H1180">
        <v>3</v>
      </c>
      <c r="I1180">
        <v>1</v>
      </c>
      <c r="J1180">
        <v>1290</v>
      </c>
      <c r="K1180">
        <v>1</v>
      </c>
      <c r="L1180">
        <v>1</v>
      </c>
      <c r="M1180">
        <v>430</v>
      </c>
      <c r="N1180" t="s">
        <v>18</v>
      </c>
      <c r="O1180">
        <v>0</v>
      </c>
      <c r="P1180">
        <v>1663</v>
      </c>
    </row>
    <row r="1181" spans="1:16" x14ac:dyDescent="0.25">
      <c r="A1181" t="s">
        <v>1793</v>
      </c>
      <c r="B1181">
        <v>1038</v>
      </c>
      <c r="C1181" s="3" t="str">
        <f>HYPERLINK("http://www.uniprot.org/uniprot/G7K4T0","tr|G7K4T0|G7K4T0_MEDTR")</f>
        <v>tr|G7K4T0|G7K4T0_MEDTR</v>
      </c>
      <c r="D1181" t="s">
        <v>1794</v>
      </c>
      <c r="E1181">
        <v>41.07</v>
      </c>
      <c r="F1181">
        <v>353</v>
      </c>
      <c r="G1181">
        <v>208</v>
      </c>
      <c r="H1181">
        <v>15</v>
      </c>
      <c r="I1181">
        <v>1</v>
      </c>
      <c r="J1181">
        <v>1014</v>
      </c>
      <c r="K1181">
        <v>1</v>
      </c>
      <c r="L1181">
        <v>57</v>
      </c>
      <c r="M1181">
        <v>408</v>
      </c>
      <c r="N1181" t="s">
        <v>18</v>
      </c>
      <c r="O1181" s="1">
        <v>7.5157699999999998E-66</v>
      </c>
      <c r="P1181">
        <v>655</v>
      </c>
    </row>
    <row r="1182" spans="1:16" x14ac:dyDescent="0.25">
      <c r="A1182" t="s">
        <v>1795</v>
      </c>
      <c r="B1182">
        <v>3405</v>
      </c>
      <c r="C1182" s="3" t="str">
        <f>HYPERLINK("http://www.uniprot.org/uniprot/G7JDD1","tr|G7JDD1|G7JDD1_MEDTR")</f>
        <v>tr|G7JDD1|G7JDD1_MEDTR</v>
      </c>
      <c r="D1182" t="s">
        <v>1796</v>
      </c>
      <c r="E1182">
        <v>82.55</v>
      </c>
      <c r="F1182">
        <v>1175</v>
      </c>
      <c r="G1182">
        <v>205</v>
      </c>
      <c r="H1182">
        <v>44</v>
      </c>
      <c r="I1182">
        <v>10</v>
      </c>
      <c r="J1182">
        <v>3402</v>
      </c>
      <c r="K1182">
        <v>1</v>
      </c>
      <c r="L1182">
        <v>3</v>
      </c>
      <c r="M1182">
        <v>1165</v>
      </c>
      <c r="N1182" t="s">
        <v>18</v>
      </c>
      <c r="O1182">
        <v>0</v>
      </c>
      <c r="P1182">
        <v>4990</v>
      </c>
    </row>
    <row r="1183" spans="1:16" x14ac:dyDescent="0.25">
      <c r="A1183" t="s">
        <v>1797</v>
      </c>
      <c r="B1183">
        <v>2388</v>
      </c>
      <c r="C1183" s="3" t="str">
        <f>HYPERLINK("http://www.uniprot.org/uniprot/Q2HTU4","tr|Q2HTU4|Q2HTU4_MEDTR")</f>
        <v>tr|Q2HTU4|Q2HTU4_MEDTR</v>
      </c>
      <c r="D1183" t="s">
        <v>1798</v>
      </c>
      <c r="E1183">
        <v>76.86</v>
      </c>
      <c r="F1183">
        <v>791</v>
      </c>
      <c r="G1183">
        <v>183</v>
      </c>
      <c r="H1183">
        <v>3</v>
      </c>
      <c r="I1183">
        <v>1</v>
      </c>
      <c r="J1183">
        <v>2364</v>
      </c>
      <c r="K1183">
        <v>1</v>
      </c>
      <c r="L1183">
        <v>56</v>
      </c>
      <c r="M1183">
        <v>843</v>
      </c>
      <c r="N1183" t="s">
        <v>18</v>
      </c>
      <c r="O1183">
        <v>0</v>
      </c>
      <c r="P1183">
        <v>3208</v>
      </c>
    </row>
    <row r="1184" spans="1:16" x14ac:dyDescent="0.25">
      <c r="A1184" t="s">
        <v>1799</v>
      </c>
      <c r="B1184">
        <v>1104</v>
      </c>
      <c r="C1184" s="3" t="str">
        <f>HYPERLINK("http://www.uniprot.org/uniprot/G7JFE9","tr|G7JFE9|G7JFE9_MEDTR")</f>
        <v>tr|G7JFE9|G7JFE9_MEDTR</v>
      </c>
      <c r="D1184" t="s">
        <v>1800</v>
      </c>
      <c r="E1184">
        <v>83.73</v>
      </c>
      <c r="F1184">
        <v>369</v>
      </c>
      <c r="G1184">
        <v>60</v>
      </c>
      <c r="H1184">
        <v>3</v>
      </c>
      <c r="I1184">
        <v>1</v>
      </c>
      <c r="J1184">
        <v>1098</v>
      </c>
      <c r="K1184">
        <v>1</v>
      </c>
      <c r="L1184">
        <v>1</v>
      </c>
      <c r="M1184">
        <v>364</v>
      </c>
      <c r="N1184" t="s">
        <v>18</v>
      </c>
      <c r="O1184" s="1">
        <v>7.2293199999999998E-179</v>
      </c>
      <c r="P1184">
        <v>1630</v>
      </c>
    </row>
    <row r="1185" spans="1:16" x14ac:dyDescent="0.25">
      <c r="A1185" t="s">
        <v>1801</v>
      </c>
      <c r="B1185">
        <v>3288</v>
      </c>
      <c r="C1185" s="3" t="str">
        <f>HYPERLINK("http://www.uniprot.org/uniprot/I1MTX3","tr|I1MTX3|I1MTX3_SOYBN")</f>
        <v>tr|I1MTX3|I1MTX3_SOYBN</v>
      </c>
      <c r="D1185" t="s">
        <v>71</v>
      </c>
      <c r="E1185">
        <v>69.86</v>
      </c>
      <c r="F1185">
        <v>1075</v>
      </c>
      <c r="G1185">
        <v>324</v>
      </c>
      <c r="H1185">
        <v>8</v>
      </c>
      <c r="I1185">
        <v>85</v>
      </c>
      <c r="J1185">
        <v>3285</v>
      </c>
      <c r="K1185">
        <v>1</v>
      </c>
      <c r="L1185">
        <v>27</v>
      </c>
      <c r="M1185">
        <v>1091</v>
      </c>
      <c r="N1185" t="s">
        <v>18</v>
      </c>
      <c r="O1185">
        <v>0</v>
      </c>
      <c r="P1185">
        <v>3816</v>
      </c>
    </row>
    <row r="1186" spans="1:16" x14ac:dyDescent="0.25">
      <c r="A1186" t="s">
        <v>1802</v>
      </c>
      <c r="B1186">
        <v>624</v>
      </c>
      <c r="C1186" s="3" t="str">
        <f>HYPERLINK("http://www.uniprot.org/uniprot/G7LCR5","tr|G7LCR5|G7LCR5_MEDTR")</f>
        <v>tr|G7LCR5|G7LCR5_MEDTR</v>
      </c>
      <c r="D1186" t="s">
        <v>1803</v>
      </c>
      <c r="E1186">
        <v>94.2</v>
      </c>
      <c r="F1186">
        <v>207</v>
      </c>
      <c r="G1186">
        <v>12</v>
      </c>
      <c r="H1186">
        <v>0</v>
      </c>
      <c r="I1186">
        <v>1</v>
      </c>
      <c r="J1186">
        <v>621</v>
      </c>
      <c r="K1186">
        <v>1</v>
      </c>
      <c r="L1186">
        <v>1</v>
      </c>
      <c r="M1186">
        <v>206</v>
      </c>
      <c r="N1186" t="s">
        <v>18</v>
      </c>
      <c r="O1186" s="1">
        <v>2.1818799999999998E-108</v>
      </c>
      <c r="P1186">
        <v>1018</v>
      </c>
    </row>
    <row r="1187" spans="1:16" x14ac:dyDescent="0.25">
      <c r="A1187" t="s">
        <v>1804</v>
      </c>
      <c r="B1187">
        <v>420</v>
      </c>
      <c r="C1187" s="3" t="str">
        <f>HYPERLINK("http://www.uniprot.org/uniprot/G7KDC9","tr|G7KDC9|G7KDC9_MEDTR")</f>
        <v>tr|G7KDC9|G7KDC9_MEDTR</v>
      </c>
      <c r="D1187" t="s">
        <v>1805</v>
      </c>
      <c r="E1187">
        <v>94.96</v>
      </c>
      <c r="F1187">
        <v>139</v>
      </c>
      <c r="G1187">
        <v>7</v>
      </c>
      <c r="H1187">
        <v>0</v>
      </c>
      <c r="I1187">
        <v>1</v>
      </c>
      <c r="J1187">
        <v>417</v>
      </c>
      <c r="K1187">
        <v>1</v>
      </c>
      <c r="L1187">
        <v>1</v>
      </c>
      <c r="M1187">
        <v>139</v>
      </c>
      <c r="N1187" t="s">
        <v>18</v>
      </c>
      <c r="O1187" s="1">
        <v>2.8637600000000001E-69</v>
      </c>
      <c r="P1187">
        <v>679</v>
      </c>
    </row>
    <row r="1188" spans="1:16" x14ac:dyDescent="0.25">
      <c r="A1188" t="s">
        <v>1806</v>
      </c>
      <c r="B1188">
        <v>546</v>
      </c>
      <c r="C1188" s="3" t="str">
        <f>HYPERLINK("http://www.uniprot.org/uniprot/Q1RU71","tr|Q1RU71|Q1RU71_MEDTR")</f>
        <v>tr|Q1RU71|Q1RU71_MEDTR</v>
      </c>
      <c r="D1188" t="s">
        <v>1807</v>
      </c>
      <c r="E1188">
        <v>84.7</v>
      </c>
      <c r="F1188">
        <v>170</v>
      </c>
      <c r="G1188">
        <v>26</v>
      </c>
      <c r="H1188">
        <v>1</v>
      </c>
      <c r="I1188">
        <v>1</v>
      </c>
      <c r="J1188">
        <v>507</v>
      </c>
      <c r="K1188">
        <v>1</v>
      </c>
      <c r="L1188">
        <v>84</v>
      </c>
      <c r="M1188">
        <v>252</v>
      </c>
      <c r="N1188" t="s">
        <v>18</v>
      </c>
      <c r="O1188" s="1">
        <v>3.01468E-69</v>
      </c>
      <c r="P1188">
        <v>679</v>
      </c>
    </row>
    <row r="1189" spans="1:16" x14ac:dyDescent="0.25">
      <c r="A1189" t="s">
        <v>1808</v>
      </c>
      <c r="B1189">
        <v>1137</v>
      </c>
      <c r="C1189" s="3" t="str">
        <f>HYPERLINK("http://www.uniprot.org/uniprot/K7MNX2","tr|K7MNX2|K7MNX2_SOYBN")</f>
        <v>tr|K7MNX2|K7MNX2_SOYBN</v>
      </c>
      <c r="D1189" t="s">
        <v>28</v>
      </c>
      <c r="E1189">
        <v>26.59</v>
      </c>
      <c r="F1189">
        <v>267</v>
      </c>
      <c r="G1189">
        <v>196</v>
      </c>
      <c r="H1189">
        <v>29</v>
      </c>
      <c r="I1189">
        <v>76</v>
      </c>
      <c r="J1189">
        <v>789</v>
      </c>
      <c r="K1189">
        <v>1</v>
      </c>
      <c r="L1189">
        <v>256</v>
      </c>
      <c r="M1189">
        <v>508</v>
      </c>
      <c r="N1189" t="s">
        <v>18</v>
      </c>
      <c r="O1189" s="1">
        <v>7.6996799999999996E-14</v>
      </c>
      <c r="P1189">
        <v>207</v>
      </c>
    </row>
    <row r="1190" spans="1:16" x14ac:dyDescent="0.25">
      <c r="A1190" t="s">
        <v>1809</v>
      </c>
      <c r="B1190">
        <v>483</v>
      </c>
      <c r="C1190" s="3" t="str">
        <f>HYPERLINK("http://www.uniprot.org/uniprot/G7I262","tr|G7I262|G7I262_MEDTR")</f>
        <v>tr|G7I262|G7I262_MEDTR</v>
      </c>
      <c r="D1190" t="s">
        <v>1695</v>
      </c>
      <c r="E1190">
        <v>56.6</v>
      </c>
      <c r="F1190">
        <v>159</v>
      </c>
      <c r="G1190">
        <v>69</v>
      </c>
      <c r="H1190">
        <v>13</v>
      </c>
      <c r="I1190">
        <v>1</v>
      </c>
      <c r="J1190">
        <v>438</v>
      </c>
      <c r="K1190">
        <v>1</v>
      </c>
      <c r="L1190">
        <v>1</v>
      </c>
      <c r="M1190">
        <v>150</v>
      </c>
      <c r="N1190" t="s">
        <v>18</v>
      </c>
      <c r="O1190" s="1">
        <v>5.9709399999999998E-35</v>
      </c>
      <c r="P1190">
        <v>383</v>
      </c>
    </row>
    <row r="1191" spans="1:16" x14ac:dyDescent="0.25">
      <c r="A1191" t="s">
        <v>1810</v>
      </c>
      <c r="B1191">
        <v>1179</v>
      </c>
      <c r="C1191" s="3" t="str">
        <f>HYPERLINK("http://www.uniprot.org/uniprot/G7KVX9","tr|G7KVX9|G7KVX9_MEDTR")</f>
        <v>tr|G7KVX9|G7KVX9_MEDTR</v>
      </c>
      <c r="D1191" t="s">
        <v>1811</v>
      </c>
      <c r="E1191">
        <v>70.349999999999994</v>
      </c>
      <c r="F1191">
        <v>452</v>
      </c>
      <c r="G1191">
        <v>134</v>
      </c>
      <c r="H1191">
        <v>60</v>
      </c>
      <c r="I1191">
        <v>1</v>
      </c>
      <c r="J1191">
        <v>1176</v>
      </c>
      <c r="K1191">
        <v>1</v>
      </c>
      <c r="L1191">
        <v>103</v>
      </c>
      <c r="M1191">
        <v>554</v>
      </c>
      <c r="N1191" t="s">
        <v>18</v>
      </c>
      <c r="O1191" s="1">
        <v>1.15052E-177</v>
      </c>
      <c r="P1191">
        <v>1620</v>
      </c>
    </row>
    <row r="1192" spans="1:16" x14ac:dyDescent="0.25">
      <c r="A1192" t="s">
        <v>1812</v>
      </c>
      <c r="B1192">
        <v>1872</v>
      </c>
      <c r="C1192" s="3" t="str">
        <f>HYPERLINK("http://www.uniprot.org/uniprot/G7INP9","tr|G7INP9|G7INP9_MEDTR")</f>
        <v>tr|G7INP9|G7INP9_MEDTR</v>
      </c>
      <c r="D1192" t="s">
        <v>1813</v>
      </c>
      <c r="E1192">
        <v>78.650000000000006</v>
      </c>
      <c r="F1192">
        <v>623</v>
      </c>
      <c r="G1192">
        <v>133</v>
      </c>
      <c r="H1192">
        <v>0</v>
      </c>
      <c r="I1192">
        <v>1</v>
      </c>
      <c r="J1192">
        <v>1869</v>
      </c>
      <c r="K1192">
        <v>1</v>
      </c>
      <c r="L1192">
        <v>1</v>
      </c>
      <c r="M1192">
        <v>583</v>
      </c>
      <c r="N1192" t="s">
        <v>18</v>
      </c>
      <c r="O1192">
        <v>0</v>
      </c>
      <c r="P1192">
        <v>2541</v>
      </c>
    </row>
    <row r="1193" spans="1:16" x14ac:dyDescent="0.25">
      <c r="A1193" t="s">
        <v>1814</v>
      </c>
      <c r="B1193">
        <v>1038</v>
      </c>
      <c r="C1193" s="3" t="str">
        <f>HYPERLINK("http://www.uniprot.org/uniprot/G7IUM5","tr|G7IUM5|G7IUM5_MEDTR")</f>
        <v>tr|G7IUM5|G7IUM5_MEDTR</v>
      </c>
      <c r="D1193" t="s">
        <v>1815</v>
      </c>
      <c r="E1193">
        <v>84</v>
      </c>
      <c r="F1193">
        <v>325</v>
      </c>
      <c r="G1193">
        <v>52</v>
      </c>
      <c r="H1193">
        <v>0</v>
      </c>
      <c r="I1193">
        <v>37</v>
      </c>
      <c r="J1193">
        <v>1011</v>
      </c>
      <c r="K1193">
        <v>1</v>
      </c>
      <c r="L1193">
        <v>1</v>
      </c>
      <c r="M1193">
        <v>320</v>
      </c>
      <c r="N1193" t="s">
        <v>18</v>
      </c>
      <c r="O1193" s="1">
        <v>2.6903299999999998E-156</v>
      </c>
      <c r="P1193">
        <v>1435</v>
      </c>
    </row>
    <row r="1194" spans="1:16" x14ac:dyDescent="0.25">
      <c r="A1194" t="s">
        <v>1816</v>
      </c>
      <c r="B1194">
        <v>966</v>
      </c>
      <c r="C1194" s="3" t="str">
        <f>HYPERLINK("http://www.uniprot.org/uniprot/K7M2R0","tr|K7M2R0|K7M2R0_SOYBN")</f>
        <v>tr|K7M2R0|K7M2R0_SOYBN</v>
      </c>
      <c r="D1194" t="s">
        <v>28</v>
      </c>
      <c r="E1194">
        <v>76.34</v>
      </c>
      <c r="F1194">
        <v>279</v>
      </c>
      <c r="G1194">
        <v>66</v>
      </c>
      <c r="H1194">
        <v>9</v>
      </c>
      <c r="I1194">
        <v>97</v>
      </c>
      <c r="J1194">
        <v>906</v>
      </c>
      <c r="K1194">
        <v>1</v>
      </c>
      <c r="L1194">
        <v>29</v>
      </c>
      <c r="M1194">
        <v>303</v>
      </c>
      <c r="N1194" t="s">
        <v>18</v>
      </c>
      <c r="O1194" s="1">
        <v>1.3262900000000001E-122</v>
      </c>
      <c r="P1194">
        <v>1144</v>
      </c>
    </row>
    <row r="1195" spans="1:16" x14ac:dyDescent="0.25">
      <c r="A1195" t="s">
        <v>1817</v>
      </c>
      <c r="B1195">
        <v>1365</v>
      </c>
      <c r="C1195" s="3" t="str">
        <f>HYPERLINK("http://www.uniprot.org/uniprot/G7K600","tr|G7K600|G7K600_MEDTR")</f>
        <v>tr|G7K600|G7K600_MEDTR</v>
      </c>
      <c r="D1195" t="s">
        <v>1818</v>
      </c>
      <c r="E1195">
        <v>87.13</v>
      </c>
      <c r="F1195">
        <v>482</v>
      </c>
      <c r="G1195">
        <v>62</v>
      </c>
      <c r="H1195">
        <v>29</v>
      </c>
      <c r="I1195">
        <v>1</v>
      </c>
      <c r="J1195">
        <v>1359</v>
      </c>
      <c r="K1195">
        <v>1</v>
      </c>
      <c r="L1195">
        <v>1</v>
      </c>
      <c r="M1195">
        <v>474</v>
      </c>
      <c r="N1195" t="s">
        <v>18</v>
      </c>
      <c r="O1195">
        <v>0</v>
      </c>
      <c r="P1195">
        <v>2141</v>
      </c>
    </row>
    <row r="1196" spans="1:16" x14ac:dyDescent="0.25">
      <c r="A1196" t="s">
        <v>1819</v>
      </c>
      <c r="B1196">
        <v>285</v>
      </c>
      <c r="C1196" s="3" t="str">
        <f>HYPERLINK("http://www.uniprot.org/uniprot/G7KHY3","tr|G7KHY3|G7KHY3_MEDTR")</f>
        <v>tr|G7KHY3|G7KHY3_MEDTR</v>
      </c>
      <c r="D1196" t="s">
        <v>1820</v>
      </c>
      <c r="E1196">
        <v>65.930000000000007</v>
      </c>
      <c r="F1196">
        <v>91</v>
      </c>
      <c r="G1196">
        <v>31</v>
      </c>
      <c r="H1196">
        <v>0</v>
      </c>
      <c r="I1196">
        <v>1</v>
      </c>
      <c r="J1196">
        <v>273</v>
      </c>
      <c r="K1196">
        <v>1</v>
      </c>
      <c r="L1196">
        <v>384</v>
      </c>
      <c r="M1196">
        <v>473</v>
      </c>
      <c r="N1196" t="s">
        <v>18</v>
      </c>
      <c r="O1196" s="1">
        <v>5.0607600000000002E-26</v>
      </c>
      <c r="P1196">
        <v>306</v>
      </c>
    </row>
    <row r="1197" spans="1:16" x14ac:dyDescent="0.25">
      <c r="A1197" t="s">
        <v>1821</v>
      </c>
      <c r="B1197">
        <v>2421</v>
      </c>
      <c r="C1197" s="3" t="str">
        <f>HYPERLINK("http://www.uniprot.org/uniprot/G7KTE9","tr|G7KTE9|G7KTE9_MEDTR")</f>
        <v>tr|G7KTE9|G7KTE9_MEDTR</v>
      </c>
      <c r="D1197" t="s">
        <v>1822</v>
      </c>
      <c r="E1197">
        <v>73.23</v>
      </c>
      <c r="F1197">
        <v>807</v>
      </c>
      <c r="G1197">
        <v>216</v>
      </c>
      <c r="H1197">
        <v>2</v>
      </c>
      <c r="I1197">
        <v>1</v>
      </c>
      <c r="J1197">
        <v>2415</v>
      </c>
      <c r="K1197">
        <v>1</v>
      </c>
      <c r="L1197">
        <v>261</v>
      </c>
      <c r="M1197">
        <v>1059</v>
      </c>
      <c r="N1197" t="s">
        <v>18</v>
      </c>
      <c r="O1197">
        <v>0</v>
      </c>
      <c r="P1197">
        <v>2956</v>
      </c>
    </row>
    <row r="1198" spans="1:16" x14ac:dyDescent="0.25">
      <c r="A1198" t="s">
        <v>1823</v>
      </c>
      <c r="B1198">
        <v>549</v>
      </c>
      <c r="C1198" s="3" t="str">
        <f>HYPERLINK("http://www.uniprot.org/uniprot/I1N9R1","tr|I1N9R1|I1N9R1_SOYBN")</f>
        <v>tr|I1N9R1|I1N9R1_SOYBN</v>
      </c>
      <c r="D1198" t="s">
        <v>28</v>
      </c>
      <c r="E1198">
        <v>60.63</v>
      </c>
      <c r="F1198">
        <v>188</v>
      </c>
      <c r="G1198">
        <v>74</v>
      </c>
      <c r="H1198">
        <v>6</v>
      </c>
      <c r="I1198">
        <v>1</v>
      </c>
      <c r="J1198">
        <v>546</v>
      </c>
      <c r="K1198">
        <v>1</v>
      </c>
      <c r="L1198">
        <v>1</v>
      </c>
      <c r="M1198">
        <v>177</v>
      </c>
      <c r="N1198" t="s">
        <v>18</v>
      </c>
      <c r="O1198" s="1">
        <v>1.0301599999999999E-48</v>
      </c>
      <c r="P1198">
        <v>502</v>
      </c>
    </row>
    <row r="1199" spans="1:16" x14ac:dyDescent="0.25">
      <c r="A1199" t="s">
        <v>1824</v>
      </c>
      <c r="B1199">
        <v>1818</v>
      </c>
      <c r="C1199" s="3" t="str">
        <f>HYPERLINK("http://www.uniprot.org/uniprot/G7KY80","tr|G7KY80|G7KY80_MEDTR")</f>
        <v>tr|G7KY80|G7KY80_MEDTR</v>
      </c>
      <c r="D1199" t="s">
        <v>1825</v>
      </c>
      <c r="E1199">
        <v>76.23</v>
      </c>
      <c r="F1199">
        <v>606</v>
      </c>
      <c r="G1199">
        <v>144</v>
      </c>
      <c r="H1199">
        <v>1</v>
      </c>
      <c r="I1199">
        <v>1</v>
      </c>
      <c r="J1199">
        <v>1815</v>
      </c>
      <c r="K1199">
        <v>1</v>
      </c>
      <c r="L1199">
        <v>1</v>
      </c>
      <c r="M1199">
        <v>599</v>
      </c>
      <c r="N1199" t="s">
        <v>18</v>
      </c>
      <c r="O1199">
        <v>0</v>
      </c>
      <c r="P1199">
        <v>2276</v>
      </c>
    </row>
    <row r="1200" spans="1:16" x14ac:dyDescent="0.25">
      <c r="A1200" t="s">
        <v>1826</v>
      </c>
      <c r="B1200">
        <v>981</v>
      </c>
      <c r="C1200" s="3" t="str">
        <f>HYPERLINK("http://www.uniprot.org/uniprot/I3T1I6","tr|I3T1I6|I3T1I6_MEDTR")</f>
        <v>tr|I3T1I6|I3T1I6_MEDTR</v>
      </c>
      <c r="D1200" t="s">
        <v>22</v>
      </c>
      <c r="E1200">
        <v>85.88</v>
      </c>
      <c r="F1200">
        <v>326</v>
      </c>
      <c r="G1200">
        <v>46</v>
      </c>
      <c r="H1200">
        <v>0</v>
      </c>
      <c r="I1200">
        <v>1</v>
      </c>
      <c r="J1200">
        <v>978</v>
      </c>
      <c r="K1200">
        <v>1</v>
      </c>
      <c r="L1200">
        <v>1</v>
      </c>
      <c r="M1200">
        <v>326</v>
      </c>
      <c r="N1200" t="s">
        <v>18</v>
      </c>
      <c r="O1200" s="1">
        <v>1.6516900000000001E-152</v>
      </c>
      <c r="P1200">
        <v>1402</v>
      </c>
    </row>
    <row r="1201" spans="1:16" x14ac:dyDescent="0.25">
      <c r="A1201" t="s">
        <v>1827</v>
      </c>
      <c r="B1201">
        <v>2694</v>
      </c>
      <c r="C1201" s="3" t="str">
        <f>HYPERLINK("http://www.uniprot.org/uniprot/I1M9S1","tr|I1M9S1|I1M9S1_SOYBN")</f>
        <v>tr|I1M9S1|I1M9S1_SOYBN</v>
      </c>
      <c r="D1201" t="s">
        <v>99</v>
      </c>
      <c r="E1201">
        <v>84.58</v>
      </c>
      <c r="F1201">
        <v>895</v>
      </c>
      <c r="G1201">
        <v>138</v>
      </c>
      <c r="H1201">
        <v>0</v>
      </c>
      <c r="I1201">
        <v>4</v>
      </c>
      <c r="J1201">
        <v>2688</v>
      </c>
      <c r="K1201">
        <v>1</v>
      </c>
      <c r="L1201">
        <v>57</v>
      </c>
      <c r="M1201">
        <v>950</v>
      </c>
      <c r="N1201" t="s">
        <v>18</v>
      </c>
      <c r="O1201">
        <v>0</v>
      </c>
      <c r="P1201">
        <v>3861</v>
      </c>
    </row>
    <row r="1202" spans="1:16" x14ac:dyDescent="0.25">
      <c r="A1202" t="s">
        <v>1828</v>
      </c>
      <c r="B1202">
        <v>936</v>
      </c>
      <c r="C1202" s="3" t="str">
        <f>HYPERLINK("http://www.uniprot.org/uniprot/G7J3F6","tr|G7J3F6|G7J3F6_MEDTR")</f>
        <v>tr|G7J3F6|G7J3F6_MEDTR</v>
      </c>
      <c r="D1202" t="s">
        <v>1829</v>
      </c>
      <c r="E1202">
        <v>79.09</v>
      </c>
      <c r="F1202">
        <v>311</v>
      </c>
      <c r="G1202">
        <v>65</v>
      </c>
      <c r="H1202">
        <v>32</v>
      </c>
      <c r="I1202">
        <v>97</v>
      </c>
      <c r="J1202">
        <v>933</v>
      </c>
      <c r="K1202">
        <v>1</v>
      </c>
      <c r="L1202">
        <v>36</v>
      </c>
      <c r="M1202">
        <v>346</v>
      </c>
      <c r="N1202" t="s">
        <v>18</v>
      </c>
      <c r="O1202" s="1">
        <v>2.3599700000000001E-121</v>
      </c>
      <c r="P1202">
        <v>1133</v>
      </c>
    </row>
    <row r="1203" spans="1:16" x14ac:dyDescent="0.25">
      <c r="A1203" t="s">
        <v>1830</v>
      </c>
      <c r="B1203">
        <v>1350</v>
      </c>
      <c r="C1203" s="3" t="str">
        <f>HYPERLINK("http://www.uniprot.org/uniprot/G7J837","tr|G7J837|G7J837_MEDTR")</f>
        <v>tr|G7J837|G7J837_MEDTR</v>
      </c>
      <c r="D1203" t="s">
        <v>1831</v>
      </c>
      <c r="E1203">
        <v>76.92</v>
      </c>
      <c r="F1203">
        <v>442</v>
      </c>
      <c r="G1203">
        <v>102</v>
      </c>
      <c r="H1203">
        <v>2</v>
      </c>
      <c r="I1203">
        <v>1</v>
      </c>
      <c r="J1203">
        <v>1320</v>
      </c>
      <c r="K1203">
        <v>1</v>
      </c>
      <c r="L1203">
        <v>1</v>
      </c>
      <c r="M1203">
        <v>422</v>
      </c>
      <c r="N1203" t="s">
        <v>18</v>
      </c>
      <c r="O1203">
        <v>0</v>
      </c>
      <c r="P1203">
        <v>1655</v>
      </c>
    </row>
    <row r="1204" spans="1:16" x14ac:dyDescent="0.25">
      <c r="A1204" t="s">
        <v>1832</v>
      </c>
      <c r="B1204">
        <v>942</v>
      </c>
      <c r="C1204" s="3" t="str">
        <f>HYPERLINK("http://www.uniprot.org/uniprot/G7J9K5","tr|G7J9K5|G7J9K5_MEDTR")</f>
        <v>tr|G7J9K5|G7J9K5_MEDTR</v>
      </c>
      <c r="D1204" t="s">
        <v>1833</v>
      </c>
      <c r="E1204">
        <v>86.26</v>
      </c>
      <c r="F1204">
        <v>313</v>
      </c>
      <c r="G1204">
        <v>43</v>
      </c>
      <c r="H1204">
        <v>0</v>
      </c>
      <c r="I1204">
        <v>1</v>
      </c>
      <c r="J1204">
        <v>939</v>
      </c>
      <c r="K1204">
        <v>1</v>
      </c>
      <c r="L1204">
        <v>1</v>
      </c>
      <c r="M1204">
        <v>313</v>
      </c>
      <c r="N1204" t="s">
        <v>18</v>
      </c>
      <c r="O1204" s="1">
        <v>3.1905699999999999E-158</v>
      </c>
      <c r="P1204">
        <v>1451</v>
      </c>
    </row>
    <row r="1205" spans="1:16" x14ac:dyDescent="0.25">
      <c r="A1205" t="s">
        <v>1834</v>
      </c>
      <c r="B1205">
        <v>2247</v>
      </c>
      <c r="C1205" s="3" t="str">
        <f>HYPERLINK("http://www.uniprot.org/uniprot/I1KP59","tr|I1KP59|I1KP59_SOYBN")</f>
        <v>tr|I1KP59|I1KP59_SOYBN</v>
      </c>
      <c r="D1205" t="s">
        <v>71</v>
      </c>
      <c r="E1205">
        <v>57.22</v>
      </c>
      <c r="F1205">
        <v>685</v>
      </c>
      <c r="G1205">
        <v>293</v>
      </c>
      <c r="H1205">
        <v>6</v>
      </c>
      <c r="I1205">
        <v>208</v>
      </c>
      <c r="J1205">
        <v>2244</v>
      </c>
      <c r="K1205">
        <v>1</v>
      </c>
      <c r="L1205">
        <v>79</v>
      </c>
      <c r="M1205">
        <v>690</v>
      </c>
      <c r="N1205" t="s">
        <v>18</v>
      </c>
      <c r="O1205">
        <v>0</v>
      </c>
      <c r="P1205">
        <v>1772</v>
      </c>
    </row>
    <row r="1206" spans="1:16" x14ac:dyDescent="0.25">
      <c r="A1206" t="s">
        <v>1835</v>
      </c>
      <c r="B1206">
        <v>900</v>
      </c>
      <c r="C1206" s="3" t="str">
        <f>HYPERLINK("http://www.uniprot.org/uniprot/G7LCF7","tr|G7LCF7|G7LCF7_MEDTR")</f>
        <v>tr|G7LCF7|G7LCF7_MEDTR</v>
      </c>
      <c r="D1206" t="s">
        <v>1836</v>
      </c>
      <c r="E1206">
        <v>75.58</v>
      </c>
      <c r="F1206">
        <v>299</v>
      </c>
      <c r="G1206">
        <v>73</v>
      </c>
      <c r="H1206">
        <v>0</v>
      </c>
      <c r="I1206">
        <v>1</v>
      </c>
      <c r="J1206">
        <v>897</v>
      </c>
      <c r="K1206">
        <v>1</v>
      </c>
      <c r="L1206">
        <v>1</v>
      </c>
      <c r="M1206">
        <v>296</v>
      </c>
      <c r="N1206" t="s">
        <v>18</v>
      </c>
      <c r="O1206" s="1">
        <v>2.3689200000000001E-123</v>
      </c>
      <c r="P1206">
        <v>1150</v>
      </c>
    </row>
    <row r="1207" spans="1:16" x14ac:dyDescent="0.25">
      <c r="A1207" t="s">
        <v>1837</v>
      </c>
      <c r="B1207">
        <v>1851</v>
      </c>
      <c r="C1207" s="3" t="str">
        <f>HYPERLINK("http://www.uniprot.org/uniprot/I1MHP5","tr|I1MHP5|I1MHP5_SOYBN")</f>
        <v>tr|I1MHP5|I1MHP5_SOYBN</v>
      </c>
      <c r="D1207" t="s">
        <v>28</v>
      </c>
      <c r="E1207">
        <v>27.85</v>
      </c>
      <c r="F1207">
        <v>420</v>
      </c>
      <c r="G1207">
        <v>303</v>
      </c>
      <c r="H1207">
        <v>42</v>
      </c>
      <c r="I1207">
        <v>151</v>
      </c>
      <c r="J1207">
        <v>1284</v>
      </c>
      <c r="K1207">
        <v>1</v>
      </c>
      <c r="L1207">
        <v>1057</v>
      </c>
      <c r="M1207">
        <v>1470</v>
      </c>
      <c r="N1207" t="s">
        <v>18</v>
      </c>
      <c r="O1207" s="1">
        <v>2.30072E-30</v>
      </c>
      <c r="P1207">
        <v>352</v>
      </c>
    </row>
    <row r="1208" spans="1:16" x14ac:dyDescent="0.25">
      <c r="A1208" t="s">
        <v>1838</v>
      </c>
      <c r="B1208">
        <v>3111</v>
      </c>
      <c r="C1208" s="3" t="str">
        <f>HYPERLINK("http://www.uniprot.org/uniprot/Q9AXK3","tr|Q9AXK3|Q9AXK3_MEDSA")</f>
        <v>tr|Q9AXK3|Q9AXK3_MEDSA</v>
      </c>
      <c r="D1208" t="s">
        <v>1839</v>
      </c>
      <c r="E1208">
        <v>88.16</v>
      </c>
      <c r="F1208">
        <v>1056</v>
      </c>
      <c r="G1208">
        <v>125</v>
      </c>
      <c r="H1208">
        <v>22</v>
      </c>
      <c r="I1208">
        <v>1</v>
      </c>
      <c r="J1208">
        <v>3102</v>
      </c>
      <c r="K1208">
        <v>1</v>
      </c>
      <c r="L1208">
        <v>1</v>
      </c>
      <c r="M1208">
        <v>1056</v>
      </c>
      <c r="N1208" t="s">
        <v>18</v>
      </c>
      <c r="O1208">
        <v>0</v>
      </c>
      <c r="P1208">
        <v>4849</v>
      </c>
    </row>
    <row r="1209" spans="1:16" x14ac:dyDescent="0.25">
      <c r="A1209" t="s">
        <v>1840</v>
      </c>
      <c r="B1209">
        <v>2115</v>
      </c>
      <c r="C1209" s="3" t="str">
        <f>HYPERLINK("http://www.uniprot.org/uniprot/K7KW14","tr|K7KW14|K7KW14_SOYBN")</f>
        <v>tr|K7KW14|K7KW14_SOYBN</v>
      </c>
      <c r="D1209" t="s">
        <v>28</v>
      </c>
      <c r="E1209">
        <v>51.96</v>
      </c>
      <c r="F1209">
        <v>433</v>
      </c>
      <c r="G1209">
        <v>208</v>
      </c>
      <c r="H1209">
        <v>27</v>
      </c>
      <c r="I1209">
        <v>886</v>
      </c>
      <c r="J1209">
        <v>2103</v>
      </c>
      <c r="K1209">
        <v>1</v>
      </c>
      <c r="L1209">
        <v>515</v>
      </c>
      <c r="M1209">
        <v>939</v>
      </c>
      <c r="N1209" t="s">
        <v>18</v>
      </c>
      <c r="O1209" s="1">
        <v>5.5436700000000004E-100</v>
      </c>
      <c r="P1209">
        <v>953</v>
      </c>
    </row>
    <row r="1210" spans="1:16" x14ac:dyDescent="0.25">
      <c r="A1210" t="s">
        <v>1841</v>
      </c>
      <c r="B1210">
        <v>3534</v>
      </c>
      <c r="C1210" s="3" t="str">
        <f>HYPERLINK("http://www.uniprot.org/uniprot/G7LCR6","tr|G7LCR6|G7LCR6_MEDTR")</f>
        <v>tr|G7LCR6|G7LCR6_MEDTR</v>
      </c>
      <c r="D1210" t="s">
        <v>1842</v>
      </c>
      <c r="E1210">
        <v>82.18</v>
      </c>
      <c r="F1210">
        <v>1218</v>
      </c>
      <c r="G1210">
        <v>217</v>
      </c>
      <c r="H1210">
        <v>48</v>
      </c>
      <c r="I1210">
        <v>22</v>
      </c>
      <c r="J1210">
        <v>3531</v>
      </c>
      <c r="K1210">
        <v>1</v>
      </c>
      <c r="L1210">
        <v>3</v>
      </c>
      <c r="M1210">
        <v>1220</v>
      </c>
      <c r="N1210" t="s">
        <v>18</v>
      </c>
      <c r="O1210">
        <v>0</v>
      </c>
      <c r="P1210">
        <v>5233</v>
      </c>
    </row>
    <row r="1211" spans="1:16" x14ac:dyDescent="0.25">
      <c r="A1211" t="s">
        <v>1843</v>
      </c>
      <c r="B1211">
        <v>2775</v>
      </c>
      <c r="C1211" s="3" t="str">
        <f>HYPERLINK("http://www.uniprot.org/uniprot/K7K567","tr|K7K567|K7K567_SOYBN")</f>
        <v>tr|K7K567|K7K567_SOYBN</v>
      </c>
      <c r="D1211" t="s">
        <v>117</v>
      </c>
      <c r="E1211">
        <v>74.19</v>
      </c>
      <c r="F1211">
        <v>926</v>
      </c>
      <c r="G1211">
        <v>239</v>
      </c>
      <c r="H1211">
        <v>9</v>
      </c>
      <c r="I1211">
        <v>1</v>
      </c>
      <c r="J1211">
        <v>2751</v>
      </c>
      <c r="K1211">
        <v>1</v>
      </c>
      <c r="L1211">
        <v>1</v>
      </c>
      <c r="M1211">
        <v>912</v>
      </c>
      <c r="N1211" t="s">
        <v>18</v>
      </c>
      <c r="O1211">
        <v>0</v>
      </c>
      <c r="P1211">
        <v>3414</v>
      </c>
    </row>
    <row r="1212" spans="1:16" x14ac:dyDescent="0.25">
      <c r="A1212" t="s">
        <v>1844</v>
      </c>
      <c r="B1212">
        <v>231</v>
      </c>
      <c r="C1212" s="3" t="str">
        <f>HYPERLINK("http://www.uniprot.org/uniprot/K7KIK0","tr|K7KIK0|K7KIK0_SOYBN")</f>
        <v>tr|K7KIK0|K7KIK0_SOYBN</v>
      </c>
      <c r="D1212" t="s">
        <v>28</v>
      </c>
      <c r="E1212">
        <v>95.55</v>
      </c>
      <c r="F1212">
        <v>45</v>
      </c>
      <c r="G1212">
        <v>2</v>
      </c>
      <c r="H1212">
        <v>0</v>
      </c>
      <c r="I1212">
        <v>76</v>
      </c>
      <c r="J1212">
        <v>210</v>
      </c>
      <c r="K1212">
        <v>1</v>
      </c>
      <c r="L1212">
        <v>277</v>
      </c>
      <c r="M1212">
        <v>321</v>
      </c>
      <c r="N1212" t="s">
        <v>18</v>
      </c>
      <c r="O1212" s="1">
        <v>1.24233E-16</v>
      </c>
      <c r="P1212">
        <v>225</v>
      </c>
    </row>
    <row r="1213" spans="1:16" x14ac:dyDescent="0.25">
      <c r="A1213" t="s">
        <v>1845</v>
      </c>
      <c r="B1213">
        <v>951</v>
      </c>
      <c r="C1213" s="3" t="str">
        <f>HYPERLINK("http://www.uniprot.org/uniprot/B9SY33","tr|B9SY33|B9SY33_RICCO")</f>
        <v>tr|B9SY33|B9SY33_RICCO</v>
      </c>
      <c r="D1213" t="s">
        <v>1846</v>
      </c>
      <c r="E1213">
        <v>45.56</v>
      </c>
      <c r="F1213">
        <v>79</v>
      </c>
      <c r="G1213">
        <v>43</v>
      </c>
      <c r="H1213">
        <v>0</v>
      </c>
      <c r="I1213">
        <v>220</v>
      </c>
      <c r="J1213">
        <v>456</v>
      </c>
      <c r="K1213">
        <v>1</v>
      </c>
      <c r="L1213">
        <v>47</v>
      </c>
      <c r="M1213">
        <v>125</v>
      </c>
      <c r="N1213" t="s">
        <v>18</v>
      </c>
      <c r="O1213" s="1">
        <v>3.6172499999999998E-16</v>
      </c>
      <c r="P1213">
        <v>226</v>
      </c>
    </row>
    <row r="1214" spans="1:16" x14ac:dyDescent="0.25">
      <c r="A1214" t="s">
        <v>1847</v>
      </c>
      <c r="B1214">
        <v>495</v>
      </c>
      <c r="C1214" s="3" t="str">
        <f>HYPERLINK("http://www.uniprot.org/uniprot/G7I264","tr|G7I264|G7I264_MEDTR")</f>
        <v>tr|G7I264|G7I264_MEDTR</v>
      </c>
      <c r="D1214" t="s">
        <v>1848</v>
      </c>
      <c r="E1214">
        <v>74.39</v>
      </c>
      <c r="F1214">
        <v>164</v>
      </c>
      <c r="G1214">
        <v>42</v>
      </c>
      <c r="H1214">
        <v>0</v>
      </c>
      <c r="I1214">
        <v>1</v>
      </c>
      <c r="J1214">
        <v>492</v>
      </c>
      <c r="K1214">
        <v>1</v>
      </c>
      <c r="L1214">
        <v>146</v>
      </c>
      <c r="M1214">
        <v>305</v>
      </c>
      <c r="N1214" t="s">
        <v>18</v>
      </c>
      <c r="O1214" s="1">
        <v>1.9878900000000001E-62</v>
      </c>
      <c r="P1214">
        <v>620</v>
      </c>
    </row>
    <row r="1215" spans="1:16" x14ac:dyDescent="0.25">
      <c r="A1215" t="s">
        <v>1849</v>
      </c>
      <c r="B1215">
        <v>864</v>
      </c>
      <c r="C1215" s="3" t="str">
        <f>HYPERLINK("http://www.uniprot.org/uniprot/K7M593","tr|K7M593|K7M593_SOYBN")</f>
        <v>tr|K7M593|K7M593_SOYBN</v>
      </c>
      <c r="D1215" t="s">
        <v>61</v>
      </c>
      <c r="E1215">
        <v>56.74</v>
      </c>
      <c r="F1215">
        <v>289</v>
      </c>
      <c r="G1215">
        <v>125</v>
      </c>
      <c r="H1215">
        <v>15</v>
      </c>
      <c r="I1215">
        <v>40</v>
      </c>
      <c r="J1215">
        <v>861</v>
      </c>
      <c r="K1215">
        <v>1</v>
      </c>
      <c r="L1215">
        <v>403</v>
      </c>
      <c r="M1215">
        <v>691</v>
      </c>
      <c r="N1215" t="s">
        <v>18</v>
      </c>
      <c r="O1215" s="1">
        <v>1.25325E-86</v>
      </c>
      <c r="P1215">
        <v>833</v>
      </c>
    </row>
    <row r="1216" spans="1:16" x14ac:dyDescent="0.25">
      <c r="A1216" t="s">
        <v>1850</v>
      </c>
      <c r="B1216">
        <v>1851</v>
      </c>
      <c r="C1216" s="3" t="str">
        <f>HYPERLINK("http://www.uniprot.org/uniprot/I1MHP5","tr|I1MHP5|I1MHP5_SOYBN")</f>
        <v>tr|I1MHP5|I1MHP5_SOYBN</v>
      </c>
      <c r="D1216" t="s">
        <v>28</v>
      </c>
      <c r="E1216">
        <v>27.85</v>
      </c>
      <c r="F1216">
        <v>420</v>
      </c>
      <c r="G1216">
        <v>303</v>
      </c>
      <c r="H1216">
        <v>42</v>
      </c>
      <c r="I1216">
        <v>151</v>
      </c>
      <c r="J1216">
        <v>1284</v>
      </c>
      <c r="K1216">
        <v>1</v>
      </c>
      <c r="L1216">
        <v>1057</v>
      </c>
      <c r="M1216">
        <v>1470</v>
      </c>
      <c r="N1216" t="s">
        <v>18</v>
      </c>
      <c r="O1216" s="1">
        <v>2.30072E-30</v>
      </c>
      <c r="P1216">
        <v>352</v>
      </c>
    </row>
    <row r="1217" spans="1:16" x14ac:dyDescent="0.25">
      <c r="A1217" t="s">
        <v>1851</v>
      </c>
      <c r="B1217">
        <v>900</v>
      </c>
      <c r="C1217" s="3" t="str">
        <f>HYPERLINK("http://www.uniprot.org/uniprot/Q5U9E3","tr|Q5U9E3|Q5U9E3_MEDTR")</f>
        <v>tr|Q5U9E3|Q5U9E3_MEDTR</v>
      </c>
      <c r="D1217" t="s">
        <v>1852</v>
      </c>
      <c r="E1217">
        <v>75.489999999999995</v>
      </c>
      <c r="F1217">
        <v>351</v>
      </c>
      <c r="G1217">
        <v>86</v>
      </c>
      <c r="H1217">
        <v>52</v>
      </c>
      <c r="I1217">
        <v>1</v>
      </c>
      <c r="J1217">
        <v>897</v>
      </c>
      <c r="K1217">
        <v>1</v>
      </c>
      <c r="L1217">
        <v>1</v>
      </c>
      <c r="M1217">
        <v>351</v>
      </c>
      <c r="N1217" t="s">
        <v>18</v>
      </c>
      <c r="O1217" s="1">
        <v>2.0608800000000001E-143</v>
      </c>
      <c r="P1217">
        <v>1323</v>
      </c>
    </row>
    <row r="1218" spans="1:16" x14ac:dyDescent="0.25">
      <c r="A1218" t="s">
        <v>1853</v>
      </c>
      <c r="B1218">
        <v>1299</v>
      </c>
      <c r="C1218" s="3" t="str">
        <f>HYPERLINK("http://www.uniprot.org/uniprot/I3SW20","tr|I3SW20|I3SW20_MEDTR")</f>
        <v>tr|I3SW20|I3SW20_MEDTR</v>
      </c>
      <c r="D1218" t="s">
        <v>22</v>
      </c>
      <c r="E1218">
        <v>74.09</v>
      </c>
      <c r="F1218">
        <v>471</v>
      </c>
      <c r="G1218">
        <v>122</v>
      </c>
      <c r="H1218">
        <v>39</v>
      </c>
      <c r="I1218">
        <v>1</v>
      </c>
      <c r="J1218">
        <v>1296</v>
      </c>
      <c r="K1218">
        <v>1</v>
      </c>
      <c r="L1218">
        <v>37</v>
      </c>
      <c r="M1218">
        <v>506</v>
      </c>
      <c r="N1218" t="s">
        <v>18</v>
      </c>
      <c r="O1218">
        <v>0</v>
      </c>
      <c r="P1218">
        <v>1683</v>
      </c>
    </row>
    <row r="1219" spans="1:16" x14ac:dyDescent="0.25">
      <c r="A1219" t="s">
        <v>1854</v>
      </c>
      <c r="B1219">
        <v>1008</v>
      </c>
      <c r="C1219" s="3" t="str">
        <f>HYPERLINK("http://www.uniprot.org/uniprot/I1LUE4","tr|I1LUE4|I1LUE4_SOYBN")</f>
        <v>tr|I1LUE4|I1LUE4_SOYBN</v>
      </c>
      <c r="D1219" t="s">
        <v>71</v>
      </c>
      <c r="E1219">
        <v>82.53</v>
      </c>
      <c r="F1219">
        <v>332</v>
      </c>
      <c r="G1219">
        <v>58</v>
      </c>
      <c r="H1219">
        <v>2</v>
      </c>
      <c r="I1219">
        <v>1</v>
      </c>
      <c r="J1219">
        <v>990</v>
      </c>
      <c r="K1219">
        <v>1</v>
      </c>
      <c r="L1219">
        <v>325</v>
      </c>
      <c r="M1219">
        <v>652</v>
      </c>
      <c r="N1219" t="s">
        <v>18</v>
      </c>
      <c r="O1219" s="1">
        <v>4.0804200000000003E-154</v>
      </c>
      <c r="P1219">
        <v>1416</v>
      </c>
    </row>
    <row r="1220" spans="1:16" x14ac:dyDescent="0.25">
      <c r="A1220" t="s">
        <v>1855</v>
      </c>
      <c r="B1220">
        <v>891</v>
      </c>
      <c r="C1220" s="3" t="str">
        <f>HYPERLINK("http://www.uniprot.org/uniprot/I3T1H4","tr|I3T1H4|I3T1H4_MEDTR")</f>
        <v>tr|I3T1H4|I3T1H4_MEDTR</v>
      </c>
      <c r="D1220" t="s">
        <v>22</v>
      </c>
      <c r="E1220">
        <v>83.89</v>
      </c>
      <c r="F1220">
        <v>267</v>
      </c>
      <c r="G1220">
        <v>43</v>
      </c>
      <c r="H1220">
        <v>2</v>
      </c>
      <c r="I1220">
        <v>16</v>
      </c>
      <c r="J1220">
        <v>810</v>
      </c>
      <c r="K1220">
        <v>1</v>
      </c>
      <c r="L1220">
        <v>2</v>
      </c>
      <c r="M1220">
        <v>266</v>
      </c>
      <c r="N1220" t="s">
        <v>18</v>
      </c>
      <c r="O1220" s="1">
        <v>3.5844299999999999E-124</v>
      </c>
      <c r="P1220">
        <v>1157</v>
      </c>
    </row>
    <row r="1221" spans="1:16" x14ac:dyDescent="0.25">
      <c r="A1221" t="s">
        <v>1856</v>
      </c>
      <c r="B1221">
        <v>999</v>
      </c>
      <c r="C1221" s="3" t="str">
        <f>HYPERLINK("http://www.uniprot.org/uniprot/G7I2H0","tr|G7I2H0|G7I2H0_MEDTR")</f>
        <v>tr|G7I2H0|G7I2H0_MEDTR</v>
      </c>
      <c r="D1221" t="s">
        <v>144</v>
      </c>
      <c r="E1221">
        <v>35.32</v>
      </c>
      <c r="F1221">
        <v>184</v>
      </c>
      <c r="G1221">
        <v>119</v>
      </c>
      <c r="H1221">
        <v>2</v>
      </c>
      <c r="I1221">
        <v>451</v>
      </c>
      <c r="J1221">
        <v>996</v>
      </c>
      <c r="K1221">
        <v>1</v>
      </c>
      <c r="L1221">
        <v>69</v>
      </c>
      <c r="M1221">
        <v>231</v>
      </c>
      <c r="N1221" t="s">
        <v>18</v>
      </c>
      <c r="O1221" s="1">
        <v>9.9662100000000002E-12</v>
      </c>
      <c r="P1221">
        <v>188</v>
      </c>
    </row>
    <row r="1222" spans="1:16" x14ac:dyDescent="0.25">
      <c r="A1222" t="s">
        <v>1857</v>
      </c>
      <c r="B1222">
        <v>1875</v>
      </c>
      <c r="C1222" s="3" t="str">
        <f>HYPERLINK("http://www.uniprot.org/uniprot/I1JH60","tr|I1JH60|I1JH60_SOYBN")</f>
        <v>tr|I1JH60|I1JH60_SOYBN</v>
      </c>
      <c r="D1222" t="s">
        <v>71</v>
      </c>
      <c r="E1222">
        <v>63.73</v>
      </c>
      <c r="F1222">
        <v>659</v>
      </c>
      <c r="G1222">
        <v>239</v>
      </c>
      <c r="H1222">
        <v>44</v>
      </c>
      <c r="I1222">
        <v>1</v>
      </c>
      <c r="J1222">
        <v>1845</v>
      </c>
      <c r="K1222">
        <v>1</v>
      </c>
      <c r="L1222">
        <v>1</v>
      </c>
      <c r="M1222">
        <v>648</v>
      </c>
      <c r="N1222" t="s">
        <v>18</v>
      </c>
      <c r="O1222">
        <v>0</v>
      </c>
      <c r="P1222">
        <v>1940</v>
      </c>
    </row>
    <row r="1223" spans="1:16" x14ac:dyDescent="0.25">
      <c r="A1223" t="s">
        <v>1858</v>
      </c>
      <c r="B1223">
        <v>1659</v>
      </c>
      <c r="C1223" s="3" t="str">
        <f>HYPERLINK("http://www.uniprot.org/uniprot/G7KTF6","tr|G7KTF6|G7KTF6_MEDTR")</f>
        <v>tr|G7KTF6|G7KTF6_MEDTR</v>
      </c>
      <c r="D1223" t="s">
        <v>1859</v>
      </c>
      <c r="E1223">
        <v>86.7</v>
      </c>
      <c r="F1223">
        <v>504</v>
      </c>
      <c r="G1223">
        <v>67</v>
      </c>
      <c r="H1223">
        <v>0</v>
      </c>
      <c r="I1223">
        <v>91</v>
      </c>
      <c r="J1223">
        <v>1602</v>
      </c>
      <c r="K1223">
        <v>1</v>
      </c>
      <c r="L1223">
        <v>103</v>
      </c>
      <c r="M1223">
        <v>605</v>
      </c>
      <c r="N1223" t="s">
        <v>18</v>
      </c>
      <c r="O1223">
        <v>0</v>
      </c>
      <c r="P1223">
        <v>2289</v>
      </c>
    </row>
    <row r="1224" spans="1:16" x14ac:dyDescent="0.25">
      <c r="A1224" t="s">
        <v>1860</v>
      </c>
      <c r="B1224">
        <v>1893</v>
      </c>
      <c r="C1224" s="3" t="str">
        <f>HYPERLINK("http://www.uniprot.org/uniprot/Q9FEC5","tr|Q9FEC5|Q9FEC5_SOYBN")</f>
        <v>tr|Q9FEC5|Q9FEC5_SOYBN</v>
      </c>
      <c r="D1224" t="s">
        <v>1861</v>
      </c>
      <c r="E1224">
        <v>63.44</v>
      </c>
      <c r="F1224">
        <v>238</v>
      </c>
      <c r="G1224">
        <v>87</v>
      </c>
      <c r="H1224">
        <v>1</v>
      </c>
      <c r="I1224">
        <v>88</v>
      </c>
      <c r="J1224">
        <v>798</v>
      </c>
      <c r="K1224">
        <v>1</v>
      </c>
      <c r="L1224">
        <v>20</v>
      </c>
      <c r="M1224">
        <v>244</v>
      </c>
      <c r="N1224" t="s">
        <v>18</v>
      </c>
      <c r="O1224" s="1">
        <v>1.51495E-77</v>
      </c>
      <c r="P1224">
        <v>759</v>
      </c>
    </row>
    <row r="1225" spans="1:16" x14ac:dyDescent="0.25">
      <c r="A1225" t="s">
        <v>1862</v>
      </c>
      <c r="B1225">
        <v>1092</v>
      </c>
      <c r="C1225" s="3" t="str">
        <f>HYPERLINK("http://www.uniprot.org/uniprot/G7KXF9","tr|G7KXF9|G7KXF9_MEDTR")</f>
        <v>tr|G7KXF9|G7KXF9_MEDTR</v>
      </c>
      <c r="D1225" t="s">
        <v>1863</v>
      </c>
      <c r="E1225">
        <v>63.24</v>
      </c>
      <c r="F1225">
        <v>370</v>
      </c>
      <c r="G1225">
        <v>136</v>
      </c>
      <c r="H1225">
        <v>7</v>
      </c>
      <c r="I1225">
        <v>1</v>
      </c>
      <c r="J1225">
        <v>1089</v>
      </c>
      <c r="K1225">
        <v>1</v>
      </c>
      <c r="L1225">
        <v>1</v>
      </c>
      <c r="M1225">
        <v>353</v>
      </c>
      <c r="N1225" t="s">
        <v>18</v>
      </c>
      <c r="O1225" s="1">
        <v>2.57199E-112</v>
      </c>
      <c r="P1225">
        <v>1056</v>
      </c>
    </row>
    <row r="1226" spans="1:16" x14ac:dyDescent="0.25">
      <c r="A1226" t="s">
        <v>1864</v>
      </c>
      <c r="B1226">
        <v>1152</v>
      </c>
      <c r="C1226" s="3" t="str">
        <f>HYPERLINK("http://www.uniprot.org/uniprot/G7IDA5","tr|G7IDA5|G7IDA5_MEDTR")</f>
        <v>tr|G7IDA5|G7IDA5_MEDTR</v>
      </c>
      <c r="D1226" t="s">
        <v>1865</v>
      </c>
      <c r="E1226">
        <v>83.81</v>
      </c>
      <c r="F1226">
        <v>383</v>
      </c>
      <c r="G1226">
        <v>62</v>
      </c>
      <c r="H1226">
        <v>0</v>
      </c>
      <c r="I1226">
        <v>1</v>
      </c>
      <c r="J1226">
        <v>1149</v>
      </c>
      <c r="K1226">
        <v>1</v>
      </c>
      <c r="L1226">
        <v>1</v>
      </c>
      <c r="M1226">
        <v>372</v>
      </c>
      <c r="N1226" t="s">
        <v>18</v>
      </c>
      <c r="O1226" s="1">
        <v>1.3224100000000001E-178</v>
      </c>
      <c r="P1226">
        <v>1628</v>
      </c>
    </row>
    <row r="1227" spans="1:16" x14ac:dyDescent="0.25">
      <c r="A1227" t="s">
        <v>1866</v>
      </c>
      <c r="B1227">
        <v>1818</v>
      </c>
      <c r="C1227" s="3" t="str">
        <f>HYPERLINK("http://www.uniprot.org/uniprot/G7ZXP6","tr|G7ZXP6|G7ZXP6_MEDTR")</f>
        <v>tr|G7ZXP6|G7ZXP6_MEDTR</v>
      </c>
      <c r="D1227" t="s">
        <v>1867</v>
      </c>
      <c r="E1227">
        <v>87.82</v>
      </c>
      <c r="F1227">
        <v>608</v>
      </c>
      <c r="G1227">
        <v>74</v>
      </c>
      <c r="H1227">
        <v>4</v>
      </c>
      <c r="I1227">
        <v>1</v>
      </c>
      <c r="J1227">
        <v>1812</v>
      </c>
      <c r="K1227">
        <v>1</v>
      </c>
      <c r="L1227">
        <v>173</v>
      </c>
      <c r="M1227">
        <v>780</v>
      </c>
      <c r="N1227" t="s">
        <v>18</v>
      </c>
      <c r="O1227">
        <v>0</v>
      </c>
      <c r="P1227">
        <v>2778</v>
      </c>
    </row>
    <row r="1228" spans="1:16" x14ac:dyDescent="0.25">
      <c r="A1228" t="s">
        <v>1868</v>
      </c>
      <c r="B1228">
        <v>858</v>
      </c>
      <c r="C1228" s="3" t="str">
        <f>HYPERLINK("http://www.uniprot.org/uniprot/G7I9D0","tr|G7I9D0|G7I9D0_MEDTR")</f>
        <v>tr|G7I9D0|G7I9D0_MEDTR</v>
      </c>
      <c r="D1228" t="s">
        <v>1869</v>
      </c>
      <c r="E1228">
        <v>46.68</v>
      </c>
      <c r="F1228">
        <v>362</v>
      </c>
      <c r="G1228">
        <v>193</v>
      </c>
      <c r="H1228">
        <v>77</v>
      </c>
      <c r="I1228">
        <v>1</v>
      </c>
      <c r="J1228">
        <v>855</v>
      </c>
      <c r="K1228">
        <v>1</v>
      </c>
      <c r="L1228">
        <v>1</v>
      </c>
      <c r="M1228">
        <v>347</v>
      </c>
      <c r="N1228" t="s">
        <v>18</v>
      </c>
      <c r="O1228" s="1">
        <v>3.7383299999999998E-67</v>
      </c>
      <c r="P1228">
        <v>665</v>
      </c>
    </row>
    <row r="1229" spans="1:16" x14ac:dyDescent="0.25">
      <c r="A1229" t="s">
        <v>1870</v>
      </c>
      <c r="B1229">
        <v>642</v>
      </c>
      <c r="C1229" s="3" t="str">
        <f>HYPERLINK("http://www.uniprot.org/uniprot/C6TGE3","tr|C6TGE3|C6TGE3_SOYBN")</f>
        <v>tr|C6TGE3|C6TGE3_SOYBN</v>
      </c>
      <c r="D1229" t="s">
        <v>210</v>
      </c>
      <c r="E1229">
        <v>38.56</v>
      </c>
      <c r="F1229">
        <v>293</v>
      </c>
      <c r="G1229">
        <v>180</v>
      </c>
      <c r="H1229">
        <v>83</v>
      </c>
      <c r="I1229">
        <v>1</v>
      </c>
      <c r="J1229">
        <v>630</v>
      </c>
      <c r="K1229">
        <v>1</v>
      </c>
      <c r="L1229">
        <v>3</v>
      </c>
      <c r="M1229">
        <v>292</v>
      </c>
      <c r="N1229" t="s">
        <v>18</v>
      </c>
      <c r="O1229" s="1">
        <v>4.41325E-38</v>
      </c>
      <c r="P1229">
        <v>412</v>
      </c>
    </row>
    <row r="1230" spans="1:16" x14ac:dyDescent="0.25">
      <c r="A1230" t="s">
        <v>1871</v>
      </c>
      <c r="B1230">
        <v>2319</v>
      </c>
      <c r="C1230" s="3" t="str">
        <f>HYPERLINK("http://www.uniprot.org/uniprot/G7J840","tr|G7J840|G7J840_MEDTR")</f>
        <v>tr|G7J840|G7J840_MEDTR</v>
      </c>
      <c r="D1230" t="s">
        <v>1872</v>
      </c>
      <c r="E1230">
        <v>83.48</v>
      </c>
      <c r="F1230">
        <v>751</v>
      </c>
      <c r="G1230">
        <v>124</v>
      </c>
      <c r="H1230">
        <v>2</v>
      </c>
      <c r="I1230">
        <v>67</v>
      </c>
      <c r="J1230">
        <v>2313</v>
      </c>
      <c r="K1230">
        <v>1</v>
      </c>
      <c r="L1230">
        <v>23</v>
      </c>
      <c r="M1230">
        <v>771</v>
      </c>
      <c r="N1230" t="s">
        <v>18</v>
      </c>
      <c r="O1230">
        <v>0</v>
      </c>
      <c r="P1230">
        <v>3321</v>
      </c>
    </row>
    <row r="1231" spans="1:16" x14ac:dyDescent="0.25">
      <c r="A1231" t="s">
        <v>1873</v>
      </c>
      <c r="B1231">
        <v>1116</v>
      </c>
      <c r="C1231" s="3" t="str">
        <f>HYPERLINK("http://www.uniprot.org/uniprot/G7J9L3","tr|G7J9L3|G7J9L3_MEDTR")</f>
        <v>tr|G7J9L3|G7J9L3_MEDTR</v>
      </c>
      <c r="D1231" t="s">
        <v>1874</v>
      </c>
      <c r="E1231">
        <v>83.42</v>
      </c>
      <c r="F1231">
        <v>374</v>
      </c>
      <c r="G1231">
        <v>62</v>
      </c>
      <c r="H1231">
        <v>4</v>
      </c>
      <c r="I1231">
        <v>1</v>
      </c>
      <c r="J1231">
        <v>1110</v>
      </c>
      <c r="K1231">
        <v>1</v>
      </c>
      <c r="L1231">
        <v>176</v>
      </c>
      <c r="M1231">
        <v>549</v>
      </c>
      <c r="N1231" t="s">
        <v>18</v>
      </c>
      <c r="O1231">
        <v>0</v>
      </c>
      <c r="P1231">
        <v>1652</v>
      </c>
    </row>
    <row r="1232" spans="1:16" x14ac:dyDescent="0.25">
      <c r="A1232" t="s">
        <v>1875</v>
      </c>
      <c r="B1232">
        <v>720</v>
      </c>
      <c r="C1232" s="3" t="str">
        <f>HYPERLINK("http://www.uniprot.org/uniprot/I1KP59","tr|I1KP59|I1KP59_SOYBN")</f>
        <v>tr|I1KP59|I1KP59_SOYBN</v>
      </c>
      <c r="D1232" t="s">
        <v>71</v>
      </c>
      <c r="E1232">
        <v>68.180000000000007</v>
      </c>
      <c r="F1232">
        <v>242</v>
      </c>
      <c r="G1232">
        <v>77</v>
      </c>
      <c r="H1232">
        <v>3</v>
      </c>
      <c r="I1232">
        <v>1</v>
      </c>
      <c r="J1232">
        <v>717</v>
      </c>
      <c r="K1232">
        <v>1</v>
      </c>
      <c r="L1232">
        <v>451</v>
      </c>
      <c r="M1232">
        <v>690</v>
      </c>
      <c r="N1232" t="s">
        <v>18</v>
      </c>
      <c r="O1232" s="1">
        <v>6.9444400000000003E-84</v>
      </c>
      <c r="P1232">
        <v>808</v>
      </c>
    </row>
    <row r="1233" spans="1:16" x14ac:dyDescent="0.25">
      <c r="A1233" t="s">
        <v>1876</v>
      </c>
      <c r="B1233">
        <v>2019</v>
      </c>
      <c r="C1233" s="3" t="str">
        <f>HYPERLINK("http://www.uniprot.org/uniprot/G7LCF5","tr|G7LCF5|G7LCF5_MEDTR")</f>
        <v>tr|G7LCF5|G7LCF5_MEDTR</v>
      </c>
      <c r="D1233" t="s">
        <v>1877</v>
      </c>
      <c r="E1233">
        <v>76.540000000000006</v>
      </c>
      <c r="F1233">
        <v>665</v>
      </c>
      <c r="G1233">
        <v>156</v>
      </c>
      <c r="H1233">
        <v>48</v>
      </c>
      <c r="I1233">
        <v>1</v>
      </c>
      <c r="J1233">
        <v>1851</v>
      </c>
      <c r="K1233">
        <v>1</v>
      </c>
      <c r="L1233">
        <v>1</v>
      </c>
      <c r="M1233">
        <v>664</v>
      </c>
      <c r="N1233" t="s">
        <v>18</v>
      </c>
      <c r="O1233">
        <v>0</v>
      </c>
      <c r="P1233">
        <v>2631</v>
      </c>
    </row>
    <row r="1234" spans="1:16" x14ac:dyDescent="0.25">
      <c r="A1234" t="s">
        <v>1878</v>
      </c>
      <c r="B1234">
        <v>1035</v>
      </c>
      <c r="C1234" s="3" t="str">
        <f>HYPERLINK("http://www.uniprot.org/uniprot/A5AWJ5","tr|A5AWJ5|A5AWJ5_VITVI")</f>
        <v>tr|A5AWJ5|A5AWJ5_VITVI</v>
      </c>
      <c r="D1234" t="s">
        <v>1879</v>
      </c>
      <c r="E1234">
        <v>31.39</v>
      </c>
      <c r="F1234">
        <v>223</v>
      </c>
      <c r="G1234">
        <v>153</v>
      </c>
      <c r="H1234">
        <v>1</v>
      </c>
      <c r="I1234">
        <v>100</v>
      </c>
      <c r="J1234">
        <v>765</v>
      </c>
      <c r="K1234">
        <v>1</v>
      </c>
      <c r="L1234">
        <v>7</v>
      </c>
      <c r="M1234">
        <v>227</v>
      </c>
      <c r="N1234" t="s">
        <v>18</v>
      </c>
      <c r="O1234" s="1">
        <v>1.0224999999999999E-22</v>
      </c>
      <c r="P1234">
        <v>283</v>
      </c>
    </row>
    <row r="1235" spans="1:16" x14ac:dyDescent="0.25">
      <c r="A1235" t="s">
        <v>1880</v>
      </c>
      <c r="B1235">
        <v>690</v>
      </c>
      <c r="C1235" s="3" t="str">
        <f>HYPERLINK("http://www.uniprot.org/uniprot/Q2HTU7","tr|Q2HTU7|Q2HTU7_MEDTR")</f>
        <v>tr|Q2HTU7|Q2HTU7_MEDTR</v>
      </c>
      <c r="D1235" t="s">
        <v>1881</v>
      </c>
      <c r="E1235">
        <v>72.42</v>
      </c>
      <c r="F1235">
        <v>214</v>
      </c>
      <c r="G1235">
        <v>59</v>
      </c>
      <c r="H1235">
        <v>8</v>
      </c>
      <c r="I1235">
        <v>70</v>
      </c>
      <c r="J1235">
        <v>687</v>
      </c>
      <c r="K1235">
        <v>1</v>
      </c>
      <c r="L1235">
        <v>31</v>
      </c>
      <c r="M1235">
        <v>242</v>
      </c>
      <c r="N1235" t="s">
        <v>18</v>
      </c>
      <c r="O1235" s="1">
        <v>5.6465399999999997E-85</v>
      </c>
      <c r="P1235">
        <v>817</v>
      </c>
    </row>
    <row r="1236" spans="1:16" x14ac:dyDescent="0.25">
      <c r="A1236" t="s">
        <v>1882</v>
      </c>
      <c r="B1236">
        <v>1539</v>
      </c>
      <c r="C1236" s="3" t="str">
        <f>HYPERLINK("http://www.uniprot.org/uniprot/G7JFF3","tr|G7JFF3|G7JFF3_MEDTR")</f>
        <v>tr|G7JFF3|G7JFF3_MEDTR</v>
      </c>
      <c r="D1236" t="s">
        <v>1883</v>
      </c>
      <c r="E1236">
        <v>85.6</v>
      </c>
      <c r="F1236">
        <v>500</v>
      </c>
      <c r="G1236">
        <v>72</v>
      </c>
      <c r="H1236">
        <v>3</v>
      </c>
      <c r="I1236">
        <v>46</v>
      </c>
      <c r="J1236">
        <v>1536</v>
      </c>
      <c r="K1236">
        <v>1</v>
      </c>
      <c r="L1236">
        <v>15</v>
      </c>
      <c r="M1236">
        <v>506</v>
      </c>
      <c r="N1236" t="s">
        <v>18</v>
      </c>
      <c r="O1236">
        <v>0</v>
      </c>
      <c r="P1236">
        <v>2145</v>
      </c>
    </row>
    <row r="1237" spans="1:16" x14ac:dyDescent="0.25">
      <c r="A1237" t="s">
        <v>1884</v>
      </c>
      <c r="B1237">
        <v>1638</v>
      </c>
      <c r="C1237" s="3" t="str">
        <f>HYPERLINK("http://www.uniprot.org/uniprot/K7KMH0","tr|K7KMH0|K7KMH0_SOYBN")</f>
        <v>tr|K7KMH0|K7KMH0_SOYBN</v>
      </c>
      <c r="D1237" t="s">
        <v>28</v>
      </c>
      <c r="E1237">
        <v>48.72</v>
      </c>
      <c r="F1237">
        <v>589</v>
      </c>
      <c r="G1237">
        <v>302</v>
      </c>
      <c r="H1237">
        <v>44</v>
      </c>
      <c r="I1237">
        <v>1</v>
      </c>
      <c r="J1237">
        <v>1635</v>
      </c>
      <c r="K1237">
        <v>1</v>
      </c>
      <c r="L1237">
        <v>1</v>
      </c>
      <c r="M1237">
        <v>565</v>
      </c>
      <c r="N1237" t="s">
        <v>18</v>
      </c>
      <c r="O1237" s="1">
        <v>6.3654900000000004E-122</v>
      </c>
      <c r="P1237">
        <v>1141</v>
      </c>
    </row>
    <row r="1238" spans="1:16" x14ac:dyDescent="0.25">
      <c r="A1238" t="s">
        <v>1885</v>
      </c>
      <c r="B1238">
        <v>8793</v>
      </c>
      <c r="C1238" s="3" t="str">
        <f>HYPERLINK("http://www.uniprot.org/uniprot/K7MU18","tr|K7MU18|K7MU18_SOYBN")</f>
        <v>tr|K7MU18|K7MU18_SOYBN</v>
      </c>
      <c r="D1238" t="s">
        <v>28</v>
      </c>
      <c r="E1238">
        <v>67.13</v>
      </c>
      <c r="F1238">
        <v>1625</v>
      </c>
      <c r="G1238">
        <v>534</v>
      </c>
      <c r="H1238">
        <v>69</v>
      </c>
      <c r="I1238">
        <v>4123</v>
      </c>
      <c r="J1238">
        <v>8790</v>
      </c>
      <c r="K1238">
        <v>1</v>
      </c>
      <c r="L1238">
        <v>1332</v>
      </c>
      <c r="M1238">
        <v>2953</v>
      </c>
      <c r="N1238" t="s">
        <v>18</v>
      </c>
      <c r="O1238">
        <v>0</v>
      </c>
      <c r="P1238">
        <v>5358</v>
      </c>
    </row>
    <row r="1239" spans="1:16" x14ac:dyDescent="0.25">
      <c r="A1239" t="s">
        <v>1886</v>
      </c>
      <c r="B1239">
        <v>3051</v>
      </c>
      <c r="C1239" s="3" t="str">
        <f>HYPERLINK("http://www.uniprot.org/uniprot/G7KC44","tr|G7KC44|G7KC44_MEDTR")</f>
        <v>tr|G7KC44|G7KC44_MEDTR</v>
      </c>
      <c r="D1239" t="s">
        <v>1887</v>
      </c>
      <c r="E1239">
        <v>90.15</v>
      </c>
      <c r="F1239">
        <v>1016</v>
      </c>
      <c r="G1239">
        <v>100</v>
      </c>
      <c r="H1239">
        <v>0</v>
      </c>
      <c r="I1239">
        <v>1</v>
      </c>
      <c r="J1239">
        <v>3048</v>
      </c>
      <c r="K1239">
        <v>1</v>
      </c>
      <c r="L1239">
        <v>1</v>
      </c>
      <c r="M1239">
        <v>1007</v>
      </c>
      <c r="N1239" t="s">
        <v>18</v>
      </c>
      <c r="O1239">
        <v>0</v>
      </c>
      <c r="P1239">
        <v>4849</v>
      </c>
    </row>
    <row r="1240" spans="1:16" x14ac:dyDescent="0.25">
      <c r="A1240" t="s">
        <v>1888</v>
      </c>
      <c r="B1240">
        <v>2931</v>
      </c>
      <c r="C1240" s="3" t="str">
        <f>HYPERLINK("http://www.uniprot.org/uniprot/K7KXF3","tr|K7KXF3|K7KXF3_SOYBN")</f>
        <v>tr|K7KXF3|K7KXF3_SOYBN</v>
      </c>
      <c r="D1240" t="s">
        <v>1889</v>
      </c>
      <c r="E1240">
        <v>60.47</v>
      </c>
      <c r="F1240">
        <v>802</v>
      </c>
      <c r="G1240">
        <v>317</v>
      </c>
      <c r="H1240">
        <v>68</v>
      </c>
      <c r="I1240">
        <v>727</v>
      </c>
      <c r="J1240">
        <v>2928</v>
      </c>
      <c r="K1240">
        <v>1</v>
      </c>
      <c r="L1240">
        <v>26</v>
      </c>
      <c r="M1240">
        <v>823</v>
      </c>
      <c r="N1240" t="s">
        <v>18</v>
      </c>
      <c r="O1240">
        <v>0</v>
      </c>
      <c r="P1240">
        <v>2463</v>
      </c>
    </row>
    <row r="1241" spans="1:16" x14ac:dyDescent="0.25">
      <c r="A1241" t="s">
        <v>1890</v>
      </c>
      <c r="B1241">
        <v>723</v>
      </c>
      <c r="C1241" s="3" t="str">
        <f>HYPERLINK("http://www.uniprot.org/uniprot/G7I265","tr|G7I265|G7I265_MEDTR")</f>
        <v>tr|G7I265|G7I265_MEDTR</v>
      </c>
      <c r="D1241" t="s">
        <v>1891</v>
      </c>
      <c r="E1241">
        <v>81.17</v>
      </c>
      <c r="F1241">
        <v>239</v>
      </c>
      <c r="G1241">
        <v>45</v>
      </c>
      <c r="H1241">
        <v>0</v>
      </c>
      <c r="I1241">
        <v>4</v>
      </c>
      <c r="J1241">
        <v>720</v>
      </c>
      <c r="K1241">
        <v>1</v>
      </c>
      <c r="L1241">
        <v>219</v>
      </c>
      <c r="M1241">
        <v>457</v>
      </c>
      <c r="N1241" t="s">
        <v>18</v>
      </c>
      <c r="O1241" s="1">
        <v>5.5066700000000004E-113</v>
      </c>
      <c r="P1241">
        <v>1059</v>
      </c>
    </row>
    <row r="1242" spans="1:16" x14ac:dyDescent="0.25">
      <c r="A1242" t="s">
        <v>1892</v>
      </c>
      <c r="B1242">
        <v>1008</v>
      </c>
      <c r="C1242" s="3" t="str">
        <f>HYPERLINK("http://www.uniprot.org/uniprot/A2Q2T1","tr|A2Q2T1|A2Q2T1_MEDTR")</f>
        <v>tr|A2Q2T1|A2Q2T1_MEDTR</v>
      </c>
      <c r="D1242" t="s">
        <v>337</v>
      </c>
      <c r="E1242">
        <v>77.64</v>
      </c>
      <c r="F1242">
        <v>340</v>
      </c>
      <c r="G1242">
        <v>76</v>
      </c>
      <c r="H1242">
        <v>18</v>
      </c>
      <c r="I1242">
        <v>4</v>
      </c>
      <c r="J1242">
        <v>969</v>
      </c>
      <c r="K1242">
        <v>1</v>
      </c>
      <c r="L1242">
        <v>138</v>
      </c>
      <c r="M1242">
        <v>477</v>
      </c>
      <c r="N1242" t="s">
        <v>18</v>
      </c>
      <c r="O1242" s="1">
        <v>5.34156E-146</v>
      </c>
      <c r="P1242">
        <v>1346</v>
      </c>
    </row>
    <row r="1243" spans="1:16" x14ac:dyDescent="0.25">
      <c r="A1243" t="s">
        <v>1893</v>
      </c>
      <c r="B1243">
        <v>1143</v>
      </c>
      <c r="C1243" s="3" t="str">
        <f>HYPERLINK("http://www.uniprot.org/uniprot/C7FDI5","tr|C7FDI5|C7FDI5_SOYBN")</f>
        <v>tr|C7FDI5|C7FDI5_SOYBN</v>
      </c>
      <c r="D1243" t="s">
        <v>717</v>
      </c>
      <c r="E1243">
        <v>49.17</v>
      </c>
      <c r="F1243">
        <v>362</v>
      </c>
      <c r="G1243">
        <v>184</v>
      </c>
      <c r="H1243">
        <v>4</v>
      </c>
      <c r="I1243">
        <v>1</v>
      </c>
      <c r="J1243">
        <v>1074</v>
      </c>
      <c r="K1243">
        <v>1</v>
      </c>
      <c r="L1243">
        <v>704</v>
      </c>
      <c r="M1243">
        <v>1060</v>
      </c>
      <c r="N1243" t="s">
        <v>18</v>
      </c>
      <c r="O1243" s="1">
        <v>1.2507500000000001E-96</v>
      </c>
      <c r="P1243">
        <v>921</v>
      </c>
    </row>
    <row r="1244" spans="1:16" x14ac:dyDescent="0.25">
      <c r="A1244" t="s">
        <v>1894</v>
      </c>
      <c r="B1244">
        <v>1704</v>
      </c>
      <c r="C1244" s="3" t="str">
        <f>HYPERLINK("http://www.uniprot.org/uniprot/G7INQ6","tr|G7INQ6|G7INQ6_MEDTR")</f>
        <v>tr|G7INQ6|G7INQ6_MEDTR</v>
      </c>
      <c r="D1244" t="s">
        <v>1895</v>
      </c>
      <c r="E1244">
        <v>84.39</v>
      </c>
      <c r="F1244">
        <v>551</v>
      </c>
      <c r="G1244">
        <v>86</v>
      </c>
      <c r="H1244">
        <v>0</v>
      </c>
      <c r="I1244">
        <v>49</v>
      </c>
      <c r="J1244">
        <v>1701</v>
      </c>
      <c r="K1244">
        <v>1</v>
      </c>
      <c r="L1244">
        <v>27</v>
      </c>
      <c r="M1244">
        <v>576</v>
      </c>
      <c r="N1244" t="s">
        <v>18</v>
      </c>
      <c r="O1244">
        <v>0</v>
      </c>
      <c r="P1244">
        <v>2352</v>
      </c>
    </row>
    <row r="1245" spans="1:16" x14ac:dyDescent="0.25">
      <c r="A1245" t="s">
        <v>1896</v>
      </c>
      <c r="B1245">
        <v>1737</v>
      </c>
      <c r="C1245" s="3" t="str">
        <f>HYPERLINK("http://www.uniprot.org/uniprot/G7IUM8","tr|G7IUM8|G7IUM8_MEDTR")</f>
        <v>tr|G7IUM8|G7IUM8_MEDTR</v>
      </c>
      <c r="D1245" t="s">
        <v>1897</v>
      </c>
      <c r="E1245">
        <v>73.33</v>
      </c>
      <c r="F1245">
        <v>570</v>
      </c>
      <c r="G1245">
        <v>152</v>
      </c>
      <c r="H1245">
        <v>8</v>
      </c>
      <c r="I1245">
        <v>1</v>
      </c>
      <c r="J1245">
        <v>1686</v>
      </c>
      <c r="K1245">
        <v>1</v>
      </c>
      <c r="L1245">
        <v>1</v>
      </c>
      <c r="M1245">
        <v>554</v>
      </c>
      <c r="N1245" t="s">
        <v>18</v>
      </c>
      <c r="O1245">
        <v>0</v>
      </c>
      <c r="P1245">
        <v>2113</v>
      </c>
    </row>
    <row r="1246" spans="1:16" x14ac:dyDescent="0.25">
      <c r="A1246" t="s">
        <v>1898</v>
      </c>
      <c r="B1246">
        <v>402</v>
      </c>
      <c r="C1246" s="3" t="str">
        <f>HYPERLINK("http://www.uniprot.org/uniprot/I1LUE4","tr|I1LUE4|I1LUE4_SOYBN")</f>
        <v>tr|I1LUE4|I1LUE4_SOYBN</v>
      </c>
      <c r="D1246" t="s">
        <v>71</v>
      </c>
      <c r="E1246">
        <v>69.010000000000005</v>
      </c>
      <c r="F1246">
        <v>142</v>
      </c>
      <c r="G1246">
        <v>44</v>
      </c>
      <c r="H1246">
        <v>16</v>
      </c>
      <c r="I1246">
        <v>7</v>
      </c>
      <c r="J1246">
        <v>384</v>
      </c>
      <c r="K1246">
        <v>1</v>
      </c>
      <c r="L1246">
        <v>63</v>
      </c>
      <c r="M1246">
        <v>204</v>
      </c>
      <c r="N1246" t="s">
        <v>18</v>
      </c>
      <c r="O1246" s="1">
        <v>5.4144199999999997E-44</v>
      </c>
      <c r="P1246">
        <v>461</v>
      </c>
    </row>
    <row r="1247" spans="1:16" x14ac:dyDescent="0.25">
      <c r="A1247" t="s">
        <v>1899</v>
      </c>
      <c r="B1247">
        <v>1404</v>
      </c>
      <c r="C1247" s="3" t="str">
        <f>HYPERLINK("http://www.uniprot.org/uniprot/I1KD80","tr|I1KD80|I1KD80_SOYBN")</f>
        <v>tr|I1KD80|I1KD80_SOYBN</v>
      </c>
      <c r="D1247" t="s">
        <v>71</v>
      </c>
      <c r="E1247">
        <v>85</v>
      </c>
      <c r="F1247">
        <v>460</v>
      </c>
      <c r="G1247">
        <v>69</v>
      </c>
      <c r="H1247">
        <v>1</v>
      </c>
      <c r="I1247">
        <v>1</v>
      </c>
      <c r="J1247">
        <v>1377</v>
      </c>
      <c r="K1247">
        <v>1</v>
      </c>
      <c r="L1247">
        <v>1</v>
      </c>
      <c r="M1247">
        <v>460</v>
      </c>
      <c r="N1247" t="s">
        <v>18</v>
      </c>
      <c r="O1247">
        <v>0</v>
      </c>
      <c r="P1247">
        <v>2126</v>
      </c>
    </row>
    <row r="1248" spans="1:16" x14ac:dyDescent="0.25">
      <c r="A1248" t="s">
        <v>1900</v>
      </c>
      <c r="B1248">
        <v>948</v>
      </c>
      <c r="C1248" s="3" t="str">
        <f>HYPERLINK("http://www.uniprot.org/uniprot/G7I2H0","tr|G7I2H0|G7I2H0_MEDTR")</f>
        <v>tr|G7I2H0|G7I2H0_MEDTR</v>
      </c>
      <c r="D1248" t="s">
        <v>144</v>
      </c>
      <c r="E1248">
        <v>34.19</v>
      </c>
      <c r="F1248">
        <v>193</v>
      </c>
      <c r="G1248">
        <v>127</v>
      </c>
      <c r="H1248">
        <v>1</v>
      </c>
      <c r="I1248">
        <v>370</v>
      </c>
      <c r="J1248">
        <v>945</v>
      </c>
      <c r="K1248">
        <v>1</v>
      </c>
      <c r="L1248">
        <v>69</v>
      </c>
      <c r="M1248">
        <v>231</v>
      </c>
      <c r="N1248" t="s">
        <v>18</v>
      </c>
      <c r="O1248" s="1">
        <v>7.0184399999999997E-12</v>
      </c>
      <c r="P1248">
        <v>189</v>
      </c>
    </row>
    <row r="1249" spans="1:16" x14ac:dyDescent="0.25">
      <c r="A1249" t="s">
        <v>1901</v>
      </c>
      <c r="B1249">
        <v>366</v>
      </c>
      <c r="C1249" s="3" t="str">
        <f>HYPERLINK("http://www.uniprot.org/uniprot/I3SEG3","tr|I3SEG3|I3SEG3_LOTJA")</f>
        <v>tr|I3SEG3|I3SEG3_LOTJA</v>
      </c>
      <c r="D1249" t="s">
        <v>93</v>
      </c>
      <c r="E1249">
        <v>93.27</v>
      </c>
      <c r="F1249">
        <v>119</v>
      </c>
      <c r="G1249">
        <v>8</v>
      </c>
      <c r="H1249">
        <v>0</v>
      </c>
      <c r="I1249">
        <v>1</v>
      </c>
      <c r="J1249">
        <v>357</v>
      </c>
      <c r="K1249">
        <v>1</v>
      </c>
      <c r="L1249">
        <v>102</v>
      </c>
      <c r="M1249">
        <v>220</v>
      </c>
      <c r="N1249" t="s">
        <v>18</v>
      </c>
      <c r="O1249" s="1">
        <v>5.3209800000000005E-60</v>
      </c>
      <c r="P1249">
        <v>599</v>
      </c>
    </row>
    <row r="1250" spans="1:16" x14ac:dyDescent="0.25">
      <c r="A1250" t="s">
        <v>1902</v>
      </c>
      <c r="B1250">
        <v>3054</v>
      </c>
      <c r="C1250" s="3" t="str">
        <f>HYPERLINK("http://www.uniprot.org/uniprot/G7KTE9","tr|G7KTE9|G7KTE9_MEDTR")</f>
        <v>tr|G7KTE9|G7KTE9_MEDTR</v>
      </c>
      <c r="D1250" t="s">
        <v>1822</v>
      </c>
      <c r="E1250">
        <v>71.33</v>
      </c>
      <c r="F1250">
        <v>1043</v>
      </c>
      <c r="G1250">
        <v>299</v>
      </c>
      <c r="H1250">
        <v>27</v>
      </c>
      <c r="I1250">
        <v>1</v>
      </c>
      <c r="J1250">
        <v>3048</v>
      </c>
      <c r="K1250">
        <v>1</v>
      </c>
      <c r="L1250">
        <v>19</v>
      </c>
      <c r="M1250">
        <v>1059</v>
      </c>
      <c r="N1250" t="s">
        <v>18</v>
      </c>
      <c r="O1250">
        <v>0</v>
      </c>
      <c r="P1250">
        <v>3710</v>
      </c>
    </row>
    <row r="1251" spans="1:16" x14ac:dyDescent="0.25">
      <c r="A1251" t="s">
        <v>1903</v>
      </c>
      <c r="B1251">
        <v>1557</v>
      </c>
      <c r="C1251" s="3" t="str">
        <f>HYPERLINK("http://www.uniprot.org/uniprot/Q9T0P5","tr|Q9T0P5|Q9T0P5_PEA")</f>
        <v>tr|Q9T0P5|Q9T0P5_PEA</v>
      </c>
      <c r="D1251" t="s">
        <v>1904</v>
      </c>
      <c r="E1251">
        <v>73.180000000000007</v>
      </c>
      <c r="F1251">
        <v>496</v>
      </c>
      <c r="G1251">
        <v>133</v>
      </c>
      <c r="H1251">
        <v>0</v>
      </c>
      <c r="I1251">
        <v>67</v>
      </c>
      <c r="J1251">
        <v>1554</v>
      </c>
      <c r="K1251">
        <v>1</v>
      </c>
      <c r="L1251">
        <v>23</v>
      </c>
      <c r="M1251">
        <v>517</v>
      </c>
      <c r="N1251" t="s">
        <v>18</v>
      </c>
      <c r="O1251">
        <v>0</v>
      </c>
      <c r="P1251">
        <v>1864</v>
      </c>
    </row>
    <row r="1252" spans="1:16" x14ac:dyDescent="0.25">
      <c r="A1252" t="s">
        <v>1905</v>
      </c>
      <c r="B1252">
        <v>435</v>
      </c>
      <c r="C1252" s="3" t="str">
        <f>HYPERLINK("http://www.uniprot.org/uniprot/B9GR96","tr|B9GR96|B9GR96_POPTR")</f>
        <v>tr|B9GR96|B9GR96_POPTR</v>
      </c>
      <c r="D1252" t="s">
        <v>1906</v>
      </c>
      <c r="E1252">
        <v>49.16</v>
      </c>
      <c r="F1252">
        <v>120</v>
      </c>
      <c r="G1252">
        <v>61</v>
      </c>
      <c r="H1252">
        <v>0</v>
      </c>
      <c r="I1252">
        <v>40</v>
      </c>
      <c r="J1252">
        <v>399</v>
      </c>
      <c r="K1252">
        <v>1</v>
      </c>
      <c r="L1252">
        <v>17</v>
      </c>
      <c r="M1252">
        <v>130</v>
      </c>
      <c r="N1252" t="s">
        <v>18</v>
      </c>
      <c r="O1252" s="1">
        <v>1.0088400000000001E-18</v>
      </c>
      <c r="P1252">
        <v>243</v>
      </c>
    </row>
    <row r="1253" spans="1:16" x14ac:dyDescent="0.25">
      <c r="A1253" t="s">
        <v>1907</v>
      </c>
      <c r="B1253">
        <v>936</v>
      </c>
      <c r="C1253" s="3" t="str">
        <f>HYPERLINK("http://www.uniprot.org/uniprot/G7ID98","tr|G7ID98|G7ID98_MEDTR")</f>
        <v>tr|G7ID98|G7ID98_MEDTR</v>
      </c>
      <c r="D1253" t="s">
        <v>1908</v>
      </c>
      <c r="E1253">
        <v>81.78</v>
      </c>
      <c r="F1253">
        <v>313</v>
      </c>
      <c r="G1253">
        <v>57</v>
      </c>
      <c r="H1253">
        <v>2</v>
      </c>
      <c r="I1253">
        <v>1</v>
      </c>
      <c r="J1253">
        <v>933</v>
      </c>
      <c r="K1253">
        <v>1</v>
      </c>
      <c r="L1253">
        <v>53</v>
      </c>
      <c r="M1253">
        <v>361</v>
      </c>
      <c r="N1253" t="s">
        <v>18</v>
      </c>
      <c r="O1253" s="1">
        <v>3.16747E-142</v>
      </c>
      <c r="P1253">
        <v>1313</v>
      </c>
    </row>
    <row r="1254" spans="1:16" x14ac:dyDescent="0.25">
      <c r="A1254" t="s">
        <v>1909</v>
      </c>
      <c r="B1254">
        <v>1254</v>
      </c>
      <c r="C1254" s="3" t="str">
        <f>HYPERLINK("http://www.uniprot.org/uniprot/G7I5S2","tr|G7I5S2|G7I5S2_MEDTR")</f>
        <v>tr|G7I5S2|G7I5S2_MEDTR</v>
      </c>
      <c r="D1254" t="s">
        <v>1910</v>
      </c>
      <c r="E1254">
        <v>82.46</v>
      </c>
      <c r="F1254">
        <v>422</v>
      </c>
      <c r="G1254">
        <v>74</v>
      </c>
      <c r="H1254">
        <v>5</v>
      </c>
      <c r="I1254">
        <v>1</v>
      </c>
      <c r="J1254">
        <v>1251</v>
      </c>
      <c r="K1254">
        <v>1</v>
      </c>
      <c r="L1254">
        <v>1</v>
      </c>
      <c r="M1254">
        <v>420</v>
      </c>
      <c r="N1254" t="s">
        <v>18</v>
      </c>
      <c r="O1254">
        <v>0</v>
      </c>
      <c r="P1254">
        <v>1751</v>
      </c>
    </row>
    <row r="1255" spans="1:16" x14ac:dyDescent="0.25">
      <c r="A1255" t="s">
        <v>1911</v>
      </c>
      <c r="B1255">
        <v>1173</v>
      </c>
      <c r="C1255" s="3" t="str">
        <f>HYPERLINK("http://www.uniprot.org/uniprot/G7I9D2","tr|G7I9D2|G7I9D2_MEDTR")</f>
        <v>tr|G7I9D2|G7I9D2_MEDTR</v>
      </c>
      <c r="D1255" t="s">
        <v>1912</v>
      </c>
      <c r="E1255">
        <v>92.34</v>
      </c>
      <c r="F1255">
        <v>392</v>
      </c>
      <c r="G1255">
        <v>30</v>
      </c>
      <c r="H1255">
        <v>2</v>
      </c>
      <c r="I1255">
        <v>1</v>
      </c>
      <c r="J1255">
        <v>1170</v>
      </c>
      <c r="K1255">
        <v>1</v>
      </c>
      <c r="L1255">
        <v>117</v>
      </c>
      <c r="M1255">
        <v>508</v>
      </c>
      <c r="N1255" t="s">
        <v>18</v>
      </c>
      <c r="O1255">
        <v>0</v>
      </c>
      <c r="P1255">
        <v>1942</v>
      </c>
    </row>
    <row r="1256" spans="1:16" x14ac:dyDescent="0.25">
      <c r="A1256" t="s">
        <v>1913</v>
      </c>
      <c r="B1256">
        <v>642</v>
      </c>
      <c r="C1256" s="3" t="str">
        <f>HYPERLINK("http://www.uniprot.org/uniprot/C6TGE3","tr|C6TGE3|C6TGE3_SOYBN")</f>
        <v>tr|C6TGE3|C6TGE3_SOYBN</v>
      </c>
      <c r="D1256" t="s">
        <v>210</v>
      </c>
      <c r="E1256">
        <v>38.56</v>
      </c>
      <c r="F1256">
        <v>293</v>
      </c>
      <c r="G1256">
        <v>180</v>
      </c>
      <c r="H1256">
        <v>83</v>
      </c>
      <c r="I1256">
        <v>1</v>
      </c>
      <c r="J1256">
        <v>630</v>
      </c>
      <c r="K1256">
        <v>1</v>
      </c>
      <c r="L1256">
        <v>3</v>
      </c>
      <c r="M1256">
        <v>292</v>
      </c>
      <c r="N1256" t="s">
        <v>18</v>
      </c>
      <c r="O1256" s="1">
        <v>4.41325E-38</v>
      </c>
      <c r="P1256">
        <v>412</v>
      </c>
    </row>
    <row r="1257" spans="1:16" x14ac:dyDescent="0.25">
      <c r="A1257" t="s">
        <v>1914</v>
      </c>
      <c r="B1257">
        <v>1398</v>
      </c>
      <c r="C1257" s="3" t="str">
        <f>HYPERLINK("http://www.uniprot.org/uniprot/G7J856","tr|G7J856|G7J856_MEDTR")</f>
        <v>tr|G7J856|G7J856_MEDTR</v>
      </c>
      <c r="D1257" t="s">
        <v>1915</v>
      </c>
      <c r="E1257">
        <v>74.45</v>
      </c>
      <c r="F1257">
        <v>274</v>
      </c>
      <c r="G1257">
        <v>70</v>
      </c>
      <c r="H1257">
        <v>0</v>
      </c>
      <c r="I1257">
        <v>1</v>
      </c>
      <c r="J1257">
        <v>822</v>
      </c>
      <c r="K1257">
        <v>1</v>
      </c>
      <c r="L1257">
        <v>1</v>
      </c>
      <c r="M1257">
        <v>274</v>
      </c>
      <c r="N1257" t="s">
        <v>18</v>
      </c>
      <c r="O1257" s="1">
        <v>2.1769800000000002E-112</v>
      </c>
      <c r="P1257">
        <v>1058</v>
      </c>
    </row>
    <row r="1258" spans="1:16" x14ac:dyDescent="0.25">
      <c r="A1258" t="s">
        <v>1916</v>
      </c>
      <c r="B1258">
        <v>1104</v>
      </c>
      <c r="C1258" s="3" t="str">
        <f>HYPERLINK("http://www.uniprot.org/uniprot/G7J9L6","tr|G7J9L6|G7J9L6_MEDTR")</f>
        <v>tr|G7J9L6|G7J9L6_MEDTR</v>
      </c>
      <c r="D1258" t="s">
        <v>1917</v>
      </c>
      <c r="E1258">
        <v>74.52</v>
      </c>
      <c r="F1258">
        <v>365</v>
      </c>
      <c r="G1258">
        <v>93</v>
      </c>
      <c r="H1258">
        <v>2</v>
      </c>
      <c r="I1258">
        <v>13</v>
      </c>
      <c r="J1258">
        <v>1101</v>
      </c>
      <c r="K1258">
        <v>1</v>
      </c>
      <c r="L1258">
        <v>1</v>
      </c>
      <c r="M1258">
        <v>352</v>
      </c>
      <c r="N1258" t="s">
        <v>18</v>
      </c>
      <c r="O1258" s="1">
        <v>1.285E-151</v>
      </c>
      <c r="P1258">
        <v>1395</v>
      </c>
    </row>
    <row r="1259" spans="1:16" x14ac:dyDescent="0.25">
      <c r="A1259" t="s">
        <v>1918</v>
      </c>
      <c r="B1259">
        <v>966</v>
      </c>
      <c r="C1259" s="3" t="str">
        <f>HYPERLINK("http://www.uniprot.org/uniprot/I1KP61","tr|I1KP61|I1KP61_SOYBN")</f>
        <v>tr|I1KP61|I1KP61_SOYBN</v>
      </c>
      <c r="D1259" t="s">
        <v>117</v>
      </c>
      <c r="E1259">
        <v>78.16</v>
      </c>
      <c r="F1259">
        <v>316</v>
      </c>
      <c r="G1259">
        <v>69</v>
      </c>
      <c r="H1259">
        <v>0</v>
      </c>
      <c r="I1259">
        <v>16</v>
      </c>
      <c r="J1259">
        <v>963</v>
      </c>
      <c r="K1259">
        <v>1</v>
      </c>
      <c r="L1259">
        <v>32</v>
      </c>
      <c r="M1259">
        <v>347</v>
      </c>
      <c r="N1259" t="s">
        <v>18</v>
      </c>
      <c r="O1259" s="1">
        <v>4.1038300000000002E-140</v>
      </c>
      <c r="P1259">
        <v>1295</v>
      </c>
    </row>
    <row r="1260" spans="1:16" x14ac:dyDescent="0.25">
      <c r="A1260" t="s">
        <v>1919</v>
      </c>
      <c r="B1260">
        <v>759</v>
      </c>
      <c r="C1260" s="3" t="str">
        <f>HYPERLINK("http://www.uniprot.org/uniprot/G7LCF2","tr|G7LCF2|G7LCF2_MEDTR")</f>
        <v>tr|G7LCF2|G7LCF2_MEDTR</v>
      </c>
      <c r="D1260" t="s">
        <v>1920</v>
      </c>
      <c r="E1260">
        <v>73.790000000000006</v>
      </c>
      <c r="F1260">
        <v>248</v>
      </c>
      <c r="G1260">
        <v>65</v>
      </c>
      <c r="H1260">
        <v>2</v>
      </c>
      <c r="I1260">
        <v>16</v>
      </c>
      <c r="J1260">
        <v>753</v>
      </c>
      <c r="K1260">
        <v>1</v>
      </c>
      <c r="L1260">
        <v>5</v>
      </c>
      <c r="M1260">
        <v>252</v>
      </c>
      <c r="N1260" t="s">
        <v>18</v>
      </c>
      <c r="O1260" s="1">
        <v>4.9951799999999996E-99</v>
      </c>
      <c r="P1260">
        <v>939</v>
      </c>
    </row>
    <row r="1261" spans="1:16" x14ac:dyDescent="0.25">
      <c r="A1261" t="s">
        <v>1921</v>
      </c>
      <c r="B1261">
        <v>2004</v>
      </c>
      <c r="C1261" s="3" t="str">
        <f>HYPERLINK("http://www.uniprot.org/uniprot/G7JDE1","tr|G7JDE1|G7JDE1_MEDTR")</f>
        <v>tr|G7JDE1|G7JDE1_MEDTR</v>
      </c>
      <c r="D1261" t="s">
        <v>1922</v>
      </c>
      <c r="E1261">
        <v>91.3</v>
      </c>
      <c r="F1261">
        <v>667</v>
      </c>
      <c r="G1261">
        <v>58</v>
      </c>
      <c r="H1261">
        <v>0</v>
      </c>
      <c r="I1261">
        <v>1</v>
      </c>
      <c r="J1261">
        <v>2001</v>
      </c>
      <c r="K1261">
        <v>1</v>
      </c>
      <c r="L1261">
        <v>18</v>
      </c>
      <c r="M1261">
        <v>683</v>
      </c>
      <c r="N1261" t="s">
        <v>18</v>
      </c>
      <c r="O1261">
        <v>0</v>
      </c>
      <c r="P1261">
        <v>3197</v>
      </c>
    </row>
    <row r="1262" spans="1:16" x14ac:dyDescent="0.25">
      <c r="A1262" t="s">
        <v>1923</v>
      </c>
      <c r="B1262">
        <v>1254</v>
      </c>
      <c r="C1262" s="3" t="str">
        <f>HYPERLINK("http://www.uniprot.org/uniprot/Q2HTU9","tr|Q2HTU9|Q2HTU9_MEDTR")</f>
        <v>tr|Q2HTU9|Q2HTU9_MEDTR</v>
      </c>
      <c r="D1262" t="s">
        <v>1924</v>
      </c>
      <c r="E1262">
        <v>72.099999999999994</v>
      </c>
      <c r="F1262">
        <v>441</v>
      </c>
      <c r="G1262">
        <v>123</v>
      </c>
      <c r="H1262">
        <v>25</v>
      </c>
      <c r="I1262">
        <v>4</v>
      </c>
      <c r="J1262">
        <v>1251</v>
      </c>
      <c r="K1262">
        <v>1</v>
      </c>
      <c r="L1262">
        <v>3</v>
      </c>
      <c r="M1262">
        <v>431</v>
      </c>
      <c r="N1262" t="s">
        <v>18</v>
      </c>
      <c r="O1262" s="1">
        <v>5.9033999999999998E-167</v>
      </c>
      <c r="P1262">
        <v>1528</v>
      </c>
    </row>
    <row r="1263" spans="1:16" x14ac:dyDescent="0.25">
      <c r="A1263" t="s">
        <v>1925</v>
      </c>
      <c r="B1263">
        <v>2334</v>
      </c>
      <c r="C1263" s="3" t="str">
        <f>HYPERLINK("http://www.uniprot.org/uniprot/G7JFF4","tr|G7JFF4|G7JFF4_MEDTR")</f>
        <v>tr|G7JFF4|G7JFF4_MEDTR</v>
      </c>
      <c r="D1263" t="s">
        <v>1926</v>
      </c>
      <c r="E1263">
        <v>87.25</v>
      </c>
      <c r="F1263">
        <v>777</v>
      </c>
      <c r="G1263">
        <v>99</v>
      </c>
      <c r="H1263">
        <v>0</v>
      </c>
      <c r="I1263">
        <v>1</v>
      </c>
      <c r="J1263">
        <v>2331</v>
      </c>
      <c r="K1263">
        <v>1</v>
      </c>
      <c r="L1263">
        <v>1</v>
      </c>
      <c r="M1263">
        <v>776</v>
      </c>
      <c r="N1263" t="s">
        <v>18</v>
      </c>
      <c r="O1263">
        <v>0</v>
      </c>
      <c r="P1263">
        <v>3502</v>
      </c>
    </row>
    <row r="1264" spans="1:16" x14ac:dyDescent="0.25">
      <c r="A1264" t="s">
        <v>1927</v>
      </c>
      <c r="B1264">
        <v>4962</v>
      </c>
      <c r="C1264" s="3" t="str">
        <f>HYPERLINK("http://www.uniprot.org/uniprot/K7KMG9","tr|K7KMG9|K7KMG9_SOYBN")</f>
        <v>tr|K7KMG9|K7KMG9_SOYBN</v>
      </c>
      <c r="D1264" t="s">
        <v>28</v>
      </c>
      <c r="E1264">
        <v>70.38</v>
      </c>
      <c r="F1264">
        <v>1641</v>
      </c>
      <c r="G1264">
        <v>486</v>
      </c>
      <c r="H1264">
        <v>35</v>
      </c>
      <c r="I1264">
        <v>1</v>
      </c>
      <c r="J1264">
        <v>4818</v>
      </c>
      <c r="K1264">
        <v>1</v>
      </c>
      <c r="L1264">
        <v>1</v>
      </c>
      <c r="M1264">
        <v>1633</v>
      </c>
      <c r="N1264" t="s">
        <v>18</v>
      </c>
      <c r="O1264">
        <v>0</v>
      </c>
      <c r="P1264">
        <v>5503</v>
      </c>
    </row>
    <row r="1265" spans="1:16" x14ac:dyDescent="0.25">
      <c r="A1265" t="s">
        <v>1928</v>
      </c>
      <c r="B1265">
        <v>1131</v>
      </c>
      <c r="C1265" s="3" t="str">
        <f>HYPERLINK("http://www.uniprot.org/uniprot/M1DCB7","tr|M1DCB7|M1DCB7_SOLTU")</f>
        <v>tr|M1DCB7|M1DCB7_SOLTU</v>
      </c>
      <c r="D1265" t="s">
        <v>1929</v>
      </c>
      <c r="E1265">
        <v>58.69</v>
      </c>
      <c r="F1265">
        <v>397</v>
      </c>
      <c r="G1265">
        <v>164</v>
      </c>
      <c r="H1265">
        <v>23</v>
      </c>
      <c r="I1265">
        <v>4</v>
      </c>
      <c r="J1265">
        <v>1125</v>
      </c>
      <c r="K1265">
        <v>1</v>
      </c>
      <c r="L1265">
        <v>38</v>
      </c>
      <c r="M1265">
        <v>434</v>
      </c>
      <c r="N1265" t="s">
        <v>18</v>
      </c>
      <c r="O1265" s="1">
        <v>5.4547500000000004E-137</v>
      </c>
      <c r="P1265">
        <v>1269</v>
      </c>
    </row>
    <row r="1266" spans="1:16" x14ac:dyDescent="0.25">
      <c r="A1266" t="s">
        <v>1930</v>
      </c>
      <c r="B1266">
        <v>1278</v>
      </c>
      <c r="C1266" s="3" t="str">
        <f>HYPERLINK("http://www.uniprot.org/uniprot/G7KC42","tr|G7KC42|G7KC42_MEDTR")</f>
        <v>tr|G7KC42|G7KC42_MEDTR</v>
      </c>
      <c r="D1266" t="s">
        <v>1931</v>
      </c>
      <c r="E1266">
        <v>84</v>
      </c>
      <c r="F1266">
        <v>419</v>
      </c>
      <c r="G1266">
        <v>67</v>
      </c>
      <c r="H1266">
        <v>2</v>
      </c>
      <c r="I1266">
        <v>25</v>
      </c>
      <c r="J1266">
        <v>1275</v>
      </c>
      <c r="K1266">
        <v>1</v>
      </c>
      <c r="L1266">
        <v>129</v>
      </c>
      <c r="M1266">
        <v>547</v>
      </c>
      <c r="N1266" t="s">
        <v>18</v>
      </c>
      <c r="O1266">
        <v>0</v>
      </c>
      <c r="P1266">
        <v>1949</v>
      </c>
    </row>
    <row r="1267" spans="1:16" x14ac:dyDescent="0.25">
      <c r="A1267" t="s">
        <v>1932</v>
      </c>
      <c r="B1267">
        <v>1269</v>
      </c>
      <c r="C1267" s="3" t="str">
        <f>HYPERLINK("http://www.uniprot.org/uniprot/I1L319","tr|I1L319|I1L319_SOYBN")</f>
        <v>tr|I1L319|I1L319_SOYBN</v>
      </c>
      <c r="D1267" t="s">
        <v>71</v>
      </c>
      <c r="E1267">
        <v>64.5</v>
      </c>
      <c r="F1267">
        <v>479</v>
      </c>
      <c r="G1267">
        <v>170</v>
      </c>
      <c r="H1267">
        <v>57</v>
      </c>
      <c r="I1267">
        <v>1</v>
      </c>
      <c r="J1267">
        <v>1266</v>
      </c>
      <c r="K1267">
        <v>1</v>
      </c>
      <c r="L1267">
        <v>1</v>
      </c>
      <c r="M1267">
        <v>476</v>
      </c>
      <c r="N1267" t="s">
        <v>18</v>
      </c>
      <c r="O1267" s="1">
        <v>1.8691099999999999E-168</v>
      </c>
      <c r="P1267">
        <v>1541</v>
      </c>
    </row>
    <row r="1268" spans="1:16" x14ac:dyDescent="0.25">
      <c r="A1268" t="s">
        <v>1933</v>
      </c>
      <c r="B1268">
        <v>2472</v>
      </c>
      <c r="C1268" s="3" t="str">
        <f>HYPERLINK("http://www.uniprot.org/uniprot/K7KXF3","tr|K7KXF3|K7KXF3_SOYBN")</f>
        <v>tr|K7KXF3|K7KXF3_SOYBN</v>
      </c>
      <c r="D1268" t="s">
        <v>1889</v>
      </c>
      <c r="E1268">
        <v>69.92</v>
      </c>
      <c r="F1268">
        <v>808</v>
      </c>
      <c r="G1268">
        <v>243</v>
      </c>
      <c r="H1268">
        <v>7</v>
      </c>
      <c r="I1268">
        <v>67</v>
      </c>
      <c r="J1268">
        <v>2469</v>
      </c>
      <c r="K1268">
        <v>1</v>
      </c>
      <c r="L1268">
        <v>23</v>
      </c>
      <c r="M1268">
        <v>823</v>
      </c>
      <c r="N1268" t="s">
        <v>18</v>
      </c>
      <c r="O1268">
        <v>0</v>
      </c>
      <c r="P1268">
        <v>2967</v>
      </c>
    </row>
    <row r="1269" spans="1:16" x14ac:dyDescent="0.25">
      <c r="A1269" t="s">
        <v>1934</v>
      </c>
      <c r="B1269">
        <v>912</v>
      </c>
      <c r="C1269" s="3" t="str">
        <f>HYPERLINK("http://www.uniprot.org/uniprot/G7I278","tr|G7I278|G7I278_MEDTR")</f>
        <v>tr|G7I278|G7I278_MEDTR</v>
      </c>
      <c r="D1269" t="s">
        <v>1935</v>
      </c>
      <c r="E1269">
        <v>82.77</v>
      </c>
      <c r="F1269">
        <v>267</v>
      </c>
      <c r="G1269">
        <v>46</v>
      </c>
      <c r="H1269">
        <v>0</v>
      </c>
      <c r="I1269">
        <v>1</v>
      </c>
      <c r="J1269">
        <v>801</v>
      </c>
      <c r="K1269">
        <v>1</v>
      </c>
      <c r="L1269">
        <v>100</v>
      </c>
      <c r="M1269">
        <v>359</v>
      </c>
      <c r="N1269" t="s">
        <v>18</v>
      </c>
      <c r="O1269" s="1">
        <v>2.0369699999999999E-114</v>
      </c>
      <c r="P1269">
        <v>1073</v>
      </c>
    </row>
    <row r="1270" spans="1:16" x14ac:dyDescent="0.25">
      <c r="A1270" t="s">
        <v>1936</v>
      </c>
      <c r="B1270">
        <v>882</v>
      </c>
      <c r="C1270" s="3" t="str">
        <f>HYPERLINK("http://www.uniprot.org/uniprot/G7L3C0","tr|G7L3C0|G7L3C0_MEDTR")</f>
        <v>tr|G7L3C0|G7L3C0_MEDTR</v>
      </c>
      <c r="D1270" t="s">
        <v>1937</v>
      </c>
      <c r="E1270">
        <v>89.59</v>
      </c>
      <c r="F1270">
        <v>173</v>
      </c>
      <c r="G1270">
        <v>18</v>
      </c>
      <c r="H1270">
        <v>10</v>
      </c>
      <c r="I1270">
        <v>382</v>
      </c>
      <c r="J1270">
        <v>870</v>
      </c>
      <c r="K1270">
        <v>1</v>
      </c>
      <c r="L1270">
        <v>327</v>
      </c>
      <c r="M1270">
        <v>499</v>
      </c>
      <c r="N1270" t="s">
        <v>18</v>
      </c>
      <c r="O1270" s="1">
        <v>9.6815599999999994E-82</v>
      </c>
      <c r="P1270">
        <v>791</v>
      </c>
    </row>
    <row r="1271" spans="1:16" x14ac:dyDescent="0.25">
      <c r="A1271" t="s">
        <v>1938</v>
      </c>
      <c r="B1271">
        <v>4242</v>
      </c>
      <c r="C1271" s="3" t="str">
        <f>HYPERLINK("http://www.uniprot.org/uniprot/K7K633","tr|K7K633|K7K633_SOYBN")</f>
        <v>tr|K7K633|K7K633_SOYBN</v>
      </c>
      <c r="D1271" t="s">
        <v>28</v>
      </c>
      <c r="E1271">
        <v>76.11</v>
      </c>
      <c r="F1271">
        <v>1440</v>
      </c>
      <c r="G1271">
        <v>344</v>
      </c>
      <c r="H1271">
        <v>31</v>
      </c>
      <c r="I1271">
        <v>13</v>
      </c>
      <c r="J1271">
        <v>4239</v>
      </c>
      <c r="K1271">
        <v>1</v>
      </c>
      <c r="L1271">
        <v>14</v>
      </c>
      <c r="M1271">
        <v>1430</v>
      </c>
      <c r="N1271" t="s">
        <v>18</v>
      </c>
      <c r="O1271">
        <v>0</v>
      </c>
      <c r="P1271">
        <v>5484</v>
      </c>
    </row>
    <row r="1272" spans="1:16" x14ac:dyDescent="0.25">
      <c r="A1272" t="s">
        <v>1939</v>
      </c>
      <c r="B1272">
        <v>3447</v>
      </c>
      <c r="C1272" s="3" t="str">
        <f>HYPERLINK("http://www.uniprot.org/uniprot/G7INR2","tr|G7INR2|G7INR2_MEDTR")</f>
        <v>tr|G7INR2|G7INR2_MEDTR</v>
      </c>
      <c r="D1272" t="s">
        <v>1940</v>
      </c>
      <c r="E1272">
        <v>79.959999999999994</v>
      </c>
      <c r="F1272">
        <v>1173</v>
      </c>
      <c r="G1272">
        <v>235</v>
      </c>
      <c r="H1272">
        <v>26</v>
      </c>
      <c r="I1272">
        <v>4</v>
      </c>
      <c r="J1272">
        <v>3444</v>
      </c>
      <c r="K1272">
        <v>1</v>
      </c>
      <c r="L1272">
        <v>4</v>
      </c>
      <c r="M1272">
        <v>1156</v>
      </c>
      <c r="N1272" t="s">
        <v>18</v>
      </c>
      <c r="O1272">
        <v>0</v>
      </c>
      <c r="P1272">
        <v>4794</v>
      </c>
    </row>
    <row r="1273" spans="1:16" x14ac:dyDescent="0.25">
      <c r="A1273" t="s">
        <v>1941</v>
      </c>
      <c r="B1273">
        <v>747</v>
      </c>
      <c r="C1273" s="3" t="str">
        <f>HYPERLINK("http://www.uniprot.org/uniprot/G7IUM9","tr|G7IUM9|G7IUM9_MEDTR")</f>
        <v>tr|G7IUM9|G7IUM9_MEDTR</v>
      </c>
      <c r="D1273" t="s">
        <v>1942</v>
      </c>
      <c r="E1273">
        <v>72.88</v>
      </c>
      <c r="F1273">
        <v>225</v>
      </c>
      <c r="G1273">
        <v>61</v>
      </c>
      <c r="H1273">
        <v>0</v>
      </c>
      <c r="I1273">
        <v>52</v>
      </c>
      <c r="J1273">
        <v>726</v>
      </c>
      <c r="K1273">
        <v>1</v>
      </c>
      <c r="L1273">
        <v>19</v>
      </c>
      <c r="M1273">
        <v>242</v>
      </c>
      <c r="N1273" t="s">
        <v>18</v>
      </c>
      <c r="O1273" s="1">
        <v>6.1053500000000003E-86</v>
      </c>
      <c r="P1273">
        <v>826</v>
      </c>
    </row>
    <row r="1274" spans="1:16" x14ac:dyDescent="0.25">
      <c r="A1274" t="s">
        <v>1943</v>
      </c>
      <c r="B1274">
        <v>756</v>
      </c>
      <c r="C1274" s="3" t="str">
        <f>HYPERLINK("http://www.uniprot.org/uniprot/K7LW14","tr|K7LW14|K7LW14_SOYBN")</f>
        <v>tr|K7LW14|K7LW14_SOYBN</v>
      </c>
      <c r="D1274" t="s">
        <v>28</v>
      </c>
      <c r="E1274">
        <v>50</v>
      </c>
      <c r="F1274">
        <v>258</v>
      </c>
      <c r="G1274">
        <v>129</v>
      </c>
      <c r="H1274">
        <v>7</v>
      </c>
      <c r="I1274">
        <v>1</v>
      </c>
      <c r="J1274">
        <v>753</v>
      </c>
      <c r="K1274">
        <v>1</v>
      </c>
      <c r="L1274">
        <v>1</v>
      </c>
      <c r="M1274">
        <v>235</v>
      </c>
      <c r="N1274" t="s">
        <v>18</v>
      </c>
      <c r="O1274" s="1">
        <v>9.1690000000000001E-45</v>
      </c>
      <c r="P1274">
        <v>471</v>
      </c>
    </row>
    <row r="1275" spans="1:16" x14ac:dyDescent="0.25">
      <c r="A1275" t="s">
        <v>1944</v>
      </c>
      <c r="B1275">
        <v>2082</v>
      </c>
      <c r="C1275" s="3" t="str">
        <f>HYPERLINK("http://www.uniprot.org/uniprot/I1L1B7","tr|I1L1B7|I1L1B7_SOYBN")</f>
        <v>tr|I1L1B7|I1L1B7_SOYBN</v>
      </c>
      <c r="D1275" t="s">
        <v>28</v>
      </c>
      <c r="E1275">
        <v>83.63</v>
      </c>
      <c r="F1275">
        <v>617</v>
      </c>
      <c r="G1275">
        <v>101</v>
      </c>
      <c r="H1275">
        <v>0</v>
      </c>
      <c r="I1275">
        <v>223</v>
      </c>
      <c r="J1275">
        <v>2073</v>
      </c>
      <c r="K1275">
        <v>1</v>
      </c>
      <c r="L1275">
        <v>58</v>
      </c>
      <c r="M1275">
        <v>673</v>
      </c>
      <c r="N1275" t="s">
        <v>18</v>
      </c>
      <c r="O1275">
        <v>0</v>
      </c>
      <c r="P1275">
        <v>2727</v>
      </c>
    </row>
    <row r="1276" spans="1:16" x14ac:dyDescent="0.25">
      <c r="A1276" t="s">
        <v>1945</v>
      </c>
      <c r="B1276">
        <v>777</v>
      </c>
      <c r="C1276" s="3" t="str">
        <f>HYPERLINK("http://www.uniprot.org/uniprot/G7KDB9","tr|G7KDB9|G7KDB9_MEDTR")</f>
        <v>tr|G7KDB9|G7KDB9_MEDTR</v>
      </c>
      <c r="D1276" t="s">
        <v>1946</v>
      </c>
      <c r="E1276">
        <v>90.69</v>
      </c>
      <c r="F1276">
        <v>258</v>
      </c>
      <c r="G1276">
        <v>24</v>
      </c>
      <c r="H1276">
        <v>0</v>
      </c>
      <c r="I1276">
        <v>1</v>
      </c>
      <c r="J1276">
        <v>774</v>
      </c>
      <c r="K1276">
        <v>1</v>
      </c>
      <c r="L1276">
        <v>1</v>
      </c>
      <c r="M1276">
        <v>258</v>
      </c>
      <c r="N1276" t="s">
        <v>18</v>
      </c>
      <c r="O1276" s="1">
        <v>1.9777000000000001E-138</v>
      </c>
      <c r="P1276">
        <v>1279</v>
      </c>
    </row>
    <row r="1277" spans="1:16" x14ac:dyDescent="0.25">
      <c r="A1277" t="s">
        <v>1947</v>
      </c>
      <c r="B1277">
        <v>2364</v>
      </c>
      <c r="C1277" s="3" t="str">
        <f>HYPERLINK("http://www.uniprot.org/uniprot/G7KTF6","tr|G7KTF6|G7KTF6_MEDTR")</f>
        <v>tr|G7KTF6|G7KTF6_MEDTR</v>
      </c>
      <c r="D1277" t="s">
        <v>1859</v>
      </c>
      <c r="E1277">
        <v>84.11</v>
      </c>
      <c r="F1277">
        <v>787</v>
      </c>
      <c r="G1277">
        <v>125</v>
      </c>
      <c r="H1277">
        <v>0</v>
      </c>
      <c r="I1277">
        <v>1</v>
      </c>
      <c r="J1277">
        <v>2361</v>
      </c>
      <c r="K1277">
        <v>1</v>
      </c>
      <c r="L1277">
        <v>1</v>
      </c>
      <c r="M1277">
        <v>785</v>
      </c>
      <c r="N1277" t="s">
        <v>18</v>
      </c>
      <c r="O1277">
        <v>0</v>
      </c>
      <c r="P1277">
        <v>3446</v>
      </c>
    </row>
    <row r="1278" spans="1:16" x14ac:dyDescent="0.25">
      <c r="A1278" t="s">
        <v>1948</v>
      </c>
      <c r="B1278">
        <v>1443</v>
      </c>
      <c r="C1278" s="3" t="str">
        <f>HYPERLINK("http://www.uniprot.org/uniprot/Q9T0P5","tr|Q9T0P5|Q9T0P5_PEA")</f>
        <v>tr|Q9T0P5|Q9T0P5_PEA</v>
      </c>
      <c r="D1278" t="s">
        <v>1904</v>
      </c>
      <c r="E1278">
        <v>69.95</v>
      </c>
      <c r="F1278">
        <v>496</v>
      </c>
      <c r="G1278">
        <v>149</v>
      </c>
      <c r="H1278">
        <v>38</v>
      </c>
      <c r="I1278">
        <v>67</v>
      </c>
      <c r="J1278">
        <v>1440</v>
      </c>
      <c r="K1278">
        <v>1</v>
      </c>
      <c r="L1278">
        <v>23</v>
      </c>
      <c r="M1278">
        <v>517</v>
      </c>
      <c r="N1278" t="s">
        <v>18</v>
      </c>
      <c r="O1278">
        <v>0</v>
      </c>
      <c r="P1278">
        <v>1735</v>
      </c>
    </row>
    <row r="1279" spans="1:16" x14ac:dyDescent="0.25">
      <c r="A1279" t="s">
        <v>1949</v>
      </c>
      <c r="B1279">
        <v>2505</v>
      </c>
      <c r="C1279" s="3" t="str">
        <f>HYPERLINK("http://www.uniprot.org/uniprot/I1JFE9","tr|I1JFE9|I1JFE9_SOYBN")</f>
        <v>tr|I1JFE9|I1JFE9_SOYBN</v>
      </c>
      <c r="D1279" t="s">
        <v>1950</v>
      </c>
      <c r="E1279">
        <v>83.54</v>
      </c>
      <c r="F1279">
        <v>881</v>
      </c>
      <c r="G1279">
        <v>145</v>
      </c>
      <c r="H1279">
        <v>47</v>
      </c>
      <c r="I1279">
        <v>1</v>
      </c>
      <c r="J1279">
        <v>2502</v>
      </c>
      <c r="K1279">
        <v>1</v>
      </c>
      <c r="L1279">
        <v>1</v>
      </c>
      <c r="M1279">
        <v>881</v>
      </c>
      <c r="N1279" t="s">
        <v>18</v>
      </c>
      <c r="O1279">
        <v>0</v>
      </c>
      <c r="P1279">
        <v>3801</v>
      </c>
    </row>
    <row r="1280" spans="1:16" x14ac:dyDescent="0.25">
      <c r="A1280" t="s">
        <v>1951</v>
      </c>
      <c r="B1280">
        <v>402</v>
      </c>
      <c r="C1280" s="3" t="str">
        <f>HYPERLINK("http://www.uniprot.org/uniprot/G7ID96","tr|G7ID96|G7ID96_MEDTR")</f>
        <v>tr|G7ID96|G7ID96_MEDTR</v>
      </c>
      <c r="D1280" t="s">
        <v>1952</v>
      </c>
      <c r="E1280">
        <v>64.180000000000007</v>
      </c>
      <c r="F1280">
        <v>148</v>
      </c>
      <c r="G1280">
        <v>53</v>
      </c>
      <c r="H1280">
        <v>15</v>
      </c>
      <c r="I1280">
        <v>1</v>
      </c>
      <c r="J1280">
        <v>399</v>
      </c>
      <c r="K1280">
        <v>1</v>
      </c>
      <c r="L1280">
        <v>60</v>
      </c>
      <c r="M1280">
        <v>190</v>
      </c>
      <c r="N1280" t="s">
        <v>18</v>
      </c>
      <c r="O1280" s="1">
        <v>1.8652300000000001E-36</v>
      </c>
      <c r="P1280">
        <v>396</v>
      </c>
    </row>
    <row r="1281" spans="1:16" x14ac:dyDescent="0.25">
      <c r="A1281" t="s">
        <v>1953</v>
      </c>
      <c r="B1281">
        <v>1425</v>
      </c>
      <c r="C1281" s="3" t="str">
        <f>HYPERLINK("http://www.uniprot.org/uniprot/I3SIL8","tr|I3SIL8|I3SIL8_MEDTR")</f>
        <v>tr|I3SIL8|I3SIL8_MEDTR</v>
      </c>
      <c r="D1281" t="s">
        <v>22</v>
      </c>
      <c r="E1281">
        <v>73.010000000000005</v>
      </c>
      <c r="F1281">
        <v>478</v>
      </c>
      <c r="G1281">
        <v>129</v>
      </c>
      <c r="H1281">
        <v>4</v>
      </c>
      <c r="I1281">
        <v>1</v>
      </c>
      <c r="J1281">
        <v>1422</v>
      </c>
      <c r="K1281">
        <v>1</v>
      </c>
      <c r="L1281">
        <v>5</v>
      </c>
      <c r="M1281">
        <v>478</v>
      </c>
      <c r="N1281" t="s">
        <v>18</v>
      </c>
      <c r="O1281">
        <v>0</v>
      </c>
      <c r="P1281">
        <v>1745</v>
      </c>
    </row>
    <row r="1282" spans="1:16" x14ac:dyDescent="0.25">
      <c r="A1282" t="s">
        <v>1954</v>
      </c>
      <c r="B1282">
        <v>3027</v>
      </c>
      <c r="C1282" s="3" t="str">
        <f>HYPERLINK("http://www.uniprot.org/uniprot/G7J3F7","tr|G7J3F7|G7J3F7_MEDTR")</f>
        <v>tr|G7J3F7|G7J3F7_MEDTR</v>
      </c>
      <c r="D1282" t="s">
        <v>1955</v>
      </c>
      <c r="E1282">
        <v>84.2</v>
      </c>
      <c r="F1282">
        <v>1019</v>
      </c>
      <c r="G1282">
        <v>161</v>
      </c>
      <c r="H1282">
        <v>12</v>
      </c>
      <c r="I1282">
        <v>4</v>
      </c>
      <c r="J1282">
        <v>3024</v>
      </c>
      <c r="K1282">
        <v>1</v>
      </c>
      <c r="L1282">
        <v>3</v>
      </c>
      <c r="M1282">
        <v>998</v>
      </c>
      <c r="N1282" t="s">
        <v>18</v>
      </c>
      <c r="O1282">
        <v>0</v>
      </c>
      <c r="P1282">
        <v>4267</v>
      </c>
    </row>
    <row r="1283" spans="1:16" x14ac:dyDescent="0.25">
      <c r="A1283" t="s">
        <v>1956</v>
      </c>
      <c r="B1283">
        <v>765</v>
      </c>
      <c r="C1283" s="3" t="str">
        <f>HYPERLINK("http://www.uniprot.org/uniprot/G7J8S5","tr|G7J8S5|G7J8S5_MEDTR")</f>
        <v>tr|G7J8S5|G7J8S5_MEDTR</v>
      </c>
      <c r="D1283" t="s">
        <v>1957</v>
      </c>
      <c r="E1283">
        <v>75.19</v>
      </c>
      <c r="F1283">
        <v>258</v>
      </c>
      <c r="G1283">
        <v>64</v>
      </c>
      <c r="H1283">
        <v>4</v>
      </c>
      <c r="I1283">
        <v>1</v>
      </c>
      <c r="J1283">
        <v>762</v>
      </c>
      <c r="K1283">
        <v>1</v>
      </c>
      <c r="L1283">
        <v>43</v>
      </c>
      <c r="M1283">
        <v>293</v>
      </c>
      <c r="N1283" t="s">
        <v>18</v>
      </c>
      <c r="O1283" s="1">
        <v>1.8044500000000001E-104</v>
      </c>
      <c r="P1283">
        <v>986</v>
      </c>
    </row>
    <row r="1284" spans="1:16" x14ac:dyDescent="0.25">
      <c r="A1284" t="s">
        <v>1958</v>
      </c>
      <c r="B1284">
        <v>816</v>
      </c>
      <c r="C1284" s="3" t="str">
        <f>HYPERLINK("http://www.uniprot.org/uniprot/G7J9H9","tr|G7J9H9|G7J9H9_MEDTR")</f>
        <v>tr|G7J9H9|G7J9H9_MEDTR</v>
      </c>
      <c r="D1284" t="s">
        <v>1308</v>
      </c>
      <c r="E1284">
        <v>45.31</v>
      </c>
      <c r="F1284">
        <v>192</v>
      </c>
      <c r="G1284">
        <v>105</v>
      </c>
      <c r="H1284">
        <v>9</v>
      </c>
      <c r="I1284">
        <v>265</v>
      </c>
      <c r="J1284">
        <v>813</v>
      </c>
      <c r="K1284">
        <v>1</v>
      </c>
      <c r="L1284">
        <v>36</v>
      </c>
      <c r="M1284">
        <v>208</v>
      </c>
      <c r="N1284" t="s">
        <v>18</v>
      </c>
      <c r="O1284" s="1">
        <v>5.8803800000000003E-35</v>
      </c>
      <c r="P1284">
        <v>387</v>
      </c>
    </row>
    <row r="1285" spans="1:16" x14ac:dyDescent="0.25">
      <c r="A1285" t="s">
        <v>1959</v>
      </c>
      <c r="B1285">
        <v>768</v>
      </c>
      <c r="C1285" s="3" t="str">
        <f>HYPERLINK("http://www.uniprot.org/uniprot/I3SLL1","tr|I3SLL1|I3SLL1_LOTJA")</f>
        <v>tr|I3SLL1|I3SLL1_LOTJA</v>
      </c>
      <c r="D1285" t="s">
        <v>93</v>
      </c>
      <c r="E1285">
        <v>75.39</v>
      </c>
      <c r="F1285">
        <v>256</v>
      </c>
      <c r="G1285">
        <v>63</v>
      </c>
      <c r="H1285">
        <v>1</v>
      </c>
      <c r="I1285">
        <v>1</v>
      </c>
      <c r="J1285">
        <v>765</v>
      </c>
      <c r="K1285">
        <v>1</v>
      </c>
      <c r="L1285">
        <v>40</v>
      </c>
      <c r="M1285">
        <v>293</v>
      </c>
      <c r="N1285" t="s">
        <v>18</v>
      </c>
      <c r="O1285" s="1">
        <v>3.9280400000000001E-99</v>
      </c>
      <c r="P1285">
        <v>940</v>
      </c>
    </row>
    <row r="1286" spans="1:16" x14ac:dyDescent="0.25">
      <c r="A1286" t="s">
        <v>1960</v>
      </c>
      <c r="B1286">
        <v>699</v>
      </c>
      <c r="C1286" s="3" t="str">
        <f>HYPERLINK("http://www.uniprot.org/uniprot/G7LCF1","tr|G7LCF1|G7LCF1_MEDTR")</f>
        <v>tr|G7LCF1|G7LCF1_MEDTR</v>
      </c>
      <c r="D1286" t="s">
        <v>1961</v>
      </c>
      <c r="E1286">
        <v>82.14</v>
      </c>
      <c r="F1286">
        <v>224</v>
      </c>
      <c r="G1286">
        <v>40</v>
      </c>
      <c r="H1286">
        <v>0</v>
      </c>
      <c r="I1286">
        <v>1</v>
      </c>
      <c r="J1286">
        <v>672</v>
      </c>
      <c r="K1286">
        <v>1</v>
      </c>
      <c r="L1286">
        <v>1</v>
      </c>
      <c r="M1286">
        <v>224</v>
      </c>
      <c r="N1286" t="s">
        <v>18</v>
      </c>
      <c r="O1286" s="1">
        <v>7.5879100000000004E-101</v>
      </c>
      <c r="P1286">
        <v>954</v>
      </c>
    </row>
    <row r="1287" spans="1:16" x14ac:dyDescent="0.25">
      <c r="A1287" t="s">
        <v>1962</v>
      </c>
      <c r="B1287">
        <v>3069</v>
      </c>
      <c r="C1287" s="3" t="str">
        <f>HYPERLINK("http://www.uniprot.org/uniprot/I1KQR1","tr|I1KQR1|I1KQR1_SOYBN")</f>
        <v>tr|I1KQR1|I1KQR1_SOYBN</v>
      </c>
      <c r="D1287" t="s">
        <v>71</v>
      </c>
      <c r="E1287">
        <v>63.47</v>
      </c>
      <c r="F1287">
        <v>1065</v>
      </c>
      <c r="G1287">
        <v>389</v>
      </c>
      <c r="H1287">
        <v>43</v>
      </c>
      <c r="I1287">
        <v>1</v>
      </c>
      <c r="J1287">
        <v>3066</v>
      </c>
      <c r="K1287">
        <v>1</v>
      </c>
      <c r="L1287">
        <v>1</v>
      </c>
      <c r="M1287">
        <v>1047</v>
      </c>
      <c r="N1287" t="s">
        <v>18</v>
      </c>
      <c r="O1287">
        <v>0</v>
      </c>
      <c r="P1287">
        <v>3361</v>
      </c>
    </row>
    <row r="1288" spans="1:16" x14ac:dyDescent="0.25">
      <c r="A1288" t="s">
        <v>1963</v>
      </c>
      <c r="B1288">
        <v>1677</v>
      </c>
      <c r="C1288" s="3" t="str">
        <f>HYPERLINK("http://www.uniprot.org/uniprot/G7JFF5","tr|G7JFF5|G7JFF5_MEDTR")</f>
        <v>tr|G7JFF5|G7JFF5_MEDTR</v>
      </c>
      <c r="D1288" t="s">
        <v>1964</v>
      </c>
      <c r="E1288">
        <v>91.72</v>
      </c>
      <c r="F1288">
        <v>544</v>
      </c>
      <c r="G1288">
        <v>45</v>
      </c>
      <c r="H1288">
        <v>8</v>
      </c>
      <c r="I1288">
        <v>67</v>
      </c>
      <c r="J1288">
        <v>1674</v>
      </c>
      <c r="K1288">
        <v>1</v>
      </c>
      <c r="L1288">
        <v>23</v>
      </c>
      <c r="M1288">
        <v>566</v>
      </c>
      <c r="N1288" t="s">
        <v>18</v>
      </c>
      <c r="O1288">
        <v>0</v>
      </c>
      <c r="P1288">
        <v>2600</v>
      </c>
    </row>
    <row r="1289" spans="1:16" x14ac:dyDescent="0.25">
      <c r="A1289" t="s">
        <v>1965</v>
      </c>
      <c r="B1289">
        <v>1683</v>
      </c>
      <c r="C1289" s="3" t="str">
        <f>HYPERLINK("http://www.uniprot.org/uniprot/K7KMG7","tr|K7KMG7|K7KMG7_SOYBN")</f>
        <v>tr|K7KMG7|K7KMG7_SOYBN</v>
      </c>
      <c r="D1289" t="s">
        <v>28</v>
      </c>
      <c r="E1289">
        <v>82.72</v>
      </c>
      <c r="F1289">
        <v>550</v>
      </c>
      <c r="G1289">
        <v>95</v>
      </c>
      <c r="H1289">
        <v>0</v>
      </c>
      <c r="I1289">
        <v>28</v>
      </c>
      <c r="J1289">
        <v>1677</v>
      </c>
      <c r="K1289">
        <v>1</v>
      </c>
      <c r="L1289">
        <v>1</v>
      </c>
      <c r="M1289">
        <v>546</v>
      </c>
      <c r="N1289" t="s">
        <v>18</v>
      </c>
      <c r="O1289">
        <v>0</v>
      </c>
      <c r="P1289">
        <v>2457</v>
      </c>
    </row>
    <row r="1290" spans="1:16" x14ac:dyDescent="0.25">
      <c r="A1290" t="s">
        <v>1966</v>
      </c>
      <c r="B1290">
        <v>1326</v>
      </c>
      <c r="C1290" s="3" t="str">
        <f>HYPERLINK("http://www.uniprot.org/uniprot/G7ZXN7","tr|G7ZXN7|G7ZXN7_MEDTR")</f>
        <v>tr|G7ZXN7|G7ZXN7_MEDTR</v>
      </c>
      <c r="D1290" t="s">
        <v>1967</v>
      </c>
      <c r="E1290">
        <v>75.3</v>
      </c>
      <c r="F1290">
        <v>486</v>
      </c>
      <c r="G1290">
        <v>120</v>
      </c>
      <c r="H1290">
        <v>45</v>
      </c>
      <c r="I1290">
        <v>1</v>
      </c>
      <c r="J1290">
        <v>1323</v>
      </c>
      <c r="K1290">
        <v>1</v>
      </c>
      <c r="L1290">
        <v>26</v>
      </c>
      <c r="M1290">
        <v>510</v>
      </c>
      <c r="N1290" t="s">
        <v>18</v>
      </c>
      <c r="O1290">
        <v>0</v>
      </c>
      <c r="P1290">
        <v>1869</v>
      </c>
    </row>
    <row r="1291" spans="1:16" x14ac:dyDescent="0.25">
      <c r="A1291" t="s">
        <v>1968</v>
      </c>
      <c r="B1291">
        <v>1020</v>
      </c>
      <c r="C1291" s="3" t="str">
        <f>HYPERLINK("http://www.uniprot.org/uniprot/G7KC38","tr|G7KC38|G7KC38_MEDTR")</f>
        <v>tr|G7KC38|G7KC38_MEDTR</v>
      </c>
      <c r="D1291" t="s">
        <v>1969</v>
      </c>
      <c r="E1291">
        <v>62.71</v>
      </c>
      <c r="F1291">
        <v>346</v>
      </c>
      <c r="G1291">
        <v>129</v>
      </c>
      <c r="H1291">
        <v>7</v>
      </c>
      <c r="I1291">
        <v>1</v>
      </c>
      <c r="J1291">
        <v>1017</v>
      </c>
      <c r="K1291">
        <v>1</v>
      </c>
      <c r="L1291">
        <v>1</v>
      </c>
      <c r="M1291">
        <v>321</v>
      </c>
      <c r="N1291" t="s">
        <v>18</v>
      </c>
      <c r="O1291" s="1">
        <v>4.8336799999999999E-102</v>
      </c>
      <c r="P1291">
        <v>967</v>
      </c>
    </row>
    <row r="1292" spans="1:16" x14ac:dyDescent="0.25">
      <c r="A1292" t="s">
        <v>1970</v>
      </c>
      <c r="B1292">
        <v>663</v>
      </c>
      <c r="C1292" s="3" t="str">
        <f>HYPERLINK("http://www.uniprot.org/uniprot/Q9FUN2","tr|Q9FUN2|Q9FUN2_CITUN")</f>
        <v>tr|Q9FUN2|Q9FUN2_CITUN</v>
      </c>
      <c r="D1292" t="s">
        <v>1971</v>
      </c>
      <c r="E1292">
        <v>81.37</v>
      </c>
      <c r="F1292">
        <v>204</v>
      </c>
      <c r="G1292">
        <v>38</v>
      </c>
      <c r="H1292">
        <v>0</v>
      </c>
      <c r="I1292">
        <v>40</v>
      </c>
      <c r="J1292">
        <v>651</v>
      </c>
      <c r="K1292">
        <v>1</v>
      </c>
      <c r="L1292">
        <v>105</v>
      </c>
      <c r="M1292">
        <v>307</v>
      </c>
      <c r="N1292" t="s">
        <v>18</v>
      </c>
      <c r="O1292" s="1">
        <v>8.7947999999999998E-93</v>
      </c>
      <c r="P1292">
        <v>884</v>
      </c>
    </row>
    <row r="1293" spans="1:16" x14ac:dyDescent="0.25">
      <c r="A1293" t="s">
        <v>1972</v>
      </c>
      <c r="B1293">
        <v>3168</v>
      </c>
      <c r="C1293" s="3" t="str">
        <f>HYPERLINK("http://www.uniprot.org/uniprot/I1KMI5","tr|I1KMI5|I1KMI5_SOYBN")</f>
        <v>tr|I1KMI5|I1KMI5_SOYBN</v>
      </c>
      <c r="D1293" t="s">
        <v>71</v>
      </c>
      <c r="E1293">
        <v>75.83</v>
      </c>
      <c r="F1293">
        <v>993</v>
      </c>
      <c r="G1293">
        <v>240</v>
      </c>
      <c r="H1293">
        <v>2</v>
      </c>
      <c r="I1293">
        <v>1</v>
      </c>
      <c r="J1293">
        <v>2973</v>
      </c>
      <c r="K1293">
        <v>1</v>
      </c>
      <c r="L1293">
        <v>1</v>
      </c>
      <c r="M1293">
        <v>970</v>
      </c>
      <c r="N1293" t="s">
        <v>18</v>
      </c>
      <c r="O1293">
        <v>0</v>
      </c>
      <c r="P1293">
        <v>3791</v>
      </c>
    </row>
    <row r="1294" spans="1:16" x14ac:dyDescent="0.25">
      <c r="A1294" t="s">
        <v>1973</v>
      </c>
      <c r="B1294">
        <v>2265</v>
      </c>
      <c r="C1294" s="3" t="str">
        <f>HYPERLINK("http://www.uniprot.org/uniprot/A5BE46","tr|A5BE46|A5BE46_VITVI")</f>
        <v>tr|A5BE46|A5BE46_VITVI</v>
      </c>
      <c r="D1294" t="s">
        <v>462</v>
      </c>
      <c r="E1294">
        <v>79.73</v>
      </c>
      <c r="F1294">
        <v>760</v>
      </c>
      <c r="G1294">
        <v>154</v>
      </c>
      <c r="H1294">
        <v>7</v>
      </c>
      <c r="I1294">
        <v>1</v>
      </c>
      <c r="J1294">
        <v>2259</v>
      </c>
      <c r="K1294">
        <v>1</v>
      </c>
      <c r="L1294">
        <v>594</v>
      </c>
      <c r="M1294">
        <v>1353</v>
      </c>
      <c r="N1294" t="s">
        <v>18</v>
      </c>
      <c r="O1294">
        <v>0</v>
      </c>
      <c r="P1294">
        <v>3239</v>
      </c>
    </row>
    <row r="1295" spans="1:16" x14ac:dyDescent="0.25">
      <c r="A1295" t="s">
        <v>1974</v>
      </c>
      <c r="B1295">
        <v>1080</v>
      </c>
      <c r="C1295" s="3" t="str">
        <f>HYPERLINK("http://www.uniprot.org/uniprot/G7L4A4","tr|G7L4A4|G7L4A4_MEDTR")</f>
        <v>tr|G7L4A4|G7L4A4_MEDTR</v>
      </c>
      <c r="D1295" t="s">
        <v>1975</v>
      </c>
      <c r="E1295">
        <v>78.05</v>
      </c>
      <c r="F1295">
        <v>360</v>
      </c>
      <c r="G1295">
        <v>79</v>
      </c>
      <c r="H1295">
        <v>3</v>
      </c>
      <c r="I1295">
        <v>1</v>
      </c>
      <c r="J1295">
        <v>1071</v>
      </c>
      <c r="K1295">
        <v>1</v>
      </c>
      <c r="L1295">
        <v>341</v>
      </c>
      <c r="M1295">
        <v>699</v>
      </c>
      <c r="N1295" t="s">
        <v>18</v>
      </c>
      <c r="O1295" s="1">
        <v>8.57681E-153</v>
      </c>
      <c r="P1295">
        <v>1405</v>
      </c>
    </row>
    <row r="1296" spans="1:16" x14ac:dyDescent="0.25">
      <c r="A1296" t="s">
        <v>1976</v>
      </c>
      <c r="B1296">
        <v>345</v>
      </c>
      <c r="C1296" s="3" t="str">
        <f>HYPERLINK("http://www.uniprot.org/uniprot/K7M593","tr|K7M593|K7M593_SOYBN")</f>
        <v>tr|K7M593|K7M593_SOYBN</v>
      </c>
      <c r="D1296" t="s">
        <v>61</v>
      </c>
      <c r="E1296">
        <v>60.34</v>
      </c>
      <c r="F1296">
        <v>58</v>
      </c>
      <c r="G1296">
        <v>23</v>
      </c>
      <c r="H1296">
        <v>0</v>
      </c>
      <c r="I1296">
        <v>64</v>
      </c>
      <c r="J1296">
        <v>237</v>
      </c>
      <c r="K1296">
        <v>1</v>
      </c>
      <c r="L1296">
        <v>171</v>
      </c>
      <c r="M1296">
        <v>226</v>
      </c>
      <c r="N1296" t="s">
        <v>18</v>
      </c>
      <c r="O1296" s="1">
        <v>8.3913300000000002E-20</v>
      </c>
      <c r="P1296">
        <v>151</v>
      </c>
    </row>
    <row r="1297" spans="1:16" x14ac:dyDescent="0.25">
      <c r="A1297" t="s">
        <v>1977</v>
      </c>
      <c r="B1297">
        <v>1194</v>
      </c>
      <c r="C1297" s="3" t="str">
        <f>HYPERLINK("http://www.uniprot.org/uniprot/G7K5M8","tr|G7K5M8|G7K5M8_MEDTR")</f>
        <v>tr|G7K5M8|G7K5M8_MEDTR</v>
      </c>
      <c r="D1297" t="s">
        <v>1978</v>
      </c>
      <c r="E1297">
        <v>86.68</v>
      </c>
      <c r="F1297">
        <v>398</v>
      </c>
      <c r="G1297">
        <v>53</v>
      </c>
      <c r="H1297">
        <v>1</v>
      </c>
      <c r="I1297">
        <v>1</v>
      </c>
      <c r="J1297">
        <v>1191</v>
      </c>
      <c r="K1297">
        <v>1</v>
      </c>
      <c r="L1297">
        <v>1</v>
      </c>
      <c r="M1297">
        <v>395</v>
      </c>
      <c r="N1297" t="s">
        <v>18</v>
      </c>
      <c r="O1297">
        <v>0</v>
      </c>
      <c r="P1297">
        <v>1766</v>
      </c>
    </row>
    <row r="1298" spans="1:16" x14ac:dyDescent="0.25">
      <c r="A1298" t="s">
        <v>1979</v>
      </c>
      <c r="B1298">
        <v>189</v>
      </c>
      <c r="C1298" s="3" t="str">
        <f>HYPERLINK("http://www.uniprot.org/uniprot/G7INR8","tr|G7INR8|G7INR8_MEDTR")</f>
        <v>tr|G7INR8|G7INR8_MEDTR</v>
      </c>
      <c r="D1298" t="s">
        <v>1980</v>
      </c>
      <c r="E1298">
        <v>94.11</v>
      </c>
      <c r="F1298">
        <v>51</v>
      </c>
      <c r="G1298">
        <v>3</v>
      </c>
      <c r="H1298">
        <v>0</v>
      </c>
      <c r="I1298">
        <v>34</v>
      </c>
      <c r="J1298">
        <v>186</v>
      </c>
      <c r="K1298">
        <v>1</v>
      </c>
      <c r="L1298">
        <v>1107</v>
      </c>
      <c r="M1298">
        <v>1157</v>
      </c>
      <c r="N1298" t="s">
        <v>18</v>
      </c>
      <c r="O1298" s="1">
        <v>2.7495700000000001E-17</v>
      </c>
      <c r="P1298">
        <v>230</v>
      </c>
    </row>
    <row r="1299" spans="1:16" x14ac:dyDescent="0.25">
      <c r="A1299" t="s">
        <v>1981</v>
      </c>
      <c r="B1299">
        <v>576</v>
      </c>
      <c r="C1299" s="3" t="str">
        <f>HYPERLINK("http://www.uniprot.org/uniprot/G7IUN0","tr|G7IUN0|G7IUN0_MEDTR")</f>
        <v>tr|G7IUN0|G7IUN0_MEDTR</v>
      </c>
      <c r="D1299" t="s">
        <v>1982</v>
      </c>
      <c r="E1299">
        <v>82.38</v>
      </c>
      <c r="F1299">
        <v>193</v>
      </c>
      <c r="G1299">
        <v>34</v>
      </c>
      <c r="H1299">
        <v>3</v>
      </c>
      <c r="I1299">
        <v>1</v>
      </c>
      <c r="J1299">
        <v>570</v>
      </c>
      <c r="K1299">
        <v>1</v>
      </c>
      <c r="L1299">
        <v>1</v>
      </c>
      <c r="M1299">
        <v>190</v>
      </c>
      <c r="N1299" t="s">
        <v>18</v>
      </c>
      <c r="O1299" s="1">
        <v>1.5513500000000001E-80</v>
      </c>
      <c r="P1299">
        <v>777</v>
      </c>
    </row>
    <row r="1300" spans="1:16" x14ac:dyDescent="0.25">
      <c r="A1300" t="s">
        <v>1983</v>
      </c>
      <c r="B1300">
        <v>1032</v>
      </c>
      <c r="C1300" s="3" t="str">
        <f>HYPERLINK("http://www.uniprot.org/uniprot/I3STP0","tr|I3STP0|I3STP0_MEDTR")</f>
        <v>tr|I3STP0|I3STP0_MEDTR</v>
      </c>
      <c r="D1300" t="s">
        <v>1984</v>
      </c>
      <c r="E1300">
        <v>85.08</v>
      </c>
      <c r="F1300">
        <v>342</v>
      </c>
      <c r="G1300">
        <v>51</v>
      </c>
      <c r="H1300">
        <v>2</v>
      </c>
      <c r="I1300">
        <v>1</v>
      </c>
      <c r="J1300">
        <v>1020</v>
      </c>
      <c r="K1300">
        <v>1</v>
      </c>
      <c r="L1300">
        <v>1</v>
      </c>
      <c r="M1300">
        <v>342</v>
      </c>
      <c r="N1300" t="s">
        <v>18</v>
      </c>
      <c r="O1300" s="1">
        <v>8.8458899999999998E-160</v>
      </c>
      <c r="P1300">
        <v>1465</v>
      </c>
    </row>
    <row r="1301" spans="1:16" x14ac:dyDescent="0.25">
      <c r="A1301" t="s">
        <v>1985</v>
      </c>
      <c r="B1301">
        <v>1746</v>
      </c>
      <c r="C1301" s="3" t="str">
        <f>HYPERLINK("http://www.uniprot.org/uniprot/G7K5Z9","tr|G7K5Z9|G7K5Z9_MEDTR")</f>
        <v>tr|G7K5Z9|G7K5Z9_MEDTR</v>
      </c>
      <c r="D1301" t="s">
        <v>1986</v>
      </c>
      <c r="E1301">
        <v>77.7</v>
      </c>
      <c r="F1301">
        <v>583</v>
      </c>
      <c r="G1301">
        <v>130</v>
      </c>
      <c r="H1301">
        <v>34</v>
      </c>
      <c r="I1301">
        <v>79</v>
      </c>
      <c r="J1301">
        <v>1725</v>
      </c>
      <c r="K1301">
        <v>1</v>
      </c>
      <c r="L1301">
        <v>186</v>
      </c>
      <c r="M1301">
        <v>764</v>
      </c>
      <c r="N1301" t="s">
        <v>18</v>
      </c>
      <c r="O1301">
        <v>0</v>
      </c>
      <c r="P1301">
        <v>2359</v>
      </c>
    </row>
    <row r="1302" spans="1:16" x14ac:dyDescent="0.25">
      <c r="A1302" t="s">
        <v>1987</v>
      </c>
      <c r="B1302">
        <v>1341</v>
      </c>
      <c r="C1302" s="3" t="str">
        <f>HYPERLINK("http://www.uniprot.org/uniprot/G7KDC0","tr|G7KDC0|G7KDC0_MEDTR")</f>
        <v>tr|G7KDC0|G7KDC0_MEDTR</v>
      </c>
      <c r="D1302" t="s">
        <v>1988</v>
      </c>
      <c r="E1302">
        <v>82.95</v>
      </c>
      <c r="F1302">
        <v>446</v>
      </c>
      <c r="G1302">
        <v>76</v>
      </c>
      <c r="H1302">
        <v>0</v>
      </c>
      <c r="I1302">
        <v>1</v>
      </c>
      <c r="J1302">
        <v>1338</v>
      </c>
      <c r="K1302">
        <v>1</v>
      </c>
      <c r="L1302">
        <v>40</v>
      </c>
      <c r="M1302">
        <v>481</v>
      </c>
      <c r="N1302" t="s">
        <v>18</v>
      </c>
      <c r="O1302">
        <v>0</v>
      </c>
      <c r="P1302">
        <v>1855</v>
      </c>
    </row>
    <row r="1303" spans="1:16" x14ac:dyDescent="0.25">
      <c r="A1303" t="s">
        <v>1989</v>
      </c>
      <c r="B1303">
        <v>2265</v>
      </c>
      <c r="C1303" s="3" t="str">
        <f>HYPERLINK("http://www.uniprot.org/uniprot/A5BE46","tr|A5BE46|A5BE46_VITVI")</f>
        <v>tr|A5BE46|A5BE46_VITVI</v>
      </c>
      <c r="D1303" t="s">
        <v>462</v>
      </c>
      <c r="E1303">
        <v>79.599999999999994</v>
      </c>
      <c r="F1303">
        <v>760</v>
      </c>
      <c r="G1303">
        <v>155</v>
      </c>
      <c r="H1303">
        <v>7</v>
      </c>
      <c r="I1303">
        <v>1</v>
      </c>
      <c r="J1303">
        <v>2259</v>
      </c>
      <c r="K1303">
        <v>1</v>
      </c>
      <c r="L1303">
        <v>594</v>
      </c>
      <c r="M1303">
        <v>1353</v>
      </c>
      <c r="N1303" t="s">
        <v>18</v>
      </c>
      <c r="O1303">
        <v>0</v>
      </c>
      <c r="P1303">
        <v>3235</v>
      </c>
    </row>
    <row r="1304" spans="1:16" x14ac:dyDescent="0.25">
      <c r="A1304" t="s">
        <v>1990</v>
      </c>
      <c r="B1304">
        <v>1209</v>
      </c>
      <c r="C1304" s="3" t="str">
        <f>HYPERLINK("http://www.uniprot.org/uniprot/I1N9R3","tr|I1N9R3|I1N9R3_SOYBN")</f>
        <v>tr|I1N9R3|I1N9R3_SOYBN</v>
      </c>
      <c r="D1304" t="s">
        <v>28</v>
      </c>
      <c r="E1304">
        <v>72.31</v>
      </c>
      <c r="F1304">
        <v>401</v>
      </c>
      <c r="G1304">
        <v>111</v>
      </c>
      <c r="H1304">
        <v>1</v>
      </c>
      <c r="I1304">
        <v>1</v>
      </c>
      <c r="J1304">
        <v>1200</v>
      </c>
      <c r="K1304">
        <v>1</v>
      </c>
      <c r="L1304">
        <v>1</v>
      </c>
      <c r="M1304">
        <v>396</v>
      </c>
      <c r="N1304" t="s">
        <v>18</v>
      </c>
      <c r="O1304" s="1">
        <v>5.5883800000000003E-159</v>
      </c>
      <c r="P1304">
        <v>1459</v>
      </c>
    </row>
    <row r="1305" spans="1:16" x14ac:dyDescent="0.25">
      <c r="A1305" t="s">
        <v>1991</v>
      </c>
      <c r="B1305">
        <v>1578</v>
      </c>
      <c r="C1305" s="3" t="str">
        <f>HYPERLINK("http://www.uniprot.org/uniprot/G7I2U5","tr|G7I2U5|G7I2U5_MEDTR")</f>
        <v>tr|G7I2U5|G7I2U5_MEDTR</v>
      </c>
      <c r="D1305" t="s">
        <v>1992</v>
      </c>
      <c r="E1305">
        <v>74.760000000000005</v>
      </c>
      <c r="F1305">
        <v>523</v>
      </c>
      <c r="G1305">
        <v>132</v>
      </c>
      <c r="H1305">
        <v>1</v>
      </c>
      <c r="I1305">
        <v>10</v>
      </c>
      <c r="J1305">
        <v>1575</v>
      </c>
      <c r="K1305">
        <v>1</v>
      </c>
      <c r="L1305">
        <v>8</v>
      </c>
      <c r="M1305">
        <v>530</v>
      </c>
      <c r="N1305" t="s">
        <v>18</v>
      </c>
      <c r="O1305">
        <v>0</v>
      </c>
      <c r="P1305">
        <v>2018</v>
      </c>
    </row>
    <row r="1306" spans="1:16" x14ac:dyDescent="0.25">
      <c r="A1306" t="s">
        <v>1993</v>
      </c>
      <c r="B1306">
        <v>819</v>
      </c>
      <c r="C1306" s="3" t="str">
        <f>HYPERLINK("http://www.uniprot.org/uniprot/G7ID94","tr|G7ID94|G7ID94_MEDTR")</f>
        <v>tr|G7ID94|G7ID94_MEDTR</v>
      </c>
      <c r="D1306" t="s">
        <v>1994</v>
      </c>
      <c r="E1306">
        <v>45.96</v>
      </c>
      <c r="F1306">
        <v>248</v>
      </c>
      <c r="G1306">
        <v>134</v>
      </c>
      <c r="H1306">
        <v>5</v>
      </c>
      <c r="I1306">
        <v>1</v>
      </c>
      <c r="J1306">
        <v>729</v>
      </c>
      <c r="K1306">
        <v>1</v>
      </c>
      <c r="L1306">
        <v>4</v>
      </c>
      <c r="M1306">
        <v>241</v>
      </c>
      <c r="N1306" t="s">
        <v>18</v>
      </c>
      <c r="O1306" s="1">
        <v>9.4390299999999994E-41</v>
      </c>
      <c r="P1306">
        <v>437</v>
      </c>
    </row>
    <row r="1307" spans="1:16" x14ac:dyDescent="0.25">
      <c r="A1307" t="s">
        <v>1995</v>
      </c>
      <c r="B1307">
        <v>1851</v>
      </c>
      <c r="C1307" s="3" t="str">
        <f>HYPERLINK("http://www.uniprot.org/uniprot/I1MHP5","tr|I1MHP5|I1MHP5_SOYBN")</f>
        <v>tr|I1MHP5|I1MHP5_SOYBN</v>
      </c>
      <c r="D1307" t="s">
        <v>28</v>
      </c>
      <c r="E1307">
        <v>27.85</v>
      </c>
      <c r="F1307">
        <v>420</v>
      </c>
      <c r="G1307">
        <v>303</v>
      </c>
      <c r="H1307">
        <v>42</v>
      </c>
      <c r="I1307">
        <v>151</v>
      </c>
      <c r="J1307">
        <v>1284</v>
      </c>
      <c r="K1307">
        <v>1</v>
      </c>
      <c r="L1307">
        <v>1057</v>
      </c>
      <c r="M1307">
        <v>1470</v>
      </c>
      <c r="N1307" t="s">
        <v>18</v>
      </c>
      <c r="O1307" s="1">
        <v>2.30072E-30</v>
      </c>
      <c r="P1307">
        <v>352</v>
      </c>
    </row>
    <row r="1308" spans="1:16" x14ac:dyDescent="0.25">
      <c r="A1308" t="s">
        <v>1996</v>
      </c>
      <c r="B1308">
        <v>1731</v>
      </c>
      <c r="C1308" s="3" t="str">
        <f>HYPERLINK("http://www.uniprot.org/uniprot/G7J3F9","tr|G7J3F9|G7J3F9_MEDTR")</f>
        <v>tr|G7J3F9|G7J3F9_MEDTR</v>
      </c>
      <c r="D1308" t="s">
        <v>1997</v>
      </c>
      <c r="E1308">
        <v>82.05</v>
      </c>
      <c r="F1308">
        <v>574</v>
      </c>
      <c r="G1308">
        <v>103</v>
      </c>
      <c r="H1308">
        <v>1</v>
      </c>
      <c r="I1308">
        <v>1</v>
      </c>
      <c r="J1308">
        <v>1719</v>
      </c>
      <c r="K1308">
        <v>1</v>
      </c>
      <c r="L1308">
        <v>1</v>
      </c>
      <c r="M1308">
        <v>561</v>
      </c>
      <c r="N1308" t="s">
        <v>18</v>
      </c>
      <c r="O1308">
        <v>0</v>
      </c>
      <c r="P1308">
        <v>2447</v>
      </c>
    </row>
    <row r="1309" spans="1:16" x14ac:dyDescent="0.25">
      <c r="A1309" t="s">
        <v>1998</v>
      </c>
      <c r="B1309">
        <v>1863</v>
      </c>
      <c r="C1309" s="3" t="str">
        <f>HYPERLINK("http://www.uniprot.org/uniprot/G7J8S6","tr|G7J8S6|G7J8S6_MEDTR")</f>
        <v>tr|G7J8S6|G7J8S6_MEDTR</v>
      </c>
      <c r="D1309" t="s">
        <v>1999</v>
      </c>
      <c r="E1309">
        <v>81.96</v>
      </c>
      <c r="F1309">
        <v>610</v>
      </c>
      <c r="G1309">
        <v>110</v>
      </c>
      <c r="H1309">
        <v>6</v>
      </c>
      <c r="I1309">
        <v>1</v>
      </c>
      <c r="J1309">
        <v>1812</v>
      </c>
      <c r="K1309">
        <v>1</v>
      </c>
      <c r="L1309">
        <v>1</v>
      </c>
      <c r="M1309">
        <v>608</v>
      </c>
      <c r="N1309" t="s">
        <v>18</v>
      </c>
      <c r="O1309">
        <v>0</v>
      </c>
      <c r="P1309">
        <v>2694</v>
      </c>
    </row>
    <row r="1310" spans="1:16" x14ac:dyDescent="0.25">
      <c r="A1310" t="s">
        <v>2000</v>
      </c>
      <c r="B1310">
        <v>882</v>
      </c>
      <c r="C1310" s="3" t="str">
        <f>HYPERLINK("http://www.uniprot.org/uniprot/G7ZXK0","tr|G7ZXK0|G7ZXK0_MEDTR")</f>
        <v>tr|G7ZXK0|G7ZXK0_MEDTR</v>
      </c>
      <c r="D1310" t="s">
        <v>2001</v>
      </c>
      <c r="E1310">
        <v>76.84</v>
      </c>
      <c r="F1310">
        <v>298</v>
      </c>
      <c r="G1310">
        <v>69</v>
      </c>
      <c r="H1310">
        <v>11</v>
      </c>
      <c r="I1310">
        <v>1</v>
      </c>
      <c r="J1310">
        <v>861</v>
      </c>
      <c r="K1310">
        <v>1</v>
      </c>
      <c r="L1310">
        <v>179</v>
      </c>
      <c r="M1310">
        <v>471</v>
      </c>
      <c r="N1310" t="s">
        <v>18</v>
      </c>
      <c r="O1310" s="1">
        <v>8.3836799999999996E-118</v>
      </c>
      <c r="P1310">
        <v>1102</v>
      </c>
    </row>
    <row r="1311" spans="1:16" x14ac:dyDescent="0.25">
      <c r="A1311" t="s">
        <v>2002</v>
      </c>
      <c r="B1311">
        <v>1056</v>
      </c>
      <c r="C1311" s="3" t="str">
        <f>HYPERLINK("http://www.uniprot.org/uniprot/A7LB60","tr|A7LB60|A7LB60_ARAHY")</f>
        <v>tr|A7LB60|A7LB60_ARAHY</v>
      </c>
      <c r="D1311" t="s">
        <v>2003</v>
      </c>
      <c r="E1311">
        <v>77.489999999999995</v>
      </c>
      <c r="F1311">
        <v>351</v>
      </c>
      <c r="G1311">
        <v>79</v>
      </c>
      <c r="H1311">
        <v>0</v>
      </c>
      <c r="I1311">
        <v>1</v>
      </c>
      <c r="J1311">
        <v>1053</v>
      </c>
      <c r="K1311">
        <v>1</v>
      </c>
      <c r="L1311">
        <v>1</v>
      </c>
      <c r="M1311">
        <v>349</v>
      </c>
      <c r="N1311" t="s">
        <v>18</v>
      </c>
      <c r="O1311" s="1">
        <v>1.98586E-154</v>
      </c>
      <c r="P1311">
        <v>1419</v>
      </c>
    </row>
    <row r="1312" spans="1:16" x14ac:dyDescent="0.25">
      <c r="A1312" t="s">
        <v>2004</v>
      </c>
      <c r="B1312">
        <v>1089</v>
      </c>
      <c r="C1312" s="3" t="str">
        <f>HYPERLINK("http://www.uniprot.org/uniprot/I1L491","tr|I1L491|I1L491_SOYBN")</f>
        <v>tr|I1L491|I1L491_SOYBN</v>
      </c>
      <c r="D1312" t="s">
        <v>71</v>
      </c>
      <c r="E1312">
        <v>66.2</v>
      </c>
      <c r="F1312">
        <v>145</v>
      </c>
      <c r="G1312">
        <v>49</v>
      </c>
      <c r="H1312">
        <v>3</v>
      </c>
      <c r="I1312">
        <v>1</v>
      </c>
      <c r="J1312">
        <v>426</v>
      </c>
      <c r="K1312">
        <v>1</v>
      </c>
      <c r="L1312">
        <v>47</v>
      </c>
      <c r="M1312">
        <v>188</v>
      </c>
      <c r="N1312" t="s">
        <v>18</v>
      </c>
      <c r="O1312" s="1">
        <v>1.8103499999999999E-41</v>
      </c>
      <c r="P1312">
        <v>445</v>
      </c>
    </row>
    <row r="1313" spans="1:16" x14ac:dyDescent="0.25">
      <c r="A1313" t="s">
        <v>2005</v>
      </c>
      <c r="B1313">
        <v>408</v>
      </c>
      <c r="C1313" s="3" t="str">
        <f>HYPERLINK("http://www.uniprot.org/uniprot/K7LRX6","tr|K7LRX6|K7LRX6_SOYBN")</f>
        <v>tr|K7LRX6|K7LRX6_SOYBN</v>
      </c>
      <c r="D1313" t="s">
        <v>28</v>
      </c>
      <c r="E1313">
        <v>65.209999999999994</v>
      </c>
      <c r="F1313">
        <v>161</v>
      </c>
      <c r="G1313">
        <v>56</v>
      </c>
      <c r="H1313">
        <v>28</v>
      </c>
      <c r="I1313">
        <v>7</v>
      </c>
      <c r="J1313">
        <v>405</v>
      </c>
      <c r="K1313">
        <v>1</v>
      </c>
      <c r="L1313">
        <v>153</v>
      </c>
      <c r="M1313">
        <v>313</v>
      </c>
      <c r="N1313" t="s">
        <v>18</v>
      </c>
      <c r="O1313" s="1">
        <v>4.10804E-44</v>
      </c>
      <c r="P1313">
        <v>462</v>
      </c>
    </row>
    <row r="1314" spans="1:16" x14ac:dyDescent="0.25">
      <c r="A1314" t="s">
        <v>2006</v>
      </c>
      <c r="B1314">
        <v>1899</v>
      </c>
      <c r="C1314" s="3" t="str">
        <f>HYPERLINK("http://www.uniprot.org/uniprot/Q2HTV1","tr|Q2HTV1|Q2HTV1_MEDTR")</f>
        <v>tr|Q2HTV1|Q2HTV1_MEDTR</v>
      </c>
      <c r="D1314" t="s">
        <v>2007</v>
      </c>
      <c r="E1314">
        <v>80.22</v>
      </c>
      <c r="F1314">
        <v>632</v>
      </c>
      <c r="G1314">
        <v>125</v>
      </c>
      <c r="H1314">
        <v>0</v>
      </c>
      <c r="I1314">
        <v>1</v>
      </c>
      <c r="J1314">
        <v>1896</v>
      </c>
      <c r="K1314">
        <v>1</v>
      </c>
      <c r="L1314">
        <v>6</v>
      </c>
      <c r="M1314">
        <v>630</v>
      </c>
      <c r="N1314" t="s">
        <v>18</v>
      </c>
      <c r="O1314">
        <v>0</v>
      </c>
      <c r="P1314">
        <v>2583</v>
      </c>
    </row>
    <row r="1315" spans="1:16" x14ac:dyDescent="0.25">
      <c r="A1315" t="s">
        <v>2008</v>
      </c>
      <c r="B1315">
        <v>1362</v>
      </c>
      <c r="C1315" s="3" t="str">
        <f>HYPERLINK("http://www.uniprot.org/uniprot/Q6YGT9","tr|Q6YGT9|Q6YGT9_SOYBN")</f>
        <v>tr|Q6YGT9|Q6YGT9_SOYBN</v>
      </c>
      <c r="D1315" t="s">
        <v>2009</v>
      </c>
      <c r="E1315">
        <v>87.77</v>
      </c>
      <c r="F1315">
        <v>450</v>
      </c>
      <c r="G1315">
        <v>55</v>
      </c>
      <c r="H1315">
        <v>0</v>
      </c>
      <c r="I1315">
        <v>10</v>
      </c>
      <c r="J1315">
        <v>1359</v>
      </c>
      <c r="K1315">
        <v>1</v>
      </c>
      <c r="L1315">
        <v>40</v>
      </c>
      <c r="M1315">
        <v>489</v>
      </c>
      <c r="N1315" t="s">
        <v>18</v>
      </c>
      <c r="O1315">
        <v>0</v>
      </c>
      <c r="P1315">
        <v>2214</v>
      </c>
    </row>
    <row r="1316" spans="1:16" x14ac:dyDescent="0.25">
      <c r="A1316" t="s">
        <v>2010</v>
      </c>
      <c r="B1316">
        <v>927</v>
      </c>
      <c r="C1316" s="3" t="str">
        <f>HYPERLINK("http://www.uniprot.org/uniprot/I3SMA3","tr|I3SMA3|I3SMA3_LOTJA")</f>
        <v>tr|I3SMA3|I3SMA3_LOTJA</v>
      </c>
      <c r="D1316" t="s">
        <v>93</v>
      </c>
      <c r="E1316">
        <v>72.489999999999995</v>
      </c>
      <c r="F1316">
        <v>309</v>
      </c>
      <c r="G1316">
        <v>85</v>
      </c>
      <c r="H1316">
        <v>1</v>
      </c>
      <c r="I1316">
        <v>1</v>
      </c>
      <c r="J1316">
        <v>924</v>
      </c>
      <c r="K1316">
        <v>1</v>
      </c>
      <c r="L1316">
        <v>1</v>
      </c>
      <c r="M1316">
        <v>305</v>
      </c>
      <c r="N1316" t="s">
        <v>18</v>
      </c>
      <c r="O1316" s="1">
        <v>7.9653800000000003E-122</v>
      </c>
      <c r="P1316">
        <v>1137</v>
      </c>
    </row>
    <row r="1317" spans="1:16" x14ac:dyDescent="0.25">
      <c r="A1317" t="s">
        <v>2011</v>
      </c>
      <c r="B1317">
        <v>1023</v>
      </c>
      <c r="C1317" s="3" t="str">
        <f>HYPERLINK("http://www.uniprot.org/uniprot/B7FMG3","tr|B7FMG3|B7FMG3_MEDTR")</f>
        <v>tr|B7FMG3|B7FMG3_MEDTR</v>
      </c>
      <c r="D1317" t="s">
        <v>2012</v>
      </c>
      <c r="E1317">
        <v>84.02</v>
      </c>
      <c r="F1317">
        <v>338</v>
      </c>
      <c r="G1317">
        <v>54</v>
      </c>
      <c r="H1317">
        <v>3</v>
      </c>
      <c r="I1317">
        <v>1</v>
      </c>
      <c r="J1317">
        <v>1005</v>
      </c>
      <c r="K1317">
        <v>1</v>
      </c>
      <c r="L1317">
        <v>1</v>
      </c>
      <c r="M1317">
        <v>337</v>
      </c>
      <c r="N1317" t="s">
        <v>18</v>
      </c>
      <c r="O1317" s="1">
        <v>1.2579899999999999E-158</v>
      </c>
      <c r="P1317">
        <v>1455</v>
      </c>
    </row>
    <row r="1318" spans="1:16" x14ac:dyDescent="0.25">
      <c r="A1318" t="s">
        <v>2013</v>
      </c>
      <c r="B1318">
        <v>537</v>
      </c>
      <c r="C1318" s="3" t="str">
        <f>HYPERLINK("http://www.uniprot.org/uniprot/Q9M3H7","tr|Q9M3H7|Q9M3H7_CICAR")</f>
        <v>tr|Q9M3H7|Q9M3H7_CICAR</v>
      </c>
      <c r="D1318" t="s">
        <v>2014</v>
      </c>
      <c r="E1318">
        <v>93.41</v>
      </c>
      <c r="F1318">
        <v>167</v>
      </c>
      <c r="G1318">
        <v>11</v>
      </c>
      <c r="H1318">
        <v>0</v>
      </c>
      <c r="I1318">
        <v>1</v>
      </c>
      <c r="J1318">
        <v>501</v>
      </c>
      <c r="K1318">
        <v>1</v>
      </c>
      <c r="L1318">
        <v>1</v>
      </c>
      <c r="M1318">
        <v>158</v>
      </c>
      <c r="N1318" t="s">
        <v>18</v>
      </c>
      <c r="O1318" s="1">
        <v>1.21956E-80</v>
      </c>
      <c r="P1318">
        <v>777</v>
      </c>
    </row>
    <row r="1319" spans="1:16" x14ac:dyDescent="0.25">
      <c r="A1319" t="s">
        <v>2015</v>
      </c>
      <c r="B1319">
        <v>2004</v>
      </c>
      <c r="C1319" s="3" t="str">
        <f>HYPERLINK("http://www.uniprot.org/uniprot/G7I2H0","tr|G7I2H0|G7I2H0_MEDTR")</f>
        <v>tr|G7I2H0|G7I2H0_MEDTR</v>
      </c>
      <c r="D1319" t="s">
        <v>144</v>
      </c>
      <c r="E1319">
        <v>33.72</v>
      </c>
      <c r="F1319">
        <v>338</v>
      </c>
      <c r="G1319">
        <v>224</v>
      </c>
      <c r="H1319">
        <v>2</v>
      </c>
      <c r="I1319">
        <v>964</v>
      </c>
      <c r="J1319">
        <v>1971</v>
      </c>
      <c r="K1319">
        <v>1</v>
      </c>
      <c r="L1319">
        <v>27</v>
      </c>
      <c r="M1319">
        <v>313</v>
      </c>
      <c r="N1319" t="s">
        <v>18</v>
      </c>
      <c r="O1319" s="1">
        <v>2.5269200000000001E-38</v>
      </c>
      <c r="P1319">
        <v>421</v>
      </c>
    </row>
    <row r="1320" spans="1:16" x14ac:dyDescent="0.25">
      <c r="A1320" t="s">
        <v>2016</v>
      </c>
      <c r="B1320">
        <v>918</v>
      </c>
      <c r="C1320" s="3" t="str">
        <f>HYPERLINK("http://www.uniprot.org/uniprot/I1M7J9","tr|I1M7J9|I1M7J9_SOYBN")</f>
        <v>tr|I1M7J9|I1M7J9_SOYBN</v>
      </c>
      <c r="D1320" t="s">
        <v>71</v>
      </c>
      <c r="E1320">
        <v>70.099999999999994</v>
      </c>
      <c r="F1320">
        <v>194</v>
      </c>
      <c r="G1320">
        <v>58</v>
      </c>
      <c r="H1320">
        <v>1</v>
      </c>
      <c r="I1320">
        <v>1</v>
      </c>
      <c r="J1320">
        <v>579</v>
      </c>
      <c r="K1320">
        <v>1</v>
      </c>
      <c r="L1320">
        <v>345</v>
      </c>
      <c r="M1320">
        <v>538</v>
      </c>
      <c r="N1320" t="s">
        <v>18</v>
      </c>
      <c r="O1320" s="1">
        <v>1.4953900000000001E-72</v>
      </c>
      <c r="P1320">
        <v>712</v>
      </c>
    </row>
    <row r="1321" spans="1:16" x14ac:dyDescent="0.25">
      <c r="A1321" t="s">
        <v>2017</v>
      </c>
      <c r="B1321">
        <v>915</v>
      </c>
      <c r="C1321" s="3" t="str">
        <f>HYPERLINK("http://www.uniprot.org/uniprot/G7I279","tr|G7I279|G7I279_MEDTR")</f>
        <v>tr|G7I279|G7I279_MEDTR</v>
      </c>
      <c r="D1321" t="s">
        <v>2018</v>
      </c>
      <c r="E1321">
        <v>70.81</v>
      </c>
      <c r="F1321">
        <v>209</v>
      </c>
      <c r="G1321">
        <v>61</v>
      </c>
      <c r="H1321">
        <v>31</v>
      </c>
      <c r="I1321">
        <v>238</v>
      </c>
      <c r="J1321">
        <v>771</v>
      </c>
      <c r="K1321">
        <v>1</v>
      </c>
      <c r="L1321">
        <v>36</v>
      </c>
      <c r="M1321">
        <v>244</v>
      </c>
      <c r="N1321" t="s">
        <v>18</v>
      </c>
      <c r="O1321" s="1">
        <v>1.5378799999999999E-69</v>
      </c>
      <c r="P1321">
        <v>686</v>
      </c>
    </row>
    <row r="1322" spans="1:16" x14ac:dyDescent="0.25">
      <c r="A1322" t="s">
        <v>2019</v>
      </c>
      <c r="B1322">
        <v>606</v>
      </c>
      <c r="C1322" s="3" t="str">
        <f>HYPERLINK("http://www.uniprot.org/uniprot/I3SWQ9","tr|I3SWQ9|I3SWQ9_MEDTR")</f>
        <v>tr|I3SWQ9|I3SWQ9_MEDTR</v>
      </c>
      <c r="D1322" t="s">
        <v>22</v>
      </c>
      <c r="E1322">
        <v>78.040000000000006</v>
      </c>
      <c r="F1322">
        <v>205</v>
      </c>
      <c r="G1322">
        <v>45</v>
      </c>
      <c r="H1322">
        <v>4</v>
      </c>
      <c r="I1322">
        <v>1</v>
      </c>
      <c r="J1322">
        <v>603</v>
      </c>
      <c r="K1322">
        <v>1</v>
      </c>
      <c r="L1322">
        <v>1</v>
      </c>
      <c r="M1322">
        <v>203</v>
      </c>
      <c r="N1322" t="s">
        <v>18</v>
      </c>
      <c r="O1322" s="1">
        <v>2.3446599999999999E-80</v>
      </c>
      <c r="P1322">
        <v>776</v>
      </c>
    </row>
    <row r="1323" spans="1:16" x14ac:dyDescent="0.25">
      <c r="A1323" t="s">
        <v>2020</v>
      </c>
      <c r="B1323">
        <v>723</v>
      </c>
      <c r="C1323" s="3" t="str">
        <f>HYPERLINK("http://www.uniprot.org/uniprot/K7MNX2","tr|K7MNX2|K7MNX2_SOYBN")</f>
        <v>tr|K7MNX2|K7MNX2_SOYBN</v>
      </c>
      <c r="D1323" t="s">
        <v>28</v>
      </c>
      <c r="E1323">
        <v>23.33</v>
      </c>
      <c r="F1323">
        <v>120</v>
      </c>
      <c r="G1323">
        <v>92</v>
      </c>
      <c r="H1323">
        <v>2</v>
      </c>
      <c r="I1323">
        <v>37</v>
      </c>
      <c r="J1323">
        <v>390</v>
      </c>
      <c r="K1323">
        <v>1</v>
      </c>
      <c r="L1323">
        <v>419</v>
      </c>
      <c r="M1323">
        <v>538</v>
      </c>
      <c r="N1323" t="s">
        <v>18</v>
      </c>
      <c r="O1323" s="1">
        <v>3.1141000000000001E-7</v>
      </c>
      <c r="P1323">
        <v>147</v>
      </c>
    </row>
    <row r="1324" spans="1:16" x14ac:dyDescent="0.25">
      <c r="A1324" t="s">
        <v>2021</v>
      </c>
      <c r="B1324">
        <v>1173</v>
      </c>
      <c r="C1324" s="3" t="str">
        <f>HYPERLINK("http://www.uniprot.org/uniprot/C7FDI5","tr|C7FDI5|C7FDI5_SOYBN")</f>
        <v>tr|C7FDI5|C7FDI5_SOYBN</v>
      </c>
      <c r="D1324" t="s">
        <v>717</v>
      </c>
      <c r="E1324">
        <v>50.26</v>
      </c>
      <c r="F1324">
        <v>372</v>
      </c>
      <c r="G1324">
        <v>185</v>
      </c>
      <c r="H1324">
        <v>4</v>
      </c>
      <c r="I1324">
        <v>1</v>
      </c>
      <c r="J1324">
        <v>1104</v>
      </c>
      <c r="K1324">
        <v>1</v>
      </c>
      <c r="L1324">
        <v>694</v>
      </c>
      <c r="M1324">
        <v>1060</v>
      </c>
      <c r="N1324" t="s">
        <v>18</v>
      </c>
      <c r="O1324" s="1">
        <v>5.4667399999999996E-103</v>
      </c>
      <c r="P1324">
        <v>976</v>
      </c>
    </row>
    <row r="1325" spans="1:16" x14ac:dyDescent="0.25">
      <c r="A1325" t="s">
        <v>2022</v>
      </c>
      <c r="B1325">
        <v>4872</v>
      </c>
      <c r="C1325" s="3" t="str">
        <f>HYPERLINK("http://www.uniprot.org/uniprot/G7INR8","tr|G7INR8|G7INR8_MEDTR")</f>
        <v>tr|G7INR8|G7INR8_MEDTR</v>
      </c>
      <c r="D1325" t="s">
        <v>1980</v>
      </c>
      <c r="E1325">
        <v>78.98</v>
      </c>
      <c r="F1325">
        <v>1199</v>
      </c>
      <c r="G1325">
        <v>252</v>
      </c>
      <c r="H1325">
        <v>37</v>
      </c>
      <c r="I1325">
        <v>1</v>
      </c>
      <c r="J1325">
        <v>3486</v>
      </c>
      <c r="K1325">
        <v>1</v>
      </c>
      <c r="L1325">
        <v>1</v>
      </c>
      <c r="M1325">
        <v>1162</v>
      </c>
      <c r="N1325" t="s">
        <v>18</v>
      </c>
      <c r="O1325">
        <v>0</v>
      </c>
      <c r="P1325">
        <v>4549</v>
      </c>
    </row>
    <row r="1326" spans="1:16" x14ac:dyDescent="0.25">
      <c r="A1326" t="s">
        <v>2023</v>
      </c>
      <c r="B1326">
        <v>2625</v>
      </c>
      <c r="C1326" s="3" t="str">
        <f>HYPERLINK("http://www.uniprot.org/uniprot/G7IUN1","tr|G7IUN1|G7IUN1_MEDTR")</f>
        <v>tr|G7IUN1|G7IUN1_MEDTR</v>
      </c>
      <c r="D1326" t="s">
        <v>2024</v>
      </c>
      <c r="E1326">
        <v>76.209999999999994</v>
      </c>
      <c r="F1326">
        <v>883</v>
      </c>
      <c r="G1326">
        <v>210</v>
      </c>
      <c r="H1326">
        <v>25</v>
      </c>
      <c r="I1326">
        <v>1</v>
      </c>
      <c r="J1326">
        <v>2574</v>
      </c>
      <c r="K1326">
        <v>1</v>
      </c>
      <c r="L1326">
        <v>59</v>
      </c>
      <c r="M1326">
        <v>924</v>
      </c>
      <c r="N1326" t="s">
        <v>18</v>
      </c>
      <c r="O1326">
        <v>0</v>
      </c>
      <c r="P1326">
        <v>3340</v>
      </c>
    </row>
    <row r="1327" spans="1:16" x14ac:dyDescent="0.25">
      <c r="A1327" t="s">
        <v>2025</v>
      </c>
      <c r="B1327">
        <v>789</v>
      </c>
      <c r="C1327" s="3" t="str">
        <f>HYPERLINK("http://www.uniprot.org/uniprot/G7L2C4","tr|G7L2C4|G7L2C4_MEDTR")</f>
        <v>tr|G7L2C4|G7L2C4_MEDTR</v>
      </c>
      <c r="D1327" t="s">
        <v>2026</v>
      </c>
      <c r="E1327">
        <v>68.63</v>
      </c>
      <c r="F1327">
        <v>271</v>
      </c>
      <c r="G1327">
        <v>85</v>
      </c>
      <c r="H1327">
        <v>9</v>
      </c>
      <c r="I1327">
        <v>1</v>
      </c>
      <c r="J1327">
        <v>786</v>
      </c>
      <c r="K1327">
        <v>1</v>
      </c>
      <c r="L1327">
        <v>1</v>
      </c>
      <c r="M1327">
        <v>271</v>
      </c>
      <c r="N1327" t="s">
        <v>18</v>
      </c>
      <c r="O1327" s="1">
        <v>8.3032799999999998E-92</v>
      </c>
      <c r="P1327">
        <v>877</v>
      </c>
    </row>
    <row r="1328" spans="1:16" x14ac:dyDescent="0.25">
      <c r="A1328" t="s">
        <v>2027</v>
      </c>
      <c r="B1328">
        <v>519</v>
      </c>
      <c r="C1328" s="3" t="str">
        <f>HYPERLINK("http://www.uniprot.org/uniprot/I1MJC8","tr|I1MJC8|I1MJC8_SOYBN")</f>
        <v>tr|I1MJC8|I1MJC8_SOYBN</v>
      </c>
      <c r="D1328" t="s">
        <v>2028</v>
      </c>
      <c r="E1328">
        <v>93.63</v>
      </c>
      <c r="F1328">
        <v>157</v>
      </c>
      <c r="G1328">
        <v>10</v>
      </c>
      <c r="H1328">
        <v>0</v>
      </c>
      <c r="I1328">
        <v>43</v>
      </c>
      <c r="J1328">
        <v>513</v>
      </c>
      <c r="K1328">
        <v>1</v>
      </c>
      <c r="L1328">
        <v>94</v>
      </c>
      <c r="M1328">
        <v>250</v>
      </c>
      <c r="N1328" t="s">
        <v>18</v>
      </c>
      <c r="O1328" s="1">
        <v>5.3087399999999997E-84</v>
      </c>
      <c r="P1328">
        <v>806</v>
      </c>
    </row>
    <row r="1329" spans="1:16" x14ac:dyDescent="0.25">
      <c r="A1329" t="s">
        <v>2029</v>
      </c>
      <c r="B1329">
        <v>1254</v>
      </c>
      <c r="C1329" s="3" t="str">
        <f>HYPERLINK("http://www.uniprot.org/uniprot/I3S1L7","tr|I3S1L7|I3S1L7_MEDTR")</f>
        <v>tr|I3S1L7|I3S1L7_MEDTR</v>
      </c>
      <c r="D1329" t="s">
        <v>22</v>
      </c>
      <c r="E1329">
        <v>93.52</v>
      </c>
      <c r="F1329">
        <v>417</v>
      </c>
      <c r="G1329">
        <v>27</v>
      </c>
      <c r="H1329">
        <v>0</v>
      </c>
      <c r="I1329">
        <v>1</v>
      </c>
      <c r="J1329">
        <v>1251</v>
      </c>
      <c r="K1329">
        <v>1</v>
      </c>
      <c r="L1329">
        <v>1</v>
      </c>
      <c r="M1329">
        <v>417</v>
      </c>
      <c r="N1329" t="s">
        <v>18</v>
      </c>
      <c r="O1329">
        <v>0</v>
      </c>
      <c r="P1329">
        <v>1982</v>
      </c>
    </row>
    <row r="1330" spans="1:16" x14ac:dyDescent="0.25">
      <c r="A1330" t="s">
        <v>2030</v>
      </c>
      <c r="B1330">
        <v>2808</v>
      </c>
      <c r="C1330" s="3" t="str">
        <f>HYPERLINK("http://www.uniprot.org/uniprot/G7KD97","tr|G7KD97|G7KD97_MEDTR")</f>
        <v>tr|G7KD97|G7KD97_MEDTR</v>
      </c>
      <c r="D1330" t="s">
        <v>2031</v>
      </c>
      <c r="E1330">
        <v>64.430000000000007</v>
      </c>
      <c r="F1330">
        <v>970</v>
      </c>
      <c r="G1330">
        <v>345</v>
      </c>
      <c r="H1330">
        <v>40</v>
      </c>
      <c r="I1330">
        <v>1</v>
      </c>
      <c r="J1330">
        <v>2790</v>
      </c>
      <c r="K1330">
        <v>1</v>
      </c>
      <c r="L1330">
        <v>1</v>
      </c>
      <c r="M1330">
        <v>949</v>
      </c>
      <c r="N1330" t="s">
        <v>18</v>
      </c>
      <c r="O1330">
        <v>0</v>
      </c>
      <c r="P1330">
        <v>2936</v>
      </c>
    </row>
    <row r="1331" spans="1:16" x14ac:dyDescent="0.25">
      <c r="A1331" t="s">
        <v>2032</v>
      </c>
      <c r="B1331">
        <v>945</v>
      </c>
      <c r="C1331" s="3" t="str">
        <f>HYPERLINK("http://www.uniprot.org/uniprot/A2Q1U4","tr|A2Q1U4|A2Q1U4_MEDTR")</f>
        <v>tr|A2Q1U4|A2Q1U4_MEDTR</v>
      </c>
      <c r="D1331" t="s">
        <v>2033</v>
      </c>
      <c r="E1331">
        <v>72.92</v>
      </c>
      <c r="F1331">
        <v>314</v>
      </c>
      <c r="G1331">
        <v>85</v>
      </c>
      <c r="H1331">
        <v>1</v>
      </c>
      <c r="I1331">
        <v>4</v>
      </c>
      <c r="J1331">
        <v>942</v>
      </c>
      <c r="K1331">
        <v>1</v>
      </c>
      <c r="L1331">
        <v>26</v>
      </c>
      <c r="M1331">
        <v>338</v>
      </c>
      <c r="N1331" t="s">
        <v>18</v>
      </c>
      <c r="O1331" s="1">
        <v>4.8293800000000003E-130</v>
      </c>
      <c r="P1331">
        <v>1208</v>
      </c>
    </row>
    <row r="1332" spans="1:16" x14ac:dyDescent="0.25">
      <c r="A1332" t="s">
        <v>2034</v>
      </c>
      <c r="B1332">
        <v>2298</v>
      </c>
      <c r="C1332" s="3" t="str">
        <f>HYPERLINK("http://www.uniprot.org/uniprot/K7MYP8","tr|K7MYP8|K7MYP8_SOYBN")</f>
        <v>tr|K7MYP8|K7MYP8_SOYBN</v>
      </c>
      <c r="D1332" t="s">
        <v>28</v>
      </c>
      <c r="E1332">
        <v>65.95</v>
      </c>
      <c r="F1332">
        <v>796</v>
      </c>
      <c r="G1332">
        <v>271</v>
      </c>
      <c r="H1332">
        <v>31</v>
      </c>
      <c r="I1332">
        <v>1</v>
      </c>
      <c r="J1332">
        <v>2295</v>
      </c>
      <c r="K1332">
        <v>1</v>
      </c>
      <c r="L1332">
        <v>6</v>
      </c>
      <c r="M1332">
        <v>795</v>
      </c>
      <c r="N1332" t="s">
        <v>18</v>
      </c>
      <c r="O1332">
        <v>0</v>
      </c>
      <c r="P1332">
        <v>2485</v>
      </c>
    </row>
    <row r="1333" spans="1:16" x14ac:dyDescent="0.25">
      <c r="A1333" t="s">
        <v>2035</v>
      </c>
      <c r="B1333">
        <v>924</v>
      </c>
      <c r="C1333" s="3" t="str">
        <f>HYPERLINK("http://www.uniprot.org/uniprot/I1L7Z5","tr|I1L7Z5|I1L7Z5_SOYBN")</f>
        <v>tr|I1L7Z5|I1L7Z5_SOYBN</v>
      </c>
      <c r="D1333" t="s">
        <v>99</v>
      </c>
      <c r="E1333">
        <v>78.260000000000005</v>
      </c>
      <c r="F1333">
        <v>322</v>
      </c>
      <c r="G1333">
        <v>70</v>
      </c>
      <c r="H1333">
        <v>18</v>
      </c>
      <c r="I1333">
        <v>10</v>
      </c>
      <c r="J1333">
        <v>921</v>
      </c>
      <c r="K1333">
        <v>1</v>
      </c>
      <c r="L1333">
        <v>2</v>
      </c>
      <c r="M1333">
        <v>322</v>
      </c>
      <c r="N1333" t="s">
        <v>18</v>
      </c>
      <c r="O1333" s="1">
        <v>3.3107700000000001E-136</v>
      </c>
      <c r="P1333">
        <v>1261</v>
      </c>
    </row>
    <row r="1334" spans="1:16" x14ac:dyDescent="0.25">
      <c r="A1334" t="s">
        <v>2036</v>
      </c>
      <c r="B1334">
        <v>855</v>
      </c>
      <c r="C1334" s="3" t="str">
        <f>HYPERLINK("http://www.uniprot.org/uniprot/I1NFK4","tr|I1NFK4|I1NFK4_SOYBN")</f>
        <v>tr|I1NFK4|I1NFK4_SOYBN</v>
      </c>
      <c r="D1334" t="s">
        <v>28</v>
      </c>
      <c r="E1334">
        <v>80.91</v>
      </c>
      <c r="F1334">
        <v>283</v>
      </c>
      <c r="G1334">
        <v>54</v>
      </c>
      <c r="H1334">
        <v>0</v>
      </c>
      <c r="I1334">
        <v>1</v>
      </c>
      <c r="J1334">
        <v>849</v>
      </c>
      <c r="K1334">
        <v>1</v>
      </c>
      <c r="L1334">
        <v>1</v>
      </c>
      <c r="M1334">
        <v>283</v>
      </c>
      <c r="N1334" t="s">
        <v>18</v>
      </c>
      <c r="O1334" s="1">
        <v>7.5801100000000003E-137</v>
      </c>
      <c r="P1334">
        <v>1266</v>
      </c>
    </row>
    <row r="1335" spans="1:16" x14ac:dyDescent="0.25">
      <c r="A1335" t="s">
        <v>2037</v>
      </c>
      <c r="B1335">
        <v>642</v>
      </c>
      <c r="C1335" s="3" t="str">
        <f>HYPERLINK("http://www.uniprot.org/uniprot/G7I5S2","tr|G7I5S2|G7I5S2_MEDTR")</f>
        <v>tr|G7I5S2|G7I5S2_MEDTR</v>
      </c>
      <c r="D1335" t="s">
        <v>1910</v>
      </c>
      <c r="E1335">
        <v>79.81</v>
      </c>
      <c r="F1335">
        <v>213</v>
      </c>
      <c r="G1335">
        <v>43</v>
      </c>
      <c r="H1335">
        <v>0</v>
      </c>
      <c r="I1335">
        <v>1</v>
      </c>
      <c r="J1335">
        <v>639</v>
      </c>
      <c r="K1335">
        <v>1</v>
      </c>
      <c r="L1335">
        <v>208</v>
      </c>
      <c r="M1335">
        <v>420</v>
      </c>
      <c r="N1335" t="s">
        <v>18</v>
      </c>
      <c r="O1335" s="1">
        <v>1.65003E-93</v>
      </c>
      <c r="P1335">
        <v>890</v>
      </c>
    </row>
    <row r="1336" spans="1:16" x14ac:dyDescent="0.25">
      <c r="A1336" t="s">
        <v>2038</v>
      </c>
      <c r="B1336">
        <v>624</v>
      </c>
      <c r="C1336" s="3" t="str">
        <f>HYPERLINK("http://www.uniprot.org/uniprot/G7IA73","tr|G7IA73|G7IA73_MEDTR")</f>
        <v>tr|G7IA73|G7IA73_MEDTR</v>
      </c>
      <c r="D1336" t="s">
        <v>2039</v>
      </c>
      <c r="E1336">
        <v>88.34</v>
      </c>
      <c r="F1336">
        <v>206</v>
      </c>
      <c r="G1336">
        <v>24</v>
      </c>
      <c r="H1336">
        <v>0</v>
      </c>
      <c r="I1336">
        <v>1</v>
      </c>
      <c r="J1336">
        <v>618</v>
      </c>
      <c r="K1336">
        <v>1</v>
      </c>
      <c r="L1336">
        <v>4</v>
      </c>
      <c r="M1336">
        <v>202</v>
      </c>
      <c r="N1336" t="s">
        <v>18</v>
      </c>
      <c r="O1336" s="1">
        <v>3.9855500000000004E-102</v>
      </c>
      <c r="P1336">
        <v>964</v>
      </c>
    </row>
    <row r="1337" spans="1:16" x14ac:dyDescent="0.25">
      <c r="A1337" t="s">
        <v>2040</v>
      </c>
      <c r="B1337">
        <v>708</v>
      </c>
      <c r="C1337" s="3" t="str">
        <f>HYPERLINK("http://www.uniprot.org/uniprot/G7J3G2","tr|G7J3G2|G7J3G2_MEDTR")</f>
        <v>tr|G7J3G2|G7J3G2_MEDTR</v>
      </c>
      <c r="D1337" t="s">
        <v>2041</v>
      </c>
      <c r="E1337">
        <v>77.510000000000005</v>
      </c>
      <c r="F1337">
        <v>209</v>
      </c>
      <c r="G1337">
        <v>47</v>
      </c>
      <c r="H1337">
        <v>2</v>
      </c>
      <c r="I1337">
        <v>82</v>
      </c>
      <c r="J1337">
        <v>702</v>
      </c>
      <c r="K1337">
        <v>1</v>
      </c>
      <c r="L1337">
        <v>31</v>
      </c>
      <c r="M1337">
        <v>238</v>
      </c>
      <c r="N1337" t="s">
        <v>18</v>
      </c>
      <c r="O1337" s="1">
        <v>5.2678599999999998E-89</v>
      </c>
      <c r="P1337">
        <v>852</v>
      </c>
    </row>
    <row r="1338" spans="1:16" x14ac:dyDescent="0.25">
      <c r="A1338" t="s">
        <v>2042</v>
      </c>
      <c r="B1338">
        <v>3780</v>
      </c>
      <c r="C1338" s="3" t="str">
        <f>HYPERLINK("http://www.uniprot.org/uniprot/K7LYD5","tr|K7LYD5|K7LYD5_SOYBN")</f>
        <v>tr|K7LYD5|K7LYD5_SOYBN</v>
      </c>
      <c r="D1338" t="s">
        <v>28</v>
      </c>
      <c r="E1338">
        <v>48.79</v>
      </c>
      <c r="F1338">
        <v>1287</v>
      </c>
      <c r="G1338">
        <v>659</v>
      </c>
      <c r="H1338">
        <v>28</v>
      </c>
      <c r="I1338">
        <v>1</v>
      </c>
      <c r="J1338">
        <v>3777</v>
      </c>
      <c r="K1338">
        <v>1</v>
      </c>
      <c r="L1338">
        <v>1</v>
      </c>
      <c r="M1338">
        <v>1164</v>
      </c>
      <c r="N1338" t="s">
        <v>18</v>
      </c>
      <c r="O1338">
        <v>0</v>
      </c>
      <c r="P1338">
        <v>2567</v>
      </c>
    </row>
    <row r="1339" spans="1:16" x14ac:dyDescent="0.25">
      <c r="A1339" t="s">
        <v>2043</v>
      </c>
      <c r="B1339">
        <v>945</v>
      </c>
      <c r="C1339" s="3" t="str">
        <f>HYPERLINK("http://www.uniprot.org/uniprot/G7J9I2","tr|G7J9I2|G7J9I2_MEDTR")</f>
        <v>tr|G7J9I2|G7J9I2_MEDTR</v>
      </c>
      <c r="D1339" t="s">
        <v>1490</v>
      </c>
      <c r="E1339">
        <v>96.14</v>
      </c>
      <c r="F1339">
        <v>311</v>
      </c>
      <c r="G1339">
        <v>12</v>
      </c>
      <c r="H1339">
        <v>0</v>
      </c>
      <c r="I1339">
        <v>10</v>
      </c>
      <c r="J1339">
        <v>942</v>
      </c>
      <c r="K1339">
        <v>1</v>
      </c>
      <c r="L1339">
        <v>5</v>
      </c>
      <c r="M1339">
        <v>315</v>
      </c>
      <c r="N1339" t="s">
        <v>18</v>
      </c>
      <c r="O1339" s="1">
        <v>9.0027999999999996E-169</v>
      </c>
      <c r="P1339">
        <v>1542</v>
      </c>
    </row>
    <row r="1340" spans="1:16" x14ac:dyDescent="0.25">
      <c r="A1340" t="s">
        <v>2044</v>
      </c>
      <c r="B1340">
        <v>975</v>
      </c>
      <c r="C1340" s="3" t="str">
        <f>HYPERLINK("http://www.uniprot.org/uniprot/I1KC12","tr|I1KC12|I1KC12_SOYBN")</f>
        <v>tr|I1KC12|I1KC12_SOYBN</v>
      </c>
      <c r="D1340" t="s">
        <v>28</v>
      </c>
      <c r="E1340">
        <v>55.03</v>
      </c>
      <c r="F1340">
        <v>298</v>
      </c>
      <c r="G1340">
        <v>134</v>
      </c>
      <c r="H1340">
        <v>13</v>
      </c>
      <c r="I1340">
        <v>118</v>
      </c>
      <c r="J1340">
        <v>972</v>
      </c>
      <c r="K1340">
        <v>1</v>
      </c>
      <c r="L1340">
        <v>35</v>
      </c>
      <c r="M1340">
        <v>331</v>
      </c>
      <c r="N1340" t="s">
        <v>18</v>
      </c>
      <c r="O1340" s="1">
        <v>1.1577999999999999E-73</v>
      </c>
      <c r="P1340">
        <v>722</v>
      </c>
    </row>
    <row r="1341" spans="1:16" x14ac:dyDescent="0.25">
      <c r="A1341" t="s">
        <v>2045</v>
      </c>
      <c r="B1341">
        <v>963</v>
      </c>
      <c r="C1341" s="3" t="str">
        <f>HYPERLINK("http://www.uniprot.org/uniprot/I3SU09","tr|I3SU09|I3SU09_MEDTR")</f>
        <v>tr|I3SU09|I3SU09_MEDTR</v>
      </c>
      <c r="D1341" t="s">
        <v>22</v>
      </c>
      <c r="E1341">
        <v>71.42</v>
      </c>
      <c r="F1341">
        <v>350</v>
      </c>
      <c r="G1341">
        <v>100</v>
      </c>
      <c r="H1341">
        <v>31</v>
      </c>
      <c r="I1341">
        <v>1</v>
      </c>
      <c r="J1341">
        <v>957</v>
      </c>
      <c r="K1341">
        <v>1</v>
      </c>
      <c r="L1341">
        <v>15</v>
      </c>
      <c r="M1341">
        <v>353</v>
      </c>
      <c r="N1341" t="s">
        <v>18</v>
      </c>
      <c r="O1341" s="1">
        <v>1.36158E-127</v>
      </c>
      <c r="P1341">
        <v>1187</v>
      </c>
    </row>
    <row r="1342" spans="1:16" x14ac:dyDescent="0.25">
      <c r="A1342" t="s">
        <v>2046</v>
      </c>
      <c r="B1342">
        <v>438</v>
      </c>
      <c r="C1342" s="3" t="str">
        <f>HYPERLINK("http://www.uniprot.org/uniprot/I3S5Y5","tr|I3S5Y5|I3S5Y5_MEDTR")</f>
        <v>tr|I3S5Y5|I3S5Y5_MEDTR</v>
      </c>
      <c r="D1342" t="s">
        <v>22</v>
      </c>
      <c r="E1342">
        <v>78.66</v>
      </c>
      <c r="F1342">
        <v>75</v>
      </c>
      <c r="G1342">
        <v>16</v>
      </c>
      <c r="H1342">
        <v>0</v>
      </c>
      <c r="I1342">
        <v>187</v>
      </c>
      <c r="J1342">
        <v>411</v>
      </c>
      <c r="K1342">
        <v>1</v>
      </c>
      <c r="L1342">
        <v>100</v>
      </c>
      <c r="M1342">
        <v>174</v>
      </c>
      <c r="N1342" t="s">
        <v>18</v>
      </c>
      <c r="O1342" s="1">
        <v>9.6751899999999993E-25</v>
      </c>
      <c r="P1342">
        <v>295</v>
      </c>
    </row>
    <row r="1343" spans="1:16" x14ac:dyDescent="0.25">
      <c r="A1343" t="s">
        <v>2047</v>
      </c>
      <c r="B1343">
        <v>993</v>
      </c>
      <c r="C1343" s="3" t="str">
        <f>HYPERLINK("http://www.uniprot.org/uniprot/G7JSV1","tr|G7JSV1|G7JSV1_MEDTR")</f>
        <v>tr|G7JSV1|G7JSV1_MEDTR</v>
      </c>
      <c r="D1343" t="s">
        <v>2048</v>
      </c>
      <c r="E1343">
        <v>69.52</v>
      </c>
      <c r="F1343">
        <v>292</v>
      </c>
      <c r="G1343">
        <v>89</v>
      </c>
      <c r="H1343">
        <v>20</v>
      </c>
      <c r="I1343">
        <v>1</v>
      </c>
      <c r="J1343">
        <v>816</v>
      </c>
      <c r="K1343">
        <v>1</v>
      </c>
      <c r="L1343">
        <v>1</v>
      </c>
      <c r="M1343">
        <v>289</v>
      </c>
      <c r="N1343" t="s">
        <v>18</v>
      </c>
      <c r="O1343" s="1">
        <v>7.5978200000000001E-105</v>
      </c>
      <c r="P1343">
        <v>991</v>
      </c>
    </row>
    <row r="1344" spans="1:16" x14ac:dyDescent="0.25">
      <c r="A1344" t="s">
        <v>2049</v>
      </c>
      <c r="B1344">
        <v>879</v>
      </c>
      <c r="C1344" s="3" t="str">
        <f>HYPERLINK("http://www.uniprot.org/uniprot/G7JFG1","tr|G7JFG1|G7JFG1_MEDTR")</f>
        <v>tr|G7JFG1|G7JFG1_MEDTR</v>
      </c>
      <c r="D1344" t="s">
        <v>2050</v>
      </c>
      <c r="E1344">
        <v>87.16</v>
      </c>
      <c r="F1344">
        <v>296</v>
      </c>
      <c r="G1344">
        <v>38</v>
      </c>
      <c r="H1344">
        <v>5</v>
      </c>
      <c r="I1344">
        <v>1</v>
      </c>
      <c r="J1344">
        <v>873</v>
      </c>
      <c r="K1344">
        <v>1</v>
      </c>
      <c r="L1344">
        <v>1</v>
      </c>
      <c r="M1344">
        <v>291</v>
      </c>
      <c r="N1344" t="s">
        <v>18</v>
      </c>
      <c r="O1344" s="1">
        <v>1.19419E-140</v>
      </c>
      <c r="P1344">
        <v>1299</v>
      </c>
    </row>
    <row r="1345" spans="1:16" x14ac:dyDescent="0.25">
      <c r="A1345" t="s">
        <v>2051</v>
      </c>
      <c r="B1345">
        <v>1035</v>
      </c>
      <c r="C1345" s="3" t="str">
        <f>HYPERLINK("http://www.uniprot.org/uniprot/B7FL02","tr|B7FL02|B7FL02_MEDTR")</f>
        <v>tr|B7FL02|B7FL02_MEDTR</v>
      </c>
      <c r="D1345" t="s">
        <v>581</v>
      </c>
      <c r="E1345">
        <v>84.63</v>
      </c>
      <c r="F1345">
        <v>345</v>
      </c>
      <c r="G1345">
        <v>53</v>
      </c>
      <c r="H1345">
        <v>1</v>
      </c>
      <c r="I1345">
        <v>1</v>
      </c>
      <c r="J1345">
        <v>1032</v>
      </c>
      <c r="K1345">
        <v>1</v>
      </c>
      <c r="L1345">
        <v>1</v>
      </c>
      <c r="M1345">
        <v>344</v>
      </c>
      <c r="N1345" t="s">
        <v>18</v>
      </c>
      <c r="O1345" s="1">
        <v>8.0225500000000002E-169</v>
      </c>
      <c r="P1345">
        <v>1543</v>
      </c>
    </row>
    <row r="1346" spans="1:16" x14ac:dyDescent="0.25">
      <c r="A1346" t="s">
        <v>2052</v>
      </c>
      <c r="B1346">
        <v>4209</v>
      </c>
      <c r="C1346" s="3" t="str">
        <f>HYPERLINK("http://www.uniprot.org/uniprot/G7KC36","tr|G7KC36|G7KC36_MEDTR")</f>
        <v>tr|G7KC36|G7KC36_MEDTR</v>
      </c>
      <c r="D1346" t="s">
        <v>2053</v>
      </c>
      <c r="E1346">
        <v>85.9</v>
      </c>
      <c r="F1346">
        <v>1185</v>
      </c>
      <c r="G1346">
        <v>167</v>
      </c>
      <c r="H1346">
        <v>2</v>
      </c>
      <c r="I1346">
        <v>1</v>
      </c>
      <c r="J1346">
        <v>3549</v>
      </c>
      <c r="K1346">
        <v>1</v>
      </c>
      <c r="L1346">
        <v>350</v>
      </c>
      <c r="M1346">
        <v>1534</v>
      </c>
      <c r="N1346" t="s">
        <v>18</v>
      </c>
      <c r="O1346">
        <v>0</v>
      </c>
      <c r="P1346">
        <v>5383</v>
      </c>
    </row>
    <row r="1347" spans="1:16" x14ac:dyDescent="0.25">
      <c r="A1347" t="s">
        <v>2054</v>
      </c>
      <c r="B1347">
        <v>1437</v>
      </c>
      <c r="C1347" s="3" t="str">
        <f>HYPERLINK("http://www.uniprot.org/uniprot/I1NDW4","tr|I1NDW4|I1NDW4_SOYBN")</f>
        <v>tr|I1NDW4|I1NDW4_SOYBN</v>
      </c>
      <c r="D1347" t="s">
        <v>71</v>
      </c>
      <c r="E1347">
        <v>83.29</v>
      </c>
      <c r="F1347">
        <v>479</v>
      </c>
      <c r="G1347">
        <v>80</v>
      </c>
      <c r="H1347">
        <v>1</v>
      </c>
      <c r="I1347">
        <v>1</v>
      </c>
      <c r="J1347">
        <v>1434</v>
      </c>
      <c r="K1347">
        <v>1</v>
      </c>
      <c r="L1347">
        <v>53</v>
      </c>
      <c r="M1347">
        <v>530</v>
      </c>
      <c r="N1347" t="s">
        <v>18</v>
      </c>
      <c r="O1347">
        <v>0</v>
      </c>
      <c r="P1347">
        <v>2133</v>
      </c>
    </row>
    <row r="1348" spans="1:16" x14ac:dyDescent="0.25">
      <c r="A1348" t="s">
        <v>2055</v>
      </c>
      <c r="B1348">
        <v>645</v>
      </c>
      <c r="C1348" s="3" t="str">
        <f>HYPERLINK("http://www.uniprot.org/uniprot/R0FX59","tr|R0FX59|R0FX59_9BRAS")</f>
        <v>tr|R0FX59|R0FX59_9BRAS</v>
      </c>
      <c r="D1348" t="s">
        <v>2056</v>
      </c>
      <c r="E1348">
        <v>82.81</v>
      </c>
      <c r="F1348">
        <v>64</v>
      </c>
      <c r="G1348">
        <v>11</v>
      </c>
      <c r="H1348">
        <v>0</v>
      </c>
      <c r="I1348">
        <v>373</v>
      </c>
      <c r="J1348">
        <v>564</v>
      </c>
      <c r="K1348">
        <v>1</v>
      </c>
      <c r="L1348">
        <v>212</v>
      </c>
      <c r="M1348">
        <v>275</v>
      </c>
      <c r="N1348" t="s">
        <v>18</v>
      </c>
      <c r="O1348" s="1">
        <v>2.8141599999999998E-24</v>
      </c>
      <c r="P1348">
        <v>293</v>
      </c>
    </row>
    <row r="1349" spans="1:16" x14ac:dyDescent="0.25">
      <c r="A1349" t="s">
        <v>2057</v>
      </c>
      <c r="B1349">
        <v>1389</v>
      </c>
      <c r="C1349" s="3" t="str">
        <f>HYPERLINK("http://www.uniprot.org/uniprot/I1LEC2","tr|I1LEC2|I1LEC2_SOYBN")</f>
        <v>tr|I1LEC2|I1LEC2_SOYBN</v>
      </c>
      <c r="D1349" t="s">
        <v>71</v>
      </c>
      <c r="E1349">
        <v>67.680000000000007</v>
      </c>
      <c r="F1349">
        <v>458</v>
      </c>
      <c r="G1349">
        <v>148</v>
      </c>
      <c r="H1349">
        <v>6</v>
      </c>
      <c r="I1349">
        <v>25</v>
      </c>
      <c r="J1349">
        <v>1380</v>
      </c>
      <c r="K1349">
        <v>1</v>
      </c>
      <c r="L1349">
        <v>10</v>
      </c>
      <c r="M1349">
        <v>461</v>
      </c>
      <c r="N1349" t="s">
        <v>18</v>
      </c>
      <c r="O1349" s="1">
        <v>1.01516E-178</v>
      </c>
      <c r="P1349">
        <v>1630</v>
      </c>
    </row>
    <row r="1350" spans="1:16" x14ac:dyDescent="0.25">
      <c r="A1350" t="s">
        <v>2058</v>
      </c>
      <c r="B1350">
        <v>693</v>
      </c>
      <c r="C1350" s="3" t="str">
        <f>HYPERLINK("http://www.uniprot.org/uniprot/K7MCP7","tr|K7MCP7|K7MCP7_SOYBN")</f>
        <v>tr|K7MCP7|K7MCP7_SOYBN</v>
      </c>
      <c r="D1350" t="s">
        <v>28</v>
      </c>
      <c r="E1350">
        <v>80</v>
      </c>
      <c r="F1350">
        <v>230</v>
      </c>
      <c r="G1350">
        <v>46</v>
      </c>
      <c r="H1350">
        <v>0</v>
      </c>
      <c r="I1350">
        <v>1</v>
      </c>
      <c r="J1350">
        <v>690</v>
      </c>
      <c r="K1350">
        <v>1</v>
      </c>
      <c r="L1350">
        <v>75</v>
      </c>
      <c r="M1350">
        <v>294</v>
      </c>
      <c r="N1350" t="s">
        <v>18</v>
      </c>
      <c r="O1350" s="1">
        <v>3.4480999999999999E-98</v>
      </c>
      <c r="P1350">
        <v>931</v>
      </c>
    </row>
    <row r="1351" spans="1:16" x14ac:dyDescent="0.25">
      <c r="A1351" t="s">
        <v>2059</v>
      </c>
      <c r="B1351">
        <v>1851</v>
      </c>
      <c r="C1351" s="3" t="str">
        <f>HYPERLINK("http://www.uniprot.org/uniprot/I1MHP5","tr|I1MHP5|I1MHP5_SOYBN")</f>
        <v>tr|I1MHP5|I1MHP5_SOYBN</v>
      </c>
      <c r="D1351" t="s">
        <v>28</v>
      </c>
      <c r="E1351">
        <v>27.85</v>
      </c>
      <c r="F1351">
        <v>420</v>
      </c>
      <c r="G1351">
        <v>303</v>
      </c>
      <c r="H1351">
        <v>42</v>
      </c>
      <c r="I1351">
        <v>151</v>
      </c>
      <c r="J1351">
        <v>1284</v>
      </c>
      <c r="K1351">
        <v>1</v>
      </c>
      <c r="L1351">
        <v>1057</v>
      </c>
      <c r="M1351">
        <v>1470</v>
      </c>
      <c r="N1351" t="s">
        <v>18</v>
      </c>
      <c r="O1351" s="1">
        <v>2.30072E-30</v>
      </c>
      <c r="P1351">
        <v>352</v>
      </c>
    </row>
    <row r="1352" spans="1:16" x14ac:dyDescent="0.25">
      <c r="A1352" t="s">
        <v>2060</v>
      </c>
      <c r="B1352">
        <v>1764</v>
      </c>
      <c r="C1352" s="3" t="str">
        <f>HYPERLINK("http://www.uniprot.org/uniprot/G7IPE1","tr|G7IPE1|G7IPE1_MEDTR")</f>
        <v>tr|G7IPE1|G7IPE1_MEDTR</v>
      </c>
      <c r="D1352" t="s">
        <v>2061</v>
      </c>
      <c r="E1352">
        <v>87.71</v>
      </c>
      <c r="F1352">
        <v>594</v>
      </c>
      <c r="G1352">
        <v>73</v>
      </c>
      <c r="H1352">
        <v>7</v>
      </c>
      <c r="I1352">
        <v>1</v>
      </c>
      <c r="J1352">
        <v>1761</v>
      </c>
      <c r="K1352">
        <v>1</v>
      </c>
      <c r="L1352">
        <v>1</v>
      </c>
      <c r="M1352">
        <v>593</v>
      </c>
      <c r="N1352" t="s">
        <v>18</v>
      </c>
      <c r="O1352">
        <v>0</v>
      </c>
      <c r="P1352">
        <v>2703</v>
      </c>
    </row>
    <row r="1353" spans="1:16" x14ac:dyDescent="0.25">
      <c r="A1353" t="s">
        <v>2062</v>
      </c>
      <c r="B1353">
        <v>321</v>
      </c>
      <c r="C1353" s="3" t="str">
        <f>HYPERLINK("http://www.uniprot.org/uniprot/O49022","tr|O49022|O49022_PEA")</f>
        <v>tr|O49022|O49022_PEA</v>
      </c>
      <c r="D1353" t="s">
        <v>2063</v>
      </c>
      <c r="E1353">
        <v>94.28</v>
      </c>
      <c r="F1353">
        <v>70</v>
      </c>
      <c r="G1353">
        <v>4</v>
      </c>
      <c r="H1353">
        <v>0</v>
      </c>
      <c r="I1353">
        <v>13</v>
      </c>
      <c r="J1353">
        <v>222</v>
      </c>
      <c r="K1353">
        <v>1</v>
      </c>
      <c r="L1353">
        <v>1222</v>
      </c>
      <c r="M1353">
        <v>1291</v>
      </c>
      <c r="N1353" t="s">
        <v>18</v>
      </c>
      <c r="O1353" s="1">
        <v>4.6672000000000002E-32</v>
      </c>
      <c r="P1353">
        <v>358</v>
      </c>
    </row>
    <row r="1354" spans="1:16" x14ac:dyDescent="0.25">
      <c r="A1354" t="s">
        <v>2064</v>
      </c>
      <c r="B1354">
        <v>3294</v>
      </c>
      <c r="C1354" s="3" t="str">
        <f>HYPERLINK("http://www.uniprot.org/uniprot/I1LUE2","tr|I1LUE2|I1LUE2_SOYBN")</f>
        <v>tr|I1LUE2|I1LUE2_SOYBN</v>
      </c>
      <c r="D1354" t="s">
        <v>71</v>
      </c>
      <c r="E1354">
        <v>68.17</v>
      </c>
      <c r="F1354">
        <v>773</v>
      </c>
      <c r="G1354">
        <v>246</v>
      </c>
      <c r="H1354">
        <v>22</v>
      </c>
      <c r="I1354">
        <v>13</v>
      </c>
      <c r="J1354">
        <v>2265</v>
      </c>
      <c r="K1354">
        <v>1</v>
      </c>
      <c r="L1354">
        <v>1</v>
      </c>
      <c r="M1354">
        <v>769</v>
      </c>
      <c r="N1354" t="s">
        <v>18</v>
      </c>
      <c r="O1354">
        <v>0</v>
      </c>
      <c r="P1354">
        <v>2610</v>
      </c>
    </row>
    <row r="1355" spans="1:16" x14ac:dyDescent="0.25">
      <c r="A1355" t="s">
        <v>2065</v>
      </c>
      <c r="B1355">
        <v>381</v>
      </c>
      <c r="C1355" s="3" t="str">
        <f>HYPERLINK("http://www.uniprot.org/uniprot/I1KTX6","tr|I1KTX6|I1KTX6_SOYBN")</f>
        <v>tr|I1KTX6|I1KTX6_SOYBN</v>
      </c>
      <c r="D1355" t="s">
        <v>2028</v>
      </c>
      <c r="E1355">
        <v>91.04</v>
      </c>
      <c r="F1355">
        <v>67</v>
      </c>
      <c r="G1355">
        <v>6</v>
      </c>
      <c r="H1355">
        <v>0</v>
      </c>
      <c r="I1355">
        <v>175</v>
      </c>
      <c r="J1355">
        <v>375</v>
      </c>
      <c r="K1355">
        <v>1</v>
      </c>
      <c r="L1355">
        <v>1</v>
      </c>
      <c r="M1355">
        <v>67</v>
      </c>
      <c r="N1355" t="s">
        <v>18</v>
      </c>
      <c r="O1355" s="1">
        <v>8.3811699999999999E-29</v>
      </c>
      <c r="P1355">
        <v>330</v>
      </c>
    </row>
    <row r="1356" spans="1:16" x14ac:dyDescent="0.25">
      <c r="A1356" t="s">
        <v>2066</v>
      </c>
      <c r="B1356">
        <v>1629</v>
      </c>
      <c r="C1356" s="3" t="str">
        <f>HYPERLINK("http://www.uniprot.org/uniprot/G7KD96","tr|G7KD96|G7KD96_MEDTR")</f>
        <v>tr|G7KD96|G7KD96_MEDTR</v>
      </c>
      <c r="D1356" t="s">
        <v>2067</v>
      </c>
      <c r="E1356">
        <v>89.79</v>
      </c>
      <c r="F1356">
        <v>539</v>
      </c>
      <c r="G1356">
        <v>55</v>
      </c>
      <c r="H1356">
        <v>1</v>
      </c>
      <c r="I1356">
        <v>1</v>
      </c>
      <c r="J1356">
        <v>1614</v>
      </c>
      <c r="K1356">
        <v>1</v>
      </c>
      <c r="L1356">
        <v>1</v>
      </c>
      <c r="M1356">
        <v>533</v>
      </c>
      <c r="N1356" t="s">
        <v>18</v>
      </c>
      <c r="O1356">
        <v>0</v>
      </c>
      <c r="P1356">
        <v>2360</v>
      </c>
    </row>
    <row r="1357" spans="1:16" x14ac:dyDescent="0.25">
      <c r="A1357" t="s">
        <v>2068</v>
      </c>
      <c r="B1357">
        <v>903</v>
      </c>
      <c r="C1357" s="3" t="str">
        <f>HYPERLINK("http://www.uniprot.org/uniprot/A2Q1U4","tr|A2Q1U4|A2Q1U4_MEDTR")</f>
        <v>tr|A2Q1U4|A2Q1U4_MEDTR</v>
      </c>
      <c r="D1357" t="s">
        <v>2033</v>
      </c>
      <c r="E1357">
        <v>72.790000000000006</v>
      </c>
      <c r="F1357">
        <v>283</v>
      </c>
      <c r="G1357">
        <v>77</v>
      </c>
      <c r="H1357">
        <v>1</v>
      </c>
      <c r="I1357">
        <v>1</v>
      </c>
      <c r="J1357">
        <v>846</v>
      </c>
      <c r="K1357">
        <v>1</v>
      </c>
      <c r="L1357">
        <v>1</v>
      </c>
      <c r="M1357">
        <v>282</v>
      </c>
      <c r="N1357" t="s">
        <v>18</v>
      </c>
      <c r="O1357" s="1">
        <v>3.2296900000000001E-112</v>
      </c>
      <c r="P1357">
        <v>1054</v>
      </c>
    </row>
    <row r="1358" spans="1:16" x14ac:dyDescent="0.25">
      <c r="A1358" t="s">
        <v>2069</v>
      </c>
      <c r="B1358">
        <v>564</v>
      </c>
      <c r="C1358" s="3" t="str">
        <f>HYPERLINK("http://www.uniprot.org/uniprot/M5VNU8","tr|M5VNU8|M5VNU8_PRUPE")</f>
        <v>tr|M5VNU8|M5VNU8_PRUPE</v>
      </c>
      <c r="D1358" t="s">
        <v>2070</v>
      </c>
      <c r="E1358">
        <v>87.2</v>
      </c>
      <c r="F1358">
        <v>125</v>
      </c>
      <c r="G1358">
        <v>16</v>
      </c>
      <c r="H1358">
        <v>0</v>
      </c>
      <c r="I1358">
        <v>115</v>
      </c>
      <c r="J1358">
        <v>489</v>
      </c>
      <c r="K1358">
        <v>1</v>
      </c>
      <c r="L1358">
        <v>30</v>
      </c>
      <c r="M1358">
        <v>154</v>
      </c>
      <c r="N1358" t="s">
        <v>18</v>
      </c>
      <c r="O1358" s="1">
        <v>1.22628E-55</v>
      </c>
      <c r="P1358">
        <v>562</v>
      </c>
    </row>
    <row r="1359" spans="1:16" x14ac:dyDescent="0.25">
      <c r="A1359" t="s">
        <v>2071</v>
      </c>
      <c r="B1359">
        <v>1452</v>
      </c>
      <c r="C1359" s="3" t="str">
        <f>HYPERLINK("http://www.uniprot.org/uniprot/K7K8H6","tr|K7K8H6|K7K8H6_SOYBN")</f>
        <v>tr|K7K8H6|K7K8H6_SOYBN</v>
      </c>
      <c r="D1359" t="s">
        <v>28</v>
      </c>
      <c r="E1359">
        <v>70.08</v>
      </c>
      <c r="F1359">
        <v>448</v>
      </c>
      <c r="G1359">
        <v>134</v>
      </c>
      <c r="H1359">
        <v>2</v>
      </c>
      <c r="I1359">
        <v>79</v>
      </c>
      <c r="J1359">
        <v>1416</v>
      </c>
      <c r="K1359">
        <v>1</v>
      </c>
      <c r="L1359">
        <v>28</v>
      </c>
      <c r="M1359">
        <v>444</v>
      </c>
      <c r="N1359" t="s">
        <v>18</v>
      </c>
      <c r="O1359" s="1">
        <v>4.6779000000000001E-166</v>
      </c>
      <c r="P1359">
        <v>1521</v>
      </c>
    </row>
    <row r="1360" spans="1:16" x14ac:dyDescent="0.25">
      <c r="A1360" t="s">
        <v>2072</v>
      </c>
      <c r="B1360">
        <v>372</v>
      </c>
      <c r="C1360" s="3" t="str">
        <f>HYPERLINK("http://www.uniprot.org/uniprot/F6HRV1","tr|F6HRV1|F6HRV1_VITVI")</f>
        <v>tr|F6HRV1|F6HRV1_VITVI</v>
      </c>
      <c r="D1360" t="s">
        <v>2073</v>
      </c>
      <c r="E1360">
        <v>84.61</v>
      </c>
      <c r="F1360">
        <v>39</v>
      </c>
      <c r="G1360">
        <v>6</v>
      </c>
      <c r="H1360">
        <v>0</v>
      </c>
      <c r="I1360">
        <v>7</v>
      </c>
      <c r="J1360">
        <v>123</v>
      </c>
      <c r="K1360">
        <v>1</v>
      </c>
      <c r="L1360">
        <v>191</v>
      </c>
      <c r="M1360">
        <v>229</v>
      </c>
      <c r="N1360" t="s">
        <v>18</v>
      </c>
      <c r="O1360" s="1">
        <v>2.10141E-21</v>
      </c>
      <c r="P1360">
        <v>188</v>
      </c>
    </row>
    <row r="1361" spans="1:16" x14ac:dyDescent="0.25">
      <c r="A1361" t="s">
        <v>2074</v>
      </c>
      <c r="B1361">
        <v>1428</v>
      </c>
      <c r="C1361" s="3" t="str">
        <f>HYPERLINK("http://www.uniprot.org/uniprot/I1M9S9","tr|I1M9S9|I1M9S9_SOYBN")</f>
        <v>tr|I1M9S9|I1M9S9_SOYBN</v>
      </c>
      <c r="D1361" t="s">
        <v>71</v>
      </c>
      <c r="E1361">
        <v>55.82</v>
      </c>
      <c r="F1361">
        <v>532</v>
      </c>
      <c r="G1361">
        <v>235</v>
      </c>
      <c r="H1361">
        <v>69</v>
      </c>
      <c r="I1361">
        <v>1</v>
      </c>
      <c r="J1361">
        <v>1389</v>
      </c>
      <c r="K1361">
        <v>1</v>
      </c>
      <c r="L1361">
        <v>1</v>
      </c>
      <c r="M1361">
        <v>522</v>
      </c>
      <c r="N1361" t="s">
        <v>18</v>
      </c>
      <c r="O1361" s="1">
        <v>4.9565999999999998E-144</v>
      </c>
      <c r="P1361">
        <v>1331</v>
      </c>
    </row>
    <row r="1362" spans="1:16" x14ac:dyDescent="0.25">
      <c r="A1362" t="s">
        <v>2075</v>
      </c>
      <c r="B1362">
        <v>1296</v>
      </c>
      <c r="C1362" s="3" t="str">
        <f>HYPERLINK("http://www.uniprot.org/uniprot/G7IA56","tr|G7IA56|G7IA56_MEDTR")</f>
        <v>tr|G7IA56|G7IA56_MEDTR</v>
      </c>
      <c r="D1362" t="s">
        <v>493</v>
      </c>
      <c r="E1362">
        <v>60.68</v>
      </c>
      <c r="F1362">
        <v>440</v>
      </c>
      <c r="G1362">
        <v>173</v>
      </c>
      <c r="H1362">
        <v>13</v>
      </c>
      <c r="I1362">
        <v>10</v>
      </c>
      <c r="J1362">
        <v>1290</v>
      </c>
      <c r="K1362">
        <v>1</v>
      </c>
      <c r="L1362">
        <v>15</v>
      </c>
      <c r="M1362">
        <v>447</v>
      </c>
      <c r="N1362" t="s">
        <v>18</v>
      </c>
      <c r="O1362" s="1">
        <v>2.68687E-146</v>
      </c>
      <c r="P1362">
        <v>1350</v>
      </c>
    </row>
    <row r="1363" spans="1:16" x14ac:dyDescent="0.25">
      <c r="A1363" t="s">
        <v>2076</v>
      </c>
      <c r="B1363">
        <v>576</v>
      </c>
      <c r="C1363" s="3" t="str">
        <f>HYPERLINK("http://www.uniprot.org/uniprot/G7J3G3","tr|G7J3G3|G7J3G3_MEDTR")</f>
        <v>tr|G7J3G3|G7J3G3_MEDTR</v>
      </c>
      <c r="D1363" t="s">
        <v>2077</v>
      </c>
      <c r="E1363">
        <v>89.63</v>
      </c>
      <c r="F1363">
        <v>193</v>
      </c>
      <c r="G1363">
        <v>20</v>
      </c>
      <c r="H1363">
        <v>2</v>
      </c>
      <c r="I1363">
        <v>1</v>
      </c>
      <c r="J1363">
        <v>573</v>
      </c>
      <c r="K1363">
        <v>1</v>
      </c>
      <c r="L1363">
        <v>1</v>
      </c>
      <c r="M1363">
        <v>193</v>
      </c>
      <c r="N1363" t="s">
        <v>18</v>
      </c>
      <c r="O1363" s="1">
        <v>4.8113299999999997E-90</v>
      </c>
      <c r="P1363">
        <v>859</v>
      </c>
    </row>
    <row r="1364" spans="1:16" x14ac:dyDescent="0.25">
      <c r="A1364" t="s">
        <v>2078</v>
      </c>
      <c r="B1364">
        <v>480</v>
      </c>
      <c r="C1364" s="3" t="str">
        <f>HYPERLINK("http://www.uniprot.org/uniprot/B7FHG6","tr|B7FHG6|B7FHG6_MEDTR")</f>
        <v>tr|B7FHG6|B7FHG6_MEDTR</v>
      </c>
      <c r="D1364" t="s">
        <v>22</v>
      </c>
      <c r="E1364">
        <v>80</v>
      </c>
      <c r="F1364">
        <v>160</v>
      </c>
      <c r="G1364">
        <v>32</v>
      </c>
      <c r="H1364">
        <v>1</v>
      </c>
      <c r="I1364">
        <v>1</v>
      </c>
      <c r="J1364">
        <v>477</v>
      </c>
      <c r="K1364">
        <v>1</v>
      </c>
      <c r="L1364">
        <v>1</v>
      </c>
      <c r="M1364">
        <v>155</v>
      </c>
      <c r="N1364" t="s">
        <v>18</v>
      </c>
      <c r="O1364" s="1">
        <v>1.6717200000000001E-69</v>
      </c>
      <c r="P1364">
        <v>681</v>
      </c>
    </row>
    <row r="1365" spans="1:16" x14ac:dyDescent="0.25">
      <c r="A1365" t="s">
        <v>2079</v>
      </c>
      <c r="B1365">
        <v>945</v>
      </c>
      <c r="C1365" s="3" t="str">
        <f>HYPERLINK("http://www.uniprot.org/uniprot/G7J9I2","tr|G7J9I2|G7J9I2_MEDTR")</f>
        <v>tr|G7J9I2|G7J9I2_MEDTR</v>
      </c>
      <c r="D1365" t="s">
        <v>1490</v>
      </c>
      <c r="E1365">
        <v>94.85</v>
      </c>
      <c r="F1365">
        <v>311</v>
      </c>
      <c r="G1365">
        <v>16</v>
      </c>
      <c r="H1365">
        <v>0</v>
      </c>
      <c r="I1365">
        <v>10</v>
      </c>
      <c r="J1365">
        <v>942</v>
      </c>
      <c r="K1365">
        <v>1</v>
      </c>
      <c r="L1365">
        <v>5</v>
      </c>
      <c r="M1365">
        <v>315</v>
      </c>
      <c r="N1365" t="s">
        <v>18</v>
      </c>
      <c r="O1365" s="1">
        <v>9.3164400000000005E-166</v>
      </c>
      <c r="P1365">
        <v>1516</v>
      </c>
    </row>
    <row r="1366" spans="1:16" x14ac:dyDescent="0.25">
      <c r="A1366" t="s">
        <v>2080</v>
      </c>
      <c r="B1366">
        <v>975</v>
      </c>
      <c r="C1366" s="3" t="str">
        <f>HYPERLINK("http://www.uniprot.org/uniprot/I1KC12","tr|I1KC12|I1KC12_SOYBN")</f>
        <v>tr|I1KC12|I1KC12_SOYBN</v>
      </c>
      <c r="D1366" t="s">
        <v>28</v>
      </c>
      <c r="E1366">
        <v>55.03</v>
      </c>
      <c r="F1366">
        <v>298</v>
      </c>
      <c r="G1366">
        <v>134</v>
      </c>
      <c r="H1366">
        <v>13</v>
      </c>
      <c r="I1366">
        <v>118</v>
      </c>
      <c r="J1366">
        <v>972</v>
      </c>
      <c r="K1366">
        <v>1</v>
      </c>
      <c r="L1366">
        <v>35</v>
      </c>
      <c r="M1366">
        <v>331</v>
      </c>
      <c r="N1366" t="s">
        <v>18</v>
      </c>
      <c r="O1366" s="1">
        <v>1.1577999999999999E-73</v>
      </c>
      <c r="P1366">
        <v>722</v>
      </c>
    </row>
    <row r="1367" spans="1:16" x14ac:dyDescent="0.25">
      <c r="A1367" t="s">
        <v>2081</v>
      </c>
      <c r="B1367">
        <v>1125</v>
      </c>
      <c r="C1367" s="3" t="str">
        <f>HYPERLINK("http://www.uniprot.org/uniprot/G7LCD1","tr|G7LCD1|G7LCD1_MEDTR")</f>
        <v>tr|G7LCD1|G7LCD1_MEDTR</v>
      </c>
      <c r="D1367" t="s">
        <v>2082</v>
      </c>
      <c r="E1367">
        <v>70.849999999999994</v>
      </c>
      <c r="F1367">
        <v>374</v>
      </c>
      <c r="G1367">
        <v>109</v>
      </c>
      <c r="H1367">
        <v>0</v>
      </c>
      <c r="I1367">
        <v>1</v>
      </c>
      <c r="J1367">
        <v>1122</v>
      </c>
      <c r="K1367">
        <v>1</v>
      </c>
      <c r="L1367">
        <v>1</v>
      </c>
      <c r="M1367">
        <v>374</v>
      </c>
      <c r="N1367" t="s">
        <v>18</v>
      </c>
      <c r="O1367" s="1">
        <v>2.8605700000000002E-146</v>
      </c>
      <c r="P1367">
        <v>1349</v>
      </c>
    </row>
    <row r="1368" spans="1:16" x14ac:dyDescent="0.25">
      <c r="A1368" t="s">
        <v>2083</v>
      </c>
      <c r="B1368">
        <v>1212</v>
      </c>
      <c r="C1368" s="3" t="str">
        <f>HYPERLINK("http://www.uniprot.org/uniprot/K7MNX2","tr|K7MNX2|K7MNX2_SOYBN")</f>
        <v>tr|K7MNX2|K7MNX2_SOYBN</v>
      </c>
      <c r="D1368" t="s">
        <v>28</v>
      </c>
      <c r="E1368">
        <v>23.36</v>
      </c>
      <c r="F1368">
        <v>351</v>
      </c>
      <c r="G1368">
        <v>269</v>
      </c>
      <c r="H1368">
        <v>4</v>
      </c>
      <c r="I1368">
        <v>76</v>
      </c>
      <c r="J1368">
        <v>1116</v>
      </c>
      <c r="K1368">
        <v>1</v>
      </c>
      <c r="L1368">
        <v>256</v>
      </c>
      <c r="M1368">
        <v>586</v>
      </c>
      <c r="N1368" t="s">
        <v>18</v>
      </c>
      <c r="O1368" s="1">
        <v>4.9518700000000001E-14</v>
      </c>
      <c r="P1368">
        <v>209</v>
      </c>
    </row>
    <row r="1369" spans="1:16" x14ac:dyDescent="0.25">
      <c r="A1369" t="s">
        <v>2084</v>
      </c>
      <c r="B1369">
        <v>801</v>
      </c>
      <c r="C1369" s="3" t="str">
        <f>HYPERLINK("http://www.uniprot.org/uniprot/Q2HTV7","tr|Q2HTV7|Q2HTV7_MEDTR")</f>
        <v>tr|Q2HTV7|Q2HTV7_MEDTR</v>
      </c>
      <c r="D1369" t="s">
        <v>2085</v>
      </c>
      <c r="E1369">
        <v>78.569999999999993</v>
      </c>
      <c r="F1369">
        <v>266</v>
      </c>
      <c r="G1369">
        <v>57</v>
      </c>
      <c r="H1369">
        <v>0</v>
      </c>
      <c r="I1369">
        <v>1</v>
      </c>
      <c r="J1369">
        <v>798</v>
      </c>
      <c r="K1369">
        <v>1</v>
      </c>
      <c r="L1369">
        <v>1</v>
      </c>
      <c r="M1369">
        <v>266</v>
      </c>
      <c r="N1369" t="s">
        <v>18</v>
      </c>
      <c r="O1369" s="1">
        <v>9.12458E-110</v>
      </c>
      <c r="P1369">
        <v>1032</v>
      </c>
    </row>
    <row r="1370" spans="1:16" x14ac:dyDescent="0.25">
      <c r="A1370" t="s">
        <v>2086</v>
      </c>
      <c r="B1370">
        <v>1143</v>
      </c>
      <c r="C1370" s="3" t="str">
        <f>HYPERLINK("http://www.uniprot.org/uniprot/I3S930","tr|I3S930|I3S930_MEDTR")</f>
        <v>tr|I3S930|I3S930_MEDTR</v>
      </c>
      <c r="D1370" t="s">
        <v>22</v>
      </c>
      <c r="E1370">
        <v>70.81</v>
      </c>
      <c r="F1370">
        <v>370</v>
      </c>
      <c r="G1370">
        <v>108</v>
      </c>
      <c r="H1370">
        <v>7</v>
      </c>
      <c r="I1370">
        <v>52</v>
      </c>
      <c r="J1370">
        <v>1140</v>
      </c>
      <c r="K1370">
        <v>1</v>
      </c>
      <c r="L1370">
        <v>10</v>
      </c>
      <c r="M1370">
        <v>360</v>
      </c>
      <c r="N1370" t="s">
        <v>18</v>
      </c>
      <c r="O1370" s="1">
        <v>8.8601099999999995E-135</v>
      </c>
      <c r="P1370">
        <v>1250</v>
      </c>
    </row>
    <row r="1371" spans="1:16" x14ac:dyDescent="0.25">
      <c r="A1371" t="s">
        <v>2087</v>
      </c>
      <c r="B1371">
        <v>1080</v>
      </c>
      <c r="C1371" s="3" t="str">
        <f>HYPERLINK("http://www.uniprot.org/uniprot/K7KMG4","tr|K7KMG4|K7KMG4_SOYBN")</f>
        <v>tr|K7KMG4|K7KMG4_SOYBN</v>
      </c>
      <c r="D1371" t="s">
        <v>28</v>
      </c>
      <c r="E1371">
        <v>68.239999999999995</v>
      </c>
      <c r="F1371">
        <v>337</v>
      </c>
      <c r="G1371">
        <v>107</v>
      </c>
      <c r="H1371">
        <v>3</v>
      </c>
      <c r="I1371">
        <v>70</v>
      </c>
      <c r="J1371">
        <v>1071</v>
      </c>
      <c r="K1371">
        <v>1</v>
      </c>
      <c r="L1371">
        <v>46</v>
      </c>
      <c r="M1371">
        <v>380</v>
      </c>
      <c r="N1371" t="s">
        <v>18</v>
      </c>
      <c r="O1371" s="1">
        <v>8.12128E-111</v>
      </c>
      <c r="P1371">
        <v>1043</v>
      </c>
    </row>
    <row r="1372" spans="1:16" x14ac:dyDescent="0.25">
      <c r="A1372" t="s">
        <v>2088</v>
      </c>
      <c r="B1372">
        <v>831</v>
      </c>
      <c r="C1372" s="3" t="str">
        <f>HYPERLINK("http://www.uniprot.org/uniprot/I1JKJ9","tr|I1JKJ9|I1JKJ9_SOYBN")</f>
        <v>tr|I1JKJ9|I1JKJ9_SOYBN</v>
      </c>
      <c r="D1372" t="s">
        <v>71</v>
      </c>
      <c r="E1372">
        <v>89.45</v>
      </c>
      <c r="F1372">
        <v>275</v>
      </c>
      <c r="G1372">
        <v>29</v>
      </c>
      <c r="H1372">
        <v>0</v>
      </c>
      <c r="I1372">
        <v>1</v>
      </c>
      <c r="J1372">
        <v>825</v>
      </c>
      <c r="K1372">
        <v>1</v>
      </c>
      <c r="L1372">
        <v>1</v>
      </c>
      <c r="M1372">
        <v>275</v>
      </c>
      <c r="N1372" t="s">
        <v>18</v>
      </c>
      <c r="O1372" s="1">
        <v>6.7655200000000002E-143</v>
      </c>
      <c r="P1372">
        <v>1318</v>
      </c>
    </row>
    <row r="1373" spans="1:16" x14ac:dyDescent="0.25">
      <c r="A1373" t="s">
        <v>2089</v>
      </c>
      <c r="B1373">
        <v>1404</v>
      </c>
      <c r="C1373" s="3" t="str">
        <f>HYPERLINK("http://www.uniprot.org/uniprot/G7KC28","tr|G7KC28|G7KC28_MEDTR")</f>
        <v>tr|G7KC28|G7KC28_MEDTR</v>
      </c>
      <c r="D1373" t="s">
        <v>2090</v>
      </c>
      <c r="E1373">
        <v>77.3</v>
      </c>
      <c r="F1373">
        <v>498</v>
      </c>
      <c r="G1373">
        <v>113</v>
      </c>
      <c r="H1373">
        <v>45</v>
      </c>
      <c r="I1373">
        <v>43</v>
      </c>
      <c r="J1373">
        <v>1401</v>
      </c>
      <c r="K1373">
        <v>1</v>
      </c>
      <c r="L1373">
        <v>15</v>
      </c>
      <c r="M1373">
        <v>512</v>
      </c>
      <c r="N1373" t="s">
        <v>18</v>
      </c>
      <c r="O1373">
        <v>0</v>
      </c>
      <c r="P1373">
        <v>1991</v>
      </c>
    </row>
    <row r="1374" spans="1:16" x14ac:dyDescent="0.25">
      <c r="A1374" t="s">
        <v>2091</v>
      </c>
      <c r="B1374">
        <v>1962</v>
      </c>
      <c r="C1374" s="3" t="str">
        <f>HYPERLINK("http://www.uniprot.org/uniprot/G7JHT4","tr|G7JHT4|G7JHT4_MEDTR")</f>
        <v>tr|G7JHT4|G7JHT4_MEDTR</v>
      </c>
      <c r="D1374" t="s">
        <v>2092</v>
      </c>
      <c r="E1374">
        <v>74.77</v>
      </c>
      <c r="F1374">
        <v>670</v>
      </c>
      <c r="G1374">
        <v>169</v>
      </c>
      <c r="H1374">
        <v>17</v>
      </c>
      <c r="I1374">
        <v>1</v>
      </c>
      <c r="J1374">
        <v>1959</v>
      </c>
      <c r="K1374">
        <v>1</v>
      </c>
      <c r="L1374">
        <v>1</v>
      </c>
      <c r="M1374">
        <v>643</v>
      </c>
      <c r="N1374" t="s">
        <v>18</v>
      </c>
      <c r="O1374">
        <v>0</v>
      </c>
      <c r="P1374">
        <v>2458</v>
      </c>
    </row>
    <row r="1375" spans="1:16" x14ac:dyDescent="0.25">
      <c r="A1375" t="s">
        <v>2093</v>
      </c>
      <c r="B1375">
        <v>735</v>
      </c>
      <c r="C1375" s="3" t="str">
        <f>HYPERLINK("http://www.uniprot.org/uniprot/G3VL27","tr|G3VL27|G3VL27_SARHA")</f>
        <v>tr|G3VL27|G3VL27_SARHA</v>
      </c>
      <c r="D1375" t="s">
        <v>2094</v>
      </c>
      <c r="E1375">
        <v>22.08</v>
      </c>
      <c r="F1375">
        <v>240</v>
      </c>
      <c r="G1375">
        <v>187</v>
      </c>
      <c r="H1375">
        <v>0</v>
      </c>
      <c r="I1375">
        <v>11</v>
      </c>
      <c r="J1375">
        <v>730</v>
      </c>
      <c r="K1375">
        <v>-3</v>
      </c>
      <c r="L1375">
        <v>187</v>
      </c>
      <c r="M1375">
        <v>402</v>
      </c>
      <c r="N1375" t="s">
        <v>18</v>
      </c>
      <c r="O1375" s="1">
        <v>8.3117599999999995E-8</v>
      </c>
      <c r="P1375">
        <v>152</v>
      </c>
    </row>
    <row r="1376" spans="1:16" x14ac:dyDescent="0.25">
      <c r="A1376" t="s">
        <v>2095</v>
      </c>
      <c r="B1376">
        <v>171</v>
      </c>
      <c r="C1376" s="3" t="str">
        <f>HYPERLINK("http://www.uniprot.org/uniprot/G7JQE5","tr|G7JQE5|G7JQE5_MEDTR")</f>
        <v>tr|G7JQE5|G7JQE5_MEDTR</v>
      </c>
      <c r="D1376" t="s">
        <v>2096</v>
      </c>
      <c r="E1376">
        <v>59.61</v>
      </c>
      <c r="F1376">
        <v>52</v>
      </c>
      <c r="G1376">
        <v>21</v>
      </c>
      <c r="H1376">
        <v>0</v>
      </c>
      <c r="I1376">
        <v>15</v>
      </c>
      <c r="J1376">
        <v>170</v>
      </c>
      <c r="K1376">
        <v>-2</v>
      </c>
      <c r="L1376">
        <v>65</v>
      </c>
      <c r="M1376">
        <v>116</v>
      </c>
      <c r="N1376" t="s">
        <v>18</v>
      </c>
      <c r="O1376" s="1">
        <v>4.7151299999999999E-8</v>
      </c>
      <c r="P1376">
        <v>151</v>
      </c>
    </row>
    <row r="1377" spans="1:16" x14ac:dyDescent="0.25">
      <c r="A1377" t="s">
        <v>2097</v>
      </c>
      <c r="B1377">
        <v>978</v>
      </c>
      <c r="C1377" s="3" t="str">
        <f>HYPERLINK("http://www.uniprot.org/uniprot/A5AM06","tr|A5AM06|A5AM06_VITVI")</f>
        <v>tr|A5AM06|A5AM06_VITVI</v>
      </c>
      <c r="D1377" t="s">
        <v>1615</v>
      </c>
      <c r="E1377">
        <v>29.41</v>
      </c>
      <c r="F1377">
        <v>204</v>
      </c>
      <c r="G1377">
        <v>144</v>
      </c>
      <c r="H1377">
        <v>3</v>
      </c>
      <c r="I1377">
        <v>1</v>
      </c>
      <c r="J1377">
        <v>603</v>
      </c>
      <c r="K1377">
        <v>1</v>
      </c>
      <c r="L1377">
        <v>1063</v>
      </c>
      <c r="M1377">
        <v>1263</v>
      </c>
      <c r="N1377" t="s">
        <v>18</v>
      </c>
      <c r="O1377" s="1">
        <v>6.2743599999999998E-19</v>
      </c>
      <c r="P1377">
        <v>250</v>
      </c>
    </row>
    <row r="1378" spans="1:16" x14ac:dyDescent="0.25">
      <c r="A1378" t="s">
        <v>2098</v>
      </c>
      <c r="B1378">
        <v>939</v>
      </c>
      <c r="C1378" s="3" t="str">
        <f>HYPERLINK("http://www.uniprot.org/uniprot/I1LTG0","tr|I1LTG0|I1LTG0_SOYBN")</f>
        <v>tr|I1LTG0|I1LTG0_SOYBN</v>
      </c>
      <c r="D1378" t="s">
        <v>71</v>
      </c>
      <c r="E1378">
        <v>81.02</v>
      </c>
      <c r="F1378">
        <v>311</v>
      </c>
      <c r="G1378">
        <v>59</v>
      </c>
      <c r="H1378">
        <v>0</v>
      </c>
      <c r="I1378">
        <v>4</v>
      </c>
      <c r="J1378">
        <v>936</v>
      </c>
      <c r="K1378">
        <v>1</v>
      </c>
      <c r="L1378">
        <v>15</v>
      </c>
      <c r="M1378">
        <v>313</v>
      </c>
      <c r="N1378" t="s">
        <v>18</v>
      </c>
      <c r="O1378" s="1">
        <v>1.6935199999999999E-135</v>
      </c>
      <c r="P1378">
        <v>1255</v>
      </c>
    </row>
    <row r="1379" spans="1:16" x14ac:dyDescent="0.25">
      <c r="A1379" t="s">
        <v>2099</v>
      </c>
      <c r="B1379">
        <v>1389</v>
      </c>
      <c r="C1379" s="3" t="str">
        <f>HYPERLINK("http://www.uniprot.org/uniprot/G7IND7","tr|G7IND7|G7IND7_MEDTR")</f>
        <v>tr|G7IND7|G7IND7_MEDTR</v>
      </c>
      <c r="D1379" t="s">
        <v>2100</v>
      </c>
      <c r="E1379">
        <v>73.16</v>
      </c>
      <c r="F1379">
        <v>462</v>
      </c>
      <c r="G1379">
        <v>124</v>
      </c>
      <c r="H1379">
        <v>0</v>
      </c>
      <c r="I1379">
        <v>1</v>
      </c>
      <c r="J1379">
        <v>1386</v>
      </c>
      <c r="K1379">
        <v>1</v>
      </c>
      <c r="L1379">
        <v>84</v>
      </c>
      <c r="M1379">
        <v>545</v>
      </c>
      <c r="N1379" t="s">
        <v>18</v>
      </c>
      <c r="O1379">
        <v>0</v>
      </c>
      <c r="P1379">
        <v>1835</v>
      </c>
    </row>
    <row r="1380" spans="1:16" x14ac:dyDescent="0.25">
      <c r="A1380" t="s">
        <v>2101</v>
      </c>
      <c r="B1380">
        <v>210</v>
      </c>
      <c r="C1380" s="3" t="str">
        <f>HYPERLINK("http://www.uniprot.org/uniprot/K7M2R6","tr|K7M2R6|K7M2R6_SOYBN")</f>
        <v>tr|K7M2R6|K7M2R6_SOYBN</v>
      </c>
      <c r="D1380" t="s">
        <v>28</v>
      </c>
      <c r="E1380">
        <v>91.3</v>
      </c>
      <c r="F1380">
        <v>69</v>
      </c>
      <c r="G1380">
        <v>6</v>
      </c>
      <c r="H1380">
        <v>0</v>
      </c>
      <c r="I1380">
        <v>1</v>
      </c>
      <c r="J1380">
        <v>207</v>
      </c>
      <c r="K1380">
        <v>1</v>
      </c>
      <c r="L1380">
        <v>58</v>
      </c>
      <c r="M1380">
        <v>126</v>
      </c>
      <c r="N1380" t="s">
        <v>18</v>
      </c>
      <c r="O1380" s="1">
        <v>6.2960099999999997E-32</v>
      </c>
      <c r="P1380">
        <v>357</v>
      </c>
    </row>
    <row r="1381" spans="1:16" x14ac:dyDescent="0.25">
      <c r="A1381" t="s">
        <v>2102</v>
      </c>
      <c r="B1381">
        <v>1185</v>
      </c>
      <c r="C1381" s="3" t="str">
        <f>HYPERLINK("http://www.uniprot.org/uniprot/I1KTX5","tr|I1KTX5|I1KTX5_SOYBN")</f>
        <v>tr|I1KTX5|I1KTX5_SOYBN</v>
      </c>
      <c r="D1381" t="s">
        <v>28</v>
      </c>
      <c r="E1381">
        <v>81.86</v>
      </c>
      <c r="F1381">
        <v>397</v>
      </c>
      <c r="G1381">
        <v>72</v>
      </c>
      <c r="H1381">
        <v>3</v>
      </c>
      <c r="I1381">
        <v>1</v>
      </c>
      <c r="J1381">
        <v>1182</v>
      </c>
      <c r="K1381">
        <v>1</v>
      </c>
      <c r="L1381">
        <v>1</v>
      </c>
      <c r="M1381">
        <v>396</v>
      </c>
      <c r="N1381" t="s">
        <v>18</v>
      </c>
      <c r="O1381">
        <v>0</v>
      </c>
      <c r="P1381">
        <v>1673</v>
      </c>
    </row>
    <row r="1382" spans="1:16" x14ac:dyDescent="0.25">
      <c r="A1382" t="s">
        <v>2103</v>
      </c>
      <c r="B1382">
        <v>1437</v>
      </c>
      <c r="C1382" s="3" t="str">
        <f>HYPERLINK("http://www.uniprot.org/uniprot/G7K5Z4","tr|G7K5Z4|G7K5Z4_MEDTR")</f>
        <v>tr|G7K5Z4|G7K5Z4_MEDTR</v>
      </c>
      <c r="D1382" t="s">
        <v>2104</v>
      </c>
      <c r="E1382">
        <v>82.91</v>
      </c>
      <c r="F1382">
        <v>515</v>
      </c>
      <c r="G1382">
        <v>88</v>
      </c>
      <c r="H1382">
        <v>37</v>
      </c>
      <c r="I1382">
        <v>1</v>
      </c>
      <c r="J1382">
        <v>1434</v>
      </c>
      <c r="K1382">
        <v>1</v>
      </c>
      <c r="L1382">
        <v>1</v>
      </c>
      <c r="M1382">
        <v>507</v>
      </c>
      <c r="N1382" t="s">
        <v>18</v>
      </c>
      <c r="O1382">
        <v>0</v>
      </c>
      <c r="P1382">
        <v>2123</v>
      </c>
    </row>
    <row r="1383" spans="1:16" x14ac:dyDescent="0.25">
      <c r="A1383" t="s">
        <v>2105</v>
      </c>
      <c r="B1383">
        <v>1017</v>
      </c>
      <c r="C1383" s="3" t="str">
        <f>HYPERLINK("http://www.uniprot.org/uniprot/A2Q1U4","tr|A2Q1U4|A2Q1U4_MEDTR")</f>
        <v>tr|A2Q1U4|A2Q1U4_MEDTR</v>
      </c>
      <c r="D1383" t="s">
        <v>2033</v>
      </c>
      <c r="E1383">
        <v>72.86</v>
      </c>
      <c r="F1383">
        <v>339</v>
      </c>
      <c r="G1383">
        <v>92</v>
      </c>
      <c r="H1383">
        <v>1</v>
      </c>
      <c r="I1383">
        <v>1</v>
      </c>
      <c r="J1383">
        <v>1014</v>
      </c>
      <c r="K1383">
        <v>1</v>
      </c>
      <c r="L1383">
        <v>1</v>
      </c>
      <c r="M1383">
        <v>338</v>
      </c>
      <c r="N1383" t="s">
        <v>18</v>
      </c>
      <c r="O1383" s="1">
        <v>3.18835E-138</v>
      </c>
      <c r="P1383">
        <v>1279</v>
      </c>
    </row>
    <row r="1384" spans="1:16" x14ac:dyDescent="0.25">
      <c r="A1384" t="s">
        <v>2106</v>
      </c>
      <c r="B1384">
        <v>1029</v>
      </c>
      <c r="C1384" s="3" t="str">
        <f>HYPERLINK("http://www.uniprot.org/uniprot/I1N9R7","tr|I1N9R7|I1N9R7_SOYBN")</f>
        <v>tr|I1N9R7|I1N9R7_SOYBN</v>
      </c>
      <c r="D1384" t="s">
        <v>117</v>
      </c>
      <c r="E1384">
        <v>84.3</v>
      </c>
      <c r="F1384">
        <v>344</v>
      </c>
      <c r="G1384">
        <v>54</v>
      </c>
      <c r="H1384">
        <v>2</v>
      </c>
      <c r="I1384">
        <v>1</v>
      </c>
      <c r="J1384">
        <v>1026</v>
      </c>
      <c r="K1384">
        <v>1</v>
      </c>
      <c r="L1384">
        <v>1</v>
      </c>
      <c r="M1384">
        <v>342</v>
      </c>
      <c r="N1384" t="s">
        <v>18</v>
      </c>
      <c r="O1384" s="1">
        <v>5.1597499999999999E-160</v>
      </c>
      <c r="P1384">
        <v>1467</v>
      </c>
    </row>
    <row r="1385" spans="1:16" x14ac:dyDescent="0.25">
      <c r="A1385" t="s">
        <v>2107</v>
      </c>
      <c r="B1385">
        <v>336</v>
      </c>
      <c r="C1385" s="3" t="str">
        <f>HYPERLINK("http://www.uniprot.org/uniprot/I1JFF2","tr|I1JFF2|I1JFF2_SOYBN")</f>
        <v>tr|I1JFF2|I1JFF2_SOYBN</v>
      </c>
      <c r="D1385" t="s">
        <v>28</v>
      </c>
      <c r="E1385">
        <v>40</v>
      </c>
      <c r="F1385">
        <v>130</v>
      </c>
      <c r="G1385">
        <v>78</v>
      </c>
      <c r="H1385">
        <v>19</v>
      </c>
      <c r="I1385">
        <v>1</v>
      </c>
      <c r="J1385">
        <v>333</v>
      </c>
      <c r="K1385">
        <v>1</v>
      </c>
      <c r="L1385">
        <v>1</v>
      </c>
      <c r="M1385">
        <v>128</v>
      </c>
      <c r="N1385" t="s">
        <v>18</v>
      </c>
      <c r="O1385" s="1">
        <v>3.8996299999999999E-10</v>
      </c>
      <c r="P1385">
        <v>169</v>
      </c>
    </row>
    <row r="1386" spans="1:16" x14ac:dyDescent="0.25">
      <c r="A1386" t="s">
        <v>2108</v>
      </c>
      <c r="B1386">
        <v>921</v>
      </c>
      <c r="C1386" s="3" t="str">
        <f>HYPERLINK("http://www.uniprot.org/uniprot/G7ICA5","tr|G7ICA5|G7ICA5_MEDTR")</f>
        <v>tr|G7ICA5|G7ICA5_MEDTR</v>
      </c>
      <c r="D1386" t="s">
        <v>2109</v>
      </c>
      <c r="E1386">
        <v>74.180000000000007</v>
      </c>
      <c r="F1386">
        <v>306</v>
      </c>
      <c r="G1386">
        <v>79</v>
      </c>
      <c r="H1386">
        <v>0</v>
      </c>
      <c r="I1386">
        <v>1</v>
      </c>
      <c r="J1386">
        <v>918</v>
      </c>
      <c r="K1386">
        <v>1</v>
      </c>
      <c r="L1386">
        <v>9</v>
      </c>
      <c r="M1386">
        <v>311</v>
      </c>
      <c r="N1386" t="s">
        <v>18</v>
      </c>
      <c r="O1386" s="1">
        <v>2.44592E-123</v>
      </c>
      <c r="P1386">
        <v>1150</v>
      </c>
    </row>
    <row r="1387" spans="1:16" x14ac:dyDescent="0.25">
      <c r="A1387" t="s">
        <v>2110</v>
      </c>
      <c r="B1387">
        <v>1146</v>
      </c>
      <c r="C1387" s="3" t="str">
        <f>HYPERLINK("http://www.uniprot.org/uniprot/G7I5R9","tr|G7I5R9|G7I5R9_MEDTR")</f>
        <v>tr|G7I5R9|G7I5R9_MEDTR</v>
      </c>
      <c r="D1387" t="s">
        <v>2111</v>
      </c>
      <c r="E1387">
        <v>39.26</v>
      </c>
      <c r="F1387">
        <v>326</v>
      </c>
      <c r="G1387">
        <v>198</v>
      </c>
      <c r="H1387">
        <v>35</v>
      </c>
      <c r="I1387">
        <v>1</v>
      </c>
      <c r="J1387">
        <v>873</v>
      </c>
      <c r="K1387">
        <v>1</v>
      </c>
      <c r="L1387">
        <v>1</v>
      </c>
      <c r="M1387">
        <v>316</v>
      </c>
      <c r="N1387" t="s">
        <v>18</v>
      </c>
      <c r="O1387" s="1">
        <v>3.8438899999999997E-37</v>
      </c>
      <c r="P1387">
        <v>408</v>
      </c>
    </row>
    <row r="1388" spans="1:16" x14ac:dyDescent="0.25">
      <c r="A1388" t="s">
        <v>2112</v>
      </c>
      <c r="B1388">
        <v>408</v>
      </c>
      <c r="C1388" s="3" t="str">
        <f>HYPERLINK("http://www.uniprot.org/uniprot/G7IA56","tr|G7IA56|G7IA56_MEDTR")</f>
        <v>tr|G7IA56|G7IA56_MEDTR</v>
      </c>
      <c r="D1388" t="s">
        <v>493</v>
      </c>
      <c r="E1388">
        <v>56.11</v>
      </c>
      <c r="F1388">
        <v>139</v>
      </c>
      <c r="G1388">
        <v>61</v>
      </c>
      <c r="H1388">
        <v>7</v>
      </c>
      <c r="I1388">
        <v>4</v>
      </c>
      <c r="J1388">
        <v>399</v>
      </c>
      <c r="K1388">
        <v>1</v>
      </c>
      <c r="L1388">
        <v>27</v>
      </c>
      <c r="M1388">
        <v>165</v>
      </c>
      <c r="N1388" t="s">
        <v>18</v>
      </c>
      <c r="O1388" s="1">
        <v>1.72996E-34</v>
      </c>
      <c r="P1388">
        <v>379</v>
      </c>
    </row>
    <row r="1389" spans="1:16" x14ac:dyDescent="0.25">
      <c r="A1389" t="s">
        <v>2113</v>
      </c>
      <c r="B1389">
        <v>270</v>
      </c>
      <c r="C1389" s="3" t="str">
        <f>HYPERLINK("http://www.uniprot.org/uniprot/G7J3G6","tr|G7J3G6|G7J3G6_MEDTR")</f>
        <v>tr|G7J3G6|G7J3G6_MEDTR</v>
      </c>
      <c r="D1389" t="s">
        <v>2114</v>
      </c>
      <c r="E1389">
        <v>75.53</v>
      </c>
      <c r="F1389">
        <v>94</v>
      </c>
      <c r="G1389">
        <v>23</v>
      </c>
      <c r="H1389">
        <v>5</v>
      </c>
      <c r="I1389">
        <v>1</v>
      </c>
      <c r="J1389">
        <v>267</v>
      </c>
      <c r="K1389">
        <v>1</v>
      </c>
      <c r="L1389">
        <v>1</v>
      </c>
      <c r="M1389">
        <v>93</v>
      </c>
      <c r="N1389" t="s">
        <v>18</v>
      </c>
      <c r="O1389" s="1">
        <v>3.9510699999999999E-26</v>
      </c>
      <c r="P1389">
        <v>307</v>
      </c>
    </row>
    <row r="1390" spans="1:16" x14ac:dyDescent="0.25">
      <c r="A1390" t="s">
        <v>2115</v>
      </c>
      <c r="B1390">
        <v>1200</v>
      </c>
      <c r="C1390" s="3" t="str">
        <f>HYPERLINK("http://www.uniprot.org/uniprot/G7J8U1","tr|G7J8U1|G7J8U1_MEDTR")</f>
        <v>tr|G7J8U1|G7J8U1_MEDTR</v>
      </c>
      <c r="D1390" t="s">
        <v>2116</v>
      </c>
      <c r="E1390">
        <v>86.71</v>
      </c>
      <c r="F1390">
        <v>399</v>
      </c>
      <c r="G1390">
        <v>53</v>
      </c>
      <c r="H1390">
        <v>0</v>
      </c>
      <c r="I1390">
        <v>1</v>
      </c>
      <c r="J1390">
        <v>1197</v>
      </c>
      <c r="K1390">
        <v>1</v>
      </c>
      <c r="L1390">
        <v>14</v>
      </c>
      <c r="M1390">
        <v>411</v>
      </c>
      <c r="N1390" t="s">
        <v>18</v>
      </c>
      <c r="O1390">
        <v>0</v>
      </c>
      <c r="P1390">
        <v>1830</v>
      </c>
    </row>
    <row r="1391" spans="1:16" x14ac:dyDescent="0.25">
      <c r="A1391" t="s">
        <v>2117</v>
      </c>
      <c r="B1391">
        <v>456</v>
      </c>
      <c r="C1391" s="3" t="str">
        <f>HYPERLINK("http://www.uniprot.org/uniprot/G7J9I6","tr|G7J9I6|G7J9I6_MEDTR")</f>
        <v>tr|G7J9I6|G7J9I6_MEDTR</v>
      </c>
      <c r="D1391" t="s">
        <v>1413</v>
      </c>
      <c r="E1391">
        <v>28.57</v>
      </c>
      <c r="F1391">
        <v>175</v>
      </c>
      <c r="G1391">
        <v>125</v>
      </c>
      <c r="H1391">
        <v>53</v>
      </c>
      <c r="I1391">
        <v>76</v>
      </c>
      <c r="J1391">
        <v>441</v>
      </c>
      <c r="K1391">
        <v>1</v>
      </c>
      <c r="L1391">
        <v>76</v>
      </c>
      <c r="M1391">
        <v>240</v>
      </c>
      <c r="N1391" t="s">
        <v>18</v>
      </c>
      <c r="O1391" s="1">
        <v>1.66296E-13</v>
      </c>
      <c r="P1391">
        <v>198</v>
      </c>
    </row>
    <row r="1392" spans="1:16" x14ac:dyDescent="0.25">
      <c r="A1392" t="s">
        <v>2118</v>
      </c>
      <c r="B1392">
        <v>972</v>
      </c>
      <c r="C1392" s="3" t="str">
        <f>HYPERLINK("http://www.uniprot.org/uniprot/I1K6P0","tr|I1K6P0|I1K6P0_SOYBN")</f>
        <v>tr|I1K6P0|I1K6P0_SOYBN</v>
      </c>
      <c r="D1392" t="s">
        <v>28</v>
      </c>
      <c r="E1392">
        <v>87.65</v>
      </c>
      <c r="F1392">
        <v>316</v>
      </c>
      <c r="G1392">
        <v>39</v>
      </c>
      <c r="H1392">
        <v>0</v>
      </c>
      <c r="I1392">
        <v>4</v>
      </c>
      <c r="J1392">
        <v>951</v>
      </c>
      <c r="K1392">
        <v>1</v>
      </c>
      <c r="L1392">
        <v>4</v>
      </c>
      <c r="M1392">
        <v>319</v>
      </c>
      <c r="N1392" t="s">
        <v>18</v>
      </c>
      <c r="O1392" s="1">
        <v>1.0505099999999999E-159</v>
      </c>
      <c r="P1392">
        <v>1464</v>
      </c>
    </row>
    <row r="1393" spans="1:16" x14ac:dyDescent="0.25">
      <c r="A1393" t="s">
        <v>2119</v>
      </c>
      <c r="B1393">
        <v>1512</v>
      </c>
      <c r="C1393" s="3" t="str">
        <f>HYPERLINK("http://www.uniprot.org/uniprot/G7LCD0","tr|G7LCD0|G7LCD0_MEDTR")</f>
        <v>tr|G7LCD0|G7LCD0_MEDTR</v>
      </c>
      <c r="D1393" t="s">
        <v>2120</v>
      </c>
      <c r="E1393">
        <v>76.599999999999994</v>
      </c>
      <c r="F1393">
        <v>483</v>
      </c>
      <c r="G1393">
        <v>113</v>
      </c>
      <c r="H1393">
        <v>3</v>
      </c>
      <c r="I1393">
        <v>70</v>
      </c>
      <c r="J1393">
        <v>1509</v>
      </c>
      <c r="K1393">
        <v>1</v>
      </c>
      <c r="L1393">
        <v>19</v>
      </c>
      <c r="M1393">
        <v>473</v>
      </c>
      <c r="N1393" t="s">
        <v>18</v>
      </c>
      <c r="O1393">
        <v>0</v>
      </c>
      <c r="P1393">
        <v>1794</v>
      </c>
    </row>
    <row r="1394" spans="1:16" x14ac:dyDescent="0.25">
      <c r="A1394" t="s">
        <v>2121</v>
      </c>
      <c r="B1394">
        <v>771</v>
      </c>
      <c r="C1394" s="3" t="str">
        <f>HYPERLINK("http://www.uniprot.org/uniprot/I3SLL1","tr|I3SLL1|I3SLL1_LOTJA")</f>
        <v>tr|I3SLL1|I3SLL1_LOTJA</v>
      </c>
      <c r="D1394" t="s">
        <v>93</v>
      </c>
      <c r="E1394">
        <v>83.92</v>
      </c>
      <c r="F1394">
        <v>255</v>
      </c>
      <c r="G1394">
        <v>41</v>
      </c>
      <c r="H1394">
        <v>0</v>
      </c>
      <c r="I1394">
        <v>4</v>
      </c>
      <c r="J1394">
        <v>768</v>
      </c>
      <c r="K1394">
        <v>1</v>
      </c>
      <c r="L1394">
        <v>42</v>
      </c>
      <c r="M1394">
        <v>293</v>
      </c>
      <c r="N1394" t="s">
        <v>18</v>
      </c>
      <c r="O1394" s="1">
        <v>3.01994E-115</v>
      </c>
      <c r="P1394">
        <v>1079</v>
      </c>
    </row>
    <row r="1395" spans="1:16" x14ac:dyDescent="0.25">
      <c r="A1395" t="s">
        <v>2122</v>
      </c>
      <c r="B1395">
        <v>1560</v>
      </c>
      <c r="C1395" s="3" t="str">
        <f>HYPERLINK("http://www.uniprot.org/uniprot/G7JRW3","tr|G7JRW3|G7JRW3_MEDTR")</f>
        <v>tr|G7JRW3|G7JRW3_MEDTR</v>
      </c>
      <c r="D1395" t="s">
        <v>2123</v>
      </c>
      <c r="E1395">
        <v>86.31</v>
      </c>
      <c r="F1395">
        <v>519</v>
      </c>
      <c r="G1395">
        <v>71</v>
      </c>
      <c r="H1395">
        <v>0</v>
      </c>
      <c r="I1395">
        <v>1</v>
      </c>
      <c r="J1395">
        <v>1557</v>
      </c>
      <c r="K1395">
        <v>1</v>
      </c>
      <c r="L1395">
        <v>1</v>
      </c>
      <c r="M1395">
        <v>518</v>
      </c>
      <c r="N1395" t="s">
        <v>18</v>
      </c>
      <c r="O1395">
        <v>0</v>
      </c>
      <c r="P1395">
        <v>2367</v>
      </c>
    </row>
    <row r="1396" spans="1:16" x14ac:dyDescent="0.25">
      <c r="A1396" t="s">
        <v>2124</v>
      </c>
      <c r="B1396">
        <v>2250</v>
      </c>
      <c r="C1396" s="3" t="str">
        <f>HYPERLINK("http://www.uniprot.org/uniprot/G7JFF9","tr|G7JFF9|G7JFF9_MEDTR")</f>
        <v>tr|G7JFF9|G7JFF9_MEDTR</v>
      </c>
      <c r="D1396" t="s">
        <v>2125</v>
      </c>
      <c r="E1396">
        <v>84.32</v>
      </c>
      <c r="F1396">
        <v>708</v>
      </c>
      <c r="G1396">
        <v>111</v>
      </c>
      <c r="H1396">
        <v>1</v>
      </c>
      <c r="I1396">
        <v>124</v>
      </c>
      <c r="J1396">
        <v>2244</v>
      </c>
      <c r="K1396">
        <v>1</v>
      </c>
      <c r="L1396">
        <v>127</v>
      </c>
      <c r="M1396">
        <v>834</v>
      </c>
      <c r="N1396" t="s">
        <v>18</v>
      </c>
      <c r="O1396">
        <v>0</v>
      </c>
      <c r="P1396">
        <v>3045</v>
      </c>
    </row>
    <row r="1397" spans="1:16" x14ac:dyDescent="0.25">
      <c r="A1397" t="s">
        <v>2126</v>
      </c>
      <c r="B1397">
        <v>1695</v>
      </c>
      <c r="C1397" s="3" t="str">
        <f>HYPERLINK("http://www.uniprot.org/uniprot/I1JZK4","tr|I1JZK4|I1JZK4_SOYBN")</f>
        <v>tr|I1JZK4|I1JZK4_SOYBN</v>
      </c>
      <c r="D1397" t="s">
        <v>71</v>
      </c>
      <c r="E1397">
        <v>53.75</v>
      </c>
      <c r="F1397">
        <v>599</v>
      </c>
      <c r="G1397">
        <v>277</v>
      </c>
      <c r="H1397">
        <v>41</v>
      </c>
      <c r="I1397">
        <v>19</v>
      </c>
      <c r="J1397">
        <v>1692</v>
      </c>
      <c r="K1397">
        <v>1</v>
      </c>
      <c r="L1397">
        <v>9</v>
      </c>
      <c r="M1397">
        <v>566</v>
      </c>
      <c r="N1397" t="s">
        <v>18</v>
      </c>
      <c r="O1397" s="1">
        <v>9.2664799999999998E-140</v>
      </c>
      <c r="P1397">
        <v>1295</v>
      </c>
    </row>
    <row r="1398" spans="1:16" x14ac:dyDescent="0.25">
      <c r="A1398" t="s">
        <v>2127</v>
      </c>
      <c r="B1398">
        <v>192</v>
      </c>
      <c r="C1398" s="3" t="str">
        <f>HYPERLINK("http://www.uniprot.org/uniprot/C6T4D3","tr|C6T4D3|C6T4D3_SOYBN")</f>
        <v>tr|C6T4D3|C6T4D3_SOYBN</v>
      </c>
      <c r="D1398" t="s">
        <v>28</v>
      </c>
      <c r="E1398">
        <v>96.82</v>
      </c>
      <c r="F1398">
        <v>63</v>
      </c>
      <c r="G1398">
        <v>2</v>
      </c>
      <c r="H1398">
        <v>0</v>
      </c>
      <c r="I1398">
        <v>1</v>
      </c>
      <c r="J1398">
        <v>189</v>
      </c>
      <c r="K1398">
        <v>1</v>
      </c>
      <c r="L1398">
        <v>1</v>
      </c>
      <c r="M1398">
        <v>63</v>
      </c>
      <c r="N1398" t="s">
        <v>18</v>
      </c>
      <c r="O1398" s="1">
        <v>7.0805599999999996E-28</v>
      </c>
      <c r="P1398">
        <v>322</v>
      </c>
    </row>
    <row r="1399" spans="1:16" x14ac:dyDescent="0.25">
      <c r="A1399" t="s">
        <v>2128</v>
      </c>
      <c r="B1399">
        <v>1770</v>
      </c>
      <c r="C1399" s="3" t="str">
        <f>HYPERLINK("http://www.uniprot.org/uniprot/G7KC24","tr|G7KC24|G7KC24_MEDTR")</f>
        <v>tr|G7KC24|G7KC24_MEDTR</v>
      </c>
      <c r="D1399" t="s">
        <v>2129</v>
      </c>
      <c r="E1399">
        <v>79.959999999999994</v>
      </c>
      <c r="F1399">
        <v>594</v>
      </c>
      <c r="G1399">
        <v>119</v>
      </c>
      <c r="H1399">
        <v>5</v>
      </c>
      <c r="I1399">
        <v>1</v>
      </c>
      <c r="J1399">
        <v>1767</v>
      </c>
      <c r="K1399">
        <v>1</v>
      </c>
      <c r="L1399">
        <v>1</v>
      </c>
      <c r="M1399">
        <v>594</v>
      </c>
      <c r="N1399" t="s">
        <v>18</v>
      </c>
      <c r="O1399">
        <v>0</v>
      </c>
      <c r="P1399">
        <v>2463</v>
      </c>
    </row>
    <row r="1400" spans="1:16" x14ac:dyDescent="0.25">
      <c r="A1400" t="s">
        <v>2130</v>
      </c>
      <c r="B1400">
        <v>2193</v>
      </c>
      <c r="C1400" s="3" t="str">
        <f>HYPERLINK("http://www.uniprot.org/uniprot/A5BE46","tr|A5BE46|A5BE46_VITVI")</f>
        <v>tr|A5BE46|A5BE46_VITVI</v>
      </c>
      <c r="D1400" t="s">
        <v>462</v>
      </c>
      <c r="E1400">
        <v>78.53</v>
      </c>
      <c r="F1400">
        <v>736</v>
      </c>
      <c r="G1400">
        <v>158</v>
      </c>
      <c r="H1400">
        <v>7</v>
      </c>
      <c r="I1400">
        <v>1</v>
      </c>
      <c r="J1400">
        <v>2187</v>
      </c>
      <c r="K1400">
        <v>1</v>
      </c>
      <c r="L1400">
        <v>618</v>
      </c>
      <c r="M1400">
        <v>1353</v>
      </c>
      <c r="N1400" t="s">
        <v>18</v>
      </c>
      <c r="O1400">
        <v>0</v>
      </c>
      <c r="P1400">
        <v>3097</v>
      </c>
    </row>
    <row r="1401" spans="1:16" x14ac:dyDescent="0.25">
      <c r="A1401" t="s">
        <v>2131</v>
      </c>
      <c r="B1401">
        <v>1230</v>
      </c>
      <c r="C1401" s="3" t="str">
        <f>HYPERLINK("http://www.uniprot.org/uniprot/G7JDL9","tr|G7JDL9|G7JDL9_MEDTR")</f>
        <v>tr|G7JDL9|G7JDL9_MEDTR</v>
      </c>
      <c r="D1401" t="s">
        <v>242</v>
      </c>
      <c r="E1401">
        <v>26.21</v>
      </c>
      <c r="F1401">
        <v>267</v>
      </c>
      <c r="G1401">
        <v>197</v>
      </c>
      <c r="H1401">
        <v>0</v>
      </c>
      <c r="I1401">
        <v>124</v>
      </c>
      <c r="J1401">
        <v>924</v>
      </c>
      <c r="K1401">
        <v>1</v>
      </c>
      <c r="L1401">
        <v>31</v>
      </c>
      <c r="M1401">
        <v>239</v>
      </c>
      <c r="N1401" t="s">
        <v>18</v>
      </c>
      <c r="O1401" s="1">
        <v>1.1656399999999999E-18</v>
      </c>
      <c r="P1401">
        <v>249</v>
      </c>
    </row>
    <row r="1402" spans="1:16" x14ac:dyDescent="0.25">
      <c r="A1402" t="s">
        <v>2132</v>
      </c>
      <c r="B1402">
        <v>2838</v>
      </c>
      <c r="C1402" s="3" t="str">
        <f>HYPERLINK("http://www.uniprot.org/uniprot/G8A1L0","tr|G8A1L0|G8A1L0_MEDTR")</f>
        <v>tr|G8A1L0|G8A1L0_MEDTR</v>
      </c>
      <c r="D1402" t="s">
        <v>2133</v>
      </c>
      <c r="E1402">
        <v>74.150000000000006</v>
      </c>
      <c r="F1402">
        <v>944</v>
      </c>
      <c r="G1402">
        <v>244</v>
      </c>
      <c r="H1402">
        <v>0</v>
      </c>
      <c r="I1402">
        <v>1</v>
      </c>
      <c r="J1402">
        <v>2832</v>
      </c>
      <c r="K1402">
        <v>1</v>
      </c>
      <c r="L1402">
        <v>1</v>
      </c>
      <c r="M1402">
        <v>944</v>
      </c>
      <c r="N1402" t="s">
        <v>18</v>
      </c>
      <c r="O1402">
        <v>0</v>
      </c>
      <c r="P1402">
        <v>3604</v>
      </c>
    </row>
    <row r="1403" spans="1:16" x14ac:dyDescent="0.25">
      <c r="A1403" t="s">
        <v>2134</v>
      </c>
      <c r="B1403">
        <v>1143</v>
      </c>
      <c r="C1403" s="3" t="str">
        <f>HYPERLINK("http://www.uniprot.org/uniprot/C7FDI5","tr|C7FDI5|C7FDI5_SOYBN")</f>
        <v>tr|C7FDI5|C7FDI5_SOYBN</v>
      </c>
      <c r="D1403" t="s">
        <v>717</v>
      </c>
      <c r="E1403">
        <v>49.17</v>
      </c>
      <c r="F1403">
        <v>362</v>
      </c>
      <c r="G1403">
        <v>184</v>
      </c>
      <c r="H1403">
        <v>4</v>
      </c>
      <c r="I1403">
        <v>1</v>
      </c>
      <c r="J1403">
        <v>1074</v>
      </c>
      <c r="K1403">
        <v>1</v>
      </c>
      <c r="L1403">
        <v>704</v>
      </c>
      <c r="M1403">
        <v>1060</v>
      </c>
      <c r="N1403" t="s">
        <v>18</v>
      </c>
      <c r="O1403" s="1">
        <v>1.2507500000000001E-96</v>
      </c>
      <c r="P1403">
        <v>921</v>
      </c>
    </row>
    <row r="1404" spans="1:16" x14ac:dyDescent="0.25">
      <c r="A1404" t="s">
        <v>2135</v>
      </c>
      <c r="B1404">
        <v>2274</v>
      </c>
      <c r="C1404" s="3" t="str">
        <f>HYPERLINK("http://www.uniprot.org/uniprot/G7IPF9","tr|G7IPF9|G7IPF9_MEDTR")</f>
        <v>tr|G7IPF9|G7IPF9_MEDTR</v>
      </c>
      <c r="D1404" t="s">
        <v>2136</v>
      </c>
      <c r="E1404">
        <v>86.92</v>
      </c>
      <c r="F1404">
        <v>757</v>
      </c>
      <c r="G1404">
        <v>99</v>
      </c>
      <c r="H1404">
        <v>0</v>
      </c>
      <c r="I1404">
        <v>1</v>
      </c>
      <c r="J1404">
        <v>2271</v>
      </c>
      <c r="K1404">
        <v>1</v>
      </c>
      <c r="L1404">
        <v>69</v>
      </c>
      <c r="M1404">
        <v>825</v>
      </c>
      <c r="N1404" t="s">
        <v>18</v>
      </c>
      <c r="O1404">
        <v>0</v>
      </c>
      <c r="P1404">
        <v>3443</v>
      </c>
    </row>
    <row r="1405" spans="1:16" x14ac:dyDescent="0.25">
      <c r="A1405" t="s">
        <v>2137</v>
      </c>
      <c r="B1405">
        <v>339</v>
      </c>
      <c r="C1405" s="3" t="str">
        <f>HYPERLINK("http://www.uniprot.org/uniprot/G7KPQ2","tr|G7KPQ2|G7KPQ2_MEDTR")</f>
        <v>tr|G7KPQ2|G7KPQ2_MEDTR</v>
      </c>
      <c r="D1405" t="s">
        <v>2138</v>
      </c>
      <c r="E1405">
        <v>63.15</v>
      </c>
      <c r="F1405">
        <v>114</v>
      </c>
      <c r="G1405">
        <v>42</v>
      </c>
      <c r="H1405">
        <v>9</v>
      </c>
      <c r="I1405">
        <v>7</v>
      </c>
      <c r="J1405">
        <v>321</v>
      </c>
      <c r="K1405">
        <v>1</v>
      </c>
      <c r="L1405">
        <v>280</v>
      </c>
      <c r="M1405">
        <v>392</v>
      </c>
      <c r="N1405" t="s">
        <v>18</v>
      </c>
      <c r="O1405" s="1">
        <v>1.6766699999999999E-29</v>
      </c>
      <c r="P1405">
        <v>336</v>
      </c>
    </row>
    <row r="1406" spans="1:16" x14ac:dyDescent="0.25">
      <c r="A1406" t="s">
        <v>2139</v>
      </c>
      <c r="B1406">
        <v>1743</v>
      </c>
      <c r="C1406" s="3" t="str">
        <f>HYPERLINK("http://www.uniprot.org/uniprot/K7LU49","tr|K7LU49|K7LU49_SOYBN")</f>
        <v>tr|K7LU49|K7LU49_SOYBN</v>
      </c>
      <c r="D1406" t="s">
        <v>28</v>
      </c>
      <c r="E1406">
        <v>52.57</v>
      </c>
      <c r="F1406">
        <v>407</v>
      </c>
      <c r="G1406">
        <v>193</v>
      </c>
      <c r="H1406">
        <v>6</v>
      </c>
      <c r="I1406">
        <v>445</v>
      </c>
      <c r="J1406">
        <v>1647</v>
      </c>
      <c r="K1406">
        <v>1</v>
      </c>
      <c r="L1406">
        <v>173</v>
      </c>
      <c r="M1406">
        <v>550</v>
      </c>
      <c r="N1406" t="s">
        <v>18</v>
      </c>
      <c r="O1406" s="1">
        <v>7.20428E-103</v>
      </c>
      <c r="P1406">
        <v>977</v>
      </c>
    </row>
    <row r="1407" spans="1:16" x14ac:dyDescent="0.25">
      <c r="A1407" t="s">
        <v>2140</v>
      </c>
      <c r="B1407">
        <v>1167</v>
      </c>
      <c r="C1407" s="3" t="str">
        <f>HYPERLINK("http://www.uniprot.org/uniprot/G7JCB9","tr|G7JCB9|G7JCB9_MEDTR")</f>
        <v>tr|G7JCB9|G7JCB9_MEDTR</v>
      </c>
      <c r="D1407" t="s">
        <v>2141</v>
      </c>
      <c r="E1407">
        <v>55.81</v>
      </c>
      <c r="F1407">
        <v>387</v>
      </c>
      <c r="G1407">
        <v>171</v>
      </c>
      <c r="H1407">
        <v>1</v>
      </c>
      <c r="I1407">
        <v>1</v>
      </c>
      <c r="J1407">
        <v>1158</v>
      </c>
      <c r="K1407">
        <v>1</v>
      </c>
      <c r="L1407">
        <v>16</v>
      </c>
      <c r="M1407">
        <v>387</v>
      </c>
      <c r="N1407" t="s">
        <v>18</v>
      </c>
      <c r="O1407" s="1">
        <v>3.6200000000000001E-115</v>
      </c>
      <c r="P1407">
        <v>1081</v>
      </c>
    </row>
    <row r="1408" spans="1:16" x14ac:dyDescent="0.25">
      <c r="A1408" t="s">
        <v>2142</v>
      </c>
      <c r="B1408">
        <v>1431</v>
      </c>
      <c r="C1408" s="3" t="str">
        <f>HYPERLINK("http://www.uniprot.org/uniprot/K7K9Z8","tr|K7K9Z8|K7K9Z8_SOYBN")</f>
        <v>tr|K7K9Z8|K7K9Z8_SOYBN</v>
      </c>
      <c r="D1408" t="s">
        <v>28</v>
      </c>
      <c r="E1408">
        <v>71.239999999999995</v>
      </c>
      <c r="F1408">
        <v>473</v>
      </c>
      <c r="G1408">
        <v>136</v>
      </c>
      <c r="H1408">
        <v>0</v>
      </c>
      <c r="I1408">
        <v>1</v>
      </c>
      <c r="J1408">
        <v>1419</v>
      </c>
      <c r="K1408">
        <v>1</v>
      </c>
      <c r="L1408">
        <v>127</v>
      </c>
      <c r="M1408">
        <v>597</v>
      </c>
      <c r="N1408" t="s">
        <v>18</v>
      </c>
      <c r="O1408">
        <v>0</v>
      </c>
      <c r="P1408">
        <v>1737</v>
      </c>
    </row>
    <row r="1409" spans="1:16" x14ac:dyDescent="0.25">
      <c r="A1409" t="s">
        <v>2143</v>
      </c>
      <c r="B1409">
        <v>5013</v>
      </c>
      <c r="C1409" s="3" t="str">
        <f>HYPERLINK("http://www.uniprot.org/uniprot/I1JH54","tr|I1JH54|I1JH54_SOYBN")</f>
        <v>tr|I1JH54|I1JH54_SOYBN</v>
      </c>
      <c r="D1409" t="s">
        <v>71</v>
      </c>
      <c r="E1409">
        <v>79.540000000000006</v>
      </c>
      <c r="F1409">
        <v>1677</v>
      </c>
      <c r="G1409">
        <v>343</v>
      </c>
      <c r="H1409">
        <v>7</v>
      </c>
      <c r="I1409">
        <v>1</v>
      </c>
      <c r="J1409">
        <v>5010</v>
      </c>
      <c r="K1409">
        <v>1</v>
      </c>
      <c r="L1409">
        <v>1</v>
      </c>
      <c r="M1409">
        <v>1671</v>
      </c>
      <c r="N1409" t="s">
        <v>18</v>
      </c>
      <c r="O1409">
        <v>0</v>
      </c>
      <c r="P1409">
        <v>6899</v>
      </c>
    </row>
    <row r="1410" spans="1:16" x14ac:dyDescent="0.25">
      <c r="A1410" t="s">
        <v>2144</v>
      </c>
      <c r="B1410">
        <v>1017</v>
      </c>
      <c r="C1410" s="3" t="str">
        <f>HYPERLINK("http://www.uniprot.org/uniprot/A2Q1U4","tr|A2Q1U4|A2Q1U4_MEDTR")</f>
        <v>tr|A2Q1U4|A2Q1U4_MEDTR</v>
      </c>
      <c r="D1410" t="s">
        <v>2033</v>
      </c>
      <c r="E1410">
        <v>72.86</v>
      </c>
      <c r="F1410">
        <v>339</v>
      </c>
      <c r="G1410">
        <v>92</v>
      </c>
      <c r="H1410">
        <v>1</v>
      </c>
      <c r="I1410">
        <v>1</v>
      </c>
      <c r="J1410">
        <v>1014</v>
      </c>
      <c r="K1410">
        <v>1</v>
      </c>
      <c r="L1410">
        <v>1</v>
      </c>
      <c r="M1410">
        <v>338</v>
      </c>
      <c r="N1410" t="s">
        <v>18</v>
      </c>
      <c r="O1410" s="1">
        <v>3.18835E-138</v>
      </c>
      <c r="P1410">
        <v>1279</v>
      </c>
    </row>
    <row r="1411" spans="1:16" x14ac:dyDescent="0.25">
      <c r="A1411" t="s">
        <v>2145</v>
      </c>
      <c r="B1411">
        <v>2430</v>
      </c>
      <c r="C1411" s="3" t="str">
        <f>HYPERLINK("http://www.uniprot.org/uniprot/K7MYQ0","tr|K7MYQ0|K7MYQ0_SOYBN")</f>
        <v>tr|K7MYQ0|K7MYQ0_SOYBN</v>
      </c>
      <c r="D1411" t="s">
        <v>28</v>
      </c>
      <c r="E1411">
        <v>62.51</v>
      </c>
      <c r="F1411">
        <v>851</v>
      </c>
      <c r="G1411">
        <v>319</v>
      </c>
      <c r="H1411">
        <v>59</v>
      </c>
      <c r="I1411">
        <v>4</v>
      </c>
      <c r="J1411">
        <v>2379</v>
      </c>
      <c r="K1411">
        <v>1</v>
      </c>
      <c r="L1411">
        <v>16</v>
      </c>
      <c r="M1411">
        <v>857</v>
      </c>
      <c r="N1411" t="s">
        <v>18</v>
      </c>
      <c r="O1411">
        <v>0</v>
      </c>
      <c r="P1411">
        <v>2628</v>
      </c>
    </row>
    <row r="1412" spans="1:16" x14ac:dyDescent="0.25">
      <c r="A1412" t="s">
        <v>2146</v>
      </c>
      <c r="B1412">
        <v>891</v>
      </c>
      <c r="C1412" s="3" t="str">
        <f>HYPERLINK("http://www.uniprot.org/uniprot/K7K8H9","tr|K7K8H9|K7K8H9_SOYBN")</f>
        <v>tr|K7K8H9|K7K8H9_SOYBN</v>
      </c>
      <c r="D1412" t="s">
        <v>117</v>
      </c>
      <c r="E1412">
        <v>76.03</v>
      </c>
      <c r="F1412">
        <v>313</v>
      </c>
      <c r="G1412">
        <v>75</v>
      </c>
      <c r="H1412">
        <v>17</v>
      </c>
      <c r="I1412">
        <v>1</v>
      </c>
      <c r="J1412">
        <v>888</v>
      </c>
      <c r="K1412">
        <v>1</v>
      </c>
      <c r="L1412">
        <v>1</v>
      </c>
      <c r="M1412">
        <v>313</v>
      </c>
      <c r="N1412" t="s">
        <v>18</v>
      </c>
      <c r="O1412" s="1">
        <v>2.2451399999999999E-126</v>
      </c>
      <c r="P1412">
        <v>1176</v>
      </c>
    </row>
    <row r="1413" spans="1:16" x14ac:dyDescent="0.25">
      <c r="A1413" t="s">
        <v>2147</v>
      </c>
      <c r="B1413">
        <v>2385</v>
      </c>
      <c r="C1413" s="3" t="str">
        <f>HYPERLINK("http://www.uniprot.org/uniprot/G7ICA2","tr|G7ICA2|G7ICA2_MEDTR")</f>
        <v>tr|G7ICA2|G7ICA2_MEDTR</v>
      </c>
      <c r="D1413" t="s">
        <v>2148</v>
      </c>
      <c r="E1413">
        <v>89.67</v>
      </c>
      <c r="F1413">
        <v>804</v>
      </c>
      <c r="G1413">
        <v>83</v>
      </c>
      <c r="H1413">
        <v>10</v>
      </c>
      <c r="I1413">
        <v>1</v>
      </c>
      <c r="J1413">
        <v>2382</v>
      </c>
      <c r="K1413">
        <v>1</v>
      </c>
      <c r="L1413">
        <v>1</v>
      </c>
      <c r="M1413">
        <v>804</v>
      </c>
      <c r="N1413" t="s">
        <v>18</v>
      </c>
      <c r="O1413">
        <v>0</v>
      </c>
      <c r="P1413">
        <v>3804</v>
      </c>
    </row>
    <row r="1414" spans="1:16" x14ac:dyDescent="0.25">
      <c r="A1414" t="s">
        <v>2149</v>
      </c>
      <c r="B1414">
        <v>1806</v>
      </c>
      <c r="C1414" s="3" t="str">
        <f>HYPERLINK("http://www.uniprot.org/uniprot/G7I5R8","tr|G7I5R8|G7I5R8_MEDTR")</f>
        <v>tr|G7I5R8|G7I5R8_MEDTR</v>
      </c>
      <c r="D1414" t="s">
        <v>2150</v>
      </c>
      <c r="E1414">
        <v>83.63</v>
      </c>
      <c r="F1414">
        <v>599</v>
      </c>
      <c r="G1414">
        <v>98</v>
      </c>
      <c r="H1414">
        <v>1</v>
      </c>
      <c r="I1414">
        <v>1</v>
      </c>
      <c r="J1414">
        <v>1794</v>
      </c>
      <c r="K1414">
        <v>1</v>
      </c>
      <c r="L1414">
        <v>1</v>
      </c>
      <c r="M1414">
        <v>583</v>
      </c>
      <c r="N1414" t="s">
        <v>18</v>
      </c>
      <c r="O1414">
        <v>0</v>
      </c>
      <c r="P1414">
        <v>2528</v>
      </c>
    </row>
    <row r="1415" spans="1:16" x14ac:dyDescent="0.25">
      <c r="A1415" t="s">
        <v>2151</v>
      </c>
      <c r="B1415">
        <v>558</v>
      </c>
      <c r="C1415" s="3" t="str">
        <f>HYPERLINK("http://www.uniprot.org/uniprot/G7IA56","tr|G7IA56|G7IA56_MEDTR")</f>
        <v>tr|G7IA56|G7IA56_MEDTR</v>
      </c>
      <c r="D1415" t="s">
        <v>493</v>
      </c>
      <c r="E1415">
        <v>69.44</v>
      </c>
      <c r="F1415">
        <v>180</v>
      </c>
      <c r="G1415">
        <v>55</v>
      </c>
      <c r="H1415">
        <v>2</v>
      </c>
      <c r="I1415">
        <v>22</v>
      </c>
      <c r="J1415">
        <v>555</v>
      </c>
      <c r="K1415">
        <v>1</v>
      </c>
      <c r="L1415">
        <v>288</v>
      </c>
      <c r="M1415">
        <v>465</v>
      </c>
      <c r="N1415" t="s">
        <v>18</v>
      </c>
      <c r="O1415" s="1">
        <v>8.4239400000000001E-62</v>
      </c>
      <c r="P1415">
        <v>615</v>
      </c>
    </row>
    <row r="1416" spans="1:16" x14ac:dyDescent="0.25">
      <c r="A1416" t="s">
        <v>2152</v>
      </c>
      <c r="B1416">
        <v>951</v>
      </c>
      <c r="C1416" s="3" t="str">
        <f>HYPERLINK("http://www.uniprot.org/uniprot/G7J3H0","tr|G7J3H0|G7J3H0_MEDTR")</f>
        <v>tr|G7J3H0|G7J3H0_MEDTR</v>
      </c>
      <c r="D1416" t="s">
        <v>2153</v>
      </c>
      <c r="E1416">
        <v>72.81</v>
      </c>
      <c r="F1416">
        <v>320</v>
      </c>
      <c r="G1416">
        <v>87</v>
      </c>
      <c r="H1416">
        <v>6</v>
      </c>
      <c r="I1416">
        <v>1</v>
      </c>
      <c r="J1416">
        <v>942</v>
      </c>
      <c r="K1416">
        <v>1</v>
      </c>
      <c r="L1416">
        <v>1</v>
      </c>
      <c r="M1416">
        <v>317</v>
      </c>
      <c r="N1416" t="s">
        <v>18</v>
      </c>
      <c r="O1416" s="1">
        <v>5.4023200000000003E-129</v>
      </c>
      <c r="P1416">
        <v>1199</v>
      </c>
    </row>
    <row r="1417" spans="1:16" x14ac:dyDescent="0.25">
      <c r="A1417" t="s">
        <v>2154</v>
      </c>
      <c r="B1417">
        <v>2625</v>
      </c>
      <c r="C1417" s="3" t="str">
        <f>HYPERLINK("http://www.uniprot.org/uniprot/I1MB74","tr|I1MB74|I1MB74_SOYBN")</f>
        <v>tr|I1MB74|I1MB74_SOYBN</v>
      </c>
      <c r="D1417" t="s">
        <v>71</v>
      </c>
      <c r="E1417">
        <v>63.47</v>
      </c>
      <c r="F1417">
        <v>887</v>
      </c>
      <c r="G1417">
        <v>324</v>
      </c>
      <c r="H1417">
        <v>13</v>
      </c>
      <c r="I1417">
        <v>1</v>
      </c>
      <c r="J1417">
        <v>2622</v>
      </c>
      <c r="K1417">
        <v>1</v>
      </c>
      <c r="L1417">
        <v>1</v>
      </c>
      <c r="M1417">
        <v>878</v>
      </c>
      <c r="N1417" t="s">
        <v>18</v>
      </c>
      <c r="O1417">
        <v>0</v>
      </c>
      <c r="P1417">
        <v>2681</v>
      </c>
    </row>
    <row r="1418" spans="1:16" x14ac:dyDescent="0.25">
      <c r="A1418" t="s">
        <v>2155</v>
      </c>
      <c r="B1418">
        <v>789</v>
      </c>
      <c r="C1418" s="3" t="str">
        <f>HYPERLINK("http://www.uniprot.org/uniprot/G7J9H9","tr|G7J9H9|G7J9H9_MEDTR")</f>
        <v>tr|G7J9H9|G7J9H9_MEDTR</v>
      </c>
      <c r="D1418" t="s">
        <v>1308</v>
      </c>
      <c r="E1418">
        <v>46.31</v>
      </c>
      <c r="F1418">
        <v>190</v>
      </c>
      <c r="G1418">
        <v>102</v>
      </c>
      <c r="H1418">
        <v>10</v>
      </c>
      <c r="I1418">
        <v>247</v>
      </c>
      <c r="J1418">
        <v>786</v>
      </c>
      <c r="K1418">
        <v>1</v>
      </c>
      <c r="L1418">
        <v>36</v>
      </c>
      <c r="M1418">
        <v>208</v>
      </c>
      <c r="N1418" t="s">
        <v>18</v>
      </c>
      <c r="O1418" s="1">
        <v>6.4616599999999996E-36</v>
      </c>
      <c r="P1418">
        <v>395</v>
      </c>
    </row>
    <row r="1419" spans="1:16" x14ac:dyDescent="0.25">
      <c r="A1419" t="s">
        <v>2156</v>
      </c>
      <c r="B1419">
        <v>1200</v>
      </c>
      <c r="C1419" s="3" t="str">
        <f>HYPERLINK("http://www.uniprot.org/uniprot/I1K6N7","tr|I1K6N7|I1K6N7_SOYBN")</f>
        <v>tr|I1K6N7|I1K6N7_SOYBN</v>
      </c>
      <c r="D1419" t="s">
        <v>28</v>
      </c>
      <c r="E1419">
        <v>60.33</v>
      </c>
      <c r="F1419">
        <v>421</v>
      </c>
      <c r="G1419">
        <v>167</v>
      </c>
      <c r="H1419">
        <v>22</v>
      </c>
      <c r="I1419">
        <v>1</v>
      </c>
      <c r="J1419">
        <v>1197</v>
      </c>
      <c r="K1419">
        <v>1</v>
      </c>
      <c r="L1419">
        <v>1</v>
      </c>
      <c r="M1419">
        <v>390</v>
      </c>
      <c r="N1419" t="s">
        <v>18</v>
      </c>
      <c r="O1419" s="1">
        <v>5.0532700000000001E-120</v>
      </c>
      <c r="P1419">
        <v>1123</v>
      </c>
    </row>
    <row r="1420" spans="1:16" x14ac:dyDescent="0.25">
      <c r="A1420" t="s">
        <v>2157</v>
      </c>
      <c r="B1420">
        <v>3015</v>
      </c>
      <c r="C1420" s="3" t="str">
        <f>HYPERLINK("http://www.uniprot.org/uniprot/G7LCC3","tr|G7LCC3|G7LCC3_MEDTR")</f>
        <v>tr|G7LCC3|G7LCC3_MEDTR</v>
      </c>
      <c r="D1420" t="s">
        <v>2158</v>
      </c>
      <c r="E1420">
        <v>83.56</v>
      </c>
      <c r="F1420">
        <v>1028</v>
      </c>
      <c r="G1420">
        <v>169</v>
      </c>
      <c r="H1420">
        <v>26</v>
      </c>
      <c r="I1420">
        <v>7</v>
      </c>
      <c r="J1420">
        <v>3012</v>
      </c>
      <c r="K1420">
        <v>1</v>
      </c>
      <c r="L1420">
        <v>5</v>
      </c>
      <c r="M1420">
        <v>1029</v>
      </c>
      <c r="N1420" t="s">
        <v>18</v>
      </c>
      <c r="O1420">
        <v>0</v>
      </c>
      <c r="P1420">
        <v>4343</v>
      </c>
    </row>
    <row r="1421" spans="1:16" x14ac:dyDescent="0.25">
      <c r="A1421" t="s">
        <v>2159</v>
      </c>
      <c r="B1421">
        <v>1734</v>
      </c>
      <c r="C1421" s="3" t="str">
        <f>HYPERLINK("http://www.uniprot.org/uniprot/G7JRW0","tr|G7JRW0|G7JRW0_MEDTR")</f>
        <v>tr|G7JRW0|G7JRW0_MEDTR</v>
      </c>
      <c r="D1421" t="s">
        <v>2160</v>
      </c>
      <c r="E1421">
        <v>85.09</v>
      </c>
      <c r="F1421">
        <v>577</v>
      </c>
      <c r="G1421">
        <v>86</v>
      </c>
      <c r="H1421">
        <v>0</v>
      </c>
      <c r="I1421">
        <v>1</v>
      </c>
      <c r="J1421">
        <v>1731</v>
      </c>
      <c r="K1421">
        <v>1</v>
      </c>
      <c r="L1421">
        <v>1</v>
      </c>
      <c r="M1421">
        <v>577</v>
      </c>
      <c r="N1421" t="s">
        <v>18</v>
      </c>
      <c r="O1421">
        <v>0</v>
      </c>
      <c r="P1421">
        <v>2414</v>
      </c>
    </row>
    <row r="1422" spans="1:16" x14ac:dyDescent="0.25">
      <c r="A1422" t="s">
        <v>2161</v>
      </c>
      <c r="B1422">
        <v>399</v>
      </c>
      <c r="C1422" s="3" t="str">
        <f>HYPERLINK("http://www.uniprot.org/uniprot/K7MKG6","tr|K7MKG6|K7MKG6_SOYBN")</f>
        <v>tr|K7MKG6|K7MKG6_SOYBN</v>
      </c>
      <c r="D1422" t="s">
        <v>28</v>
      </c>
      <c r="E1422">
        <v>55.71</v>
      </c>
      <c r="F1422">
        <v>140</v>
      </c>
      <c r="G1422">
        <v>62</v>
      </c>
      <c r="H1422">
        <v>9</v>
      </c>
      <c r="I1422">
        <v>1</v>
      </c>
      <c r="J1422">
        <v>393</v>
      </c>
      <c r="K1422">
        <v>1</v>
      </c>
      <c r="L1422">
        <v>1</v>
      </c>
      <c r="M1422">
        <v>139</v>
      </c>
      <c r="N1422" t="s">
        <v>18</v>
      </c>
      <c r="O1422" s="1">
        <v>2.79987E-32</v>
      </c>
      <c r="P1422">
        <v>360</v>
      </c>
    </row>
    <row r="1423" spans="1:16" x14ac:dyDescent="0.25">
      <c r="A1423" t="s">
        <v>2162</v>
      </c>
      <c r="B1423">
        <v>1347</v>
      </c>
      <c r="C1423" s="3" t="str">
        <f>HYPERLINK("http://www.uniprot.org/uniprot/G7ZW50","tr|G7ZW50|G7ZW50_MEDTR")</f>
        <v>tr|G7ZW50|G7ZW50_MEDTR</v>
      </c>
      <c r="D1423" t="s">
        <v>2163</v>
      </c>
      <c r="E1423">
        <v>58.83</v>
      </c>
      <c r="F1423">
        <v>464</v>
      </c>
      <c r="G1423">
        <v>191</v>
      </c>
      <c r="H1423">
        <v>16</v>
      </c>
      <c r="I1423">
        <v>1</v>
      </c>
      <c r="J1423">
        <v>1344</v>
      </c>
      <c r="K1423">
        <v>1</v>
      </c>
      <c r="L1423">
        <v>1</v>
      </c>
      <c r="M1423">
        <v>428</v>
      </c>
      <c r="N1423" t="s">
        <v>18</v>
      </c>
      <c r="O1423" s="1">
        <v>3.26641E-134</v>
      </c>
      <c r="P1423">
        <v>1246</v>
      </c>
    </row>
    <row r="1424" spans="1:16" x14ac:dyDescent="0.25">
      <c r="A1424" t="s">
        <v>2164</v>
      </c>
      <c r="B1424">
        <v>1962</v>
      </c>
      <c r="C1424" s="3" t="str">
        <f>HYPERLINK("http://www.uniprot.org/uniprot/I1JA78","tr|I1JA78|I1JA78_SOYBN")</f>
        <v>tr|I1JA78|I1JA78_SOYBN</v>
      </c>
      <c r="D1424" t="s">
        <v>71</v>
      </c>
      <c r="E1424">
        <v>53.5</v>
      </c>
      <c r="F1424">
        <v>671</v>
      </c>
      <c r="G1424">
        <v>312</v>
      </c>
      <c r="H1424">
        <v>86</v>
      </c>
      <c r="I1424">
        <v>205</v>
      </c>
      <c r="J1424">
        <v>1959</v>
      </c>
      <c r="K1424">
        <v>1</v>
      </c>
      <c r="L1424">
        <v>2</v>
      </c>
      <c r="M1424">
        <v>657</v>
      </c>
      <c r="N1424" t="s">
        <v>18</v>
      </c>
      <c r="O1424" s="1">
        <v>5.6701000000000001E-176</v>
      </c>
      <c r="P1424">
        <v>1608</v>
      </c>
    </row>
    <row r="1425" spans="1:16" x14ac:dyDescent="0.25">
      <c r="A1425" t="s">
        <v>2165</v>
      </c>
      <c r="B1425">
        <v>1782</v>
      </c>
      <c r="C1425" s="3" t="str">
        <f>HYPERLINK("http://www.uniprot.org/uniprot/K7L3H0","tr|K7L3H0|K7L3H0_SOYBN")</f>
        <v>tr|K7L3H0|K7L3H0_SOYBN</v>
      </c>
      <c r="D1425" t="s">
        <v>28</v>
      </c>
      <c r="E1425">
        <v>68.52</v>
      </c>
      <c r="F1425">
        <v>521</v>
      </c>
      <c r="G1425">
        <v>164</v>
      </c>
      <c r="H1425">
        <v>5</v>
      </c>
      <c r="I1425">
        <v>178</v>
      </c>
      <c r="J1425">
        <v>1725</v>
      </c>
      <c r="K1425">
        <v>1</v>
      </c>
      <c r="L1425">
        <v>336</v>
      </c>
      <c r="M1425">
        <v>823</v>
      </c>
      <c r="N1425" t="s">
        <v>18</v>
      </c>
      <c r="O1425">
        <v>0</v>
      </c>
      <c r="P1425">
        <v>1782</v>
      </c>
    </row>
    <row r="1426" spans="1:16" x14ac:dyDescent="0.25">
      <c r="A1426" t="s">
        <v>2166</v>
      </c>
      <c r="B1426">
        <v>642</v>
      </c>
      <c r="C1426" s="3" t="str">
        <f>HYPERLINK("http://www.uniprot.org/uniprot/G7IVI4","tr|G7IVI4|G7IVI4_MEDTR")</f>
        <v>tr|G7IVI4|G7IVI4_MEDTR</v>
      </c>
      <c r="D1426" t="s">
        <v>2167</v>
      </c>
      <c r="E1426">
        <v>63.09</v>
      </c>
      <c r="F1426">
        <v>168</v>
      </c>
      <c r="G1426">
        <v>62</v>
      </c>
      <c r="H1426">
        <v>8</v>
      </c>
      <c r="I1426">
        <v>22</v>
      </c>
      <c r="J1426">
        <v>501</v>
      </c>
      <c r="K1426">
        <v>1</v>
      </c>
      <c r="L1426">
        <v>3</v>
      </c>
      <c r="M1426">
        <v>167</v>
      </c>
      <c r="N1426" t="s">
        <v>18</v>
      </c>
      <c r="O1426" s="1">
        <v>9.8089200000000001E-46</v>
      </c>
      <c r="P1426">
        <v>478</v>
      </c>
    </row>
    <row r="1427" spans="1:16" x14ac:dyDescent="0.25">
      <c r="A1427" t="s">
        <v>2168</v>
      </c>
      <c r="B1427">
        <v>450</v>
      </c>
      <c r="C1427" s="3" t="str">
        <f>HYPERLINK("http://www.uniprot.org/uniprot/I3S595","tr|I3S595|I3S595_MEDTR")</f>
        <v>tr|I3S595|I3S595_MEDTR</v>
      </c>
      <c r="D1427" t="s">
        <v>22</v>
      </c>
      <c r="E1427">
        <v>68.650000000000006</v>
      </c>
      <c r="F1427">
        <v>134</v>
      </c>
      <c r="G1427">
        <v>42</v>
      </c>
      <c r="H1427">
        <v>0</v>
      </c>
      <c r="I1427">
        <v>1</v>
      </c>
      <c r="J1427">
        <v>402</v>
      </c>
      <c r="K1427">
        <v>1</v>
      </c>
      <c r="L1427">
        <v>1</v>
      </c>
      <c r="M1427">
        <v>133</v>
      </c>
      <c r="N1427" t="s">
        <v>18</v>
      </c>
      <c r="O1427" s="1">
        <v>5.0093600000000001E-42</v>
      </c>
      <c r="P1427">
        <v>444</v>
      </c>
    </row>
    <row r="1428" spans="1:16" x14ac:dyDescent="0.25">
      <c r="A1428" t="s">
        <v>2169</v>
      </c>
      <c r="B1428">
        <v>861</v>
      </c>
      <c r="C1428" s="3" t="str">
        <f>HYPERLINK("http://www.uniprot.org/uniprot/B7FKE9","tr|B7FKE9|B7FKE9_MEDTR")</f>
        <v>tr|B7FKE9|B7FKE9_MEDTR</v>
      </c>
      <c r="D1428" t="s">
        <v>2170</v>
      </c>
      <c r="E1428">
        <v>83.91</v>
      </c>
      <c r="F1428">
        <v>286</v>
      </c>
      <c r="G1428">
        <v>46</v>
      </c>
      <c r="H1428">
        <v>0</v>
      </c>
      <c r="I1428">
        <v>1</v>
      </c>
      <c r="J1428">
        <v>858</v>
      </c>
      <c r="K1428">
        <v>1</v>
      </c>
      <c r="L1428">
        <v>1</v>
      </c>
      <c r="M1428">
        <v>286</v>
      </c>
      <c r="N1428" t="s">
        <v>18</v>
      </c>
      <c r="O1428" s="1">
        <v>6.4928900000000004E-144</v>
      </c>
      <c r="P1428">
        <v>1327</v>
      </c>
    </row>
    <row r="1429" spans="1:16" x14ac:dyDescent="0.25">
      <c r="A1429" t="s">
        <v>2171</v>
      </c>
      <c r="B1429">
        <v>1053</v>
      </c>
      <c r="C1429" s="3" t="str">
        <f>HYPERLINK("http://www.uniprot.org/uniprot/I1MCS8","tr|I1MCS8|I1MCS8_SOYBN")</f>
        <v>tr|I1MCS8|I1MCS8_SOYBN</v>
      </c>
      <c r="D1429" t="s">
        <v>71</v>
      </c>
      <c r="E1429">
        <v>84.52</v>
      </c>
      <c r="F1429">
        <v>323</v>
      </c>
      <c r="G1429">
        <v>50</v>
      </c>
      <c r="H1429">
        <v>0</v>
      </c>
      <c r="I1429">
        <v>82</v>
      </c>
      <c r="J1429">
        <v>1050</v>
      </c>
      <c r="K1429">
        <v>1</v>
      </c>
      <c r="L1429">
        <v>22</v>
      </c>
      <c r="M1429">
        <v>344</v>
      </c>
      <c r="N1429" t="s">
        <v>18</v>
      </c>
      <c r="O1429" s="1">
        <v>1.5096299999999999E-162</v>
      </c>
      <c r="P1429">
        <v>1489</v>
      </c>
    </row>
    <row r="1430" spans="1:16" x14ac:dyDescent="0.25">
      <c r="A1430" t="s">
        <v>2172</v>
      </c>
      <c r="B1430">
        <v>957</v>
      </c>
      <c r="C1430" s="3" t="str">
        <f>HYPERLINK("http://www.uniprot.org/uniprot/C6TG17","tr|C6TG17|C6TG17_SOYBN")</f>
        <v>tr|C6TG17|C6TG17_SOYBN</v>
      </c>
      <c r="D1430" t="s">
        <v>897</v>
      </c>
      <c r="E1430">
        <v>80.81</v>
      </c>
      <c r="F1430">
        <v>318</v>
      </c>
      <c r="G1430">
        <v>61</v>
      </c>
      <c r="H1430">
        <v>2</v>
      </c>
      <c r="I1430">
        <v>1</v>
      </c>
      <c r="J1430">
        <v>948</v>
      </c>
      <c r="K1430">
        <v>1</v>
      </c>
      <c r="L1430">
        <v>1</v>
      </c>
      <c r="M1430">
        <v>318</v>
      </c>
      <c r="N1430" t="s">
        <v>18</v>
      </c>
      <c r="O1430" s="1">
        <v>2.2085499999999999E-146</v>
      </c>
      <c r="P1430">
        <v>1349</v>
      </c>
    </row>
    <row r="1431" spans="1:16" x14ac:dyDescent="0.25">
      <c r="A1431" t="s">
        <v>2173</v>
      </c>
      <c r="B1431">
        <v>1014</v>
      </c>
      <c r="C1431" s="3" t="str">
        <f>HYPERLINK("http://www.uniprot.org/uniprot/R7QB26","tr|R7QB26|R7QB26_CHOCR")</f>
        <v>tr|R7QB26|R7QB26_CHOCR</v>
      </c>
      <c r="D1431" t="s">
        <v>2174</v>
      </c>
      <c r="E1431">
        <v>29.67</v>
      </c>
      <c r="F1431">
        <v>182</v>
      </c>
      <c r="G1431">
        <v>128</v>
      </c>
      <c r="H1431">
        <v>14</v>
      </c>
      <c r="I1431">
        <v>316</v>
      </c>
      <c r="J1431">
        <v>819</v>
      </c>
      <c r="K1431">
        <v>1</v>
      </c>
      <c r="L1431">
        <v>648</v>
      </c>
      <c r="M1431">
        <v>818</v>
      </c>
      <c r="N1431" t="s">
        <v>18</v>
      </c>
      <c r="O1431" s="1">
        <v>8.9642700000000001E-8</v>
      </c>
      <c r="P1431">
        <v>154</v>
      </c>
    </row>
    <row r="1432" spans="1:16" x14ac:dyDescent="0.25">
      <c r="A1432" t="s">
        <v>2175</v>
      </c>
      <c r="B1432">
        <v>468</v>
      </c>
      <c r="C1432" s="3" t="str">
        <f>HYPERLINK("http://www.uniprot.org/uniprot/G7KD75","tr|G7KD75|G7KD75_MEDTR")</f>
        <v>tr|G7KD75|G7KD75_MEDTR</v>
      </c>
      <c r="D1432" t="s">
        <v>2176</v>
      </c>
      <c r="E1432">
        <v>60</v>
      </c>
      <c r="F1432">
        <v>160</v>
      </c>
      <c r="G1432">
        <v>64</v>
      </c>
      <c r="H1432">
        <v>5</v>
      </c>
      <c r="I1432">
        <v>1</v>
      </c>
      <c r="J1432">
        <v>465</v>
      </c>
      <c r="K1432">
        <v>1</v>
      </c>
      <c r="L1432">
        <v>1</v>
      </c>
      <c r="M1432">
        <v>150</v>
      </c>
      <c r="N1432" t="s">
        <v>18</v>
      </c>
      <c r="O1432" s="1">
        <v>3.8410699999999997E-42</v>
      </c>
      <c r="P1432">
        <v>445</v>
      </c>
    </row>
    <row r="1433" spans="1:16" x14ac:dyDescent="0.25">
      <c r="A1433" t="s">
        <v>2177</v>
      </c>
      <c r="B1433">
        <v>621</v>
      </c>
      <c r="C1433" s="3" t="str">
        <f>HYPERLINK("http://www.uniprot.org/uniprot/A2Q1U4","tr|A2Q1U4|A2Q1U4_MEDTR")</f>
        <v>tr|A2Q1U4|A2Q1U4_MEDTR</v>
      </c>
      <c r="D1433" t="s">
        <v>2033</v>
      </c>
      <c r="E1433">
        <v>71.84</v>
      </c>
      <c r="F1433">
        <v>206</v>
      </c>
      <c r="G1433">
        <v>58</v>
      </c>
      <c r="H1433">
        <v>0</v>
      </c>
      <c r="I1433">
        <v>1</v>
      </c>
      <c r="J1433">
        <v>618</v>
      </c>
      <c r="K1433">
        <v>1</v>
      </c>
      <c r="L1433">
        <v>134</v>
      </c>
      <c r="M1433">
        <v>338</v>
      </c>
      <c r="N1433" t="s">
        <v>18</v>
      </c>
      <c r="O1433" s="1">
        <v>1.89687E-80</v>
      </c>
      <c r="P1433">
        <v>777</v>
      </c>
    </row>
    <row r="1434" spans="1:16" x14ac:dyDescent="0.25">
      <c r="A1434" t="s">
        <v>2178</v>
      </c>
      <c r="B1434">
        <v>1959</v>
      </c>
      <c r="C1434" s="3" t="str">
        <f>HYPERLINK("http://www.uniprot.org/uniprot/K7MYQ2","tr|K7MYQ2|K7MYQ2_SOYBN")</f>
        <v>tr|K7MYQ2|K7MYQ2_SOYBN</v>
      </c>
      <c r="D1434" t="s">
        <v>28</v>
      </c>
      <c r="E1434">
        <v>72.209999999999994</v>
      </c>
      <c r="F1434">
        <v>691</v>
      </c>
      <c r="G1434">
        <v>192</v>
      </c>
      <c r="H1434">
        <v>39</v>
      </c>
      <c r="I1434">
        <v>1</v>
      </c>
      <c r="J1434">
        <v>1956</v>
      </c>
      <c r="K1434">
        <v>1</v>
      </c>
      <c r="L1434">
        <v>1</v>
      </c>
      <c r="M1434">
        <v>688</v>
      </c>
      <c r="N1434" t="s">
        <v>18</v>
      </c>
      <c r="O1434">
        <v>0</v>
      </c>
      <c r="P1434">
        <v>2367</v>
      </c>
    </row>
    <row r="1435" spans="1:16" x14ac:dyDescent="0.25">
      <c r="A1435" t="s">
        <v>2179</v>
      </c>
      <c r="B1435">
        <v>603</v>
      </c>
      <c r="C1435" s="3" t="str">
        <f>HYPERLINK("http://www.uniprot.org/uniprot/I1JFF6","tr|I1JFF6|I1JFF6_SOYBN")</f>
        <v>tr|I1JFF6|I1JFF6_SOYBN</v>
      </c>
      <c r="D1435" t="s">
        <v>2180</v>
      </c>
      <c r="E1435">
        <v>50.24</v>
      </c>
      <c r="F1435">
        <v>205</v>
      </c>
      <c r="G1435">
        <v>102</v>
      </c>
      <c r="H1435">
        <v>6</v>
      </c>
      <c r="I1435">
        <v>1</v>
      </c>
      <c r="J1435">
        <v>597</v>
      </c>
      <c r="K1435">
        <v>1</v>
      </c>
      <c r="L1435">
        <v>1</v>
      </c>
      <c r="M1435">
        <v>205</v>
      </c>
      <c r="N1435" t="s">
        <v>18</v>
      </c>
      <c r="O1435" s="1">
        <v>7.0140499999999995E-45</v>
      </c>
      <c r="P1435">
        <v>470</v>
      </c>
    </row>
    <row r="1436" spans="1:16" x14ac:dyDescent="0.25">
      <c r="A1436" t="s">
        <v>2181</v>
      </c>
      <c r="B1436">
        <v>369</v>
      </c>
      <c r="C1436" s="3" t="str">
        <f>HYPERLINK("http://www.uniprot.org/uniprot/G7I4X4","tr|G7I4X4|G7I4X4_MEDTR")</f>
        <v>tr|G7I4X4|G7I4X4_MEDTR</v>
      </c>
      <c r="D1436" t="s">
        <v>2182</v>
      </c>
      <c r="E1436">
        <v>61.6</v>
      </c>
      <c r="F1436">
        <v>112</v>
      </c>
      <c r="G1436">
        <v>43</v>
      </c>
      <c r="H1436">
        <v>4</v>
      </c>
      <c r="I1436">
        <v>43</v>
      </c>
      <c r="J1436">
        <v>366</v>
      </c>
      <c r="K1436">
        <v>1</v>
      </c>
      <c r="L1436">
        <v>24</v>
      </c>
      <c r="M1436">
        <v>135</v>
      </c>
      <c r="N1436" t="s">
        <v>18</v>
      </c>
      <c r="O1436" s="1">
        <v>2.83536E-29</v>
      </c>
      <c r="P1436">
        <v>334</v>
      </c>
    </row>
    <row r="1437" spans="1:16" x14ac:dyDescent="0.25">
      <c r="A1437" t="s">
        <v>2183</v>
      </c>
      <c r="B1437">
        <v>756</v>
      </c>
      <c r="C1437" s="3" t="str">
        <f>HYPERLINK("http://www.uniprot.org/uniprot/G7I5R6","tr|G7I5R6|G7I5R6_MEDTR")</f>
        <v>tr|G7I5R6|G7I5R6_MEDTR</v>
      </c>
      <c r="D1437" t="s">
        <v>2184</v>
      </c>
      <c r="E1437">
        <v>70.760000000000005</v>
      </c>
      <c r="F1437">
        <v>236</v>
      </c>
      <c r="G1437">
        <v>69</v>
      </c>
      <c r="H1437">
        <v>8</v>
      </c>
      <c r="I1437">
        <v>1</v>
      </c>
      <c r="J1437">
        <v>684</v>
      </c>
      <c r="K1437">
        <v>1</v>
      </c>
      <c r="L1437">
        <v>1</v>
      </c>
      <c r="M1437">
        <v>226</v>
      </c>
      <c r="N1437" t="s">
        <v>18</v>
      </c>
      <c r="O1437" s="1">
        <v>2.39062E-77</v>
      </c>
      <c r="P1437">
        <v>752</v>
      </c>
    </row>
    <row r="1438" spans="1:16" x14ac:dyDescent="0.25">
      <c r="A1438" t="s">
        <v>2185</v>
      </c>
      <c r="B1438">
        <v>165</v>
      </c>
      <c r="C1438" s="3" t="str">
        <f>HYPERLINK("http://www.uniprot.org/uniprot/K7KTI4","tr|K7KTI4|K7KTI4_SOYBN")</f>
        <v>tr|K7KTI4|K7KTI4_SOYBN</v>
      </c>
      <c r="D1438" t="s">
        <v>117</v>
      </c>
      <c r="E1438">
        <v>85.18</v>
      </c>
      <c r="F1438">
        <v>54</v>
      </c>
      <c r="G1438">
        <v>8</v>
      </c>
      <c r="H1438">
        <v>0</v>
      </c>
      <c r="I1438">
        <v>1</v>
      </c>
      <c r="J1438">
        <v>162</v>
      </c>
      <c r="K1438">
        <v>1</v>
      </c>
      <c r="L1438">
        <v>294</v>
      </c>
      <c r="M1438">
        <v>347</v>
      </c>
      <c r="N1438" t="s">
        <v>18</v>
      </c>
      <c r="O1438" s="1">
        <v>3.4926599999999998E-19</v>
      </c>
      <c r="P1438">
        <v>247</v>
      </c>
    </row>
    <row r="1439" spans="1:16" x14ac:dyDescent="0.25">
      <c r="A1439" t="s">
        <v>2186</v>
      </c>
      <c r="B1439">
        <v>2379</v>
      </c>
      <c r="C1439" s="3" t="str">
        <f>HYPERLINK("http://www.uniprot.org/uniprot/G7J3H4","tr|G7J3H4|G7J3H4_MEDTR")</f>
        <v>tr|G7J3H4|G7J3H4_MEDTR</v>
      </c>
      <c r="D1439" t="s">
        <v>2187</v>
      </c>
      <c r="E1439">
        <v>84.48</v>
      </c>
      <c r="F1439">
        <v>851</v>
      </c>
      <c r="G1439">
        <v>132</v>
      </c>
      <c r="H1439">
        <v>59</v>
      </c>
      <c r="I1439">
        <v>1</v>
      </c>
      <c r="J1439">
        <v>2376</v>
      </c>
      <c r="K1439">
        <v>1</v>
      </c>
      <c r="L1439">
        <v>1</v>
      </c>
      <c r="M1439">
        <v>834</v>
      </c>
      <c r="N1439" t="s">
        <v>18</v>
      </c>
      <c r="O1439">
        <v>0</v>
      </c>
      <c r="P1439">
        <v>3614</v>
      </c>
    </row>
    <row r="1440" spans="1:16" x14ac:dyDescent="0.25">
      <c r="A1440" t="s">
        <v>2188</v>
      </c>
      <c r="B1440">
        <v>1053</v>
      </c>
      <c r="C1440" s="3" t="str">
        <f>HYPERLINK("http://www.uniprot.org/uniprot/I1LXP8","tr|I1LXP8|I1LXP8_SOYBN")</f>
        <v>tr|I1LXP8|I1LXP8_SOYBN</v>
      </c>
      <c r="D1440" t="s">
        <v>28</v>
      </c>
      <c r="E1440">
        <v>72.72</v>
      </c>
      <c r="F1440">
        <v>231</v>
      </c>
      <c r="G1440">
        <v>63</v>
      </c>
      <c r="H1440">
        <v>0</v>
      </c>
      <c r="I1440">
        <v>1</v>
      </c>
      <c r="J1440">
        <v>693</v>
      </c>
      <c r="K1440">
        <v>1</v>
      </c>
      <c r="L1440">
        <v>1</v>
      </c>
      <c r="M1440">
        <v>231</v>
      </c>
      <c r="N1440" t="s">
        <v>18</v>
      </c>
      <c r="O1440" s="1">
        <v>7.9167700000000004E-87</v>
      </c>
      <c r="P1440">
        <v>836</v>
      </c>
    </row>
    <row r="1441" spans="1:16" x14ac:dyDescent="0.25">
      <c r="A1441" t="s">
        <v>2189</v>
      </c>
      <c r="B1441">
        <v>681</v>
      </c>
      <c r="C1441" s="3" t="str">
        <f>HYPERLINK("http://www.uniprot.org/uniprot/G7J8X4","tr|G7J8X4|G7J8X4_MEDTR")</f>
        <v>tr|G7J8X4|G7J8X4_MEDTR</v>
      </c>
      <c r="D1441" t="s">
        <v>2190</v>
      </c>
      <c r="E1441">
        <v>91.59</v>
      </c>
      <c r="F1441">
        <v>226</v>
      </c>
      <c r="G1441">
        <v>19</v>
      </c>
      <c r="H1441">
        <v>0</v>
      </c>
      <c r="I1441">
        <v>1</v>
      </c>
      <c r="J1441">
        <v>678</v>
      </c>
      <c r="K1441">
        <v>1</v>
      </c>
      <c r="L1441">
        <v>1</v>
      </c>
      <c r="M1441">
        <v>226</v>
      </c>
      <c r="N1441" t="s">
        <v>18</v>
      </c>
      <c r="O1441" s="1">
        <v>1.18392E-119</v>
      </c>
      <c r="P1441">
        <v>1116</v>
      </c>
    </row>
    <row r="1442" spans="1:16" x14ac:dyDescent="0.25">
      <c r="A1442" t="s">
        <v>2191</v>
      </c>
      <c r="B1442">
        <v>492</v>
      </c>
      <c r="C1442" s="3" t="str">
        <f>HYPERLINK("http://www.uniprot.org/uniprot/G7JU12","tr|G7JU12|G7JU12_MEDTR")</f>
        <v>tr|G7JU12|G7JU12_MEDTR</v>
      </c>
      <c r="D1442" t="s">
        <v>2192</v>
      </c>
      <c r="E1442">
        <v>59.87</v>
      </c>
      <c r="F1442">
        <v>157</v>
      </c>
      <c r="G1442">
        <v>63</v>
      </c>
      <c r="H1442">
        <v>4</v>
      </c>
      <c r="I1442">
        <v>19</v>
      </c>
      <c r="J1442">
        <v>477</v>
      </c>
      <c r="K1442">
        <v>1</v>
      </c>
      <c r="L1442">
        <v>226</v>
      </c>
      <c r="M1442">
        <v>381</v>
      </c>
      <c r="N1442" t="s">
        <v>18</v>
      </c>
      <c r="O1442" s="1">
        <v>3.1106999999999998E-44</v>
      </c>
      <c r="P1442">
        <v>463</v>
      </c>
    </row>
    <row r="1443" spans="1:16" x14ac:dyDescent="0.25">
      <c r="A1443" t="s">
        <v>2193</v>
      </c>
      <c r="B1443">
        <v>3024</v>
      </c>
      <c r="C1443" s="3" t="str">
        <f>HYPERLINK("http://www.uniprot.org/uniprot/G7LCC0","tr|G7LCC0|G7LCC0_MEDTR")</f>
        <v>tr|G7LCC0|G7LCC0_MEDTR</v>
      </c>
      <c r="D1443" t="s">
        <v>2194</v>
      </c>
      <c r="E1443">
        <v>85.43</v>
      </c>
      <c r="F1443">
        <v>1009</v>
      </c>
      <c r="G1443">
        <v>147</v>
      </c>
      <c r="H1443">
        <v>2</v>
      </c>
      <c r="I1443">
        <v>1</v>
      </c>
      <c r="J1443">
        <v>3021</v>
      </c>
      <c r="K1443">
        <v>1</v>
      </c>
      <c r="L1443">
        <v>1</v>
      </c>
      <c r="M1443">
        <v>1001</v>
      </c>
      <c r="N1443" t="s">
        <v>18</v>
      </c>
      <c r="O1443">
        <v>0</v>
      </c>
      <c r="P1443">
        <v>4209</v>
      </c>
    </row>
    <row r="1444" spans="1:16" x14ac:dyDescent="0.25">
      <c r="A1444" t="s">
        <v>2195</v>
      </c>
      <c r="B1444">
        <v>831</v>
      </c>
      <c r="C1444" s="3" t="str">
        <f>HYPERLINK("http://www.uniprot.org/uniprot/B5U9W4","tr|B5U9W4|B5U9W4_LOTJA")</f>
        <v>tr|B5U9W4|B5U9W4_LOTJA</v>
      </c>
      <c r="D1444" t="s">
        <v>2196</v>
      </c>
      <c r="E1444">
        <v>59.09</v>
      </c>
      <c r="F1444">
        <v>176</v>
      </c>
      <c r="G1444">
        <v>72</v>
      </c>
      <c r="H1444">
        <v>0</v>
      </c>
      <c r="I1444">
        <v>1</v>
      </c>
      <c r="J1444">
        <v>528</v>
      </c>
      <c r="K1444">
        <v>1</v>
      </c>
      <c r="L1444">
        <v>936</v>
      </c>
      <c r="M1444">
        <v>1111</v>
      </c>
      <c r="N1444" t="s">
        <v>18</v>
      </c>
      <c r="O1444" s="1">
        <v>7.9407700000000002E-51</v>
      </c>
      <c r="P1444">
        <v>524</v>
      </c>
    </row>
    <row r="1445" spans="1:16" x14ac:dyDescent="0.25">
      <c r="A1445" t="s">
        <v>2197</v>
      </c>
      <c r="B1445">
        <v>462</v>
      </c>
      <c r="C1445" s="3" t="str">
        <f>HYPERLINK("http://www.uniprot.org/uniprot/G8A2H5","tr|G8A2H5|G8A2H5_MEDTR")</f>
        <v>tr|G8A2H5|G8A2H5_MEDTR</v>
      </c>
      <c r="D1445" t="s">
        <v>2198</v>
      </c>
      <c r="E1445">
        <v>71.52</v>
      </c>
      <c r="F1445">
        <v>151</v>
      </c>
      <c r="G1445">
        <v>43</v>
      </c>
      <c r="H1445">
        <v>0</v>
      </c>
      <c r="I1445">
        <v>7</v>
      </c>
      <c r="J1445">
        <v>459</v>
      </c>
      <c r="K1445">
        <v>1</v>
      </c>
      <c r="L1445">
        <v>1</v>
      </c>
      <c r="M1445">
        <v>148</v>
      </c>
      <c r="N1445" t="s">
        <v>18</v>
      </c>
      <c r="O1445" s="1">
        <v>3.3826499999999999E-54</v>
      </c>
      <c r="P1445">
        <v>549</v>
      </c>
    </row>
    <row r="1446" spans="1:16" x14ac:dyDescent="0.25">
      <c r="A1446" t="s">
        <v>2199</v>
      </c>
      <c r="B1446">
        <v>288</v>
      </c>
      <c r="C1446" s="3" t="str">
        <f>HYPERLINK("http://www.uniprot.org/uniprot/I3S3G8","tr|I3S3G8|I3S3G8_LOTJA")</f>
        <v>tr|I3S3G8|I3S3G8_LOTJA</v>
      </c>
      <c r="D1446" t="s">
        <v>2200</v>
      </c>
      <c r="E1446">
        <v>82.1</v>
      </c>
      <c r="F1446">
        <v>95</v>
      </c>
      <c r="G1446">
        <v>17</v>
      </c>
      <c r="H1446">
        <v>0</v>
      </c>
      <c r="I1446">
        <v>1</v>
      </c>
      <c r="J1446">
        <v>285</v>
      </c>
      <c r="K1446">
        <v>1</v>
      </c>
      <c r="L1446">
        <v>1</v>
      </c>
      <c r="M1446">
        <v>95</v>
      </c>
      <c r="N1446" t="s">
        <v>18</v>
      </c>
      <c r="O1446" s="1">
        <v>4.5381700000000003E-43</v>
      </c>
      <c r="P1446">
        <v>453</v>
      </c>
    </row>
    <row r="1447" spans="1:16" x14ac:dyDescent="0.25">
      <c r="A1447" t="s">
        <v>2201</v>
      </c>
      <c r="B1447">
        <v>2196</v>
      </c>
      <c r="C1447" s="3" t="str">
        <f>HYPERLINK("http://www.uniprot.org/uniprot/I1MT53","tr|I1MT53|I1MT53_SOYBN")</f>
        <v>tr|I1MT53|I1MT53_SOYBN</v>
      </c>
      <c r="D1447" t="s">
        <v>28</v>
      </c>
      <c r="E1447">
        <v>83.85</v>
      </c>
      <c r="F1447">
        <v>731</v>
      </c>
      <c r="G1447">
        <v>118</v>
      </c>
      <c r="H1447">
        <v>0</v>
      </c>
      <c r="I1447">
        <v>1</v>
      </c>
      <c r="J1447">
        <v>2193</v>
      </c>
      <c r="K1447">
        <v>1</v>
      </c>
      <c r="L1447">
        <v>1</v>
      </c>
      <c r="M1447">
        <v>727</v>
      </c>
      <c r="N1447" t="s">
        <v>18</v>
      </c>
      <c r="O1447">
        <v>0</v>
      </c>
      <c r="P1447">
        <v>3282</v>
      </c>
    </row>
    <row r="1448" spans="1:16" x14ac:dyDescent="0.25">
      <c r="A1448" t="s">
        <v>2202</v>
      </c>
      <c r="B1448">
        <v>345</v>
      </c>
      <c r="C1448" s="3" t="str">
        <f>HYPERLINK("http://www.uniprot.org/uniprot/G7ZXP6","tr|G7ZXP6|G7ZXP6_MEDTR")</f>
        <v>tr|G7ZXP6|G7ZXP6_MEDTR</v>
      </c>
      <c r="D1448" t="s">
        <v>1867</v>
      </c>
      <c r="E1448">
        <v>61.9</v>
      </c>
      <c r="F1448">
        <v>147</v>
      </c>
      <c r="G1448">
        <v>56</v>
      </c>
      <c r="H1448">
        <v>34</v>
      </c>
      <c r="I1448">
        <v>1</v>
      </c>
      <c r="J1448">
        <v>339</v>
      </c>
      <c r="K1448">
        <v>1</v>
      </c>
      <c r="L1448">
        <v>126</v>
      </c>
      <c r="M1448">
        <v>272</v>
      </c>
      <c r="N1448" t="s">
        <v>18</v>
      </c>
      <c r="O1448" s="1">
        <v>1.77222E-39</v>
      </c>
      <c r="P1448">
        <v>422</v>
      </c>
    </row>
    <row r="1449" spans="1:16" x14ac:dyDescent="0.25">
      <c r="A1449" t="s">
        <v>2203</v>
      </c>
      <c r="B1449">
        <v>864</v>
      </c>
      <c r="C1449" s="3" t="str">
        <f>HYPERLINK("http://www.uniprot.org/uniprot/G7KC21","tr|G7KC21|G7KC21_MEDTR")</f>
        <v>tr|G7KC21|G7KC21_MEDTR</v>
      </c>
      <c r="D1449" t="s">
        <v>2204</v>
      </c>
      <c r="E1449">
        <v>95.8</v>
      </c>
      <c r="F1449">
        <v>286</v>
      </c>
      <c r="G1449">
        <v>12</v>
      </c>
      <c r="H1449">
        <v>0</v>
      </c>
      <c r="I1449">
        <v>1</v>
      </c>
      <c r="J1449">
        <v>858</v>
      </c>
      <c r="K1449">
        <v>1</v>
      </c>
      <c r="L1449">
        <v>1</v>
      </c>
      <c r="M1449">
        <v>286</v>
      </c>
      <c r="N1449" t="s">
        <v>18</v>
      </c>
      <c r="O1449" s="1">
        <v>5.15663E-157</v>
      </c>
      <c r="P1449">
        <v>1440</v>
      </c>
    </row>
    <row r="1450" spans="1:16" x14ac:dyDescent="0.25">
      <c r="A1450" t="s">
        <v>2205</v>
      </c>
      <c r="B1450">
        <v>1014</v>
      </c>
      <c r="C1450" s="3" t="str">
        <f>HYPERLINK("http://www.uniprot.org/uniprot/K7LDM3","tr|K7LDM3|K7LDM3_SOYBN")</f>
        <v>tr|K7LDM3|K7LDM3_SOYBN</v>
      </c>
      <c r="D1450" t="s">
        <v>28</v>
      </c>
      <c r="E1450">
        <v>80.959999999999994</v>
      </c>
      <c r="F1450">
        <v>289</v>
      </c>
      <c r="G1450">
        <v>55</v>
      </c>
      <c r="H1450">
        <v>0</v>
      </c>
      <c r="I1450">
        <v>145</v>
      </c>
      <c r="J1450">
        <v>1011</v>
      </c>
      <c r="K1450">
        <v>1</v>
      </c>
      <c r="L1450">
        <v>98</v>
      </c>
      <c r="M1450">
        <v>380</v>
      </c>
      <c r="N1450" t="s">
        <v>18</v>
      </c>
      <c r="O1450" s="1">
        <v>1.8052599999999999E-125</v>
      </c>
      <c r="P1450">
        <v>1169</v>
      </c>
    </row>
    <row r="1451" spans="1:16" x14ac:dyDescent="0.25">
      <c r="A1451" t="s">
        <v>2206</v>
      </c>
      <c r="B1451">
        <v>1014</v>
      </c>
      <c r="C1451" s="3" t="str">
        <f>HYPERLINK("http://www.uniprot.org/uniprot/K7L3H0","tr|K7L3H0|K7L3H0_SOYBN")</f>
        <v>tr|K7L3H0|K7L3H0_SOYBN</v>
      </c>
      <c r="D1451" t="s">
        <v>28</v>
      </c>
      <c r="E1451">
        <v>76.59</v>
      </c>
      <c r="F1451">
        <v>282</v>
      </c>
      <c r="G1451">
        <v>66</v>
      </c>
      <c r="H1451">
        <v>0</v>
      </c>
      <c r="I1451">
        <v>142</v>
      </c>
      <c r="J1451">
        <v>987</v>
      </c>
      <c r="K1451">
        <v>1</v>
      </c>
      <c r="L1451">
        <v>56</v>
      </c>
      <c r="M1451">
        <v>337</v>
      </c>
      <c r="N1451" t="s">
        <v>18</v>
      </c>
      <c r="O1451" s="1">
        <v>1.6327899999999999E-126</v>
      </c>
      <c r="P1451">
        <v>1178</v>
      </c>
    </row>
    <row r="1452" spans="1:16" x14ac:dyDescent="0.25">
      <c r="A1452" t="s">
        <v>2207</v>
      </c>
      <c r="B1452">
        <v>1377</v>
      </c>
      <c r="C1452" s="3" t="str">
        <f>HYPERLINK("http://www.uniprot.org/uniprot/I1KDK2","tr|I1KDK2|I1KDK2_SOYBN")</f>
        <v>tr|I1KDK2|I1KDK2_SOYBN</v>
      </c>
      <c r="D1452" t="s">
        <v>28</v>
      </c>
      <c r="E1452">
        <v>65.8</v>
      </c>
      <c r="F1452">
        <v>465</v>
      </c>
      <c r="G1452">
        <v>159</v>
      </c>
      <c r="H1452">
        <v>8</v>
      </c>
      <c r="I1452">
        <v>1</v>
      </c>
      <c r="J1452">
        <v>1371</v>
      </c>
      <c r="K1452">
        <v>1</v>
      </c>
      <c r="L1452">
        <v>1</v>
      </c>
      <c r="M1452">
        <v>463</v>
      </c>
      <c r="N1452" t="s">
        <v>18</v>
      </c>
      <c r="O1452" s="1">
        <v>7.7094700000000005E-163</v>
      </c>
      <c r="P1452">
        <v>1493</v>
      </c>
    </row>
    <row r="1453" spans="1:16" x14ac:dyDescent="0.25">
      <c r="A1453" t="s">
        <v>2208</v>
      </c>
      <c r="B1453">
        <v>753</v>
      </c>
      <c r="C1453" s="3" t="str">
        <f>HYPERLINK("http://www.uniprot.org/uniprot/G7IMN4","tr|G7IMN4|G7IMN4_MEDTR")</f>
        <v>tr|G7IMN4|G7IMN4_MEDTR</v>
      </c>
      <c r="D1453" t="s">
        <v>2209</v>
      </c>
      <c r="E1453">
        <v>64.37</v>
      </c>
      <c r="F1453">
        <v>233</v>
      </c>
      <c r="G1453">
        <v>83</v>
      </c>
      <c r="H1453">
        <v>4</v>
      </c>
      <c r="I1453">
        <v>64</v>
      </c>
      <c r="J1453">
        <v>750</v>
      </c>
      <c r="K1453">
        <v>1</v>
      </c>
      <c r="L1453">
        <v>762</v>
      </c>
      <c r="M1453">
        <v>994</v>
      </c>
      <c r="N1453" t="s">
        <v>18</v>
      </c>
      <c r="O1453" s="1">
        <v>1.4837699999999999E-79</v>
      </c>
      <c r="P1453">
        <v>771</v>
      </c>
    </row>
    <row r="1454" spans="1:16" x14ac:dyDescent="0.25">
      <c r="A1454" t="s">
        <v>2210</v>
      </c>
      <c r="B1454">
        <v>1182</v>
      </c>
      <c r="C1454" s="3" t="str">
        <f>HYPERLINK("http://www.uniprot.org/uniprot/G7LDY3","tr|G7LDY3|G7LDY3_MEDTR")</f>
        <v>tr|G7LDY3|G7LDY3_MEDTR</v>
      </c>
      <c r="D1454" t="s">
        <v>2211</v>
      </c>
      <c r="E1454">
        <v>55.07</v>
      </c>
      <c r="F1454">
        <v>414</v>
      </c>
      <c r="G1454">
        <v>186</v>
      </c>
      <c r="H1454">
        <v>22</v>
      </c>
      <c r="I1454">
        <v>1</v>
      </c>
      <c r="J1454">
        <v>1176</v>
      </c>
      <c r="K1454">
        <v>1</v>
      </c>
      <c r="L1454">
        <v>1</v>
      </c>
      <c r="M1454">
        <v>372</v>
      </c>
      <c r="N1454" t="s">
        <v>18</v>
      </c>
      <c r="O1454" s="1">
        <v>3.9086200000000002E-117</v>
      </c>
      <c r="P1454">
        <v>1098</v>
      </c>
    </row>
    <row r="1455" spans="1:16" x14ac:dyDescent="0.25">
      <c r="A1455" t="s">
        <v>2212</v>
      </c>
      <c r="B1455">
        <v>2883</v>
      </c>
      <c r="C1455" s="3" t="str">
        <f>HYPERLINK("http://www.uniprot.org/uniprot/K7M9M1","tr|K7M9M1|K7M9M1_SOYBN")</f>
        <v>tr|K7M9M1|K7M9M1_SOYBN</v>
      </c>
      <c r="D1455" t="s">
        <v>28</v>
      </c>
      <c r="E1455">
        <v>87.5</v>
      </c>
      <c r="F1455">
        <v>960</v>
      </c>
      <c r="G1455">
        <v>120</v>
      </c>
      <c r="H1455">
        <v>0</v>
      </c>
      <c r="I1455">
        <v>1</v>
      </c>
      <c r="J1455">
        <v>2880</v>
      </c>
      <c r="K1455">
        <v>1</v>
      </c>
      <c r="L1455">
        <v>89</v>
      </c>
      <c r="M1455">
        <v>1048</v>
      </c>
      <c r="N1455" t="s">
        <v>18</v>
      </c>
      <c r="O1455">
        <v>0</v>
      </c>
      <c r="P1455">
        <v>4214</v>
      </c>
    </row>
    <row r="1456" spans="1:16" x14ac:dyDescent="0.25">
      <c r="A1456" t="s">
        <v>2213</v>
      </c>
      <c r="B1456">
        <v>1362</v>
      </c>
      <c r="C1456" s="3" t="str">
        <f>HYPERLINK("http://www.uniprot.org/uniprot/G7IUN3","tr|G7IUN3|G7IUN3_MEDTR")</f>
        <v>tr|G7IUN3|G7IUN3_MEDTR</v>
      </c>
      <c r="D1456" t="s">
        <v>2214</v>
      </c>
      <c r="E1456">
        <v>79.510000000000005</v>
      </c>
      <c r="F1456">
        <v>454</v>
      </c>
      <c r="G1456">
        <v>93</v>
      </c>
      <c r="H1456">
        <v>3</v>
      </c>
      <c r="I1456">
        <v>1</v>
      </c>
      <c r="J1456">
        <v>1353</v>
      </c>
      <c r="K1456">
        <v>1</v>
      </c>
      <c r="L1456">
        <v>1</v>
      </c>
      <c r="M1456">
        <v>436</v>
      </c>
      <c r="N1456" t="s">
        <v>18</v>
      </c>
      <c r="O1456">
        <v>0</v>
      </c>
      <c r="P1456">
        <v>1835</v>
      </c>
    </row>
    <row r="1457" spans="1:16" x14ac:dyDescent="0.25">
      <c r="A1457" t="s">
        <v>2215</v>
      </c>
      <c r="B1457">
        <v>906</v>
      </c>
      <c r="C1457" s="3" t="str">
        <f>HYPERLINK("http://www.uniprot.org/uniprot/K7M2R7","tr|K7M2R7|K7M2R7_SOYBN")</f>
        <v>tr|K7M2R7|K7M2R7_SOYBN</v>
      </c>
      <c r="D1457" t="s">
        <v>28</v>
      </c>
      <c r="E1457">
        <v>79.400000000000006</v>
      </c>
      <c r="F1457">
        <v>301</v>
      </c>
      <c r="G1457">
        <v>62</v>
      </c>
      <c r="H1457">
        <v>0</v>
      </c>
      <c r="I1457">
        <v>1</v>
      </c>
      <c r="J1457">
        <v>903</v>
      </c>
      <c r="K1457">
        <v>1</v>
      </c>
      <c r="L1457">
        <v>1</v>
      </c>
      <c r="M1457">
        <v>298</v>
      </c>
      <c r="N1457" t="s">
        <v>18</v>
      </c>
      <c r="O1457" s="1">
        <v>3.94563E-134</v>
      </c>
      <c r="P1457">
        <v>1243</v>
      </c>
    </row>
    <row r="1458" spans="1:16" x14ac:dyDescent="0.25">
      <c r="A1458" t="s">
        <v>2216</v>
      </c>
      <c r="B1458">
        <v>777</v>
      </c>
      <c r="C1458" s="3" t="str">
        <f>HYPERLINK("http://www.uniprot.org/uniprot/Q949L4","tr|Q949L4|Q949L4_CICAR")</f>
        <v>tr|Q949L4|Q949L4_CICAR</v>
      </c>
      <c r="D1458" t="s">
        <v>176</v>
      </c>
      <c r="E1458">
        <v>75.13</v>
      </c>
      <c r="F1458">
        <v>185</v>
      </c>
      <c r="G1458">
        <v>46</v>
      </c>
      <c r="H1458">
        <v>0</v>
      </c>
      <c r="I1458">
        <v>208</v>
      </c>
      <c r="J1458">
        <v>762</v>
      </c>
      <c r="K1458">
        <v>1</v>
      </c>
      <c r="L1458">
        <v>1</v>
      </c>
      <c r="M1458">
        <v>185</v>
      </c>
      <c r="N1458" t="s">
        <v>18</v>
      </c>
      <c r="O1458" s="1">
        <v>4.7954099999999998E-76</v>
      </c>
      <c r="P1458">
        <v>741</v>
      </c>
    </row>
    <row r="1459" spans="1:16" x14ac:dyDescent="0.25">
      <c r="A1459" t="s">
        <v>2217</v>
      </c>
      <c r="B1459">
        <v>438</v>
      </c>
      <c r="C1459" s="3" t="str">
        <f>HYPERLINK("http://www.uniprot.org/uniprot/G7KP14","tr|G7KP14|G7KP14_MEDTR")</f>
        <v>tr|G7KP14|G7KP14_MEDTR</v>
      </c>
      <c r="D1459" t="s">
        <v>1548</v>
      </c>
      <c r="E1459">
        <v>39.369999999999997</v>
      </c>
      <c r="F1459">
        <v>127</v>
      </c>
      <c r="G1459">
        <v>77</v>
      </c>
      <c r="H1459">
        <v>1</v>
      </c>
      <c r="I1459">
        <v>28</v>
      </c>
      <c r="J1459">
        <v>405</v>
      </c>
      <c r="K1459">
        <v>1</v>
      </c>
      <c r="L1459">
        <v>21</v>
      </c>
      <c r="M1459">
        <v>142</v>
      </c>
      <c r="N1459" t="s">
        <v>18</v>
      </c>
      <c r="O1459" s="1">
        <v>2.16041E-16</v>
      </c>
      <c r="P1459">
        <v>223</v>
      </c>
    </row>
    <row r="1460" spans="1:16" x14ac:dyDescent="0.25">
      <c r="A1460" t="s">
        <v>2218</v>
      </c>
      <c r="B1460">
        <v>1428</v>
      </c>
      <c r="C1460" s="3" t="str">
        <f>HYPERLINK("http://www.uniprot.org/uniprot/G7KD73","tr|G7KD73|G7KD73_MEDTR")</f>
        <v>tr|G7KD73|G7KD73_MEDTR</v>
      </c>
      <c r="D1460" t="s">
        <v>2219</v>
      </c>
      <c r="E1460">
        <v>69.09</v>
      </c>
      <c r="F1460">
        <v>521</v>
      </c>
      <c r="G1460">
        <v>161</v>
      </c>
      <c r="H1460">
        <v>46</v>
      </c>
      <c r="I1460">
        <v>1</v>
      </c>
      <c r="J1460">
        <v>1425</v>
      </c>
      <c r="K1460">
        <v>1</v>
      </c>
      <c r="L1460">
        <v>1</v>
      </c>
      <c r="M1460">
        <v>519</v>
      </c>
      <c r="N1460" t="s">
        <v>18</v>
      </c>
      <c r="O1460">
        <v>0</v>
      </c>
      <c r="P1460">
        <v>1767</v>
      </c>
    </row>
    <row r="1461" spans="1:16" x14ac:dyDescent="0.25">
      <c r="A1461" t="s">
        <v>2220</v>
      </c>
      <c r="B1461">
        <v>801</v>
      </c>
      <c r="C1461" s="3" t="str">
        <f>HYPERLINK("http://www.uniprot.org/uniprot/A2Q1V0","tr|A2Q1V0|A2Q1V0_MEDTR")</f>
        <v>tr|A2Q1V0|A2Q1V0_MEDTR</v>
      </c>
      <c r="D1461" t="s">
        <v>2221</v>
      </c>
      <c r="E1461">
        <v>90.6</v>
      </c>
      <c r="F1461">
        <v>266</v>
      </c>
      <c r="G1461">
        <v>25</v>
      </c>
      <c r="H1461">
        <v>0</v>
      </c>
      <c r="I1461">
        <v>1</v>
      </c>
      <c r="J1461">
        <v>798</v>
      </c>
      <c r="K1461">
        <v>1</v>
      </c>
      <c r="L1461">
        <v>1</v>
      </c>
      <c r="M1461">
        <v>266</v>
      </c>
      <c r="N1461" t="s">
        <v>18</v>
      </c>
      <c r="O1461" s="1">
        <v>6.2751599999999995E-135</v>
      </c>
      <c r="P1461">
        <v>1249</v>
      </c>
    </row>
    <row r="1462" spans="1:16" x14ac:dyDescent="0.25">
      <c r="A1462" t="s">
        <v>2222</v>
      </c>
      <c r="B1462">
        <v>195</v>
      </c>
      <c r="C1462" s="3" t="str">
        <f>HYPERLINK("http://www.uniprot.org/uniprot/M0RYU9","tr|M0RYU9|M0RYU9_MUSAM")</f>
        <v>tr|M0RYU9|M0RYU9_MUSAM</v>
      </c>
      <c r="D1462" t="s">
        <v>2223</v>
      </c>
      <c r="E1462">
        <v>84.37</v>
      </c>
      <c r="F1462">
        <v>64</v>
      </c>
      <c r="G1462">
        <v>10</v>
      </c>
      <c r="H1462">
        <v>0</v>
      </c>
      <c r="I1462">
        <v>1</v>
      </c>
      <c r="J1462">
        <v>192</v>
      </c>
      <c r="K1462">
        <v>1</v>
      </c>
      <c r="L1462">
        <v>1</v>
      </c>
      <c r="M1462">
        <v>64</v>
      </c>
      <c r="N1462" t="s">
        <v>18</v>
      </c>
      <c r="O1462" s="1">
        <v>1.92139E-25</v>
      </c>
      <c r="P1462">
        <v>301</v>
      </c>
    </row>
    <row r="1463" spans="1:16" x14ac:dyDescent="0.25">
      <c r="A1463" t="s">
        <v>2224</v>
      </c>
      <c r="B1463">
        <v>1746</v>
      </c>
      <c r="C1463" s="3" t="str">
        <f>HYPERLINK("http://www.uniprot.org/uniprot/K7K8I2","tr|K7K8I2|K7K8I2_SOYBN")</f>
        <v>tr|K7K8I2|K7K8I2_SOYBN</v>
      </c>
      <c r="D1463" t="s">
        <v>28</v>
      </c>
      <c r="E1463">
        <v>77.11</v>
      </c>
      <c r="F1463">
        <v>616</v>
      </c>
      <c r="G1463">
        <v>141</v>
      </c>
      <c r="H1463">
        <v>35</v>
      </c>
      <c r="I1463">
        <v>1</v>
      </c>
      <c r="J1463">
        <v>1743</v>
      </c>
      <c r="K1463">
        <v>1</v>
      </c>
      <c r="L1463">
        <v>1</v>
      </c>
      <c r="M1463">
        <v>612</v>
      </c>
      <c r="N1463" t="s">
        <v>18</v>
      </c>
      <c r="O1463">
        <v>0</v>
      </c>
      <c r="P1463">
        <v>2290</v>
      </c>
    </row>
    <row r="1464" spans="1:16" x14ac:dyDescent="0.25">
      <c r="A1464" t="s">
        <v>2225</v>
      </c>
      <c r="B1464">
        <v>561</v>
      </c>
      <c r="C1464" s="3" t="str">
        <f>HYPERLINK("http://www.uniprot.org/uniprot/I1LEV3","tr|I1LEV3|I1LEV3_SOYBN")</f>
        <v>tr|I1LEV3|I1LEV3_SOYBN</v>
      </c>
      <c r="D1464" t="s">
        <v>28</v>
      </c>
      <c r="E1464">
        <v>52.94</v>
      </c>
      <c r="F1464">
        <v>170</v>
      </c>
      <c r="G1464">
        <v>80</v>
      </c>
      <c r="H1464">
        <v>3</v>
      </c>
      <c r="I1464">
        <v>1</v>
      </c>
      <c r="J1464">
        <v>501</v>
      </c>
      <c r="K1464">
        <v>1</v>
      </c>
      <c r="L1464">
        <v>1</v>
      </c>
      <c r="M1464">
        <v>167</v>
      </c>
      <c r="N1464" t="s">
        <v>18</v>
      </c>
      <c r="O1464" s="1">
        <v>4.1931800000000001E-39</v>
      </c>
      <c r="P1464">
        <v>361</v>
      </c>
    </row>
    <row r="1465" spans="1:16" x14ac:dyDescent="0.25">
      <c r="A1465" t="s">
        <v>2226</v>
      </c>
      <c r="B1465">
        <v>2040</v>
      </c>
      <c r="C1465" s="3" t="str">
        <f>HYPERLINK("http://www.uniprot.org/uniprot/I1MWF0","tr|I1MWF0|I1MWF0_SOYBN")</f>
        <v>tr|I1MWF0|I1MWF0_SOYBN</v>
      </c>
      <c r="D1465" t="s">
        <v>71</v>
      </c>
      <c r="E1465">
        <v>82.2</v>
      </c>
      <c r="F1465">
        <v>663</v>
      </c>
      <c r="G1465">
        <v>118</v>
      </c>
      <c r="H1465">
        <v>0</v>
      </c>
      <c r="I1465">
        <v>46</v>
      </c>
      <c r="J1465">
        <v>2034</v>
      </c>
      <c r="K1465">
        <v>1</v>
      </c>
      <c r="L1465">
        <v>5</v>
      </c>
      <c r="M1465">
        <v>667</v>
      </c>
      <c r="N1465" t="s">
        <v>18</v>
      </c>
      <c r="O1465">
        <v>0</v>
      </c>
      <c r="P1465">
        <v>2760</v>
      </c>
    </row>
    <row r="1466" spans="1:16" x14ac:dyDescent="0.25">
      <c r="A1466" t="s">
        <v>2227</v>
      </c>
      <c r="B1466">
        <v>411</v>
      </c>
      <c r="C1466" s="3" t="str">
        <f>HYPERLINK("http://www.uniprot.org/uniprot/I1NG36","tr|I1NG36|I1NG36_SOYBN")</f>
        <v>tr|I1NG36|I1NG36_SOYBN</v>
      </c>
      <c r="D1466" t="s">
        <v>71</v>
      </c>
      <c r="E1466">
        <v>84.44</v>
      </c>
      <c r="F1466">
        <v>45</v>
      </c>
      <c r="G1466">
        <v>7</v>
      </c>
      <c r="H1466">
        <v>0</v>
      </c>
      <c r="I1466">
        <v>4</v>
      </c>
      <c r="J1466">
        <v>138</v>
      </c>
      <c r="K1466">
        <v>1</v>
      </c>
      <c r="L1466">
        <v>303</v>
      </c>
      <c r="M1466">
        <v>347</v>
      </c>
      <c r="N1466" t="s">
        <v>18</v>
      </c>
      <c r="O1466" s="1">
        <v>4.8754699999999996E-13</v>
      </c>
      <c r="P1466">
        <v>194</v>
      </c>
    </row>
    <row r="1467" spans="1:16" x14ac:dyDescent="0.25">
      <c r="A1467" t="s">
        <v>2228</v>
      </c>
      <c r="B1467">
        <v>2928</v>
      </c>
      <c r="C1467" s="3" t="str">
        <f>HYPERLINK("http://www.uniprot.org/uniprot/G7J3H6","tr|G7J3H6|G7J3H6_MEDTR")</f>
        <v>tr|G7J3H6|G7J3H6_MEDTR</v>
      </c>
      <c r="D1467" t="s">
        <v>2229</v>
      </c>
      <c r="E1467">
        <v>75.55</v>
      </c>
      <c r="F1467">
        <v>986</v>
      </c>
      <c r="G1467">
        <v>241</v>
      </c>
      <c r="H1467">
        <v>11</v>
      </c>
      <c r="I1467">
        <v>1</v>
      </c>
      <c r="J1467">
        <v>2925</v>
      </c>
      <c r="K1467">
        <v>1</v>
      </c>
      <c r="L1467">
        <v>1</v>
      </c>
      <c r="M1467">
        <v>984</v>
      </c>
      <c r="N1467" t="s">
        <v>18</v>
      </c>
      <c r="O1467">
        <v>0</v>
      </c>
      <c r="P1467">
        <v>3783</v>
      </c>
    </row>
    <row r="1468" spans="1:16" x14ac:dyDescent="0.25">
      <c r="A1468" t="s">
        <v>2230</v>
      </c>
      <c r="B1468">
        <v>1977</v>
      </c>
      <c r="C1468" s="3" t="str">
        <f>HYPERLINK("http://www.uniprot.org/uniprot/G7JI82","tr|G7JI82|G7JI82_MEDTR")</f>
        <v>tr|G7JI82|G7JI82_MEDTR</v>
      </c>
      <c r="D1468" t="s">
        <v>2231</v>
      </c>
      <c r="E1468">
        <v>87.52</v>
      </c>
      <c r="F1468">
        <v>481</v>
      </c>
      <c r="G1468">
        <v>60</v>
      </c>
      <c r="H1468">
        <v>1</v>
      </c>
      <c r="I1468">
        <v>1</v>
      </c>
      <c r="J1468">
        <v>1440</v>
      </c>
      <c r="K1468">
        <v>1</v>
      </c>
      <c r="L1468">
        <v>1</v>
      </c>
      <c r="M1468">
        <v>481</v>
      </c>
      <c r="N1468" t="s">
        <v>18</v>
      </c>
      <c r="O1468">
        <v>0</v>
      </c>
      <c r="P1468">
        <v>2162</v>
      </c>
    </row>
    <row r="1469" spans="1:16" x14ac:dyDescent="0.25">
      <c r="A1469" t="s">
        <v>2232</v>
      </c>
      <c r="B1469">
        <v>1545</v>
      </c>
      <c r="C1469" s="3" t="str">
        <f>HYPERLINK("http://www.uniprot.org/uniprot/I1NE75","tr|I1NE75|I1NE75_SOYBN")</f>
        <v>tr|I1NE75|I1NE75_SOYBN</v>
      </c>
      <c r="D1469" t="s">
        <v>71</v>
      </c>
      <c r="E1469">
        <v>79.75</v>
      </c>
      <c r="F1469">
        <v>494</v>
      </c>
      <c r="G1469">
        <v>100</v>
      </c>
      <c r="H1469">
        <v>2</v>
      </c>
      <c r="I1469">
        <v>4</v>
      </c>
      <c r="J1469">
        <v>1479</v>
      </c>
      <c r="K1469">
        <v>1</v>
      </c>
      <c r="L1469">
        <v>83</v>
      </c>
      <c r="M1469">
        <v>563</v>
      </c>
      <c r="N1469" t="s">
        <v>18</v>
      </c>
      <c r="O1469">
        <v>0</v>
      </c>
      <c r="P1469">
        <v>2025</v>
      </c>
    </row>
    <row r="1470" spans="1:16" x14ac:dyDescent="0.25">
      <c r="A1470" t="s">
        <v>2233</v>
      </c>
      <c r="B1470">
        <v>429</v>
      </c>
      <c r="C1470" s="3" t="str">
        <f>HYPERLINK("http://www.uniprot.org/uniprot/G7JU12","tr|G7JU12|G7JU12_MEDTR")</f>
        <v>tr|G7JU12|G7JU12_MEDTR</v>
      </c>
      <c r="D1470" t="s">
        <v>2192</v>
      </c>
      <c r="E1470">
        <v>93.68</v>
      </c>
      <c r="F1470">
        <v>95</v>
      </c>
      <c r="G1470">
        <v>6</v>
      </c>
      <c r="H1470">
        <v>0</v>
      </c>
      <c r="I1470">
        <v>1</v>
      </c>
      <c r="J1470">
        <v>285</v>
      </c>
      <c r="K1470">
        <v>1</v>
      </c>
      <c r="L1470">
        <v>396</v>
      </c>
      <c r="M1470">
        <v>490</v>
      </c>
      <c r="N1470" t="s">
        <v>18</v>
      </c>
      <c r="O1470" s="1">
        <v>9.7732400000000005E-46</v>
      </c>
      <c r="P1470">
        <v>476</v>
      </c>
    </row>
    <row r="1471" spans="1:16" x14ac:dyDescent="0.25">
      <c r="A1471" t="s">
        <v>2234</v>
      </c>
      <c r="B1471">
        <v>2610</v>
      </c>
      <c r="C1471" s="3" t="str">
        <f>HYPERLINK("http://www.uniprot.org/uniprot/G7LCB8","tr|G7LCB8|G7LCB8_MEDTR")</f>
        <v>tr|G7LCB8|G7LCB8_MEDTR</v>
      </c>
      <c r="D1471" t="s">
        <v>2235</v>
      </c>
      <c r="E1471">
        <v>76.69</v>
      </c>
      <c r="F1471">
        <v>871</v>
      </c>
      <c r="G1471">
        <v>203</v>
      </c>
      <c r="H1471">
        <v>7</v>
      </c>
      <c r="I1471">
        <v>4</v>
      </c>
      <c r="J1471">
        <v>2595</v>
      </c>
      <c r="K1471">
        <v>1</v>
      </c>
      <c r="L1471">
        <v>29</v>
      </c>
      <c r="M1471">
        <v>898</v>
      </c>
      <c r="N1471" t="s">
        <v>18</v>
      </c>
      <c r="O1471">
        <v>0</v>
      </c>
      <c r="P1471">
        <v>3467</v>
      </c>
    </row>
    <row r="1472" spans="1:16" x14ac:dyDescent="0.25">
      <c r="A1472" t="s">
        <v>2236</v>
      </c>
      <c r="B1472">
        <v>1350</v>
      </c>
      <c r="C1472" s="3" t="str">
        <f>HYPERLINK("http://www.uniprot.org/uniprot/Q2PEV8","tr|Q2PEV8|Q2PEV8_TRIPR")</f>
        <v>tr|Q2PEV8|Q2PEV8_TRIPR</v>
      </c>
      <c r="D1472" t="s">
        <v>2237</v>
      </c>
      <c r="E1472">
        <v>88.88</v>
      </c>
      <c r="F1472">
        <v>261</v>
      </c>
      <c r="G1472">
        <v>29</v>
      </c>
      <c r="H1472">
        <v>0</v>
      </c>
      <c r="I1472">
        <v>157</v>
      </c>
      <c r="J1472">
        <v>939</v>
      </c>
      <c r="K1472">
        <v>1</v>
      </c>
      <c r="L1472">
        <v>54</v>
      </c>
      <c r="M1472">
        <v>313</v>
      </c>
      <c r="N1472" t="s">
        <v>18</v>
      </c>
      <c r="O1472" s="1">
        <v>5.2322900000000001E-132</v>
      </c>
      <c r="P1472">
        <v>1227</v>
      </c>
    </row>
    <row r="1473" spans="1:16" x14ac:dyDescent="0.25">
      <c r="A1473" t="s">
        <v>2238</v>
      </c>
      <c r="B1473">
        <v>1710</v>
      </c>
      <c r="C1473" s="3" t="str">
        <f>HYPERLINK("http://www.uniprot.org/uniprot/G7JRV7","tr|G7JRV7|G7JRV7_MEDTR")</f>
        <v>tr|G7JRV7|G7JRV7_MEDTR</v>
      </c>
      <c r="D1473" t="s">
        <v>2239</v>
      </c>
      <c r="E1473">
        <v>83.65</v>
      </c>
      <c r="F1473">
        <v>569</v>
      </c>
      <c r="G1473">
        <v>93</v>
      </c>
      <c r="H1473">
        <v>0</v>
      </c>
      <c r="I1473">
        <v>1</v>
      </c>
      <c r="J1473">
        <v>1707</v>
      </c>
      <c r="K1473">
        <v>1</v>
      </c>
      <c r="L1473">
        <v>18</v>
      </c>
      <c r="M1473">
        <v>586</v>
      </c>
      <c r="N1473" t="s">
        <v>18</v>
      </c>
      <c r="O1473">
        <v>0</v>
      </c>
      <c r="P1473">
        <v>2548</v>
      </c>
    </row>
    <row r="1474" spans="1:16" x14ac:dyDescent="0.25">
      <c r="A1474" t="s">
        <v>2240</v>
      </c>
      <c r="B1474">
        <v>1650</v>
      </c>
      <c r="C1474" s="3" t="str">
        <f>HYPERLINK("http://www.uniprot.org/uniprot/I1JAU2","tr|I1JAU2|I1JAU2_SOYBN")</f>
        <v>tr|I1JAU2|I1JAU2_SOYBN</v>
      </c>
      <c r="D1474" t="s">
        <v>117</v>
      </c>
      <c r="E1474">
        <v>61.49</v>
      </c>
      <c r="F1474">
        <v>561</v>
      </c>
      <c r="G1474">
        <v>216</v>
      </c>
      <c r="H1474">
        <v>16</v>
      </c>
      <c r="I1474">
        <v>7</v>
      </c>
      <c r="J1474">
        <v>1641</v>
      </c>
      <c r="K1474">
        <v>1</v>
      </c>
      <c r="L1474">
        <v>18</v>
      </c>
      <c r="M1474">
        <v>570</v>
      </c>
      <c r="N1474" t="s">
        <v>18</v>
      </c>
      <c r="O1474" s="1">
        <v>3.7088899999999998E-178</v>
      </c>
      <c r="P1474">
        <v>1626</v>
      </c>
    </row>
    <row r="1475" spans="1:16" x14ac:dyDescent="0.25">
      <c r="A1475" t="s">
        <v>2241</v>
      </c>
      <c r="B1475">
        <v>936</v>
      </c>
      <c r="C1475" s="3" t="str">
        <f>HYPERLINK("http://www.uniprot.org/uniprot/I1JZK1","tr|I1JZK1|I1JZK1_SOYBN")</f>
        <v>tr|I1JZK1|I1JZK1_SOYBN</v>
      </c>
      <c r="D1475" t="s">
        <v>28</v>
      </c>
      <c r="E1475">
        <v>69.569999999999993</v>
      </c>
      <c r="F1475">
        <v>309</v>
      </c>
      <c r="G1475">
        <v>94</v>
      </c>
      <c r="H1475">
        <v>3</v>
      </c>
      <c r="I1475">
        <v>13</v>
      </c>
      <c r="J1475">
        <v>930</v>
      </c>
      <c r="K1475">
        <v>1</v>
      </c>
      <c r="L1475">
        <v>8</v>
      </c>
      <c r="M1475">
        <v>316</v>
      </c>
      <c r="N1475" t="s">
        <v>18</v>
      </c>
      <c r="O1475" s="1">
        <v>2.70015E-117</v>
      </c>
      <c r="P1475">
        <v>1098</v>
      </c>
    </row>
    <row r="1476" spans="1:16" x14ac:dyDescent="0.25">
      <c r="A1476" t="s">
        <v>2242</v>
      </c>
      <c r="B1476">
        <v>897</v>
      </c>
      <c r="C1476" s="3" t="str">
        <f>HYPERLINK("http://www.uniprot.org/uniprot/D7LRV3","tr|D7LRV3|D7LRV3_ARALL")</f>
        <v>tr|D7LRV3|D7LRV3_ARALL</v>
      </c>
      <c r="D1476" t="s">
        <v>2243</v>
      </c>
      <c r="E1476">
        <v>57.87</v>
      </c>
      <c r="F1476">
        <v>311</v>
      </c>
      <c r="G1476">
        <v>131</v>
      </c>
      <c r="H1476">
        <v>61</v>
      </c>
      <c r="I1476">
        <v>145</v>
      </c>
      <c r="J1476">
        <v>894</v>
      </c>
      <c r="K1476">
        <v>1</v>
      </c>
      <c r="L1476">
        <v>55</v>
      </c>
      <c r="M1476">
        <v>365</v>
      </c>
      <c r="N1476" t="s">
        <v>18</v>
      </c>
      <c r="O1476" s="1">
        <v>1.1393399999999999E-93</v>
      </c>
      <c r="P1476">
        <v>894</v>
      </c>
    </row>
    <row r="1477" spans="1:16" x14ac:dyDescent="0.25">
      <c r="A1477" t="s">
        <v>2244</v>
      </c>
      <c r="B1477">
        <v>2949</v>
      </c>
      <c r="C1477" s="3" t="str">
        <f>HYPERLINK("http://www.uniprot.org/uniprot/K7K584","tr|K7K584|K7K584_SOYBN")</f>
        <v>tr|K7K584|K7K584_SOYBN</v>
      </c>
      <c r="D1477" t="s">
        <v>28</v>
      </c>
      <c r="E1477">
        <v>74.72</v>
      </c>
      <c r="F1477">
        <v>1001</v>
      </c>
      <c r="G1477">
        <v>253</v>
      </c>
      <c r="H1477">
        <v>19</v>
      </c>
      <c r="I1477">
        <v>1</v>
      </c>
      <c r="J1477">
        <v>2946</v>
      </c>
      <c r="K1477">
        <v>1</v>
      </c>
      <c r="L1477">
        <v>1</v>
      </c>
      <c r="M1477">
        <v>999</v>
      </c>
      <c r="N1477" t="s">
        <v>18</v>
      </c>
      <c r="O1477">
        <v>0</v>
      </c>
      <c r="P1477">
        <v>3773</v>
      </c>
    </row>
    <row r="1478" spans="1:16" x14ac:dyDescent="0.25">
      <c r="A1478" t="s">
        <v>2245</v>
      </c>
      <c r="B1478">
        <v>756</v>
      </c>
      <c r="C1478" s="3" t="str">
        <f>HYPERLINK("http://www.uniprot.org/uniprot/G7JDQ0","tr|G7JDQ0|G7JDQ0_MEDTR")</f>
        <v>tr|G7JDQ0|G7JDQ0_MEDTR</v>
      </c>
      <c r="D1478" t="s">
        <v>2246</v>
      </c>
      <c r="E1478">
        <v>84.21</v>
      </c>
      <c r="F1478">
        <v>247</v>
      </c>
      <c r="G1478">
        <v>39</v>
      </c>
      <c r="H1478">
        <v>7</v>
      </c>
      <c r="I1478">
        <v>4</v>
      </c>
      <c r="J1478">
        <v>723</v>
      </c>
      <c r="K1478">
        <v>1</v>
      </c>
      <c r="L1478">
        <v>3</v>
      </c>
      <c r="M1478">
        <v>249</v>
      </c>
      <c r="N1478" t="s">
        <v>18</v>
      </c>
      <c r="O1478" s="1">
        <v>2.6126599999999998E-116</v>
      </c>
      <c r="P1478">
        <v>1088</v>
      </c>
    </row>
    <row r="1479" spans="1:16" x14ac:dyDescent="0.25">
      <c r="A1479" t="s">
        <v>2247</v>
      </c>
      <c r="B1479">
        <v>714</v>
      </c>
      <c r="C1479" s="3" t="str">
        <f>HYPERLINK("http://www.uniprot.org/uniprot/I1JXP8","tr|I1JXP8|I1JXP8_SOYBN")</f>
        <v>tr|I1JXP8|I1JXP8_SOYBN</v>
      </c>
      <c r="D1479" t="s">
        <v>71</v>
      </c>
      <c r="E1479">
        <v>78.42</v>
      </c>
      <c r="F1479">
        <v>241</v>
      </c>
      <c r="G1479">
        <v>52</v>
      </c>
      <c r="H1479">
        <v>6</v>
      </c>
      <c r="I1479">
        <v>1</v>
      </c>
      <c r="J1479">
        <v>705</v>
      </c>
      <c r="K1479">
        <v>1</v>
      </c>
      <c r="L1479">
        <v>638</v>
      </c>
      <c r="M1479">
        <v>877</v>
      </c>
      <c r="N1479" t="s">
        <v>18</v>
      </c>
      <c r="O1479" s="1">
        <v>6.9923699999999996E-105</v>
      </c>
      <c r="P1479">
        <v>989</v>
      </c>
    </row>
    <row r="1480" spans="1:16" x14ac:dyDescent="0.25">
      <c r="A1480" t="s">
        <v>2248</v>
      </c>
      <c r="B1480">
        <v>1380</v>
      </c>
      <c r="C1480" s="3" t="str">
        <f>HYPERLINK("http://www.uniprot.org/uniprot/K7LUS5","tr|K7LUS5|K7LUS5_SOYBN")</f>
        <v>tr|K7LUS5|K7LUS5_SOYBN</v>
      </c>
      <c r="D1480" t="s">
        <v>28</v>
      </c>
      <c r="E1480">
        <v>72.66</v>
      </c>
      <c r="F1480">
        <v>472</v>
      </c>
      <c r="G1480">
        <v>129</v>
      </c>
      <c r="H1480">
        <v>13</v>
      </c>
      <c r="I1480">
        <v>1</v>
      </c>
      <c r="J1480">
        <v>1377</v>
      </c>
      <c r="K1480">
        <v>1</v>
      </c>
      <c r="L1480">
        <v>1</v>
      </c>
      <c r="M1480">
        <v>460</v>
      </c>
      <c r="N1480" t="s">
        <v>18</v>
      </c>
      <c r="O1480">
        <v>0</v>
      </c>
      <c r="P1480">
        <v>1663</v>
      </c>
    </row>
    <row r="1481" spans="1:16" x14ac:dyDescent="0.25">
      <c r="A1481" t="s">
        <v>2249</v>
      </c>
      <c r="B1481">
        <v>480</v>
      </c>
      <c r="C1481" s="3" t="str">
        <f>HYPERLINK("http://www.uniprot.org/uniprot/I3RZS0","tr|I3RZS0|I3RZS0_LOTJA")</f>
        <v>tr|I3RZS0|I3RZS0_LOTJA</v>
      </c>
      <c r="D1481" t="s">
        <v>93</v>
      </c>
      <c r="E1481">
        <v>49</v>
      </c>
      <c r="F1481">
        <v>151</v>
      </c>
      <c r="G1481">
        <v>77</v>
      </c>
      <c r="H1481">
        <v>4</v>
      </c>
      <c r="I1481">
        <v>31</v>
      </c>
      <c r="J1481">
        <v>471</v>
      </c>
      <c r="K1481">
        <v>1</v>
      </c>
      <c r="L1481">
        <v>39</v>
      </c>
      <c r="M1481">
        <v>186</v>
      </c>
      <c r="N1481" t="s">
        <v>18</v>
      </c>
      <c r="O1481" s="1">
        <v>1.05931E-31</v>
      </c>
      <c r="P1481">
        <v>355</v>
      </c>
    </row>
    <row r="1482" spans="1:16" x14ac:dyDescent="0.25">
      <c r="A1482" t="s">
        <v>2250</v>
      </c>
      <c r="B1482">
        <v>2004</v>
      </c>
      <c r="C1482" s="3" t="str">
        <f>HYPERLINK("http://www.uniprot.org/uniprot/G7I2H0","tr|G7I2H0|G7I2H0_MEDTR")</f>
        <v>tr|G7I2H0|G7I2H0_MEDTR</v>
      </c>
      <c r="D1482" t="s">
        <v>144</v>
      </c>
      <c r="E1482">
        <v>33.72</v>
      </c>
      <c r="F1482">
        <v>338</v>
      </c>
      <c r="G1482">
        <v>224</v>
      </c>
      <c r="H1482">
        <v>2</v>
      </c>
      <c r="I1482">
        <v>964</v>
      </c>
      <c r="J1482">
        <v>1971</v>
      </c>
      <c r="K1482">
        <v>1</v>
      </c>
      <c r="L1482">
        <v>27</v>
      </c>
      <c r="M1482">
        <v>313</v>
      </c>
      <c r="N1482" t="s">
        <v>18</v>
      </c>
      <c r="O1482" s="1">
        <v>2.5269200000000001E-38</v>
      </c>
      <c r="P1482">
        <v>421</v>
      </c>
    </row>
    <row r="1483" spans="1:16" x14ac:dyDescent="0.25">
      <c r="A1483" t="s">
        <v>2251</v>
      </c>
      <c r="B1483">
        <v>1209</v>
      </c>
      <c r="C1483" s="3" t="str">
        <f>HYPERLINK("http://www.uniprot.org/uniprot/G7IW53","tr|G7IW53|G7IW53_MEDTR")</f>
        <v>tr|G7IW53|G7IW53_MEDTR</v>
      </c>
      <c r="D1483" t="s">
        <v>2252</v>
      </c>
      <c r="E1483">
        <v>69.900000000000006</v>
      </c>
      <c r="F1483">
        <v>442</v>
      </c>
      <c r="G1483">
        <v>133</v>
      </c>
      <c r="H1483">
        <v>40</v>
      </c>
      <c r="I1483">
        <v>1</v>
      </c>
      <c r="J1483">
        <v>1206</v>
      </c>
      <c r="K1483">
        <v>1</v>
      </c>
      <c r="L1483">
        <v>55</v>
      </c>
      <c r="M1483">
        <v>491</v>
      </c>
      <c r="N1483" t="s">
        <v>18</v>
      </c>
      <c r="O1483" s="1">
        <v>1.7977200000000001E-157</v>
      </c>
      <c r="P1483">
        <v>1446</v>
      </c>
    </row>
    <row r="1484" spans="1:16" x14ac:dyDescent="0.25">
      <c r="A1484" t="s">
        <v>2253</v>
      </c>
      <c r="B1484">
        <v>735</v>
      </c>
      <c r="C1484" s="3" t="str">
        <f>HYPERLINK("http://www.uniprot.org/uniprot/G7KH21","tr|G7KH21|G7KH21_MEDTR")</f>
        <v>tr|G7KH21|G7KH21_MEDTR</v>
      </c>
      <c r="D1484" t="s">
        <v>2254</v>
      </c>
      <c r="E1484">
        <v>61.53</v>
      </c>
      <c r="F1484">
        <v>130</v>
      </c>
      <c r="G1484">
        <v>50</v>
      </c>
      <c r="H1484">
        <v>10</v>
      </c>
      <c r="I1484">
        <v>322</v>
      </c>
      <c r="J1484">
        <v>681</v>
      </c>
      <c r="K1484">
        <v>1</v>
      </c>
      <c r="L1484">
        <v>264</v>
      </c>
      <c r="M1484">
        <v>391</v>
      </c>
      <c r="N1484" t="s">
        <v>18</v>
      </c>
      <c r="O1484" s="1">
        <v>2.5910300000000001E-33</v>
      </c>
      <c r="P1484">
        <v>372</v>
      </c>
    </row>
    <row r="1485" spans="1:16" x14ac:dyDescent="0.25">
      <c r="A1485" t="s">
        <v>2255</v>
      </c>
      <c r="B1485">
        <v>1323</v>
      </c>
      <c r="C1485" s="3" t="str">
        <f>HYPERLINK("http://www.uniprot.org/uniprot/G7IUP0","tr|G7IUP0|G7IUP0_MEDTR")</f>
        <v>tr|G7IUP0|G7IUP0_MEDTR</v>
      </c>
      <c r="D1485" t="s">
        <v>2256</v>
      </c>
      <c r="E1485">
        <v>85.74</v>
      </c>
      <c r="F1485">
        <v>442</v>
      </c>
      <c r="G1485">
        <v>63</v>
      </c>
      <c r="H1485">
        <v>2</v>
      </c>
      <c r="I1485">
        <v>1</v>
      </c>
      <c r="J1485">
        <v>1320</v>
      </c>
      <c r="K1485">
        <v>1</v>
      </c>
      <c r="L1485">
        <v>29</v>
      </c>
      <c r="M1485">
        <v>465</v>
      </c>
      <c r="N1485" t="s">
        <v>18</v>
      </c>
      <c r="O1485">
        <v>0</v>
      </c>
      <c r="P1485">
        <v>2021</v>
      </c>
    </row>
    <row r="1486" spans="1:16" x14ac:dyDescent="0.25">
      <c r="A1486" t="s">
        <v>2257</v>
      </c>
      <c r="B1486">
        <v>1494</v>
      </c>
      <c r="C1486" s="3" t="str">
        <f>HYPERLINK("http://www.uniprot.org/uniprot/K7M2R8","tr|K7M2R8|K7M2R8_SOYBN")</f>
        <v>tr|K7M2R8|K7M2R8_SOYBN</v>
      </c>
      <c r="D1486" t="s">
        <v>28</v>
      </c>
      <c r="E1486">
        <v>54.24</v>
      </c>
      <c r="F1486">
        <v>542</v>
      </c>
      <c r="G1486">
        <v>248</v>
      </c>
      <c r="H1486">
        <v>45</v>
      </c>
      <c r="I1486">
        <v>1</v>
      </c>
      <c r="J1486">
        <v>1491</v>
      </c>
      <c r="K1486">
        <v>1</v>
      </c>
      <c r="L1486">
        <v>1</v>
      </c>
      <c r="M1486">
        <v>504</v>
      </c>
      <c r="N1486" t="s">
        <v>18</v>
      </c>
      <c r="O1486" s="1">
        <v>1.17362E-127</v>
      </c>
      <c r="P1486">
        <v>1190</v>
      </c>
    </row>
    <row r="1487" spans="1:16" x14ac:dyDescent="0.25">
      <c r="A1487" t="s">
        <v>2258</v>
      </c>
      <c r="B1487">
        <v>597</v>
      </c>
      <c r="C1487" s="3" t="str">
        <f>HYPERLINK("http://www.uniprot.org/uniprot/G7I9C9","tr|G7I9C9|G7I9C9_MEDTR")</f>
        <v>tr|G7I9C9|G7I9C9_MEDTR</v>
      </c>
      <c r="D1487" t="s">
        <v>2259</v>
      </c>
      <c r="E1487">
        <v>41.66</v>
      </c>
      <c r="F1487">
        <v>72</v>
      </c>
      <c r="G1487">
        <v>42</v>
      </c>
      <c r="H1487">
        <v>0</v>
      </c>
      <c r="I1487">
        <v>7</v>
      </c>
      <c r="J1487">
        <v>222</v>
      </c>
      <c r="K1487">
        <v>1</v>
      </c>
      <c r="L1487">
        <v>592</v>
      </c>
      <c r="M1487">
        <v>663</v>
      </c>
      <c r="N1487" t="s">
        <v>18</v>
      </c>
      <c r="O1487" s="1">
        <v>2.5229300000000002E-7</v>
      </c>
      <c r="P1487">
        <v>146</v>
      </c>
    </row>
    <row r="1488" spans="1:16" x14ac:dyDescent="0.25">
      <c r="A1488" t="s">
        <v>2260</v>
      </c>
      <c r="B1488">
        <v>777</v>
      </c>
      <c r="C1488" s="3" t="str">
        <f>HYPERLINK("http://www.uniprot.org/uniprot/M5Y0E0","tr|M5Y0E0|M5Y0E0_PRUPE")</f>
        <v>tr|M5Y0E0|M5Y0E0_PRUPE</v>
      </c>
      <c r="D1488" t="s">
        <v>452</v>
      </c>
      <c r="E1488">
        <v>32.380000000000003</v>
      </c>
      <c r="F1488">
        <v>176</v>
      </c>
      <c r="G1488">
        <v>119</v>
      </c>
      <c r="H1488">
        <v>2</v>
      </c>
      <c r="I1488">
        <v>76</v>
      </c>
      <c r="J1488">
        <v>597</v>
      </c>
      <c r="K1488">
        <v>1</v>
      </c>
      <c r="L1488">
        <v>6</v>
      </c>
      <c r="M1488">
        <v>179</v>
      </c>
      <c r="N1488" t="s">
        <v>18</v>
      </c>
      <c r="O1488" s="1">
        <v>3.26923E-16</v>
      </c>
      <c r="P1488">
        <v>225</v>
      </c>
    </row>
    <row r="1489" spans="1:16" x14ac:dyDescent="0.25">
      <c r="A1489" t="s">
        <v>2261</v>
      </c>
      <c r="B1489">
        <v>1047</v>
      </c>
      <c r="C1489" s="3" t="str">
        <f>HYPERLINK("http://www.uniprot.org/uniprot/G7K641","tr|G7K641|G7K641_MEDTR")</f>
        <v>tr|G7K641|G7K641_MEDTR</v>
      </c>
      <c r="D1489" t="s">
        <v>2262</v>
      </c>
      <c r="E1489">
        <v>67.569999999999993</v>
      </c>
      <c r="F1489">
        <v>367</v>
      </c>
      <c r="G1489">
        <v>119</v>
      </c>
      <c r="H1489">
        <v>20</v>
      </c>
      <c r="I1489">
        <v>1</v>
      </c>
      <c r="J1489">
        <v>1041</v>
      </c>
      <c r="K1489">
        <v>1</v>
      </c>
      <c r="L1489">
        <v>1</v>
      </c>
      <c r="M1489">
        <v>356</v>
      </c>
      <c r="N1489" t="s">
        <v>18</v>
      </c>
      <c r="O1489" s="1">
        <v>5.1978399999999999E-123</v>
      </c>
      <c r="P1489">
        <v>1148</v>
      </c>
    </row>
    <row r="1490" spans="1:16" x14ac:dyDescent="0.25">
      <c r="A1490" t="s">
        <v>2263</v>
      </c>
      <c r="B1490">
        <v>834</v>
      </c>
      <c r="C1490" s="3" t="str">
        <f>HYPERLINK("http://www.uniprot.org/uniprot/A2Q1V4","tr|A2Q1V4|A2Q1V4_MEDTR")</f>
        <v>tr|A2Q1V4|A2Q1V4_MEDTR</v>
      </c>
      <c r="D1490" t="s">
        <v>2264</v>
      </c>
      <c r="E1490">
        <v>65.14</v>
      </c>
      <c r="F1490">
        <v>284</v>
      </c>
      <c r="G1490">
        <v>99</v>
      </c>
      <c r="H1490">
        <v>7</v>
      </c>
      <c r="I1490">
        <v>1</v>
      </c>
      <c r="J1490">
        <v>831</v>
      </c>
      <c r="K1490">
        <v>1</v>
      </c>
      <c r="L1490">
        <v>1</v>
      </c>
      <c r="M1490">
        <v>284</v>
      </c>
      <c r="N1490" t="s">
        <v>18</v>
      </c>
      <c r="O1490" s="1">
        <v>7.1357299999999996E-100</v>
      </c>
      <c r="P1490">
        <v>947</v>
      </c>
    </row>
    <row r="1491" spans="1:16" x14ac:dyDescent="0.25">
      <c r="A1491" t="s">
        <v>2265</v>
      </c>
      <c r="B1491">
        <v>1611</v>
      </c>
      <c r="C1491" s="3" t="str">
        <f>HYPERLINK("http://www.uniprot.org/uniprot/I1JP50","tr|I1JP50|I1JP50_SOYBN")</f>
        <v>tr|I1JP50|I1JP50_SOYBN</v>
      </c>
      <c r="D1491" t="s">
        <v>71</v>
      </c>
      <c r="E1491">
        <v>89.51</v>
      </c>
      <c r="F1491">
        <v>515</v>
      </c>
      <c r="G1491">
        <v>54</v>
      </c>
      <c r="H1491">
        <v>1</v>
      </c>
      <c r="I1491">
        <v>1</v>
      </c>
      <c r="J1491">
        <v>1542</v>
      </c>
      <c r="K1491">
        <v>1</v>
      </c>
      <c r="L1491">
        <v>1</v>
      </c>
      <c r="M1491">
        <v>515</v>
      </c>
      <c r="N1491" t="s">
        <v>18</v>
      </c>
      <c r="O1491">
        <v>0</v>
      </c>
      <c r="P1491">
        <v>2466</v>
      </c>
    </row>
    <row r="1492" spans="1:16" x14ac:dyDescent="0.25">
      <c r="A1492" t="s">
        <v>2266</v>
      </c>
      <c r="B1492">
        <v>330</v>
      </c>
      <c r="C1492" s="3" t="str">
        <f>HYPERLINK("http://www.uniprot.org/uniprot/I1JFF9","tr|I1JFF9|I1JFF9_SOYBN")</f>
        <v>tr|I1JFF9|I1JFF9_SOYBN</v>
      </c>
      <c r="D1492" t="s">
        <v>28</v>
      </c>
      <c r="E1492">
        <v>43.63</v>
      </c>
      <c r="F1492">
        <v>110</v>
      </c>
      <c r="G1492">
        <v>62</v>
      </c>
      <c r="H1492">
        <v>1</v>
      </c>
      <c r="I1492">
        <v>1</v>
      </c>
      <c r="J1492">
        <v>327</v>
      </c>
      <c r="K1492">
        <v>1</v>
      </c>
      <c r="L1492">
        <v>30</v>
      </c>
      <c r="M1492">
        <v>139</v>
      </c>
      <c r="N1492" t="s">
        <v>18</v>
      </c>
      <c r="O1492" s="1">
        <v>1.30599E-13</v>
      </c>
      <c r="P1492">
        <v>199</v>
      </c>
    </row>
    <row r="1493" spans="1:16" x14ac:dyDescent="0.25">
      <c r="A1493" t="s">
        <v>2267</v>
      </c>
      <c r="B1493">
        <v>720</v>
      </c>
      <c r="C1493" s="3" t="str">
        <f>HYPERLINK("http://www.uniprot.org/uniprot/I1NFL0","tr|I1NFL0|I1NFL0_SOYBN")</f>
        <v>tr|I1NFL0|I1NFL0_SOYBN</v>
      </c>
      <c r="D1493" t="s">
        <v>28</v>
      </c>
      <c r="E1493">
        <v>76.34</v>
      </c>
      <c r="F1493">
        <v>241</v>
      </c>
      <c r="G1493">
        <v>57</v>
      </c>
      <c r="H1493">
        <v>2</v>
      </c>
      <c r="I1493">
        <v>1</v>
      </c>
      <c r="J1493">
        <v>717</v>
      </c>
      <c r="K1493">
        <v>1</v>
      </c>
      <c r="L1493">
        <v>1</v>
      </c>
      <c r="M1493">
        <v>241</v>
      </c>
      <c r="N1493" t="s">
        <v>18</v>
      </c>
      <c r="O1493" s="1">
        <v>8.7238299999999995E-103</v>
      </c>
      <c r="P1493">
        <v>971</v>
      </c>
    </row>
    <row r="1494" spans="1:16" x14ac:dyDescent="0.25">
      <c r="A1494" t="s">
        <v>2268</v>
      </c>
      <c r="B1494">
        <v>1041</v>
      </c>
      <c r="C1494" s="3" t="str">
        <f>HYPERLINK("http://www.uniprot.org/uniprot/G7I5P3","tr|G7I5P3|G7I5P3_MEDTR")</f>
        <v>tr|G7I5P3|G7I5P3_MEDTR</v>
      </c>
      <c r="D1494" t="s">
        <v>2269</v>
      </c>
      <c r="E1494">
        <v>70.17</v>
      </c>
      <c r="F1494">
        <v>352</v>
      </c>
      <c r="G1494">
        <v>105</v>
      </c>
      <c r="H1494">
        <v>6</v>
      </c>
      <c r="I1494">
        <v>1</v>
      </c>
      <c r="J1494">
        <v>1038</v>
      </c>
      <c r="K1494">
        <v>1</v>
      </c>
      <c r="L1494">
        <v>1</v>
      </c>
      <c r="M1494">
        <v>340</v>
      </c>
      <c r="N1494" t="s">
        <v>18</v>
      </c>
      <c r="O1494" s="1">
        <v>9.0636099999999998E-128</v>
      </c>
      <c r="P1494">
        <v>1189</v>
      </c>
    </row>
    <row r="1495" spans="1:16" x14ac:dyDescent="0.25">
      <c r="A1495" t="s">
        <v>2270</v>
      </c>
      <c r="B1495">
        <v>2181</v>
      </c>
      <c r="C1495" s="3" t="str">
        <f>HYPERLINK("http://www.uniprot.org/uniprot/G7IA56","tr|G7IA56|G7IA56_MEDTR")</f>
        <v>tr|G7IA56|G7IA56_MEDTR</v>
      </c>
      <c r="D1495" t="s">
        <v>493</v>
      </c>
      <c r="E1495">
        <v>60.18</v>
      </c>
      <c r="F1495">
        <v>442</v>
      </c>
      <c r="G1495">
        <v>176</v>
      </c>
      <c r="H1495">
        <v>19</v>
      </c>
      <c r="I1495">
        <v>1</v>
      </c>
      <c r="J1495">
        <v>1269</v>
      </c>
      <c r="K1495">
        <v>1</v>
      </c>
      <c r="L1495">
        <v>1</v>
      </c>
      <c r="M1495">
        <v>442</v>
      </c>
      <c r="N1495" t="s">
        <v>18</v>
      </c>
      <c r="O1495" s="1">
        <v>3.3405700000000002E-140</v>
      </c>
      <c r="P1495">
        <v>1300</v>
      </c>
    </row>
    <row r="1496" spans="1:16" x14ac:dyDescent="0.25">
      <c r="A1496" t="s">
        <v>2271</v>
      </c>
      <c r="B1496">
        <v>1143</v>
      </c>
      <c r="C1496" s="3" t="str">
        <f>HYPERLINK("http://www.uniprot.org/uniprot/I1JUW8","tr|I1JUW8|I1JUW8_SOYBN")</f>
        <v>tr|I1JUW8|I1JUW8_SOYBN</v>
      </c>
      <c r="D1496" t="s">
        <v>28</v>
      </c>
      <c r="E1496">
        <v>87.5</v>
      </c>
      <c r="F1496">
        <v>376</v>
      </c>
      <c r="G1496">
        <v>47</v>
      </c>
      <c r="H1496">
        <v>0</v>
      </c>
      <c r="I1496">
        <v>1</v>
      </c>
      <c r="J1496">
        <v>1128</v>
      </c>
      <c r="K1496">
        <v>1</v>
      </c>
      <c r="L1496">
        <v>1</v>
      </c>
      <c r="M1496">
        <v>375</v>
      </c>
      <c r="N1496" t="s">
        <v>18</v>
      </c>
      <c r="O1496">
        <v>0</v>
      </c>
      <c r="P1496">
        <v>1709</v>
      </c>
    </row>
    <row r="1497" spans="1:16" x14ac:dyDescent="0.25">
      <c r="A1497" t="s">
        <v>2272</v>
      </c>
      <c r="B1497">
        <v>984</v>
      </c>
      <c r="C1497" s="3" t="str">
        <f>HYPERLINK("http://www.uniprot.org/uniprot/G7J8U7","tr|G7J8U7|G7J8U7_MEDTR")</f>
        <v>tr|G7J8U7|G7J8U7_MEDTR</v>
      </c>
      <c r="D1497" t="s">
        <v>2273</v>
      </c>
      <c r="E1497">
        <v>73.19</v>
      </c>
      <c r="F1497">
        <v>332</v>
      </c>
      <c r="G1497">
        <v>89</v>
      </c>
      <c r="H1497">
        <v>5</v>
      </c>
      <c r="I1497">
        <v>1</v>
      </c>
      <c r="J1497">
        <v>981</v>
      </c>
      <c r="K1497">
        <v>1</v>
      </c>
      <c r="L1497">
        <v>1</v>
      </c>
      <c r="M1497">
        <v>324</v>
      </c>
      <c r="N1497" t="s">
        <v>18</v>
      </c>
      <c r="O1497" s="1">
        <v>1.11916E-132</v>
      </c>
      <c r="P1497">
        <v>1231</v>
      </c>
    </row>
    <row r="1498" spans="1:16" x14ac:dyDescent="0.25">
      <c r="A1498" t="s">
        <v>2274</v>
      </c>
      <c r="B1498">
        <v>945</v>
      </c>
      <c r="C1498" s="3" t="str">
        <f>HYPERLINK("http://www.uniprot.org/uniprot/G7J8W4","tr|G7J8W4|G7J8W4_MEDTR")</f>
        <v>tr|G7J8W4|G7J8W4_MEDTR</v>
      </c>
      <c r="D1498" t="s">
        <v>2275</v>
      </c>
      <c r="E1498">
        <v>70.03</v>
      </c>
      <c r="F1498">
        <v>327</v>
      </c>
      <c r="G1498">
        <v>98</v>
      </c>
      <c r="H1498">
        <v>16</v>
      </c>
      <c r="I1498">
        <v>1</v>
      </c>
      <c r="J1498">
        <v>933</v>
      </c>
      <c r="K1498">
        <v>1</v>
      </c>
      <c r="L1498">
        <v>1</v>
      </c>
      <c r="M1498">
        <v>326</v>
      </c>
      <c r="N1498" t="s">
        <v>18</v>
      </c>
      <c r="O1498" s="1">
        <v>5.5383500000000004E-118</v>
      </c>
      <c r="P1498">
        <v>1104</v>
      </c>
    </row>
    <row r="1499" spans="1:16" x14ac:dyDescent="0.25">
      <c r="A1499" t="s">
        <v>2276</v>
      </c>
      <c r="B1499">
        <v>648</v>
      </c>
      <c r="C1499" s="3" t="str">
        <f>HYPERLINK("http://www.uniprot.org/uniprot/A2Q2T1","tr|A2Q2T1|A2Q2T1_MEDTR")</f>
        <v>tr|A2Q2T1|A2Q2T1_MEDTR</v>
      </c>
      <c r="D1499" t="s">
        <v>337</v>
      </c>
      <c r="E1499">
        <v>85.85</v>
      </c>
      <c r="F1499">
        <v>205</v>
      </c>
      <c r="G1499">
        <v>29</v>
      </c>
      <c r="H1499">
        <v>2</v>
      </c>
      <c r="I1499">
        <v>1</v>
      </c>
      <c r="J1499">
        <v>609</v>
      </c>
      <c r="K1499">
        <v>1</v>
      </c>
      <c r="L1499">
        <v>273</v>
      </c>
      <c r="M1499">
        <v>477</v>
      </c>
      <c r="N1499" t="s">
        <v>18</v>
      </c>
      <c r="O1499" s="1">
        <v>1.04145E-95</v>
      </c>
      <c r="P1499">
        <v>909</v>
      </c>
    </row>
    <row r="1500" spans="1:16" x14ac:dyDescent="0.25">
      <c r="A1500" t="s">
        <v>2277</v>
      </c>
      <c r="B1500">
        <v>2139</v>
      </c>
      <c r="C1500" s="3" t="str">
        <f>HYPERLINK("http://www.uniprot.org/uniprot/G7LCB7","tr|G7LCB7|G7LCB7_MEDTR")</f>
        <v>tr|G7LCB7|G7LCB7_MEDTR</v>
      </c>
      <c r="D1500" t="s">
        <v>2278</v>
      </c>
      <c r="E1500">
        <v>88.71</v>
      </c>
      <c r="F1500">
        <v>709</v>
      </c>
      <c r="G1500">
        <v>80</v>
      </c>
      <c r="H1500">
        <v>16</v>
      </c>
      <c r="I1500">
        <v>1</v>
      </c>
      <c r="J1500">
        <v>2079</v>
      </c>
      <c r="K1500">
        <v>1</v>
      </c>
      <c r="L1500">
        <v>1</v>
      </c>
      <c r="M1500">
        <v>708</v>
      </c>
      <c r="N1500" t="s">
        <v>18</v>
      </c>
      <c r="O1500">
        <v>0</v>
      </c>
      <c r="P1500">
        <v>3188</v>
      </c>
    </row>
    <row r="1501" spans="1:16" x14ac:dyDescent="0.25">
      <c r="A1501" t="s">
        <v>2279</v>
      </c>
      <c r="B1501">
        <v>597</v>
      </c>
      <c r="C1501" s="3" t="str">
        <f>HYPERLINK("http://www.uniprot.org/uniprot/I1JGF8","tr|I1JGF8|I1JGF8_SOYBN")</f>
        <v>tr|I1JGF8|I1JGF8_SOYBN</v>
      </c>
      <c r="D1501" t="s">
        <v>28</v>
      </c>
      <c r="E1501">
        <v>35.71</v>
      </c>
      <c r="F1501">
        <v>168</v>
      </c>
      <c r="G1501">
        <v>108</v>
      </c>
      <c r="H1501">
        <v>3</v>
      </c>
      <c r="I1501">
        <v>10</v>
      </c>
      <c r="J1501">
        <v>504</v>
      </c>
      <c r="K1501">
        <v>1</v>
      </c>
      <c r="L1501">
        <v>335</v>
      </c>
      <c r="M1501">
        <v>497</v>
      </c>
      <c r="N1501" t="s">
        <v>18</v>
      </c>
      <c r="O1501" s="1">
        <v>1.1272500000000001E-23</v>
      </c>
      <c r="P1501">
        <v>287</v>
      </c>
    </row>
    <row r="1502" spans="1:16" x14ac:dyDescent="0.25">
      <c r="A1502" t="s">
        <v>2280</v>
      </c>
      <c r="B1502">
        <v>1740</v>
      </c>
      <c r="C1502" s="3" t="str">
        <f>HYPERLINK("http://www.uniprot.org/uniprot/Q2HTY1","tr|Q2HTY1|Q2HTY1_MEDTR")</f>
        <v>tr|Q2HTY1|Q2HTY1_MEDTR</v>
      </c>
      <c r="D1502" t="s">
        <v>2281</v>
      </c>
      <c r="E1502">
        <v>89.63</v>
      </c>
      <c r="F1502">
        <v>579</v>
      </c>
      <c r="G1502">
        <v>60</v>
      </c>
      <c r="H1502">
        <v>0</v>
      </c>
      <c r="I1502">
        <v>1</v>
      </c>
      <c r="J1502">
        <v>1737</v>
      </c>
      <c r="K1502">
        <v>1</v>
      </c>
      <c r="L1502">
        <v>1</v>
      </c>
      <c r="M1502">
        <v>578</v>
      </c>
      <c r="N1502" t="s">
        <v>18</v>
      </c>
      <c r="O1502">
        <v>0</v>
      </c>
      <c r="P1502">
        <v>2692</v>
      </c>
    </row>
    <row r="1503" spans="1:16" x14ac:dyDescent="0.25">
      <c r="A1503" t="s">
        <v>2282</v>
      </c>
      <c r="B1503">
        <v>813</v>
      </c>
      <c r="C1503" s="3" t="str">
        <f>HYPERLINK("http://www.uniprot.org/uniprot/I1MU32","tr|I1MU32|I1MU32_SOYBN")</f>
        <v>tr|I1MU32|I1MU32_SOYBN</v>
      </c>
      <c r="D1503" t="s">
        <v>1113</v>
      </c>
      <c r="E1503">
        <v>89.1</v>
      </c>
      <c r="F1503">
        <v>257</v>
      </c>
      <c r="G1503">
        <v>28</v>
      </c>
      <c r="H1503">
        <v>0</v>
      </c>
      <c r="I1503">
        <v>40</v>
      </c>
      <c r="J1503">
        <v>810</v>
      </c>
      <c r="K1503">
        <v>1</v>
      </c>
      <c r="L1503">
        <v>336</v>
      </c>
      <c r="M1503">
        <v>592</v>
      </c>
      <c r="N1503" t="s">
        <v>18</v>
      </c>
      <c r="O1503" s="1">
        <v>2.7214900000000002E-133</v>
      </c>
      <c r="P1503">
        <v>1235</v>
      </c>
    </row>
    <row r="1504" spans="1:16" x14ac:dyDescent="0.25">
      <c r="A1504" t="s">
        <v>2283</v>
      </c>
      <c r="B1504">
        <v>5322</v>
      </c>
      <c r="C1504" s="3" t="str">
        <f>HYPERLINK("http://www.uniprot.org/uniprot/K7KMF7","tr|K7KMF7|K7KMF7_SOYBN")</f>
        <v>tr|K7KMF7|K7KMF7_SOYBN</v>
      </c>
      <c r="D1504" t="s">
        <v>28</v>
      </c>
      <c r="E1504">
        <v>69.98</v>
      </c>
      <c r="F1504">
        <v>1806</v>
      </c>
      <c r="G1504">
        <v>542</v>
      </c>
      <c r="H1504">
        <v>33</v>
      </c>
      <c r="I1504">
        <v>1</v>
      </c>
      <c r="J1504">
        <v>5319</v>
      </c>
      <c r="K1504">
        <v>1</v>
      </c>
      <c r="L1504">
        <v>1</v>
      </c>
      <c r="M1504">
        <v>1773</v>
      </c>
      <c r="N1504" t="s">
        <v>18</v>
      </c>
      <c r="O1504">
        <v>0</v>
      </c>
      <c r="P1504">
        <v>6317</v>
      </c>
    </row>
    <row r="1505" spans="1:16" x14ac:dyDescent="0.25">
      <c r="A1505" t="s">
        <v>2284</v>
      </c>
      <c r="B1505">
        <v>273</v>
      </c>
      <c r="C1505" s="3" t="str">
        <f>HYPERLINK("http://www.uniprot.org/uniprot/I3SGW3","tr|I3SGW3|I3SGW3_LOTJA")</f>
        <v>tr|I3SGW3|I3SGW3_LOTJA</v>
      </c>
      <c r="D1505" t="s">
        <v>2200</v>
      </c>
      <c r="E1505">
        <v>81.11</v>
      </c>
      <c r="F1505">
        <v>90</v>
      </c>
      <c r="G1505">
        <v>17</v>
      </c>
      <c r="H1505">
        <v>0</v>
      </c>
      <c r="I1505">
        <v>1</v>
      </c>
      <c r="J1505">
        <v>270</v>
      </c>
      <c r="K1505">
        <v>1</v>
      </c>
      <c r="L1505">
        <v>1</v>
      </c>
      <c r="M1505">
        <v>90</v>
      </c>
      <c r="N1505" t="s">
        <v>18</v>
      </c>
      <c r="O1505" s="1">
        <v>4.9557999999999999E-37</v>
      </c>
      <c r="P1505">
        <v>401</v>
      </c>
    </row>
    <row r="1506" spans="1:16" x14ac:dyDescent="0.25">
      <c r="A1506" t="s">
        <v>2285</v>
      </c>
      <c r="B1506">
        <v>786</v>
      </c>
      <c r="C1506" s="3" t="str">
        <f>HYPERLINK("http://www.uniprot.org/uniprot/G7KC16","tr|G7KC16|G7KC16_MEDTR")</f>
        <v>tr|G7KC16|G7KC16_MEDTR</v>
      </c>
      <c r="D1506" t="s">
        <v>2286</v>
      </c>
      <c r="E1506">
        <v>62.89</v>
      </c>
      <c r="F1506">
        <v>256</v>
      </c>
      <c r="G1506">
        <v>95</v>
      </c>
      <c r="H1506">
        <v>1</v>
      </c>
      <c r="I1506">
        <v>16</v>
      </c>
      <c r="J1506">
        <v>780</v>
      </c>
      <c r="K1506">
        <v>1</v>
      </c>
      <c r="L1506">
        <v>26</v>
      </c>
      <c r="M1506">
        <v>250</v>
      </c>
      <c r="N1506" t="s">
        <v>18</v>
      </c>
      <c r="O1506" s="1">
        <v>1.0112299999999999E-73</v>
      </c>
      <c r="P1506">
        <v>721</v>
      </c>
    </row>
    <row r="1507" spans="1:16" x14ac:dyDescent="0.25">
      <c r="A1507" t="s">
        <v>2287</v>
      </c>
      <c r="B1507">
        <v>1086</v>
      </c>
      <c r="C1507" s="3" t="str">
        <f>HYPERLINK("http://www.uniprot.org/uniprot/G7LFE1","tr|G7LFE1|G7LFE1_MEDTR")</f>
        <v>tr|G7LFE1|G7LFE1_MEDTR</v>
      </c>
      <c r="D1507" t="s">
        <v>2288</v>
      </c>
      <c r="E1507">
        <v>67.25</v>
      </c>
      <c r="F1507">
        <v>339</v>
      </c>
      <c r="G1507">
        <v>111</v>
      </c>
      <c r="H1507">
        <v>75</v>
      </c>
      <c r="I1507">
        <v>196</v>
      </c>
      <c r="J1507">
        <v>987</v>
      </c>
      <c r="K1507">
        <v>1</v>
      </c>
      <c r="L1507">
        <v>202</v>
      </c>
      <c r="M1507">
        <v>540</v>
      </c>
      <c r="N1507" t="s">
        <v>18</v>
      </c>
      <c r="O1507" s="1">
        <v>2.6309500000000001E-117</v>
      </c>
      <c r="P1507">
        <v>1099</v>
      </c>
    </row>
    <row r="1508" spans="1:16" x14ac:dyDescent="0.25">
      <c r="A1508" t="s">
        <v>2289</v>
      </c>
      <c r="B1508">
        <v>1368</v>
      </c>
      <c r="C1508" s="3" t="str">
        <f>HYPERLINK("http://www.uniprot.org/uniprot/B9RLT7","tr|B9RLT7|B9RLT7_RICCO")</f>
        <v>tr|B9RLT7|B9RLT7_RICCO</v>
      </c>
      <c r="D1508" t="s">
        <v>2290</v>
      </c>
      <c r="E1508">
        <v>76.92</v>
      </c>
      <c r="F1508">
        <v>455</v>
      </c>
      <c r="G1508">
        <v>105</v>
      </c>
      <c r="H1508">
        <v>0</v>
      </c>
      <c r="I1508">
        <v>1</v>
      </c>
      <c r="J1508">
        <v>1365</v>
      </c>
      <c r="K1508">
        <v>1</v>
      </c>
      <c r="L1508">
        <v>1</v>
      </c>
      <c r="M1508">
        <v>454</v>
      </c>
      <c r="N1508" t="s">
        <v>18</v>
      </c>
      <c r="O1508">
        <v>0</v>
      </c>
      <c r="P1508">
        <v>1900</v>
      </c>
    </row>
    <row r="1509" spans="1:16" x14ac:dyDescent="0.25">
      <c r="A1509" t="s">
        <v>2291</v>
      </c>
      <c r="B1509">
        <v>507</v>
      </c>
      <c r="C1509" s="3" t="str">
        <f>HYPERLINK("http://www.uniprot.org/uniprot/K7MNX2","tr|K7MNX2|K7MNX2_SOYBN")</f>
        <v>tr|K7MNX2|K7MNX2_SOYBN</v>
      </c>
      <c r="D1509" t="s">
        <v>28</v>
      </c>
      <c r="E1509">
        <v>29</v>
      </c>
      <c r="F1509">
        <v>100</v>
      </c>
      <c r="G1509">
        <v>71</v>
      </c>
      <c r="H1509">
        <v>2</v>
      </c>
      <c r="I1509">
        <v>1</v>
      </c>
      <c r="J1509">
        <v>294</v>
      </c>
      <c r="K1509">
        <v>1</v>
      </c>
      <c r="L1509">
        <v>418</v>
      </c>
      <c r="M1509">
        <v>517</v>
      </c>
      <c r="N1509" t="s">
        <v>18</v>
      </c>
      <c r="O1509" s="1">
        <v>2.7612400000000001E-8</v>
      </c>
      <c r="P1509">
        <v>153</v>
      </c>
    </row>
    <row r="1510" spans="1:16" x14ac:dyDescent="0.25">
      <c r="A1510" t="s">
        <v>2292</v>
      </c>
      <c r="B1510">
        <v>2028</v>
      </c>
      <c r="C1510" s="3" t="str">
        <f>HYPERLINK("http://www.uniprot.org/uniprot/G7IPG0","tr|G7IPG0|G7IPG0_MEDTR")</f>
        <v>tr|G7IPG0|G7IPG0_MEDTR</v>
      </c>
      <c r="D1510" t="s">
        <v>2293</v>
      </c>
      <c r="E1510">
        <v>87.55</v>
      </c>
      <c r="F1510">
        <v>675</v>
      </c>
      <c r="G1510">
        <v>84</v>
      </c>
      <c r="H1510">
        <v>0</v>
      </c>
      <c r="I1510">
        <v>1</v>
      </c>
      <c r="J1510">
        <v>2025</v>
      </c>
      <c r="K1510">
        <v>1</v>
      </c>
      <c r="L1510">
        <v>1</v>
      </c>
      <c r="M1510">
        <v>675</v>
      </c>
      <c r="N1510" t="s">
        <v>18</v>
      </c>
      <c r="O1510">
        <v>0</v>
      </c>
      <c r="P1510">
        <v>3089</v>
      </c>
    </row>
    <row r="1511" spans="1:16" x14ac:dyDescent="0.25">
      <c r="A1511" t="s">
        <v>2294</v>
      </c>
      <c r="B1511">
        <v>819</v>
      </c>
      <c r="C1511" s="3" t="str">
        <f>HYPERLINK("http://www.uniprot.org/uniprot/Q39802","tr|Q39802|Q39802_SOYBN")</f>
        <v>tr|Q39802|Q39802_SOYBN</v>
      </c>
      <c r="D1511" t="s">
        <v>2295</v>
      </c>
      <c r="E1511">
        <v>74.540000000000006</v>
      </c>
      <c r="F1511">
        <v>275</v>
      </c>
      <c r="G1511">
        <v>70</v>
      </c>
      <c r="H1511">
        <v>4</v>
      </c>
      <c r="I1511">
        <v>1</v>
      </c>
      <c r="J1511">
        <v>813</v>
      </c>
      <c r="K1511">
        <v>1</v>
      </c>
      <c r="L1511">
        <v>1</v>
      </c>
      <c r="M1511">
        <v>275</v>
      </c>
      <c r="N1511" t="s">
        <v>18</v>
      </c>
      <c r="O1511" s="1">
        <v>5.0606299999999996E-119</v>
      </c>
      <c r="P1511">
        <v>1112</v>
      </c>
    </row>
    <row r="1512" spans="1:16" x14ac:dyDescent="0.25">
      <c r="A1512" t="s">
        <v>2296</v>
      </c>
      <c r="B1512">
        <v>963</v>
      </c>
      <c r="C1512" s="3" t="str">
        <f>HYPERLINK("http://www.uniprot.org/uniprot/G7IPH5","tr|G7IPH5|G7IPH5_MEDTR")</f>
        <v>tr|G7IPH5|G7IPH5_MEDTR</v>
      </c>
      <c r="D1512" t="s">
        <v>2297</v>
      </c>
      <c r="E1512">
        <v>75.959999999999994</v>
      </c>
      <c r="F1512">
        <v>312</v>
      </c>
      <c r="G1512">
        <v>75</v>
      </c>
      <c r="H1512">
        <v>2</v>
      </c>
      <c r="I1512">
        <v>1</v>
      </c>
      <c r="J1512">
        <v>930</v>
      </c>
      <c r="K1512">
        <v>1</v>
      </c>
      <c r="L1512">
        <v>46</v>
      </c>
      <c r="M1512">
        <v>357</v>
      </c>
      <c r="N1512" t="s">
        <v>18</v>
      </c>
      <c r="O1512" s="1">
        <v>4.23261E-129</v>
      </c>
      <c r="P1512">
        <v>1200</v>
      </c>
    </row>
    <row r="1513" spans="1:16" x14ac:dyDescent="0.25">
      <c r="A1513" t="s">
        <v>2298</v>
      </c>
      <c r="B1513">
        <v>513</v>
      </c>
      <c r="C1513" s="3" t="str">
        <f>HYPERLINK("http://www.uniprot.org/uniprot/B0ZZ79","tr|B0ZZ79|B0ZZ79_ARAHY")</f>
        <v>tr|B0ZZ79|B0ZZ79_ARAHY</v>
      </c>
      <c r="D1513" t="s">
        <v>2299</v>
      </c>
      <c r="E1513">
        <v>66.400000000000006</v>
      </c>
      <c r="F1513">
        <v>125</v>
      </c>
      <c r="G1513">
        <v>42</v>
      </c>
      <c r="H1513">
        <v>2</v>
      </c>
      <c r="I1513">
        <v>139</v>
      </c>
      <c r="J1513">
        <v>507</v>
      </c>
      <c r="K1513">
        <v>1</v>
      </c>
      <c r="L1513">
        <v>325</v>
      </c>
      <c r="M1513">
        <v>449</v>
      </c>
      <c r="N1513" t="s">
        <v>18</v>
      </c>
      <c r="O1513" s="1">
        <v>5.8127900000000002E-38</v>
      </c>
      <c r="P1513">
        <v>409</v>
      </c>
    </row>
    <row r="1514" spans="1:16" x14ac:dyDescent="0.25">
      <c r="A1514" t="s">
        <v>2300</v>
      </c>
      <c r="B1514">
        <v>510</v>
      </c>
      <c r="C1514" s="3" t="str">
        <f>HYPERLINK("http://www.uniprot.org/uniprot/K7M7U5","tr|K7M7U5|K7M7U5_SOYBN")</f>
        <v>tr|K7M7U5|K7M7U5_SOYBN</v>
      </c>
      <c r="D1514" t="s">
        <v>117</v>
      </c>
      <c r="E1514">
        <v>57.43</v>
      </c>
      <c r="F1514">
        <v>195</v>
      </c>
      <c r="G1514">
        <v>83</v>
      </c>
      <c r="H1514">
        <v>33</v>
      </c>
      <c r="I1514">
        <v>1</v>
      </c>
      <c r="J1514">
        <v>486</v>
      </c>
      <c r="K1514">
        <v>1</v>
      </c>
      <c r="L1514">
        <v>1</v>
      </c>
      <c r="M1514">
        <v>194</v>
      </c>
      <c r="N1514" t="s">
        <v>18</v>
      </c>
      <c r="O1514" s="1">
        <v>2.0735300000000001E-43</v>
      </c>
      <c r="P1514">
        <v>456</v>
      </c>
    </row>
    <row r="1515" spans="1:16" x14ac:dyDescent="0.25">
      <c r="A1515" t="s">
        <v>2301</v>
      </c>
      <c r="B1515">
        <v>1629</v>
      </c>
      <c r="C1515" s="3" t="str">
        <f>HYPERLINK("http://www.uniprot.org/uniprot/G7K640","tr|G7K640|G7K640_MEDTR")</f>
        <v>tr|G7K640|G7K640_MEDTR</v>
      </c>
      <c r="D1515" t="s">
        <v>2302</v>
      </c>
      <c r="E1515">
        <v>88.02</v>
      </c>
      <c r="F1515">
        <v>526</v>
      </c>
      <c r="G1515">
        <v>63</v>
      </c>
      <c r="H1515">
        <v>0</v>
      </c>
      <c r="I1515">
        <v>16</v>
      </c>
      <c r="J1515">
        <v>1593</v>
      </c>
      <c r="K1515">
        <v>1</v>
      </c>
      <c r="L1515">
        <v>8</v>
      </c>
      <c r="M1515">
        <v>530</v>
      </c>
      <c r="N1515" t="s">
        <v>18</v>
      </c>
      <c r="O1515">
        <v>0</v>
      </c>
      <c r="P1515">
        <v>2406</v>
      </c>
    </row>
    <row r="1516" spans="1:16" x14ac:dyDescent="0.25">
      <c r="A1516" t="s">
        <v>2303</v>
      </c>
      <c r="B1516">
        <v>1275</v>
      </c>
      <c r="C1516" s="3" t="str">
        <f>HYPERLINK("http://www.uniprot.org/uniprot/G7KTD6","tr|G7KTD6|G7KTD6_MEDTR")</f>
        <v>tr|G7KTD6|G7KTD6_MEDTR</v>
      </c>
      <c r="D1516" t="s">
        <v>2304</v>
      </c>
      <c r="E1516">
        <v>78.27</v>
      </c>
      <c r="F1516">
        <v>428</v>
      </c>
      <c r="G1516">
        <v>93</v>
      </c>
      <c r="H1516">
        <v>6</v>
      </c>
      <c r="I1516">
        <v>1</v>
      </c>
      <c r="J1516">
        <v>1266</v>
      </c>
      <c r="K1516">
        <v>1</v>
      </c>
      <c r="L1516">
        <v>1</v>
      </c>
      <c r="M1516">
        <v>418</v>
      </c>
      <c r="N1516" t="s">
        <v>18</v>
      </c>
      <c r="O1516" s="1">
        <v>3.6573200000000002E-180</v>
      </c>
      <c r="P1516">
        <v>1642</v>
      </c>
    </row>
    <row r="1517" spans="1:16" x14ac:dyDescent="0.25">
      <c r="A1517" t="s">
        <v>2305</v>
      </c>
      <c r="B1517">
        <v>1389</v>
      </c>
      <c r="C1517" s="3" t="str">
        <f>HYPERLINK("http://www.uniprot.org/uniprot/I1JP51","tr|I1JP51|I1JP51_SOYBN")</f>
        <v>tr|I1JP51|I1JP51_SOYBN</v>
      </c>
      <c r="D1517" t="s">
        <v>28</v>
      </c>
      <c r="E1517">
        <v>86.85</v>
      </c>
      <c r="F1517">
        <v>464</v>
      </c>
      <c r="G1517">
        <v>61</v>
      </c>
      <c r="H1517">
        <v>2</v>
      </c>
      <c r="I1517">
        <v>1</v>
      </c>
      <c r="J1517">
        <v>1386</v>
      </c>
      <c r="K1517">
        <v>1</v>
      </c>
      <c r="L1517">
        <v>6</v>
      </c>
      <c r="M1517">
        <v>468</v>
      </c>
      <c r="N1517" t="s">
        <v>18</v>
      </c>
      <c r="O1517">
        <v>0</v>
      </c>
      <c r="P1517">
        <v>2117</v>
      </c>
    </row>
    <row r="1518" spans="1:16" x14ac:dyDescent="0.25">
      <c r="A1518" t="s">
        <v>2306</v>
      </c>
      <c r="B1518">
        <v>1236</v>
      </c>
      <c r="C1518" s="3" t="str">
        <f>HYPERLINK("http://www.uniprot.org/uniprot/K7LGY6","tr|K7LGY6|K7LGY6_SOYBN")</f>
        <v>tr|K7LGY6|K7LGY6_SOYBN</v>
      </c>
      <c r="D1518" t="s">
        <v>28</v>
      </c>
      <c r="E1518">
        <v>49.89</v>
      </c>
      <c r="F1518">
        <v>481</v>
      </c>
      <c r="G1518">
        <v>241</v>
      </c>
      <c r="H1518">
        <v>70</v>
      </c>
      <c r="I1518">
        <v>1</v>
      </c>
      <c r="J1518">
        <v>1233</v>
      </c>
      <c r="K1518">
        <v>1</v>
      </c>
      <c r="L1518">
        <v>39</v>
      </c>
      <c r="M1518">
        <v>511</v>
      </c>
      <c r="N1518" t="s">
        <v>18</v>
      </c>
      <c r="O1518" s="1">
        <v>6.7123599999999996E-107</v>
      </c>
      <c r="P1518">
        <v>1010</v>
      </c>
    </row>
    <row r="1519" spans="1:16" x14ac:dyDescent="0.25">
      <c r="A1519" t="s">
        <v>2307</v>
      </c>
      <c r="B1519">
        <v>8007</v>
      </c>
      <c r="C1519" s="3" t="str">
        <f>HYPERLINK("http://www.uniprot.org/uniprot/G7I5R4","tr|G7I5R4|G7I5R4_MEDTR")</f>
        <v>tr|G7I5R4|G7I5R4_MEDTR</v>
      </c>
      <c r="D1519" t="s">
        <v>2308</v>
      </c>
      <c r="E1519">
        <v>66.599999999999994</v>
      </c>
      <c r="F1519">
        <v>2836</v>
      </c>
      <c r="G1519">
        <v>947</v>
      </c>
      <c r="H1519">
        <v>168</v>
      </c>
      <c r="I1519">
        <v>1</v>
      </c>
      <c r="J1519">
        <v>8004</v>
      </c>
      <c r="K1519">
        <v>1</v>
      </c>
      <c r="L1519">
        <v>1</v>
      </c>
      <c r="M1519">
        <v>2774</v>
      </c>
      <c r="N1519" t="s">
        <v>18</v>
      </c>
      <c r="O1519">
        <v>0</v>
      </c>
      <c r="P1519">
        <v>8659</v>
      </c>
    </row>
    <row r="1520" spans="1:16" x14ac:dyDescent="0.25">
      <c r="A1520" t="s">
        <v>2309</v>
      </c>
      <c r="B1520">
        <v>3792</v>
      </c>
      <c r="C1520" s="3" t="str">
        <f>HYPERLINK("http://www.uniprot.org/uniprot/Q710T7","tr|Q710T7|Q710T7_POPDE")</f>
        <v>tr|Q710T7|Q710T7_POPDE</v>
      </c>
      <c r="D1520" t="s">
        <v>1150</v>
      </c>
      <c r="E1520">
        <v>67.180000000000007</v>
      </c>
      <c r="F1520">
        <v>1277</v>
      </c>
      <c r="G1520">
        <v>419</v>
      </c>
      <c r="H1520">
        <v>18</v>
      </c>
      <c r="I1520">
        <v>1</v>
      </c>
      <c r="J1520">
        <v>3777</v>
      </c>
      <c r="K1520">
        <v>1</v>
      </c>
      <c r="L1520">
        <v>125</v>
      </c>
      <c r="M1520">
        <v>1375</v>
      </c>
      <c r="N1520" t="s">
        <v>18</v>
      </c>
      <c r="O1520">
        <v>0</v>
      </c>
      <c r="P1520">
        <v>4240</v>
      </c>
    </row>
    <row r="1521" spans="1:16" x14ac:dyDescent="0.25">
      <c r="A1521" t="s">
        <v>2310</v>
      </c>
      <c r="B1521">
        <v>498</v>
      </c>
      <c r="C1521" s="3" t="str">
        <f>HYPERLINK("http://www.uniprot.org/uniprot/G7J3I2","tr|G7J3I2|G7J3I2_MEDTR")</f>
        <v>tr|G7J3I2|G7J3I2_MEDTR</v>
      </c>
      <c r="D1521" t="s">
        <v>2311</v>
      </c>
      <c r="E1521">
        <v>74.55</v>
      </c>
      <c r="F1521">
        <v>169</v>
      </c>
      <c r="G1521">
        <v>43</v>
      </c>
      <c r="H1521">
        <v>5</v>
      </c>
      <c r="I1521">
        <v>1</v>
      </c>
      <c r="J1521">
        <v>492</v>
      </c>
      <c r="K1521">
        <v>1</v>
      </c>
      <c r="L1521">
        <v>1</v>
      </c>
      <c r="M1521">
        <v>169</v>
      </c>
      <c r="N1521" t="s">
        <v>18</v>
      </c>
      <c r="O1521" s="1">
        <v>1.9730799999999999E-70</v>
      </c>
      <c r="P1521">
        <v>689</v>
      </c>
    </row>
    <row r="1522" spans="1:16" x14ac:dyDescent="0.25">
      <c r="A1522" t="s">
        <v>2312</v>
      </c>
      <c r="B1522">
        <v>1257</v>
      </c>
      <c r="C1522" s="3" t="str">
        <f>HYPERLINK("http://www.uniprot.org/uniprot/G7JH52","tr|G7JH52|G7JH52_MEDTR")</f>
        <v>tr|G7JH52|G7JH52_MEDTR</v>
      </c>
      <c r="D1522" t="s">
        <v>2313</v>
      </c>
      <c r="E1522">
        <v>86.84</v>
      </c>
      <c r="F1522">
        <v>418</v>
      </c>
      <c r="G1522">
        <v>55</v>
      </c>
      <c r="H1522">
        <v>0</v>
      </c>
      <c r="I1522">
        <v>1</v>
      </c>
      <c r="J1522">
        <v>1254</v>
      </c>
      <c r="K1522">
        <v>1</v>
      </c>
      <c r="L1522">
        <v>81</v>
      </c>
      <c r="M1522">
        <v>494</v>
      </c>
      <c r="N1522" t="s">
        <v>18</v>
      </c>
      <c r="O1522">
        <v>0</v>
      </c>
      <c r="P1522">
        <v>1863</v>
      </c>
    </row>
    <row r="1523" spans="1:16" x14ac:dyDescent="0.25">
      <c r="A1523" t="s">
        <v>2314</v>
      </c>
      <c r="B1523">
        <v>1578</v>
      </c>
      <c r="C1523" s="3" t="str">
        <f>HYPERLINK("http://www.uniprot.org/uniprot/G7JH38","tr|G7JH38|G7JH38_MEDTR")</f>
        <v>tr|G7JH38|G7JH38_MEDTR</v>
      </c>
      <c r="D1523" t="s">
        <v>2315</v>
      </c>
      <c r="E1523">
        <v>82.95</v>
      </c>
      <c r="F1523">
        <v>534</v>
      </c>
      <c r="G1523">
        <v>91</v>
      </c>
      <c r="H1523">
        <v>9</v>
      </c>
      <c r="I1523">
        <v>1</v>
      </c>
      <c r="J1523">
        <v>1575</v>
      </c>
      <c r="K1523">
        <v>1</v>
      </c>
      <c r="L1523">
        <v>130</v>
      </c>
      <c r="M1523">
        <v>652</v>
      </c>
      <c r="N1523" t="s">
        <v>18</v>
      </c>
      <c r="O1523">
        <v>0</v>
      </c>
      <c r="P1523">
        <v>2250</v>
      </c>
    </row>
    <row r="1524" spans="1:16" x14ac:dyDescent="0.25">
      <c r="A1524" t="s">
        <v>2316</v>
      </c>
      <c r="B1524">
        <v>762</v>
      </c>
      <c r="C1524" s="3" t="str">
        <f>HYPERLINK("http://www.uniprot.org/uniprot/I3SRM9","tr|I3SRM9|I3SRM9_MEDTR")</f>
        <v>tr|I3SRM9|I3SRM9_MEDTR</v>
      </c>
      <c r="D1524" t="s">
        <v>22</v>
      </c>
      <c r="E1524">
        <v>93.67</v>
      </c>
      <c r="F1524">
        <v>253</v>
      </c>
      <c r="G1524">
        <v>16</v>
      </c>
      <c r="H1524">
        <v>0</v>
      </c>
      <c r="I1524">
        <v>1</v>
      </c>
      <c r="J1524">
        <v>759</v>
      </c>
      <c r="K1524">
        <v>1</v>
      </c>
      <c r="L1524">
        <v>1</v>
      </c>
      <c r="M1524">
        <v>253</v>
      </c>
      <c r="N1524" t="s">
        <v>18</v>
      </c>
      <c r="O1524" s="1">
        <v>8.7941800000000006E-136</v>
      </c>
      <c r="P1524">
        <v>1256</v>
      </c>
    </row>
    <row r="1525" spans="1:16" x14ac:dyDescent="0.25">
      <c r="A1525" t="s">
        <v>2317</v>
      </c>
      <c r="B1525">
        <v>2757</v>
      </c>
      <c r="C1525" s="3" t="str">
        <f>HYPERLINK("http://www.uniprot.org/uniprot/I1KQE5","tr|I1KQE5|I1KQE5_SOYBN")</f>
        <v>tr|I1KQE5|I1KQE5_SOYBN</v>
      </c>
      <c r="D1525" t="s">
        <v>71</v>
      </c>
      <c r="E1525">
        <v>74.849999999999994</v>
      </c>
      <c r="F1525">
        <v>867</v>
      </c>
      <c r="G1525">
        <v>218</v>
      </c>
      <c r="H1525">
        <v>62</v>
      </c>
      <c r="I1525">
        <v>1</v>
      </c>
      <c r="J1525">
        <v>2415</v>
      </c>
      <c r="K1525">
        <v>1</v>
      </c>
      <c r="L1525">
        <v>588</v>
      </c>
      <c r="M1525">
        <v>1452</v>
      </c>
      <c r="N1525" t="s">
        <v>18</v>
      </c>
      <c r="O1525">
        <v>0</v>
      </c>
      <c r="P1525">
        <v>3200</v>
      </c>
    </row>
    <row r="1526" spans="1:16" x14ac:dyDescent="0.25">
      <c r="A1526" t="s">
        <v>2318</v>
      </c>
      <c r="B1526">
        <v>666</v>
      </c>
      <c r="C1526" s="3" t="str">
        <f>HYPERLINK("http://www.uniprot.org/uniprot/C6T179","tr|C6T179|C6T179_SOYBN")</f>
        <v>tr|C6T179|C6T179_SOYBN</v>
      </c>
      <c r="D1526" t="s">
        <v>210</v>
      </c>
      <c r="E1526">
        <v>78.180000000000007</v>
      </c>
      <c r="F1526">
        <v>220</v>
      </c>
      <c r="G1526">
        <v>48</v>
      </c>
      <c r="H1526">
        <v>0</v>
      </c>
      <c r="I1526">
        <v>1</v>
      </c>
      <c r="J1526">
        <v>660</v>
      </c>
      <c r="K1526">
        <v>1</v>
      </c>
      <c r="L1526">
        <v>3</v>
      </c>
      <c r="M1526">
        <v>222</v>
      </c>
      <c r="N1526" t="s">
        <v>18</v>
      </c>
      <c r="O1526" s="1">
        <v>1.1236699999999999E-95</v>
      </c>
      <c r="P1526">
        <v>909</v>
      </c>
    </row>
    <row r="1527" spans="1:16" x14ac:dyDescent="0.25">
      <c r="A1527" t="s">
        <v>2319</v>
      </c>
      <c r="B1527">
        <v>732</v>
      </c>
      <c r="C1527" s="3" t="str">
        <f>HYPERLINK("http://www.uniprot.org/uniprot/Q2HTY2","tr|Q2HTY2|Q2HTY2_MEDTR")</f>
        <v>tr|Q2HTY2|Q2HTY2_MEDTR</v>
      </c>
      <c r="D1527" t="s">
        <v>2320</v>
      </c>
      <c r="E1527">
        <v>55.21</v>
      </c>
      <c r="F1527">
        <v>259</v>
      </c>
      <c r="G1527">
        <v>116</v>
      </c>
      <c r="H1527">
        <v>16</v>
      </c>
      <c r="I1527">
        <v>1</v>
      </c>
      <c r="J1527">
        <v>729</v>
      </c>
      <c r="K1527">
        <v>1</v>
      </c>
      <c r="L1527">
        <v>40</v>
      </c>
      <c r="M1527">
        <v>283</v>
      </c>
      <c r="N1527" t="s">
        <v>18</v>
      </c>
      <c r="O1527" s="1">
        <v>6.2616099999999995E-64</v>
      </c>
      <c r="P1527">
        <v>636</v>
      </c>
    </row>
    <row r="1528" spans="1:16" x14ac:dyDescent="0.25">
      <c r="A1528" t="s">
        <v>2321</v>
      </c>
      <c r="B1528">
        <v>1095</v>
      </c>
      <c r="C1528" s="3" t="str">
        <f>HYPERLINK("http://www.uniprot.org/uniprot/G7JGJ1","tr|G7JGJ1|G7JGJ1_MEDTR")</f>
        <v>tr|G7JGJ1|G7JGJ1_MEDTR</v>
      </c>
      <c r="D1528" t="s">
        <v>2322</v>
      </c>
      <c r="E1528">
        <v>75.5</v>
      </c>
      <c r="F1528">
        <v>298</v>
      </c>
      <c r="G1528">
        <v>73</v>
      </c>
      <c r="H1528">
        <v>10</v>
      </c>
      <c r="I1528">
        <v>1</v>
      </c>
      <c r="J1528">
        <v>864</v>
      </c>
      <c r="K1528">
        <v>1</v>
      </c>
      <c r="L1528">
        <v>1</v>
      </c>
      <c r="M1528">
        <v>298</v>
      </c>
      <c r="N1528" t="s">
        <v>18</v>
      </c>
      <c r="O1528" s="1">
        <v>3.7276800000000002E-137</v>
      </c>
      <c r="P1528">
        <v>1139</v>
      </c>
    </row>
    <row r="1529" spans="1:16" x14ac:dyDescent="0.25">
      <c r="A1529" t="s">
        <v>2323</v>
      </c>
      <c r="B1529">
        <v>3486</v>
      </c>
      <c r="C1529" s="3" t="str">
        <f>HYPERLINK("http://www.uniprot.org/uniprot/Q39889","tr|Q39889|Q39889_SOYBN")</f>
        <v>tr|Q39889|Q39889_SOYBN</v>
      </c>
      <c r="D1529" t="s">
        <v>2324</v>
      </c>
      <c r="E1529">
        <v>87.27</v>
      </c>
      <c r="F1529">
        <v>904</v>
      </c>
      <c r="G1529">
        <v>115</v>
      </c>
      <c r="H1529">
        <v>3</v>
      </c>
      <c r="I1529">
        <v>748</v>
      </c>
      <c r="J1529">
        <v>3450</v>
      </c>
      <c r="K1529">
        <v>1</v>
      </c>
      <c r="L1529">
        <v>1</v>
      </c>
      <c r="M1529">
        <v>900</v>
      </c>
      <c r="N1529" t="s">
        <v>18</v>
      </c>
      <c r="O1529">
        <v>0</v>
      </c>
      <c r="P1529">
        <v>3954</v>
      </c>
    </row>
    <row r="1530" spans="1:16" x14ac:dyDescent="0.25">
      <c r="A1530" t="s">
        <v>2325</v>
      </c>
      <c r="B1530">
        <v>918</v>
      </c>
      <c r="C1530" s="3" t="str">
        <f>HYPERLINK("http://www.uniprot.org/uniprot/I1JKK6","tr|I1JKK6|I1JKK6_SOYBN")</f>
        <v>tr|I1JKK6|I1JKK6_SOYBN</v>
      </c>
      <c r="D1530" t="s">
        <v>28</v>
      </c>
      <c r="E1530">
        <v>53.03</v>
      </c>
      <c r="F1530">
        <v>313</v>
      </c>
      <c r="G1530">
        <v>147</v>
      </c>
      <c r="H1530">
        <v>8</v>
      </c>
      <c r="I1530">
        <v>1</v>
      </c>
      <c r="J1530">
        <v>915</v>
      </c>
      <c r="K1530">
        <v>1</v>
      </c>
      <c r="L1530">
        <v>1</v>
      </c>
      <c r="M1530">
        <v>310</v>
      </c>
      <c r="N1530" t="s">
        <v>18</v>
      </c>
      <c r="O1530" s="1">
        <v>6.7125099999999999E-73</v>
      </c>
      <c r="P1530">
        <v>715</v>
      </c>
    </row>
    <row r="1531" spans="1:16" x14ac:dyDescent="0.25">
      <c r="A1531" t="s">
        <v>2326</v>
      </c>
      <c r="B1531">
        <v>366</v>
      </c>
      <c r="C1531" s="3" t="str">
        <f>HYPERLINK("http://www.uniprot.org/uniprot/I1LGE4","tr|I1LGE4|I1LGE4_SOYBN")</f>
        <v>tr|I1LGE4|I1LGE4_SOYBN</v>
      </c>
      <c r="D1531" t="s">
        <v>28</v>
      </c>
      <c r="E1531">
        <v>54.41</v>
      </c>
      <c r="F1531">
        <v>136</v>
      </c>
      <c r="G1531">
        <v>62</v>
      </c>
      <c r="H1531">
        <v>29</v>
      </c>
      <c r="I1531">
        <v>1</v>
      </c>
      <c r="J1531">
        <v>321</v>
      </c>
      <c r="K1531">
        <v>1</v>
      </c>
      <c r="L1531">
        <v>1</v>
      </c>
      <c r="M1531">
        <v>134</v>
      </c>
      <c r="N1531" t="s">
        <v>18</v>
      </c>
      <c r="O1531" s="1">
        <v>6.7780600000000002E-31</v>
      </c>
      <c r="P1531">
        <v>348</v>
      </c>
    </row>
    <row r="1532" spans="1:16" x14ac:dyDescent="0.25">
      <c r="A1532" t="s">
        <v>2327</v>
      </c>
      <c r="B1532">
        <v>1251</v>
      </c>
      <c r="C1532" s="3" t="str">
        <f>HYPERLINK("http://www.uniprot.org/uniprot/I1MB97","tr|I1MB97|I1MB97_SOYBN")</f>
        <v>tr|I1MB97|I1MB97_SOYBN</v>
      </c>
      <c r="D1532" t="s">
        <v>28</v>
      </c>
      <c r="E1532">
        <v>67.37</v>
      </c>
      <c r="F1532">
        <v>426</v>
      </c>
      <c r="G1532">
        <v>139</v>
      </c>
      <c r="H1532">
        <v>13</v>
      </c>
      <c r="I1532">
        <v>4</v>
      </c>
      <c r="J1532">
        <v>1242</v>
      </c>
      <c r="K1532">
        <v>1</v>
      </c>
      <c r="L1532">
        <v>1</v>
      </c>
      <c r="M1532">
        <v>421</v>
      </c>
      <c r="N1532" t="s">
        <v>18</v>
      </c>
      <c r="O1532" s="1">
        <v>1.6574900000000001E-161</v>
      </c>
      <c r="P1532">
        <v>1481</v>
      </c>
    </row>
    <row r="1533" spans="1:16" x14ac:dyDescent="0.25">
      <c r="A1533" t="s">
        <v>2328</v>
      </c>
      <c r="B1533">
        <v>735</v>
      </c>
      <c r="C1533" s="3" t="str">
        <f>HYPERLINK("http://www.uniprot.org/uniprot/I1MHX8","tr|I1MHX8|I1MHX8_SOYBN")</f>
        <v>tr|I1MHX8|I1MHX8_SOYBN</v>
      </c>
      <c r="D1533" t="s">
        <v>28</v>
      </c>
      <c r="E1533">
        <v>63.79</v>
      </c>
      <c r="F1533">
        <v>232</v>
      </c>
      <c r="G1533">
        <v>84</v>
      </c>
      <c r="H1533">
        <v>1</v>
      </c>
      <c r="I1533">
        <v>7</v>
      </c>
      <c r="J1533">
        <v>699</v>
      </c>
      <c r="K1533">
        <v>1</v>
      </c>
      <c r="L1533">
        <v>4</v>
      </c>
      <c r="M1533">
        <v>219</v>
      </c>
      <c r="N1533" t="s">
        <v>18</v>
      </c>
      <c r="O1533" s="1">
        <v>2.74272E-67</v>
      </c>
      <c r="P1533">
        <v>665</v>
      </c>
    </row>
    <row r="1534" spans="1:16" x14ac:dyDescent="0.25">
      <c r="A1534" t="s">
        <v>2329</v>
      </c>
      <c r="B1534">
        <v>663</v>
      </c>
      <c r="C1534" s="3" t="str">
        <f>HYPERLINK("http://www.uniprot.org/uniprot/G7IT40","tr|G7IT40|G7IT40_MEDTR")</f>
        <v>tr|G7IT40|G7IT40_MEDTR</v>
      </c>
      <c r="D1534" t="s">
        <v>2330</v>
      </c>
      <c r="E1534">
        <v>90.45</v>
      </c>
      <c r="F1534">
        <v>220</v>
      </c>
      <c r="G1534">
        <v>21</v>
      </c>
      <c r="H1534">
        <v>0</v>
      </c>
      <c r="I1534">
        <v>1</v>
      </c>
      <c r="J1534">
        <v>660</v>
      </c>
      <c r="K1534">
        <v>1</v>
      </c>
      <c r="L1534">
        <v>34</v>
      </c>
      <c r="M1534">
        <v>253</v>
      </c>
      <c r="N1534" t="s">
        <v>18</v>
      </c>
      <c r="O1534" s="1">
        <v>8.4593899999999999E-112</v>
      </c>
      <c r="P1534">
        <v>1048</v>
      </c>
    </row>
    <row r="1535" spans="1:16" x14ac:dyDescent="0.25">
      <c r="A1535" t="s">
        <v>2331</v>
      </c>
      <c r="B1535">
        <v>891</v>
      </c>
      <c r="C1535" s="3" t="str">
        <f>HYPERLINK("http://www.uniprot.org/uniprot/G7K7A4","tr|G7K7A4|G7K7A4_MEDTR")</f>
        <v>tr|G7K7A4|G7K7A4_MEDTR</v>
      </c>
      <c r="D1535" t="s">
        <v>2332</v>
      </c>
      <c r="E1535">
        <v>59.06</v>
      </c>
      <c r="F1535">
        <v>298</v>
      </c>
      <c r="G1535">
        <v>122</v>
      </c>
      <c r="H1535">
        <v>2</v>
      </c>
      <c r="I1535">
        <v>1</v>
      </c>
      <c r="J1535">
        <v>888</v>
      </c>
      <c r="K1535">
        <v>1</v>
      </c>
      <c r="L1535">
        <v>1</v>
      </c>
      <c r="M1535">
        <v>291</v>
      </c>
      <c r="N1535" t="s">
        <v>18</v>
      </c>
      <c r="O1535" s="1">
        <v>9.8523199999999994E-90</v>
      </c>
      <c r="P1535">
        <v>860</v>
      </c>
    </row>
    <row r="1536" spans="1:16" x14ac:dyDescent="0.25">
      <c r="A1536" t="s">
        <v>2333</v>
      </c>
      <c r="B1536">
        <v>1158</v>
      </c>
      <c r="C1536" s="3" t="str">
        <f>HYPERLINK("http://www.uniprot.org/uniprot/G7IPG1","tr|G7IPG1|G7IPG1_MEDTR")</f>
        <v>tr|G7IPG1|G7IPG1_MEDTR</v>
      </c>
      <c r="D1536" t="s">
        <v>2334</v>
      </c>
      <c r="E1536">
        <v>65.540000000000006</v>
      </c>
      <c r="F1536">
        <v>386</v>
      </c>
      <c r="G1536">
        <v>133</v>
      </c>
      <c r="H1536">
        <v>1</v>
      </c>
      <c r="I1536">
        <v>1</v>
      </c>
      <c r="J1536">
        <v>1155</v>
      </c>
      <c r="K1536">
        <v>1</v>
      </c>
      <c r="L1536">
        <v>1</v>
      </c>
      <c r="M1536">
        <v>379</v>
      </c>
      <c r="N1536" t="s">
        <v>18</v>
      </c>
      <c r="O1536" s="1">
        <v>9.3646899999999996E-132</v>
      </c>
      <c r="P1536">
        <v>1224</v>
      </c>
    </row>
    <row r="1537" spans="1:16" x14ac:dyDescent="0.25">
      <c r="A1537" t="s">
        <v>2335</v>
      </c>
      <c r="B1537">
        <v>198</v>
      </c>
      <c r="C1537" s="3" t="str">
        <f>HYPERLINK("http://www.uniprot.org/uniprot/I1M5I6","tr|I1M5I6|I1M5I6_SOYBN")</f>
        <v>tr|I1M5I6|I1M5I6_SOYBN</v>
      </c>
      <c r="D1537" t="s">
        <v>28</v>
      </c>
      <c r="E1537">
        <v>91.42</v>
      </c>
      <c r="F1537">
        <v>35</v>
      </c>
      <c r="G1537">
        <v>3</v>
      </c>
      <c r="H1537">
        <v>0</v>
      </c>
      <c r="I1537">
        <v>60</v>
      </c>
      <c r="J1537">
        <v>164</v>
      </c>
      <c r="K1537">
        <v>3</v>
      </c>
      <c r="L1537">
        <v>194</v>
      </c>
      <c r="M1537">
        <v>228</v>
      </c>
      <c r="N1537" t="s">
        <v>18</v>
      </c>
      <c r="O1537" s="1">
        <v>1.3511400000000001E-16</v>
      </c>
      <c r="P1537">
        <v>174</v>
      </c>
    </row>
    <row r="1538" spans="1:16" x14ac:dyDescent="0.25">
      <c r="A1538" t="s">
        <v>2336</v>
      </c>
      <c r="B1538">
        <v>3003</v>
      </c>
      <c r="C1538" s="3" t="str">
        <f>HYPERLINK("http://www.uniprot.org/uniprot/K7M2S2","tr|K7M2S2|K7M2S2_SOYBN")</f>
        <v>tr|K7M2S2|K7M2S2_SOYBN</v>
      </c>
      <c r="D1538" t="s">
        <v>28</v>
      </c>
      <c r="E1538">
        <v>88.22</v>
      </c>
      <c r="F1538">
        <v>1002</v>
      </c>
      <c r="G1538">
        <v>118</v>
      </c>
      <c r="H1538">
        <v>3</v>
      </c>
      <c r="I1538">
        <v>1</v>
      </c>
      <c r="J1538">
        <v>2997</v>
      </c>
      <c r="K1538">
        <v>1</v>
      </c>
      <c r="L1538">
        <v>1</v>
      </c>
      <c r="M1538">
        <v>987</v>
      </c>
      <c r="N1538" t="s">
        <v>18</v>
      </c>
      <c r="O1538">
        <v>0</v>
      </c>
      <c r="P1538">
        <v>4536</v>
      </c>
    </row>
    <row r="1539" spans="1:16" x14ac:dyDescent="0.25">
      <c r="A1539" t="s">
        <v>2337</v>
      </c>
      <c r="B1539">
        <v>1032</v>
      </c>
      <c r="C1539" s="3" t="str">
        <f>HYPERLINK("http://www.uniprot.org/uniprot/I1KFZ6","tr|I1KFZ6|I1KFZ6_SOYBN")</f>
        <v>tr|I1KFZ6|I1KFZ6_SOYBN</v>
      </c>
      <c r="D1539" t="s">
        <v>28</v>
      </c>
      <c r="E1539">
        <v>64.53</v>
      </c>
      <c r="F1539">
        <v>344</v>
      </c>
      <c r="G1539">
        <v>122</v>
      </c>
      <c r="H1539">
        <v>2</v>
      </c>
      <c r="I1539">
        <v>1</v>
      </c>
      <c r="J1539">
        <v>1026</v>
      </c>
      <c r="K1539">
        <v>1</v>
      </c>
      <c r="L1539">
        <v>1</v>
      </c>
      <c r="M1539">
        <v>339</v>
      </c>
      <c r="N1539" t="s">
        <v>18</v>
      </c>
      <c r="O1539" s="1">
        <v>2.4370600000000001E-117</v>
      </c>
      <c r="P1539">
        <v>1099</v>
      </c>
    </row>
    <row r="1540" spans="1:16" x14ac:dyDescent="0.25">
      <c r="A1540" t="s">
        <v>2338</v>
      </c>
      <c r="B1540">
        <v>609</v>
      </c>
      <c r="C1540" s="3" t="str">
        <f>HYPERLINK("http://www.uniprot.org/uniprot/I1MB19","tr|I1MB19|I1MB19_SOYBN")</f>
        <v>tr|I1MB19|I1MB19_SOYBN</v>
      </c>
      <c r="D1540" t="s">
        <v>28</v>
      </c>
      <c r="E1540">
        <v>68.31</v>
      </c>
      <c r="F1540">
        <v>202</v>
      </c>
      <c r="G1540">
        <v>64</v>
      </c>
      <c r="H1540">
        <v>0</v>
      </c>
      <c r="I1540">
        <v>1</v>
      </c>
      <c r="J1540">
        <v>606</v>
      </c>
      <c r="K1540">
        <v>1</v>
      </c>
      <c r="L1540">
        <v>1</v>
      </c>
      <c r="M1540">
        <v>202</v>
      </c>
      <c r="N1540" t="s">
        <v>18</v>
      </c>
      <c r="O1540" s="1">
        <v>4.4909300000000002E-79</v>
      </c>
      <c r="P1540">
        <v>765</v>
      </c>
    </row>
    <row r="1541" spans="1:16" x14ac:dyDescent="0.25">
      <c r="A1541" t="s">
        <v>2339</v>
      </c>
      <c r="B1541">
        <v>1251</v>
      </c>
      <c r="C1541" s="3" t="str">
        <f>HYPERLINK("http://www.uniprot.org/uniprot/G7K638","tr|G7K638|G7K638_MEDTR")</f>
        <v>tr|G7K638|G7K638_MEDTR</v>
      </c>
      <c r="D1541" t="s">
        <v>2340</v>
      </c>
      <c r="E1541">
        <v>71.69</v>
      </c>
      <c r="F1541">
        <v>431</v>
      </c>
      <c r="G1541">
        <v>122</v>
      </c>
      <c r="H1541">
        <v>15</v>
      </c>
      <c r="I1541">
        <v>1</v>
      </c>
      <c r="J1541">
        <v>1248</v>
      </c>
      <c r="K1541">
        <v>1</v>
      </c>
      <c r="L1541">
        <v>80</v>
      </c>
      <c r="M1541">
        <v>453</v>
      </c>
      <c r="N1541" t="s">
        <v>18</v>
      </c>
      <c r="O1541" s="1">
        <v>1.1505200000000001E-154</v>
      </c>
      <c r="P1541">
        <v>1422</v>
      </c>
    </row>
    <row r="1542" spans="1:16" x14ac:dyDescent="0.25">
      <c r="A1542" t="s">
        <v>2341</v>
      </c>
      <c r="B1542">
        <v>1473</v>
      </c>
      <c r="C1542" s="3" t="str">
        <f>HYPERLINK("http://www.uniprot.org/uniprot/G7KTD2","tr|G7KTD2|G7KTD2_MEDTR")</f>
        <v>tr|G7KTD2|G7KTD2_MEDTR</v>
      </c>
      <c r="D1542" t="s">
        <v>2342</v>
      </c>
      <c r="E1542">
        <v>85.3</v>
      </c>
      <c r="F1542">
        <v>490</v>
      </c>
      <c r="G1542">
        <v>72</v>
      </c>
      <c r="H1542">
        <v>0</v>
      </c>
      <c r="I1542">
        <v>1</v>
      </c>
      <c r="J1542">
        <v>1470</v>
      </c>
      <c r="K1542">
        <v>1</v>
      </c>
      <c r="L1542">
        <v>1</v>
      </c>
      <c r="M1542">
        <v>487</v>
      </c>
      <c r="N1542" t="s">
        <v>18</v>
      </c>
      <c r="O1542">
        <v>0</v>
      </c>
      <c r="P1542">
        <v>2135</v>
      </c>
    </row>
    <row r="1543" spans="1:16" x14ac:dyDescent="0.25">
      <c r="A1543" t="s">
        <v>2343</v>
      </c>
      <c r="B1543">
        <v>606</v>
      </c>
      <c r="C1543" s="3" t="str">
        <f>HYPERLINK("http://www.uniprot.org/uniprot/I1N9S5","tr|I1N9S5|I1N9S5_SOYBN")</f>
        <v>tr|I1N9S5|I1N9S5_SOYBN</v>
      </c>
      <c r="D1543" t="s">
        <v>28</v>
      </c>
      <c r="E1543">
        <v>77.430000000000007</v>
      </c>
      <c r="F1543">
        <v>195</v>
      </c>
      <c r="G1543">
        <v>44</v>
      </c>
      <c r="H1543">
        <v>0</v>
      </c>
      <c r="I1543">
        <v>1</v>
      </c>
      <c r="J1543">
        <v>585</v>
      </c>
      <c r="K1543">
        <v>1</v>
      </c>
      <c r="L1543">
        <v>1</v>
      </c>
      <c r="M1543">
        <v>195</v>
      </c>
      <c r="N1543" t="s">
        <v>18</v>
      </c>
      <c r="O1543" s="1">
        <v>1.37776E-72</v>
      </c>
      <c r="P1543">
        <v>709</v>
      </c>
    </row>
    <row r="1544" spans="1:16" x14ac:dyDescent="0.25">
      <c r="A1544" t="s">
        <v>2344</v>
      </c>
      <c r="B1544">
        <v>1206</v>
      </c>
      <c r="C1544" s="3" t="str">
        <f>HYPERLINK("http://www.uniprot.org/uniprot/I1JFG1","tr|I1JFG1|I1JFG1_SOYBN")</f>
        <v>tr|I1JFG1|I1JFG1_SOYBN</v>
      </c>
      <c r="D1544" t="s">
        <v>28</v>
      </c>
      <c r="E1544">
        <v>89.27</v>
      </c>
      <c r="F1544">
        <v>401</v>
      </c>
      <c r="G1544">
        <v>43</v>
      </c>
      <c r="H1544">
        <v>0</v>
      </c>
      <c r="I1544">
        <v>1</v>
      </c>
      <c r="J1544">
        <v>1203</v>
      </c>
      <c r="K1544">
        <v>1</v>
      </c>
      <c r="L1544">
        <v>1</v>
      </c>
      <c r="M1544">
        <v>400</v>
      </c>
      <c r="N1544" t="s">
        <v>18</v>
      </c>
      <c r="O1544">
        <v>0</v>
      </c>
      <c r="P1544">
        <v>1877</v>
      </c>
    </row>
    <row r="1545" spans="1:16" x14ac:dyDescent="0.25">
      <c r="A1545" t="s">
        <v>2345</v>
      </c>
      <c r="B1545">
        <v>732</v>
      </c>
      <c r="C1545" s="3" t="str">
        <f>HYPERLINK("http://www.uniprot.org/uniprot/I1LEV1","tr|I1LEV1|I1LEV1_SOYBN")</f>
        <v>tr|I1LEV1|I1LEV1_SOYBN</v>
      </c>
      <c r="D1545" t="s">
        <v>28</v>
      </c>
      <c r="E1545">
        <v>54.78</v>
      </c>
      <c r="F1545">
        <v>261</v>
      </c>
      <c r="G1545">
        <v>118</v>
      </c>
      <c r="H1545">
        <v>18</v>
      </c>
      <c r="I1545">
        <v>1</v>
      </c>
      <c r="J1545">
        <v>729</v>
      </c>
      <c r="K1545">
        <v>1</v>
      </c>
      <c r="L1545">
        <v>1</v>
      </c>
      <c r="M1545">
        <v>257</v>
      </c>
      <c r="N1545" t="s">
        <v>18</v>
      </c>
      <c r="O1545" s="1">
        <v>3.2158700000000003E-60</v>
      </c>
      <c r="P1545">
        <v>604</v>
      </c>
    </row>
    <row r="1546" spans="1:16" x14ac:dyDescent="0.25">
      <c r="A1546" t="s">
        <v>2346</v>
      </c>
      <c r="B1546">
        <v>1968</v>
      </c>
      <c r="C1546" s="3" t="str">
        <f>HYPERLINK("http://www.uniprot.org/uniprot/G7I5R3","tr|G7I5R3|G7I5R3_MEDTR")</f>
        <v>tr|G7I5R3|G7I5R3_MEDTR</v>
      </c>
      <c r="D1546" t="s">
        <v>2347</v>
      </c>
      <c r="E1546">
        <v>92.97</v>
      </c>
      <c r="F1546">
        <v>655</v>
      </c>
      <c r="G1546">
        <v>46</v>
      </c>
      <c r="H1546">
        <v>0</v>
      </c>
      <c r="I1546">
        <v>1</v>
      </c>
      <c r="J1546">
        <v>1965</v>
      </c>
      <c r="K1546">
        <v>1</v>
      </c>
      <c r="L1546">
        <v>1</v>
      </c>
      <c r="M1546">
        <v>655</v>
      </c>
      <c r="N1546" t="s">
        <v>18</v>
      </c>
      <c r="O1546">
        <v>0</v>
      </c>
      <c r="P1546">
        <v>3261</v>
      </c>
    </row>
    <row r="1547" spans="1:16" x14ac:dyDescent="0.25">
      <c r="A1547" t="s">
        <v>2348</v>
      </c>
      <c r="B1547">
        <v>1782</v>
      </c>
      <c r="C1547" s="3" t="str">
        <f>HYPERLINK("http://www.uniprot.org/uniprot/K7LZT8","tr|K7LZT8|K7LZT8_SOYBN")</f>
        <v>tr|K7LZT8|K7LZT8_SOYBN</v>
      </c>
      <c r="D1547" t="s">
        <v>28</v>
      </c>
      <c r="E1547">
        <v>53.89</v>
      </c>
      <c r="F1547">
        <v>718</v>
      </c>
      <c r="G1547">
        <v>331</v>
      </c>
      <c r="H1547">
        <v>129</v>
      </c>
      <c r="I1547">
        <v>13</v>
      </c>
      <c r="J1547">
        <v>1779</v>
      </c>
      <c r="K1547">
        <v>1</v>
      </c>
      <c r="L1547">
        <v>680</v>
      </c>
      <c r="M1547">
        <v>1391</v>
      </c>
      <c r="N1547" t="s">
        <v>18</v>
      </c>
      <c r="O1547" s="1">
        <v>3.3409599999999999E-180</v>
      </c>
      <c r="P1547">
        <v>1644</v>
      </c>
    </row>
    <row r="1548" spans="1:16" x14ac:dyDescent="0.25">
      <c r="A1548" t="s">
        <v>2349</v>
      </c>
      <c r="B1548">
        <v>1569</v>
      </c>
      <c r="C1548" s="3" t="str">
        <f>HYPERLINK("http://www.uniprot.org/uniprot/G7J4Z1","tr|G7J4Z1|G7J4Z1_MEDTR")</f>
        <v>tr|G7J4Z1|G7J4Z1_MEDTR</v>
      </c>
      <c r="D1548" t="s">
        <v>2350</v>
      </c>
      <c r="E1548">
        <v>87.42</v>
      </c>
      <c r="F1548">
        <v>517</v>
      </c>
      <c r="G1548">
        <v>65</v>
      </c>
      <c r="H1548">
        <v>0</v>
      </c>
      <c r="I1548">
        <v>16</v>
      </c>
      <c r="J1548">
        <v>1566</v>
      </c>
      <c r="K1548">
        <v>1</v>
      </c>
      <c r="L1548">
        <v>15</v>
      </c>
      <c r="M1548">
        <v>531</v>
      </c>
      <c r="N1548" t="s">
        <v>18</v>
      </c>
      <c r="O1548">
        <v>0</v>
      </c>
      <c r="P1548">
        <v>2283</v>
      </c>
    </row>
    <row r="1549" spans="1:16" x14ac:dyDescent="0.25">
      <c r="A1549" t="s">
        <v>2351</v>
      </c>
      <c r="B1549">
        <v>1314</v>
      </c>
      <c r="C1549" s="3" t="str">
        <f>HYPERLINK("http://www.uniprot.org/uniprot/K7L4X3","tr|K7L4X3|K7L4X3_SOYBN")</f>
        <v>tr|K7L4X3|K7L4X3_SOYBN</v>
      </c>
      <c r="D1549" t="s">
        <v>28</v>
      </c>
      <c r="E1549">
        <v>65.84</v>
      </c>
      <c r="F1549">
        <v>445</v>
      </c>
      <c r="G1549">
        <v>152</v>
      </c>
      <c r="H1549">
        <v>13</v>
      </c>
      <c r="I1549">
        <v>1</v>
      </c>
      <c r="J1549">
        <v>1296</v>
      </c>
      <c r="K1549">
        <v>1</v>
      </c>
      <c r="L1549">
        <v>227</v>
      </c>
      <c r="M1549">
        <v>669</v>
      </c>
      <c r="N1549" t="s">
        <v>18</v>
      </c>
      <c r="O1549" s="1">
        <v>8.7857799999999996E-161</v>
      </c>
      <c r="P1549">
        <v>1475</v>
      </c>
    </row>
    <row r="1550" spans="1:16" x14ac:dyDescent="0.25">
      <c r="A1550" t="s">
        <v>2352</v>
      </c>
      <c r="B1550">
        <v>261</v>
      </c>
      <c r="C1550" s="3" t="str">
        <f>HYPERLINK("http://www.uniprot.org/uniprot/G7JH38","tr|G7JH38|G7JH38_MEDTR")</f>
        <v>tr|G7JH38|G7JH38_MEDTR</v>
      </c>
      <c r="D1550" t="s">
        <v>2315</v>
      </c>
      <c r="E1550">
        <v>88.88</v>
      </c>
      <c r="F1550">
        <v>81</v>
      </c>
      <c r="G1550">
        <v>9</v>
      </c>
      <c r="H1550">
        <v>0</v>
      </c>
      <c r="I1550">
        <v>1</v>
      </c>
      <c r="J1550">
        <v>243</v>
      </c>
      <c r="K1550">
        <v>1</v>
      </c>
      <c r="L1550">
        <v>44</v>
      </c>
      <c r="M1550">
        <v>124</v>
      </c>
      <c r="N1550" t="s">
        <v>18</v>
      </c>
      <c r="O1550" s="1">
        <v>6.55718E-34</v>
      </c>
      <c r="P1550">
        <v>374</v>
      </c>
    </row>
    <row r="1551" spans="1:16" x14ac:dyDescent="0.25">
      <c r="A1551" t="s">
        <v>2353</v>
      </c>
      <c r="B1551">
        <v>210</v>
      </c>
      <c r="C1551" s="3" t="str">
        <f>HYPERLINK("http://www.uniprot.org/uniprot/Q7X9E3","tr|Q7X9E3|Q7X9E3_PHAVU")</f>
        <v>tr|Q7X9E3|Q7X9E3_PHAVU</v>
      </c>
      <c r="D1551" t="s">
        <v>2354</v>
      </c>
      <c r="E1551">
        <v>92.75</v>
      </c>
      <c r="F1551">
        <v>69</v>
      </c>
      <c r="G1551">
        <v>5</v>
      </c>
      <c r="H1551">
        <v>0</v>
      </c>
      <c r="I1551">
        <v>1</v>
      </c>
      <c r="J1551">
        <v>207</v>
      </c>
      <c r="K1551">
        <v>1</v>
      </c>
      <c r="L1551">
        <v>1</v>
      </c>
      <c r="M1551">
        <v>69</v>
      </c>
      <c r="N1551" t="s">
        <v>18</v>
      </c>
      <c r="O1551" s="1">
        <v>1.1113500000000001E-28</v>
      </c>
      <c r="P1551">
        <v>329</v>
      </c>
    </row>
    <row r="1552" spans="1:16" x14ac:dyDescent="0.25">
      <c r="A1552" t="s">
        <v>2355</v>
      </c>
      <c r="B1552">
        <v>1281</v>
      </c>
      <c r="C1552" s="3" t="str">
        <f>HYPERLINK("http://www.uniprot.org/uniprot/G7LBJ2","tr|G7LBJ2|G7LBJ2_MEDTR")</f>
        <v>tr|G7LBJ2|G7LBJ2_MEDTR</v>
      </c>
      <c r="D1552" t="s">
        <v>2356</v>
      </c>
      <c r="E1552">
        <v>75.11</v>
      </c>
      <c r="F1552">
        <v>430</v>
      </c>
      <c r="G1552">
        <v>107</v>
      </c>
      <c r="H1552">
        <v>7</v>
      </c>
      <c r="I1552">
        <v>1</v>
      </c>
      <c r="J1552">
        <v>1269</v>
      </c>
      <c r="K1552">
        <v>1</v>
      </c>
      <c r="L1552">
        <v>1</v>
      </c>
      <c r="M1552">
        <v>428</v>
      </c>
      <c r="N1552" t="s">
        <v>18</v>
      </c>
      <c r="O1552" s="1">
        <v>1.18501E-178</v>
      </c>
      <c r="P1552">
        <v>1629</v>
      </c>
    </row>
    <row r="1553" spans="1:16" x14ac:dyDescent="0.25">
      <c r="A1553" t="s">
        <v>2357</v>
      </c>
      <c r="B1553">
        <v>435</v>
      </c>
      <c r="C1553" s="3" t="str">
        <f>HYPERLINK("http://www.uniprot.org/uniprot/I3SLL1","tr|I3SLL1|I3SLL1_LOTJA")</f>
        <v>tr|I3SLL1|I3SLL1_LOTJA</v>
      </c>
      <c r="D1553" t="s">
        <v>93</v>
      </c>
      <c r="E1553">
        <v>47.91</v>
      </c>
      <c r="F1553">
        <v>144</v>
      </c>
      <c r="G1553">
        <v>75</v>
      </c>
      <c r="H1553">
        <v>4</v>
      </c>
      <c r="I1553">
        <v>7</v>
      </c>
      <c r="J1553">
        <v>426</v>
      </c>
      <c r="K1553">
        <v>1</v>
      </c>
      <c r="L1553">
        <v>1</v>
      </c>
      <c r="M1553">
        <v>144</v>
      </c>
      <c r="N1553" t="s">
        <v>18</v>
      </c>
      <c r="O1553" s="1">
        <v>7.21308E-25</v>
      </c>
      <c r="P1553">
        <v>296</v>
      </c>
    </row>
    <row r="1554" spans="1:16" x14ac:dyDescent="0.25">
      <c r="A1554" t="s">
        <v>2358</v>
      </c>
      <c r="B1554">
        <v>1593</v>
      </c>
      <c r="C1554" s="3" t="str">
        <f>HYPERLINK("http://www.uniprot.org/uniprot/G7ZZ44","tr|G7ZZ44|G7ZZ44_MEDTR")</f>
        <v>tr|G7ZZ44|G7ZZ44_MEDTR</v>
      </c>
      <c r="D1554" t="s">
        <v>2359</v>
      </c>
      <c r="E1554">
        <v>61.22</v>
      </c>
      <c r="F1554">
        <v>508</v>
      </c>
      <c r="G1554">
        <v>197</v>
      </c>
      <c r="H1554">
        <v>0</v>
      </c>
      <c r="I1554">
        <v>64</v>
      </c>
      <c r="J1554">
        <v>1587</v>
      </c>
      <c r="K1554">
        <v>1</v>
      </c>
      <c r="L1554">
        <v>26</v>
      </c>
      <c r="M1554">
        <v>527</v>
      </c>
      <c r="N1554" t="s">
        <v>18</v>
      </c>
      <c r="O1554" s="1">
        <v>4.6132999999999998E-178</v>
      </c>
      <c r="P1554">
        <v>1625</v>
      </c>
    </row>
    <row r="1555" spans="1:16" x14ac:dyDescent="0.25">
      <c r="A1555" t="s">
        <v>2360</v>
      </c>
      <c r="B1555">
        <v>1812</v>
      </c>
      <c r="C1555" s="3" t="str">
        <f>HYPERLINK("http://www.uniprot.org/uniprot/G7KCZ2","tr|G7KCZ2|G7KCZ2_MEDTR")</f>
        <v>tr|G7KCZ2|G7KCZ2_MEDTR</v>
      </c>
      <c r="D1555" t="s">
        <v>2361</v>
      </c>
      <c r="E1555">
        <v>85.68</v>
      </c>
      <c r="F1555">
        <v>531</v>
      </c>
      <c r="G1555">
        <v>76</v>
      </c>
      <c r="H1555">
        <v>0</v>
      </c>
      <c r="I1555">
        <v>1</v>
      </c>
      <c r="J1555">
        <v>1593</v>
      </c>
      <c r="K1555">
        <v>1</v>
      </c>
      <c r="L1555">
        <v>155</v>
      </c>
      <c r="M1555">
        <v>683</v>
      </c>
      <c r="N1555" t="s">
        <v>18</v>
      </c>
      <c r="O1555">
        <v>0</v>
      </c>
      <c r="P1555">
        <v>2348</v>
      </c>
    </row>
    <row r="1556" spans="1:16" x14ac:dyDescent="0.25">
      <c r="A1556" t="s">
        <v>2362</v>
      </c>
      <c r="B1556">
        <v>1602</v>
      </c>
      <c r="C1556" s="3" t="str">
        <f>HYPERLINK("http://www.uniprot.org/uniprot/Q2PEY1","tr|Q2PEY1|Q2PEY1_TRIPR")</f>
        <v>tr|Q2PEY1|Q2PEY1_TRIPR</v>
      </c>
      <c r="D1556" t="s">
        <v>2363</v>
      </c>
      <c r="E1556">
        <v>77.25</v>
      </c>
      <c r="F1556">
        <v>532</v>
      </c>
      <c r="G1556">
        <v>121</v>
      </c>
      <c r="H1556">
        <v>0</v>
      </c>
      <c r="I1556">
        <v>1</v>
      </c>
      <c r="J1556">
        <v>1596</v>
      </c>
      <c r="K1556">
        <v>1</v>
      </c>
      <c r="L1556">
        <v>1</v>
      </c>
      <c r="M1556">
        <v>509</v>
      </c>
      <c r="N1556" t="s">
        <v>18</v>
      </c>
      <c r="O1556">
        <v>0</v>
      </c>
      <c r="P1556">
        <v>2109</v>
      </c>
    </row>
    <row r="1557" spans="1:16" x14ac:dyDescent="0.25">
      <c r="A1557" t="s">
        <v>2364</v>
      </c>
      <c r="B1557">
        <v>459</v>
      </c>
      <c r="C1557" s="3" t="str">
        <f>HYPERLINK("http://www.uniprot.org/uniprot/I1JKK7","tr|I1JKK7|I1JKK7_SOYBN")</f>
        <v>tr|I1JKK7|I1JKK7_SOYBN</v>
      </c>
      <c r="D1557" t="s">
        <v>71</v>
      </c>
      <c r="E1557">
        <v>69.87</v>
      </c>
      <c r="F1557">
        <v>156</v>
      </c>
      <c r="G1557">
        <v>47</v>
      </c>
      <c r="H1557">
        <v>6</v>
      </c>
      <c r="I1557">
        <v>1</v>
      </c>
      <c r="J1557">
        <v>450</v>
      </c>
      <c r="K1557">
        <v>1</v>
      </c>
      <c r="L1557">
        <v>57</v>
      </c>
      <c r="M1557">
        <v>211</v>
      </c>
      <c r="N1557" t="s">
        <v>18</v>
      </c>
      <c r="O1557" s="1">
        <v>1.1683199999999999E-54</v>
      </c>
      <c r="P1557">
        <v>553</v>
      </c>
    </row>
    <row r="1558" spans="1:16" x14ac:dyDescent="0.25">
      <c r="A1558" t="s">
        <v>2365</v>
      </c>
      <c r="B1558">
        <v>1020</v>
      </c>
      <c r="C1558" s="3" t="str">
        <f>HYPERLINK("http://www.uniprot.org/uniprot/G7KC13","tr|G7KC13|G7KC13_MEDTR")</f>
        <v>tr|G7KC13|G7KC13_MEDTR</v>
      </c>
      <c r="D1558" t="s">
        <v>2366</v>
      </c>
      <c r="E1558">
        <v>78.91</v>
      </c>
      <c r="F1558">
        <v>351</v>
      </c>
      <c r="G1558">
        <v>74</v>
      </c>
      <c r="H1558">
        <v>14</v>
      </c>
      <c r="I1558">
        <v>1</v>
      </c>
      <c r="J1558">
        <v>1011</v>
      </c>
      <c r="K1558">
        <v>1</v>
      </c>
      <c r="L1558">
        <v>1</v>
      </c>
      <c r="M1558">
        <v>351</v>
      </c>
      <c r="N1558" t="s">
        <v>18</v>
      </c>
      <c r="O1558" s="1">
        <v>1.2122100000000001E-153</v>
      </c>
      <c r="P1558">
        <v>1412</v>
      </c>
    </row>
    <row r="1559" spans="1:16" x14ac:dyDescent="0.25">
      <c r="A1559" t="s">
        <v>2367</v>
      </c>
      <c r="B1559">
        <v>579</v>
      </c>
      <c r="C1559" s="3" t="str">
        <f>HYPERLINK("http://www.uniprot.org/uniprot/G7IZR4","tr|G7IZR4|G7IZR4_MEDTR")</f>
        <v>tr|G7IZR4|G7IZR4_MEDTR</v>
      </c>
      <c r="D1559" t="s">
        <v>2368</v>
      </c>
      <c r="E1559">
        <v>88.95</v>
      </c>
      <c r="F1559">
        <v>172</v>
      </c>
      <c r="G1559">
        <v>19</v>
      </c>
      <c r="H1559">
        <v>0</v>
      </c>
      <c r="I1559">
        <v>61</v>
      </c>
      <c r="J1559">
        <v>576</v>
      </c>
      <c r="K1559">
        <v>1</v>
      </c>
      <c r="L1559">
        <v>21</v>
      </c>
      <c r="M1559">
        <v>192</v>
      </c>
      <c r="N1559" t="s">
        <v>18</v>
      </c>
      <c r="O1559" s="1">
        <v>4.9101799999999998E-82</v>
      </c>
      <c r="P1559">
        <v>790</v>
      </c>
    </row>
    <row r="1560" spans="1:16" x14ac:dyDescent="0.25">
      <c r="A1560" t="s">
        <v>2369</v>
      </c>
      <c r="B1560">
        <v>495</v>
      </c>
      <c r="C1560" s="3" t="str">
        <f>HYPERLINK("http://www.uniprot.org/uniprot/G7JGJ8","tr|G7JGJ8|G7JGJ8_MEDTR")</f>
        <v>tr|G7JGJ8|G7JGJ8_MEDTR</v>
      </c>
      <c r="D1560" t="s">
        <v>417</v>
      </c>
      <c r="E1560">
        <v>41.14</v>
      </c>
      <c r="F1560">
        <v>209</v>
      </c>
      <c r="G1560">
        <v>123</v>
      </c>
      <c r="H1560">
        <v>47</v>
      </c>
      <c r="I1560">
        <v>4</v>
      </c>
      <c r="J1560">
        <v>489</v>
      </c>
      <c r="K1560">
        <v>1</v>
      </c>
      <c r="L1560">
        <v>244</v>
      </c>
      <c r="M1560">
        <v>452</v>
      </c>
      <c r="N1560" t="s">
        <v>18</v>
      </c>
      <c r="O1560" s="1">
        <v>1.5362600000000001E-30</v>
      </c>
      <c r="P1560">
        <v>345</v>
      </c>
    </row>
    <row r="1561" spans="1:16" x14ac:dyDescent="0.25">
      <c r="A1561" t="s">
        <v>2370</v>
      </c>
      <c r="B1561">
        <v>1032</v>
      </c>
      <c r="C1561" s="3" t="str">
        <f>HYPERLINK("http://www.uniprot.org/uniprot/C0L2U2","tr|C0L2U2|C0L2U2_ARAHY")</f>
        <v>tr|C0L2U2|C0L2U2_ARAHY</v>
      </c>
      <c r="D1561" t="s">
        <v>2371</v>
      </c>
      <c r="E1561">
        <v>41.07</v>
      </c>
      <c r="F1561">
        <v>297</v>
      </c>
      <c r="G1561">
        <v>175</v>
      </c>
      <c r="H1561">
        <v>2</v>
      </c>
      <c r="I1561">
        <v>145</v>
      </c>
      <c r="J1561">
        <v>1029</v>
      </c>
      <c r="K1561">
        <v>1</v>
      </c>
      <c r="L1561">
        <v>243</v>
      </c>
      <c r="M1561">
        <v>539</v>
      </c>
      <c r="N1561" t="s">
        <v>18</v>
      </c>
      <c r="O1561" s="1">
        <v>3.5684199999999999E-68</v>
      </c>
      <c r="P1561">
        <v>675</v>
      </c>
    </row>
    <row r="1562" spans="1:16" x14ac:dyDescent="0.25">
      <c r="A1562" t="s">
        <v>2372</v>
      </c>
      <c r="B1562">
        <v>723</v>
      </c>
      <c r="C1562" s="3" t="str">
        <f>HYPERLINK("http://www.uniprot.org/uniprot/Q949L4","tr|Q949L4|Q949L4_CICAR")</f>
        <v>tr|Q949L4|Q949L4_CICAR</v>
      </c>
      <c r="D1562" t="s">
        <v>176</v>
      </c>
      <c r="E1562">
        <v>74.430000000000007</v>
      </c>
      <c r="F1562">
        <v>176</v>
      </c>
      <c r="G1562">
        <v>45</v>
      </c>
      <c r="H1562">
        <v>0</v>
      </c>
      <c r="I1562">
        <v>154</v>
      </c>
      <c r="J1562">
        <v>681</v>
      </c>
      <c r="K1562">
        <v>1</v>
      </c>
      <c r="L1562">
        <v>1</v>
      </c>
      <c r="M1562">
        <v>176</v>
      </c>
      <c r="N1562" t="s">
        <v>18</v>
      </c>
      <c r="O1562" s="1">
        <v>3.0568499999999998E-71</v>
      </c>
      <c r="P1562">
        <v>699</v>
      </c>
    </row>
    <row r="1563" spans="1:16" x14ac:dyDescent="0.25">
      <c r="A1563" t="s">
        <v>2373</v>
      </c>
      <c r="B1563">
        <v>459</v>
      </c>
      <c r="C1563" s="3" t="str">
        <f>HYPERLINK("http://www.uniprot.org/uniprot/G7IPG2","tr|G7IPG2|G7IPG2_MEDTR")</f>
        <v>tr|G7IPG2|G7IPG2_MEDTR</v>
      </c>
      <c r="D1563" t="s">
        <v>2374</v>
      </c>
      <c r="E1563">
        <v>55.81</v>
      </c>
      <c r="F1563">
        <v>43</v>
      </c>
      <c r="G1563">
        <v>19</v>
      </c>
      <c r="H1563">
        <v>0</v>
      </c>
      <c r="I1563">
        <v>313</v>
      </c>
      <c r="J1563">
        <v>441</v>
      </c>
      <c r="K1563">
        <v>1</v>
      </c>
      <c r="L1563">
        <v>45</v>
      </c>
      <c r="M1563">
        <v>87</v>
      </c>
      <c r="N1563" t="s">
        <v>18</v>
      </c>
      <c r="O1563" s="1">
        <v>2.3870700000000002E-7</v>
      </c>
      <c r="P1563">
        <v>145</v>
      </c>
    </row>
    <row r="1564" spans="1:16" x14ac:dyDescent="0.25">
      <c r="A1564" t="s">
        <v>2375</v>
      </c>
      <c r="B1564">
        <v>1017</v>
      </c>
      <c r="C1564" s="3" t="str">
        <f>HYPERLINK("http://www.uniprot.org/uniprot/G7IUP4","tr|G7IUP4|G7IUP4_MEDTR")</f>
        <v>tr|G7IUP4|G7IUP4_MEDTR</v>
      </c>
      <c r="D1564" t="s">
        <v>2376</v>
      </c>
      <c r="E1564">
        <v>75.510000000000005</v>
      </c>
      <c r="F1564">
        <v>343</v>
      </c>
      <c r="G1564">
        <v>84</v>
      </c>
      <c r="H1564">
        <v>6</v>
      </c>
      <c r="I1564">
        <v>4</v>
      </c>
      <c r="J1564">
        <v>1014</v>
      </c>
      <c r="K1564">
        <v>1</v>
      </c>
      <c r="L1564">
        <v>1</v>
      </c>
      <c r="M1564">
        <v>328</v>
      </c>
      <c r="N1564" t="s">
        <v>18</v>
      </c>
      <c r="O1564" s="1">
        <v>2.4469E-130</v>
      </c>
      <c r="P1564">
        <v>1211</v>
      </c>
    </row>
    <row r="1565" spans="1:16" x14ac:dyDescent="0.25">
      <c r="A1565" t="s">
        <v>2377</v>
      </c>
      <c r="B1565">
        <v>270</v>
      </c>
      <c r="C1565" s="3" t="str">
        <f>HYPERLINK("http://www.uniprot.org/uniprot/I3S0M2","tr|I3S0M2|I3S0M2_MEDTR")</f>
        <v>tr|I3S0M2|I3S0M2_MEDTR</v>
      </c>
      <c r="D1565" t="s">
        <v>386</v>
      </c>
      <c r="E1565">
        <v>77.27</v>
      </c>
      <c r="F1565">
        <v>88</v>
      </c>
      <c r="G1565">
        <v>20</v>
      </c>
      <c r="H1565">
        <v>0</v>
      </c>
      <c r="I1565">
        <v>1</v>
      </c>
      <c r="J1565">
        <v>264</v>
      </c>
      <c r="K1565">
        <v>1</v>
      </c>
      <c r="L1565">
        <v>1</v>
      </c>
      <c r="M1565">
        <v>86</v>
      </c>
      <c r="N1565" t="s">
        <v>18</v>
      </c>
      <c r="O1565" s="1">
        <v>5.8904199999999999E-30</v>
      </c>
      <c r="P1565">
        <v>340</v>
      </c>
    </row>
    <row r="1566" spans="1:16" x14ac:dyDescent="0.25">
      <c r="A1566" t="s">
        <v>2378</v>
      </c>
      <c r="B1566">
        <v>1095</v>
      </c>
      <c r="C1566" s="3" t="str">
        <f>HYPERLINK("http://www.uniprot.org/uniprot/G7K4D3","tr|G7K4D3|G7K4D3_MEDTR")</f>
        <v>tr|G7K4D3|G7K4D3_MEDTR</v>
      </c>
      <c r="D1566" t="s">
        <v>2379</v>
      </c>
      <c r="E1566">
        <v>83.65</v>
      </c>
      <c r="F1566">
        <v>361</v>
      </c>
      <c r="G1566">
        <v>59</v>
      </c>
      <c r="H1566">
        <v>0</v>
      </c>
      <c r="I1566">
        <v>10</v>
      </c>
      <c r="J1566">
        <v>1092</v>
      </c>
      <c r="K1566">
        <v>1</v>
      </c>
      <c r="L1566">
        <v>221</v>
      </c>
      <c r="M1566">
        <v>575</v>
      </c>
      <c r="N1566" t="s">
        <v>18</v>
      </c>
      <c r="O1566" s="1">
        <v>7.1477399999999996E-171</v>
      </c>
      <c r="P1566">
        <v>1561</v>
      </c>
    </row>
    <row r="1567" spans="1:16" x14ac:dyDescent="0.25">
      <c r="A1567" t="s">
        <v>2380</v>
      </c>
      <c r="B1567">
        <v>1947</v>
      </c>
      <c r="C1567" s="3" t="str">
        <f>HYPERLINK("http://www.uniprot.org/uniprot/G7JYH9","tr|G7JYH9|G7JYH9_MEDTR")</f>
        <v>tr|G7JYH9|G7JYH9_MEDTR</v>
      </c>
      <c r="D1567" t="s">
        <v>2381</v>
      </c>
      <c r="E1567">
        <v>86.08</v>
      </c>
      <c r="F1567">
        <v>661</v>
      </c>
      <c r="G1567">
        <v>92</v>
      </c>
      <c r="H1567">
        <v>19</v>
      </c>
      <c r="I1567">
        <v>1</v>
      </c>
      <c r="J1567">
        <v>1926</v>
      </c>
      <c r="K1567">
        <v>1</v>
      </c>
      <c r="L1567">
        <v>1</v>
      </c>
      <c r="M1567">
        <v>660</v>
      </c>
      <c r="N1567" t="s">
        <v>18</v>
      </c>
      <c r="O1567">
        <v>0</v>
      </c>
      <c r="P1567">
        <v>3039</v>
      </c>
    </row>
    <row r="1568" spans="1:16" x14ac:dyDescent="0.25">
      <c r="A1568" t="s">
        <v>2382</v>
      </c>
      <c r="B1568">
        <v>813</v>
      </c>
      <c r="C1568" s="3" t="str">
        <f>HYPERLINK("http://www.uniprot.org/uniprot/G7K633","tr|G7K633|G7K633_MEDTR")</f>
        <v>tr|G7K633|G7K633_MEDTR</v>
      </c>
      <c r="D1568" t="s">
        <v>2383</v>
      </c>
      <c r="E1568">
        <v>69.11</v>
      </c>
      <c r="F1568">
        <v>272</v>
      </c>
      <c r="G1568">
        <v>84</v>
      </c>
      <c r="H1568">
        <v>3</v>
      </c>
      <c r="I1568">
        <v>1</v>
      </c>
      <c r="J1568">
        <v>807</v>
      </c>
      <c r="K1568">
        <v>1</v>
      </c>
      <c r="L1568">
        <v>1</v>
      </c>
      <c r="M1568">
        <v>268</v>
      </c>
      <c r="N1568" t="s">
        <v>18</v>
      </c>
      <c r="O1568" s="1">
        <v>3.4747699999999999E-96</v>
      </c>
      <c r="P1568">
        <v>915</v>
      </c>
    </row>
    <row r="1569" spans="1:16" x14ac:dyDescent="0.25">
      <c r="A1569" t="s">
        <v>2384</v>
      </c>
      <c r="B1569">
        <v>873</v>
      </c>
      <c r="C1569" s="3" t="str">
        <f>HYPERLINK("http://www.uniprot.org/uniprot/G7KTD1","tr|G7KTD1|G7KTD1_MEDTR")</f>
        <v>tr|G7KTD1|G7KTD1_MEDTR</v>
      </c>
      <c r="D1569" t="s">
        <v>2385</v>
      </c>
      <c r="E1569">
        <v>92.41</v>
      </c>
      <c r="F1569">
        <v>290</v>
      </c>
      <c r="G1569">
        <v>22</v>
      </c>
      <c r="H1569">
        <v>0</v>
      </c>
      <c r="I1569">
        <v>1</v>
      </c>
      <c r="J1569">
        <v>870</v>
      </c>
      <c r="K1569">
        <v>1</v>
      </c>
      <c r="L1569">
        <v>1</v>
      </c>
      <c r="M1569">
        <v>290</v>
      </c>
      <c r="N1569" t="s">
        <v>18</v>
      </c>
      <c r="O1569" s="1">
        <v>2.5304399999999999E-151</v>
      </c>
      <c r="P1569">
        <v>1391</v>
      </c>
    </row>
    <row r="1570" spans="1:16" x14ac:dyDescent="0.25">
      <c r="A1570" t="s">
        <v>2386</v>
      </c>
      <c r="B1570">
        <v>864</v>
      </c>
      <c r="C1570" s="3" t="str">
        <f>HYPERLINK("http://www.uniprot.org/uniprot/K7MYQ6","tr|K7MYQ6|K7MYQ6_SOYBN")</f>
        <v>tr|K7MYQ6|K7MYQ6_SOYBN</v>
      </c>
      <c r="D1570" t="s">
        <v>28</v>
      </c>
      <c r="E1570">
        <v>43.72</v>
      </c>
      <c r="F1570">
        <v>295</v>
      </c>
      <c r="G1570">
        <v>166</v>
      </c>
      <c r="H1570">
        <v>8</v>
      </c>
      <c r="I1570">
        <v>1</v>
      </c>
      <c r="J1570">
        <v>861</v>
      </c>
      <c r="K1570">
        <v>1</v>
      </c>
      <c r="L1570">
        <v>1</v>
      </c>
      <c r="M1570">
        <v>266</v>
      </c>
      <c r="N1570" t="s">
        <v>18</v>
      </c>
      <c r="O1570" s="1">
        <v>1.7691699999999999E-48</v>
      </c>
      <c r="P1570">
        <v>504</v>
      </c>
    </row>
    <row r="1571" spans="1:16" x14ac:dyDescent="0.25">
      <c r="A1571" t="s">
        <v>2387</v>
      </c>
      <c r="B1571">
        <v>1752</v>
      </c>
      <c r="C1571" s="3" t="str">
        <f>HYPERLINK("http://www.uniprot.org/uniprot/I1JFG2","tr|I1JFG2|I1JFG2_SOYBN")</f>
        <v>tr|I1JFG2|I1JFG2_SOYBN</v>
      </c>
      <c r="D1571" t="s">
        <v>28</v>
      </c>
      <c r="E1571">
        <v>91.69</v>
      </c>
      <c r="F1571">
        <v>578</v>
      </c>
      <c r="G1571">
        <v>48</v>
      </c>
      <c r="H1571">
        <v>0</v>
      </c>
      <c r="I1571">
        <v>7</v>
      </c>
      <c r="J1571">
        <v>1740</v>
      </c>
      <c r="K1571">
        <v>1</v>
      </c>
      <c r="L1571">
        <v>4</v>
      </c>
      <c r="M1571">
        <v>581</v>
      </c>
      <c r="N1571" t="s">
        <v>18</v>
      </c>
      <c r="O1571">
        <v>0</v>
      </c>
      <c r="P1571">
        <v>2806</v>
      </c>
    </row>
    <row r="1572" spans="1:16" x14ac:dyDescent="0.25">
      <c r="A1572" t="s">
        <v>2388</v>
      </c>
      <c r="B1572">
        <v>1689</v>
      </c>
      <c r="C1572" s="3" t="str">
        <f>HYPERLINK("http://www.uniprot.org/uniprot/G7IC96","tr|G7IC96|G7IC96_MEDTR")</f>
        <v>tr|G7IC96|G7IC96_MEDTR</v>
      </c>
      <c r="D1572" t="s">
        <v>2389</v>
      </c>
      <c r="E1572">
        <v>80.25</v>
      </c>
      <c r="F1572">
        <v>557</v>
      </c>
      <c r="G1572">
        <v>110</v>
      </c>
      <c r="H1572">
        <v>8</v>
      </c>
      <c r="I1572">
        <v>1</v>
      </c>
      <c r="J1572">
        <v>1647</v>
      </c>
      <c r="K1572">
        <v>1</v>
      </c>
      <c r="L1572">
        <v>1</v>
      </c>
      <c r="M1572">
        <v>549</v>
      </c>
      <c r="N1572" t="s">
        <v>18</v>
      </c>
      <c r="O1572">
        <v>0</v>
      </c>
      <c r="P1572">
        <v>2300</v>
      </c>
    </row>
    <row r="1573" spans="1:16" x14ac:dyDescent="0.25">
      <c r="A1573" t="s">
        <v>2390</v>
      </c>
      <c r="B1573">
        <v>567</v>
      </c>
      <c r="C1573" s="3" t="str">
        <f>HYPERLINK("http://www.uniprot.org/uniprot/I1M9U2","tr|I1M9U2|I1M9U2_SOYBN")</f>
        <v>tr|I1M9U2|I1M9U2_SOYBN</v>
      </c>
      <c r="D1573" t="s">
        <v>28</v>
      </c>
      <c r="E1573">
        <v>56.38</v>
      </c>
      <c r="F1573">
        <v>188</v>
      </c>
      <c r="G1573">
        <v>82</v>
      </c>
      <c r="H1573">
        <v>0</v>
      </c>
      <c r="I1573">
        <v>1</v>
      </c>
      <c r="J1573">
        <v>564</v>
      </c>
      <c r="K1573">
        <v>1</v>
      </c>
      <c r="L1573">
        <v>1</v>
      </c>
      <c r="M1573">
        <v>178</v>
      </c>
      <c r="N1573" t="s">
        <v>18</v>
      </c>
      <c r="O1573" s="1">
        <v>2.0008100000000001E-45</v>
      </c>
      <c r="P1573">
        <v>474</v>
      </c>
    </row>
    <row r="1574" spans="1:16" x14ac:dyDescent="0.25">
      <c r="A1574" t="s">
        <v>2391</v>
      </c>
      <c r="B1574">
        <v>516</v>
      </c>
      <c r="C1574" s="3" t="str">
        <f>HYPERLINK("http://www.uniprot.org/uniprot/G7K4M4","tr|G7K4M4|G7K4M4_MEDTR")</f>
        <v>tr|G7K4M4|G7K4M4_MEDTR</v>
      </c>
      <c r="D1574" t="s">
        <v>517</v>
      </c>
      <c r="E1574">
        <v>57.14</v>
      </c>
      <c r="F1574">
        <v>70</v>
      </c>
      <c r="G1574">
        <v>30</v>
      </c>
      <c r="H1574">
        <v>0</v>
      </c>
      <c r="I1574">
        <v>1</v>
      </c>
      <c r="J1574">
        <v>210</v>
      </c>
      <c r="K1574">
        <v>1</v>
      </c>
      <c r="L1574">
        <v>475</v>
      </c>
      <c r="M1574">
        <v>544</v>
      </c>
      <c r="N1574" t="s">
        <v>18</v>
      </c>
      <c r="O1574" s="1">
        <v>3.6469600000000002E-16</v>
      </c>
      <c r="P1574">
        <v>221</v>
      </c>
    </row>
    <row r="1575" spans="1:16" x14ac:dyDescent="0.25">
      <c r="A1575" t="s">
        <v>2392</v>
      </c>
      <c r="B1575">
        <v>429</v>
      </c>
      <c r="C1575" s="3" t="str">
        <f>HYPERLINK("http://www.uniprot.org/uniprot/G7LH76","tr|G7LH76|G7LH76_MEDTR")</f>
        <v>tr|G7LH76|G7LH76_MEDTR</v>
      </c>
      <c r="D1575" t="s">
        <v>2393</v>
      </c>
      <c r="E1575">
        <v>65.75</v>
      </c>
      <c r="F1575">
        <v>146</v>
      </c>
      <c r="G1575">
        <v>50</v>
      </c>
      <c r="H1575">
        <v>8</v>
      </c>
      <c r="I1575">
        <v>1</v>
      </c>
      <c r="J1575">
        <v>414</v>
      </c>
      <c r="K1575">
        <v>1</v>
      </c>
      <c r="L1575">
        <v>1</v>
      </c>
      <c r="M1575">
        <v>146</v>
      </c>
      <c r="N1575" t="s">
        <v>18</v>
      </c>
      <c r="O1575" s="1">
        <v>1.1947E-43</v>
      </c>
      <c r="P1575">
        <v>458</v>
      </c>
    </row>
    <row r="1576" spans="1:16" x14ac:dyDescent="0.25">
      <c r="A1576" t="s">
        <v>2394</v>
      </c>
      <c r="B1576">
        <v>471</v>
      </c>
      <c r="C1576" s="3" t="str">
        <f>HYPERLINK("http://www.uniprot.org/uniprot/I1KQ58","tr|I1KQ58|I1KQ58_SOYBN")</f>
        <v>tr|I1KQ58|I1KQ58_SOYBN</v>
      </c>
      <c r="D1576" t="s">
        <v>28</v>
      </c>
      <c r="E1576">
        <v>80.25</v>
      </c>
      <c r="F1576">
        <v>157</v>
      </c>
      <c r="G1576">
        <v>31</v>
      </c>
      <c r="H1576">
        <v>1</v>
      </c>
      <c r="I1576">
        <v>1</v>
      </c>
      <c r="J1576">
        <v>468</v>
      </c>
      <c r="K1576">
        <v>1</v>
      </c>
      <c r="L1576">
        <v>188</v>
      </c>
      <c r="M1576">
        <v>344</v>
      </c>
      <c r="N1576" t="s">
        <v>18</v>
      </c>
      <c r="O1576" s="1">
        <v>2.7200300000000001E-64</v>
      </c>
      <c r="P1576">
        <v>636</v>
      </c>
    </row>
    <row r="1577" spans="1:16" x14ac:dyDescent="0.25">
      <c r="A1577" t="s">
        <v>2395</v>
      </c>
      <c r="B1577">
        <v>1086</v>
      </c>
      <c r="C1577" s="3" t="str">
        <f>HYPERLINK("http://www.uniprot.org/uniprot/G7J8W2","tr|G7J8W2|G7J8W2_MEDTR")</f>
        <v>tr|G7J8W2|G7J8W2_MEDTR</v>
      </c>
      <c r="D1577" t="s">
        <v>2396</v>
      </c>
      <c r="E1577">
        <v>84.29</v>
      </c>
      <c r="F1577">
        <v>331</v>
      </c>
      <c r="G1577">
        <v>52</v>
      </c>
      <c r="H1577">
        <v>0</v>
      </c>
      <c r="I1577">
        <v>91</v>
      </c>
      <c r="J1577">
        <v>1083</v>
      </c>
      <c r="K1577">
        <v>1</v>
      </c>
      <c r="L1577">
        <v>31</v>
      </c>
      <c r="M1577">
        <v>361</v>
      </c>
      <c r="N1577" t="s">
        <v>18</v>
      </c>
      <c r="O1577" s="1">
        <v>5.5985300000000003E-160</v>
      </c>
      <c r="P1577">
        <v>1467</v>
      </c>
    </row>
    <row r="1578" spans="1:16" x14ac:dyDescent="0.25">
      <c r="A1578" t="s">
        <v>2397</v>
      </c>
      <c r="B1578">
        <v>1632</v>
      </c>
      <c r="C1578" s="3" t="str">
        <f>HYPERLINK("http://www.uniprot.org/uniprot/K7KS52","tr|K7KS52|K7KS52_SOYBN")</f>
        <v>tr|K7KS52|K7KS52_SOYBN</v>
      </c>
      <c r="D1578" t="s">
        <v>28</v>
      </c>
      <c r="E1578">
        <v>78.14</v>
      </c>
      <c r="F1578">
        <v>517</v>
      </c>
      <c r="G1578">
        <v>113</v>
      </c>
      <c r="H1578">
        <v>2</v>
      </c>
      <c r="I1578">
        <v>1</v>
      </c>
      <c r="J1578">
        <v>1545</v>
      </c>
      <c r="K1578">
        <v>1</v>
      </c>
      <c r="L1578">
        <v>1</v>
      </c>
      <c r="M1578">
        <v>516</v>
      </c>
      <c r="N1578" t="s">
        <v>18</v>
      </c>
      <c r="O1578">
        <v>0</v>
      </c>
      <c r="P1578">
        <v>1996</v>
      </c>
    </row>
    <row r="1579" spans="1:16" x14ac:dyDescent="0.25">
      <c r="A1579" t="s">
        <v>2398</v>
      </c>
      <c r="B1579">
        <v>423</v>
      </c>
      <c r="C1579" s="3" t="str">
        <f>HYPERLINK("http://www.uniprot.org/uniprot/G7LBJ0","tr|G7LBJ0|G7LBJ0_MEDTR")</f>
        <v>tr|G7LBJ0|G7LBJ0_MEDTR</v>
      </c>
      <c r="D1579" t="s">
        <v>2399</v>
      </c>
      <c r="E1579">
        <v>98.57</v>
      </c>
      <c r="F1579">
        <v>140</v>
      </c>
      <c r="G1579">
        <v>2</v>
      </c>
      <c r="H1579">
        <v>0</v>
      </c>
      <c r="I1579">
        <v>1</v>
      </c>
      <c r="J1579">
        <v>420</v>
      </c>
      <c r="K1579">
        <v>1</v>
      </c>
      <c r="L1579">
        <v>1</v>
      </c>
      <c r="M1579">
        <v>140</v>
      </c>
      <c r="N1579" t="s">
        <v>18</v>
      </c>
      <c r="O1579" s="1">
        <v>2.2533199999999999E-74</v>
      </c>
      <c r="P1579">
        <v>723</v>
      </c>
    </row>
    <row r="1580" spans="1:16" x14ac:dyDescent="0.25">
      <c r="A1580" t="s">
        <v>2400</v>
      </c>
      <c r="B1580">
        <v>411</v>
      </c>
      <c r="C1580" s="3" t="str">
        <f>HYPERLINK("http://www.uniprot.org/uniprot/B5U9V8","tr|B5U9V8|B5U9V8_LOTJA")</f>
        <v>tr|B5U9V8|B5U9V8_LOTJA</v>
      </c>
      <c r="D1580" t="s">
        <v>2196</v>
      </c>
      <c r="E1580">
        <v>44.11</v>
      </c>
      <c r="F1580">
        <v>136</v>
      </c>
      <c r="G1580">
        <v>76</v>
      </c>
      <c r="H1580">
        <v>0</v>
      </c>
      <c r="I1580">
        <v>1</v>
      </c>
      <c r="J1580">
        <v>408</v>
      </c>
      <c r="K1580">
        <v>1</v>
      </c>
      <c r="L1580">
        <v>978</v>
      </c>
      <c r="M1580">
        <v>1113</v>
      </c>
      <c r="N1580" t="s">
        <v>18</v>
      </c>
      <c r="O1580" s="1">
        <v>6.5589000000000002E-26</v>
      </c>
      <c r="P1580">
        <v>305</v>
      </c>
    </row>
    <row r="1581" spans="1:16" x14ac:dyDescent="0.25">
      <c r="A1581" t="s">
        <v>2401</v>
      </c>
      <c r="B1581">
        <v>501</v>
      </c>
      <c r="C1581" s="3" t="str">
        <f>HYPERLINK("http://www.uniprot.org/uniprot/I3SMG2","tr|I3SMG2|I3SMG2_MEDTR")</f>
        <v>tr|I3SMG2|I3SMG2_MEDTR</v>
      </c>
      <c r="D1581" t="s">
        <v>22</v>
      </c>
      <c r="E1581">
        <v>70.17</v>
      </c>
      <c r="F1581">
        <v>57</v>
      </c>
      <c r="G1581">
        <v>17</v>
      </c>
      <c r="H1581">
        <v>0</v>
      </c>
      <c r="I1581">
        <v>55</v>
      </c>
      <c r="J1581">
        <v>225</v>
      </c>
      <c r="K1581">
        <v>1</v>
      </c>
      <c r="L1581">
        <v>22</v>
      </c>
      <c r="M1581">
        <v>78</v>
      </c>
      <c r="N1581" t="s">
        <v>18</v>
      </c>
      <c r="O1581" s="1">
        <v>1.995E-14</v>
      </c>
      <c r="P1581">
        <v>206</v>
      </c>
    </row>
    <row r="1582" spans="1:16" x14ac:dyDescent="0.25">
      <c r="A1582" t="s">
        <v>2402</v>
      </c>
      <c r="B1582">
        <v>864</v>
      </c>
      <c r="C1582" s="3" t="str">
        <f>HYPERLINK("http://www.uniprot.org/uniprot/I3T2L6","tr|I3T2L6|I3T2L6_LOTJA")</f>
        <v>tr|I3T2L6|I3T2L6_LOTJA</v>
      </c>
      <c r="D1582" t="s">
        <v>93</v>
      </c>
      <c r="E1582">
        <v>78.39</v>
      </c>
      <c r="F1582">
        <v>287</v>
      </c>
      <c r="G1582">
        <v>62</v>
      </c>
      <c r="H1582">
        <v>0</v>
      </c>
      <c r="I1582">
        <v>1</v>
      </c>
      <c r="J1582">
        <v>861</v>
      </c>
      <c r="K1582">
        <v>1</v>
      </c>
      <c r="L1582">
        <v>1</v>
      </c>
      <c r="M1582">
        <v>283</v>
      </c>
      <c r="N1582" t="s">
        <v>18</v>
      </c>
      <c r="O1582" s="1">
        <v>1.4633500000000001E-127</v>
      </c>
      <c r="P1582">
        <v>1186</v>
      </c>
    </row>
    <row r="1583" spans="1:16" x14ac:dyDescent="0.25">
      <c r="A1583" t="s">
        <v>2403</v>
      </c>
      <c r="B1583">
        <v>879</v>
      </c>
      <c r="C1583" s="3" t="str">
        <f>HYPERLINK("http://www.uniprot.org/uniprot/K7KWX1","tr|K7KWX1|K7KWX1_SOYBN")</f>
        <v>tr|K7KWX1|K7KWX1_SOYBN</v>
      </c>
      <c r="D1583" t="s">
        <v>61</v>
      </c>
      <c r="E1583">
        <v>47.49</v>
      </c>
      <c r="F1583">
        <v>259</v>
      </c>
      <c r="G1583">
        <v>136</v>
      </c>
      <c r="H1583">
        <v>33</v>
      </c>
      <c r="I1583">
        <v>184</v>
      </c>
      <c r="J1583">
        <v>861</v>
      </c>
      <c r="K1583">
        <v>1</v>
      </c>
      <c r="L1583">
        <v>570</v>
      </c>
      <c r="M1583">
        <v>827</v>
      </c>
      <c r="N1583" t="s">
        <v>18</v>
      </c>
      <c r="O1583" s="1">
        <v>2.6311399999999999E-63</v>
      </c>
      <c r="P1583">
        <v>632</v>
      </c>
    </row>
    <row r="1584" spans="1:16" x14ac:dyDescent="0.25">
      <c r="A1584" t="s">
        <v>2404</v>
      </c>
      <c r="B1584">
        <v>1503</v>
      </c>
      <c r="C1584" s="3" t="str">
        <f>HYPERLINK("http://www.uniprot.org/uniprot/G7KC11","tr|G7KC11|G7KC11_MEDTR")</f>
        <v>tr|G7KC11|G7KC11_MEDTR</v>
      </c>
      <c r="D1584" t="s">
        <v>2405</v>
      </c>
      <c r="E1584">
        <v>78.25</v>
      </c>
      <c r="F1584">
        <v>538</v>
      </c>
      <c r="G1584">
        <v>117</v>
      </c>
      <c r="H1584">
        <v>38</v>
      </c>
      <c r="I1584">
        <v>1</v>
      </c>
      <c r="J1584">
        <v>1500</v>
      </c>
      <c r="K1584">
        <v>1</v>
      </c>
      <c r="L1584">
        <v>1</v>
      </c>
      <c r="M1584">
        <v>531</v>
      </c>
      <c r="N1584" t="s">
        <v>18</v>
      </c>
      <c r="O1584">
        <v>0</v>
      </c>
      <c r="P1584">
        <v>2185</v>
      </c>
    </row>
    <row r="1585" spans="1:16" x14ac:dyDescent="0.25">
      <c r="A1585" t="s">
        <v>2406</v>
      </c>
      <c r="B1585">
        <v>1623</v>
      </c>
      <c r="C1585" s="3" t="str">
        <f>HYPERLINK("http://www.uniprot.org/uniprot/I1L330","tr|I1L330|I1L330_SOYBN")</f>
        <v>tr|I1L330|I1L330_SOYBN</v>
      </c>
      <c r="D1585" t="s">
        <v>71</v>
      </c>
      <c r="E1585">
        <v>75.790000000000006</v>
      </c>
      <c r="F1585">
        <v>566</v>
      </c>
      <c r="G1585">
        <v>137</v>
      </c>
      <c r="H1585">
        <v>26</v>
      </c>
      <c r="I1585">
        <v>1</v>
      </c>
      <c r="J1585">
        <v>1620</v>
      </c>
      <c r="K1585">
        <v>1</v>
      </c>
      <c r="L1585">
        <v>256</v>
      </c>
      <c r="M1585">
        <v>818</v>
      </c>
      <c r="N1585" t="s">
        <v>18</v>
      </c>
      <c r="O1585">
        <v>0</v>
      </c>
      <c r="P1585">
        <v>2106</v>
      </c>
    </row>
    <row r="1586" spans="1:16" x14ac:dyDescent="0.25">
      <c r="A1586" t="s">
        <v>2407</v>
      </c>
      <c r="B1586">
        <v>801</v>
      </c>
      <c r="C1586" s="3" t="str">
        <f>HYPERLINK("http://www.uniprot.org/uniprot/M4C8K5","tr|M4C8K5|M4C8K5_BRARP")</f>
        <v>tr|M4C8K5|M4C8K5_BRARP</v>
      </c>
      <c r="D1586" t="s">
        <v>2408</v>
      </c>
      <c r="E1586">
        <v>67.33</v>
      </c>
      <c r="F1586">
        <v>248</v>
      </c>
      <c r="G1586">
        <v>81</v>
      </c>
      <c r="H1586">
        <v>0</v>
      </c>
      <c r="I1586">
        <v>52</v>
      </c>
      <c r="J1586">
        <v>795</v>
      </c>
      <c r="K1586">
        <v>1</v>
      </c>
      <c r="L1586">
        <v>12</v>
      </c>
      <c r="M1586">
        <v>244</v>
      </c>
      <c r="N1586" t="s">
        <v>18</v>
      </c>
      <c r="O1586" s="1">
        <v>1.7890500000000001E-89</v>
      </c>
      <c r="P1586">
        <v>857</v>
      </c>
    </row>
    <row r="1587" spans="1:16" x14ac:dyDescent="0.25">
      <c r="A1587" t="s">
        <v>2409</v>
      </c>
      <c r="B1587">
        <v>1584</v>
      </c>
      <c r="C1587" s="3" t="str">
        <f>HYPERLINK("http://www.uniprot.org/uniprot/K7M161","tr|K7M161|K7M161_SOYBN")</f>
        <v>tr|K7M161|K7M161_SOYBN</v>
      </c>
      <c r="D1587" t="s">
        <v>117</v>
      </c>
      <c r="E1587">
        <v>84.71</v>
      </c>
      <c r="F1587">
        <v>229</v>
      </c>
      <c r="G1587">
        <v>35</v>
      </c>
      <c r="H1587">
        <v>0</v>
      </c>
      <c r="I1587">
        <v>19</v>
      </c>
      <c r="J1587">
        <v>705</v>
      </c>
      <c r="K1587">
        <v>1</v>
      </c>
      <c r="L1587">
        <v>552</v>
      </c>
      <c r="M1587">
        <v>780</v>
      </c>
      <c r="N1587" t="s">
        <v>18</v>
      </c>
      <c r="O1587" s="1">
        <v>1.2015000000000001E-101</v>
      </c>
      <c r="P1587">
        <v>966</v>
      </c>
    </row>
    <row r="1588" spans="1:16" x14ac:dyDescent="0.25">
      <c r="A1588" t="s">
        <v>2410</v>
      </c>
      <c r="B1588">
        <v>603</v>
      </c>
      <c r="C1588" s="3" t="str">
        <f>HYPERLINK("http://www.uniprot.org/uniprot/I1LU28","tr|I1LU28|I1LU28_SOYBN")</f>
        <v>tr|I1LU28|I1LU28_SOYBN</v>
      </c>
      <c r="D1588" t="s">
        <v>28</v>
      </c>
      <c r="E1588">
        <v>95.36</v>
      </c>
      <c r="F1588">
        <v>194</v>
      </c>
      <c r="G1588">
        <v>9</v>
      </c>
      <c r="H1588">
        <v>0</v>
      </c>
      <c r="I1588">
        <v>1</v>
      </c>
      <c r="J1588">
        <v>582</v>
      </c>
      <c r="K1588">
        <v>1</v>
      </c>
      <c r="L1588">
        <v>1</v>
      </c>
      <c r="M1588">
        <v>194</v>
      </c>
      <c r="N1588" t="s">
        <v>18</v>
      </c>
      <c r="O1588" s="1">
        <v>6.0316499999999999E-105</v>
      </c>
      <c r="P1588">
        <v>988</v>
      </c>
    </row>
    <row r="1589" spans="1:16" x14ac:dyDescent="0.25">
      <c r="A1589" t="s">
        <v>2411</v>
      </c>
      <c r="B1589">
        <v>1950</v>
      </c>
      <c r="C1589" s="3" t="str">
        <f>HYPERLINK("http://www.uniprot.org/uniprot/G7IPG3","tr|G7IPG3|G7IPG3_MEDTR")</f>
        <v>tr|G7IPG3|G7IPG3_MEDTR</v>
      </c>
      <c r="D1589" t="s">
        <v>2412</v>
      </c>
      <c r="E1589">
        <v>84.72</v>
      </c>
      <c r="F1589">
        <v>622</v>
      </c>
      <c r="G1589">
        <v>95</v>
      </c>
      <c r="H1589">
        <v>6</v>
      </c>
      <c r="I1589">
        <v>100</v>
      </c>
      <c r="J1589">
        <v>1947</v>
      </c>
      <c r="K1589">
        <v>1</v>
      </c>
      <c r="L1589">
        <v>12</v>
      </c>
      <c r="M1589">
        <v>628</v>
      </c>
      <c r="N1589" t="s">
        <v>18</v>
      </c>
      <c r="O1589">
        <v>0</v>
      </c>
      <c r="P1589">
        <v>2700</v>
      </c>
    </row>
    <row r="1590" spans="1:16" x14ac:dyDescent="0.25">
      <c r="A1590" t="s">
        <v>2413</v>
      </c>
      <c r="B1590">
        <v>1917</v>
      </c>
      <c r="C1590" s="3" t="str">
        <f>HYPERLINK("http://www.uniprot.org/uniprot/Q2HU48","tr|Q2HU48|Q2HU48_MEDTR")</f>
        <v>tr|Q2HU48|Q2HU48_MEDTR</v>
      </c>
      <c r="D1590" t="s">
        <v>2414</v>
      </c>
      <c r="E1590">
        <v>74.489999999999995</v>
      </c>
      <c r="F1590">
        <v>639</v>
      </c>
      <c r="G1590">
        <v>163</v>
      </c>
      <c r="H1590">
        <v>2</v>
      </c>
      <c r="I1590">
        <v>1</v>
      </c>
      <c r="J1590">
        <v>1911</v>
      </c>
      <c r="K1590">
        <v>1</v>
      </c>
      <c r="L1590">
        <v>1</v>
      </c>
      <c r="M1590">
        <v>631</v>
      </c>
      <c r="N1590" t="s">
        <v>18</v>
      </c>
      <c r="O1590">
        <v>0</v>
      </c>
      <c r="P1590">
        <v>2390</v>
      </c>
    </row>
    <row r="1591" spans="1:16" x14ac:dyDescent="0.25">
      <c r="A1591" t="s">
        <v>2415</v>
      </c>
      <c r="B1591">
        <v>858</v>
      </c>
      <c r="C1591" s="3" t="str">
        <f>HYPERLINK("http://www.uniprot.org/uniprot/B7FKV5","tr|B7FKV5|B7FKV5_MEDTR")</f>
        <v>tr|B7FKV5|B7FKV5_MEDTR</v>
      </c>
      <c r="D1591" t="s">
        <v>581</v>
      </c>
      <c r="E1591">
        <v>73.42</v>
      </c>
      <c r="F1591">
        <v>286</v>
      </c>
      <c r="G1591">
        <v>76</v>
      </c>
      <c r="H1591">
        <v>1</v>
      </c>
      <c r="I1591">
        <v>1</v>
      </c>
      <c r="J1591">
        <v>855</v>
      </c>
      <c r="K1591">
        <v>1</v>
      </c>
      <c r="L1591">
        <v>1</v>
      </c>
      <c r="M1591">
        <v>271</v>
      </c>
      <c r="N1591" t="s">
        <v>18</v>
      </c>
      <c r="O1591" s="1">
        <v>3.6952300000000001E-107</v>
      </c>
      <c r="P1591">
        <v>1010</v>
      </c>
    </row>
    <row r="1592" spans="1:16" x14ac:dyDescent="0.25">
      <c r="A1592" t="s">
        <v>2416</v>
      </c>
      <c r="B1592">
        <v>915</v>
      </c>
      <c r="C1592" s="3" t="str">
        <f>HYPERLINK("http://www.uniprot.org/uniprot/G7K4D4","tr|G7K4D4|G7K4D4_MEDTR")</f>
        <v>tr|G7K4D4|G7K4D4_MEDTR</v>
      </c>
      <c r="D1592" t="s">
        <v>2417</v>
      </c>
      <c r="E1592">
        <v>91.57</v>
      </c>
      <c r="F1592">
        <v>285</v>
      </c>
      <c r="G1592">
        <v>24</v>
      </c>
      <c r="H1592">
        <v>0</v>
      </c>
      <c r="I1592">
        <v>1</v>
      </c>
      <c r="J1592">
        <v>855</v>
      </c>
      <c r="K1592">
        <v>1</v>
      </c>
      <c r="L1592">
        <v>1</v>
      </c>
      <c r="M1592">
        <v>285</v>
      </c>
      <c r="N1592" t="s">
        <v>18</v>
      </c>
      <c r="O1592" s="1">
        <v>2.31821E-150</v>
      </c>
      <c r="P1592">
        <v>1383</v>
      </c>
    </row>
    <row r="1593" spans="1:16" x14ac:dyDescent="0.25">
      <c r="A1593" t="s">
        <v>2418</v>
      </c>
      <c r="B1593">
        <v>279</v>
      </c>
      <c r="C1593" s="3" t="str">
        <f>HYPERLINK("http://www.uniprot.org/uniprot/G7JYH8","tr|G7JYH8|G7JYH8_MEDTR")</f>
        <v>tr|G7JYH8|G7JYH8_MEDTR</v>
      </c>
      <c r="D1593" t="s">
        <v>2419</v>
      </c>
      <c r="E1593">
        <v>82.02</v>
      </c>
      <c r="F1593">
        <v>89</v>
      </c>
      <c r="G1593">
        <v>16</v>
      </c>
      <c r="H1593">
        <v>0</v>
      </c>
      <c r="I1593">
        <v>1</v>
      </c>
      <c r="J1593">
        <v>267</v>
      </c>
      <c r="K1593">
        <v>1</v>
      </c>
      <c r="L1593">
        <v>1</v>
      </c>
      <c r="M1593">
        <v>89</v>
      </c>
      <c r="N1593" t="s">
        <v>18</v>
      </c>
      <c r="O1593" s="1">
        <v>4.0320499999999996E-31</v>
      </c>
      <c r="P1593">
        <v>350</v>
      </c>
    </row>
    <row r="1594" spans="1:16" x14ac:dyDescent="0.25">
      <c r="A1594" t="s">
        <v>2420</v>
      </c>
      <c r="B1594">
        <v>1800</v>
      </c>
      <c r="C1594" s="3" t="str">
        <f>HYPERLINK("http://www.uniprot.org/uniprot/G7K628","tr|G7K628|G7K628_MEDTR")</f>
        <v>tr|G7K628|G7K628_MEDTR</v>
      </c>
      <c r="D1594" t="s">
        <v>2421</v>
      </c>
      <c r="E1594">
        <v>77.03</v>
      </c>
      <c r="F1594">
        <v>466</v>
      </c>
      <c r="G1594">
        <v>107</v>
      </c>
      <c r="H1594">
        <v>1</v>
      </c>
      <c r="I1594">
        <v>1</v>
      </c>
      <c r="J1594">
        <v>1395</v>
      </c>
      <c r="K1594">
        <v>1</v>
      </c>
      <c r="L1594">
        <v>1</v>
      </c>
      <c r="M1594">
        <v>461</v>
      </c>
      <c r="N1594" t="s">
        <v>18</v>
      </c>
      <c r="O1594">
        <v>0</v>
      </c>
      <c r="P1594">
        <v>1807</v>
      </c>
    </row>
    <row r="1595" spans="1:16" x14ac:dyDescent="0.25">
      <c r="A1595" t="s">
        <v>2422</v>
      </c>
      <c r="B1595">
        <v>2376</v>
      </c>
      <c r="C1595" s="3" t="str">
        <f>HYPERLINK("http://www.uniprot.org/uniprot/G7KTC8","tr|G7KTC8|G7KTC8_MEDTR")</f>
        <v>tr|G7KTC8|G7KTC8_MEDTR</v>
      </c>
      <c r="D1595" t="s">
        <v>2423</v>
      </c>
      <c r="E1595">
        <v>70.680000000000007</v>
      </c>
      <c r="F1595">
        <v>597</v>
      </c>
      <c r="G1595">
        <v>175</v>
      </c>
      <c r="H1595">
        <v>7</v>
      </c>
      <c r="I1595">
        <v>550</v>
      </c>
      <c r="J1595">
        <v>2319</v>
      </c>
      <c r="K1595">
        <v>1</v>
      </c>
      <c r="L1595">
        <v>168</v>
      </c>
      <c r="M1595">
        <v>763</v>
      </c>
      <c r="N1595" t="s">
        <v>18</v>
      </c>
      <c r="O1595">
        <v>0</v>
      </c>
      <c r="P1595">
        <v>2078</v>
      </c>
    </row>
    <row r="1596" spans="1:16" x14ac:dyDescent="0.25">
      <c r="A1596" t="s">
        <v>2424</v>
      </c>
      <c r="B1596">
        <v>597</v>
      </c>
      <c r="C1596" s="3" t="str">
        <f>HYPERLINK("http://www.uniprot.org/uniprot/B9SV19","tr|B9SV19|B9SV19_RICCO")</f>
        <v>tr|B9SV19|B9SV19_RICCO</v>
      </c>
      <c r="D1596" t="s">
        <v>2425</v>
      </c>
      <c r="E1596">
        <v>67.010000000000005</v>
      </c>
      <c r="F1596">
        <v>191</v>
      </c>
      <c r="G1596">
        <v>63</v>
      </c>
      <c r="H1596">
        <v>0</v>
      </c>
      <c r="I1596">
        <v>1</v>
      </c>
      <c r="J1596">
        <v>573</v>
      </c>
      <c r="K1596">
        <v>1</v>
      </c>
      <c r="L1596">
        <v>1</v>
      </c>
      <c r="M1596">
        <v>191</v>
      </c>
      <c r="N1596" t="s">
        <v>18</v>
      </c>
      <c r="O1596" s="1">
        <v>1.8962300000000002E-71</v>
      </c>
      <c r="P1596">
        <v>699</v>
      </c>
    </row>
    <row r="1597" spans="1:16" x14ac:dyDescent="0.25">
      <c r="A1597" t="s">
        <v>2426</v>
      </c>
      <c r="B1597">
        <v>300</v>
      </c>
      <c r="C1597" s="3" t="str">
        <f>HYPERLINK("http://www.uniprot.org/uniprot/C6T1R8","tr|C6T1R8|C6T1R8_SOYBN")</f>
        <v>tr|C6T1R8|C6T1R8_SOYBN</v>
      </c>
      <c r="D1597" t="s">
        <v>28</v>
      </c>
      <c r="E1597">
        <v>87.75</v>
      </c>
      <c r="F1597">
        <v>98</v>
      </c>
      <c r="G1597">
        <v>12</v>
      </c>
      <c r="H1597">
        <v>0</v>
      </c>
      <c r="I1597">
        <v>1</v>
      </c>
      <c r="J1597">
        <v>294</v>
      </c>
      <c r="K1597">
        <v>1</v>
      </c>
      <c r="L1597">
        <v>1</v>
      </c>
      <c r="M1597">
        <v>98</v>
      </c>
      <c r="N1597" t="s">
        <v>18</v>
      </c>
      <c r="O1597" s="1">
        <v>6.0457700000000003E-43</v>
      </c>
      <c r="P1597">
        <v>452</v>
      </c>
    </row>
    <row r="1598" spans="1:16" x14ac:dyDescent="0.25">
      <c r="A1598" t="s">
        <v>2427</v>
      </c>
      <c r="B1598">
        <v>807</v>
      </c>
      <c r="C1598" s="3" t="str">
        <f>HYPERLINK("http://www.uniprot.org/uniprot/G7IC94","tr|G7IC94|G7IC94_MEDTR")</f>
        <v>tr|G7IC94|G7IC94_MEDTR</v>
      </c>
      <c r="D1598" t="s">
        <v>2428</v>
      </c>
      <c r="E1598">
        <v>68.239999999999995</v>
      </c>
      <c r="F1598">
        <v>274</v>
      </c>
      <c r="G1598">
        <v>87</v>
      </c>
      <c r="H1598">
        <v>8</v>
      </c>
      <c r="I1598">
        <v>7</v>
      </c>
      <c r="J1598">
        <v>804</v>
      </c>
      <c r="K1598">
        <v>1</v>
      </c>
      <c r="L1598">
        <v>9</v>
      </c>
      <c r="M1598">
        <v>277</v>
      </c>
      <c r="N1598" t="s">
        <v>18</v>
      </c>
      <c r="O1598" s="1">
        <v>3.20147E-94</v>
      </c>
      <c r="P1598">
        <v>898</v>
      </c>
    </row>
    <row r="1599" spans="1:16" x14ac:dyDescent="0.25">
      <c r="A1599" t="s">
        <v>2429</v>
      </c>
      <c r="B1599">
        <v>2277</v>
      </c>
      <c r="C1599" s="3" t="str">
        <f>HYPERLINK("http://www.uniprot.org/uniprot/G7I5R0","tr|G7I5R0|G7I5R0_MEDTR")</f>
        <v>tr|G7I5R0|G7I5R0_MEDTR</v>
      </c>
      <c r="D1599" t="s">
        <v>2430</v>
      </c>
      <c r="E1599">
        <v>81.3</v>
      </c>
      <c r="F1599">
        <v>535</v>
      </c>
      <c r="G1599">
        <v>100</v>
      </c>
      <c r="H1599">
        <v>12</v>
      </c>
      <c r="I1599">
        <v>610</v>
      </c>
      <c r="J1599">
        <v>2178</v>
      </c>
      <c r="K1599">
        <v>1</v>
      </c>
      <c r="L1599">
        <v>98</v>
      </c>
      <c r="M1599">
        <v>632</v>
      </c>
      <c r="N1599" t="s">
        <v>18</v>
      </c>
      <c r="O1599">
        <v>0</v>
      </c>
      <c r="P1599">
        <v>2178</v>
      </c>
    </row>
    <row r="1600" spans="1:16" x14ac:dyDescent="0.25">
      <c r="A1600" t="s">
        <v>2431</v>
      </c>
      <c r="B1600">
        <v>588</v>
      </c>
      <c r="C1600" s="3" t="str">
        <f>HYPERLINK("http://www.uniprot.org/uniprot/A5C0P1","tr|A5C0P1|A5C0P1_VITVI")</f>
        <v>tr|A5C0P1|A5C0P1_VITVI</v>
      </c>
      <c r="D1600" t="s">
        <v>292</v>
      </c>
      <c r="E1600">
        <v>70.61</v>
      </c>
      <c r="F1600">
        <v>194</v>
      </c>
      <c r="G1600">
        <v>57</v>
      </c>
      <c r="H1600">
        <v>0</v>
      </c>
      <c r="I1600">
        <v>1</v>
      </c>
      <c r="J1600">
        <v>582</v>
      </c>
      <c r="K1600">
        <v>1</v>
      </c>
      <c r="L1600">
        <v>85</v>
      </c>
      <c r="M1600">
        <v>278</v>
      </c>
      <c r="N1600" t="s">
        <v>18</v>
      </c>
      <c r="O1600" s="1">
        <v>5.4160200000000002E-76</v>
      </c>
      <c r="P1600">
        <v>738</v>
      </c>
    </row>
    <row r="1601" spans="1:16" x14ac:dyDescent="0.25">
      <c r="A1601" t="s">
        <v>2432</v>
      </c>
      <c r="B1601">
        <v>984</v>
      </c>
      <c r="C1601" s="3" t="str">
        <f>HYPERLINK("http://www.uniprot.org/uniprot/B7FK39","tr|B7FK39|B7FK39_MEDTR")</f>
        <v>tr|B7FK39|B7FK39_MEDTR</v>
      </c>
      <c r="D1601" t="s">
        <v>2433</v>
      </c>
      <c r="E1601">
        <v>85.29</v>
      </c>
      <c r="F1601">
        <v>340</v>
      </c>
      <c r="G1601">
        <v>50</v>
      </c>
      <c r="H1601">
        <v>15</v>
      </c>
      <c r="I1601">
        <v>1</v>
      </c>
      <c r="J1601">
        <v>975</v>
      </c>
      <c r="K1601">
        <v>1</v>
      </c>
      <c r="L1601">
        <v>1</v>
      </c>
      <c r="M1601">
        <v>339</v>
      </c>
      <c r="N1601" t="s">
        <v>18</v>
      </c>
      <c r="O1601" s="1">
        <v>5.3301200000000002E-159</v>
      </c>
      <c r="P1601">
        <v>1458</v>
      </c>
    </row>
    <row r="1602" spans="1:16" x14ac:dyDescent="0.25">
      <c r="A1602" t="s">
        <v>2434</v>
      </c>
      <c r="B1602">
        <v>2694</v>
      </c>
      <c r="C1602" s="3" t="str">
        <f>HYPERLINK("http://www.uniprot.org/uniprot/G7J7V1","tr|G7J7V1|G7J7V1_MEDTR")</f>
        <v>tr|G7J7V1|G7J7V1_MEDTR</v>
      </c>
      <c r="D1602" t="s">
        <v>2435</v>
      </c>
      <c r="E1602">
        <v>79.31</v>
      </c>
      <c r="F1602">
        <v>899</v>
      </c>
      <c r="G1602">
        <v>186</v>
      </c>
      <c r="H1602">
        <v>2</v>
      </c>
      <c r="I1602">
        <v>1</v>
      </c>
      <c r="J1602">
        <v>2691</v>
      </c>
      <c r="K1602">
        <v>1</v>
      </c>
      <c r="L1602">
        <v>1</v>
      </c>
      <c r="M1602">
        <v>849</v>
      </c>
      <c r="N1602" t="s">
        <v>18</v>
      </c>
      <c r="O1602">
        <v>0</v>
      </c>
      <c r="P1602">
        <v>3586</v>
      </c>
    </row>
    <row r="1603" spans="1:16" x14ac:dyDescent="0.25">
      <c r="A1603" t="s">
        <v>2436</v>
      </c>
      <c r="B1603">
        <v>2016</v>
      </c>
      <c r="C1603" s="3" t="str">
        <f>HYPERLINK("http://www.uniprot.org/uniprot/G7J8W0","tr|G7J8W0|G7J8W0_MEDTR")</f>
        <v>tr|G7J8W0|G7J8W0_MEDTR</v>
      </c>
      <c r="D1603" t="s">
        <v>2437</v>
      </c>
      <c r="E1603">
        <v>81.08</v>
      </c>
      <c r="F1603">
        <v>682</v>
      </c>
      <c r="G1603">
        <v>129</v>
      </c>
      <c r="H1603">
        <v>12</v>
      </c>
      <c r="I1603">
        <v>1</v>
      </c>
      <c r="J1603">
        <v>2010</v>
      </c>
      <c r="K1603">
        <v>1</v>
      </c>
      <c r="L1603">
        <v>1</v>
      </c>
      <c r="M1603">
        <v>681</v>
      </c>
      <c r="N1603" t="s">
        <v>18</v>
      </c>
      <c r="O1603">
        <v>0</v>
      </c>
      <c r="P1603">
        <v>2884</v>
      </c>
    </row>
    <row r="1604" spans="1:16" x14ac:dyDescent="0.25">
      <c r="A1604" t="s">
        <v>2438</v>
      </c>
      <c r="B1604">
        <v>1263</v>
      </c>
      <c r="C1604" s="3" t="str">
        <f>HYPERLINK("http://www.uniprot.org/uniprot/Q1SKV2","tr|Q1SKV2|Q1SKV2_MEDTR")</f>
        <v>tr|Q1SKV2|Q1SKV2_MEDTR</v>
      </c>
      <c r="D1604" t="s">
        <v>2439</v>
      </c>
      <c r="E1604">
        <v>74.349999999999994</v>
      </c>
      <c r="F1604">
        <v>425</v>
      </c>
      <c r="G1604">
        <v>109</v>
      </c>
      <c r="H1604">
        <v>24</v>
      </c>
      <c r="I1604">
        <v>58</v>
      </c>
      <c r="J1604">
        <v>1260</v>
      </c>
      <c r="K1604">
        <v>1</v>
      </c>
      <c r="L1604">
        <v>14</v>
      </c>
      <c r="M1604">
        <v>438</v>
      </c>
      <c r="N1604" t="s">
        <v>18</v>
      </c>
      <c r="O1604" s="1">
        <v>3.60451E-180</v>
      </c>
      <c r="P1604">
        <v>1642</v>
      </c>
    </row>
    <row r="1605" spans="1:16" x14ac:dyDescent="0.25">
      <c r="A1605" t="s">
        <v>2440</v>
      </c>
      <c r="B1605">
        <v>423</v>
      </c>
      <c r="C1605" s="3" t="str">
        <f>HYPERLINK("http://www.uniprot.org/uniprot/G7LBJ0","tr|G7LBJ0|G7LBJ0_MEDTR")</f>
        <v>tr|G7LBJ0|G7LBJ0_MEDTR</v>
      </c>
      <c r="D1605" t="s">
        <v>2399</v>
      </c>
      <c r="E1605">
        <v>98.57</v>
      </c>
      <c r="F1605">
        <v>140</v>
      </c>
      <c r="G1605">
        <v>2</v>
      </c>
      <c r="H1605">
        <v>0</v>
      </c>
      <c r="I1605">
        <v>1</v>
      </c>
      <c r="J1605">
        <v>420</v>
      </c>
      <c r="K1605">
        <v>1</v>
      </c>
      <c r="L1605">
        <v>1</v>
      </c>
      <c r="M1605">
        <v>140</v>
      </c>
      <c r="N1605" t="s">
        <v>18</v>
      </c>
      <c r="O1605" s="1">
        <v>2.2533199999999999E-74</v>
      </c>
      <c r="P1605">
        <v>723</v>
      </c>
    </row>
    <row r="1606" spans="1:16" x14ac:dyDescent="0.25">
      <c r="A1606" t="s">
        <v>2441</v>
      </c>
      <c r="B1606">
        <v>1014</v>
      </c>
      <c r="C1606" s="3" t="str">
        <f>HYPERLINK("http://www.uniprot.org/uniprot/G7JDD7","tr|G7JDD7|G7JDD7_MEDTR")</f>
        <v>tr|G7JDD7|G7JDD7_MEDTR</v>
      </c>
      <c r="D1606" t="s">
        <v>2442</v>
      </c>
      <c r="E1606">
        <v>84.86</v>
      </c>
      <c r="F1606">
        <v>337</v>
      </c>
      <c r="G1606">
        <v>51</v>
      </c>
      <c r="H1606">
        <v>0</v>
      </c>
      <c r="I1606">
        <v>1</v>
      </c>
      <c r="J1606">
        <v>1011</v>
      </c>
      <c r="K1606">
        <v>1</v>
      </c>
      <c r="L1606">
        <v>158</v>
      </c>
      <c r="M1606">
        <v>494</v>
      </c>
      <c r="N1606" t="s">
        <v>18</v>
      </c>
      <c r="O1606" s="1">
        <v>4.6959099999999997E-166</v>
      </c>
      <c r="P1606">
        <v>1519</v>
      </c>
    </row>
    <row r="1607" spans="1:16" x14ac:dyDescent="0.25">
      <c r="A1607" t="s">
        <v>2443</v>
      </c>
      <c r="B1607">
        <v>525</v>
      </c>
      <c r="C1607" s="3" t="str">
        <f>HYPERLINK("http://www.uniprot.org/uniprot/G7JGJ3","tr|G7JGJ3|G7JGJ3_MEDTR")</f>
        <v>tr|G7JGJ3|G7JGJ3_MEDTR</v>
      </c>
      <c r="D1607" t="s">
        <v>2444</v>
      </c>
      <c r="E1607">
        <v>97.12</v>
      </c>
      <c r="F1607">
        <v>174</v>
      </c>
      <c r="G1607">
        <v>5</v>
      </c>
      <c r="H1607">
        <v>0</v>
      </c>
      <c r="I1607">
        <v>1</v>
      </c>
      <c r="J1607">
        <v>522</v>
      </c>
      <c r="K1607">
        <v>1</v>
      </c>
      <c r="L1607">
        <v>1</v>
      </c>
      <c r="M1607">
        <v>174</v>
      </c>
      <c r="N1607" t="s">
        <v>18</v>
      </c>
      <c r="O1607" s="1">
        <v>6.6131199999999994E-95</v>
      </c>
      <c r="P1607">
        <v>900</v>
      </c>
    </row>
    <row r="1608" spans="1:16" x14ac:dyDescent="0.25">
      <c r="A1608" t="s">
        <v>2445</v>
      </c>
      <c r="B1608">
        <v>672</v>
      </c>
      <c r="C1608" s="3" t="str">
        <f>HYPERLINK("http://www.uniprot.org/uniprot/I1JZJ4","tr|I1JZJ4|I1JZJ4_SOYBN")</f>
        <v>tr|I1JZJ4|I1JZJ4_SOYBN</v>
      </c>
      <c r="D1608" t="s">
        <v>28</v>
      </c>
      <c r="E1608">
        <v>85.05</v>
      </c>
      <c r="F1608">
        <v>87</v>
      </c>
      <c r="G1608">
        <v>13</v>
      </c>
      <c r="H1608">
        <v>0</v>
      </c>
      <c r="I1608">
        <v>67</v>
      </c>
      <c r="J1608">
        <v>327</v>
      </c>
      <c r="K1608">
        <v>1</v>
      </c>
      <c r="L1608">
        <v>21</v>
      </c>
      <c r="M1608">
        <v>107</v>
      </c>
      <c r="N1608" t="s">
        <v>18</v>
      </c>
      <c r="O1608" s="1">
        <v>3.0787300000000001E-40</v>
      </c>
      <c r="P1608">
        <v>431</v>
      </c>
    </row>
    <row r="1609" spans="1:16" x14ac:dyDescent="0.25">
      <c r="A1609" t="s">
        <v>2446</v>
      </c>
      <c r="B1609">
        <v>4272</v>
      </c>
      <c r="C1609" s="3" t="str">
        <f>HYPERLINK("http://www.uniprot.org/uniprot/I1N3F3","tr|I1N3F3|I1N3F3_SOYBN")</f>
        <v>tr|I1N3F3|I1N3F3_SOYBN</v>
      </c>
      <c r="D1609" t="s">
        <v>28</v>
      </c>
      <c r="E1609">
        <v>88.84</v>
      </c>
      <c r="F1609">
        <v>1389</v>
      </c>
      <c r="G1609">
        <v>155</v>
      </c>
      <c r="H1609">
        <v>0</v>
      </c>
      <c r="I1609">
        <v>103</v>
      </c>
      <c r="J1609">
        <v>4269</v>
      </c>
      <c r="K1609">
        <v>1</v>
      </c>
      <c r="L1609">
        <v>401</v>
      </c>
      <c r="M1609">
        <v>1782</v>
      </c>
      <c r="N1609" t="s">
        <v>18</v>
      </c>
      <c r="O1609">
        <v>0</v>
      </c>
      <c r="P1609">
        <v>6316</v>
      </c>
    </row>
    <row r="1610" spans="1:16" x14ac:dyDescent="0.25">
      <c r="A1610" t="s">
        <v>2447</v>
      </c>
      <c r="B1610">
        <v>192</v>
      </c>
      <c r="C1610" s="3" t="str">
        <f>HYPERLINK("http://www.uniprot.org/uniprot/G7KC10","tr|G7KC10|G7KC10_MEDTR")</f>
        <v>tr|G7KC10|G7KC10_MEDTR</v>
      </c>
      <c r="D1610" t="s">
        <v>2448</v>
      </c>
      <c r="E1610">
        <v>78.569999999999993</v>
      </c>
      <c r="F1610">
        <v>42</v>
      </c>
      <c r="G1610">
        <v>9</v>
      </c>
      <c r="H1610">
        <v>0</v>
      </c>
      <c r="I1610">
        <v>1</v>
      </c>
      <c r="J1610">
        <v>126</v>
      </c>
      <c r="K1610">
        <v>1</v>
      </c>
      <c r="L1610">
        <v>1</v>
      </c>
      <c r="M1610">
        <v>42</v>
      </c>
      <c r="N1610" t="s">
        <v>18</v>
      </c>
      <c r="O1610" s="1">
        <v>2.28833E-10</v>
      </c>
      <c r="P1610">
        <v>171</v>
      </c>
    </row>
    <row r="1611" spans="1:16" x14ac:dyDescent="0.25">
      <c r="A1611" t="s">
        <v>2449</v>
      </c>
      <c r="B1611">
        <v>438</v>
      </c>
      <c r="C1611" s="3" t="str">
        <f>HYPERLINK("http://www.uniprot.org/uniprot/G7K3V3","tr|G7K3V3|G7K3V3_MEDTR")</f>
        <v>tr|G7K3V3|G7K3V3_MEDTR</v>
      </c>
      <c r="D1611" t="s">
        <v>2450</v>
      </c>
      <c r="E1611">
        <v>43.58</v>
      </c>
      <c r="F1611">
        <v>78</v>
      </c>
      <c r="G1611">
        <v>44</v>
      </c>
      <c r="H1611">
        <v>5</v>
      </c>
      <c r="I1611">
        <v>166</v>
      </c>
      <c r="J1611">
        <v>384</v>
      </c>
      <c r="K1611">
        <v>1</v>
      </c>
      <c r="L1611">
        <v>76</v>
      </c>
      <c r="M1611">
        <v>153</v>
      </c>
      <c r="N1611" t="s">
        <v>18</v>
      </c>
      <c r="O1611" s="1">
        <v>2.39416E-7</v>
      </c>
      <c r="P1611">
        <v>145</v>
      </c>
    </row>
    <row r="1612" spans="1:16" x14ac:dyDescent="0.25">
      <c r="A1612" t="s">
        <v>2451</v>
      </c>
      <c r="B1612">
        <v>585</v>
      </c>
      <c r="C1612" s="3" t="str">
        <f>HYPERLINK("http://www.uniprot.org/uniprot/G7L955","tr|G7L955|G7L955_MEDTR")</f>
        <v>tr|G7L955|G7L955_MEDTR</v>
      </c>
      <c r="D1612" t="s">
        <v>2452</v>
      </c>
      <c r="E1612">
        <v>55.55</v>
      </c>
      <c r="F1612">
        <v>162</v>
      </c>
      <c r="G1612">
        <v>72</v>
      </c>
      <c r="H1612">
        <v>0</v>
      </c>
      <c r="I1612">
        <v>1</v>
      </c>
      <c r="J1612">
        <v>486</v>
      </c>
      <c r="K1612">
        <v>1</v>
      </c>
      <c r="L1612">
        <v>1</v>
      </c>
      <c r="M1612">
        <v>161</v>
      </c>
      <c r="N1612" t="s">
        <v>18</v>
      </c>
      <c r="O1612" s="1">
        <v>2.49551E-41</v>
      </c>
      <c r="P1612">
        <v>439</v>
      </c>
    </row>
    <row r="1613" spans="1:16" x14ac:dyDescent="0.25">
      <c r="A1613" t="s">
        <v>2453</v>
      </c>
      <c r="B1613">
        <v>513</v>
      </c>
      <c r="C1613" s="3" t="str">
        <f>HYPERLINK("http://www.uniprot.org/uniprot/Q9ZUQ3","tr|Q9ZUQ3|Q9ZUQ3_ARATH")</f>
        <v>tr|Q9ZUQ3|Q9ZUQ3_ARATH</v>
      </c>
      <c r="D1613" t="s">
        <v>2454</v>
      </c>
      <c r="E1613">
        <v>32.4</v>
      </c>
      <c r="F1613">
        <v>108</v>
      </c>
      <c r="G1613">
        <v>73</v>
      </c>
      <c r="H1613">
        <v>3</v>
      </c>
      <c r="I1613">
        <v>70</v>
      </c>
      <c r="J1613">
        <v>384</v>
      </c>
      <c r="K1613">
        <v>1</v>
      </c>
      <c r="L1613">
        <v>250</v>
      </c>
      <c r="M1613">
        <v>354</v>
      </c>
      <c r="N1613" t="s">
        <v>18</v>
      </c>
      <c r="O1613" s="1">
        <v>4.7994800000000003E-8</v>
      </c>
      <c r="P1613">
        <v>151</v>
      </c>
    </row>
    <row r="1614" spans="1:16" x14ac:dyDescent="0.25">
      <c r="A1614" t="s">
        <v>2455</v>
      </c>
      <c r="B1614">
        <v>603</v>
      </c>
      <c r="C1614" s="3" t="str">
        <f>HYPERLINK("http://www.uniprot.org/uniprot/G7L3Z3","tr|G7L3Z3|G7L3Z3_MEDTR")</f>
        <v>tr|G7L3Z3|G7L3Z3_MEDTR</v>
      </c>
      <c r="D1614" t="s">
        <v>2456</v>
      </c>
      <c r="E1614">
        <v>68.34</v>
      </c>
      <c r="F1614">
        <v>199</v>
      </c>
      <c r="G1614">
        <v>63</v>
      </c>
      <c r="H1614">
        <v>2</v>
      </c>
      <c r="I1614">
        <v>1</v>
      </c>
      <c r="J1614">
        <v>591</v>
      </c>
      <c r="K1614">
        <v>1</v>
      </c>
      <c r="L1614">
        <v>126</v>
      </c>
      <c r="M1614">
        <v>323</v>
      </c>
      <c r="N1614" t="s">
        <v>18</v>
      </c>
      <c r="O1614" s="1">
        <v>3.94604E-72</v>
      </c>
      <c r="P1614">
        <v>705</v>
      </c>
    </row>
    <row r="1615" spans="1:16" x14ac:dyDescent="0.25">
      <c r="A1615" t="s">
        <v>2457</v>
      </c>
      <c r="B1615">
        <v>162</v>
      </c>
      <c r="C1615" s="3" t="str">
        <f>HYPERLINK("http://www.uniprot.org/uniprot/K7LYP3","tr|K7LYP3|K7LYP3_SOYBN")</f>
        <v>tr|K7LYP3|K7LYP3_SOYBN</v>
      </c>
      <c r="D1615" t="s">
        <v>61</v>
      </c>
      <c r="E1615">
        <v>96.22</v>
      </c>
      <c r="F1615">
        <v>53</v>
      </c>
      <c r="G1615">
        <v>2</v>
      </c>
      <c r="H1615">
        <v>0</v>
      </c>
      <c r="I1615">
        <v>1</v>
      </c>
      <c r="J1615">
        <v>159</v>
      </c>
      <c r="K1615">
        <v>1</v>
      </c>
      <c r="L1615">
        <v>28</v>
      </c>
      <c r="M1615">
        <v>80</v>
      </c>
      <c r="N1615" t="s">
        <v>18</v>
      </c>
      <c r="O1615" s="1">
        <v>5.7768400000000003E-22</v>
      </c>
      <c r="P1615">
        <v>271</v>
      </c>
    </row>
    <row r="1616" spans="1:16" x14ac:dyDescent="0.25">
      <c r="A1616" t="s">
        <v>2458</v>
      </c>
      <c r="B1616">
        <v>4938</v>
      </c>
      <c r="C1616" s="3" t="str">
        <f>HYPERLINK("http://www.uniprot.org/uniprot/G7IPG7","tr|G7IPG7|G7IPG7_MEDTR")</f>
        <v>tr|G7IPG7|G7IPG7_MEDTR</v>
      </c>
      <c r="D1616" t="s">
        <v>2459</v>
      </c>
      <c r="E1616">
        <v>86.29</v>
      </c>
      <c r="F1616">
        <v>1642</v>
      </c>
      <c r="G1616">
        <v>225</v>
      </c>
      <c r="H1616">
        <v>19</v>
      </c>
      <c r="I1616">
        <v>67</v>
      </c>
      <c r="J1616">
        <v>4935</v>
      </c>
      <c r="K1616">
        <v>1</v>
      </c>
      <c r="L1616">
        <v>29</v>
      </c>
      <c r="M1616">
        <v>1650</v>
      </c>
      <c r="N1616" t="s">
        <v>18</v>
      </c>
      <c r="O1616">
        <v>0</v>
      </c>
      <c r="P1616">
        <v>7304</v>
      </c>
    </row>
    <row r="1617" spans="1:16" x14ac:dyDescent="0.25">
      <c r="A1617" t="s">
        <v>2460</v>
      </c>
      <c r="B1617">
        <v>498</v>
      </c>
      <c r="C1617" s="3" t="str">
        <f>HYPERLINK("http://www.uniprot.org/uniprot/Q2HU50","tr|Q2HU50|Q2HU50_MEDTR")</f>
        <v>tr|Q2HU50|Q2HU50_MEDTR</v>
      </c>
      <c r="D1617" t="s">
        <v>2461</v>
      </c>
      <c r="E1617">
        <v>83.33</v>
      </c>
      <c r="F1617">
        <v>150</v>
      </c>
      <c r="G1617">
        <v>25</v>
      </c>
      <c r="H1617">
        <v>1</v>
      </c>
      <c r="I1617">
        <v>49</v>
      </c>
      <c r="J1617">
        <v>495</v>
      </c>
      <c r="K1617">
        <v>1</v>
      </c>
      <c r="L1617">
        <v>22</v>
      </c>
      <c r="M1617">
        <v>171</v>
      </c>
      <c r="N1617" t="s">
        <v>18</v>
      </c>
      <c r="O1617" s="1">
        <v>1.01334E-66</v>
      </c>
      <c r="P1617">
        <v>657</v>
      </c>
    </row>
    <row r="1618" spans="1:16" x14ac:dyDescent="0.25">
      <c r="A1618" t="s">
        <v>2462</v>
      </c>
      <c r="B1618">
        <v>276</v>
      </c>
      <c r="C1618" s="3" t="str">
        <f>HYPERLINK("http://www.uniprot.org/uniprot/J9PDE1","tr|J9PDE1|J9PDE1_9FABA")</f>
        <v>tr|J9PDE1|J9PDE1_9FABA</v>
      </c>
      <c r="D1618" t="s">
        <v>2463</v>
      </c>
      <c r="E1618">
        <v>71.42</v>
      </c>
      <c r="F1618">
        <v>91</v>
      </c>
      <c r="G1618">
        <v>26</v>
      </c>
      <c r="H1618">
        <v>0</v>
      </c>
      <c r="I1618">
        <v>1</v>
      </c>
      <c r="J1618">
        <v>273</v>
      </c>
      <c r="K1618">
        <v>1</v>
      </c>
      <c r="L1618">
        <v>1</v>
      </c>
      <c r="M1618">
        <v>91</v>
      </c>
      <c r="N1618" t="s">
        <v>18</v>
      </c>
      <c r="O1618" s="1">
        <v>2.0788800000000001E-27</v>
      </c>
      <c r="P1618">
        <v>318</v>
      </c>
    </row>
    <row r="1619" spans="1:16" x14ac:dyDescent="0.25">
      <c r="A1619" t="s">
        <v>2464</v>
      </c>
      <c r="B1619">
        <v>1758</v>
      </c>
      <c r="C1619" s="3" t="str">
        <f>HYPERLINK("http://www.uniprot.org/uniprot/G7K4D6","tr|G7K4D6|G7K4D6_MEDTR")</f>
        <v>tr|G7K4D6|G7K4D6_MEDTR</v>
      </c>
      <c r="D1619" t="s">
        <v>2465</v>
      </c>
      <c r="E1619">
        <v>57.69</v>
      </c>
      <c r="F1619">
        <v>643</v>
      </c>
      <c r="G1619">
        <v>272</v>
      </c>
      <c r="H1619">
        <v>60</v>
      </c>
      <c r="I1619">
        <v>7</v>
      </c>
      <c r="J1619">
        <v>1755</v>
      </c>
      <c r="K1619">
        <v>1</v>
      </c>
      <c r="L1619">
        <v>4</v>
      </c>
      <c r="M1619">
        <v>644</v>
      </c>
      <c r="N1619" t="s">
        <v>18</v>
      </c>
      <c r="O1619">
        <v>0</v>
      </c>
      <c r="P1619">
        <v>1693</v>
      </c>
    </row>
    <row r="1620" spans="1:16" x14ac:dyDescent="0.25">
      <c r="A1620" t="s">
        <v>2466</v>
      </c>
      <c r="B1620">
        <v>10785</v>
      </c>
      <c r="C1620" s="3" t="str">
        <f>HYPERLINK("http://www.uniprot.org/uniprot/G7JYH3","tr|G7JYH3|G7JYH3_MEDTR")</f>
        <v>tr|G7JYH3|G7JYH3_MEDTR</v>
      </c>
      <c r="D1620" t="s">
        <v>2467</v>
      </c>
      <c r="E1620">
        <v>84</v>
      </c>
      <c r="F1620">
        <v>3671</v>
      </c>
      <c r="G1620">
        <v>587</v>
      </c>
      <c r="H1620">
        <v>77</v>
      </c>
      <c r="I1620">
        <v>1</v>
      </c>
      <c r="J1620">
        <v>10782</v>
      </c>
      <c r="K1620">
        <v>1</v>
      </c>
      <c r="L1620">
        <v>1</v>
      </c>
      <c r="M1620">
        <v>3655</v>
      </c>
      <c r="N1620" t="s">
        <v>18</v>
      </c>
      <c r="O1620">
        <v>0</v>
      </c>
      <c r="P1620">
        <v>15332</v>
      </c>
    </row>
    <row r="1621" spans="1:16" x14ac:dyDescent="0.25">
      <c r="A1621" t="s">
        <v>2468</v>
      </c>
      <c r="B1621">
        <v>1392</v>
      </c>
      <c r="C1621" s="3" t="str">
        <f>HYPERLINK("http://www.uniprot.org/uniprot/G7K627","tr|G7K627|G7K627_MEDTR")</f>
        <v>tr|G7K627|G7K627_MEDTR</v>
      </c>
      <c r="D1621" t="s">
        <v>2469</v>
      </c>
      <c r="E1621">
        <v>79.19</v>
      </c>
      <c r="F1621">
        <v>298</v>
      </c>
      <c r="G1621">
        <v>62</v>
      </c>
      <c r="H1621">
        <v>6</v>
      </c>
      <c r="I1621">
        <v>496</v>
      </c>
      <c r="J1621">
        <v>1371</v>
      </c>
      <c r="K1621">
        <v>1</v>
      </c>
      <c r="L1621">
        <v>262</v>
      </c>
      <c r="M1621">
        <v>553</v>
      </c>
      <c r="N1621" t="s">
        <v>18</v>
      </c>
      <c r="O1621" s="1">
        <v>1.26235E-128</v>
      </c>
      <c r="P1621">
        <v>1198</v>
      </c>
    </row>
    <row r="1622" spans="1:16" x14ac:dyDescent="0.25">
      <c r="A1622" t="s">
        <v>2470</v>
      </c>
      <c r="B1622">
        <v>1026</v>
      </c>
      <c r="C1622" s="3" t="str">
        <f>HYPERLINK("http://www.uniprot.org/uniprot/I1N445","tr|I1N445|I1N445_SOYBN")</f>
        <v>tr|I1N445|I1N445_SOYBN</v>
      </c>
      <c r="D1622" t="s">
        <v>71</v>
      </c>
      <c r="E1622">
        <v>72.14</v>
      </c>
      <c r="F1622">
        <v>341</v>
      </c>
      <c r="G1622">
        <v>95</v>
      </c>
      <c r="H1622">
        <v>0</v>
      </c>
      <c r="I1622">
        <v>1</v>
      </c>
      <c r="J1622">
        <v>1023</v>
      </c>
      <c r="K1622">
        <v>1</v>
      </c>
      <c r="L1622">
        <v>1</v>
      </c>
      <c r="M1622">
        <v>326</v>
      </c>
      <c r="N1622" t="s">
        <v>18</v>
      </c>
      <c r="O1622" s="1">
        <v>1.7129099999999999E-147</v>
      </c>
      <c r="P1622">
        <v>1359</v>
      </c>
    </row>
    <row r="1623" spans="1:16" x14ac:dyDescent="0.25">
      <c r="A1623" t="s">
        <v>2471</v>
      </c>
      <c r="B1623">
        <v>1284</v>
      </c>
      <c r="C1623" s="3" t="str">
        <f>HYPERLINK("http://www.uniprot.org/uniprot/C7DSA3","tr|C7DSA3|C7DSA3_SESRO")</f>
        <v>tr|C7DSA3|C7DSA3_SESRO</v>
      </c>
      <c r="D1623" t="s">
        <v>2472</v>
      </c>
      <c r="E1623">
        <v>85.29</v>
      </c>
      <c r="F1623">
        <v>272</v>
      </c>
      <c r="G1623">
        <v>40</v>
      </c>
      <c r="H1623">
        <v>2</v>
      </c>
      <c r="I1623">
        <v>472</v>
      </c>
      <c r="J1623">
        <v>1281</v>
      </c>
      <c r="K1623">
        <v>1</v>
      </c>
      <c r="L1623">
        <v>230</v>
      </c>
      <c r="M1623">
        <v>501</v>
      </c>
      <c r="N1623" t="s">
        <v>18</v>
      </c>
      <c r="O1623" s="1">
        <v>4.0144799999999998E-126</v>
      </c>
      <c r="P1623">
        <v>1176</v>
      </c>
    </row>
    <row r="1624" spans="1:16" x14ac:dyDescent="0.25">
      <c r="A1624" t="s">
        <v>2473</v>
      </c>
      <c r="B1624">
        <v>309</v>
      </c>
      <c r="C1624" s="3" t="str">
        <f>HYPERLINK("http://www.uniprot.org/uniprot/B7FMA1","tr|B7FMA1|B7FMA1_MEDTR")</f>
        <v>tr|B7FMA1|B7FMA1_MEDTR</v>
      </c>
      <c r="D1624" t="s">
        <v>386</v>
      </c>
      <c r="E1624">
        <v>98.03</v>
      </c>
      <c r="F1624">
        <v>102</v>
      </c>
      <c r="G1624">
        <v>2</v>
      </c>
      <c r="H1624">
        <v>0</v>
      </c>
      <c r="I1624">
        <v>1</v>
      </c>
      <c r="J1624">
        <v>306</v>
      </c>
      <c r="K1624">
        <v>1</v>
      </c>
      <c r="L1624">
        <v>1</v>
      </c>
      <c r="M1624">
        <v>102</v>
      </c>
      <c r="N1624" t="s">
        <v>18</v>
      </c>
      <c r="O1624" s="1">
        <v>2.95766E-50</v>
      </c>
      <c r="P1624">
        <v>515</v>
      </c>
    </row>
    <row r="1625" spans="1:16" x14ac:dyDescent="0.25">
      <c r="A1625" t="s">
        <v>2474</v>
      </c>
      <c r="B1625">
        <v>1245</v>
      </c>
      <c r="C1625" s="3" t="str">
        <f>HYPERLINK("http://www.uniprot.org/uniprot/I1NFL5","tr|I1NFL5|I1NFL5_SOYBN")</f>
        <v>tr|I1NFL5|I1NFL5_SOYBN</v>
      </c>
      <c r="D1625" t="s">
        <v>28</v>
      </c>
      <c r="E1625">
        <v>86.95</v>
      </c>
      <c r="F1625">
        <v>414</v>
      </c>
      <c r="G1625">
        <v>54</v>
      </c>
      <c r="H1625">
        <v>0</v>
      </c>
      <c r="I1625">
        <v>1</v>
      </c>
      <c r="J1625">
        <v>1242</v>
      </c>
      <c r="K1625">
        <v>1</v>
      </c>
      <c r="L1625">
        <v>1</v>
      </c>
      <c r="M1625">
        <v>410</v>
      </c>
      <c r="N1625" t="s">
        <v>18</v>
      </c>
      <c r="O1625">
        <v>0</v>
      </c>
      <c r="P1625">
        <v>1789</v>
      </c>
    </row>
    <row r="1626" spans="1:16" x14ac:dyDescent="0.25">
      <c r="A1626" t="s">
        <v>2475</v>
      </c>
      <c r="B1626">
        <v>585</v>
      </c>
      <c r="C1626" s="3" t="str">
        <f>HYPERLINK("http://www.uniprot.org/uniprot/K7M6M6","tr|K7M6M6|K7M6M6_SOYBN")</f>
        <v>tr|K7M6M6|K7M6M6_SOYBN</v>
      </c>
      <c r="D1626" t="s">
        <v>2476</v>
      </c>
      <c r="E1626">
        <v>75.52</v>
      </c>
      <c r="F1626">
        <v>192</v>
      </c>
      <c r="G1626">
        <v>47</v>
      </c>
      <c r="H1626">
        <v>3</v>
      </c>
      <c r="I1626">
        <v>16</v>
      </c>
      <c r="J1626">
        <v>582</v>
      </c>
      <c r="K1626">
        <v>1</v>
      </c>
      <c r="L1626">
        <v>885</v>
      </c>
      <c r="M1626">
        <v>1076</v>
      </c>
      <c r="N1626" t="s">
        <v>18</v>
      </c>
      <c r="O1626" s="1">
        <v>2.0882200000000002E-80</v>
      </c>
      <c r="P1626">
        <v>776</v>
      </c>
    </row>
    <row r="1627" spans="1:16" x14ac:dyDescent="0.25">
      <c r="A1627" t="s">
        <v>2477</v>
      </c>
      <c r="B1627">
        <v>951</v>
      </c>
      <c r="C1627" s="3" t="str">
        <f>HYPERLINK("http://www.uniprot.org/uniprot/M5WTV8","tr|M5WTV8|M5WTV8_PRUPE")</f>
        <v>tr|M5WTV8|M5WTV8_PRUPE</v>
      </c>
      <c r="D1627" t="s">
        <v>2478</v>
      </c>
      <c r="E1627">
        <v>27.96</v>
      </c>
      <c r="F1627">
        <v>261</v>
      </c>
      <c r="G1627">
        <v>188</v>
      </c>
      <c r="H1627">
        <v>6</v>
      </c>
      <c r="I1627">
        <v>133</v>
      </c>
      <c r="J1627">
        <v>897</v>
      </c>
      <c r="K1627">
        <v>1</v>
      </c>
      <c r="L1627">
        <v>130</v>
      </c>
      <c r="M1627">
        <v>381</v>
      </c>
      <c r="N1627" t="s">
        <v>18</v>
      </c>
      <c r="O1627" s="1">
        <v>2.5050199999999999E-17</v>
      </c>
      <c r="P1627">
        <v>236</v>
      </c>
    </row>
    <row r="1628" spans="1:16" x14ac:dyDescent="0.25">
      <c r="A1628" t="s">
        <v>2479</v>
      </c>
      <c r="B1628">
        <v>1545</v>
      </c>
      <c r="C1628" s="3" t="str">
        <f>HYPERLINK("http://www.uniprot.org/uniprot/G7LH81","tr|G7LH81|G7LH81_MEDTR")</f>
        <v>tr|G7LH81|G7LH81_MEDTR</v>
      </c>
      <c r="D1628" t="s">
        <v>2480</v>
      </c>
      <c r="E1628">
        <v>75.3</v>
      </c>
      <c r="F1628">
        <v>494</v>
      </c>
      <c r="G1628">
        <v>122</v>
      </c>
      <c r="H1628">
        <v>0</v>
      </c>
      <c r="I1628">
        <v>1</v>
      </c>
      <c r="J1628">
        <v>1482</v>
      </c>
      <c r="K1628">
        <v>1</v>
      </c>
      <c r="L1628">
        <v>1</v>
      </c>
      <c r="M1628">
        <v>490</v>
      </c>
      <c r="N1628" t="s">
        <v>18</v>
      </c>
      <c r="O1628">
        <v>0</v>
      </c>
      <c r="P1628">
        <v>1839</v>
      </c>
    </row>
    <row r="1629" spans="1:16" x14ac:dyDescent="0.25">
      <c r="A1629" t="s">
        <v>2481</v>
      </c>
      <c r="B1629">
        <v>570</v>
      </c>
      <c r="C1629" s="3" t="str">
        <f>HYPERLINK("http://www.uniprot.org/uniprot/Q9ZRW4","tr|Q9ZRW4|Q9ZRW4_CICAR")</f>
        <v>tr|Q9ZRW4|Q9ZRW4_CICAR</v>
      </c>
      <c r="D1629" t="s">
        <v>2482</v>
      </c>
      <c r="E1629">
        <v>90.34</v>
      </c>
      <c r="F1629">
        <v>145</v>
      </c>
      <c r="G1629">
        <v>14</v>
      </c>
      <c r="H1629">
        <v>0</v>
      </c>
      <c r="I1629">
        <v>133</v>
      </c>
      <c r="J1629">
        <v>567</v>
      </c>
      <c r="K1629">
        <v>1</v>
      </c>
      <c r="L1629">
        <v>1</v>
      </c>
      <c r="M1629">
        <v>145</v>
      </c>
      <c r="N1629" t="s">
        <v>18</v>
      </c>
      <c r="O1629" s="1">
        <v>7.2028400000000001E-67</v>
      </c>
      <c r="P1629">
        <v>659</v>
      </c>
    </row>
    <row r="1630" spans="1:16" x14ac:dyDescent="0.25">
      <c r="A1630" t="s">
        <v>2483</v>
      </c>
      <c r="B1630">
        <v>1311</v>
      </c>
      <c r="C1630" s="3" t="str">
        <f>HYPERLINK("http://www.uniprot.org/uniprot/G7J8V8","tr|G7J8V8|G7J8V8_MEDTR")</f>
        <v>tr|G7J8V8|G7J8V8_MEDTR</v>
      </c>
      <c r="D1630" t="s">
        <v>2484</v>
      </c>
      <c r="E1630">
        <v>81.59</v>
      </c>
      <c r="F1630">
        <v>402</v>
      </c>
      <c r="G1630">
        <v>74</v>
      </c>
      <c r="H1630">
        <v>0</v>
      </c>
      <c r="I1630">
        <v>37</v>
      </c>
      <c r="J1630">
        <v>1242</v>
      </c>
      <c r="K1630">
        <v>1</v>
      </c>
      <c r="L1630">
        <v>100</v>
      </c>
      <c r="M1630">
        <v>501</v>
      </c>
      <c r="N1630" t="s">
        <v>18</v>
      </c>
      <c r="O1630">
        <v>0</v>
      </c>
      <c r="P1630">
        <v>1690</v>
      </c>
    </row>
    <row r="1631" spans="1:16" x14ac:dyDescent="0.25">
      <c r="A1631" t="s">
        <v>2485</v>
      </c>
      <c r="B1631">
        <v>1053</v>
      </c>
      <c r="C1631" s="3" t="str">
        <f>HYPERLINK("http://www.uniprot.org/uniprot/B7FK31","tr|B7FK31|B7FK31_MEDTR")</f>
        <v>tr|B7FK31|B7FK31_MEDTR</v>
      </c>
      <c r="D1631" t="s">
        <v>581</v>
      </c>
      <c r="E1631">
        <v>94.28</v>
      </c>
      <c r="F1631">
        <v>350</v>
      </c>
      <c r="G1631">
        <v>20</v>
      </c>
      <c r="H1631">
        <v>0</v>
      </c>
      <c r="I1631">
        <v>1</v>
      </c>
      <c r="J1631">
        <v>1050</v>
      </c>
      <c r="K1631">
        <v>1</v>
      </c>
      <c r="L1631">
        <v>1</v>
      </c>
      <c r="M1631">
        <v>350</v>
      </c>
      <c r="N1631" t="s">
        <v>18</v>
      </c>
      <c r="O1631">
        <v>0</v>
      </c>
      <c r="P1631">
        <v>1754</v>
      </c>
    </row>
    <row r="1632" spans="1:16" x14ac:dyDescent="0.25">
      <c r="A1632" t="s">
        <v>2486</v>
      </c>
      <c r="B1632">
        <v>918</v>
      </c>
      <c r="C1632" s="3" t="str">
        <f>HYPERLINK("http://www.uniprot.org/uniprot/C5NTE7","tr|C5NTE7|C5NTE7_SOYBN")</f>
        <v>tr|C5NTE7|C5NTE7_SOYBN</v>
      </c>
      <c r="D1632" t="s">
        <v>2487</v>
      </c>
      <c r="E1632">
        <v>90.58</v>
      </c>
      <c r="F1632">
        <v>308</v>
      </c>
      <c r="G1632">
        <v>29</v>
      </c>
      <c r="H1632">
        <v>3</v>
      </c>
      <c r="I1632">
        <v>1</v>
      </c>
      <c r="J1632">
        <v>915</v>
      </c>
      <c r="K1632">
        <v>1</v>
      </c>
      <c r="L1632">
        <v>1</v>
      </c>
      <c r="M1632">
        <v>308</v>
      </c>
      <c r="N1632" t="s">
        <v>18</v>
      </c>
      <c r="O1632" s="1">
        <v>2.1049499999999999E-159</v>
      </c>
      <c r="P1632">
        <v>1461</v>
      </c>
    </row>
    <row r="1633" spans="1:16" x14ac:dyDescent="0.25">
      <c r="A1633" t="s">
        <v>2488</v>
      </c>
      <c r="B1633">
        <v>672</v>
      </c>
      <c r="C1633" s="3" t="str">
        <f>HYPERLINK("http://www.uniprot.org/uniprot/I1KXF0","tr|I1KXF0|I1KXF0_SOYBN")</f>
        <v>tr|I1KXF0|I1KXF0_SOYBN</v>
      </c>
      <c r="D1633" t="s">
        <v>2489</v>
      </c>
      <c r="E1633">
        <v>92.37</v>
      </c>
      <c r="F1633">
        <v>223</v>
      </c>
      <c r="G1633">
        <v>17</v>
      </c>
      <c r="H1633">
        <v>0</v>
      </c>
      <c r="I1633">
        <v>1</v>
      </c>
      <c r="J1633">
        <v>669</v>
      </c>
      <c r="K1633">
        <v>1</v>
      </c>
      <c r="L1633">
        <v>1</v>
      </c>
      <c r="M1633">
        <v>223</v>
      </c>
      <c r="N1633" t="s">
        <v>18</v>
      </c>
      <c r="O1633" s="1">
        <v>2.4665400000000001E-114</v>
      </c>
      <c r="P1633">
        <v>1070</v>
      </c>
    </row>
    <row r="1634" spans="1:16" x14ac:dyDescent="0.25">
      <c r="A1634" t="s">
        <v>2490</v>
      </c>
      <c r="B1634">
        <v>2760</v>
      </c>
      <c r="C1634" s="3" t="str">
        <f>HYPERLINK("http://www.uniprot.org/uniprot/K7LSB8","tr|K7LSB8|K7LSB8_SOYBN")</f>
        <v>tr|K7LSB8|K7LSB8_SOYBN</v>
      </c>
      <c r="D1634" t="s">
        <v>28</v>
      </c>
      <c r="E1634">
        <v>68.239999999999995</v>
      </c>
      <c r="F1634">
        <v>932</v>
      </c>
      <c r="G1634">
        <v>296</v>
      </c>
      <c r="H1634">
        <v>31</v>
      </c>
      <c r="I1634">
        <v>52</v>
      </c>
      <c r="J1634">
        <v>2754</v>
      </c>
      <c r="K1634">
        <v>1</v>
      </c>
      <c r="L1634">
        <v>14</v>
      </c>
      <c r="M1634">
        <v>940</v>
      </c>
      <c r="N1634" t="s">
        <v>18</v>
      </c>
      <c r="O1634">
        <v>0</v>
      </c>
      <c r="P1634">
        <v>3256</v>
      </c>
    </row>
    <row r="1635" spans="1:16" x14ac:dyDescent="0.25">
      <c r="A1635" t="s">
        <v>2491</v>
      </c>
      <c r="B1635">
        <v>1467</v>
      </c>
      <c r="C1635" s="3" t="str">
        <f>HYPERLINK("http://www.uniprot.org/uniprot/G7JGJ5","tr|G7JGJ5|G7JGJ5_MEDTR")</f>
        <v>tr|G7JGJ5|G7JGJ5_MEDTR</v>
      </c>
      <c r="D1635" t="s">
        <v>2492</v>
      </c>
      <c r="E1635">
        <v>90.54</v>
      </c>
      <c r="F1635">
        <v>402</v>
      </c>
      <c r="G1635">
        <v>38</v>
      </c>
      <c r="H1635">
        <v>11</v>
      </c>
      <c r="I1635">
        <v>292</v>
      </c>
      <c r="J1635">
        <v>1464</v>
      </c>
      <c r="K1635">
        <v>1</v>
      </c>
      <c r="L1635">
        <v>66</v>
      </c>
      <c r="M1635">
        <v>467</v>
      </c>
      <c r="N1635" t="s">
        <v>18</v>
      </c>
      <c r="O1635">
        <v>0</v>
      </c>
      <c r="P1635">
        <v>1919</v>
      </c>
    </row>
    <row r="1636" spans="1:16" x14ac:dyDescent="0.25">
      <c r="A1636" t="s">
        <v>2493</v>
      </c>
      <c r="B1636">
        <v>1986</v>
      </c>
      <c r="C1636" s="3" t="str">
        <f>HYPERLINK("http://www.uniprot.org/uniprot/I1JZJ1","tr|I1JZJ1|I1JZJ1_SOYBN")</f>
        <v>tr|I1JZJ1|I1JZJ1_SOYBN</v>
      </c>
      <c r="D1636" t="s">
        <v>28</v>
      </c>
      <c r="E1636">
        <v>81.180000000000007</v>
      </c>
      <c r="F1636">
        <v>643</v>
      </c>
      <c r="G1636">
        <v>121</v>
      </c>
      <c r="H1636">
        <v>3</v>
      </c>
      <c r="I1636">
        <v>1</v>
      </c>
      <c r="J1636">
        <v>1920</v>
      </c>
      <c r="K1636">
        <v>1</v>
      </c>
      <c r="L1636">
        <v>1</v>
      </c>
      <c r="M1636">
        <v>642</v>
      </c>
      <c r="N1636" t="s">
        <v>18</v>
      </c>
      <c r="O1636">
        <v>0</v>
      </c>
      <c r="P1636">
        <v>2769</v>
      </c>
    </row>
    <row r="1637" spans="1:16" x14ac:dyDescent="0.25">
      <c r="A1637" t="s">
        <v>2494</v>
      </c>
      <c r="B1637">
        <v>1260</v>
      </c>
      <c r="C1637" s="3" t="str">
        <f>HYPERLINK("http://www.uniprot.org/uniprot/I1N3F3","tr|I1N3F3|I1N3F3_SOYBN")</f>
        <v>tr|I1N3F3|I1N3F3_SOYBN</v>
      </c>
      <c r="D1637" t="s">
        <v>28</v>
      </c>
      <c r="E1637">
        <v>89.38</v>
      </c>
      <c r="F1637">
        <v>405</v>
      </c>
      <c r="G1637">
        <v>43</v>
      </c>
      <c r="H1637">
        <v>5</v>
      </c>
      <c r="I1637">
        <v>1</v>
      </c>
      <c r="J1637">
        <v>1200</v>
      </c>
      <c r="K1637">
        <v>1</v>
      </c>
      <c r="L1637">
        <v>1</v>
      </c>
      <c r="M1637">
        <v>403</v>
      </c>
      <c r="N1637" t="s">
        <v>18</v>
      </c>
      <c r="O1637">
        <v>0</v>
      </c>
      <c r="P1637">
        <v>1795</v>
      </c>
    </row>
    <row r="1638" spans="1:16" x14ac:dyDescent="0.25">
      <c r="A1638" t="s">
        <v>2495</v>
      </c>
      <c r="B1638">
        <v>1125</v>
      </c>
      <c r="C1638" s="3" t="str">
        <f>HYPERLINK("http://www.uniprot.org/uniprot/G7KC07","tr|G7KC07|G7KC07_MEDTR")</f>
        <v>tr|G7KC07|G7KC07_MEDTR</v>
      </c>
      <c r="D1638" t="s">
        <v>2496</v>
      </c>
      <c r="E1638">
        <v>87.73</v>
      </c>
      <c r="F1638">
        <v>375</v>
      </c>
      <c r="G1638">
        <v>46</v>
      </c>
      <c r="H1638">
        <v>1</v>
      </c>
      <c r="I1638">
        <v>1</v>
      </c>
      <c r="J1638">
        <v>1122</v>
      </c>
      <c r="K1638">
        <v>1</v>
      </c>
      <c r="L1638">
        <v>1</v>
      </c>
      <c r="M1638">
        <v>375</v>
      </c>
      <c r="N1638" t="s">
        <v>18</v>
      </c>
      <c r="O1638">
        <v>0</v>
      </c>
      <c r="P1638">
        <v>1753</v>
      </c>
    </row>
    <row r="1639" spans="1:16" x14ac:dyDescent="0.25">
      <c r="A1639" t="s">
        <v>2497</v>
      </c>
      <c r="B1639">
        <v>1062</v>
      </c>
      <c r="C1639" s="3" t="str">
        <f>HYPERLINK("http://www.uniprot.org/uniprot/G7IJ15","tr|G7IJ15|G7IJ15_MEDTR")</f>
        <v>tr|G7IJ15|G7IJ15_MEDTR</v>
      </c>
      <c r="D1639" t="s">
        <v>495</v>
      </c>
      <c r="E1639">
        <v>34.56</v>
      </c>
      <c r="F1639">
        <v>162</v>
      </c>
      <c r="G1639">
        <v>106</v>
      </c>
      <c r="H1639">
        <v>38</v>
      </c>
      <c r="I1639">
        <v>676</v>
      </c>
      <c r="J1639">
        <v>1047</v>
      </c>
      <c r="K1639">
        <v>1</v>
      </c>
      <c r="L1639">
        <v>148</v>
      </c>
      <c r="M1639">
        <v>307</v>
      </c>
      <c r="N1639" t="s">
        <v>18</v>
      </c>
      <c r="O1639" s="1">
        <v>4.6466199999999999E-18</v>
      </c>
      <c r="P1639">
        <v>243</v>
      </c>
    </row>
    <row r="1640" spans="1:16" x14ac:dyDescent="0.25">
      <c r="A1640" t="s">
        <v>2498</v>
      </c>
      <c r="B1640">
        <v>1326</v>
      </c>
      <c r="C1640" s="3" t="str">
        <f>HYPERLINK("http://www.uniprot.org/uniprot/K7LX85","tr|K7LX85|K7LX85_SOYBN")</f>
        <v>tr|K7LX85|K7LX85_SOYBN</v>
      </c>
      <c r="D1640" t="s">
        <v>61</v>
      </c>
      <c r="E1640">
        <v>71.47</v>
      </c>
      <c r="F1640">
        <v>291</v>
      </c>
      <c r="G1640">
        <v>83</v>
      </c>
      <c r="H1640">
        <v>3</v>
      </c>
      <c r="I1640">
        <v>442</v>
      </c>
      <c r="J1640">
        <v>1305</v>
      </c>
      <c r="K1640">
        <v>1</v>
      </c>
      <c r="L1640">
        <v>1</v>
      </c>
      <c r="M1640">
        <v>291</v>
      </c>
      <c r="N1640" t="s">
        <v>18</v>
      </c>
      <c r="O1640" s="1">
        <v>6.03042E-125</v>
      </c>
      <c r="P1640">
        <v>1166</v>
      </c>
    </row>
    <row r="1641" spans="1:16" x14ac:dyDescent="0.25">
      <c r="A1641" t="s">
        <v>2499</v>
      </c>
      <c r="B1641">
        <v>1701</v>
      </c>
      <c r="C1641" s="3" t="str">
        <f>HYPERLINK("http://www.uniprot.org/uniprot/G7I5U3","tr|G7I5U3|G7I5U3_MEDTR")</f>
        <v>tr|G7I5U3|G7I5U3_MEDTR</v>
      </c>
      <c r="D1641" t="s">
        <v>2500</v>
      </c>
      <c r="E1641">
        <v>79.540000000000006</v>
      </c>
      <c r="F1641">
        <v>435</v>
      </c>
      <c r="G1641">
        <v>89</v>
      </c>
      <c r="H1641">
        <v>7</v>
      </c>
      <c r="I1641">
        <v>415</v>
      </c>
      <c r="J1641">
        <v>1698</v>
      </c>
      <c r="K1641">
        <v>1</v>
      </c>
      <c r="L1641">
        <v>750</v>
      </c>
      <c r="M1641">
        <v>1183</v>
      </c>
      <c r="N1641" t="s">
        <v>18</v>
      </c>
      <c r="O1641">
        <v>0</v>
      </c>
      <c r="P1641">
        <v>1809</v>
      </c>
    </row>
    <row r="1642" spans="1:16" x14ac:dyDescent="0.25">
      <c r="A1642" t="s">
        <v>2501</v>
      </c>
      <c r="B1642">
        <v>483</v>
      </c>
      <c r="C1642" s="3" t="str">
        <f>HYPERLINK("http://www.uniprot.org/uniprot/G7IVH8","tr|G7IVH8|G7IVH8_MEDTR")</f>
        <v>tr|G7IVH8|G7IVH8_MEDTR</v>
      </c>
      <c r="D1642" t="s">
        <v>2502</v>
      </c>
      <c r="E1642">
        <v>55.06</v>
      </c>
      <c r="F1642">
        <v>158</v>
      </c>
      <c r="G1642">
        <v>71</v>
      </c>
      <c r="H1642">
        <v>7</v>
      </c>
      <c r="I1642">
        <v>1</v>
      </c>
      <c r="J1642">
        <v>453</v>
      </c>
      <c r="K1642">
        <v>1</v>
      </c>
      <c r="L1642">
        <v>165</v>
      </c>
      <c r="M1642">
        <v>322</v>
      </c>
      <c r="N1642" t="s">
        <v>18</v>
      </c>
      <c r="O1642" s="1">
        <v>2.19257E-37</v>
      </c>
      <c r="P1642">
        <v>404</v>
      </c>
    </row>
    <row r="1643" spans="1:16" x14ac:dyDescent="0.25">
      <c r="A1643" t="s">
        <v>2503</v>
      </c>
      <c r="B1643">
        <v>3423</v>
      </c>
      <c r="C1643" s="3" t="str">
        <f>HYPERLINK("http://www.uniprot.org/uniprot/G7IPH0","tr|G7IPH0|G7IPH0_MEDTR")</f>
        <v>tr|G7IPH0|G7IPH0_MEDTR</v>
      </c>
      <c r="D1643" t="s">
        <v>2504</v>
      </c>
      <c r="E1643">
        <v>78.25</v>
      </c>
      <c r="F1643">
        <v>975</v>
      </c>
      <c r="G1643">
        <v>212</v>
      </c>
      <c r="H1643">
        <v>0</v>
      </c>
      <c r="I1643">
        <v>496</v>
      </c>
      <c r="J1643">
        <v>3420</v>
      </c>
      <c r="K1643">
        <v>1</v>
      </c>
      <c r="L1643">
        <v>199</v>
      </c>
      <c r="M1643">
        <v>1144</v>
      </c>
      <c r="N1643" t="s">
        <v>18</v>
      </c>
      <c r="O1643">
        <v>0</v>
      </c>
      <c r="P1643">
        <v>3764</v>
      </c>
    </row>
    <row r="1644" spans="1:16" x14ac:dyDescent="0.25">
      <c r="A1644" t="s">
        <v>2505</v>
      </c>
      <c r="B1644">
        <v>4176</v>
      </c>
      <c r="C1644" s="3" t="str">
        <f>HYPERLINK("http://www.uniprot.org/uniprot/Q2HU52","tr|Q2HU52|Q2HU52_MEDTR")</f>
        <v>tr|Q2HU52|Q2HU52_MEDTR</v>
      </c>
      <c r="D1644" t="s">
        <v>2506</v>
      </c>
      <c r="E1644">
        <v>74.7</v>
      </c>
      <c r="F1644">
        <v>1020</v>
      </c>
      <c r="G1644">
        <v>258</v>
      </c>
      <c r="H1644">
        <v>8</v>
      </c>
      <c r="I1644">
        <v>1126</v>
      </c>
      <c r="J1644">
        <v>4161</v>
      </c>
      <c r="K1644">
        <v>1</v>
      </c>
      <c r="L1644">
        <v>1</v>
      </c>
      <c r="M1644">
        <v>991</v>
      </c>
      <c r="N1644" t="s">
        <v>18</v>
      </c>
      <c r="O1644">
        <v>0</v>
      </c>
      <c r="P1644">
        <v>3568</v>
      </c>
    </row>
    <row r="1645" spans="1:16" x14ac:dyDescent="0.25">
      <c r="A1645" t="s">
        <v>2507</v>
      </c>
      <c r="B1645">
        <v>279</v>
      </c>
      <c r="C1645" s="3" t="str">
        <f>HYPERLINK("http://www.uniprot.org/uniprot/J9PDE1","tr|J9PDE1|J9PDE1_9FABA")</f>
        <v>tr|J9PDE1|J9PDE1_9FABA</v>
      </c>
      <c r="D1645" t="s">
        <v>2463</v>
      </c>
      <c r="E1645">
        <v>71.73</v>
      </c>
      <c r="F1645">
        <v>92</v>
      </c>
      <c r="G1645">
        <v>26</v>
      </c>
      <c r="H1645">
        <v>0</v>
      </c>
      <c r="I1645">
        <v>1</v>
      </c>
      <c r="J1645">
        <v>276</v>
      </c>
      <c r="K1645">
        <v>1</v>
      </c>
      <c r="L1645">
        <v>1</v>
      </c>
      <c r="M1645">
        <v>91</v>
      </c>
      <c r="N1645" t="s">
        <v>18</v>
      </c>
      <c r="O1645" s="1">
        <v>1.5855600000000001E-27</v>
      </c>
      <c r="P1645">
        <v>319</v>
      </c>
    </row>
    <row r="1646" spans="1:16" x14ac:dyDescent="0.25">
      <c r="A1646" t="s">
        <v>2508</v>
      </c>
      <c r="B1646">
        <v>1668</v>
      </c>
      <c r="C1646" s="3" t="str">
        <f>HYPERLINK("http://www.uniprot.org/uniprot/G7K4D8","tr|G7K4D8|G7K4D8_MEDTR")</f>
        <v>tr|G7K4D8|G7K4D8_MEDTR</v>
      </c>
      <c r="D1646" t="s">
        <v>2509</v>
      </c>
      <c r="E1646">
        <v>81.93</v>
      </c>
      <c r="F1646">
        <v>559</v>
      </c>
      <c r="G1646">
        <v>101</v>
      </c>
      <c r="H1646">
        <v>4</v>
      </c>
      <c r="I1646">
        <v>1</v>
      </c>
      <c r="J1646">
        <v>1665</v>
      </c>
      <c r="K1646">
        <v>1</v>
      </c>
      <c r="L1646">
        <v>1</v>
      </c>
      <c r="M1646">
        <v>545</v>
      </c>
      <c r="N1646" t="s">
        <v>18</v>
      </c>
      <c r="O1646">
        <v>0</v>
      </c>
      <c r="P1646">
        <v>2298</v>
      </c>
    </row>
    <row r="1647" spans="1:16" x14ac:dyDescent="0.25">
      <c r="A1647" t="s">
        <v>2510</v>
      </c>
      <c r="B1647">
        <v>3870</v>
      </c>
      <c r="C1647" s="3" t="str">
        <f>HYPERLINK("http://www.uniprot.org/uniprot/I1K9T4","tr|I1K9T4|I1K9T4_SOYBN")</f>
        <v>tr|I1K9T4|I1K9T4_SOYBN</v>
      </c>
      <c r="D1647" t="s">
        <v>71</v>
      </c>
      <c r="E1647">
        <v>80.150000000000006</v>
      </c>
      <c r="F1647">
        <v>1290</v>
      </c>
      <c r="G1647">
        <v>256</v>
      </c>
      <c r="H1647">
        <v>1</v>
      </c>
      <c r="I1647">
        <v>1</v>
      </c>
      <c r="J1647">
        <v>3867</v>
      </c>
      <c r="K1647">
        <v>1</v>
      </c>
      <c r="L1647">
        <v>2400</v>
      </c>
      <c r="M1647">
        <v>3654</v>
      </c>
      <c r="N1647" t="s">
        <v>18</v>
      </c>
      <c r="O1647">
        <v>0</v>
      </c>
      <c r="P1647">
        <v>5131</v>
      </c>
    </row>
    <row r="1648" spans="1:16" x14ac:dyDescent="0.25">
      <c r="A1648" t="s">
        <v>2511</v>
      </c>
      <c r="B1648">
        <v>1635</v>
      </c>
      <c r="C1648" s="3" t="str">
        <f>HYPERLINK("http://www.uniprot.org/uniprot/B7FLG0","tr|B7FLG0|B7FLG0_MEDTR")</f>
        <v>tr|B7FLG0|B7FLG0_MEDTR</v>
      </c>
      <c r="D1648" t="s">
        <v>2512</v>
      </c>
      <c r="E1648">
        <v>82.29</v>
      </c>
      <c r="F1648">
        <v>548</v>
      </c>
      <c r="G1648">
        <v>97</v>
      </c>
      <c r="H1648">
        <v>4</v>
      </c>
      <c r="I1648">
        <v>1</v>
      </c>
      <c r="J1648">
        <v>1632</v>
      </c>
      <c r="K1648">
        <v>1</v>
      </c>
      <c r="L1648">
        <v>1</v>
      </c>
      <c r="M1648">
        <v>542</v>
      </c>
      <c r="N1648" t="s">
        <v>18</v>
      </c>
      <c r="O1648">
        <v>0</v>
      </c>
      <c r="P1648">
        <v>2194</v>
      </c>
    </row>
    <row r="1649" spans="1:16" x14ac:dyDescent="0.25">
      <c r="A1649" t="s">
        <v>2513</v>
      </c>
      <c r="B1649">
        <v>1041</v>
      </c>
      <c r="C1649" s="3" t="str">
        <f>HYPERLINK("http://www.uniprot.org/uniprot/A2Q1W1","tr|A2Q1W1|A2Q1W1_MEDTR")</f>
        <v>tr|A2Q1W1|A2Q1W1_MEDTR</v>
      </c>
      <c r="D1649" t="s">
        <v>2514</v>
      </c>
      <c r="E1649">
        <v>55.58</v>
      </c>
      <c r="F1649">
        <v>349</v>
      </c>
      <c r="G1649">
        <v>155</v>
      </c>
      <c r="H1649">
        <v>42</v>
      </c>
      <c r="I1649">
        <v>118</v>
      </c>
      <c r="J1649">
        <v>1038</v>
      </c>
      <c r="K1649">
        <v>1</v>
      </c>
      <c r="L1649">
        <v>45</v>
      </c>
      <c r="M1649">
        <v>388</v>
      </c>
      <c r="N1649" t="s">
        <v>18</v>
      </c>
      <c r="O1649" s="1">
        <v>6.1504400000000001E-84</v>
      </c>
      <c r="P1649">
        <v>811</v>
      </c>
    </row>
    <row r="1650" spans="1:16" x14ac:dyDescent="0.25">
      <c r="A1650" t="s">
        <v>2515</v>
      </c>
      <c r="B1650">
        <v>1176</v>
      </c>
      <c r="C1650" s="3" t="str">
        <f>HYPERLINK("http://www.uniprot.org/uniprot/I1JP54","tr|I1JP54|I1JP54_SOYBN")</f>
        <v>tr|I1JP54|I1JP54_SOYBN</v>
      </c>
      <c r="D1650" t="s">
        <v>71</v>
      </c>
      <c r="E1650">
        <v>79.2</v>
      </c>
      <c r="F1650">
        <v>250</v>
      </c>
      <c r="G1650">
        <v>52</v>
      </c>
      <c r="H1650">
        <v>3</v>
      </c>
      <c r="I1650">
        <v>367</v>
      </c>
      <c r="J1650">
        <v>1107</v>
      </c>
      <c r="K1650">
        <v>1</v>
      </c>
      <c r="L1650">
        <v>212</v>
      </c>
      <c r="M1650">
        <v>461</v>
      </c>
      <c r="N1650" t="s">
        <v>18</v>
      </c>
      <c r="O1650" s="1">
        <v>1.2625200000000001E-107</v>
      </c>
      <c r="P1650">
        <v>1016</v>
      </c>
    </row>
    <row r="1651" spans="1:16" x14ac:dyDescent="0.25">
      <c r="A1651" t="s">
        <v>2516</v>
      </c>
      <c r="B1651">
        <v>306</v>
      </c>
      <c r="C1651" s="3" t="str">
        <f>HYPERLINK("http://www.uniprot.org/uniprot/I1JFG6","tr|I1JFG6|I1JFG6_SOYBN")</f>
        <v>tr|I1JFG6|I1JFG6_SOYBN</v>
      </c>
      <c r="D1651" t="s">
        <v>28</v>
      </c>
      <c r="E1651">
        <v>74.5</v>
      </c>
      <c r="F1651">
        <v>102</v>
      </c>
      <c r="G1651">
        <v>26</v>
      </c>
      <c r="H1651">
        <v>1</v>
      </c>
      <c r="I1651">
        <v>1</v>
      </c>
      <c r="J1651">
        <v>303</v>
      </c>
      <c r="K1651">
        <v>1</v>
      </c>
      <c r="L1651">
        <v>1</v>
      </c>
      <c r="M1651">
        <v>102</v>
      </c>
      <c r="N1651" t="s">
        <v>18</v>
      </c>
      <c r="O1651" s="1">
        <v>1.8687E-36</v>
      </c>
      <c r="P1651">
        <v>396</v>
      </c>
    </row>
    <row r="1652" spans="1:16" x14ac:dyDescent="0.25">
      <c r="A1652" t="s">
        <v>2517</v>
      </c>
      <c r="B1652">
        <v>1461</v>
      </c>
      <c r="C1652" s="3" t="str">
        <f>HYPERLINK("http://www.uniprot.org/uniprot/G7IC92","tr|G7IC92|G7IC92_MEDTR")</f>
        <v>tr|G7IC92|G7IC92_MEDTR</v>
      </c>
      <c r="D1652" t="s">
        <v>2518</v>
      </c>
      <c r="E1652">
        <v>78.650000000000006</v>
      </c>
      <c r="F1652">
        <v>506</v>
      </c>
      <c r="G1652">
        <v>108</v>
      </c>
      <c r="H1652">
        <v>33</v>
      </c>
      <c r="I1652">
        <v>7</v>
      </c>
      <c r="J1652">
        <v>1425</v>
      </c>
      <c r="K1652">
        <v>1</v>
      </c>
      <c r="L1652">
        <v>2</v>
      </c>
      <c r="M1652">
        <v>507</v>
      </c>
      <c r="N1652" t="s">
        <v>18</v>
      </c>
      <c r="O1652">
        <v>0</v>
      </c>
      <c r="P1652">
        <v>2101</v>
      </c>
    </row>
    <row r="1653" spans="1:16" x14ac:dyDescent="0.25">
      <c r="A1653" t="s">
        <v>2519</v>
      </c>
      <c r="B1653">
        <v>4014</v>
      </c>
      <c r="C1653" s="3" t="str">
        <f>HYPERLINK("http://www.uniprot.org/uniprot/G7I5N8","tr|G7I5N8|G7I5N8_MEDTR")</f>
        <v>tr|G7I5N8|G7I5N8_MEDTR</v>
      </c>
      <c r="D1653" t="s">
        <v>2520</v>
      </c>
      <c r="E1653">
        <v>73.12</v>
      </c>
      <c r="F1653">
        <v>815</v>
      </c>
      <c r="G1653">
        <v>219</v>
      </c>
      <c r="H1653">
        <v>18</v>
      </c>
      <c r="I1653">
        <v>1621</v>
      </c>
      <c r="J1653">
        <v>4011</v>
      </c>
      <c r="K1653">
        <v>1</v>
      </c>
      <c r="L1653">
        <v>1</v>
      </c>
      <c r="M1653">
        <v>786</v>
      </c>
      <c r="N1653" t="s">
        <v>18</v>
      </c>
      <c r="O1653">
        <v>0</v>
      </c>
      <c r="P1653">
        <v>2933</v>
      </c>
    </row>
    <row r="1654" spans="1:16" x14ac:dyDescent="0.25">
      <c r="A1654" t="s">
        <v>2521</v>
      </c>
      <c r="B1654">
        <v>1008</v>
      </c>
      <c r="C1654" s="3" t="str">
        <f>HYPERLINK("http://www.uniprot.org/uniprot/G7IA56","tr|G7IA56|G7IA56_MEDTR")</f>
        <v>tr|G7IA56|G7IA56_MEDTR</v>
      </c>
      <c r="D1654" t="s">
        <v>493</v>
      </c>
      <c r="E1654">
        <v>66.489999999999995</v>
      </c>
      <c r="F1654">
        <v>197</v>
      </c>
      <c r="G1654">
        <v>66</v>
      </c>
      <c r="H1654">
        <v>0</v>
      </c>
      <c r="I1654">
        <v>211</v>
      </c>
      <c r="J1654">
        <v>801</v>
      </c>
      <c r="K1654">
        <v>1</v>
      </c>
      <c r="L1654">
        <v>167</v>
      </c>
      <c r="M1654">
        <v>363</v>
      </c>
      <c r="N1654" t="s">
        <v>18</v>
      </c>
      <c r="O1654" s="1">
        <v>5.2828499999999996E-69</v>
      </c>
      <c r="P1654">
        <v>682</v>
      </c>
    </row>
    <row r="1655" spans="1:16" x14ac:dyDescent="0.25">
      <c r="A1655" t="s">
        <v>2522</v>
      </c>
      <c r="B1655">
        <v>1497</v>
      </c>
      <c r="C1655" s="3" t="str">
        <f>HYPERLINK("http://www.uniprot.org/uniprot/G7LH88","tr|G7LH88|G7LH88_MEDTR")</f>
        <v>tr|G7LH88|G7LH88_MEDTR</v>
      </c>
      <c r="D1655" t="s">
        <v>2523</v>
      </c>
      <c r="E1655">
        <v>82.62</v>
      </c>
      <c r="F1655">
        <v>472</v>
      </c>
      <c r="G1655">
        <v>82</v>
      </c>
      <c r="H1655">
        <v>10</v>
      </c>
      <c r="I1655">
        <v>52</v>
      </c>
      <c r="J1655">
        <v>1437</v>
      </c>
      <c r="K1655">
        <v>1</v>
      </c>
      <c r="L1655">
        <v>19</v>
      </c>
      <c r="M1655">
        <v>488</v>
      </c>
      <c r="N1655" t="s">
        <v>18</v>
      </c>
      <c r="O1655">
        <v>0</v>
      </c>
      <c r="P1655">
        <v>1962</v>
      </c>
    </row>
    <row r="1656" spans="1:16" x14ac:dyDescent="0.25">
      <c r="A1656" t="s">
        <v>2524</v>
      </c>
      <c r="B1656">
        <v>402</v>
      </c>
      <c r="C1656" s="3" t="str">
        <f>HYPERLINK("http://www.uniprot.org/uniprot/G7J8V8","tr|G7J8V8|G7J8V8_MEDTR")</f>
        <v>tr|G7J8V8|G7J8V8_MEDTR</v>
      </c>
      <c r="D1656" t="s">
        <v>2484</v>
      </c>
      <c r="E1656">
        <v>77.45</v>
      </c>
      <c r="F1656">
        <v>102</v>
      </c>
      <c r="G1656">
        <v>23</v>
      </c>
      <c r="H1656">
        <v>0</v>
      </c>
      <c r="I1656">
        <v>28</v>
      </c>
      <c r="J1656">
        <v>333</v>
      </c>
      <c r="K1656">
        <v>1</v>
      </c>
      <c r="L1656">
        <v>400</v>
      </c>
      <c r="M1656">
        <v>501</v>
      </c>
      <c r="N1656" t="s">
        <v>18</v>
      </c>
      <c r="O1656" s="1">
        <v>1.4281599999999999E-36</v>
      </c>
      <c r="P1656">
        <v>397</v>
      </c>
    </row>
    <row r="1657" spans="1:16" x14ac:dyDescent="0.25">
      <c r="A1657" t="s">
        <v>2525</v>
      </c>
      <c r="B1657">
        <v>528</v>
      </c>
      <c r="C1657" s="3" t="str">
        <f>HYPERLINK("http://www.uniprot.org/uniprot/O81927","tr|O81927|O81927_CICAR")</f>
        <v>tr|O81927|O81927_CICAR</v>
      </c>
      <c r="D1657" t="s">
        <v>2526</v>
      </c>
      <c r="E1657">
        <v>100</v>
      </c>
      <c r="F1657">
        <v>175</v>
      </c>
      <c r="G1657">
        <v>0</v>
      </c>
      <c r="H1657">
        <v>0</v>
      </c>
      <c r="I1657">
        <v>1</v>
      </c>
      <c r="J1657">
        <v>525</v>
      </c>
      <c r="K1657">
        <v>1</v>
      </c>
      <c r="L1657">
        <v>1</v>
      </c>
      <c r="M1657">
        <v>175</v>
      </c>
      <c r="N1657" t="s">
        <v>18</v>
      </c>
      <c r="O1657" s="1">
        <v>1.7776100000000001E-103</v>
      </c>
      <c r="P1657">
        <v>974</v>
      </c>
    </row>
    <row r="1658" spans="1:16" x14ac:dyDescent="0.25">
      <c r="A1658" t="s">
        <v>2527</v>
      </c>
      <c r="B1658">
        <v>741</v>
      </c>
      <c r="C1658" s="3" t="str">
        <f>HYPERLINK("http://www.uniprot.org/uniprot/G7LBI1","tr|G7LBI1|G7LBI1_MEDTR")</f>
        <v>tr|G7LBI1|G7LBI1_MEDTR</v>
      </c>
      <c r="D1658" t="s">
        <v>2528</v>
      </c>
      <c r="E1658">
        <v>74.39</v>
      </c>
      <c r="F1658">
        <v>246</v>
      </c>
      <c r="G1658">
        <v>63</v>
      </c>
      <c r="H1658">
        <v>0</v>
      </c>
      <c r="I1658">
        <v>1</v>
      </c>
      <c r="J1658">
        <v>738</v>
      </c>
      <c r="K1658">
        <v>1</v>
      </c>
      <c r="L1658">
        <v>1</v>
      </c>
      <c r="M1658">
        <v>241</v>
      </c>
      <c r="N1658" t="s">
        <v>18</v>
      </c>
      <c r="O1658" s="1">
        <v>9.8297499999999993E-105</v>
      </c>
      <c r="P1658">
        <v>988</v>
      </c>
    </row>
    <row r="1659" spans="1:16" x14ac:dyDescent="0.25">
      <c r="A1659" t="s">
        <v>2529</v>
      </c>
      <c r="B1659">
        <v>420</v>
      </c>
      <c r="C1659" s="3" t="str">
        <f>HYPERLINK("http://www.uniprot.org/uniprot/G7JDE0","tr|G7JDE0|G7JDE0_MEDTR")</f>
        <v>tr|G7JDE0|G7JDE0_MEDTR</v>
      </c>
      <c r="D1659" t="s">
        <v>2530</v>
      </c>
      <c r="E1659">
        <v>79.59</v>
      </c>
      <c r="F1659">
        <v>98</v>
      </c>
      <c r="G1659">
        <v>20</v>
      </c>
      <c r="H1659">
        <v>0</v>
      </c>
      <c r="I1659">
        <v>4</v>
      </c>
      <c r="J1659">
        <v>297</v>
      </c>
      <c r="K1659">
        <v>1</v>
      </c>
      <c r="L1659">
        <v>37</v>
      </c>
      <c r="M1659">
        <v>134</v>
      </c>
      <c r="N1659" t="s">
        <v>18</v>
      </c>
      <c r="O1659" s="1">
        <v>4.7643800000000001E-40</v>
      </c>
      <c r="P1659">
        <v>427</v>
      </c>
    </row>
    <row r="1660" spans="1:16" x14ac:dyDescent="0.25">
      <c r="A1660" t="s">
        <v>2531</v>
      </c>
      <c r="B1660">
        <v>735</v>
      </c>
      <c r="C1660" s="3" t="str">
        <f>HYPERLINK("http://www.uniprot.org/uniprot/G7JGJ7","tr|G7JGJ7|G7JGJ7_MEDTR")</f>
        <v>tr|G7JGJ7|G7JGJ7_MEDTR</v>
      </c>
      <c r="D1660" t="s">
        <v>2532</v>
      </c>
      <c r="E1660">
        <v>74.19</v>
      </c>
      <c r="F1660">
        <v>248</v>
      </c>
      <c r="G1660">
        <v>64</v>
      </c>
      <c r="H1660">
        <v>4</v>
      </c>
      <c r="I1660">
        <v>1</v>
      </c>
      <c r="J1660">
        <v>732</v>
      </c>
      <c r="K1660">
        <v>1</v>
      </c>
      <c r="L1660">
        <v>1</v>
      </c>
      <c r="M1660">
        <v>247</v>
      </c>
      <c r="N1660" t="s">
        <v>18</v>
      </c>
      <c r="O1660" s="1">
        <v>5.1247699999999997E-98</v>
      </c>
      <c r="P1660">
        <v>930</v>
      </c>
    </row>
    <row r="1661" spans="1:16" x14ac:dyDescent="0.25">
      <c r="A1661" t="s">
        <v>2533</v>
      </c>
      <c r="B1661">
        <v>543</v>
      </c>
      <c r="C1661" s="3" t="str">
        <f>HYPERLINK("http://www.uniprot.org/uniprot/I3T062","tr|I3T062|I3T062_MEDTR")</f>
        <v>tr|I3T062|I3T062_MEDTR</v>
      </c>
      <c r="D1661" t="s">
        <v>22</v>
      </c>
      <c r="E1661">
        <v>64.64</v>
      </c>
      <c r="F1661">
        <v>181</v>
      </c>
      <c r="G1661">
        <v>64</v>
      </c>
      <c r="H1661">
        <v>1</v>
      </c>
      <c r="I1661">
        <v>1</v>
      </c>
      <c r="J1661">
        <v>540</v>
      </c>
      <c r="K1661">
        <v>1</v>
      </c>
      <c r="L1661">
        <v>1</v>
      </c>
      <c r="M1661">
        <v>178</v>
      </c>
      <c r="N1661" t="s">
        <v>18</v>
      </c>
      <c r="O1661" s="1">
        <v>1.16241E-57</v>
      </c>
      <c r="P1661">
        <v>579</v>
      </c>
    </row>
    <row r="1662" spans="1:16" x14ac:dyDescent="0.25">
      <c r="A1662" t="s">
        <v>2534</v>
      </c>
      <c r="B1662">
        <v>417</v>
      </c>
      <c r="C1662" s="3" t="str">
        <f>HYPERLINK("http://www.uniprot.org/uniprot/I1J7Y2","tr|I1J7Y2|I1J7Y2_SOYBN")</f>
        <v>tr|I1J7Y2|I1J7Y2_SOYBN</v>
      </c>
      <c r="D1662" t="s">
        <v>28</v>
      </c>
      <c r="E1662">
        <v>55.55</v>
      </c>
      <c r="F1662">
        <v>135</v>
      </c>
      <c r="G1662">
        <v>60</v>
      </c>
      <c r="H1662">
        <v>9</v>
      </c>
      <c r="I1662">
        <v>1</v>
      </c>
      <c r="J1662">
        <v>378</v>
      </c>
      <c r="K1662">
        <v>1</v>
      </c>
      <c r="L1662">
        <v>95</v>
      </c>
      <c r="M1662">
        <v>229</v>
      </c>
      <c r="N1662" t="s">
        <v>18</v>
      </c>
      <c r="O1662" s="1">
        <v>3.5579899999999998E-27</v>
      </c>
      <c r="P1662">
        <v>316</v>
      </c>
    </row>
    <row r="1663" spans="1:16" x14ac:dyDescent="0.25">
      <c r="A1663" t="s">
        <v>2535</v>
      </c>
      <c r="B1663">
        <v>669</v>
      </c>
      <c r="C1663" s="3" t="str">
        <f>HYPERLINK("http://www.uniprot.org/uniprot/G7ICN2","tr|G7ICN2|G7ICN2_MEDTR")</f>
        <v>tr|G7ICN2|G7ICN2_MEDTR</v>
      </c>
      <c r="D1663" t="s">
        <v>2536</v>
      </c>
      <c r="E1663">
        <v>79.819999999999993</v>
      </c>
      <c r="F1663">
        <v>223</v>
      </c>
      <c r="G1663">
        <v>45</v>
      </c>
      <c r="H1663">
        <v>1</v>
      </c>
      <c r="I1663">
        <v>1</v>
      </c>
      <c r="J1663">
        <v>666</v>
      </c>
      <c r="K1663">
        <v>1</v>
      </c>
      <c r="L1663">
        <v>1</v>
      </c>
      <c r="M1663">
        <v>223</v>
      </c>
      <c r="N1663" t="s">
        <v>18</v>
      </c>
      <c r="O1663" s="1">
        <v>1.3013200000000001E-91</v>
      </c>
      <c r="P1663">
        <v>874</v>
      </c>
    </row>
    <row r="1664" spans="1:16" x14ac:dyDescent="0.25">
      <c r="A1664" t="s">
        <v>2537</v>
      </c>
      <c r="B1664">
        <v>1173</v>
      </c>
      <c r="C1664" s="3" t="str">
        <f>HYPERLINK("http://www.uniprot.org/uniprot/C7FDI5","tr|C7FDI5|C7FDI5_SOYBN")</f>
        <v>tr|C7FDI5|C7FDI5_SOYBN</v>
      </c>
      <c r="D1664" t="s">
        <v>717</v>
      </c>
      <c r="E1664">
        <v>50.26</v>
      </c>
      <c r="F1664">
        <v>372</v>
      </c>
      <c r="G1664">
        <v>185</v>
      </c>
      <c r="H1664">
        <v>4</v>
      </c>
      <c r="I1664">
        <v>1</v>
      </c>
      <c r="J1664">
        <v>1104</v>
      </c>
      <c r="K1664">
        <v>1</v>
      </c>
      <c r="L1664">
        <v>694</v>
      </c>
      <c r="M1664">
        <v>1060</v>
      </c>
      <c r="N1664" t="s">
        <v>18</v>
      </c>
      <c r="O1664" s="1">
        <v>5.4667399999999996E-103</v>
      </c>
      <c r="P1664">
        <v>976</v>
      </c>
    </row>
    <row r="1665" spans="1:16" x14ac:dyDescent="0.25">
      <c r="A1665" t="s">
        <v>2538</v>
      </c>
      <c r="B1665">
        <v>804</v>
      </c>
      <c r="C1665" s="3" t="str">
        <f>HYPERLINK("http://www.uniprot.org/uniprot/K7L6Y0","tr|K7L6Y0|K7L6Y0_SOYBN")</f>
        <v>tr|K7L6Y0|K7L6Y0_SOYBN</v>
      </c>
      <c r="D1665" t="s">
        <v>28</v>
      </c>
      <c r="E1665">
        <v>57.34</v>
      </c>
      <c r="F1665">
        <v>279</v>
      </c>
      <c r="G1665">
        <v>119</v>
      </c>
      <c r="H1665">
        <v>13</v>
      </c>
      <c r="I1665">
        <v>1</v>
      </c>
      <c r="J1665">
        <v>798</v>
      </c>
      <c r="K1665">
        <v>1</v>
      </c>
      <c r="L1665">
        <v>18</v>
      </c>
      <c r="M1665">
        <v>290</v>
      </c>
      <c r="N1665" t="s">
        <v>18</v>
      </c>
      <c r="O1665" s="1">
        <v>3.3019900000000001E-75</v>
      </c>
      <c r="P1665">
        <v>734</v>
      </c>
    </row>
    <row r="1666" spans="1:16" x14ac:dyDescent="0.25">
      <c r="A1666" t="s">
        <v>2539</v>
      </c>
      <c r="B1666">
        <v>3780</v>
      </c>
      <c r="C1666" s="3" t="str">
        <f>HYPERLINK("http://www.uniprot.org/uniprot/G7IPH1","tr|G7IPH1|G7IPH1_MEDTR")</f>
        <v>tr|G7IPH1|G7IPH1_MEDTR</v>
      </c>
      <c r="D1666" t="s">
        <v>2540</v>
      </c>
      <c r="E1666">
        <v>76.05</v>
      </c>
      <c r="F1666">
        <v>802</v>
      </c>
      <c r="G1666">
        <v>192</v>
      </c>
      <c r="H1666">
        <v>5</v>
      </c>
      <c r="I1666">
        <v>1</v>
      </c>
      <c r="J1666">
        <v>2391</v>
      </c>
      <c r="K1666">
        <v>1</v>
      </c>
      <c r="L1666">
        <v>1</v>
      </c>
      <c r="M1666">
        <v>789</v>
      </c>
      <c r="N1666" t="s">
        <v>18</v>
      </c>
      <c r="O1666">
        <v>0</v>
      </c>
      <c r="P1666">
        <v>2949</v>
      </c>
    </row>
    <row r="1667" spans="1:16" x14ac:dyDescent="0.25">
      <c r="A1667" t="s">
        <v>2541</v>
      </c>
      <c r="B1667">
        <v>2268</v>
      </c>
      <c r="C1667" s="3" t="str">
        <f>HYPERLINK("http://www.uniprot.org/uniprot/G7IUR3","tr|G7IUR3|G7IUR3_MEDTR")</f>
        <v>tr|G7IUR3|G7IUR3_MEDTR</v>
      </c>
      <c r="D1667" t="s">
        <v>2542</v>
      </c>
      <c r="E1667">
        <v>84.5</v>
      </c>
      <c r="F1667">
        <v>742</v>
      </c>
      <c r="G1667">
        <v>115</v>
      </c>
      <c r="H1667">
        <v>5</v>
      </c>
      <c r="I1667">
        <v>55</v>
      </c>
      <c r="J1667">
        <v>2265</v>
      </c>
      <c r="K1667">
        <v>1</v>
      </c>
      <c r="L1667">
        <v>53</v>
      </c>
      <c r="M1667">
        <v>794</v>
      </c>
      <c r="N1667" t="s">
        <v>18</v>
      </c>
      <c r="O1667">
        <v>0</v>
      </c>
      <c r="P1667">
        <v>3201</v>
      </c>
    </row>
    <row r="1668" spans="1:16" x14ac:dyDescent="0.25">
      <c r="A1668" t="s">
        <v>2543</v>
      </c>
      <c r="B1668">
        <v>273</v>
      </c>
      <c r="C1668" s="3" t="str">
        <f>HYPERLINK("http://www.uniprot.org/uniprot/I3SV61","tr|I3SV61|I3SV61_MEDTR")</f>
        <v>tr|I3SV61|I3SV61_MEDTR</v>
      </c>
      <c r="D1668" t="s">
        <v>386</v>
      </c>
      <c r="E1668">
        <v>74.150000000000006</v>
      </c>
      <c r="F1668">
        <v>89</v>
      </c>
      <c r="G1668">
        <v>23</v>
      </c>
      <c r="H1668">
        <v>1</v>
      </c>
      <c r="I1668">
        <v>7</v>
      </c>
      <c r="J1668">
        <v>270</v>
      </c>
      <c r="K1668">
        <v>1</v>
      </c>
      <c r="L1668">
        <v>5</v>
      </c>
      <c r="M1668">
        <v>91</v>
      </c>
      <c r="N1668" t="s">
        <v>18</v>
      </c>
      <c r="O1668" s="1">
        <v>1.22349E-27</v>
      </c>
      <c r="P1668">
        <v>320</v>
      </c>
    </row>
    <row r="1669" spans="1:16" x14ac:dyDescent="0.25">
      <c r="A1669" t="s">
        <v>2544</v>
      </c>
      <c r="B1669">
        <v>792</v>
      </c>
      <c r="C1669" s="3" t="str">
        <f>HYPERLINK("http://www.uniprot.org/uniprot/G7K4D9","tr|G7K4D9|G7K4D9_MEDTR")</f>
        <v>tr|G7K4D9|G7K4D9_MEDTR</v>
      </c>
      <c r="D1669" t="s">
        <v>2545</v>
      </c>
      <c r="E1669">
        <v>81.540000000000006</v>
      </c>
      <c r="F1669">
        <v>271</v>
      </c>
      <c r="G1669">
        <v>50</v>
      </c>
      <c r="H1669">
        <v>8</v>
      </c>
      <c r="I1669">
        <v>1</v>
      </c>
      <c r="J1669">
        <v>789</v>
      </c>
      <c r="K1669">
        <v>1</v>
      </c>
      <c r="L1669">
        <v>1</v>
      </c>
      <c r="M1669">
        <v>270</v>
      </c>
      <c r="N1669" t="s">
        <v>18</v>
      </c>
      <c r="O1669" s="1">
        <v>2.7614299999999998E-119</v>
      </c>
      <c r="P1669">
        <v>1114</v>
      </c>
    </row>
    <row r="1670" spans="1:16" x14ac:dyDescent="0.25">
      <c r="A1670" t="s">
        <v>2546</v>
      </c>
      <c r="B1670">
        <v>1089</v>
      </c>
      <c r="C1670" s="3" t="str">
        <f>HYPERLINK("http://www.uniprot.org/uniprot/G7K618","tr|G7K618|G7K618_MEDTR")</f>
        <v>tr|G7K618|G7K618_MEDTR</v>
      </c>
      <c r="D1670" t="s">
        <v>2547</v>
      </c>
      <c r="E1670">
        <v>70.709999999999994</v>
      </c>
      <c r="F1670">
        <v>362</v>
      </c>
      <c r="G1670">
        <v>106</v>
      </c>
      <c r="H1670">
        <v>0</v>
      </c>
      <c r="I1670">
        <v>1</v>
      </c>
      <c r="J1670">
        <v>1086</v>
      </c>
      <c r="K1670">
        <v>1</v>
      </c>
      <c r="L1670">
        <v>1</v>
      </c>
      <c r="M1670">
        <v>347</v>
      </c>
      <c r="N1670" t="s">
        <v>18</v>
      </c>
      <c r="O1670" s="1">
        <v>1.5961400000000001E-130</v>
      </c>
      <c r="P1670">
        <v>1213</v>
      </c>
    </row>
    <row r="1671" spans="1:16" x14ac:dyDescent="0.25">
      <c r="A1671" t="s">
        <v>2548</v>
      </c>
      <c r="B1671">
        <v>285</v>
      </c>
      <c r="C1671" s="3" t="str">
        <f>HYPERLINK("http://www.uniprot.org/uniprot/C6T2F9","tr|C6T2F9|C6T2F9_SOYBN")</f>
        <v>tr|C6T2F9|C6T2F9_SOYBN</v>
      </c>
      <c r="D1671" t="s">
        <v>210</v>
      </c>
      <c r="E1671">
        <v>66.66</v>
      </c>
      <c r="F1671">
        <v>123</v>
      </c>
      <c r="G1671">
        <v>41</v>
      </c>
      <c r="H1671">
        <v>32</v>
      </c>
      <c r="I1671">
        <v>10</v>
      </c>
      <c r="J1671">
        <v>282</v>
      </c>
      <c r="K1671">
        <v>1</v>
      </c>
      <c r="L1671">
        <v>3</v>
      </c>
      <c r="M1671">
        <v>125</v>
      </c>
      <c r="N1671" t="s">
        <v>18</v>
      </c>
      <c r="O1671" s="1">
        <v>5.0490400000000003E-34</v>
      </c>
      <c r="P1671">
        <v>375</v>
      </c>
    </row>
    <row r="1672" spans="1:16" x14ac:dyDescent="0.25">
      <c r="A1672" t="s">
        <v>2549</v>
      </c>
      <c r="B1672">
        <v>1965</v>
      </c>
      <c r="C1672" s="3" t="str">
        <f>HYPERLINK("http://www.uniprot.org/uniprot/I1N9S7","tr|I1N9S7|I1N9S7_SOYBN")</f>
        <v>tr|I1N9S7|I1N9S7_SOYBN</v>
      </c>
      <c r="D1672" t="s">
        <v>28</v>
      </c>
      <c r="E1672">
        <v>73.77</v>
      </c>
      <c r="F1672">
        <v>652</v>
      </c>
      <c r="G1672">
        <v>171</v>
      </c>
      <c r="H1672">
        <v>1</v>
      </c>
      <c r="I1672">
        <v>7</v>
      </c>
      <c r="J1672">
        <v>1959</v>
      </c>
      <c r="K1672">
        <v>1</v>
      </c>
      <c r="L1672">
        <v>89</v>
      </c>
      <c r="M1672">
        <v>739</v>
      </c>
      <c r="N1672" t="s">
        <v>18</v>
      </c>
      <c r="O1672">
        <v>0</v>
      </c>
      <c r="P1672">
        <v>2562</v>
      </c>
    </row>
    <row r="1673" spans="1:16" x14ac:dyDescent="0.25">
      <c r="A1673" t="s">
        <v>2550</v>
      </c>
      <c r="B1673">
        <v>327</v>
      </c>
      <c r="C1673" s="3" t="str">
        <f>HYPERLINK("http://www.uniprot.org/uniprot/K7MZG9","tr|K7MZG9|K7MZG9_SOYBN")</f>
        <v>tr|K7MZG9|K7MZG9_SOYBN</v>
      </c>
      <c r="D1673" t="s">
        <v>28</v>
      </c>
      <c r="E1673">
        <v>79.61</v>
      </c>
      <c r="F1673">
        <v>103</v>
      </c>
      <c r="G1673">
        <v>21</v>
      </c>
      <c r="H1673">
        <v>0</v>
      </c>
      <c r="I1673">
        <v>1</v>
      </c>
      <c r="J1673">
        <v>309</v>
      </c>
      <c r="K1673">
        <v>1</v>
      </c>
      <c r="L1673">
        <v>83</v>
      </c>
      <c r="M1673">
        <v>185</v>
      </c>
      <c r="N1673" t="s">
        <v>18</v>
      </c>
      <c r="O1673" s="1">
        <v>1.0653599999999999E-39</v>
      </c>
      <c r="P1673">
        <v>424</v>
      </c>
    </row>
    <row r="1674" spans="1:16" x14ac:dyDescent="0.25">
      <c r="A1674" t="s">
        <v>2551</v>
      </c>
      <c r="B1674">
        <v>1221</v>
      </c>
      <c r="C1674" s="3" t="str">
        <f>HYPERLINK("http://www.uniprot.org/uniprot/I1LEU5","tr|I1LEU5|I1LEU5_SOYBN")</f>
        <v>tr|I1LEU5|I1LEU5_SOYBN</v>
      </c>
      <c r="D1674" t="s">
        <v>28</v>
      </c>
      <c r="E1674">
        <v>71.87</v>
      </c>
      <c r="F1674">
        <v>416</v>
      </c>
      <c r="G1674">
        <v>117</v>
      </c>
      <c r="H1674">
        <v>28</v>
      </c>
      <c r="I1674">
        <v>1</v>
      </c>
      <c r="J1674">
        <v>1164</v>
      </c>
      <c r="K1674">
        <v>1</v>
      </c>
      <c r="L1674">
        <v>1</v>
      </c>
      <c r="M1674">
        <v>415</v>
      </c>
      <c r="N1674" t="s">
        <v>18</v>
      </c>
      <c r="O1674" s="1">
        <v>1.3915900000000001E-173</v>
      </c>
      <c r="P1674">
        <v>1585</v>
      </c>
    </row>
    <row r="1675" spans="1:16" x14ac:dyDescent="0.25">
      <c r="A1675" t="s">
        <v>2552</v>
      </c>
      <c r="B1675">
        <v>480</v>
      </c>
      <c r="C1675" s="3" t="str">
        <f>HYPERLINK("http://www.uniprot.org/uniprot/G7I570","tr|G7I570|G7I570_MEDTR")</f>
        <v>tr|G7I570|G7I570_MEDTR</v>
      </c>
      <c r="D1675" t="s">
        <v>2553</v>
      </c>
      <c r="E1675">
        <v>87.69</v>
      </c>
      <c r="F1675">
        <v>130</v>
      </c>
      <c r="G1675">
        <v>16</v>
      </c>
      <c r="H1675">
        <v>0</v>
      </c>
      <c r="I1675">
        <v>85</v>
      </c>
      <c r="J1675">
        <v>474</v>
      </c>
      <c r="K1675">
        <v>1</v>
      </c>
      <c r="L1675">
        <v>352</v>
      </c>
      <c r="M1675">
        <v>481</v>
      </c>
      <c r="N1675" t="s">
        <v>18</v>
      </c>
      <c r="O1675" s="1">
        <v>7.2851000000000002E-57</v>
      </c>
      <c r="P1675">
        <v>572</v>
      </c>
    </row>
    <row r="1676" spans="1:16" x14ac:dyDescent="0.25">
      <c r="A1676" t="s">
        <v>2554</v>
      </c>
      <c r="B1676">
        <v>801</v>
      </c>
      <c r="C1676" s="3" t="str">
        <f>HYPERLINK("http://www.uniprot.org/uniprot/G7IA68","tr|G7IA68|G7IA68_MEDTR")</f>
        <v>tr|G7IA68|G7IA68_MEDTR</v>
      </c>
      <c r="D1676" t="s">
        <v>2555</v>
      </c>
      <c r="E1676">
        <v>81</v>
      </c>
      <c r="F1676">
        <v>258</v>
      </c>
      <c r="G1676">
        <v>49</v>
      </c>
      <c r="H1676">
        <v>0</v>
      </c>
      <c r="I1676">
        <v>25</v>
      </c>
      <c r="J1676">
        <v>798</v>
      </c>
      <c r="K1676">
        <v>1</v>
      </c>
      <c r="L1676">
        <v>4</v>
      </c>
      <c r="M1676">
        <v>257</v>
      </c>
      <c r="N1676" t="s">
        <v>18</v>
      </c>
      <c r="O1676" s="1">
        <v>1.2702800000000001E-119</v>
      </c>
      <c r="P1676">
        <v>1117</v>
      </c>
    </row>
    <row r="1677" spans="1:16" x14ac:dyDescent="0.25">
      <c r="A1677" t="s">
        <v>2556</v>
      </c>
      <c r="B1677">
        <v>819</v>
      </c>
      <c r="C1677" s="3" t="str">
        <f>HYPERLINK("http://www.uniprot.org/uniprot/G7LH84","tr|G7LH84|G7LH84_MEDTR")</f>
        <v>tr|G7LH84|G7LH84_MEDTR</v>
      </c>
      <c r="D1677" t="s">
        <v>2557</v>
      </c>
      <c r="E1677">
        <v>89.53</v>
      </c>
      <c r="F1677">
        <v>277</v>
      </c>
      <c r="G1677">
        <v>29</v>
      </c>
      <c r="H1677">
        <v>5</v>
      </c>
      <c r="I1677">
        <v>1</v>
      </c>
      <c r="J1677">
        <v>816</v>
      </c>
      <c r="K1677">
        <v>1</v>
      </c>
      <c r="L1677">
        <v>408</v>
      </c>
      <c r="M1677">
        <v>684</v>
      </c>
      <c r="N1677" t="s">
        <v>18</v>
      </c>
      <c r="O1677" s="1">
        <v>4.6928699999999999E-149</v>
      </c>
      <c r="P1677">
        <v>1371</v>
      </c>
    </row>
    <row r="1678" spans="1:16" x14ac:dyDescent="0.25">
      <c r="A1678" t="s">
        <v>2558</v>
      </c>
      <c r="B1678">
        <v>873</v>
      </c>
      <c r="C1678" s="3" t="str">
        <f>HYPERLINK("http://www.uniprot.org/uniprot/G7J777","tr|G7J777|G7J777_MEDTR")</f>
        <v>tr|G7J777|G7J777_MEDTR</v>
      </c>
      <c r="D1678" t="s">
        <v>2559</v>
      </c>
      <c r="E1678">
        <v>63.45</v>
      </c>
      <c r="F1678">
        <v>249</v>
      </c>
      <c r="G1678">
        <v>91</v>
      </c>
      <c r="H1678">
        <v>8</v>
      </c>
      <c r="I1678">
        <v>127</v>
      </c>
      <c r="J1678">
        <v>849</v>
      </c>
      <c r="K1678">
        <v>1</v>
      </c>
      <c r="L1678">
        <v>82</v>
      </c>
      <c r="M1678">
        <v>330</v>
      </c>
      <c r="N1678" t="s">
        <v>18</v>
      </c>
      <c r="O1678" s="1">
        <v>2.67382E-76</v>
      </c>
      <c r="P1678">
        <v>744</v>
      </c>
    </row>
    <row r="1679" spans="1:16" x14ac:dyDescent="0.25">
      <c r="A1679" t="s">
        <v>2560</v>
      </c>
      <c r="B1679">
        <v>861</v>
      </c>
      <c r="C1679" s="3" t="str">
        <f>HYPERLINK("http://www.uniprot.org/uniprot/G7JH45","tr|G7JH45|G7JH45_MEDTR")</f>
        <v>tr|G7JH45|G7JH45_MEDTR</v>
      </c>
      <c r="D1679" t="s">
        <v>2561</v>
      </c>
      <c r="E1679">
        <v>81.2</v>
      </c>
      <c r="F1679">
        <v>282</v>
      </c>
      <c r="G1679">
        <v>53</v>
      </c>
      <c r="H1679">
        <v>1</v>
      </c>
      <c r="I1679">
        <v>4</v>
      </c>
      <c r="J1679">
        <v>846</v>
      </c>
      <c r="K1679">
        <v>1</v>
      </c>
      <c r="L1679">
        <v>61</v>
      </c>
      <c r="M1679">
        <v>341</v>
      </c>
      <c r="N1679" t="s">
        <v>18</v>
      </c>
      <c r="O1679" s="1">
        <v>3.23737E-127</v>
      </c>
      <c r="P1679">
        <v>1183</v>
      </c>
    </row>
    <row r="1680" spans="1:16" x14ac:dyDescent="0.25">
      <c r="A1680" t="s">
        <v>2562</v>
      </c>
      <c r="B1680">
        <v>3789</v>
      </c>
      <c r="C1680" s="3" t="str">
        <f>HYPERLINK("http://www.uniprot.org/uniprot/I1KP74","tr|I1KP74|I1KP74_SOYBN")</f>
        <v>tr|I1KP74|I1KP74_SOYBN</v>
      </c>
      <c r="D1680" t="s">
        <v>71</v>
      </c>
      <c r="E1680">
        <v>52.45</v>
      </c>
      <c r="F1680">
        <v>1039</v>
      </c>
      <c r="G1680">
        <v>494</v>
      </c>
      <c r="H1680">
        <v>96</v>
      </c>
      <c r="I1680">
        <v>1</v>
      </c>
      <c r="J1680">
        <v>2829</v>
      </c>
      <c r="K1680">
        <v>1</v>
      </c>
      <c r="L1680">
        <v>1</v>
      </c>
      <c r="M1680">
        <v>969</v>
      </c>
      <c r="N1680" t="s">
        <v>18</v>
      </c>
      <c r="O1680">
        <v>0</v>
      </c>
      <c r="P1680">
        <v>2273</v>
      </c>
    </row>
    <row r="1681" spans="1:16" x14ac:dyDescent="0.25">
      <c r="A1681" t="s">
        <v>2563</v>
      </c>
      <c r="B1681">
        <v>927</v>
      </c>
      <c r="C1681" s="3" t="str">
        <f>HYPERLINK("http://www.uniprot.org/uniprot/G7LBH9","tr|G7LBH9|G7LBH9_MEDTR")</f>
        <v>tr|G7LBH9|G7LBH9_MEDTR</v>
      </c>
      <c r="D1681" t="s">
        <v>2564</v>
      </c>
      <c r="E1681">
        <v>83.27</v>
      </c>
      <c r="F1681">
        <v>311</v>
      </c>
      <c r="G1681">
        <v>52</v>
      </c>
      <c r="H1681">
        <v>3</v>
      </c>
      <c r="I1681">
        <v>1</v>
      </c>
      <c r="J1681">
        <v>924</v>
      </c>
      <c r="K1681">
        <v>1</v>
      </c>
      <c r="L1681">
        <v>1</v>
      </c>
      <c r="M1681">
        <v>311</v>
      </c>
      <c r="N1681" t="s">
        <v>18</v>
      </c>
      <c r="O1681" s="1">
        <v>3.2189400000000001E-139</v>
      </c>
      <c r="P1681">
        <v>1287</v>
      </c>
    </row>
    <row r="1682" spans="1:16" x14ac:dyDescent="0.25">
      <c r="A1682" t="s">
        <v>2565</v>
      </c>
      <c r="B1682">
        <v>1638</v>
      </c>
      <c r="C1682" s="3" t="str">
        <f>HYPERLINK("http://www.uniprot.org/uniprot/G7JDE5","tr|G7JDE5|G7JDE5_MEDTR")</f>
        <v>tr|G7JDE5|G7JDE5_MEDTR</v>
      </c>
      <c r="D1682" t="s">
        <v>2566</v>
      </c>
      <c r="E1682">
        <v>89.49</v>
      </c>
      <c r="F1682">
        <v>495</v>
      </c>
      <c r="G1682">
        <v>52</v>
      </c>
      <c r="H1682">
        <v>8</v>
      </c>
      <c r="I1682">
        <v>1</v>
      </c>
      <c r="J1682">
        <v>1461</v>
      </c>
      <c r="K1682">
        <v>1</v>
      </c>
      <c r="L1682">
        <v>32</v>
      </c>
      <c r="M1682">
        <v>526</v>
      </c>
      <c r="N1682" t="s">
        <v>18</v>
      </c>
      <c r="O1682">
        <v>0</v>
      </c>
      <c r="P1682">
        <v>2281</v>
      </c>
    </row>
    <row r="1683" spans="1:16" x14ac:dyDescent="0.25">
      <c r="A1683" t="s">
        <v>2567</v>
      </c>
      <c r="B1683">
        <v>1425</v>
      </c>
      <c r="C1683" s="3" t="str">
        <f>HYPERLINK("http://www.uniprot.org/uniprot/K7LSB8","tr|K7LSB8|K7LSB8_SOYBN")</f>
        <v>tr|K7LSB8|K7LSB8_SOYBN</v>
      </c>
      <c r="D1683" t="s">
        <v>28</v>
      </c>
      <c r="E1683">
        <v>76.81</v>
      </c>
      <c r="F1683">
        <v>440</v>
      </c>
      <c r="G1683">
        <v>102</v>
      </c>
      <c r="H1683">
        <v>2</v>
      </c>
      <c r="I1683">
        <v>100</v>
      </c>
      <c r="J1683">
        <v>1413</v>
      </c>
      <c r="K1683">
        <v>1</v>
      </c>
      <c r="L1683">
        <v>502</v>
      </c>
      <c r="M1683">
        <v>941</v>
      </c>
      <c r="N1683" t="s">
        <v>18</v>
      </c>
      <c r="O1683">
        <v>0</v>
      </c>
      <c r="P1683">
        <v>1767</v>
      </c>
    </row>
    <row r="1684" spans="1:16" x14ac:dyDescent="0.25">
      <c r="A1684" t="s">
        <v>2568</v>
      </c>
      <c r="B1684">
        <v>2298</v>
      </c>
      <c r="C1684" s="3" t="str">
        <f>HYPERLINK("http://www.uniprot.org/uniprot/B6DXD7","tr|B6DXD7|B6DXD7_MEDTR")</f>
        <v>tr|B6DXD7|B6DXD7_MEDTR</v>
      </c>
      <c r="D1684" t="s">
        <v>2569</v>
      </c>
      <c r="E1684">
        <v>93.59</v>
      </c>
      <c r="F1684">
        <v>765</v>
      </c>
      <c r="G1684">
        <v>49</v>
      </c>
      <c r="H1684">
        <v>0</v>
      </c>
      <c r="I1684">
        <v>1</v>
      </c>
      <c r="J1684">
        <v>2295</v>
      </c>
      <c r="K1684">
        <v>1</v>
      </c>
      <c r="L1684">
        <v>1</v>
      </c>
      <c r="M1684">
        <v>765</v>
      </c>
      <c r="N1684" t="s">
        <v>18</v>
      </c>
      <c r="O1684">
        <v>0</v>
      </c>
      <c r="P1684">
        <v>3616</v>
      </c>
    </row>
    <row r="1685" spans="1:16" x14ac:dyDescent="0.25">
      <c r="A1685" t="s">
        <v>2570</v>
      </c>
      <c r="B1685">
        <v>426</v>
      </c>
      <c r="C1685" s="3" t="str">
        <f>HYPERLINK("http://www.uniprot.org/uniprot/B9RLP0","tr|B9RLP0|B9RLP0_RICCO")</f>
        <v>tr|B9RLP0|B9RLP0_RICCO</v>
      </c>
      <c r="D1685" t="s">
        <v>2571</v>
      </c>
      <c r="E1685">
        <v>77.66</v>
      </c>
      <c r="F1685">
        <v>103</v>
      </c>
      <c r="G1685">
        <v>23</v>
      </c>
      <c r="H1685">
        <v>0</v>
      </c>
      <c r="I1685">
        <v>4</v>
      </c>
      <c r="J1685">
        <v>312</v>
      </c>
      <c r="K1685">
        <v>1</v>
      </c>
      <c r="L1685">
        <v>3</v>
      </c>
      <c r="M1685">
        <v>103</v>
      </c>
      <c r="N1685" t="s">
        <v>18</v>
      </c>
      <c r="O1685" s="1">
        <v>4.2808300000000004E-50</v>
      </c>
      <c r="P1685">
        <v>415</v>
      </c>
    </row>
    <row r="1686" spans="1:16" x14ac:dyDescent="0.25">
      <c r="A1686" t="s">
        <v>2572</v>
      </c>
      <c r="B1686">
        <v>651</v>
      </c>
      <c r="C1686" s="3" t="str">
        <f>HYPERLINK("http://www.uniprot.org/uniprot/B7FKD7","tr|B7FKD7|B7FKD7_MEDTR")</f>
        <v>tr|B7FKD7|B7FKD7_MEDTR</v>
      </c>
      <c r="D1686" t="s">
        <v>22</v>
      </c>
      <c r="E1686">
        <v>72.47</v>
      </c>
      <c r="F1686">
        <v>218</v>
      </c>
      <c r="G1686">
        <v>60</v>
      </c>
      <c r="H1686">
        <v>2</v>
      </c>
      <c r="I1686">
        <v>1</v>
      </c>
      <c r="J1686">
        <v>648</v>
      </c>
      <c r="K1686">
        <v>1</v>
      </c>
      <c r="L1686">
        <v>1</v>
      </c>
      <c r="M1686">
        <v>216</v>
      </c>
      <c r="N1686" t="s">
        <v>18</v>
      </c>
      <c r="O1686" s="1">
        <v>8.1165899999999998E-80</v>
      </c>
      <c r="P1686">
        <v>772</v>
      </c>
    </row>
    <row r="1687" spans="1:16" x14ac:dyDescent="0.25">
      <c r="A1687" t="s">
        <v>2573</v>
      </c>
      <c r="B1687">
        <v>1242</v>
      </c>
      <c r="C1687" s="3" t="str">
        <f>HYPERLINK("http://www.uniprot.org/uniprot/G7KC02","tr|G7KC02|G7KC02_MEDTR")</f>
        <v>tr|G7KC02|G7KC02_MEDTR</v>
      </c>
      <c r="D1687" t="s">
        <v>2574</v>
      </c>
      <c r="E1687">
        <v>83.24</v>
      </c>
      <c r="F1687">
        <v>382</v>
      </c>
      <c r="G1687">
        <v>64</v>
      </c>
      <c r="H1687">
        <v>0</v>
      </c>
      <c r="I1687">
        <v>7</v>
      </c>
      <c r="J1687">
        <v>1152</v>
      </c>
      <c r="K1687">
        <v>1</v>
      </c>
      <c r="L1687">
        <v>2</v>
      </c>
      <c r="M1687">
        <v>337</v>
      </c>
      <c r="N1687" t="s">
        <v>18</v>
      </c>
      <c r="O1687" s="1">
        <v>3.40366E-174</v>
      </c>
      <c r="P1687">
        <v>1568</v>
      </c>
    </row>
    <row r="1688" spans="1:16" x14ac:dyDescent="0.25">
      <c r="A1688" t="s">
        <v>2575</v>
      </c>
      <c r="B1688">
        <v>174</v>
      </c>
      <c r="C1688" s="3" t="str">
        <f>HYPERLINK("http://www.uniprot.org/uniprot/Q949L5","tr|Q949L5|Q949L5_CICAR")</f>
        <v>tr|Q949L5|Q949L5_CICAR</v>
      </c>
      <c r="D1688" t="s">
        <v>55</v>
      </c>
      <c r="E1688">
        <v>64</v>
      </c>
      <c r="F1688">
        <v>50</v>
      </c>
      <c r="G1688">
        <v>18</v>
      </c>
      <c r="H1688">
        <v>1</v>
      </c>
      <c r="I1688">
        <v>1</v>
      </c>
      <c r="J1688">
        <v>147</v>
      </c>
      <c r="K1688">
        <v>1</v>
      </c>
      <c r="L1688">
        <v>1</v>
      </c>
      <c r="M1688">
        <v>50</v>
      </c>
      <c r="N1688" t="s">
        <v>18</v>
      </c>
      <c r="O1688" s="1">
        <v>1.4177899999999999E-7</v>
      </c>
      <c r="P1688">
        <v>147</v>
      </c>
    </row>
    <row r="1689" spans="1:16" x14ac:dyDescent="0.25">
      <c r="A1689" t="s">
        <v>2576</v>
      </c>
      <c r="B1689">
        <v>1014</v>
      </c>
      <c r="C1689" s="3" t="str">
        <f>HYPERLINK("http://www.uniprot.org/uniprot/I1NDX8","tr|I1NDX8|I1NDX8_SOYBN")</f>
        <v>tr|I1NDX8|I1NDX8_SOYBN</v>
      </c>
      <c r="D1689" t="s">
        <v>28</v>
      </c>
      <c r="E1689">
        <v>75.959999999999994</v>
      </c>
      <c r="F1689">
        <v>337</v>
      </c>
      <c r="G1689">
        <v>81</v>
      </c>
      <c r="H1689">
        <v>0</v>
      </c>
      <c r="I1689">
        <v>1</v>
      </c>
      <c r="J1689">
        <v>1011</v>
      </c>
      <c r="K1689">
        <v>1</v>
      </c>
      <c r="L1689">
        <v>66</v>
      </c>
      <c r="M1689">
        <v>399</v>
      </c>
      <c r="N1689" t="s">
        <v>18</v>
      </c>
      <c r="O1689" s="1">
        <v>3.9845500000000002E-157</v>
      </c>
      <c r="P1689">
        <v>1442</v>
      </c>
    </row>
    <row r="1690" spans="1:16" x14ac:dyDescent="0.25">
      <c r="A1690" t="s">
        <v>2577</v>
      </c>
      <c r="B1690">
        <v>1926</v>
      </c>
      <c r="C1690" s="3" t="str">
        <f>HYPERLINK("http://www.uniprot.org/uniprot/G7IJ15","tr|G7IJ15|G7IJ15_MEDTR")</f>
        <v>tr|G7IJ15|G7IJ15_MEDTR</v>
      </c>
      <c r="D1690" t="s">
        <v>495</v>
      </c>
      <c r="E1690">
        <v>33.67</v>
      </c>
      <c r="F1690">
        <v>294</v>
      </c>
      <c r="G1690">
        <v>195</v>
      </c>
      <c r="H1690">
        <v>7</v>
      </c>
      <c r="I1690">
        <v>946</v>
      </c>
      <c r="J1690">
        <v>1806</v>
      </c>
      <c r="K1690">
        <v>1</v>
      </c>
      <c r="L1690">
        <v>22</v>
      </c>
      <c r="M1690">
        <v>281</v>
      </c>
      <c r="N1690" t="s">
        <v>18</v>
      </c>
      <c r="O1690" s="1">
        <v>8.0520699999999993E-34</v>
      </c>
      <c r="P1690">
        <v>382</v>
      </c>
    </row>
    <row r="1691" spans="1:16" x14ac:dyDescent="0.25">
      <c r="A1691" t="s">
        <v>2578</v>
      </c>
      <c r="B1691">
        <v>2598</v>
      </c>
      <c r="C1691" s="3" t="str">
        <f>HYPERLINK("http://www.uniprot.org/uniprot/K7LAJ9","tr|K7LAJ9|K7LAJ9_SOYBN")</f>
        <v>tr|K7LAJ9|K7LAJ9_SOYBN</v>
      </c>
      <c r="D1691" t="s">
        <v>28</v>
      </c>
      <c r="E1691">
        <v>72.56</v>
      </c>
      <c r="F1691">
        <v>871</v>
      </c>
      <c r="G1691">
        <v>239</v>
      </c>
      <c r="H1691">
        <v>6</v>
      </c>
      <c r="I1691">
        <v>1</v>
      </c>
      <c r="J1691">
        <v>2595</v>
      </c>
      <c r="K1691">
        <v>1</v>
      </c>
      <c r="L1691">
        <v>20</v>
      </c>
      <c r="M1691">
        <v>865</v>
      </c>
      <c r="N1691" t="s">
        <v>18</v>
      </c>
      <c r="O1691">
        <v>0</v>
      </c>
      <c r="P1691">
        <v>3068</v>
      </c>
    </row>
    <row r="1692" spans="1:16" x14ac:dyDescent="0.25">
      <c r="A1692" t="s">
        <v>2579</v>
      </c>
      <c r="B1692">
        <v>618</v>
      </c>
      <c r="C1692" s="3" t="str">
        <f>HYPERLINK("http://www.uniprot.org/uniprot/I1LEC2","tr|I1LEC2|I1LEC2_SOYBN")</f>
        <v>tr|I1LEC2|I1LEC2_SOYBN</v>
      </c>
      <c r="D1692" t="s">
        <v>71</v>
      </c>
      <c r="E1692">
        <v>69.03</v>
      </c>
      <c r="F1692">
        <v>197</v>
      </c>
      <c r="G1692">
        <v>61</v>
      </c>
      <c r="H1692">
        <v>0</v>
      </c>
      <c r="I1692">
        <v>25</v>
      </c>
      <c r="J1692">
        <v>615</v>
      </c>
      <c r="K1692">
        <v>1</v>
      </c>
      <c r="L1692">
        <v>10</v>
      </c>
      <c r="M1692">
        <v>206</v>
      </c>
      <c r="N1692" t="s">
        <v>18</v>
      </c>
      <c r="O1692" s="1">
        <v>2.0014700000000001E-74</v>
      </c>
      <c r="P1692">
        <v>725</v>
      </c>
    </row>
    <row r="1693" spans="1:16" x14ac:dyDescent="0.25">
      <c r="A1693" t="s">
        <v>2580</v>
      </c>
      <c r="B1693">
        <v>1887</v>
      </c>
      <c r="C1693" s="3" t="str">
        <f>HYPERLINK("http://www.uniprot.org/uniprot/G7IPH3","tr|G7IPH3|G7IPH3_MEDTR")</f>
        <v>tr|G7IPH3|G7IPH3_MEDTR</v>
      </c>
      <c r="D1693" t="s">
        <v>2581</v>
      </c>
      <c r="E1693">
        <v>88.16</v>
      </c>
      <c r="F1693">
        <v>583</v>
      </c>
      <c r="G1693">
        <v>69</v>
      </c>
      <c r="H1693">
        <v>0</v>
      </c>
      <c r="I1693">
        <v>115</v>
      </c>
      <c r="J1693">
        <v>1863</v>
      </c>
      <c r="K1693">
        <v>1</v>
      </c>
      <c r="L1693">
        <v>39</v>
      </c>
      <c r="M1693">
        <v>621</v>
      </c>
      <c r="N1693" t="s">
        <v>18</v>
      </c>
      <c r="O1693">
        <v>0</v>
      </c>
      <c r="P1693">
        <v>2664</v>
      </c>
    </row>
    <row r="1694" spans="1:16" x14ac:dyDescent="0.25">
      <c r="A1694" t="s">
        <v>2582</v>
      </c>
      <c r="B1694">
        <v>726</v>
      </c>
      <c r="C1694" s="3" t="str">
        <f>HYPERLINK("http://www.uniprot.org/uniprot/Q2HU52","tr|Q2HU52|Q2HU52_MEDTR")</f>
        <v>tr|Q2HU52|Q2HU52_MEDTR</v>
      </c>
      <c r="D1694" t="s">
        <v>2506</v>
      </c>
      <c r="E1694">
        <v>76.599999999999994</v>
      </c>
      <c r="F1694">
        <v>218</v>
      </c>
      <c r="G1694">
        <v>51</v>
      </c>
      <c r="H1694">
        <v>1</v>
      </c>
      <c r="I1694">
        <v>1</v>
      </c>
      <c r="J1694">
        <v>651</v>
      </c>
      <c r="K1694">
        <v>1</v>
      </c>
      <c r="L1694">
        <v>178</v>
      </c>
      <c r="M1694">
        <v>394</v>
      </c>
      <c r="N1694" t="s">
        <v>18</v>
      </c>
      <c r="O1694" s="1">
        <v>2.5198200000000002E-81</v>
      </c>
      <c r="P1694">
        <v>786</v>
      </c>
    </row>
    <row r="1695" spans="1:16" x14ac:dyDescent="0.25">
      <c r="A1695" t="s">
        <v>2583</v>
      </c>
      <c r="B1695">
        <v>270</v>
      </c>
      <c r="C1695" s="3" t="str">
        <f>HYPERLINK("http://www.uniprot.org/uniprot/C6T1V6","tr|C6T1V6|C6T1V6_SOYBN")</f>
        <v>tr|C6T1V6|C6T1V6_SOYBN</v>
      </c>
      <c r="D1695" t="s">
        <v>28</v>
      </c>
      <c r="E1695">
        <v>78.02</v>
      </c>
      <c r="F1695">
        <v>91</v>
      </c>
      <c r="G1695">
        <v>20</v>
      </c>
      <c r="H1695">
        <v>2</v>
      </c>
      <c r="I1695">
        <v>1</v>
      </c>
      <c r="J1695">
        <v>267</v>
      </c>
      <c r="K1695">
        <v>1</v>
      </c>
      <c r="L1695">
        <v>1</v>
      </c>
      <c r="M1695">
        <v>90</v>
      </c>
      <c r="N1695" t="s">
        <v>18</v>
      </c>
      <c r="O1695" s="1">
        <v>1.8310899999999999E-31</v>
      </c>
      <c r="P1695">
        <v>353</v>
      </c>
    </row>
    <row r="1696" spans="1:16" x14ac:dyDescent="0.25">
      <c r="A1696" t="s">
        <v>2584</v>
      </c>
      <c r="B1696">
        <v>1452</v>
      </c>
      <c r="C1696" s="3" t="str">
        <f>HYPERLINK("http://www.uniprot.org/uniprot/G7K4E0","tr|G7K4E0|G7K4E0_MEDTR")</f>
        <v>tr|G7K4E0|G7K4E0_MEDTR</v>
      </c>
      <c r="D1696" t="s">
        <v>2585</v>
      </c>
      <c r="E1696">
        <v>86.63</v>
      </c>
      <c r="F1696">
        <v>464</v>
      </c>
      <c r="G1696">
        <v>62</v>
      </c>
      <c r="H1696">
        <v>1</v>
      </c>
      <c r="I1696">
        <v>61</v>
      </c>
      <c r="J1696">
        <v>1449</v>
      </c>
      <c r="K1696">
        <v>1</v>
      </c>
      <c r="L1696">
        <v>70</v>
      </c>
      <c r="M1696">
        <v>532</v>
      </c>
      <c r="N1696" t="s">
        <v>18</v>
      </c>
      <c r="O1696">
        <v>0</v>
      </c>
      <c r="P1696">
        <v>2081</v>
      </c>
    </row>
    <row r="1697" spans="1:16" x14ac:dyDescent="0.25">
      <c r="A1697" t="s">
        <v>2586</v>
      </c>
      <c r="B1697">
        <v>3897</v>
      </c>
      <c r="C1697" s="3" t="str">
        <f>HYPERLINK("http://www.uniprot.org/uniprot/G7JYG8","tr|G7JYG8|G7JYG8_MEDTR")</f>
        <v>tr|G7JYG8|G7JYG8_MEDTR</v>
      </c>
      <c r="D1697" t="s">
        <v>2587</v>
      </c>
      <c r="E1697">
        <v>68.819999999999993</v>
      </c>
      <c r="F1697">
        <v>1434</v>
      </c>
      <c r="G1697">
        <v>447</v>
      </c>
      <c r="H1697">
        <v>140</v>
      </c>
      <c r="I1697">
        <v>13</v>
      </c>
      <c r="J1697">
        <v>3894</v>
      </c>
      <c r="K1697">
        <v>1</v>
      </c>
      <c r="L1697">
        <v>5</v>
      </c>
      <c r="M1697">
        <v>1438</v>
      </c>
      <c r="N1697" t="s">
        <v>18</v>
      </c>
      <c r="O1697">
        <v>0</v>
      </c>
      <c r="P1697">
        <v>4739</v>
      </c>
    </row>
    <row r="1698" spans="1:16" x14ac:dyDescent="0.25">
      <c r="A1698" t="s">
        <v>2588</v>
      </c>
      <c r="B1698">
        <v>708</v>
      </c>
      <c r="C1698" s="3" t="str">
        <f>HYPERLINK("http://www.uniprot.org/uniprot/G7JY47","tr|G7JY47|G7JY47_MEDTR")</f>
        <v>tr|G7JY47|G7JY47_MEDTR</v>
      </c>
      <c r="D1698" t="s">
        <v>2589</v>
      </c>
      <c r="E1698">
        <v>85.77</v>
      </c>
      <c r="F1698">
        <v>239</v>
      </c>
      <c r="G1698">
        <v>34</v>
      </c>
      <c r="H1698">
        <v>4</v>
      </c>
      <c r="I1698">
        <v>1</v>
      </c>
      <c r="J1698">
        <v>705</v>
      </c>
      <c r="K1698">
        <v>1</v>
      </c>
      <c r="L1698">
        <v>1</v>
      </c>
      <c r="M1698">
        <v>236</v>
      </c>
      <c r="N1698" t="s">
        <v>18</v>
      </c>
      <c r="O1698" s="1">
        <v>1.9254399999999999E-107</v>
      </c>
      <c r="P1698">
        <v>1011</v>
      </c>
    </row>
    <row r="1699" spans="1:16" x14ac:dyDescent="0.25">
      <c r="A1699" t="s">
        <v>2590</v>
      </c>
      <c r="B1699">
        <v>432</v>
      </c>
      <c r="C1699" s="3" t="str">
        <f>HYPERLINK("http://www.uniprot.org/uniprot/G7KTB1","tr|G7KTB1|G7KTB1_MEDTR")</f>
        <v>tr|G7KTB1|G7KTB1_MEDTR</v>
      </c>
      <c r="D1699" t="s">
        <v>2591</v>
      </c>
      <c r="E1699">
        <v>97.9</v>
      </c>
      <c r="F1699">
        <v>143</v>
      </c>
      <c r="G1699">
        <v>3</v>
      </c>
      <c r="H1699">
        <v>0</v>
      </c>
      <c r="I1699">
        <v>1</v>
      </c>
      <c r="J1699">
        <v>429</v>
      </c>
      <c r="K1699">
        <v>1</v>
      </c>
      <c r="L1699">
        <v>1</v>
      </c>
      <c r="M1699">
        <v>143</v>
      </c>
      <c r="N1699" t="s">
        <v>18</v>
      </c>
      <c r="O1699" s="1">
        <v>9.0203200000000005E-76</v>
      </c>
      <c r="P1699">
        <v>735</v>
      </c>
    </row>
    <row r="1700" spans="1:16" x14ac:dyDescent="0.25">
      <c r="A1700" t="s">
        <v>2592</v>
      </c>
      <c r="B1700">
        <v>2193</v>
      </c>
      <c r="C1700" s="3" t="str">
        <f>HYPERLINK("http://www.uniprot.org/uniprot/I1JP58","tr|I1JP58|I1JP58_SOYBN")</f>
        <v>tr|I1JP58|I1JP58_SOYBN</v>
      </c>
      <c r="D1700" t="s">
        <v>28</v>
      </c>
      <c r="E1700">
        <v>74.010000000000005</v>
      </c>
      <c r="F1700">
        <v>735</v>
      </c>
      <c r="G1700">
        <v>191</v>
      </c>
      <c r="H1700">
        <v>5</v>
      </c>
      <c r="I1700">
        <v>1</v>
      </c>
      <c r="J1700">
        <v>2190</v>
      </c>
      <c r="K1700">
        <v>1</v>
      </c>
      <c r="L1700">
        <v>1</v>
      </c>
      <c r="M1700">
        <v>732</v>
      </c>
      <c r="N1700" t="s">
        <v>18</v>
      </c>
      <c r="O1700">
        <v>0</v>
      </c>
      <c r="P1700">
        <v>2673</v>
      </c>
    </row>
    <row r="1701" spans="1:16" x14ac:dyDescent="0.25">
      <c r="A1701" t="s">
        <v>2593</v>
      </c>
      <c r="B1701">
        <v>1812</v>
      </c>
      <c r="C1701" s="3" t="str">
        <f>HYPERLINK("http://www.uniprot.org/uniprot/I1JFG8","tr|I1JFG8|I1JFG8_SOYBN")</f>
        <v>tr|I1JFG8|I1JFG8_SOYBN</v>
      </c>
      <c r="D1701" t="s">
        <v>71</v>
      </c>
      <c r="E1701">
        <v>75.349999999999994</v>
      </c>
      <c r="F1701">
        <v>633</v>
      </c>
      <c r="G1701">
        <v>156</v>
      </c>
      <c r="H1701">
        <v>30</v>
      </c>
      <c r="I1701">
        <v>1</v>
      </c>
      <c r="J1701">
        <v>1809</v>
      </c>
      <c r="K1701">
        <v>1</v>
      </c>
      <c r="L1701">
        <v>1</v>
      </c>
      <c r="M1701">
        <v>630</v>
      </c>
      <c r="N1701" t="s">
        <v>18</v>
      </c>
      <c r="O1701">
        <v>0</v>
      </c>
      <c r="P1701">
        <v>2303</v>
      </c>
    </row>
    <row r="1702" spans="1:16" x14ac:dyDescent="0.25">
      <c r="A1702" t="s">
        <v>2594</v>
      </c>
      <c r="B1702">
        <v>1233</v>
      </c>
      <c r="C1702" s="3" t="str">
        <f>HYPERLINK("http://www.uniprot.org/uniprot/G7IC91","tr|G7IC91|G7IC91_MEDTR")</f>
        <v>tr|G7IC91|G7IC91_MEDTR</v>
      </c>
      <c r="D1702" t="s">
        <v>2595</v>
      </c>
      <c r="E1702">
        <v>83.91</v>
      </c>
      <c r="F1702">
        <v>404</v>
      </c>
      <c r="G1702">
        <v>65</v>
      </c>
      <c r="H1702">
        <v>6</v>
      </c>
      <c r="I1702">
        <v>37</v>
      </c>
      <c r="J1702">
        <v>1230</v>
      </c>
      <c r="K1702">
        <v>1</v>
      </c>
      <c r="L1702">
        <v>264</v>
      </c>
      <c r="M1702">
        <v>667</v>
      </c>
      <c r="N1702" t="s">
        <v>18</v>
      </c>
      <c r="O1702">
        <v>0</v>
      </c>
      <c r="P1702">
        <v>1761</v>
      </c>
    </row>
    <row r="1703" spans="1:16" x14ac:dyDescent="0.25">
      <c r="A1703" t="s">
        <v>2596</v>
      </c>
      <c r="B1703">
        <v>945</v>
      </c>
      <c r="C1703" s="3" t="str">
        <f>HYPERLINK("http://www.uniprot.org/uniprot/G7I568","tr|G7I568|G7I568_MEDTR")</f>
        <v>tr|G7I568|G7I568_MEDTR</v>
      </c>
      <c r="D1703" t="s">
        <v>2597</v>
      </c>
      <c r="E1703">
        <v>72.5</v>
      </c>
      <c r="F1703">
        <v>320</v>
      </c>
      <c r="G1703">
        <v>88</v>
      </c>
      <c r="H1703">
        <v>6</v>
      </c>
      <c r="I1703">
        <v>1</v>
      </c>
      <c r="J1703">
        <v>942</v>
      </c>
      <c r="K1703">
        <v>1</v>
      </c>
      <c r="L1703">
        <v>1</v>
      </c>
      <c r="M1703">
        <v>319</v>
      </c>
      <c r="N1703" t="s">
        <v>18</v>
      </c>
      <c r="O1703" s="1">
        <v>9.1289600000000004E-121</v>
      </c>
      <c r="P1703">
        <v>1128</v>
      </c>
    </row>
    <row r="1704" spans="1:16" x14ac:dyDescent="0.25">
      <c r="A1704" t="s">
        <v>2598</v>
      </c>
      <c r="B1704">
        <v>504</v>
      </c>
      <c r="C1704" s="3" t="str">
        <f>HYPERLINK("http://www.uniprot.org/uniprot/Q2MJ00","tr|Q2MJ00|Q2MJ00_MEDTR")</f>
        <v>tr|Q2MJ00|Q2MJ00_MEDTR</v>
      </c>
      <c r="D1704" t="s">
        <v>2599</v>
      </c>
      <c r="E1704">
        <v>87.5</v>
      </c>
      <c r="F1704">
        <v>136</v>
      </c>
      <c r="G1704">
        <v>17</v>
      </c>
      <c r="H1704">
        <v>1</v>
      </c>
      <c r="I1704">
        <v>82</v>
      </c>
      <c r="J1704">
        <v>486</v>
      </c>
      <c r="K1704">
        <v>1</v>
      </c>
      <c r="L1704">
        <v>32</v>
      </c>
      <c r="M1704">
        <v>166</v>
      </c>
      <c r="N1704" t="s">
        <v>18</v>
      </c>
      <c r="O1704" s="1">
        <v>4.8207500000000003E-61</v>
      </c>
      <c r="P1704">
        <v>608</v>
      </c>
    </row>
    <row r="1705" spans="1:16" x14ac:dyDescent="0.25">
      <c r="A1705" t="s">
        <v>2600</v>
      </c>
      <c r="B1705">
        <v>516</v>
      </c>
      <c r="C1705" s="3" t="str">
        <f>HYPERLINK("http://www.uniprot.org/uniprot/I1KAD4","tr|I1KAD4|I1KAD4_SOYBN")</f>
        <v>tr|I1KAD4|I1KAD4_SOYBN</v>
      </c>
      <c r="D1705" t="s">
        <v>117</v>
      </c>
      <c r="E1705">
        <v>81.97</v>
      </c>
      <c r="F1705">
        <v>172</v>
      </c>
      <c r="G1705">
        <v>31</v>
      </c>
      <c r="H1705">
        <v>1</v>
      </c>
      <c r="I1705">
        <v>1</v>
      </c>
      <c r="J1705">
        <v>513</v>
      </c>
      <c r="K1705">
        <v>1</v>
      </c>
      <c r="L1705">
        <v>22</v>
      </c>
      <c r="M1705">
        <v>193</v>
      </c>
      <c r="N1705" t="s">
        <v>18</v>
      </c>
      <c r="O1705" s="1">
        <v>1.8982299999999999E-81</v>
      </c>
      <c r="P1705">
        <v>784</v>
      </c>
    </row>
    <row r="1706" spans="1:16" x14ac:dyDescent="0.25">
      <c r="A1706" t="s">
        <v>2601</v>
      </c>
      <c r="B1706">
        <v>2079</v>
      </c>
      <c r="C1706" s="3" t="str">
        <f>HYPERLINK("http://www.uniprot.org/uniprot/G7KD70","tr|G7KD70|G7KD70_MEDTR")</f>
        <v>tr|G7KD70|G7KD70_MEDTR</v>
      </c>
      <c r="D1706" t="s">
        <v>2602</v>
      </c>
      <c r="E1706">
        <v>75.69</v>
      </c>
      <c r="F1706">
        <v>687</v>
      </c>
      <c r="G1706">
        <v>167</v>
      </c>
      <c r="H1706">
        <v>0</v>
      </c>
      <c r="I1706">
        <v>1</v>
      </c>
      <c r="J1706">
        <v>2061</v>
      </c>
      <c r="K1706">
        <v>1</v>
      </c>
      <c r="L1706">
        <v>1</v>
      </c>
      <c r="M1706">
        <v>677</v>
      </c>
      <c r="N1706" t="s">
        <v>18</v>
      </c>
      <c r="O1706">
        <v>0</v>
      </c>
      <c r="P1706">
        <v>2690</v>
      </c>
    </row>
    <row r="1707" spans="1:16" x14ac:dyDescent="0.25">
      <c r="A1707" t="s">
        <v>2603</v>
      </c>
      <c r="B1707">
        <v>624</v>
      </c>
      <c r="C1707" s="3" t="str">
        <f>HYPERLINK("http://www.uniprot.org/uniprot/C6THJ7","tr|C6THJ7|C6THJ7_SOYBN")</f>
        <v>tr|C6THJ7|C6THJ7_SOYBN</v>
      </c>
      <c r="D1707" t="s">
        <v>210</v>
      </c>
      <c r="E1707">
        <v>72.239999999999995</v>
      </c>
      <c r="F1707">
        <v>209</v>
      </c>
      <c r="G1707">
        <v>58</v>
      </c>
      <c r="H1707">
        <v>2</v>
      </c>
      <c r="I1707">
        <v>1</v>
      </c>
      <c r="J1707">
        <v>621</v>
      </c>
      <c r="K1707">
        <v>1</v>
      </c>
      <c r="L1707">
        <v>1</v>
      </c>
      <c r="M1707">
        <v>201</v>
      </c>
      <c r="N1707" t="s">
        <v>18</v>
      </c>
      <c r="O1707" s="1">
        <v>1.42743E-75</v>
      </c>
      <c r="P1707">
        <v>735</v>
      </c>
    </row>
    <row r="1708" spans="1:16" x14ac:dyDescent="0.25">
      <c r="A1708" t="s">
        <v>2604</v>
      </c>
      <c r="B1708">
        <v>852</v>
      </c>
      <c r="C1708" s="3" t="str">
        <f>HYPERLINK("http://www.uniprot.org/uniprot/I1K6L5","tr|I1K6L5|I1K6L5_SOYBN")</f>
        <v>tr|I1K6L5|I1K6L5_SOYBN</v>
      </c>
      <c r="D1708" t="s">
        <v>28</v>
      </c>
      <c r="E1708">
        <v>77.239999999999995</v>
      </c>
      <c r="F1708">
        <v>290</v>
      </c>
      <c r="G1708">
        <v>66</v>
      </c>
      <c r="H1708">
        <v>7</v>
      </c>
      <c r="I1708">
        <v>1</v>
      </c>
      <c r="J1708">
        <v>849</v>
      </c>
      <c r="K1708">
        <v>1</v>
      </c>
      <c r="L1708">
        <v>1</v>
      </c>
      <c r="M1708">
        <v>289</v>
      </c>
      <c r="N1708" t="s">
        <v>18</v>
      </c>
      <c r="O1708" s="1">
        <v>3.6263199999999998E-123</v>
      </c>
      <c r="P1708">
        <v>1148</v>
      </c>
    </row>
    <row r="1709" spans="1:16" x14ac:dyDescent="0.25">
      <c r="A1709" t="s">
        <v>2605</v>
      </c>
      <c r="B1709">
        <v>1542</v>
      </c>
      <c r="C1709" s="3" t="str">
        <f>HYPERLINK("http://www.uniprot.org/uniprot/G7LBH8","tr|G7LBH8|G7LBH8_MEDTR")</f>
        <v>tr|G7LBH8|G7LBH8_MEDTR</v>
      </c>
      <c r="D1709" t="s">
        <v>2606</v>
      </c>
      <c r="E1709">
        <v>86.81</v>
      </c>
      <c r="F1709">
        <v>546</v>
      </c>
      <c r="G1709">
        <v>72</v>
      </c>
      <c r="H1709">
        <v>33</v>
      </c>
      <c r="I1709">
        <v>1</v>
      </c>
      <c r="J1709">
        <v>1539</v>
      </c>
      <c r="K1709">
        <v>1</v>
      </c>
      <c r="L1709">
        <v>1</v>
      </c>
      <c r="M1709">
        <v>545</v>
      </c>
      <c r="N1709" t="s">
        <v>18</v>
      </c>
      <c r="O1709">
        <v>0</v>
      </c>
      <c r="P1709">
        <v>2378</v>
      </c>
    </row>
    <row r="1710" spans="1:16" x14ac:dyDescent="0.25">
      <c r="A1710" t="s">
        <v>2607</v>
      </c>
      <c r="B1710">
        <v>2448</v>
      </c>
      <c r="C1710" s="3" t="str">
        <f>HYPERLINK("http://www.uniprot.org/uniprot/G7JEJ7","tr|G7JEJ7|G7JEJ7_MEDTR")</f>
        <v>tr|G7JEJ7|G7JEJ7_MEDTR</v>
      </c>
      <c r="D1710" t="s">
        <v>2608</v>
      </c>
      <c r="E1710">
        <v>80.03</v>
      </c>
      <c r="F1710">
        <v>526</v>
      </c>
      <c r="G1710">
        <v>105</v>
      </c>
      <c r="H1710">
        <v>2</v>
      </c>
      <c r="I1710">
        <v>1</v>
      </c>
      <c r="J1710">
        <v>1572</v>
      </c>
      <c r="K1710">
        <v>1</v>
      </c>
      <c r="L1710">
        <v>1</v>
      </c>
      <c r="M1710">
        <v>522</v>
      </c>
      <c r="N1710" t="s">
        <v>18</v>
      </c>
      <c r="O1710">
        <v>0</v>
      </c>
      <c r="P1710">
        <v>2156</v>
      </c>
    </row>
    <row r="1711" spans="1:16" x14ac:dyDescent="0.25">
      <c r="A1711" t="s">
        <v>2609</v>
      </c>
      <c r="B1711">
        <v>1491</v>
      </c>
      <c r="C1711" s="3" t="str">
        <f>HYPERLINK("http://www.uniprot.org/uniprot/I6ZTT9","tr|I6ZTT9|I6ZTT9_PHAVU")</f>
        <v>tr|I6ZTT9|I6ZTT9_PHAVU</v>
      </c>
      <c r="D1711" t="s">
        <v>2610</v>
      </c>
      <c r="E1711">
        <v>77.62</v>
      </c>
      <c r="F1711">
        <v>496</v>
      </c>
      <c r="G1711">
        <v>111</v>
      </c>
      <c r="H1711">
        <v>0</v>
      </c>
      <c r="I1711">
        <v>1</v>
      </c>
      <c r="J1711">
        <v>1488</v>
      </c>
      <c r="K1711">
        <v>1</v>
      </c>
      <c r="L1711">
        <v>892</v>
      </c>
      <c r="M1711">
        <v>1387</v>
      </c>
      <c r="N1711" t="s">
        <v>18</v>
      </c>
      <c r="O1711">
        <v>0</v>
      </c>
      <c r="P1711">
        <v>2047</v>
      </c>
    </row>
    <row r="1712" spans="1:16" x14ac:dyDescent="0.25">
      <c r="A1712" t="s">
        <v>2611</v>
      </c>
      <c r="B1712">
        <v>2022</v>
      </c>
      <c r="C1712" s="3" t="str">
        <f>HYPERLINK("http://www.uniprot.org/uniprot/G7JGK2","tr|G7JGK2|G7JGK2_MEDTR")</f>
        <v>tr|G7JGK2|G7JGK2_MEDTR</v>
      </c>
      <c r="D1712" t="s">
        <v>2612</v>
      </c>
      <c r="E1712">
        <v>85.43</v>
      </c>
      <c r="F1712">
        <v>673</v>
      </c>
      <c r="G1712">
        <v>98</v>
      </c>
      <c r="H1712">
        <v>3</v>
      </c>
      <c r="I1712">
        <v>1</v>
      </c>
      <c r="J1712">
        <v>2010</v>
      </c>
      <c r="K1712">
        <v>1</v>
      </c>
      <c r="L1712">
        <v>1</v>
      </c>
      <c r="M1712">
        <v>673</v>
      </c>
      <c r="N1712" t="s">
        <v>18</v>
      </c>
      <c r="O1712">
        <v>0</v>
      </c>
      <c r="P1712">
        <v>2948</v>
      </c>
    </row>
    <row r="1713" spans="1:16" x14ac:dyDescent="0.25">
      <c r="A1713" t="s">
        <v>2613</v>
      </c>
      <c r="B1713">
        <v>600</v>
      </c>
      <c r="C1713" s="3" t="str">
        <f>HYPERLINK("http://www.uniprot.org/uniprot/F6H657","tr|F6H657|F6H657_VITVI")</f>
        <v>tr|F6H657|F6H657_VITVI</v>
      </c>
      <c r="D1713" t="s">
        <v>2614</v>
      </c>
      <c r="E1713">
        <v>78.52</v>
      </c>
      <c r="F1713">
        <v>163</v>
      </c>
      <c r="G1713">
        <v>35</v>
      </c>
      <c r="H1713">
        <v>0</v>
      </c>
      <c r="I1713">
        <v>1</v>
      </c>
      <c r="J1713">
        <v>489</v>
      </c>
      <c r="K1713">
        <v>1</v>
      </c>
      <c r="L1713">
        <v>58</v>
      </c>
      <c r="M1713">
        <v>219</v>
      </c>
      <c r="N1713" t="s">
        <v>18</v>
      </c>
      <c r="O1713" s="1">
        <v>8.0973900000000006E-70</v>
      </c>
      <c r="P1713">
        <v>685</v>
      </c>
    </row>
    <row r="1714" spans="1:16" x14ac:dyDescent="0.25">
      <c r="A1714" t="s">
        <v>2615</v>
      </c>
      <c r="B1714">
        <v>1926</v>
      </c>
      <c r="C1714" s="3" t="str">
        <f>HYPERLINK("http://www.uniprot.org/uniprot/F6I372","tr|F6I372|F6I372_VITVI")</f>
        <v>tr|F6I372|F6I372_VITVI</v>
      </c>
      <c r="D1714" t="s">
        <v>2616</v>
      </c>
      <c r="E1714">
        <v>78.989999999999995</v>
      </c>
      <c r="F1714">
        <v>557</v>
      </c>
      <c r="G1714">
        <v>117</v>
      </c>
      <c r="H1714">
        <v>1</v>
      </c>
      <c r="I1714">
        <v>253</v>
      </c>
      <c r="J1714">
        <v>1920</v>
      </c>
      <c r="K1714">
        <v>1</v>
      </c>
      <c r="L1714">
        <v>87</v>
      </c>
      <c r="M1714">
        <v>632</v>
      </c>
      <c r="N1714" t="s">
        <v>18</v>
      </c>
      <c r="O1714">
        <v>0</v>
      </c>
      <c r="P1714">
        <v>2370</v>
      </c>
    </row>
    <row r="1715" spans="1:16" x14ac:dyDescent="0.25">
      <c r="A1715" t="s">
        <v>2617</v>
      </c>
      <c r="B1715">
        <v>1350</v>
      </c>
      <c r="C1715" s="3" t="str">
        <f>HYPERLINK("http://www.uniprot.org/uniprot/G7KC03","tr|G7KC03|G7KC03_MEDTR")</f>
        <v>tr|G7KC03|G7KC03_MEDTR</v>
      </c>
      <c r="D1715" t="s">
        <v>2618</v>
      </c>
      <c r="E1715">
        <v>71.88</v>
      </c>
      <c r="F1715">
        <v>505</v>
      </c>
      <c r="G1715">
        <v>142</v>
      </c>
      <c r="H1715">
        <v>67</v>
      </c>
      <c r="I1715">
        <v>1</v>
      </c>
      <c r="J1715">
        <v>1314</v>
      </c>
      <c r="K1715">
        <v>1</v>
      </c>
      <c r="L1715">
        <v>1</v>
      </c>
      <c r="M1715">
        <v>504</v>
      </c>
      <c r="N1715" t="s">
        <v>18</v>
      </c>
      <c r="O1715">
        <v>0</v>
      </c>
      <c r="P1715">
        <v>1836</v>
      </c>
    </row>
    <row r="1716" spans="1:16" x14ac:dyDescent="0.25">
      <c r="A1716" t="s">
        <v>2619</v>
      </c>
      <c r="B1716">
        <v>1266</v>
      </c>
      <c r="C1716" s="3" t="str">
        <f>HYPERLINK("http://www.uniprot.org/uniprot/I1MXK4","tr|I1MXK4|I1MXK4_SOYBN")</f>
        <v>tr|I1MXK4|I1MXK4_SOYBN</v>
      </c>
      <c r="D1716" t="s">
        <v>28</v>
      </c>
      <c r="E1716">
        <v>57.14</v>
      </c>
      <c r="F1716">
        <v>413</v>
      </c>
      <c r="G1716">
        <v>177</v>
      </c>
      <c r="H1716">
        <v>7</v>
      </c>
      <c r="I1716">
        <v>4</v>
      </c>
      <c r="J1716">
        <v>1221</v>
      </c>
      <c r="K1716">
        <v>1</v>
      </c>
      <c r="L1716">
        <v>6</v>
      </c>
      <c r="M1716">
        <v>407</v>
      </c>
      <c r="N1716" t="s">
        <v>18</v>
      </c>
      <c r="O1716" s="1">
        <v>1.59493E-127</v>
      </c>
      <c r="P1716">
        <v>1188</v>
      </c>
    </row>
    <row r="1717" spans="1:16" x14ac:dyDescent="0.25">
      <c r="A1717" t="s">
        <v>2620</v>
      </c>
      <c r="B1717">
        <v>1545</v>
      </c>
      <c r="C1717" s="3" t="str">
        <f>HYPERLINK("http://www.uniprot.org/uniprot/G7IJ15","tr|G7IJ15|G7IJ15_MEDTR")</f>
        <v>tr|G7IJ15|G7IJ15_MEDTR</v>
      </c>
      <c r="D1717" t="s">
        <v>495</v>
      </c>
      <c r="E1717">
        <v>34.21</v>
      </c>
      <c r="F1717">
        <v>301</v>
      </c>
      <c r="G1717">
        <v>198</v>
      </c>
      <c r="H1717">
        <v>5</v>
      </c>
      <c r="I1717">
        <v>631</v>
      </c>
      <c r="J1717">
        <v>1518</v>
      </c>
      <c r="K1717">
        <v>1</v>
      </c>
      <c r="L1717">
        <v>22</v>
      </c>
      <c r="M1717">
        <v>276</v>
      </c>
      <c r="N1717" t="s">
        <v>18</v>
      </c>
      <c r="O1717" s="1">
        <v>1.8234200000000001E-38</v>
      </c>
      <c r="P1717">
        <v>421</v>
      </c>
    </row>
    <row r="1718" spans="1:16" x14ac:dyDescent="0.25">
      <c r="A1718" t="s">
        <v>2621</v>
      </c>
      <c r="B1718">
        <v>2004</v>
      </c>
      <c r="C1718" s="3" t="str">
        <f>HYPERLINK("http://www.uniprot.org/uniprot/G7I2H0","tr|G7I2H0|G7I2H0_MEDTR")</f>
        <v>tr|G7I2H0|G7I2H0_MEDTR</v>
      </c>
      <c r="D1718" t="s">
        <v>144</v>
      </c>
      <c r="E1718">
        <v>33.72</v>
      </c>
      <c r="F1718">
        <v>338</v>
      </c>
      <c r="G1718">
        <v>224</v>
      </c>
      <c r="H1718">
        <v>2</v>
      </c>
      <c r="I1718">
        <v>964</v>
      </c>
      <c r="J1718">
        <v>1971</v>
      </c>
      <c r="K1718">
        <v>1</v>
      </c>
      <c r="L1718">
        <v>27</v>
      </c>
      <c r="M1718">
        <v>313</v>
      </c>
      <c r="N1718" t="s">
        <v>18</v>
      </c>
      <c r="O1718" s="1">
        <v>2.5269200000000001E-38</v>
      </c>
      <c r="P1718">
        <v>421</v>
      </c>
    </row>
    <row r="1719" spans="1:16" x14ac:dyDescent="0.25">
      <c r="A1719" t="s">
        <v>2622</v>
      </c>
      <c r="B1719">
        <v>756</v>
      </c>
      <c r="C1719" s="3" t="str">
        <f>HYPERLINK("http://www.uniprot.org/uniprot/A2Q2T1","tr|A2Q2T1|A2Q2T1_MEDTR")</f>
        <v>tr|A2Q2T1|A2Q2T1_MEDTR</v>
      </c>
      <c r="D1719" t="s">
        <v>337</v>
      </c>
      <c r="E1719">
        <v>73.55</v>
      </c>
      <c r="F1719">
        <v>276</v>
      </c>
      <c r="G1719">
        <v>73</v>
      </c>
      <c r="H1719">
        <v>26</v>
      </c>
      <c r="I1719">
        <v>4</v>
      </c>
      <c r="J1719">
        <v>753</v>
      </c>
      <c r="K1719">
        <v>1</v>
      </c>
      <c r="L1719">
        <v>138</v>
      </c>
      <c r="M1719">
        <v>413</v>
      </c>
      <c r="N1719" t="s">
        <v>18</v>
      </c>
      <c r="O1719" s="1">
        <v>2.21689E-107</v>
      </c>
      <c r="P1719">
        <v>1011</v>
      </c>
    </row>
    <row r="1720" spans="1:16" x14ac:dyDescent="0.25">
      <c r="A1720" t="s">
        <v>2623</v>
      </c>
      <c r="B1720">
        <v>1341</v>
      </c>
      <c r="C1720" s="3" t="str">
        <f>HYPERLINK("http://www.uniprot.org/uniprot/A2Q3T7","tr|A2Q3T7|A2Q3T7_MEDTR")</f>
        <v>tr|A2Q3T7|A2Q3T7_MEDTR</v>
      </c>
      <c r="D1720" t="s">
        <v>2624</v>
      </c>
      <c r="E1720">
        <v>61.43</v>
      </c>
      <c r="F1720">
        <v>503</v>
      </c>
      <c r="G1720">
        <v>194</v>
      </c>
      <c r="H1720">
        <v>57</v>
      </c>
      <c r="I1720">
        <v>1</v>
      </c>
      <c r="J1720">
        <v>1338</v>
      </c>
      <c r="K1720">
        <v>1</v>
      </c>
      <c r="L1720">
        <v>1</v>
      </c>
      <c r="M1720">
        <v>497</v>
      </c>
      <c r="N1720" t="s">
        <v>18</v>
      </c>
      <c r="O1720" s="1">
        <v>1.44635E-158</v>
      </c>
      <c r="P1720">
        <v>1456</v>
      </c>
    </row>
    <row r="1721" spans="1:16" x14ac:dyDescent="0.25">
      <c r="A1721" t="s">
        <v>2625</v>
      </c>
      <c r="B1721">
        <v>462</v>
      </c>
      <c r="C1721" s="3" t="str">
        <f>HYPERLINK("http://www.uniprot.org/uniprot/I3S4Q8","tr|I3S4Q8|I3S4Q8_MEDTR")</f>
        <v>tr|I3S4Q8|I3S4Q8_MEDTR</v>
      </c>
      <c r="D1721" t="s">
        <v>22</v>
      </c>
      <c r="E1721">
        <v>65.03</v>
      </c>
      <c r="F1721">
        <v>143</v>
      </c>
      <c r="G1721">
        <v>50</v>
      </c>
      <c r="H1721">
        <v>1</v>
      </c>
      <c r="I1721">
        <v>1</v>
      </c>
      <c r="J1721">
        <v>426</v>
      </c>
      <c r="K1721">
        <v>1</v>
      </c>
      <c r="L1721">
        <v>1</v>
      </c>
      <c r="M1721">
        <v>139</v>
      </c>
      <c r="N1721" t="s">
        <v>18</v>
      </c>
      <c r="O1721" s="1">
        <v>1.168E-38</v>
      </c>
      <c r="P1721">
        <v>415</v>
      </c>
    </row>
    <row r="1722" spans="1:16" x14ac:dyDescent="0.25">
      <c r="A1722" t="s">
        <v>2626</v>
      </c>
      <c r="B1722">
        <v>273</v>
      </c>
      <c r="C1722" s="3" t="str">
        <f>HYPERLINK("http://www.uniprot.org/uniprot/I3SWV8","tr|I3SWV8|I3SWV8_MEDTR")</f>
        <v>tr|I3SWV8|I3SWV8_MEDTR</v>
      </c>
      <c r="D1722" t="s">
        <v>386</v>
      </c>
      <c r="E1722">
        <v>66.290000000000006</v>
      </c>
      <c r="F1722">
        <v>89</v>
      </c>
      <c r="G1722">
        <v>30</v>
      </c>
      <c r="H1722">
        <v>0</v>
      </c>
      <c r="I1722">
        <v>1</v>
      </c>
      <c r="J1722">
        <v>267</v>
      </c>
      <c r="K1722">
        <v>1</v>
      </c>
      <c r="L1722">
        <v>1</v>
      </c>
      <c r="M1722">
        <v>88</v>
      </c>
      <c r="N1722" t="s">
        <v>18</v>
      </c>
      <c r="O1722" s="1">
        <v>4.0729500000000003E-23</v>
      </c>
      <c r="P1722">
        <v>281</v>
      </c>
    </row>
    <row r="1723" spans="1:16" x14ac:dyDescent="0.25">
      <c r="A1723" t="s">
        <v>2627</v>
      </c>
      <c r="B1723">
        <v>1509</v>
      </c>
      <c r="C1723" s="3" t="str">
        <f>HYPERLINK("http://www.uniprot.org/uniprot/G7JZP7","tr|G7JZP7|G7JZP7_MEDTR")</f>
        <v>tr|G7JZP7|G7JZP7_MEDTR</v>
      </c>
      <c r="D1723" t="s">
        <v>2628</v>
      </c>
      <c r="E1723">
        <v>72.05</v>
      </c>
      <c r="F1723">
        <v>501</v>
      </c>
      <c r="G1723">
        <v>140</v>
      </c>
      <c r="H1723">
        <v>0</v>
      </c>
      <c r="I1723">
        <v>1</v>
      </c>
      <c r="J1723">
        <v>1503</v>
      </c>
      <c r="K1723">
        <v>1</v>
      </c>
      <c r="L1723">
        <v>1</v>
      </c>
      <c r="M1723">
        <v>501</v>
      </c>
      <c r="N1723" t="s">
        <v>18</v>
      </c>
      <c r="O1723">
        <v>0</v>
      </c>
      <c r="P1723">
        <v>1926</v>
      </c>
    </row>
    <row r="1724" spans="1:16" x14ac:dyDescent="0.25">
      <c r="A1724" t="s">
        <v>2629</v>
      </c>
      <c r="B1724">
        <v>1062</v>
      </c>
      <c r="C1724" s="3" t="str">
        <f>HYPERLINK("http://www.uniprot.org/uniprot/G7JYG8","tr|G7JYG8|G7JYG8_MEDTR")</f>
        <v>tr|G7JYG8|G7JYG8_MEDTR</v>
      </c>
      <c r="D1724" t="s">
        <v>2587</v>
      </c>
      <c r="E1724">
        <v>79.040000000000006</v>
      </c>
      <c r="F1724">
        <v>334</v>
      </c>
      <c r="G1724">
        <v>70</v>
      </c>
      <c r="H1724">
        <v>0</v>
      </c>
      <c r="I1724">
        <v>1</v>
      </c>
      <c r="J1724">
        <v>1002</v>
      </c>
      <c r="K1724">
        <v>1</v>
      </c>
      <c r="L1724">
        <v>1561</v>
      </c>
      <c r="M1724">
        <v>1884</v>
      </c>
      <c r="N1724" t="s">
        <v>18</v>
      </c>
      <c r="O1724" s="1">
        <v>1.43698E-152</v>
      </c>
      <c r="P1724">
        <v>1403</v>
      </c>
    </row>
    <row r="1725" spans="1:16" x14ac:dyDescent="0.25">
      <c r="A1725" t="s">
        <v>2630</v>
      </c>
      <c r="B1725">
        <v>777</v>
      </c>
      <c r="C1725" s="3" t="str">
        <f>HYPERLINK("http://www.uniprot.org/uniprot/G7LGT4","tr|G7LGT4|G7LGT4_MEDTR")</f>
        <v>tr|G7LGT4|G7LGT4_MEDTR</v>
      </c>
      <c r="D1725" t="s">
        <v>2631</v>
      </c>
      <c r="E1725">
        <v>55.37</v>
      </c>
      <c r="F1725">
        <v>242</v>
      </c>
      <c r="G1725">
        <v>108</v>
      </c>
      <c r="H1725">
        <v>0</v>
      </c>
      <c r="I1725">
        <v>49</v>
      </c>
      <c r="J1725">
        <v>774</v>
      </c>
      <c r="K1725">
        <v>1</v>
      </c>
      <c r="L1725">
        <v>263</v>
      </c>
      <c r="M1725">
        <v>492</v>
      </c>
      <c r="N1725" t="s">
        <v>18</v>
      </c>
      <c r="O1725" s="1">
        <v>1.4976300000000001E-61</v>
      </c>
      <c r="P1725">
        <v>616</v>
      </c>
    </row>
    <row r="1726" spans="1:16" x14ac:dyDescent="0.25">
      <c r="A1726" t="s">
        <v>2632</v>
      </c>
      <c r="B1726">
        <v>1176</v>
      </c>
      <c r="C1726" s="3" t="str">
        <f>HYPERLINK("http://www.uniprot.org/uniprot/G7KSI8","tr|G7KSI8|G7KSI8_MEDTR")</f>
        <v>tr|G7KSI8|G7KSI8_MEDTR</v>
      </c>
      <c r="D1726" t="s">
        <v>2633</v>
      </c>
      <c r="E1726">
        <v>91.92</v>
      </c>
      <c r="F1726">
        <v>384</v>
      </c>
      <c r="G1726">
        <v>31</v>
      </c>
      <c r="H1726">
        <v>0</v>
      </c>
      <c r="I1726">
        <v>16</v>
      </c>
      <c r="J1726">
        <v>1167</v>
      </c>
      <c r="K1726">
        <v>1</v>
      </c>
      <c r="L1726">
        <v>1</v>
      </c>
      <c r="M1726">
        <v>384</v>
      </c>
      <c r="N1726" t="s">
        <v>18</v>
      </c>
      <c r="O1726">
        <v>0</v>
      </c>
      <c r="P1726">
        <v>1839</v>
      </c>
    </row>
    <row r="1727" spans="1:16" x14ac:dyDescent="0.25">
      <c r="A1727" t="s">
        <v>2634</v>
      </c>
      <c r="B1727">
        <v>690</v>
      </c>
      <c r="C1727" s="3" t="str">
        <f>HYPERLINK("http://www.uniprot.org/uniprot/I3SF08","tr|I3SF08|I3SF08_LOTJA")</f>
        <v>tr|I3SF08|I3SF08_LOTJA</v>
      </c>
      <c r="D1727" t="s">
        <v>93</v>
      </c>
      <c r="E1727">
        <v>79.05</v>
      </c>
      <c r="F1727">
        <v>234</v>
      </c>
      <c r="G1727">
        <v>49</v>
      </c>
      <c r="H1727">
        <v>6</v>
      </c>
      <c r="I1727">
        <v>4</v>
      </c>
      <c r="J1727">
        <v>687</v>
      </c>
      <c r="K1727">
        <v>1</v>
      </c>
      <c r="L1727">
        <v>6</v>
      </c>
      <c r="M1727">
        <v>236</v>
      </c>
      <c r="N1727" t="s">
        <v>18</v>
      </c>
      <c r="O1727" s="1">
        <v>5.4438100000000002E-96</v>
      </c>
      <c r="P1727">
        <v>912</v>
      </c>
    </row>
    <row r="1728" spans="1:16" x14ac:dyDescent="0.25">
      <c r="A1728" t="s">
        <v>2635</v>
      </c>
      <c r="B1728">
        <v>1281</v>
      </c>
      <c r="C1728" s="3" t="str">
        <f>HYPERLINK("http://www.uniprot.org/uniprot/I1JFH1","tr|I1JFH1|I1JFH1_SOYBN")</f>
        <v>tr|I1JFH1|I1JFH1_SOYBN</v>
      </c>
      <c r="D1728" t="s">
        <v>28</v>
      </c>
      <c r="E1728">
        <v>71.86</v>
      </c>
      <c r="F1728">
        <v>455</v>
      </c>
      <c r="G1728">
        <v>128</v>
      </c>
      <c r="H1728">
        <v>50</v>
      </c>
      <c r="I1728">
        <v>1</v>
      </c>
      <c r="J1728">
        <v>1215</v>
      </c>
      <c r="K1728">
        <v>1</v>
      </c>
      <c r="L1728">
        <v>1</v>
      </c>
      <c r="M1728">
        <v>450</v>
      </c>
      <c r="N1728" t="s">
        <v>18</v>
      </c>
      <c r="O1728">
        <v>0</v>
      </c>
      <c r="P1728">
        <v>1705</v>
      </c>
    </row>
    <row r="1729" spans="1:16" x14ac:dyDescent="0.25">
      <c r="A1729" t="s">
        <v>2636</v>
      </c>
      <c r="B1729">
        <v>1587</v>
      </c>
      <c r="C1729" s="3" t="str">
        <f>HYPERLINK("http://www.uniprot.org/uniprot/G7IC90","tr|G7IC90|G7IC90_MEDTR")</f>
        <v>tr|G7IC90|G7IC90_MEDTR</v>
      </c>
      <c r="D1729" t="s">
        <v>2637</v>
      </c>
      <c r="E1729">
        <v>76.790000000000006</v>
      </c>
      <c r="F1729">
        <v>530</v>
      </c>
      <c r="G1729">
        <v>123</v>
      </c>
      <c r="H1729">
        <v>4</v>
      </c>
      <c r="I1729">
        <v>1</v>
      </c>
      <c r="J1729">
        <v>1578</v>
      </c>
      <c r="K1729">
        <v>1</v>
      </c>
      <c r="L1729">
        <v>108</v>
      </c>
      <c r="M1729">
        <v>627</v>
      </c>
      <c r="N1729" t="s">
        <v>18</v>
      </c>
      <c r="O1729">
        <v>0</v>
      </c>
      <c r="P1729">
        <v>2068</v>
      </c>
    </row>
    <row r="1730" spans="1:16" x14ac:dyDescent="0.25">
      <c r="A1730" t="s">
        <v>2638</v>
      </c>
      <c r="B1730">
        <v>810</v>
      </c>
      <c r="C1730" s="3" t="str">
        <f>HYPERLINK("http://www.uniprot.org/uniprot/G7L2C4","tr|G7L2C4|G7L2C4_MEDTR")</f>
        <v>tr|G7L2C4|G7L2C4_MEDTR</v>
      </c>
      <c r="D1730" t="s">
        <v>2026</v>
      </c>
      <c r="E1730">
        <v>70.430000000000007</v>
      </c>
      <c r="F1730">
        <v>274</v>
      </c>
      <c r="G1730">
        <v>81</v>
      </c>
      <c r="H1730">
        <v>5</v>
      </c>
      <c r="I1730">
        <v>1</v>
      </c>
      <c r="J1730">
        <v>807</v>
      </c>
      <c r="K1730">
        <v>1</v>
      </c>
      <c r="L1730">
        <v>1</v>
      </c>
      <c r="M1730">
        <v>271</v>
      </c>
      <c r="N1730" t="s">
        <v>18</v>
      </c>
      <c r="O1730" s="1">
        <v>8.2059300000000004E-98</v>
      </c>
      <c r="P1730">
        <v>929</v>
      </c>
    </row>
    <row r="1731" spans="1:16" x14ac:dyDescent="0.25">
      <c r="A1731" t="s">
        <v>2639</v>
      </c>
      <c r="B1731">
        <v>1527</v>
      </c>
      <c r="C1731" s="3" t="str">
        <f>HYPERLINK("http://www.uniprot.org/uniprot/I1L941","tr|I1L941|I1L941_SOYBN")</f>
        <v>tr|I1L941|I1L941_SOYBN</v>
      </c>
      <c r="D1731" t="s">
        <v>99</v>
      </c>
      <c r="E1731">
        <v>77.7</v>
      </c>
      <c r="F1731">
        <v>489</v>
      </c>
      <c r="G1731">
        <v>109</v>
      </c>
      <c r="H1731">
        <v>41</v>
      </c>
      <c r="I1731">
        <v>91</v>
      </c>
      <c r="J1731">
        <v>1434</v>
      </c>
      <c r="K1731">
        <v>1</v>
      </c>
      <c r="L1731">
        <v>29</v>
      </c>
      <c r="M1731">
        <v>515</v>
      </c>
      <c r="N1731" t="s">
        <v>18</v>
      </c>
      <c r="O1731">
        <v>0</v>
      </c>
      <c r="P1731">
        <v>1867</v>
      </c>
    </row>
    <row r="1732" spans="1:16" x14ac:dyDescent="0.25">
      <c r="A1732" t="s">
        <v>2640</v>
      </c>
      <c r="B1732">
        <v>1401</v>
      </c>
      <c r="C1732" s="3" t="str">
        <f>HYPERLINK("http://www.uniprot.org/uniprot/Q93X13","tr|Q93X13|Q93X13_VICFA")</f>
        <v>tr|Q93X13|Q93X13_VICFA</v>
      </c>
      <c r="D1732" t="s">
        <v>2641</v>
      </c>
      <c r="E1732">
        <v>80.12</v>
      </c>
      <c r="F1732">
        <v>478</v>
      </c>
      <c r="G1732">
        <v>95</v>
      </c>
      <c r="H1732">
        <v>15</v>
      </c>
      <c r="I1732">
        <v>10</v>
      </c>
      <c r="J1732">
        <v>1398</v>
      </c>
      <c r="K1732">
        <v>1</v>
      </c>
      <c r="L1732">
        <v>8</v>
      </c>
      <c r="M1732">
        <v>481</v>
      </c>
      <c r="N1732" t="s">
        <v>18</v>
      </c>
      <c r="O1732">
        <v>0</v>
      </c>
      <c r="P1732">
        <v>2013</v>
      </c>
    </row>
    <row r="1733" spans="1:16" x14ac:dyDescent="0.25">
      <c r="A1733" t="s">
        <v>2642</v>
      </c>
      <c r="B1733">
        <v>393</v>
      </c>
      <c r="C1733" s="3" t="str">
        <f>HYPERLINK("http://www.uniprot.org/uniprot/K7LR90","tr|K7LR90|K7LR90_SOYBN")</f>
        <v>tr|K7LR90|K7LR90_SOYBN</v>
      </c>
      <c r="D1733" t="s">
        <v>28</v>
      </c>
      <c r="E1733">
        <v>53.84</v>
      </c>
      <c r="F1733">
        <v>143</v>
      </c>
      <c r="G1733">
        <v>66</v>
      </c>
      <c r="H1733">
        <v>20</v>
      </c>
      <c r="I1733">
        <v>13</v>
      </c>
      <c r="J1733">
        <v>381</v>
      </c>
      <c r="K1733">
        <v>1</v>
      </c>
      <c r="L1733">
        <v>3</v>
      </c>
      <c r="M1733">
        <v>141</v>
      </c>
      <c r="N1733" t="s">
        <v>18</v>
      </c>
      <c r="O1733" s="1">
        <v>4.6749999999999998E-24</v>
      </c>
      <c r="P1733">
        <v>289</v>
      </c>
    </row>
    <row r="1734" spans="1:16" x14ac:dyDescent="0.25">
      <c r="A1734" t="s">
        <v>2643</v>
      </c>
      <c r="B1734">
        <v>2130</v>
      </c>
      <c r="C1734" s="3" t="str">
        <f>HYPERLINK("http://www.uniprot.org/uniprot/G7J8V4","tr|G7J8V4|G7J8V4_MEDTR")</f>
        <v>tr|G7J8V4|G7J8V4_MEDTR</v>
      </c>
      <c r="D1734" t="s">
        <v>2644</v>
      </c>
      <c r="E1734">
        <v>86.31</v>
      </c>
      <c r="F1734">
        <v>709</v>
      </c>
      <c r="G1734">
        <v>97</v>
      </c>
      <c r="H1734">
        <v>0</v>
      </c>
      <c r="I1734">
        <v>1</v>
      </c>
      <c r="J1734">
        <v>2127</v>
      </c>
      <c r="K1734">
        <v>1</v>
      </c>
      <c r="L1734">
        <v>1</v>
      </c>
      <c r="M1734">
        <v>708</v>
      </c>
      <c r="N1734" t="s">
        <v>18</v>
      </c>
      <c r="O1734">
        <v>0</v>
      </c>
      <c r="P1734">
        <v>3072</v>
      </c>
    </row>
    <row r="1735" spans="1:16" x14ac:dyDescent="0.25">
      <c r="A1735" t="s">
        <v>2645</v>
      </c>
      <c r="B1735">
        <v>2289</v>
      </c>
      <c r="C1735" s="3" t="str">
        <f>HYPERLINK("http://www.uniprot.org/uniprot/I1KP78","tr|I1KP78|I1KP78_SOYBN")</f>
        <v>tr|I1KP78|I1KP78_SOYBN</v>
      </c>
      <c r="D1735" t="s">
        <v>71</v>
      </c>
      <c r="E1735">
        <v>68.44</v>
      </c>
      <c r="F1735">
        <v>767</v>
      </c>
      <c r="G1735">
        <v>242</v>
      </c>
      <c r="H1735">
        <v>5</v>
      </c>
      <c r="I1735">
        <v>1</v>
      </c>
      <c r="J1735">
        <v>2286</v>
      </c>
      <c r="K1735">
        <v>1</v>
      </c>
      <c r="L1735">
        <v>1</v>
      </c>
      <c r="M1735">
        <v>707</v>
      </c>
      <c r="N1735" t="s">
        <v>18</v>
      </c>
      <c r="O1735">
        <v>0</v>
      </c>
      <c r="P1735">
        <v>2572</v>
      </c>
    </row>
    <row r="1736" spans="1:16" x14ac:dyDescent="0.25">
      <c r="A1736" t="s">
        <v>2646</v>
      </c>
      <c r="B1736">
        <v>315</v>
      </c>
      <c r="C1736" s="3" t="str">
        <f>HYPERLINK("http://www.uniprot.org/uniprot/G7LBH7","tr|G7LBH7|G7LBH7_MEDTR")</f>
        <v>tr|G7LBH7|G7LBH7_MEDTR</v>
      </c>
      <c r="D1736" t="s">
        <v>2647</v>
      </c>
      <c r="E1736">
        <v>100</v>
      </c>
      <c r="F1736">
        <v>104</v>
      </c>
      <c r="G1736">
        <v>0</v>
      </c>
      <c r="H1736">
        <v>0</v>
      </c>
      <c r="I1736">
        <v>1</v>
      </c>
      <c r="J1736">
        <v>312</v>
      </c>
      <c r="K1736">
        <v>1</v>
      </c>
      <c r="L1736">
        <v>1</v>
      </c>
      <c r="M1736">
        <v>104</v>
      </c>
      <c r="N1736" t="s">
        <v>18</v>
      </c>
      <c r="O1736" s="1">
        <v>3.70259E-53</v>
      </c>
      <c r="P1736">
        <v>540</v>
      </c>
    </row>
    <row r="1737" spans="1:16" x14ac:dyDescent="0.25">
      <c r="A1737" t="s">
        <v>2648</v>
      </c>
      <c r="B1737">
        <v>798</v>
      </c>
      <c r="C1737" s="3" t="str">
        <f>HYPERLINK("http://www.uniprot.org/uniprot/G7J171","tr|G7J171|G7J171_MEDTR")</f>
        <v>tr|G7J171|G7J171_MEDTR</v>
      </c>
      <c r="D1737" t="s">
        <v>2649</v>
      </c>
      <c r="E1737">
        <v>73.88</v>
      </c>
      <c r="F1737">
        <v>268</v>
      </c>
      <c r="G1737">
        <v>70</v>
      </c>
      <c r="H1737">
        <v>5</v>
      </c>
      <c r="I1737">
        <v>7</v>
      </c>
      <c r="J1737">
        <v>795</v>
      </c>
      <c r="K1737">
        <v>1</v>
      </c>
      <c r="L1737">
        <v>1</v>
      </c>
      <c r="M1737">
        <v>268</v>
      </c>
      <c r="N1737" t="s">
        <v>18</v>
      </c>
      <c r="O1737" s="1">
        <v>3.01304E-105</v>
      </c>
      <c r="P1737">
        <v>993</v>
      </c>
    </row>
    <row r="1738" spans="1:16" x14ac:dyDescent="0.25">
      <c r="A1738" t="s">
        <v>2650</v>
      </c>
      <c r="B1738">
        <v>2079</v>
      </c>
      <c r="C1738" s="3" t="str">
        <f>HYPERLINK("http://www.uniprot.org/uniprot/G7JGK2","tr|G7JGK2|G7JGK2_MEDTR")</f>
        <v>tr|G7JGK2|G7JGK2_MEDTR</v>
      </c>
      <c r="D1738" t="s">
        <v>2612</v>
      </c>
      <c r="E1738">
        <v>88.44</v>
      </c>
      <c r="F1738">
        <v>675</v>
      </c>
      <c r="G1738">
        <v>78</v>
      </c>
      <c r="H1738">
        <v>1</v>
      </c>
      <c r="I1738">
        <v>1</v>
      </c>
      <c r="J1738">
        <v>2022</v>
      </c>
      <c r="K1738">
        <v>1</v>
      </c>
      <c r="L1738">
        <v>1</v>
      </c>
      <c r="M1738">
        <v>673</v>
      </c>
      <c r="N1738" t="s">
        <v>18</v>
      </c>
      <c r="O1738">
        <v>0</v>
      </c>
      <c r="P1738">
        <v>3080</v>
      </c>
    </row>
    <row r="1739" spans="1:16" x14ac:dyDescent="0.25">
      <c r="A1739" t="s">
        <v>2651</v>
      </c>
      <c r="B1739">
        <v>2010</v>
      </c>
      <c r="C1739" s="3" t="str">
        <f>HYPERLINK("http://www.uniprot.org/uniprot/I1MT65","tr|I1MT65|I1MT65_SOYBN")</f>
        <v>tr|I1MT65|I1MT65_SOYBN</v>
      </c>
      <c r="D1739" t="s">
        <v>71</v>
      </c>
      <c r="E1739">
        <v>70.94</v>
      </c>
      <c r="F1739">
        <v>685</v>
      </c>
      <c r="G1739">
        <v>199</v>
      </c>
      <c r="H1739">
        <v>27</v>
      </c>
      <c r="I1739">
        <v>4</v>
      </c>
      <c r="J1739">
        <v>1977</v>
      </c>
      <c r="K1739">
        <v>1</v>
      </c>
      <c r="L1739">
        <v>77</v>
      </c>
      <c r="M1739">
        <v>758</v>
      </c>
      <c r="N1739" t="s">
        <v>18</v>
      </c>
      <c r="O1739">
        <v>0</v>
      </c>
      <c r="P1739">
        <v>2449</v>
      </c>
    </row>
    <row r="1740" spans="1:16" x14ac:dyDescent="0.25">
      <c r="A1740" t="s">
        <v>2652</v>
      </c>
      <c r="B1740">
        <v>546</v>
      </c>
      <c r="C1740" s="3" t="str">
        <f>HYPERLINK("http://www.uniprot.org/uniprot/K7MNX2","tr|K7MNX2|K7MNX2_SOYBN")</f>
        <v>tr|K7MNX2|K7MNX2_SOYBN</v>
      </c>
      <c r="D1740" t="s">
        <v>28</v>
      </c>
      <c r="E1740">
        <v>22.96</v>
      </c>
      <c r="F1740">
        <v>135</v>
      </c>
      <c r="G1740">
        <v>104</v>
      </c>
      <c r="H1740">
        <v>2</v>
      </c>
      <c r="I1740">
        <v>1</v>
      </c>
      <c r="J1740">
        <v>399</v>
      </c>
      <c r="K1740">
        <v>1</v>
      </c>
      <c r="L1740">
        <v>404</v>
      </c>
      <c r="M1740">
        <v>538</v>
      </c>
      <c r="N1740" t="s">
        <v>18</v>
      </c>
      <c r="O1740" s="1">
        <v>5.4085099999999996E-10</v>
      </c>
      <c r="P1740">
        <v>168</v>
      </c>
    </row>
    <row r="1741" spans="1:16" x14ac:dyDescent="0.25">
      <c r="A1741" t="s">
        <v>2653</v>
      </c>
      <c r="B1741">
        <v>1131</v>
      </c>
      <c r="C1741" s="3" t="str">
        <f>HYPERLINK("http://www.uniprot.org/uniprot/G7KBZ4","tr|G7KBZ4|G7KBZ4_MEDTR")</f>
        <v>tr|G7KBZ4|G7KBZ4_MEDTR</v>
      </c>
      <c r="D1741" t="s">
        <v>2654</v>
      </c>
      <c r="E1741">
        <v>86.7</v>
      </c>
      <c r="F1741">
        <v>376</v>
      </c>
      <c r="G1741">
        <v>50</v>
      </c>
      <c r="H1741">
        <v>0</v>
      </c>
      <c r="I1741">
        <v>1</v>
      </c>
      <c r="J1741">
        <v>1128</v>
      </c>
      <c r="K1741">
        <v>1</v>
      </c>
      <c r="L1741">
        <v>1</v>
      </c>
      <c r="M1741">
        <v>374</v>
      </c>
      <c r="N1741" t="s">
        <v>18</v>
      </c>
      <c r="O1741">
        <v>0</v>
      </c>
      <c r="P1741">
        <v>1679</v>
      </c>
    </row>
    <row r="1742" spans="1:16" x14ac:dyDescent="0.25">
      <c r="A1742" t="s">
        <v>2655</v>
      </c>
      <c r="B1742">
        <v>1602</v>
      </c>
      <c r="C1742" s="3" t="str">
        <f>HYPERLINK("http://www.uniprot.org/uniprot/G7I2H0","tr|G7I2H0|G7I2H0_MEDTR")</f>
        <v>tr|G7I2H0|G7I2H0_MEDTR</v>
      </c>
      <c r="D1742" t="s">
        <v>144</v>
      </c>
      <c r="E1742">
        <v>32.9</v>
      </c>
      <c r="F1742">
        <v>310</v>
      </c>
      <c r="G1742">
        <v>208</v>
      </c>
      <c r="H1742">
        <v>1</v>
      </c>
      <c r="I1742">
        <v>631</v>
      </c>
      <c r="J1742">
        <v>1557</v>
      </c>
      <c r="K1742">
        <v>1</v>
      </c>
      <c r="L1742">
        <v>27</v>
      </c>
      <c r="M1742">
        <v>285</v>
      </c>
      <c r="N1742" t="s">
        <v>18</v>
      </c>
      <c r="O1742" s="1">
        <v>3.4742599999999997E-32</v>
      </c>
      <c r="P1742">
        <v>367</v>
      </c>
    </row>
    <row r="1743" spans="1:16" x14ac:dyDescent="0.25">
      <c r="A1743" t="s">
        <v>2656</v>
      </c>
      <c r="B1743">
        <v>1920</v>
      </c>
      <c r="C1743" s="3" t="str">
        <f>HYPERLINK("http://www.uniprot.org/uniprot/I1KU09","tr|I1KU09|I1KU09_SOYBN")</f>
        <v>tr|I1KU09|I1KU09_SOYBN</v>
      </c>
      <c r="D1743" t="s">
        <v>99</v>
      </c>
      <c r="E1743">
        <v>63.27</v>
      </c>
      <c r="F1743">
        <v>659</v>
      </c>
      <c r="G1743">
        <v>242</v>
      </c>
      <c r="H1743">
        <v>20</v>
      </c>
      <c r="I1743">
        <v>1</v>
      </c>
      <c r="J1743">
        <v>1917</v>
      </c>
      <c r="K1743">
        <v>1</v>
      </c>
      <c r="L1743">
        <v>1</v>
      </c>
      <c r="M1743">
        <v>611</v>
      </c>
      <c r="N1743" t="s">
        <v>18</v>
      </c>
      <c r="O1743">
        <v>0</v>
      </c>
      <c r="P1743">
        <v>1953</v>
      </c>
    </row>
    <row r="1744" spans="1:16" x14ac:dyDescent="0.25">
      <c r="A1744" t="s">
        <v>2657</v>
      </c>
      <c r="B1744">
        <v>600</v>
      </c>
      <c r="C1744" s="3" t="str">
        <f>HYPERLINK("http://www.uniprot.org/uniprot/I3SBI2","tr|I3SBI2|I3SBI2_MEDTR")</f>
        <v>tr|I3SBI2|I3SBI2_MEDTR</v>
      </c>
      <c r="D1744" t="s">
        <v>22</v>
      </c>
      <c r="E1744">
        <v>85</v>
      </c>
      <c r="F1744">
        <v>120</v>
      </c>
      <c r="G1744">
        <v>18</v>
      </c>
      <c r="H1744">
        <v>11</v>
      </c>
      <c r="I1744">
        <v>262</v>
      </c>
      <c r="J1744">
        <v>588</v>
      </c>
      <c r="K1744">
        <v>1</v>
      </c>
      <c r="L1744">
        <v>109</v>
      </c>
      <c r="M1744">
        <v>228</v>
      </c>
      <c r="N1744" t="s">
        <v>18</v>
      </c>
      <c r="O1744" s="1">
        <v>9.6319399999999992E-47</v>
      </c>
      <c r="P1744">
        <v>486</v>
      </c>
    </row>
    <row r="1745" spans="1:16" x14ac:dyDescent="0.25">
      <c r="A1745" t="s">
        <v>2658</v>
      </c>
      <c r="B1745">
        <v>1332</v>
      </c>
      <c r="C1745" s="3" t="str">
        <f>HYPERLINK("http://www.uniprot.org/uniprot/K7MNX2","tr|K7MNX2|K7MNX2_SOYBN")</f>
        <v>tr|K7MNX2|K7MNX2_SOYBN</v>
      </c>
      <c r="D1745" t="s">
        <v>28</v>
      </c>
      <c r="E1745">
        <v>27.23</v>
      </c>
      <c r="F1745">
        <v>268</v>
      </c>
      <c r="G1745">
        <v>195</v>
      </c>
      <c r="H1745">
        <v>17</v>
      </c>
      <c r="I1745">
        <v>328</v>
      </c>
      <c r="J1745">
        <v>1080</v>
      </c>
      <c r="K1745">
        <v>1</v>
      </c>
      <c r="L1745">
        <v>286</v>
      </c>
      <c r="M1745">
        <v>547</v>
      </c>
      <c r="N1745" t="s">
        <v>18</v>
      </c>
      <c r="O1745" s="1">
        <v>3.6684500000000003E-21</v>
      </c>
      <c r="P1745">
        <v>271</v>
      </c>
    </row>
    <row r="1746" spans="1:16" x14ac:dyDescent="0.25">
      <c r="A1746" t="s">
        <v>2659</v>
      </c>
      <c r="B1746">
        <v>1851</v>
      </c>
      <c r="C1746" s="3" t="str">
        <f>HYPERLINK("http://www.uniprot.org/uniprot/I1KYV5","tr|I1KYV5|I1KYV5_SOYBN")</f>
        <v>tr|I1KYV5|I1KYV5_SOYBN</v>
      </c>
      <c r="D1746" t="s">
        <v>117</v>
      </c>
      <c r="E1746">
        <v>88.33</v>
      </c>
      <c r="F1746">
        <v>617</v>
      </c>
      <c r="G1746">
        <v>72</v>
      </c>
      <c r="H1746">
        <v>2</v>
      </c>
      <c r="I1746">
        <v>4</v>
      </c>
      <c r="J1746">
        <v>1848</v>
      </c>
      <c r="K1746">
        <v>1</v>
      </c>
      <c r="L1746">
        <v>3</v>
      </c>
      <c r="M1746">
        <v>616</v>
      </c>
      <c r="N1746" t="s">
        <v>18</v>
      </c>
      <c r="O1746">
        <v>0</v>
      </c>
      <c r="P1746">
        <v>2748</v>
      </c>
    </row>
    <row r="1747" spans="1:16" x14ac:dyDescent="0.25">
      <c r="A1747" t="s">
        <v>2660</v>
      </c>
      <c r="B1747">
        <v>840</v>
      </c>
      <c r="C1747" s="3" t="str">
        <f>HYPERLINK("http://www.uniprot.org/uniprot/I3S1E7","tr|I3S1E7|I3S1E7_MEDTR")</f>
        <v>tr|I3S1E7|I3S1E7_MEDTR</v>
      </c>
      <c r="D1747" t="s">
        <v>22</v>
      </c>
      <c r="E1747">
        <v>43.3</v>
      </c>
      <c r="F1747">
        <v>224</v>
      </c>
      <c r="G1747">
        <v>127</v>
      </c>
      <c r="H1747">
        <v>0</v>
      </c>
      <c r="I1747">
        <v>166</v>
      </c>
      <c r="J1747">
        <v>837</v>
      </c>
      <c r="K1747">
        <v>1</v>
      </c>
      <c r="L1747">
        <v>53</v>
      </c>
      <c r="M1747">
        <v>276</v>
      </c>
      <c r="N1747" t="s">
        <v>18</v>
      </c>
      <c r="O1747" s="1">
        <v>3.1657899999999999E-31</v>
      </c>
      <c r="P1747">
        <v>355</v>
      </c>
    </row>
    <row r="1748" spans="1:16" x14ac:dyDescent="0.25">
      <c r="A1748" t="s">
        <v>2661</v>
      </c>
      <c r="B1748">
        <v>441</v>
      </c>
      <c r="C1748" s="3" t="str">
        <f>HYPERLINK("http://www.uniprot.org/uniprot/Q7XA96","tr|Q7XA96|Q7XA96_TRIPR")</f>
        <v>tr|Q7XA96|Q7XA96_TRIPR</v>
      </c>
      <c r="D1748" t="s">
        <v>2662</v>
      </c>
      <c r="E1748">
        <v>84.25</v>
      </c>
      <c r="F1748">
        <v>127</v>
      </c>
      <c r="G1748">
        <v>20</v>
      </c>
      <c r="H1748">
        <v>0</v>
      </c>
      <c r="I1748">
        <v>1</v>
      </c>
      <c r="J1748">
        <v>381</v>
      </c>
      <c r="K1748">
        <v>1</v>
      </c>
      <c r="L1748">
        <v>1</v>
      </c>
      <c r="M1748">
        <v>127</v>
      </c>
      <c r="N1748" t="s">
        <v>18</v>
      </c>
      <c r="O1748" s="1">
        <v>4.1478699999999998E-52</v>
      </c>
      <c r="P1748">
        <v>531</v>
      </c>
    </row>
    <row r="1749" spans="1:16" x14ac:dyDescent="0.25">
      <c r="A1749" t="s">
        <v>2663</v>
      </c>
      <c r="B1749">
        <v>723</v>
      </c>
      <c r="C1749" s="3" t="str">
        <f>HYPERLINK("http://www.uniprot.org/uniprot/I1LUC3","tr|I1LUC3|I1LUC3_SOYBN")</f>
        <v>tr|I1LUC3|I1LUC3_SOYBN</v>
      </c>
      <c r="D1749" t="s">
        <v>117</v>
      </c>
      <c r="E1749">
        <v>84.87</v>
      </c>
      <c r="F1749">
        <v>238</v>
      </c>
      <c r="G1749">
        <v>36</v>
      </c>
      <c r="H1749">
        <v>1</v>
      </c>
      <c r="I1749">
        <v>1</v>
      </c>
      <c r="J1749">
        <v>711</v>
      </c>
      <c r="K1749">
        <v>1</v>
      </c>
      <c r="L1749">
        <v>57</v>
      </c>
      <c r="M1749">
        <v>294</v>
      </c>
      <c r="N1749" t="s">
        <v>18</v>
      </c>
      <c r="O1749" s="1">
        <v>2.8281400000000001E-109</v>
      </c>
      <c r="P1749">
        <v>1027</v>
      </c>
    </row>
    <row r="1750" spans="1:16" x14ac:dyDescent="0.25">
      <c r="A1750" t="s">
        <v>2664</v>
      </c>
      <c r="B1750">
        <v>417</v>
      </c>
      <c r="C1750" s="3" t="str">
        <f>HYPERLINK("http://www.uniprot.org/uniprot/G7K4F2","tr|G7K4F2|G7K4F2_MEDTR")</f>
        <v>tr|G7K4F2|G7K4F2_MEDTR</v>
      </c>
      <c r="D1750" t="s">
        <v>2665</v>
      </c>
      <c r="E1750">
        <v>76.08</v>
      </c>
      <c r="F1750">
        <v>138</v>
      </c>
      <c r="G1750">
        <v>33</v>
      </c>
      <c r="H1750">
        <v>1</v>
      </c>
      <c r="I1750">
        <v>1</v>
      </c>
      <c r="J1750">
        <v>411</v>
      </c>
      <c r="K1750">
        <v>1</v>
      </c>
      <c r="L1750">
        <v>1</v>
      </c>
      <c r="M1750">
        <v>137</v>
      </c>
      <c r="N1750" t="s">
        <v>18</v>
      </c>
      <c r="O1750" s="1">
        <v>1.8735300000000001E-52</v>
      </c>
      <c r="P1750">
        <v>534</v>
      </c>
    </row>
    <row r="1751" spans="1:16" x14ac:dyDescent="0.25">
      <c r="A1751" t="s">
        <v>2666</v>
      </c>
      <c r="B1751">
        <v>1506</v>
      </c>
      <c r="C1751" s="3" t="str">
        <f>HYPERLINK("http://www.uniprot.org/uniprot/I1JH16","tr|I1JH16|I1JH16_SOYBN")</f>
        <v>tr|I1JH16|I1JH16_SOYBN</v>
      </c>
      <c r="D1751" t="s">
        <v>1187</v>
      </c>
      <c r="E1751">
        <v>72.47</v>
      </c>
      <c r="F1751">
        <v>367</v>
      </c>
      <c r="G1751">
        <v>101</v>
      </c>
      <c r="H1751">
        <v>0</v>
      </c>
      <c r="I1751">
        <v>355</v>
      </c>
      <c r="J1751">
        <v>1455</v>
      </c>
      <c r="K1751">
        <v>1</v>
      </c>
      <c r="L1751">
        <v>1850</v>
      </c>
      <c r="M1751">
        <v>2216</v>
      </c>
      <c r="N1751" t="s">
        <v>18</v>
      </c>
      <c r="O1751" s="1">
        <v>1.3957999999999999E-144</v>
      </c>
      <c r="P1751">
        <v>1336</v>
      </c>
    </row>
    <row r="1752" spans="1:16" x14ac:dyDescent="0.25">
      <c r="A1752" t="s">
        <v>2667</v>
      </c>
      <c r="B1752">
        <v>2067</v>
      </c>
      <c r="C1752" s="3" t="str">
        <f>HYPERLINK("http://www.uniprot.org/uniprot/G8DCY4","tr|G8DCY4|G8DCY4_PHAVU")</f>
        <v>tr|G8DCY4|G8DCY4_PHAVU</v>
      </c>
      <c r="D1752" t="s">
        <v>1086</v>
      </c>
      <c r="E1752">
        <v>77.319999999999993</v>
      </c>
      <c r="F1752">
        <v>688</v>
      </c>
      <c r="G1752">
        <v>156</v>
      </c>
      <c r="H1752">
        <v>0</v>
      </c>
      <c r="I1752">
        <v>1</v>
      </c>
      <c r="J1752">
        <v>2064</v>
      </c>
      <c r="K1752">
        <v>1</v>
      </c>
      <c r="L1752">
        <v>315</v>
      </c>
      <c r="M1752">
        <v>915</v>
      </c>
      <c r="N1752" t="s">
        <v>18</v>
      </c>
      <c r="O1752">
        <v>0</v>
      </c>
      <c r="P1752">
        <v>2728</v>
      </c>
    </row>
    <row r="1753" spans="1:16" x14ac:dyDescent="0.25">
      <c r="A1753" t="s">
        <v>2668</v>
      </c>
      <c r="B1753">
        <v>1464</v>
      </c>
      <c r="C1753" s="3" t="str">
        <f>HYPERLINK("http://www.uniprot.org/uniprot/G7KSI7","tr|G7KSI7|G7KSI7_MEDTR")</f>
        <v>tr|G7KSI7|G7KSI7_MEDTR</v>
      </c>
      <c r="D1753" t="s">
        <v>2669</v>
      </c>
      <c r="E1753">
        <v>98.35</v>
      </c>
      <c r="F1753">
        <v>487</v>
      </c>
      <c r="G1753">
        <v>8</v>
      </c>
      <c r="H1753">
        <v>0</v>
      </c>
      <c r="I1753">
        <v>1</v>
      </c>
      <c r="J1753">
        <v>1461</v>
      </c>
      <c r="K1753">
        <v>1</v>
      </c>
      <c r="L1753">
        <v>1</v>
      </c>
      <c r="M1753">
        <v>487</v>
      </c>
      <c r="N1753" t="s">
        <v>18</v>
      </c>
      <c r="O1753">
        <v>0</v>
      </c>
      <c r="P1753">
        <v>2459</v>
      </c>
    </row>
    <row r="1754" spans="1:16" x14ac:dyDescent="0.25">
      <c r="A1754" t="s">
        <v>2670</v>
      </c>
      <c r="B1754">
        <v>1920</v>
      </c>
      <c r="C1754" s="3" t="str">
        <f>HYPERLINK("http://www.uniprot.org/uniprot/Q8GZM5","tr|Q8GZM5|Q8GZM5_MEDTR")</f>
        <v>tr|Q8GZM5|Q8GZM5_MEDTR</v>
      </c>
      <c r="D1754" t="s">
        <v>2671</v>
      </c>
      <c r="E1754">
        <v>95.55</v>
      </c>
      <c r="F1754">
        <v>585</v>
      </c>
      <c r="G1754">
        <v>26</v>
      </c>
      <c r="H1754">
        <v>0</v>
      </c>
      <c r="I1754">
        <v>61</v>
      </c>
      <c r="J1754">
        <v>1815</v>
      </c>
      <c r="K1754">
        <v>1</v>
      </c>
      <c r="L1754">
        <v>21</v>
      </c>
      <c r="M1754">
        <v>605</v>
      </c>
      <c r="N1754" t="s">
        <v>18</v>
      </c>
      <c r="O1754">
        <v>0</v>
      </c>
      <c r="P1754">
        <v>3084</v>
      </c>
    </row>
    <row r="1755" spans="1:16" x14ac:dyDescent="0.25">
      <c r="A1755" t="s">
        <v>2672</v>
      </c>
      <c r="B1755">
        <v>357</v>
      </c>
      <c r="C1755" s="3" t="str">
        <f>HYPERLINK("http://www.uniprot.org/uniprot/K7K8J1","tr|K7K8J1|K7K8J1_SOYBN")</f>
        <v>tr|K7K8J1|K7K8J1_SOYBN</v>
      </c>
      <c r="D1755" t="s">
        <v>28</v>
      </c>
      <c r="E1755">
        <v>77.06</v>
      </c>
      <c r="F1755">
        <v>109</v>
      </c>
      <c r="G1755">
        <v>25</v>
      </c>
      <c r="H1755">
        <v>0</v>
      </c>
      <c r="I1755">
        <v>1</v>
      </c>
      <c r="J1755">
        <v>327</v>
      </c>
      <c r="K1755">
        <v>1</v>
      </c>
      <c r="L1755">
        <v>152</v>
      </c>
      <c r="M1755">
        <v>260</v>
      </c>
      <c r="N1755" t="s">
        <v>18</v>
      </c>
      <c r="O1755" s="1">
        <v>4.7440800000000002E-40</v>
      </c>
      <c r="P1755">
        <v>427</v>
      </c>
    </row>
    <row r="1756" spans="1:16" x14ac:dyDescent="0.25">
      <c r="A1756" t="s">
        <v>2673</v>
      </c>
      <c r="B1756">
        <v>1941</v>
      </c>
      <c r="C1756" s="3" t="str">
        <f>HYPERLINK("http://www.uniprot.org/uniprot/G7IC85","tr|G7IC85|G7IC85_MEDTR")</f>
        <v>tr|G7IC85|G7IC85_MEDTR</v>
      </c>
      <c r="D1756" t="s">
        <v>2674</v>
      </c>
      <c r="E1756">
        <v>72.900000000000006</v>
      </c>
      <c r="F1756">
        <v>609</v>
      </c>
      <c r="G1756">
        <v>165</v>
      </c>
      <c r="H1756">
        <v>0</v>
      </c>
      <c r="I1756">
        <v>49</v>
      </c>
      <c r="J1756">
        <v>1875</v>
      </c>
      <c r="K1756">
        <v>1</v>
      </c>
      <c r="L1756">
        <v>1</v>
      </c>
      <c r="M1756">
        <v>552</v>
      </c>
      <c r="N1756" t="s">
        <v>18</v>
      </c>
      <c r="O1756">
        <v>0</v>
      </c>
      <c r="P1756">
        <v>2235</v>
      </c>
    </row>
    <row r="1757" spans="1:16" x14ac:dyDescent="0.25">
      <c r="A1757" t="s">
        <v>2675</v>
      </c>
      <c r="B1757">
        <v>2031</v>
      </c>
      <c r="C1757" s="3" t="str">
        <f>HYPERLINK("http://www.uniprot.org/uniprot/A5AYJ3","tr|A5AYJ3|A5AYJ3_VITVI")</f>
        <v>tr|A5AYJ3|A5AYJ3_VITVI</v>
      </c>
      <c r="D1757" t="s">
        <v>2676</v>
      </c>
      <c r="E1757">
        <v>59.71</v>
      </c>
      <c r="F1757">
        <v>690</v>
      </c>
      <c r="G1757">
        <v>278</v>
      </c>
      <c r="H1757">
        <v>15</v>
      </c>
      <c r="I1757">
        <v>1</v>
      </c>
      <c r="J1757">
        <v>2025</v>
      </c>
      <c r="K1757">
        <v>1</v>
      </c>
      <c r="L1757">
        <v>694</v>
      </c>
      <c r="M1757">
        <v>1374</v>
      </c>
      <c r="N1757" t="s">
        <v>18</v>
      </c>
      <c r="O1757">
        <v>0</v>
      </c>
      <c r="P1757">
        <v>2059</v>
      </c>
    </row>
    <row r="1758" spans="1:16" x14ac:dyDescent="0.25">
      <c r="A1758" t="s">
        <v>2677</v>
      </c>
      <c r="B1758">
        <v>474</v>
      </c>
      <c r="C1758" s="3" t="str">
        <f>HYPERLINK("http://www.uniprot.org/uniprot/K7LHI4","tr|K7LHI4|K7LHI4_SOYBN")</f>
        <v>tr|K7LHI4|K7LHI4_SOYBN</v>
      </c>
      <c r="D1758" t="s">
        <v>28</v>
      </c>
      <c r="E1758">
        <v>54.68</v>
      </c>
      <c r="F1758">
        <v>128</v>
      </c>
      <c r="G1758">
        <v>58</v>
      </c>
      <c r="H1758">
        <v>0</v>
      </c>
      <c r="I1758">
        <v>85</v>
      </c>
      <c r="J1758">
        <v>468</v>
      </c>
      <c r="K1758">
        <v>1</v>
      </c>
      <c r="L1758">
        <v>168</v>
      </c>
      <c r="M1758">
        <v>294</v>
      </c>
      <c r="N1758" t="s">
        <v>18</v>
      </c>
      <c r="O1758" s="1">
        <v>1.8961400000000001E-25</v>
      </c>
      <c r="P1758">
        <v>301</v>
      </c>
    </row>
    <row r="1759" spans="1:16" x14ac:dyDescent="0.25">
      <c r="A1759" t="s">
        <v>2678</v>
      </c>
      <c r="B1759">
        <v>1620</v>
      </c>
      <c r="C1759" s="3" t="str">
        <f>HYPERLINK("http://www.uniprot.org/uniprot/I1KAD6","tr|I1KAD6|I1KAD6_SOYBN")</f>
        <v>tr|I1KAD6|I1KAD6_SOYBN</v>
      </c>
      <c r="D1759" t="s">
        <v>28</v>
      </c>
      <c r="E1759">
        <v>58.75</v>
      </c>
      <c r="F1759">
        <v>548</v>
      </c>
      <c r="G1759">
        <v>226</v>
      </c>
      <c r="H1759">
        <v>9</v>
      </c>
      <c r="I1759">
        <v>1</v>
      </c>
      <c r="J1759">
        <v>1617</v>
      </c>
      <c r="K1759">
        <v>1</v>
      </c>
      <c r="L1759">
        <v>1</v>
      </c>
      <c r="M1759">
        <v>516</v>
      </c>
      <c r="N1759" t="s">
        <v>18</v>
      </c>
      <c r="O1759" s="1">
        <v>5.2578599999999996E-153</v>
      </c>
      <c r="P1759">
        <v>1409</v>
      </c>
    </row>
    <row r="1760" spans="1:16" x14ac:dyDescent="0.25">
      <c r="A1760" t="s">
        <v>2679</v>
      </c>
      <c r="B1760">
        <v>1269</v>
      </c>
      <c r="C1760" s="3" t="str">
        <f>HYPERLINK("http://www.uniprot.org/uniprot/I1LM18","tr|I1LM18|I1LM18_SOYBN")</f>
        <v>tr|I1LM18|I1LM18_SOYBN</v>
      </c>
      <c r="D1760" t="s">
        <v>71</v>
      </c>
      <c r="E1760">
        <v>80.47</v>
      </c>
      <c r="F1760">
        <v>420</v>
      </c>
      <c r="G1760">
        <v>82</v>
      </c>
      <c r="H1760">
        <v>0</v>
      </c>
      <c r="I1760">
        <v>1</v>
      </c>
      <c r="J1760">
        <v>1260</v>
      </c>
      <c r="K1760">
        <v>1</v>
      </c>
      <c r="L1760">
        <v>1</v>
      </c>
      <c r="M1760">
        <v>416</v>
      </c>
      <c r="N1760" t="s">
        <v>18</v>
      </c>
      <c r="O1760">
        <v>0</v>
      </c>
      <c r="P1760">
        <v>1712</v>
      </c>
    </row>
    <row r="1761" spans="1:16" x14ac:dyDescent="0.25">
      <c r="A1761" t="s">
        <v>2680</v>
      </c>
      <c r="B1761">
        <v>1299</v>
      </c>
      <c r="C1761" s="3" t="str">
        <f>HYPERLINK("http://www.uniprot.org/uniprot/G7KIC0","tr|G7KIC0|G7KIC0_MEDTR")</f>
        <v>tr|G7KIC0|G7KIC0_MEDTR</v>
      </c>
      <c r="D1761" t="s">
        <v>2681</v>
      </c>
      <c r="E1761">
        <v>69.09</v>
      </c>
      <c r="F1761">
        <v>385</v>
      </c>
      <c r="G1761">
        <v>119</v>
      </c>
      <c r="H1761">
        <v>0</v>
      </c>
      <c r="I1761">
        <v>130</v>
      </c>
      <c r="J1761">
        <v>1284</v>
      </c>
      <c r="K1761">
        <v>1</v>
      </c>
      <c r="L1761">
        <v>8</v>
      </c>
      <c r="M1761">
        <v>388</v>
      </c>
      <c r="N1761" t="s">
        <v>18</v>
      </c>
      <c r="O1761" s="1">
        <v>2.1315100000000001E-151</v>
      </c>
      <c r="P1761">
        <v>1394</v>
      </c>
    </row>
    <row r="1762" spans="1:16" x14ac:dyDescent="0.25">
      <c r="A1762" t="s">
        <v>2682</v>
      </c>
      <c r="B1762">
        <v>684</v>
      </c>
      <c r="C1762" s="3" t="str">
        <f>HYPERLINK("http://www.uniprot.org/uniprot/I1KP80","tr|I1KP80|I1KP80_SOYBN")</f>
        <v>tr|I1KP80|I1KP80_SOYBN</v>
      </c>
      <c r="D1762" t="s">
        <v>28</v>
      </c>
      <c r="E1762">
        <v>76.8</v>
      </c>
      <c r="F1762">
        <v>263</v>
      </c>
      <c r="G1762">
        <v>61</v>
      </c>
      <c r="H1762">
        <v>37</v>
      </c>
      <c r="I1762">
        <v>1</v>
      </c>
      <c r="J1762">
        <v>678</v>
      </c>
      <c r="K1762">
        <v>1</v>
      </c>
      <c r="L1762">
        <v>1</v>
      </c>
      <c r="M1762">
        <v>263</v>
      </c>
      <c r="N1762" t="s">
        <v>18</v>
      </c>
      <c r="O1762" s="1">
        <v>7.5182599999999994E-114</v>
      </c>
      <c r="P1762">
        <v>1066</v>
      </c>
    </row>
    <row r="1763" spans="1:16" x14ac:dyDescent="0.25">
      <c r="A1763" t="s">
        <v>2683</v>
      </c>
      <c r="B1763">
        <v>1131</v>
      </c>
      <c r="C1763" s="3" t="str">
        <f>HYPERLINK("http://www.uniprot.org/uniprot/G7LBH4","tr|G7LBH4|G7LBH4_MEDTR")</f>
        <v>tr|G7LBH4|G7LBH4_MEDTR</v>
      </c>
      <c r="D1763" t="s">
        <v>2684</v>
      </c>
      <c r="E1763">
        <v>89.65</v>
      </c>
      <c r="F1763">
        <v>377</v>
      </c>
      <c r="G1763">
        <v>39</v>
      </c>
      <c r="H1763">
        <v>2</v>
      </c>
      <c r="I1763">
        <v>4</v>
      </c>
      <c r="J1763">
        <v>1128</v>
      </c>
      <c r="K1763">
        <v>1</v>
      </c>
      <c r="L1763">
        <v>3</v>
      </c>
      <c r="M1763">
        <v>379</v>
      </c>
      <c r="N1763" t="s">
        <v>18</v>
      </c>
      <c r="O1763">
        <v>0</v>
      </c>
      <c r="P1763">
        <v>1678</v>
      </c>
    </row>
    <row r="1764" spans="1:16" x14ac:dyDescent="0.25">
      <c r="A1764" t="s">
        <v>2685</v>
      </c>
      <c r="B1764">
        <v>1461</v>
      </c>
      <c r="C1764" s="3" t="str">
        <f>HYPERLINK("http://www.uniprot.org/uniprot/G7JVS2","tr|G7JVS2|G7JVS2_MEDTR")</f>
        <v>tr|G7JVS2|G7JVS2_MEDTR</v>
      </c>
      <c r="D1764" t="s">
        <v>2686</v>
      </c>
      <c r="E1764">
        <v>79.92</v>
      </c>
      <c r="F1764">
        <v>548</v>
      </c>
      <c r="G1764">
        <v>110</v>
      </c>
      <c r="H1764">
        <v>62</v>
      </c>
      <c r="I1764">
        <v>1</v>
      </c>
      <c r="J1764">
        <v>1458</v>
      </c>
      <c r="K1764">
        <v>1</v>
      </c>
      <c r="L1764">
        <v>77</v>
      </c>
      <c r="M1764">
        <v>623</v>
      </c>
      <c r="N1764" t="s">
        <v>18</v>
      </c>
      <c r="O1764">
        <v>0</v>
      </c>
      <c r="P1764">
        <v>2213</v>
      </c>
    </row>
    <row r="1765" spans="1:16" x14ac:dyDescent="0.25">
      <c r="A1765" t="s">
        <v>2687</v>
      </c>
      <c r="B1765">
        <v>1215</v>
      </c>
      <c r="C1765" s="3" t="str">
        <f>HYPERLINK("http://www.uniprot.org/uniprot/Q4KU02","tr|Q4KU02|Q4KU02_MEDTR")</f>
        <v>tr|Q4KU02|Q4KU02_MEDTR</v>
      </c>
      <c r="D1765" t="s">
        <v>2688</v>
      </c>
      <c r="E1765">
        <v>86.24</v>
      </c>
      <c r="F1765">
        <v>429</v>
      </c>
      <c r="G1765">
        <v>59</v>
      </c>
      <c r="H1765">
        <v>25</v>
      </c>
      <c r="I1765">
        <v>1</v>
      </c>
      <c r="J1765">
        <v>1212</v>
      </c>
      <c r="K1765">
        <v>1</v>
      </c>
      <c r="L1765">
        <v>37</v>
      </c>
      <c r="M1765">
        <v>465</v>
      </c>
      <c r="N1765" t="s">
        <v>18</v>
      </c>
      <c r="O1765">
        <v>0</v>
      </c>
      <c r="P1765">
        <v>2056</v>
      </c>
    </row>
    <row r="1766" spans="1:16" x14ac:dyDescent="0.25">
      <c r="A1766" t="s">
        <v>2689</v>
      </c>
      <c r="B1766">
        <v>1047</v>
      </c>
      <c r="C1766" s="3" t="str">
        <f>HYPERLINK("http://www.uniprot.org/uniprot/G7JGK5","tr|G7JGK5|G7JGK5_MEDTR")</f>
        <v>tr|G7JGK5|G7JGK5_MEDTR</v>
      </c>
      <c r="D1766" t="s">
        <v>2690</v>
      </c>
      <c r="E1766">
        <v>84.04</v>
      </c>
      <c r="F1766">
        <v>351</v>
      </c>
      <c r="G1766">
        <v>56</v>
      </c>
      <c r="H1766">
        <v>8</v>
      </c>
      <c r="I1766">
        <v>1</v>
      </c>
      <c r="J1766">
        <v>1029</v>
      </c>
      <c r="K1766">
        <v>1</v>
      </c>
      <c r="L1766">
        <v>1</v>
      </c>
      <c r="M1766">
        <v>351</v>
      </c>
      <c r="N1766" t="s">
        <v>18</v>
      </c>
      <c r="O1766" s="1">
        <v>1.7658799999999999E-163</v>
      </c>
      <c r="P1766">
        <v>1497</v>
      </c>
    </row>
    <row r="1767" spans="1:16" x14ac:dyDescent="0.25">
      <c r="A1767" t="s">
        <v>2691</v>
      </c>
      <c r="B1767">
        <v>360</v>
      </c>
      <c r="C1767" s="3" t="str">
        <f>HYPERLINK("http://www.uniprot.org/uniprot/K7KME8","tr|K7KME8|K7KME8_SOYBN")</f>
        <v>tr|K7KME8|K7KME8_SOYBN</v>
      </c>
      <c r="D1767" t="s">
        <v>28</v>
      </c>
      <c r="E1767">
        <v>73.72</v>
      </c>
      <c r="F1767">
        <v>118</v>
      </c>
      <c r="G1767">
        <v>31</v>
      </c>
      <c r="H1767">
        <v>3</v>
      </c>
      <c r="I1767">
        <v>1</v>
      </c>
      <c r="J1767">
        <v>345</v>
      </c>
      <c r="K1767">
        <v>1</v>
      </c>
      <c r="L1767">
        <v>298</v>
      </c>
      <c r="M1767">
        <v>414</v>
      </c>
      <c r="N1767" t="s">
        <v>18</v>
      </c>
      <c r="O1767" s="1">
        <v>4.1381999999999998E-36</v>
      </c>
      <c r="P1767">
        <v>393</v>
      </c>
    </row>
    <row r="1768" spans="1:16" x14ac:dyDescent="0.25">
      <c r="A1768" t="s">
        <v>2692</v>
      </c>
      <c r="B1768">
        <v>321</v>
      </c>
      <c r="C1768" s="3" t="str">
        <f>HYPERLINK("http://www.uniprot.org/uniprot/I1NGY0","tr|I1NGY0|I1NGY0_SOYBN")</f>
        <v>tr|I1NGY0|I1NGY0_SOYBN</v>
      </c>
      <c r="D1768" t="s">
        <v>28</v>
      </c>
      <c r="E1768">
        <v>65.62</v>
      </c>
      <c r="F1768">
        <v>96</v>
      </c>
      <c r="G1768">
        <v>33</v>
      </c>
      <c r="H1768">
        <v>1</v>
      </c>
      <c r="I1768">
        <v>4</v>
      </c>
      <c r="J1768">
        <v>288</v>
      </c>
      <c r="K1768">
        <v>1</v>
      </c>
      <c r="L1768">
        <v>63</v>
      </c>
      <c r="M1768">
        <v>152</v>
      </c>
      <c r="N1768" t="s">
        <v>18</v>
      </c>
      <c r="O1768" s="1">
        <v>2.6501999999999999E-27</v>
      </c>
      <c r="P1768">
        <v>317</v>
      </c>
    </row>
    <row r="1769" spans="1:16" x14ac:dyDescent="0.25">
      <c r="A1769" t="s">
        <v>2693</v>
      </c>
      <c r="B1769">
        <v>2511</v>
      </c>
      <c r="C1769" s="3" t="str">
        <f>HYPERLINK("http://www.uniprot.org/uniprot/G7KBZ3","tr|G7KBZ3|G7KBZ3_MEDTR")</f>
        <v>tr|G7KBZ3|G7KBZ3_MEDTR</v>
      </c>
      <c r="D1769" t="s">
        <v>2694</v>
      </c>
      <c r="E1769">
        <v>63.53</v>
      </c>
      <c r="F1769">
        <v>946</v>
      </c>
      <c r="G1769">
        <v>345</v>
      </c>
      <c r="H1769">
        <v>110</v>
      </c>
      <c r="I1769">
        <v>1</v>
      </c>
      <c r="J1769">
        <v>2508</v>
      </c>
      <c r="K1769">
        <v>1</v>
      </c>
      <c r="L1769">
        <v>1</v>
      </c>
      <c r="M1769">
        <v>936</v>
      </c>
      <c r="N1769" t="s">
        <v>18</v>
      </c>
      <c r="O1769">
        <v>0</v>
      </c>
      <c r="P1769">
        <v>2824</v>
      </c>
    </row>
    <row r="1770" spans="1:16" x14ac:dyDescent="0.25">
      <c r="A1770" t="s">
        <v>2695</v>
      </c>
      <c r="B1770">
        <v>861</v>
      </c>
      <c r="C1770" s="3" t="str">
        <f>HYPERLINK("http://www.uniprot.org/uniprot/Q6TGC0","tr|Q6TGC0|Q6TGC0_MEDTR")</f>
        <v>tr|Q6TGC0|Q6TGC0_MEDTR</v>
      </c>
      <c r="D1770" t="s">
        <v>2696</v>
      </c>
      <c r="E1770">
        <v>81.72</v>
      </c>
      <c r="F1770">
        <v>279</v>
      </c>
      <c r="G1770">
        <v>51</v>
      </c>
      <c r="H1770">
        <v>0</v>
      </c>
      <c r="I1770">
        <v>1</v>
      </c>
      <c r="J1770">
        <v>837</v>
      </c>
      <c r="K1770">
        <v>1</v>
      </c>
      <c r="L1770">
        <v>1</v>
      </c>
      <c r="M1770">
        <v>275</v>
      </c>
      <c r="N1770" t="s">
        <v>18</v>
      </c>
      <c r="O1770" s="1">
        <v>7.4633599999999998E-124</v>
      </c>
      <c r="P1770">
        <v>1154</v>
      </c>
    </row>
    <row r="1771" spans="1:16" x14ac:dyDescent="0.25">
      <c r="A1771" t="s">
        <v>2697</v>
      </c>
      <c r="B1771">
        <v>597</v>
      </c>
      <c r="C1771" s="3" t="str">
        <f>HYPERLINK("http://www.uniprot.org/uniprot/A5AEG4","tr|A5AEG4|A5AEG4_VITVI")</f>
        <v>tr|A5AEG4|A5AEG4_VITVI</v>
      </c>
      <c r="D1771" t="s">
        <v>2698</v>
      </c>
      <c r="E1771">
        <v>70.459999999999994</v>
      </c>
      <c r="F1771">
        <v>193</v>
      </c>
      <c r="G1771">
        <v>57</v>
      </c>
      <c r="H1771">
        <v>0</v>
      </c>
      <c r="I1771">
        <v>1</v>
      </c>
      <c r="J1771">
        <v>579</v>
      </c>
      <c r="K1771">
        <v>1</v>
      </c>
      <c r="L1771">
        <v>140</v>
      </c>
      <c r="M1771">
        <v>332</v>
      </c>
      <c r="N1771" t="s">
        <v>18</v>
      </c>
      <c r="O1771" s="1">
        <v>6.2978400000000001E-75</v>
      </c>
      <c r="P1771">
        <v>729</v>
      </c>
    </row>
    <row r="1772" spans="1:16" x14ac:dyDescent="0.25">
      <c r="A1772" t="s">
        <v>2699</v>
      </c>
      <c r="B1772">
        <v>153</v>
      </c>
      <c r="C1772" s="3" t="str">
        <f>HYPERLINK("http://www.uniprot.org/uniprot/Q4A185","tr|Q4A185|Q4A185_MEDTR")</f>
        <v>tr|Q4A185|Q4A185_MEDTR</v>
      </c>
      <c r="D1772" t="s">
        <v>2700</v>
      </c>
      <c r="E1772">
        <v>80.39</v>
      </c>
      <c r="F1772">
        <v>51</v>
      </c>
      <c r="G1772">
        <v>10</v>
      </c>
      <c r="H1772">
        <v>1</v>
      </c>
      <c r="I1772">
        <v>1</v>
      </c>
      <c r="J1772">
        <v>150</v>
      </c>
      <c r="K1772">
        <v>1</v>
      </c>
      <c r="L1772">
        <v>1</v>
      </c>
      <c r="M1772">
        <v>51</v>
      </c>
      <c r="N1772" t="s">
        <v>18</v>
      </c>
      <c r="O1772" s="1">
        <v>1.39237E-15</v>
      </c>
      <c r="P1772">
        <v>216</v>
      </c>
    </row>
    <row r="1773" spans="1:16" x14ac:dyDescent="0.25">
      <c r="A1773" t="s">
        <v>2701</v>
      </c>
      <c r="B1773">
        <v>1041</v>
      </c>
      <c r="C1773" s="3" t="str">
        <f>HYPERLINK("http://www.uniprot.org/uniprot/G7L565","tr|G7L565|G7L565_MEDTR")</f>
        <v>tr|G7L565|G7L565_MEDTR</v>
      </c>
      <c r="D1773" t="s">
        <v>2702</v>
      </c>
      <c r="E1773">
        <v>67.05</v>
      </c>
      <c r="F1773">
        <v>346</v>
      </c>
      <c r="G1773">
        <v>114</v>
      </c>
      <c r="H1773">
        <v>0</v>
      </c>
      <c r="I1773">
        <v>1</v>
      </c>
      <c r="J1773">
        <v>1038</v>
      </c>
      <c r="K1773">
        <v>1</v>
      </c>
      <c r="L1773">
        <v>201</v>
      </c>
      <c r="M1773">
        <v>546</v>
      </c>
      <c r="N1773" t="s">
        <v>18</v>
      </c>
      <c r="O1773" s="1">
        <v>9.3576399999999996E-133</v>
      </c>
      <c r="P1773">
        <v>1232</v>
      </c>
    </row>
    <row r="1774" spans="1:16" x14ac:dyDescent="0.25">
      <c r="A1774" t="s">
        <v>2703</v>
      </c>
      <c r="B1774">
        <v>747</v>
      </c>
      <c r="C1774" s="3" t="str">
        <f>HYPERLINK("http://www.uniprot.org/uniprot/R9R699","tr|R9R699|R9R699_9FABA")</f>
        <v>tr|R9R699|R9R699_9FABA</v>
      </c>
      <c r="D1774" t="s">
        <v>2704</v>
      </c>
      <c r="E1774">
        <v>88.36</v>
      </c>
      <c r="F1774">
        <v>232</v>
      </c>
      <c r="G1774">
        <v>27</v>
      </c>
      <c r="H1774">
        <v>0</v>
      </c>
      <c r="I1774">
        <v>46</v>
      </c>
      <c r="J1774">
        <v>741</v>
      </c>
      <c r="K1774">
        <v>1</v>
      </c>
      <c r="L1774">
        <v>28</v>
      </c>
      <c r="M1774">
        <v>259</v>
      </c>
      <c r="N1774" t="s">
        <v>18</v>
      </c>
      <c r="O1774" s="1">
        <v>8.1754300000000006E-115</v>
      </c>
      <c r="P1774">
        <v>1075</v>
      </c>
    </row>
    <row r="1775" spans="1:16" x14ac:dyDescent="0.25">
      <c r="A1775" t="s">
        <v>2705</v>
      </c>
      <c r="B1775">
        <v>444</v>
      </c>
      <c r="C1775" s="3" t="str">
        <f>HYPERLINK("http://www.uniprot.org/uniprot/I3S5B0","tr|I3S5B0|I3S5B0_LOTJA")</f>
        <v>tr|I3S5B0|I3S5B0_LOTJA</v>
      </c>
      <c r="D1775" t="s">
        <v>93</v>
      </c>
      <c r="E1775">
        <v>68.7</v>
      </c>
      <c r="F1775">
        <v>147</v>
      </c>
      <c r="G1775">
        <v>46</v>
      </c>
      <c r="H1775">
        <v>0</v>
      </c>
      <c r="I1775">
        <v>1</v>
      </c>
      <c r="J1775">
        <v>441</v>
      </c>
      <c r="K1775">
        <v>1</v>
      </c>
      <c r="L1775">
        <v>1</v>
      </c>
      <c r="M1775">
        <v>147</v>
      </c>
      <c r="N1775" t="s">
        <v>18</v>
      </c>
      <c r="O1775" s="1">
        <v>7.5405600000000005E-46</v>
      </c>
      <c r="P1775">
        <v>477</v>
      </c>
    </row>
    <row r="1776" spans="1:16" x14ac:dyDescent="0.25">
      <c r="A1776" t="s">
        <v>2706</v>
      </c>
      <c r="B1776">
        <v>1497</v>
      </c>
      <c r="C1776" s="3" t="str">
        <f>HYPERLINK("http://www.uniprot.org/uniprot/F6LPV2","tr|F6LPV2|F6LPV2_MEDTR")</f>
        <v>tr|F6LPV2|F6LPV2_MEDTR</v>
      </c>
      <c r="D1776" t="s">
        <v>2707</v>
      </c>
      <c r="E1776">
        <v>78.33</v>
      </c>
      <c r="F1776">
        <v>540</v>
      </c>
      <c r="G1776">
        <v>117</v>
      </c>
      <c r="H1776">
        <v>42</v>
      </c>
      <c r="I1776">
        <v>1</v>
      </c>
      <c r="J1776">
        <v>1494</v>
      </c>
      <c r="K1776">
        <v>1</v>
      </c>
      <c r="L1776">
        <v>1</v>
      </c>
      <c r="M1776">
        <v>533</v>
      </c>
      <c r="N1776" t="s">
        <v>18</v>
      </c>
      <c r="O1776">
        <v>0</v>
      </c>
      <c r="P1776">
        <v>2057</v>
      </c>
    </row>
    <row r="1777" spans="1:16" x14ac:dyDescent="0.25">
      <c r="A1777" t="s">
        <v>2708</v>
      </c>
      <c r="B1777">
        <v>1470</v>
      </c>
      <c r="C1777" s="3" t="str">
        <f>HYPERLINK("http://www.uniprot.org/uniprot/I3SNA3","tr|I3SNA3|I3SNA3_MEDTR")</f>
        <v>tr|I3SNA3|I3SNA3_MEDTR</v>
      </c>
      <c r="D1777" t="s">
        <v>22</v>
      </c>
      <c r="E1777">
        <v>87.86</v>
      </c>
      <c r="F1777">
        <v>486</v>
      </c>
      <c r="G1777">
        <v>59</v>
      </c>
      <c r="H1777">
        <v>1</v>
      </c>
      <c r="I1777">
        <v>13</v>
      </c>
      <c r="J1777">
        <v>1467</v>
      </c>
      <c r="K1777">
        <v>1</v>
      </c>
      <c r="L1777">
        <v>3</v>
      </c>
      <c r="M1777">
        <v>484</v>
      </c>
      <c r="N1777" t="s">
        <v>18</v>
      </c>
      <c r="O1777">
        <v>0</v>
      </c>
      <c r="P1777">
        <v>2299</v>
      </c>
    </row>
    <row r="1778" spans="1:16" x14ac:dyDescent="0.25">
      <c r="A1778" t="s">
        <v>2709</v>
      </c>
      <c r="B1778">
        <v>1224</v>
      </c>
      <c r="C1778" s="3" t="str">
        <f>HYPERLINK("http://www.uniprot.org/uniprot/G7K4E6","tr|G7K4E6|G7K4E6_MEDTR")</f>
        <v>tr|G7K4E6|G7K4E6_MEDTR</v>
      </c>
      <c r="D1778" t="s">
        <v>2710</v>
      </c>
      <c r="E1778">
        <v>78.62</v>
      </c>
      <c r="F1778">
        <v>407</v>
      </c>
      <c r="G1778">
        <v>87</v>
      </c>
      <c r="H1778">
        <v>0</v>
      </c>
      <c r="I1778">
        <v>1</v>
      </c>
      <c r="J1778">
        <v>1221</v>
      </c>
      <c r="K1778">
        <v>1</v>
      </c>
      <c r="L1778">
        <v>341</v>
      </c>
      <c r="M1778">
        <v>746</v>
      </c>
      <c r="N1778" t="s">
        <v>18</v>
      </c>
      <c r="O1778">
        <v>0</v>
      </c>
      <c r="P1778">
        <v>1687</v>
      </c>
    </row>
    <row r="1779" spans="1:16" x14ac:dyDescent="0.25">
      <c r="A1779" t="s">
        <v>2711</v>
      </c>
      <c r="B1779">
        <v>1767</v>
      </c>
      <c r="C1779" s="3" t="str">
        <f>HYPERLINK("http://www.uniprot.org/uniprot/G7JY54","tr|G7JY54|G7JY54_MEDTR")</f>
        <v>tr|G7JY54|G7JY54_MEDTR</v>
      </c>
      <c r="D1779" t="s">
        <v>2712</v>
      </c>
      <c r="E1779">
        <v>53.85</v>
      </c>
      <c r="F1779">
        <v>635</v>
      </c>
      <c r="G1779">
        <v>293</v>
      </c>
      <c r="H1779">
        <v>47</v>
      </c>
      <c r="I1779">
        <v>1</v>
      </c>
      <c r="J1779">
        <v>1764</v>
      </c>
      <c r="K1779">
        <v>1</v>
      </c>
      <c r="L1779">
        <v>1</v>
      </c>
      <c r="M1779">
        <v>590</v>
      </c>
      <c r="N1779" t="s">
        <v>18</v>
      </c>
      <c r="O1779" s="1">
        <v>5.7075999999999999E-164</v>
      </c>
      <c r="P1779">
        <v>1504</v>
      </c>
    </row>
    <row r="1780" spans="1:16" x14ac:dyDescent="0.25">
      <c r="A1780" t="s">
        <v>2713</v>
      </c>
      <c r="B1780">
        <v>804</v>
      </c>
      <c r="C1780" s="3" t="str">
        <f>HYPERLINK("http://www.uniprot.org/uniprot/G7KSI4","tr|G7KSI4|G7KSI4_MEDTR")</f>
        <v>tr|G7KSI4|G7KSI4_MEDTR</v>
      </c>
      <c r="D1780" t="s">
        <v>2714</v>
      </c>
      <c r="E1780">
        <v>77.319999999999993</v>
      </c>
      <c r="F1780">
        <v>269</v>
      </c>
      <c r="G1780">
        <v>61</v>
      </c>
      <c r="H1780">
        <v>2</v>
      </c>
      <c r="I1780">
        <v>1</v>
      </c>
      <c r="J1780">
        <v>801</v>
      </c>
      <c r="K1780">
        <v>1</v>
      </c>
      <c r="L1780">
        <v>48</v>
      </c>
      <c r="M1780">
        <v>316</v>
      </c>
      <c r="N1780" t="s">
        <v>18</v>
      </c>
      <c r="O1780" s="1">
        <v>4.7240400000000001E-106</v>
      </c>
      <c r="P1780">
        <v>1000</v>
      </c>
    </row>
    <row r="1781" spans="1:16" x14ac:dyDescent="0.25">
      <c r="A1781" t="s">
        <v>2715</v>
      </c>
      <c r="B1781">
        <v>1818</v>
      </c>
      <c r="C1781" s="3" t="str">
        <f>HYPERLINK("http://www.uniprot.org/uniprot/G7KWE3","tr|G7KWE3|G7KWE3_MEDTR")</f>
        <v>tr|G7KWE3|G7KWE3_MEDTR</v>
      </c>
      <c r="D1781" t="s">
        <v>2716</v>
      </c>
      <c r="E1781">
        <v>83.66</v>
      </c>
      <c r="F1781">
        <v>606</v>
      </c>
      <c r="G1781">
        <v>99</v>
      </c>
      <c r="H1781">
        <v>1</v>
      </c>
      <c r="I1781">
        <v>1</v>
      </c>
      <c r="J1781">
        <v>1815</v>
      </c>
      <c r="K1781">
        <v>1</v>
      </c>
      <c r="L1781">
        <v>2</v>
      </c>
      <c r="M1781">
        <v>607</v>
      </c>
      <c r="N1781" t="s">
        <v>18</v>
      </c>
      <c r="O1781">
        <v>0</v>
      </c>
      <c r="P1781">
        <v>2661</v>
      </c>
    </row>
    <row r="1782" spans="1:16" x14ac:dyDescent="0.25">
      <c r="A1782" t="s">
        <v>2717</v>
      </c>
      <c r="B1782">
        <v>375</v>
      </c>
      <c r="C1782" s="3" t="str">
        <f>HYPERLINK("http://www.uniprot.org/uniprot/K7K8J1","tr|K7K8J1|K7K8J1_SOYBN")</f>
        <v>tr|K7K8J1|K7K8J1_SOYBN</v>
      </c>
      <c r="D1782" t="s">
        <v>28</v>
      </c>
      <c r="E1782">
        <v>92.37</v>
      </c>
      <c r="F1782">
        <v>118</v>
      </c>
      <c r="G1782">
        <v>9</v>
      </c>
      <c r="H1782">
        <v>0</v>
      </c>
      <c r="I1782">
        <v>4</v>
      </c>
      <c r="J1782">
        <v>357</v>
      </c>
      <c r="K1782">
        <v>1</v>
      </c>
      <c r="L1782">
        <v>259</v>
      </c>
      <c r="M1782">
        <v>376</v>
      </c>
      <c r="N1782" t="s">
        <v>18</v>
      </c>
      <c r="O1782" s="1">
        <v>2.3607999999999999E-55</v>
      </c>
      <c r="P1782">
        <v>559</v>
      </c>
    </row>
    <row r="1783" spans="1:16" x14ac:dyDescent="0.25">
      <c r="A1783" t="s">
        <v>2718</v>
      </c>
      <c r="B1783">
        <v>1323</v>
      </c>
      <c r="C1783" s="3" t="str">
        <f>HYPERLINK("http://www.uniprot.org/uniprot/I1NFM6","tr|I1NFM6|I1NFM6_SOYBN")</f>
        <v>tr|I1NFM6|I1NFM6_SOYBN</v>
      </c>
      <c r="D1783" t="s">
        <v>28</v>
      </c>
      <c r="E1783">
        <v>90.74</v>
      </c>
      <c r="F1783">
        <v>443</v>
      </c>
      <c r="G1783">
        <v>41</v>
      </c>
      <c r="H1783">
        <v>3</v>
      </c>
      <c r="I1783">
        <v>1</v>
      </c>
      <c r="J1783">
        <v>1320</v>
      </c>
      <c r="K1783">
        <v>1</v>
      </c>
      <c r="L1783">
        <v>1</v>
      </c>
      <c r="M1783">
        <v>431</v>
      </c>
      <c r="N1783" t="s">
        <v>18</v>
      </c>
      <c r="O1783">
        <v>0</v>
      </c>
      <c r="P1783">
        <v>2019</v>
      </c>
    </row>
    <row r="1784" spans="1:16" x14ac:dyDescent="0.25">
      <c r="A1784" t="s">
        <v>2719</v>
      </c>
      <c r="B1784">
        <v>1065</v>
      </c>
      <c r="C1784" s="3" t="str">
        <f>HYPERLINK("http://www.uniprot.org/uniprot/G7IVC1","tr|G7IVC1|G7IVC1_MEDTR")</f>
        <v>tr|G7IVC1|G7IVC1_MEDTR</v>
      </c>
      <c r="D1784" t="s">
        <v>2720</v>
      </c>
      <c r="E1784">
        <v>79.709999999999994</v>
      </c>
      <c r="F1784">
        <v>355</v>
      </c>
      <c r="G1784">
        <v>72</v>
      </c>
      <c r="H1784">
        <v>1</v>
      </c>
      <c r="I1784">
        <v>1</v>
      </c>
      <c r="J1784">
        <v>1062</v>
      </c>
      <c r="K1784">
        <v>1</v>
      </c>
      <c r="L1784">
        <v>1</v>
      </c>
      <c r="M1784">
        <v>351</v>
      </c>
      <c r="N1784" t="s">
        <v>18</v>
      </c>
      <c r="O1784" s="1">
        <v>8.4648599999999999E-153</v>
      </c>
      <c r="P1784">
        <v>1405</v>
      </c>
    </row>
    <row r="1785" spans="1:16" x14ac:dyDescent="0.25">
      <c r="A1785" t="s">
        <v>2721</v>
      </c>
      <c r="B1785">
        <v>312</v>
      </c>
      <c r="C1785" s="3" t="str">
        <f>HYPERLINK("http://www.uniprot.org/uniprot/I1JJQ5","tr|I1JJQ5|I1JJQ5_SOYBN")</f>
        <v>tr|I1JJQ5|I1JJQ5_SOYBN</v>
      </c>
      <c r="D1785" t="s">
        <v>28</v>
      </c>
      <c r="E1785">
        <v>72.540000000000006</v>
      </c>
      <c r="F1785">
        <v>102</v>
      </c>
      <c r="G1785">
        <v>28</v>
      </c>
      <c r="H1785">
        <v>0</v>
      </c>
      <c r="I1785">
        <v>1</v>
      </c>
      <c r="J1785">
        <v>306</v>
      </c>
      <c r="K1785">
        <v>1</v>
      </c>
      <c r="L1785">
        <v>348</v>
      </c>
      <c r="M1785">
        <v>449</v>
      </c>
      <c r="N1785" t="s">
        <v>18</v>
      </c>
      <c r="O1785" s="1">
        <v>1.32841E-34</v>
      </c>
      <c r="P1785">
        <v>380</v>
      </c>
    </row>
    <row r="1786" spans="1:16" x14ac:dyDescent="0.25">
      <c r="A1786" t="s">
        <v>2722</v>
      </c>
      <c r="B1786">
        <v>1317</v>
      </c>
      <c r="C1786" s="3" t="str">
        <f>HYPERLINK("http://www.uniprot.org/uniprot/K7KUJ8","tr|K7KUJ8|K7KUJ8_SOYBN")</f>
        <v>tr|K7KUJ8|K7KUJ8_SOYBN</v>
      </c>
      <c r="D1786" t="s">
        <v>28</v>
      </c>
      <c r="E1786">
        <v>82.19</v>
      </c>
      <c r="F1786">
        <v>438</v>
      </c>
      <c r="G1786">
        <v>78</v>
      </c>
      <c r="H1786">
        <v>0</v>
      </c>
      <c r="I1786">
        <v>1</v>
      </c>
      <c r="J1786">
        <v>1314</v>
      </c>
      <c r="K1786">
        <v>1</v>
      </c>
      <c r="L1786">
        <v>44</v>
      </c>
      <c r="M1786">
        <v>481</v>
      </c>
      <c r="N1786" t="s">
        <v>18</v>
      </c>
      <c r="O1786">
        <v>0</v>
      </c>
      <c r="P1786">
        <v>1929</v>
      </c>
    </row>
    <row r="1787" spans="1:16" x14ac:dyDescent="0.25">
      <c r="A1787" t="s">
        <v>2723</v>
      </c>
      <c r="B1787">
        <v>1530</v>
      </c>
      <c r="C1787" s="3" t="str">
        <f>HYPERLINK("http://www.uniprot.org/uniprot/K7LFL8","tr|K7LFL8|K7LFL8_SOYBN")</f>
        <v>tr|K7LFL8|K7LFL8_SOYBN</v>
      </c>
      <c r="D1787" t="s">
        <v>28</v>
      </c>
      <c r="E1787">
        <v>78.52</v>
      </c>
      <c r="F1787">
        <v>489</v>
      </c>
      <c r="G1787">
        <v>105</v>
      </c>
      <c r="H1787">
        <v>1</v>
      </c>
      <c r="I1787">
        <v>64</v>
      </c>
      <c r="J1787">
        <v>1527</v>
      </c>
      <c r="K1787">
        <v>1</v>
      </c>
      <c r="L1787">
        <v>38</v>
      </c>
      <c r="M1787">
        <v>526</v>
      </c>
      <c r="N1787" t="s">
        <v>18</v>
      </c>
      <c r="O1787">
        <v>0</v>
      </c>
      <c r="P1787">
        <v>2042</v>
      </c>
    </row>
    <row r="1788" spans="1:16" x14ac:dyDescent="0.25">
      <c r="A1788" t="s">
        <v>2724</v>
      </c>
      <c r="B1788">
        <v>354</v>
      </c>
      <c r="C1788" s="3" t="str">
        <f>HYPERLINK("http://www.uniprot.org/uniprot/G7J9H9","tr|G7J9H9|G7J9H9_MEDTR")</f>
        <v>tr|G7J9H9|G7J9H9_MEDTR</v>
      </c>
      <c r="D1788" t="s">
        <v>1308</v>
      </c>
      <c r="E1788">
        <v>56</v>
      </c>
      <c r="F1788">
        <v>125</v>
      </c>
      <c r="G1788">
        <v>55</v>
      </c>
      <c r="H1788">
        <v>10</v>
      </c>
      <c r="I1788">
        <v>7</v>
      </c>
      <c r="J1788">
        <v>351</v>
      </c>
      <c r="K1788">
        <v>1</v>
      </c>
      <c r="L1788">
        <v>86</v>
      </c>
      <c r="M1788">
        <v>208</v>
      </c>
      <c r="N1788" t="s">
        <v>18</v>
      </c>
      <c r="O1788" s="1">
        <v>1.7576600000000001E-26</v>
      </c>
      <c r="P1788">
        <v>310</v>
      </c>
    </row>
    <row r="1789" spans="1:16" x14ac:dyDescent="0.25">
      <c r="A1789" t="s">
        <v>2725</v>
      </c>
      <c r="B1789">
        <v>2241</v>
      </c>
      <c r="C1789" s="3" t="str">
        <f>HYPERLINK("http://www.uniprot.org/uniprot/I1K6L1","tr|I1K6L1|I1K6L1_SOYBN")</f>
        <v>tr|I1K6L1|I1K6L1_SOYBN</v>
      </c>
      <c r="D1789" t="s">
        <v>71</v>
      </c>
      <c r="E1789">
        <v>53.35</v>
      </c>
      <c r="F1789">
        <v>759</v>
      </c>
      <c r="G1789">
        <v>354</v>
      </c>
      <c r="H1789">
        <v>13</v>
      </c>
      <c r="I1789">
        <v>1</v>
      </c>
      <c r="J1789">
        <v>2238</v>
      </c>
      <c r="K1789">
        <v>1</v>
      </c>
      <c r="L1789">
        <v>57</v>
      </c>
      <c r="M1789">
        <v>704</v>
      </c>
      <c r="N1789" t="s">
        <v>18</v>
      </c>
      <c r="O1789">
        <v>0</v>
      </c>
      <c r="P1789">
        <v>1792</v>
      </c>
    </row>
    <row r="1790" spans="1:16" x14ac:dyDescent="0.25">
      <c r="A1790" t="s">
        <v>2726</v>
      </c>
      <c r="B1790">
        <v>963</v>
      </c>
      <c r="C1790" s="3" t="str">
        <f>HYPERLINK("http://www.uniprot.org/uniprot/G7LBH2","tr|G7LBH2|G7LBH2_MEDTR")</f>
        <v>tr|G7LBH2|G7LBH2_MEDTR</v>
      </c>
      <c r="D1790" t="s">
        <v>2727</v>
      </c>
      <c r="E1790">
        <v>84.19</v>
      </c>
      <c r="F1790">
        <v>291</v>
      </c>
      <c r="G1790">
        <v>46</v>
      </c>
      <c r="H1790">
        <v>6</v>
      </c>
      <c r="I1790">
        <v>1</v>
      </c>
      <c r="J1790">
        <v>855</v>
      </c>
      <c r="K1790">
        <v>1</v>
      </c>
      <c r="L1790">
        <v>1</v>
      </c>
      <c r="M1790">
        <v>291</v>
      </c>
      <c r="N1790" t="s">
        <v>18</v>
      </c>
      <c r="O1790" s="1">
        <v>6.0977099999999998E-136</v>
      </c>
      <c r="P1790">
        <v>1259</v>
      </c>
    </row>
    <row r="1791" spans="1:16" x14ac:dyDescent="0.25">
      <c r="A1791" t="s">
        <v>2728</v>
      </c>
      <c r="B1791">
        <v>612</v>
      </c>
      <c r="C1791" s="3" t="str">
        <f>HYPERLINK("http://www.uniprot.org/uniprot/G7I6K4","tr|G7I6K4|G7I6K4_MEDTR")</f>
        <v>tr|G7I6K4|G7I6K4_MEDTR</v>
      </c>
      <c r="D1791" t="s">
        <v>2729</v>
      </c>
      <c r="E1791">
        <v>91.62</v>
      </c>
      <c r="F1791">
        <v>203</v>
      </c>
      <c r="G1791">
        <v>17</v>
      </c>
      <c r="H1791">
        <v>0</v>
      </c>
      <c r="I1791">
        <v>1</v>
      </c>
      <c r="J1791">
        <v>609</v>
      </c>
      <c r="K1791">
        <v>1</v>
      </c>
      <c r="L1791">
        <v>292</v>
      </c>
      <c r="M1791">
        <v>494</v>
      </c>
      <c r="N1791" t="s">
        <v>18</v>
      </c>
      <c r="O1791" s="1">
        <v>2.3203300000000001E-107</v>
      </c>
      <c r="P1791">
        <v>1009</v>
      </c>
    </row>
    <row r="1792" spans="1:16" x14ac:dyDescent="0.25">
      <c r="A1792" t="s">
        <v>2730</v>
      </c>
      <c r="B1792">
        <v>2418</v>
      </c>
      <c r="C1792" s="3" t="str">
        <f>HYPERLINK("http://www.uniprot.org/uniprot/K7LFI7","tr|K7LFI7|K7LFI7_SOYBN")</f>
        <v>tr|K7LFI7|K7LFI7_SOYBN</v>
      </c>
      <c r="D1792" t="s">
        <v>28</v>
      </c>
      <c r="E1792">
        <v>51.64</v>
      </c>
      <c r="F1792">
        <v>879</v>
      </c>
      <c r="G1792">
        <v>425</v>
      </c>
      <c r="H1792">
        <v>82</v>
      </c>
      <c r="I1792">
        <v>22</v>
      </c>
      <c r="J1792">
        <v>2412</v>
      </c>
      <c r="K1792">
        <v>1</v>
      </c>
      <c r="L1792">
        <v>7</v>
      </c>
      <c r="M1792">
        <v>837</v>
      </c>
      <c r="N1792" t="s">
        <v>18</v>
      </c>
      <c r="O1792">
        <v>0</v>
      </c>
      <c r="P1792">
        <v>1828</v>
      </c>
    </row>
    <row r="1793" spans="1:16" x14ac:dyDescent="0.25">
      <c r="A1793" t="s">
        <v>2731</v>
      </c>
      <c r="B1793">
        <v>1596</v>
      </c>
      <c r="C1793" s="3" t="str">
        <f>HYPERLINK("http://www.uniprot.org/uniprot/G7JGK7","tr|G7JGK7|G7JGK7_MEDTR")</f>
        <v>tr|G7JGK7|G7JGK7_MEDTR</v>
      </c>
      <c r="D1793" t="s">
        <v>2732</v>
      </c>
      <c r="E1793">
        <v>80.22</v>
      </c>
      <c r="F1793">
        <v>541</v>
      </c>
      <c r="G1793">
        <v>107</v>
      </c>
      <c r="H1793">
        <v>10</v>
      </c>
      <c r="I1793">
        <v>1</v>
      </c>
      <c r="J1793">
        <v>1593</v>
      </c>
      <c r="K1793">
        <v>1</v>
      </c>
      <c r="L1793">
        <v>1</v>
      </c>
      <c r="M1793">
        <v>541</v>
      </c>
      <c r="N1793" t="s">
        <v>18</v>
      </c>
      <c r="O1793">
        <v>0</v>
      </c>
      <c r="P1793">
        <v>2243</v>
      </c>
    </row>
    <row r="1794" spans="1:16" x14ac:dyDescent="0.25">
      <c r="A1794" t="s">
        <v>2733</v>
      </c>
      <c r="B1794">
        <v>888</v>
      </c>
      <c r="C1794" s="3" t="str">
        <f>HYPERLINK("http://www.uniprot.org/uniprot/C6TJN7","tr|C6TJN7|C6TJN7_SOYBN")</f>
        <v>tr|C6TJN7|C6TJN7_SOYBN</v>
      </c>
      <c r="D1794" t="s">
        <v>210</v>
      </c>
      <c r="E1794">
        <v>81.3</v>
      </c>
      <c r="F1794">
        <v>123</v>
      </c>
      <c r="G1794">
        <v>23</v>
      </c>
      <c r="H1794">
        <v>0</v>
      </c>
      <c r="I1794">
        <v>1</v>
      </c>
      <c r="J1794">
        <v>369</v>
      </c>
      <c r="K1794">
        <v>1</v>
      </c>
      <c r="L1794">
        <v>1</v>
      </c>
      <c r="M1794">
        <v>123</v>
      </c>
      <c r="N1794" t="s">
        <v>18</v>
      </c>
      <c r="O1794" s="1">
        <v>1.1697000000000001E-50</v>
      </c>
      <c r="P1794">
        <v>523</v>
      </c>
    </row>
    <row r="1795" spans="1:16" x14ac:dyDescent="0.25">
      <c r="A1795" t="s">
        <v>2734</v>
      </c>
      <c r="B1795">
        <v>1068</v>
      </c>
      <c r="C1795" s="3" t="str">
        <f>HYPERLINK("http://www.uniprot.org/uniprot/G7I3Q0","tr|G7I3Q0|G7I3Q0_MEDTR")</f>
        <v>tr|G7I3Q0|G7I3Q0_MEDTR</v>
      </c>
      <c r="D1795" t="s">
        <v>2735</v>
      </c>
      <c r="E1795">
        <v>31.42</v>
      </c>
      <c r="F1795">
        <v>175</v>
      </c>
      <c r="G1795">
        <v>120</v>
      </c>
      <c r="H1795">
        <v>16</v>
      </c>
      <c r="I1795">
        <v>448</v>
      </c>
      <c r="J1795">
        <v>924</v>
      </c>
      <c r="K1795">
        <v>1</v>
      </c>
      <c r="L1795">
        <v>249</v>
      </c>
      <c r="M1795">
        <v>421</v>
      </c>
      <c r="N1795" t="s">
        <v>18</v>
      </c>
      <c r="O1795" s="1">
        <v>3.0408100000000001E-17</v>
      </c>
      <c r="P1795">
        <v>236</v>
      </c>
    </row>
    <row r="1796" spans="1:16" x14ac:dyDescent="0.25">
      <c r="A1796" t="s">
        <v>2736</v>
      </c>
      <c r="B1796">
        <v>1347</v>
      </c>
      <c r="C1796" s="3" t="str">
        <f>HYPERLINK("http://www.uniprot.org/uniprot/G7JRA7","tr|G7JRA7|G7JRA7_MEDTR")</f>
        <v>tr|G7JRA7|G7JRA7_MEDTR</v>
      </c>
      <c r="D1796" t="s">
        <v>2737</v>
      </c>
      <c r="E1796">
        <v>96.42</v>
      </c>
      <c r="F1796">
        <v>448</v>
      </c>
      <c r="G1796">
        <v>16</v>
      </c>
      <c r="H1796">
        <v>0</v>
      </c>
      <c r="I1796">
        <v>1</v>
      </c>
      <c r="J1796">
        <v>1344</v>
      </c>
      <c r="K1796">
        <v>1</v>
      </c>
      <c r="L1796">
        <v>1</v>
      </c>
      <c r="M1796">
        <v>448</v>
      </c>
      <c r="N1796" t="s">
        <v>18</v>
      </c>
      <c r="O1796">
        <v>0</v>
      </c>
      <c r="P1796">
        <v>2269</v>
      </c>
    </row>
    <row r="1797" spans="1:16" x14ac:dyDescent="0.25">
      <c r="A1797" t="s">
        <v>2738</v>
      </c>
      <c r="B1797">
        <v>1536</v>
      </c>
      <c r="C1797" s="3" t="str">
        <f>HYPERLINK("http://www.uniprot.org/uniprot/K7MFD5","tr|K7MFD5|K7MFD5_SOYBN")</f>
        <v>tr|K7MFD5|K7MFD5_SOYBN</v>
      </c>
      <c r="D1797" t="s">
        <v>28</v>
      </c>
      <c r="E1797">
        <v>81.459999999999994</v>
      </c>
      <c r="F1797">
        <v>518</v>
      </c>
      <c r="G1797">
        <v>96</v>
      </c>
      <c r="H1797">
        <v>7</v>
      </c>
      <c r="I1797">
        <v>1</v>
      </c>
      <c r="J1797">
        <v>1533</v>
      </c>
      <c r="K1797">
        <v>1</v>
      </c>
      <c r="L1797">
        <v>1</v>
      </c>
      <c r="M1797">
        <v>514</v>
      </c>
      <c r="N1797" t="s">
        <v>18</v>
      </c>
      <c r="O1797">
        <v>0</v>
      </c>
      <c r="P1797">
        <v>2201</v>
      </c>
    </row>
    <row r="1798" spans="1:16" x14ac:dyDescent="0.25">
      <c r="A1798" t="s">
        <v>2739</v>
      </c>
      <c r="B1798">
        <v>1410</v>
      </c>
      <c r="C1798" s="3" t="str">
        <f>HYPERLINK("http://www.uniprot.org/uniprot/G7IW09","tr|G7IW09|G7IW09_MEDTR")</f>
        <v>tr|G7IW09|G7IW09_MEDTR</v>
      </c>
      <c r="D1798" t="s">
        <v>2740</v>
      </c>
      <c r="E1798">
        <v>84.67</v>
      </c>
      <c r="F1798">
        <v>509</v>
      </c>
      <c r="G1798">
        <v>78</v>
      </c>
      <c r="H1798">
        <v>40</v>
      </c>
      <c r="I1798">
        <v>1</v>
      </c>
      <c r="J1798">
        <v>1407</v>
      </c>
      <c r="K1798">
        <v>1</v>
      </c>
      <c r="L1798">
        <v>9</v>
      </c>
      <c r="M1798">
        <v>517</v>
      </c>
      <c r="N1798" t="s">
        <v>18</v>
      </c>
      <c r="O1798">
        <v>0</v>
      </c>
      <c r="P1798">
        <v>2239</v>
      </c>
    </row>
    <row r="1799" spans="1:16" x14ac:dyDescent="0.25">
      <c r="A1799" t="s">
        <v>2741</v>
      </c>
      <c r="B1799">
        <v>183</v>
      </c>
      <c r="C1799" s="3" t="str">
        <f>HYPERLINK("http://www.uniprot.org/uniprot/O77322","tr|O77322|O77322_PLAF7")</f>
        <v>tr|O77322|O77322_PLAF7</v>
      </c>
      <c r="D1799" t="s">
        <v>2742</v>
      </c>
      <c r="E1799">
        <v>36.36</v>
      </c>
      <c r="F1799">
        <v>55</v>
      </c>
      <c r="G1799">
        <v>35</v>
      </c>
      <c r="H1799">
        <v>0</v>
      </c>
      <c r="I1799">
        <v>7</v>
      </c>
      <c r="J1799">
        <v>171</v>
      </c>
      <c r="K1799">
        <v>1</v>
      </c>
      <c r="L1799">
        <v>286</v>
      </c>
      <c r="M1799">
        <v>340</v>
      </c>
      <c r="N1799" t="s">
        <v>18</v>
      </c>
      <c r="O1799" s="1">
        <v>6.9631799999999998E-7</v>
      </c>
      <c r="P1799">
        <v>141</v>
      </c>
    </row>
    <row r="1800" spans="1:16" x14ac:dyDescent="0.25">
      <c r="A1800" t="s">
        <v>2743</v>
      </c>
      <c r="B1800">
        <v>1173</v>
      </c>
      <c r="C1800" s="3" t="str">
        <f>HYPERLINK("http://www.uniprot.org/uniprot/C7FDI5","tr|C7FDI5|C7FDI5_SOYBN")</f>
        <v>tr|C7FDI5|C7FDI5_SOYBN</v>
      </c>
      <c r="D1800" t="s">
        <v>717</v>
      </c>
      <c r="E1800">
        <v>50.26</v>
      </c>
      <c r="F1800">
        <v>372</v>
      </c>
      <c r="G1800">
        <v>185</v>
      </c>
      <c r="H1800">
        <v>4</v>
      </c>
      <c r="I1800">
        <v>1</v>
      </c>
      <c r="J1800">
        <v>1104</v>
      </c>
      <c r="K1800">
        <v>1</v>
      </c>
      <c r="L1800">
        <v>694</v>
      </c>
      <c r="M1800">
        <v>1060</v>
      </c>
      <c r="N1800" t="s">
        <v>18</v>
      </c>
      <c r="O1800" s="1">
        <v>5.4667399999999996E-103</v>
      </c>
      <c r="P1800">
        <v>976</v>
      </c>
    </row>
    <row r="1801" spans="1:16" x14ac:dyDescent="0.25">
      <c r="A1801" t="s">
        <v>2744</v>
      </c>
      <c r="B1801">
        <v>627</v>
      </c>
      <c r="C1801" s="3" t="str">
        <f>HYPERLINK("http://www.uniprot.org/uniprot/A2Q3U2","tr|A2Q3U2|A2Q3U2_MEDTR")</f>
        <v>tr|A2Q3U2|A2Q3U2_MEDTR</v>
      </c>
      <c r="D1801" t="s">
        <v>2745</v>
      </c>
      <c r="E1801">
        <v>80.099999999999994</v>
      </c>
      <c r="F1801">
        <v>191</v>
      </c>
      <c r="G1801">
        <v>38</v>
      </c>
      <c r="H1801">
        <v>0</v>
      </c>
      <c r="I1801">
        <v>52</v>
      </c>
      <c r="J1801">
        <v>624</v>
      </c>
      <c r="K1801">
        <v>1</v>
      </c>
      <c r="L1801">
        <v>19</v>
      </c>
      <c r="M1801">
        <v>206</v>
      </c>
      <c r="N1801" t="s">
        <v>18</v>
      </c>
      <c r="O1801" s="1">
        <v>9.3647100000000002E-83</v>
      </c>
      <c r="P1801">
        <v>797</v>
      </c>
    </row>
    <row r="1802" spans="1:16" x14ac:dyDescent="0.25">
      <c r="A1802" t="s">
        <v>2746</v>
      </c>
      <c r="B1802">
        <v>942</v>
      </c>
      <c r="C1802" s="3" t="str">
        <f>HYPERLINK("http://www.uniprot.org/uniprot/G7II17","tr|G7II17|G7II17_MEDTR")</f>
        <v>tr|G7II17|G7II17_MEDTR</v>
      </c>
      <c r="D1802" t="s">
        <v>2747</v>
      </c>
      <c r="E1802">
        <v>81.52</v>
      </c>
      <c r="F1802">
        <v>314</v>
      </c>
      <c r="G1802">
        <v>58</v>
      </c>
      <c r="H1802">
        <v>1</v>
      </c>
      <c r="I1802">
        <v>1</v>
      </c>
      <c r="J1802">
        <v>939</v>
      </c>
      <c r="K1802">
        <v>1</v>
      </c>
      <c r="L1802">
        <v>1</v>
      </c>
      <c r="M1802">
        <v>314</v>
      </c>
      <c r="N1802" t="s">
        <v>18</v>
      </c>
      <c r="O1802" s="1">
        <v>2.2198200000000002E-143</v>
      </c>
      <c r="P1802">
        <v>1323</v>
      </c>
    </row>
    <row r="1803" spans="1:16" x14ac:dyDescent="0.25">
      <c r="A1803" t="s">
        <v>2748</v>
      </c>
      <c r="B1803">
        <v>1425</v>
      </c>
      <c r="C1803" s="3" t="str">
        <f>HYPERLINK("http://www.uniprot.org/uniprot/G7IRP3","tr|G7IRP3|G7IRP3_MEDTR")</f>
        <v>tr|G7IRP3|G7IRP3_MEDTR</v>
      </c>
      <c r="D1803" t="s">
        <v>2749</v>
      </c>
      <c r="E1803">
        <v>63.11</v>
      </c>
      <c r="F1803">
        <v>469</v>
      </c>
      <c r="G1803">
        <v>173</v>
      </c>
      <c r="H1803">
        <v>5</v>
      </c>
      <c r="I1803">
        <v>31</v>
      </c>
      <c r="J1803">
        <v>1422</v>
      </c>
      <c r="K1803">
        <v>1</v>
      </c>
      <c r="L1803">
        <v>131</v>
      </c>
      <c r="M1803">
        <v>591</v>
      </c>
      <c r="N1803" t="s">
        <v>18</v>
      </c>
      <c r="O1803" s="1">
        <v>9.5769600000000002E-164</v>
      </c>
      <c r="P1803">
        <v>1501</v>
      </c>
    </row>
    <row r="1804" spans="1:16" x14ac:dyDescent="0.25">
      <c r="A1804" t="s">
        <v>2750</v>
      </c>
      <c r="B1804">
        <v>1446</v>
      </c>
      <c r="C1804" s="3" t="str">
        <f>HYPERLINK("http://www.uniprot.org/uniprot/G7K4F3","tr|G7K4F3|G7K4F3_MEDTR")</f>
        <v>tr|G7K4F3|G7K4F3_MEDTR</v>
      </c>
      <c r="D1804" t="s">
        <v>2751</v>
      </c>
      <c r="E1804">
        <v>72</v>
      </c>
      <c r="F1804">
        <v>525</v>
      </c>
      <c r="G1804">
        <v>147</v>
      </c>
      <c r="H1804">
        <v>46</v>
      </c>
      <c r="I1804">
        <v>7</v>
      </c>
      <c r="J1804">
        <v>1443</v>
      </c>
      <c r="K1804">
        <v>1</v>
      </c>
      <c r="L1804">
        <v>4</v>
      </c>
      <c r="M1804">
        <v>528</v>
      </c>
      <c r="N1804" t="s">
        <v>18</v>
      </c>
      <c r="O1804">
        <v>0</v>
      </c>
      <c r="P1804">
        <v>1825</v>
      </c>
    </row>
    <row r="1805" spans="1:16" x14ac:dyDescent="0.25">
      <c r="A1805" t="s">
        <v>2752</v>
      </c>
      <c r="B1805">
        <v>1947</v>
      </c>
      <c r="C1805" s="3" t="str">
        <f>HYPERLINK("http://www.uniprot.org/uniprot/I1JV89","tr|I1JV89|I1JV89_SOYBN")</f>
        <v>tr|I1JV89|I1JV89_SOYBN</v>
      </c>
      <c r="D1805" t="s">
        <v>71</v>
      </c>
      <c r="E1805">
        <v>74.87</v>
      </c>
      <c r="F1805">
        <v>410</v>
      </c>
      <c r="G1805">
        <v>103</v>
      </c>
      <c r="H1805">
        <v>9</v>
      </c>
      <c r="I1805">
        <v>673</v>
      </c>
      <c r="J1805">
        <v>1875</v>
      </c>
      <c r="K1805">
        <v>1</v>
      </c>
      <c r="L1805">
        <v>2081</v>
      </c>
      <c r="M1805">
        <v>2490</v>
      </c>
      <c r="N1805" t="s">
        <v>18</v>
      </c>
      <c r="O1805" s="1">
        <v>1.17051E-173</v>
      </c>
      <c r="P1805">
        <v>1588</v>
      </c>
    </row>
    <row r="1806" spans="1:16" x14ac:dyDescent="0.25">
      <c r="A1806" t="s">
        <v>2753</v>
      </c>
      <c r="B1806">
        <v>1329</v>
      </c>
      <c r="C1806" s="3" t="str">
        <f>HYPERLINK("http://www.uniprot.org/uniprot/G7JY63","tr|G7JY63|G7JY63_MEDTR")</f>
        <v>tr|G7JY63|G7JY63_MEDTR</v>
      </c>
      <c r="D1806" t="s">
        <v>2754</v>
      </c>
      <c r="E1806">
        <v>91.64</v>
      </c>
      <c r="F1806">
        <v>443</v>
      </c>
      <c r="G1806">
        <v>37</v>
      </c>
      <c r="H1806">
        <v>1</v>
      </c>
      <c r="I1806">
        <v>1</v>
      </c>
      <c r="J1806">
        <v>1326</v>
      </c>
      <c r="K1806">
        <v>1</v>
      </c>
      <c r="L1806">
        <v>9</v>
      </c>
      <c r="M1806">
        <v>451</v>
      </c>
      <c r="N1806" t="s">
        <v>18</v>
      </c>
      <c r="O1806">
        <v>0</v>
      </c>
      <c r="P1806">
        <v>2055</v>
      </c>
    </row>
    <row r="1807" spans="1:16" x14ac:dyDescent="0.25">
      <c r="A1807" t="s">
        <v>2755</v>
      </c>
      <c r="B1807">
        <v>1311</v>
      </c>
      <c r="C1807" s="3" t="str">
        <f>HYPERLINK("http://www.uniprot.org/uniprot/G7KSI1","tr|G7KSI1|G7KSI1_MEDTR")</f>
        <v>tr|G7KSI1|G7KSI1_MEDTR</v>
      </c>
      <c r="D1807" t="s">
        <v>2756</v>
      </c>
      <c r="E1807">
        <v>76.510000000000005</v>
      </c>
      <c r="F1807">
        <v>430</v>
      </c>
      <c r="G1807">
        <v>101</v>
      </c>
      <c r="H1807">
        <v>0</v>
      </c>
      <c r="I1807">
        <v>1</v>
      </c>
      <c r="J1807">
        <v>1290</v>
      </c>
      <c r="K1807">
        <v>1</v>
      </c>
      <c r="L1807">
        <v>21</v>
      </c>
      <c r="M1807">
        <v>449</v>
      </c>
      <c r="N1807" t="s">
        <v>18</v>
      </c>
      <c r="O1807">
        <v>0</v>
      </c>
      <c r="P1807">
        <v>1736</v>
      </c>
    </row>
    <row r="1808" spans="1:16" x14ac:dyDescent="0.25">
      <c r="A1808" t="s">
        <v>2757</v>
      </c>
      <c r="B1808">
        <v>231</v>
      </c>
      <c r="C1808" s="3" t="str">
        <f>HYPERLINK("http://www.uniprot.org/uniprot/I1L7X1","tr|I1L7X1|I1L7X1_SOYBN")</f>
        <v>tr|I1L7X1|I1L7X1_SOYBN</v>
      </c>
      <c r="D1808" t="s">
        <v>28</v>
      </c>
      <c r="E1808">
        <v>77.63</v>
      </c>
      <c r="F1808">
        <v>76</v>
      </c>
      <c r="G1808">
        <v>17</v>
      </c>
      <c r="H1808">
        <v>3</v>
      </c>
      <c r="I1808">
        <v>7</v>
      </c>
      <c r="J1808">
        <v>225</v>
      </c>
      <c r="K1808">
        <v>1</v>
      </c>
      <c r="L1808">
        <v>375</v>
      </c>
      <c r="M1808">
        <v>450</v>
      </c>
      <c r="N1808" t="s">
        <v>18</v>
      </c>
      <c r="O1808" s="1">
        <v>1.1210399999999999E-25</v>
      </c>
      <c r="P1808">
        <v>303</v>
      </c>
    </row>
    <row r="1809" spans="1:16" x14ac:dyDescent="0.25">
      <c r="A1809" t="s">
        <v>2758</v>
      </c>
      <c r="B1809">
        <v>291</v>
      </c>
      <c r="C1809" s="3" t="str">
        <f>HYPERLINK("http://www.uniprot.org/uniprot/G7IC82","tr|G7IC82|G7IC82_MEDTR")</f>
        <v>tr|G7IC82|G7IC82_MEDTR</v>
      </c>
      <c r="D1809" t="s">
        <v>2759</v>
      </c>
      <c r="E1809">
        <v>61.45</v>
      </c>
      <c r="F1809">
        <v>96</v>
      </c>
      <c r="G1809">
        <v>37</v>
      </c>
      <c r="H1809">
        <v>0</v>
      </c>
      <c r="I1809">
        <v>2</v>
      </c>
      <c r="J1809">
        <v>289</v>
      </c>
      <c r="K1809">
        <v>2</v>
      </c>
      <c r="L1809">
        <v>14</v>
      </c>
      <c r="M1809">
        <v>105</v>
      </c>
      <c r="N1809" t="s">
        <v>18</v>
      </c>
      <c r="O1809" s="1">
        <v>9.8378400000000005E-22</v>
      </c>
      <c r="P1809">
        <v>269</v>
      </c>
    </row>
    <row r="1810" spans="1:16" x14ac:dyDescent="0.25">
      <c r="A1810" t="s">
        <v>2760</v>
      </c>
      <c r="B1810">
        <v>339</v>
      </c>
      <c r="C1810" s="3" t="str">
        <f>HYPERLINK("http://www.uniprot.org/uniprot/G7I567","tr|G7I567|G7I567_MEDTR")</f>
        <v>tr|G7I567|G7I567_MEDTR</v>
      </c>
      <c r="D1810" t="s">
        <v>2761</v>
      </c>
      <c r="E1810">
        <v>68.209999999999994</v>
      </c>
      <c r="F1810">
        <v>129</v>
      </c>
      <c r="G1810">
        <v>41</v>
      </c>
      <c r="H1810">
        <v>18</v>
      </c>
      <c r="I1810">
        <v>4</v>
      </c>
      <c r="J1810">
        <v>336</v>
      </c>
      <c r="K1810">
        <v>1</v>
      </c>
      <c r="L1810">
        <v>76</v>
      </c>
      <c r="M1810">
        <v>204</v>
      </c>
      <c r="N1810" t="s">
        <v>18</v>
      </c>
      <c r="O1810" s="1">
        <v>3.6011299999999999E-40</v>
      </c>
      <c r="P1810">
        <v>428</v>
      </c>
    </row>
    <row r="1811" spans="1:16" x14ac:dyDescent="0.25">
      <c r="A1811" t="s">
        <v>2762</v>
      </c>
      <c r="B1811">
        <v>375</v>
      </c>
      <c r="C1811" s="3" t="str">
        <f>HYPERLINK("http://www.uniprot.org/uniprot/I1JXF4","tr|I1JXF4|I1JXF4_SOYBN")</f>
        <v>tr|I1JXF4|I1JXF4_SOYBN</v>
      </c>
      <c r="D1811" t="s">
        <v>71</v>
      </c>
      <c r="E1811">
        <v>80.48</v>
      </c>
      <c r="F1811">
        <v>123</v>
      </c>
      <c r="G1811">
        <v>24</v>
      </c>
      <c r="H1811">
        <v>0</v>
      </c>
      <c r="I1811">
        <v>1</v>
      </c>
      <c r="J1811">
        <v>369</v>
      </c>
      <c r="K1811">
        <v>1</v>
      </c>
      <c r="L1811">
        <v>153</v>
      </c>
      <c r="M1811">
        <v>275</v>
      </c>
      <c r="N1811" t="s">
        <v>18</v>
      </c>
      <c r="O1811" s="1">
        <v>1.9985300000000001E-54</v>
      </c>
      <c r="P1811">
        <v>551</v>
      </c>
    </row>
    <row r="1812" spans="1:16" x14ac:dyDescent="0.25">
      <c r="A1812" t="s">
        <v>2763</v>
      </c>
      <c r="B1812">
        <v>378</v>
      </c>
      <c r="C1812" s="3" t="str">
        <f>HYPERLINK("http://www.uniprot.org/uniprot/I3T7J3","tr|I3T7J3|I3T7J3_MEDTR")</f>
        <v>tr|I3T7J3|I3T7J3_MEDTR</v>
      </c>
      <c r="D1812" t="s">
        <v>22</v>
      </c>
      <c r="E1812">
        <v>69.599999999999994</v>
      </c>
      <c r="F1812">
        <v>125</v>
      </c>
      <c r="G1812">
        <v>38</v>
      </c>
      <c r="H1812">
        <v>0</v>
      </c>
      <c r="I1812">
        <v>1</v>
      </c>
      <c r="J1812">
        <v>375</v>
      </c>
      <c r="K1812">
        <v>1</v>
      </c>
      <c r="L1812">
        <v>1</v>
      </c>
      <c r="M1812">
        <v>125</v>
      </c>
      <c r="N1812" t="s">
        <v>18</v>
      </c>
      <c r="O1812" s="1">
        <v>7.5963099999999999E-38</v>
      </c>
      <c r="P1812">
        <v>408</v>
      </c>
    </row>
    <row r="1813" spans="1:16" x14ac:dyDescent="0.25">
      <c r="A1813" t="s">
        <v>2764</v>
      </c>
      <c r="B1813">
        <v>771</v>
      </c>
      <c r="C1813" s="3" t="str">
        <f>HYPERLINK("http://www.uniprot.org/uniprot/I3T2S7","tr|I3T2S7|I3T2S7_MEDTR")</f>
        <v>tr|I3T2S7|I3T2S7_MEDTR</v>
      </c>
      <c r="D1813" t="s">
        <v>22</v>
      </c>
      <c r="E1813">
        <v>77.34</v>
      </c>
      <c r="F1813">
        <v>256</v>
      </c>
      <c r="G1813">
        <v>58</v>
      </c>
      <c r="H1813">
        <v>0</v>
      </c>
      <c r="I1813">
        <v>1</v>
      </c>
      <c r="J1813">
        <v>768</v>
      </c>
      <c r="K1813">
        <v>1</v>
      </c>
      <c r="L1813">
        <v>1</v>
      </c>
      <c r="M1813">
        <v>252</v>
      </c>
      <c r="N1813" t="s">
        <v>18</v>
      </c>
      <c r="O1813" s="1">
        <v>3.3466799999999999E-106</v>
      </c>
      <c r="P1813">
        <v>1001</v>
      </c>
    </row>
    <row r="1814" spans="1:16" x14ac:dyDescent="0.25">
      <c r="A1814" t="s">
        <v>2765</v>
      </c>
      <c r="B1814">
        <v>1626</v>
      </c>
      <c r="C1814" s="3" t="str">
        <f>HYPERLINK("http://www.uniprot.org/uniprot/B2G3Q0","tr|B2G3Q0|B2G3Q0_MEDTR")</f>
        <v>tr|B2G3Q0|B2G3Q0_MEDTR</v>
      </c>
      <c r="D1814" t="s">
        <v>2766</v>
      </c>
      <c r="E1814">
        <v>85.76</v>
      </c>
      <c r="F1814">
        <v>541</v>
      </c>
      <c r="G1814">
        <v>77</v>
      </c>
      <c r="H1814">
        <v>0</v>
      </c>
      <c r="I1814">
        <v>1</v>
      </c>
      <c r="J1814">
        <v>1623</v>
      </c>
      <c r="K1814">
        <v>1</v>
      </c>
      <c r="L1814">
        <v>1</v>
      </c>
      <c r="M1814">
        <v>541</v>
      </c>
      <c r="N1814" t="s">
        <v>18</v>
      </c>
      <c r="O1814">
        <v>0</v>
      </c>
      <c r="P1814">
        <v>2401</v>
      </c>
    </row>
    <row r="1815" spans="1:16" x14ac:dyDescent="0.25">
      <c r="A1815" t="s">
        <v>2767</v>
      </c>
      <c r="B1815">
        <v>654</v>
      </c>
      <c r="C1815" s="3" t="str">
        <f>HYPERLINK("http://www.uniprot.org/uniprot/I1K6L0","tr|I1K6L0|I1K6L0_SOYBN")</f>
        <v>tr|I1K6L0|I1K6L0_SOYBN</v>
      </c>
      <c r="D1815" t="s">
        <v>28</v>
      </c>
      <c r="E1815">
        <v>83.15</v>
      </c>
      <c r="F1815">
        <v>184</v>
      </c>
      <c r="G1815">
        <v>31</v>
      </c>
      <c r="H1815">
        <v>0</v>
      </c>
      <c r="I1815">
        <v>1</v>
      </c>
      <c r="J1815">
        <v>552</v>
      </c>
      <c r="K1815">
        <v>1</v>
      </c>
      <c r="L1815">
        <v>1</v>
      </c>
      <c r="M1815">
        <v>183</v>
      </c>
      <c r="N1815" t="s">
        <v>18</v>
      </c>
      <c r="O1815" s="1">
        <v>6.9442200000000002E-87</v>
      </c>
      <c r="P1815">
        <v>833</v>
      </c>
    </row>
    <row r="1816" spans="1:16" x14ac:dyDescent="0.25">
      <c r="A1816" t="s">
        <v>2768</v>
      </c>
      <c r="B1816">
        <v>726</v>
      </c>
      <c r="C1816" s="3" t="str">
        <f>HYPERLINK("http://www.uniprot.org/uniprot/I1K5I4","tr|I1K5I4|I1K5I4_SOYBN")</f>
        <v>tr|I1K5I4|I1K5I4_SOYBN</v>
      </c>
      <c r="D1816" t="s">
        <v>28</v>
      </c>
      <c r="E1816">
        <v>87.67</v>
      </c>
      <c r="F1816">
        <v>219</v>
      </c>
      <c r="G1816">
        <v>27</v>
      </c>
      <c r="H1816">
        <v>0</v>
      </c>
      <c r="I1816">
        <v>7</v>
      </c>
      <c r="J1816">
        <v>663</v>
      </c>
      <c r="K1816">
        <v>1</v>
      </c>
      <c r="L1816">
        <v>9</v>
      </c>
      <c r="M1816">
        <v>227</v>
      </c>
      <c r="N1816" t="s">
        <v>18</v>
      </c>
      <c r="O1816" s="1">
        <v>1.2418999999999999E-104</v>
      </c>
      <c r="P1816">
        <v>987</v>
      </c>
    </row>
    <row r="1817" spans="1:16" x14ac:dyDescent="0.25">
      <c r="A1817" t="s">
        <v>2769</v>
      </c>
      <c r="B1817">
        <v>870</v>
      </c>
      <c r="C1817" s="3" t="str">
        <f>HYPERLINK("http://www.uniprot.org/uniprot/G7I6K4","tr|G7I6K4|G7I6K4_MEDTR")</f>
        <v>tr|G7I6K4|G7I6K4_MEDTR</v>
      </c>
      <c r="D1817" t="s">
        <v>2729</v>
      </c>
      <c r="E1817">
        <v>91.03</v>
      </c>
      <c r="F1817">
        <v>290</v>
      </c>
      <c r="G1817">
        <v>26</v>
      </c>
      <c r="H1817">
        <v>1</v>
      </c>
      <c r="I1817">
        <v>1</v>
      </c>
      <c r="J1817">
        <v>867</v>
      </c>
      <c r="K1817">
        <v>1</v>
      </c>
      <c r="L1817">
        <v>1</v>
      </c>
      <c r="M1817">
        <v>290</v>
      </c>
      <c r="N1817" t="s">
        <v>18</v>
      </c>
      <c r="O1817" s="1">
        <v>1.3326299999999999E-152</v>
      </c>
      <c r="P1817">
        <v>1402</v>
      </c>
    </row>
    <row r="1818" spans="1:16" x14ac:dyDescent="0.25">
      <c r="A1818" t="s">
        <v>2770</v>
      </c>
      <c r="B1818">
        <v>1236</v>
      </c>
      <c r="C1818" s="3" t="str">
        <f>HYPERLINK("http://www.uniprot.org/uniprot/B7FNH4","tr|B7FNH4|B7FNH4_MEDTR")</f>
        <v>tr|B7FNH4|B7FNH4_MEDTR</v>
      </c>
      <c r="D1818" t="s">
        <v>581</v>
      </c>
      <c r="E1818">
        <v>84.92</v>
      </c>
      <c r="F1818">
        <v>418</v>
      </c>
      <c r="G1818">
        <v>63</v>
      </c>
      <c r="H1818">
        <v>7</v>
      </c>
      <c r="I1818">
        <v>1</v>
      </c>
      <c r="J1818">
        <v>1233</v>
      </c>
      <c r="K1818">
        <v>1</v>
      </c>
      <c r="L1818">
        <v>15</v>
      </c>
      <c r="M1818">
        <v>432</v>
      </c>
      <c r="N1818" t="s">
        <v>18</v>
      </c>
      <c r="O1818">
        <v>0</v>
      </c>
      <c r="P1818">
        <v>1866</v>
      </c>
    </row>
    <row r="1819" spans="1:16" x14ac:dyDescent="0.25">
      <c r="A1819" t="s">
        <v>2771</v>
      </c>
      <c r="B1819">
        <v>1584</v>
      </c>
      <c r="C1819" s="3" t="str">
        <f>HYPERLINK("http://www.uniprot.org/uniprot/G7JGL1","tr|G7JGL1|G7JGL1_MEDTR")</f>
        <v>tr|G7JGL1|G7JGL1_MEDTR</v>
      </c>
      <c r="D1819" t="s">
        <v>2772</v>
      </c>
      <c r="E1819">
        <v>78.709999999999994</v>
      </c>
      <c r="F1819">
        <v>531</v>
      </c>
      <c r="G1819">
        <v>113</v>
      </c>
      <c r="H1819">
        <v>4</v>
      </c>
      <c r="I1819">
        <v>1</v>
      </c>
      <c r="J1819">
        <v>1581</v>
      </c>
      <c r="K1819">
        <v>1</v>
      </c>
      <c r="L1819">
        <v>1</v>
      </c>
      <c r="M1819">
        <v>529</v>
      </c>
      <c r="N1819" t="s">
        <v>18</v>
      </c>
      <c r="O1819">
        <v>0</v>
      </c>
      <c r="P1819">
        <v>2195</v>
      </c>
    </row>
    <row r="1820" spans="1:16" x14ac:dyDescent="0.25">
      <c r="A1820" t="s">
        <v>2773</v>
      </c>
      <c r="B1820">
        <v>2334</v>
      </c>
      <c r="C1820" s="3" t="str">
        <f>HYPERLINK("http://www.uniprot.org/uniprot/I1LP26","tr|I1LP26|I1LP26_SOYBN")</f>
        <v>tr|I1LP26|I1LP26_SOYBN</v>
      </c>
      <c r="D1820" t="s">
        <v>28</v>
      </c>
      <c r="E1820">
        <v>63.46</v>
      </c>
      <c r="F1820">
        <v>865</v>
      </c>
      <c r="G1820">
        <v>316</v>
      </c>
      <c r="H1820">
        <v>89</v>
      </c>
      <c r="I1820">
        <v>4</v>
      </c>
      <c r="J1820">
        <v>2331</v>
      </c>
      <c r="K1820">
        <v>1</v>
      </c>
      <c r="L1820">
        <v>31</v>
      </c>
      <c r="M1820">
        <v>894</v>
      </c>
      <c r="N1820" t="s">
        <v>18</v>
      </c>
      <c r="O1820">
        <v>0</v>
      </c>
      <c r="P1820">
        <v>2622</v>
      </c>
    </row>
    <row r="1821" spans="1:16" x14ac:dyDescent="0.25">
      <c r="A1821" t="s">
        <v>2774</v>
      </c>
      <c r="B1821">
        <v>1347</v>
      </c>
      <c r="C1821" s="3" t="str">
        <f>HYPERLINK("http://www.uniprot.org/uniprot/G7JRA7","tr|G7JRA7|G7JRA7_MEDTR")</f>
        <v>tr|G7JRA7|G7JRA7_MEDTR</v>
      </c>
      <c r="D1821" t="s">
        <v>2737</v>
      </c>
      <c r="E1821">
        <v>96.42</v>
      </c>
      <c r="F1821">
        <v>448</v>
      </c>
      <c r="G1821">
        <v>16</v>
      </c>
      <c r="H1821">
        <v>0</v>
      </c>
      <c r="I1821">
        <v>1</v>
      </c>
      <c r="J1821">
        <v>1344</v>
      </c>
      <c r="K1821">
        <v>1</v>
      </c>
      <c r="L1821">
        <v>1</v>
      </c>
      <c r="M1821">
        <v>448</v>
      </c>
      <c r="N1821" t="s">
        <v>18</v>
      </c>
      <c r="O1821">
        <v>0</v>
      </c>
      <c r="P1821">
        <v>2269</v>
      </c>
    </row>
    <row r="1822" spans="1:16" x14ac:dyDescent="0.25">
      <c r="A1822" t="s">
        <v>2775</v>
      </c>
      <c r="B1822">
        <v>2169</v>
      </c>
      <c r="C1822" s="3" t="str">
        <f>HYPERLINK("http://www.uniprot.org/uniprot/I1N7R1","tr|I1N7R1|I1N7R1_SOYBN")</f>
        <v>tr|I1N7R1|I1N7R1_SOYBN</v>
      </c>
      <c r="D1822" t="s">
        <v>71</v>
      </c>
      <c r="E1822">
        <v>80.14</v>
      </c>
      <c r="F1822">
        <v>670</v>
      </c>
      <c r="G1822">
        <v>133</v>
      </c>
      <c r="H1822">
        <v>1</v>
      </c>
      <c r="I1822">
        <v>160</v>
      </c>
      <c r="J1822">
        <v>2166</v>
      </c>
      <c r="K1822">
        <v>1</v>
      </c>
      <c r="L1822">
        <v>134</v>
      </c>
      <c r="M1822">
        <v>790</v>
      </c>
      <c r="N1822" t="s">
        <v>18</v>
      </c>
      <c r="O1822">
        <v>0</v>
      </c>
      <c r="P1822">
        <v>2737</v>
      </c>
    </row>
    <row r="1823" spans="1:16" x14ac:dyDescent="0.25">
      <c r="A1823" t="s">
        <v>2776</v>
      </c>
      <c r="B1823">
        <v>2007</v>
      </c>
      <c r="C1823" s="3" t="str">
        <f>HYPERLINK("http://www.uniprot.org/uniprot/G7L9Y7","tr|G7L9Y7|G7L9Y7_MEDTR")</f>
        <v>tr|G7L9Y7|G7L9Y7_MEDTR</v>
      </c>
      <c r="D1823" t="s">
        <v>1629</v>
      </c>
      <c r="E1823">
        <v>29.93</v>
      </c>
      <c r="F1823">
        <v>431</v>
      </c>
      <c r="G1823">
        <v>302</v>
      </c>
      <c r="H1823">
        <v>27</v>
      </c>
      <c r="I1823">
        <v>418</v>
      </c>
      <c r="J1823">
        <v>1629</v>
      </c>
      <c r="K1823">
        <v>1</v>
      </c>
      <c r="L1823">
        <v>228</v>
      </c>
      <c r="M1823">
        <v>640</v>
      </c>
      <c r="N1823" t="s">
        <v>18</v>
      </c>
      <c r="O1823" s="1">
        <v>1.02791E-39</v>
      </c>
      <c r="P1823">
        <v>433</v>
      </c>
    </row>
    <row r="1824" spans="1:16" x14ac:dyDescent="0.25">
      <c r="A1824" t="s">
        <v>2777</v>
      </c>
      <c r="B1824">
        <v>537</v>
      </c>
      <c r="C1824" s="3" t="str">
        <f>HYPERLINK("http://www.uniprot.org/uniprot/G7JFU8","tr|G7JFU8|G7JFU8_MEDTR")</f>
        <v>tr|G7JFU8|G7JFU8_MEDTR</v>
      </c>
      <c r="D1824" t="s">
        <v>2778</v>
      </c>
      <c r="E1824">
        <v>55.24</v>
      </c>
      <c r="F1824">
        <v>181</v>
      </c>
      <c r="G1824">
        <v>81</v>
      </c>
      <c r="H1824">
        <v>3</v>
      </c>
      <c r="I1824">
        <v>1</v>
      </c>
      <c r="J1824">
        <v>534</v>
      </c>
      <c r="K1824">
        <v>1</v>
      </c>
      <c r="L1824">
        <v>1</v>
      </c>
      <c r="M1824">
        <v>178</v>
      </c>
      <c r="N1824" t="s">
        <v>18</v>
      </c>
      <c r="O1824" s="1">
        <v>1.40836E-44</v>
      </c>
      <c r="P1824">
        <v>466</v>
      </c>
    </row>
    <row r="1825" spans="1:16" x14ac:dyDescent="0.25">
      <c r="A1825" t="s">
        <v>2779</v>
      </c>
      <c r="B1825">
        <v>660</v>
      </c>
      <c r="C1825" s="3" t="str">
        <f>HYPERLINK("http://www.uniprot.org/uniprot/G7I7U4","tr|G7I7U4|G7I7U4_MEDTR")</f>
        <v>tr|G7I7U4|G7I7U4_MEDTR</v>
      </c>
      <c r="D1825" t="s">
        <v>2780</v>
      </c>
      <c r="E1825">
        <v>70.47</v>
      </c>
      <c r="F1825">
        <v>105</v>
      </c>
      <c r="G1825">
        <v>31</v>
      </c>
      <c r="H1825">
        <v>0</v>
      </c>
      <c r="I1825">
        <v>337</v>
      </c>
      <c r="J1825">
        <v>651</v>
      </c>
      <c r="K1825">
        <v>1</v>
      </c>
      <c r="L1825">
        <v>269</v>
      </c>
      <c r="M1825">
        <v>373</v>
      </c>
      <c r="N1825" t="s">
        <v>18</v>
      </c>
      <c r="O1825" s="1">
        <v>1.4552E-39</v>
      </c>
      <c r="P1825">
        <v>425</v>
      </c>
    </row>
    <row r="1826" spans="1:16" x14ac:dyDescent="0.25">
      <c r="A1826" t="s">
        <v>2781</v>
      </c>
      <c r="B1826">
        <v>1266</v>
      </c>
      <c r="C1826" s="3" t="str">
        <f>HYPERLINK("http://www.uniprot.org/uniprot/A2Q3U4","tr|A2Q3U4|A2Q3U4_MEDTR")</f>
        <v>tr|A2Q3U4|A2Q3U4_MEDTR</v>
      </c>
      <c r="D1826" t="s">
        <v>2782</v>
      </c>
      <c r="E1826">
        <v>84.44</v>
      </c>
      <c r="F1826">
        <v>418</v>
      </c>
      <c r="G1826">
        <v>65</v>
      </c>
      <c r="H1826">
        <v>0</v>
      </c>
      <c r="I1826">
        <v>10</v>
      </c>
      <c r="J1826">
        <v>1263</v>
      </c>
      <c r="K1826">
        <v>1</v>
      </c>
      <c r="L1826">
        <v>10</v>
      </c>
      <c r="M1826">
        <v>427</v>
      </c>
      <c r="N1826" t="s">
        <v>18</v>
      </c>
      <c r="O1826">
        <v>0</v>
      </c>
      <c r="P1826">
        <v>1867</v>
      </c>
    </row>
    <row r="1827" spans="1:16" x14ac:dyDescent="0.25">
      <c r="A1827" t="s">
        <v>2783</v>
      </c>
      <c r="B1827">
        <v>276</v>
      </c>
      <c r="C1827" s="3" t="str">
        <f>HYPERLINK("http://www.uniprot.org/uniprot/G7II18","tr|G7II18|G7II18_MEDTR")</f>
        <v>tr|G7II18|G7II18_MEDTR</v>
      </c>
      <c r="D1827" t="s">
        <v>2784</v>
      </c>
      <c r="E1827">
        <v>95.55</v>
      </c>
      <c r="F1827">
        <v>90</v>
      </c>
      <c r="G1827">
        <v>4</v>
      </c>
      <c r="H1827">
        <v>0</v>
      </c>
      <c r="I1827">
        <v>1</v>
      </c>
      <c r="J1827">
        <v>270</v>
      </c>
      <c r="K1827">
        <v>1</v>
      </c>
      <c r="L1827">
        <v>1</v>
      </c>
      <c r="M1827">
        <v>90</v>
      </c>
      <c r="N1827" t="s">
        <v>18</v>
      </c>
      <c r="O1827" s="1">
        <v>9.2884899999999991E-44</v>
      </c>
      <c r="P1827">
        <v>459</v>
      </c>
    </row>
    <row r="1828" spans="1:16" x14ac:dyDescent="0.25">
      <c r="A1828" t="s">
        <v>2785</v>
      </c>
      <c r="B1828">
        <v>984</v>
      </c>
      <c r="C1828" s="3" t="str">
        <f>HYPERLINK("http://www.uniprot.org/uniprot/G7IRN8","tr|G7IRN8|G7IRN8_MEDTR")</f>
        <v>tr|G7IRN8|G7IRN8_MEDTR</v>
      </c>
      <c r="D1828" t="s">
        <v>2786</v>
      </c>
      <c r="E1828">
        <v>59.6</v>
      </c>
      <c r="F1828">
        <v>354</v>
      </c>
      <c r="G1828">
        <v>143</v>
      </c>
      <c r="H1828">
        <v>27</v>
      </c>
      <c r="I1828">
        <v>1</v>
      </c>
      <c r="J1828">
        <v>981</v>
      </c>
      <c r="K1828">
        <v>1</v>
      </c>
      <c r="L1828">
        <v>1</v>
      </c>
      <c r="M1828">
        <v>346</v>
      </c>
      <c r="N1828" t="s">
        <v>18</v>
      </c>
      <c r="O1828" s="1">
        <v>7.3217699999999998E-100</v>
      </c>
      <c r="P1828">
        <v>948</v>
      </c>
    </row>
    <row r="1829" spans="1:16" x14ac:dyDescent="0.25">
      <c r="A1829" t="s">
        <v>2787</v>
      </c>
      <c r="B1829">
        <v>1773</v>
      </c>
      <c r="C1829" s="3" t="str">
        <f>HYPERLINK("http://www.uniprot.org/uniprot/G7K4G1","tr|G7K4G1|G7K4G1_MEDTR")</f>
        <v>tr|G7K4G1|G7K4G1_MEDTR</v>
      </c>
      <c r="D1829" t="s">
        <v>2788</v>
      </c>
      <c r="E1829">
        <v>61.14</v>
      </c>
      <c r="F1829">
        <v>435</v>
      </c>
      <c r="G1829">
        <v>169</v>
      </c>
      <c r="H1829">
        <v>19</v>
      </c>
      <c r="I1829">
        <v>1</v>
      </c>
      <c r="J1829">
        <v>1248</v>
      </c>
      <c r="K1829">
        <v>1</v>
      </c>
      <c r="L1829">
        <v>1</v>
      </c>
      <c r="M1829">
        <v>413</v>
      </c>
      <c r="N1829" t="s">
        <v>18</v>
      </c>
      <c r="O1829" s="1">
        <v>8.0087299999999997E-134</v>
      </c>
      <c r="P1829">
        <v>1244</v>
      </c>
    </row>
    <row r="1830" spans="1:16" x14ac:dyDescent="0.25">
      <c r="A1830" t="s">
        <v>2789</v>
      </c>
      <c r="B1830">
        <v>918</v>
      </c>
      <c r="C1830" s="3" t="str">
        <f>HYPERLINK("http://www.uniprot.org/uniprot/I1MB13","tr|I1MB13|I1MB13_SOYBN")</f>
        <v>tr|I1MB13|I1MB13_SOYBN</v>
      </c>
      <c r="D1830" t="s">
        <v>28</v>
      </c>
      <c r="E1830">
        <v>68.260000000000005</v>
      </c>
      <c r="F1830">
        <v>312</v>
      </c>
      <c r="G1830">
        <v>99</v>
      </c>
      <c r="H1830">
        <v>8</v>
      </c>
      <c r="I1830">
        <v>1</v>
      </c>
      <c r="J1830">
        <v>912</v>
      </c>
      <c r="K1830">
        <v>1</v>
      </c>
      <c r="L1830">
        <v>1</v>
      </c>
      <c r="M1830">
        <v>296</v>
      </c>
      <c r="N1830" t="s">
        <v>18</v>
      </c>
      <c r="O1830" s="1">
        <v>4.6056400000000001E-106</v>
      </c>
      <c r="P1830">
        <v>1001</v>
      </c>
    </row>
    <row r="1831" spans="1:16" x14ac:dyDescent="0.25">
      <c r="A1831" t="s">
        <v>2790</v>
      </c>
      <c r="B1831">
        <v>1380</v>
      </c>
      <c r="C1831" s="3" t="str">
        <f>HYPERLINK("http://www.uniprot.org/uniprot/G7KSI0","tr|G7KSI0|G7KSI0_MEDTR")</f>
        <v>tr|G7KSI0|G7KSI0_MEDTR</v>
      </c>
      <c r="D1831" t="s">
        <v>2791</v>
      </c>
      <c r="E1831">
        <v>77.989999999999995</v>
      </c>
      <c r="F1831">
        <v>459</v>
      </c>
      <c r="G1831">
        <v>101</v>
      </c>
      <c r="H1831">
        <v>4</v>
      </c>
      <c r="I1831">
        <v>1</v>
      </c>
      <c r="J1831">
        <v>1365</v>
      </c>
      <c r="K1831">
        <v>1</v>
      </c>
      <c r="L1831">
        <v>1</v>
      </c>
      <c r="M1831">
        <v>457</v>
      </c>
      <c r="N1831" t="s">
        <v>18</v>
      </c>
      <c r="O1831">
        <v>0</v>
      </c>
      <c r="P1831">
        <v>1899</v>
      </c>
    </row>
    <row r="1832" spans="1:16" x14ac:dyDescent="0.25">
      <c r="A1832" t="s">
        <v>2792</v>
      </c>
      <c r="B1832">
        <v>1728</v>
      </c>
      <c r="C1832" s="3" t="str">
        <f>HYPERLINK("http://www.uniprot.org/uniprot/G7KXC9","tr|G7KXC9|G7KXC9_MEDTR")</f>
        <v>tr|G7KXC9|G7KXC9_MEDTR</v>
      </c>
      <c r="D1832" t="s">
        <v>2793</v>
      </c>
      <c r="E1832">
        <v>83.09</v>
      </c>
      <c r="F1832">
        <v>550</v>
      </c>
      <c r="G1832">
        <v>93</v>
      </c>
      <c r="H1832">
        <v>0</v>
      </c>
      <c r="I1832">
        <v>1</v>
      </c>
      <c r="J1832">
        <v>1650</v>
      </c>
      <c r="K1832">
        <v>1</v>
      </c>
      <c r="L1832">
        <v>1</v>
      </c>
      <c r="M1832">
        <v>550</v>
      </c>
      <c r="N1832" t="s">
        <v>18</v>
      </c>
      <c r="O1832">
        <v>0</v>
      </c>
      <c r="P1832">
        <v>2416</v>
      </c>
    </row>
    <row r="1833" spans="1:16" x14ac:dyDescent="0.25">
      <c r="A1833" t="s">
        <v>2794</v>
      </c>
      <c r="B1833">
        <v>429</v>
      </c>
      <c r="C1833" s="3" t="str">
        <f>HYPERLINK("http://www.uniprot.org/uniprot/I3TAW4","tr|I3TAW4|I3TAW4_MEDTR")</f>
        <v>tr|I3TAW4|I3TAW4_MEDTR</v>
      </c>
      <c r="D1833" t="s">
        <v>2795</v>
      </c>
      <c r="E1833">
        <v>72.53</v>
      </c>
      <c r="F1833">
        <v>142</v>
      </c>
      <c r="G1833">
        <v>39</v>
      </c>
      <c r="H1833">
        <v>0</v>
      </c>
      <c r="I1833">
        <v>1</v>
      </c>
      <c r="J1833">
        <v>426</v>
      </c>
      <c r="K1833">
        <v>1</v>
      </c>
      <c r="L1833">
        <v>1</v>
      </c>
      <c r="M1833">
        <v>140</v>
      </c>
      <c r="N1833" t="s">
        <v>18</v>
      </c>
      <c r="O1833" s="1">
        <v>7.7258600000000002E-51</v>
      </c>
      <c r="P1833">
        <v>520</v>
      </c>
    </row>
    <row r="1834" spans="1:16" x14ac:dyDescent="0.25">
      <c r="A1834" t="s">
        <v>2796</v>
      </c>
      <c r="B1834">
        <v>1914</v>
      </c>
      <c r="C1834" s="3" t="str">
        <f>HYPERLINK("http://www.uniprot.org/uniprot/G7IC81","tr|G7IC81|G7IC81_MEDTR")</f>
        <v>tr|G7IC81|G7IC81_MEDTR</v>
      </c>
      <c r="D1834" t="s">
        <v>2797</v>
      </c>
      <c r="E1834">
        <v>68.89</v>
      </c>
      <c r="F1834">
        <v>659</v>
      </c>
      <c r="G1834">
        <v>205</v>
      </c>
      <c r="H1834">
        <v>49</v>
      </c>
      <c r="I1834">
        <v>82</v>
      </c>
      <c r="J1834">
        <v>1911</v>
      </c>
      <c r="K1834">
        <v>1</v>
      </c>
      <c r="L1834">
        <v>58</v>
      </c>
      <c r="M1834">
        <v>714</v>
      </c>
      <c r="N1834" t="s">
        <v>18</v>
      </c>
      <c r="O1834">
        <v>0</v>
      </c>
      <c r="P1834">
        <v>2267</v>
      </c>
    </row>
    <row r="1835" spans="1:16" x14ac:dyDescent="0.25">
      <c r="A1835" t="s">
        <v>2798</v>
      </c>
      <c r="B1835">
        <v>1527</v>
      </c>
      <c r="C1835" s="3" t="str">
        <f>HYPERLINK("http://www.uniprot.org/uniprot/D2IU94","tr|D2IU94|D2IU94_MEDTR")</f>
        <v>tr|D2IU94|D2IU94_MEDTR</v>
      </c>
      <c r="D1835" t="s">
        <v>2799</v>
      </c>
      <c r="E1835">
        <v>75.510000000000005</v>
      </c>
      <c r="F1835">
        <v>482</v>
      </c>
      <c r="G1835">
        <v>118</v>
      </c>
      <c r="H1835">
        <v>2</v>
      </c>
      <c r="I1835">
        <v>10</v>
      </c>
      <c r="J1835">
        <v>1449</v>
      </c>
      <c r="K1835">
        <v>1</v>
      </c>
      <c r="L1835">
        <v>10</v>
      </c>
      <c r="M1835">
        <v>489</v>
      </c>
      <c r="N1835" t="s">
        <v>18</v>
      </c>
      <c r="O1835">
        <v>0</v>
      </c>
      <c r="P1835">
        <v>1850</v>
      </c>
    </row>
    <row r="1836" spans="1:16" x14ac:dyDescent="0.25">
      <c r="A1836" t="s">
        <v>2800</v>
      </c>
      <c r="B1836">
        <v>1482</v>
      </c>
      <c r="C1836" s="3" t="str">
        <f>HYPERLINK("http://www.uniprot.org/uniprot/G7IA56","tr|G7IA56|G7IA56_MEDTR")</f>
        <v>tr|G7IA56|G7IA56_MEDTR</v>
      </c>
      <c r="D1836" t="s">
        <v>493</v>
      </c>
      <c r="E1836">
        <v>62.85</v>
      </c>
      <c r="F1836">
        <v>463</v>
      </c>
      <c r="G1836">
        <v>172</v>
      </c>
      <c r="H1836">
        <v>6</v>
      </c>
      <c r="I1836">
        <v>13</v>
      </c>
      <c r="J1836">
        <v>1383</v>
      </c>
      <c r="K1836">
        <v>1</v>
      </c>
      <c r="L1836">
        <v>1</v>
      </c>
      <c r="M1836">
        <v>459</v>
      </c>
      <c r="N1836" t="s">
        <v>18</v>
      </c>
      <c r="O1836" s="1">
        <v>1.6597600000000001E-158</v>
      </c>
      <c r="P1836">
        <v>1456</v>
      </c>
    </row>
    <row r="1837" spans="1:16" x14ac:dyDescent="0.25">
      <c r="A1837" t="s">
        <v>2801</v>
      </c>
      <c r="B1837">
        <v>1665</v>
      </c>
      <c r="C1837" s="3" t="str">
        <f>HYPERLINK("http://www.uniprot.org/uniprot/I1KAE0","tr|I1KAE0|I1KAE0_SOYBN")</f>
        <v>tr|I1KAE0|I1KAE0_SOYBN</v>
      </c>
      <c r="D1837" t="s">
        <v>28</v>
      </c>
      <c r="E1837">
        <v>63.7</v>
      </c>
      <c r="F1837">
        <v>551</v>
      </c>
      <c r="G1837">
        <v>200</v>
      </c>
      <c r="H1837">
        <v>4</v>
      </c>
      <c r="I1837">
        <v>1</v>
      </c>
      <c r="J1837">
        <v>1641</v>
      </c>
      <c r="K1837">
        <v>1</v>
      </c>
      <c r="L1837">
        <v>1</v>
      </c>
      <c r="M1837">
        <v>548</v>
      </c>
      <c r="N1837" t="s">
        <v>18</v>
      </c>
      <c r="O1837">
        <v>0</v>
      </c>
      <c r="P1837">
        <v>1730</v>
      </c>
    </row>
    <row r="1838" spans="1:16" x14ac:dyDescent="0.25">
      <c r="A1838" t="s">
        <v>2802</v>
      </c>
      <c r="B1838">
        <v>1236</v>
      </c>
      <c r="C1838" s="3" t="str">
        <f>HYPERLINK("http://www.uniprot.org/uniprot/K7MPZ0","tr|K7MPZ0|K7MPZ0_SOYBN")</f>
        <v>tr|K7MPZ0|K7MPZ0_SOYBN</v>
      </c>
      <c r="D1838" t="s">
        <v>28</v>
      </c>
      <c r="E1838">
        <v>69.47</v>
      </c>
      <c r="F1838">
        <v>416</v>
      </c>
      <c r="G1838">
        <v>127</v>
      </c>
      <c r="H1838">
        <v>9</v>
      </c>
      <c r="I1838">
        <v>7</v>
      </c>
      <c r="J1838">
        <v>1227</v>
      </c>
      <c r="K1838">
        <v>1</v>
      </c>
      <c r="L1838">
        <v>2</v>
      </c>
      <c r="M1838">
        <v>411</v>
      </c>
      <c r="N1838" t="s">
        <v>18</v>
      </c>
      <c r="O1838" s="1">
        <v>7.57379E-151</v>
      </c>
      <c r="P1838">
        <v>1389</v>
      </c>
    </row>
    <row r="1839" spans="1:16" x14ac:dyDescent="0.25">
      <c r="A1839" t="s">
        <v>2803</v>
      </c>
      <c r="B1839">
        <v>861</v>
      </c>
      <c r="C1839" s="3" t="str">
        <f>HYPERLINK("http://www.uniprot.org/uniprot/G7J9H9","tr|G7J9H9|G7J9H9_MEDTR")</f>
        <v>tr|G7J9H9|G7J9H9_MEDTR</v>
      </c>
      <c r="D1839" t="s">
        <v>1308</v>
      </c>
      <c r="E1839">
        <v>44.79</v>
      </c>
      <c r="F1839">
        <v>192</v>
      </c>
      <c r="G1839">
        <v>106</v>
      </c>
      <c r="H1839">
        <v>9</v>
      </c>
      <c r="I1839">
        <v>310</v>
      </c>
      <c r="J1839">
        <v>858</v>
      </c>
      <c r="K1839">
        <v>1</v>
      </c>
      <c r="L1839">
        <v>36</v>
      </c>
      <c r="M1839">
        <v>208</v>
      </c>
      <c r="N1839" t="s">
        <v>18</v>
      </c>
      <c r="O1839" s="1">
        <v>1.1055600000000001E-34</v>
      </c>
      <c r="P1839">
        <v>385</v>
      </c>
    </row>
    <row r="1840" spans="1:16" x14ac:dyDescent="0.25">
      <c r="A1840" t="s">
        <v>2804</v>
      </c>
      <c r="B1840">
        <v>624</v>
      </c>
      <c r="C1840" s="3" t="str">
        <f>HYPERLINK("http://www.uniprot.org/uniprot/H2EST4","tr|H2EST4|H2EST4_MEDTR")</f>
        <v>tr|H2EST4|H2EST4_MEDTR</v>
      </c>
      <c r="D1840" t="s">
        <v>2805</v>
      </c>
      <c r="E1840">
        <v>80.97</v>
      </c>
      <c r="F1840">
        <v>184</v>
      </c>
      <c r="G1840">
        <v>35</v>
      </c>
      <c r="H1840">
        <v>1</v>
      </c>
      <c r="I1840">
        <v>73</v>
      </c>
      <c r="J1840">
        <v>621</v>
      </c>
      <c r="K1840">
        <v>1</v>
      </c>
      <c r="L1840">
        <v>26</v>
      </c>
      <c r="M1840">
        <v>204</v>
      </c>
      <c r="N1840" t="s">
        <v>18</v>
      </c>
      <c r="O1840" s="1">
        <v>8.3684100000000004E-76</v>
      </c>
      <c r="P1840">
        <v>737</v>
      </c>
    </row>
    <row r="1841" spans="1:16" x14ac:dyDescent="0.25">
      <c r="A1841" t="s">
        <v>2806</v>
      </c>
      <c r="B1841">
        <v>1080</v>
      </c>
      <c r="C1841" s="3" t="str">
        <f>HYPERLINK("http://www.uniprot.org/uniprot/G7LBG8","tr|G7LBG8|G7LBG8_MEDTR")</f>
        <v>tr|G7LBG8|G7LBG8_MEDTR</v>
      </c>
      <c r="D1841" t="s">
        <v>2807</v>
      </c>
      <c r="E1841">
        <v>72.72</v>
      </c>
      <c r="F1841">
        <v>363</v>
      </c>
      <c r="G1841">
        <v>99</v>
      </c>
      <c r="H1841">
        <v>6</v>
      </c>
      <c r="I1841">
        <v>7</v>
      </c>
      <c r="J1841">
        <v>1077</v>
      </c>
      <c r="K1841">
        <v>1</v>
      </c>
      <c r="L1841">
        <v>10</v>
      </c>
      <c r="M1841">
        <v>371</v>
      </c>
      <c r="N1841" t="s">
        <v>18</v>
      </c>
      <c r="O1841" s="1">
        <v>1.3724899999999999E-142</v>
      </c>
      <c r="P1841">
        <v>1317</v>
      </c>
    </row>
    <row r="1842" spans="1:16" x14ac:dyDescent="0.25">
      <c r="A1842" t="s">
        <v>2808</v>
      </c>
      <c r="B1842">
        <v>1041</v>
      </c>
      <c r="C1842" s="3" t="str">
        <f>HYPERLINK("http://www.uniprot.org/uniprot/G7KH04","tr|G7KH04|G7KH04_MEDTR")</f>
        <v>tr|G7KH04|G7KH04_MEDTR</v>
      </c>
      <c r="D1842" t="s">
        <v>866</v>
      </c>
      <c r="E1842">
        <v>83.09</v>
      </c>
      <c r="F1842">
        <v>343</v>
      </c>
      <c r="G1842">
        <v>58</v>
      </c>
      <c r="H1842">
        <v>0</v>
      </c>
      <c r="I1842">
        <v>1</v>
      </c>
      <c r="J1842">
        <v>1029</v>
      </c>
      <c r="K1842">
        <v>1</v>
      </c>
      <c r="L1842">
        <v>1</v>
      </c>
      <c r="M1842">
        <v>343</v>
      </c>
      <c r="N1842" t="s">
        <v>18</v>
      </c>
      <c r="O1842" s="1">
        <v>1.3854E-160</v>
      </c>
      <c r="P1842">
        <v>1472</v>
      </c>
    </row>
    <row r="1843" spans="1:16" x14ac:dyDescent="0.25">
      <c r="A1843" t="s">
        <v>2809</v>
      </c>
      <c r="B1843">
        <v>3852</v>
      </c>
      <c r="C1843" s="3" t="str">
        <f>HYPERLINK("http://www.uniprot.org/uniprot/I1LNW0","tr|I1LNW0|I1LNW0_SOYBN")</f>
        <v>tr|I1LNW0|I1LNW0_SOYBN</v>
      </c>
      <c r="D1843" t="s">
        <v>71</v>
      </c>
      <c r="E1843">
        <v>59.91</v>
      </c>
      <c r="F1843">
        <v>938</v>
      </c>
      <c r="G1843">
        <v>376</v>
      </c>
      <c r="H1843">
        <v>48</v>
      </c>
      <c r="I1843">
        <v>1180</v>
      </c>
      <c r="J1843">
        <v>3849</v>
      </c>
      <c r="K1843">
        <v>1</v>
      </c>
      <c r="L1843">
        <v>388</v>
      </c>
      <c r="M1843">
        <v>1299</v>
      </c>
      <c r="N1843" t="s">
        <v>18</v>
      </c>
      <c r="O1843">
        <v>0</v>
      </c>
      <c r="P1843">
        <v>2667</v>
      </c>
    </row>
    <row r="1844" spans="1:16" x14ac:dyDescent="0.25">
      <c r="A1844" t="s">
        <v>2810</v>
      </c>
      <c r="B1844">
        <v>525</v>
      </c>
      <c r="C1844" s="3" t="str">
        <f>HYPERLINK("http://www.uniprot.org/uniprot/G7JGL2","tr|G7JGL2|G7JGL2_MEDTR")</f>
        <v>tr|G7JGL2|G7JGL2_MEDTR</v>
      </c>
      <c r="D1844" t="s">
        <v>2811</v>
      </c>
      <c r="E1844">
        <v>61.84</v>
      </c>
      <c r="F1844">
        <v>76</v>
      </c>
      <c r="G1844">
        <v>29</v>
      </c>
      <c r="H1844">
        <v>1</v>
      </c>
      <c r="I1844">
        <v>1</v>
      </c>
      <c r="J1844">
        <v>225</v>
      </c>
      <c r="K1844">
        <v>1</v>
      </c>
      <c r="L1844">
        <v>1</v>
      </c>
      <c r="M1844">
        <v>76</v>
      </c>
      <c r="N1844" t="s">
        <v>18</v>
      </c>
      <c r="O1844" s="1">
        <v>1.0442000000000001E-15</v>
      </c>
      <c r="P1844">
        <v>217</v>
      </c>
    </row>
    <row r="1845" spans="1:16" x14ac:dyDescent="0.25">
      <c r="A1845" t="s">
        <v>2812</v>
      </c>
      <c r="B1845">
        <v>1386</v>
      </c>
      <c r="C1845" s="3" t="str">
        <f>HYPERLINK("http://www.uniprot.org/uniprot/I1JZI3","tr|I1JZI3|I1JZI3_SOYBN")</f>
        <v>tr|I1JZI3|I1JZI3_SOYBN</v>
      </c>
      <c r="D1845" t="s">
        <v>71</v>
      </c>
      <c r="E1845">
        <v>60.63</v>
      </c>
      <c r="F1845">
        <v>442</v>
      </c>
      <c r="G1845">
        <v>174</v>
      </c>
      <c r="H1845">
        <v>11</v>
      </c>
      <c r="I1845">
        <v>1</v>
      </c>
      <c r="J1845">
        <v>1293</v>
      </c>
      <c r="K1845">
        <v>1</v>
      </c>
      <c r="L1845">
        <v>1</v>
      </c>
      <c r="M1845">
        <v>431</v>
      </c>
      <c r="N1845" t="s">
        <v>18</v>
      </c>
      <c r="O1845" s="1">
        <v>4.03504E-127</v>
      </c>
      <c r="P1845">
        <v>1185</v>
      </c>
    </row>
    <row r="1846" spans="1:16" x14ac:dyDescent="0.25">
      <c r="A1846" t="s">
        <v>2813</v>
      </c>
      <c r="B1846">
        <v>1791</v>
      </c>
      <c r="C1846" s="3" t="str">
        <f>HYPERLINK("http://www.uniprot.org/uniprot/B7FJQ2","tr|B7FJQ2|B7FJQ2_MEDTR")</f>
        <v>tr|B7FJQ2|B7FJQ2_MEDTR</v>
      </c>
      <c r="D1846" t="s">
        <v>2814</v>
      </c>
      <c r="E1846">
        <v>92.28</v>
      </c>
      <c r="F1846">
        <v>298</v>
      </c>
      <c r="G1846">
        <v>23</v>
      </c>
      <c r="H1846">
        <v>0</v>
      </c>
      <c r="I1846">
        <v>1</v>
      </c>
      <c r="J1846">
        <v>894</v>
      </c>
      <c r="K1846">
        <v>1</v>
      </c>
      <c r="L1846">
        <v>1</v>
      </c>
      <c r="M1846">
        <v>298</v>
      </c>
      <c r="N1846" t="s">
        <v>18</v>
      </c>
      <c r="O1846" s="1">
        <v>1.7960000000000001E-157</v>
      </c>
      <c r="P1846">
        <v>1448</v>
      </c>
    </row>
    <row r="1847" spans="1:16" x14ac:dyDescent="0.25">
      <c r="A1847" t="s">
        <v>2815</v>
      </c>
      <c r="B1847">
        <v>993</v>
      </c>
      <c r="C1847" s="3" t="str">
        <f>HYPERLINK("http://www.uniprot.org/uniprot/B7FJY0","tr|B7FJY0|B7FJY0_MEDTR")</f>
        <v>tr|B7FJY0|B7FJY0_MEDTR</v>
      </c>
      <c r="D1847" t="s">
        <v>2816</v>
      </c>
      <c r="E1847">
        <v>81.81</v>
      </c>
      <c r="F1847">
        <v>330</v>
      </c>
      <c r="G1847">
        <v>60</v>
      </c>
      <c r="H1847">
        <v>0</v>
      </c>
      <c r="I1847">
        <v>1</v>
      </c>
      <c r="J1847">
        <v>990</v>
      </c>
      <c r="K1847">
        <v>1</v>
      </c>
      <c r="L1847">
        <v>1</v>
      </c>
      <c r="M1847">
        <v>314</v>
      </c>
      <c r="N1847" t="s">
        <v>18</v>
      </c>
      <c r="O1847" s="1">
        <v>4.86798E-144</v>
      </c>
      <c r="P1847">
        <v>1329</v>
      </c>
    </row>
    <row r="1848" spans="1:16" x14ac:dyDescent="0.25">
      <c r="A1848" t="s">
        <v>2817</v>
      </c>
      <c r="B1848">
        <v>864</v>
      </c>
      <c r="C1848" s="3" t="str">
        <f>HYPERLINK("http://www.uniprot.org/uniprot/K7MNX2","tr|K7MNX2|K7MNX2_SOYBN")</f>
        <v>tr|K7MNX2|K7MNX2_SOYBN</v>
      </c>
      <c r="D1848" t="s">
        <v>28</v>
      </c>
      <c r="E1848">
        <v>26.44</v>
      </c>
      <c r="F1848">
        <v>208</v>
      </c>
      <c r="G1848">
        <v>153</v>
      </c>
      <c r="H1848">
        <v>1</v>
      </c>
      <c r="I1848">
        <v>1</v>
      </c>
      <c r="J1848">
        <v>621</v>
      </c>
      <c r="K1848">
        <v>1</v>
      </c>
      <c r="L1848">
        <v>288</v>
      </c>
      <c r="M1848">
        <v>489</v>
      </c>
      <c r="N1848" t="s">
        <v>18</v>
      </c>
      <c r="O1848" s="1">
        <v>4.6990999999999999E-17</v>
      </c>
      <c r="P1848">
        <v>233</v>
      </c>
    </row>
    <row r="1849" spans="1:16" x14ac:dyDescent="0.25">
      <c r="A1849" t="s">
        <v>2818</v>
      </c>
      <c r="B1849">
        <v>861</v>
      </c>
      <c r="C1849" s="3" t="str">
        <f>HYPERLINK("http://www.uniprot.org/uniprot/G7LE46","tr|G7LE46|G7LE46_MEDTR")</f>
        <v>tr|G7LE46|G7LE46_MEDTR</v>
      </c>
      <c r="D1849" t="s">
        <v>2819</v>
      </c>
      <c r="E1849">
        <v>67.12</v>
      </c>
      <c r="F1849">
        <v>292</v>
      </c>
      <c r="G1849">
        <v>96</v>
      </c>
      <c r="H1849">
        <v>27</v>
      </c>
      <c r="I1849">
        <v>46</v>
      </c>
      <c r="J1849">
        <v>840</v>
      </c>
      <c r="K1849">
        <v>1</v>
      </c>
      <c r="L1849">
        <v>70</v>
      </c>
      <c r="M1849">
        <v>360</v>
      </c>
      <c r="N1849" t="s">
        <v>18</v>
      </c>
      <c r="O1849" s="1">
        <v>1.7846599999999999E-109</v>
      </c>
      <c r="P1849">
        <v>1030</v>
      </c>
    </row>
    <row r="1850" spans="1:16" x14ac:dyDescent="0.25">
      <c r="A1850" t="s">
        <v>2820</v>
      </c>
      <c r="B1850">
        <v>930</v>
      </c>
      <c r="C1850" s="3" t="str">
        <f>HYPERLINK("http://www.uniprot.org/uniprot/G7II20","tr|G7II20|G7II20_MEDTR")</f>
        <v>tr|G7II20|G7II20_MEDTR</v>
      </c>
      <c r="D1850" t="s">
        <v>2821</v>
      </c>
      <c r="E1850">
        <v>77.92</v>
      </c>
      <c r="F1850">
        <v>308</v>
      </c>
      <c r="G1850">
        <v>68</v>
      </c>
      <c r="H1850">
        <v>0</v>
      </c>
      <c r="I1850">
        <v>1</v>
      </c>
      <c r="J1850">
        <v>924</v>
      </c>
      <c r="K1850">
        <v>1</v>
      </c>
      <c r="L1850">
        <v>1</v>
      </c>
      <c r="M1850">
        <v>308</v>
      </c>
      <c r="N1850" t="s">
        <v>18</v>
      </c>
      <c r="O1850" s="1">
        <v>2.0332199999999999E-133</v>
      </c>
      <c r="P1850">
        <v>1237</v>
      </c>
    </row>
    <row r="1851" spans="1:16" x14ac:dyDescent="0.25">
      <c r="A1851" t="s">
        <v>2822</v>
      </c>
      <c r="B1851">
        <v>450</v>
      </c>
      <c r="C1851" s="3" t="str">
        <f>HYPERLINK("http://www.uniprot.org/uniprot/G7IRM9","tr|G7IRM9|G7IRM9_MEDTR")</f>
        <v>tr|G7IRM9|G7IRM9_MEDTR</v>
      </c>
      <c r="D1851" t="s">
        <v>2823</v>
      </c>
      <c r="E1851">
        <v>81.87</v>
      </c>
      <c r="F1851">
        <v>149</v>
      </c>
      <c r="G1851">
        <v>27</v>
      </c>
      <c r="H1851">
        <v>0</v>
      </c>
      <c r="I1851">
        <v>1</v>
      </c>
      <c r="J1851">
        <v>447</v>
      </c>
      <c r="K1851">
        <v>1</v>
      </c>
      <c r="L1851">
        <v>266</v>
      </c>
      <c r="M1851">
        <v>414</v>
      </c>
      <c r="N1851" t="s">
        <v>18</v>
      </c>
      <c r="O1851" s="1">
        <v>3.5650600000000001E-64</v>
      </c>
      <c r="P1851">
        <v>635</v>
      </c>
    </row>
    <row r="1852" spans="1:16" x14ac:dyDescent="0.25">
      <c r="A1852" t="s">
        <v>2824</v>
      </c>
      <c r="B1852">
        <v>237</v>
      </c>
      <c r="C1852" s="3" t="str">
        <f>HYPERLINK("http://www.uniprot.org/uniprot/G7K4G3","tr|G7K4G3|G7K4G3_MEDTR")</f>
        <v>tr|G7K4G3|G7K4G3_MEDTR</v>
      </c>
      <c r="D1852" t="s">
        <v>2825</v>
      </c>
      <c r="E1852">
        <v>68.42</v>
      </c>
      <c r="F1852">
        <v>76</v>
      </c>
      <c r="G1852">
        <v>24</v>
      </c>
      <c r="H1852">
        <v>0</v>
      </c>
      <c r="I1852">
        <v>4</v>
      </c>
      <c r="J1852">
        <v>231</v>
      </c>
      <c r="K1852">
        <v>1</v>
      </c>
      <c r="L1852">
        <v>1</v>
      </c>
      <c r="M1852">
        <v>76</v>
      </c>
      <c r="N1852" t="s">
        <v>18</v>
      </c>
      <c r="O1852" s="1">
        <v>5.00648E-18</v>
      </c>
      <c r="P1852">
        <v>237</v>
      </c>
    </row>
    <row r="1853" spans="1:16" x14ac:dyDescent="0.25">
      <c r="A1853" t="s">
        <v>2826</v>
      </c>
      <c r="B1853">
        <v>1308</v>
      </c>
      <c r="C1853" s="3" t="str">
        <f>HYPERLINK("http://www.uniprot.org/uniprot/G7JDL9","tr|G7JDL9|G7JDL9_MEDTR")</f>
        <v>tr|G7JDL9|G7JDL9_MEDTR</v>
      </c>
      <c r="D1853" t="s">
        <v>242</v>
      </c>
      <c r="E1853">
        <v>30.79</v>
      </c>
      <c r="F1853">
        <v>328</v>
      </c>
      <c r="G1853">
        <v>227</v>
      </c>
      <c r="H1853">
        <v>1</v>
      </c>
      <c r="I1853">
        <v>256</v>
      </c>
      <c r="J1853">
        <v>1236</v>
      </c>
      <c r="K1853">
        <v>1</v>
      </c>
      <c r="L1853">
        <v>25</v>
      </c>
      <c r="M1853">
        <v>297</v>
      </c>
      <c r="N1853" t="s">
        <v>18</v>
      </c>
      <c r="O1853" s="1">
        <v>2.38285E-33</v>
      </c>
      <c r="P1853">
        <v>376</v>
      </c>
    </row>
    <row r="1854" spans="1:16" x14ac:dyDescent="0.25">
      <c r="A1854" t="s">
        <v>2827</v>
      </c>
      <c r="B1854">
        <v>306</v>
      </c>
      <c r="C1854" s="3" t="str">
        <f>HYPERLINK("http://www.uniprot.org/uniprot/M5WTL3","tr|M5WTL3|M5WTL3_PRUPE")</f>
        <v>tr|M5WTL3|M5WTL3_PRUPE</v>
      </c>
      <c r="D1854" t="s">
        <v>2828</v>
      </c>
      <c r="E1854">
        <v>41.23</v>
      </c>
      <c r="F1854">
        <v>97</v>
      </c>
      <c r="G1854">
        <v>57</v>
      </c>
      <c r="H1854">
        <v>4</v>
      </c>
      <c r="I1854">
        <v>16</v>
      </c>
      <c r="J1854">
        <v>294</v>
      </c>
      <c r="K1854">
        <v>1</v>
      </c>
      <c r="L1854">
        <v>279</v>
      </c>
      <c r="M1854">
        <v>369</v>
      </c>
      <c r="N1854" t="s">
        <v>18</v>
      </c>
      <c r="O1854" s="1">
        <v>5.6657700000000004E-9</v>
      </c>
      <c r="P1854">
        <v>159</v>
      </c>
    </row>
    <row r="1855" spans="1:16" x14ac:dyDescent="0.25">
      <c r="A1855" t="s">
        <v>2829</v>
      </c>
      <c r="B1855">
        <v>1326</v>
      </c>
      <c r="C1855" s="3" t="str">
        <f>HYPERLINK("http://www.uniprot.org/uniprot/A2Q5W7","tr|A2Q5W7|A2Q5W7_MEDTR")</f>
        <v>tr|A2Q5W7|A2Q5W7_MEDTR</v>
      </c>
      <c r="D1855" t="s">
        <v>2830</v>
      </c>
      <c r="E1855">
        <v>92.69</v>
      </c>
      <c r="F1855">
        <v>438</v>
      </c>
      <c r="G1855">
        <v>32</v>
      </c>
      <c r="H1855">
        <v>0</v>
      </c>
      <c r="I1855">
        <v>10</v>
      </c>
      <c r="J1855">
        <v>1323</v>
      </c>
      <c r="K1855">
        <v>1</v>
      </c>
      <c r="L1855">
        <v>14</v>
      </c>
      <c r="M1855">
        <v>444</v>
      </c>
      <c r="N1855" t="s">
        <v>18</v>
      </c>
      <c r="O1855">
        <v>0</v>
      </c>
      <c r="P1855">
        <v>2069</v>
      </c>
    </row>
    <row r="1856" spans="1:16" x14ac:dyDescent="0.25">
      <c r="A1856" t="s">
        <v>2831</v>
      </c>
      <c r="B1856">
        <v>2025</v>
      </c>
      <c r="C1856" s="3" t="str">
        <f>HYPERLINK("http://www.uniprot.org/uniprot/G7KXD0","tr|G7KXD0|G7KXD0_MEDTR")</f>
        <v>tr|G7KXD0|G7KXD0_MEDTR</v>
      </c>
      <c r="D1856" t="s">
        <v>2832</v>
      </c>
      <c r="E1856">
        <v>75</v>
      </c>
      <c r="F1856">
        <v>652</v>
      </c>
      <c r="G1856">
        <v>163</v>
      </c>
      <c r="H1856">
        <v>12</v>
      </c>
      <c r="I1856">
        <v>103</v>
      </c>
      <c r="J1856">
        <v>2022</v>
      </c>
      <c r="K1856">
        <v>1</v>
      </c>
      <c r="L1856">
        <v>54</v>
      </c>
      <c r="M1856">
        <v>687</v>
      </c>
      <c r="N1856" t="s">
        <v>18</v>
      </c>
      <c r="O1856">
        <v>0</v>
      </c>
      <c r="P1856">
        <v>2488</v>
      </c>
    </row>
    <row r="1857" spans="1:16" x14ac:dyDescent="0.25">
      <c r="A1857" t="s">
        <v>2833</v>
      </c>
      <c r="B1857">
        <v>552</v>
      </c>
      <c r="C1857" s="3" t="str">
        <f>HYPERLINK("http://www.uniprot.org/uniprot/I1JFH4","tr|I1JFH4|I1JFH4_SOYBN")</f>
        <v>tr|I1JFH4|I1JFH4_SOYBN</v>
      </c>
      <c r="D1857" t="s">
        <v>117</v>
      </c>
      <c r="E1857">
        <v>70.31</v>
      </c>
      <c r="F1857">
        <v>219</v>
      </c>
      <c r="G1857">
        <v>65</v>
      </c>
      <c r="H1857">
        <v>36</v>
      </c>
      <c r="I1857">
        <v>1</v>
      </c>
      <c r="J1857">
        <v>549</v>
      </c>
      <c r="K1857">
        <v>1</v>
      </c>
      <c r="L1857">
        <v>1</v>
      </c>
      <c r="M1857">
        <v>219</v>
      </c>
      <c r="N1857" t="s">
        <v>18</v>
      </c>
      <c r="O1857" s="1">
        <v>7.2186000000000005E-82</v>
      </c>
      <c r="P1857">
        <v>788</v>
      </c>
    </row>
    <row r="1858" spans="1:16" x14ac:dyDescent="0.25">
      <c r="A1858" t="s">
        <v>2834</v>
      </c>
      <c r="B1858">
        <v>1938</v>
      </c>
      <c r="C1858" s="3" t="str">
        <f>HYPERLINK("http://www.uniprot.org/uniprot/G7IC76","tr|G7IC76|G7IC76_MEDTR")</f>
        <v>tr|G7IC76|G7IC76_MEDTR</v>
      </c>
      <c r="D1858" t="s">
        <v>2835</v>
      </c>
      <c r="E1858">
        <v>78.16</v>
      </c>
      <c r="F1858">
        <v>632</v>
      </c>
      <c r="G1858">
        <v>138</v>
      </c>
      <c r="H1858">
        <v>11</v>
      </c>
      <c r="I1858">
        <v>61</v>
      </c>
      <c r="J1858">
        <v>1923</v>
      </c>
      <c r="K1858">
        <v>1</v>
      </c>
      <c r="L1858">
        <v>18</v>
      </c>
      <c r="M1858">
        <v>646</v>
      </c>
      <c r="N1858" t="s">
        <v>18</v>
      </c>
      <c r="O1858">
        <v>0</v>
      </c>
      <c r="P1858">
        <v>2517</v>
      </c>
    </row>
    <row r="1859" spans="1:16" x14ac:dyDescent="0.25">
      <c r="A1859" t="s">
        <v>2836</v>
      </c>
      <c r="B1859">
        <v>2754</v>
      </c>
      <c r="C1859" s="3" t="str">
        <f>HYPERLINK("http://www.uniprot.org/uniprot/M4EXJ4","tr|M4EXJ4|M4EXJ4_BRARP")</f>
        <v>tr|M4EXJ4|M4EXJ4_BRARP</v>
      </c>
      <c r="D1859" t="s">
        <v>2837</v>
      </c>
      <c r="E1859">
        <v>71.17</v>
      </c>
      <c r="F1859">
        <v>909</v>
      </c>
      <c r="G1859">
        <v>262</v>
      </c>
      <c r="H1859">
        <v>13</v>
      </c>
      <c r="I1859">
        <v>1</v>
      </c>
      <c r="J1859">
        <v>2688</v>
      </c>
      <c r="K1859">
        <v>1</v>
      </c>
      <c r="L1859">
        <v>1</v>
      </c>
      <c r="M1859">
        <v>886</v>
      </c>
      <c r="N1859" t="s">
        <v>18</v>
      </c>
      <c r="O1859">
        <v>0</v>
      </c>
      <c r="P1859">
        <v>3258</v>
      </c>
    </row>
    <row r="1860" spans="1:16" x14ac:dyDescent="0.25">
      <c r="A1860" t="s">
        <v>2838</v>
      </c>
      <c r="B1860">
        <v>315</v>
      </c>
      <c r="C1860" s="3" t="str">
        <f>HYPERLINK("http://www.uniprot.org/uniprot/G7I9E0","tr|G7I9E0|G7I9E0_MEDTR")</f>
        <v>tr|G7I9E0|G7I9E0_MEDTR</v>
      </c>
      <c r="D1860" t="s">
        <v>2839</v>
      </c>
      <c r="E1860">
        <v>88.88</v>
      </c>
      <c r="F1860">
        <v>54</v>
      </c>
      <c r="G1860">
        <v>6</v>
      </c>
      <c r="H1860">
        <v>0</v>
      </c>
      <c r="I1860">
        <v>145</v>
      </c>
      <c r="J1860">
        <v>306</v>
      </c>
      <c r="K1860">
        <v>1</v>
      </c>
      <c r="L1860">
        <v>82</v>
      </c>
      <c r="M1860">
        <v>135</v>
      </c>
      <c r="N1860" t="s">
        <v>18</v>
      </c>
      <c r="O1860" s="1">
        <v>1.0177099999999999E-18</v>
      </c>
      <c r="P1860">
        <v>243</v>
      </c>
    </row>
    <row r="1861" spans="1:16" x14ac:dyDescent="0.25">
      <c r="A1861" t="s">
        <v>2840</v>
      </c>
      <c r="B1861">
        <v>747</v>
      </c>
      <c r="C1861" s="3" t="str">
        <f>HYPERLINK("http://www.uniprot.org/uniprot/I1KAE0","tr|I1KAE0|I1KAE0_SOYBN")</f>
        <v>tr|I1KAE0|I1KAE0_SOYBN</v>
      </c>
      <c r="D1861" t="s">
        <v>28</v>
      </c>
      <c r="E1861">
        <v>84.93</v>
      </c>
      <c r="F1861">
        <v>239</v>
      </c>
      <c r="G1861">
        <v>36</v>
      </c>
      <c r="H1861">
        <v>0</v>
      </c>
      <c r="I1861">
        <v>1</v>
      </c>
      <c r="J1861">
        <v>717</v>
      </c>
      <c r="K1861">
        <v>1</v>
      </c>
      <c r="L1861">
        <v>582</v>
      </c>
      <c r="M1861">
        <v>820</v>
      </c>
      <c r="N1861" t="s">
        <v>18</v>
      </c>
      <c r="O1861" s="1">
        <v>1.4899099999999999E-116</v>
      </c>
      <c r="P1861">
        <v>1090</v>
      </c>
    </row>
    <row r="1862" spans="1:16" x14ac:dyDescent="0.25">
      <c r="A1862" t="s">
        <v>2841</v>
      </c>
      <c r="B1862">
        <v>1407</v>
      </c>
      <c r="C1862" s="3" t="str">
        <f>HYPERLINK("http://www.uniprot.org/uniprot/I1LM15","tr|I1LM15|I1LM15_SOYBN")</f>
        <v>tr|I1LM15|I1LM15_SOYBN</v>
      </c>
      <c r="D1862" t="s">
        <v>71</v>
      </c>
      <c r="E1862">
        <v>54.74</v>
      </c>
      <c r="F1862">
        <v>495</v>
      </c>
      <c r="G1862">
        <v>224</v>
      </c>
      <c r="H1862">
        <v>31</v>
      </c>
      <c r="I1862">
        <v>13</v>
      </c>
      <c r="J1862">
        <v>1404</v>
      </c>
      <c r="K1862">
        <v>1</v>
      </c>
      <c r="L1862">
        <v>245</v>
      </c>
      <c r="M1862">
        <v>732</v>
      </c>
      <c r="N1862" t="s">
        <v>18</v>
      </c>
      <c r="O1862" s="1">
        <v>6.8155699999999999E-122</v>
      </c>
      <c r="P1862">
        <v>1140</v>
      </c>
    </row>
    <row r="1863" spans="1:16" x14ac:dyDescent="0.25">
      <c r="A1863" t="s">
        <v>2842</v>
      </c>
      <c r="B1863">
        <v>786</v>
      </c>
      <c r="C1863" s="3" t="str">
        <f>HYPERLINK("http://www.uniprot.org/uniprot/G7L5C2","tr|G7L5C2|G7L5C2_MEDTR")</f>
        <v>tr|G7L5C2|G7L5C2_MEDTR</v>
      </c>
      <c r="D1863" t="s">
        <v>1232</v>
      </c>
      <c r="E1863">
        <v>54.63</v>
      </c>
      <c r="F1863">
        <v>194</v>
      </c>
      <c r="G1863">
        <v>88</v>
      </c>
      <c r="H1863">
        <v>3</v>
      </c>
      <c r="I1863">
        <v>1</v>
      </c>
      <c r="J1863">
        <v>573</v>
      </c>
      <c r="K1863">
        <v>1</v>
      </c>
      <c r="L1863">
        <v>75</v>
      </c>
      <c r="M1863">
        <v>268</v>
      </c>
      <c r="N1863" t="s">
        <v>18</v>
      </c>
      <c r="O1863" s="1">
        <v>9.5088099999999992E-56</v>
      </c>
      <c r="P1863">
        <v>566</v>
      </c>
    </row>
    <row r="1864" spans="1:16" x14ac:dyDescent="0.25">
      <c r="A1864" t="s">
        <v>2843</v>
      </c>
      <c r="B1864">
        <v>3225</v>
      </c>
      <c r="C1864" s="3" t="str">
        <f>HYPERLINK("http://www.uniprot.org/uniprot/I1KP86","tr|I1KP86|I1KP86_SOYBN")</f>
        <v>tr|I1KP86|I1KP86_SOYBN</v>
      </c>
      <c r="D1864" t="s">
        <v>28</v>
      </c>
      <c r="E1864">
        <v>66.930000000000007</v>
      </c>
      <c r="F1864">
        <v>1107</v>
      </c>
      <c r="G1864">
        <v>366</v>
      </c>
      <c r="H1864">
        <v>34</v>
      </c>
      <c r="I1864">
        <v>1</v>
      </c>
      <c r="J1864">
        <v>3219</v>
      </c>
      <c r="K1864">
        <v>1</v>
      </c>
      <c r="L1864">
        <v>1</v>
      </c>
      <c r="M1864">
        <v>1079</v>
      </c>
      <c r="N1864" t="s">
        <v>18</v>
      </c>
      <c r="O1864">
        <v>0</v>
      </c>
      <c r="P1864">
        <v>3480</v>
      </c>
    </row>
    <row r="1865" spans="1:16" x14ac:dyDescent="0.25">
      <c r="A1865" t="s">
        <v>2844</v>
      </c>
      <c r="B1865">
        <v>2565</v>
      </c>
      <c r="C1865" s="3" t="str">
        <f>HYPERLINK("http://www.uniprot.org/uniprot/G7LBG6","tr|G7LBG6|G7LBG6_MEDTR")</f>
        <v>tr|G7LBG6|G7LBG6_MEDTR</v>
      </c>
      <c r="D1865" t="s">
        <v>2845</v>
      </c>
      <c r="E1865">
        <v>89.82</v>
      </c>
      <c r="F1865">
        <v>855</v>
      </c>
      <c r="G1865">
        <v>87</v>
      </c>
      <c r="H1865">
        <v>2</v>
      </c>
      <c r="I1865">
        <v>1</v>
      </c>
      <c r="J1865">
        <v>2559</v>
      </c>
      <c r="K1865">
        <v>1</v>
      </c>
      <c r="L1865">
        <v>1</v>
      </c>
      <c r="M1865">
        <v>852</v>
      </c>
      <c r="N1865" t="s">
        <v>18</v>
      </c>
      <c r="O1865">
        <v>0</v>
      </c>
      <c r="P1865">
        <v>3981</v>
      </c>
    </row>
    <row r="1866" spans="1:16" x14ac:dyDescent="0.25">
      <c r="A1866" t="s">
        <v>2846</v>
      </c>
      <c r="B1866">
        <v>1479</v>
      </c>
      <c r="C1866" s="3" t="str">
        <f>HYPERLINK("http://www.uniprot.org/uniprot/Q56I14","tr|Q56I14|Q56I14_SOYBN")</f>
        <v>tr|Q56I14|Q56I14_SOYBN</v>
      </c>
      <c r="D1866" t="s">
        <v>2847</v>
      </c>
      <c r="E1866">
        <v>86.99</v>
      </c>
      <c r="F1866">
        <v>492</v>
      </c>
      <c r="G1866">
        <v>64</v>
      </c>
      <c r="H1866">
        <v>0</v>
      </c>
      <c r="I1866">
        <v>1</v>
      </c>
      <c r="J1866">
        <v>1476</v>
      </c>
      <c r="K1866">
        <v>1</v>
      </c>
      <c r="L1866">
        <v>1</v>
      </c>
      <c r="M1866">
        <v>492</v>
      </c>
      <c r="N1866" t="s">
        <v>18</v>
      </c>
      <c r="O1866">
        <v>0</v>
      </c>
      <c r="P1866">
        <v>2237</v>
      </c>
    </row>
    <row r="1867" spans="1:16" x14ac:dyDescent="0.25">
      <c r="A1867" t="s">
        <v>2848</v>
      </c>
      <c r="B1867">
        <v>1209</v>
      </c>
      <c r="C1867" s="3" t="str">
        <f>HYPERLINK("http://www.uniprot.org/uniprot/K7MNX2","tr|K7MNX2|K7MNX2_SOYBN")</f>
        <v>tr|K7MNX2|K7MNX2_SOYBN</v>
      </c>
      <c r="D1867" t="s">
        <v>28</v>
      </c>
      <c r="E1867">
        <v>23.19</v>
      </c>
      <c r="F1867">
        <v>401</v>
      </c>
      <c r="G1867">
        <v>308</v>
      </c>
      <c r="H1867">
        <v>22</v>
      </c>
      <c r="I1867">
        <v>13</v>
      </c>
      <c r="J1867">
        <v>1149</v>
      </c>
      <c r="K1867">
        <v>1</v>
      </c>
      <c r="L1867">
        <v>227</v>
      </c>
      <c r="M1867">
        <v>605</v>
      </c>
      <c r="N1867" t="s">
        <v>18</v>
      </c>
      <c r="O1867" s="1">
        <v>3.7766999999999997E-14</v>
      </c>
      <c r="P1867">
        <v>210</v>
      </c>
    </row>
    <row r="1868" spans="1:16" x14ac:dyDescent="0.25">
      <c r="A1868" t="s">
        <v>2849</v>
      </c>
      <c r="B1868">
        <v>993</v>
      </c>
      <c r="C1868" s="3" t="str">
        <f>HYPERLINK("http://www.uniprot.org/uniprot/K7KME7","tr|K7KME7|K7KME7_SOYBN")</f>
        <v>tr|K7KME7|K7KME7_SOYBN</v>
      </c>
      <c r="D1868" t="s">
        <v>28</v>
      </c>
      <c r="E1868">
        <v>58.22</v>
      </c>
      <c r="F1868">
        <v>225</v>
      </c>
      <c r="G1868">
        <v>94</v>
      </c>
      <c r="H1868">
        <v>8</v>
      </c>
      <c r="I1868">
        <v>340</v>
      </c>
      <c r="J1868">
        <v>990</v>
      </c>
      <c r="K1868">
        <v>1</v>
      </c>
      <c r="L1868">
        <v>54</v>
      </c>
      <c r="M1868">
        <v>270</v>
      </c>
      <c r="N1868" t="s">
        <v>18</v>
      </c>
      <c r="O1868" s="1">
        <v>2.0274500000000001E-57</v>
      </c>
      <c r="P1868">
        <v>582</v>
      </c>
    </row>
    <row r="1869" spans="1:16" x14ac:dyDescent="0.25">
      <c r="A1869" t="s">
        <v>2850</v>
      </c>
      <c r="B1869">
        <v>1266</v>
      </c>
      <c r="C1869" s="3" t="str">
        <f>HYPERLINK("http://www.uniprot.org/uniprot/G7K854","tr|G7K854|G7K854_MEDTR")</f>
        <v>tr|G7K854|G7K854_MEDTR</v>
      </c>
      <c r="D1869" t="s">
        <v>2851</v>
      </c>
      <c r="E1869">
        <v>73.58</v>
      </c>
      <c r="F1869">
        <v>424</v>
      </c>
      <c r="G1869">
        <v>112</v>
      </c>
      <c r="H1869">
        <v>8</v>
      </c>
      <c r="I1869">
        <v>16</v>
      </c>
      <c r="J1869">
        <v>1263</v>
      </c>
      <c r="K1869">
        <v>1</v>
      </c>
      <c r="L1869">
        <v>66</v>
      </c>
      <c r="M1869">
        <v>486</v>
      </c>
      <c r="N1869" t="s">
        <v>18</v>
      </c>
      <c r="O1869" s="1">
        <v>4.1391899999999997E-176</v>
      </c>
      <c r="P1869">
        <v>1607</v>
      </c>
    </row>
    <row r="1870" spans="1:16" x14ac:dyDescent="0.25">
      <c r="A1870" t="s">
        <v>2852</v>
      </c>
      <c r="B1870">
        <v>798</v>
      </c>
      <c r="C1870" s="3" t="str">
        <f>HYPERLINK("http://www.uniprot.org/uniprot/K7MMB5","tr|K7MMB5|K7MMB5_SOYBN")</f>
        <v>tr|K7MMB5|K7MMB5_SOYBN</v>
      </c>
      <c r="D1870" t="s">
        <v>28</v>
      </c>
      <c r="E1870">
        <v>62.13</v>
      </c>
      <c r="F1870">
        <v>272</v>
      </c>
      <c r="G1870">
        <v>103</v>
      </c>
      <c r="H1870">
        <v>8</v>
      </c>
      <c r="I1870">
        <v>1</v>
      </c>
      <c r="J1870">
        <v>792</v>
      </c>
      <c r="K1870">
        <v>1</v>
      </c>
      <c r="L1870">
        <v>80</v>
      </c>
      <c r="M1870">
        <v>351</v>
      </c>
      <c r="N1870" t="s">
        <v>18</v>
      </c>
      <c r="O1870" s="1">
        <v>9.09308E-94</v>
      </c>
      <c r="P1870">
        <v>894</v>
      </c>
    </row>
    <row r="1871" spans="1:16" x14ac:dyDescent="0.25">
      <c r="A1871" t="s">
        <v>2853</v>
      </c>
      <c r="B1871">
        <v>921</v>
      </c>
      <c r="C1871" s="3" t="str">
        <f>HYPERLINK("http://www.uniprot.org/uniprot/G7IW70","tr|G7IW70|G7IW70_MEDTR")</f>
        <v>tr|G7IW70|G7IW70_MEDTR</v>
      </c>
      <c r="D1871" t="s">
        <v>2854</v>
      </c>
      <c r="E1871">
        <v>60.22</v>
      </c>
      <c r="F1871">
        <v>88</v>
      </c>
      <c r="G1871">
        <v>35</v>
      </c>
      <c r="H1871">
        <v>0</v>
      </c>
      <c r="I1871">
        <v>394</v>
      </c>
      <c r="J1871">
        <v>657</v>
      </c>
      <c r="K1871">
        <v>1</v>
      </c>
      <c r="L1871">
        <v>1257</v>
      </c>
      <c r="M1871">
        <v>1344</v>
      </c>
      <c r="N1871" t="s">
        <v>18</v>
      </c>
      <c r="O1871" s="1">
        <v>1.3366300000000001E-20</v>
      </c>
      <c r="P1871">
        <v>264</v>
      </c>
    </row>
    <row r="1872" spans="1:16" x14ac:dyDescent="0.25">
      <c r="A1872" t="s">
        <v>2855</v>
      </c>
      <c r="B1872">
        <v>735</v>
      </c>
      <c r="C1872" s="3" t="str">
        <f>HYPERLINK("http://www.uniprot.org/uniprot/Q8RVX1","tr|Q8RVX1|Q8RVX1_SESRO")</f>
        <v>tr|Q8RVX1|Q8RVX1_SESRO</v>
      </c>
      <c r="D1872" t="s">
        <v>2856</v>
      </c>
      <c r="E1872">
        <v>80</v>
      </c>
      <c r="F1872">
        <v>230</v>
      </c>
      <c r="G1872">
        <v>46</v>
      </c>
      <c r="H1872">
        <v>0</v>
      </c>
      <c r="I1872">
        <v>43</v>
      </c>
      <c r="J1872">
        <v>732</v>
      </c>
      <c r="K1872">
        <v>1</v>
      </c>
      <c r="L1872">
        <v>325</v>
      </c>
      <c r="M1872">
        <v>554</v>
      </c>
      <c r="N1872" t="s">
        <v>18</v>
      </c>
      <c r="O1872" s="1">
        <v>5.1129E-106</v>
      </c>
      <c r="P1872">
        <v>999</v>
      </c>
    </row>
    <row r="1873" spans="1:16" x14ac:dyDescent="0.25">
      <c r="A1873" t="s">
        <v>2857</v>
      </c>
      <c r="B1873">
        <v>3675</v>
      </c>
      <c r="C1873" s="3" t="str">
        <f>HYPERLINK("http://www.uniprot.org/uniprot/K7LSB6","tr|K7LSB6|K7LSB6_SOYBN")</f>
        <v>tr|K7LSB6|K7LSB6_SOYBN</v>
      </c>
      <c r="D1873" t="s">
        <v>28</v>
      </c>
      <c r="E1873">
        <v>58.8</v>
      </c>
      <c r="F1873">
        <v>789</v>
      </c>
      <c r="G1873">
        <v>325</v>
      </c>
      <c r="H1873">
        <v>24</v>
      </c>
      <c r="I1873">
        <v>1348</v>
      </c>
      <c r="J1873">
        <v>3642</v>
      </c>
      <c r="K1873">
        <v>1</v>
      </c>
      <c r="L1873">
        <v>380</v>
      </c>
      <c r="M1873">
        <v>1159</v>
      </c>
      <c r="N1873" t="s">
        <v>18</v>
      </c>
      <c r="O1873">
        <v>0</v>
      </c>
      <c r="P1873">
        <v>2273</v>
      </c>
    </row>
    <row r="1874" spans="1:16" x14ac:dyDescent="0.25">
      <c r="A1874" t="s">
        <v>2858</v>
      </c>
      <c r="B1874">
        <v>729</v>
      </c>
      <c r="C1874" s="3" t="str">
        <f>HYPERLINK("http://www.uniprot.org/uniprot/G7IJW8","tr|G7IJW8|G7IJW8_MEDTR")</f>
        <v>tr|G7IJW8|G7IJW8_MEDTR</v>
      </c>
      <c r="D1874" t="s">
        <v>2859</v>
      </c>
      <c r="E1874">
        <v>77.64</v>
      </c>
      <c r="F1874">
        <v>246</v>
      </c>
      <c r="G1874">
        <v>55</v>
      </c>
      <c r="H1874">
        <v>5</v>
      </c>
      <c r="I1874">
        <v>1</v>
      </c>
      <c r="J1874">
        <v>723</v>
      </c>
      <c r="K1874">
        <v>1</v>
      </c>
      <c r="L1874">
        <v>1</v>
      </c>
      <c r="M1874">
        <v>242</v>
      </c>
      <c r="N1874" t="s">
        <v>18</v>
      </c>
      <c r="O1874" s="1">
        <v>2.07212E-99</v>
      </c>
      <c r="P1874">
        <v>942</v>
      </c>
    </row>
    <row r="1875" spans="1:16" x14ac:dyDescent="0.25">
      <c r="A1875" t="s">
        <v>2860</v>
      </c>
      <c r="B1875">
        <v>1566</v>
      </c>
      <c r="C1875" s="3" t="str">
        <f>HYPERLINK("http://www.uniprot.org/uniprot/G7II21","tr|G7II21|G7II21_MEDTR")</f>
        <v>tr|G7II21|G7II21_MEDTR</v>
      </c>
      <c r="D1875" t="s">
        <v>2861</v>
      </c>
      <c r="E1875">
        <v>87.13</v>
      </c>
      <c r="F1875">
        <v>474</v>
      </c>
      <c r="G1875">
        <v>61</v>
      </c>
      <c r="H1875">
        <v>0</v>
      </c>
      <c r="I1875">
        <v>142</v>
      </c>
      <c r="J1875">
        <v>1563</v>
      </c>
      <c r="K1875">
        <v>1</v>
      </c>
      <c r="L1875">
        <v>47</v>
      </c>
      <c r="M1875">
        <v>520</v>
      </c>
      <c r="N1875" t="s">
        <v>18</v>
      </c>
      <c r="O1875">
        <v>0</v>
      </c>
      <c r="P1875">
        <v>2161</v>
      </c>
    </row>
    <row r="1876" spans="1:16" x14ac:dyDescent="0.25">
      <c r="A1876" t="s">
        <v>2862</v>
      </c>
      <c r="B1876">
        <v>1815</v>
      </c>
      <c r="C1876" s="3" t="str">
        <f>HYPERLINK("http://www.uniprot.org/uniprot/I1K189","tr|I1K189|I1K189_SOYBN")</f>
        <v>tr|I1K189|I1K189_SOYBN</v>
      </c>
      <c r="D1876" t="s">
        <v>99</v>
      </c>
      <c r="E1876">
        <v>72.099999999999994</v>
      </c>
      <c r="F1876">
        <v>595</v>
      </c>
      <c r="G1876">
        <v>166</v>
      </c>
      <c r="H1876">
        <v>32</v>
      </c>
      <c r="I1876">
        <v>124</v>
      </c>
      <c r="J1876">
        <v>1812</v>
      </c>
      <c r="K1876">
        <v>1</v>
      </c>
      <c r="L1876">
        <v>130</v>
      </c>
      <c r="M1876">
        <v>722</v>
      </c>
      <c r="N1876" t="s">
        <v>18</v>
      </c>
      <c r="O1876">
        <v>0</v>
      </c>
      <c r="P1876">
        <v>2058</v>
      </c>
    </row>
    <row r="1877" spans="1:16" x14ac:dyDescent="0.25">
      <c r="A1877" t="s">
        <v>2863</v>
      </c>
      <c r="B1877">
        <v>2007</v>
      </c>
      <c r="C1877" s="3" t="str">
        <f>HYPERLINK("http://www.uniprot.org/uniprot/G7K4G4","tr|G7K4G4|G7K4G4_MEDTR")</f>
        <v>tr|G7K4G4|G7K4G4_MEDTR</v>
      </c>
      <c r="D1877" t="s">
        <v>2864</v>
      </c>
      <c r="E1877">
        <v>80.650000000000006</v>
      </c>
      <c r="F1877">
        <v>672</v>
      </c>
      <c r="G1877">
        <v>130</v>
      </c>
      <c r="H1877">
        <v>6</v>
      </c>
      <c r="I1877">
        <v>1</v>
      </c>
      <c r="J1877">
        <v>1998</v>
      </c>
      <c r="K1877">
        <v>1</v>
      </c>
      <c r="L1877">
        <v>1</v>
      </c>
      <c r="M1877">
        <v>670</v>
      </c>
      <c r="N1877" t="s">
        <v>18</v>
      </c>
      <c r="O1877">
        <v>0</v>
      </c>
      <c r="P1877">
        <v>2684</v>
      </c>
    </row>
    <row r="1878" spans="1:16" x14ac:dyDescent="0.25">
      <c r="A1878" t="s">
        <v>2865</v>
      </c>
      <c r="B1878">
        <v>2676</v>
      </c>
      <c r="C1878" s="3" t="str">
        <f>HYPERLINK("http://www.uniprot.org/uniprot/G7JYF3","tr|G7JYF3|G7JYF3_MEDTR")</f>
        <v>tr|G7JYF3|G7JYF3_MEDTR</v>
      </c>
      <c r="D1878" t="s">
        <v>2866</v>
      </c>
      <c r="E1878">
        <v>74.56</v>
      </c>
      <c r="F1878">
        <v>967</v>
      </c>
      <c r="G1878">
        <v>246</v>
      </c>
      <c r="H1878">
        <v>76</v>
      </c>
      <c r="I1878">
        <v>1</v>
      </c>
      <c r="J1878">
        <v>2673</v>
      </c>
      <c r="K1878">
        <v>1</v>
      </c>
      <c r="L1878">
        <v>1</v>
      </c>
      <c r="M1878">
        <v>942</v>
      </c>
      <c r="N1878" t="s">
        <v>18</v>
      </c>
      <c r="O1878">
        <v>0</v>
      </c>
      <c r="P1878">
        <v>3469</v>
      </c>
    </row>
    <row r="1879" spans="1:16" x14ac:dyDescent="0.25">
      <c r="A1879" t="s">
        <v>2867</v>
      </c>
      <c r="B1879">
        <v>966</v>
      </c>
      <c r="C1879" s="3" t="str">
        <f>HYPERLINK("http://www.uniprot.org/uniprot/I1JDY4","tr|I1JDY4|I1JDY4_SOYBN")</f>
        <v>tr|I1JDY4|I1JDY4_SOYBN</v>
      </c>
      <c r="D1879" t="s">
        <v>71</v>
      </c>
      <c r="E1879">
        <v>77.88</v>
      </c>
      <c r="F1879">
        <v>321</v>
      </c>
      <c r="G1879">
        <v>71</v>
      </c>
      <c r="H1879">
        <v>0</v>
      </c>
      <c r="I1879">
        <v>1</v>
      </c>
      <c r="J1879">
        <v>963</v>
      </c>
      <c r="K1879">
        <v>1</v>
      </c>
      <c r="L1879">
        <v>1</v>
      </c>
      <c r="M1879">
        <v>321</v>
      </c>
      <c r="N1879" t="s">
        <v>18</v>
      </c>
      <c r="O1879" s="1">
        <v>1.23277E-144</v>
      </c>
      <c r="P1879">
        <v>1334</v>
      </c>
    </row>
    <row r="1880" spans="1:16" x14ac:dyDescent="0.25">
      <c r="A1880" t="s">
        <v>2868</v>
      </c>
      <c r="B1880">
        <v>3108</v>
      </c>
      <c r="C1880" s="3" t="str">
        <f>HYPERLINK("http://www.uniprot.org/uniprot/A2Q5W8","tr|A2Q5W8|A2Q5W8_MEDTR")</f>
        <v>tr|A2Q5W8|A2Q5W8_MEDTR</v>
      </c>
      <c r="D1880" t="s">
        <v>2869</v>
      </c>
      <c r="E1880">
        <v>57.91</v>
      </c>
      <c r="F1880">
        <v>998</v>
      </c>
      <c r="G1880">
        <v>420</v>
      </c>
      <c r="H1880">
        <v>23</v>
      </c>
      <c r="I1880">
        <v>85</v>
      </c>
      <c r="J1880">
        <v>3009</v>
      </c>
      <c r="K1880">
        <v>1</v>
      </c>
      <c r="L1880">
        <v>25</v>
      </c>
      <c r="M1880">
        <v>980</v>
      </c>
      <c r="N1880" t="s">
        <v>18</v>
      </c>
      <c r="O1880">
        <v>0</v>
      </c>
      <c r="P1880">
        <v>2522</v>
      </c>
    </row>
    <row r="1881" spans="1:16" x14ac:dyDescent="0.25">
      <c r="A1881" t="s">
        <v>2870</v>
      </c>
      <c r="B1881">
        <v>1809</v>
      </c>
      <c r="C1881" s="3" t="str">
        <f>HYPERLINK("http://www.uniprot.org/uniprot/G7KXD1","tr|G7KXD1|G7KXD1_MEDTR")</f>
        <v>tr|G7KXD1|G7KXD1_MEDTR</v>
      </c>
      <c r="D1881" t="s">
        <v>2871</v>
      </c>
      <c r="E1881">
        <v>78.459999999999994</v>
      </c>
      <c r="F1881">
        <v>627</v>
      </c>
      <c r="G1881">
        <v>135</v>
      </c>
      <c r="H1881">
        <v>26</v>
      </c>
      <c r="I1881">
        <v>1</v>
      </c>
      <c r="J1881">
        <v>1803</v>
      </c>
      <c r="K1881">
        <v>1</v>
      </c>
      <c r="L1881">
        <v>1</v>
      </c>
      <c r="M1881">
        <v>627</v>
      </c>
      <c r="N1881" t="s">
        <v>18</v>
      </c>
      <c r="O1881">
        <v>0</v>
      </c>
      <c r="P1881">
        <v>2583</v>
      </c>
    </row>
    <row r="1882" spans="1:16" x14ac:dyDescent="0.25">
      <c r="A1882" t="s">
        <v>2872</v>
      </c>
      <c r="B1882">
        <v>645</v>
      </c>
      <c r="C1882" s="3" t="str">
        <f>HYPERLINK("http://www.uniprot.org/uniprot/I3SIY5","tr|I3SIY5|I3SIY5_MEDTR")</f>
        <v>tr|I3SIY5|I3SIY5_MEDTR</v>
      </c>
      <c r="D1882" t="s">
        <v>22</v>
      </c>
      <c r="E1882">
        <v>85.04</v>
      </c>
      <c r="F1882">
        <v>214</v>
      </c>
      <c r="G1882">
        <v>32</v>
      </c>
      <c r="H1882">
        <v>0</v>
      </c>
      <c r="I1882">
        <v>1</v>
      </c>
      <c r="J1882">
        <v>642</v>
      </c>
      <c r="K1882">
        <v>1</v>
      </c>
      <c r="L1882">
        <v>1</v>
      </c>
      <c r="M1882">
        <v>214</v>
      </c>
      <c r="N1882" t="s">
        <v>18</v>
      </c>
      <c r="O1882" s="1">
        <v>5.7333700000000001E-102</v>
      </c>
      <c r="P1882">
        <v>963</v>
      </c>
    </row>
    <row r="1883" spans="1:16" x14ac:dyDescent="0.25">
      <c r="A1883" t="s">
        <v>2873</v>
      </c>
      <c r="B1883">
        <v>1848</v>
      </c>
      <c r="C1883" s="3" t="str">
        <f>HYPERLINK("http://www.uniprot.org/uniprot/G7IC75","tr|G7IC75|G7IC75_MEDTR")</f>
        <v>tr|G7IC75|G7IC75_MEDTR</v>
      </c>
      <c r="D1883" t="s">
        <v>2874</v>
      </c>
      <c r="E1883">
        <v>73.58</v>
      </c>
      <c r="F1883">
        <v>655</v>
      </c>
      <c r="G1883">
        <v>173</v>
      </c>
      <c r="H1883">
        <v>65</v>
      </c>
      <c r="I1883">
        <v>58</v>
      </c>
      <c r="J1883">
        <v>1827</v>
      </c>
      <c r="K1883">
        <v>1</v>
      </c>
      <c r="L1883">
        <v>20</v>
      </c>
      <c r="M1883">
        <v>673</v>
      </c>
      <c r="N1883" t="s">
        <v>18</v>
      </c>
      <c r="O1883">
        <v>0</v>
      </c>
      <c r="P1883">
        <v>2441</v>
      </c>
    </row>
    <row r="1884" spans="1:16" x14ac:dyDescent="0.25">
      <c r="A1884" t="s">
        <v>2875</v>
      </c>
      <c r="B1884">
        <v>966</v>
      </c>
      <c r="C1884" s="3" t="str">
        <f>HYPERLINK("http://www.uniprot.org/uniprot/G7I564","tr|G7I564|G7I564_MEDTR")</f>
        <v>tr|G7I564|G7I564_MEDTR</v>
      </c>
      <c r="D1884" t="s">
        <v>2876</v>
      </c>
      <c r="E1884">
        <v>82.22</v>
      </c>
      <c r="F1884">
        <v>287</v>
      </c>
      <c r="G1884">
        <v>51</v>
      </c>
      <c r="H1884">
        <v>0</v>
      </c>
      <c r="I1884">
        <v>103</v>
      </c>
      <c r="J1884">
        <v>963</v>
      </c>
      <c r="K1884">
        <v>1</v>
      </c>
      <c r="L1884">
        <v>6</v>
      </c>
      <c r="M1884">
        <v>292</v>
      </c>
      <c r="N1884" t="s">
        <v>18</v>
      </c>
      <c r="O1884" s="1">
        <v>2.1810899999999999E-133</v>
      </c>
      <c r="P1884">
        <v>1237</v>
      </c>
    </row>
    <row r="1885" spans="1:16" x14ac:dyDescent="0.25">
      <c r="A1885" t="s">
        <v>2877</v>
      </c>
      <c r="B1885">
        <v>3153</v>
      </c>
      <c r="C1885" s="3" t="str">
        <f>HYPERLINK("http://www.uniprot.org/uniprot/K7KUK2","tr|K7KUK2|K7KUK2_SOYBN")</f>
        <v>tr|K7KUK2|K7KUK2_SOYBN</v>
      </c>
      <c r="D1885" t="s">
        <v>2878</v>
      </c>
      <c r="E1885">
        <v>85.51</v>
      </c>
      <c r="F1885">
        <v>1056</v>
      </c>
      <c r="G1885">
        <v>153</v>
      </c>
      <c r="H1885">
        <v>6</v>
      </c>
      <c r="I1885">
        <v>1</v>
      </c>
      <c r="J1885">
        <v>3150</v>
      </c>
      <c r="K1885">
        <v>1</v>
      </c>
      <c r="L1885">
        <v>16</v>
      </c>
      <c r="M1885">
        <v>1069</v>
      </c>
      <c r="N1885" t="s">
        <v>18</v>
      </c>
      <c r="O1885">
        <v>0</v>
      </c>
      <c r="P1885">
        <v>4578</v>
      </c>
    </row>
    <row r="1886" spans="1:16" x14ac:dyDescent="0.25">
      <c r="A1886" t="s">
        <v>2879</v>
      </c>
      <c r="B1886">
        <v>1302</v>
      </c>
      <c r="C1886" s="3" t="str">
        <f>HYPERLINK("http://www.uniprot.org/uniprot/I1LM14","tr|I1LM14|I1LM14_SOYBN")</f>
        <v>tr|I1LM14|I1LM14_SOYBN</v>
      </c>
      <c r="D1886" t="s">
        <v>28</v>
      </c>
      <c r="E1886">
        <v>71.06</v>
      </c>
      <c r="F1886">
        <v>432</v>
      </c>
      <c r="G1886">
        <v>125</v>
      </c>
      <c r="H1886">
        <v>0</v>
      </c>
      <c r="I1886">
        <v>1</v>
      </c>
      <c r="J1886">
        <v>1296</v>
      </c>
      <c r="K1886">
        <v>1</v>
      </c>
      <c r="L1886">
        <v>1</v>
      </c>
      <c r="M1886">
        <v>429</v>
      </c>
      <c r="N1886" t="s">
        <v>18</v>
      </c>
      <c r="O1886" s="1">
        <v>4.4394800000000003E-165</v>
      </c>
      <c r="P1886">
        <v>1512</v>
      </c>
    </row>
    <row r="1887" spans="1:16" x14ac:dyDescent="0.25">
      <c r="A1887" t="s">
        <v>2880</v>
      </c>
      <c r="B1887">
        <v>1512</v>
      </c>
      <c r="C1887" s="3" t="str">
        <f>HYPERLINK("http://www.uniprot.org/uniprot/G7IVL1","tr|G7IVL1|G7IVL1_MEDTR")</f>
        <v>tr|G7IVL1|G7IVL1_MEDTR</v>
      </c>
      <c r="D1887" t="s">
        <v>2881</v>
      </c>
      <c r="E1887">
        <v>80.599999999999994</v>
      </c>
      <c r="F1887">
        <v>500</v>
      </c>
      <c r="G1887">
        <v>97</v>
      </c>
      <c r="H1887">
        <v>0</v>
      </c>
      <c r="I1887">
        <v>1</v>
      </c>
      <c r="J1887">
        <v>1500</v>
      </c>
      <c r="K1887">
        <v>1</v>
      </c>
      <c r="L1887">
        <v>1</v>
      </c>
      <c r="M1887">
        <v>498</v>
      </c>
      <c r="N1887" t="s">
        <v>18</v>
      </c>
      <c r="O1887">
        <v>0</v>
      </c>
      <c r="P1887">
        <v>2016</v>
      </c>
    </row>
    <row r="1888" spans="1:16" x14ac:dyDescent="0.25">
      <c r="A1888" t="s">
        <v>2882</v>
      </c>
      <c r="B1888">
        <v>600</v>
      </c>
      <c r="C1888" s="3" t="str">
        <f>HYPERLINK("http://www.uniprot.org/uniprot/G7LI19","tr|G7LI19|G7LI19_MEDTR")</f>
        <v>tr|G7LI19|G7LI19_MEDTR</v>
      </c>
      <c r="D1888" t="s">
        <v>2883</v>
      </c>
      <c r="E1888">
        <v>81.09</v>
      </c>
      <c r="F1888">
        <v>201</v>
      </c>
      <c r="G1888">
        <v>38</v>
      </c>
      <c r="H1888">
        <v>2</v>
      </c>
      <c r="I1888">
        <v>1</v>
      </c>
      <c r="J1888">
        <v>597</v>
      </c>
      <c r="K1888">
        <v>1</v>
      </c>
      <c r="L1888">
        <v>1</v>
      </c>
      <c r="M1888">
        <v>200</v>
      </c>
      <c r="N1888" t="s">
        <v>18</v>
      </c>
      <c r="O1888" s="1">
        <v>6.8231300000000002E-85</v>
      </c>
      <c r="P1888">
        <v>815</v>
      </c>
    </row>
    <row r="1889" spans="1:16" x14ac:dyDescent="0.25">
      <c r="A1889" t="s">
        <v>2884</v>
      </c>
      <c r="B1889">
        <v>1755</v>
      </c>
      <c r="C1889" s="3" t="str">
        <f>HYPERLINK("http://www.uniprot.org/uniprot/K7KRH8","tr|K7KRH8|K7KRH8_SOYBN")</f>
        <v>tr|K7KRH8|K7KRH8_SOYBN</v>
      </c>
      <c r="D1889" t="s">
        <v>28</v>
      </c>
      <c r="E1889">
        <v>78.06</v>
      </c>
      <c r="F1889">
        <v>588</v>
      </c>
      <c r="G1889">
        <v>129</v>
      </c>
      <c r="H1889">
        <v>7</v>
      </c>
      <c r="I1889">
        <v>1</v>
      </c>
      <c r="J1889">
        <v>1743</v>
      </c>
      <c r="K1889">
        <v>1</v>
      </c>
      <c r="L1889">
        <v>1</v>
      </c>
      <c r="M1889">
        <v>588</v>
      </c>
      <c r="N1889" t="s">
        <v>18</v>
      </c>
      <c r="O1889">
        <v>0</v>
      </c>
      <c r="P1889">
        <v>2394</v>
      </c>
    </row>
    <row r="1890" spans="1:16" x14ac:dyDescent="0.25">
      <c r="A1890" t="s">
        <v>2885</v>
      </c>
      <c r="B1890">
        <v>2622</v>
      </c>
      <c r="C1890" s="3" t="str">
        <f>HYPERLINK("http://www.uniprot.org/uniprot/K7M3G9","tr|K7M3G9|K7M3G9_SOYBN")</f>
        <v>tr|K7M3G9|K7M3G9_SOYBN</v>
      </c>
      <c r="D1890" t="s">
        <v>28</v>
      </c>
      <c r="E1890">
        <v>53.6</v>
      </c>
      <c r="F1890">
        <v>888</v>
      </c>
      <c r="G1890">
        <v>412</v>
      </c>
      <c r="H1890">
        <v>16</v>
      </c>
      <c r="I1890">
        <v>1</v>
      </c>
      <c r="J1890">
        <v>2616</v>
      </c>
      <c r="K1890">
        <v>1</v>
      </c>
      <c r="L1890">
        <v>1</v>
      </c>
      <c r="M1890">
        <v>873</v>
      </c>
      <c r="N1890" t="s">
        <v>18</v>
      </c>
      <c r="O1890">
        <v>0</v>
      </c>
      <c r="P1890">
        <v>2187</v>
      </c>
    </row>
    <row r="1891" spans="1:16" x14ac:dyDescent="0.25">
      <c r="A1891" t="s">
        <v>2886</v>
      </c>
      <c r="B1891">
        <v>2559</v>
      </c>
      <c r="C1891" s="3" t="str">
        <f>HYPERLINK("http://www.uniprot.org/uniprot/I1LNW1","tr|I1LNW1|I1LNW1_SOYBN")</f>
        <v>tr|I1LNW1|I1LNW1_SOYBN</v>
      </c>
      <c r="D1891" t="s">
        <v>71</v>
      </c>
      <c r="E1891">
        <v>69.37</v>
      </c>
      <c r="F1891">
        <v>875</v>
      </c>
      <c r="G1891">
        <v>268</v>
      </c>
      <c r="H1891">
        <v>23</v>
      </c>
      <c r="I1891">
        <v>1</v>
      </c>
      <c r="J1891">
        <v>2556</v>
      </c>
      <c r="K1891">
        <v>1</v>
      </c>
      <c r="L1891">
        <v>1</v>
      </c>
      <c r="M1891">
        <v>845</v>
      </c>
      <c r="N1891" t="s">
        <v>18</v>
      </c>
      <c r="O1891">
        <v>0</v>
      </c>
      <c r="P1891">
        <v>3051</v>
      </c>
    </row>
    <row r="1892" spans="1:16" x14ac:dyDescent="0.25">
      <c r="A1892" t="s">
        <v>2887</v>
      </c>
      <c r="B1892">
        <v>606</v>
      </c>
      <c r="C1892" s="3" t="str">
        <f>HYPERLINK("http://www.uniprot.org/uniprot/I3T9A3","tr|I3T9A3|I3T9A3_MEDTR")</f>
        <v>tr|I3T9A3|I3T9A3_MEDTR</v>
      </c>
      <c r="D1892" t="s">
        <v>22</v>
      </c>
      <c r="E1892">
        <v>87.06</v>
      </c>
      <c r="F1892">
        <v>201</v>
      </c>
      <c r="G1892">
        <v>26</v>
      </c>
      <c r="H1892">
        <v>0</v>
      </c>
      <c r="I1892">
        <v>1</v>
      </c>
      <c r="J1892">
        <v>603</v>
      </c>
      <c r="K1892">
        <v>1</v>
      </c>
      <c r="L1892">
        <v>1</v>
      </c>
      <c r="M1892">
        <v>201</v>
      </c>
      <c r="N1892" t="s">
        <v>18</v>
      </c>
      <c r="O1892" s="1">
        <v>3.6005600000000002E-97</v>
      </c>
      <c r="P1892">
        <v>921</v>
      </c>
    </row>
    <row r="1893" spans="1:16" x14ac:dyDescent="0.25">
      <c r="A1893" t="s">
        <v>2888</v>
      </c>
      <c r="B1893">
        <v>1854</v>
      </c>
      <c r="C1893" s="3" t="str">
        <f>HYPERLINK("http://www.uniprot.org/uniprot/I1JZI1","tr|I1JZI1|I1JZI1_SOYBN")</f>
        <v>tr|I1JZI1|I1JZI1_SOYBN</v>
      </c>
      <c r="D1893" t="s">
        <v>28</v>
      </c>
      <c r="E1893">
        <v>72.33</v>
      </c>
      <c r="F1893">
        <v>618</v>
      </c>
      <c r="G1893">
        <v>171</v>
      </c>
      <c r="H1893">
        <v>4</v>
      </c>
      <c r="I1893">
        <v>4</v>
      </c>
      <c r="J1893">
        <v>1845</v>
      </c>
      <c r="K1893">
        <v>1</v>
      </c>
      <c r="L1893">
        <v>3</v>
      </c>
      <c r="M1893">
        <v>620</v>
      </c>
      <c r="N1893" t="s">
        <v>18</v>
      </c>
      <c r="O1893">
        <v>0</v>
      </c>
      <c r="P1893">
        <v>2294</v>
      </c>
    </row>
    <row r="1894" spans="1:16" x14ac:dyDescent="0.25">
      <c r="A1894" t="s">
        <v>2889</v>
      </c>
      <c r="B1894">
        <v>723</v>
      </c>
      <c r="C1894" s="3" t="str">
        <f>HYPERLINK("http://www.uniprot.org/uniprot/Q949L4","tr|Q949L4|Q949L4_CICAR")</f>
        <v>tr|Q949L4|Q949L4_CICAR</v>
      </c>
      <c r="D1894" t="s">
        <v>176</v>
      </c>
      <c r="E1894">
        <v>72.72</v>
      </c>
      <c r="F1894">
        <v>176</v>
      </c>
      <c r="G1894">
        <v>48</v>
      </c>
      <c r="H1894">
        <v>0</v>
      </c>
      <c r="I1894">
        <v>154</v>
      </c>
      <c r="J1894">
        <v>681</v>
      </c>
      <c r="K1894">
        <v>1</v>
      </c>
      <c r="L1894">
        <v>1</v>
      </c>
      <c r="M1894">
        <v>176</v>
      </c>
      <c r="N1894" t="s">
        <v>18</v>
      </c>
      <c r="O1894" s="1">
        <v>5.76497E-70</v>
      </c>
      <c r="P1894">
        <v>688</v>
      </c>
    </row>
    <row r="1895" spans="1:16" x14ac:dyDescent="0.25">
      <c r="A1895" t="s">
        <v>2890</v>
      </c>
      <c r="B1895">
        <v>225</v>
      </c>
      <c r="C1895" s="3" t="str">
        <f>HYPERLINK("http://www.uniprot.org/uniprot/I3T4D5","tr|I3T4D5|I3T4D5_LOTJA")</f>
        <v>tr|I3T4D5|I3T4D5_LOTJA</v>
      </c>
      <c r="D1895" t="s">
        <v>93</v>
      </c>
      <c r="E1895">
        <v>49.25</v>
      </c>
      <c r="F1895">
        <v>67</v>
      </c>
      <c r="G1895">
        <v>34</v>
      </c>
      <c r="H1895">
        <v>0</v>
      </c>
      <c r="I1895">
        <v>1</v>
      </c>
      <c r="J1895">
        <v>201</v>
      </c>
      <c r="K1895">
        <v>1</v>
      </c>
      <c r="L1895">
        <v>1</v>
      </c>
      <c r="M1895">
        <v>67</v>
      </c>
      <c r="N1895" t="s">
        <v>18</v>
      </c>
      <c r="O1895" s="1">
        <v>1.6383300000000002E-8</v>
      </c>
      <c r="P1895">
        <v>155</v>
      </c>
    </row>
    <row r="1896" spans="1:16" x14ac:dyDescent="0.25">
      <c r="A1896" t="s">
        <v>2891</v>
      </c>
      <c r="B1896">
        <v>375</v>
      </c>
      <c r="C1896" s="3" t="str">
        <f>HYPERLINK("http://www.uniprot.org/uniprot/B7FMZ2","tr|B7FMZ2|B7FMZ2_MEDTR")</f>
        <v>tr|B7FMZ2|B7FMZ2_MEDTR</v>
      </c>
      <c r="D1896" t="s">
        <v>22</v>
      </c>
      <c r="E1896">
        <v>55.75</v>
      </c>
      <c r="F1896">
        <v>113</v>
      </c>
      <c r="G1896">
        <v>50</v>
      </c>
      <c r="H1896">
        <v>3</v>
      </c>
      <c r="I1896">
        <v>43</v>
      </c>
      <c r="J1896">
        <v>372</v>
      </c>
      <c r="K1896">
        <v>1</v>
      </c>
      <c r="L1896">
        <v>86</v>
      </c>
      <c r="M1896">
        <v>198</v>
      </c>
      <c r="N1896" t="s">
        <v>18</v>
      </c>
      <c r="O1896" s="1">
        <v>4.8011699999999996E-24</v>
      </c>
      <c r="P1896">
        <v>289</v>
      </c>
    </row>
    <row r="1897" spans="1:16" x14ac:dyDescent="0.25">
      <c r="A1897" t="s">
        <v>2892</v>
      </c>
      <c r="B1897">
        <v>666</v>
      </c>
      <c r="C1897" s="3" t="str">
        <f>HYPERLINK("http://www.uniprot.org/uniprot/I3S4B7","tr|I3S4B7|I3S4B7_MEDTR")</f>
        <v>tr|I3S4B7|I3S4B7_MEDTR</v>
      </c>
      <c r="D1897" t="s">
        <v>2893</v>
      </c>
      <c r="E1897">
        <v>82.64</v>
      </c>
      <c r="F1897">
        <v>219</v>
      </c>
      <c r="G1897">
        <v>38</v>
      </c>
      <c r="H1897">
        <v>0</v>
      </c>
      <c r="I1897">
        <v>1</v>
      </c>
      <c r="J1897">
        <v>657</v>
      </c>
      <c r="K1897">
        <v>1</v>
      </c>
      <c r="L1897">
        <v>103</v>
      </c>
      <c r="M1897">
        <v>321</v>
      </c>
      <c r="N1897" t="s">
        <v>18</v>
      </c>
      <c r="O1897" s="1">
        <v>1.2826699999999999E-99</v>
      </c>
      <c r="P1897">
        <v>943</v>
      </c>
    </row>
    <row r="1898" spans="1:16" x14ac:dyDescent="0.25">
      <c r="A1898" t="s">
        <v>2894</v>
      </c>
      <c r="B1898">
        <v>780</v>
      </c>
      <c r="C1898" s="3" t="str">
        <f>HYPERLINK("http://www.uniprot.org/uniprot/K7LAE0","tr|K7LAE0|K7LAE0_SOYBN")</f>
        <v>tr|K7LAE0|K7LAE0_SOYBN</v>
      </c>
      <c r="D1898" t="s">
        <v>28</v>
      </c>
      <c r="E1898">
        <v>67.209999999999994</v>
      </c>
      <c r="F1898">
        <v>244</v>
      </c>
      <c r="G1898">
        <v>80</v>
      </c>
      <c r="H1898">
        <v>0</v>
      </c>
      <c r="I1898">
        <v>28</v>
      </c>
      <c r="J1898">
        <v>759</v>
      </c>
      <c r="K1898">
        <v>1</v>
      </c>
      <c r="L1898">
        <v>62</v>
      </c>
      <c r="M1898">
        <v>305</v>
      </c>
      <c r="N1898" t="s">
        <v>18</v>
      </c>
      <c r="O1898" s="1">
        <v>1.8293199999999999E-91</v>
      </c>
      <c r="P1898">
        <v>874</v>
      </c>
    </row>
    <row r="1899" spans="1:16" x14ac:dyDescent="0.25">
      <c r="A1899" t="s">
        <v>2895</v>
      </c>
      <c r="B1899">
        <v>2442</v>
      </c>
      <c r="C1899" s="3" t="str">
        <f>HYPERLINK("http://www.uniprot.org/uniprot/G7IJX0","tr|G7IJX0|G7IJX0_MEDTR")</f>
        <v>tr|G7IJX0|G7IJX0_MEDTR</v>
      </c>
      <c r="D1899" t="s">
        <v>2896</v>
      </c>
      <c r="E1899">
        <v>83.54</v>
      </c>
      <c r="F1899">
        <v>772</v>
      </c>
      <c r="G1899">
        <v>127</v>
      </c>
      <c r="H1899">
        <v>1</v>
      </c>
      <c r="I1899">
        <v>1</v>
      </c>
      <c r="J1899">
        <v>2313</v>
      </c>
      <c r="K1899">
        <v>1</v>
      </c>
      <c r="L1899">
        <v>1</v>
      </c>
      <c r="M1899">
        <v>766</v>
      </c>
      <c r="N1899" t="s">
        <v>18</v>
      </c>
      <c r="O1899">
        <v>0</v>
      </c>
      <c r="P1899">
        <v>3259</v>
      </c>
    </row>
    <row r="1900" spans="1:16" x14ac:dyDescent="0.25">
      <c r="A1900" t="s">
        <v>2897</v>
      </c>
      <c r="B1900">
        <v>624</v>
      </c>
      <c r="C1900" s="3" t="str">
        <f>HYPERLINK("http://www.uniprot.org/uniprot/G7II22","tr|G7II22|G7II22_MEDTR")</f>
        <v>tr|G7II22|G7II22_MEDTR</v>
      </c>
      <c r="D1900" t="s">
        <v>2898</v>
      </c>
      <c r="E1900">
        <v>98.04</v>
      </c>
      <c r="F1900">
        <v>205</v>
      </c>
      <c r="G1900">
        <v>4</v>
      </c>
      <c r="H1900">
        <v>0</v>
      </c>
      <c r="I1900">
        <v>7</v>
      </c>
      <c r="J1900">
        <v>621</v>
      </c>
      <c r="K1900">
        <v>1</v>
      </c>
      <c r="L1900">
        <v>5</v>
      </c>
      <c r="M1900">
        <v>209</v>
      </c>
      <c r="N1900" t="s">
        <v>18</v>
      </c>
      <c r="O1900" s="1">
        <v>7.7422900000000001E-114</v>
      </c>
      <c r="P1900">
        <v>1065</v>
      </c>
    </row>
    <row r="1901" spans="1:16" x14ac:dyDescent="0.25">
      <c r="A1901" t="s">
        <v>2899</v>
      </c>
      <c r="B1901">
        <v>1089</v>
      </c>
      <c r="C1901" s="3" t="str">
        <f>HYPERLINK("http://www.uniprot.org/uniprot/G7IRM9","tr|G7IRM9|G7IRM9_MEDTR")</f>
        <v>tr|G7IRM9|G7IRM9_MEDTR</v>
      </c>
      <c r="D1901" t="s">
        <v>2823</v>
      </c>
      <c r="E1901">
        <v>71.25</v>
      </c>
      <c r="F1901">
        <v>414</v>
      </c>
      <c r="G1901">
        <v>119</v>
      </c>
      <c r="H1901">
        <v>52</v>
      </c>
      <c r="I1901">
        <v>1</v>
      </c>
      <c r="J1901">
        <v>1086</v>
      </c>
      <c r="K1901">
        <v>1</v>
      </c>
      <c r="L1901">
        <v>1</v>
      </c>
      <c r="M1901">
        <v>414</v>
      </c>
      <c r="N1901" t="s">
        <v>18</v>
      </c>
      <c r="O1901" s="1">
        <v>2.2835400000000001E-161</v>
      </c>
      <c r="P1901">
        <v>1479</v>
      </c>
    </row>
    <row r="1902" spans="1:16" x14ac:dyDescent="0.25">
      <c r="A1902" t="s">
        <v>2900</v>
      </c>
      <c r="B1902">
        <v>1791</v>
      </c>
      <c r="C1902" s="3" t="str">
        <f>HYPERLINK("http://www.uniprot.org/uniprot/G7K4G7","tr|G7K4G7|G7K4G7_MEDTR")</f>
        <v>tr|G7K4G7|G7K4G7_MEDTR</v>
      </c>
      <c r="D1902" t="s">
        <v>2901</v>
      </c>
      <c r="E1902">
        <v>76</v>
      </c>
      <c r="F1902">
        <v>575</v>
      </c>
      <c r="G1902">
        <v>138</v>
      </c>
      <c r="H1902">
        <v>1</v>
      </c>
      <c r="I1902">
        <v>61</v>
      </c>
      <c r="J1902">
        <v>1782</v>
      </c>
      <c r="K1902">
        <v>1</v>
      </c>
      <c r="L1902">
        <v>9</v>
      </c>
      <c r="M1902">
        <v>575</v>
      </c>
      <c r="N1902" t="s">
        <v>18</v>
      </c>
      <c r="O1902">
        <v>0</v>
      </c>
      <c r="P1902">
        <v>2277</v>
      </c>
    </row>
    <row r="1903" spans="1:16" x14ac:dyDescent="0.25">
      <c r="A1903" t="s">
        <v>2902</v>
      </c>
      <c r="B1903">
        <v>939</v>
      </c>
      <c r="C1903" s="3" t="str">
        <f>HYPERLINK("http://www.uniprot.org/uniprot/K7K9X7","tr|K7K9X7|K7K9X7_SOYBN")</f>
        <v>tr|K7K9X7|K7K9X7_SOYBN</v>
      </c>
      <c r="D1903" t="s">
        <v>28</v>
      </c>
      <c r="E1903">
        <v>44.88</v>
      </c>
      <c r="F1903">
        <v>352</v>
      </c>
      <c r="G1903">
        <v>194</v>
      </c>
      <c r="H1903">
        <v>40</v>
      </c>
      <c r="I1903">
        <v>1</v>
      </c>
      <c r="J1903">
        <v>936</v>
      </c>
      <c r="K1903">
        <v>1</v>
      </c>
      <c r="L1903">
        <v>1</v>
      </c>
      <c r="M1903">
        <v>343</v>
      </c>
      <c r="N1903" t="s">
        <v>18</v>
      </c>
      <c r="O1903" s="1">
        <v>4.5506399999999998E-64</v>
      </c>
      <c r="P1903">
        <v>639</v>
      </c>
    </row>
    <row r="1904" spans="1:16" x14ac:dyDescent="0.25">
      <c r="A1904" t="s">
        <v>2903</v>
      </c>
      <c r="B1904">
        <v>1413</v>
      </c>
      <c r="C1904" s="3" t="str">
        <f>HYPERLINK("http://www.uniprot.org/uniprot/G7JZ77","tr|G7JZ77|G7JZ77_MEDTR")</f>
        <v>tr|G7JZ77|G7JZ77_MEDTR</v>
      </c>
      <c r="D1904" t="s">
        <v>2904</v>
      </c>
      <c r="E1904">
        <v>60.96</v>
      </c>
      <c r="F1904">
        <v>497</v>
      </c>
      <c r="G1904">
        <v>194</v>
      </c>
      <c r="H1904">
        <v>27</v>
      </c>
      <c r="I1904">
        <v>1</v>
      </c>
      <c r="J1904">
        <v>1410</v>
      </c>
      <c r="K1904">
        <v>1</v>
      </c>
      <c r="L1904">
        <v>1</v>
      </c>
      <c r="M1904">
        <v>482</v>
      </c>
      <c r="N1904" t="s">
        <v>18</v>
      </c>
      <c r="O1904" s="1">
        <v>6.34504E-160</v>
      </c>
      <c r="P1904">
        <v>1468</v>
      </c>
    </row>
    <row r="1905" spans="1:16" x14ac:dyDescent="0.25">
      <c r="A1905" t="s">
        <v>2905</v>
      </c>
      <c r="B1905">
        <v>1026</v>
      </c>
      <c r="C1905" s="3" t="str">
        <f>HYPERLINK("http://www.uniprot.org/uniprot/G7KSH3","tr|G7KSH3|G7KSH3_MEDTR")</f>
        <v>tr|G7KSH3|G7KSH3_MEDTR</v>
      </c>
      <c r="D1905" t="s">
        <v>2906</v>
      </c>
      <c r="E1905">
        <v>78.819999999999993</v>
      </c>
      <c r="F1905">
        <v>340</v>
      </c>
      <c r="G1905">
        <v>72</v>
      </c>
      <c r="H1905">
        <v>11</v>
      </c>
      <c r="I1905">
        <v>1</v>
      </c>
      <c r="J1905">
        <v>987</v>
      </c>
      <c r="K1905">
        <v>1</v>
      </c>
      <c r="L1905">
        <v>8</v>
      </c>
      <c r="M1905">
        <v>343</v>
      </c>
      <c r="N1905" t="s">
        <v>18</v>
      </c>
      <c r="O1905" s="1">
        <v>5.7022099999999998E-143</v>
      </c>
      <c r="P1905">
        <v>1320</v>
      </c>
    </row>
    <row r="1906" spans="1:16" x14ac:dyDescent="0.25">
      <c r="A1906" t="s">
        <v>2907</v>
      </c>
      <c r="B1906">
        <v>1467</v>
      </c>
      <c r="C1906" s="3" t="str">
        <f>HYPERLINK("http://www.uniprot.org/uniprot/G7KXD8","tr|G7KXD8|G7KXD8_MEDTR")</f>
        <v>tr|G7KXD8|G7KXD8_MEDTR</v>
      </c>
      <c r="D1906" t="s">
        <v>2908</v>
      </c>
      <c r="E1906">
        <v>85.48</v>
      </c>
      <c r="F1906">
        <v>489</v>
      </c>
      <c r="G1906">
        <v>71</v>
      </c>
      <c r="H1906">
        <v>1</v>
      </c>
      <c r="I1906">
        <v>1</v>
      </c>
      <c r="J1906">
        <v>1464</v>
      </c>
      <c r="K1906">
        <v>1</v>
      </c>
      <c r="L1906">
        <v>1</v>
      </c>
      <c r="M1906">
        <v>489</v>
      </c>
      <c r="N1906" t="s">
        <v>18</v>
      </c>
      <c r="O1906">
        <v>0</v>
      </c>
      <c r="P1906">
        <v>2122</v>
      </c>
    </row>
    <row r="1907" spans="1:16" x14ac:dyDescent="0.25">
      <c r="A1907" t="s">
        <v>2909</v>
      </c>
      <c r="B1907">
        <v>204</v>
      </c>
      <c r="C1907" s="3" t="str">
        <f>HYPERLINK("http://www.uniprot.org/uniprot/K7K8J6","tr|K7K8J6|K7K8J6_SOYBN")</f>
        <v>tr|K7K8J6|K7K8J6_SOYBN</v>
      </c>
      <c r="D1907" t="s">
        <v>28</v>
      </c>
      <c r="E1907">
        <v>65.27</v>
      </c>
      <c r="F1907">
        <v>72</v>
      </c>
      <c r="G1907">
        <v>25</v>
      </c>
      <c r="H1907">
        <v>5</v>
      </c>
      <c r="I1907">
        <v>1</v>
      </c>
      <c r="J1907">
        <v>201</v>
      </c>
      <c r="K1907">
        <v>1</v>
      </c>
      <c r="L1907">
        <v>1</v>
      </c>
      <c r="M1907">
        <v>69</v>
      </c>
      <c r="N1907" t="s">
        <v>18</v>
      </c>
      <c r="O1907" s="1">
        <v>4.85645E-13</v>
      </c>
      <c r="P1907">
        <v>194</v>
      </c>
    </row>
    <row r="1908" spans="1:16" x14ac:dyDescent="0.25">
      <c r="A1908" t="s">
        <v>2910</v>
      </c>
      <c r="B1908">
        <v>2046</v>
      </c>
      <c r="C1908" s="3" t="str">
        <f>HYPERLINK("http://www.uniprot.org/uniprot/G7IC74","tr|G7IC74|G7IC74_MEDTR")</f>
        <v>tr|G7IC74|G7IC74_MEDTR</v>
      </c>
      <c r="D1908" t="s">
        <v>2911</v>
      </c>
      <c r="E1908">
        <v>74.67</v>
      </c>
      <c r="F1908">
        <v>683</v>
      </c>
      <c r="G1908">
        <v>173</v>
      </c>
      <c r="H1908">
        <v>2</v>
      </c>
      <c r="I1908">
        <v>1</v>
      </c>
      <c r="J1908">
        <v>2043</v>
      </c>
      <c r="K1908">
        <v>1</v>
      </c>
      <c r="L1908">
        <v>1</v>
      </c>
      <c r="M1908">
        <v>646</v>
      </c>
      <c r="N1908" t="s">
        <v>18</v>
      </c>
      <c r="O1908">
        <v>0</v>
      </c>
      <c r="P1908">
        <v>2560</v>
      </c>
    </row>
    <row r="1909" spans="1:16" x14ac:dyDescent="0.25">
      <c r="A1909" t="s">
        <v>2912</v>
      </c>
      <c r="B1909">
        <v>546</v>
      </c>
      <c r="C1909" s="3" t="str">
        <f>HYPERLINK("http://www.uniprot.org/uniprot/G7I561","tr|G7I561|G7I561_MEDTR")</f>
        <v>tr|G7I561|G7I561_MEDTR</v>
      </c>
      <c r="D1909" t="s">
        <v>2913</v>
      </c>
      <c r="E1909">
        <v>76.239999999999995</v>
      </c>
      <c r="F1909">
        <v>181</v>
      </c>
      <c r="G1909">
        <v>43</v>
      </c>
      <c r="H1909">
        <v>0</v>
      </c>
      <c r="I1909">
        <v>1</v>
      </c>
      <c r="J1909">
        <v>543</v>
      </c>
      <c r="K1909">
        <v>1</v>
      </c>
      <c r="L1909">
        <v>3</v>
      </c>
      <c r="M1909">
        <v>179</v>
      </c>
      <c r="N1909" t="s">
        <v>18</v>
      </c>
      <c r="O1909" s="1">
        <v>3.6851999999999999E-67</v>
      </c>
      <c r="P1909">
        <v>661</v>
      </c>
    </row>
    <row r="1910" spans="1:16" x14ac:dyDescent="0.25">
      <c r="A1910" t="s">
        <v>2914</v>
      </c>
      <c r="B1910">
        <v>1200</v>
      </c>
      <c r="C1910" s="3" t="str">
        <f>HYPERLINK("http://www.uniprot.org/uniprot/A5AHQ6","tr|A5AHQ6|A5AHQ6_VITVI")</f>
        <v>tr|A5AHQ6|A5AHQ6_VITVI</v>
      </c>
      <c r="D1910" t="s">
        <v>563</v>
      </c>
      <c r="E1910">
        <v>20.37</v>
      </c>
      <c r="F1910">
        <v>422</v>
      </c>
      <c r="G1910">
        <v>336</v>
      </c>
      <c r="H1910">
        <v>26</v>
      </c>
      <c r="I1910">
        <v>1</v>
      </c>
      <c r="J1910">
        <v>1188</v>
      </c>
      <c r="K1910">
        <v>1</v>
      </c>
      <c r="L1910">
        <v>599</v>
      </c>
      <c r="M1910">
        <v>1008</v>
      </c>
      <c r="N1910" t="s">
        <v>18</v>
      </c>
      <c r="O1910" s="1">
        <v>2.18806E-14</v>
      </c>
      <c r="P1910">
        <v>212</v>
      </c>
    </row>
    <row r="1911" spans="1:16" x14ac:dyDescent="0.25">
      <c r="A1911" t="s">
        <v>2915</v>
      </c>
      <c r="B1911">
        <v>927</v>
      </c>
      <c r="C1911" s="3" t="str">
        <f>HYPERLINK("http://www.uniprot.org/uniprot/Q84L58","tr|Q84L58|Q84L58_CICAR")</f>
        <v>tr|Q84L58|Q84L58_CICAR</v>
      </c>
      <c r="D1911" t="s">
        <v>2916</v>
      </c>
      <c r="E1911">
        <v>100</v>
      </c>
      <c r="F1911">
        <v>308</v>
      </c>
      <c r="G1911">
        <v>0</v>
      </c>
      <c r="H1911">
        <v>0</v>
      </c>
      <c r="I1911">
        <v>1</v>
      </c>
      <c r="J1911">
        <v>924</v>
      </c>
      <c r="K1911">
        <v>1</v>
      </c>
      <c r="L1911">
        <v>1</v>
      </c>
      <c r="M1911">
        <v>308</v>
      </c>
      <c r="N1911" t="s">
        <v>18</v>
      </c>
      <c r="O1911" s="1">
        <v>5.4273700000000003E-179</v>
      </c>
      <c r="P1911">
        <v>1630</v>
      </c>
    </row>
    <row r="1912" spans="1:16" x14ac:dyDescent="0.25">
      <c r="A1912" t="s">
        <v>2917</v>
      </c>
      <c r="B1912">
        <v>1071</v>
      </c>
      <c r="C1912" s="3" t="str">
        <f>HYPERLINK("http://www.uniprot.org/uniprot/K7MPZ3","tr|K7MPZ3|K7MPZ3_SOYBN")</f>
        <v>tr|K7MPZ3|K7MPZ3_SOYBN</v>
      </c>
      <c r="D1912" t="s">
        <v>117</v>
      </c>
      <c r="E1912">
        <v>77.709999999999994</v>
      </c>
      <c r="F1912">
        <v>350</v>
      </c>
      <c r="G1912">
        <v>78</v>
      </c>
      <c r="H1912">
        <v>2</v>
      </c>
      <c r="I1912">
        <v>25</v>
      </c>
      <c r="J1912">
        <v>1068</v>
      </c>
      <c r="K1912">
        <v>1</v>
      </c>
      <c r="L1912">
        <v>4</v>
      </c>
      <c r="M1912">
        <v>349</v>
      </c>
      <c r="N1912" t="s">
        <v>18</v>
      </c>
      <c r="O1912" s="1">
        <v>2.2489100000000001E-153</v>
      </c>
      <c r="P1912">
        <v>1410</v>
      </c>
    </row>
    <row r="1913" spans="1:16" x14ac:dyDescent="0.25">
      <c r="A1913" t="s">
        <v>2918</v>
      </c>
      <c r="B1913">
        <v>1059</v>
      </c>
      <c r="C1913" s="3" t="str">
        <f>HYPERLINK("http://www.uniprot.org/uniprot/G7IVL2","tr|G7IVL2|G7IVL2_MEDTR")</f>
        <v>tr|G7IVL2|G7IVL2_MEDTR</v>
      </c>
      <c r="D1913" t="s">
        <v>2919</v>
      </c>
      <c r="E1913">
        <v>87.98</v>
      </c>
      <c r="F1913">
        <v>333</v>
      </c>
      <c r="G1913">
        <v>40</v>
      </c>
      <c r="H1913">
        <v>0</v>
      </c>
      <c r="I1913">
        <v>58</v>
      </c>
      <c r="J1913">
        <v>1056</v>
      </c>
      <c r="K1913">
        <v>1</v>
      </c>
      <c r="L1913">
        <v>21</v>
      </c>
      <c r="M1913">
        <v>353</v>
      </c>
      <c r="N1913" t="s">
        <v>18</v>
      </c>
      <c r="O1913" s="1">
        <v>9.8577200000000004E-170</v>
      </c>
      <c r="P1913">
        <v>1551</v>
      </c>
    </row>
    <row r="1914" spans="1:16" x14ac:dyDescent="0.25">
      <c r="A1914" t="s">
        <v>2920</v>
      </c>
      <c r="B1914">
        <v>1989</v>
      </c>
      <c r="C1914" s="3" t="str">
        <f>HYPERLINK("http://www.uniprot.org/uniprot/I1K6K6","tr|I1K6K6|I1K6K6_SOYBN")</f>
        <v>tr|I1K6K6|I1K6K6_SOYBN</v>
      </c>
      <c r="D1914" t="s">
        <v>28</v>
      </c>
      <c r="E1914">
        <v>82.48</v>
      </c>
      <c r="F1914">
        <v>628</v>
      </c>
      <c r="G1914">
        <v>110</v>
      </c>
      <c r="H1914">
        <v>1</v>
      </c>
      <c r="I1914">
        <v>67</v>
      </c>
      <c r="J1914">
        <v>1947</v>
      </c>
      <c r="K1914">
        <v>1</v>
      </c>
      <c r="L1914">
        <v>23</v>
      </c>
      <c r="M1914">
        <v>643</v>
      </c>
      <c r="N1914" t="s">
        <v>18</v>
      </c>
      <c r="O1914">
        <v>0</v>
      </c>
      <c r="P1914">
        <v>2682</v>
      </c>
    </row>
    <row r="1915" spans="1:16" x14ac:dyDescent="0.25">
      <c r="A1915" t="s">
        <v>2921</v>
      </c>
      <c r="B1915">
        <v>504</v>
      </c>
      <c r="C1915" s="3" t="str">
        <f>HYPERLINK("http://www.uniprot.org/uniprot/Q8L5Q6","tr|Q8L5Q6|Q8L5Q6_CICAR")</f>
        <v>tr|Q8L5Q6|Q8L5Q6_CICAR</v>
      </c>
      <c r="D1915" t="s">
        <v>2922</v>
      </c>
      <c r="E1915">
        <v>100</v>
      </c>
      <c r="F1915">
        <v>153</v>
      </c>
      <c r="G1915">
        <v>0</v>
      </c>
      <c r="H1915">
        <v>0</v>
      </c>
      <c r="I1915">
        <v>1</v>
      </c>
      <c r="J1915">
        <v>459</v>
      </c>
      <c r="K1915">
        <v>1</v>
      </c>
      <c r="L1915">
        <v>1</v>
      </c>
      <c r="M1915">
        <v>153</v>
      </c>
      <c r="N1915" t="s">
        <v>18</v>
      </c>
      <c r="O1915" s="1">
        <v>9.0285000000000004E-84</v>
      </c>
      <c r="P1915">
        <v>804</v>
      </c>
    </row>
    <row r="1916" spans="1:16" x14ac:dyDescent="0.25">
      <c r="A1916" t="s">
        <v>2923</v>
      </c>
      <c r="B1916">
        <v>471</v>
      </c>
      <c r="C1916" s="3" t="str">
        <f>HYPERLINK("http://www.uniprot.org/uniprot/I3SDQ8","tr|I3SDQ8|I3SDQ8_LOTJA")</f>
        <v>tr|I3SDQ8|I3SDQ8_LOTJA</v>
      </c>
      <c r="D1916" t="s">
        <v>93</v>
      </c>
      <c r="E1916">
        <v>62.89</v>
      </c>
      <c r="F1916">
        <v>159</v>
      </c>
      <c r="G1916">
        <v>59</v>
      </c>
      <c r="H1916">
        <v>3</v>
      </c>
      <c r="I1916">
        <v>1</v>
      </c>
      <c r="J1916">
        <v>468</v>
      </c>
      <c r="K1916">
        <v>1</v>
      </c>
      <c r="L1916">
        <v>1</v>
      </c>
      <c r="M1916">
        <v>156</v>
      </c>
      <c r="N1916" t="s">
        <v>18</v>
      </c>
      <c r="O1916" s="1">
        <v>1.49947E-46</v>
      </c>
      <c r="P1916">
        <v>483</v>
      </c>
    </row>
    <row r="1917" spans="1:16" x14ac:dyDescent="0.25">
      <c r="A1917" t="s">
        <v>2924</v>
      </c>
      <c r="B1917">
        <v>1983</v>
      </c>
      <c r="C1917" s="3" t="str">
        <f>HYPERLINK("http://www.uniprot.org/uniprot/I1LNW3","tr|I1LNW3|I1LNW3_SOYBN")</f>
        <v>tr|I1LNW3|I1LNW3_SOYBN</v>
      </c>
      <c r="D1917" t="s">
        <v>71</v>
      </c>
      <c r="E1917">
        <v>73.88</v>
      </c>
      <c r="F1917">
        <v>402</v>
      </c>
      <c r="G1917">
        <v>105</v>
      </c>
      <c r="H1917">
        <v>2</v>
      </c>
      <c r="I1917">
        <v>781</v>
      </c>
      <c r="J1917">
        <v>1980</v>
      </c>
      <c r="K1917">
        <v>1</v>
      </c>
      <c r="L1917">
        <v>386</v>
      </c>
      <c r="M1917">
        <v>787</v>
      </c>
      <c r="N1917" t="s">
        <v>18</v>
      </c>
      <c r="O1917" s="1">
        <v>1.27353E-167</v>
      </c>
      <c r="P1917">
        <v>1536</v>
      </c>
    </row>
    <row r="1918" spans="1:16" x14ac:dyDescent="0.25">
      <c r="A1918" t="s">
        <v>2925</v>
      </c>
      <c r="B1918">
        <v>2073</v>
      </c>
      <c r="C1918" s="3" t="str">
        <f>HYPERLINK("http://www.uniprot.org/uniprot/I1LZU9","tr|I1LZU9|I1LZU9_SOYBN")</f>
        <v>tr|I1LZU9|I1LZU9_SOYBN</v>
      </c>
      <c r="D1918" t="s">
        <v>28</v>
      </c>
      <c r="E1918">
        <v>69.709999999999994</v>
      </c>
      <c r="F1918">
        <v>690</v>
      </c>
      <c r="G1918">
        <v>209</v>
      </c>
      <c r="H1918">
        <v>1</v>
      </c>
      <c r="I1918">
        <v>1</v>
      </c>
      <c r="J1918">
        <v>2067</v>
      </c>
      <c r="K1918">
        <v>1</v>
      </c>
      <c r="L1918">
        <v>35</v>
      </c>
      <c r="M1918">
        <v>723</v>
      </c>
      <c r="N1918" t="s">
        <v>18</v>
      </c>
      <c r="O1918">
        <v>0</v>
      </c>
      <c r="P1918">
        <v>2446</v>
      </c>
    </row>
    <row r="1919" spans="1:16" x14ac:dyDescent="0.25">
      <c r="A1919" t="s">
        <v>2926</v>
      </c>
      <c r="B1919">
        <v>423</v>
      </c>
      <c r="C1919" s="3" t="str">
        <f>HYPERLINK("http://www.uniprot.org/uniprot/K4BL07","tr|K4BL07|K4BL07_SOLLC")</f>
        <v>tr|K4BL07|K4BL07_SOLLC</v>
      </c>
      <c r="D1919" t="s">
        <v>2927</v>
      </c>
      <c r="E1919">
        <v>59.09</v>
      </c>
      <c r="F1919">
        <v>154</v>
      </c>
      <c r="G1919">
        <v>63</v>
      </c>
      <c r="H1919">
        <v>15</v>
      </c>
      <c r="I1919">
        <v>1</v>
      </c>
      <c r="J1919">
        <v>417</v>
      </c>
      <c r="K1919">
        <v>1</v>
      </c>
      <c r="L1919">
        <v>1</v>
      </c>
      <c r="M1919">
        <v>154</v>
      </c>
      <c r="N1919" t="s">
        <v>18</v>
      </c>
      <c r="O1919" s="1">
        <v>3.8794100000000001E-42</v>
      </c>
      <c r="P1919">
        <v>445</v>
      </c>
    </row>
    <row r="1920" spans="1:16" x14ac:dyDescent="0.25">
      <c r="A1920" t="s">
        <v>2928</v>
      </c>
      <c r="B1920">
        <v>1047</v>
      </c>
      <c r="C1920" s="3" t="str">
        <f>HYPERLINK("http://www.uniprot.org/uniprot/C6TIZ1","tr|C6TIZ1|C6TIZ1_SOYBN")</f>
        <v>tr|C6TIZ1|C6TIZ1_SOYBN</v>
      </c>
      <c r="D1920" t="s">
        <v>210</v>
      </c>
      <c r="E1920">
        <v>67.52</v>
      </c>
      <c r="F1920">
        <v>351</v>
      </c>
      <c r="G1920">
        <v>114</v>
      </c>
      <c r="H1920">
        <v>3</v>
      </c>
      <c r="I1920">
        <v>1</v>
      </c>
      <c r="J1920">
        <v>1044</v>
      </c>
      <c r="K1920">
        <v>1</v>
      </c>
      <c r="L1920">
        <v>1</v>
      </c>
      <c r="M1920">
        <v>346</v>
      </c>
      <c r="N1920" t="s">
        <v>18</v>
      </c>
      <c r="O1920" s="1">
        <v>1.9131099999999998E-117</v>
      </c>
      <c r="P1920">
        <v>1100</v>
      </c>
    </row>
    <row r="1921" spans="1:16" x14ac:dyDescent="0.25">
      <c r="A1921" t="s">
        <v>2929</v>
      </c>
      <c r="B1921">
        <v>303</v>
      </c>
      <c r="C1921" s="3" t="str">
        <f>HYPERLINK("http://www.uniprot.org/uniprot/I3S887","tr|I3S887|I3S887_MEDTR")</f>
        <v>tr|I3S887|I3S887_MEDTR</v>
      </c>
      <c r="D1921" t="s">
        <v>22</v>
      </c>
      <c r="E1921">
        <v>80.61</v>
      </c>
      <c r="F1921">
        <v>98</v>
      </c>
      <c r="G1921">
        <v>19</v>
      </c>
      <c r="H1921">
        <v>1</v>
      </c>
      <c r="I1921">
        <v>1</v>
      </c>
      <c r="J1921">
        <v>291</v>
      </c>
      <c r="K1921">
        <v>1</v>
      </c>
      <c r="L1921">
        <v>1</v>
      </c>
      <c r="M1921">
        <v>95</v>
      </c>
      <c r="N1921" t="s">
        <v>18</v>
      </c>
      <c r="O1921" s="1">
        <v>2.89459E-37</v>
      </c>
      <c r="P1921">
        <v>403</v>
      </c>
    </row>
    <row r="1922" spans="1:16" x14ac:dyDescent="0.25">
      <c r="A1922" t="s">
        <v>2930</v>
      </c>
      <c r="B1922">
        <v>429</v>
      </c>
      <c r="C1922" s="3" t="str">
        <f>HYPERLINK("http://www.uniprot.org/uniprot/G7JMF1","tr|G7JMF1|G7JMF1_MEDTR")</f>
        <v>tr|G7JMF1|G7JMF1_MEDTR</v>
      </c>
      <c r="D1922" t="s">
        <v>2931</v>
      </c>
      <c r="E1922">
        <v>85</v>
      </c>
      <c r="F1922">
        <v>80</v>
      </c>
      <c r="G1922">
        <v>12</v>
      </c>
      <c r="H1922">
        <v>0</v>
      </c>
      <c r="I1922">
        <v>178</v>
      </c>
      <c r="J1922">
        <v>417</v>
      </c>
      <c r="K1922">
        <v>1</v>
      </c>
      <c r="L1922">
        <v>1062</v>
      </c>
      <c r="M1922">
        <v>1141</v>
      </c>
      <c r="N1922" t="s">
        <v>18</v>
      </c>
      <c r="O1922" s="1">
        <v>3.8521300000000001E-34</v>
      </c>
      <c r="P1922">
        <v>376</v>
      </c>
    </row>
    <row r="1923" spans="1:16" x14ac:dyDescent="0.25">
      <c r="A1923" t="s">
        <v>2932</v>
      </c>
      <c r="B1923">
        <v>522</v>
      </c>
      <c r="C1923" s="3" t="str">
        <f>HYPERLINK("http://www.uniprot.org/uniprot/G7JFU8","tr|G7JFU8|G7JFU8_MEDTR")</f>
        <v>tr|G7JFU8|G7JFU8_MEDTR</v>
      </c>
      <c r="D1923" t="s">
        <v>2778</v>
      </c>
      <c r="E1923">
        <v>34.65</v>
      </c>
      <c r="F1923">
        <v>176</v>
      </c>
      <c r="G1923">
        <v>115</v>
      </c>
      <c r="H1923">
        <v>5</v>
      </c>
      <c r="I1923">
        <v>1</v>
      </c>
      <c r="J1923">
        <v>513</v>
      </c>
      <c r="K1923">
        <v>1</v>
      </c>
      <c r="L1923">
        <v>1</v>
      </c>
      <c r="M1923">
        <v>176</v>
      </c>
      <c r="N1923" t="s">
        <v>18</v>
      </c>
      <c r="O1923" s="1">
        <v>7.7676700000000001E-19</v>
      </c>
      <c r="P1923">
        <v>244</v>
      </c>
    </row>
    <row r="1924" spans="1:16" x14ac:dyDescent="0.25">
      <c r="A1924" t="s">
        <v>2933</v>
      </c>
      <c r="B1924">
        <v>1938</v>
      </c>
      <c r="C1924" s="3" t="str">
        <f>HYPERLINK("http://www.uniprot.org/uniprot/G8DCY4","tr|G8DCY4|G8DCY4_PHAVU")</f>
        <v>tr|G8DCY4|G8DCY4_PHAVU</v>
      </c>
      <c r="D1924" t="s">
        <v>1086</v>
      </c>
      <c r="E1924">
        <v>81.67</v>
      </c>
      <c r="F1924">
        <v>644</v>
      </c>
      <c r="G1924">
        <v>118</v>
      </c>
      <c r="H1924">
        <v>0</v>
      </c>
      <c r="I1924">
        <v>1</v>
      </c>
      <c r="J1924">
        <v>1932</v>
      </c>
      <c r="K1924">
        <v>1</v>
      </c>
      <c r="L1924">
        <v>453</v>
      </c>
      <c r="M1924">
        <v>1037</v>
      </c>
      <c r="N1924" t="s">
        <v>18</v>
      </c>
      <c r="O1924">
        <v>0</v>
      </c>
      <c r="P1924">
        <v>2704</v>
      </c>
    </row>
    <row r="1925" spans="1:16" x14ac:dyDescent="0.25">
      <c r="A1925" t="s">
        <v>2934</v>
      </c>
      <c r="B1925">
        <v>5754</v>
      </c>
      <c r="C1925" s="3" t="str">
        <f>HYPERLINK("http://www.uniprot.org/uniprot/K7KBF1","tr|K7KBF1|K7KBF1_SOYBN")</f>
        <v>tr|K7KBF1|K7KBF1_SOYBN</v>
      </c>
      <c r="D1925" t="s">
        <v>28</v>
      </c>
      <c r="E1925">
        <v>71.14</v>
      </c>
      <c r="F1925">
        <v>1019</v>
      </c>
      <c r="G1925">
        <v>294</v>
      </c>
      <c r="H1925">
        <v>14</v>
      </c>
      <c r="I1925">
        <v>2737</v>
      </c>
      <c r="J1925">
        <v>5751</v>
      </c>
      <c r="K1925">
        <v>1</v>
      </c>
      <c r="L1925">
        <v>1132</v>
      </c>
      <c r="M1925">
        <v>2147</v>
      </c>
      <c r="N1925" t="s">
        <v>18</v>
      </c>
      <c r="O1925">
        <v>0</v>
      </c>
      <c r="P1925">
        <v>3532</v>
      </c>
    </row>
    <row r="1926" spans="1:16" x14ac:dyDescent="0.25">
      <c r="A1926" t="s">
        <v>2935</v>
      </c>
      <c r="B1926">
        <v>603</v>
      </c>
      <c r="C1926" s="3" t="str">
        <f>HYPERLINK("http://www.uniprot.org/uniprot/I1KUK9","tr|I1KUK9|I1KUK9_SOYBN")</f>
        <v>tr|I1KUK9|I1KUK9_SOYBN</v>
      </c>
      <c r="D1926" t="s">
        <v>28</v>
      </c>
      <c r="E1926">
        <v>61.23</v>
      </c>
      <c r="F1926">
        <v>178</v>
      </c>
      <c r="G1926">
        <v>69</v>
      </c>
      <c r="H1926">
        <v>0</v>
      </c>
      <c r="I1926">
        <v>1</v>
      </c>
      <c r="J1926">
        <v>534</v>
      </c>
      <c r="K1926">
        <v>1</v>
      </c>
      <c r="L1926">
        <v>80</v>
      </c>
      <c r="M1926">
        <v>256</v>
      </c>
      <c r="N1926" t="s">
        <v>18</v>
      </c>
      <c r="O1926" s="1">
        <v>2.3995400000000001E-61</v>
      </c>
      <c r="P1926">
        <v>612</v>
      </c>
    </row>
    <row r="1927" spans="1:16" x14ac:dyDescent="0.25">
      <c r="A1927" t="s">
        <v>2936</v>
      </c>
      <c r="B1927">
        <v>288</v>
      </c>
      <c r="C1927" s="3" t="str">
        <f>HYPERLINK("http://www.uniprot.org/uniprot/D3GC12","tr|D3GC12|D3GC12_9ROSI")</f>
        <v>tr|D3GC12|D3GC12_9ROSI</v>
      </c>
      <c r="D1927" t="s">
        <v>2937</v>
      </c>
      <c r="E1927">
        <v>93.68</v>
      </c>
      <c r="F1927">
        <v>95</v>
      </c>
      <c r="G1927">
        <v>6</v>
      </c>
      <c r="H1927">
        <v>0</v>
      </c>
      <c r="I1927">
        <v>1</v>
      </c>
      <c r="J1927">
        <v>285</v>
      </c>
      <c r="K1927">
        <v>1</v>
      </c>
      <c r="L1927">
        <v>1</v>
      </c>
      <c r="M1927">
        <v>95</v>
      </c>
      <c r="N1927" t="s">
        <v>18</v>
      </c>
      <c r="O1927" s="1">
        <v>3.9664200000000002E-47</v>
      </c>
      <c r="P1927">
        <v>488</v>
      </c>
    </row>
    <row r="1928" spans="1:16" x14ac:dyDescent="0.25">
      <c r="A1928" t="s">
        <v>2938</v>
      </c>
      <c r="B1928">
        <v>510</v>
      </c>
      <c r="C1928" s="3" t="str">
        <f>HYPERLINK("http://www.uniprot.org/uniprot/I3RZ73","tr|I3RZ73|I3RZ73_LOTJA")</f>
        <v>tr|I3RZ73|I3RZ73_LOTJA</v>
      </c>
      <c r="D1928" t="s">
        <v>2939</v>
      </c>
      <c r="E1928">
        <v>78.69</v>
      </c>
      <c r="F1928">
        <v>169</v>
      </c>
      <c r="G1928">
        <v>36</v>
      </c>
      <c r="H1928">
        <v>0</v>
      </c>
      <c r="I1928">
        <v>1</v>
      </c>
      <c r="J1928">
        <v>507</v>
      </c>
      <c r="K1928">
        <v>1</v>
      </c>
      <c r="L1928">
        <v>61</v>
      </c>
      <c r="M1928">
        <v>227</v>
      </c>
      <c r="N1928" t="s">
        <v>18</v>
      </c>
      <c r="O1928" s="1">
        <v>1.6277900000000001E-72</v>
      </c>
      <c r="P1928">
        <v>707</v>
      </c>
    </row>
    <row r="1929" spans="1:16" x14ac:dyDescent="0.25">
      <c r="A1929" t="s">
        <v>2940</v>
      </c>
      <c r="B1929">
        <v>4020</v>
      </c>
      <c r="C1929" s="3" t="str">
        <f>HYPERLINK("http://www.uniprot.org/uniprot/G7K4H3","tr|G7K4H3|G7K4H3_MEDTR")</f>
        <v>tr|G7K4H3|G7K4H3_MEDTR</v>
      </c>
      <c r="D1929" t="s">
        <v>2941</v>
      </c>
      <c r="E1929">
        <v>87.01</v>
      </c>
      <c r="F1929">
        <v>1363</v>
      </c>
      <c r="G1929">
        <v>177</v>
      </c>
      <c r="H1929">
        <v>30</v>
      </c>
      <c r="I1929">
        <v>1</v>
      </c>
      <c r="J1929">
        <v>3999</v>
      </c>
      <c r="K1929">
        <v>1</v>
      </c>
      <c r="L1929">
        <v>173</v>
      </c>
      <c r="M1929">
        <v>1521</v>
      </c>
      <c r="N1929" t="s">
        <v>18</v>
      </c>
      <c r="O1929">
        <v>0</v>
      </c>
      <c r="P1929">
        <v>6004</v>
      </c>
    </row>
    <row r="1930" spans="1:16" x14ac:dyDescent="0.25">
      <c r="A1930" t="s">
        <v>2942</v>
      </c>
      <c r="B1930">
        <v>1794</v>
      </c>
      <c r="C1930" s="3" t="str">
        <f>HYPERLINK("http://www.uniprot.org/uniprot/G7JYE8","tr|G7JYE8|G7JYE8_MEDTR")</f>
        <v>tr|G7JYE8|G7JYE8_MEDTR</v>
      </c>
      <c r="D1930" t="s">
        <v>2943</v>
      </c>
      <c r="E1930">
        <v>81.489999999999995</v>
      </c>
      <c r="F1930">
        <v>562</v>
      </c>
      <c r="G1930">
        <v>104</v>
      </c>
      <c r="H1930">
        <v>1</v>
      </c>
      <c r="I1930">
        <v>82</v>
      </c>
      <c r="J1930">
        <v>1764</v>
      </c>
      <c r="K1930">
        <v>1</v>
      </c>
      <c r="L1930">
        <v>9</v>
      </c>
      <c r="M1930">
        <v>550</v>
      </c>
      <c r="N1930" t="s">
        <v>18</v>
      </c>
      <c r="O1930">
        <v>0</v>
      </c>
      <c r="P1930">
        <v>2344</v>
      </c>
    </row>
    <row r="1931" spans="1:16" x14ac:dyDescent="0.25">
      <c r="A1931" t="s">
        <v>2944</v>
      </c>
      <c r="B1931">
        <v>219</v>
      </c>
      <c r="C1931" s="3" t="str">
        <f>HYPERLINK("http://www.uniprot.org/uniprot/G7KSH2","tr|G7KSH2|G7KSH2_MEDTR")</f>
        <v>tr|G7KSH2|G7KSH2_MEDTR</v>
      </c>
      <c r="D1931" t="s">
        <v>2945</v>
      </c>
      <c r="E1931">
        <v>90.27</v>
      </c>
      <c r="F1931">
        <v>72</v>
      </c>
      <c r="G1931">
        <v>7</v>
      </c>
      <c r="H1931">
        <v>0</v>
      </c>
      <c r="I1931">
        <v>1</v>
      </c>
      <c r="J1931">
        <v>216</v>
      </c>
      <c r="K1931">
        <v>1</v>
      </c>
      <c r="L1931">
        <v>439</v>
      </c>
      <c r="M1931">
        <v>510</v>
      </c>
      <c r="N1931" t="s">
        <v>18</v>
      </c>
      <c r="O1931" s="1">
        <v>1.81204E-31</v>
      </c>
      <c r="P1931">
        <v>353</v>
      </c>
    </row>
    <row r="1932" spans="1:16" x14ac:dyDescent="0.25">
      <c r="A1932" t="s">
        <v>2946</v>
      </c>
      <c r="B1932">
        <v>231</v>
      </c>
      <c r="C1932" s="3" t="str">
        <f>HYPERLINK("http://www.uniprot.org/uniprot/G7KXE2","tr|G7KXE2|G7KXE2_MEDTR")</f>
        <v>tr|G7KXE2|G7KXE2_MEDTR</v>
      </c>
      <c r="D1932" t="s">
        <v>2947</v>
      </c>
      <c r="E1932">
        <v>65.78</v>
      </c>
      <c r="F1932">
        <v>76</v>
      </c>
      <c r="G1932">
        <v>26</v>
      </c>
      <c r="H1932">
        <v>0</v>
      </c>
      <c r="I1932">
        <v>1</v>
      </c>
      <c r="J1932">
        <v>228</v>
      </c>
      <c r="K1932">
        <v>1</v>
      </c>
      <c r="L1932">
        <v>7</v>
      </c>
      <c r="M1932">
        <v>81</v>
      </c>
      <c r="N1932" t="s">
        <v>18</v>
      </c>
      <c r="O1932" s="1">
        <v>3.1592300000000002E-20</v>
      </c>
      <c r="P1932">
        <v>256</v>
      </c>
    </row>
    <row r="1933" spans="1:16" x14ac:dyDescent="0.25">
      <c r="A1933" t="s">
        <v>2948</v>
      </c>
      <c r="B1933">
        <v>1794</v>
      </c>
      <c r="C1933" s="3" t="str">
        <f>HYPERLINK("http://www.uniprot.org/uniprot/I1JFH6","tr|I1JFH6|I1JFH6_SOYBN")</f>
        <v>tr|I1JFH6|I1JFH6_SOYBN</v>
      </c>
      <c r="D1933" t="s">
        <v>28</v>
      </c>
      <c r="E1933">
        <v>85.8</v>
      </c>
      <c r="F1933">
        <v>599</v>
      </c>
      <c r="G1933">
        <v>85</v>
      </c>
      <c r="H1933">
        <v>5</v>
      </c>
      <c r="I1933">
        <v>1</v>
      </c>
      <c r="J1933">
        <v>1782</v>
      </c>
      <c r="K1933">
        <v>1</v>
      </c>
      <c r="L1933">
        <v>1</v>
      </c>
      <c r="M1933">
        <v>599</v>
      </c>
      <c r="N1933" t="s">
        <v>18</v>
      </c>
      <c r="O1933">
        <v>0</v>
      </c>
      <c r="P1933">
        <v>2733</v>
      </c>
    </row>
    <row r="1934" spans="1:16" x14ac:dyDescent="0.25">
      <c r="A1934" t="s">
        <v>2949</v>
      </c>
      <c r="B1934">
        <v>1239</v>
      </c>
      <c r="C1934" s="3" t="str">
        <f>HYPERLINK("http://www.uniprot.org/uniprot/G7IC71","tr|G7IC71|G7IC71_MEDTR")</f>
        <v>tr|G7IC71|G7IC71_MEDTR</v>
      </c>
      <c r="D1934" t="s">
        <v>2950</v>
      </c>
      <c r="E1934">
        <v>81.31</v>
      </c>
      <c r="F1934">
        <v>412</v>
      </c>
      <c r="G1934">
        <v>77</v>
      </c>
      <c r="H1934">
        <v>0</v>
      </c>
      <c r="I1934">
        <v>1</v>
      </c>
      <c r="J1934">
        <v>1236</v>
      </c>
      <c r="K1934">
        <v>1</v>
      </c>
      <c r="L1934">
        <v>1</v>
      </c>
      <c r="M1934">
        <v>408</v>
      </c>
      <c r="N1934" t="s">
        <v>18</v>
      </c>
      <c r="O1934">
        <v>0</v>
      </c>
      <c r="P1934">
        <v>1731</v>
      </c>
    </row>
    <row r="1935" spans="1:16" x14ac:dyDescent="0.25">
      <c r="A1935" t="s">
        <v>2951</v>
      </c>
      <c r="B1935">
        <v>1404</v>
      </c>
      <c r="C1935" s="3" t="str">
        <f>HYPERLINK("http://www.uniprot.org/uniprot/G7IA56","tr|G7IA56|G7IA56_MEDTR")</f>
        <v>tr|G7IA56|G7IA56_MEDTR</v>
      </c>
      <c r="D1935" t="s">
        <v>493</v>
      </c>
      <c r="E1935">
        <v>60.52</v>
      </c>
      <c r="F1935">
        <v>461</v>
      </c>
      <c r="G1935">
        <v>182</v>
      </c>
      <c r="H1935">
        <v>5</v>
      </c>
      <c r="I1935">
        <v>10</v>
      </c>
      <c r="J1935">
        <v>1377</v>
      </c>
      <c r="K1935">
        <v>1</v>
      </c>
      <c r="L1935">
        <v>27</v>
      </c>
      <c r="M1935">
        <v>482</v>
      </c>
      <c r="N1935" t="s">
        <v>18</v>
      </c>
      <c r="O1935" s="1">
        <v>1.3563599999999999E-154</v>
      </c>
      <c r="P1935">
        <v>1422</v>
      </c>
    </row>
    <row r="1936" spans="1:16" x14ac:dyDescent="0.25">
      <c r="A1936" t="s">
        <v>2952</v>
      </c>
      <c r="B1936">
        <v>2979</v>
      </c>
      <c r="C1936" s="3" t="str">
        <f>HYPERLINK("http://www.uniprot.org/uniprot/I1JZ18","tr|I1JZ18|I1JZ18_SOYBN")</f>
        <v>tr|I1JZ18|I1JZ18_SOYBN</v>
      </c>
      <c r="D1936" t="s">
        <v>117</v>
      </c>
      <c r="E1936">
        <v>76.52</v>
      </c>
      <c r="F1936">
        <v>1018</v>
      </c>
      <c r="G1936">
        <v>239</v>
      </c>
      <c r="H1936">
        <v>26</v>
      </c>
      <c r="I1936">
        <v>1</v>
      </c>
      <c r="J1936">
        <v>2976</v>
      </c>
      <c r="K1936">
        <v>1</v>
      </c>
      <c r="L1936">
        <v>1</v>
      </c>
      <c r="M1936">
        <v>986</v>
      </c>
      <c r="N1936" t="s">
        <v>18</v>
      </c>
      <c r="O1936">
        <v>0</v>
      </c>
      <c r="P1936">
        <v>3910</v>
      </c>
    </row>
    <row r="1937" spans="1:16" x14ac:dyDescent="0.25">
      <c r="A1937" t="s">
        <v>2953</v>
      </c>
      <c r="B1937">
        <v>237</v>
      </c>
      <c r="C1937" s="3" t="str">
        <f>HYPERLINK("http://www.uniprot.org/uniprot/K7MPZ4","tr|K7MPZ4|K7MPZ4_SOYBN")</f>
        <v>tr|K7MPZ4|K7MPZ4_SOYBN</v>
      </c>
      <c r="D1937" t="s">
        <v>28</v>
      </c>
      <c r="E1937">
        <v>81.42</v>
      </c>
      <c r="F1937">
        <v>70</v>
      </c>
      <c r="G1937">
        <v>13</v>
      </c>
      <c r="H1937">
        <v>0</v>
      </c>
      <c r="I1937">
        <v>1</v>
      </c>
      <c r="J1937">
        <v>210</v>
      </c>
      <c r="K1937">
        <v>1</v>
      </c>
      <c r="L1937">
        <v>1</v>
      </c>
      <c r="M1937">
        <v>70</v>
      </c>
      <c r="N1937" t="s">
        <v>18</v>
      </c>
      <c r="O1937" s="1">
        <v>1.3602399999999999E-23</v>
      </c>
      <c r="P1937">
        <v>285</v>
      </c>
    </row>
    <row r="1938" spans="1:16" x14ac:dyDescent="0.25">
      <c r="A1938" t="s">
        <v>2954</v>
      </c>
      <c r="B1938">
        <v>1896</v>
      </c>
      <c r="C1938" s="3" t="str">
        <f>HYPERLINK("http://www.uniprot.org/uniprot/G7LI13","tr|G7LI13|G7LI13_MEDTR")</f>
        <v>tr|G7LI13|G7LI13_MEDTR</v>
      </c>
      <c r="D1938" t="s">
        <v>2955</v>
      </c>
      <c r="E1938">
        <v>77.37</v>
      </c>
      <c r="F1938">
        <v>632</v>
      </c>
      <c r="G1938">
        <v>143</v>
      </c>
      <c r="H1938">
        <v>2</v>
      </c>
      <c r="I1938">
        <v>1</v>
      </c>
      <c r="J1938">
        <v>1890</v>
      </c>
      <c r="K1938">
        <v>1</v>
      </c>
      <c r="L1938">
        <v>1</v>
      </c>
      <c r="M1938">
        <v>613</v>
      </c>
      <c r="N1938" t="s">
        <v>18</v>
      </c>
      <c r="O1938">
        <v>0</v>
      </c>
      <c r="P1938">
        <v>2478</v>
      </c>
    </row>
    <row r="1939" spans="1:16" x14ac:dyDescent="0.25">
      <c r="A1939" t="s">
        <v>2956</v>
      </c>
      <c r="B1939">
        <v>1899</v>
      </c>
      <c r="C1939" s="3" t="str">
        <f>HYPERLINK("http://www.uniprot.org/uniprot/G7LBF6","tr|G7LBF6|G7LBF6_MEDTR")</f>
        <v>tr|G7LBF6|G7LBF6_MEDTR</v>
      </c>
      <c r="D1939" t="s">
        <v>2957</v>
      </c>
      <c r="E1939">
        <v>89.93</v>
      </c>
      <c r="F1939">
        <v>636</v>
      </c>
      <c r="G1939">
        <v>64</v>
      </c>
      <c r="H1939">
        <v>4</v>
      </c>
      <c r="I1939">
        <v>1</v>
      </c>
      <c r="J1939">
        <v>1896</v>
      </c>
      <c r="K1939">
        <v>1</v>
      </c>
      <c r="L1939">
        <v>1</v>
      </c>
      <c r="M1939">
        <v>635</v>
      </c>
      <c r="N1939" t="s">
        <v>18</v>
      </c>
      <c r="O1939">
        <v>0</v>
      </c>
      <c r="P1939">
        <v>3018</v>
      </c>
    </row>
    <row r="1940" spans="1:16" x14ac:dyDescent="0.25">
      <c r="A1940" t="s">
        <v>2958</v>
      </c>
      <c r="B1940">
        <v>657</v>
      </c>
      <c r="C1940" s="3" t="str">
        <f>HYPERLINK("http://www.uniprot.org/uniprot/I3SD70","tr|I3SD70|I3SD70_MEDTR")</f>
        <v>tr|I3SD70|I3SD70_MEDTR</v>
      </c>
      <c r="D1940" t="s">
        <v>22</v>
      </c>
      <c r="E1940">
        <v>82.11</v>
      </c>
      <c r="F1940">
        <v>218</v>
      </c>
      <c r="G1940">
        <v>39</v>
      </c>
      <c r="H1940">
        <v>1</v>
      </c>
      <c r="I1940">
        <v>1</v>
      </c>
      <c r="J1940">
        <v>651</v>
      </c>
      <c r="K1940">
        <v>1</v>
      </c>
      <c r="L1940">
        <v>238</v>
      </c>
      <c r="M1940">
        <v>453</v>
      </c>
      <c r="N1940" t="s">
        <v>18</v>
      </c>
      <c r="O1940" s="1">
        <v>9.7913500000000005E-97</v>
      </c>
      <c r="P1940">
        <v>918</v>
      </c>
    </row>
    <row r="1941" spans="1:16" x14ac:dyDescent="0.25">
      <c r="A1941" t="s">
        <v>2959</v>
      </c>
      <c r="B1941">
        <v>1386</v>
      </c>
      <c r="C1941" s="3" t="str">
        <f>HYPERLINK("http://www.uniprot.org/uniprot/G7JGM0","tr|G7JGM0|G7JGM0_MEDTR")</f>
        <v>tr|G7JGM0|G7JGM0_MEDTR</v>
      </c>
      <c r="D1941" t="s">
        <v>2960</v>
      </c>
      <c r="E1941">
        <v>79.87</v>
      </c>
      <c r="F1941">
        <v>467</v>
      </c>
      <c r="G1941">
        <v>94</v>
      </c>
      <c r="H1941">
        <v>13</v>
      </c>
      <c r="I1941">
        <v>1</v>
      </c>
      <c r="J1941">
        <v>1362</v>
      </c>
      <c r="K1941">
        <v>1</v>
      </c>
      <c r="L1941">
        <v>2</v>
      </c>
      <c r="M1941">
        <v>468</v>
      </c>
      <c r="N1941" t="s">
        <v>18</v>
      </c>
      <c r="O1941">
        <v>0</v>
      </c>
      <c r="P1941">
        <v>1921</v>
      </c>
    </row>
    <row r="1942" spans="1:16" x14ac:dyDescent="0.25">
      <c r="A1942" t="s">
        <v>2961</v>
      </c>
      <c r="B1942">
        <v>1824</v>
      </c>
      <c r="C1942" s="3" t="str">
        <f>HYPERLINK("http://www.uniprot.org/uniprot/K7MHI2","tr|K7MHI2|K7MHI2_SOYBN")</f>
        <v>tr|K7MHI2|K7MHI2_SOYBN</v>
      </c>
      <c r="D1942" t="s">
        <v>28</v>
      </c>
      <c r="E1942">
        <v>71.33</v>
      </c>
      <c r="F1942">
        <v>614</v>
      </c>
      <c r="G1942">
        <v>176</v>
      </c>
      <c r="H1942">
        <v>7</v>
      </c>
      <c r="I1942">
        <v>1</v>
      </c>
      <c r="J1942">
        <v>1821</v>
      </c>
      <c r="K1942">
        <v>1</v>
      </c>
      <c r="L1942">
        <v>9</v>
      </c>
      <c r="M1942">
        <v>617</v>
      </c>
      <c r="N1942" t="s">
        <v>18</v>
      </c>
      <c r="O1942">
        <v>0</v>
      </c>
      <c r="P1942">
        <v>2147</v>
      </c>
    </row>
    <row r="1943" spans="1:16" x14ac:dyDescent="0.25">
      <c r="A1943" t="s">
        <v>2962</v>
      </c>
      <c r="B1943">
        <v>237</v>
      </c>
      <c r="C1943" s="3" t="str">
        <f>HYPERLINK("http://www.uniprot.org/uniprot/F6HBA6","tr|F6HBA6|F6HBA6_VITVI")</f>
        <v>tr|F6HBA6|F6HBA6_VITVI</v>
      </c>
      <c r="D1943" t="s">
        <v>2963</v>
      </c>
      <c r="E1943">
        <v>66.66</v>
      </c>
      <c r="F1943">
        <v>75</v>
      </c>
      <c r="G1943">
        <v>25</v>
      </c>
      <c r="H1943">
        <v>0</v>
      </c>
      <c r="I1943">
        <v>7</v>
      </c>
      <c r="J1943">
        <v>231</v>
      </c>
      <c r="K1943">
        <v>1</v>
      </c>
      <c r="L1943">
        <v>347</v>
      </c>
      <c r="M1943">
        <v>421</v>
      </c>
      <c r="N1943" t="s">
        <v>18</v>
      </c>
      <c r="O1943" s="1">
        <v>2.0985400000000001E-24</v>
      </c>
      <c r="P1943">
        <v>292</v>
      </c>
    </row>
    <row r="1944" spans="1:16" x14ac:dyDescent="0.25">
      <c r="A1944" t="s">
        <v>2964</v>
      </c>
      <c r="B1944">
        <v>708</v>
      </c>
      <c r="C1944" s="3" t="str">
        <f>HYPERLINK("http://www.uniprot.org/uniprot/I1KZQ1","tr|I1KZQ1|I1KZQ1_SOYBN")</f>
        <v>tr|I1KZQ1|I1KZQ1_SOYBN</v>
      </c>
      <c r="D1944" t="s">
        <v>28</v>
      </c>
      <c r="E1944">
        <v>72.34</v>
      </c>
      <c r="F1944">
        <v>235</v>
      </c>
      <c r="G1944">
        <v>65</v>
      </c>
      <c r="H1944">
        <v>0</v>
      </c>
      <c r="I1944">
        <v>1</v>
      </c>
      <c r="J1944">
        <v>705</v>
      </c>
      <c r="K1944">
        <v>1</v>
      </c>
      <c r="L1944">
        <v>1</v>
      </c>
      <c r="M1944">
        <v>234</v>
      </c>
      <c r="N1944" t="s">
        <v>18</v>
      </c>
      <c r="O1944" s="1">
        <v>1.86927E-94</v>
      </c>
      <c r="P1944">
        <v>899</v>
      </c>
    </row>
    <row r="1945" spans="1:16" x14ac:dyDescent="0.25">
      <c r="A1945" t="s">
        <v>2965</v>
      </c>
      <c r="B1945">
        <v>1137</v>
      </c>
      <c r="C1945" s="3" t="str">
        <f>HYPERLINK("http://www.uniprot.org/uniprot/K7MNX2","tr|K7MNX2|K7MNX2_SOYBN")</f>
        <v>tr|K7MNX2|K7MNX2_SOYBN</v>
      </c>
      <c r="D1945" t="s">
        <v>28</v>
      </c>
      <c r="E1945">
        <v>23.92</v>
      </c>
      <c r="F1945">
        <v>255</v>
      </c>
      <c r="G1945">
        <v>194</v>
      </c>
      <c r="H1945">
        <v>3</v>
      </c>
      <c r="I1945">
        <v>82</v>
      </c>
      <c r="J1945">
        <v>837</v>
      </c>
      <c r="K1945">
        <v>1</v>
      </c>
      <c r="L1945">
        <v>266</v>
      </c>
      <c r="M1945">
        <v>514</v>
      </c>
      <c r="N1945" t="s">
        <v>18</v>
      </c>
      <c r="O1945" s="1">
        <v>6.2987399999999999E-16</v>
      </c>
      <c r="P1945">
        <v>225</v>
      </c>
    </row>
    <row r="1946" spans="1:16" x14ac:dyDescent="0.25">
      <c r="A1946" t="s">
        <v>2966</v>
      </c>
      <c r="B1946">
        <v>1644</v>
      </c>
      <c r="C1946" s="3" t="str">
        <f>HYPERLINK("http://www.uniprot.org/uniprot/I1MHP5","tr|I1MHP5|I1MHP5_SOYBN")</f>
        <v>tr|I1MHP5|I1MHP5_SOYBN</v>
      </c>
      <c r="D1946" t="s">
        <v>28</v>
      </c>
      <c r="E1946">
        <v>27.85</v>
      </c>
      <c r="F1946">
        <v>420</v>
      </c>
      <c r="G1946">
        <v>303</v>
      </c>
      <c r="H1946">
        <v>42</v>
      </c>
      <c r="I1946">
        <v>151</v>
      </c>
      <c r="J1946">
        <v>1284</v>
      </c>
      <c r="K1946">
        <v>1</v>
      </c>
      <c r="L1946">
        <v>1057</v>
      </c>
      <c r="M1946">
        <v>1470</v>
      </c>
      <c r="N1946" t="s">
        <v>18</v>
      </c>
      <c r="O1946" s="1">
        <v>1.9760799999999999E-30</v>
      </c>
      <c r="P1946">
        <v>352</v>
      </c>
    </row>
    <row r="1947" spans="1:16" x14ac:dyDescent="0.25">
      <c r="A1947" t="s">
        <v>2967</v>
      </c>
      <c r="B1947">
        <v>1254</v>
      </c>
      <c r="C1947" s="3" t="str">
        <f>HYPERLINK("http://www.uniprot.org/uniprot/G7I2H0","tr|G7I2H0|G7I2H0_MEDTR")</f>
        <v>tr|G7I2H0|G7I2H0_MEDTR</v>
      </c>
      <c r="D1947" t="s">
        <v>144</v>
      </c>
      <c r="E1947">
        <v>35.69</v>
      </c>
      <c r="F1947">
        <v>325</v>
      </c>
      <c r="G1947">
        <v>209</v>
      </c>
      <c r="H1947">
        <v>1</v>
      </c>
      <c r="I1947">
        <v>187</v>
      </c>
      <c r="J1947">
        <v>1158</v>
      </c>
      <c r="K1947">
        <v>1</v>
      </c>
      <c r="L1947">
        <v>23</v>
      </c>
      <c r="M1947">
        <v>313</v>
      </c>
      <c r="N1947" t="s">
        <v>18</v>
      </c>
      <c r="O1947" s="1">
        <v>1.0450399999999999E-38</v>
      </c>
      <c r="P1947">
        <v>422</v>
      </c>
    </row>
    <row r="1948" spans="1:16" x14ac:dyDescent="0.25">
      <c r="A1948" t="s">
        <v>2968</v>
      </c>
      <c r="B1948">
        <v>474</v>
      </c>
      <c r="C1948" s="3" t="str">
        <f>HYPERLINK("http://www.uniprot.org/uniprot/G7IJ15","tr|G7IJ15|G7IJ15_MEDTR")</f>
        <v>tr|G7IJ15|G7IJ15_MEDTR</v>
      </c>
      <c r="D1948" t="s">
        <v>495</v>
      </c>
      <c r="E1948">
        <v>47.14</v>
      </c>
      <c r="F1948">
        <v>140</v>
      </c>
      <c r="G1948">
        <v>74</v>
      </c>
      <c r="H1948">
        <v>0</v>
      </c>
      <c r="I1948">
        <v>28</v>
      </c>
      <c r="J1948">
        <v>447</v>
      </c>
      <c r="K1948">
        <v>1</v>
      </c>
      <c r="L1948">
        <v>146</v>
      </c>
      <c r="M1948">
        <v>281</v>
      </c>
      <c r="N1948" t="s">
        <v>18</v>
      </c>
      <c r="O1948" s="1">
        <v>1.26891E-29</v>
      </c>
      <c r="P1948">
        <v>337</v>
      </c>
    </row>
    <row r="1949" spans="1:16" x14ac:dyDescent="0.25">
      <c r="A1949" t="s">
        <v>2969</v>
      </c>
      <c r="B1949">
        <v>2301</v>
      </c>
      <c r="C1949" s="3" t="str">
        <f>HYPERLINK("http://www.uniprot.org/uniprot/G7K8G7","tr|G7K8G7|G7K8G7_MEDTR")</f>
        <v>tr|G7K8G7|G7K8G7_MEDTR</v>
      </c>
      <c r="D1949" t="s">
        <v>782</v>
      </c>
      <c r="E1949">
        <v>90.97</v>
      </c>
      <c r="F1949">
        <v>388</v>
      </c>
      <c r="G1949">
        <v>35</v>
      </c>
      <c r="H1949">
        <v>0</v>
      </c>
      <c r="I1949">
        <v>1135</v>
      </c>
      <c r="J1949">
        <v>2298</v>
      </c>
      <c r="K1949">
        <v>1</v>
      </c>
      <c r="L1949">
        <v>52</v>
      </c>
      <c r="M1949">
        <v>439</v>
      </c>
      <c r="N1949" t="s">
        <v>18</v>
      </c>
      <c r="O1949">
        <v>0</v>
      </c>
      <c r="P1949">
        <v>1963</v>
      </c>
    </row>
    <row r="1950" spans="1:16" x14ac:dyDescent="0.25">
      <c r="A1950" t="s">
        <v>2970</v>
      </c>
      <c r="B1950">
        <v>918</v>
      </c>
      <c r="C1950" s="3" t="str">
        <f>HYPERLINK("http://www.uniprot.org/uniprot/G7IJX1","tr|G7IJX1|G7IJX1_MEDTR")</f>
        <v>tr|G7IJX1|G7IJX1_MEDTR</v>
      </c>
      <c r="D1950" t="s">
        <v>2971</v>
      </c>
      <c r="E1950">
        <v>67.180000000000007</v>
      </c>
      <c r="F1950">
        <v>323</v>
      </c>
      <c r="G1950">
        <v>106</v>
      </c>
      <c r="H1950">
        <v>18</v>
      </c>
      <c r="I1950">
        <v>1</v>
      </c>
      <c r="J1950">
        <v>915</v>
      </c>
      <c r="K1950">
        <v>1</v>
      </c>
      <c r="L1950">
        <v>1</v>
      </c>
      <c r="M1950">
        <v>315</v>
      </c>
      <c r="N1950" t="s">
        <v>18</v>
      </c>
      <c r="O1950" s="1">
        <v>9.8919099999999997E-117</v>
      </c>
      <c r="P1950">
        <v>1093</v>
      </c>
    </row>
    <row r="1951" spans="1:16" x14ac:dyDescent="0.25">
      <c r="A1951" t="s">
        <v>2972</v>
      </c>
      <c r="B1951">
        <v>570</v>
      </c>
      <c r="C1951" s="3" t="str">
        <f>HYPERLINK("http://www.uniprot.org/uniprot/G7II32","tr|G7II32|G7II32_MEDTR")</f>
        <v>tr|G7II32|G7II32_MEDTR</v>
      </c>
      <c r="D1951" t="s">
        <v>2973</v>
      </c>
      <c r="E1951">
        <v>68.36</v>
      </c>
      <c r="F1951">
        <v>177</v>
      </c>
      <c r="G1951">
        <v>56</v>
      </c>
      <c r="H1951">
        <v>16</v>
      </c>
      <c r="I1951">
        <v>1</v>
      </c>
      <c r="J1951">
        <v>483</v>
      </c>
      <c r="K1951">
        <v>1</v>
      </c>
      <c r="L1951">
        <v>1</v>
      </c>
      <c r="M1951">
        <v>177</v>
      </c>
      <c r="N1951" t="s">
        <v>18</v>
      </c>
      <c r="O1951" s="1">
        <v>3.9615000000000003E-57</v>
      </c>
      <c r="P1951">
        <v>575</v>
      </c>
    </row>
    <row r="1952" spans="1:16" x14ac:dyDescent="0.25">
      <c r="A1952" t="s">
        <v>2974</v>
      </c>
      <c r="B1952">
        <v>912</v>
      </c>
      <c r="C1952" s="3" t="str">
        <f>HYPERLINK("http://www.uniprot.org/uniprot/G7IRM6","tr|G7IRM6|G7IRM6_MEDTR")</f>
        <v>tr|G7IRM6|G7IRM6_MEDTR</v>
      </c>
      <c r="D1952" t="s">
        <v>2975</v>
      </c>
      <c r="E1952">
        <v>84.21</v>
      </c>
      <c r="F1952">
        <v>304</v>
      </c>
      <c r="G1952">
        <v>48</v>
      </c>
      <c r="H1952">
        <v>1</v>
      </c>
      <c r="I1952">
        <v>1</v>
      </c>
      <c r="J1952">
        <v>909</v>
      </c>
      <c r="K1952">
        <v>1</v>
      </c>
      <c r="L1952">
        <v>1</v>
      </c>
      <c r="M1952">
        <v>302</v>
      </c>
      <c r="N1952" t="s">
        <v>18</v>
      </c>
      <c r="O1952" s="1">
        <v>2.2365200000000001E-137</v>
      </c>
      <c r="P1952">
        <v>1271</v>
      </c>
    </row>
    <row r="1953" spans="1:16" x14ac:dyDescent="0.25">
      <c r="A1953" t="s">
        <v>2976</v>
      </c>
      <c r="B1953">
        <v>828</v>
      </c>
      <c r="C1953" s="3" t="str">
        <f>HYPERLINK("http://www.uniprot.org/uniprot/G7K4H4","tr|G7K4H4|G7K4H4_MEDTR")</f>
        <v>tr|G7K4H4|G7K4H4_MEDTR</v>
      </c>
      <c r="D1953" t="s">
        <v>2977</v>
      </c>
      <c r="E1953">
        <v>82.22</v>
      </c>
      <c r="F1953">
        <v>270</v>
      </c>
      <c r="G1953">
        <v>48</v>
      </c>
      <c r="H1953">
        <v>0</v>
      </c>
      <c r="I1953">
        <v>1</v>
      </c>
      <c r="J1953">
        <v>810</v>
      </c>
      <c r="K1953">
        <v>1</v>
      </c>
      <c r="L1953">
        <v>241</v>
      </c>
      <c r="M1953">
        <v>510</v>
      </c>
      <c r="N1953" t="s">
        <v>18</v>
      </c>
      <c r="O1953" s="1">
        <v>1.0080900000000001E-122</v>
      </c>
      <c r="P1953">
        <v>1144</v>
      </c>
    </row>
    <row r="1954" spans="1:16" x14ac:dyDescent="0.25">
      <c r="A1954" t="s">
        <v>2978</v>
      </c>
      <c r="B1954">
        <v>294</v>
      </c>
      <c r="C1954" s="3" t="str">
        <f>HYPERLINK("http://www.uniprot.org/uniprot/F6HMA0","tr|F6HMA0|F6HMA0_VITVI")</f>
        <v>tr|F6HMA0|F6HMA0_VITVI</v>
      </c>
      <c r="D1954" t="s">
        <v>1056</v>
      </c>
      <c r="E1954">
        <v>53.84</v>
      </c>
      <c r="F1954">
        <v>52</v>
      </c>
      <c r="G1954">
        <v>24</v>
      </c>
      <c r="H1954">
        <v>0</v>
      </c>
      <c r="I1954">
        <v>12</v>
      </c>
      <c r="J1954">
        <v>167</v>
      </c>
      <c r="K1954">
        <v>3</v>
      </c>
      <c r="L1954">
        <v>172</v>
      </c>
      <c r="M1954">
        <v>223</v>
      </c>
      <c r="N1954" t="s">
        <v>18</v>
      </c>
      <c r="O1954" s="1">
        <v>6.8355499999999996E-15</v>
      </c>
      <c r="P1954">
        <v>130</v>
      </c>
    </row>
    <row r="1955" spans="1:16" x14ac:dyDescent="0.25">
      <c r="A1955" t="s">
        <v>2979</v>
      </c>
      <c r="B1955">
        <v>405</v>
      </c>
      <c r="C1955" s="3" t="str">
        <f>HYPERLINK("http://www.uniprot.org/uniprot/G7JZ91","tr|G7JZ91|G7JZ91_MEDTR")</f>
        <v>tr|G7JZ91|G7JZ91_MEDTR</v>
      </c>
      <c r="D1955" t="s">
        <v>2980</v>
      </c>
      <c r="E1955">
        <v>70.75</v>
      </c>
      <c r="F1955">
        <v>106</v>
      </c>
      <c r="G1955">
        <v>31</v>
      </c>
      <c r="H1955">
        <v>0</v>
      </c>
      <c r="I1955">
        <v>85</v>
      </c>
      <c r="J1955">
        <v>402</v>
      </c>
      <c r="K1955">
        <v>1</v>
      </c>
      <c r="L1955">
        <v>20</v>
      </c>
      <c r="M1955">
        <v>115</v>
      </c>
      <c r="N1955" t="s">
        <v>18</v>
      </c>
      <c r="O1955" s="1">
        <v>2.6811599999999998E-35</v>
      </c>
      <c r="P1955">
        <v>386</v>
      </c>
    </row>
    <row r="1956" spans="1:16" x14ac:dyDescent="0.25">
      <c r="A1956" t="s">
        <v>2981</v>
      </c>
      <c r="B1956">
        <v>2436</v>
      </c>
      <c r="C1956" s="3" t="str">
        <f>HYPERLINK("http://www.uniprot.org/uniprot/M5VH09","tr|M5VH09|M5VH09_PRUPE")</f>
        <v>tr|M5VH09|M5VH09_PRUPE</v>
      </c>
      <c r="D1956" t="s">
        <v>2982</v>
      </c>
      <c r="E1956">
        <v>64.52</v>
      </c>
      <c r="F1956">
        <v>716</v>
      </c>
      <c r="G1956">
        <v>254</v>
      </c>
      <c r="H1956">
        <v>0</v>
      </c>
      <c r="I1956">
        <v>283</v>
      </c>
      <c r="J1956">
        <v>2430</v>
      </c>
      <c r="K1956">
        <v>1</v>
      </c>
      <c r="L1956">
        <v>220</v>
      </c>
      <c r="M1956">
        <v>930</v>
      </c>
      <c r="N1956" t="s">
        <v>18</v>
      </c>
      <c r="O1956">
        <v>0</v>
      </c>
      <c r="P1956">
        <v>2365</v>
      </c>
    </row>
    <row r="1957" spans="1:16" x14ac:dyDescent="0.25">
      <c r="A1957" t="s">
        <v>2983</v>
      </c>
      <c r="B1957">
        <v>423</v>
      </c>
      <c r="C1957" s="3" t="str">
        <f>HYPERLINK("http://www.uniprot.org/uniprot/Q9ATF6","tr|Q9ATF6|Q9ATF6_CASSA")</f>
        <v>tr|Q9ATF6|Q9ATF6_CASSA</v>
      </c>
      <c r="D1957" t="s">
        <v>2984</v>
      </c>
      <c r="E1957">
        <v>100</v>
      </c>
      <c r="F1957">
        <v>140</v>
      </c>
      <c r="G1957">
        <v>0</v>
      </c>
      <c r="H1957">
        <v>0</v>
      </c>
      <c r="I1957">
        <v>1</v>
      </c>
      <c r="J1957">
        <v>420</v>
      </c>
      <c r="K1957">
        <v>1</v>
      </c>
      <c r="L1957">
        <v>1</v>
      </c>
      <c r="M1957">
        <v>140</v>
      </c>
      <c r="N1957" t="s">
        <v>18</v>
      </c>
      <c r="O1957" s="1">
        <v>1.32102E-74</v>
      </c>
      <c r="P1957">
        <v>725</v>
      </c>
    </row>
    <row r="1958" spans="1:16" x14ac:dyDescent="0.25">
      <c r="A1958" t="s">
        <v>2985</v>
      </c>
      <c r="B1958">
        <v>357</v>
      </c>
      <c r="C1958" s="3" t="str">
        <f>HYPERLINK("http://www.uniprot.org/uniprot/G7IF89","tr|G7IF89|G7IF89_MEDTR")</f>
        <v>tr|G7IF89|G7IF89_MEDTR</v>
      </c>
      <c r="D1958" t="s">
        <v>2986</v>
      </c>
      <c r="E1958">
        <v>83.33</v>
      </c>
      <c r="F1958">
        <v>102</v>
      </c>
      <c r="G1958">
        <v>17</v>
      </c>
      <c r="H1958">
        <v>0</v>
      </c>
      <c r="I1958">
        <v>4</v>
      </c>
      <c r="J1958">
        <v>309</v>
      </c>
      <c r="K1958">
        <v>1</v>
      </c>
      <c r="L1958">
        <v>8</v>
      </c>
      <c r="M1958">
        <v>108</v>
      </c>
      <c r="N1958" t="s">
        <v>18</v>
      </c>
      <c r="O1958" s="1">
        <v>2.20371E-37</v>
      </c>
      <c r="P1958">
        <v>404</v>
      </c>
    </row>
    <row r="1959" spans="1:16" x14ac:dyDescent="0.25">
      <c r="A1959" t="s">
        <v>2987</v>
      </c>
      <c r="B1959">
        <v>1338</v>
      </c>
      <c r="C1959" s="3" t="str">
        <f>HYPERLINK("http://www.uniprot.org/uniprot/K7MNX2","tr|K7MNX2|K7MNX2_SOYBN")</f>
        <v>tr|K7MNX2|K7MNX2_SOYBN</v>
      </c>
      <c r="D1959" t="s">
        <v>28</v>
      </c>
      <c r="E1959">
        <v>22.38</v>
      </c>
      <c r="F1959">
        <v>277</v>
      </c>
      <c r="G1959">
        <v>215</v>
      </c>
      <c r="H1959">
        <v>50</v>
      </c>
      <c r="I1959">
        <v>319</v>
      </c>
      <c r="J1959">
        <v>999</v>
      </c>
      <c r="K1959">
        <v>1</v>
      </c>
      <c r="L1959">
        <v>276</v>
      </c>
      <c r="M1959">
        <v>552</v>
      </c>
      <c r="N1959" t="s">
        <v>18</v>
      </c>
      <c r="O1959" s="1">
        <v>3.3482300000000002E-14</v>
      </c>
      <c r="P1959">
        <v>211</v>
      </c>
    </row>
    <row r="1960" spans="1:16" x14ac:dyDescent="0.25">
      <c r="A1960" t="s">
        <v>2988</v>
      </c>
      <c r="B1960">
        <v>2163</v>
      </c>
      <c r="C1960" s="3" t="str">
        <f>HYPERLINK("http://www.uniprot.org/uniprot/I1KAE5","tr|I1KAE5|I1KAE5_SOYBN")</f>
        <v>tr|I1KAE5|I1KAE5_SOYBN</v>
      </c>
      <c r="D1960" t="s">
        <v>71</v>
      </c>
      <c r="E1960">
        <v>73.180000000000007</v>
      </c>
      <c r="F1960">
        <v>731</v>
      </c>
      <c r="G1960">
        <v>196</v>
      </c>
      <c r="H1960">
        <v>11</v>
      </c>
      <c r="I1960">
        <v>1</v>
      </c>
      <c r="J1960">
        <v>2160</v>
      </c>
      <c r="K1960">
        <v>1</v>
      </c>
      <c r="L1960">
        <v>7</v>
      </c>
      <c r="M1960">
        <v>735</v>
      </c>
      <c r="N1960" t="s">
        <v>18</v>
      </c>
      <c r="O1960">
        <v>0</v>
      </c>
      <c r="P1960">
        <v>2580</v>
      </c>
    </row>
    <row r="1961" spans="1:16" x14ac:dyDescent="0.25">
      <c r="A1961" t="s">
        <v>2989</v>
      </c>
      <c r="B1961">
        <v>1530</v>
      </c>
      <c r="C1961" s="3" t="str">
        <f>HYPERLINK("http://www.uniprot.org/uniprot/I1MZL8","tr|I1MZL8|I1MZL8_SOYBN")</f>
        <v>tr|I1MZL8|I1MZL8_SOYBN</v>
      </c>
      <c r="D1961" t="s">
        <v>99</v>
      </c>
      <c r="E1961">
        <v>69.61</v>
      </c>
      <c r="F1961">
        <v>520</v>
      </c>
      <c r="G1961">
        <v>158</v>
      </c>
      <c r="H1961">
        <v>28</v>
      </c>
      <c r="I1961">
        <v>52</v>
      </c>
      <c r="J1961">
        <v>1527</v>
      </c>
      <c r="K1961">
        <v>1</v>
      </c>
      <c r="L1961">
        <v>18</v>
      </c>
      <c r="M1961">
        <v>536</v>
      </c>
      <c r="N1961" t="s">
        <v>18</v>
      </c>
      <c r="O1961">
        <v>0</v>
      </c>
      <c r="P1961">
        <v>1901</v>
      </c>
    </row>
    <row r="1962" spans="1:16" x14ac:dyDescent="0.25">
      <c r="A1962" t="s">
        <v>2990</v>
      </c>
      <c r="B1962">
        <v>393</v>
      </c>
      <c r="C1962" s="3" t="str">
        <f>HYPERLINK("http://www.uniprot.org/uniprot/G7LI12","tr|G7LI12|G7LI12_MEDTR")</f>
        <v>tr|G7LI12|G7LI12_MEDTR</v>
      </c>
      <c r="D1962" t="s">
        <v>2991</v>
      </c>
      <c r="E1962">
        <v>96.15</v>
      </c>
      <c r="F1962">
        <v>130</v>
      </c>
      <c r="G1962">
        <v>5</v>
      </c>
      <c r="H1962">
        <v>0</v>
      </c>
      <c r="I1962">
        <v>1</v>
      </c>
      <c r="J1962">
        <v>390</v>
      </c>
      <c r="K1962">
        <v>1</v>
      </c>
      <c r="L1962">
        <v>14</v>
      </c>
      <c r="M1962">
        <v>143</v>
      </c>
      <c r="N1962" t="s">
        <v>18</v>
      </c>
      <c r="O1962" s="1">
        <v>4.9372300000000002E-66</v>
      </c>
      <c r="P1962">
        <v>651</v>
      </c>
    </row>
    <row r="1963" spans="1:16" x14ac:dyDescent="0.25">
      <c r="A1963" t="s">
        <v>2992</v>
      </c>
      <c r="B1963">
        <v>1851</v>
      </c>
      <c r="C1963" s="3" t="str">
        <f>HYPERLINK("http://www.uniprot.org/uniprot/G7LBF4","tr|G7LBF4|G7LBF4_MEDTR")</f>
        <v>tr|G7LBF4|G7LBF4_MEDTR</v>
      </c>
      <c r="D1963" t="s">
        <v>2993</v>
      </c>
      <c r="E1963">
        <v>94.48</v>
      </c>
      <c r="F1963">
        <v>616</v>
      </c>
      <c r="G1963">
        <v>34</v>
      </c>
      <c r="H1963">
        <v>0</v>
      </c>
      <c r="I1963">
        <v>1</v>
      </c>
      <c r="J1963">
        <v>1848</v>
      </c>
      <c r="K1963">
        <v>1</v>
      </c>
      <c r="L1963">
        <v>1</v>
      </c>
      <c r="M1963">
        <v>616</v>
      </c>
      <c r="N1963" t="s">
        <v>18</v>
      </c>
      <c r="O1963">
        <v>0</v>
      </c>
      <c r="P1963">
        <v>2987</v>
      </c>
    </row>
    <row r="1964" spans="1:16" x14ac:dyDescent="0.25">
      <c r="A1964" t="s">
        <v>2994</v>
      </c>
      <c r="B1964">
        <v>459</v>
      </c>
      <c r="C1964" s="3" t="str">
        <f>HYPERLINK("http://www.uniprot.org/uniprot/I3SIQ7","tr|I3SIQ7|I3SIQ7_MEDTR")</f>
        <v>tr|I3SIQ7|I3SIQ7_MEDTR</v>
      </c>
      <c r="D1964" t="s">
        <v>22</v>
      </c>
      <c r="E1964">
        <v>85.29</v>
      </c>
      <c r="F1964">
        <v>102</v>
      </c>
      <c r="G1964">
        <v>15</v>
      </c>
      <c r="H1964">
        <v>0</v>
      </c>
      <c r="I1964">
        <v>109</v>
      </c>
      <c r="J1964">
        <v>414</v>
      </c>
      <c r="K1964">
        <v>1</v>
      </c>
      <c r="L1964">
        <v>48</v>
      </c>
      <c r="M1964">
        <v>149</v>
      </c>
      <c r="N1964" t="s">
        <v>18</v>
      </c>
      <c r="O1964" s="1">
        <v>8.6845299999999996E-42</v>
      </c>
      <c r="P1964">
        <v>442</v>
      </c>
    </row>
    <row r="1965" spans="1:16" x14ac:dyDescent="0.25">
      <c r="A1965" t="s">
        <v>2995</v>
      </c>
      <c r="B1965">
        <v>804</v>
      </c>
      <c r="C1965" s="3" t="str">
        <f>HYPERLINK("http://www.uniprot.org/uniprot/G7JGM1","tr|G7JGM1|G7JGM1_MEDTR")</f>
        <v>tr|G7JGM1|G7JGM1_MEDTR</v>
      </c>
      <c r="D1965" t="s">
        <v>2996</v>
      </c>
      <c r="E1965">
        <v>68.95</v>
      </c>
      <c r="F1965">
        <v>277</v>
      </c>
      <c r="G1965">
        <v>86</v>
      </c>
      <c r="H1965">
        <v>10</v>
      </c>
      <c r="I1965">
        <v>1</v>
      </c>
      <c r="J1965">
        <v>801</v>
      </c>
      <c r="K1965">
        <v>1</v>
      </c>
      <c r="L1965">
        <v>1</v>
      </c>
      <c r="M1965">
        <v>256</v>
      </c>
      <c r="N1965" t="s">
        <v>18</v>
      </c>
      <c r="O1965" s="1">
        <v>3.3933300000000001E-96</v>
      </c>
      <c r="P1965">
        <v>915</v>
      </c>
    </row>
    <row r="1966" spans="1:16" x14ac:dyDescent="0.25">
      <c r="A1966" t="s">
        <v>2997</v>
      </c>
      <c r="B1966">
        <v>921</v>
      </c>
      <c r="C1966" s="3" t="str">
        <f>HYPERLINK("http://www.uniprot.org/uniprot/G7KQ57","tr|G7KQ57|G7KQ57_MEDTR")</f>
        <v>tr|G7KQ57|G7KQ57_MEDTR</v>
      </c>
      <c r="D1966" t="s">
        <v>2998</v>
      </c>
      <c r="E1966">
        <v>87.05</v>
      </c>
      <c r="F1966">
        <v>309</v>
      </c>
      <c r="G1966">
        <v>40</v>
      </c>
      <c r="H1966">
        <v>3</v>
      </c>
      <c r="I1966">
        <v>1</v>
      </c>
      <c r="J1966">
        <v>918</v>
      </c>
      <c r="K1966">
        <v>1</v>
      </c>
      <c r="L1966">
        <v>82</v>
      </c>
      <c r="M1966">
        <v>386</v>
      </c>
      <c r="N1966" t="s">
        <v>18</v>
      </c>
      <c r="O1966" s="1">
        <v>1.9870100000000002E-149</v>
      </c>
      <c r="P1966">
        <v>1375</v>
      </c>
    </row>
    <row r="1967" spans="1:16" x14ac:dyDescent="0.25">
      <c r="A1967" t="s">
        <v>2999</v>
      </c>
      <c r="B1967">
        <v>930</v>
      </c>
      <c r="C1967" s="3" t="str">
        <f>HYPERLINK("http://www.uniprot.org/uniprot/A5B592","tr|A5B592|A5B592_VITVI")</f>
        <v>tr|A5B592|A5B592_VITVI</v>
      </c>
      <c r="D1967" t="s">
        <v>250</v>
      </c>
      <c r="E1967">
        <v>28.66</v>
      </c>
      <c r="F1967">
        <v>314</v>
      </c>
      <c r="G1967">
        <v>224</v>
      </c>
      <c r="H1967">
        <v>6</v>
      </c>
      <c r="I1967">
        <v>1</v>
      </c>
      <c r="J1967">
        <v>924</v>
      </c>
      <c r="K1967">
        <v>1</v>
      </c>
      <c r="L1967">
        <v>1094</v>
      </c>
      <c r="M1967">
        <v>1398</v>
      </c>
      <c r="N1967" t="s">
        <v>18</v>
      </c>
      <c r="O1967" s="1">
        <v>4.08953E-25</v>
      </c>
      <c r="P1967">
        <v>303</v>
      </c>
    </row>
    <row r="1968" spans="1:16" x14ac:dyDescent="0.25">
      <c r="A1968" t="s">
        <v>3000</v>
      </c>
      <c r="B1968">
        <v>2133</v>
      </c>
      <c r="C1968" s="3" t="str">
        <f>HYPERLINK("http://www.uniprot.org/uniprot/G7K853","tr|G7K853|G7K853_MEDTR")</f>
        <v>tr|G7K853|G7K853_MEDTR</v>
      </c>
      <c r="D1968" t="s">
        <v>3001</v>
      </c>
      <c r="E1968">
        <v>91.32</v>
      </c>
      <c r="F1968">
        <v>726</v>
      </c>
      <c r="G1968">
        <v>63</v>
      </c>
      <c r="H1968">
        <v>16</v>
      </c>
      <c r="I1968">
        <v>1</v>
      </c>
      <c r="J1968">
        <v>2130</v>
      </c>
      <c r="K1968">
        <v>1</v>
      </c>
      <c r="L1968">
        <v>1</v>
      </c>
      <c r="M1968">
        <v>725</v>
      </c>
      <c r="N1968" t="s">
        <v>18</v>
      </c>
      <c r="O1968">
        <v>0</v>
      </c>
      <c r="P1968">
        <v>3512</v>
      </c>
    </row>
    <row r="1969" spans="1:16" x14ac:dyDescent="0.25">
      <c r="A1969" t="s">
        <v>3002</v>
      </c>
      <c r="B1969">
        <v>1248</v>
      </c>
      <c r="C1969" s="3" t="str">
        <f>HYPERLINK("http://www.uniprot.org/uniprot/K7MNX2","tr|K7MNX2|K7MNX2_SOYBN")</f>
        <v>tr|K7MNX2|K7MNX2_SOYBN</v>
      </c>
      <c r="D1969" t="s">
        <v>28</v>
      </c>
      <c r="E1969">
        <v>22.5</v>
      </c>
      <c r="F1969">
        <v>271</v>
      </c>
      <c r="G1969">
        <v>210</v>
      </c>
      <c r="H1969">
        <v>3</v>
      </c>
      <c r="I1969">
        <v>313</v>
      </c>
      <c r="J1969">
        <v>1116</v>
      </c>
      <c r="K1969">
        <v>1</v>
      </c>
      <c r="L1969">
        <v>266</v>
      </c>
      <c r="M1969">
        <v>530</v>
      </c>
      <c r="N1969" t="s">
        <v>18</v>
      </c>
      <c r="O1969" s="1">
        <v>5.9175000000000003E-18</v>
      </c>
      <c r="P1969">
        <v>243</v>
      </c>
    </row>
    <row r="1970" spans="1:16" x14ac:dyDescent="0.25">
      <c r="A1970" t="s">
        <v>3003</v>
      </c>
      <c r="B1970">
        <v>1101</v>
      </c>
      <c r="C1970" s="3" t="str">
        <f>HYPERLINK("http://www.uniprot.org/uniprot/K7MNX2","tr|K7MNX2|K7MNX2_SOYBN")</f>
        <v>tr|K7MNX2|K7MNX2_SOYBN</v>
      </c>
      <c r="D1970" t="s">
        <v>28</v>
      </c>
      <c r="E1970">
        <v>24.56</v>
      </c>
      <c r="F1970">
        <v>114</v>
      </c>
      <c r="G1970">
        <v>86</v>
      </c>
      <c r="H1970">
        <v>2</v>
      </c>
      <c r="I1970">
        <v>514</v>
      </c>
      <c r="J1970">
        <v>849</v>
      </c>
      <c r="K1970">
        <v>1</v>
      </c>
      <c r="L1970">
        <v>401</v>
      </c>
      <c r="M1970">
        <v>514</v>
      </c>
      <c r="N1970" t="s">
        <v>18</v>
      </c>
      <c r="O1970" s="1">
        <v>3.8805399999999999E-7</v>
      </c>
      <c r="P1970">
        <v>149</v>
      </c>
    </row>
    <row r="1971" spans="1:16" x14ac:dyDescent="0.25">
      <c r="A1971" t="s">
        <v>3004</v>
      </c>
      <c r="B1971">
        <v>228</v>
      </c>
      <c r="C1971" s="3" t="str">
        <f>HYPERLINK("http://www.uniprot.org/uniprot/G7J4C6","tr|G7J4C6|G7J4C6_MEDTR")</f>
        <v>tr|G7J4C6|G7J4C6_MEDTR</v>
      </c>
      <c r="D1971" t="s">
        <v>3005</v>
      </c>
      <c r="E1971">
        <v>58.73</v>
      </c>
      <c r="F1971">
        <v>63</v>
      </c>
      <c r="G1971">
        <v>26</v>
      </c>
      <c r="H1971">
        <v>0</v>
      </c>
      <c r="I1971">
        <v>1</v>
      </c>
      <c r="J1971">
        <v>189</v>
      </c>
      <c r="K1971">
        <v>1</v>
      </c>
      <c r="L1971">
        <v>1</v>
      </c>
      <c r="M1971">
        <v>63</v>
      </c>
      <c r="N1971" t="s">
        <v>18</v>
      </c>
      <c r="O1971" s="1">
        <v>2.2777099999999999E-10</v>
      </c>
      <c r="P1971">
        <v>171</v>
      </c>
    </row>
    <row r="1972" spans="1:16" x14ac:dyDescent="0.25">
      <c r="A1972" t="s">
        <v>3006</v>
      </c>
      <c r="B1972">
        <v>522</v>
      </c>
      <c r="C1972" s="3" t="str">
        <f>HYPERLINK("http://www.uniprot.org/uniprot/I1MI22","tr|I1MI22|I1MI22_SOYBN")</f>
        <v>tr|I1MI22|I1MI22_SOYBN</v>
      </c>
      <c r="D1972" t="s">
        <v>28</v>
      </c>
      <c r="E1972">
        <v>38.85</v>
      </c>
      <c r="F1972">
        <v>175</v>
      </c>
      <c r="G1972">
        <v>107</v>
      </c>
      <c r="H1972">
        <v>7</v>
      </c>
      <c r="I1972">
        <v>10</v>
      </c>
      <c r="J1972">
        <v>513</v>
      </c>
      <c r="K1972">
        <v>1</v>
      </c>
      <c r="L1972">
        <v>5</v>
      </c>
      <c r="M1972">
        <v>172</v>
      </c>
      <c r="N1972" t="s">
        <v>18</v>
      </c>
      <c r="O1972" s="1">
        <v>2.0441300000000001E-19</v>
      </c>
      <c r="P1972">
        <v>249</v>
      </c>
    </row>
    <row r="1973" spans="1:16" x14ac:dyDescent="0.25">
      <c r="A1973" t="s">
        <v>3007</v>
      </c>
      <c r="B1973">
        <v>1890</v>
      </c>
      <c r="C1973" s="3" t="str">
        <f>HYPERLINK("http://www.uniprot.org/uniprot/B9N2W3","tr|B9N2W3|B9N2W3_POPTR")</f>
        <v>tr|B9N2W3|B9N2W3_POPTR</v>
      </c>
      <c r="D1973" t="s">
        <v>3008</v>
      </c>
      <c r="E1973">
        <v>45.08</v>
      </c>
      <c r="F1973">
        <v>539</v>
      </c>
      <c r="G1973">
        <v>296</v>
      </c>
      <c r="H1973">
        <v>39</v>
      </c>
      <c r="I1973">
        <v>388</v>
      </c>
      <c r="J1973">
        <v>1887</v>
      </c>
      <c r="K1973">
        <v>1</v>
      </c>
      <c r="L1973">
        <v>2</v>
      </c>
      <c r="M1973">
        <v>513</v>
      </c>
      <c r="N1973" t="s">
        <v>18</v>
      </c>
      <c r="O1973" s="1">
        <v>1.22246E-119</v>
      </c>
      <c r="P1973">
        <v>1122</v>
      </c>
    </row>
    <row r="1974" spans="1:16" x14ac:dyDescent="0.25">
      <c r="A1974" t="s">
        <v>3009</v>
      </c>
      <c r="B1974">
        <v>690</v>
      </c>
      <c r="C1974" s="3" t="str">
        <f>HYPERLINK("http://www.uniprot.org/uniprot/G7K8G0","tr|G7K8G0|G7K8G0_MEDTR")</f>
        <v>tr|G7K8G0|G7K8G0_MEDTR</v>
      </c>
      <c r="D1974" t="s">
        <v>819</v>
      </c>
      <c r="E1974">
        <v>76.36</v>
      </c>
      <c r="F1974">
        <v>220</v>
      </c>
      <c r="G1974">
        <v>52</v>
      </c>
      <c r="H1974">
        <v>5</v>
      </c>
      <c r="I1974">
        <v>31</v>
      </c>
      <c r="J1974">
        <v>675</v>
      </c>
      <c r="K1974">
        <v>1</v>
      </c>
      <c r="L1974">
        <v>165</v>
      </c>
      <c r="M1974">
        <v>383</v>
      </c>
      <c r="N1974" t="s">
        <v>18</v>
      </c>
      <c r="O1974" s="1">
        <v>1.21557E-87</v>
      </c>
      <c r="P1974">
        <v>840</v>
      </c>
    </row>
    <row r="1975" spans="1:16" x14ac:dyDescent="0.25">
      <c r="A1975" t="s">
        <v>3010</v>
      </c>
      <c r="B1975">
        <v>1986</v>
      </c>
      <c r="C1975" s="3" t="str">
        <f>HYPERLINK("http://www.uniprot.org/uniprot/Q2HTN1","tr|Q2HTN1|Q2HTN1_MEDTR")</f>
        <v>tr|Q2HTN1|Q2HTN1_MEDTR</v>
      </c>
      <c r="D1975" t="s">
        <v>3011</v>
      </c>
      <c r="E1975">
        <v>77.69</v>
      </c>
      <c r="F1975">
        <v>278</v>
      </c>
      <c r="G1975">
        <v>62</v>
      </c>
      <c r="H1975">
        <v>3</v>
      </c>
      <c r="I1975">
        <v>1159</v>
      </c>
      <c r="J1975">
        <v>1983</v>
      </c>
      <c r="K1975">
        <v>1</v>
      </c>
      <c r="L1975">
        <v>1</v>
      </c>
      <c r="M1975">
        <v>274</v>
      </c>
      <c r="N1975" t="s">
        <v>18</v>
      </c>
      <c r="O1975" s="1">
        <v>6.01047E-117</v>
      </c>
      <c r="P1975">
        <v>1099</v>
      </c>
    </row>
    <row r="1976" spans="1:16" x14ac:dyDescent="0.25">
      <c r="A1976" t="s">
        <v>3012</v>
      </c>
      <c r="B1976">
        <v>2100</v>
      </c>
      <c r="C1976" s="3" t="str">
        <f>HYPERLINK("http://www.uniprot.org/uniprot/G7II33","tr|G7II33|G7II33_MEDTR")</f>
        <v>tr|G7II33|G7II33_MEDTR</v>
      </c>
      <c r="D1976" t="s">
        <v>3013</v>
      </c>
      <c r="E1976">
        <v>88.9</v>
      </c>
      <c r="F1976">
        <v>703</v>
      </c>
      <c r="G1976">
        <v>78</v>
      </c>
      <c r="H1976">
        <v>4</v>
      </c>
      <c r="I1976">
        <v>1</v>
      </c>
      <c r="J1976">
        <v>2097</v>
      </c>
      <c r="K1976">
        <v>1</v>
      </c>
      <c r="L1976">
        <v>1</v>
      </c>
      <c r="M1976">
        <v>700</v>
      </c>
      <c r="N1976" t="s">
        <v>18</v>
      </c>
      <c r="O1976">
        <v>0</v>
      </c>
      <c r="P1976">
        <v>3193</v>
      </c>
    </row>
    <row r="1977" spans="1:16" x14ac:dyDescent="0.25">
      <c r="A1977" t="s">
        <v>3014</v>
      </c>
      <c r="B1977">
        <v>2376</v>
      </c>
      <c r="C1977" s="3" t="str">
        <f>HYPERLINK("http://www.uniprot.org/uniprot/G7IRM2","tr|G7IRM2|G7IRM2_MEDTR")</f>
        <v>tr|G7IRM2|G7IRM2_MEDTR</v>
      </c>
      <c r="D1977" t="s">
        <v>3015</v>
      </c>
      <c r="E1977">
        <v>77.02</v>
      </c>
      <c r="F1977">
        <v>792</v>
      </c>
      <c r="G1977">
        <v>182</v>
      </c>
      <c r="H1977">
        <v>1</v>
      </c>
      <c r="I1977">
        <v>1</v>
      </c>
      <c r="J1977">
        <v>2373</v>
      </c>
      <c r="K1977">
        <v>1</v>
      </c>
      <c r="L1977">
        <v>1</v>
      </c>
      <c r="M1977">
        <v>792</v>
      </c>
      <c r="N1977" t="s">
        <v>18</v>
      </c>
      <c r="O1977">
        <v>0</v>
      </c>
      <c r="P1977">
        <v>3200</v>
      </c>
    </row>
    <row r="1978" spans="1:16" x14ac:dyDescent="0.25">
      <c r="A1978" t="s">
        <v>3016</v>
      </c>
      <c r="B1978">
        <v>1005</v>
      </c>
      <c r="C1978" s="3" t="str">
        <f>HYPERLINK("http://www.uniprot.org/uniprot/G7K4I6","tr|G7K4I6|G7K4I6_MEDTR")</f>
        <v>tr|G7K4I6|G7K4I6_MEDTR</v>
      </c>
      <c r="D1978" t="s">
        <v>3017</v>
      </c>
      <c r="E1978">
        <v>47.16</v>
      </c>
      <c r="F1978">
        <v>371</v>
      </c>
      <c r="G1978">
        <v>196</v>
      </c>
      <c r="H1978">
        <v>58</v>
      </c>
      <c r="I1978">
        <v>1</v>
      </c>
      <c r="J1978">
        <v>939</v>
      </c>
      <c r="K1978">
        <v>1</v>
      </c>
      <c r="L1978">
        <v>1</v>
      </c>
      <c r="M1978">
        <v>363</v>
      </c>
      <c r="N1978" t="s">
        <v>18</v>
      </c>
      <c r="O1978" s="1">
        <v>1.8019500000000001E-77</v>
      </c>
      <c r="P1978">
        <v>755</v>
      </c>
    </row>
    <row r="1979" spans="1:16" x14ac:dyDescent="0.25">
      <c r="A1979" t="s">
        <v>3018</v>
      </c>
      <c r="B1979">
        <v>345</v>
      </c>
      <c r="C1979" s="3" t="str">
        <f>HYPERLINK("http://www.uniprot.org/uniprot/I1K9R4","tr|I1K9R4|I1K9R4_SOYBN")</f>
        <v>tr|I1K9R4|I1K9R4_SOYBN</v>
      </c>
      <c r="D1979" t="s">
        <v>71</v>
      </c>
      <c r="E1979">
        <v>53.53</v>
      </c>
      <c r="F1979">
        <v>99</v>
      </c>
      <c r="G1979">
        <v>46</v>
      </c>
      <c r="H1979">
        <v>0</v>
      </c>
      <c r="I1979">
        <v>13</v>
      </c>
      <c r="J1979">
        <v>309</v>
      </c>
      <c r="K1979">
        <v>1</v>
      </c>
      <c r="L1979">
        <v>20</v>
      </c>
      <c r="M1979">
        <v>116</v>
      </c>
      <c r="N1979" t="s">
        <v>18</v>
      </c>
      <c r="O1979" s="1">
        <v>3.0370100000000002E-23</v>
      </c>
      <c r="P1979">
        <v>282</v>
      </c>
    </row>
    <row r="1980" spans="1:16" x14ac:dyDescent="0.25">
      <c r="A1980" t="s">
        <v>3019</v>
      </c>
      <c r="B1980">
        <v>912</v>
      </c>
      <c r="C1980" s="3" t="str">
        <f>HYPERLINK("http://www.uniprot.org/uniprot/G7JZ95","tr|G7JZ95|G7JZ95_MEDTR")</f>
        <v>tr|G7JZ95|G7JZ95_MEDTR</v>
      </c>
      <c r="D1980" t="s">
        <v>3020</v>
      </c>
      <c r="E1980">
        <v>61.96</v>
      </c>
      <c r="F1980">
        <v>305</v>
      </c>
      <c r="G1980">
        <v>116</v>
      </c>
      <c r="H1980">
        <v>2</v>
      </c>
      <c r="I1980">
        <v>1</v>
      </c>
      <c r="J1980">
        <v>909</v>
      </c>
      <c r="K1980">
        <v>1</v>
      </c>
      <c r="L1980">
        <v>1</v>
      </c>
      <c r="M1980">
        <v>296</v>
      </c>
      <c r="N1980" t="s">
        <v>18</v>
      </c>
      <c r="O1980" s="1">
        <v>1.6252500000000001E-87</v>
      </c>
      <c r="P1980">
        <v>841</v>
      </c>
    </row>
    <row r="1981" spans="1:16" x14ac:dyDescent="0.25">
      <c r="A1981" t="s">
        <v>3021</v>
      </c>
      <c r="B1981">
        <v>2160</v>
      </c>
      <c r="C1981" s="3" t="str">
        <f>HYPERLINK("http://www.uniprot.org/uniprot/G7KXF3","tr|G7KXF3|G7KXF3_MEDTR")</f>
        <v>tr|G7KXF3|G7KXF3_MEDTR</v>
      </c>
      <c r="D1981" t="s">
        <v>3022</v>
      </c>
      <c r="E1981">
        <v>72.55</v>
      </c>
      <c r="F1981">
        <v>725</v>
      </c>
      <c r="G1981">
        <v>199</v>
      </c>
      <c r="H1981">
        <v>22</v>
      </c>
      <c r="I1981">
        <v>1</v>
      </c>
      <c r="J1981">
        <v>2109</v>
      </c>
      <c r="K1981">
        <v>1</v>
      </c>
      <c r="L1981">
        <v>1</v>
      </c>
      <c r="M1981">
        <v>716</v>
      </c>
      <c r="N1981" t="s">
        <v>18</v>
      </c>
      <c r="O1981">
        <v>0</v>
      </c>
      <c r="P1981">
        <v>2612</v>
      </c>
    </row>
    <row r="1982" spans="1:16" x14ac:dyDescent="0.25">
      <c r="A1982" t="s">
        <v>3023</v>
      </c>
      <c r="B1982">
        <v>3723</v>
      </c>
      <c r="C1982" s="3" t="str">
        <f>HYPERLINK("http://www.uniprot.org/uniprot/G7IF88","tr|G7IF88|G7IF88_MEDTR")</f>
        <v>tr|G7IF88|G7IF88_MEDTR</v>
      </c>
      <c r="D1982" t="s">
        <v>3024</v>
      </c>
      <c r="E1982">
        <v>83.46</v>
      </c>
      <c r="F1982">
        <v>1222</v>
      </c>
      <c r="G1982">
        <v>202</v>
      </c>
      <c r="H1982">
        <v>12</v>
      </c>
      <c r="I1982">
        <v>91</v>
      </c>
      <c r="J1982">
        <v>3720</v>
      </c>
      <c r="K1982">
        <v>1</v>
      </c>
      <c r="L1982">
        <v>30</v>
      </c>
      <c r="M1982">
        <v>1242</v>
      </c>
      <c r="N1982" t="s">
        <v>18</v>
      </c>
      <c r="O1982">
        <v>0</v>
      </c>
      <c r="P1982">
        <v>5043</v>
      </c>
    </row>
    <row r="1983" spans="1:16" x14ac:dyDescent="0.25">
      <c r="A1983" t="s">
        <v>3025</v>
      </c>
      <c r="B1983">
        <v>1278</v>
      </c>
      <c r="C1983" s="3" t="str">
        <f>HYPERLINK("http://www.uniprot.org/uniprot/G7IC70","tr|G7IC70|G7IC70_MEDTR")</f>
        <v>tr|G7IC70|G7IC70_MEDTR</v>
      </c>
      <c r="D1983" t="s">
        <v>3026</v>
      </c>
      <c r="E1983">
        <v>85.51</v>
      </c>
      <c r="F1983">
        <v>428</v>
      </c>
      <c r="G1983">
        <v>62</v>
      </c>
      <c r="H1983">
        <v>3</v>
      </c>
      <c r="I1983">
        <v>1</v>
      </c>
      <c r="J1983">
        <v>1275</v>
      </c>
      <c r="K1983">
        <v>1</v>
      </c>
      <c r="L1983">
        <v>1</v>
      </c>
      <c r="M1983">
        <v>428</v>
      </c>
      <c r="N1983" t="s">
        <v>18</v>
      </c>
      <c r="O1983">
        <v>0</v>
      </c>
      <c r="P1983">
        <v>1900</v>
      </c>
    </row>
    <row r="1984" spans="1:16" x14ac:dyDescent="0.25">
      <c r="A1984" t="s">
        <v>3027</v>
      </c>
      <c r="B1984">
        <v>726</v>
      </c>
      <c r="C1984" s="3" t="str">
        <f>HYPERLINK("http://www.uniprot.org/uniprot/A5AEG4","tr|A5AEG4|A5AEG4_VITVI")</f>
        <v>tr|A5AEG4|A5AEG4_VITVI</v>
      </c>
      <c r="D1984" t="s">
        <v>2698</v>
      </c>
      <c r="E1984">
        <v>70.33</v>
      </c>
      <c r="F1984">
        <v>236</v>
      </c>
      <c r="G1984">
        <v>70</v>
      </c>
      <c r="H1984">
        <v>0</v>
      </c>
      <c r="I1984">
        <v>1</v>
      </c>
      <c r="J1984">
        <v>708</v>
      </c>
      <c r="K1984">
        <v>1</v>
      </c>
      <c r="L1984">
        <v>97</v>
      </c>
      <c r="M1984">
        <v>332</v>
      </c>
      <c r="N1984" t="s">
        <v>18</v>
      </c>
      <c r="O1984" s="1">
        <v>7.0683200000000006E-92</v>
      </c>
      <c r="P1984">
        <v>877</v>
      </c>
    </row>
    <row r="1985" spans="1:16" x14ac:dyDescent="0.25">
      <c r="A1985" t="s">
        <v>3028</v>
      </c>
      <c r="B1985">
        <v>987</v>
      </c>
      <c r="C1985" s="3" t="str">
        <f>HYPERLINK("http://www.uniprot.org/uniprot/I1KAE6","tr|I1KAE6|I1KAE6_SOYBN")</f>
        <v>tr|I1KAE6|I1KAE6_SOYBN</v>
      </c>
      <c r="D1985" t="s">
        <v>71</v>
      </c>
      <c r="E1985">
        <v>74.02</v>
      </c>
      <c r="F1985">
        <v>308</v>
      </c>
      <c r="G1985">
        <v>80</v>
      </c>
      <c r="H1985">
        <v>10</v>
      </c>
      <c r="I1985">
        <v>91</v>
      </c>
      <c r="J1985">
        <v>984</v>
      </c>
      <c r="K1985">
        <v>1</v>
      </c>
      <c r="L1985">
        <v>46</v>
      </c>
      <c r="M1985">
        <v>351</v>
      </c>
      <c r="N1985" t="s">
        <v>18</v>
      </c>
      <c r="O1985" s="1">
        <v>1.9023800000000001E-124</v>
      </c>
      <c r="P1985">
        <v>1160</v>
      </c>
    </row>
    <row r="1986" spans="1:16" x14ac:dyDescent="0.25">
      <c r="A1986" t="s">
        <v>3029</v>
      </c>
      <c r="B1986">
        <v>930</v>
      </c>
      <c r="C1986" s="3" t="str">
        <f>HYPERLINK("http://www.uniprot.org/uniprot/I3SF47","tr|I3SF47|I3SF47_MEDTR")</f>
        <v>tr|I3SF47|I3SF47_MEDTR</v>
      </c>
      <c r="D1986" t="s">
        <v>22</v>
      </c>
      <c r="E1986">
        <v>73.87</v>
      </c>
      <c r="F1986">
        <v>310</v>
      </c>
      <c r="G1986">
        <v>81</v>
      </c>
      <c r="H1986">
        <v>1</v>
      </c>
      <c r="I1986">
        <v>1</v>
      </c>
      <c r="J1986">
        <v>927</v>
      </c>
      <c r="K1986">
        <v>1</v>
      </c>
      <c r="L1986">
        <v>1</v>
      </c>
      <c r="M1986">
        <v>264</v>
      </c>
      <c r="N1986" t="s">
        <v>18</v>
      </c>
      <c r="O1986" s="1">
        <v>6.1360699999999999E-122</v>
      </c>
      <c r="P1986">
        <v>1138</v>
      </c>
    </row>
    <row r="1987" spans="1:16" x14ac:dyDescent="0.25">
      <c r="A1987" t="s">
        <v>3030</v>
      </c>
      <c r="B1987">
        <v>837</v>
      </c>
      <c r="C1987" s="3" t="str">
        <f>HYPERLINK("http://www.uniprot.org/uniprot/G7IVL7","tr|G7IVL7|G7IVL7_MEDTR")</f>
        <v>tr|G7IVL7|G7IVL7_MEDTR</v>
      </c>
      <c r="D1987" t="s">
        <v>3031</v>
      </c>
      <c r="E1987">
        <v>84.42</v>
      </c>
      <c r="F1987">
        <v>276</v>
      </c>
      <c r="G1987">
        <v>43</v>
      </c>
      <c r="H1987">
        <v>0</v>
      </c>
      <c r="I1987">
        <v>1</v>
      </c>
      <c r="J1987">
        <v>828</v>
      </c>
      <c r="K1987">
        <v>1</v>
      </c>
      <c r="L1987">
        <v>1</v>
      </c>
      <c r="M1987">
        <v>275</v>
      </c>
      <c r="N1987" t="s">
        <v>18</v>
      </c>
      <c r="O1987" s="1">
        <v>4.3309299999999997E-121</v>
      </c>
      <c r="P1987">
        <v>1130</v>
      </c>
    </row>
    <row r="1988" spans="1:16" x14ac:dyDescent="0.25">
      <c r="A1988" t="s">
        <v>3032</v>
      </c>
      <c r="B1988">
        <v>921</v>
      </c>
      <c r="C1988" s="3" t="str">
        <f>HYPERLINK("http://www.uniprot.org/uniprot/G7LI09","tr|G7LI09|G7LI09_MEDTR")</f>
        <v>tr|G7LI09|G7LI09_MEDTR</v>
      </c>
      <c r="D1988" t="s">
        <v>3033</v>
      </c>
      <c r="E1988">
        <v>82.88</v>
      </c>
      <c r="F1988">
        <v>333</v>
      </c>
      <c r="G1988">
        <v>57</v>
      </c>
      <c r="H1988">
        <v>27</v>
      </c>
      <c r="I1988">
        <v>1</v>
      </c>
      <c r="J1988">
        <v>918</v>
      </c>
      <c r="K1988">
        <v>1</v>
      </c>
      <c r="L1988">
        <v>1</v>
      </c>
      <c r="M1988">
        <v>333</v>
      </c>
      <c r="N1988" t="s">
        <v>18</v>
      </c>
      <c r="O1988" s="1">
        <v>8.0671699999999998E-151</v>
      </c>
      <c r="P1988">
        <v>1387</v>
      </c>
    </row>
    <row r="1989" spans="1:16" x14ac:dyDescent="0.25">
      <c r="A1989" t="s">
        <v>3034</v>
      </c>
      <c r="B1989">
        <v>1329</v>
      </c>
      <c r="C1989" s="3" t="str">
        <f>HYPERLINK("http://www.uniprot.org/uniprot/I1KQC1","tr|I1KQC1|I1KQC1_SOYBN")</f>
        <v>tr|I1KQC1|I1KQC1_SOYBN</v>
      </c>
      <c r="D1989" t="s">
        <v>28</v>
      </c>
      <c r="E1989">
        <v>88.91</v>
      </c>
      <c r="F1989">
        <v>442</v>
      </c>
      <c r="G1989">
        <v>49</v>
      </c>
      <c r="H1989">
        <v>0</v>
      </c>
      <c r="I1989">
        <v>1</v>
      </c>
      <c r="J1989">
        <v>1326</v>
      </c>
      <c r="K1989">
        <v>1</v>
      </c>
      <c r="L1989">
        <v>58</v>
      </c>
      <c r="M1989">
        <v>499</v>
      </c>
      <c r="N1989" t="s">
        <v>18</v>
      </c>
      <c r="O1989">
        <v>0</v>
      </c>
      <c r="P1989">
        <v>2082</v>
      </c>
    </row>
    <row r="1990" spans="1:16" x14ac:dyDescent="0.25">
      <c r="A1990" t="s">
        <v>3035</v>
      </c>
      <c r="B1990">
        <v>1017</v>
      </c>
      <c r="C1990" s="3" t="str">
        <f>HYPERLINK("http://www.uniprot.org/uniprot/I1LJX1","tr|I1LJX1|I1LJX1_SOYBN")</f>
        <v>tr|I1LJX1|I1LJX1_SOYBN</v>
      </c>
      <c r="D1990" t="s">
        <v>28</v>
      </c>
      <c r="E1990">
        <v>53.53</v>
      </c>
      <c r="F1990">
        <v>226</v>
      </c>
      <c r="G1990">
        <v>105</v>
      </c>
      <c r="H1990">
        <v>28</v>
      </c>
      <c r="I1990">
        <v>421</v>
      </c>
      <c r="J1990">
        <v>1014</v>
      </c>
      <c r="K1990">
        <v>1</v>
      </c>
      <c r="L1990">
        <v>131</v>
      </c>
      <c r="M1990">
        <v>346</v>
      </c>
      <c r="N1990" t="s">
        <v>18</v>
      </c>
      <c r="O1990" s="1">
        <v>1.7947099999999999E-48</v>
      </c>
      <c r="P1990">
        <v>505</v>
      </c>
    </row>
    <row r="1991" spans="1:16" x14ac:dyDescent="0.25">
      <c r="A1991" t="s">
        <v>3036</v>
      </c>
      <c r="B1991">
        <v>3033</v>
      </c>
      <c r="C1991" s="3" t="str">
        <f>HYPERLINK("http://www.uniprot.org/uniprot/G7JTI7","tr|G7JTI7|G7JTI7_MEDTR")</f>
        <v>tr|G7JTI7|G7JTI7_MEDTR</v>
      </c>
      <c r="D1991" t="s">
        <v>3037</v>
      </c>
      <c r="E1991">
        <v>83.05</v>
      </c>
      <c r="F1991">
        <v>1033</v>
      </c>
      <c r="G1991">
        <v>175</v>
      </c>
      <c r="H1991">
        <v>23</v>
      </c>
      <c r="I1991">
        <v>1</v>
      </c>
      <c r="J1991">
        <v>3030</v>
      </c>
      <c r="K1991">
        <v>1</v>
      </c>
      <c r="L1991">
        <v>1</v>
      </c>
      <c r="M1991">
        <v>1028</v>
      </c>
      <c r="N1991" t="s">
        <v>18</v>
      </c>
      <c r="O1991">
        <v>0</v>
      </c>
      <c r="P1991">
        <v>4302</v>
      </c>
    </row>
    <row r="1992" spans="1:16" x14ac:dyDescent="0.25">
      <c r="A1992" t="s">
        <v>3038</v>
      </c>
      <c r="B1992">
        <v>606</v>
      </c>
      <c r="C1992" s="3" t="str">
        <f>HYPERLINK("http://www.uniprot.org/uniprot/I3SMU6","tr|I3SMU6|I3SMU6_MEDTR")</f>
        <v>tr|I3SMU6|I3SMU6_MEDTR</v>
      </c>
      <c r="D1992" t="s">
        <v>22</v>
      </c>
      <c r="E1992">
        <v>65.36</v>
      </c>
      <c r="F1992">
        <v>205</v>
      </c>
      <c r="G1992">
        <v>71</v>
      </c>
      <c r="H1992">
        <v>4</v>
      </c>
      <c r="I1992">
        <v>1</v>
      </c>
      <c r="J1992">
        <v>603</v>
      </c>
      <c r="K1992">
        <v>1</v>
      </c>
      <c r="L1992">
        <v>1</v>
      </c>
      <c r="M1992">
        <v>203</v>
      </c>
      <c r="N1992" t="s">
        <v>18</v>
      </c>
      <c r="O1992" s="1">
        <v>2.9798E-59</v>
      </c>
      <c r="P1992">
        <v>594</v>
      </c>
    </row>
    <row r="1993" spans="1:16" x14ac:dyDescent="0.25">
      <c r="A1993" t="s">
        <v>3039</v>
      </c>
      <c r="B1993">
        <v>1173</v>
      </c>
      <c r="C1993" s="3" t="str">
        <f>HYPERLINK("http://www.uniprot.org/uniprot/G0T431","tr|G0T431|G0T431_SOYBN")</f>
        <v>tr|G0T431|G0T431_SOYBN</v>
      </c>
      <c r="D1993" t="s">
        <v>3040</v>
      </c>
      <c r="E1993">
        <v>83.92</v>
      </c>
      <c r="F1993">
        <v>392</v>
      </c>
      <c r="G1993">
        <v>63</v>
      </c>
      <c r="H1993">
        <v>2</v>
      </c>
      <c r="I1993">
        <v>1</v>
      </c>
      <c r="J1993">
        <v>1170</v>
      </c>
      <c r="K1993">
        <v>1</v>
      </c>
      <c r="L1993">
        <v>1</v>
      </c>
      <c r="M1993">
        <v>392</v>
      </c>
      <c r="N1993" t="s">
        <v>18</v>
      </c>
      <c r="O1993">
        <v>0</v>
      </c>
      <c r="P1993">
        <v>1751</v>
      </c>
    </row>
    <row r="1994" spans="1:16" x14ac:dyDescent="0.25">
      <c r="A1994" t="s">
        <v>3041</v>
      </c>
      <c r="B1994">
        <v>216</v>
      </c>
      <c r="C1994" s="3" t="str">
        <f>HYPERLINK("http://www.uniprot.org/uniprot/F6HBA6","tr|F6HBA6|F6HBA6_VITVI")</f>
        <v>tr|F6HBA6|F6HBA6_VITVI</v>
      </c>
      <c r="D1994" t="s">
        <v>2963</v>
      </c>
      <c r="E1994">
        <v>52.72</v>
      </c>
      <c r="F1994">
        <v>55</v>
      </c>
      <c r="G1994">
        <v>26</v>
      </c>
      <c r="H1994">
        <v>0</v>
      </c>
      <c r="I1994">
        <v>1</v>
      </c>
      <c r="J1994">
        <v>165</v>
      </c>
      <c r="K1994">
        <v>1</v>
      </c>
      <c r="L1994">
        <v>44</v>
      </c>
      <c r="M1994">
        <v>98</v>
      </c>
      <c r="N1994" t="s">
        <v>18</v>
      </c>
      <c r="O1994" s="1">
        <v>8.2205399999999996E-8</v>
      </c>
      <c r="P1994">
        <v>149</v>
      </c>
    </row>
    <row r="1995" spans="1:16" x14ac:dyDescent="0.25">
      <c r="A1995" t="s">
        <v>3042</v>
      </c>
      <c r="B1995">
        <v>837</v>
      </c>
      <c r="C1995" s="3" t="str">
        <f>HYPERLINK("http://www.uniprot.org/uniprot/G7K852","tr|G7K852|G7K852_MEDTR")</f>
        <v>tr|G7K852|G7K852_MEDTR</v>
      </c>
      <c r="D1995" t="s">
        <v>3043</v>
      </c>
      <c r="E1995">
        <v>85.61</v>
      </c>
      <c r="F1995">
        <v>278</v>
      </c>
      <c r="G1995">
        <v>40</v>
      </c>
      <c r="H1995">
        <v>0</v>
      </c>
      <c r="I1995">
        <v>1</v>
      </c>
      <c r="J1995">
        <v>834</v>
      </c>
      <c r="K1995">
        <v>1</v>
      </c>
      <c r="L1995">
        <v>1</v>
      </c>
      <c r="M1995">
        <v>278</v>
      </c>
      <c r="N1995" t="s">
        <v>18</v>
      </c>
      <c r="O1995" s="1">
        <v>2.2858300000000001E-138</v>
      </c>
      <c r="P1995">
        <v>1279</v>
      </c>
    </row>
    <row r="1996" spans="1:16" x14ac:dyDescent="0.25">
      <c r="A1996" t="s">
        <v>3044</v>
      </c>
      <c r="B1996">
        <v>1212</v>
      </c>
      <c r="C1996" s="3" t="str">
        <f>HYPERLINK("http://www.uniprot.org/uniprot/G7IH01","tr|G7IH01|G7IH01_MEDTR")</f>
        <v>tr|G7IH01|G7IH01_MEDTR</v>
      </c>
      <c r="D1996" t="s">
        <v>59</v>
      </c>
      <c r="E1996">
        <v>30.84</v>
      </c>
      <c r="F1996">
        <v>321</v>
      </c>
      <c r="G1996">
        <v>222</v>
      </c>
      <c r="H1996">
        <v>21</v>
      </c>
      <c r="I1996">
        <v>205</v>
      </c>
      <c r="J1996">
        <v>1104</v>
      </c>
      <c r="K1996">
        <v>1</v>
      </c>
      <c r="L1996">
        <v>405</v>
      </c>
      <c r="M1996">
        <v>690</v>
      </c>
      <c r="N1996" t="s">
        <v>18</v>
      </c>
      <c r="O1996" s="1">
        <v>3.3061599999999999E-26</v>
      </c>
      <c r="P1996">
        <v>314</v>
      </c>
    </row>
    <row r="1997" spans="1:16" x14ac:dyDescent="0.25">
      <c r="A1997" t="s">
        <v>3045</v>
      </c>
      <c r="B1997">
        <v>636</v>
      </c>
      <c r="C1997" s="3" t="str">
        <f>HYPERLINK("http://www.uniprot.org/uniprot/M5WE85","tr|M5WE85|M5WE85_PRUPE")</f>
        <v>tr|M5WE85|M5WE85_PRUPE</v>
      </c>
      <c r="D1997" t="s">
        <v>3046</v>
      </c>
      <c r="E1997">
        <v>56.42</v>
      </c>
      <c r="F1997">
        <v>179</v>
      </c>
      <c r="G1997">
        <v>78</v>
      </c>
      <c r="H1997">
        <v>0</v>
      </c>
      <c r="I1997">
        <v>22</v>
      </c>
      <c r="J1997">
        <v>558</v>
      </c>
      <c r="K1997">
        <v>1</v>
      </c>
      <c r="L1997">
        <v>821</v>
      </c>
      <c r="M1997">
        <v>995</v>
      </c>
      <c r="N1997" t="s">
        <v>18</v>
      </c>
      <c r="O1997" s="1">
        <v>5.5842199999999997E-54</v>
      </c>
      <c r="P1997">
        <v>549</v>
      </c>
    </row>
    <row r="1998" spans="1:16" x14ac:dyDescent="0.25">
      <c r="A1998" t="s">
        <v>3047</v>
      </c>
      <c r="B1998">
        <v>549</v>
      </c>
      <c r="C1998" s="3" t="str">
        <f>HYPERLINK("http://www.uniprot.org/uniprot/I1MI22","tr|I1MI22|I1MI22_SOYBN")</f>
        <v>tr|I1MI22|I1MI22_SOYBN</v>
      </c>
      <c r="D1998" t="s">
        <v>28</v>
      </c>
      <c r="E1998">
        <v>42.01</v>
      </c>
      <c r="F1998">
        <v>169</v>
      </c>
      <c r="G1998">
        <v>98</v>
      </c>
      <c r="H1998">
        <v>0</v>
      </c>
      <c r="I1998">
        <v>19</v>
      </c>
      <c r="J1998">
        <v>525</v>
      </c>
      <c r="K1998">
        <v>1</v>
      </c>
      <c r="L1998">
        <v>9</v>
      </c>
      <c r="M1998">
        <v>173</v>
      </c>
      <c r="N1998" t="s">
        <v>18</v>
      </c>
      <c r="O1998" s="1">
        <v>1.3987799999999999E-29</v>
      </c>
      <c r="P1998">
        <v>337</v>
      </c>
    </row>
    <row r="1999" spans="1:16" x14ac:dyDescent="0.25">
      <c r="A1999" t="s">
        <v>3048</v>
      </c>
      <c r="B1999">
        <v>1404</v>
      </c>
      <c r="C1999" s="3" t="str">
        <f>HYPERLINK("http://www.uniprot.org/uniprot/I3S3V7","tr|I3S3V7|I3S3V7_MEDTR")</f>
        <v>tr|I3S3V7|I3S3V7_MEDTR</v>
      </c>
      <c r="D1999" t="s">
        <v>22</v>
      </c>
      <c r="E1999">
        <v>66.819999999999993</v>
      </c>
      <c r="F1999">
        <v>431</v>
      </c>
      <c r="G1999">
        <v>143</v>
      </c>
      <c r="H1999">
        <v>2</v>
      </c>
      <c r="I1999">
        <v>64</v>
      </c>
      <c r="J1999">
        <v>1350</v>
      </c>
      <c r="K1999">
        <v>1</v>
      </c>
      <c r="L1999">
        <v>23</v>
      </c>
      <c r="M1999">
        <v>422</v>
      </c>
      <c r="N1999" t="s">
        <v>18</v>
      </c>
      <c r="O1999" s="1">
        <v>2.7393099999999998E-147</v>
      </c>
      <c r="P1999">
        <v>1359</v>
      </c>
    </row>
    <row r="2000" spans="1:16" x14ac:dyDescent="0.25">
      <c r="A2000" t="s">
        <v>3049</v>
      </c>
      <c r="B2000">
        <v>1266</v>
      </c>
      <c r="C2000" s="3" t="str">
        <f>HYPERLINK("http://www.uniprot.org/uniprot/G7II37","tr|G7II37|G7II37_MEDTR")</f>
        <v>tr|G7II37|G7II37_MEDTR</v>
      </c>
      <c r="D2000" t="s">
        <v>3050</v>
      </c>
      <c r="E2000">
        <v>66.11</v>
      </c>
      <c r="F2000">
        <v>422</v>
      </c>
      <c r="G2000">
        <v>143</v>
      </c>
      <c r="H2000">
        <v>16</v>
      </c>
      <c r="I2000">
        <v>1</v>
      </c>
      <c r="J2000">
        <v>1218</v>
      </c>
      <c r="K2000">
        <v>1</v>
      </c>
      <c r="L2000">
        <v>1</v>
      </c>
      <c r="M2000">
        <v>417</v>
      </c>
      <c r="N2000" t="s">
        <v>18</v>
      </c>
      <c r="O2000" s="1">
        <v>6.4453699999999996E-145</v>
      </c>
      <c r="P2000">
        <v>1338</v>
      </c>
    </row>
    <row r="2001" spans="1:16" x14ac:dyDescent="0.25">
      <c r="A2001" t="s">
        <v>3051</v>
      </c>
      <c r="B2001">
        <v>2361</v>
      </c>
      <c r="C2001" s="3" t="str">
        <f>HYPERLINK("http://www.uniprot.org/uniprot/G7IRM2","tr|G7IRM2|G7IRM2_MEDTR")</f>
        <v>tr|G7IRM2|G7IRM2_MEDTR</v>
      </c>
      <c r="D2001" t="s">
        <v>3015</v>
      </c>
      <c r="E2001">
        <v>75.5</v>
      </c>
      <c r="F2001">
        <v>792</v>
      </c>
      <c r="G2001">
        <v>194</v>
      </c>
      <c r="H2001">
        <v>6</v>
      </c>
      <c r="I2001">
        <v>1</v>
      </c>
      <c r="J2001">
        <v>2358</v>
      </c>
      <c r="K2001">
        <v>1</v>
      </c>
      <c r="L2001">
        <v>1</v>
      </c>
      <c r="M2001">
        <v>792</v>
      </c>
      <c r="N2001" t="s">
        <v>18</v>
      </c>
      <c r="O2001">
        <v>0</v>
      </c>
      <c r="P2001">
        <v>3107</v>
      </c>
    </row>
    <row r="2002" spans="1:16" x14ac:dyDescent="0.25">
      <c r="A2002" t="s">
        <v>3052</v>
      </c>
      <c r="B2002">
        <v>951</v>
      </c>
      <c r="C2002" s="3" t="str">
        <f>HYPERLINK("http://www.uniprot.org/uniprot/B7FNC6","tr|B7FNC6|B7FNC6_MEDTR")</f>
        <v>tr|B7FNC6|B7FNC6_MEDTR</v>
      </c>
      <c r="D2002" t="s">
        <v>3053</v>
      </c>
      <c r="E2002">
        <v>73.73</v>
      </c>
      <c r="F2002">
        <v>316</v>
      </c>
      <c r="G2002">
        <v>83</v>
      </c>
      <c r="H2002">
        <v>0</v>
      </c>
      <c r="I2002">
        <v>1</v>
      </c>
      <c r="J2002">
        <v>948</v>
      </c>
      <c r="K2002">
        <v>1</v>
      </c>
      <c r="L2002">
        <v>1</v>
      </c>
      <c r="M2002">
        <v>313</v>
      </c>
      <c r="N2002" t="s">
        <v>18</v>
      </c>
      <c r="O2002" s="1">
        <v>2.4306200000000001E-121</v>
      </c>
      <c r="P2002">
        <v>1133</v>
      </c>
    </row>
    <row r="2003" spans="1:16" x14ac:dyDescent="0.25">
      <c r="A2003" t="s">
        <v>3054</v>
      </c>
      <c r="B2003">
        <v>2883</v>
      </c>
      <c r="C2003" s="3" t="str">
        <f>HYPERLINK("http://www.uniprot.org/uniprot/G7KBM5","tr|G7KBM5|G7KBM5_MEDTR")</f>
        <v>tr|G7KBM5|G7KBM5_MEDTR</v>
      </c>
      <c r="D2003" t="s">
        <v>3055</v>
      </c>
      <c r="E2003">
        <v>74.45</v>
      </c>
      <c r="F2003">
        <v>967</v>
      </c>
      <c r="G2003">
        <v>247</v>
      </c>
      <c r="H2003">
        <v>39</v>
      </c>
      <c r="I2003">
        <v>97</v>
      </c>
      <c r="J2003">
        <v>2880</v>
      </c>
      <c r="K2003">
        <v>1</v>
      </c>
      <c r="L2003">
        <v>34</v>
      </c>
      <c r="M2003">
        <v>981</v>
      </c>
      <c r="N2003" t="s">
        <v>18</v>
      </c>
      <c r="O2003">
        <v>0</v>
      </c>
      <c r="P2003">
        <v>3354</v>
      </c>
    </row>
    <row r="2004" spans="1:16" x14ac:dyDescent="0.25">
      <c r="A2004" t="s">
        <v>3056</v>
      </c>
      <c r="B2004">
        <v>699</v>
      </c>
      <c r="C2004" s="3" t="str">
        <f>HYPERLINK("http://www.uniprot.org/uniprot/C6T3P4","tr|C6T3P4|C6T3P4_SOYBN")</f>
        <v>tr|C6T3P4|C6T3P4_SOYBN</v>
      </c>
      <c r="D2004" t="s">
        <v>210</v>
      </c>
      <c r="E2004">
        <v>75.86</v>
      </c>
      <c r="F2004">
        <v>232</v>
      </c>
      <c r="G2004">
        <v>56</v>
      </c>
      <c r="H2004">
        <v>0</v>
      </c>
      <c r="I2004">
        <v>1</v>
      </c>
      <c r="J2004">
        <v>696</v>
      </c>
      <c r="K2004">
        <v>1</v>
      </c>
      <c r="L2004">
        <v>1</v>
      </c>
      <c r="M2004">
        <v>232</v>
      </c>
      <c r="N2004" t="s">
        <v>18</v>
      </c>
      <c r="O2004" s="1">
        <v>1.0612599999999999E-94</v>
      </c>
      <c r="P2004">
        <v>901</v>
      </c>
    </row>
    <row r="2005" spans="1:16" x14ac:dyDescent="0.25">
      <c r="A2005" t="s">
        <v>3057</v>
      </c>
      <c r="B2005">
        <v>3546</v>
      </c>
      <c r="C2005" s="3" t="str">
        <f>HYPERLINK("http://www.uniprot.org/uniprot/G7IF85","tr|G7IF85|G7IF85_MEDTR")</f>
        <v>tr|G7IF85|G7IF85_MEDTR</v>
      </c>
      <c r="D2005" t="s">
        <v>3058</v>
      </c>
      <c r="E2005">
        <v>80.75</v>
      </c>
      <c r="F2005">
        <v>1034</v>
      </c>
      <c r="G2005">
        <v>199</v>
      </c>
      <c r="H2005">
        <v>4</v>
      </c>
      <c r="I2005">
        <v>454</v>
      </c>
      <c r="J2005">
        <v>3543</v>
      </c>
      <c r="K2005">
        <v>1</v>
      </c>
      <c r="L2005">
        <v>228</v>
      </c>
      <c r="M2005">
        <v>1237</v>
      </c>
      <c r="N2005" t="s">
        <v>18</v>
      </c>
      <c r="O2005">
        <v>0</v>
      </c>
      <c r="P2005">
        <v>4210</v>
      </c>
    </row>
    <row r="2006" spans="1:16" x14ac:dyDescent="0.25">
      <c r="A2006" t="s">
        <v>3059</v>
      </c>
      <c r="B2006">
        <v>582</v>
      </c>
      <c r="C2006" s="3" t="str">
        <f>HYPERLINK("http://www.uniprot.org/uniprot/I3SEN8","tr|I3SEN8|I3SEN8_MEDTR")</f>
        <v>tr|I3SEN8|I3SEN8_MEDTR</v>
      </c>
      <c r="D2006" t="s">
        <v>22</v>
      </c>
      <c r="E2006">
        <v>82.95</v>
      </c>
      <c r="F2006">
        <v>176</v>
      </c>
      <c r="G2006">
        <v>30</v>
      </c>
      <c r="H2006">
        <v>0</v>
      </c>
      <c r="I2006">
        <v>52</v>
      </c>
      <c r="J2006">
        <v>579</v>
      </c>
      <c r="K2006">
        <v>1</v>
      </c>
      <c r="L2006">
        <v>18</v>
      </c>
      <c r="M2006">
        <v>193</v>
      </c>
      <c r="N2006" t="s">
        <v>18</v>
      </c>
      <c r="O2006" s="1">
        <v>1.8991899999999999E-81</v>
      </c>
      <c r="P2006">
        <v>785</v>
      </c>
    </row>
    <row r="2007" spans="1:16" x14ac:dyDescent="0.25">
      <c r="A2007" t="s">
        <v>3060</v>
      </c>
      <c r="B2007">
        <v>699</v>
      </c>
      <c r="C2007" s="3" t="str">
        <f>HYPERLINK("http://www.uniprot.org/uniprot/B7FKT7","tr|B7FKT7|B7FKT7_MEDTR")</f>
        <v>tr|B7FKT7|B7FKT7_MEDTR</v>
      </c>
      <c r="D2007" t="s">
        <v>22</v>
      </c>
      <c r="E2007">
        <v>94.39</v>
      </c>
      <c r="F2007">
        <v>232</v>
      </c>
      <c r="G2007">
        <v>13</v>
      </c>
      <c r="H2007">
        <v>0</v>
      </c>
      <c r="I2007">
        <v>1</v>
      </c>
      <c r="J2007">
        <v>696</v>
      </c>
      <c r="K2007">
        <v>1</v>
      </c>
      <c r="L2007">
        <v>1</v>
      </c>
      <c r="M2007">
        <v>232</v>
      </c>
      <c r="N2007" t="s">
        <v>18</v>
      </c>
      <c r="O2007" s="1">
        <v>7.5352999999999996E-125</v>
      </c>
      <c r="P2007">
        <v>1161</v>
      </c>
    </row>
    <row r="2008" spans="1:16" x14ac:dyDescent="0.25">
      <c r="A2008" t="s">
        <v>3061</v>
      </c>
      <c r="B2008">
        <v>687</v>
      </c>
      <c r="C2008" s="3" t="str">
        <f>HYPERLINK("http://www.uniprot.org/uniprot/G7IA56","tr|G7IA56|G7IA56_MEDTR")</f>
        <v>tr|G7IA56|G7IA56_MEDTR</v>
      </c>
      <c r="D2008" t="s">
        <v>493</v>
      </c>
      <c r="E2008">
        <v>45.31</v>
      </c>
      <c r="F2008">
        <v>192</v>
      </c>
      <c r="G2008">
        <v>105</v>
      </c>
      <c r="H2008">
        <v>3</v>
      </c>
      <c r="I2008">
        <v>37</v>
      </c>
      <c r="J2008">
        <v>603</v>
      </c>
      <c r="K2008">
        <v>1</v>
      </c>
      <c r="L2008">
        <v>28</v>
      </c>
      <c r="M2008">
        <v>217</v>
      </c>
      <c r="N2008" t="s">
        <v>18</v>
      </c>
      <c r="O2008" s="1">
        <v>1.3944299999999999E-35</v>
      </c>
      <c r="P2008">
        <v>391</v>
      </c>
    </row>
    <row r="2009" spans="1:16" x14ac:dyDescent="0.25">
      <c r="A2009" t="s">
        <v>3062</v>
      </c>
      <c r="B2009">
        <v>531</v>
      </c>
      <c r="C2009" s="3" t="str">
        <f>HYPERLINK("http://www.uniprot.org/uniprot/Q5MAR0","tr|Q5MAR0|Q5MAR0_PEA")</f>
        <v>tr|Q5MAR0|Q5MAR0_PEA</v>
      </c>
      <c r="D2009" t="s">
        <v>3063</v>
      </c>
      <c r="E2009">
        <v>93.37</v>
      </c>
      <c r="F2009">
        <v>181</v>
      </c>
      <c r="G2009">
        <v>12</v>
      </c>
      <c r="H2009">
        <v>5</v>
      </c>
      <c r="I2009">
        <v>1</v>
      </c>
      <c r="J2009">
        <v>528</v>
      </c>
      <c r="K2009">
        <v>1</v>
      </c>
      <c r="L2009">
        <v>1</v>
      </c>
      <c r="M2009">
        <v>181</v>
      </c>
      <c r="N2009" t="s">
        <v>18</v>
      </c>
      <c r="O2009" s="1">
        <v>6.52245E-90</v>
      </c>
      <c r="P2009">
        <v>857</v>
      </c>
    </row>
    <row r="2010" spans="1:16" x14ac:dyDescent="0.25">
      <c r="A2010" t="s">
        <v>3064</v>
      </c>
      <c r="B2010">
        <v>1008</v>
      </c>
      <c r="C2010" s="3" t="str">
        <f>HYPERLINK("http://www.uniprot.org/uniprot/K7MQ00","tr|K7MQ00|K7MQ00_SOYBN")</f>
        <v>tr|K7MQ00|K7MQ00_SOYBN</v>
      </c>
      <c r="D2010" t="s">
        <v>28</v>
      </c>
      <c r="E2010">
        <v>69.88</v>
      </c>
      <c r="F2010">
        <v>342</v>
      </c>
      <c r="G2010">
        <v>103</v>
      </c>
      <c r="H2010">
        <v>7</v>
      </c>
      <c r="I2010">
        <v>1</v>
      </c>
      <c r="J2010">
        <v>1005</v>
      </c>
      <c r="K2010">
        <v>1</v>
      </c>
      <c r="L2010">
        <v>1</v>
      </c>
      <c r="M2010">
        <v>337</v>
      </c>
      <c r="N2010" t="s">
        <v>18</v>
      </c>
      <c r="O2010" s="1">
        <v>6.7885099999999999E-125</v>
      </c>
      <c r="P2010">
        <v>1164</v>
      </c>
    </row>
    <row r="2011" spans="1:16" x14ac:dyDescent="0.25">
      <c r="A2011" t="s">
        <v>3065</v>
      </c>
      <c r="B2011">
        <v>954</v>
      </c>
      <c r="C2011" s="3" t="str">
        <f>HYPERLINK("http://www.uniprot.org/uniprot/G7IVL8","tr|G7IVL8|G7IVL8_MEDTR")</f>
        <v>tr|G7IVL8|G7IVL8_MEDTR</v>
      </c>
      <c r="D2011" t="s">
        <v>3066</v>
      </c>
      <c r="E2011">
        <v>80.45</v>
      </c>
      <c r="F2011">
        <v>307</v>
      </c>
      <c r="G2011">
        <v>60</v>
      </c>
      <c r="H2011">
        <v>2</v>
      </c>
      <c r="I2011">
        <v>1</v>
      </c>
      <c r="J2011">
        <v>915</v>
      </c>
      <c r="K2011">
        <v>1</v>
      </c>
      <c r="L2011">
        <v>1</v>
      </c>
      <c r="M2011">
        <v>304</v>
      </c>
      <c r="N2011" t="s">
        <v>18</v>
      </c>
      <c r="O2011" s="1">
        <v>3.88505E-135</v>
      </c>
      <c r="P2011">
        <v>1252</v>
      </c>
    </row>
    <row r="2012" spans="1:16" x14ac:dyDescent="0.25">
      <c r="A2012" t="s">
        <v>3067</v>
      </c>
      <c r="B2012">
        <v>756</v>
      </c>
      <c r="C2012" s="3" t="str">
        <f>HYPERLINK("http://www.uniprot.org/uniprot/G7LI06","tr|G7LI06|G7LI06_MEDTR")</f>
        <v>tr|G7LI06|G7LI06_MEDTR</v>
      </c>
      <c r="D2012" t="s">
        <v>3068</v>
      </c>
      <c r="E2012">
        <v>81.27</v>
      </c>
      <c r="F2012">
        <v>251</v>
      </c>
      <c r="G2012">
        <v>47</v>
      </c>
      <c r="H2012">
        <v>0</v>
      </c>
      <c r="I2012">
        <v>1</v>
      </c>
      <c r="J2012">
        <v>753</v>
      </c>
      <c r="K2012">
        <v>1</v>
      </c>
      <c r="L2012">
        <v>1</v>
      </c>
      <c r="M2012">
        <v>251</v>
      </c>
      <c r="N2012" t="s">
        <v>18</v>
      </c>
      <c r="O2012" s="1">
        <v>2.00044E-116</v>
      </c>
      <c r="P2012">
        <v>1089</v>
      </c>
    </row>
    <row r="2013" spans="1:16" x14ac:dyDescent="0.25">
      <c r="A2013" t="s">
        <v>3069</v>
      </c>
      <c r="B2013">
        <v>1851</v>
      </c>
      <c r="C2013" s="3" t="str">
        <f>HYPERLINK("http://www.uniprot.org/uniprot/G7LBD9","tr|G7LBD9|G7LBD9_MEDTR")</f>
        <v>tr|G7LBD9|G7LBD9_MEDTR</v>
      </c>
      <c r="D2013" t="s">
        <v>3070</v>
      </c>
      <c r="E2013">
        <v>83.41</v>
      </c>
      <c r="F2013">
        <v>627</v>
      </c>
      <c r="G2013">
        <v>104</v>
      </c>
      <c r="H2013">
        <v>11</v>
      </c>
      <c r="I2013">
        <v>1</v>
      </c>
      <c r="J2013">
        <v>1848</v>
      </c>
      <c r="K2013">
        <v>1</v>
      </c>
      <c r="L2013">
        <v>1</v>
      </c>
      <c r="M2013">
        <v>627</v>
      </c>
      <c r="N2013" t="s">
        <v>18</v>
      </c>
      <c r="O2013">
        <v>0</v>
      </c>
      <c r="P2013">
        <v>2549</v>
      </c>
    </row>
    <row r="2014" spans="1:16" x14ac:dyDescent="0.25">
      <c r="A2014" t="s">
        <v>3071</v>
      </c>
      <c r="B2014">
        <v>495</v>
      </c>
      <c r="C2014" s="3" t="str">
        <f>HYPERLINK("http://www.uniprot.org/uniprot/I3SYR8","tr|I3SYR8|I3SYR8_MEDTR")</f>
        <v>tr|I3SYR8|I3SYR8_MEDTR</v>
      </c>
      <c r="D2014" t="s">
        <v>22</v>
      </c>
      <c r="E2014">
        <v>83.53</v>
      </c>
      <c r="F2014">
        <v>164</v>
      </c>
      <c r="G2014">
        <v>27</v>
      </c>
      <c r="H2014">
        <v>0</v>
      </c>
      <c r="I2014">
        <v>1</v>
      </c>
      <c r="J2014">
        <v>492</v>
      </c>
      <c r="K2014">
        <v>1</v>
      </c>
      <c r="L2014">
        <v>1</v>
      </c>
      <c r="M2014">
        <v>164</v>
      </c>
      <c r="N2014" t="s">
        <v>18</v>
      </c>
      <c r="O2014" s="1">
        <v>1.62243E-72</v>
      </c>
      <c r="P2014">
        <v>707</v>
      </c>
    </row>
    <row r="2015" spans="1:16" x14ac:dyDescent="0.25">
      <c r="A2015" t="s">
        <v>3072</v>
      </c>
      <c r="B2015">
        <v>1113</v>
      </c>
      <c r="C2015" s="3" t="str">
        <f>HYPERLINK("http://www.uniprot.org/uniprot/G7JTJ9","tr|G7JTJ9|G7JTJ9_MEDTR")</f>
        <v>tr|G7JTJ9|G7JTJ9_MEDTR</v>
      </c>
      <c r="D2015" t="s">
        <v>3073</v>
      </c>
      <c r="E2015">
        <v>87.87</v>
      </c>
      <c r="F2015">
        <v>371</v>
      </c>
      <c r="G2015">
        <v>45</v>
      </c>
      <c r="H2015">
        <v>1</v>
      </c>
      <c r="I2015">
        <v>1</v>
      </c>
      <c r="J2015">
        <v>1110</v>
      </c>
      <c r="K2015">
        <v>1</v>
      </c>
      <c r="L2015">
        <v>1</v>
      </c>
      <c r="M2015">
        <v>371</v>
      </c>
      <c r="N2015" t="s">
        <v>18</v>
      </c>
      <c r="O2015">
        <v>0</v>
      </c>
      <c r="P2015">
        <v>1735</v>
      </c>
    </row>
    <row r="2016" spans="1:16" x14ac:dyDescent="0.25">
      <c r="A2016" t="s">
        <v>3074</v>
      </c>
      <c r="B2016">
        <v>336</v>
      </c>
      <c r="C2016" s="3" t="str">
        <f>HYPERLINK("http://www.uniprot.org/uniprot/I1LZV7","tr|I1LZV7|I1LZV7_SOYBN")</f>
        <v>tr|I1LZV7|I1LZV7_SOYBN</v>
      </c>
      <c r="D2016" t="s">
        <v>28</v>
      </c>
      <c r="E2016">
        <v>54.54</v>
      </c>
      <c r="F2016">
        <v>99</v>
      </c>
      <c r="G2016">
        <v>45</v>
      </c>
      <c r="H2016">
        <v>0</v>
      </c>
      <c r="I2016">
        <v>25</v>
      </c>
      <c r="J2016">
        <v>321</v>
      </c>
      <c r="K2016">
        <v>1</v>
      </c>
      <c r="L2016">
        <v>13</v>
      </c>
      <c r="M2016">
        <v>99</v>
      </c>
      <c r="N2016" t="s">
        <v>18</v>
      </c>
      <c r="O2016" s="1">
        <v>7.8392900000000002E-19</v>
      </c>
      <c r="P2016">
        <v>244</v>
      </c>
    </row>
    <row r="2017" spans="1:16" x14ac:dyDescent="0.25">
      <c r="A2017" t="s">
        <v>3075</v>
      </c>
      <c r="B2017">
        <v>1329</v>
      </c>
      <c r="C2017" s="3" t="str">
        <f>HYPERLINK("http://www.uniprot.org/uniprot/I1MT77","tr|I1MT77|I1MT77_SOYBN")</f>
        <v>tr|I1MT77|I1MT77_SOYBN</v>
      </c>
      <c r="D2017" t="s">
        <v>28</v>
      </c>
      <c r="E2017">
        <v>77.97</v>
      </c>
      <c r="F2017">
        <v>386</v>
      </c>
      <c r="G2017">
        <v>85</v>
      </c>
      <c r="H2017">
        <v>18</v>
      </c>
      <c r="I2017">
        <v>1</v>
      </c>
      <c r="J2017">
        <v>1104</v>
      </c>
      <c r="K2017">
        <v>1</v>
      </c>
      <c r="L2017">
        <v>1</v>
      </c>
      <c r="M2017">
        <v>385</v>
      </c>
      <c r="N2017" t="s">
        <v>18</v>
      </c>
      <c r="O2017" s="1">
        <v>8.6368899999999994E-164</v>
      </c>
      <c r="P2017">
        <v>1501</v>
      </c>
    </row>
    <row r="2018" spans="1:16" x14ac:dyDescent="0.25">
      <c r="A2018" t="s">
        <v>3076</v>
      </c>
      <c r="B2018">
        <v>1218</v>
      </c>
      <c r="C2018" s="3" t="str">
        <f>HYPERLINK("http://www.uniprot.org/uniprot/I1LVF3","tr|I1LVF3|I1LVF3_SOYBN")</f>
        <v>tr|I1LVF3|I1LVF3_SOYBN</v>
      </c>
      <c r="D2018" t="s">
        <v>28</v>
      </c>
      <c r="E2018">
        <v>65.67</v>
      </c>
      <c r="F2018">
        <v>405</v>
      </c>
      <c r="G2018">
        <v>139</v>
      </c>
      <c r="H2018">
        <v>0</v>
      </c>
      <c r="I2018">
        <v>1</v>
      </c>
      <c r="J2018">
        <v>1215</v>
      </c>
      <c r="K2018">
        <v>1</v>
      </c>
      <c r="L2018">
        <v>1</v>
      </c>
      <c r="M2018">
        <v>346</v>
      </c>
      <c r="N2018" t="s">
        <v>18</v>
      </c>
      <c r="O2018" s="1">
        <v>7.67731E-140</v>
      </c>
      <c r="P2018">
        <v>1294</v>
      </c>
    </row>
    <row r="2019" spans="1:16" x14ac:dyDescent="0.25">
      <c r="A2019" t="s">
        <v>3077</v>
      </c>
      <c r="B2019">
        <v>645</v>
      </c>
      <c r="C2019" s="3" t="str">
        <f>HYPERLINK("http://www.uniprot.org/uniprot/B7FN82","tr|B7FN82|B7FN82_MEDTR")</f>
        <v>tr|B7FN82|B7FN82_MEDTR</v>
      </c>
      <c r="D2019" t="s">
        <v>3078</v>
      </c>
      <c r="E2019">
        <v>98.59</v>
      </c>
      <c r="F2019">
        <v>214</v>
      </c>
      <c r="G2019">
        <v>3</v>
      </c>
      <c r="H2019">
        <v>0</v>
      </c>
      <c r="I2019">
        <v>1</v>
      </c>
      <c r="J2019">
        <v>642</v>
      </c>
      <c r="K2019">
        <v>1</v>
      </c>
      <c r="L2019">
        <v>1</v>
      </c>
      <c r="M2019">
        <v>213</v>
      </c>
      <c r="N2019" t="s">
        <v>18</v>
      </c>
      <c r="O2019" s="1">
        <v>2.31694E-119</v>
      </c>
      <c r="P2019">
        <v>1113</v>
      </c>
    </row>
    <row r="2020" spans="1:16" x14ac:dyDescent="0.25">
      <c r="A2020" t="s">
        <v>3079</v>
      </c>
      <c r="B2020">
        <v>900</v>
      </c>
      <c r="C2020" s="3" t="str">
        <f>HYPERLINK("http://www.uniprot.org/uniprot/K7MNX2","tr|K7MNX2|K7MNX2_SOYBN")</f>
        <v>tr|K7MNX2|K7MNX2_SOYBN</v>
      </c>
      <c r="D2020" t="s">
        <v>28</v>
      </c>
      <c r="E2020">
        <v>27.45</v>
      </c>
      <c r="F2020">
        <v>204</v>
      </c>
      <c r="G2020">
        <v>148</v>
      </c>
      <c r="H2020">
        <v>2</v>
      </c>
      <c r="I2020">
        <v>277</v>
      </c>
      <c r="J2020">
        <v>882</v>
      </c>
      <c r="K2020">
        <v>1</v>
      </c>
      <c r="L2020">
        <v>277</v>
      </c>
      <c r="M2020">
        <v>473</v>
      </c>
      <c r="N2020" t="s">
        <v>18</v>
      </c>
      <c r="O2020" s="1">
        <v>2.4470999999999999E-11</v>
      </c>
      <c r="P2020">
        <v>184</v>
      </c>
    </row>
    <row r="2021" spans="1:16" x14ac:dyDescent="0.25">
      <c r="A2021" t="s">
        <v>3080</v>
      </c>
      <c r="B2021">
        <v>2814</v>
      </c>
      <c r="C2021" s="3" t="str">
        <f>HYPERLINK("http://www.uniprot.org/uniprot/I1MI35","tr|I1MI35|I1MI35_SOYBN")</f>
        <v>tr|I1MI35|I1MI35_SOYBN</v>
      </c>
      <c r="D2021" t="s">
        <v>71</v>
      </c>
      <c r="E2021">
        <v>74.7</v>
      </c>
      <c r="F2021">
        <v>933</v>
      </c>
      <c r="G2021">
        <v>236</v>
      </c>
      <c r="H2021">
        <v>1</v>
      </c>
      <c r="I2021">
        <v>16</v>
      </c>
      <c r="J2021">
        <v>2811</v>
      </c>
      <c r="K2021">
        <v>1</v>
      </c>
      <c r="L2021">
        <v>25</v>
      </c>
      <c r="M2021">
        <v>957</v>
      </c>
      <c r="N2021" t="s">
        <v>18</v>
      </c>
      <c r="O2021">
        <v>0</v>
      </c>
      <c r="P2021">
        <v>3491</v>
      </c>
    </row>
    <row r="2022" spans="1:16" x14ac:dyDescent="0.25">
      <c r="A2022" t="s">
        <v>3081</v>
      </c>
      <c r="B2022">
        <v>1377</v>
      </c>
      <c r="C2022" s="3" t="str">
        <f>HYPERLINK("http://www.uniprot.org/uniprot/G7IJ15","tr|G7IJ15|G7IJ15_MEDTR")</f>
        <v>tr|G7IJ15|G7IJ15_MEDTR</v>
      </c>
      <c r="D2022" t="s">
        <v>495</v>
      </c>
      <c r="E2022">
        <v>28.91</v>
      </c>
      <c r="F2022">
        <v>294</v>
      </c>
      <c r="G2022">
        <v>209</v>
      </c>
      <c r="H2022">
        <v>43</v>
      </c>
      <c r="I2022">
        <v>619</v>
      </c>
      <c r="J2022">
        <v>1371</v>
      </c>
      <c r="K2022">
        <v>1</v>
      </c>
      <c r="L2022">
        <v>22</v>
      </c>
      <c r="M2022">
        <v>276</v>
      </c>
      <c r="N2022" t="s">
        <v>18</v>
      </c>
      <c r="O2022" s="1">
        <v>5.9473900000000003E-22</v>
      </c>
      <c r="P2022">
        <v>278</v>
      </c>
    </row>
    <row r="2023" spans="1:16" x14ac:dyDescent="0.25">
      <c r="A2023" t="s">
        <v>3082</v>
      </c>
      <c r="B2023">
        <v>1209</v>
      </c>
      <c r="C2023" s="3" t="str">
        <f>HYPERLINK("http://www.uniprot.org/uniprot/K7MNX2","tr|K7MNX2|K7MNX2_SOYBN")</f>
        <v>tr|K7MNX2|K7MNX2_SOYBN</v>
      </c>
      <c r="D2023" t="s">
        <v>28</v>
      </c>
      <c r="E2023">
        <v>22.78</v>
      </c>
      <c r="F2023">
        <v>373</v>
      </c>
      <c r="G2023">
        <v>288</v>
      </c>
      <c r="H2023">
        <v>11</v>
      </c>
      <c r="I2023">
        <v>76</v>
      </c>
      <c r="J2023">
        <v>1161</v>
      </c>
      <c r="K2023">
        <v>1</v>
      </c>
      <c r="L2023">
        <v>256</v>
      </c>
      <c r="M2023">
        <v>609</v>
      </c>
      <c r="N2023" t="s">
        <v>18</v>
      </c>
      <c r="O2023" s="1">
        <v>4.9325200000000002E-14</v>
      </c>
      <c r="P2023">
        <v>209</v>
      </c>
    </row>
    <row r="2024" spans="1:16" x14ac:dyDescent="0.25">
      <c r="A2024" t="s">
        <v>3083</v>
      </c>
      <c r="B2024">
        <v>729</v>
      </c>
      <c r="C2024" s="3" t="str">
        <f>HYPERLINK("http://www.uniprot.org/uniprot/A2Q498","tr|A2Q498|A2Q498_MEDTR")</f>
        <v>tr|A2Q498|A2Q498_MEDTR</v>
      </c>
      <c r="D2024" t="s">
        <v>3084</v>
      </c>
      <c r="E2024">
        <v>86.63</v>
      </c>
      <c r="F2024">
        <v>232</v>
      </c>
      <c r="G2024">
        <v>31</v>
      </c>
      <c r="H2024">
        <v>4</v>
      </c>
      <c r="I2024">
        <v>43</v>
      </c>
      <c r="J2024">
        <v>726</v>
      </c>
      <c r="K2024">
        <v>1</v>
      </c>
      <c r="L2024">
        <v>17</v>
      </c>
      <c r="M2024">
        <v>248</v>
      </c>
      <c r="N2024" t="s">
        <v>18</v>
      </c>
      <c r="O2024" s="1">
        <v>7.8558000000000004E-107</v>
      </c>
      <c r="P2024">
        <v>1006</v>
      </c>
    </row>
    <row r="2025" spans="1:16" x14ac:dyDescent="0.25">
      <c r="A2025" t="s">
        <v>3085</v>
      </c>
      <c r="B2025">
        <v>1173</v>
      </c>
      <c r="C2025" s="3" t="str">
        <f>HYPERLINK("http://www.uniprot.org/uniprot/G7II38","tr|G7II38|G7II38_MEDTR")</f>
        <v>tr|G7II38|G7II38_MEDTR</v>
      </c>
      <c r="D2025" t="s">
        <v>3086</v>
      </c>
      <c r="E2025">
        <v>76.67</v>
      </c>
      <c r="F2025">
        <v>343</v>
      </c>
      <c r="G2025">
        <v>80</v>
      </c>
      <c r="H2025">
        <v>5</v>
      </c>
      <c r="I2025">
        <v>151</v>
      </c>
      <c r="J2025">
        <v>1164</v>
      </c>
      <c r="K2025">
        <v>1</v>
      </c>
      <c r="L2025">
        <v>5</v>
      </c>
      <c r="M2025">
        <v>345</v>
      </c>
      <c r="N2025" t="s">
        <v>18</v>
      </c>
      <c r="O2025" s="1">
        <v>9.2173400000000001E-143</v>
      </c>
      <c r="P2025">
        <v>1319</v>
      </c>
    </row>
    <row r="2026" spans="1:16" x14ac:dyDescent="0.25">
      <c r="A2026" t="s">
        <v>3087</v>
      </c>
      <c r="B2026">
        <v>2466</v>
      </c>
      <c r="C2026" s="3" t="str">
        <f>HYPERLINK("http://www.uniprot.org/uniprot/G7IRL5","tr|G7IRL5|G7IRL5_MEDTR")</f>
        <v>tr|G7IRL5|G7IRL5_MEDTR</v>
      </c>
      <c r="D2026" t="s">
        <v>3088</v>
      </c>
      <c r="E2026">
        <v>80.760000000000005</v>
      </c>
      <c r="F2026">
        <v>785</v>
      </c>
      <c r="G2026">
        <v>151</v>
      </c>
      <c r="H2026">
        <v>1</v>
      </c>
      <c r="I2026">
        <v>4</v>
      </c>
      <c r="J2026">
        <v>2355</v>
      </c>
      <c r="K2026">
        <v>1</v>
      </c>
      <c r="L2026">
        <v>13</v>
      </c>
      <c r="M2026">
        <v>796</v>
      </c>
      <c r="N2026" t="s">
        <v>18</v>
      </c>
      <c r="O2026">
        <v>0</v>
      </c>
      <c r="P2026">
        <v>3369</v>
      </c>
    </row>
    <row r="2027" spans="1:16" x14ac:dyDescent="0.25">
      <c r="A2027" t="s">
        <v>3089</v>
      </c>
      <c r="B2027">
        <v>1113</v>
      </c>
      <c r="C2027" s="3" t="str">
        <f>HYPERLINK("http://www.uniprot.org/uniprot/I1JJJ1","tr|I1JJJ1|I1JJJ1_SOYBN")</f>
        <v>tr|I1JJJ1|I1JJJ1_SOYBN</v>
      </c>
      <c r="D2027" t="s">
        <v>28</v>
      </c>
      <c r="E2027">
        <v>75.27</v>
      </c>
      <c r="F2027">
        <v>364</v>
      </c>
      <c r="G2027">
        <v>90</v>
      </c>
      <c r="H2027">
        <v>3</v>
      </c>
      <c r="I2027">
        <v>22</v>
      </c>
      <c r="J2027">
        <v>1104</v>
      </c>
      <c r="K2027">
        <v>1</v>
      </c>
      <c r="L2027">
        <v>16</v>
      </c>
      <c r="M2027">
        <v>365</v>
      </c>
      <c r="N2027" t="s">
        <v>18</v>
      </c>
      <c r="O2027" s="1">
        <v>4.3257499999999997E-155</v>
      </c>
      <c r="P2027">
        <v>1425</v>
      </c>
    </row>
    <row r="2028" spans="1:16" x14ac:dyDescent="0.25">
      <c r="A2028" t="s">
        <v>3090</v>
      </c>
      <c r="B2028">
        <v>516</v>
      </c>
      <c r="C2028" s="3" t="str">
        <f>HYPERLINK("http://www.uniprot.org/uniprot/B7FN94","tr|B7FN94|B7FN94_MEDTR")</f>
        <v>tr|B7FN94|B7FN94_MEDTR</v>
      </c>
      <c r="D2028" t="s">
        <v>3091</v>
      </c>
      <c r="E2028">
        <v>87.2</v>
      </c>
      <c r="F2028">
        <v>172</v>
      </c>
      <c r="G2028">
        <v>22</v>
      </c>
      <c r="H2028">
        <v>1</v>
      </c>
      <c r="I2028">
        <v>1</v>
      </c>
      <c r="J2028">
        <v>513</v>
      </c>
      <c r="K2028">
        <v>1</v>
      </c>
      <c r="L2028">
        <v>1</v>
      </c>
      <c r="M2028">
        <v>171</v>
      </c>
      <c r="N2028" t="s">
        <v>18</v>
      </c>
      <c r="O2028" s="1">
        <v>2.0280899999999999E-83</v>
      </c>
      <c r="P2028">
        <v>801</v>
      </c>
    </row>
    <row r="2029" spans="1:16" x14ac:dyDescent="0.25">
      <c r="A2029" t="s">
        <v>3092</v>
      </c>
      <c r="B2029">
        <v>1011</v>
      </c>
      <c r="C2029" s="3" t="str">
        <f>HYPERLINK("http://www.uniprot.org/uniprot/G7JZB3","tr|G7JZB3|G7JZB3_MEDTR")</f>
        <v>tr|G7JZB3|G7JZB3_MEDTR</v>
      </c>
      <c r="D2029" t="s">
        <v>3093</v>
      </c>
      <c r="E2029">
        <v>87.2</v>
      </c>
      <c r="F2029">
        <v>336</v>
      </c>
      <c r="G2029">
        <v>43</v>
      </c>
      <c r="H2029">
        <v>0</v>
      </c>
      <c r="I2029">
        <v>1</v>
      </c>
      <c r="J2029">
        <v>1008</v>
      </c>
      <c r="K2029">
        <v>1</v>
      </c>
      <c r="L2029">
        <v>1</v>
      </c>
      <c r="M2029">
        <v>335</v>
      </c>
      <c r="N2029" t="s">
        <v>18</v>
      </c>
      <c r="O2029" s="1">
        <v>3.9546199999999999E-165</v>
      </c>
      <c r="P2029">
        <v>1511</v>
      </c>
    </row>
    <row r="2030" spans="1:16" x14ac:dyDescent="0.25">
      <c r="A2030" t="s">
        <v>3094</v>
      </c>
      <c r="B2030">
        <v>777</v>
      </c>
      <c r="C2030" s="3" t="str">
        <f>HYPERLINK("http://www.uniprot.org/uniprot/A2Q5X8","tr|A2Q5X8|A2Q5X8_MEDTR")</f>
        <v>tr|A2Q5X8|A2Q5X8_MEDTR</v>
      </c>
      <c r="D2030" t="s">
        <v>3095</v>
      </c>
      <c r="E2030">
        <v>67.7</v>
      </c>
      <c r="F2030">
        <v>257</v>
      </c>
      <c r="G2030">
        <v>83</v>
      </c>
      <c r="H2030">
        <v>1</v>
      </c>
      <c r="I2030">
        <v>7</v>
      </c>
      <c r="J2030">
        <v>774</v>
      </c>
      <c r="K2030">
        <v>1</v>
      </c>
      <c r="L2030">
        <v>27</v>
      </c>
      <c r="M2030">
        <v>282</v>
      </c>
      <c r="N2030" t="s">
        <v>18</v>
      </c>
      <c r="O2030" s="1">
        <v>6.2340199999999997E-92</v>
      </c>
      <c r="P2030">
        <v>878</v>
      </c>
    </row>
    <row r="2031" spans="1:16" x14ac:dyDescent="0.25">
      <c r="A2031" t="s">
        <v>3096</v>
      </c>
      <c r="B2031">
        <v>879</v>
      </c>
      <c r="C2031" s="3" t="str">
        <f>HYPERLINK("http://www.uniprot.org/uniprot/G7KXF5","tr|G7KXF5|G7KXF5_MEDTR")</f>
        <v>tr|G7KXF5|G7KXF5_MEDTR</v>
      </c>
      <c r="D2031" t="s">
        <v>3097</v>
      </c>
      <c r="E2031">
        <v>65.52</v>
      </c>
      <c r="F2031">
        <v>293</v>
      </c>
      <c r="G2031">
        <v>101</v>
      </c>
      <c r="H2031">
        <v>1</v>
      </c>
      <c r="I2031">
        <v>1</v>
      </c>
      <c r="J2031">
        <v>876</v>
      </c>
      <c r="K2031">
        <v>1</v>
      </c>
      <c r="L2031">
        <v>1</v>
      </c>
      <c r="M2031">
        <v>286</v>
      </c>
      <c r="N2031" t="s">
        <v>18</v>
      </c>
      <c r="O2031" s="1">
        <v>1.25021E-97</v>
      </c>
      <c r="P2031">
        <v>928</v>
      </c>
    </row>
    <row r="2032" spans="1:16" x14ac:dyDescent="0.25">
      <c r="A2032" t="s">
        <v>3098</v>
      </c>
      <c r="B2032">
        <v>2820</v>
      </c>
      <c r="C2032" s="3" t="str">
        <f>HYPERLINK("http://www.uniprot.org/uniprot/G7IF83","tr|G7IF83|G7IF83_MEDTR")</f>
        <v>tr|G7IF83|G7IF83_MEDTR</v>
      </c>
      <c r="D2032" t="s">
        <v>3099</v>
      </c>
      <c r="E2032">
        <v>83.19</v>
      </c>
      <c r="F2032">
        <v>946</v>
      </c>
      <c r="G2032">
        <v>159</v>
      </c>
      <c r="H2032">
        <v>8</v>
      </c>
      <c r="I2032">
        <v>1</v>
      </c>
      <c r="J2032">
        <v>2814</v>
      </c>
      <c r="K2032">
        <v>1</v>
      </c>
      <c r="L2032">
        <v>1</v>
      </c>
      <c r="M2032">
        <v>932</v>
      </c>
      <c r="N2032" t="s">
        <v>18</v>
      </c>
      <c r="O2032">
        <v>0</v>
      </c>
      <c r="P2032">
        <v>3953</v>
      </c>
    </row>
    <row r="2033" spans="1:16" x14ac:dyDescent="0.25">
      <c r="A2033" t="s">
        <v>3100</v>
      </c>
      <c r="B2033">
        <v>645</v>
      </c>
      <c r="C2033" s="3" t="str">
        <f>HYPERLINK("http://www.uniprot.org/uniprot/C6SZ82","tr|C6SZ82|C6SZ82_SOYBN")</f>
        <v>tr|C6SZ82|C6SZ82_SOYBN</v>
      </c>
      <c r="D2033" t="s">
        <v>3101</v>
      </c>
      <c r="E2033">
        <v>70.28</v>
      </c>
      <c r="F2033">
        <v>212</v>
      </c>
      <c r="G2033">
        <v>63</v>
      </c>
      <c r="H2033">
        <v>0</v>
      </c>
      <c r="I2033">
        <v>1</v>
      </c>
      <c r="J2033">
        <v>636</v>
      </c>
      <c r="K2033">
        <v>1</v>
      </c>
      <c r="L2033">
        <v>1</v>
      </c>
      <c r="M2033">
        <v>210</v>
      </c>
      <c r="N2033" t="s">
        <v>18</v>
      </c>
      <c r="O2033" s="1">
        <v>2.9582599999999999E-82</v>
      </c>
      <c r="P2033">
        <v>793</v>
      </c>
    </row>
    <row r="2034" spans="1:16" x14ac:dyDescent="0.25">
      <c r="A2034" t="s">
        <v>3102</v>
      </c>
      <c r="B2034">
        <v>1266</v>
      </c>
      <c r="C2034" s="3" t="str">
        <f>HYPERLINK("http://www.uniprot.org/uniprot/G7I549","tr|G7I549|G7I549_MEDTR")</f>
        <v>tr|G7I549|G7I549_MEDTR</v>
      </c>
      <c r="D2034" t="s">
        <v>3103</v>
      </c>
      <c r="E2034">
        <v>87.61</v>
      </c>
      <c r="F2034">
        <v>420</v>
      </c>
      <c r="G2034">
        <v>52</v>
      </c>
      <c r="H2034">
        <v>0</v>
      </c>
      <c r="I2034">
        <v>1</v>
      </c>
      <c r="J2034">
        <v>1260</v>
      </c>
      <c r="K2034">
        <v>1</v>
      </c>
      <c r="L2034">
        <v>1</v>
      </c>
      <c r="M2034">
        <v>420</v>
      </c>
      <c r="N2034" t="s">
        <v>18</v>
      </c>
      <c r="O2034">
        <v>0</v>
      </c>
      <c r="P2034">
        <v>1811</v>
      </c>
    </row>
    <row r="2035" spans="1:16" x14ac:dyDescent="0.25">
      <c r="A2035" t="s">
        <v>3104</v>
      </c>
      <c r="B2035">
        <v>1137</v>
      </c>
      <c r="C2035" s="3" t="str">
        <f>HYPERLINK("http://www.uniprot.org/uniprot/G7IA56","tr|G7IA56|G7IA56_MEDTR")</f>
        <v>tr|G7IA56|G7IA56_MEDTR</v>
      </c>
      <c r="D2035" t="s">
        <v>493</v>
      </c>
      <c r="E2035">
        <v>55.7</v>
      </c>
      <c r="F2035">
        <v>298</v>
      </c>
      <c r="G2035">
        <v>132</v>
      </c>
      <c r="H2035">
        <v>21</v>
      </c>
      <c r="I2035">
        <v>58</v>
      </c>
      <c r="J2035">
        <v>888</v>
      </c>
      <c r="K2035">
        <v>1</v>
      </c>
      <c r="L2035">
        <v>14</v>
      </c>
      <c r="M2035">
        <v>311</v>
      </c>
      <c r="N2035" t="s">
        <v>18</v>
      </c>
      <c r="O2035" s="1">
        <v>2.2704199999999999E-82</v>
      </c>
      <c r="P2035">
        <v>798</v>
      </c>
    </row>
    <row r="2036" spans="1:16" x14ac:dyDescent="0.25">
      <c r="A2036" t="s">
        <v>3105</v>
      </c>
      <c r="B2036">
        <v>438</v>
      </c>
      <c r="C2036" s="3" t="str">
        <f>HYPERLINK("http://www.uniprot.org/uniprot/C6TGE3","tr|C6TGE3|C6TGE3_SOYBN")</f>
        <v>tr|C6TGE3|C6TGE3_SOYBN</v>
      </c>
      <c r="D2036" t="s">
        <v>210</v>
      </c>
      <c r="E2036">
        <v>41.81</v>
      </c>
      <c r="F2036">
        <v>165</v>
      </c>
      <c r="G2036">
        <v>96</v>
      </c>
      <c r="H2036">
        <v>52</v>
      </c>
      <c r="I2036">
        <v>88</v>
      </c>
      <c r="J2036">
        <v>426</v>
      </c>
      <c r="K2036">
        <v>1</v>
      </c>
      <c r="L2036">
        <v>131</v>
      </c>
      <c r="M2036">
        <v>292</v>
      </c>
      <c r="N2036" t="s">
        <v>18</v>
      </c>
      <c r="O2036" s="1">
        <v>2.2305000000000001E-21</v>
      </c>
      <c r="P2036">
        <v>266</v>
      </c>
    </row>
    <row r="2037" spans="1:16" x14ac:dyDescent="0.25">
      <c r="A2037" t="s">
        <v>3106</v>
      </c>
      <c r="B2037">
        <v>519</v>
      </c>
      <c r="C2037" s="3" t="str">
        <f>HYPERLINK("http://www.uniprot.org/uniprot/K7MQ01","tr|K7MQ01|K7MQ01_SOYBN")</f>
        <v>tr|K7MQ01|K7MQ01_SOYBN</v>
      </c>
      <c r="D2037" t="s">
        <v>28</v>
      </c>
      <c r="E2037">
        <v>62.85</v>
      </c>
      <c r="F2037">
        <v>175</v>
      </c>
      <c r="G2037">
        <v>65</v>
      </c>
      <c r="H2037">
        <v>5</v>
      </c>
      <c r="I2037">
        <v>7</v>
      </c>
      <c r="J2037">
        <v>516</v>
      </c>
      <c r="K2037">
        <v>1</v>
      </c>
      <c r="L2037">
        <v>747</v>
      </c>
      <c r="M2037">
        <v>920</v>
      </c>
      <c r="N2037" t="s">
        <v>18</v>
      </c>
      <c r="O2037" s="1">
        <v>6.9980499999999995E-52</v>
      </c>
      <c r="P2037">
        <v>529</v>
      </c>
    </row>
    <row r="2038" spans="1:16" x14ac:dyDescent="0.25">
      <c r="A2038" t="s">
        <v>3107</v>
      </c>
      <c r="B2038">
        <v>2070</v>
      </c>
      <c r="C2038" s="3" t="str">
        <f>HYPERLINK("http://www.uniprot.org/uniprot/G7IVL9","tr|G7IVL9|G7IVL9_MEDTR")</f>
        <v>tr|G7IVL9|G7IVL9_MEDTR</v>
      </c>
      <c r="D2038" t="s">
        <v>3108</v>
      </c>
      <c r="E2038">
        <v>81.56</v>
      </c>
      <c r="F2038">
        <v>548</v>
      </c>
      <c r="G2038">
        <v>101</v>
      </c>
      <c r="H2038">
        <v>0</v>
      </c>
      <c r="I2038">
        <v>424</v>
      </c>
      <c r="J2038">
        <v>2067</v>
      </c>
      <c r="K2038">
        <v>1</v>
      </c>
      <c r="L2038">
        <v>250</v>
      </c>
      <c r="M2038">
        <v>797</v>
      </c>
      <c r="N2038" t="s">
        <v>18</v>
      </c>
      <c r="O2038">
        <v>0</v>
      </c>
      <c r="P2038">
        <v>2305</v>
      </c>
    </row>
    <row r="2039" spans="1:16" x14ac:dyDescent="0.25">
      <c r="A2039" t="s">
        <v>3109</v>
      </c>
      <c r="B2039">
        <v>753</v>
      </c>
      <c r="C2039" s="3" t="str">
        <f>HYPERLINK("http://www.uniprot.org/uniprot/I3T4L5","tr|I3T4L5|I3T4L5_MEDTR")</f>
        <v>tr|I3T4L5|I3T4L5_MEDTR</v>
      </c>
      <c r="D2039" t="s">
        <v>22</v>
      </c>
      <c r="E2039">
        <v>87.6</v>
      </c>
      <c r="F2039">
        <v>250</v>
      </c>
      <c r="G2039">
        <v>31</v>
      </c>
      <c r="H2039">
        <v>0</v>
      </c>
      <c r="I2039">
        <v>1</v>
      </c>
      <c r="J2039">
        <v>750</v>
      </c>
      <c r="K2039">
        <v>1</v>
      </c>
      <c r="L2039">
        <v>1</v>
      </c>
      <c r="M2039">
        <v>250</v>
      </c>
      <c r="N2039" t="s">
        <v>18</v>
      </c>
      <c r="O2039" s="1">
        <v>2.6729000000000002E-121</v>
      </c>
      <c r="P2039">
        <v>1131</v>
      </c>
    </row>
    <row r="2040" spans="1:16" x14ac:dyDescent="0.25">
      <c r="A2040" t="s">
        <v>3110</v>
      </c>
      <c r="B2040">
        <v>831</v>
      </c>
      <c r="C2040" s="3" t="str">
        <f>HYPERLINK("http://www.uniprot.org/uniprot/I1K5K3","tr|I1K5K3|I1K5K3_SOYBN")</f>
        <v>tr|I1K5K3|I1K5K3_SOYBN</v>
      </c>
      <c r="D2040" t="s">
        <v>117</v>
      </c>
      <c r="E2040">
        <v>98.72</v>
      </c>
      <c r="F2040">
        <v>236</v>
      </c>
      <c r="G2040">
        <v>3</v>
      </c>
      <c r="H2040">
        <v>0</v>
      </c>
      <c r="I2040">
        <v>121</v>
      </c>
      <c r="J2040">
        <v>828</v>
      </c>
      <c r="K2040">
        <v>1</v>
      </c>
      <c r="L2040">
        <v>37</v>
      </c>
      <c r="M2040">
        <v>272</v>
      </c>
      <c r="N2040" t="s">
        <v>18</v>
      </c>
      <c r="O2040" s="1">
        <v>3.8506099999999999E-130</v>
      </c>
      <c r="P2040">
        <v>1208</v>
      </c>
    </row>
    <row r="2041" spans="1:16" x14ac:dyDescent="0.25">
      <c r="A2041" t="s">
        <v>3111</v>
      </c>
      <c r="B2041">
        <v>567</v>
      </c>
      <c r="C2041" s="3" t="str">
        <f>HYPERLINK("http://www.uniprot.org/uniprot/K7LT95","tr|K7LT95|K7LT95_SOYBN")</f>
        <v>tr|K7LT95|K7LT95_SOYBN</v>
      </c>
      <c r="D2041" t="s">
        <v>28</v>
      </c>
      <c r="E2041">
        <v>68.92</v>
      </c>
      <c r="F2041">
        <v>177</v>
      </c>
      <c r="G2041">
        <v>55</v>
      </c>
      <c r="H2041">
        <v>4</v>
      </c>
      <c r="I2041">
        <v>4</v>
      </c>
      <c r="J2041">
        <v>522</v>
      </c>
      <c r="K2041">
        <v>1</v>
      </c>
      <c r="L2041">
        <v>16</v>
      </c>
      <c r="M2041">
        <v>190</v>
      </c>
      <c r="N2041" t="s">
        <v>18</v>
      </c>
      <c r="O2041" s="1">
        <v>5.0762599999999999E-57</v>
      </c>
      <c r="P2041">
        <v>574</v>
      </c>
    </row>
    <row r="2042" spans="1:16" x14ac:dyDescent="0.25">
      <c r="A2042" t="s">
        <v>3112</v>
      </c>
      <c r="B2042">
        <v>3579</v>
      </c>
      <c r="C2042" s="3" t="str">
        <f>HYPERLINK("http://www.uniprot.org/uniprot/G7JTL7","tr|G7JTL7|G7JTL7_MEDTR")</f>
        <v>tr|G7JTL7|G7JTL7_MEDTR</v>
      </c>
      <c r="D2042" t="s">
        <v>3113</v>
      </c>
      <c r="E2042">
        <v>68.75</v>
      </c>
      <c r="F2042">
        <v>1248</v>
      </c>
      <c r="G2042">
        <v>390</v>
      </c>
      <c r="H2042">
        <v>58</v>
      </c>
      <c r="I2042">
        <v>1</v>
      </c>
      <c r="J2042">
        <v>3570</v>
      </c>
      <c r="K2042">
        <v>1</v>
      </c>
      <c r="L2042">
        <v>1</v>
      </c>
      <c r="M2042">
        <v>1234</v>
      </c>
      <c r="N2042" t="s">
        <v>18</v>
      </c>
      <c r="O2042">
        <v>0</v>
      </c>
      <c r="P2042">
        <v>4059</v>
      </c>
    </row>
    <row r="2043" spans="1:16" x14ac:dyDescent="0.25">
      <c r="A2043" t="s">
        <v>3114</v>
      </c>
      <c r="B2043">
        <v>741</v>
      </c>
      <c r="C2043" s="3" t="str">
        <f>HYPERLINK("http://www.uniprot.org/uniprot/I1MU06","tr|I1MU06|I1MU06_SOYBN")</f>
        <v>tr|I1MU06|I1MU06_SOYBN</v>
      </c>
      <c r="D2043" t="s">
        <v>28</v>
      </c>
      <c r="E2043">
        <v>90.32</v>
      </c>
      <c r="F2043">
        <v>248</v>
      </c>
      <c r="G2043">
        <v>24</v>
      </c>
      <c r="H2043">
        <v>2</v>
      </c>
      <c r="I2043">
        <v>1</v>
      </c>
      <c r="J2043">
        <v>738</v>
      </c>
      <c r="K2043">
        <v>1</v>
      </c>
      <c r="L2043">
        <v>1</v>
      </c>
      <c r="M2043">
        <v>248</v>
      </c>
      <c r="N2043" t="s">
        <v>18</v>
      </c>
      <c r="O2043" s="1">
        <v>7.2225700000000004E-132</v>
      </c>
      <c r="P2043">
        <v>1222</v>
      </c>
    </row>
    <row r="2044" spans="1:16" x14ac:dyDescent="0.25">
      <c r="A2044" t="s">
        <v>3115</v>
      </c>
      <c r="B2044">
        <v>381</v>
      </c>
      <c r="C2044" s="3" t="str">
        <f>HYPERLINK("http://www.uniprot.org/uniprot/I3SNP1","tr|I3SNP1|I3SNP1_MEDTR")</f>
        <v>tr|I3SNP1|I3SNP1_MEDTR</v>
      </c>
      <c r="D2044" t="s">
        <v>22</v>
      </c>
      <c r="E2044">
        <v>80.150000000000006</v>
      </c>
      <c r="F2044">
        <v>126</v>
      </c>
      <c r="G2044">
        <v>25</v>
      </c>
      <c r="H2044">
        <v>0</v>
      </c>
      <c r="I2044">
        <v>1</v>
      </c>
      <c r="J2044">
        <v>378</v>
      </c>
      <c r="K2044">
        <v>1</v>
      </c>
      <c r="L2044">
        <v>1</v>
      </c>
      <c r="M2044">
        <v>126</v>
      </c>
      <c r="N2044" t="s">
        <v>18</v>
      </c>
      <c r="O2044" s="1">
        <v>2.1902799999999999E-53</v>
      </c>
      <c r="P2044">
        <v>542</v>
      </c>
    </row>
    <row r="2045" spans="1:16" x14ac:dyDescent="0.25">
      <c r="A2045" t="s">
        <v>3116</v>
      </c>
      <c r="B2045">
        <v>651</v>
      </c>
      <c r="C2045" s="3" t="str">
        <f>HYPERLINK("http://www.uniprot.org/uniprot/I1KVQ7","tr|I1KVQ7|I1KVQ7_SOYBN")</f>
        <v>tr|I1KVQ7|I1KVQ7_SOYBN</v>
      </c>
      <c r="D2045" t="s">
        <v>28</v>
      </c>
      <c r="E2045">
        <v>66.66</v>
      </c>
      <c r="F2045">
        <v>84</v>
      </c>
      <c r="G2045">
        <v>28</v>
      </c>
      <c r="H2045">
        <v>0</v>
      </c>
      <c r="I2045">
        <v>391</v>
      </c>
      <c r="J2045">
        <v>642</v>
      </c>
      <c r="K2045">
        <v>1</v>
      </c>
      <c r="L2045">
        <v>480</v>
      </c>
      <c r="M2045">
        <v>563</v>
      </c>
      <c r="N2045" t="s">
        <v>18</v>
      </c>
      <c r="O2045" s="1">
        <v>3.1347799999999998E-23</v>
      </c>
      <c r="P2045">
        <v>284</v>
      </c>
    </row>
    <row r="2046" spans="1:16" x14ac:dyDescent="0.25">
      <c r="A2046" t="s">
        <v>3117</v>
      </c>
      <c r="B2046">
        <v>1041</v>
      </c>
      <c r="C2046" s="3" t="str">
        <f>HYPERLINK("http://www.uniprot.org/uniprot/G7K6W0","tr|G7K6W0|G7K6W0_MEDTR")</f>
        <v>tr|G7K6W0|G7K6W0_MEDTR</v>
      </c>
      <c r="D2046" t="s">
        <v>3118</v>
      </c>
      <c r="E2046">
        <v>73.709999999999994</v>
      </c>
      <c r="F2046">
        <v>331</v>
      </c>
      <c r="G2046">
        <v>87</v>
      </c>
      <c r="H2046">
        <v>0</v>
      </c>
      <c r="I2046">
        <v>31</v>
      </c>
      <c r="J2046">
        <v>1023</v>
      </c>
      <c r="K2046">
        <v>1</v>
      </c>
      <c r="L2046">
        <v>9</v>
      </c>
      <c r="M2046">
        <v>324</v>
      </c>
      <c r="N2046" t="s">
        <v>18</v>
      </c>
      <c r="O2046" s="1">
        <v>3.5559E-132</v>
      </c>
      <c r="P2046">
        <v>1227</v>
      </c>
    </row>
    <row r="2047" spans="1:16" x14ac:dyDescent="0.25">
      <c r="A2047" t="s">
        <v>3119</v>
      </c>
      <c r="B2047">
        <v>474</v>
      </c>
      <c r="C2047" s="3" t="str">
        <f>HYPERLINK("http://www.uniprot.org/uniprot/K7LD40","tr|K7LD40|K7LD40_SOYBN")</f>
        <v>tr|K7LD40|K7LD40_SOYBN</v>
      </c>
      <c r="D2047" t="s">
        <v>117</v>
      </c>
      <c r="E2047">
        <v>50.73</v>
      </c>
      <c r="F2047">
        <v>136</v>
      </c>
      <c r="G2047">
        <v>67</v>
      </c>
      <c r="H2047">
        <v>0</v>
      </c>
      <c r="I2047">
        <v>1</v>
      </c>
      <c r="J2047">
        <v>408</v>
      </c>
      <c r="K2047">
        <v>1</v>
      </c>
      <c r="L2047">
        <v>1</v>
      </c>
      <c r="M2047">
        <v>132</v>
      </c>
      <c r="N2047" t="s">
        <v>18</v>
      </c>
      <c r="O2047" s="1">
        <v>9.7157300000000003E-30</v>
      </c>
      <c r="P2047">
        <v>338</v>
      </c>
    </row>
    <row r="2048" spans="1:16" x14ac:dyDescent="0.25">
      <c r="A2048" t="s">
        <v>3120</v>
      </c>
      <c r="B2048">
        <v>1134</v>
      </c>
      <c r="C2048" s="3" t="str">
        <f>HYPERLINK("http://www.uniprot.org/uniprot/G7IKJ3","tr|G7IKJ3|G7IKJ3_MEDTR")</f>
        <v>tr|G7IKJ3|G7IKJ3_MEDTR</v>
      </c>
      <c r="D2048" t="s">
        <v>3121</v>
      </c>
      <c r="E2048">
        <v>35.479999999999997</v>
      </c>
      <c r="F2048">
        <v>186</v>
      </c>
      <c r="G2048">
        <v>120</v>
      </c>
      <c r="H2048">
        <v>2</v>
      </c>
      <c r="I2048">
        <v>301</v>
      </c>
      <c r="J2048">
        <v>852</v>
      </c>
      <c r="K2048">
        <v>1</v>
      </c>
      <c r="L2048">
        <v>637</v>
      </c>
      <c r="M2048">
        <v>816</v>
      </c>
      <c r="N2048" t="s">
        <v>18</v>
      </c>
      <c r="O2048" s="1">
        <v>1.9764199999999999E-26</v>
      </c>
      <c r="P2048">
        <v>285</v>
      </c>
    </row>
    <row r="2049" spans="1:16" x14ac:dyDescent="0.25">
      <c r="A2049" t="s">
        <v>3122</v>
      </c>
      <c r="B2049">
        <v>246</v>
      </c>
      <c r="C2049" s="3" t="str">
        <f>HYPERLINK("http://www.uniprot.org/uniprot/K7K0S3","tr|K7K0S3|K7K0S3_SOYBN")</f>
        <v>tr|K7K0S3|K7K0S3_SOYBN</v>
      </c>
      <c r="D2049" t="s">
        <v>28</v>
      </c>
      <c r="E2049">
        <v>61.33</v>
      </c>
      <c r="F2049">
        <v>75</v>
      </c>
      <c r="G2049">
        <v>29</v>
      </c>
      <c r="H2049">
        <v>3</v>
      </c>
      <c r="I2049">
        <v>1</v>
      </c>
      <c r="J2049">
        <v>216</v>
      </c>
      <c r="K2049">
        <v>1</v>
      </c>
      <c r="L2049">
        <v>3</v>
      </c>
      <c r="M2049">
        <v>77</v>
      </c>
      <c r="N2049" t="s">
        <v>18</v>
      </c>
      <c r="O2049" s="1">
        <v>9.6945799999999995E-17</v>
      </c>
      <c r="P2049">
        <v>226</v>
      </c>
    </row>
    <row r="2050" spans="1:16" x14ac:dyDescent="0.25">
      <c r="A2050" t="s">
        <v>3123</v>
      </c>
      <c r="B2050">
        <v>1239</v>
      </c>
      <c r="C2050" s="3" t="str">
        <f>HYPERLINK("http://www.uniprot.org/uniprot/A2Q497","tr|A2Q497|A2Q497_MEDTR")</f>
        <v>tr|A2Q497|A2Q497_MEDTR</v>
      </c>
      <c r="D2050" t="s">
        <v>3124</v>
      </c>
      <c r="E2050">
        <v>78.55</v>
      </c>
      <c r="F2050">
        <v>415</v>
      </c>
      <c r="G2050">
        <v>89</v>
      </c>
      <c r="H2050">
        <v>3</v>
      </c>
      <c r="I2050">
        <v>1</v>
      </c>
      <c r="J2050">
        <v>1236</v>
      </c>
      <c r="K2050">
        <v>1</v>
      </c>
      <c r="L2050">
        <v>1</v>
      </c>
      <c r="M2050">
        <v>400</v>
      </c>
      <c r="N2050" t="s">
        <v>18</v>
      </c>
      <c r="O2050" s="1">
        <v>1.02038E-171</v>
      </c>
      <c r="P2050">
        <v>1569</v>
      </c>
    </row>
    <row r="2051" spans="1:16" x14ac:dyDescent="0.25">
      <c r="A2051" t="s">
        <v>3125</v>
      </c>
      <c r="B2051">
        <v>2262</v>
      </c>
      <c r="C2051" s="3" t="str">
        <f>HYPERLINK("http://www.uniprot.org/uniprot/G7II39","tr|G7II39|G7II39_MEDTR")</f>
        <v>tr|G7II39|G7II39_MEDTR</v>
      </c>
      <c r="D2051" t="s">
        <v>3126</v>
      </c>
      <c r="E2051">
        <v>68.98</v>
      </c>
      <c r="F2051">
        <v>777</v>
      </c>
      <c r="G2051">
        <v>241</v>
      </c>
      <c r="H2051">
        <v>24</v>
      </c>
      <c r="I2051">
        <v>1</v>
      </c>
      <c r="J2051">
        <v>2259</v>
      </c>
      <c r="K2051">
        <v>1</v>
      </c>
      <c r="L2051">
        <v>1</v>
      </c>
      <c r="M2051">
        <v>760</v>
      </c>
      <c r="N2051" t="s">
        <v>18</v>
      </c>
      <c r="O2051">
        <v>0</v>
      </c>
      <c r="P2051">
        <v>2585</v>
      </c>
    </row>
    <row r="2052" spans="1:16" x14ac:dyDescent="0.25">
      <c r="A2052" t="s">
        <v>3127</v>
      </c>
      <c r="B2052">
        <v>795</v>
      </c>
      <c r="C2052" s="3" t="str">
        <f>HYPERLINK("http://www.uniprot.org/uniprot/G7IRL4","tr|G7IRL4|G7IRL4_MEDTR")</f>
        <v>tr|G7IRL4|G7IRL4_MEDTR</v>
      </c>
      <c r="D2052" t="s">
        <v>3128</v>
      </c>
      <c r="E2052">
        <v>68.88</v>
      </c>
      <c r="F2052">
        <v>225</v>
      </c>
      <c r="G2052">
        <v>70</v>
      </c>
      <c r="H2052">
        <v>2</v>
      </c>
      <c r="I2052">
        <v>1</v>
      </c>
      <c r="J2052">
        <v>669</v>
      </c>
      <c r="K2052">
        <v>1</v>
      </c>
      <c r="L2052">
        <v>1</v>
      </c>
      <c r="M2052">
        <v>222</v>
      </c>
      <c r="N2052" t="s">
        <v>18</v>
      </c>
      <c r="O2052" s="1">
        <v>1.0018200000000001E-76</v>
      </c>
      <c r="P2052">
        <v>747</v>
      </c>
    </row>
    <row r="2053" spans="1:16" x14ac:dyDescent="0.25">
      <c r="A2053" t="s">
        <v>3129</v>
      </c>
      <c r="B2053">
        <v>2565</v>
      </c>
      <c r="C2053" s="3" t="str">
        <f>HYPERLINK("http://www.uniprot.org/uniprot/G7K4K1","tr|G7K4K1|G7K4K1_MEDTR")</f>
        <v>tr|G7K4K1|G7K4K1_MEDTR</v>
      </c>
      <c r="D2053" t="s">
        <v>3130</v>
      </c>
      <c r="E2053">
        <v>90.86</v>
      </c>
      <c r="F2053">
        <v>854</v>
      </c>
      <c r="G2053">
        <v>78</v>
      </c>
      <c r="H2053">
        <v>0</v>
      </c>
      <c r="I2053">
        <v>1</v>
      </c>
      <c r="J2053">
        <v>2562</v>
      </c>
      <c r="K2053">
        <v>1</v>
      </c>
      <c r="L2053">
        <v>53</v>
      </c>
      <c r="M2053">
        <v>906</v>
      </c>
      <c r="N2053" t="s">
        <v>18</v>
      </c>
      <c r="O2053">
        <v>0</v>
      </c>
      <c r="P2053">
        <v>4072</v>
      </c>
    </row>
    <row r="2054" spans="1:16" x14ac:dyDescent="0.25">
      <c r="A2054" t="s">
        <v>3131</v>
      </c>
      <c r="B2054">
        <v>3885</v>
      </c>
      <c r="C2054" s="3" t="str">
        <f>HYPERLINK("http://www.uniprot.org/uniprot/G7KBM2","tr|G7KBM2|G7KBM2_MEDTR")</f>
        <v>tr|G7KBM2|G7KBM2_MEDTR</v>
      </c>
      <c r="D2054" t="s">
        <v>3132</v>
      </c>
      <c r="E2054">
        <v>81.58</v>
      </c>
      <c r="F2054">
        <v>1298</v>
      </c>
      <c r="G2054">
        <v>239</v>
      </c>
      <c r="H2054">
        <v>4</v>
      </c>
      <c r="I2054">
        <v>1</v>
      </c>
      <c r="J2054">
        <v>3882</v>
      </c>
      <c r="K2054">
        <v>1</v>
      </c>
      <c r="L2054">
        <v>1</v>
      </c>
      <c r="M2054">
        <v>1273</v>
      </c>
      <c r="N2054" t="s">
        <v>18</v>
      </c>
      <c r="O2054">
        <v>0</v>
      </c>
      <c r="P2054">
        <v>5144</v>
      </c>
    </row>
    <row r="2055" spans="1:16" x14ac:dyDescent="0.25">
      <c r="A2055" t="s">
        <v>3133</v>
      </c>
      <c r="B2055">
        <v>678</v>
      </c>
      <c r="C2055" s="3" t="str">
        <f>HYPERLINK("http://www.uniprot.org/uniprot/I1JGF8","tr|I1JGF8|I1JGF8_SOYBN")</f>
        <v>tr|I1JGF8|I1JGF8_SOYBN</v>
      </c>
      <c r="D2055" t="s">
        <v>28</v>
      </c>
      <c r="E2055">
        <v>33.729999999999997</v>
      </c>
      <c r="F2055">
        <v>166</v>
      </c>
      <c r="G2055">
        <v>110</v>
      </c>
      <c r="H2055">
        <v>5</v>
      </c>
      <c r="I2055">
        <v>1</v>
      </c>
      <c r="J2055">
        <v>483</v>
      </c>
      <c r="K2055">
        <v>1</v>
      </c>
      <c r="L2055">
        <v>333</v>
      </c>
      <c r="M2055">
        <v>494</v>
      </c>
      <c r="N2055" t="s">
        <v>18</v>
      </c>
      <c r="O2055" s="1">
        <v>2.1290299999999999E-12</v>
      </c>
      <c r="P2055">
        <v>191</v>
      </c>
    </row>
    <row r="2056" spans="1:16" x14ac:dyDescent="0.25">
      <c r="A2056" t="s">
        <v>3134</v>
      </c>
      <c r="B2056">
        <v>978</v>
      </c>
      <c r="C2056" s="3" t="str">
        <f>HYPERLINK("http://www.uniprot.org/uniprot/A2Q5X8","tr|A2Q5X8|A2Q5X8_MEDTR")</f>
        <v>tr|A2Q5X8|A2Q5X8_MEDTR</v>
      </c>
      <c r="D2056" t="s">
        <v>3095</v>
      </c>
      <c r="E2056">
        <v>90.15</v>
      </c>
      <c r="F2056">
        <v>325</v>
      </c>
      <c r="G2056">
        <v>32</v>
      </c>
      <c r="H2056">
        <v>0</v>
      </c>
      <c r="I2056">
        <v>1</v>
      </c>
      <c r="J2056">
        <v>975</v>
      </c>
      <c r="K2056">
        <v>1</v>
      </c>
      <c r="L2056">
        <v>291</v>
      </c>
      <c r="M2056">
        <v>615</v>
      </c>
      <c r="N2056" t="s">
        <v>18</v>
      </c>
      <c r="O2056" s="1">
        <v>5.6194599999999999E-169</v>
      </c>
      <c r="P2056">
        <v>1544</v>
      </c>
    </row>
    <row r="2057" spans="1:16" x14ac:dyDescent="0.25">
      <c r="A2057" t="s">
        <v>3135</v>
      </c>
      <c r="B2057">
        <v>2532</v>
      </c>
      <c r="C2057" s="3" t="str">
        <f>HYPERLINK("http://www.uniprot.org/uniprot/G7KXF7","tr|G7KXF7|G7KXF7_MEDTR")</f>
        <v>tr|G7KXF7|G7KXF7_MEDTR</v>
      </c>
      <c r="D2057" t="s">
        <v>3136</v>
      </c>
      <c r="E2057">
        <v>88.16</v>
      </c>
      <c r="F2057">
        <v>735</v>
      </c>
      <c r="G2057">
        <v>87</v>
      </c>
      <c r="H2057">
        <v>6</v>
      </c>
      <c r="I2057">
        <v>61</v>
      </c>
      <c r="J2057">
        <v>2247</v>
      </c>
      <c r="K2057">
        <v>1</v>
      </c>
      <c r="L2057">
        <v>15</v>
      </c>
      <c r="M2057">
        <v>742</v>
      </c>
      <c r="N2057" t="s">
        <v>18</v>
      </c>
      <c r="O2057">
        <v>0</v>
      </c>
      <c r="P2057">
        <v>3287</v>
      </c>
    </row>
    <row r="2058" spans="1:16" x14ac:dyDescent="0.25">
      <c r="A2058" t="s">
        <v>3137</v>
      </c>
      <c r="B2058">
        <v>453</v>
      </c>
      <c r="C2058" s="3" t="str">
        <f>HYPERLINK("http://www.uniprot.org/uniprot/G7LB86","tr|G7LB86|G7LB86_MEDTR")</f>
        <v>tr|G7LB86|G7LB86_MEDTR</v>
      </c>
      <c r="D2058" t="s">
        <v>3138</v>
      </c>
      <c r="E2058">
        <v>96.2</v>
      </c>
      <c r="F2058">
        <v>79</v>
      </c>
      <c r="G2058">
        <v>3</v>
      </c>
      <c r="H2058">
        <v>0</v>
      </c>
      <c r="I2058">
        <v>1</v>
      </c>
      <c r="J2058">
        <v>237</v>
      </c>
      <c r="K2058">
        <v>1</v>
      </c>
      <c r="L2058">
        <v>1</v>
      </c>
      <c r="M2058">
        <v>79</v>
      </c>
      <c r="N2058" t="s">
        <v>18</v>
      </c>
      <c r="O2058" s="1">
        <v>2.29154E-48</v>
      </c>
      <c r="P2058">
        <v>418</v>
      </c>
    </row>
    <row r="2059" spans="1:16" x14ac:dyDescent="0.25">
      <c r="A2059" t="s">
        <v>3139</v>
      </c>
      <c r="B2059">
        <v>2568</v>
      </c>
      <c r="C2059" s="3" t="str">
        <f>HYPERLINK("http://www.uniprot.org/uniprot/I1NFN9","tr|I1NFN9|I1NFN9_SOYBN")</f>
        <v>tr|I1NFN9|I1NFN9_SOYBN</v>
      </c>
      <c r="D2059" t="s">
        <v>28</v>
      </c>
      <c r="E2059">
        <v>88.16</v>
      </c>
      <c r="F2059">
        <v>845</v>
      </c>
      <c r="G2059">
        <v>100</v>
      </c>
      <c r="H2059">
        <v>0</v>
      </c>
      <c r="I2059">
        <v>1</v>
      </c>
      <c r="J2059">
        <v>2535</v>
      </c>
      <c r="K2059">
        <v>1</v>
      </c>
      <c r="L2059">
        <v>1</v>
      </c>
      <c r="M2059">
        <v>844</v>
      </c>
      <c r="N2059" t="s">
        <v>18</v>
      </c>
      <c r="O2059">
        <v>0</v>
      </c>
      <c r="P2059">
        <v>3946</v>
      </c>
    </row>
    <row r="2060" spans="1:16" x14ac:dyDescent="0.25">
      <c r="A2060" t="s">
        <v>3140</v>
      </c>
      <c r="B2060">
        <v>1020</v>
      </c>
      <c r="C2060" s="3" t="str">
        <f>HYPERLINK("http://www.uniprot.org/uniprot/G7I545","tr|G7I545|G7I545_MEDTR")</f>
        <v>tr|G7I545|G7I545_MEDTR</v>
      </c>
      <c r="D2060" t="s">
        <v>3141</v>
      </c>
      <c r="E2060">
        <v>76.16</v>
      </c>
      <c r="F2060">
        <v>344</v>
      </c>
      <c r="G2060">
        <v>82</v>
      </c>
      <c r="H2060">
        <v>5</v>
      </c>
      <c r="I2060">
        <v>1</v>
      </c>
      <c r="J2060">
        <v>1017</v>
      </c>
      <c r="K2060">
        <v>1</v>
      </c>
      <c r="L2060">
        <v>1</v>
      </c>
      <c r="M2060">
        <v>339</v>
      </c>
      <c r="N2060" t="s">
        <v>18</v>
      </c>
      <c r="O2060" s="1">
        <v>1.21785E-137</v>
      </c>
      <c r="P2060">
        <v>1274</v>
      </c>
    </row>
    <row r="2061" spans="1:16" x14ac:dyDescent="0.25">
      <c r="A2061" t="s">
        <v>3142</v>
      </c>
      <c r="B2061">
        <v>720</v>
      </c>
      <c r="C2061" s="3" t="str">
        <f>HYPERLINK("http://www.uniprot.org/uniprot/G7I9E0","tr|G7I9E0|G7I9E0_MEDTR")</f>
        <v>tr|G7I9E0|G7I9E0_MEDTR</v>
      </c>
      <c r="D2061" t="s">
        <v>2839</v>
      </c>
      <c r="E2061">
        <v>85.45</v>
      </c>
      <c r="F2061">
        <v>220</v>
      </c>
      <c r="G2061">
        <v>32</v>
      </c>
      <c r="H2061">
        <v>0</v>
      </c>
      <c r="I2061">
        <v>58</v>
      </c>
      <c r="J2061">
        <v>717</v>
      </c>
      <c r="K2061">
        <v>1</v>
      </c>
      <c r="L2061">
        <v>20</v>
      </c>
      <c r="M2061">
        <v>237</v>
      </c>
      <c r="N2061" t="s">
        <v>18</v>
      </c>
      <c r="O2061" s="1">
        <v>3.3150499999999999E-102</v>
      </c>
      <c r="P2061">
        <v>966</v>
      </c>
    </row>
    <row r="2062" spans="1:16" x14ac:dyDescent="0.25">
      <c r="A2062" t="s">
        <v>3143</v>
      </c>
      <c r="B2062">
        <v>5937</v>
      </c>
      <c r="C2062" s="3" t="str">
        <f>HYPERLINK("http://www.uniprot.org/uniprot/K7KM54","tr|K7KM54|K7KM54_SOYBN")</f>
        <v>tr|K7KM54|K7KM54_SOYBN</v>
      </c>
      <c r="D2062" t="s">
        <v>28</v>
      </c>
      <c r="E2062">
        <v>62.09</v>
      </c>
      <c r="F2062">
        <v>2108</v>
      </c>
      <c r="G2062">
        <v>799</v>
      </c>
      <c r="H2062">
        <v>134</v>
      </c>
      <c r="I2062">
        <v>1</v>
      </c>
      <c r="J2062">
        <v>5922</v>
      </c>
      <c r="K2062">
        <v>1</v>
      </c>
      <c r="L2062">
        <v>4</v>
      </c>
      <c r="M2062">
        <v>2084</v>
      </c>
      <c r="N2062" t="s">
        <v>18</v>
      </c>
      <c r="O2062">
        <v>0</v>
      </c>
      <c r="P2062">
        <v>6276</v>
      </c>
    </row>
    <row r="2063" spans="1:16" x14ac:dyDescent="0.25">
      <c r="A2063" t="s">
        <v>3144</v>
      </c>
      <c r="B2063">
        <v>1185</v>
      </c>
      <c r="C2063" s="3" t="str">
        <f>HYPERLINK("http://www.uniprot.org/uniprot/K7LR85","tr|K7LR85|K7LR85_SOYBN")</f>
        <v>tr|K7LR85|K7LR85_SOYBN</v>
      </c>
      <c r="D2063" t="s">
        <v>28</v>
      </c>
      <c r="E2063">
        <v>74.290000000000006</v>
      </c>
      <c r="F2063">
        <v>319</v>
      </c>
      <c r="G2063">
        <v>82</v>
      </c>
      <c r="H2063">
        <v>2</v>
      </c>
      <c r="I2063">
        <v>232</v>
      </c>
      <c r="J2063">
        <v>1182</v>
      </c>
      <c r="K2063">
        <v>1</v>
      </c>
      <c r="L2063">
        <v>14</v>
      </c>
      <c r="M2063">
        <v>326</v>
      </c>
      <c r="N2063" t="s">
        <v>18</v>
      </c>
      <c r="O2063" s="1">
        <v>2.4524599999999998E-127</v>
      </c>
      <c r="P2063">
        <v>1186</v>
      </c>
    </row>
    <row r="2064" spans="1:16" x14ac:dyDescent="0.25">
      <c r="A2064" t="s">
        <v>3145</v>
      </c>
      <c r="B2064">
        <v>2421</v>
      </c>
      <c r="C2064" s="3" t="str">
        <f>HYPERLINK("http://www.uniprot.org/uniprot/G7IVM0","tr|G7IVM0|G7IVM0_MEDTR")</f>
        <v>tr|G7IVM0|G7IVM0_MEDTR</v>
      </c>
      <c r="D2064" t="s">
        <v>3146</v>
      </c>
      <c r="E2064">
        <v>79.650000000000006</v>
      </c>
      <c r="F2064">
        <v>806</v>
      </c>
      <c r="G2064">
        <v>164</v>
      </c>
      <c r="H2064">
        <v>0</v>
      </c>
      <c r="I2064">
        <v>1</v>
      </c>
      <c r="J2064">
        <v>2418</v>
      </c>
      <c r="K2064">
        <v>1</v>
      </c>
      <c r="L2064">
        <v>4</v>
      </c>
      <c r="M2064">
        <v>809</v>
      </c>
      <c r="N2064" t="s">
        <v>18</v>
      </c>
      <c r="O2064">
        <v>0</v>
      </c>
      <c r="P2064">
        <v>3221</v>
      </c>
    </row>
    <row r="2065" spans="1:16" x14ac:dyDescent="0.25">
      <c r="A2065" t="s">
        <v>3147</v>
      </c>
      <c r="B2065">
        <v>504</v>
      </c>
      <c r="C2065" s="3" t="str">
        <f>HYPERLINK("http://www.uniprot.org/uniprot/G7LI00","tr|G7LI00|G7LI00_MEDTR")</f>
        <v>tr|G7LI00|G7LI00_MEDTR</v>
      </c>
      <c r="D2065" t="s">
        <v>3148</v>
      </c>
      <c r="E2065">
        <v>92.81</v>
      </c>
      <c r="F2065">
        <v>167</v>
      </c>
      <c r="G2065">
        <v>12</v>
      </c>
      <c r="H2065">
        <v>0</v>
      </c>
      <c r="I2065">
        <v>1</v>
      </c>
      <c r="J2065">
        <v>501</v>
      </c>
      <c r="K2065">
        <v>1</v>
      </c>
      <c r="L2065">
        <v>45</v>
      </c>
      <c r="M2065">
        <v>211</v>
      </c>
      <c r="N2065" t="s">
        <v>18</v>
      </c>
      <c r="O2065" s="1">
        <v>4.78732E-85</v>
      </c>
      <c r="P2065">
        <v>815</v>
      </c>
    </row>
    <row r="2066" spans="1:16" x14ac:dyDescent="0.25">
      <c r="A2066" t="s">
        <v>3149</v>
      </c>
      <c r="B2066">
        <v>852</v>
      </c>
      <c r="C2066" s="3" t="str">
        <f>HYPERLINK("http://www.uniprot.org/uniprot/G7LAL6","tr|G7LAL6|G7LAL6_MEDTR")</f>
        <v>tr|G7LAL6|G7LAL6_MEDTR</v>
      </c>
      <c r="D2066" t="s">
        <v>3150</v>
      </c>
      <c r="E2066">
        <v>66.069999999999993</v>
      </c>
      <c r="F2066">
        <v>283</v>
      </c>
      <c r="G2066">
        <v>96</v>
      </c>
      <c r="H2066">
        <v>1</v>
      </c>
      <c r="I2066">
        <v>1</v>
      </c>
      <c r="J2066">
        <v>846</v>
      </c>
      <c r="K2066">
        <v>1</v>
      </c>
      <c r="L2066">
        <v>1</v>
      </c>
      <c r="M2066">
        <v>283</v>
      </c>
      <c r="N2066" t="s">
        <v>18</v>
      </c>
      <c r="O2066" s="1">
        <v>7.1266200000000004E-95</v>
      </c>
      <c r="P2066">
        <v>904</v>
      </c>
    </row>
    <row r="2067" spans="1:16" x14ac:dyDescent="0.25">
      <c r="A2067" t="s">
        <v>3151</v>
      </c>
      <c r="B2067">
        <v>786</v>
      </c>
      <c r="C2067" s="3" t="str">
        <f>HYPERLINK("http://www.uniprot.org/uniprot/I1LJX5","tr|I1LJX5|I1LJX5_SOYBN")</f>
        <v>tr|I1LJX5|I1LJX5_SOYBN</v>
      </c>
      <c r="D2067" t="s">
        <v>28</v>
      </c>
      <c r="E2067">
        <v>74.319999999999993</v>
      </c>
      <c r="F2067">
        <v>261</v>
      </c>
      <c r="G2067">
        <v>67</v>
      </c>
      <c r="H2067">
        <v>0</v>
      </c>
      <c r="I2067">
        <v>1</v>
      </c>
      <c r="J2067">
        <v>783</v>
      </c>
      <c r="K2067">
        <v>1</v>
      </c>
      <c r="L2067">
        <v>1</v>
      </c>
      <c r="M2067">
        <v>255</v>
      </c>
      <c r="N2067" t="s">
        <v>18</v>
      </c>
      <c r="O2067" s="1">
        <v>3.5634099999999998E-103</v>
      </c>
      <c r="P2067">
        <v>975</v>
      </c>
    </row>
    <row r="2068" spans="1:16" x14ac:dyDescent="0.25">
      <c r="A2068" t="s">
        <v>3152</v>
      </c>
      <c r="B2068">
        <v>882</v>
      </c>
      <c r="C2068" s="3" t="str">
        <f>HYPERLINK("http://www.uniprot.org/uniprot/G7JUL6","tr|G7JUL6|G7JUL6_MEDTR")</f>
        <v>tr|G7JUL6|G7JUL6_MEDTR</v>
      </c>
      <c r="D2068" t="s">
        <v>3153</v>
      </c>
      <c r="E2068">
        <v>86.15</v>
      </c>
      <c r="F2068">
        <v>289</v>
      </c>
      <c r="G2068">
        <v>40</v>
      </c>
      <c r="H2068">
        <v>0</v>
      </c>
      <c r="I2068">
        <v>1</v>
      </c>
      <c r="J2068">
        <v>867</v>
      </c>
      <c r="K2068">
        <v>1</v>
      </c>
      <c r="L2068">
        <v>78</v>
      </c>
      <c r="M2068">
        <v>366</v>
      </c>
      <c r="N2068" t="s">
        <v>18</v>
      </c>
      <c r="O2068" s="1">
        <v>1.12262E-146</v>
      </c>
      <c r="P2068">
        <v>1351</v>
      </c>
    </row>
    <row r="2069" spans="1:16" x14ac:dyDescent="0.25">
      <c r="A2069" t="s">
        <v>3154</v>
      </c>
      <c r="B2069">
        <v>747</v>
      </c>
      <c r="C2069" s="3" t="str">
        <f>HYPERLINK("http://www.uniprot.org/uniprot/G7JGN3","tr|G7JGN3|G7JGN3_MEDTR")</f>
        <v>tr|G7JGN3|G7JGN3_MEDTR</v>
      </c>
      <c r="D2069" t="s">
        <v>3155</v>
      </c>
      <c r="E2069">
        <v>79.349999999999994</v>
      </c>
      <c r="F2069">
        <v>247</v>
      </c>
      <c r="G2069">
        <v>51</v>
      </c>
      <c r="H2069">
        <v>1</v>
      </c>
      <c r="I2069">
        <v>4</v>
      </c>
      <c r="J2069">
        <v>741</v>
      </c>
      <c r="K2069">
        <v>1</v>
      </c>
      <c r="L2069">
        <v>4</v>
      </c>
      <c r="M2069">
        <v>244</v>
      </c>
      <c r="N2069" t="s">
        <v>18</v>
      </c>
      <c r="O2069" s="1">
        <v>5.1326499999999999E-109</v>
      </c>
      <c r="P2069">
        <v>1025</v>
      </c>
    </row>
    <row r="2070" spans="1:16" x14ac:dyDescent="0.25">
      <c r="A2070" t="s">
        <v>3156</v>
      </c>
      <c r="B2070">
        <v>1002</v>
      </c>
      <c r="C2070" s="3" t="str">
        <f>HYPERLINK("http://www.uniprot.org/uniprot/G7IZC4","tr|G7IZC4|G7IZC4_MEDTR")</f>
        <v>tr|G7IZC4|G7IZC4_MEDTR</v>
      </c>
      <c r="D2070" t="s">
        <v>3157</v>
      </c>
      <c r="E2070">
        <v>46.38</v>
      </c>
      <c r="F2070">
        <v>373</v>
      </c>
      <c r="G2070">
        <v>200</v>
      </c>
      <c r="H2070">
        <v>45</v>
      </c>
      <c r="I2070">
        <v>10</v>
      </c>
      <c r="J2070">
        <v>993</v>
      </c>
      <c r="K2070">
        <v>1</v>
      </c>
      <c r="L2070">
        <v>24</v>
      </c>
      <c r="M2070">
        <v>375</v>
      </c>
      <c r="N2070" t="s">
        <v>18</v>
      </c>
      <c r="O2070" s="1">
        <v>2.1271599999999998E-62</v>
      </c>
      <c r="P2070">
        <v>625</v>
      </c>
    </row>
    <row r="2071" spans="1:16" x14ac:dyDescent="0.25">
      <c r="A2071" t="s">
        <v>3158</v>
      </c>
      <c r="B2071">
        <v>1293</v>
      </c>
      <c r="C2071" s="3" t="str">
        <f>HYPERLINK("http://www.uniprot.org/uniprot/G7ZX05","tr|G7ZX05|G7ZX05_MEDTR")</f>
        <v>tr|G7ZX05|G7ZX05_MEDTR</v>
      </c>
      <c r="D2071" t="s">
        <v>3159</v>
      </c>
      <c r="E2071">
        <v>76.14</v>
      </c>
      <c r="F2071">
        <v>457</v>
      </c>
      <c r="G2071">
        <v>109</v>
      </c>
      <c r="H2071">
        <v>27</v>
      </c>
      <c r="I2071">
        <v>1</v>
      </c>
      <c r="J2071">
        <v>1290</v>
      </c>
      <c r="K2071">
        <v>1</v>
      </c>
      <c r="L2071">
        <v>1</v>
      </c>
      <c r="M2071">
        <v>436</v>
      </c>
      <c r="N2071" t="s">
        <v>18</v>
      </c>
      <c r="O2071">
        <v>0</v>
      </c>
      <c r="P2071">
        <v>1679</v>
      </c>
    </row>
    <row r="2072" spans="1:16" x14ac:dyDescent="0.25">
      <c r="A2072" t="s">
        <v>3160</v>
      </c>
      <c r="B2072">
        <v>1044</v>
      </c>
      <c r="C2072" s="3" t="str">
        <f>HYPERLINK("http://www.uniprot.org/uniprot/G7K6V9","tr|G7K6V9|G7K6V9_MEDTR")</f>
        <v>tr|G7K6V9|G7K6V9_MEDTR</v>
      </c>
      <c r="D2072" t="s">
        <v>3161</v>
      </c>
      <c r="E2072">
        <v>78.400000000000006</v>
      </c>
      <c r="F2072">
        <v>352</v>
      </c>
      <c r="G2072">
        <v>76</v>
      </c>
      <c r="H2072">
        <v>8</v>
      </c>
      <c r="I2072">
        <v>10</v>
      </c>
      <c r="J2072">
        <v>1041</v>
      </c>
      <c r="K2072">
        <v>1</v>
      </c>
      <c r="L2072">
        <v>33</v>
      </c>
      <c r="M2072">
        <v>384</v>
      </c>
      <c r="N2072" t="s">
        <v>18</v>
      </c>
      <c r="O2072" s="1">
        <v>2.7172299999999998E-156</v>
      </c>
      <c r="P2072">
        <v>1435</v>
      </c>
    </row>
    <row r="2073" spans="1:16" x14ac:dyDescent="0.25">
      <c r="A2073" t="s">
        <v>3162</v>
      </c>
      <c r="B2073">
        <v>732</v>
      </c>
      <c r="C2073" s="3" t="str">
        <f>HYPERLINK("http://www.uniprot.org/uniprot/Q2HU08","tr|Q2HU08|Q2HU08_MEDTR")</f>
        <v>tr|Q2HU08|Q2HU08_MEDTR</v>
      </c>
      <c r="D2073" t="s">
        <v>3163</v>
      </c>
      <c r="E2073">
        <v>54.42</v>
      </c>
      <c r="F2073">
        <v>226</v>
      </c>
      <c r="G2073">
        <v>103</v>
      </c>
      <c r="H2073">
        <v>0</v>
      </c>
      <c r="I2073">
        <v>49</v>
      </c>
      <c r="J2073">
        <v>726</v>
      </c>
      <c r="K2073">
        <v>1</v>
      </c>
      <c r="L2073">
        <v>383</v>
      </c>
      <c r="M2073">
        <v>608</v>
      </c>
      <c r="N2073" t="s">
        <v>18</v>
      </c>
      <c r="O2073" s="1">
        <v>5.2884899999999997E-71</v>
      </c>
      <c r="P2073">
        <v>697</v>
      </c>
    </row>
    <row r="2074" spans="1:16" x14ac:dyDescent="0.25">
      <c r="A2074" t="s">
        <v>3164</v>
      </c>
      <c r="B2074">
        <v>1728</v>
      </c>
      <c r="C2074" s="3" t="str">
        <f>HYPERLINK("http://www.uniprot.org/uniprot/I1N7G4","tr|I1N7G4|I1N7G4_SOYBN")</f>
        <v>tr|I1N7G4|I1N7G4_SOYBN</v>
      </c>
      <c r="D2074" t="s">
        <v>117</v>
      </c>
      <c r="E2074">
        <v>82.17</v>
      </c>
      <c r="F2074">
        <v>578</v>
      </c>
      <c r="G2074">
        <v>103</v>
      </c>
      <c r="H2074">
        <v>6</v>
      </c>
      <c r="I2074">
        <v>10</v>
      </c>
      <c r="J2074">
        <v>1725</v>
      </c>
      <c r="K2074">
        <v>1</v>
      </c>
      <c r="L2074">
        <v>9</v>
      </c>
      <c r="M2074">
        <v>582</v>
      </c>
      <c r="N2074" t="s">
        <v>18</v>
      </c>
      <c r="O2074">
        <v>0</v>
      </c>
      <c r="P2074">
        <v>2330</v>
      </c>
    </row>
    <row r="2075" spans="1:16" x14ac:dyDescent="0.25">
      <c r="A2075" t="s">
        <v>3165</v>
      </c>
      <c r="B2075">
        <v>1326</v>
      </c>
      <c r="C2075" s="3" t="str">
        <f>HYPERLINK("http://www.uniprot.org/uniprot/G7KX12","tr|G7KX12|G7KX12_MEDTR")</f>
        <v>tr|G7KX12|G7KX12_MEDTR</v>
      </c>
      <c r="D2075" t="s">
        <v>3166</v>
      </c>
      <c r="E2075">
        <v>50.28</v>
      </c>
      <c r="F2075">
        <v>521</v>
      </c>
      <c r="G2075">
        <v>259</v>
      </c>
      <c r="H2075">
        <v>80</v>
      </c>
      <c r="I2075">
        <v>1</v>
      </c>
      <c r="J2075">
        <v>1323</v>
      </c>
      <c r="K2075">
        <v>1</v>
      </c>
      <c r="L2075">
        <v>4</v>
      </c>
      <c r="M2075">
        <v>478</v>
      </c>
      <c r="N2075" t="s">
        <v>18</v>
      </c>
      <c r="O2075" s="1">
        <v>9.9631300000000002E-120</v>
      </c>
      <c r="P2075">
        <v>1121</v>
      </c>
    </row>
    <row r="2076" spans="1:16" x14ac:dyDescent="0.25">
      <c r="A2076" t="s">
        <v>3167</v>
      </c>
      <c r="B2076">
        <v>906</v>
      </c>
      <c r="C2076" s="3" t="str">
        <f>HYPERLINK("http://www.uniprot.org/uniprot/K7K0S1","tr|K7K0S1|K7K0S1_SOYBN")</f>
        <v>tr|K7K0S1|K7K0S1_SOYBN</v>
      </c>
      <c r="D2076" t="s">
        <v>28</v>
      </c>
      <c r="E2076">
        <v>45.04</v>
      </c>
      <c r="F2076">
        <v>222</v>
      </c>
      <c r="G2076">
        <v>122</v>
      </c>
      <c r="H2076">
        <v>42</v>
      </c>
      <c r="I2076">
        <v>358</v>
      </c>
      <c r="J2076">
        <v>897</v>
      </c>
      <c r="K2076">
        <v>1</v>
      </c>
      <c r="L2076">
        <v>41</v>
      </c>
      <c r="M2076">
        <v>260</v>
      </c>
      <c r="N2076" t="s">
        <v>18</v>
      </c>
      <c r="O2076" s="1">
        <v>1.0676300000000001E-38</v>
      </c>
      <c r="P2076">
        <v>420</v>
      </c>
    </row>
    <row r="2077" spans="1:16" x14ac:dyDescent="0.25">
      <c r="A2077" t="s">
        <v>3168</v>
      </c>
      <c r="B2077">
        <v>1764</v>
      </c>
      <c r="C2077" s="3" t="str">
        <f>HYPERLINK("http://www.uniprot.org/uniprot/A2Q480","tr|A2Q480|A2Q480_MEDTR")</f>
        <v>tr|A2Q480|A2Q480_MEDTR</v>
      </c>
      <c r="D2077" t="s">
        <v>3169</v>
      </c>
      <c r="E2077">
        <v>60.64</v>
      </c>
      <c r="F2077">
        <v>653</v>
      </c>
      <c r="G2077">
        <v>257</v>
      </c>
      <c r="H2077">
        <v>68</v>
      </c>
      <c r="I2077">
        <v>1</v>
      </c>
      <c r="J2077">
        <v>1755</v>
      </c>
      <c r="K2077">
        <v>1</v>
      </c>
      <c r="L2077">
        <v>1</v>
      </c>
      <c r="M2077">
        <v>626</v>
      </c>
      <c r="N2077" t="s">
        <v>18</v>
      </c>
      <c r="O2077">
        <v>0</v>
      </c>
      <c r="P2077">
        <v>1852</v>
      </c>
    </row>
    <row r="2078" spans="1:16" x14ac:dyDescent="0.25">
      <c r="A2078" t="s">
        <v>3170</v>
      </c>
      <c r="B2078">
        <v>603</v>
      </c>
      <c r="C2078" s="3" t="str">
        <f>HYPERLINK("http://www.uniprot.org/uniprot/I1MCN5","tr|I1MCN5|I1MCN5_SOYBN")</f>
        <v>tr|I1MCN5|I1MCN5_SOYBN</v>
      </c>
      <c r="D2078" t="s">
        <v>117</v>
      </c>
      <c r="E2078">
        <v>88.94</v>
      </c>
      <c r="F2078">
        <v>199</v>
      </c>
      <c r="G2078">
        <v>22</v>
      </c>
      <c r="H2078">
        <v>0</v>
      </c>
      <c r="I2078">
        <v>1</v>
      </c>
      <c r="J2078">
        <v>597</v>
      </c>
      <c r="K2078">
        <v>1</v>
      </c>
      <c r="L2078">
        <v>1</v>
      </c>
      <c r="M2078">
        <v>199</v>
      </c>
      <c r="N2078" t="s">
        <v>18</v>
      </c>
      <c r="O2078" s="1">
        <v>4.6290000000000002E-97</v>
      </c>
      <c r="P2078">
        <v>920</v>
      </c>
    </row>
    <row r="2079" spans="1:16" x14ac:dyDescent="0.25">
      <c r="A2079" t="s">
        <v>3171</v>
      </c>
      <c r="B2079">
        <v>1746</v>
      </c>
      <c r="C2079" s="3" t="str">
        <f>HYPERLINK("http://www.uniprot.org/uniprot/G7K1U1","tr|G7K1U1|G7K1U1_MEDTR")</f>
        <v>tr|G7K1U1|G7K1U1_MEDTR</v>
      </c>
      <c r="D2079" t="s">
        <v>3172</v>
      </c>
      <c r="E2079">
        <v>70.48</v>
      </c>
      <c r="F2079">
        <v>603</v>
      </c>
      <c r="G2079">
        <v>178</v>
      </c>
      <c r="H2079">
        <v>26</v>
      </c>
      <c r="I2079">
        <v>10</v>
      </c>
      <c r="J2079">
        <v>1740</v>
      </c>
      <c r="K2079">
        <v>1</v>
      </c>
      <c r="L2079">
        <v>20</v>
      </c>
      <c r="M2079">
        <v>606</v>
      </c>
      <c r="N2079" t="s">
        <v>18</v>
      </c>
      <c r="O2079">
        <v>0</v>
      </c>
      <c r="P2079">
        <v>2064</v>
      </c>
    </row>
    <row r="2080" spans="1:16" x14ac:dyDescent="0.25">
      <c r="A2080" t="s">
        <v>3173</v>
      </c>
      <c r="B2080">
        <v>966</v>
      </c>
      <c r="C2080" s="3" t="str">
        <f>HYPERLINK("http://www.uniprot.org/uniprot/G7K4N0","tr|G7K4N0|G7K4N0_MEDTR")</f>
        <v>tr|G7K4N0|G7K4N0_MEDTR</v>
      </c>
      <c r="D2080" t="s">
        <v>3174</v>
      </c>
      <c r="E2080">
        <v>72.83</v>
      </c>
      <c r="F2080">
        <v>324</v>
      </c>
      <c r="G2080">
        <v>88</v>
      </c>
      <c r="H2080">
        <v>3</v>
      </c>
      <c r="I2080">
        <v>1</v>
      </c>
      <c r="J2080">
        <v>963</v>
      </c>
      <c r="K2080">
        <v>1</v>
      </c>
      <c r="L2080">
        <v>34</v>
      </c>
      <c r="M2080">
        <v>354</v>
      </c>
      <c r="N2080" t="s">
        <v>18</v>
      </c>
      <c r="O2080" s="1">
        <v>4.7062800000000003E-128</v>
      </c>
      <c r="P2080">
        <v>1191</v>
      </c>
    </row>
    <row r="2081" spans="1:16" x14ac:dyDescent="0.25">
      <c r="A2081" t="s">
        <v>3175</v>
      </c>
      <c r="B2081">
        <v>996</v>
      </c>
      <c r="C2081" s="3" t="str">
        <f>HYPERLINK("http://www.uniprot.org/uniprot/G7KBL8","tr|G7KBL8|G7KBL8_MEDTR")</f>
        <v>tr|G7KBL8|G7KBL8_MEDTR</v>
      </c>
      <c r="D2081" t="s">
        <v>3176</v>
      </c>
      <c r="E2081">
        <v>46.4</v>
      </c>
      <c r="F2081">
        <v>181</v>
      </c>
      <c r="G2081">
        <v>97</v>
      </c>
      <c r="H2081">
        <v>4</v>
      </c>
      <c r="I2081">
        <v>1</v>
      </c>
      <c r="J2081">
        <v>531</v>
      </c>
      <c r="K2081">
        <v>1</v>
      </c>
      <c r="L2081">
        <v>1</v>
      </c>
      <c r="M2081">
        <v>176</v>
      </c>
      <c r="N2081" t="s">
        <v>18</v>
      </c>
      <c r="O2081" s="1">
        <v>1.1263200000000001E-31</v>
      </c>
      <c r="P2081">
        <v>360</v>
      </c>
    </row>
    <row r="2082" spans="1:16" x14ac:dyDescent="0.25">
      <c r="A2082" t="s">
        <v>3177</v>
      </c>
      <c r="B2082">
        <v>2019</v>
      </c>
      <c r="C2082" s="3" t="str">
        <f>HYPERLINK("http://www.uniprot.org/uniprot/G7JZA5","tr|G7JZA5|G7JZA5_MEDTR")</f>
        <v>tr|G7JZA5|G7JZA5_MEDTR</v>
      </c>
      <c r="D2082" t="s">
        <v>3178</v>
      </c>
      <c r="E2082">
        <v>78.17</v>
      </c>
      <c r="F2082">
        <v>733</v>
      </c>
      <c r="G2082">
        <v>160</v>
      </c>
      <c r="H2082">
        <v>61</v>
      </c>
      <c r="I2082">
        <v>1</v>
      </c>
      <c r="J2082">
        <v>2016</v>
      </c>
      <c r="K2082">
        <v>1</v>
      </c>
      <c r="L2082">
        <v>70</v>
      </c>
      <c r="M2082">
        <v>802</v>
      </c>
      <c r="N2082" t="s">
        <v>18</v>
      </c>
      <c r="O2082">
        <v>0</v>
      </c>
      <c r="P2082">
        <v>3016</v>
      </c>
    </row>
    <row r="2083" spans="1:16" x14ac:dyDescent="0.25">
      <c r="A2083" t="s">
        <v>3179</v>
      </c>
      <c r="B2083">
        <v>345</v>
      </c>
      <c r="C2083" s="3" t="str">
        <f>HYPERLINK("http://www.uniprot.org/uniprot/G7KSG6","tr|G7KSG6|G7KSG6_MEDTR")</f>
        <v>tr|G7KSG6|G7KSG6_MEDTR</v>
      </c>
      <c r="D2083" t="s">
        <v>3180</v>
      </c>
      <c r="E2083">
        <v>95.61</v>
      </c>
      <c r="F2083">
        <v>114</v>
      </c>
      <c r="G2083">
        <v>5</v>
      </c>
      <c r="H2083">
        <v>0</v>
      </c>
      <c r="I2083">
        <v>1</v>
      </c>
      <c r="J2083">
        <v>342</v>
      </c>
      <c r="K2083">
        <v>1</v>
      </c>
      <c r="L2083">
        <v>239</v>
      </c>
      <c r="M2083">
        <v>352</v>
      </c>
      <c r="N2083" t="s">
        <v>18</v>
      </c>
      <c r="O2083" s="1">
        <v>4.4858899999999999E-59</v>
      </c>
      <c r="P2083">
        <v>591</v>
      </c>
    </row>
    <row r="2084" spans="1:16" x14ac:dyDescent="0.25">
      <c r="A2084" t="s">
        <v>3181</v>
      </c>
      <c r="B2084">
        <v>1398</v>
      </c>
      <c r="C2084" s="3" t="str">
        <f>HYPERLINK("http://www.uniprot.org/uniprot/G7KXF8","tr|G7KXF8|G7KXF8_MEDTR")</f>
        <v>tr|G7KXF8|G7KXF8_MEDTR</v>
      </c>
      <c r="D2084" t="s">
        <v>3182</v>
      </c>
      <c r="E2084">
        <v>71.33</v>
      </c>
      <c r="F2084">
        <v>464</v>
      </c>
      <c r="G2084">
        <v>133</v>
      </c>
      <c r="H2084">
        <v>1</v>
      </c>
      <c r="I2084">
        <v>7</v>
      </c>
      <c r="J2084">
        <v>1395</v>
      </c>
      <c r="K2084">
        <v>1</v>
      </c>
      <c r="L2084">
        <v>2</v>
      </c>
      <c r="M2084">
        <v>452</v>
      </c>
      <c r="N2084" t="s">
        <v>18</v>
      </c>
      <c r="O2084" s="1">
        <v>5.08633E-178</v>
      </c>
      <c r="P2084">
        <v>1624</v>
      </c>
    </row>
    <row r="2085" spans="1:16" x14ac:dyDescent="0.25">
      <c r="A2085" t="s">
        <v>3183</v>
      </c>
      <c r="B2085">
        <v>561</v>
      </c>
      <c r="C2085" s="3" t="str">
        <f>HYPERLINK("http://www.uniprot.org/uniprot/G7IF81","tr|G7IF81|G7IF81_MEDTR")</f>
        <v>tr|G7IF81|G7IF81_MEDTR</v>
      </c>
      <c r="D2085" t="s">
        <v>3184</v>
      </c>
      <c r="E2085">
        <v>67.02</v>
      </c>
      <c r="F2085">
        <v>185</v>
      </c>
      <c r="G2085">
        <v>61</v>
      </c>
      <c r="H2085">
        <v>0</v>
      </c>
      <c r="I2085">
        <v>4</v>
      </c>
      <c r="J2085">
        <v>558</v>
      </c>
      <c r="K2085">
        <v>1</v>
      </c>
      <c r="L2085">
        <v>41</v>
      </c>
      <c r="M2085">
        <v>222</v>
      </c>
      <c r="N2085" t="s">
        <v>18</v>
      </c>
      <c r="O2085" s="1">
        <v>1.6211100000000001E-60</v>
      </c>
      <c r="P2085">
        <v>604</v>
      </c>
    </row>
    <row r="2086" spans="1:16" x14ac:dyDescent="0.25">
      <c r="A2086" t="s">
        <v>3185</v>
      </c>
      <c r="B2086">
        <v>1161</v>
      </c>
      <c r="C2086" s="3" t="str">
        <f>HYPERLINK("http://www.uniprot.org/uniprot/B7FIH7","tr|B7FIH7|B7FIH7_MEDTR")</f>
        <v>tr|B7FIH7|B7FIH7_MEDTR</v>
      </c>
      <c r="D2086" t="s">
        <v>581</v>
      </c>
      <c r="E2086">
        <v>88.18</v>
      </c>
      <c r="F2086">
        <v>381</v>
      </c>
      <c r="G2086">
        <v>45</v>
      </c>
      <c r="H2086">
        <v>0</v>
      </c>
      <c r="I2086">
        <v>13</v>
      </c>
      <c r="J2086">
        <v>1155</v>
      </c>
      <c r="K2086">
        <v>1</v>
      </c>
      <c r="L2086">
        <v>1</v>
      </c>
      <c r="M2086">
        <v>381</v>
      </c>
      <c r="N2086" t="s">
        <v>18</v>
      </c>
      <c r="O2086">
        <v>0</v>
      </c>
      <c r="P2086">
        <v>1733</v>
      </c>
    </row>
    <row r="2087" spans="1:16" x14ac:dyDescent="0.25">
      <c r="A2087" t="s">
        <v>3186</v>
      </c>
      <c r="B2087">
        <v>984</v>
      </c>
      <c r="C2087" s="3" t="str">
        <f>HYPERLINK("http://www.uniprot.org/uniprot/K7MMH8","tr|K7MMH8|K7MMH8_SOYBN")</f>
        <v>tr|K7MMH8|K7MMH8_SOYBN</v>
      </c>
      <c r="D2087" t="s">
        <v>28</v>
      </c>
      <c r="E2087">
        <v>65.540000000000006</v>
      </c>
      <c r="F2087">
        <v>296</v>
      </c>
      <c r="G2087">
        <v>102</v>
      </c>
      <c r="H2087">
        <v>9</v>
      </c>
      <c r="I2087">
        <v>121</v>
      </c>
      <c r="J2087">
        <v>981</v>
      </c>
      <c r="K2087">
        <v>1</v>
      </c>
      <c r="L2087">
        <v>671</v>
      </c>
      <c r="M2087">
        <v>966</v>
      </c>
      <c r="N2087" t="s">
        <v>18</v>
      </c>
      <c r="O2087" s="1">
        <v>2.2045200000000002E-96</v>
      </c>
      <c r="P2087">
        <v>918</v>
      </c>
    </row>
    <row r="2088" spans="1:16" x14ac:dyDescent="0.25">
      <c r="A2088" t="s">
        <v>3187</v>
      </c>
      <c r="B2088">
        <v>1263</v>
      </c>
      <c r="C2088" s="3" t="str">
        <f>HYPERLINK("http://www.uniprot.org/uniprot/G7I9D9","tr|G7I9D9|G7I9D9_MEDTR")</f>
        <v>tr|G7I9D9|G7I9D9_MEDTR</v>
      </c>
      <c r="D2088" t="s">
        <v>3188</v>
      </c>
      <c r="E2088">
        <v>65.66</v>
      </c>
      <c r="F2088">
        <v>431</v>
      </c>
      <c r="G2088">
        <v>148</v>
      </c>
      <c r="H2088">
        <v>11</v>
      </c>
      <c r="I2088">
        <v>1</v>
      </c>
      <c r="J2088">
        <v>1260</v>
      </c>
      <c r="K2088">
        <v>1</v>
      </c>
      <c r="L2088">
        <v>1</v>
      </c>
      <c r="M2088">
        <v>411</v>
      </c>
      <c r="N2088" t="s">
        <v>18</v>
      </c>
      <c r="O2088" s="1">
        <v>1.21111E-143</v>
      </c>
      <c r="P2088">
        <v>1327</v>
      </c>
    </row>
    <row r="2089" spans="1:16" x14ac:dyDescent="0.25">
      <c r="A2089" t="s">
        <v>3189</v>
      </c>
      <c r="B2089">
        <v>705</v>
      </c>
      <c r="C2089" s="3" t="str">
        <f>HYPERLINK("http://www.uniprot.org/uniprot/I1KAF0","tr|I1KAF0|I1KAF0_SOYBN")</f>
        <v>tr|I1KAF0|I1KAF0_SOYBN</v>
      </c>
      <c r="D2089" t="s">
        <v>28</v>
      </c>
      <c r="E2089">
        <v>83.18</v>
      </c>
      <c r="F2089">
        <v>226</v>
      </c>
      <c r="G2089">
        <v>38</v>
      </c>
      <c r="H2089">
        <v>0</v>
      </c>
      <c r="I2089">
        <v>1</v>
      </c>
      <c r="J2089">
        <v>678</v>
      </c>
      <c r="K2089">
        <v>1</v>
      </c>
      <c r="L2089">
        <v>1</v>
      </c>
      <c r="M2089">
        <v>226</v>
      </c>
      <c r="N2089" t="s">
        <v>18</v>
      </c>
      <c r="O2089" s="1">
        <v>4.8560899999999998E-103</v>
      </c>
      <c r="P2089">
        <v>973</v>
      </c>
    </row>
    <row r="2090" spans="1:16" x14ac:dyDescent="0.25">
      <c r="A2090" t="s">
        <v>3190</v>
      </c>
      <c r="B2090">
        <v>2727</v>
      </c>
      <c r="C2090" s="3" t="str">
        <f>HYPERLINK("http://www.uniprot.org/uniprot/K7MQ01","tr|K7MQ01|K7MQ01_SOYBN")</f>
        <v>tr|K7MQ01|K7MQ01_SOYBN</v>
      </c>
      <c r="D2090" t="s">
        <v>28</v>
      </c>
      <c r="E2090">
        <v>78.150000000000006</v>
      </c>
      <c r="F2090">
        <v>920</v>
      </c>
      <c r="G2090">
        <v>201</v>
      </c>
      <c r="H2090">
        <v>12</v>
      </c>
      <c r="I2090">
        <v>1</v>
      </c>
      <c r="J2090">
        <v>2724</v>
      </c>
      <c r="K2090">
        <v>1</v>
      </c>
      <c r="L2090">
        <v>3</v>
      </c>
      <c r="M2090">
        <v>920</v>
      </c>
      <c r="N2090" t="s">
        <v>18</v>
      </c>
      <c r="O2090">
        <v>0</v>
      </c>
      <c r="P2090">
        <v>3719</v>
      </c>
    </row>
    <row r="2091" spans="1:16" x14ac:dyDescent="0.25">
      <c r="A2091" t="s">
        <v>3191</v>
      </c>
      <c r="B2091">
        <v>1005</v>
      </c>
      <c r="C2091" s="3" t="str">
        <f>HYPERLINK("http://www.uniprot.org/uniprot/A2Q2T1","tr|A2Q2T1|A2Q2T1_MEDTR")</f>
        <v>tr|A2Q2T1|A2Q2T1_MEDTR</v>
      </c>
      <c r="D2091" t="s">
        <v>337</v>
      </c>
      <c r="E2091">
        <v>78.819999999999993</v>
      </c>
      <c r="F2091">
        <v>340</v>
      </c>
      <c r="G2091">
        <v>72</v>
      </c>
      <c r="H2091">
        <v>19</v>
      </c>
      <c r="I2091">
        <v>4</v>
      </c>
      <c r="J2091">
        <v>966</v>
      </c>
      <c r="K2091">
        <v>1</v>
      </c>
      <c r="L2091">
        <v>138</v>
      </c>
      <c r="M2091">
        <v>477</v>
      </c>
      <c r="N2091" t="s">
        <v>18</v>
      </c>
      <c r="O2091" s="1">
        <v>6.2765899999999998E-147</v>
      </c>
      <c r="P2091">
        <v>1354</v>
      </c>
    </row>
    <row r="2092" spans="1:16" x14ac:dyDescent="0.25">
      <c r="A2092" t="s">
        <v>3192</v>
      </c>
      <c r="B2092">
        <v>513</v>
      </c>
      <c r="C2092" s="3" t="str">
        <f>HYPERLINK("http://www.uniprot.org/uniprot/G7LHZ7","tr|G7LHZ7|G7LHZ7_MEDTR")</f>
        <v>tr|G7LHZ7|G7LHZ7_MEDTR</v>
      </c>
      <c r="D2092" t="s">
        <v>3193</v>
      </c>
      <c r="E2092">
        <v>89.53</v>
      </c>
      <c r="F2092">
        <v>172</v>
      </c>
      <c r="G2092">
        <v>18</v>
      </c>
      <c r="H2092">
        <v>2</v>
      </c>
      <c r="I2092">
        <v>1</v>
      </c>
      <c r="J2092">
        <v>510</v>
      </c>
      <c r="K2092">
        <v>1</v>
      </c>
      <c r="L2092">
        <v>1</v>
      </c>
      <c r="M2092">
        <v>172</v>
      </c>
      <c r="N2092" t="s">
        <v>18</v>
      </c>
      <c r="O2092" s="1">
        <v>4.1081599999999999E-84</v>
      </c>
      <c r="P2092">
        <v>807</v>
      </c>
    </row>
    <row r="2093" spans="1:16" x14ac:dyDescent="0.25">
      <c r="A2093" t="s">
        <v>3194</v>
      </c>
      <c r="B2093">
        <v>4458</v>
      </c>
      <c r="C2093" s="3" t="str">
        <f>HYPERLINK("http://www.uniprot.org/uniprot/G7LAL2","tr|G7LAL2|G7LAL2_MEDTR")</f>
        <v>tr|G7LAL2|G7LAL2_MEDTR</v>
      </c>
      <c r="D2093" t="s">
        <v>3195</v>
      </c>
      <c r="E2093">
        <v>90.43</v>
      </c>
      <c r="F2093">
        <v>1485</v>
      </c>
      <c r="G2093">
        <v>142</v>
      </c>
      <c r="H2093">
        <v>0</v>
      </c>
      <c r="I2093">
        <v>1</v>
      </c>
      <c r="J2093">
        <v>4455</v>
      </c>
      <c r="K2093">
        <v>1</v>
      </c>
      <c r="L2093">
        <v>1</v>
      </c>
      <c r="M2093">
        <v>1484</v>
      </c>
      <c r="N2093" t="s">
        <v>18</v>
      </c>
      <c r="O2093">
        <v>0</v>
      </c>
      <c r="P2093">
        <v>6797</v>
      </c>
    </row>
    <row r="2094" spans="1:16" x14ac:dyDescent="0.25">
      <c r="A2094" t="s">
        <v>3196</v>
      </c>
      <c r="B2094">
        <v>297</v>
      </c>
      <c r="C2094" s="3" t="str">
        <f>HYPERLINK("http://www.uniprot.org/uniprot/I3SR24","tr|I3SR24|I3SR24_MEDTR")</f>
        <v>tr|I3SR24|I3SR24_MEDTR</v>
      </c>
      <c r="D2094" t="s">
        <v>386</v>
      </c>
      <c r="E2094">
        <v>96.93</v>
      </c>
      <c r="F2094">
        <v>98</v>
      </c>
      <c r="G2094">
        <v>3</v>
      </c>
      <c r="H2094">
        <v>0</v>
      </c>
      <c r="I2094">
        <v>1</v>
      </c>
      <c r="J2094">
        <v>294</v>
      </c>
      <c r="K2094">
        <v>1</v>
      </c>
      <c r="L2094">
        <v>1</v>
      </c>
      <c r="M2094">
        <v>98</v>
      </c>
      <c r="N2094" t="s">
        <v>18</v>
      </c>
      <c r="O2094" s="1">
        <v>2.8130500000000002E-48</v>
      </c>
      <c r="P2094">
        <v>498</v>
      </c>
    </row>
    <row r="2095" spans="1:16" x14ac:dyDescent="0.25">
      <c r="A2095" t="s">
        <v>3197</v>
      </c>
      <c r="B2095">
        <v>417</v>
      </c>
      <c r="C2095" s="3" t="str">
        <f>HYPERLINK("http://www.uniprot.org/uniprot/G7KS34","tr|G7KS34|G7KS34_MEDTR")</f>
        <v>tr|G7KS34|G7KS34_MEDTR</v>
      </c>
      <c r="D2095" t="s">
        <v>3198</v>
      </c>
      <c r="E2095">
        <v>40.4</v>
      </c>
      <c r="F2095">
        <v>99</v>
      </c>
      <c r="G2095">
        <v>59</v>
      </c>
      <c r="H2095">
        <v>0</v>
      </c>
      <c r="I2095">
        <v>19</v>
      </c>
      <c r="J2095">
        <v>315</v>
      </c>
      <c r="K2095">
        <v>1</v>
      </c>
      <c r="L2095">
        <v>319</v>
      </c>
      <c r="M2095">
        <v>417</v>
      </c>
      <c r="N2095" t="s">
        <v>18</v>
      </c>
      <c r="O2095" s="1">
        <v>2.3921100000000001E-15</v>
      </c>
      <c r="P2095">
        <v>214</v>
      </c>
    </row>
    <row r="2096" spans="1:16" x14ac:dyDescent="0.25">
      <c r="A2096" t="s">
        <v>3199</v>
      </c>
      <c r="B2096">
        <v>417</v>
      </c>
      <c r="C2096" s="3" t="str">
        <f>HYPERLINK("http://www.uniprot.org/uniprot/G7JGN5","tr|G7JGN5|G7JGN5_MEDTR")</f>
        <v>tr|G7JGN5|G7JGN5_MEDTR</v>
      </c>
      <c r="D2096" t="s">
        <v>3200</v>
      </c>
      <c r="E2096">
        <v>46.11</v>
      </c>
      <c r="F2096">
        <v>180</v>
      </c>
      <c r="G2096">
        <v>97</v>
      </c>
      <c r="H2096">
        <v>47</v>
      </c>
      <c r="I2096">
        <v>16</v>
      </c>
      <c r="J2096">
        <v>414</v>
      </c>
      <c r="K2096">
        <v>1</v>
      </c>
      <c r="L2096">
        <v>7</v>
      </c>
      <c r="M2096">
        <v>183</v>
      </c>
      <c r="N2096" t="s">
        <v>18</v>
      </c>
      <c r="O2096" s="1">
        <v>6.71008E-26</v>
      </c>
      <c r="P2096">
        <v>305</v>
      </c>
    </row>
    <row r="2097" spans="1:16" x14ac:dyDescent="0.25">
      <c r="A2097" t="s">
        <v>3201</v>
      </c>
      <c r="B2097">
        <v>1968</v>
      </c>
      <c r="C2097" s="3" t="str">
        <f>HYPERLINK("http://www.uniprot.org/uniprot/I1JZH1","tr|I1JZH1|I1JZH1_SOYBN")</f>
        <v>tr|I1JZH1|I1JZH1_SOYBN</v>
      </c>
      <c r="D2097" t="s">
        <v>71</v>
      </c>
      <c r="E2097">
        <v>69.92</v>
      </c>
      <c r="F2097">
        <v>665</v>
      </c>
      <c r="G2097">
        <v>200</v>
      </c>
      <c r="H2097">
        <v>10</v>
      </c>
      <c r="I2097">
        <v>1</v>
      </c>
      <c r="J2097">
        <v>1965</v>
      </c>
      <c r="K2097">
        <v>1</v>
      </c>
      <c r="L2097">
        <v>1</v>
      </c>
      <c r="M2097">
        <v>630</v>
      </c>
      <c r="N2097" t="s">
        <v>18</v>
      </c>
      <c r="O2097">
        <v>0</v>
      </c>
      <c r="P2097">
        <v>2371</v>
      </c>
    </row>
    <row r="2098" spans="1:16" x14ac:dyDescent="0.25">
      <c r="A2098" t="s">
        <v>3202</v>
      </c>
      <c r="B2098">
        <v>351</v>
      </c>
      <c r="C2098" s="3" t="str">
        <f>HYPERLINK("http://www.uniprot.org/uniprot/G7K4M4","tr|G7K4M4|G7K4M4_MEDTR")</f>
        <v>tr|G7K4M4|G7K4M4_MEDTR</v>
      </c>
      <c r="D2098" t="s">
        <v>517</v>
      </c>
      <c r="E2098">
        <v>52.63</v>
      </c>
      <c r="F2098">
        <v>57</v>
      </c>
      <c r="G2098">
        <v>27</v>
      </c>
      <c r="H2098">
        <v>0</v>
      </c>
      <c r="I2098">
        <v>4</v>
      </c>
      <c r="J2098">
        <v>174</v>
      </c>
      <c r="K2098">
        <v>1</v>
      </c>
      <c r="L2098">
        <v>485</v>
      </c>
      <c r="M2098">
        <v>541</v>
      </c>
      <c r="N2098" t="s">
        <v>18</v>
      </c>
      <c r="O2098" s="1">
        <v>9.7307900000000005E-9</v>
      </c>
      <c r="P2098">
        <v>157</v>
      </c>
    </row>
    <row r="2099" spans="1:16" x14ac:dyDescent="0.25">
      <c r="A2099" t="s">
        <v>3203</v>
      </c>
      <c r="B2099">
        <v>492</v>
      </c>
      <c r="C2099" s="3" t="str">
        <f>HYPERLINK("http://www.uniprot.org/uniprot/G7K6V8","tr|G7K6V8|G7K6V8_MEDTR")</f>
        <v>tr|G7K6V8|G7K6V8_MEDTR</v>
      </c>
      <c r="D2099" t="s">
        <v>3204</v>
      </c>
      <c r="E2099">
        <v>53.43</v>
      </c>
      <c r="F2099">
        <v>204</v>
      </c>
      <c r="G2099">
        <v>95</v>
      </c>
      <c r="H2099">
        <v>41</v>
      </c>
      <c r="I2099">
        <v>1</v>
      </c>
      <c r="J2099">
        <v>489</v>
      </c>
      <c r="K2099">
        <v>1</v>
      </c>
      <c r="L2099">
        <v>1</v>
      </c>
      <c r="M2099">
        <v>202</v>
      </c>
      <c r="N2099" t="s">
        <v>18</v>
      </c>
      <c r="O2099" s="1">
        <v>1.94842E-46</v>
      </c>
      <c r="P2099">
        <v>482</v>
      </c>
    </row>
    <row r="2100" spans="1:16" x14ac:dyDescent="0.25">
      <c r="A2100" t="s">
        <v>3205</v>
      </c>
      <c r="B2100">
        <v>1230</v>
      </c>
      <c r="C2100" s="3" t="str">
        <f>HYPERLINK("http://www.uniprot.org/uniprot/K7MNX2","tr|K7MNX2|K7MNX2_SOYBN")</f>
        <v>tr|K7MNX2|K7MNX2_SOYBN</v>
      </c>
      <c r="D2100" t="s">
        <v>28</v>
      </c>
      <c r="E2100">
        <v>26.21</v>
      </c>
      <c r="F2100">
        <v>206</v>
      </c>
      <c r="G2100">
        <v>152</v>
      </c>
      <c r="H2100">
        <v>32</v>
      </c>
      <c r="I2100">
        <v>307</v>
      </c>
      <c r="J2100">
        <v>828</v>
      </c>
      <c r="K2100">
        <v>1</v>
      </c>
      <c r="L2100">
        <v>272</v>
      </c>
      <c r="M2100">
        <v>477</v>
      </c>
      <c r="N2100" t="s">
        <v>18</v>
      </c>
      <c r="O2100" s="1">
        <v>4.7434399999999998E-12</v>
      </c>
      <c r="P2100">
        <v>192</v>
      </c>
    </row>
    <row r="2101" spans="1:16" x14ac:dyDescent="0.25">
      <c r="A2101" t="s">
        <v>3206</v>
      </c>
      <c r="B2101">
        <v>702</v>
      </c>
      <c r="C2101" s="3" t="str">
        <f>HYPERLINK("http://www.uniprot.org/uniprot/K7MNX2","tr|K7MNX2|K7MNX2_SOYBN")</f>
        <v>tr|K7MNX2|K7MNX2_SOYBN</v>
      </c>
      <c r="D2101" t="s">
        <v>28</v>
      </c>
      <c r="E2101">
        <v>24.32</v>
      </c>
      <c r="F2101">
        <v>111</v>
      </c>
      <c r="G2101">
        <v>84</v>
      </c>
      <c r="H2101">
        <v>2</v>
      </c>
      <c r="I2101">
        <v>1</v>
      </c>
      <c r="J2101">
        <v>327</v>
      </c>
      <c r="K2101">
        <v>1</v>
      </c>
      <c r="L2101">
        <v>404</v>
      </c>
      <c r="M2101">
        <v>514</v>
      </c>
      <c r="N2101" t="s">
        <v>18</v>
      </c>
      <c r="O2101" s="1">
        <v>1.6978600000000001E-7</v>
      </c>
      <c r="P2101">
        <v>149</v>
      </c>
    </row>
    <row r="2102" spans="1:16" x14ac:dyDescent="0.25">
      <c r="A2102" t="s">
        <v>3207</v>
      </c>
      <c r="B2102">
        <v>1410</v>
      </c>
      <c r="C2102" s="3" t="str">
        <f>HYPERLINK("http://www.uniprot.org/uniprot/G7IJ15","tr|G7IJ15|G7IJ15_MEDTR")</f>
        <v>tr|G7IJ15|G7IJ15_MEDTR</v>
      </c>
      <c r="D2102" t="s">
        <v>495</v>
      </c>
      <c r="E2102">
        <v>38.369999999999997</v>
      </c>
      <c r="F2102">
        <v>258</v>
      </c>
      <c r="G2102">
        <v>159</v>
      </c>
      <c r="H2102">
        <v>22</v>
      </c>
      <c r="I2102">
        <v>562</v>
      </c>
      <c r="J2102">
        <v>1269</v>
      </c>
      <c r="K2102">
        <v>1</v>
      </c>
      <c r="L2102">
        <v>22</v>
      </c>
      <c r="M2102">
        <v>276</v>
      </c>
      <c r="N2102" t="s">
        <v>18</v>
      </c>
      <c r="O2102" s="1">
        <v>8.8515900000000008E-37</v>
      </c>
      <c r="P2102">
        <v>406</v>
      </c>
    </row>
    <row r="2103" spans="1:16" x14ac:dyDescent="0.25">
      <c r="A2103" t="s">
        <v>3208</v>
      </c>
      <c r="B2103">
        <v>174</v>
      </c>
      <c r="C2103" s="3" t="str">
        <f>HYPERLINK("http://www.uniprot.org/uniprot/I1MV99","tr|I1MV99|I1MV99_SOYBN")</f>
        <v>tr|I1MV99|I1MV99_SOYBN</v>
      </c>
      <c r="D2103" t="s">
        <v>28</v>
      </c>
      <c r="E2103">
        <v>80.7</v>
      </c>
      <c r="F2103">
        <v>57</v>
      </c>
      <c r="G2103">
        <v>11</v>
      </c>
      <c r="H2103">
        <v>0</v>
      </c>
      <c r="I2103">
        <v>1</v>
      </c>
      <c r="J2103">
        <v>171</v>
      </c>
      <c r="K2103">
        <v>1</v>
      </c>
      <c r="L2103">
        <v>1</v>
      </c>
      <c r="M2103">
        <v>57</v>
      </c>
      <c r="N2103" t="s">
        <v>18</v>
      </c>
      <c r="O2103" s="1">
        <v>1.6146500000000001E-19</v>
      </c>
      <c r="P2103">
        <v>250</v>
      </c>
    </row>
    <row r="2104" spans="1:16" x14ac:dyDescent="0.25">
      <c r="A2104" t="s">
        <v>3209</v>
      </c>
      <c r="B2104">
        <v>351</v>
      </c>
      <c r="C2104" s="3" t="str">
        <f>HYPERLINK("http://www.uniprot.org/uniprot/G7KP14","tr|G7KP14|G7KP14_MEDTR")</f>
        <v>tr|G7KP14|G7KP14_MEDTR</v>
      </c>
      <c r="D2104" t="s">
        <v>1548</v>
      </c>
      <c r="E2104">
        <v>41.81</v>
      </c>
      <c r="F2104">
        <v>110</v>
      </c>
      <c r="G2104">
        <v>64</v>
      </c>
      <c r="H2104">
        <v>1</v>
      </c>
      <c r="I2104">
        <v>7</v>
      </c>
      <c r="J2104">
        <v>333</v>
      </c>
      <c r="K2104">
        <v>1</v>
      </c>
      <c r="L2104">
        <v>43</v>
      </c>
      <c r="M2104">
        <v>144</v>
      </c>
      <c r="N2104" t="s">
        <v>18</v>
      </c>
      <c r="O2104" s="1">
        <v>1.1107699999999999E-12</v>
      </c>
      <c r="P2104">
        <v>191</v>
      </c>
    </row>
    <row r="2105" spans="1:16" x14ac:dyDescent="0.25">
      <c r="A2105" t="s">
        <v>3210</v>
      </c>
      <c r="B2105">
        <v>285</v>
      </c>
      <c r="C2105" s="3" t="str">
        <f>HYPERLINK("http://www.uniprot.org/uniprot/G7J9I6","tr|G7J9I6|G7J9I6_MEDTR")</f>
        <v>tr|G7J9I6|G7J9I6_MEDTR</v>
      </c>
      <c r="D2105" t="s">
        <v>1413</v>
      </c>
      <c r="E2105">
        <v>51.19</v>
      </c>
      <c r="F2105">
        <v>84</v>
      </c>
      <c r="G2105">
        <v>41</v>
      </c>
      <c r="H2105">
        <v>0</v>
      </c>
      <c r="I2105">
        <v>1</v>
      </c>
      <c r="J2105">
        <v>252</v>
      </c>
      <c r="K2105">
        <v>1</v>
      </c>
      <c r="L2105">
        <v>162</v>
      </c>
      <c r="M2105">
        <v>243</v>
      </c>
      <c r="N2105" t="s">
        <v>18</v>
      </c>
      <c r="O2105" s="1">
        <v>3.8838800000000003E-18</v>
      </c>
      <c r="P2105">
        <v>238</v>
      </c>
    </row>
    <row r="2106" spans="1:16" x14ac:dyDescent="0.25">
      <c r="A2106" t="s">
        <v>3211</v>
      </c>
      <c r="B2106">
        <v>1341</v>
      </c>
      <c r="C2106" s="3" t="str">
        <f>HYPERLINK("http://www.uniprot.org/uniprot/A2Q492","tr|A2Q492|A2Q492_MEDTR")</f>
        <v>tr|A2Q492|A2Q492_MEDTR</v>
      </c>
      <c r="D2106" t="s">
        <v>3212</v>
      </c>
      <c r="E2106">
        <v>86.77</v>
      </c>
      <c r="F2106">
        <v>431</v>
      </c>
      <c r="G2106">
        <v>57</v>
      </c>
      <c r="H2106">
        <v>0</v>
      </c>
      <c r="I2106">
        <v>10</v>
      </c>
      <c r="J2106">
        <v>1302</v>
      </c>
      <c r="K2106">
        <v>1</v>
      </c>
      <c r="L2106">
        <v>70</v>
      </c>
      <c r="M2106">
        <v>500</v>
      </c>
      <c r="N2106" t="s">
        <v>18</v>
      </c>
      <c r="O2106">
        <v>0</v>
      </c>
      <c r="P2106">
        <v>1943</v>
      </c>
    </row>
    <row r="2107" spans="1:16" x14ac:dyDescent="0.25">
      <c r="A2107" t="s">
        <v>3213</v>
      </c>
      <c r="B2107">
        <v>639</v>
      </c>
      <c r="C2107" s="3" t="str">
        <f>HYPERLINK("http://www.uniprot.org/uniprot/G7II42","tr|G7II42|G7II42_MEDTR")</f>
        <v>tr|G7II42|G7II42_MEDTR</v>
      </c>
      <c r="D2107" t="s">
        <v>3214</v>
      </c>
      <c r="E2107">
        <v>82.58</v>
      </c>
      <c r="F2107">
        <v>155</v>
      </c>
      <c r="G2107">
        <v>27</v>
      </c>
      <c r="H2107">
        <v>0</v>
      </c>
      <c r="I2107">
        <v>145</v>
      </c>
      <c r="J2107">
        <v>609</v>
      </c>
      <c r="K2107">
        <v>1</v>
      </c>
      <c r="L2107">
        <v>2</v>
      </c>
      <c r="M2107">
        <v>156</v>
      </c>
      <c r="N2107" t="s">
        <v>18</v>
      </c>
      <c r="O2107" s="1">
        <v>2.2157099999999999E-66</v>
      </c>
      <c r="P2107">
        <v>656</v>
      </c>
    </row>
    <row r="2108" spans="1:16" x14ac:dyDescent="0.25">
      <c r="A2108" t="s">
        <v>3215</v>
      </c>
      <c r="B2108">
        <v>345</v>
      </c>
      <c r="C2108" s="3" t="str">
        <f>HYPERLINK("http://www.uniprot.org/uniprot/G7IRK4","tr|G7IRK4|G7IRK4_MEDTR")</f>
        <v>tr|G7IRK4|G7IRK4_MEDTR</v>
      </c>
      <c r="D2108" t="s">
        <v>3216</v>
      </c>
      <c r="E2108">
        <v>94.89</v>
      </c>
      <c r="F2108">
        <v>98</v>
      </c>
      <c r="G2108">
        <v>5</v>
      </c>
      <c r="H2108">
        <v>0</v>
      </c>
      <c r="I2108">
        <v>7</v>
      </c>
      <c r="J2108">
        <v>300</v>
      </c>
      <c r="K2108">
        <v>1</v>
      </c>
      <c r="L2108">
        <v>7</v>
      </c>
      <c r="M2108">
        <v>104</v>
      </c>
      <c r="N2108" t="s">
        <v>18</v>
      </c>
      <c r="O2108" s="1">
        <v>3.3345299999999999E-46</v>
      </c>
      <c r="P2108">
        <v>480</v>
      </c>
    </row>
    <row r="2109" spans="1:16" x14ac:dyDescent="0.25">
      <c r="A2109" t="s">
        <v>3217</v>
      </c>
      <c r="B2109">
        <v>996</v>
      </c>
      <c r="C2109" s="3" t="str">
        <f>HYPERLINK("http://www.uniprot.org/uniprot/G7K4N2","tr|G7K4N2|G7K4N2_MEDTR")</f>
        <v>tr|G7K4N2|G7K4N2_MEDTR</v>
      </c>
      <c r="D2109" t="s">
        <v>3218</v>
      </c>
      <c r="E2109">
        <v>77.47</v>
      </c>
      <c r="F2109">
        <v>333</v>
      </c>
      <c r="G2109">
        <v>75</v>
      </c>
      <c r="H2109">
        <v>32</v>
      </c>
      <c r="I2109">
        <v>91</v>
      </c>
      <c r="J2109">
        <v>993</v>
      </c>
      <c r="K2109">
        <v>1</v>
      </c>
      <c r="L2109">
        <v>27</v>
      </c>
      <c r="M2109">
        <v>359</v>
      </c>
      <c r="N2109" t="s">
        <v>18</v>
      </c>
      <c r="O2109" s="1">
        <v>6.1769599999999995E-147</v>
      </c>
      <c r="P2109">
        <v>1354</v>
      </c>
    </row>
    <row r="2110" spans="1:16" x14ac:dyDescent="0.25">
      <c r="A2110" t="s">
        <v>3219</v>
      </c>
      <c r="B2110">
        <v>537</v>
      </c>
      <c r="C2110" s="3" t="str">
        <f>HYPERLINK("http://www.uniprot.org/uniprot/O65757","tr|O65757|O65757_CICAR")</f>
        <v>tr|O65757|O65757_CICAR</v>
      </c>
      <c r="D2110" t="s">
        <v>3220</v>
      </c>
      <c r="E2110">
        <v>84.76</v>
      </c>
      <c r="F2110">
        <v>105</v>
      </c>
      <c r="G2110">
        <v>16</v>
      </c>
      <c r="H2110">
        <v>0</v>
      </c>
      <c r="I2110">
        <v>1</v>
      </c>
      <c r="J2110">
        <v>315</v>
      </c>
      <c r="K2110">
        <v>1</v>
      </c>
      <c r="L2110">
        <v>1</v>
      </c>
      <c r="M2110">
        <v>105</v>
      </c>
      <c r="N2110" t="s">
        <v>18</v>
      </c>
      <c r="O2110" s="1">
        <v>3.0389099999999998E-39</v>
      </c>
      <c r="P2110">
        <v>420</v>
      </c>
    </row>
    <row r="2111" spans="1:16" x14ac:dyDescent="0.25">
      <c r="A2111" t="s">
        <v>3221</v>
      </c>
      <c r="B2111">
        <v>801</v>
      </c>
      <c r="C2111" s="3" t="str">
        <f>HYPERLINK("http://www.uniprot.org/uniprot/G7KSG5","tr|G7KSG5|G7KSG5_MEDTR")</f>
        <v>tr|G7KSG5|G7KSG5_MEDTR</v>
      </c>
      <c r="D2111" t="s">
        <v>3222</v>
      </c>
      <c r="E2111">
        <v>57.92</v>
      </c>
      <c r="F2111">
        <v>309</v>
      </c>
      <c r="G2111">
        <v>130</v>
      </c>
      <c r="H2111">
        <v>43</v>
      </c>
      <c r="I2111">
        <v>1</v>
      </c>
      <c r="J2111">
        <v>798</v>
      </c>
      <c r="K2111">
        <v>1</v>
      </c>
      <c r="L2111">
        <v>1</v>
      </c>
      <c r="M2111">
        <v>300</v>
      </c>
      <c r="N2111" t="s">
        <v>18</v>
      </c>
      <c r="O2111" s="1">
        <v>1.01824E-76</v>
      </c>
      <c r="P2111">
        <v>747</v>
      </c>
    </row>
    <row r="2112" spans="1:16" x14ac:dyDescent="0.25">
      <c r="A2112" t="s">
        <v>3223</v>
      </c>
      <c r="B2112">
        <v>4548</v>
      </c>
      <c r="C2112" s="3" t="str">
        <f>HYPERLINK("http://www.uniprot.org/uniprot/G7IF78","tr|G7IF78|G7IF78_MEDTR")</f>
        <v>tr|G7IF78|G7IF78_MEDTR</v>
      </c>
      <c r="D2112" t="s">
        <v>3224</v>
      </c>
      <c r="E2112">
        <v>82.66</v>
      </c>
      <c r="F2112">
        <v>1517</v>
      </c>
      <c r="G2112">
        <v>263</v>
      </c>
      <c r="H2112">
        <v>4</v>
      </c>
      <c r="I2112">
        <v>7</v>
      </c>
      <c r="J2112">
        <v>4545</v>
      </c>
      <c r="K2112">
        <v>1</v>
      </c>
      <c r="L2112">
        <v>2</v>
      </c>
      <c r="M2112">
        <v>1515</v>
      </c>
      <c r="N2112" t="s">
        <v>18</v>
      </c>
      <c r="O2112">
        <v>0</v>
      </c>
      <c r="P2112">
        <v>6395</v>
      </c>
    </row>
    <row r="2113" spans="1:16" x14ac:dyDescent="0.25">
      <c r="A2113" t="s">
        <v>3225</v>
      </c>
      <c r="B2113">
        <v>1998</v>
      </c>
      <c r="C2113" s="3" t="str">
        <f>HYPERLINK("http://www.uniprot.org/uniprot/I1NFP5","tr|I1NFP5|I1NFP5_SOYBN")</f>
        <v>tr|I1NFP5|I1NFP5_SOYBN</v>
      </c>
      <c r="D2113" t="s">
        <v>28</v>
      </c>
      <c r="E2113">
        <v>79.91</v>
      </c>
      <c r="F2113">
        <v>667</v>
      </c>
      <c r="G2113">
        <v>134</v>
      </c>
      <c r="H2113">
        <v>2</v>
      </c>
      <c r="I2113">
        <v>1</v>
      </c>
      <c r="J2113">
        <v>1995</v>
      </c>
      <c r="K2113">
        <v>1</v>
      </c>
      <c r="L2113">
        <v>44</v>
      </c>
      <c r="M2113">
        <v>710</v>
      </c>
      <c r="N2113" t="s">
        <v>18</v>
      </c>
      <c r="O2113">
        <v>0</v>
      </c>
      <c r="P2113">
        <v>2685</v>
      </c>
    </row>
    <row r="2114" spans="1:16" x14ac:dyDescent="0.25">
      <c r="A2114" t="s">
        <v>3226</v>
      </c>
      <c r="B2114">
        <v>1056</v>
      </c>
      <c r="C2114" s="3" t="str">
        <f>HYPERLINK("http://www.uniprot.org/uniprot/I1M9W9","tr|I1M9W9|I1M9W9_SOYBN")</f>
        <v>tr|I1M9W9|I1M9W9_SOYBN</v>
      </c>
      <c r="D2114" t="s">
        <v>28</v>
      </c>
      <c r="E2114">
        <v>86.75</v>
      </c>
      <c r="F2114">
        <v>317</v>
      </c>
      <c r="G2114">
        <v>42</v>
      </c>
      <c r="H2114">
        <v>2</v>
      </c>
      <c r="I2114">
        <v>4</v>
      </c>
      <c r="J2114">
        <v>948</v>
      </c>
      <c r="K2114">
        <v>1</v>
      </c>
      <c r="L2114">
        <v>225</v>
      </c>
      <c r="M2114">
        <v>541</v>
      </c>
      <c r="N2114" t="s">
        <v>18</v>
      </c>
      <c r="O2114" s="1">
        <v>2.5936099999999999E-154</v>
      </c>
      <c r="P2114">
        <v>1418</v>
      </c>
    </row>
    <row r="2115" spans="1:16" x14ac:dyDescent="0.25">
      <c r="A2115" t="s">
        <v>3227</v>
      </c>
      <c r="B2115">
        <v>1827</v>
      </c>
      <c r="C2115" s="3" t="str">
        <f>HYPERLINK("http://www.uniprot.org/uniprot/I3SIL8","tr|I3SIL8|I3SIL8_MEDTR")</f>
        <v>tr|I3SIL8|I3SIL8_MEDTR</v>
      </c>
      <c r="D2115" t="s">
        <v>22</v>
      </c>
      <c r="E2115">
        <v>73.2</v>
      </c>
      <c r="F2115">
        <v>586</v>
      </c>
      <c r="G2115">
        <v>157</v>
      </c>
      <c r="H2115">
        <v>3</v>
      </c>
      <c r="I2115">
        <v>76</v>
      </c>
      <c r="J2115">
        <v>1824</v>
      </c>
      <c r="K2115">
        <v>1</v>
      </c>
      <c r="L2115">
        <v>25</v>
      </c>
      <c r="M2115">
        <v>605</v>
      </c>
      <c r="N2115" t="s">
        <v>18</v>
      </c>
      <c r="O2115">
        <v>0</v>
      </c>
      <c r="P2115">
        <v>2183</v>
      </c>
    </row>
    <row r="2116" spans="1:16" x14ac:dyDescent="0.25">
      <c r="A2116" t="s">
        <v>3228</v>
      </c>
      <c r="B2116">
        <v>2196</v>
      </c>
      <c r="C2116" s="3" t="str">
        <f>HYPERLINK("http://www.uniprot.org/uniprot/K7KM53","tr|K7KM53|K7KM53_SOYBN")</f>
        <v>tr|K7KM53|K7KM53_SOYBN</v>
      </c>
      <c r="D2116" t="s">
        <v>28</v>
      </c>
      <c r="E2116">
        <v>76.48</v>
      </c>
      <c r="F2116">
        <v>740</v>
      </c>
      <c r="G2116">
        <v>174</v>
      </c>
      <c r="H2116">
        <v>13</v>
      </c>
      <c r="I2116">
        <v>13</v>
      </c>
      <c r="J2116">
        <v>2193</v>
      </c>
      <c r="K2116">
        <v>1</v>
      </c>
      <c r="L2116">
        <v>14</v>
      </c>
      <c r="M2116">
        <v>750</v>
      </c>
      <c r="N2116" t="s">
        <v>18</v>
      </c>
      <c r="O2116">
        <v>0</v>
      </c>
      <c r="P2116">
        <v>2801</v>
      </c>
    </row>
    <row r="2117" spans="1:16" x14ac:dyDescent="0.25">
      <c r="A2117" t="s">
        <v>3229</v>
      </c>
      <c r="B2117">
        <v>1131</v>
      </c>
      <c r="C2117" s="3" t="str">
        <f>HYPERLINK("http://www.uniprot.org/uniprot/B7FGT2","tr|B7FGT2|B7FGT2_MEDTR")</f>
        <v>tr|B7FGT2|B7FGT2_MEDTR</v>
      </c>
      <c r="D2117" t="s">
        <v>581</v>
      </c>
      <c r="E2117">
        <v>69.23</v>
      </c>
      <c r="F2117">
        <v>208</v>
      </c>
      <c r="G2117">
        <v>64</v>
      </c>
      <c r="H2117">
        <v>3</v>
      </c>
      <c r="I2117">
        <v>1</v>
      </c>
      <c r="J2117">
        <v>615</v>
      </c>
      <c r="K2117">
        <v>1</v>
      </c>
      <c r="L2117">
        <v>1</v>
      </c>
      <c r="M2117">
        <v>192</v>
      </c>
      <c r="N2117" t="s">
        <v>18</v>
      </c>
      <c r="O2117" s="1">
        <v>6.5794099999999996E-66</v>
      </c>
      <c r="P2117">
        <v>656</v>
      </c>
    </row>
    <row r="2118" spans="1:16" x14ac:dyDescent="0.25">
      <c r="A2118" t="s">
        <v>3230</v>
      </c>
      <c r="B2118">
        <v>711</v>
      </c>
      <c r="C2118" s="3" t="str">
        <f>HYPERLINK("http://www.uniprot.org/uniprot/I3SNR6","tr|I3SNR6|I3SNR6_MEDTR")</f>
        <v>tr|I3SNR6|I3SNR6_MEDTR</v>
      </c>
      <c r="D2118" t="s">
        <v>22</v>
      </c>
      <c r="E2118">
        <v>87.34</v>
      </c>
      <c r="F2118">
        <v>237</v>
      </c>
      <c r="G2118">
        <v>30</v>
      </c>
      <c r="H2118">
        <v>1</v>
      </c>
      <c r="I2118">
        <v>1</v>
      </c>
      <c r="J2118">
        <v>708</v>
      </c>
      <c r="K2118">
        <v>1</v>
      </c>
      <c r="L2118">
        <v>1</v>
      </c>
      <c r="M2118">
        <v>237</v>
      </c>
      <c r="N2118" t="s">
        <v>18</v>
      </c>
      <c r="O2118" s="1">
        <v>1.1354E-123</v>
      </c>
      <c r="P2118">
        <v>1151</v>
      </c>
    </row>
    <row r="2119" spans="1:16" x14ac:dyDescent="0.25">
      <c r="A2119" t="s">
        <v>3231</v>
      </c>
      <c r="B2119">
        <v>1059</v>
      </c>
      <c r="C2119" s="3" t="str">
        <f>HYPERLINK("http://www.uniprot.org/uniprot/G7LHZ6","tr|G7LHZ6|G7LHZ6_MEDTR")</f>
        <v>tr|G7LHZ6|G7LHZ6_MEDTR</v>
      </c>
      <c r="D2119" t="s">
        <v>3232</v>
      </c>
      <c r="E2119">
        <v>67.77</v>
      </c>
      <c r="F2119">
        <v>360</v>
      </c>
      <c r="G2119">
        <v>116</v>
      </c>
      <c r="H2119">
        <v>8</v>
      </c>
      <c r="I2119">
        <v>1</v>
      </c>
      <c r="J2119">
        <v>1056</v>
      </c>
      <c r="K2119">
        <v>1</v>
      </c>
      <c r="L2119">
        <v>1</v>
      </c>
      <c r="M2119">
        <v>351</v>
      </c>
      <c r="N2119" t="s">
        <v>18</v>
      </c>
      <c r="O2119" s="1">
        <v>6.4791300000000002E-121</v>
      </c>
      <c r="P2119">
        <v>1130</v>
      </c>
    </row>
    <row r="2120" spans="1:16" x14ac:dyDescent="0.25">
      <c r="A2120" t="s">
        <v>3233</v>
      </c>
      <c r="B2120">
        <v>2160</v>
      </c>
      <c r="C2120" s="3" t="str">
        <f>HYPERLINK("http://www.uniprot.org/uniprot/I1KQB6","tr|I1KQB6|I1KQB6_SOYBN")</f>
        <v>tr|I1KQB6|I1KQB6_SOYBN</v>
      </c>
      <c r="D2120" t="s">
        <v>28</v>
      </c>
      <c r="E2120">
        <v>85.83</v>
      </c>
      <c r="F2120">
        <v>720</v>
      </c>
      <c r="G2120">
        <v>102</v>
      </c>
      <c r="H2120">
        <v>2</v>
      </c>
      <c r="I2120">
        <v>1</v>
      </c>
      <c r="J2120">
        <v>2154</v>
      </c>
      <c r="K2120">
        <v>1</v>
      </c>
      <c r="L2120">
        <v>1</v>
      </c>
      <c r="M2120">
        <v>719</v>
      </c>
      <c r="N2120" t="s">
        <v>18</v>
      </c>
      <c r="O2120">
        <v>0</v>
      </c>
      <c r="P2120">
        <v>3044</v>
      </c>
    </row>
    <row r="2121" spans="1:16" x14ac:dyDescent="0.25">
      <c r="A2121" t="s">
        <v>3234</v>
      </c>
      <c r="B2121">
        <v>651</v>
      </c>
      <c r="C2121" s="3" t="str">
        <f>HYPERLINK("http://www.uniprot.org/uniprot/I3T2Y2","tr|I3T2Y2|I3T2Y2_LOTJA")</f>
        <v>tr|I3T2Y2|I3T2Y2_LOTJA</v>
      </c>
      <c r="D2121" t="s">
        <v>93</v>
      </c>
      <c r="E2121">
        <v>96.29</v>
      </c>
      <c r="F2121">
        <v>216</v>
      </c>
      <c r="G2121">
        <v>8</v>
      </c>
      <c r="H2121">
        <v>0</v>
      </c>
      <c r="I2121">
        <v>1</v>
      </c>
      <c r="J2121">
        <v>648</v>
      </c>
      <c r="K2121">
        <v>1</v>
      </c>
      <c r="L2121">
        <v>1</v>
      </c>
      <c r="M2121">
        <v>216</v>
      </c>
      <c r="N2121" t="s">
        <v>18</v>
      </c>
      <c r="O2121" s="1">
        <v>2.4998199999999999E-113</v>
      </c>
      <c r="P2121">
        <v>1061</v>
      </c>
    </row>
    <row r="2122" spans="1:16" x14ac:dyDescent="0.25">
      <c r="A2122" t="s">
        <v>3235</v>
      </c>
      <c r="B2122">
        <v>234</v>
      </c>
      <c r="C2122" s="3" t="str">
        <f>HYPERLINK("http://www.uniprot.org/uniprot/G7JGN7","tr|G7JGN7|G7JGN7_MEDTR")</f>
        <v>tr|G7JGN7|G7JGN7_MEDTR</v>
      </c>
      <c r="D2122" t="s">
        <v>3236</v>
      </c>
      <c r="E2122">
        <v>90.24</v>
      </c>
      <c r="F2122">
        <v>41</v>
      </c>
      <c r="G2122">
        <v>4</v>
      </c>
      <c r="H2122">
        <v>0</v>
      </c>
      <c r="I2122">
        <v>1</v>
      </c>
      <c r="J2122">
        <v>123</v>
      </c>
      <c r="K2122">
        <v>1</v>
      </c>
      <c r="L2122">
        <v>1</v>
      </c>
      <c r="M2122">
        <v>41</v>
      </c>
      <c r="N2122" t="s">
        <v>18</v>
      </c>
      <c r="O2122" s="1">
        <v>4.1203599999999996E-12</v>
      </c>
      <c r="P2122">
        <v>186</v>
      </c>
    </row>
    <row r="2123" spans="1:16" x14ac:dyDescent="0.25">
      <c r="A2123" t="s">
        <v>3237</v>
      </c>
      <c r="B2123">
        <v>429</v>
      </c>
      <c r="C2123" s="3" t="str">
        <f>HYPERLINK("http://www.uniprot.org/uniprot/G7JDK4","tr|G7JDK4|G7JDK4_MEDTR")</f>
        <v>tr|G7JDK4|G7JDK4_MEDTR</v>
      </c>
      <c r="D2123" t="s">
        <v>3238</v>
      </c>
      <c r="E2123">
        <v>32.03</v>
      </c>
      <c r="F2123">
        <v>103</v>
      </c>
      <c r="G2123">
        <v>70</v>
      </c>
      <c r="H2123">
        <v>0</v>
      </c>
      <c r="I2123">
        <v>88</v>
      </c>
      <c r="J2123">
        <v>396</v>
      </c>
      <c r="K2123">
        <v>1</v>
      </c>
      <c r="L2123">
        <v>3</v>
      </c>
      <c r="M2123">
        <v>105</v>
      </c>
      <c r="N2123" t="s">
        <v>18</v>
      </c>
      <c r="O2123" s="1">
        <v>2.05684E-11</v>
      </c>
      <c r="P2123">
        <v>180</v>
      </c>
    </row>
    <row r="2124" spans="1:16" x14ac:dyDescent="0.25">
      <c r="A2124" t="s">
        <v>3239</v>
      </c>
      <c r="B2124">
        <v>1077</v>
      </c>
      <c r="C2124" s="3" t="str">
        <f>HYPERLINK("http://www.uniprot.org/uniprot/K7K3Y4","tr|K7K3Y4|K7K3Y4_SOYBN")</f>
        <v>tr|K7K3Y4|K7K3Y4_SOYBN</v>
      </c>
      <c r="D2124" t="s">
        <v>28</v>
      </c>
      <c r="E2124">
        <v>55.28</v>
      </c>
      <c r="F2124">
        <v>331</v>
      </c>
      <c r="G2124">
        <v>148</v>
      </c>
      <c r="H2124">
        <v>10</v>
      </c>
      <c r="I2124">
        <v>1</v>
      </c>
      <c r="J2124">
        <v>963</v>
      </c>
      <c r="K2124">
        <v>1</v>
      </c>
      <c r="L2124">
        <v>1</v>
      </c>
      <c r="M2124">
        <v>322</v>
      </c>
      <c r="N2124" t="s">
        <v>18</v>
      </c>
      <c r="O2124" s="1">
        <v>1.11439E-92</v>
      </c>
      <c r="P2124">
        <v>817</v>
      </c>
    </row>
    <row r="2125" spans="1:16" x14ac:dyDescent="0.25">
      <c r="A2125" t="s">
        <v>3240</v>
      </c>
      <c r="B2125">
        <v>474</v>
      </c>
      <c r="C2125" s="3" t="str">
        <f>HYPERLINK("http://www.uniprot.org/uniprot/K7LD40","tr|K7LD40|K7LD40_SOYBN")</f>
        <v>tr|K7LD40|K7LD40_SOYBN</v>
      </c>
      <c r="D2125" t="s">
        <v>117</v>
      </c>
      <c r="E2125">
        <v>59.45</v>
      </c>
      <c r="F2125">
        <v>111</v>
      </c>
      <c r="G2125">
        <v>45</v>
      </c>
      <c r="H2125">
        <v>0</v>
      </c>
      <c r="I2125">
        <v>73</v>
      </c>
      <c r="J2125">
        <v>405</v>
      </c>
      <c r="K2125">
        <v>1</v>
      </c>
      <c r="L2125">
        <v>26</v>
      </c>
      <c r="M2125">
        <v>132</v>
      </c>
      <c r="N2125" t="s">
        <v>18</v>
      </c>
      <c r="O2125" s="1">
        <v>3.4555799999999999E-27</v>
      </c>
      <c r="P2125">
        <v>316</v>
      </c>
    </row>
    <row r="2126" spans="1:16" x14ac:dyDescent="0.25">
      <c r="A2126" t="s">
        <v>3241</v>
      </c>
      <c r="B2126">
        <v>570</v>
      </c>
      <c r="C2126" s="3" t="str">
        <f>HYPERLINK("http://www.uniprot.org/uniprot/G7IUR1","tr|G7IUR1|G7IUR1_MEDTR")</f>
        <v>tr|G7IUR1|G7IUR1_MEDTR</v>
      </c>
      <c r="D2126" t="s">
        <v>3242</v>
      </c>
      <c r="E2126">
        <v>45.04</v>
      </c>
      <c r="F2126">
        <v>242</v>
      </c>
      <c r="G2126">
        <v>133</v>
      </c>
      <c r="H2126">
        <v>74</v>
      </c>
      <c r="I2126">
        <v>1</v>
      </c>
      <c r="J2126">
        <v>504</v>
      </c>
      <c r="K2126">
        <v>1</v>
      </c>
      <c r="L2126">
        <v>729</v>
      </c>
      <c r="M2126">
        <v>970</v>
      </c>
      <c r="N2126" t="s">
        <v>18</v>
      </c>
      <c r="O2126" s="1">
        <v>4.4795499999999997E-42</v>
      </c>
      <c r="P2126">
        <v>407</v>
      </c>
    </row>
    <row r="2127" spans="1:16" x14ac:dyDescent="0.25">
      <c r="A2127" t="s">
        <v>3243</v>
      </c>
      <c r="B2127">
        <v>1254</v>
      </c>
      <c r="C2127" s="3" t="str">
        <f>HYPERLINK("http://www.uniprot.org/uniprot/G7ZVI5","tr|G7ZVI5|G7ZVI5_MEDTR")</f>
        <v>tr|G7ZVI5|G7ZVI5_MEDTR</v>
      </c>
      <c r="D2127" t="s">
        <v>3244</v>
      </c>
      <c r="E2127">
        <v>44.73</v>
      </c>
      <c r="F2127">
        <v>76</v>
      </c>
      <c r="G2127">
        <v>42</v>
      </c>
      <c r="H2127">
        <v>0</v>
      </c>
      <c r="I2127">
        <v>1021</v>
      </c>
      <c r="J2127">
        <v>1248</v>
      </c>
      <c r="K2127">
        <v>1</v>
      </c>
      <c r="L2127">
        <v>262</v>
      </c>
      <c r="M2127">
        <v>337</v>
      </c>
      <c r="N2127" t="s">
        <v>18</v>
      </c>
      <c r="O2127" s="1">
        <v>9.2188799999999999E-11</v>
      </c>
      <c r="P2127">
        <v>181</v>
      </c>
    </row>
    <row r="2128" spans="1:16" x14ac:dyDescent="0.25">
      <c r="A2128" t="s">
        <v>3245</v>
      </c>
      <c r="B2128">
        <v>1143</v>
      </c>
      <c r="C2128" s="3" t="str">
        <f>HYPERLINK("http://www.uniprot.org/uniprot/C7FDI5","tr|C7FDI5|C7FDI5_SOYBN")</f>
        <v>tr|C7FDI5|C7FDI5_SOYBN</v>
      </c>
      <c r="D2128" t="s">
        <v>717</v>
      </c>
      <c r="E2128">
        <v>49.17</v>
      </c>
      <c r="F2128">
        <v>362</v>
      </c>
      <c r="G2128">
        <v>184</v>
      </c>
      <c r="H2128">
        <v>4</v>
      </c>
      <c r="I2128">
        <v>1</v>
      </c>
      <c r="J2128">
        <v>1074</v>
      </c>
      <c r="K2128">
        <v>1</v>
      </c>
      <c r="L2128">
        <v>704</v>
      </c>
      <c r="M2128">
        <v>1060</v>
      </c>
      <c r="N2128" t="s">
        <v>18</v>
      </c>
      <c r="O2128" s="1">
        <v>1.2507500000000001E-96</v>
      </c>
      <c r="P2128">
        <v>921</v>
      </c>
    </row>
    <row r="2129" spans="1:16" x14ac:dyDescent="0.25">
      <c r="A2129" t="s">
        <v>3246</v>
      </c>
      <c r="B2129">
        <v>927</v>
      </c>
      <c r="C2129" s="3" t="str">
        <f>HYPERLINK("http://www.uniprot.org/uniprot/G7JH45","tr|G7JH45|G7JH45_MEDTR")</f>
        <v>tr|G7JH45|G7JH45_MEDTR</v>
      </c>
      <c r="D2129" t="s">
        <v>2561</v>
      </c>
      <c r="E2129">
        <v>68.31</v>
      </c>
      <c r="F2129">
        <v>344</v>
      </c>
      <c r="G2129">
        <v>109</v>
      </c>
      <c r="H2129">
        <v>47</v>
      </c>
      <c r="I2129">
        <v>1</v>
      </c>
      <c r="J2129">
        <v>891</v>
      </c>
      <c r="K2129">
        <v>1</v>
      </c>
      <c r="L2129">
        <v>1</v>
      </c>
      <c r="M2129">
        <v>341</v>
      </c>
      <c r="N2129" t="s">
        <v>18</v>
      </c>
      <c r="O2129" s="1">
        <v>1.71874E-116</v>
      </c>
      <c r="P2129">
        <v>1091</v>
      </c>
    </row>
    <row r="2130" spans="1:16" x14ac:dyDescent="0.25">
      <c r="A2130" t="s">
        <v>3247</v>
      </c>
      <c r="B2130">
        <v>660</v>
      </c>
      <c r="C2130" s="3" t="str">
        <f>HYPERLINK("http://www.uniprot.org/uniprot/A2Q490","tr|A2Q490|A2Q490_MEDTR")</f>
        <v>tr|A2Q490|A2Q490_MEDTR</v>
      </c>
      <c r="D2130" t="s">
        <v>3248</v>
      </c>
      <c r="E2130">
        <v>74.39</v>
      </c>
      <c r="F2130">
        <v>207</v>
      </c>
      <c r="G2130">
        <v>53</v>
      </c>
      <c r="H2130">
        <v>4</v>
      </c>
      <c r="I2130">
        <v>1</v>
      </c>
      <c r="J2130">
        <v>609</v>
      </c>
      <c r="K2130">
        <v>1</v>
      </c>
      <c r="L2130">
        <v>1</v>
      </c>
      <c r="M2130">
        <v>202</v>
      </c>
      <c r="N2130" t="s">
        <v>18</v>
      </c>
      <c r="O2130" s="1">
        <v>3.7941099999999998E-72</v>
      </c>
      <c r="P2130">
        <v>706</v>
      </c>
    </row>
    <row r="2131" spans="1:16" x14ac:dyDescent="0.25">
      <c r="A2131" t="s">
        <v>3249</v>
      </c>
      <c r="B2131">
        <v>888</v>
      </c>
      <c r="C2131" s="3" t="str">
        <f>HYPERLINK("http://www.uniprot.org/uniprot/G7II51","tr|G7II51|G7II51_MEDTR")</f>
        <v>tr|G7II51|G7II51_MEDTR</v>
      </c>
      <c r="D2131" t="s">
        <v>3250</v>
      </c>
      <c r="E2131">
        <v>65.38</v>
      </c>
      <c r="F2131">
        <v>312</v>
      </c>
      <c r="G2131">
        <v>108</v>
      </c>
      <c r="H2131">
        <v>17</v>
      </c>
      <c r="I2131">
        <v>1</v>
      </c>
      <c r="J2131">
        <v>885</v>
      </c>
      <c r="K2131">
        <v>1</v>
      </c>
      <c r="L2131">
        <v>1</v>
      </c>
      <c r="M2131">
        <v>311</v>
      </c>
      <c r="N2131" t="s">
        <v>18</v>
      </c>
      <c r="O2131" s="1">
        <v>1.27538E-97</v>
      </c>
      <c r="P2131">
        <v>928</v>
      </c>
    </row>
    <row r="2132" spans="1:16" x14ac:dyDescent="0.25">
      <c r="A2132" t="s">
        <v>3251</v>
      </c>
      <c r="B2132">
        <v>1059</v>
      </c>
      <c r="C2132" s="3" t="str">
        <f>HYPERLINK("http://www.uniprot.org/uniprot/G7IRK3","tr|G7IRK3|G7IRK3_MEDTR")</f>
        <v>tr|G7IRK3|G7IRK3_MEDTR</v>
      </c>
      <c r="D2132" t="s">
        <v>3252</v>
      </c>
      <c r="E2132">
        <v>69.290000000000006</v>
      </c>
      <c r="F2132">
        <v>355</v>
      </c>
      <c r="G2132">
        <v>109</v>
      </c>
      <c r="H2132">
        <v>3</v>
      </c>
      <c r="I2132">
        <v>1</v>
      </c>
      <c r="J2132">
        <v>1056</v>
      </c>
      <c r="K2132">
        <v>1</v>
      </c>
      <c r="L2132">
        <v>1</v>
      </c>
      <c r="M2132">
        <v>354</v>
      </c>
      <c r="N2132" t="s">
        <v>18</v>
      </c>
      <c r="O2132" s="1">
        <v>1.88077E-128</v>
      </c>
      <c r="P2132">
        <v>1195</v>
      </c>
    </row>
    <row r="2133" spans="1:16" x14ac:dyDescent="0.25">
      <c r="A2133" t="s">
        <v>3253</v>
      </c>
      <c r="B2133">
        <v>975</v>
      </c>
      <c r="C2133" s="3" t="str">
        <f>HYPERLINK("http://www.uniprot.org/uniprot/G7K4N6","tr|G7K4N6|G7K4N6_MEDTR")</f>
        <v>tr|G7K4N6|G7K4N6_MEDTR</v>
      </c>
      <c r="D2133" t="s">
        <v>3254</v>
      </c>
      <c r="E2133">
        <v>87.27</v>
      </c>
      <c r="F2133">
        <v>283</v>
      </c>
      <c r="G2133">
        <v>36</v>
      </c>
      <c r="H2133">
        <v>0</v>
      </c>
      <c r="I2133">
        <v>124</v>
      </c>
      <c r="J2133">
        <v>972</v>
      </c>
      <c r="K2133">
        <v>1</v>
      </c>
      <c r="L2133">
        <v>82</v>
      </c>
      <c r="M2133">
        <v>364</v>
      </c>
      <c r="N2133" t="s">
        <v>18</v>
      </c>
      <c r="O2133" s="1">
        <v>1.33942E-146</v>
      </c>
      <c r="P2133">
        <v>1351</v>
      </c>
    </row>
    <row r="2134" spans="1:16" x14ac:dyDescent="0.25">
      <c r="A2134" t="s">
        <v>3255</v>
      </c>
      <c r="B2134">
        <v>1017</v>
      </c>
      <c r="C2134" s="3" t="str">
        <f>HYPERLINK("http://www.uniprot.org/uniprot/G7KBK7","tr|G7KBK7|G7KBK7_MEDTR")</f>
        <v>tr|G7KBK7|G7KBK7_MEDTR</v>
      </c>
      <c r="D2134" t="s">
        <v>3256</v>
      </c>
      <c r="E2134">
        <v>79.48</v>
      </c>
      <c r="F2134">
        <v>312</v>
      </c>
      <c r="G2134">
        <v>64</v>
      </c>
      <c r="H2134">
        <v>12</v>
      </c>
      <c r="I2134">
        <v>1</v>
      </c>
      <c r="J2134">
        <v>900</v>
      </c>
      <c r="K2134">
        <v>1</v>
      </c>
      <c r="L2134">
        <v>1</v>
      </c>
      <c r="M2134">
        <v>309</v>
      </c>
      <c r="N2134" t="s">
        <v>18</v>
      </c>
      <c r="O2134" s="1">
        <v>1.8691900000000001E-138</v>
      </c>
      <c r="P2134">
        <v>1281</v>
      </c>
    </row>
    <row r="2135" spans="1:16" x14ac:dyDescent="0.25">
      <c r="A2135" t="s">
        <v>3257</v>
      </c>
      <c r="B2135">
        <v>360</v>
      </c>
      <c r="C2135" s="3" t="str">
        <f>HYPERLINK("http://www.uniprot.org/uniprot/G7KSG3","tr|G7KSG3|G7KSG3_MEDTR")</f>
        <v>tr|G7KSG3|G7KSG3_MEDTR</v>
      </c>
      <c r="D2135" t="s">
        <v>3258</v>
      </c>
      <c r="E2135">
        <v>89.07</v>
      </c>
      <c r="F2135">
        <v>119</v>
      </c>
      <c r="G2135">
        <v>13</v>
      </c>
      <c r="H2135">
        <v>0</v>
      </c>
      <c r="I2135">
        <v>1</v>
      </c>
      <c r="J2135">
        <v>357</v>
      </c>
      <c r="K2135">
        <v>1</v>
      </c>
      <c r="L2135">
        <v>1</v>
      </c>
      <c r="M2135">
        <v>119</v>
      </c>
      <c r="N2135" t="s">
        <v>18</v>
      </c>
      <c r="O2135" s="1">
        <v>2.4931500000000001E-57</v>
      </c>
      <c r="P2135">
        <v>576</v>
      </c>
    </row>
    <row r="2136" spans="1:16" x14ac:dyDescent="0.25">
      <c r="A2136" t="s">
        <v>3259</v>
      </c>
      <c r="B2136">
        <v>1914</v>
      </c>
      <c r="C2136" s="3" t="str">
        <f>HYPERLINK("http://www.uniprot.org/uniprot/G7KXH2","tr|G7KXH2|G7KXH2_MEDTR")</f>
        <v>tr|G7KXH2|G7KXH2_MEDTR</v>
      </c>
      <c r="D2136" t="s">
        <v>3260</v>
      </c>
      <c r="E2136">
        <v>49.92</v>
      </c>
      <c r="F2136">
        <v>663</v>
      </c>
      <c r="G2136">
        <v>332</v>
      </c>
      <c r="H2136">
        <v>75</v>
      </c>
      <c r="I2136">
        <v>142</v>
      </c>
      <c r="J2136">
        <v>1905</v>
      </c>
      <c r="K2136">
        <v>1</v>
      </c>
      <c r="L2136">
        <v>81</v>
      </c>
      <c r="M2136">
        <v>703</v>
      </c>
      <c r="N2136" t="s">
        <v>18</v>
      </c>
      <c r="O2136" s="1">
        <v>3.34578E-157</v>
      </c>
      <c r="P2136">
        <v>1446</v>
      </c>
    </row>
    <row r="2137" spans="1:16" x14ac:dyDescent="0.25">
      <c r="A2137" t="s">
        <v>3261</v>
      </c>
      <c r="B2137">
        <v>942</v>
      </c>
      <c r="C2137" s="3" t="str">
        <f>HYPERLINK("http://www.uniprot.org/uniprot/A2Q2T1","tr|A2Q2T1|A2Q2T1_MEDTR")</f>
        <v>tr|A2Q2T1|A2Q2T1_MEDTR</v>
      </c>
      <c r="D2137" t="s">
        <v>337</v>
      </c>
      <c r="E2137">
        <v>61.63</v>
      </c>
      <c r="F2137">
        <v>159</v>
      </c>
      <c r="G2137">
        <v>61</v>
      </c>
      <c r="H2137">
        <v>0</v>
      </c>
      <c r="I2137">
        <v>427</v>
      </c>
      <c r="J2137">
        <v>903</v>
      </c>
      <c r="K2137">
        <v>1</v>
      </c>
      <c r="L2137">
        <v>340</v>
      </c>
      <c r="M2137">
        <v>477</v>
      </c>
      <c r="N2137" t="s">
        <v>18</v>
      </c>
      <c r="O2137" s="1">
        <v>3.0848399999999998E-44</v>
      </c>
      <c r="P2137">
        <v>468</v>
      </c>
    </row>
    <row r="2138" spans="1:16" x14ac:dyDescent="0.25">
      <c r="A2138" t="s">
        <v>3262</v>
      </c>
      <c r="B2138">
        <v>1722</v>
      </c>
      <c r="C2138" s="3" t="str">
        <f>HYPERLINK("http://www.uniprot.org/uniprot/G7LIN4","tr|G7LIN4|G7LIN4_MEDTR")</f>
        <v>tr|G7LIN4|G7LIN4_MEDTR</v>
      </c>
      <c r="D2138" t="s">
        <v>1125</v>
      </c>
      <c r="E2138">
        <v>83.46</v>
      </c>
      <c r="F2138">
        <v>248</v>
      </c>
      <c r="G2138">
        <v>41</v>
      </c>
      <c r="H2138">
        <v>12</v>
      </c>
      <c r="I2138">
        <v>871</v>
      </c>
      <c r="J2138">
        <v>1578</v>
      </c>
      <c r="K2138">
        <v>1</v>
      </c>
      <c r="L2138">
        <v>306</v>
      </c>
      <c r="M2138">
        <v>553</v>
      </c>
      <c r="N2138" t="s">
        <v>18</v>
      </c>
      <c r="O2138" s="1">
        <v>5.6023599999999998E-108</v>
      </c>
      <c r="P2138">
        <v>1021</v>
      </c>
    </row>
    <row r="2139" spans="1:16" x14ac:dyDescent="0.25">
      <c r="A2139" t="s">
        <v>3263</v>
      </c>
      <c r="B2139">
        <v>651</v>
      </c>
      <c r="C2139" s="3" t="str">
        <f>HYPERLINK("http://www.uniprot.org/uniprot/I1LZC4","tr|I1LZC4|I1LZC4_SOYBN")</f>
        <v>tr|I1LZC4|I1LZC4_SOYBN</v>
      </c>
      <c r="D2139" t="s">
        <v>28</v>
      </c>
      <c r="E2139">
        <v>85.2</v>
      </c>
      <c r="F2139">
        <v>169</v>
      </c>
      <c r="G2139">
        <v>25</v>
      </c>
      <c r="H2139">
        <v>0</v>
      </c>
      <c r="I2139">
        <v>142</v>
      </c>
      <c r="J2139">
        <v>648</v>
      </c>
      <c r="K2139">
        <v>1</v>
      </c>
      <c r="L2139">
        <v>43</v>
      </c>
      <c r="M2139">
        <v>211</v>
      </c>
      <c r="N2139" t="s">
        <v>18</v>
      </c>
      <c r="O2139" s="1">
        <v>8.9739499999999995E-79</v>
      </c>
      <c r="P2139">
        <v>763</v>
      </c>
    </row>
    <row r="2140" spans="1:16" x14ac:dyDescent="0.25">
      <c r="A2140" t="s">
        <v>3264</v>
      </c>
      <c r="B2140">
        <v>645</v>
      </c>
      <c r="C2140" s="3" t="str">
        <f>HYPERLINK("http://www.uniprot.org/uniprot/I1KAF2","tr|I1KAF2|I1KAF2_SOYBN")</f>
        <v>tr|I1KAF2|I1KAF2_SOYBN</v>
      </c>
      <c r="D2140" t="s">
        <v>28</v>
      </c>
      <c r="E2140">
        <v>80.459999999999994</v>
      </c>
      <c r="F2140">
        <v>215</v>
      </c>
      <c r="G2140">
        <v>42</v>
      </c>
      <c r="H2140">
        <v>4</v>
      </c>
      <c r="I2140">
        <v>1</v>
      </c>
      <c r="J2140">
        <v>633</v>
      </c>
      <c r="K2140">
        <v>1</v>
      </c>
      <c r="L2140">
        <v>1</v>
      </c>
      <c r="M2140">
        <v>215</v>
      </c>
      <c r="N2140" t="s">
        <v>18</v>
      </c>
      <c r="O2140" s="1">
        <v>1.04729E-95</v>
      </c>
      <c r="P2140">
        <v>909</v>
      </c>
    </row>
    <row r="2141" spans="1:16" x14ac:dyDescent="0.25">
      <c r="A2141" t="s">
        <v>3265</v>
      </c>
      <c r="B2141">
        <v>642</v>
      </c>
      <c r="C2141" s="3" t="str">
        <f>HYPERLINK("http://www.uniprot.org/uniprot/B7FGK1","tr|B7FGK1|B7FGK1_MEDTR")</f>
        <v>tr|B7FGK1|B7FGK1_MEDTR</v>
      </c>
      <c r="D2141" t="s">
        <v>22</v>
      </c>
      <c r="E2141">
        <v>87.03</v>
      </c>
      <c r="F2141">
        <v>216</v>
      </c>
      <c r="G2141">
        <v>28</v>
      </c>
      <c r="H2141">
        <v>3</v>
      </c>
      <c r="I2141">
        <v>1</v>
      </c>
      <c r="J2141">
        <v>639</v>
      </c>
      <c r="K2141">
        <v>1</v>
      </c>
      <c r="L2141">
        <v>1</v>
      </c>
      <c r="M2141">
        <v>214</v>
      </c>
      <c r="N2141" t="s">
        <v>18</v>
      </c>
      <c r="O2141" s="1">
        <v>1.1042100000000001E-97</v>
      </c>
      <c r="P2141">
        <v>926</v>
      </c>
    </row>
    <row r="2142" spans="1:16" x14ac:dyDescent="0.25">
      <c r="A2142" t="s">
        <v>3266</v>
      </c>
      <c r="B2142">
        <v>996</v>
      </c>
      <c r="C2142" s="3" t="str">
        <f>HYPERLINK("http://www.uniprot.org/uniprot/C6ZS19","tr|C6ZS19|C6ZS19_SOYBN")</f>
        <v>tr|C6ZS19|C6ZS19_SOYBN</v>
      </c>
      <c r="D2142" t="s">
        <v>3267</v>
      </c>
      <c r="E2142">
        <v>78.63</v>
      </c>
      <c r="F2142">
        <v>365</v>
      </c>
      <c r="G2142">
        <v>78</v>
      </c>
      <c r="H2142">
        <v>37</v>
      </c>
      <c r="I2142">
        <v>1</v>
      </c>
      <c r="J2142">
        <v>984</v>
      </c>
      <c r="K2142">
        <v>1</v>
      </c>
      <c r="L2142">
        <v>26</v>
      </c>
      <c r="M2142">
        <v>390</v>
      </c>
      <c r="N2142" t="s">
        <v>18</v>
      </c>
      <c r="O2142" s="1">
        <v>2.4177700000000002E-159</v>
      </c>
      <c r="P2142">
        <v>1461</v>
      </c>
    </row>
    <row r="2143" spans="1:16" x14ac:dyDescent="0.25">
      <c r="A2143" t="s">
        <v>3268</v>
      </c>
      <c r="B2143">
        <v>1461</v>
      </c>
      <c r="C2143" s="3" t="str">
        <f>HYPERLINK("http://www.uniprot.org/uniprot/G7LHC7","tr|G7LHC7|G7LHC7_MEDTR")</f>
        <v>tr|G7LHC7|G7LHC7_MEDTR</v>
      </c>
      <c r="D2143" t="s">
        <v>3269</v>
      </c>
      <c r="E2143">
        <v>77.66</v>
      </c>
      <c r="F2143">
        <v>515</v>
      </c>
      <c r="G2143">
        <v>115</v>
      </c>
      <c r="H2143">
        <v>29</v>
      </c>
      <c r="I2143">
        <v>1</v>
      </c>
      <c r="J2143">
        <v>1458</v>
      </c>
      <c r="K2143">
        <v>1</v>
      </c>
      <c r="L2143">
        <v>7</v>
      </c>
      <c r="M2143">
        <v>495</v>
      </c>
      <c r="N2143" t="s">
        <v>18</v>
      </c>
      <c r="O2143">
        <v>0</v>
      </c>
      <c r="P2143">
        <v>1972</v>
      </c>
    </row>
    <row r="2144" spans="1:16" x14ac:dyDescent="0.25">
      <c r="A2144" t="s">
        <v>3270</v>
      </c>
      <c r="B2144">
        <v>1569</v>
      </c>
      <c r="C2144" s="3" t="str">
        <f>HYPERLINK("http://www.uniprot.org/uniprot/G7LAK9","tr|G7LAK9|G7LAK9_MEDTR")</f>
        <v>tr|G7LAK9|G7LAK9_MEDTR</v>
      </c>
      <c r="D2144" t="s">
        <v>3271</v>
      </c>
      <c r="E2144">
        <v>91.63</v>
      </c>
      <c r="F2144">
        <v>490</v>
      </c>
      <c r="G2144">
        <v>41</v>
      </c>
      <c r="H2144">
        <v>0</v>
      </c>
      <c r="I2144">
        <v>97</v>
      </c>
      <c r="J2144">
        <v>1566</v>
      </c>
      <c r="K2144">
        <v>1</v>
      </c>
      <c r="L2144">
        <v>50</v>
      </c>
      <c r="M2144">
        <v>538</v>
      </c>
      <c r="N2144" t="s">
        <v>18</v>
      </c>
      <c r="O2144">
        <v>0</v>
      </c>
      <c r="P2144">
        <v>2259</v>
      </c>
    </row>
    <row r="2145" spans="1:16" x14ac:dyDescent="0.25">
      <c r="A2145" t="s">
        <v>3272</v>
      </c>
      <c r="B2145">
        <v>1215</v>
      </c>
      <c r="C2145" s="3" t="str">
        <f>HYPERLINK("http://www.uniprot.org/uniprot/I1LJX9","tr|I1LJX9|I1LJX9_SOYBN")</f>
        <v>tr|I1LJX9|I1LJX9_SOYBN</v>
      </c>
      <c r="D2145" t="s">
        <v>28</v>
      </c>
      <c r="E2145">
        <v>67.900000000000006</v>
      </c>
      <c r="F2145">
        <v>405</v>
      </c>
      <c r="G2145">
        <v>130</v>
      </c>
      <c r="H2145">
        <v>1</v>
      </c>
      <c r="I2145">
        <v>1</v>
      </c>
      <c r="J2145">
        <v>1212</v>
      </c>
      <c r="K2145">
        <v>1</v>
      </c>
      <c r="L2145">
        <v>1</v>
      </c>
      <c r="M2145">
        <v>395</v>
      </c>
      <c r="N2145" t="s">
        <v>18</v>
      </c>
      <c r="O2145" s="1">
        <v>4.3324799999999998E-143</v>
      </c>
      <c r="P2145">
        <v>1322</v>
      </c>
    </row>
    <row r="2146" spans="1:16" x14ac:dyDescent="0.25">
      <c r="A2146" t="s">
        <v>3273</v>
      </c>
      <c r="B2146">
        <v>1896</v>
      </c>
      <c r="C2146" s="3" t="str">
        <f>HYPERLINK("http://www.uniprot.org/uniprot/G7JGN6","tr|G7JGN6|G7JGN6_MEDTR")</f>
        <v>tr|G7JGN6|G7JGN6_MEDTR</v>
      </c>
      <c r="D2146" t="s">
        <v>3236</v>
      </c>
      <c r="E2146">
        <v>75.22</v>
      </c>
      <c r="F2146">
        <v>678</v>
      </c>
      <c r="G2146">
        <v>168</v>
      </c>
      <c r="H2146">
        <v>54</v>
      </c>
      <c r="I2146">
        <v>1</v>
      </c>
      <c r="J2146">
        <v>1872</v>
      </c>
      <c r="K2146">
        <v>1</v>
      </c>
      <c r="L2146">
        <v>115</v>
      </c>
      <c r="M2146">
        <v>786</v>
      </c>
      <c r="N2146" t="s">
        <v>18</v>
      </c>
      <c r="O2146">
        <v>0</v>
      </c>
      <c r="P2146">
        <v>2426</v>
      </c>
    </row>
    <row r="2147" spans="1:16" x14ac:dyDescent="0.25">
      <c r="A2147" t="s">
        <v>3274</v>
      </c>
      <c r="B2147">
        <v>978</v>
      </c>
      <c r="C2147" s="3" t="str">
        <f>HYPERLINK("http://www.uniprot.org/uniprot/I1JZG9","tr|I1JZG9|I1JZG9_SOYBN")</f>
        <v>tr|I1JZG9|I1JZG9_SOYBN</v>
      </c>
      <c r="D2147" t="s">
        <v>28</v>
      </c>
      <c r="E2147">
        <v>56.84</v>
      </c>
      <c r="F2147">
        <v>336</v>
      </c>
      <c r="G2147">
        <v>145</v>
      </c>
      <c r="H2147">
        <v>11</v>
      </c>
      <c r="I2147">
        <v>1</v>
      </c>
      <c r="J2147">
        <v>975</v>
      </c>
      <c r="K2147">
        <v>1</v>
      </c>
      <c r="L2147">
        <v>1</v>
      </c>
      <c r="M2147">
        <v>336</v>
      </c>
      <c r="N2147" t="s">
        <v>18</v>
      </c>
      <c r="O2147" s="1">
        <v>2.94694E-93</v>
      </c>
      <c r="P2147">
        <v>891</v>
      </c>
    </row>
    <row r="2148" spans="1:16" x14ac:dyDescent="0.25">
      <c r="A2148" t="s">
        <v>3275</v>
      </c>
      <c r="B2148">
        <v>1377</v>
      </c>
      <c r="C2148" s="3" t="str">
        <f>HYPERLINK("http://www.uniprot.org/uniprot/C6ZJB2","tr|C6ZJB2|C6ZJB2_PUEML")</f>
        <v>tr|C6ZJB2|C6ZJB2_PUEML</v>
      </c>
      <c r="D2148" t="s">
        <v>3276</v>
      </c>
      <c r="E2148">
        <v>68.47</v>
      </c>
      <c r="F2148">
        <v>460</v>
      </c>
      <c r="G2148">
        <v>145</v>
      </c>
      <c r="H2148">
        <v>5</v>
      </c>
      <c r="I2148">
        <v>1</v>
      </c>
      <c r="J2148">
        <v>1365</v>
      </c>
      <c r="K2148">
        <v>1</v>
      </c>
      <c r="L2148">
        <v>1</v>
      </c>
      <c r="M2148">
        <v>459</v>
      </c>
      <c r="N2148" t="s">
        <v>18</v>
      </c>
      <c r="O2148">
        <v>0</v>
      </c>
      <c r="P2148">
        <v>1669</v>
      </c>
    </row>
    <row r="2149" spans="1:16" x14ac:dyDescent="0.25">
      <c r="A2149" t="s">
        <v>3277</v>
      </c>
      <c r="B2149">
        <v>1878</v>
      </c>
      <c r="C2149" s="3" t="str">
        <f>HYPERLINK("http://www.uniprot.org/uniprot/I1MUH9","tr|I1MUH9|I1MUH9_SOYBN")</f>
        <v>tr|I1MUH9|I1MUH9_SOYBN</v>
      </c>
      <c r="D2149" t="s">
        <v>117</v>
      </c>
      <c r="E2149">
        <v>72.209999999999994</v>
      </c>
      <c r="F2149">
        <v>583</v>
      </c>
      <c r="G2149">
        <v>162</v>
      </c>
      <c r="H2149">
        <v>17</v>
      </c>
      <c r="I2149">
        <v>127</v>
      </c>
      <c r="J2149">
        <v>1824</v>
      </c>
      <c r="K2149">
        <v>1</v>
      </c>
      <c r="L2149">
        <v>140</v>
      </c>
      <c r="M2149">
        <v>720</v>
      </c>
      <c r="N2149" t="s">
        <v>18</v>
      </c>
      <c r="O2149">
        <v>0</v>
      </c>
      <c r="P2149">
        <v>2059</v>
      </c>
    </row>
    <row r="2150" spans="1:16" x14ac:dyDescent="0.25">
      <c r="A2150" t="s">
        <v>3278</v>
      </c>
      <c r="B2150">
        <v>1068</v>
      </c>
      <c r="C2150" s="3" t="str">
        <f>HYPERLINK("http://www.uniprot.org/uniprot/I1MI63","tr|I1MI63|I1MI63_SOYBN")</f>
        <v>tr|I1MI63|I1MI63_SOYBN</v>
      </c>
      <c r="D2150" t="s">
        <v>28</v>
      </c>
      <c r="E2150">
        <v>86.02</v>
      </c>
      <c r="F2150">
        <v>93</v>
      </c>
      <c r="G2150">
        <v>13</v>
      </c>
      <c r="H2150">
        <v>0</v>
      </c>
      <c r="I2150">
        <v>196</v>
      </c>
      <c r="J2150">
        <v>474</v>
      </c>
      <c r="K2150">
        <v>1</v>
      </c>
      <c r="L2150">
        <v>106</v>
      </c>
      <c r="M2150">
        <v>198</v>
      </c>
      <c r="N2150" t="s">
        <v>18</v>
      </c>
      <c r="O2150" s="1">
        <v>3.0267399999999999E-33</v>
      </c>
      <c r="P2150">
        <v>374</v>
      </c>
    </row>
    <row r="2151" spans="1:16" x14ac:dyDescent="0.25">
      <c r="A2151" t="s">
        <v>3279</v>
      </c>
      <c r="B2151">
        <v>732</v>
      </c>
      <c r="C2151" s="3" t="str">
        <f>HYPERLINK("http://www.uniprot.org/uniprot/I1L4B2","tr|I1L4B2|I1L4B2_SOYBN")</f>
        <v>tr|I1L4B2|I1L4B2_SOYBN</v>
      </c>
      <c r="D2151" t="s">
        <v>28</v>
      </c>
      <c r="E2151">
        <v>27.53</v>
      </c>
      <c r="F2151">
        <v>138</v>
      </c>
      <c r="G2151">
        <v>100</v>
      </c>
      <c r="H2151">
        <v>17</v>
      </c>
      <c r="I2151">
        <v>235</v>
      </c>
      <c r="J2151">
        <v>597</v>
      </c>
      <c r="K2151">
        <v>1</v>
      </c>
      <c r="L2151">
        <v>311</v>
      </c>
      <c r="M2151">
        <v>442</v>
      </c>
      <c r="N2151" t="s">
        <v>18</v>
      </c>
      <c r="O2151" s="1">
        <v>3.7309799999999997E-8</v>
      </c>
      <c r="P2151">
        <v>155</v>
      </c>
    </row>
    <row r="2152" spans="1:16" x14ac:dyDescent="0.25">
      <c r="A2152" t="s">
        <v>3280</v>
      </c>
      <c r="B2152">
        <v>333</v>
      </c>
      <c r="C2152" s="3" t="str">
        <f>HYPERLINK("http://www.uniprot.org/uniprot/G7I2H0","tr|G7I2H0|G7I2H0_MEDTR")</f>
        <v>tr|G7I2H0|G7I2H0_MEDTR</v>
      </c>
      <c r="D2152" t="s">
        <v>144</v>
      </c>
      <c r="E2152">
        <v>43.29</v>
      </c>
      <c r="F2152">
        <v>97</v>
      </c>
      <c r="G2152">
        <v>55</v>
      </c>
      <c r="H2152">
        <v>0</v>
      </c>
      <c r="I2152">
        <v>1</v>
      </c>
      <c r="J2152">
        <v>291</v>
      </c>
      <c r="K2152">
        <v>1</v>
      </c>
      <c r="L2152">
        <v>194</v>
      </c>
      <c r="M2152">
        <v>285</v>
      </c>
      <c r="N2152" t="s">
        <v>18</v>
      </c>
      <c r="O2152" s="1">
        <v>1.2173E-11</v>
      </c>
      <c r="P2152">
        <v>182</v>
      </c>
    </row>
    <row r="2153" spans="1:16" x14ac:dyDescent="0.25">
      <c r="A2153" t="s">
        <v>3281</v>
      </c>
      <c r="B2153">
        <v>351</v>
      </c>
      <c r="C2153" s="3" t="str">
        <f>HYPERLINK("http://www.uniprot.org/uniprot/I3TAJ6","tr|I3TAJ6|I3TAJ6_MEDTR")</f>
        <v>tr|I3TAJ6|I3TAJ6_MEDTR</v>
      </c>
      <c r="D2153" t="s">
        <v>22</v>
      </c>
      <c r="E2153">
        <v>47.72</v>
      </c>
      <c r="F2153">
        <v>88</v>
      </c>
      <c r="G2153">
        <v>46</v>
      </c>
      <c r="H2153">
        <v>0</v>
      </c>
      <c r="I2153">
        <v>7</v>
      </c>
      <c r="J2153">
        <v>270</v>
      </c>
      <c r="K2153">
        <v>1</v>
      </c>
      <c r="L2153">
        <v>8</v>
      </c>
      <c r="M2153">
        <v>95</v>
      </c>
      <c r="N2153" t="s">
        <v>18</v>
      </c>
      <c r="O2153" s="1">
        <v>2.47453E-12</v>
      </c>
      <c r="P2153">
        <v>188</v>
      </c>
    </row>
    <row r="2154" spans="1:16" x14ac:dyDescent="0.25">
      <c r="A2154" t="s">
        <v>3282</v>
      </c>
      <c r="B2154">
        <v>690</v>
      </c>
      <c r="C2154" s="3" t="str">
        <f>HYPERLINK("http://www.uniprot.org/uniprot/I3S103","tr|I3S103|I3S103_LOTJA")</f>
        <v>tr|I3S103|I3S103_LOTJA</v>
      </c>
      <c r="D2154" t="s">
        <v>93</v>
      </c>
      <c r="E2154">
        <v>89.51</v>
      </c>
      <c r="F2154">
        <v>229</v>
      </c>
      <c r="G2154">
        <v>24</v>
      </c>
      <c r="H2154">
        <v>0</v>
      </c>
      <c r="I2154">
        <v>1</v>
      </c>
      <c r="J2154">
        <v>687</v>
      </c>
      <c r="K2154">
        <v>1</v>
      </c>
      <c r="L2154">
        <v>1</v>
      </c>
      <c r="M2154">
        <v>229</v>
      </c>
      <c r="N2154" t="s">
        <v>18</v>
      </c>
      <c r="O2154" s="1">
        <v>8.9316E-115</v>
      </c>
      <c r="P2154">
        <v>1074</v>
      </c>
    </row>
    <row r="2155" spans="1:16" x14ac:dyDescent="0.25">
      <c r="A2155" t="s">
        <v>3283</v>
      </c>
      <c r="B2155">
        <v>2952</v>
      </c>
      <c r="C2155" s="3" t="str">
        <f>HYPERLINK("http://www.uniprot.org/uniprot/G7II52","tr|G7II52|G7II52_MEDTR")</f>
        <v>tr|G7II52|G7II52_MEDTR</v>
      </c>
      <c r="D2155" t="s">
        <v>3284</v>
      </c>
      <c r="E2155">
        <v>82.02</v>
      </c>
      <c r="F2155">
        <v>1035</v>
      </c>
      <c r="G2155">
        <v>186</v>
      </c>
      <c r="H2155">
        <v>53</v>
      </c>
      <c r="I2155">
        <v>1</v>
      </c>
      <c r="J2155">
        <v>2946</v>
      </c>
      <c r="K2155">
        <v>1</v>
      </c>
      <c r="L2155">
        <v>42</v>
      </c>
      <c r="M2155">
        <v>1071</v>
      </c>
      <c r="N2155" t="s">
        <v>18</v>
      </c>
      <c r="O2155">
        <v>0</v>
      </c>
      <c r="P2155">
        <v>4282</v>
      </c>
    </row>
    <row r="2156" spans="1:16" x14ac:dyDescent="0.25">
      <c r="A2156" t="s">
        <v>3285</v>
      </c>
      <c r="B2156">
        <v>321</v>
      </c>
      <c r="C2156" s="3" t="str">
        <f>HYPERLINK("http://www.uniprot.org/uniprot/G7IRK2","tr|G7IRK2|G7IRK2_MEDTR")</f>
        <v>tr|G7IRK2|G7IRK2_MEDTR</v>
      </c>
      <c r="D2156" t="s">
        <v>3286</v>
      </c>
      <c r="E2156">
        <v>54.91</v>
      </c>
      <c r="F2156">
        <v>122</v>
      </c>
      <c r="G2156">
        <v>55</v>
      </c>
      <c r="H2156">
        <v>17</v>
      </c>
      <c r="I2156">
        <v>1</v>
      </c>
      <c r="J2156">
        <v>315</v>
      </c>
      <c r="K2156">
        <v>1</v>
      </c>
      <c r="L2156">
        <v>1</v>
      </c>
      <c r="M2156">
        <v>121</v>
      </c>
      <c r="N2156" t="s">
        <v>18</v>
      </c>
      <c r="O2156" s="1">
        <v>5.1721800000000003E-23</v>
      </c>
      <c r="P2156">
        <v>280</v>
      </c>
    </row>
    <row r="2157" spans="1:16" x14ac:dyDescent="0.25">
      <c r="A2157" t="s">
        <v>3287</v>
      </c>
      <c r="B2157">
        <v>528</v>
      </c>
      <c r="C2157" s="3" t="str">
        <f>HYPERLINK("http://www.uniprot.org/uniprot/G7K4P5","tr|G7K4P5|G7K4P5_MEDTR")</f>
        <v>tr|G7K4P5|G7K4P5_MEDTR</v>
      </c>
      <c r="D2157" t="s">
        <v>3288</v>
      </c>
      <c r="E2157">
        <v>47.05</v>
      </c>
      <c r="F2157">
        <v>187</v>
      </c>
      <c r="G2157">
        <v>99</v>
      </c>
      <c r="H2157">
        <v>12</v>
      </c>
      <c r="I2157">
        <v>1</v>
      </c>
      <c r="J2157">
        <v>525</v>
      </c>
      <c r="K2157">
        <v>1</v>
      </c>
      <c r="L2157">
        <v>75</v>
      </c>
      <c r="M2157">
        <v>250</v>
      </c>
      <c r="N2157" t="s">
        <v>18</v>
      </c>
      <c r="O2157" s="1">
        <v>3.5423900000000001E-27</v>
      </c>
      <c r="P2157">
        <v>316</v>
      </c>
    </row>
    <row r="2158" spans="1:16" x14ac:dyDescent="0.25">
      <c r="A2158" t="s">
        <v>3289</v>
      </c>
      <c r="B2158">
        <v>750</v>
      </c>
      <c r="C2158" s="3" t="str">
        <f>HYPERLINK("http://www.uniprot.org/uniprot/G7KBK5","tr|G7KBK5|G7KBK5_MEDTR")</f>
        <v>tr|G7KBK5|G7KBK5_MEDTR</v>
      </c>
      <c r="D2158" t="s">
        <v>3290</v>
      </c>
      <c r="E2158">
        <v>67.459999999999994</v>
      </c>
      <c r="F2158">
        <v>252</v>
      </c>
      <c r="G2158">
        <v>82</v>
      </c>
      <c r="H2158">
        <v>6</v>
      </c>
      <c r="I2158">
        <v>7</v>
      </c>
      <c r="J2158">
        <v>744</v>
      </c>
      <c r="K2158">
        <v>1</v>
      </c>
      <c r="L2158">
        <v>4</v>
      </c>
      <c r="M2158">
        <v>252</v>
      </c>
      <c r="N2158" t="s">
        <v>18</v>
      </c>
      <c r="O2158" s="1">
        <v>1.42067E-82</v>
      </c>
      <c r="P2158">
        <v>797</v>
      </c>
    </row>
    <row r="2159" spans="1:16" x14ac:dyDescent="0.25">
      <c r="A2159" t="s">
        <v>3291</v>
      </c>
      <c r="B2159">
        <v>1917</v>
      </c>
      <c r="C2159" s="3" t="str">
        <f>HYPERLINK("http://www.uniprot.org/uniprot/I1J666","tr|I1J666|I1J666_SOYBN")</f>
        <v>tr|I1J666|I1J666_SOYBN</v>
      </c>
      <c r="D2159" t="s">
        <v>28</v>
      </c>
      <c r="E2159">
        <v>79.66</v>
      </c>
      <c r="F2159">
        <v>649</v>
      </c>
      <c r="G2159">
        <v>132</v>
      </c>
      <c r="H2159">
        <v>11</v>
      </c>
      <c r="I2159">
        <v>1</v>
      </c>
      <c r="J2159">
        <v>1914</v>
      </c>
      <c r="K2159">
        <v>1</v>
      </c>
      <c r="L2159">
        <v>1</v>
      </c>
      <c r="M2159">
        <v>639</v>
      </c>
      <c r="N2159" t="s">
        <v>18</v>
      </c>
      <c r="O2159">
        <v>0</v>
      </c>
      <c r="P2159">
        <v>2599</v>
      </c>
    </row>
    <row r="2160" spans="1:16" x14ac:dyDescent="0.25">
      <c r="A2160" t="s">
        <v>3292</v>
      </c>
      <c r="B2160">
        <v>1098</v>
      </c>
      <c r="C2160" s="3" t="str">
        <f>HYPERLINK("http://www.uniprot.org/uniprot/G7KSG2","tr|G7KSG2|G7KSG2_MEDTR")</f>
        <v>tr|G7KSG2|G7KSG2_MEDTR</v>
      </c>
      <c r="D2160" t="s">
        <v>3293</v>
      </c>
      <c r="E2160">
        <v>83.83</v>
      </c>
      <c r="F2160">
        <v>365</v>
      </c>
      <c r="G2160">
        <v>59</v>
      </c>
      <c r="H2160">
        <v>0</v>
      </c>
      <c r="I2160">
        <v>1</v>
      </c>
      <c r="J2160">
        <v>1095</v>
      </c>
      <c r="K2160">
        <v>1</v>
      </c>
      <c r="L2160">
        <v>1</v>
      </c>
      <c r="M2160">
        <v>352</v>
      </c>
      <c r="N2160" t="s">
        <v>18</v>
      </c>
      <c r="O2160" s="1">
        <v>2.1619999999999999E-167</v>
      </c>
      <c r="P2160">
        <v>1531</v>
      </c>
    </row>
    <row r="2161" spans="1:16" x14ac:dyDescent="0.25">
      <c r="A2161" t="s">
        <v>3294</v>
      </c>
      <c r="B2161">
        <v>1068</v>
      </c>
      <c r="C2161" s="3" t="str">
        <f>HYPERLINK("http://www.uniprot.org/uniprot/G7KXF9","tr|G7KXF9|G7KXF9_MEDTR")</f>
        <v>tr|G7KXF9|G7KXF9_MEDTR</v>
      </c>
      <c r="D2161" t="s">
        <v>1863</v>
      </c>
      <c r="E2161">
        <v>62.73</v>
      </c>
      <c r="F2161">
        <v>365</v>
      </c>
      <c r="G2161">
        <v>136</v>
      </c>
      <c r="H2161">
        <v>11</v>
      </c>
      <c r="I2161">
        <v>1</v>
      </c>
      <c r="J2161">
        <v>1062</v>
      </c>
      <c r="K2161">
        <v>1</v>
      </c>
      <c r="L2161">
        <v>1</v>
      </c>
      <c r="M2161">
        <v>352</v>
      </c>
      <c r="N2161" t="s">
        <v>18</v>
      </c>
      <c r="O2161" s="1">
        <v>3.1669900000000003E-107</v>
      </c>
      <c r="P2161">
        <v>1012</v>
      </c>
    </row>
    <row r="2162" spans="1:16" x14ac:dyDescent="0.25">
      <c r="A2162" t="s">
        <v>3295</v>
      </c>
      <c r="B2162">
        <v>510</v>
      </c>
      <c r="C2162" s="3" t="str">
        <f>HYPERLINK("http://www.uniprot.org/uniprot/G7IF77","tr|G7IF77|G7IF77_MEDTR")</f>
        <v>tr|G7IF77|G7IF77_MEDTR</v>
      </c>
      <c r="D2162" t="s">
        <v>3296</v>
      </c>
      <c r="E2162">
        <v>82.35</v>
      </c>
      <c r="F2162">
        <v>170</v>
      </c>
      <c r="G2162">
        <v>30</v>
      </c>
      <c r="H2162">
        <v>2</v>
      </c>
      <c r="I2162">
        <v>1</v>
      </c>
      <c r="J2162">
        <v>504</v>
      </c>
      <c r="K2162">
        <v>1</v>
      </c>
      <c r="L2162">
        <v>1</v>
      </c>
      <c r="M2162">
        <v>170</v>
      </c>
      <c r="N2162" t="s">
        <v>18</v>
      </c>
      <c r="O2162" s="1">
        <v>3.5042500000000001E-75</v>
      </c>
      <c r="P2162">
        <v>730</v>
      </c>
    </row>
    <row r="2163" spans="1:16" x14ac:dyDescent="0.25">
      <c r="A2163" t="s">
        <v>3297</v>
      </c>
      <c r="B2163">
        <v>564</v>
      </c>
      <c r="C2163" s="3" t="str">
        <f>HYPERLINK("http://www.uniprot.org/uniprot/I1NFP6","tr|I1NFP6|I1NFP6_SOYBN")</f>
        <v>tr|I1NFP6|I1NFP6_SOYBN</v>
      </c>
      <c r="D2163" t="s">
        <v>28</v>
      </c>
      <c r="E2163">
        <v>84.53</v>
      </c>
      <c r="F2163">
        <v>181</v>
      </c>
      <c r="G2163">
        <v>28</v>
      </c>
      <c r="H2163">
        <v>4</v>
      </c>
      <c r="I2163">
        <v>1</v>
      </c>
      <c r="J2163">
        <v>531</v>
      </c>
      <c r="K2163">
        <v>1</v>
      </c>
      <c r="L2163">
        <v>1</v>
      </c>
      <c r="M2163">
        <v>180</v>
      </c>
      <c r="N2163" t="s">
        <v>18</v>
      </c>
      <c r="O2163" s="1">
        <v>3.30865E-85</v>
      </c>
      <c r="P2163">
        <v>817</v>
      </c>
    </row>
    <row r="2164" spans="1:16" x14ac:dyDescent="0.25">
      <c r="A2164" t="s">
        <v>3298</v>
      </c>
      <c r="B2164">
        <v>723</v>
      </c>
      <c r="C2164" s="3" t="str">
        <f>HYPERLINK("http://www.uniprot.org/uniprot/G7I544","tr|G7I544|G7I544_MEDTR")</f>
        <v>tr|G7I544|G7I544_MEDTR</v>
      </c>
      <c r="D2164" t="s">
        <v>3299</v>
      </c>
      <c r="E2164">
        <v>86.54</v>
      </c>
      <c r="F2164">
        <v>223</v>
      </c>
      <c r="G2164">
        <v>30</v>
      </c>
      <c r="H2164">
        <v>3</v>
      </c>
      <c r="I2164">
        <v>1</v>
      </c>
      <c r="J2164">
        <v>660</v>
      </c>
      <c r="K2164">
        <v>1</v>
      </c>
      <c r="L2164">
        <v>9</v>
      </c>
      <c r="M2164">
        <v>231</v>
      </c>
      <c r="N2164" t="s">
        <v>18</v>
      </c>
      <c r="O2164" s="1">
        <v>8.5152900000000003E-106</v>
      </c>
      <c r="P2164">
        <v>997</v>
      </c>
    </row>
    <row r="2165" spans="1:16" x14ac:dyDescent="0.25">
      <c r="A2165" t="s">
        <v>3300</v>
      </c>
      <c r="B2165">
        <v>2487</v>
      </c>
      <c r="C2165" s="3" t="str">
        <f>HYPERLINK("http://www.uniprot.org/uniprot/I1L922","tr|I1L922|I1L922_SOYBN")</f>
        <v>tr|I1L922|I1L922_SOYBN</v>
      </c>
      <c r="D2165" t="s">
        <v>99</v>
      </c>
      <c r="E2165">
        <v>76.37</v>
      </c>
      <c r="F2165">
        <v>834</v>
      </c>
      <c r="G2165">
        <v>197</v>
      </c>
      <c r="H2165">
        <v>22</v>
      </c>
      <c r="I2165">
        <v>49</v>
      </c>
      <c r="J2165">
        <v>2484</v>
      </c>
      <c r="K2165">
        <v>1</v>
      </c>
      <c r="L2165">
        <v>17</v>
      </c>
      <c r="M2165">
        <v>836</v>
      </c>
      <c r="N2165" t="s">
        <v>18</v>
      </c>
      <c r="O2165">
        <v>0</v>
      </c>
      <c r="P2165">
        <v>3282</v>
      </c>
    </row>
    <row r="2166" spans="1:16" x14ac:dyDescent="0.25">
      <c r="A2166" t="s">
        <v>3301</v>
      </c>
      <c r="B2166">
        <v>1803</v>
      </c>
      <c r="C2166" s="3" t="str">
        <f>HYPERLINK("http://www.uniprot.org/uniprot/Q2PEQ7","tr|Q2PEQ7|Q2PEQ7_TRIPR")</f>
        <v>tr|Q2PEQ7|Q2PEQ7_TRIPR</v>
      </c>
      <c r="D2166" t="s">
        <v>3302</v>
      </c>
      <c r="E2166">
        <v>91.47</v>
      </c>
      <c r="F2166">
        <v>598</v>
      </c>
      <c r="G2166">
        <v>51</v>
      </c>
      <c r="H2166">
        <v>0</v>
      </c>
      <c r="I2166">
        <v>4</v>
      </c>
      <c r="J2166">
        <v>1797</v>
      </c>
      <c r="K2166">
        <v>1</v>
      </c>
      <c r="L2166">
        <v>4</v>
      </c>
      <c r="M2166">
        <v>601</v>
      </c>
      <c r="N2166" t="s">
        <v>18</v>
      </c>
      <c r="O2166">
        <v>0</v>
      </c>
      <c r="P2166">
        <v>2887</v>
      </c>
    </row>
    <row r="2167" spans="1:16" x14ac:dyDescent="0.25">
      <c r="A2167" t="s">
        <v>3303</v>
      </c>
      <c r="B2167">
        <v>675</v>
      </c>
      <c r="C2167" s="3" t="str">
        <f>HYPERLINK("http://www.uniprot.org/uniprot/I3SAY7","tr|I3SAY7|I3SAY7_MEDTR")</f>
        <v>tr|I3SAY7|I3SAY7_MEDTR</v>
      </c>
      <c r="D2167" t="s">
        <v>22</v>
      </c>
      <c r="E2167">
        <v>65.459999999999994</v>
      </c>
      <c r="F2167">
        <v>194</v>
      </c>
      <c r="G2167">
        <v>67</v>
      </c>
      <c r="H2167">
        <v>0</v>
      </c>
      <c r="I2167">
        <v>91</v>
      </c>
      <c r="J2167">
        <v>672</v>
      </c>
      <c r="K2167">
        <v>1</v>
      </c>
      <c r="L2167">
        <v>25</v>
      </c>
      <c r="M2167">
        <v>216</v>
      </c>
      <c r="N2167" t="s">
        <v>18</v>
      </c>
      <c r="O2167" s="1">
        <v>1.6404699999999999E-65</v>
      </c>
      <c r="P2167">
        <v>649</v>
      </c>
    </row>
    <row r="2168" spans="1:16" x14ac:dyDescent="0.25">
      <c r="A2168" t="s">
        <v>3304</v>
      </c>
      <c r="B2168">
        <v>990</v>
      </c>
      <c r="C2168" s="3" t="str">
        <f>HYPERLINK("http://www.uniprot.org/uniprot/I3S358","tr|I3S358|I3S358_LOTJA")</f>
        <v>tr|I3S358|I3S358_LOTJA</v>
      </c>
      <c r="D2168" t="s">
        <v>93</v>
      </c>
      <c r="E2168">
        <v>72.27</v>
      </c>
      <c r="F2168">
        <v>339</v>
      </c>
      <c r="G2168">
        <v>94</v>
      </c>
      <c r="H2168">
        <v>10</v>
      </c>
      <c r="I2168">
        <v>1</v>
      </c>
      <c r="J2168">
        <v>987</v>
      </c>
      <c r="K2168">
        <v>1</v>
      </c>
      <c r="L2168">
        <v>36</v>
      </c>
      <c r="M2168">
        <v>369</v>
      </c>
      <c r="N2168" t="s">
        <v>18</v>
      </c>
      <c r="O2168" s="1">
        <v>3.5989900000000001E-131</v>
      </c>
      <c r="P2168">
        <v>1218</v>
      </c>
    </row>
    <row r="2169" spans="1:16" x14ac:dyDescent="0.25">
      <c r="A2169" t="s">
        <v>3305</v>
      </c>
      <c r="B2169">
        <v>933</v>
      </c>
      <c r="C2169" s="3" t="str">
        <f>HYPERLINK("http://www.uniprot.org/uniprot/L5LQE6","tr|L5LQE6|L5LQE6_MYODS")</f>
        <v>tr|L5LQE6|L5LQE6_MYODS</v>
      </c>
      <c r="D2169" t="s">
        <v>628</v>
      </c>
      <c r="E2169">
        <v>70.599999999999994</v>
      </c>
      <c r="F2169">
        <v>330</v>
      </c>
      <c r="G2169">
        <v>97</v>
      </c>
      <c r="H2169">
        <v>38</v>
      </c>
      <c r="I2169">
        <v>1</v>
      </c>
      <c r="J2169">
        <v>876</v>
      </c>
      <c r="K2169">
        <v>1</v>
      </c>
      <c r="L2169">
        <v>1</v>
      </c>
      <c r="M2169">
        <v>330</v>
      </c>
      <c r="N2169" t="s">
        <v>18</v>
      </c>
      <c r="O2169" s="1">
        <v>1.24099E-130</v>
      </c>
      <c r="P2169">
        <v>1213</v>
      </c>
    </row>
    <row r="2170" spans="1:16" x14ac:dyDescent="0.25">
      <c r="A2170" t="s">
        <v>3306</v>
      </c>
      <c r="B2170">
        <v>969</v>
      </c>
      <c r="C2170" s="3" t="str">
        <f>HYPERLINK("http://www.uniprot.org/uniprot/G7LAK8","tr|G7LAK8|G7LAK8_MEDTR")</f>
        <v>tr|G7LAK8|G7LAK8_MEDTR</v>
      </c>
      <c r="D2170" t="s">
        <v>3307</v>
      </c>
      <c r="E2170">
        <v>77.63</v>
      </c>
      <c r="F2170">
        <v>322</v>
      </c>
      <c r="G2170">
        <v>72</v>
      </c>
      <c r="H2170">
        <v>0</v>
      </c>
      <c r="I2170">
        <v>1</v>
      </c>
      <c r="J2170">
        <v>966</v>
      </c>
      <c r="K2170">
        <v>1</v>
      </c>
      <c r="L2170">
        <v>1</v>
      </c>
      <c r="M2170">
        <v>320</v>
      </c>
      <c r="N2170" t="s">
        <v>18</v>
      </c>
      <c r="O2170" s="1">
        <v>1.1238899999999999E-137</v>
      </c>
      <c r="P2170">
        <v>1274</v>
      </c>
    </row>
    <row r="2171" spans="1:16" x14ac:dyDescent="0.25">
      <c r="A2171" t="s">
        <v>3308</v>
      </c>
      <c r="B2171">
        <v>2193</v>
      </c>
      <c r="C2171" s="3" t="str">
        <f>HYPERLINK("http://www.uniprot.org/uniprot/A5BE46","tr|A5BE46|A5BE46_VITVI")</f>
        <v>tr|A5BE46|A5BE46_VITVI</v>
      </c>
      <c r="D2171" t="s">
        <v>462</v>
      </c>
      <c r="E2171">
        <v>79.069999999999993</v>
      </c>
      <c r="F2171">
        <v>736</v>
      </c>
      <c r="G2171">
        <v>154</v>
      </c>
      <c r="H2171">
        <v>7</v>
      </c>
      <c r="I2171">
        <v>1</v>
      </c>
      <c r="J2171">
        <v>2187</v>
      </c>
      <c r="K2171">
        <v>1</v>
      </c>
      <c r="L2171">
        <v>618</v>
      </c>
      <c r="M2171">
        <v>1353</v>
      </c>
      <c r="N2171" t="s">
        <v>18</v>
      </c>
      <c r="O2171">
        <v>0</v>
      </c>
      <c r="P2171">
        <v>3117</v>
      </c>
    </row>
    <row r="2172" spans="1:16" x14ac:dyDescent="0.25">
      <c r="A2172" t="s">
        <v>3309</v>
      </c>
      <c r="B2172">
        <v>1140</v>
      </c>
      <c r="C2172" s="3" t="str">
        <f>HYPERLINK("http://www.uniprot.org/uniprot/G7JHS4","tr|G7JHS4|G7JHS4_MEDTR")</f>
        <v>tr|G7JHS4|G7JHS4_MEDTR</v>
      </c>
      <c r="D2172" t="s">
        <v>3310</v>
      </c>
      <c r="E2172">
        <v>81.03</v>
      </c>
      <c r="F2172">
        <v>385</v>
      </c>
      <c r="G2172">
        <v>73</v>
      </c>
      <c r="H2172">
        <v>7</v>
      </c>
      <c r="I2172">
        <v>1</v>
      </c>
      <c r="J2172">
        <v>1134</v>
      </c>
      <c r="K2172">
        <v>1</v>
      </c>
      <c r="L2172">
        <v>1</v>
      </c>
      <c r="M2172">
        <v>383</v>
      </c>
      <c r="N2172" t="s">
        <v>18</v>
      </c>
      <c r="O2172" s="1">
        <v>1.25924E-173</v>
      </c>
      <c r="P2172">
        <v>1585</v>
      </c>
    </row>
    <row r="2173" spans="1:16" x14ac:dyDescent="0.25">
      <c r="A2173" t="s">
        <v>3311</v>
      </c>
      <c r="B2173">
        <v>1893</v>
      </c>
      <c r="C2173" s="3" t="str">
        <f>HYPERLINK("http://www.uniprot.org/uniprot/I1MT85","tr|I1MT85|I1MT85_SOYBN")</f>
        <v>tr|I1MT85|I1MT85_SOYBN</v>
      </c>
      <c r="D2173" t="s">
        <v>117</v>
      </c>
      <c r="E2173">
        <v>82.12</v>
      </c>
      <c r="F2173">
        <v>632</v>
      </c>
      <c r="G2173">
        <v>113</v>
      </c>
      <c r="H2173">
        <v>2</v>
      </c>
      <c r="I2173">
        <v>1</v>
      </c>
      <c r="J2173">
        <v>1890</v>
      </c>
      <c r="K2173">
        <v>1</v>
      </c>
      <c r="L2173">
        <v>1</v>
      </c>
      <c r="M2173">
        <v>631</v>
      </c>
      <c r="N2173" t="s">
        <v>18</v>
      </c>
      <c r="O2173">
        <v>0</v>
      </c>
      <c r="P2173">
        <v>2583</v>
      </c>
    </row>
    <row r="2174" spans="1:16" x14ac:dyDescent="0.25">
      <c r="A2174" t="s">
        <v>3312</v>
      </c>
      <c r="B2174">
        <v>339</v>
      </c>
      <c r="C2174" s="3" t="str">
        <f>HYPERLINK("http://www.uniprot.org/uniprot/I3S1Q8","tr|I3S1Q8|I3S1Q8_LOTJA")</f>
        <v>tr|I3S1Q8|I3S1Q8_LOTJA</v>
      </c>
      <c r="D2174" t="s">
        <v>93</v>
      </c>
      <c r="E2174">
        <v>85.84</v>
      </c>
      <c r="F2174">
        <v>113</v>
      </c>
      <c r="G2174">
        <v>16</v>
      </c>
      <c r="H2174">
        <v>1</v>
      </c>
      <c r="I2174">
        <v>1</v>
      </c>
      <c r="J2174">
        <v>336</v>
      </c>
      <c r="K2174">
        <v>1</v>
      </c>
      <c r="L2174">
        <v>1</v>
      </c>
      <c r="M2174">
        <v>113</v>
      </c>
      <c r="N2174" t="s">
        <v>18</v>
      </c>
      <c r="O2174" s="1">
        <v>1.6127299999999999E-48</v>
      </c>
      <c r="P2174">
        <v>500</v>
      </c>
    </row>
    <row r="2175" spans="1:16" x14ac:dyDescent="0.25">
      <c r="A2175" t="s">
        <v>3313</v>
      </c>
      <c r="B2175">
        <v>1215</v>
      </c>
      <c r="C2175" s="3" t="str">
        <f>HYPERLINK("http://www.uniprot.org/uniprot/I1LP75","tr|I1LP75|I1LP75_SOYBN")</f>
        <v>tr|I1LP75|I1LP75_SOYBN</v>
      </c>
      <c r="D2175" t="s">
        <v>71</v>
      </c>
      <c r="E2175">
        <v>75.930000000000007</v>
      </c>
      <c r="F2175">
        <v>399</v>
      </c>
      <c r="G2175">
        <v>96</v>
      </c>
      <c r="H2175">
        <v>0</v>
      </c>
      <c r="I2175">
        <v>1</v>
      </c>
      <c r="J2175">
        <v>1197</v>
      </c>
      <c r="K2175">
        <v>1</v>
      </c>
      <c r="L2175">
        <v>211</v>
      </c>
      <c r="M2175">
        <v>609</v>
      </c>
      <c r="N2175" t="s">
        <v>18</v>
      </c>
      <c r="O2175" s="1">
        <v>1.8076199999999999E-165</v>
      </c>
      <c r="P2175">
        <v>1515</v>
      </c>
    </row>
    <row r="2176" spans="1:16" x14ac:dyDescent="0.25">
      <c r="A2176" t="s">
        <v>3314</v>
      </c>
      <c r="B2176">
        <v>762</v>
      </c>
      <c r="C2176" s="3" t="str">
        <f>HYPERLINK("http://www.uniprot.org/uniprot/K7LAA6","tr|K7LAA6|K7LAA6_SOYBN")</f>
        <v>tr|K7LAA6|K7LAA6_SOYBN</v>
      </c>
      <c r="D2176" t="s">
        <v>28</v>
      </c>
      <c r="E2176">
        <v>48.73</v>
      </c>
      <c r="F2176">
        <v>238</v>
      </c>
      <c r="G2176">
        <v>122</v>
      </c>
      <c r="H2176">
        <v>7</v>
      </c>
      <c r="I2176">
        <v>1</v>
      </c>
      <c r="J2176">
        <v>693</v>
      </c>
      <c r="K2176">
        <v>1</v>
      </c>
      <c r="L2176">
        <v>286</v>
      </c>
      <c r="M2176">
        <v>512</v>
      </c>
      <c r="N2176" t="s">
        <v>18</v>
      </c>
      <c r="O2176" s="1">
        <v>3.0934400000000002E-56</v>
      </c>
      <c r="P2176">
        <v>570</v>
      </c>
    </row>
    <row r="2177" spans="1:16" x14ac:dyDescent="0.25">
      <c r="A2177" t="s">
        <v>3315</v>
      </c>
      <c r="B2177">
        <v>1269</v>
      </c>
      <c r="C2177" s="3" t="str">
        <f>HYPERLINK("http://www.uniprot.org/uniprot/G7I2H0","tr|G7I2H0|G7I2H0_MEDTR")</f>
        <v>tr|G7I2H0|G7I2H0_MEDTR</v>
      </c>
      <c r="D2177" t="s">
        <v>144</v>
      </c>
      <c r="E2177">
        <v>32.47</v>
      </c>
      <c r="F2177">
        <v>234</v>
      </c>
      <c r="G2177">
        <v>158</v>
      </c>
      <c r="H2177">
        <v>0</v>
      </c>
      <c r="I2177">
        <v>565</v>
      </c>
      <c r="J2177">
        <v>1266</v>
      </c>
      <c r="K2177">
        <v>1</v>
      </c>
      <c r="L2177">
        <v>27</v>
      </c>
      <c r="M2177">
        <v>231</v>
      </c>
      <c r="N2177" t="s">
        <v>18</v>
      </c>
      <c r="O2177" s="1">
        <v>2.2296999999999999E-20</v>
      </c>
      <c r="P2177">
        <v>264</v>
      </c>
    </row>
    <row r="2178" spans="1:16" x14ac:dyDescent="0.25">
      <c r="A2178" t="s">
        <v>3316</v>
      </c>
      <c r="B2178">
        <v>1914</v>
      </c>
      <c r="C2178" s="3" t="str">
        <f>HYPERLINK("http://www.uniprot.org/uniprot/I1KDE2","tr|I1KDE2|I1KDE2_SOYBN")</f>
        <v>tr|I1KDE2|I1KDE2_SOYBN</v>
      </c>
      <c r="D2178" t="s">
        <v>28</v>
      </c>
      <c r="E2178">
        <v>84.81</v>
      </c>
      <c r="F2178">
        <v>632</v>
      </c>
      <c r="G2178">
        <v>96</v>
      </c>
      <c r="H2178">
        <v>2</v>
      </c>
      <c r="I2178">
        <v>22</v>
      </c>
      <c r="J2178">
        <v>1911</v>
      </c>
      <c r="K2178">
        <v>1</v>
      </c>
      <c r="L2178">
        <v>13</v>
      </c>
      <c r="M2178">
        <v>644</v>
      </c>
      <c r="N2178" t="s">
        <v>18</v>
      </c>
      <c r="O2178">
        <v>0</v>
      </c>
      <c r="P2178">
        <v>2839</v>
      </c>
    </row>
    <row r="2179" spans="1:16" x14ac:dyDescent="0.25">
      <c r="A2179" t="s">
        <v>3317</v>
      </c>
      <c r="B2179">
        <v>990</v>
      </c>
      <c r="C2179" s="3" t="str">
        <f>HYPERLINK("http://www.uniprot.org/uniprot/G7IKJ3","tr|G7IKJ3|G7IKJ3_MEDTR")</f>
        <v>tr|G7IKJ3|G7IKJ3_MEDTR</v>
      </c>
      <c r="D2179" t="s">
        <v>3121</v>
      </c>
      <c r="E2179">
        <v>35.24</v>
      </c>
      <c r="F2179">
        <v>244</v>
      </c>
      <c r="G2179">
        <v>158</v>
      </c>
      <c r="H2179">
        <v>5</v>
      </c>
      <c r="I2179">
        <v>1</v>
      </c>
      <c r="J2179">
        <v>717</v>
      </c>
      <c r="K2179">
        <v>1</v>
      </c>
      <c r="L2179">
        <v>652</v>
      </c>
      <c r="M2179">
        <v>865</v>
      </c>
      <c r="N2179" t="s">
        <v>18</v>
      </c>
      <c r="O2179" s="1">
        <v>4.5236299999999997E-33</v>
      </c>
      <c r="P2179">
        <v>372</v>
      </c>
    </row>
    <row r="2180" spans="1:16" x14ac:dyDescent="0.25">
      <c r="A2180" t="s">
        <v>3318</v>
      </c>
      <c r="B2180">
        <v>2250</v>
      </c>
      <c r="C2180" s="3" t="str">
        <f>HYPERLINK("http://www.uniprot.org/uniprot/I1MLM9","tr|I1MLM9|I1MLM9_SOYBN")</f>
        <v>tr|I1MLM9|I1MLM9_SOYBN</v>
      </c>
      <c r="D2180" t="s">
        <v>28</v>
      </c>
      <c r="E2180">
        <v>58.36</v>
      </c>
      <c r="F2180">
        <v>747</v>
      </c>
      <c r="G2180">
        <v>311</v>
      </c>
      <c r="H2180">
        <v>2</v>
      </c>
      <c r="I2180">
        <v>13</v>
      </c>
      <c r="J2180">
        <v>2247</v>
      </c>
      <c r="K2180">
        <v>1</v>
      </c>
      <c r="L2180">
        <v>9</v>
      </c>
      <c r="M2180">
        <v>744</v>
      </c>
      <c r="N2180" t="s">
        <v>18</v>
      </c>
      <c r="O2180">
        <v>0</v>
      </c>
      <c r="P2180">
        <v>2039</v>
      </c>
    </row>
    <row r="2181" spans="1:16" x14ac:dyDescent="0.25">
      <c r="A2181" t="s">
        <v>3319</v>
      </c>
      <c r="B2181">
        <v>813</v>
      </c>
      <c r="C2181" s="3" t="str">
        <f>HYPERLINK("http://www.uniprot.org/uniprot/K7MNX2","tr|K7MNX2|K7MNX2_SOYBN")</f>
        <v>tr|K7MNX2|K7MNX2_SOYBN</v>
      </c>
      <c r="D2181" t="s">
        <v>28</v>
      </c>
      <c r="E2181">
        <v>25</v>
      </c>
      <c r="F2181">
        <v>192</v>
      </c>
      <c r="G2181">
        <v>144</v>
      </c>
      <c r="H2181">
        <v>1</v>
      </c>
      <c r="I2181">
        <v>226</v>
      </c>
      <c r="J2181">
        <v>798</v>
      </c>
      <c r="K2181">
        <v>1</v>
      </c>
      <c r="L2181">
        <v>304</v>
      </c>
      <c r="M2181">
        <v>489</v>
      </c>
      <c r="N2181" t="s">
        <v>18</v>
      </c>
      <c r="O2181" s="1">
        <v>7.4153500000000006E-14</v>
      </c>
      <c r="P2181">
        <v>205</v>
      </c>
    </row>
    <row r="2182" spans="1:16" x14ac:dyDescent="0.25">
      <c r="A2182" t="s">
        <v>3320</v>
      </c>
      <c r="B2182">
        <v>6492</v>
      </c>
      <c r="C2182" s="3" t="str">
        <f>HYPERLINK("http://www.uniprot.org/uniprot/G7IK10","tr|G7IK10|G7IK10_MEDTR")</f>
        <v>tr|G7IK10|G7IK10_MEDTR</v>
      </c>
      <c r="D2182" t="s">
        <v>3321</v>
      </c>
      <c r="E2182">
        <v>71.23</v>
      </c>
      <c r="F2182">
        <v>2218</v>
      </c>
      <c r="G2182">
        <v>638</v>
      </c>
      <c r="H2182">
        <v>55</v>
      </c>
      <c r="I2182">
        <v>1</v>
      </c>
      <c r="J2182">
        <v>6489</v>
      </c>
      <c r="K2182">
        <v>1</v>
      </c>
      <c r="L2182">
        <v>1</v>
      </c>
      <c r="M2182">
        <v>2216</v>
      </c>
      <c r="N2182" t="s">
        <v>18</v>
      </c>
      <c r="O2182">
        <v>0</v>
      </c>
      <c r="P2182">
        <v>7995</v>
      </c>
    </row>
    <row r="2183" spans="1:16" x14ac:dyDescent="0.25">
      <c r="A2183" t="s">
        <v>3322</v>
      </c>
      <c r="B2183">
        <v>360</v>
      </c>
      <c r="C2183" s="3" t="str">
        <f>HYPERLINK("http://www.uniprot.org/uniprot/G7II48","tr|G7II48|G7II48_MEDTR")</f>
        <v>tr|G7II48|G7II48_MEDTR</v>
      </c>
      <c r="D2183" t="s">
        <v>3323</v>
      </c>
      <c r="E2183">
        <v>45</v>
      </c>
      <c r="F2183">
        <v>100</v>
      </c>
      <c r="G2183">
        <v>55</v>
      </c>
      <c r="H2183">
        <v>16</v>
      </c>
      <c r="I2183">
        <v>106</v>
      </c>
      <c r="J2183">
        <v>357</v>
      </c>
      <c r="K2183">
        <v>1</v>
      </c>
      <c r="L2183">
        <v>760</v>
      </c>
      <c r="M2183">
        <v>858</v>
      </c>
      <c r="N2183" t="s">
        <v>18</v>
      </c>
      <c r="O2183" s="1">
        <v>2.9863400000000002E-10</v>
      </c>
      <c r="P2183">
        <v>170</v>
      </c>
    </row>
    <row r="2184" spans="1:16" x14ac:dyDescent="0.25">
      <c r="A2184" t="s">
        <v>3324</v>
      </c>
      <c r="B2184">
        <v>576</v>
      </c>
      <c r="C2184" s="3" t="str">
        <f>HYPERLINK("http://www.uniprot.org/uniprot/G7IRK1","tr|G7IRK1|G7IRK1_MEDTR")</f>
        <v>tr|G7IRK1|G7IRK1_MEDTR</v>
      </c>
      <c r="D2184" t="s">
        <v>3325</v>
      </c>
      <c r="E2184">
        <v>72.099999999999994</v>
      </c>
      <c r="F2184">
        <v>190</v>
      </c>
      <c r="G2184">
        <v>53</v>
      </c>
      <c r="H2184">
        <v>0</v>
      </c>
      <c r="I2184">
        <v>1</v>
      </c>
      <c r="J2184">
        <v>570</v>
      </c>
      <c r="K2184">
        <v>1</v>
      </c>
      <c r="L2184">
        <v>43</v>
      </c>
      <c r="M2184">
        <v>226</v>
      </c>
      <c r="N2184" t="s">
        <v>18</v>
      </c>
      <c r="O2184" s="1">
        <v>2.2453400000000001E-71</v>
      </c>
      <c r="P2184">
        <v>698</v>
      </c>
    </row>
    <row r="2185" spans="1:16" x14ac:dyDescent="0.25">
      <c r="A2185" t="s">
        <v>3326</v>
      </c>
      <c r="B2185">
        <v>1050</v>
      </c>
      <c r="C2185" s="3" t="str">
        <f>HYPERLINK("http://www.uniprot.org/uniprot/G7K4P7","tr|G7K4P7|G7K4P7_MEDTR")</f>
        <v>tr|G7K4P7|G7K4P7_MEDTR</v>
      </c>
      <c r="D2185" t="s">
        <v>3327</v>
      </c>
      <c r="E2185">
        <v>85.1</v>
      </c>
      <c r="F2185">
        <v>349</v>
      </c>
      <c r="G2185">
        <v>52</v>
      </c>
      <c r="H2185">
        <v>0</v>
      </c>
      <c r="I2185">
        <v>1</v>
      </c>
      <c r="J2185">
        <v>1047</v>
      </c>
      <c r="K2185">
        <v>1</v>
      </c>
      <c r="L2185">
        <v>1</v>
      </c>
      <c r="M2185">
        <v>349</v>
      </c>
      <c r="N2185" t="s">
        <v>18</v>
      </c>
      <c r="O2185" s="1">
        <v>3.95334E-163</v>
      </c>
      <c r="P2185">
        <v>1494</v>
      </c>
    </row>
    <row r="2186" spans="1:16" x14ac:dyDescent="0.25">
      <c r="A2186" t="s">
        <v>3328</v>
      </c>
      <c r="B2186">
        <v>687</v>
      </c>
      <c r="C2186" s="3" t="str">
        <f>HYPERLINK("http://www.uniprot.org/uniprot/G7KBK0","tr|G7KBK0|G7KBK0_MEDTR")</f>
        <v>tr|G7KBK0|G7KBK0_MEDTR</v>
      </c>
      <c r="D2186" t="s">
        <v>3329</v>
      </c>
      <c r="E2186">
        <v>89.08</v>
      </c>
      <c r="F2186">
        <v>229</v>
      </c>
      <c r="G2186">
        <v>25</v>
      </c>
      <c r="H2186">
        <v>1</v>
      </c>
      <c r="I2186">
        <v>1</v>
      </c>
      <c r="J2186">
        <v>684</v>
      </c>
      <c r="K2186">
        <v>1</v>
      </c>
      <c r="L2186">
        <v>81</v>
      </c>
      <c r="M2186">
        <v>309</v>
      </c>
      <c r="N2186" t="s">
        <v>18</v>
      </c>
      <c r="O2186" s="1">
        <v>8.5339399999999996E-118</v>
      </c>
      <c r="P2186">
        <v>1100</v>
      </c>
    </row>
    <row r="2187" spans="1:16" x14ac:dyDescent="0.25">
      <c r="A2187" t="s">
        <v>3330</v>
      </c>
      <c r="B2187">
        <v>912</v>
      </c>
      <c r="C2187" s="3" t="str">
        <f>HYPERLINK("http://www.uniprot.org/uniprot/Q9SXB2","tr|Q9SXB2|Q9SXB2_ARATH")</f>
        <v>tr|Q9SXB2|Q9SXB2_ARATH</v>
      </c>
      <c r="D2187" t="s">
        <v>1217</v>
      </c>
      <c r="E2187">
        <v>51.83</v>
      </c>
      <c r="F2187">
        <v>191</v>
      </c>
      <c r="G2187">
        <v>92</v>
      </c>
      <c r="H2187">
        <v>0</v>
      </c>
      <c r="I2187">
        <v>7</v>
      </c>
      <c r="J2187">
        <v>579</v>
      </c>
      <c r="K2187">
        <v>1</v>
      </c>
      <c r="L2187">
        <v>10</v>
      </c>
      <c r="M2187">
        <v>200</v>
      </c>
      <c r="N2187" t="s">
        <v>18</v>
      </c>
      <c r="O2187" s="1">
        <v>1.5353699999999999E-53</v>
      </c>
      <c r="P2187">
        <v>548</v>
      </c>
    </row>
    <row r="2188" spans="1:16" x14ac:dyDescent="0.25">
      <c r="A2188" t="s">
        <v>3331</v>
      </c>
      <c r="B2188">
        <v>549</v>
      </c>
      <c r="C2188" s="3" t="str">
        <f>HYPERLINK("http://www.uniprot.org/uniprot/G7KXG1","tr|G7KXG1|G7KXG1_MEDTR")</f>
        <v>tr|G7KXG1|G7KXG1_MEDTR</v>
      </c>
      <c r="D2188" t="s">
        <v>3332</v>
      </c>
      <c r="E2188">
        <v>85.71</v>
      </c>
      <c r="F2188">
        <v>175</v>
      </c>
      <c r="G2188">
        <v>25</v>
      </c>
      <c r="H2188">
        <v>0</v>
      </c>
      <c r="I2188">
        <v>22</v>
      </c>
      <c r="J2188">
        <v>546</v>
      </c>
      <c r="K2188">
        <v>1</v>
      </c>
      <c r="L2188">
        <v>21</v>
      </c>
      <c r="M2188">
        <v>194</v>
      </c>
      <c r="N2188" t="s">
        <v>18</v>
      </c>
      <c r="O2188" s="1">
        <v>9.5529699999999998E-79</v>
      </c>
      <c r="P2188">
        <v>761</v>
      </c>
    </row>
    <row r="2189" spans="1:16" x14ac:dyDescent="0.25">
      <c r="A2189" t="s">
        <v>3333</v>
      </c>
      <c r="B2189">
        <v>948</v>
      </c>
      <c r="C2189" s="3" t="str">
        <f>HYPERLINK("http://www.uniprot.org/uniprot/G7IF76","tr|G7IF76|G7IF76_MEDTR")</f>
        <v>tr|G7IF76|G7IF76_MEDTR</v>
      </c>
      <c r="D2189" t="s">
        <v>3334</v>
      </c>
      <c r="E2189">
        <v>85.12</v>
      </c>
      <c r="F2189">
        <v>316</v>
      </c>
      <c r="G2189">
        <v>47</v>
      </c>
      <c r="H2189">
        <v>1</v>
      </c>
      <c r="I2189">
        <v>1</v>
      </c>
      <c r="J2189">
        <v>945</v>
      </c>
      <c r="K2189">
        <v>1</v>
      </c>
      <c r="L2189">
        <v>1</v>
      </c>
      <c r="M2189">
        <v>316</v>
      </c>
      <c r="N2189" t="s">
        <v>18</v>
      </c>
      <c r="O2189" s="1">
        <v>3.94637E-156</v>
      </c>
      <c r="P2189">
        <v>1433</v>
      </c>
    </row>
    <row r="2190" spans="1:16" x14ac:dyDescent="0.25">
      <c r="A2190" t="s">
        <v>3335</v>
      </c>
      <c r="B2190">
        <v>1716</v>
      </c>
      <c r="C2190" s="3" t="str">
        <f>HYPERLINK("http://www.uniprot.org/uniprot/K7N313","tr|K7N313|K7N313_SOYBN")</f>
        <v>tr|K7N313|K7N313_SOYBN</v>
      </c>
      <c r="D2190" t="s">
        <v>28</v>
      </c>
      <c r="E2190">
        <v>84.45</v>
      </c>
      <c r="F2190">
        <v>566</v>
      </c>
      <c r="G2190">
        <v>88</v>
      </c>
      <c r="H2190">
        <v>3</v>
      </c>
      <c r="I2190">
        <v>25</v>
      </c>
      <c r="J2190">
        <v>1713</v>
      </c>
      <c r="K2190">
        <v>1</v>
      </c>
      <c r="L2190">
        <v>21</v>
      </c>
      <c r="M2190">
        <v>586</v>
      </c>
      <c r="N2190" t="s">
        <v>18</v>
      </c>
      <c r="O2190">
        <v>0</v>
      </c>
      <c r="P2190">
        <v>2438</v>
      </c>
    </row>
    <row r="2191" spans="1:16" x14ac:dyDescent="0.25">
      <c r="A2191" t="s">
        <v>3336</v>
      </c>
      <c r="B2191">
        <v>390</v>
      </c>
      <c r="C2191" s="3" t="str">
        <f>HYPERLINK("http://www.uniprot.org/uniprot/G7I541","tr|G7I541|G7I541_MEDTR")</f>
        <v>tr|G7I541|G7I541_MEDTR</v>
      </c>
      <c r="D2191" t="s">
        <v>3337</v>
      </c>
      <c r="E2191">
        <v>84.12</v>
      </c>
      <c r="F2191">
        <v>126</v>
      </c>
      <c r="G2191">
        <v>20</v>
      </c>
      <c r="H2191">
        <v>0</v>
      </c>
      <c r="I2191">
        <v>1</v>
      </c>
      <c r="J2191">
        <v>378</v>
      </c>
      <c r="K2191">
        <v>1</v>
      </c>
      <c r="L2191">
        <v>1</v>
      </c>
      <c r="M2191">
        <v>126</v>
      </c>
      <c r="N2191" t="s">
        <v>18</v>
      </c>
      <c r="O2191" s="1">
        <v>1.3537200000000001E-55</v>
      </c>
      <c r="P2191">
        <v>561</v>
      </c>
    </row>
    <row r="2192" spans="1:16" x14ac:dyDescent="0.25">
      <c r="A2192" t="s">
        <v>3338</v>
      </c>
      <c r="B2192">
        <v>555</v>
      </c>
      <c r="C2192" s="3" t="str">
        <f>HYPERLINK("http://www.uniprot.org/uniprot/K7LHQ6","tr|K7LHQ6|K7LHQ6_SOYBN")</f>
        <v>tr|K7LHQ6|K7LHQ6_SOYBN</v>
      </c>
      <c r="D2192" t="s">
        <v>28</v>
      </c>
      <c r="E2192">
        <v>64.44</v>
      </c>
      <c r="F2192">
        <v>180</v>
      </c>
      <c r="G2192">
        <v>64</v>
      </c>
      <c r="H2192">
        <v>0</v>
      </c>
      <c r="I2192">
        <v>1</v>
      </c>
      <c r="J2192">
        <v>540</v>
      </c>
      <c r="K2192">
        <v>1</v>
      </c>
      <c r="L2192">
        <v>61</v>
      </c>
      <c r="M2192">
        <v>240</v>
      </c>
      <c r="N2192" t="s">
        <v>18</v>
      </c>
      <c r="O2192" s="1">
        <v>1.03304E-67</v>
      </c>
      <c r="P2192">
        <v>666</v>
      </c>
    </row>
    <row r="2193" spans="1:16" x14ac:dyDescent="0.25">
      <c r="A2193" t="s">
        <v>3339</v>
      </c>
      <c r="B2193">
        <v>471</v>
      </c>
      <c r="C2193" s="3" t="str">
        <f>HYPERLINK("http://www.uniprot.org/uniprot/I3S0B0","tr|I3S0B0|I3S0B0_MEDTR")</f>
        <v>tr|I3S0B0|I3S0B0_MEDTR</v>
      </c>
      <c r="D2193" t="s">
        <v>22</v>
      </c>
      <c r="E2193">
        <v>80.89</v>
      </c>
      <c r="F2193">
        <v>157</v>
      </c>
      <c r="G2193">
        <v>30</v>
      </c>
      <c r="H2193">
        <v>4</v>
      </c>
      <c r="I2193">
        <v>1</v>
      </c>
      <c r="J2193">
        <v>459</v>
      </c>
      <c r="K2193">
        <v>1</v>
      </c>
      <c r="L2193">
        <v>6</v>
      </c>
      <c r="M2193">
        <v>162</v>
      </c>
      <c r="N2193" t="s">
        <v>18</v>
      </c>
      <c r="O2193" s="1">
        <v>4.3425999999999999E-62</v>
      </c>
      <c r="P2193">
        <v>617</v>
      </c>
    </row>
    <row r="2194" spans="1:16" x14ac:dyDescent="0.25">
      <c r="A2194" t="s">
        <v>3340</v>
      </c>
      <c r="B2194">
        <v>720</v>
      </c>
      <c r="C2194" s="3" t="str">
        <f>HYPERLINK("http://www.uniprot.org/uniprot/G7IV80","tr|G7IV80|G7IV80_MEDTR")</f>
        <v>tr|G7IV80|G7IV80_MEDTR</v>
      </c>
      <c r="D2194" t="s">
        <v>3341</v>
      </c>
      <c r="E2194">
        <v>70.41</v>
      </c>
      <c r="F2194">
        <v>240</v>
      </c>
      <c r="G2194">
        <v>71</v>
      </c>
      <c r="H2194">
        <v>1</v>
      </c>
      <c r="I2194">
        <v>1</v>
      </c>
      <c r="J2194">
        <v>717</v>
      </c>
      <c r="K2194">
        <v>1</v>
      </c>
      <c r="L2194">
        <v>8</v>
      </c>
      <c r="M2194">
        <v>247</v>
      </c>
      <c r="N2194" t="s">
        <v>18</v>
      </c>
      <c r="O2194" s="1">
        <v>7.4194999999999997E-86</v>
      </c>
      <c r="P2194">
        <v>825</v>
      </c>
    </row>
    <row r="2195" spans="1:16" x14ac:dyDescent="0.25">
      <c r="A2195" t="s">
        <v>3342</v>
      </c>
      <c r="B2195">
        <v>861</v>
      </c>
      <c r="C2195" s="3" t="str">
        <f>HYPERLINK("http://www.uniprot.org/uniprot/I1KRU7","tr|I1KRU7|I1KRU7_SOYBN")</f>
        <v>tr|I1KRU7|I1KRU7_SOYBN</v>
      </c>
      <c r="D2195" t="s">
        <v>71</v>
      </c>
      <c r="E2195">
        <v>77.62</v>
      </c>
      <c r="F2195">
        <v>286</v>
      </c>
      <c r="G2195">
        <v>64</v>
      </c>
      <c r="H2195">
        <v>0</v>
      </c>
      <c r="I2195">
        <v>1</v>
      </c>
      <c r="J2195">
        <v>858</v>
      </c>
      <c r="K2195">
        <v>1</v>
      </c>
      <c r="L2195">
        <v>159</v>
      </c>
      <c r="M2195">
        <v>444</v>
      </c>
      <c r="N2195" t="s">
        <v>18</v>
      </c>
      <c r="O2195" s="1">
        <v>1.3601499999999999E-125</v>
      </c>
      <c r="P2195">
        <v>1169</v>
      </c>
    </row>
    <row r="2196" spans="1:16" x14ac:dyDescent="0.25">
      <c r="A2196" t="s">
        <v>3343</v>
      </c>
      <c r="B2196">
        <v>1515</v>
      </c>
      <c r="C2196" s="3" t="str">
        <f>HYPERLINK("http://www.uniprot.org/uniprot/G7LHC5","tr|G7LHC5|G7LHC5_MEDTR")</f>
        <v>tr|G7LHC5|G7LHC5_MEDTR</v>
      </c>
      <c r="D2196" t="s">
        <v>3344</v>
      </c>
      <c r="E2196">
        <v>91.9</v>
      </c>
      <c r="F2196">
        <v>494</v>
      </c>
      <c r="G2196">
        <v>40</v>
      </c>
      <c r="H2196">
        <v>3</v>
      </c>
      <c r="I2196">
        <v>40</v>
      </c>
      <c r="J2196">
        <v>1512</v>
      </c>
      <c r="K2196">
        <v>1</v>
      </c>
      <c r="L2196">
        <v>15</v>
      </c>
      <c r="M2196">
        <v>508</v>
      </c>
      <c r="N2196" t="s">
        <v>18</v>
      </c>
      <c r="O2196">
        <v>0</v>
      </c>
      <c r="P2196">
        <v>2385</v>
      </c>
    </row>
    <row r="2197" spans="1:16" x14ac:dyDescent="0.25">
      <c r="A2197" t="s">
        <v>3345</v>
      </c>
      <c r="B2197">
        <v>2136</v>
      </c>
      <c r="C2197" s="3" t="str">
        <f>HYPERLINK("http://www.uniprot.org/uniprot/G7LAK4","tr|G7LAK4|G7LAK4_MEDTR")</f>
        <v>tr|G7LAK4|G7LAK4_MEDTR</v>
      </c>
      <c r="D2197" t="s">
        <v>3346</v>
      </c>
      <c r="E2197">
        <v>87.16</v>
      </c>
      <c r="F2197">
        <v>709</v>
      </c>
      <c r="G2197">
        <v>91</v>
      </c>
      <c r="H2197">
        <v>0</v>
      </c>
      <c r="I2197">
        <v>1</v>
      </c>
      <c r="J2197">
        <v>2127</v>
      </c>
      <c r="K2197">
        <v>1</v>
      </c>
      <c r="L2197">
        <v>168</v>
      </c>
      <c r="M2197">
        <v>876</v>
      </c>
      <c r="N2197" t="s">
        <v>18</v>
      </c>
      <c r="O2197">
        <v>0</v>
      </c>
      <c r="P2197">
        <v>3289</v>
      </c>
    </row>
    <row r="2198" spans="1:16" x14ac:dyDescent="0.25">
      <c r="A2198" t="s">
        <v>3347</v>
      </c>
      <c r="B2198">
        <v>897</v>
      </c>
      <c r="C2198" s="3" t="str">
        <f>HYPERLINK("http://www.uniprot.org/uniprot/I1LJY0","tr|I1LJY0|I1LJY0_SOYBN")</f>
        <v>tr|I1LJY0|I1LJY0_SOYBN</v>
      </c>
      <c r="D2198" t="s">
        <v>28</v>
      </c>
      <c r="E2198">
        <v>73.94</v>
      </c>
      <c r="F2198">
        <v>307</v>
      </c>
      <c r="G2198">
        <v>80</v>
      </c>
      <c r="H2198">
        <v>11</v>
      </c>
      <c r="I2198">
        <v>1</v>
      </c>
      <c r="J2198">
        <v>888</v>
      </c>
      <c r="K2198">
        <v>1</v>
      </c>
      <c r="L2198">
        <v>1</v>
      </c>
      <c r="M2198">
        <v>304</v>
      </c>
      <c r="N2198" t="s">
        <v>18</v>
      </c>
      <c r="O2198" s="1">
        <v>7.5716900000000002E-122</v>
      </c>
      <c r="P2198">
        <v>1137</v>
      </c>
    </row>
    <row r="2199" spans="1:16" x14ac:dyDescent="0.25">
      <c r="A2199" t="s">
        <v>3348</v>
      </c>
      <c r="B2199">
        <v>2973</v>
      </c>
      <c r="C2199" s="3" t="str">
        <f>HYPERLINK("http://www.uniprot.org/uniprot/G7JHS5","tr|G7JHS5|G7JHS5_MEDTR")</f>
        <v>tr|G7JHS5|G7JHS5_MEDTR</v>
      </c>
      <c r="D2199" t="s">
        <v>3349</v>
      </c>
      <c r="E2199">
        <v>91.61</v>
      </c>
      <c r="F2199">
        <v>990</v>
      </c>
      <c r="G2199">
        <v>83</v>
      </c>
      <c r="H2199">
        <v>0</v>
      </c>
      <c r="I2199">
        <v>1</v>
      </c>
      <c r="J2199">
        <v>2970</v>
      </c>
      <c r="K2199">
        <v>1</v>
      </c>
      <c r="L2199">
        <v>1</v>
      </c>
      <c r="M2199">
        <v>983</v>
      </c>
      <c r="N2199" t="s">
        <v>18</v>
      </c>
      <c r="O2199">
        <v>0</v>
      </c>
      <c r="P2199">
        <v>4695</v>
      </c>
    </row>
    <row r="2200" spans="1:16" x14ac:dyDescent="0.25">
      <c r="A2200" t="s">
        <v>3350</v>
      </c>
      <c r="B2200">
        <v>519</v>
      </c>
      <c r="C2200" s="3" t="str">
        <f>HYPERLINK("http://www.uniprot.org/uniprot/K7KNE2","tr|K7KNE2|K7KNE2_SOYBN")</f>
        <v>tr|K7KNE2|K7KNE2_SOYBN</v>
      </c>
      <c r="D2200" t="s">
        <v>117</v>
      </c>
      <c r="E2200">
        <v>72.180000000000007</v>
      </c>
      <c r="F2200">
        <v>169</v>
      </c>
      <c r="G2200">
        <v>47</v>
      </c>
      <c r="H2200">
        <v>14</v>
      </c>
      <c r="I2200">
        <v>1</v>
      </c>
      <c r="J2200">
        <v>465</v>
      </c>
      <c r="K2200">
        <v>1</v>
      </c>
      <c r="L2200">
        <v>1</v>
      </c>
      <c r="M2200">
        <v>169</v>
      </c>
      <c r="N2200" t="s">
        <v>18</v>
      </c>
      <c r="O2200" s="1">
        <v>3.46505E-59</v>
      </c>
      <c r="P2200">
        <v>592</v>
      </c>
    </row>
    <row r="2201" spans="1:16" x14ac:dyDescent="0.25">
      <c r="A2201" t="s">
        <v>3351</v>
      </c>
      <c r="B2201">
        <v>2220</v>
      </c>
      <c r="C2201" s="3" t="str">
        <f>HYPERLINK("http://www.uniprot.org/uniprot/K7KXD7","tr|K7KXD7|K7KXD7_SOYBN")</f>
        <v>tr|K7KXD7|K7KXD7_SOYBN</v>
      </c>
      <c r="D2201" t="s">
        <v>1889</v>
      </c>
      <c r="E2201">
        <v>57.96</v>
      </c>
      <c r="F2201">
        <v>785</v>
      </c>
      <c r="G2201">
        <v>330</v>
      </c>
      <c r="H2201">
        <v>52</v>
      </c>
      <c r="I2201">
        <v>19</v>
      </c>
      <c r="J2201">
        <v>2217</v>
      </c>
      <c r="K2201">
        <v>1</v>
      </c>
      <c r="L2201">
        <v>1</v>
      </c>
      <c r="M2201">
        <v>780</v>
      </c>
      <c r="N2201" t="s">
        <v>18</v>
      </c>
      <c r="O2201">
        <v>0</v>
      </c>
      <c r="P2201">
        <v>2292</v>
      </c>
    </row>
    <row r="2202" spans="1:16" x14ac:dyDescent="0.25">
      <c r="A2202" t="s">
        <v>3352</v>
      </c>
      <c r="B2202">
        <v>1494</v>
      </c>
      <c r="C2202" s="3" t="str">
        <f>HYPERLINK("http://www.uniprot.org/uniprot/G7K6V4","tr|G7K6V4|G7K6V4_MEDTR")</f>
        <v>tr|G7K6V4|G7K6V4_MEDTR</v>
      </c>
      <c r="D2202" t="s">
        <v>3353</v>
      </c>
      <c r="E2202">
        <v>90.5</v>
      </c>
      <c r="F2202">
        <v>453</v>
      </c>
      <c r="G2202">
        <v>43</v>
      </c>
      <c r="H2202">
        <v>0</v>
      </c>
      <c r="I2202">
        <v>133</v>
      </c>
      <c r="J2202">
        <v>1491</v>
      </c>
      <c r="K2202">
        <v>1</v>
      </c>
      <c r="L2202">
        <v>1</v>
      </c>
      <c r="M2202">
        <v>449</v>
      </c>
      <c r="N2202" t="s">
        <v>18</v>
      </c>
      <c r="O2202">
        <v>0</v>
      </c>
      <c r="P2202">
        <v>2172</v>
      </c>
    </row>
    <row r="2203" spans="1:16" x14ac:dyDescent="0.25">
      <c r="A2203" t="s">
        <v>3354</v>
      </c>
      <c r="B2203">
        <v>531</v>
      </c>
      <c r="C2203" s="3" t="str">
        <f>HYPERLINK("http://www.uniprot.org/uniprot/G7IZ80","tr|G7IZ80|G7IZ80_MEDTR")</f>
        <v>tr|G7IZ80|G7IZ80_MEDTR</v>
      </c>
      <c r="D2203" t="s">
        <v>1058</v>
      </c>
      <c r="E2203">
        <v>51.61</v>
      </c>
      <c r="F2203">
        <v>93</v>
      </c>
      <c r="G2203">
        <v>45</v>
      </c>
      <c r="H2203">
        <v>6</v>
      </c>
      <c r="I2203">
        <v>268</v>
      </c>
      <c r="J2203">
        <v>528</v>
      </c>
      <c r="K2203">
        <v>1</v>
      </c>
      <c r="L2203">
        <v>60</v>
      </c>
      <c r="M2203">
        <v>150</v>
      </c>
      <c r="N2203" t="s">
        <v>18</v>
      </c>
      <c r="O2203" s="1">
        <v>5.0994E-18</v>
      </c>
      <c r="P2203">
        <v>237</v>
      </c>
    </row>
    <row r="2204" spans="1:16" x14ac:dyDescent="0.25">
      <c r="A2204" t="s">
        <v>3355</v>
      </c>
      <c r="B2204">
        <v>228</v>
      </c>
      <c r="C2204" s="3" t="str">
        <f>HYPERLINK("http://www.uniprot.org/uniprot/G7J4C6","tr|G7J4C6|G7J4C6_MEDTR")</f>
        <v>tr|G7J4C6|G7J4C6_MEDTR</v>
      </c>
      <c r="D2204" t="s">
        <v>3005</v>
      </c>
      <c r="E2204">
        <v>58.73</v>
      </c>
      <c r="F2204">
        <v>63</v>
      </c>
      <c r="G2204">
        <v>26</v>
      </c>
      <c r="H2204">
        <v>0</v>
      </c>
      <c r="I2204">
        <v>1</v>
      </c>
      <c r="J2204">
        <v>189</v>
      </c>
      <c r="K2204">
        <v>1</v>
      </c>
      <c r="L2204">
        <v>1</v>
      </c>
      <c r="M2204">
        <v>63</v>
      </c>
      <c r="N2204" t="s">
        <v>18</v>
      </c>
      <c r="O2204" s="1">
        <v>2.2777099999999999E-10</v>
      </c>
      <c r="P2204">
        <v>171</v>
      </c>
    </row>
    <row r="2205" spans="1:16" x14ac:dyDescent="0.25">
      <c r="A2205" t="s">
        <v>3356</v>
      </c>
      <c r="B2205">
        <v>162</v>
      </c>
      <c r="C2205" s="3" t="str">
        <f>HYPERLINK("http://www.uniprot.org/uniprot/K7LYP3","tr|K7LYP3|K7LYP3_SOYBN")</f>
        <v>tr|K7LYP3|K7LYP3_SOYBN</v>
      </c>
      <c r="D2205" t="s">
        <v>61</v>
      </c>
      <c r="E2205">
        <v>92.3</v>
      </c>
      <c r="F2205">
        <v>52</v>
      </c>
      <c r="G2205">
        <v>4</v>
      </c>
      <c r="H2205">
        <v>0</v>
      </c>
      <c r="I2205">
        <v>1</v>
      </c>
      <c r="J2205">
        <v>156</v>
      </c>
      <c r="K2205">
        <v>1</v>
      </c>
      <c r="L2205">
        <v>28</v>
      </c>
      <c r="M2205">
        <v>79</v>
      </c>
      <c r="N2205" t="s">
        <v>18</v>
      </c>
      <c r="O2205" s="1">
        <v>2.4270699999999999E-20</v>
      </c>
      <c r="P2205">
        <v>257</v>
      </c>
    </row>
    <row r="2206" spans="1:16" x14ac:dyDescent="0.25">
      <c r="A2206" t="s">
        <v>3357</v>
      </c>
      <c r="B2206">
        <v>1731</v>
      </c>
      <c r="C2206" s="3" t="str">
        <f>HYPERLINK("http://www.uniprot.org/uniprot/G7IFT2","tr|G7IFT2|G7IFT2_MEDTR")</f>
        <v>tr|G7IFT2|G7IFT2_MEDTR</v>
      </c>
      <c r="D2206" t="s">
        <v>3358</v>
      </c>
      <c r="E2206">
        <v>63.97</v>
      </c>
      <c r="F2206">
        <v>569</v>
      </c>
      <c r="G2206">
        <v>205</v>
      </c>
      <c r="H2206">
        <v>0</v>
      </c>
      <c r="I2206">
        <v>22</v>
      </c>
      <c r="J2206">
        <v>1728</v>
      </c>
      <c r="K2206">
        <v>1</v>
      </c>
      <c r="L2206">
        <v>9</v>
      </c>
      <c r="M2206">
        <v>575</v>
      </c>
      <c r="N2206" t="s">
        <v>18</v>
      </c>
      <c r="O2206">
        <v>0</v>
      </c>
      <c r="P2206">
        <v>1825</v>
      </c>
    </row>
    <row r="2207" spans="1:16" x14ac:dyDescent="0.25">
      <c r="A2207" t="s">
        <v>3359</v>
      </c>
      <c r="B2207">
        <v>1413</v>
      </c>
      <c r="C2207" s="3" t="str">
        <f>HYPERLINK("http://www.uniprot.org/uniprot/K7M3V1","tr|K7M3V1|K7M3V1_SOYBN")</f>
        <v>tr|K7M3V1|K7M3V1_SOYBN</v>
      </c>
      <c r="D2207" t="s">
        <v>28</v>
      </c>
      <c r="E2207">
        <v>44.76</v>
      </c>
      <c r="F2207">
        <v>315</v>
      </c>
      <c r="G2207">
        <v>174</v>
      </c>
      <c r="H2207">
        <v>28</v>
      </c>
      <c r="I2207">
        <v>310</v>
      </c>
      <c r="J2207">
        <v>1170</v>
      </c>
      <c r="K2207">
        <v>1</v>
      </c>
      <c r="L2207">
        <v>80</v>
      </c>
      <c r="M2207">
        <v>382</v>
      </c>
      <c r="N2207" t="s">
        <v>18</v>
      </c>
      <c r="O2207" s="1">
        <v>1.19173E-57</v>
      </c>
      <c r="P2207">
        <v>586</v>
      </c>
    </row>
    <row r="2208" spans="1:16" x14ac:dyDescent="0.25">
      <c r="A2208" t="s">
        <v>3360</v>
      </c>
      <c r="B2208">
        <v>876</v>
      </c>
      <c r="C2208" s="3" t="str">
        <f>HYPERLINK("http://www.uniprot.org/uniprot/G7IRJ7","tr|G7IRJ7|G7IRJ7_MEDTR")</f>
        <v>tr|G7IRJ7|G7IRJ7_MEDTR</v>
      </c>
      <c r="D2208" t="s">
        <v>3361</v>
      </c>
      <c r="E2208">
        <v>91.06</v>
      </c>
      <c r="F2208">
        <v>291</v>
      </c>
      <c r="G2208">
        <v>26</v>
      </c>
      <c r="H2208">
        <v>0</v>
      </c>
      <c r="I2208">
        <v>1</v>
      </c>
      <c r="J2208">
        <v>873</v>
      </c>
      <c r="K2208">
        <v>1</v>
      </c>
      <c r="L2208">
        <v>1</v>
      </c>
      <c r="M2208">
        <v>291</v>
      </c>
      <c r="N2208" t="s">
        <v>18</v>
      </c>
      <c r="O2208" s="1">
        <v>7.1463899999999995E-162</v>
      </c>
      <c r="P2208">
        <v>1482</v>
      </c>
    </row>
    <row r="2209" spans="1:16" x14ac:dyDescent="0.25">
      <c r="A2209" t="s">
        <v>3362</v>
      </c>
      <c r="B2209">
        <v>1245</v>
      </c>
      <c r="C2209" s="3" t="str">
        <f>HYPERLINK("http://www.uniprot.org/uniprot/G7K4P9","tr|G7K4P9|G7K4P9_MEDTR")</f>
        <v>tr|G7K4P9|G7K4P9_MEDTR</v>
      </c>
      <c r="D2209" t="s">
        <v>3363</v>
      </c>
      <c r="E2209">
        <v>81.63</v>
      </c>
      <c r="F2209">
        <v>452</v>
      </c>
      <c r="G2209">
        <v>83</v>
      </c>
      <c r="H2209">
        <v>38</v>
      </c>
      <c r="I2209">
        <v>1</v>
      </c>
      <c r="J2209">
        <v>1242</v>
      </c>
      <c r="K2209">
        <v>1</v>
      </c>
      <c r="L2209">
        <v>1</v>
      </c>
      <c r="M2209">
        <v>452</v>
      </c>
      <c r="N2209" t="s">
        <v>18</v>
      </c>
      <c r="O2209">
        <v>0</v>
      </c>
      <c r="P2209">
        <v>1829</v>
      </c>
    </row>
    <row r="2210" spans="1:16" x14ac:dyDescent="0.25">
      <c r="A2210" t="s">
        <v>3364</v>
      </c>
      <c r="B2210">
        <v>1353</v>
      </c>
      <c r="C2210" s="3" t="str">
        <f>HYPERLINK("http://www.uniprot.org/uniprot/G7KBJ9","tr|G7KBJ9|G7KBJ9_MEDTR")</f>
        <v>tr|G7KBJ9|G7KBJ9_MEDTR</v>
      </c>
      <c r="D2210" t="s">
        <v>3365</v>
      </c>
      <c r="E2210">
        <v>95.34</v>
      </c>
      <c r="F2210">
        <v>451</v>
      </c>
      <c r="G2210">
        <v>21</v>
      </c>
      <c r="H2210">
        <v>1</v>
      </c>
      <c r="I2210">
        <v>1</v>
      </c>
      <c r="J2210">
        <v>1350</v>
      </c>
      <c r="K2210">
        <v>1</v>
      </c>
      <c r="L2210">
        <v>1</v>
      </c>
      <c r="M2210">
        <v>451</v>
      </c>
      <c r="N2210" t="s">
        <v>18</v>
      </c>
      <c r="O2210">
        <v>0</v>
      </c>
      <c r="P2210">
        <v>2206</v>
      </c>
    </row>
    <row r="2211" spans="1:16" x14ac:dyDescent="0.25">
      <c r="A2211" t="s">
        <v>3366</v>
      </c>
      <c r="B2211">
        <v>651</v>
      </c>
      <c r="C2211" s="3" t="str">
        <f>HYPERLINK("http://www.uniprot.org/uniprot/G7KTC2","tr|G7KTC2|G7KTC2_MEDTR")</f>
        <v>tr|G7KTC2|G7KTC2_MEDTR</v>
      </c>
      <c r="D2211" t="s">
        <v>3367</v>
      </c>
      <c r="E2211">
        <v>32.590000000000003</v>
      </c>
      <c r="F2211">
        <v>181</v>
      </c>
      <c r="G2211">
        <v>122</v>
      </c>
      <c r="H2211">
        <v>10</v>
      </c>
      <c r="I2211">
        <v>136</v>
      </c>
      <c r="J2211">
        <v>648</v>
      </c>
      <c r="K2211">
        <v>1</v>
      </c>
      <c r="L2211">
        <v>202</v>
      </c>
      <c r="M2211">
        <v>381</v>
      </c>
      <c r="N2211" t="s">
        <v>18</v>
      </c>
      <c r="O2211" s="1">
        <v>1.15647E-9</v>
      </c>
      <c r="P2211">
        <v>167</v>
      </c>
    </row>
    <row r="2212" spans="1:16" x14ac:dyDescent="0.25">
      <c r="A2212" t="s">
        <v>3368</v>
      </c>
      <c r="B2212">
        <v>231</v>
      </c>
      <c r="C2212" s="3" t="str">
        <f>HYPERLINK("http://www.uniprot.org/uniprot/M5XZ20","tr|M5XZ20|M5XZ20_PRUPE")</f>
        <v>tr|M5XZ20|M5XZ20_PRUPE</v>
      </c>
      <c r="D2212" t="s">
        <v>3369</v>
      </c>
      <c r="E2212">
        <v>100</v>
      </c>
      <c r="F2212">
        <v>60</v>
      </c>
      <c r="G2212">
        <v>0</v>
      </c>
      <c r="H2212">
        <v>0</v>
      </c>
      <c r="I2212">
        <v>1</v>
      </c>
      <c r="J2212">
        <v>180</v>
      </c>
      <c r="K2212">
        <v>1</v>
      </c>
      <c r="L2212">
        <v>68</v>
      </c>
      <c r="M2212">
        <v>127</v>
      </c>
      <c r="N2212" t="s">
        <v>18</v>
      </c>
      <c r="O2212" s="1">
        <v>2.1141799999999998E-24</v>
      </c>
      <c r="P2212">
        <v>292</v>
      </c>
    </row>
    <row r="2213" spans="1:16" x14ac:dyDescent="0.25">
      <c r="A2213" t="s">
        <v>3370</v>
      </c>
      <c r="B2213">
        <v>504</v>
      </c>
      <c r="C2213" s="3" t="str">
        <f>HYPERLINK("http://www.uniprot.org/uniprot/G7IF73","tr|G7IF73|G7IF73_MEDTR")</f>
        <v>tr|G7IF73|G7IF73_MEDTR</v>
      </c>
      <c r="D2213" t="s">
        <v>3371</v>
      </c>
      <c r="E2213">
        <v>88.27</v>
      </c>
      <c r="F2213">
        <v>162</v>
      </c>
      <c r="G2213">
        <v>19</v>
      </c>
      <c r="H2213">
        <v>0</v>
      </c>
      <c r="I2213">
        <v>16</v>
      </c>
      <c r="J2213">
        <v>501</v>
      </c>
      <c r="K2213">
        <v>1</v>
      </c>
      <c r="L2213">
        <v>3</v>
      </c>
      <c r="M2213">
        <v>164</v>
      </c>
      <c r="N2213" t="s">
        <v>18</v>
      </c>
      <c r="O2213" s="1">
        <v>2.1539200000000001E-77</v>
      </c>
      <c r="P2213">
        <v>749</v>
      </c>
    </row>
    <row r="2214" spans="1:16" x14ac:dyDescent="0.25">
      <c r="A2214" t="s">
        <v>3372</v>
      </c>
      <c r="B2214">
        <v>2511</v>
      </c>
      <c r="C2214" s="3" t="str">
        <f>HYPERLINK("http://www.uniprot.org/uniprot/I1LES7","tr|I1LES7|I1LES7_SOYBN")</f>
        <v>tr|I1LES7|I1LES7_SOYBN</v>
      </c>
      <c r="D2214" t="s">
        <v>28</v>
      </c>
      <c r="E2214">
        <v>87.05</v>
      </c>
      <c r="F2214">
        <v>834</v>
      </c>
      <c r="G2214">
        <v>108</v>
      </c>
      <c r="H2214">
        <v>0</v>
      </c>
      <c r="I2214">
        <v>7</v>
      </c>
      <c r="J2214">
        <v>2508</v>
      </c>
      <c r="K2214">
        <v>1</v>
      </c>
      <c r="L2214">
        <v>7</v>
      </c>
      <c r="M2214">
        <v>839</v>
      </c>
      <c r="N2214" t="s">
        <v>18</v>
      </c>
      <c r="O2214">
        <v>0</v>
      </c>
      <c r="P2214">
        <v>3918</v>
      </c>
    </row>
    <row r="2215" spans="1:16" x14ac:dyDescent="0.25">
      <c r="A2215" t="s">
        <v>3373</v>
      </c>
      <c r="B2215">
        <v>999</v>
      </c>
      <c r="C2215" s="3" t="str">
        <f>HYPERLINK("http://www.uniprot.org/uniprot/G7I524","tr|G7I524|G7I524_MEDTR")</f>
        <v>tr|G7I524|G7I524_MEDTR</v>
      </c>
      <c r="D2215" t="s">
        <v>3374</v>
      </c>
      <c r="E2215">
        <v>68.92</v>
      </c>
      <c r="F2215">
        <v>354</v>
      </c>
      <c r="G2215">
        <v>110</v>
      </c>
      <c r="H2215">
        <v>24</v>
      </c>
      <c r="I2215">
        <v>1</v>
      </c>
      <c r="J2215">
        <v>990</v>
      </c>
      <c r="K2215">
        <v>1</v>
      </c>
      <c r="L2215">
        <v>15</v>
      </c>
      <c r="M2215">
        <v>359</v>
      </c>
      <c r="N2215" t="s">
        <v>18</v>
      </c>
      <c r="O2215" s="1">
        <v>2.0116899999999999E-121</v>
      </c>
      <c r="P2215">
        <v>1134</v>
      </c>
    </row>
    <row r="2216" spans="1:16" x14ac:dyDescent="0.25">
      <c r="A2216" t="s">
        <v>3375</v>
      </c>
      <c r="B2216">
        <v>915</v>
      </c>
      <c r="C2216" s="3" t="str">
        <f>HYPERLINK("http://www.uniprot.org/uniprot/I1L932","tr|I1L932|I1L932_SOYBN")</f>
        <v>tr|I1L932|I1L932_SOYBN</v>
      </c>
      <c r="D2216" t="s">
        <v>117</v>
      </c>
      <c r="E2216">
        <v>70.98</v>
      </c>
      <c r="F2216">
        <v>293</v>
      </c>
      <c r="G2216">
        <v>85</v>
      </c>
      <c r="H2216">
        <v>2</v>
      </c>
      <c r="I2216">
        <v>31</v>
      </c>
      <c r="J2216">
        <v>903</v>
      </c>
      <c r="K2216">
        <v>1</v>
      </c>
      <c r="L2216">
        <v>191</v>
      </c>
      <c r="M2216">
        <v>483</v>
      </c>
      <c r="N2216" t="s">
        <v>18</v>
      </c>
      <c r="O2216" s="1">
        <v>3.6098199999999999E-119</v>
      </c>
      <c r="P2216">
        <v>1114</v>
      </c>
    </row>
    <row r="2217" spans="1:16" x14ac:dyDescent="0.25">
      <c r="A2217" t="s">
        <v>3376</v>
      </c>
      <c r="B2217">
        <v>831</v>
      </c>
      <c r="C2217" s="3" t="str">
        <f>HYPERLINK("http://www.uniprot.org/uniprot/I3T836","tr|I3T836|I3T836_MEDTR")</f>
        <v>tr|I3T836|I3T836_MEDTR</v>
      </c>
      <c r="D2217" t="s">
        <v>22</v>
      </c>
      <c r="E2217">
        <v>75.72</v>
      </c>
      <c r="F2217">
        <v>276</v>
      </c>
      <c r="G2217">
        <v>67</v>
      </c>
      <c r="H2217">
        <v>0</v>
      </c>
      <c r="I2217">
        <v>1</v>
      </c>
      <c r="J2217">
        <v>828</v>
      </c>
      <c r="K2217">
        <v>1</v>
      </c>
      <c r="L2217">
        <v>1</v>
      </c>
      <c r="M2217">
        <v>253</v>
      </c>
      <c r="N2217" t="s">
        <v>18</v>
      </c>
      <c r="O2217" s="1">
        <v>1.16478E-110</v>
      </c>
      <c r="P2217">
        <v>1040</v>
      </c>
    </row>
    <row r="2218" spans="1:16" x14ac:dyDescent="0.25">
      <c r="A2218" t="s">
        <v>3377</v>
      </c>
      <c r="B2218">
        <v>612</v>
      </c>
      <c r="C2218" s="3" t="str">
        <f>HYPERLINK("http://www.uniprot.org/uniprot/G7IV78","tr|G7IV78|G7IV78_MEDTR")</f>
        <v>tr|G7IV78|G7IV78_MEDTR</v>
      </c>
      <c r="D2218" t="s">
        <v>3378</v>
      </c>
      <c r="E2218">
        <v>80.8</v>
      </c>
      <c r="F2218">
        <v>224</v>
      </c>
      <c r="G2218">
        <v>43</v>
      </c>
      <c r="H2218">
        <v>21</v>
      </c>
      <c r="I2218">
        <v>1</v>
      </c>
      <c r="J2218">
        <v>609</v>
      </c>
      <c r="K2218">
        <v>1</v>
      </c>
      <c r="L2218">
        <v>1</v>
      </c>
      <c r="M2218">
        <v>224</v>
      </c>
      <c r="N2218" t="s">
        <v>18</v>
      </c>
      <c r="O2218" s="1">
        <v>4.3861199999999997E-98</v>
      </c>
      <c r="P2218">
        <v>929</v>
      </c>
    </row>
    <row r="2219" spans="1:16" x14ac:dyDescent="0.25">
      <c r="A2219" t="s">
        <v>3379</v>
      </c>
      <c r="B2219">
        <v>849</v>
      </c>
      <c r="C2219" s="3" t="str">
        <f>HYPERLINK("http://www.uniprot.org/uniprot/G7JRZ8","tr|G7JRZ8|G7JRZ8_MEDTR")</f>
        <v>tr|G7JRZ8|G7JRZ8_MEDTR</v>
      </c>
      <c r="D2219" t="s">
        <v>3380</v>
      </c>
      <c r="E2219">
        <v>65.81</v>
      </c>
      <c r="F2219">
        <v>196</v>
      </c>
      <c r="G2219">
        <v>67</v>
      </c>
      <c r="H2219">
        <v>2</v>
      </c>
      <c r="I2219">
        <v>244</v>
      </c>
      <c r="J2219">
        <v>825</v>
      </c>
      <c r="K2219">
        <v>1</v>
      </c>
      <c r="L2219">
        <v>23</v>
      </c>
      <c r="M2219">
        <v>217</v>
      </c>
      <c r="N2219" t="s">
        <v>18</v>
      </c>
      <c r="O2219" s="1">
        <v>8.8553000000000006E-67</v>
      </c>
      <c r="P2219">
        <v>658</v>
      </c>
    </row>
    <row r="2220" spans="1:16" x14ac:dyDescent="0.25">
      <c r="A2220" t="s">
        <v>3381</v>
      </c>
      <c r="B2220">
        <v>1131</v>
      </c>
      <c r="C2220" s="3" t="str">
        <f>HYPERLINK("http://www.uniprot.org/uniprot/G7LHC1","tr|G7LHC1|G7LHC1_MEDTR")</f>
        <v>tr|G7LHC1|G7LHC1_MEDTR</v>
      </c>
      <c r="D2220" t="s">
        <v>3382</v>
      </c>
      <c r="E2220">
        <v>82.8</v>
      </c>
      <c r="F2220">
        <v>378</v>
      </c>
      <c r="G2220">
        <v>65</v>
      </c>
      <c r="H2220">
        <v>2</v>
      </c>
      <c r="I2220">
        <v>1</v>
      </c>
      <c r="J2220">
        <v>1128</v>
      </c>
      <c r="K2220">
        <v>1</v>
      </c>
      <c r="L2220">
        <v>1</v>
      </c>
      <c r="M2220">
        <v>378</v>
      </c>
      <c r="N2220" t="s">
        <v>18</v>
      </c>
      <c r="O2220" s="1">
        <v>1.46834E-174</v>
      </c>
      <c r="P2220">
        <v>1593</v>
      </c>
    </row>
    <row r="2221" spans="1:16" x14ac:dyDescent="0.25">
      <c r="A2221" t="s">
        <v>3383</v>
      </c>
      <c r="B2221">
        <v>783</v>
      </c>
      <c r="C2221" s="3" t="str">
        <f>HYPERLINK("http://www.uniprot.org/uniprot/G7ZWQ4","tr|G7ZWQ4|G7ZWQ4_MEDTR")</f>
        <v>tr|G7ZWQ4|G7ZWQ4_MEDTR</v>
      </c>
      <c r="D2221" t="s">
        <v>3384</v>
      </c>
      <c r="E2221">
        <v>82.69</v>
      </c>
      <c r="F2221">
        <v>208</v>
      </c>
      <c r="G2221">
        <v>36</v>
      </c>
      <c r="H2221">
        <v>0</v>
      </c>
      <c r="I2221">
        <v>157</v>
      </c>
      <c r="J2221">
        <v>780</v>
      </c>
      <c r="K2221">
        <v>1</v>
      </c>
      <c r="L2221">
        <v>40</v>
      </c>
      <c r="M2221">
        <v>242</v>
      </c>
      <c r="N2221" t="s">
        <v>18</v>
      </c>
      <c r="O2221" s="1">
        <v>5.1141600000000002E-94</v>
      </c>
      <c r="P2221">
        <v>896</v>
      </c>
    </row>
    <row r="2222" spans="1:16" x14ac:dyDescent="0.25">
      <c r="A2222" t="s">
        <v>3385</v>
      </c>
      <c r="B2222">
        <v>1584</v>
      </c>
      <c r="C2222" s="3" t="str">
        <f>HYPERLINK("http://www.uniprot.org/uniprot/I1LJY2","tr|I1LJY2|I1LJY2_SOYBN")</f>
        <v>tr|I1LJY2|I1LJY2_SOYBN</v>
      </c>
      <c r="D2222" t="s">
        <v>28</v>
      </c>
      <c r="E2222">
        <v>65.84</v>
      </c>
      <c r="F2222">
        <v>527</v>
      </c>
      <c r="G2222">
        <v>180</v>
      </c>
      <c r="H2222">
        <v>0</v>
      </c>
      <c r="I2222">
        <v>1</v>
      </c>
      <c r="J2222">
        <v>1581</v>
      </c>
      <c r="K2222">
        <v>1</v>
      </c>
      <c r="L2222">
        <v>1</v>
      </c>
      <c r="M2222">
        <v>516</v>
      </c>
      <c r="N2222" t="s">
        <v>18</v>
      </c>
      <c r="O2222" s="1">
        <v>6.4566699999999999E-172</v>
      </c>
      <c r="P2222">
        <v>1572</v>
      </c>
    </row>
    <row r="2223" spans="1:16" x14ac:dyDescent="0.25">
      <c r="A2223" t="s">
        <v>3386</v>
      </c>
      <c r="B2223">
        <v>1509</v>
      </c>
      <c r="C2223" s="3" t="str">
        <f>HYPERLINK("http://www.uniprot.org/uniprot/I1L3J8","tr|I1L3J8|I1L3J8_SOYBN")</f>
        <v>tr|I1L3J8|I1L3J8_SOYBN</v>
      </c>
      <c r="D2223" t="s">
        <v>99</v>
      </c>
      <c r="E2223">
        <v>73.7</v>
      </c>
      <c r="F2223">
        <v>502</v>
      </c>
      <c r="G2223">
        <v>132</v>
      </c>
      <c r="H2223">
        <v>0</v>
      </c>
      <c r="I2223">
        <v>1</v>
      </c>
      <c r="J2223">
        <v>1506</v>
      </c>
      <c r="K2223">
        <v>1</v>
      </c>
      <c r="L2223">
        <v>30</v>
      </c>
      <c r="M2223">
        <v>529</v>
      </c>
      <c r="N2223" t="s">
        <v>18</v>
      </c>
      <c r="O2223">
        <v>0</v>
      </c>
      <c r="P2223">
        <v>1933</v>
      </c>
    </row>
    <row r="2224" spans="1:16" x14ac:dyDescent="0.25">
      <c r="A2224" t="s">
        <v>3387</v>
      </c>
      <c r="B2224">
        <v>708</v>
      </c>
      <c r="C2224" s="3" t="str">
        <f>HYPERLINK("http://www.uniprot.org/uniprot/I1U3J9","tr|I1U3J9|I1U3J9_PEA")</f>
        <v>tr|I1U3J9|I1U3J9_PEA</v>
      </c>
      <c r="D2224" t="s">
        <v>3388</v>
      </c>
      <c r="E2224">
        <v>82.2</v>
      </c>
      <c r="F2224">
        <v>236</v>
      </c>
      <c r="G2224">
        <v>42</v>
      </c>
      <c r="H2224">
        <v>1</v>
      </c>
      <c r="I2224">
        <v>1</v>
      </c>
      <c r="J2224">
        <v>705</v>
      </c>
      <c r="K2224">
        <v>1</v>
      </c>
      <c r="L2224">
        <v>1</v>
      </c>
      <c r="M2224">
        <v>236</v>
      </c>
      <c r="N2224" t="s">
        <v>18</v>
      </c>
      <c r="O2224" s="1">
        <v>1.57877E-101</v>
      </c>
      <c r="P2224">
        <v>960</v>
      </c>
    </row>
    <row r="2225" spans="1:16" x14ac:dyDescent="0.25">
      <c r="A2225" t="s">
        <v>3389</v>
      </c>
      <c r="B2225">
        <v>954</v>
      </c>
      <c r="C2225" s="3" t="str">
        <f>HYPERLINK("http://www.uniprot.org/uniprot/A7UQU7","tr|A7UQU7|A7UQU7_MEDTR")</f>
        <v>tr|A7UQU7|A7UQU7_MEDTR</v>
      </c>
      <c r="D2225" t="s">
        <v>111</v>
      </c>
      <c r="E2225">
        <v>42.75</v>
      </c>
      <c r="F2225">
        <v>138</v>
      </c>
      <c r="G2225">
        <v>79</v>
      </c>
      <c r="H2225">
        <v>1</v>
      </c>
      <c r="I2225">
        <v>457</v>
      </c>
      <c r="J2225">
        <v>867</v>
      </c>
      <c r="K2225">
        <v>1</v>
      </c>
      <c r="L2225">
        <v>333</v>
      </c>
      <c r="M2225">
        <v>468</v>
      </c>
      <c r="N2225" t="s">
        <v>18</v>
      </c>
      <c r="O2225" s="1">
        <v>2.3528E-23</v>
      </c>
      <c r="P2225">
        <v>288</v>
      </c>
    </row>
    <row r="2226" spans="1:16" x14ac:dyDescent="0.25">
      <c r="A2226" t="s">
        <v>3390</v>
      </c>
      <c r="B2226">
        <v>1803</v>
      </c>
      <c r="C2226" s="3" t="str">
        <f>HYPERLINK("http://www.uniprot.org/uniprot/G7K6V0","tr|G7K6V0|G7K6V0_MEDTR")</f>
        <v>tr|G7K6V0|G7K6V0_MEDTR</v>
      </c>
      <c r="D2226" t="s">
        <v>3391</v>
      </c>
      <c r="E2226">
        <v>90.33</v>
      </c>
      <c r="F2226">
        <v>600</v>
      </c>
      <c r="G2226">
        <v>58</v>
      </c>
      <c r="H2226">
        <v>0</v>
      </c>
      <c r="I2226">
        <v>1</v>
      </c>
      <c r="J2226">
        <v>1800</v>
      </c>
      <c r="K2226">
        <v>1</v>
      </c>
      <c r="L2226">
        <v>1</v>
      </c>
      <c r="M2226">
        <v>598</v>
      </c>
      <c r="N2226" t="s">
        <v>18</v>
      </c>
      <c r="O2226">
        <v>0</v>
      </c>
      <c r="P2226">
        <v>2983</v>
      </c>
    </row>
    <row r="2227" spans="1:16" x14ac:dyDescent="0.25">
      <c r="A2227" t="s">
        <v>3392</v>
      </c>
      <c r="B2227">
        <v>597</v>
      </c>
      <c r="C2227" s="3" t="str">
        <f>HYPERLINK("http://www.uniprot.org/uniprot/I1MI63","tr|I1MI63|I1MI63_SOYBN")</f>
        <v>tr|I1MI63|I1MI63_SOYBN</v>
      </c>
      <c r="D2227" t="s">
        <v>28</v>
      </c>
      <c r="E2227">
        <v>46.21</v>
      </c>
      <c r="F2227">
        <v>238</v>
      </c>
      <c r="G2227">
        <v>128</v>
      </c>
      <c r="H2227">
        <v>52</v>
      </c>
      <c r="I2227">
        <v>31</v>
      </c>
      <c r="J2227">
        <v>588</v>
      </c>
      <c r="K2227">
        <v>1</v>
      </c>
      <c r="L2227">
        <v>12</v>
      </c>
      <c r="M2227">
        <v>233</v>
      </c>
      <c r="N2227" t="s">
        <v>18</v>
      </c>
      <c r="O2227" s="1">
        <v>2.8599499999999999E-35</v>
      </c>
      <c r="P2227">
        <v>387</v>
      </c>
    </row>
    <row r="2228" spans="1:16" x14ac:dyDescent="0.25">
      <c r="A2228" t="s">
        <v>3393</v>
      </c>
      <c r="B2228">
        <v>372</v>
      </c>
      <c r="C2228" s="3" t="str">
        <f>HYPERLINK("http://www.uniprot.org/uniprot/K7MNX2","tr|K7MNX2|K7MNX2_SOYBN")</f>
        <v>tr|K7MNX2|K7MNX2_SOYBN</v>
      </c>
      <c r="D2228" t="s">
        <v>28</v>
      </c>
      <c r="E2228">
        <v>25.89</v>
      </c>
      <c r="F2228">
        <v>112</v>
      </c>
      <c r="G2228">
        <v>83</v>
      </c>
      <c r="H2228">
        <v>2</v>
      </c>
      <c r="I2228">
        <v>40</v>
      </c>
      <c r="J2228">
        <v>369</v>
      </c>
      <c r="K2228">
        <v>1</v>
      </c>
      <c r="L2228">
        <v>402</v>
      </c>
      <c r="M2228">
        <v>513</v>
      </c>
      <c r="N2228" t="s">
        <v>18</v>
      </c>
      <c r="O2228" s="1">
        <v>6.3272699999999997E-8</v>
      </c>
      <c r="P2228">
        <v>150</v>
      </c>
    </row>
    <row r="2229" spans="1:16" x14ac:dyDescent="0.25">
      <c r="A2229" t="s">
        <v>3394</v>
      </c>
      <c r="B2229">
        <v>1602</v>
      </c>
      <c r="C2229" s="3" t="str">
        <f>HYPERLINK("http://www.uniprot.org/uniprot/K7LV99","tr|K7LV99|K7LV99_SOYBN")</f>
        <v>tr|K7LV99|K7LV99_SOYBN</v>
      </c>
      <c r="D2229" t="s">
        <v>28</v>
      </c>
      <c r="E2229">
        <v>78.38</v>
      </c>
      <c r="F2229">
        <v>310</v>
      </c>
      <c r="G2229">
        <v>67</v>
      </c>
      <c r="H2229">
        <v>0</v>
      </c>
      <c r="I2229">
        <v>670</v>
      </c>
      <c r="J2229">
        <v>1599</v>
      </c>
      <c r="K2229">
        <v>1</v>
      </c>
      <c r="L2229">
        <v>51</v>
      </c>
      <c r="M2229">
        <v>346</v>
      </c>
      <c r="N2229" t="s">
        <v>18</v>
      </c>
      <c r="O2229" s="1">
        <v>7.5099800000000008E-136</v>
      </c>
      <c r="P2229">
        <v>1261</v>
      </c>
    </row>
    <row r="2230" spans="1:16" x14ac:dyDescent="0.25">
      <c r="A2230" t="s">
        <v>3395</v>
      </c>
      <c r="B2230">
        <v>1305</v>
      </c>
      <c r="C2230" s="3" t="str">
        <f>HYPERLINK("http://www.uniprot.org/uniprot/I3S2H1","tr|I3S2H1|I3S2H1_MEDTR")</f>
        <v>tr|I3S2H1|I3S2H1_MEDTR</v>
      </c>
      <c r="D2230" t="s">
        <v>22</v>
      </c>
      <c r="E2230">
        <v>71.42</v>
      </c>
      <c r="F2230">
        <v>420</v>
      </c>
      <c r="G2230">
        <v>120</v>
      </c>
      <c r="H2230">
        <v>1</v>
      </c>
      <c r="I2230">
        <v>1</v>
      </c>
      <c r="J2230">
        <v>1257</v>
      </c>
      <c r="K2230">
        <v>1</v>
      </c>
      <c r="L2230">
        <v>1</v>
      </c>
      <c r="M2230">
        <v>409</v>
      </c>
      <c r="N2230" t="s">
        <v>18</v>
      </c>
      <c r="O2230" s="1">
        <v>5.8319899999999999E-157</v>
      </c>
      <c r="P2230">
        <v>1442</v>
      </c>
    </row>
    <row r="2231" spans="1:16" x14ac:dyDescent="0.25">
      <c r="A2231" t="s">
        <v>3396</v>
      </c>
      <c r="B2231">
        <v>1137</v>
      </c>
      <c r="C2231" s="3" t="str">
        <f>HYPERLINK("http://www.uniprot.org/uniprot/K7M3V3","tr|K7M3V3|K7M3V3_SOYBN")</f>
        <v>tr|K7M3V3|K7M3V3_SOYBN</v>
      </c>
      <c r="D2231" t="s">
        <v>28</v>
      </c>
      <c r="E2231">
        <v>63.86</v>
      </c>
      <c r="F2231">
        <v>393</v>
      </c>
      <c r="G2231">
        <v>142</v>
      </c>
      <c r="H2231">
        <v>20</v>
      </c>
      <c r="I2231">
        <v>1</v>
      </c>
      <c r="J2231">
        <v>1119</v>
      </c>
      <c r="K2231">
        <v>1</v>
      </c>
      <c r="L2231">
        <v>1</v>
      </c>
      <c r="M2231">
        <v>391</v>
      </c>
      <c r="N2231" t="s">
        <v>18</v>
      </c>
      <c r="O2231" s="1">
        <v>1.2714100000000001E-125</v>
      </c>
      <c r="P2231">
        <v>1171</v>
      </c>
    </row>
    <row r="2232" spans="1:16" x14ac:dyDescent="0.25">
      <c r="A2232" t="s">
        <v>3397</v>
      </c>
      <c r="B2232">
        <v>1446</v>
      </c>
      <c r="C2232" s="3" t="str">
        <f>HYPERLINK("http://www.uniprot.org/uniprot/G7IRJ6","tr|G7IRJ6|G7IRJ6_MEDTR")</f>
        <v>tr|G7IRJ6|G7IRJ6_MEDTR</v>
      </c>
      <c r="D2232" t="s">
        <v>3398</v>
      </c>
      <c r="E2232">
        <v>72.13</v>
      </c>
      <c r="F2232">
        <v>524</v>
      </c>
      <c r="G2232">
        <v>146</v>
      </c>
      <c r="H2232">
        <v>44</v>
      </c>
      <c r="I2232">
        <v>1</v>
      </c>
      <c r="J2232">
        <v>1440</v>
      </c>
      <c r="K2232">
        <v>1</v>
      </c>
      <c r="L2232">
        <v>40</v>
      </c>
      <c r="M2232">
        <v>563</v>
      </c>
      <c r="N2232" t="s">
        <v>18</v>
      </c>
      <c r="O2232">
        <v>0</v>
      </c>
      <c r="P2232">
        <v>1956</v>
      </c>
    </row>
    <row r="2233" spans="1:16" x14ac:dyDescent="0.25">
      <c r="A2233" t="s">
        <v>3399</v>
      </c>
      <c r="B2233">
        <v>2319</v>
      </c>
      <c r="C2233" s="3" t="str">
        <f>HYPERLINK("http://www.uniprot.org/uniprot/G7K4Q1","tr|G7K4Q1|G7K4Q1_MEDTR")</f>
        <v>tr|G7K4Q1|G7K4Q1_MEDTR</v>
      </c>
      <c r="D2233" t="s">
        <v>3400</v>
      </c>
      <c r="E2233">
        <v>88.86</v>
      </c>
      <c r="F2233">
        <v>772</v>
      </c>
      <c r="G2233">
        <v>86</v>
      </c>
      <c r="H2233">
        <v>0</v>
      </c>
      <c r="I2233">
        <v>1</v>
      </c>
      <c r="J2233">
        <v>2316</v>
      </c>
      <c r="K2233">
        <v>1</v>
      </c>
      <c r="L2233">
        <v>40</v>
      </c>
      <c r="M2233">
        <v>811</v>
      </c>
      <c r="N2233" t="s">
        <v>18</v>
      </c>
      <c r="O2233">
        <v>0</v>
      </c>
      <c r="P2233">
        <v>3652</v>
      </c>
    </row>
    <row r="2234" spans="1:16" x14ac:dyDescent="0.25">
      <c r="A2234" t="s">
        <v>3401</v>
      </c>
      <c r="B2234">
        <v>762</v>
      </c>
      <c r="C2234" s="3" t="str">
        <f>HYPERLINK("http://www.uniprot.org/uniprot/G7KBJ8","tr|G7KBJ8|G7KBJ8_MEDTR")</f>
        <v>tr|G7KBJ8|G7KBJ8_MEDTR</v>
      </c>
      <c r="D2234" t="s">
        <v>3402</v>
      </c>
      <c r="E2234">
        <v>68.069999999999993</v>
      </c>
      <c r="F2234">
        <v>260</v>
      </c>
      <c r="G2234">
        <v>83</v>
      </c>
      <c r="H2234">
        <v>7</v>
      </c>
      <c r="I2234">
        <v>1</v>
      </c>
      <c r="J2234">
        <v>759</v>
      </c>
      <c r="K2234">
        <v>1</v>
      </c>
      <c r="L2234">
        <v>1</v>
      </c>
      <c r="M2234">
        <v>252</v>
      </c>
      <c r="N2234" t="s">
        <v>18</v>
      </c>
      <c r="O2234" s="1">
        <v>8.9174099999999998E-88</v>
      </c>
      <c r="P2234">
        <v>842</v>
      </c>
    </row>
    <row r="2235" spans="1:16" x14ac:dyDescent="0.25">
      <c r="A2235" t="s">
        <v>3403</v>
      </c>
      <c r="B2235">
        <v>1137</v>
      </c>
      <c r="C2235" s="3" t="str">
        <f>HYPERLINK("http://www.uniprot.org/uniprot/F6HN25","tr|F6HN25|F6HN25_VITVI")</f>
        <v>tr|F6HN25|F6HN25_VITVI</v>
      </c>
      <c r="D2235" t="s">
        <v>3404</v>
      </c>
      <c r="E2235">
        <v>35.56</v>
      </c>
      <c r="F2235">
        <v>464</v>
      </c>
      <c r="G2235">
        <v>299</v>
      </c>
      <c r="H2235">
        <v>104</v>
      </c>
      <c r="I2235">
        <v>52</v>
      </c>
      <c r="J2235">
        <v>1131</v>
      </c>
      <c r="K2235">
        <v>1</v>
      </c>
      <c r="L2235">
        <v>19</v>
      </c>
      <c r="M2235">
        <v>482</v>
      </c>
      <c r="N2235" t="s">
        <v>18</v>
      </c>
      <c r="O2235" s="1">
        <v>2.6881899999999999E-75</v>
      </c>
      <c r="P2235">
        <v>737</v>
      </c>
    </row>
    <row r="2236" spans="1:16" x14ac:dyDescent="0.25">
      <c r="A2236" t="s">
        <v>3405</v>
      </c>
      <c r="B2236">
        <v>1161</v>
      </c>
      <c r="C2236" s="3" t="str">
        <f>HYPERLINK("http://www.uniprot.org/uniprot/G7KTC5","tr|G7KTC5|G7KTC5_MEDTR")</f>
        <v>tr|G7KTC5|G7KTC5_MEDTR</v>
      </c>
      <c r="D2236" t="s">
        <v>3406</v>
      </c>
      <c r="E2236">
        <v>38.549999999999997</v>
      </c>
      <c r="F2236">
        <v>166</v>
      </c>
      <c r="G2236">
        <v>102</v>
      </c>
      <c r="H2236">
        <v>6</v>
      </c>
      <c r="I2236">
        <v>583</v>
      </c>
      <c r="J2236">
        <v>1062</v>
      </c>
      <c r="K2236">
        <v>1</v>
      </c>
      <c r="L2236">
        <v>97</v>
      </c>
      <c r="M2236">
        <v>260</v>
      </c>
      <c r="N2236" t="s">
        <v>18</v>
      </c>
      <c r="O2236" s="1">
        <v>8.2235800000000004E-19</v>
      </c>
      <c r="P2236">
        <v>250</v>
      </c>
    </row>
    <row r="2237" spans="1:16" x14ac:dyDescent="0.25">
      <c r="A2237" t="s">
        <v>3407</v>
      </c>
      <c r="B2237">
        <v>558</v>
      </c>
      <c r="C2237" s="3" t="str">
        <f>HYPERLINK("http://www.uniprot.org/uniprot/I1KR80","tr|I1KR80|I1KR80_SOYBN")</f>
        <v>tr|I1KR80|I1KR80_SOYBN</v>
      </c>
      <c r="D2237" t="s">
        <v>28</v>
      </c>
      <c r="E2237">
        <v>45.87</v>
      </c>
      <c r="F2237">
        <v>218</v>
      </c>
      <c r="G2237">
        <v>118</v>
      </c>
      <c r="H2237">
        <v>36</v>
      </c>
      <c r="I2237">
        <v>1</v>
      </c>
      <c r="J2237">
        <v>546</v>
      </c>
      <c r="K2237">
        <v>1</v>
      </c>
      <c r="L2237">
        <v>1</v>
      </c>
      <c r="M2237">
        <v>209</v>
      </c>
      <c r="N2237" t="s">
        <v>18</v>
      </c>
      <c r="O2237" s="1">
        <v>9.0630500000000006E-40</v>
      </c>
      <c r="P2237">
        <v>425</v>
      </c>
    </row>
    <row r="2238" spans="1:16" x14ac:dyDescent="0.25">
      <c r="A2238" t="s">
        <v>3408</v>
      </c>
      <c r="B2238">
        <v>1500</v>
      </c>
      <c r="C2238" s="3" t="str">
        <f>HYPERLINK("http://www.uniprot.org/uniprot/G7IF65","tr|G7IF65|G7IF65_MEDTR")</f>
        <v>tr|G7IF65|G7IF65_MEDTR</v>
      </c>
      <c r="D2238" t="s">
        <v>3409</v>
      </c>
      <c r="E2238">
        <v>79.790000000000006</v>
      </c>
      <c r="F2238">
        <v>490</v>
      </c>
      <c r="G2238">
        <v>99</v>
      </c>
      <c r="H2238">
        <v>21</v>
      </c>
      <c r="I2238">
        <v>91</v>
      </c>
      <c r="J2238">
        <v>1497</v>
      </c>
      <c r="K2238">
        <v>1</v>
      </c>
      <c r="L2238">
        <v>25</v>
      </c>
      <c r="M2238">
        <v>514</v>
      </c>
      <c r="N2238" t="s">
        <v>18</v>
      </c>
      <c r="O2238">
        <v>0</v>
      </c>
      <c r="P2238">
        <v>2102</v>
      </c>
    </row>
    <row r="2239" spans="1:16" x14ac:dyDescent="0.25">
      <c r="A2239" t="s">
        <v>3410</v>
      </c>
      <c r="B2239">
        <v>2118</v>
      </c>
      <c r="C2239" s="3" t="str">
        <f>HYPERLINK("http://www.uniprot.org/uniprot/I1LES5","tr|I1LES5|I1LES5_SOYBN")</f>
        <v>tr|I1LES5|I1LES5_SOYBN</v>
      </c>
      <c r="D2239" t="s">
        <v>28</v>
      </c>
      <c r="E2239">
        <v>67.66</v>
      </c>
      <c r="F2239">
        <v>702</v>
      </c>
      <c r="G2239">
        <v>227</v>
      </c>
      <c r="H2239">
        <v>21</v>
      </c>
      <c r="I2239">
        <v>73</v>
      </c>
      <c r="J2239">
        <v>2115</v>
      </c>
      <c r="K2239">
        <v>1</v>
      </c>
      <c r="L2239">
        <v>18</v>
      </c>
      <c r="M2239">
        <v>707</v>
      </c>
      <c r="N2239" t="s">
        <v>18</v>
      </c>
      <c r="O2239">
        <v>0</v>
      </c>
      <c r="P2239">
        <v>2266</v>
      </c>
    </row>
    <row r="2240" spans="1:16" x14ac:dyDescent="0.25">
      <c r="A2240" t="s">
        <v>3411</v>
      </c>
      <c r="B2240">
        <v>666</v>
      </c>
      <c r="C2240" s="3" t="str">
        <f>HYPERLINK("http://www.uniprot.org/uniprot/I3S7S9","tr|I3S7S9|I3S7S9_MEDTR")</f>
        <v>tr|I3S7S9|I3S7S9_MEDTR</v>
      </c>
      <c r="D2240" t="s">
        <v>22</v>
      </c>
      <c r="E2240">
        <v>80.790000000000006</v>
      </c>
      <c r="F2240">
        <v>151</v>
      </c>
      <c r="G2240">
        <v>29</v>
      </c>
      <c r="H2240">
        <v>0</v>
      </c>
      <c r="I2240">
        <v>85</v>
      </c>
      <c r="J2240">
        <v>537</v>
      </c>
      <c r="K2240">
        <v>1</v>
      </c>
      <c r="L2240">
        <v>85</v>
      </c>
      <c r="M2240">
        <v>235</v>
      </c>
      <c r="N2240" t="s">
        <v>18</v>
      </c>
      <c r="O2240" s="1">
        <v>2.0668999999999999E-65</v>
      </c>
      <c r="P2240">
        <v>648</v>
      </c>
    </row>
    <row r="2241" spans="1:16" x14ac:dyDescent="0.25">
      <c r="A2241" t="s">
        <v>3412</v>
      </c>
      <c r="B2241">
        <v>1494</v>
      </c>
      <c r="C2241" s="3" t="str">
        <f>HYPERLINK("http://www.uniprot.org/uniprot/G7JZ63","tr|G7JZ63|G7JZ63_MEDTR")</f>
        <v>tr|G7JZ63|G7JZ63_MEDTR</v>
      </c>
      <c r="D2241" t="s">
        <v>3413</v>
      </c>
      <c r="E2241">
        <v>79.47</v>
      </c>
      <c r="F2241">
        <v>497</v>
      </c>
      <c r="G2241">
        <v>102</v>
      </c>
      <c r="H2241">
        <v>0</v>
      </c>
      <c r="I2241">
        <v>1</v>
      </c>
      <c r="J2241">
        <v>1491</v>
      </c>
      <c r="K2241">
        <v>1</v>
      </c>
      <c r="L2241">
        <v>9</v>
      </c>
      <c r="M2241">
        <v>504</v>
      </c>
      <c r="N2241" t="s">
        <v>18</v>
      </c>
      <c r="O2241">
        <v>0</v>
      </c>
      <c r="P2241">
        <v>2136</v>
      </c>
    </row>
    <row r="2242" spans="1:16" x14ac:dyDescent="0.25">
      <c r="A2242" t="s">
        <v>3414</v>
      </c>
      <c r="B2242">
        <v>741</v>
      </c>
      <c r="C2242" s="3" t="str">
        <f>HYPERLINK("http://www.uniprot.org/uniprot/K7KUK8","tr|K7KUK8|K7KUK8_SOYBN")</f>
        <v>tr|K7KUK8|K7KUK8_SOYBN</v>
      </c>
      <c r="D2242" t="s">
        <v>28</v>
      </c>
      <c r="E2242">
        <v>39.53</v>
      </c>
      <c r="F2242">
        <v>215</v>
      </c>
      <c r="G2242">
        <v>130</v>
      </c>
      <c r="H2242">
        <v>0</v>
      </c>
      <c r="I2242">
        <v>1</v>
      </c>
      <c r="J2242">
        <v>645</v>
      </c>
      <c r="K2242">
        <v>1</v>
      </c>
      <c r="L2242">
        <v>1</v>
      </c>
      <c r="M2242">
        <v>187</v>
      </c>
      <c r="N2242" t="s">
        <v>18</v>
      </c>
      <c r="O2242" s="1">
        <v>2.8285800000000001E-27</v>
      </c>
      <c r="P2242">
        <v>320</v>
      </c>
    </row>
    <row r="2243" spans="1:16" x14ac:dyDescent="0.25">
      <c r="A2243" t="s">
        <v>3415</v>
      </c>
      <c r="B2243">
        <v>726</v>
      </c>
      <c r="C2243" s="3" t="str">
        <f>HYPERLINK("http://www.uniprot.org/uniprot/K7MQ07","tr|K7MQ07|K7MQ07_SOYBN")</f>
        <v>tr|K7MQ07|K7MQ07_SOYBN</v>
      </c>
      <c r="D2243" t="s">
        <v>28</v>
      </c>
      <c r="E2243">
        <v>50</v>
      </c>
      <c r="F2243">
        <v>210</v>
      </c>
      <c r="G2243">
        <v>105</v>
      </c>
      <c r="H2243">
        <v>11</v>
      </c>
      <c r="I2243">
        <v>58</v>
      </c>
      <c r="J2243">
        <v>654</v>
      </c>
      <c r="K2243">
        <v>1</v>
      </c>
      <c r="L2243">
        <v>171</v>
      </c>
      <c r="M2243">
        <v>373</v>
      </c>
      <c r="N2243" t="s">
        <v>18</v>
      </c>
      <c r="O2243" s="1">
        <v>2.7235999999999998E-43</v>
      </c>
      <c r="P2243">
        <v>458</v>
      </c>
    </row>
    <row r="2244" spans="1:16" x14ac:dyDescent="0.25">
      <c r="A2244" t="s">
        <v>3416</v>
      </c>
      <c r="B2244">
        <v>792</v>
      </c>
      <c r="C2244" s="3" t="str">
        <f>HYPERLINK("http://www.uniprot.org/uniprot/G7IVU1","tr|G7IVU1|G7IVU1_MEDTR")</f>
        <v>tr|G7IVU1|G7IVU1_MEDTR</v>
      </c>
      <c r="D2244" t="s">
        <v>3417</v>
      </c>
      <c r="E2244">
        <v>75</v>
      </c>
      <c r="F2244">
        <v>164</v>
      </c>
      <c r="G2244">
        <v>41</v>
      </c>
      <c r="H2244">
        <v>2</v>
      </c>
      <c r="I2244">
        <v>304</v>
      </c>
      <c r="J2244">
        <v>789</v>
      </c>
      <c r="K2244">
        <v>1</v>
      </c>
      <c r="L2244">
        <v>1033</v>
      </c>
      <c r="M2244">
        <v>1196</v>
      </c>
      <c r="N2244" t="s">
        <v>18</v>
      </c>
      <c r="O2244" s="1">
        <v>2.3759499999999999E-62</v>
      </c>
      <c r="P2244">
        <v>623</v>
      </c>
    </row>
    <row r="2245" spans="1:16" x14ac:dyDescent="0.25">
      <c r="A2245" t="s">
        <v>3418</v>
      </c>
      <c r="B2245">
        <v>2265</v>
      </c>
      <c r="C2245" s="3" t="str">
        <f>HYPERLINK("http://www.uniprot.org/uniprot/A5BE46","tr|A5BE46|A5BE46_VITVI")</f>
        <v>tr|A5BE46|A5BE46_VITVI</v>
      </c>
      <c r="D2245" t="s">
        <v>462</v>
      </c>
      <c r="E2245">
        <v>79.73</v>
      </c>
      <c r="F2245">
        <v>760</v>
      </c>
      <c r="G2245">
        <v>154</v>
      </c>
      <c r="H2245">
        <v>7</v>
      </c>
      <c r="I2245">
        <v>1</v>
      </c>
      <c r="J2245">
        <v>2259</v>
      </c>
      <c r="K2245">
        <v>1</v>
      </c>
      <c r="L2245">
        <v>594</v>
      </c>
      <c r="M2245">
        <v>1353</v>
      </c>
      <c r="N2245" t="s">
        <v>18</v>
      </c>
      <c r="O2245">
        <v>0</v>
      </c>
      <c r="P2245">
        <v>3239</v>
      </c>
    </row>
    <row r="2246" spans="1:16" x14ac:dyDescent="0.25">
      <c r="A2246" t="s">
        <v>3419</v>
      </c>
      <c r="B2246">
        <v>573</v>
      </c>
      <c r="C2246" s="3" t="str">
        <f>HYPERLINK("http://www.uniprot.org/uniprot/G7LAK6","tr|G7LAK6|G7LAK6_MEDTR")</f>
        <v>tr|G7LAK6|G7LAK6_MEDTR</v>
      </c>
      <c r="D2246" t="s">
        <v>3420</v>
      </c>
      <c r="E2246">
        <v>83.06</v>
      </c>
      <c r="F2246">
        <v>189</v>
      </c>
      <c r="G2246">
        <v>32</v>
      </c>
      <c r="H2246">
        <v>0</v>
      </c>
      <c r="I2246">
        <v>1</v>
      </c>
      <c r="J2246">
        <v>567</v>
      </c>
      <c r="K2246">
        <v>1</v>
      </c>
      <c r="L2246">
        <v>1</v>
      </c>
      <c r="M2246">
        <v>185</v>
      </c>
      <c r="N2246" t="s">
        <v>18</v>
      </c>
      <c r="O2246" s="1">
        <v>2.34987E-81</v>
      </c>
      <c r="P2246">
        <v>784</v>
      </c>
    </row>
    <row r="2247" spans="1:16" x14ac:dyDescent="0.25">
      <c r="A2247" t="s">
        <v>3421</v>
      </c>
      <c r="B2247">
        <v>2715</v>
      </c>
      <c r="C2247" s="3" t="str">
        <f>HYPERLINK("http://www.uniprot.org/uniprot/I1LQL7","tr|I1LQL7|I1LQL7_SOYBN")</f>
        <v>tr|I1LQL7|I1LQL7_SOYBN</v>
      </c>
      <c r="D2247" t="s">
        <v>28</v>
      </c>
      <c r="E2247">
        <v>76.13</v>
      </c>
      <c r="F2247">
        <v>243</v>
      </c>
      <c r="G2247">
        <v>58</v>
      </c>
      <c r="H2247">
        <v>0</v>
      </c>
      <c r="I2247">
        <v>1</v>
      </c>
      <c r="J2247">
        <v>729</v>
      </c>
      <c r="K2247">
        <v>1</v>
      </c>
      <c r="L2247">
        <v>1</v>
      </c>
      <c r="M2247">
        <v>228</v>
      </c>
      <c r="N2247" t="s">
        <v>18</v>
      </c>
      <c r="O2247" s="1">
        <v>4.2252799999999999E-95</v>
      </c>
      <c r="P2247">
        <v>912</v>
      </c>
    </row>
    <row r="2248" spans="1:16" x14ac:dyDescent="0.25">
      <c r="A2248" t="s">
        <v>3422</v>
      </c>
      <c r="B2248">
        <v>1071</v>
      </c>
      <c r="C2248" s="3" t="str">
        <f>HYPERLINK("http://www.uniprot.org/uniprot/K7LE35","tr|K7LE35|K7LE35_SOYBN")</f>
        <v>tr|K7LE35|K7LE35_SOYBN</v>
      </c>
      <c r="D2248" t="s">
        <v>28</v>
      </c>
      <c r="E2248">
        <v>52.86</v>
      </c>
      <c r="F2248">
        <v>367</v>
      </c>
      <c r="G2248">
        <v>173</v>
      </c>
      <c r="H2248">
        <v>35</v>
      </c>
      <c r="I2248">
        <v>43</v>
      </c>
      <c r="J2248">
        <v>1038</v>
      </c>
      <c r="K2248">
        <v>1</v>
      </c>
      <c r="L2248">
        <v>15</v>
      </c>
      <c r="M2248">
        <v>379</v>
      </c>
      <c r="N2248" t="s">
        <v>18</v>
      </c>
      <c r="O2248" s="1">
        <v>2.9921799999999999E-89</v>
      </c>
      <c r="P2248">
        <v>857</v>
      </c>
    </row>
    <row r="2249" spans="1:16" x14ac:dyDescent="0.25">
      <c r="A2249" t="s">
        <v>3423</v>
      </c>
      <c r="B2249">
        <v>1320</v>
      </c>
      <c r="C2249" s="3" t="str">
        <f>HYPERLINK("http://www.uniprot.org/uniprot/G7JHS7","tr|G7JHS7|G7JHS7_MEDTR")</f>
        <v>tr|G7JHS7|G7JHS7_MEDTR</v>
      </c>
      <c r="D2249" t="s">
        <v>3424</v>
      </c>
      <c r="E2249">
        <v>64.28</v>
      </c>
      <c r="F2249">
        <v>462</v>
      </c>
      <c r="G2249">
        <v>165</v>
      </c>
      <c r="H2249">
        <v>41</v>
      </c>
      <c r="I2249">
        <v>55</v>
      </c>
      <c r="J2249">
        <v>1317</v>
      </c>
      <c r="K2249">
        <v>1</v>
      </c>
      <c r="L2249">
        <v>23</v>
      </c>
      <c r="M2249">
        <v>483</v>
      </c>
      <c r="N2249" t="s">
        <v>18</v>
      </c>
      <c r="O2249" s="1">
        <v>1.4649799999999999E-147</v>
      </c>
      <c r="P2249">
        <v>1361</v>
      </c>
    </row>
    <row r="2250" spans="1:16" x14ac:dyDescent="0.25">
      <c r="A2250" t="s">
        <v>3425</v>
      </c>
      <c r="B2250">
        <v>666</v>
      </c>
      <c r="C2250" s="3" t="str">
        <f>HYPERLINK("http://www.uniprot.org/uniprot/C6T3X9","tr|C6T3X9|C6T3X9_SOYBN")</f>
        <v>tr|C6T3X9|C6T3X9_SOYBN</v>
      </c>
      <c r="D2250" t="s">
        <v>210</v>
      </c>
      <c r="E2250">
        <v>73.7</v>
      </c>
      <c r="F2250">
        <v>232</v>
      </c>
      <c r="G2250">
        <v>61</v>
      </c>
      <c r="H2250">
        <v>11</v>
      </c>
      <c r="I2250">
        <v>1</v>
      </c>
      <c r="J2250">
        <v>663</v>
      </c>
      <c r="K2250">
        <v>1</v>
      </c>
      <c r="L2250">
        <v>1</v>
      </c>
      <c r="M2250">
        <v>228</v>
      </c>
      <c r="N2250" t="s">
        <v>18</v>
      </c>
      <c r="O2250" s="1">
        <v>1.9211400000000001E-87</v>
      </c>
      <c r="P2250">
        <v>838</v>
      </c>
    </row>
    <row r="2251" spans="1:16" x14ac:dyDescent="0.25">
      <c r="A2251" t="s">
        <v>3426</v>
      </c>
      <c r="B2251">
        <v>339</v>
      </c>
      <c r="C2251" s="3" t="str">
        <f>HYPERLINK("http://www.uniprot.org/uniprot/A9PB30","tr|A9PB30|A9PB30_POPTR")</f>
        <v>tr|A9PB30|A9PB30_POPTR</v>
      </c>
      <c r="D2251" t="s">
        <v>3427</v>
      </c>
      <c r="E2251">
        <v>96.42</v>
      </c>
      <c r="F2251">
        <v>112</v>
      </c>
      <c r="G2251">
        <v>4</v>
      </c>
      <c r="H2251">
        <v>0</v>
      </c>
      <c r="I2251">
        <v>1</v>
      </c>
      <c r="J2251">
        <v>336</v>
      </c>
      <c r="K2251">
        <v>1</v>
      </c>
      <c r="L2251">
        <v>1</v>
      </c>
      <c r="M2251">
        <v>112</v>
      </c>
      <c r="N2251" t="s">
        <v>18</v>
      </c>
      <c r="O2251" s="1">
        <v>2.2451699999999999E-58</v>
      </c>
      <c r="P2251">
        <v>585</v>
      </c>
    </row>
    <row r="2252" spans="1:16" x14ac:dyDescent="0.25">
      <c r="A2252" t="s">
        <v>3428</v>
      </c>
      <c r="B2252">
        <v>984</v>
      </c>
      <c r="C2252" s="3" t="str">
        <f>HYPERLINK("http://www.uniprot.org/uniprot/G7KJE8","tr|G7KJE8|G7KJE8_MEDTR")</f>
        <v>tr|G7KJE8|G7KJE8_MEDTR</v>
      </c>
      <c r="D2252" t="s">
        <v>3429</v>
      </c>
      <c r="E2252">
        <v>69.260000000000005</v>
      </c>
      <c r="F2252">
        <v>231</v>
      </c>
      <c r="G2252">
        <v>71</v>
      </c>
      <c r="H2252">
        <v>1</v>
      </c>
      <c r="I2252">
        <v>1</v>
      </c>
      <c r="J2252">
        <v>690</v>
      </c>
      <c r="K2252">
        <v>1</v>
      </c>
      <c r="L2252">
        <v>1</v>
      </c>
      <c r="M2252">
        <v>231</v>
      </c>
      <c r="N2252" t="s">
        <v>18</v>
      </c>
      <c r="O2252" s="1">
        <v>1.34054E-85</v>
      </c>
      <c r="P2252">
        <v>825</v>
      </c>
    </row>
    <row r="2253" spans="1:16" x14ac:dyDescent="0.25">
      <c r="A2253" t="s">
        <v>3430</v>
      </c>
      <c r="B2253">
        <v>669</v>
      </c>
      <c r="C2253" s="3" t="str">
        <f>HYPERLINK("http://www.uniprot.org/uniprot/G7IK15","tr|G7IK15|G7IK15_MEDTR")</f>
        <v>tr|G7IK15|G7IK15_MEDTR</v>
      </c>
      <c r="D2253" t="s">
        <v>3431</v>
      </c>
      <c r="E2253">
        <v>68.36</v>
      </c>
      <c r="F2253">
        <v>196</v>
      </c>
      <c r="G2253">
        <v>62</v>
      </c>
      <c r="H2253">
        <v>6</v>
      </c>
      <c r="I2253">
        <v>91</v>
      </c>
      <c r="J2253">
        <v>660</v>
      </c>
      <c r="K2253">
        <v>1</v>
      </c>
      <c r="L2253">
        <v>28</v>
      </c>
      <c r="M2253">
        <v>221</v>
      </c>
      <c r="N2253" t="s">
        <v>18</v>
      </c>
      <c r="O2253" s="1">
        <v>2.55742E-63</v>
      </c>
      <c r="P2253">
        <v>630</v>
      </c>
    </row>
    <row r="2254" spans="1:16" x14ac:dyDescent="0.25">
      <c r="A2254" t="s">
        <v>3432</v>
      </c>
      <c r="B2254">
        <v>1911</v>
      </c>
      <c r="C2254" s="3" t="str">
        <f>HYPERLINK("http://www.uniprot.org/uniprot/D4IIB0","tr|D4IIB0|D4IIB0_ASTBI")</f>
        <v>tr|D4IIB0|D4IIB0_ASTBI</v>
      </c>
      <c r="D2254" t="s">
        <v>3433</v>
      </c>
      <c r="E2254">
        <v>81.16</v>
      </c>
      <c r="F2254">
        <v>637</v>
      </c>
      <c r="G2254">
        <v>120</v>
      </c>
      <c r="H2254">
        <v>1</v>
      </c>
      <c r="I2254">
        <v>1</v>
      </c>
      <c r="J2254">
        <v>1908</v>
      </c>
      <c r="K2254">
        <v>1</v>
      </c>
      <c r="L2254">
        <v>25</v>
      </c>
      <c r="M2254">
        <v>658</v>
      </c>
      <c r="N2254" t="s">
        <v>18</v>
      </c>
      <c r="O2254">
        <v>0</v>
      </c>
      <c r="P2254">
        <v>2587</v>
      </c>
    </row>
    <row r="2255" spans="1:16" x14ac:dyDescent="0.25">
      <c r="A2255" t="s">
        <v>3434</v>
      </c>
      <c r="B2255">
        <v>1245</v>
      </c>
      <c r="C2255" s="3" t="str">
        <f>HYPERLINK("http://www.uniprot.org/uniprot/A0RZI3","tr|A0RZI3|A0RZI3_MEDTR")</f>
        <v>tr|A0RZI3|A0RZI3_MEDTR</v>
      </c>
      <c r="D2255" t="s">
        <v>3435</v>
      </c>
      <c r="E2255">
        <v>83</v>
      </c>
      <c r="F2255">
        <v>400</v>
      </c>
      <c r="G2255">
        <v>68</v>
      </c>
      <c r="H2255">
        <v>1</v>
      </c>
      <c r="I2255">
        <v>1</v>
      </c>
      <c r="J2255">
        <v>1197</v>
      </c>
      <c r="K2255">
        <v>1</v>
      </c>
      <c r="L2255">
        <v>166</v>
      </c>
      <c r="M2255">
        <v>562</v>
      </c>
      <c r="N2255" t="s">
        <v>18</v>
      </c>
      <c r="O2255">
        <v>0</v>
      </c>
      <c r="P2255">
        <v>1762</v>
      </c>
    </row>
    <row r="2256" spans="1:16" x14ac:dyDescent="0.25">
      <c r="A2256" t="s">
        <v>3436</v>
      </c>
      <c r="B2256">
        <v>432</v>
      </c>
      <c r="C2256" s="3" t="str">
        <f>HYPERLINK("http://www.uniprot.org/uniprot/G7K4Q2","tr|G7K4Q2|G7K4Q2_MEDTR")</f>
        <v>tr|G7K4Q2|G7K4Q2_MEDTR</v>
      </c>
      <c r="D2256" t="s">
        <v>3437</v>
      </c>
      <c r="E2256">
        <v>75.78</v>
      </c>
      <c r="F2256">
        <v>128</v>
      </c>
      <c r="G2256">
        <v>31</v>
      </c>
      <c r="H2256">
        <v>0</v>
      </c>
      <c r="I2256">
        <v>46</v>
      </c>
      <c r="J2256">
        <v>429</v>
      </c>
      <c r="K2256">
        <v>1</v>
      </c>
      <c r="L2256">
        <v>17</v>
      </c>
      <c r="M2256">
        <v>144</v>
      </c>
      <c r="N2256" t="s">
        <v>18</v>
      </c>
      <c r="O2256" s="1">
        <v>5.5106499999999998E-49</v>
      </c>
      <c r="P2256">
        <v>504</v>
      </c>
    </row>
    <row r="2257" spans="1:16" x14ac:dyDescent="0.25">
      <c r="A2257" t="s">
        <v>3438</v>
      </c>
      <c r="B2257">
        <v>2823</v>
      </c>
      <c r="C2257" s="3" t="str">
        <f>HYPERLINK("http://www.uniprot.org/uniprot/G7KBJ7","tr|G7KBJ7|G7KBJ7_MEDTR")</f>
        <v>tr|G7KBJ7|G7KBJ7_MEDTR</v>
      </c>
      <c r="D2257" t="s">
        <v>3439</v>
      </c>
      <c r="E2257">
        <v>61.77</v>
      </c>
      <c r="F2257">
        <v>1057</v>
      </c>
      <c r="G2257">
        <v>404</v>
      </c>
      <c r="H2257">
        <v>117</v>
      </c>
      <c r="I2257">
        <v>1</v>
      </c>
      <c r="J2257">
        <v>2820</v>
      </c>
      <c r="K2257">
        <v>1</v>
      </c>
      <c r="L2257">
        <v>1</v>
      </c>
      <c r="M2257">
        <v>1050</v>
      </c>
      <c r="N2257" t="s">
        <v>18</v>
      </c>
      <c r="O2257">
        <v>0</v>
      </c>
      <c r="P2257">
        <v>3058</v>
      </c>
    </row>
    <row r="2258" spans="1:16" x14ac:dyDescent="0.25">
      <c r="A2258" t="s">
        <v>3440</v>
      </c>
      <c r="B2258">
        <v>918</v>
      </c>
      <c r="C2258" s="3" t="str">
        <f>HYPERLINK("http://www.uniprot.org/uniprot/I1L670","tr|I1L670|I1L670_SOYBN")</f>
        <v>tr|I1L670|I1L670_SOYBN</v>
      </c>
      <c r="D2258" t="s">
        <v>28</v>
      </c>
      <c r="E2258">
        <v>56.96</v>
      </c>
      <c r="F2258">
        <v>316</v>
      </c>
      <c r="G2258">
        <v>136</v>
      </c>
      <c r="H2258">
        <v>11</v>
      </c>
      <c r="I2258">
        <v>1</v>
      </c>
      <c r="J2258">
        <v>915</v>
      </c>
      <c r="K2258">
        <v>1</v>
      </c>
      <c r="L2258">
        <v>1</v>
      </c>
      <c r="M2258">
        <v>311</v>
      </c>
      <c r="N2258" t="s">
        <v>18</v>
      </c>
      <c r="O2258" s="1">
        <v>2.0818100000000001E-82</v>
      </c>
      <c r="P2258">
        <v>797</v>
      </c>
    </row>
    <row r="2259" spans="1:16" x14ac:dyDescent="0.25">
      <c r="A2259" t="s">
        <v>3441</v>
      </c>
      <c r="B2259">
        <v>3069</v>
      </c>
      <c r="C2259" s="3" t="str">
        <f>HYPERLINK("http://www.uniprot.org/uniprot/G7KXH2","tr|G7KXH2|G7KXH2_MEDTR")</f>
        <v>tr|G7KXH2|G7KXH2_MEDTR</v>
      </c>
      <c r="D2259" t="s">
        <v>3260</v>
      </c>
      <c r="E2259">
        <v>81.61</v>
      </c>
      <c r="F2259">
        <v>1028</v>
      </c>
      <c r="G2259">
        <v>189</v>
      </c>
      <c r="H2259">
        <v>6</v>
      </c>
      <c r="I2259">
        <v>1</v>
      </c>
      <c r="J2259">
        <v>3066</v>
      </c>
      <c r="K2259">
        <v>1</v>
      </c>
      <c r="L2259">
        <v>1</v>
      </c>
      <c r="M2259">
        <v>1024</v>
      </c>
      <c r="N2259" t="s">
        <v>18</v>
      </c>
      <c r="O2259">
        <v>0</v>
      </c>
      <c r="P2259">
        <v>4276</v>
      </c>
    </row>
    <row r="2260" spans="1:16" x14ac:dyDescent="0.25">
      <c r="A2260" t="s">
        <v>3442</v>
      </c>
      <c r="B2260">
        <v>1059</v>
      </c>
      <c r="C2260" s="3" t="str">
        <f>HYPERLINK("http://www.uniprot.org/uniprot/I1JBM1","tr|I1JBM1|I1JBM1_SOYBN")</f>
        <v>tr|I1JBM1|I1JBM1_SOYBN</v>
      </c>
      <c r="D2260" t="s">
        <v>117</v>
      </c>
      <c r="E2260">
        <v>76.05</v>
      </c>
      <c r="F2260">
        <v>238</v>
      </c>
      <c r="G2260">
        <v>57</v>
      </c>
      <c r="H2260">
        <v>0</v>
      </c>
      <c r="I2260">
        <v>76</v>
      </c>
      <c r="J2260">
        <v>789</v>
      </c>
      <c r="K2260">
        <v>1</v>
      </c>
      <c r="L2260">
        <v>50</v>
      </c>
      <c r="M2260">
        <v>285</v>
      </c>
      <c r="N2260" t="s">
        <v>18</v>
      </c>
      <c r="O2260" s="1">
        <v>2.9218700000000002E-105</v>
      </c>
      <c r="P2260">
        <v>995</v>
      </c>
    </row>
    <row r="2261" spans="1:16" x14ac:dyDescent="0.25">
      <c r="A2261" t="s">
        <v>3443</v>
      </c>
      <c r="B2261">
        <v>861</v>
      </c>
      <c r="C2261" s="3" t="str">
        <f>HYPERLINK("http://www.uniprot.org/uniprot/C6TDH4","tr|C6TDH4|C6TDH4_SOYBN")</f>
        <v>tr|C6TDH4|C6TDH4_SOYBN</v>
      </c>
      <c r="D2261" t="s">
        <v>210</v>
      </c>
      <c r="E2261">
        <v>81.459999999999994</v>
      </c>
      <c r="F2261">
        <v>286</v>
      </c>
      <c r="G2261">
        <v>53</v>
      </c>
      <c r="H2261">
        <v>0</v>
      </c>
      <c r="I2261">
        <v>1</v>
      </c>
      <c r="J2261">
        <v>858</v>
      </c>
      <c r="K2261">
        <v>1</v>
      </c>
      <c r="L2261">
        <v>58</v>
      </c>
      <c r="M2261">
        <v>341</v>
      </c>
      <c r="N2261" t="s">
        <v>18</v>
      </c>
      <c r="O2261" s="1">
        <v>1.71263E-136</v>
      </c>
      <c r="P2261">
        <v>1263</v>
      </c>
    </row>
    <row r="2262" spans="1:16" x14ac:dyDescent="0.25">
      <c r="A2262" t="s">
        <v>3444</v>
      </c>
      <c r="B2262">
        <v>378</v>
      </c>
      <c r="C2262" s="3" t="str">
        <f>HYPERLINK("http://www.uniprot.org/uniprot/I1LCE8","tr|I1LCE8|I1LCE8_SOYBN")</f>
        <v>tr|I1LCE8|I1LCE8_SOYBN</v>
      </c>
      <c r="D2262" t="s">
        <v>28</v>
      </c>
      <c r="E2262">
        <v>79.03</v>
      </c>
      <c r="F2262">
        <v>124</v>
      </c>
      <c r="G2262">
        <v>26</v>
      </c>
      <c r="H2262">
        <v>0</v>
      </c>
      <c r="I2262">
        <v>1</v>
      </c>
      <c r="J2262">
        <v>372</v>
      </c>
      <c r="K2262">
        <v>1</v>
      </c>
      <c r="L2262">
        <v>1</v>
      </c>
      <c r="M2262">
        <v>124</v>
      </c>
      <c r="N2262" t="s">
        <v>18</v>
      </c>
      <c r="O2262" s="1">
        <v>1.4756500000000001E-49</v>
      </c>
      <c r="P2262">
        <v>509</v>
      </c>
    </row>
    <row r="2263" spans="1:16" x14ac:dyDescent="0.25">
      <c r="A2263" t="s">
        <v>3445</v>
      </c>
      <c r="B2263">
        <v>1023</v>
      </c>
      <c r="C2263" s="3" t="str">
        <f>HYPERLINK("http://www.uniprot.org/uniprot/G7IA56","tr|G7IA56|G7IA56_MEDTR")</f>
        <v>tr|G7IA56|G7IA56_MEDTR</v>
      </c>
      <c r="D2263" t="s">
        <v>493</v>
      </c>
      <c r="E2263">
        <v>57.5</v>
      </c>
      <c r="F2263">
        <v>320</v>
      </c>
      <c r="G2263">
        <v>136</v>
      </c>
      <c r="H2263">
        <v>8</v>
      </c>
      <c r="I2263">
        <v>58</v>
      </c>
      <c r="J2263">
        <v>993</v>
      </c>
      <c r="K2263">
        <v>1</v>
      </c>
      <c r="L2263">
        <v>26</v>
      </c>
      <c r="M2263">
        <v>342</v>
      </c>
      <c r="N2263" t="s">
        <v>18</v>
      </c>
      <c r="O2263" s="1">
        <v>7.2602099999999996E-98</v>
      </c>
      <c r="P2263">
        <v>931</v>
      </c>
    </row>
    <row r="2264" spans="1:16" x14ac:dyDescent="0.25">
      <c r="A2264" t="s">
        <v>3446</v>
      </c>
      <c r="B2264">
        <v>549</v>
      </c>
      <c r="C2264" s="3" t="str">
        <f>HYPERLINK("http://www.uniprot.org/uniprot/I3SRB3","tr|I3SRB3|I3SRB3_MEDTR")</f>
        <v>tr|I3SRB3|I3SRB3_MEDTR</v>
      </c>
      <c r="D2264" t="s">
        <v>22</v>
      </c>
      <c r="E2264">
        <v>67.16</v>
      </c>
      <c r="F2264">
        <v>134</v>
      </c>
      <c r="G2264">
        <v>44</v>
      </c>
      <c r="H2264">
        <v>2</v>
      </c>
      <c r="I2264">
        <v>1</v>
      </c>
      <c r="J2264">
        <v>396</v>
      </c>
      <c r="K2264">
        <v>1</v>
      </c>
      <c r="L2264">
        <v>1</v>
      </c>
      <c r="M2264">
        <v>134</v>
      </c>
      <c r="N2264" t="s">
        <v>18</v>
      </c>
      <c r="O2264" s="1">
        <v>3.3215999999999997E-39</v>
      </c>
      <c r="P2264">
        <v>420</v>
      </c>
    </row>
    <row r="2265" spans="1:16" x14ac:dyDescent="0.25">
      <c r="A2265" t="s">
        <v>3447</v>
      </c>
      <c r="B2265">
        <v>1317</v>
      </c>
      <c r="C2265" s="3" t="str">
        <f>HYPERLINK("http://www.uniprot.org/uniprot/M5Y0E0","tr|M5Y0E0|M5Y0E0_PRUPE")</f>
        <v>tr|M5Y0E0|M5Y0E0_PRUPE</v>
      </c>
      <c r="D2265" t="s">
        <v>452</v>
      </c>
      <c r="E2265">
        <v>34.07</v>
      </c>
      <c r="F2265">
        <v>179</v>
      </c>
      <c r="G2265">
        <v>118</v>
      </c>
      <c r="H2265">
        <v>2</v>
      </c>
      <c r="I2265">
        <v>76</v>
      </c>
      <c r="J2265">
        <v>606</v>
      </c>
      <c r="K2265">
        <v>1</v>
      </c>
      <c r="L2265">
        <v>6</v>
      </c>
      <c r="M2265">
        <v>182</v>
      </c>
      <c r="N2265" t="s">
        <v>18</v>
      </c>
      <c r="O2265" s="1">
        <v>1.6751800000000001E-18</v>
      </c>
      <c r="P2265">
        <v>248</v>
      </c>
    </row>
    <row r="2266" spans="1:16" x14ac:dyDescent="0.25">
      <c r="A2266" t="s">
        <v>3448</v>
      </c>
      <c r="B2266">
        <v>1491</v>
      </c>
      <c r="C2266" s="3" t="str">
        <f>HYPERLINK("http://www.uniprot.org/uniprot/I6ZTT9","tr|I6ZTT9|I6ZTT9_PHAVU")</f>
        <v>tr|I6ZTT9|I6ZTT9_PHAVU</v>
      </c>
      <c r="D2266" t="s">
        <v>2610</v>
      </c>
      <c r="E2266">
        <v>77.41</v>
      </c>
      <c r="F2266">
        <v>496</v>
      </c>
      <c r="G2266">
        <v>112</v>
      </c>
      <c r="H2266">
        <v>0</v>
      </c>
      <c r="I2266">
        <v>1</v>
      </c>
      <c r="J2266">
        <v>1488</v>
      </c>
      <c r="K2266">
        <v>1</v>
      </c>
      <c r="L2266">
        <v>892</v>
      </c>
      <c r="M2266">
        <v>1387</v>
      </c>
      <c r="N2266" t="s">
        <v>18</v>
      </c>
      <c r="O2266">
        <v>0</v>
      </c>
      <c r="P2266">
        <v>2039</v>
      </c>
    </row>
    <row r="2267" spans="1:16" x14ac:dyDescent="0.25">
      <c r="A2267" t="s">
        <v>3449</v>
      </c>
      <c r="B2267">
        <v>1260</v>
      </c>
      <c r="C2267" s="3" t="str">
        <f>HYPERLINK("http://www.uniprot.org/uniprot/G7J222","tr|G7J222|G7J222_MEDTR")</f>
        <v>tr|G7J222|G7J222_MEDTR</v>
      </c>
      <c r="D2267" t="s">
        <v>3450</v>
      </c>
      <c r="E2267">
        <v>41.94</v>
      </c>
      <c r="F2267">
        <v>391</v>
      </c>
      <c r="G2267">
        <v>227</v>
      </c>
      <c r="H2267">
        <v>16</v>
      </c>
      <c r="I2267">
        <v>25</v>
      </c>
      <c r="J2267">
        <v>1149</v>
      </c>
      <c r="K2267">
        <v>1</v>
      </c>
      <c r="L2267">
        <v>209</v>
      </c>
      <c r="M2267">
        <v>594</v>
      </c>
      <c r="N2267" t="s">
        <v>18</v>
      </c>
      <c r="O2267" s="1">
        <v>1.3164100000000001E-73</v>
      </c>
      <c r="P2267">
        <v>723</v>
      </c>
    </row>
    <row r="2268" spans="1:16" x14ac:dyDescent="0.25">
      <c r="A2268" t="s">
        <v>3451</v>
      </c>
      <c r="B2268">
        <v>1380</v>
      </c>
      <c r="C2268" s="3" t="str">
        <f>HYPERLINK("http://www.uniprot.org/uniprot/G7LAK3","tr|G7LAK3|G7LAK3_MEDTR")</f>
        <v>tr|G7LAK3|G7LAK3_MEDTR</v>
      </c>
      <c r="D2268" t="s">
        <v>3452</v>
      </c>
      <c r="E2268">
        <v>88.03</v>
      </c>
      <c r="F2268">
        <v>468</v>
      </c>
      <c r="G2268">
        <v>56</v>
      </c>
      <c r="H2268">
        <v>10</v>
      </c>
      <c r="I2268">
        <v>1</v>
      </c>
      <c r="J2268">
        <v>1374</v>
      </c>
      <c r="K2268">
        <v>1</v>
      </c>
      <c r="L2268">
        <v>14</v>
      </c>
      <c r="M2268">
        <v>481</v>
      </c>
      <c r="N2268" t="s">
        <v>18</v>
      </c>
      <c r="O2268">
        <v>0</v>
      </c>
      <c r="P2268">
        <v>2113</v>
      </c>
    </row>
    <row r="2269" spans="1:16" x14ac:dyDescent="0.25">
      <c r="A2269" t="s">
        <v>3453</v>
      </c>
      <c r="B2269">
        <v>1677</v>
      </c>
      <c r="C2269" s="3" t="str">
        <f>HYPERLINK("http://www.uniprot.org/uniprot/I1LQM5","tr|I1LQM5|I1LQM5_SOYBN")</f>
        <v>tr|I1LQM5|I1LQM5_SOYBN</v>
      </c>
      <c r="D2269" t="s">
        <v>117</v>
      </c>
      <c r="E2269">
        <v>74.150000000000006</v>
      </c>
      <c r="F2269">
        <v>561</v>
      </c>
      <c r="G2269">
        <v>145</v>
      </c>
      <c r="H2269">
        <v>5</v>
      </c>
      <c r="I2269">
        <v>7</v>
      </c>
      <c r="J2269">
        <v>1674</v>
      </c>
      <c r="K2269">
        <v>1</v>
      </c>
      <c r="L2269">
        <v>2</v>
      </c>
      <c r="M2269">
        <v>560</v>
      </c>
      <c r="N2269" t="s">
        <v>18</v>
      </c>
      <c r="O2269">
        <v>0</v>
      </c>
      <c r="P2269">
        <v>2043</v>
      </c>
    </row>
    <row r="2270" spans="1:16" x14ac:dyDescent="0.25">
      <c r="A2270" t="s">
        <v>3454</v>
      </c>
      <c r="B2270">
        <v>2181</v>
      </c>
      <c r="C2270" s="3" t="str">
        <f>HYPERLINK("http://www.uniprot.org/uniprot/I1KRZ1","tr|I1KRZ1|I1KRZ1_SOYBN")</f>
        <v>tr|I1KRZ1|I1KRZ1_SOYBN</v>
      </c>
      <c r="D2270" t="s">
        <v>71</v>
      </c>
      <c r="E2270">
        <v>68.11</v>
      </c>
      <c r="F2270">
        <v>345</v>
      </c>
      <c r="G2270">
        <v>110</v>
      </c>
      <c r="H2270">
        <v>2</v>
      </c>
      <c r="I2270">
        <v>1</v>
      </c>
      <c r="J2270">
        <v>1029</v>
      </c>
      <c r="K2270">
        <v>1</v>
      </c>
      <c r="L2270">
        <v>180</v>
      </c>
      <c r="M2270">
        <v>506</v>
      </c>
      <c r="N2270" t="s">
        <v>18</v>
      </c>
      <c r="O2270" s="1">
        <v>1.45915E-119</v>
      </c>
      <c r="P2270">
        <v>1122</v>
      </c>
    </row>
    <row r="2271" spans="1:16" x14ac:dyDescent="0.25">
      <c r="A2271" t="s">
        <v>3455</v>
      </c>
      <c r="B2271">
        <v>1266</v>
      </c>
      <c r="C2271" s="3" t="str">
        <f>HYPERLINK("http://www.uniprot.org/uniprot/G7JHS8","tr|G7JHS8|G7JHS8_MEDTR")</f>
        <v>tr|G7JHS8|G7JHS8_MEDTR</v>
      </c>
      <c r="D2271" t="s">
        <v>3456</v>
      </c>
      <c r="E2271">
        <v>82.15</v>
      </c>
      <c r="F2271">
        <v>409</v>
      </c>
      <c r="G2271">
        <v>73</v>
      </c>
      <c r="H2271">
        <v>12</v>
      </c>
      <c r="I2271">
        <v>1</v>
      </c>
      <c r="J2271">
        <v>1191</v>
      </c>
      <c r="K2271">
        <v>1</v>
      </c>
      <c r="L2271">
        <v>64</v>
      </c>
      <c r="M2271">
        <v>460</v>
      </c>
      <c r="N2271" t="s">
        <v>18</v>
      </c>
      <c r="O2271">
        <v>0</v>
      </c>
      <c r="P2271">
        <v>1658</v>
      </c>
    </row>
    <row r="2272" spans="1:16" x14ac:dyDescent="0.25">
      <c r="A2272" t="s">
        <v>3457</v>
      </c>
      <c r="B2272">
        <v>1608</v>
      </c>
      <c r="C2272" s="3" t="str">
        <f>HYPERLINK("http://www.uniprot.org/uniprot/K7KNE6","tr|K7KNE6|K7KNE6_SOYBN")</f>
        <v>tr|K7KNE6|K7KNE6_SOYBN</v>
      </c>
      <c r="D2272" t="s">
        <v>28</v>
      </c>
      <c r="E2272">
        <v>86.92</v>
      </c>
      <c r="F2272">
        <v>520</v>
      </c>
      <c r="G2272">
        <v>68</v>
      </c>
      <c r="H2272">
        <v>1</v>
      </c>
      <c r="I2272">
        <v>49</v>
      </c>
      <c r="J2272">
        <v>1605</v>
      </c>
      <c r="K2272">
        <v>1</v>
      </c>
      <c r="L2272">
        <v>17</v>
      </c>
      <c r="M2272">
        <v>536</v>
      </c>
      <c r="N2272" t="s">
        <v>18</v>
      </c>
      <c r="O2272">
        <v>0</v>
      </c>
      <c r="P2272">
        <v>2421</v>
      </c>
    </row>
    <row r="2273" spans="1:16" x14ac:dyDescent="0.25">
      <c r="A2273" t="s">
        <v>3458</v>
      </c>
      <c r="B2273">
        <v>1077</v>
      </c>
      <c r="C2273" s="3" t="str">
        <f>HYPERLINK("http://www.uniprot.org/uniprot/G7K6U8","tr|G7K6U8|G7K6U8_MEDTR")</f>
        <v>tr|G7K6U8|G7K6U8_MEDTR</v>
      </c>
      <c r="D2273" t="s">
        <v>3459</v>
      </c>
      <c r="E2273">
        <v>77.09</v>
      </c>
      <c r="F2273">
        <v>358</v>
      </c>
      <c r="G2273">
        <v>82</v>
      </c>
      <c r="H2273">
        <v>0</v>
      </c>
      <c r="I2273">
        <v>1</v>
      </c>
      <c r="J2273">
        <v>1074</v>
      </c>
      <c r="K2273">
        <v>1</v>
      </c>
      <c r="L2273">
        <v>1</v>
      </c>
      <c r="M2273">
        <v>358</v>
      </c>
      <c r="N2273" t="s">
        <v>18</v>
      </c>
      <c r="O2273" s="1">
        <v>1.5557200000000001E-154</v>
      </c>
      <c r="P2273">
        <v>1420</v>
      </c>
    </row>
    <row r="2274" spans="1:16" x14ac:dyDescent="0.25">
      <c r="A2274" t="s">
        <v>3460</v>
      </c>
      <c r="B2274">
        <v>729</v>
      </c>
      <c r="C2274" s="3" t="str">
        <f>HYPERLINK("http://www.uniprot.org/uniprot/I3SZM2","tr|I3SZM2|I3SZM2_MEDTR")</f>
        <v>tr|I3SZM2|I3SZM2_MEDTR</v>
      </c>
      <c r="D2274" t="s">
        <v>22</v>
      </c>
      <c r="E2274">
        <v>73.36</v>
      </c>
      <c r="F2274">
        <v>244</v>
      </c>
      <c r="G2274">
        <v>65</v>
      </c>
      <c r="H2274">
        <v>5</v>
      </c>
      <c r="I2274">
        <v>1</v>
      </c>
      <c r="J2274">
        <v>717</v>
      </c>
      <c r="K2274">
        <v>1</v>
      </c>
      <c r="L2274">
        <v>1</v>
      </c>
      <c r="M2274">
        <v>243</v>
      </c>
      <c r="N2274" t="s">
        <v>18</v>
      </c>
      <c r="O2274" s="1">
        <v>6.91401E-87</v>
      </c>
      <c r="P2274">
        <v>834</v>
      </c>
    </row>
    <row r="2275" spans="1:16" x14ac:dyDescent="0.25">
      <c r="A2275" t="s">
        <v>3461</v>
      </c>
      <c r="B2275">
        <v>1116</v>
      </c>
      <c r="C2275" s="3" t="str">
        <f>HYPERLINK("http://www.uniprot.org/uniprot/A5B592","tr|A5B592|A5B592_VITVI")</f>
        <v>tr|A5B592|A5B592_VITVI</v>
      </c>
      <c r="D2275" t="s">
        <v>250</v>
      </c>
      <c r="E2275">
        <v>29.72</v>
      </c>
      <c r="F2275">
        <v>323</v>
      </c>
      <c r="G2275">
        <v>227</v>
      </c>
      <c r="H2275">
        <v>11</v>
      </c>
      <c r="I2275">
        <v>1</v>
      </c>
      <c r="J2275">
        <v>936</v>
      </c>
      <c r="K2275">
        <v>1</v>
      </c>
      <c r="L2275">
        <v>1094</v>
      </c>
      <c r="M2275">
        <v>1408</v>
      </c>
      <c r="N2275" t="s">
        <v>18</v>
      </c>
      <c r="O2275" s="1">
        <v>9.7075499999999994E-30</v>
      </c>
      <c r="P2275">
        <v>344</v>
      </c>
    </row>
    <row r="2276" spans="1:16" x14ac:dyDescent="0.25">
      <c r="A2276" t="s">
        <v>3462</v>
      </c>
      <c r="B2276">
        <v>558</v>
      </c>
      <c r="C2276" s="3" t="str">
        <f>HYPERLINK("http://www.uniprot.org/uniprot/K4BQT5","tr|K4BQT5|K4BQT5_SOLLC")</f>
        <v>tr|K4BQT5|K4BQT5_SOLLC</v>
      </c>
      <c r="D2276" t="s">
        <v>863</v>
      </c>
      <c r="E2276">
        <v>51.76</v>
      </c>
      <c r="F2276">
        <v>170</v>
      </c>
      <c r="G2276">
        <v>82</v>
      </c>
      <c r="H2276">
        <v>10</v>
      </c>
      <c r="I2276">
        <v>76</v>
      </c>
      <c r="J2276">
        <v>555</v>
      </c>
      <c r="K2276">
        <v>1</v>
      </c>
      <c r="L2276">
        <v>55</v>
      </c>
      <c r="M2276">
        <v>220</v>
      </c>
      <c r="N2276" t="s">
        <v>18</v>
      </c>
      <c r="O2276" s="1">
        <v>1.0369499999999999E-35</v>
      </c>
      <c r="P2276">
        <v>390</v>
      </c>
    </row>
    <row r="2277" spans="1:16" x14ac:dyDescent="0.25">
      <c r="A2277" t="s">
        <v>3463</v>
      </c>
      <c r="B2277">
        <v>438</v>
      </c>
      <c r="C2277" s="3" t="str">
        <f>HYPERLINK("http://www.uniprot.org/uniprot/I3SY35","tr|I3SY35|I3SY35_LOTJA")</f>
        <v>tr|I3SY35|I3SY35_LOTJA</v>
      </c>
      <c r="D2277" t="s">
        <v>93</v>
      </c>
      <c r="E2277">
        <v>71.72</v>
      </c>
      <c r="F2277">
        <v>145</v>
      </c>
      <c r="G2277">
        <v>41</v>
      </c>
      <c r="H2277">
        <v>1</v>
      </c>
      <c r="I2277">
        <v>1</v>
      </c>
      <c r="J2277">
        <v>432</v>
      </c>
      <c r="K2277">
        <v>1</v>
      </c>
      <c r="L2277">
        <v>1</v>
      </c>
      <c r="M2277">
        <v>145</v>
      </c>
      <c r="N2277" t="s">
        <v>18</v>
      </c>
      <c r="O2277" s="1">
        <v>3.7695199999999998E-53</v>
      </c>
      <c r="P2277">
        <v>540</v>
      </c>
    </row>
    <row r="2278" spans="1:16" x14ac:dyDescent="0.25">
      <c r="A2278" t="s">
        <v>3464</v>
      </c>
      <c r="B2278">
        <v>933</v>
      </c>
      <c r="C2278" s="3" t="str">
        <f>HYPERLINK("http://www.uniprot.org/uniprot/I1MCM6","tr|I1MCM6|I1MCM6_SOYBN")</f>
        <v>tr|I1MCM6|I1MCM6_SOYBN</v>
      </c>
      <c r="D2278" t="s">
        <v>28</v>
      </c>
      <c r="E2278">
        <v>82.62</v>
      </c>
      <c r="F2278">
        <v>305</v>
      </c>
      <c r="G2278">
        <v>53</v>
      </c>
      <c r="H2278">
        <v>0</v>
      </c>
      <c r="I2278">
        <v>1</v>
      </c>
      <c r="J2278">
        <v>915</v>
      </c>
      <c r="K2278">
        <v>1</v>
      </c>
      <c r="L2278">
        <v>1</v>
      </c>
      <c r="M2278">
        <v>305</v>
      </c>
      <c r="N2278" t="s">
        <v>18</v>
      </c>
      <c r="O2278" s="1">
        <v>1.15347E-152</v>
      </c>
      <c r="P2278">
        <v>1403</v>
      </c>
    </row>
    <row r="2279" spans="1:16" x14ac:dyDescent="0.25">
      <c r="A2279" t="s">
        <v>3465</v>
      </c>
      <c r="B2279">
        <v>1383</v>
      </c>
      <c r="C2279" s="3" t="str">
        <f>HYPERLINK("http://www.uniprot.org/uniprot/G7IRJ4","tr|G7IRJ4|G7IRJ4_MEDTR")</f>
        <v>tr|G7IRJ4|G7IRJ4_MEDTR</v>
      </c>
      <c r="D2279" t="s">
        <v>3466</v>
      </c>
      <c r="E2279">
        <v>90.45</v>
      </c>
      <c r="F2279">
        <v>461</v>
      </c>
      <c r="G2279">
        <v>44</v>
      </c>
      <c r="H2279">
        <v>1</v>
      </c>
      <c r="I2279">
        <v>1</v>
      </c>
      <c r="J2279">
        <v>1380</v>
      </c>
      <c r="K2279">
        <v>1</v>
      </c>
      <c r="L2279">
        <v>1</v>
      </c>
      <c r="M2279">
        <v>458</v>
      </c>
      <c r="N2279" t="s">
        <v>18</v>
      </c>
      <c r="O2279">
        <v>0</v>
      </c>
      <c r="P2279">
        <v>2171</v>
      </c>
    </row>
    <row r="2280" spans="1:16" x14ac:dyDescent="0.25">
      <c r="A2280" t="s">
        <v>3467</v>
      </c>
      <c r="B2280">
        <v>423</v>
      </c>
      <c r="C2280" s="3" t="str">
        <f>HYPERLINK("http://www.uniprot.org/uniprot/G7K4Q3","tr|G7K4Q3|G7K4Q3_MEDTR")</f>
        <v>tr|G7K4Q3|G7K4Q3_MEDTR</v>
      </c>
      <c r="D2280" t="s">
        <v>3468</v>
      </c>
      <c r="E2280">
        <v>52.57</v>
      </c>
      <c r="F2280">
        <v>194</v>
      </c>
      <c r="G2280">
        <v>92</v>
      </c>
      <c r="H2280">
        <v>54</v>
      </c>
      <c r="I2280">
        <v>1</v>
      </c>
      <c r="J2280">
        <v>420</v>
      </c>
      <c r="K2280">
        <v>1</v>
      </c>
      <c r="L2280">
        <v>73</v>
      </c>
      <c r="M2280">
        <v>266</v>
      </c>
      <c r="N2280" t="s">
        <v>18</v>
      </c>
      <c r="O2280" s="1">
        <v>6.4093499999999999E-37</v>
      </c>
      <c r="P2280">
        <v>400</v>
      </c>
    </row>
    <row r="2281" spans="1:16" x14ac:dyDescent="0.25">
      <c r="A2281" t="s">
        <v>3469</v>
      </c>
      <c r="B2281">
        <v>1209</v>
      </c>
      <c r="C2281" s="3" t="str">
        <f>HYPERLINK("http://www.uniprot.org/uniprot/K7MNX2","tr|K7MNX2|K7MNX2_SOYBN")</f>
        <v>tr|K7MNX2|K7MNX2_SOYBN</v>
      </c>
      <c r="D2281" t="s">
        <v>28</v>
      </c>
      <c r="E2281">
        <v>23.11</v>
      </c>
      <c r="F2281">
        <v>359</v>
      </c>
      <c r="G2281">
        <v>276</v>
      </c>
      <c r="H2281">
        <v>14</v>
      </c>
      <c r="I2281">
        <v>76</v>
      </c>
      <c r="J2281">
        <v>1110</v>
      </c>
      <c r="K2281">
        <v>1</v>
      </c>
      <c r="L2281">
        <v>256</v>
      </c>
      <c r="M2281">
        <v>599</v>
      </c>
      <c r="N2281" t="s">
        <v>18</v>
      </c>
      <c r="O2281" s="1">
        <v>1.43514E-13</v>
      </c>
      <c r="P2281">
        <v>205</v>
      </c>
    </row>
    <row r="2282" spans="1:16" x14ac:dyDescent="0.25">
      <c r="A2282" t="s">
        <v>3470</v>
      </c>
      <c r="B2282">
        <v>1050</v>
      </c>
      <c r="C2282" s="3" t="str">
        <f>HYPERLINK("http://www.uniprot.org/uniprot/G7K2R8","tr|G7K2R8|G7K2R8_MEDTR")</f>
        <v>tr|G7K2R8|G7K2R8_MEDTR</v>
      </c>
      <c r="D2282" t="s">
        <v>3471</v>
      </c>
      <c r="E2282">
        <v>69.7</v>
      </c>
      <c r="F2282">
        <v>340</v>
      </c>
      <c r="G2282">
        <v>103</v>
      </c>
      <c r="H2282">
        <v>1</v>
      </c>
      <c r="I2282">
        <v>25</v>
      </c>
      <c r="J2282">
        <v>1041</v>
      </c>
      <c r="K2282">
        <v>1</v>
      </c>
      <c r="L2282">
        <v>8</v>
      </c>
      <c r="M2282">
        <v>343</v>
      </c>
      <c r="N2282" t="s">
        <v>18</v>
      </c>
      <c r="O2282" s="1">
        <v>4.7244099999999997E-124</v>
      </c>
      <c r="P2282">
        <v>1157</v>
      </c>
    </row>
    <row r="2283" spans="1:16" x14ac:dyDescent="0.25">
      <c r="A2283" t="s">
        <v>3472</v>
      </c>
      <c r="B2283">
        <v>1140</v>
      </c>
      <c r="C2283" s="3" t="str">
        <f>HYPERLINK("http://www.uniprot.org/uniprot/K7LFX2","tr|K7LFX2|K7LFX2_SOYBN")</f>
        <v>tr|K7LFX2|K7LFX2_SOYBN</v>
      </c>
      <c r="D2283" t="s">
        <v>61</v>
      </c>
      <c r="E2283">
        <v>87.5</v>
      </c>
      <c r="F2283">
        <v>320</v>
      </c>
      <c r="G2283">
        <v>40</v>
      </c>
      <c r="H2283">
        <v>0</v>
      </c>
      <c r="I2283">
        <v>178</v>
      </c>
      <c r="J2283">
        <v>1137</v>
      </c>
      <c r="K2283">
        <v>1</v>
      </c>
      <c r="L2283">
        <v>98</v>
      </c>
      <c r="M2283">
        <v>415</v>
      </c>
      <c r="N2283" t="s">
        <v>18</v>
      </c>
      <c r="O2283" s="1">
        <v>1.8310400000000002E-148</v>
      </c>
      <c r="P2283">
        <v>1368</v>
      </c>
    </row>
    <row r="2284" spans="1:16" x14ac:dyDescent="0.25">
      <c r="A2284" t="s">
        <v>3473</v>
      </c>
      <c r="B2284">
        <v>2163</v>
      </c>
      <c r="C2284" s="3" t="str">
        <f>HYPERLINK("http://www.uniprot.org/uniprot/G7KXH4","tr|G7KXH4|G7KXH4_MEDTR")</f>
        <v>tr|G7KXH4|G7KXH4_MEDTR</v>
      </c>
      <c r="D2284" t="s">
        <v>3474</v>
      </c>
      <c r="E2284">
        <v>83.26</v>
      </c>
      <c r="F2284">
        <v>765</v>
      </c>
      <c r="G2284">
        <v>128</v>
      </c>
      <c r="H2284">
        <v>45</v>
      </c>
      <c r="I2284">
        <v>1</v>
      </c>
      <c r="J2284">
        <v>2160</v>
      </c>
      <c r="K2284">
        <v>1</v>
      </c>
      <c r="L2284">
        <v>1</v>
      </c>
      <c r="M2284">
        <v>765</v>
      </c>
      <c r="N2284" t="s">
        <v>18</v>
      </c>
      <c r="O2284">
        <v>0</v>
      </c>
      <c r="P2284">
        <v>3287</v>
      </c>
    </row>
    <row r="2285" spans="1:16" x14ac:dyDescent="0.25">
      <c r="A2285" t="s">
        <v>3475</v>
      </c>
      <c r="B2285">
        <v>786</v>
      </c>
      <c r="C2285" s="3" t="str">
        <f>HYPERLINK("http://www.uniprot.org/uniprot/G7IF62","tr|G7IF62|G7IF62_MEDTR")</f>
        <v>tr|G7IF62|G7IF62_MEDTR</v>
      </c>
      <c r="D2285" t="s">
        <v>3476</v>
      </c>
      <c r="E2285">
        <v>69.23</v>
      </c>
      <c r="F2285">
        <v>260</v>
      </c>
      <c r="G2285">
        <v>80</v>
      </c>
      <c r="H2285">
        <v>3</v>
      </c>
      <c r="I2285">
        <v>13</v>
      </c>
      <c r="J2285">
        <v>783</v>
      </c>
      <c r="K2285">
        <v>1</v>
      </c>
      <c r="L2285">
        <v>1</v>
      </c>
      <c r="M2285">
        <v>249</v>
      </c>
      <c r="N2285" t="s">
        <v>18</v>
      </c>
      <c r="O2285" s="1">
        <v>6.3046200000000002E-92</v>
      </c>
      <c r="P2285">
        <v>878</v>
      </c>
    </row>
    <row r="2286" spans="1:16" x14ac:dyDescent="0.25">
      <c r="A2286" t="s">
        <v>3477</v>
      </c>
      <c r="B2286">
        <v>657</v>
      </c>
      <c r="C2286" s="3" t="str">
        <f>HYPERLINK("http://www.uniprot.org/uniprot/C6THL0","tr|C6THL0|C6THL0_SOYBN")</f>
        <v>tr|C6THL0|C6THL0_SOYBN</v>
      </c>
      <c r="D2286" t="s">
        <v>897</v>
      </c>
      <c r="E2286">
        <v>71.27</v>
      </c>
      <c r="F2286">
        <v>181</v>
      </c>
      <c r="G2286">
        <v>52</v>
      </c>
      <c r="H2286">
        <v>1</v>
      </c>
      <c r="I2286">
        <v>115</v>
      </c>
      <c r="J2286">
        <v>654</v>
      </c>
      <c r="K2286">
        <v>1</v>
      </c>
      <c r="L2286">
        <v>171</v>
      </c>
      <c r="M2286">
        <v>322</v>
      </c>
      <c r="N2286" t="s">
        <v>18</v>
      </c>
      <c r="O2286" s="1">
        <v>3.3713399999999998E-75</v>
      </c>
      <c r="P2286">
        <v>667</v>
      </c>
    </row>
    <row r="2287" spans="1:16" x14ac:dyDescent="0.25">
      <c r="A2287" t="s">
        <v>3478</v>
      </c>
      <c r="B2287">
        <v>723</v>
      </c>
      <c r="C2287" s="3" t="str">
        <f>HYPERLINK("http://www.uniprot.org/uniprot/O23959","tr|O23959|O23959_SOYBN")</f>
        <v>tr|O23959|O23959_SOYBN</v>
      </c>
      <c r="D2287" t="s">
        <v>3479</v>
      </c>
      <c r="E2287">
        <v>81.489999999999995</v>
      </c>
      <c r="F2287">
        <v>227</v>
      </c>
      <c r="G2287">
        <v>42</v>
      </c>
      <c r="H2287">
        <v>0</v>
      </c>
      <c r="I2287">
        <v>1</v>
      </c>
      <c r="J2287">
        <v>681</v>
      </c>
      <c r="K2287">
        <v>1</v>
      </c>
      <c r="L2287">
        <v>1</v>
      </c>
      <c r="M2287">
        <v>227</v>
      </c>
      <c r="N2287" t="s">
        <v>18</v>
      </c>
      <c r="O2287" s="1">
        <v>4.6616700000000001E-112</v>
      </c>
      <c r="P2287">
        <v>1051</v>
      </c>
    </row>
    <row r="2288" spans="1:16" x14ac:dyDescent="0.25">
      <c r="A2288" t="s">
        <v>3480</v>
      </c>
      <c r="B2288">
        <v>1263</v>
      </c>
      <c r="C2288" s="3" t="str">
        <f>HYPERLINK("http://www.uniprot.org/uniprot/G7I4H7","tr|G7I4H7|G7I4H7_MEDTR")</f>
        <v>tr|G7I4H7|G7I4H7_MEDTR</v>
      </c>
      <c r="D2288" t="s">
        <v>3481</v>
      </c>
      <c r="E2288">
        <v>77.930000000000007</v>
      </c>
      <c r="F2288">
        <v>417</v>
      </c>
      <c r="G2288">
        <v>92</v>
      </c>
      <c r="H2288">
        <v>1</v>
      </c>
      <c r="I2288">
        <v>13</v>
      </c>
      <c r="J2288">
        <v>1260</v>
      </c>
      <c r="K2288">
        <v>1</v>
      </c>
      <c r="L2288">
        <v>75</v>
      </c>
      <c r="M2288">
        <v>489</v>
      </c>
      <c r="N2288" t="s">
        <v>18</v>
      </c>
      <c r="O2288">
        <v>0</v>
      </c>
      <c r="P2288">
        <v>1704</v>
      </c>
    </row>
    <row r="2289" spans="1:16" x14ac:dyDescent="0.25">
      <c r="A2289" t="s">
        <v>3482</v>
      </c>
      <c r="B2289">
        <v>1071</v>
      </c>
      <c r="C2289" s="3" t="str">
        <f>HYPERLINK("http://www.uniprot.org/uniprot/I1JZ05","tr|I1JZ05|I1JZ05_SOYBN")</f>
        <v>tr|I1JZ05|I1JZ05_SOYBN</v>
      </c>
      <c r="D2289" t="s">
        <v>99</v>
      </c>
      <c r="E2289">
        <v>75.42</v>
      </c>
      <c r="F2289">
        <v>354</v>
      </c>
      <c r="G2289">
        <v>87</v>
      </c>
      <c r="H2289">
        <v>1</v>
      </c>
      <c r="I2289">
        <v>1</v>
      </c>
      <c r="J2289">
        <v>1059</v>
      </c>
      <c r="K2289">
        <v>1</v>
      </c>
      <c r="L2289">
        <v>1</v>
      </c>
      <c r="M2289">
        <v>353</v>
      </c>
      <c r="N2289" t="s">
        <v>18</v>
      </c>
      <c r="O2289" s="1">
        <v>5.1725900000000001E-158</v>
      </c>
      <c r="P2289">
        <v>1450</v>
      </c>
    </row>
    <row r="2290" spans="1:16" x14ac:dyDescent="0.25">
      <c r="A2290" t="s">
        <v>3483</v>
      </c>
      <c r="B2290">
        <v>1335</v>
      </c>
      <c r="C2290" s="3" t="str">
        <f>HYPERLINK("http://www.uniprot.org/uniprot/C7AFG4","tr|C7AFG4|C7AFG4_CICAR")</f>
        <v>tr|C7AFG4|C7AFG4_CICAR</v>
      </c>
      <c r="D2290" t="s">
        <v>3484</v>
      </c>
      <c r="E2290">
        <v>88.51</v>
      </c>
      <c r="F2290">
        <v>444</v>
      </c>
      <c r="G2290">
        <v>51</v>
      </c>
      <c r="H2290">
        <v>0</v>
      </c>
      <c r="I2290">
        <v>1</v>
      </c>
      <c r="J2290">
        <v>1332</v>
      </c>
      <c r="K2290">
        <v>1</v>
      </c>
      <c r="L2290">
        <v>1</v>
      </c>
      <c r="M2290">
        <v>444</v>
      </c>
      <c r="N2290" t="s">
        <v>18</v>
      </c>
      <c r="O2290">
        <v>0</v>
      </c>
      <c r="P2290">
        <v>1954</v>
      </c>
    </row>
    <row r="2291" spans="1:16" x14ac:dyDescent="0.25">
      <c r="A2291" t="s">
        <v>3485</v>
      </c>
      <c r="B2291">
        <v>2748</v>
      </c>
      <c r="C2291" s="3" t="str">
        <f>HYPERLINK("http://www.uniprot.org/uniprot/G7IVU1","tr|G7IVU1|G7IVU1_MEDTR")</f>
        <v>tr|G7IVU1|G7IVU1_MEDTR</v>
      </c>
      <c r="D2291" t="s">
        <v>3417</v>
      </c>
      <c r="E2291">
        <v>64.19</v>
      </c>
      <c r="F2291">
        <v>1039</v>
      </c>
      <c r="G2291">
        <v>372</v>
      </c>
      <c r="H2291">
        <v>138</v>
      </c>
      <c r="I2291">
        <v>16</v>
      </c>
      <c r="J2291">
        <v>2718</v>
      </c>
      <c r="K2291">
        <v>1</v>
      </c>
      <c r="L2291">
        <v>13</v>
      </c>
      <c r="M2291">
        <v>1021</v>
      </c>
      <c r="N2291" t="s">
        <v>18</v>
      </c>
      <c r="O2291">
        <v>0</v>
      </c>
      <c r="P2291">
        <v>3059</v>
      </c>
    </row>
    <row r="2292" spans="1:16" x14ac:dyDescent="0.25">
      <c r="A2292" t="s">
        <v>3486</v>
      </c>
      <c r="B2292">
        <v>1818</v>
      </c>
      <c r="C2292" s="3" t="str">
        <f>HYPERLINK("http://www.uniprot.org/uniprot/I1KPA5","tr|I1KPA5|I1KPA5_SOYBN")</f>
        <v>tr|I1KPA5|I1KPA5_SOYBN</v>
      </c>
      <c r="D2292" t="s">
        <v>28</v>
      </c>
      <c r="E2292">
        <v>66.61</v>
      </c>
      <c r="F2292">
        <v>614</v>
      </c>
      <c r="G2292">
        <v>205</v>
      </c>
      <c r="H2292">
        <v>10</v>
      </c>
      <c r="I2292">
        <v>1</v>
      </c>
      <c r="J2292">
        <v>1812</v>
      </c>
      <c r="K2292">
        <v>1</v>
      </c>
      <c r="L2292">
        <v>1</v>
      </c>
      <c r="M2292">
        <v>610</v>
      </c>
      <c r="N2292" t="s">
        <v>18</v>
      </c>
      <c r="O2292">
        <v>0</v>
      </c>
      <c r="P2292">
        <v>2062</v>
      </c>
    </row>
    <row r="2293" spans="1:16" x14ac:dyDescent="0.25">
      <c r="A2293" t="s">
        <v>3487</v>
      </c>
      <c r="B2293">
        <v>207</v>
      </c>
      <c r="C2293" s="3" t="str">
        <f>HYPERLINK("http://www.uniprot.org/uniprot/G7LAK2","tr|G7LAK2|G7LAK2_MEDTR")</f>
        <v>tr|G7LAK2|G7LAK2_MEDTR</v>
      </c>
      <c r="D2293" t="s">
        <v>3488</v>
      </c>
      <c r="E2293">
        <v>61.19</v>
      </c>
      <c r="F2293">
        <v>67</v>
      </c>
      <c r="G2293">
        <v>26</v>
      </c>
      <c r="H2293">
        <v>0</v>
      </c>
      <c r="I2293">
        <v>4</v>
      </c>
      <c r="J2293">
        <v>204</v>
      </c>
      <c r="K2293">
        <v>1</v>
      </c>
      <c r="L2293">
        <v>6</v>
      </c>
      <c r="M2293">
        <v>72</v>
      </c>
      <c r="N2293" t="s">
        <v>18</v>
      </c>
      <c r="O2293" s="1">
        <v>1.83882E-12</v>
      </c>
      <c r="P2293">
        <v>189</v>
      </c>
    </row>
    <row r="2294" spans="1:16" x14ac:dyDescent="0.25">
      <c r="A2294" t="s">
        <v>3489</v>
      </c>
      <c r="B2294">
        <v>1266</v>
      </c>
      <c r="C2294" s="3" t="str">
        <f>HYPERLINK("http://www.uniprot.org/uniprot/G7JCG1","tr|G7JCG1|G7JCG1_MEDTR")</f>
        <v>tr|G7JCG1|G7JCG1_MEDTR</v>
      </c>
      <c r="D2294" t="s">
        <v>3490</v>
      </c>
      <c r="E2294">
        <v>54.12</v>
      </c>
      <c r="F2294">
        <v>436</v>
      </c>
      <c r="G2294">
        <v>200</v>
      </c>
      <c r="H2294">
        <v>18</v>
      </c>
      <c r="I2294">
        <v>10</v>
      </c>
      <c r="J2294">
        <v>1263</v>
      </c>
      <c r="K2294">
        <v>1</v>
      </c>
      <c r="L2294">
        <v>50</v>
      </c>
      <c r="M2294">
        <v>478</v>
      </c>
      <c r="N2294" t="s">
        <v>18</v>
      </c>
      <c r="O2294" s="1">
        <v>6.0889100000000003E-111</v>
      </c>
      <c r="P2294">
        <v>1045</v>
      </c>
    </row>
    <row r="2295" spans="1:16" x14ac:dyDescent="0.25">
      <c r="A2295" t="s">
        <v>3491</v>
      </c>
      <c r="B2295">
        <v>1629</v>
      </c>
      <c r="C2295" s="3" t="str">
        <f>HYPERLINK("http://www.uniprot.org/uniprot/I1JA79","tr|I1JA79|I1JA79_SOYBN")</f>
        <v>tr|I1JA79|I1JA79_SOYBN</v>
      </c>
      <c r="D2295" t="s">
        <v>28</v>
      </c>
      <c r="E2295">
        <v>82.43</v>
      </c>
      <c r="F2295">
        <v>541</v>
      </c>
      <c r="G2295">
        <v>95</v>
      </c>
      <c r="H2295">
        <v>1</v>
      </c>
      <c r="I2295">
        <v>1</v>
      </c>
      <c r="J2295">
        <v>1620</v>
      </c>
      <c r="K2295">
        <v>1</v>
      </c>
      <c r="L2295">
        <v>1</v>
      </c>
      <c r="M2295">
        <v>541</v>
      </c>
      <c r="N2295" t="s">
        <v>18</v>
      </c>
      <c r="O2295">
        <v>0</v>
      </c>
      <c r="P2295">
        <v>2346</v>
      </c>
    </row>
    <row r="2296" spans="1:16" x14ac:dyDescent="0.25">
      <c r="A2296" t="s">
        <v>3492</v>
      </c>
      <c r="B2296">
        <v>288</v>
      </c>
      <c r="C2296" s="3" t="str">
        <f>HYPERLINK("http://www.uniprot.org/uniprot/B7FMU6","tr|B7FMU6|B7FMU6_MEDTR")</f>
        <v>tr|B7FMU6|B7FMU6_MEDTR</v>
      </c>
      <c r="D2296" t="s">
        <v>3493</v>
      </c>
      <c r="E2296">
        <v>60.24</v>
      </c>
      <c r="F2296">
        <v>83</v>
      </c>
      <c r="G2296">
        <v>33</v>
      </c>
      <c r="H2296">
        <v>0</v>
      </c>
      <c r="I2296">
        <v>1</v>
      </c>
      <c r="J2296">
        <v>249</v>
      </c>
      <c r="K2296">
        <v>1</v>
      </c>
      <c r="L2296">
        <v>1</v>
      </c>
      <c r="M2296">
        <v>80</v>
      </c>
      <c r="N2296" t="s">
        <v>18</v>
      </c>
      <c r="O2296" s="1">
        <v>1.37594E-15</v>
      </c>
      <c r="P2296">
        <v>216</v>
      </c>
    </row>
    <row r="2297" spans="1:16" x14ac:dyDescent="0.25">
      <c r="A2297" t="s">
        <v>3494</v>
      </c>
      <c r="B2297">
        <v>969</v>
      </c>
      <c r="C2297" s="3" t="str">
        <f>HYPERLINK("http://www.uniprot.org/uniprot/C6TER3","tr|C6TER3|C6TER3_SOYBN")</f>
        <v>tr|C6TER3|C6TER3_SOYBN</v>
      </c>
      <c r="D2297" t="s">
        <v>210</v>
      </c>
      <c r="E2297">
        <v>84.78</v>
      </c>
      <c r="F2297">
        <v>322</v>
      </c>
      <c r="G2297">
        <v>49</v>
      </c>
      <c r="H2297">
        <v>0</v>
      </c>
      <c r="I2297">
        <v>1</v>
      </c>
      <c r="J2297">
        <v>966</v>
      </c>
      <c r="K2297">
        <v>1</v>
      </c>
      <c r="L2297">
        <v>1</v>
      </c>
      <c r="M2297">
        <v>322</v>
      </c>
      <c r="N2297" t="s">
        <v>18</v>
      </c>
      <c r="O2297" s="1">
        <v>2.7554299999999999E-152</v>
      </c>
      <c r="P2297">
        <v>1400</v>
      </c>
    </row>
    <row r="2298" spans="1:16" x14ac:dyDescent="0.25">
      <c r="A2298" t="s">
        <v>3495</v>
      </c>
      <c r="B2298">
        <v>2004</v>
      </c>
      <c r="C2298" s="3" t="str">
        <f>HYPERLINK("http://www.uniprot.org/uniprot/G7I2H0","tr|G7I2H0|G7I2H0_MEDTR")</f>
        <v>tr|G7I2H0|G7I2H0_MEDTR</v>
      </c>
      <c r="D2298" t="s">
        <v>144</v>
      </c>
      <c r="E2298">
        <v>33.72</v>
      </c>
      <c r="F2298">
        <v>338</v>
      </c>
      <c r="G2298">
        <v>224</v>
      </c>
      <c r="H2298">
        <v>2</v>
      </c>
      <c r="I2298">
        <v>964</v>
      </c>
      <c r="J2298">
        <v>1971</v>
      </c>
      <c r="K2298">
        <v>1</v>
      </c>
      <c r="L2298">
        <v>27</v>
      </c>
      <c r="M2298">
        <v>313</v>
      </c>
      <c r="N2298" t="s">
        <v>18</v>
      </c>
      <c r="O2298" s="1">
        <v>2.5269200000000001E-38</v>
      </c>
      <c r="P2298">
        <v>421</v>
      </c>
    </row>
    <row r="2299" spans="1:16" x14ac:dyDescent="0.25">
      <c r="A2299" t="s">
        <v>3496</v>
      </c>
      <c r="B2299">
        <v>216</v>
      </c>
      <c r="C2299" s="3" t="str">
        <f>HYPERLINK("http://www.uniprot.org/uniprot/K7LF83","tr|K7LF83|K7LF83_SOYBN")</f>
        <v>tr|K7LF83|K7LF83_SOYBN</v>
      </c>
      <c r="D2299" t="s">
        <v>28</v>
      </c>
      <c r="E2299">
        <v>67.739999999999995</v>
      </c>
      <c r="F2299">
        <v>62</v>
      </c>
      <c r="G2299">
        <v>20</v>
      </c>
      <c r="H2299">
        <v>0</v>
      </c>
      <c r="I2299">
        <v>28</v>
      </c>
      <c r="J2299">
        <v>213</v>
      </c>
      <c r="K2299">
        <v>1</v>
      </c>
      <c r="L2299">
        <v>835</v>
      </c>
      <c r="M2299">
        <v>894</v>
      </c>
      <c r="N2299" t="s">
        <v>18</v>
      </c>
      <c r="O2299" s="1">
        <v>5.1370899999999997E-18</v>
      </c>
      <c r="P2299">
        <v>237</v>
      </c>
    </row>
    <row r="2300" spans="1:16" x14ac:dyDescent="0.25">
      <c r="A2300" t="s">
        <v>3497</v>
      </c>
      <c r="B2300">
        <v>480</v>
      </c>
      <c r="C2300" s="3" t="str">
        <f>HYPERLINK("http://www.uniprot.org/uniprot/I1KVQ7","tr|I1KVQ7|I1KVQ7_SOYBN")</f>
        <v>tr|I1KVQ7|I1KVQ7_SOYBN</v>
      </c>
      <c r="D2300" t="s">
        <v>28</v>
      </c>
      <c r="E2300">
        <v>76.040000000000006</v>
      </c>
      <c r="F2300">
        <v>96</v>
      </c>
      <c r="G2300">
        <v>23</v>
      </c>
      <c r="H2300">
        <v>1</v>
      </c>
      <c r="I2300">
        <v>193</v>
      </c>
      <c r="J2300">
        <v>477</v>
      </c>
      <c r="K2300">
        <v>1</v>
      </c>
      <c r="L2300">
        <v>412</v>
      </c>
      <c r="M2300">
        <v>507</v>
      </c>
      <c r="N2300" t="s">
        <v>18</v>
      </c>
      <c r="O2300" s="1">
        <v>5.4278600000000002E-36</v>
      </c>
      <c r="P2300">
        <v>392</v>
      </c>
    </row>
    <row r="2301" spans="1:16" x14ac:dyDescent="0.25">
      <c r="A2301" t="s">
        <v>3498</v>
      </c>
      <c r="B2301">
        <v>1170</v>
      </c>
      <c r="C2301" s="3" t="str">
        <f>HYPERLINK("http://www.uniprot.org/uniprot/G7I2F3","tr|G7I2F3|G7I2F3_MEDTR")</f>
        <v>tr|G7I2F3|G7I2F3_MEDTR</v>
      </c>
      <c r="D2301" t="s">
        <v>257</v>
      </c>
      <c r="E2301">
        <v>37.69</v>
      </c>
      <c r="F2301">
        <v>382</v>
      </c>
      <c r="G2301">
        <v>238</v>
      </c>
      <c r="H2301">
        <v>3</v>
      </c>
      <c r="I2301">
        <v>7</v>
      </c>
      <c r="J2301">
        <v>1143</v>
      </c>
      <c r="K2301">
        <v>1</v>
      </c>
      <c r="L2301">
        <v>53</v>
      </c>
      <c r="M2301">
        <v>379</v>
      </c>
      <c r="N2301" t="s">
        <v>18</v>
      </c>
      <c r="O2301" s="1">
        <v>1.1912200000000001E-49</v>
      </c>
      <c r="P2301">
        <v>516</v>
      </c>
    </row>
    <row r="2302" spans="1:16" x14ac:dyDescent="0.25">
      <c r="A2302" t="s">
        <v>3499</v>
      </c>
      <c r="B2302">
        <v>2202</v>
      </c>
      <c r="C2302" s="3" t="str">
        <f>HYPERLINK("http://www.uniprot.org/uniprot/K7K2L0","tr|K7K2L0|K7K2L0_SOYBN")</f>
        <v>tr|K7K2L0|K7K2L0_SOYBN</v>
      </c>
      <c r="D2302" t="s">
        <v>28</v>
      </c>
      <c r="E2302">
        <v>58.69</v>
      </c>
      <c r="F2302">
        <v>782</v>
      </c>
      <c r="G2302">
        <v>323</v>
      </c>
      <c r="H2302">
        <v>49</v>
      </c>
      <c r="I2302">
        <v>1</v>
      </c>
      <c r="J2302">
        <v>2199</v>
      </c>
      <c r="K2302">
        <v>1</v>
      </c>
      <c r="L2302">
        <v>1</v>
      </c>
      <c r="M2302">
        <v>744</v>
      </c>
      <c r="N2302" t="s">
        <v>18</v>
      </c>
      <c r="O2302">
        <v>0</v>
      </c>
      <c r="P2302">
        <v>1969</v>
      </c>
    </row>
    <row r="2303" spans="1:16" x14ac:dyDescent="0.25">
      <c r="A2303" t="s">
        <v>3500</v>
      </c>
      <c r="B2303">
        <v>828</v>
      </c>
      <c r="C2303" s="3" t="str">
        <f>HYPERLINK("http://www.uniprot.org/uniprot/Q39802","tr|Q39802|Q39802_SOYBN")</f>
        <v>tr|Q39802|Q39802_SOYBN</v>
      </c>
      <c r="D2303" t="s">
        <v>2295</v>
      </c>
      <c r="E2303">
        <v>74.900000000000006</v>
      </c>
      <c r="F2303">
        <v>275</v>
      </c>
      <c r="G2303">
        <v>69</v>
      </c>
      <c r="H2303">
        <v>0</v>
      </c>
      <c r="I2303">
        <v>1</v>
      </c>
      <c r="J2303">
        <v>825</v>
      </c>
      <c r="K2303">
        <v>1</v>
      </c>
      <c r="L2303">
        <v>1</v>
      </c>
      <c r="M2303">
        <v>275</v>
      </c>
      <c r="N2303" t="s">
        <v>18</v>
      </c>
      <c r="O2303" s="1">
        <v>2.48302E-121</v>
      </c>
      <c r="P2303">
        <v>1132</v>
      </c>
    </row>
    <row r="2304" spans="1:16" x14ac:dyDescent="0.25">
      <c r="A2304" t="s">
        <v>3501</v>
      </c>
      <c r="B2304">
        <v>522</v>
      </c>
      <c r="C2304" s="3" t="str">
        <f>HYPERLINK("http://www.uniprot.org/uniprot/K7MNX2","tr|K7MNX2|K7MNX2_SOYBN")</f>
        <v>tr|K7MNX2|K7MNX2_SOYBN</v>
      </c>
      <c r="D2304" t="s">
        <v>28</v>
      </c>
      <c r="E2304">
        <v>31.38</v>
      </c>
      <c r="F2304">
        <v>137</v>
      </c>
      <c r="G2304">
        <v>94</v>
      </c>
      <c r="H2304">
        <v>13</v>
      </c>
      <c r="I2304">
        <v>97</v>
      </c>
      <c r="J2304">
        <v>468</v>
      </c>
      <c r="K2304">
        <v>1</v>
      </c>
      <c r="L2304">
        <v>230</v>
      </c>
      <c r="M2304">
        <v>366</v>
      </c>
      <c r="N2304" t="s">
        <v>18</v>
      </c>
      <c r="O2304" s="1">
        <v>2.3442100000000001E-7</v>
      </c>
      <c r="P2304">
        <v>145</v>
      </c>
    </row>
    <row r="2305" spans="1:16" x14ac:dyDescent="0.25">
      <c r="A2305" t="s">
        <v>3502</v>
      </c>
      <c r="B2305">
        <v>198</v>
      </c>
      <c r="C2305" s="3" t="str">
        <f>HYPERLINK("http://www.uniprot.org/uniprot/G7IL67","tr|G7IL67|G7IL67_MEDTR")</f>
        <v>tr|G7IL67|G7IL67_MEDTR</v>
      </c>
      <c r="D2305" t="s">
        <v>3503</v>
      </c>
      <c r="E2305">
        <v>64.61</v>
      </c>
      <c r="F2305">
        <v>65</v>
      </c>
      <c r="G2305">
        <v>23</v>
      </c>
      <c r="H2305">
        <v>5</v>
      </c>
      <c r="I2305">
        <v>16</v>
      </c>
      <c r="J2305">
        <v>195</v>
      </c>
      <c r="K2305">
        <v>1</v>
      </c>
      <c r="L2305">
        <v>42</v>
      </c>
      <c r="M2305">
        <v>106</v>
      </c>
      <c r="N2305" t="s">
        <v>18</v>
      </c>
      <c r="O2305" s="1">
        <v>6.3882900000000004E-13</v>
      </c>
      <c r="P2305">
        <v>193</v>
      </c>
    </row>
    <row r="2306" spans="1:16" x14ac:dyDescent="0.25">
      <c r="A2306" t="s">
        <v>3504</v>
      </c>
      <c r="B2306">
        <v>2751</v>
      </c>
      <c r="C2306" s="3" t="str">
        <f>HYPERLINK("http://www.uniprot.org/uniprot/K7M3V5","tr|K7M3V5|K7M3V5_SOYBN")</f>
        <v>tr|K7M3V5|K7M3V5_SOYBN</v>
      </c>
      <c r="D2306" t="s">
        <v>28</v>
      </c>
      <c r="E2306">
        <v>90.65</v>
      </c>
      <c r="F2306">
        <v>920</v>
      </c>
      <c r="G2306">
        <v>86</v>
      </c>
      <c r="H2306">
        <v>4</v>
      </c>
      <c r="I2306">
        <v>1</v>
      </c>
      <c r="J2306">
        <v>2748</v>
      </c>
      <c r="K2306">
        <v>1</v>
      </c>
      <c r="L2306">
        <v>1</v>
      </c>
      <c r="M2306">
        <v>920</v>
      </c>
      <c r="N2306" t="s">
        <v>18</v>
      </c>
      <c r="O2306">
        <v>0</v>
      </c>
      <c r="P2306">
        <v>4408</v>
      </c>
    </row>
    <row r="2307" spans="1:16" x14ac:dyDescent="0.25">
      <c r="A2307" t="s">
        <v>3505</v>
      </c>
      <c r="B2307">
        <v>6975</v>
      </c>
      <c r="C2307" s="3" t="str">
        <f>HYPERLINK("http://www.uniprot.org/uniprot/I1LU88","tr|I1LU88|I1LU88_SOYBN")</f>
        <v>tr|I1LU88|I1LU88_SOYBN</v>
      </c>
      <c r="D2307" t="s">
        <v>71</v>
      </c>
      <c r="E2307">
        <v>77.239999999999995</v>
      </c>
      <c r="F2307">
        <v>2334</v>
      </c>
      <c r="G2307">
        <v>531</v>
      </c>
      <c r="H2307">
        <v>51</v>
      </c>
      <c r="I2307">
        <v>1</v>
      </c>
      <c r="J2307">
        <v>6849</v>
      </c>
      <c r="K2307">
        <v>1</v>
      </c>
      <c r="L2307">
        <v>1</v>
      </c>
      <c r="M2307">
        <v>2317</v>
      </c>
      <c r="N2307" t="s">
        <v>18</v>
      </c>
      <c r="O2307">
        <v>0</v>
      </c>
      <c r="P2307">
        <v>9230</v>
      </c>
    </row>
    <row r="2308" spans="1:16" x14ac:dyDescent="0.25">
      <c r="A2308" t="s">
        <v>3506</v>
      </c>
      <c r="B2308">
        <v>2709</v>
      </c>
      <c r="C2308" s="3" t="str">
        <f>HYPERLINK("http://www.uniprot.org/uniprot/G7K4Q4","tr|G7K4Q4|G7K4Q4_MEDTR")</f>
        <v>tr|G7K4Q4|G7K4Q4_MEDTR</v>
      </c>
      <c r="D2308" t="s">
        <v>3507</v>
      </c>
      <c r="E2308">
        <v>63</v>
      </c>
      <c r="F2308">
        <v>300</v>
      </c>
      <c r="G2308">
        <v>111</v>
      </c>
      <c r="H2308">
        <v>0</v>
      </c>
      <c r="I2308">
        <v>1114</v>
      </c>
      <c r="J2308">
        <v>2013</v>
      </c>
      <c r="K2308">
        <v>1</v>
      </c>
      <c r="L2308">
        <v>443</v>
      </c>
      <c r="M2308">
        <v>711</v>
      </c>
      <c r="N2308" t="s">
        <v>18</v>
      </c>
      <c r="O2308" s="1">
        <v>7.6975599999999998E-89</v>
      </c>
      <c r="P2308">
        <v>858</v>
      </c>
    </row>
    <row r="2309" spans="1:16" x14ac:dyDescent="0.25">
      <c r="A2309" t="s">
        <v>3508</v>
      </c>
      <c r="B2309">
        <v>540</v>
      </c>
      <c r="C2309" s="3" t="str">
        <f>HYPERLINK("http://www.uniprot.org/uniprot/B7FH01","tr|B7FH01|B7FH01_MEDTR")</f>
        <v>tr|B7FH01|B7FH01_MEDTR</v>
      </c>
      <c r="D2309" t="s">
        <v>3509</v>
      </c>
      <c r="E2309">
        <v>87.15</v>
      </c>
      <c r="F2309">
        <v>179</v>
      </c>
      <c r="G2309">
        <v>23</v>
      </c>
      <c r="H2309">
        <v>0</v>
      </c>
      <c r="I2309">
        <v>1</v>
      </c>
      <c r="J2309">
        <v>537</v>
      </c>
      <c r="K2309">
        <v>1</v>
      </c>
      <c r="L2309">
        <v>1</v>
      </c>
      <c r="M2309">
        <v>179</v>
      </c>
      <c r="N2309" t="s">
        <v>18</v>
      </c>
      <c r="O2309" s="1">
        <v>8.3511900000000005E-85</v>
      </c>
      <c r="P2309">
        <v>813</v>
      </c>
    </row>
    <row r="2310" spans="1:16" x14ac:dyDescent="0.25">
      <c r="A2310" t="s">
        <v>3510</v>
      </c>
      <c r="B2310">
        <v>1341</v>
      </c>
      <c r="C2310" s="3" t="str">
        <f>HYPERLINK("http://www.uniprot.org/uniprot/G7K2R6","tr|G7K2R6|G7K2R6_MEDTR")</f>
        <v>tr|G7K2R6|G7K2R6_MEDTR</v>
      </c>
      <c r="D2310" t="s">
        <v>3511</v>
      </c>
      <c r="E2310">
        <v>80.13</v>
      </c>
      <c r="F2310">
        <v>448</v>
      </c>
      <c r="G2310">
        <v>89</v>
      </c>
      <c r="H2310">
        <v>2</v>
      </c>
      <c r="I2310">
        <v>1</v>
      </c>
      <c r="J2310">
        <v>1338</v>
      </c>
      <c r="K2310">
        <v>1</v>
      </c>
      <c r="L2310">
        <v>73</v>
      </c>
      <c r="M2310">
        <v>518</v>
      </c>
      <c r="N2310" t="s">
        <v>18</v>
      </c>
      <c r="O2310">
        <v>0</v>
      </c>
      <c r="P2310">
        <v>1804</v>
      </c>
    </row>
    <row r="2311" spans="1:16" x14ac:dyDescent="0.25">
      <c r="A2311" t="s">
        <v>3512</v>
      </c>
      <c r="B2311">
        <v>1668</v>
      </c>
      <c r="C2311" s="3" t="str">
        <f>HYPERLINK("http://www.uniprot.org/uniprot/G7KSF7","tr|G7KSF7|G7KSF7_MEDTR")</f>
        <v>tr|G7KSF7|G7KSF7_MEDTR</v>
      </c>
      <c r="D2311" t="s">
        <v>3513</v>
      </c>
      <c r="E2311">
        <v>75.45</v>
      </c>
      <c r="F2311">
        <v>554</v>
      </c>
      <c r="G2311">
        <v>136</v>
      </c>
      <c r="H2311">
        <v>2</v>
      </c>
      <c r="I2311">
        <v>1</v>
      </c>
      <c r="J2311">
        <v>1656</v>
      </c>
      <c r="K2311">
        <v>1</v>
      </c>
      <c r="L2311">
        <v>27</v>
      </c>
      <c r="M2311">
        <v>580</v>
      </c>
      <c r="N2311" t="s">
        <v>18</v>
      </c>
      <c r="O2311">
        <v>0</v>
      </c>
      <c r="P2311">
        <v>2152</v>
      </c>
    </row>
    <row r="2312" spans="1:16" x14ac:dyDescent="0.25">
      <c r="A2312" t="s">
        <v>3514</v>
      </c>
      <c r="B2312">
        <v>1596</v>
      </c>
      <c r="C2312" s="3" t="str">
        <f>HYPERLINK("http://www.uniprot.org/uniprot/G7KYE9","tr|G7KYE9|G7KYE9_MEDTR")</f>
        <v>tr|G7KYE9|G7KYE9_MEDTR</v>
      </c>
      <c r="D2312" t="s">
        <v>3515</v>
      </c>
      <c r="E2312">
        <v>85.52</v>
      </c>
      <c r="F2312">
        <v>539</v>
      </c>
      <c r="G2312">
        <v>78</v>
      </c>
      <c r="H2312">
        <v>8</v>
      </c>
      <c r="I2312">
        <v>1</v>
      </c>
      <c r="J2312">
        <v>1593</v>
      </c>
      <c r="K2312">
        <v>1</v>
      </c>
      <c r="L2312">
        <v>1</v>
      </c>
      <c r="M2312">
        <v>539</v>
      </c>
      <c r="N2312" t="s">
        <v>18</v>
      </c>
      <c r="O2312">
        <v>0</v>
      </c>
      <c r="P2312">
        <v>2448</v>
      </c>
    </row>
    <row r="2313" spans="1:16" x14ac:dyDescent="0.25">
      <c r="A2313" t="s">
        <v>3516</v>
      </c>
      <c r="B2313">
        <v>321</v>
      </c>
      <c r="C2313" s="3" t="str">
        <f>HYPERLINK("http://www.uniprot.org/uniprot/I3SU07","tr|I3SU07|I3SU07_LOTJA")</f>
        <v>tr|I3SU07|I3SU07_LOTJA</v>
      </c>
      <c r="D2313" t="s">
        <v>2200</v>
      </c>
      <c r="E2313">
        <v>82.85</v>
      </c>
      <c r="F2313">
        <v>105</v>
      </c>
      <c r="G2313">
        <v>18</v>
      </c>
      <c r="H2313">
        <v>0</v>
      </c>
      <c r="I2313">
        <v>1</v>
      </c>
      <c r="J2313">
        <v>315</v>
      </c>
      <c r="K2313">
        <v>1</v>
      </c>
      <c r="L2313">
        <v>3</v>
      </c>
      <c r="M2313">
        <v>107</v>
      </c>
      <c r="N2313" t="s">
        <v>18</v>
      </c>
      <c r="O2313" s="1">
        <v>7.9426000000000008E-40</v>
      </c>
      <c r="P2313">
        <v>425</v>
      </c>
    </row>
    <row r="2314" spans="1:16" x14ac:dyDescent="0.25">
      <c r="A2314" t="s">
        <v>3517</v>
      </c>
      <c r="B2314">
        <v>1578</v>
      </c>
      <c r="C2314" s="3" t="str">
        <f>HYPERLINK("http://www.uniprot.org/uniprot/I1NFQ3","tr|I1NFQ3|I1NFQ3_SOYBN")</f>
        <v>tr|I1NFQ3|I1NFQ3_SOYBN</v>
      </c>
      <c r="D2314" t="s">
        <v>28</v>
      </c>
      <c r="E2314">
        <v>83.26</v>
      </c>
      <c r="F2314">
        <v>526</v>
      </c>
      <c r="G2314">
        <v>88</v>
      </c>
      <c r="H2314">
        <v>4</v>
      </c>
      <c r="I2314">
        <v>7</v>
      </c>
      <c r="J2314">
        <v>1572</v>
      </c>
      <c r="K2314">
        <v>1</v>
      </c>
      <c r="L2314">
        <v>4</v>
      </c>
      <c r="M2314">
        <v>529</v>
      </c>
      <c r="N2314" t="s">
        <v>18</v>
      </c>
      <c r="O2314">
        <v>0</v>
      </c>
      <c r="P2314">
        <v>2263</v>
      </c>
    </row>
    <row r="2315" spans="1:16" x14ac:dyDescent="0.25">
      <c r="A2315" t="s">
        <v>3518</v>
      </c>
      <c r="B2315">
        <v>297</v>
      </c>
      <c r="C2315" s="3" t="str">
        <f>HYPERLINK("http://www.uniprot.org/uniprot/K7N4M9","tr|K7N4M9|K7N4M9_SOYBN")</f>
        <v>tr|K7N4M9|K7N4M9_SOYBN</v>
      </c>
      <c r="D2315" t="s">
        <v>28</v>
      </c>
      <c r="E2315">
        <v>57.14</v>
      </c>
      <c r="F2315">
        <v>105</v>
      </c>
      <c r="G2315">
        <v>45</v>
      </c>
      <c r="H2315">
        <v>11</v>
      </c>
      <c r="I2315">
        <v>13</v>
      </c>
      <c r="J2315">
        <v>294</v>
      </c>
      <c r="K2315">
        <v>1</v>
      </c>
      <c r="L2315">
        <v>6</v>
      </c>
      <c r="M2315">
        <v>109</v>
      </c>
      <c r="N2315" t="s">
        <v>18</v>
      </c>
      <c r="O2315" s="1">
        <v>1.6085E-19</v>
      </c>
      <c r="P2315">
        <v>250</v>
      </c>
    </row>
    <row r="2316" spans="1:16" x14ac:dyDescent="0.25">
      <c r="A2316" t="s">
        <v>3519</v>
      </c>
      <c r="B2316">
        <v>1353</v>
      </c>
      <c r="C2316" s="3" t="str">
        <f>HYPERLINK("http://www.uniprot.org/uniprot/I3S4D1","tr|I3S4D1|I3S4D1_MEDTR")</f>
        <v>tr|I3S4D1|I3S4D1_MEDTR</v>
      </c>
      <c r="D2316" t="s">
        <v>22</v>
      </c>
      <c r="E2316">
        <v>68.87</v>
      </c>
      <c r="F2316">
        <v>453</v>
      </c>
      <c r="G2316">
        <v>141</v>
      </c>
      <c r="H2316">
        <v>3</v>
      </c>
      <c r="I2316">
        <v>1</v>
      </c>
      <c r="J2316">
        <v>1350</v>
      </c>
      <c r="K2316">
        <v>1</v>
      </c>
      <c r="L2316">
        <v>1</v>
      </c>
      <c r="M2316">
        <v>425</v>
      </c>
      <c r="N2316" t="s">
        <v>18</v>
      </c>
      <c r="O2316" s="1">
        <v>6.7772400000000001E-172</v>
      </c>
      <c r="P2316">
        <v>1571</v>
      </c>
    </row>
    <row r="2317" spans="1:16" x14ac:dyDescent="0.25">
      <c r="A2317" t="s">
        <v>3520</v>
      </c>
      <c r="B2317">
        <v>2349</v>
      </c>
      <c r="C2317" s="3" t="str">
        <f>HYPERLINK("http://www.uniprot.org/uniprot/I1JZ02","tr|I1JZ02|I1JZ02_SOYBN")</f>
        <v>tr|I1JZ02|I1JZ02_SOYBN</v>
      </c>
      <c r="D2317" t="s">
        <v>28</v>
      </c>
      <c r="E2317">
        <v>73.709999999999994</v>
      </c>
      <c r="F2317">
        <v>837</v>
      </c>
      <c r="G2317">
        <v>220</v>
      </c>
      <c r="H2317">
        <v>55</v>
      </c>
      <c r="I2317">
        <v>1</v>
      </c>
      <c r="J2317">
        <v>2346</v>
      </c>
      <c r="K2317">
        <v>1</v>
      </c>
      <c r="L2317">
        <v>1</v>
      </c>
      <c r="M2317">
        <v>834</v>
      </c>
      <c r="N2317" t="s">
        <v>18</v>
      </c>
      <c r="O2317">
        <v>0</v>
      </c>
      <c r="P2317">
        <v>3229</v>
      </c>
    </row>
    <row r="2318" spans="1:16" x14ac:dyDescent="0.25">
      <c r="A2318" t="s">
        <v>3521</v>
      </c>
      <c r="B2318">
        <v>945</v>
      </c>
      <c r="C2318" s="3" t="str">
        <f>HYPERLINK("http://www.uniprot.org/uniprot/G7IV73","tr|G7IV73|G7IV73_MEDTR")</f>
        <v>tr|G7IV73|G7IV73_MEDTR</v>
      </c>
      <c r="D2318" t="s">
        <v>3522</v>
      </c>
      <c r="E2318">
        <v>71.739999999999995</v>
      </c>
      <c r="F2318">
        <v>315</v>
      </c>
      <c r="G2318">
        <v>89</v>
      </c>
      <c r="H2318">
        <v>1</v>
      </c>
      <c r="I2318">
        <v>1</v>
      </c>
      <c r="J2318">
        <v>942</v>
      </c>
      <c r="K2318">
        <v>1</v>
      </c>
      <c r="L2318">
        <v>1</v>
      </c>
      <c r="M2318">
        <v>311</v>
      </c>
      <c r="N2318" t="s">
        <v>18</v>
      </c>
      <c r="O2318" s="1">
        <v>1.45746E-118</v>
      </c>
      <c r="P2318">
        <v>1109</v>
      </c>
    </row>
    <row r="2319" spans="1:16" x14ac:dyDescent="0.25">
      <c r="A2319" t="s">
        <v>3523</v>
      </c>
      <c r="B2319">
        <v>516</v>
      </c>
      <c r="C2319" s="3" t="str">
        <f>HYPERLINK("http://www.uniprot.org/uniprot/K7M362","tr|K7M362|K7M362_SOYBN")</f>
        <v>tr|K7M362|K7M362_SOYBN</v>
      </c>
      <c r="D2319" t="s">
        <v>28</v>
      </c>
      <c r="E2319">
        <v>80.41</v>
      </c>
      <c r="F2319">
        <v>143</v>
      </c>
      <c r="G2319">
        <v>28</v>
      </c>
      <c r="H2319">
        <v>2</v>
      </c>
      <c r="I2319">
        <v>1</v>
      </c>
      <c r="J2319">
        <v>423</v>
      </c>
      <c r="K2319">
        <v>1</v>
      </c>
      <c r="L2319">
        <v>207</v>
      </c>
      <c r="M2319">
        <v>349</v>
      </c>
      <c r="N2319" t="s">
        <v>18</v>
      </c>
      <c r="O2319" s="1">
        <v>2.8497200000000001E-61</v>
      </c>
      <c r="P2319">
        <v>610</v>
      </c>
    </row>
    <row r="2320" spans="1:16" x14ac:dyDescent="0.25">
      <c r="A2320" t="s">
        <v>3524</v>
      </c>
      <c r="B2320">
        <v>2196</v>
      </c>
      <c r="C2320" s="3" t="str">
        <f>HYPERLINK("http://www.uniprot.org/uniprot/G7LHB9","tr|G7LHB9|G7LHB9_MEDTR")</f>
        <v>tr|G7LHB9|G7LHB9_MEDTR</v>
      </c>
      <c r="D2320" t="s">
        <v>3525</v>
      </c>
      <c r="E2320">
        <v>77.47</v>
      </c>
      <c r="F2320">
        <v>737</v>
      </c>
      <c r="G2320">
        <v>166</v>
      </c>
      <c r="H2320">
        <v>6</v>
      </c>
      <c r="I2320">
        <v>1</v>
      </c>
      <c r="J2320">
        <v>2193</v>
      </c>
      <c r="K2320">
        <v>1</v>
      </c>
      <c r="L2320">
        <v>558</v>
      </c>
      <c r="M2320">
        <v>1286</v>
      </c>
      <c r="N2320" t="s">
        <v>18</v>
      </c>
      <c r="O2320">
        <v>0</v>
      </c>
      <c r="P2320">
        <v>2853</v>
      </c>
    </row>
    <row r="2321" spans="1:16" x14ac:dyDescent="0.25">
      <c r="A2321" t="s">
        <v>3526</v>
      </c>
      <c r="B2321">
        <v>513</v>
      </c>
      <c r="C2321" s="3" t="str">
        <f>HYPERLINK("http://www.uniprot.org/uniprot/G7LAJ8","tr|G7LAJ8|G7LAJ8_MEDTR")</f>
        <v>tr|G7LAJ8|G7LAJ8_MEDTR</v>
      </c>
      <c r="D2321" t="s">
        <v>3527</v>
      </c>
      <c r="E2321">
        <v>90.85</v>
      </c>
      <c r="F2321">
        <v>164</v>
      </c>
      <c r="G2321">
        <v>15</v>
      </c>
      <c r="H2321">
        <v>0</v>
      </c>
      <c r="I2321">
        <v>1</v>
      </c>
      <c r="J2321">
        <v>492</v>
      </c>
      <c r="K2321">
        <v>1</v>
      </c>
      <c r="L2321">
        <v>1</v>
      </c>
      <c r="M2321">
        <v>164</v>
      </c>
      <c r="N2321" t="s">
        <v>18</v>
      </c>
      <c r="O2321" s="1">
        <v>7.7476499999999993E-83</v>
      </c>
      <c r="P2321">
        <v>796</v>
      </c>
    </row>
    <row r="2322" spans="1:16" x14ac:dyDescent="0.25">
      <c r="A2322" t="s">
        <v>3528</v>
      </c>
      <c r="B2322">
        <v>2433</v>
      </c>
      <c r="C2322" s="3" t="str">
        <f>HYPERLINK("http://www.uniprot.org/uniprot/G7JCF5","tr|G7JCF5|G7JCF5_MEDTR")</f>
        <v>tr|G7JCF5|G7JCF5_MEDTR</v>
      </c>
      <c r="D2322" t="s">
        <v>3529</v>
      </c>
      <c r="E2322">
        <v>93.05</v>
      </c>
      <c r="F2322">
        <v>691</v>
      </c>
      <c r="G2322">
        <v>48</v>
      </c>
      <c r="H2322">
        <v>0</v>
      </c>
      <c r="I2322">
        <v>358</v>
      </c>
      <c r="J2322">
        <v>2430</v>
      </c>
      <c r="K2322">
        <v>1</v>
      </c>
      <c r="L2322">
        <v>114</v>
      </c>
      <c r="M2322">
        <v>804</v>
      </c>
      <c r="N2322" t="s">
        <v>18</v>
      </c>
      <c r="O2322">
        <v>0</v>
      </c>
      <c r="P2322">
        <v>3397</v>
      </c>
    </row>
    <row r="2323" spans="1:16" x14ac:dyDescent="0.25">
      <c r="A2323" t="s">
        <v>3530</v>
      </c>
      <c r="B2323">
        <v>1362</v>
      </c>
      <c r="C2323" s="3" t="str">
        <f>HYPERLINK("http://www.uniprot.org/uniprot/K7KH86","tr|K7KH86|K7KH86_SOYBN")</f>
        <v>tr|K7KH86|K7KH86_SOYBN</v>
      </c>
      <c r="D2323" t="s">
        <v>28</v>
      </c>
      <c r="E2323">
        <v>61.65</v>
      </c>
      <c r="F2323">
        <v>532</v>
      </c>
      <c r="G2323">
        <v>204</v>
      </c>
      <c r="H2323">
        <v>79</v>
      </c>
      <c r="I2323">
        <v>1</v>
      </c>
      <c r="J2323">
        <v>1359</v>
      </c>
      <c r="K2323">
        <v>1</v>
      </c>
      <c r="L2323">
        <v>16</v>
      </c>
      <c r="M2323">
        <v>542</v>
      </c>
      <c r="N2323" t="s">
        <v>18</v>
      </c>
      <c r="O2323" s="1">
        <v>1.68979E-162</v>
      </c>
      <c r="P2323">
        <v>1490</v>
      </c>
    </row>
    <row r="2324" spans="1:16" x14ac:dyDescent="0.25">
      <c r="A2324" t="s">
        <v>3531</v>
      </c>
      <c r="B2324">
        <v>411</v>
      </c>
      <c r="C2324" s="3" t="str">
        <f>HYPERLINK("http://www.uniprot.org/uniprot/G7JHT0","tr|G7JHT0|G7JHT0_MEDTR")</f>
        <v>tr|G7JHT0|G7JHT0_MEDTR</v>
      </c>
      <c r="D2324" t="s">
        <v>3532</v>
      </c>
      <c r="E2324">
        <v>61.9</v>
      </c>
      <c r="F2324">
        <v>126</v>
      </c>
      <c r="G2324">
        <v>48</v>
      </c>
      <c r="H2324">
        <v>5</v>
      </c>
      <c r="I2324">
        <v>7</v>
      </c>
      <c r="J2324">
        <v>369</v>
      </c>
      <c r="K2324">
        <v>1</v>
      </c>
      <c r="L2324">
        <v>4</v>
      </c>
      <c r="M2324">
        <v>127</v>
      </c>
      <c r="N2324" t="s">
        <v>18</v>
      </c>
      <c r="O2324" s="1">
        <v>9.4490999999999995E-33</v>
      </c>
      <c r="P2324">
        <v>364</v>
      </c>
    </row>
    <row r="2325" spans="1:16" x14ac:dyDescent="0.25">
      <c r="A2325" t="s">
        <v>3533</v>
      </c>
      <c r="B2325">
        <v>405</v>
      </c>
      <c r="C2325" s="3" t="str">
        <f>HYPERLINK("http://www.uniprot.org/uniprot/K7KNE9","tr|K7KNE9|K7KNE9_SOYBN")</f>
        <v>tr|K7KNE9|K7KNE9_SOYBN</v>
      </c>
      <c r="D2325" t="s">
        <v>28</v>
      </c>
      <c r="E2325">
        <v>47.96</v>
      </c>
      <c r="F2325">
        <v>123</v>
      </c>
      <c r="G2325">
        <v>64</v>
      </c>
      <c r="H2325">
        <v>8</v>
      </c>
      <c r="I2325">
        <v>58</v>
      </c>
      <c r="J2325">
        <v>402</v>
      </c>
      <c r="K2325">
        <v>1</v>
      </c>
      <c r="L2325">
        <v>68</v>
      </c>
      <c r="M2325">
        <v>184</v>
      </c>
      <c r="N2325" t="s">
        <v>18</v>
      </c>
      <c r="O2325" s="1">
        <v>1.93038E-17</v>
      </c>
      <c r="P2325">
        <v>232</v>
      </c>
    </row>
    <row r="2326" spans="1:16" x14ac:dyDescent="0.25">
      <c r="A2326" t="s">
        <v>3534</v>
      </c>
      <c r="B2326">
        <v>2379</v>
      </c>
      <c r="C2326" s="3" t="str">
        <f>HYPERLINK("http://www.uniprot.org/uniprot/K7LUX3","tr|K7LUX3|K7LUX3_SOYBN")</f>
        <v>tr|K7LUX3|K7LUX3_SOYBN</v>
      </c>
      <c r="D2326" t="s">
        <v>1889</v>
      </c>
      <c r="E2326">
        <v>61.67</v>
      </c>
      <c r="F2326">
        <v>814</v>
      </c>
      <c r="G2326">
        <v>312</v>
      </c>
      <c r="H2326">
        <v>22</v>
      </c>
      <c r="I2326">
        <v>1</v>
      </c>
      <c r="J2326">
        <v>2376</v>
      </c>
      <c r="K2326">
        <v>1</v>
      </c>
      <c r="L2326">
        <v>7</v>
      </c>
      <c r="M2326">
        <v>814</v>
      </c>
      <c r="N2326" t="s">
        <v>18</v>
      </c>
      <c r="O2326">
        <v>0</v>
      </c>
      <c r="P2326">
        <v>2562</v>
      </c>
    </row>
    <row r="2327" spans="1:16" x14ac:dyDescent="0.25">
      <c r="A2327" t="s">
        <v>3535</v>
      </c>
      <c r="B2327">
        <v>2754</v>
      </c>
      <c r="C2327" s="3" t="str">
        <f>HYPERLINK("http://www.uniprot.org/uniprot/G7K6U6","tr|G7K6U6|G7K6U6_MEDTR")</f>
        <v>tr|G7K6U6|G7K6U6_MEDTR</v>
      </c>
      <c r="D2327" t="s">
        <v>3536</v>
      </c>
      <c r="E2327">
        <v>73.72</v>
      </c>
      <c r="F2327">
        <v>921</v>
      </c>
      <c r="G2327">
        <v>242</v>
      </c>
      <c r="H2327">
        <v>4</v>
      </c>
      <c r="I2327">
        <v>1</v>
      </c>
      <c r="J2327">
        <v>2751</v>
      </c>
      <c r="K2327">
        <v>1</v>
      </c>
      <c r="L2327">
        <v>1</v>
      </c>
      <c r="M2327">
        <v>904</v>
      </c>
      <c r="N2327" t="s">
        <v>18</v>
      </c>
      <c r="O2327">
        <v>0</v>
      </c>
      <c r="P2327">
        <v>3483</v>
      </c>
    </row>
    <row r="2328" spans="1:16" x14ac:dyDescent="0.25">
      <c r="A2328" t="s">
        <v>3537</v>
      </c>
      <c r="B2328">
        <v>5787</v>
      </c>
      <c r="C2328" s="3" t="str">
        <f>HYPERLINK("http://www.uniprot.org/uniprot/G7ZWS5","tr|G7ZWS5|G7ZWS5_MEDTR")</f>
        <v>tr|G7ZWS5|G7ZWS5_MEDTR</v>
      </c>
      <c r="D2328" t="s">
        <v>3538</v>
      </c>
      <c r="E2328">
        <v>60.85</v>
      </c>
      <c r="F2328">
        <v>1926</v>
      </c>
      <c r="G2328">
        <v>754</v>
      </c>
      <c r="H2328">
        <v>52</v>
      </c>
      <c r="I2328">
        <v>1</v>
      </c>
      <c r="J2328">
        <v>5622</v>
      </c>
      <c r="K2328">
        <v>1</v>
      </c>
      <c r="L2328">
        <v>1</v>
      </c>
      <c r="M2328">
        <v>1865</v>
      </c>
      <c r="N2328" t="s">
        <v>18</v>
      </c>
      <c r="O2328">
        <v>0</v>
      </c>
      <c r="P2328">
        <v>5545</v>
      </c>
    </row>
    <row r="2329" spans="1:16" x14ac:dyDescent="0.25">
      <c r="A2329" t="s">
        <v>3539</v>
      </c>
      <c r="B2329">
        <v>726</v>
      </c>
      <c r="C2329" s="3" t="str">
        <f>HYPERLINK("http://www.uniprot.org/uniprot/A7UQU7","tr|A7UQU7|A7UQU7_MEDTR")</f>
        <v>tr|A7UQU7|A7UQU7_MEDTR</v>
      </c>
      <c r="D2329" t="s">
        <v>111</v>
      </c>
      <c r="E2329">
        <v>42.14</v>
      </c>
      <c r="F2329">
        <v>121</v>
      </c>
      <c r="G2329">
        <v>70</v>
      </c>
      <c r="H2329">
        <v>1</v>
      </c>
      <c r="I2329">
        <v>283</v>
      </c>
      <c r="J2329">
        <v>642</v>
      </c>
      <c r="K2329">
        <v>1</v>
      </c>
      <c r="L2329">
        <v>374</v>
      </c>
      <c r="M2329">
        <v>492</v>
      </c>
      <c r="N2329" t="s">
        <v>18</v>
      </c>
      <c r="O2329" s="1">
        <v>1.04219E-18</v>
      </c>
      <c r="P2329">
        <v>246</v>
      </c>
    </row>
    <row r="2330" spans="1:16" x14ac:dyDescent="0.25">
      <c r="A2330" t="s">
        <v>3540</v>
      </c>
      <c r="B2330">
        <v>822</v>
      </c>
      <c r="C2330" s="3" t="str">
        <f>HYPERLINK("http://www.uniprot.org/uniprot/Q39802","tr|Q39802|Q39802_SOYBN")</f>
        <v>tr|Q39802|Q39802_SOYBN</v>
      </c>
      <c r="D2330" t="s">
        <v>2295</v>
      </c>
      <c r="E2330">
        <v>67.87</v>
      </c>
      <c r="F2330">
        <v>277</v>
      </c>
      <c r="G2330">
        <v>89</v>
      </c>
      <c r="H2330">
        <v>4</v>
      </c>
      <c r="I2330">
        <v>1</v>
      </c>
      <c r="J2330">
        <v>819</v>
      </c>
      <c r="K2330">
        <v>1</v>
      </c>
      <c r="L2330">
        <v>1</v>
      </c>
      <c r="M2330">
        <v>276</v>
      </c>
      <c r="N2330" t="s">
        <v>18</v>
      </c>
      <c r="O2330" s="1">
        <v>1.6480999999999999E-101</v>
      </c>
      <c r="P2330">
        <v>961</v>
      </c>
    </row>
    <row r="2331" spans="1:16" x14ac:dyDescent="0.25">
      <c r="A2331" t="s">
        <v>3541</v>
      </c>
      <c r="B2331">
        <v>585</v>
      </c>
      <c r="C2331" s="3" t="str">
        <f>HYPERLINK("http://www.uniprot.org/uniprot/M0SI26","tr|M0SI26|M0SI26_MUSAM")</f>
        <v>tr|M0SI26|M0SI26_MUSAM</v>
      </c>
      <c r="D2331" t="s">
        <v>2223</v>
      </c>
      <c r="E2331">
        <v>45.98</v>
      </c>
      <c r="F2331">
        <v>187</v>
      </c>
      <c r="G2331">
        <v>101</v>
      </c>
      <c r="H2331">
        <v>15</v>
      </c>
      <c r="I2331">
        <v>58</v>
      </c>
      <c r="J2331">
        <v>573</v>
      </c>
      <c r="K2331">
        <v>1</v>
      </c>
      <c r="L2331">
        <v>95</v>
      </c>
      <c r="M2331">
        <v>280</v>
      </c>
      <c r="N2331" t="s">
        <v>18</v>
      </c>
      <c r="O2331" s="1">
        <v>2.49551E-41</v>
      </c>
      <c r="P2331">
        <v>439</v>
      </c>
    </row>
    <row r="2332" spans="1:16" x14ac:dyDescent="0.25">
      <c r="A2332" t="s">
        <v>3542</v>
      </c>
      <c r="B2332">
        <v>1056</v>
      </c>
      <c r="C2332" s="3" t="str">
        <f>HYPERLINK("http://www.uniprot.org/uniprot/G7IL68","tr|G7IL68|G7IL68_MEDTR")</f>
        <v>tr|G7IL68|G7IL68_MEDTR</v>
      </c>
      <c r="D2332" t="s">
        <v>3543</v>
      </c>
      <c r="E2332">
        <v>64.77</v>
      </c>
      <c r="F2332">
        <v>335</v>
      </c>
      <c r="G2332">
        <v>118</v>
      </c>
      <c r="H2332">
        <v>14</v>
      </c>
      <c r="I2332">
        <v>82</v>
      </c>
      <c r="J2332">
        <v>1044</v>
      </c>
      <c r="K2332">
        <v>1</v>
      </c>
      <c r="L2332">
        <v>24</v>
      </c>
      <c r="M2332">
        <v>354</v>
      </c>
      <c r="N2332" t="s">
        <v>18</v>
      </c>
      <c r="O2332" s="1">
        <v>6.7034800000000001E-102</v>
      </c>
      <c r="P2332">
        <v>966</v>
      </c>
    </row>
    <row r="2333" spans="1:16" x14ac:dyDescent="0.25">
      <c r="A2333" t="s">
        <v>3544</v>
      </c>
      <c r="B2333">
        <v>2130</v>
      </c>
      <c r="C2333" s="3" t="str">
        <f>HYPERLINK("http://www.uniprot.org/uniprot/I1M5M7","tr|I1M5M7|I1M5M7_SOYBN")</f>
        <v>tr|I1M5M7|I1M5M7_SOYBN</v>
      </c>
      <c r="D2333" t="s">
        <v>28</v>
      </c>
      <c r="E2333">
        <v>78.64</v>
      </c>
      <c r="F2333">
        <v>707</v>
      </c>
      <c r="G2333">
        <v>151</v>
      </c>
      <c r="H2333">
        <v>2</v>
      </c>
      <c r="I2333">
        <v>13</v>
      </c>
      <c r="J2333">
        <v>2127</v>
      </c>
      <c r="K2333">
        <v>1</v>
      </c>
      <c r="L2333">
        <v>2</v>
      </c>
      <c r="M2333">
        <v>701</v>
      </c>
      <c r="N2333" t="s">
        <v>18</v>
      </c>
      <c r="O2333">
        <v>0</v>
      </c>
      <c r="P2333">
        <v>2753</v>
      </c>
    </row>
    <row r="2334" spans="1:16" x14ac:dyDescent="0.25">
      <c r="A2334" t="s">
        <v>3545</v>
      </c>
      <c r="B2334">
        <v>921</v>
      </c>
      <c r="C2334" s="3" t="str">
        <f>HYPERLINK("http://www.uniprot.org/uniprot/G7IKN0","tr|G7IKN0|G7IKN0_MEDTR")</f>
        <v>tr|G7IKN0|G7IKN0_MEDTR</v>
      </c>
      <c r="D2334" t="s">
        <v>3546</v>
      </c>
      <c r="E2334">
        <v>61.23</v>
      </c>
      <c r="F2334">
        <v>307</v>
      </c>
      <c r="G2334">
        <v>119</v>
      </c>
      <c r="H2334">
        <v>1</v>
      </c>
      <c r="I2334">
        <v>1</v>
      </c>
      <c r="J2334">
        <v>918</v>
      </c>
      <c r="K2334">
        <v>1</v>
      </c>
      <c r="L2334">
        <v>1</v>
      </c>
      <c r="M2334">
        <v>285</v>
      </c>
      <c r="N2334" t="s">
        <v>18</v>
      </c>
      <c r="O2334" s="1">
        <v>2.23804E-84</v>
      </c>
      <c r="P2334">
        <v>814</v>
      </c>
    </row>
    <row r="2335" spans="1:16" x14ac:dyDescent="0.25">
      <c r="A2335" t="s">
        <v>3547</v>
      </c>
      <c r="B2335">
        <v>585</v>
      </c>
      <c r="C2335" s="3" t="str">
        <f>HYPERLINK("http://www.uniprot.org/uniprot/I3SLG3","tr|I3SLG3|I3SLG3_MEDTR")</f>
        <v>tr|I3SLG3|I3SLG3_MEDTR</v>
      </c>
      <c r="D2335" t="s">
        <v>22</v>
      </c>
      <c r="E2335">
        <v>89.94</v>
      </c>
      <c r="F2335">
        <v>169</v>
      </c>
      <c r="G2335">
        <v>17</v>
      </c>
      <c r="H2335">
        <v>2</v>
      </c>
      <c r="I2335">
        <v>1</v>
      </c>
      <c r="J2335">
        <v>501</v>
      </c>
      <c r="K2335">
        <v>1</v>
      </c>
      <c r="L2335">
        <v>1</v>
      </c>
      <c r="M2335">
        <v>168</v>
      </c>
      <c r="N2335" t="s">
        <v>18</v>
      </c>
      <c r="O2335" s="1">
        <v>5.1434499999999999E-79</v>
      </c>
      <c r="P2335">
        <v>764</v>
      </c>
    </row>
    <row r="2336" spans="1:16" x14ac:dyDescent="0.25">
      <c r="A2336" t="s">
        <v>3548</v>
      </c>
      <c r="B2336">
        <v>1104</v>
      </c>
      <c r="C2336" s="3" t="str">
        <f>HYPERLINK("http://www.uniprot.org/uniprot/A2Q2T1","tr|A2Q2T1|A2Q2T1_MEDTR")</f>
        <v>tr|A2Q2T1|A2Q2T1_MEDTR</v>
      </c>
      <c r="D2336" t="s">
        <v>337</v>
      </c>
      <c r="E2336">
        <v>53.36</v>
      </c>
      <c r="F2336">
        <v>238</v>
      </c>
      <c r="G2336">
        <v>111</v>
      </c>
      <c r="H2336">
        <v>19</v>
      </c>
      <c r="I2336">
        <v>412</v>
      </c>
      <c r="J2336">
        <v>1068</v>
      </c>
      <c r="K2336">
        <v>1</v>
      </c>
      <c r="L2336">
        <v>140</v>
      </c>
      <c r="M2336">
        <v>376</v>
      </c>
      <c r="N2336" t="s">
        <v>18</v>
      </c>
      <c r="O2336" s="1">
        <v>9.1500899999999996E-57</v>
      </c>
      <c r="P2336">
        <v>577</v>
      </c>
    </row>
    <row r="2337" spans="1:16" x14ac:dyDescent="0.25">
      <c r="A2337" t="s">
        <v>3549</v>
      </c>
      <c r="B2337">
        <v>1053</v>
      </c>
      <c r="C2337" s="3" t="str">
        <f>HYPERLINK("http://www.uniprot.org/uniprot/I3S0D7","tr|I3S0D7|I3S0D7_LOTJA")</f>
        <v>tr|I3S0D7|I3S0D7_LOTJA</v>
      </c>
      <c r="D2337" t="s">
        <v>93</v>
      </c>
      <c r="E2337">
        <v>84.09</v>
      </c>
      <c r="F2337">
        <v>371</v>
      </c>
      <c r="G2337">
        <v>59</v>
      </c>
      <c r="H2337">
        <v>21</v>
      </c>
      <c r="I2337">
        <v>1</v>
      </c>
      <c r="J2337">
        <v>1050</v>
      </c>
      <c r="K2337">
        <v>1</v>
      </c>
      <c r="L2337">
        <v>1</v>
      </c>
      <c r="M2337">
        <v>366</v>
      </c>
      <c r="N2337" t="s">
        <v>18</v>
      </c>
      <c r="O2337" s="1">
        <v>6.9800600000000002E-176</v>
      </c>
      <c r="P2337">
        <v>1604</v>
      </c>
    </row>
    <row r="2338" spans="1:16" x14ac:dyDescent="0.25">
      <c r="A2338" t="s">
        <v>3550</v>
      </c>
      <c r="B2338">
        <v>2361</v>
      </c>
      <c r="C2338" s="3" t="str">
        <f>HYPERLINK("http://www.uniprot.org/uniprot/G7KSF6","tr|G7KSF6|G7KSF6_MEDTR")</f>
        <v>tr|G7KSF6|G7KSF6_MEDTR</v>
      </c>
      <c r="D2338" t="s">
        <v>3551</v>
      </c>
      <c r="E2338">
        <v>70.3</v>
      </c>
      <c r="F2338">
        <v>825</v>
      </c>
      <c r="G2338">
        <v>245</v>
      </c>
      <c r="H2338">
        <v>51</v>
      </c>
      <c r="I2338">
        <v>1</v>
      </c>
      <c r="J2338">
        <v>2322</v>
      </c>
      <c r="K2338">
        <v>1</v>
      </c>
      <c r="L2338">
        <v>1</v>
      </c>
      <c r="M2338">
        <v>807</v>
      </c>
      <c r="N2338" t="s">
        <v>18</v>
      </c>
      <c r="O2338">
        <v>0</v>
      </c>
      <c r="P2338">
        <v>2731</v>
      </c>
    </row>
    <row r="2339" spans="1:16" x14ac:dyDescent="0.25">
      <c r="A2339" t="s">
        <v>3552</v>
      </c>
      <c r="B2339">
        <v>4599</v>
      </c>
      <c r="C2339" s="3" t="str">
        <f>HYPERLINK("http://www.uniprot.org/uniprot/G7KYF1","tr|G7KYF1|G7KYF1_MEDTR")</f>
        <v>tr|G7KYF1|G7KYF1_MEDTR</v>
      </c>
      <c r="D2339" t="s">
        <v>3553</v>
      </c>
      <c r="E2339">
        <v>86.29</v>
      </c>
      <c r="F2339">
        <v>1561</v>
      </c>
      <c r="G2339">
        <v>214</v>
      </c>
      <c r="H2339">
        <v>29</v>
      </c>
      <c r="I2339">
        <v>1</v>
      </c>
      <c r="J2339">
        <v>4596</v>
      </c>
      <c r="K2339">
        <v>1</v>
      </c>
      <c r="L2339">
        <v>1</v>
      </c>
      <c r="M2339">
        <v>1540</v>
      </c>
      <c r="N2339" t="s">
        <v>18</v>
      </c>
      <c r="O2339">
        <v>0</v>
      </c>
      <c r="P2339">
        <v>6779</v>
      </c>
    </row>
    <row r="2340" spans="1:16" x14ac:dyDescent="0.25">
      <c r="A2340" t="s">
        <v>3554</v>
      </c>
      <c r="B2340">
        <v>597</v>
      </c>
      <c r="C2340" s="3" t="str">
        <f>HYPERLINK("http://www.uniprot.org/uniprot/G7IF58","tr|G7IF58|G7IF58_MEDTR")</f>
        <v>tr|G7IF58|G7IF58_MEDTR</v>
      </c>
      <c r="D2340" t="s">
        <v>3555</v>
      </c>
      <c r="E2340">
        <v>80</v>
      </c>
      <c r="F2340">
        <v>170</v>
      </c>
      <c r="G2340">
        <v>34</v>
      </c>
      <c r="H2340">
        <v>0</v>
      </c>
      <c r="I2340">
        <v>70</v>
      </c>
      <c r="J2340">
        <v>579</v>
      </c>
      <c r="K2340">
        <v>1</v>
      </c>
      <c r="L2340">
        <v>22</v>
      </c>
      <c r="M2340">
        <v>191</v>
      </c>
      <c r="N2340" t="s">
        <v>18</v>
      </c>
      <c r="O2340" s="1">
        <v>2.2399500000000001E-72</v>
      </c>
      <c r="P2340">
        <v>707</v>
      </c>
    </row>
    <row r="2341" spans="1:16" x14ac:dyDescent="0.25">
      <c r="A2341" t="s">
        <v>3556</v>
      </c>
      <c r="B2341">
        <v>1512</v>
      </c>
      <c r="C2341" s="3" t="str">
        <f>HYPERLINK("http://www.uniprot.org/uniprot/I1LES1","tr|I1LES1|I1LES1_SOYBN")</f>
        <v>tr|I1LES1|I1LES1_SOYBN</v>
      </c>
      <c r="D2341" t="s">
        <v>28</v>
      </c>
      <c r="E2341">
        <v>76.540000000000006</v>
      </c>
      <c r="F2341">
        <v>503</v>
      </c>
      <c r="G2341">
        <v>118</v>
      </c>
      <c r="H2341">
        <v>3</v>
      </c>
      <c r="I2341">
        <v>1</v>
      </c>
      <c r="J2341">
        <v>1500</v>
      </c>
      <c r="K2341">
        <v>1</v>
      </c>
      <c r="L2341">
        <v>1</v>
      </c>
      <c r="M2341">
        <v>501</v>
      </c>
      <c r="N2341" t="s">
        <v>18</v>
      </c>
      <c r="O2341">
        <v>0</v>
      </c>
      <c r="P2341">
        <v>1978</v>
      </c>
    </row>
    <row r="2342" spans="1:16" x14ac:dyDescent="0.25">
      <c r="A2342" t="s">
        <v>3557</v>
      </c>
      <c r="B2342">
        <v>354</v>
      </c>
      <c r="C2342" s="3" t="str">
        <f>HYPERLINK("http://www.uniprot.org/uniprot/K7LKA8","tr|K7LKA8|K7LKA8_SOYBN")</f>
        <v>tr|K7LKA8|K7LKA8_SOYBN</v>
      </c>
      <c r="D2342" t="s">
        <v>61</v>
      </c>
      <c r="E2342">
        <v>69.67</v>
      </c>
      <c r="F2342">
        <v>122</v>
      </c>
      <c r="G2342">
        <v>37</v>
      </c>
      <c r="H2342">
        <v>5</v>
      </c>
      <c r="I2342">
        <v>1</v>
      </c>
      <c r="J2342">
        <v>351</v>
      </c>
      <c r="K2342">
        <v>1</v>
      </c>
      <c r="L2342">
        <v>266</v>
      </c>
      <c r="M2342">
        <v>383</v>
      </c>
      <c r="N2342" t="s">
        <v>18</v>
      </c>
      <c r="O2342" s="1">
        <v>7.3675000000000005E-33</v>
      </c>
      <c r="P2342">
        <v>365</v>
      </c>
    </row>
    <row r="2343" spans="1:16" x14ac:dyDescent="0.25">
      <c r="A2343" t="s">
        <v>3558</v>
      </c>
      <c r="B2343">
        <v>3054</v>
      </c>
      <c r="C2343" s="3" t="str">
        <f>HYPERLINK("http://www.uniprot.org/uniprot/I1M8J6","tr|I1M8J6|I1M8J6_SOYBN")</f>
        <v>tr|I1M8J6|I1M8J6_SOYBN</v>
      </c>
      <c r="D2343" t="s">
        <v>28</v>
      </c>
      <c r="E2343">
        <v>89.2</v>
      </c>
      <c r="F2343">
        <v>1019</v>
      </c>
      <c r="G2343">
        <v>110</v>
      </c>
      <c r="H2343">
        <v>5</v>
      </c>
      <c r="I2343">
        <v>1</v>
      </c>
      <c r="J2343">
        <v>3042</v>
      </c>
      <c r="K2343">
        <v>1</v>
      </c>
      <c r="L2343">
        <v>1</v>
      </c>
      <c r="M2343">
        <v>1018</v>
      </c>
      <c r="N2343" t="s">
        <v>18</v>
      </c>
      <c r="O2343">
        <v>0</v>
      </c>
      <c r="P2343">
        <v>4895</v>
      </c>
    </row>
    <row r="2344" spans="1:16" x14ac:dyDescent="0.25">
      <c r="A2344" t="s">
        <v>3559</v>
      </c>
      <c r="B2344">
        <v>480</v>
      </c>
      <c r="C2344" s="3" t="str">
        <f>HYPERLINK("http://www.uniprot.org/uniprot/G7L9M5","tr|G7L9M5|G7L9M5_MEDTR")</f>
        <v>tr|G7L9M5|G7L9M5_MEDTR</v>
      </c>
      <c r="D2344" t="s">
        <v>3560</v>
      </c>
      <c r="E2344">
        <v>55.46</v>
      </c>
      <c r="F2344">
        <v>128</v>
      </c>
      <c r="G2344">
        <v>57</v>
      </c>
      <c r="H2344">
        <v>4</v>
      </c>
      <c r="I2344">
        <v>88</v>
      </c>
      <c r="J2344">
        <v>459</v>
      </c>
      <c r="K2344">
        <v>1</v>
      </c>
      <c r="L2344">
        <v>81</v>
      </c>
      <c r="M2344">
        <v>207</v>
      </c>
      <c r="N2344" t="s">
        <v>18</v>
      </c>
      <c r="O2344" s="1">
        <v>2.3944100000000001E-27</v>
      </c>
      <c r="P2344">
        <v>295</v>
      </c>
    </row>
    <row r="2345" spans="1:16" x14ac:dyDescent="0.25">
      <c r="A2345" t="s">
        <v>3561</v>
      </c>
      <c r="B2345">
        <v>1245</v>
      </c>
      <c r="C2345" s="3" t="str">
        <f>HYPERLINK("http://www.uniprot.org/uniprot/G7IV46","tr|G7IV46|G7IV46_MEDTR")</f>
        <v>tr|G7IV46|G7IV46_MEDTR</v>
      </c>
      <c r="D2345" t="s">
        <v>3562</v>
      </c>
      <c r="E2345">
        <v>92.73</v>
      </c>
      <c r="F2345">
        <v>413</v>
      </c>
      <c r="G2345">
        <v>30</v>
      </c>
      <c r="H2345">
        <v>0</v>
      </c>
      <c r="I2345">
        <v>1</v>
      </c>
      <c r="J2345">
        <v>1239</v>
      </c>
      <c r="K2345">
        <v>1</v>
      </c>
      <c r="L2345">
        <v>1</v>
      </c>
      <c r="M2345">
        <v>413</v>
      </c>
      <c r="N2345" t="s">
        <v>18</v>
      </c>
      <c r="O2345">
        <v>0</v>
      </c>
      <c r="P2345">
        <v>2105</v>
      </c>
    </row>
    <row r="2346" spans="1:16" x14ac:dyDescent="0.25">
      <c r="A2346" t="s">
        <v>3563</v>
      </c>
      <c r="B2346">
        <v>888</v>
      </c>
      <c r="C2346" s="3" t="str">
        <f>HYPERLINK("http://www.uniprot.org/uniprot/G7J0F5","tr|G7J0F5|G7J0F5_MEDTR")</f>
        <v>tr|G7J0F5|G7J0F5_MEDTR</v>
      </c>
      <c r="D2346" t="s">
        <v>3564</v>
      </c>
      <c r="E2346">
        <v>75.599999999999994</v>
      </c>
      <c r="F2346">
        <v>205</v>
      </c>
      <c r="G2346">
        <v>50</v>
      </c>
      <c r="H2346">
        <v>0</v>
      </c>
      <c r="I2346">
        <v>1</v>
      </c>
      <c r="J2346">
        <v>615</v>
      </c>
      <c r="K2346">
        <v>1</v>
      </c>
      <c r="L2346">
        <v>226</v>
      </c>
      <c r="M2346">
        <v>402</v>
      </c>
      <c r="N2346" t="s">
        <v>18</v>
      </c>
      <c r="O2346" s="1">
        <v>1.73174E-78</v>
      </c>
      <c r="P2346">
        <v>763</v>
      </c>
    </row>
    <row r="2347" spans="1:16" x14ac:dyDescent="0.25">
      <c r="A2347" t="s">
        <v>3565</v>
      </c>
      <c r="B2347">
        <v>1878</v>
      </c>
      <c r="C2347" s="3" t="str">
        <f>HYPERLINK("http://www.uniprot.org/uniprot/G7LHB7","tr|G7LHB7|G7LHB7_MEDTR")</f>
        <v>tr|G7LHB7|G7LHB7_MEDTR</v>
      </c>
      <c r="D2347" t="s">
        <v>3566</v>
      </c>
      <c r="E2347">
        <v>74.02</v>
      </c>
      <c r="F2347">
        <v>639</v>
      </c>
      <c r="G2347">
        <v>166</v>
      </c>
      <c r="H2347">
        <v>14</v>
      </c>
      <c r="I2347">
        <v>1</v>
      </c>
      <c r="J2347">
        <v>1875</v>
      </c>
      <c r="K2347">
        <v>1</v>
      </c>
      <c r="L2347">
        <v>1</v>
      </c>
      <c r="M2347">
        <v>597</v>
      </c>
      <c r="N2347" t="s">
        <v>18</v>
      </c>
      <c r="O2347">
        <v>0</v>
      </c>
      <c r="P2347">
        <v>2353</v>
      </c>
    </row>
    <row r="2348" spans="1:16" x14ac:dyDescent="0.25">
      <c r="A2348" t="s">
        <v>3567</v>
      </c>
      <c r="B2348">
        <v>1023</v>
      </c>
      <c r="C2348" s="3" t="str">
        <f>HYPERLINK("http://www.uniprot.org/uniprot/G7LAJ6","tr|G7LAJ6|G7LAJ6_MEDTR")</f>
        <v>tr|G7LAJ6|G7LAJ6_MEDTR</v>
      </c>
      <c r="D2348" t="s">
        <v>3568</v>
      </c>
      <c r="E2348">
        <v>81.760000000000005</v>
      </c>
      <c r="F2348">
        <v>340</v>
      </c>
      <c r="G2348">
        <v>62</v>
      </c>
      <c r="H2348">
        <v>0</v>
      </c>
      <c r="I2348">
        <v>1</v>
      </c>
      <c r="J2348">
        <v>1020</v>
      </c>
      <c r="K2348">
        <v>1</v>
      </c>
      <c r="L2348">
        <v>1</v>
      </c>
      <c r="M2348">
        <v>339</v>
      </c>
      <c r="N2348" t="s">
        <v>18</v>
      </c>
      <c r="O2348" s="1">
        <v>4.1877999999999998E-154</v>
      </c>
      <c r="P2348">
        <v>1416</v>
      </c>
    </row>
    <row r="2349" spans="1:16" x14ac:dyDescent="0.25">
      <c r="A2349" t="s">
        <v>3569</v>
      </c>
      <c r="B2349">
        <v>1653</v>
      </c>
      <c r="C2349" s="3" t="str">
        <f>HYPERLINK("http://www.uniprot.org/uniprot/G7JCF4","tr|G7JCF4|G7JCF4_MEDTR")</f>
        <v>tr|G7JCF4|G7JCF4_MEDTR</v>
      </c>
      <c r="D2349" t="s">
        <v>3570</v>
      </c>
      <c r="E2349">
        <v>81.81</v>
      </c>
      <c r="F2349">
        <v>550</v>
      </c>
      <c r="G2349">
        <v>100</v>
      </c>
      <c r="H2349">
        <v>0</v>
      </c>
      <c r="I2349">
        <v>1</v>
      </c>
      <c r="J2349">
        <v>1650</v>
      </c>
      <c r="K2349">
        <v>1</v>
      </c>
      <c r="L2349">
        <v>1</v>
      </c>
      <c r="M2349">
        <v>550</v>
      </c>
      <c r="N2349" t="s">
        <v>18</v>
      </c>
      <c r="O2349">
        <v>0</v>
      </c>
      <c r="P2349">
        <v>2346</v>
      </c>
    </row>
    <row r="2350" spans="1:16" x14ac:dyDescent="0.25">
      <c r="A2350" t="s">
        <v>3571</v>
      </c>
      <c r="B2350">
        <v>1992</v>
      </c>
      <c r="C2350" s="3" t="str">
        <f>HYPERLINK("http://www.uniprot.org/uniprot/K7MIQ5","tr|K7MIQ5|K7MIQ5_SOYBN")</f>
        <v>tr|K7MIQ5|K7MIQ5_SOYBN</v>
      </c>
      <c r="D2350" t="s">
        <v>28</v>
      </c>
      <c r="E2350">
        <v>77.099999999999994</v>
      </c>
      <c r="F2350">
        <v>581</v>
      </c>
      <c r="G2350">
        <v>133</v>
      </c>
      <c r="H2350">
        <v>0</v>
      </c>
      <c r="I2350">
        <v>1</v>
      </c>
      <c r="J2350">
        <v>1743</v>
      </c>
      <c r="K2350">
        <v>1</v>
      </c>
      <c r="L2350">
        <v>6</v>
      </c>
      <c r="M2350">
        <v>574</v>
      </c>
      <c r="N2350" t="s">
        <v>18</v>
      </c>
      <c r="O2350">
        <v>0</v>
      </c>
      <c r="P2350">
        <v>2166</v>
      </c>
    </row>
    <row r="2351" spans="1:16" x14ac:dyDescent="0.25">
      <c r="A2351" t="s">
        <v>3572</v>
      </c>
      <c r="B2351">
        <v>4011</v>
      </c>
      <c r="C2351" s="3" t="str">
        <f>HYPERLINK("http://www.uniprot.org/uniprot/G7JHT2","tr|G7JHT2|G7JHT2_MEDTR")</f>
        <v>tr|G7JHT2|G7JHT2_MEDTR</v>
      </c>
      <c r="D2351" t="s">
        <v>3573</v>
      </c>
      <c r="E2351">
        <v>73.13</v>
      </c>
      <c r="F2351">
        <v>1418</v>
      </c>
      <c r="G2351">
        <v>381</v>
      </c>
      <c r="H2351">
        <v>82</v>
      </c>
      <c r="I2351">
        <v>1</v>
      </c>
      <c r="J2351">
        <v>4008</v>
      </c>
      <c r="K2351">
        <v>1</v>
      </c>
      <c r="L2351">
        <v>1</v>
      </c>
      <c r="M2351">
        <v>1409</v>
      </c>
      <c r="N2351" t="s">
        <v>18</v>
      </c>
      <c r="O2351">
        <v>0</v>
      </c>
      <c r="P2351">
        <v>5182</v>
      </c>
    </row>
    <row r="2352" spans="1:16" x14ac:dyDescent="0.25">
      <c r="A2352" t="s">
        <v>3574</v>
      </c>
      <c r="B2352">
        <v>993</v>
      </c>
      <c r="C2352" s="3" t="str">
        <f>HYPERLINK("http://www.uniprot.org/uniprot/I1K157","tr|I1K157|I1K157_SOYBN")</f>
        <v>tr|I1K157|I1K157_SOYBN</v>
      </c>
      <c r="D2352" t="s">
        <v>28</v>
      </c>
      <c r="E2352">
        <v>68.260000000000005</v>
      </c>
      <c r="F2352">
        <v>334</v>
      </c>
      <c r="G2352">
        <v>106</v>
      </c>
      <c r="H2352">
        <v>4</v>
      </c>
      <c r="I2352">
        <v>1</v>
      </c>
      <c r="J2352">
        <v>990</v>
      </c>
      <c r="K2352">
        <v>1</v>
      </c>
      <c r="L2352">
        <v>1</v>
      </c>
      <c r="M2352">
        <v>327</v>
      </c>
      <c r="N2352" t="s">
        <v>18</v>
      </c>
      <c r="O2352" s="1">
        <v>9.9000700000000002E-113</v>
      </c>
      <c r="P2352">
        <v>1059</v>
      </c>
    </row>
    <row r="2353" spans="1:16" x14ac:dyDescent="0.25">
      <c r="A2353" t="s">
        <v>3575</v>
      </c>
      <c r="B2353">
        <v>2268</v>
      </c>
      <c r="C2353" s="3" t="str">
        <f>HYPERLINK("http://www.uniprot.org/uniprot/K7LUX3","tr|K7LUX3|K7LUX3_SOYBN")</f>
        <v>tr|K7LUX3|K7LUX3_SOYBN</v>
      </c>
      <c r="D2353" t="s">
        <v>1889</v>
      </c>
      <c r="E2353">
        <v>61.53</v>
      </c>
      <c r="F2353">
        <v>767</v>
      </c>
      <c r="G2353">
        <v>295</v>
      </c>
      <c r="H2353">
        <v>12</v>
      </c>
      <c r="I2353">
        <v>1</v>
      </c>
      <c r="J2353">
        <v>2265</v>
      </c>
      <c r="K2353">
        <v>1</v>
      </c>
      <c r="L2353">
        <v>54</v>
      </c>
      <c r="M2353">
        <v>814</v>
      </c>
      <c r="N2353" t="s">
        <v>18</v>
      </c>
      <c r="O2353">
        <v>0</v>
      </c>
      <c r="P2353">
        <v>2468</v>
      </c>
    </row>
    <row r="2354" spans="1:16" x14ac:dyDescent="0.25">
      <c r="A2354" t="s">
        <v>3576</v>
      </c>
      <c r="B2354">
        <v>465</v>
      </c>
      <c r="C2354" s="3" t="str">
        <f>HYPERLINK("http://www.uniprot.org/uniprot/G7K6U3","tr|G7K6U3|G7K6U3_MEDTR")</f>
        <v>tr|G7K6U3|G7K6U3_MEDTR</v>
      </c>
      <c r="D2354" t="s">
        <v>3577</v>
      </c>
      <c r="E2354">
        <v>91.44</v>
      </c>
      <c r="F2354">
        <v>152</v>
      </c>
      <c r="G2354">
        <v>13</v>
      </c>
      <c r="H2354">
        <v>0</v>
      </c>
      <c r="I2354">
        <v>4</v>
      </c>
      <c r="J2354">
        <v>459</v>
      </c>
      <c r="K2354">
        <v>1</v>
      </c>
      <c r="L2354">
        <v>54</v>
      </c>
      <c r="M2354">
        <v>205</v>
      </c>
      <c r="N2354" t="s">
        <v>18</v>
      </c>
      <c r="O2354" s="1">
        <v>3.5713399999999997E-80</v>
      </c>
      <c r="P2354">
        <v>773</v>
      </c>
    </row>
    <row r="2355" spans="1:16" x14ac:dyDescent="0.25">
      <c r="A2355" t="s">
        <v>3578</v>
      </c>
      <c r="B2355">
        <v>246</v>
      </c>
      <c r="C2355" s="3" t="str">
        <f>HYPERLINK("http://www.uniprot.org/uniprot/I1LCI6","tr|I1LCI6|I1LCI6_SOYBN")</f>
        <v>tr|I1LCI6|I1LCI6_SOYBN</v>
      </c>
      <c r="D2355" t="s">
        <v>71</v>
      </c>
      <c r="E2355">
        <v>69.510000000000005</v>
      </c>
      <c r="F2355">
        <v>82</v>
      </c>
      <c r="G2355">
        <v>25</v>
      </c>
      <c r="H2355">
        <v>4</v>
      </c>
      <c r="I2355">
        <v>1</v>
      </c>
      <c r="J2355">
        <v>234</v>
      </c>
      <c r="K2355">
        <v>1</v>
      </c>
      <c r="L2355">
        <v>1</v>
      </c>
      <c r="M2355">
        <v>82</v>
      </c>
      <c r="N2355" t="s">
        <v>18</v>
      </c>
      <c r="O2355" s="1">
        <v>5.3072700000000004E-23</v>
      </c>
      <c r="P2355">
        <v>280</v>
      </c>
    </row>
    <row r="2356" spans="1:16" x14ac:dyDescent="0.25">
      <c r="A2356" t="s">
        <v>3579</v>
      </c>
      <c r="B2356">
        <v>453</v>
      </c>
      <c r="C2356" s="3" t="str">
        <f>HYPERLINK("http://www.uniprot.org/uniprot/G7K1D2","tr|G7K1D2|G7K1D2_MEDTR")</f>
        <v>tr|G7K1D2|G7K1D2_MEDTR</v>
      </c>
      <c r="D2356" t="s">
        <v>3580</v>
      </c>
      <c r="E2356">
        <v>81.87</v>
      </c>
      <c r="F2356">
        <v>171</v>
      </c>
      <c r="G2356">
        <v>31</v>
      </c>
      <c r="H2356">
        <v>21</v>
      </c>
      <c r="I2356">
        <v>1</v>
      </c>
      <c r="J2356">
        <v>450</v>
      </c>
      <c r="K2356">
        <v>1</v>
      </c>
      <c r="L2356">
        <v>65</v>
      </c>
      <c r="M2356">
        <v>235</v>
      </c>
      <c r="N2356" t="s">
        <v>18</v>
      </c>
      <c r="O2356" s="1">
        <v>1.81365E-76</v>
      </c>
      <c r="P2356">
        <v>741</v>
      </c>
    </row>
    <row r="2357" spans="1:16" x14ac:dyDescent="0.25">
      <c r="A2357" t="s">
        <v>3581</v>
      </c>
      <c r="B2357">
        <v>1434</v>
      </c>
      <c r="C2357" s="3" t="str">
        <f>HYPERLINK("http://www.uniprot.org/uniprot/I1J6I2","tr|I1J6I2|I1J6I2_SOYBN")</f>
        <v>tr|I1J6I2|I1J6I2_SOYBN</v>
      </c>
      <c r="D2357" t="s">
        <v>3582</v>
      </c>
      <c r="E2357">
        <v>73.62</v>
      </c>
      <c r="F2357">
        <v>273</v>
      </c>
      <c r="G2357">
        <v>72</v>
      </c>
      <c r="H2357">
        <v>3</v>
      </c>
      <c r="I2357">
        <v>1</v>
      </c>
      <c r="J2357">
        <v>810</v>
      </c>
      <c r="K2357">
        <v>1</v>
      </c>
      <c r="L2357">
        <v>1</v>
      </c>
      <c r="M2357">
        <v>265</v>
      </c>
      <c r="N2357" t="s">
        <v>18</v>
      </c>
      <c r="O2357" s="1">
        <v>5.9063699999999999E-105</v>
      </c>
      <c r="P2357">
        <v>994</v>
      </c>
    </row>
    <row r="2358" spans="1:16" x14ac:dyDescent="0.25">
      <c r="A2358" t="s">
        <v>3583</v>
      </c>
      <c r="B2358">
        <v>393</v>
      </c>
      <c r="C2358" s="3" t="str">
        <f>HYPERLINK("http://www.uniprot.org/uniprot/Q39802","tr|Q39802|Q39802_SOYBN")</f>
        <v>tr|Q39802|Q39802_SOYBN</v>
      </c>
      <c r="D2358" t="s">
        <v>2295</v>
      </c>
      <c r="E2358">
        <v>68.459999999999994</v>
      </c>
      <c r="F2358">
        <v>130</v>
      </c>
      <c r="G2358">
        <v>41</v>
      </c>
      <c r="H2358">
        <v>1</v>
      </c>
      <c r="I2358">
        <v>1</v>
      </c>
      <c r="J2358">
        <v>387</v>
      </c>
      <c r="K2358">
        <v>1</v>
      </c>
      <c r="L2358">
        <v>146</v>
      </c>
      <c r="M2358">
        <v>275</v>
      </c>
      <c r="N2358" t="s">
        <v>18</v>
      </c>
      <c r="O2358" s="1">
        <v>7.6702299999999999E-43</v>
      </c>
      <c r="P2358">
        <v>451</v>
      </c>
    </row>
    <row r="2359" spans="1:16" x14ac:dyDescent="0.25">
      <c r="A2359" t="s">
        <v>3584</v>
      </c>
      <c r="B2359">
        <v>1608</v>
      </c>
      <c r="C2359" s="3" t="str">
        <f>HYPERLINK("http://www.uniprot.org/uniprot/G7JGJ8","tr|G7JGJ8|G7JGJ8_MEDTR")</f>
        <v>tr|G7JGJ8|G7JGJ8_MEDTR</v>
      </c>
      <c r="D2359" t="s">
        <v>417</v>
      </c>
      <c r="E2359">
        <v>57.28</v>
      </c>
      <c r="F2359">
        <v>391</v>
      </c>
      <c r="G2359">
        <v>167</v>
      </c>
      <c r="H2359">
        <v>9</v>
      </c>
      <c r="I2359">
        <v>427</v>
      </c>
      <c r="J2359">
        <v>1572</v>
      </c>
      <c r="K2359">
        <v>1</v>
      </c>
      <c r="L2359">
        <v>105</v>
      </c>
      <c r="M2359">
        <v>491</v>
      </c>
      <c r="N2359" t="s">
        <v>18</v>
      </c>
      <c r="O2359" s="1">
        <v>1.02505E-116</v>
      </c>
      <c r="P2359">
        <v>1096</v>
      </c>
    </row>
    <row r="2360" spans="1:16" x14ac:dyDescent="0.25">
      <c r="A2360" t="s">
        <v>3585</v>
      </c>
      <c r="B2360">
        <v>1335</v>
      </c>
      <c r="C2360" s="3" t="str">
        <f>HYPERLINK("http://www.uniprot.org/uniprot/G7IL69","tr|G7IL69|G7IL69_MEDTR")</f>
        <v>tr|G7IL69|G7IL69_MEDTR</v>
      </c>
      <c r="D2360" t="s">
        <v>3586</v>
      </c>
      <c r="E2360">
        <v>67.739999999999995</v>
      </c>
      <c r="F2360">
        <v>462</v>
      </c>
      <c r="G2360">
        <v>149</v>
      </c>
      <c r="H2360">
        <v>18</v>
      </c>
      <c r="I2360">
        <v>1</v>
      </c>
      <c r="J2360">
        <v>1332</v>
      </c>
      <c r="K2360">
        <v>1</v>
      </c>
      <c r="L2360">
        <v>1</v>
      </c>
      <c r="M2360">
        <v>457</v>
      </c>
      <c r="N2360" t="s">
        <v>18</v>
      </c>
      <c r="O2360" s="1">
        <v>4.9262499999999998E-167</v>
      </c>
      <c r="P2360">
        <v>1529</v>
      </c>
    </row>
    <row r="2361" spans="1:16" x14ac:dyDescent="0.25">
      <c r="A2361" t="s">
        <v>3587</v>
      </c>
      <c r="B2361">
        <v>1095</v>
      </c>
      <c r="C2361" s="3" t="str">
        <f>HYPERLINK("http://www.uniprot.org/uniprot/I3SPN7","tr|I3SPN7|I3SPN7_MEDTR")</f>
        <v>tr|I3SPN7|I3SPN7_MEDTR</v>
      </c>
      <c r="D2361" t="s">
        <v>22</v>
      </c>
      <c r="E2361">
        <v>77.739999999999995</v>
      </c>
      <c r="F2361">
        <v>364</v>
      </c>
      <c r="G2361">
        <v>81</v>
      </c>
      <c r="H2361">
        <v>0</v>
      </c>
      <c r="I2361">
        <v>1</v>
      </c>
      <c r="J2361">
        <v>1092</v>
      </c>
      <c r="K2361">
        <v>1</v>
      </c>
      <c r="L2361">
        <v>1</v>
      </c>
      <c r="M2361">
        <v>364</v>
      </c>
      <c r="N2361" t="s">
        <v>18</v>
      </c>
      <c r="O2361" s="1">
        <v>7.1477399999999996E-171</v>
      </c>
      <c r="P2361">
        <v>1561</v>
      </c>
    </row>
    <row r="2362" spans="1:16" x14ac:dyDescent="0.25">
      <c r="A2362" t="s">
        <v>3588</v>
      </c>
      <c r="B2362">
        <v>483</v>
      </c>
      <c r="C2362" s="3" t="str">
        <f>HYPERLINK("http://www.uniprot.org/uniprot/G7IKM8","tr|G7IKM8|G7IKM8_MEDTR")</f>
        <v>tr|G7IKM8|G7IKM8_MEDTR</v>
      </c>
      <c r="D2362" t="s">
        <v>3589</v>
      </c>
      <c r="E2362">
        <v>81.010000000000005</v>
      </c>
      <c r="F2362">
        <v>158</v>
      </c>
      <c r="G2362">
        <v>30</v>
      </c>
      <c r="H2362">
        <v>0</v>
      </c>
      <c r="I2362">
        <v>1</v>
      </c>
      <c r="J2362">
        <v>474</v>
      </c>
      <c r="K2362">
        <v>1</v>
      </c>
      <c r="L2362">
        <v>1</v>
      </c>
      <c r="M2362">
        <v>158</v>
      </c>
      <c r="N2362" t="s">
        <v>18</v>
      </c>
      <c r="O2362" s="1">
        <v>4.0968300000000004E-68</v>
      </c>
      <c r="P2362">
        <v>669</v>
      </c>
    </row>
    <row r="2363" spans="1:16" x14ac:dyDescent="0.25">
      <c r="A2363" t="s">
        <v>3590</v>
      </c>
      <c r="B2363">
        <v>660</v>
      </c>
      <c r="C2363" s="3" t="str">
        <f>HYPERLINK("http://www.uniprot.org/uniprot/G7KEF3","tr|G7KEF3|G7KEF3_MEDTR")</f>
        <v>tr|G7KEF3|G7KEF3_MEDTR</v>
      </c>
      <c r="D2363" t="s">
        <v>3591</v>
      </c>
      <c r="E2363">
        <v>70.31</v>
      </c>
      <c r="F2363">
        <v>219</v>
      </c>
      <c r="G2363">
        <v>65</v>
      </c>
      <c r="H2363">
        <v>0</v>
      </c>
      <c r="I2363">
        <v>1</v>
      </c>
      <c r="J2363">
        <v>657</v>
      </c>
      <c r="K2363">
        <v>1</v>
      </c>
      <c r="L2363">
        <v>1</v>
      </c>
      <c r="M2363">
        <v>215</v>
      </c>
      <c r="N2363" t="s">
        <v>18</v>
      </c>
      <c r="O2363" s="1">
        <v>4.3309699999999998E-76</v>
      </c>
      <c r="P2363">
        <v>740</v>
      </c>
    </row>
    <row r="2364" spans="1:16" x14ac:dyDescent="0.25">
      <c r="A2364" t="s">
        <v>3592</v>
      </c>
      <c r="B2364">
        <v>981</v>
      </c>
      <c r="C2364" s="3" t="str">
        <f>HYPERLINK("http://www.uniprot.org/uniprot/G7KBJ2","tr|G7KBJ2|G7KBJ2_MEDTR")</f>
        <v>tr|G7KBJ2|G7KBJ2_MEDTR</v>
      </c>
      <c r="D2364" t="s">
        <v>3593</v>
      </c>
      <c r="E2364">
        <v>81.03</v>
      </c>
      <c r="F2364">
        <v>327</v>
      </c>
      <c r="G2364">
        <v>62</v>
      </c>
      <c r="H2364">
        <v>1</v>
      </c>
      <c r="I2364">
        <v>1</v>
      </c>
      <c r="J2364">
        <v>978</v>
      </c>
      <c r="K2364">
        <v>1</v>
      </c>
      <c r="L2364">
        <v>126</v>
      </c>
      <c r="M2364">
        <v>449</v>
      </c>
      <c r="N2364" t="s">
        <v>18</v>
      </c>
      <c r="O2364" s="1">
        <v>1.10789E-148</v>
      </c>
      <c r="P2364">
        <v>1369</v>
      </c>
    </row>
    <row r="2365" spans="1:16" x14ac:dyDescent="0.25">
      <c r="A2365" t="s">
        <v>3594</v>
      </c>
      <c r="B2365">
        <v>1953</v>
      </c>
      <c r="C2365" s="3" t="str">
        <f>HYPERLINK("http://www.uniprot.org/uniprot/G7K2Q8","tr|G7K2Q8|G7K2Q8_MEDTR")</f>
        <v>tr|G7K2Q8|G7K2Q8_MEDTR</v>
      </c>
      <c r="D2365" t="s">
        <v>3595</v>
      </c>
      <c r="E2365">
        <v>90.22</v>
      </c>
      <c r="F2365">
        <v>675</v>
      </c>
      <c r="G2365">
        <v>66</v>
      </c>
      <c r="H2365">
        <v>25</v>
      </c>
      <c r="I2365">
        <v>1</v>
      </c>
      <c r="J2365">
        <v>1950</v>
      </c>
      <c r="K2365">
        <v>1</v>
      </c>
      <c r="L2365">
        <v>37</v>
      </c>
      <c r="M2365">
        <v>711</v>
      </c>
      <c r="N2365" t="s">
        <v>18</v>
      </c>
      <c r="O2365">
        <v>0</v>
      </c>
      <c r="P2365">
        <v>3214</v>
      </c>
    </row>
    <row r="2366" spans="1:16" x14ac:dyDescent="0.25">
      <c r="A2366" t="s">
        <v>3596</v>
      </c>
      <c r="B2366">
        <v>4041</v>
      </c>
      <c r="C2366" s="3" t="str">
        <f>HYPERLINK("http://www.uniprot.org/uniprot/K7LFX4","tr|K7LFX4|K7LFX4_SOYBN")</f>
        <v>tr|K7LFX4|K7LFX4_SOYBN</v>
      </c>
      <c r="D2366" t="s">
        <v>28</v>
      </c>
      <c r="E2366">
        <v>66</v>
      </c>
      <c r="F2366">
        <v>1350</v>
      </c>
      <c r="G2366">
        <v>459</v>
      </c>
      <c r="H2366">
        <v>4</v>
      </c>
      <c r="I2366">
        <v>1</v>
      </c>
      <c r="J2366">
        <v>4038</v>
      </c>
      <c r="K2366">
        <v>1</v>
      </c>
      <c r="L2366">
        <v>1</v>
      </c>
      <c r="M2366">
        <v>1247</v>
      </c>
      <c r="N2366" t="s">
        <v>18</v>
      </c>
      <c r="O2366">
        <v>0</v>
      </c>
      <c r="P2366">
        <v>4310</v>
      </c>
    </row>
    <row r="2367" spans="1:16" x14ac:dyDescent="0.25">
      <c r="A2367" t="s">
        <v>3597</v>
      </c>
      <c r="B2367">
        <v>1443</v>
      </c>
      <c r="C2367" s="3" t="str">
        <f>HYPERLINK("http://www.uniprot.org/uniprot/G7KYF4","tr|G7KYF4|G7KYF4_MEDTR")</f>
        <v>tr|G7KYF4|G7KYF4_MEDTR</v>
      </c>
      <c r="D2367" t="s">
        <v>3598</v>
      </c>
      <c r="E2367">
        <v>90.08</v>
      </c>
      <c r="F2367">
        <v>474</v>
      </c>
      <c r="G2367">
        <v>47</v>
      </c>
      <c r="H2367">
        <v>0</v>
      </c>
      <c r="I2367">
        <v>1</v>
      </c>
      <c r="J2367">
        <v>1422</v>
      </c>
      <c r="K2367">
        <v>1</v>
      </c>
      <c r="L2367">
        <v>27</v>
      </c>
      <c r="M2367">
        <v>500</v>
      </c>
      <c r="N2367" t="s">
        <v>18</v>
      </c>
      <c r="O2367">
        <v>0</v>
      </c>
      <c r="P2367">
        <v>2260</v>
      </c>
    </row>
    <row r="2368" spans="1:16" x14ac:dyDescent="0.25">
      <c r="A2368" t="s">
        <v>3599</v>
      </c>
      <c r="B2368">
        <v>1287</v>
      </c>
      <c r="C2368" s="3" t="str">
        <f>HYPERLINK("http://www.uniprot.org/uniprot/G7IF53","tr|G7IF53|G7IF53_MEDTR")</f>
        <v>tr|G7IF53|G7IF53_MEDTR</v>
      </c>
      <c r="D2368" t="s">
        <v>3600</v>
      </c>
      <c r="E2368">
        <v>90.48</v>
      </c>
      <c r="F2368">
        <v>431</v>
      </c>
      <c r="G2368">
        <v>41</v>
      </c>
      <c r="H2368">
        <v>3</v>
      </c>
      <c r="I2368">
        <v>1</v>
      </c>
      <c r="J2368">
        <v>1284</v>
      </c>
      <c r="K2368">
        <v>1</v>
      </c>
      <c r="L2368">
        <v>1</v>
      </c>
      <c r="M2368">
        <v>430</v>
      </c>
      <c r="N2368" t="s">
        <v>18</v>
      </c>
      <c r="O2368">
        <v>0</v>
      </c>
      <c r="P2368">
        <v>2020</v>
      </c>
    </row>
    <row r="2369" spans="1:16" x14ac:dyDescent="0.25">
      <c r="A2369" t="s">
        <v>3601</v>
      </c>
      <c r="B2369">
        <v>1257</v>
      </c>
      <c r="C2369" s="3" t="str">
        <f>HYPERLINK("http://www.uniprot.org/uniprot/I1NI06","tr|I1NI06|I1NI06_SOYBN")</f>
        <v>tr|I1NI06|I1NI06_SOYBN</v>
      </c>
      <c r="D2369" t="s">
        <v>28</v>
      </c>
      <c r="E2369">
        <v>50.24</v>
      </c>
      <c r="F2369">
        <v>412</v>
      </c>
      <c r="G2369">
        <v>205</v>
      </c>
      <c r="H2369">
        <v>22</v>
      </c>
      <c r="I2369">
        <v>1</v>
      </c>
      <c r="J2369">
        <v>1170</v>
      </c>
      <c r="K2369">
        <v>1</v>
      </c>
      <c r="L2369">
        <v>38</v>
      </c>
      <c r="M2369">
        <v>448</v>
      </c>
      <c r="N2369" t="s">
        <v>18</v>
      </c>
      <c r="O2369" s="1">
        <v>6.6893299999999996E-94</v>
      </c>
      <c r="P2369">
        <v>898</v>
      </c>
    </row>
    <row r="2370" spans="1:16" x14ac:dyDescent="0.25">
      <c r="A2370" t="s">
        <v>3602</v>
      </c>
      <c r="B2370">
        <v>495</v>
      </c>
      <c r="C2370" s="3" t="str">
        <f>HYPERLINK("http://www.uniprot.org/uniprot/I1M8J8","tr|I1M8J8|I1M8J8_SOYBN")</f>
        <v>tr|I1M8J8|I1M8J8_SOYBN</v>
      </c>
      <c r="D2370" t="s">
        <v>28</v>
      </c>
      <c r="E2370">
        <v>72.36</v>
      </c>
      <c r="F2370">
        <v>152</v>
      </c>
      <c r="G2370">
        <v>42</v>
      </c>
      <c r="H2370">
        <v>0</v>
      </c>
      <c r="I2370">
        <v>7</v>
      </c>
      <c r="J2370">
        <v>462</v>
      </c>
      <c r="K2370">
        <v>1</v>
      </c>
      <c r="L2370">
        <v>138</v>
      </c>
      <c r="M2370">
        <v>289</v>
      </c>
      <c r="N2370" t="s">
        <v>18</v>
      </c>
      <c r="O2370" s="1">
        <v>3.28428E-57</v>
      </c>
      <c r="P2370">
        <v>575</v>
      </c>
    </row>
    <row r="2371" spans="1:16" x14ac:dyDescent="0.25">
      <c r="A2371" t="s">
        <v>3603</v>
      </c>
      <c r="B2371">
        <v>1542</v>
      </c>
      <c r="C2371" s="3" t="str">
        <f>HYPERLINK("http://www.uniprot.org/uniprot/K7KM48","tr|K7KM48|K7KM48_SOYBN")</f>
        <v>tr|K7KM48|K7KM48_SOYBN</v>
      </c>
      <c r="D2371" t="s">
        <v>28</v>
      </c>
      <c r="E2371">
        <v>80.150000000000006</v>
      </c>
      <c r="F2371">
        <v>504</v>
      </c>
      <c r="G2371">
        <v>100</v>
      </c>
      <c r="H2371">
        <v>3</v>
      </c>
      <c r="I2371">
        <v>37</v>
      </c>
      <c r="J2371">
        <v>1539</v>
      </c>
      <c r="K2371">
        <v>1</v>
      </c>
      <c r="L2371">
        <v>13</v>
      </c>
      <c r="M2371">
        <v>514</v>
      </c>
      <c r="N2371" t="s">
        <v>18</v>
      </c>
      <c r="O2371">
        <v>0</v>
      </c>
      <c r="P2371">
        <v>2016</v>
      </c>
    </row>
    <row r="2372" spans="1:16" x14ac:dyDescent="0.25">
      <c r="A2372" t="s">
        <v>3604</v>
      </c>
      <c r="B2372">
        <v>540</v>
      </c>
      <c r="C2372" s="3" t="str">
        <f>HYPERLINK("http://www.uniprot.org/uniprot/K7MQ12","tr|K7MQ12|K7MQ12_SOYBN")</f>
        <v>tr|K7MQ12|K7MQ12_SOYBN</v>
      </c>
      <c r="D2372" t="s">
        <v>28</v>
      </c>
      <c r="E2372">
        <v>86.93</v>
      </c>
      <c r="F2372">
        <v>176</v>
      </c>
      <c r="G2372">
        <v>23</v>
      </c>
      <c r="H2372">
        <v>0</v>
      </c>
      <c r="I2372">
        <v>10</v>
      </c>
      <c r="J2372">
        <v>537</v>
      </c>
      <c r="K2372">
        <v>1</v>
      </c>
      <c r="L2372">
        <v>27</v>
      </c>
      <c r="M2372">
        <v>201</v>
      </c>
      <c r="N2372" t="s">
        <v>18</v>
      </c>
      <c r="O2372" s="1">
        <v>4.2890399999999999E-81</v>
      </c>
      <c r="P2372">
        <v>781</v>
      </c>
    </row>
    <row r="2373" spans="1:16" x14ac:dyDescent="0.25">
      <c r="A2373" t="s">
        <v>3605</v>
      </c>
      <c r="B2373">
        <v>897</v>
      </c>
      <c r="C2373" s="3" t="str">
        <f>HYPERLINK("http://www.uniprot.org/uniprot/G7JRZ8","tr|G7JRZ8|G7JRZ8_MEDTR")</f>
        <v>tr|G7JRZ8|G7JRZ8_MEDTR</v>
      </c>
      <c r="D2373" t="s">
        <v>3380</v>
      </c>
      <c r="E2373">
        <v>66.11</v>
      </c>
      <c r="F2373">
        <v>301</v>
      </c>
      <c r="G2373">
        <v>102</v>
      </c>
      <c r="H2373">
        <v>3</v>
      </c>
      <c r="I2373">
        <v>1</v>
      </c>
      <c r="J2373">
        <v>894</v>
      </c>
      <c r="K2373">
        <v>1</v>
      </c>
      <c r="L2373">
        <v>20</v>
      </c>
      <c r="M2373">
        <v>319</v>
      </c>
      <c r="N2373" t="s">
        <v>18</v>
      </c>
      <c r="O2373" s="1">
        <v>2.7933000000000001E-108</v>
      </c>
      <c r="P2373">
        <v>1020</v>
      </c>
    </row>
    <row r="2374" spans="1:16" x14ac:dyDescent="0.25">
      <c r="A2374" t="s">
        <v>3606</v>
      </c>
      <c r="B2374">
        <v>3357</v>
      </c>
      <c r="C2374" s="3" t="str">
        <f>HYPERLINK("http://www.uniprot.org/uniprot/I1K6I4","tr|I1K6I4|I1K6I4_SOYBN")</f>
        <v>tr|I1K6I4|I1K6I4_SOYBN</v>
      </c>
      <c r="D2374" t="s">
        <v>99</v>
      </c>
      <c r="E2374">
        <v>76.400000000000006</v>
      </c>
      <c r="F2374">
        <v>1119</v>
      </c>
      <c r="G2374">
        <v>264</v>
      </c>
      <c r="H2374">
        <v>1</v>
      </c>
      <c r="I2374">
        <v>1</v>
      </c>
      <c r="J2374">
        <v>3354</v>
      </c>
      <c r="K2374">
        <v>1</v>
      </c>
      <c r="L2374">
        <v>1</v>
      </c>
      <c r="M2374">
        <v>1080</v>
      </c>
      <c r="N2374" t="s">
        <v>18</v>
      </c>
      <c r="O2374">
        <v>0</v>
      </c>
      <c r="P2374">
        <v>4247</v>
      </c>
    </row>
    <row r="2375" spans="1:16" x14ac:dyDescent="0.25">
      <c r="A2375" t="s">
        <v>3607</v>
      </c>
      <c r="B2375">
        <v>480</v>
      </c>
      <c r="C2375" s="3" t="str">
        <f>HYPERLINK("http://www.uniprot.org/uniprot/G7LAI8","tr|G7LAI8|G7LAI8_MEDTR")</f>
        <v>tr|G7LAI8|G7LAI8_MEDTR</v>
      </c>
      <c r="D2375" t="s">
        <v>3608</v>
      </c>
      <c r="E2375">
        <v>93.08</v>
      </c>
      <c r="F2375">
        <v>159</v>
      </c>
      <c r="G2375">
        <v>11</v>
      </c>
      <c r="H2375">
        <v>0</v>
      </c>
      <c r="I2375">
        <v>1</v>
      </c>
      <c r="J2375">
        <v>477</v>
      </c>
      <c r="K2375">
        <v>1</v>
      </c>
      <c r="L2375">
        <v>1</v>
      </c>
      <c r="M2375">
        <v>159</v>
      </c>
      <c r="N2375" t="s">
        <v>18</v>
      </c>
      <c r="O2375" s="1">
        <v>5.9182699999999996E-83</v>
      </c>
      <c r="P2375">
        <v>797</v>
      </c>
    </row>
    <row r="2376" spans="1:16" x14ac:dyDescent="0.25">
      <c r="A2376" t="s">
        <v>3609</v>
      </c>
      <c r="B2376">
        <v>915</v>
      </c>
      <c r="C2376" s="3" t="str">
        <f>HYPERLINK("http://www.uniprot.org/uniprot/G7JCG7","tr|G7JCG7|G7JCG7_MEDTR")</f>
        <v>tr|G7JCG7|G7JCG7_MEDTR</v>
      </c>
      <c r="D2376" t="s">
        <v>3610</v>
      </c>
      <c r="E2376">
        <v>61.73</v>
      </c>
      <c r="F2376">
        <v>277</v>
      </c>
      <c r="G2376">
        <v>106</v>
      </c>
      <c r="H2376">
        <v>10</v>
      </c>
      <c r="I2376">
        <v>49</v>
      </c>
      <c r="J2376">
        <v>849</v>
      </c>
      <c r="K2376">
        <v>1</v>
      </c>
      <c r="L2376">
        <v>17</v>
      </c>
      <c r="M2376">
        <v>293</v>
      </c>
      <c r="N2376" t="s">
        <v>18</v>
      </c>
      <c r="O2376" s="1">
        <v>4.3138800000000002E-80</v>
      </c>
      <c r="P2376">
        <v>777</v>
      </c>
    </row>
    <row r="2377" spans="1:16" x14ac:dyDescent="0.25">
      <c r="A2377" t="s">
        <v>3611</v>
      </c>
      <c r="B2377">
        <v>369</v>
      </c>
      <c r="C2377" s="3" t="str">
        <f>HYPERLINK("http://www.uniprot.org/uniprot/I1MQ76","tr|I1MQ76|I1MQ76_SOYBN")</f>
        <v>tr|I1MQ76|I1MQ76_SOYBN</v>
      </c>
      <c r="D2377" t="s">
        <v>28</v>
      </c>
      <c r="E2377">
        <v>62.6</v>
      </c>
      <c r="F2377">
        <v>123</v>
      </c>
      <c r="G2377">
        <v>46</v>
      </c>
      <c r="H2377">
        <v>1</v>
      </c>
      <c r="I2377">
        <v>1</v>
      </c>
      <c r="J2377">
        <v>366</v>
      </c>
      <c r="K2377">
        <v>1</v>
      </c>
      <c r="L2377">
        <v>1</v>
      </c>
      <c r="M2377">
        <v>113</v>
      </c>
      <c r="N2377" t="s">
        <v>18</v>
      </c>
      <c r="O2377" s="1">
        <v>1.60629E-32</v>
      </c>
      <c r="P2377">
        <v>362</v>
      </c>
    </row>
    <row r="2378" spans="1:16" x14ac:dyDescent="0.25">
      <c r="A2378" t="s">
        <v>3612</v>
      </c>
      <c r="B2378">
        <v>420</v>
      </c>
      <c r="C2378" s="3" t="str">
        <f>HYPERLINK("http://www.uniprot.org/uniprot/G7JHT3","tr|G7JHT3|G7JHT3_MEDTR")</f>
        <v>tr|G7JHT3|G7JHT3_MEDTR</v>
      </c>
      <c r="D2378" t="s">
        <v>3613</v>
      </c>
      <c r="E2378">
        <v>81.42</v>
      </c>
      <c r="F2378">
        <v>140</v>
      </c>
      <c r="G2378">
        <v>26</v>
      </c>
      <c r="H2378">
        <v>2</v>
      </c>
      <c r="I2378">
        <v>1</v>
      </c>
      <c r="J2378">
        <v>414</v>
      </c>
      <c r="K2378">
        <v>1</v>
      </c>
      <c r="L2378">
        <v>1</v>
      </c>
      <c r="M2378">
        <v>139</v>
      </c>
      <c r="N2378" t="s">
        <v>18</v>
      </c>
      <c r="O2378" s="1">
        <v>3.7488700000000003E-61</v>
      </c>
      <c r="P2378">
        <v>609</v>
      </c>
    </row>
    <row r="2379" spans="1:16" x14ac:dyDescent="0.25">
      <c r="A2379" t="s">
        <v>3614</v>
      </c>
      <c r="B2379">
        <v>924</v>
      </c>
      <c r="C2379" s="3" t="str">
        <f>HYPERLINK("http://www.uniprot.org/uniprot/I1MT95","tr|I1MT95|I1MT95_SOYBN")</f>
        <v>tr|I1MT95|I1MT95_SOYBN</v>
      </c>
      <c r="D2379" t="s">
        <v>28</v>
      </c>
      <c r="E2379">
        <v>49.07</v>
      </c>
      <c r="F2379">
        <v>326</v>
      </c>
      <c r="G2379">
        <v>166</v>
      </c>
      <c r="H2379">
        <v>19</v>
      </c>
      <c r="I2379">
        <v>1</v>
      </c>
      <c r="J2379">
        <v>921</v>
      </c>
      <c r="K2379">
        <v>1</v>
      </c>
      <c r="L2379">
        <v>1</v>
      </c>
      <c r="M2379">
        <v>300</v>
      </c>
      <c r="N2379" t="s">
        <v>18</v>
      </c>
      <c r="O2379" s="1">
        <v>2.5884300000000001E-64</v>
      </c>
      <c r="P2379">
        <v>641</v>
      </c>
    </row>
    <row r="2380" spans="1:16" x14ac:dyDescent="0.25">
      <c r="A2380" t="s">
        <v>3615</v>
      </c>
      <c r="B2380">
        <v>1134</v>
      </c>
      <c r="C2380" s="3" t="str">
        <f>HYPERLINK("http://www.uniprot.org/uniprot/I1LSY2","tr|I1LSY2|I1LSY2_SOYBN")</f>
        <v>tr|I1LSY2|I1LSY2_SOYBN</v>
      </c>
      <c r="D2380" t="s">
        <v>1645</v>
      </c>
      <c r="E2380">
        <v>72.03</v>
      </c>
      <c r="F2380">
        <v>379</v>
      </c>
      <c r="G2380">
        <v>106</v>
      </c>
      <c r="H2380">
        <v>2</v>
      </c>
      <c r="I2380">
        <v>1</v>
      </c>
      <c r="J2380">
        <v>1131</v>
      </c>
      <c r="K2380">
        <v>1</v>
      </c>
      <c r="L2380">
        <v>370</v>
      </c>
      <c r="M2380">
        <v>748</v>
      </c>
      <c r="N2380" t="s">
        <v>18</v>
      </c>
      <c r="O2380" s="1">
        <v>2.1394E-157</v>
      </c>
      <c r="P2380">
        <v>1445</v>
      </c>
    </row>
    <row r="2381" spans="1:16" x14ac:dyDescent="0.25">
      <c r="A2381" t="s">
        <v>3616</v>
      </c>
      <c r="B2381">
        <v>1503</v>
      </c>
      <c r="C2381" s="3" t="str">
        <f>HYPERLINK("http://www.uniprot.org/uniprot/A9XMT4","tr|A9XMT4|A9XMT4_PEA")</f>
        <v>tr|A9XMT4|A9XMT4_PEA</v>
      </c>
      <c r="D2381" t="s">
        <v>3617</v>
      </c>
      <c r="E2381">
        <v>77.040000000000006</v>
      </c>
      <c r="F2381">
        <v>514</v>
      </c>
      <c r="G2381">
        <v>118</v>
      </c>
      <c r="H2381">
        <v>14</v>
      </c>
      <c r="I2381">
        <v>1</v>
      </c>
      <c r="J2381">
        <v>1500</v>
      </c>
      <c r="K2381">
        <v>1</v>
      </c>
      <c r="L2381">
        <v>1</v>
      </c>
      <c r="M2381">
        <v>513</v>
      </c>
      <c r="N2381" t="s">
        <v>18</v>
      </c>
      <c r="O2381">
        <v>0</v>
      </c>
      <c r="P2381">
        <v>2002</v>
      </c>
    </row>
    <row r="2382" spans="1:16" x14ac:dyDescent="0.25">
      <c r="A2382" t="s">
        <v>3618</v>
      </c>
      <c r="B2382">
        <v>4029</v>
      </c>
      <c r="C2382" s="3" t="str">
        <f>HYPERLINK("http://www.uniprot.org/uniprot/K7LIU4","tr|K7LIU4|K7LIU4_SOYBN")</f>
        <v>tr|K7LIU4|K7LIU4_SOYBN</v>
      </c>
      <c r="D2382" t="s">
        <v>28</v>
      </c>
      <c r="E2382">
        <v>81.7</v>
      </c>
      <c r="F2382">
        <v>1339</v>
      </c>
      <c r="G2382">
        <v>245</v>
      </c>
      <c r="H2382">
        <v>0</v>
      </c>
      <c r="I2382">
        <v>10</v>
      </c>
      <c r="J2382">
        <v>4026</v>
      </c>
      <c r="K2382">
        <v>1</v>
      </c>
      <c r="L2382">
        <v>3</v>
      </c>
      <c r="M2382">
        <v>1332</v>
      </c>
      <c r="N2382" t="s">
        <v>18</v>
      </c>
      <c r="O2382">
        <v>0</v>
      </c>
      <c r="P2382">
        <v>5605</v>
      </c>
    </row>
    <row r="2383" spans="1:16" x14ac:dyDescent="0.25">
      <c r="A2383" t="s">
        <v>3619</v>
      </c>
      <c r="B2383">
        <v>393</v>
      </c>
      <c r="C2383" s="3" t="str">
        <f>HYPERLINK("http://www.uniprot.org/uniprot/K4BQT5","tr|K4BQT5|K4BQT5_SOLLC")</f>
        <v>tr|K4BQT5|K4BQT5_SOLLC</v>
      </c>
      <c r="D2383" t="s">
        <v>863</v>
      </c>
      <c r="E2383">
        <v>65.430000000000007</v>
      </c>
      <c r="F2383">
        <v>81</v>
      </c>
      <c r="G2383">
        <v>28</v>
      </c>
      <c r="H2383">
        <v>0</v>
      </c>
      <c r="I2383">
        <v>76</v>
      </c>
      <c r="J2383">
        <v>318</v>
      </c>
      <c r="K2383">
        <v>1</v>
      </c>
      <c r="L2383">
        <v>55</v>
      </c>
      <c r="M2383">
        <v>131</v>
      </c>
      <c r="N2383" t="s">
        <v>18</v>
      </c>
      <c r="O2383" s="1">
        <v>1.3174800000000001E-18</v>
      </c>
      <c r="P2383">
        <v>242</v>
      </c>
    </row>
    <row r="2384" spans="1:16" x14ac:dyDescent="0.25">
      <c r="A2384" t="s">
        <v>3620</v>
      </c>
      <c r="B2384">
        <v>771</v>
      </c>
      <c r="C2384" s="3" t="str">
        <f>HYPERLINK("http://www.uniprot.org/uniprot/G7K1D4","tr|G7K1D4|G7K1D4_MEDTR")</f>
        <v>tr|G7K1D4|G7K1D4_MEDTR</v>
      </c>
      <c r="D2384" t="s">
        <v>3621</v>
      </c>
      <c r="E2384">
        <v>92.18</v>
      </c>
      <c r="F2384">
        <v>256</v>
      </c>
      <c r="G2384">
        <v>20</v>
      </c>
      <c r="H2384">
        <v>0</v>
      </c>
      <c r="I2384">
        <v>1</v>
      </c>
      <c r="J2384">
        <v>768</v>
      </c>
      <c r="K2384">
        <v>1</v>
      </c>
      <c r="L2384">
        <v>23</v>
      </c>
      <c r="M2384">
        <v>278</v>
      </c>
      <c r="N2384" t="s">
        <v>18</v>
      </c>
      <c r="O2384" s="1">
        <v>4.9547799999999997E-134</v>
      </c>
      <c r="P2384">
        <v>1241</v>
      </c>
    </row>
    <row r="2385" spans="1:16" x14ac:dyDescent="0.25">
      <c r="A2385" t="s">
        <v>3622</v>
      </c>
      <c r="B2385">
        <v>573</v>
      </c>
      <c r="C2385" s="3" t="str">
        <f>HYPERLINK("http://www.uniprot.org/uniprot/I1J6H9","tr|I1J6H9|I1J6H9_SOYBN")</f>
        <v>tr|I1J6H9|I1J6H9_SOYBN</v>
      </c>
      <c r="D2385" t="s">
        <v>28</v>
      </c>
      <c r="E2385">
        <v>63.12</v>
      </c>
      <c r="F2385">
        <v>179</v>
      </c>
      <c r="G2385">
        <v>66</v>
      </c>
      <c r="H2385">
        <v>0</v>
      </c>
      <c r="I2385">
        <v>1</v>
      </c>
      <c r="J2385">
        <v>537</v>
      </c>
      <c r="K2385">
        <v>1</v>
      </c>
      <c r="L2385">
        <v>1</v>
      </c>
      <c r="M2385">
        <v>177</v>
      </c>
      <c r="N2385" t="s">
        <v>18</v>
      </c>
      <c r="O2385" s="1">
        <v>4.1768600000000003E-54</v>
      </c>
      <c r="P2385">
        <v>549</v>
      </c>
    </row>
    <row r="2386" spans="1:16" x14ac:dyDescent="0.25">
      <c r="A2386" t="s">
        <v>3623</v>
      </c>
      <c r="B2386">
        <v>582</v>
      </c>
      <c r="C2386" s="3" t="str">
        <f>HYPERLINK("http://www.uniprot.org/uniprot/Q39802","tr|Q39802|Q39802_SOYBN")</f>
        <v>tr|Q39802|Q39802_SOYBN</v>
      </c>
      <c r="D2386" t="s">
        <v>2295</v>
      </c>
      <c r="E2386">
        <v>68.62</v>
      </c>
      <c r="F2386">
        <v>102</v>
      </c>
      <c r="G2386">
        <v>32</v>
      </c>
      <c r="H2386">
        <v>1</v>
      </c>
      <c r="I2386">
        <v>274</v>
      </c>
      <c r="J2386">
        <v>576</v>
      </c>
      <c r="K2386">
        <v>1</v>
      </c>
      <c r="L2386">
        <v>174</v>
      </c>
      <c r="M2386">
        <v>275</v>
      </c>
      <c r="N2386" t="s">
        <v>18</v>
      </c>
      <c r="O2386" s="1">
        <v>9.5576399999999993E-33</v>
      </c>
      <c r="P2386">
        <v>365</v>
      </c>
    </row>
    <row r="2387" spans="1:16" x14ac:dyDescent="0.25">
      <c r="A2387" t="s">
        <v>3624</v>
      </c>
      <c r="B2387">
        <v>1752</v>
      </c>
      <c r="C2387" s="3" t="str">
        <f>HYPERLINK("http://www.uniprot.org/uniprot/G7JDT8","tr|G7JDT8|G7JDT8_MEDTR")</f>
        <v>tr|G7JDT8|G7JDT8_MEDTR</v>
      </c>
      <c r="D2387" t="s">
        <v>3625</v>
      </c>
      <c r="E2387">
        <v>76.069999999999993</v>
      </c>
      <c r="F2387">
        <v>606</v>
      </c>
      <c r="G2387">
        <v>145</v>
      </c>
      <c r="H2387">
        <v>27</v>
      </c>
      <c r="I2387">
        <v>1</v>
      </c>
      <c r="J2387">
        <v>1737</v>
      </c>
      <c r="K2387">
        <v>1</v>
      </c>
      <c r="L2387">
        <v>1</v>
      </c>
      <c r="M2387">
        <v>606</v>
      </c>
      <c r="N2387" t="s">
        <v>18</v>
      </c>
      <c r="O2387">
        <v>0</v>
      </c>
      <c r="P2387">
        <v>2292</v>
      </c>
    </row>
    <row r="2388" spans="1:16" x14ac:dyDescent="0.25">
      <c r="A2388" t="s">
        <v>3626</v>
      </c>
      <c r="B2388">
        <v>642</v>
      </c>
      <c r="C2388" s="3" t="str">
        <f>HYPERLINK("http://www.uniprot.org/uniprot/G7IL70","tr|G7IL70|G7IL70_MEDTR")</f>
        <v>tr|G7IL70|G7IL70_MEDTR</v>
      </c>
      <c r="D2388" t="s">
        <v>3627</v>
      </c>
      <c r="E2388">
        <v>55.06</v>
      </c>
      <c r="F2388">
        <v>247</v>
      </c>
      <c r="G2388">
        <v>111</v>
      </c>
      <c r="H2388">
        <v>41</v>
      </c>
      <c r="I2388">
        <v>22</v>
      </c>
      <c r="J2388">
        <v>639</v>
      </c>
      <c r="K2388">
        <v>1</v>
      </c>
      <c r="L2388">
        <v>15</v>
      </c>
      <c r="M2388">
        <v>259</v>
      </c>
      <c r="N2388" t="s">
        <v>18</v>
      </c>
      <c r="O2388" s="1">
        <v>5.1770699999999995E-63</v>
      </c>
      <c r="P2388">
        <v>627</v>
      </c>
    </row>
    <row r="2389" spans="1:16" x14ac:dyDescent="0.25">
      <c r="A2389" t="s">
        <v>3628</v>
      </c>
      <c r="B2389">
        <v>1143</v>
      </c>
      <c r="C2389" s="3" t="str">
        <f>HYPERLINK("http://www.uniprot.org/uniprot/G7IMD2","tr|G7IMD2|G7IMD2_MEDTR")</f>
        <v>tr|G7IMD2|G7IMD2_MEDTR</v>
      </c>
      <c r="D2389" t="s">
        <v>3629</v>
      </c>
      <c r="E2389">
        <v>75.67</v>
      </c>
      <c r="F2389">
        <v>370</v>
      </c>
      <c r="G2389">
        <v>90</v>
      </c>
      <c r="H2389">
        <v>2</v>
      </c>
      <c r="I2389">
        <v>22</v>
      </c>
      <c r="J2389">
        <v>1125</v>
      </c>
      <c r="K2389">
        <v>1</v>
      </c>
      <c r="L2389">
        <v>3</v>
      </c>
      <c r="M2389">
        <v>360</v>
      </c>
      <c r="N2389" t="s">
        <v>18</v>
      </c>
      <c r="O2389" s="1">
        <v>1.5043100000000001E-150</v>
      </c>
      <c r="P2389">
        <v>1386</v>
      </c>
    </row>
    <row r="2390" spans="1:16" x14ac:dyDescent="0.25">
      <c r="A2390" t="s">
        <v>3630</v>
      </c>
      <c r="B2390">
        <v>3930</v>
      </c>
      <c r="C2390" s="3" t="str">
        <f>HYPERLINK("http://www.uniprot.org/uniprot/G7IKM7","tr|G7IKM7|G7IKM7_MEDTR")</f>
        <v>tr|G7IKM7|G7IKM7_MEDTR</v>
      </c>
      <c r="D2390" t="s">
        <v>3631</v>
      </c>
      <c r="E2390">
        <v>65.58</v>
      </c>
      <c r="F2390">
        <v>831</v>
      </c>
      <c r="G2390">
        <v>286</v>
      </c>
      <c r="H2390">
        <v>39</v>
      </c>
      <c r="I2390">
        <v>1552</v>
      </c>
      <c r="J2390">
        <v>3927</v>
      </c>
      <c r="K2390">
        <v>1</v>
      </c>
      <c r="L2390">
        <v>54</v>
      </c>
      <c r="M2390">
        <v>874</v>
      </c>
      <c r="N2390" t="s">
        <v>18</v>
      </c>
      <c r="O2390">
        <v>0</v>
      </c>
      <c r="P2390">
        <v>2505</v>
      </c>
    </row>
    <row r="2391" spans="1:16" x14ac:dyDescent="0.25">
      <c r="A2391" t="s">
        <v>3632</v>
      </c>
      <c r="B2391">
        <v>444</v>
      </c>
      <c r="C2391" s="3" t="str">
        <f>HYPERLINK("http://www.uniprot.org/uniprot/G7KEG0","tr|G7KEG0|G7KEG0_MEDTR")</f>
        <v>tr|G7KEG0|G7KEG0_MEDTR</v>
      </c>
      <c r="D2391" t="s">
        <v>3633</v>
      </c>
      <c r="E2391">
        <v>47.76</v>
      </c>
      <c r="F2391">
        <v>134</v>
      </c>
      <c r="G2391">
        <v>70</v>
      </c>
      <c r="H2391">
        <v>7</v>
      </c>
      <c r="I2391">
        <v>1</v>
      </c>
      <c r="J2391">
        <v>381</v>
      </c>
      <c r="K2391">
        <v>1</v>
      </c>
      <c r="L2391">
        <v>1</v>
      </c>
      <c r="M2391">
        <v>131</v>
      </c>
      <c r="N2391" t="s">
        <v>18</v>
      </c>
      <c r="O2391" s="1">
        <v>2.3604200000000001E-23</v>
      </c>
      <c r="P2391">
        <v>283</v>
      </c>
    </row>
    <row r="2392" spans="1:16" x14ac:dyDescent="0.25">
      <c r="A2392" t="s">
        <v>3634</v>
      </c>
      <c r="B2392">
        <v>2925</v>
      </c>
      <c r="C2392" s="3" t="str">
        <f>HYPERLINK("http://www.uniprot.org/uniprot/K7KJ25","tr|K7KJ25|K7KJ25_SOYBN")</f>
        <v>tr|K7KJ25|K7KJ25_SOYBN</v>
      </c>
      <c r="D2392" t="s">
        <v>28</v>
      </c>
      <c r="E2392">
        <v>54.14</v>
      </c>
      <c r="F2392">
        <v>988</v>
      </c>
      <c r="G2392">
        <v>453</v>
      </c>
      <c r="H2392">
        <v>17</v>
      </c>
      <c r="I2392">
        <v>1</v>
      </c>
      <c r="J2392">
        <v>2913</v>
      </c>
      <c r="K2392">
        <v>1</v>
      </c>
      <c r="L2392">
        <v>1</v>
      </c>
      <c r="M2392">
        <v>908</v>
      </c>
      <c r="N2392" t="s">
        <v>18</v>
      </c>
      <c r="O2392">
        <v>0</v>
      </c>
      <c r="P2392">
        <v>2305</v>
      </c>
    </row>
    <row r="2393" spans="1:16" x14ac:dyDescent="0.25">
      <c r="A2393" t="s">
        <v>3635</v>
      </c>
      <c r="B2393">
        <v>2265</v>
      </c>
      <c r="C2393" s="3" t="str">
        <f>HYPERLINK("http://www.uniprot.org/uniprot/A5BE46","tr|A5BE46|A5BE46_VITVI")</f>
        <v>tr|A5BE46|A5BE46_VITVI</v>
      </c>
      <c r="D2393" t="s">
        <v>462</v>
      </c>
      <c r="E2393">
        <v>79.73</v>
      </c>
      <c r="F2393">
        <v>760</v>
      </c>
      <c r="G2393">
        <v>154</v>
      </c>
      <c r="H2393">
        <v>7</v>
      </c>
      <c r="I2393">
        <v>1</v>
      </c>
      <c r="J2393">
        <v>2259</v>
      </c>
      <c r="K2393">
        <v>1</v>
      </c>
      <c r="L2393">
        <v>594</v>
      </c>
      <c r="M2393">
        <v>1353</v>
      </c>
      <c r="N2393" t="s">
        <v>18</v>
      </c>
      <c r="O2393">
        <v>0</v>
      </c>
      <c r="P2393">
        <v>3239</v>
      </c>
    </row>
    <row r="2394" spans="1:16" x14ac:dyDescent="0.25">
      <c r="A2394" t="s">
        <v>3636</v>
      </c>
      <c r="B2394">
        <v>561</v>
      </c>
      <c r="C2394" s="3" t="str">
        <f>HYPERLINK("http://www.uniprot.org/uniprot/I3S999","tr|I3S999|I3S999_MEDTR")</f>
        <v>tr|I3S999|I3S999_MEDTR</v>
      </c>
      <c r="D2394" t="s">
        <v>22</v>
      </c>
      <c r="E2394">
        <v>85.48</v>
      </c>
      <c r="F2394">
        <v>186</v>
      </c>
      <c r="G2394">
        <v>27</v>
      </c>
      <c r="H2394">
        <v>0</v>
      </c>
      <c r="I2394">
        <v>1</v>
      </c>
      <c r="J2394">
        <v>558</v>
      </c>
      <c r="K2394">
        <v>1</v>
      </c>
      <c r="L2394">
        <v>1</v>
      </c>
      <c r="M2394">
        <v>185</v>
      </c>
      <c r="N2394" t="s">
        <v>18</v>
      </c>
      <c r="O2394" s="1">
        <v>1.4560600000000001E-85</v>
      </c>
      <c r="P2394">
        <v>820</v>
      </c>
    </row>
    <row r="2395" spans="1:16" x14ac:dyDescent="0.25">
      <c r="A2395" t="s">
        <v>3637</v>
      </c>
      <c r="B2395">
        <v>7215</v>
      </c>
      <c r="C2395" s="3" t="str">
        <f>HYPERLINK("http://www.uniprot.org/uniprot/G7KYF7","tr|G7KYF7|G7KYF7_MEDTR")</f>
        <v>tr|G7KYF7|G7KYF7_MEDTR</v>
      </c>
      <c r="D2395" t="s">
        <v>3638</v>
      </c>
      <c r="E2395">
        <v>84.96</v>
      </c>
      <c r="F2395">
        <v>1151</v>
      </c>
      <c r="G2395">
        <v>173</v>
      </c>
      <c r="H2395">
        <v>13</v>
      </c>
      <c r="I2395">
        <v>3754</v>
      </c>
      <c r="J2395">
        <v>7167</v>
      </c>
      <c r="K2395">
        <v>1</v>
      </c>
      <c r="L2395">
        <v>146</v>
      </c>
      <c r="M2395">
        <v>1296</v>
      </c>
      <c r="N2395" t="s">
        <v>18</v>
      </c>
      <c r="O2395">
        <v>0</v>
      </c>
      <c r="P2395">
        <v>5137</v>
      </c>
    </row>
    <row r="2396" spans="1:16" x14ac:dyDescent="0.25">
      <c r="A2396" t="s">
        <v>3639</v>
      </c>
      <c r="B2396">
        <v>969</v>
      </c>
      <c r="C2396" s="3" t="str">
        <f>HYPERLINK("http://www.uniprot.org/uniprot/G7IF52","tr|G7IF52|G7IF52_MEDTR")</f>
        <v>tr|G7IF52|G7IF52_MEDTR</v>
      </c>
      <c r="D2396" t="s">
        <v>3640</v>
      </c>
      <c r="E2396">
        <v>81.3</v>
      </c>
      <c r="F2396">
        <v>321</v>
      </c>
      <c r="G2396">
        <v>60</v>
      </c>
      <c r="H2396">
        <v>1</v>
      </c>
      <c r="I2396">
        <v>1</v>
      </c>
      <c r="J2396">
        <v>960</v>
      </c>
      <c r="K2396">
        <v>1</v>
      </c>
      <c r="L2396">
        <v>1</v>
      </c>
      <c r="M2396">
        <v>320</v>
      </c>
      <c r="N2396" t="s">
        <v>18</v>
      </c>
      <c r="O2396" s="1">
        <v>5.7454299999999995E-150</v>
      </c>
      <c r="P2396">
        <v>1380</v>
      </c>
    </row>
    <row r="2397" spans="1:16" x14ac:dyDescent="0.25">
      <c r="A2397" t="s">
        <v>3641</v>
      </c>
      <c r="B2397">
        <v>1572</v>
      </c>
      <c r="C2397" s="3" t="str">
        <f>HYPERLINK("http://www.uniprot.org/uniprot/I1LES0","tr|I1LES0|I1LES0_SOYBN")</f>
        <v>tr|I1LES0|I1LES0_SOYBN</v>
      </c>
      <c r="D2397" t="s">
        <v>28</v>
      </c>
      <c r="E2397">
        <v>80.03</v>
      </c>
      <c r="F2397">
        <v>501</v>
      </c>
      <c r="G2397">
        <v>100</v>
      </c>
      <c r="H2397">
        <v>0</v>
      </c>
      <c r="I2397">
        <v>67</v>
      </c>
      <c r="J2397">
        <v>1569</v>
      </c>
      <c r="K2397">
        <v>1</v>
      </c>
      <c r="L2397">
        <v>20</v>
      </c>
      <c r="M2397">
        <v>520</v>
      </c>
      <c r="N2397" t="s">
        <v>18</v>
      </c>
      <c r="O2397">
        <v>0</v>
      </c>
      <c r="P2397">
        <v>2048</v>
      </c>
    </row>
    <row r="2398" spans="1:16" x14ac:dyDescent="0.25">
      <c r="A2398" t="s">
        <v>3642</v>
      </c>
      <c r="B2398">
        <v>2610</v>
      </c>
      <c r="C2398" s="3" t="str">
        <f>HYPERLINK("http://www.uniprot.org/uniprot/I1NI07","tr|I1NI07|I1NI07_SOYBN")</f>
        <v>tr|I1NI07|I1NI07_SOYBN</v>
      </c>
      <c r="D2398" t="s">
        <v>71</v>
      </c>
      <c r="E2398">
        <v>81.33</v>
      </c>
      <c r="F2398">
        <v>868</v>
      </c>
      <c r="G2398">
        <v>162</v>
      </c>
      <c r="H2398">
        <v>1</v>
      </c>
      <c r="I2398">
        <v>1</v>
      </c>
      <c r="J2398">
        <v>2601</v>
      </c>
      <c r="K2398">
        <v>1</v>
      </c>
      <c r="L2398">
        <v>1</v>
      </c>
      <c r="M2398">
        <v>861</v>
      </c>
      <c r="N2398" t="s">
        <v>18</v>
      </c>
      <c r="O2398">
        <v>0</v>
      </c>
      <c r="P2398">
        <v>3781</v>
      </c>
    </row>
    <row r="2399" spans="1:16" x14ac:dyDescent="0.25">
      <c r="A2399" t="s">
        <v>3643</v>
      </c>
      <c r="B2399">
        <v>681</v>
      </c>
      <c r="C2399" s="3" t="str">
        <f>HYPERLINK("http://www.uniprot.org/uniprot/E7ECB3","tr|E7ECB3|E7ECB3_MEDSA")</f>
        <v>tr|E7ECB3|E7ECB3_MEDSA</v>
      </c>
      <c r="D2399" t="s">
        <v>3644</v>
      </c>
      <c r="E2399">
        <v>81.03</v>
      </c>
      <c r="F2399">
        <v>232</v>
      </c>
      <c r="G2399">
        <v>44</v>
      </c>
      <c r="H2399">
        <v>6</v>
      </c>
      <c r="I2399">
        <v>1</v>
      </c>
      <c r="J2399">
        <v>678</v>
      </c>
      <c r="K2399">
        <v>1</v>
      </c>
      <c r="L2399">
        <v>59</v>
      </c>
      <c r="M2399">
        <v>290</v>
      </c>
      <c r="N2399" t="s">
        <v>18</v>
      </c>
      <c r="O2399" s="1">
        <v>4.5198100000000003E-103</v>
      </c>
      <c r="P2399">
        <v>973</v>
      </c>
    </row>
    <row r="2400" spans="1:16" x14ac:dyDescent="0.25">
      <c r="A2400" t="s">
        <v>3645</v>
      </c>
      <c r="B2400">
        <v>921</v>
      </c>
      <c r="C2400" s="3" t="str">
        <f>HYPERLINK("http://www.uniprot.org/uniprot/G7KJ79","tr|G7KJ79|G7KJ79_MEDTR")</f>
        <v>tr|G7KJ79|G7KJ79_MEDTR</v>
      </c>
      <c r="D2400" t="s">
        <v>3646</v>
      </c>
      <c r="E2400">
        <v>89.47</v>
      </c>
      <c r="F2400">
        <v>304</v>
      </c>
      <c r="G2400">
        <v>32</v>
      </c>
      <c r="H2400">
        <v>0</v>
      </c>
      <c r="I2400">
        <v>1</v>
      </c>
      <c r="J2400">
        <v>912</v>
      </c>
      <c r="K2400">
        <v>1</v>
      </c>
      <c r="L2400">
        <v>1</v>
      </c>
      <c r="M2400">
        <v>304</v>
      </c>
      <c r="N2400" t="s">
        <v>18</v>
      </c>
      <c r="O2400" s="1">
        <v>1.42069E-155</v>
      </c>
      <c r="P2400">
        <v>1428</v>
      </c>
    </row>
    <row r="2401" spans="1:16" x14ac:dyDescent="0.25">
      <c r="A2401" t="s">
        <v>3647</v>
      </c>
      <c r="B2401">
        <v>1233</v>
      </c>
      <c r="C2401" s="3" t="str">
        <f>HYPERLINK("http://www.uniprot.org/uniprot/G7IV59","tr|G7IV59|G7IV59_MEDTR")</f>
        <v>tr|G7IV59|G7IV59_MEDTR</v>
      </c>
      <c r="D2401" t="s">
        <v>3648</v>
      </c>
      <c r="E2401">
        <v>88.72</v>
      </c>
      <c r="F2401">
        <v>408</v>
      </c>
      <c r="G2401">
        <v>46</v>
      </c>
      <c r="H2401">
        <v>0</v>
      </c>
      <c r="I2401">
        <v>1</v>
      </c>
      <c r="J2401">
        <v>1224</v>
      </c>
      <c r="K2401">
        <v>1</v>
      </c>
      <c r="L2401">
        <v>1</v>
      </c>
      <c r="M2401">
        <v>402</v>
      </c>
      <c r="N2401" t="s">
        <v>18</v>
      </c>
      <c r="O2401">
        <v>0</v>
      </c>
      <c r="P2401">
        <v>1828</v>
      </c>
    </row>
    <row r="2402" spans="1:16" x14ac:dyDescent="0.25">
      <c r="A2402" t="s">
        <v>3649</v>
      </c>
      <c r="B2402">
        <v>375</v>
      </c>
      <c r="C2402" s="3" t="str">
        <f>HYPERLINK("http://www.uniprot.org/uniprot/G7JRZ8","tr|G7JRZ8|G7JRZ8_MEDTR")</f>
        <v>tr|G7JRZ8|G7JRZ8_MEDTR</v>
      </c>
      <c r="D2402" t="s">
        <v>3380</v>
      </c>
      <c r="E2402">
        <v>60.86</v>
      </c>
      <c r="F2402">
        <v>115</v>
      </c>
      <c r="G2402">
        <v>45</v>
      </c>
      <c r="H2402">
        <v>1</v>
      </c>
      <c r="I2402">
        <v>1</v>
      </c>
      <c r="J2402">
        <v>342</v>
      </c>
      <c r="K2402">
        <v>1</v>
      </c>
      <c r="L2402">
        <v>189</v>
      </c>
      <c r="M2402">
        <v>302</v>
      </c>
      <c r="N2402" t="s">
        <v>18</v>
      </c>
      <c r="O2402" s="1">
        <v>4.27744E-30</v>
      </c>
      <c r="P2402">
        <v>341</v>
      </c>
    </row>
    <row r="2403" spans="1:16" x14ac:dyDescent="0.25">
      <c r="A2403" t="s">
        <v>3650</v>
      </c>
      <c r="B2403">
        <v>423</v>
      </c>
      <c r="C2403" s="3" t="str">
        <f>HYPERLINK("http://www.uniprot.org/uniprot/I3ST34","tr|I3ST34|I3ST34_MEDTR")</f>
        <v>tr|I3ST34|I3ST34_MEDTR</v>
      </c>
      <c r="D2403" t="s">
        <v>22</v>
      </c>
      <c r="E2403">
        <v>74.81</v>
      </c>
      <c r="F2403">
        <v>135</v>
      </c>
      <c r="G2403">
        <v>34</v>
      </c>
      <c r="H2403">
        <v>3</v>
      </c>
      <c r="I2403">
        <v>1</v>
      </c>
      <c r="J2403">
        <v>396</v>
      </c>
      <c r="K2403">
        <v>1</v>
      </c>
      <c r="L2403">
        <v>1</v>
      </c>
      <c r="M2403">
        <v>129</v>
      </c>
      <c r="N2403" t="s">
        <v>18</v>
      </c>
      <c r="O2403" s="1">
        <v>2.4299100000000001E-44</v>
      </c>
      <c r="P2403">
        <v>464</v>
      </c>
    </row>
    <row r="2404" spans="1:16" x14ac:dyDescent="0.25">
      <c r="A2404" t="s">
        <v>3651</v>
      </c>
      <c r="B2404">
        <v>726</v>
      </c>
      <c r="C2404" s="3" t="str">
        <f>HYPERLINK("http://www.uniprot.org/uniprot/I3T3Y9","tr|I3T3Y9|I3T3Y9_MEDTR")</f>
        <v>tr|I3T3Y9|I3T3Y9_MEDTR</v>
      </c>
      <c r="D2404" t="s">
        <v>22</v>
      </c>
      <c r="E2404">
        <v>78.03</v>
      </c>
      <c r="F2404">
        <v>214</v>
      </c>
      <c r="G2404">
        <v>47</v>
      </c>
      <c r="H2404">
        <v>0</v>
      </c>
      <c r="I2404">
        <v>7</v>
      </c>
      <c r="J2404">
        <v>648</v>
      </c>
      <c r="K2404">
        <v>1</v>
      </c>
      <c r="L2404">
        <v>23</v>
      </c>
      <c r="M2404">
        <v>236</v>
      </c>
      <c r="N2404" t="s">
        <v>18</v>
      </c>
      <c r="O2404" s="1">
        <v>1.16508E-94</v>
      </c>
      <c r="P2404">
        <v>901</v>
      </c>
    </row>
    <row r="2405" spans="1:16" x14ac:dyDescent="0.25">
      <c r="A2405" t="s">
        <v>3652</v>
      </c>
      <c r="B2405">
        <v>3093</v>
      </c>
      <c r="C2405" s="3" t="str">
        <f>HYPERLINK("http://www.uniprot.org/uniprot/G7JCE8","tr|G7JCE8|G7JCE8_MEDTR")</f>
        <v>tr|G7JCE8|G7JCE8_MEDTR</v>
      </c>
      <c r="D2405" t="s">
        <v>3653</v>
      </c>
      <c r="E2405">
        <v>82.56</v>
      </c>
      <c r="F2405">
        <v>1044</v>
      </c>
      <c r="G2405">
        <v>182</v>
      </c>
      <c r="H2405">
        <v>14</v>
      </c>
      <c r="I2405">
        <v>1</v>
      </c>
      <c r="J2405">
        <v>3090</v>
      </c>
      <c r="K2405">
        <v>1</v>
      </c>
      <c r="L2405">
        <v>1</v>
      </c>
      <c r="M2405">
        <v>1025</v>
      </c>
      <c r="N2405" t="s">
        <v>18</v>
      </c>
      <c r="O2405">
        <v>0</v>
      </c>
      <c r="P2405">
        <v>4314</v>
      </c>
    </row>
    <row r="2406" spans="1:16" x14ac:dyDescent="0.25">
      <c r="A2406" t="s">
        <v>3654</v>
      </c>
      <c r="B2406">
        <v>579</v>
      </c>
      <c r="C2406" s="3" t="str">
        <f>HYPERLINK("http://www.uniprot.org/uniprot/I3SJT1","tr|I3SJT1|I3SJT1_MEDTR")</f>
        <v>tr|I3SJT1|I3SJT1_MEDTR</v>
      </c>
      <c r="D2406" t="s">
        <v>22</v>
      </c>
      <c r="E2406">
        <v>75.77</v>
      </c>
      <c r="F2406">
        <v>194</v>
      </c>
      <c r="G2406">
        <v>47</v>
      </c>
      <c r="H2406">
        <v>2</v>
      </c>
      <c r="I2406">
        <v>1</v>
      </c>
      <c r="J2406">
        <v>576</v>
      </c>
      <c r="K2406">
        <v>1</v>
      </c>
      <c r="L2406">
        <v>1</v>
      </c>
      <c r="M2406">
        <v>194</v>
      </c>
      <c r="N2406" t="s">
        <v>18</v>
      </c>
      <c r="O2406" s="1">
        <v>4.9101799999999998E-82</v>
      </c>
      <c r="P2406">
        <v>790</v>
      </c>
    </row>
    <row r="2407" spans="1:16" x14ac:dyDescent="0.25">
      <c r="A2407" t="s">
        <v>3655</v>
      </c>
      <c r="B2407">
        <v>957</v>
      </c>
      <c r="C2407" s="3" t="str">
        <f>HYPERLINK("http://www.uniprot.org/uniprot/I3SDT1","tr|I3SDT1|I3SDT1_MEDTR")</f>
        <v>tr|I3SDT1|I3SDT1_MEDTR</v>
      </c>
      <c r="D2407" t="s">
        <v>22</v>
      </c>
      <c r="E2407">
        <v>80.23</v>
      </c>
      <c r="F2407">
        <v>344</v>
      </c>
      <c r="G2407">
        <v>68</v>
      </c>
      <c r="H2407">
        <v>26</v>
      </c>
      <c r="I2407">
        <v>1</v>
      </c>
      <c r="J2407">
        <v>954</v>
      </c>
      <c r="K2407">
        <v>1</v>
      </c>
      <c r="L2407">
        <v>1</v>
      </c>
      <c r="M2407">
        <v>342</v>
      </c>
      <c r="N2407" t="s">
        <v>18</v>
      </c>
      <c r="O2407" s="1">
        <v>1.33678E-151</v>
      </c>
      <c r="P2407">
        <v>1394</v>
      </c>
    </row>
    <row r="2408" spans="1:16" x14ac:dyDescent="0.25">
      <c r="A2408" t="s">
        <v>3656</v>
      </c>
      <c r="B2408">
        <v>807</v>
      </c>
      <c r="C2408" s="3" t="str">
        <f>HYPERLINK("http://www.uniprot.org/uniprot/I1K159","tr|I1K159|I1K159_SOYBN")</f>
        <v>tr|I1K159|I1K159_SOYBN</v>
      </c>
      <c r="D2408" t="s">
        <v>28</v>
      </c>
      <c r="E2408">
        <v>75.92</v>
      </c>
      <c r="F2408">
        <v>216</v>
      </c>
      <c r="G2408">
        <v>52</v>
      </c>
      <c r="H2408">
        <v>3</v>
      </c>
      <c r="I2408">
        <v>1</v>
      </c>
      <c r="J2408">
        <v>639</v>
      </c>
      <c r="K2408">
        <v>1</v>
      </c>
      <c r="L2408">
        <v>1</v>
      </c>
      <c r="M2408">
        <v>214</v>
      </c>
      <c r="N2408" t="s">
        <v>18</v>
      </c>
      <c r="O2408" s="1">
        <v>2.2996599999999999E-84</v>
      </c>
      <c r="P2408">
        <v>813</v>
      </c>
    </row>
    <row r="2409" spans="1:16" x14ac:dyDescent="0.25">
      <c r="A2409" t="s">
        <v>3657</v>
      </c>
      <c r="B2409">
        <v>462</v>
      </c>
      <c r="C2409" s="3" t="str">
        <f>HYPERLINK("http://www.uniprot.org/uniprot/G7K6U0","tr|G7K6U0|G7K6U0_MEDTR")</f>
        <v>tr|G7K6U0|G7K6U0_MEDTR</v>
      </c>
      <c r="D2409" t="s">
        <v>3658</v>
      </c>
      <c r="E2409">
        <v>88.31</v>
      </c>
      <c r="F2409">
        <v>154</v>
      </c>
      <c r="G2409">
        <v>18</v>
      </c>
      <c r="H2409">
        <v>1</v>
      </c>
      <c r="I2409">
        <v>1</v>
      </c>
      <c r="J2409">
        <v>459</v>
      </c>
      <c r="K2409">
        <v>1</v>
      </c>
      <c r="L2409">
        <v>144</v>
      </c>
      <c r="M2409">
        <v>297</v>
      </c>
      <c r="N2409" t="s">
        <v>18</v>
      </c>
      <c r="O2409" s="1">
        <v>2.1824199999999999E-69</v>
      </c>
      <c r="P2409">
        <v>680</v>
      </c>
    </row>
    <row r="2410" spans="1:16" x14ac:dyDescent="0.25">
      <c r="A2410" t="s">
        <v>3659</v>
      </c>
      <c r="B2410">
        <v>600</v>
      </c>
      <c r="C2410" s="3" t="str">
        <f>HYPERLINK("http://www.uniprot.org/uniprot/I7DM20","tr|I7DM20|I7DM20_CICAR")</f>
        <v>tr|I7DM20|I7DM20_CICAR</v>
      </c>
      <c r="D2410" t="s">
        <v>3660</v>
      </c>
      <c r="E2410">
        <v>88.44</v>
      </c>
      <c r="F2410">
        <v>199</v>
      </c>
      <c r="G2410">
        <v>23</v>
      </c>
      <c r="H2410">
        <v>0</v>
      </c>
      <c r="I2410">
        <v>1</v>
      </c>
      <c r="J2410">
        <v>597</v>
      </c>
      <c r="K2410">
        <v>1</v>
      </c>
      <c r="L2410">
        <v>43</v>
      </c>
      <c r="M2410">
        <v>241</v>
      </c>
      <c r="N2410" t="s">
        <v>18</v>
      </c>
      <c r="O2410" s="1">
        <v>2.4996999999999999E-95</v>
      </c>
      <c r="P2410">
        <v>905</v>
      </c>
    </row>
    <row r="2411" spans="1:16" x14ac:dyDescent="0.25">
      <c r="A2411" t="s">
        <v>3661</v>
      </c>
      <c r="B2411">
        <v>660</v>
      </c>
      <c r="C2411" s="3" t="str">
        <f>HYPERLINK("http://www.uniprot.org/uniprot/K7MNX2","tr|K7MNX2|K7MNX2_SOYBN")</f>
        <v>tr|K7MNX2|K7MNX2_SOYBN</v>
      </c>
      <c r="D2411" t="s">
        <v>28</v>
      </c>
      <c r="E2411">
        <v>24.39</v>
      </c>
      <c r="F2411">
        <v>123</v>
      </c>
      <c r="G2411">
        <v>93</v>
      </c>
      <c r="H2411">
        <v>2</v>
      </c>
      <c r="I2411">
        <v>40</v>
      </c>
      <c r="J2411">
        <v>402</v>
      </c>
      <c r="K2411">
        <v>1</v>
      </c>
      <c r="L2411">
        <v>402</v>
      </c>
      <c r="M2411">
        <v>524</v>
      </c>
      <c r="N2411" t="s">
        <v>18</v>
      </c>
      <c r="O2411" s="1">
        <v>2.67671E-9</v>
      </c>
      <c r="P2411">
        <v>164</v>
      </c>
    </row>
    <row r="2412" spans="1:16" x14ac:dyDescent="0.25">
      <c r="A2412" t="s">
        <v>3662</v>
      </c>
      <c r="B2412">
        <v>285</v>
      </c>
      <c r="C2412" s="3" t="str">
        <f>HYPERLINK("http://www.uniprot.org/uniprot/C6T2Y3","tr|C6T2Y3|C6T2Y3_SOYBN")</f>
        <v>tr|C6T2Y3|C6T2Y3_SOYBN</v>
      </c>
      <c r="D2412" t="s">
        <v>210</v>
      </c>
      <c r="E2412">
        <v>90.66</v>
      </c>
      <c r="F2412">
        <v>75</v>
      </c>
      <c r="G2412">
        <v>7</v>
      </c>
      <c r="H2412">
        <v>0</v>
      </c>
      <c r="I2412">
        <v>1</v>
      </c>
      <c r="J2412">
        <v>225</v>
      </c>
      <c r="K2412">
        <v>1</v>
      </c>
      <c r="L2412">
        <v>1</v>
      </c>
      <c r="M2412">
        <v>75</v>
      </c>
      <c r="N2412" t="s">
        <v>18</v>
      </c>
      <c r="O2412" s="1">
        <v>3.0631399999999999E-31</v>
      </c>
      <c r="P2412">
        <v>351</v>
      </c>
    </row>
    <row r="2413" spans="1:16" x14ac:dyDescent="0.25">
      <c r="A2413" t="s">
        <v>3663</v>
      </c>
      <c r="B2413">
        <v>1464</v>
      </c>
      <c r="C2413" s="3" t="str">
        <f>HYPERLINK("http://www.uniprot.org/uniprot/I1J6H9","tr|I1J6H9|I1J6H9_SOYBN")</f>
        <v>tr|I1J6H9|I1J6H9_SOYBN</v>
      </c>
      <c r="D2413" t="s">
        <v>28</v>
      </c>
      <c r="E2413">
        <v>87.26</v>
      </c>
      <c r="F2413">
        <v>487</v>
      </c>
      <c r="G2413">
        <v>62</v>
      </c>
      <c r="H2413">
        <v>0</v>
      </c>
      <c r="I2413">
        <v>1</v>
      </c>
      <c r="J2413">
        <v>1461</v>
      </c>
      <c r="K2413">
        <v>1</v>
      </c>
      <c r="L2413">
        <v>212</v>
      </c>
      <c r="M2413">
        <v>698</v>
      </c>
      <c r="N2413" t="s">
        <v>18</v>
      </c>
      <c r="O2413">
        <v>0</v>
      </c>
      <c r="P2413">
        <v>2172</v>
      </c>
    </row>
    <row r="2414" spans="1:16" x14ac:dyDescent="0.25">
      <c r="A2414" t="s">
        <v>3664</v>
      </c>
      <c r="B2414">
        <v>432</v>
      </c>
      <c r="C2414" s="3" t="str">
        <f>HYPERLINK("http://www.uniprot.org/uniprot/Q39802","tr|Q39802|Q39802_SOYBN")</f>
        <v>tr|Q39802|Q39802_SOYBN</v>
      </c>
      <c r="D2414" t="s">
        <v>2295</v>
      </c>
      <c r="E2414">
        <v>88.23</v>
      </c>
      <c r="F2414">
        <v>51</v>
      </c>
      <c r="G2414">
        <v>6</v>
      </c>
      <c r="H2414">
        <v>0</v>
      </c>
      <c r="I2414">
        <v>148</v>
      </c>
      <c r="J2414">
        <v>300</v>
      </c>
      <c r="K2414">
        <v>1</v>
      </c>
      <c r="L2414">
        <v>53</v>
      </c>
      <c r="M2414">
        <v>103</v>
      </c>
      <c r="N2414" t="s">
        <v>18</v>
      </c>
      <c r="O2414" s="1">
        <v>4.1153100000000002E-20</v>
      </c>
      <c r="P2414">
        <v>255</v>
      </c>
    </row>
    <row r="2415" spans="1:16" x14ac:dyDescent="0.25">
      <c r="A2415" t="s">
        <v>3665</v>
      </c>
      <c r="B2415">
        <v>849</v>
      </c>
      <c r="C2415" s="3" t="str">
        <f>HYPERLINK("http://www.uniprot.org/uniprot/G7JDT8","tr|G7JDT8|G7JDT8_MEDTR")</f>
        <v>tr|G7JDT8|G7JDT8_MEDTR</v>
      </c>
      <c r="D2415" t="s">
        <v>3625</v>
      </c>
      <c r="E2415">
        <v>96.17</v>
      </c>
      <c r="F2415">
        <v>157</v>
      </c>
      <c r="G2415">
        <v>6</v>
      </c>
      <c r="H2415">
        <v>0</v>
      </c>
      <c r="I2415">
        <v>295</v>
      </c>
      <c r="J2415">
        <v>765</v>
      </c>
      <c r="K2415">
        <v>1</v>
      </c>
      <c r="L2415">
        <v>581</v>
      </c>
      <c r="M2415">
        <v>737</v>
      </c>
      <c r="N2415" t="s">
        <v>18</v>
      </c>
      <c r="O2415" s="1">
        <v>1.74685E-85</v>
      </c>
      <c r="P2415">
        <v>823</v>
      </c>
    </row>
    <row r="2416" spans="1:16" x14ac:dyDescent="0.25">
      <c r="A2416" t="s">
        <v>3666</v>
      </c>
      <c r="B2416">
        <v>2295</v>
      </c>
      <c r="C2416" s="3" t="str">
        <f>HYPERLINK("http://www.uniprot.org/uniprot/K7M9P2","tr|K7M9P2|K7M9P2_SOYBN")</f>
        <v>tr|K7M9P2|K7M9P2_SOYBN</v>
      </c>
      <c r="D2416" t="s">
        <v>28</v>
      </c>
      <c r="E2416">
        <v>79.239999999999995</v>
      </c>
      <c r="F2416">
        <v>795</v>
      </c>
      <c r="G2416">
        <v>165</v>
      </c>
      <c r="H2416">
        <v>33</v>
      </c>
      <c r="I2416">
        <v>1</v>
      </c>
      <c r="J2416">
        <v>2286</v>
      </c>
      <c r="K2416">
        <v>1</v>
      </c>
      <c r="L2416">
        <v>1</v>
      </c>
      <c r="M2416">
        <v>795</v>
      </c>
      <c r="N2416" t="s">
        <v>18</v>
      </c>
      <c r="O2416">
        <v>0</v>
      </c>
      <c r="P2416">
        <v>3258</v>
      </c>
    </row>
    <row r="2417" spans="1:16" x14ac:dyDescent="0.25">
      <c r="A2417" t="s">
        <v>3667</v>
      </c>
      <c r="B2417">
        <v>2562</v>
      </c>
      <c r="C2417" s="3" t="str">
        <f>HYPERLINK("http://www.uniprot.org/uniprot/G7IMD3","tr|G7IMD3|G7IMD3_MEDTR")</f>
        <v>tr|G7IMD3|G7IMD3_MEDTR</v>
      </c>
      <c r="D2417" t="s">
        <v>3668</v>
      </c>
      <c r="E2417">
        <v>82.65</v>
      </c>
      <c r="F2417">
        <v>905</v>
      </c>
      <c r="G2417">
        <v>157</v>
      </c>
      <c r="H2417">
        <v>52</v>
      </c>
      <c r="I2417">
        <v>1</v>
      </c>
      <c r="J2417">
        <v>2559</v>
      </c>
      <c r="K2417">
        <v>1</v>
      </c>
      <c r="L2417">
        <v>48</v>
      </c>
      <c r="M2417">
        <v>952</v>
      </c>
      <c r="N2417" t="s">
        <v>18</v>
      </c>
      <c r="O2417">
        <v>0</v>
      </c>
      <c r="P2417">
        <v>3788</v>
      </c>
    </row>
    <row r="2418" spans="1:16" x14ac:dyDescent="0.25">
      <c r="A2418" t="s">
        <v>3669</v>
      </c>
      <c r="B2418">
        <v>558</v>
      </c>
      <c r="C2418" s="3" t="str">
        <f>HYPERLINK("http://www.uniprot.org/uniprot/G7KEG5","tr|G7KEG5|G7KEG5_MEDTR")</f>
        <v>tr|G7KEG5|G7KEG5_MEDTR</v>
      </c>
      <c r="D2418" t="s">
        <v>3670</v>
      </c>
      <c r="E2418">
        <v>51.56</v>
      </c>
      <c r="F2418">
        <v>192</v>
      </c>
      <c r="G2418">
        <v>93</v>
      </c>
      <c r="H2418">
        <v>9</v>
      </c>
      <c r="I2418">
        <v>7</v>
      </c>
      <c r="J2418">
        <v>555</v>
      </c>
      <c r="K2418">
        <v>1</v>
      </c>
      <c r="L2418">
        <v>15</v>
      </c>
      <c r="M2418">
        <v>195</v>
      </c>
      <c r="N2418" t="s">
        <v>18</v>
      </c>
      <c r="O2418" s="1">
        <v>1.2646399999999999E-41</v>
      </c>
      <c r="P2418">
        <v>441</v>
      </c>
    </row>
    <row r="2419" spans="1:16" x14ac:dyDescent="0.25">
      <c r="A2419" t="s">
        <v>3671</v>
      </c>
      <c r="B2419">
        <v>714</v>
      </c>
      <c r="C2419" s="3" t="str">
        <f>HYPERLINK("http://www.uniprot.org/uniprot/K7MNX2","tr|K7MNX2|K7MNX2_SOYBN")</f>
        <v>tr|K7MNX2|K7MNX2_SOYBN</v>
      </c>
      <c r="D2419" t="s">
        <v>28</v>
      </c>
      <c r="E2419">
        <v>24.8</v>
      </c>
      <c r="F2419">
        <v>129</v>
      </c>
      <c r="G2419">
        <v>97</v>
      </c>
      <c r="H2419">
        <v>2</v>
      </c>
      <c r="I2419">
        <v>1</v>
      </c>
      <c r="J2419">
        <v>381</v>
      </c>
      <c r="K2419">
        <v>1</v>
      </c>
      <c r="L2419">
        <v>410</v>
      </c>
      <c r="M2419">
        <v>538</v>
      </c>
      <c r="N2419" t="s">
        <v>18</v>
      </c>
      <c r="O2419" s="1">
        <v>3.22732E-9</v>
      </c>
      <c r="P2419">
        <v>164</v>
      </c>
    </row>
    <row r="2420" spans="1:16" x14ac:dyDescent="0.25">
      <c r="A2420" t="s">
        <v>3672</v>
      </c>
      <c r="B2420">
        <v>249</v>
      </c>
      <c r="C2420" s="3" t="str">
        <f>HYPERLINK("http://www.uniprot.org/uniprot/G7K2Q7","tr|G7K2Q7|G7K2Q7_MEDTR")</f>
        <v>tr|G7K2Q7|G7K2Q7_MEDTR</v>
      </c>
      <c r="D2420" t="s">
        <v>3673</v>
      </c>
      <c r="E2420">
        <v>77.77</v>
      </c>
      <c r="F2420">
        <v>81</v>
      </c>
      <c r="G2420">
        <v>18</v>
      </c>
      <c r="H2420">
        <v>0</v>
      </c>
      <c r="I2420">
        <v>1</v>
      </c>
      <c r="J2420">
        <v>243</v>
      </c>
      <c r="K2420">
        <v>1</v>
      </c>
      <c r="L2420">
        <v>175</v>
      </c>
      <c r="M2420">
        <v>255</v>
      </c>
      <c r="N2420" t="s">
        <v>18</v>
      </c>
      <c r="O2420" s="1">
        <v>3.5301399999999998E-35</v>
      </c>
      <c r="P2420">
        <v>385</v>
      </c>
    </row>
    <row r="2421" spans="1:16" x14ac:dyDescent="0.25">
      <c r="A2421" t="s">
        <v>3674</v>
      </c>
      <c r="B2421">
        <v>2529</v>
      </c>
      <c r="C2421" s="3" t="str">
        <f>HYPERLINK("http://www.uniprot.org/uniprot/G7KSE5","tr|G7KSE5|G7KSE5_MEDTR")</f>
        <v>tr|G7KSE5|G7KSE5_MEDTR</v>
      </c>
      <c r="D2421" t="s">
        <v>3675</v>
      </c>
      <c r="E2421">
        <v>74.19</v>
      </c>
      <c r="F2421">
        <v>810</v>
      </c>
      <c r="G2421">
        <v>209</v>
      </c>
      <c r="H2421">
        <v>12</v>
      </c>
      <c r="I2421">
        <v>133</v>
      </c>
      <c r="J2421">
        <v>2526</v>
      </c>
      <c r="K2421">
        <v>1</v>
      </c>
      <c r="L2421">
        <v>39</v>
      </c>
      <c r="M2421">
        <v>848</v>
      </c>
      <c r="N2421" t="s">
        <v>18</v>
      </c>
      <c r="O2421">
        <v>0</v>
      </c>
      <c r="P2421">
        <v>2980</v>
      </c>
    </row>
    <row r="2422" spans="1:16" x14ac:dyDescent="0.25">
      <c r="A2422" t="s">
        <v>3676</v>
      </c>
      <c r="B2422">
        <v>3873</v>
      </c>
      <c r="C2422" s="3" t="str">
        <f>HYPERLINK("http://www.uniprot.org/uniprot/G7KYG2","tr|G7KYG2|G7KYG2_MEDTR")</f>
        <v>tr|G7KYG2|G7KYG2_MEDTR</v>
      </c>
      <c r="D2422" t="s">
        <v>3677</v>
      </c>
      <c r="E2422">
        <v>81.61</v>
      </c>
      <c r="F2422">
        <v>952</v>
      </c>
      <c r="G2422">
        <v>175</v>
      </c>
      <c r="H2422">
        <v>18</v>
      </c>
      <c r="I2422">
        <v>76</v>
      </c>
      <c r="J2422">
        <v>2877</v>
      </c>
      <c r="K2422">
        <v>1</v>
      </c>
      <c r="L2422">
        <v>2</v>
      </c>
      <c r="M2422">
        <v>953</v>
      </c>
      <c r="N2422" t="s">
        <v>18</v>
      </c>
      <c r="O2422">
        <v>0</v>
      </c>
      <c r="P2422">
        <v>4066</v>
      </c>
    </row>
    <row r="2423" spans="1:16" x14ac:dyDescent="0.25">
      <c r="A2423" t="s">
        <v>3678</v>
      </c>
      <c r="B2423">
        <v>390</v>
      </c>
      <c r="C2423" s="3" t="str">
        <f>HYPERLINK("http://www.uniprot.org/uniprot/G7IF50","tr|G7IF50|G7IF50_MEDTR")</f>
        <v>tr|G7IF50|G7IF50_MEDTR</v>
      </c>
      <c r="D2423" t="s">
        <v>3679</v>
      </c>
      <c r="E2423">
        <v>74.41</v>
      </c>
      <c r="F2423">
        <v>129</v>
      </c>
      <c r="G2423">
        <v>33</v>
      </c>
      <c r="H2423">
        <v>0</v>
      </c>
      <c r="I2423">
        <v>1</v>
      </c>
      <c r="J2423">
        <v>387</v>
      </c>
      <c r="K2423">
        <v>1</v>
      </c>
      <c r="L2423">
        <v>1</v>
      </c>
      <c r="M2423">
        <v>129</v>
      </c>
      <c r="N2423" t="s">
        <v>18</v>
      </c>
      <c r="O2423" s="1">
        <v>1.03891E-47</v>
      </c>
      <c r="P2423">
        <v>493</v>
      </c>
    </row>
    <row r="2424" spans="1:16" x14ac:dyDescent="0.25">
      <c r="A2424" t="s">
        <v>3680</v>
      </c>
      <c r="B2424">
        <v>1530</v>
      </c>
      <c r="C2424" s="3" t="str">
        <f>HYPERLINK("http://www.uniprot.org/uniprot/I1NFQ4","tr|I1NFQ4|I1NFQ4_SOYBN")</f>
        <v>tr|I1NFQ4|I1NFQ4_SOYBN</v>
      </c>
      <c r="D2424" t="s">
        <v>71</v>
      </c>
      <c r="E2424">
        <v>75.930000000000007</v>
      </c>
      <c r="F2424">
        <v>507</v>
      </c>
      <c r="G2424">
        <v>122</v>
      </c>
      <c r="H2424">
        <v>12</v>
      </c>
      <c r="I2424">
        <v>37</v>
      </c>
      <c r="J2424">
        <v>1521</v>
      </c>
      <c r="K2424">
        <v>1</v>
      </c>
      <c r="L2424">
        <v>61</v>
      </c>
      <c r="M2424">
        <v>567</v>
      </c>
      <c r="N2424" t="s">
        <v>18</v>
      </c>
      <c r="O2424">
        <v>0</v>
      </c>
      <c r="P2424">
        <v>1946</v>
      </c>
    </row>
    <row r="2425" spans="1:16" x14ac:dyDescent="0.25">
      <c r="A2425" t="s">
        <v>3681</v>
      </c>
      <c r="B2425">
        <v>1851</v>
      </c>
      <c r="C2425" s="3" t="str">
        <f>HYPERLINK("http://www.uniprot.org/uniprot/I1LCE1","tr|I1LCE1|I1LCE1_SOYBN")</f>
        <v>tr|I1LCE1|I1LCE1_SOYBN</v>
      </c>
      <c r="D2425" t="s">
        <v>28</v>
      </c>
      <c r="E2425">
        <v>76.209999999999994</v>
      </c>
      <c r="F2425">
        <v>618</v>
      </c>
      <c r="G2425">
        <v>147</v>
      </c>
      <c r="H2425">
        <v>2</v>
      </c>
      <c r="I2425">
        <v>1</v>
      </c>
      <c r="J2425">
        <v>1848</v>
      </c>
      <c r="K2425">
        <v>1</v>
      </c>
      <c r="L2425">
        <v>125</v>
      </c>
      <c r="M2425">
        <v>740</v>
      </c>
      <c r="N2425" t="s">
        <v>18</v>
      </c>
      <c r="O2425">
        <v>0</v>
      </c>
      <c r="P2425">
        <v>2512</v>
      </c>
    </row>
    <row r="2426" spans="1:16" x14ac:dyDescent="0.25">
      <c r="A2426" t="s">
        <v>3682</v>
      </c>
      <c r="B2426">
        <v>3663</v>
      </c>
      <c r="C2426" s="3" t="str">
        <f>HYPERLINK("http://www.uniprot.org/uniprot/I1M8K1","tr|I1M8K1|I1M8K1_SOYBN")</f>
        <v>tr|I1M8K1|I1M8K1_SOYBN</v>
      </c>
      <c r="D2426" t="s">
        <v>71</v>
      </c>
      <c r="E2426">
        <v>71.260000000000005</v>
      </c>
      <c r="F2426">
        <v>1225</v>
      </c>
      <c r="G2426">
        <v>352</v>
      </c>
      <c r="H2426">
        <v>6</v>
      </c>
      <c r="I2426">
        <v>1</v>
      </c>
      <c r="J2426">
        <v>3657</v>
      </c>
      <c r="K2426">
        <v>1</v>
      </c>
      <c r="L2426">
        <v>1</v>
      </c>
      <c r="M2426">
        <v>1202</v>
      </c>
      <c r="N2426" t="s">
        <v>18</v>
      </c>
      <c r="O2426">
        <v>0</v>
      </c>
      <c r="P2426">
        <v>4264</v>
      </c>
    </row>
    <row r="2427" spans="1:16" x14ac:dyDescent="0.25">
      <c r="A2427" t="s">
        <v>3683</v>
      </c>
      <c r="B2427">
        <v>612</v>
      </c>
      <c r="C2427" s="3" t="str">
        <f>HYPERLINK("http://www.uniprot.org/uniprot/I1J4E4","tr|I1J4E4|I1J4E4_SOYBN")</f>
        <v>tr|I1J4E4|I1J4E4_SOYBN</v>
      </c>
      <c r="D2427" t="s">
        <v>28</v>
      </c>
      <c r="E2427">
        <v>77.83</v>
      </c>
      <c r="F2427">
        <v>203</v>
      </c>
      <c r="G2427">
        <v>45</v>
      </c>
      <c r="H2427">
        <v>0</v>
      </c>
      <c r="I2427">
        <v>1</v>
      </c>
      <c r="J2427">
        <v>609</v>
      </c>
      <c r="K2427">
        <v>1</v>
      </c>
      <c r="L2427">
        <v>16</v>
      </c>
      <c r="M2427">
        <v>218</v>
      </c>
      <c r="N2427" t="s">
        <v>18</v>
      </c>
      <c r="O2427" s="1">
        <v>8.5799100000000003E-86</v>
      </c>
      <c r="P2427">
        <v>823</v>
      </c>
    </row>
    <row r="2428" spans="1:16" x14ac:dyDescent="0.25">
      <c r="A2428" t="s">
        <v>3684</v>
      </c>
      <c r="B2428">
        <v>360</v>
      </c>
      <c r="C2428" s="3" t="str">
        <f>HYPERLINK("http://www.uniprot.org/uniprot/G7IV58","tr|G7IV58|G7IV58_MEDTR")</f>
        <v>tr|G7IV58|G7IV58_MEDTR</v>
      </c>
      <c r="D2428" t="s">
        <v>3685</v>
      </c>
      <c r="E2428">
        <v>93.96</v>
      </c>
      <c r="F2428">
        <v>116</v>
      </c>
      <c r="G2428">
        <v>7</v>
      </c>
      <c r="H2428">
        <v>0</v>
      </c>
      <c r="I2428">
        <v>1</v>
      </c>
      <c r="J2428">
        <v>348</v>
      </c>
      <c r="K2428">
        <v>1</v>
      </c>
      <c r="L2428">
        <v>27</v>
      </c>
      <c r="M2428">
        <v>142</v>
      </c>
      <c r="N2428" t="s">
        <v>18</v>
      </c>
      <c r="O2428" s="1">
        <v>9.4739800000000002E-57</v>
      </c>
      <c r="P2428">
        <v>571</v>
      </c>
    </row>
    <row r="2429" spans="1:16" x14ac:dyDescent="0.25">
      <c r="A2429" t="s">
        <v>3686</v>
      </c>
      <c r="B2429">
        <v>393</v>
      </c>
      <c r="C2429" s="3" t="str">
        <f>HYPERLINK("http://www.uniprot.org/uniprot/G7JRZ8","tr|G7JRZ8|G7JRZ8_MEDTR")</f>
        <v>tr|G7JRZ8|G7JRZ8_MEDTR</v>
      </c>
      <c r="D2429" t="s">
        <v>3380</v>
      </c>
      <c r="E2429">
        <v>62.12</v>
      </c>
      <c r="F2429">
        <v>132</v>
      </c>
      <c r="G2429">
        <v>50</v>
      </c>
      <c r="H2429">
        <v>2</v>
      </c>
      <c r="I2429">
        <v>1</v>
      </c>
      <c r="J2429">
        <v>390</v>
      </c>
      <c r="K2429">
        <v>1</v>
      </c>
      <c r="L2429">
        <v>187</v>
      </c>
      <c r="M2429">
        <v>317</v>
      </c>
      <c r="N2429" t="s">
        <v>18</v>
      </c>
      <c r="O2429" s="1">
        <v>3.6870800000000001E-37</v>
      </c>
      <c r="P2429">
        <v>402</v>
      </c>
    </row>
    <row r="2430" spans="1:16" x14ac:dyDescent="0.25">
      <c r="A2430" t="s">
        <v>3687</v>
      </c>
      <c r="B2430">
        <v>1854</v>
      </c>
      <c r="C2430" s="3" t="str">
        <f>HYPERLINK("http://www.uniprot.org/uniprot/D7UPI4","tr|D7UPI4|D7UPI4_LOTJA")</f>
        <v>tr|D7UPI4|D7UPI4_LOTJA</v>
      </c>
      <c r="D2430" t="s">
        <v>3688</v>
      </c>
      <c r="E2430">
        <v>72.36</v>
      </c>
      <c r="F2430">
        <v>626</v>
      </c>
      <c r="G2430">
        <v>173</v>
      </c>
      <c r="H2430">
        <v>9</v>
      </c>
      <c r="I2430">
        <v>1</v>
      </c>
      <c r="J2430">
        <v>1851</v>
      </c>
      <c r="K2430">
        <v>1</v>
      </c>
      <c r="L2430">
        <v>1</v>
      </c>
      <c r="M2430">
        <v>623</v>
      </c>
      <c r="N2430" t="s">
        <v>18</v>
      </c>
      <c r="O2430">
        <v>0</v>
      </c>
      <c r="P2430">
        <v>2268</v>
      </c>
    </row>
    <row r="2431" spans="1:16" x14ac:dyDescent="0.25">
      <c r="A2431" t="s">
        <v>3689</v>
      </c>
      <c r="B2431">
        <v>393</v>
      </c>
      <c r="C2431" s="3" t="str">
        <f>HYPERLINK("http://www.uniprot.org/uniprot/B7FHH4","tr|B7FHH4|B7FHH4_MEDTR")</f>
        <v>tr|B7FHH4|B7FHH4_MEDTR</v>
      </c>
      <c r="D2431" t="s">
        <v>3690</v>
      </c>
      <c r="E2431">
        <v>96.15</v>
      </c>
      <c r="F2431">
        <v>130</v>
      </c>
      <c r="G2431">
        <v>5</v>
      </c>
      <c r="H2431">
        <v>0</v>
      </c>
      <c r="I2431">
        <v>1</v>
      </c>
      <c r="J2431">
        <v>390</v>
      </c>
      <c r="K2431">
        <v>1</v>
      </c>
      <c r="L2431">
        <v>1</v>
      </c>
      <c r="M2431">
        <v>130</v>
      </c>
      <c r="N2431" t="s">
        <v>18</v>
      </c>
      <c r="O2431" s="1">
        <v>2.45032E-65</v>
      </c>
      <c r="P2431">
        <v>645</v>
      </c>
    </row>
    <row r="2432" spans="1:16" x14ac:dyDescent="0.25">
      <c r="A2432" t="s">
        <v>3691</v>
      </c>
      <c r="B2432">
        <v>681</v>
      </c>
      <c r="C2432" s="3" t="str">
        <f>HYPERLINK("http://www.uniprot.org/uniprot/G7JCE1","tr|G7JCE1|G7JCE1_MEDTR")</f>
        <v>tr|G7JCE1|G7JCE1_MEDTR</v>
      </c>
      <c r="D2432" t="s">
        <v>3692</v>
      </c>
      <c r="E2432">
        <v>80.239999999999995</v>
      </c>
      <c r="F2432">
        <v>162</v>
      </c>
      <c r="G2432">
        <v>32</v>
      </c>
      <c r="H2432">
        <v>3</v>
      </c>
      <c r="I2432">
        <v>1</v>
      </c>
      <c r="J2432">
        <v>477</v>
      </c>
      <c r="K2432">
        <v>1</v>
      </c>
      <c r="L2432">
        <v>146</v>
      </c>
      <c r="M2432">
        <v>307</v>
      </c>
      <c r="N2432" t="s">
        <v>18</v>
      </c>
      <c r="O2432" s="1">
        <v>8.6034400000000005E-70</v>
      </c>
      <c r="P2432">
        <v>686</v>
      </c>
    </row>
    <row r="2433" spans="1:16" x14ac:dyDescent="0.25">
      <c r="A2433" t="s">
        <v>3693</v>
      </c>
      <c r="B2433">
        <v>2043</v>
      </c>
      <c r="C2433" s="3" t="str">
        <f>HYPERLINK("http://www.uniprot.org/uniprot/I1NGM0","tr|I1NGM0|I1NGM0_SOYBN")</f>
        <v>tr|I1NGM0|I1NGM0_SOYBN</v>
      </c>
      <c r="D2433" t="s">
        <v>71</v>
      </c>
      <c r="E2433">
        <v>83.17</v>
      </c>
      <c r="F2433">
        <v>535</v>
      </c>
      <c r="G2433">
        <v>90</v>
      </c>
      <c r="H2433">
        <v>0</v>
      </c>
      <c r="I2433">
        <v>310</v>
      </c>
      <c r="J2433">
        <v>1914</v>
      </c>
      <c r="K2433">
        <v>1</v>
      </c>
      <c r="L2433">
        <v>112</v>
      </c>
      <c r="M2433">
        <v>646</v>
      </c>
      <c r="N2433" t="s">
        <v>18</v>
      </c>
      <c r="O2433">
        <v>0</v>
      </c>
      <c r="P2433">
        <v>2304</v>
      </c>
    </row>
    <row r="2434" spans="1:16" x14ac:dyDescent="0.25">
      <c r="A2434" t="s">
        <v>3694</v>
      </c>
      <c r="B2434">
        <v>2319</v>
      </c>
      <c r="C2434" s="3" t="str">
        <f>HYPERLINK("http://www.uniprot.org/uniprot/G7JHT7","tr|G7JHT7|G7JHT7_MEDTR")</f>
        <v>tr|G7JHT7|G7JHT7_MEDTR</v>
      </c>
      <c r="D2434" t="s">
        <v>3695</v>
      </c>
      <c r="E2434">
        <v>71.010000000000005</v>
      </c>
      <c r="F2434">
        <v>790</v>
      </c>
      <c r="G2434">
        <v>229</v>
      </c>
      <c r="H2434">
        <v>43</v>
      </c>
      <c r="I2434">
        <v>73</v>
      </c>
      <c r="J2434">
        <v>2313</v>
      </c>
      <c r="K2434">
        <v>1</v>
      </c>
      <c r="L2434">
        <v>23</v>
      </c>
      <c r="M2434">
        <v>808</v>
      </c>
      <c r="N2434" t="s">
        <v>18</v>
      </c>
      <c r="O2434">
        <v>0</v>
      </c>
      <c r="P2434">
        <v>2655</v>
      </c>
    </row>
    <row r="2435" spans="1:16" x14ac:dyDescent="0.25">
      <c r="A2435" t="s">
        <v>3696</v>
      </c>
      <c r="B2435">
        <v>1542</v>
      </c>
      <c r="C2435" s="3" t="str">
        <f>HYPERLINK("http://www.uniprot.org/uniprot/I1K160","tr|I1K160|I1K160_SOYBN")</f>
        <v>tr|I1K160|I1K160_SOYBN</v>
      </c>
      <c r="D2435" t="s">
        <v>71</v>
      </c>
      <c r="E2435">
        <v>85.01</v>
      </c>
      <c r="F2435">
        <v>514</v>
      </c>
      <c r="G2435">
        <v>77</v>
      </c>
      <c r="H2435">
        <v>8</v>
      </c>
      <c r="I2435">
        <v>1</v>
      </c>
      <c r="J2435">
        <v>1518</v>
      </c>
      <c r="K2435">
        <v>1</v>
      </c>
      <c r="L2435">
        <v>1</v>
      </c>
      <c r="M2435">
        <v>505</v>
      </c>
      <c r="N2435" t="s">
        <v>18</v>
      </c>
      <c r="O2435">
        <v>0</v>
      </c>
      <c r="P2435">
        <v>2273</v>
      </c>
    </row>
    <row r="2436" spans="1:16" x14ac:dyDescent="0.25">
      <c r="A2436" t="s">
        <v>3697</v>
      </c>
      <c r="B2436">
        <v>750</v>
      </c>
      <c r="C2436" s="3" t="str">
        <f>HYPERLINK("http://www.uniprot.org/uniprot/I1LSY9","tr|I1LSY9|I1LSY9_SOYBN")</f>
        <v>tr|I1LSY9|I1LSY9_SOYBN</v>
      </c>
      <c r="D2436" t="s">
        <v>28</v>
      </c>
      <c r="E2436">
        <v>64.31</v>
      </c>
      <c r="F2436">
        <v>255</v>
      </c>
      <c r="G2436">
        <v>91</v>
      </c>
      <c r="H2436">
        <v>11</v>
      </c>
      <c r="I2436">
        <v>13</v>
      </c>
      <c r="J2436">
        <v>744</v>
      </c>
      <c r="K2436">
        <v>1</v>
      </c>
      <c r="L2436">
        <v>4</v>
      </c>
      <c r="M2436">
        <v>254</v>
      </c>
      <c r="N2436" t="s">
        <v>18</v>
      </c>
      <c r="O2436" s="1">
        <v>9.5293100000000002E-79</v>
      </c>
      <c r="P2436">
        <v>764</v>
      </c>
    </row>
    <row r="2437" spans="1:16" x14ac:dyDescent="0.25">
      <c r="A2437" t="s">
        <v>3698</v>
      </c>
      <c r="B2437">
        <v>183</v>
      </c>
      <c r="C2437" s="3" t="str">
        <f>HYPERLINK("http://www.uniprot.org/uniprot/G7K6U0","tr|G7K6U0|G7K6U0_MEDTR")</f>
        <v>tr|G7K6U0|G7K6U0_MEDTR</v>
      </c>
      <c r="D2437" t="s">
        <v>3658</v>
      </c>
      <c r="E2437">
        <v>96.61</v>
      </c>
      <c r="F2437">
        <v>59</v>
      </c>
      <c r="G2437">
        <v>2</v>
      </c>
      <c r="H2437">
        <v>0</v>
      </c>
      <c r="I2437">
        <v>1</v>
      </c>
      <c r="J2437">
        <v>177</v>
      </c>
      <c r="K2437">
        <v>1</v>
      </c>
      <c r="L2437">
        <v>82</v>
      </c>
      <c r="M2437">
        <v>140</v>
      </c>
      <c r="N2437" t="s">
        <v>18</v>
      </c>
      <c r="O2437" s="1">
        <v>1.54406E-22</v>
      </c>
      <c r="P2437">
        <v>276</v>
      </c>
    </row>
    <row r="2438" spans="1:16" x14ac:dyDescent="0.25">
      <c r="A2438" t="s">
        <v>3699</v>
      </c>
      <c r="B2438">
        <v>774</v>
      </c>
      <c r="C2438" s="3" t="str">
        <f>HYPERLINK("http://www.uniprot.org/uniprot/G7ZXK0","tr|G7ZXK0|G7ZXK0_MEDTR")</f>
        <v>tr|G7ZXK0|G7ZXK0_MEDTR</v>
      </c>
      <c r="D2438" t="s">
        <v>2001</v>
      </c>
      <c r="E2438">
        <v>75.28</v>
      </c>
      <c r="F2438">
        <v>267</v>
      </c>
      <c r="G2438">
        <v>66</v>
      </c>
      <c r="H2438">
        <v>16</v>
      </c>
      <c r="I2438">
        <v>1</v>
      </c>
      <c r="J2438">
        <v>753</v>
      </c>
      <c r="K2438">
        <v>1</v>
      </c>
      <c r="L2438">
        <v>210</v>
      </c>
      <c r="M2438">
        <v>471</v>
      </c>
      <c r="N2438" t="s">
        <v>18</v>
      </c>
      <c r="O2438" s="1">
        <v>3.4933899999999998E-103</v>
      </c>
      <c r="P2438">
        <v>975</v>
      </c>
    </row>
    <row r="2439" spans="1:16" x14ac:dyDescent="0.25">
      <c r="A2439" t="s">
        <v>3700</v>
      </c>
      <c r="B2439">
        <v>1317</v>
      </c>
      <c r="C2439" s="3" t="str">
        <f>HYPERLINK("http://www.uniprot.org/uniprot/G7I2F3","tr|G7I2F3|G7I2F3_MEDTR")</f>
        <v>tr|G7I2F3|G7I2F3_MEDTR</v>
      </c>
      <c r="D2439" t="s">
        <v>257</v>
      </c>
      <c r="E2439">
        <v>39.14</v>
      </c>
      <c r="F2439">
        <v>258</v>
      </c>
      <c r="G2439">
        <v>157</v>
      </c>
      <c r="H2439">
        <v>35</v>
      </c>
      <c r="I2439">
        <v>601</v>
      </c>
      <c r="J2439">
        <v>1269</v>
      </c>
      <c r="K2439">
        <v>1</v>
      </c>
      <c r="L2439">
        <v>157</v>
      </c>
      <c r="M2439">
        <v>408</v>
      </c>
      <c r="N2439" t="s">
        <v>18</v>
      </c>
      <c r="O2439" s="1">
        <v>4.5408400000000003E-32</v>
      </c>
      <c r="P2439">
        <v>365</v>
      </c>
    </row>
    <row r="2440" spans="1:16" x14ac:dyDescent="0.25">
      <c r="A2440" t="s">
        <v>3701</v>
      </c>
      <c r="B2440">
        <v>285</v>
      </c>
      <c r="C2440" s="3" t="str">
        <f>HYPERLINK("http://www.uniprot.org/uniprot/C6T2Y3","tr|C6T2Y3|C6T2Y3_SOYBN")</f>
        <v>tr|C6T2Y3|C6T2Y3_SOYBN</v>
      </c>
      <c r="D2440" t="s">
        <v>210</v>
      </c>
      <c r="E2440">
        <v>90.66</v>
      </c>
      <c r="F2440">
        <v>75</v>
      </c>
      <c r="G2440">
        <v>7</v>
      </c>
      <c r="H2440">
        <v>0</v>
      </c>
      <c r="I2440">
        <v>1</v>
      </c>
      <c r="J2440">
        <v>225</v>
      </c>
      <c r="K2440">
        <v>1</v>
      </c>
      <c r="L2440">
        <v>1</v>
      </c>
      <c r="M2440">
        <v>75</v>
      </c>
      <c r="N2440" t="s">
        <v>18</v>
      </c>
      <c r="O2440" s="1">
        <v>3.0631399999999999E-31</v>
      </c>
      <c r="P2440">
        <v>351</v>
      </c>
    </row>
    <row r="2441" spans="1:16" x14ac:dyDescent="0.25">
      <c r="A2441" t="s">
        <v>3702</v>
      </c>
      <c r="B2441">
        <v>1695</v>
      </c>
      <c r="C2441" s="3" t="str">
        <f>HYPERLINK("http://www.uniprot.org/uniprot/K7LI76","tr|K7LI76|K7LI76_SOYBN")</f>
        <v>tr|K7LI76|K7LI76_SOYBN</v>
      </c>
      <c r="D2441" t="s">
        <v>28</v>
      </c>
      <c r="E2441">
        <v>44.02</v>
      </c>
      <c r="F2441">
        <v>452</v>
      </c>
      <c r="G2441">
        <v>253</v>
      </c>
      <c r="H2441">
        <v>5</v>
      </c>
      <c r="I2441">
        <v>238</v>
      </c>
      <c r="J2441">
        <v>1578</v>
      </c>
      <c r="K2441">
        <v>1</v>
      </c>
      <c r="L2441">
        <v>1</v>
      </c>
      <c r="M2441">
        <v>408</v>
      </c>
      <c r="N2441" t="s">
        <v>18</v>
      </c>
      <c r="O2441" s="1">
        <v>5.1439899999999999E-98</v>
      </c>
      <c r="P2441">
        <v>935</v>
      </c>
    </row>
    <row r="2442" spans="1:16" x14ac:dyDescent="0.25">
      <c r="A2442" t="s">
        <v>3703</v>
      </c>
      <c r="B2442">
        <v>585</v>
      </c>
      <c r="C2442" s="3" t="str">
        <f>HYPERLINK("http://www.uniprot.org/uniprot/Q39802","tr|Q39802|Q39802_SOYBN")</f>
        <v>tr|Q39802|Q39802_SOYBN</v>
      </c>
      <c r="D2442" t="s">
        <v>2295</v>
      </c>
      <c r="E2442">
        <v>72.680000000000007</v>
      </c>
      <c r="F2442">
        <v>194</v>
      </c>
      <c r="G2442">
        <v>53</v>
      </c>
      <c r="H2442">
        <v>1</v>
      </c>
      <c r="I2442">
        <v>1</v>
      </c>
      <c r="J2442">
        <v>579</v>
      </c>
      <c r="K2442">
        <v>1</v>
      </c>
      <c r="L2442">
        <v>83</v>
      </c>
      <c r="M2442">
        <v>275</v>
      </c>
      <c r="N2442" t="s">
        <v>18</v>
      </c>
      <c r="O2442" s="1">
        <v>4.5058900000000002E-75</v>
      </c>
      <c r="P2442">
        <v>730</v>
      </c>
    </row>
    <row r="2443" spans="1:16" x14ac:dyDescent="0.25">
      <c r="A2443" t="s">
        <v>3704</v>
      </c>
      <c r="B2443">
        <v>1935</v>
      </c>
      <c r="C2443" s="3" t="str">
        <f>HYPERLINK("http://www.uniprot.org/uniprot/G7I2H0","tr|G7I2H0|G7I2H0_MEDTR")</f>
        <v>tr|G7I2H0|G7I2H0_MEDTR</v>
      </c>
      <c r="D2443" t="s">
        <v>144</v>
      </c>
      <c r="E2443">
        <v>32.9</v>
      </c>
      <c r="F2443">
        <v>310</v>
      </c>
      <c r="G2443">
        <v>208</v>
      </c>
      <c r="H2443">
        <v>1</v>
      </c>
      <c r="I2443">
        <v>964</v>
      </c>
      <c r="J2443">
        <v>1890</v>
      </c>
      <c r="K2443">
        <v>1</v>
      </c>
      <c r="L2443">
        <v>27</v>
      </c>
      <c r="M2443">
        <v>285</v>
      </c>
      <c r="N2443" t="s">
        <v>18</v>
      </c>
      <c r="O2443" s="1">
        <v>4.4453700000000001E-32</v>
      </c>
      <c r="P2443">
        <v>367</v>
      </c>
    </row>
    <row r="2444" spans="1:16" x14ac:dyDescent="0.25">
      <c r="A2444" t="s">
        <v>3705</v>
      </c>
      <c r="B2444">
        <v>1287</v>
      </c>
      <c r="C2444" s="3" t="str">
        <f>HYPERLINK("http://www.uniprot.org/uniprot/I1MDS7","tr|I1MDS7|I1MDS7_SOYBN")</f>
        <v>tr|I1MDS7|I1MDS7_SOYBN</v>
      </c>
      <c r="D2444" t="s">
        <v>28</v>
      </c>
      <c r="E2444">
        <v>88.08</v>
      </c>
      <c r="F2444">
        <v>428</v>
      </c>
      <c r="G2444">
        <v>51</v>
      </c>
      <c r="H2444">
        <v>0</v>
      </c>
      <c r="I2444">
        <v>1</v>
      </c>
      <c r="J2444">
        <v>1284</v>
      </c>
      <c r="K2444">
        <v>1</v>
      </c>
      <c r="L2444">
        <v>1</v>
      </c>
      <c r="M2444">
        <v>427</v>
      </c>
      <c r="N2444" t="s">
        <v>18</v>
      </c>
      <c r="O2444">
        <v>0</v>
      </c>
      <c r="P2444">
        <v>1956</v>
      </c>
    </row>
    <row r="2445" spans="1:16" x14ac:dyDescent="0.25">
      <c r="A2445" t="s">
        <v>3706</v>
      </c>
      <c r="B2445">
        <v>1170</v>
      </c>
      <c r="C2445" s="3" t="str">
        <f>HYPERLINK("http://www.uniprot.org/uniprot/G7IME0","tr|G7IME0|G7IME0_MEDTR")</f>
        <v>tr|G7IME0|G7IME0_MEDTR</v>
      </c>
      <c r="D2445" t="s">
        <v>3707</v>
      </c>
      <c r="E2445">
        <v>89.21</v>
      </c>
      <c r="F2445">
        <v>371</v>
      </c>
      <c r="G2445">
        <v>40</v>
      </c>
      <c r="H2445">
        <v>0</v>
      </c>
      <c r="I2445">
        <v>55</v>
      </c>
      <c r="J2445">
        <v>1167</v>
      </c>
      <c r="K2445">
        <v>1</v>
      </c>
      <c r="L2445">
        <v>75</v>
      </c>
      <c r="M2445">
        <v>430</v>
      </c>
      <c r="N2445" t="s">
        <v>18</v>
      </c>
      <c r="O2445">
        <v>0</v>
      </c>
      <c r="P2445">
        <v>1749</v>
      </c>
    </row>
    <row r="2446" spans="1:16" x14ac:dyDescent="0.25">
      <c r="A2446" t="s">
        <v>3708</v>
      </c>
      <c r="B2446">
        <v>1008</v>
      </c>
      <c r="C2446" s="3" t="str">
        <f>HYPERLINK("http://www.uniprot.org/uniprot/A2Q2T1","tr|A2Q2T1|A2Q2T1_MEDTR")</f>
        <v>tr|A2Q2T1|A2Q2T1_MEDTR</v>
      </c>
      <c r="D2446" t="s">
        <v>337</v>
      </c>
      <c r="E2446">
        <v>79.41</v>
      </c>
      <c r="F2446">
        <v>340</v>
      </c>
      <c r="G2446">
        <v>70</v>
      </c>
      <c r="H2446">
        <v>18</v>
      </c>
      <c r="I2446">
        <v>4</v>
      </c>
      <c r="J2446">
        <v>969</v>
      </c>
      <c r="K2446">
        <v>1</v>
      </c>
      <c r="L2446">
        <v>138</v>
      </c>
      <c r="M2446">
        <v>477</v>
      </c>
      <c r="N2446" t="s">
        <v>18</v>
      </c>
      <c r="O2446" s="1">
        <v>2.7369899999999998E-150</v>
      </c>
      <c r="P2446">
        <v>1383</v>
      </c>
    </row>
    <row r="2447" spans="1:16" x14ac:dyDescent="0.25">
      <c r="A2447" t="s">
        <v>3709</v>
      </c>
      <c r="B2447">
        <v>633</v>
      </c>
      <c r="C2447" s="3" t="str">
        <f>HYPERLINK("http://www.uniprot.org/uniprot/G7KEH1","tr|G7KEH1|G7KEH1_MEDTR")</f>
        <v>tr|G7KEH1|G7KEH1_MEDTR</v>
      </c>
      <c r="D2447" t="s">
        <v>3710</v>
      </c>
      <c r="E2447">
        <v>91.91</v>
      </c>
      <c r="F2447">
        <v>198</v>
      </c>
      <c r="G2447">
        <v>16</v>
      </c>
      <c r="H2447">
        <v>0</v>
      </c>
      <c r="I2447">
        <v>1</v>
      </c>
      <c r="J2447">
        <v>594</v>
      </c>
      <c r="K2447">
        <v>1</v>
      </c>
      <c r="L2447">
        <v>3</v>
      </c>
      <c r="M2447">
        <v>200</v>
      </c>
      <c r="N2447" t="s">
        <v>18</v>
      </c>
      <c r="O2447" s="1">
        <v>1.1693000000000001E-104</v>
      </c>
      <c r="P2447">
        <v>986</v>
      </c>
    </row>
    <row r="2448" spans="1:16" x14ac:dyDescent="0.25">
      <c r="A2448" t="s">
        <v>3711</v>
      </c>
      <c r="B2448">
        <v>1617</v>
      </c>
      <c r="C2448" s="3" t="str">
        <f>HYPERLINK("http://www.uniprot.org/uniprot/G7I2H0","tr|G7I2H0|G7I2H0_MEDTR")</f>
        <v>tr|G7I2H0|G7I2H0_MEDTR</v>
      </c>
      <c r="D2448" t="s">
        <v>144</v>
      </c>
      <c r="E2448">
        <v>30.53</v>
      </c>
      <c r="F2448">
        <v>298</v>
      </c>
      <c r="G2448">
        <v>207</v>
      </c>
      <c r="H2448">
        <v>15</v>
      </c>
      <c r="I2448">
        <v>625</v>
      </c>
      <c r="J2448">
        <v>1473</v>
      </c>
      <c r="K2448">
        <v>1</v>
      </c>
      <c r="L2448">
        <v>30</v>
      </c>
      <c r="M2448">
        <v>313</v>
      </c>
      <c r="N2448" t="s">
        <v>18</v>
      </c>
      <c r="O2448" s="1">
        <v>9.6070999999999998E-22</v>
      </c>
      <c r="P2448">
        <v>277</v>
      </c>
    </row>
    <row r="2449" spans="1:16" x14ac:dyDescent="0.25">
      <c r="A2449" t="s">
        <v>3712</v>
      </c>
      <c r="B2449">
        <v>849</v>
      </c>
      <c r="C2449" s="3" t="str">
        <f>HYPERLINK("http://www.uniprot.org/uniprot/G7K1H8","tr|G7K1H8|G7K1H8_MEDTR")</f>
        <v>tr|G7K1H8|G7K1H8_MEDTR</v>
      </c>
      <c r="D2449" t="s">
        <v>3713</v>
      </c>
      <c r="E2449">
        <v>78.36</v>
      </c>
      <c r="F2449">
        <v>282</v>
      </c>
      <c r="G2449">
        <v>61</v>
      </c>
      <c r="H2449">
        <v>0</v>
      </c>
      <c r="I2449">
        <v>1</v>
      </c>
      <c r="J2449">
        <v>846</v>
      </c>
      <c r="K2449">
        <v>1</v>
      </c>
      <c r="L2449">
        <v>96</v>
      </c>
      <c r="M2449">
        <v>368</v>
      </c>
      <c r="N2449" t="s">
        <v>18</v>
      </c>
      <c r="O2449" s="1">
        <v>1.4158200000000001E-119</v>
      </c>
      <c r="P2449">
        <v>1117</v>
      </c>
    </row>
    <row r="2450" spans="1:16" x14ac:dyDescent="0.25">
      <c r="A2450" t="s">
        <v>3714</v>
      </c>
      <c r="B2450">
        <v>2217</v>
      </c>
      <c r="C2450" s="3" t="str">
        <f>HYPERLINK("http://www.uniprot.org/uniprot/G7KSE4","tr|G7KSE4|G7KSE4_MEDTR")</f>
        <v>tr|G7KSE4|G7KSE4_MEDTR</v>
      </c>
      <c r="D2450" t="s">
        <v>3715</v>
      </c>
      <c r="E2450">
        <v>81.62</v>
      </c>
      <c r="F2450">
        <v>740</v>
      </c>
      <c r="G2450">
        <v>136</v>
      </c>
      <c r="H2450">
        <v>4</v>
      </c>
      <c r="I2450">
        <v>7</v>
      </c>
      <c r="J2450">
        <v>2214</v>
      </c>
      <c r="K2450">
        <v>1</v>
      </c>
      <c r="L2450">
        <v>7</v>
      </c>
      <c r="M2450">
        <v>742</v>
      </c>
      <c r="N2450" t="s">
        <v>18</v>
      </c>
      <c r="O2450">
        <v>0</v>
      </c>
      <c r="P2450">
        <v>3173</v>
      </c>
    </row>
    <row r="2451" spans="1:16" x14ac:dyDescent="0.25">
      <c r="A2451" t="s">
        <v>3716</v>
      </c>
      <c r="B2451">
        <v>1830</v>
      </c>
      <c r="C2451" s="3" t="str">
        <f>HYPERLINK("http://www.uniprot.org/uniprot/G7KYH2","tr|G7KYH2|G7KYH2_MEDTR")</f>
        <v>tr|G7KYH2|G7KYH2_MEDTR</v>
      </c>
      <c r="D2451" t="s">
        <v>3717</v>
      </c>
      <c r="E2451">
        <v>83.81</v>
      </c>
      <c r="F2451">
        <v>618</v>
      </c>
      <c r="G2451">
        <v>100</v>
      </c>
      <c r="H2451">
        <v>9</v>
      </c>
      <c r="I2451">
        <v>1</v>
      </c>
      <c r="J2451">
        <v>1827</v>
      </c>
      <c r="K2451">
        <v>1</v>
      </c>
      <c r="L2451">
        <v>1</v>
      </c>
      <c r="M2451">
        <v>611</v>
      </c>
      <c r="N2451" t="s">
        <v>18</v>
      </c>
      <c r="O2451">
        <v>0</v>
      </c>
      <c r="P2451">
        <v>2706</v>
      </c>
    </row>
    <row r="2452" spans="1:16" x14ac:dyDescent="0.25">
      <c r="A2452" t="s">
        <v>3718</v>
      </c>
      <c r="B2452">
        <v>360</v>
      </c>
      <c r="C2452" s="3" t="str">
        <f>HYPERLINK("http://www.uniprot.org/uniprot/G7IF49","tr|G7IF49|G7IF49_MEDTR")</f>
        <v>tr|G7IF49|G7IF49_MEDTR</v>
      </c>
      <c r="D2452" t="s">
        <v>3719</v>
      </c>
      <c r="E2452">
        <v>86.55</v>
      </c>
      <c r="F2452">
        <v>119</v>
      </c>
      <c r="G2452">
        <v>16</v>
      </c>
      <c r="H2452">
        <v>0</v>
      </c>
      <c r="I2452">
        <v>1</v>
      </c>
      <c r="J2452">
        <v>357</v>
      </c>
      <c r="K2452">
        <v>1</v>
      </c>
      <c r="L2452">
        <v>1</v>
      </c>
      <c r="M2452">
        <v>119</v>
      </c>
      <c r="N2452" t="s">
        <v>18</v>
      </c>
      <c r="O2452" s="1">
        <v>3.8553200000000001E-50</v>
      </c>
      <c r="P2452">
        <v>514</v>
      </c>
    </row>
    <row r="2453" spans="1:16" x14ac:dyDescent="0.25">
      <c r="A2453" t="s">
        <v>3720</v>
      </c>
      <c r="B2453">
        <v>1059</v>
      </c>
      <c r="C2453" s="3" t="str">
        <f>HYPERLINK("http://www.uniprot.org/uniprot/M5XWH8","tr|M5XWH8|M5XWH8_PRUPE")</f>
        <v>tr|M5XWH8|M5XWH8_PRUPE</v>
      </c>
      <c r="D2453" t="s">
        <v>3721</v>
      </c>
      <c r="E2453">
        <v>36.15</v>
      </c>
      <c r="F2453">
        <v>177</v>
      </c>
      <c r="G2453">
        <v>113</v>
      </c>
      <c r="H2453">
        <v>13</v>
      </c>
      <c r="I2453">
        <v>1</v>
      </c>
      <c r="J2453">
        <v>492</v>
      </c>
      <c r="K2453">
        <v>1</v>
      </c>
      <c r="L2453">
        <v>1</v>
      </c>
      <c r="M2453">
        <v>160</v>
      </c>
      <c r="N2453" t="s">
        <v>18</v>
      </c>
      <c r="O2453" s="1">
        <v>1.2593099999999999E-15</v>
      </c>
      <c r="P2453">
        <v>222</v>
      </c>
    </row>
    <row r="2454" spans="1:16" x14ac:dyDescent="0.25">
      <c r="A2454" t="s">
        <v>3722</v>
      </c>
      <c r="B2454">
        <v>3018</v>
      </c>
      <c r="C2454" s="3" t="str">
        <f>HYPERLINK("http://www.uniprot.org/uniprot/I1LCE0","tr|I1LCE0|I1LCE0_SOYBN")</f>
        <v>tr|I1LCE0|I1LCE0_SOYBN</v>
      </c>
      <c r="D2454" t="s">
        <v>71</v>
      </c>
      <c r="E2454">
        <v>70.489999999999995</v>
      </c>
      <c r="F2454">
        <v>1020</v>
      </c>
      <c r="G2454">
        <v>301</v>
      </c>
      <c r="H2454">
        <v>16</v>
      </c>
      <c r="I2454">
        <v>1</v>
      </c>
      <c r="J2454">
        <v>3012</v>
      </c>
      <c r="K2454">
        <v>1</v>
      </c>
      <c r="L2454">
        <v>1</v>
      </c>
      <c r="M2454">
        <v>1017</v>
      </c>
      <c r="N2454" t="s">
        <v>18</v>
      </c>
      <c r="O2454">
        <v>0</v>
      </c>
      <c r="P2454">
        <v>3731</v>
      </c>
    </row>
    <row r="2455" spans="1:16" x14ac:dyDescent="0.25">
      <c r="A2455" t="s">
        <v>3723</v>
      </c>
      <c r="B2455">
        <v>1257</v>
      </c>
      <c r="C2455" s="3" t="str">
        <f>HYPERLINK("http://www.uniprot.org/uniprot/G7I4H1","tr|G7I4H1|G7I4H1_MEDTR")</f>
        <v>tr|G7I4H1|G7I4H1_MEDTR</v>
      </c>
      <c r="D2455" t="s">
        <v>3724</v>
      </c>
      <c r="E2455">
        <v>88.24</v>
      </c>
      <c r="F2455">
        <v>417</v>
      </c>
      <c r="G2455">
        <v>49</v>
      </c>
      <c r="H2455">
        <v>5</v>
      </c>
      <c r="I2455">
        <v>1</v>
      </c>
      <c r="J2455">
        <v>1236</v>
      </c>
      <c r="K2455">
        <v>1</v>
      </c>
      <c r="L2455">
        <v>1</v>
      </c>
      <c r="M2455">
        <v>417</v>
      </c>
      <c r="N2455" t="s">
        <v>18</v>
      </c>
      <c r="O2455">
        <v>0</v>
      </c>
      <c r="P2455">
        <v>1905</v>
      </c>
    </row>
    <row r="2456" spans="1:16" x14ac:dyDescent="0.25">
      <c r="A2456" t="s">
        <v>3725</v>
      </c>
      <c r="B2456">
        <v>2967</v>
      </c>
      <c r="C2456" s="3" t="str">
        <f>HYPERLINK("http://www.uniprot.org/uniprot/G7JNG2","tr|G7JNG2|G7JNG2_MEDTR")</f>
        <v>tr|G7JNG2|G7JNG2_MEDTR</v>
      </c>
      <c r="D2456" t="s">
        <v>3726</v>
      </c>
      <c r="E2456">
        <v>75.650000000000006</v>
      </c>
      <c r="F2456">
        <v>690</v>
      </c>
      <c r="G2456">
        <v>168</v>
      </c>
      <c r="H2456">
        <v>6</v>
      </c>
      <c r="I2456">
        <v>1</v>
      </c>
      <c r="J2456">
        <v>2052</v>
      </c>
      <c r="K2456">
        <v>1</v>
      </c>
      <c r="L2456">
        <v>1</v>
      </c>
      <c r="M2456">
        <v>680</v>
      </c>
      <c r="N2456" t="s">
        <v>18</v>
      </c>
      <c r="O2456">
        <v>0</v>
      </c>
      <c r="P2456">
        <v>2547</v>
      </c>
    </row>
    <row r="2457" spans="1:16" x14ac:dyDescent="0.25">
      <c r="A2457" t="s">
        <v>3727</v>
      </c>
      <c r="B2457">
        <v>2583</v>
      </c>
      <c r="C2457" s="3" t="str">
        <f>HYPERLINK("http://www.uniprot.org/uniprot/G7IV56","tr|G7IV56|G7IV56_MEDTR")</f>
        <v>tr|G7IV56|G7IV56_MEDTR</v>
      </c>
      <c r="D2457" t="s">
        <v>3728</v>
      </c>
      <c r="E2457">
        <v>77.95</v>
      </c>
      <c r="F2457">
        <v>862</v>
      </c>
      <c r="G2457">
        <v>190</v>
      </c>
      <c r="H2457">
        <v>2</v>
      </c>
      <c r="I2457">
        <v>1</v>
      </c>
      <c r="J2457">
        <v>2580</v>
      </c>
      <c r="K2457">
        <v>1</v>
      </c>
      <c r="L2457">
        <v>94</v>
      </c>
      <c r="M2457">
        <v>955</v>
      </c>
      <c r="N2457" t="s">
        <v>18</v>
      </c>
      <c r="O2457">
        <v>0</v>
      </c>
      <c r="P2457">
        <v>3400</v>
      </c>
    </row>
    <row r="2458" spans="1:16" x14ac:dyDescent="0.25">
      <c r="A2458" t="s">
        <v>3729</v>
      </c>
      <c r="B2458">
        <v>1212</v>
      </c>
      <c r="C2458" s="3" t="str">
        <f>HYPERLINK("http://www.uniprot.org/uniprot/G7JRZ8","tr|G7JRZ8|G7JRZ8_MEDTR")</f>
        <v>tr|G7JRZ8|G7JRZ8_MEDTR</v>
      </c>
      <c r="D2458" t="s">
        <v>3380</v>
      </c>
      <c r="E2458">
        <v>67.78</v>
      </c>
      <c r="F2458">
        <v>208</v>
      </c>
      <c r="G2458">
        <v>67</v>
      </c>
      <c r="H2458">
        <v>1</v>
      </c>
      <c r="I2458">
        <v>193</v>
      </c>
      <c r="J2458">
        <v>813</v>
      </c>
      <c r="K2458">
        <v>1</v>
      </c>
      <c r="L2458">
        <v>153</v>
      </c>
      <c r="M2458">
        <v>359</v>
      </c>
      <c r="N2458" t="s">
        <v>18</v>
      </c>
      <c r="O2458" s="1">
        <v>1.15965E-71</v>
      </c>
      <c r="P2458">
        <v>706</v>
      </c>
    </row>
    <row r="2459" spans="1:16" x14ac:dyDescent="0.25">
      <c r="A2459" t="s">
        <v>3730</v>
      </c>
      <c r="B2459">
        <v>1611</v>
      </c>
      <c r="C2459" s="3" t="str">
        <f>HYPERLINK("http://www.uniprot.org/uniprot/I3SU43","tr|I3SU43|I3SU43_MEDTR")</f>
        <v>tr|I3SU43|I3SU43_MEDTR</v>
      </c>
      <c r="D2459" t="s">
        <v>22</v>
      </c>
      <c r="E2459">
        <v>93.09</v>
      </c>
      <c r="F2459">
        <v>536</v>
      </c>
      <c r="G2459">
        <v>37</v>
      </c>
      <c r="H2459">
        <v>0</v>
      </c>
      <c r="I2459">
        <v>1</v>
      </c>
      <c r="J2459">
        <v>1608</v>
      </c>
      <c r="K2459">
        <v>1</v>
      </c>
      <c r="L2459">
        <v>1</v>
      </c>
      <c r="M2459">
        <v>536</v>
      </c>
      <c r="N2459" t="s">
        <v>18</v>
      </c>
      <c r="O2459">
        <v>0</v>
      </c>
      <c r="P2459">
        <v>2664</v>
      </c>
    </row>
    <row r="2460" spans="1:16" x14ac:dyDescent="0.25">
      <c r="A2460" t="s">
        <v>3731</v>
      </c>
      <c r="B2460">
        <v>1416</v>
      </c>
      <c r="C2460" s="3" t="str">
        <f>HYPERLINK("http://www.uniprot.org/uniprot/G7LAI2","tr|G7LAI2|G7LAI2_MEDTR")</f>
        <v>tr|G7LAI2|G7LAI2_MEDTR</v>
      </c>
      <c r="D2460" t="s">
        <v>3732</v>
      </c>
      <c r="E2460">
        <v>76.27</v>
      </c>
      <c r="F2460">
        <v>472</v>
      </c>
      <c r="G2460">
        <v>112</v>
      </c>
      <c r="H2460">
        <v>1</v>
      </c>
      <c r="I2460">
        <v>1</v>
      </c>
      <c r="J2460">
        <v>1413</v>
      </c>
      <c r="K2460">
        <v>1</v>
      </c>
      <c r="L2460">
        <v>1</v>
      </c>
      <c r="M2460">
        <v>463</v>
      </c>
      <c r="N2460" t="s">
        <v>18</v>
      </c>
      <c r="O2460">
        <v>0</v>
      </c>
      <c r="P2460">
        <v>1761</v>
      </c>
    </row>
    <row r="2461" spans="1:16" x14ac:dyDescent="0.25">
      <c r="A2461" t="s">
        <v>3733</v>
      </c>
      <c r="B2461">
        <v>828</v>
      </c>
      <c r="C2461" s="3" t="str">
        <f>HYPERLINK("http://www.uniprot.org/uniprot/C6TJK6","tr|C6TJK6|C6TJK6_SOYBN")</f>
        <v>tr|C6TJK6|C6TJK6_SOYBN</v>
      </c>
      <c r="D2461" t="s">
        <v>210</v>
      </c>
      <c r="E2461">
        <v>71.53</v>
      </c>
      <c r="F2461">
        <v>274</v>
      </c>
      <c r="G2461">
        <v>78</v>
      </c>
      <c r="H2461">
        <v>0</v>
      </c>
      <c r="I2461">
        <v>1</v>
      </c>
      <c r="J2461">
        <v>822</v>
      </c>
      <c r="K2461">
        <v>1</v>
      </c>
      <c r="L2461">
        <v>1</v>
      </c>
      <c r="M2461">
        <v>273</v>
      </c>
      <c r="N2461" t="s">
        <v>18</v>
      </c>
      <c r="O2461" s="1">
        <v>3.3714999999999999E-102</v>
      </c>
      <c r="P2461">
        <v>967</v>
      </c>
    </row>
    <row r="2462" spans="1:16" x14ac:dyDescent="0.25">
      <c r="A2462" t="s">
        <v>3734</v>
      </c>
      <c r="B2462">
        <v>954</v>
      </c>
      <c r="C2462" s="3" t="str">
        <f>HYPERLINK("http://www.uniprot.org/uniprot/I1L3I9","tr|I1L3I9|I1L3I9_SOYBN")</f>
        <v>tr|I1L3I9|I1L3I9_SOYBN</v>
      </c>
      <c r="D2462" t="s">
        <v>28</v>
      </c>
      <c r="E2462">
        <v>83.07</v>
      </c>
      <c r="F2462">
        <v>319</v>
      </c>
      <c r="G2462">
        <v>54</v>
      </c>
      <c r="H2462">
        <v>2</v>
      </c>
      <c r="I2462">
        <v>1</v>
      </c>
      <c r="J2462">
        <v>951</v>
      </c>
      <c r="K2462">
        <v>1</v>
      </c>
      <c r="L2462">
        <v>130</v>
      </c>
      <c r="M2462">
        <v>448</v>
      </c>
      <c r="N2462" t="s">
        <v>18</v>
      </c>
      <c r="O2462" s="1">
        <v>6.1738799999999996E-149</v>
      </c>
      <c r="P2462">
        <v>1371</v>
      </c>
    </row>
    <row r="2463" spans="1:16" x14ac:dyDescent="0.25">
      <c r="A2463" t="s">
        <v>3735</v>
      </c>
      <c r="B2463">
        <v>1971</v>
      </c>
      <c r="C2463" s="3" t="str">
        <f>HYPERLINK("http://www.uniprot.org/uniprot/I1LZN1","tr|I1LZN1|I1LZN1_SOYBN")</f>
        <v>tr|I1LZN1|I1LZN1_SOYBN</v>
      </c>
      <c r="D2463" t="s">
        <v>28</v>
      </c>
      <c r="E2463">
        <v>90.27</v>
      </c>
      <c r="F2463">
        <v>658</v>
      </c>
      <c r="G2463">
        <v>64</v>
      </c>
      <c r="H2463">
        <v>2</v>
      </c>
      <c r="I2463">
        <v>1</v>
      </c>
      <c r="J2463">
        <v>1968</v>
      </c>
      <c r="K2463">
        <v>1</v>
      </c>
      <c r="L2463">
        <v>25</v>
      </c>
      <c r="M2463">
        <v>682</v>
      </c>
      <c r="N2463" t="s">
        <v>18</v>
      </c>
      <c r="O2463">
        <v>0</v>
      </c>
      <c r="P2463">
        <v>3177</v>
      </c>
    </row>
    <row r="2464" spans="1:16" x14ac:dyDescent="0.25">
      <c r="A2464" t="s">
        <v>3736</v>
      </c>
      <c r="B2464">
        <v>1542</v>
      </c>
      <c r="C2464" s="3" t="str">
        <f>HYPERLINK("http://www.uniprot.org/uniprot/I1MT98","tr|I1MT98|I1MT98_SOYBN")</f>
        <v>tr|I1MT98|I1MT98_SOYBN</v>
      </c>
      <c r="D2464" t="s">
        <v>28</v>
      </c>
      <c r="E2464">
        <v>68.72</v>
      </c>
      <c r="F2464">
        <v>534</v>
      </c>
      <c r="G2464">
        <v>167</v>
      </c>
      <c r="H2464">
        <v>31</v>
      </c>
      <c r="I2464">
        <v>31</v>
      </c>
      <c r="J2464">
        <v>1539</v>
      </c>
      <c r="K2464">
        <v>1</v>
      </c>
      <c r="L2464">
        <v>37</v>
      </c>
      <c r="M2464">
        <v>566</v>
      </c>
      <c r="N2464" t="s">
        <v>18</v>
      </c>
      <c r="O2464">
        <v>0</v>
      </c>
      <c r="P2464">
        <v>1733</v>
      </c>
    </row>
    <row r="2465" spans="1:16" x14ac:dyDescent="0.25">
      <c r="A2465" t="s">
        <v>3737</v>
      </c>
      <c r="B2465">
        <v>3108</v>
      </c>
      <c r="C2465" s="3" t="str">
        <f>HYPERLINK("http://www.uniprot.org/uniprot/G7J039","tr|G7J039|G7J039_MEDTR")</f>
        <v>tr|G7J039|G7J039_MEDTR</v>
      </c>
      <c r="D2465" t="s">
        <v>3738</v>
      </c>
      <c r="E2465">
        <v>53.09</v>
      </c>
      <c r="F2465">
        <v>1017</v>
      </c>
      <c r="G2465">
        <v>477</v>
      </c>
      <c r="H2465">
        <v>14</v>
      </c>
      <c r="I2465">
        <v>40</v>
      </c>
      <c r="J2465">
        <v>3048</v>
      </c>
      <c r="K2465">
        <v>1</v>
      </c>
      <c r="L2465">
        <v>14</v>
      </c>
      <c r="M2465">
        <v>1017</v>
      </c>
      <c r="N2465" t="s">
        <v>18</v>
      </c>
      <c r="O2465">
        <v>0</v>
      </c>
      <c r="P2465">
        <v>2567</v>
      </c>
    </row>
    <row r="2466" spans="1:16" x14ac:dyDescent="0.25">
      <c r="A2466" t="s">
        <v>3739</v>
      </c>
      <c r="B2466">
        <v>2031</v>
      </c>
      <c r="C2466" s="3" t="str">
        <f>HYPERLINK("http://www.uniprot.org/uniprot/G7K6T7","tr|G7K6T7|G7K6T7_MEDTR")</f>
        <v>tr|G7K6T7|G7K6T7_MEDTR</v>
      </c>
      <c r="D2466" t="s">
        <v>3740</v>
      </c>
      <c r="E2466">
        <v>80.31</v>
      </c>
      <c r="F2466">
        <v>752</v>
      </c>
      <c r="G2466">
        <v>148</v>
      </c>
      <c r="H2466">
        <v>76</v>
      </c>
      <c r="I2466">
        <v>1</v>
      </c>
      <c r="J2466">
        <v>2028</v>
      </c>
      <c r="K2466">
        <v>1</v>
      </c>
      <c r="L2466">
        <v>1</v>
      </c>
      <c r="M2466">
        <v>752</v>
      </c>
      <c r="N2466" t="s">
        <v>18</v>
      </c>
      <c r="O2466">
        <v>0</v>
      </c>
      <c r="P2466">
        <v>2935</v>
      </c>
    </row>
    <row r="2467" spans="1:16" x14ac:dyDescent="0.25">
      <c r="A2467" t="s">
        <v>3741</v>
      </c>
      <c r="B2467">
        <v>1173</v>
      </c>
      <c r="C2467" s="3" t="str">
        <f>HYPERLINK("http://www.uniprot.org/uniprot/C7FDI5","tr|C7FDI5|C7FDI5_SOYBN")</f>
        <v>tr|C7FDI5|C7FDI5_SOYBN</v>
      </c>
      <c r="D2467" t="s">
        <v>717</v>
      </c>
      <c r="E2467">
        <v>50.26</v>
      </c>
      <c r="F2467">
        <v>372</v>
      </c>
      <c r="G2467">
        <v>185</v>
      </c>
      <c r="H2467">
        <v>4</v>
      </c>
      <c r="I2467">
        <v>1</v>
      </c>
      <c r="J2467">
        <v>1104</v>
      </c>
      <c r="K2467">
        <v>1</v>
      </c>
      <c r="L2467">
        <v>694</v>
      </c>
      <c r="M2467">
        <v>1060</v>
      </c>
      <c r="N2467" t="s">
        <v>18</v>
      </c>
      <c r="O2467" s="1">
        <v>5.4667399999999996E-103</v>
      </c>
      <c r="P2467">
        <v>976</v>
      </c>
    </row>
    <row r="2468" spans="1:16" x14ac:dyDescent="0.25">
      <c r="A2468" t="s">
        <v>3742</v>
      </c>
      <c r="B2468">
        <v>1893</v>
      </c>
      <c r="C2468" s="3" t="str">
        <f>HYPERLINK("http://www.uniprot.org/uniprot/G7K1D9","tr|G7K1D9|G7K1D9_MEDTR")</f>
        <v>tr|G7K1D9|G7K1D9_MEDTR</v>
      </c>
      <c r="D2468" t="s">
        <v>3743</v>
      </c>
      <c r="E2468">
        <v>82.22</v>
      </c>
      <c r="F2468">
        <v>630</v>
      </c>
      <c r="G2468">
        <v>112</v>
      </c>
      <c r="H2468">
        <v>0</v>
      </c>
      <c r="I2468">
        <v>1</v>
      </c>
      <c r="J2468">
        <v>1890</v>
      </c>
      <c r="K2468">
        <v>1</v>
      </c>
      <c r="L2468">
        <v>2</v>
      </c>
      <c r="M2468">
        <v>630</v>
      </c>
      <c r="N2468" t="s">
        <v>18</v>
      </c>
      <c r="O2468">
        <v>0</v>
      </c>
      <c r="P2468">
        <v>2759</v>
      </c>
    </row>
    <row r="2469" spans="1:16" x14ac:dyDescent="0.25">
      <c r="A2469" t="s">
        <v>3744</v>
      </c>
      <c r="B2469">
        <v>816</v>
      </c>
      <c r="C2469" s="3" t="str">
        <f>HYPERLINK("http://www.uniprot.org/uniprot/Q39802","tr|Q39802|Q39802_SOYBN")</f>
        <v>tr|Q39802|Q39802_SOYBN</v>
      </c>
      <c r="D2469" t="s">
        <v>2295</v>
      </c>
      <c r="E2469">
        <v>75</v>
      </c>
      <c r="F2469">
        <v>224</v>
      </c>
      <c r="G2469">
        <v>56</v>
      </c>
      <c r="H2469">
        <v>3</v>
      </c>
      <c r="I2469">
        <v>148</v>
      </c>
      <c r="J2469">
        <v>810</v>
      </c>
      <c r="K2469">
        <v>1</v>
      </c>
      <c r="L2469">
        <v>53</v>
      </c>
      <c r="M2469">
        <v>275</v>
      </c>
      <c r="N2469" t="s">
        <v>18</v>
      </c>
      <c r="O2469" s="1">
        <v>1.16578E-91</v>
      </c>
      <c r="P2469">
        <v>876</v>
      </c>
    </row>
    <row r="2470" spans="1:16" x14ac:dyDescent="0.25">
      <c r="A2470" t="s">
        <v>3745</v>
      </c>
      <c r="B2470">
        <v>978</v>
      </c>
      <c r="C2470" s="3" t="str">
        <f>HYPERLINK("http://www.uniprot.org/uniprot/A5AM06","tr|A5AM06|A5AM06_VITVI")</f>
        <v>tr|A5AM06|A5AM06_VITVI</v>
      </c>
      <c r="D2470" t="s">
        <v>1615</v>
      </c>
      <c r="E2470">
        <v>29.41</v>
      </c>
      <c r="F2470">
        <v>204</v>
      </c>
      <c r="G2470">
        <v>144</v>
      </c>
      <c r="H2470">
        <v>3</v>
      </c>
      <c r="I2470">
        <v>1</v>
      </c>
      <c r="J2470">
        <v>603</v>
      </c>
      <c r="K2470">
        <v>1</v>
      </c>
      <c r="L2470">
        <v>1063</v>
      </c>
      <c r="M2470">
        <v>1263</v>
      </c>
      <c r="N2470" t="s">
        <v>18</v>
      </c>
      <c r="O2470" s="1">
        <v>6.2743599999999998E-19</v>
      </c>
      <c r="P2470">
        <v>250</v>
      </c>
    </row>
    <row r="2471" spans="1:16" x14ac:dyDescent="0.25">
      <c r="A2471" t="s">
        <v>3746</v>
      </c>
      <c r="B2471">
        <v>150</v>
      </c>
      <c r="C2471" s="3" t="str">
        <f>HYPERLINK("http://www.uniprot.org/uniprot/C6SXB9","tr|C6SXB9|C6SXB9_SOYBN")</f>
        <v>tr|C6SXB9|C6SXB9_SOYBN</v>
      </c>
      <c r="D2471" t="s">
        <v>105</v>
      </c>
      <c r="E2471">
        <v>65.209999999999994</v>
      </c>
      <c r="F2471">
        <v>46</v>
      </c>
      <c r="G2471">
        <v>16</v>
      </c>
      <c r="H2471">
        <v>0</v>
      </c>
      <c r="I2471">
        <v>1</v>
      </c>
      <c r="J2471">
        <v>138</v>
      </c>
      <c r="K2471">
        <v>1</v>
      </c>
      <c r="L2471">
        <v>11</v>
      </c>
      <c r="M2471">
        <v>56</v>
      </c>
      <c r="N2471" t="s">
        <v>18</v>
      </c>
      <c r="O2471" s="1">
        <v>7.9332099999999996E-11</v>
      </c>
      <c r="P2471">
        <v>175</v>
      </c>
    </row>
    <row r="2472" spans="1:16" x14ac:dyDescent="0.25">
      <c r="A2472" t="s">
        <v>3747</v>
      </c>
      <c r="B2472">
        <v>1467</v>
      </c>
      <c r="C2472" s="3" t="str">
        <f>HYPERLINK("http://www.uniprot.org/uniprot/G7JG63","tr|G7JG63|G7JG63_MEDTR")</f>
        <v>tr|G7JG63|G7JG63_MEDTR</v>
      </c>
      <c r="D2472" t="s">
        <v>3748</v>
      </c>
      <c r="E2472">
        <v>90.16</v>
      </c>
      <c r="F2472">
        <v>488</v>
      </c>
      <c r="G2472">
        <v>48</v>
      </c>
      <c r="H2472">
        <v>0</v>
      </c>
      <c r="I2472">
        <v>1</v>
      </c>
      <c r="J2472">
        <v>1464</v>
      </c>
      <c r="K2472">
        <v>1</v>
      </c>
      <c r="L2472">
        <v>73</v>
      </c>
      <c r="M2472">
        <v>560</v>
      </c>
      <c r="N2472" t="s">
        <v>18</v>
      </c>
      <c r="O2472">
        <v>0</v>
      </c>
      <c r="P2472">
        <v>2343</v>
      </c>
    </row>
    <row r="2473" spans="1:16" x14ac:dyDescent="0.25">
      <c r="A2473" t="s">
        <v>3749</v>
      </c>
      <c r="B2473">
        <v>711</v>
      </c>
      <c r="C2473" s="3" t="str">
        <f>HYPERLINK("http://www.uniprot.org/uniprot/G7IKM3","tr|G7IKM3|G7IKM3_MEDTR")</f>
        <v>tr|G7IKM3|G7IKM3_MEDTR</v>
      </c>
      <c r="D2473" t="s">
        <v>3750</v>
      </c>
      <c r="E2473">
        <v>66.41</v>
      </c>
      <c r="F2473">
        <v>262</v>
      </c>
      <c r="G2473">
        <v>88</v>
      </c>
      <c r="H2473">
        <v>26</v>
      </c>
      <c r="I2473">
        <v>1</v>
      </c>
      <c r="J2473">
        <v>708</v>
      </c>
      <c r="K2473">
        <v>1</v>
      </c>
      <c r="L2473">
        <v>1</v>
      </c>
      <c r="M2473">
        <v>260</v>
      </c>
      <c r="N2473" t="s">
        <v>18</v>
      </c>
      <c r="O2473" s="1">
        <v>1.40413E-81</v>
      </c>
      <c r="P2473">
        <v>788</v>
      </c>
    </row>
    <row r="2474" spans="1:16" x14ac:dyDescent="0.25">
      <c r="A2474" t="s">
        <v>3751</v>
      </c>
      <c r="B2474">
        <v>2034</v>
      </c>
      <c r="C2474" s="3" t="str">
        <f>HYPERLINK("http://www.uniprot.org/uniprot/G7KEH2","tr|G7KEH2|G7KEH2_MEDTR")</f>
        <v>tr|G7KEH2|G7KEH2_MEDTR</v>
      </c>
      <c r="D2474" t="s">
        <v>3752</v>
      </c>
      <c r="E2474">
        <v>79.180000000000007</v>
      </c>
      <c r="F2474">
        <v>663</v>
      </c>
      <c r="G2474">
        <v>138</v>
      </c>
      <c r="H2474">
        <v>13</v>
      </c>
      <c r="I2474">
        <v>79</v>
      </c>
      <c r="J2474">
        <v>2028</v>
      </c>
      <c r="K2474">
        <v>1</v>
      </c>
      <c r="L2474">
        <v>25</v>
      </c>
      <c r="M2474">
        <v>680</v>
      </c>
      <c r="N2474" t="s">
        <v>18</v>
      </c>
      <c r="O2474">
        <v>0</v>
      </c>
      <c r="P2474">
        <v>2644</v>
      </c>
    </row>
    <row r="2475" spans="1:16" x14ac:dyDescent="0.25">
      <c r="A2475" t="s">
        <v>3753</v>
      </c>
      <c r="B2475">
        <v>1077</v>
      </c>
      <c r="C2475" s="3" t="str">
        <f>HYPERLINK("http://www.uniprot.org/uniprot/M5X433","tr|M5X433|M5X433_PRUPE")</f>
        <v>tr|M5X433|M5X433_PRUPE</v>
      </c>
      <c r="D2475" t="s">
        <v>3754</v>
      </c>
      <c r="E2475">
        <v>26.64</v>
      </c>
      <c r="F2475">
        <v>274</v>
      </c>
      <c r="G2475">
        <v>201</v>
      </c>
      <c r="H2475">
        <v>20</v>
      </c>
      <c r="I2475">
        <v>1</v>
      </c>
      <c r="J2475">
        <v>762</v>
      </c>
      <c r="K2475">
        <v>1</v>
      </c>
      <c r="L2475">
        <v>1</v>
      </c>
      <c r="M2475">
        <v>265</v>
      </c>
      <c r="N2475" t="s">
        <v>18</v>
      </c>
      <c r="O2475" s="1">
        <v>5.7691100000000002E-8</v>
      </c>
      <c r="P2475">
        <v>156</v>
      </c>
    </row>
    <row r="2476" spans="1:16" x14ac:dyDescent="0.25">
      <c r="A2476" t="s">
        <v>3755</v>
      </c>
      <c r="B2476">
        <v>2694</v>
      </c>
      <c r="C2476" s="3" t="str">
        <f>HYPERLINK("http://www.uniprot.org/uniprot/G7K1H7","tr|G7K1H7|G7K1H7_MEDTR")</f>
        <v>tr|G7K1H7|G7K1H7_MEDTR</v>
      </c>
      <c r="D2476" t="s">
        <v>3756</v>
      </c>
      <c r="E2476">
        <v>84.94</v>
      </c>
      <c r="F2476">
        <v>897</v>
      </c>
      <c r="G2476">
        <v>135</v>
      </c>
      <c r="H2476">
        <v>0</v>
      </c>
      <c r="I2476">
        <v>1</v>
      </c>
      <c r="J2476">
        <v>2691</v>
      </c>
      <c r="K2476">
        <v>1</v>
      </c>
      <c r="L2476">
        <v>1</v>
      </c>
      <c r="M2476">
        <v>872</v>
      </c>
      <c r="N2476" t="s">
        <v>18</v>
      </c>
      <c r="O2476">
        <v>0</v>
      </c>
      <c r="P2476">
        <v>3757</v>
      </c>
    </row>
    <row r="2477" spans="1:16" x14ac:dyDescent="0.25">
      <c r="A2477" t="s">
        <v>3757</v>
      </c>
      <c r="B2477">
        <v>2043</v>
      </c>
      <c r="C2477" s="3" t="str">
        <f>HYPERLINK("http://www.uniprot.org/uniprot/G7KSE1","tr|G7KSE1|G7KSE1_MEDTR")</f>
        <v>tr|G7KSE1|G7KSE1_MEDTR</v>
      </c>
      <c r="D2477" t="s">
        <v>3758</v>
      </c>
      <c r="E2477">
        <v>66.099999999999994</v>
      </c>
      <c r="F2477">
        <v>717</v>
      </c>
      <c r="G2477">
        <v>243</v>
      </c>
      <c r="H2477">
        <v>37</v>
      </c>
      <c r="I2477">
        <v>1</v>
      </c>
      <c r="J2477">
        <v>2040</v>
      </c>
      <c r="K2477">
        <v>1</v>
      </c>
      <c r="L2477">
        <v>1</v>
      </c>
      <c r="M2477">
        <v>689</v>
      </c>
      <c r="N2477" t="s">
        <v>18</v>
      </c>
      <c r="O2477">
        <v>0</v>
      </c>
      <c r="P2477">
        <v>2095</v>
      </c>
    </row>
    <row r="2478" spans="1:16" x14ac:dyDescent="0.25">
      <c r="A2478" t="s">
        <v>3759</v>
      </c>
      <c r="B2478">
        <v>405</v>
      </c>
      <c r="C2478" s="3" t="str">
        <f>HYPERLINK("http://www.uniprot.org/uniprot/G7KYH3","tr|G7KYH3|G7KYH3_MEDTR")</f>
        <v>tr|G7KYH3|G7KYH3_MEDTR</v>
      </c>
      <c r="D2478" t="s">
        <v>3760</v>
      </c>
      <c r="E2478">
        <v>76.56</v>
      </c>
      <c r="F2478">
        <v>128</v>
      </c>
      <c r="G2478">
        <v>30</v>
      </c>
      <c r="H2478">
        <v>0</v>
      </c>
      <c r="I2478">
        <v>1</v>
      </c>
      <c r="J2478">
        <v>384</v>
      </c>
      <c r="K2478">
        <v>1</v>
      </c>
      <c r="L2478">
        <v>13</v>
      </c>
      <c r="M2478">
        <v>140</v>
      </c>
      <c r="N2478" t="s">
        <v>18</v>
      </c>
      <c r="O2478" s="1">
        <v>4.4091700000000002E-46</v>
      </c>
      <c r="P2478">
        <v>479</v>
      </c>
    </row>
    <row r="2479" spans="1:16" x14ac:dyDescent="0.25">
      <c r="A2479" t="s">
        <v>3761</v>
      </c>
      <c r="B2479">
        <v>1560</v>
      </c>
      <c r="C2479" s="3" t="str">
        <f>HYPERLINK("http://www.uniprot.org/uniprot/I1L7U9","tr|I1L7U9|I1L7U9_SOYBN")</f>
        <v>tr|I1L7U9|I1L7U9_SOYBN</v>
      </c>
      <c r="D2479" t="s">
        <v>71</v>
      </c>
      <c r="E2479">
        <v>76.489999999999995</v>
      </c>
      <c r="F2479">
        <v>519</v>
      </c>
      <c r="G2479">
        <v>122</v>
      </c>
      <c r="H2479">
        <v>0</v>
      </c>
      <c r="I2479">
        <v>1</v>
      </c>
      <c r="J2479">
        <v>1557</v>
      </c>
      <c r="K2479">
        <v>1</v>
      </c>
      <c r="L2479">
        <v>54</v>
      </c>
      <c r="M2479">
        <v>537</v>
      </c>
      <c r="N2479" t="s">
        <v>18</v>
      </c>
      <c r="O2479">
        <v>0</v>
      </c>
      <c r="P2479">
        <v>2135</v>
      </c>
    </row>
    <row r="2480" spans="1:16" x14ac:dyDescent="0.25">
      <c r="A2480" t="s">
        <v>3762</v>
      </c>
      <c r="B2480">
        <v>2016</v>
      </c>
      <c r="C2480" s="3" t="str">
        <f>HYPERLINK("http://www.uniprot.org/uniprot/G7I2H0","tr|G7I2H0|G7I2H0_MEDTR")</f>
        <v>tr|G7I2H0|G7I2H0_MEDTR</v>
      </c>
      <c r="D2480" t="s">
        <v>144</v>
      </c>
      <c r="E2480">
        <v>33.229999999999997</v>
      </c>
      <c r="F2480">
        <v>334</v>
      </c>
      <c r="G2480">
        <v>223</v>
      </c>
      <c r="H2480">
        <v>7</v>
      </c>
      <c r="I2480">
        <v>964</v>
      </c>
      <c r="J2480">
        <v>1944</v>
      </c>
      <c r="K2480">
        <v>1</v>
      </c>
      <c r="L2480">
        <v>27</v>
      </c>
      <c r="M2480">
        <v>309</v>
      </c>
      <c r="N2480" t="s">
        <v>18</v>
      </c>
      <c r="O2480" s="1">
        <v>3.4417600000000001E-35</v>
      </c>
      <c r="P2480">
        <v>394</v>
      </c>
    </row>
    <row r="2481" spans="1:16" x14ac:dyDescent="0.25">
      <c r="A2481" t="s">
        <v>3763</v>
      </c>
      <c r="B2481">
        <v>189</v>
      </c>
      <c r="C2481" s="3" t="str">
        <f>HYPERLINK("http://www.uniprot.org/uniprot/I1NI10","tr|I1NI10|I1NI10_SOYBN")</f>
        <v>tr|I1NI10|I1NI10_SOYBN</v>
      </c>
      <c r="D2481" t="s">
        <v>28</v>
      </c>
      <c r="E2481">
        <v>60</v>
      </c>
      <c r="F2481">
        <v>65</v>
      </c>
      <c r="G2481">
        <v>26</v>
      </c>
      <c r="H2481">
        <v>3</v>
      </c>
      <c r="I2481">
        <v>1</v>
      </c>
      <c r="J2481">
        <v>186</v>
      </c>
      <c r="K2481">
        <v>1</v>
      </c>
      <c r="L2481">
        <v>34</v>
      </c>
      <c r="M2481">
        <v>97</v>
      </c>
      <c r="N2481" t="s">
        <v>18</v>
      </c>
      <c r="O2481" s="1">
        <v>5.4658899999999998E-12</v>
      </c>
      <c r="P2481">
        <v>185</v>
      </c>
    </row>
    <row r="2482" spans="1:16" x14ac:dyDescent="0.25">
      <c r="A2482" t="s">
        <v>3764</v>
      </c>
      <c r="B2482">
        <v>699</v>
      </c>
      <c r="C2482" s="3" t="str">
        <f>HYPERLINK("http://www.uniprot.org/uniprot/G7I4F8","tr|G7I4F8|G7I4F8_MEDTR")</f>
        <v>tr|G7I4F8|G7I4F8_MEDTR</v>
      </c>
      <c r="D2482" t="s">
        <v>3765</v>
      </c>
      <c r="E2482">
        <v>92.04</v>
      </c>
      <c r="F2482">
        <v>176</v>
      </c>
      <c r="G2482">
        <v>14</v>
      </c>
      <c r="H2482">
        <v>0</v>
      </c>
      <c r="I2482">
        <v>169</v>
      </c>
      <c r="J2482">
        <v>696</v>
      </c>
      <c r="K2482">
        <v>1</v>
      </c>
      <c r="L2482">
        <v>59</v>
      </c>
      <c r="M2482">
        <v>234</v>
      </c>
      <c r="N2482" t="s">
        <v>18</v>
      </c>
      <c r="O2482" s="1">
        <v>3.9060900000000003E-89</v>
      </c>
      <c r="P2482">
        <v>853</v>
      </c>
    </row>
    <row r="2483" spans="1:16" x14ac:dyDescent="0.25">
      <c r="A2483" t="s">
        <v>3766</v>
      </c>
      <c r="B2483">
        <v>2445</v>
      </c>
      <c r="C2483" s="3" t="str">
        <f>HYPERLINK("http://www.uniprot.org/uniprot/I1KJT2","tr|I1KJT2|I1KJT2_SOYBN")</f>
        <v>tr|I1KJT2|I1KJT2_SOYBN</v>
      </c>
      <c r="D2483" t="s">
        <v>71</v>
      </c>
      <c r="E2483">
        <v>69.8</v>
      </c>
      <c r="F2483">
        <v>838</v>
      </c>
      <c r="G2483">
        <v>253</v>
      </c>
      <c r="H2483">
        <v>25</v>
      </c>
      <c r="I2483">
        <v>4</v>
      </c>
      <c r="J2483">
        <v>2442</v>
      </c>
      <c r="K2483">
        <v>1</v>
      </c>
      <c r="L2483">
        <v>66</v>
      </c>
      <c r="M2483">
        <v>901</v>
      </c>
      <c r="N2483" t="s">
        <v>18</v>
      </c>
      <c r="O2483">
        <v>0</v>
      </c>
      <c r="P2483">
        <v>2994</v>
      </c>
    </row>
    <row r="2484" spans="1:16" x14ac:dyDescent="0.25">
      <c r="A2484" t="s">
        <v>3767</v>
      </c>
      <c r="B2484">
        <v>2607</v>
      </c>
      <c r="C2484" s="3" t="str">
        <f>HYPERLINK("http://www.uniprot.org/uniprot/G7IV54","tr|G7IV54|G7IV54_MEDTR")</f>
        <v>tr|G7IV54|G7IV54_MEDTR</v>
      </c>
      <c r="D2484" t="s">
        <v>3768</v>
      </c>
      <c r="E2484">
        <v>76.650000000000006</v>
      </c>
      <c r="F2484">
        <v>878</v>
      </c>
      <c r="G2484">
        <v>205</v>
      </c>
      <c r="H2484">
        <v>65</v>
      </c>
      <c r="I2484">
        <v>64</v>
      </c>
      <c r="J2484">
        <v>2502</v>
      </c>
      <c r="K2484">
        <v>1</v>
      </c>
      <c r="L2484">
        <v>67</v>
      </c>
      <c r="M2484">
        <v>944</v>
      </c>
      <c r="N2484" t="s">
        <v>18</v>
      </c>
      <c r="O2484">
        <v>0</v>
      </c>
      <c r="P2484">
        <v>3462</v>
      </c>
    </row>
    <row r="2485" spans="1:16" x14ac:dyDescent="0.25">
      <c r="A2485" t="s">
        <v>3769</v>
      </c>
      <c r="B2485">
        <v>1686</v>
      </c>
      <c r="C2485" s="3" t="str">
        <f>HYPERLINK("http://www.uniprot.org/uniprot/G7JRZ8","tr|G7JRZ8|G7JRZ8_MEDTR")</f>
        <v>tr|G7JRZ8|G7JRZ8_MEDTR</v>
      </c>
      <c r="D2485" t="s">
        <v>3380</v>
      </c>
      <c r="E2485">
        <v>62.75</v>
      </c>
      <c r="F2485">
        <v>341</v>
      </c>
      <c r="G2485">
        <v>127</v>
      </c>
      <c r="H2485">
        <v>14</v>
      </c>
      <c r="I2485">
        <v>1</v>
      </c>
      <c r="J2485">
        <v>981</v>
      </c>
      <c r="K2485">
        <v>1</v>
      </c>
      <c r="L2485">
        <v>20</v>
      </c>
      <c r="M2485">
        <v>359</v>
      </c>
      <c r="N2485" t="s">
        <v>18</v>
      </c>
      <c r="O2485" s="1">
        <v>4.0275699999999999E-111</v>
      </c>
      <c r="P2485">
        <v>1048</v>
      </c>
    </row>
    <row r="2486" spans="1:16" x14ac:dyDescent="0.25">
      <c r="A2486" t="s">
        <v>3770</v>
      </c>
      <c r="B2486">
        <v>1656</v>
      </c>
      <c r="C2486" s="3" t="str">
        <f>HYPERLINK("http://www.uniprot.org/uniprot/K7L4E8","tr|K7L4E8|K7L4E8_SOYBN")</f>
        <v>tr|K7L4E8|K7L4E8_SOYBN</v>
      </c>
      <c r="D2486" t="s">
        <v>28</v>
      </c>
      <c r="E2486">
        <v>53.35</v>
      </c>
      <c r="F2486">
        <v>343</v>
      </c>
      <c r="G2486">
        <v>160</v>
      </c>
      <c r="H2486">
        <v>23</v>
      </c>
      <c r="I2486">
        <v>1</v>
      </c>
      <c r="J2486">
        <v>960</v>
      </c>
      <c r="K2486">
        <v>1</v>
      </c>
      <c r="L2486">
        <v>1</v>
      </c>
      <c r="M2486">
        <v>339</v>
      </c>
      <c r="N2486" t="s">
        <v>18</v>
      </c>
      <c r="O2486" s="1">
        <v>3.83268E-82</v>
      </c>
      <c r="P2486">
        <v>798</v>
      </c>
    </row>
    <row r="2487" spans="1:16" x14ac:dyDescent="0.25">
      <c r="A2487" t="s">
        <v>3771</v>
      </c>
      <c r="B2487">
        <v>939</v>
      </c>
      <c r="C2487" s="3" t="str">
        <f>HYPERLINK("http://www.uniprot.org/uniprot/I1K5Q3","tr|I1K5Q3|I1K5Q3_SOYBN")</f>
        <v>tr|I1K5Q3|I1K5Q3_SOYBN</v>
      </c>
      <c r="D2487" t="s">
        <v>28</v>
      </c>
      <c r="E2487">
        <v>61.32</v>
      </c>
      <c r="F2487">
        <v>331</v>
      </c>
      <c r="G2487">
        <v>128</v>
      </c>
      <c r="H2487">
        <v>19</v>
      </c>
      <c r="I2487">
        <v>1</v>
      </c>
      <c r="J2487">
        <v>936</v>
      </c>
      <c r="K2487">
        <v>1</v>
      </c>
      <c r="L2487">
        <v>1</v>
      </c>
      <c r="M2487">
        <v>320</v>
      </c>
      <c r="N2487" t="s">
        <v>18</v>
      </c>
      <c r="O2487" s="1">
        <v>5.5114100000000001E-94</v>
      </c>
      <c r="P2487">
        <v>897</v>
      </c>
    </row>
    <row r="2488" spans="1:16" x14ac:dyDescent="0.25">
      <c r="A2488" t="s">
        <v>3772</v>
      </c>
      <c r="B2488">
        <v>1185</v>
      </c>
      <c r="C2488" s="3" t="str">
        <f>HYPERLINK("http://www.uniprot.org/uniprot/G7JUW8","tr|G7JUW8|G7JUW8_MEDTR")</f>
        <v>tr|G7JUW8|G7JUW8_MEDTR</v>
      </c>
      <c r="D2488" t="s">
        <v>3773</v>
      </c>
      <c r="E2488">
        <v>74.53</v>
      </c>
      <c r="F2488">
        <v>271</v>
      </c>
      <c r="G2488">
        <v>69</v>
      </c>
      <c r="H2488">
        <v>20</v>
      </c>
      <c r="I2488">
        <v>7</v>
      </c>
      <c r="J2488">
        <v>759</v>
      </c>
      <c r="K2488">
        <v>1</v>
      </c>
      <c r="L2488">
        <v>1</v>
      </c>
      <c r="M2488">
        <v>271</v>
      </c>
      <c r="N2488" t="s">
        <v>18</v>
      </c>
      <c r="O2488" s="1">
        <v>2.8124899999999998E-115</v>
      </c>
      <c r="P2488">
        <v>1082</v>
      </c>
    </row>
    <row r="2489" spans="1:16" x14ac:dyDescent="0.25">
      <c r="A2489" t="s">
        <v>3774</v>
      </c>
      <c r="B2489">
        <v>1377</v>
      </c>
      <c r="C2489" s="3" t="str">
        <f>HYPERLINK("http://www.uniprot.org/uniprot/K7LE20","tr|K7LE20|K7LE20_SOYBN")</f>
        <v>tr|K7LE20|K7LE20_SOYBN</v>
      </c>
      <c r="D2489" t="s">
        <v>28</v>
      </c>
      <c r="E2489">
        <v>47.41</v>
      </c>
      <c r="F2489">
        <v>464</v>
      </c>
      <c r="G2489">
        <v>244</v>
      </c>
      <c r="H2489">
        <v>8</v>
      </c>
      <c r="I2489">
        <v>4</v>
      </c>
      <c r="J2489">
        <v>1371</v>
      </c>
      <c r="K2489">
        <v>1</v>
      </c>
      <c r="L2489">
        <v>279</v>
      </c>
      <c r="M2489">
        <v>671</v>
      </c>
      <c r="N2489" t="s">
        <v>18</v>
      </c>
      <c r="O2489" s="1">
        <v>2.6993299999999999E-99</v>
      </c>
      <c r="P2489">
        <v>945</v>
      </c>
    </row>
    <row r="2490" spans="1:16" x14ac:dyDescent="0.25">
      <c r="A2490" t="s">
        <v>3775</v>
      </c>
      <c r="B2490">
        <v>1476</v>
      </c>
      <c r="C2490" s="3" t="str">
        <f>HYPERLINK("http://www.uniprot.org/uniprot/I1MI11","tr|I1MI11|I1MI11_SOYBN")</f>
        <v>tr|I1MI11|I1MI11_SOYBN</v>
      </c>
      <c r="D2490" t="s">
        <v>117</v>
      </c>
      <c r="E2490">
        <v>80.489999999999995</v>
      </c>
      <c r="F2490">
        <v>487</v>
      </c>
      <c r="G2490">
        <v>95</v>
      </c>
      <c r="H2490">
        <v>0</v>
      </c>
      <c r="I2490">
        <v>10</v>
      </c>
      <c r="J2490">
        <v>1470</v>
      </c>
      <c r="K2490">
        <v>1</v>
      </c>
      <c r="L2490">
        <v>11</v>
      </c>
      <c r="M2490">
        <v>497</v>
      </c>
      <c r="N2490" t="s">
        <v>18</v>
      </c>
      <c r="O2490">
        <v>0</v>
      </c>
      <c r="P2490">
        <v>2048</v>
      </c>
    </row>
    <row r="2491" spans="1:16" x14ac:dyDescent="0.25">
      <c r="A2491" t="s">
        <v>3776</v>
      </c>
      <c r="B2491">
        <v>1836</v>
      </c>
      <c r="C2491" s="3" t="str">
        <f>HYPERLINK("http://www.uniprot.org/uniprot/K7MKK5","tr|K7MKK5|K7MKK5_SOYBN")</f>
        <v>tr|K7MKK5|K7MKK5_SOYBN</v>
      </c>
      <c r="D2491" t="s">
        <v>28</v>
      </c>
      <c r="E2491">
        <v>61.55</v>
      </c>
      <c r="F2491">
        <v>619</v>
      </c>
      <c r="G2491">
        <v>238</v>
      </c>
      <c r="H2491">
        <v>12</v>
      </c>
      <c r="I2491">
        <v>4</v>
      </c>
      <c r="J2491">
        <v>1824</v>
      </c>
      <c r="K2491">
        <v>1</v>
      </c>
      <c r="L2491">
        <v>3</v>
      </c>
      <c r="M2491">
        <v>609</v>
      </c>
      <c r="N2491" t="s">
        <v>18</v>
      </c>
      <c r="O2491">
        <v>0</v>
      </c>
      <c r="P2491">
        <v>1844</v>
      </c>
    </row>
    <row r="2492" spans="1:16" x14ac:dyDescent="0.25">
      <c r="A2492" t="s">
        <v>3777</v>
      </c>
      <c r="B2492">
        <v>1656</v>
      </c>
      <c r="C2492" s="3" t="str">
        <f>HYPERLINK("http://www.uniprot.org/uniprot/I1KEI4","tr|I1KEI4|I1KEI4_SOYBN")</f>
        <v>tr|I1KEI4|I1KEI4_SOYBN</v>
      </c>
      <c r="D2492" t="s">
        <v>71</v>
      </c>
      <c r="E2492">
        <v>82.75</v>
      </c>
      <c r="F2492">
        <v>551</v>
      </c>
      <c r="G2492">
        <v>95</v>
      </c>
      <c r="H2492">
        <v>0</v>
      </c>
      <c r="I2492">
        <v>1</v>
      </c>
      <c r="J2492">
        <v>1653</v>
      </c>
      <c r="K2492">
        <v>1</v>
      </c>
      <c r="L2492">
        <v>70</v>
      </c>
      <c r="M2492">
        <v>616</v>
      </c>
      <c r="N2492" t="s">
        <v>18</v>
      </c>
      <c r="O2492">
        <v>0</v>
      </c>
      <c r="P2492">
        <v>2424</v>
      </c>
    </row>
    <row r="2493" spans="1:16" x14ac:dyDescent="0.25">
      <c r="A2493" t="s">
        <v>3778</v>
      </c>
      <c r="B2493">
        <v>777</v>
      </c>
      <c r="C2493" s="3" t="str">
        <f>HYPERLINK("http://www.uniprot.org/uniprot/G7K6T6","tr|G7K6T6|G7K6T6_MEDTR")</f>
        <v>tr|G7K6T6|G7K6T6_MEDTR</v>
      </c>
      <c r="D2493" t="s">
        <v>3779</v>
      </c>
      <c r="E2493">
        <v>81.95</v>
      </c>
      <c r="F2493">
        <v>266</v>
      </c>
      <c r="G2493">
        <v>48</v>
      </c>
      <c r="H2493">
        <v>8</v>
      </c>
      <c r="I2493">
        <v>1</v>
      </c>
      <c r="J2493">
        <v>774</v>
      </c>
      <c r="K2493">
        <v>1</v>
      </c>
      <c r="L2493">
        <v>1</v>
      </c>
      <c r="M2493">
        <v>266</v>
      </c>
      <c r="N2493" t="s">
        <v>18</v>
      </c>
      <c r="O2493" s="1">
        <v>1.52485E-114</v>
      </c>
      <c r="P2493">
        <v>1073</v>
      </c>
    </row>
    <row r="2494" spans="1:16" x14ac:dyDescent="0.25">
      <c r="A2494" t="s">
        <v>3780</v>
      </c>
      <c r="B2494">
        <v>1173</v>
      </c>
      <c r="C2494" s="3" t="str">
        <f>HYPERLINK("http://www.uniprot.org/uniprot/C7FDI5","tr|C7FDI5|C7FDI5_SOYBN")</f>
        <v>tr|C7FDI5|C7FDI5_SOYBN</v>
      </c>
      <c r="D2494" t="s">
        <v>717</v>
      </c>
      <c r="E2494">
        <v>50.26</v>
      </c>
      <c r="F2494">
        <v>372</v>
      </c>
      <c r="G2494">
        <v>185</v>
      </c>
      <c r="H2494">
        <v>4</v>
      </c>
      <c r="I2494">
        <v>1</v>
      </c>
      <c r="J2494">
        <v>1104</v>
      </c>
      <c r="K2494">
        <v>1</v>
      </c>
      <c r="L2494">
        <v>694</v>
      </c>
      <c r="M2494">
        <v>1060</v>
      </c>
      <c r="N2494" t="s">
        <v>18</v>
      </c>
      <c r="O2494" s="1">
        <v>5.4667399999999996E-103</v>
      </c>
      <c r="P2494">
        <v>976</v>
      </c>
    </row>
    <row r="2495" spans="1:16" x14ac:dyDescent="0.25">
      <c r="A2495" t="s">
        <v>3781</v>
      </c>
      <c r="B2495">
        <v>321</v>
      </c>
      <c r="C2495" s="3" t="str">
        <f>HYPERLINK("http://www.uniprot.org/uniprot/G7K1E1","tr|G7K1E1|G7K1E1_MEDTR")</f>
        <v>tr|G7K1E1|G7K1E1_MEDTR</v>
      </c>
      <c r="D2495" t="s">
        <v>3782</v>
      </c>
      <c r="E2495">
        <v>47.47</v>
      </c>
      <c r="F2495">
        <v>99</v>
      </c>
      <c r="G2495">
        <v>52</v>
      </c>
      <c r="H2495">
        <v>0</v>
      </c>
      <c r="I2495">
        <v>7</v>
      </c>
      <c r="J2495">
        <v>303</v>
      </c>
      <c r="K2495">
        <v>1</v>
      </c>
      <c r="L2495">
        <v>1</v>
      </c>
      <c r="M2495">
        <v>97</v>
      </c>
      <c r="N2495" t="s">
        <v>18</v>
      </c>
      <c r="O2495" s="1">
        <v>4.8522499999999998E-13</v>
      </c>
      <c r="P2495">
        <v>194</v>
      </c>
    </row>
    <row r="2496" spans="1:16" x14ac:dyDescent="0.25">
      <c r="A2496" t="s">
        <v>3783</v>
      </c>
      <c r="B2496">
        <v>351</v>
      </c>
      <c r="C2496" s="3" t="str">
        <f>HYPERLINK("http://www.uniprot.org/uniprot/A5C9K3","tr|A5C9K3|A5C9K3_VITVI")</f>
        <v>tr|A5C9K3|A5C9K3_VITVI</v>
      </c>
      <c r="D2496" t="s">
        <v>3784</v>
      </c>
      <c r="E2496">
        <v>74.13</v>
      </c>
      <c r="F2496">
        <v>116</v>
      </c>
      <c r="G2496">
        <v>30</v>
      </c>
      <c r="H2496">
        <v>0</v>
      </c>
      <c r="I2496">
        <v>1</v>
      </c>
      <c r="J2496">
        <v>348</v>
      </c>
      <c r="K2496">
        <v>1</v>
      </c>
      <c r="L2496">
        <v>97</v>
      </c>
      <c r="M2496">
        <v>212</v>
      </c>
      <c r="N2496" t="s">
        <v>18</v>
      </c>
      <c r="O2496" s="1">
        <v>9.3163700000000002E-44</v>
      </c>
      <c r="P2496">
        <v>459</v>
      </c>
    </row>
    <row r="2497" spans="1:16" x14ac:dyDescent="0.25">
      <c r="A2497" t="s">
        <v>3785</v>
      </c>
      <c r="B2497">
        <v>1185</v>
      </c>
      <c r="C2497" s="3" t="str">
        <f>HYPERLINK("http://www.uniprot.org/uniprot/A5B592","tr|A5B592|A5B592_VITVI")</f>
        <v>tr|A5B592|A5B592_VITVI</v>
      </c>
      <c r="D2497" t="s">
        <v>250</v>
      </c>
      <c r="E2497">
        <v>29.72</v>
      </c>
      <c r="F2497">
        <v>323</v>
      </c>
      <c r="G2497">
        <v>227</v>
      </c>
      <c r="H2497">
        <v>11</v>
      </c>
      <c r="I2497">
        <v>1</v>
      </c>
      <c r="J2497">
        <v>936</v>
      </c>
      <c r="K2497">
        <v>1</v>
      </c>
      <c r="L2497">
        <v>1094</v>
      </c>
      <c r="M2497">
        <v>1408</v>
      </c>
      <c r="N2497" t="s">
        <v>18</v>
      </c>
      <c r="O2497" s="1">
        <v>1.8071499999999999E-29</v>
      </c>
      <c r="P2497">
        <v>342</v>
      </c>
    </row>
    <row r="2498" spans="1:16" x14ac:dyDescent="0.25">
      <c r="A2498" t="s">
        <v>3786</v>
      </c>
      <c r="B2498">
        <v>1068</v>
      </c>
      <c r="C2498" s="3" t="str">
        <f>HYPERLINK("http://www.uniprot.org/uniprot/G7IL77","tr|G7IL77|G7IL77_MEDTR")</f>
        <v>tr|G7IL77|G7IL77_MEDTR</v>
      </c>
      <c r="D2498" t="s">
        <v>3787</v>
      </c>
      <c r="E2498">
        <v>85.91</v>
      </c>
      <c r="F2498">
        <v>355</v>
      </c>
      <c r="G2498">
        <v>50</v>
      </c>
      <c r="H2498">
        <v>0</v>
      </c>
      <c r="I2498">
        <v>1</v>
      </c>
      <c r="J2498">
        <v>1065</v>
      </c>
      <c r="K2498">
        <v>1</v>
      </c>
      <c r="L2498">
        <v>1</v>
      </c>
      <c r="M2498">
        <v>355</v>
      </c>
      <c r="N2498" t="s">
        <v>18</v>
      </c>
      <c r="O2498" s="1">
        <v>8.1809999999999999E-172</v>
      </c>
      <c r="P2498">
        <v>1569</v>
      </c>
    </row>
    <row r="2499" spans="1:16" x14ac:dyDescent="0.25">
      <c r="A2499" t="s">
        <v>3788</v>
      </c>
      <c r="B2499">
        <v>1410</v>
      </c>
      <c r="C2499" s="3" t="str">
        <f>HYPERLINK("http://www.uniprot.org/uniprot/G7IME2","tr|G7IME2|G7IME2_MEDTR")</f>
        <v>tr|G7IME2|G7IME2_MEDTR</v>
      </c>
      <c r="D2499" t="s">
        <v>3789</v>
      </c>
      <c r="E2499">
        <v>62.64</v>
      </c>
      <c r="F2499">
        <v>506</v>
      </c>
      <c r="G2499">
        <v>189</v>
      </c>
      <c r="H2499">
        <v>42</v>
      </c>
      <c r="I2499">
        <v>16</v>
      </c>
      <c r="J2499">
        <v>1407</v>
      </c>
      <c r="K2499">
        <v>1</v>
      </c>
      <c r="L2499">
        <v>4</v>
      </c>
      <c r="M2499">
        <v>485</v>
      </c>
      <c r="N2499" t="s">
        <v>18</v>
      </c>
      <c r="O2499" s="1">
        <v>1.36486E-154</v>
      </c>
      <c r="P2499">
        <v>1422</v>
      </c>
    </row>
    <row r="2500" spans="1:16" x14ac:dyDescent="0.25">
      <c r="A2500" t="s">
        <v>3790</v>
      </c>
      <c r="B2500">
        <v>699</v>
      </c>
      <c r="C2500" s="3" t="str">
        <f>HYPERLINK("http://www.uniprot.org/uniprot/G7IKM2","tr|G7IKM2|G7IKM2_MEDTR")</f>
        <v>tr|G7IKM2|G7IKM2_MEDTR</v>
      </c>
      <c r="D2500" t="s">
        <v>3791</v>
      </c>
      <c r="E2500">
        <v>63.79</v>
      </c>
      <c r="F2500">
        <v>232</v>
      </c>
      <c r="G2500">
        <v>84</v>
      </c>
      <c r="H2500">
        <v>0</v>
      </c>
      <c r="I2500">
        <v>1</v>
      </c>
      <c r="J2500">
        <v>696</v>
      </c>
      <c r="K2500">
        <v>1</v>
      </c>
      <c r="L2500">
        <v>1</v>
      </c>
      <c r="M2500">
        <v>228</v>
      </c>
      <c r="N2500" t="s">
        <v>18</v>
      </c>
      <c r="O2500" s="1">
        <v>6.6937500000000001E-73</v>
      </c>
      <c r="P2500">
        <v>713</v>
      </c>
    </row>
    <row r="2501" spans="1:16" x14ac:dyDescent="0.25">
      <c r="A2501" t="s">
        <v>3792</v>
      </c>
      <c r="B2501">
        <v>207</v>
      </c>
      <c r="C2501" s="3" t="str">
        <f>HYPERLINK("http://www.uniprot.org/uniprot/G7KEH3","tr|G7KEH3|G7KEH3_MEDTR")</f>
        <v>tr|G7KEH3|G7KEH3_MEDTR</v>
      </c>
      <c r="D2501" t="s">
        <v>3793</v>
      </c>
      <c r="E2501">
        <v>70.83</v>
      </c>
      <c r="F2501">
        <v>72</v>
      </c>
      <c r="G2501">
        <v>21</v>
      </c>
      <c r="H2501">
        <v>7</v>
      </c>
      <c r="I2501">
        <v>1</v>
      </c>
      <c r="J2501">
        <v>195</v>
      </c>
      <c r="K2501">
        <v>1</v>
      </c>
      <c r="L2501">
        <v>15</v>
      </c>
      <c r="M2501">
        <v>85</v>
      </c>
      <c r="N2501" t="s">
        <v>18</v>
      </c>
      <c r="O2501" s="1">
        <v>6.9713100000000004E-20</v>
      </c>
      <c r="P2501">
        <v>253</v>
      </c>
    </row>
    <row r="2502" spans="1:16" x14ac:dyDescent="0.25">
      <c r="A2502" t="s">
        <v>3794</v>
      </c>
      <c r="B2502">
        <v>1620</v>
      </c>
      <c r="C2502" s="3" t="str">
        <f>HYPERLINK("http://www.uniprot.org/uniprot/G7IKJ3","tr|G7IKJ3|G7IKJ3_MEDTR")</f>
        <v>tr|G7IKJ3|G7IKJ3_MEDTR</v>
      </c>
      <c r="D2502" t="s">
        <v>3121</v>
      </c>
      <c r="E2502">
        <v>27.72</v>
      </c>
      <c r="F2502">
        <v>321</v>
      </c>
      <c r="G2502">
        <v>232</v>
      </c>
      <c r="H2502">
        <v>3</v>
      </c>
      <c r="I2502">
        <v>79</v>
      </c>
      <c r="J2502">
        <v>1032</v>
      </c>
      <c r="K2502">
        <v>1</v>
      </c>
      <c r="L2502">
        <v>637</v>
      </c>
      <c r="M2502">
        <v>919</v>
      </c>
      <c r="N2502" t="s">
        <v>18</v>
      </c>
      <c r="O2502" s="1">
        <v>3.4178200000000001E-27</v>
      </c>
      <c r="P2502">
        <v>324</v>
      </c>
    </row>
    <row r="2503" spans="1:16" x14ac:dyDescent="0.25">
      <c r="A2503" t="s">
        <v>3795</v>
      </c>
      <c r="B2503">
        <v>708</v>
      </c>
      <c r="C2503" s="3" t="str">
        <f>HYPERLINK("http://www.uniprot.org/uniprot/G7K131","tr|G7K131|G7K131_MEDTR")</f>
        <v>tr|G7K131|G7K131_MEDTR</v>
      </c>
      <c r="D2503" t="s">
        <v>3796</v>
      </c>
      <c r="E2503">
        <v>61.17</v>
      </c>
      <c r="F2503">
        <v>273</v>
      </c>
      <c r="G2503">
        <v>106</v>
      </c>
      <c r="H2503">
        <v>46</v>
      </c>
      <c r="I2503">
        <v>1</v>
      </c>
      <c r="J2503">
        <v>681</v>
      </c>
      <c r="K2503">
        <v>1</v>
      </c>
      <c r="L2503">
        <v>56</v>
      </c>
      <c r="M2503">
        <v>314</v>
      </c>
      <c r="N2503" t="s">
        <v>18</v>
      </c>
      <c r="O2503" s="1">
        <v>8.4493700000000005E-71</v>
      </c>
      <c r="P2503">
        <v>695</v>
      </c>
    </row>
    <row r="2504" spans="1:16" x14ac:dyDescent="0.25">
      <c r="A2504" t="s">
        <v>3797</v>
      </c>
      <c r="B2504">
        <v>1794</v>
      </c>
      <c r="C2504" s="3" t="str">
        <f>HYPERLINK("http://www.uniprot.org/uniprot/K7MJN5","tr|K7MJN5|K7MJN5_SOYBN")</f>
        <v>tr|K7MJN5|K7MJN5_SOYBN</v>
      </c>
      <c r="D2504" t="s">
        <v>3798</v>
      </c>
      <c r="E2504">
        <v>83.07</v>
      </c>
      <c r="F2504">
        <v>585</v>
      </c>
      <c r="G2504">
        <v>99</v>
      </c>
      <c r="H2504">
        <v>0</v>
      </c>
      <c r="I2504">
        <v>37</v>
      </c>
      <c r="J2504">
        <v>1791</v>
      </c>
      <c r="K2504">
        <v>1</v>
      </c>
      <c r="L2504">
        <v>19</v>
      </c>
      <c r="M2504">
        <v>602</v>
      </c>
      <c r="N2504" t="s">
        <v>18</v>
      </c>
      <c r="O2504">
        <v>0</v>
      </c>
      <c r="P2504">
        <v>2553</v>
      </c>
    </row>
    <row r="2505" spans="1:16" x14ac:dyDescent="0.25">
      <c r="A2505" t="s">
        <v>3799</v>
      </c>
      <c r="B2505">
        <v>1482</v>
      </c>
      <c r="C2505" s="3" t="str">
        <f>HYPERLINK("http://www.uniprot.org/uniprot/G7KYH5","tr|G7KYH5|G7KYH5_MEDTR")</f>
        <v>tr|G7KYH5|G7KYH5_MEDTR</v>
      </c>
      <c r="D2505" t="s">
        <v>3800</v>
      </c>
      <c r="E2505">
        <v>80.819999999999993</v>
      </c>
      <c r="F2505">
        <v>485</v>
      </c>
      <c r="G2505">
        <v>93</v>
      </c>
      <c r="H2505">
        <v>0</v>
      </c>
      <c r="I2505">
        <v>10</v>
      </c>
      <c r="J2505">
        <v>1464</v>
      </c>
      <c r="K2505">
        <v>1</v>
      </c>
      <c r="L2505">
        <v>3</v>
      </c>
      <c r="M2505">
        <v>487</v>
      </c>
      <c r="N2505" t="s">
        <v>18</v>
      </c>
      <c r="O2505">
        <v>0</v>
      </c>
      <c r="P2505">
        <v>2099</v>
      </c>
    </row>
    <row r="2506" spans="1:16" x14ac:dyDescent="0.25">
      <c r="A2506" t="s">
        <v>3801</v>
      </c>
      <c r="B2506">
        <v>1413</v>
      </c>
      <c r="C2506" s="3" t="str">
        <f>HYPERLINK("http://www.uniprot.org/uniprot/G7IF47","tr|G7IF47|G7IF47_MEDTR")</f>
        <v>tr|G7IF47|G7IF47_MEDTR</v>
      </c>
      <c r="D2506" t="s">
        <v>3802</v>
      </c>
      <c r="E2506">
        <v>93.19</v>
      </c>
      <c r="F2506">
        <v>470</v>
      </c>
      <c r="G2506">
        <v>32</v>
      </c>
      <c r="H2506">
        <v>0</v>
      </c>
      <c r="I2506">
        <v>1</v>
      </c>
      <c r="J2506">
        <v>1410</v>
      </c>
      <c r="K2506">
        <v>1</v>
      </c>
      <c r="L2506">
        <v>61</v>
      </c>
      <c r="M2506">
        <v>530</v>
      </c>
      <c r="N2506" t="s">
        <v>18</v>
      </c>
      <c r="O2506">
        <v>0</v>
      </c>
      <c r="P2506">
        <v>2320</v>
      </c>
    </row>
    <row r="2507" spans="1:16" x14ac:dyDescent="0.25">
      <c r="A2507" t="s">
        <v>3803</v>
      </c>
      <c r="B2507">
        <v>1023</v>
      </c>
      <c r="C2507" s="3" t="str">
        <f>HYPERLINK("http://www.uniprot.org/uniprot/G8A287","tr|G8A287|G8A287_MEDTR")</f>
        <v>tr|G8A287|G8A287_MEDTR</v>
      </c>
      <c r="D2507" t="s">
        <v>3804</v>
      </c>
      <c r="E2507">
        <v>75.069999999999993</v>
      </c>
      <c r="F2507">
        <v>349</v>
      </c>
      <c r="G2507">
        <v>87</v>
      </c>
      <c r="H2507">
        <v>9</v>
      </c>
      <c r="I2507">
        <v>1</v>
      </c>
      <c r="J2507">
        <v>1020</v>
      </c>
      <c r="K2507">
        <v>1</v>
      </c>
      <c r="L2507">
        <v>1</v>
      </c>
      <c r="M2507">
        <v>344</v>
      </c>
      <c r="N2507" t="s">
        <v>18</v>
      </c>
      <c r="O2507" s="1">
        <v>1.0699E-141</v>
      </c>
      <c r="P2507">
        <v>1309</v>
      </c>
    </row>
    <row r="2508" spans="1:16" x14ac:dyDescent="0.25">
      <c r="A2508" t="s">
        <v>3805</v>
      </c>
      <c r="B2508">
        <v>2289</v>
      </c>
      <c r="C2508" s="3" t="str">
        <f>HYPERLINK("http://www.uniprot.org/uniprot/K7N4P0","tr|K7N4P0|K7N4P0_SOYBN")</f>
        <v>tr|K7N4P0|K7N4P0_SOYBN</v>
      </c>
      <c r="D2508" t="s">
        <v>28</v>
      </c>
      <c r="E2508">
        <v>83.64</v>
      </c>
      <c r="F2508">
        <v>746</v>
      </c>
      <c r="G2508">
        <v>122</v>
      </c>
      <c r="H2508">
        <v>3</v>
      </c>
      <c r="I2508">
        <v>58</v>
      </c>
      <c r="J2508">
        <v>2286</v>
      </c>
      <c r="K2508">
        <v>1</v>
      </c>
      <c r="L2508">
        <v>19</v>
      </c>
      <c r="M2508">
        <v>762</v>
      </c>
      <c r="N2508" t="s">
        <v>18</v>
      </c>
      <c r="O2508">
        <v>0</v>
      </c>
      <c r="P2508">
        <v>3180</v>
      </c>
    </row>
    <row r="2509" spans="1:16" x14ac:dyDescent="0.25">
      <c r="A2509" t="s">
        <v>3806</v>
      </c>
      <c r="B2509">
        <v>621</v>
      </c>
      <c r="C2509" s="3" t="str">
        <f>HYPERLINK("http://www.uniprot.org/uniprot/G7I4F7","tr|G7I4F7|G7I4F7_MEDTR")</f>
        <v>tr|G7I4F7|G7I4F7_MEDTR</v>
      </c>
      <c r="D2509" t="s">
        <v>3807</v>
      </c>
      <c r="E2509">
        <v>67.94</v>
      </c>
      <c r="F2509">
        <v>209</v>
      </c>
      <c r="G2509">
        <v>67</v>
      </c>
      <c r="H2509">
        <v>3</v>
      </c>
      <c r="I2509">
        <v>1</v>
      </c>
      <c r="J2509">
        <v>618</v>
      </c>
      <c r="K2509">
        <v>1</v>
      </c>
      <c r="L2509">
        <v>1</v>
      </c>
      <c r="M2509">
        <v>208</v>
      </c>
      <c r="N2509" t="s">
        <v>18</v>
      </c>
      <c r="O2509" s="1">
        <v>2.10211E-71</v>
      </c>
      <c r="P2509">
        <v>699</v>
      </c>
    </row>
    <row r="2510" spans="1:16" x14ac:dyDescent="0.25">
      <c r="A2510" t="s">
        <v>3808</v>
      </c>
      <c r="B2510">
        <v>288</v>
      </c>
      <c r="C2510" s="3" t="str">
        <f>HYPERLINK("http://www.uniprot.org/uniprot/Q09GS3","tr|Q09GS3|Q09GS3_SOYBN")</f>
        <v>tr|Q09GS3|Q09GS3_SOYBN</v>
      </c>
      <c r="D2510" t="s">
        <v>3809</v>
      </c>
      <c r="E2510">
        <v>88.76</v>
      </c>
      <c r="F2510">
        <v>89</v>
      </c>
      <c r="G2510">
        <v>10</v>
      </c>
      <c r="H2510">
        <v>0</v>
      </c>
      <c r="I2510">
        <v>1</v>
      </c>
      <c r="J2510">
        <v>267</v>
      </c>
      <c r="K2510">
        <v>1</v>
      </c>
      <c r="L2510">
        <v>1</v>
      </c>
      <c r="M2510">
        <v>89</v>
      </c>
      <c r="N2510" t="s">
        <v>18</v>
      </c>
      <c r="O2510" s="1">
        <v>1.9066599999999999E-41</v>
      </c>
      <c r="P2510">
        <v>439</v>
      </c>
    </row>
    <row r="2511" spans="1:16" x14ac:dyDescent="0.25">
      <c r="A2511" t="s">
        <v>3810</v>
      </c>
      <c r="B2511">
        <v>1710</v>
      </c>
      <c r="C2511" s="3" t="str">
        <f>HYPERLINK("http://www.uniprot.org/uniprot/G7IV50","tr|G7IV50|G7IV50_MEDTR")</f>
        <v>tr|G7IV50|G7IV50_MEDTR</v>
      </c>
      <c r="D2511" t="s">
        <v>3811</v>
      </c>
      <c r="E2511">
        <v>82.69</v>
      </c>
      <c r="F2511">
        <v>572</v>
      </c>
      <c r="G2511">
        <v>99</v>
      </c>
      <c r="H2511">
        <v>3</v>
      </c>
      <c r="I2511">
        <v>1</v>
      </c>
      <c r="J2511">
        <v>1707</v>
      </c>
      <c r="K2511">
        <v>1</v>
      </c>
      <c r="L2511">
        <v>1</v>
      </c>
      <c r="M2511">
        <v>568</v>
      </c>
      <c r="N2511" t="s">
        <v>18</v>
      </c>
      <c r="O2511">
        <v>0</v>
      </c>
      <c r="P2511">
        <v>2360</v>
      </c>
    </row>
    <row r="2512" spans="1:16" x14ac:dyDescent="0.25">
      <c r="A2512" t="s">
        <v>3812</v>
      </c>
      <c r="B2512">
        <v>186</v>
      </c>
      <c r="C2512" s="3" t="str">
        <f>HYPERLINK("http://www.uniprot.org/uniprot/I1L6Y9","tr|I1L6Y9|I1L6Y9_SOYBN")</f>
        <v>tr|I1L6Y9|I1L6Y9_SOYBN</v>
      </c>
      <c r="D2512" t="s">
        <v>28</v>
      </c>
      <c r="E2512">
        <v>90.16</v>
      </c>
      <c r="F2512">
        <v>61</v>
      </c>
      <c r="G2512">
        <v>6</v>
      </c>
      <c r="H2512">
        <v>0</v>
      </c>
      <c r="I2512">
        <v>1</v>
      </c>
      <c r="J2512">
        <v>183</v>
      </c>
      <c r="K2512">
        <v>1</v>
      </c>
      <c r="L2512">
        <v>196</v>
      </c>
      <c r="M2512">
        <v>256</v>
      </c>
      <c r="N2512" t="s">
        <v>18</v>
      </c>
      <c r="O2512" s="1">
        <v>2.7096699999999999E-27</v>
      </c>
      <c r="P2512">
        <v>317</v>
      </c>
    </row>
    <row r="2513" spans="1:16" x14ac:dyDescent="0.25">
      <c r="A2513" t="s">
        <v>3813</v>
      </c>
      <c r="B2513">
        <v>2253</v>
      </c>
      <c r="C2513" s="3" t="str">
        <f>HYPERLINK("http://www.uniprot.org/uniprot/I1KPB4","tr|I1KPB4|I1KPB4_SOYBN")</f>
        <v>tr|I1KPB4|I1KPB4_SOYBN</v>
      </c>
      <c r="D2513" t="s">
        <v>3814</v>
      </c>
      <c r="E2513">
        <v>72.02</v>
      </c>
      <c r="F2513">
        <v>765</v>
      </c>
      <c r="G2513">
        <v>214</v>
      </c>
      <c r="H2513">
        <v>15</v>
      </c>
      <c r="I2513">
        <v>1</v>
      </c>
      <c r="J2513">
        <v>2250</v>
      </c>
      <c r="K2513">
        <v>1</v>
      </c>
      <c r="L2513">
        <v>1</v>
      </c>
      <c r="M2513">
        <v>745</v>
      </c>
      <c r="N2513" t="s">
        <v>18</v>
      </c>
      <c r="O2513">
        <v>0</v>
      </c>
      <c r="P2513">
        <v>2692</v>
      </c>
    </row>
    <row r="2514" spans="1:16" x14ac:dyDescent="0.25">
      <c r="A2514" t="s">
        <v>3815</v>
      </c>
      <c r="B2514">
        <v>1365</v>
      </c>
      <c r="C2514" s="3" t="str">
        <f>HYPERLINK("http://www.uniprot.org/uniprot/K7L4X9","tr|K7L4X9|K7L4X9_SOYBN")</f>
        <v>tr|K7L4X9|K7L4X9_SOYBN</v>
      </c>
      <c r="D2514" t="s">
        <v>117</v>
      </c>
      <c r="E2514">
        <v>84.66</v>
      </c>
      <c r="F2514">
        <v>437</v>
      </c>
      <c r="G2514">
        <v>67</v>
      </c>
      <c r="H2514">
        <v>0</v>
      </c>
      <c r="I2514">
        <v>46</v>
      </c>
      <c r="J2514">
        <v>1356</v>
      </c>
      <c r="K2514">
        <v>1</v>
      </c>
      <c r="L2514">
        <v>16</v>
      </c>
      <c r="M2514">
        <v>452</v>
      </c>
      <c r="N2514" t="s">
        <v>18</v>
      </c>
      <c r="O2514">
        <v>0</v>
      </c>
      <c r="P2514">
        <v>1971</v>
      </c>
    </row>
    <row r="2515" spans="1:16" x14ac:dyDescent="0.25">
      <c r="A2515" t="s">
        <v>3816</v>
      </c>
      <c r="B2515">
        <v>1716</v>
      </c>
      <c r="C2515" s="3" t="str">
        <f>HYPERLINK("http://www.uniprot.org/uniprot/I1MHP5","tr|I1MHP5|I1MHP5_SOYBN")</f>
        <v>tr|I1MHP5|I1MHP5_SOYBN</v>
      </c>
      <c r="D2515" t="s">
        <v>28</v>
      </c>
      <c r="E2515">
        <v>27.85</v>
      </c>
      <c r="F2515">
        <v>420</v>
      </c>
      <c r="G2515">
        <v>303</v>
      </c>
      <c r="H2515">
        <v>42</v>
      </c>
      <c r="I2515">
        <v>151</v>
      </c>
      <c r="J2515">
        <v>1284</v>
      </c>
      <c r="K2515">
        <v>1</v>
      </c>
      <c r="L2515">
        <v>1057</v>
      </c>
      <c r="M2515">
        <v>1470</v>
      </c>
      <c r="N2515" t="s">
        <v>18</v>
      </c>
      <c r="O2515" s="1">
        <v>2.0955399999999999E-30</v>
      </c>
      <c r="P2515">
        <v>352</v>
      </c>
    </row>
    <row r="2516" spans="1:16" x14ac:dyDescent="0.25">
      <c r="A2516" t="s">
        <v>3817</v>
      </c>
      <c r="B2516">
        <v>1029</v>
      </c>
      <c r="C2516" s="3" t="str">
        <f>HYPERLINK("http://www.uniprot.org/uniprot/K7MIQ1","tr|K7MIQ1|K7MIQ1_SOYBN")</f>
        <v>tr|K7MIQ1|K7MIQ1_SOYBN</v>
      </c>
      <c r="D2516" t="s">
        <v>28</v>
      </c>
      <c r="E2516">
        <v>63.5</v>
      </c>
      <c r="F2516">
        <v>348</v>
      </c>
      <c r="G2516">
        <v>127</v>
      </c>
      <c r="H2516">
        <v>7</v>
      </c>
      <c r="I2516">
        <v>1</v>
      </c>
      <c r="J2516">
        <v>1023</v>
      </c>
      <c r="K2516">
        <v>1</v>
      </c>
      <c r="L2516">
        <v>13</v>
      </c>
      <c r="M2516">
        <v>351</v>
      </c>
      <c r="N2516" t="s">
        <v>18</v>
      </c>
      <c r="O2516" s="1">
        <v>1.42152E-117</v>
      </c>
      <c r="P2516">
        <v>1101</v>
      </c>
    </row>
    <row r="2517" spans="1:16" x14ac:dyDescent="0.25">
      <c r="A2517" t="s">
        <v>3818</v>
      </c>
      <c r="B2517">
        <v>1536</v>
      </c>
      <c r="C2517" s="3" t="str">
        <f>HYPERLINK("http://www.uniprot.org/uniprot/G7JHU7","tr|G7JHU7|G7JHU7_MEDTR")</f>
        <v>tr|G7JHU7|G7JHU7_MEDTR</v>
      </c>
      <c r="D2517" t="s">
        <v>3819</v>
      </c>
      <c r="E2517">
        <v>86.62</v>
      </c>
      <c r="F2517">
        <v>501</v>
      </c>
      <c r="G2517">
        <v>67</v>
      </c>
      <c r="H2517">
        <v>0</v>
      </c>
      <c r="I2517">
        <v>1</v>
      </c>
      <c r="J2517">
        <v>1503</v>
      </c>
      <c r="K2517">
        <v>1</v>
      </c>
      <c r="L2517">
        <v>1</v>
      </c>
      <c r="M2517">
        <v>500</v>
      </c>
      <c r="N2517" t="s">
        <v>18</v>
      </c>
      <c r="O2517">
        <v>0</v>
      </c>
      <c r="P2517">
        <v>2256</v>
      </c>
    </row>
    <row r="2518" spans="1:16" x14ac:dyDescent="0.25">
      <c r="A2518" t="s">
        <v>3820</v>
      </c>
      <c r="B2518">
        <v>2265</v>
      </c>
      <c r="C2518" s="3" t="str">
        <f>HYPERLINK("http://www.uniprot.org/uniprot/A5BE46","tr|A5BE46|A5BE46_VITVI")</f>
        <v>tr|A5BE46|A5BE46_VITVI</v>
      </c>
      <c r="D2518" t="s">
        <v>462</v>
      </c>
      <c r="E2518">
        <v>79.73</v>
      </c>
      <c r="F2518">
        <v>760</v>
      </c>
      <c r="G2518">
        <v>154</v>
      </c>
      <c r="H2518">
        <v>7</v>
      </c>
      <c r="I2518">
        <v>1</v>
      </c>
      <c r="J2518">
        <v>2259</v>
      </c>
      <c r="K2518">
        <v>1</v>
      </c>
      <c r="L2518">
        <v>594</v>
      </c>
      <c r="M2518">
        <v>1353</v>
      </c>
      <c r="N2518" t="s">
        <v>18</v>
      </c>
      <c r="O2518">
        <v>0</v>
      </c>
      <c r="P2518">
        <v>3239</v>
      </c>
    </row>
    <row r="2519" spans="1:16" x14ac:dyDescent="0.25">
      <c r="A2519" t="s">
        <v>3821</v>
      </c>
      <c r="B2519">
        <v>552</v>
      </c>
      <c r="C2519" s="3" t="str">
        <f>HYPERLINK("http://www.uniprot.org/uniprot/G7K6T5","tr|G7K6T5|G7K6T5_MEDTR")</f>
        <v>tr|G7K6T5|G7K6T5_MEDTR</v>
      </c>
      <c r="D2519" t="s">
        <v>3822</v>
      </c>
      <c r="E2519">
        <v>86.09</v>
      </c>
      <c r="F2519">
        <v>187</v>
      </c>
      <c r="G2519">
        <v>26</v>
      </c>
      <c r="H2519">
        <v>4</v>
      </c>
      <c r="I2519">
        <v>1</v>
      </c>
      <c r="J2519">
        <v>549</v>
      </c>
      <c r="K2519">
        <v>1</v>
      </c>
      <c r="L2519">
        <v>1</v>
      </c>
      <c r="M2519">
        <v>187</v>
      </c>
      <c r="N2519" t="s">
        <v>18</v>
      </c>
      <c r="O2519" s="1">
        <v>7.9810899999999999E-81</v>
      </c>
      <c r="P2519">
        <v>779</v>
      </c>
    </row>
    <row r="2520" spans="1:16" x14ac:dyDescent="0.25">
      <c r="A2520" t="s">
        <v>3823</v>
      </c>
      <c r="B2520">
        <v>924</v>
      </c>
      <c r="C2520" s="3" t="str">
        <f>HYPERLINK("http://www.uniprot.org/uniprot/G7JDL9","tr|G7JDL9|G7JDL9_MEDTR")</f>
        <v>tr|G7JDL9|G7JDL9_MEDTR</v>
      </c>
      <c r="D2520" t="s">
        <v>242</v>
      </c>
      <c r="E2520">
        <v>31.25</v>
      </c>
      <c r="F2520">
        <v>224</v>
      </c>
      <c r="G2520">
        <v>154</v>
      </c>
      <c r="H2520">
        <v>0</v>
      </c>
      <c r="I2520">
        <v>4</v>
      </c>
      <c r="J2520">
        <v>675</v>
      </c>
      <c r="K2520">
        <v>1</v>
      </c>
      <c r="L2520">
        <v>75</v>
      </c>
      <c r="M2520">
        <v>272</v>
      </c>
      <c r="N2520" t="s">
        <v>18</v>
      </c>
      <c r="O2520" s="1">
        <v>1.58867E-21</v>
      </c>
      <c r="P2520">
        <v>272</v>
      </c>
    </row>
    <row r="2521" spans="1:16" x14ac:dyDescent="0.25">
      <c r="A2521" t="s">
        <v>3824</v>
      </c>
      <c r="B2521">
        <v>984</v>
      </c>
      <c r="C2521" s="3" t="str">
        <f>HYPERLINK("http://www.uniprot.org/uniprot/I3STA6","tr|I3STA6|I3STA6_LOTJA")</f>
        <v>tr|I3STA6|I3STA6_LOTJA</v>
      </c>
      <c r="D2521" t="s">
        <v>93</v>
      </c>
      <c r="E2521">
        <v>79.319999999999993</v>
      </c>
      <c r="F2521">
        <v>208</v>
      </c>
      <c r="G2521">
        <v>43</v>
      </c>
      <c r="H2521">
        <v>0</v>
      </c>
      <c r="I2521">
        <v>358</v>
      </c>
      <c r="J2521">
        <v>981</v>
      </c>
      <c r="K2521">
        <v>1</v>
      </c>
      <c r="L2521">
        <v>76</v>
      </c>
      <c r="M2521">
        <v>280</v>
      </c>
      <c r="N2521" t="s">
        <v>18</v>
      </c>
      <c r="O2521" s="1">
        <v>8.6891599999999996E-85</v>
      </c>
      <c r="P2521">
        <v>818</v>
      </c>
    </row>
    <row r="2522" spans="1:16" x14ac:dyDescent="0.25">
      <c r="A2522" t="s">
        <v>3825</v>
      </c>
      <c r="B2522">
        <v>639</v>
      </c>
      <c r="C2522" s="3" t="str">
        <f>HYPERLINK("http://www.uniprot.org/uniprot/K4BQT5","tr|K4BQT5|K4BQT5_SOLLC")</f>
        <v>tr|K4BQT5|K4BQT5_SOLLC</v>
      </c>
      <c r="D2522" t="s">
        <v>863</v>
      </c>
      <c r="E2522">
        <v>52.63</v>
      </c>
      <c r="F2522">
        <v>171</v>
      </c>
      <c r="G2522">
        <v>81</v>
      </c>
      <c r="H2522">
        <v>10</v>
      </c>
      <c r="I2522">
        <v>136</v>
      </c>
      <c r="J2522">
        <v>618</v>
      </c>
      <c r="K2522">
        <v>1</v>
      </c>
      <c r="L2522">
        <v>54</v>
      </c>
      <c r="M2522">
        <v>220</v>
      </c>
      <c r="N2522" t="s">
        <v>18</v>
      </c>
      <c r="O2522" s="1">
        <v>1.1459E-38</v>
      </c>
      <c r="P2522">
        <v>417</v>
      </c>
    </row>
    <row r="2523" spans="1:16" x14ac:dyDescent="0.25">
      <c r="A2523" t="s">
        <v>3826</v>
      </c>
      <c r="B2523">
        <v>1047</v>
      </c>
      <c r="C2523" s="3" t="str">
        <f>HYPERLINK("http://www.uniprot.org/uniprot/G7JDL9","tr|G7JDL9|G7JDL9_MEDTR")</f>
        <v>tr|G7JDL9|G7JDL9_MEDTR</v>
      </c>
      <c r="D2523" t="s">
        <v>242</v>
      </c>
      <c r="E2523">
        <v>29.95</v>
      </c>
      <c r="F2523">
        <v>247</v>
      </c>
      <c r="G2523">
        <v>173</v>
      </c>
      <c r="H2523">
        <v>35</v>
      </c>
      <c r="I2523">
        <v>88</v>
      </c>
      <c r="J2523">
        <v>723</v>
      </c>
      <c r="K2523">
        <v>1</v>
      </c>
      <c r="L2523">
        <v>31</v>
      </c>
      <c r="M2523">
        <v>277</v>
      </c>
      <c r="N2523" t="s">
        <v>18</v>
      </c>
      <c r="O2523" s="1">
        <v>9.1375600000000001E-19</v>
      </c>
      <c r="P2523">
        <v>249</v>
      </c>
    </row>
    <row r="2524" spans="1:16" x14ac:dyDescent="0.25">
      <c r="A2524" t="s">
        <v>3827</v>
      </c>
      <c r="B2524">
        <v>918</v>
      </c>
      <c r="C2524" s="3" t="str">
        <f>HYPERLINK("http://www.uniprot.org/uniprot/I1M7J9","tr|I1M7J9|I1M7J9_SOYBN")</f>
        <v>tr|I1M7J9|I1M7J9_SOYBN</v>
      </c>
      <c r="D2524" t="s">
        <v>71</v>
      </c>
      <c r="E2524">
        <v>70.099999999999994</v>
      </c>
      <c r="F2524">
        <v>194</v>
      </c>
      <c r="G2524">
        <v>58</v>
      </c>
      <c r="H2524">
        <v>1</v>
      </c>
      <c r="I2524">
        <v>1</v>
      </c>
      <c r="J2524">
        <v>579</v>
      </c>
      <c r="K2524">
        <v>1</v>
      </c>
      <c r="L2524">
        <v>345</v>
      </c>
      <c r="M2524">
        <v>538</v>
      </c>
      <c r="N2524" t="s">
        <v>18</v>
      </c>
      <c r="O2524" s="1">
        <v>1.4953900000000001E-72</v>
      </c>
      <c r="P2524">
        <v>712</v>
      </c>
    </row>
    <row r="2525" spans="1:16" x14ac:dyDescent="0.25">
      <c r="A2525" t="s">
        <v>3828</v>
      </c>
      <c r="B2525">
        <v>1176</v>
      </c>
      <c r="C2525" s="3" t="str">
        <f>HYPERLINK("http://www.uniprot.org/uniprot/G7IL78","tr|G7IL78|G7IL78_MEDTR")</f>
        <v>tr|G7IL78|G7IL78_MEDTR</v>
      </c>
      <c r="D2525" t="s">
        <v>3829</v>
      </c>
      <c r="E2525">
        <v>71.28</v>
      </c>
      <c r="F2525">
        <v>390</v>
      </c>
      <c r="G2525">
        <v>112</v>
      </c>
      <c r="H2525">
        <v>0</v>
      </c>
      <c r="I2525">
        <v>1</v>
      </c>
      <c r="J2525">
        <v>1170</v>
      </c>
      <c r="K2525">
        <v>1</v>
      </c>
      <c r="L2525">
        <v>1</v>
      </c>
      <c r="M2525">
        <v>389</v>
      </c>
      <c r="N2525" t="s">
        <v>18</v>
      </c>
      <c r="O2525" s="1">
        <v>2.5145700000000001E-148</v>
      </c>
      <c r="P2525">
        <v>1367</v>
      </c>
    </row>
    <row r="2526" spans="1:16" x14ac:dyDescent="0.25">
      <c r="A2526" t="s">
        <v>3830</v>
      </c>
      <c r="B2526">
        <v>1128</v>
      </c>
      <c r="C2526" s="3" t="str">
        <f>HYPERLINK("http://www.uniprot.org/uniprot/A9P5X2","tr|A9P5X2|A9P5X2_MEDFA")</f>
        <v>tr|A9P5X2|A9P5X2_MEDFA</v>
      </c>
      <c r="D2526" t="s">
        <v>3831</v>
      </c>
      <c r="E2526">
        <v>89.81</v>
      </c>
      <c r="F2526">
        <v>373</v>
      </c>
      <c r="G2526">
        <v>38</v>
      </c>
      <c r="H2526">
        <v>3</v>
      </c>
      <c r="I2526">
        <v>1</v>
      </c>
      <c r="J2526">
        <v>1110</v>
      </c>
      <c r="K2526">
        <v>1</v>
      </c>
      <c r="L2526">
        <v>1</v>
      </c>
      <c r="M2526">
        <v>373</v>
      </c>
      <c r="N2526" t="s">
        <v>18</v>
      </c>
      <c r="O2526">
        <v>0</v>
      </c>
      <c r="P2526">
        <v>1803</v>
      </c>
    </row>
    <row r="2527" spans="1:16" x14ac:dyDescent="0.25">
      <c r="A2527" t="s">
        <v>3832</v>
      </c>
      <c r="B2527">
        <v>1002</v>
      </c>
      <c r="C2527" s="3" t="str">
        <f>HYPERLINK("http://www.uniprot.org/uniprot/G7IKL7","tr|G7IKL7|G7IKL7_MEDTR")</f>
        <v>tr|G7IKL7|G7IKL7_MEDTR</v>
      </c>
      <c r="D2527" t="s">
        <v>3833</v>
      </c>
      <c r="E2527">
        <v>68.81</v>
      </c>
      <c r="F2527">
        <v>388</v>
      </c>
      <c r="G2527">
        <v>121</v>
      </c>
      <c r="H2527">
        <v>55</v>
      </c>
      <c r="I2527">
        <v>1</v>
      </c>
      <c r="J2527">
        <v>999</v>
      </c>
      <c r="K2527">
        <v>1</v>
      </c>
      <c r="L2527">
        <v>88</v>
      </c>
      <c r="M2527">
        <v>471</v>
      </c>
      <c r="N2527" t="s">
        <v>18</v>
      </c>
      <c r="O2527" s="1">
        <v>2.29793E-141</v>
      </c>
      <c r="P2527">
        <v>1306</v>
      </c>
    </row>
    <row r="2528" spans="1:16" x14ac:dyDescent="0.25">
      <c r="A2528" t="s">
        <v>3834</v>
      </c>
      <c r="B2528">
        <v>1599</v>
      </c>
      <c r="C2528" s="3" t="str">
        <f>HYPERLINK("http://www.uniprot.org/uniprot/G7KEH7","tr|G7KEH7|G7KEH7_MEDTR")</f>
        <v>tr|G7KEH7|G7KEH7_MEDTR</v>
      </c>
      <c r="D2528" t="s">
        <v>3835</v>
      </c>
      <c r="E2528">
        <v>89.79</v>
      </c>
      <c r="F2528">
        <v>529</v>
      </c>
      <c r="G2528">
        <v>54</v>
      </c>
      <c r="H2528">
        <v>1</v>
      </c>
      <c r="I2528">
        <v>1</v>
      </c>
      <c r="J2528">
        <v>1584</v>
      </c>
      <c r="K2528">
        <v>1</v>
      </c>
      <c r="L2528">
        <v>1</v>
      </c>
      <c r="M2528">
        <v>525</v>
      </c>
      <c r="N2528" t="s">
        <v>18</v>
      </c>
      <c r="O2528">
        <v>0</v>
      </c>
      <c r="P2528">
        <v>2426</v>
      </c>
    </row>
    <row r="2529" spans="1:16" x14ac:dyDescent="0.25">
      <c r="A2529" t="s">
        <v>3836</v>
      </c>
      <c r="B2529">
        <v>645</v>
      </c>
      <c r="C2529" s="3" t="str">
        <f>HYPERLINK("http://www.uniprot.org/uniprot/G7KBI7","tr|G7KBI7|G7KBI7_MEDTR")</f>
        <v>tr|G7KBI7|G7KBI7_MEDTR</v>
      </c>
      <c r="D2529" t="s">
        <v>3837</v>
      </c>
      <c r="E2529">
        <v>78.92</v>
      </c>
      <c r="F2529">
        <v>223</v>
      </c>
      <c r="G2529">
        <v>47</v>
      </c>
      <c r="H2529">
        <v>9</v>
      </c>
      <c r="I2529">
        <v>1</v>
      </c>
      <c r="J2529">
        <v>642</v>
      </c>
      <c r="K2529">
        <v>1</v>
      </c>
      <c r="L2529">
        <v>1</v>
      </c>
      <c r="M2529">
        <v>223</v>
      </c>
      <c r="N2529" t="s">
        <v>18</v>
      </c>
      <c r="O2529" s="1">
        <v>9.1747199999999997E-92</v>
      </c>
      <c r="P2529">
        <v>875</v>
      </c>
    </row>
    <row r="2530" spans="1:16" x14ac:dyDescent="0.25">
      <c r="A2530" t="s">
        <v>3838</v>
      </c>
      <c r="B2530">
        <v>1560</v>
      </c>
      <c r="C2530" s="3" t="str">
        <f>HYPERLINK("http://www.uniprot.org/uniprot/G7K1H4","tr|G7K1H4|G7K1H4_MEDTR")</f>
        <v>tr|G7K1H4|G7K1H4_MEDTR</v>
      </c>
      <c r="D2530" t="s">
        <v>3839</v>
      </c>
      <c r="E2530">
        <v>71.3</v>
      </c>
      <c r="F2530">
        <v>596</v>
      </c>
      <c r="G2530">
        <v>171</v>
      </c>
      <c r="H2530">
        <v>77</v>
      </c>
      <c r="I2530">
        <v>1</v>
      </c>
      <c r="J2530">
        <v>1557</v>
      </c>
      <c r="K2530">
        <v>1</v>
      </c>
      <c r="L2530">
        <v>1</v>
      </c>
      <c r="M2530">
        <v>589</v>
      </c>
      <c r="N2530" t="s">
        <v>18</v>
      </c>
      <c r="O2530">
        <v>0</v>
      </c>
      <c r="P2530">
        <v>2048</v>
      </c>
    </row>
    <row r="2531" spans="1:16" x14ac:dyDescent="0.25">
      <c r="A2531" t="s">
        <v>3840</v>
      </c>
      <c r="B2531">
        <v>336</v>
      </c>
      <c r="C2531" s="3" t="str">
        <f>HYPERLINK("http://www.uniprot.org/uniprot/G7IMZ7","tr|G7IMZ7|G7IMZ7_MEDTR")</f>
        <v>tr|G7IMZ7|G7IMZ7_MEDTR</v>
      </c>
      <c r="D2531" t="s">
        <v>3841</v>
      </c>
      <c r="E2531">
        <v>83.9</v>
      </c>
      <c r="F2531">
        <v>87</v>
      </c>
      <c r="G2531">
        <v>14</v>
      </c>
      <c r="H2531">
        <v>0</v>
      </c>
      <c r="I2531">
        <v>1</v>
      </c>
      <c r="J2531">
        <v>261</v>
      </c>
      <c r="K2531">
        <v>1</v>
      </c>
      <c r="L2531">
        <v>379</v>
      </c>
      <c r="M2531">
        <v>465</v>
      </c>
      <c r="N2531" t="s">
        <v>18</v>
      </c>
      <c r="O2531" s="1">
        <v>4.8874999999999997E-37</v>
      </c>
      <c r="P2531">
        <v>401</v>
      </c>
    </row>
    <row r="2532" spans="1:16" x14ac:dyDescent="0.25">
      <c r="A2532" t="s">
        <v>3842</v>
      </c>
      <c r="B2532">
        <v>1581</v>
      </c>
      <c r="C2532" s="3" t="str">
        <f>HYPERLINK("http://www.uniprot.org/uniprot/K7MYT3","tr|K7MYT3|K7MYT3_SOYBN")</f>
        <v>tr|K7MYT3|K7MYT3_SOYBN</v>
      </c>
      <c r="D2532" t="s">
        <v>28</v>
      </c>
      <c r="E2532">
        <v>39.39</v>
      </c>
      <c r="F2532">
        <v>566</v>
      </c>
      <c r="G2532">
        <v>343</v>
      </c>
      <c r="H2532">
        <v>52</v>
      </c>
      <c r="I2532">
        <v>1</v>
      </c>
      <c r="J2532">
        <v>1542</v>
      </c>
      <c r="K2532">
        <v>1</v>
      </c>
      <c r="L2532">
        <v>1</v>
      </c>
      <c r="M2532">
        <v>533</v>
      </c>
      <c r="N2532" t="s">
        <v>18</v>
      </c>
      <c r="O2532" s="1">
        <v>1.12681E-83</v>
      </c>
      <c r="P2532">
        <v>811</v>
      </c>
    </row>
    <row r="2533" spans="1:16" x14ac:dyDescent="0.25">
      <c r="A2533" t="s">
        <v>3843</v>
      </c>
      <c r="B2533">
        <v>1380</v>
      </c>
      <c r="C2533" s="3" t="str">
        <f>HYPERLINK("http://www.uniprot.org/uniprot/G7IF46","tr|G7IF46|G7IF46_MEDTR")</f>
        <v>tr|G7IF46|G7IF46_MEDTR</v>
      </c>
      <c r="D2533" t="s">
        <v>3844</v>
      </c>
      <c r="E2533">
        <v>71.58</v>
      </c>
      <c r="F2533">
        <v>447</v>
      </c>
      <c r="G2533">
        <v>127</v>
      </c>
      <c r="H2533">
        <v>0</v>
      </c>
      <c r="I2533">
        <v>1</v>
      </c>
      <c r="J2533">
        <v>1341</v>
      </c>
      <c r="K2533">
        <v>1</v>
      </c>
      <c r="L2533">
        <v>1</v>
      </c>
      <c r="M2533">
        <v>444</v>
      </c>
      <c r="N2533" t="s">
        <v>18</v>
      </c>
      <c r="O2533" s="1">
        <v>2.5628200000000001E-174</v>
      </c>
      <c r="P2533">
        <v>1592</v>
      </c>
    </row>
    <row r="2534" spans="1:16" x14ac:dyDescent="0.25">
      <c r="A2534" t="s">
        <v>3845</v>
      </c>
      <c r="B2534">
        <v>1065</v>
      </c>
      <c r="C2534" s="3" t="str">
        <f>HYPERLINK("http://www.uniprot.org/uniprot/K7LLP5","tr|K7LLP5|K7LLP5_SOYBN")</f>
        <v>tr|K7LLP5|K7LLP5_SOYBN</v>
      </c>
      <c r="D2534" t="s">
        <v>61</v>
      </c>
      <c r="E2534">
        <v>69.83</v>
      </c>
      <c r="F2534">
        <v>368</v>
      </c>
      <c r="G2534">
        <v>111</v>
      </c>
      <c r="H2534">
        <v>14</v>
      </c>
      <c r="I2534">
        <v>1</v>
      </c>
      <c r="J2534">
        <v>1062</v>
      </c>
      <c r="K2534">
        <v>1</v>
      </c>
      <c r="L2534">
        <v>58</v>
      </c>
      <c r="M2534">
        <v>417</v>
      </c>
      <c r="N2534" t="s">
        <v>18</v>
      </c>
      <c r="O2534" s="1">
        <v>1.1493800000000001E-133</v>
      </c>
      <c r="P2534">
        <v>1240</v>
      </c>
    </row>
    <row r="2535" spans="1:16" x14ac:dyDescent="0.25">
      <c r="A2535" t="s">
        <v>3846</v>
      </c>
      <c r="B2535">
        <v>849</v>
      </c>
      <c r="C2535" s="3" t="str">
        <f>HYPERLINK("http://www.uniprot.org/uniprot/I1LCD4","tr|I1LCD4|I1LCD4_SOYBN")</f>
        <v>tr|I1LCD4|I1LCD4_SOYBN</v>
      </c>
      <c r="D2535" t="s">
        <v>71</v>
      </c>
      <c r="E2535">
        <v>50.34</v>
      </c>
      <c r="F2535">
        <v>288</v>
      </c>
      <c r="G2535">
        <v>143</v>
      </c>
      <c r="H2535">
        <v>8</v>
      </c>
      <c r="I2535">
        <v>7</v>
      </c>
      <c r="J2535">
        <v>846</v>
      </c>
      <c r="K2535">
        <v>1</v>
      </c>
      <c r="L2535">
        <v>13</v>
      </c>
      <c r="M2535">
        <v>290</v>
      </c>
      <c r="N2535" t="s">
        <v>18</v>
      </c>
      <c r="O2535" s="1">
        <v>9.0342199999999998E-58</v>
      </c>
      <c r="P2535">
        <v>584</v>
      </c>
    </row>
    <row r="2536" spans="1:16" x14ac:dyDescent="0.25">
      <c r="A2536" t="s">
        <v>3847</v>
      </c>
      <c r="B2536">
        <v>282</v>
      </c>
      <c r="C2536" s="3" t="str">
        <f>HYPERLINK("http://www.uniprot.org/uniprot/G7I4F6","tr|G7I4F6|G7I4F6_MEDTR")</f>
        <v>tr|G7I4F6|G7I4F6_MEDTR</v>
      </c>
      <c r="D2536" t="s">
        <v>3848</v>
      </c>
      <c r="E2536">
        <v>85.91</v>
      </c>
      <c r="F2536">
        <v>71</v>
      </c>
      <c r="G2536">
        <v>10</v>
      </c>
      <c r="H2536">
        <v>0</v>
      </c>
      <c r="I2536">
        <v>1</v>
      </c>
      <c r="J2536">
        <v>213</v>
      </c>
      <c r="K2536">
        <v>1</v>
      </c>
      <c r="L2536">
        <v>28</v>
      </c>
      <c r="M2536">
        <v>98</v>
      </c>
      <c r="N2536" t="s">
        <v>18</v>
      </c>
      <c r="O2536" s="1">
        <v>2.6939999999999999E-27</v>
      </c>
      <c r="P2536">
        <v>317</v>
      </c>
    </row>
    <row r="2537" spans="1:16" x14ac:dyDescent="0.25">
      <c r="A2537" t="s">
        <v>3849</v>
      </c>
      <c r="B2537">
        <v>558</v>
      </c>
      <c r="C2537" s="3" t="str">
        <f>HYPERLINK("http://www.uniprot.org/uniprot/I1JYZ9","tr|I1JYZ9|I1JYZ9_SOYBN")</f>
        <v>tr|I1JYZ9|I1JYZ9_SOYBN</v>
      </c>
      <c r="D2537" t="s">
        <v>28</v>
      </c>
      <c r="E2537">
        <v>44.13</v>
      </c>
      <c r="F2537">
        <v>145</v>
      </c>
      <c r="G2537">
        <v>81</v>
      </c>
      <c r="H2537">
        <v>15</v>
      </c>
      <c r="I2537">
        <v>1</v>
      </c>
      <c r="J2537">
        <v>390</v>
      </c>
      <c r="K2537">
        <v>1</v>
      </c>
      <c r="L2537">
        <v>87</v>
      </c>
      <c r="M2537">
        <v>230</v>
      </c>
      <c r="N2537" t="s">
        <v>18</v>
      </c>
      <c r="O2537" s="1">
        <v>1.2305999999999999E-20</v>
      </c>
      <c r="P2537">
        <v>260</v>
      </c>
    </row>
    <row r="2538" spans="1:16" x14ac:dyDescent="0.25">
      <c r="A2538" t="s">
        <v>3850</v>
      </c>
      <c r="B2538">
        <v>1287</v>
      </c>
      <c r="C2538" s="3" t="str">
        <f>HYPERLINK("http://www.uniprot.org/uniprot/B9SCE5","tr|B9SCE5|B9SCE5_RICCO")</f>
        <v>tr|B9SCE5|B9SCE5_RICCO</v>
      </c>
      <c r="D2538" t="s">
        <v>3851</v>
      </c>
      <c r="E2538">
        <v>89.32</v>
      </c>
      <c r="F2538">
        <v>431</v>
      </c>
      <c r="G2538">
        <v>46</v>
      </c>
      <c r="H2538">
        <v>3</v>
      </c>
      <c r="I2538">
        <v>1</v>
      </c>
      <c r="J2538">
        <v>1284</v>
      </c>
      <c r="K2538">
        <v>1</v>
      </c>
      <c r="L2538">
        <v>1</v>
      </c>
      <c r="M2538">
        <v>415</v>
      </c>
      <c r="N2538" t="s">
        <v>18</v>
      </c>
      <c r="O2538">
        <v>0</v>
      </c>
      <c r="P2538">
        <v>1884</v>
      </c>
    </row>
    <row r="2539" spans="1:16" x14ac:dyDescent="0.25">
      <c r="A2539" t="s">
        <v>3852</v>
      </c>
      <c r="B2539">
        <v>174</v>
      </c>
      <c r="C2539" s="3" t="str">
        <f>HYPERLINK("http://www.uniprot.org/uniprot/I1LTK6","tr|I1LTK6|I1LTK6_SOYBN")</f>
        <v>tr|I1LTK6|I1LTK6_SOYBN</v>
      </c>
      <c r="D2539" t="s">
        <v>28</v>
      </c>
      <c r="E2539">
        <v>89.47</v>
      </c>
      <c r="F2539">
        <v>57</v>
      </c>
      <c r="G2539">
        <v>6</v>
      </c>
      <c r="H2539">
        <v>0</v>
      </c>
      <c r="I2539">
        <v>3</v>
      </c>
      <c r="J2539">
        <v>173</v>
      </c>
      <c r="K2539">
        <v>-2</v>
      </c>
      <c r="L2539">
        <v>530</v>
      </c>
      <c r="M2539">
        <v>586</v>
      </c>
      <c r="N2539" t="s">
        <v>18</v>
      </c>
      <c r="O2539" s="1">
        <v>3.70588E-21</v>
      </c>
      <c r="P2539">
        <v>264</v>
      </c>
    </row>
    <row r="2540" spans="1:16" x14ac:dyDescent="0.25">
      <c r="A2540" t="s">
        <v>3853</v>
      </c>
      <c r="B2540">
        <v>861</v>
      </c>
      <c r="C2540" s="3" t="str">
        <f>HYPERLINK("http://www.uniprot.org/uniprot/Q506K0","tr|Q506K0|Q506K0_PHAVU")</f>
        <v>tr|Q506K0|Q506K0_PHAVU</v>
      </c>
      <c r="D2540" t="s">
        <v>3854</v>
      </c>
      <c r="E2540">
        <v>93.3</v>
      </c>
      <c r="F2540">
        <v>284</v>
      </c>
      <c r="G2540">
        <v>19</v>
      </c>
      <c r="H2540">
        <v>0</v>
      </c>
      <c r="I2540">
        <v>7</v>
      </c>
      <c r="J2540">
        <v>858</v>
      </c>
      <c r="K2540">
        <v>1</v>
      </c>
      <c r="L2540">
        <v>4</v>
      </c>
      <c r="M2540">
        <v>287</v>
      </c>
      <c r="N2540" t="s">
        <v>18</v>
      </c>
      <c r="O2540" s="1">
        <v>1.7047E-152</v>
      </c>
      <c r="P2540">
        <v>1401</v>
      </c>
    </row>
    <row r="2541" spans="1:16" x14ac:dyDescent="0.25">
      <c r="A2541" t="s">
        <v>3855</v>
      </c>
      <c r="B2541">
        <v>924</v>
      </c>
      <c r="C2541" s="3" t="str">
        <f>HYPERLINK("http://www.uniprot.org/uniprot/G7LAI1","tr|G7LAI1|G7LAI1_MEDTR")</f>
        <v>tr|G7LAI1|G7LAI1_MEDTR</v>
      </c>
      <c r="D2541" t="s">
        <v>3856</v>
      </c>
      <c r="E2541">
        <v>73.37</v>
      </c>
      <c r="F2541">
        <v>308</v>
      </c>
      <c r="G2541">
        <v>82</v>
      </c>
      <c r="H2541">
        <v>10</v>
      </c>
      <c r="I2541">
        <v>28</v>
      </c>
      <c r="J2541">
        <v>921</v>
      </c>
      <c r="K2541">
        <v>1</v>
      </c>
      <c r="L2541">
        <v>18</v>
      </c>
      <c r="M2541">
        <v>320</v>
      </c>
      <c r="N2541" t="s">
        <v>18</v>
      </c>
      <c r="O2541" s="1">
        <v>2.6232799999999999E-133</v>
      </c>
      <c r="P2541">
        <v>1236</v>
      </c>
    </row>
    <row r="2542" spans="1:16" x14ac:dyDescent="0.25">
      <c r="A2542" t="s">
        <v>3857</v>
      </c>
      <c r="B2542">
        <v>618</v>
      </c>
      <c r="C2542" s="3" t="str">
        <f>HYPERLINK("http://www.uniprot.org/uniprot/A0P2K7","tr|A0P2K7|A0P2K7_9RHOB")</f>
        <v>tr|A0P2K7|A0P2K7_9RHOB</v>
      </c>
      <c r="D2542" t="s">
        <v>1688</v>
      </c>
      <c r="E2542">
        <v>50</v>
      </c>
      <c r="F2542">
        <v>62</v>
      </c>
      <c r="G2542">
        <v>31</v>
      </c>
      <c r="H2542">
        <v>0</v>
      </c>
      <c r="I2542">
        <v>298</v>
      </c>
      <c r="J2542">
        <v>483</v>
      </c>
      <c r="K2542">
        <v>1</v>
      </c>
      <c r="L2542">
        <v>205</v>
      </c>
      <c r="M2542">
        <v>266</v>
      </c>
      <c r="N2542" t="s">
        <v>18</v>
      </c>
      <c r="O2542" s="1">
        <v>2.2543200000000001E-9</v>
      </c>
      <c r="P2542">
        <v>164</v>
      </c>
    </row>
    <row r="2543" spans="1:16" x14ac:dyDescent="0.25">
      <c r="A2543" t="s">
        <v>3858</v>
      </c>
      <c r="B2543">
        <v>246</v>
      </c>
      <c r="C2543" s="3" t="str">
        <f>HYPERLINK("http://www.uniprot.org/uniprot/K7KY12","tr|K7KY12|K7KY12_SOYBN")</f>
        <v>tr|K7KY12|K7KY12_SOYBN</v>
      </c>
      <c r="D2543" t="s">
        <v>28</v>
      </c>
      <c r="E2543">
        <v>68</v>
      </c>
      <c r="F2543">
        <v>75</v>
      </c>
      <c r="G2543">
        <v>24</v>
      </c>
      <c r="H2543">
        <v>1</v>
      </c>
      <c r="I2543">
        <v>1</v>
      </c>
      <c r="J2543">
        <v>222</v>
      </c>
      <c r="K2543">
        <v>1</v>
      </c>
      <c r="L2543">
        <v>366</v>
      </c>
      <c r="M2543">
        <v>440</v>
      </c>
      <c r="N2543" t="s">
        <v>18</v>
      </c>
      <c r="O2543" s="1">
        <v>6.0723000000000002E-19</v>
      </c>
      <c r="P2543">
        <v>245</v>
      </c>
    </row>
    <row r="2544" spans="1:16" x14ac:dyDescent="0.25">
      <c r="A2544" t="s">
        <v>3859</v>
      </c>
      <c r="B2544">
        <v>591</v>
      </c>
      <c r="C2544" s="3" t="str">
        <f>HYPERLINK("http://www.uniprot.org/uniprot/I3SNI4","tr|I3SNI4|I3SNI4_MEDTR")</f>
        <v>tr|I3SNI4|I3SNI4_MEDTR</v>
      </c>
      <c r="D2544" t="s">
        <v>22</v>
      </c>
      <c r="E2544">
        <v>63.54</v>
      </c>
      <c r="F2544">
        <v>192</v>
      </c>
      <c r="G2544">
        <v>70</v>
      </c>
      <c r="H2544">
        <v>7</v>
      </c>
      <c r="I2544">
        <v>1</v>
      </c>
      <c r="J2544">
        <v>555</v>
      </c>
      <c r="K2544">
        <v>1</v>
      </c>
      <c r="L2544">
        <v>1</v>
      </c>
      <c r="M2544">
        <v>178</v>
      </c>
      <c r="N2544" t="s">
        <v>18</v>
      </c>
      <c r="O2544" s="1">
        <v>6.7818099999999999E-50</v>
      </c>
      <c r="P2544">
        <v>513</v>
      </c>
    </row>
    <row r="2545" spans="1:16" x14ac:dyDescent="0.25">
      <c r="A2545" t="s">
        <v>3860</v>
      </c>
      <c r="B2545">
        <v>198</v>
      </c>
      <c r="C2545" s="3" t="str">
        <f>HYPERLINK("http://www.uniprot.org/uniprot/B3TLR4","tr|B3TLR4|B3TLR4_ELAGV")</f>
        <v>tr|B3TLR4|B3TLR4_ELAGV</v>
      </c>
      <c r="D2545" t="s">
        <v>3861</v>
      </c>
      <c r="E2545">
        <v>81.81</v>
      </c>
      <c r="F2545">
        <v>44</v>
      </c>
      <c r="G2545">
        <v>8</v>
      </c>
      <c r="H2545">
        <v>0</v>
      </c>
      <c r="I2545">
        <v>61</v>
      </c>
      <c r="J2545">
        <v>192</v>
      </c>
      <c r="K2545">
        <v>1</v>
      </c>
      <c r="L2545">
        <v>116</v>
      </c>
      <c r="M2545">
        <v>159</v>
      </c>
      <c r="N2545" t="s">
        <v>18</v>
      </c>
      <c r="O2545" s="1">
        <v>2.0550400000000001E-11</v>
      </c>
      <c r="P2545">
        <v>180</v>
      </c>
    </row>
    <row r="2546" spans="1:16" x14ac:dyDescent="0.25">
      <c r="A2546" t="s">
        <v>3862</v>
      </c>
      <c r="B2546">
        <v>1455</v>
      </c>
      <c r="C2546" s="3" t="str">
        <f>HYPERLINK("http://www.uniprot.org/uniprot/K7LUY7","tr|K7LUY7|K7LUY7_SOYBN")</f>
        <v>tr|K7LUY7|K7LUY7_SOYBN</v>
      </c>
      <c r="D2546" t="s">
        <v>28</v>
      </c>
      <c r="E2546">
        <v>85.01</v>
      </c>
      <c r="F2546">
        <v>487</v>
      </c>
      <c r="G2546">
        <v>73</v>
      </c>
      <c r="H2546">
        <v>3</v>
      </c>
      <c r="I2546">
        <v>1</v>
      </c>
      <c r="J2546">
        <v>1452</v>
      </c>
      <c r="K2546">
        <v>1</v>
      </c>
      <c r="L2546">
        <v>20</v>
      </c>
      <c r="M2546">
        <v>504</v>
      </c>
      <c r="N2546" t="s">
        <v>18</v>
      </c>
      <c r="O2546">
        <v>0</v>
      </c>
      <c r="P2546">
        <v>2183</v>
      </c>
    </row>
    <row r="2547" spans="1:16" x14ac:dyDescent="0.25">
      <c r="A2547" t="s">
        <v>3863</v>
      </c>
      <c r="B2547">
        <v>1545</v>
      </c>
      <c r="C2547" s="3" t="str">
        <f>HYPERLINK("http://www.uniprot.org/uniprot/G7K6T4","tr|G7K6T4|G7K6T4_MEDTR")</f>
        <v>tr|G7K6T4|G7K6T4_MEDTR</v>
      </c>
      <c r="D2547" t="s">
        <v>3864</v>
      </c>
      <c r="E2547">
        <v>80.63</v>
      </c>
      <c r="F2547">
        <v>475</v>
      </c>
      <c r="G2547">
        <v>92</v>
      </c>
      <c r="H2547">
        <v>3</v>
      </c>
      <c r="I2547">
        <v>127</v>
      </c>
      <c r="J2547">
        <v>1542</v>
      </c>
      <c r="K2547">
        <v>1</v>
      </c>
      <c r="L2547">
        <v>3</v>
      </c>
      <c r="M2547">
        <v>475</v>
      </c>
      <c r="N2547" t="s">
        <v>18</v>
      </c>
      <c r="O2547">
        <v>0</v>
      </c>
      <c r="P2547">
        <v>1970</v>
      </c>
    </row>
    <row r="2548" spans="1:16" x14ac:dyDescent="0.25">
      <c r="A2548" t="s">
        <v>3865</v>
      </c>
      <c r="B2548">
        <v>1431</v>
      </c>
      <c r="C2548" s="3" t="str">
        <f>HYPERLINK("http://www.uniprot.org/uniprot/I1MHP5","tr|I1MHP5|I1MHP5_SOYBN")</f>
        <v>tr|I1MHP5|I1MHP5_SOYBN</v>
      </c>
      <c r="D2548" t="s">
        <v>28</v>
      </c>
      <c r="E2548">
        <v>27.85</v>
      </c>
      <c r="F2548">
        <v>420</v>
      </c>
      <c r="G2548">
        <v>303</v>
      </c>
      <c r="H2548">
        <v>42</v>
      </c>
      <c r="I2548">
        <v>151</v>
      </c>
      <c r="J2548">
        <v>1284</v>
      </c>
      <c r="K2548">
        <v>1</v>
      </c>
      <c r="L2548">
        <v>1057</v>
      </c>
      <c r="M2548">
        <v>1470</v>
      </c>
      <c r="N2548" t="s">
        <v>18</v>
      </c>
      <c r="O2548" s="1">
        <v>1.65214E-30</v>
      </c>
      <c r="P2548">
        <v>352</v>
      </c>
    </row>
    <row r="2549" spans="1:16" x14ac:dyDescent="0.25">
      <c r="A2549" t="s">
        <v>3866</v>
      </c>
      <c r="B2549">
        <v>654</v>
      </c>
      <c r="C2549" s="3" t="str">
        <f>HYPERLINK("http://www.uniprot.org/uniprot/K7LHA3","tr|K7LHA3|K7LHA3_SOYBN")</f>
        <v>tr|K7LHA3|K7LHA3_SOYBN</v>
      </c>
      <c r="D2549" t="s">
        <v>28</v>
      </c>
      <c r="E2549">
        <v>70.09</v>
      </c>
      <c r="F2549">
        <v>214</v>
      </c>
      <c r="G2549">
        <v>64</v>
      </c>
      <c r="H2549">
        <v>3</v>
      </c>
      <c r="I2549">
        <v>1</v>
      </c>
      <c r="J2549">
        <v>633</v>
      </c>
      <c r="K2549">
        <v>1</v>
      </c>
      <c r="L2549">
        <v>162</v>
      </c>
      <c r="M2549">
        <v>375</v>
      </c>
      <c r="N2549" t="s">
        <v>18</v>
      </c>
      <c r="O2549" s="1">
        <v>8.7844599999999999E-82</v>
      </c>
      <c r="P2549">
        <v>789</v>
      </c>
    </row>
    <row r="2550" spans="1:16" x14ac:dyDescent="0.25">
      <c r="A2550" t="s">
        <v>3867</v>
      </c>
      <c r="B2550">
        <v>513</v>
      </c>
      <c r="C2550" s="3" t="str">
        <f>HYPERLINK("http://www.uniprot.org/uniprot/I1JGL8","tr|I1JGL8|I1JGL8_SOYBN")</f>
        <v>tr|I1JGL8|I1JGL8_SOYBN</v>
      </c>
      <c r="D2550" t="s">
        <v>3868</v>
      </c>
      <c r="E2550">
        <v>64.78</v>
      </c>
      <c r="F2550">
        <v>142</v>
      </c>
      <c r="G2550">
        <v>50</v>
      </c>
      <c r="H2550">
        <v>10</v>
      </c>
      <c r="I2550">
        <v>1</v>
      </c>
      <c r="J2550">
        <v>396</v>
      </c>
      <c r="K2550">
        <v>1</v>
      </c>
      <c r="L2550">
        <v>1</v>
      </c>
      <c r="M2550">
        <v>135</v>
      </c>
      <c r="N2550" t="s">
        <v>18</v>
      </c>
      <c r="O2550" s="1">
        <v>2.7877400000000001E-40</v>
      </c>
      <c r="P2550">
        <v>429</v>
      </c>
    </row>
    <row r="2551" spans="1:16" x14ac:dyDescent="0.25">
      <c r="A2551" t="s">
        <v>3869</v>
      </c>
      <c r="B2551">
        <v>1356</v>
      </c>
      <c r="C2551" s="3" t="str">
        <f>HYPERLINK("http://www.uniprot.org/uniprot/B9RZE7","tr|B9RZE7|B9RZE7_RICCO")</f>
        <v>tr|B9RZE7|B9RZE7_RICCO</v>
      </c>
      <c r="D2551" t="s">
        <v>3870</v>
      </c>
      <c r="E2551">
        <v>24.83</v>
      </c>
      <c r="F2551">
        <v>149</v>
      </c>
      <c r="G2551">
        <v>112</v>
      </c>
      <c r="H2551">
        <v>7</v>
      </c>
      <c r="I2551">
        <v>349</v>
      </c>
      <c r="J2551">
        <v>774</v>
      </c>
      <c r="K2551">
        <v>1</v>
      </c>
      <c r="L2551">
        <v>61</v>
      </c>
      <c r="M2551">
        <v>203</v>
      </c>
      <c r="N2551" t="s">
        <v>18</v>
      </c>
      <c r="O2551" s="1">
        <v>1.2471999999999999E-7</v>
      </c>
      <c r="P2551">
        <v>107</v>
      </c>
    </row>
    <row r="2552" spans="1:16" x14ac:dyDescent="0.25">
      <c r="A2552" t="s">
        <v>3871</v>
      </c>
      <c r="B2552">
        <v>1242</v>
      </c>
      <c r="C2552" s="3" t="str">
        <f>HYPERLINK("http://www.uniprot.org/uniprot/G7IL80","tr|G7IL80|G7IL80_MEDTR")</f>
        <v>tr|G7IL80|G7IL80_MEDTR</v>
      </c>
      <c r="D2552" t="s">
        <v>3872</v>
      </c>
      <c r="E2552">
        <v>79.13</v>
      </c>
      <c r="F2552">
        <v>393</v>
      </c>
      <c r="G2552">
        <v>82</v>
      </c>
      <c r="H2552">
        <v>0</v>
      </c>
      <c r="I2552">
        <v>7</v>
      </c>
      <c r="J2552">
        <v>1185</v>
      </c>
      <c r="K2552">
        <v>1</v>
      </c>
      <c r="L2552">
        <v>4</v>
      </c>
      <c r="M2552">
        <v>392</v>
      </c>
      <c r="N2552" t="s">
        <v>18</v>
      </c>
      <c r="O2552" s="1">
        <v>8.3787499999999995E-174</v>
      </c>
      <c r="P2552">
        <v>1587</v>
      </c>
    </row>
    <row r="2553" spans="1:16" x14ac:dyDescent="0.25">
      <c r="A2553" t="s">
        <v>3873</v>
      </c>
      <c r="B2553">
        <v>1116</v>
      </c>
      <c r="C2553" s="3" t="str">
        <f>HYPERLINK("http://www.uniprot.org/uniprot/A9P5X2","tr|A9P5X2|A9P5X2_MEDFA")</f>
        <v>tr|A9P5X2|A9P5X2_MEDFA</v>
      </c>
      <c r="D2553" t="s">
        <v>3831</v>
      </c>
      <c r="E2553">
        <v>90.83</v>
      </c>
      <c r="F2553">
        <v>371</v>
      </c>
      <c r="G2553">
        <v>34</v>
      </c>
      <c r="H2553">
        <v>3</v>
      </c>
      <c r="I2553">
        <v>1</v>
      </c>
      <c r="J2553">
        <v>1104</v>
      </c>
      <c r="K2553">
        <v>1</v>
      </c>
      <c r="L2553">
        <v>1</v>
      </c>
      <c r="M2553">
        <v>371</v>
      </c>
      <c r="N2553" t="s">
        <v>18</v>
      </c>
      <c r="O2553">
        <v>0</v>
      </c>
      <c r="P2553">
        <v>1813</v>
      </c>
    </row>
    <row r="2554" spans="1:16" x14ac:dyDescent="0.25">
      <c r="A2554" t="s">
        <v>3874</v>
      </c>
      <c r="B2554">
        <v>747</v>
      </c>
      <c r="C2554" s="3" t="str">
        <f>HYPERLINK("http://www.uniprot.org/uniprot/G7IKL6","tr|G7IKL6|G7IKL6_MEDTR")</f>
        <v>tr|G7IKL6|G7IKL6_MEDTR</v>
      </c>
      <c r="D2554" t="s">
        <v>3875</v>
      </c>
      <c r="E2554">
        <v>75.400000000000006</v>
      </c>
      <c r="F2554">
        <v>248</v>
      </c>
      <c r="G2554">
        <v>61</v>
      </c>
      <c r="H2554">
        <v>0</v>
      </c>
      <c r="I2554">
        <v>1</v>
      </c>
      <c r="J2554">
        <v>744</v>
      </c>
      <c r="K2554">
        <v>1</v>
      </c>
      <c r="L2554">
        <v>1</v>
      </c>
      <c r="M2554">
        <v>246</v>
      </c>
      <c r="N2554" t="s">
        <v>18</v>
      </c>
      <c r="O2554" s="1">
        <v>2.4672699999999999E-103</v>
      </c>
      <c r="P2554">
        <v>976</v>
      </c>
    </row>
    <row r="2555" spans="1:16" x14ac:dyDescent="0.25">
      <c r="A2555" t="s">
        <v>3876</v>
      </c>
      <c r="B2555">
        <v>216</v>
      </c>
      <c r="C2555" s="3" t="str">
        <f>HYPERLINK("http://www.uniprot.org/uniprot/G7KEH8","tr|G7KEH8|G7KEH8_MEDTR")</f>
        <v>tr|G7KEH8|G7KEH8_MEDTR</v>
      </c>
      <c r="D2555" t="s">
        <v>3877</v>
      </c>
      <c r="E2555">
        <v>88.13</v>
      </c>
      <c r="F2555">
        <v>59</v>
      </c>
      <c r="G2555">
        <v>7</v>
      </c>
      <c r="H2555">
        <v>0</v>
      </c>
      <c r="I2555">
        <v>16</v>
      </c>
      <c r="J2555">
        <v>192</v>
      </c>
      <c r="K2555">
        <v>1</v>
      </c>
      <c r="L2555">
        <v>2</v>
      </c>
      <c r="M2555">
        <v>60</v>
      </c>
      <c r="N2555" t="s">
        <v>18</v>
      </c>
      <c r="O2555" s="1">
        <v>3.6729600000000003E-24</v>
      </c>
      <c r="P2555">
        <v>290</v>
      </c>
    </row>
    <row r="2556" spans="1:16" x14ac:dyDescent="0.25">
      <c r="A2556" t="s">
        <v>3878</v>
      </c>
      <c r="B2556">
        <v>3825</v>
      </c>
      <c r="C2556" s="3" t="str">
        <f>HYPERLINK("http://www.uniprot.org/uniprot/G7KBI4","tr|G7KBI4|G7KBI4_MEDTR")</f>
        <v>tr|G7KBI4|G7KBI4_MEDTR</v>
      </c>
      <c r="D2556" t="s">
        <v>3879</v>
      </c>
      <c r="E2556">
        <v>83.72</v>
      </c>
      <c r="F2556">
        <v>1284</v>
      </c>
      <c r="G2556">
        <v>209</v>
      </c>
      <c r="H2556">
        <v>10</v>
      </c>
      <c r="I2556">
        <v>1</v>
      </c>
      <c r="J2556">
        <v>3822</v>
      </c>
      <c r="K2556">
        <v>1</v>
      </c>
      <c r="L2556">
        <v>1</v>
      </c>
      <c r="M2556">
        <v>1237</v>
      </c>
      <c r="N2556" t="s">
        <v>18</v>
      </c>
      <c r="O2556">
        <v>0</v>
      </c>
      <c r="P2556">
        <v>5462</v>
      </c>
    </row>
    <row r="2557" spans="1:16" x14ac:dyDescent="0.25">
      <c r="A2557" t="s">
        <v>3880</v>
      </c>
      <c r="B2557">
        <v>2340</v>
      </c>
      <c r="C2557" s="3" t="str">
        <f>HYPERLINK("http://www.uniprot.org/uniprot/G7K1F4","tr|G7K1F4|G7K1F4_MEDTR")</f>
        <v>tr|G7K1F4|G7K1F4_MEDTR</v>
      </c>
      <c r="D2557" t="s">
        <v>3881</v>
      </c>
      <c r="E2557">
        <v>84.01</v>
      </c>
      <c r="F2557">
        <v>782</v>
      </c>
      <c r="G2557">
        <v>125</v>
      </c>
      <c r="H2557">
        <v>3</v>
      </c>
      <c r="I2557">
        <v>1</v>
      </c>
      <c r="J2557">
        <v>2337</v>
      </c>
      <c r="K2557">
        <v>1</v>
      </c>
      <c r="L2557">
        <v>1</v>
      </c>
      <c r="M2557">
        <v>782</v>
      </c>
      <c r="N2557" t="s">
        <v>18</v>
      </c>
      <c r="O2557">
        <v>0</v>
      </c>
      <c r="P2557">
        <v>3407</v>
      </c>
    </row>
    <row r="2558" spans="1:16" x14ac:dyDescent="0.25">
      <c r="A2558" t="s">
        <v>3882</v>
      </c>
      <c r="B2558">
        <v>744</v>
      </c>
      <c r="C2558" s="3" t="str">
        <f>HYPERLINK("http://www.uniprot.org/uniprot/K7MNX2","tr|K7MNX2|K7MNX2_SOYBN")</f>
        <v>tr|K7MNX2|K7MNX2_SOYBN</v>
      </c>
      <c r="D2558" t="s">
        <v>28</v>
      </c>
      <c r="E2558">
        <v>26.12</v>
      </c>
      <c r="F2558">
        <v>111</v>
      </c>
      <c r="G2558">
        <v>82</v>
      </c>
      <c r="H2558">
        <v>2</v>
      </c>
      <c r="I2558">
        <v>1</v>
      </c>
      <c r="J2558">
        <v>327</v>
      </c>
      <c r="K2558">
        <v>1</v>
      </c>
      <c r="L2558">
        <v>404</v>
      </c>
      <c r="M2558">
        <v>514</v>
      </c>
      <c r="N2558" t="s">
        <v>18</v>
      </c>
      <c r="O2558" s="1">
        <v>9.2286099999999996E-10</v>
      </c>
      <c r="P2558">
        <v>169</v>
      </c>
    </row>
    <row r="2559" spans="1:16" x14ac:dyDescent="0.25">
      <c r="A2559" t="s">
        <v>3883</v>
      </c>
      <c r="B2559">
        <v>2469</v>
      </c>
      <c r="C2559" s="3" t="str">
        <f>HYPERLINK("http://www.uniprot.org/uniprot/G7KYI3","tr|G7KYI3|G7KYI3_MEDTR")</f>
        <v>tr|G7KYI3|G7KYI3_MEDTR</v>
      </c>
      <c r="D2559" t="s">
        <v>3884</v>
      </c>
      <c r="E2559">
        <v>73.62</v>
      </c>
      <c r="F2559">
        <v>834</v>
      </c>
      <c r="G2559">
        <v>220</v>
      </c>
      <c r="H2559">
        <v>65</v>
      </c>
      <c r="I2559">
        <v>1</v>
      </c>
      <c r="J2559">
        <v>2307</v>
      </c>
      <c r="K2559">
        <v>1</v>
      </c>
      <c r="L2559">
        <v>49</v>
      </c>
      <c r="M2559">
        <v>877</v>
      </c>
      <c r="N2559" t="s">
        <v>18</v>
      </c>
      <c r="O2559">
        <v>0</v>
      </c>
      <c r="P2559">
        <v>3144</v>
      </c>
    </row>
    <row r="2560" spans="1:16" x14ac:dyDescent="0.25">
      <c r="A2560" t="s">
        <v>3885</v>
      </c>
      <c r="B2560">
        <v>2292</v>
      </c>
      <c r="C2560" s="3" t="str">
        <f>HYPERLINK("http://www.uniprot.org/uniprot/I1JBK8","tr|I1JBK8|I1JBK8_SOYBN")</f>
        <v>tr|I1JBK8|I1JBK8_SOYBN</v>
      </c>
      <c r="D2560" t="s">
        <v>28</v>
      </c>
      <c r="E2560">
        <v>81.510000000000005</v>
      </c>
      <c r="F2560">
        <v>752</v>
      </c>
      <c r="G2560">
        <v>139</v>
      </c>
      <c r="H2560">
        <v>1</v>
      </c>
      <c r="I2560">
        <v>31</v>
      </c>
      <c r="J2560">
        <v>2283</v>
      </c>
      <c r="K2560">
        <v>1</v>
      </c>
      <c r="L2560">
        <v>11</v>
      </c>
      <c r="M2560">
        <v>733</v>
      </c>
      <c r="N2560" t="s">
        <v>18</v>
      </c>
      <c r="O2560">
        <v>0</v>
      </c>
      <c r="P2560">
        <v>3101</v>
      </c>
    </row>
    <row r="2561" spans="1:16" x14ac:dyDescent="0.25">
      <c r="A2561" t="s">
        <v>3886</v>
      </c>
      <c r="B2561">
        <v>495</v>
      </c>
      <c r="C2561" s="3" t="str">
        <f>HYPERLINK("http://www.uniprot.org/uniprot/G8A269","tr|G8A269|G8A269_MEDTR")</f>
        <v>tr|G8A269|G8A269_MEDTR</v>
      </c>
      <c r="D2561" t="s">
        <v>3887</v>
      </c>
      <c r="E2561">
        <v>85.97</v>
      </c>
      <c r="F2561">
        <v>164</v>
      </c>
      <c r="G2561">
        <v>23</v>
      </c>
      <c r="H2561">
        <v>0</v>
      </c>
      <c r="I2561">
        <v>1</v>
      </c>
      <c r="J2561">
        <v>492</v>
      </c>
      <c r="K2561">
        <v>1</v>
      </c>
      <c r="L2561">
        <v>1</v>
      </c>
      <c r="M2561">
        <v>164</v>
      </c>
      <c r="N2561" t="s">
        <v>18</v>
      </c>
      <c r="O2561" s="1">
        <v>6.1509400000000003E-80</v>
      </c>
      <c r="P2561">
        <v>771</v>
      </c>
    </row>
    <row r="2562" spans="1:16" x14ac:dyDescent="0.25">
      <c r="A2562" t="s">
        <v>3888</v>
      </c>
      <c r="B2562">
        <v>1722</v>
      </c>
      <c r="C2562" s="3" t="str">
        <f>HYPERLINK("http://www.uniprot.org/uniprot/K7N2E2","tr|K7N2E2|K7N2E2_SOYBN")</f>
        <v>tr|K7N2E2|K7N2E2_SOYBN</v>
      </c>
      <c r="D2562" t="s">
        <v>28</v>
      </c>
      <c r="E2562">
        <v>65.08</v>
      </c>
      <c r="F2562">
        <v>610</v>
      </c>
      <c r="G2562">
        <v>213</v>
      </c>
      <c r="H2562">
        <v>37</v>
      </c>
      <c r="I2562">
        <v>1</v>
      </c>
      <c r="J2562">
        <v>1719</v>
      </c>
      <c r="K2562">
        <v>1</v>
      </c>
      <c r="L2562">
        <v>1</v>
      </c>
      <c r="M2562">
        <v>603</v>
      </c>
      <c r="N2562" t="s">
        <v>18</v>
      </c>
      <c r="O2562">
        <v>0</v>
      </c>
      <c r="P2562">
        <v>1885</v>
      </c>
    </row>
    <row r="2563" spans="1:16" x14ac:dyDescent="0.25">
      <c r="A2563" t="s">
        <v>3889</v>
      </c>
      <c r="B2563">
        <v>1020</v>
      </c>
      <c r="C2563" s="3" t="str">
        <f>HYPERLINK("http://www.uniprot.org/uniprot/M9RTK5","tr|M9RTK5|M9RTK5_9FABA")</f>
        <v>tr|M9RTK5|M9RTK5_9FABA</v>
      </c>
      <c r="D2563" t="s">
        <v>3890</v>
      </c>
      <c r="E2563">
        <v>90.5</v>
      </c>
      <c r="F2563">
        <v>337</v>
      </c>
      <c r="G2563">
        <v>32</v>
      </c>
      <c r="H2563">
        <v>0</v>
      </c>
      <c r="I2563">
        <v>1</v>
      </c>
      <c r="J2563">
        <v>1011</v>
      </c>
      <c r="K2563">
        <v>1</v>
      </c>
      <c r="L2563">
        <v>1</v>
      </c>
      <c r="M2563">
        <v>336</v>
      </c>
      <c r="N2563" t="s">
        <v>18</v>
      </c>
      <c r="O2563">
        <v>0</v>
      </c>
      <c r="P2563">
        <v>1673</v>
      </c>
    </row>
    <row r="2564" spans="1:16" x14ac:dyDescent="0.25">
      <c r="A2564" t="s">
        <v>3891</v>
      </c>
      <c r="B2564">
        <v>2049</v>
      </c>
      <c r="C2564" s="3" t="str">
        <f>HYPERLINK("http://www.uniprot.org/uniprot/K7KM46","tr|K7KM46|K7KM46_SOYBN")</f>
        <v>tr|K7KM46|K7KM46_SOYBN</v>
      </c>
      <c r="D2564" t="s">
        <v>28</v>
      </c>
      <c r="E2564">
        <v>71.53</v>
      </c>
      <c r="F2564">
        <v>685</v>
      </c>
      <c r="G2564">
        <v>195</v>
      </c>
      <c r="H2564">
        <v>4</v>
      </c>
      <c r="I2564">
        <v>4</v>
      </c>
      <c r="J2564">
        <v>2046</v>
      </c>
      <c r="K2564">
        <v>1</v>
      </c>
      <c r="L2564">
        <v>17</v>
      </c>
      <c r="M2564">
        <v>677</v>
      </c>
      <c r="N2564" t="s">
        <v>18</v>
      </c>
      <c r="O2564">
        <v>0</v>
      </c>
      <c r="P2564">
        <v>2503</v>
      </c>
    </row>
    <row r="2565" spans="1:16" x14ac:dyDescent="0.25">
      <c r="A2565" t="s">
        <v>3892</v>
      </c>
      <c r="B2565">
        <v>1380</v>
      </c>
      <c r="C2565" s="3" t="str">
        <f>HYPERLINK("http://www.uniprot.org/uniprot/G7IV46","tr|G7IV46|G7IV46_MEDTR")</f>
        <v>tr|G7IV46|G7IV46_MEDTR</v>
      </c>
      <c r="D2565" t="s">
        <v>3562</v>
      </c>
      <c r="E2565">
        <v>86.27</v>
      </c>
      <c r="F2565">
        <v>459</v>
      </c>
      <c r="G2565">
        <v>63</v>
      </c>
      <c r="H2565">
        <v>0</v>
      </c>
      <c r="I2565">
        <v>1</v>
      </c>
      <c r="J2565">
        <v>1377</v>
      </c>
      <c r="K2565">
        <v>1</v>
      </c>
      <c r="L2565">
        <v>1</v>
      </c>
      <c r="M2565">
        <v>433</v>
      </c>
      <c r="N2565" t="s">
        <v>18</v>
      </c>
      <c r="O2565">
        <v>0</v>
      </c>
      <c r="P2565">
        <v>2142</v>
      </c>
    </row>
    <row r="2566" spans="1:16" x14ac:dyDescent="0.25">
      <c r="A2566" t="s">
        <v>3893</v>
      </c>
      <c r="B2566">
        <v>2616</v>
      </c>
      <c r="C2566" s="3" t="str">
        <f>HYPERLINK("http://www.uniprot.org/uniprot/G7JRZ8","tr|G7JRZ8|G7JRZ8_MEDTR")</f>
        <v>tr|G7JRZ8|G7JRZ8_MEDTR</v>
      </c>
      <c r="D2566" t="s">
        <v>3380</v>
      </c>
      <c r="E2566">
        <v>61.75</v>
      </c>
      <c r="F2566">
        <v>902</v>
      </c>
      <c r="G2566">
        <v>345</v>
      </c>
      <c r="H2566">
        <v>34</v>
      </c>
      <c r="I2566">
        <v>1</v>
      </c>
      <c r="J2566">
        <v>2604</v>
      </c>
      <c r="K2566">
        <v>1</v>
      </c>
      <c r="L2566">
        <v>20</v>
      </c>
      <c r="M2566">
        <v>875</v>
      </c>
      <c r="N2566" t="s">
        <v>18</v>
      </c>
      <c r="O2566">
        <v>0</v>
      </c>
      <c r="P2566">
        <v>2660</v>
      </c>
    </row>
    <row r="2567" spans="1:16" x14ac:dyDescent="0.25">
      <c r="A2567" t="s">
        <v>3894</v>
      </c>
      <c r="B2567">
        <v>1035</v>
      </c>
      <c r="C2567" s="3" t="str">
        <f>HYPERLINK("http://www.uniprot.org/uniprot/I3SYW8","tr|I3SYW8|I3SYW8_MEDTR")</f>
        <v>tr|I3SYW8|I3SYW8_MEDTR</v>
      </c>
      <c r="D2567" t="s">
        <v>22</v>
      </c>
      <c r="E2567">
        <v>79.06</v>
      </c>
      <c r="F2567">
        <v>344</v>
      </c>
      <c r="G2567">
        <v>72</v>
      </c>
      <c r="H2567">
        <v>0</v>
      </c>
      <c r="I2567">
        <v>1</v>
      </c>
      <c r="J2567">
        <v>1032</v>
      </c>
      <c r="K2567">
        <v>1</v>
      </c>
      <c r="L2567">
        <v>1</v>
      </c>
      <c r="M2567">
        <v>315</v>
      </c>
      <c r="N2567" t="s">
        <v>18</v>
      </c>
      <c r="O2567" s="1">
        <v>1.24634E-145</v>
      </c>
      <c r="P2567">
        <v>1343</v>
      </c>
    </row>
    <row r="2568" spans="1:16" x14ac:dyDescent="0.25">
      <c r="A2568" t="s">
        <v>3895</v>
      </c>
      <c r="B2568">
        <v>387</v>
      </c>
      <c r="C2568" s="3" t="str">
        <f>HYPERLINK("http://www.uniprot.org/uniprot/C6SVJ0","tr|C6SVJ0|C6SVJ0_SOYBN")</f>
        <v>tr|C6SVJ0|C6SVJ0_SOYBN</v>
      </c>
      <c r="D2568" t="s">
        <v>210</v>
      </c>
      <c r="E2568">
        <v>84.09</v>
      </c>
      <c r="F2568">
        <v>132</v>
      </c>
      <c r="G2568">
        <v>21</v>
      </c>
      <c r="H2568">
        <v>4</v>
      </c>
      <c r="I2568">
        <v>1</v>
      </c>
      <c r="J2568">
        <v>384</v>
      </c>
      <c r="K2568">
        <v>1</v>
      </c>
      <c r="L2568">
        <v>1</v>
      </c>
      <c r="M2568">
        <v>132</v>
      </c>
      <c r="N2568" t="s">
        <v>18</v>
      </c>
      <c r="O2568" s="1">
        <v>1.1123700000000001E-57</v>
      </c>
      <c r="P2568">
        <v>579</v>
      </c>
    </row>
    <row r="2569" spans="1:16" x14ac:dyDescent="0.25">
      <c r="A2569" t="s">
        <v>3896</v>
      </c>
      <c r="B2569">
        <v>2373</v>
      </c>
      <c r="C2569" s="3" t="str">
        <f>HYPERLINK("http://www.uniprot.org/uniprot/Q94ES0","tr|Q94ES0|Q94ES0_PEA")</f>
        <v>tr|Q94ES0|Q94ES0_PEA</v>
      </c>
      <c r="D2569" t="s">
        <v>3897</v>
      </c>
      <c r="E2569">
        <v>77.53</v>
      </c>
      <c r="F2569">
        <v>810</v>
      </c>
      <c r="G2569">
        <v>182</v>
      </c>
      <c r="H2569">
        <v>20</v>
      </c>
      <c r="I2569">
        <v>1</v>
      </c>
      <c r="J2569">
        <v>2370</v>
      </c>
      <c r="K2569">
        <v>1</v>
      </c>
      <c r="L2569">
        <v>1</v>
      </c>
      <c r="M2569">
        <v>810</v>
      </c>
      <c r="N2569" t="s">
        <v>18</v>
      </c>
      <c r="O2569">
        <v>0</v>
      </c>
      <c r="P2569">
        <v>3148</v>
      </c>
    </row>
    <row r="2570" spans="1:16" x14ac:dyDescent="0.25">
      <c r="A2570" t="s">
        <v>3898</v>
      </c>
      <c r="B2570">
        <v>723</v>
      </c>
      <c r="C2570" s="3" t="str">
        <f>HYPERLINK("http://www.uniprot.org/uniprot/G7I6F0","tr|G7I6F0|G7I6F0_MEDTR")</f>
        <v>tr|G7I6F0|G7I6F0_MEDTR</v>
      </c>
      <c r="D2570" t="s">
        <v>3899</v>
      </c>
      <c r="E2570">
        <v>43.19</v>
      </c>
      <c r="F2570">
        <v>257</v>
      </c>
      <c r="G2570">
        <v>146</v>
      </c>
      <c r="H2570">
        <v>27</v>
      </c>
      <c r="I2570">
        <v>19</v>
      </c>
      <c r="J2570">
        <v>708</v>
      </c>
      <c r="K2570">
        <v>1</v>
      </c>
      <c r="L2570">
        <v>45</v>
      </c>
      <c r="M2570">
        <v>300</v>
      </c>
      <c r="N2570" t="s">
        <v>18</v>
      </c>
      <c r="O2570" s="1">
        <v>5.0856200000000001E-42</v>
      </c>
      <c r="P2570">
        <v>447</v>
      </c>
    </row>
    <row r="2571" spans="1:16" x14ac:dyDescent="0.25">
      <c r="A2571" t="s">
        <v>3900</v>
      </c>
      <c r="B2571">
        <v>2154</v>
      </c>
      <c r="C2571" s="3" t="str">
        <f>HYPERLINK("http://www.uniprot.org/uniprot/I1LZM9","tr|I1LZM9|I1LZM9_SOYBN")</f>
        <v>tr|I1LZM9|I1LZM9_SOYBN</v>
      </c>
      <c r="D2571" t="s">
        <v>28</v>
      </c>
      <c r="E2571">
        <v>78.44</v>
      </c>
      <c r="F2571">
        <v>747</v>
      </c>
      <c r="G2571">
        <v>161</v>
      </c>
      <c r="H2571">
        <v>31</v>
      </c>
      <c r="I2571">
        <v>1</v>
      </c>
      <c r="J2571">
        <v>2148</v>
      </c>
      <c r="K2571">
        <v>1</v>
      </c>
      <c r="L2571">
        <v>1</v>
      </c>
      <c r="M2571">
        <v>746</v>
      </c>
      <c r="N2571" t="s">
        <v>18</v>
      </c>
      <c r="O2571">
        <v>0</v>
      </c>
      <c r="P2571">
        <v>2984</v>
      </c>
    </row>
    <row r="2572" spans="1:16" x14ac:dyDescent="0.25">
      <c r="A2572" t="s">
        <v>3901</v>
      </c>
      <c r="B2572">
        <v>1161</v>
      </c>
      <c r="C2572" s="3" t="str">
        <f>HYPERLINK("http://www.uniprot.org/uniprot/K7KNF5","tr|K7KNF5|K7KNF5_SOYBN")</f>
        <v>tr|K7KNF5|K7KNF5_SOYBN</v>
      </c>
      <c r="D2572" t="s">
        <v>28</v>
      </c>
      <c r="E2572">
        <v>48.47</v>
      </c>
      <c r="F2572">
        <v>394</v>
      </c>
      <c r="G2572">
        <v>203</v>
      </c>
      <c r="H2572">
        <v>12</v>
      </c>
      <c r="I2572">
        <v>1</v>
      </c>
      <c r="J2572">
        <v>1146</v>
      </c>
      <c r="K2572">
        <v>1</v>
      </c>
      <c r="L2572">
        <v>60</v>
      </c>
      <c r="M2572">
        <v>398</v>
      </c>
      <c r="N2572" t="s">
        <v>18</v>
      </c>
      <c r="O2572" s="1">
        <v>4.58379E-78</v>
      </c>
      <c r="P2572">
        <v>761</v>
      </c>
    </row>
    <row r="2573" spans="1:16" x14ac:dyDescent="0.25">
      <c r="A2573" t="s">
        <v>3902</v>
      </c>
      <c r="B2573">
        <v>2094</v>
      </c>
      <c r="C2573" s="3" t="str">
        <f>HYPERLINK("http://www.uniprot.org/uniprot/K7L0U4","tr|K7L0U4|K7L0U4_SOYBN")</f>
        <v>tr|K7L0U4|K7L0U4_SOYBN</v>
      </c>
      <c r="D2573" t="s">
        <v>28</v>
      </c>
      <c r="E2573">
        <v>76.12</v>
      </c>
      <c r="F2573">
        <v>708</v>
      </c>
      <c r="G2573">
        <v>169</v>
      </c>
      <c r="H2573">
        <v>11</v>
      </c>
      <c r="I2573">
        <v>1</v>
      </c>
      <c r="J2573">
        <v>2091</v>
      </c>
      <c r="K2573">
        <v>1</v>
      </c>
      <c r="L2573">
        <v>1</v>
      </c>
      <c r="M2573">
        <v>703</v>
      </c>
      <c r="N2573" t="s">
        <v>18</v>
      </c>
      <c r="O2573">
        <v>0</v>
      </c>
      <c r="P2573">
        <v>2673</v>
      </c>
    </row>
    <row r="2574" spans="1:16" x14ac:dyDescent="0.25">
      <c r="A2574" t="s">
        <v>3903</v>
      </c>
      <c r="B2574">
        <v>624</v>
      </c>
      <c r="C2574" s="3" t="str">
        <f>HYPERLINK("http://www.uniprot.org/uniprot/I1L571","tr|I1L571|I1L571_SOYBN")</f>
        <v>tr|I1L571|I1L571_SOYBN</v>
      </c>
      <c r="D2574" t="s">
        <v>3904</v>
      </c>
      <c r="E2574">
        <v>93.33</v>
      </c>
      <c r="F2574">
        <v>195</v>
      </c>
      <c r="G2574">
        <v>13</v>
      </c>
      <c r="H2574">
        <v>0</v>
      </c>
      <c r="I2574">
        <v>1</v>
      </c>
      <c r="J2574">
        <v>585</v>
      </c>
      <c r="K2574">
        <v>1</v>
      </c>
      <c r="L2574">
        <v>1</v>
      </c>
      <c r="M2574">
        <v>195</v>
      </c>
      <c r="N2574" t="s">
        <v>18</v>
      </c>
      <c r="O2574" s="1">
        <v>1.9780100000000002E-101</v>
      </c>
      <c r="P2574">
        <v>958</v>
      </c>
    </row>
    <row r="2575" spans="1:16" x14ac:dyDescent="0.25">
      <c r="A2575" t="s">
        <v>3905</v>
      </c>
      <c r="B2575">
        <v>1716</v>
      </c>
      <c r="C2575" s="3" t="str">
        <f>HYPERLINK("http://www.uniprot.org/uniprot/I1MHP5","tr|I1MHP5|I1MHP5_SOYBN")</f>
        <v>tr|I1MHP5|I1MHP5_SOYBN</v>
      </c>
      <c r="D2575" t="s">
        <v>28</v>
      </c>
      <c r="E2575">
        <v>27.85</v>
      </c>
      <c r="F2575">
        <v>420</v>
      </c>
      <c r="G2575">
        <v>303</v>
      </c>
      <c r="H2575">
        <v>42</v>
      </c>
      <c r="I2575">
        <v>151</v>
      </c>
      <c r="J2575">
        <v>1284</v>
      </c>
      <c r="K2575">
        <v>1</v>
      </c>
      <c r="L2575">
        <v>1057</v>
      </c>
      <c r="M2575">
        <v>1470</v>
      </c>
      <c r="N2575" t="s">
        <v>18</v>
      </c>
      <c r="O2575" s="1">
        <v>2.0955399999999999E-30</v>
      </c>
      <c r="P2575">
        <v>352</v>
      </c>
    </row>
    <row r="2576" spans="1:16" x14ac:dyDescent="0.25">
      <c r="A2576" t="s">
        <v>3906</v>
      </c>
      <c r="B2576">
        <v>1500</v>
      </c>
      <c r="C2576" s="3" t="str">
        <f>HYPERLINK("http://www.uniprot.org/uniprot/G7IA71","tr|G7IA71|G7IA71_MEDTR")</f>
        <v>tr|G7IA71|G7IA71_MEDTR</v>
      </c>
      <c r="D2576" t="s">
        <v>3907</v>
      </c>
      <c r="E2576">
        <v>81.010000000000005</v>
      </c>
      <c r="F2576">
        <v>495</v>
      </c>
      <c r="G2576">
        <v>94</v>
      </c>
      <c r="H2576">
        <v>0</v>
      </c>
      <c r="I2576">
        <v>13</v>
      </c>
      <c r="J2576">
        <v>1497</v>
      </c>
      <c r="K2576">
        <v>1</v>
      </c>
      <c r="L2576">
        <v>92</v>
      </c>
      <c r="M2576">
        <v>586</v>
      </c>
      <c r="N2576" t="s">
        <v>18</v>
      </c>
      <c r="O2576">
        <v>0</v>
      </c>
      <c r="P2576">
        <v>2101</v>
      </c>
    </row>
    <row r="2577" spans="1:16" x14ac:dyDescent="0.25">
      <c r="A2577" t="s">
        <v>3908</v>
      </c>
      <c r="B2577">
        <v>948</v>
      </c>
      <c r="C2577" s="3" t="str">
        <f>HYPERLINK("http://www.uniprot.org/uniprot/K7MHK5","tr|K7MHK5|K7MHK5_SOYBN")</f>
        <v>tr|K7MHK5|K7MHK5_SOYBN</v>
      </c>
      <c r="D2577" t="s">
        <v>28</v>
      </c>
      <c r="E2577">
        <v>78.2</v>
      </c>
      <c r="F2577">
        <v>289</v>
      </c>
      <c r="G2577">
        <v>63</v>
      </c>
      <c r="H2577">
        <v>3</v>
      </c>
      <c r="I2577">
        <v>76</v>
      </c>
      <c r="J2577">
        <v>933</v>
      </c>
      <c r="K2577">
        <v>1</v>
      </c>
      <c r="L2577">
        <v>71</v>
      </c>
      <c r="M2577">
        <v>358</v>
      </c>
      <c r="N2577" t="s">
        <v>18</v>
      </c>
      <c r="O2577" s="1">
        <v>7.5118900000000004E-123</v>
      </c>
      <c r="P2577">
        <v>1146</v>
      </c>
    </row>
    <row r="2578" spans="1:16" x14ac:dyDescent="0.25">
      <c r="A2578" t="s">
        <v>3909</v>
      </c>
      <c r="B2578">
        <v>192</v>
      </c>
      <c r="C2578" s="3" t="str">
        <f>HYPERLINK("http://www.uniprot.org/uniprot/G7K9G0","tr|G7K9G0|G7K9G0_MEDTR")</f>
        <v>tr|G7K9G0|G7K9G0_MEDTR</v>
      </c>
      <c r="D2578" t="s">
        <v>3910</v>
      </c>
      <c r="E2578">
        <v>77.040000000000006</v>
      </c>
      <c r="F2578">
        <v>61</v>
      </c>
      <c r="G2578">
        <v>14</v>
      </c>
      <c r="H2578">
        <v>2</v>
      </c>
      <c r="I2578">
        <v>1</v>
      </c>
      <c r="J2578">
        <v>177</v>
      </c>
      <c r="K2578">
        <v>1</v>
      </c>
      <c r="L2578">
        <v>1</v>
      </c>
      <c r="M2578">
        <v>61</v>
      </c>
      <c r="N2578" t="s">
        <v>18</v>
      </c>
      <c r="O2578" s="1">
        <v>3.2966799999999999E-17</v>
      </c>
      <c r="P2578">
        <v>230</v>
      </c>
    </row>
    <row r="2579" spans="1:16" x14ac:dyDescent="0.25">
      <c r="A2579" t="s">
        <v>3911</v>
      </c>
      <c r="B2579">
        <v>2391</v>
      </c>
      <c r="C2579" s="3" t="str">
        <f>HYPERLINK("http://www.uniprot.org/uniprot/I1JGL8","tr|I1JGL8|I1JGL8_SOYBN")</f>
        <v>tr|I1JGL8|I1JGL8_SOYBN</v>
      </c>
      <c r="D2579" t="s">
        <v>3868</v>
      </c>
      <c r="E2579">
        <v>90.5</v>
      </c>
      <c r="F2579">
        <v>800</v>
      </c>
      <c r="G2579">
        <v>76</v>
      </c>
      <c r="H2579">
        <v>4</v>
      </c>
      <c r="I2579">
        <v>1</v>
      </c>
      <c r="J2579">
        <v>2388</v>
      </c>
      <c r="K2579">
        <v>1</v>
      </c>
      <c r="L2579">
        <v>130</v>
      </c>
      <c r="M2579">
        <v>928</v>
      </c>
      <c r="N2579" t="s">
        <v>18</v>
      </c>
      <c r="O2579">
        <v>0</v>
      </c>
      <c r="P2579">
        <v>3815</v>
      </c>
    </row>
    <row r="2580" spans="1:16" x14ac:dyDescent="0.25">
      <c r="A2580" t="s">
        <v>3912</v>
      </c>
      <c r="B2580">
        <v>915</v>
      </c>
      <c r="C2580" s="3" t="str">
        <f>HYPERLINK("http://www.uniprot.org/uniprot/A8W462","tr|A8W462|A8W462_MEDTR")</f>
        <v>tr|A8W462|A8W462_MEDTR</v>
      </c>
      <c r="D2580" t="s">
        <v>3913</v>
      </c>
      <c r="E2580">
        <v>95.06</v>
      </c>
      <c r="F2580">
        <v>304</v>
      </c>
      <c r="G2580">
        <v>15</v>
      </c>
      <c r="H2580">
        <v>0</v>
      </c>
      <c r="I2580">
        <v>1</v>
      </c>
      <c r="J2580">
        <v>912</v>
      </c>
      <c r="K2580">
        <v>1</v>
      </c>
      <c r="L2580">
        <v>1</v>
      </c>
      <c r="M2580">
        <v>304</v>
      </c>
      <c r="N2580" t="s">
        <v>18</v>
      </c>
      <c r="O2580" s="1">
        <v>9.9859300000000005E-178</v>
      </c>
      <c r="P2580">
        <v>1619</v>
      </c>
    </row>
    <row r="2581" spans="1:16" x14ac:dyDescent="0.25">
      <c r="A2581" t="s">
        <v>3914</v>
      </c>
      <c r="B2581">
        <v>4272</v>
      </c>
      <c r="C2581" s="3" t="str">
        <f>HYPERLINK("http://www.uniprot.org/uniprot/G7IMF4","tr|G7IMF4|G7IMF4_MEDTR")</f>
        <v>tr|G7IMF4|G7IMF4_MEDTR</v>
      </c>
      <c r="D2581" t="s">
        <v>3915</v>
      </c>
      <c r="E2581">
        <v>91.1</v>
      </c>
      <c r="F2581">
        <v>1406</v>
      </c>
      <c r="G2581">
        <v>125</v>
      </c>
      <c r="H2581">
        <v>4</v>
      </c>
      <c r="I2581">
        <v>1</v>
      </c>
      <c r="J2581">
        <v>4206</v>
      </c>
      <c r="K2581">
        <v>1</v>
      </c>
      <c r="L2581">
        <v>1</v>
      </c>
      <c r="M2581">
        <v>1406</v>
      </c>
      <c r="N2581" t="s">
        <v>18</v>
      </c>
      <c r="O2581">
        <v>0</v>
      </c>
      <c r="P2581">
        <v>6655</v>
      </c>
    </row>
    <row r="2582" spans="1:16" x14ac:dyDescent="0.25">
      <c r="A2582" t="s">
        <v>3916</v>
      </c>
      <c r="B2582">
        <v>1179</v>
      </c>
      <c r="C2582" s="3" t="str">
        <f>HYPERLINK("http://www.uniprot.org/uniprot/G7IKL4","tr|G7IKL4|G7IKL4_MEDTR")</f>
        <v>tr|G7IKL4|G7IKL4_MEDTR</v>
      </c>
      <c r="D2582" t="s">
        <v>3917</v>
      </c>
      <c r="E2582">
        <v>66.900000000000006</v>
      </c>
      <c r="F2582">
        <v>423</v>
      </c>
      <c r="G2582">
        <v>140</v>
      </c>
      <c r="H2582">
        <v>32</v>
      </c>
      <c r="I2582">
        <v>1</v>
      </c>
      <c r="J2582">
        <v>1173</v>
      </c>
      <c r="K2582">
        <v>1</v>
      </c>
      <c r="L2582">
        <v>53</v>
      </c>
      <c r="M2582">
        <v>468</v>
      </c>
      <c r="N2582" t="s">
        <v>18</v>
      </c>
      <c r="O2582" s="1">
        <v>3.9911399999999998E-146</v>
      </c>
      <c r="P2582">
        <v>1348</v>
      </c>
    </row>
    <row r="2583" spans="1:16" x14ac:dyDescent="0.25">
      <c r="A2583" t="s">
        <v>3918</v>
      </c>
      <c r="B2583">
        <v>1041</v>
      </c>
      <c r="C2583" s="3" t="str">
        <f>HYPERLINK("http://www.uniprot.org/uniprot/G7KEH9","tr|G7KEH9|G7KEH9_MEDTR")</f>
        <v>tr|G7KEH9|G7KEH9_MEDTR</v>
      </c>
      <c r="D2583" t="s">
        <v>3919</v>
      </c>
      <c r="E2583">
        <v>86.99</v>
      </c>
      <c r="F2583">
        <v>346</v>
      </c>
      <c r="G2583">
        <v>45</v>
      </c>
      <c r="H2583">
        <v>0</v>
      </c>
      <c r="I2583">
        <v>1</v>
      </c>
      <c r="J2583">
        <v>1038</v>
      </c>
      <c r="K2583">
        <v>1</v>
      </c>
      <c r="L2583">
        <v>74</v>
      </c>
      <c r="M2583">
        <v>419</v>
      </c>
      <c r="N2583" t="s">
        <v>18</v>
      </c>
      <c r="O2583">
        <v>0</v>
      </c>
      <c r="P2583">
        <v>1667</v>
      </c>
    </row>
    <row r="2584" spans="1:16" x14ac:dyDescent="0.25">
      <c r="A2584" t="s">
        <v>3920</v>
      </c>
      <c r="B2584">
        <v>1845</v>
      </c>
      <c r="C2584" s="3" t="str">
        <f>HYPERLINK("http://www.uniprot.org/uniprot/G7KBI3","tr|G7KBI3|G7KBI3_MEDTR")</f>
        <v>tr|G7KBI3|G7KBI3_MEDTR</v>
      </c>
      <c r="D2584" t="s">
        <v>3921</v>
      </c>
      <c r="E2584">
        <v>92.3</v>
      </c>
      <c r="F2584">
        <v>624</v>
      </c>
      <c r="G2584">
        <v>48</v>
      </c>
      <c r="H2584">
        <v>10</v>
      </c>
      <c r="I2584">
        <v>1</v>
      </c>
      <c r="J2584">
        <v>1842</v>
      </c>
      <c r="K2584">
        <v>1</v>
      </c>
      <c r="L2584">
        <v>1</v>
      </c>
      <c r="M2584">
        <v>622</v>
      </c>
      <c r="N2584" t="s">
        <v>18</v>
      </c>
      <c r="O2584">
        <v>0</v>
      </c>
      <c r="P2584">
        <v>2916</v>
      </c>
    </row>
    <row r="2585" spans="1:16" x14ac:dyDescent="0.25">
      <c r="A2585" t="s">
        <v>3922</v>
      </c>
      <c r="B2585">
        <v>1398</v>
      </c>
      <c r="C2585" s="3" t="str">
        <f>HYPERLINK("http://www.uniprot.org/uniprot/K7KG55","tr|K7KG55|K7KG55_SOYBN")</f>
        <v>tr|K7KG55|K7KG55_SOYBN</v>
      </c>
      <c r="D2585" t="s">
        <v>28</v>
      </c>
      <c r="E2585">
        <v>83.71</v>
      </c>
      <c r="F2585">
        <v>442</v>
      </c>
      <c r="G2585">
        <v>72</v>
      </c>
      <c r="H2585">
        <v>0</v>
      </c>
      <c r="I2585">
        <v>43</v>
      </c>
      <c r="J2585">
        <v>1368</v>
      </c>
      <c r="K2585">
        <v>1</v>
      </c>
      <c r="L2585">
        <v>107</v>
      </c>
      <c r="M2585">
        <v>548</v>
      </c>
      <c r="N2585" t="s">
        <v>18</v>
      </c>
      <c r="O2585">
        <v>0</v>
      </c>
      <c r="P2585">
        <v>1933</v>
      </c>
    </row>
    <row r="2586" spans="1:16" x14ac:dyDescent="0.25">
      <c r="A2586" t="s">
        <v>3923</v>
      </c>
      <c r="B2586">
        <v>1344</v>
      </c>
      <c r="C2586" s="3" t="str">
        <f>HYPERLINK("http://www.uniprot.org/uniprot/G7KSE0","tr|G7KSE0|G7KSE0_MEDTR")</f>
        <v>tr|G7KSE0|G7KSE0_MEDTR</v>
      </c>
      <c r="D2586" t="s">
        <v>3924</v>
      </c>
      <c r="E2586">
        <v>89.26</v>
      </c>
      <c r="F2586">
        <v>447</v>
      </c>
      <c r="G2586">
        <v>48</v>
      </c>
      <c r="H2586">
        <v>0</v>
      </c>
      <c r="I2586">
        <v>1</v>
      </c>
      <c r="J2586">
        <v>1341</v>
      </c>
      <c r="K2586">
        <v>1</v>
      </c>
      <c r="L2586">
        <v>1</v>
      </c>
      <c r="M2586">
        <v>447</v>
      </c>
      <c r="N2586" t="s">
        <v>18</v>
      </c>
      <c r="O2586">
        <v>0</v>
      </c>
      <c r="P2586">
        <v>2153</v>
      </c>
    </row>
    <row r="2587" spans="1:16" x14ac:dyDescent="0.25">
      <c r="A2587" t="s">
        <v>3925</v>
      </c>
      <c r="B2587">
        <v>1173</v>
      </c>
      <c r="C2587" s="3" t="str">
        <f>HYPERLINK("http://www.uniprot.org/uniprot/G7KYI4","tr|G7KYI4|G7KYI4_MEDTR")</f>
        <v>tr|G7KYI4|G7KYI4_MEDTR</v>
      </c>
      <c r="D2587" t="s">
        <v>3926</v>
      </c>
      <c r="E2587">
        <v>91.75</v>
      </c>
      <c r="F2587">
        <v>388</v>
      </c>
      <c r="G2587">
        <v>32</v>
      </c>
      <c r="H2587">
        <v>0</v>
      </c>
      <c r="I2587">
        <v>4</v>
      </c>
      <c r="J2587">
        <v>1167</v>
      </c>
      <c r="K2587">
        <v>1</v>
      </c>
      <c r="L2587">
        <v>4</v>
      </c>
      <c r="M2587">
        <v>380</v>
      </c>
      <c r="N2587" t="s">
        <v>18</v>
      </c>
      <c r="O2587">
        <v>0</v>
      </c>
      <c r="P2587">
        <v>1897</v>
      </c>
    </row>
    <row r="2588" spans="1:16" x14ac:dyDescent="0.25">
      <c r="A2588" t="s">
        <v>3927</v>
      </c>
      <c r="B2588">
        <v>1803</v>
      </c>
      <c r="C2588" s="3" t="str">
        <f>HYPERLINK("http://www.uniprot.org/uniprot/G7IF43","tr|G7IF43|G7IF43_MEDTR")</f>
        <v>tr|G7IF43|G7IF43_MEDTR</v>
      </c>
      <c r="D2588" t="s">
        <v>3928</v>
      </c>
      <c r="E2588">
        <v>70.53</v>
      </c>
      <c r="F2588">
        <v>689</v>
      </c>
      <c r="G2588">
        <v>203</v>
      </c>
      <c r="H2588">
        <v>90</v>
      </c>
      <c r="I2588">
        <v>1</v>
      </c>
      <c r="J2588">
        <v>1797</v>
      </c>
      <c r="K2588">
        <v>1</v>
      </c>
      <c r="L2588">
        <v>12</v>
      </c>
      <c r="M2588">
        <v>687</v>
      </c>
      <c r="N2588" t="s">
        <v>18</v>
      </c>
      <c r="O2588">
        <v>0</v>
      </c>
      <c r="P2588">
        <v>2366</v>
      </c>
    </row>
    <row r="2589" spans="1:16" x14ac:dyDescent="0.25">
      <c r="A2589" t="s">
        <v>3929</v>
      </c>
      <c r="B2589">
        <v>735</v>
      </c>
      <c r="C2589" s="3" t="str">
        <f>HYPERLINK("http://www.uniprot.org/uniprot/B7FNB0","tr|B7FNB0|B7FNB0_MEDTR")</f>
        <v>tr|B7FNB0|B7FNB0_MEDTR</v>
      </c>
      <c r="D2589" t="s">
        <v>581</v>
      </c>
      <c r="E2589">
        <v>79.61</v>
      </c>
      <c r="F2589">
        <v>103</v>
      </c>
      <c r="G2589">
        <v>21</v>
      </c>
      <c r="H2589">
        <v>4</v>
      </c>
      <c r="I2589">
        <v>412</v>
      </c>
      <c r="J2589">
        <v>708</v>
      </c>
      <c r="K2589">
        <v>1</v>
      </c>
      <c r="L2589">
        <v>265</v>
      </c>
      <c r="M2589">
        <v>367</v>
      </c>
      <c r="N2589" t="s">
        <v>18</v>
      </c>
      <c r="O2589" s="1">
        <v>2.1883599999999998E-40</v>
      </c>
      <c r="P2589">
        <v>433</v>
      </c>
    </row>
    <row r="2590" spans="1:16" x14ac:dyDescent="0.25">
      <c r="A2590" t="s">
        <v>3930</v>
      </c>
      <c r="B2590">
        <v>297</v>
      </c>
      <c r="C2590" s="3" t="str">
        <f>HYPERLINK("http://www.uniprot.org/uniprot/I1NI17","tr|I1NI17|I1NI17_SOYBN")</f>
        <v>tr|I1NI17|I1NI17_SOYBN</v>
      </c>
      <c r="D2590" t="s">
        <v>28</v>
      </c>
      <c r="E2590">
        <v>51.11</v>
      </c>
      <c r="F2590">
        <v>90</v>
      </c>
      <c r="G2590">
        <v>44</v>
      </c>
      <c r="H2590">
        <v>3</v>
      </c>
      <c r="I2590">
        <v>1</v>
      </c>
      <c r="J2590">
        <v>261</v>
      </c>
      <c r="K2590">
        <v>1</v>
      </c>
      <c r="L2590">
        <v>1</v>
      </c>
      <c r="M2590">
        <v>82</v>
      </c>
      <c r="N2590" t="s">
        <v>18</v>
      </c>
      <c r="O2590" s="1">
        <v>1.8403600000000002E-15</v>
      </c>
      <c r="P2590">
        <v>215</v>
      </c>
    </row>
    <row r="2591" spans="1:16" x14ac:dyDescent="0.25">
      <c r="A2591" t="s">
        <v>3931</v>
      </c>
      <c r="B2591">
        <v>1287</v>
      </c>
      <c r="C2591" s="3" t="str">
        <f>HYPERLINK("http://www.uniprot.org/uniprot/I3S768","tr|I3S768|I3S768_MEDTR")</f>
        <v>tr|I3S768|I3S768_MEDTR</v>
      </c>
      <c r="D2591" t="s">
        <v>22</v>
      </c>
      <c r="E2591">
        <v>94.4</v>
      </c>
      <c r="F2591">
        <v>429</v>
      </c>
      <c r="G2591">
        <v>24</v>
      </c>
      <c r="H2591">
        <v>1</v>
      </c>
      <c r="I2591">
        <v>1</v>
      </c>
      <c r="J2591">
        <v>1284</v>
      </c>
      <c r="K2591">
        <v>1</v>
      </c>
      <c r="L2591">
        <v>1</v>
      </c>
      <c r="M2591">
        <v>428</v>
      </c>
      <c r="N2591" t="s">
        <v>18</v>
      </c>
      <c r="O2591">
        <v>0</v>
      </c>
      <c r="P2591">
        <v>2101</v>
      </c>
    </row>
    <row r="2592" spans="1:16" x14ac:dyDescent="0.25">
      <c r="A2592" t="s">
        <v>3932</v>
      </c>
      <c r="B2592">
        <v>2019</v>
      </c>
      <c r="C2592" s="3" t="str">
        <f>HYPERLINK("http://www.uniprot.org/uniprot/G7LC19","tr|G7LC19|G7LC19_MEDTR")</f>
        <v>tr|G7LC19|G7LC19_MEDTR</v>
      </c>
      <c r="D2592" t="s">
        <v>3933</v>
      </c>
      <c r="E2592">
        <v>85.41</v>
      </c>
      <c r="F2592">
        <v>672</v>
      </c>
      <c r="G2592">
        <v>98</v>
      </c>
      <c r="H2592">
        <v>0</v>
      </c>
      <c r="I2592">
        <v>1</v>
      </c>
      <c r="J2592">
        <v>2016</v>
      </c>
      <c r="K2592">
        <v>1</v>
      </c>
      <c r="L2592">
        <v>1</v>
      </c>
      <c r="M2592">
        <v>672</v>
      </c>
      <c r="N2592" t="s">
        <v>18</v>
      </c>
      <c r="O2592">
        <v>0</v>
      </c>
      <c r="P2592">
        <v>3024</v>
      </c>
    </row>
    <row r="2593" spans="1:16" x14ac:dyDescent="0.25">
      <c r="A2593" t="s">
        <v>3934</v>
      </c>
      <c r="B2593">
        <v>447</v>
      </c>
      <c r="C2593" s="3" t="str">
        <f>HYPERLINK("http://www.uniprot.org/uniprot/B7FMV8","tr|B7FMV8|B7FMV8_MEDTR")</f>
        <v>tr|B7FMV8|B7FMV8_MEDTR</v>
      </c>
      <c r="D2593" t="s">
        <v>3935</v>
      </c>
      <c r="E2593">
        <v>100</v>
      </c>
      <c r="F2593">
        <v>148</v>
      </c>
      <c r="G2593">
        <v>0</v>
      </c>
      <c r="H2593">
        <v>0</v>
      </c>
      <c r="I2593">
        <v>1</v>
      </c>
      <c r="J2593">
        <v>444</v>
      </c>
      <c r="K2593">
        <v>1</v>
      </c>
      <c r="L2593">
        <v>1</v>
      </c>
      <c r="M2593">
        <v>148</v>
      </c>
      <c r="N2593" t="s">
        <v>18</v>
      </c>
      <c r="O2593" s="1">
        <v>4.5002499999999997E-83</v>
      </c>
      <c r="P2593">
        <v>798</v>
      </c>
    </row>
    <row r="2594" spans="1:16" x14ac:dyDescent="0.25">
      <c r="A2594" t="s">
        <v>3936</v>
      </c>
      <c r="B2594">
        <v>2736</v>
      </c>
      <c r="C2594" s="3" t="str">
        <f>HYPERLINK("http://www.uniprot.org/uniprot/K7L4F0","tr|K7L4F0|K7L4F0_SOYBN")</f>
        <v>tr|K7L4F0|K7L4F0_SOYBN</v>
      </c>
      <c r="D2594" t="s">
        <v>28</v>
      </c>
      <c r="E2594">
        <v>63.07</v>
      </c>
      <c r="F2594">
        <v>807</v>
      </c>
      <c r="G2594">
        <v>298</v>
      </c>
      <c r="H2594">
        <v>21</v>
      </c>
      <c r="I2594">
        <v>7</v>
      </c>
      <c r="J2594">
        <v>2364</v>
      </c>
      <c r="K2594">
        <v>1</v>
      </c>
      <c r="L2594">
        <v>4</v>
      </c>
      <c r="M2594">
        <v>800</v>
      </c>
      <c r="N2594" t="s">
        <v>18</v>
      </c>
      <c r="O2594">
        <v>0</v>
      </c>
      <c r="P2594">
        <v>2464</v>
      </c>
    </row>
    <row r="2595" spans="1:16" x14ac:dyDescent="0.25">
      <c r="A2595" t="s">
        <v>3937</v>
      </c>
      <c r="B2595">
        <v>537</v>
      </c>
      <c r="C2595" s="3" t="str">
        <f>HYPERLINK("http://www.uniprot.org/uniprot/G7LAH9","tr|G7LAH9|G7LAH9_MEDTR")</f>
        <v>tr|G7LAH9|G7LAH9_MEDTR</v>
      </c>
      <c r="D2595" t="s">
        <v>3938</v>
      </c>
      <c r="E2595">
        <v>77.400000000000006</v>
      </c>
      <c r="F2595">
        <v>177</v>
      </c>
      <c r="G2595">
        <v>40</v>
      </c>
      <c r="H2595">
        <v>0</v>
      </c>
      <c r="I2595">
        <v>4</v>
      </c>
      <c r="J2595">
        <v>534</v>
      </c>
      <c r="K2595">
        <v>1</v>
      </c>
      <c r="L2595">
        <v>1</v>
      </c>
      <c r="M2595">
        <v>169</v>
      </c>
      <c r="N2595" t="s">
        <v>18</v>
      </c>
      <c r="O2595" s="1">
        <v>7.9049500000000001E-80</v>
      </c>
      <c r="P2595">
        <v>770</v>
      </c>
    </row>
    <row r="2596" spans="1:16" x14ac:dyDescent="0.25">
      <c r="A2596" t="s">
        <v>3939</v>
      </c>
      <c r="B2596">
        <v>840</v>
      </c>
      <c r="C2596" s="3" t="str">
        <f>HYPERLINK("http://www.uniprot.org/uniprot/G7JUV7","tr|G7JUV7|G7JUV7_MEDTR")</f>
        <v>tr|G7JUV7|G7JUV7_MEDTR</v>
      </c>
      <c r="D2596" t="s">
        <v>3940</v>
      </c>
      <c r="E2596">
        <v>88.96</v>
      </c>
      <c r="F2596">
        <v>281</v>
      </c>
      <c r="G2596">
        <v>31</v>
      </c>
      <c r="H2596">
        <v>2</v>
      </c>
      <c r="I2596">
        <v>1</v>
      </c>
      <c r="J2596">
        <v>837</v>
      </c>
      <c r="K2596">
        <v>1</v>
      </c>
      <c r="L2596">
        <v>1</v>
      </c>
      <c r="M2596">
        <v>281</v>
      </c>
      <c r="N2596" t="s">
        <v>18</v>
      </c>
      <c r="O2596" s="1">
        <v>4.0025599999999998E-143</v>
      </c>
      <c r="P2596">
        <v>1320</v>
      </c>
    </row>
    <row r="2597" spans="1:16" x14ac:dyDescent="0.25">
      <c r="A2597" t="s">
        <v>3941</v>
      </c>
      <c r="B2597">
        <v>981</v>
      </c>
      <c r="C2597" s="3" t="str">
        <f>HYPERLINK("http://www.uniprot.org/uniprot/G7KI86","tr|G7KI86|G7KI86_MEDTR")</f>
        <v>tr|G7KI86|G7KI86_MEDTR</v>
      </c>
      <c r="D2597" t="s">
        <v>3942</v>
      </c>
      <c r="E2597">
        <v>43.57</v>
      </c>
      <c r="F2597">
        <v>280</v>
      </c>
      <c r="G2597">
        <v>158</v>
      </c>
      <c r="H2597">
        <v>15</v>
      </c>
      <c r="I2597">
        <v>169</v>
      </c>
      <c r="J2597">
        <v>963</v>
      </c>
      <c r="K2597">
        <v>1</v>
      </c>
      <c r="L2597">
        <v>25</v>
      </c>
      <c r="M2597">
        <v>301</v>
      </c>
      <c r="N2597" t="s">
        <v>18</v>
      </c>
      <c r="O2597" s="1">
        <v>1.6449400000000001E-51</v>
      </c>
      <c r="P2597">
        <v>531</v>
      </c>
    </row>
    <row r="2598" spans="1:16" x14ac:dyDescent="0.25">
      <c r="A2598" t="s">
        <v>3943</v>
      </c>
      <c r="B2598">
        <v>5343</v>
      </c>
      <c r="C2598" s="3" t="str">
        <f>HYPERLINK("http://www.uniprot.org/uniprot/K7M015","tr|K7M015|K7M015_SOYBN")</f>
        <v>tr|K7M015|K7M015_SOYBN</v>
      </c>
      <c r="D2598" t="s">
        <v>28</v>
      </c>
      <c r="E2598">
        <v>73.31</v>
      </c>
      <c r="F2598">
        <v>1484</v>
      </c>
      <c r="G2598">
        <v>396</v>
      </c>
      <c r="H2598">
        <v>7</v>
      </c>
      <c r="I2598">
        <v>907</v>
      </c>
      <c r="J2598">
        <v>5337</v>
      </c>
      <c r="K2598">
        <v>1</v>
      </c>
      <c r="L2598">
        <v>156</v>
      </c>
      <c r="M2598">
        <v>1632</v>
      </c>
      <c r="N2598" t="s">
        <v>18</v>
      </c>
      <c r="O2598">
        <v>0</v>
      </c>
      <c r="P2598">
        <v>5498</v>
      </c>
    </row>
    <row r="2599" spans="1:16" x14ac:dyDescent="0.25">
      <c r="A2599" t="s">
        <v>3944</v>
      </c>
      <c r="B2599">
        <v>642</v>
      </c>
      <c r="C2599" s="3" t="str">
        <f>HYPERLINK("http://www.uniprot.org/uniprot/K7KNF6","tr|K7KNF6|K7KNF6_SOYBN")</f>
        <v>tr|K7KNF6|K7KNF6_SOYBN</v>
      </c>
      <c r="D2599" t="s">
        <v>28</v>
      </c>
      <c r="E2599">
        <v>66.819999999999993</v>
      </c>
      <c r="F2599">
        <v>214</v>
      </c>
      <c r="G2599">
        <v>71</v>
      </c>
      <c r="H2599">
        <v>4</v>
      </c>
      <c r="I2599">
        <v>1</v>
      </c>
      <c r="J2599">
        <v>630</v>
      </c>
      <c r="K2599">
        <v>1</v>
      </c>
      <c r="L2599">
        <v>1</v>
      </c>
      <c r="M2599">
        <v>213</v>
      </c>
      <c r="N2599" t="s">
        <v>18</v>
      </c>
      <c r="O2599" s="1">
        <v>2.9329099999999999E-66</v>
      </c>
      <c r="P2599">
        <v>655</v>
      </c>
    </row>
    <row r="2600" spans="1:16" x14ac:dyDescent="0.25">
      <c r="A2600" t="s">
        <v>3945</v>
      </c>
      <c r="B2600">
        <v>204</v>
      </c>
      <c r="C2600" s="3" t="str">
        <f>HYPERLINK("http://www.uniprot.org/uniprot/M0RYT7","tr|M0RYT7|M0RYT7_MUSAM")</f>
        <v>tr|M0RYT7|M0RYT7_MUSAM</v>
      </c>
      <c r="D2600" t="s">
        <v>2223</v>
      </c>
      <c r="E2600">
        <v>61.36</v>
      </c>
      <c r="F2600">
        <v>88</v>
      </c>
      <c r="G2600">
        <v>34</v>
      </c>
      <c r="H2600">
        <v>21</v>
      </c>
      <c r="I2600">
        <v>1</v>
      </c>
      <c r="J2600">
        <v>201</v>
      </c>
      <c r="K2600">
        <v>1</v>
      </c>
      <c r="L2600">
        <v>3</v>
      </c>
      <c r="M2600">
        <v>90</v>
      </c>
      <c r="N2600" t="s">
        <v>18</v>
      </c>
      <c r="O2600" s="1">
        <v>2.25068E-18</v>
      </c>
      <c r="P2600">
        <v>240</v>
      </c>
    </row>
    <row r="2601" spans="1:16" x14ac:dyDescent="0.25">
      <c r="A2601" t="s">
        <v>3946</v>
      </c>
      <c r="B2601">
        <v>225</v>
      </c>
      <c r="C2601" s="3" t="str">
        <f>HYPERLINK("http://www.uniprot.org/uniprot/Q949L5","tr|Q949L5|Q949L5_CICAR")</f>
        <v>tr|Q949L5|Q949L5_CICAR</v>
      </c>
      <c r="D2601" t="s">
        <v>55</v>
      </c>
      <c r="E2601">
        <v>58.02</v>
      </c>
      <c r="F2601">
        <v>81</v>
      </c>
      <c r="G2601">
        <v>34</v>
      </c>
      <c r="H2601">
        <v>7</v>
      </c>
      <c r="I2601">
        <v>1</v>
      </c>
      <c r="J2601">
        <v>222</v>
      </c>
      <c r="K2601">
        <v>1</v>
      </c>
      <c r="L2601">
        <v>1</v>
      </c>
      <c r="M2601">
        <v>81</v>
      </c>
      <c r="N2601" t="s">
        <v>18</v>
      </c>
      <c r="O2601" s="1">
        <v>9.9164000000000003E-14</v>
      </c>
      <c r="P2601">
        <v>200</v>
      </c>
    </row>
    <row r="2602" spans="1:16" x14ac:dyDescent="0.25">
      <c r="A2602" t="s">
        <v>3947</v>
      </c>
      <c r="B2602">
        <v>1149</v>
      </c>
      <c r="C2602" s="3" t="str">
        <f>HYPERLINK("http://www.uniprot.org/uniprot/I3TAS1","tr|I3TAS1|I3TAS1_MEDTR")</f>
        <v>tr|I3TAS1|I3TAS1_MEDTR</v>
      </c>
      <c r="D2602" t="s">
        <v>22</v>
      </c>
      <c r="E2602">
        <v>92.65</v>
      </c>
      <c r="F2602">
        <v>381</v>
      </c>
      <c r="G2602">
        <v>28</v>
      </c>
      <c r="H2602">
        <v>0</v>
      </c>
      <c r="I2602">
        <v>4</v>
      </c>
      <c r="J2602">
        <v>1146</v>
      </c>
      <c r="K2602">
        <v>1</v>
      </c>
      <c r="L2602">
        <v>118</v>
      </c>
      <c r="M2602">
        <v>498</v>
      </c>
      <c r="N2602" t="s">
        <v>18</v>
      </c>
      <c r="O2602">
        <v>0</v>
      </c>
      <c r="P2602">
        <v>1804</v>
      </c>
    </row>
    <row r="2603" spans="1:16" x14ac:dyDescent="0.25">
      <c r="A2603" t="s">
        <v>3948</v>
      </c>
      <c r="B2603">
        <v>1038</v>
      </c>
      <c r="C2603" s="3" t="str">
        <f>HYPERLINK("http://www.uniprot.org/uniprot/G7KJV0","tr|G7KJV0|G7KJV0_MEDTR")</f>
        <v>tr|G7KJV0|G7KJV0_MEDTR</v>
      </c>
      <c r="D2603" t="s">
        <v>1620</v>
      </c>
      <c r="E2603">
        <v>74.22</v>
      </c>
      <c r="F2603">
        <v>225</v>
      </c>
      <c r="G2603">
        <v>58</v>
      </c>
      <c r="H2603">
        <v>22</v>
      </c>
      <c r="I2603">
        <v>1</v>
      </c>
      <c r="J2603">
        <v>609</v>
      </c>
      <c r="K2603">
        <v>1</v>
      </c>
      <c r="L2603">
        <v>368</v>
      </c>
      <c r="M2603">
        <v>592</v>
      </c>
      <c r="N2603" t="s">
        <v>18</v>
      </c>
      <c r="O2603" s="1">
        <v>3.6079800000000001E-96</v>
      </c>
      <c r="P2603">
        <v>844</v>
      </c>
    </row>
    <row r="2604" spans="1:16" x14ac:dyDescent="0.25">
      <c r="A2604" t="s">
        <v>3949</v>
      </c>
      <c r="B2604">
        <v>588</v>
      </c>
      <c r="C2604" s="3" t="str">
        <f>HYPERLINK("http://www.uniprot.org/uniprot/I1L9F8","tr|I1L9F8|I1L9F8_SOYBN")</f>
        <v>tr|I1L9F8|I1L9F8_SOYBN</v>
      </c>
      <c r="D2604" t="s">
        <v>117</v>
      </c>
      <c r="E2604">
        <v>76.19</v>
      </c>
      <c r="F2604">
        <v>168</v>
      </c>
      <c r="G2604">
        <v>40</v>
      </c>
      <c r="H2604">
        <v>1</v>
      </c>
      <c r="I2604">
        <v>10</v>
      </c>
      <c r="J2604">
        <v>510</v>
      </c>
      <c r="K2604">
        <v>1</v>
      </c>
      <c r="L2604">
        <v>2</v>
      </c>
      <c r="M2604">
        <v>169</v>
      </c>
      <c r="N2604" t="s">
        <v>18</v>
      </c>
      <c r="O2604" s="1">
        <v>4.3013300000000004E-65</v>
      </c>
      <c r="P2604">
        <v>644</v>
      </c>
    </row>
    <row r="2605" spans="1:16" x14ac:dyDescent="0.25">
      <c r="A2605" t="s">
        <v>3950</v>
      </c>
      <c r="B2605">
        <v>1662</v>
      </c>
      <c r="C2605" s="3" t="str">
        <f>HYPERLINK("http://www.uniprot.org/uniprot/K7KU67","tr|K7KU67|K7KU67_SOYBN")</f>
        <v>tr|K7KU67|K7KU67_SOYBN</v>
      </c>
      <c r="D2605" t="s">
        <v>61</v>
      </c>
      <c r="E2605">
        <v>58.53</v>
      </c>
      <c r="F2605">
        <v>381</v>
      </c>
      <c r="G2605">
        <v>158</v>
      </c>
      <c r="H2605">
        <v>29</v>
      </c>
      <c r="I2605">
        <v>109</v>
      </c>
      <c r="J2605">
        <v>1164</v>
      </c>
      <c r="K2605">
        <v>1</v>
      </c>
      <c r="L2605">
        <v>367</v>
      </c>
      <c r="M2605">
        <v>745</v>
      </c>
      <c r="N2605" t="s">
        <v>18</v>
      </c>
      <c r="O2605" s="1">
        <v>3.01677E-119</v>
      </c>
      <c r="P2605">
        <v>1118</v>
      </c>
    </row>
    <row r="2606" spans="1:16" x14ac:dyDescent="0.25">
      <c r="A2606" t="s">
        <v>3951</v>
      </c>
      <c r="B2606">
        <v>1029</v>
      </c>
      <c r="C2606" s="3" t="str">
        <f>HYPERLINK("http://www.uniprot.org/uniprot/G7IL84","tr|G7IL84|G7IL84_MEDTR")</f>
        <v>tr|G7IL84|G7IL84_MEDTR</v>
      </c>
      <c r="D2606" t="s">
        <v>3952</v>
      </c>
      <c r="E2606">
        <v>91.2</v>
      </c>
      <c r="F2606">
        <v>341</v>
      </c>
      <c r="G2606">
        <v>30</v>
      </c>
      <c r="H2606">
        <v>0</v>
      </c>
      <c r="I2606">
        <v>1</v>
      </c>
      <c r="J2606">
        <v>1023</v>
      </c>
      <c r="K2606">
        <v>1</v>
      </c>
      <c r="L2606">
        <v>1</v>
      </c>
      <c r="M2606">
        <v>341</v>
      </c>
      <c r="N2606" t="s">
        <v>18</v>
      </c>
      <c r="O2606" s="1">
        <v>3.4369700000000002E-180</v>
      </c>
      <c r="P2606">
        <v>1641</v>
      </c>
    </row>
    <row r="2607" spans="1:16" x14ac:dyDescent="0.25">
      <c r="A2607" t="s">
        <v>3953</v>
      </c>
      <c r="B2607">
        <v>4272</v>
      </c>
      <c r="C2607" s="3" t="str">
        <f>HYPERLINK("http://www.uniprot.org/uniprot/G7IMF4","tr|G7IMF4|G7IMF4_MEDTR")</f>
        <v>tr|G7IMF4|G7IMF4_MEDTR</v>
      </c>
      <c r="D2607" t="s">
        <v>3915</v>
      </c>
      <c r="E2607">
        <v>88.92</v>
      </c>
      <c r="F2607">
        <v>1427</v>
      </c>
      <c r="G2607">
        <v>158</v>
      </c>
      <c r="H2607">
        <v>4</v>
      </c>
      <c r="I2607">
        <v>1</v>
      </c>
      <c r="J2607">
        <v>4269</v>
      </c>
      <c r="K2607">
        <v>1</v>
      </c>
      <c r="L2607">
        <v>1</v>
      </c>
      <c r="M2607">
        <v>1427</v>
      </c>
      <c r="N2607" t="s">
        <v>18</v>
      </c>
      <c r="O2607">
        <v>0</v>
      </c>
      <c r="P2607">
        <v>6556</v>
      </c>
    </row>
    <row r="2608" spans="1:16" x14ac:dyDescent="0.25">
      <c r="A2608" t="s">
        <v>3954</v>
      </c>
      <c r="B2608">
        <v>1233</v>
      </c>
      <c r="C2608" s="3" t="str">
        <f>HYPERLINK("http://www.uniprot.org/uniprot/I3SZ50","tr|I3SZ50|I3SZ50_MEDTR")</f>
        <v>tr|I3SZ50|I3SZ50_MEDTR</v>
      </c>
      <c r="D2608" t="s">
        <v>22</v>
      </c>
      <c r="E2608">
        <v>72.680000000000007</v>
      </c>
      <c r="F2608">
        <v>476</v>
      </c>
      <c r="G2608">
        <v>130</v>
      </c>
      <c r="H2608">
        <v>70</v>
      </c>
      <c r="I2608">
        <v>13</v>
      </c>
      <c r="J2608">
        <v>1230</v>
      </c>
      <c r="K2608">
        <v>1</v>
      </c>
      <c r="L2608">
        <v>2</v>
      </c>
      <c r="M2608">
        <v>469</v>
      </c>
      <c r="N2608" t="s">
        <v>18</v>
      </c>
      <c r="O2608">
        <v>0</v>
      </c>
      <c r="P2608">
        <v>1762</v>
      </c>
    </row>
    <row r="2609" spans="1:16" x14ac:dyDescent="0.25">
      <c r="A2609" t="s">
        <v>3955</v>
      </c>
      <c r="B2609">
        <v>1983</v>
      </c>
      <c r="C2609" s="3" t="str">
        <f>HYPERLINK("http://www.uniprot.org/uniprot/G7KEI2","tr|G7KEI2|G7KEI2_MEDTR")</f>
        <v>tr|G7KEI2|G7KEI2_MEDTR</v>
      </c>
      <c r="D2609" t="s">
        <v>3956</v>
      </c>
      <c r="E2609">
        <v>57.98</v>
      </c>
      <c r="F2609">
        <v>664</v>
      </c>
      <c r="G2609">
        <v>279</v>
      </c>
      <c r="H2609">
        <v>4</v>
      </c>
      <c r="I2609">
        <v>1</v>
      </c>
      <c r="J2609">
        <v>1980</v>
      </c>
      <c r="K2609">
        <v>1</v>
      </c>
      <c r="L2609">
        <v>1</v>
      </c>
      <c r="M2609">
        <v>659</v>
      </c>
      <c r="N2609" t="s">
        <v>18</v>
      </c>
      <c r="O2609">
        <v>0</v>
      </c>
      <c r="P2609">
        <v>1689</v>
      </c>
    </row>
    <row r="2610" spans="1:16" x14ac:dyDescent="0.25">
      <c r="A2610" t="s">
        <v>3957</v>
      </c>
      <c r="B2610">
        <v>408</v>
      </c>
      <c r="C2610" s="3" t="str">
        <f>HYPERLINK("http://www.uniprot.org/uniprot/I3TAA3","tr|I3TAA3|I3TAA3_MEDTR")</f>
        <v>tr|I3TAA3|I3TAA3_MEDTR</v>
      </c>
      <c r="D2610" t="s">
        <v>22</v>
      </c>
      <c r="E2610">
        <v>68.489999999999995</v>
      </c>
      <c r="F2610">
        <v>73</v>
      </c>
      <c r="G2610">
        <v>23</v>
      </c>
      <c r="H2610">
        <v>2</v>
      </c>
      <c r="I2610">
        <v>1</v>
      </c>
      <c r="J2610">
        <v>213</v>
      </c>
      <c r="K2610">
        <v>1</v>
      </c>
      <c r="L2610">
        <v>1</v>
      </c>
      <c r="M2610">
        <v>73</v>
      </c>
      <c r="N2610" t="s">
        <v>18</v>
      </c>
      <c r="O2610" s="1">
        <v>1.50845E-30</v>
      </c>
      <c r="P2610">
        <v>255</v>
      </c>
    </row>
    <row r="2611" spans="1:16" x14ac:dyDescent="0.25">
      <c r="A2611" t="s">
        <v>3958</v>
      </c>
      <c r="B2611">
        <v>1362</v>
      </c>
      <c r="C2611" s="3" t="str">
        <f>HYPERLINK("http://www.uniprot.org/uniprot/K7MF12","tr|K7MF12|K7MF12_SOYBN")</f>
        <v>tr|K7MF12|K7MF12_SOYBN</v>
      </c>
      <c r="D2611" t="s">
        <v>28</v>
      </c>
      <c r="E2611">
        <v>76.72</v>
      </c>
      <c r="F2611">
        <v>434</v>
      </c>
      <c r="G2611">
        <v>101</v>
      </c>
      <c r="H2611">
        <v>1</v>
      </c>
      <c r="I2611">
        <v>1</v>
      </c>
      <c r="J2611">
        <v>1299</v>
      </c>
      <c r="K2611">
        <v>1</v>
      </c>
      <c r="L2611">
        <v>1</v>
      </c>
      <c r="M2611">
        <v>430</v>
      </c>
      <c r="N2611" t="s">
        <v>18</v>
      </c>
      <c r="O2611">
        <v>0</v>
      </c>
      <c r="P2611">
        <v>1722</v>
      </c>
    </row>
    <row r="2612" spans="1:16" x14ac:dyDescent="0.25">
      <c r="A2612" t="s">
        <v>3959</v>
      </c>
      <c r="B2612">
        <v>1386</v>
      </c>
      <c r="C2612" s="3" t="str">
        <f>HYPERLINK("http://www.uniprot.org/uniprot/G7KSD8","tr|G7KSD8|G7KSD8_MEDTR")</f>
        <v>tr|G7KSD8|G7KSD8_MEDTR</v>
      </c>
      <c r="D2612" t="s">
        <v>3960</v>
      </c>
      <c r="E2612">
        <v>86.65</v>
      </c>
      <c r="F2612">
        <v>472</v>
      </c>
      <c r="G2612">
        <v>63</v>
      </c>
      <c r="H2612">
        <v>13</v>
      </c>
      <c r="I2612">
        <v>7</v>
      </c>
      <c r="J2612">
        <v>1383</v>
      </c>
      <c r="K2612">
        <v>1</v>
      </c>
      <c r="L2612">
        <v>4</v>
      </c>
      <c r="M2612">
        <v>475</v>
      </c>
      <c r="N2612" t="s">
        <v>18</v>
      </c>
      <c r="O2612">
        <v>0</v>
      </c>
      <c r="P2612">
        <v>1992</v>
      </c>
    </row>
    <row r="2613" spans="1:16" x14ac:dyDescent="0.25">
      <c r="A2613" t="s">
        <v>3961</v>
      </c>
      <c r="B2613">
        <v>1629</v>
      </c>
      <c r="C2613" s="3" t="str">
        <f>HYPERLINK("http://www.uniprot.org/uniprot/G7KYI5","tr|G7KYI5|G7KYI5_MEDTR")</f>
        <v>tr|G7KYI5|G7KYI5_MEDTR</v>
      </c>
      <c r="D2613" t="s">
        <v>3962</v>
      </c>
      <c r="E2613">
        <v>66.42</v>
      </c>
      <c r="F2613">
        <v>542</v>
      </c>
      <c r="G2613">
        <v>182</v>
      </c>
      <c r="H2613">
        <v>0</v>
      </c>
      <c r="I2613">
        <v>1</v>
      </c>
      <c r="J2613">
        <v>1626</v>
      </c>
      <c r="K2613">
        <v>1</v>
      </c>
      <c r="L2613">
        <v>98</v>
      </c>
      <c r="M2613">
        <v>624</v>
      </c>
      <c r="N2613" t="s">
        <v>18</v>
      </c>
      <c r="O2613">
        <v>0</v>
      </c>
      <c r="P2613">
        <v>1687</v>
      </c>
    </row>
    <row r="2614" spans="1:16" x14ac:dyDescent="0.25">
      <c r="A2614" t="s">
        <v>3963</v>
      </c>
      <c r="B2614">
        <v>666</v>
      </c>
      <c r="C2614" s="3" t="str">
        <f>HYPERLINK("http://www.uniprot.org/uniprot/A2Q2T1","tr|A2Q2T1|A2Q2T1_MEDTR")</f>
        <v>tr|A2Q2T1|A2Q2T1_MEDTR</v>
      </c>
      <c r="D2614" t="s">
        <v>337</v>
      </c>
      <c r="E2614">
        <v>81.900000000000006</v>
      </c>
      <c r="F2614">
        <v>221</v>
      </c>
      <c r="G2614">
        <v>40</v>
      </c>
      <c r="H2614">
        <v>0</v>
      </c>
      <c r="I2614">
        <v>1</v>
      </c>
      <c r="J2614">
        <v>663</v>
      </c>
      <c r="K2614">
        <v>1</v>
      </c>
      <c r="L2614">
        <v>184</v>
      </c>
      <c r="M2614">
        <v>404</v>
      </c>
      <c r="N2614" t="s">
        <v>18</v>
      </c>
      <c r="O2614" s="1">
        <v>1.85217E-98</v>
      </c>
      <c r="P2614">
        <v>933</v>
      </c>
    </row>
    <row r="2615" spans="1:16" x14ac:dyDescent="0.25">
      <c r="A2615" t="s">
        <v>3964</v>
      </c>
      <c r="B2615">
        <v>1173</v>
      </c>
      <c r="C2615" s="3" t="str">
        <f>HYPERLINK("http://www.uniprot.org/uniprot/I1NFR3","tr|I1NFR3|I1NFR3_SOYBN")</f>
        <v>tr|I1NFR3|I1NFR3_SOYBN</v>
      </c>
      <c r="D2615" t="s">
        <v>3965</v>
      </c>
      <c r="E2615">
        <v>90</v>
      </c>
      <c r="F2615">
        <v>390</v>
      </c>
      <c r="G2615">
        <v>39</v>
      </c>
      <c r="H2615">
        <v>0</v>
      </c>
      <c r="I2615">
        <v>1</v>
      </c>
      <c r="J2615">
        <v>1170</v>
      </c>
      <c r="K2615">
        <v>1</v>
      </c>
      <c r="L2615">
        <v>3</v>
      </c>
      <c r="M2615">
        <v>388</v>
      </c>
      <c r="N2615" t="s">
        <v>18</v>
      </c>
      <c r="O2615">
        <v>0</v>
      </c>
      <c r="P2615">
        <v>1787</v>
      </c>
    </row>
    <row r="2616" spans="1:16" x14ac:dyDescent="0.25">
      <c r="A2616" t="s">
        <v>3966</v>
      </c>
      <c r="B2616">
        <v>1716</v>
      </c>
      <c r="C2616" s="3" t="str">
        <f>HYPERLINK("http://www.uniprot.org/uniprot/K7LK97","tr|K7LK97|K7LK97_SOYBN")</f>
        <v>tr|K7LK97|K7LK97_SOYBN</v>
      </c>
      <c r="D2616" t="s">
        <v>117</v>
      </c>
      <c r="E2616">
        <v>81.78</v>
      </c>
      <c r="F2616">
        <v>593</v>
      </c>
      <c r="G2616">
        <v>108</v>
      </c>
      <c r="H2616">
        <v>22</v>
      </c>
      <c r="I2616">
        <v>1</v>
      </c>
      <c r="J2616">
        <v>1713</v>
      </c>
      <c r="K2616">
        <v>1</v>
      </c>
      <c r="L2616">
        <v>1</v>
      </c>
      <c r="M2616">
        <v>591</v>
      </c>
      <c r="N2616" t="s">
        <v>18</v>
      </c>
      <c r="O2616">
        <v>0</v>
      </c>
      <c r="P2616">
        <v>2586</v>
      </c>
    </row>
    <row r="2617" spans="1:16" x14ac:dyDescent="0.25">
      <c r="A2617" t="s">
        <v>3967</v>
      </c>
      <c r="B2617">
        <v>288</v>
      </c>
      <c r="C2617" s="3" t="str">
        <f>HYPERLINK("http://www.uniprot.org/uniprot/G7I3N1","tr|G7I3N1|G7I3N1_MEDTR")</f>
        <v>tr|G7I3N1|G7I3N1_MEDTR</v>
      </c>
      <c r="D2617" t="s">
        <v>3968</v>
      </c>
      <c r="E2617">
        <v>89.47</v>
      </c>
      <c r="F2617">
        <v>95</v>
      </c>
      <c r="G2617">
        <v>10</v>
      </c>
      <c r="H2617">
        <v>0</v>
      </c>
      <c r="I2617">
        <v>1</v>
      </c>
      <c r="J2617">
        <v>285</v>
      </c>
      <c r="K2617">
        <v>1</v>
      </c>
      <c r="L2617">
        <v>1</v>
      </c>
      <c r="M2617">
        <v>95</v>
      </c>
      <c r="N2617" t="s">
        <v>18</v>
      </c>
      <c r="O2617" s="1">
        <v>1.7244999999999998E-42</v>
      </c>
      <c r="P2617">
        <v>448</v>
      </c>
    </row>
    <row r="2618" spans="1:16" x14ac:dyDescent="0.25">
      <c r="A2618" t="s">
        <v>3969</v>
      </c>
      <c r="B2618">
        <v>1932</v>
      </c>
      <c r="C2618" s="3" t="str">
        <f>HYPERLINK("http://www.uniprot.org/uniprot/M5W3X4","tr|M5W3X4|M5W3X4_PRUPE")</f>
        <v>tr|M5W3X4|M5W3X4_PRUPE</v>
      </c>
      <c r="D2618" t="s">
        <v>3970</v>
      </c>
      <c r="E2618">
        <v>58.34</v>
      </c>
      <c r="F2618">
        <v>605</v>
      </c>
      <c r="G2618">
        <v>252</v>
      </c>
      <c r="H2618">
        <v>1</v>
      </c>
      <c r="I2618">
        <v>67</v>
      </c>
      <c r="J2618">
        <v>1878</v>
      </c>
      <c r="K2618">
        <v>1</v>
      </c>
      <c r="L2618">
        <v>20</v>
      </c>
      <c r="M2618">
        <v>624</v>
      </c>
      <c r="N2618" t="s">
        <v>18</v>
      </c>
      <c r="O2618">
        <v>0</v>
      </c>
      <c r="P2618">
        <v>1891</v>
      </c>
    </row>
    <row r="2619" spans="1:16" x14ac:dyDescent="0.25">
      <c r="A2619" t="s">
        <v>3971</v>
      </c>
      <c r="B2619">
        <v>807</v>
      </c>
      <c r="C2619" s="3" t="str">
        <f>HYPERLINK("http://www.uniprot.org/uniprot/K7LR63","tr|K7LR63|K7LR63_SOYBN")</f>
        <v>tr|K7LR63|K7LR63_SOYBN</v>
      </c>
      <c r="D2619" t="s">
        <v>28</v>
      </c>
      <c r="E2619">
        <v>53.21</v>
      </c>
      <c r="F2619">
        <v>280</v>
      </c>
      <c r="G2619">
        <v>131</v>
      </c>
      <c r="H2619">
        <v>12</v>
      </c>
      <c r="I2619">
        <v>1</v>
      </c>
      <c r="J2619">
        <v>804</v>
      </c>
      <c r="K2619">
        <v>1</v>
      </c>
      <c r="L2619">
        <v>1</v>
      </c>
      <c r="M2619">
        <v>272</v>
      </c>
      <c r="N2619" t="s">
        <v>18</v>
      </c>
      <c r="O2619" s="1">
        <v>2.82421E-66</v>
      </c>
      <c r="P2619">
        <v>657</v>
      </c>
    </row>
    <row r="2620" spans="1:16" x14ac:dyDescent="0.25">
      <c r="A2620" t="s">
        <v>3972</v>
      </c>
      <c r="B2620">
        <v>1587</v>
      </c>
      <c r="C2620" s="3" t="str">
        <f>HYPERLINK("http://www.uniprot.org/uniprot/G7JRZ8","tr|G7JRZ8|G7JRZ8_MEDTR")</f>
        <v>tr|G7JRZ8|G7JRZ8_MEDTR</v>
      </c>
      <c r="D2620" t="s">
        <v>3380</v>
      </c>
      <c r="E2620">
        <v>67.89</v>
      </c>
      <c r="F2620">
        <v>352</v>
      </c>
      <c r="G2620">
        <v>113</v>
      </c>
      <c r="H2620">
        <v>9</v>
      </c>
      <c r="I2620">
        <v>55</v>
      </c>
      <c r="J2620">
        <v>1083</v>
      </c>
      <c r="K2620">
        <v>1</v>
      </c>
      <c r="L2620">
        <v>2</v>
      </c>
      <c r="M2620">
        <v>352</v>
      </c>
      <c r="N2620" t="s">
        <v>18</v>
      </c>
      <c r="O2620" s="1">
        <v>4.6935199999999997E-130</v>
      </c>
      <c r="P2620">
        <v>1211</v>
      </c>
    </row>
    <row r="2621" spans="1:16" x14ac:dyDescent="0.25">
      <c r="A2621" t="s">
        <v>3973</v>
      </c>
      <c r="B2621">
        <v>1551</v>
      </c>
      <c r="C2621" s="3" t="str">
        <f>HYPERLINK("http://www.uniprot.org/uniprot/Q2LAK8","tr|Q2LAK8|Q2LAK8_SOYBN")</f>
        <v>tr|Q2LAK8|Q2LAK8_SOYBN</v>
      </c>
      <c r="D2621" t="s">
        <v>3974</v>
      </c>
      <c r="E2621">
        <v>88.95</v>
      </c>
      <c r="F2621">
        <v>516</v>
      </c>
      <c r="G2621">
        <v>57</v>
      </c>
      <c r="H2621">
        <v>2</v>
      </c>
      <c r="I2621">
        <v>1</v>
      </c>
      <c r="J2621">
        <v>1542</v>
      </c>
      <c r="K2621">
        <v>1</v>
      </c>
      <c r="L2621">
        <v>1</v>
      </c>
      <c r="M2621">
        <v>516</v>
      </c>
      <c r="N2621" t="s">
        <v>18</v>
      </c>
      <c r="O2621">
        <v>0</v>
      </c>
      <c r="P2621">
        <v>2424</v>
      </c>
    </row>
    <row r="2622" spans="1:16" x14ac:dyDescent="0.25">
      <c r="A2622" t="s">
        <v>3975</v>
      </c>
      <c r="B2622">
        <v>579</v>
      </c>
      <c r="C2622" s="3" t="str">
        <f>HYPERLINK("http://www.uniprot.org/uniprot/G7K803","tr|G7K803|G7K803_MEDTR")</f>
        <v>tr|G7K803|G7K803_MEDTR</v>
      </c>
      <c r="D2622" t="s">
        <v>3976</v>
      </c>
      <c r="E2622">
        <v>78.680000000000007</v>
      </c>
      <c r="F2622">
        <v>197</v>
      </c>
      <c r="G2622">
        <v>42</v>
      </c>
      <c r="H2622">
        <v>5</v>
      </c>
      <c r="I2622">
        <v>1</v>
      </c>
      <c r="J2622">
        <v>576</v>
      </c>
      <c r="K2622">
        <v>1</v>
      </c>
      <c r="L2622">
        <v>1</v>
      </c>
      <c r="M2622">
        <v>193</v>
      </c>
      <c r="N2622" t="s">
        <v>18</v>
      </c>
      <c r="O2622" s="1">
        <v>6.1970099999999999E-85</v>
      </c>
      <c r="P2622">
        <v>815</v>
      </c>
    </row>
    <row r="2623" spans="1:16" x14ac:dyDescent="0.25">
      <c r="A2623" t="s">
        <v>3977</v>
      </c>
      <c r="B2623">
        <v>960</v>
      </c>
      <c r="C2623" s="3" t="str">
        <f>HYPERLINK("http://www.uniprot.org/uniprot/G7JUU5","tr|G7JUU5|G7JUU5_MEDTR")</f>
        <v>tr|G7JUU5|G7JUU5_MEDTR</v>
      </c>
      <c r="D2623" t="s">
        <v>3978</v>
      </c>
      <c r="E2623">
        <v>73.349999999999994</v>
      </c>
      <c r="F2623">
        <v>319</v>
      </c>
      <c r="G2623">
        <v>85</v>
      </c>
      <c r="H2623">
        <v>2</v>
      </c>
      <c r="I2623">
        <v>4</v>
      </c>
      <c r="J2623">
        <v>954</v>
      </c>
      <c r="K2623">
        <v>1</v>
      </c>
      <c r="L2623">
        <v>72</v>
      </c>
      <c r="M2623">
        <v>389</v>
      </c>
      <c r="N2623" t="s">
        <v>18</v>
      </c>
      <c r="O2623" s="1">
        <v>6.2888599999999998E-125</v>
      </c>
      <c r="P2623">
        <v>1164</v>
      </c>
    </row>
    <row r="2624" spans="1:16" x14ac:dyDescent="0.25">
      <c r="A2624" t="s">
        <v>3979</v>
      </c>
      <c r="B2624">
        <v>429</v>
      </c>
      <c r="C2624" s="3" t="str">
        <f>HYPERLINK("http://www.uniprot.org/uniprot/I1MQ63","tr|I1MQ63|I1MQ63_SOYBN")</f>
        <v>tr|I1MQ63|I1MQ63_SOYBN</v>
      </c>
      <c r="D2624" t="s">
        <v>28</v>
      </c>
      <c r="E2624">
        <v>76.42</v>
      </c>
      <c r="F2624">
        <v>140</v>
      </c>
      <c r="G2624">
        <v>33</v>
      </c>
      <c r="H2624">
        <v>0</v>
      </c>
      <c r="I2624">
        <v>7</v>
      </c>
      <c r="J2624">
        <v>426</v>
      </c>
      <c r="K2624">
        <v>1</v>
      </c>
      <c r="L2624">
        <v>10</v>
      </c>
      <c r="M2624">
        <v>149</v>
      </c>
      <c r="N2624" t="s">
        <v>18</v>
      </c>
      <c r="O2624" s="1">
        <v>1.8985400000000001E-57</v>
      </c>
      <c r="P2624">
        <v>577</v>
      </c>
    </row>
    <row r="2625" spans="1:16" x14ac:dyDescent="0.25">
      <c r="A2625" t="s">
        <v>3980</v>
      </c>
      <c r="B2625">
        <v>2529</v>
      </c>
      <c r="C2625" s="3" t="str">
        <f>HYPERLINK("http://www.uniprot.org/uniprot/B3GNI3","tr|B3GNI3|B3GNI3_PEA")</f>
        <v>tr|B3GNI3|B3GNI3_PEA</v>
      </c>
      <c r="D2625" t="s">
        <v>3981</v>
      </c>
      <c r="E2625">
        <v>92.94</v>
      </c>
      <c r="F2625">
        <v>496</v>
      </c>
      <c r="G2625">
        <v>35</v>
      </c>
      <c r="H2625">
        <v>0</v>
      </c>
      <c r="I2625">
        <v>1</v>
      </c>
      <c r="J2625">
        <v>1488</v>
      </c>
      <c r="K2625">
        <v>1</v>
      </c>
      <c r="L2625">
        <v>1</v>
      </c>
      <c r="M2625">
        <v>496</v>
      </c>
      <c r="N2625" t="s">
        <v>18</v>
      </c>
      <c r="O2625">
        <v>0</v>
      </c>
      <c r="P2625">
        <v>2379</v>
      </c>
    </row>
    <row r="2626" spans="1:16" x14ac:dyDescent="0.25">
      <c r="A2626" t="s">
        <v>3982</v>
      </c>
      <c r="B2626">
        <v>1959</v>
      </c>
      <c r="C2626" s="3" t="str">
        <f>HYPERLINK("http://www.uniprot.org/uniprot/I1MTA2","tr|I1MTA2|I1MTA2_SOYBN")</f>
        <v>tr|I1MTA2|I1MTA2_SOYBN</v>
      </c>
      <c r="D2626" t="s">
        <v>71</v>
      </c>
      <c r="E2626">
        <v>74.23</v>
      </c>
      <c r="F2626">
        <v>652</v>
      </c>
      <c r="G2626">
        <v>168</v>
      </c>
      <c r="H2626">
        <v>0</v>
      </c>
      <c r="I2626">
        <v>1</v>
      </c>
      <c r="J2626">
        <v>1956</v>
      </c>
      <c r="K2626">
        <v>1</v>
      </c>
      <c r="L2626">
        <v>8</v>
      </c>
      <c r="M2626">
        <v>649</v>
      </c>
      <c r="N2626" t="s">
        <v>18</v>
      </c>
      <c r="O2626">
        <v>0</v>
      </c>
      <c r="P2626">
        <v>2432</v>
      </c>
    </row>
    <row r="2627" spans="1:16" x14ac:dyDescent="0.25">
      <c r="A2627" t="s">
        <v>3983</v>
      </c>
      <c r="B2627">
        <v>864</v>
      </c>
      <c r="C2627" s="3" t="str">
        <f>HYPERLINK("http://www.uniprot.org/uniprot/I1KMH5","tr|I1KMH5|I1KMH5_SOYBN")</f>
        <v>tr|I1KMH5|I1KMH5_SOYBN</v>
      </c>
      <c r="D2627" t="s">
        <v>28</v>
      </c>
      <c r="E2627">
        <v>65.17</v>
      </c>
      <c r="F2627">
        <v>290</v>
      </c>
      <c r="G2627">
        <v>101</v>
      </c>
      <c r="H2627">
        <v>3</v>
      </c>
      <c r="I2627">
        <v>1</v>
      </c>
      <c r="J2627">
        <v>861</v>
      </c>
      <c r="K2627">
        <v>1</v>
      </c>
      <c r="L2627">
        <v>1</v>
      </c>
      <c r="M2627">
        <v>287</v>
      </c>
      <c r="N2627" t="s">
        <v>18</v>
      </c>
      <c r="O2627" s="1">
        <v>2.43455E-98</v>
      </c>
      <c r="P2627">
        <v>934</v>
      </c>
    </row>
    <row r="2628" spans="1:16" x14ac:dyDescent="0.25">
      <c r="A2628" t="s">
        <v>3984</v>
      </c>
      <c r="B2628">
        <v>1218</v>
      </c>
      <c r="C2628" s="3" t="str">
        <f>HYPERLINK("http://www.uniprot.org/uniprot/G7K6S6","tr|G7K6S6|G7K6S6_MEDTR")</f>
        <v>tr|G7K6S6|G7K6S6_MEDTR</v>
      </c>
      <c r="D2628" t="s">
        <v>3985</v>
      </c>
      <c r="E2628">
        <v>76.27</v>
      </c>
      <c r="F2628">
        <v>413</v>
      </c>
      <c r="G2628">
        <v>98</v>
      </c>
      <c r="H2628">
        <v>8</v>
      </c>
      <c r="I2628">
        <v>1</v>
      </c>
      <c r="J2628">
        <v>1215</v>
      </c>
      <c r="K2628">
        <v>1</v>
      </c>
      <c r="L2628">
        <v>1</v>
      </c>
      <c r="M2628">
        <v>390</v>
      </c>
      <c r="N2628" t="s">
        <v>18</v>
      </c>
      <c r="O2628" s="1">
        <v>1.30047E-163</v>
      </c>
      <c r="P2628">
        <v>1499</v>
      </c>
    </row>
    <row r="2629" spans="1:16" x14ac:dyDescent="0.25">
      <c r="A2629" t="s">
        <v>3986</v>
      </c>
      <c r="B2629">
        <v>672</v>
      </c>
      <c r="C2629" s="3" t="str">
        <f>HYPERLINK("http://www.uniprot.org/uniprot/K7KVV6","tr|K7KVV6|K7KVV6_SOYBN")</f>
        <v>tr|K7KVV6|K7KVV6_SOYBN</v>
      </c>
      <c r="D2629" t="s">
        <v>28</v>
      </c>
      <c r="E2629">
        <v>47.24</v>
      </c>
      <c r="F2629">
        <v>254</v>
      </c>
      <c r="G2629">
        <v>134</v>
      </c>
      <c r="H2629">
        <v>43</v>
      </c>
      <c r="I2629">
        <v>31</v>
      </c>
      <c r="J2629">
        <v>663</v>
      </c>
      <c r="K2629">
        <v>1</v>
      </c>
      <c r="L2629">
        <v>78</v>
      </c>
      <c r="M2629">
        <v>327</v>
      </c>
      <c r="N2629" t="s">
        <v>18</v>
      </c>
      <c r="O2629" s="1">
        <v>4.1513900000000002E-45</v>
      </c>
      <c r="P2629">
        <v>473</v>
      </c>
    </row>
    <row r="2630" spans="1:16" x14ac:dyDescent="0.25">
      <c r="A2630" t="s">
        <v>3987</v>
      </c>
      <c r="B2630">
        <v>246</v>
      </c>
      <c r="C2630" s="3" t="str">
        <f>HYPERLINK("http://www.uniprot.org/uniprot/I3TAS1","tr|I3TAS1|I3TAS1_MEDTR")</f>
        <v>tr|I3TAS1|I3TAS1_MEDTR</v>
      </c>
      <c r="D2630" t="s">
        <v>22</v>
      </c>
      <c r="E2630">
        <v>90.14</v>
      </c>
      <c r="F2630">
        <v>71</v>
      </c>
      <c r="G2630">
        <v>7</v>
      </c>
      <c r="H2630">
        <v>0</v>
      </c>
      <c r="I2630">
        <v>1</v>
      </c>
      <c r="J2630">
        <v>213</v>
      </c>
      <c r="K2630">
        <v>1</v>
      </c>
      <c r="L2630">
        <v>1</v>
      </c>
      <c r="M2630">
        <v>71</v>
      </c>
      <c r="N2630" t="s">
        <v>18</v>
      </c>
      <c r="O2630" s="1">
        <v>2.22462E-29</v>
      </c>
      <c r="P2630">
        <v>335</v>
      </c>
    </row>
    <row r="2631" spans="1:16" x14ac:dyDescent="0.25">
      <c r="A2631" t="s">
        <v>3988</v>
      </c>
      <c r="B2631">
        <v>588</v>
      </c>
      <c r="C2631" s="3" t="str">
        <f>HYPERLINK("http://www.uniprot.org/uniprot/I1L9F8","tr|I1L9F8|I1L9F8_SOYBN")</f>
        <v>tr|I1L9F8|I1L9F8_SOYBN</v>
      </c>
      <c r="D2631" t="s">
        <v>117</v>
      </c>
      <c r="E2631">
        <v>66.47</v>
      </c>
      <c r="F2631">
        <v>170</v>
      </c>
      <c r="G2631">
        <v>57</v>
      </c>
      <c r="H2631">
        <v>0</v>
      </c>
      <c r="I2631">
        <v>1</v>
      </c>
      <c r="J2631">
        <v>510</v>
      </c>
      <c r="K2631">
        <v>1</v>
      </c>
      <c r="L2631">
        <v>1</v>
      </c>
      <c r="M2631">
        <v>169</v>
      </c>
      <c r="N2631" t="s">
        <v>18</v>
      </c>
      <c r="O2631" s="1">
        <v>4.0352700000000002E-55</v>
      </c>
      <c r="P2631">
        <v>558</v>
      </c>
    </row>
    <row r="2632" spans="1:16" x14ac:dyDescent="0.25">
      <c r="A2632" t="s">
        <v>3989</v>
      </c>
      <c r="B2632">
        <v>1134</v>
      </c>
      <c r="C2632" s="3" t="str">
        <f>HYPERLINK("http://www.uniprot.org/uniprot/I1MDT4","tr|I1MDT4|I1MDT4_SOYBN")</f>
        <v>tr|I1MDT4|I1MDT4_SOYBN</v>
      </c>
      <c r="D2632" t="s">
        <v>117</v>
      </c>
      <c r="E2632">
        <v>99.73</v>
      </c>
      <c r="F2632">
        <v>377</v>
      </c>
      <c r="G2632">
        <v>1</v>
      </c>
      <c r="H2632">
        <v>0</v>
      </c>
      <c r="I2632">
        <v>1</v>
      </c>
      <c r="J2632">
        <v>1131</v>
      </c>
      <c r="K2632">
        <v>1</v>
      </c>
      <c r="L2632">
        <v>1</v>
      </c>
      <c r="M2632">
        <v>377</v>
      </c>
      <c r="N2632" t="s">
        <v>18</v>
      </c>
      <c r="O2632">
        <v>0</v>
      </c>
      <c r="P2632">
        <v>1940</v>
      </c>
    </row>
    <row r="2633" spans="1:16" x14ac:dyDescent="0.25">
      <c r="A2633" t="s">
        <v>3990</v>
      </c>
      <c r="B2633">
        <v>2058</v>
      </c>
      <c r="C2633" s="3" t="str">
        <f>HYPERLINK("http://www.uniprot.org/uniprot/G7IMF6","tr|G7IMF6|G7IMF6_MEDTR")</f>
        <v>tr|G7IMF6|G7IMF6_MEDTR</v>
      </c>
      <c r="D2633" t="s">
        <v>3991</v>
      </c>
      <c r="E2633">
        <v>79.3</v>
      </c>
      <c r="F2633">
        <v>720</v>
      </c>
      <c r="G2633">
        <v>149</v>
      </c>
      <c r="H2633">
        <v>35</v>
      </c>
      <c r="I2633">
        <v>1</v>
      </c>
      <c r="J2633">
        <v>2055</v>
      </c>
      <c r="K2633">
        <v>1</v>
      </c>
      <c r="L2633">
        <v>1</v>
      </c>
      <c r="M2633">
        <v>707</v>
      </c>
      <c r="N2633" t="s">
        <v>18</v>
      </c>
      <c r="O2633">
        <v>0</v>
      </c>
      <c r="P2633">
        <v>2791</v>
      </c>
    </row>
    <row r="2634" spans="1:16" x14ac:dyDescent="0.25">
      <c r="A2634" t="s">
        <v>3992</v>
      </c>
      <c r="B2634">
        <v>690</v>
      </c>
      <c r="C2634" s="3" t="str">
        <f>HYPERLINK("http://www.uniprot.org/uniprot/G7IKL1","tr|G7IKL1|G7IKL1_MEDTR")</f>
        <v>tr|G7IKL1|G7IKL1_MEDTR</v>
      </c>
      <c r="D2634" t="s">
        <v>3993</v>
      </c>
      <c r="E2634">
        <v>83.84</v>
      </c>
      <c r="F2634">
        <v>229</v>
      </c>
      <c r="G2634">
        <v>37</v>
      </c>
      <c r="H2634">
        <v>0</v>
      </c>
      <c r="I2634">
        <v>1</v>
      </c>
      <c r="J2634">
        <v>687</v>
      </c>
      <c r="K2634">
        <v>1</v>
      </c>
      <c r="L2634">
        <v>1</v>
      </c>
      <c r="M2634">
        <v>229</v>
      </c>
      <c r="N2634" t="s">
        <v>18</v>
      </c>
      <c r="O2634" s="1">
        <v>9.2642200000000002E-104</v>
      </c>
      <c r="P2634">
        <v>979</v>
      </c>
    </row>
    <row r="2635" spans="1:16" x14ac:dyDescent="0.25">
      <c r="A2635" t="s">
        <v>3994</v>
      </c>
      <c r="B2635">
        <v>1122</v>
      </c>
      <c r="C2635" s="3" t="str">
        <f>HYPERLINK("http://www.uniprot.org/uniprot/G7KEI3","tr|G7KEI3|G7KEI3_MEDTR")</f>
        <v>tr|G7KEI3|G7KEI3_MEDTR</v>
      </c>
      <c r="D2635" t="s">
        <v>3995</v>
      </c>
      <c r="E2635">
        <v>67.44</v>
      </c>
      <c r="F2635">
        <v>430</v>
      </c>
      <c r="G2635">
        <v>140</v>
      </c>
      <c r="H2635">
        <v>57</v>
      </c>
      <c r="I2635">
        <v>1</v>
      </c>
      <c r="J2635">
        <v>1119</v>
      </c>
      <c r="K2635">
        <v>1</v>
      </c>
      <c r="L2635">
        <v>2</v>
      </c>
      <c r="M2635">
        <v>430</v>
      </c>
      <c r="N2635" t="s">
        <v>18</v>
      </c>
      <c r="O2635" s="1">
        <v>1.84176E-153</v>
      </c>
      <c r="P2635">
        <v>1411</v>
      </c>
    </row>
    <row r="2636" spans="1:16" x14ac:dyDescent="0.25">
      <c r="A2636" t="s">
        <v>3996</v>
      </c>
      <c r="B2636">
        <v>2241</v>
      </c>
      <c r="C2636" s="3" t="str">
        <f>HYPERLINK("http://www.uniprot.org/uniprot/G7I2F3","tr|G7I2F3|G7I2F3_MEDTR")</f>
        <v>tr|G7I2F3|G7I2F3_MEDTR</v>
      </c>
      <c r="D2636" t="s">
        <v>257</v>
      </c>
      <c r="E2636">
        <v>34.97</v>
      </c>
      <c r="F2636">
        <v>406</v>
      </c>
      <c r="G2636">
        <v>264</v>
      </c>
      <c r="H2636">
        <v>2</v>
      </c>
      <c r="I2636">
        <v>964</v>
      </c>
      <c r="J2636">
        <v>2175</v>
      </c>
      <c r="K2636">
        <v>1</v>
      </c>
      <c r="L2636">
        <v>43</v>
      </c>
      <c r="M2636">
        <v>379</v>
      </c>
      <c r="N2636" t="s">
        <v>18</v>
      </c>
      <c r="O2636" s="1">
        <v>5.0812999999999999E-51</v>
      </c>
      <c r="P2636">
        <v>531</v>
      </c>
    </row>
    <row r="2637" spans="1:16" x14ac:dyDescent="0.25">
      <c r="A2637" t="s">
        <v>3997</v>
      </c>
      <c r="B2637">
        <v>1023</v>
      </c>
      <c r="C2637" s="3" t="str">
        <f>HYPERLINK("http://www.uniprot.org/uniprot/H2EIY6","tr|H2EIY6|H2EIY6_MEDSA")</f>
        <v>tr|H2EIY6|H2EIY6_MEDSA</v>
      </c>
      <c r="D2637" t="s">
        <v>3998</v>
      </c>
      <c r="E2637">
        <v>87.75</v>
      </c>
      <c r="F2637">
        <v>343</v>
      </c>
      <c r="G2637">
        <v>42</v>
      </c>
      <c r="H2637">
        <v>4</v>
      </c>
      <c r="I2637">
        <v>4</v>
      </c>
      <c r="J2637">
        <v>1020</v>
      </c>
      <c r="K2637">
        <v>1</v>
      </c>
      <c r="L2637">
        <v>4</v>
      </c>
      <c r="M2637">
        <v>344</v>
      </c>
      <c r="N2637" t="s">
        <v>18</v>
      </c>
      <c r="O2637" s="1">
        <v>2.7018900000000003E-169</v>
      </c>
      <c r="P2637">
        <v>1547</v>
      </c>
    </row>
    <row r="2638" spans="1:16" x14ac:dyDescent="0.25">
      <c r="A2638" t="s">
        <v>3999</v>
      </c>
      <c r="B2638">
        <v>960</v>
      </c>
      <c r="C2638" s="3" t="str">
        <f>HYPERLINK("http://www.uniprot.org/uniprot/C6TBI2","tr|C6TBI2|C6TBI2_SOYBN")</f>
        <v>tr|C6TBI2|C6TBI2_SOYBN</v>
      </c>
      <c r="D2638" t="s">
        <v>897</v>
      </c>
      <c r="E2638">
        <v>87.33</v>
      </c>
      <c r="F2638">
        <v>300</v>
      </c>
      <c r="G2638">
        <v>38</v>
      </c>
      <c r="H2638">
        <v>0</v>
      </c>
      <c r="I2638">
        <v>55</v>
      </c>
      <c r="J2638">
        <v>954</v>
      </c>
      <c r="K2638">
        <v>1</v>
      </c>
      <c r="L2638">
        <v>19</v>
      </c>
      <c r="M2638">
        <v>318</v>
      </c>
      <c r="N2638" t="s">
        <v>18</v>
      </c>
      <c r="O2638" s="1">
        <v>2.3731900000000001E-148</v>
      </c>
      <c r="P2638">
        <v>1366</v>
      </c>
    </row>
    <row r="2639" spans="1:16" x14ac:dyDescent="0.25">
      <c r="A2639" t="s">
        <v>4000</v>
      </c>
      <c r="B2639">
        <v>327</v>
      </c>
      <c r="C2639" s="3" t="str">
        <f>HYPERLINK("http://www.uniprot.org/uniprot/I1JPA0","tr|I1JPA0|I1JPA0_SOYBN")</f>
        <v>tr|I1JPA0|I1JPA0_SOYBN</v>
      </c>
      <c r="D2639" t="s">
        <v>28</v>
      </c>
      <c r="E2639">
        <v>95.78</v>
      </c>
      <c r="F2639">
        <v>95</v>
      </c>
      <c r="G2639">
        <v>4</v>
      </c>
      <c r="H2639">
        <v>0</v>
      </c>
      <c r="I2639">
        <v>7</v>
      </c>
      <c r="J2639">
        <v>291</v>
      </c>
      <c r="K2639">
        <v>1</v>
      </c>
      <c r="L2639">
        <v>5</v>
      </c>
      <c r="M2639">
        <v>99</v>
      </c>
      <c r="N2639" t="s">
        <v>18</v>
      </c>
      <c r="O2639" s="1">
        <v>1.25555E-48</v>
      </c>
      <c r="P2639">
        <v>501</v>
      </c>
    </row>
    <row r="2640" spans="1:16" x14ac:dyDescent="0.25">
      <c r="A2640" t="s">
        <v>4001</v>
      </c>
      <c r="B2640">
        <v>297</v>
      </c>
      <c r="C2640" s="3" t="str">
        <f>HYPERLINK("http://www.uniprot.org/uniprot/G7IEL9","tr|G7IEL9|G7IEL9_MEDTR")</f>
        <v>tr|G7IEL9|G7IEL9_MEDTR</v>
      </c>
      <c r="D2640" t="s">
        <v>4002</v>
      </c>
      <c r="E2640">
        <v>71.42</v>
      </c>
      <c r="F2640">
        <v>98</v>
      </c>
      <c r="G2640">
        <v>28</v>
      </c>
      <c r="H2640">
        <v>0</v>
      </c>
      <c r="I2640">
        <v>1</v>
      </c>
      <c r="J2640">
        <v>294</v>
      </c>
      <c r="K2640">
        <v>1</v>
      </c>
      <c r="L2640">
        <v>1</v>
      </c>
      <c r="M2640">
        <v>88</v>
      </c>
      <c r="N2640" t="s">
        <v>18</v>
      </c>
      <c r="O2640" s="1">
        <v>3.2335100000000002E-28</v>
      </c>
      <c r="P2640">
        <v>325</v>
      </c>
    </row>
    <row r="2641" spans="1:16" x14ac:dyDescent="0.25">
      <c r="A2641" t="s">
        <v>4003</v>
      </c>
      <c r="B2641">
        <v>3471</v>
      </c>
      <c r="C2641" s="3" t="str">
        <f>HYPERLINK("http://www.uniprot.org/uniprot/I1NFR4","tr|I1NFR4|I1NFR4_SOYBN")</f>
        <v>tr|I1NFR4|I1NFR4_SOYBN</v>
      </c>
      <c r="D2641" t="s">
        <v>1187</v>
      </c>
      <c r="E2641">
        <v>83.31</v>
      </c>
      <c r="F2641">
        <v>1103</v>
      </c>
      <c r="G2641">
        <v>184</v>
      </c>
      <c r="H2641">
        <v>2</v>
      </c>
      <c r="I2641">
        <v>166</v>
      </c>
      <c r="J2641">
        <v>3468</v>
      </c>
      <c r="K2641">
        <v>1</v>
      </c>
      <c r="L2641">
        <v>38</v>
      </c>
      <c r="M2641">
        <v>1139</v>
      </c>
      <c r="N2641" t="s">
        <v>18</v>
      </c>
      <c r="O2641">
        <v>0</v>
      </c>
      <c r="P2641">
        <v>4710</v>
      </c>
    </row>
    <row r="2642" spans="1:16" x14ac:dyDescent="0.25">
      <c r="A2642" t="s">
        <v>4004</v>
      </c>
      <c r="B2642">
        <v>2013</v>
      </c>
      <c r="C2642" s="3" t="str">
        <f>HYPERLINK("http://www.uniprot.org/uniprot/K7N4P4","tr|K7N4P4|K7N4P4_SOYBN")</f>
        <v>tr|K7N4P4|K7N4P4_SOYBN</v>
      </c>
      <c r="D2642" t="s">
        <v>28</v>
      </c>
      <c r="E2642">
        <v>55.81</v>
      </c>
      <c r="F2642">
        <v>688</v>
      </c>
      <c r="G2642">
        <v>304</v>
      </c>
      <c r="H2642">
        <v>33</v>
      </c>
      <c r="I2642">
        <v>19</v>
      </c>
      <c r="J2642">
        <v>1983</v>
      </c>
      <c r="K2642">
        <v>1</v>
      </c>
      <c r="L2642">
        <v>1</v>
      </c>
      <c r="M2642">
        <v>670</v>
      </c>
      <c r="N2642" t="s">
        <v>18</v>
      </c>
      <c r="O2642">
        <v>0</v>
      </c>
      <c r="P2642">
        <v>1688</v>
      </c>
    </row>
    <row r="2643" spans="1:16" x14ac:dyDescent="0.25">
      <c r="A2643" t="s">
        <v>4005</v>
      </c>
      <c r="B2643">
        <v>279</v>
      </c>
      <c r="C2643" s="3" t="str">
        <f>HYPERLINK("http://www.uniprot.org/uniprot/G7I3M7","tr|G7I3M7|G7I3M7_MEDTR")</f>
        <v>tr|G7I3M7|G7I3M7_MEDTR</v>
      </c>
      <c r="D2643" t="s">
        <v>4006</v>
      </c>
      <c r="E2643">
        <v>69.040000000000006</v>
      </c>
      <c r="F2643">
        <v>84</v>
      </c>
      <c r="G2643">
        <v>26</v>
      </c>
      <c r="H2643">
        <v>0</v>
      </c>
      <c r="I2643">
        <v>22</v>
      </c>
      <c r="J2643">
        <v>273</v>
      </c>
      <c r="K2643">
        <v>1</v>
      </c>
      <c r="L2643">
        <v>10</v>
      </c>
      <c r="M2643">
        <v>93</v>
      </c>
      <c r="N2643" t="s">
        <v>18</v>
      </c>
      <c r="O2643" s="1">
        <v>5.82227E-30</v>
      </c>
      <c r="P2643">
        <v>340</v>
      </c>
    </row>
    <row r="2644" spans="1:16" x14ac:dyDescent="0.25">
      <c r="A2644" t="s">
        <v>4007</v>
      </c>
      <c r="B2644">
        <v>1143</v>
      </c>
      <c r="C2644" s="3" t="str">
        <f>HYPERLINK("http://www.uniprot.org/uniprot/I1KAH3","tr|I1KAH3|I1KAH3_SOYBN")</f>
        <v>tr|I1KAH3|I1KAH3_SOYBN</v>
      </c>
      <c r="D2644" t="s">
        <v>28</v>
      </c>
      <c r="E2644">
        <v>87.89</v>
      </c>
      <c r="F2644">
        <v>380</v>
      </c>
      <c r="G2644">
        <v>46</v>
      </c>
      <c r="H2644">
        <v>0</v>
      </c>
      <c r="I2644">
        <v>1</v>
      </c>
      <c r="J2644">
        <v>1140</v>
      </c>
      <c r="K2644">
        <v>1</v>
      </c>
      <c r="L2644">
        <v>1</v>
      </c>
      <c r="M2644">
        <v>380</v>
      </c>
      <c r="N2644" t="s">
        <v>18</v>
      </c>
      <c r="O2644">
        <v>0</v>
      </c>
      <c r="P2644">
        <v>1817</v>
      </c>
    </row>
    <row r="2645" spans="1:16" x14ac:dyDescent="0.25">
      <c r="A2645" t="s">
        <v>4008</v>
      </c>
      <c r="B2645">
        <v>447</v>
      </c>
      <c r="C2645" s="3" t="str">
        <f>HYPERLINK("http://www.uniprot.org/uniprot/B7FMV8","tr|B7FMV8|B7FMV8_MEDTR")</f>
        <v>tr|B7FMV8|B7FMV8_MEDTR</v>
      </c>
      <c r="D2645" t="s">
        <v>3935</v>
      </c>
      <c r="E2645">
        <v>100</v>
      </c>
      <c r="F2645">
        <v>148</v>
      </c>
      <c r="G2645">
        <v>0</v>
      </c>
      <c r="H2645">
        <v>0</v>
      </c>
      <c r="I2645">
        <v>1</v>
      </c>
      <c r="J2645">
        <v>444</v>
      </c>
      <c r="K2645">
        <v>1</v>
      </c>
      <c r="L2645">
        <v>1</v>
      </c>
      <c r="M2645">
        <v>148</v>
      </c>
      <c r="N2645" t="s">
        <v>18</v>
      </c>
      <c r="O2645" s="1">
        <v>4.5002499999999997E-83</v>
      </c>
      <c r="P2645">
        <v>798</v>
      </c>
    </row>
    <row r="2646" spans="1:16" x14ac:dyDescent="0.25">
      <c r="A2646" t="s">
        <v>4009</v>
      </c>
      <c r="B2646">
        <v>1728</v>
      </c>
      <c r="C2646" s="3" t="str">
        <f>HYPERLINK("http://www.uniprot.org/uniprot/G7JRZ8","tr|G7JRZ8|G7JRZ8_MEDTR")</f>
        <v>tr|G7JRZ8|G7JRZ8_MEDTR</v>
      </c>
      <c r="D2646" t="s">
        <v>3380</v>
      </c>
      <c r="E2646">
        <v>68.400000000000006</v>
      </c>
      <c r="F2646">
        <v>307</v>
      </c>
      <c r="G2646">
        <v>97</v>
      </c>
      <c r="H2646">
        <v>4</v>
      </c>
      <c r="I2646">
        <v>13</v>
      </c>
      <c r="J2646">
        <v>921</v>
      </c>
      <c r="K2646">
        <v>1</v>
      </c>
      <c r="L2646">
        <v>55</v>
      </c>
      <c r="M2646">
        <v>360</v>
      </c>
      <c r="N2646" t="s">
        <v>18</v>
      </c>
      <c r="O2646" s="1">
        <v>5.4393500000000001E-111</v>
      </c>
      <c r="P2646">
        <v>1047</v>
      </c>
    </row>
    <row r="2647" spans="1:16" x14ac:dyDescent="0.25">
      <c r="A2647" t="s">
        <v>4010</v>
      </c>
      <c r="B2647">
        <v>1371</v>
      </c>
      <c r="C2647" s="3" t="str">
        <f>HYPERLINK("http://www.uniprot.org/uniprot/I1K6H4","tr|I1K6H4|I1K6H4_SOYBN")</f>
        <v>tr|I1K6H4|I1K6H4_SOYBN</v>
      </c>
      <c r="D2647" t="s">
        <v>28</v>
      </c>
      <c r="E2647">
        <v>75.86</v>
      </c>
      <c r="F2647">
        <v>460</v>
      </c>
      <c r="G2647">
        <v>111</v>
      </c>
      <c r="H2647">
        <v>5</v>
      </c>
      <c r="I2647">
        <v>1</v>
      </c>
      <c r="J2647">
        <v>1365</v>
      </c>
      <c r="K2647">
        <v>1</v>
      </c>
      <c r="L2647">
        <v>1</v>
      </c>
      <c r="M2647">
        <v>457</v>
      </c>
      <c r="N2647" t="s">
        <v>18</v>
      </c>
      <c r="O2647">
        <v>0</v>
      </c>
      <c r="P2647">
        <v>1774</v>
      </c>
    </row>
    <row r="2648" spans="1:16" x14ac:dyDescent="0.25">
      <c r="A2648" t="s">
        <v>4011</v>
      </c>
      <c r="B2648">
        <v>1467</v>
      </c>
      <c r="C2648" s="3" t="str">
        <f>HYPERLINK("http://www.uniprot.org/uniprot/G7L9S5","tr|G7L9S5|G7L9S5_MEDTR")</f>
        <v>tr|G7L9S5|G7L9S5_MEDTR</v>
      </c>
      <c r="D2648" t="s">
        <v>4012</v>
      </c>
      <c r="E2648">
        <v>77.52</v>
      </c>
      <c r="F2648">
        <v>476</v>
      </c>
      <c r="G2648">
        <v>107</v>
      </c>
      <c r="H2648">
        <v>3</v>
      </c>
      <c r="I2648">
        <v>1</v>
      </c>
      <c r="J2648">
        <v>1419</v>
      </c>
      <c r="K2648">
        <v>1</v>
      </c>
      <c r="L2648">
        <v>1</v>
      </c>
      <c r="M2648">
        <v>473</v>
      </c>
      <c r="N2648" t="s">
        <v>18</v>
      </c>
      <c r="O2648">
        <v>0</v>
      </c>
      <c r="P2648">
        <v>1892</v>
      </c>
    </row>
    <row r="2649" spans="1:16" x14ac:dyDescent="0.25">
      <c r="A2649" t="s">
        <v>4013</v>
      </c>
      <c r="B2649">
        <v>537</v>
      </c>
      <c r="C2649" s="3" t="str">
        <f>HYPERLINK("http://www.uniprot.org/uniprot/I1MDD8","tr|I1MDD8|I1MDD8_SOYBN")</f>
        <v>tr|I1MDD8|I1MDD8_SOYBN</v>
      </c>
      <c r="D2649" t="s">
        <v>28</v>
      </c>
      <c r="E2649">
        <v>47.42</v>
      </c>
      <c r="F2649">
        <v>175</v>
      </c>
      <c r="G2649">
        <v>92</v>
      </c>
      <c r="H2649">
        <v>4</v>
      </c>
      <c r="I2649">
        <v>1</v>
      </c>
      <c r="J2649">
        <v>513</v>
      </c>
      <c r="K2649">
        <v>1</v>
      </c>
      <c r="L2649">
        <v>16</v>
      </c>
      <c r="M2649">
        <v>179</v>
      </c>
      <c r="N2649" t="s">
        <v>18</v>
      </c>
      <c r="O2649" s="1">
        <v>3.2543400000000003E-33</v>
      </c>
      <c r="P2649">
        <v>368</v>
      </c>
    </row>
    <row r="2650" spans="1:16" x14ac:dyDescent="0.25">
      <c r="A2650" t="s">
        <v>4014</v>
      </c>
      <c r="B2650">
        <v>864</v>
      </c>
      <c r="C2650" s="3" t="str">
        <f>HYPERLINK("http://www.uniprot.org/uniprot/I1MQ63","tr|I1MQ63|I1MQ63_SOYBN")</f>
        <v>tr|I1MQ63|I1MQ63_SOYBN</v>
      </c>
      <c r="D2650" t="s">
        <v>28</v>
      </c>
      <c r="E2650">
        <v>71.13</v>
      </c>
      <c r="F2650">
        <v>291</v>
      </c>
      <c r="G2650">
        <v>84</v>
      </c>
      <c r="H2650">
        <v>6</v>
      </c>
      <c r="I2650">
        <v>1</v>
      </c>
      <c r="J2650">
        <v>855</v>
      </c>
      <c r="K2650">
        <v>1</v>
      </c>
      <c r="L2650">
        <v>164</v>
      </c>
      <c r="M2650">
        <v>454</v>
      </c>
      <c r="N2650" t="s">
        <v>18</v>
      </c>
      <c r="O2650" s="1">
        <v>1.37284E-117</v>
      </c>
      <c r="P2650">
        <v>1100</v>
      </c>
    </row>
    <row r="2651" spans="1:16" x14ac:dyDescent="0.25">
      <c r="A2651" t="s">
        <v>4015</v>
      </c>
      <c r="B2651">
        <v>1338</v>
      </c>
      <c r="C2651" s="3" t="str">
        <f>HYPERLINK("http://www.uniprot.org/uniprot/I1LZM6","tr|I1LZM6|I1LZM6_SOYBN")</f>
        <v>tr|I1LZM6|I1LZM6_SOYBN</v>
      </c>
      <c r="D2651" t="s">
        <v>28</v>
      </c>
      <c r="E2651">
        <v>68.83</v>
      </c>
      <c r="F2651">
        <v>446</v>
      </c>
      <c r="G2651">
        <v>139</v>
      </c>
      <c r="H2651">
        <v>2</v>
      </c>
      <c r="I2651">
        <v>1</v>
      </c>
      <c r="J2651">
        <v>1332</v>
      </c>
      <c r="K2651">
        <v>1</v>
      </c>
      <c r="L2651">
        <v>23</v>
      </c>
      <c r="M2651">
        <v>458</v>
      </c>
      <c r="N2651" t="s">
        <v>18</v>
      </c>
      <c r="O2651" s="1">
        <v>6.4406600000000002E-175</v>
      </c>
      <c r="P2651">
        <v>1597</v>
      </c>
    </row>
    <row r="2652" spans="1:16" x14ac:dyDescent="0.25">
      <c r="A2652" t="s">
        <v>4016</v>
      </c>
      <c r="B2652">
        <v>264</v>
      </c>
      <c r="C2652" s="3" t="str">
        <f>HYPERLINK("http://www.uniprot.org/uniprot/G7JT57","tr|G7JT57|G7JT57_MEDTR")</f>
        <v>tr|G7JT57|G7JT57_MEDTR</v>
      </c>
      <c r="D2652" t="s">
        <v>4017</v>
      </c>
      <c r="E2652">
        <v>59.15</v>
      </c>
      <c r="F2652">
        <v>71</v>
      </c>
      <c r="G2652">
        <v>29</v>
      </c>
      <c r="H2652">
        <v>10</v>
      </c>
      <c r="I2652">
        <v>1</v>
      </c>
      <c r="J2652">
        <v>183</v>
      </c>
      <c r="K2652">
        <v>1</v>
      </c>
      <c r="L2652">
        <v>76</v>
      </c>
      <c r="M2652">
        <v>142</v>
      </c>
      <c r="N2652" t="s">
        <v>18</v>
      </c>
      <c r="O2652" s="1">
        <v>3.8562100000000002E-10</v>
      </c>
      <c r="P2652">
        <v>169</v>
      </c>
    </row>
    <row r="2653" spans="1:16" x14ac:dyDescent="0.25">
      <c r="A2653" t="s">
        <v>4018</v>
      </c>
      <c r="B2653">
        <v>5700</v>
      </c>
      <c r="C2653" s="3" t="str">
        <f>HYPERLINK("http://www.uniprot.org/uniprot/I1L578","tr|I1L578|I1L578_SOYBN")</f>
        <v>tr|I1L578|I1L578_SOYBN</v>
      </c>
      <c r="D2653" t="s">
        <v>71</v>
      </c>
      <c r="E2653">
        <v>74.77</v>
      </c>
      <c r="F2653">
        <v>1915</v>
      </c>
      <c r="G2653">
        <v>483</v>
      </c>
      <c r="H2653">
        <v>16</v>
      </c>
      <c r="I2653">
        <v>1</v>
      </c>
      <c r="J2653">
        <v>5697</v>
      </c>
      <c r="K2653">
        <v>1</v>
      </c>
      <c r="L2653">
        <v>1</v>
      </c>
      <c r="M2653">
        <v>1890</v>
      </c>
      <c r="N2653" t="s">
        <v>18</v>
      </c>
      <c r="O2653">
        <v>0</v>
      </c>
      <c r="P2653">
        <v>7169</v>
      </c>
    </row>
    <row r="2654" spans="1:16" x14ac:dyDescent="0.25">
      <c r="A2654" t="s">
        <v>4019</v>
      </c>
      <c r="B2654">
        <v>2595</v>
      </c>
      <c r="C2654" s="3" t="str">
        <f>HYPERLINK("http://www.uniprot.org/uniprot/K7KVW1","tr|K7KVW1|K7KVW1_SOYBN")</f>
        <v>tr|K7KVW1|K7KVW1_SOYBN</v>
      </c>
      <c r="D2654" t="s">
        <v>28</v>
      </c>
      <c r="E2654">
        <v>77.97</v>
      </c>
      <c r="F2654">
        <v>858</v>
      </c>
      <c r="G2654">
        <v>189</v>
      </c>
      <c r="H2654">
        <v>17</v>
      </c>
      <c r="I2654">
        <v>70</v>
      </c>
      <c r="J2654">
        <v>2592</v>
      </c>
      <c r="K2654">
        <v>1</v>
      </c>
      <c r="L2654">
        <v>25</v>
      </c>
      <c r="M2654">
        <v>879</v>
      </c>
      <c r="N2654" t="s">
        <v>18</v>
      </c>
      <c r="O2654">
        <v>0</v>
      </c>
      <c r="P2654">
        <v>3431</v>
      </c>
    </row>
    <row r="2655" spans="1:16" x14ac:dyDescent="0.25">
      <c r="A2655" t="s">
        <v>4020</v>
      </c>
      <c r="B2655">
        <v>1818</v>
      </c>
      <c r="C2655" s="3" t="str">
        <f>HYPERLINK("http://www.uniprot.org/uniprot/Q9SMJ7","tr|Q9SMJ7|Q9SMJ7_CICAR")</f>
        <v>tr|Q9SMJ7|Q9SMJ7_CICAR</v>
      </c>
      <c r="D2655" t="s">
        <v>4021</v>
      </c>
      <c r="E2655">
        <v>95.32</v>
      </c>
      <c r="F2655">
        <v>492</v>
      </c>
      <c r="G2655">
        <v>23</v>
      </c>
      <c r="H2655">
        <v>0</v>
      </c>
      <c r="I2655">
        <v>340</v>
      </c>
      <c r="J2655">
        <v>1815</v>
      </c>
      <c r="K2655">
        <v>1</v>
      </c>
      <c r="L2655">
        <v>1</v>
      </c>
      <c r="M2655">
        <v>492</v>
      </c>
      <c r="N2655" t="s">
        <v>18</v>
      </c>
      <c r="O2655">
        <v>0</v>
      </c>
      <c r="P2655">
        <v>2462</v>
      </c>
    </row>
    <row r="2656" spans="1:16" x14ac:dyDescent="0.25">
      <c r="A2656" t="s">
        <v>4022</v>
      </c>
      <c r="B2656">
        <v>978</v>
      </c>
      <c r="C2656" s="3" t="str">
        <f>HYPERLINK("http://www.uniprot.org/uniprot/C6TF29","tr|C6TF29|C6TF29_SOYBN")</f>
        <v>tr|C6TF29|C6TF29_SOYBN</v>
      </c>
      <c r="D2656" t="s">
        <v>210</v>
      </c>
      <c r="E2656">
        <v>87.69</v>
      </c>
      <c r="F2656">
        <v>325</v>
      </c>
      <c r="G2656">
        <v>40</v>
      </c>
      <c r="H2656">
        <v>0</v>
      </c>
      <c r="I2656">
        <v>1</v>
      </c>
      <c r="J2656">
        <v>975</v>
      </c>
      <c r="K2656">
        <v>1</v>
      </c>
      <c r="L2656">
        <v>1</v>
      </c>
      <c r="M2656">
        <v>317</v>
      </c>
      <c r="N2656" t="s">
        <v>18</v>
      </c>
      <c r="O2656" s="1">
        <v>2.14035E-160</v>
      </c>
      <c r="P2656">
        <v>1470</v>
      </c>
    </row>
    <row r="2657" spans="1:16" x14ac:dyDescent="0.25">
      <c r="A2657" t="s">
        <v>4023</v>
      </c>
      <c r="B2657">
        <v>1131</v>
      </c>
      <c r="C2657" s="3" t="str">
        <f>HYPERLINK("http://www.uniprot.org/uniprot/K7MNX2","tr|K7MNX2|K7MNX2_SOYBN")</f>
        <v>tr|K7MNX2|K7MNX2_SOYBN</v>
      </c>
      <c r="D2657" t="s">
        <v>28</v>
      </c>
      <c r="E2657">
        <v>24.59</v>
      </c>
      <c r="F2657">
        <v>187</v>
      </c>
      <c r="G2657">
        <v>141</v>
      </c>
      <c r="H2657">
        <v>1</v>
      </c>
      <c r="I2657">
        <v>115</v>
      </c>
      <c r="J2657">
        <v>672</v>
      </c>
      <c r="K2657">
        <v>1</v>
      </c>
      <c r="L2657">
        <v>276</v>
      </c>
      <c r="M2657">
        <v>456</v>
      </c>
      <c r="N2657" t="s">
        <v>18</v>
      </c>
      <c r="O2657" s="1">
        <v>2.22095E-13</v>
      </c>
      <c r="P2657">
        <v>203</v>
      </c>
    </row>
    <row r="2658" spans="1:16" x14ac:dyDescent="0.25">
      <c r="A2658" t="s">
        <v>4024</v>
      </c>
      <c r="B2658">
        <v>1179</v>
      </c>
      <c r="C2658" s="3" t="str">
        <f>HYPERLINK("http://www.uniprot.org/uniprot/G7JDL9","tr|G7JDL9|G7JDL9_MEDTR")</f>
        <v>tr|G7JDL9|G7JDL9_MEDTR</v>
      </c>
      <c r="D2658" t="s">
        <v>242</v>
      </c>
      <c r="E2658">
        <v>29.45</v>
      </c>
      <c r="F2658">
        <v>275</v>
      </c>
      <c r="G2658">
        <v>194</v>
      </c>
      <c r="H2658">
        <v>0</v>
      </c>
      <c r="I2658">
        <v>256</v>
      </c>
      <c r="J2658">
        <v>1080</v>
      </c>
      <c r="K2658">
        <v>1</v>
      </c>
      <c r="L2658">
        <v>25</v>
      </c>
      <c r="M2658">
        <v>283</v>
      </c>
      <c r="N2658" t="s">
        <v>18</v>
      </c>
      <c r="O2658" s="1">
        <v>3.8678400000000004E-24</v>
      </c>
      <c r="P2658">
        <v>296</v>
      </c>
    </row>
    <row r="2659" spans="1:16" x14ac:dyDescent="0.25">
      <c r="A2659" t="s">
        <v>4025</v>
      </c>
      <c r="B2659">
        <v>654</v>
      </c>
      <c r="C2659" s="3" t="str">
        <f>HYPERLINK("http://www.uniprot.org/uniprot/G7IL91","tr|G7IL91|G7IL91_MEDTR")</f>
        <v>tr|G7IL91|G7IL91_MEDTR</v>
      </c>
      <c r="D2659" t="s">
        <v>4026</v>
      </c>
      <c r="E2659">
        <v>69.12</v>
      </c>
      <c r="F2659">
        <v>217</v>
      </c>
      <c r="G2659">
        <v>67</v>
      </c>
      <c r="H2659">
        <v>1</v>
      </c>
      <c r="I2659">
        <v>1</v>
      </c>
      <c r="J2659">
        <v>648</v>
      </c>
      <c r="K2659">
        <v>1</v>
      </c>
      <c r="L2659">
        <v>1</v>
      </c>
      <c r="M2659">
        <v>211</v>
      </c>
      <c r="N2659" t="s">
        <v>18</v>
      </c>
      <c r="O2659" s="1">
        <v>3.24071E-68</v>
      </c>
      <c r="P2659">
        <v>672</v>
      </c>
    </row>
    <row r="2660" spans="1:16" x14ac:dyDescent="0.25">
      <c r="A2660" t="s">
        <v>4027</v>
      </c>
      <c r="B2660">
        <v>2271</v>
      </c>
      <c r="C2660" s="3" t="str">
        <f>HYPERLINK("http://www.uniprot.org/uniprot/I1M5Q4","tr|I1M5Q4|I1M5Q4_SOYBN")</f>
        <v>tr|I1M5Q4|I1M5Q4_SOYBN</v>
      </c>
      <c r="D2660" t="s">
        <v>28</v>
      </c>
      <c r="E2660">
        <v>89.93</v>
      </c>
      <c r="F2660">
        <v>457</v>
      </c>
      <c r="G2660">
        <v>46</v>
      </c>
      <c r="H2660">
        <v>2</v>
      </c>
      <c r="I2660">
        <v>1</v>
      </c>
      <c r="J2660">
        <v>1365</v>
      </c>
      <c r="K2660">
        <v>1</v>
      </c>
      <c r="L2660">
        <v>152</v>
      </c>
      <c r="M2660">
        <v>608</v>
      </c>
      <c r="N2660" t="s">
        <v>18</v>
      </c>
      <c r="O2660">
        <v>0</v>
      </c>
      <c r="P2660">
        <v>2111</v>
      </c>
    </row>
    <row r="2661" spans="1:16" x14ac:dyDescent="0.25">
      <c r="A2661" t="s">
        <v>4028</v>
      </c>
      <c r="B2661">
        <v>798</v>
      </c>
      <c r="C2661" s="3" t="str">
        <f>HYPERLINK("http://www.uniprot.org/uniprot/G7L8T2","tr|G7L8T2|G7L8T2_MEDTR")</f>
        <v>tr|G7L8T2|G7L8T2_MEDTR</v>
      </c>
      <c r="D2661" t="s">
        <v>4029</v>
      </c>
      <c r="E2661">
        <v>68.75</v>
      </c>
      <c r="F2661">
        <v>192</v>
      </c>
      <c r="G2661">
        <v>60</v>
      </c>
      <c r="H2661">
        <v>3</v>
      </c>
      <c r="I2661">
        <v>199</v>
      </c>
      <c r="J2661">
        <v>765</v>
      </c>
      <c r="K2661">
        <v>1</v>
      </c>
      <c r="L2661">
        <v>143</v>
      </c>
      <c r="M2661">
        <v>333</v>
      </c>
      <c r="N2661" t="s">
        <v>18</v>
      </c>
      <c r="O2661" s="1">
        <v>2.1109399999999999E-66</v>
      </c>
      <c r="P2661">
        <v>658</v>
      </c>
    </row>
    <row r="2662" spans="1:16" x14ac:dyDescent="0.25">
      <c r="A2662" t="s">
        <v>4030</v>
      </c>
      <c r="B2662">
        <v>465</v>
      </c>
      <c r="C2662" s="3" t="str">
        <f>HYPERLINK("http://www.uniprot.org/uniprot/G7KEI5","tr|G7KEI5|G7KEI5_MEDTR")</f>
        <v>tr|G7KEI5|G7KEI5_MEDTR</v>
      </c>
      <c r="D2662" t="s">
        <v>4031</v>
      </c>
      <c r="E2662">
        <v>74.37</v>
      </c>
      <c r="F2662">
        <v>160</v>
      </c>
      <c r="G2662">
        <v>41</v>
      </c>
      <c r="H2662">
        <v>7</v>
      </c>
      <c r="I2662">
        <v>1</v>
      </c>
      <c r="J2662">
        <v>459</v>
      </c>
      <c r="K2662">
        <v>1</v>
      </c>
      <c r="L2662">
        <v>30</v>
      </c>
      <c r="M2662">
        <v>188</v>
      </c>
      <c r="N2662" t="s">
        <v>18</v>
      </c>
      <c r="O2662" s="1">
        <v>1.41091E-60</v>
      </c>
      <c r="P2662">
        <v>604</v>
      </c>
    </row>
    <row r="2663" spans="1:16" x14ac:dyDescent="0.25">
      <c r="A2663" t="s">
        <v>4032</v>
      </c>
      <c r="B2663">
        <v>1821</v>
      </c>
      <c r="C2663" s="3" t="str">
        <f>HYPERLINK("http://www.uniprot.org/uniprot/G7I2F3","tr|G7I2F3|G7I2F3_MEDTR")</f>
        <v>tr|G7I2F3|G7I2F3_MEDTR</v>
      </c>
      <c r="D2663" t="s">
        <v>257</v>
      </c>
      <c r="E2663">
        <v>29.21</v>
      </c>
      <c r="F2663">
        <v>445</v>
      </c>
      <c r="G2663">
        <v>315</v>
      </c>
      <c r="H2663">
        <v>30</v>
      </c>
      <c r="I2663">
        <v>574</v>
      </c>
      <c r="J2663">
        <v>1818</v>
      </c>
      <c r="K2663">
        <v>1</v>
      </c>
      <c r="L2663">
        <v>15</v>
      </c>
      <c r="M2663">
        <v>401</v>
      </c>
      <c r="N2663" t="s">
        <v>18</v>
      </c>
      <c r="O2663" s="1">
        <v>1.97218E-26</v>
      </c>
      <c r="P2663">
        <v>318</v>
      </c>
    </row>
    <row r="2664" spans="1:16" x14ac:dyDescent="0.25">
      <c r="A2664" t="s">
        <v>4033</v>
      </c>
      <c r="B2664">
        <v>2067</v>
      </c>
      <c r="C2664" s="3" t="str">
        <f>HYPERLINK("http://www.uniprot.org/uniprot/G7K1E9","tr|G7K1E9|G7K1E9_MEDTR")</f>
        <v>tr|G7K1E9|G7K1E9_MEDTR</v>
      </c>
      <c r="D2664" t="s">
        <v>4034</v>
      </c>
      <c r="E2664">
        <v>77.930000000000007</v>
      </c>
      <c r="F2664">
        <v>689</v>
      </c>
      <c r="G2664">
        <v>152</v>
      </c>
      <c r="H2664">
        <v>1</v>
      </c>
      <c r="I2664">
        <v>1</v>
      </c>
      <c r="J2664">
        <v>2064</v>
      </c>
      <c r="K2664">
        <v>1</v>
      </c>
      <c r="L2664">
        <v>1</v>
      </c>
      <c r="M2664">
        <v>689</v>
      </c>
      <c r="N2664" t="s">
        <v>18</v>
      </c>
      <c r="O2664">
        <v>0</v>
      </c>
      <c r="P2664">
        <v>2724</v>
      </c>
    </row>
    <row r="2665" spans="1:16" x14ac:dyDescent="0.25">
      <c r="A2665" t="s">
        <v>4035</v>
      </c>
      <c r="B2665">
        <v>393</v>
      </c>
      <c r="C2665" s="3" t="str">
        <f>HYPERLINK("http://www.uniprot.org/uniprot/B7FLI7","tr|B7FLI7|B7FLI7_MEDTR")</f>
        <v>tr|B7FLI7|B7FLI7_MEDTR</v>
      </c>
      <c r="D2665" t="s">
        <v>4036</v>
      </c>
      <c r="E2665">
        <v>86.92</v>
      </c>
      <c r="F2665">
        <v>130</v>
      </c>
      <c r="G2665">
        <v>17</v>
      </c>
      <c r="H2665">
        <v>0</v>
      </c>
      <c r="I2665">
        <v>1</v>
      </c>
      <c r="J2665">
        <v>390</v>
      </c>
      <c r="K2665">
        <v>1</v>
      </c>
      <c r="L2665">
        <v>1</v>
      </c>
      <c r="M2665">
        <v>130</v>
      </c>
      <c r="N2665" t="s">
        <v>18</v>
      </c>
      <c r="O2665" s="1">
        <v>5.8457099999999996E-59</v>
      </c>
      <c r="P2665">
        <v>590</v>
      </c>
    </row>
    <row r="2666" spans="1:16" x14ac:dyDescent="0.25">
      <c r="A2666" t="s">
        <v>4037</v>
      </c>
      <c r="B2666">
        <v>2394</v>
      </c>
      <c r="C2666" s="3" t="str">
        <f>HYPERLINK("http://www.uniprot.org/uniprot/G7KYK1","tr|G7KYK1|G7KYK1_MEDTR")</f>
        <v>tr|G7KYK1|G7KYK1_MEDTR</v>
      </c>
      <c r="D2666" t="s">
        <v>4038</v>
      </c>
      <c r="E2666">
        <v>84.76</v>
      </c>
      <c r="F2666">
        <v>801</v>
      </c>
      <c r="G2666">
        <v>122</v>
      </c>
      <c r="H2666">
        <v>4</v>
      </c>
      <c r="I2666">
        <v>1</v>
      </c>
      <c r="J2666">
        <v>2391</v>
      </c>
      <c r="K2666">
        <v>1</v>
      </c>
      <c r="L2666">
        <v>1</v>
      </c>
      <c r="M2666">
        <v>771</v>
      </c>
      <c r="N2666" t="s">
        <v>18</v>
      </c>
      <c r="O2666">
        <v>0</v>
      </c>
      <c r="P2666">
        <v>3451</v>
      </c>
    </row>
    <row r="2667" spans="1:16" x14ac:dyDescent="0.25">
      <c r="A2667" t="s">
        <v>4039</v>
      </c>
      <c r="B2667">
        <v>492</v>
      </c>
      <c r="C2667" s="3" t="str">
        <f>HYPERLINK("http://www.uniprot.org/uniprot/G7IEM0","tr|G7IEM0|G7IEM0_MEDTR")</f>
        <v>tr|G7IEM0|G7IEM0_MEDTR</v>
      </c>
      <c r="D2667" t="s">
        <v>4040</v>
      </c>
      <c r="E2667">
        <v>79.28</v>
      </c>
      <c r="F2667">
        <v>140</v>
      </c>
      <c r="G2667">
        <v>29</v>
      </c>
      <c r="H2667">
        <v>0</v>
      </c>
      <c r="I2667">
        <v>55</v>
      </c>
      <c r="J2667">
        <v>474</v>
      </c>
      <c r="K2667">
        <v>1</v>
      </c>
      <c r="L2667">
        <v>18</v>
      </c>
      <c r="M2667">
        <v>157</v>
      </c>
      <c r="N2667" t="s">
        <v>18</v>
      </c>
      <c r="O2667" s="1">
        <v>1.30088E-58</v>
      </c>
      <c r="P2667">
        <v>587</v>
      </c>
    </row>
    <row r="2668" spans="1:16" x14ac:dyDescent="0.25">
      <c r="A2668" t="s">
        <v>4041</v>
      </c>
      <c r="B2668">
        <v>1179</v>
      </c>
      <c r="C2668" s="3" t="str">
        <f>HYPERLINK("http://www.uniprot.org/uniprot/K7N321","tr|K7N321|K7N321_SOYBN")</f>
        <v>tr|K7N321|K7N321_SOYBN</v>
      </c>
      <c r="D2668" t="s">
        <v>28</v>
      </c>
      <c r="E2668">
        <v>94.79</v>
      </c>
      <c r="F2668">
        <v>384</v>
      </c>
      <c r="G2668">
        <v>20</v>
      </c>
      <c r="H2668">
        <v>0</v>
      </c>
      <c r="I2668">
        <v>1</v>
      </c>
      <c r="J2668">
        <v>1152</v>
      </c>
      <c r="K2668">
        <v>1</v>
      </c>
      <c r="L2668">
        <v>1</v>
      </c>
      <c r="M2668">
        <v>383</v>
      </c>
      <c r="N2668" t="s">
        <v>18</v>
      </c>
      <c r="O2668">
        <v>0</v>
      </c>
      <c r="P2668">
        <v>1992</v>
      </c>
    </row>
    <row r="2669" spans="1:16" x14ac:dyDescent="0.25">
      <c r="A2669" t="s">
        <v>4042</v>
      </c>
      <c r="B2669">
        <v>483</v>
      </c>
      <c r="C2669" s="3" t="str">
        <f>HYPERLINK("http://www.uniprot.org/uniprot/I3SJZ9","tr|I3SJZ9|I3SJZ9_MEDTR")</f>
        <v>tr|I3SJZ9|I3SJZ9_MEDTR</v>
      </c>
      <c r="D2669" t="s">
        <v>22</v>
      </c>
      <c r="E2669">
        <v>93.03</v>
      </c>
      <c r="F2669">
        <v>158</v>
      </c>
      <c r="G2669">
        <v>11</v>
      </c>
      <c r="H2669">
        <v>0</v>
      </c>
      <c r="I2669">
        <v>1</v>
      </c>
      <c r="J2669">
        <v>474</v>
      </c>
      <c r="K2669">
        <v>1</v>
      </c>
      <c r="L2669">
        <v>1</v>
      </c>
      <c r="M2669">
        <v>158</v>
      </c>
      <c r="N2669" t="s">
        <v>18</v>
      </c>
      <c r="O2669" s="1">
        <v>8.7990899999999995E-79</v>
      </c>
      <c r="P2669">
        <v>761</v>
      </c>
    </row>
    <row r="2670" spans="1:16" x14ac:dyDescent="0.25">
      <c r="A2670" t="s">
        <v>4043</v>
      </c>
      <c r="B2670">
        <v>258</v>
      </c>
      <c r="C2670" s="3" t="str">
        <f>HYPERLINK("http://www.uniprot.org/uniprot/G7I3M1","tr|G7I3M1|G7I3M1_MEDTR")</f>
        <v>tr|G7I3M1|G7I3M1_MEDTR</v>
      </c>
      <c r="D2670" t="s">
        <v>4044</v>
      </c>
      <c r="E2670">
        <v>75.900000000000006</v>
      </c>
      <c r="F2670">
        <v>83</v>
      </c>
      <c r="G2670">
        <v>20</v>
      </c>
      <c r="H2670">
        <v>0</v>
      </c>
      <c r="I2670">
        <v>7</v>
      </c>
      <c r="J2670">
        <v>255</v>
      </c>
      <c r="K2670">
        <v>1</v>
      </c>
      <c r="L2670">
        <v>13</v>
      </c>
      <c r="M2670">
        <v>95</v>
      </c>
      <c r="N2670" t="s">
        <v>18</v>
      </c>
      <c r="O2670" s="1">
        <v>7.7934499999999998E-27</v>
      </c>
      <c r="P2670">
        <v>313</v>
      </c>
    </row>
    <row r="2671" spans="1:16" x14ac:dyDescent="0.25">
      <c r="A2671" t="s">
        <v>4045</v>
      </c>
      <c r="B2671">
        <v>1020</v>
      </c>
      <c r="C2671" s="3" t="str">
        <f>HYPERLINK("http://www.uniprot.org/uniprot/K7KUL8","tr|K7KUL8|K7KUL8_SOYBN")</f>
        <v>tr|K7KUL8|K7KUL8_SOYBN</v>
      </c>
      <c r="D2671" t="s">
        <v>28</v>
      </c>
      <c r="E2671">
        <v>86.36</v>
      </c>
      <c r="F2671">
        <v>286</v>
      </c>
      <c r="G2671">
        <v>39</v>
      </c>
      <c r="H2671">
        <v>1</v>
      </c>
      <c r="I2671">
        <v>157</v>
      </c>
      <c r="J2671">
        <v>1011</v>
      </c>
      <c r="K2671">
        <v>1</v>
      </c>
      <c r="L2671">
        <v>253</v>
      </c>
      <c r="M2671">
        <v>537</v>
      </c>
      <c r="N2671" t="s">
        <v>18</v>
      </c>
      <c r="O2671" s="1">
        <v>6.8993499999999997E-141</v>
      </c>
      <c r="P2671">
        <v>1302</v>
      </c>
    </row>
    <row r="2672" spans="1:16" x14ac:dyDescent="0.25">
      <c r="A2672" t="s">
        <v>4046</v>
      </c>
      <c r="B2672">
        <v>807</v>
      </c>
      <c r="C2672" s="3" t="str">
        <f>HYPERLINK("http://www.uniprot.org/uniprot/K7LR63","tr|K7LR63|K7LR63_SOYBN")</f>
        <v>tr|K7LR63|K7LR63_SOYBN</v>
      </c>
      <c r="D2672" t="s">
        <v>28</v>
      </c>
      <c r="E2672">
        <v>53.21</v>
      </c>
      <c r="F2672">
        <v>280</v>
      </c>
      <c r="G2672">
        <v>131</v>
      </c>
      <c r="H2672">
        <v>12</v>
      </c>
      <c r="I2672">
        <v>1</v>
      </c>
      <c r="J2672">
        <v>804</v>
      </c>
      <c r="K2672">
        <v>1</v>
      </c>
      <c r="L2672">
        <v>1</v>
      </c>
      <c r="M2672">
        <v>272</v>
      </c>
      <c r="N2672" t="s">
        <v>18</v>
      </c>
      <c r="O2672" s="1">
        <v>2.82421E-66</v>
      </c>
      <c r="P2672">
        <v>657</v>
      </c>
    </row>
    <row r="2673" spans="1:16" x14ac:dyDescent="0.25">
      <c r="A2673" t="s">
        <v>4047</v>
      </c>
      <c r="B2673">
        <v>777</v>
      </c>
      <c r="C2673" s="3" t="str">
        <f>HYPERLINK("http://www.uniprot.org/uniprot/K7KYK2","tr|K7KYK2|K7KYK2_SOYBN")</f>
        <v>tr|K7KYK2|K7KYK2_SOYBN</v>
      </c>
      <c r="D2673" t="s">
        <v>28</v>
      </c>
      <c r="E2673">
        <v>42.77</v>
      </c>
      <c r="F2673">
        <v>332</v>
      </c>
      <c r="G2673">
        <v>190</v>
      </c>
      <c r="H2673">
        <v>74</v>
      </c>
      <c r="I2673">
        <v>1</v>
      </c>
      <c r="J2673">
        <v>774</v>
      </c>
      <c r="K2673">
        <v>1</v>
      </c>
      <c r="L2673">
        <v>1</v>
      </c>
      <c r="M2673">
        <v>332</v>
      </c>
      <c r="N2673" t="s">
        <v>18</v>
      </c>
      <c r="O2673" s="1">
        <v>2.1675900000000002E-52</v>
      </c>
      <c r="P2673">
        <v>537</v>
      </c>
    </row>
    <row r="2674" spans="1:16" x14ac:dyDescent="0.25">
      <c r="A2674" t="s">
        <v>4048</v>
      </c>
      <c r="B2674">
        <v>1389</v>
      </c>
      <c r="C2674" s="3" t="str">
        <f>HYPERLINK("http://www.uniprot.org/uniprot/I1K6H3","tr|I1K6H3|I1K6H3_SOYBN")</f>
        <v>tr|I1K6H3|I1K6H3_SOYBN</v>
      </c>
      <c r="D2674" t="s">
        <v>28</v>
      </c>
      <c r="E2674">
        <v>65.66</v>
      </c>
      <c r="F2674">
        <v>466</v>
      </c>
      <c r="G2674">
        <v>160</v>
      </c>
      <c r="H2674">
        <v>11</v>
      </c>
      <c r="I2674">
        <v>22</v>
      </c>
      <c r="J2674">
        <v>1386</v>
      </c>
      <c r="K2674">
        <v>1</v>
      </c>
      <c r="L2674">
        <v>11</v>
      </c>
      <c r="M2674">
        <v>461</v>
      </c>
      <c r="N2674" t="s">
        <v>18</v>
      </c>
      <c r="O2674" s="1">
        <v>4.0198699999999999E-151</v>
      </c>
      <c r="P2674">
        <v>1392</v>
      </c>
    </row>
    <row r="2675" spans="1:16" x14ac:dyDescent="0.25">
      <c r="A2675" t="s">
        <v>4049</v>
      </c>
      <c r="B2675">
        <v>1425</v>
      </c>
      <c r="C2675" s="3" t="str">
        <f>HYPERLINK("http://www.uniprot.org/uniprot/G7L9S6","tr|G7L9S6|G7L9S6_MEDTR")</f>
        <v>tr|G7L9S6|G7L9S6_MEDTR</v>
      </c>
      <c r="D2675" t="s">
        <v>4050</v>
      </c>
      <c r="E2675">
        <v>83.04</v>
      </c>
      <c r="F2675">
        <v>466</v>
      </c>
      <c r="G2675">
        <v>79</v>
      </c>
      <c r="H2675">
        <v>15</v>
      </c>
      <c r="I2675">
        <v>58</v>
      </c>
      <c r="J2675">
        <v>1410</v>
      </c>
      <c r="K2675">
        <v>1</v>
      </c>
      <c r="L2675">
        <v>195</v>
      </c>
      <c r="M2675">
        <v>653</v>
      </c>
      <c r="N2675" t="s">
        <v>18</v>
      </c>
      <c r="O2675">
        <v>0</v>
      </c>
      <c r="P2675">
        <v>1966</v>
      </c>
    </row>
    <row r="2676" spans="1:16" x14ac:dyDescent="0.25">
      <c r="A2676" t="s">
        <v>4051</v>
      </c>
      <c r="B2676">
        <v>1983</v>
      </c>
      <c r="C2676" s="3" t="str">
        <f>HYPERLINK("http://www.uniprot.org/uniprot/G7JUU0","tr|G7JUU0|G7JUU0_MEDTR")</f>
        <v>tr|G7JUU0|G7JUU0_MEDTR</v>
      </c>
      <c r="D2676" t="s">
        <v>4052</v>
      </c>
      <c r="E2676">
        <v>70.48</v>
      </c>
      <c r="F2676">
        <v>681</v>
      </c>
      <c r="G2676">
        <v>201</v>
      </c>
      <c r="H2676">
        <v>21</v>
      </c>
      <c r="I2676">
        <v>1</v>
      </c>
      <c r="J2676">
        <v>1980</v>
      </c>
      <c r="K2676">
        <v>1</v>
      </c>
      <c r="L2676">
        <v>1</v>
      </c>
      <c r="M2676">
        <v>652</v>
      </c>
      <c r="N2676" t="s">
        <v>18</v>
      </c>
      <c r="O2676">
        <v>0</v>
      </c>
      <c r="P2676">
        <v>2346</v>
      </c>
    </row>
    <row r="2677" spans="1:16" x14ac:dyDescent="0.25">
      <c r="A2677" t="s">
        <v>4053</v>
      </c>
      <c r="B2677">
        <v>2046</v>
      </c>
      <c r="C2677" s="3" t="str">
        <f>HYPERLINK("http://www.uniprot.org/uniprot/I1MQ60","tr|I1MQ60|I1MQ60_SOYBN")</f>
        <v>tr|I1MQ60|I1MQ60_SOYBN</v>
      </c>
      <c r="D2677" t="s">
        <v>28</v>
      </c>
      <c r="E2677">
        <v>60.68</v>
      </c>
      <c r="F2677">
        <v>641</v>
      </c>
      <c r="G2677">
        <v>252</v>
      </c>
      <c r="H2677">
        <v>15</v>
      </c>
      <c r="I2677">
        <v>160</v>
      </c>
      <c r="J2677">
        <v>2037</v>
      </c>
      <c r="K2677">
        <v>1</v>
      </c>
      <c r="L2677">
        <v>56</v>
      </c>
      <c r="M2677">
        <v>677</v>
      </c>
      <c r="N2677" t="s">
        <v>18</v>
      </c>
      <c r="O2677">
        <v>0</v>
      </c>
      <c r="P2677">
        <v>1811</v>
      </c>
    </row>
    <row r="2678" spans="1:16" x14ac:dyDescent="0.25">
      <c r="A2678" t="s">
        <v>4054</v>
      </c>
      <c r="B2678">
        <v>2850</v>
      </c>
      <c r="C2678" s="3" t="str">
        <f>HYPERLINK("http://www.uniprot.org/uniprot/I1LZM3","tr|I1LZM3|I1LZM3_SOYBN")</f>
        <v>tr|I1LZM3|I1LZM3_SOYBN</v>
      </c>
      <c r="D2678" t="s">
        <v>117</v>
      </c>
      <c r="E2678">
        <v>83.03</v>
      </c>
      <c r="F2678">
        <v>949</v>
      </c>
      <c r="G2678">
        <v>161</v>
      </c>
      <c r="H2678">
        <v>0</v>
      </c>
      <c r="I2678">
        <v>1</v>
      </c>
      <c r="J2678">
        <v>2847</v>
      </c>
      <c r="K2678">
        <v>1</v>
      </c>
      <c r="L2678">
        <v>1</v>
      </c>
      <c r="M2678">
        <v>947</v>
      </c>
      <c r="N2678" t="s">
        <v>18</v>
      </c>
      <c r="O2678">
        <v>0</v>
      </c>
      <c r="P2678">
        <v>4041</v>
      </c>
    </row>
    <row r="2679" spans="1:16" x14ac:dyDescent="0.25">
      <c r="A2679" t="s">
        <v>4055</v>
      </c>
      <c r="B2679">
        <v>222</v>
      </c>
      <c r="C2679" s="3" t="str">
        <f>HYPERLINK("http://www.uniprot.org/uniprot/K7MKL2","tr|K7MKL2|K7MKL2_SOYBN")</f>
        <v>tr|K7MKL2|K7MKL2_SOYBN</v>
      </c>
      <c r="D2679" t="s">
        <v>28</v>
      </c>
      <c r="E2679">
        <v>60.34</v>
      </c>
      <c r="F2679">
        <v>58</v>
      </c>
      <c r="G2679">
        <v>23</v>
      </c>
      <c r="H2679">
        <v>3</v>
      </c>
      <c r="I2679">
        <v>1</v>
      </c>
      <c r="J2679">
        <v>165</v>
      </c>
      <c r="K2679">
        <v>1</v>
      </c>
      <c r="L2679">
        <v>1</v>
      </c>
      <c r="M2679">
        <v>54</v>
      </c>
      <c r="N2679" t="s">
        <v>18</v>
      </c>
      <c r="O2679" s="1">
        <v>3.1678300000000002E-11</v>
      </c>
      <c r="P2679">
        <v>130</v>
      </c>
    </row>
    <row r="2680" spans="1:16" x14ac:dyDescent="0.25">
      <c r="A2680" t="s">
        <v>4056</v>
      </c>
      <c r="B2680">
        <v>606</v>
      </c>
      <c r="C2680" s="3" t="str">
        <f>HYPERLINK("http://www.uniprot.org/uniprot/K7MNX2","tr|K7MNX2|K7MNX2_SOYBN")</f>
        <v>tr|K7MNX2|K7MNX2_SOYBN</v>
      </c>
      <c r="D2680" t="s">
        <v>28</v>
      </c>
      <c r="E2680">
        <v>24.86</v>
      </c>
      <c r="F2680">
        <v>185</v>
      </c>
      <c r="G2680">
        <v>139</v>
      </c>
      <c r="H2680">
        <v>18</v>
      </c>
      <c r="I2680">
        <v>58</v>
      </c>
      <c r="J2680">
        <v>558</v>
      </c>
      <c r="K2680">
        <v>1</v>
      </c>
      <c r="L2680">
        <v>402</v>
      </c>
      <c r="M2680">
        <v>586</v>
      </c>
      <c r="N2680" t="s">
        <v>18</v>
      </c>
      <c r="O2680" s="1">
        <v>5.8969200000000004E-7</v>
      </c>
      <c r="P2680">
        <v>143</v>
      </c>
    </row>
    <row r="2681" spans="1:16" x14ac:dyDescent="0.25">
      <c r="A2681" t="s">
        <v>4057</v>
      </c>
      <c r="B2681">
        <v>4107</v>
      </c>
      <c r="C2681" s="3" t="str">
        <f>HYPERLINK("http://www.uniprot.org/uniprot/G7K6S3","tr|G7K6S3|G7K6S3_MEDTR")</f>
        <v>tr|G7K6S3|G7K6S3_MEDTR</v>
      </c>
      <c r="D2681" t="s">
        <v>4058</v>
      </c>
      <c r="E2681">
        <v>86.12</v>
      </c>
      <c r="F2681">
        <v>483</v>
      </c>
      <c r="G2681">
        <v>67</v>
      </c>
      <c r="H2681">
        <v>0</v>
      </c>
      <c r="I2681">
        <v>1</v>
      </c>
      <c r="J2681">
        <v>1449</v>
      </c>
      <c r="K2681">
        <v>1</v>
      </c>
      <c r="L2681">
        <v>1</v>
      </c>
      <c r="M2681">
        <v>477</v>
      </c>
      <c r="N2681" t="s">
        <v>18</v>
      </c>
      <c r="O2681">
        <v>0</v>
      </c>
      <c r="P2681">
        <v>2179</v>
      </c>
    </row>
    <row r="2682" spans="1:16" x14ac:dyDescent="0.25">
      <c r="A2682" t="s">
        <v>4059</v>
      </c>
      <c r="B2682">
        <v>1119</v>
      </c>
      <c r="C2682" s="3" t="str">
        <f>HYPERLINK("http://www.uniprot.org/uniprot/I1MNX6","tr|I1MNX6|I1MNX6_SOYBN")</f>
        <v>tr|I1MNX6|I1MNX6_SOYBN</v>
      </c>
      <c r="D2682" t="s">
        <v>117</v>
      </c>
      <c r="E2682">
        <v>76.86</v>
      </c>
      <c r="F2682">
        <v>389</v>
      </c>
      <c r="G2682">
        <v>90</v>
      </c>
      <c r="H2682">
        <v>18</v>
      </c>
      <c r="I2682">
        <v>1</v>
      </c>
      <c r="J2682">
        <v>1113</v>
      </c>
      <c r="K2682">
        <v>1</v>
      </c>
      <c r="L2682">
        <v>46</v>
      </c>
      <c r="M2682">
        <v>423</v>
      </c>
      <c r="N2682" t="s">
        <v>18</v>
      </c>
      <c r="O2682" s="1">
        <v>1.0363899999999999E-164</v>
      </c>
      <c r="P2682">
        <v>1508</v>
      </c>
    </row>
    <row r="2683" spans="1:16" x14ac:dyDescent="0.25">
      <c r="A2683" t="s">
        <v>4060</v>
      </c>
      <c r="B2683">
        <v>3846</v>
      </c>
      <c r="C2683" s="3" t="str">
        <f>HYPERLINK("http://www.uniprot.org/uniprot/I1JFM7","tr|I1JFM7|I1JFM7_SOYBN")</f>
        <v>tr|I1JFM7|I1JFM7_SOYBN</v>
      </c>
      <c r="D2683" t="s">
        <v>71</v>
      </c>
      <c r="E2683">
        <v>77.14</v>
      </c>
      <c r="F2683">
        <v>1282</v>
      </c>
      <c r="G2683">
        <v>293</v>
      </c>
      <c r="H2683">
        <v>1</v>
      </c>
      <c r="I2683">
        <v>1</v>
      </c>
      <c r="J2683">
        <v>3843</v>
      </c>
      <c r="K2683">
        <v>1</v>
      </c>
      <c r="L2683">
        <v>199</v>
      </c>
      <c r="M2683">
        <v>1480</v>
      </c>
      <c r="N2683" t="s">
        <v>18</v>
      </c>
      <c r="O2683">
        <v>0</v>
      </c>
      <c r="P2683">
        <v>5253</v>
      </c>
    </row>
    <row r="2684" spans="1:16" x14ac:dyDescent="0.25">
      <c r="A2684" t="s">
        <v>4061</v>
      </c>
      <c r="B2684">
        <v>681</v>
      </c>
      <c r="C2684" s="3" t="str">
        <f>HYPERLINK("http://www.uniprot.org/uniprot/K7MNX2","tr|K7MNX2|K7MNX2_SOYBN")</f>
        <v>tr|K7MNX2|K7MNX2_SOYBN</v>
      </c>
      <c r="D2684" t="s">
        <v>28</v>
      </c>
      <c r="E2684">
        <v>28.31</v>
      </c>
      <c r="F2684">
        <v>113</v>
      </c>
      <c r="G2684">
        <v>81</v>
      </c>
      <c r="H2684">
        <v>2</v>
      </c>
      <c r="I2684">
        <v>40</v>
      </c>
      <c r="J2684">
        <v>372</v>
      </c>
      <c r="K2684">
        <v>1</v>
      </c>
      <c r="L2684">
        <v>402</v>
      </c>
      <c r="M2684">
        <v>514</v>
      </c>
      <c r="N2684" t="s">
        <v>18</v>
      </c>
      <c r="O2684" s="1">
        <v>5.3049600000000002E-11</v>
      </c>
      <c r="P2684">
        <v>179</v>
      </c>
    </row>
    <row r="2685" spans="1:16" x14ac:dyDescent="0.25">
      <c r="A2685" t="s">
        <v>4062</v>
      </c>
      <c r="B2685">
        <v>849</v>
      </c>
      <c r="C2685" s="3" t="str">
        <f>HYPERLINK("http://www.uniprot.org/uniprot/G7I4B0","tr|G7I4B0|G7I4B0_MEDTR")</f>
        <v>tr|G7I4B0|G7I4B0_MEDTR</v>
      </c>
      <c r="D2685" t="s">
        <v>4063</v>
      </c>
      <c r="E2685">
        <v>88.33</v>
      </c>
      <c r="F2685">
        <v>283</v>
      </c>
      <c r="G2685">
        <v>33</v>
      </c>
      <c r="H2685">
        <v>1</v>
      </c>
      <c r="I2685">
        <v>1</v>
      </c>
      <c r="J2685">
        <v>846</v>
      </c>
      <c r="K2685">
        <v>1</v>
      </c>
      <c r="L2685">
        <v>1</v>
      </c>
      <c r="M2685">
        <v>282</v>
      </c>
      <c r="N2685" t="s">
        <v>18</v>
      </c>
      <c r="O2685" s="1">
        <v>1.07904E-135</v>
      </c>
      <c r="P2685">
        <v>1256</v>
      </c>
    </row>
    <row r="2686" spans="1:16" x14ac:dyDescent="0.25">
      <c r="A2686" t="s">
        <v>4064</v>
      </c>
      <c r="B2686">
        <v>1380</v>
      </c>
      <c r="C2686" s="3" t="str">
        <f>HYPERLINK("http://www.uniprot.org/uniprot/G7IL92","tr|G7IL92|G7IL92_MEDTR")</f>
        <v>tr|G7IL92|G7IL92_MEDTR</v>
      </c>
      <c r="D2686" t="s">
        <v>4065</v>
      </c>
      <c r="E2686">
        <v>87.65</v>
      </c>
      <c r="F2686">
        <v>486</v>
      </c>
      <c r="G2686">
        <v>60</v>
      </c>
      <c r="H2686">
        <v>27</v>
      </c>
      <c r="I2686">
        <v>1</v>
      </c>
      <c r="J2686">
        <v>1377</v>
      </c>
      <c r="K2686">
        <v>1</v>
      </c>
      <c r="L2686">
        <v>1</v>
      </c>
      <c r="M2686">
        <v>486</v>
      </c>
      <c r="N2686" t="s">
        <v>18</v>
      </c>
      <c r="O2686">
        <v>0</v>
      </c>
      <c r="P2686">
        <v>2230</v>
      </c>
    </row>
    <row r="2687" spans="1:16" x14ac:dyDescent="0.25">
      <c r="A2687" t="s">
        <v>4066</v>
      </c>
      <c r="B2687">
        <v>1965</v>
      </c>
      <c r="C2687" s="3" t="str">
        <f>HYPERLINK("http://www.uniprot.org/uniprot/G7IMG6","tr|G7IMG6|G7IMG6_MEDTR")</f>
        <v>tr|G7IMG6|G7IMG6_MEDTR</v>
      </c>
      <c r="D2687" t="s">
        <v>4067</v>
      </c>
      <c r="E2687">
        <v>80.3</v>
      </c>
      <c r="F2687">
        <v>660</v>
      </c>
      <c r="G2687">
        <v>130</v>
      </c>
      <c r="H2687">
        <v>7</v>
      </c>
      <c r="I2687">
        <v>1</v>
      </c>
      <c r="J2687">
        <v>1959</v>
      </c>
      <c r="K2687">
        <v>1</v>
      </c>
      <c r="L2687">
        <v>1</v>
      </c>
      <c r="M2687">
        <v>660</v>
      </c>
      <c r="N2687" t="s">
        <v>18</v>
      </c>
      <c r="O2687">
        <v>0</v>
      </c>
      <c r="P2687">
        <v>2639</v>
      </c>
    </row>
    <row r="2688" spans="1:16" x14ac:dyDescent="0.25">
      <c r="A2688" t="s">
        <v>4068</v>
      </c>
      <c r="B2688">
        <v>894</v>
      </c>
      <c r="C2688" s="3" t="str">
        <f>HYPERLINK("http://www.uniprot.org/uniprot/O04133","tr|O04133|O04133_SOYBN")</f>
        <v>tr|O04133|O04133_SOYBN</v>
      </c>
      <c r="D2688" t="s">
        <v>4069</v>
      </c>
      <c r="E2688">
        <v>69.37</v>
      </c>
      <c r="F2688">
        <v>160</v>
      </c>
      <c r="G2688">
        <v>49</v>
      </c>
      <c r="H2688">
        <v>1</v>
      </c>
      <c r="I2688">
        <v>1</v>
      </c>
      <c r="J2688">
        <v>477</v>
      </c>
      <c r="K2688">
        <v>1</v>
      </c>
      <c r="L2688">
        <v>3</v>
      </c>
      <c r="M2688">
        <v>161</v>
      </c>
      <c r="N2688" t="s">
        <v>18</v>
      </c>
      <c r="O2688" s="1">
        <v>1.22353E-55</v>
      </c>
      <c r="P2688">
        <v>566</v>
      </c>
    </row>
    <row r="2689" spans="1:16" x14ac:dyDescent="0.25">
      <c r="A2689" t="s">
        <v>4070</v>
      </c>
      <c r="B2689">
        <v>465</v>
      </c>
      <c r="C2689" s="3" t="str">
        <f>HYPERLINK("http://www.uniprot.org/uniprot/G7KEI5","tr|G7KEI5|G7KEI5_MEDTR")</f>
        <v>tr|G7KEI5|G7KEI5_MEDTR</v>
      </c>
      <c r="D2689" t="s">
        <v>4031</v>
      </c>
      <c r="E2689">
        <v>74.53</v>
      </c>
      <c r="F2689">
        <v>161</v>
      </c>
      <c r="G2689">
        <v>41</v>
      </c>
      <c r="H2689">
        <v>7</v>
      </c>
      <c r="I2689">
        <v>1</v>
      </c>
      <c r="J2689">
        <v>462</v>
      </c>
      <c r="K2689">
        <v>1</v>
      </c>
      <c r="L2689">
        <v>30</v>
      </c>
      <c r="M2689">
        <v>189</v>
      </c>
      <c r="N2689" t="s">
        <v>18</v>
      </c>
      <c r="O2689" s="1">
        <v>1.50743E-62</v>
      </c>
      <c r="P2689">
        <v>621</v>
      </c>
    </row>
    <row r="2690" spans="1:16" x14ac:dyDescent="0.25">
      <c r="A2690" t="s">
        <v>4071</v>
      </c>
      <c r="B2690">
        <v>438</v>
      </c>
      <c r="C2690" s="3" t="str">
        <f>HYPERLINK("http://www.uniprot.org/uniprot/A8MRL0","tr|A8MRL0|A8MRL0_ARATH")</f>
        <v>tr|A8MRL0|A8MRL0_ARATH</v>
      </c>
      <c r="D2690" t="s">
        <v>4072</v>
      </c>
      <c r="E2690">
        <v>98.57</v>
      </c>
      <c r="F2690">
        <v>140</v>
      </c>
      <c r="G2690">
        <v>2</v>
      </c>
      <c r="H2690">
        <v>0</v>
      </c>
      <c r="I2690">
        <v>16</v>
      </c>
      <c r="J2690">
        <v>435</v>
      </c>
      <c r="K2690">
        <v>1</v>
      </c>
      <c r="L2690">
        <v>25</v>
      </c>
      <c r="M2690">
        <v>164</v>
      </c>
      <c r="N2690" t="s">
        <v>18</v>
      </c>
      <c r="O2690" s="1">
        <v>1.5233199999999999E-70</v>
      </c>
      <c r="P2690">
        <v>690</v>
      </c>
    </row>
    <row r="2691" spans="1:16" x14ac:dyDescent="0.25">
      <c r="A2691" t="s">
        <v>4073</v>
      </c>
      <c r="B2691">
        <v>2874</v>
      </c>
      <c r="C2691" s="3" t="str">
        <f>HYPERLINK("http://www.uniprot.org/uniprot/G7K1E8","tr|G7K1E8|G7K1E8_MEDTR")</f>
        <v>tr|G7K1E8|G7K1E8_MEDTR</v>
      </c>
      <c r="D2691" t="s">
        <v>4074</v>
      </c>
      <c r="E2691">
        <v>72.86</v>
      </c>
      <c r="F2691">
        <v>774</v>
      </c>
      <c r="G2691">
        <v>210</v>
      </c>
      <c r="H2691">
        <v>2</v>
      </c>
      <c r="I2691">
        <v>556</v>
      </c>
      <c r="J2691">
        <v>2871</v>
      </c>
      <c r="K2691">
        <v>1</v>
      </c>
      <c r="L2691">
        <v>1</v>
      </c>
      <c r="M2691">
        <v>771</v>
      </c>
      <c r="N2691" t="s">
        <v>18</v>
      </c>
      <c r="O2691">
        <v>0</v>
      </c>
      <c r="P2691">
        <v>2765</v>
      </c>
    </row>
    <row r="2692" spans="1:16" x14ac:dyDescent="0.25">
      <c r="A2692" t="s">
        <v>4075</v>
      </c>
      <c r="B2692">
        <v>1272</v>
      </c>
      <c r="C2692" s="3" t="str">
        <f>HYPERLINK("http://www.uniprot.org/uniprot/G7KRL3","tr|G7KRL3|G7KRL3_MEDTR")</f>
        <v>tr|G7KRL3|G7KRL3_MEDTR</v>
      </c>
      <c r="D2692" t="s">
        <v>4076</v>
      </c>
      <c r="E2692">
        <v>94.1</v>
      </c>
      <c r="F2692">
        <v>356</v>
      </c>
      <c r="G2692">
        <v>21</v>
      </c>
      <c r="H2692">
        <v>0</v>
      </c>
      <c r="I2692">
        <v>1</v>
      </c>
      <c r="J2692">
        <v>1068</v>
      </c>
      <c r="K2692">
        <v>1</v>
      </c>
      <c r="L2692">
        <v>1</v>
      </c>
      <c r="M2692">
        <v>356</v>
      </c>
      <c r="N2692" t="s">
        <v>18</v>
      </c>
      <c r="O2692">
        <v>0</v>
      </c>
      <c r="P2692">
        <v>1878</v>
      </c>
    </row>
    <row r="2693" spans="1:16" x14ac:dyDescent="0.25">
      <c r="A2693" t="s">
        <v>4077</v>
      </c>
      <c r="B2693">
        <v>2355</v>
      </c>
      <c r="C2693" s="3" t="str">
        <f>HYPERLINK("http://www.uniprot.org/uniprot/I1JPA6","tr|I1JPA6|I1JPA6_SOYBN")</f>
        <v>tr|I1JPA6|I1JPA6_SOYBN</v>
      </c>
      <c r="D2693" t="s">
        <v>71</v>
      </c>
      <c r="E2693">
        <v>79.84</v>
      </c>
      <c r="F2693">
        <v>784</v>
      </c>
      <c r="G2693">
        <v>158</v>
      </c>
      <c r="H2693">
        <v>1</v>
      </c>
      <c r="I2693">
        <v>1</v>
      </c>
      <c r="J2693">
        <v>2349</v>
      </c>
      <c r="K2693">
        <v>1</v>
      </c>
      <c r="L2693">
        <v>1</v>
      </c>
      <c r="M2693">
        <v>780</v>
      </c>
      <c r="N2693" t="s">
        <v>18</v>
      </c>
      <c r="O2693">
        <v>0</v>
      </c>
      <c r="P2693">
        <v>3128</v>
      </c>
    </row>
    <row r="2694" spans="1:16" x14ac:dyDescent="0.25">
      <c r="A2694" t="s">
        <v>4078</v>
      </c>
      <c r="B2694">
        <v>486</v>
      </c>
      <c r="C2694" s="3" t="str">
        <f>HYPERLINK("http://www.uniprot.org/uniprot/I3SMD1","tr|I3SMD1|I3SMD1_MEDTR")</f>
        <v>tr|I3SMD1|I3SMD1_MEDTR</v>
      </c>
      <c r="D2694" t="s">
        <v>22</v>
      </c>
      <c r="E2694">
        <v>75.62</v>
      </c>
      <c r="F2694">
        <v>160</v>
      </c>
      <c r="G2694">
        <v>39</v>
      </c>
      <c r="H2694">
        <v>2</v>
      </c>
      <c r="I2694">
        <v>1</v>
      </c>
      <c r="J2694">
        <v>474</v>
      </c>
      <c r="K2694">
        <v>1</v>
      </c>
      <c r="L2694">
        <v>1</v>
      </c>
      <c r="M2694">
        <v>160</v>
      </c>
      <c r="N2694" t="s">
        <v>18</v>
      </c>
      <c r="O2694" s="1">
        <v>4.3650100000000003E-62</v>
      </c>
      <c r="P2694">
        <v>617</v>
      </c>
    </row>
    <row r="2695" spans="1:16" x14ac:dyDescent="0.25">
      <c r="A2695" t="s">
        <v>4079</v>
      </c>
      <c r="B2695">
        <v>2061</v>
      </c>
      <c r="C2695" s="3" t="str">
        <f>HYPERLINK("http://www.uniprot.org/uniprot/I1NFR8","tr|I1NFR8|I1NFR8_SOYBN")</f>
        <v>tr|I1NFR8|I1NFR8_SOYBN</v>
      </c>
      <c r="D2695" t="s">
        <v>71</v>
      </c>
      <c r="E2695">
        <v>83.9</v>
      </c>
      <c r="F2695">
        <v>410</v>
      </c>
      <c r="G2695">
        <v>66</v>
      </c>
      <c r="H2695">
        <v>1</v>
      </c>
      <c r="I2695">
        <v>16</v>
      </c>
      <c r="J2695">
        <v>1242</v>
      </c>
      <c r="K2695">
        <v>1</v>
      </c>
      <c r="L2695">
        <v>2</v>
      </c>
      <c r="M2695">
        <v>407</v>
      </c>
      <c r="N2695" t="s">
        <v>18</v>
      </c>
      <c r="O2695">
        <v>0</v>
      </c>
      <c r="P2695">
        <v>1733</v>
      </c>
    </row>
    <row r="2696" spans="1:16" x14ac:dyDescent="0.25">
      <c r="A2696" t="s">
        <v>4080</v>
      </c>
      <c r="B2696">
        <v>843</v>
      </c>
      <c r="C2696" s="3" t="str">
        <f>HYPERLINK("http://www.uniprot.org/uniprot/I3SJM2","tr|I3SJM2|I3SJM2_MEDTR")</f>
        <v>tr|I3SJM2|I3SJM2_MEDTR</v>
      </c>
      <c r="D2696" t="s">
        <v>22</v>
      </c>
      <c r="E2696">
        <v>84.64</v>
      </c>
      <c r="F2696">
        <v>280</v>
      </c>
      <c r="G2696">
        <v>43</v>
      </c>
      <c r="H2696">
        <v>0</v>
      </c>
      <c r="I2696">
        <v>1</v>
      </c>
      <c r="J2696">
        <v>840</v>
      </c>
      <c r="K2696">
        <v>1</v>
      </c>
      <c r="L2696">
        <v>1</v>
      </c>
      <c r="M2696">
        <v>251</v>
      </c>
      <c r="N2696" t="s">
        <v>18</v>
      </c>
      <c r="O2696" s="1">
        <v>5.4747300000000004E-124</v>
      </c>
      <c r="P2696">
        <v>1155</v>
      </c>
    </row>
    <row r="2697" spans="1:16" x14ac:dyDescent="0.25">
      <c r="A2697" t="s">
        <v>4081</v>
      </c>
      <c r="B2697">
        <v>2667</v>
      </c>
      <c r="C2697" s="3" t="str">
        <f>HYPERLINK("http://www.uniprot.org/uniprot/G7I3K8","tr|G7I3K8|G7I3K8_MEDTR")</f>
        <v>tr|G7I3K8|G7I3K8_MEDTR</v>
      </c>
      <c r="D2697" t="s">
        <v>4082</v>
      </c>
      <c r="E2697">
        <v>63.55</v>
      </c>
      <c r="F2697">
        <v>933</v>
      </c>
      <c r="G2697">
        <v>340</v>
      </c>
      <c r="H2697">
        <v>45</v>
      </c>
      <c r="I2697">
        <v>1</v>
      </c>
      <c r="J2697">
        <v>2664</v>
      </c>
      <c r="K2697">
        <v>1</v>
      </c>
      <c r="L2697">
        <v>1</v>
      </c>
      <c r="M2697">
        <v>919</v>
      </c>
      <c r="N2697" t="s">
        <v>18</v>
      </c>
      <c r="O2697">
        <v>0</v>
      </c>
      <c r="P2697">
        <v>2579</v>
      </c>
    </row>
    <row r="2698" spans="1:16" x14ac:dyDescent="0.25">
      <c r="A2698" t="s">
        <v>4083</v>
      </c>
      <c r="B2698">
        <v>651</v>
      </c>
      <c r="C2698" s="3" t="str">
        <f>HYPERLINK("http://www.uniprot.org/uniprot/C6TNW3","tr|C6TNW3|C6TNW3_SOYBN")</f>
        <v>tr|C6TNW3|C6TNW3_SOYBN</v>
      </c>
      <c r="D2698" t="s">
        <v>210</v>
      </c>
      <c r="E2698">
        <v>77.69</v>
      </c>
      <c r="F2698">
        <v>260</v>
      </c>
      <c r="G2698">
        <v>58</v>
      </c>
      <c r="H2698">
        <v>44</v>
      </c>
      <c r="I2698">
        <v>1</v>
      </c>
      <c r="J2698">
        <v>648</v>
      </c>
      <c r="K2698">
        <v>1</v>
      </c>
      <c r="L2698">
        <v>1</v>
      </c>
      <c r="M2698">
        <v>260</v>
      </c>
      <c r="N2698" t="s">
        <v>18</v>
      </c>
      <c r="O2698" s="1">
        <v>4.56632E-107</v>
      </c>
      <c r="P2698">
        <v>1007</v>
      </c>
    </row>
    <row r="2699" spans="1:16" x14ac:dyDescent="0.25">
      <c r="A2699" t="s">
        <v>4084</v>
      </c>
      <c r="B2699">
        <v>2265</v>
      </c>
      <c r="C2699" s="3" t="str">
        <f>HYPERLINK("http://www.uniprot.org/uniprot/A5BE46","tr|A5BE46|A5BE46_VITVI")</f>
        <v>tr|A5BE46|A5BE46_VITVI</v>
      </c>
      <c r="D2699" t="s">
        <v>462</v>
      </c>
      <c r="E2699">
        <v>79.73</v>
      </c>
      <c r="F2699">
        <v>760</v>
      </c>
      <c r="G2699">
        <v>154</v>
      </c>
      <c r="H2699">
        <v>7</v>
      </c>
      <c r="I2699">
        <v>1</v>
      </c>
      <c r="J2699">
        <v>2259</v>
      </c>
      <c r="K2699">
        <v>1</v>
      </c>
      <c r="L2699">
        <v>594</v>
      </c>
      <c r="M2699">
        <v>1353</v>
      </c>
      <c r="N2699" t="s">
        <v>18</v>
      </c>
      <c r="O2699">
        <v>0</v>
      </c>
      <c r="P2699">
        <v>3239</v>
      </c>
    </row>
    <row r="2700" spans="1:16" x14ac:dyDescent="0.25">
      <c r="A2700" t="s">
        <v>4085</v>
      </c>
      <c r="B2700">
        <v>1536</v>
      </c>
      <c r="C2700" s="3" t="str">
        <f>HYPERLINK("http://www.uniprot.org/uniprot/G7KNY9","tr|G7KNY9|G7KNY9_MEDTR")</f>
        <v>tr|G7KNY9|G7KNY9_MEDTR</v>
      </c>
      <c r="D2700" t="s">
        <v>4086</v>
      </c>
      <c r="E2700">
        <v>84.89</v>
      </c>
      <c r="F2700">
        <v>503</v>
      </c>
      <c r="G2700">
        <v>76</v>
      </c>
      <c r="H2700">
        <v>0</v>
      </c>
      <c r="I2700">
        <v>1</v>
      </c>
      <c r="J2700">
        <v>1509</v>
      </c>
      <c r="K2700">
        <v>1</v>
      </c>
      <c r="L2700">
        <v>1</v>
      </c>
      <c r="M2700">
        <v>503</v>
      </c>
      <c r="N2700" t="s">
        <v>18</v>
      </c>
      <c r="O2700">
        <v>0</v>
      </c>
      <c r="P2700">
        <v>2236</v>
      </c>
    </row>
    <row r="2701" spans="1:16" x14ac:dyDescent="0.25">
      <c r="A2701" t="s">
        <v>4087</v>
      </c>
      <c r="B2701">
        <v>963</v>
      </c>
      <c r="C2701" s="3" t="str">
        <f>HYPERLINK("http://www.uniprot.org/uniprot/I1M3U1","tr|I1M3U1|I1M3U1_SOYBN")</f>
        <v>tr|I1M3U1|I1M3U1_SOYBN</v>
      </c>
      <c r="D2701" t="s">
        <v>71</v>
      </c>
      <c r="E2701">
        <v>57.44</v>
      </c>
      <c r="F2701">
        <v>329</v>
      </c>
      <c r="G2701">
        <v>140</v>
      </c>
      <c r="H2701">
        <v>11</v>
      </c>
      <c r="I2701">
        <v>4</v>
      </c>
      <c r="J2701">
        <v>957</v>
      </c>
      <c r="K2701">
        <v>1</v>
      </c>
      <c r="L2701">
        <v>5</v>
      </c>
      <c r="M2701">
        <v>328</v>
      </c>
      <c r="N2701" t="s">
        <v>18</v>
      </c>
      <c r="O2701" s="1">
        <v>6.8204499999999999E-95</v>
      </c>
      <c r="P2701">
        <v>905</v>
      </c>
    </row>
    <row r="2702" spans="1:16" x14ac:dyDescent="0.25">
      <c r="A2702" t="s">
        <v>4088</v>
      </c>
      <c r="B2702">
        <v>1926</v>
      </c>
      <c r="C2702" s="3" t="str">
        <f>HYPERLINK("http://www.uniprot.org/uniprot/G7L9S9","tr|G7L9S9|G7L9S9_MEDTR")</f>
        <v>tr|G7L9S9|G7L9S9_MEDTR</v>
      </c>
      <c r="D2702" t="s">
        <v>4089</v>
      </c>
      <c r="E2702">
        <v>92.93</v>
      </c>
      <c r="F2702">
        <v>580</v>
      </c>
      <c r="G2702">
        <v>41</v>
      </c>
      <c r="H2702">
        <v>0</v>
      </c>
      <c r="I2702">
        <v>1</v>
      </c>
      <c r="J2702">
        <v>1740</v>
      </c>
      <c r="K2702">
        <v>1</v>
      </c>
      <c r="L2702">
        <v>1</v>
      </c>
      <c r="M2702">
        <v>580</v>
      </c>
      <c r="N2702" t="s">
        <v>18</v>
      </c>
      <c r="O2702">
        <v>0</v>
      </c>
      <c r="P2702">
        <v>2814</v>
      </c>
    </row>
    <row r="2703" spans="1:16" x14ac:dyDescent="0.25">
      <c r="A2703" t="s">
        <v>4090</v>
      </c>
      <c r="B2703">
        <v>1053</v>
      </c>
      <c r="C2703" s="3" t="str">
        <f>HYPERLINK("http://www.uniprot.org/uniprot/G7JUT6","tr|G7JUT6|G7JUT6_MEDTR")</f>
        <v>tr|G7JUT6|G7JUT6_MEDTR</v>
      </c>
      <c r="D2703" t="s">
        <v>4091</v>
      </c>
      <c r="E2703">
        <v>60.64</v>
      </c>
      <c r="F2703">
        <v>343</v>
      </c>
      <c r="G2703">
        <v>135</v>
      </c>
      <c r="H2703">
        <v>25</v>
      </c>
      <c r="I2703">
        <v>1</v>
      </c>
      <c r="J2703">
        <v>954</v>
      </c>
      <c r="K2703">
        <v>1</v>
      </c>
      <c r="L2703">
        <v>78</v>
      </c>
      <c r="M2703">
        <v>415</v>
      </c>
      <c r="N2703" t="s">
        <v>18</v>
      </c>
      <c r="O2703" s="1">
        <v>2.2207300000000001E-97</v>
      </c>
      <c r="P2703">
        <v>927</v>
      </c>
    </row>
    <row r="2704" spans="1:16" x14ac:dyDescent="0.25">
      <c r="A2704" t="s">
        <v>4092</v>
      </c>
      <c r="B2704">
        <v>543</v>
      </c>
      <c r="C2704" s="3" t="str">
        <f>HYPERLINK("http://www.uniprot.org/uniprot/I1MQ57","tr|I1MQ57|I1MQ57_SOYBN")</f>
        <v>tr|I1MQ57|I1MQ57_SOYBN</v>
      </c>
      <c r="D2704" t="s">
        <v>28</v>
      </c>
      <c r="E2704">
        <v>67.03</v>
      </c>
      <c r="F2704">
        <v>182</v>
      </c>
      <c r="G2704">
        <v>60</v>
      </c>
      <c r="H2704">
        <v>4</v>
      </c>
      <c r="I2704">
        <v>4</v>
      </c>
      <c r="J2704">
        <v>537</v>
      </c>
      <c r="K2704">
        <v>1</v>
      </c>
      <c r="L2704">
        <v>25</v>
      </c>
      <c r="M2704">
        <v>204</v>
      </c>
      <c r="N2704" t="s">
        <v>18</v>
      </c>
      <c r="O2704" s="1">
        <v>6.1636200000000001E-59</v>
      </c>
      <c r="P2704">
        <v>590</v>
      </c>
    </row>
    <row r="2705" spans="1:16" x14ac:dyDescent="0.25">
      <c r="A2705" t="s">
        <v>4093</v>
      </c>
      <c r="B2705">
        <v>819</v>
      </c>
      <c r="C2705" s="3" t="str">
        <f>HYPERLINK("http://www.uniprot.org/uniprot/I1MTX5","tr|I1MTX5|I1MTX5_SOYBN")</f>
        <v>tr|I1MTX5|I1MTX5_SOYBN</v>
      </c>
      <c r="D2705" t="s">
        <v>2028</v>
      </c>
      <c r="E2705">
        <v>83.33</v>
      </c>
      <c r="F2705">
        <v>204</v>
      </c>
      <c r="G2705">
        <v>34</v>
      </c>
      <c r="H2705">
        <v>0</v>
      </c>
      <c r="I2705">
        <v>1</v>
      </c>
      <c r="J2705">
        <v>612</v>
      </c>
      <c r="K2705">
        <v>1</v>
      </c>
      <c r="L2705">
        <v>1</v>
      </c>
      <c r="M2705">
        <v>204</v>
      </c>
      <c r="N2705" t="s">
        <v>18</v>
      </c>
      <c r="O2705" s="1">
        <v>1.09704E-97</v>
      </c>
      <c r="P2705">
        <v>928</v>
      </c>
    </row>
    <row r="2706" spans="1:16" x14ac:dyDescent="0.25">
      <c r="A2706" t="s">
        <v>4094</v>
      </c>
      <c r="B2706">
        <v>1029</v>
      </c>
      <c r="C2706" s="3" t="str">
        <f>HYPERLINK("http://www.uniprot.org/uniprot/G7JU40","tr|G7JU40|G7JU40_MEDTR")</f>
        <v>tr|G7JU40|G7JU40_MEDTR</v>
      </c>
      <c r="D2706" t="s">
        <v>4095</v>
      </c>
      <c r="E2706">
        <v>95.9</v>
      </c>
      <c r="F2706">
        <v>342</v>
      </c>
      <c r="G2706">
        <v>14</v>
      </c>
      <c r="H2706">
        <v>0</v>
      </c>
      <c r="I2706">
        <v>1</v>
      </c>
      <c r="J2706">
        <v>1026</v>
      </c>
      <c r="K2706">
        <v>1</v>
      </c>
      <c r="L2706">
        <v>1</v>
      </c>
      <c r="M2706">
        <v>342</v>
      </c>
      <c r="N2706" t="s">
        <v>18</v>
      </c>
      <c r="O2706">
        <v>0</v>
      </c>
      <c r="P2706">
        <v>1743</v>
      </c>
    </row>
    <row r="2707" spans="1:16" x14ac:dyDescent="0.25">
      <c r="A2707" t="s">
        <v>4096</v>
      </c>
      <c r="B2707">
        <v>2142</v>
      </c>
      <c r="C2707" s="3" t="str">
        <f>HYPERLINK("http://www.uniprot.org/uniprot/G7K6S1","tr|G7K6S1|G7K6S1_MEDTR")</f>
        <v>tr|G7K6S1|G7K6S1_MEDTR</v>
      </c>
      <c r="D2707" t="s">
        <v>4097</v>
      </c>
      <c r="E2707">
        <v>88.15</v>
      </c>
      <c r="F2707">
        <v>692</v>
      </c>
      <c r="G2707">
        <v>82</v>
      </c>
      <c r="H2707">
        <v>0</v>
      </c>
      <c r="I2707">
        <v>7</v>
      </c>
      <c r="J2707">
        <v>2082</v>
      </c>
      <c r="K2707">
        <v>1</v>
      </c>
      <c r="L2707">
        <v>2</v>
      </c>
      <c r="M2707">
        <v>691</v>
      </c>
      <c r="N2707" t="s">
        <v>18</v>
      </c>
      <c r="O2707">
        <v>0</v>
      </c>
      <c r="P2707">
        <v>3146</v>
      </c>
    </row>
    <row r="2708" spans="1:16" x14ac:dyDescent="0.25">
      <c r="A2708" t="s">
        <v>4098</v>
      </c>
      <c r="B2708">
        <v>306</v>
      </c>
      <c r="C2708" s="3" t="str">
        <f>HYPERLINK("http://www.uniprot.org/uniprot/Q3S3G8","tr|Q3S3G8|Q3S3G8_MEDSA")</f>
        <v>tr|Q3S3G8|Q3S3G8_MEDSA</v>
      </c>
      <c r="D2708" t="s">
        <v>4099</v>
      </c>
      <c r="E2708">
        <v>86.73</v>
      </c>
      <c r="F2708">
        <v>98</v>
      </c>
      <c r="G2708">
        <v>13</v>
      </c>
      <c r="H2708">
        <v>0</v>
      </c>
      <c r="I2708">
        <v>1</v>
      </c>
      <c r="J2708">
        <v>294</v>
      </c>
      <c r="K2708">
        <v>1</v>
      </c>
      <c r="L2708">
        <v>1</v>
      </c>
      <c r="M2708">
        <v>98</v>
      </c>
      <c r="N2708" t="s">
        <v>18</v>
      </c>
      <c r="O2708" s="1">
        <v>2.2790300000000001E-42</v>
      </c>
      <c r="P2708">
        <v>447</v>
      </c>
    </row>
    <row r="2709" spans="1:16" x14ac:dyDescent="0.25">
      <c r="A2709" t="s">
        <v>4100</v>
      </c>
      <c r="B2709">
        <v>708</v>
      </c>
      <c r="C2709" s="3" t="str">
        <f>HYPERLINK("http://www.uniprot.org/uniprot/G7I2F3","tr|G7I2F3|G7I2F3_MEDTR")</f>
        <v>tr|G7I2F3|G7I2F3_MEDTR</v>
      </c>
      <c r="D2709" t="s">
        <v>257</v>
      </c>
      <c r="E2709">
        <v>41.96</v>
      </c>
      <c r="F2709">
        <v>224</v>
      </c>
      <c r="G2709">
        <v>130</v>
      </c>
      <c r="H2709">
        <v>2</v>
      </c>
      <c r="I2709">
        <v>28</v>
      </c>
      <c r="J2709">
        <v>693</v>
      </c>
      <c r="K2709">
        <v>1</v>
      </c>
      <c r="L2709">
        <v>208</v>
      </c>
      <c r="M2709">
        <v>408</v>
      </c>
      <c r="N2709" t="s">
        <v>18</v>
      </c>
      <c r="O2709" s="1">
        <v>1.36154E-36</v>
      </c>
      <c r="P2709">
        <v>400</v>
      </c>
    </row>
    <row r="2710" spans="1:16" x14ac:dyDescent="0.25">
      <c r="A2710" t="s">
        <v>4101</v>
      </c>
      <c r="B2710">
        <v>1455</v>
      </c>
      <c r="C2710" s="3" t="str">
        <f>HYPERLINK("http://www.uniprot.org/uniprot/A5AEN7","tr|A5AEN7|A5AEN7_VITVI")</f>
        <v>tr|A5AEN7|A5AEN7_VITVI</v>
      </c>
      <c r="D2710" t="s">
        <v>1208</v>
      </c>
      <c r="E2710">
        <v>26.44</v>
      </c>
      <c r="F2710">
        <v>329</v>
      </c>
      <c r="G2710">
        <v>242</v>
      </c>
      <c r="H2710">
        <v>6</v>
      </c>
      <c r="I2710">
        <v>76</v>
      </c>
      <c r="J2710">
        <v>1044</v>
      </c>
      <c r="K2710">
        <v>1</v>
      </c>
      <c r="L2710">
        <v>468</v>
      </c>
      <c r="M2710">
        <v>748</v>
      </c>
      <c r="N2710" t="s">
        <v>18</v>
      </c>
      <c r="O2710" s="1">
        <v>1.37861E-16</v>
      </c>
      <c r="P2710">
        <v>232</v>
      </c>
    </row>
    <row r="2711" spans="1:16" x14ac:dyDescent="0.25">
      <c r="A2711" t="s">
        <v>4102</v>
      </c>
      <c r="B2711">
        <v>237</v>
      </c>
      <c r="C2711" s="3" t="str">
        <f>HYPERLINK("http://www.uniprot.org/uniprot/I1JGE6","tr|I1JGE6|I1JGE6_SOYBN")</f>
        <v>tr|I1JGE6|I1JGE6_SOYBN</v>
      </c>
      <c r="D2711" t="s">
        <v>28</v>
      </c>
      <c r="E2711">
        <v>80</v>
      </c>
      <c r="F2711">
        <v>25</v>
      </c>
      <c r="G2711">
        <v>5</v>
      </c>
      <c r="H2711">
        <v>0</v>
      </c>
      <c r="I2711">
        <v>69</v>
      </c>
      <c r="J2711">
        <v>143</v>
      </c>
      <c r="K2711">
        <v>3</v>
      </c>
      <c r="L2711">
        <v>142</v>
      </c>
      <c r="M2711">
        <v>165</v>
      </c>
      <c r="N2711" t="s">
        <v>18</v>
      </c>
      <c r="O2711" s="1">
        <v>1.8480400000000001E-10</v>
      </c>
      <c r="P2711">
        <v>112</v>
      </c>
    </row>
    <row r="2712" spans="1:16" x14ac:dyDescent="0.25">
      <c r="A2712" t="s">
        <v>4103</v>
      </c>
      <c r="B2712">
        <v>255</v>
      </c>
      <c r="C2712" s="3" t="str">
        <f>HYPERLINK("http://www.uniprot.org/uniprot/Q949L5","tr|Q949L5|Q949L5_CICAR")</f>
        <v>tr|Q949L5|Q949L5_CICAR</v>
      </c>
      <c r="D2712" t="s">
        <v>55</v>
      </c>
      <c r="E2712">
        <v>79.760000000000005</v>
      </c>
      <c r="F2712">
        <v>84</v>
      </c>
      <c r="G2712">
        <v>17</v>
      </c>
      <c r="H2712">
        <v>0</v>
      </c>
      <c r="I2712">
        <v>1</v>
      </c>
      <c r="J2712">
        <v>252</v>
      </c>
      <c r="K2712">
        <v>1</v>
      </c>
      <c r="L2712">
        <v>1</v>
      </c>
      <c r="M2712">
        <v>84</v>
      </c>
      <c r="N2712" t="s">
        <v>18</v>
      </c>
      <c r="O2712" s="1">
        <v>7.5598000000000003E-30</v>
      </c>
      <c r="P2712">
        <v>339</v>
      </c>
    </row>
    <row r="2713" spans="1:16" x14ac:dyDescent="0.25">
      <c r="A2713" t="s">
        <v>4104</v>
      </c>
      <c r="B2713">
        <v>1410</v>
      </c>
      <c r="C2713" s="3" t="str">
        <f>HYPERLINK("http://www.uniprot.org/uniprot/G7IL94","tr|G7IL94|G7IL94_MEDTR")</f>
        <v>tr|G7IL94|G7IL94_MEDTR</v>
      </c>
      <c r="D2713" t="s">
        <v>4105</v>
      </c>
      <c r="E2713">
        <v>59.36</v>
      </c>
      <c r="F2713">
        <v>470</v>
      </c>
      <c r="G2713">
        <v>191</v>
      </c>
      <c r="H2713">
        <v>2</v>
      </c>
      <c r="I2713">
        <v>1</v>
      </c>
      <c r="J2713">
        <v>1404</v>
      </c>
      <c r="K2713">
        <v>1</v>
      </c>
      <c r="L2713">
        <v>1</v>
      </c>
      <c r="M2713">
        <v>419</v>
      </c>
      <c r="N2713" t="s">
        <v>18</v>
      </c>
      <c r="O2713" s="1">
        <v>1.4650099999999999E-140</v>
      </c>
      <c r="P2713">
        <v>1301</v>
      </c>
    </row>
    <row r="2714" spans="1:16" x14ac:dyDescent="0.25">
      <c r="A2714" t="s">
        <v>4106</v>
      </c>
      <c r="B2714">
        <v>1755</v>
      </c>
      <c r="C2714" s="3" t="str">
        <f>HYPERLINK("http://www.uniprot.org/uniprot/G7IQP9","tr|G7IQP9|G7IQP9_MEDTR")</f>
        <v>tr|G7IQP9|G7IQP9_MEDTR</v>
      </c>
      <c r="D2714" t="s">
        <v>4107</v>
      </c>
      <c r="E2714">
        <v>55.5</v>
      </c>
      <c r="F2714">
        <v>618</v>
      </c>
      <c r="G2714">
        <v>275</v>
      </c>
      <c r="H2714">
        <v>44</v>
      </c>
      <c r="I2714">
        <v>31</v>
      </c>
      <c r="J2714">
        <v>1752</v>
      </c>
      <c r="K2714">
        <v>1</v>
      </c>
      <c r="L2714">
        <v>20</v>
      </c>
      <c r="M2714">
        <v>582</v>
      </c>
      <c r="N2714" t="s">
        <v>18</v>
      </c>
      <c r="O2714" s="1">
        <v>2.4474799999999999E-175</v>
      </c>
      <c r="P2714">
        <v>1602</v>
      </c>
    </row>
    <row r="2715" spans="1:16" x14ac:dyDescent="0.25">
      <c r="A2715" t="s">
        <v>4108</v>
      </c>
      <c r="B2715">
        <v>339</v>
      </c>
      <c r="C2715" s="3" t="str">
        <f>HYPERLINK("http://www.uniprot.org/uniprot/I3SXF0","tr|I3SXF0|I3SXF0_MEDTR")</f>
        <v>tr|I3SXF0|I3SXF0_MEDTR</v>
      </c>
      <c r="D2715" t="s">
        <v>386</v>
      </c>
      <c r="E2715">
        <v>81.25</v>
      </c>
      <c r="F2715">
        <v>112</v>
      </c>
      <c r="G2715">
        <v>21</v>
      </c>
      <c r="H2715">
        <v>0</v>
      </c>
      <c r="I2715">
        <v>1</v>
      </c>
      <c r="J2715">
        <v>336</v>
      </c>
      <c r="K2715">
        <v>1</v>
      </c>
      <c r="L2715">
        <v>1</v>
      </c>
      <c r="M2715">
        <v>112</v>
      </c>
      <c r="N2715" t="s">
        <v>18</v>
      </c>
      <c r="O2715" s="1">
        <v>2.84674E-45</v>
      </c>
      <c r="P2715">
        <v>472</v>
      </c>
    </row>
    <row r="2716" spans="1:16" x14ac:dyDescent="0.25">
      <c r="A2716" t="s">
        <v>4109</v>
      </c>
      <c r="B2716">
        <v>2277</v>
      </c>
      <c r="C2716" s="3" t="str">
        <f>HYPERLINK("http://www.uniprot.org/uniprot/G7KEI9","tr|G7KEI9|G7KEI9_MEDTR")</f>
        <v>tr|G7KEI9|G7KEI9_MEDTR</v>
      </c>
      <c r="D2716" t="s">
        <v>4110</v>
      </c>
      <c r="E2716">
        <v>86.2</v>
      </c>
      <c r="F2716">
        <v>761</v>
      </c>
      <c r="G2716">
        <v>105</v>
      </c>
      <c r="H2716">
        <v>3</v>
      </c>
      <c r="I2716">
        <v>1</v>
      </c>
      <c r="J2716">
        <v>2274</v>
      </c>
      <c r="K2716">
        <v>1</v>
      </c>
      <c r="L2716">
        <v>1</v>
      </c>
      <c r="M2716">
        <v>754</v>
      </c>
      <c r="N2716" t="s">
        <v>18</v>
      </c>
      <c r="O2716">
        <v>0</v>
      </c>
      <c r="P2716">
        <v>3592</v>
      </c>
    </row>
    <row r="2717" spans="1:16" x14ac:dyDescent="0.25">
      <c r="A2717" t="s">
        <v>4111</v>
      </c>
      <c r="B2717">
        <v>1716</v>
      </c>
      <c r="C2717" s="3" t="str">
        <f>HYPERLINK("http://www.uniprot.org/uniprot/G7KHA3","tr|G7KHA3|G7KHA3_MEDTR")</f>
        <v>tr|G7KHA3|G7KHA3_MEDTR</v>
      </c>
      <c r="D2717" t="s">
        <v>4112</v>
      </c>
      <c r="E2717">
        <v>56.44</v>
      </c>
      <c r="F2717">
        <v>450</v>
      </c>
      <c r="G2717">
        <v>196</v>
      </c>
      <c r="H2717">
        <v>43</v>
      </c>
      <c r="I2717">
        <v>493</v>
      </c>
      <c r="J2717">
        <v>1713</v>
      </c>
      <c r="K2717">
        <v>1</v>
      </c>
      <c r="L2717">
        <v>341</v>
      </c>
      <c r="M2717">
        <v>744</v>
      </c>
      <c r="N2717" t="s">
        <v>18</v>
      </c>
      <c r="O2717" s="1">
        <v>1.41138E-127</v>
      </c>
      <c r="P2717">
        <v>1190</v>
      </c>
    </row>
    <row r="2718" spans="1:16" x14ac:dyDescent="0.25">
      <c r="A2718" t="s">
        <v>4113</v>
      </c>
      <c r="B2718">
        <v>1455</v>
      </c>
      <c r="C2718" s="3" t="str">
        <f>HYPERLINK("http://www.uniprot.org/uniprot/G7K1E7","tr|G7K1E7|G7K1E7_MEDTR")</f>
        <v>tr|G7K1E7|G7K1E7_MEDTR</v>
      </c>
      <c r="D2718" t="s">
        <v>4114</v>
      </c>
      <c r="E2718">
        <v>77.92</v>
      </c>
      <c r="F2718">
        <v>462</v>
      </c>
      <c r="G2718">
        <v>102</v>
      </c>
      <c r="H2718">
        <v>9</v>
      </c>
      <c r="I2718">
        <v>19</v>
      </c>
      <c r="J2718">
        <v>1377</v>
      </c>
      <c r="K2718">
        <v>1</v>
      </c>
      <c r="L2718">
        <v>1</v>
      </c>
      <c r="M2718">
        <v>444</v>
      </c>
      <c r="N2718" t="s">
        <v>18</v>
      </c>
      <c r="O2718">
        <v>0</v>
      </c>
      <c r="P2718">
        <v>1810</v>
      </c>
    </row>
    <row r="2719" spans="1:16" x14ac:dyDescent="0.25">
      <c r="A2719" t="s">
        <v>4115</v>
      </c>
      <c r="B2719">
        <v>903</v>
      </c>
      <c r="C2719" s="3" t="str">
        <f>HYPERLINK("http://www.uniprot.org/uniprot/I3SY89","tr|I3SY89|I3SY89_MEDTR")</f>
        <v>tr|I3SY89|I3SY89_MEDTR</v>
      </c>
      <c r="D2719" t="s">
        <v>22</v>
      </c>
      <c r="E2719">
        <v>73.94</v>
      </c>
      <c r="F2719">
        <v>284</v>
      </c>
      <c r="G2719">
        <v>74</v>
      </c>
      <c r="H2719">
        <v>0</v>
      </c>
      <c r="I2719">
        <v>46</v>
      </c>
      <c r="J2719">
        <v>897</v>
      </c>
      <c r="K2719">
        <v>1</v>
      </c>
      <c r="L2719">
        <v>16</v>
      </c>
      <c r="M2719">
        <v>299</v>
      </c>
      <c r="N2719" t="s">
        <v>18</v>
      </c>
      <c r="O2719" s="1">
        <v>5.8858800000000001E-114</v>
      </c>
      <c r="P2719">
        <v>1069</v>
      </c>
    </row>
    <row r="2720" spans="1:16" x14ac:dyDescent="0.25">
      <c r="A2720" t="s">
        <v>4116</v>
      </c>
      <c r="B2720">
        <v>435</v>
      </c>
      <c r="C2720" s="3" t="str">
        <f>HYPERLINK("http://www.uniprot.org/uniprot/B9GR96","tr|B9GR96|B9GR96_POPTR")</f>
        <v>tr|B9GR96|B9GR96_POPTR</v>
      </c>
      <c r="D2720" t="s">
        <v>1906</v>
      </c>
      <c r="E2720">
        <v>49.16</v>
      </c>
      <c r="F2720">
        <v>120</v>
      </c>
      <c r="G2720">
        <v>61</v>
      </c>
      <c r="H2720">
        <v>0</v>
      </c>
      <c r="I2720">
        <v>40</v>
      </c>
      <c r="J2720">
        <v>399</v>
      </c>
      <c r="K2720">
        <v>1</v>
      </c>
      <c r="L2720">
        <v>17</v>
      </c>
      <c r="M2720">
        <v>130</v>
      </c>
      <c r="N2720" t="s">
        <v>18</v>
      </c>
      <c r="O2720" s="1">
        <v>1.0088400000000001E-18</v>
      </c>
      <c r="P2720">
        <v>243</v>
      </c>
    </row>
    <row r="2721" spans="1:16" x14ac:dyDescent="0.25">
      <c r="A2721" t="s">
        <v>4117</v>
      </c>
      <c r="B2721">
        <v>1491</v>
      </c>
      <c r="C2721" s="3" t="str">
        <f>HYPERLINK("http://www.uniprot.org/uniprot/I1L7T7","tr|I1L7T7|I1L7T7_SOYBN")</f>
        <v>tr|I1L7T7|I1L7T7_SOYBN</v>
      </c>
      <c r="D2721" t="s">
        <v>28</v>
      </c>
      <c r="E2721">
        <v>86.66</v>
      </c>
      <c r="F2721">
        <v>480</v>
      </c>
      <c r="G2721">
        <v>64</v>
      </c>
      <c r="H2721">
        <v>2</v>
      </c>
      <c r="I2721">
        <v>55</v>
      </c>
      <c r="J2721">
        <v>1488</v>
      </c>
      <c r="K2721">
        <v>1</v>
      </c>
      <c r="L2721">
        <v>26</v>
      </c>
      <c r="M2721">
        <v>505</v>
      </c>
      <c r="N2721" t="s">
        <v>18</v>
      </c>
      <c r="O2721">
        <v>0</v>
      </c>
      <c r="P2721">
        <v>2264</v>
      </c>
    </row>
    <row r="2722" spans="1:16" x14ac:dyDescent="0.25">
      <c r="A2722" t="s">
        <v>4118</v>
      </c>
      <c r="B2722">
        <v>1050</v>
      </c>
      <c r="C2722" s="3" t="str">
        <f>HYPERLINK("http://www.uniprot.org/uniprot/I3SVH0","tr|I3SVH0|I3SVH0_MEDTR")</f>
        <v>tr|I3SVH0|I3SVH0_MEDTR</v>
      </c>
      <c r="D2722" t="s">
        <v>22</v>
      </c>
      <c r="E2722">
        <v>77.400000000000006</v>
      </c>
      <c r="F2722">
        <v>354</v>
      </c>
      <c r="G2722">
        <v>80</v>
      </c>
      <c r="H2722">
        <v>5</v>
      </c>
      <c r="I2722">
        <v>1</v>
      </c>
      <c r="J2722">
        <v>1047</v>
      </c>
      <c r="K2722">
        <v>1</v>
      </c>
      <c r="L2722">
        <v>1</v>
      </c>
      <c r="M2722">
        <v>343</v>
      </c>
      <c r="N2722" t="s">
        <v>18</v>
      </c>
      <c r="O2722" s="1">
        <v>8.2815399999999996E-145</v>
      </c>
      <c r="P2722">
        <v>1336</v>
      </c>
    </row>
    <row r="2723" spans="1:16" x14ac:dyDescent="0.25">
      <c r="A2723" t="s">
        <v>4119</v>
      </c>
      <c r="B2723">
        <v>411</v>
      </c>
      <c r="C2723" s="3" t="str">
        <f>HYPERLINK("http://www.uniprot.org/uniprot/I1NI27","tr|I1NI27|I1NI27_SOYBN")</f>
        <v>tr|I1NI27|I1NI27_SOYBN</v>
      </c>
      <c r="D2723" t="s">
        <v>28</v>
      </c>
      <c r="E2723">
        <v>69.13</v>
      </c>
      <c r="F2723">
        <v>81</v>
      </c>
      <c r="G2723">
        <v>25</v>
      </c>
      <c r="H2723">
        <v>0</v>
      </c>
      <c r="I2723">
        <v>1</v>
      </c>
      <c r="J2723">
        <v>243</v>
      </c>
      <c r="K2723">
        <v>1</v>
      </c>
      <c r="L2723">
        <v>1</v>
      </c>
      <c r="M2723">
        <v>81</v>
      </c>
      <c r="N2723" t="s">
        <v>18</v>
      </c>
      <c r="O2723" s="1">
        <v>5.5524499999999998E-25</v>
      </c>
      <c r="P2723">
        <v>297</v>
      </c>
    </row>
    <row r="2724" spans="1:16" x14ac:dyDescent="0.25">
      <c r="A2724" t="s">
        <v>4120</v>
      </c>
      <c r="B2724">
        <v>1269</v>
      </c>
      <c r="C2724" s="3" t="str">
        <f>HYPERLINK("http://www.uniprot.org/uniprot/G7I3K2","tr|G7I3K2|G7I3K2_MEDTR")</f>
        <v>tr|G7I3K2|G7I3K2_MEDTR</v>
      </c>
      <c r="D2724" t="s">
        <v>4121</v>
      </c>
      <c r="E2724">
        <v>86.96</v>
      </c>
      <c r="F2724">
        <v>422</v>
      </c>
      <c r="G2724">
        <v>55</v>
      </c>
      <c r="H2724">
        <v>2</v>
      </c>
      <c r="I2724">
        <v>1</v>
      </c>
      <c r="J2724">
        <v>1260</v>
      </c>
      <c r="K2724">
        <v>1</v>
      </c>
      <c r="L2724">
        <v>1</v>
      </c>
      <c r="M2724">
        <v>421</v>
      </c>
      <c r="N2724" t="s">
        <v>18</v>
      </c>
      <c r="O2724">
        <v>0</v>
      </c>
      <c r="P2724">
        <v>2000</v>
      </c>
    </row>
    <row r="2725" spans="1:16" x14ac:dyDescent="0.25">
      <c r="A2725" t="s">
        <v>4122</v>
      </c>
      <c r="B2725">
        <v>1848</v>
      </c>
      <c r="C2725" s="3" t="str">
        <f>HYPERLINK("http://www.uniprot.org/uniprot/I1JX56","tr|I1JX56|I1JX56_SOYBN")</f>
        <v>tr|I1JX56|I1JX56_SOYBN</v>
      </c>
      <c r="D2725" t="s">
        <v>71</v>
      </c>
      <c r="E2725">
        <v>86.38</v>
      </c>
      <c r="F2725">
        <v>617</v>
      </c>
      <c r="G2725">
        <v>84</v>
      </c>
      <c r="H2725">
        <v>2</v>
      </c>
      <c r="I2725">
        <v>1</v>
      </c>
      <c r="J2725">
        <v>1845</v>
      </c>
      <c r="K2725">
        <v>1</v>
      </c>
      <c r="L2725">
        <v>74</v>
      </c>
      <c r="M2725">
        <v>687</v>
      </c>
      <c r="N2725" t="s">
        <v>18</v>
      </c>
      <c r="O2725">
        <v>0</v>
      </c>
      <c r="P2725">
        <v>2810</v>
      </c>
    </row>
    <row r="2726" spans="1:16" x14ac:dyDescent="0.25">
      <c r="A2726" t="s">
        <v>4123</v>
      </c>
      <c r="B2726">
        <v>813</v>
      </c>
      <c r="C2726" s="3" t="str">
        <f>HYPERLINK("http://www.uniprot.org/uniprot/B7FK94","tr|B7FK94|B7FK94_MEDTR")</f>
        <v>tr|B7FK94|B7FK94_MEDTR</v>
      </c>
      <c r="D2726" t="s">
        <v>581</v>
      </c>
      <c r="E2726">
        <v>89.25</v>
      </c>
      <c r="F2726">
        <v>270</v>
      </c>
      <c r="G2726">
        <v>29</v>
      </c>
      <c r="H2726">
        <v>0</v>
      </c>
      <c r="I2726">
        <v>1</v>
      </c>
      <c r="J2726">
        <v>810</v>
      </c>
      <c r="K2726">
        <v>1</v>
      </c>
      <c r="L2726">
        <v>1</v>
      </c>
      <c r="M2726">
        <v>269</v>
      </c>
      <c r="N2726" t="s">
        <v>18</v>
      </c>
      <c r="O2726" s="1">
        <v>5.4836100000000002E-134</v>
      </c>
      <c r="P2726">
        <v>1241</v>
      </c>
    </row>
    <row r="2727" spans="1:16" x14ac:dyDescent="0.25">
      <c r="A2727" t="s">
        <v>4124</v>
      </c>
      <c r="B2727">
        <v>3237</v>
      </c>
      <c r="C2727" s="3" t="str">
        <f>HYPERLINK("http://www.uniprot.org/uniprot/K7MQT3","tr|K7MQT3|K7MQT3_SOYBN")</f>
        <v>tr|K7MQT3|K7MQT3_SOYBN</v>
      </c>
      <c r="D2727" t="s">
        <v>61</v>
      </c>
      <c r="E2727">
        <v>72.44</v>
      </c>
      <c r="F2727">
        <v>1078</v>
      </c>
      <c r="G2727">
        <v>297</v>
      </c>
      <c r="H2727">
        <v>0</v>
      </c>
      <c r="I2727">
        <v>1</v>
      </c>
      <c r="J2727">
        <v>3234</v>
      </c>
      <c r="K2727">
        <v>1</v>
      </c>
      <c r="L2727">
        <v>131</v>
      </c>
      <c r="M2727">
        <v>1203</v>
      </c>
      <c r="N2727" t="s">
        <v>18</v>
      </c>
      <c r="O2727">
        <v>0</v>
      </c>
      <c r="P2727">
        <v>4018</v>
      </c>
    </row>
    <row r="2728" spans="1:16" x14ac:dyDescent="0.25">
      <c r="A2728" t="s">
        <v>4125</v>
      </c>
      <c r="B2728">
        <v>2922</v>
      </c>
      <c r="C2728" s="3" t="str">
        <f>HYPERLINK("http://www.uniprot.org/uniprot/I1K6H2","tr|I1K6H2|I1K6H2_SOYBN")</f>
        <v>tr|I1K6H2|I1K6H2_SOYBN</v>
      </c>
      <c r="D2728" t="s">
        <v>71</v>
      </c>
      <c r="E2728">
        <v>86.97</v>
      </c>
      <c r="F2728">
        <v>921</v>
      </c>
      <c r="G2728">
        <v>120</v>
      </c>
      <c r="H2728">
        <v>0</v>
      </c>
      <c r="I2728">
        <v>157</v>
      </c>
      <c r="J2728">
        <v>2919</v>
      </c>
      <c r="K2728">
        <v>1</v>
      </c>
      <c r="L2728">
        <v>5</v>
      </c>
      <c r="M2728">
        <v>921</v>
      </c>
      <c r="N2728" t="s">
        <v>18</v>
      </c>
      <c r="O2728">
        <v>0</v>
      </c>
      <c r="P2728">
        <v>4217</v>
      </c>
    </row>
    <row r="2729" spans="1:16" x14ac:dyDescent="0.25">
      <c r="A2729" t="s">
        <v>4126</v>
      </c>
      <c r="B2729">
        <v>1440</v>
      </c>
      <c r="C2729" s="3" t="str">
        <f>HYPERLINK("http://www.uniprot.org/uniprot/I1K5N0","tr|I1K5N0|I1K5N0_SOYBN")</f>
        <v>tr|I1K5N0|I1K5N0_SOYBN</v>
      </c>
      <c r="D2729" t="s">
        <v>4127</v>
      </c>
      <c r="E2729">
        <v>71.3</v>
      </c>
      <c r="F2729">
        <v>481</v>
      </c>
      <c r="G2729">
        <v>138</v>
      </c>
      <c r="H2729">
        <v>2</v>
      </c>
      <c r="I2729">
        <v>1</v>
      </c>
      <c r="J2729">
        <v>1437</v>
      </c>
      <c r="K2729">
        <v>1</v>
      </c>
      <c r="L2729">
        <v>57</v>
      </c>
      <c r="M2729">
        <v>521</v>
      </c>
      <c r="N2729" t="s">
        <v>18</v>
      </c>
      <c r="O2729">
        <v>0</v>
      </c>
      <c r="P2729">
        <v>1752</v>
      </c>
    </row>
    <row r="2730" spans="1:16" x14ac:dyDescent="0.25">
      <c r="A2730" t="s">
        <v>4128</v>
      </c>
      <c r="B2730">
        <v>2583</v>
      </c>
      <c r="C2730" s="3" t="str">
        <f>HYPERLINK("http://www.uniprot.org/uniprot/G7JCN5","tr|G7JCN5|G7JCN5_MEDTR")</f>
        <v>tr|G7JCN5|G7JCN5_MEDTR</v>
      </c>
      <c r="D2730" t="s">
        <v>4129</v>
      </c>
      <c r="E2730">
        <v>95.93</v>
      </c>
      <c r="F2730">
        <v>862</v>
      </c>
      <c r="G2730">
        <v>35</v>
      </c>
      <c r="H2730">
        <v>2</v>
      </c>
      <c r="I2730">
        <v>1</v>
      </c>
      <c r="J2730">
        <v>2580</v>
      </c>
      <c r="K2730">
        <v>1</v>
      </c>
      <c r="L2730">
        <v>1</v>
      </c>
      <c r="M2730">
        <v>861</v>
      </c>
      <c r="N2730" t="s">
        <v>18</v>
      </c>
      <c r="O2730">
        <v>0</v>
      </c>
      <c r="P2730">
        <v>4329</v>
      </c>
    </row>
    <row r="2731" spans="1:16" x14ac:dyDescent="0.25">
      <c r="A2731" t="s">
        <v>4130</v>
      </c>
      <c r="B2731">
        <v>519</v>
      </c>
      <c r="C2731" s="3" t="str">
        <f>HYPERLINK("http://www.uniprot.org/uniprot/M5XR37","tr|M5XR37|M5XR37_PRUPE")</f>
        <v>tr|M5XR37|M5XR37_PRUPE</v>
      </c>
      <c r="D2731" t="s">
        <v>4131</v>
      </c>
      <c r="E2731">
        <v>70.77</v>
      </c>
      <c r="F2731">
        <v>154</v>
      </c>
      <c r="G2731">
        <v>45</v>
      </c>
      <c r="H2731">
        <v>2</v>
      </c>
      <c r="I2731">
        <v>1</v>
      </c>
      <c r="J2731">
        <v>456</v>
      </c>
      <c r="K2731">
        <v>1</v>
      </c>
      <c r="L2731">
        <v>808</v>
      </c>
      <c r="M2731">
        <v>961</v>
      </c>
      <c r="N2731" t="s">
        <v>18</v>
      </c>
      <c r="O2731" s="1">
        <v>2.3996200000000001E-60</v>
      </c>
      <c r="P2731">
        <v>602</v>
      </c>
    </row>
    <row r="2732" spans="1:16" x14ac:dyDescent="0.25">
      <c r="A2732" t="s">
        <v>4132</v>
      </c>
      <c r="B2732">
        <v>1254</v>
      </c>
      <c r="C2732" s="3" t="str">
        <f>HYPERLINK("http://www.uniprot.org/uniprot/Q84N00","tr|Q84N00|Q84N00_MEDTR")</f>
        <v>tr|Q84N00|Q84N00_MEDTR</v>
      </c>
      <c r="D2732" t="s">
        <v>4133</v>
      </c>
      <c r="E2732">
        <v>65.599999999999994</v>
      </c>
      <c r="F2732">
        <v>346</v>
      </c>
      <c r="G2732">
        <v>119</v>
      </c>
      <c r="H2732">
        <v>3</v>
      </c>
      <c r="I2732">
        <v>115</v>
      </c>
      <c r="J2732">
        <v>1143</v>
      </c>
      <c r="K2732">
        <v>1</v>
      </c>
      <c r="L2732">
        <v>36</v>
      </c>
      <c r="M2732">
        <v>381</v>
      </c>
      <c r="N2732" t="s">
        <v>18</v>
      </c>
      <c r="O2732" s="1">
        <v>5.0558200000000002E-126</v>
      </c>
      <c r="P2732">
        <v>1175</v>
      </c>
    </row>
    <row r="2733" spans="1:16" x14ac:dyDescent="0.25">
      <c r="A2733" t="s">
        <v>4134</v>
      </c>
      <c r="B2733">
        <v>1125</v>
      </c>
      <c r="C2733" s="3" t="str">
        <f>HYPERLINK("http://www.uniprot.org/uniprot/B7FI21","tr|B7FI21|B7FI21_MEDTR")</f>
        <v>tr|B7FI21|B7FI21_MEDTR</v>
      </c>
      <c r="D2733" t="s">
        <v>581</v>
      </c>
      <c r="E2733">
        <v>86.89</v>
      </c>
      <c r="F2733">
        <v>374</v>
      </c>
      <c r="G2733">
        <v>49</v>
      </c>
      <c r="H2733">
        <v>0</v>
      </c>
      <c r="I2733">
        <v>1</v>
      </c>
      <c r="J2733">
        <v>1122</v>
      </c>
      <c r="K2733">
        <v>1</v>
      </c>
      <c r="L2733">
        <v>1</v>
      </c>
      <c r="M2733">
        <v>374</v>
      </c>
      <c r="N2733" t="s">
        <v>18</v>
      </c>
      <c r="O2733">
        <v>0</v>
      </c>
      <c r="P2733">
        <v>1764</v>
      </c>
    </row>
    <row r="2734" spans="1:16" x14ac:dyDescent="0.25">
      <c r="A2734" t="s">
        <v>4135</v>
      </c>
      <c r="B2734">
        <v>1056</v>
      </c>
      <c r="C2734" s="3" t="str">
        <f>HYPERLINK("http://www.uniprot.org/uniprot/K7L3E0","tr|K7L3E0|K7L3E0_SOYBN")</f>
        <v>tr|K7L3E0|K7L3E0_SOYBN</v>
      </c>
      <c r="D2734" t="s">
        <v>28</v>
      </c>
      <c r="E2734">
        <v>49.11</v>
      </c>
      <c r="F2734">
        <v>340</v>
      </c>
      <c r="G2734">
        <v>173</v>
      </c>
      <c r="H2734">
        <v>12</v>
      </c>
      <c r="I2734">
        <v>70</v>
      </c>
      <c r="J2734">
        <v>1053</v>
      </c>
      <c r="K2734">
        <v>1</v>
      </c>
      <c r="L2734">
        <v>134</v>
      </c>
      <c r="M2734">
        <v>454</v>
      </c>
      <c r="N2734" t="s">
        <v>18</v>
      </c>
      <c r="O2734" s="1">
        <v>2.1032599999999999E-71</v>
      </c>
      <c r="P2734">
        <v>703</v>
      </c>
    </row>
    <row r="2735" spans="1:16" x14ac:dyDescent="0.25">
      <c r="A2735" t="s">
        <v>4136</v>
      </c>
      <c r="B2735">
        <v>966</v>
      </c>
      <c r="C2735" s="3" t="str">
        <f>HYPERLINK("http://www.uniprot.org/uniprot/G7K6R8","tr|G7K6R8|G7K6R8_MEDTR")</f>
        <v>tr|G7K6R8|G7K6R8_MEDTR</v>
      </c>
      <c r="D2735" t="s">
        <v>4137</v>
      </c>
      <c r="E2735">
        <v>83.33</v>
      </c>
      <c r="F2735">
        <v>330</v>
      </c>
      <c r="G2735">
        <v>55</v>
      </c>
      <c r="H2735">
        <v>10</v>
      </c>
      <c r="I2735">
        <v>4</v>
      </c>
      <c r="J2735">
        <v>963</v>
      </c>
      <c r="K2735">
        <v>1</v>
      </c>
      <c r="L2735">
        <v>1</v>
      </c>
      <c r="M2735">
        <v>330</v>
      </c>
      <c r="N2735" t="s">
        <v>18</v>
      </c>
      <c r="O2735" s="1">
        <v>5.1553600000000002E-159</v>
      </c>
      <c r="P2735">
        <v>1458</v>
      </c>
    </row>
    <row r="2736" spans="1:16" x14ac:dyDescent="0.25">
      <c r="A2736" t="s">
        <v>4138</v>
      </c>
      <c r="B2736">
        <v>306</v>
      </c>
      <c r="C2736" s="3" t="str">
        <f>HYPERLINK("http://www.uniprot.org/uniprot/Q3S3G8","tr|Q3S3G8|Q3S3G8_MEDSA")</f>
        <v>tr|Q3S3G8|Q3S3G8_MEDSA</v>
      </c>
      <c r="D2736" t="s">
        <v>4099</v>
      </c>
      <c r="E2736">
        <v>70.400000000000006</v>
      </c>
      <c r="F2736">
        <v>98</v>
      </c>
      <c r="G2736">
        <v>29</v>
      </c>
      <c r="H2736">
        <v>0</v>
      </c>
      <c r="I2736">
        <v>1</v>
      </c>
      <c r="J2736">
        <v>294</v>
      </c>
      <c r="K2736">
        <v>1</v>
      </c>
      <c r="L2736">
        <v>1</v>
      </c>
      <c r="M2736">
        <v>98</v>
      </c>
      <c r="N2736" t="s">
        <v>18</v>
      </c>
      <c r="O2736" s="1">
        <v>8.1246300000000004E-32</v>
      </c>
      <c r="P2736">
        <v>356</v>
      </c>
    </row>
    <row r="2737" spans="1:16" x14ac:dyDescent="0.25">
      <c r="A2737" t="s">
        <v>4139</v>
      </c>
      <c r="B2737">
        <v>567</v>
      </c>
      <c r="C2737" s="3" t="str">
        <f>HYPERLINK("http://www.uniprot.org/uniprot/I1L6D0","tr|I1L6D0|I1L6D0_SOYBN")</f>
        <v>tr|I1L6D0|I1L6D0_SOYBN</v>
      </c>
      <c r="D2737" t="s">
        <v>28</v>
      </c>
      <c r="E2737">
        <v>80.7</v>
      </c>
      <c r="F2737">
        <v>171</v>
      </c>
      <c r="G2737">
        <v>33</v>
      </c>
      <c r="H2737">
        <v>0</v>
      </c>
      <c r="I2737">
        <v>52</v>
      </c>
      <c r="J2737">
        <v>564</v>
      </c>
      <c r="K2737">
        <v>1</v>
      </c>
      <c r="L2737">
        <v>18</v>
      </c>
      <c r="M2737">
        <v>188</v>
      </c>
      <c r="N2737" t="s">
        <v>18</v>
      </c>
      <c r="O2737" s="1">
        <v>2.19173E-76</v>
      </c>
      <c r="P2737">
        <v>741</v>
      </c>
    </row>
    <row r="2738" spans="1:16" x14ac:dyDescent="0.25">
      <c r="A2738" t="s">
        <v>4140</v>
      </c>
      <c r="B2738">
        <v>1164</v>
      </c>
      <c r="C2738" s="3" t="str">
        <f>HYPERLINK("http://www.uniprot.org/uniprot/Q5UB05","tr|Q5UB05|Q5UB05_MEDTR")</f>
        <v>tr|Q5UB05|Q5UB05_MEDTR</v>
      </c>
      <c r="D2738" t="s">
        <v>4141</v>
      </c>
      <c r="E2738">
        <v>48.58</v>
      </c>
      <c r="F2738">
        <v>459</v>
      </c>
      <c r="G2738">
        <v>236</v>
      </c>
      <c r="H2738">
        <v>73</v>
      </c>
      <c r="I2738">
        <v>1</v>
      </c>
      <c r="J2738">
        <v>1158</v>
      </c>
      <c r="K2738">
        <v>1</v>
      </c>
      <c r="L2738">
        <v>1</v>
      </c>
      <c r="M2738">
        <v>456</v>
      </c>
      <c r="N2738" t="s">
        <v>18</v>
      </c>
      <c r="O2738" s="1">
        <v>1.57102E-102</v>
      </c>
      <c r="P2738">
        <v>972</v>
      </c>
    </row>
    <row r="2739" spans="1:16" x14ac:dyDescent="0.25">
      <c r="A2739" t="s">
        <v>4142</v>
      </c>
      <c r="B2739">
        <v>936</v>
      </c>
      <c r="C2739" s="3" t="str">
        <f>HYPERLINK("http://www.uniprot.org/uniprot/Q9XFI7","tr|Q9XFI7|Q9XFI7_SOYBN")</f>
        <v>tr|Q9XFI7|Q9XFI7_SOYBN</v>
      </c>
      <c r="D2739" t="s">
        <v>4143</v>
      </c>
      <c r="E2739">
        <v>76.78</v>
      </c>
      <c r="F2739">
        <v>323</v>
      </c>
      <c r="G2739">
        <v>75</v>
      </c>
      <c r="H2739">
        <v>12</v>
      </c>
      <c r="I2739">
        <v>1</v>
      </c>
      <c r="J2739">
        <v>933</v>
      </c>
      <c r="K2739">
        <v>1</v>
      </c>
      <c r="L2739">
        <v>19</v>
      </c>
      <c r="M2739">
        <v>341</v>
      </c>
      <c r="N2739" t="s">
        <v>18</v>
      </c>
      <c r="O2739" s="1">
        <v>4.28097E-139</v>
      </c>
      <c r="P2739">
        <v>1286</v>
      </c>
    </row>
    <row r="2740" spans="1:16" x14ac:dyDescent="0.25">
      <c r="A2740" t="s">
        <v>4144</v>
      </c>
      <c r="B2740">
        <v>603</v>
      </c>
      <c r="C2740" s="3" t="str">
        <f>HYPERLINK("http://www.uniprot.org/uniprot/G7JI11","tr|G7JI11|G7JI11_MEDTR")</f>
        <v>tr|G7JI11|G7JI11_MEDTR</v>
      </c>
      <c r="D2740" t="s">
        <v>4145</v>
      </c>
      <c r="E2740">
        <v>80.88</v>
      </c>
      <c r="F2740">
        <v>204</v>
      </c>
      <c r="G2740">
        <v>39</v>
      </c>
      <c r="H2740">
        <v>4</v>
      </c>
      <c r="I2740">
        <v>1</v>
      </c>
      <c r="J2740">
        <v>600</v>
      </c>
      <c r="K2740">
        <v>1</v>
      </c>
      <c r="L2740">
        <v>1</v>
      </c>
      <c r="M2740">
        <v>204</v>
      </c>
      <c r="N2740" t="s">
        <v>18</v>
      </c>
      <c r="O2740" s="1">
        <v>3.6762900000000001E-86</v>
      </c>
      <c r="P2740">
        <v>826</v>
      </c>
    </row>
    <row r="2741" spans="1:16" x14ac:dyDescent="0.25">
      <c r="A2741" t="s">
        <v>4146</v>
      </c>
      <c r="B2741">
        <v>615</v>
      </c>
      <c r="C2741" s="3" t="str">
        <f>HYPERLINK("http://www.uniprot.org/uniprot/G7KEJ5","tr|G7KEJ5|G7KEJ5_MEDTR")</f>
        <v>tr|G7KEJ5|G7KEJ5_MEDTR</v>
      </c>
      <c r="D2741" t="s">
        <v>4147</v>
      </c>
      <c r="E2741">
        <v>89.7</v>
      </c>
      <c r="F2741">
        <v>204</v>
      </c>
      <c r="G2741">
        <v>21</v>
      </c>
      <c r="H2741">
        <v>0</v>
      </c>
      <c r="I2741">
        <v>1</v>
      </c>
      <c r="J2741">
        <v>612</v>
      </c>
      <c r="K2741">
        <v>1</v>
      </c>
      <c r="L2741">
        <v>1</v>
      </c>
      <c r="M2741">
        <v>204</v>
      </c>
      <c r="N2741" t="s">
        <v>18</v>
      </c>
      <c r="O2741" s="1">
        <v>6.7292899999999997E-99</v>
      </c>
      <c r="P2741">
        <v>936</v>
      </c>
    </row>
    <row r="2742" spans="1:16" x14ac:dyDescent="0.25">
      <c r="A2742" t="s">
        <v>4148</v>
      </c>
      <c r="B2742">
        <v>693</v>
      </c>
      <c r="C2742" s="3" t="str">
        <f>HYPERLINK("http://www.uniprot.org/uniprot/M5Y0E0","tr|M5Y0E0|M5Y0E0_PRUPE")</f>
        <v>tr|M5Y0E0|M5Y0E0_PRUPE</v>
      </c>
      <c r="D2742" t="s">
        <v>452</v>
      </c>
      <c r="E2742">
        <v>34.090000000000003</v>
      </c>
      <c r="F2742">
        <v>176</v>
      </c>
      <c r="G2742">
        <v>116</v>
      </c>
      <c r="H2742">
        <v>2</v>
      </c>
      <c r="I2742">
        <v>76</v>
      </c>
      <c r="J2742">
        <v>597</v>
      </c>
      <c r="K2742">
        <v>1</v>
      </c>
      <c r="L2742">
        <v>6</v>
      </c>
      <c r="M2742">
        <v>179</v>
      </c>
      <c r="N2742" t="s">
        <v>18</v>
      </c>
      <c r="O2742" s="1">
        <v>1.2128999999999999E-18</v>
      </c>
      <c r="P2742">
        <v>245</v>
      </c>
    </row>
    <row r="2743" spans="1:16" x14ac:dyDescent="0.25">
      <c r="A2743" t="s">
        <v>4149</v>
      </c>
      <c r="B2743">
        <v>1725</v>
      </c>
      <c r="C2743" s="3" t="str">
        <f>HYPERLINK("http://www.uniprot.org/uniprot/G7K1E3","tr|G7K1E3|G7K1E3_MEDTR")</f>
        <v>tr|G7K1E3|G7K1E3_MEDTR</v>
      </c>
      <c r="D2743" t="s">
        <v>4150</v>
      </c>
      <c r="E2743">
        <v>79.41</v>
      </c>
      <c r="F2743">
        <v>578</v>
      </c>
      <c r="G2743">
        <v>119</v>
      </c>
      <c r="H2743">
        <v>4</v>
      </c>
      <c r="I2743">
        <v>1</v>
      </c>
      <c r="J2743">
        <v>1722</v>
      </c>
      <c r="K2743">
        <v>1</v>
      </c>
      <c r="L2743">
        <v>1</v>
      </c>
      <c r="M2743">
        <v>571</v>
      </c>
      <c r="N2743" t="s">
        <v>18</v>
      </c>
      <c r="O2743">
        <v>0</v>
      </c>
      <c r="P2743">
        <v>2240</v>
      </c>
    </row>
    <row r="2744" spans="1:16" x14ac:dyDescent="0.25">
      <c r="A2744" t="s">
        <v>4151</v>
      </c>
      <c r="B2744">
        <v>1332</v>
      </c>
      <c r="C2744" s="3" t="str">
        <f>HYPERLINK("http://www.uniprot.org/uniprot/G7KRK9","tr|G7KRK9|G7KRK9_MEDTR")</f>
        <v>tr|G7KRK9|G7KRK9_MEDTR</v>
      </c>
      <c r="D2744" t="s">
        <v>4152</v>
      </c>
      <c r="E2744">
        <v>84.88</v>
      </c>
      <c r="F2744">
        <v>311</v>
      </c>
      <c r="G2744">
        <v>47</v>
      </c>
      <c r="H2744">
        <v>0</v>
      </c>
      <c r="I2744">
        <v>1</v>
      </c>
      <c r="J2744">
        <v>933</v>
      </c>
      <c r="K2744">
        <v>1</v>
      </c>
      <c r="L2744">
        <v>1</v>
      </c>
      <c r="M2744">
        <v>311</v>
      </c>
      <c r="N2744" t="s">
        <v>18</v>
      </c>
      <c r="O2744" s="1">
        <v>7.1389500000000005E-142</v>
      </c>
      <c r="P2744">
        <v>1312</v>
      </c>
    </row>
    <row r="2745" spans="1:16" x14ac:dyDescent="0.25">
      <c r="A2745" t="s">
        <v>4153</v>
      </c>
      <c r="B2745">
        <v>1092</v>
      </c>
      <c r="C2745" s="3" t="str">
        <f>HYPERLINK("http://www.uniprot.org/uniprot/G7KXF9","tr|G7KXF9|G7KXF9_MEDTR")</f>
        <v>tr|G7KXF9|G7KXF9_MEDTR</v>
      </c>
      <c r="D2745" t="s">
        <v>1863</v>
      </c>
      <c r="E2745">
        <v>62.97</v>
      </c>
      <c r="F2745">
        <v>370</v>
      </c>
      <c r="G2745">
        <v>137</v>
      </c>
      <c r="H2745">
        <v>7</v>
      </c>
      <c r="I2745">
        <v>1</v>
      </c>
      <c r="J2745">
        <v>1089</v>
      </c>
      <c r="K2745">
        <v>1</v>
      </c>
      <c r="L2745">
        <v>1</v>
      </c>
      <c r="M2745">
        <v>353</v>
      </c>
      <c r="N2745" t="s">
        <v>18</v>
      </c>
      <c r="O2745" s="1">
        <v>2.1773199999999999E-111</v>
      </c>
      <c r="P2745">
        <v>1048</v>
      </c>
    </row>
    <row r="2746" spans="1:16" x14ac:dyDescent="0.25">
      <c r="A2746" t="s">
        <v>4154</v>
      </c>
      <c r="B2746">
        <v>2451</v>
      </c>
      <c r="C2746" s="3" t="str">
        <f>HYPERLINK("http://www.uniprot.org/uniprot/G7IEL2","tr|G7IEL2|G7IEL2_MEDTR")</f>
        <v>tr|G7IEL2|G7IEL2_MEDTR</v>
      </c>
      <c r="D2746" t="s">
        <v>4155</v>
      </c>
      <c r="E2746">
        <v>92.63</v>
      </c>
      <c r="F2746">
        <v>801</v>
      </c>
      <c r="G2746">
        <v>59</v>
      </c>
      <c r="H2746">
        <v>1</v>
      </c>
      <c r="I2746">
        <v>1</v>
      </c>
      <c r="J2746">
        <v>2400</v>
      </c>
      <c r="K2746">
        <v>1</v>
      </c>
      <c r="L2746">
        <v>1</v>
      </c>
      <c r="M2746">
        <v>800</v>
      </c>
      <c r="N2746" t="s">
        <v>18</v>
      </c>
      <c r="O2746">
        <v>0</v>
      </c>
      <c r="P2746">
        <v>3886</v>
      </c>
    </row>
    <row r="2747" spans="1:16" x14ac:dyDescent="0.25">
      <c r="A2747" t="s">
        <v>4156</v>
      </c>
      <c r="B2747">
        <v>1002</v>
      </c>
      <c r="C2747" s="3" t="str">
        <f>HYPERLINK("http://www.uniprot.org/uniprot/K7N324","tr|K7N324|K7N324_SOYBN")</f>
        <v>tr|K7N324|K7N324_SOYBN</v>
      </c>
      <c r="D2747" t="s">
        <v>28</v>
      </c>
      <c r="E2747">
        <v>64.56</v>
      </c>
      <c r="F2747">
        <v>364</v>
      </c>
      <c r="G2747">
        <v>129</v>
      </c>
      <c r="H2747">
        <v>36</v>
      </c>
      <c r="I2747">
        <v>7</v>
      </c>
      <c r="J2747">
        <v>990</v>
      </c>
      <c r="K2747">
        <v>1</v>
      </c>
      <c r="L2747">
        <v>36</v>
      </c>
      <c r="M2747">
        <v>397</v>
      </c>
      <c r="N2747" t="s">
        <v>18</v>
      </c>
      <c r="O2747" s="1">
        <v>2.8286499999999998E-115</v>
      </c>
      <c r="P2747">
        <v>1081</v>
      </c>
    </row>
    <row r="2748" spans="1:16" x14ac:dyDescent="0.25">
      <c r="A2748" t="s">
        <v>4157</v>
      </c>
      <c r="B2748">
        <v>429</v>
      </c>
      <c r="C2748" s="3" t="str">
        <f>HYPERLINK("http://www.uniprot.org/uniprot/I1NI28","tr|I1NI28|I1NI28_SOYBN")</f>
        <v>tr|I1NI28|I1NI28_SOYBN</v>
      </c>
      <c r="D2748" t="s">
        <v>28</v>
      </c>
      <c r="E2748">
        <v>52.11</v>
      </c>
      <c r="F2748">
        <v>142</v>
      </c>
      <c r="G2748">
        <v>68</v>
      </c>
      <c r="H2748">
        <v>1</v>
      </c>
      <c r="I2748">
        <v>1</v>
      </c>
      <c r="J2748">
        <v>423</v>
      </c>
      <c r="K2748">
        <v>1</v>
      </c>
      <c r="L2748">
        <v>1</v>
      </c>
      <c r="M2748">
        <v>130</v>
      </c>
      <c r="N2748" t="s">
        <v>18</v>
      </c>
      <c r="O2748" s="1">
        <v>1.0855800000000001E-28</v>
      </c>
      <c r="P2748">
        <v>329</v>
      </c>
    </row>
    <row r="2749" spans="1:16" x14ac:dyDescent="0.25">
      <c r="A2749" t="s">
        <v>4158</v>
      </c>
      <c r="B2749">
        <v>600</v>
      </c>
      <c r="C2749" s="3" t="str">
        <f>HYPERLINK("http://www.uniprot.org/uniprot/G7I3K8","tr|G7I3K8|G7I3K8_MEDTR")</f>
        <v>tr|G7I3K8|G7I3K8_MEDTR</v>
      </c>
      <c r="D2749" t="s">
        <v>4082</v>
      </c>
      <c r="E2749">
        <v>56.52</v>
      </c>
      <c r="F2749">
        <v>207</v>
      </c>
      <c r="G2749">
        <v>90</v>
      </c>
      <c r="H2749">
        <v>16</v>
      </c>
      <c r="I2749">
        <v>1</v>
      </c>
      <c r="J2749">
        <v>573</v>
      </c>
      <c r="K2749">
        <v>1</v>
      </c>
      <c r="L2749">
        <v>222</v>
      </c>
      <c r="M2749">
        <v>426</v>
      </c>
      <c r="N2749" t="s">
        <v>18</v>
      </c>
      <c r="O2749" s="1">
        <v>6.9027099999999995E-45</v>
      </c>
      <c r="P2749">
        <v>470</v>
      </c>
    </row>
    <row r="2750" spans="1:16" x14ac:dyDescent="0.25">
      <c r="A2750" t="s">
        <v>4159</v>
      </c>
      <c r="B2750">
        <v>1344</v>
      </c>
      <c r="C2750" s="3" t="str">
        <f>HYPERLINK("http://www.uniprot.org/uniprot/K7KUM1","tr|K7KUM1|K7KUM1_SOYBN")</f>
        <v>tr|K7KUM1|K7KUM1_SOYBN</v>
      </c>
      <c r="D2750" t="s">
        <v>28</v>
      </c>
      <c r="E2750">
        <v>85.42</v>
      </c>
      <c r="F2750">
        <v>446</v>
      </c>
      <c r="G2750">
        <v>65</v>
      </c>
      <c r="H2750">
        <v>0</v>
      </c>
      <c r="I2750">
        <v>1</v>
      </c>
      <c r="J2750">
        <v>1338</v>
      </c>
      <c r="K2750">
        <v>1</v>
      </c>
      <c r="L2750">
        <v>27</v>
      </c>
      <c r="M2750">
        <v>470</v>
      </c>
      <c r="N2750" t="s">
        <v>18</v>
      </c>
      <c r="O2750">
        <v>0</v>
      </c>
      <c r="P2750">
        <v>2013</v>
      </c>
    </row>
    <row r="2751" spans="1:16" x14ac:dyDescent="0.25">
      <c r="A2751" t="s">
        <v>4160</v>
      </c>
      <c r="B2751">
        <v>1554</v>
      </c>
      <c r="C2751" s="3" t="str">
        <f>HYPERLINK("http://www.uniprot.org/uniprot/I1MZP2","tr|I1MZP2|I1MZP2_SOYBN")</f>
        <v>tr|I1MZP2|I1MZP2_SOYBN</v>
      </c>
      <c r="D2751" t="s">
        <v>71</v>
      </c>
      <c r="E2751">
        <v>50.91</v>
      </c>
      <c r="F2751">
        <v>546</v>
      </c>
      <c r="G2751">
        <v>268</v>
      </c>
      <c r="H2751">
        <v>44</v>
      </c>
      <c r="I2751">
        <v>40</v>
      </c>
      <c r="J2751">
        <v>1545</v>
      </c>
      <c r="K2751">
        <v>1</v>
      </c>
      <c r="L2751">
        <v>14</v>
      </c>
      <c r="M2751">
        <v>543</v>
      </c>
      <c r="N2751" t="s">
        <v>18</v>
      </c>
      <c r="O2751" s="1">
        <v>2.5817900000000001E-133</v>
      </c>
      <c r="P2751">
        <v>1239</v>
      </c>
    </row>
    <row r="2752" spans="1:16" x14ac:dyDescent="0.25">
      <c r="A2752" t="s">
        <v>4161</v>
      </c>
      <c r="B2752">
        <v>1032</v>
      </c>
      <c r="C2752" s="3" t="str">
        <f>HYPERLINK("http://www.uniprot.org/uniprot/G7ICN2","tr|G7ICN2|G7ICN2_MEDTR")</f>
        <v>tr|G7ICN2|G7ICN2_MEDTR</v>
      </c>
      <c r="D2752" t="s">
        <v>2536</v>
      </c>
      <c r="E2752">
        <v>81.08</v>
      </c>
      <c r="F2752">
        <v>222</v>
      </c>
      <c r="G2752">
        <v>42</v>
      </c>
      <c r="H2752">
        <v>1</v>
      </c>
      <c r="I2752">
        <v>1</v>
      </c>
      <c r="J2752">
        <v>663</v>
      </c>
      <c r="K2752">
        <v>1</v>
      </c>
      <c r="L2752">
        <v>1</v>
      </c>
      <c r="M2752">
        <v>222</v>
      </c>
      <c r="N2752" t="s">
        <v>18</v>
      </c>
      <c r="O2752" s="1">
        <v>1.03105E-91</v>
      </c>
      <c r="P2752">
        <v>878</v>
      </c>
    </row>
    <row r="2753" spans="1:16" x14ac:dyDescent="0.25">
      <c r="A2753" t="s">
        <v>4162</v>
      </c>
      <c r="B2753">
        <v>1521</v>
      </c>
      <c r="C2753" s="3" t="str">
        <f>HYPERLINK("http://www.uniprot.org/uniprot/G7IFA6","tr|G7IFA6|G7IFA6_MEDTR")</f>
        <v>tr|G7IFA6|G7IFA6_MEDTR</v>
      </c>
      <c r="D2753" t="s">
        <v>4163</v>
      </c>
      <c r="E2753">
        <v>71.760000000000005</v>
      </c>
      <c r="F2753">
        <v>510</v>
      </c>
      <c r="G2753">
        <v>144</v>
      </c>
      <c r="H2753">
        <v>4</v>
      </c>
      <c r="I2753">
        <v>1</v>
      </c>
      <c r="J2753">
        <v>1518</v>
      </c>
      <c r="K2753">
        <v>1</v>
      </c>
      <c r="L2753">
        <v>1</v>
      </c>
      <c r="M2753">
        <v>508</v>
      </c>
      <c r="N2753" t="s">
        <v>18</v>
      </c>
      <c r="O2753">
        <v>0</v>
      </c>
      <c r="P2753">
        <v>1866</v>
      </c>
    </row>
    <row r="2754" spans="1:16" x14ac:dyDescent="0.25">
      <c r="A2754" t="s">
        <v>4164</v>
      </c>
      <c r="B2754">
        <v>1917</v>
      </c>
      <c r="C2754" s="3" t="str">
        <f>HYPERLINK("http://www.uniprot.org/uniprot/I1K5N2","tr|I1K5N2|I1K5N2_SOYBN")</f>
        <v>tr|I1K5N2|I1K5N2_SOYBN</v>
      </c>
      <c r="D2754" t="s">
        <v>117</v>
      </c>
      <c r="E2754">
        <v>85.65</v>
      </c>
      <c r="F2754">
        <v>669</v>
      </c>
      <c r="G2754">
        <v>96</v>
      </c>
      <c r="H2754">
        <v>31</v>
      </c>
      <c r="I2754">
        <v>1</v>
      </c>
      <c r="J2754">
        <v>1914</v>
      </c>
      <c r="K2754">
        <v>1</v>
      </c>
      <c r="L2754">
        <v>1</v>
      </c>
      <c r="M2754">
        <v>665</v>
      </c>
      <c r="N2754" t="s">
        <v>18</v>
      </c>
      <c r="O2754">
        <v>0</v>
      </c>
      <c r="P2754">
        <v>2864</v>
      </c>
    </row>
    <row r="2755" spans="1:16" x14ac:dyDescent="0.25">
      <c r="A2755" t="s">
        <v>4165</v>
      </c>
      <c r="B2755">
        <v>657</v>
      </c>
      <c r="C2755" s="3" t="str">
        <f>HYPERLINK("http://www.uniprot.org/uniprot/I3T8S5","tr|I3T8S5|I3T8S5_LOTJA")</f>
        <v>tr|I3T8S5|I3T8S5_LOTJA</v>
      </c>
      <c r="D2755" t="s">
        <v>93</v>
      </c>
      <c r="E2755">
        <v>91.74</v>
      </c>
      <c r="F2755">
        <v>218</v>
      </c>
      <c r="G2755">
        <v>18</v>
      </c>
      <c r="H2755">
        <v>0</v>
      </c>
      <c r="I2755">
        <v>1</v>
      </c>
      <c r="J2755">
        <v>654</v>
      </c>
      <c r="K2755">
        <v>1</v>
      </c>
      <c r="L2755">
        <v>1</v>
      </c>
      <c r="M2755">
        <v>218</v>
      </c>
      <c r="N2755" t="s">
        <v>18</v>
      </c>
      <c r="O2755" s="1">
        <v>3.2444199999999998E-108</v>
      </c>
      <c r="P2755">
        <v>1017</v>
      </c>
    </row>
    <row r="2756" spans="1:16" x14ac:dyDescent="0.25">
      <c r="A2756" t="s">
        <v>4166</v>
      </c>
      <c r="B2756">
        <v>588</v>
      </c>
      <c r="C2756" s="3" t="str">
        <f>HYPERLINK("http://www.uniprot.org/uniprot/K7MNX2","tr|K7MNX2|K7MNX2_SOYBN")</f>
        <v>tr|K7MNX2|K7MNX2_SOYBN</v>
      </c>
      <c r="D2756" t="s">
        <v>28</v>
      </c>
      <c r="E2756">
        <v>28.1</v>
      </c>
      <c r="F2756">
        <v>185</v>
      </c>
      <c r="G2756">
        <v>133</v>
      </c>
      <c r="H2756">
        <v>3</v>
      </c>
      <c r="I2756">
        <v>1</v>
      </c>
      <c r="J2756">
        <v>546</v>
      </c>
      <c r="K2756">
        <v>1</v>
      </c>
      <c r="L2756">
        <v>258</v>
      </c>
      <c r="M2756">
        <v>429</v>
      </c>
      <c r="N2756" t="s">
        <v>18</v>
      </c>
      <c r="O2756" s="1">
        <v>7.2060099999999999E-12</v>
      </c>
      <c r="P2756">
        <v>185</v>
      </c>
    </row>
    <row r="2757" spans="1:16" x14ac:dyDescent="0.25">
      <c r="A2757" t="s">
        <v>4167</v>
      </c>
      <c r="B2757">
        <v>2310</v>
      </c>
      <c r="C2757" s="3" t="str">
        <f>HYPERLINK("http://www.uniprot.org/uniprot/F6HWU5","tr|F6HWU5|F6HWU5_VITVI")</f>
        <v>tr|F6HWU5|F6HWU5_VITVI</v>
      </c>
      <c r="D2757" t="s">
        <v>4168</v>
      </c>
      <c r="E2757">
        <v>56.2</v>
      </c>
      <c r="F2757">
        <v>765</v>
      </c>
      <c r="G2757">
        <v>335</v>
      </c>
      <c r="H2757">
        <v>5</v>
      </c>
      <c r="I2757">
        <v>28</v>
      </c>
      <c r="J2757">
        <v>2307</v>
      </c>
      <c r="K2757">
        <v>1</v>
      </c>
      <c r="L2757">
        <v>483</v>
      </c>
      <c r="M2757">
        <v>1240</v>
      </c>
      <c r="N2757" t="s">
        <v>18</v>
      </c>
      <c r="O2757">
        <v>0</v>
      </c>
      <c r="P2757">
        <v>2178</v>
      </c>
    </row>
    <row r="2758" spans="1:16" x14ac:dyDescent="0.25">
      <c r="A2758" t="s">
        <v>4169</v>
      </c>
      <c r="B2758">
        <v>1986</v>
      </c>
      <c r="C2758" s="3" t="str">
        <f>HYPERLINK("http://www.uniprot.org/uniprot/G7JT48","tr|G7JT48|G7JT48_MEDTR")</f>
        <v>tr|G7JT48|G7JT48_MEDTR</v>
      </c>
      <c r="D2758" t="s">
        <v>4170</v>
      </c>
      <c r="E2758">
        <v>86.91</v>
      </c>
      <c r="F2758">
        <v>688</v>
      </c>
      <c r="G2758">
        <v>90</v>
      </c>
      <c r="H2758">
        <v>27</v>
      </c>
      <c r="I2758">
        <v>1</v>
      </c>
      <c r="J2758">
        <v>1983</v>
      </c>
      <c r="K2758">
        <v>1</v>
      </c>
      <c r="L2758">
        <v>1</v>
      </c>
      <c r="M2758">
        <v>688</v>
      </c>
      <c r="N2758" t="s">
        <v>18</v>
      </c>
      <c r="O2758">
        <v>0</v>
      </c>
      <c r="P2758">
        <v>2966</v>
      </c>
    </row>
    <row r="2759" spans="1:16" x14ac:dyDescent="0.25">
      <c r="A2759" t="s">
        <v>4171</v>
      </c>
      <c r="B2759">
        <v>954</v>
      </c>
      <c r="C2759" s="3" t="str">
        <f>HYPERLINK("http://www.uniprot.org/uniprot/K7MNX2","tr|K7MNX2|K7MNX2_SOYBN")</f>
        <v>tr|K7MNX2|K7MNX2_SOYBN</v>
      </c>
      <c r="D2759" t="s">
        <v>28</v>
      </c>
      <c r="E2759">
        <v>26.69</v>
      </c>
      <c r="F2759">
        <v>266</v>
      </c>
      <c r="G2759">
        <v>195</v>
      </c>
      <c r="H2759">
        <v>4</v>
      </c>
      <c r="I2759">
        <v>76</v>
      </c>
      <c r="J2759">
        <v>861</v>
      </c>
      <c r="K2759">
        <v>1</v>
      </c>
      <c r="L2759">
        <v>256</v>
      </c>
      <c r="M2759">
        <v>508</v>
      </c>
      <c r="N2759" t="s">
        <v>18</v>
      </c>
      <c r="O2759" s="1">
        <v>1.9291800000000001E-17</v>
      </c>
      <c r="P2759">
        <v>237</v>
      </c>
    </row>
    <row r="2760" spans="1:16" x14ac:dyDescent="0.25">
      <c r="A2760" t="s">
        <v>4172</v>
      </c>
      <c r="B2760">
        <v>2997</v>
      </c>
      <c r="C2760" s="3" t="str">
        <f>HYPERLINK("http://www.uniprot.org/uniprot/G7K6R7","tr|G7K6R7|G7K6R7_MEDTR")</f>
        <v>tr|G7K6R7|G7K6R7_MEDTR</v>
      </c>
      <c r="D2760" t="s">
        <v>4173</v>
      </c>
      <c r="E2760">
        <v>81.790000000000006</v>
      </c>
      <c r="F2760">
        <v>1060</v>
      </c>
      <c r="G2760">
        <v>193</v>
      </c>
      <c r="H2760">
        <v>62</v>
      </c>
      <c r="I2760">
        <v>1</v>
      </c>
      <c r="J2760">
        <v>2994</v>
      </c>
      <c r="K2760">
        <v>1</v>
      </c>
      <c r="L2760">
        <v>1</v>
      </c>
      <c r="M2760">
        <v>1058</v>
      </c>
      <c r="N2760" t="s">
        <v>18</v>
      </c>
      <c r="O2760">
        <v>0</v>
      </c>
      <c r="P2760">
        <v>4498</v>
      </c>
    </row>
    <row r="2761" spans="1:16" x14ac:dyDescent="0.25">
      <c r="A2761" t="s">
        <v>4174</v>
      </c>
      <c r="B2761">
        <v>1983</v>
      </c>
      <c r="C2761" s="3" t="str">
        <f>HYPERLINK("http://www.uniprot.org/uniprot/K7N1I5","tr|K7N1I5|K7N1I5_SOYBN")</f>
        <v>tr|K7N1I5|K7N1I5_SOYBN</v>
      </c>
      <c r="D2761" t="s">
        <v>28</v>
      </c>
      <c r="E2761">
        <v>67.790000000000006</v>
      </c>
      <c r="F2761">
        <v>652</v>
      </c>
      <c r="G2761">
        <v>210</v>
      </c>
      <c r="H2761">
        <v>0</v>
      </c>
      <c r="I2761">
        <v>1</v>
      </c>
      <c r="J2761">
        <v>1956</v>
      </c>
      <c r="K2761">
        <v>1</v>
      </c>
      <c r="L2761">
        <v>138</v>
      </c>
      <c r="M2761">
        <v>786</v>
      </c>
      <c r="N2761" t="s">
        <v>18</v>
      </c>
      <c r="O2761">
        <v>0</v>
      </c>
      <c r="P2761">
        <v>2298</v>
      </c>
    </row>
    <row r="2762" spans="1:16" x14ac:dyDescent="0.25">
      <c r="A2762" t="s">
        <v>4175</v>
      </c>
      <c r="B2762">
        <v>762</v>
      </c>
      <c r="C2762" s="3" t="str">
        <f>HYPERLINK("http://www.uniprot.org/uniprot/A5AM06","tr|A5AM06|A5AM06_VITVI")</f>
        <v>tr|A5AM06|A5AM06_VITVI</v>
      </c>
      <c r="D2762" t="s">
        <v>1615</v>
      </c>
      <c r="E2762">
        <v>30.18</v>
      </c>
      <c r="F2762">
        <v>222</v>
      </c>
      <c r="G2762">
        <v>155</v>
      </c>
      <c r="H2762">
        <v>3</v>
      </c>
      <c r="I2762">
        <v>1</v>
      </c>
      <c r="J2762">
        <v>657</v>
      </c>
      <c r="K2762">
        <v>1</v>
      </c>
      <c r="L2762">
        <v>1063</v>
      </c>
      <c r="M2762">
        <v>1281</v>
      </c>
      <c r="N2762" t="s">
        <v>18</v>
      </c>
      <c r="O2762" s="1">
        <v>4.5085400000000003E-23</v>
      </c>
      <c r="P2762">
        <v>284</v>
      </c>
    </row>
    <row r="2763" spans="1:16" x14ac:dyDescent="0.25">
      <c r="A2763" t="s">
        <v>4176</v>
      </c>
      <c r="B2763">
        <v>678</v>
      </c>
      <c r="C2763" s="3" t="str">
        <f>HYPERLINK("http://www.uniprot.org/uniprot/I1NCY9","tr|I1NCY9|I1NCY9_SOYBN")</f>
        <v>tr|I1NCY9|I1NCY9_SOYBN</v>
      </c>
      <c r="D2763" t="s">
        <v>99</v>
      </c>
      <c r="E2763">
        <v>66.22</v>
      </c>
      <c r="F2763">
        <v>225</v>
      </c>
      <c r="G2763">
        <v>76</v>
      </c>
      <c r="H2763">
        <v>1</v>
      </c>
      <c r="I2763">
        <v>1</v>
      </c>
      <c r="J2763">
        <v>672</v>
      </c>
      <c r="K2763">
        <v>1</v>
      </c>
      <c r="L2763">
        <v>283</v>
      </c>
      <c r="M2763">
        <v>506</v>
      </c>
      <c r="N2763" t="s">
        <v>18</v>
      </c>
      <c r="O2763" s="1">
        <v>8.4651900000000007E-86</v>
      </c>
      <c r="P2763">
        <v>824</v>
      </c>
    </row>
    <row r="2764" spans="1:16" x14ac:dyDescent="0.25">
      <c r="A2764" t="s">
        <v>4177</v>
      </c>
      <c r="B2764">
        <v>1152</v>
      </c>
      <c r="C2764" s="3" t="str">
        <f>HYPERLINK("http://www.uniprot.org/uniprot/A5B592","tr|A5B592|A5B592_VITVI")</f>
        <v>tr|A5B592|A5B592_VITVI</v>
      </c>
      <c r="D2764" t="s">
        <v>250</v>
      </c>
      <c r="E2764">
        <v>29.41</v>
      </c>
      <c r="F2764">
        <v>323</v>
      </c>
      <c r="G2764">
        <v>228</v>
      </c>
      <c r="H2764">
        <v>11</v>
      </c>
      <c r="I2764">
        <v>1</v>
      </c>
      <c r="J2764">
        <v>936</v>
      </c>
      <c r="K2764">
        <v>1</v>
      </c>
      <c r="L2764">
        <v>1094</v>
      </c>
      <c r="M2764">
        <v>1408</v>
      </c>
      <c r="N2764" t="s">
        <v>18</v>
      </c>
      <c r="O2764" s="1">
        <v>6.6278300000000002E-29</v>
      </c>
      <c r="P2764">
        <v>337</v>
      </c>
    </row>
    <row r="2765" spans="1:16" x14ac:dyDescent="0.25">
      <c r="A2765" t="s">
        <v>4178</v>
      </c>
      <c r="B2765">
        <v>279</v>
      </c>
      <c r="C2765" s="3" t="str">
        <f>HYPERLINK("http://www.uniprot.org/uniprot/G7I2H0","tr|G7I2H0|G7I2H0_MEDTR")</f>
        <v>tr|G7I2H0|G7I2H0_MEDTR</v>
      </c>
      <c r="D2765" t="s">
        <v>144</v>
      </c>
      <c r="E2765">
        <v>45.05</v>
      </c>
      <c r="F2765">
        <v>91</v>
      </c>
      <c r="G2765">
        <v>50</v>
      </c>
      <c r="H2765">
        <v>1</v>
      </c>
      <c r="I2765">
        <v>7</v>
      </c>
      <c r="J2765">
        <v>276</v>
      </c>
      <c r="K2765">
        <v>1</v>
      </c>
      <c r="L2765">
        <v>37</v>
      </c>
      <c r="M2765">
        <v>127</v>
      </c>
      <c r="N2765" t="s">
        <v>18</v>
      </c>
      <c r="O2765" s="1">
        <v>4.9517600000000003E-13</v>
      </c>
      <c r="P2765">
        <v>194</v>
      </c>
    </row>
    <row r="2766" spans="1:16" x14ac:dyDescent="0.25">
      <c r="A2766" t="s">
        <v>4179</v>
      </c>
      <c r="B2766">
        <v>1794</v>
      </c>
      <c r="C2766" s="3" t="str">
        <f>HYPERLINK("http://www.uniprot.org/uniprot/G7ILA0","tr|G7ILA0|G7ILA0_MEDTR")</f>
        <v>tr|G7ILA0|G7ILA0_MEDTR</v>
      </c>
      <c r="D2766" t="s">
        <v>4180</v>
      </c>
      <c r="E2766">
        <v>71.540000000000006</v>
      </c>
      <c r="F2766">
        <v>594</v>
      </c>
      <c r="G2766">
        <v>169</v>
      </c>
      <c r="H2766">
        <v>13</v>
      </c>
      <c r="I2766">
        <v>1</v>
      </c>
      <c r="J2766">
        <v>1743</v>
      </c>
      <c r="K2766">
        <v>1</v>
      </c>
      <c r="L2766">
        <v>1</v>
      </c>
      <c r="M2766">
        <v>593</v>
      </c>
      <c r="N2766" t="s">
        <v>18</v>
      </c>
      <c r="O2766">
        <v>0</v>
      </c>
      <c r="P2766">
        <v>2046</v>
      </c>
    </row>
    <row r="2767" spans="1:16" x14ac:dyDescent="0.25">
      <c r="A2767" t="s">
        <v>4181</v>
      </c>
      <c r="B2767">
        <v>2025</v>
      </c>
      <c r="C2767" s="3" t="str">
        <f>HYPERLINK("http://www.uniprot.org/uniprot/I1MCI9","tr|I1MCI9|I1MCI9_SOYBN")</f>
        <v>tr|I1MCI9|I1MCI9_SOYBN</v>
      </c>
      <c r="D2767" t="s">
        <v>28</v>
      </c>
      <c r="E2767">
        <v>84.41</v>
      </c>
      <c r="F2767">
        <v>661</v>
      </c>
      <c r="G2767">
        <v>103</v>
      </c>
      <c r="H2767">
        <v>0</v>
      </c>
      <c r="I2767">
        <v>1</v>
      </c>
      <c r="J2767">
        <v>1983</v>
      </c>
      <c r="K2767">
        <v>1</v>
      </c>
      <c r="L2767">
        <v>1</v>
      </c>
      <c r="M2767">
        <v>659</v>
      </c>
      <c r="N2767" t="s">
        <v>18</v>
      </c>
      <c r="O2767">
        <v>0</v>
      </c>
      <c r="P2767">
        <v>2899</v>
      </c>
    </row>
    <row r="2768" spans="1:16" x14ac:dyDescent="0.25">
      <c r="A2768" t="s">
        <v>4182</v>
      </c>
      <c r="B2768">
        <v>666</v>
      </c>
      <c r="C2768" s="3" t="str">
        <f>HYPERLINK("http://www.uniprot.org/uniprot/I1MGK7","tr|I1MGK7|I1MGK7_SOYBN")</f>
        <v>tr|I1MGK7|I1MGK7_SOYBN</v>
      </c>
      <c r="D2768" t="s">
        <v>28</v>
      </c>
      <c r="E2768">
        <v>87.78</v>
      </c>
      <c r="F2768">
        <v>221</v>
      </c>
      <c r="G2768">
        <v>27</v>
      </c>
      <c r="H2768">
        <v>0</v>
      </c>
      <c r="I2768">
        <v>1</v>
      </c>
      <c r="J2768">
        <v>663</v>
      </c>
      <c r="K2768">
        <v>1</v>
      </c>
      <c r="L2768">
        <v>1</v>
      </c>
      <c r="M2768">
        <v>221</v>
      </c>
      <c r="N2768" t="s">
        <v>18</v>
      </c>
      <c r="O2768" s="1">
        <v>5.3765000000000004E-106</v>
      </c>
      <c r="P2768">
        <v>998</v>
      </c>
    </row>
    <row r="2769" spans="1:16" x14ac:dyDescent="0.25">
      <c r="A2769" t="s">
        <v>4183</v>
      </c>
      <c r="B2769">
        <v>2742</v>
      </c>
      <c r="C2769" s="3" t="str">
        <f>HYPERLINK("http://www.uniprot.org/uniprot/G7KEK0","tr|G7KEK0|G7KEK0_MEDTR")</f>
        <v>tr|G7KEK0|G7KEK0_MEDTR</v>
      </c>
      <c r="D2769" t="s">
        <v>4184</v>
      </c>
      <c r="E2769">
        <v>68.97</v>
      </c>
      <c r="F2769">
        <v>664</v>
      </c>
      <c r="G2769">
        <v>206</v>
      </c>
      <c r="H2769">
        <v>5</v>
      </c>
      <c r="I2769">
        <v>763</v>
      </c>
      <c r="J2769">
        <v>2739</v>
      </c>
      <c r="K2769">
        <v>1</v>
      </c>
      <c r="L2769">
        <v>120</v>
      </c>
      <c r="M2769">
        <v>773</v>
      </c>
      <c r="N2769" t="s">
        <v>18</v>
      </c>
      <c r="O2769">
        <v>0</v>
      </c>
      <c r="P2769">
        <v>2195</v>
      </c>
    </row>
    <row r="2770" spans="1:16" x14ac:dyDescent="0.25">
      <c r="A2770" t="s">
        <v>4185</v>
      </c>
      <c r="B2770">
        <v>1098</v>
      </c>
      <c r="C2770" s="3" t="str">
        <f>HYPERLINK("http://www.uniprot.org/uniprot/I1MAZ0","tr|I1MAZ0|I1MAZ0_SOYBN")</f>
        <v>tr|I1MAZ0|I1MAZ0_SOYBN</v>
      </c>
      <c r="D2770" t="s">
        <v>99</v>
      </c>
      <c r="E2770">
        <v>61.98</v>
      </c>
      <c r="F2770">
        <v>363</v>
      </c>
      <c r="G2770">
        <v>138</v>
      </c>
      <c r="H2770">
        <v>1</v>
      </c>
      <c r="I2770">
        <v>1</v>
      </c>
      <c r="J2770">
        <v>1086</v>
      </c>
      <c r="K2770">
        <v>1</v>
      </c>
      <c r="L2770">
        <v>1</v>
      </c>
      <c r="M2770">
        <v>353</v>
      </c>
      <c r="N2770" t="s">
        <v>18</v>
      </c>
      <c r="O2770" s="1">
        <v>4.88392E-119</v>
      </c>
      <c r="P2770">
        <v>1114</v>
      </c>
    </row>
    <row r="2771" spans="1:16" x14ac:dyDescent="0.25">
      <c r="A2771" t="s">
        <v>4186</v>
      </c>
      <c r="B2771">
        <v>2430</v>
      </c>
      <c r="C2771" s="3" t="str">
        <f>HYPERLINK("http://www.uniprot.org/uniprot/K7MHJ1","tr|K7MHJ1|K7MHJ1_SOYBN")</f>
        <v>tr|K7MHJ1|K7MHJ1_SOYBN</v>
      </c>
      <c r="D2771" t="s">
        <v>28</v>
      </c>
      <c r="E2771">
        <v>44.36</v>
      </c>
      <c r="F2771">
        <v>577</v>
      </c>
      <c r="G2771">
        <v>321</v>
      </c>
      <c r="H2771">
        <v>51</v>
      </c>
      <c r="I2771">
        <v>1</v>
      </c>
      <c r="J2771">
        <v>1578</v>
      </c>
      <c r="K2771">
        <v>1</v>
      </c>
      <c r="L2771">
        <v>1</v>
      </c>
      <c r="M2771">
        <v>541</v>
      </c>
      <c r="N2771" t="s">
        <v>18</v>
      </c>
      <c r="O2771" s="1">
        <v>2.3990000000000001E-110</v>
      </c>
      <c r="P2771">
        <v>1043</v>
      </c>
    </row>
    <row r="2772" spans="1:16" x14ac:dyDescent="0.25">
      <c r="A2772" t="s">
        <v>4187</v>
      </c>
      <c r="B2772">
        <v>630</v>
      </c>
      <c r="C2772" s="3" t="str">
        <f>HYPERLINK("http://www.uniprot.org/uniprot/G7KRK7","tr|G7KRK7|G7KRK7_MEDTR")</f>
        <v>tr|G7KRK7|G7KRK7_MEDTR</v>
      </c>
      <c r="D2772" t="s">
        <v>4188</v>
      </c>
      <c r="E2772">
        <v>74.27</v>
      </c>
      <c r="F2772">
        <v>206</v>
      </c>
      <c r="G2772">
        <v>53</v>
      </c>
      <c r="H2772">
        <v>1</v>
      </c>
      <c r="I2772">
        <v>1</v>
      </c>
      <c r="J2772">
        <v>615</v>
      </c>
      <c r="K2772">
        <v>1</v>
      </c>
      <c r="L2772">
        <v>1</v>
      </c>
      <c r="M2772">
        <v>205</v>
      </c>
      <c r="N2772" t="s">
        <v>18</v>
      </c>
      <c r="O2772" s="1">
        <v>7.5261000000000001E-80</v>
      </c>
      <c r="P2772">
        <v>772</v>
      </c>
    </row>
    <row r="2773" spans="1:16" x14ac:dyDescent="0.25">
      <c r="A2773" t="s">
        <v>4189</v>
      </c>
      <c r="B2773">
        <v>1113</v>
      </c>
      <c r="C2773" s="3" t="str">
        <f>HYPERLINK("http://www.uniprot.org/uniprot/G7KZI2","tr|G7KZI2|G7KZI2_MEDTR")</f>
        <v>tr|G7KZI2|G7KZI2_MEDTR</v>
      </c>
      <c r="D2773" t="s">
        <v>4190</v>
      </c>
      <c r="E2773">
        <v>86.82</v>
      </c>
      <c r="F2773">
        <v>372</v>
      </c>
      <c r="G2773">
        <v>49</v>
      </c>
      <c r="H2773">
        <v>2</v>
      </c>
      <c r="I2773">
        <v>1</v>
      </c>
      <c r="J2773">
        <v>1110</v>
      </c>
      <c r="K2773">
        <v>1</v>
      </c>
      <c r="L2773">
        <v>84</v>
      </c>
      <c r="M2773">
        <v>447</v>
      </c>
      <c r="N2773" t="s">
        <v>18</v>
      </c>
      <c r="O2773" s="1">
        <v>6.8582899999999997E-177</v>
      </c>
      <c r="P2773">
        <v>1613</v>
      </c>
    </row>
    <row r="2774" spans="1:16" x14ac:dyDescent="0.25">
      <c r="A2774" t="s">
        <v>4191</v>
      </c>
      <c r="B2774">
        <v>1227</v>
      </c>
      <c r="C2774" s="3" t="str">
        <f>HYPERLINK("http://www.uniprot.org/uniprot/G7IEL1","tr|G7IEL1|G7IEL1_MEDTR")</f>
        <v>tr|G7IEL1|G7IEL1_MEDTR</v>
      </c>
      <c r="D2774" t="s">
        <v>4192</v>
      </c>
      <c r="E2774">
        <v>71.489999999999995</v>
      </c>
      <c r="F2774">
        <v>407</v>
      </c>
      <c r="G2774">
        <v>116</v>
      </c>
      <c r="H2774">
        <v>2</v>
      </c>
      <c r="I2774">
        <v>1</v>
      </c>
      <c r="J2774">
        <v>1215</v>
      </c>
      <c r="K2774">
        <v>1</v>
      </c>
      <c r="L2774">
        <v>1</v>
      </c>
      <c r="M2774">
        <v>405</v>
      </c>
      <c r="N2774" t="s">
        <v>18</v>
      </c>
      <c r="O2774" s="1">
        <v>3.9519600000000002E-168</v>
      </c>
      <c r="P2774">
        <v>1538</v>
      </c>
    </row>
    <row r="2775" spans="1:16" x14ac:dyDescent="0.25">
      <c r="A2775" t="s">
        <v>4193</v>
      </c>
      <c r="B2775">
        <v>1155</v>
      </c>
      <c r="C2775" s="3" t="str">
        <f>HYPERLINK("http://www.uniprot.org/uniprot/G7IC65","tr|G7IC65|G7IC65_MEDTR")</f>
        <v>tr|G7IC65|G7IC65_MEDTR</v>
      </c>
      <c r="D2775" t="s">
        <v>4194</v>
      </c>
      <c r="E2775">
        <v>72.930000000000007</v>
      </c>
      <c r="F2775">
        <v>266</v>
      </c>
      <c r="G2775">
        <v>72</v>
      </c>
      <c r="H2775">
        <v>30</v>
      </c>
      <c r="I2775">
        <v>433</v>
      </c>
      <c r="J2775">
        <v>1140</v>
      </c>
      <c r="K2775">
        <v>1</v>
      </c>
      <c r="L2775">
        <v>234</v>
      </c>
      <c r="M2775">
        <v>499</v>
      </c>
      <c r="N2775" t="s">
        <v>18</v>
      </c>
      <c r="O2775" s="1">
        <v>6.7454E-98</v>
      </c>
      <c r="P2775">
        <v>932</v>
      </c>
    </row>
    <row r="2776" spans="1:16" x14ac:dyDescent="0.25">
      <c r="A2776" t="s">
        <v>4195</v>
      </c>
      <c r="B2776">
        <v>621</v>
      </c>
      <c r="C2776" s="3" t="str">
        <f>HYPERLINK("http://www.uniprot.org/uniprot/I3SLR2","tr|I3SLR2|I3SLR2_MEDTR")</f>
        <v>tr|I3SLR2|I3SLR2_MEDTR</v>
      </c>
      <c r="D2776" t="s">
        <v>22</v>
      </c>
      <c r="E2776">
        <v>77.709999999999994</v>
      </c>
      <c r="F2776">
        <v>175</v>
      </c>
      <c r="G2776">
        <v>39</v>
      </c>
      <c r="H2776">
        <v>6</v>
      </c>
      <c r="I2776">
        <v>70</v>
      </c>
      <c r="J2776">
        <v>576</v>
      </c>
      <c r="K2776">
        <v>1</v>
      </c>
      <c r="L2776">
        <v>24</v>
      </c>
      <c r="M2776">
        <v>198</v>
      </c>
      <c r="N2776" t="s">
        <v>18</v>
      </c>
      <c r="O2776" s="1">
        <v>1.41001E-67</v>
      </c>
      <c r="P2776">
        <v>666</v>
      </c>
    </row>
    <row r="2777" spans="1:16" x14ac:dyDescent="0.25">
      <c r="A2777" t="s">
        <v>4196</v>
      </c>
      <c r="B2777">
        <v>1275</v>
      </c>
      <c r="C2777" s="3" t="str">
        <f>HYPERLINK("http://www.uniprot.org/uniprot/G7I3K7","tr|G7I3K7|G7I3K7_MEDTR")</f>
        <v>tr|G7I3K7|G7I3K7_MEDTR</v>
      </c>
      <c r="D2777" t="s">
        <v>4197</v>
      </c>
      <c r="E2777">
        <v>84.84</v>
      </c>
      <c r="F2777">
        <v>396</v>
      </c>
      <c r="G2777">
        <v>60</v>
      </c>
      <c r="H2777">
        <v>0</v>
      </c>
      <c r="I2777">
        <v>85</v>
      </c>
      <c r="J2777">
        <v>1272</v>
      </c>
      <c r="K2777">
        <v>1</v>
      </c>
      <c r="L2777">
        <v>28</v>
      </c>
      <c r="M2777">
        <v>402</v>
      </c>
      <c r="N2777" t="s">
        <v>18</v>
      </c>
      <c r="O2777">
        <v>0</v>
      </c>
      <c r="P2777">
        <v>1820</v>
      </c>
    </row>
    <row r="2778" spans="1:16" x14ac:dyDescent="0.25">
      <c r="A2778" t="s">
        <v>4198</v>
      </c>
      <c r="B2778">
        <v>1107</v>
      </c>
      <c r="C2778" s="3" t="str">
        <f>HYPERLINK("http://www.uniprot.org/uniprot/B7FJG1","tr|B7FJG1|B7FJG1_MEDTR")</f>
        <v>tr|B7FJG1|B7FJG1_MEDTR</v>
      </c>
      <c r="D2778" t="s">
        <v>581</v>
      </c>
      <c r="E2778">
        <v>87.22</v>
      </c>
      <c r="F2778">
        <v>368</v>
      </c>
      <c r="G2778">
        <v>47</v>
      </c>
      <c r="H2778">
        <v>0</v>
      </c>
      <c r="I2778">
        <v>1</v>
      </c>
      <c r="J2778">
        <v>1104</v>
      </c>
      <c r="K2778">
        <v>1</v>
      </c>
      <c r="L2778">
        <v>1</v>
      </c>
      <c r="M2778">
        <v>368</v>
      </c>
      <c r="N2778" t="s">
        <v>18</v>
      </c>
      <c r="O2778">
        <v>0</v>
      </c>
      <c r="P2778">
        <v>1687</v>
      </c>
    </row>
    <row r="2779" spans="1:16" x14ac:dyDescent="0.25">
      <c r="A2779" t="s">
        <v>4199</v>
      </c>
      <c r="B2779">
        <v>990</v>
      </c>
      <c r="C2779" s="3" t="str">
        <f>HYPERLINK("http://www.uniprot.org/uniprot/G7KFK3","tr|G7KFK3|G7KFK3_MEDTR")</f>
        <v>tr|G7KFK3|G7KFK3_MEDTR</v>
      </c>
      <c r="D2779" t="s">
        <v>4200</v>
      </c>
      <c r="E2779">
        <v>67.540000000000006</v>
      </c>
      <c r="F2779">
        <v>305</v>
      </c>
      <c r="G2779">
        <v>99</v>
      </c>
      <c r="H2779">
        <v>0</v>
      </c>
      <c r="I2779">
        <v>73</v>
      </c>
      <c r="J2779">
        <v>987</v>
      </c>
      <c r="K2779">
        <v>1</v>
      </c>
      <c r="L2779">
        <v>19</v>
      </c>
      <c r="M2779">
        <v>321</v>
      </c>
      <c r="N2779" t="s">
        <v>18</v>
      </c>
      <c r="O2779" s="1">
        <v>1.46796E-116</v>
      </c>
      <c r="P2779">
        <v>1092</v>
      </c>
    </row>
    <row r="2780" spans="1:16" x14ac:dyDescent="0.25">
      <c r="A2780" t="s">
        <v>4201</v>
      </c>
      <c r="B2780">
        <v>1716</v>
      </c>
      <c r="C2780" s="3" t="str">
        <f>HYPERLINK("http://www.uniprot.org/uniprot/K7MQT5","tr|K7MQT5|K7MQT5_SOYBN")</f>
        <v>tr|K7MQT5|K7MQT5_SOYBN</v>
      </c>
      <c r="D2780" t="s">
        <v>117</v>
      </c>
      <c r="E2780">
        <v>84.4</v>
      </c>
      <c r="F2780">
        <v>590</v>
      </c>
      <c r="G2780">
        <v>92</v>
      </c>
      <c r="H2780">
        <v>19</v>
      </c>
      <c r="I2780">
        <v>1</v>
      </c>
      <c r="J2780">
        <v>1713</v>
      </c>
      <c r="K2780">
        <v>1</v>
      </c>
      <c r="L2780">
        <v>1</v>
      </c>
      <c r="M2780">
        <v>580</v>
      </c>
      <c r="N2780" t="s">
        <v>18</v>
      </c>
      <c r="O2780">
        <v>0</v>
      </c>
      <c r="P2780">
        <v>2506</v>
      </c>
    </row>
    <row r="2781" spans="1:16" x14ac:dyDescent="0.25">
      <c r="A2781" t="s">
        <v>4202</v>
      </c>
      <c r="B2781">
        <v>2967</v>
      </c>
      <c r="C2781" s="3" t="str">
        <f>HYPERLINK("http://www.uniprot.org/uniprot/K7L4F5","tr|K7L4F5|K7L4F5_SOYBN")</f>
        <v>tr|K7L4F5|K7L4F5_SOYBN</v>
      </c>
      <c r="D2781" t="s">
        <v>28</v>
      </c>
      <c r="E2781">
        <v>72.31</v>
      </c>
      <c r="F2781">
        <v>997</v>
      </c>
      <c r="G2781">
        <v>276</v>
      </c>
      <c r="H2781">
        <v>9</v>
      </c>
      <c r="I2781">
        <v>1</v>
      </c>
      <c r="J2781">
        <v>2964</v>
      </c>
      <c r="K2781">
        <v>1</v>
      </c>
      <c r="L2781">
        <v>2</v>
      </c>
      <c r="M2781">
        <v>995</v>
      </c>
      <c r="N2781" t="s">
        <v>18</v>
      </c>
      <c r="O2781">
        <v>0</v>
      </c>
      <c r="P2781">
        <v>3632</v>
      </c>
    </row>
    <row r="2782" spans="1:16" x14ac:dyDescent="0.25">
      <c r="A2782" t="s">
        <v>4203</v>
      </c>
      <c r="B2782">
        <v>273</v>
      </c>
      <c r="C2782" s="3" t="str">
        <f>HYPERLINK("http://www.uniprot.org/uniprot/I1KQ89","tr|I1KQ89|I1KQ89_SOYBN")</f>
        <v>tr|I1KQ89|I1KQ89_SOYBN</v>
      </c>
      <c r="D2782" t="s">
        <v>28</v>
      </c>
      <c r="E2782">
        <v>85.52</v>
      </c>
      <c r="F2782">
        <v>76</v>
      </c>
      <c r="G2782">
        <v>11</v>
      </c>
      <c r="H2782">
        <v>0</v>
      </c>
      <c r="I2782">
        <v>1</v>
      </c>
      <c r="J2782">
        <v>228</v>
      </c>
      <c r="K2782">
        <v>1</v>
      </c>
      <c r="L2782">
        <v>137</v>
      </c>
      <c r="M2782">
        <v>212</v>
      </c>
      <c r="N2782" t="s">
        <v>18</v>
      </c>
      <c r="O2782" s="1">
        <v>2.6338899999999999E-30</v>
      </c>
      <c r="P2782">
        <v>343</v>
      </c>
    </row>
    <row r="2783" spans="1:16" x14ac:dyDescent="0.25">
      <c r="A2783" t="s">
        <v>4204</v>
      </c>
      <c r="B2783">
        <v>273</v>
      </c>
      <c r="C2783" s="3" t="str">
        <f>HYPERLINK("http://www.uniprot.org/uniprot/I3SM22","tr|I3SM22|I3SM22_LOTJA")</f>
        <v>tr|I3SM22|I3SM22_LOTJA</v>
      </c>
      <c r="D2783" t="s">
        <v>2200</v>
      </c>
      <c r="E2783">
        <v>98.88</v>
      </c>
      <c r="F2783">
        <v>90</v>
      </c>
      <c r="G2783">
        <v>1</v>
      </c>
      <c r="H2783">
        <v>0</v>
      </c>
      <c r="I2783">
        <v>1</v>
      </c>
      <c r="J2783">
        <v>270</v>
      </c>
      <c r="K2783">
        <v>1</v>
      </c>
      <c r="L2783">
        <v>1</v>
      </c>
      <c r="M2783">
        <v>90</v>
      </c>
      <c r="N2783" t="s">
        <v>18</v>
      </c>
      <c r="O2783" s="1">
        <v>2.0773000000000001E-43</v>
      </c>
      <c r="P2783">
        <v>456</v>
      </c>
    </row>
    <row r="2784" spans="1:16" x14ac:dyDescent="0.25">
      <c r="A2784" t="s">
        <v>4205</v>
      </c>
      <c r="B2784">
        <v>564</v>
      </c>
      <c r="C2784" s="3" t="str">
        <f>HYPERLINK("http://www.uniprot.org/uniprot/G7JEI8","tr|G7JEI8|G7JEI8_MEDTR")</f>
        <v>tr|G7JEI8|G7JEI8_MEDTR</v>
      </c>
      <c r="D2784" t="s">
        <v>4206</v>
      </c>
      <c r="E2784">
        <v>60</v>
      </c>
      <c r="F2784">
        <v>185</v>
      </c>
      <c r="G2784">
        <v>74</v>
      </c>
      <c r="H2784">
        <v>4</v>
      </c>
      <c r="I2784">
        <v>1</v>
      </c>
      <c r="J2784">
        <v>543</v>
      </c>
      <c r="K2784">
        <v>1</v>
      </c>
      <c r="L2784">
        <v>36</v>
      </c>
      <c r="M2784">
        <v>220</v>
      </c>
      <c r="N2784" t="s">
        <v>18</v>
      </c>
      <c r="O2784" s="1">
        <v>5.6963000000000004E-53</v>
      </c>
      <c r="P2784">
        <v>539</v>
      </c>
    </row>
    <row r="2785" spans="1:16" x14ac:dyDescent="0.25">
      <c r="A2785" t="s">
        <v>4207</v>
      </c>
      <c r="B2785">
        <v>711</v>
      </c>
      <c r="C2785" s="3" t="str">
        <f>HYPERLINK("http://www.uniprot.org/uniprot/I3SJC4","tr|I3SJC4|I3SJC4_MEDTR")</f>
        <v>tr|I3SJC4|I3SJC4_MEDTR</v>
      </c>
      <c r="D2785" t="s">
        <v>22</v>
      </c>
      <c r="E2785">
        <v>92.4</v>
      </c>
      <c r="F2785">
        <v>237</v>
      </c>
      <c r="G2785">
        <v>18</v>
      </c>
      <c r="H2785">
        <v>1</v>
      </c>
      <c r="I2785">
        <v>1</v>
      </c>
      <c r="J2785">
        <v>708</v>
      </c>
      <c r="K2785">
        <v>1</v>
      </c>
      <c r="L2785">
        <v>1</v>
      </c>
      <c r="M2785">
        <v>237</v>
      </c>
      <c r="N2785" t="s">
        <v>18</v>
      </c>
      <c r="O2785" s="1">
        <v>2.0041800000000001E-120</v>
      </c>
      <c r="P2785">
        <v>1123</v>
      </c>
    </row>
    <row r="2786" spans="1:16" x14ac:dyDescent="0.25">
      <c r="A2786" t="s">
        <v>4208</v>
      </c>
      <c r="B2786">
        <v>2529</v>
      </c>
      <c r="C2786" s="3" t="str">
        <f>HYPERLINK("http://www.uniprot.org/uniprot/G7LEX1","tr|G7LEX1|G7LEX1_MEDTR")</f>
        <v>tr|G7LEX1|G7LEX1_MEDTR</v>
      </c>
      <c r="D2786" t="s">
        <v>4209</v>
      </c>
      <c r="E2786">
        <v>68.72</v>
      </c>
      <c r="F2786">
        <v>665</v>
      </c>
      <c r="G2786">
        <v>208</v>
      </c>
      <c r="H2786">
        <v>137</v>
      </c>
      <c r="I2786">
        <v>490</v>
      </c>
      <c r="J2786">
        <v>2073</v>
      </c>
      <c r="K2786">
        <v>1</v>
      </c>
      <c r="L2786">
        <v>424</v>
      </c>
      <c r="M2786">
        <v>1088</v>
      </c>
      <c r="N2786" t="s">
        <v>18</v>
      </c>
      <c r="O2786">
        <v>0</v>
      </c>
      <c r="P2786">
        <v>2152</v>
      </c>
    </row>
    <row r="2787" spans="1:16" x14ac:dyDescent="0.25">
      <c r="A2787" t="s">
        <v>4210</v>
      </c>
      <c r="B2787">
        <v>417</v>
      </c>
      <c r="C2787" s="3" t="str">
        <f>HYPERLINK("http://www.uniprot.org/uniprot/G7I9Q6","tr|G7I9Q6|G7I9Q6_MEDTR")</f>
        <v>tr|G7I9Q6|G7I9Q6_MEDTR</v>
      </c>
      <c r="D2787" t="s">
        <v>4211</v>
      </c>
      <c r="E2787">
        <v>97.14</v>
      </c>
      <c r="F2787">
        <v>140</v>
      </c>
      <c r="G2787">
        <v>4</v>
      </c>
      <c r="H2787">
        <v>2</v>
      </c>
      <c r="I2787">
        <v>1</v>
      </c>
      <c r="J2787">
        <v>414</v>
      </c>
      <c r="K2787">
        <v>1</v>
      </c>
      <c r="L2787">
        <v>1</v>
      </c>
      <c r="M2787">
        <v>140</v>
      </c>
      <c r="N2787" t="s">
        <v>18</v>
      </c>
      <c r="O2787" s="1">
        <v>5.2432399999999998E-71</v>
      </c>
      <c r="P2787">
        <v>694</v>
      </c>
    </row>
    <row r="2788" spans="1:16" x14ac:dyDescent="0.25">
      <c r="A2788" t="s">
        <v>4212</v>
      </c>
      <c r="B2788">
        <v>174</v>
      </c>
      <c r="C2788" s="3" t="str">
        <f>HYPERLINK("http://www.uniprot.org/uniprot/I1JBB6","tr|I1JBB6|I1JBB6_SOYBN")</f>
        <v>tr|I1JBB6|I1JBB6_SOYBN</v>
      </c>
      <c r="D2788" t="s">
        <v>28</v>
      </c>
      <c r="E2788">
        <v>81.81</v>
      </c>
      <c r="F2788">
        <v>33</v>
      </c>
      <c r="G2788">
        <v>6</v>
      </c>
      <c r="H2788">
        <v>0</v>
      </c>
      <c r="I2788">
        <v>70</v>
      </c>
      <c r="J2788">
        <v>168</v>
      </c>
      <c r="K2788">
        <v>1</v>
      </c>
      <c r="L2788">
        <v>291</v>
      </c>
      <c r="M2788">
        <v>323</v>
      </c>
      <c r="N2788" t="s">
        <v>18</v>
      </c>
      <c r="O2788" s="1">
        <v>5.3875800000000004E-7</v>
      </c>
      <c r="P2788">
        <v>142</v>
      </c>
    </row>
    <row r="2789" spans="1:16" x14ac:dyDescent="0.25">
      <c r="A2789" t="s">
        <v>4213</v>
      </c>
      <c r="B2789">
        <v>822</v>
      </c>
      <c r="C2789" s="3" t="str">
        <f>HYPERLINK("http://www.uniprot.org/uniprot/I3S946","tr|I3S946|I3S946_MEDTR")</f>
        <v>tr|I3S946|I3S946_MEDTR</v>
      </c>
      <c r="D2789" t="s">
        <v>22</v>
      </c>
      <c r="E2789">
        <v>90.84</v>
      </c>
      <c r="F2789">
        <v>273</v>
      </c>
      <c r="G2789">
        <v>25</v>
      </c>
      <c r="H2789">
        <v>0</v>
      </c>
      <c r="I2789">
        <v>1</v>
      </c>
      <c r="J2789">
        <v>819</v>
      </c>
      <c r="K2789">
        <v>1</v>
      </c>
      <c r="L2789">
        <v>1</v>
      </c>
      <c r="M2789">
        <v>273</v>
      </c>
      <c r="N2789" t="s">
        <v>18</v>
      </c>
      <c r="O2789" s="1">
        <v>3.74698E-146</v>
      </c>
      <c r="P2789">
        <v>1346</v>
      </c>
    </row>
    <row r="2790" spans="1:16" x14ac:dyDescent="0.25">
      <c r="A2790" t="s">
        <v>4214</v>
      </c>
      <c r="B2790">
        <v>903</v>
      </c>
      <c r="C2790" s="3" t="str">
        <f>HYPERLINK("http://www.uniprot.org/uniprot/B9RZE7","tr|B9RZE7|B9RZE7_RICCO")</f>
        <v>tr|B9RZE7|B9RZE7_RICCO</v>
      </c>
      <c r="D2790" t="s">
        <v>3870</v>
      </c>
      <c r="E2790">
        <v>27.43</v>
      </c>
      <c r="F2790">
        <v>164</v>
      </c>
      <c r="G2790">
        <v>119</v>
      </c>
      <c r="H2790">
        <v>6</v>
      </c>
      <c r="I2790">
        <v>10</v>
      </c>
      <c r="J2790">
        <v>483</v>
      </c>
      <c r="K2790">
        <v>1</v>
      </c>
      <c r="L2790">
        <v>117</v>
      </c>
      <c r="M2790">
        <v>268</v>
      </c>
      <c r="N2790" t="s">
        <v>18</v>
      </c>
      <c r="O2790" s="1">
        <v>9.6846000000000006E-8</v>
      </c>
      <c r="P2790">
        <v>153</v>
      </c>
    </row>
    <row r="2791" spans="1:16" x14ac:dyDescent="0.25">
      <c r="A2791" t="s">
        <v>4215</v>
      </c>
      <c r="B2791">
        <v>681</v>
      </c>
      <c r="C2791" s="3" t="str">
        <f>HYPERLINK("http://www.uniprot.org/uniprot/I1NCY9","tr|I1NCY9|I1NCY9_SOYBN")</f>
        <v>tr|I1NCY9|I1NCY9_SOYBN</v>
      </c>
      <c r="D2791" t="s">
        <v>99</v>
      </c>
      <c r="E2791">
        <v>67.55</v>
      </c>
      <c r="F2791">
        <v>225</v>
      </c>
      <c r="G2791">
        <v>73</v>
      </c>
      <c r="H2791">
        <v>1</v>
      </c>
      <c r="I2791">
        <v>1</v>
      </c>
      <c r="J2791">
        <v>672</v>
      </c>
      <c r="K2791">
        <v>1</v>
      </c>
      <c r="L2791">
        <v>283</v>
      </c>
      <c r="M2791">
        <v>506</v>
      </c>
      <c r="N2791" t="s">
        <v>18</v>
      </c>
      <c r="O2791" s="1">
        <v>2.66208E-87</v>
      </c>
      <c r="P2791">
        <v>837</v>
      </c>
    </row>
    <row r="2792" spans="1:16" x14ac:dyDescent="0.25">
      <c r="A2792" t="s">
        <v>4216</v>
      </c>
      <c r="B2792">
        <v>1143</v>
      </c>
      <c r="C2792" s="3" t="str">
        <f>HYPERLINK("http://www.uniprot.org/uniprot/C7FDI5","tr|C7FDI5|C7FDI5_SOYBN")</f>
        <v>tr|C7FDI5|C7FDI5_SOYBN</v>
      </c>
      <c r="D2792" t="s">
        <v>717</v>
      </c>
      <c r="E2792">
        <v>49.17</v>
      </c>
      <c r="F2792">
        <v>362</v>
      </c>
      <c r="G2792">
        <v>184</v>
      </c>
      <c r="H2792">
        <v>4</v>
      </c>
      <c r="I2792">
        <v>1</v>
      </c>
      <c r="J2792">
        <v>1074</v>
      </c>
      <c r="K2792">
        <v>1</v>
      </c>
      <c r="L2792">
        <v>704</v>
      </c>
      <c r="M2792">
        <v>1060</v>
      </c>
      <c r="N2792" t="s">
        <v>18</v>
      </c>
      <c r="O2792" s="1">
        <v>1.6335299999999999E-96</v>
      </c>
      <c r="P2792">
        <v>920</v>
      </c>
    </row>
    <row r="2793" spans="1:16" x14ac:dyDescent="0.25">
      <c r="A2793" t="s">
        <v>4217</v>
      </c>
      <c r="B2793">
        <v>777</v>
      </c>
      <c r="C2793" s="3" t="str">
        <f>HYPERLINK("http://www.uniprot.org/uniprot/G7I2H0","tr|G7I2H0|G7I2H0_MEDTR")</f>
        <v>tr|G7I2H0|G7I2H0_MEDTR</v>
      </c>
      <c r="D2793" t="s">
        <v>144</v>
      </c>
      <c r="E2793">
        <v>31.98</v>
      </c>
      <c r="F2793">
        <v>247</v>
      </c>
      <c r="G2793">
        <v>168</v>
      </c>
      <c r="H2793">
        <v>2</v>
      </c>
      <c r="I2793">
        <v>10</v>
      </c>
      <c r="J2793">
        <v>744</v>
      </c>
      <c r="K2793">
        <v>1</v>
      </c>
      <c r="L2793">
        <v>118</v>
      </c>
      <c r="M2793">
        <v>313</v>
      </c>
      <c r="N2793" t="s">
        <v>18</v>
      </c>
      <c r="O2793" s="1">
        <v>2.8573500000000002E-20</v>
      </c>
      <c r="P2793">
        <v>260</v>
      </c>
    </row>
    <row r="2794" spans="1:16" x14ac:dyDescent="0.25">
      <c r="A2794" t="s">
        <v>4218</v>
      </c>
      <c r="B2794">
        <v>318</v>
      </c>
      <c r="C2794" s="3" t="str">
        <f>HYPERLINK("http://www.uniprot.org/uniprot/K7M9P7","tr|K7M9P7|K7M9P7_SOYBN")</f>
        <v>tr|K7M9P7|K7M9P7_SOYBN</v>
      </c>
      <c r="D2794" t="s">
        <v>441</v>
      </c>
      <c r="E2794">
        <v>86.66</v>
      </c>
      <c r="F2794">
        <v>105</v>
      </c>
      <c r="G2794">
        <v>14</v>
      </c>
      <c r="H2794">
        <v>0</v>
      </c>
      <c r="I2794">
        <v>1</v>
      </c>
      <c r="J2794">
        <v>315</v>
      </c>
      <c r="K2794">
        <v>1</v>
      </c>
      <c r="L2794">
        <v>52</v>
      </c>
      <c r="M2794">
        <v>156</v>
      </c>
      <c r="N2794" t="s">
        <v>18</v>
      </c>
      <c r="O2794" s="1">
        <v>9.7264799999999992E-46</v>
      </c>
      <c r="P2794">
        <v>476</v>
      </c>
    </row>
    <row r="2795" spans="1:16" x14ac:dyDescent="0.25">
      <c r="A2795" t="s">
        <v>4219</v>
      </c>
      <c r="B2795">
        <v>1122</v>
      </c>
      <c r="C2795" s="3" t="str">
        <f>HYPERLINK("http://www.uniprot.org/uniprot/G7IMH9","tr|G7IMH9|G7IMH9_MEDTR")</f>
        <v>tr|G7IMH9|G7IMH9_MEDTR</v>
      </c>
      <c r="D2795" t="s">
        <v>4220</v>
      </c>
      <c r="E2795">
        <v>90.88</v>
      </c>
      <c r="F2795">
        <v>373</v>
      </c>
      <c r="G2795">
        <v>34</v>
      </c>
      <c r="H2795">
        <v>0</v>
      </c>
      <c r="I2795">
        <v>1</v>
      </c>
      <c r="J2795">
        <v>1119</v>
      </c>
      <c r="K2795">
        <v>1</v>
      </c>
      <c r="L2795">
        <v>1</v>
      </c>
      <c r="M2795">
        <v>373</v>
      </c>
      <c r="N2795" t="s">
        <v>18</v>
      </c>
      <c r="O2795">
        <v>0</v>
      </c>
      <c r="P2795">
        <v>1788</v>
      </c>
    </row>
    <row r="2796" spans="1:16" x14ac:dyDescent="0.25">
      <c r="A2796" t="s">
        <v>4221</v>
      </c>
      <c r="B2796">
        <v>468</v>
      </c>
      <c r="C2796" s="3" t="str">
        <f>HYPERLINK("http://www.uniprot.org/uniprot/I1JGF8","tr|I1JGF8|I1JGF8_SOYBN")</f>
        <v>tr|I1JGF8|I1JGF8_SOYBN</v>
      </c>
      <c r="D2796" t="s">
        <v>28</v>
      </c>
      <c r="E2796">
        <v>29.78</v>
      </c>
      <c r="F2796">
        <v>188</v>
      </c>
      <c r="G2796">
        <v>132</v>
      </c>
      <c r="H2796">
        <v>42</v>
      </c>
      <c r="I2796">
        <v>7</v>
      </c>
      <c r="J2796">
        <v>444</v>
      </c>
      <c r="K2796">
        <v>1</v>
      </c>
      <c r="L2796">
        <v>379</v>
      </c>
      <c r="M2796">
        <v>565</v>
      </c>
      <c r="N2796" t="s">
        <v>18</v>
      </c>
      <c r="O2796" s="1">
        <v>4.0119299999999998E-7</v>
      </c>
      <c r="P2796">
        <v>143</v>
      </c>
    </row>
    <row r="2797" spans="1:16" x14ac:dyDescent="0.25">
      <c r="A2797" t="s">
        <v>4222</v>
      </c>
      <c r="B2797">
        <v>1158</v>
      </c>
      <c r="C2797" s="3" t="str">
        <f>HYPERLINK("http://www.uniprot.org/uniprot/G7KEK1","tr|G7KEK1|G7KEK1_MEDTR")</f>
        <v>tr|G7KEK1|G7KEK1_MEDTR</v>
      </c>
      <c r="D2797" t="s">
        <v>780</v>
      </c>
      <c r="E2797">
        <v>81.64</v>
      </c>
      <c r="F2797">
        <v>376</v>
      </c>
      <c r="G2797">
        <v>69</v>
      </c>
      <c r="H2797">
        <v>3</v>
      </c>
      <c r="I2797">
        <v>1</v>
      </c>
      <c r="J2797">
        <v>1119</v>
      </c>
      <c r="K2797">
        <v>1</v>
      </c>
      <c r="L2797">
        <v>1</v>
      </c>
      <c r="M2797">
        <v>376</v>
      </c>
      <c r="N2797" t="s">
        <v>18</v>
      </c>
      <c r="O2797" s="1">
        <v>1.17098E-166</v>
      </c>
      <c r="P2797">
        <v>1525</v>
      </c>
    </row>
    <row r="2798" spans="1:16" x14ac:dyDescent="0.25">
      <c r="A2798" t="s">
        <v>4223</v>
      </c>
      <c r="B2798">
        <v>162</v>
      </c>
      <c r="C2798" s="3" t="str">
        <f>HYPERLINK("http://www.uniprot.org/uniprot/G7KBG8","tr|G7KBG8|G7KBG8_MEDTR")</f>
        <v>tr|G7KBG8|G7KBG8_MEDTR</v>
      </c>
      <c r="D2798" t="s">
        <v>4224</v>
      </c>
      <c r="E2798">
        <v>90.56</v>
      </c>
      <c r="F2798">
        <v>53</v>
      </c>
      <c r="G2798">
        <v>5</v>
      </c>
      <c r="H2798">
        <v>0</v>
      </c>
      <c r="I2798">
        <v>1</v>
      </c>
      <c r="J2798">
        <v>159</v>
      </c>
      <c r="K2798">
        <v>1</v>
      </c>
      <c r="L2798">
        <v>1</v>
      </c>
      <c r="M2798">
        <v>53</v>
      </c>
      <c r="N2798" t="s">
        <v>18</v>
      </c>
      <c r="O2798" s="1">
        <v>3.1698600000000001E-20</v>
      </c>
      <c r="P2798">
        <v>256</v>
      </c>
    </row>
    <row r="2799" spans="1:16" x14ac:dyDescent="0.25">
      <c r="A2799" t="s">
        <v>4225</v>
      </c>
      <c r="B2799">
        <v>165</v>
      </c>
      <c r="C2799" s="3" t="str">
        <f>HYPERLINK("http://www.uniprot.org/uniprot/I1K216","tr|I1K216|I1K216_SOYBN")</f>
        <v>tr|I1K216|I1K216_SOYBN</v>
      </c>
      <c r="D2799" t="s">
        <v>28</v>
      </c>
      <c r="E2799">
        <v>90.56</v>
      </c>
      <c r="F2799">
        <v>53</v>
      </c>
      <c r="G2799">
        <v>5</v>
      </c>
      <c r="H2799">
        <v>0</v>
      </c>
      <c r="I2799">
        <v>1</v>
      </c>
      <c r="J2799">
        <v>159</v>
      </c>
      <c r="K2799">
        <v>1</v>
      </c>
      <c r="L2799">
        <v>1</v>
      </c>
      <c r="M2799">
        <v>53</v>
      </c>
      <c r="N2799" t="s">
        <v>18</v>
      </c>
      <c r="O2799" s="1">
        <v>1.08572E-20</v>
      </c>
      <c r="P2799">
        <v>260</v>
      </c>
    </row>
    <row r="2800" spans="1:16" x14ac:dyDescent="0.25">
      <c r="A2800" t="s">
        <v>4226</v>
      </c>
      <c r="B2800">
        <v>726</v>
      </c>
      <c r="C2800" s="3" t="str">
        <f>HYPERLINK("http://www.uniprot.org/uniprot/G7KRK6","tr|G7KRK6|G7KRK6_MEDTR")</f>
        <v>tr|G7KRK6|G7KRK6_MEDTR</v>
      </c>
      <c r="D2800" t="s">
        <v>4227</v>
      </c>
      <c r="E2800">
        <v>57</v>
      </c>
      <c r="F2800">
        <v>207</v>
      </c>
      <c r="G2800">
        <v>89</v>
      </c>
      <c r="H2800">
        <v>3</v>
      </c>
      <c r="I2800">
        <v>112</v>
      </c>
      <c r="J2800">
        <v>723</v>
      </c>
      <c r="K2800">
        <v>1</v>
      </c>
      <c r="L2800">
        <v>71</v>
      </c>
      <c r="M2800">
        <v>276</v>
      </c>
      <c r="N2800" t="s">
        <v>18</v>
      </c>
      <c r="O2800" s="1">
        <v>7.3998799999999993E-49</v>
      </c>
      <c r="P2800">
        <v>506</v>
      </c>
    </row>
    <row r="2801" spans="1:16" x14ac:dyDescent="0.25">
      <c r="A2801" t="s">
        <v>4228</v>
      </c>
      <c r="B2801">
        <v>1236</v>
      </c>
      <c r="C2801" s="3" t="str">
        <f>HYPERLINK("http://www.uniprot.org/uniprot/G7KZI3","tr|G7KZI3|G7KZI3_MEDTR")</f>
        <v>tr|G7KZI3|G7KZI3_MEDTR</v>
      </c>
      <c r="D2801" t="s">
        <v>4229</v>
      </c>
      <c r="E2801">
        <v>85.64</v>
      </c>
      <c r="F2801">
        <v>411</v>
      </c>
      <c r="G2801">
        <v>59</v>
      </c>
      <c r="H2801">
        <v>1</v>
      </c>
      <c r="I2801">
        <v>1</v>
      </c>
      <c r="J2801">
        <v>1230</v>
      </c>
      <c r="K2801">
        <v>1</v>
      </c>
      <c r="L2801">
        <v>1</v>
      </c>
      <c r="M2801">
        <v>408</v>
      </c>
      <c r="N2801" t="s">
        <v>18</v>
      </c>
      <c r="O2801">
        <v>0</v>
      </c>
      <c r="P2801">
        <v>1768</v>
      </c>
    </row>
    <row r="2802" spans="1:16" x14ac:dyDescent="0.25">
      <c r="A2802" t="s">
        <v>4230</v>
      </c>
      <c r="B2802">
        <v>927</v>
      </c>
      <c r="C2802" s="3" t="str">
        <f>HYPERLINK("http://www.uniprot.org/uniprot/G7IEL0","tr|G7IEL0|G7IEL0_MEDTR")</f>
        <v>tr|G7IEL0|G7IEL0_MEDTR</v>
      </c>
      <c r="D2802" t="s">
        <v>4231</v>
      </c>
      <c r="E2802">
        <v>46.71</v>
      </c>
      <c r="F2802">
        <v>289</v>
      </c>
      <c r="G2802">
        <v>154</v>
      </c>
      <c r="H2802">
        <v>14</v>
      </c>
      <c r="I2802">
        <v>1</v>
      </c>
      <c r="J2802">
        <v>825</v>
      </c>
      <c r="K2802">
        <v>1</v>
      </c>
      <c r="L2802">
        <v>5</v>
      </c>
      <c r="M2802">
        <v>270</v>
      </c>
      <c r="N2802" t="s">
        <v>18</v>
      </c>
      <c r="O2802" s="1">
        <v>8.1522799999999997E-42</v>
      </c>
      <c r="P2802">
        <v>447</v>
      </c>
    </row>
    <row r="2803" spans="1:16" x14ac:dyDescent="0.25">
      <c r="A2803" t="s">
        <v>4232</v>
      </c>
      <c r="B2803">
        <v>1446</v>
      </c>
      <c r="C2803" s="3" t="str">
        <f>HYPERLINK("http://www.uniprot.org/uniprot/G7IC53","tr|G7IC53|G7IC53_MEDTR")</f>
        <v>tr|G7IC53|G7IC53_MEDTR</v>
      </c>
      <c r="D2803" t="s">
        <v>4233</v>
      </c>
      <c r="E2803">
        <v>83.47</v>
      </c>
      <c r="F2803">
        <v>484</v>
      </c>
      <c r="G2803">
        <v>80</v>
      </c>
      <c r="H2803">
        <v>3</v>
      </c>
      <c r="I2803">
        <v>1</v>
      </c>
      <c r="J2803">
        <v>1443</v>
      </c>
      <c r="K2803">
        <v>1</v>
      </c>
      <c r="L2803">
        <v>8</v>
      </c>
      <c r="M2803">
        <v>491</v>
      </c>
      <c r="N2803" t="s">
        <v>18</v>
      </c>
      <c r="O2803">
        <v>0</v>
      </c>
      <c r="P2803">
        <v>2070</v>
      </c>
    </row>
    <row r="2804" spans="1:16" x14ac:dyDescent="0.25">
      <c r="A2804" t="s">
        <v>4234</v>
      </c>
      <c r="B2804">
        <v>1815</v>
      </c>
      <c r="C2804" s="3" t="str">
        <f>HYPERLINK("http://www.uniprot.org/uniprot/Q7M1W1","tr|Q7M1W1|Q7M1W1_SOYBN")</f>
        <v>tr|Q7M1W1|Q7M1W1_SOYBN</v>
      </c>
      <c r="D2804" t="s">
        <v>4235</v>
      </c>
      <c r="E2804">
        <v>58.92</v>
      </c>
      <c r="F2804">
        <v>224</v>
      </c>
      <c r="G2804">
        <v>92</v>
      </c>
      <c r="H2804">
        <v>6</v>
      </c>
      <c r="I2804">
        <v>401</v>
      </c>
      <c r="J2804">
        <v>1054</v>
      </c>
      <c r="K2804">
        <v>2</v>
      </c>
      <c r="L2804">
        <v>2</v>
      </c>
      <c r="M2804">
        <v>203</v>
      </c>
      <c r="N2804" t="s">
        <v>18</v>
      </c>
      <c r="O2804" s="1">
        <v>2.7964299999999998E-65</v>
      </c>
      <c r="P2804">
        <v>653</v>
      </c>
    </row>
    <row r="2805" spans="1:16" x14ac:dyDescent="0.25">
      <c r="A2805" t="s">
        <v>4236</v>
      </c>
      <c r="B2805">
        <v>1263</v>
      </c>
      <c r="C2805" s="3" t="str">
        <f>HYPERLINK("http://www.uniprot.org/uniprot/I3SPF4","tr|I3SPF4|I3SPF4_MEDTR")</f>
        <v>tr|I3SPF4|I3SPF4_MEDTR</v>
      </c>
      <c r="D2805" t="s">
        <v>22</v>
      </c>
      <c r="E2805">
        <v>90.99</v>
      </c>
      <c r="F2805">
        <v>422</v>
      </c>
      <c r="G2805">
        <v>38</v>
      </c>
      <c r="H2805">
        <v>2</v>
      </c>
      <c r="I2805">
        <v>1</v>
      </c>
      <c r="J2805">
        <v>1260</v>
      </c>
      <c r="K2805">
        <v>1</v>
      </c>
      <c r="L2805">
        <v>1</v>
      </c>
      <c r="M2805">
        <v>421</v>
      </c>
      <c r="N2805" t="s">
        <v>18</v>
      </c>
      <c r="O2805">
        <v>0</v>
      </c>
      <c r="P2805">
        <v>2082</v>
      </c>
    </row>
    <row r="2806" spans="1:16" x14ac:dyDescent="0.25">
      <c r="A2806" t="s">
        <v>4237</v>
      </c>
      <c r="B2806">
        <v>1164</v>
      </c>
      <c r="C2806" s="3" t="str">
        <f>HYPERLINK("http://www.uniprot.org/uniprot/K7KM38","tr|K7KM38|K7KM38_SOYBN")</f>
        <v>tr|K7KM38|K7KM38_SOYBN</v>
      </c>
      <c r="D2806" t="s">
        <v>28</v>
      </c>
      <c r="E2806">
        <v>68.83</v>
      </c>
      <c r="F2806">
        <v>369</v>
      </c>
      <c r="G2806">
        <v>115</v>
      </c>
      <c r="H2806">
        <v>1</v>
      </c>
      <c r="I2806">
        <v>43</v>
      </c>
      <c r="J2806">
        <v>1146</v>
      </c>
      <c r="K2806">
        <v>1</v>
      </c>
      <c r="L2806">
        <v>50</v>
      </c>
      <c r="M2806">
        <v>417</v>
      </c>
      <c r="N2806" t="s">
        <v>18</v>
      </c>
      <c r="O2806" s="1">
        <v>3.2305099999999998E-148</v>
      </c>
      <c r="P2806">
        <v>1366</v>
      </c>
    </row>
    <row r="2807" spans="1:16" x14ac:dyDescent="0.25">
      <c r="A2807" t="s">
        <v>4238</v>
      </c>
      <c r="B2807">
        <v>1833</v>
      </c>
      <c r="C2807" s="3" t="str">
        <f>HYPERLINK("http://www.uniprot.org/uniprot/I1LLY6","tr|I1LLY6|I1LLY6_SOYBN")</f>
        <v>tr|I1LLY6|I1LLY6_SOYBN</v>
      </c>
      <c r="D2807" t="s">
        <v>28</v>
      </c>
      <c r="E2807">
        <v>73.97</v>
      </c>
      <c r="F2807">
        <v>611</v>
      </c>
      <c r="G2807">
        <v>159</v>
      </c>
      <c r="H2807">
        <v>1</v>
      </c>
      <c r="I2807">
        <v>1</v>
      </c>
      <c r="J2807">
        <v>1830</v>
      </c>
      <c r="K2807">
        <v>1</v>
      </c>
      <c r="L2807">
        <v>1</v>
      </c>
      <c r="M2807">
        <v>565</v>
      </c>
      <c r="N2807" t="s">
        <v>18</v>
      </c>
      <c r="O2807">
        <v>0</v>
      </c>
      <c r="P2807">
        <v>2167</v>
      </c>
    </row>
    <row r="2808" spans="1:16" x14ac:dyDescent="0.25">
      <c r="A2808" t="s">
        <v>4239</v>
      </c>
      <c r="B2808">
        <v>501</v>
      </c>
      <c r="C2808" s="3" t="str">
        <f>HYPERLINK("http://www.uniprot.org/uniprot/K7LA64","tr|K7LA64|K7LA64_SOYBN")</f>
        <v>tr|K7LA64|K7LA64_SOYBN</v>
      </c>
      <c r="D2808" t="s">
        <v>28</v>
      </c>
      <c r="E2808">
        <v>72.5</v>
      </c>
      <c r="F2808">
        <v>40</v>
      </c>
      <c r="G2808">
        <v>11</v>
      </c>
      <c r="H2808">
        <v>1</v>
      </c>
      <c r="I2808">
        <v>10</v>
      </c>
      <c r="J2808">
        <v>126</v>
      </c>
      <c r="K2808">
        <v>1</v>
      </c>
      <c r="L2808">
        <v>2</v>
      </c>
      <c r="M2808">
        <v>41</v>
      </c>
      <c r="N2808" t="s">
        <v>18</v>
      </c>
      <c r="O2808" s="1">
        <v>4.02912E-7</v>
      </c>
      <c r="P2808">
        <v>143</v>
      </c>
    </row>
    <row r="2809" spans="1:16" x14ac:dyDescent="0.25">
      <c r="A2809" t="s">
        <v>4240</v>
      </c>
      <c r="B2809">
        <v>525</v>
      </c>
      <c r="C2809" s="3" t="str">
        <f>HYPERLINK("http://www.uniprot.org/uniprot/I1K6H0","tr|I1K6H0|I1K6H0_SOYBN")</f>
        <v>tr|I1K6H0|I1K6H0_SOYBN</v>
      </c>
      <c r="D2809" t="s">
        <v>117</v>
      </c>
      <c r="E2809">
        <v>79.31</v>
      </c>
      <c r="F2809">
        <v>174</v>
      </c>
      <c r="G2809">
        <v>36</v>
      </c>
      <c r="H2809">
        <v>0</v>
      </c>
      <c r="I2809">
        <v>1</v>
      </c>
      <c r="J2809">
        <v>522</v>
      </c>
      <c r="K2809">
        <v>1</v>
      </c>
      <c r="L2809">
        <v>10</v>
      </c>
      <c r="M2809">
        <v>183</v>
      </c>
      <c r="N2809" t="s">
        <v>18</v>
      </c>
      <c r="O2809" s="1">
        <v>2.3630200000000001E-76</v>
      </c>
      <c r="P2809">
        <v>740</v>
      </c>
    </row>
    <row r="2810" spans="1:16" x14ac:dyDescent="0.25">
      <c r="A2810" t="s">
        <v>4241</v>
      </c>
      <c r="B2810">
        <v>1635</v>
      </c>
      <c r="C2810" s="3" t="str">
        <f>HYPERLINK("http://www.uniprot.org/uniprot/G7LAH3","tr|G7LAH3|G7LAH3_MEDTR")</f>
        <v>tr|G7LAH3|G7LAH3_MEDTR</v>
      </c>
      <c r="D2810" t="s">
        <v>4242</v>
      </c>
      <c r="E2810">
        <v>93.91</v>
      </c>
      <c r="F2810">
        <v>460</v>
      </c>
      <c r="G2810">
        <v>28</v>
      </c>
      <c r="H2810">
        <v>0</v>
      </c>
      <c r="I2810">
        <v>253</v>
      </c>
      <c r="J2810">
        <v>1632</v>
      </c>
      <c r="K2810">
        <v>1</v>
      </c>
      <c r="L2810">
        <v>35</v>
      </c>
      <c r="M2810">
        <v>494</v>
      </c>
      <c r="N2810" t="s">
        <v>18</v>
      </c>
      <c r="O2810">
        <v>0</v>
      </c>
      <c r="P2810">
        <v>2311</v>
      </c>
    </row>
    <row r="2811" spans="1:16" x14ac:dyDescent="0.25">
      <c r="A2811" t="s">
        <v>4243</v>
      </c>
      <c r="B2811">
        <v>3174</v>
      </c>
      <c r="C2811" s="3" t="str">
        <f>HYPERLINK("http://www.uniprot.org/uniprot/G7J146","tr|G7J146|G7J146_MEDTR")</f>
        <v>tr|G7J146|G7J146_MEDTR</v>
      </c>
      <c r="D2811" t="s">
        <v>4244</v>
      </c>
      <c r="E2811">
        <v>68.5</v>
      </c>
      <c r="F2811">
        <v>1067</v>
      </c>
      <c r="G2811">
        <v>336</v>
      </c>
      <c r="H2811">
        <v>29</v>
      </c>
      <c r="I2811">
        <v>58</v>
      </c>
      <c r="J2811">
        <v>3171</v>
      </c>
      <c r="K2811">
        <v>1</v>
      </c>
      <c r="L2811">
        <v>26</v>
      </c>
      <c r="M2811">
        <v>1058</v>
      </c>
      <c r="N2811" t="s">
        <v>18</v>
      </c>
      <c r="O2811">
        <v>0</v>
      </c>
      <c r="P2811">
        <v>3556</v>
      </c>
    </row>
    <row r="2812" spans="1:16" x14ac:dyDescent="0.25">
      <c r="A2812" t="s">
        <v>4245</v>
      </c>
      <c r="B2812">
        <v>2001</v>
      </c>
      <c r="C2812" s="3" t="str">
        <f>HYPERLINK("http://www.uniprot.org/uniprot/G7JEG7","tr|G7JEG7|G7JEG7_MEDTR")</f>
        <v>tr|G7JEG7|G7JEG7_MEDTR</v>
      </c>
      <c r="D2812" t="s">
        <v>4246</v>
      </c>
      <c r="E2812">
        <v>82.4</v>
      </c>
      <c r="F2812">
        <v>432</v>
      </c>
      <c r="G2812">
        <v>76</v>
      </c>
      <c r="H2812">
        <v>0</v>
      </c>
      <c r="I2812">
        <v>1</v>
      </c>
      <c r="J2812">
        <v>1296</v>
      </c>
      <c r="K2812">
        <v>1</v>
      </c>
      <c r="L2812">
        <v>280</v>
      </c>
      <c r="M2812">
        <v>711</v>
      </c>
      <c r="N2812" t="s">
        <v>18</v>
      </c>
      <c r="O2812">
        <v>0</v>
      </c>
      <c r="P2812">
        <v>1896</v>
      </c>
    </row>
    <row r="2813" spans="1:16" x14ac:dyDescent="0.25">
      <c r="A2813" t="s">
        <v>4247</v>
      </c>
      <c r="B2813">
        <v>1347</v>
      </c>
      <c r="C2813" s="3" t="str">
        <f>HYPERLINK("http://www.uniprot.org/uniprot/G8A053","tr|G8A053|G8A053_MEDTR")</f>
        <v>tr|G8A053|G8A053_MEDTR</v>
      </c>
      <c r="D2813" t="s">
        <v>4248</v>
      </c>
      <c r="E2813">
        <v>70.430000000000007</v>
      </c>
      <c r="F2813">
        <v>433</v>
      </c>
      <c r="G2813">
        <v>128</v>
      </c>
      <c r="H2813">
        <v>5</v>
      </c>
      <c r="I2813">
        <v>61</v>
      </c>
      <c r="J2813">
        <v>1344</v>
      </c>
      <c r="K2813">
        <v>1</v>
      </c>
      <c r="L2813">
        <v>24</v>
      </c>
      <c r="M2813">
        <v>454</v>
      </c>
      <c r="N2813" t="s">
        <v>18</v>
      </c>
      <c r="O2813" s="1">
        <v>2.8285299999999998E-170</v>
      </c>
      <c r="P2813">
        <v>1557</v>
      </c>
    </row>
    <row r="2814" spans="1:16" x14ac:dyDescent="0.25">
      <c r="A2814" t="s">
        <v>4249</v>
      </c>
      <c r="B2814">
        <v>180</v>
      </c>
      <c r="C2814" s="3" t="str">
        <f>HYPERLINK("http://www.uniprot.org/uniprot/G7LEW9","tr|G7LEW9|G7LEW9_MEDTR")</f>
        <v>tr|G7LEW9|G7LEW9_MEDTR</v>
      </c>
      <c r="D2814" t="s">
        <v>4250</v>
      </c>
      <c r="E2814">
        <v>63.26</v>
      </c>
      <c r="F2814">
        <v>49</v>
      </c>
      <c r="G2814">
        <v>18</v>
      </c>
      <c r="H2814">
        <v>3</v>
      </c>
      <c r="I2814">
        <v>40</v>
      </c>
      <c r="J2814">
        <v>177</v>
      </c>
      <c r="K2814">
        <v>1</v>
      </c>
      <c r="L2814">
        <v>92</v>
      </c>
      <c r="M2814">
        <v>140</v>
      </c>
      <c r="N2814" t="s">
        <v>18</v>
      </c>
      <c r="O2814" s="1">
        <v>3.1365899999999999E-7</v>
      </c>
      <c r="P2814">
        <v>144</v>
      </c>
    </row>
    <row r="2815" spans="1:16" x14ac:dyDescent="0.25">
      <c r="A2815" t="s">
        <v>4251</v>
      </c>
      <c r="B2815">
        <v>1356</v>
      </c>
      <c r="C2815" s="3" t="str">
        <f>HYPERLINK("http://www.uniprot.org/uniprot/G7L2Z5","tr|G7L2Z5|G7L2Z5_MEDTR")</f>
        <v>tr|G7L2Z5|G7L2Z5_MEDTR</v>
      </c>
      <c r="D2815" t="s">
        <v>4252</v>
      </c>
      <c r="E2815">
        <v>56.86</v>
      </c>
      <c r="F2815">
        <v>459</v>
      </c>
      <c r="G2815">
        <v>198</v>
      </c>
      <c r="H2815">
        <v>12</v>
      </c>
      <c r="I2815">
        <v>10</v>
      </c>
      <c r="J2815">
        <v>1350</v>
      </c>
      <c r="K2815">
        <v>1</v>
      </c>
      <c r="L2815">
        <v>37</v>
      </c>
      <c r="M2815">
        <v>488</v>
      </c>
      <c r="N2815" t="s">
        <v>18</v>
      </c>
      <c r="O2815" s="1">
        <v>4.1636700000000002E-137</v>
      </c>
      <c r="P2815">
        <v>1271</v>
      </c>
    </row>
    <row r="2816" spans="1:16" x14ac:dyDescent="0.25">
      <c r="A2816" t="s">
        <v>4253</v>
      </c>
      <c r="B2816">
        <v>408</v>
      </c>
      <c r="C2816" s="3" t="str">
        <f>HYPERLINK("http://www.uniprot.org/uniprot/B7FMD8","tr|B7FMD8|B7FMD8_MEDTR")</f>
        <v>tr|B7FMD8|B7FMD8_MEDTR</v>
      </c>
      <c r="D2816" t="s">
        <v>4254</v>
      </c>
      <c r="E2816">
        <v>65.41</v>
      </c>
      <c r="F2816">
        <v>133</v>
      </c>
      <c r="G2816">
        <v>46</v>
      </c>
      <c r="H2816">
        <v>0</v>
      </c>
      <c r="I2816">
        <v>1</v>
      </c>
      <c r="J2816">
        <v>399</v>
      </c>
      <c r="K2816">
        <v>1</v>
      </c>
      <c r="L2816">
        <v>1</v>
      </c>
      <c r="M2816">
        <v>128</v>
      </c>
      <c r="N2816" t="s">
        <v>18</v>
      </c>
      <c r="O2816" s="1">
        <v>1.7860800000000001E-39</v>
      </c>
      <c r="P2816">
        <v>422</v>
      </c>
    </row>
    <row r="2817" spans="1:16" x14ac:dyDescent="0.25">
      <c r="A2817" t="s">
        <v>4255</v>
      </c>
      <c r="B2817">
        <v>1602</v>
      </c>
      <c r="C2817" s="3" t="str">
        <f>HYPERLINK("http://www.uniprot.org/uniprot/G7I2H0","tr|G7I2H0|G7I2H0_MEDTR")</f>
        <v>tr|G7I2H0|G7I2H0_MEDTR</v>
      </c>
      <c r="D2817" t="s">
        <v>144</v>
      </c>
      <c r="E2817">
        <v>35.03</v>
      </c>
      <c r="F2817">
        <v>314</v>
      </c>
      <c r="G2817">
        <v>204</v>
      </c>
      <c r="H2817">
        <v>4</v>
      </c>
      <c r="I2817">
        <v>184</v>
      </c>
      <c r="J2817">
        <v>1113</v>
      </c>
      <c r="K2817">
        <v>1</v>
      </c>
      <c r="L2817">
        <v>30</v>
      </c>
      <c r="M2817">
        <v>313</v>
      </c>
      <c r="N2817" t="s">
        <v>18</v>
      </c>
      <c r="O2817" s="1">
        <v>5.1795800000000002E-36</v>
      </c>
      <c r="P2817">
        <v>400</v>
      </c>
    </row>
    <row r="2818" spans="1:16" x14ac:dyDescent="0.25">
      <c r="A2818" t="s">
        <v>4256</v>
      </c>
      <c r="B2818">
        <v>681</v>
      </c>
      <c r="C2818" s="3" t="str">
        <f>HYPERLINK("http://www.uniprot.org/uniprot/I1NCY9","tr|I1NCY9|I1NCY9_SOYBN")</f>
        <v>tr|I1NCY9|I1NCY9_SOYBN</v>
      </c>
      <c r="D2818" t="s">
        <v>99</v>
      </c>
      <c r="E2818">
        <v>66.66</v>
      </c>
      <c r="F2818">
        <v>225</v>
      </c>
      <c r="G2818">
        <v>75</v>
      </c>
      <c r="H2818">
        <v>1</v>
      </c>
      <c r="I2818">
        <v>1</v>
      </c>
      <c r="J2818">
        <v>672</v>
      </c>
      <c r="K2818">
        <v>1</v>
      </c>
      <c r="L2818">
        <v>283</v>
      </c>
      <c r="M2818">
        <v>506</v>
      </c>
      <c r="N2818" t="s">
        <v>18</v>
      </c>
      <c r="O2818" s="1">
        <v>2.2535899999999999E-86</v>
      </c>
      <c r="P2818">
        <v>829</v>
      </c>
    </row>
    <row r="2819" spans="1:16" x14ac:dyDescent="0.25">
      <c r="A2819" t="s">
        <v>4257</v>
      </c>
      <c r="B2819">
        <v>915</v>
      </c>
      <c r="C2819" s="3" t="str">
        <f>HYPERLINK("http://www.uniprot.org/uniprot/I3T3T7","tr|I3T3T7|I3T3T7_MEDTR")</f>
        <v>tr|I3T3T7|I3T3T7_MEDTR</v>
      </c>
      <c r="D2819" t="s">
        <v>4258</v>
      </c>
      <c r="E2819">
        <v>57.14</v>
      </c>
      <c r="F2819">
        <v>196</v>
      </c>
      <c r="G2819">
        <v>84</v>
      </c>
      <c r="H2819">
        <v>32</v>
      </c>
      <c r="I2819">
        <v>421</v>
      </c>
      <c r="J2819">
        <v>912</v>
      </c>
      <c r="K2819">
        <v>1</v>
      </c>
      <c r="L2819">
        <v>22</v>
      </c>
      <c r="M2819">
        <v>215</v>
      </c>
      <c r="N2819" t="s">
        <v>18</v>
      </c>
      <c r="O2819" s="1">
        <v>3.0153E-49</v>
      </c>
      <c r="P2819">
        <v>511</v>
      </c>
    </row>
    <row r="2820" spans="1:16" x14ac:dyDescent="0.25">
      <c r="A2820" t="s">
        <v>4259</v>
      </c>
      <c r="B2820">
        <v>465</v>
      </c>
      <c r="C2820" s="3" t="str">
        <f>HYPERLINK("http://www.uniprot.org/uniprot/K7ME10","tr|K7ME10|K7ME10_SOYBN")</f>
        <v>tr|K7ME10|K7ME10_SOYBN</v>
      </c>
      <c r="D2820" t="s">
        <v>28</v>
      </c>
      <c r="E2820">
        <v>48.02</v>
      </c>
      <c r="F2820">
        <v>152</v>
      </c>
      <c r="G2820">
        <v>79</v>
      </c>
      <c r="H2820">
        <v>1</v>
      </c>
      <c r="I2820">
        <v>10</v>
      </c>
      <c r="J2820">
        <v>462</v>
      </c>
      <c r="K2820">
        <v>1</v>
      </c>
      <c r="L2820">
        <v>38</v>
      </c>
      <c r="M2820">
        <v>177</v>
      </c>
      <c r="N2820" t="s">
        <v>18</v>
      </c>
      <c r="O2820" s="1">
        <v>5.7816300000000001E-30</v>
      </c>
      <c r="P2820">
        <v>340</v>
      </c>
    </row>
    <row r="2821" spans="1:16" x14ac:dyDescent="0.25">
      <c r="A2821" t="s">
        <v>4260</v>
      </c>
      <c r="B2821">
        <v>1842</v>
      </c>
      <c r="C2821" s="3" t="str">
        <f>HYPERLINK("http://www.uniprot.org/uniprot/G7ILA2","tr|G7ILA2|G7ILA2_MEDTR")</f>
        <v>tr|G7ILA2|G7ILA2_MEDTR</v>
      </c>
      <c r="D2821" t="s">
        <v>4261</v>
      </c>
      <c r="E2821">
        <v>86.21</v>
      </c>
      <c r="F2821">
        <v>631</v>
      </c>
      <c r="G2821">
        <v>87</v>
      </c>
      <c r="H2821">
        <v>18</v>
      </c>
      <c r="I2821">
        <v>1</v>
      </c>
      <c r="J2821">
        <v>1839</v>
      </c>
      <c r="K2821">
        <v>1</v>
      </c>
      <c r="L2821">
        <v>1</v>
      </c>
      <c r="M2821">
        <v>631</v>
      </c>
      <c r="N2821" t="s">
        <v>18</v>
      </c>
      <c r="O2821">
        <v>0</v>
      </c>
      <c r="P2821">
        <v>2751</v>
      </c>
    </row>
    <row r="2822" spans="1:16" x14ac:dyDescent="0.25">
      <c r="A2822" t="s">
        <v>4262</v>
      </c>
      <c r="B2822">
        <v>474</v>
      </c>
      <c r="C2822" s="3" t="str">
        <f>HYPERLINK("http://www.uniprot.org/uniprot/Q0KKQ4","tr|Q0KKQ4|Q0KKQ4_PEA")</f>
        <v>tr|Q0KKQ4|Q0KKQ4_PEA</v>
      </c>
      <c r="D2822" t="s">
        <v>4263</v>
      </c>
      <c r="E2822">
        <v>78.87</v>
      </c>
      <c r="F2822">
        <v>142</v>
      </c>
      <c r="G2822">
        <v>30</v>
      </c>
      <c r="H2822">
        <v>0</v>
      </c>
      <c r="I2822">
        <v>1</v>
      </c>
      <c r="J2822">
        <v>426</v>
      </c>
      <c r="K2822">
        <v>1</v>
      </c>
      <c r="L2822">
        <v>1</v>
      </c>
      <c r="M2822">
        <v>140</v>
      </c>
      <c r="N2822" t="s">
        <v>18</v>
      </c>
      <c r="O2822" s="1">
        <v>3.7853100000000001E-58</v>
      </c>
      <c r="P2822">
        <v>583</v>
      </c>
    </row>
    <row r="2823" spans="1:16" x14ac:dyDescent="0.25">
      <c r="A2823" t="s">
        <v>4264</v>
      </c>
      <c r="B2823">
        <v>441</v>
      </c>
      <c r="C2823" s="3" t="str">
        <f>HYPERLINK("http://www.uniprot.org/uniprot/K7KY74","tr|K7KY74|K7KY74_SOYBN")</f>
        <v>tr|K7KY74|K7KY74_SOYBN</v>
      </c>
      <c r="D2823" t="s">
        <v>28</v>
      </c>
      <c r="E2823">
        <v>66.92</v>
      </c>
      <c r="F2823">
        <v>127</v>
      </c>
      <c r="G2823">
        <v>42</v>
      </c>
      <c r="H2823">
        <v>5</v>
      </c>
      <c r="I2823">
        <v>1</v>
      </c>
      <c r="J2823">
        <v>366</v>
      </c>
      <c r="K2823">
        <v>1</v>
      </c>
      <c r="L2823">
        <v>183</v>
      </c>
      <c r="M2823">
        <v>309</v>
      </c>
      <c r="N2823" t="s">
        <v>18</v>
      </c>
      <c r="O2823" s="1">
        <v>2.52227E-41</v>
      </c>
      <c r="P2823">
        <v>438</v>
      </c>
    </row>
    <row r="2824" spans="1:16" x14ac:dyDescent="0.25">
      <c r="A2824" t="s">
        <v>4265</v>
      </c>
      <c r="B2824">
        <v>1434</v>
      </c>
      <c r="C2824" s="3" t="str">
        <f>HYPERLINK("http://www.uniprot.org/uniprot/G7KBR9","tr|G7KBR9|G7KBR9_MEDTR")</f>
        <v>tr|G7KBR9|G7KBR9_MEDTR</v>
      </c>
      <c r="D2824" t="s">
        <v>4266</v>
      </c>
      <c r="E2824">
        <v>64.97</v>
      </c>
      <c r="F2824">
        <v>434</v>
      </c>
      <c r="G2824">
        <v>152</v>
      </c>
      <c r="H2824">
        <v>4</v>
      </c>
      <c r="I2824">
        <v>67</v>
      </c>
      <c r="J2824">
        <v>1356</v>
      </c>
      <c r="K2824">
        <v>1</v>
      </c>
      <c r="L2824">
        <v>909</v>
      </c>
      <c r="M2824">
        <v>1339</v>
      </c>
      <c r="N2824" t="s">
        <v>18</v>
      </c>
      <c r="O2824" s="1">
        <v>6.4400199999999999E-152</v>
      </c>
      <c r="P2824">
        <v>1399</v>
      </c>
    </row>
    <row r="2825" spans="1:16" x14ac:dyDescent="0.25">
      <c r="A2825" t="s">
        <v>4267</v>
      </c>
      <c r="B2825">
        <v>1143</v>
      </c>
      <c r="C2825" s="3" t="str">
        <f>HYPERLINK("http://www.uniprot.org/uniprot/G7KBG8","tr|G7KBG8|G7KBG8_MEDTR")</f>
        <v>tr|G7KBG8|G7KBG8_MEDTR</v>
      </c>
      <c r="D2825" t="s">
        <v>4224</v>
      </c>
      <c r="E2825">
        <v>84.81</v>
      </c>
      <c r="F2825">
        <v>349</v>
      </c>
      <c r="G2825">
        <v>53</v>
      </c>
      <c r="H2825">
        <v>4</v>
      </c>
      <c r="I2825">
        <v>106</v>
      </c>
      <c r="J2825">
        <v>1140</v>
      </c>
      <c r="K2825">
        <v>1</v>
      </c>
      <c r="L2825">
        <v>85</v>
      </c>
      <c r="M2825">
        <v>431</v>
      </c>
      <c r="N2825" t="s">
        <v>18</v>
      </c>
      <c r="O2825" s="1">
        <v>2.01281E-167</v>
      </c>
      <c r="P2825">
        <v>1524</v>
      </c>
    </row>
    <row r="2826" spans="1:16" x14ac:dyDescent="0.25">
      <c r="A2826" t="s">
        <v>4268</v>
      </c>
      <c r="B2826">
        <v>738</v>
      </c>
      <c r="C2826" s="3" t="str">
        <f>HYPERLINK("http://www.uniprot.org/uniprot/I1J7P4","tr|I1J7P4|I1J7P4_SOYBN")</f>
        <v>tr|I1J7P4|I1J7P4_SOYBN</v>
      </c>
      <c r="D2826" t="s">
        <v>28</v>
      </c>
      <c r="E2826">
        <v>66.930000000000007</v>
      </c>
      <c r="F2826">
        <v>245</v>
      </c>
      <c r="G2826">
        <v>81</v>
      </c>
      <c r="H2826">
        <v>0</v>
      </c>
      <c r="I2826">
        <v>1</v>
      </c>
      <c r="J2826">
        <v>735</v>
      </c>
      <c r="K2826">
        <v>1</v>
      </c>
      <c r="L2826">
        <v>171</v>
      </c>
      <c r="M2826">
        <v>415</v>
      </c>
      <c r="N2826" t="s">
        <v>18</v>
      </c>
      <c r="O2826" s="1">
        <v>1.9045300000000001E-92</v>
      </c>
      <c r="P2826">
        <v>882</v>
      </c>
    </row>
    <row r="2827" spans="1:16" x14ac:dyDescent="0.25">
      <c r="A2827" t="s">
        <v>4269</v>
      </c>
      <c r="B2827">
        <v>504</v>
      </c>
      <c r="C2827" s="3" t="str">
        <f>HYPERLINK("http://www.uniprot.org/uniprot/G7KRK5","tr|G7KRK5|G7KRK5_MEDTR")</f>
        <v>tr|G7KRK5|G7KRK5_MEDTR</v>
      </c>
      <c r="D2827" t="s">
        <v>4270</v>
      </c>
      <c r="E2827">
        <v>79.53</v>
      </c>
      <c r="F2827">
        <v>171</v>
      </c>
      <c r="G2827">
        <v>35</v>
      </c>
      <c r="H2827">
        <v>4</v>
      </c>
      <c r="I2827">
        <v>1</v>
      </c>
      <c r="J2827">
        <v>501</v>
      </c>
      <c r="K2827">
        <v>1</v>
      </c>
      <c r="L2827">
        <v>1</v>
      </c>
      <c r="M2827">
        <v>170</v>
      </c>
      <c r="N2827" t="s">
        <v>18</v>
      </c>
      <c r="O2827" s="1">
        <v>6.0700400000000004E-72</v>
      </c>
      <c r="P2827">
        <v>702</v>
      </c>
    </row>
    <row r="2828" spans="1:16" x14ac:dyDescent="0.25">
      <c r="A2828" t="s">
        <v>4271</v>
      </c>
      <c r="B2828">
        <v>1248</v>
      </c>
      <c r="C2828" s="3" t="str">
        <f>HYPERLINK("http://www.uniprot.org/uniprot/G7KZI9","tr|G7KZI9|G7KZI9_MEDTR")</f>
        <v>tr|G7KZI9|G7KZI9_MEDTR</v>
      </c>
      <c r="D2828" t="s">
        <v>4272</v>
      </c>
      <c r="E2828">
        <v>89.18</v>
      </c>
      <c r="F2828">
        <v>416</v>
      </c>
      <c r="G2828">
        <v>45</v>
      </c>
      <c r="H2828">
        <v>1</v>
      </c>
      <c r="I2828">
        <v>1</v>
      </c>
      <c r="J2828">
        <v>1245</v>
      </c>
      <c r="K2828">
        <v>1</v>
      </c>
      <c r="L2828">
        <v>1</v>
      </c>
      <c r="M2828">
        <v>416</v>
      </c>
      <c r="N2828" t="s">
        <v>18</v>
      </c>
      <c r="O2828">
        <v>0</v>
      </c>
      <c r="P2828">
        <v>1996</v>
      </c>
    </row>
    <row r="2829" spans="1:16" x14ac:dyDescent="0.25">
      <c r="A2829" t="s">
        <v>4273</v>
      </c>
      <c r="B2829">
        <v>558</v>
      </c>
      <c r="C2829" s="3" t="str">
        <f>HYPERLINK("http://www.uniprot.org/uniprot/G7IEK8","tr|G7IEK8|G7IEK8_MEDTR")</f>
        <v>tr|G7IEK8|G7IEK8_MEDTR</v>
      </c>
      <c r="D2829" t="s">
        <v>4274</v>
      </c>
      <c r="E2829">
        <v>75.3</v>
      </c>
      <c r="F2829">
        <v>166</v>
      </c>
      <c r="G2829">
        <v>41</v>
      </c>
      <c r="H2829">
        <v>1</v>
      </c>
      <c r="I2829">
        <v>61</v>
      </c>
      <c r="J2829">
        <v>555</v>
      </c>
      <c r="K2829">
        <v>1</v>
      </c>
      <c r="L2829">
        <v>19</v>
      </c>
      <c r="M2829">
        <v>180</v>
      </c>
      <c r="N2829" t="s">
        <v>18</v>
      </c>
      <c r="O2829" s="1">
        <v>4.7723199999999999E-65</v>
      </c>
      <c r="P2829">
        <v>643</v>
      </c>
    </row>
    <row r="2830" spans="1:16" x14ac:dyDescent="0.25">
      <c r="A2830" t="s">
        <v>4275</v>
      </c>
      <c r="B2830">
        <v>1476</v>
      </c>
      <c r="C2830" s="3" t="str">
        <f>HYPERLINK("http://www.uniprot.org/uniprot/G7IAW6","tr|G7IAW6|G7IAW6_MEDTR")</f>
        <v>tr|G7IAW6|G7IAW6_MEDTR</v>
      </c>
      <c r="D2830" t="s">
        <v>4276</v>
      </c>
      <c r="E2830">
        <v>83.75</v>
      </c>
      <c r="F2830">
        <v>474</v>
      </c>
      <c r="G2830">
        <v>77</v>
      </c>
      <c r="H2830">
        <v>0</v>
      </c>
      <c r="I2830">
        <v>1</v>
      </c>
      <c r="J2830">
        <v>1422</v>
      </c>
      <c r="K2830">
        <v>1</v>
      </c>
      <c r="L2830">
        <v>1</v>
      </c>
      <c r="M2830">
        <v>468</v>
      </c>
      <c r="N2830" t="s">
        <v>18</v>
      </c>
      <c r="O2830">
        <v>0</v>
      </c>
      <c r="P2830">
        <v>2042</v>
      </c>
    </row>
    <row r="2831" spans="1:16" x14ac:dyDescent="0.25">
      <c r="A2831" t="s">
        <v>4277</v>
      </c>
      <c r="B2831">
        <v>1071</v>
      </c>
      <c r="C2831" s="3" t="str">
        <f>HYPERLINK("http://www.uniprot.org/uniprot/O65846","tr|O65846|O65846_MEDSA")</f>
        <v>tr|O65846|O65846_MEDSA</v>
      </c>
      <c r="D2831" t="s">
        <v>4278</v>
      </c>
      <c r="E2831">
        <v>94.33</v>
      </c>
      <c r="F2831">
        <v>318</v>
      </c>
      <c r="G2831">
        <v>18</v>
      </c>
      <c r="H2831">
        <v>0</v>
      </c>
      <c r="I2831">
        <v>1</v>
      </c>
      <c r="J2831">
        <v>954</v>
      </c>
      <c r="K2831">
        <v>1</v>
      </c>
      <c r="L2831">
        <v>1</v>
      </c>
      <c r="M2831">
        <v>318</v>
      </c>
      <c r="N2831" t="s">
        <v>18</v>
      </c>
      <c r="O2831" s="1">
        <v>4.8078300000000002E-180</v>
      </c>
      <c r="P2831">
        <v>1640</v>
      </c>
    </row>
    <row r="2832" spans="1:16" x14ac:dyDescent="0.25">
      <c r="A2832" t="s">
        <v>4279</v>
      </c>
      <c r="B2832">
        <v>375</v>
      </c>
      <c r="C2832" s="3" t="str">
        <f>HYPERLINK("http://www.uniprot.org/uniprot/I3T5G4","tr|I3T5G4|I3T5G4_LOTJA")</f>
        <v>tr|I3T5G4|I3T5G4_LOTJA</v>
      </c>
      <c r="D2832" t="s">
        <v>93</v>
      </c>
      <c r="E2832">
        <v>86.17</v>
      </c>
      <c r="F2832">
        <v>123</v>
      </c>
      <c r="G2832">
        <v>17</v>
      </c>
      <c r="H2832">
        <v>0</v>
      </c>
      <c r="I2832">
        <v>4</v>
      </c>
      <c r="J2832">
        <v>372</v>
      </c>
      <c r="K2832">
        <v>1</v>
      </c>
      <c r="L2832">
        <v>4</v>
      </c>
      <c r="M2832">
        <v>126</v>
      </c>
      <c r="N2832" t="s">
        <v>18</v>
      </c>
      <c r="O2832" s="1">
        <v>2.3607999999999999E-55</v>
      </c>
      <c r="P2832">
        <v>559</v>
      </c>
    </row>
    <row r="2833" spans="1:16" x14ac:dyDescent="0.25">
      <c r="A2833" t="s">
        <v>4280</v>
      </c>
      <c r="B2833">
        <v>381</v>
      </c>
      <c r="C2833" s="3" t="str">
        <f>HYPERLINK("http://www.uniprot.org/uniprot/C6SVS0","tr|C6SVS0|C6SVS0_SOYBN")</f>
        <v>tr|C6SVS0|C6SVS0_SOYBN</v>
      </c>
      <c r="D2833" t="s">
        <v>210</v>
      </c>
      <c r="E2833">
        <v>74.400000000000006</v>
      </c>
      <c r="F2833">
        <v>125</v>
      </c>
      <c r="G2833">
        <v>32</v>
      </c>
      <c r="H2833">
        <v>0</v>
      </c>
      <c r="I2833">
        <v>1</v>
      </c>
      <c r="J2833">
        <v>375</v>
      </c>
      <c r="K2833">
        <v>1</v>
      </c>
      <c r="L2833">
        <v>1</v>
      </c>
      <c r="M2833">
        <v>123</v>
      </c>
      <c r="N2833" t="s">
        <v>18</v>
      </c>
      <c r="O2833" s="1">
        <v>7.2913600000000007E-49</v>
      </c>
      <c r="P2833">
        <v>503</v>
      </c>
    </row>
    <row r="2834" spans="1:16" x14ac:dyDescent="0.25">
      <c r="A2834" t="s">
        <v>4281</v>
      </c>
      <c r="B2834">
        <v>1482</v>
      </c>
      <c r="C2834" s="3" t="str">
        <f>HYPERLINK("http://www.uniprot.org/uniprot/Q0Q5Z7","tr|Q0Q5Z7|Q0Q5Z7_POPTM")</f>
        <v>tr|Q0Q5Z7|Q0Q5Z7_POPTM</v>
      </c>
      <c r="D2834" t="s">
        <v>4282</v>
      </c>
      <c r="E2834">
        <v>76.83</v>
      </c>
      <c r="F2834">
        <v>505</v>
      </c>
      <c r="G2834">
        <v>117</v>
      </c>
      <c r="H2834">
        <v>12</v>
      </c>
      <c r="I2834">
        <v>1</v>
      </c>
      <c r="J2834">
        <v>1479</v>
      </c>
      <c r="K2834">
        <v>1</v>
      </c>
      <c r="L2834">
        <v>1</v>
      </c>
      <c r="M2834">
        <v>505</v>
      </c>
      <c r="N2834" t="s">
        <v>18</v>
      </c>
      <c r="O2834">
        <v>0</v>
      </c>
      <c r="P2834">
        <v>2044</v>
      </c>
    </row>
    <row r="2835" spans="1:16" x14ac:dyDescent="0.25">
      <c r="A2835" t="s">
        <v>4283</v>
      </c>
      <c r="B2835">
        <v>2106</v>
      </c>
      <c r="C2835" s="3" t="str">
        <f>HYPERLINK("http://www.uniprot.org/uniprot/K7LA63","tr|K7LA63|K7LA63_SOYBN")</f>
        <v>tr|K7LA63|K7LA63_SOYBN</v>
      </c>
      <c r="D2835" t="s">
        <v>28</v>
      </c>
      <c r="E2835">
        <v>74.400000000000006</v>
      </c>
      <c r="F2835">
        <v>711</v>
      </c>
      <c r="G2835">
        <v>182</v>
      </c>
      <c r="H2835">
        <v>10</v>
      </c>
      <c r="I2835">
        <v>1</v>
      </c>
      <c r="J2835">
        <v>2103</v>
      </c>
      <c r="K2835">
        <v>1</v>
      </c>
      <c r="L2835">
        <v>1</v>
      </c>
      <c r="M2835">
        <v>699</v>
      </c>
      <c r="N2835" t="s">
        <v>18</v>
      </c>
      <c r="O2835">
        <v>0</v>
      </c>
      <c r="P2835">
        <v>2567</v>
      </c>
    </row>
    <row r="2836" spans="1:16" x14ac:dyDescent="0.25">
      <c r="A2836" t="s">
        <v>4284</v>
      </c>
      <c r="B2836">
        <v>1935</v>
      </c>
      <c r="C2836" s="3" t="str">
        <f>HYPERLINK("http://www.uniprot.org/uniprot/G7I2H0","tr|G7I2H0|G7I2H0_MEDTR")</f>
        <v>tr|G7I2H0|G7I2H0_MEDTR</v>
      </c>
      <c r="D2836" t="s">
        <v>144</v>
      </c>
      <c r="E2836">
        <v>32.9</v>
      </c>
      <c r="F2836">
        <v>310</v>
      </c>
      <c r="G2836">
        <v>208</v>
      </c>
      <c r="H2836">
        <v>1</v>
      </c>
      <c r="I2836">
        <v>964</v>
      </c>
      <c r="J2836">
        <v>1890</v>
      </c>
      <c r="K2836">
        <v>1</v>
      </c>
      <c r="L2836">
        <v>27</v>
      </c>
      <c r="M2836">
        <v>285</v>
      </c>
      <c r="N2836" t="s">
        <v>18</v>
      </c>
      <c r="O2836" s="1">
        <v>4.4453700000000001E-32</v>
      </c>
      <c r="P2836">
        <v>367</v>
      </c>
    </row>
    <row r="2837" spans="1:16" x14ac:dyDescent="0.25">
      <c r="A2837" t="s">
        <v>4285</v>
      </c>
      <c r="B2837">
        <v>1278</v>
      </c>
      <c r="C2837" s="3" t="str">
        <f>HYPERLINK("http://www.uniprot.org/uniprot/G7LAH6","tr|G7LAH6|G7LAH6_MEDTR")</f>
        <v>tr|G7LAH6|G7LAH6_MEDTR</v>
      </c>
      <c r="D2837" t="s">
        <v>4286</v>
      </c>
      <c r="E2837">
        <v>83.41</v>
      </c>
      <c r="F2837">
        <v>422</v>
      </c>
      <c r="G2837">
        <v>70</v>
      </c>
      <c r="H2837">
        <v>0</v>
      </c>
      <c r="I2837">
        <v>1</v>
      </c>
      <c r="J2837">
        <v>1266</v>
      </c>
      <c r="K2837">
        <v>1</v>
      </c>
      <c r="L2837">
        <v>64</v>
      </c>
      <c r="M2837">
        <v>485</v>
      </c>
      <c r="N2837" t="s">
        <v>18</v>
      </c>
      <c r="O2837">
        <v>0</v>
      </c>
      <c r="P2837">
        <v>1867</v>
      </c>
    </row>
    <row r="2838" spans="1:16" x14ac:dyDescent="0.25">
      <c r="A2838" t="s">
        <v>4287</v>
      </c>
      <c r="B2838">
        <v>720</v>
      </c>
      <c r="C2838" s="3" t="str">
        <f>HYPERLINK("http://www.uniprot.org/uniprot/I3SM18","tr|I3SM18|I3SM18_MEDTR")</f>
        <v>tr|I3SM18|I3SM18_MEDTR</v>
      </c>
      <c r="D2838" t="s">
        <v>22</v>
      </c>
      <c r="E2838">
        <v>59.42</v>
      </c>
      <c r="F2838">
        <v>244</v>
      </c>
      <c r="G2838">
        <v>99</v>
      </c>
      <c r="H2838">
        <v>7</v>
      </c>
      <c r="I2838">
        <v>1</v>
      </c>
      <c r="J2838">
        <v>711</v>
      </c>
      <c r="K2838">
        <v>1</v>
      </c>
      <c r="L2838">
        <v>1</v>
      </c>
      <c r="M2838">
        <v>237</v>
      </c>
      <c r="N2838" t="s">
        <v>18</v>
      </c>
      <c r="O2838" s="1">
        <v>1.45474E-65</v>
      </c>
      <c r="P2838">
        <v>650</v>
      </c>
    </row>
    <row r="2839" spans="1:16" x14ac:dyDescent="0.25">
      <c r="A2839" t="s">
        <v>4288</v>
      </c>
      <c r="B2839">
        <v>1149</v>
      </c>
      <c r="C2839" s="3" t="str">
        <f>HYPERLINK("http://www.uniprot.org/uniprot/G7JEG6","tr|G7JEG6|G7JEG6_MEDTR")</f>
        <v>tr|G7JEG6|G7JEG6_MEDTR</v>
      </c>
      <c r="D2839" t="s">
        <v>4289</v>
      </c>
      <c r="E2839">
        <v>78.209999999999994</v>
      </c>
      <c r="F2839">
        <v>381</v>
      </c>
      <c r="G2839">
        <v>83</v>
      </c>
      <c r="H2839">
        <v>1</v>
      </c>
      <c r="I2839">
        <v>7</v>
      </c>
      <c r="J2839">
        <v>1146</v>
      </c>
      <c r="K2839">
        <v>1</v>
      </c>
      <c r="L2839">
        <v>1</v>
      </c>
      <c r="M2839">
        <v>375</v>
      </c>
      <c r="N2839" t="s">
        <v>18</v>
      </c>
      <c r="O2839" s="1">
        <v>3.7196200000000002E-165</v>
      </c>
      <c r="P2839">
        <v>1512</v>
      </c>
    </row>
    <row r="2840" spans="1:16" x14ac:dyDescent="0.25">
      <c r="A2840" t="s">
        <v>4290</v>
      </c>
      <c r="B2840">
        <v>558</v>
      </c>
      <c r="C2840" s="3" t="str">
        <f>HYPERLINK("http://www.uniprot.org/uniprot/I3SFZ8","tr|I3SFZ8|I3SFZ8_MEDTR")</f>
        <v>tr|I3SFZ8|I3SFZ8_MEDTR</v>
      </c>
      <c r="D2840" t="s">
        <v>22</v>
      </c>
      <c r="E2840">
        <v>80.11</v>
      </c>
      <c r="F2840">
        <v>176</v>
      </c>
      <c r="G2840">
        <v>35</v>
      </c>
      <c r="H2840">
        <v>0</v>
      </c>
      <c r="I2840">
        <v>1</v>
      </c>
      <c r="J2840">
        <v>528</v>
      </c>
      <c r="K2840">
        <v>1</v>
      </c>
      <c r="L2840">
        <v>1</v>
      </c>
      <c r="M2840">
        <v>176</v>
      </c>
      <c r="N2840" t="s">
        <v>18</v>
      </c>
      <c r="O2840" s="1">
        <v>1.1332599999999999E-74</v>
      </c>
      <c r="P2840">
        <v>726</v>
      </c>
    </row>
    <row r="2841" spans="1:16" x14ac:dyDescent="0.25">
      <c r="A2841" t="s">
        <v>4291</v>
      </c>
      <c r="B2841">
        <v>732</v>
      </c>
      <c r="C2841" s="3" t="str">
        <f>HYPERLINK("http://www.uniprot.org/uniprot/G7KT10","tr|G7KT10|G7KT10_MEDTR")</f>
        <v>tr|G7KT10|G7KT10_MEDTR</v>
      </c>
      <c r="D2841" t="s">
        <v>4292</v>
      </c>
      <c r="E2841">
        <v>85.06</v>
      </c>
      <c r="F2841">
        <v>241</v>
      </c>
      <c r="G2841">
        <v>36</v>
      </c>
      <c r="H2841">
        <v>7</v>
      </c>
      <c r="I2841">
        <v>1</v>
      </c>
      <c r="J2841">
        <v>702</v>
      </c>
      <c r="K2841">
        <v>1</v>
      </c>
      <c r="L2841">
        <v>1</v>
      </c>
      <c r="M2841">
        <v>238</v>
      </c>
      <c r="N2841" t="s">
        <v>18</v>
      </c>
      <c r="O2841" s="1">
        <v>3.0646600000000002E-111</v>
      </c>
      <c r="P2841">
        <v>1044</v>
      </c>
    </row>
    <row r="2842" spans="1:16" x14ac:dyDescent="0.25">
      <c r="A2842" t="s">
        <v>4293</v>
      </c>
      <c r="B2842">
        <v>624</v>
      </c>
      <c r="C2842" s="3" t="str">
        <f>HYPERLINK("http://www.uniprot.org/uniprot/G7KVL6","tr|G7KVL6|G7KVL6_MEDTR")</f>
        <v>tr|G7KVL6|G7KVL6_MEDTR</v>
      </c>
      <c r="D2842" t="s">
        <v>460</v>
      </c>
      <c r="E2842">
        <v>35.51</v>
      </c>
      <c r="F2842">
        <v>107</v>
      </c>
      <c r="G2842">
        <v>69</v>
      </c>
      <c r="H2842">
        <v>4</v>
      </c>
      <c r="I2842">
        <v>274</v>
      </c>
      <c r="J2842">
        <v>582</v>
      </c>
      <c r="K2842">
        <v>1</v>
      </c>
      <c r="L2842">
        <v>36</v>
      </c>
      <c r="M2842">
        <v>137</v>
      </c>
      <c r="N2842" t="s">
        <v>18</v>
      </c>
      <c r="O2842" s="1">
        <v>7.2169500000000003E-11</v>
      </c>
      <c r="P2842">
        <v>177</v>
      </c>
    </row>
    <row r="2843" spans="1:16" x14ac:dyDescent="0.25">
      <c r="A2843" t="s">
        <v>4294</v>
      </c>
      <c r="B2843">
        <v>2130</v>
      </c>
      <c r="C2843" s="3" t="str">
        <f>HYPERLINK("http://www.uniprot.org/uniprot/G7K6R5","tr|G7K6R5|G7K6R5_MEDTR")</f>
        <v>tr|G7K6R5|G7K6R5_MEDTR</v>
      </c>
      <c r="D2843" t="s">
        <v>4295</v>
      </c>
      <c r="E2843">
        <v>85.26</v>
      </c>
      <c r="F2843">
        <v>692</v>
      </c>
      <c r="G2843">
        <v>102</v>
      </c>
      <c r="H2843">
        <v>1</v>
      </c>
      <c r="I2843">
        <v>52</v>
      </c>
      <c r="J2843">
        <v>2124</v>
      </c>
      <c r="K2843">
        <v>1</v>
      </c>
      <c r="L2843">
        <v>17</v>
      </c>
      <c r="M2843">
        <v>685</v>
      </c>
      <c r="N2843" t="s">
        <v>18</v>
      </c>
      <c r="O2843">
        <v>0</v>
      </c>
      <c r="P2843">
        <v>2955</v>
      </c>
    </row>
    <row r="2844" spans="1:16" x14ac:dyDescent="0.25">
      <c r="A2844" t="s">
        <v>4296</v>
      </c>
      <c r="B2844">
        <v>1275</v>
      </c>
      <c r="C2844" s="3" t="str">
        <f>HYPERLINK("http://www.uniprot.org/uniprot/I1NDZ2","tr|I1NDZ2|I1NDZ2_SOYBN")</f>
        <v>tr|I1NDZ2|I1NDZ2_SOYBN</v>
      </c>
      <c r="D2844" t="s">
        <v>28</v>
      </c>
      <c r="E2844">
        <v>59.02</v>
      </c>
      <c r="F2844">
        <v>432</v>
      </c>
      <c r="G2844">
        <v>177</v>
      </c>
      <c r="H2844">
        <v>11</v>
      </c>
      <c r="I2844">
        <v>10</v>
      </c>
      <c r="J2844">
        <v>1272</v>
      </c>
      <c r="K2844">
        <v>1</v>
      </c>
      <c r="L2844">
        <v>6</v>
      </c>
      <c r="M2844">
        <v>423</v>
      </c>
      <c r="N2844" t="s">
        <v>18</v>
      </c>
      <c r="O2844" s="1">
        <v>7.4725099999999993E-133</v>
      </c>
      <c r="P2844">
        <v>1234</v>
      </c>
    </row>
    <row r="2845" spans="1:16" x14ac:dyDescent="0.25">
      <c r="A2845" t="s">
        <v>4297</v>
      </c>
      <c r="B2845">
        <v>1209</v>
      </c>
      <c r="C2845" s="3" t="str">
        <f>HYPERLINK("http://www.uniprot.org/uniprot/A5AHQ6","tr|A5AHQ6|A5AHQ6_VITVI")</f>
        <v>tr|A5AHQ6|A5AHQ6_VITVI</v>
      </c>
      <c r="D2845" t="s">
        <v>563</v>
      </c>
      <c r="E2845">
        <v>20.14</v>
      </c>
      <c r="F2845">
        <v>422</v>
      </c>
      <c r="G2845">
        <v>337</v>
      </c>
      <c r="H2845">
        <v>26</v>
      </c>
      <c r="I2845">
        <v>1</v>
      </c>
      <c r="J2845">
        <v>1188</v>
      </c>
      <c r="K2845">
        <v>1</v>
      </c>
      <c r="L2845">
        <v>599</v>
      </c>
      <c r="M2845">
        <v>1008</v>
      </c>
      <c r="N2845" t="s">
        <v>18</v>
      </c>
      <c r="O2845" s="1">
        <v>1.87436E-13</v>
      </c>
      <c r="P2845">
        <v>204</v>
      </c>
    </row>
    <row r="2846" spans="1:16" x14ac:dyDescent="0.25">
      <c r="A2846" t="s">
        <v>4298</v>
      </c>
      <c r="B2846">
        <v>1149</v>
      </c>
      <c r="C2846" s="3" t="str">
        <f>HYPERLINK("http://www.uniprot.org/uniprot/G7K4M4","tr|G7K4M4|G7K4M4_MEDTR")</f>
        <v>tr|G7K4M4|G7K4M4_MEDTR</v>
      </c>
      <c r="D2846" t="s">
        <v>517</v>
      </c>
      <c r="E2846">
        <v>51.41</v>
      </c>
      <c r="F2846">
        <v>282</v>
      </c>
      <c r="G2846">
        <v>137</v>
      </c>
      <c r="H2846">
        <v>1</v>
      </c>
      <c r="I2846">
        <v>1</v>
      </c>
      <c r="J2846">
        <v>843</v>
      </c>
      <c r="K2846">
        <v>1</v>
      </c>
      <c r="L2846">
        <v>265</v>
      </c>
      <c r="M2846">
        <v>544</v>
      </c>
      <c r="N2846" t="s">
        <v>18</v>
      </c>
      <c r="O2846" s="1">
        <v>1.27024E-72</v>
      </c>
      <c r="P2846">
        <v>714</v>
      </c>
    </row>
    <row r="2847" spans="1:16" x14ac:dyDescent="0.25">
      <c r="A2847" t="s">
        <v>4299</v>
      </c>
      <c r="B2847">
        <v>3846</v>
      </c>
      <c r="C2847" s="3" t="str">
        <f>HYPERLINK("http://www.uniprot.org/uniprot/I1JFM7","tr|I1JFM7|I1JFM7_SOYBN")</f>
        <v>tr|I1JFM7|I1JFM7_SOYBN</v>
      </c>
      <c r="D2847" t="s">
        <v>71</v>
      </c>
      <c r="E2847">
        <v>80.34</v>
      </c>
      <c r="F2847">
        <v>1282</v>
      </c>
      <c r="G2847">
        <v>252</v>
      </c>
      <c r="H2847">
        <v>1</v>
      </c>
      <c r="I2847">
        <v>1</v>
      </c>
      <c r="J2847">
        <v>3843</v>
      </c>
      <c r="K2847">
        <v>1</v>
      </c>
      <c r="L2847">
        <v>199</v>
      </c>
      <c r="M2847">
        <v>1480</v>
      </c>
      <c r="N2847" t="s">
        <v>18</v>
      </c>
      <c r="O2847">
        <v>0</v>
      </c>
      <c r="P2847">
        <v>5464</v>
      </c>
    </row>
    <row r="2848" spans="1:16" x14ac:dyDescent="0.25">
      <c r="A2848" t="s">
        <v>4300</v>
      </c>
      <c r="B2848">
        <v>786</v>
      </c>
      <c r="C2848" s="3" t="str">
        <f>HYPERLINK("http://www.uniprot.org/uniprot/A5BBQ2","tr|A5BBQ2|A5BBQ2_VITVI")</f>
        <v>tr|A5BBQ2|A5BBQ2_VITVI</v>
      </c>
      <c r="D2848" t="s">
        <v>4301</v>
      </c>
      <c r="E2848">
        <v>78.92</v>
      </c>
      <c r="F2848">
        <v>261</v>
      </c>
      <c r="G2848">
        <v>55</v>
      </c>
      <c r="H2848">
        <v>0</v>
      </c>
      <c r="I2848">
        <v>1</v>
      </c>
      <c r="J2848">
        <v>783</v>
      </c>
      <c r="K2848">
        <v>1</v>
      </c>
      <c r="L2848">
        <v>640</v>
      </c>
      <c r="M2848">
        <v>900</v>
      </c>
      <c r="N2848" t="s">
        <v>18</v>
      </c>
      <c r="O2848" s="1">
        <v>4.6324199999999999E-119</v>
      </c>
      <c r="P2848">
        <v>1112</v>
      </c>
    </row>
    <row r="2849" spans="1:16" x14ac:dyDescent="0.25">
      <c r="A2849" t="s">
        <v>4302</v>
      </c>
      <c r="B2849">
        <v>624</v>
      </c>
      <c r="C2849" s="3" t="str">
        <f>HYPERLINK("http://www.uniprot.org/uniprot/G7LCA0","tr|G7LCA0|G7LCA0_MEDTR")</f>
        <v>tr|G7LCA0|G7LCA0_MEDTR</v>
      </c>
      <c r="D2849" t="s">
        <v>720</v>
      </c>
      <c r="E2849">
        <v>55.8</v>
      </c>
      <c r="F2849">
        <v>267</v>
      </c>
      <c r="G2849">
        <v>118</v>
      </c>
      <c r="H2849">
        <v>60</v>
      </c>
      <c r="I2849">
        <v>1</v>
      </c>
      <c r="J2849">
        <v>621</v>
      </c>
      <c r="K2849">
        <v>1</v>
      </c>
      <c r="L2849">
        <v>183</v>
      </c>
      <c r="M2849">
        <v>447</v>
      </c>
      <c r="N2849" t="s">
        <v>18</v>
      </c>
      <c r="O2849" s="1">
        <v>2.9832899999999999E-65</v>
      </c>
      <c r="P2849">
        <v>646</v>
      </c>
    </row>
    <row r="2850" spans="1:16" x14ac:dyDescent="0.25">
      <c r="A2850" t="s">
        <v>4303</v>
      </c>
      <c r="B2850">
        <v>606</v>
      </c>
      <c r="C2850" s="3" t="str">
        <f>HYPERLINK("http://www.uniprot.org/uniprot/I1MDU6","tr|I1MDU6|I1MDU6_SOYBN")</f>
        <v>tr|I1MDU6|I1MDU6_SOYBN</v>
      </c>
      <c r="D2850" t="s">
        <v>28</v>
      </c>
      <c r="E2850">
        <v>68.040000000000006</v>
      </c>
      <c r="F2850">
        <v>194</v>
      </c>
      <c r="G2850">
        <v>62</v>
      </c>
      <c r="H2850">
        <v>0</v>
      </c>
      <c r="I2850">
        <v>19</v>
      </c>
      <c r="J2850">
        <v>600</v>
      </c>
      <c r="K2850">
        <v>1</v>
      </c>
      <c r="L2850">
        <v>4</v>
      </c>
      <c r="M2850">
        <v>191</v>
      </c>
      <c r="N2850" t="s">
        <v>18</v>
      </c>
      <c r="O2850" s="1">
        <v>9.2415100000000003E-69</v>
      </c>
      <c r="P2850">
        <v>676</v>
      </c>
    </row>
    <row r="2851" spans="1:16" x14ac:dyDescent="0.25">
      <c r="A2851" t="s">
        <v>4304</v>
      </c>
      <c r="B2851">
        <v>774</v>
      </c>
      <c r="C2851" s="3" t="str">
        <f>HYPERLINK("http://www.uniprot.org/uniprot/G7IMH6","tr|G7IMH6|G7IMH6_MEDTR")</f>
        <v>tr|G7IMH6|G7IMH6_MEDTR</v>
      </c>
      <c r="D2851" t="s">
        <v>4305</v>
      </c>
      <c r="E2851">
        <v>90.27</v>
      </c>
      <c r="F2851">
        <v>257</v>
      </c>
      <c r="G2851">
        <v>25</v>
      </c>
      <c r="H2851">
        <v>0</v>
      </c>
      <c r="I2851">
        <v>1</v>
      </c>
      <c r="J2851">
        <v>771</v>
      </c>
      <c r="K2851">
        <v>1</v>
      </c>
      <c r="L2851">
        <v>1</v>
      </c>
      <c r="M2851">
        <v>257</v>
      </c>
      <c r="N2851" t="s">
        <v>18</v>
      </c>
      <c r="O2851" s="1">
        <v>3.4611300000000001E-135</v>
      </c>
      <c r="P2851">
        <v>1251</v>
      </c>
    </row>
    <row r="2852" spans="1:16" x14ac:dyDescent="0.25">
      <c r="A2852" t="s">
        <v>4306</v>
      </c>
      <c r="B2852">
        <v>438</v>
      </c>
      <c r="C2852" s="3" t="str">
        <f>HYPERLINK("http://www.uniprot.org/uniprot/I3SHJ2","tr|I3SHJ2|I3SHJ2_LOTJA")</f>
        <v>tr|I3SHJ2|I3SHJ2_LOTJA</v>
      </c>
      <c r="D2852" t="s">
        <v>93</v>
      </c>
      <c r="E2852">
        <v>86.2</v>
      </c>
      <c r="F2852">
        <v>145</v>
      </c>
      <c r="G2852">
        <v>20</v>
      </c>
      <c r="H2852">
        <v>0</v>
      </c>
      <c r="I2852">
        <v>1</v>
      </c>
      <c r="J2852">
        <v>435</v>
      </c>
      <c r="K2852">
        <v>1</v>
      </c>
      <c r="L2852">
        <v>1</v>
      </c>
      <c r="M2852">
        <v>145</v>
      </c>
      <c r="N2852" t="s">
        <v>18</v>
      </c>
      <c r="O2852" s="1">
        <v>1.1690800000000001E-62</v>
      </c>
      <c r="P2852">
        <v>622</v>
      </c>
    </row>
    <row r="2853" spans="1:16" x14ac:dyDescent="0.25">
      <c r="A2853" t="s">
        <v>4307</v>
      </c>
      <c r="B2853">
        <v>2067</v>
      </c>
      <c r="C2853" s="3" t="str">
        <f>HYPERLINK("http://www.uniprot.org/uniprot/G7KEK6","tr|G7KEK6|G7KEK6_MEDTR")</f>
        <v>tr|G7KEK6|G7KEK6_MEDTR</v>
      </c>
      <c r="D2853" t="s">
        <v>4308</v>
      </c>
      <c r="E2853">
        <v>89.2</v>
      </c>
      <c r="F2853">
        <v>695</v>
      </c>
      <c r="G2853">
        <v>75</v>
      </c>
      <c r="H2853">
        <v>9</v>
      </c>
      <c r="I2853">
        <v>1</v>
      </c>
      <c r="J2853">
        <v>2058</v>
      </c>
      <c r="K2853">
        <v>1</v>
      </c>
      <c r="L2853">
        <v>1</v>
      </c>
      <c r="M2853">
        <v>692</v>
      </c>
      <c r="N2853" t="s">
        <v>18</v>
      </c>
      <c r="O2853">
        <v>0</v>
      </c>
      <c r="P2853">
        <v>3157</v>
      </c>
    </row>
    <row r="2854" spans="1:16" x14ac:dyDescent="0.25">
      <c r="A2854" t="s">
        <v>4309</v>
      </c>
      <c r="B2854">
        <v>1572</v>
      </c>
      <c r="C2854" s="3" t="str">
        <f>HYPERLINK("http://www.uniprot.org/uniprot/M5W337","tr|M5W337|M5W337_PRUPE")</f>
        <v>tr|M5W337|M5W337_PRUPE</v>
      </c>
      <c r="D2854" t="s">
        <v>468</v>
      </c>
      <c r="E2854">
        <v>26.98</v>
      </c>
      <c r="F2854">
        <v>441</v>
      </c>
      <c r="G2854">
        <v>322</v>
      </c>
      <c r="H2854">
        <v>16</v>
      </c>
      <c r="I2854">
        <v>100</v>
      </c>
      <c r="J2854">
        <v>1374</v>
      </c>
      <c r="K2854">
        <v>1</v>
      </c>
      <c r="L2854">
        <v>104</v>
      </c>
      <c r="M2854">
        <v>510</v>
      </c>
      <c r="N2854" t="s">
        <v>18</v>
      </c>
      <c r="O2854" s="1">
        <v>9.2726899999999996E-38</v>
      </c>
      <c r="P2854">
        <v>415</v>
      </c>
    </row>
    <row r="2855" spans="1:16" x14ac:dyDescent="0.25">
      <c r="A2855" t="s">
        <v>4310</v>
      </c>
      <c r="B2855">
        <v>1188</v>
      </c>
      <c r="C2855" s="3" t="str">
        <f>HYPERLINK("http://www.uniprot.org/uniprot/I1MW52","tr|I1MW52|I1MW52_SOYBN")</f>
        <v>tr|I1MW52|I1MW52_SOYBN</v>
      </c>
      <c r="D2855" t="s">
        <v>28</v>
      </c>
      <c r="E2855">
        <v>46.86</v>
      </c>
      <c r="F2855">
        <v>446</v>
      </c>
      <c r="G2855">
        <v>237</v>
      </c>
      <c r="H2855">
        <v>51</v>
      </c>
      <c r="I2855">
        <v>1</v>
      </c>
      <c r="J2855">
        <v>1185</v>
      </c>
      <c r="K2855">
        <v>1</v>
      </c>
      <c r="L2855">
        <v>1</v>
      </c>
      <c r="M2855">
        <v>444</v>
      </c>
      <c r="N2855" t="s">
        <v>18</v>
      </c>
      <c r="O2855" s="1">
        <v>1.4145400000000001E-82</v>
      </c>
      <c r="P2855">
        <v>800</v>
      </c>
    </row>
    <row r="2856" spans="1:16" x14ac:dyDescent="0.25">
      <c r="A2856" t="s">
        <v>4311</v>
      </c>
      <c r="B2856">
        <v>2127</v>
      </c>
      <c r="C2856" s="3" t="str">
        <f>HYPERLINK("http://www.uniprot.org/uniprot/G7KRK3","tr|G7KRK3|G7KRK3_MEDTR")</f>
        <v>tr|G7KRK3|G7KRK3_MEDTR</v>
      </c>
      <c r="D2856" t="s">
        <v>4312</v>
      </c>
      <c r="E2856">
        <v>90.04</v>
      </c>
      <c r="F2856">
        <v>683</v>
      </c>
      <c r="G2856">
        <v>68</v>
      </c>
      <c r="H2856">
        <v>0</v>
      </c>
      <c r="I2856">
        <v>1</v>
      </c>
      <c r="J2856">
        <v>2049</v>
      </c>
      <c r="K2856">
        <v>1</v>
      </c>
      <c r="L2856">
        <v>1</v>
      </c>
      <c r="M2856">
        <v>662</v>
      </c>
      <c r="N2856" t="s">
        <v>18</v>
      </c>
      <c r="O2856">
        <v>0</v>
      </c>
      <c r="P2856">
        <v>3052</v>
      </c>
    </row>
    <row r="2857" spans="1:16" x14ac:dyDescent="0.25">
      <c r="A2857" t="s">
        <v>4313</v>
      </c>
      <c r="B2857">
        <v>423</v>
      </c>
      <c r="C2857" s="3" t="str">
        <f>HYPERLINK("http://www.uniprot.org/uniprot/G7KZJ5","tr|G7KZJ5|G7KZJ5_MEDTR")</f>
        <v>tr|G7KZJ5|G7KZJ5_MEDTR</v>
      </c>
      <c r="D2857" t="s">
        <v>4314</v>
      </c>
      <c r="E2857">
        <v>65.489999999999995</v>
      </c>
      <c r="F2857">
        <v>142</v>
      </c>
      <c r="G2857">
        <v>49</v>
      </c>
      <c r="H2857">
        <v>2</v>
      </c>
      <c r="I2857">
        <v>1</v>
      </c>
      <c r="J2857">
        <v>420</v>
      </c>
      <c r="K2857">
        <v>1</v>
      </c>
      <c r="L2857">
        <v>1</v>
      </c>
      <c r="M2857">
        <v>138</v>
      </c>
      <c r="N2857" t="s">
        <v>18</v>
      </c>
      <c r="O2857" s="1">
        <v>9.2550799999999995E-36</v>
      </c>
      <c r="P2857">
        <v>390</v>
      </c>
    </row>
    <row r="2858" spans="1:16" x14ac:dyDescent="0.25">
      <c r="A2858" t="s">
        <v>4315</v>
      </c>
      <c r="B2858">
        <v>366</v>
      </c>
      <c r="C2858" s="3" t="str">
        <f>HYPERLINK("http://www.uniprot.org/uniprot/G7IEK6","tr|G7IEK6|G7IEK6_MEDTR")</f>
        <v>tr|G7IEK6|G7IEK6_MEDTR</v>
      </c>
      <c r="D2858" t="s">
        <v>4316</v>
      </c>
      <c r="E2858">
        <v>77.87</v>
      </c>
      <c r="F2858">
        <v>113</v>
      </c>
      <c r="G2858">
        <v>25</v>
      </c>
      <c r="H2858">
        <v>0</v>
      </c>
      <c r="I2858">
        <v>25</v>
      </c>
      <c r="J2858">
        <v>363</v>
      </c>
      <c r="K2858">
        <v>1</v>
      </c>
      <c r="L2858">
        <v>471</v>
      </c>
      <c r="M2858">
        <v>582</v>
      </c>
      <c r="N2858" t="s">
        <v>18</v>
      </c>
      <c r="O2858" s="1">
        <v>3.4650000000000002E-43</v>
      </c>
      <c r="P2858">
        <v>454</v>
      </c>
    </row>
    <row r="2859" spans="1:16" x14ac:dyDescent="0.25">
      <c r="A2859" t="s">
        <v>4317</v>
      </c>
      <c r="B2859">
        <v>1683</v>
      </c>
      <c r="C2859" s="3" t="str">
        <f>HYPERLINK("http://www.uniprot.org/uniprot/G7IAW2","tr|G7IAW2|G7IAW2_MEDTR")</f>
        <v>tr|G7IAW2|G7IAW2_MEDTR</v>
      </c>
      <c r="D2859" t="s">
        <v>4318</v>
      </c>
      <c r="E2859">
        <v>91.15</v>
      </c>
      <c r="F2859">
        <v>520</v>
      </c>
      <c r="G2859">
        <v>46</v>
      </c>
      <c r="H2859">
        <v>0</v>
      </c>
      <c r="I2859">
        <v>115</v>
      </c>
      <c r="J2859">
        <v>1674</v>
      </c>
      <c r="K2859">
        <v>1</v>
      </c>
      <c r="L2859">
        <v>40</v>
      </c>
      <c r="M2859">
        <v>558</v>
      </c>
      <c r="N2859" t="s">
        <v>18</v>
      </c>
      <c r="O2859">
        <v>0</v>
      </c>
      <c r="P2859">
        <v>2397</v>
      </c>
    </row>
    <row r="2860" spans="1:16" x14ac:dyDescent="0.25">
      <c r="A2860" t="s">
        <v>4319</v>
      </c>
      <c r="B2860">
        <v>825</v>
      </c>
      <c r="C2860" s="3" t="str">
        <f>HYPERLINK("http://www.uniprot.org/uniprot/G7J4I5","tr|G7J4I5|G7J4I5_MEDTR")</f>
        <v>tr|G7J4I5|G7J4I5_MEDTR</v>
      </c>
      <c r="D2860" t="s">
        <v>4320</v>
      </c>
      <c r="E2860">
        <v>51.1</v>
      </c>
      <c r="F2860">
        <v>317</v>
      </c>
      <c r="G2860">
        <v>155</v>
      </c>
      <c r="H2860">
        <v>68</v>
      </c>
      <c r="I2860">
        <v>1</v>
      </c>
      <c r="J2860">
        <v>747</v>
      </c>
      <c r="K2860">
        <v>1</v>
      </c>
      <c r="L2860">
        <v>1</v>
      </c>
      <c r="M2860">
        <v>317</v>
      </c>
      <c r="N2860" t="s">
        <v>18</v>
      </c>
      <c r="O2860" s="1">
        <v>4.7126900000000002E-72</v>
      </c>
      <c r="P2860">
        <v>707</v>
      </c>
    </row>
    <row r="2861" spans="1:16" x14ac:dyDescent="0.25">
      <c r="A2861" t="s">
        <v>4321</v>
      </c>
      <c r="B2861">
        <v>1296</v>
      </c>
      <c r="C2861" s="3" t="str">
        <f>HYPERLINK("http://www.uniprot.org/uniprot/G7I3J9","tr|G7I3J9|G7I3J9_MEDTR")</f>
        <v>tr|G7I3J9|G7I3J9_MEDTR</v>
      </c>
      <c r="D2861" t="s">
        <v>4322</v>
      </c>
      <c r="E2861">
        <v>86.4</v>
      </c>
      <c r="F2861">
        <v>434</v>
      </c>
      <c r="G2861">
        <v>59</v>
      </c>
      <c r="H2861">
        <v>4</v>
      </c>
      <c r="I2861">
        <v>1</v>
      </c>
      <c r="J2861">
        <v>1290</v>
      </c>
      <c r="K2861">
        <v>1</v>
      </c>
      <c r="L2861">
        <v>40</v>
      </c>
      <c r="M2861">
        <v>473</v>
      </c>
      <c r="N2861" t="s">
        <v>18</v>
      </c>
      <c r="O2861">
        <v>0</v>
      </c>
      <c r="P2861">
        <v>1971</v>
      </c>
    </row>
    <row r="2862" spans="1:16" x14ac:dyDescent="0.25">
      <c r="A2862" t="s">
        <v>4323</v>
      </c>
      <c r="B2862">
        <v>876</v>
      </c>
      <c r="C2862" s="3" t="str">
        <f>HYPERLINK("http://www.uniprot.org/uniprot/K7KUM6","tr|K7KUM6|K7KUM6_SOYBN")</f>
        <v>tr|K7KUM6|K7KUM6_SOYBN</v>
      </c>
      <c r="D2862" t="s">
        <v>28</v>
      </c>
      <c r="E2862">
        <v>63.55</v>
      </c>
      <c r="F2862">
        <v>332</v>
      </c>
      <c r="G2862">
        <v>121</v>
      </c>
      <c r="H2862">
        <v>46</v>
      </c>
      <c r="I2862">
        <v>7</v>
      </c>
      <c r="J2862">
        <v>864</v>
      </c>
      <c r="K2862">
        <v>1</v>
      </c>
      <c r="L2862">
        <v>2</v>
      </c>
      <c r="M2862">
        <v>331</v>
      </c>
      <c r="N2862" t="s">
        <v>18</v>
      </c>
      <c r="O2862" s="1">
        <v>1.46692E-98</v>
      </c>
      <c r="P2862">
        <v>936</v>
      </c>
    </row>
    <row r="2863" spans="1:16" x14ac:dyDescent="0.25">
      <c r="A2863" t="s">
        <v>4324</v>
      </c>
      <c r="B2863">
        <v>663</v>
      </c>
      <c r="C2863" s="3" t="str">
        <f>HYPERLINK("http://www.uniprot.org/uniprot/I3S5Q9","tr|I3S5Q9|I3S5Q9_MEDTR")</f>
        <v>tr|I3S5Q9|I3S5Q9_MEDTR</v>
      </c>
      <c r="D2863" t="s">
        <v>22</v>
      </c>
      <c r="E2863">
        <v>82.19</v>
      </c>
      <c r="F2863">
        <v>219</v>
      </c>
      <c r="G2863">
        <v>39</v>
      </c>
      <c r="H2863">
        <v>0</v>
      </c>
      <c r="I2863">
        <v>4</v>
      </c>
      <c r="J2863">
        <v>660</v>
      </c>
      <c r="K2863">
        <v>1</v>
      </c>
      <c r="L2863">
        <v>6</v>
      </c>
      <c r="M2863">
        <v>224</v>
      </c>
      <c r="N2863" t="s">
        <v>18</v>
      </c>
      <c r="O2863" s="1">
        <v>1.39761E-106</v>
      </c>
      <c r="P2863">
        <v>1003</v>
      </c>
    </row>
    <row r="2864" spans="1:16" x14ac:dyDescent="0.25">
      <c r="A2864" t="s">
        <v>4325</v>
      </c>
      <c r="B2864">
        <v>594</v>
      </c>
      <c r="C2864" s="3" t="str">
        <f>HYPERLINK("http://www.uniprot.org/uniprot/I1N0M5","tr|I1N0M5|I1N0M5_SOYBN")</f>
        <v>tr|I1N0M5|I1N0M5_SOYBN</v>
      </c>
      <c r="D2864" t="s">
        <v>28</v>
      </c>
      <c r="E2864">
        <v>87.5</v>
      </c>
      <c r="F2864">
        <v>184</v>
      </c>
      <c r="G2864">
        <v>23</v>
      </c>
      <c r="H2864">
        <v>0</v>
      </c>
      <c r="I2864">
        <v>13</v>
      </c>
      <c r="J2864">
        <v>564</v>
      </c>
      <c r="K2864">
        <v>1</v>
      </c>
      <c r="L2864">
        <v>34</v>
      </c>
      <c r="M2864">
        <v>216</v>
      </c>
      <c r="N2864" t="s">
        <v>18</v>
      </c>
      <c r="O2864" s="1">
        <v>9.821259999999999E-97</v>
      </c>
      <c r="P2864">
        <v>917</v>
      </c>
    </row>
    <row r="2865" spans="1:16" x14ac:dyDescent="0.25">
      <c r="A2865" t="s">
        <v>4326</v>
      </c>
      <c r="B2865">
        <v>1932</v>
      </c>
      <c r="C2865" s="3" t="str">
        <f>HYPERLINK("http://www.uniprot.org/uniprot/K7KS19","tr|K7KS19|K7KS19_SOYBN")</f>
        <v>tr|K7KS19|K7KS19_SOYBN</v>
      </c>
      <c r="D2865" t="s">
        <v>28</v>
      </c>
      <c r="E2865">
        <v>56.85</v>
      </c>
      <c r="F2865">
        <v>649</v>
      </c>
      <c r="G2865">
        <v>280</v>
      </c>
      <c r="H2865">
        <v>6</v>
      </c>
      <c r="I2865">
        <v>1</v>
      </c>
      <c r="J2865">
        <v>1929</v>
      </c>
      <c r="K2865">
        <v>1</v>
      </c>
      <c r="L2865">
        <v>1</v>
      </c>
      <c r="M2865">
        <v>618</v>
      </c>
      <c r="N2865" t="s">
        <v>18</v>
      </c>
      <c r="O2865">
        <v>0</v>
      </c>
      <c r="P2865">
        <v>1785</v>
      </c>
    </row>
    <row r="2866" spans="1:16" x14ac:dyDescent="0.25">
      <c r="A2866" t="s">
        <v>4327</v>
      </c>
      <c r="B2866">
        <v>2265</v>
      </c>
      <c r="C2866" s="3" t="str">
        <f>HYPERLINK("http://www.uniprot.org/uniprot/A5BE46","tr|A5BE46|A5BE46_VITVI")</f>
        <v>tr|A5BE46|A5BE46_VITVI</v>
      </c>
      <c r="D2866" t="s">
        <v>462</v>
      </c>
      <c r="E2866">
        <v>79.73</v>
      </c>
      <c r="F2866">
        <v>760</v>
      </c>
      <c r="G2866">
        <v>154</v>
      </c>
      <c r="H2866">
        <v>7</v>
      </c>
      <c r="I2866">
        <v>1</v>
      </c>
      <c r="J2866">
        <v>2259</v>
      </c>
      <c r="K2866">
        <v>1</v>
      </c>
      <c r="L2866">
        <v>594</v>
      </c>
      <c r="M2866">
        <v>1353</v>
      </c>
      <c r="N2866" t="s">
        <v>18</v>
      </c>
      <c r="O2866">
        <v>0</v>
      </c>
      <c r="P2866">
        <v>3239</v>
      </c>
    </row>
    <row r="2867" spans="1:16" x14ac:dyDescent="0.25">
      <c r="A2867" t="s">
        <v>4328</v>
      </c>
      <c r="B2867">
        <v>1029</v>
      </c>
      <c r="C2867" s="3" t="str">
        <f>HYPERLINK("http://www.uniprot.org/uniprot/G7JDS4","tr|G7JDS4|G7JDS4_MEDTR")</f>
        <v>tr|G7JDS4|G7JDS4_MEDTR</v>
      </c>
      <c r="D2867" t="s">
        <v>4329</v>
      </c>
      <c r="E2867">
        <v>76.739999999999995</v>
      </c>
      <c r="F2867">
        <v>344</v>
      </c>
      <c r="G2867">
        <v>80</v>
      </c>
      <c r="H2867">
        <v>3</v>
      </c>
      <c r="I2867">
        <v>1</v>
      </c>
      <c r="J2867">
        <v>1023</v>
      </c>
      <c r="K2867">
        <v>1</v>
      </c>
      <c r="L2867">
        <v>1</v>
      </c>
      <c r="M2867">
        <v>341</v>
      </c>
      <c r="N2867" t="s">
        <v>18</v>
      </c>
      <c r="O2867" s="1">
        <v>7.7281399999999997E-148</v>
      </c>
      <c r="P2867">
        <v>1362</v>
      </c>
    </row>
    <row r="2868" spans="1:16" x14ac:dyDescent="0.25">
      <c r="A2868" t="s">
        <v>4330</v>
      </c>
      <c r="B2868">
        <v>1194</v>
      </c>
      <c r="C2868" s="3" t="str">
        <f>HYPERLINK("http://www.uniprot.org/uniprot/B7FK30","tr|B7FK30|B7FK30_MEDTR")</f>
        <v>tr|B7FK30|B7FK30_MEDTR</v>
      </c>
      <c r="D2868" t="s">
        <v>4331</v>
      </c>
      <c r="E2868">
        <v>82.91</v>
      </c>
      <c r="F2868">
        <v>398</v>
      </c>
      <c r="G2868">
        <v>68</v>
      </c>
      <c r="H2868">
        <v>1</v>
      </c>
      <c r="I2868">
        <v>1</v>
      </c>
      <c r="J2868">
        <v>1191</v>
      </c>
      <c r="K2868">
        <v>1</v>
      </c>
      <c r="L2868">
        <v>1</v>
      </c>
      <c r="M2868">
        <v>398</v>
      </c>
      <c r="N2868" t="s">
        <v>18</v>
      </c>
      <c r="O2868">
        <v>0</v>
      </c>
      <c r="P2868">
        <v>1715</v>
      </c>
    </row>
    <row r="2869" spans="1:16" x14ac:dyDescent="0.25">
      <c r="A2869" t="s">
        <v>4332</v>
      </c>
      <c r="B2869">
        <v>1443</v>
      </c>
      <c r="C2869" s="3" t="str">
        <f>HYPERLINK("http://www.uniprot.org/uniprot/I1MR88","tr|I1MR88|I1MR88_SOYBN")</f>
        <v>tr|I1MR88|I1MR88_SOYBN</v>
      </c>
      <c r="D2869" t="s">
        <v>28</v>
      </c>
      <c r="E2869">
        <v>50</v>
      </c>
      <c r="F2869">
        <v>188</v>
      </c>
      <c r="G2869">
        <v>94</v>
      </c>
      <c r="H2869">
        <v>15</v>
      </c>
      <c r="I2869">
        <v>1</v>
      </c>
      <c r="J2869">
        <v>519</v>
      </c>
      <c r="K2869">
        <v>1</v>
      </c>
      <c r="L2869">
        <v>1</v>
      </c>
      <c r="M2869">
        <v>188</v>
      </c>
      <c r="N2869" t="s">
        <v>18</v>
      </c>
      <c r="O2869" s="1">
        <v>7.1893100000000001E-34</v>
      </c>
      <c r="P2869">
        <v>381</v>
      </c>
    </row>
    <row r="2870" spans="1:16" x14ac:dyDescent="0.25">
      <c r="A2870" t="s">
        <v>4333</v>
      </c>
      <c r="B2870">
        <v>936</v>
      </c>
      <c r="C2870" s="3" t="str">
        <f>HYPERLINK("http://www.uniprot.org/uniprot/G7KT13","tr|G7KT13|G7KT13_MEDTR")</f>
        <v>tr|G7KT13|G7KT13_MEDTR</v>
      </c>
      <c r="D2870" t="s">
        <v>4334</v>
      </c>
      <c r="E2870">
        <v>78.86</v>
      </c>
      <c r="F2870">
        <v>317</v>
      </c>
      <c r="G2870">
        <v>67</v>
      </c>
      <c r="H2870">
        <v>7</v>
      </c>
      <c r="I2870">
        <v>1</v>
      </c>
      <c r="J2870">
        <v>930</v>
      </c>
      <c r="K2870">
        <v>1</v>
      </c>
      <c r="L2870">
        <v>1</v>
      </c>
      <c r="M2870">
        <v>312</v>
      </c>
      <c r="N2870" t="s">
        <v>18</v>
      </c>
      <c r="O2870" s="1">
        <v>2.5971699999999999E-136</v>
      </c>
      <c r="P2870">
        <v>1262</v>
      </c>
    </row>
    <row r="2871" spans="1:16" x14ac:dyDescent="0.25">
      <c r="A2871" t="s">
        <v>4335</v>
      </c>
      <c r="B2871">
        <v>1851</v>
      </c>
      <c r="C2871" s="3" t="str">
        <f>HYPERLINK("http://www.uniprot.org/uniprot/I1MHP5","tr|I1MHP5|I1MHP5_SOYBN")</f>
        <v>tr|I1MHP5|I1MHP5_SOYBN</v>
      </c>
      <c r="D2871" t="s">
        <v>28</v>
      </c>
      <c r="E2871">
        <v>27.85</v>
      </c>
      <c r="F2871">
        <v>420</v>
      </c>
      <c r="G2871">
        <v>303</v>
      </c>
      <c r="H2871">
        <v>42</v>
      </c>
      <c r="I2871">
        <v>151</v>
      </c>
      <c r="J2871">
        <v>1284</v>
      </c>
      <c r="K2871">
        <v>1</v>
      </c>
      <c r="L2871">
        <v>1057</v>
      </c>
      <c r="M2871">
        <v>1470</v>
      </c>
      <c r="N2871" t="s">
        <v>18</v>
      </c>
      <c r="O2871" s="1">
        <v>2.30072E-30</v>
      </c>
      <c r="P2871">
        <v>352</v>
      </c>
    </row>
    <row r="2872" spans="1:16" x14ac:dyDescent="0.25">
      <c r="A2872" t="s">
        <v>4336</v>
      </c>
      <c r="B2872">
        <v>1152</v>
      </c>
      <c r="C2872" s="3" t="str">
        <f>HYPERLINK("http://www.uniprot.org/uniprot/G7K6R4","tr|G7K6R4|G7K6R4_MEDTR")</f>
        <v>tr|G7K6R4|G7K6R4_MEDTR</v>
      </c>
      <c r="D2872" t="s">
        <v>4337</v>
      </c>
      <c r="E2872">
        <v>73.489999999999995</v>
      </c>
      <c r="F2872">
        <v>332</v>
      </c>
      <c r="G2872">
        <v>88</v>
      </c>
      <c r="H2872">
        <v>1</v>
      </c>
      <c r="I2872">
        <v>142</v>
      </c>
      <c r="J2872">
        <v>1134</v>
      </c>
      <c r="K2872">
        <v>1</v>
      </c>
      <c r="L2872">
        <v>50</v>
      </c>
      <c r="M2872">
        <v>380</v>
      </c>
      <c r="N2872" t="s">
        <v>18</v>
      </c>
      <c r="O2872" s="1">
        <v>2.3615E-135</v>
      </c>
      <c r="P2872">
        <v>1255</v>
      </c>
    </row>
    <row r="2873" spans="1:16" x14ac:dyDescent="0.25">
      <c r="A2873" t="s">
        <v>4338</v>
      </c>
      <c r="B2873">
        <v>939</v>
      </c>
      <c r="C2873" s="3" t="str">
        <f>HYPERLINK("http://www.uniprot.org/uniprot/C6T750","tr|C6T750|C6T750_SOYBN")</f>
        <v>tr|C6T750|C6T750_SOYBN</v>
      </c>
      <c r="D2873" t="s">
        <v>4339</v>
      </c>
      <c r="E2873">
        <v>83.27</v>
      </c>
      <c r="F2873">
        <v>305</v>
      </c>
      <c r="G2873">
        <v>51</v>
      </c>
      <c r="H2873">
        <v>4</v>
      </c>
      <c r="I2873">
        <v>1</v>
      </c>
      <c r="J2873">
        <v>903</v>
      </c>
      <c r="K2873">
        <v>1</v>
      </c>
      <c r="L2873">
        <v>1</v>
      </c>
      <c r="M2873">
        <v>305</v>
      </c>
      <c r="N2873" t="s">
        <v>18</v>
      </c>
      <c r="O2873" s="1">
        <v>4.7504700000000004E-146</v>
      </c>
      <c r="P2873">
        <v>1346</v>
      </c>
    </row>
    <row r="2874" spans="1:16" x14ac:dyDescent="0.25">
      <c r="A2874" t="s">
        <v>4340</v>
      </c>
      <c r="B2874">
        <v>444</v>
      </c>
      <c r="C2874" s="3" t="str">
        <f>HYPERLINK("http://www.uniprot.org/uniprot/G7IMT1","tr|G7IMT1|G7IMT1_MEDTR")</f>
        <v>tr|G7IMT1|G7IMT1_MEDTR</v>
      </c>
      <c r="D2874" t="s">
        <v>4341</v>
      </c>
      <c r="E2874">
        <v>79.16</v>
      </c>
      <c r="F2874">
        <v>96</v>
      </c>
      <c r="G2874">
        <v>20</v>
      </c>
      <c r="H2874">
        <v>9</v>
      </c>
      <c r="I2874">
        <v>1</v>
      </c>
      <c r="J2874">
        <v>261</v>
      </c>
      <c r="K2874">
        <v>1</v>
      </c>
      <c r="L2874">
        <v>129</v>
      </c>
      <c r="M2874">
        <v>224</v>
      </c>
      <c r="N2874" t="s">
        <v>18</v>
      </c>
      <c r="O2874" s="1">
        <v>4.5853200000000001E-35</v>
      </c>
      <c r="P2874">
        <v>384</v>
      </c>
    </row>
    <row r="2875" spans="1:16" x14ac:dyDescent="0.25">
      <c r="A2875" t="s">
        <v>4342</v>
      </c>
      <c r="B2875">
        <v>363</v>
      </c>
      <c r="C2875" s="3" t="str">
        <f>HYPERLINK("http://www.uniprot.org/uniprot/A7SNX8","tr|A7SNX8|A7SNX8_NEMVE")</f>
        <v>tr|A7SNX8|A7SNX8_NEMVE</v>
      </c>
      <c r="D2875" t="s">
        <v>4343</v>
      </c>
      <c r="E2875">
        <v>32.72</v>
      </c>
      <c r="F2875">
        <v>110</v>
      </c>
      <c r="G2875">
        <v>74</v>
      </c>
      <c r="H2875">
        <v>2</v>
      </c>
      <c r="I2875">
        <v>34</v>
      </c>
      <c r="J2875">
        <v>357</v>
      </c>
      <c r="K2875">
        <v>1</v>
      </c>
      <c r="L2875">
        <v>67</v>
      </c>
      <c r="M2875">
        <v>176</v>
      </c>
      <c r="N2875" t="s">
        <v>18</v>
      </c>
      <c r="O2875" s="1">
        <v>7.3239599999999996E-9</v>
      </c>
      <c r="P2875">
        <v>158</v>
      </c>
    </row>
    <row r="2876" spans="1:16" x14ac:dyDescent="0.25">
      <c r="A2876" t="s">
        <v>4344</v>
      </c>
      <c r="B2876">
        <v>369</v>
      </c>
      <c r="C2876" s="3" t="str">
        <f>HYPERLINK("http://www.uniprot.org/uniprot/I1JFM7","tr|I1JFM7|I1JFM7_SOYBN")</f>
        <v>tr|I1JFM7|I1JFM7_SOYBN</v>
      </c>
      <c r="D2876" t="s">
        <v>71</v>
      </c>
      <c r="E2876">
        <v>61.71</v>
      </c>
      <c r="F2876">
        <v>128</v>
      </c>
      <c r="G2876">
        <v>49</v>
      </c>
      <c r="H2876">
        <v>8</v>
      </c>
      <c r="I2876">
        <v>4</v>
      </c>
      <c r="J2876">
        <v>363</v>
      </c>
      <c r="K2876">
        <v>1</v>
      </c>
      <c r="L2876">
        <v>3</v>
      </c>
      <c r="M2876">
        <v>127</v>
      </c>
      <c r="N2876" t="s">
        <v>18</v>
      </c>
      <c r="O2876" s="1">
        <v>7.21029E-33</v>
      </c>
      <c r="P2876">
        <v>365</v>
      </c>
    </row>
    <row r="2877" spans="1:16" x14ac:dyDescent="0.25">
      <c r="A2877" t="s">
        <v>4345</v>
      </c>
      <c r="B2877">
        <v>168</v>
      </c>
      <c r="C2877" s="3" t="str">
        <f>HYPERLINK("http://www.uniprot.org/uniprot/G7LFI0","tr|G7LFI0|G7LFI0_MEDTR")</f>
        <v>tr|G7LFI0|G7LFI0_MEDTR</v>
      </c>
      <c r="D2877" t="s">
        <v>4346</v>
      </c>
      <c r="E2877">
        <v>75.47</v>
      </c>
      <c r="F2877">
        <v>53</v>
      </c>
      <c r="G2877">
        <v>13</v>
      </c>
      <c r="H2877">
        <v>0</v>
      </c>
      <c r="I2877">
        <v>4</v>
      </c>
      <c r="J2877">
        <v>162</v>
      </c>
      <c r="K2877">
        <v>1</v>
      </c>
      <c r="L2877">
        <v>19</v>
      </c>
      <c r="M2877">
        <v>71</v>
      </c>
      <c r="N2877" t="s">
        <v>18</v>
      </c>
      <c r="O2877" s="1">
        <v>6.35792E-13</v>
      </c>
      <c r="P2877">
        <v>193</v>
      </c>
    </row>
    <row r="2878" spans="1:16" x14ac:dyDescent="0.25">
      <c r="A2878" t="s">
        <v>4347</v>
      </c>
      <c r="B2878">
        <v>1458</v>
      </c>
      <c r="C2878" s="3" t="str">
        <f>HYPERLINK("http://www.uniprot.org/uniprot/G7ILA4","tr|G7ILA4|G7ILA4_MEDTR")</f>
        <v>tr|G7ILA4|G7ILA4_MEDTR</v>
      </c>
      <c r="D2878" t="s">
        <v>4348</v>
      </c>
      <c r="E2878">
        <v>84.39</v>
      </c>
      <c r="F2878">
        <v>487</v>
      </c>
      <c r="G2878">
        <v>76</v>
      </c>
      <c r="H2878">
        <v>4</v>
      </c>
      <c r="I2878">
        <v>1</v>
      </c>
      <c r="J2878">
        <v>1449</v>
      </c>
      <c r="K2878">
        <v>1</v>
      </c>
      <c r="L2878">
        <v>1</v>
      </c>
      <c r="M2878">
        <v>481</v>
      </c>
      <c r="N2878" t="s">
        <v>18</v>
      </c>
      <c r="O2878">
        <v>0</v>
      </c>
      <c r="P2878">
        <v>2138</v>
      </c>
    </row>
    <row r="2879" spans="1:16" x14ac:dyDescent="0.25">
      <c r="A2879" t="s">
        <v>4349</v>
      </c>
      <c r="B2879">
        <v>477</v>
      </c>
      <c r="C2879" s="3" t="str">
        <f>HYPERLINK("http://www.uniprot.org/uniprot/G7IMH4","tr|G7IMH4|G7IMH4_MEDTR")</f>
        <v>tr|G7IMH4|G7IMH4_MEDTR</v>
      </c>
      <c r="D2879" t="s">
        <v>4350</v>
      </c>
      <c r="E2879">
        <v>83.54</v>
      </c>
      <c r="F2879">
        <v>158</v>
      </c>
      <c r="G2879">
        <v>26</v>
      </c>
      <c r="H2879">
        <v>0</v>
      </c>
      <c r="I2879">
        <v>1</v>
      </c>
      <c r="J2879">
        <v>474</v>
      </c>
      <c r="K2879">
        <v>1</v>
      </c>
      <c r="L2879">
        <v>1</v>
      </c>
      <c r="M2879">
        <v>158</v>
      </c>
      <c r="N2879" t="s">
        <v>18</v>
      </c>
      <c r="O2879" s="1">
        <v>2.2655299999999999E-74</v>
      </c>
      <c r="P2879">
        <v>723</v>
      </c>
    </row>
    <row r="2880" spans="1:16" x14ac:dyDescent="0.25">
      <c r="A2880" t="s">
        <v>4351</v>
      </c>
      <c r="B2880">
        <v>741</v>
      </c>
      <c r="C2880" s="3" t="str">
        <f>HYPERLINK("http://www.uniprot.org/uniprot/K7LBT4","tr|K7LBT4|K7LBT4_SOYBN")</f>
        <v>tr|K7LBT4|K7LBT4_SOYBN</v>
      </c>
      <c r="D2880" t="s">
        <v>28</v>
      </c>
      <c r="E2880">
        <v>51.91</v>
      </c>
      <c r="F2880">
        <v>287</v>
      </c>
      <c r="G2880">
        <v>138</v>
      </c>
      <c r="H2880">
        <v>41</v>
      </c>
      <c r="I2880">
        <v>1</v>
      </c>
      <c r="J2880">
        <v>738</v>
      </c>
      <c r="K2880">
        <v>1</v>
      </c>
      <c r="L2880">
        <v>1</v>
      </c>
      <c r="M2880">
        <v>269</v>
      </c>
      <c r="N2880" t="s">
        <v>18</v>
      </c>
      <c r="O2880" s="1">
        <v>1.29878E-64</v>
      </c>
      <c r="P2880">
        <v>642</v>
      </c>
    </row>
    <row r="2881" spans="1:16" x14ac:dyDescent="0.25">
      <c r="A2881" t="s">
        <v>4352</v>
      </c>
      <c r="B2881">
        <v>345</v>
      </c>
      <c r="C2881" s="3" t="str">
        <f>HYPERLINK("http://www.uniprot.org/uniprot/I3SK30","tr|I3SK30|I3SK30_MEDTR")</f>
        <v>tr|I3SK30|I3SK30_MEDTR</v>
      </c>
      <c r="D2881" t="s">
        <v>386</v>
      </c>
      <c r="E2881">
        <v>88.59</v>
      </c>
      <c r="F2881">
        <v>114</v>
      </c>
      <c r="G2881">
        <v>13</v>
      </c>
      <c r="H2881">
        <v>0</v>
      </c>
      <c r="I2881">
        <v>1</v>
      </c>
      <c r="J2881">
        <v>342</v>
      </c>
      <c r="K2881">
        <v>1</v>
      </c>
      <c r="L2881">
        <v>1</v>
      </c>
      <c r="M2881">
        <v>114</v>
      </c>
      <c r="N2881" t="s">
        <v>18</v>
      </c>
      <c r="O2881" s="1">
        <v>8.4796699999999998E-50</v>
      </c>
      <c r="P2881">
        <v>511</v>
      </c>
    </row>
    <row r="2882" spans="1:16" x14ac:dyDescent="0.25">
      <c r="A2882" t="s">
        <v>4353</v>
      </c>
      <c r="B2882">
        <v>990</v>
      </c>
      <c r="C2882" s="3" t="str">
        <f>HYPERLINK("http://www.uniprot.org/uniprot/K7MNX2","tr|K7MNX2|K7MNX2_SOYBN")</f>
        <v>tr|K7MNX2|K7MNX2_SOYBN</v>
      </c>
      <c r="D2882" t="s">
        <v>28</v>
      </c>
      <c r="E2882">
        <v>32.71</v>
      </c>
      <c r="F2882">
        <v>162</v>
      </c>
      <c r="G2882">
        <v>109</v>
      </c>
      <c r="H2882">
        <v>7</v>
      </c>
      <c r="I2882">
        <v>97</v>
      </c>
      <c r="J2882">
        <v>561</v>
      </c>
      <c r="K2882">
        <v>1</v>
      </c>
      <c r="L2882">
        <v>271</v>
      </c>
      <c r="M2882">
        <v>419</v>
      </c>
      <c r="N2882" t="s">
        <v>18</v>
      </c>
      <c r="O2882" s="1">
        <v>1.4653600000000001E-7</v>
      </c>
      <c r="P2882">
        <v>152</v>
      </c>
    </row>
    <row r="2883" spans="1:16" x14ac:dyDescent="0.25">
      <c r="A2883" t="s">
        <v>4354</v>
      </c>
      <c r="B2883">
        <v>960</v>
      </c>
      <c r="C2883" s="3" t="str">
        <f>HYPERLINK("http://www.uniprot.org/uniprot/G7KSA6","tr|G7KSA6|G7KSA6_MEDTR")</f>
        <v>tr|G7KSA6|G7KSA6_MEDTR</v>
      </c>
      <c r="D2883" t="s">
        <v>4355</v>
      </c>
      <c r="E2883">
        <v>83.17</v>
      </c>
      <c r="F2883">
        <v>321</v>
      </c>
      <c r="G2883">
        <v>54</v>
      </c>
      <c r="H2883">
        <v>2</v>
      </c>
      <c r="I2883">
        <v>1</v>
      </c>
      <c r="J2883">
        <v>957</v>
      </c>
      <c r="K2883">
        <v>1</v>
      </c>
      <c r="L2883">
        <v>1</v>
      </c>
      <c r="M2883">
        <v>315</v>
      </c>
      <c r="N2883" t="s">
        <v>18</v>
      </c>
      <c r="O2883" s="1">
        <v>1.09984E-153</v>
      </c>
      <c r="P2883">
        <v>1412</v>
      </c>
    </row>
    <row r="2884" spans="1:16" x14ac:dyDescent="0.25">
      <c r="A2884" t="s">
        <v>4356</v>
      </c>
      <c r="B2884">
        <v>546</v>
      </c>
      <c r="C2884" s="3" t="str">
        <f>HYPERLINK("http://www.uniprot.org/uniprot/G7KRK1","tr|G7KRK1|G7KRK1_MEDTR")</f>
        <v>tr|G7KRK1|G7KRK1_MEDTR</v>
      </c>
      <c r="D2884" t="s">
        <v>4357</v>
      </c>
      <c r="E2884">
        <v>76.08</v>
      </c>
      <c r="F2884">
        <v>184</v>
      </c>
      <c r="G2884">
        <v>44</v>
      </c>
      <c r="H2884">
        <v>3</v>
      </c>
      <c r="I2884">
        <v>1</v>
      </c>
      <c r="J2884">
        <v>543</v>
      </c>
      <c r="K2884">
        <v>1</v>
      </c>
      <c r="L2884">
        <v>1</v>
      </c>
      <c r="M2884">
        <v>182</v>
      </c>
      <c r="N2884" t="s">
        <v>18</v>
      </c>
      <c r="O2884" s="1">
        <v>4.6509900000000001E-70</v>
      </c>
      <c r="P2884">
        <v>686</v>
      </c>
    </row>
    <row r="2885" spans="1:16" x14ac:dyDescent="0.25">
      <c r="A2885" t="s">
        <v>4358</v>
      </c>
      <c r="B2885">
        <v>2955</v>
      </c>
      <c r="C2885" s="3" t="str">
        <f>HYPERLINK("http://www.uniprot.org/uniprot/G7KZJ7","tr|G7KZJ7|G7KZJ7_MEDTR")</f>
        <v>tr|G7KZJ7|G7KZJ7_MEDTR</v>
      </c>
      <c r="D2885" t="s">
        <v>4359</v>
      </c>
      <c r="E2885">
        <v>80.89</v>
      </c>
      <c r="F2885">
        <v>979</v>
      </c>
      <c r="G2885">
        <v>187</v>
      </c>
      <c r="H2885">
        <v>0</v>
      </c>
      <c r="I2885">
        <v>16</v>
      </c>
      <c r="J2885">
        <v>2952</v>
      </c>
      <c r="K2885">
        <v>1</v>
      </c>
      <c r="L2885">
        <v>7</v>
      </c>
      <c r="M2885">
        <v>982</v>
      </c>
      <c r="N2885" t="s">
        <v>18</v>
      </c>
      <c r="O2885">
        <v>0</v>
      </c>
      <c r="P2885">
        <v>4034</v>
      </c>
    </row>
    <row r="2886" spans="1:16" x14ac:dyDescent="0.25">
      <c r="A2886" t="s">
        <v>4360</v>
      </c>
      <c r="B2886">
        <v>1677</v>
      </c>
      <c r="C2886" s="3" t="str">
        <f>HYPERLINK("http://www.uniprot.org/uniprot/G7IAW2","tr|G7IAW2|G7IAW2_MEDTR")</f>
        <v>tr|G7IAW2|G7IAW2_MEDTR</v>
      </c>
      <c r="D2886" t="s">
        <v>4318</v>
      </c>
      <c r="E2886">
        <v>93.07</v>
      </c>
      <c r="F2886">
        <v>520</v>
      </c>
      <c r="G2886">
        <v>36</v>
      </c>
      <c r="H2886">
        <v>0</v>
      </c>
      <c r="I2886">
        <v>115</v>
      </c>
      <c r="J2886">
        <v>1674</v>
      </c>
      <c r="K2886">
        <v>1</v>
      </c>
      <c r="L2886">
        <v>607</v>
      </c>
      <c r="M2886">
        <v>1126</v>
      </c>
      <c r="N2886" t="s">
        <v>18</v>
      </c>
      <c r="O2886">
        <v>0</v>
      </c>
      <c r="P2886">
        <v>2446</v>
      </c>
    </row>
    <row r="2887" spans="1:16" x14ac:dyDescent="0.25">
      <c r="A2887" t="s">
        <v>4361</v>
      </c>
      <c r="B2887">
        <v>1614</v>
      </c>
      <c r="C2887" s="3" t="str">
        <f>HYPERLINK("http://www.uniprot.org/uniprot/A5H2U6","tr|A5H2U6|A5H2U6_MEDTR")</f>
        <v>tr|A5H2U6|A5H2U6_MEDTR</v>
      </c>
      <c r="D2887" t="s">
        <v>4362</v>
      </c>
      <c r="E2887">
        <v>83.45</v>
      </c>
      <c r="F2887">
        <v>538</v>
      </c>
      <c r="G2887">
        <v>89</v>
      </c>
      <c r="H2887">
        <v>1</v>
      </c>
      <c r="I2887">
        <v>1</v>
      </c>
      <c r="J2887">
        <v>1611</v>
      </c>
      <c r="K2887">
        <v>1</v>
      </c>
      <c r="L2887">
        <v>1</v>
      </c>
      <c r="M2887">
        <v>538</v>
      </c>
      <c r="N2887" t="s">
        <v>18</v>
      </c>
      <c r="O2887">
        <v>0</v>
      </c>
      <c r="P2887">
        <v>2288</v>
      </c>
    </row>
    <row r="2888" spans="1:16" x14ac:dyDescent="0.25">
      <c r="A2888" t="s">
        <v>4363</v>
      </c>
      <c r="B2888">
        <v>1554</v>
      </c>
      <c r="C2888" s="3" t="str">
        <f>HYPERLINK("http://www.uniprot.org/uniprot/G7I3J4","tr|G7I3J4|G7I3J4_MEDTR")</f>
        <v>tr|G7I3J4|G7I3J4_MEDTR</v>
      </c>
      <c r="D2888" t="s">
        <v>4364</v>
      </c>
      <c r="E2888">
        <v>95.54</v>
      </c>
      <c r="F2888">
        <v>471</v>
      </c>
      <c r="G2888">
        <v>21</v>
      </c>
      <c r="H2888">
        <v>0</v>
      </c>
      <c r="I2888">
        <v>1</v>
      </c>
      <c r="J2888">
        <v>1413</v>
      </c>
      <c r="K2888">
        <v>1</v>
      </c>
      <c r="L2888">
        <v>1</v>
      </c>
      <c r="M2888">
        <v>470</v>
      </c>
      <c r="N2888" t="s">
        <v>18</v>
      </c>
      <c r="O2888">
        <v>0</v>
      </c>
      <c r="P2888">
        <v>2387</v>
      </c>
    </row>
    <row r="2889" spans="1:16" x14ac:dyDescent="0.25">
      <c r="A2889" t="s">
        <v>4365</v>
      </c>
      <c r="B2889">
        <v>1632</v>
      </c>
      <c r="C2889" s="3" t="str">
        <f>HYPERLINK("http://www.uniprot.org/uniprot/K7KUM7","tr|K7KUM7|K7KUM7_SOYBN")</f>
        <v>tr|K7KUM7|K7KUM7_SOYBN</v>
      </c>
      <c r="D2889" t="s">
        <v>28</v>
      </c>
      <c r="E2889">
        <v>71.83</v>
      </c>
      <c r="F2889">
        <v>561</v>
      </c>
      <c r="G2889">
        <v>158</v>
      </c>
      <c r="H2889">
        <v>18</v>
      </c>
      <c r="I2889">
        <v>1</v>
      </c>
      <c r="J2889">
        <v>1629</v>
      </c>
      <c r="K2889">
        <v>1</v>
      </c>
      <c r="L2889">
        <v>44</v>
      </c>
      <c r="M2889">
        <v>597</v>
      </c>
      <c r="N2889" t="s">
        <v>18</v>
      </c>
      <c r="O2889">
        <v>0</v>
      </c>
      <c r="P2889">
        <v>1937</v>
      </c>
    </row>
    <row r="2890" spans="1:16" x14ac:dyDescent="0.25">
      <c r="A2890" t="s">
        <v>4366</v>
      </c>
      <c r="B2890">
        <v>660</v>
      </c>
      <c r="C2890" s="3" t="str">
        <f>HYPERLINK("http://www.uniprot.org/uniprot/I3S5Q9","tr|I3S5Q9|I3S5Q9_MEDTR")</f>
        <v>tr|I3S5Q9|I3S5Q9_MEDTR</v>
      </c>
      <c r="D2890" t="s">
        <v>22</v>
      </c>
      <c r="E2890">
        <v>81.010000000000005</v>
      </c>
      <c r="F2890">
        <v>216</v>
      </c>
      <c r="G2890">
        <v>41</v>
      </c>
      <c r="H2890">
        <v>0</v>
      </c>
      <c r="I2890">
        <v>10</v>
      </c>
      <c r="J2890">
        <v>657</v>
      </c>
      <c r="K2890">
        <v>1</v>
      </c>
      <c r="L2890">
        <v>9</v>
      </c>
      <c r="M2890">
        <v>224</v>
      </c>
      <c r="N2890" t="s">
        <v>18</v>
      </c>
      <c r="O2890" s="1">
        <v>1.9932400000000001E-105</v>
      </c>
      <c r="P2890">
        <v>993</v>
      </c>
    </row>
    <row r="2891" spans="1:16" x14ac:dyDescent="0.25">
      <c r="A2891" t="s">
        <v>4367</v>
      </c>
      <c r="B2891">
        <v>576</v>
      </c>
      <c r="C2891" s="3" t="str">
        <f>HYPERLINK("http://www.uniprot.org/uniprot/G7J004","tr|G7J004|G7J004_MEDTR")</f>
        <v>tr|G7J004|G7J004_MEDTR</v>
      </c>
      <c r="D2891" t="s">
        <v>4368</v>
      </c>
      <c r="E2891">
        <v>86.38</v>
      </c>
      <c r="F2891">
        <v>191</v>
      </c>
      <c r="G2891">
        <v>26</v>
      </c>
      <c r="H2891">
        <v>0</v>
      </c>
      <c r="I2891">
        <v>1</v>
      </c>
      <c r="J2891">
        <v>573</v>
      </c>
      <c r="K2891">
        <v>1</v>
      </c>
      <c r="L2891">
        <v>46</v>
      </c>
      <c r="M2891">
        <v>235</v>
      </c>
      <c r="N2891" t="s">
        <v>18</v>
      </c>
      <c r="O2891" s="1">
        <v>4.8113299999999997E-90</v>
      </c>
      <c r="P2891">
        <v>859</v>
      </c>
    </row>
    <row r="2892" spans="1:16" x14ac:dyDescent="0.25">
      <c r="A2892" t="s">
        <v>4369</v>
      </c>
      <c r="B2892">
        <v>675</v>
      </c>
      <c r="C2892" s="3" t="str">
        <f>HYPERLINK("http://www.uniprot.org/uniprot/C6TH46","tr|C6TH46|C6TH46_SOYBN")</f>
        <v>tr|C6TH46|C6TH46_SOYBN</v>
      </c>
      <c r="D2892" t="s">
        <v>210</v>
      </c>
      <c r="E2892">
        <v>75</v>
      </c>
      <c r="F2892">
        <v>204</v>
      </c>
      <c r="G2892">
        <v>51</v>
      </c>
      <c r="H2892">
        <v>3</v>
      </c>
      <c r="I2892">
        <v>1</v>
      </c>
      <c r="J2892">
        <v>603</v>
      </c>
      <c r="K2892">
        <v>1</v>
      </c>
      <c r="L2892">
        <v>1</v>
      </c>
      <c r="M2892">
        <v>204</v>
      </c>
      <c r="N2892" t="s">
        <v>18</v>
      </c>
      <c r="O2892" s="1">
        <v>2.5191600000000001E-82</v>
      </c>
      <c r="P2892">
        <v>794</v>
      </c>
    </row>
    <row r="2893" spans="1:16" x14ac:dyDescent="0.25">
      <c r="A2893" t="s">
        <v>4370</v>
      </c>
      <c r="B2893">
        <v>5688</v>
      </c>
      <c r="C2893" s="3" t="str">
        <f>HYPERLINK("http://www.uniprot.org/uniprot/G7JNF2","tr|G7JNF2|G7JNF2_MEDTR")</f>
        <v>tr|G7JNF2|G7JNF2_MEDTR</v>
      </c>
      <c r="D2893" t="s">
        <v>4371</v>
      </c>
      <c r="E2893">
        <v>79.83</v>
      </c>
      <c r="F2893">
        <v>1840</v>
      </c>
      <c r="G2893">
        <v>371</v>
      </c>
      <c r="H2893">
        <v>3</v>
      </c>
      <c r="I2893">
        <v>175</v>
      </c>
      <c r="J2893">
        <v>5685</v>
      </c>
      <c r="K2893">
        <v>1</v>
      </c>
      <c r="L2893">
        <v>57</v>
      </c>
      <c r="M2893">
        <v>1881</v>
      </c>
      <c r="N2893" t="s">
        <v>18</v>
      </c>
      <c r="O2893">
        <v>0</v>
      </c>
      <c r="P2893">
        <v>7205</v>
      </c>
    </row>
    <row r="2894" spans="1:16" x14ac:dyDescent="0.25">
      <c r="A2894" t="s">
        <v>4372</v>
      </c>
      <c r="B2894">
        <v>912</v>
      </c>
      <c r="C2894" s="3" t="str">
        <f>HYPERLINK("http://www.uniprot.org/uniprot/G7JDS5","tr|G7JDS5|G7JDS5_MEDTR")</f>
        <v>tr|G7JDS5|G7JDS5_MEDTR</v>
      </c>
      <c r="D2894" t="s">
        <v>4373</v>
      </c>
      <c r="E2894">
        <v>73.260000000000005</v>
      </c>
      <c r="F2894">
        <v>303</v>
      </c>
      <c r="G2894">
        <v>81</v>
      </c>
      <c r="H2894">
        <v>0</v>
      </c>
      <c r="I2894">
        <v>1</v>
      </c>
      <c r="J2894">
        <v>909</v>
      </c>
      <c r="K2894">
        <v>1</v>
      </c>
      <c r="L2894">
        <v>41</v>
      </c>
      <c r="M2894">
        <v>342</v>
      </c>
      <c r="N2894" t="s">
        <v>18</v>
      </c>
      <c r="O2894" s="1">
        <v>9.7463999999999993E-125</v>
      </c>
      <c r="P2894">
        <v>1162</v>
      </c>
    </row>
    <row r="2895" spans="1:16" x14ac:dyDescent="0.25">
      <c r="A2895" t="s">
        <v>4374</v>
      </c>
      <c r="B2895">
        <v>1137</v>
      </c>
      <c r="C2895" s="3" t="str">
        <f>HYPERLINK("http://www.uniprot.org/uniprot/G7JEG5","tr|G7JEG5|G7JEG5_MEDTR")</f>
        <v>tr|G7JEG5|G7JEG5_MEDTR</v>
      </c>
      <c r="D2895" t="s">
        <v>4375</v>
      </c>
      <c r="E2895">
        <v>82.92</v>
      </c>
      <c r="F2895">
        <v>363</v>
      </c>
      <c r="G2895">
        <v>62</v>
      </c>
      <c r="H2895">
        <v>0</v>
      </c>
      <c r="I2895">
        <v>46</v>
      </c>
      <c r="J2895">
        <v>1134</v>
      </c>
      <c r="K2895">
        <v>1</v>
      </c>
      <c r="L2895">
        <v>16</v>
      </c>
      <c r="M2895">
        <v>376</v>
      </c>
      <c r="N2895" t="s">
        <v>18</v>
      </c>
      <c r="O2895" s="1">
        <v>2.07152E-168</v>
      </c>
      <c r="P2895">
        <v>1540</v>
      </c>
    </row>
    <row r="2896" spans="1:16" x14ac:dyDescent="0.25">
      <c r="A2896" t="s">
        <v>4376</v>
      </c>
      <c r="B2896">
        <v>438</v>
      </c>
      <c r="C2896" s="3" t="str">
        <f>HYPERLINK("http://www.uniprot.org/uniprot/C6SVT6","tr|C6SVT6|C6SVT6_SOYBN")</f>
        <v>tr|C6SVT6|C6SVT6_SOYBN</v>
      </c>
      <c r="D2896" t="s">
        <v>210</v>
      </c>
      <c r="E2896">
        <v>97.24</v>
      </c>
      <c r="F2896">
        <v>145</v>
      </c>
      <c r="G2896">
        <v>4</v>
      </c>
      <c r="H2896">
        <v>0</v>
      </c>
      <c r="I2896">
        <v>1</v>
      </c>
      <c r="J2896">
        <v>435</v>
      </c>
      <c r="K2896">
        <v>1</v>
      </c>
      <c r="L2896">
        <v>1</v>
      </c>
      <c r="M2896">
        <v>145</v>
      </c>
      <c r="N2896" t="s">
        <v>18</v>
      </c>
      <c r="O2896" s="1">
        <v>9.1989099999999999E-84</v>
      </c>
      <c r="P2896">
        <v>804</v>
      </c>
    </row>
    <row r="2897" spans="1:16" x14ac:dyDescent="0.25">
      <c r="A2897" t="s">
        <v>4377</v>
      </c>
      <c r="B2897">
        <v>1524</v>
      </c>
      <c r="C2897" s="3" t="str">
        <f>HYPERLINK("http://www.uniprot.org/uniprot/G7KS63","tr|G7KS63|G7KS63_MEDTR")</f>
        <v>tr|G7KS63|G7KS63_MEDTR</v>
      </c>
      <c r="D2897" t="s">
        <v>4378</v>
      </c>
      <c r="E2897">
        <v>74.849999999999994</v>
      </c>
      <c r="F2897">
        <v>513</v>
      </c>
      <c r="G2897">
        <v>129</v>
      </c>
      <c r="H2897">
        <v>6</v>
      </c>
      <c r="I2897">
        <v>1</v>
      </c>
      <c r="J2897">
        <v>1521</v>
      </c>
      <c r="K2897">
        <v>1</v>
      </c>
      <c r="L2897">
        <v>1</v>
      </c>
      <c r="M2897">
        <v>477</v>
      </c>
      <c r="N2897" t="s">
        <v>18</v>
      </c>
      <c r="O2897">
        <v>0</v>
      </c>
      <c r="P2897">
        <v>1891</v>
      </c>
    </row>
    <row r="2898" spans="1:16" x14ac:dyDescent="0.25">
      <c r="A2898" t="s">
        <v>4379</v>
      </c>
      <c r="B2898">
        <v>2556</v>
      </c>
      <c r="C2898" s="3" t="str">
        <f>HYPERLINK("http://www.uniprot.org/uniprot/K7N184","tr|K7N184|K7N184_SOYBN")</f>
        <v>tr|K7N184|K7N184_SOYBN</v>
      </c>
      <c r="D2898" t="s">
        <v>28</v>
      </c>
      <c r="E2898">
        <v>45.45</v>
      </c>
      <c r="F2898">
        <v>759</v>
      </c>
      <c r="G2898">
        <v>414</v>
      </c>
      <c r="H2898">
        <v>94</v>
      </c>
      <c r="I2898">
        <v>1</v>
      </c>
      <c r="J2898">
        <v>1995</v>
      </c>
      <c r="K2898">
        <v>1</v>
      </c>
      <c r="L2898">
        <v>1</v>
      </c>
      <c r="M2898">
        <v>731</v>
      </c>
      <c r="N2898" t="s">
        <v>18</v>
      </c>
      <c r="O2898" s="1">
        <v>8.3171299999999997E-154</v>
      </c>
      <c r="P2898">
        <v>1418</v>
      </c>
    </row>
    <row r="2899" spans="1:16" x14ac:dyDescent="0.25">
      <c r="A2899" t="s">
        <v>4380</v>
      </c>
      <c r="B2899">
        <v>591</v>
      </c>
      <c r="C2899" s="3" t="str">
        <f>HYPERLINK("http://www.uniprot.org/uniprot/G7K6R1","tr|G7K6R1|G7K6R1_MEDTR")</f>
        <v>tr|G7K6R1|G7K6R1_MEDTR</v>
      </c>
      <c r="D2899" t="s">
        <v>4381</v>
      </c>
      <c r="E2899">
        <v>76.02</v>
      </c>
      <c r="F2899">
        <v>196</v>
      </c>
      <c r="G2899">
        <v>47</v>
      </c>
      <c r="H2899">
        <v>0</v>
      </c>
      <c r="I2899">
        <v>1</v>
      </c>
      <c r="J2899">
        <v>588</v>
      </c>
      <c r="K2899">
        <v>1</v>
      </c>
      <c r="L2899">
        <v>32</v>
      </c>
      <c r="M2899">
        <v>203</v>
      </c>
      <c r="N2899" t="s">
        <v>18</v>
      </c>
      <c r="O2899" s="1">
        <v>4.5069699999999998E-78</v>
      </c>
      <c r="P2899">
        <v>756</v>
      </c>
    </row>
    <row r="2900" spans="1:16" x14ac:dyDescent="0.25">
      <c r="A2900" t="s">
        <v>4382</v>
      </c>
      <c r="B2900">
        <v>1623</v>
      </c>
      <c r="C2900" s="3" t="str">
        <f>HYPERLINK("http://www.uniprot.org/uniprot/K7LZ89","tr|K7LZ89|K7LZ89_SOYBN")</f>
        <v>tr|K7LZ89|K7LZ89_SOYBN</v>
      </c>
      <c r="D2900" t="s">
        <v>28</v>
      </c>
      <c r="E2900">
        <v>85.33</v>
      </c>
      <c r="F2900">
        <v>484</v>
      </c>
      <c r="G2900">
        <v>71</v>
      </c>
      <c r="H2900">
        <v>0</v>
      </c>
      <c r="I2900">
        <v>1</v>
      </c>
      <c r="J2900">
        <v>1452</v>
      </c>
      <c r="K2900">
        <v>1</v>
      </c>
      <c r="L2900">
        <v>1</v>
      </c>
      <c r="M2900">
        <v>483</v>
      </c>
      <c r="N2900" t="s">
        <v>18</v>
      </c>
      <c r="O2900">
        <v>0</v>
      </c>
      <c r="P2900">
        <v>2045</v>
      </c>
    </row>
    <row r="2901" spans="1:16" x14ac:dyDescent="0.25">
      <c r="A2901" t="s">
        <v>4383</v>
      </c>
      <c r="B2901">
        <v>633</v>
      </c>
      <c r="C2901" s="3" t="str">
        <f>HYPERLINK("http://www.uniprot.org/uniprot/G7K1K4","tr|G7K1K4|G7K1K4_MEDTR")</f>
        <v>tr|G7K1K4|G7K1K4_MEDTR</v>
      </c>
      <c r="D2901" t="s">
        <v>4384</v>
      </c>
      <c r="E2901">
        <v>90.95</v>
      </c>
      <c r="F2901">
        <v>210</v>
      </c>
      <c r="G2901">
        <v>19</v>
      </c>
      <c r="H2901">
        <v>0</v>
      </c>
      <c r="I2901">
        <v>1</v>
      </c>
      <c r="J2901">
        <v>630</v>
      </c>
      <c r="K2901">
        <v>1</v>
      </c>
      <c r="L2901">
        <v>1</v>
      </c>
      <c r="M2901">
        <v>210</v>
      </c>
      <c r="N2901" t="s">
        <v>18</v>
      </c>
      <c r="O2901" s="1">
        <v>1.74324E-108</v>
      </c>
      <c r="P2901">
        <v>1019</v>
      </c>
    </row>
    <row r="2902" spans="1:16" x14ac:dyDescent="0.25">
      <c r="A2902" t="s">
        <v>4385</v>
      </c>
      <c r="B2902">
        <v>1788</v>
      </c>
      <c r="C2902" s="3" t="str">
        <f>HYPERLINK("http://www.uniprot.org/uniprot/K7LIE1","tr|K7LIE1|K7LIE1_SOYBN")</f>
        <v>tr|K7LIE1|K7LIE1_SOYBN</v>
      </c>
      <c r="D2902" t="s">
        <v>28</v>
      </c>
      <c r="E2902">
        <v>66.27</v>
      </c>
      <c r="F2902">
        <v>596</v>
      </c>
      <c r="G2902">
        <v>201</v>
      </c>
      <c r="H2902">
        <v>3</v>
      </c>
      <c r="I2902">
        <v>7</v>
      </c>
      <c r="J2902">
        <v>1785</v>
      </c>
      <c r="K2902">
        <v>1</v>
      </c>
      <c r="L2902">
        <v>140</v>
      </c>
      <c r="M2902">
        <v>730</v>
      </c>
      <c r="N2902" t="s">
        <v>18</v>
      </c>
      <c r="O2902">
        <v>0</v>
      </c>
      <c r="P2902">
        <v>1916</v>
      </c>
    </row>
    <row r="2903" spans="1:16" x14ac:dyDescent="0.25">
      <c r="A2903" t="s">
        <v>4386</v>
      </c>
      <c r="B2903">
        <v>1368</v>
      </c>
      <c r="C2903" s="3" t="str">
        <f>HYPERLINK("http://www.uniprot.org/uniprot/G7KH04","tr|G7KH04|G7KH04_MEDTR")</f>
        <v>tr|G7KH04|G7KH04_MEDTR</v>
      </c>
      <c r="D2903" t="s">
        <v>866</v>
      </c>
      <c r="E2903">
        <v>71.56</v>
      </c>
      <c r="F2903">
        <v>510</v>
      </c>
      <c r="G2903">
        <v>145</v>
      </c>
      <c r="H2903">
        <v>55</v>
      </c>
      <c r="I2903">
        <v>1</v>
      </c>
      <c r="J2903">
        <v>1365</v>
      </c>
      <c r="K2903">
        <v>1</v>
      </c>
      <c r="L2903">
        <v>1</v>
      </c>
      <c r="M2903">
        <v>510</v>
      </c>
      <c r="N2903" t="s">
        <v>18</v>
      </c>
      <c r="O2903">
        <v>0</v>
      </c>
      <c r="P2903">
        <v>1820</v>
      </c>
    </row>
    <row r="2904" spans="1:16" x14ac:dyDescent="0.25">
      <c r="A2904" t="s">
        <v>4387</v>
      </c>
      <c r="B2904">
        <v>1092</v>
      </c>
      <c r="C2904" s="3" t="str">
        <f>HYPERLINK("http://www.uniprot.org/uniprot/K7MNX2","tr|K7MNX2|K7MNX2_SOYBN")</f>
        <v>tr|K7MNX2|K7MNX2_SOYBN</v>
      </c>
      <c r="D2904" t="s">
        <v>28</v>
      </c>
      <c r="E2904">
        <v>26.18</v>
      </c>
      <c r="F2904">
        <v>233</v>
      </c>
      <c r="G2904">
        <v>172</v>
      </c>
      <c r="H2904">
        <v>3</v>
      </c>
      <c r="I2904">
        <v>1</v>
      </c>
      <c r="J2904">
        <v>690</v>
      </c>
      <c r="K2904">
        <v>1</v>
      </c>
      <c r="L2904">
        <v>288</v>
      </c>
      <c r="M2904">
        <v>514</v>
      </c>
      <c r="N2904" t="s">
        <v>18</v>
      </c>
      <c r="O2904" s="1">
        <v>1.65645E-18</v>
      </c>
      <c r="P2904">
        <v>247</v>
      </c>
    </row>
    <row r="2905" spans="1:16" x14ac:dyDescent="0.25">
      <c r="A2905" t="s">
        <v>4388</v>
      </c>
      <c r="B2905">
        <v>1416</v>
      </c>
      <c r="C2905" s="3" t="str">
        <f>HYPERLINK("http://www.uniprot.org/uniprot/D2D582","tr|D2D582|D2D582_MEDTR")</f>
        <v>tr|D2D582|D2D582_MEDTR</v>
      </c>
      <c r="D2905" t="s">
        <v>4389</v>
      </c>
      <c r="E2905">
        <v>83.86</v>
      </c>
      <c r="F2905">
        <v>471</v>
      </c>
      <c r="G2905">
        <v>76</v>
      </c>
      <c r="H2905">
        <v>3</v>
      </c>
      <c r="I2905">
        <v>1</v>
      </c>
      <c r="J2905">
        <v>1404</v>
      </c>
      <c r="K2905">
        <v>1</v>
      </c>
      <c r="L2905">
        <v>1</v>
      </c>
      <c r="M2905">
        <v>469</v>
      </c>
      <c r="N2905" t="s">
        <v>18</v>
      </c>
      <c r="O2905">
        <v>0</v>
      </c>
      <c r="P2905">
        <v>2116</v>
      </c>
    </row>
    <row r="2906" spans="1:16" x14ac:dyDescent="0.25">
      <c r="A2906" t="s">
        <v>4390</v>
      </c>
      <c r="B2906">
        <v>249</v>
      </c>
      <c r="C2906" s="3" t="str">
        <f>HYPERLINK("http://www.uniprot.org/uniprot/I3T1T1","tr|I3T1T1|I3T1T1_MEDTR")</f>
        <v>tr|I3T1T1|I3T1T1_MEDTR</v>
      </c>
      <c r="D2906" t="s">
        <v>22</v>
      </c>
      <c r="E2906">
        <v>96.2</v>
      </c>
      <c r="F2906">
        <v>79</v>
      </c>
      <c r="G2906">
        <v>3</v>
      </c>
      <c r="H2906">
        <v>0</v>
      </c>
      <c r="I2906">
        <v>1</v>
      </c>
      <c r="J2906">
        <v>237</v>
      </c>
      <c r="K2906">
        <v>1</v>
      </c>
      <c r="L2906">
        <v>1</v>
      </c>
      <c r="M2906">
        <v>79</v>
      </c>
      <c r="N2906" t="s">
        <v>18</v>
      </c>
      <c r="O2906" s="1">
        <v>1.5846100000000001E-35</v>
      </c>
      <c r="P2906">
        <v>388</v>
      </c>
    </row>
    <row r="2907" spans="1:16" x14ac:dyDescent="0.25">
      <c r="A2907" t="s">
        <v>4391</v>
      </c>
      <c r="B2907">
        <v>1554</v>
      </c>
      <c r="C2907" s="3" t="str">
        <f>HYPERLINK("http://www.uniprot.org/uniprot/I3T7Q6","tr|I3T7Q6|I3T7Q6_LOTJA")</f>
        <v>tr|I3T7Q6|I3T7Q6_LOTJA</v>
      </c>
      <c r="D2907" t="s">
        <v>93</v>
      </c>
      <c r="E2907">
        <v>72.92</v>
      </c>
      <c r="F2907">
        <v>517</v>
      </c>
      <c r="G2907">
        <v>140</v>
      </c>
      <c r="H2907">
        <v>9</v>
      </c>
      <c r="I2907">
        <v>28</v>
      </c>
      <c r="J2907">
        <v>1551</v>
      </c>
      <c r="K2907">
        <v>1</v>
      </c>
      <c r="L2907">
        <v>1</v>
      </c>
      <c r="M2907">
        <v>513</v>
      </c>
      <c r="N2907" t="s">
        <v>18</v>
      </c>
      <c r="O2907">
        <v>0</v>
      </c>
      <c r="P2907">
        <v>1819</v>
      </c>
    </row>
    <row r="2908" spans="1:16" x14ac:dyDescent="0.25">
      <c r="A2908" t="s">
        <v>4392</v>
      </c>
      <c r="B2908">
        <v>714</v>
      </c>
      <c r="C2908" s="3" t="str">
        <f>HYPERLINK("http://www.uniprot.org/uniprot/G7K4Q9","tr|G7K4Q9|G7K4Q9_MEDTR")</f>
        <v>tr|G7K4Q9|G7K4Q9_MEDTR</v>
      </c>
      <c r="D2908" t="s">
        <v>4393</v>
      </c>
      <c r="E2908">
        <v>77.95</v>
      </c>
      <c r="F2908">
        <v>186</v>
      </c>
      <c r="G2908">
        <v>41</v>
      </c>
      <c r="H2908">
        <v>1</v>
      </c>
      <c r="I2908">
        <v>4</v>
      </c>
      <c r="J2908">
        <v>558</v>
      </c>
      <c r="K2908">
        <v>1</v>
      </c>
      <c r="L2908">
        <v>107</v>
      </c>
      <c r="M2908">
        <v>292</v>
      </c>
      <c r="N2908" t="s">
        <v>18</v>
      </c>
      <c r="O2908" s="1">
        <v>5.0460600000000003E-79</v>
      </c>
      <c r="P2908">
        <v>766</v>
      </c>
    </row>
    <row r="2909" spans="1:16" x14ac:dyDescent="0.25">
      <c r="A2909" t="s">
        <v>4394</v>
      </c>
      <c r="B2909">
        <v>906</v>
      </c>
      <c r="C2909" s="3" t="str">
        <f>HYPERLINK("http://www.uniprot.org/uniprot/G7K661","tr|G7K661|G7K661_MEDTR")</f>
        <v>tr|G7K661|G7K661_MEDTR</v>
      </c>
      <c r="D2909" t="s">
        <v>4395</v>
      </c>
      <c r="E2909">
        <v>85.6</v>
      </c>
      <c r="F2909">
        <v>264</v>
      </c>
      <c r="G2909">
        <v>38</v>
      </c>
      <c r="H2909">
        <v>2</v>
      </c>
      <c r="I2909">
        <v>43</v>
      </c>
      <c r="J2909">
        <v>828</v>
      </c>
      <c r="K2909">
        <v>1</v>
      </c>
      <c r="L2909">
        <v>26</v>
      </c>
      <c r="M2909">
        <v>288</v>
      </c>
      <c r="N2909" t="s">
        <v>18</v>
      </c>
      <c r="O2909" s="1">
        <v>1.3560900000000001E-134</v>
      </c>
      <c r="P2909">
        <v>1247</v>
      </c>
    </row>
    <row r="2910" spans="1:16" x14ac:dyDescent="0.25">
      <c r="A2910" t="s">
        <v>4396</v>
      </c>
      <c r="B2910">
        <v>1620</v>
      </c>
      <c r="C2910" s="3" t="str">
        <f>HYPERLINK("http://www.uniprot.org/uniprot/G7KRK0","tr|G7KRK0|G7KRK0_MEDTR")</f>
        <v>tr|G7KRK0|G7KRK0_MEDTR</v>
      </c>
      <c r="D2910" t="s">
        <v>4397</v>
      </c>
      <c r="E2910">
        <v>74.349999999999994</v>
      </c>
      <c r="F2910">
        <v>234</v>
      </c>
      <c r="G2910">
        <v>60</v>
      </c>
      <c r="H2910">
        <v>0</v>
      </c>
      <c r="I2910">
        <v>898</v>
      </c>
      <c r="J2910">
        <v>1599</v>
      </c>
      <c r="K2910">
        <v>1</v>
      </c>
      <c r="L2910">
        <v>127</v>
      </c>
      <c r="M2910">
        <v>338</v>
      </c>
      <c r="N2910" t="s">
        <v>18</v>
      </c>
      <c r="O2910" s="1">
        <v>1.60901E-93</v>
      </c>
      <c r="P2910">
        <v>896</v>
      </c>
    </row>
    <row r="2911" spans="1:16" x14ac:dyDescent="0.25">
      <c r="A2911" t="s">
        <v>4398</v>
      </c>
      <c r="B2911">
        <v>522</v>
      </c>
      <c r="C2911" s="3" t="str">
        <f>HYPERLINK("http://www.uniprot.org/uniprot/G7KZJ9","tr|G7KZJ9|G7KZJ9_MEDTR")</f>
        <v>tr|G7KZJ9|G7KZJ9_MEDTR</v>
      </c>
      <c r="D2911" t="s">
        <v>4399</v>
      </c>
      <c r="E2911">
        <v>73.33</v>
      </c>
      <c r="F2911">
        <v>150</v>
      </c>
      <c r="G2911">
        <v>40</v>
      </c>
      <c r="H2911">
        <v>1</v>
      </c>
      <c r="I2911">
        <v>4</v>
      </c>
      <c r="J2911">
        <v>450</v>
      </c>
      <c r="K2911">
        <v>1</v>
      </c>
      <c r="L2911">
        <v>5</v>
      </c>
      <c r="M2911">
        <v>154</v>
      </c>
      <c r="N2911" t="s">
        <v>18</v>
      </c>
      <c r="O2911" s="1">
        <v>1.1845599999999999E-59</v>
      </c>
      <c r="P2911">
        <v>596</v>
      </c>
    </row>
    <row r="2912" spans="1:16" x14ac:dyDescent="0.25">
      <c r="A2912" t="s">
        <v>4400</v>
      </c>
      <c r="B2912">
        <v>909</v>
      </c>
      <c r="C2912" s="3" t="str">
        <f>HYPERLINK("http://www.uniprot.org/uniprot/G7IEJ4","tr|G7IEJ4|G7IEJ4_MEDTR")</f>
        <v>tr|G7IEJ4|G7IEJ4_MEDTR</v>
      </c>
      <c r="D2912" t="s">
        <v>4401</v>
      </c>
      <c r="E2912">
        <v>58.01</v>
      </c>
      <c r="F2912">
        <v>312</v>
      </c>
      <c r="G2912">
        <v>131</v>
      </c>
      <c r="H2912">
        <v>10</v>
      </c>
      <c r="I2912">
        <v>1</v>
      </c>
      <c r="J2912">
        <v>906</v>
      </c>
      <c r="K2912">
        <v>1</v>
      </c>
      <c r="L2912">
        <v>1</v>
      </c>
      <c r="M2912">
        <v>305</v>
      </c>
      <c r="N2912" t="s">
        <v>18</v>
      </c>
      <c r="O2912" s="1">
        <v>4.5513799999999998E-82</v>
      </c>
      <c r="P2912">
        <v>794</v>
      </c>
    </row>
    <row r="2913" spans="1:16" x14ac:dyDescent="0.25">
      <c r="A2913" t="s">
        <v>4402</v>
      </c>
      <c r="B2913">
        <v>819</v>
      </c>
      <c r="C2913" s="3" t="str">
        <f>HYPERLINK("http://www.uniprot.org/uniprot/G7IAV6","tr|G7IAV6|G7IAV6_MEDTR")</f>
        <v>tr|G7IAV6|G7IAV6_MEDTR</v>
      </c>
      <c r="D2913" t="s">
        <v>4403</v>
      </c>
      <c r="E2913">
        <v>88.84</v>
      </c>
      <c r="F2913">
        <v>251</v>
      </c>
      <c r="G2913">
        <v>28</v>
      </c>
      <c r="H2913">
        <v>0</v>
      </c>
      <c r="I2913">
        <v>64</v>
      </c>
      <c r="J2913">
        <v>816</v>
      </c>
      <c r="K2913">
        <v>1</v>
      </c>
      <c r="L2913">
        <v>135</v>
      </c>
      <c r="M2913">
        <v>385</v>
      </c>
      <c r="N2913" t="s">
        <v>18</v>
      </c>
      <c r="O2913" s="1">
        <v>8.3415299999999998E-122</v>
      </c>
      <c r="P2913">
        <v>1136</v>
      </c>
    </row>
    <row r="2914" spans="1:16" x14ac:dyDescent="0.25">
      <c r="A2914" t="s">
        <v>4404</v>
      </c>
      <c r="B2914">
        <v>1593</v>
      </c>
      <c r="C2914" s="3" t="str">
        <f>HYPERLINK("http://www.uniprot.org/uniprot/G7I3V6","tr|G7I3V6|G7I3V6_MEDTR")</f>
        <v>tr|G7I3V6|G7I3V6_MEDTR</v>
      </c>
      <c r="D2914" t="s">
        <v>4405</v>
      </c>
      <c r="E2914">
        <v>86.2</v>
      </c>
      <c r="F2914">
        <v>500</v>
      </c>
      <c r="G2914">
        <v>69</v>
      </c>
      <c r="H2914">
        <v>0</v>
      </c>
      <c r="I2914">
        <v>1</v>
      </c>
      <c r="J2914">
        <v>1500</v>
      </c>
      <c r="K2914">
        <v>1</v>
      </c>
      <c r="L2914">
        <v>1</v>
      </c>
      <c r="M2914">
        <v>500</v>
      </c>
      <c r="N2914" t="s">
        <v>18</v>
      </c>
      <c r="O2914">
        <v>0</v>
      </c>
      <c r="P2914">
        <v>2226</v>
      </c>
    </row>
    <row r="2915" spans="1:16" x14ac:dyDescent="0.25">
      <c r="A2915" t="s">
        <v>4406</v>
      </c>
      <c r="B2915">
        <v>2121</v>
      </c>
      <c r="C2915" s="3" t="str">
        <f>HYPERLINK("http://www.uniprot.org/uniprot/G7I3J0","tr|G7I3J0|G7I3J0_MEDTR")</f>
        <v>tr|G7I3J0|G7I3J0_MEDTR</v>
      </c>
      <c r="D2915" t="s">
        <v>4407</v>
      </c>
      <c r="E2915">
        <v>73.08</v>
      </c>
      <c r="F2915">
        <v>706</v>
      </c>
      <c r="G2915">
        <v>190</v>
      </c>
      <c r="H2915">
        <v>6</v>
      </c>
      <c r="I2915">
        <v>1</v>
      </c>
      <c r="J2915">
        <v>2100</v>
      </c>
      <c r="K2915">
        <v>1</v>
      </c>
      <c r="L2915">
        <v>1</v>
      </c>
      <c r="M2915">
        <v>700</v>
      </c>
      <c r="N2915" t="s">
        <v>18</v>
      </c>
      <c r="O2915">
        <v>0</v>
      </c>
      <c r="P2915">
        <v>2678</v>
      </c>
    </row>
    <row r="2916" spans="1:16" x14ac:dyDescent="0.25">
      <c r="A2916" t="s">
        <v>4408</v>
      </c>
      <c r="B2916">
        <v>540</v>
      </c>
      <c r="C2916" s="3" t="str">
        <f>HYPERLINK("http://www.uniprot.org/uniprot/B7FGX2","tr|B7FGX2|B7FGX2_MEDTR")</f>
        <v>tr|B7FGX2|B7FGX2_MEDTR</v>
      </c>
      <c r="D2916" t="s">
        <v>655</v>
      </c>
      <c r="E2916">
        <v>83.24</v>
      </c>
      <c r="F2916">
        <v>179</v>
      </c>
      <c r="G2916">
        <v>30</v>
      </c>
      <c r="H2916">
        <v>0</v>
      </c>
      <c r="I2916">
        <v>1</v>
      </c>
      <c r="J2916">
        <v>537</v>
      </c>
      <c r="K2916">
        <v>1</v>
      </c>
      <c r="L2916">
        <v>1</v>
      </c>
      <c r="M2916">
        <v>175</v>
      </c>
      <c r="N2916" t="s">
        <v>18</v>
      </c>
      <c r="O2916" s="1">
        <v>4.2890399999999999E-81</v>
      </c>
      <c r="P2916">
        <v>781</v>
      </c>
    </row>
    <row r="2917" spans="1:16" x14ac:dyDescent="0.25">
      <c r="A2917" t="s">
        <v>4409</v>
      </c>
      <c r="B2917">
        <v>429</v>
      </c>
      <c r="C2917" s="3" t="str">
        <f>HYPERLINK("http://www.uniprot.org/uniprot/F6GUB0","tr|F6GUB0|F6GUB0_VITVI")</f>
        <v>tr|F6GUB0|F6GUB0_VITVI</v>
      </c>
      <c r="D2917" t="s">
        <v>4410</v>
      </c>
      <c r="E2917">
        <v>45.39</v>
      </c>
      <c r="F2917">
        <v>141</v>
      </c>
      <c r="G2917">
        <v>77</v>
      </c>
      <c r="H2917">
        <v>3</v>
      </c>
      <c r="I2917">
        <v>4</v>
      </c>
      <c r="J2917">
        <v>417</v>
      </c>
      <c r="K2917">
        <v>1</v>
      </c>
      <c r="L2917">
        <v>37</v>
      </c>
      <c r="M2917">
        <v>169</v>
      </c>
      <c r="N2917" t="s">
        <v>18</v>
      </c>
      <c r="O2917" s="1">
        <v>7.7978699999999997E-19</v>
      </c>
      <c r="P2917">
        <v>244</v>
      </c>
    </row>
    <row r="2918" spans="1:16" x14ac:dyDescent="0.25">
      <c r="A2918" t="s">
        <v>4411</v>
      </c>
      <c r="B2918">
        <v>405</v>
      </c>
      <c r="C2918" s="3" t="str">
        <f>HYPERLINK("http://www.uniprot.org/uniprot/G7J002","tr|G7J002|G7J002_MEDTR")</f>
        <v>tr|G7J002|G7J002_MEDTR</v>
      </c>
      <c r="D2918" t="s">
        <v>4412</v>
      </c>
      <c r="E2918">
        <v>92.53</v>
      </c>
      <c r="F2918">
        <v>134</v>
      </c>
      <c r="G2918">
        <v>10</v>
      </c>
      <c r="H2918">
        <v>0</v>
      </c>
      <c r="I2918">
        <v>1</v>
      </c>
      <c r="J2918">
        <v>402</v>
      </c>
      <c r="K2918">
        <v>1</v>
      </c>
      <c r="L2918">
        <v>1</v>
      </c>
      <c r="M2918">
        <v>134</v>
      </c>
      <c r="N2918" t="s">
        <v>18</v>
      </c>
      <c r="O2918" s="1">
        <v>9.4480000000000005E-65</v>
      </c>
      <c r="P2918">
        <v>640</v>
      </c>
    </row>
    <row r="2919" spans="1:16" x14ac:dyDescent="0.25">
      <c r="A2919" t="s">
        <v>4413</v>
      </c>
      <c r="B2919">
        <v>2298</v>
      </c>
      <c r="C2919" s="3" t="str">
        <f>HYPERLINK("http://www.uniprot.org/uniprot/I1K6G2","tr|I1K6G2|I1K6G2_SOYBN")</f>
        <v>tr|I1K6G2|I1K6G2_SOYBN</v>
      </c>
      <c r="D2919" t="s">
        <v>28</v>
      </c>
      <c r="E2919">
        <v>84.5</v>
      </c>
      <c r="F2919">
        <v>768</v>
      </c>
      <c r="G2919">
        <v>119</v>
      </c>
      <c r="H2919">
        <v>3</v>
      </c>
      <c r="I2919">
        <v>1</v>
      </c>
      <c r="J2919">
        <v>2295</v>
      </c>
      <c r="K2919">
        <v>1</v>
      </c>
      <c r="L2919">
        <v>1</v>
      </c>
      <c r="M2919">
        <v>768</v>
      </c>
      <c r="N2919" t="s">
        <v>18</v>
      </c>
      <c r="O2919">
        <v>0</v>
      </c>
      <c r="P2919">
        <v>3313</v>
      </c>
    </row>
    <row r="2920" spans="1:16" x14ac:dyDescent="0.25">
      <c r="A2920" t="s">
        <v>4414</v>
      </c>
      <c r="B2920">
        <v>1614</v>
      </c>
      <c r="C2920" s="3" t="str">
        <f>HYPERLINK("http://www.uniprot.org/uniprot/G7JNF4","tr|G7JNF4|G7JNF4_MEDTR")</f>
        <v>tr|G7JNF4|G7JNF4_MEDTR</v>
      </c>
      <c r="D2920" t="s">
        <v>4415</v>
      </c>
      <c r="E2920">
        <v>92.06</v>
      </c>
      <c r="F2920">
        <v>517</v>
      </c>
      <c r="G2920">
        <v>41</v>
      </c>
      <c r="H2920">
        <v>0</v>
      </c>
      <c r="I2920">
        <v>61</v>
      </c>
      <c r="J2920">
        <v>1611</v>
      </c>
      <c r="K2920">
        <v>1</v>
      </c>
      <c r="L2920">
        <v>21</v>
      </c>
      <c r="M2920">
        <v>537</v>
      </c>
      <c r="N2920" t="s">
        <v>18</v>
      </c>
      <c r="O2920">
        <v>0</v>
      </c>
      <c r="P2920">
        <v>2547</v>
      </c>
    </row>
    <row r="2921" spans="1:16" x14ac:dyDescent="0.25">
      <c r="A2921" t="s">
        <v>4416</v>
      </c>
      <c r="B2921">
        <v>1362</v>
      </c>
      <c r="C2921" s="3" t="str">
        <f>HYPERLINK("http://www.uniprot.org/uniprot/G7L9N0","tr|G7L9N0|G7L9N0_MEDTR")</f>
        <v>tr|G7L9N0|G7L9N0_MEDTR</v>
      </c>
      <c r="D2921" t="s">
        <v>4417</v>
      </c>
      <c r="E2921">
        <v>51.7</v>
      </c>
      <c r="F2921">
        <v>441</v>
      </c>
      <c r="G2921">
        <v>213</v>
      </c>
      <c r="H2921">
        <v>7</v>
      </c>
      <c r="I2921">
        <v>58</v>
      </c>
      <c r="J2921">
        <v>1359</v>
      </c>
      <c r="K2921">
        <v>1</v>
      </c>
      <c r="L2921">
        <v>12</v>
      </c>
      <c r="M2921">
        <v>423</v>
      </c>
      <c r="N2921" t="s">
        <v>18</v>
      </c>
      <c r="O2921" s="1">
        <v>8.8205499999999995E-103</v>
      </c>
      <c r="P2921">
        <v>975</v>
      </c>
    </row>
    <row r="2922" spans="1:16" x14ac:dyDescent="0.25">
      <c r="A2922" t="s">
        <v>4418</v>
      </c>
      <c r="B2922">
        <v>885</v>
      </c>
      <c r="C2922" s="3" t="str">
        <f>HYPERLINK("http://www.uniprot.org/uniprot/I3T1B2","tr|I3T1B2|I3T1B2_MEDTR")</f>
        <v>tr|I3T1B2|I3T1B2_MEDTR</v>
      </c>
      <c r="D2922" t="s">
        <v>22</v>
      </c>
      <c r="E2922">
        <v>83.33</v>
      </c>
      <c r="F2922">
        <v>294</v>
      </c>
      <c r="G2922">
        <v>49</v>
      </c>
      <c r="H2922">
        <v>0</v>
      </c>
      <c r="I2922">
        <v>1</v>
      </c>
      <c r="J2922">
        <v>882</v>
      </c>
      <c r="K2922">
        <v>1</v>
      </c>
      <c r="L2922">
        <v>1</v>
      </c>
      <c r="M2922">
        <v>293</v>
      </c>
      <c r="N2922" t="s">
        <v>18</v>
      </c>
      <c r="O2922" s="1">
        <v>2.28768E-131</v>
      </c>
      <c r="P2922">
        <v>1219</v>
      </c>
    </row>
    <row r="2923" spans="1:16" x14ac:dyDescent="0.25">
      <c r="A2923" t="s">
        <v>4419</v>
      </c>
      <c r="B2923">
        <v>459</v>
      </c>
      <c r="C2923" s="3" t="str">
        <f>HYPERLINK("http://www.uniprot.org/uniprot/C6T3Q2","tr|C6T3Q2|C6T3Q2_SOYBN")</f>
        <v>tr|C6T3Q2|C6T3Q2_SOYBN</v>
      </c>
      <c r="D2923" t="s">
        <v>210</v>
      </c>
      <c r="E2923">
        <v>80.790000000000006</v>
      </c>
      <c r="F2923">
        <v>151</v>
      </c>
      <c r="G2923">
        <v>29</v>
      </c>
      <c r="H2923">
        <v>1</v>
      </c>
      <c r="I2923">
        <v>1</v>
      </c>
      <c r="J2923">
        <v>450</v>
      </c>
      <c r="K2923">
        <v>1</v>
      </c>
      <c r="L2923">
        <v>1</v>
      </c>
      <c r="M2923">
        <v>151</v>
      </c>
      <c r="N2923" t="s">
        <v>18</v>
      </c>
      <c r="O2923" s="1">
        <v>2.0527300000000001E-67</v>
      </c>
      <c r="P2923">
        <v>663</v>
      </c>
    </row>
    <row r="2924" spans="1:16" x14ac:dyDescent="0.25">
      <c r="A2924" t="s">
        <v>4420</v>
      </c>
      <c r="B2924">
        <v>1074</v>
      </c>
      <c r="C2924" s="3" t="str">
        <f>HYPERLINK("http://www.uniprot.org/uniprot/G7KS66","tr|G7KS66|G7KS66_MEDTR")</f>
        <v>tr|G7KS66|G7KS66_MEDTR</v>
      </c>
      <c r="D2924" t="s">
        <v>4421</v>
      </c>
      <c r="E2924">
        <v>84.07</v>
      </c>
      <c r="F2924">
        <v>358</v>
      </c>
      <c r="G2924">
        <v>57</v>
      </c>
      <c r="H2924">
        <v>1</v>
      </c>
      <c r="I2924">
        <v>1</v>
      </c>
      <c r="J2924">
        <v>1071</v>
      </c>
      <c r="K2924">
        <v>1</v>
      </c>
      <c r="L2924">
        <v>1</v>
      </c>
      <c r="M2924">
        <v>358</v>
      </c>
      <c r="N2924" t="s">
        <v>18</v>
      </c>
      <c r="O2924" s="1">
        <v>5.1306599999999999E-166</v>
      </c>
      <c r="P2924">
        <v>1519</v>
      </c>
    </row>
    <row r="2925" spans="1:16" x14ac:dyDescent="0.25">
      <c r="A2925" t="s">
        <v>4422</v>
      </c>
      <c r="B2925">
        <v>363</v>
      </c>
      <c r="C2925" s="3" t="str">
        <f>HYPERLINK("http://www.uniprot.org/uniprot/F6H5T8","tr|F6H5T8|F6H5T8_VITVI")</f>
        <v>tr|F6H5T8|F6H5T8_VITVI</v>
      </c>
      <c r="D2925" t="s">
        <v>4423</v>
      </c>
      <c r="E2925">
        <v>94.44</v>
      </c>
      <c r="F2925">
        <v>90</v>
      </c>
      <c r="G2925">
        <v>5</v>
      </c>
      <c r="H2925">
        <v>0</v>
      </c>
      <c r="I2925">
        <v>1</v>
      </c>
      <c r="J2925">
        <v>270</v>
      </c>
      <c r="K2925">
        <v>1</v>
      </c>
      <c r="L2925">
        <v>1</v>
      </c>
      <c r="M2925">
        <v>90</v>
      </c>
      <c r="N2925" t="s">
        <v>18</v>
      </c>
      <c r="O2925" s="1">
        <v>6.1393699999999999E-49</v>
      </c>
      <c r="P2925">
        <v>450</v>
      </c>
    </row>
    <row r="2926" spans="1:16" x14ac:dyDescent="0.25">
      <c r="A2926" t="s">
        <v>4424</v>
      </c>
      <c r="B2926">
        <v>915</v>
      </c>
      <c r="C2926" s="3" t="str">
        <f>HYPERLINK("http://www.uniprot.org/uniprot/G7K6R0","tr|G7K6R0|G7K6R0_MEDTR")</f>
        <v>tr|G7K6R0|G7K6R0_MEDTR</v>
      </c>
      <c r="D2926" t="s">
        <v>4425</v>
      </c>
      <c r="E2926">
        <v>72.69</v>
      </c>
      <c r="F2926">
        <v>304</v>
      </c>
      <c r="G2926">
        <v>83</v>
      </c>
      <c r="H2926">
        <v>2</v>
      </c>
      <c r="I2926">
        <v>7</v>
      </c>
      <c r="J2926">
        <v>912</v>
      </c>
      <c r="K2926">
        <v>1</v>
      </c>
      <c r="L2926">
        <v>4</v>
      </c>
      <c r="M2926">
        <v>302</v>
      </c>
      <c r="N2926" t="s">
        <v>18</v>
      </c>
      <c r="O2926" s="1">
        <v>1.2839E-116</v>
      </c>
      <c r="P2926">
        <v>1092</v>
      </c>
    </row>
    <row r="2927" spans="1:16" x14ac:dyDescent="0.25">
      <c r="A2927" t="s">
        <v>4426</v>
      </c>
      <c r="B2927">
        <v>2433</v>
      </c>
      <c r="C2927" s="3" t="str">
        <f>HYPERLINK("http://www.uniprot.org/uniprot/K7L3G9","tr|K7L3G9|K7L3G9_SOYBN")</f>
        <v>tr|K7L3G9|K7L3G9_SOYBN</v>
      </c>
      <c r="D2927" t="s">
        <v>28</v>
      </c>
      <c r="E2927">
        <v>76.349999999999994</v>
      </c>
      <c r="F2927">
        <v>812</v>
      </c>
      <c r="G2927">
        <v>192</v>
      </c>
      <c r="H2927">
        <v>4</v>
      </c>
      <c r="I2927">
        <v>1</v>
      </c>
      <c r="J2927">
        <v>2424</v>
      </c>
      <c r="K2927">
        <v>1</v>
      </c>
      <c r="L2927">
        <v>1</v>
      </c>
      <c r="M2927">
        <v>811</v>
      </c>
      <c r="N2927" t="s">
        <v>18</v>
      </c>
      <c r="O2927">
        <v>0</v>
      </c>
      <c r="P2927">
        <v>3181</v>
      </c>
    </row>
    <row r="2928" spans="1:16" x14ac:dyDescent="0.25">
      <c r="A2928" t="s">
        <v>4427</v>
      </c>
      <c r="B2928">
        <v>1305</v>
      </c>
      <c r="C2928" s="3" t="str">
        <f>HYPERLINK("http://www.uniprot.org/uniprot/M5W337","tr|M5W337|M5W337_PRUPE")</f>
        <v>tr|M5W337|M5W337_PRUPE</v>
      </c>
      <c r="D2928" t="s">
        <v>468</v>
      </c>
      <c r="E2928">
        <v>25.38</v>
      </c>
      <c r="F2928">
        <v>453</v>
      </c>
      <c r="G2928">
        <v>338</v>
      </c>
      <c r="H2928">
        <v>21</v>
      </c>
      <c r="I2928">
        <v>1</v>
      </c>
      <c r="J2928">
        <v>1296</v>
      </c>
      <c r="K2928">
        <v>1</v>
      </c>
      <c r="L2928">
        <v>53</v>
      </c>
      <c r="M2928">
        <v>475</v>
      </c>
      <c r="N2928" t="s">
        <v>18</v>
      </c>
      <c r="O2928" s="1">
        <v>6.4665099999999997E-31</v>
      </c>
      <c r="P2928">
        <v>355</v>
      </c>
    </row>
    <row r="2929" spans="1:16" x14ac:dyDescent="0.25">
      <c r="A2929" t="s">
        <v>4428</v>
      </c>
      <c r="B2929">
        <v>2406</v>
      </c>
      <c r="C2929" s="3" t="str">
        <f>HYPERLINK("http://www.uniprot.org/uniprot/I1JFN0","tr|I1JFN0|I1JFN0_SOYBN")</f>
        <v>tr|I1JFN0|I1JFN0_SOYBN</v>
      </c>
      <c r="D2929" t="s">
        <v>71</v>
      </c>
      <c r="E2929">
        <v>77.31</v>
      </c>
      <c r="F2929">
        <v>789</v>
      </c>
      <c r="G2929">
        <v>179</v>
      </c>
      <c r="H2929">
        <v>8</v>
      </c>
      <c r="I2929">
        <v>61</v>
      </c>
      <c r="J2929">
        <v>2403</v>
      </c>
      <c r="K2929">
        <v>1</v>
      </c>
      <c r="L2929">
        <v>1</v>
      </c>
      <c r="M2929">
        <v>789</v>
      </c>
      <c r="N2929" t="s">
        <v>18</v>
      </c>
      <c r="O2929">
        <v>0</v>
      </c>
      <c r="P2929">
        <v>3143</v>
      </c>
    </row>
    <row r="2930" spans="1:16" x14ac:dyDescent="0.25">
      <c r="A2930" t="s">
        <v>4429</v>
      </c>
      <c r="B2930">
        <v>855</v>
      </c>
      <c r="C2930" s="3" t="str">
        <f>HYPERLINK("http://www.uniprot.org/uniprot/K7MNX2","tr|K7MNX2|K7MNX2_SOYBN")</f>
        <v>tr|K7MNX2|K7MNX2_SOYBN</v>
      </c>
      <c r="D2930" t="s">
        <v>28</v>
      </c>
      <c r="E2930">
        <v>26.13</v>
      </c>
      <c r="F2930">
        <v>176</v>
      </c>
      <c r="G2930">
        <v>130</v>
      </c>
      <c r="H2930">
        <v>1</v>
      </c>
      <c r="I2930">
        <v>328</v>
      </c>
      <c r="J2930">
        <v>852</v>
      </c>
      <c r="K2930">
        <v>1</v>
      </c>
      <c r="L2930">
        <v>271</v>
      </c>
      <c r="M2930">
        <v>440</v>
      </c>
      <c r="N2930" t="s">
        <v>18</v>
      </c>
      <c r="O2930" s="1">
        <v>3.5311900000000001E-9</v>
      </c>
      <c r="P2930">
        <v>165</v>
      </c>
    </row>
    <row r="2931" spans="1:16" x14ac:dyDescent="0.25">
      <c r="A2931" t="s">
        <v>4430</v>
      </c>
      <c r="B2931">
        <v>2940</v>
      </c>
      <c r="C2931" s="3" t="str">
        <f>HYPERLINK("http://www.uniprot.org/uniprot/G7JDJ4","tr|G7JDJ4|G7JDJ4_MEDTR")</f>
        <v>tr|G7JDJ4|G7JDJ4_MEDTR</v>
      </c>
      <c r="D2931" t="s">
        <v>4431</v>
      </c>
      <c r="E2931">
        <v>92.39</v>
      </c>
      <c r="F2931">
        <v>960</v>
      </c>
      <c r="G2931">
        <v>73</v>
      </c>
      <c r="H2931">
        <v>0</v>
      </c>
      <c r="I2931">
        <v>58</v>
      </c>
      <c r="J2931">
        <v>2937</v>
      </c>
      <c r="K2931">
        <v>1</v>
      </c>
      <c r="L2931">
        <v>26</v>
      </c>
      <c r="M2931">
        <v>979</v>
      </c>
      <c r="N2931" t="s">
        <v>18</v>
      </c>
      <c r="O2931">
        <v>0</v>
      </c>
      <c r="P2931">
        <v>4608</v>
      </c>
    </row>
    <row r="2932" spans="1:16" x14ac:dyDescent="0.25">
      <c r="A2932" t="s">
        <v>4432</v>
      </c>
      <c r="B2932">
        <v>1437</v>
      </c>
      <c r="C2932" s="3" t="str">
        <f>HYPERLINK("http://www.uniprot.org/uniprot/G7ILA7","tr|G7ILA7|G7ILA7_MEDTR")</f>
        <v>tr|G7ILA7|G7ILA7_MEDTR</v>
      </c>
      <c r="D2932" t="s">
        <v>4433</v>
      </c>
      <c r="E2932">
        <v>85.56</v>
      </c>
      <c r="F2932">
        <v>464</v>
      </c>
      <c r="G2932">
        <v>67</v>
      </c>
      <c r="H2932">
        <v>0</v>
      </c>
      <c r="I2932">
        <v>43</v>
      </c>
      <c r="J2932">
        <v>1434</v>
      </c>
      <c r="K2932">
        <v>1</v>
      </c>
      <c r="L2932">
        <v>10</v>
      </c>
      <c r="M2932">
        <v>472</v>
      </c>
      <c r="N2932" t="s">
        <v>18</v>
      </c>
      <c r="O2932">
        <v>0</v>
      </c>
      <c r="P2932">
        <v>2134</v>
      </c>
    </row>
    <row r="2933" spans="1:16" x14ac:dyDescent="0.25">
      <c r="A2933" t="s">
        <v>4434</v>
      </c>
      <c r="B2933">
        <v>1077</v>
      </c>
      <c r="C2933" s="3" t="str">
        <f>HYPERLINK("http://www.uniprot.org/uniprot/G7IMH2","tr|G7IMH2|G7IMH2_MEDTR")</f>
        <v>tr|G7IMH2|G7IMH2_MEDTR</v>
      </c>
      <c r="D2933" t="s">
        <v>4435</v>
      </c>
      <c r="E2933">
        <v>73.97</v>
      </c>
      <c r="F2933">
        <v>365</v>
      </c>
      <c r="G2933">
        <v>95</v>
      </c>
      <c r="H2933">
        <v>7</v>
      </c>
      <c r="I2933">
        <v>1</v>
      </c>
      <c r="J2933">
        <v>1074</v>
      </c>
      <c r="K2933">
        <v>1</v>
      </c>
      <c r="L2933">
        <v>80</v>
      </c>
      <c r="M2933">
        <v>443</v>
      </c>
      <c r="N2933" t="s">
        <v>18</v>
      </c>
      <c r="O2933" s="1">
        <v>6.1319000000000003E-143</v>
      </c>
      <c r="P2933">
        <v>1320</v>
      </c>
    </row>
    <row r="2934" spans="1:16" x14ac:dyDescent="0.25">
      <c r="A2934" t="s">
        <v>4436</v>
      </c>
      <c r="B2934">
        <v>246</v>
      </c>
      <c r="C2934" s="3" t="str">
        <f>HYPERLINK("http://www.uniprot.org/uniprot/B7FGU9","tr|B7FGU9|B7FGU9_MEDTR")</f>
        <v>tr|B7FGU9|B7FGU9_MEDTR</v>
      </c>
      <c r="D2934" t="s">
        <v>4437</v>
      </c>
      <c r="E2934">
        <v>92.59</v>
      </c>
      <c r="F2934">
        <v>81</v>
      </c>
      <c r="G2934">
        <v>6</v>
      </c>
      <c r="H2934">
        <v>0</v>
      </c>
      <c r="I2934">
        <v>1</v>
      </c>
      <c r="J2934">
        <v>243</v>
      </c>
      <c r="K2934">
        <v>1</v>
      </c>
      <c r="L2934">
        <v>1</v>
      </c>
      <c r="M2934">
        <v>81</v>
      </c>
      <c r="N2934" t="s">
        <v>18</v>
      </c>
      <c r="O2934" s="1">
        <v>7.6282100000000002E-38</v>
      </c>
      <c r="P2934">
        <v>408</v>
      </c>
    </row>
    <row r="2935" spans="1:16" x14ac:dyDescent="0.25">
      <c r="A2935" t="s">
        <v>4438</v>
      </c>
      <c r="B2935">
        <v>2022</v>
      </c>
      <c r="C2935" s="3" t="str">
        <f>HYPERLINK("http://www.uniprot.org/uniprot/G7K4R2","tr|G7K4R2|G7K4R2_MEDTR")</f>
        <v>tr|G7K4R2|G7K4R2_MEDTR</v>
      </c>
      <c r="D2935" t="s">
        <v>4439</v>
      </c>
      <c r="E2935">
        <v>79.540000000000006</v>
      </c>
      <c r="F2935">
        <v>699</v>
      </c>
      <c r="G2935">
        <v>143</v>
      </c>
      <c r="H2935">
        <v>26</v>
      </c>
      <c r="I2935">
        <v>1</v>
      </c>
      <c r="J2935">
        <v>2019</v>
      </c>
      <c r="K2935">
        <v>1</v>
      </c>
      <c r="L2935">
        <v>1</v>
      </c>
      <c r="M2935">
        <v>699</v>
      </c>
      <c r="N2935" t="s">
        <v>18</v>
      </c>
      <c r="O2935">
        <v>0</v>
      </c>
      <c r="P2935">
        <v>2732</v>
      </c>
    </row>
    <row r="2936" spans="1:16" x14ac:dyDescent="0.25">
      <c r="A2936" t="s">
        <v>4440</v>
      </c>
      <c r="B2936">
        <v>1065</v>
      </c>
      <c r="C2936" s="3" t="str">
        <f>HYPERLINK("http://www.uniprot.org/uniprot/G7IKJ3","tr|G7IKJ3|G7IKJ3_MEDTR")</f>
        <v>tr|G7IKJ3|G7IKJ3_MEDTR</v>
      </c>
      <c r="D2936" t="s">
        <v>3121</v>
      </c>
      <c r="E2936">
        <v>35.479999999999997</v>
      </c>
      <c r="F2936">
        <v>186</v>
      </c>
      <c r="G2936">
        <v>120</v>
      </c>
      <c r="H2936">
        <v>2</v>
      </c>
      <c r="I2936">
        <v>232</v>
      </c>
      <c r="J2936">
        <v>783</v>
      </c>
      <c r="K2936">
        <v>1</v>
      </c>
      <c r="L2936">
        <v>637</v>
      </c>
      <c r="M2936">
        <v>816</v>
      </c>
      <c r="N2936" t="s">
        <v>18</v>
      </c>
      <c r="O2936" s="1">
        <v>1.8008199999999999E-26</v>
      </c>
      <c r="P2936">
        <v>285</v>
      </c>
    </row>
    <row r="2937" spans="1:16" x14ac:dyDescent="0.25">
      <c r="A2937" t="s">
        <v>4441</v>
      </c>
      <c r="B2937">
        <v>438</v>
      </c>
      <c r="C2937" s="3" t="str">
        <f>HYPERLINK("http://www.uniprot.org/uniprot/G7K658","tr|G7K658|G7K658_MEDTR")</f>
        <v>tr|G7K658|G7K658_MEDTR</v>
      </c>
      <c r="D2937" t="s">
        <v>4442</v>
      </c>
      <c r="E2937">
        <v>91.15</v>
      </c>
      <c r="F2937">
        <v>147</v>
      </c>
      <c r="G2937">
        <v>13</v>
      </c>
      <c r="H2937">
        <v>2</v>
      </c>
      <c r="I2937">
        <v>1</v>
      </c>
      <c r="J2937">
        <v>435</v>
      </c>
      <c r="K2937">
        <v>1</v>
      </c>
      <c r="L2937">
        <v>1</v>
      </c>
      <c r="M2937">
        <v>147</v>
      </c>
      <c r="N2937" t="s">
        <v>18</v>
      </c>
      <c r="O2937" s="1">
        <v>3.06939E-71</v>
      </c>
      <c r="P2937">
        <v>696</v>
      </c>
    </row>
    <row r="2938" spans="1:16" x14ac:dyDescent="0.25">
      <c r="A2938" t="s">
        <v>4443</v>
      </c>
      <c r="B2938">
        <v>894</v>
      </c>
      <c r="C2938" s="3" t="str">
        <f>HYPERLINK("http://www.uniprot.org/uniprot/G7KRJ7","tr|G7KRJ7|G7KRJ7_MEDTR")</f>
        <v>tr|G7KRJ7|G7KRJ7_MEDTR</v>
      </c>
      <c r="D2938" t="s">
        <v>4444</v>
      </c>
      <c r="E2938">
        <v>82.09</v>
      </c>
      <c r="F2938">
        <v>296</v>
      </c>
      <c r="G2938">
        <v>53</v>
      </c>
      <c r="H2938">
        <v>3</v>
      </c>
      <c r="I2938">
        <v>13</v>
      </c>
      <c r="J2938">
        <v>891</v>
      </c>
      <c r="K2938">
        <v>1</v>
      </c>
      <c r="L2938">
        <v>14</v>
      </c>
      <c r="M2938">
        <v>308</v>
      </c>
      <c r="N2938" t="s">
        <v>18</v>
      </c>
      <c r="O2938" s="1">
        <v>6.3537200000000006E-129</v>
      </c>
      <c r="P2938">
        <v>1198</v>
      </c>
    </row>
    <row r="2939" spans="1:16" x14ac:dyDescent="0.25">
      <c r="A2939" t="s">
        <v>4445</v>
      </c>
      <c r="B2939">
        <v>1239</v>
      </c>
      <c r="C2939" s="3" t="str">
        <f>HYPERLINK("http://www.uniprot.org/uniprot/I1N9Y2","tr|I1N9Y2|I1N9Y2_SOYBN")</f>
        <v>tr|I1N9Y2|I1N9Y2_SOYBN</v>
      </c>
      <c r="D2939" t="s">
        <v>71</v>
      </c>
      <c r="E2939">
        <v>69.23</v>
      </c>
      <c r="F2939">
        <v>338</v>
      </c>
      <c r="G2939">
        <v>104</v>
      </c>
      <c r="H2939">
        <v>1</v>
      </c>
      <c r="I2939">
        <v>130</v>
      </c>
      <c r="J2939">
        <v>1140</v>
      </c>
      <c r="K2939">
        <v>1</v>
      </c>
      <c r="L2939">
        <v>204</v>
      </c>
      <c r="M2939">
        <v>541</v>
      </c>
      <c r="N2939" t="s">
        <v>18</v>
      </c>
      <c r="O2939" s="1">
        <v>1.6518899999999999E-121</v>
      </c>
      <c r="P2939">
        <v>1136</v>
      </c>
    </row>
    <row r="2940" spans="1:16" x14ac:dyDescent="0.25">
      <c r="A2940" t="s">
        <v>4446</v>
      </c>
      <c r="B2940">
        <v>909</v>
      </c>
      <c r="C2940" s="3" t="str">
        <f>HYPERLINK("http://www.uniprot.org/uniprot/G7IEJ4","tr|G7IEJ4|G7IEJ4_MEDTR")</f>
        <v>tr|G7IEJ4|G7IEJ4_MEDTR</v>
      </c>
      <c r="D2940" t="s">
        <v>4401</v>
      </c>
      <c r="E2940">
        <v>57.86</v>
      </c>
      <c r="F2940">
        <v>318</v>
      </c>
      <c r="G2940">
        <v>134</v>
      </c>
      <c r="H2940">
        <v>16</v>
      </c>
      <c r="I2940">
        <v>1</v>
      </c>
      <c r="J2940">
        <v>906</v>
      </c>
      <c r="K2940">
        <v>1</v>
      </c>
      <c r="L2940">
        <v>1</v>
      </c>
      <c r="M2940">
        <v>305</v>
      </c>
      <c r="N2940" t="s">
        <v>18</v>
      </c>
      <c r="O2940" s="1">
        <v>6.5721700000000002E-81</v>
      </c>
      <c r="P2940">
        <v>784</v>
      </c>
    </row>
    <row r="2941" spans="1:16" x14ac:dyDescent="0.25">
      <c r="A2941" t="s">
        <v>4447</v>
      </c>
      <c r="B2941">
        <v>1002</v>
      </c>
      <c r="C2941" s="3" t="str">
        <f>HYPERLINK("http://www.uniprot.org/uniprot/G7J9Y0","tr|G7J9Y0|G7J9Y0_MEDTR")</f>
        <v>tr|G7J9Y0|G7J9Y0_MEDTR</v>
      </c>
      <c r="D2941" t="s">
        <v>4448</v>
      </c>
      <c r="E2941">
        <v>33.33</v>
      </c>
      <c r="F2941">
        <v>138</v>
      </c>
      <c r="G2941">
        <v>92</v>
      </c>
      <c r="H2941">
        <v>7</v>
      </c>
      <c r="I2941">
        <v>538</v>
      </c>
      <c r="J2941">
        <v>930</v>
      </c>
      <c r="K2941">
        <v>1</v>
      </c>
      <c r="L2941">
        <v>164</v>
      </c>
      <c r="M2941">
        <v>301</v>
      </c>
      <c r="N2941" t="s">
        <v>18</v>
      </c>
      <c r="O2941" s="1">
        <v>2.5538699999999998E-7</v>
      </c>
      <c r="P2941">
        <v>150</v>
      </c>
    </row>
    <row r="2942" spans="1:16" x14ac:dyDescent="0.25">
      <c r="A2942" t="s">
        <v>4449</v>
      </c>
      <c r="B2942">
        <v>1998</v>
      </c>
      <c r="C2942" s="3" t="str">
        <f>HYPERLINK("http://www.uniprot.org/uniprot/E2FKJ5","tr|E2FKJ5|E2FKJ5_MEDTR")</f>
        <v>tr|E2FKJ5|E2FKJ5_MEDTR</v>
      </c>
      <c r="D2942" t="s">
        <v>4450</v>
      </c>
      <c r="E2942">
        <v>87.89</v>
      </c>
      <c r="F2942">
        <v>669</v>
      </c>
      <c r="G2942">
        <v>81</v>
      </c>
      <c r="H2942">
        <v>4</v>
      </c>
      <c r="I2942">
        <v>1</v>
      </c>
      <c r="J2942">
        <v>1995</v>
      </c>
      <c r="K2942">
        <v>1</v>
      </c>
      <c r="L2942">
        <v>1</v>
      </c>
      <c r="M2942">
        <v>669</v>
      </c>
      <c r="N2942" t="s">
        <v>18</v>
      </c>
      <c r="O2942">
        <v>0</v>
      </c>
      <c r="P2942">
        <v>3108</v>
      </c>
    </row>
    <row r="2943" spans="1:16" x14ac:dyDescent="0.25">
      <c r="A2943" t="s">
        <v>4451</v>
      </c>
      <c r="B2943">
        <v>1845</v>
      </c>
      <c r="C2943" s="3" t="str">
        <f>HYPERLINK("http://www.uniprot.org/uniprot/G7I3I9","tr|G7I3I9|G7I3I9_MEDTR")</f>
        <v>tr|G7I3I9|G7I3I9_MEDTR</v>
      </c>
      <c r="D2943" t="s">
        <v>4452</v>
      </c>
      <c r="E2943">
        <v>76.83</v>
      </c>
      <c r="F2943">
        <v>626</v>
      </c>
      <c r="G2943">
        <v>145</v>
      </c>
      <c r="H2943">
        <v>12</v>
      </c>
      <c r="I2943">
        <v>1</v>
      </c>
      <c r="J2943">
        <v>1842</v>
      </c>
      <c r="K2943">
        <v>1</v>
      </c>
      <c r="L2943">
        <v>1</v>
      </c>
      <c r="M2943">
        <v>620</v>
      </c>
      <c r="N2943" t="s">
        <v>18</v>
      </c>
      <c r="O2943">
        <v>0</v>
      </c>
      <c r="P2943">
        <v>2315</v>
      </c>
    </row>
    <row r="2944" spans="1:16" x14ac:dyDescent="0.25">
      <c r="A2944" t="s">
        <v>4453</v>
      </c>
      <c r="B2944">
        <v>2688</v>
      </c>
      <c r="C2944" s="3" t="str">
        <f>HYPERLINK("http://www.uniprot.org/uniprot/I1JYY1","tr|I1JYY1|I1JYY1_SOYBN")</f>
        <v>tr|I1JYY1|I1JYY1_SOYBN</v>
      </c>
      <c r="D2944" t="s">
        <v>28</v>
      </c>
      <c r="E2944">
        <v>68.7</v>
      </c>
      <c r="F2944">
        <v>898</v>
      </c>
      <c r="G2944">
        <v>281</v>
      </c>
      <c r="H2944">
        <v>17</v>
      </c>
      <c r="I2944">
        <v>43</v>
      </c>
      <c r="J2944">
        <v>2685</v>
      </c>
      <c r="K2944">
        <v>1</v>
      </c>
      <c r="L2944">
        <v>13</v>
      </c>
      <c r="M2944">
        <v>906</v>
      </c>
      <c r="N2944" t="s">
        <v>18</v>
      </c>
      <c r="O2944">
        <v>0</v>
      </c>
      <c r="P2944">
        <v>2976</v>
      </c>
    </row>
    <row r="2945" spans="1:16" x14ac:dyDescent="0.25">
      <c r="A2945" t="s">
        <v>4454</v>
      </c>
      <c r="B2945">
        <v>1581</v>
      </c>
      <c r="C2945" s="3" t="str">
        <f>HYPERLINK("http://www.uniprot.org/uniprot/K7MQ25","tr|K7MQ25|K7MQ25_SOYBN")</f>
        <v>tr|K7MQ25|K7MQ25_SOYBN</v>
      </c>
      <c r="D2945" t="s">
        <v>28</v>
      </c>
      <c r="E2945">
        <v>57.97</v>
      </c>
      <c r="F2945">
        <v>552</v>
      </c>
      <c r="G2945">
        <v>232</v>
      </c>
      <c r="H2945">
        <v>46</v>
      </c>
      <c r="I2945">
        <v>1</v>
      </c>
      <c r="J2945">
        <v>1518</v>
      </c>
      <c r="K2945">
        <v>1</v>
      </c>
      <c r="L2945">
        <v>81</v>
      </c>
      <c r="M2945">
        <v>630</v>
      </c>
      <c r="N2945" t="s">
        <v>18</v>
      </c>
      <c r="O2945" s="1">
        <v>1.8189800000000001E-158</v>
      </c>
      <c r="P2945">
        <v>1456</v>
      </c>
    </row>
    <row r="2946" spans="1:16" x14ac:dyDescent="0.25">
      <c r="A2946" t="s">
        <v>4455</v>
      </c>
      <c r="B2946">
        <v>2100</v>
      </c>
      <c r="C2946" s="3" t="str">
        <f>HYPERLINK("http://www.uniprot.org/uniprot/K7MQV0","tr|K7MQV0|K7MQV0_SOYBN")</f>
        <v>tr|K7MQV0|K7MQV0_SOYBN</v>
      </c>
      <c r="D2946" t="s">
        <v>28</v>
      </c>
      <c r="E2946">
        <v>79.42</v>
      </c>
      <c r="F2946">
        <v>622</v>
      </c>
      <c r="G2946">
        <v>128</v>
      </c>
      <c r="H2946">
        <v>3</v>
      </c>
      <c r="I2946">
        <v>1</v>
      </c>
      <c r="J2946">
        <v>1857</v>
      </c>
      <c r="K2946">
        <v>1</v>
      </c>
      <c r="L2946">
        <v>76</v>
      </c>
      <c r="M2946">
        <v>697</v>
      </c>
      <c r="N2946" t="s">
        <v>18</v>
      </c>
      <c r="O2946">
        <v>0</v>
      </c>
      <c r="P2946">
        <v>2577</v>
      </c>
    </row>
    <row r="2947" spans="1:16" x14ac:dyDescent="0.25">
      <c r="A2947" t="s">
        <v>4456</v>
      </c>
      <c r="B2947">
        <v>603</v>
      </c>
      <c r="C2947" s="3" t="str">
        <f>HYPERLINK("http://www.uniprot.org/uniprot/K7KS13","tr|K7KS13|K7KS13_SOYBN")</f>
        <v>tr|K7KS13|K7KS13_SOYBN</v>
      </c>
      <c r="D2947" t="s">
        <v>28</v>
      </c>
      <c r="E2947">
        <v>65.739999999999995</v>
      </c>
      <c r="F2947">
        <v>181</v>
      </c>
      <c r="G2947">
        <v>62</v>
      </c>
      <c r="H2947">
        <v>5</v>
      </c>
      <c r="I2947">
        <v>10</v>
      </c>
      <c r="J2947">
        <v>537</v>
      </c>
      <c r="K2947">
        <v>1</v>
      </c>
      <c r="L2947">
        <v>114</v>
      </c>
      <c r="M2947">
        <v>285</v>
      </c>
      <c r="N2947" t="s">
        <v>18</v>
      </c>
      <c r="O2947" s="1">
        <v>1.7795300000000001E-56</v>
      </c>
      <c r="P2947">
        <v>570</v>
      </c>
    </row>
    <row r="2948" spans="1:16" x14ac:dyDescent="0.25">
      <c r="A2948" t="s">
        <v>4457</v>
      </c>
      <c r="B2948">
        <v>864</v>
      </c>
      <c r="C2948" s="3" t="str">
        <f>HYPERLINK("http://www.uniprot.org/uniprot/G7JNF5","tr|G7JNF5|G7JNF5_MEDTR")</f>
        <v>tr|G7JNF5|G7JNF5_MEDTR</v>
      </c>
      <c r="D2948" t="s">
        <v>4458</v>
      </c>
      <c r="E2948">
        <v>86.41</v>
      </c>
      <c r="F2948">
        <v>287</v>
      </c>
      <c r="G2948">
        <v>39</v>
      </c>
      <c r="H2948">
        <v>0</v>
      </c>
      <c r="I2948">
        <v>1</v>
      </c>
      <c r="J2948">
        <v>861</v>
      </c>
      <c r="K2948">
        <v>1</v>
      </c>
      <c r="L2948">
        <v>1</v>
      </c>
      <c r="M2948">
        <v>287</v>
      </c>
      <c r="N2948" t="s">
        <v>18</v>
      </c>
      <c r="O2948" s="1">
        <v>1.9686299999999999E-140</v>
      </c>
      <c r="P2948">
        <v>1297</v>
      </c>
    </row>
    <row r="2949" spans="1:16" x14ac:dyDescent="0.25">
      <c r="A2949" t="s">
        <v>4459</v>
      </c>
      <c r="B2949">
        <v>897</v>
      </c>
      <c r="C2949" s="3" t="str">
        <f>HYPERLINK("http://www.uniprot.org/uniprot/G7J150","tr|G7J150|G7J150_MEDTR")</f>
        <v>tr|G7J150|G7J150_MEDTR</v>
      </c>
      <c r="D2949" t="s">
        <v>4460</v>
      </c>
      <c r="E2949">
        <v>87.58</v>
      </c>
      <c r="F2949">
        <v>298</v>
      </c>
      <c r="G2949">
        <v>37</v>
      </c>
      <c r="H2949">
        <v>0</v>
      </c>
      <c r="I2949">
        <v>1</v>
      </c>
      <c r="J2949">
        <v>894</v>
      </c>
      <c r="K2949">
        <v>1</v>
      </c>
      <c r="L2949">
        <v>44</v>
      </c>
      <c r="M2949">
        <v>340</v>
      </c>
      <c r="N2949" t="s">
        <v>18</v>
      </c>
      <c r="O2949" s="1">
        <v>8.5831399999999995E-150</v>
      </c>
      <c r="P2949">
        <v>1378</v>
      </c>
    </row>
    <row r="2950" spans="1:16" x14ac:dyDescent="0.25">
      <c r="A2950" t="s">
        <v>4461</v>
      </c>
      <c r="B2950">
        <v>573</v>
      </c>
      <c r="C2950" s="3" t="str">
        <f>HYPERLINK("http://www.uniprot.org/uniprot/G7JEG0","tr|G7JEG0|G7JEG0_MEDTR")</f>
        <v>tr|G7JEG0|G7JEG0_MEDTR</v>
      </c>
      <c r="D2950" t="s">
        <v>4462</v>
      </c>
      <c r="E2950">
        <v>83.06</v>
      </c>
      <c r="F2950">
        <v>124</v>
      </c>
      <c r="G2950">
        <v>21</v>
      </c>
      <c r="H2950">
        <v>0</v>
      </c>
      <c r="I2950">
        <v>1</v>
      </c>
      <c r="J2950">
        <v>372</v>
      </c>
      <c r="K2950">
        <v>1</v>
      </c>
      <c r="L2950">
        <v>1</v>
      </c>
      <c r="M2950">
        <v>122</v>
      </c>
      <c r="N2950" t="s">
        <v>18</v>
      </c>
      <c r="O2950" s="1">
        <v>1.5373299999999999E-48</v>
      </c>
      <c r="P2950">
        <v>501</v>
      </c>
    </row>
    <row r="2951" spans="1:16" x14ac:dyDescent="0.25">
      <c r="A2951" t="s">
        <v>4463</v>
      </c>
      <c r="B2951">
        <v>825</v>
      </c>
      <c r="C2951" s="3" t="str">
        <f>HYPERLINK("http://www.uniprot.org/uniprot/I3RZI0","tr|I3RZI0|I3RZI0_MEDTR")</f>
        <v>tr|I3RZI0|I3RZI0_MEDTR</v>
      </c>
      <c r="D2951" t="s">
        <v>22</v>
      </c>
      <c r="E2951">
        <v>76.28</v>
      </c>
      <c r="F2951">
        <v>253</v>
      </c>
      <c r="G2951">
        <v>60</v>
      </c>
      <c r="H2951">
        <v>7</v>
      </c>
      <c r="I2951">
        <v>85</v>
      </c>
      <c r="J2951">
        <v>822</v>
      </c>
      <c r="K2951">
        <v>1</v>
      </c>
      <c r="L2951">
        <v>29</v>
      </c>
      <c r="M2951">
        <v>274</v>
      </c>
      <c r="N2951" t="s">
        <v>18</v>
      </c>
      <c r="O2951" s="1">
        <v>9.1124500000000002E-100</v>
      </c>
      <c r="P2951">
        <v>946</v>
      </c>
    </row>
    <row r="2952" spans="1:16" x14ac:dyDescent="0.25">
      <c r="A2952" t="s">
        <v>4464</v>
      </c>
      <c r="B2952">
        <v>159</v>
      </c>
      <c r="C2952" s="3" t="str">
        <f>HYPERLINK("http://www.uniprot.org/uniprot/G7KS68","tr|G7KS68|G7KS68_MEDTR")</f>
        <v>tr|G7KS68|G7KS68_MEDTR</v>
      </c>
      <c r="D2952" t="s">
        <v>4465</v>
      </c>
      <c r="E2952">
        <v>94.11</v>
      </c>
      <c r="F2952">
        <v>51</v>
      </c>
      <c r="G2952">
        <v>3</v>
      </c>
      <c r="H2952">
        <v>0</v>
      </c>
      <c r="I2952">
        <v>1</v>
      </c>
      <c r="J2952">
        <v>153</v>
      </c>
      <c r="K2952">
        <v>1</v>
      </c>
      <c r="L2952">
        <v>1</v>
      </c>
      <c r="M2952">
        <v>51</v>
      </c>
      <c r="N2952" t="s">
        <v>18</v>
      </c>
      <c r="O2952" s="1">
        <v>6.4089699999999998E-21</v>
      </c>
      <c r="P2952">
        <v>262</v>
      </c>
    </row>
    <row r="2953" spans="1:16" x14ac:dyDescent="0.25">
      <c r="A2953" t="s">
        <v>4466</v>
      </c>
      <c r="B2953">
        <v>534</v>
      </c>
      <c r="C2953" s="3" t="str">
        <f>HYPERLINK("http://www.uniprot.org/uniprot/G7LIE7","tr|G7LIE7|G7LIE7_MEDTR")</f>
        <v>tr|G7LIE7|G7LIE7_MEDTR</v>
      </c>
      <c r="D2953" t="s">
        <v>4467</v>
      </c>
      <c r="E2953">
        <v>90.24</v>
      </c>
      <c r="F2953">
        <v>164</v>
      </c>
      <c r="G2953">
        <v>16</v>
      </c>
      <c r="H2953">
        <v>0</v>
      </c>
      <c r="I2953">
        <v>40</v>
      </c>
      <c r="J2953">
        <v>531</v>
      </c>
      <c r="K2953">
        <v>1</v>
      </c>
      <c r="L2953">
        <v>211</v>
      </c>
      <c r="M2953">
        <v>374</v>
      </c>
      <c r="N2953" t="s">
        <v>18</v>
      </c>
      <c r="O2953" s="1">
        <v>3.6835800000000002E-85</v>
      </c>
      <c r="P2953">
        <v>816</v>
      </c>
    </row>
    <row r="2954" spans="1:16" x14ac:dyDescent="0.25">
      <c r="A2954" t="s">
        <v>4468</v>
      </c>
      <c r="B2954">
        <v>207</v>
      </c>
      <c r="C2954" s="3" t="str">
        <f>HYPERLINK("http://www.uniprot.org/uniprot/G7K6Q9","tr|G7K6Q9|G7K6Q9_MEDTR")</f>
        <v>tr|G7K6Q9|G7K6Q9_MEDTR</v>
      </c>
      <c r="D2954" t="s">
        <v>4469</v>
      </c>
      <c r="E2954">
        <v>92.64</v>
      </c>
      <c r="F2954">
        <v>68</v>
      </c>
      <c r="G2954">
        <v>5</v>
      </c>
      <c r="H2954">
        <v>0</v>
      </c>
      <c r="I2954">
        <v>1</v>
      </c>
      <c r="J2954">
        <v>204</v>
      </c>
      <c r="K2954">
        <v>1</v>
      </c>
      <c r="L2954">
        <v>1</v>
      </c>
      <c r="M2954">
        <v>68</v>
      </c>
      <c r="N2954" t="s">
        <v>18</v>
      </c>
      <c r="O2954" s="1">
        <v>1.2675299999999999E-29</v>
      </c>
      <c r="P2954">
        <v>337</v>
      </c>
    </row>
    <row r="2955" spans="1:16" x14ac:dyDescent="0.25">
      <c r="A2955" t="s">
        <v>4470</v>
      </c>
      <c r="B2955">
        <v>420</v>
      </c>
      <c r="C2955" s="3" t="str">
        <f>HYPERLINK("http://www.uniprot.org/uniprot/G7IMJ9","tr|G7IMJ9|G7IMJ9_MEDTR")</f>
        <v>tr|G7IMJ9|G7IMJ9_MEDTR</v>
      </c>
      <c r="D2955" t="s">
        <v>4471</v>
      </c>
      <c r="E2955">
        <v>80.569999999999993</v>
      </c>
      <c r="F2955">
        <v>139</v>
      </c>
      <c r="G2955">
        <v>27</v>
      </c>
      <c r="H2955">
        <v>0</v>
      </c>
      <c r="I2955">
        <v>1</v>
      </c>
      <c r="J2955">
        <v>417</v>
      </c>
      <c r="K2955">
        <v>1</v>
      </c>
      <c r="L2955">
        <v>1</v>
      </c>
      <c r="M2955">
        <v>139</v>
      </c>
      <c r="N2955" t="s">
        <v>18</v>
      </c>
      <c r="O2955" s="1">
        <v>8.0892000000000004E-56</v>
      </c>
      <c r="P2955">
        <v>563</v>
      </c>
    </row>
    <row r="2956" spans="1:16" x14ac:dyDescent="0.25">
      <c r="A2956" t="s">
        <v>4472</v>
      </c>
      <c r="B2956">
        <v>981</v>
      </c>
      <c r="C2956" s="3" t="str">
        <f>HYPERLINK("http://www.uniprot.org/uniprot/G7K1K6","tr|G7K1K6|G7K1K6_MEDTR")</f>
        <v>tr|G7K1K6|G7K1K6_MEDTR</v>
      </c>
      <c r="D2956" t="s">
        <v>4473</v>
      </c>
      <c r="E2956">
        <v>91.69</v>
      </c>
      <c r="F2956">
        <v>325</v>
      </c>
      <c r="G2956">
        <v>27</v>
      </c>
      <c r="H2956">
        <v>0</v>
      </c>
      <c r="I2956">
        <v>1</v>
      </c>
      <c r="J2956">
        <v>975</v>
      </c>
      <c r="K2956">
        <v>1</v>
      </c>
      <c r="L2956">
        <v>1</v>
      </c>
      <c r="M2956">
        <v>325</v>
      </c>
      <c r="N2956" t="s">
        <v>18</v>
      </c>
      <c r="O2956" s="1">
        <v>4.1807900000000003E-172</v>
      </c>
      <c r="P2956">
        <v>1571</v>
      </c>
    </row>
    <row r="2957" spans="1:16" x14ac:dyDescent="0.25">
      <c r="A2957" t="s">
        <v>4474</v>
      </c>
      <c r="B2957">
        <v>1431</v>
      </c>
      <c r="C2957" s="3" t="str">
        <f>HYPERLINK("http://www.uniprot.org/uniprot/G7LFW9","tr|G7LFW9|G7LFW9_MEDTR")</f>
        <v>tr|G7LFW9|G7LFW9_MEDTR</v>
      </c>
      <c r="D2957" t="s">
        <v>4475</v>
      </c>
      <c r="E2957">
        <v>88.46</v>
      </c>
      <c r="F2957">
        <v>338</v>
      </c>
      <c r="G2957">
        <v>39</v>
      </c>
      <c r="H2957">
        <v>5</v>
      </c>
      <c r="I2957">
        <v>4</v>
      </c>
      <c r="J2957">
        <v>1002</v>
      </c>
      <c r="K2957">
        <v>1</v>
      </c>
      <c r="L2957">
        <v>1</v>
      </c>
      <c r="M2957">
        <v>338</v>
      </c>
      <c r="N2957" t="s">
        <v>18</v>
      </c>
      <c r="O2957" s="1">
        <v>2.7970699999999998E-171</v>
      </c>
      <c r="P2957">
        <v>1566</v>
      </c>
    </row>
    <row r="2958" spans="1:16" x14ac:dyDescent="0.25">
      <c r="A2958" t="s">
        <v>4476</v>
      </c>
      <c r="B2958">
        <v>717</v>
      </c>
      <c r="C2958" s="3" t="str">
        <f>HYPERLINK("http://www.uniprot.org/uniprot/G7JDI5","tr|G7JDI5|G7JDI5_MEDTR")</f>
        <v>tr|G7JDI5|G7JDI5_MEDTR</v>
      </c>
      <c r="D2958" t="s">
        <v>4477</v>
      </c>
      <c r="E2958">
        <v>72.72</v>
      </c>
      <c r="F2958">
        <v>220</v>
      </c>
      <c r="G2958">
        <v>60</v>
      </c>
      <c r="H2958">
        <v>7</v>
      </c>
      <c r="I2958">
        <v>76</v>
      </c>
      <c r="J2958">
        <v>714</v>
      </c>
      <c r="K2958">
        <v>1</v>
      </c>
      <c r="L2958">
        <v>27</v>
      </c>
      <c r="M2958">
        <v>245</v>
      </c>
      <c r="N2958" t="s">
        <v>18</v>
      </c>
      <c r="O2958" s="1">
        <v>1.1357299999999999E-78</v>
      </c>
      <c r="P2958">
        <v>763</v>
      </c>
    </row>
    <row r="2959" spans="1:16" x14ac:dyDescent="0.25">
      <c r="A2959" t="s">
        <v>4478</v>
      </c>
      <c r="B2959">
        <v>2328</v>
      </c>
      <c r="C2959" s="3" t="str">
        <f>HYPERLINK("http://www.uniprot.org/uniprot/G7ILA8","tr|G7ILA8|G7ILA8_MEDTR")</f>
        <v>tr|G7ILA8|G7ILA8_MEDTR</v>
      </c>
      <c r="D2959" t="s">
        <v>4479</v>
      </c>
      <c r="E2959">
        <v>89.67</v>
      </c>
      <c r="F2959">
        <v>775</v>
      </c>
      <c r="G2959">
        <v>80</v>
      </c>
      <c r="H2959">
        <v>0</v>
      </c>
      <c r="I2959">
        <v>1</v>
      </c>
      <c r="J2959">
        <v>2325</v>
      </c>
      <c r="K2959">
        <v>1</v>
      </c>
      <c r="L2959">
        <v>1</v>
      </c>
      <c r="M2959">
        <v>775</v>
      </c>
      <c r="N2959" t="s">
        <v>18</v>
      </c>
      <c r="O2959">
        <v>0</v>
      </c>
      <c r="P2959">
        <v>3699</v>
      </c>
    </row>
    <row r="2960" spans="1:16" x14ac:dyDescent="0.25">
      <c r="A2960" t="s">
        <v>4480</v>
      </c>
      <c r="B2960">
        <v>831</v>
      </c>
      <c r="C2960" s="3" t="str">
        <f>HYPERLINK("http://www.uniprot.org/uniprot/I3TA40","tr|I3TA40|I3TA40_MEDTR")</f>
        <v>tr|I3TA40|I3TA40_MEDTR</v>
      </c>
      <c r="D2960" t="s">
        <v>22</v>
      </c>
      <c r="E2960">
        <v>68.84</v>
      </c>
      <c r="F2960">
        <v>276</v>
      </c>
      <c r="G2960">
        <v>86</v>
      </c>
      <c r="H2960">
        <v>0</v>
      </c>
      <c r="I2960">
        <v>1</v>
      </c>
      <c r="J2960">
        <v>828</v>
      </c>
      <c r="K2960">
        <v>1</v>
      </c>
      <c r="L2960">
        <v>1</v>
      </c>
      <c r="M2960">
        <v>276</v>
      </c>
      <c r="N2960" t="s">
        <v>18</v>
      </c>
      <c r="O2960" s="1">
        <v>5.4231599999999999E-100</v>
      </c>
      <c r="P2960">
        <v>948</v>
      </c>
    </row>
    <row r="2961" spans="1:16" x14ac:dyDescent="0.25">
      <c r="A2961" t="s">
        <v>4481</v>
      </c>
      <c r="B2961">
        <v>501</v>
      </c>
      <c r="C2961" s="3" t="str">
        <f>HYPERLINK("http://www.uniprot.org/uniprot/I1L102","tr|I1L102|I1L102_SOYBN")</f>
        <v>tr|I1L102|I1L102_SOYBN</v>
      </c>
      <c r="D2961" t="s">
        <v>71</v>
      </c>
      <c r="E2961">
        <v>77.239999999999995</v>
      </c>
      <c r="F2961">
        <v>167</v>
      </c>
      <c r="G2961">
        <v>38</v>
      </c>
      <c r="H2961">
        <v>1</v>
      </c>
      <c r="I2961">
        <v>1</v>
      </c>
      <c r="J2961">
        <v>498</v>
      </c>
      <c r="K2961">
        <v>1</v>
      </c>
      <c r="L2961">
        <v>1</v>
      </c>
      <c r="M2961">
        <v>167</v>
      </c>
      <c r="N2961" t="s">
        <v>18</v>
      </c>
      <c r="O2961" s="1">
        <v>2.7389600000000001E-72</v>
      </c>
      <c r="P2961">
        <v>705</v>
      </c>
    </row>
    <row r="2962" spans="1:16" x14ac:dyDescent="0.25">
      <c r="A2962" t="s">
        <v>4482</v>
      </c>
      <c r="B2962">
        <v>198</v>
      </c>
      <c r="C2962" s="3" t="str">
        <f>HYPERLINK("http://www.uniprot.org/uniprot/G7K4R6","tr|G7K4R6|G7K4R6_MEDTR")</f>
        <v>tr|G7K4R6|G7K4R6_MEDTR</v>
      </c>
      <c r="D2962" t="s">
        <v>4483</v>
      </c>
      <c r="E2962">
        <v>76.81</v>
      </c>
      <c r="F2962">
        <v>69</v>
      </c>
      <c r="G2962">
        <v>16</v>
      </c>
      <c r="H2962">
        <v>4</v>
      </c>
      <c r="I2962">
        <v>1</v>
      </c>
      <c r="J2962">
        <v>195</v>
      </c>
      <c r="K2962">
        <v>1</v>
      </c>
      <c r="L2962">
        <v>1</v>
      </c>
      <c r="M2962">
        <v>69</v>
      </c>
      <c r="N2962" t="s">
        <v>18</v>
      </c>
      <c r="O2962" s="1">
        <v>1.01755E-18</v>
      </c>
      <c r="P2962">
        <v>243</v>
      </c>
    </row>
    <row r="2963" spans="1:16" x14ac:dyDescent="0.25">
      <c r="A2963" t="s">
        <v>4484</v>
      </c>
      <c r="B2963">
        <v>462</v>
      </c>
      <c r="C2963" s="3" t="str">
        <f>HYPERLINK("http://www.uniprot.org/uniprot/G7K656","tr|G7K656|G7K656_MEDTR")</f>
        <v>tr|G7K656|G7K656_MEDTR</v>
      </c>
      <c r="D2963" t="s">
        <v>4485</v>
      </c>
      <c r="E2963">
        <v>91.5</v>
      </c>
      <c r="F2963">
        <v>153</v>
      </c>
      <c r="G2963">
        <v>13</v>
      </c>
      <c r="H2963">
        <v>0</v>
      </c>
      <c r="I2963">
        <v>1</v>
      </c>
      <c r="J2963">
        <v>459</v>
      </c>
      <c r="K2963">
        <v>1</v>
      </c>
      <c r="L2963">
        <v>1</v>
      </c>
      <c r="M2963">
        <v>153</v>
      </c>
      <c r="N2963" t="s">
        <v>18</v>
      </c>
      <c r="O2963" s="1">
        <v>9.1479500000000002E-76</v>
      </c>
      <c r="P2963">
        <v>735</v>
      </c>
    </row>
    <row r="2964" spans="1:16" x14ac:dyDescent="0.25">
      <c r="A2964" t="s">
        <v>4486</v>
      </c>
      <c r="B2964">
        <v>1515</v>
      </c>
      <c r="C2964" s="3" t="str">
        <f>HYPERLINK("http://www.uniprot.org/uniprot/G7KRJ6","tr|G7KRJ6|G7KRJ6_MEDTR")</f>
        <v>tr|G7KRJ6|G7KRJ6_MEDTR</v>
      </c>
      <c r="D2964" t="s">
        <v>4487</v>
      </c>
      <c r="E2964">
        <v>78.040000000000006</v>
      </c>
      <c r="F2964">
        <v>501</v>
      </c>
      <c r="G2964">
        <v>110</v>
      </c>
      <c r="H2964">
        <v>2</v>
      </c>
      <c r="I2964">
        <v>16</v>
      </c>
      <c r="J2964">
        <v>1512</v>
      </c>
      <c r="K2964">
        <v>1</v>
      </c>
      <c r="L2964">
        <v>6</v>
      </c>
      <c r="M2964">
        <v>498</v>
      </c>
      <c r="N2964" t="s">
        <v>18</v>
      </c>
      <c r="O2964">
        <v>0</v>
      </c>
      <c r="P2964">
        <v>2125</v>
      </c>
    </row>
    <row r="2965" spans="1:16" x14ac:dyDescent="0.25">
      <c r="A2965" t="s">
        <v>4488</v>
      </c>
      <c r="B2965">
        <v>4338</v>
      </c>
      <c r="C2965" s="3" t="str">
        <f>HYPERLINK("http://www.uniprot.org/uniprot/I1JPB4","tr|I1JPB4|I1JPB4_SOYBN")</f>
        <v>tr|I1JPB4|I1JPB4_SOYBN</v>
      </c>
      <c r="D2965" t="s">
        <v>28</v>
      </c>
      <c r="E2965">
        <v>85.82</v>
      </c>
      <c r="F2965">
        <v>1446</v>
      </c>
      <c r="G2965">
        <v>205</v>
      </c>
      <c r="H2965">
        <v>1</v>
      </c>
      <c r="I2965">
        <v>1</v>
      </c>
      <c r="J2965">
        <v>4335</v>
      </c>
      <c r="K2965">
        <v>1</v>
      </c>
      <c r="L2965">
        <v>1</v>
      </c>
      <c r="M2965">
        <v>1440</v>
      </c>
      <c r="N2965" t="s">
        <v>18</v>
      </c>
      <c r="O2965">
        <v>0</v>
      </c>
      <c r="P2965">
        <v>6219</v>
      </c>
    </row>
    <row r="2966" spans="1:16" x14ac:dyDescent="0.25">
      <c r="A2966" t="s">
        <v>4489</v>
      </c>
      <c r="B2966">
        <v>630</v>
      </c>
      <c r="C2966" s="3" t="str">
        <f>HYPERLINK("http://www.uniprot.org/uniprot/C6SXR2","tr|C6SXR2|C6SXR2_SOYBN")</f>
        <v>tr|C6SXR2|C6SXR2_SOYBN</v>
      </c>
      <c r="D2966" t="s">
        <v>4490</v>
      </c>
      <c r="E2966">
        <v>83.42</v>
      </c>
      <c r="F2966">
        <v>187</v>
      </c>
      <c r="G2966">
        <v>31</v>
      </c>
      <c r="H2966">
        <v>0</v>
      </c>
      <c r="I2966">
        <v>1</v>
      </c>
      <c r="J2966">
        <v>561</v>
      </c>
      <c r="K2966">
        <v>1</v>
      </c>
      <c r="L2966">
        <v>1</v>
      </c>
      <c r="M2966">
        <v>187</v>
      </c>
      <c r="N2966" t="s">
        <v>18</v>
      </c>
      <c r="O2966" s="1">
        <v>7.5261000000000001E-80</v>
      </c>
      <c r="P2966">
        <v>772</v>
      </c>
    </row>
    <row r="2967" spans="1:16" x14ac:dyDescent="0.25">
      <c r="A2967" t="s">
        <v>4491</v>
      </c>
      <c r="B2967">
        <v>2811</v>
      </c>
      <c r="C2967" s="3" t="str">
        <f>HYPERLINK("http://www.uniprot.org/uniprot/I1NFT0","tr|I1NFT0|I1NFT0_SOYBN")</f>
        <v>tr|I1NFT0|I1NFT0_SOYBN</v>
      </c>
      <c r="D2967" t="s">
        <v>28</v>
      </c>
      <c r="E2967">
        <v>75.56</v>
      </c>
      <c r="F2967">
        <v>528</v>
      </c>
      <c r="G2967">
        <v>129</v>
      </c>
      <c r="H2967">
        <v>5</v>
      </c>
      <c r="I2967">
        <v>1240</v>
      </c>
      <c r="J2967">
        <v>2808</v>
      </c>
      <c r="K2967">
        <v>1</v>
      </c>
      <c r="L2967">
        <v>347</v>
      </c>
      <c r="M2967">
        <v>872</v>
      </c>
      <c r="N2967" t="s">
        <v>18</v>
      </c>
      <c r="O2967">
        <v>0</v>
      </c>
      <c r="P2967">
        <v>1907</v>
      </c>
    </row>
    <row r="2968" spans="1:16" x14ac:dyDescent="0.25">
      <c r="A2968" t="s">
        <v>4492</v>
      </c>
      <c r="B2968">
        <v>678</v>
      </c>
      <c r="C2968" s="3" t="str">
        <f>HYPERLINK("http://www.uniprot.org/uniprot/G7I3X1","tr|G7I3X1|G7I3X1_MEDTR")</f>
        <v>tr|G7I3X1|G7I3X1_MEDTR</v>
      </c>
      <c r="D2968" t="s">
        <v>4493</v>
      </c>
      <c r="E2968">
        <v>66.819999999999993</v>
      </c>
      <c r="F2968">
        <v>208</v>
      </c>
      <c r="G2968">
        <v>69</v>
      </c>
      <c r="H2968">
        <v>0</v>
      </c>
      <c r="I2968">
        <v>52</v>
      </c>
      <c r="J2968">
        <v>675</v>
      </c>
      <c r="K2968">
        <v>1</v>
      </c>
      <c r="L2968">
        <v>14</v>
      </c>
      <c r="M2968">
        <v>212</v>
      </c>
      <c r="N2968" t="s">
        <v>18</v>
      </c>
      <c r="O2968" s="1">
        <v>9.7079200000000003E-74</v>
      </c>
      <c r="P2968">
        <v>720</v>
      </c>
    </row>
    <row r="2969" spans="1:16" x14ac:dyDescent="0.25">
      <c r="A2969" t="s">
        <v>4494</v>
      </c>
      <c r="B2969">
        <v>1419</v>
      </c>
      <c r="C2969" s="3" t="str">
        <f>HYPERLINK("http://www.uniprot.org/uniprot/G7I3I7","tr|G7I3I7|G7I3I7_MEDTR")</f>
        <v>tr|G7I3I7|G7I3I7_MEDTR</v>
      </c>
      <c r="D2969" t="s">
        <v>4495</v>
      </c>
      <c r="E2969">
        <v>73.62</v>
      </c>
      <c r="F2969">
        <v>474</v>
      </c>
      <c r="G2969">
        <v>125</v>
      </c>
      <c r="H2969">
        <v>2</v>
      </c>
      <c r="I2969">
        <v>1</v>
      </c>
      <c r="J2969">
        <v>1416</v>
      </c>
      <c r="K2969">
        <v>1</v>
      </c>
      <c r="L2969">
        <v>1</v>
      </c>
      <c r="M2969">
        <v>471</v>
      </c>
      <c r="N2969" t="s">
        <v>18</v>
      </c>
      <c r="O2969">
        <v>0</v>
      </c>
      <c r="P2969">
        <v>1853</v>
      </c>
    </row>
    <row r="2970" spans="1:16" x14ac:dyDescent="0.25">
      <c r="A2970" t="s">
        <v>4496</v>
      </c>
      <c r="B2970">
        <v>306</v>
      </c>
      <c r="C2970" s="3" t="str">
        <f>HYPERLINK("http://www.uniprot.org/uniprot/I1KAI6","tr|I1KAI6|I1KAI6_SOYBN")</f>
        <v>tr|I1KAI6|I1KAI6_SOYBN</v>
      </c>
      <c r="D2970" t="s">
        <v>28</v>
      </c>
      <c r="E2970">
        <v>56.66</v>
      </c>
      <c r="F2970">
        <v>90</v>
      </c>
      <c r="G2970">
        <v>39</v>
      </c>
      <c r="H2970">
        <v>1</v>
      </c>
      <c r="I2970">
        <v>4</v>
      </c>
      <c r="J2970">
        <v>270</v>
      </c>
      <c r="K2970">
        <v>1</v>
      </c>
      <c r="L2970">
        <v>3</v>
      </c>
      <c r="M2970">
        <v>91</v>
      </c>
      <c r="N2970" t="s">
        <v>18</v>
      </c>
      <c r="O2970" s="1">
        <v>1.17865E-14</v>
      </c>
      <c r="P2970">
        <v>208</v>
      </c>
    </row>
    <row r="2971" spans="1:16" x14ac:dyDescent="0.25">
      <c r="A2971" t="s">
        <v>4497</v>
      </c>
      <c r="B2971">
        <v>2484</v>
      </c>
      <c r="C2971" s="3" t="str">
        <f>HYPERLINK("http://www.uniprot.org/uniprot/K7LR55","tr|K7LR55|K7LR55_SOYBN")</f>
        <v>tr|K7LR55|K7LR55_SOYBN</v>
      </c>
      <c r="D2971" t="s">
        <v>28</v>
      </c>
      <c r="E2971">
        <v>74.760000000000005</v>
      </c>
      <c r="F2971">
        <v>848</v>
      </c>
      <c r="G2971">
        <v>214</v>
      </c>
      <c r="H2971">
        <v>26</v>
      </c>
      <c r="I2971">
        <v>16</v>
      </c>
      <c r="J2971">
        <v>2481</v>
      </c>
      <c r="K2971">
        <v>1</v>
      </c>
      <c r="L2971">
        <v>74</v>
      </c>
      <c r="M2971">
        <v>911</v>
      </c>
      <c r="N2971" t="s">
        <v>18</v>
      </c>
      <c r="O2971">
        <v>0</v>
      </c>
      <c r="P2971">
        <v>3214</v>
      </c>
    </row>
    <row r="2972" spans="1:16" x14ac:dyDescent="0.25">
      <c r="A2972" t="s">
        <v>4498</v>
      </c>
      <c r="B2972">
        <v>879</v>
      </c>
      <c r="C2972" s="3" t="str">
        <f>HYPERLINK("http://www.uniprot.org/uniprot/G7IY38","tr|G7IY38|G7IY38_MEDTR")</f>
        <v>tr|G7IY38|G7IY38_MEDTR</v>
      </c>
      <c r="D2972" t="s">
        <v>4499</v>
      </c>
      <c r="E2972">
        <v>83.04</v>
      </c>
      <c r="F2972">
        <v>289</v>
      </c>
      <c r="G2972">
        <v>49</v>
      </c>
      <c r="H2972">
        <v>1</v>
      </c>
      <c r="I2972">
        <v>1</v>
      </c>
      <c r="J2972">
        <v>864</v>
      </c>
      <c r="K2972">
        <v>1</v>
      </c>
      <c r="L2972">
        <v>7</v>
      </c>
      <c r="M2972">
        <v>294</v>
      </c>
      <c r="N2972" t="s">
        <v>18</v>
      </c>
      <c r="O2972" s="1">
        <v>1.23866E-129</v>
      </c>
      <c r="P2972">
        <v>1204</v>
      </c>
    </row>
    <row r="2973" spans="1:16" x14ac:dyDescent="0.25">
      <c r="A2973" t="s">
        <v>4500</v>
      </c>
      <c r="B2973">
        <v>762</v>
      </c>
      <c r="C2973" s="3" t="str">
        <f>HYPERLINK("http://www.uniprot.org/uniprot/C6SXX5","tr|C6SXX5|C6SXX5_SOYBN")</f>
        <v>tr|C6SXX5|C6SXX5_SOYBN</v>
      </c>
      <c r="D2973" t="s">
        <v>210</v>
      </c>
      <c r="E2973">
        <v>87.37</v>
      </c>
      <c r="F2973">
        <v>206</v>
      </c>
      <c r="G2973">
        <v>26</v>
      </c>
      <c r="H2973">
        <v>0</v>
      </c>
      <c r="I2973">
        <v>1</v>
      </c>
      <c r="J2973">
        <v>618</v>
      </c>
      <c r="K2973">
        <v>1</v>
      </c>
      <c r="L2973">
        <v>1</v>
      </c>
      <c r="M2973">
        <v>206</v>
      </c>
      <c r="N2973" t="s">
        <v>18</v>
      </c>
      <c r="O2973" s="1">
        <v>7.2611399999999998E-106</v>
      </c>
      <c r="P2973">
        <v>998</v>
      </c>
    </row>
    <row r="2974" spans="1:16" x14ac:dyDescent="0.25">
      <c r="A2974" t="s">
        <v>4501</v>
      </c>
      <c r="B2974">
        <v>861</v>
      </c>
      <c r="C2974" s="3" t="str">
        <f>HYPERLINK("http://www.uniprot.org/uniprot/G7JNF6","tr|G7JNF6|G7JNF6_MEDTR")</f>
        <v>tr|G7JNF6|G7JNF6_MEDTR</v>
      </c>
      <c r="D2974" t="s">
        <v>4502</v>
      </c>
      <c r="E2974">
        <v>74.569999999999993</v>
      </c>
      <c r="F2974">
        <v>295</v>
      </c>
      <c r="G2974">
        <v>75</v>
      </c>
      <c r="H2974">
        <v>9</v>
      </c>
      <c r="I2974">
        <v>1</v>
      </c>
      <c r="J2974">
        <v>858</v>
      </c>
      <c r="K2974">
        <v>1</v>
      </c>
      <c r="L2974">
        <v>1</v>
      </c>
      <c r="M2974">
        <v>285</v>
      </c>
      <c r="N2974" t="s">
        <v>18</v>
      </c>
      <c r="O2974" s="1">
        <v>1.6665200000000001E-115</v>
      </c>
      <c r="P2974">
        <v>1082</v>
      </c>
    </row>
    <row r="2975" spans="1:16" x14ac:dyDescent="0.25">
      <c r="A2975" t="s">
        <v>4503</v>
      </c>
      <c r="B2975">
        <v>546</v>
      </c>
      <c r="C2975" s="3" t="str">
        <f>HYPERLINK("http://www.uniprot.org/uniprot/Q8GTE2","tr|Q8GTE2|Q8GTE2_CICAR")</f>
        <v>tr|Q8GTE2|Q8GTE2_CICAR</v>
      </c>
      <c r="D2975" t="s">
        <v>4504</v>
      </c>
      <c r="E2975">
        <v>90.05</v>
      </c>
      <c r="F2975">
        <v>181</v>
      </c>
      <c r="G2975">
        <v>18</v>
      </c>
      <c r="H2975">
        <v>0</v>
      </c>
      <c r="I2975">
        <v>1</v>
      </c>
      <c r="J2975">
        <v>543</v>
      </c>
      <c r="K2975">
        <v>1</v>
      </c>
      <c r="L2975">
        <v>1</v>
      </c>
      <c r="M2975">
        <v>181</v>
      </c>
      <c r="N2975" t="s">
        <v>18</v>
      </c>
      <c r="O2975" s="1">
        <v>8.7307899999999999E-85</v>
      </c>
      <c r="P2975">
        <v>813</v>
      </c>
    </row>
    <row r="2976" spans="1:16" x14ac:dyDescent="0.25">
      <c r="A2976" t="s">
        <v>4505</v>
      </c>
      <c r="B2976">
        <v>1503</v>
      </c>
      <c r="C2976" s="3" t="str">
        <f>HYPERLINK("http://www.uniprot.org/uniprot/G7JEF5","tr|G7JEF5|G7JEF5_MEDTR")</f>
        <v>tr|G7JEF5|G7JEF5_MEDTR</v>
      </c>
      <c r="D2976" t="s">
        <v>4506</v>
      </c>
      <c r="E2976">
        <v>77.599999999999994</v>
      </c>
      <c r="F2976">
        <v>500</v>
      </c>
      <c r="G2976">
        <v>112</v>
      </c>
      <c r="H2976">
        <v>0</v>
      </c>
      <c r="I2976">
        <v>1</v>
      </c>
      <c r="J2976">
        <v>1500</v>
      </c>
      <c r="K2976">
        <v>1</v>
      </c>
      <c r="L2976">
        <v>1</v>
      </c>
      <c r="M2976">
        <v>472</v>
      </c>
      <c r="N2976" t="s">
        <v>18</v>
      </c>
      <c r="O2976">
        <v>0</v>
      </c>
      <c r="P2976">
        <v>1936</v>
      </c>
    </row>
    <row r="2977" spans="1:16" x14ac:dyDescent="0.25">
      <c r="A2977" t="s">
        <v>4507</v>
      </c>
      <c r="B2977">
        <v>1476</v>
      </c>
      <c r="C2977" s="3" t="str">
        <f>HYPERLINK("http://www.uniprot.org/uniprot/K7L3U9","tr|K7L3U9|K7L3U9_SOYBN")</f>
        <v>tr|K7L3U9|K7L3U9_SOYBN</v>
      </c>
      <c r="D2977" t="s">
        <v>28</v>
      </c>
      <c r="E2977">
        <v>88.04</v>
      </c>
      <c r="F2977">
        <v>460</v>
      </c>
      <c r="G2977">
        <v>55</v>
      </c>
      <c r="H2977">
        <v>0</v>
      </c>
      <c r="I2977">
        <v>94</v>
      </c>
      <c r="J2977">
        <v>1473</v>
      </c>
      <c r="K2977">
        <v>1</v>
      </c>
      <c r="L2977">
        <v>209</v>
      </c>
      <c r="M2977">
        <v>668</v>
      </c>
      <c r="N2977" t="s">
        <v>18</v>
      </c>
      <c r="O2977">
        <v>0</v>
      </c>
      <c r="P2977">
        <v>2295</v>
      </c>
    </row>
    <row r="2978" spans="1:16" x14ac:dyDescent="0.25">
      <c r="A2978" t="s">
        <v>4508</v>
      </c>
      <c r="B2978">
        <v>714</v>
      </c>
      <c r="C2978" s="3" t="str">
        <f>HYPERLINK("http://www.uniprot.org/uniprot/G7KS68","tr|G7KS68|G7KS68_MEDTR")</f>
        <v>tr|G7KS68|G7KS68_MEDTR</v>
      </c>
      <c r="D2978" t="s">
        <v>4465</v>
      </c>
      <c r="E2978">
        <v>94.11</v>
      </c>
      <c r="F2978">
        <v>221</v>
      </c>
      <c r="G2978">
        <v>13</v>
      </c>
      <c r="H2978">
        <v>0</v>
      </c>
      <c r="I2978">
        <v>49</v>
      </c>
      <c r="J2978">
        <v>711</v>
      </c>
      <c r="K2978">
        <v>1</v>
      </c>
      <c r="L2978">
        <v>151</v>
      </c>
      <c r="M2978">
        <v>371</v>
      </c>
      <c r="N2978" t="s">
        <v>18</v>
      </c>
      <c r="O2978" s="1">
        <v>2.6447999999999999E-120</v>
      </c>
      <c r="P2978">
        <v>1122</v>
      </c>
    </row>
    <row r="2979" spans="1:16" x14ac:dyDescent="0.25">
      <c r="A2979" t="s">
        <v>4509</v>
      </c>
      <c r="B2979">
        <v>594</v>
      </c>
      <c r="C2979" s="3" t="str">
        <f>HYPERLINK("http://www.uniprot.org/uniprot/G7LIE7","tr|G7LIE7|G7LIE7_MEDTR")</f>
        <v>tr|G7LIE7|G7LIE7_MEDTR</v>
      </c>
      <c r="D2979" t="s">
        <v>4467</v>
      </c>
      <c r="E2979">
        <v>78.37</v>
      </c>
      <c r="F2979">
        <v>185</v>
      </c>
      <c r="G2979">
        <v>40</v>
      </c>
      <c r="H2979">
        <v>3</v>
      </c>
      <c r="I2979">
        <v>13</v>
      </c>
      <c r="J2979">
        <v>558</v>
      </c>
      <c r="K2979">
        <v>1</v>
      </c>
      <c r="L2979">
        <v>1</v>
      </c>
      <c r="M2979">
        <v>183</v>
      </c>
      <c r="N2979" t="s">
        <v>18</v>
      </c>
      <c r="O2979" s="1">
        <v>5.0674999999999998E-77</v>
      </c>
      <c r="P2979">
        <v>747</v>
      </c>
    </row>
    <row r="2980" spans="1:16" x14ac:dyDescent="0.25">
      <c r="A2980" t="s">
        <v>4510</v>
      </c>
      <c r="B2980">
        <v>570</v>
      </c>
      <c r="C2980" s="3" t="str">
        <f>HYPERLINK("http://www.uniprot.org/uniprot/G7K5H8","tr|G7K5H8|G7K5H8_MEDTR")</f>
        <v>tr|G7K5H8|G7K5H8_MEDTR</v>
      </c>
      <c r="D2980" t="s">
        <v>4511</v>
      </c>
      <c r="E2980">
        <v>74.069999999999993</v>
      </c>
      <c r="F2980">
        <v>189</v>
      </c>
      <c r="G2980">
        <v>49</v>
      </c>
      <c r="H2980">
        <v>0</v>
      </c>
      <c r="I2980">
        <v>1</v>
      </c>
      <c r="J2980">
        <v>567</v>
      </c>
      <c r="K2980">
        <v>1</v>
      </c>
      <c r="L2980">
        <v>324</v>
      </c>
      <c r="M2980">
        <v>510</v>
      </c>
      <c r="N2980" t="s">
        <v>18</v>
      </c>
      <c r="O2980" s="1">
        <v>4.0710899999999998E-78</v>
      </c>
      <c r="P2980">
        <v>756</v>
      </c>
    </row>
    <row r="2981" spans="1:16" x14ac:dyDescent="0.25">
      <c r="A2981" t="s">
        <v>4512</v>
      </c>
      <c r="B2981">
        <v>750</v>
      </c>
      <c r="C2981" s="3" t="str">
        <f>HYPERLINK("http://www.uniprot.org/uniprot/G7IMJ7","tr|G7IMJ7|G7IMJ7_MEDTR")</f>
        <v>tr|G7IMJ7|G7IMJ7_MEDTR</v>
      </c>
      <c r="D2981" t="s">
        <v>4513</v>
      </c>
      <c r="E2981">
        <v>77.69</v>
      </c>
      <c r="F2981">
        <v>269</v>
      </c>
      <c r="G2981">
        <v>60</v>
      </c>
      <c r="H2981">
        <v>25</v>
      </c>
      <c r="I2981">
        <v>1</v>
      </c>
      <c r="J2981">
        <v>732</v>
      </c>
      <c r="K2981">
        <v>1</v>
      </c>
      <c r="L2981">
        <v>1</v>
      </c>
      <c r="M2981">
        <v>269</v>
      </c>
      <c r="N2981" t="s">
        <v>18</v>
      </c>
      <c r="O2981" s="1">
        <v>4.0858500000000001E-122</v>
      </c>
      <c r="P2981">
        <v>1138</v>
      </c>
    </row>
    <row r="2982" spans="1:16" x14ac:dyDescent="0.25">
      <c r="A2982" t="s">
        <v>4514</v>
      </c>
      <c r="B2982">
        <v>198</v>
      </c>
      <c r="C2982" s="3" t="str">
        <f>HYPERLINK("http://www.uniprot.org/uniprot/G7L216","tr|G7L216|G7L216_MEDTR")</f>
        <v>tr|G7L216|G7L216_MEDTR</v>
      </c>
      <c r="D2982" t="s">
        <v>4515</v>
      </c>
      <c r="E2982">
        <v>64.91</v>
      </c>
      <c r="F2982">
        <v>57</v>
      </c>
      <c r="G2982">
        <v>20</v>
      </c>
      <c r="H2982">
        <v>0</v>
      </c>
      <c r="I2982">
        <v>22</v>
      </c>
      <c r="J2982">
        <v>192</v>
      </c>
      <c r="K2982">
        <v>1</v>
      </c>
      <c r="L2982">
        <v>207</v>
      </c>
      <c r="M2982">
        <v>263</v>
      </c>
      <c r="N2982" t="s">
        <v>18</v>
      </c>
      <c r="O2982" s="1">
        <v>6.61085E-10</v>
      </c>
      <c r="P2982">
        <v>167</v>
      </c>
    </row>
    <row r="2983" spans="1:16" x14ac:dyDescent="0.25">
      <c r="A2983" t="s">
        <v>4516</v>
      </c>
      <c r="B2983">
        <v>903</v>
      </c>
      <c r="C2983" s="3" t="str">
        <f>HYPERLINK("http://www.uniprot.org/uniprot/K7MNX2","tr|K7MNX2|K7MNX2_SOYBN")</f>
        <v>tr|K7MNX2|K7MNX2_SOYBN</v>
      </c>
      <c r="D2983" t="s">
        <v>28</v>
      </c>
      <c r="E2983">
        <v>22.83</v>
      </c>
      <c r="F2983">
        <v>289</v>
      </c>
      <c r="G2983">
        <v>223</v>
      </c>
      <c r="H2983">
        <v>3</v>
      </c>
      <c r="I2983">
        <v>4</v>
      </c>
      <c r="J2983">
        <v>861</v>
      </c>
      <c r="K2983">
        <v>1</v>
      </c>
      <c r="L2983">
        <v>339</v>
      </c>
      <c r="M2983">
        <v>605</v>
      </c>
      <c r="N2983" t="s">
        <v>18</v>
      </c>
      <c r="O2983" s="1">
        <v>4.3472199999999998E-8</v>
      </c>
      <c r="P2983">
        <v>156</v>
      </c>
    </row>
    <row r="2984" spans="1:16" x14ac:dyDescent="0.25">
      <c r="A2984" t="s">
        <v>4517</v>
      </c>
      <c r="B2984">
        <v>408</v>
      </c>
      <c r="C2984" s="3" t="str">
        <f>HYPERLINK("http://www.uniprot.org/uniprot/G7JDI4","tr|G7JDI4|G7JDI4_MEDTR")</f>
        <v>tr|G7JDI4|G7JDI4_MEDTR</v>
      </c>
      <c r="D2984" t="s">
        <v>4518</v>
      </c>
      <c r="E2984">
        <v>67.14</v>
      </c>
      <c r="F2984">
        <v>140</v>
      </c>
      <c r="G2984">
        <v>46</v>
      </c>
      <c r="H2984">
        <v>6</v>
      </c>
      <c r="I2984">
        <v>1</v>
      </c>
      <c r="J2984">
        <v>402</v>
      </c>
      <c r="K2984">
        <v>1</v>
      </c>
      <c r="L2984">
        <v>1</v>
      </c>
      <c r="M2984">
        <v>139</v>
      </c>
      <c r="N2984" t="s">
        <v>18</v>
      </c>
      <c r="O2984" s="1">
        <v>4.1175800000000002E-36</v>
      </c>
      <c r="P2984">
        <v>393</v>
      </c>
    </row>
    <row r="2985" spans="1:16" x14ac:dyDescent="0.25">
      <c r="A2985" t="s">
        <v>4519</v>
      </c>
      <c r="B2985">
        <v>1857</v>
      </c>
      <c r="C2985" s="3" t="str">
        <f>HYPERLINK("http://www.uniprot.org/uniprot/E2IXG1","tr|E2IXG1|E2IXG1_MEDTR")</f>
        <v>tr|E2IXG1|E2IXG1_MEDTR</v>
      </c>
      <c r="D2985" t="s">
        <v>4520</v>
      </c>
      <c r="E2985">
        <v>82.9</v>
      </c>
      <c r="F2985">
        <v>620</v>
      </c>
      <c r="G2985">
        <v>106</v>
      </c>
      <c r="H2985">
        <v>2</v>
      </c>
      <c r="I2985">
        <v>1</v>
      </c>
      <c r="J2985">
        <v>1854</v>
      </c>
      <c r="K2985">
        <v>1</v>
      </c>
      <c r="L2985">
        <v>1</v>
      </c>
      <c r="M2985">
        <v>619</v>
      </c>
      <c r="N2985" t="s">
        <v>18</v>
      </c>
      <c r="O2985">
        <v>0</v>
      </c>
      <c r="P2985">
        <v>2579</v>
      </c>
    </row>
    <row r="2986" spans="1:16" x14ac:dyDescent="0.25">
      <c r="A2986" t="s">
        <v>4521</v>
      </c>
      <c r="B2986">
        <v>540</v>
      </c>
      <c r="C2986" s="3" t="str">
        <f>HYPERLINK("http://www.uniprot.org/uniprot/G7IUS5","tr|G7IUS5|G7IUS5_MEDTR")</f>
        <v>tr|G7IUS5|G7IUS5_MEDTR</v>
      </c>
      <c r="D2986" t="s">
        <v>4522</v>
      </c>
      <c r="E2986">
        <v>40.44</v>
      </c>
      <c r="F2986">
        <v>178</v>
      </c>
      <c r="G2986">
        <v>106</v>
      </c>
      <c r="H2986">
        <v>25</v>
      </c>
      <c r="I2986">
        <v>79</v>
      </c>
      <c r="J2986">
        <v>537</v>
      </c>
      <c r="K2986">
        <v>1</v>
      </c>
      <c r="L2986">
        <v>8</v>
      </c>
      <c r="M2986">
        <v>181</v>
      </c>
      <c r="N2986" t="s">
        <v>18</v>
      </c>
      <c r="O2986" s="1">
        <v>6.0828200000000001E-27</v>
      </c>
      <c r="P2986">
        <v>314</v>
      </c>
    </row>
    <row r="2987" spans="1:16" x14ac:dyDescent="0.25">
      <c r="A2987" t="s">
        <v>4523</v>
      </c>
      <c r="B2987">
        <v>1410</v>
      </c>
      <c r="C2987" s="3" t="str">
        <f>HYPERLINK("http://www.uniprot.org/uniprot/I1MGL5","tr|I1MGL5|I1MGL5_SOYBN")</f>
        <v>tr|I1MGL5|I1MGL5_SOYBN</v>
      </c>
      <c r="D2987" t="s">
        <v>28</v>
      </c>
      <c r="E2987">
        <v>87.33</v>
      </c>
      <c r="F2987">
        <v>466</v>
      </c>
      <c r="G2987">
        <v>59</v>
      </c>
      <c r="H2987">
        <v>0</v>
      </c>
      <c r="I2987">
        <v>10</v>
      </c>
      <c r="J2987">
        <v>1407</v>
      </c>
      <c r="K2987">
        <v>1</v>
      </c>
      <c r="L2987">
        <v>66</v>
      </c>
      <c r="M2987">
        <v>526</v>
      </c>
      <c r="N2987" t="s">
        <v>18</v>
      </c>
      <c r="O2987">
        <v>0</v>
      </c>
      <c r="P2987">
        <v>2173</v>
      </c>
    </row>
    <row r="2988" spans="1:16" x14ac:dyDescent="0.25">
      <c r="A2988" t="s">
        <v>4524</v>
      </c>
      <c r="B2988">
        <v>231</v>
      </c>
      <c r="C2988" s="3" t="str">
        <f>HYPERLINK("http://www.uniprot.org/uniprot/G7K4R6","tr|G7K4R6|G7K4R6_MEDTR")</f>
        <v>tr|G7K4R6|G7K4R6_MEDTR</v>
      </c>
      <c r="D2988" t="s">
        <v>4483</v>
      </c>
      <c r="E2988">
        <v>75</v>
      </c>
      <c r="F2988">
        <v>76</v>
      </c>
      <c r="G2988">
        <v>19</v>
      </c>
      <c r="H2988">
        <v>0</v>
      </c>
      <c r="I2988">
        <v>1</v>
      </c>
      <c r="J2988">
        <v>228</v>
      </c>
      <c r="K2988">
        <v>1</v>
      </c>
      <c r="L2988">
        <v>154</v>
      </c>
      <c r="M2988">
        <v>229</v>
      </c>
      <c r="N2988" t="s">
        <v>18</v>
      </c>
      <c r="O2988" s="1">
        <v>5.2074200000000001E-23</v>
      </c>
      <c r="P2988">
        <v>280</v>
      </c>
    </row>
    <row r="2989" spans="1:16" x14ac:dyDescent="0.25">
      <c r="A2989" t="s">
        <v>4525</v>
      </c>
      <c r="B2989">
        <v>780</v>
      </c>
      <c r="C2989" s="3" t="str">
        <f>HYPERLINK("http://www.uniprot.org/uniprot/G7K655","tr|G7K655|G7K655_MEDTR")</f>
        <v>tr|G7K655|G7K655_MEDTR</v>
      </c>
      <c r="D2989" t="s">
        <v>4526</v>
      </c>
      <c r="E2989">
        <v>83.85</v>
      </c>
      <c r="F2989">
        <v>254</v>
      </c>
      <c r="G2989">
        <v>41</v>
      </c>
      <c r="H2989">
        <v>0</v>
      </c>
      <c r="I2989">
        <v>1</v>
      </c>
      <c r="J2989">
        <v>762</v>
      </c>
      <c r="K2989">
        <v>1</v>
      </c>
      <c r="L2989">
        <v>1</v>
      </c>
      <c r="M2989">
        <v>254</v>
      </c>
      <c r="N2989" t="s">
        <v>18</v>
      </c>
      <c r="O2989" s="1">
        <v>3.0987199999999999E-115</v>
      </c>
      <c r="P2989">
        <v>1079</v>
      </c>
    </row>
    <row r="2990" spans="1:16" x14ac:dyDescent="0.25">
      <c r="A2990" t="s">
        <v>4527</v>
      </c>
      <c r="B2990">
        <v>1521</v>
      </c>
      <c r="C2990" s="3" t="str">
        <f>HYPERLINK("http://www.uniprot.org/uniprot/Q4L0F8","tr|Q4L0F8|Q4L0F8_MEDSA")</f>
        <v>tr|Q4L0F8|Q4L0F8_MEDSA</v>
      </c>
      <c r="D2990" t="s">
        <v>4528</v>
      </c>
      <c r="E2990">
        <v>82.15</v>
      </c>
      <c r="F2990">
        <v>454</v>
      </c>
      <c r="G2990">
        <v>81</v>
      </c>
      <c r="H2990">
        <v>0</v>
      </c>
      <c r="I2990">
        <v>127</v>
      </c>
      <c r="J2990">
        <v>1488</v>
      </c>
      <c r="K2990">
        <v>1</v>
      </c>
      <c r="L2990">
        <v>38</v>
      </c>
      <c r="M2990">
        <v>490</v>
      </c>
      <c r="N2990" t="s">
        <v>18</v>
      </c>
      <c r="O2990">
        <v>0</v>
      </c>
      <c r="P2990">
        <v>1916</v>
      </c>
    </row>
    <row r="2991" spans="1:16" x14ac:dyDescent="0.25">
      <c r="A2991" t="s">
        <v>4529</v>
      </c>
      <c r="B2991">
        <v>402</v>
      </c>
      <c r="C2991" s="3" t="str">
        <f>HYPERLINK("http://www.uniprot.org/uniprot/G7KZK5","tr|G7KZK5|G7KZK5_MEDTR")</f>
        <v>tr|G7KZK5|G7KZK5_MEDTR</v>
      </c>
      <c r="D2991" t="s">
        <v>4530</v>
      </c>
      <c r="E2991">
        <v>77.77</v>
      </c>
      <c r="F2991">
        <v>126</v>
      </c>
      <c r="G2991">
        <v>28</v>
      </c>
      <c r="H2991">
        <v>0</v>
      </c>
      <c r="I2991">
        <v>1</v>
      </c>
      <c r="J2991">
        <v>378</v>
      </c>
      <c r="K2991">
        <v>1</v>
      </c>
      <c r="L2991">
        <v>1</v>
      </c>
      <c r="M2991">
        <v>126</v>
      </c>
      <c r="N2991" t="s">
        <v>18</v>
      </c>
      <c r="O2991" s="1">
        <v>2.3486000000000002E-47</v>
      </c>
      <c r="P2991">
        <v>490</v>
      </c>
    </row>
    <row r="2992" spans="1:16" x14ac:dyDescent="0.25">
      <c r="A2992" t="s">
        <v>4531</v>
      </c>
      <c r="B2992">
        <v>1482</v>
      </c>
      <c r="C2992" s="3" t="str">
        <f>HYPERLINK("http://www.uniprot.org/uniprot/K7LGW1","tr|K7LGW1|K7LGW1_SOYBN")</f>
        <v>tr|K7LGW1|K7LGW1_SOYBN</v>
      </c>
      <c r="D2992" t="s">
        <v>117</v>
      </c>
      <c r="E2992">
        <v>94.02</v>
      </c>
      <c r="F2992">
        <v>469</v>
      </c>
      <c r="G2992">
        <v>28</v>
      </c>
      <c r="H2992">
        <v>0</v>
      </c>
      <c r="I2992">
        <v>73</v>
      </c>
      <c r="J2992">
        <v>1479</v>
      </c>
      <c r="K2992">
        <v>1</v>
      </c>
      <c r="L2992">
        <v>90</v>
      </c>
      <c r="M2992">
        <v>558</v>
      </c>
      <c r="N2992" t="s">
        <v>18</v>
      </c>
      <c r="O2992">
        <v>0</v>
      </c>
      <c r="P2992">
        <v>2281</v>
      </c>
    </row>
    <row r="2993" spans="1:16" x14ac:dyDescent="0.25">
      <c r="A2993" t="s">
        <v>4532</v>
      </c>
      <c r="B2993">
        <v>1308</v>
      </c>
      <c r="C2993" s="3" t="str">
        <f>HYPERLINK("http://www.uniprot.org/uniprot/G7IAV2","tr|G7IAV2|G7IAV2_MEDTR")</f>
        <v>tr|G7IAV2|G7IAV2_MEDTR</v>
      </c>
      <c r="D2993" t="s">
        <v>4533</v>
      </c>
      <c r="E2993">
        <v>84.29</v>
      </c>
      <c r="F2993">
        <v>331</v>
      </c>
      <c r="G2993">
        <v>52</v>
      </c>
      <c r="H2993">
        <v>2</v>
      </c>
      <c r="I2993">
        <v>316</v>
      </c>
      <c r="J2993">
        <v>1302</v>
      </c>
      <c r="K2993">
        <v>1</v>
      </c>
      <c r="L2993">
        <v>60</v>
      </c>
      <c r="M2993">
        <v>390</v>
      </c>
      <c r="N2993" t="s">
        <v>18</v>
      </c>
      <c r="O2993" s="1">
        <v>5.8523799999999994E-157</v>
      </c>
      <c r="P2993">
        <v>1442</v>
      </c>
    </row>
    <row r="2994" spans="1:16" x14ac:dyDescent="0.25">
      <c r="A2994" t="s">
        <v>4534</v>
      </c>
      <c r="B2994">
        <v>621</v>
      </c>
      <c r="C2994" s="3" t="str">
        <f>HYPERLINK("http://www.uniprot.org/uniprot/I3S9Y8","tr|I3S9Y8|I3S9Y8_MEDTR")</f>
        <v>tr|I3S9Y8|I3S9Y8_MEDTR</v>
      </c>
      <c r="D2994" t="s">
        <v>22</v>
      </c>
      <c r="E2994">
        <v>97.7</v>
      </c>
      <c r="F2994">
        <v>174</v>
      </c>
      <c r="G2994">
        <v>4</v>
      </c>
      <c r="H2994">
        <v>0</v>
      </c>
      <c r="I2994">
        <v>97</v>
      </c>
      <c r="J2994">
        <v>618</v>
      </c>
      <c r="K2994">
        <v>1</v>
      </c>
      <c r="L2994">
        <v>7</v>
      </c>
      <c r="M2994">
        <v>180</v>
      </c>
      <c r="N2994" t="s">
        <v>18</v>
      </c>
      <c r="O2994" s="1">
        <v>3.6848399999999998E-92</v>
      </c>
      <c r="P2994">
        <v>878</v>
      </c>
    </row>
    <row r="2995" spans="1:16" x14ac:dyDescent="0.25">
      <c r="A2995" t="s">
        <v>4535</v>
      </c>
      <c r="B2995">
        <v>582</v>
      </c>
      <c r="C2995" s="3" t="str">
        <f>HYPERLINK("http://www.uniprot.org/uniprot/G7I3I8","tr|G7I3I8|G7I3I8_MEDTR")</f>
        <v>tr|G7I3I8|G7I3I8_MEDTR</v>
      </c>
      <c r="D2995" t="s">
        <v>4495</v>
      </c>
      <c r="E2995">
        <v>74.09</v>
      </c>
      <c r="F2995">
        <v>193</v>
      </c>
      <c r="G2995">
        <v>50</v>
      </c>
      <c r="H2995">
        <v>0</v>
      </c>
      <c r="I2995">
        <v>1</v>
      </c>
      <c r="J2995">
        <v>579</v>
      </c>
      <c r="K2995">
        <v>1</v>
      </c>
      <c r="L2995">
        <v>9</v>
      </c>
      <c r="M2995">
        <v>201</v>
      </c>
      <c r="N2995" t="s">
        <v>18</v>
      </c>
      <c r="O2995" s="1">
        <v>1.55363E-83</v>
      </c>
      <c r="P2995">
        <v>803</v>
      </c>
    </row>
    <row r="2996" spans="1:16" x14ac:dyDescent="0.25">
      <c r="A2996" t="s">
        <v>4536</v>
      </c>
      <c r="B2996">
        <v>744</v>
      </c>
      <c r="C2996" s="3" t="str">
        <f>HYPERLINK("http://www.uniprot.org/uniprot/I1KAI8","tr|I1KAI8|I1KAI8_SOYBN")</f>
        <v>tr|I1KAI8|I1KAI8_SOYBN</v>
      </c>
      <c r="D2996" t="s">
        <v>28</v>
      </c>
      <c r="E2996">
        <v>83.8</v>
      </c>
      <c r="F2996">
        <v>247</v>
      </c>
      <c r="G2996">
        <v>40</v>
      </c>
      <c r="H2996">
        <v>0</v>
      </c>
      <c r="I2996">
        <v>1</v>
      </c>
      <c r="J2996">
        <v>741</v>
      </c>
      <c r="K2996">
        <v>1</v>
      </c>
      <c r="L2996">
        <v>1</v>
      </c>
      <c r="M2996">
        <v>247</v>
      </c>
      <c r="N2996" t="s">
        <v>18</v>
      </c>
      <c r="O2996" s="1">
        <v>2.3564499999999999E-114</v>
      </c>
      <c r="P2996">
        <v>1071</v>
      </c>
    </row>
    <row r="2997" spans="1:16" x14ac:dyDescent="0.25">
      <c r="A2997" t="s">
        <v>4537</v>
      </c>
      <c r="B2997">
        <v>1203</v>
      </c>
      <c r="C2997" s="3" t="str">
        <f>HYPERLINK("http://www.uniprot.org/uniprot/G7IY45","tr|G7IY45|G7IY45_MEDTR")</f>
        <v>tr|G7IY45|G7IY45_MEDTR</v>
      </c>
      <c r="D2997" t="s">
        <v>4538</v>
      </c>
      <c r="E2997">
        <v>78.25</v>
      </c>
      <c r="F2997">
        <v>400</v>
      </c>
      <c r="G2997">
        <v>87</v>
      </c>
      <c r="H2997">
        <v>0</v>
      </c>
      <c r="I2997">
        <v>1</v>
      </c>
      <c r="J2997">
        <v>1200</v>
      </c>
      <c r="K2997">
        <v>1</v>
      </c>
      <c r="L2997">
        <v>1</v>
      </c>
      <c r="M2997">
        <v>400</v>
      </c>
      <c r="N2997" t="s">
        <v>18</v>
      </c>
      <c r="O2997" s="1">
        <v>5.16552E-173</v>
      </c>
      <c r="P2997">
        <v>1580</v>
      </c>
    </row>
    <row r="2998" spans="1:16" x14ac:dyDescent="0.25">
      <c r="A2998" t="s">
        <v>4539</v>
      </c>
      <c r="B2998">
        <v>258</v>
      </c>
      <c r="C2998" s="3" t="str">
        <f>HYPERLINK("http://www.uniprot.org/uniprot/I3SE74","tr|I3SE74|I3SE74_MEDTR")</f>
        <v>tr|I3SE74|I3SE74_MEDTR</v>
      </c>
      <c r="D2998" t="s">
        <v>22</v>
      </c>
      <c r="E2998">
        <v>96.25</v>
      </c>
      <c r="F2998">
        <v>80</v>
      </c>
      <c r="G2998">
        <v>3</v>
      </c>
      <c r="H2998">
        <v>0</v>
      </c>
      <c r="I2998">
        <v>1</v>
      </c>
      <c r="J2998">
        <v>240</v>
      </c>
      <c r="K2998">
        <v>1</v>
      </c>
      <c r="L2998">
        <v>77</v>
      </c>
      <c r="M2998">
        <v>156</v>
      </c>
      <c r="N2998" t="s">
        <v>18</v>
      </c>
      <c r="O2998" s="1">
        <v>1.91071E-41</v>
      </c>
      <c r="P2998">
        <v>439</v>
      </c>
    </row>
    <row r="2999" spans="1:16" x14ac:dyDescent="0.25">
      <c r="A2999" t="s">
        <v>4540</v>
      </c>
      <c r="B2999">
        <v>1542</v>
      </c>
      <c r="C2999" s="3" t="str">
        <f>HYPERLINK("http://www.uniprot.org/uniprot/I3S9S9","tr|I3S9S9|I3S9S9_MEDTR")</f>
        <v>tr|I3S9S9|I3S9S9_MEDTR</v>
      </c>
      <c r="D2999" t="s">
        <v>22</v>
      </c>
      <c r="E2999">
        <v>87.52</v>
      </c>
      <c r="F2999">
        <v>513</v>
      </c>
      <c r="G2999">
        <v>64</v>
      </c>
      <c r="H2999">
        <v>0</v>
      </c>
      <c r="I2999">
        <v>1</v>
      </c>
      <c r="J2999">
        <v>1539</v>
      </c>
      <c r="K2999">
        <v>1</v>
      </c>
      <c r="L2999">
        <v>1</v>
      </c>
      <c r="M2999">
        <v>512</v>
      </c>
      <c r="N2999" t="s">
        <v>18</v>
      </c>
      <c r="O2999">
        <v>0</v>
      </c>
      <c r="P2999">
        <v>2372</v>
      </c>
    </row>
    <row r="3000" spans="1:16" x14ac:dyDescent="0.25">
      <c r="A3000" t="s">
        <v>4541</v>
      </c>
      <c r="B3000">
        <v>813</v>
      </c>
      <c r="C3000" s="3" t="str">
        <f>HYPERLINK("http://www.uniprot.org/uniprot/G7JDV1","tr|G7JDV1|G7JDV1_MEDTR")</f>
        <v>tr|G7JDV1|G7JDV1_MEDTR</v>
      </c>
      <c r="D3000" t="s">
        <v>4542</v>
      </c>
      <c r="E3000">
        <v>76.89</v>
      </c>
      <c r="F3000">
        <v>277</v>
      </c>
      <c r="G3000">
        <v>64</v>
      </c>
      <c r="H3000">
        <v>7</v>
      </c>
      <c r="I3000">
        <v>1</v>
      </c>
      <c r="J3000">
        <v>810</v>
      </c>
      <c r="K3000">
        <v>1</v>
      </c>
      <c r="L3000">
        <v>1</v>
      </c>
      <c r="M3000">
        <v>276</v>
      </c>
      <c r="N3000" t="s">
        <v>18</v>
      </c>
      <c r="O3000" s="1">
        <v>2.55908E-115</v>
      </c>
      <c r="P3000">
        <v>1080</v>
      </c>
    </row>
    <row r="3001" spans="1:16" x14ac:dyDescent="0.25">
      <c r="A3001" t="s">
        <v>4543</v>
      </c>
      <c r="B3001">
        <v>1119</v>
      </c>
      <c r="C3001" s="3" t="str">
        <f>HYPERLINK("http://www.uniprot.org/uniprot/I1KGT2","tr|I1KGT2|I1KGT2_SOYBN")</f>
        <v>tr|I1KGT2|I1KGT2_SOYBN</v>
      </c>
      <c r="D3001" t="s">
        <v>28</v>
      </c>
      <c r="E3001">
        <v>67.81</v>
      </c>
      <c r="F3001">
        <v>379</v>
      </c>
      <c r="G3001">
        <v>122</v>
      </c>
      <c r="H3001">
        <v>7</v>
      </c>
      <c r="I3001">
        <v>1</v>
      </c>
      <c r="J3001">
        <v>1116</v>
      </c>
      <c r="K3001">
        <v>1</v>
      </c>
      <c r="L3001">
        <v>1</v>
      </c>
      <c r="M3001">
        <v>376</v>
      </c>
      <c r="N3001" t="s">
        <v>18</v>
      </c>
      <c r="O3001" s="1">
        <v>5.1914700000000002E-132</v>
      </c>
      <c r="P3001">
        <v>1226</v>
      </c>
    </row>
    <row r="3002" spans="1:16" x14ac:dyDescent="0.25">
      <c r="A3002" t="s">
        <v>4544</v>
      </c>
      <c r="B3002">
        <v>1047</v>
      </c>
      <c r="C3002" s="3" t="str">
        <f>HYPERLINK("http://www.uniprot.org/uniprot/C6TIZ7","tr|C6TIZ7|C6TIZ7_SOYBN")</f>
        <v>tr|C6TIZ7|C6TIZ7_SOYBN</v>
      </c>
      <c r="D3002" t="s">
        <v>210</v>
      </c>
      <c r="E3002">
        <v>81.23</v>
      </c>
      <c r="F3002">
        <v>325</v>
      </c>
      <c r="G3002">
        <v>61</v>
      </c>
      <c r="H3002">
        <v>0</v>
      </c>
      <c r="I3002">
        <v>70</v>
      </c>
      <c r="J3002">
        <v>1044</v>
      </c>
      <c r="K3002">
        <v>1</v>
      </c>
      <c r="L3002">
        <v>18</v>
      </c>
      <c r="M3002">
        <v>337</v>
      </c>
      <c r="N3002" t="s">
        <v>18</v>
      </c>
      <c r="O3002" s="1">
        <v>2.8323700000000001E-145</v>
      </c>
      <c r="P3002">
        <v>1340</v>
      </c>
    </row>
    <row r="3003" spans="1:16" x14ac:dyDescent="0.25">
      <c r="A3003" t="s">
        <v>4545</v>
      </c>
      <c r="B3003">
        <v>1329</v>
      </c>
      <c r="C3003" s="3" t="str">
        <f>HYPERLINK("http://www.uniprot.org/uniprot/G7KS69","tr|G7KS69|G7KS69_MEDTR")</f>
        <v>tr|G7KS69|G7KS69_MEDTR</v>
      </c>
      <c r="D3003" t="s">
        <v>4546</v>
      </c>
      <c r="E3003">
        <v>89.14</v>
      </c>
      <c r="F3003">
        <v>442</v>
      </c>
      <c r="G3003">
        <v>48</v>
      </c>
      <c r="H3003">
        <v>0</v>
      </c>
      <c r="I3003">
        <v>1</v>
      </c>
      <c r="J3003">
        <v>1326</v>
      </c>
      <c r="K3003">
        <v>1</v>
      </c>
      <c r="L3003">
        <v>38</v>
      </c>
      <c r="M3003">
        <v>479</v>
      </c>
      <c r="N3003" t="s">
        <v>18</v>
      </c>
      <c r="O3003">
        <v>0</v>
      </c>
      <c r="P3003">
        <v>2140</v>
      </c>
    </row>
    <row r="3004" spans="1:16" x14ac:dyDescent="0.25">
      <c r="A3004" t="s">
        <v>4547</v>
      </c>
      <c r="B3004">
        <v>909</v>
      </c>
      <c r="C3004" s="3" t="str">
        <f>HYPERLINK("http://www.uniprot.org/uniprot/G7LIE6","tr|G7LIE6|G7LIE6_MEDTR")</f>
        <v>tr|G7LIE6|G7LIE6_MEDTR</v>
      </c>
      <c r="D3004" t="s">
        <v>4548</v>
      </c>
      <c r="E3004">
        <v>88.11</v>
      </c>
      <c r="F3004">
        <v>303</v>
      </c>
      <c r="G3004">
        <v>36</v>
      </c>
      <c r="H3004">
        <v>2</v>
      </c>
      <c r="I3004">
        <v>1</v>
      </c>
      <c r="J3004">
        <v>903</v>
      </c>
      <c r="K3004">
        <v>1</v>
      </c>
      <c r="L3004">
        <v>5</v>
      </c>
      <c r="M3004">
        <v>306</v>
      </c>
      <c r="N3004" t="s">
        <v>18</v>
      </c>
      <c r="O3004" s="1">
        <v>1.2968900000000001E-153</v>
      </c>
      <c r="P3004">
        <v>1411</v>
      </c>
    </row>
    <row r="3005" spans="1:16" x14ac:dyDescent="0.25">
      <c r="A3005" t="s">
        <v>4549</v>
      </c>
      <c r="B3005">
        <v>1785</v>
      </c>
      <c r="C3005" s="3" t="str">
        <f>HYPERLINK("http://www.uniprot.org/uniprot/I1J845","tr|I1J845|I1J845_SOYBN")</f>
        <v>tr|I1J845|I1J845_SOYBN</v>
      </c>
      <c r="D3005" t="s">
        <v>71</v>
      </c>
      <c r="E3005">
        <v>89.91</v>
      </c>
      <c r="F3005">
        <v>595</v>
      </c>
      <c r="G3005">
        <v>60</v>
      </c>
      <c r="H3005">
        <v>1</v>
      </c>
      <c r="I3005">
        <v>1</v>
      </c>
      <c r="J3005">
        <v>1782</v>
      </c>
      <c r="K3005">
        <v>1</v>
      </c>
      <c r="L3005">
        <v>1</v>
      </c>
      <c r="M3005">
        <v>595</v>
      </c>
      <c r="N3005" t="s">
        <v>18</v>
      </c>
      <c r="O3005">
        <v>0</v>
      </c>
      <c r="P3005">
        <v>2815</v>
      </c>
    </row>
    <row r="3006" spans="1:16" x14ac:dyDescent="0.25">
      <c r="A3006" t="s">
        <v>4550</v>
      </c>
      <c r="B3006">
        <v>2277</v>
      </c>
      <c r="C3006" s="3" t="str">
        <f>HYPERLINK("http://www.uniprot.org/uniprot/I1MV29","tr|I1MV29|I1MV29_SOYBN")</f>
        <v>tr|I1MV29|I1MV29_SOYBN</v>
      </c>
      <c r="D3006" t="s">
        <v>28</v>
      </c>
      <c r="E3006">
        <v>60.19</v>
      </c>
      <c r="F3006">
        <v>804</v>
      </c>
      <c r="G3006">
        <v>320</v>
      </c>
      <c r="H3006">
        <v>49</v>
      </c>
      <c r="I3006">
        <v>10</v>
      </c>
      <c r="J3006">
        <v>2274</v>
      </c>
      <c r="K3006">
        <v>1</v>
      </c>
      <c r="L3006">
        <v>56</v>
      </c>
      <c r="M3006">
        <v>849</v>
      </c>
      <c r="N3006" t="s">
        <v>18</v>
      </c>
      <c r="O3006">
        <v>0</v>
      </c>
      <c r="P3006">
        <v>2290</v>
      </c>
    </row>
    <row r="3007" spans="1:16" x14ac:dyDescent="0.25">
      <c r="A3007" t="s">
        <v>4551</v>
      </c>
      <c r="B3007">
        <v>672</v>
      </c>
      <c r="C3007" s="3" t="str">
        <f>HYPERLINK("http://www.uniprot.org/uniprot/F6HFD2","tr|F6HFD2|F6HFD2_VITVI")</f>
        <v>tr|F6HFD2|F6HFD2_VITVI</v>
      </c>
      <c r="D3007" t="s">
        <v>4552</v>
      </c>
      <c r="E3007">
        <v>49.77</v>
      </c>
      <c r="F3007">
        <v>219</v>
      </c>
      <c r="G3007">
        <v>110</v>
      </c>
      <c r="H3007">
        <v>2</v>
      </c>
      <c r="I3007">
        <v>16</v>
      </c>
      <c r="J3007">
        <v>666</v>
      </c>
      <c r="K3007">
        <v>1</v>
      </c>
      <c r="L3007">
        <v>96</v>
      </c>
      <c r="M3007">
        <v>305</v>
      </c>
      <c r="N3007" t="s">
        <v>18</v>
      </c>
      <c r="O3007" s="1">
        <v>6.8428100000000001E-48</v>
      </c>
      <c r="P3007">
        <v>497</v>
      </c>
    </row>
    <row r="3008" spans="1:16" x14ac:dyDescent="0.25">
      <c r="A3008" t="s">
        <v>4553</v>
      </c>
      <c r="B3008">
        <v>2124</v>
      </c>
      <c r="C3008" s="3" t="str">
        <f>HYPERLINK("http://www.uniprot.org/uniprot/G7LFW2","tr|G7LFW2|G7LFW2_MEDTR")</f>
        <v>tr|G7LFW2|G7LFW2_MEDTR</v>
      </c>
      <c r="D3008" t="s">
        <v>4554</v>
      </c>
      <c r="E3008">
        <v>84.49</v>
      </c>
      <c r="F3008">
        <v>716</v>
      </c>
      <c r="G3008">
        <v>111</v>
      </c>
      <c r="H3008">
        <v>9</v>
      </c>
      <c r="I3008">
        <v>1</v>
      </c>
      <c r="J3008">
        <v>2121</v>
      </c>
      <c r="K3008">
        <v>1</v>
      </c>
      <c r="L3008">
        <v>1</v>
      </c>
      <c r="M3008">
        <v>709</v>
      </c>
      <c r="N3008" t="s">
        <v>18</v>
      </c>
      <c r="O3008">
        <v>0</v>
      </c>
      <c r="P3008">
        <v>2959</v>
      </c>
    </row>
    <row r="3009" spans="1:16" x14ac:dyDescent="0.25">
      <c r="A3009" t="s">
        <v>4555</v>
      </c>
      <c r="B3009">
        <v>819</v>
      </c>
      <c r="C3009" s="3" t="str">
        <f>HYPERLINK("http://www.uniprot.org/uniprot/A5AUG1","tr|A5AUG1|A5AUG1_VITVI")</f>
        <v>tr|A5AUG1|A5AUG1_VITVI</v>
      </c>
      <c r="D3009" t="s">
        <v>4556</v>
      </c>
      <c r="E3009">
        <v>30.32</v>
      </c>
      <c r="F3009">
        <v>122</v>
      </c>
      <c r="G3009">
        <v>85</v>
      </c>
      <c r="H3009">
        <v>0</v>
      </c>
      <c r="I3009">
        <v>19</v>
      </c>
      <c r="J3009">
        <v>384</v>
      </c>
      <c r="K3009">
        <v>1</v>
      </c>
      <c r="L3009">
        <v>1</v>
      </c>
      <c r="M3009">
        <v>111</v>
      </c>
      <c r="N3009" t="s">
        <v>18</v>
      </c>
      <c r="O3009" s="1">
        <v>8.0650999999999999E-8</v>
      </c>
      <c r="P3009">
        <v>153</v>
      </c>
    </row>
    <row r="3010" spans="1:16" x14ac:dyDescent="0.25">
      <c r="A3010" t="s">
        <v>4557</v>
      </c>
      <c r="B3010">
        <v>1044</v>
      </c>
      <c r="C3010" s="3" t="str">
        <f>HYPERLINK("http://www.uniprot.org/uniprot/I1MDV2","tr|I1MDV2|I1MDV2_SOYBN")</f>
        <v>tr|I1MDV2|I1MDV2_SOYBN</v>
      </c>
      <c r="D3010" t="s">
        <v>28</v>
      </c>
      <c r="E3010">
        <v>87.03</v>
      </c>
      <c r="F3010">
        <v>347</v>
      </c>
      <c r="G3010">
        <v>45</v>
      </c>
      <c r="H3010">
        <v>0</v>
      </c>
      <c r="I3010">
        <v>1</v>
      </c>
      <c r="J3010">
        <v>1041</v>
      </c>
      <c r="K3010">
        <v>1</v>
      </c>
      <c r="L3010">
        <v>1</v>
      </c>
      <c r="M3010">
        <v>347</v>
      </c>
      <c r="N3010" t="s">
        <v>18</v>
      </c>
      <c r="O3010">
        <v>0</v>
      </c>
      <c r="P3010">
        <v>1650</v>
      </c>
    </row>
    <row r="3011" spans="1:16" x14ac:dyDescent="0.25">
      <c r="A3011" t="s">
        <v>4558</v>
      </c>
      <c r="B3011">
        <v>987</v>
      </c>
      <c r="C3011" s="3" t="str">
        <f>HYPERLINK("http://www.uniprot.org/uniprot/Q2HVX3","tr|Q2HVX3|Q2HVX3_MEDTR")</f>
        <v>tr|Q2HVX3|Q2HVX3_MEDTR</v>
      </c>
      <c r="D3011" t="s">
        <v>4559</v>
      </c>
      <c r="E3011">
        <v>78.349999999999994</v>
      </c>
      <c r="F3011">
        <v>328</v>
      </c>
      <c r="G3011">
        <v>71</v>
      </c>
      <c r="H3011">
        <v>0</v>
      </c>
      <c r="I3011">
        <v>1</v>
      </c>
      <c r="J3011">
        <v>984</v>
      </c>
      <c r="K3011">
        <v>1</v>
      </c>
      <c r="L3011">
        <v>1</v>
      </c>
      <c r="M3011">
        <v>321</v>
      </c>
      <c r="N3011" t="s">
        <v>18</v>
      </c>
      <c r="O3011" s="1">
        <v>2.82958E-136</v>
      </c>
      <c r="P3011">
        <v>1262</v>
      </c>
    </row>
    <row r="3012" spans="1:16" x14ac:dyDescent="0.25">
      <c r="A3012" t="s">
        <v>4560</v>
      </c>
      <c r="B3012">
        <v>3159</v>
      </c>
      <c r="C3012" s="3" t="str">
        <f>HYPERLINK("http://www.uniprot.org/uniprot/I1MRI5","tr|I1MRI5|I1MRI5_SOYBN")</f>
        <v>tr|I1MRI5|I1MRI5_SOYBN</v>
      </c>
      <c r="D3012" t="s">
        <v>99</v>
      </c>
      <c r="E3012">
        <v>82.84</v>
      </c>
      <c r="F3012">
        <v>1061</v>
      </c>
      <c r="G3012">
        <v>182</v>
      </c>
      <c r="H3012">
        <v>26</v>
      </c>
      <c r="I3012">
        <v>4</v>
      </c>
      <c r="J3012">
        <v>3108</v>
      </c>
      <c r="K3012">
        <v>1</v>
      </c>
      <c r="L3012">
        <v>25</v>
      </c>
      <c r="M3012">
        <v>1079</v>
      </c>
      <c r="N3012" t="s">
        <v>18</v>
      </c>
      <c r="O3012">
        <v>0</v>
      </c>
      <c r="P3012">
        <v>4615</v>
      </c>
    </row>
    <row r="3013" spans="1:16" x14ac:dyDescent="0.25">
      <c r="A3013" t="s">
        <v>4561</v>
      </c>
      <c r="B3013">
        <v>834</v>
      </c>
      <c r="C3013" s="3" t="str">
        <f>HYPERLINK("http://www.uniprot.org/uniprot/Q2HTA0","tr|Q2HTA0|Q2HTA0_MEDTR")</f>
        <v>tr|Q2HTA0|Q2HTA0_MEDTR</v>
      </c>
      <c r="D3013" t="s">
        <v>4562</v>
      </c>
      <c r="E3013">
        <v>40.65</v>
      </c>
      <c r="F3013">
        <v>123</v>
      </c>
      <c r="G3013">
        <v>73</v>
      </c>
      <c r="H3013">
        <v>7</v>
      </c>
      <c r="I3013">
        <v>262</v>
      </c>
      <c r="J3013">
        <v>609</v>
      </c>
      <c r="K3013">
        <v>1</v>
      </c>
      <c r="L3013">
        <v>449</v>
      </c>
      <c r="M3013">
        <v>569</v>
      </c>
      <c r="N3013" t="s">
        <v>18</v>
      </c>
      <c r="O3013" s="1">
        <v>7.3201200000000001E-12</v>
      </c>
      <c r="P3013">
        <v>188</v>
      </c>
    </row>
    <row r="3014" spans="1:16" x14ac:dyDescent="0.25">
      <c r="A3014" t="s">
        <v>4563</v>
      </c>
      <c r="B3014">
        <v>546</v>
      </c>
      <c r="C3014" s="3" t="str">
        <f>HYPERLINK("http://www.uniprot.org/uniprot/K7KBA4","tr|K7KBA4|K7KBA4_SOYBN")</f>
        <v>tr|K7KBA4|K7KBA4_SOYBN</v>
      </c>
      <c r="D3014" t="s">
        <v>28</v>
      </c>
      <c r="E3014">
        <v>66.66</v>
      </c>
      <c r="F3014">
        <v>177</v>
      </c>
      <c r="G3014">
        <v>59</v>
      </c>
      <c r="H3014">
        <v>0</v>
      </c>
      <c r="I3014">
        <v>1</v>
      </c>
      <c r="J3014">
        <v>531</v>
      </c>
      <c r="K3014">
        <v>1</v>
      </c>
      <c r="L3014">
        <v>22</v>
      </c>
      <c r="M3014">
        <v>198</v>
      </c>
      <c r="N3014" t="s">
        <v>18</v>
      </c>
      <c r="O3014" s="1">
        <v>2.3942199999999999E-58</v>
      </c>
      <c r="P3014">
        <v>585</v>
      </c>
    </row>
    <row r="3015" spans="1:16" x14ac:dyDescent="0.25">
      <c r="A3015" t="s">
        <v>4564</v>
      </c>
      <c r="B3015">
        <v>2373</v>
      </c>
      <c r="C3015" s="3" t="str">
        <f>HYPERLINK("http://www.uniprot.org/uniprot/I1JH75","tr|I1JH75|I1JH75_SOYBN")</f>
        <v>tr|I1JH75|I1JH75_SOYBN</v>
      </c>
      <c r="D3015" t="s">
        <v>99</v>
      </c>
      <c r="E3015">
        <v>78.95</v>
      </c>
      <c r="F3015">
        <v>784</v>
      </c>
      <c r="G3015">
        <v>165</v>
      </c>
      <c r="H3015">
        <v>6</v>
      </c>
      <c r="I3015">
        <v>37</v>
      </c>
      <c r="J3015">
        <v>2370</v>
      </c>
      <c r="K3015">
        <v>1</v>
      </c>
      <c r="L3015">
        <v>10</v>
      </c>
      <c r="M3015">
        <v>789</v>
      </c>
      <c r="N3015" t="s">
        <v>18</v>
      </c>
      <c r="O3015">
        <v>0</v>
      </c>
      <c r="P3015">
        <v>3087</v>
      </c>
    </row>
    <row r="3016" spans="1:16" x14ac:dyDescent="0.25">
      <c r="A3016" t="s">
        <v>4565</v>
      </c>
      <c r="B3016">
        <v>1788</v>
      </c>
      <c r="C3016" s="3" t="str">
        <f>HYPERLINK("http://www.uniprot.org/uniprot/I1N3Z5","tr|I1N3Z5|I1N3Z5_SOYBN")</f>
        <v>tr|I1N3Z5|I1N3Z5_SOYBN</v>
      </c>
      <c r="D3016" t="s">
        <v>28</v>
      </c>
      <c r="E3016">
        <v>88.12</v>
      </c>
      <c r="F3016">
        <v>556</v>
      </c>
      <c r="G3016">
        <v>66</v>
      </c>
      <c r="H3016">
        <v>0</v>
      </c>
      <c r="I3016">
        <v>76</v>
      </c>
      <c r="J3016">
        <v>1743</v>
      </c>
      <c r="K3016">
        <v>1</v>
      </c>
      <c r="L3016">
        <v>25</v>
      </c>
      <c r="M3016">
        <v>580</v>
      </c>
      <c r="N3016" t="s">
        <v>18</v>
      </c>
      <c r="O3016">
        <v>0</v>
      </c>
      <c r="P3016">
        <v>2616</v>
      </c>
    </row>
    <row r="3017" spans="1:16" x14ac:dyDescent="0.25">
      <c r="A3017" t="s">
        <v>4566</v>
      </c>
      <c r="B3017">
        <v>507</v>
      </c>
      <c r="C3017" s="3" t="str">
        <f>HYPERLINK("http://www.uniprot.org/uniprot/K7LHI4","tr|K7LHI4|K7LHI4_SOYBN")</f>
        <v>tr|K7LHI4|K7LHI4_SOYBN</v>
      </c>
      <c r="D3017" t="s">
        <v>28</v>
      </c>
      <c r="E3017">
        <v>36.36</v>
      </c>
      <c r="F3017">
        <v>143</v>
      </c>
      <c r="G3017">
        <v>91</v>
      </c>
      <c r="H3017">
        <v>12</v>
      </c>
      <c r="I3017">
        <v>85</v>
      </c>
      <c r="J3017">
        <v>477</v>
      </c>
      <c r="K3017">
        <v>1</v>
      </c>
      <c r="L3017">
        <v>274</v>
      </c>
      <c r="M3017">
        <v>391</v>
      </c>
      <c r="N3017" t="s">
        <v>18</v>
      </c>
      <c r="O3017" s="1">
        <v>7.0217999999999998E-12</v>
      </c>
      <c r="P3017">
        <v>184</v>
      </c>
    </row>
    <row r="3018" spans="1:16" x14ac:dyDescent="0.25">
      <c r="A3018" t="s">
        <v>4567</v>
      </c>
      <c r="B3018">
        <v>3066</v>
      </c>
      <c r="C3018" s="3" t="str">
        <f>HYPERLINK("http://www.uniprot.org/uniprot/G7IEJ0","tr|G7IEJ0|G7IEJ0_MEDTR")</f>
        <v>tr|G7IEJ0|G7IEJ0_MEDTR</v>
      </c>
      <c r="D3018" t="s">
        <v>4568</v>
      </c>
      <c r="E3018">
        <v>82.5</v>
      </c>
      <c r="F3018">
        <v>1023</v>
      </c>
      <c r="G3018">
        <v>179</v>
      </c>
      <c r="H3018">
        <v>2</v>
      </c>
      <c r="I3018">
        <v>1</v>
      </c>
      <c r="J3018">
        <v>3063</v>
      </c>
      <c r="K3018">
        <v>1</v>
      </c>
      <c r="L3018">
        <v>1</v>
      </c>
      <c r="M3018">
        <v>989</v>
      </c>
      <c r="N3018" t="s">
        <v>18</v>
      </c>
      <c r="O3018">
        <v>0</v>
      </c>
      <c r="P3018">
        <v>4194</v>
      </c>
    </row>
    <row r="3019" spans="1:16" x14ac:dyDescent="0.25">
      <c r="A3019" t="s">
        <v>4569</v>
      </c>
      <c r="B3019">
        <v>819</v>
      </c>
      <c r="C3019" s="3" t="str">
        <f>HYPERLINK("http://www.uniprot.org/uniprot/G7IAV1","tr|G7IAV1|G7IAV1_MEDTR")</f>
        <v>tr|G7IAV1|G7IAV1_MEDTR</v>
      </c>
      <c r="D3019" t="s">
        <v>4570</v>
      </c>
      <c r="E3019">
        <v>76.47</v>
      </c>
      <c r="F3019">
        <v>272</v>
      </c>
      <c r="G3019">
        <v>64</v>
      </c>
      <c r="H3019">
        <v>0</v>
      </c>
      <c r="I3019">
        <v>1</v>
      </c>
      <c r="J3019">
        <v>816</v>
      </c>
      <c r="K3019">
        <v>1</v>
      </c>
      <c r="L3019">
        <v>149</v>
      </c>
      <c r="M3019">
        <v>417</v>
      </c>
      <c r="N3019" t="s">
        <v>18</v>
      </c>
      <c r="O3019" s="1">
        <v>6.4017100000000001E-114</v>
      </c>
      <c r="P3019">
        <v>1068</v>
      </c>
    </row>
    <row r="3020" spans="1:16" x14ac:dyDescent="0.25">
      <c r="A3020" t="s">
        <v>4571</v>
      </c>
      <c r="B3020">
        <v>1734</v>
      </c>
      <c r="C3020" s="3" t="str">
        <f>HYPERLINK("http://www.uniprot.org/uniprot/E2FKJ3","tr|E2FKJ3|E2FKJ3_MEDTR")</f>
        <v>tr|E2FKJ3|E2FKJ3_MEDTR</v>
      </c>
      <c r="D3020" t="s">
        <v>4572</v>
      </c>
      <c r="E3020">
        <v>72.17</v>
      </c>
      <c r="F3020">
        <v>575</v>
      </c>
      <c r="G3020">
        <v>160</v>
      </c>
      <c r="H3020">
        <v>0</v>
      </c>
      <c r="I3020">
        <v>1</v>
      </c>
      <c r="J3020">
        <v>1725</v>
      </c>
      <c r="K3020">
        <v>1</v>
      </c>
      <c r="L3020">
        <v>97</v>
      </c>
      <c r="M3020">
        <v>669</v>
      </c>
      <c r="N3020" t="s">
        <v>18</v>
      </c>
      <c r="O3020">
        <v>0</v>
      </c>
      <c r="P3020">
        <v>2200</v>
      </c>
    </row>
    <row r="3021" spans="1:16" x14ac:dyDescent="0.25">
      <c r="A3021" t="s">
        <v>4573</v>
      </c>
      <c r="B3021">
        <v>855</v>
      </c>
      <c r="C3021" s="3" t="str">
        <f>HYPERLINK("http://www.uniprot.org/uniprot/G7I3I8","tr|G7I3I8|G7I3I8_MEDTR")</f>
        <v>tr|G7I3I8|G7I3I8_MEDTR</v>
      </c>
      <c r="D3021" t="s">
        <v>4495</v>
      </c>
      <c r="E3021">
        <v>77.81</v>
      </c>
      <c r="F3021">
        <v>284</v>
      </c>
      <c r="G3021">
        <v>63</v>
      </c>
      <c r="H3021">
        <v>0</v>
      </c>
      <c r="I3021">
        <v>1</v>
      </c>
      <c r="J3021">
        <v>852</v>
      </c>
      <c r="K3021">
        <v>1</v>
      </c>
      <c r="L3021">
        <v>9</v>
      </c>
      <c r="M3021">
        <v>289</v>
      </c>
      <c r="N3021" t="s">
        <v>18</v>
      </c>
      <c r="O3021" s="1">
        <v>1.06017E-130</v>
      </c>
      <c r="P3021">
        <v>1213</v>
      </c>
    </row>
    <row r="3022" spans="1:16" x14ac:dyDescent="0.25">
      <c r="A3022" t="s">
        <v>4574</v>
      </c>
      <c r="B3022">
        <v>3117</v>
      </c>
      <c r="C3022" s="3" t="str">
        <f>HYPERLINK("http://www.uniprot.org/uniprot/K7KUN4","tr|K7KUN4|K7KUN4_SOYBN")</f>
        <v>tr|K7KUN4|K7KUN4_SOYBN</v>
      </c>
      <c r="D3022" t="s">
        <v>28</v>
      </c>
      <c r="E3022">
        <v>86.14</v>
      </c>
      <c r="F3022">
        <v>967</v>
      </c>
      <c r="G3022">
        <v>134</v>
      </c>
      <c r="H3022">
        <v>1</v>
      </c>
      <c r="I3022">
        <v>217</v>
      </c>
      <c r="J3022">
        <v>3114</v>
      </c>
      <c r="K3022">
        <v>1</v>
      </c>
      <c r="L3022">
        <v>75</v>
      </c>
      <c r="M3022">
        <v>1039</v>
      </c>
      <c r="N3022" t="s">
        <v>18</v>
      </c>
      <c r="O3022">
        <v>0</v>
      </c>
      <c r="P3022">
        <v>4280</v>
      </c>
    </row>
    <row r="3023" spans="1:16" x14ac:dyDescent="0.25">
      <c r="A3023" t="s">
        <v>4575</v>
      </c>
      <c r="B3023">
        <v>1374</v>
      </c>
      <c r="C3023" s="3" t="str">
        <f>HYPERLINK("http://www.uniprot.org/uniprot/K7MVX5","tr|K7MVX5|K7MVX5_SOYBN")</f>
        <v>tr|K7MVX5|K7MVX5_SOYBN</v>
      </c>
      <c r="D3023" t="s">
        <v>28</v>
      </c>
      <c r="E3023">
        <v>64.459999999999994</v>
      </c>
      <c r="F3023">
        <v>470</v>
      </c>
      <c r="G3023">
        <v>167</v>
      </c>
      <c r="H3023">
        <v>14</v>
      </c>
      <c r="I3023">
        <v>4</v>
      </c>
      <c r="J3023">
        <v>1371</v>
      </c>
      <c r="K3023">
        <v>1</v>
      </c>
      <c r="L3023">
        <v>123</v>
      </c>
      <c r="M3023">
        <v>587</v>
      </c>
      <c r="N3023" t="s">
        <v>18</v>
      </c>
      <c r="O3023" s="1">
        <v>8.4766399999999993E-170</v>
      </c>
      <c r="P3023">
        <v>1553</v>
      </c>
    </row>
    <row r="3024" spans="1:16" x14ac:dyDescent="0.25">
      <c r="A3024" t="s">
        <v>4576</v>
      </c>
      <c r="B3024">
        <v>834</v>
      </c>
      <c r="C3024" s="3" t="str">
        <f>HYPERLINK("http://www.uniprot.org/uniprot/G7IY44","tr|G7IY44|G7IY44_MEDTR")</f>
        <v>tr|G7IY44|G7IY44_MEDTR</v>
      </c>
      <c r="D3024" t="s">
        <v>4577</v>
      </c>
      <c r="E3024">
        <v>78.260000000000005</v>
      </c>
      <c r="F3024">
        <v>276</v>
      </c>
      <c r="G3024">
        <v>60</v>
      </c>
      <c r="H3024">
        <v>0</v>
      </c>
      <c r="I3024">
        <v>1</v>
      </c>
      <c r="J3024">
        <v>828</v>
      </c>
      <c r="K3024">
        <v>1</v>
      </c>
      <c r="L3024">
        <v>14</v>
      </c>
      <c r="M3024">
        <v>287</v>
      </c>
      <c r="N3024" t="s">
        <v>18</v>
      </c>
      <c r="O3024" s="1">
        <v>5.8103800000000002E-118</v>
      </c>
      <c r="P3024">
        <v>1103</v>
      </c>
    </row>
    <row r="3025" spans="1:16" x14ac:dyDescent="0.25">
      <c r="A3025" t="s">
        <v>4578</v>
      </c>
      <c r="B3025">
        <v>1830</v>
      </c>
      <c r="C3025" s="3" t="str">
        <f>HYPERLINK("http://www.uniprot.org/uniprot/I1KPE0","tr|I1KPE0|I1KPE0_SOYBN")</f>
        <v>tr|I1KPE0|I1KPE0_SOYBN</v>
      </c>
      <c r="D3025" t="s">
        <v>71</v>
      </c>
      <c r="E3025">
        <v>81.73</v>
      </c>
      <c r="F3025">
        <v>542</v>
      </c>
      <c r="G3025">
        <v>99</v>
      </c>
      <c r="H3025">
        <v>1</v>
      </c>
      <c r="I3025">
        <v>205</v>
      </c>
      <c r="J3025">
        <v>1827</v>
      </c>
      <c r="K3025">
        <v>1</v>
      </c>
      <c r="L3025">
        <v>20</v>
      </c>
      <c r="M3025">
        <v>538</v>
      </c>
      <c r="N3025" t="s">
        <v>18</v>
      </c>
      <c r="O3025">
        <v>0</v>
      </c>
      <c r="P3025">
        <v>2218</v>
      </c>
    </row>
    <row r="3026" spans="1:16" x14ac:dyDescent="0.25">
      <c r="A3026" t="s">
        <v>4579</v>
      </c>
      <c r="B3026">
        <v>1185</v>
      </c>
      <c r="C3026" s="3" t="str">
        <f>HYPERLINK("http://www.uniprot.org/uniprot/I1LJ15","tr|I1LJ15|I1LJ15_SOYBN")</f>
        <v>tr|I1LJ15|I1LJ15_SOYBN</v>
      </c>
      <c r="D3026" t="s">
        <v>28</v>
      </c>
      <c r="E3026">
        <v>61.74</v>
      </c>
      <c r="F3026">
        <v>413</v>
      </c>
      <c r="G3026">
        <v>158</v>
      </c>
      <c r="H3026">
        <v>38</v>
      </c>
      <c r="I3026">
        <v>7</v>
      </c>
      <c r="J3026">
        <v>1131</v>
      </c>
      <c r="K3026">
        <v>1</v>
      </c>
      <c r="L3026">
        <v>4</v>
      </c>
      <c r="M3026">
        <v>414</v>
      </c>
      <c r="N3026" t="s">
        <v>18</v>
      </c>
      <c r="O3026" s="1">
        <v>2.8969999999999998E-128</v>
      </c>
      <c r="P3026">
        <v>1194</v>
      </c>
    </row>
    <row r="3027" spans="1:16" x14ac:dyDescent="0.25">
      <c r="A3027" t="s">
        <v>4580</v>
      </c>
      <c r="B3027">
        <v>1383</v>
      </c>
      <c r="C3027" s="3" t="str">
        <f>HYPERLINK("http://www.uniprot.org/uniprot/G7IXZ7","tr|G7IXZ7|G7IXZ7_MEDTR")</f>
        <v>tr|G7IXZ7|G7IXZ7_MEDTR</v>
      </c>
      <c r="D3027" t="s">
        <v>4581</v>
      </c>
      <c r="E3027">
        <v>52.87</v>
      </c>
      <c r="F3027">
        <v>469</v>
      </c>
      <c r="G3027">
        <v>221</v>
      </c>
      <c r="H3027">
        <v>9</v>
      </c>
      <c r="I3027">
        <v>1</v>
      </c>
      <c r="J3027">
        <v>1380</v>
      </c>
      <c r="K3027">
        <v>1</v>
      </c>
      <c r="L3027">
        <v>159</v>
      </c>
      <c r="M3027">
        <v>624</v>
      </c>
      <c r="N3027" t="s">
        <v>18</v>
      </c>
      <c r="O3027" s="1">
        <v>3.89577E-122</v>
      </c>
      <c r="P3027">
        <v>1142</v>
      </c>
    </row>
    <row r="3028" spans="1:16" x14ac:dyDescent="0.25">
      <c r="A3028" t="s">
        <v>4582</v>
      </c>
      <c r="B3028">
        <v>948</v>
      </c>
      <c r="C3028" s="3" t="str">
        <f>HYPERLINK("http://www.uniprot.org/uniprot/F8V2K9","tr|F8V2K9|F8V2K9_MEDSA")</f>
        <v>tr|F8V2K9|F8V2K9_MEDSA</v>
      </c>
      <c r="D3028" t="s">
        <v>4583</v>
      </c>
      <c r="E3028">
        <v>66.77</v>
      </c>
      <c r="F3028">
        <v>319</v>
      </c>
      <c r="G3028">
        <v>106</v>
      </c>
      <c r="H3028">
        <v>4</v>
      </c>
      <c r="I3028">
        <v>1</v>
      </c>
      <c r="J3028">
        <v>945</v>
      </c>
      <c r="K3028">
        <v>1</v>
      </c>
      <c r="L3028">
        <v>1</v>
      </c>
      <c r="M3028">
        <v>317</v>
      </c>
      <c r="N3028" t="s">
        <v>18</v>
      </c>
      <c r="O3028" s="1">
        <v>7.54681E-107</v>
      </c>
      <c r="P3028">
        <v>1008</v>
      </c>
    </row>
    <row r="3029" spans="1:16" x14ac:dyDescent="0.25">
      <c r="A3029" t="s">
        <v>4584</v>
      </c>
      <c r="B3029">
        <v>738</v>
      </c>
      <c r="C3029" s="3" t="str">
        <f>HYPERLINK("http://www.uniprot.org/uniprot/Q2MHM8","tr|Q2MHM8|Q2MHM8_PEA")</f>
        <v>tr|Q2MHM8|Q2MHM8_PEA</v>
      </c>
      <c r="D3029" t="s">
        <v>4585</v>
      </c>
      <c r="E3029">
        <v>76.67</v>
      </c>
      <c r="F3029">
        <v>253</v>
      </c>
      <c r="G3029">
        <v>59</v>
      </c>
      <c r="H3029">
        <v>8</v>
      </c>
      <c r="I3029">
        <v>1</v>
      </c>
      <c r="J3029">
        <v>735</v>
      </c>
      <c r="K3029">
        <v>1</v>
      </c>
      <c r="L3029">
        <v>75</v>
      </c>
      <c r="M3029">
        <v>327</v>
      </c>
      <c r="N3029" t="s">
        <v>18</v>
      </c>
      <c r="O3029" s="1">
        <v>6.0983199999999999E-107</v>
      </c>
      <c r="P3029">
        <v>1007</v>
      </c>
    </row>
    <row r="3030" spans="1:16" x14ac:dyDescent="0.25">
      <c r="A3030" t="s">
        <v>4586</v>
      </c>
      <c r="B3030">
        <v>1404</v>
      </c>
      <c r="C3030" s="3" t="str">
        <f>HYPERLINK("http://www.uniprot.org/uniprot/G7KBM9","tr|G7KBM9|G7KBM9_MEDTR")</f>
        <v>tr|G7KBM9|G7KBM9_MEDTR</v>
      </c>
      <c r="D3030" t="s">
        <v>4587</v>
      </c>
      <c r="E3030">
        <v>75.75</v>
      </c>
      <c r="F3030">
        <v>466</v>
      </c>
      <c r="G3030">
        <v>113</v>
      </c>
      <c r="H3030">
        <v>8</v>
      </c>
      <c r="I3030">
        <v>28</v>
      </c>
      <c r="J3030">
        <v>1401</v>
      </c>
      <c r="K3030">
        <v>1</v>
      </c>
      <c r="L3030">
        <v>1</v>
      </c>
      <c r="M3030">
        <v>446</v>
      </c>
      <c r="N3030" t="s">
        <v>18</v>
      </c>
      <c r="O3030">
        <v>0</v>
      </c>
      <c r="P3030">
        <v>1798</v>
      </c>
    </row>
    <row r="3031" spans="1:16" x14ac:dyDescent="0.25">
      <c r="A3031" t="s">
        <v>4588</v>
      </c>
      <c r="B3031">
        <v>1911</v>
      </c>
      <c r="C3031" s="3" t="str">
        <f>HYPERLINK("http://www.uniprot.org/uniprot/G7LIE5","tr|G7LIE5|G7LIE5_MEDTR")</f>
        <v>tr|G7LIE5|G7LIE5_MEDTR</v>
      </c>
      <c r="D3031" t="s">
        <v>4589</v>
      </c>
      <c r="E3031">
        <v>80.58</v>
      </c>
      <c r="F3031">
        <v>618</v>
      </c>
      <c r="G3031">
        <v>120</v>
      </c>
      <c r="H3031">
        <v>4</v>
      </c>
      <c r="I3031">
        <v>67</v>
      </c>
      <c r="J3031">
        <v>1908</v>
      </c>
      <c r="K3031">
        <v>1</v>
      </c>
      <c r="L3031">
        <v>19</v>
      </c>
      <c r="M3031">
        <v>624</v>
      </c>
      <c r="N3031" t="s">
        <v>18</v>
      </c>
      <c r="O3031">
        <v>0</v>
      </c>
      <c r="P3031">
        <v>2512</v>
      </c>
    </row>
    <row r="3032" spans="1:16" x14ac:dyDescent="0.25">
      <c r="A3032" t="s">
        <v>4590</v>
      </c>
      <c r="B3032">
        <v>1377</v>
      </c>
      <c r="C3032" s="3" t="str">
        <f>HYPERLINK("http://www.uniprot.org/uniprot/G7K5G6","tr|G7K5G6|G7K5G6_MEDTR")</f>
        <v>tr|G7K5G6|G7K5G6_MEDTR</v>
      </c>
      <c r="D3032" t="s">
        <v>4591</v>
      </c>
      <c r="E3032">
        <v>84.38</v>
      </c>
      <c r="F3032">
        <v>333</v>
      </c>
      <c r="G3032">
        <v>52</v>
      </c>
      <c r="H3032">
        <v>2</v>
      </c>
      <c r="I3032">
        <v>1</v>
      </c>
      <c r="J3032">
        <v>993</v>
      </c>
      <c r="K3032">
        <v>1</v>
      </c>
      <c r="L3032">
        <v>1</v>
      </c>
      <c r="M3032">
        <v>333</v>
      </c>
      <c r="N3032" t="s">
        <v>18</v>
      </c>
      <c r="O3032" s="1">
        <v>1.96963E-150</v>
      </c>
      <c r="P3032">
        <v>1386</v>
      </c>
    </row>
    <row r="3033" spans="1:16" x14ac:dyDescent="0.25">
      <c r="A3033" t="s">
        <v>4592</v>
      </c>
      <c r="B3033">
        <v>2412</v>
      </c>
      <c r="C3033" s="3" t="str">
        <f>HYPERLINK("http://www.uniprot.org/uniprot/I1KMJ0","tr|I1KMJ0|I1KMJ0_SOYBN")</f>
        <v>tr|I1KMJ0|I1KMJ0_SOYBN</v>
      </c>
      <c r="D3033" t="s">
        <v>28</v>
      </c>
      <c r="E3033">
        <v>78.400000000000006</v>
      </c>
      <c r="F3033">
        <v>829</v>
      </c>
      <c r="G3033">
        <v>179</v>
      </c>
      <c r="H3033">
        <v>42</v>
      </c>
      <c r="I3033">
        <v>1</v>
      </c>
      <c r="J3033">
        <v>2361</v>
      </c>
      <c r="K3033">
        <v>1</v>
      </c>
      <c r="L3033">
        <v>1</v>
      </c>
      <c r="M3033">
        <v>824</v>
      </c>
      <c r="N3033" t="s">
        <v>18</v>
      </c>
      <c r="O3033">
        <v>0</v>
      </c>
      <c r="P3033">
        <v>3404</v>
      </c>
    </row>
    <row r="3034" spans="1:16" x14ac:dyDescent="0.25">
      <c r="A3034" t="s">
        <v>4593</v>
      </c>
      <c r="B3034">
        <v>1251</v>
      </c>
      <c r="C3034" s="3" t="str">
        <f>HYPERLINK("http://www.uniprot.org/uniprot/G7INS4","tr|G7INS4|G7INS4_MEDTR")</f>
        <v>tr|G7INS4|G7INS4_MEDTR</v>
      </c>
      <c r="D3034" t="s">
        <v>4594</v>
      </c>
      <c r="E3034">
        <v>88.86</v>
      </c>
      <c r="F3034">
        <v>386</v>
      </c>
      <c r="G3034">
        <v>43</v>
      </c>
      <c r="H3034">
        <v>0</v>
      </c>
      <c r="I3034">
        <v>79</v>
      </c>
      <c r="J3034">
        <v>1236</v>
      </c>
      <c r="K3034">
        <v>1</v>
      </c>
      <c r="L3034">
        <v>55</v>
      </c>
      <c r="M3034">
        <v>440</v>
      </c>
      <c r="N3034" t="s">
        <v>18</v>
      </c>
      <c r="O3034">
        <v>0</v>
      </c>
      <c r="P3034">
        <v>1784</v>
      </c>
    </row>
    <row r="3035" spans="1:16" x14ac:dyDescent="0.25">
      <c r="A3035" t="s">
        <v>4595</v>
      </c>
      <c r="B3035">
        <v>414</v>
      </c>
      <c r="C3035" s="3" t="str">
        <f>HYPERLINK("http://www.uniprot.org/uniprot/Q2HVX2","tr|Q2HVX2|Q2HVX2_MEDTR")</f>
        <v>tr|Q2HVX2|Q2HVX2_MEDTR</v>
      </c>
      <c r="D3035" t="s">
        <v>4596</v>
      </c>
      <c r="E3035">
        <v>58.45</v>
      </c>
      <c r="F3035">
        <v>142</v>
      </c>
      <c r="G3035">
        <v>59</v>
      </c>
      <c r="H3035">
        <v>6</v>
      </c>
      <c r="I3035">
        <v>1</v>
      </c>
      <c r="J3035">
        <v>408</v>
      </c>
      <c r="K3035">
        <v>1</v>
      </c>
      <c r="L3035">
        <v>28</v>
      </c>
      <c r="M3035">
        <v>168</v>
      </c>
      <c r="N3035" t="s">
        <v>18</v>
      </c>
      <c r="O3035" s="1">
        <v>1.0375E-39</v>
      </c>
      <c r="P3035">
        <v>424</v>
      </c>
    </row>
    <row r="3036" spans="1:16" x14ac:dyDescent="0.25">
      <c r="A3036" t="s">
        <v>4597</v>
      </c>
      <c r="B3036">
        <v>753</v>
      </c>
      <c r="C3036" s="3" t="str">
        <f>HYPERLINK("http://www.uniprot.org/uniprot/I1MGL6","tr|I1MGL6|I1MGL6_SOYBN")</f>
        <v>tr|I1MGL6|I1MGL6_SOYBN</v>
      </c>
      <c r="D3036" t="s">
        <v>28</v>
      </c>
      <c r="E3036">
        <v>79.2</v>
      </c>
      <c r="F3036">
        <v>250</v>
      </c>
      <c r="G3036">
        <v>52</v>
      </c>
      <c r="H3036">
        <v>0</v>
      </c>
      <c r="I3036">
        <v>1</v>
      </c>
      <c r="J3036">
        <v>750</v>
      </c>
      <c r="K3036">
        <v>1</v>
      </c>
      <c r="L3036">
        <v>63</v>
      </c>
      <c r="M3036">
        <v>297</v>
      </c>
      <c r="N3036" t="s">
        <v>18</v>
      </c>
      <c r="O3036" s="1">
        <v>1.24738E-102</v>
      </c>
      <c r="P3036">
        <v>970</v>
      </c>
    </row>
    <row r="3037" spans="1:16" x14ac:dyDescent="0.25">
      <c r="A3037" t="s">
        <v>4598</v>
      </c>
      <c r="B3037">
        <v>2739</v>
      </c>
      <c r="C3037" s="3" t="str">
        <f>HYPERLINK("http://www.uniprot.org/uniprot/G7K4S2","tr|G7K4S2|G7K4S2_MEDTR")</f>
        <v>tr|G7K4S2|G7K4S2_MEDTR</v>
      </c>
      <c r="D3037" t="s">
        <v>4599</v>
      </c>
      <c r="E3037">
        <v>78.09</v>
      </c>
      <c r="F3037">
        <v>881</v>
      </c>
      <c r="G3037">
        <v>193</v>
      </c>
      <c r="H3037">
        <v>9</v>
      </c>
      <c r="I3037">
        <v>7</v>
      </c>
      <c r="J3037">
        <v>2622</v>
      </c>
      <c r="K3037">
        <v>1</v>
      </c>
      <c r="L3037">
        <v>53</v>
      </c>
      <c r="M3037">
        <v>930</v>
      </c>
      <c r="N3037" t="s">
        <v>18</v>
      </c>
      <c r="O3037">
        <v>0</v>
      </c>
      <c r="P3037">
        <v>3486</v>
      </c>
    </row>
    <row r="3038" spans="1:16" x14ac:dyDescent="0.25">
      <c r="A3038" t="s">
        <v>4600</v>
      </c>
      <c r="B3038">
        <v>855</v>
      </c>
      <c r="C3038" s="3" t="str">
        <f>HYPERLINK("http://www.uniprot.org/uniprot/G7JML1","tr|G7JML1|G7JML1_MEDTR")</f>
        <v>tr|G7JML1|G7JML1_MEDTR</v>
      </c>
      <c r="D3038" t="s">
        <v>4601</v>
      </c>
      <c r="E3038">
        <v>80.760000000000005</v>
      </c>
      <c r="F3038">
        <v>52</v>
      </c>
      <c r="G3038">
        <v>10</v>
      </c>
      <c r="H3038">
        <v>0</v>
      </c>
      <c r="I3038">
        <v>697</v>
      </c>
      <c r="J3038">
        <v>852</v>
      </c>
      <c r="K3038">
        <v>1</v>
      </c>
      <c r="L3038">
        <v>58</v>
      </c>
      <c r="M3038">
        <v>109</v>
      </c>
      <c r="N3038" t="s">
        <v>18</v>
      </c>
      <c r="O3038" s="1">
        <v>3.5230100000000002E-17</v>
      </c>
      <c r="P3038">
        <v>234</v>
      </c>
    </row>
    <row r="3039" spans="1:16" x14ac:dyDescent="0.25">
      <c r="A3039" t="s">
        <v>4602</v>
      </c>
      <c r="B3039">
        <v>2601</v>
      </c>
      <c r="C3039" s="3" t="str">
        <f>HYPERLINK("http://www.uniprot.org/uniprot/G7K650","tr|G7K650|G7K650_MEDTR")</f>
        <v>tr|G7K650|G7K650_MEDTR</v>
      </c>
      <c r="D3039" t="s">
        <v>4603</v>
      </c>
      <c r="E3039">
        <v>54.12</v>
      </c>
      <c r="F3039">
        <v>1005</v>
      </c>
      <c r="G3039">
        <v>461</v>
      </c>
      <c r="H3039">
        <v>140</v>
      </c>
      <c r="I3039">
        <v>1</v>
      </c>
      <c r="J3039">
        <v>2595</v>
      </c>
      <c r="K3039">
        <v>1</v>
      </c>
      <c r="L3039">
        <v>1</v>
      </c>
      <c r="M3039">
        <v>988</v>
      </c>
      <c r="N3039" t="s">
        <v>18</v>
      </c>
      <c r="O3039">
        <v>0</v>
      </c>
      <c r="P3039">
        <v>2348</v>
      </c>
    </row>
    <row r="3040" spans="1:16" x14ac:dyDescent="0.25">
      <c r="A3040" t="s">
        <v>4604</v>
      </c>
      <c r="B3040">
        <v>1236</v>
      </c>
      <c r="C3040" s="3" t="str">
        <f>HYPERLINK("http://www.uniprot.org/uniprot/G7KRJ1","tr|G7KRJ1|G7KRJ1_MEDTR")</f>
        <v>tr|G7KRJ1|G7KRJ1_MEDTR</v>
      </c>
      <c r="D3040" t="s">
        <v>4605</v>
      </c>
      <c r="E3040">
        <v>96.03</v>
      </c>
      <c r="F3040">
        <v>404</v>
      </c>
      <c r="G3040">
        <v>16</v>
      </c>
      <c r="H3040">
        <v>0</v>
      </c>
      <c r="I3040">
        <v>1</v>
      </c>
      <c r="J3040">
        <v>1212</v>
      </c>
      <c r="K3040">
        <v>1</v>
      </c>
      <c r="L3040">
        <v>1</v>
      </c>
      <c r="M3040">
        <v>404</v>
      </c>
      <c r="N3040" t="s">
        <v>18</v>
      </c>
      <c r="O3040">
        <v>0</v>
      </c>
      <c r="P3040">
        <v>1970</v>
      </c>
    </row>
    <row r="3041" spans="1:16" x14ac:dyDescent="0.25">
      <c r="A3041" t="s">
        <v>4606</v>
      </c>
      <c r="B3041">
        <v>2676</v>
      </c>
      <c r="C3041" s="3" t="str">
        <f>HYPERLINK("http://www.uniprot.org/uniprot/G7KZK8","tr|G7KZK8|G7KZK8_MEDTR")</f>
        <v>tr|G7KZK8|G7KZK8_MEDTR</v>
      </c>
      <c r="D3041" t="s">
        <v>4607</v>
      </c>
      <c r="E3041">
        <v>60.08</v>
      </c>
      <c r="F3041">
        <v>491</v>
      </c>
      <c r="G3041">
        <v>196</v>
      </c>
      <c r="H3041">
        <v>5</v>
      </c>
      <c r="I3041">
        <v>1</v>
      </c>
      <c r="J3041">
        <v>1458</v>
      </c>
      <c r="K3041">
        <v>1</v>
      </c>
      <c r="L3041">
        <v>13</v>
      </c>
      <c r="M3041">
        <v>464</v>
      </c>
      <c r="N3041" t="s">
        <v>18</v>
      </c>
      <c r="O3041" s="1">
        <v>3.8324899999999999E-141</v>
      </c>
      <c r="P3041">
        <v>1309</v>
      </c>
    </row>
    <row r="3042" spans="1:16" x14ac:dyDescent="0.25">
      <c r="A3042" t="s">
        <v>4608</v>
      </c>
      <c r="B3042">
        <v>954</v>
      </c>
      <c r="C3042" s="3" t="str">
        <f>HYPERLINK("http://www.uniprot.org/uniprot/I1JQP4","tr|I1JQP4|I1JQP4_SOYBN")</f>
        <v>tr|I1JQP4|I1JQP4_SOYBN</v>
      </c>
      <c r="D3042" t="s">
        <v>117</v>
      </c>
      <c r="E3042">
        <v>76.099999999999994</v>
      </c>
      <c r="F3042">
        <v>318</v>
      </c>
      <c r="G3042">
        <v>76</v>
      </c>
      <c r="H3042">
        <v>1</v>
      </c>
      <c r="I3042">
        <v>1</v>
      </c>
      <c r="J3042">
        <v>951</v>
      </c>
      <c r="K3042">
        <v>1</v>
      </c>
      <c r="L3042">
        <v>1</v>
      </c>
      <c r="M3042">
        <v>317</v>
      </c>
      <c r="N3042" t="s">
        <v>18</v>
      </c>
      <c r="O3042" s="1">
        <v>8.3830399999999998E-130</v>
      </c>
      <c r="P3042">
        <v>1206</v>
      </c>
    </row>
    <row r="3043" spans="1:16" x14ac:dyDescent="0.25">
      <c r="A3043" t="s">
        <v>4609</v>
      </c>
      <c r="B3043">
        <v>423</v>
      </c>
      <c r="C3043" s="3" t="str">
        <f>HYPERLINK("http://www.uniprot.org/uniprot/I1LEN6","tr|I1LEN6|I1LEN6_SOYBN")</f>
        <v>tr|I1LEN6|I1LEN6_SOYBN</v>
      </c>
      <c r="D3043" t="s">
        <v>28</v>
      </c>
      <c r="E3043">
        <v>77.959999999999994</v>
      </c>
      <c r="F3043">
        <v>118</v>
      </c>
      <c r="G3043">
        <v>26</v>
      </c>
      <c r="H3043">
        <v>0</v>
      </c>
      <c r="I3043">
        <v>1</v>
      </c>
      <c r="J3043">
        <v>354</v>
      </c>
      <c r="K3043">
        <v>1</v>
      </c>
      <c r="L3043">
        <v>1</v>
      </c>
      <c r="M3043">
        <v>115</v>
      </c>
      <c r="N3043" t="s">
        <v>18</v>
      </c>
      <c r="O3043" s="1">
        <v>2.19776E-45</v>
      </c>
      <c r="P3043">
        <v>473</v>
      </c>
    </row>
    <row r="3044" spans="1:16" x14ac:dyDescent="0.25">
      <c r="A3044" t="s">
        <v>4610</v>
      </c>
      <c r="B3044">
        <v>2013</v>
      </c>
      <c r="C3044" s="3" t="str">
        <f>HYPERLINK("http://www.uniprot.org/uniprot/E2FKJ1","tr|E2FKJ1|E2FKJ1_MEDTR")</f>
        <v>tr|E2FKJ1|E2FKJ1_MEDTR</v>
      </c>
      <c r="D3044" t="s">
        <v>353</v>
      </c>
      <c r="E3044">
        <v>62.53</v>
      </c>
      <c r="F3044">
        <v>662</v>
      </c>
      <c r="G3044">
        <v>248</v>
      </c>
      <c r="H3044">
        <v>3</v>
      </c>
      <c r="I3044">
        <v>31</v>
      </c>
      <c r="J3044">
        <v>2007</v>
      </c>
      <c r="K3044">
        <v>1</v>
      </c>
      <c r="L3044">
        <v>22</v>
      </c>
      <c r="M3044">
        <v>674</v>
      </c>
      <c r="N3044" t="s">
        <v>18</v>
      </c>
      <c r="O3044">
        <v>0</v>
      </c>
      <c r="P3044">
        <v>2133</v>
      </c>
    </row>
    <row r="3045" spans="1:16" x14ac:dyDescent="0.25">
      <c r="A3045" t="s">
        <v>4611</v>
      </c>
      <c r="B3045">
        <v>786</v>
      </c>
      <c r="C3045" s="3" t="str">
        <f>HYPERLINK("http://www.uniprot.org/uniprot/K7MNP2","tr|K7MNP2|K7MNP2_SOYBN")</f>
        <v>tr|K7MNP2|K7MNP2_SOYBN</v>
      </c>
      <c r="D3045" t="s">
        <v>28</v>
      </c>
      <c r="E3045">
        <v>69.36</v>
      </c>
      <c r="F3045">
        <v>173</v>
      </c>
      <c r="G3045">
        <v>53</v>
      </c>
      <c r="H3045">
        <v>1</v>
      </c>
      <c r="I3045">
        <v>268</v>
      </c>
      <c r="J3045">
        <v>783</v>
      </c>
      <c r="K3045">
        <v>1</v>
      </c>
      <c r="L3045">
        <v>126</v>
      </c>
      <c r="M3045">
        <v>297</v>
      </c>
      <c r="N3045" t="s">
        <v>18</v>
      </c>
      <c r="O3045" s="1">
        <v>1.20008E-58</v>
      </c>
      <c r="P3045">
        <v>591</v>
      </c>
    </row>
    <row r="3046" spans="1:16" x14ac:dyDescent="0.25">
      <c r="A3046" t="s">
        <v>4612</v>
      </c>
      <c r="B3046">
        <v>1143</v>
      </c>
      <c r="C3046" s="3" t="str">
        <f>HYPERLINK("http://www.uniprot.org/uniprot/G7J5M6","tr|G7J5M6|G7J5M6_MEDTR")</f>
        <v>tr|G7J5M6|G7J5M6_MEDTR</v>
      </c>
      <c r="D3046" t="s">
        <v>4613</v>
      </c>
      <c r="E3046">
        <v>93.15</v>
      </c>
      <c r="F3046">
        <v>380</v>
      </c>
      <c r="G3046">
        <v>26</v>
      </c>
      <c r="H3046">
        <v>0</v>
      </c>
      <c r="I3046">
        <v>1</v>
      </c>
      <c r="J3046">
        <v>1140</v>
      </c>
      <c r="K3046">
        <v>1</v>
      </c>
      <c r="L3046">
        <v>1</v>
      </c>
      <c r="M3046">
        <v>380</v>
      </c>
      <c r="N3046" t="s">
        <v>18</v>
      </c>
      <c r="O3046">
        <v>0</v>
      </c>
      <c r="P3046">
        <v>1884</v>
      </c>
    </row>
    <row r="3047" spans="1:16" x14ac:dyDescent="0.25">
      <c r="A3047" t="s">
        <v>4614</v>
      </c>
      <c r="B3047">
        <v>774</v>
      </c>
      <c r="C3047" s="3" t="str">
        <f>HYPERLINK("http://www.uniprot.org/uniprot/I3T9Y1","tr|I3T9Y1|I3T9Y1_MEDTR")</f>
        <v>tr|I3T9Y1|I3T9Y1_MEDTR</v>
      </c>
      <c r="D3047" t="s">
        <v>22</v>
      </c>
      <c r="E3047">
        <v>71.959999999999994</v>
      </c>
      <c r="F3047">
        <v>264</v>
      </c>
      <c r="G3047">
        <v>74</v>
      </c>
      <c r="H3047">
        <v>15</v>
      </c>
      <c r="I3047">
        <v>25</v>
      </c>
      <c r="J3047">
        <v>771</v>
      </c>
      <c r="K3047">
        <v>1</v>
      </c>
      <c r="L3047">
        <v>1</v>
      </c>
      <c r="M3047">
        <v>264</v>
      </c>
      <c r="N3047" t="s">
        <v>18</v>
      </c>
      <c r="O3047" s="1">
        <v>4.8746300000000003E-105</v>
      </c>
      <c r="P3047">
        <v>991</v>
      </c>
    </row>
    <row r="3048" spans="1:16" x14ac:dyDescent="0.25">
      <c r="A3048" t="s">
        <v>4615</v>
      </c>
      <c r="B3048">
        <v>588</v>
      </c>
      <c r="C3048" s="3" t="str">
        <f>HYPERLINK("http://www.uniprot.org/uniprot/R4IV24","tr|R4IV24|R4IV24_VICFA")</f>
        <v>tr|R4IV24|R4IV24_VICFA</v>
      </c>
      <c r="D3048" t="s">
        <v>4616</v>
      </c>
      <c r="E3048">
        <v>91.79</v>
      </c>
      <c r="F3048">
        <v>195</v>
      </c>
      <c r="G3048">
        <v>16</v>
      </c>
      <c r="H3048">
        <v>0</v>
      </c>
      <c r="I3048">
        <v>1</v>
      </c>
      <c r="J3048">
        <v>585</v>
      </c>
      <c r="K3048">
        <v>1</v>
      </c>
      <c r="L3048">
        <v>1</v>
      </c>
      <c r="M3048">
        <v>195</v>
      </c>
      <c r="N3048" t="s">
        <v>18</v>
      </c>
      <c r="O3048" s="1">
        <v>1.2009799999999999E-91</v>
      </c>
      <c r="P3048">
        <v>873</v>
      </c>
    </row>
    <row r="3049" spans="1:16" x14ac:dyDescent="0.25">
      <c r="A3049" t="s">
        <v>4617</v>
      </c>
      <c r="B3049">
        <v>1389</v>
      </c>
      <c r="C3049" s="3" t="str">
        <f>HYPERLINK("http://www.uniprot.org/uniprot/I1JA88","tr|I1JA88|I1JA88_SOYBN")</f>
        <v>tr|I1JA88|I1JA88_SOYBN</v>
      </c>
      <c r="D3049" t="s">
        <v>99</v>
      </c>
      <c r="E3049">
        <v>61.3</v>
      </c>
      <c r="F3049">
        <v>460</v>
      </c>
      <c r="G3049">
        <v>178</v>
      </c>
      <c r="H3049">
        <v>6</v>
      </c>
      <c r="I3049">
        <v>25</v>
      </c>
      <c r="J3049">
        <v>1386</v>
      </c>
      <c r="K3049">
        <v>1</v>
      </c>
      <c r="L3049">
        <v>223</v>
      </c>
      <c r="M3049">
        <v>645</v>
      </c>
      <c r="N3049" t="s">
        <v>18</v>
      </c>
      <c r="O3049" s="1">
        <v>3.5297499999999998E-139</v>
      </c>
      <c r="P3049">
        <v>1289</v>
      </c>
    </row>
    <row r="3050" spans="1:16" x14ac:dyDescent="0.25">
      <c r="A3050" t="s">
        <v>4618</v>
      </c>
      <c r="B3050">
        <v>2331</v>
      </c>
      <c r="C3050" s="3" t="str">
        <f>HYPERLINK("http://www.uniprot.org/uniprot/I1LPR5","tr|I1LPR5|I1LPR5_SOYBN")</f>
        <v>tr|I1LPR5|I1LPR5_SOYBN</v>
      </c>
      <c r="D3050" t="s">
        <v>28</v>
      </c>
      <c r="E3050">
        <v>82.99</v>
      </c>
      <c r="F3050">
        <v>747</v>
      </c>
      <c r="G3050">
        <v>127</v>
      </c>
      <c r="H3050">
        <v>0</v>
      </c>
      <c r="I3050">
        <v>88</v>
      </c>
      <c r="J3050">
        <v>2328</v>
      </c>
      <c r="K3050">
        <v>1</v>
      </c>
      <c r="L3050">
        <v>28</v>
      </c>
      <c r="M3050">
        <v>773</v>
      </c>
      <c r="N3050" t="s">
        <v>18</v>
      </c>
      <c r="O3050">
        <v>0</v>
      </c>
      <c r="P3050">
        <v>3262</v>
      </c>
    </row>
    <row r="3051" spans="1:16" x14ac:dyDescent="0.25">
      <c r="A3051" t="s">
        <v>4619</v>
      </c>
      <c r="B3051">
        <v>2289</v>
      </c>
      <c r="C3051" s="3" t="str">
        <f>HYPERLINK("http://www.uniprot.org/uniprot/K7KXQ9","tr|K7KXQ9|K7KXQ9_SOYBN")</f>
        <v>tr|K7KXQ9|K7KXQ9_SOYBN</v>
      </c>
      <c r="D3051" t="s">
        <v>28</v>
      </c>
      <c r="E3051">
        <v>73.010000000000005</v>
      </c>
      <c r="F3051">
        <v>756</v>
      </c>
      <c r="G3051">
        <v>204</v>
      </c>
      <c r="H3051">
        <v>1</v>
      </c>
      <c r="I3051">
        <v>1</v>
      </c>
      <c r="J3051">
        <v>2265</v>
      </c>
      <c r="K3051">
        <v>1</v>
      </c>
      <c r="L3051">
        <v>1</v>
      </c>
      <c r="M3051">
        <v>748</v>
      </c>
      <c r="N3051" t="s">
        <v>18</v>
      </c>
      <c r="O3051">
        <v>0</v>
      </c>
      <c r="P3051">
        <v>2857</v>
      </c>
    </row>
    <row r="3052" spans="1:16" x14ac:dyDescent="0.25">
      <c r="A3052" t="s">
        <v>4620</v>
      </c>
      <c r="B3052">
        <v>780</v>
      </c>
      <c r="C3052" s="3" t="str">
        <f>HYPERLINK("http://www.uniprot.org/uniprot/G7JEF1","tr|G7JEF1|G7JEF1_MEDTR")</f>
        <v>tr|G7JEF1|G7JEF1_MEDTR</v>
      </c>
      <c r="D3052" t="s">
        <v>4621</v>
      </c>
      <c r="E3052">
        <v>91.11</v>
      </c>
      <c r="F3052">
        <v>259</v>
      </c>
      <c r="G3052">
        <v>23</v>
      </c>
      <c r="H3052">
        <v>0</v>
      </c>
      <c r="I3052">
        <v>1</v>
      </c>
      <c r="J3052">
        <v>777</v>
      </c>
      <c r="K3052">
        <v>1</v>
      </c>
      <c r="L3052">
        <v>1</v>
      </c>
      <c r="M3052">
        <v>259</v>
      </c>
      <c r="N3052" t="s">
        <v>18</v>
      </c>
      <c r="O3052" s="1">
        <v>1.06255E-123</v>
      </c>
      <c r="P3052">
        <v>1152</v>
      </c>
    </row>
    <row r="3053" spans="1:16" x14ac:dyDescent="0.25">
      <c r="A3053" t="s">
        <v>4622</v>
      </c>
      <c r="B3053">
        <v>489</v>
      </c>
      <c r="C3053" s="3" t="str">
        <f>HYPERLINK("http://www.uniprot.org/uniprot/K7L3U7","tr|K7L3U7|K7L3U7_SOYBN")</f>
        <v>tr|K7L3U7|K7L3U7_SOYBN</v>
      </c>
      <c r="D3053" t="s">
        <v>61</v>
      </c>
      <c r="E3053">
        <v>65.16</v>
      </c>
      <c r="F3053">
        <v>155</v>
      </c>
      <c r="G3053">
        <v>54</v>
      </c>
      <c r="H3053">
        <v>0</v>
      </c>
      <c r="I3053">
        <v>22</v>
      </c>
      <c r="J3053">
        <v>486</v>
      </c>
      <c r="K3053">
        <v>1</v>
      </c>
      <c r="L3053">
        <v>39</v>
      </c>
      <c r="M3053">
        <v>183</v>
      </c>
      <c r="N3053" t="s">
        <v>18</v>
      </c>
      <c r="O3053" s="1">
        <v>1.77546E-39</v>
      </c>
      <c r="P3053">
        <v>422</v>
      </c>
    </row>
    <row r="3054" spans="1:16" x14ac:dyDescent="0.25">
      <c r="A3054" t="s">
        <v>4623</v>
      </c>
      <c r="B3054">
        <v>1614</v>
      </c>
      <c r="C3054" s="3" t="str">
        <f>HYPERLINK("http://www.uniprot.org/uniprot/G7KS76","tr|G7KS76|G7KS76_MEDTR")</f>
        <v>tr|G7KS76|G7KS76_MEDTR</v>
      </c>
      <c r="D3054" t="s">
        <v>4624</v>
      </c>
      <c r="E3054">
        <v>73.09</v>
      </c>
      <c r="F3054">
        <v>550</v>
      </c>
      <c r="G3054">
        <v>148</v>
      </c>
      <c r="H3054">
        <v>17</v>
      </c>
      <c r="I3054">
        <v>1</v>
      </c>
      <c r="J3054">
        <v>1599</v>
      </c>
      <c r="K3054">
        <v>1</v>
      </c>
      <c r="L3054">
        <v>1</v>
      </c>
      <c r="M3054">
        <v>546</v>
      </c>
      <c r="N3054" t="s">
        <v>18</v>
      </c>
      <c r="O3054">
        <v>0</v>
      </c>
      <c r="P3054">
        <v>1935</v>
      </c>
    </row>
    <row r="3055" spans="1:16" x14ac:dyDescent="0.25">
      <c r="A3055" t="s">
        <v>4625</v>
      </c>
      <c r="B3055">
        <v>1233</v>
      </c>
      <c r="C3055" s="3" t="str">
        <f>HYPERLINK("http://www.uniprot.org/uniprot/G8A1U8","tr|G8A1U8|G8A1U8_MEDTR")</f>
        <v>tr|G8A1U8|G8A1U8_MEDTR</v>
      </c>
      <c r="D3055" t="s">
        <v>4626</v>
      </c>
      <c r="E3055">
        <v>45.36</v>
      </c>
      <c r="F3055">
        <v>421</v>
      </c>
      <c r="G3055">
        <v>230</v>
      </c>
      <c r="H3055">
        <v>29</v>
      </c>
      <c r="I3055">
        <v>1</v>
      </c>
      <c r="J3055">
        <v>1176</v>
      </c>
      <c r="K3055">
        <v>1</v>
      </c>
      <c r="L3055">
        <v>170</v>
      </c>
      <c r="M3055">
        <v>573</v>
      </c>
      <c r="N3055" t="s">
        <v>18</v>
      </c>
      <c r="O3055" s="1">
        <v>6.3024800000000003E-81</v>
      </c>
      <c r="P3055">
        <v>786</v>
      </c>
    </row>
    <row r="3056" spans="1:16" x14ac:dyDescent="0.25">
      <c r="A3056" t="s">
        <v>4627</v>
      </c>
      <c r="B3056">
        <v>369</v>
      </c>
      <c r="C3056" s="3" t="str">
        <f>HYPERLINK("http://www.uniprot.org/uniprot/I3SCA8","tr|I3SCA8|I3SCA8_MEDTR")</f>
        <v>tr|I3SCA8|I3SCA8_MEDTR</v>
      </c>
      <c r="D3056" t="s">
        <v>22</v>
      </c>
      <c r="E3056">
        <v>52.06</v>
      </c>
      <c r="F3056">
        <v>121</v>
      </c>
      <c r="G3056">
        <v>58</v>
      </c>
      <c r="H3056">
        <v>6</v>
      </c>
      <c r="I3056">
        <v>22</v>
      </c>
      <c r="J3056">
        <v>366</v>
      </c>
      <c r="K3056">
        <v>1</v>
      </c>
      <c r="L3056">
        <v>171</v>
      </c>
      <c r="M3056">
        <v>290</v>
      </c>
      <c r="N3056" t="s">
        <v>18</v>
      </c>
      <c r="O3056" s="1">
        <v>6.7642999999999999E-23</v>
      </c>
      <c r="P3056">
        <v>279</v>
      </c>
    </row>
    <row r="3057" spans="1:16" x14ac:dyDescent="0.25">
      <c r="A3057" t="s">
        <v>4628</v>
      </c>
      <c r="B3057">
        <v>1113</v>
      </c>
      <c r="C3057" s="3" t="str">
        <f>HYPERLINK("http://www.uniprot.org/uniprot/I1J659","tr|I1J659|I1J659_SOYBN")</f>
        <v>tr|I1J659|I1J659_SOYBN</v>
      </c>
      <c r="D3057" t="s">
        <v>117</v>
      </c>
      <c r="E3057">
        <v>75.94</v>
      </c>
      <c r="F3057">
        <v>370</v>
      </c>
      <c r="G3057">
        <v>89</v>
      </c>
      <c r="H3057">
        <v>0</v>
      </c>
      <c r="I3057">
        <v>1</v>
      </c>
      <c r="J3057">
        <v>1110</v>
      </c>
      <c r="K3057">
        <v>1</v>
      </c>
      <c r="L3057">
        <v>1</v>
      </c>
      <c r="M3057">
        <v>369</v>
      </c>
      <c r="N3057" t="s">
        <v>18</v>
      </c>
      <c r="O3057" s="1">
        <v>6.6582200000000004E-164</v>
      </c>
      <c r="P3057">
        <v>1501</v>
      </c>
    </row>
    <row r="3058" spans="1:16" x14ac:dyDescent="0.25">
      <c r="A3058" t="s">
        <v>4629</v>
      </c>
      <c r="B3058">
        <v>312</v>
      </c>
      <c r="C3058" s="3" t="str">
        <f>HYPERLINK("http://www.uniprot.org/uniprot/G7K4M4","tr|G7K4M4|G7K4M4_MEDTR")</f>
        <v>tr|G7K4M4|G7K4M4_MEDTR</v>
      </c>
      <c r="D3058" t="s">
        <v>517</v>
      </c>
      <c r="E3058">
        <v>62.5</v>
      </c>
      <c r="F3058">
        <v>88</v>
      </c>
      <c r="G3058">
        <v>33</v>
      </c>
      <c r="H3058">
        <v>0</v>
      </c>
      <c r="I3058">
        <v>46</v>
      </c>
      <c r="J3058">
        <v>309</v>
      </c>
      <c r="K3058">
        <v>1</v>
      </c>
      <c r="L3058">
        <v>427</v>
      </c>
      <c r="M3058">
        <v>514</v>
      </c>
      <c r="N3058" t="s">
        <v>18</v>
      </c>
      <c r="O3058" s="1">
        <v>1.05501E-23</v>
      </c>
      <c r="P3058">
        <v>286</v>
      </c>
    </row>
    <row r="3059" spans="1:16" x14ac:dyDescent="0.25">
      <c r="A3059" t="s">
        <v>4630</v>
      </c>
      <c r="B3059">
        <v>747</v>
      </c>
      <c r="C3059" s="3" t="str">
        <f>HYPERLINK("http://www.uniprot.org/uniprot/I3T7R2","tr|I3T7R2|I3T7R2_MEDTR")</f>
        <v>tr|I3T7R2|I3T7R2_MEDTR</v>
      </c>
      <c r="D3059" t="s">
        <v>22</v>
      </c>
      <c r="E3059">
        <v>83.87</v>
      </c>
      <c r="F3059">
        <v>248</v>
      </c>
      <c r="G3059">
        <v>40</v>
      </c>
      <c r="H3059">
        <v>0</v>
      </c>
      <c r="I3059">
        <v>1</v>
      </c>
      <c r="J3059">
        <v>744</v>
      </c>
      <c r="K3059">
        <v>1</v>
      </c>
      <c r="L3059">
        <v>1</v>
      </c>
      <c r="M3059">
        <v>248</v>
      </c>
      <c r="N3059" t="s">
        <v>18</v>
      </c>
      <c r="O3059" s="1">
        <v>5.2991600000000003E-114</v>
      </c>
      <c r="P3059">
        <v>1068</v>
      </c>
    </row>
    <row r="3060" spans="1:16" x14ac:dyDescent="0.25">
      <c r="A3060" t="s">
        <v>4631</v>
      </c>
      <c r="B3060">
        <v>735</v>
      </c>
      <c r="C3060" s="3" t="str">
        <f>HYPERLINK("http://www.uniprot.org/uniprot/I1LWZ4","tr|I1LWZ4|I1LWZ4_SOYBN")</f>
        <v>tr|I1LWZ4|I1LWZ4_SOYBN</v>
      </c>
      <c r="D3060" t="s">
        <v>71</v>
      </c>
      <c r="E3060">
        <v>71.069999999999993</v>
      </c>
      <c r="F3060">
        <v>242</v>
      </c>
      <c r="G3060">
        <v>70</v>
      </c>
      <c r="H3060">
        <v>0</v>
      </c>
      <c r="I3060">
        <v>4</v>
      </c>
      <c r="J3060">
        <v>729</v>
      </c>
      <c r="K3060">
        <v>1</v>
      </c>
      <c r="L3060">
        <v>209</v>
      </c>
      <c r="M3060">
        <v>449</v>
      </c>
      <c r="N3060" t="s">
        <v>18</v>
      </c>
      <c r="O3060" s="1">
        <v>1.4876300000000001E-105</v>
      </c>
      <c r="P3060">
        <v>995</v>
      </c>
    </row>
    <row r="3061" spans="1:16" x14ac:dyDescent="0.25">
      <c r="A3061" t="s">
        <v>4632</v>
      </c>
      <c r="B3061">
        <v>1482</v>
      </c>
      <c r="C3061" s="3" t="str">
        <f>HYPERLINK("http://www.uniprot.org/uniprot/G7INS5","tr|G7INS5|G7INS5_MEDTR")</f>
        <v>tr|G7INS5|G7INS5_MEDTR</v>
      </c>
      <c r="D3061" t="s">
        <v>4633</v>
      </c>
      <c r="E3061">
        <v>81</v>
      </c>
      <c r="F3061">
        <v>479</v>
      </c>
      <c r="G3061">
        <v>91</v>
      </c>
      <c r="H3061">
        <v>0</v>
      </c>
      <c r="I3061">
        <v>43</v>
      </c>
      <c r="J3061">
        <v>1479</v>
      </c>
      <c r="K3061">
        <v>1</v>
      </c>
      <c r="L3061">
        <v>1</v>
      </c>
      <c r="M3061">
        <v>476</v>
      </c>
      <c r="N3061" t="s">
        <v>18</v>
      </c>
      <c r="O3061">
        <v>0</v>
      </c>
      <c r="P3061">
        <v>2024</v>
      </c>
    </row>
    <row r="3062" spans="1:16" x14ac:dyDescent="0.25">
      <c r="A3062" t="s">
        <v>4634</v>
      </c>
      <c r="B3062">
        <v>300</v>
      </c>
      <c r="C3062" s="3" t="str">
        <f>HYPERLINK("http://www.uniprot.org/uniprot/I3SQJ1","tr|I3SQJ1|I3SQJ1_LOTJA")</f>
        <v>tr|I3SQJ1|I3SQJ1_LOTJA</v>
      </c>
      <c r="D3062" t="s">
        <v>93</v>
      </c>
      <c r="E3062">
        <v>50</v>
      </c>
      <c r="F3062">
        <v>74</v>
      </c>
      <c r="G3062">
        <v>37</v>
      </c>
      <c r="H3062">
        <v>0</v>
      </c>
      <c r="I3062">
        <v>73</v>
      </c>
      <c r="J3062">
        <v>294</v>
      </c>
      <c r="K3062">
        <v>1</v>
      </c>
      <c r="L3062">
        <v>92</v>
      </c>
      <c r="M3062">
        <v>158</v>
      </c>
      <c r="N3062" t="s">
        <v>18</v>
      </c>
      <c r="O3062" s="1">
        <v>1.04086E-10</v>
      </c>
      <c r="P3062">
        <v>174</v>
      </c>
    </row>
    <row r="3063" spans="1:16" x14ac:dyDescent="0.25">
      <c r="A3063" t="s">
        <v>4635</v>
      </c>
      <c r="B3063">
        <v>441</v>
      </c>
      <c r="C3063" s="3" t="str">
        <f>HYPERLINK("http://www.uniprot.org/uniprot/I3SSN9","tr|I3SSN9|I3SSN9_LOTJA")</f>
        <v>tr|I3SSN9|I3SSN9_LOTJA</v>
      </c>
      <c r="D3063" t="s">
        <v>93</v>
      </c>
      <c r="E3063">
        <v>69.86</v>
      </c>
      <c r="F3063">
        <v>146</v>
      </c>
      <c r="G3063">
        <v>44</v>
      </c>
      <c r="H3063">
        <v>0</v>
      </c>
      <c r="I3063">
        <v>1</v>
      </c>
      <c r="J3063">
        <v>438</v>
      </c>
      <c r="K3063">
        <v>1</v>
      </c>
      <c r="L3063">
        <v>1</v>
      </c>
      <c r="M3063">
        <v>146</v>
      </c>
      <c r="N3063" t="s">
        <v>18</v>
      </c>
      <c r="O3063" s="1">
        <v>6.1981799999999995E-48</v>
      </c>
      <c r="P3063">
        <v>495</v>
      </c>
    </row>
    <row r="3064" spans="1:16" x14ac:dyDescent="0.25">
      <c r="A3064" t="s">
        <v>4636</v>
      </c>
      <c r="B3064">
        <v>1707</v>
      </c>
      <c r="C3064" s="3" t="str">
        <f>HYPERLINK("http://www.uniprot.org/uniprot/G7K396","tr|G7K396|G7K396_MEDTR")</f>
        <v>tr|G7K396|G7K396_MEDTR</v>
      </c>
      <c r="D3064" t="s">
        <v>4637</v>
      </c>
      <c r="E3064">
        <v>66.2</v>
      </c>
      <c r="F3064">
        <v>574</v>
      </c>
      <c r="G3064">
        <v>194</v>
      </c>
      <c r="H3064">
        <v>45</v>
      </c>
      <c r="I3064">
        <v>118</v>
      </c>
      <c r="J3064">
        <v>1704</v>
      </c>
      <c r="K3064">
        <v>1</v>
      </c>
      <c r="L3064">
        <v>41</v>
      </c>
      <c r="M3064">
        <v>594</v>
      </c>
      <c r="N3064" t="s">
        <v>18</v>
      </c>
      <c r="O3064">
        <v>0</v>
      </c>
      <c r="P3064">
        <v>1758</v>
      </c>
    </row>
    <row r="3065" spans="1:16" x14ac:dyDescent="0.25">
      <c r="A3065" t="s">
        <v>4638</v>
      </c>
      <c r="B3065">
        <v>1449</v>
      </c>
      <c r="C3065" s="3" t="str">
        <f>HYPERLINK("http://www.uniprot.org/uniprot/G7K649","tr|G7K649|G7K649_MEDTR")</f>
        <v>tr|G7K649|G7K649_MEDTR</v>
      </c>
      <c r="D3065" t="s">
        <v>4639</v>
      </c>
      <c r="E3065">
        <v>93.03</v>
      </c>
      <c r="F3065">
        <v>488</v>
      </c>
      <c r="G3065">
        <v>34</v>
      </c>
      <c r="H3065">
        <v>6</v>
      </c>
      <c r="I3065">
        <v>1</v>
      </c>
      <c r="J3065">
        <v>1446</v>
      </c>
      <c r="K3065">
        <v>1</v>
      </c>
      <c r="L3065">
        <v>1</v>
      </c>
      <c r="M3065">
        <v>488</v>
      </c>
      <c r="N3065" t="s">
        <v>18</v>
      </c>
      <c r="O3065">
        <v>0</v>
      </c>
      <c r="P3065">
        <v>2341</v>
      </c>
    </row>
    <row r="3066" spans="1:16" x14ac:dyDescent="0.25">
      <c r="A3066" t="s">
        <v>4640</v>
      </c>
      <c r="B3066">
        <v>885</v>
      </c>
      <c r="C3066" s="3" t="str">
        <f>HYPERLINK("http://www.uniprot.org/uniprot/Q6EJD1","tr|Q6EJD1|Q6EJD1_PUEML")</f>
        <v>tr|Q6EJD1|Q6EJD1_PUEML</v>
      </c>
      <c r="D3066" t="s">
        <v>4641</v>
      </c>
      <c r="E3066">
        <v>81</v>
      </c>
      <c r="F3066">
        <v>300</v>
      </c>
      <c r="G3066">
        <v>57</v>
      </c>
      <c r="H3066">
        <v>7</v>
      </c>
      <c r="I3066">
        <v>1</v>
      </c>
      <c r="J3066">
        <v>879</v>
      </c>
      <c r="K3066">
        <v>1</v>
      </c>
      <c r="L3066">
        <v>1</v>
      </c>
      <c r="M3066">
        <v>300</v>
      </c>
      <c r="N3066" t="s">
        <v>18</v>
      </c>
      <c r="O3066" s="1">
        <v>3.5293799999999997E-132</v>
      </c>
      <c r="P3066">
        <v>1226</v>
      </c>
    </row>
    <row r="3067" spans="1:16" x14ac:dyDescent="0.25">
      <c r="A3067" t="s">
        <v>4642</v>
      </c>
      <c r="B3067">
        <v>1341</v>
      </c>
      <c r="C3067" s="3" t="str">
        <f>HYPERLINK("http://www.uniprot.org/uniprot/E9RGY2","tr|E9RGY2|E9RGY2_SOPFL")</f>
        <v>tr|E9RGY2|E9RGY2_SOPFL</v>
      </c>
      <c r="D3067" t="s">
        <v>4643</v>
      </c>
      <c r="E3067">
        <v>95.51</v>
      </c>
      <c r="F3067">
        <v>446</v>
      </c>
      <c r="G3067">
        <v>20</v>
      </c>
      <c r="H3067">
        <v>0</v>
      </c>
      <c r="I3067">
        <v>1</v>
      </c>
      <c r="J3067">
        <v>1338</v>
      </c>
      <c r="K3067">
        <v>1</v>
      </c>
      <c r="L3067">
        <v>1</v>
      </c>
      <c r="M3067">
        <v>446</v>
      </c>
      <c r="N3067" t="s">
        <v>18</v>
      </c>
      <c r="O3067">
        <v>0</v>
      </c>
      <c r="P3067">
        <v>2153</v>
      </c>
    </row>
    <row r="3068" spans="1:16" x14ac:dyDescent="0.25">
      <c r="A3068" t="s">
        <v>4644</v>
      </c>
      <c r="B3068">
        <v>840</v>
      </c>
      <c r="C3068" s="3" t="str">
        <f>HYPERLINK("http://www.uniprot.org/uniprot/G7IEI3","tr|G7IEI3|G7IEI3_MEDTR")</f>
        <v>tr|G7IEI3|G7IEI3_MEDTR</v>
      </c>
      <c r="D3068" t="s">
        <v>4645</v>
      </c>
      <c r="E3068">
        <v>39.29</v>
      </c>
      <c r="F3068">
        <v>285</v>
      </c>
      <c r="G3068">
        <v>173</v>
      </c>
      <c r="H3068">
        <v>46</v>
      </c>
      <c r="I3068">
        <v>118</v>
      </c>
      <c r="J3068">
        <v>834</v>
      </c>
      <c r="K3068">
        <v>1</v>
      </c>
      <c r="L3068">
        <v>32</v>
      </c>
      <c r="M3068">
        <v>304</v>
      </c>
      <c r="N3068" t="s">
        <v>18</v>
      </c>
      <c r="O3068" s="1">
        <v>2.1873E-40</v>
      </c>
      <c r="P3068">
        <v>434</v>
      </c>
    </row>
    <row r="3069" spans="1:16" x14ac:dyDescent="0.25">
      <c r="A3069" t="s">
        <v>4646</v>
      </c>
      <c r="B3069">
        <v>510</v>
      </c>
      <c r="C3069" s="3" t="str">
        <f>HYPERLINK("http://www.uniprot.org/uniprot/G7IAV0","tr|G7IAV0|G7IAV0_MEDTR")</f>
        <v>tr|G7IAV0|G7IAV0_MEDTR</v>
      </c>
      <c r="D3069" t="s">
        <v>4647</v>
      </c>
      <c r="E3069">
        <v>89.01</v>
      </c>
      <c r="F3069">
        <v>173</v>
      </c>
      <c r="G3069">
        <v>19</v>
      </c>
      <c r="H3069">
        <v>4</v>
      </c>
      <c r="I3069">
        <v>1</v>
      </c>
      <c r="J3069">
        <v>507</v>
      </c>
      <c r="K3069">
        <v>1</v>
      </c>
      <c r="L3069">
        <v>1</v>
      </c>
      <c r="M3069">
        <v>173</v>
      </c>
      <c r="N3069" t="s">
        <v>18</v>
      </c>
      <c r="O3069" s="1">
        <v>4.4226200000000005E-78</v>
      </c>
      <c r="P3069">
        <v>755</v>
      </c>
    </row>
    <row r="3070" spans="1:16" x14ac:dyDescent="0.25">
      <c r="A3070" t="s">
        <v>4648</v>
      </c>
      <c r="B3070">
        <v>1947</v>
      </c>
      <c r="C3070" s="3" t="str">
        <f>HYPERLINK("http://www.uniprot.org/uniprot/A8C978","tr|A8C978|A8C978_MEDTR")</f>
        <v>tr|A8C978|A8C978_MEDTR</v>
      </c>
      <c r="D3070" t="s">
        <v>4649</v>
      </c>
      <c r="E3070">
        <v>82.54</v>
      </c>
      <c r="F3070">
        <v>653</v>
      </c>
      <c r="G3070">
        <v>114</v>
      </c>
      <c r="H3070">
        <v>5</v>
      </c>
      <c r="I3070">
        <v>1</v>
      </c>
      <c r="J3070">
        <v>1944</v>
      </c>
      <c r="K3070">
        <v>1</v>
      </c>
      <c r="L3070">
        <v>1</v>
      </c>
      <c r="M3070">
        <v>647</v>
      </c>
      <c r="N3070" t="s">
        <v>18</v>
      </c>
      <c r="O3070">
        <v>0</v>
      </c>
      <c r="P3070">
        <v>2764</v>
      </c>
    </row>
    <row r="3071" spans="1:16" x14ac:dyDescent="0.25">
      <c r="A3071" t="s">
        <v>4650</v>
      </c>
      <c r="B3071">
        <v>2124</v>
      </c>
      <c r="C3071" s="3" t="str">
        <f>HYPERLINK("http://www.uniprot.org/uniprot/G7I2E6","tr|G7I2E6|G7I2E6_MEDTR")</f>
        <v>tr|G7I2E6|G7I2E6_MEDTR</v>
      </c>
      <c r="D3071" t="s">
        <v>4651</v>
      </c>
      <c r="E3071">
        <v>74.5</v>
      </c>
      <c r="F3071">
        <v>710</v>
      </c>
      <c r="G3071">
        <v>181</v>
      </c>
      <c r="H3071">
        <v>3</v>
      </c>
      <c r="I3071">
        <v>1</v>
      </c>
      <c r="J3071">
        <v>2121</v>
      </c>
      <c r="K3071">
        <v>1</v>
      </c>
      <c r="L3071">
        <v>1</v>
      </c>
      <c r="M3071">
        <v>708</v>
      </c>
      <c r="N3071" t="s">
        <v>18</v>
      </c>
      <c r="O3071">
        <v>0</v>
      </c>
      <c r="P3071">
        <v>2721</v>
      </c>
    </row>
    <row r="3072" spans="1:16" x14ac:dyDescent="0.25">
      <c r="A3072" t="s">
        <v>4652</v>
      </c>
      <c r="B3072">
        <v>1143</v>
      </c>
      <c r="C3072" s="3" t="str">
        <f>HYPERLINK("http://www.uniprot.org/uniprot/G7J5M6","tr|G7J5M6|G7J5M6_MEDTR")</f>
        <v>tr|G7J5M6|G7J5M6_MEDTR</v>
      </c>
      <c r="D3072" t="s">
        <v>4613</v>
      </c>
      <c r="E3072">
        <v>92.36</v>
      </c>
      <c r="F3072">
        <v>380</v>
      </c>
      <c r="G3072">
        <v>29</v>
      </c>
      <c r="H3072">
        <v>0</v>
      </c>
      <c r="I3072">
        <v>1</v>
      </c>
      <c r="J3072">
        <v>1140</v>
      </c>
      <c r="K3072">
        <v>1</v>
      </c>
      <c r="L3072">
        <v>1</v>
      </c>
      <c r="M3072">
        <v>380</v>
      </c>
      <c r="N3072" t="s">
        <v>18</v>
      </c>
      <c r="O3072">
        <v>0</v>
      </c>
      <c r="P3072">
        <v>1873</v>
      </c>
    </row>
    <row r="3073" spans="1:16" x14ac:dyDescent="0.25">
      <c r="A3073" t="s">
        <v>4653</v>
      </c>
      <c r="B3073">
        <v>1449</v>
      </c>
      <c r="C3073" s="3" t="str">
        <f>HYPERLINK("http://www.uniprot.org/uniprot/I1MZQ0","tr|I1MZQ0|I1MZQ0_SOYBN")</f>
        <v>tr|I1MZQ0|I1MZQ0_SOYBN</v>
      </c>
      <c r="D3073" t="s">
        <v>99</v>
      </c>
      <c r="E3073">
        <v>82.63</v>
      </c>
      <c r="F3073">
        <v>455</v>
      </c>
      <c r="G3073">
        <v>79</v>
      </c>
      <c r="H3073">
        <v>1</v>
      </c>
      <c r="I3073">
        <v>85</v>
      </c>
      <c r="J3073">
        <v>1446</v>
      </c>
      <c r="K3073">
        <v>1</v>
      </c>
      <c r="L3073">
        <v>29</v>
      </c>
      <c r="M3073">
        <v>483</v>
      </c>
      <c r="N3073" t="s">
        <v>18</v>
      </c>
      <c r="O3073">
        <v>0</v>
      </c>
      <c r="P3073">
        <v>2053</v>
      </c>
    </row>
    <row r="3074" spans="1:16" x14ac:dyDescent="0.25">
      <c r="A3074" t="s">
        <v>4654</v>
      </c>
      <c r="B3074">
        <v>303</v>
      </c>
      <c r="C3074" s="3" t="str">
        <f>HYPERLINK("http://www.uniprot.org/uniprot/G7I9R9","tr|G7I9R9|G7I9R9_MEDTR")</f>
        <v>tr|G7I9R9|G7I9R9_MEDTR</v>
      </c>
      <c r="D3074" t="s">
        <v>4655</v>
      </c>
      <c r="E3074">
        <v>97.89</v>
      </c>
      <c r="F3074">
        <v>95</v>
      </c>
      <c r="G3074">
        <v>2</v>
      </c>
      <c r="H3074">
        <v>0</v>
      </c>
      <c r="I3074">
        <v>1</v>
      </c>
      <c r="J3074">
        <v>285</v>
      </c>
      <c r="K3074">
        <v>1</v>
      </c>
      <c r="L3074">
        <v>430</v>
      </c>
      <c r="M3074">
        <v>524</v>
      </c>
      <c r="N3074" t="s">
        <v>18</v>
      </c>
      <c r="O3074" s="1">
        <v>4.7601599999999999E-48</v>
      </c>
      <c r="P3074">
        <v>496</v>
      </c>
    </row>
    <row r="3075" spans="1:16" x14ac:dyDescent="0.25">
      <c r="A3075" t="s">
        <v>4656</v>
      </c>
      <c r="B3075">
        <v>1413</v>
      </c>
      <c r="C3075" s="3" t="str">
        <f>HYPERLINK("http://www.uniprot.org/uniprot/I1K6E9","tr|I1K6E9|I1K6E9_SOYBN")</f>
        <v>tr|I1K6E9|I1K6E9_SOYBN</v>
      </c>
      <c r="D3075" t="s">
        <v>71</v>
      </c>
      <c r="E3075">
        <v>88.93</v>
      </c>
      <c r="F3075">
        <v>452</v>
      </c>
      <c r="G3075">
        <v>50</v>
      </c>
      <c r="H3075">
        <v>0</v>
      </c>
      <c r="I3075">
        <v>46</v>
      </c>
      <c r="J3075">
        <v>1401</v>
      </c>
      <c r="K3075">
        <v>1</v>
      </c>
      <c r="L3075">
        <v>39</v>
      </c>
      <c r="M3075">
        <v>490</v>
      </c>
      <c r="N3075" t="s">
        <v>18</v>
      </c>
      <c r="O3075">
        <v>0</v>
      </c>
      <c r="P3075">
        <v>2193</v>
      </c>
    </row>
    <row r="3076" spans="1:16" x14ac:dyDescent="0.25">
      <c r="A3076" t="s">
        <v>4657</v>
      </c>
      <c r="B3076">
        <v>432</v>
      </c>
      <c r="C3076" s="3" t="str">
        <f>HYPERLINK("http://www.uniprot.org/uniprot/I3SSQ7","tr|I3SSQ7|I3SSQ7_MEDTR")</f>
        <v>tr|I3SSQ7|I3SSQ7_MEDTR</v>
      </c>
      <c r="D3076" t="s">
        <v>22</v>
      </c>
      <c r="E3076">
        <v>95.8</v>
      </c>
      <c r="F3076">
        <v>143</v>
      </c>
      <c r="G3076">
        <v>6</v>
      </c>
      <c r="H3076">
        <v>0</v>
      </c>
      <c r="I3076">
        <v>1</v>
      </c>
      <c r="J3076">
        <v>429</v>
      </c>
      <c r="K3076">
        <v>1</v>
      </c>
      <c r="L3076">
        <v>1</v>
      </c>
      <c r="M3076">
        <v>143</v>
      </c>
      <c r="N3076" t="s">
        <v>18</v>
      </c>
      <c r="O3076" s="1">
        <v>2.00952E-75</v>
      </c>
      <c r="P3076">
        <v>732</v>
      </c>
    </row>
    <row r="3077" spans="1:16" x14ac:dyDescent="0.25">
      <c r="A3077" t="s">
        <v>4658</v>
      </c>
      <c r="B3077">
        <v>1704</v>
      </c>
      <c r="C3077" s="3" t="str">
        <f>HYPERLINK("http://www.uniprot.org/uniprot/I3S8F3","tr|I3S8F3|I3S8F3_LOTJA")</f>
        <v>tr|I3S8F3|I3S8F3_LOTJA</v>
      </c>
      <c r="D3077" t="s">
        <v>93</v>
      </c>
      <c r="E3077">
        <v>77.83</v>
      </c>
      <c r="F3077">
        <v>564</v>
      </c>
      <c r="G3077">
        <v>125</v>
      </c>
      <c r="H3077">
        <v>0</v>
      </c>
      <c r="I3077">
        <v>7</v>
      </c>
      <c r="J3077">
        <v>1698</v>
      </c>
      <c r="K3077">
        <v>1</v>
      </c>
      <c r="L3077">
        <v>4</v>
      </c>
      <c r="M3077">
        <v>553</v>
      </c>
      <c r="N3077" t="s">
        <v>18</v>
      </c>
      <c r="O3077">
        <v>0</v>
      </c>
      <c r="P3077">
        <v>2198</v>
      </c>
    </row>
    <row r="3078" spans="1:16" x14ac:dyDescent="0.25">
      <c r="A3078" t="s">
        <v>4659</v>
      </c>
      <c r="B3078">
        <v>1290</v>
      </c>
      <c r="C3078" s="3" t="str">
        <f>HYPERLINK("http://www.uniprot.org/uniprot/Q2PET0","tr|Q2PET0|Q2PET0_TRIPR")</f>
        <v>tr|Q2PET0|Q2PET0_TRIPR</v>
      </c>
      <c r="D3078" t="s">
        <v>4660</v>
      </c>
      <c r="E3078">
        <v>79.67</v>
      </c>
      <c r="F3078">
        <v>433</v>
      </c>
      <c r="G3078">
        <v>88</v>
      </c>
      <c r="H3078">
        <v>6</v>
      </c>
      <c r="I3078">
        <v>1</v>
      </c>
      <c r="J3078">
        <v>1281</v>
      </c>
      <c r="K3078">
        <v>1</v>
      </c>
      <c r="L3078">
        <v>22</v>
      </c>
      <c r="M3078">
        <v>454</v>
      </c>
      <c r="N3078" t="s">
        <v>18</v>
      </c>
      <c r="O3078">
        <v>0</v>
      </c>
      <c r="P3078">
        <v>1772</v>
      </c>
    </row>
    <row r="3079" spans="1:16" x14ac:dyDescent="0.25">
      <c r="A3079" t="s">
        <v>4661</v>
      </c>
      <c r="B3079">
        <v>1440</v>
      </c>
      <c r="C3079" s="3" t="str">
        <f>HYPERLINK("http://www.uniprot.org/uniprot/I1KN82","tr|I1KN82|I1KN82_SOYBN")</f>
        <v>tr|I1KN82|I1KN82_SOYBN</v>
      </c>
      <c r="D3079" t="s">
        <v>28</v>
      </c>
      <c r="E3079">
        <v>84.22</v>
      </c>
      <c r="F3079">
        <v>431</v>
      </c>
      <c r="G3079">
        <v>68</v>
      </c>
      <c r="H3079">
        <v>3</v>
      </c>
      <c r="I3079">
        <v>1</v>
      </c>
      <c r="J3079">
        <v>1284</v>
      </c>
      <c r="K3079">
        <v>1</v>
      </c>
      <c r="L3079">
        <v>12</v>
      </c>
      <c r="M3079">
        <v>441</v>
      </c>
      <c r="N3079" t="s">
        <v>18</v>
      </c>
      <c r="O3079">
        <v>0</v>
      </c>
      <c r="P3079">
        <v>1780</v>
      </c>
    </row>
    <row r="3080" spans="1:16" x14ac:dyDescent="0.25">
      <c r="A3080" t="s">
        <v>4662</v>
      </c>
      <c r="B3080">
        <v>816</v>
      </c>
      <c r="C3080" s="3" t="str">
        <f>HYPERLINK("http://www.uniprot.org/uniprot/I1MKT6","tr|I1MKT6|I1MKT6_SOYBN")</f>
        <v>tr|I1MKT6|I1MKT6_SOYBN</v>
      </c>
      <c r="D3080" t="s">
        <v>28</v>
      </c>
      <c r="E3080">
        <v>89.45</v>
      </c>
      <c r="F3080">
        <v>256</v>
      </c>
      <c r="G3080">
        <v>27</v>
      </c>
      <c r="H3080">
        <v>0</v>
      </c>
      <c r="I3080">
        <v>46</v>
      </c>
      <c r="J3080">
        <v>813</v>
      </c>
      <c r="K3080">
        <v>1</v>
      </c>
      <c r="L3080">
        <v>237</v>
      </c>
      <c r="M3080">
        <v>492</v>
      </c>
      <c r="N3080" t="s">
        <v>18</v>
      </c>
      <c r="O3080" s="1">
        <v>3.1308399999999998E-137</v>
      </c>
      <c r="P3080">
        <v>1269</v>
      </c>
    </row>
    <row r="3081" spans="1:16" x14ac:dyDescent="0.25">
      <c r="A3081" t="s">
        <v>4663</v>
      </c>
      <c r="B3081">
        <v>906</v>
      </c>
      <c r="C3081" s="3" t="str">
        <f>HYPERLINK("http://www.uniprot.org/uniprot/G7K5G3","tr|G7K5G3|G7K5G3_MEDTR")</f>
        <v>tr|G7K5G3|G7K5G3_MEDTR</v>
      </c>
      <c r="D3081" t="s">
        <v>4664</v>
      </c>
      <c r="E3081">
        <v>91.72</v>
      </c>
      <c r="F3081">
        <v>278</v>
      </c>
      <c r="G3081">
        <v>23</v>
      </c>
      <c r="H3081">
        <v>1</v>
      </c>
      <c r="I3081">
        <v>1</v>
      </c>
      <c r="J3081">
        <v>831</v>
      </c>
      <c r="K3081">
        <v>1</v>
      </c>
      <c r="L3081">
        <v>1</v>
      </c>
      <c r="M3081">
        <v>278</v>
      </c>
      <c r="N3081" t="s">
        <v>18</v>
      </c>
      <c r="O3081" s="1">
        <v>5.4929100000000006E-144</v>
      </c>
      <c r="P3081">
        <v>1328</v>
      </c>
    </row>
    <row r="3082" spans="1:16" x14ac:dyDescent="0.25">
      <c r="A3082" t="s">
        <v>4665</v>
      </c>
      <c r="B3082">
        <v>1203</v>
      </c>
      <c r="C3082" s="3" t="str">
        <f>HYPERLINK("http://www.uniprot.org/uniprot/G7KZ51","tr|G7KZ51|G7KZ51_MEDTR")</f>
        <v>tr|G7KZ51|G7KZ51_MEDTR</v>
      </c>
      <c r="D3082" t="s">
        <v>4666</v>
      </c>
      <c r="E3082">
        <v>95.66</v>
      </c>
      <c r="F3082">
        <v>323</v>
      </c>
      <c r="G3082">
        <v>14</v>
      </c>
      <c r="H3082">
        <v>0</v>
      </c>
      <c r="I3082">
        <v>229</v>
      </c>
      <c r="J3082">
        <v>1197</v>
      </c>
      <c r="K3082">
        <v>1</v>
      </c>
      <c r="L3082">
        <v>211</v>
      </c>
      <c r="M3082">
        <v>533</v>
      </c>
      <c r="N3082" t="s">
        <v>18</v>
      </c>
      <c r="O3082" s="1">
        <v>1.95835E-180</v>
      </c>
      <c r="P3082">
        <v>1644</v>
      </c>
    </row>
    <row r="3083" spans="1:16" x14ac:dyDescent="0.25">
      <c r="A3083" t="s">
        <v>4667</v>
      </c>
      <c r="B3083">
        <v>711</v>
      </c>
      <c r="C3083" s="3" t="str">
        <f>HYPERLINK("http://www.uniprot.org/uniprot/G7LFV8","tr|G7LFV8|G7LFV8_MEDTR")</f>
        <v>tr|G7LFV8|G7LFV8_MEDTR</v>
      </c>
      <c r="D3083" t="s">
        <v>4668</v>
      </c>
      <c r="E3083">
        <v>70.290000000000006</v>
      </c>
      <c r="F3083">
        <v>239</v>
      </c>
      <c r="G3083">
        <v>71</v>
      </c>
      <c r="H3083">
        <v>3</v>
      </c>
      <c r="I3083">
        <v>1</v>
      </c>
      <c r="J3083">
        <v>708</v>
      </c>
      <c r="K3083">
        <v>1</v>
      </c>
      <c r="L3083">
        <v>1</v>
      </c>
      <c r="M3083">
        <v>238</v>
      </c>
      <c r="N3083" t="s">
        <v>18</v>
      </c>
      <c r="O3083" s="1">
        <v>2.3950799999999999E-81</v>
      </c>
      <c r="P3083">
        <v>786</v>
      </c>
    </row>
    <row r="3084" spans="1:16" x14ac:dyDescent="0.25">
      <c r="A3084" t="s">
        <v>4669</v>
      </c>
      <c r="B3084">
        <v>378</v>
      </c>
      <c r="C3084" s="3" t="str">
        <f>HYPERLINK("http://www.uniprot.org/uniprot/I1MPM4","tr|I1MPM4|I1MPM4_SOYBN")</f>
        <v>tr|I1MPM4|I1MPM4_SOYBN</v>
      </c>
      <c r="D3084" t="s">
        <v>71</v>
      </c>
      <c r="E3084">
        <v>69.599999999999994</v>
      </c>
      <c r="F3084">
        <v>102</v>
      </c>
      <c r="G3084">
        <v>31</v>
      </c>
      <c r="H3084">
        <v>6</v>
      </c>
      <c r="I3084">
        <v>34</v>
      </c>
      <c r="J3084">
        <v>321</v>
      </c>
      <c r="K3084">
        <v>1</v>
      </c>
      <c r="L3084">
        <v>1173</v>
      </c>
      <c r="M3084">
        <v>1274</v>
      </c>
      <c r="N3084" t="s">
        <v>18</v>
      </c>
      <c r="O3084" s="1">
        <v>2.6168800000000001E-30</v>
      </c>
      <c r="P3084">
        <v>343</v>
      </c>
    </row>
    <row r="3085" spans="1:16" x14ac:dyDescent="0.25">
      <c r="A3085" t="s">
        <v>4670</v>
      </c>
      <c r="B3085">
        <v>3696</v>
      </c>
      <c r="C3085" s="3" t="str">
        <f>HYPERLINK("http://www.uniprot.org/uniprot/G7INS7","tr|G7INS7|G7INS7_MEDTR")</f>
        <v>tr|G7INS7|G7INS7_MEDTR</v>
      </c>
      <c r="D3085" t="s">
        <v>4671</v>
      </c>
      <c r="E3085">
        <v>75.099999999999994</v>
      </c>
      <c r="F3085">
        <v>703</v>
      </c>
      <c r="G3085">
        <v>175</v>
      </c>
      <c r="H3085">
        <v>0</v>
      </c>
      <c r="I3085">
        <v>1</v>
      </c>
      <c r="J3085">
        <v>2109</v>
      </c>
      <c r="K3085">
        <v>1</v>
      </c>
      <c r="L3085">
        <v>102</v>
      </c>
      <c r="M3085">
        <v>755</v>
      </c>
      <c r="N3085" t="s">
        <v>18</v>
      </c>
      <c r="O3085">
        <v>0</v>
      </c>
      <c r="P3085">
        <v>2649</v>
      </c>
    </row>
    <row r="3086" spans="1:16" x14ac:dyDescent="0.25">
      <c r="A3086" t="s">
        <v>4672</v>
      </c>
      <c r="B3086">
        <v>378</v>
      </c>
      <c r="C3086" s="3" t="str">
        <f>HYPERLINK("http://www.uniprot.org/uniprot/Q2HVX2","tr|Q2HVX2|Q2HVX2_MEDTR")</f>
        <v>tr|Q2HVX2|Q2HVX2_MEDTR</v>
      </c>
      <c r="D3086" t="s">
        <v>4596</v>
      </c>
      <c r="E3086">
        <v>42.37</v>
      </c>
      <c r="F3086">
        <v>118</v>
      </c>
      <c r="G3086">
        <v>68</v>
      </c>
      <c r="H3086">
        <v>0</v>
      </c>
      <c r="I3086">
        <v>22</v>
      </c>
      <c r="J3086">
        <v>375</v>
      </c>
      <c r="K3086">
        <v>1</v>
      </c>
      <c r="L3086">
        <v>56</v>
      </c>
      <c r="M3086">
        <v>168</v>
      </c>
      <c r="N3086" t="s">
        <v>18</v>
      </c>
      <c r="O3086" s="1">
        <v>3.0010400000000002E-18</v>
      </c>
      <c r="P3086">
        <v>239</v>
      </c>
    </row>
    <row r="3087" spans="1:16" x14ac:dyDescent="0.25">
      <c r="A3087" t="s">
        <v>4673</v>
      </c>
      <c r="B3087">
        <v>4059</v>
      </c>
      <c r="C3087" s="3" t="str">
        <f>HYPERLINK("http://www.uniprot.org/uniprot/G7LDT1","tr|G7LDT1|G7LDT1_MEDTR")</f>
        <v>tr|G7LDT1|G7LDT1_MEDTR</v>
      </c>
      <c r="D3087" t="s">
        <v>4674</v>
      </c>
      <c r="E3087">
        <v>83.09</v>
      </c>
      <c r="F3087">
        <v>1355</v>
      </c>
      <c r="G3087">
        <v>229</v>
      </c>
      <c r="H3087">
        <v>4</v>
      </c>
      <c r="I3087">
        <v>1</v>
      </c>
      <c r="J3087">
        <v>4053</v>
      </c>
      <c r="K3087">
        <v>1</v>
      </c>
      <c r="L3087">
        <v>146</v>
      </c>
      <c r="M3087">
        <v>1497</v>
      </c>
      <c r="N3087" t="s">
        <v>18</v>
      </c>
      <c r="O3087">
        <v>0</v>
      </c>
      <c r="P3087">
        <v>5750</v>
      </c>
    </row>
    <row r="3088" spans="1:16" x14ac:dyDescent="0.25">
      <c r="A3088" t="s">
        <v>4675</v>
      </c>
      <c r="B3088">
        <v>948</v>
      </c>
      <c r="C3088" s="3" t="str">
        <f>HYPERLINK("http://www.uniprot.org/uniprot/G7K4S5","tr|G7K4S5|G7K4S5_MEDTR")</f>
        <v>tr|G7K4S5|G7K4S5_MEDTR</v>
      </c>
      <c r="D3088" t="s">
        <v>4676</v>
      </c>
      <c r="E3088">
        <v>69.64</v>
      </c>
      <c r="F3088">
        <v>313</v>
      </c>
      <c r="G3088">
        <v>95</v>
      </c>
      <c r="H3088">
        <v>0</v>
      </c>
      <c r="I3088">
        <v>7</v>
      </c>
      <c r="J3088">
        <v>945</v>
      </c>
      <c r="K3088">
        <v>1</v>
      </c>
      <c r="L3088">
        <v>4</v>
      </c>
      <c r="M3088">
        <v>302</v>
      </c>
      <c r="N3088" t="s">
        <v>18</v>
      </c>
      <c r="O3088" s="1">
        <v>2.9539599999999998E-119</v>
      </c>
      <c r="P3088">
        <v>1115</v>
      </c>
    </row>
    <row r="3089" spans="1:16" x14ac:dyDescent="0.25">
      <c r="A3089" t="s">
        <v>4677</v>
      </c>
      <c r="B3089">
        <v>1179</v>
      </c>
      <c r="C3089" s="3" t="str">
        <f>HYPERLINK("http://www.uniprot.org/uniprot/C6T9N7","tr|C6T9N7|C6T9N7_SOYBN")</f>
        <v>tr|C6T9N7|C6T9N7_SOYBN</v>
      </c>
      <c r="D3089" t="s">
        <v>210</v>
      </c>
      <c r="E3089">
        <v>79.94</v>
      </c>
      <c r="F3089">
        <v>394</v>
      </c>
      <c r="G3089">
        <v>79</v>
      </c>
      <c r="H3089">
        <v>2</v>
      </c>
      <c r="I3089">
        <v>1</v>
      </c>
      <c r="J3089">
        <v>1176</v>
      </c>
      <c r="K3089">
        <v>1</v>
      </c>
      <c r="L3089">
        <v>1</v>
      </c>
      <c r="M3089">
        <v>394</v>
      </c>
      <c r="N3089" t="s">
        <v>18</v>
      </c>
      <c r="O3089" s="1">
        <v>3.9542899999999999E-178</v>
      </c>
      <c r="P3089">
        <v>1624</v>
      </c>
    </row>
    <row r="3090" spans="1:16" x14ac:dyDescent="0.25">
      <c r="A3090" t="s">
        <v>4678</v>
      </c>
      <c r="B3090">
        <v>927</v>
      </c>
      <c r="C3090" s="3" t="str">
        <f>HYPERLINK("http://www.uniprot.org/uniprot/I1MB49","tr|I1MB49|I1MB49_SOYBN")</f>
        <v>tr|I1MB49|I1MB49_SOYBN</v>
      </c>
      <c r="D3090" t="s">
        <v>28</v>
      </c>
      <c r="E3090">
        <v>61.46</v>
      </c>
      <c r="F3090">
        <v>327</v>
      </c>
      <c r="G3090">
        <v>126</v>
      </c>
      <c r="H3090">
        <v>19</v>
      </c>
      <c r="I3090">
        <v>1</v>
      </c>
      <c r="J3090">
        <v>924</v>
      </c>
      <c r="K3090">
        <v>1</v>
      </c>
      <c r="L3090">
        <v>1</v>
      </c>
      <c r="M3090">
        <v>313</v>
      </c>
      <c r="N3090" t="s">
        <v>18</v>
      </c>
      <c r="O3090" s="1">
        <v>3.6004599999999999E-98</v>
      </c>
      <c r="P3090">
        <v>933</v>
      </c>
    </row>
    <row r="3091" spans="1:16" x14ac:dyDescent="0.25">
      <c r="A3091" t="s">
        <v>4679</v>
      </c>
      <c r="B3091">
        <v>501</v>
      </c>
      <c r="C3091" s="3" t="str">
        <f>HYPERLINK("http://www.uniprot.org/uniprot/B7FGQ6","tr|B7FGQ6|B7FGQ6_MEDTR")</f>
        <v>tr|B7FGQ6|B7FGQ6_MEDTR</v>
      </c>
      <c r="D3091" t="s">
        <v>4680</v>
      </c>
      <c r="E3091">
        <v>97.59</v>
      </c>
      <c r="F3091">
        <v>166</v>
      </c>
      <c r="G3091">
        <v>4</v>
      </c>
      <c r="H3091">
        <v>0</v>
      </c>
      <c r="I3091">
        <v>1</v>
      </c>
      <c r="J3091">
        <v>498</v>
      </c>
      <c r="K3091">
        <v>1</v>
      </c>
      <c r="L3091">
        <v>1</v>
      </c>
      <c r="M3091">
        <v>166</v>
      </c>
      <c r="N3091" t="s">
        <v>18</v>
      </c>
      <c r="O3091" s="1">
        <v>7.9322799999999999E-88</v>
      </c>
      <c r="P3091">
        <v>839</v>
      </c>
    </row>
    <row r="3092" spans="1:16" x14ac:dyDescent="0.25">
      <c r="A3092" t="s">
        <v>4681</v>
      </c>
      <c r="B3092">
        <v>1308</v>
      </c>
      <c r="C3092" s="3" t="str">
        <f>HYPERLINK("http://www.uniprot.org/uniprot/G7IEI1","tr|G7IEI1|G7IEI1_MEDTR")</f>
        <v>tr|G7IEI1|G7IEI1_MEDTR</v>
      </c>
      <c r="D3092" t="s">
        <v>4682</v>
      </c>
      <c r="E3092">
        <v>76.25</v>
      </c>
      <c r="F3092">
        <v>417</v>
      </c>
      <c r="G3092">
        <v>99</v>
      </c>
      <c r="H3092">
        <v>1</v>
      </c>
      <c r="I3092">
        <v>4</v>
      </c>
      <c r="J3092">
        <v>1251</v>
      </c>
      <c r="K3092">
        <v>1</v>
      </c>
      <c r="L3092">
        <v>3</v>
      </c>
      <c r="M3092">
        <v>401</v>
      </c>
      <c r="N3092" t="s">
        <v>18</v>
      </c>
      <c r="O3092" s="1">
        <v>1.4848100000000001E-168</v>
      </c>
      <c r="P3092">
        <v>1542</v>
      </c>
    </row>
    <row r="3093" spans="1:16" x14ac:dyDescent="0.25">
      <c r="A3093" t="s">
        <v>4683</v>
      </c>
      <c r="B3093">
        <v>159</v>
      </c>
      <c r="C3093" s="3" t="str">
        <f>HYPERLINK("http://www.uniprot.org/uniprot/G7IDG0","tr|G7IDG0|G7IDG0_MEDTR")</f>
        <v>tr|G7IDG0|G7IDG0_MEDTR</v>
      </c>
      <c r="D3093" t="s">
        <v>4684</v>
      </c>
      <c r="E3093">
        <v>65.95</v>
      </c>
      <c r="F3093">
        <v>47</v>
      </c>
      <c r="G3093">
        <v>16</v>
      </c>
      <c r="H3093">
        <v>6</v>
      </c>
      <c r="I3093">
        <v>19</v>
      </c>
      <c r="J3093">
        <v>141</v>
      </c>
      <c r="K3093">
        <v>1</v>
      </c>
      <c r="L3093">
        <v>20</v>
      </c>
      <c r="M3093">
        <v>66</v>
      </c>
      <c r="N3093" t="s">
        <v>18</v>
      </c>
      <c r="O3093" s="1">
        <v>6.2219999999999997E-8</v>
      </c>
      <c r="P3093">
        <v>150</v>
      </c>
    </row>
    <row r="3094" spans="1:16" x14ac:dyDescent="0.25">
      <c r="A3094" t="s">
        <v>4685</v>
      </c>
      <c r="B3094">
        <v>2517</v>
      </c>
      <c r="C3094" s="3" t="str">
        <f>HYPERLINK("http://www.uniprot.org/uniprot/G7I3X9","tr|G7I3X9|G7I3X9_MEDTR")</f>
        <v>tr|G7I3X9|G7I3X9_MEDTR</v>
      </c>
      <c r="D3094" t="s">
        <v>4686</v>
      </c>
      <c r="E3094">
        <v>77.58</v>
      </c>
      <c r="F3094">
        <v>852</v>
      </c>
      <c r="G3094">
        <v>191</v>
      </c>
      <c r="H3094">
        <v>14</v>
      </c>
      <c r="I3094">
        <v>1</v>
      </c>
      <c r="J3094">
        <v>2514</v>
      </c>
      <c r="K3094">
        <v>1</v>
      </c>
      <c r="L3094">
        <v>1</v>
      </c>
      <c r="M3094">
        <v>836</v>
      </c>
      <c r="N3094" t="s">
        <v>18</v>
      </c>
      <c r="O3094">
        <v>0</v>
      </c>
      <c r="P3094">
        <v>3210</v>
      </c>
    </row>
    <row r="3095" spans="1:16" x14ac:dyDescent="0.25">
      <c r="A3095" t="s">
        <v>4687</v>
      </c>
      <c r="B3095">
        <v>2076</v>
      </c>
      <c r="C3095" s="3" t="str">
        <f>HYPERLINK("http://www.uniprot.org/uniprot/I1M8P0","tr|I1M8P0|I1M8P0_SOYBN")</f>
        <v>tr|I1M8P0|I1M8P0_SOYBN</v>
      </c>
      <c r="D3095" t="s">
        <v>28</v>
      </c>
      <c r="E3095">
        <v>76.290000000000006</v>
      </c>
      <c r="F3095">
        <v>696</v>
      </c>
      <c r="G3095">
        <v>165</v>
      </c>
      <c r="H3095">
        <v>5</v>
      </c>
      <c r="I3095">
        <v>1</v>
      </c>
      <c r="J3095">
        <v>2073</v>
      </c>
      <c r="K3095">
        <v>1</v>
      </c>
      <c r="L3095">
        <v>1</v>
      </c>
      <c r="M3095">
        <v>652</v>
      </c>
      <c r="N3095" t="s">
        <v>18</v>
      </c>
      <c r="O3095">
        <v>0</v>
      </c>
      <c r="P3095">
        <v>2636</v>
      </c>
    </row>
    <row r="3096" spans="1:16" x14ac:dyDescent="0.25">
      <c r="A3096" t="s">
        <v>4688</v>
      </c>
      <c r="B3096">
        <v>246</v>
      </c>
      <c r="C3096" s="3" t="str">
        <f>HYPERLINK("http://www.uniprot.org/uniprot/G7J5N4","tr|G7J5N4|G7J5N4_MEDTR")</f>
        <v>tr|G7J5N4|G7J5N4_MEDTR</v>
      </c>
      <c r="D3096" t="s">
        <v>4689</v>
      </c>
      <c r="E3096">
        <v>62.63</v>
      </c>
      <c r="F3096">
        <v>91</v>
      </c>
      <c r="G3096">
        <v>34</v>
      </c>
      <c r="H3096">
        <v>11</v>
      </c>
      <c r="I3096">
        <v>1</v>
      </c>
      <c r="J3096">
        <v>240</v>
      </c>
      <c r="K3096">
        <v>1</v>
      </c>
      <c r="L3096">
        <v>260</v>
      </c>
      <c r="M3096">
        <v>348</v>
      </c>
      <c r="N3096" t="s">
        <v>18</v>
      </c>
      <c r="O3096" s="1">
        <v>7.9306699999999997E-19</v>
      </c>
      <c r="P3096">
        <v>244</v>
      </c>
    </row>
    <row r="3097" spans="1:16" x14ac:dyDescent="0.25">
      <c r="A3097" t="s">
        <v>4690</v>
      </c>
      <c r="B3097">
        <v>1164</v>
      </c>
      <c r="C3097" s="3" t="str">
        <f>HYPERLINK("http://www.uniprot.org/uniprot/I1LLX5","tr|I1LLX5|I1LLX5_SOYBN")</f>
        <v>tr|I1LLX5|I1LLX5_SOYBN</v>
      </c>
      <c r="D3097" t="s">
        <v>28</v>
      </c>
      <c r="E3097">
        <v>67.78</v>
      </c>
      <c r="F3097">
        <v>388</v>
      </c>
      <c r="G3097">
        <v>125</v>
      </c>
      <c r="H3097">
        <v>1</v>
      </c>
      <c r="I3097">
        <v>1</v>
      </c>
      <c r="J3097">
        <v>1161</v>
      </c>
      <c r="K3097">
        <v>1</v>
      </c>
      <c r="L3097">
        <v>1</v>
      </c>
      <c r="M3097">
        <v>385</v>
      </c>
      <c r="N3097" t="s">
        <v>18</v>
      </c>
      <c r="O3097" s="1">
        <v>5.0071399999999997E-133</v>
      </c>
      <c r="P3097">
        <v>1235</v>
      </c>
    </row>
    <row r="3098" spans="1:16" x14ac:dyDescent="0.25">
      <c r="A3098" t="s">
        <v>4691</v>
      </c>
      <c r="B3098">
        <v>615</v>
      </c>
      <c r="C3098" s="3" t="str">
        <f>HYPERLINK("http://www.uniprot.org/uniprot/R4IUH3","tr|R4IUH3|R4IUH3_VICFA")</f>
        <v>tr|R4IUH3|R4IUH3_VICFA</v>
      </c>
      <c r="D3098" t="s">
        <v>339</v>
      </c>
      <c r="E3098">
        <v>97.05</v>
      </c>
      <c r="F3098">
        <v>204</v>
      </c>
      <c r="G3098">
        <v>6</v>
      </c>
      <c r="H3098">
        <v>0</v>
      </c>
      <c r="I3098">
        <v>1</v>
      </c>
      <c r="J3098">
        <v>612</v>
      </c>
      <c r="K3098">
        <v>1</v>
      </c>
      <c r="L3098">
        <v>34</v>
      </c>
      <c r="M3098">
        <v>237</v>
      </c>
      <c r="N3098" t="s">
        <v>18</v>
      </c>
      <c r="O3098" s="1">
        <v>1.76676E-107</v>
      </c>
      <c r="P3098">
        <v>1010</v>
      </c>
    </row>
    <row r="3099" spans="1:16" x14ac:dyDescent="0.25">
      <c r="A3099" t="s">
        <v>4692</v>
      </c>
      <c r="B3099">
        <v>1149</v>
      </c>
      <c r="C3099" s="3" t="str">
        <f>HYPERLINK("http://www.uniprot.org/uniprot/B7FK53","tr|B7FK53|B7FK53_MEDTR")</f>
        <v>tr|B7FK53|B7FK53_MEDTR</v>
      </c>
      <c r="D3099" t="s">
        <v>22</v>
      </c>
      <c r="E3099">
        <v>92.89</v>
      </c>
      <c r="F3099">
        <v>366</v>
      </c>
      <c r="G3099">
        <v>26</v>
      </c>
      <c r="H3099">
        <v>0</v>
      </c>
      <c r="I3099">
        <v>49</v>
      </c>
      <c r="J3099">
        <v>1146</v>
      </c>
      <c r="K3099">
        <v>1</v>
      </c>
      <c r="L3099">
        <v>20</v>
      </c>
      <c r="M3099">
        <v>385</v>
      </c>
      <c r="N3099" t="s">
        <v>18</v>
      </c>
      <c r="O3099">
        <v>0</v>
      </c>
      <c r="P3099">
        <v>1816</v>
      </c>
    </row>
    <row r="3100" spans="1:16" x14ac:dyDescent="0.25">
      <c r="A3100" t="s">
        <v>4693</v>
      </c>
      <c r="B3100">
        <v>1644</v>
      </c>
      <c r="C3100" s="3" t="str">
        <f>HYPERLINK("http://www.uniprot.org/uniprot/I1LJ11","tr|I1LJ11|I1LJ11_SOYBN")</f>
        <v>tr|I1LJ11|I1LJ11_SOYBN</v>
      </c>
      <c r="D3100" t="s">
        <v>28</v>
      </c>
      <c r="E3100">
        <v>63.84</v>
      </c>
      <c r="F3100">
        <v>556</v>
      </c>
      <c r="G3100">
        <v>201</v>
      </c>
      <c r="H3100">
        <v>10</v>
      </c>
      <c r="I3100">
        <v>4</v>
      </c>
      <c r="J3100">
        <v>1641</v>
      </c>
      <c r="K3100">
        <v>1</v>
      </c>
      <c r="L3100">
        <v>6</v>
      </c>
      <c r="M3100">
        <v>551</v>
      </c>
      <c r="N3100" t="s">
        <v>18</v>
      </c>
      <c r="O3100">
        <v>0</v>
      </c>
      <c r="P3100">
        <v>1740</v>
      </c>
    </row>
    <row r="3101" spans="1:16" x14ac:dyDescent="0.25">
      <c r="A3101" t="s">
        <v>4694</v>
      </c>
      <c r="B3101">
        <v>1020</v>
      </c>
      <c r="C3101" s="3" t="str">
        <f>HYPERLINK("http://www.uniprot.org/uniprot/G7JEE5","tr|G7JEE5|G7JEE5_MEDTR")</f>
        <v>tr|G7JEE5|G7JEE5_MEDTR</v>
      </c>
      <c r="D3101" t="s">
        <v>4695</v>
      </c>
      <c r="E3101">
        <v>84.91</v>
      </c>
      <c r="F3101">
        <v>338</v>
      </c>
      <c r="G3101">
        <v>51</v>
      </c>
      <c r="H3101">
        <v>0</v>
      </c>
      <c r="I3101">
        <v>1</v>
      </c>
      <c r="J3101">
        <v>1014</v>
      </c>
      <c r="K3101">
        <v>1</v>
      </c>
      <c r="L3101">
        <v>1</v>
      </c>
      <c r="M3101">
        <v>335</v>
      </c>
      <c r="N3101" t="s">
        <v>18</v>
      </c>
      <c r="O3101" s="1">
        <v>7.0901999999999998E-162</v>
      </c>
      <c r="P3101">
        <v>1483</v>
      </c>
    </row>
    <row r="3102" spans="1:16" x14ac:dyDescent="0.25">
      <c r="A3102" t="s">
        <v>4696</v>
      </c>
      <c r="B3102">
        <v>1029</v>
      </c>
      <c r="C3102" s="3" t="str">
        <f>HYPERLINK("http://www.uniprot.org/uniprot/I3SPM1","tr|I3SPM1|I3SPM1_LOTJA")</f>
        <v>tr|I3SPM1|I3SPM1_LOTJA</v>
      </c>
      <c r="D3102" t="s">
        <v>93</v>
      </c>
      <c r="E3102">
        <v>82.9</v>
      </c>
      <c r="F3102">
        <v>351</v>
      </c>
      <c r="G3102">
        <v>60</v>
      </c>
      <c r="H3102">
        <v>9</v>
      </c>
      <c r="I3102">
        <v>1</v>
      </c>
      <c r="J3102">
        <v>1026</v>
      </c>
      <c r="K3102">
        <v>1</v>
      </c>
      <c r="L3102">
        <v>1</v>
      </c>
      <c r="M3102">
        <v>351</v>
      </c>
      <c r="N3102" t="s">
        <v>18</v>
      </c>
      <c r="O3102" s="1">
        <v>8.2186000000000003E-166</v>
      </c>
      <c r="P3102">
        <v>1517</v>
      </c>
    </row>
    <row r="3103" spans="1:16" x14ac:dyDescent="0.25">
      <c r="A3103" t="s">
        <v>4697</v>
      </c>
      <c r="B3103">
        <v>1368</v>
      </c>
      <c r="C3103" s="3" t="str">
        <f>HYPERLINK("http://www.uniprot.org/uniprot/G7IJ15","tr|G7IJ15|G7IJ15_MEDTR")</f>
        <v>tr|G7IJ15|G7IJ15_MEDTR</v>
      </c>
      <c r="D3103" t="s">
        <v>495</v>
      </c>
      <c r="E3103">
        <v>28.91</v>
      </c>
      <c r="F3103">
        <v>294</v>
      </c>
      <c r="G3103">
        <v>209</v>
      </c>
      <c r="H3103">
        <v>17</v>
      </c>
      <c r="I3103">
        <v>523</v>
      </c>
      <c r="J3103">
        <v>1353</v>
      </c>
      <c r="K3103">
        <v>1</v>
      </c>
      <c r="L3103">
        <v>22</v>
      </c>
      <c r="M3103">
        <v>307</v>
      </c>
      <c r="N3103" t="s">
        <v>18</v>
      </c>
      <c r="O3103" s="1">
        <v>2.6438300000000002E-22</v>
      </c>
      <c r="P3103">
        <v>281</v>
      </c>
    </row>
    <row r="3104" spans="1:16" x14ac:dyDescent="0.25">
      <c r="A3104" t="s">
        <v>4698</v>
      </c>
      <c r="B3104">
        <v>1452</v>
      </c>
      <c r="C3104" s="3" t="str">
        <f>HYPERLINK("http://www.uniprot.org/uniprot/G7K5G2","tr|G7K5G2|G7K5G2_MEDTR")</f>
        <v>tr|G7K5G2|G7K5G2_MEDTR</v>
      </c>
      <c r="D3104" t="s">
        <v>4699</v>
      </c>
      <c r="E3104">
        <v>83.95</v>
      </c>
      <c r="F3104">
        <v>486</v>
      </c>
      <c r="G3104">
        <v>78</v>
      </c>
      <c r="H3104">
        <v>3</v>
      </c>
      <c r="I3104">
        <v>1</v>
      </c>
      <c r="J3104">
        <v>1449</v>
      </c>
      <c r="K3104">
        <v>1</v>
      </c>
      <c r="L3104">
        <v>1</v>
      </c>
      <c r="M3104">
        <v>486</v>
      </c>
      <c r="N3104" t="s">
        <v>18</v>
      </c>
      <c r="O3104">
        <v>0</v>
      </c>
      <c r="P3104">
        <v>2136</v>
      </c>
    </row>
    <row r="3105" spans="1:16" x14ac:dyDescent="0.25">
      <c r="A3105" t="s">
        <v>4700</v>
      </c>
      <c r="B3105">
        <v>4950</v>
      </c>
      <c r="C3105" s="3" t="str">
        <f>HYPERLINK("http://www.uniprot.org/uniprot/G8A365","tr|G8A365|G8A365_MEDTR")</f>
        <v>tr|G8A365|G8A365_MEDTR</v>
      </c>
      <c r="D3105" t="s">
        <v>4701</v>
      </c>
      <c r="E3105">
        <v>72.599999999999994</v>
      </c>
      <c r="F3105">
        <v>1672</v>
      </c>
      <c r="G3105">
        <v>458</v>
      </c>
      <c r="H3105">
        <v>23</v>
      </c>
      <c r="I3105">
        <v>1</v>
      </c>
      <c r="J3105">
        <v>4947</v>
      </c>
      <c r="K3105">
        <v>1</v>
      </c>
      <c r="L3105">
        <v>1</v>
      </c>
      <c r="M3105">
        <v>1644</v>
      </c>
      <c r="N3105" t="s">
        <v>18</v>
      </c>
      <c r="O3105">
        <v>0</v>
      </c>
      <c r="P3105">
        <v>6116</v>
      </c>
    </row>
    <row r="3106" spans="1:16" x14ac:dyDescent="0.25">
      <c r="A3106" t="s">
        <v>4702</v>
      </c>
      <c r="B3106">
        <v>1428</v>
      </c>
      <c r="C3106" s="3" t="str">
        <f>HYPERLINK("http://www.uniprot.org/uniprot/G7JZC4","tr|G7JZC4|G7JZC4_MEDTR")</f>
        <v>tr|G7JZC4|G7JZC4_MEDTR</v>
      </c>
      <c r="D3106" t="s">
        <v>4703</v>
      </c>
      <c r="E3106">
        <v>65.209999999999994</v>
      </c>
      <c r="F3106">
        <v>437</v>
      </c>
      <c r="G3106">
        <v>152</v>
      </c>
      <c r="H3106">
        <v>8</v>
      </c>
      <c r="I3106">
        <v>91</v>
      </c>
      <c r="J3106">
        <v>1377</v>
      </c>
      <c r="K3106">
        <v>1</v>
      </c>
      <c r="L3106">
        <v>1</v>
      </c>
      <c r="M3106">
        <v>418</v>
      </c>
      <c r="N3106" t="s">
        <v>18</v>
      </c>
      <c r="O3106" s="1">
        <v>4.9451200000000001E-152</v>
      </c>
      <c r="P3106">
        <v>1400</v>
      </c>
    </row>
    <row r="3107" spans="1:16" x14ac:dyDescent="0.25">
      <c r="A3107" t="s">
        <v>4704</v>
      </c>
      <c r="B3107">
        <v>531</v>
      </c>
      <c r="C3107" s="3" t="str">
        <f>HYPERLINK("http://www.uniprot.org/uniprot/G7L8N0","tr|G7L8N0|G7L8N0_MEDTR")</f>
        <v>tr|G7L8N0|G7L8N0_MEDTR</v>
      </c>
      <c r="D3107" t="s">
        <v>378</v>
      </c>
      <c r="E3107">
        <v>42.77</v>
      </c>
      <c r="F3107">
        <v>173</v>
      </c>
      <c r="G3107">
        <v>99</v>
      </c>
      <c r="H3107">
        <v>13</v>
      </c>
      <c r="I3107">
        <v>49</v>
      </c>
      <c r="J3107">
        <v>528</v>
      </c>
      <c r="K3107">
        <v>1</v>
      </c>
      <c r="L3107">
        <v>11</v>
      </c>
      <c r="M3107">
        <v>182</v>
      </c>
      <c r="N3107" t="s">
        <v>18</v>
      </c>
      <c r="O3107" s="1">
        <v>6.62921E-34</v>
      </c>
      <c r="P3107">
        <v>374</v>
      </c>
    </row>
    <row r="3108" spans="1:16" x14ac:dyDescent="0.25">
      <c r="A3108" t="s">
        <v>4705</v>
      </c>
      <c r="B3108">
        <v>669</v>
      </c>
      <c r="C3108" s="3" t="str">
        <f>HYPERLINK("http://www.uniprot.org/uniprot/G7LGF4","tr|G7LGF4|G7LGF4_MEDTR")</f>
        <v>tr|G7LGF4|G7LGF4_MEDTR</v>
      </c>
      <c r="D3108" t="s">
        <v>4706</v>
      </c>
      <c r="E3108">
        <v>52.65</v>
      </c>
      <c r="F3108">
        <v>207</v>
      </c>
      <c r="G3108">
        <v>98</v>
      </c>
      <c r="H3108">
        <v>6</v>
      </c>
      <c r="I3108">
        <v>16</v>
      </c>
      <c r="J3108">
        <v>618</v>
      </c>
      <c r="K3108">
        <v>1</v>
      </c>
      <c r="L3108">
        <v>56</v>
      </c>
      <c r="M3108">
        <v>258</v>
      </c>
      <c r="N3108" t="s">
        <v>18</v>
      </c>
      <c r="O3108" s="1">
        <v>1.07947E-45</v>
      </c>
      <c r="P3108">
        <v>478</v>
      </c>
    </row>
    <row r="3109" spans="1:16" x14ac:dyDescent="0.25">
      <c r="A3109" t="s">
        <v>4707</v>
      </c>
      <c r="B3109">
        <v>1008</v>
      </c>
      <c r="C3109" s="3" t="str">
        <f>HYPERLINK("http://www.uniprot.org/uniprot/G7LFV7","tr|G7LFV7|G7LFV7_MEDTR")</f>
        <v>tr|G7LFV7|G7LFV7_MEDTR</v>
      </c>
      <c r="D3109" t="s">
        <v>4708</v>
      </c>
      <c r="E3109">
        <v>90.74</v>
      </c>
      <c r="F3109">
        <v>335</v>
      </c>
      <c r="G3109">
        <v>31</v>
      </c>
      <c r="H3109">
        <v>0</v>
      </c>
      <c r="I3109">
        <v>1</v>
      </c>
      <c r="J3109">
        <v>1005</v>
      </c>
      <c r="K3109">
        <v>1</v>
      </c>
      <c r="L3109">
        <v>106</v>
      </c>
      <c r="M3109">
        <v>438</v>
      </c>
      <c r="N3109" t="s">
        <v>18</v>
      </c>
      <c r="O3109" s="1">
        <v>3.5498299999999999E-174</v>
      </c>
      <c r="P3109">
        <v>1589</v>
      </c>
    </row>
    <row r="3110" spans="1:16" x14ac:dyDescent="0.25">
      <c r="A3110" t="s">
        <v>4709</v>
      </c>
      <c r="B3110">
        <v>351</v>
      </c>
      <c r="C3110" s="3" t="str">
        <f>HYPERLINK("http://www.uniprot.org/uniprot/I1NGU4","tr|I1NGU4|I1NGU4_SOYBN")</f>
        <v>tr|I1NGU4|I1NGU4_SOYBN</v>
      </c>
      <c r="D3110" t="s">
        <v>99</v>
      </c>
      <c r="E3110">
        <v>64.28</v>
      </c>
      <c r="F3110">
        <v>112</v>
      </c>
      <c r="G3110">
        <v>40</v>
      </c>
      <c r="H3110">
        <v>0</v>
      </c>
      <c r="I3110">
        <v>4</v>
      </c>
      <c r="J3110">
        <v>339</v>
      </c>
      <c r="K3110">
        <v>1</v>
      </c>
      <c r="L3110">
        <v>316</v>
      </c>
      <c r="M3110">
        <v>427</v>
      </c>
      <c r="N3110" t="s">
        <v>18</v>
      </c>
      <c r="O3110" s="1">
        <v>7.1498600000000006E-36</v>
      </c>
      <c r="P3110">
        <v>391</v>
      </c>
    </row>
    <row r="3111" spans="1:16" x14ac:dyDescent="0.25">
      <c r="A3111" t="s">
        <v>4710</v>
      </c>
      <c r="B3111">
        <v>546</v>
      </c>
      <c r="C3111" s="3" t="str">
        <f>HYPERLINK("http://www.uniprot.org/uniprot/I1K2Q8","tr|I1K2Q8|I1K2Q8_SOYBN")</f>
        <v>tr|I1K2Q8|I1K2Q8_SOYBN</v>
      </c>
      <c r="D3111" t="s">
        <v>28</v>
      </c>
      <c r="E3111">
        <v>57.62</v>
      </c>
      <c r="F3111">
        <v>177</v>
      </c>
      <c r="G3111">
        <v>75</v>
      </c>
      <c r="H3111">
        <v>10</v>
      </c>
      <c r="I3111">
        <v>1</v>
      </c>
      <c r="J3111">
        <v>501</v>
      </c>
      <c r="K3111">
        <v>1</v>
      </c>
      <c r="L3111">
        <v>1</v>
      </c>
      <c r="M3111">
        <v>177</v>
      </c>
      <c r="N3111" t="s">
        <v>18</v>
      </c>
      <c r="O3111" s="1">
        <v>3.3563899999999998E-44</v>
      </c>
      <c r="P3111">
        <v>463</v>
      </c>
    </row>
    <row r="3112" spans="1:16" x14ac:dyDescent="0.25">
      <c r="A3112" t="s">
        <v>4711</v>
      </c>
      <c r="B3112">
        <v>2580</v>
      </c>
      <c r="C3112" s="3" t="str">
        <f>HYPERLINK("http://www.uniprot.org/uniprot/Q2HVW5","tr|Q2HVW5|Q2HVW5_MEDTR")</f>
        <v>tr|Q2HVW5|Q2HVW5_MEDTR</v>
      </c>
      <c r="D3112" t="s">
        <v>4712</v>
      </c>
      <c r="E3112">
        <v>90.45</v>
      </c>
      <c r="F3112">
        <v>859</v>
      </c>
      <c r="G3112">
        <v>82</v>
      </c>
      <c r="H3112">
        <v>0</v>
      </c>
      <c r="I3112">
        <v>1</v>
      </c>
      <c r="J3112">
        <v>2577</v>
      </c>
      <c r="K3112">
        <v>1</v>
      </c>
      <c r="L3112">
        <v>1</v>
      </c>
      <c r="M3112">
        <v>859</v>
      </c>
      <c r="N3112" t="s">
        <v>18</v>
      </c>
      <c r="O3112">
        <v>0</v>
      </c>
      <c r="P3112">
        <v>3939</v>
      </c>
    </row>
    <row r="3113" spans="1:16" x14ac:dyDescent="0.25">
      <c r="A3113" t="s">
        <v>4713</v>
      </c>
      <c r="B3113">
        <v>1332</v>
      </c>
      <c r="C3113" s="3" t="str">
        <f>HYPERLINK("http://www.uniprot.org/uniprot/I1MRJ1","tr|I1MRJ1|I1MRJ1_SOYBN")</f>
        <v>tr|I1MRJ1|I1MRJ1_SOYBN</v>
      </c>
      <c r="D3113" t="s">
        <v>28</v>
      </c>
      <c r="E3113">
        <v>51.39</v>
      </c>
      <c r="F3113">
        <v>502</v>
      </c>
      <c r="G3113">
        <v>244</v>
      </c>
      <c r="H3113">
        <v>60</v>
      </c>
      <c r="I3113">
        <v>1</v>
      </c>
      <c r="J3113">
        <v>1326</v>
      </c>
      <c r="K3113">
        <v>1</v>
      </c>
      <c r="L3113">
        <v>1</v>
      </c>
      <c r="M3113">
        <v>499</v>
      </c>
      <c r="N3113" t="s">
        <v>18</v>
      </c>
      <c r="O3113" s="1">
        <v>3.4396700000000002E-128</v>
      </c>
      <c r="P3113">
        <v>1194</v>
      </c>
    </row>
    <row r="3114" spans="1:16" x14ac:dyDescent="0.25">
      <c r="A3114" t="s">
        <v>4714</v>
      </c>
      <c r="B3114">
        <v>906</v>
      </c>
      <c r="C3114" s="3" t="str">
        <f>HYPERLINK("http://www.uniprot.org/uniprot/G7K4S6","tr|G7K4S6|G7K4S6_MEDTR")</f>
        <v>tr|G7K4S6|G7K4S6_MEDTR</v>
      </c>
      <c r="D3114" t="s">
        <v>4715</v>
      </c>
      <c r="E3114">
        <v>80.55</v>
      </c>
      <c r="F3114">
        <v>288</v>
      </c>
      <c r="G3114">
        <v>56</v>
      </c>
      <c r="H3114">
        <v>0</v>
      </c>
      <c r="I3114">
        <v>40</v>
      </c>
      <c r="J3114">
        <v>903</v>
      </c>
      <c r="K3114">
        <v>1</v>
      </c>
      <c r="L3114">
        <v>1217</v>
      </c>
      <c r="M3114">
        <v>1503</v>
      </c>
      <c r="N3114" t="s">
        <v>18</v>
      </c>
      <c r="O3114" s="1">
        <v>5.1531499999999999E-134</v>
      </c>
      <c r="P3114">
        <v>1242</v>
      </c>
    </row>
    <row r="3115" spans="1:16" x14ac:dyDescent="0.25">
      <c r="A3115" t="s">
        <v>4716</v>
      </c>
      <c r="B3115">
        <v>1434</v>
      </c>
      <c r="C3115" s="3" t="str">
        <f>HYPERLINK("http://www.uniprot.org/uniprot/G7K3A2","tr|G7K3A2|G7K3A2_MEDTR")</f>
        <v>tr|G7K3A2|G7K3A2_MEDTR</v>
      </c>
      <c r="D3115" t="s">
        <v>4717</v>
      </c>
      <c r="E3115">
        <v>78.66</v>
      </c>
      <c r="F3115">
        <v>478</v>
      </c>
      <c r="G3115">
        <v>102</v>
      </c>
      <c r="H3115">
        <v>1</v>
      </c>
      <c r="I3115">
        <v>1</v>
      </c>
      <c r="J3115">
        <v>1431</v>
      </c>
      <c r="K3115">
        <v>1</v>
      </c>
      <c r="L3115">
        <v>1</v>
      </c>
      <c r="M3115">
        <v>471</v>
      </c>
      <c r="N3115" t="s">
        <v>18</v>
      </c>
      <c r="O3115">
        <v>0</v>
      </c>
      <c r="P3115">
        <v>2032</v>
      </c>
    </row>
    <row r="3116" spans="1:16" x14ac:dyDescent="0.25">
      <c r="A3116" t="s">
        <v>4718</v>
      </c>
      <c r="B3116">
        <v>588</v>
      </c>
      <c r="C3116" s="3" t="str">
        <f>HYPERLINK("http://www.uniprot.org/uniprot/G7IDK9","tr|G7IDK9|G7IDK9_MEDTR")</f>
        <v>tr|G7IDK9|G7IDK9_MEDTR</v>
      </c>
      <c r="D3116" t="s">
        <v>4719</v>
      </c>
      <c r="E3116">
        <v>79.05</v>
      </c>
      <c r="F3116">
        <v>191</v>
      </c>
      <c r="G3116">
        <v>40</v>
      </c>
      <c r="H3116">
        <v>0</v>
      </c>
      <c r="I3116">
        <v>7</v>
      </c>
      <c r="J3116">
        <v>579</v>
      </c>
      <c r="K3116">
        <v>1</v>
      </c>
      <c r="L3116">
        <v>382</v>
      </c>
      <c r="M3116">
        <v>572</v>
      </c>
      <c r="N3116" t="s">
        <v>18</v>
      </c>
      <c r="O3116" s="1">
        <v>4.8985800000000003E-77</v>
      </c>
      <c r="P3116">
        <v>747</v>
      </c>
    </row>
    <row r="3117" spans="1:16" x14ac:dyDescent="0.25">
      <c r="A3117" t="s">
        <v>4720</v>
      </c>
      <c r="B3117">
        <v>1275</v>
      </c>
      <c r="C3117" s="3" t="str">
        <f>HYPERLINK("http://www.uniprot.org/uniprot/G7KRI4","tr|G7KRI4|G7KRI4_MEDTR")</f>
        <v>tr|G7KRI4|G7KRI4_MEDTR</v>
      </c>
      <c r="D3117" t="s">
        <v>4721</v>
      </c>
      <c r="E3117">
        <v>76.19</v>
      </c>
      <c r="F3117">
        <v>399</v>
      </c>
      <c r="G3117">
        <v>95</v>
      </c>
      <c r="H3117">
        <v>1</v>
      </c>
      <c r="I3117">
        <v>1</v>
      </c>
      <c r="J3117">
        <v>1194</v>
      </c>
      <c r="K3117">
        <v>1</v>
      </c>
      <c r="L3117">
        <v>1</v>
      </c>
      <c r="M3117">
        <v>379</v>
      </c>
      <c r="N3117" t="s">
        <v>18</v>
      </c>
      <c r="O3117" s="1">
        <v>1.88708E-160</v>
      </c>
      <c r="P3117">
        <v>1472</v>
      </c>
    </row>
    <row r="3118" spans="1:16" x14ac:dyDescent="0.25">
      <c r="A3118" t="s">
        <v>4722</v>
      </c>
      <c r="B3118">
        <v>432</v>
      </c>
      <c r="C3118" s="3" t="str">
        <f>HYPERLINK("http://www.uniprot.org/uniprot/I1JBI8","tr|I1JBI8|I1JBI8_SOYBN")</f>
        <v>tr|I1JBI8|I1JBI8_SOYBN</v>
      </c>
      <c r="D3118" t="s">
        <v>28</v>
      </c>
      <c r="E3118">
        <v>66.180000000000007</v>
      </c>
      <c r="F3118">
        <v>139</v>
      </c>
      <c r="G3118">
        <v>47</v>
      </c>
      <c r="H3118">
        <v>4</v>
      </c>
      <c r="I3118">
        <v>1</v>
      </c>
      <c r="J3118">
        <v>405</v>
      </c>
      <c r="K3118">
        <v>1</v>
      </c>
      <c r="L3118">
        <v>1</v>
      </c>
      <c r="M3118">
        <v>138</v>
      </c>
      <c r="N3118" t="s">
        <v>18</v>
      </c>
      <c r="O3118" s="1">
        <v>2.02825E-43</v>
      </c>
      <c r="P3118">
        <v>456</v>
      </c>
    </row>
    <row r="3119" spans="1:16" x14ac:dyDescent="0.25">
      <c r="A3119" t="s">
        <v>4723</v>
      </c>
      <c r="B3119">
        <v>675</v>
      </c>
      <c r="C3119" s="3" t="str">
        <f>HYPERLINK("http://www.uniprot.org/uniprot/G7IAU6","tr|G7IAU6|G7IAU6_MEDTR")</f>
        <v>tr|G7IAU6|G7IAU6_MEDTR</v>
      </c>
      <c r="D3119" t="s">
        <v>4724</v>
      </c>
      <c r="E3119">
        <v>84.84</v>
      </c>
      <c r="F3119">
        <v>231</v>
      </c>
      <c r="G3119">
        <v>35</v>
      </c>
      <c r="H3119">
        <v>7</v>
      </c>
      <c r="I3119">
        <v>1</v>
      </c>
      <c r="J3119">
        <v>672</v>
      </c>
      <c r="K3119">
        <v>1</v>
      </c>
      <c r="L3119">
        <v>1</v>
      </c>
      <c r="M3119">
        <v>231</v>
      </c>
      <c r="N3119" t="s">
        <v>18</v>
      </c>
      <c r="O3119" s="1">
        <v>1.1229600000000001E-106</v>
      </c>
      <c r="P3119">
        <v>1004</v>
      </c>
    </row>
    <row r="3120" spans="1:16" x14ac:dyDescent="0.25">
      <c r="A3120" t="s">
        <v>4725</v>
      </c>
      <c r="B3120">
        <v>1368</v>
      </c>
      <c r="C3120" s="3" t="str">
        <f>HYPERLINK("http://www.uniprot.org/uniprot/G7I3Y0","tr|G7I3Y0|G7I3Y0_MEDTR")</f>
        <v>tr|G7I3Y0|G7I3Y0_MEDTR</v>
      </c>
      <c r="D3120" t="s">
        <v>4726</v>
      </c>
      <c r="E3120">
        <v>77.260000000000005</v>
      </c>
      <c r="F3120">
        <v>453</v>
      </c>
      <c r="G3120">
        <v>103</v>
      </c>
      <c r="H3120">
        <v>5</v>
      </c>
      <c r="I3120">
        <v>22</v>
      </c>
      <c r="J3120">
        <v>1365</v>
      </c>
      <c r="K3120">
        <v>1</v>
      </c>
      <c r="L3120">
        <v>68</v>
      </c>
      <c r="M3120">
        <v>520</v>
      </c>
      <c r="N3120" t="s">
        <v>18</v>
      </c>
      <c r="O3120">
        <v>0</v>
      </c>
      <c r="P3120">
        <v>1763</v>
      </c>
    </row>
    <row r="3121" spans="1:16" x14ac:dyDescent="0.25">
      <c r="A3121" t="s">
        <v>4727</v>
      </c>
      <c r="B3121">
        <v>702</v>
      </c>
      <c r="C3121" s="3" t="str">
        <f>HYPERLINK("http://www.uniprot.org/uniprot/G7I2E0","tr|G7I2E0|G7I2E0_MEDTR")</f>
        <v>tr|G7I2E0|G7I2E0_MEDTR</v>
      </c>
      <c r="D3121" t="s">
        <v>4728</v>
      </c>
      <c r="E3121">
        <v>90.29</v>
      </c>
      <c r="F3121">
        <v>237</v>
      </c>
      <c r="G3121">
        <v>23</v>
      </c>
      <c r="H3121">
        <v>4</v>
      </c>
      <c r="I3121">
        <v>1</v>
      </c>
      <c r="J3121">
        <v>699</v>
      </c>
      <c r="K3121">
        <v>1</v>
      </c>
      <c r="L3121">
        <v>1</v>
      </c>
      <c r="M3121">
        <v>236</v>
      </c>
      <c r="N3121" t="s">
        <v>18</v>
      </c>
      <c r="O3121" s="1">
        <v>6.2457400000000003E-119</v>
      </c>
      <c r="P3121">
        <v>1110</v>
      </c>
    </row>
    <row r="3122" spans="1:16" x14ac:dyDescent="0.25">
      <c r="A3122" t="s">
        <v>4729</v>
      </c>
      <c r="B3122">
        <v>738</v>
      </c>
      <c r="C3122" s="3" t="str">
        <f>HYPERLINK("http://www.uniprot.org/uniprot/G7J655","tr|G7J655|G7J655_MEDTR")</f>
        <v>tr|G7J655|G7J655_MEDTR</v>
      </c>
      <c r="D3122" t="s">
        <v>4730</v>
      </c>
      <c r="E3122">
        <v>87.29</v>
      </c>
      <c r="F3122">
        <v>244</v>
      </c>
      <c r="G3122">
        <v>31</v>
      </c>
      <c r="H3122">
        <v>0</v>
      </c>
      <c r="I3122">
        <v>1</v>
      </c>
      <c r="J3122">
        <v>732</v>
      </c>
      <c r="K3122">
        <v>1</v>
      </c>
      <c r="L3122">
        <v>222</v>
      </c>
      <c r="M3122">
        <v>465</v>
      </c>
      <c r="N3122" t="s">
        <v>18</v>
      </c>
      <c r="O3122" s="1">
        <v>2.0160300000000001E-126</v>
      </c>
      <c r="P3122">
        <v>1175</v>
      </c>
    </row>
    <row r="3123" spans="1:16" x14ac:dyDescent="0.25">
      <c r="A3123" t="s">
        <v>4731</v>
      </c>
      <c r="B3123">
        <v>1536</v>
      </c>
      <c r="C3123" s="3" t="str">
        <f>HYPERLINK("http://www.uniprot.org/uniprot/K7MQ33","tr|K7MQ33|K7MQ33_SOYBN")</f>
        <v>tr|K7MQ33|K7MQ33_SOYBN</v>
      </c>
      <c r="D3123" t="s">
        <v>28</v>
      </c>
      <c r="E3123">
        <v>55.44</v>
      </c>
      <c r="F3123">
        <v>496</v>
      </c>
      <c r="G3123">
        <v>221</v>
      </c>
      <c r="H3123">
        <v>14</v>
      </c>
      <c r="I3123">
        <v>1</v>
      </c>
      <c r="J3123">
        <v>1446</v>
      </c>
      <c r="K3123">
        <v>1</v>
      </c>
      <c r="L3123">
        <v>1</v>
      </c>
      <c r="M3123">
        <v>456</v>
      </c>
      <c r="N3123" t="s">
        <v>18</v>
      </c>
      <c r="O3123" s="1">
        <v>1.54078E-130</v>
      </c>
      <c r="P3123">
        <v>1215</v>
      </c>
    </row>
    <row r="3124" spans="1:16" x14ac:dyDescent="0.25">
      <c r="A3124" t="s">
        <v>4732</v>
      </c>
      <c r="B3124">
        <v>483</v>
      </c>
      <c r="C3124" s="3" t="str">
        <f>HYPERLINK("http://www.uniprot.org/uniprot/N0DKD1","tr|N0DKD1|N0DKD1_PHAAN")</f>
        <v>tr|N0DKD1|N0DKD1_PHAAN</v>
      </c>
      <c r="D3124" t="s">
        <v>4733</v>
      </c>
      <c r="E3124">
        <v>91.87</v>
      </c>
      <c r="F3124">
        <v>160</v>
      </c>
      <c r="G3124">
        <v>13</v>
      </c>
      <c r="H3124">
        <v>0</v>
      </c>
      <c r="I3124">
        <v>1</v>
      </c>
      <c r="J3124">
        <v>480</v>
      </c>
      <c r="K3124">
        <v>1</v>
      </c>
      <c r="L3124">
        <v>35</v>
      </c>
      <c r="M3124">
        <v>194</v>
      </c>
      <c r="N3124" t="s">
        <v>18</v>
      </c>
      <c r="O3124" s="1">
        <v>4.9964300000000002E-74</v>
      </c>
      <c r="P3124">
        <v>720</v>
      </c>
    </row>
    <row r="3125" spans="1:16" x14ac:dyDescent="0.25">
      <c r="A3125" t="s">
        <v>4734</v>
      </c>
      <c r="B3125">
        <v>540</v>
      </c>
      <c r="C3125" s="3" t="str">
        <f>HYPERLINK("http://www.uniprot.org/uniprot/I3SZB0","tr|I3SZB0|I3SZB0_MEDTR")</f>
        <v>tr|I3SZB0|I3SZB0_MEDTR</v>
      </c>
      <c r="D3125" t="s">
        <v>22</v>
      </c>
      <c r="E3125">
        <v>60.11</v>
      </c>
      <c r="F3125">
        <v>178</v>
      </c>
      <c r="G3125">
        <v>71</v>
      </c>
      <c r="H3125">
        <v>0</v>
      </c>
      <c r="I3125">
        <v>1</v>
      </c>
      <c r="J3125">
        <v>534</v>
      </c>
      <c r="K3125">
        <v>1</v>
      </c>
      <c r="L3125">
        <v>1</v>
      </c>
      <c r="M3125">
        <v>178</v>
      </c>
      <c r="N3125" t="s">
        <v>18</v>
      </c>
      <c r="O3125" s="1">
        <v>1.9432099999999999E-49</v>
      </c>
      <c r="P3125">
        <v>508</v>
      </c>
    </row>
    <row r="3126" spans="1:16" x14ac:dyDescent="0.25">
      <c r="A3126" t="s">
        <v>4735</v>
      </c>
      <c r="B3126">
        <v>672</v>
      </c>
      <c r="C3126" s="3" t="str">
        <f>HYPERLINK("http://www.uniprot.org/uniprot/I3S543","tr|I3S543|I3S543_MEDTR")</f>
        <v>tr|I3S543|I3S543_MEDTR</v>
      </c>
      <c r="D3126" t="s">
        <v>4736</v>
      </c>
      <c r="E3126">
        <v>86.99</v>
      </c>
      <c r="F3126">
        <v>223</v>
      </c>
      <c r="G3126">
        <v>29</v>
      </c>
      <c r="H3126">
        <v>0</v>
      </c>
      <c r="I3126">
        <v>1</v>
      </c>
      <c r="J3126">
        <v>669</v>
      </c>
      <c r="K3126">
        <v>1</v>
      </c>
      <c r="L3126">
        <v>1</v>
      </c>
      <c r="M3126">
        <v>223</v>
      </c>
      <c r="N3126" t="s">
        <v>18</v>
      </c>
      <c r="O3126" s="1">
        <v>2.23607E-107</v>
      </c>
      <c r="P3126">
        <v>1010</v>
      </c>
    </row>
    <row r="3127" spans="1:16" x14ac:dyDescent="0.25">
      <c r="A3127" t="s">
        <v>4737</v>
      </c>
      <c r="B3127">
        <v>1023</v>
      </c>
      <c r="C3127" s="3" t="str">
        <f>HYPERLINK("http://www.uniprot.org/uniprot/I1KEH3","tr|I1KEH3|I1KEH3_SOYBN")</f>
        <v>tr|I1KEH3|I1KEH3_SOYBN</v>
      </c>
      <c r="D3127" t="s">
        <v>28</v>
      </c>
      <c r="E3127">
        <v>79.62</v>
      </c>
      <c r="F3127">
        <v>324</v>
      </c>
      <c r="G3127">
        <v>66</v>
      </c>
      <c r="H3127">
        <v>0</v>
      </c>
      <c r="I3127">
        <v>16</v>
      </c>
      <c r="J3127">
        <v>987</v>
      </c>
      <c r="K3127">
        <v>1</v>
      </c>
      <c r="L3127">
        <v>25</v>
      </c>
      <c r="M3127">
        <v>346</v>
      </c>
      <c r="N3127" t="s">
        <v>18</v>
      </c>
      <c r="O3127" s="1">
        <v>8.7726799999999997E-136</v>
      </c>
      <c r="P3127">
        <v>1258</v>
      </c>
    </row>
    <row r="3128" spans="1:16" x14ac:dyDescent="0.25">
      <c r="A3128" t="s">
        <v>4738</v>
      </c>
      <c r="B3128">
        <v>1608</v>
      </c>
      <c r="C3128" s="3" t="str">
        <f>HYPERLINK("http://www.uniprot.org/uniprot/G7JEE2","tr|G7JEE2|G7JEE2_MEDTR")</f>
        <v>tr|G7JEE2|G7JEE2_MEDTR</v>
      </c>
      <c r="D3128" t="s">
        <v>4739</v>
      </c>
      <c r="E3128">
        <v>87.85</v>
      </c>
      <c r="F3128">
        <v>535</v>
      </c>
      <c r="G3128">
        <v>65</v>
      </c>
      <c r="H3128">
        <v>0</v>
      </c>
      <c r="I3128">
        <v>1</v>
      </c>
      <c r="J3128">
        <v>1605</v>
      </c>
      <c r="K3128">
        <v>1</v>
      </c>
      <c r="L3128">
        <v>155</v>
      </c>
      <c r="M3128">
        <v>688</v>
      </c>
      <c r="N3128" t="s">
        <v>18</v>
      </c>
      <c r="O3128">
        <v>0</v>
      </c>
      <c r="P3128">
        <v>2445</v>
      </c>
    </row>
    <row r="3129" spans="1:16" x14ac:dyDescent="0.25">
      <c r="A3129" t="s">
        <v>4740</v>
      </c>
      <c r="B3129">
        <v>714</v>
      </c>
      <c r="C3129" s="3" t="str">
        <f>HYPERLINK("http://www.uniprot.org/uniprot/I3S154","tr|I3S154|I3S154_MEDTR")</f>
        <v>tr|I3S154|I3S154_MEDTR</v>
      </c>
      <c r="D3129" t="s">
        <v>22</v>
      </c>
      <c r="E3129">
        <v>80.25</v>
      </c>
      <c r="F3129">
        <v>238</v>
      </c>
      <c r="G3129">
        <v>47</v>
      </c>
      <c r="H3129">
        <v>1</v>
      </c>
      <c r="I3129">
        <v>1</v>
      </c>
      <c r="J3129">
        <v>711</v>
      </c>
      <c r="K3129">
        <v>1</v>
      </c>
      <c r="L3129">
        <v>1</v>
      </c>
      <c r="M3129">
        <v>238</v>
      </c>
      <c r="N3129" t="s">
        <v>18</v>
      </c>
      <c r="O3129" s="1">
        <v>5.1736300000000002E-108</v>
      </c>
      <c r="P3129">
        <v>1016</v>
      </c>
    </row>
    <row r="3130" spans="1:16" x14ac:dyDescent="0.25">
      <c r="A3130" t="s">
        <v>4741</v>
      </c>
      <c r="B3130">
        <v>2151</v>
      </c>
      <c r="C3130" s="3" t="str">
        <f>HYPERLINK("http://www.uniprot.org/uniprot/G7KT31","tr|G7KT31|G7KT31_MEDTR")</f>
        <v>tr|G7KT31|G7KT31_MEDTR</v>
      </c>
      <c r="D3130" t="s">
        <v>4742</v>
      </c>
      <c r="E3130">
        <v>76.010000000000005</v>
      </c>
      <c r="F3130">
        <v>717</v>
      </c>
      <c r="G3130">
        <v>172</v>
      </c>
      <c r="H3130">
        <v>1</v>
      </c>
      <c r="I3130">
        <v>1</v>
      </c>
      <c r="J3130">
        <v>2148</v>
      </c>
      <c r="K3130">
        <v>1</v>
      </c>
      <c r="L3130">
        <v>1</v>
      </c>
      <c r="M3130">
        <v>716</v>
      </c>
      <c r="N3130" t="s">
        <v>18</v>
      </c>
      <c r="O3130">
        <v>0</v>
      </c>
      <c r="P3130">
        <v>2802</v>
      </c>
    </row>
    <row r="3131" spans="1:16" x14ac:dyDescent="0.25">
      <c r="A3131" t="s">
        <v>4743</v>
      </c>
      <c r="B3131">
        <v>930</v>
      </c>
      <c r="C3131" s="3" t="str">
        <f>HYPERLINK("http://www.uniprot.org/uniprot/G7LID3","tr|G7LID3|G7LID3_MEDTR")</f>
        <v>tr|G7LID3|G7LID3_MEDTR</v>
      </c>
      <c r="D3131" t="s">
        <v>4744</v>
      </c>
      <c r="E3131">
        <v>68</v>
      </c>
      <c r="F3131">
        <v>300</v>
      </c>
      <c r="G3131">
        <v>96</v>
      </c>
      <c r="H3131">
        <v>2</v>
      </c>
      <c r="I3131">
        <v>1</v>
      </c>
      <c r="J3131">
        <v>894</v>
      </c>
      <c r="K3131">
        <v>1</v>
      </c>
      <c r="L3131">
        <v>1</v>
      </c>
      <c r="M3131">
        <v>294</v>
      </c>
      <c r="N3131" t="s">
        <v>18</v>
      </c>
      <c r="O3131" s="1">
        <v>2.1236599999999999E-98</v>
      </c>
      <c r="P3131">
        <v>935</v>
      </c>
    </row>
    <row r="3132" spans="1:16" x14ac:dyDescent="0.25">
      <c r="A3132" t="s">
        <v>4745</v>
      </c>
      <c r="B3132">
        <v>1731</v>
      </c>
      <c r="C3132" s="3" t="str">
        <f>HYPERLINK("http://www.uniprot.org/uniprot/G7K5G1","tr|G7K5G1|G7K5G1_MEDTR")</f>
        <v>tr|G7K5G1|G7K5G1_MEDTR</v>
      </c>
      <c r="D3132" t="s">
        <v>4746</v>
      </c>
      <c r="E3132">
        <v>84.42</v>
      </c>
      <c r="F3132">
        <v>578</v>
      </c>
      <c r="G3132">
        <v>90</v>
      </c>
      <c r="H3132">
        <v>2</v>
      </c>
      <c r="I3132">
        <v>1</v>
      </c>
      <c r="J3132">
        <v>1728</v>
      </c>
      <c r="K3132">
        <v>1</v>
      </c>
      <c r="L3132">
        <v>1</v>
      </c>
      <c r="M3132">
        <v>573</v>
      </c>
      <c r="N3132" t="s">
        <v>18</v>
      </c>
      <c r="O3132">
        <v>0</v>
      </c>
      <c r="P3132">
        <v>2464</v>
      </c>
    </row>
    <row r="3133" spans="1:16" x14ac:dyDescent="0.25">
      <c r="A3133" t="s">
        <v>4747</v>
      </c>
      <c r="B3133">
        <v>1248</v>
      </c>
      <c r="C3133" s="3" t="str">
        <f>HYPERLINK("http://www.uniprot.org/uniprot/G7IJ15","tr|G7IJ15|G7IJ15_MEDTR")</f>
        <v>tr|G7IJ15|G7IJ15_MEDTR</v>
      </c>
      <c r="D3133" t="s">
        <v>495</v>
      </c>
      <c r="E3133">
        <v>28.52</v>
      </c>
      <c r="F3133">
        <v>305</v>
      </c>
      <c r="G3133">
        <v>218</v>
      </c>
      <c r="H3133">
        <v>29</v>
      </c>
      <c r="I3133">
        <v>235</v>
      </c>
      <c r="J3133">
        <v>1062</v>
      </c>
      <c r="K3133">
        <v>1</v>
      </c>
      <c r="L3133">
        <v>22</v>
      </c>
      <c r="M3133">
        <v>276</v>
      </c>
      <c r="N3133" t="s">
        <v>18</v>
      </c>
      <c r="O3133" s="1">
        <v>8.5448600000000006E-17</v>
      </c>
      <c r="P3133">
        <v>233</v>
      </c>
    </row>
    <row r="3134" spans="1:16" x14ac:dyDescent="0.25">
      <c r="A3134" t="s">
        <v>4748</v>
      </c>
      <c r="B3134">
        <v>432</v>
      </c>
      <c r="C3134" s="3" t="str">
        <f>HYPERLINK("http://www.uniprot.org/uniprot/G7K6N1","tr|G7K6N1|G7K6N1_MEDTR")</f>
        <v>tr|G7K6N1|G7K6N1_MEDTR</v>
      </c>
      <c r="D3134" t="s">
        <v>4749</v>
      </c>
      <c r="E3134">
        <v>61.61</v>
      </c>
      <c r="F3134">
        <v>99</v>
      </c>
      <c r="G3134">
        <v>38</v>
      </c>
      <c r="H3134">
        <v>20</v>
      </c>
      <c r="I3134">
        <v>193</v>
      </c>
      <c r="J3134">
        <v>429</v>
      </c>
      <c r="K3134">
        <v>1</v>
      </c>
      <c r="L3134">
        <v>64</v>
      </c>
      <c r="M3134">
        <v>158</v>
      </c>
      <c r="N3134" t="s">
        <v>18</v>
      </c>
      <c r="O3134" s="1">
        <v>2.4126199999999999E-20</v>
      </c>
      <c r="P3134">
        <v>257</v>
      </c>
    </row>
    <row r="3135" spans="1:16" x14ac:dyDescent="0.25">
      <c r="A3135" t="s">
        <v>4750</v>
      </c>
      <c r="B3135">
        <v>195</v>
      </c>
      <c r="C3135" s="3" t="str">
        <f>HYPERLINK("http://www.uniprot.org/uniprot/K7LGV9","tr|K7LGV9|K7LGV9_SOYBN")</f>
        <v>tr|K7LGV9|K7LGV9_SOYBN</v>
      </c>
      <c r="D3135" t="s">
        <v>117</v>
      </c>
      <c r="E3135">
        <v>82.92</v>
      </c>
      <c r="F3135">
        <v>41</v>
      </c>
      <c r="G3135">
        <v>7</v>
      </c>
      <c r="H3135">
        <v>0</v>
      </c>
      <c r="I3135">
        <v>1</v>
      </c>
      <c r="J3135">
        <v>123</v>
      </c>
      <c r="K3135">
        <v>1</v>
      </c>
      <c r="L3135">
        <v>50</v>
      </c>
      <c r="M3135">
        <v>90</v>
      </c>
      <c r="N3135" t="s">
        <v>18</v>
      </c>
      <c r="O3135" s="1">
        <v>2.1342200000000001E-8</v>
      </c>
      <c r="P3135">
        <v>154</v>
      </c>
    </row>
    <row r="3136" spans="1:16" x14ac:dyDescent="0.25">
      <c r="A3136" t="s">
        <v>4751</v>
      </c>
      <c r="B3136">
        <v>1728</v>
      </c>
      <c r="C3136" s="3" t="str">
        <f>HYPERLINK("http://www.uniprot.org/uniprot/Q710T7","tr|Q710T7|Q710T7_POPDE")</f>
        <v>tr|Q710T7|Q710T7_POPDE</v>
      </c>
      <c r="D3136" t="s">
        <v>1150</v>
      </c>
      <c r="E3136">
        <v>63.95</v>
      </c>
      <c r="F3136">
        <v>283</v>
      </c>
      <c r="G3136">
        <v>102</v>
      </c>
      <c r="H3136">
        <v>5</v>
      </c>
      <c r="I3136">
        <v>1</v>
      </c>
      <c r="J3136">
        <v>834</v>
      </c>
      <c r="K3136">
        <v>1</v>
      </c>
      <c r="L3136">
        <v>322</v>
      </c>
      <c r="M3136">
        <v>601</v>
      </c>
      <c r="N3136" t="s">
        <v>18</v>
      </c>
      <c r="O3136" s="1">
        <v>5.1147500000000002E-93</v>
      </c>
      <c r="P3136">
        <v>892</v>
      </c>
    </row>
    <row r="3137" spans="1:16" x14ac:dyDescent="0.25">
      <c r="A3137" t="s">
        <v>4752</v>
      </c>
      <c r="B3137">
        <v>3306</v>
      </c>
      <c r="C3137" s="3" t="str">
        <f>HYPERLINK("http://www.uniprot.org/uniprot/G7INT7","tr|G7INT7|G7INT7_MEDTR")</f>
        <v>tr|G7INT7|G7INT7_MEDTR</v>
      </c>
      <c r="D3137" t="s">
        <v>4753</v>
      </c>
      <c r="E3137">
        <v>57.22</v>
      </c>
      <c r="F3137">
        <v>1080</v>
      </c>
      <c r="G3137">
        <v>462</v>
      </c>
      <c r="H3137">
        <v>69</v>
      </c>
      <c r="I3137">
        <v>271</v>
      </c>
      <c r="J3137">
        <v>3303</v>
      </c>
      <c r="K3137">
        <v>1</v>
      </c>
      <c r="L3137">
        <v>210</v>
      </c>
      <c r="M3137">
        <v>1267</v>
      </c>
      <c r="N3137" t="s">
        <v>18</v>
      </c>
      <c r="O3137">
        <v>0</v>
      </c>
      <c r="P3137">
        <v>2661</v>
      </c>
    </row>
    <row r="3138" spans="1:16" x14ac:dyDescent="0.25">
      <c r="A3138" t="s">
        <v>4754</v>
      </c>
      <c r="B3138">
        <v>345</v>
      </c>
      <c r="C3138" s="3" t="str">
        <f>HYPERLINK("http://www.uniprot.org/uniprot/Q2HVW4","tr|Q2HVW4|Q2HVW4_MEDTR")</f>
        <v>tr|Q2HVW4|Q2HVW4_MEDTR</v>
      </c>
      <c r="D3138" t="s">
        <v>4755</v>
      </c>
      <c r="E3138">
        <v>63.02</v>
      </c>
      <c r="F3138">
        <v>119</v>
      </c>
      <c r="G3138">
        <v>44</v>
      </c>
      <c r="H3138">
        <v>5</v>
      </c>
      <c r="I3138">
        <v>1</v>
      </c>
      <c r="J3138">
        <v>342</v>
      </c>
      <c r="K3138">
        <v>1</v>
      </c>
      <c r="L3138">
        <v>1</v>
      </c>
      <c r="M3138">
        <v>118</v>
      </c>
      <c r="N3138" t="s">
        <v>18</v>
      </c>
      <c r="O3138" s="1">
        <v>5.7142899999999997E-30</v>
      </c>
      <c r="P3138">
        <v>340</v>
      </c>
    </row>
    <row r="3139" spans="1:16" x14ac:dyDescent="0.25">
      <c r="A3139" t="s">
        <v>4756</v>
      </c>
      <c r="B3139">
        <v>2502</v>
      </c>
      <c r="C3139" s="3" t="str">
        <f>HYPERLINK("http://www.uniprot.org/uniprot/I1L0Z5","tr|I1L0Z5|I1L0Z5_SOYBN")</f>
        <v>tr|I1L0Z5|I1L0Z5_SOYBN</v>
      </c>
      <c r="D3139" t="s">
        <v>117</v>
      </c>
      <c r="E3139">
        <v>74.260000000000005</v>
      </c>
      <c r="F3139">
        <v>886</v>
      </c>
      <c r="G3139">
        <v>228</v>
      </c>
      <c r="H3139">
        <v>55</v>
      </c>
      <c r="I3139">
        <v>7</v>
      </c>
      <c r="J3139">
        <v>2499</v>
      </c>
      <c r="K3139">
        <v>1</v>
      </c>
      <c r="L3139">
        <v>2</v>
      </c>
      <c r="M3139">
        <v>873</v>
      </c>
      <c r="N3139" t="s">
        <v>18</v>
      </c>
      <c r="O3139">
        <v>0</v>
      </c>
      <c r="P3139">
        <v>3179</v>
      </c>
    </row>
    <row r="3140" spans="1:16" x14ac:dyDescent="0.25">
      <c r="A3140" t="s">
        <v>4757</v>
      </c>
      <c r="B3140">
        <v>3153</v>
      </c>
      <c r="C3140" s="3" t="str">
        <f>HYPERLINK("http://www.uniprot.org/uniprot/I1KYP4","tr|I1KYP4|I1KYP4_SOYBN")</f>
        <v>tr|I1KYP4|I1KYP4_SOYBN</v>
      </c>
      <c r="D3140" t="s">
        <v>99</v>
      </c>
      <c r="E3140">
        <v>68.36</v>
      </c>
      <c r="F3140">
        <v>1141</v>
      </c>
      <c r="G3140">
        <v>361</v>
      </c>
      <c r="H3140">
        <v>91</v>
      </c>
      <c r="I3140">
        <v>1</v>
      </c>
      <c r="J3140">
        <v>3150</v>
      </c>
      <c r="K3140">
        <v>1</v>
      </c>
      <c r="L3140">
        <v>1</v>
      </c>
      <c r="M3140">
        <v>1139</v>
      </c>
      <c r="N3140" t="s">
        <v>18</v>
      </c>
      <c r="O3140">
        <v>0</v>
      </c>
      <c r="P3140">
        <v>3805</v>
      </c>
    </row>
    <row r="3141" spans="1:16" x14ac:dyDescent="0.25">
      <c r="A3141" t="s">
        <v>4758</v>
      </c>
      <c r="B3141">
        <v>1416</v>
      </c>
      <c r="C3141" s="3" t="str">
        <f>HYPERLINK("http://www.uniprot.org/uniprot/G7K3A9","tr|G7K3A9|G7K3A9_MEDTR")</f>
        <v>tr|G7K3A9|G7K3A9_MEDTR</v>
      </c>
      <c r="D3141" t="s">
        <v>4759</v>
      </c>
      <c r="E3141">
        <v>73.459999999999994</v>
      </c>
      <c r="F3141">
        <v>407</v>
      </c>
      <c r="G3141">
        <v>108</v>
      </c>
      <c r="H3141">
        <v>8</v>
      </c>
      <c r="I3141">
        <v>217</v>
      </c>
      <c r="J3141">
        <v>1413</v>
      </c>
      <c r="K3141">
        <v>1</v>
      </c>
      <c r="L3141">
        <v>67</v>
      </c>
      <c r="M3141">
        <v>473</v>
      </c>
      <c r="N3141" t="s">
        <v>18</v>
      </c>
      <c r="O3141" s="1">
        <v>7.7623499999999998E-166</v>
      </c>
      <c r="P3141">
        <v>1519</v>
      </c>
    </row>
    <row r="3142" spans="1:16" x14ac:dyDescent="0.25">
      <c r="A3142" t="s">
        <v>4760</v>
      </c>
      <c r="B3142">
        <v>951</v>
      </c>
      <c r="C3142" s="3" t="str">
        <f>HYPERLINK("http://www.uniprot.org/uniprot/G7K7A4","tr|G7K7A4|G7K7A4_MEDTR")</f>
        <v>tr|G7K7A4|G7K7A4_MEDTR</v>
      </c>
      <c r="D3142" t="s">
        <v>2332</v>
      </c>
      <c r="E3142">
        <v>50.85</v>
      </c>
      <c r="F3142">
        <v>352</v>
      </c>
      <c r="G3142">
        <v>173</v>
      </c>
      <c r="H3142">
        <v>56</v>
      </c>
      <c r="I3142">
        <v>61</v>
      </c>
      <c r="J3142">
        <v>948</v>
      </c>
      <c r="K3142">
        <v>1</v>
      </c>
      <c r="L3142">
        <v>33</v>
      </c>
      <c r="M3142">
        <v>383</v>
      </c>
      <c r="N3142" t="s">
        <v>18</v>
      </c>
      <c r="O3142" s="1">
        <v>3.2040800000000002E-89</v>
      </c>
      <c r="P3142">
        <v>856</v>
      </c>
    </row>
    <row r="3143" spans="1:16" x14ac:dyDescent="0.25">
      <c r="A3143" t="s">
        <v>4761</v>
      </c>
      <c r="B3143">
        <v>2055</v>
      </c>
      <c r="C3143" s="3" t="str">
        <f>HYPERLINK("http://www.uniprot.org/uniprot/G7KRI3","tr|G7KRI3|G7KRI3_MEDTR")</f>
        <v>tr|G7KRI3|G7KRI3_MEDTR</v>
      </c>
      <c r="D3143" t="s">
        <v>4762</v>
      </c>
      <c r="E3143">
        <v>58.58</v>
      </c>
      <c r="F3143">
        <v>792</v>
      </c>
      <c r="G3143">
        <v>328</v>
      </c>
      <c r="H3143">
        <v>120</v>
      </c>
      <c r="I3143">
        <v>37</v>
      </c>
      <c r="J3143">
        <v>2052</v>
      </c>
      <c r="K3143">
        <v>1</v>
      </c>
      <c r="L3143">
        <v>23</v>
      </c>
      <c r="M3143">
        <v>805</v>
      </c>
      <c r="N3143" t="s">
        <v>18</v>
      </c>
      <c r="O3143">
        <v>0</v>
      </c>
      <c r="P3143">
        <v>2073</v>
      </c>
    </row>
    <row r="3144" spans="1:16" x14ac:dyDescent="0.25">
      <c r="A3144" t="s">
        <v>4763</v>
      </c>
      <c r="B3144">
        <v>312</v>
      </c>
      <c r="C3144" s="3" t="str">
        <f>HYPERLINK("http://www.uniprot.org/uniprot/G7KSX6","tr|G7KSX6|G7KSX6_MEDTR")</f>
        <v>tr|G7KSX6|G7KSX6_MEDTR</v>
      </c>
      <c r="D3144" t="s">
        <v>4764</v>
      </c>
      <c r="E3144">
        <v>49.51</v>
      </c>
      <c r="F3144">
        <v>103</v>
      </c>
      <c r="G3144">
        <v>52</v>
      </c>
      <c r="H3144">
        <v>0</v>
      </c>
      <c r="I3144">
        <v>1</v>
      </c>
      <c r="J3144">
        <v>309</v>
      </c>
      <c r="K3144">
        <v>1</v>
      </c>
      <c r="L3144">
        <v>1</v>
      </c>
      <c r="M3144">
        <v>98</v>
      </c>
      <c r="N3144" t="s">
        <v>18</v>
      </c>
      <c r="O3144" s="1">
        <v>1.2070800000000001E-19</v>
      </c>
      <c r="P3144">
        <v>251</v>
      </c>
    </row>
    <row r="3145" spans="1:16" x14ac:dyDescent="0.25">
      <c r="A3145" t="s">
        <v>4765</v>
      </c>
      <c r="B3145">
        <v>1212</v>
      </c>
      <c r="C3145" s="3" t="str">
        <f>HYPERLINK("http://www.uniprot.org/uniprot/G7IEH9","tr|G7IEH9|G7IEH9_MEDTR")</f>
        <v>tr|G7IEH9|G7IEH9_MEDTR</v>
      </c>
      <c r="D3145" t="s">
        <v>4766</v>
      </c>
      <c r="E3145">
        <v>88.08</v>
      </c>
      <c r="F3145">
        <v>403</v>
      </c>
      <c r="G3145">
        <v>48</v>
      </c>
      <c r="H3145">
        <v>0</v>
      </c>
      <c r="I3145">
        <v>1</v>
      </c>
      <c r="J3145">
        <v>1209</v>
      </c>
      <c r="K3145">
        <v>1</v>
      </c>
      <c r="L3145">
        <v>1</v>
      </c>
      <c r="M3145">
        <v>401</v>
      </c>
      <c r="N3145" t="s">
        <v>18</v>
      </c>
      <c r="O3145">
        <v>0</v>
      </c>
      <c r="P3145">
        <v>1841</v>
      </c>
    </row>
    <row r="3146" spans="1:16" x14ac:dyDescent="0.25">
      <c r="A3146" t="s">
        <v>4767</v>
      </c>
      <c r="B3146">
        <v>384</v>
      </c>
      <c r="C3146" s="3" t="str">
        <f>HYPERLINK("http://www.uniprot.org/uniprot/I3SRB3","tr|I3SRB3|I3SRB3_MEDTR")</f>
        <v>tr|I3SRB3|I3SRB3_MEDTR</v>
      </c>
      <c r="D3146" t="s">
        <v>22</v>
      </c>
      <c r="E3146">
        <v>67.540000000000006</v>
      </c>
      <c r="F3146">
        <v>114</v>
      </c>
      <c r="G3146">
        <v>37</v>
      </c>
      <c r="H3146">
        <v>3</v>
      </c>
      <c r="I3146">
        <v>1</v>
      </c>
      <c r="J3146">
        <v>333</v>
      </c>
      <c r="K3146">
        <v>1</v>
      </c>
      <c r="L3146">
        <v>1</v>
      </c>
      <c r="M3146">
        <v>114</v>
      </c>
      <c r="N3146" t="s">
        <v>18</v>
      </c>
      <c r="O3146" s="1">
        <v>1.52066E-30</v>
      </c>
      <c r="P3146">
        <v>345</v>
      </c>
    </row>
    <row r="3147" spans="1:16" x14ac:dyDescent="0.25">
      <c r="A3147" t="s">
        <v>4768</v>
      </c>
      <c r="B3147">
        <v>1335</v>
      </c>
      <c r="C3147" s="3" t="str">
        <f>HYPERLINK("http://www.uniprot.org/uniprot/G7I3Y4","tr|G7I3Y4|G7I3Y4_MEDTR")</f>
        <v>tr|G7I3Y4|G7I3Y4_MEDTR</v>
      </c>
      <c r="D3147" t="s">
        <v>4769</v>
      </c>
      <c r="E3147">
        <v>73.94</v>
      </c>
      <c r="F3147">
        <v>449</v>
      </c>
      <c r="G3147">
        <v>117</v>
      </c>
      <c r="H3147">
        <v>5</v>
      </c>
      <c r="I3147">
        <v>1</v>
      </c>
      <c r="J3147">
        <v>1332</v>
      </c>
      <c r="K3147">
        <v>1</v>
      </c>
      <c r="L3147">
        <v>72</v>
      </c>
      <c r="M3147">
        <v>518</v>
      </c>
      <c r="N3147" t="s">
        <v>18</v>
      </c>
      <c r="O3147">
        <v>0</v>
      </c>
      <c r="P3147">
        <v>1669</v>
      </c>
    </row>
    <row r="3148" spans="1:16" x14ac:dyDescent="0.25">
      <c r="A3148" t="s">
        <v>4770</v>
      </c>
      <c r="B3148">
        <v>993</v>
      </c>
      <c r="C3148" s="3" t="str">
        <f>HYPERLINK("http://www.uniprot.org/uniprot/G7I2D3","tr|G7I2D3|G7I2D3_MEDTR")</f>
        <v>tr|G7I2D3|G7I2D3_MEDTR</v>
      </c>
      <c r="D3148" t="s">
        <v>4771</v>
      </c>
      <c r="E3148">
        <v>61.56</v>
      </c>
      <c r="F3148">
        <v>294</v>
      </c>
      <c r="G3148">
        <v>113</v>
      </c>
      <c r="H3148">
        <v>7</v>
      </c>
      <c r="I3148">
        <v>1</v>
      </c>
      <c r="J3148">
        <v>861</v>
      </c>
      <c r="K3148">
        <v>1</v>
      </c>
      <c r="L3148">
        <v>1</v>
      </c>
      <c r="M3148">
        <v>275</v>
      </c>
      <c r="N3148" t="s">
        <v>18</v>
      </c>
      <c r="O3148" s="1">
        <v>7.8990599999999994E-86</v>
      </c>
      <c r="P3148">
        <v>827</v>
      </c>
    </row>
    <row r="3149" spans="1:16" x14ac:dyDescent="0.25">
      <c r="A3149" t="s">
        <v>4772</v>
      </c>
      <c r="B3149">
        <v>1407</v>
      </c>
      <c r="C3149" s="3" t="str">
        <f>HYPERLINK("http://www.uniprot.org/uniprot/G7J656","tr|G7J656|G7J656_MEDTR")</f>
        <v>tr|G7J656|G7J656_MEDTR</v>
      </c>
      <c r="D3149" t="s">
        <v>4773</v>
      </c>
      <c r="E3149">
        <v>75.849999999999994</v>
      </c>
      <c r="F3149">
        <v>468</v>
      </c>
      <c r="G3149">
        <v>113</v>
      </c>
      <c r="H3149">
        <v>1</v>
      </c>
      <c r="I3149">
        <v>1</v>
      </c>
      <c r="J3149">
        <v>1401</v>
      </c>
      <c r="K3149">
        <v>1</v>
      </c>
      <c r="L3149">
        <v>1</v>
      </c>
      <c r="M3149">
        <v>463</v>
      </c>
      <c r="N3149" t="s">
        <v>18</v>
      </c>
      <c r="O3149">
        <v>0</v>
      </c>
      <c r="P3149">
        <v>1912</v>
      </c>
    </row>
    <row r="3150" spans="1:16" x14ac:dyDescent="0.25">
      <c r="A3150" t="s">
        <v>4774</v>
      </c>
      <c r="B3150">
        <v>588</v>
      </c>
      <c r="C3150" s="3" t="str">
        <f>HYPERLINK("http://www.uniprot.org/uniprot/A5C0P1","tr|A5C0P1|A5C0P1_VITVI")</f>
        <v>tr|A5C0P1|A5C0P1_VITVI</v>
      </c>
      <c r="D3150" t="s">
        <v>292</v>
      </c>
      <c r="E3150">
        <v>71.13</v>
      </c>
      <c r="F3150">
        <v>194</v>
      </c>
      <c r="G3150">
        <v>56</v>
      </c>
      <c r="H3150">
        <v>0</v>
      </c>
      <c r="I3150">
        <v>1</v>
      </c>
      <c r="J3150">
        <v>582</v>
      </c>
      <c r="K3150">
        <v>1</v>
      </c>
      <c r="L3150">
        <v>85</v>
      </c>
      <c r="M3150">
        <v>278</v>
      </c>
      <c r="N3150" t="s">
        <v>18</v>
      </c>
      <c r="O3150" s="1">
        <v>2.87182E-77</v>
      </c>
      <c r="P3150">
        <v>749</v>
      </c>
    </row>
    <row r="3151" spans="1:16" x14ac:dyDescent="0.25">
      <c r="A3151" t="s">
        <v>4775</v>
      </c>
      <c r="B3151">
        <v>993</v>
      </c>
      <c r="C3151" s="3" t="str">
        <f>HYPERLINK("http://www.uniprot.org/uniprot/I1LGD5","tr|I1LGD5|I1LGD5_SOYBN")</f>
        <v>tr|I1LGD5|I1LGD5_SOYBN</v>
      </c>
      <c r="D3151" t="s">
        <v>28</v>
      </c>
      <c r="E3151">
        <v>60.28</v>
      </c>
      <c r="F3151">
        <v>355</v>
      </c>
      <c r="G3151">
        <v>141</v>
      </c>
      <c r="H3151">
        <v>27</v>
      </c>
      <c r="I3151">
        <v>1</v>
      </c>
      <c r="J3151">
        <v>984</v>
      </c>
      <c r="K3151">
        <v>1</v>
      </c>
      <c r="L3151">
        <v>1</v>
      </c>
      <c r="M3151">
        <v>324</v>
      </c>
      <c r="N3151" t="s">
        <v>18</v>
      </c>
      <c r="O3151" s="1">
        <v>2.8871699999999997E-104</v>
      </c>
      <c r="P3151">
        <v>986</v>
      </c>
    </row>
    <row r="3152" spans="1:16" x14ac:dyDescent="0.25">
      <c r="A3152" t="s">
        <v>4776</v>
      </c>
      <c r="B3152">
        <v>1641</v>
      </c>
      <c r="C3152" s="3" t="str">
        <f>HYPERLINK("http://www.uniprot.org/uniprot/B7FLG8","tr|B7FLG8|B7FLG8_MEDTR")</f>
        <v>tr|B7FLG8|B7FLG8_MEDTR</v>
      </c>
      <c r="D3152" t="s">
        <v>22</v>
      </c>
      <c r="E3152">
        <v>77.55</v>
      </c>
      <c r="F3152">
        <v>539</v>
      </c>
      <c r="G3152">
        <v>121</v>
      </c>
      <c r="H3152">
        <v>6</v>
      </c>
      <c r="I3152">
        <v>1</v>
      </c>
      <c r="J3152">
        <v>1599</v>
      </c>
      <c r="K3152">
        <v>1</v>
      </c>
      <c r="L3152">
        <v>1</v>
      </c>
      <c r="M3152">
        <v>538</v>
      </c>
      <c r="N3152" t="s">
        <v>18</v>
      </c>
      <c r="O3152">
        <v>0</v>
      </c>
      <c r="P3152">
        <v>2073</v>
      </c>
    </row>
    <row r="3153" spans="1:16" x14ac:dyDescent="0.25">
      <c r="A3153" t="s">
        <v>4777</v>
      </c>
      <c r="B3153">
        <v>1431</v>
      </c>
      <c r="C3153" s="3" t="str">
        <f>HYPERLINK("http://www.uniprot.org/uniprot/G7JDV5","tr|G7JDV5|G7JDV5_MEDTR")</f>
        <v>tr|G7JDV5|G7JDV5_MEDTR</v>
      </c>
      <c r="D3153" t="s">
        <v>4778</v>
      </c>
      <c r="E3153">
        <v>83.54</v>
      </c>
      <c r="F3153">
        <v>480</v>
      </c>
      <c r="G3153">
        <v>79</v>
      </c>
      <c r="H3153">
        <v>4</v>
      </c>
      <c r="I3153">
        <v>1</v>
      </c>
      <c r="J3153">
        <v>1428</v>
      </c>
      <c r="K3153">
        <v>1</v>
      </c>
      <c r="L3153">
        <v>1</v>
      </c>
      <c r="M3153">
        <v>477</v>
      </c>
      <c r="N3153" t="s">
        <v>18</v>
      </c>
      <c r="O3153">
        <v>0</v>
      </c>
      <c r="P3153">
        <v>2045</v>
      </c>
    </row>
    <row r="3154" spans="1:16" x14ac:dyDescent="0.25">
      <c r="A3154" t="s">
        <v>4779</v>
      </c>
      <c r="B3154">
        <v>504</v>
      </c>
      <c r="C3154" s="3" t="str">
        <f>HYPERLINK("http://www.uniprot.org/uniprot/I3SEH4","tr|I3SEH4|I3SEH4_LOTJA")</f>
        <v>tr|I3SEH4|I3SEH4_LOTJA</v>
      </c>
      <c r="D3154" t="s">
        <v>4780</v>
      </c>
      <c r="E3154">
        <v>98.4</v>
      </c>
      <c r="F3154">
        <v>125</v>
      </c>
      <c r="G3154">
        <v>2</v>
      </c>
      <c r="H3154">
        <v>0</v>
      </c>
      <c r="I3154">
        <v>127</v>
      </c>
      <c r="J3154">
        <v>501</v>
      </c>
      <c r="K3154">
        <v>1</v>
      </c>
      <c r="L3154">
        <v>19</v>
      </c>
      <c r="M3154">
        <v>143</v>
      </c>
      <c r="N3154" t="s">
        <v>18</v>
      </c>
      <c r="O3154" s="1">
        <v>3.2260900000000002E-65</v>
      </c>
      <c r="P3154">
        <v>644</v>
      </c>
    </row>
    <row r="3155" spans="1:16" x14ac:dyDescent="0.25">
      <c r="A3155" t="s">
        <v>4781</v>
      </c>
      <c r="B3155">
        <v>531</v>
      </c>
      <c r="C3155" s="3" t="str">
        <f>HYPERLINK("http://www.uniprot.org/uniprot/I3SCG4","tr|I3SCG4|I3SCG4_MEDTR")</f>
        <v>tr|I3SCG4|I3SCG4_MEDTR</v>
      </c>
      <c r="D3155" t="s">
        <v>22</v>
      </c>
      <c r="E3155">
        <v>83.33</v>
      </c>
      <c r="F3155">
        <v>162</v>
      </c>
      <c r="G3155">
        <v>27</v>
      </c>
      <c r="H3155">
        <v>0</v>
      </c>
      <c r="I3155">
        <v>1</v>
      </c>
      <c r="J3155">
        <v>486</v>
      </c>
      <c r="K3155">
        <v>1</v>
      </c>
      <c r="L3155">
        <v>1</v>
      </c>
      <c r="M3155">
        <v>162</v>
      </c>
      <c r="N3155" t="s">
        <v>18</v>
      </c>
      <c r="O3155" s="1">
        <v>7.7405600000000002E-75</v>
      </c>
      <c r="P3155">
        <v>727</v>
      </c>
    </row>
    <row r="3156" spans="1:16" x14ac:dyDescent="0.25">
      <c r="A3156" t="s">
        <v>4782</v>
      </c>
      <c r="B3156">
        <v>498</v>
      </c>
      <c r="C3156" s="3" t="str">
        <f>HYPERLINK("http://www.uniprot.org/uniprot/G7LID2","tr|G7LID2|G7LID2_MEDTR")</f>
        <v>tr|G7LID2|G7LID2_MEDTR</v>
      </c>
      <c r="D3156" t="s">
        <v>4783</v>
      </c>
      <c r="E3156">
        <v>73.52</v>
      </c>
      <c r="F3156">
        <v>204</v>
      </c>
      <c r="G3156">
        <v>54</v>
      </c>
      <c r="H3156">
        <v>39</v>
      </c>
      <c r="I3156">
        <v>1</v>
      </c>
      <c r="J3156">
        <v>495</v>
      </c>
      <c r="K3156">
        <v>1</v>
      </c>
      <c r="L3156">
        <v>38</v>
      </c>
      <c r="M3156">
        <v>241</v>
      </c>
      <c r="N3156" t="s">
        <v>18</v>
      </c>
      <c r="O3156" s="1">
        <v>7.2452799999999996E-73</v>
      </c>
      <c r="P3156">
        <v>710</v>
      </c>
    </row>
    <row r="3157" spans="1:16" x14ac:dyDescent="0.25">
      <c r="A3157" t="s">
        <v>4784</v>
      </c>
      <c r="B3157">
        <v>699</v>
      </c>
      <c r="C3157" s="3" t="str">
        <f>HYPERLINK("http://www.uniprot.org/uniprot/G7K5F8","tr|G7K5F8|G7K5F8_MEDTR")</f>
        <v>tr|G7K5F8|G7K5F8_MEDTR</v>
      </c>
      <c r="D3157" t="s">
        <v>4785</v>
      </c>
      <c r="E3157">
        <v>84.71</v>
      </c>
      <c r="F3157">
        <v>229</v>
      </c>
      <c r="G3157">
        <v>35</v>
      </c>
      <c r="H3157">
        <v>1</v>
      </c>
      <c r="I3157">
        <v>13</v>
      </c>
      <c r="J3157">
        <v>696</v>
      </c>
      <c r="K3157">
        <v>1</v>
      </c>
      <c r="L3157">
        <v>230</v>
      </c>
      <c r="M3157">
        <v>458</v>
      </c>
      <c r="N3157" t="s">
        <v>18</v>
      </c>
      <c r="O3157" s="1">
        <v>1.13124E-104</v>
      </c>
      <c r="P3157">
        <v>987</v>
      </c>
    </row>
    <row r="3158" spans="1:16" x14ac:dyDescent="0.25">
      <c r="A3158" t="s">
        <v>4786</v>
      </c>
      <c r="B3158">
        <v>1383</v>
      </c>
      <c r="C3158" s="3" t="str">
        <f>HYPERLINK("http://www.uniprot.org/uniprot/G8A360","tr|G8A360|G8A360_MEDTR")</f>
        <v>tr|G8A360|G8A360_MEDTR</v>
      </c>
      <c r="D3158" t="s">
        <v>4787</v>
      </c>
      <c r="E3158">
        <v>91.06</v>
      </c>
      <c r="F3158">
        <v>459</v>
      </c>
      <c r="G3158">
        <v>41</v>
      </c>
      <c r="H3158">
        <v>0</v>
      </c>
      <c r="I3158">
        <v>1</v>
      </c>
      <c r="J3158">
        <v>1377</v>
      </c>
      <c r="K3158">
        <v>1</v>
      </c>
      <c r="L3158">
        <v>56</v>
      </c>
      <c r="M3158">
        <v>514</v>
      </c>
      <c r="N3158" t="s">
        <v>18</v>
      </c>
      <c r="O3158">
        <v>0</v>
      </c>
      <c r="P3158">
        <v>2186</v>
      </c>
    </row>
    <row r="3159" spans="1:16" x14ac:dyDescent="0.25">
      <c r="A3159" t="s">
        <v>4788</v>
      </c>
      <c r="B3159">
        <v>2994</v>
      </c>
      <c r="C3159" s="3" t="str">
        <f>HYPERLINK("http://www.uniprot.org/uniprot/K7MXD2","tr|K7MXD2|K7MXD2_SOYBN")</f>
        <v>tr|K7MXD2|K7MXD2_SOYBN</v>
      </c>
      <c r="D3159" t="s">
        <v>28</v>
      </c>
      <c r="E3159">
        <v>61.2</v>
      </c>
      <c r="F3159">
        <v>1080</v>
      </c>
      <c r="G3159">
        <v>419</v>
      </c>
      <c r="H3159">
        <v>83</v>
      </c>
      <c r="I3159">
        <v>1</v>
      </c>
      <c r="J3159">
        <v>2991</v>
      </c>
      <c r="K3159">
        <v>1</v>
      </c>
      <c r="L3159">
        <v>1</v>
      </c>
      <c r="M3159">
        <v>1070</v>
      </c>
      <c r="N3159" t="s">
        <v>18</v>
      </c>
      <c r="O3159">
        <v>0</v>
      </c>
      <c r="P3159">
        <v>3118</v>
      </c>
    </row>
    <row r="3160" spans="1:16" x14ac:dyDescent="0.25">
      <c r="A3160" t="s">
        <v>4789</v>
      </c>
      <c r="B3160">
        <v>795</v>
      </c>
      <c r="C3160" s="3" t="str">
        <f>HYPERLINK("http://www.uniprot.org/uniprot/G7LGF4","tr|G7LGF4|G7LGF4_MEDTR")</f>
        <v>tr|G7LGF4|G7LGF4_MEDTR</v>
      </c>
      <c r="D3160" t="s">
        <v>4706</v>
      </c>
      <c r="E3160">
        <v>46.3</v>
      </c>
      <c r="F3160">
        <v>257</v>
      </c>
      <c r="G3160">
        <v>138</v>
      </c>
      <c r="H3160">
        <v>21</v>
      </c>
      <c r="I3160">
        <v>37</v>
      </c>
      <c r="J3160">
        <v>744</v>
      </c>
      <c r="K3160">
        <v>1</v>
      </c>
      <c r="L3160">
        <v>6</v>
      </c>
      <c r="M3160">
        <v>258</v>
      </c>
      <c r="N3160" t="s">
        <v>18</v>
      </c>
      <c r="O3160" s="1">
        <v>1.2331899999999999E-50</v>
      </c>
      <c r="P3160">
        <v>522</v>
      </c>
    </row>
    <row r="3161" spans="1:16" x14ac:dyDescent="0.25">
      <c r="A3161" t="s">
        <v>4790</v>
      </c>
      <c r="B3161">
        <v>231</v>
      </c>
      <c r="C3161" s="3" t="str">
        <f>HYPERLINK("http://www.uniprot.org/uniprot/G7LFV3","tr|G7LFV3|G7LFV3_MEDTR")</f>
        <v>tr|G7LFV3|G7LFV3_MEDTR</v>
      </c>
      <c r="D3161" t="s">
        <v>4791</v>
      </c>
      <c r="E3161">
        <v>81.63</v>
      </c>
      <c r="F3161">
        <v>49</v>
      </c>
      <c r="G3161">
        <v>9</v>
      </c>
      <c r="H3161">
        <v>0</v>
      </c>
      <c r="I3161">
        <v>40</v>
      </c>
      <c r="J3161">
        <v>186</v>
      </c>
      <c r="K3161">
        <v>1</v>
      </c>
      <c r="L3161">
        <v>138</v>
      </c>
      <c r="M3161">
        <v>186</v>
      </c>
      <c r="N3161" t="s">
        <v>18</v>
      </c>
      <c r="O3161" s="1">
        <v>5.7708399999999999E-14</v>
      </c>
      <c r="P3161">
        <v>202</v>
      </c>
    </row>
    <row r="3162" spans="1:16" x14ac:dyDescent="0.25">
      <c r="A3162" t="s">
        <v>4792</v>
      </c>
      <c r="B3162">
        <v>783</v>
      </c>
      <c r="C3162" s="3" t="str">
        <f>HYPERLINK("http://www.uniprot.org/uniprot/G7INT9","tr|G7INT9|G7INT9_MEDTR")</f>
        <v>tr|G7INT9|G7INT9_MEDTR</v>
      </c>
      <c r="D3162" t="s">
        <v>4793</v>
      </c>
      <c r="E3162">
        <v>87.35</v>
      </c>
      <c r="F3162">
        <v>261</v>
      </c>
      <c r="G3162">
        <v>33</v>
      </c>
      <c r="H3162">
        <v>1</v>
      </c>
      <c r="I3162">
        <v>1</v>
      </c>
      <c r="J3162">
        <v>780</v>
      </c>
      <c r="K3162">
        <v>1</v>
      </c>
      <c r="L3162">
        <v>1</v>
      </c>
      <c r="M3162">
        <v>261</v>
      </c>
      <c r="N3162" t="s">
        <v>18</v>
      </c>
      <c r="O3162" s="1">
        <v>3.74901E-129</v>
      </c>
      <c r="P3162">
        <v>1199</v>
      </c>
    </row>
    <row r="3163" spans="1:16" x14ac:dyDescent="0.25">
      <c r="A3163" t="s">
        <v>4794</v>
      </c>
      <c r="B3163">
        <v>1209</v>
      </c>
      <c r="C3163" s="3" t="str">
        <f>HYPERLINK("http://www.uniprot.org/uniprot/Q2HVV9","tr|Q2HVV9|Q2HVV9_MEDTR")</f>
        <v>tr|Q2HVV9|Q2HVV9_MEDTR</v>
      </c>
      <c r="D3163" t="s">
        <v>4795</v>
      </c>
      <c r="E3163">
        <v>74.64</v>
      </c>
      <c r="F3163">
        <v>422</v>
      </c>
      <c r="G3163">
        <v>107</v>
      </c>
      <c r="H3163">
        <v>46</v>
      </c>
      <c r="I3163">
        <v>79</v>
      </c>
      <c r="J3163">
        <v>1206</v>
      </c>
      <c r="K3163">
        <v>1</v>
      </c>
      <c r="L3163">
        <v>30</v>
      </c>
      <c r="M3163">
        <v>451</v>
      </c>
      <c r="N3163" t="s">
        <v>18</v>
      </c>
      <c r="O3163">
        <v>0</v>
      </c>
      <c r="P3163">
        <v>1653</v>
      </c>
    </row>
    <row r="3164" spans="1:16" x14ac:dyDescent="0.25">
      <c r="A3164" t="s">
        <v>4796</v>
      </c>
      <c r="B3164">
        <v>504</v>
      </c>
      <c r="C3164" s="3" t="str">
        <f>HYPERLINK("http://www.uniprot.org/uniprot/B9N4J2","tr|B9N4J2|B9N4J2_POPTR")</f>
        <v>tr|B9N4J2|B9N4J2_POPTR</v>
      </c>
      <c r="D3164" t="s">
        <v>4797</v>
      </c>
      <c r="E3164">
        <v>86.82</v>
      </c>
      <c r="F3164">
        <v>167</v>
      </c>
      <c r="G3164">
        <v>22</v>
      </c>
      <c r="H3164">
        <v>0</v>
      </c>
      <c r="I3164">
        <v>1</v>
      </c>
      <c r="J3164">
        <v>501</v>
      </c>
      <c r="K3164">
        <v>1</v>
      </c>
      <c r="L3164">
        <v>1</v>
      </c>
      <c r="M3164">
        <v>167</v>
      </c>
      <c r="N3164" t="s">
        <v>18</v>
      </c>
      <c r="O3164" s="1">
        <v>3.2111600000000002E-81</v>
      </c>
      <c r="P3164">
        <v>782</v>
      </c>
    </row>
    <row r="3165" spans="1:16" x14ac:dyDescent="0.25">
      <c r="A3165" t="s">
        <v>4798</v>
      </c>
      <c r="B3165">
        <v>1437</v>
      </c>
      <c r="C3165" s="3" t="str">
        <f>HYPERLINK("http://www.uniprot.org/uniprot/K7M4A7","tr|K7M4A7|K7M4A7_SOYBN")</f>
        <v>tr|K7M4A7|K7M4A7_SOYBN</v>
      </c>
      <c r="D3165" t="s">
        <v>4799</v>
      </c>
      <c r="E3165">
        <v>90.58</v>
      </c>
      <c r="F3165">
        <v>478</v>
      </c>
      <c r="G3165">
        <v>45</v>
      </c>
      <c r="H3165">
        <v>0</v>
      </c>
      <c r="I3165">
        <v>1</v>
      </c>
      <c r="J3165">
        <v>1434</v>
      </c>
      <c r="K3165">
        <v>1</v>
      </c>
      <c r="L3165">
        <v>1</v>
      </c>
      <c r="M3165">
        <v>478</v>
      </c>
      <c r="N3165" t="s">
        <v>18</v>
      </c>
      <c r="O3165">
        <v>0</v>
      </c>
      <c r="P3165">
        <v>2251</v>
      </c>
    </row>
    <row r="3166" spans="1:16" x14ac:dyDescent="0.25">
      <c r="A3166" t="s">
        <v>4800</v>
      </c>
      <c r="B3166">
        <v>648</v>
      </c>
      <c r="C3166" s="3" t="str">
        <f>HYPERLINK("http://www.uniprot.org/uniprot/G7K3B1","tr|G7K3B1|G7K3B1_MEDTR")</f>
        <v>tr|G7K3B1|G7K3B1_MEDTR</v>
      </c>
      <c r="D3166" t="s">
        <v>4801</v>
      </c>
      <c r="E3166">
        <v>87.5</v>
      </c>
      <c r="F3166">
        <v>216</v>
      </c>
      <c r="G3166">
        <v>27</v>
      </c>
      <c r="H3166">
        <v>1</v>
      </c>
      <c r="I3166">
        <v>1</v>
      </c>
      <c r="J3166">
        <v>645</v>
      </c>
      <c r="K3166">
        <v>1</v>
      </c>
      <c r="L3166">
        <v>1</v>
      </c>
      <c r="M3166">
        <v>216</v>
      </c>
      <c r="N3166" t="s">
        <v>18</v>
      </c>
      <c r="O3166" s="1">
        <v>5.3239799999999996E-108</v>
      </c>
      <c r="P3166">
        <v>1015</v>
      </c>
    </row>
    <row r="3167" spans="1:16" x14ac:dyDescent="0.25">
      <c r="A3167" t="s">
        <v>4802</v>
      </c>
      <c r="B3167">
        <v>684</v>
      </c>
      <c r="C3167" s="3" t="str">
        <f>HYPERLINK("http://www.uniprot.org/uniprot/G7JWR5","tr|G7JWR5|G7JWR5_MEDTR")</f>
        <v>tr|G7JWR5|G7JWR5_MEDTR</v>
      </c>
      <c r="D3167" t="s">
        <v>4803</v>
      </c>
      <c r="E3167">
        <v>59.05</v>
      </c>
      <c r="F3167">
        <v>232</v>
      </c>
      <c r="G3167">
        <v>95</v>
      </c>
      <c r="H3167">
        <v>14</v>
      </c>
      <c r="I3167">
        <v>16</v>
      </c>
      <c r="J3167">
        <v>669</v>
      </c>
      <c r="K3167">
        <v>1</v>
      </c>
      <c r="L3167">
        <v>483</v>
      </c>
      <c r="M3167">
        <v>714</v>
      </c>
      <c r="N3167" t="s">
        <v>18</v>
      </c>
      <c r="O3167" s="1">
        <v>6.4537800000000002E-65</v>
      </c>
      <c r="P3167">
        <v>644</v>
      </c>
    </row>
    <row r="3168" spans="1:16" x14ac:dyDescent="0.25">
      <c r="A3168" t="s">
        <v>4804</v>
      </c>
      <c r="B3168">
        <v>315</v>
      </c>
      <c r="C3168" s="3" t="str">
        <f>HYPERLINK("http://www.uniprot.org/uniprot/K7MUG8","tr|K7MUG8|K7MUG8_SOYBN")</f>
        <v>tr|K7MUG8|K7MUG8_SOYBN</v>
      </c>
      <c r="D3168" t="s">
        <v>28</v>
      </c>
      <c r="E3168">
        <v>90.38</v>
      </c>
      <c r="F3168">
        <v>104</v>
      </c>
      <c r="G3168">
        <v>10</v>
      </c>
      <c r="H3168">
        <v>0</v>
      </c>
      <c r="I3168">
        <v>1</v>
      </c>
      <c r="J3168">
        <v>312</v>
      </c>
      <c r="K3168">
        <v>1</v>
      </c>
      <c r="L3168">
        <v>1</v>
      </c>
      <c r="M3168">
        <v>104</v>
      </c>
      <c r="N3168" t="s">
        <v>18</v>
      </c>
      <c r="O3168" s="1">
        <v>3.2436300000000001E-49</v>
      </c>
      <c r="P3168">
        <v>506</v>
      </c>
    </row>
    <row r="3169" spans="1:16" x14ac:dyDescent="0.25">
      <c r="A3169" t="s">
        <v>4805</v>
      </c>
      <c r="B3169">
        <v>1512</v>
      </c>
      <c r="C3169" s="3" t="str">
        <f>HYPERLINK("http://www.uniprot.org/uniprot/G7IEH8","tr|G7IEH8|G7IEH8_MEDTR")</f>
        <v>tr|G7IEH8|G7IEH8_MEDTR</v>
      </c>
      <c r="D3169" t="s">
        <v>4806</v>
      </c>
      <c r="E3169">
        <v>79.2</v>
      </c>
      <c r="F3169">
        <v>505</v>
      </c>
      <c r="G3169">
        <v>105</v>
      </c>
      <c r="H3169">
        <v>2</v>
      </c>
      <c r="I3169">
        <v>1</v>
      </c>
      <c r="J3169">
        <v>1509</v>
      </c>
      <c r="K3169">
        <v>1</v>
      </c>
      <c r="L3169">
        <v>1</v>
      </c>
      <c r="M3169">
        <v>476</v>
      </c>
      <c r="N3169" t="s">
        <v>18</v>
      </c>
      <c r="O3169">
        <v>0</v>
      </c>
      <c r="P3169">
        <v>2035</v>
      </c>
    </row>
    <row r="3170" spans="1:16" x14ac:dyDescent="0.25">
      <c r="A3170" t="s">
        <v>4807</v>
      </c>
      <c r="B3170">
        <v>1557</v>
      </c>
      <c r="C3170" s="3" t="str">
        <f>HYPERLINK("http://www.uniprot.org/uniprot/G7IAU4","tr|G7IAU4|G7IAU4_MEDTR")</f>
        <v>tr|G7IAU4|G7IAU4_MEDTR</v>
      </c>
      <c r="D3170" t="s">
        <v>4808</v>
      </c>
      <c r="E3170">
        <v>89.71</v>
      </c>
      <c r="F3170">
        <v>486</v>
      </c>
      <c r="G3170">
        <v>50</v>
      </c>
      <c r="H3170">
        <v>1</v>
      </c>
      <c r="I3170">
        <v>100</v>
      </c>
      <c r="J3170">
        <v>1554</v>
      </c>
      <c r="K3170">
        <v>1</v>
      </c>
      <c r="L3170">
        <v>32</v>
      </c>
      <c r="M3170">
        <v>517</v>
      </c>
      <c r="N3170" t="s">
        <v>18</v>
      </c>
      <c r="O3170">
        <v>0</v>
      </c>
      <c r="P3170">
        <v>2380</v>
      </c>
    </row>
    <row r="3171" spans="1:16" x14ac:dyDescent="0.25">
      <c r="A3171" t="s">
        <v>4809</v>
      </c>
      <c r="B3171">
        <v>1656</v>
      </c>
      <c r="C3171" s="3" t="str">
        <f>HYPERLINK("http://www.uniprot.org/uniprot/K7LK78","tr|K7LK78|K7LK78_SOYBN")</f>
        <v>tr|K7LK78|K7LK78_SOYBN</v>
      </c>
      <c r="D3171" t="s">
        <v>28</v>
      </c>
      <c r="E3171">
        <v>46.27</v>
      </c>
      <c r="F3171">
        <v>685</v>
      </c>
      <c r="G3171">
        <v>368</v>
      </c>
      <c r="H3171">
        <v>136</v>
      </c>
      <c r="I3171">
        <v>1</v>
      </c>
      <c r="J3171">
        <v>1647</v>
      </c>
      <c r="K3171">
        <v>1</v>
      </c>
      <c r="L3171">
        <v>89</v>
      </c>
      <c r="M3171">
        <v>767</v>
      </c>
      <c r="N3171" t="s">
        <v>18</v>
      </c>
      <c r="O3171" s="1">
        <v>1.43629E-129</v>
      </c>
      <c r="P3171">
        <v>1207</v>
      </c>
    </row>
    <row r="3172" spans="1:16" x14ac:dyDescent="0.25">
      <c r="A3172" t="s">
        <v>4810</v>
      </c>
      <c r="B3172">
        <v>1011</v>
      </c>
      <c r="C3172" s="3" t="str">
        <f>HYPERLINK("http://www.uniprot.org/uniprot/I1L2V8","tr|I1L2V8|I1L2V8_SOYBN")</f>
        <v>tr|I1L2V8|I1L2V8_SOYBN</v>
      </c>
      <c r="D3172" t="s">
        <v>28</v>
      </c>
      <c r="E3172">
        <v>30.48</v>
      </c>
      <c r="F3172">
        <v>374</v>
      </c>
      <c r="G3172">
        <v>260</v>
      </c>
      <c r="H3172">
        <v>78</v>
      </c>
      <c r="I3172">
        <v>58</v>
      </c>
      <c r="J3172">
        <v>945</v>
      </c>
      <c r="K3172">
        <v>1</v>
      </c>
      <c r="L3172">
        <v>27</v>
      </c>
      <c r="M3172">
        <v>391</v>
      </c>
      <c r="N3172" t="s">
        <v>18</v>
      </c>
      <c r="O3172" s="1">
        <v>1.4631000000000001E-26</v>
      </c>
      <c r="P3172">
        <v>316</v>
      </c>
    </row>
    <row r="3173" spans="1:16" x14ac:dyDescent="0.25">
      <c r="A3173" t="s">
        <v>4811</v>
      </c>
      <c r="B3173">
        <v>672</v>
      </c>
      <c r="C3173" s="3" t="str">
        <f>HYPERLINK("http://www.uniprot.org/uniprot/I3SSQ9","tr|I3SSQ9|I3SSQ9_LOTJA")</f>
        <v>tr|I3SSQ9|I3SSQ9_LOTJA</v>
      </c>
      <c r="D3173" t="s">
        <v>93</v>
      </c>
      <c r="E3173">
        <v>86.13</v>
      </c>
      <c r="F3173">
        <v>202</v>
      </c>
      <c r="G3173">
        <v>28</v>
      </c>
      <c r="H3173">
        <v>2</v>
      </c>
      <c r="I3173">
        <v>64</v>
      </c>
      <c r="J3173">
        <v>663</v>
      </c>
      <c r="K3173">
        <v>1</v>
      </c>
      <c r="L3173">
        <v>124</v>
      </c>
      <c r="M3173">
        <v>325</v>
      </c>
      <c r="N3173" t="s">
        <v>18</v>
      </c>
      <c r="O3173" s="1">
        <v>4.0940199999999997E-93</v>
      </c>
      <c r="P3173">
        <v>887</v>
      </c>
    </row>
    <row r="3174" spans="1:16" x14ac:dyDescent="0.25">
      <c r="A3174" t="s">
        <v>4812</v>
      </c>
      <c r="B3174">
        <v>723</v>
      </c>
      <c r="C3174" s="3" t="str">
        <f>HYPERLINK("http://www.uniprot.org/uniprot/A5AQS6","tr|A5AQS6|A5AQS6_VITVI")</f>
        <v>tr|A5AQS6|A5AQS6_VITVI</v>
      </c>
      <c r="D3174" t="s">
        <v>4813</v>
      </c>
      <c r="E3174">
        <v>59.52</v>
      </c>
      <c r="F3174">
        <v>126</v>
      </c>
      <c r="G3174">
        <v>51</v>
      </c>
      <c r="H3174">
        <v>0</v>
      </c>
      <c r="I3174">
        <v>1</v>
      </c>
      <c r="J3174">
        <v>378</v>
      </c>
      <c r="K3174">
        <v>1</v>
      </c>
      <c r="L3174">
        <v>436</v>
      </c>
      <c r="M3174">
        <v>555</v>
      </c>
      <c r="N3174" t="s">
        <v>18</v>
      </c>
      <c r="O3174" s="1">
        <v>9.9252100000000006E-38</v>
      </c>
      <c r="P3174">
        <v>410</v>
      </c>
    </row>
    <row r="3175" spans="1:16" x14ac:dyDescent="0.25">
      <c r="A3175" t="s">
        <v>4814</v>
      </c>
      <c r="B3175">
        <v>366</v>
      </c>
      <c r="C3175" s="3" t="str">
        <f>HYPERLINK("http://www.uniprot.org/uniprot/R4IUH3","tr|R4IUH3|R4IUH3_VICFA")</f>
        <v>tr|R4IUH3|R4IUH3_VICFA</v>
      </c>
      <c r="D3175" t="s">
        <v>339</v>
      </c>
      <c r="E3175">
        <v>98.34</v>
      </c>
      <c r="F3175">
        <v>121</v>
      </c>
      <c r="G3175">
        <v>2</v>
      </c>
      <c r="H3175">
        <v>0</v>
      </c>
      <c r="I3175">
        <v>1</v>
      </c>
      <c r="J3175">
        <v>363</v>
      </c>
      <c r="K3175">
        <v>1</v>
      </c>
      <c r="L3175">
        <v>117</v>
      </c>
      <c r="M3175">
        <v>237</v>
      </c>
      <c r="N3175" t="s">
        <v>18</v>
      </c>
      <c r="O3175" s="1">
        <v>1.14549E-62</v>
      </c>
      <c r="P3175">
        <v>622</v>
      </c>
    </row>
    <row r="3176" spans="1:16" x14ac:dyDescent="0.25">
      <c r="A3176" t="s">
        <v>4815</v>
      </c>
      <c r="B3176">
        <v>1185</v>
      </c>
      <c r="C3176" s="3" t="str">
        <f>HYPERLINK("http://www.uniprot.org/uniprot/I1K6E5","tr|I1K6E5|I1K6E5_SOYBN")</f>
        <v>tr|I1K6E5|I1K6E5_SOYBN</v>
      </c>
      <c r="D3176" t="s">
        <v>28</v>
      </c>
      <c r="E3176">
        <v>68.78</v>
      </c>
      <c r="F3176">
        <v>394</v>
      </c>
      <c r="G3176">
        <v>123</v>
      </c>
      <c r="H3176">
        <v>0</v>
      </c>
      <c r="I3176">
        <v>1</v>
      </c>
      <c r="J3176">
        <v>1182</v>
      </c>
      <c r="K3176">
        <v>1</v>
      </c>
      <c r="L3176">
        <v>1</v>
      </c>
      <c r="M3176">
        <v>388</v>
      </c>
      <c r="N3176" t="s">
        <v>18</v>
      </c>
      <c r="O3176" s="1">
        <v>4.0237200000000004E-146</v>
      </c>
      <c r="P3176">
        <v>1348</v>
      </c>
    </row>
    <row r="3177" spans="1:16" x14ac:dyDescent="0.25">
      <c r="A3177" t="s">
        <v>4816</v>
      </c>
      <c r="B3177">
        <v>1011</v>
      </c>
      <c r="C3177" s="3" t="str">
        <f>HYPERLINK("http://www.uniprot.org/uniprot/I1LPR0","tr|I1LPR0|I1LPR0_SOYBN")</f>
        <v>tr|I1LPR0|I1LPR0_SOYBN</v>
      </c>
      <c r="D3177" t="s">
        <v>28</v>
      </c>
      <c r="E3177">
        <v>69.64</v>
      </c>
      <c r="F3177">
        <v>336</v>
      </c>
      <c r="G3177">
        <v>102</v>
      </c>
      <c r="H3177">
        <v>10</v>
      </c>
      <c r="I3177">
        <v>1</v>
      </c>
      <c r="J3177">
        <v>978</v>
      </c>
      <c r="K3177">
        <v>1</v>
      </c>
      <c r="L3177">
        <v>1</v>
      </c>
      <c r="M3177">
        <v>336</v>
      </c>
      <c r="N3177" t="s">
        <v>18</v>
      </c>
      <c r="O3177" s="1">
        <v>5.5825800000000003E-127</v>
      </c>
      <c r="P3177">
        <v>1182</v>
      </c>
    </row>
    <row r="3178" spans="1:16" x14ac:dyDescent="0.25">
      <c r="A3178" t="s">
        <v>4817</v>
      </c>
      <c r="B3178">
        <v>624</v>
      </c>
      <c r="C3178" s="3" t="str">
        <f>HYPERLINK("http://www.uniprot.org/uniprot/I3SLP9","tr|I3SLP9|I3SLP9_MEDTR")</f>
        <v>tr|I3SLP9|I3SLP9_MEDTR</v>
      </c>
      <c r="D3178" t="s">
        <v>22</v>
      </c>
      <c r="E3178">
        <v>72.11</v>
      </c>
      <c r="F3178">
        <v>208</v>
      </c>
      <c r="G3178">
        <v>58</v>
      </c>
      <c r="H3178">
        <v>1</v>
      </c>
      <c r="I3178">
        <v>1</v>
      </c>
      <c r="J3178">
        <v>621</v>
      </c>
      <c r="K3178">
        <v>1</v>
      </c>
      <c r="L3178">
        <v>21</v>
      </c>
      <c r="M3178">
        <v>222</v>
      </c>
      <c r="N3178" t="s">
        <v>18</v>
      </c>
      <c r="O3178" s="1">
        <v>2.0612100000000002E-74</v>
      </c>
      <c r="P3178">
        <v>725</v>
      </c>
    </row>
    <row r="3179" spans="1:16" x14ac:dyDescent="0.25">
      <c r="A3179" t="s">
        <v>4818</v>
      </c>
      <c r="B3179">
        <v>1680</v>
      </c>
      <c r="C3179" s="3" t="str">
        <f>HYPERLINK("http://www.uniprot.org/uniprot/K7L3U2","tr|K7L3U2|K7L3U2_SOYBN")</f>
        <v>tr|K7L3U2|K7L3U2_SOYBN</v>
      </c>
      <c r="D3179" t="s">
        <v>28</v>
      </c>
      <c r="E3179">
        <v>85.68</v>
      </c>
      <c r="F3179">
        <v>552</v>
      </c>
      <c r="G3179">
        <v>79</v>
      </c>
      <c r="H3179">
        <v>7</v>
      </c>
      <c r="I3179">
        <v>4</v>
      </c>
      <c r="J3179">
        <v>1638</v>
      </c>
      <c r="K3179">
        <v>1</v>
      </c>
      <c r="L3179">
        <v>8</v>
      </c>
      <c r="M3179">
        <v>558</v>
      </c>
      <c r="N3179" t="s">
        <v>18</v>
      </c>
      <c r="O3179">
        <v>0</v>
      </c>
      <c r="P3179">
        <v>2460</v>
      </c>
    </row>
    <row r="3180" spans="1:16" x14ac:dyDescent="0.25">
      <c r="A3180" t="s">
        <v>4819</v>
      </c>
      <c r="B3180">
        <v>2151</v>
      </c>
      <c r="C3180" s="3" t="str">
        <f>HYPERLINK("http://www.uniprot.org/uniprot/G7KT31","tr|G7KT31|G7KT31_MEDTR")</f>
        <v>tr|G7KT31|G7KT31_MEDTR</v>
      </c>
      <c r="D3180" t="s">
        <v>4742</v>
      </c>
      <c r="E3180">
        <v>77.400000000000006</v>
      </c>
      <c r="F3180">
        <v>717</v>
      </c>
      <c r="G3180">
        <v>162</v>
      </c>
      <c r="H3180">
        <v>1</v>
      </c>
      <c r="I3180">
        <v>1</v>
      </c>
      <c r="J3180">
        <v>2148</v>
      </c>
      <c r="K3180">
        <v>1</v>
      </c>
      <c r="L3180">
        <v>1</v>
      </c>
      <c r="M3180">
        <v>716</v>
      </c>
      <c r="N3180" t="s">
        <v>18</v>
      </c>
      <c r="O3180">
        <v>0</v>
      </c>
      <c r="P3180">
        <v>2882</v>
      </c>
    </row>
    <row r="3181" spans="1:16" x14ac:dyDescent="0.25">
      <c r="A3181" t="s">
        <v>4820</v>
      </c>
      <c r="B3181">
        <v>1104</v>
      </c>
      <c r="C3181" s="3" t="str">
        <f>HYPERLINK("http://www.uniprot.org/uniprot/G7K5F5","tr|G7K5F5|G7K5F5_MEDTR")</f>
        <v>tr|G7K5F5|G7K5F5_MEDTR</v>
      </c>
      <c r="D3181" t="s">
        <v>4821</v>
      </c>
      <c r="E3181">
        <v>87.91</v>
      </c>
      <c r="F3181">
        <v>364</v>
      </c>
      <c r="G3181">
        <v>44</v>
      </c>
      <c r="H3181">
        <v>0</v>
      </c>
      <c r="I3181">
        <v>10</v>
      </c>
      <c r="J3181">
        <v>1101</v>
      </c>
      <c r="K3181">
        <v>1</v>
      </c>
      <c r="L3181">
        <v>8</v>
      </c>
      <c r="M3181">
        <v>371</v>
      </c>
      <c r="N3181" t="s">
        <v>18</v>
      </c>
      <c r="O3181">
        <v>0</v>
      </c>
      <c r="P3181">
        <v>1715</v>
      </c>
    </row>
    <row r="3182" spans="1:16" x14ac:dyDescent="0.25">
      <c r="A3182" t="s">
        <v>4822</v>
      </c>
      <c r="B3182">
        <v>771</v>
      </c>
      <c r="C3182" s="3" t="str">
        <f>HYPERLINK("http://www.uniprot.org/uniprot/G7IFB3","tr|G7IFB3|G7IFB3_MEDTR")</f>
        <v>tr|G7IFB3|G7IFB3_MEDTR</v>
      </c>
      <c r="D3182" t="s">
        <v>4823</v>
      </c>
      <c r="E3182">
        <v>86.47</v>
      </c>
      <c r="F3182">
        <v>244</v>
      </c>
      <c r="G3182">
        <v>33</v>
      </c>
      <c r="H3182">
        <v>1</v>
      </c>
      <c r="I3182">
        <v>1</v>
      </c>
      <c r="J3182">
        <v>729</v>
      </c>
      <c r="K3182">
        <v>1</v>
      </c>
      <c r="L3182">
        <v>81</v>
      </c>
      <c r="M3182">
        <v>324</v>
      </c>
      <c r="N3182" t="s">
        <v>18</v>
      </c>
      <c r="O3182" s="1">
        <v>3.9441600000000002E-115</v>
      </c>
      <c r="P3182">
        <v>1078</v>
      </c>
    </row>
    <row r="3183" spans="1:16" x14ac:dyDescent="0.25">
      <c r="A3183" t="s">
        <v>4824</v>
      </c>
      <c r="B3183">
        <v>810</v>
      </c>
      <c r="C3183" s="3" t="str">
        <f>HYPERLINK("http://www.uniprot.org/uniprot/B7FI19","tr|B7FI19|B7FI19_MEDTR")</f>
        <v>tr|B7FI19|B7FI19_MEDTR</v>
      </c>
      <c r="D3183" t="s">
        <v>22</v>
      </c>
      <c r="E3183">
        <v>82.32</v>
      </c>
      <c r="F3183">
        <v>249</v>
      </c>
      <c r="G3183">
        <v>44</v>
      </c>
      <c r="H3183">
        <v>0</v>
      </c>
      <c r="I3183">
        <v>61</v>
      </c>
      <c r="J3183">
        <v>807</v>
      </c>
      <c r="K3183">
        <v>1</v>
      </c>
      <c r="L3183">
        <v>17</v>
      </c>
      <c r="M3183">
        <v>265</v>
      </c>
      <c r="N3183" t="s">
        <v>18</v>
      </c>
      <c r="O3183" s="1">
        <v>4.7885E-114</v>
      </c>
      <c r="P3183">
        <v>1069</v>
      </c>
    </row>
    <row r="3184" spans="1:16" x14ac:dyDescent="0.25">
      <c r="A3184" t="s">
        <v>4825</v>
      </c>
      <c r="B3184">
        <v>2043</v>
      </c>
      <c r="C3184" s="3" t="str">
        <f>HYPERLINK("http://www.uniprot.org/uniprot/G7I2H0","tr|G7I2H0|G7I2H0_MEDTR")</f>
        <v>tr|G7I2H0|G7I2H0_MEDTR</v>
      </c>
      <c r="D3184" t="s">
        <v>144</v>
      </c>
      <c r="E3184">
        <v>33.72</v>
      </c>
      <c r="F3184">
        <v>338</v>
      </c>
      <c r="G3184">
        <v>224</v>
      </c>
      <c r="H3184">
        <v>2</v>
      </c>
      <c r="I3184">
        <v>964</v>
      </c>
      <c r="J3184">
        <v>1971</v>
      </c>
      <c r="K3184">
        <v>1</v>
      </c>
      <c r="L3184">
        <v>27</v>
      </c>
      <c r="M3184">
        <v>313</v>
      </c>
      <c r="N3184" t="s">
        <v>18</v>
      </c>
      <c r="O3184" s="1">
        <v>2.5907000000000001E-38</v>
      </c>
      <c r="P3184">
        <v>421</v>
      </c>
    </row>
    <row r="3185" spans="1:16" x14ac:dyDescent="0.25">
      <c r="A3185" t="s">
        <v>4826</v>
      </c>
      <c r="B3185">
        <v>2025</v>
      </c>
      <c r="C3185" s="3" t="str">
        <f>HYPERLINK("http://www.uniprot.org/uniprot/G7LFV0","tr|G7LFV0|G7LFV0_MEDTR")</f>
        <v>tr|G7LFV0|G7LFV0_MEDTR</v>
      </c>
      <c r="D3185" t="s">
        <v>4827</v>
      </c>
      <c r="E3185">
        <v>78.31</v>
      </c>
      <c r="F3185">
        <v>678</v>
      </c>
      <c r="G3185">
        <v>147</v>
      </c>
      <c r="H3185">
        <v>5</v>
      </c>
      <c r="I3185">
        <v>4</v>
      </c>
      <c r="J3185">
        <v>2022</v>
      </c>
      <c r="K3185">
        <v>1</v>
      </c>
      <c r="L3185">
        <v>160</v>
      </c>
      <c r="M3185">
        <v>826</v>
      </c>
      <c r="N3185" t="s">
        <v>18</v>
      </c>
      <c r="O3185">
        <v>0</v>
      </c>
      <c r="P3185">
        <v>2786</v>
      </c>
    </row>
    <row r="3186" spans="1:16" x14ac:dyDescent="0.25">
      <c r="A3186" t="s">
        <v>4828</v>
      </c>
      <c r="B3186">
        <v>648</v>
      </c>
      <c r="C3186" s="3" t="str">
        <f>HYPERLINK("http://www.uniprot.org/uniprot/I1MDV8","tr|I1MDV8|I1MDV8_SOYBN")</f>
        <v>tr|I1MDV8|I1MDV8_SOYBN</v>
      </c>
      <c r="D3186" t="s">
        <v>117</v>
      </c>
      <c r="E3186">
        <v>79.2</v>
      </c>
      <c r="F3186">
        <v>226</v>
      </c>
      <c r="G3186">
        <v>47</v>
      </c>
      <c r="H3186">
        <v>11</v>
      </c>
      <c r="I3186">
        <v>1</v>
      </c>
      <c r="J3186">
        <v>645</v>
      </c>
      <c r="K3186">
        <v>1</v>
      </c>
      <c r="L3186">
        <v>1</v>
      </c>
      <c r="M3186">
        <v>222</v>
      </c>
      <c r="N3186" t="s">
        <v>18</v>
      </c>
      <c r="O3186" s="1">
        <v>1.1152799999999999E-89</v>
      </c>
      <c r="P3186">
        <v>857</v>
      </c>
    </row>
    <row r="3187" spans="1:16" x14ac:dyDescent="0.25">
      <c r="A3187" t="s">
        <v>4829</v>
      </c>
      <c r="B3187">
        <v>753</v>
      </c>
      <c r="C3187" s="3" t="str">
        <f>HYPERLINK("http://www.uniprot.org/uniprot/Q2HVV7","tr|Q2HVV7|Q2HVV7_MEDTR")</f>
        <v>tr|Q2HVV7|Q2HVV7_MEDTR</v>
      </c>
      <c r="D3187" t="s">
        <v>4830</v>
      </c>
      <c r="E3187">
        <v>75.87</v>
      </c>
      <c r="F3187">
        <v>257</v>
      </c>
      <c r="G3187">
        <v>62</v>
      </c>
      <c r="H3187">
        <v>7</v>
      </c>
      <c r="I3187">
        <v>1</v>
      </c>
      <c r="J3187">
        <v>750</v>
      </c>
      <c r="K3187">
        <v>1</v>
      </c>
      <c r="L3187">
        <v>1</v>
      </c>
      <c r="M3187">
        <v>257</v>
      </c>
      <c r="N3187" t="s">
        <v>18</v>
      </c>
      <c r="O3187" s="1">
        <v>2.1277100000000001E-102</v>
      </c>
      <c r="P3187">
        <v>968</v>
      </c>
    </row>
    <row r="3188" spans="1:16" x14ac:dyDescent="0.25">
      <c r="A3188" t="s">
        <v>4831</v>
      </c>
      <c r="B3188">
        <v>3276</v>
      </c>
      <c r="C3188" s="3" t="str">
        <f>HYPERLINK("http://www.uniprot.org/uniprot/I1L0Z1","tr|I1L0Z1|I1L0Z1_SOYBN")</f>
        <v>tr|I1L0Z1|I1L0Z1_SOYBN</v>
      </c>
      <c r="D3188" t="s">
        <v>1187</v>
      </c>
      <c r="E3188">
        <v>74.45</v>
      </c>
      <c r="F3188">
        <v>1092</v>
      </c>
      <c r="G3188">
        <v>279</v>
      </c>
      <c r="H3188">
        <v>1</v>
      </c>
      <c r="I3188">
        <v>1</v>
      </c>
      <c r="J3188">
        <v>3273</v>
      </c>
      <c r="K3188">
        <v>1</v>
      </c>
      <c r="L3188">
        <v>203</v>
      </c>
      <c r="M3188">
        <v>1281</v>
      </c>
      <c r="N3188" t="s">
        <v>18</v>
      </c>
      <c r="O3188">
        <v>0</v>
      </c>
      <c r="P3188">
        <v>4024</v>
      </c>
    </row>
    <row r="3189" spans="1:16" x14ac:dyDescent="0.25">
      <c r="A3189" t="s">
        <v>4832</v>
      </c>
      <c r="B3189">
        <v>1146</v>
      </c>
      <c r="C3189" s="3" t="str">
        <f>HYPERLINK("http://www.uniprot.org/uniprot/G7K4T4","tr|G7K4T4|G7K4T4_MEDTR")</f>
        <v>tr|G7K4T4|G7K4T4_MEDTR</v>
      </c>
      <c r="D3189" t="s">
        <v>4833</v>
      </c>
      <c r="E3189">
        <v>91.07</v>
      </c>
      <c r="F3189">
        <v>381</v>
      </c>
      <c r="G3189">
        <v>34</v>
      </c>
      <c r="H3189">
        <v>0</v>
      </c>
      <c r="I3189">
        <v>1</v>
      </c>
      <c r="J3189">
        <v>1143</v>
      </c>
      <c r="K3189">
        <v>1</v>
      </c>
      <c r="L3189">
        <v>1</v>
      </c>
      <c r="M3189">
        <v>357</v>
      </c>
      <c r="N3189" t="s">
        <v>18</v>
      </c>
      <c r="O3189">
        <v>0</v>
      </c>
      <c r="P3189">
        <v>1738</v>
      </c>
    </row>
    <row r="3190" spans="1:16" x14ac:dyDescent="0.25">
      <c r="A3190" t="s">
        <v>4834</v>
      </c>
      <c r="B3190">
        <v>660</v>
      </c>
      <c r="C3190" s="3" t="str">
        <f>HYPERLINK("http://www.uniprot.org/uniprot/G7K3B1","tr|G7K3B1|G7K3B1_MEDTR")</f>
        <v>tr|G7K3B1|G7K3B1_MEDTR</v>
      </c>
      <c r="D3190" t="s">
        <v>4801</v>
      </c>
      <c r="E3190">
        <v>81.010000000000005</v>
      </c>
      <c r="F3190">
        <v>216</v>
      </c>
      <c r="G3190">
        <v>41</v>
      </c>
      <c r="H3190">
        <v>1</v>
      </c>
      <c r="I3190">
        <v>1</v>
      </c>
      <c r="J3190">
        <v>645</v>
      </c>
      <c r="K3190">
        <v>1</v>
      </c>
      <c r="L3190">
        <v>1</v>
      </c>
      <c r="M3190">
        <v>216</v>
      </c>
      <c r="N3190" t="s">
        <v>18</v>
      </c>
      <c r="O3190" s="1">
        <v>3.8900399999999999E-101</v>
      </c>
      <c r="P3190">
        <v>956</v>
      </c>
    </row>
    <row r="3191" spans="1:16" x14ac:dyDescent="0.25">
      <c r="A3191" t="s">
        <v>4835</v>
      </c>
      <c r="B3191">
        <v>1002</v>
      </c>
      <c r="C3191" s="3" t="str">
        <f>HYPERLINK("http://www.uniprot.org/uniprot/I1JGF8","tr|I1JGF8|I1JGF8_SOYBN")</f>
        <v>tr|I1JGF8|I1JGF8_SOYBN</v>
      </c>
      <c r="D3191" t="s">
        <v>28</v>
      </c>
      <c r="E3191">
        <v>31.28</v>
      </c>
      <c r="F3191">
        <v>195</v>
      </c>
      <c r="G3191">
        <v>134</v>
      </c>
      <c r="H3191">
        <v>16</v>
      </c>
      <c r="I3191">
        <v>403</v>
      </c>
      <c r="J3191">
        <v>939</v>
      </c>
      <c r="K3191">
        <v>1</v>
      </c>
      <c r="L3191">
        <v>364</v>
      </c>
      <c r="M3191">
        <v>550</v>
      </c>
      <c r="N3191" t="s">
        <v>18</v>
      </c>
      <c r="O3191" s="1">
        <v>8.4820199999999997E-11</v>
      </c>
      <c r="P3191">
        <v>180</v>
      </c>
    </row>
    <row r="3192" spans="1:16" x14ac:dyDescent="0.25">
      <c r="A3192" t="s">
        <v>4836</v>
      </c>
      <c r="B3192">
        <v>255</v>
      </c>
      <c r="C3192" s="3" t="str">
        <f>HYPERLINK("http://www.uniprot.org/uniprot/G7IEH7","tr|G7IEH7|G7IEH7_MEDTR")</f>
        <v>tr|G7IEH7|G7IEH7_MEDTR</v>
      </c>
      <c r="D3192" t="s">
        <v>4837</v>
      </c>
      <c r="E3192">
        <v>69.44</v>
      </c>
      <c r="F3192">
        <v>72</v>
      </c>
      <c r="G3192">
        <v>22</v>
      </c>
      <c r="H3192">
        <v>3</v>
      </c>
      <c r="I3192">
        <v>1</v>
      </c>
      <c r="J3192">
        <v>207</v>
      </c>
      <c r="K3192">
        <v>1</v>
      </c>
      <c r="L3192">
        <v>1</v>
      </c>
      <c r="M3192">
        <v>71</v>
      </c>
      <c r="N3192" t="s">
        <v>18</v>
      </c>
      <c r="O3192" s="1">
        <v>2.36096E-15</v>
      </c>
      <c r="P3192">
        <v>214</v>
      </c>
    </row>
    <row r="3193" spans="1:16" x14ac:dyDescent="0.25">
      <c r="A3193" t="s">
        <v>4838</v>
      </c>
      <c r="B3193">
        <v>768</v>
      </c>
      <c r="C3193" s="3" t="str">
        <f>HYPERLINK("http://www.uniprot.org/uniprot/G7IAT6","tr|G7IAT6|G7IAT6_MEDTR")</f>
        <v>tr|G7IAT6|G7IAT6_MEDTR</v>
      </c>
      <c r="D3193" t="s">
        <v>4839</v>
      </c>
      <c r="E3193">
        <v>85.5</v>
      </c>
      <c r="F3193">
        <v>269</v>
      </c>
      <c r="G3193">
        <v>39</v>
      </c>
      <c r="H3193">
        <v>14</v>
      </c>
      <c r="I3193">
        <v>1</v>
      </c>
      <c r="J3193">
        <v>765</v>
      </c>
      <c r="K3193">
        <v>1</v>
      </c>
      <c r="L3193">
        <v>1</v>
      </c>
      <c r="M3193">
        <v>266</v>
      </c>
      <c r="N3193" t="s">
        <v>18</v>
      </c>
      <c r="O3193" s="1">
        <v>6.8696200000000002E-128</v>
      </c>
      <c r="P3193">
        <v>1188</v>
      </c>
    </row>
    <row r="3194" spans="1:16" x14ac:dyDescent="0.25">
      <c r="A3194" t="s">
        <v>4840</v>
      </c>
      <c r="B3194">
        <v>1191</v>
      </c>
      <c r="C3194" s="3" t="str">
        <f>HYPERLINK("http://www.uniprot.org/uniprot/I3S5J1","tr|I3S5J1|I3S5J1_MEDTR")</f>
        <v>tr|I3S5J1|I3S5J1_MEDTR</v>
      </c>
      <c r="D3194" t="s">
        <v>22</v>
      </c>
      <c r="E3194">
        <v>67.33</v>
      </c>
      <c r="F3194">
        <v>398</v>
      </c>
      <c r="G3194">
        <v>130</v>
      </c>
      <c r="H3194">
        <v>6</v>
      </c>
      <c r="I3194">
        <v>1</v>
      </c>
      <c r="J3194">
        <v>1176</v>
      </c>
      <c r="K3194">
        <v>1</v>
      </c>
      <c r="L3194">
        <v>1</v>
      </c>
      <c r="M3194">
        <v>383</v>
      </c>
      <c r="N3194" t="s">
        <v>18</v>
      </c>
      <c r="O3194" s="1">
        <v>3.8053999999999998E-136</v>
      </c>
      <c r="P3194">
        <v>1262</v>
      </c>
    </row>
    <row r="3195" spans="1:16" x14ac:dyDescent="0.25">
      <c r="A3195" t="s">
        <v>4841</v>
      </c>
      <c r="B3195">
        <v>558</v>
      </c>
      <c r="C3195" s="3" t="str">
        <f>HYPERLINK("http://www.uniprot.org/uniprot/G7I2D2","tr|G7I2D2|G7I2D2_MEDTR")</f>
        <v>tr|G7I2D2|G7I2D2_MEDTR</v>
      </c>
      <c r="D3195" t="s">
        <v>4842</v>
      </c>
      <c r="E3195">
        <v>90.52</v>
      </c>
      <c r="F3195">
        <v>190</v>
      </c>
      <c r="G3195">
        <v>18</v>
      </c>
      <c r="H3195">
        <v>5</v>
      </c>
      <c r="I3195">
        <v>1</v>
      </c>
      <c r="J3195">
        <v>555</v>
      </c>
      <c r="K3195">
        <v>1</v>
      </c>
      <c r="L3195">
        <v>257</v>
      </c>
      <c r="M3195">
        <v>446</v>
      </c>
      <c r="N3195" t="s">
        <v>18</v>
      </c>
      <c r="O3195" s="1">
        <v>3.38849E-95</v>
      </c>
      <c r="P3195">
        <v>903</v>
      </c>
    </row>
    <row r="3196" spans="1:16" x14ac:dyDescent="0.25">
      <c r="A3196" t="s">
        <v>4843</v>
      </c>
      <c r="B3196">
        <v>1782</v>
      </c>
      <c r="C3196" s="3" t="str">
        <f>HYPERLINK("http://www.uniprot.org/uniprot/I1JYX2","tr|I1JYX2|I1JYX2_SOYBN")</f>
        <v>tr|I1JYX2|I1JYX2_SOYBN</v>
      </c>
      <c r="D3196" t="s">
        <v>28</v>
      </c>
      <c r="E3196">
        <v>93.43</v>
      </c>
      <c r="F3196">
        <v>548</v>
      </c>
      <c r="G3196">
        <v>36</v>
      </c>
      <c r="H3196">
        <v>0</v>
      </c>
      <c r="I3196">
        <v>1</v>
      </c>
      <c r="J3196">
        <v>1644</v>
      </c>
      <c r="K3196">
        <v>1</v>
      </c>
      <c r="L3196">
        <v>1</v>
      </c>
      <c r="M3196">
        <v>548</v>
      </c>
      <c r="N3196" t="s">
        <v>18</v>
      </c>
      <c r="O3196">
        <v>0</v>
      </c>
      <c r="P3196">
        <v>2606</v>
      </c>
    </row>
    <row r="3197" spans="1:16" x14ac:dyDescent="0.25">
      <c r="A3197" t="s">
        <v>4844</v>
      </c>
      <c r="B3197">
        <v>1041</v>
      </c>
      <c r="C3197" s="3" t="str">
        <f>HYPERLINK("http://www.uniprot.org/uniprot/G7KIY4","tr|G7KIY4|G7KIY4_MEDTR")</f>
        <v>tr|G7KIY4|G7KIY4_MEDTR</v>
      </c>
      <c r="D3197" t="s">
        <v>380</v>
      </c>
      <c r="E3197">
        <v>65.510000000000005</v>
      </c>
      <c r="F3197">
        <v>232</v>
      </c>
      <c r="G3197">
        <v>80</v>
      </c>
      <c r="H3197">
        <v>50</v>
      </c>
      <c r="I3197">
        <v>469</v>
      </c>
      <c r="J3197">
        <v>1014</v>
      </c>
      <c r="K3197">
        <v>1</v>
      </c>
      <c r="L3197">
        <v>6</v>
      </c>
      <c r="M3197">
        <v>237</v>
      </c>
      <c r="N3197" t="s">
        <v>18</v>
      </c>
      <c r="O3197" s="1">
        <v>4.42819E-66</v>
      </c>
      <c r="P3197">
        <v>657</v>
      </c>
    </row>
    <row r="3198" spans="1:16" x14ac:dyDescent="0.25">
      <c r="A3198" t="s">
        <v>4845</v>
      </c>
      <c r="B3198">
        <v>1581</v>
      </c>
      <c r="C3198" s="3" t="str">
        <f>HYPERLINK("http://www.uniprot.org/uniprot/I1KPF0","tr|I1KPF0|I1KPF0_SOYBN")</f>
        <v>tr|I1KPF0|I1KPF0_SOYBN</v>
      </c>
      <c r="D3198" t="s">
        <v>28</v>
      </c>
      <c r="E3198">
        <v>79.5</v>
      </c>
      <c r="F3198">
        <v>527</v>
      </c>
      <c r="G3198">
        <v>108</v>
      </c>
      <c r="H3198">
        <v>4</v>
      </c>
      <c r="I3198">
        <v>1</v>
      </c>
      <c r="J3198">
        <v>1569</v>
      </c>
      <c r="K3198">
        <v>1</v>
      </c>
      <c r="L3198">
        <v>1</v>
      </c>
      <c r="M3198">
        <v>483</v>
      </c>
      <c r="N3198" t="s">
        <v>18</v>
      </c>
      <c r="O3198">
        <v>0</v>
      </c>
      <c r="P3198">
        <v>2087</v>
      </c>
    </row>
    <row r="3199" spans="1:16" x14ac:dyDescent="0.25">
      <c r="A3199" t="s">
        <v>4846</v>
      </c>
      <c r="B3199">
        <v>1131</v>
      </c>
      <c r="C3199" s="3" t="str">
        <f>HYPERLINK("http://www.uniprot.org/uniprot/I1N9H7","tr|I1N9H7|I1N9H7_SOYBN")</f>
        <v>tr|I1N9H7|I1N9H7_SOYBN</v>
      </c>
      <c r="D3199" t="s">
        <v>28</v>
      </c>
      <c r="E3199">
        <v>76.73</v>
      </c>
      <c r="F3199">
        <v>374</v>
      </c>
      <c r="G3199">
        <v>87</v>
      </c>
      <c r="H3199">
        <v>9</v>
      </c>
      <c r="I3199">
        <v>34</v>
      </c>
      <c r="J3199">
        <v>1128</v>
      </c>
      <c r="K3199">
        <v>1</v>
      </c>
      <c r="L3199">
        <v>5</v>
      </c>
      <c r="M3199">
        <v>366</v>
      </c>
      <c r="N3199" t="s">
        <v>18</v>
      </c>
      <c r="O3199" s="1">
        <v>4.7454600000000003E-157</v>
      </c>
      <c r="P3199">
        <v>1442</v>
      </c>
    </row>
    <row r="3200" spans="1:16" x14ac:dyDescent="0.25">
      <c r="A3200" t="s">
        <v>4847</v>
      </c>
      <c r="B3200">
        <v>1371</v>
      </c>
      <c r="C3200" s="3" t="str">
        <f>HYPERLINK("http://www.uniprot.org/uniprot/G7JF10","tr|G7JF10|G7JF10_MEDTR")</f>
        <v>tr|G7JF10|G7JF10_MEDTR</v>
      </c>
      <c r="D3200" t="s">
        <v>4848</v>
      </c>
      <c r="E3200">
        <v>85.58</v>
      </c>
      <c r="F3200">
        <v>444</v>
      </c>
      <c r="G3200">
        <v>64</v>
      </c>
      <c r="H3200">
        <v>16</v>
      </c>
      <c r="I3200">
        <v>1</v>
      </c>
      <c r="J3200">
        <v>1284</v>
      </c>
      <c r="K3200">
        <v>1</v>
      </c>
      <c r="L3200">
        <v>1</v>
      </c>
      <c r="M3200">
        <v>439</v>
      </c>
      <c r="N3200" t="s">
        <v>18</v>
      </c>
      <c r="O3200">
        <v>0</v>
      </c>
      <c r="P3200">
        <v>1996</v>
      </c>
    </row>
    <row r="3201" spans="1:16" x14ac:dyDescent="0.25">
      <c r="A3201" t="s">
        <v>4849</v>
      </c>
      <c r="B3201">
        <v>834</v>
      </c>
      <c r="C3201" s="3" t="str">
        <f>HYPERLINK("http://www.uniprot.org/uniprot/I1KGU2","tr|I1KGU2|I1KGU2_SOYBN")</f>
        <v>tr|I1KGU2|I1KGU2_SOYBN</v>
      </c>
      <c r="D3201" t="s">
        <v>28</v>
      </c>
      <c r="E3201">
        <v>93.14</v>
      </c>
      <c r="F3201">
        <v>277</v>
      </c>
      <c r="G3201">
        <v>19</v>
      </c>
      <c r="H3201">
        <v>0</v>
      </c>
      <c r="I3201">
        <v>1</v>
      </c>
      <c r="J3201">
        <v>831</v>
      </c>
      <c r="K3201">
        <v>1</v>
      </c>
      <c r="L3201">
        <v>1</v>
      </c>
      <c r="M3201">
        <v>277</v>
      </c>
      <c r="N3201" t="s">
        <v>18</v>
      </c>
      <c r="O3201" s="1">
        <v>8.88136E-151</v>
      </c>
      <c r="P3201">
        <v>1386</v>
      </c>
    </row>
    <row r="3202" spans="1:16" x14ac:dyDescent="0.25">
      <c r="A3202" t="s">
        <v>4850</v>
      </c>
      <c r="B3202">
        <v>2463</v>
      </c>
      <c r="C3202" s="3" t="str">
        <f>HYPERLINK("http://www.uniprot.org/uniprot/I1MRA4","tr|I1MRA4|I1MRA4_SOYBN")</f>
        <v>tr|I1MRA4|I1MRA4_SOYBN</v>
      </c>
      <c r="D3202" t="s">
        <v>28</v>
      </c>
      <c r="E3202">
        <v>77.209999999999994</v>
      </c>
      <c r="F3202">
        <v>812</v>
      </c>
      <c r="G3202">
        <v>185</v>
      </c>
      <c r="H3202">
        <v>5</v>
      </c>
      <c r="I3202">
        <v>19</v>
      </c>
      <c r="J3202">
        <v>2439</v>
      </c>
      <c r="K3202">
        <v>1</v>
      </c>
      <c r="L3202">
        <v>1</v>
      </c>
      <c r="M3202">
        <v>786</v>
      </c>
      <c r="N3202" t="s">
        <v>18</v>
      </c>
      <c r="O3202">
        <v>0</v>
      </c>
      <c r="P3202">
        <v>3042</v>
      </c>
    </row>
    <row r="3203" spans="1:16" x14ac:dyDescent="0.25">
      <c r="A3203" t="s">
        <v>4851</v>
      </c>
      <c r="B3203">
        <v>3186</v>
      </c>
      <c r="C3203" s="3" t="str">
        <f>HYPERLINK("http://www.uniprot.org/uniprot/G7KT32","tr|G7KT32|G7KT32_MEDTR")</f>
        <v>tr|G7KT32|G7KT32_MEDTR</v>
      </c>
      <c r="D3203" t="s">
        <v>4852</v>
      </c>
      <c r="E3203">
        <v>80.150000000000006</v>
      </c>
      <c r="F3203">
        <v>1058</v>
      </c>
      <c r="G3203">
        <v>210</v>
      </c>
      <c r="H3203">
        <v>0</v>
      </c>
      <c r="I3203">
        <v>1</v>
      </c>
      <c r="J3203">
        <v>3174</v>
      </c>
      <c r="K3203">
        <v>1</v>
      </c>
      <c r="L3203">
        <v>79</v>
      </c>
      <c r="M3203">
        <v>1134</v>
      </c>
      <c r="N3203" t="s">
        <v>18</v>
      </c>
      <c r="O3203">
        <v>0</v>
      </c>
      <c r="P3203">
        <v>4456</v>
      </c>
    </row>
    <row r="3204" spans="1:16" x14ac:dyDescent="0.25">
      <c r="A3204" t="s">
        <v>4853</v>
      </c>
      <c r="B3204">
        <v>1590</v>
      </c>
      <c r="C3204" s="3" t="str">
        <f>HYPERLINK("http://www.uniprot.org/uniprot/G7LID1","tr|G7LID1|G7LID1_MEDTR")</f>
        <v>tr|G7LID1|G7LID1_MEDTR</v>
      </c>
      <c r="D3204" t="s">
        <v>4854</v>
      </c>
      <c r="E3204">
        <v>80</v>
      </c>
      <c r="F3204">
        <v>530</v>
      </c>
      <c r="G3204">
        <v>106</v>
      </c>
      <c r="H3204">
        <v>1</v>
      </c>
      <c r="I3204">
        <v>1</v>
      </c>
      <c r="J3204">
        <v>1587</v>
      </c>
      <c r="K3204">
        <v>1</v>
      </c>
      <c r="L3204">
        <v>39</v>
      </c>
      <c r="M3204">
        <v>568</v>
      </c>
      <c r="N3204" t="s">
        <v>18</v>
      </c>
      <c r="O3204">
        <v>0</v>
      </c>
      <c r="P3204">
        <v>2083</v>
      </c>
    </row>
    <row r="3205" spans="1:16" x14ac:dyDescent="0.25">
      <c r="A3205" t="s">
        <v>4855</v>
      </c>
      <c r="B3205">
        <v>1086</v>
      </c>
      <c r="C3205" s="3" t="str">
        <f>HYPERLINK("http://www.uniprot.org/uniprot/I1JGF8","tr|I1JGF8|I1JGF8_SOYBN")</f>
        <v>tr|I1JGF8|I1JGF8_SOYBN</v>
      </c>
      <c r="D3205" t="s">
        <v>28</v>
      </c>
      <c r="E3205">
        <v>34.700000000000003</v>
      </c>
      <c r="F3205">
        <v>170</v>
      </c>
      <c r="G3205">
        <v>111</v>
      </c>
      <c r="H3205">
        <v>2</v>
      </c>
      <c r="I3205">
        <v>364</v>
      </c>
      <c r="J3205">
        <v>867</v>
      </c>
      <c r="K3205">
        <v>1</v>
      </c>
      <c r="L3205">
        <v>327</v>
      </c>
      <c r="M3205">
        <v>495</v>
      </c>
      <c r="N3205" t="s">
        <v>18</v>
      </c>
      <c r="O3205" s="1">
        <v>2.6202000000000002E-16</v>
      </c>
      <c r="P3205">
        <v>228</v>
      </c>
    </row>
    <row r="3206" spans="1:16" x14ac:dyDescent="0.25">
      <c r="A3206" t="s">
        <v>4856</v>
      </c>
      <c r="B3206">
        <v>519</v>
      </c>
      <c r="C3206" s="3" t="str">
        <f>HYPERLINK("http://www.uniprot.org/uniprot/I1KS49","tr|I1KS49|I1KS49_SOYBN")</f>
        <v>tr|I1KS49|I1KS49_SOYBN</v>
      </c>
      <c r="D3206" t="s">
        <v>71</v>
      </c>
      <c r="E3206">
        <v>71.09</v>
      </c>
      <c r="F3206">
        <v>128</v>
      </c>
      <c r="G3206">
        <v>37</v>
      </c>
      <c r="H3206">
        <v>0</v>
      </c>
      <c r="I3206">
        <v>133</v>
      </c>
      <c r="J3206">
        <v>516</v>
      </c>
      <c r="K3206">
        <v>1</v>
      </c>
      <c r="L3206">
        <v>256</v>
      </c>
      <c r="M3206">
        <v>382</v>
      </c>
      <c r="N3206" t="s">
        <v>18</v>
      </c>
      <c r="O3206" s="1">
        <v>3.7193000000000003E-45</v>
      </c>
      <c r="P3206">
        <v>471</v>
      </c>
    </row>
    <row r="3207" spans="1:16" x14ac:dyDescent="0.25">
      <c r="A3207" t="s">
        <v>4857</v>
      </c>
      <c r="B3207">
        <v>1545</v>
      </c>
      <c r="C3207" s="3" t="str">
        <f>HYPERLINK("http://www.uniprot.org/uniprot/G7I2F3","tr|G7I2F3|G7I2F3_MEDTR")</f>
        <v>tr|G7I2F3|G7I2F3_MEDTR</v>
      </c>
      <c r="D3207" t="s">
        <v>257</v>
      </c>
      <c r="E3207">
        <v>35.86</v>
      </c>
      <c r="F3207">
        <v>382</v>
      </c>
      <c r="G3207">
        <v>245</v>
      </c>
      <c r="H3207">
        <v>4</v>
      </c>
      <c r="I3207">
        <v>346</v>
      </c>
      <c r="J3207">
        <v>1479</v>
      </c>
      <c r="K3207">
        <v>1</v>
      </c>
      <c r="L3207">
        <v>69</v>
      </c>
      <c r="M3207">
        <v>379</v>
      </c>
      <c r="N3207" t="s">
        <v>18</v>
      </c>
      <c r="O3207" s="1">
        <v>6.6802200000000003E-49</v>
      </c>
      <c r="P3207">
        <v>511</v>
      </c>
    </row>
    <row r="3208" spans="1:16" x14ac:dyDescent="0.25">
      <c r="A3208" t="s">
        <v>4858</v>
      </c>
      <c r="B3208">
        <v>801</v>
      </c>
      <c r="C3208" s="3" t="str">
        <f>HYPERLINK("http://www.uniprot.org/uniprot/K7MNX2","tr|K7MNX2|K7MNX2_SOYBN")</f>
        <v>tr|K7MNX2|K7MNX2_SOYBN</v>
      </c>
      <c r="D3208" t="s">
        <v>28</v>
      </c>
      <c r="E3208">
        <v>26.87</v>
      </c>
      <c r="F3208">
        <v>160</v>
      </c>
      <c r="G3208">
        <v>117</v>
      </c>
      <c r="H3208">
        <v>1</v>
      </c>
      <c r="I3208">
        <v>319</v>
      </c>
      <c r="J3208">
        <v>795</v>
      </c>
      <c r="K3208">
        <v>1</v>
      </c>
      <c r="L3208">
        <v>276</v>
      </c>
      <c r="M3208">
        <v>429</v>
      </c>
      <c r="N3208" t="s">
        <v>18</v>
      </c>
      <c r="O3208" s="1">
        <v>5.3274800000000003E-9</v>
      </c>
      <c r="P3208">
        <v>163</v>
      </c>
    </row>
    <row r="3209" spans="1:16" x14ac:dyDescent="0.25">
      <c r="A3209" t="s">
        <v>4859</v>
      </c>
      <c r="B3209">
        <v>795</v>
      </c>
      <c r="C3209" s="3" t="str">
        <f>HYPERLINK("http://www.uniprot.org/uniprot/G7LGF4","tr|G7LGF4|G7LGF4_MEDTR")</f>
        <v>tr|G7LGF4|G7LGF4_MEDTR</v>
      </c>
      <c r="D3209" t="s">
        <v>4706</v>
      </c>
      <c r="E3209">
        <v>46.3</v>
      </c>
      <c r="F3209">
        <v>257</v>
      </c>
      <c r="G3209">
        <v>138</v>
      </c>
      <c r="H3209">
        <v>21</v>
      </c>
      <c r="I3209">
        <v>37</v>
      </c>
      <c r="J3209">
        <v>744</v>
      </c>
      <c r="K3209">
        <v>1</v>
      </c>
      <c r="L3209">
        <v>6</v>
      </c>
      <c r="M3209">
        <v>258</v>
      </c>
      <c r="N3209" t="s">
        <v>18</v>
      </c>
      <c r="O3209" s="1">
        <v>9.4422199999999996E-51</v>
      </c>
      <c r="P3209">
        <v>523</v>
      </c>
    </row>
    <row r="3210" spans="1:16" x14ac:dyDescent="0.25">
      <c r="A3210" t="s">
        <v>4860</v>
      </c>
      <c r="B3210">
        <v>942</v>
      </c>
      <c r="C3210" s="3" t="str">
        <f>HYPERLINK("http://www.uniprot.org/uniprot/K7MG86","tr|K7MG86|K7MG86_SOYBN")</f>
        <v>tr|K7MG86|K7MG86_SOYBN</v>
      </c>
      <c r="D3210" t="s">
        <v>28</v>
      </c>
      <c r="E3210">
        <v>72.48</v>
      </c>
      <c r="F3210">
        <v>298</v>
      </c>
      <c r="G3210">
        <v>82</v>
      </c>
      <c r="H3210">
        <v>11</v>
      </c>
      <c r="I3210">
        <v>79</v>
      </c>
      <c r="J3210">
        <v>939</v>
      </c>
      <c r="K3210">
        <v>1</v>
      </c>
      <c r="L3210">
        <v>6</v>
      </c>
      <c r="M3210">
        <v>303</v>
      </c>
      <c r="N3210" t="s">
        <v>18</v>
      </c>
      <c r="O3210" s="1">
        <v>1.9582299999999999E-115</v>
      </c>
      <c r="P3210">
        <v>1082</v>
      </c>
    </row>
    <row r="3211" spans="1:16" x14ac:dyDescent="0.25">
      <c r="A3211" t="s">
        <v>4861</v>
      </c>
      <c r="B3211">
        <v>978</v>
      </c>
      <c r="C3211" s="3" t="str">
        <f>HYPERLINK("http://www.uniprot.org/uniprot/G7INU9","tr|G7INU9|G7INU9_MEDTR")</f>
        <v>tr|G7INU9|G7INU9_MEDTR</v>
      </c>
      <c r="D3211" t="s">
        <v>4862</v>
      </c>
      <c r="E3211">
        <v>83.84</v>
      </c>
      <c r="F3211">
        <v>328</v>
      </c>
      <c r="G3211">
        <v>53</v>
      </c>
      <c r="H3211">
        <v>3</v>
      </c>
      <c r="I3211">
        <v>1</v>
      </c>
      <c r="J3211">
        <v>975</v>
      </c>
      <c r="K3211">
        <v>1</v>
      </c>
      <c r="L3211">
        <v>1</v>
      </c>
      <c r="M3211">
        <v>325</v>
      </c>
      <c r="N3211" t="s">
        <v>18</v>
      </c>
      <c r="O3211" s="1">
        <v>1.439E-148</v>
      </c>
      <c r="P3211">
        <v>1368</v>
      </c>
    </row>
    <row r="3212" spans="1:16" x14ac:dyDescent="0.25">
      <c r="A3212" t="s">
        <v>4863</v>
      </c>
      <c r="B3212">
        <v>294</v>
      </c>
      <c r="C3212" s="3" t="str">
        <f>HYPERLINK("http://www.uniprot.org/uniprot/Q2HVV6","tr|Q2HVV6|Q2HVV6_MEDTR")</f>
        <v>tr|Q2HVV6|Q2HVV6_MEDTR</v>
      </c>
      <c r="D3212" t="s">
        <v>4864</v>
      </c>
      <c r="E3212">
        <v>58.49</v>
      </c>
      <c r="F3212">
        <v>106</v>
      </c>
      <c r="G3212">
        <v>44</v>
      </c>
      <c r="H3212">
        <v>9</v>
      </c>
      <c r="I3212">
        <v>1</v>
      </c>
      <c r="J3212">
        <v>291</v>
      </c>
      <c r="K3212">
        <v>1</v>
      </c>
      <c r="L3212">
        <v>1</v>
      </c>
      <c r="M3212">
        <v>96</v>
      </c>
      <c r="N3212" t="s">
        <v>18</v>
      </c>
      <c r="O3212" s="1">
        <v>9.4534899999999998E-17</v>
      </c>
      <c r="P3212">
        <v>226</v>
      </c>
    </row>
    <row r="3213" spans="1:16" x14ac:dyDescent="0.25">
      <c r="A3213" t="s">
        <v>4865</v>
      </c>
      <c r="B3213">
        <v>1083</v>
      </c>
      <c r="C3213" s="3" t="str">
        <f>HYPERLINK("http://www.uniprot.org/uniprot/B7FI08","tr|B7FI08|B7FI08_MEDTR")</f>
        <v>tr|B7FI08|B7FI08_MEDTR</v>
      </c>
      <c r="D3213" t="s">
        <v>22</v>
      </c>
      <c r="E3213">
        <v>65.209999999999994</v>
      </c>
      <c r="F3213">
        <v>368</v>
      </c>
      <c r="G3213">
        <v>128</v>
      </c>
      <c r="H3213">
        <v>8</v>
      </c>
      <c r="I3213">
        <v>1</v>
      </c>
      <c r="J3213">
        <v>1080</v>
      </c>
      <c r="K3213">
        <v>1</v>
      </c>
      <c r="L3213">
        <v>1</v>
      </c>
      <c r="M3213">
        <v>363</v>
      </c>
      <c r="N3213" t="s">
        <v>18</v>
      </c>
      <c r="O3213" s="1">
        <v>2.88862E-124</v>
      </c>
      <c r="P3213">
        <v>1159</v>
      </c>
    </row>
    <row r="3214" spans="1:16" x14ac:dyDescent="0.25">
      <c r="A3214" t="s">
        <v>4866</v>
      </c>
      <c r="B3214">
        <v>2340</v>
      </c>
      <c r="C3214" s="3" t="str">
        <f>HYPERLINK("http://www.uniprot.org/uniprot/F6I593","tr|F6I593|F6I593_VITVI")</f>
        <v>tr|F6I593|F6I593_VITVI</v>
      </c>
      <c r="D3214" t="s">
        <v>4867</v>
      </c>
      <c r="E3214">
        <v>57.23</v>
      </c>
      <c r="F3214">
        <v>760</v>
      </c>
      <c r="G3214">
        <v>325</v>
      </c>
      <c r="H3214">
        <v>6</v>
      </c>
      <c r="I3214">
        <v>73</v>
      </c>
      <c r="J3214">
        <v>2334</v>
      </c>
      <c r="K3214">
        <v>1</v>
      </c>
      <c r="L3214">
        <v>22</v>
      </c>
      <c r="M3214">
        <v>767</v>
      </c>
      <c r="N3214" t="s">
        <v>18</v>
      </c>
      <c r="O3214">
        <v>0</v>
      </c>
      <c r="P3214">
        <v>2144</v>
      </c>
    </row>
    <row r="3215" spans="1:16" x14ac:dyDescent="0.25">
      <c r="A3215" t="s">
        <v>4868</v>
      </c>
      <c r="B3215">
        <v>897</v>
      </c>
      <c r="C3215" s="3" t="str">
        <f>HYPERLINK("http://www.uniprot.org/uniprot/G7K3B6","tr|G7K3B6|G7K3B6_MEDTR")</f>
        <v>tr|G7K3B6|G7K3B6_MEDTR</v>
      </c>
      <c r="D3215" t="s">
        <v>4869</v>
      </c>
      <c r="E3215">
        <v>77.88</v>
      </c>
      <c r="F3215">
        <v>312</v>
      </c>
      <c r="G3215">
        <v>69</v>
      </c>
      <c r="H3215">
        <v>14</v>
      </c>
      <c r="I3215">
        <v>1</v>
      </c>
      <c r="J3215">
        <v>894</v>
      </c>
      <c r="K3215">
        <v>1</v>
      </c>
      <c r="L3215">
        <v>1</v>
      </c>
      <c r="M3215">
        <v>311</v>
      </c>
      <c r="N3215" t="s">
        <v>18</v>
      </c>
      <c r="O3215" s="1">
        <v>1.4708700000000001E-133</v>
      </c>
      <c r="P3215">
        <v>1238</v>
      </c>
    </row>
    <row r="3216" spans="1:16" x14ac:dyDescent="0.25">
      <c r="A3216" t="s">
        <v>4870</v>
      </c>
      <c r="B3216">
        <v>609</v>
      </c>
      <c r="C3216" s="3" t="str">
        <f>HYPERLINK("http://www.uniprot.org/uniprot/Q2HVZ9","tr|Q2HVZ9|Q2HVZ9_MEDTR")</f>
        <v>tr|Q2HVZ9|Q2HVZ9_MEDTR</v>
      </c>
      <c r="D3216" t="s">
        <v>4871</v>
      </c>
      <c r="E3216">
        <v>82.67</v>
      </c>
      <c r="F3216">
        <v>202</v>
      </c>
      <c r="G3216">
        <v>35</v>
      </c>
      <c r="H3216">
        <v>0</v>
      </c>
      <c r="I3216">
        <v>1</v>
      </c>
      <c r="J3216">
        <v>606</v>
      </c>
      <c r="K3216">
        <v>1</v>
      </c>
      <c r="L3216">
        <v>1</v>
      </c>
      <c r="M3216">
        <v>202</v>
      </c>
      <c r="N3216" t="s">
        <v>18</v>
      </c>
      <c r="O3216" s="1">
        <v>9.9584599999999996E-95</v>
      </c>
      <c r="P3216">
        <v>900</v>
      </c>
    </row>
    <row r="3217" spans="1:16" x14ac:dyDescent="0.25">
      <c r="A3217" t="s">
        <v>4872</v>
      </c>
      <c r="B3217">
        <v>495</v>
      </c>
      <c r="C3217" s="3" t="str">
        <f>HYPERLINK("http://www.uniprot.org/uniprot/I1JGF8","tr|I1JGF8|I1JGF8_SOYBN")</f>
        <v>tr|I1JGF8|I1JGF8_SOYBN</v>
      </c>
      <c r="D3217" t="s">
        <v>28</v>
      </c>
      <c r="E3217">
        <v>47.05</v>
      </c>
      <c r="F3217">
        <v>85</v>
      </c>
      <c r="G3217">
        <v>45</v>
      </c>
      <c r="H3217">
        <v>0</v>
      </c>
      <c r="I3217">
        <v>217</v>
      </c>
      <c r="J3217">
        <v>471</v>
      </c>
      <c r="K3217">
        <v>1</v>
      </c>
      <c r="L3217">
        <v>116</v>
      </c>
      <c r="M3217">
        <v>198</v>
      </c>
      <c r="N3217" t="s">
        <v>18</v>
      </c>
      <c r="O3217" s="1">
        <v>5.4893999999999996E-12</v>
      </c>
      <c r="P3217">
        <v>185</v>
      </c>
    </row>
    <row r="3218" spans="1:16" x14ac:dyDescent="0.25">
      <c r="A3218" t="s">
        <v>4873</v>
      </c>
      <c r="B3218">
        <v>312</v>
      </c>
      <c r="C3218" s="3" t="str">
        <f>HYPERLINK("http://www.uniprot.org/uniprot/G7IEH6","tr|G7IEH6|G7IEH6_MEDTR")</f>
        <v>tr|G7IEH6|G7IEH6_MEDTR</v>
      </c>
      <c r="D3218" t="s">
        <v>4874</v>
      </c>
      <c r="E3218">
        <v>75</v>
      </c>
      <c r="F3218">
        <v>104</v>
      </c>
      <c r="G3218">
        <v>26</v>
      </c>
      <c r="H3218">
        <v>5</v>
      </c>
      <c r="I3218">
        <v>13</v>
      </c>
      <c r="J3218">
        <v>309</v>
      </c>
      <c r="K3218">
        <v>1</v>
      </c>
      <c r="L3218">
        <v>3</v>
      </c>
      <c r="M3218">
        <v>106</v>
      </c>
      <c r="N3218" t="s">
        <v>18</v>
      </c>
      <c r="O3218" s="1">
        <v>9.8288699999999999E-38</v>
      </c>
      <c r="P3218">
        <v>407</v>
      </c>
    </row>
    <row r="3219" spans="1:16" x14ac:dyDescent="0.25">
      <c r="A3219" t="s">
        <v>4875</v>
      </c>
      <c r="B3219">
        <v>1029</v>
      </c>
      <c r="C3219" s="3" t="str">
        <f>HYPERLINK("http://www.uniprot.org/uniprot/G7IAT5","tr|G7IAT5|G7IAT5_MEDTR")</f>
        <v>tr|G7IAT5|G7IAT5_MEDTR</v>
      </c>
      <c r="D3219" t="s">
        <v>4876</v>
      </c>
      <c r="E3219">
        <v>80.680000000000007</v>
      </c>
      <c r="F3219">
        <v>321</v>
      </c>
      <c r="G3219">
        <v>62</v>
      </c>
      <c r="H3219">
        <v>0</v>
      </c>
      <c r="I3219">
        <v>64</v>
      </c>
      <c r="J3219">
        <v>1026</v>
      </c>
      <c r="K3219">
        <v>1</v>
      </c>
      <c r="L3219">
        <v>22</v>
      </c>
      <c r="M3219">
        <v>340</v>
      </c>
      <c r="N3219" t="s">
        <v>18</v>
      </c>
      <c r="O3219" s="1">
        <v>1.6675499999999999E-142</v>
      </c>
      <c r="P3219">
        <v>1316</v>
      </c>
    </row>
    <row r="3220" spans="1:16" x14ac:dyDescent="0.25">
      <c r="A3220" t="s">
        <v>4877</v>
      </c>
      <c r="B3220">
        <v>1401</v>
      </c>
      <c r="C3220" s="3" t="str">
        <f>HYPERLINK("http://www.uniprot.org/uniprot/G7I3Z0","tr|G7I3Z0|G7I3Z0_MEDTR")</f>
        <v>tr|G7I3Z0|G7I3Z0_MEDTR</v>
      </c>
      <c r="D3220" t="s">
        <v>4878</v>
      </c>
      <c r="E3220">
        <v>83.56</v>
      </c>
      <c r="F3220">
        <v>499</v>
      </c>
      <c r="G3220">
        <v>82</v>
      </c>
      <c r="H3220">
        <v>33</v>
      </c>
      <c r="I3220">
        <v>1</v>
      </c>
      <c r="J3220">
        <v>1398</v>
      </c>
      <c r="K3220">
        <v>1</v>
      </c>
      <c r="L3220">
        <v>1</v>
      </c>
      <c r="M3220">
        <v>499</v>
      </c>
      <c r="N3220" t="s">
        <v>18</v>
      </c>
      <c r="O3220">
        <v>0</v>
      </c>
      <c r="P3220">
        <v>2047</v>
      </c>
    </row>
    <row r="3221" spans="1:16" x14ac:dyDescent="0.25">
      <c r="A3221" t="s">
        <v>4879</v>
      </c>
      <c r="B3221">
        <v>1455</v>
      </c>
      <c r="C3221" s="3" t="str">
        <f>HYPERLINK("http://www.uniprot.org/uniprot/B7FLC7","tr|B7FLC7|B7FLC7_MEDTR")</f>
        <v>tr|B7FLC7|B7FLC7_MEDTR</v>
      </c>
      <c r="D3221" t="s">
        <v>22</v>
      </c>
      <c r="E3221">
        <v>85.62</v>
      </c>
      <c r="F3221">
        <v>480</v>
      </c>
      <c r="G3221">
        <v>69</v>
      </c>
      <c r="H3221">
        <v>0</v>
      </c>
      <c r="I3221">
        <v>1</v>
      </c>
      <c r="J3221">
        <v>1440</v>
      </c>
      <c r="K3221">
        <v>1</v>
      </c>
      <c r="L3221">
        <v>1</v>
      </c>
      <c r="M3221">
        <v>480</v>
      </c>
      <c r="N3221" t="s">
        <v>18</v>
      </c>
      <c r="O3221">
        <v>0</v>
      </c>
      <c r="P3221">
        <v>2132</v>
      </c>
    </row>
    <row r="3222" spans="1:16" x14ac:dyDescent="0.25">
      <c r="A3222" t="s">
        <v>4880</v>
      </c>
      <c r="B3222">
        <v>1125</v>
      </c>
      <c r="C3222" s="3" t="str">
        <f>HYPERLINK("http://www.uniprot.org/uniprot/M4CVP9","tr|M4CVP9|M4CVP9_BRARP")</f>
        <v>tr|M4CVP9|M4CVP9_BRARP</v>
      </c>
      <c r="D3222" t="s">
        <v>4881</v>
      </c>
      <c r="E3222">
        <v>68.239999999999995</v>
      </c>
      <c r="F3222">
        <v>337</v>
      </c>
      <c r="G3222">
        <v>107</v>
      </c>
      <c r="H3222">
        <v>3</v>
      </c>
      <c r="I3222">
        <v>118</v>
      </c>
      <c r="J3222">
        <v>1119</v>
      </c>
      <c r="K3222">
        <v>1</v>
      </c>
      <c r="L3222">
        <v>13</v>
      </c>
      <c r="M3222">
        <v>345</v>
      </c>
      <c r="N3222" t="s">
        <v>18</v>
      </c>
      <c r="O3222" s="1">
        <v>2.43287E-129</v>
      </c>
      <c r="P3222">
        <v>1203</v>
      </c>
    </row>
    <row r="3223" spans="1:16" x14ac:dyDescent="0.25">
      <c r="A3223" t="s">
        <v>4882</v>
      </c>
      <c r="B3223">
        <v>765</v>
      </c>
      <c r="C3223" s="3" t="str">
        <f>HYPERLINK("http://www.uniprot.org/uniprot/I1LMA3","tr|I1LMA3|I1LMA3_SOYBN")</f>
        <v>tr|I1LMA3|I1LMA3_SOYBN</v>
      </c>
      <c r="D3223" t="s">
        <v>117</v>
      </c>
      <c r="E3223">
        <v>49.8</v>
      </c>
      <c r="F3223">
        <v>253</v>
      </c>
      <c r="G3223">
        <v>127</v>
      </c>
      <c r="H3223">
        <v>2</v>
      </c>
      <c r="I3223">
        <v>1</v>
      </c>
      <c r="J3223">
        <v>753</v>
      </c>
      <c r="K3223">
        <v>1</v>
      </c>
      <c r="L3223">
        <v>1</v>
      </c>
      <c r="M3223">
        <v>238</v>
      </c>
      <c r="N3223" t="s">
        <v>18</v>
      </c>
      <c r="O3223" s="1">
        <v>1.65493E-57</v>
      </c>
      <c r="P3223">
        <v>581</v>
      </c>
    </row>
    <row r="3224" spans="1:16" x14ac:dyDescent="0.25">
      <c r="A3224" t="s">
        <v>4883</v>
      </c>
      <c r="B3224">
        <v>1464</v>
      </c>
      <c r="C3224" s="3" t="str">
        <f>HYPERLINK("http://www.uniprot.org/uniprot/Q8VZY4","tr|Q8VZY4|Q8VZY4_MEDTR")</f>
        <v>tr|Q8VZY4|Q8VZY4_MEDTR</v>
      </c>
      <c r="D3224" t="s">
        <v>4884</v>
      </c>
      <c r="E3224">
        <v>91.58</v>
      </c>
      <c r="F3224">
        <v>487</v>
      </c>
      <c r="G3224">
        <v>41</v>
      </c>
      <c r="H3224">
        <v>0</v>
      </c>
      <c r="I3224">
        <v>1</v>
      </c>
      <c r="J3224">
        <v>1461</v>
      </c>
      <c r="K3224">
        <v>1</v>
      </c>
      <c r="L3224">
        <v>1</v>
      </c>
      <c r="M3224">
        <v>487</v>
      </c>
      <c r="N3224" t="s">
        <v>18</v>
      </c>
      <c r="O3224">
        <v>0</v>
      </c>
      <c r="P3224">
        <v>2381</v>
      </c>
    </row>
    <row r="3225" spans="1:16" x14ac:dyDescent="0.25">
      <c r="A3225" t="s">
        <v>4885</v>
      </c>
      <c r="B3225">
        <v>933</v>
      </c>
      <c r="C3225" s="3" t="str">
        <f>HYPERLINK("http://www.uniprot.org/uniprot/K7LST4","tr|K7LST4|K7LST4_SOYBN")</f>
        <v>tr|K7LST4|K7LST4_SOYBN</v>
      </c>
      <c r="D3225" t="s">
        <v>28</v>
      </c>
      <c r="E3225">
        <v>82.81</v>
      </c>
      <c r="F3225">
        <v>291</v>
      </c>
      <c r="G3225">
        <v>50</v>
      </c>
      <c r="H3225">
        <v>2</v>
      </c>
      <c r="I3225">
        <v>61</v>
      </c>
      <c r="J3225">
        <v>927</v>
      </c>
      <c r="K3225">
        <v>1</v>
      </c>
      <c r="L3225">
        <v>21</v>
      </c>
      <c r="M3225">
        <v>311</v>
      </c>
      <c r="N3225" t="s">
        <v>18</v>
      </c>
      <c r="O3225" s="1">
        <v>4.7048199999999999E-138</v>
      </c>
      <c r="P3225">
        <v>1277</v>
      </c>
    </row>
    <row r="3226" spans="1:16" x14ac:dyDescent="0.25">
      <c r="A3226" t="s">
        <v>4886</v>
      </c>
      <c r="B3226">
        <v>447</v>
      </c>
      <c r="C3226" s="3" t="str">
        <f>HYPERLINK("http://www.uniprot.org/uniprot/G7JF11","tr|G7JF11|G7JF11_MEDTR")</f>
        <v>tr|G7JF11|G7JF11_MEDTR</v>
      </c>
      <c r="D3226" t="s">
        <v>4887</v>
      </c>
      <c r="E3226">
        <v>85.81</v>
      </c>
      <c r="F3226">
        <v>148</v>
      </c>
      <c r="G3226">
        <v>21</v>
      </c>
      <c r="H3226">
        <v>0</v>
      </c>
      <c r="I3226">
        <v>1</v>
      </c>
      <c r="J3226">
        <v>444</v>
      </c>
      <c r="K3226">
        <v>1</v>
      </c>
      <c r="L3226">
        <v>1</v>
      </c>
      <c r="M3226">
        <v>148</v>
      </c>
      <c r="N3226" t="s">
        <v>18</v>
      </c>
      <c r="O3226" s="1">
        <v>1.4054499999999999E-68</v>
      </c>
      <c r="P3226">
        <v>673</v>
      </c>
    </row>
    <row r="3227" spans="1:16" x14ac:dyDescent="0.25">
      <c r="A3227" t="s">
        <v>4888</v>
      </c>
      <c r="B3227">
        <v>744</v>
      </c>
      <c r="C3227" s="3" t="str">
        <f>HYPERLINK("http://www.uniprot.org/uniprot/D7U868","tr|D7U868|D7U868_VITVI")</f>
        <v>tr|D7U868|D7U868_VITVI</v>
      </c>
      <c r="D3227" t="s">
        <v>4889</v>
      </c>
      <c r="E3227">
        <v>44.56</v>
      </c>
      <c r="F3227">
        <v>276</v>
      </c>
      <c r="G3227">
        <v>153</v>
      </c>
      <c r="H3227">
        <v>67</v>
      </c>
      <c r="I3227">
        <v>73</v>
      </c>
      <c r="J3227">
        <v>699</v>
      </c>
      <c r="K3227">
        <v>1</v>
      </c>
      <c r="L3227">
        <v>24</v>
      </c>
      <c r="M3227">
        <v>297</v>
      </c>
      <c r="N3227" t="s">
        <v>18</v>
      </c>
      <c r="O3227" s="1">
        <v>9.7462499999999999E-52</v>
      </c>
      <c r="P3227">
        <v>531</v>
      </c>
    </row>
    <row r="3228" spans="1:16" x14ac:dyDescent="0.25">
      <c r="A3228" t="s">
        <v>4890</v>
      </c>
      <c r="B3228">
        <v>1776</v>
      </c>
      <c r="C3228" s="3" t="str">
        <f>HYPERLINK("http://www.uniprot.org/uniprot/I1KN70","tr|I1KN70|I1KN70_SOYBN")</f>
        <v>tr|I1KN70|I1KN70_SOYBN</v>
      </c>
      <c r="D3228" t="s">
        <v>71</v>
      </c>
      <c r="E3228">
        <v>73.819999999999993</v>
      </c>
      <c r="F3228">
        <v>619</v>
      </c>
      <c r="G3228">
        <v>162</v>
      </c>
      <c r="H3228">
        <v>32</v>
      </c>
      <c r="I3228">
        <v>1</v>
      </c>
      <c r="J3228">
        <v>1761</v>
      </c>
      <c r="K3228">
        <v>1</v>
      </c>
      <c r="L3228">
        <v>1</v>
      </c>
      <c r="M3228">
        <v>605</v>
      </c>
      <c r="N3228" t="s">
        <v>18</v>
      </c>
      <c r="O3228">
        <v>0</v>
      </c>
      <c r="P3228">
        <v>2270</v>
      </c>
    </row>
    <row r="3229" spans="1:16" x14ac:dyDescent="0.25">
      <c r="A3229" t="s">
        <v>4891</v>
      </c>
      <c r="B3229">
        <v>1212</v>
      </c>
      <c r="C3229" s="3" t="str">
        <f>HYPERLINK("http://www.uniprot.org/uniprot/G7LID0","tr|G7LID0|G7LID0_MEDTR")</f>
        <v>tr|G7LID0|G7LID0_MEDTR</v>
      </c>
      <c r="D3229" t="s">
        <v>4892</v>
      </c>
      <c r="E3229">
        <v>79.75</v>
      </c>
      <c r="F3229">
        <v>400</v>
      </c>
      <c r="G3229">
        <v>81</v>
      </c>
      <c r="H3229">
        <v>0</v>
      </c>
      <c r="I3229">
        <v>1</v>
      </c>
      <c r="J3229">
        <v>1200</v>
      </c>
      <c r="K3229">
        <v>1</v>
      </c>
      <c r="L3229">
        <v>1</v>
      </c>
      <c r="M3229">
        <v>395</v>
      </c>
      <c r="N3229" t="s">
        <v>18</v>
      </c>
      <c r="O3229" s="1">
        <v>8.3253500000000002E-179</v>
      </c>
      <c r="P3229">
        <v>1630</v>
      </c>
    </row>
    <row r="3230" spans="1:16" x14ac:dyDescent="0.25">
      <c r="A3230" t="s">
        <v>4893</v>
      </c>
      <c r="B3230">
        <v>1284</v>
      </c>
      <c r="C3230" s="3" t="str">
        <f>HYPERLINK("http://www.uniprot.org/uniprot/K7K3Z6","tr|K7K3Z6|K7K3Z6_SOYBN")</f>
        <v>tr|K7K3Z6|K7K3Z6_SOYBN</v>
      </c>
      <c r="D3230" t="s">
        <v>28</v>
      </c>
      <c r="E3230">
        <v>82.86</v>
      </c>
      <c r="F3230">
        <v>426</v>
      </c>
      <c r="G3230">
        <v>73</v>
      </c>
      <c r="H3230">
        <v>1</v>
      </c>
      <c r="I3230">
        <v>1</v>
      </c>
      <c r="J3230">
        <v>1275</v>
      </c>
      <c r="K3230">
        <v>1</v>
      </c>
      <c r="L3230">
        <v>1</v>
      </c>
      <c r="M3230">
        <v>424</v>
      </c>
      <c r="N3230" t="s">
        <v>18</v>
      </c>
      <c r="O3230">
        <v>0</v>
      </c>
      <c r="P3230">
        <v>1924</v>
      </c>
    </row>
    <row r="3231" spans="1:16" x14ac:dyDescent="0.25">
      <c r="A3231" t="s">
        <v>4894</v>
      </c>
      <c r="B3231">
        <v>1269</v>
      </c>
      <c r="C3231" s="3" t="str">
        <f>HYPERLINK("http://www.uniprot.org/uniprot/I1N7P2","tr|I1N7P2|I1N7P2_SOYBN")</f>
        <v>tr|I1N7P2|I1N7P2_SOYBN</v>
      </c>
      <c r="D3231" t="s">
        <v>71</v>
      </c>
      <c r="E3231">
        <v>71.73</v>
      </c>
      <c r="F3231">
        <v>421</v>
      </c>
      <c r="G3231">
        <v>119</v>
      </c>
      <c r="H3231">
        <v>3</v>
      </c>
      <c r="I3231">
        <v>1</v>
      </c>
      <c r="J3231">
        <v>1254</v>
      </c>
      <c r="K3231">
        <v>1</v>
      </c>
      <c r="L3231">
        <v>271</v>
      </c>
      <c r="M3231">
        <v>688</v>
      </c>
      <c r="N3231" t="s">
        <v>18</v>
      </c>
      <c r="O3231" s="1">
        <v>8.3900600000000001E-169</v>
      </c>
      <c r="P3231">
        <v>1544</v>
      </c>
    </row>
    <row r="3232" spans="1:16" x14ac:dyDescent="0.25">
      <c r="A3232" t="s">
        <v>4895</v>
      </c>
      <c r="B3232">
        <v>210</v>
      </c>
      <c r="C3232" s="3" t="str">
        <f>HYPERLINK("http://www.uniprot.org/uniprot/K7LGV9","tr|K7LGV9|K7LGV9_SOYBN")</f>
        <v>tr|K7LGV9|K7LGV9_SOYBN</v>
      </c>
      <c r="D3232" t="s">
        <v>117</v>
      </c>
      <c r="E3232">
        <v>80.48</v>
      </c>
      <c r="F3232">
        <v>41</v>
      </c>
      <c r="G3232">
        <v>8</v>
      </c>
      <c r="H3232">
        <v>0</v>
      </c>
      <c r="I3232">
        <v>1</v>
      </c>
      <c r="J3232">
        <v>123</v>
      </c>
      <c r="K3232">
        <v>1</v>
      </c>
      <c r="L3232">
        <v>50</v>
      </c>
      <c r="M3232">
        <v>90</v>
      </c>
      <c r="N3232" t="s">
        <v>18</v>
      </c>
      <c r="O3232" s="1">
        <v>6.3399699999999996E-8</v>
      </c>
      <c r="P3232">
        <v>150</v>
      </c>
    </row>
    <row r="3233" spans="1:16" x14ac:dyDescent="0.25">
      <c r="A3233" t="s">
        <v>4896</v>
      </c>
      <c r="B3233">
        <v>696</v>
      </c>
      <c r="C3233" s="3" t="str">
        <f>HYPERLINK("http://www.uniprot.org/uniprot/I1KZ59","tr|I1KZ59|I1KZ59_SOYBN")</f>
        <v>tr|I1KZ59|I1KZ59_SOYBN</v>
      </c>
      <c r="D3233" t="s">
        <v>71</v>
      </c>
      <c r="E3233">
        <v>71.42</v>
      </c>
      <c r="F3233">
        <v>231</v>
      </c>
      <c r="G3233">
        <v>66</v>
      </c>
      <c r="H3233">
        <v>1</v>
      </c>
      <c r="I3233">
        <v>1</v>
      </c>
      <c r="J3233">
        <v>690</v>
      </c>
      <c r="K3233">
        <v>1</v>
      </c>
      <c r="L3233">
        <v>74</v>
      </c>
      <c r="M3233">
        <v>304</v>
      </c>
      <c r="N3233" t="s">
        <v>18</v>
      </c>
      <c r="O3233" s="1">
        <v>3.1533300000000001E-99</v>
      </c>
      <c r="P3233">
        <v>940</v>
      </c>
    </row>
    <row r="3234" spans="1:16" x14ac:dyDescent="0.25">
      <c r="A3234" t="s">
        <v>4897</v>
      </c>
      <c r="B3234">
        <v>1014</v>
      </c>
      <c r="C3234" s="3" t="str">
        <f>HYPERLINK("http://www.uniprot.org/uniprot/G7INV2","tr|G7INV2|G7INV2_MEDTR")</f>
        <v>tr|G7INV2|G7INV2_MEDTR</v>
      </c>
      <c r="D3234" t="s">
        <v>4898</v>
      </c>
      <c r="E3234">
        <v>92.08</v>
      </c>
      <c r="F3234">
        <v>316</v>
      </c>
      <c r="G3234">
        <v>25</v>
      </c>
      <c r="H3234">
        <v>0</v>
      </c>
      <c r="I3234">
        <v>1</v>
      </c>
      <c r="J3234">
        <v>948</v>
      </c>
      <c r="K3234">
        <v>1</v>
      </c>
      <c r="L3234">
        <v>88</v>
      </c>
      <c r="M3234">
        <v>402</v>
      </c>
      <c r="N3234" t="s">
        <v>18</v>
      </c>
      <c r="O3234" s="1">
        <v>1.04614E-165</v>
      </c>
      <c r="P3234">
        <v>1516</v>
      </c>
    </row>
    <row r="3235" spans="1:16" x14ac:dyDescent="0.25">
      <c r="A3235" t="s">
        <v>4899</v>
      </c>
      <c r="B3235">
        <v>483</v>
      </c>
      <c r="C3235" s="3" t="str">
        <f>HYPERLINK("http://www.uniprot.org/uniprot/I3TAB9","tr|I3TAB9|I3TAB9_LOTJA")</f>
        <v>tr|I3TAB9|I3TAB9_LOTJA</v>
      </c>
      <c r="D3235" t="s">
        <v>93</v>
      </c>
      <c r="E3235">
        <v>78.61</v>
      </c>
      <c r="F3235">
        <v>159</v>
      </c>
      <c r="G3235">
        <v>34</v>
      </c>
      <c r="H3235">
        <v>0</v>
      </c>
      <c r="I3235">
        <v>1</v>
      </c>
      <c r="J3235">
        <v>477</v>
      </c>
      <c r="K3235">
        <v>1</v>
      </c>
      <c r="L3235">
        <v>1</v>
      </c>
      <c r="M3235">
        <v>159</v>
      </c>
      <c r="N3235" t="s">
        <v>18</v>
      </c>
      <c r="O3235" s="1">
        <v>6.98813E-68</v>
      </c>
      <c r="P3235">
        <v>667</v>
      </c>
    </row>
    <row r="3236" spans="1:16" x14ac:dyDescent="0.25">
      <c r="A3236" t="s">
        <v>4900</v>
      </c>
      <c r="B3236">
        <v>3486</v>
      </c>
      <c r="C3236" s="3" t="str">
        <f>HYPERLINK("http://www.uniprot.org/uniprot/K7MBF1","tr|K7MBF1|K7MBF1_SOYBN")</f>
        <v>tr|K7MBF1|K7MBF1_SOYBN</v>
      </c>
      <c r="D3236" t="s">
        <v>28</v>
      </c>
      <c r="E3236">
        <v>71.69</v>
      </c>
      <c r="F3236">
        <v>1233</v>
      </c>
      <c r="G3236">
        <v>349</v>
      </c>
      <c r="H3236">
        <v>72</v>
      </c>
      <c r="I3236">
        <v>1</v>
      </c>
      <c r="J3236">
        <v>3483</v>
      </c>
      <c r="K3236">
        <v>1</v>
      </c>
      <c r="L3236">
        <v>86</v>
      </c>
      <c r="M3236">
        <v>1302</v>
      </c>
      <c r="N3236" t="s">
        <v>18</v>
      </c>
      <c r="O3236">
        <v>0</v>
      </c>
      <c r="P3236">
        <v>4296</v>
      </c>
    </row>
    <row r="3237" spans="1:16" x14ac:dyDescent="0.25">
      <c r="A3237" t="s">
        <v>4901</v>
      </c>
      <c r="B3237">
        <v>1455</v>
      </c>
      <c r="C3237" s="3" t="str">
        <f>HYPERLINK("http://www.uniprot.org/uniprot/G7K3B9","tr|G7K3B9|G7K3B9_MEDTR")</f>
        <v>tr|G7K3B9|G7K3B9_MEDTR</v>
      </c>
      <c r="D3237" t="s">
        <v>4902</v>
      </c>
      <c r="E3237">
        <v>83.73</v>
      </c>
      <c r="F3237">
        <v>492</v>
      </c>
      <c r="G3237">
        <v>80</v>
      </c>
      <c r="H3237">
        <v>8</v>
      </c>
      <c r="I3237">
        <v>1</v>
      </c>
      <c r="J3237">
        <v>1452</v>
      </c>
      <c r="K3237">
        <v>1</v>
      </c>
      <c r="L3237">
        <v>1</v>
      </c>
      <c r="M3237">
        <v>492</v>
      </c>
      <c r="N3237" t="s">
        <v>18</v>
      </c>
      <c r="O3237">
        <v>0</v>
      </c>
      <c r="P3237">
        <v>2038</v>
      </c>
    </row>
    <row r="3238" spans="1:16" x14ac:dyDescent="0.25">
      <c r="A3238" t="s">
        <v>4903</v>
      </c>
      <c r="B3238">
        <v>1311</v>
      </c>
      <c r="C3238" s="3" t="str">
        <f>HYPERLINK("http://www.uniprot.org/uniprot/G7K665","tr|G7K665|G7K665_MEDTR")</f>
        <v>tr|G7K665|G7K665_MEDTR</v>
      </c>
      <c r="D3238" t="s">
        <v>4904</v>
      </c>
      <c r="E3238">
        <v>81.77</v>
      </c>
      <c r="F3238">
        <v>439</v>
      </c>
      <c r="G3238">
        <v>80</v>
      </c>
      <c r="H3238">
        <v>4</v>
      </c>
      <c r="I3238">
        <v>4</v>
      </c>
      <c r="J3238">
        <v>1308</v>
      </c>
      <c r="K3238">
        <v>1</v>
      </c>
      <c r="L3238">
        <v>4</v>
      </c>
      <c r="M3238">
        <v>442</v>
      </c>
      <c r="N3238" t="s">
        <v>18</v>
      </c>
      <c r="O3238">
        <v>0</v>
      </c>
      <c r="P3238">
        <v>1926</v>
      </c>
    </row>
    <row r="3239" spans="1:16" x14ac:dyDescent="0.25">
      <c r="A3239" t="s">
        <v>4905</v>
      </c>
      <c r="B3239">
        <v>645</v>
      </c>
      <c r="C3239" s="3" t="str">
        <f>HYPERLINK("http://www.uniprot.org/uniprot/Q2HW07","tr|Q2HW07|Q2HW07_MEDTR")</f>
        <v>tr|Q2HW07|Q2HW07_MEDTR</v>
      </c>
      <c r="D3239" t="s">
        <v>4906</v>
      </c>
      <c r="E3239">
        <v>82.24</v>
      </c>
      <c r="F3239">
        <v>214</v>
      </c>
      <c r="G3239">
        <v>38</v>
      </c>
      <c r="H3239">
        <v>0</v>
      </c>
      <c r="I3239">
        <v>1</v>
      </c>
      <c r="J3239">
        <v>642</v>
      </c>
      <c r="K3239">
        <v>1</v>
      </c>
      <c r="L3239">
        <v>1</v>
      </c>
      <c r="M3239">
        <v>214</v>
      </c>
      <c r="N3239" t="s">
        <v>18</v>
      </c>
      <c r="O3239" s="1">
        <v>1.15792E-94</v>
      </c>
      <c r="P3239">
        <v>900</v>
      </c>
    </row>
    <row r="3240" spans="1:16" x14ac:dyDescent="0.25">
      <c r="A3240" t="s">
        <v>4907</v>
      </c>
      <c r="B3240">
        <v>402</v>
      </c>
      <c r="C3240" s="3" t="str">
        <f>HYPERLINK("http://www.uniprot.org/uniprot/I1KWM8","tr|I1KWM8|I1KWM8_SOYBN")</f>
        <v>tr|I1KWM8|I1KWM8_SOYBN</v>
      </c>
      <c r="D3240" t="s">
        <v>28</v>
      </c>
      <c r="E3240">
        <v>55.14</v>
      </c>
      <c r="F3240">
        <v>136</v>
      </c>
      <c r="G3240">
        <v>61</v>
      </c>
      <c r="H3240">
        <v>3</v>
      </c>
      <c r="I3240">
        <v>1</v>
      </c>
      <c r="J3240">
        <v>399</v>
      </c>
      <c r="K3240">
        <v>1</v>
      </c>
      <c r="L3240">
        <v>1</v>
      </c>
      <c r="M3240">
        <v>128</v>
      </c>
      <c r="N3240" t="s">
        <v>18</v>
      </c>
      <c r="O3240" s="1">
        <v>2.8843200000000001E-29</v>
      </c>
      <c r="P3240">
        <v>334</v>
      </c>
    </row>
    <row r="3241" spans="1:16" x14ac:dyDescent="0.25">
      <c r="A3241" t="s">
        <v>4908</v>
      </c>
      <c r="B3241">
        <v>630</v>
      </c>
      <c r="C3241" s="3" t="str">
        <f>HYPERLINK("http://www.uniprot.org/uniprot/K7K5X3","tr|K7K5X3|K7K5X3_SOYBN")</f>
        <v>tr|K7K5X3|K7K5X3_SOYBN</v>
      </c>
      <c r="D3241" t="s">
        <v>28</v>
      </c>
      <c r="E3241">
        <v>50.9</v>
      </c>
      <c r="F3241">
        <v>220</v>
      </c>
      <c r="G3241">
        <v>108</v>
      </c>
      <c r="H3241">
        <v>11</v>
      </c>
      <c r="I3241">
        <v>1</v>
      </c>
      <c r="J3241">
        <v>627</v>
      </c>
      <c r="K3241">
        <v>1</v>
      </c>
      <c r="L3241">
        <v>1</v>
      </c>
      <c r="M3241">
        <v>211</v>
      </c>
      <c r="N3241" t="s">
        <v>18</v>
      </c>
      <c r="O3241" s="1">
        <v>2.6168600000000001E-40</v>
      </c>
      <c r="P3241">
        <v>431</v>
      </c>
    </row>
    <row r="3242" spans="1:16" x14ac:dyDescent="0.25">
      <c r="A3242" t="s">
        <v>4909</v>
      </c>
      <c r="B3242">
        <v>1683</v>
      </c>
      <c r="C3242" s="3" t="str">
        <f>HYPERLINK("http://www.uniprot.org/uniprot/G7IAT4","tr|G7IAT4|G7IAT4_MEDTR")</f>
        <v>tr|G7IAT4|G7IAT4_MEDTR</v>
      </c>
      <c r="D3242" t="s">
        <v>4910</v>
      </c>
      <c r="E3242">
        <v>77.16</v>
      </c>
      <c r="F3242">
        <v>530</v>
      </c>
      <c r="G3242">
        <v>121</v>
      </c>
      <c r="H3242">
        <v>0</v>
      </c>
      <c r="I3242">
        <v>91</v>
      </c>
      <c r="J3242">
        <v>1680</v>
      </c>
      <c r="K3242">
        <v>1</v>
      </c>
      <c r="L3242">
        <v>31</v>
      </c>
      <c r="M3242">
        <v>544</v>
      </c>
      <c r="N3242" t="s">
        <v>18</v>
      </c>
      <c r="O3242">
        <v>0</v>
      </c>
      <c r="P3242">
        <v>2126</v>
      </c>
    </row>
    <row r="3243" spans="1:16" x14ac:dyDescent="0.25">
      <c r="A3243" t="s">
        <v>4911</v>
      </c>
      <c r="B3243">
        <v>1008</v>
      </c>
      <c r="C3243" s="3" t="str">
        <f>HYPERLINK("http://www.uniprot.org/uniprot/G7I3Z1","tr|G7I3Z1|G7I3Z1_MEDTR")</f>
        <v>tr|G7I3Z1|G7I3Z1_MEDTR</v>
      </c>
      <c r="D3243" t="s">
        <v>4912</v>
      </c>
      <c r="E3243">
        <v>79.33</v>
      </c>
      <c r="F3243">
        <v>242</v>
      </c>
      <c r="G3243">
        <v>50</v>
      </c>
      <c r="H3243">
        <v>1</v>
      </c>
      <c r="I3243">
        <v>277</v>
      </c>
      <c r="J3243">
        <v>999</v>
      </c>
      <c r="K3243">
        <v>1</v>
      </c>
      <c r="L3243">
        <v>13</v>
      </c>
      <c r="M3243">
        <v>254</v>
      </c>
      <c r="N3243" t="s">
        <v>18</v>
      </c>
      <c r="O3243" s="1">
        <v>2.68191E-105</v>
      </c>
      <c r="P3243">
        <v>995</v>
      </c>
    </row>
    <row r="3244" spans="1:16" x14ac:dyDescent="0.25">
      <c r="A3244" t="s">
        <v>4913</v>
      </c>
      <c r="B3244">
        <v>2970</v>
      </c>
      <c r="C3244" s="3" t="str">
        <f>HYPERLINK("http://www.uniprot.org/uniprot/G7I2C6","tr|G7I2C6|G7I2C6_MEDTR")</f>
        <v>tr|G7I2C6|G7I2C6_MEDTR</v>
      </c>
      <c r="D3244" t="s">
        <v>4914</v>
      </c>
      <c r="E3244">
        <v>85.68</v>
      </c>
      <c r="F3244">
        <v>1027</v>
      </c>
      <c r="G3244">
        <v>147</v>
      </c>
      <c r="H3244">
        <v>39</v>
      </c>
      <c r="I3244">
        <v>1</v>
      </c>
      <c r="J3244">
        <v>2964</v>
      </c>
      <c r="K3244">
        <v>1</v>
      </c>
      <c r="L3244">
        <v>1</v>
      </c>
      <c r="M3244">
        <v>1027</v>
      </c>
      <c r="N3244" t="s">
        <v>18</v>
      </c>
      <c r="O3244">
        <v>0</v>
      </c>
      <c r="P3244">
        <v>4404</v>
      </c>
    </row>
    <row r="3245" spans="1:16" x14ac:dyDescent="0.25">
      <c r="A3245" t="s">
        <v>4915</v>
      </c>
      <c r="B3245">
        <v>1029</v>
      </c>
      <c r="C3245" s="3" t="str">
        <f>HYPERLINK("http://www.uniprot.org/uniprot/I1KAK1","tr|I1KAK1|I1KAK1_SOYBN")</f>
        <v>tr|I1KAK1|I1KAK1_SOYBN</v>
      </c>
      <c r="D3245" t="s">
        <v>28</v>
      </c>
      <c r="E3245">
        <v>73.69</v>
      </c>
      <c r="F3245">
        <v>346</v>
      </c>
      <c r="G3245">
        <v>91</v>
      </c>
      <c r="H3245">
        <v>4</v>
      </c>
      <c r="I3245">
        <v>1</v>
      </c>
      <c r="J3245">
        <v>1026</v>
      </c>
      <c r="K3245">
        <v>1</v>
      </c>
      <c r="L3245">
        <v>16</v>
      </c>
      <c r="M3245">
        <v>360</v>
      </c>
      <c r="N3245" t="s">
        <v>18</v>
      </c>
      <c r="O3245" s="1">
        <v>7.2501100000000004E-138</v>
      </c>
      <c r="P3245">
        <v>1276</v>
      </c>
    </row>
    <row r="3246" spans="1:16" x14ac:dyDescent="0.25">
      <c r="A3246" t="s">
        <v>4916</v>
      </c>
      <c r="B3246">
        <v>675</v>
      </c>
      <c r="C3246" s="3" t="str">
        <f>HYPERLINK("http://www.uniprot.org/uniprot/G7ZXK2","tr|G7ZXK2|G7ZXK2_MEDTR")</f>
        <v>tr|G7ZXK2|G7ZXK2_MEDTR</v>
      </c>
      <c r="D3246" t="s">
        <v>4917</v>
      </c>
      <c r="E3246">
        <v>41.33</v>
      </c>
      <c r="F3246">
        <v>225</v>
      </c>
      <c r="G3246">
        <v>132</v>
      </c>
      <c r="H3246">
        <v>2</v>
      </c>
      <c r="I3246">
        <v>1</v>
      </c>
      <c r="J3246">
        <v>669</v>
      </c>
      <c r="K3246">
        <v>1</v>
      </c>
      <c r="L3246">
        <v>29</v>
      </c>
      <c r="M3246">
        <v>239</v>
      </c>
      <c r="N3246" t="s">
        <v>18</v>
      </c>
      <c r="O3246" s="1">
        <v>6.4959700000000005E-38</v>
      </c>
      <c r="P3246">
        <v>411</v>
      </c>
    </row>
    <row r="3247" spans="1:16" x14ac:dyDescent="0.25">
      <c r="A3247" t="s">
        <v>4918</v>
      </c>
      <c r="B3247">
        <v>180</v>
      </c>
      <c r="C3247" s="3" t="str">
        <f>HYPERLINK("http://www.uniprot.org/uniprot/I1M1T5","tr|I1M1T5|I1M1T5_SOYBN")</f>
        <v>tr|I1M1T5|I1M1T5_SOYBN</v>
      </c>
      <c r="D3247" t="s">
        <v>28</v>
      </c>
      <c r="E3247">
        <v>70.959999999999994</v>
      </c>
      <c r="F3247">
        <v>62</v>
      </c>
      <c r="G3247">
        <v>18</v>
      </c>
      <c r="H3247">
        <v>3</v>
      </c>
      <c r="I3247">
        <v>1</v>
      </c>
      <c r="J3247">
        <v>177</v>
      </c>
      <c r="K3247">
        <v>1</v>
      </c>
      <c r="L3247">
        <v>1</v>
      </c>
      <c r="M3247">
        <v>62</v>
      </c>
      <c r="N3247" t="s">
        <v>18</v>
      </c>
      <c r="O3247" s="1">
        <v>2.1671200000000001E-16</v>
      </c>
      <c r="P3247">
        <v>223</v>
      </c>
    </row>
    <row r="3248" spans="1:16" x14ac:dyDescent="0.25">
      <c r="A3248" t="s">
        <v>4919</v>
      </c>
      <c r="B3248">
        <v>1104</v>
      </c>
      <c r="C3248" s="3" t="str">
        <f>HYPERLINK("http://www.uniprot.org/uniprot/I1KPF4","tr|I1KPF4|I1KPF4_SOYBN")</f>
        <v>tr|I1KPF4|I1KPF4_SOYBN</v>
      </c>
      <c r="D3248" t="s">
        <v>28</v>
      </c>
      <c r="E3248">
        <v>74.66</v>
      </c>
      <c r="F3248">
        <v>371</v>
      </c>
      <c r="G3248">
        <v>94</v>
      </c>
      <c r="H3248">
        <v>4</v>
      </c>
      <c r="I3248">
        <v>1</v>
      </c>
      <c r="J3248">
        <v>1101</v>
      </c>
      <c r="K3248">
        <v>1</v>
      </c>
      <c r="L3248">
        <v>1</v>
      </c>
      <c r="M3248">
        <v>361</v>
      </c>
      <c r="N3248" t="s">
        <v>18</v>
      </c>
      <c r="O3248" s="1">
        <v>5.7815199999999997E-144</v>
      </c>
      <c r="P3248">
        <v>1329</v>
      </c>
    </row>
    <row r="3249" spans="1:16" x14ac:dyDescent="0.25">
      <c r="A3249" t="s">
        <v>4920</v>
      </c>
      <c r="B3249">
        <v>1440</v>
      </c>
      <c r="C3249" s="3" t="str">
        <f>HYPERLINK("http://www.uniprot.org/uniprot/B9T377","tr|B9T377|B9T377_RICCO")</f>
        <v>tr|B9T377|B9T377_RICCO</v>
      </c>
      <c r="D3249" t="s">
        <v>4921</v>
      </c>
      <c r="E3249">
        <v>83.12</v>
      </c>
      <c r="F3249">
        <v>486</v>
      </c>
      <c r="G3249">
        <v>82</v>
      </c>
      <c r="H3249">
        <v>8</v>
      </c>
      <c r="I3249">
        <v>1</v>
      </c>
      <c r="J3249">
        <v>1434</v>
      </c>
      <c r="K3249">
        <v>1</v>
      </c>
      <c r="L3249">
        <v>1</v>
      </c>
      <c r="M3249">
        <v>484</v>
      </c>
      <c r="N3249" t="s">
        <v>18</v>
      </c>
      <c r="O3249">
        <v>0</v>
      </c>
      <c r="P3249">
        <v>2148</v>
      </c>
    </row>
    <row r="3250" spans="1:16" x14ac:dyDescent="0.25">
      <c r="A3250" t="s">
        <v>4922</v>
      </c>
      <c r="B3250">
        <v>1059</v>
      </c>
      <c r="C3250" s="3" t="str">
        <f>HYPERLINK("http://www.uniprot.org/uniprot/G7JF12","tr|G7JF12|G7JF12_MEDTR")</f>
        <v>tr|G7JF12|G7JF12_MEDTR</v>
      </c>
      <c r="D3250" t="s">
        <v>4923</v>
      </c>
      <c r="E3250">
        <v>83.28</v>
      </c>
      <c r="F3250">
        <v>353</v>
      </c>
      <c r="G3250">
        <v>59</v>
      </c>
      <c r="H3250">
        <v>1</v>
      </c>
      <c r="I3250">
        <v>1</v>
      </c>
      <c r="J3250">
        <v>1056</v>
      </c>
      <c r="K3250">
        <v>1</v>
      </c>
      <c r="L3250">
        <v>1</v>
      </c>
      <c r="M3250">
        <v>350</v>
      </c>
      <c r="N3250" t="s">
        <v>18</v>
      </c>
      <c r="O3250" s="1">
        <v>2.5184600000000001E-157</v>
      </c>
      <c r="P3250">
        <v>1444</v>
      </c>
    </row>
    <row r="3251" spans="1:16" x14ac:dyDescent="0.25">
      <c r="A3251" t="s">
        <v>4924</v>
      </c>
      <c r="B3251">
        <v>279</v>
      </c>
      <c r="C3251" s="3" t="str">
        <f>HYPERLINK("http://www.uniprot.org/uniprot/G7JD92","tr|G7JD92|G7JD92_MEDTR")</f>
        <v>tr|G7JD92|G7JD92_MEDTR</v>
      </c>
      <c r="D3251" t="s">
        <v>4925</v>
      </c>
      <c r="E3251">
        <v>91.01</v>
      </c>
      <c r="F3251">
        <v>89</v>
      </c>
      <c r="G3251">
        <v>8</v>
      </c>
      <c r="H3251">
        <v>0</v>
      </c>
      <c r="I3251">
        <v>10</v>
      </c>
      <c r="J3251">
        <v>276</v>
      </c>
      <c r="K3251">
        <v>1</v>
      </c>
      <c r="L3251">
        <v>156</v>
      </c>
      <c r="M3251">
        <v>244</v>
      </c>
      <c r="N3251" t="s">
        <v>18</v>
      </c>
      <c r="O3251" s="1">
        <v>4.4476300000000002E-38</v>
      </c>
      <c r="P3251">
        <v>410</v>
      </c>
    </row>
    <row r="3252" spans="1:16" x14ac:dyDescent="0.25">
      <c r="A3252" t="s">
        <v>4926</v>
      </c>
      <c r="B3252">
        <v>507</v>
      </c>
      <c r="C3252" s="3" t="str">
        <f>HYPERLINK("http://www.uniprot.org/uniprot/I3SV18","tr|I3SV18|I3SV18_MEDTR")</f>
        <v>tr|I3SV18|I3SV18_MEDTR</v>
      </c>
      <c r="D3252" t="s">
        <v>22</v>
      </c>
      <c r="E3252">
        <v>72.83</v>
      </c>
      <c r="F3252">
        <v>162</v>
      </c>
      <c r="G3252">
        <v>44</v>
      </c>
      <c r="H3252">
        <v>0</v>
      </c>
      <c r="I3252">
        <v>7</v>
      </c>
      <c r="J3252">
        <v>492</v>
      </c>
      <c r="K3252">
        <v>1</v>
      </c>
      <c r="L3252">
        <v>1</v>
      </c>
      <c r="M3252">
        <v>162</v>
      </c>
      <c r="N3252" t="s">
        <v>18</v>
      </c>
      <c r="O3252" s="1">
        <v>8.4649400000000005E-58</v>
      </c>
      <c r="P3252">
        <v>580</v>
      </c>
    </row>
    <row r="3253" spans="1:16" x14ac:dyDescent="0.25">
      <c r="A3253" t="s">
        <v>4927</v>
      </c>
      <c r="B3253">
        <v>522</v>
      </c>
      <c r="C3253" s="3" t="str">
        <f>HYPERLINK("http://www.uniprot.org/uniprot/C6T166","tr|C6T166|C6T166_SOYBN")</f>
        <v>tr|C6T166|C6T166_SOYBN</v>
      </c>
      <c r="D3253" t="s">
        <v>210</v>
      </c>
      <c r="E3253">
        <v>56.32</v>
      </c>
      <c r="F3253">
        <v>174</v>
      </c>
      <c r="G3253">
        <v>76</v>
      </c>
      <c r="H3253">
        <v>1</v>
      </c>
      <c r="I3253">
        <v>1</v>
      </c>
      <c r="J3253">
        <v>519</v>
      </c>
      <c r="K3253">
        <v>1</v>
      </c>
      <c r="L3253">
        <v>1</v>
      </c>
      <c r="M3253">
        <v>170</v>
      </c>
      <c r="N3253" t="s">
        <v>18</v>
      </c>
      <c r="O3253" s="1">
        <v>3.9525200000000002E-47</v>
      </c>
      <c r="P3253">
        <v>488</v>
      </c>
    </row>
    <row r="3254" spans="1:16" x14ac:dyDescent="0.25">
      <c r="A3254" t="s">
        <v>4928</v>
      </c>
      <c r="B3254">
        <v>1680</v>
      </c>
      <c r="C3254" s="3" t="str">
        <f>HYPERLINK("http://www.uniprot.org/uniprot/G7K5F2","tr|G7K5F2|G7K5F2_MEDTR")</f>
        <v>tr|G7K5F2|G7K5F2_MEDTR</v>
      </c>
      <c r="D3254" t="s">
        <v>4929</v>
      </c>
      <c r="E3254">
        <v>74.2</v>
      </c>
      <c r="F3254">
        <v>535</v>
      </c>
      <c r="G3254">
        <v>138</v>
      </c>
      <c r="H3254">
        <v>5</v>
      </c>
      <c r="I3254">
        <v>88</v>
      </c>
      <c r="J3254">
        <v>1677</v>
      </c>
      <c r="K3254">
        <v>1</v>
      </c>
      <c r="L3254">
        <v>29</v>
      </c>
      <c r="M3254">
        <v>560</v>
      </c>
      <c r="N3254" t="s">
        <v>18</v>
      </c>
      <c r="O3254">
        <v>0</v>
      </c>
      <c r="P3254">
        <v>2005</v>
      </c>
    </row>
    <row r="3255" spans="1:16" x14ac:dyDescent="0.25">
      <c r="A3255" t="s">
        <v>4930</v>
      </c>
      <c r="B3255">
        <v>447</v>
      </c>
      <c r="C3255" s="3" t="str">
        <f>HYPERLINK("http://www.uniprot.org/uniprot/G7K4M4","tr|G7K4M4|G7K4M4_MEDTR")</f>
        <v>tr|G7K4M4|G7K4M4_MEDTR</v>
      </c>
      <c r="D3255" t="s">
        <v>517</v>
      </c>
      <c r="E3255">
        <v>57.47</v>
      </c>
      <c r="F3255">
        <v>87</v>
      </c>
      <c r="G3255">
        <v>37</v>
      </c>
      <c r="H3255">
        <v>0</v>
      </c>
      <c r="I3255">
        <v>82</v>
      </c>
      <c r="J3255">
        <v>342</v>
      </c>
      <c r="K3255">
        <v>1</v>
      </c>
      <c r="L3255">
        <v>455</v>
      </c>
      <c r="M3255">
        <v>541</v>
      </c>
      <c r="N3255" t="s">
        <v>18</v>
      </c>
      <c r="O3255" s="1">
        <v>3.1748899999999997E-20</v>
      </c>
      <c r="P3255">
        <v>256</v>
      </c>
    </row>
    <row r="3256" spans="1:16" x14ac:dyDescent="0.25">
      <c r="A3256" t="s">
        <v>4931</v>
      </c>
      <c r="B3256">
        <v>795</v>
      </c>
      <c r="C3256" s="3" t="str">
        <f>HYPERLINK("http://www.uniprot.org/uniprot/G7LGF4","tr|G7LGF4|G7LGF4_MEDTR")</f>
        <v>tr|G7LGF4|G7LGF4_MEDTR</v>
      </c>
      <c r="D3256" t="s">
        <v>4706</v>
      </c>
      <c r="E3256">
        <v>46.3</v>
      </c>
      <c r="F3256">
        <v>257</v>
      </c>
      <c r="G3256">
        <v>138</v>
      </c>
      <c r="H3256">
        <v>21</v>
      </c>
      <c r="I3256">
        <v>37</v>
      </c>
      <c r="J3256">
        <v>744</v>
      </c>
      <c r="K3256">
        <v>1</v>
      </c>
      <c r="L3256">
        <v>6</v>
      </c>
      <c r="M3256">
        <v>258</v>
      </c>
      <c r="N3256" t="s">
        <v>18</v>
      </c>
      <c r="O3256" s="1">
        <v>1.2331899999999999E-50</v>
      </c>
      <c r="P3256">
        <v>522</v>
      </c>
    </row>
    <row r="3257" spans="1:16" x14ac:dyDescent="0.25">
      <c r="A3257" t="s">
        <v>4932</v>
      </c>
      <c r="B3257">
        <v>516</v>
      </c>
      <c r="C3257" s="3" t="str">
        <f>HYPERLINK("http://www.uniprot.org/uniprot/G7K4M4","tr|G7K4M4|G7K4M4_MEDTR")</f>
        <v>tr|G7K4M4|G7K4M4_MEDTR</v>
      </c>
      <c r="D3257" t="s">
        <v>517</v>
      </c>
      <c r="E3257">
        <v>57.14</v>
      </c>
      <c r="F3257">
        <v>70</v>
      </c>
      <c r="G3257">
        <v>30</v>
      </c>
      <c r="H3257">
        <v>0</v>
      </c>
      <c r="I3257">
        <v>1</v>
      </c>
      <c r="J3257">
        <v>210</v>
      </c>
      <c r="K3257">
        <v>1</v>
      </c>
      <c r="L3257">
        <v>475</v>
      </c>
      <c r="M3257">
        <v>544</v>
      </c>
      <c r="N3257" t="s">
        <v>18</v>
      </c>
      <c r="O3257" s="1">
        <v>1.0611E-15</v>
      </c>
      <c r="P3257">
        <v>217</v>
      </c>
    </row>
    <row r="3258" spans="1:16" x14ac:dyDescent="0.25">
      <c r="A3258" t="s">
        <v>4933</v>
      </c>
      <c r="B3258">
        <v>1638</v>
      </c>
      <c r="C3258" s="3" t="str">
        <f>HYPERLINK("http://www.uniprot.org/uniprot/G7INV3","tr|G7INV3|G7INV3_MEDTR")</f>
        <v>tr|G7INV3|G7INV3_MEDTR</v>
      </c>
      <c r="D3258" t="s">
        <v>4934</v>
      </c>
      <c r="E3258">
        <v>77.599999999999994</v>
      </c>
      <c r="F3258">
        <v>326</v>
      </c>
      <c r="G3258">
        <v>73</v>
      </c>
      <c r="H3258">
        <v>0</v>
      </c>
      <c r="I3258">
        <v>658</v>
      </c>
      <c r="J3258">
        <v>1635</v>
      </c>
      <c r="K3258">
        <v>1</v>
      </c>
      <c r="L3258">
        <v>324</v>
      </c>
      <c r="M3258">
        <v>645</v>
      </c>
      <c r="N3258" t="s">
        <v>18</v>
      </c>
      <c r="O3258" s="1">
        <v>1.32114E-135</v>
      </c>
      <c r="P3258">
        <v>1259</v>
      </c>
    </row>
    <row r="3259" spans="1:16" x14ac:dyDescent="0.25">
      <c r="A3259" t="s">
        <v>4935</v>
      </c>
      <c r="B3259">
        <v>273</v>
      </c>
      <c r="C3259" s="3" t="str">
        <f>HYPERLINK("http://www.uniprot.org/uniprot/G7LF85","tr|G7LF85|G7LF85_MEDTR")</f>
        <v>tr|G7LF85|G7LF85_MEDTR</v>
      </c>
      <c r="D3259" t="s">
        <v>4936</v>
      </c>
      <c r="E3259">
        <v>60.93</v>
      </c>
      <c r="F3259">
        <v>64</v>
      </c>
      <c r="G3259">
        <v>25</v>
      </c>
      <c r="H3259">
        <v>2</v>
      </c>
      <c r="I3259">
        <v>1</v>
      </c>
      <c r="J3259">
        <v>186</v>
      </c>
      <c r="K3259">
        <v>1</v>
      </c>
      <c r="L3259">
        <v>1</v>
      </c>
      <c r="M3259">
        <v>62</v>
      </c>
      <c r="N3259" t="s">
        <v>18</v>
      </c>
      <c r="O3259" s="1">
        <v>1.3590200000000001E-10</v>
      </c>
      <c r="P3259">
        <v>173</v>
      </c>
    </row>
    <row r="3260" spans="1:16" x14ac:dyDescent="0.25">
      <c r="A3260" t="s">
        <v>4937</v>
      </c>
      <c r="B3260">
        <v>1434</v>
      </c>
      <c r="C3260" s="3" t="str">
        <f>HYPERLINK("http://www.uniprot.org/uniprot/D7SYE1","tr|D7SYE1|D7SYE1_VITVI")</f>
        <v>tr|D7SYE1|D7SYE1_VITVI</v>
      </c>
      <c r="D3260" t="s">
        <v>4938</v>
      </c>
      <c r="E3260">
        <v>79.239999999999995</v>
      </c>
      <c r="F3260">
        <v>477</v>
      </c>
      <c r="G3260">
        <v>99</v>
      </c>
      <c r="H3260">
        <v>0</v>
      </c>
      <c r="I3260">
        <v>1</v>
      </c>
      <c r="J3260">
        <v>1431</v>
      </c>
      <c r="K3260">
        <v>1</v>
      </c>
      <c r="L3260">
        <v>8</v>
      </c>
      <c r="M3260">
        <v>484</v>
      </c>
      <c r="N3260" t="s">
        <v>18</v>
      </c>
      <c r="O3260">
        <v>0</v>
      </c>
      <c r="P3260">
        <v>2039</v>
      </c>
    </row>
    <row r="3261" spans="1:16" x14ac:dyDescent="0.25">
      <c r="A3261" t="s">
        <v>4939</v>
      </c>
      <c r="B3261">
        <v>2265</v>
      </c>
      <c r="C3261" s="3" t="str">
        <f>HYPERLINK("http://www.uniprot.org/uniprot/A5BE46","tr|A5BE46|A5BE46_VITVI")</f>
        <v>tr|A5BE46|A5BE46_VITVI</v>
      </c>
      <c r="D3261" t="s">
        <v>462</v>
      </c>
      <c r="E3261">
        <v>79.73</v>
      </c>
      <c r="F3261">
        <v>760</v>
      </c>
      <c r="G3261">
        <v>154</v>
      </c>
      <c r="H3261">
        <v>7</v>
      </c>
      <c r="I3261">
        <v>1</v>
      </c>
      <c r="J3261">
        <v>2259</v>
      </c>
      <c r="K3261">
        <v>1</v>
      </c>
      <c r="L3261">
        <v>594</v>
      </c>
      <c r="M3261">
        <v>1353</v>
      </c>
      <c r="N3261" t="s">
        <v>18</v>
      </c>
      <c r="O3261">
        <v>0</v>
      </c>
      <c r="P3261">
        <v>3239</v>
      </c>
    </row>
    <row r="3262" spans="1:16" x14ac:dyDescent="0.25">
      <c r="A3262" t="s">
        <v>4940</v>
      </c>
      <c r="B3262">
        <v>2769</v>
      </c>
      <c r="C3262" s="3" t="str">
        <f>HYPERLINK("http://www.uniprot.org/uniprot/I1M6Z6","tr|I1M6Z6|I1M6Z6_SOYBN")</f>
        <v>tr|I1M6Z6|I1M6Z6_SOYBN</v>
      </c>
      <c r="D3262" t="s">
        <v>71</v>
      </c>
      <c r="E3262">
        <v>78.53</v>
      </c>
      <c r="F3262">
        <v>927</v>
      </c>
      <c r="G3262">
        <v>199</v>
      </c>
      <c r="H3262">
        <v>5</v>
      </c>
      <c r="I3262">
        <v>1</v>
      </c>
      <c r="J3262">
        <v>2766</v>
      </c>
      <c r="K3262">
        <v>1</v>
      </c>
      <c r="L3262">
        <v>1</v>
      </c>
      <c r="M3262">
        <v>884</v>
      </c>
      <c r="N3262" t="s">
        <v>18</v>
      </c>
      <c r="O3262">
        <v>0</v>
      </c>
      <c r="P3262">
        <v>3631</v>
      </c>
    </row>
    <row r="3263" spans="1:16" x14ac:dyDescent="0.25">
      <c r="A3263" t="s">
        <v>4941</v>
      </c>
      <c r="B3263">
        <v>420</v>
      </c>
      <c r="C3263" s="3" t="str">
        <f>HYPERLINK("http://www.uniprot.org/uniprot/G7K667","tr|G7K667|G7K667_MEDTR")</f>
        <v>tr|G7K667|G7K667_MEDTR</v>
      </c>
      <c r="D3263" t="s">
        <v>4942</v>
      </c>
      <c r="E3263">
        <v>65.709999999999994</v>
      </c>
      <c r="F3263">
        <v>105</v>
      </c>
      <c r="G3263">
        <v>36</v>
      </c>
      <c r="H3263">
        <v>0</v>
      </c>
      <c r="I3263">
        <v>103</v>
      </c>
      <c r="J3263">
        <v>417</v>
      </c>
      <c r="K3263">
        <v>1</v>
      </c>
      <c r="L3263">
        <v>22</v>
      </c>
      <c r="M3263">
        <v>120</v>
      </c>
      <c r="N3263" t="s">
        <v>18</v>
      </c>
      <c r="O3263" s="1">
        <v>3.7838100000000002E-29</v>
      </c>
      <c r="P3263">
        <v>333</v>
      </c>
    </row>
    <row r="3264" spans="1:16" x14ac:dyDescent="0.25">
      <c r="A3264" t="s">
        <v>4943</v>
      </c>
      <c r="B3264">
        <v>498</v>
      </c>
      <c r="C3264" s="3" t="str">
        <f>HYPERLINK("http://www.uniprot.org/uniprot/Q2HW10","tr|Q2HW10|Q2HW10_MEDTR")</f>
        <v>tr|Q2HW10|Q2HW10_MEDTR</v>
      </c>
      <c r="D3264" t="s">
        <v>4944</v>
      </c>
      <c r="E3264">
        <v>74.41</v>
      </c>
      <c r="F3264">
        <v>172</v>
      </c>
      <c r="G3264">
        <v>44</v>
      </c>
      <c r="H3264">
        <v>7</v>
      </c>
      <c r="I3264">
        <v>1</v>
      </c>
      <c r="J3264">
        <v>495</v>
      </c>
      <c r="K3264">
        <v>1</v>
      </c>
      <c r="L3264">
        <v>1</v>
      </c>
      <c r="M3264">
        <v>172</v>
      </c>
      <c r="N3264" t="s">
        <v>18</v>
      </c>
      <c r="O3264" s="1">
        <v>1.08518E-60</v>
      </c>
      <c r="P3264">
        <v>605</v>
      </c>
    </row>
    <row r="3265" spans="1:16" x14ac:dyDescent="0.25">
      <c r="A3265" t="s">
        <v>4945</v>
      </c>
      <c r="B3265">
        <v>1467</v>
      </c>
      <c r="C3265" s="3" t="str">
        <f>HYPERLINK("http://www.uniprot.org/uniprot/I1KWM7","tr|I1KWM7|I1KWM7_SOYBN")</f>
        <v>tr|I1KWM7|I1KWM7_SOYBN</v>
      </c>
      <c r="D3265" t="s">
        <v>4946</v>
      </c>
      <c r="E3265">
        <v>88.5</v>
      </c>
      <c r="F3265">
        <v>487</v>
      </c>
      <c r="G3265">
        <v>56</v>
      </c>
      <c r="H3265">
        <v>0</v>
      </c>
      <c r="I3265">
        <v>1</v>
      </c>
      <c r="J3265">
        <v>1461</v>
      </c>
      <c r="K3265">
        <v>1</v>
      </c>
      <c r="L3265">
        <v>1</v>
      </c>
      <c r="M3265">
        <v>485</v>
      </c>
      <c r="N3265" t="s">
        <v>18</v>
      </c>
      <c r="O3265">
        <v>0</v>
      </c>
      <c r="P3265">
        <v>2226</v>
      </c>
    </row>
    <row r="3266" spans="1:16" x14ac:dyDescent="0.25">
      <c r="A3266" t="s">
        <v>4947</v>
      </c>
      <c r="B3266">
        <v>519</v>
      </c>
      <c r="C3266" s="3" t="str">
        <f>HYPERLINK("http://www.uniprot.org/uniprot/G7IEH4","tr|G7IEH4|G7IEH4_MEDTR")</f>
        <v>tr|G7IEH4|G7IEH4_MEDTR</v>
      </c>
      <c r="D3266" t="s">
        <v>4948</v>
      </c>
      <c r="E3266">
        <v>70.58</v>
      </c>
      <c r="F3266">
        <v>187</v>
      </c>
      <c r="G3266">
        <v>55</v>
      </c>
      <c r="H3266">
        <v>15</v>
      </c>
      <c r="I3266">
        <v>1</v>
      </c>
      <c r="J3266">
        <v>516</v>
      </c>
      <c r="K3266">
        <v>1</v>
      </c>
      <c r="L3266">
        <v>1</v>
      </c>
      <c r="M3266">
        <v>185</v>
      </c>
      <c r="N3266" t="s">
        <v>18</v>
      </c>
      <c r="O3266" s="1">
        <v>1.9630200000000001E-62</v>
      </c>
      <c r="P3266">
        <v>620</v>
      </c>
    </row>
    <row r="3267" spans="1:16" x14ac:dyDescent="0.25">
      <c r="A3267" t="s">
        <v>4949</v>
      </c>
      <c r="B3267">
        <v>1290</v>
      </c>
      <c r="C3267" s="3" t="str">
        <f>HYPERLINK("http://www.uniprot.org/uniprot/G7IAT3","tr|G7IAT3|G7IAT3_MEDTR")</f>
        <v>tr|G7IAT3|G7IAT3_MEDTR</v>
      </c>
      <c r="D3267" t="s">
        <v>4950</v>
      </c>
      <c r="E3267">
        <v>66.989999999999995</v>
      </c>
      <c r="F3267">
        <v>412</v>
      </c>
      <c r="G3267">
        <v>136</v>
      </c>
      <c r="H3267">
        <v>1</v>
      </c>
      <c r="I3267">
        <v>1</v>
      </c>
      <c r="J3267">
        <v>1233</v>
      </c>
      <c r="K3267">
        <v>1</v>
      </c>
      <c r="L3267">
        <v>1</v>
      </c>
      <c r="M3267">
        <v>365</v>
      </c>
      <c r="N3267" t="s">
        <v>18</v>
      </c>
      <c r="O3267" s="1">
        <v>1.20892E-146</v>
      </c>
      <c r="P3267">
        <v>1353</v>
      </c>
    </row>
    <row r="3268" spans="1:16" x14ac:dyDescent="0.25">
      <c r="A3268" t="s">
        <v>4951</v>
      </c>
      <c r="B3268">
        <v>1695</v>
      </c>
      <c r="C3268" s="3" t="str">
        <f>HYPERLINK("http://www.uniprot.org/uniprot/G7K4G7","tr|G7K4G7|G7K4G7_MEDTR")</f>
        <v>tr|G7K4G7|G7K4G7_MEDTR</v>
      </c>
      <c r="D3268" t="s">
        <v>2901</v>
      </c>
      <c r="E3268">
        <v>70.08</v>
      </c>
      <c r="F3268">
        <v>575</v>
      </c>
      <c r="G3268">
        <v>172</v>
      </c>
      <c r="H3268">
        <v>33</v>
      </c>
      <c r="I3268">
        <v>61</v>
      </c>
      <c r="J3268">
        <v>1686</v>
      </c>
      <c r="K3268">
        <v>1</v>
      </c>
      <c r="L3268">
        <v>9</v>
      </c>
      <c r="M3268">
        <v>575</v>
      </c>
      <c r="N3268" t="s">
        <v>18</v>
      </c>
      <c r="O3268">
        <v>0</v>
      </c>
      <c r="P3268">
        <v>2015</v>
      </c>
    </row>
    <row r="3269" spans="1:16" x14ac:dyDescent="0.25">
      <c r="A3269" t="s">
        <v>4952</v>
      </c>
      <c r="B3269">
        <v>492</v>
      </c>
      <c r="C3269" s="3" t="str">
        <f>HYPERLINK("http://www.uniprot.org/uniprot/Q2HTP5","tr|Q2HTP5|Q2HTP5_MEDTR")</f>
        <v>tr|Q2HTP5|Q2HTP5_MEDTR</v>
      </c>
      <c r="D3269" t="s">
        <v>4953</v>
      </c>
      <c r="E3269">
        <v>85.88</v>
      </c>
      <c r="F3269">
        <v>163</v>
      </c>
      <c r="G3269">
        <v>23</v>
      </c>
      <c r="H3269">
        <v>0</v>
      </c>
      <c r="I3269">
        <v>1</v>
      </c>
      <c r="J3269">
        <v>489</v>
      </c>
      <c r="K3269">
        <v>1</v>
      </c>
      <c r="L3269">
        <v>1</v>
      </c>
      <c r="M3269">
        <v>160</v>
      </c>
      <c r="N3269" t="s">
        <v>18</v>
      </c>
      <c r="O3269" s="1">
        <v>1.9349100000000001E-70</v>
      </c>
      <c r="P3269">
        <v>689</v>
      </c>
    </row>
    <row r="3270" spans="1:16" x14ac:dyDescent="0.25">
      <c r="A3270" t="s">
        <v>4954</v>
      </c>
      <c r="B3270">
        <v>1041</v>
      </c>
      <c r="C3270" s="3" t="str">
        <f>HYPERLINK("http://www.uniprot.org/uniprot/G7J673","tr|G7J673|G7J673_MEDTR")</f>
        <v>tr|G7J673|G7J673_MEDTR</v>
      </c>
      <c r="D3270" t="s">
        <v>4955</v>
      </c>
      <c r="E3270">
        <v>82.65</v>
      </c>
      <c r="F3270">
        <v>346</v>
      </c>
      <c r="G3270">
        <v>60</v>
      </c>
      <c r="H3270">
        <v>0</v>
      </c>
      <c r="I3270">
        <v>1</v>
      </c>
      <c r="J3270">
        <v>1038</v>
      </c>
      <c r="K3270">
        <v>1</v>
      </c>
      <c r="L3270">
        <v>1</v>
      </c>
      <c r="M3270">
        <v>345</v>
      </c>
      <c r="N3270" t="s">
        <v>18</v>
      </c>
      <c r="O3270" s="1">
        <v>1.09772E-157</v>
      </c>
      <c r="P3270">
        <v>1447</v>
      </c>
    </row>
    <row r="3271" spans="1:16" x14ac:dyDescent="0.25">
      <c r="A3271" t="s">
        <v>4956</v>
      </c>
      <c r="B3271">
        <v>402</v>
      </c>
      <c r="C3271" s="3" t="str">
        <f>HYPERLINK("http://www.uniprot.org/uniprot/G7ZXK2","tr|G7ZXK2|G7ZXK2_MEDTR")</f>
        <v>tr|G7ZXK2|G7ZXK2_MEDTR</v>
      </c>
      <c r="D3271" t="s">
        <v>4917</v>
      </c>
      <c r="E3271">
        <v>35</v>
      </c>
      <c r="F3271">
        <v>160</v>
      </c>
      <c r="G3271">
        <v>104</v>
      </c>
      <c r="H3271">
        <v>28</v>
      </c>
      <c r="I3271">
        <v>1</v>
      </c>
      <c r="J3271">
        <v>396</v>
      </c>
      <c r="K3271">
        <v>1</v>
      </c>
      <c r="L3271">
        <v>83</v>
      </c>
      <c r="M3271">
        <v>242</v>
      </c>
      <c r="N3271" t="s">
        <v>18</v>
      </c>
      <c r="O3271" s="1">
        <v>2.6208899999999999E-14</v>
      </c>
      <c r="P3271">
        <v>205</v>
      </c>
    </row>
    <row r="3272" spans="1:16" x14ac:dyDescent="0.25">
      <c r="A3272" t="s">
        <v>4957</v>
      </c>
      <c r="B3272">
        <v>1284</v>
      </c>
      <c r="C3272" s="3" t="str">
        <f>HYPERLINK("http://www.uniprot.org/uniprot/K7KWX1","tr|K7KWX1|K7KWX1_SOYBN")</f>
        <v>tr|K7KWX1|K7KWX1_SOYBN</v>
      </c>
      <c r="D3272" t="s">
        <v>61</v>
      </c>
      <c r="E3272">
        <v>31.71</v>
      </c>
      <c r="F3272">
        <v>413</v>
      </c>
      <c r="G3272">
        <v>282</v>
      </c>
      <c r="H3272">
        <v>18</v>
      </c>
      <c r="I3272">
        <v>1</v>
      </c>
      <c r="J3272">
        <v>1185</v>
      </c>
      <c r="K3272">
        <v>1</v>
      </c>
      <c r="L3272">
        <v>382</v>
      </c>
      <c r="M3272">
        <v>751</v>
      </c>
      <c r="N3272" t="s">
        <v>18</v>
      </c>
      <c r="O3272" s="1">
        <v>2.49265E-43</v>
      </c>
      <c r="P3272">
        <v>462</v>
      </c>
    </row>
    <row r="3273" spans="1:16" x14ac:dyDescent="0.25">
      <c r="A3273" t="s">
        <v>4958</v>
      </c>
      <c r="B3273">
        <v>876</v>
      </c>
      <c r="C3273" s="3" t="str">
        <f>HYPERLINK("http://www.uniprot.org/uniprot/K7KRZ9","tr|K7KRZ9|K7KRZ9_SOYBN")</f>
        <v>tr|K7KRZ9|K7KRZ9_SOYBN</v>
      </c>
      <c r="D3273" t="s">
        <v>28</v>
      </c>
      <c r="E3273">
        <v>49.51</v>
      </c>
      <c r="F3273">
        <v>307</v>
      </c>
      <c r="G3273">
        <v>155</v>
      </c>
      <c r="H3273">
        <v>16</v>
      </c>
      <c r="I3273">
        <v>1</v>
      </c>
      <c r="J3273">
        <v>873</v>
      </c>
      <c r="K3273">
        <v>1</v>
      </c>
      <c r="L3273">
        <v>1</v>
      </c>
      <c r="M3273">
        <v>276</v>
      </c>
      <c r="N3273" t="s">
        <v>18</v>
      </c>
      <c r="O3273" s="1">
        <v>1.5855400000000001E-60</v>
      </c>
      <c r="P3273">
        <v>608</v>
      </c>
    </row>
    <row r="3274" spans="1:16" x14ac:dyDescent="0.25">
      <c r="A3274" t="s">
        <v>4959</v>
      </c>
      <c r="B3274">
        <v>618</v>
      </c>
      <c r="C3274" s="3" t="str">
        <f>HYPERLINK("http://www.uniprot.org/uniprot/I3SDP0","tr|I3SDP0|I3SDP0_MEDTR")</f>
        <v>tr|I3SDP0|I3SDP0_MEDTR</v>
      </c>
      <c r="D3274" t="s">
        <v>22</v>
      </c>
      <c r="E3274">
        <v>88.46</v>
      </c>
      <c r="F3274">
        <v>78</v>
      </c>
      <c r="G3274">
        <v>9</v>
      </c>
      <c r="H3274">
        <v>0</v>
      </c>
      <c r="I3274">
        <v>7</v>
      </c>
      <c r="J3274">
        <v>240</v>
      </c>
      <c r="K3274">
        <v>1</v>
      </c>
      <c r="L3274">
        <v>4</v>
      </c>
      <c r="M3274">
        <v>81</v>
      </c>
      <c r="N3274" t="s">
        <v>18</v>
      </c>
      <c r="O3274" s="1">
        <v>2.92382E-33</v>
      </c>
      <c r="P3274">
        <v>370</v>
      </c>
    </row>
    <row r="3275" spans="1:16" x14ac:dyDescent="0.25">
      <c r="A3275" t="s">
        <v>4960</v>
      </c>
      <c r="B3275">
        <v>180</v>
      </c>
      <c r="C3275" s="3" t="str">
        <f>HYPERLINK("http://www.uniprot.org/uniprot/R0GAJ7","tr|R0GAJ7|R0GAJ7_9BRAS")</f>
        <v>tr|R0GAJ7|R0GAJ7_9BRAS</v>
      </c>
      <c r="D3275" t="s">
        <v>4961</v>
      </c>
      <c r="E3275">
        <v>86.36</v>
      </c>
      <c r="F3275">
        <v>44</v>
      </c>
      <c r="G3275">
        <v>6</v>
      </c>
      <c r="H3275">
        <v>0</v>
      </c>
      <c r="I3275">
        <v>1</v>
      </c>
      <c r="J3275">
        <v>132</v>
      </c>
      <c r="K3275">
        <v>1</v>
      </c>
      <c r="L3275">
        <v>258</v>
      </c>
      <c r="M3275">
        <v>301</v>
      </c>
      <c r="N3275" t="s">
        <v>18</v>
      </c>
      <c r="O3275" s="1">
        <v>3.2383400000000001E-12</v>
      </c>
      <c r="P3275">
        <v>187</v>
      </c>
    </row>
    <row r="3276" spans="1:16" x14ac:dyDescent="0.25">
      <c r="A3276" t="s">
        <v>4962</v>
      </c>
      <c r="B3276">
        <v>1305</v>
      </c>
      <c r="C3276" s="3" t="str">
        <f>HYPERLINK("http://www.uniprot.org/uniprot/M5W337","tr|M5W337|M5W337_PRUPE")</f>
        <v>tr|M5W337|M5W337_PRUPE</v>
      </c>
      <c r="D3276" t="s">
        <v>468</v>
      </c>
      <c r="E3276">
        <v>25.59</v>
      </c>
      <c r="F3276">
        <v>422</v>
      </c>
      <c r="G3276">
        <v>314</v>
      </c>
      <c r="H3276">
        <v>15</v>
      </c>
      <c r="I3276">
        <v>76</v>
      </c>
      <c r="J3276">
        <v>1296</v>
      </c>
      <c r="K3276">
        <v>1</v>
      </c>
      <c r="L3276">
        <v>84</v>
      </c>
      <c r="M3276">
        <v>475</v>
      </c>
      <c r="N3276" t="s">
        <v>18</v>
      </c>
      <c r="O3276" s="1">
        <v>2.7168299999999999E-29</v>
      </c>
      <c r="P3276">
        <v>341</v>
      </c>
    </row>
    <row r="3277" spans="1:16" x14ac:dyDescent="0.25">
      <c r="A3277" t="s">
        <v>4963</v>
      </c>
      <c r="B3277">
        <v>1938</v>
      </c>
      <c r="C3277" s="3" t="str">
        <f>HYPERLINK("http://www.uniprot.org/uniprot/O65749","tr|O65749|O65749_CICAR")</f>
        <v>tr|O65749|O65749_CICAR</v>
      </c>
      <c r="D3277" t="s">
        <v>4964</v>
      </c>
      <c r="E3277">
        <v>96.26</v>
      </c>
      <c r="F3277">
        <v>670</v>
      </c>
      <c r="G3277">
        <v>25</v>
      </c>
      <c r="H3277">
        <v>25</v>
      </c>
      <c r="I3277">
        <v>1</v>
      </c>
      <c r="J3277">
        <v>1935</v>
      </c>
      <c r="K3277">
        <v>1</v>
      </c>
      <c r="L3277">
        <v>1</v>
      </c>
      <c r="M3277">
        <v>670</v>
      </c>
      <c r="N3277" t="s">
        <v>18</v>
      </c>
      <c r="O3277">
        <v>0</v>
      </c>
      <c r="P3277">
        <v>3366</v>
      </c>
    </row>
    <row r="3278" spans="1:16" x14ac:dyDescent="0.25">
      <c r="A3278" t="s">
        <v>4965</v>
      </c>
      <c r="B3278">
        <v>810</v>
      </c>
      <c r="C3278" s="3" t="str">
        <f>HYPERLINK("http://www.uniprot.org/uniprot/G7KT40","tr|G7KT40|G7KT40_MEDTR")</f>
        <v>tr|G7KT40|G7KT40_MEDTR</v>
      </c>
      <c r="D3278" t="s">
        <v>4966</v>
      </c>
      <c r="E3278">
        <v>59.42</v>
      </c>
      <c r="F3278">
        <v>138</v>
      </c>
      <c r="G3278">
        <v>56</v>
      </c>
      <c r="H3278">
        <v>4</v>
      </c>
      <c r="I3278">
        <v>1</v>
      </c>
      <c r="J3278">
        <v>402</v>
      </c>
      <c r="K3278">
        <v>1</v>
      </c>
      <c r="L3278">
        <v>1</v>
      </c>
      <c r="M3278">
        <v>133</v>
      </c>
      <c r="N3278" t="s">
        <v>18</v>
      </c>
      <c r="O3278" s="1">
        <v>3.5121900000000001E-32</v>
      </c>
      <c r="P3278">
        <v>363</v>
      </c>
    </row>
    <row r="3279" spans="1:16" x14ac:dyDescent="0.25">
      <c r="A3279" t="s">
        <v>4967</v>
      </c>
      <c r="B3279">
        <v>1119</v>
      </c>
      <c r="C3279" s="3" t="str">
        <f>HYPERLINK("http://www.uniprot.org/uniprot/G7LIC4","tr|G7LIC4|G7LIC4_MEDTR")</f>
        <v>tr|G7LIC4|G7LIC4_MEDTR</v>
      </c>
      <c r="D3279" t="s">
        <v>4968</v>
      </c>
      <c r="E3279">
        <v>83.65</v>
      </c>
      <c r="F3279">
        <v>367</v>
      </c>
      <c r="G3279">
        <v>60</v>
      </c>
      <c r="H3279">
        <v>3</v>
      </c>
      <c r="I3279">
        <v>1</v>
      </c>
      <c r="J3279">
        <v>1092</v>
      </c>
      <c r="K3279">
        <v>1</v>
      </c>
      <c r="L3279">
        <v>1</v>
      </c>
      <c r="M3279">
        <v>367</v>
      </c>
      <c r="N3279" t="s">
        <v>18</v>
      </c>
      <c r="O3279" s="1">
        <v>2.3034800000000001E-172</v>
      </c>
      <c r="P3279">
        <v>1574</v>
      </c>
    </row>
    <row r="3280" spans="1:16" x14ac:dyDescent="0.25">
      <c r="A3280" t="s">
        <v>4969</v>
      </c>
      <c r="B3280">
        <v>1953</v>
      </c>
      <c r="C3280" s="3" t="str">
        <f>HYPERLINK("http://www.uniprot.org/uniprot/G7K5E9","tr|G7K5E9|G7K5E9_MEDTR")</f>
        <v>tr|G7K5E9|G7K5E9_MEDTR</v>
      </c>
      <c r="D3280" t="s">
        <v>4970</v>
      </c>
      <c r="E3280">
        <v>89.09</v>
      </c>
      <c r="F3280">
        <v>651</v>
      </c>
      <c r="G3280">
        <v>71</v>
      </c>
      <c r="H3280">
        <v>1</v>
      </c>
      <c r="I3280">
        <v>1</v>
      </c>
      <c r="J3280">
        <v>1950</v>
      </c>
      <c r="K3280">
        <v>1</v>
      </c>
      <c r="L3280">
        <v>1</v>
      </c>
      <c r="M3280">
        <v>650</v>
      </c>
      <c r="N3280" t="s">
        <v>18</v>
      </c>
      <c r="O3280">
        <v>0</v>
      </c>
      <c r="P3280">
        <v>3097</v>
      </c>
    </row>
    <row r="3281" spans="1:16" x14ac:dyDescent="0.25">
      <c r="A3281" t="s">
        <v>4971</v>
      </c>
      <c r="B3281">
        <v>339</v>
      </c>
      <c r="C3281" s="3" t="str">
        <f>HYPERLINK("http://www.uniprot.org/uniprot/I3STR9","tr|I3STR9|I3STR9_LOTJA")</f>
        <v>tr|I3STR9|I3STR9_LOTJA</v>
      </c>
      <c r="D3281" t="s">
        <v>2200</v>
      </c>
      <c r="E3281">
        <v>83.63</v>
      </c>
      <c r="F3281">
        <v>55</v>
      </c>
      <c r="G3281">
        <v>9</v>
      </c>
      <c r="H3281">
        <v>0</v>
      </c>
      <c r="I3281">
        <v>1</v>
      </c>
      <c r="J3281">
        <v>165</v>
      </c>
      <c r="K3281">
        <v>1</v>
      </c>
      <c r="L3281">
        <v>10</v>
      </c>
      <c r="M3281">
        <v>64</v>
      </c>
      <c r="N3281" t="s">
        <v>18</v>
      </c>
      <c r="O3281" s="1">
        <v>2.68307E-19</v>
      </c>
      <c r="P3281">
        <v>248</v>
      </c>
    </row>
    <row r="3282" spans="1:16" x14ac:dyDescent="0.25">
      <c r="A3282" t="s">
        <v>4972</v>
      </c>
      <c r="B3282">
        <v>1209</v>
      </c>
      <c r="C3282" s="3" t="str">
        <f>HYPERLINK("http://www.uniprot.org/uniprot/A5AHQ6","tr|A5AHQ6|A5AHQ6_VITVI")</f>
        <v>tr|A5AHQ6|A5AHQ6_VITVI</v>
      </c>
      <c r="D3282" t="s">
        <v>563</v>
      </c>
      <c r="E3282">
        <v>20.61</v>
      </c>
      <c r="F3282">
        <v>422</v>
      </c>
      <c r="G3282">
        <v>335</v>
      </c>
      <c r="H3282">
        <v>26</v>
      </c>
      <c r="I3282">
        <v>1</v>
      </c>
      <c r="J3282">
        <v>1188</v>
      </c>
      <c r="K3282">
        <v>1</v>
      </c>
      <c r="L3282">
        <v>599</v>
      </c>
      <c r="M3282">
        <v>1008</v>
      </c>
      <c r="N3282" t="s">
        <v>18</v>
      </c>
      <c r="O3282" s="1">
        <v>2.6154499999999999E-15</v>
      </c>
      <c r="P3282">
        <v>220</v>
      </c>
    </row>
    <row r="3283" spans="1:16" x14ac:dyDescent="0.25">
      <c r="A3283" t="s">
        <v>4973</v>
      </c>
      <c r="B3283">
        <v>273</v>
      </c>
      <c r="C3283" s="3" t="str">
        <f>HYPERLINK("http://www.uniprot.org/uniprot/G7IEJ0","tr|G7IEJ0|G7IEJ0_MEDTR")</f>
        <v>tr|G7IEJ0|G7IEJ0_MEDTR</v>
      </c>
      <c r="D3283" t="s">
        <v>4568</v>
      </c>
      <c r="E3283">
        <v>64.28</v>
      </c>
      <c r="F3283">
        <v>98</v>
      </c>
      <c r="G3283">
        <v>35</v>
      </c>
      <c r="H3283">
        <v>8</v>
      </c>
      <c r="I3283">
        <v>1</v>
      </c>
      <c r="J3283">
        <v>270</v>
      </c>
      <c r="K3283">
        <v>1</v>
      </c>
      <c r="L3283">
        <v>50</v>
      </c>
      <c r="M3283">
        <v>147</v>
      </c>
      <c r="N3283" t="s">
        <v>18</v>
      </c>
      <c r="O3283" s="1">
        <v>2.2349E-21</v>
      </c>
      <c r="P3283">
        <v>266</v>
      </c>
    </row>
    <row r="3284" spans="1:16" x14ac:dyDescent="0.25">
      <c r="A3284" t="s">
        <v>4974</v>
      </c>
      <c r="B3284">
        <v>2535</v>
      </c>
      <c r="C3284" s="3" t="str">
        <f>HYPERLINK("http://www.uniprot.org/uniprot/I1KUD4","tr|I1KUD4|I1KUD4_SOYBN")</f>
        <v>tr|I1KUD4|I1KUD4_SOYBN</v>
      </c>
      <c r="D3284" t="s">
        <v>71</v>
      </c>
      <c r="E3284">
        <v>79.260000000000005</v>
      </c>
      <c r="F3284">
        <v>839</v>
      </c>
      <c r="G3284">
        <v>174</v>
      </c>
      <c r="H3284">
        <v>1</v>
      </c>
      <c r="I3284">
        <v>19</v>
      </c>
      <c r="J3284">
        <v>2532</v>
      </c>
      <c r="K3284">
        <v>1</v>
      </c>
      <c r="L3284">
        <v>4</v>
      </c>
      <c r="M3284">
        <v>842</v>
      </c>
      <c r="N3284" t="s">
        <v>18</v>
      </c>
      <c r="O3284">
        <v>0</v>
      </c>
      <c r="P3284">
        <v>3349</v>
      </c>
    </row>
    <row r="3285" spans="1:16" x14ac:dyDescent="0.25">
      <c r="A3285" t="s">
        <v>4975</v>
      </c>
      <c r="B3285">
        <v>405</v>
      </c>
      <c r="C3285" s="3" t="str">
        <f>HYPERLINK("http://www.uniprot.org/uniprot/G7IUU4","tr|G7IUU4|G7IUU4_MEDTR")</f>
        <v>tr|G7IUU4|G7IUU4_MEDTR</v>
      </c>
      <c r="D3285" t="s">
        <v>4976</v>
      </c>
      <c r="E3285">
        <v>89.18</v>
      </c>
      <c r="F3285">
        <v>111</v>
      </c>
      <c r="G3285">
        <v>12</v>
      </c>
      <c r="H3285">
        <v>2</v>
      </c>
      <c r="I3285">
        <v>1</v>
      </c>
      <c r="J3285">
        <v>327</v>
      </c>
      <c r="K3285">
        <v>1</v>
      </c>
      <c r="L3285">
        <v>1</v>
      </c>
      <c r="M3285">
        <v>111</v>
      </c>
      <c r="N3285" t="s">
        <v>18</v>
      </c>
      <c r="O3285" s="1">
        <v>2.8579400000000002E-45</v>
      </c>
      <c r="P3285">
        <v>472</v>
      </c>
    </row>
    <row r="3286" spans="1:16" x14ac:dyDescent="0.25">
      <c r="A3286" t="s">
        <v>4977</v>
      </c>
      <c r="B3286">
        <v>1131</v>
      </c>
      <c r="C3286" s="3" t="str">
        <f>HYPERLINK("http://www.uniprot.org/uniprot/I1MGM6","tr|I1MGM6|I1MGM6_SOYBN")</f>
        <v>tr|I1MGM6|I1MGM6_SOYBN</v>
      </c>
      <c r="D3286" t="s">
        <v>1227</v>
      </c>
      <c r="E3286">
        <v>80.900000000000006</v>
      </c>
      <c r="F3286">
        <v>377</v>
      </c>
      <c r="G3286">
        <v>72</v>
      </c>
      <c r="H3286">
        <v>1</v>
      </c>
      <c r="I3286">
        <v>1</v>
      </c>
      <c r="J3286">
        <v>1128</v>
      </c>
      <c r="K3286">
        <v>1</v>
      </c>
      <c r="L3286">
        <v>63</v>
      </c>
      <c r="M3286">
        <v>439</v>
      </c>
      <c r="N3286" t="s">
        <v>18</v>
      </c>
      <c r="O3286" s="1">
        <v>1.7344999999999999E-175</v>
      </c>
      <c r="P3286">
        <v>1601</v>
      </c>
    </row>
    <row r="3287" spans="1:16" x14ac:dyDescent="0.25">
      <c r="A3287" t="s">
        <v>4978</v>
      </c>
      <c r="B3287">
        <v>2283</v>
      </c>
      <c r="C3287" s="3" t="str">
        <f>HYPERLINK("http://www.uniprot.org/uniprot/G7K4U6","tr|G7K4U6|G7K4U6_MEDTR")</f>
        <v>tr|G7K4U6|G7K4U6_MEDTR</v>
      </c>
      <c r="D3287" t="s">
        <v>4979</v>
      </c>
      <c r="E3287">
        <v>89.47</v>
      </c>
      <c r="F3287">
        <v>760</v>
      </c>
      <c r="G3287">
        <v>80</v>
      </c>
      <c r="H3287">
        <v>0</v>
      </c>
      <c r="I3287">
        <v>1</v>
      </c>
      <c r="J3287">
        <v>2280</v>
      </c>
      <c r="K3287">
        <v>1</v>
      </c>
      <c r="L3287">
        <v>1</v>
      </c>
      <c r="M3287">
        <v>760</v>
      </c>
      <c r="N3287" t="s">
        <v>18</v>
      </c>
      <c r="O3287">
        <v>0</v>
      </c>
      <c r="P3287">
        <v>3677</v>
      </c>
    </row>
    <row r="3288" spans="1:16" x14ac:dyDescent="0.25">
      <c r="A3288" t="s">
        <v>4980</v>
      </c>
      <c r="B3288">
        <v>1305</v>
      </c>
      <c r="C3288" s="3" t="str">
        <f>HYPERLINK("http://www.uniprot.org/uniprot/Q56H33","tr|Q56H33|Q56H33_MEDTR")</f>
        <v>tr|Q56H33|Q56H33_MEDTR</v>
      </c>
      <c r="D3288" t="s">
        <v>4981</v>
      </c>
      <c r="E3288">
        <v>80.23</v>
      </c>
      <c r="F3288">
        <v>430</v>
      </c>
      <c r="G3288">
        <v>85</v>
      </c>
      <c r="H3288">
        <v>0</v>
      </c>
      <c r="I3288">
        <v>13</v>
      </c>
      <c r="J3288">
        <v>1302</v>
      </c>
      <c r="K3288">
        <v>1</v>
      </c>
      <c r="L3288">
        <v>10</v>
      </c>
      <c r="M3288">
        <v>437</v>
      </c>
      <c r="N3288" t="s">
        <v>18</v>
      </c>
      <c r="O3288">
        <v>0</v>
      </c>
      <c r="P3288">
        <v>1754</v>
      </c>
    </row>
    <row r="3289" spans="1:16" x14ac:dyDescent="0.25">
      <c r="A3289" t="s">
        <v>4982</v>
      </c>
      <c r="B3289">
        <v>2025</v>
      </c>
      <c r="C3289" s="3" t="str">
        <f>HYPERLINK("http://www.uniprot.org/uniprot/G7K668","tr|G7K668|G7K668_MEDTR")</f>
        <v>tr|G7K668|G7K668_MEDTR</v>
      </c>
      <c r="D3289" t="s">
        <v>4983</v>
      </c>
      <c r="E3289">
        <v>77.17</v>
      </c>
      <c r="F3289">
        <v>679</v>
      </c>
      <c r="G3289">
        <v>155</v>
      </c>
      <c r="H3289">
        <v>5</v>
      </c>
      <c r="I3289">
        <v>1</v>
      </c>
      <c r="J3289">
        <v>2022</v>
      </c>
      <c r="K3289">
        <v>1</v>
      </c>
      <c r="L3289">
        <v>1</v>
      </c>
      <c r="M3289">
        <v>672</v>
      </c>
      <c r="N3289" t="s">
        <v>18</v>
      </c>
      <c r="O3289">
        <v>0</v>
      </c>
      <c r="P3289">
        <v>2676</v>
      </c>
    </row>
    <row r="3290" spans="1:16" x14ac:dyDescent="0.25">
      <c r="A3290" t="s">
        <v>4984</v>
      </c>
      <c r="B3290">
        <v>2268</v>
      </c>
      <c r="C3290" s="3" t="str">
        <f>HYPERLINK("http://www.uniprot.org/uniprot/Q2HW11","tr|Q2HW11|Q2HW11_MEDTR")</f>
        <v>tr|Q2HW11|Q2HW11_MEDTR</v>
      </c>
      <c r="D3290" t="s">
        <v>4985</v>
      </c>
      <c r="E3290">
        <v>82.01</v>
      </c>
      <c r="F3290">
        <v>756</v>
      </c>
      <c r="G3290">
        <v>136</v>
      </c>
      <c r="H3290">
        <v>1</v>
      </c>
      <c r="I3290">
        <v>1</v>
      </c>
      <c r="J3290">
        <v>2265</v>
      </c>
      <c r="K3290">
        <v>1</v>
      </c>
      <c r="L3290">
        <v>1</v>
      </c>
      <c r="M3290">
        <v>755</v>
      </c>
      <c r="N3290" t="s">
        <v>18</v>
      </c>
      <c r="O3290">
        <v>0</v>
      </c>
      <c r="P3290">
        <v>3216</v>
      </c>
    </row>
    <row r="3291" spans="1:16" x14ac:dyDescent="0.25">
      <c r="A3291" t="s">
        <v>4986</v>
      </c>
      <c r="B3291">
        <v>249</v>
      </c>
      <c r="C3291" s="3" t="str">
        <f>HYPERLINK("http://www.uniprot.org/uniprot/Q949L5","tr|Q949L5|Q949L5_CICAR")</f>
        <v>tr|Q949L5|Q949L5_CICAR</v>
      </c>
      <c r="D3291" t="s">
        <v>55</v>
      </c>
      <c r="E3291">
        <v>77.040000000000006</v>
      </c>
      <c r="F3291">
        <v>61</v>
      </c>
      <c r="G3291">
        <v>14</v>
      </c>
      <c r="H3291">
        <v>0</v>
      </c>
      <c r="I3291">
        <v>52</v>
      </c>
      <c r="J3291">
        <v>234</v>
      </c>
      <c r="K3291">
        <v>1</v>
      </c>
      <c r="L3291">
        <v>18</v>
      </c>
      <c r="M3291">
        <v>78</v>
      </c>
      <c r="N3291" t="s">
        <v>18</v>
      </c>
      <c r="O3291" s="1">
        <v>1.1408899999999999E-17</v>
      </c>
      <c r="P3291">
        <v>234</v>
      </c>
    </row>
    <row r="3292" spans="1:16" x14ac:dyDescent="0.25">
      <c r="A3292" t="s">
        <v>4987</v>
      </c>
      <c r="B3292">
        <v>1689</v>
      </c>
      <c r="C3292" s="3" t="str">
        <f>HYPERLINK("http://www.uniprot.org/uniprot/G7IDT8","tr|G7IDT8|G7IDT8_MEDTR")</f>
        <v>tr|G7IDT8|G7IDT8_MEDTR</v>
      </c>
      <c r="D3292" t="s">
        <v>4988</v>
      </c>
      <c r="E3292">
        <v>92.7</v>
      </c>
      <c r="F3292">
        <v>562</v>
      </c>
      <c r="G3292">
        <v>41</v>
      </c>
      <c r="H3292">
        <v>0</v>
      </c>
      <c r="I3292">
        <v>1</v>
      </c>
      <c r="J3292">
        <v>1686</v>
      </c>
      <c r="K3292">
        <v>1</v>
      </c>
      <c r="L3292">
        <v>1</v>
      </c>
      <c r="M3292">
        <v>562</v>
      </c>
      <c r="N3292" t="s">
        <v>18</v>
      </c>
      <c r="O3292">
        <v>0</v>
      </c>
      <c r="P3292">
        <v>2692</v>
      </c>
    </row>
    <row r="3293" spans="1:16" x14ac:dyDescent="0.25">
      <c r="A3293" t="s">
        <v>4989</v>
      </c>
      <c r="B3293">
        <v>807</v>
      </c>
      <c r="C3293" s="3" t="str">
        <f>HYPERLINK("http://www.uniprot.org/uniprot/I3S0F3","tr|I3S0F3|I3S0F3_MEDTR")</f>
        <v>tr|I3S0F3|I3S0F3_MEDTR</v>
      </c>
      <c r="D3293" t="s">
        <v>22</v>
      </c>
      <c r="E3293">
        <v>86.19</v>
      </c>
      <c r="F3293">
        <v>268</v>
      </c>
      <c r="G3293">
        <v>37</v>
      </c>
      <c r="H3293">
        <v>0</v>
      </c>
      <c r="I3293">
        <v>1</v>
      </c>
      <c r="J3293">
        <v>804</v>
      </c>
      <c r="K3293">
        <v>1</v>
      </c>
      <c r="L3293">
        <v>1</v>
      </c>
      <c r="M3293">
        <v>268</v>
      </c>
      <c r="N3293" t="s">
        <v>18</v>
      </c>
      <c r="O3293" s="1">
        <v>5.0640399999999999E-124</v>
      </c>
      <c r="P3293">
        <v>1155</v>
      </c>
    </row>
    <row r="3294" spans="1:16" x14ac:dyDescent="0.25">
      <c r="A3294" t="s">
        <v>4990</v>
      </c>
      <c r="B3294">
        <v>1776</v>
      </c>
      <c r="C3294" s="3" t="str">
        <f>HYPERLINK("http://www.uniprot.org/uniprot/G7I4R9","tr|G7I4R9|G7I4R9_MEDTR")</f>
        <v>tr|G7I4R9|G7I4R9_MEDTR</v>
      </c>
      <c r="D3294" t="s">
        <v>4991</v>
      </c>
      <c r="E3294">
        <v>85.01</v>
      </c>
      <c r="F3294">
        <v>594</v>
      </c>
      <c r="G3294">
        <v>89</v>
      </c>
      <c r="H3294">
        <v>5</v>
      </c>
      <c r="I3294">
        <v>7</v>
      </c>
      <c r="J3294">
        <v>1773</v>
      </c>
      <c r="K3294">
        <v>1</v>
      </c>
      <c r="L3294">
        <v>1</v>
      </c>
      <c r="M3294">
        <v>593</v>
      </c>
      <c r="N3294" t="s">
        <v>18</v>
      </c>
      <c r="O3294">
        <v>0</v>
      </c>
      <c r="P3294">
        <v>2576</v>
      </c>
    </row>
    <row r="3295" spans="1:16" x14ac:dyDescent="0.25">
      <c r="A3295" t="s">
        <v>4992</v>
      </c>
      <c r="B3295">
        <v>492</v>
      </c>
      <c r="C3295" s="3" t="str">
        <f>HYPERLINK("http://www.uniprot.org/uniprot/G7IKJ3","tr|G7IKJ3|G7IKJ3_MEDTR")</f>
        <v>tr|G7IKJ3|G7IKJ3_MEDTR</v>
      </c>
      <c r="D3295" t="s">
        <v>3121</v>
      </c>
      <c r="E3295">
        <v>35.21</v>
      </c>
      <c r="F3295">
        <v>142</v>
      </c>
      <c r="G3295">
        <v>92</v>
      </c>
      <c r="H3295">
        <v>11</v>
      </c>
      <c r="I3295">
        <v>4</v>
      </c>
      <c r="J3295">
        <v>396</v>
      </c>
      <c r="K3295">
        <v>1</v>
      </c>
      <c r="L3295">
        <v>725</v>
      </c>
      <c r="M3295">
        <v>865</v>
      </c>
      <c r="N3295" t="s">
        <v>18</v>
      </c>
      <c r="O3295" s="1">
        <v>2.8397399999999999E-13</v>
      </c>
      <c r="P3295">
        <v>196</v>
      </c>
    </row>
    <row r="3296" spans="1:16" x14ac:dyDescent="0.25">
      <c r="A3296" t="s">
        <v>4993</v>
      </c>
      <c r="B3296">
        <v>1773</v>
      </c>
      <c r="C3296" s="3" t="str">
        <f>HYPERLINK("http://www.uniprot.org/uniprot/Q6W6R7","tr|Q6W6R7|Q6W6R7_MEDTR")</f>
        <v>tr|Q6W6R7|Q6W6R7_MEDTR</v>
      </c>
      <c r="D3296" t="s">
        <v>4994</v>
      </c>
      <c r="E3296">
        <v>85.57</v>
      </c>
      <c r="F3296">
        <v>596</v>
      </c>
      <c r="G3296">
        <v>86</v>
      </c>
      <c r="H3296">
        <v>11</v>
      </c>
      <c r="I3296">
        <v>13</v>
      </c>
      <c r="J3296">
        <v>1767</v>
      </c>
      <c r="K3296">
        <v>1</v>
      </c>
      <c r="L3296">
        <v>6</v>
      </c>
      <c r="M3296">
        <v>600</v>
      </c>
      <c r="N3296" t="s">
        <v>18</v>
      </c>
      <c r="O3296">
        <v>0</v>
      </c>
      <c r="P3296">
        <v>2674</v>
      </c>
    </row>
    <row r="3297" spans="1:16" x14ac:dyDescent="0.25">
      <c r="A3297" t="s">
        <v>4995</v>
      </c>
      <c r="B3297">
        <v>729</v>
      </c>
      <c r="C3297" s="3" t="str">
        <f>HYPERLINK("http://www.uniprot.org/uniprot/K7LI76","tr|K7LI76|K7LI76_SOYBN")</f>
        <v>tr|K7LI76|K7LI76_SOYBN</v>
      </c>
      <c r="D3297" t="s">
        <v>28</v>
      </c>
      <c r="E3297">
        <v>56.07</v>
      </c>
      <c r="F3297">
        <v>214</v>
      </c>
      <c r="G3297">
        <v>94</v>
      </c>
      <c r="H3297">
        <v>0</v>
      </c>
      <c r="I3297">
        <v>1</v>
      </c>
      <c r="J3297">
        <v>642</v>
      </c>
      <c r="K3297">
        <v>1</v>
      </c>
      <c r="L3297">
        <v>1</v>
      </c>
      <c r="M3297">
        <v>202</v>
      </c>
      <c r="N3297" t="s">
        <v>18</v>
      </c>
      <c r="O3297" s="1">
        <v>1.6571400000000001E-64</v>
      </c>
      <c r="P3297">
        <v>641</v>
      </c>
    </row>
    <row r="3298" spans="1:16" x14ac:dyDescent="0.25">
      <c r="A3298" t="s">
        <v>4996</v>
      </c>
      <c r="B3298">
        <v>4614</v>
      </c>
      <c r="C3298" s="3" t="str">
        <f>HYPERLINK("http://www.uniprot.org/uniprot/I1KPF6","tr|I1KPF6|I1KPF6_SOYBN")</f>
        <v>tr|I1KPF6|I1KPF6_SOYBN</v>
      </c>
      <c r="D3298" t="s">
        <v>71</v>
      </c>
      <c r="E3298">
        <v>77.5</v>
      </c>
      <c r="F3298">
        <v>1467</v>
      </c>
      <c r="G3298">
        <v>330</v>
      </c>
      <c r="H3298">
        <v>2</v>
      </c>
      <c r="I3298">
        <v>1</v>
      </c>
      <c r="J3298">
        <v>4395</v>
      </c>
      <c r="K3298">
        <v>1</v>
      </c>
      <c r="L3298">
        <v>1</v>
      </c>
      <c r="M3298">
        <v>1454</v>
      </c>
      <c r="N3298" t="s">
        <v>18</v>
      </c>
      <c r="O3298">
        <v>0</v>
      </c>
      <c r="P3298">
        <v>5842</v>
      </c>
    </row>
    <row r="3299" spans="1:16" x14ac:dyDescent="0.25">
      <c r="A3299" t="s">
        <v>4997</v>
      </c>
      <c r="B3299">
        <v>606</v>
      </c>
      <c r="C3299" s="3" t="str">
        <f>HYPERLINK("http://www.uniprot.org/uniprot/I1LQ04","tr|I1LQ04|I1LQ04_SOYBN")</f>
        <v>tr|I1LQ04|I1LQ04_SOYBN</v>
      </c>
      <c r="D3299" t="s">
        <v>117</v>
      </c>
      <c r="E3299">
        <v>88.77</v>
      </c>
      <c r="F3299">
        <v>187</v>
      </c>
      <c r="G3299">
        <v>21</v>
      </c>
      <c r="H3299">
        <v>0</v>
      </c>
      <c r="I3299">
        <v>1</v>
      </c>
      <c r="J3299">
        <v>561</v>
      </c>
      <c r="K3299">
        <v>1</v>
      </c>
      <c r="L3299">
        <v>1</v>
      </c>
      <c r="M3299">
        <v>187</v>
      </c>
      <c r="N3299" t="s">
        <v>18</v>
      </c>
      <c r="O3299" s="1">
        <v>5.2112600000000005E-88</v>
      </c>
      <c r="P3299">
        <v>842</v>
      </c>
    </row>
    <row r="3300" spans="1:16" x14ac:dyDescent="0.25">
      <c r="A3300" t="s">
        <v>4998</v>
      </c>
      <c r="B3300">
        <v>561</v>
      </c>
      <c r="C3300" s="3" t="str">
        <f>HYPERLINK("http://www.uniprot.org/uniprot/I3SMY8","tr|I3SMY8|I3SMY8_LOTJA")</f>
        <v>tr|I3SMY8|I3SMY8_LOTJA</v>
      </c>
      <c r="D3300" t="s">
        <v>93</v>
      </c>
      <c r="E3300">
        <v>96.77</v>
      </c>
      <c r="F3300">
        <v>186</v>
      </c>
      <c r="G3300">
        <v>6</v>
      </c>
      <c r="H3300">
        <v>0</v>
      </c>
      <c r="I3300">
        <v>1</v>
      </c>
      <c r="J3300">
        <v>558</v>
      </c>
      <c r="K3300">
        <v>1</v>
      </c>
      <c r="L3300">
        <v>1</v>
      </c>
      <c r="M3300">
        <v>186</v>
      </c>
      <c r="N3300" t="s">
        <v>18</v>
      </c>
      <c r="O3300" s="1">
        <v>5.1548000000000003E-99</v>
      </c>
      <c r="P3300">
        <v>936</v>
      </c>
    </row>
    <row r="3301" spans="1:16" x14ac:dyDescent="0.25">
      <c r="A3301" t="s">
        <v>4999</v>
      </c>
      <c r="B3301">
        <v>1173</v>
      </c>
      <c r="C3301" s="3" t="str">
        <f>HYPERLINK("http://www.uniprot.org/uniprot/C7FDI5","tr|C7FDI5|C7FDI5_SOYBN")</f>
        <v>tr|C7FDI5|C7FDI5_SOYBN</v>
      </c>
      <c r="D3301" t="s">
        <v>717</v>
      </c>
      <c r="E3301">
        <v>50.26</v>
      </c>
      <c r="F3301">
        <v>372</v>
      </c>
      <c r="G3301">
        <v>185</v>
      </c>
      <c r="H3301">
        <v>4</v>
      </c>
      <c r="I3301">
        <v>1</v>
      </c>
      <c r="J3301">
        <v>1104</v>
      </c>
      <c r="K3301">
        <v>1</v>
      </c>
      <c r="L3301">
        <v>694</v>
      </c>
      <c r="M3301">
        <v>1060</v>
      </c>
      <c r="N3301" t="s">
        <v>18</v>
      </c>
      <c r="O3301" s="1">
        <v>5.4667399999999996E-103</v>
      </c>
      <c r="P3301">
        <v>976</v>
      </c>
    </row>
    <row r="3302" spans="1:16" x14ac:dyDescent="0.25">
      <c r="A3302" t="s">
        <v>5000</v>
      </c>
      <c r="B3302">
        <v>1527</v>
      </c>
      <c r="C3302" s="3" t="str">
        <f>HYPERLINK("http://www.uniprot.org/uniprot/Q6A174","tr|Q6A174|Q6A174_LATSA")</f>
        <v>tr|Q6A174|Q6A174_LATSA</v>
      </c>
      <c r="D3302" t="s">
        <v>5001</v>
      </c>
      <c r="E3302">
        <v>88.53</v>
      </c>
      <c r="F3302">
        <v>506</v>
      </c>
      <c r="G3302">
        <v>58</v>
      </c>
      <c r="H3302">
        <v>0</v>
      </c>
      <c r="I3302">
        <v>1</v>
      </c>
      <c r="J3302">
        <v>1518</v>
      </c>
      <c r="K3302">
        <v>1</v>
      </c>
      <c r="L3302">
        <v>142</v>
      </c>
      <c r="M3302">
        <v>647</v>
      </c>
      <c r="N3302" t="s">
        <v>18</v>
      </c>
      <c r="O3302">
        <v>0</v>
      </c>
      <c r="P3302">
        <v>2467</v>
      </c>
    </row>
    <row r="3303" spans="1:16" x14ac:dyDescent="0.25">
      <c r="A3303" t="s">
        <v>5002</v>
      </c>
      <c r="B3303">
        <v>2454</v>
      </c>
      <c r="C3303" s="3" t="str">
        <f>HYPERLINK("http://www.uniprot.org/uniprot/G7KT23","tr|G7KT23|G7KT23_MEDTR")</f>
        <v>tr|G7KT23|G7KT23_MEDTR</v>
      </c>
      <c r="D3303" t="s">
        <v>5003</v>
      </c>
      <c r="E3303">
        <v>83.14</v>
      </c>
      <c r="F3303">
        <v>807</v>
      </c>
      <c r="G3303">
        <v>136</v>
      </c>
      <c r="H3303">
        <v>20</v>
      </c>
      <c r="I3303">
        <v>91</v>
      </c>
      <c r="J3303">
        <v>2451</v>
      </c>
      <c r="K3303">
        <v>1</v>
      </c>
      <c r="L3303">
        <v>34</v>
      </c>
      <c r="M3303">
        <v>839</v>
      </c>
      <c r="N3303" t="s">
        <v>18</v>
      </c>
      <c r="O3303">
        <v>0</v>
      </c>
      <c r="P3303">
        <v>3489</v>
      </c>
    </row>
    <row r="3304" spans="1:16" x14ac:dyDescent="0.25">
      <c r="A3304" t="s">
        <v>5004</v>
      </c>
      <c r="B3304">
        <v>2043</v>
      </c>
      <c r="C3304" s="3" t="str">
        <f>HYPERLINK("http://www.uniprot.org/uniprot/G7I2H0","tr|G7I2H0|G7I2H0_MEDTR")</f>
        <v>tr|G7I2H0|G7I2H0_MEDTR</v>
      </c>
      <c r="D3304" t="s">
        <v>144</v>
      </c>
      <c r="E3304">
        <v>33.72</v>
      </c>
      <c r="F3304">
        <v>338</v>
      </c>
      <c r="G3304">
        <v>224</v>
      </c>
      <c r="H3304">
        <v>2</v>
      </c>
      <c r="I3304">
        <v>964</v>
      </c>
      <c r="J3304">
        <v>1971</v>
      </c>
      <c r="K3304">
        <v>1</v>
      </c>
      <c r="L3304">
        <v>27</v>
      </c>
      <c r="M3304">
        <v>313</v>
      </c>
      <c r="N3304" t="s">
        <v>18</v>
      </c>
      <c r="O3304" s="1">
        <v>7.5377899999999998E-38</v>
      </c>
      <c r="P3304">
        <v>417</v>
      </c>
    </row>
    <row r="3305" spans="1:16" x14ac:dyDescent="0.25">
      <c r="A3305" t="s">
        <v>5005</v>
      </c>
      <c r="B3305">
        <v>912</v>
      </c>
      <c r="C3305" s="3" t="str">
        <f>HYPERLINK("http://www.uniprot.org/uniprot/G7K5D6","tr|G7K5D6|G7K5D6_MEDTR")</f>
        <v>tr|G7K5D6|G7K5D6_MEDTR</v>
      </c>
      <c r="D3305" t="s">
        <v>5006</v>
      </c>
      <c r="E3305">
        <v>86.22</v>
      </c>
      <c r="F3305">
        <v>305</v>
      </c>
      <c r="G3305">
        <v>42</v>
      </c>
      <c r="H3305">
        <v>2</v>
      </c>
      <c r="I3305">
        <v>1</v>
      </c>
      <c r="J3305">
        <v>909</v>
      </c>
      <c r="K3305">
        <v>1</v>
      </c>
      <c r="L3305">
        <v>1</v>
      </c>
      <c r="M3305">
        <v>305</v>
      </c>
      <c r="N3305" t="s">
        <v>18</v>
      </c>
      <c r="O3305" s="1">
        <v>5.4832399999999997E-152</v>
      </c>
      <c r="P3305">
        <v>1397</v>
      </c>
    </row>
    <row r="3306" spans="1:16" x14ac:dyDescent="0.25">
      <c r="A3306" t="s">
        <v>5007</v>
      </c>
      <c r="B3306">
        <v>795</v>
      </c>
      <c r="C3306" s="3" t="str">
        <f>HYPERLINK("http://www.uniprot.org/uniprot/G7JCY1","tr|G7JCY1|G7JCY1_MEDTR")</f>
        <v>tr|G7JCY1|G7JCY1_MEDTR</v>
      </c>
      <c r="D3306" t="s">
        <v>5008</v>
      </c>
      <c r="E3306">
        <v>46.47</v>
      </c>
      <c r="F3306">
        <v>241</v>
      </c>
      <c r="G3306">
        <v>129</v>
      </c>
      <c r="H3306">
        <v>18</v>
      </c>
      <c r="I3306">
        <v>37</v>
      </c>
      <c r="J3306">
        <v>705</v>
      </c>
      <c r="K3306">
        <v>1</v>
      </c>
      <c r="L3306">
        <v>6</v>
      </c>
      <c r="M3306">
        <v>242</v>
      </c>
      <c r="N3306" t="s">
        <v>18</v>
      </c>
      <c r="O3306" s="1">
        <v>1.9688200000000001E-48</v>
      </c>
      <c r="P3306">
        <v>503</v>
      </c>
    </row>
    <row r="3307" spans="1:16" x14ac:dyDescent="0.25">
      <c r="A3307" t="s">
        <v>5009</v>
      </c>
      <c r="B3307">
        <v>351</v>
      </c>
      <c r="C3307" s="3" t="str">
        <f>HYPERLINK("http://www.uniprot.org/uniprot/I1LA55","tr|I1LA55|I1LA55_SOYBN")</f>
        <v>tr|I1LA55|I1LA55_SOYBN</v>
      </c>
      <c r="D3307" t="s">
        <v>28</v>
      </c>
      <c r="E3307">
        <v>90.47</v>
      </c>
      <c r="F3307">
        <v>84</v>
      </c>
      <c r="G3307">
        <v>8</v>
      </c>
      <c r="H3307">
        <v>0</v>
      </c>
      <c r="I3307">
        <v>1</v>
      </c>
      <c r="J3307">
        <v>252</v>
      </c>
      <c r="K3307">
        <v>1</v>
      </c>
      <c r="L3307">
        <v>1</v>
      </c>
      <c r="M3307">
        <v>84</v>
      </c>
      <c r="N3307" t="s">
        <v>18</v>
      </c>
      <c r="O3307" s="1">
        <v>7.9050999999999998E-35</v>
      </c>
      <c r="P3307">
        <v>382</v>
      </c>
    </row>
    <row r="3308" spans="1:16" x14ac:dyDescent="0.25">
      <c r="A3308" t="s">
        <v>5010</v>
      </c>
      <c r="B3308">
        <v>636</v>
      </c>
      <c r="C3308" s="3" t="str">
        <f>HYPERLINK("http://www.uniprot.org/uniprot/K7MNX2","tr|K7MNX2|K7MNX2_SOYBN")</f>
        <v>tr|K7MNX2|K7MNX2_SOYBN</v>
      </c>
      <c r="D3308" t="s">
        <v>28</v>
      </c>
      <c r="E3308">
        <v>25.17</v>
      </c>
      <c r="F3308">
        <v>139</v>
      </c>
      <c r="G3308">
        <v>104</v>
      </c>
      <c r="H3308">
        <v>3</v>
      </c>
      <c r="I3308">
        <v>130</v>
      </c>
      <c r="J3308">
        <v>537</v>
      </c>
      <c r="K3308">
        <v>1</v>
      </c>
      <c r="L3308">
        <v>386</v>
      </c>
      <c r="M3308">
        <v>524</v>
      </c>
      <c r="N3308" t="s">
        <v>18</v>
      </c>
      <c r="O3308" s="1">
        <v>4.6321899999999997E-8</v>
      </c>
      <c r="P3308">
        <v>153</v>
      </c>
    </row>
    <row r="3309" spans="1:16" x14ac:dyDescent="0.25">
      <c r="A3309" t="s">
        <v>5011</v>
      </c>
      <c r="B3309">
        <v>3228</v>
      </c>
      <c r="C3309" s="3" t="str">
        <f>HYPERLINK("http://www.uniprot.org/uniprot/G7INW0","tr|G7INW0|G7INW0_MEDTR")</f>
        <v>tr|G7INW0|G7INW0_MEDTR</v>
      </c>
      <c r="D3309" t="s">
        <v>5012</v>
      </c>
      <c r="E3309">
        <v>80.02</v>
      </c>
      <c r="F3309">
        <v>986</v>
      </c>
      <c r="G3309">
        <v>197</v>
      </c>
      <c r="H3309">
        <v>31</v>
      </c>
      <c r="I3309">
        <v>361</v>
      </c>
      <c r="J3309">
        <v>3225</v>
      </c>
      <c r="K3309">
        <v>1</v>
      </c>
      <c r="L3309">
        <v>73</v>
      </c>
      <c r="M3309">
        <v>1052</v>
      </c>
      <c r="N3309" t="s">
        <v>18</v>
      </c>
      <c r="O3309">
        <v>0</v>
      </c>
      <c r="P3309">
        <v>3966</v>
      </c>
    </row>
    <row r="3310" spans="1:16" x14ac:dyDescent="0.25">
      <c r="A3310" t="s">
        <v>5013</v>
      </c>
      <c r="B3310">
        <v>801</v>
      </c>
      <c r="C3310" s="3" t="str">
        <f>HYPERLINK("http://www.uniprot.org/uniprot/Q2HUC3","tr|Q2HUC3|Q2HUC3_MEDTR")</f>
        <v>tr|Q2HUC3|Q2HUC3_MEDTR</v>
      </c>
      <c r="D3310" t="s">
        <v>5014</v>
      </c>
      <c r="E3310">
        <v>65.459999999999994</v>
      </c>
      <c r="F3310">
        <v>278</v>
      </c>
      <c r="G3310">
        <v>96</v>
      </c>
      <c r="H3310">
        <v>35</v>
      </c>
      <c r="I3310">
        <v>1</v>
      </c>
      <c r="J3310">
        <v>729</v>
      </c>
      <c r="K3310">
        <v>1</v>
      </c>
      <c r="L3310">
        <v>301</v>
      </c>
      <c r="M3310">
        <v>578</v>
      </c>
      <c r="N3310" t="s">
        <v>18</v>
      </c>
      <c r="O3310" s="1">
        <v>5.0410500000000003E-99</v>
      </c>
      <c r="P3310">
        <v>875</v>
      </c>
    </row>
    <row r="3311" spans="1:16" x14ac:dyDescent="0.25">
      <c r="A3311" t="s">
        <v>5015</v>
      </c>
      <c r="B3311">
        <v>1302</v>
      </c>
      <c r="C3311" s="3" t="str">
        <f>HYPERLINK("http://www.uniprot.org/uniprot/I1L0Y5","tr|I1L0Y5|I1L0Y5_SOYBN")</f>
        <v>tr|I1L0Y5|I1L0Y5_SOYBN</v>
      </c>
      <c r="D3311" t="s">
        <v>71</v>
      </c>
      <c r="E3311">
        <v>80.13</v>
      </c>
      <c r="F3311">
        <v>433</v>
      </c>
      <c r="G3311">
        <v>86</v>
      </c>
      <c r="H3311">
        <v>0</v>
      </c>
      <c r="I3311">
        <v>1</v>
      </c>
      <c r="J3311">
        <v>1299</v>
      </c>
      <c r="K3311">
        <v>1</v>
      </c>
      <c r="L3311">
        <v>110</v>
      </c>
      <c r="M3311">
        <v>542</v>
      </c>
      <c r="N3311" t="s">
        <v>18</v>
      </c>
      <c r="O3311">
        <v>0</v>
      </c>
      <c r="P3311">
        <v>1801</v>
      </c>
    </row>
    <row r="3312" spans="1:16" x14ac:dyDescent="0.25">
      <c r="A3312" t="s">
        <v>5016</v>
      </c>
      <c r="B3312">
        <v>2004</v>
      </c>
      <c r="C3312" s="3" t="str">
        <f>HYPERLINK("http://www.uniprot.org/uniprot/G7K4U8","tr|G7K4U8|G7K4U8_MEDTR")</f>
        <v>tr|G7K4U8|G7K4U8_MEDTR</v>
      </c>
      <c r="D3312" t="s">
        <v>5017</v>
      </c>
      <c r="E3312">
        <v>69.25</v>
      </c>
      <c r="F3312">
        <v>631</v>
      </c>
      <c r="G3312">
        <v>194</v>
      </c>
      <c r="H3312">
        <v>58</v>
      </c>
      <c r="I3312">
        <v>283</v>
      </c>
      <c r="J3312">
        <v>2001</v>
      </c>
      <c r="K3312">
        <v>1</v>
      </c>
      <c r="L3312">
        <v>4</v>
      </c>
      <c r="M3312">
        <v>627</v>
      </c>
      <c r="N3312" t="s">
        <v>18</v>
      </c>
      <c r="O3312">
        <v>0</v>
      </c>
      <c r="P3312">
        <v>2087</v>
      </c>
    </row>
    <row r="3313" spans="1:16" x14ac:dyDescent="0.25">
      <c r="A3313" t="s">
        <v>5018</v>
      </c>
      <c r="B3313">
        <v>426</v>
      </c>
      <c r="C3313" s="3" t="str">
        <f>HYPERLINK("http://www.uniprot.org/uniprot/G7KD26","tr|G7KD26|G7KD26_MEDTR")</f>
        <v>tr|G7KD26|G7KD26_MEDTR</v>
      </c>
      <c r="D3313" t="s">
        <v>5019</v>
      </c>
      <c r="E3313">
        <v>58.38</v>
      </c>
      <c r="F3313">
        <v>149</v>
      </c>
      <c r="G3313">
        <v>62</v>
      </c>
      <c r="H3313">
        <v>8</v>
      </c>
      <c r="I3313">
        <v>1</v>
      </c>
      <c r="J3313">
        <v>423</v>
      </c>
      <c r="K3313">
        <v>1</v>
      </c>
      <c r="L3313">
        <v>1</v>
      </c>
      <c r="M3313">
        <v>140</v>
      </c>
      <c r="N3313" t="s">
        <v>18</v>
      </c>
      <c r="O3313" s="1">
        <v>1.6787999999999999E-37</v>
      </c>
      <c r="P3313">
        <v>405</v>
      </c>
    </row>
    <row r="3314" spans="1:16" x14ac:dyDescent="0.25">
      <c r="A3314" t="s">
        <v>5020</v>
      </c>
      <c r="B3314">
        <v>864</v>
      </c>
      <c r="C3314" s="3" t="str">
        <f>HYPERLINK("http://www.uniprot.org/uniprot/A2Q167","tr|A2Q167|A2Q167_MEDTR")</f>
        <v>tr|A2Q167|A2Q167_MEDTR</v>
      </c>
      <c r="D3314" t="s">
        <v>5021</v>
      </c>
      <c r="E3314">
        <v>74.650000000000006</v>
      </c>
      <c r="F3314">
        <v>288</v>
      </c>
      <c r="G3314">
        <v>73</v>
      </c>
      <c r="H3314">
        <v>1</v>
      </c>
      <c r="I3314">
        <v>1</v>
      </c>
      <c r="J3314">
        <v>861</v>
      </c>
      <c r="K3314">
        <v>1</v>
      </c>
      <c r="L3314">
        <v>1</v>
      </c>
      <c r="M3314">
        <v>284</v>
      </c>
      <c r="N3314" t="s">
        <v>18</v>
      </c>
      <c r="O3314" s="1">
        <v>9.2298600000000003E-106</v>
      </c>
      <c r="P3314">
        <v>998</v>
      </c>
    </row>
    <row r="3315" spans="1:16" x14ac:dyDescent="0.25">
      <c r="A3315" t="s">
        <v>5022</v>
      </c>
      <c r="B3315">
        <v>1761</v>
      </c>
      <c r="C3315" s="3" t="str">
        <f>HYPERLINK("http://www.uniprot.org/uniprot/M5XER8","tr|M5XER8|M5XER8_PRUPE")</f>
        <v>tr|M5XER8|M5XER8_PRUPE</v>
      </c>
      <c r="D3315" t="s">
        <v>5023</v>
      </c>
      <c r="E3315">
        <v>25.61</v>
      </c>
      <c r="F3315">
        <v>527</v>
      </c>
      <c r="G3315">
        <v>392</v>
      </c>
      <c r="H3315">
        <v>15</v>
      </c>
      <c r="I3315">
        <v>133</v>
      </c>
      <c r="J3315">
        <v>1668</v>
      </c>
      <c r="K3315">
        <v>1</v>
      </c>
      <c r="L3315">
        <v>130</v>
      </c>
      <c r="M3315">
        <v>639</v>
      </c>
      <c r="N3315" t="s">
        <v>18</v>
      </c>
      <c r="O3315" s="1">
        <v>1.2266099999999999E-41</v>
      </c>
      <c r="P3315">
        <v>449</v>
      </c>
    </row>
    <row r="3316" spans="1:16" x14ac:dyDescent="0.25">
      <c r="A3316" t="s">
        <v>5024</v>
      </c>
      <c r="B3316">
        <v>798</v>
      </c>
      <c r="C3316" s="3" t="str">
        <f>HYPERLINK("http://www.uniprot.org/uniprot/G7IDU2","tr|G7IDU2|G7IDU2_MEDTR")</f>
        <v>tr|G7IDU2|G7IDU2_MEDTR</v>
      </c>
      <c r="D3316" t="s">
        <v>5025</v>
      </c>
      <c r="E3316">
        <v>82.26</v>
      </c>
      <c r="F3316">
        <v>265</v>
      </c>
      <c r="G3316">
        <v>47</v>
      </c>
      <c r="H3316">
        <v>0</v>
      </c>
      <c r="I3316">
        <v>1</v>
      </c>
      <c r="J3316">
        <v>795</v>
      </c>
      <c r="K3316">
        <v>1</v>
      </c>
      <c r="L3316">
        <v>1</v>
      </c>
      <c r="M3316">
        <v>264</v>
      </c>
      <c r="N3316" t="s">
        <v>18</v>
      </c>
      <c r="O3316" s="1">
        <v>9.6477599999999995E-120</v>
      </c>
      <c r="P3316">
        <v>1118</v>
      </c>
    </row>
    <row r="3317" spans="1:16" x14ac:dyDescent="0.25">
      <c r="A3317" t="s">
        <v>5026</v>
      </c>
      <c r="B3317">
        <v>630</v>
      </c>
      <c r="C3317" s="3" t="str">
        <f>HYPERLINK("http://www.uniprot.org/uniprot/G7IAS2","tr|G7IAS2|G7IAS2_MEDTR")</f>
        <v>tr|G7IAS2|G7IAS2_MEDTR</v>
      </c>
      <c r="D3317" t="s">
        <v>5027</v>
      </c>
      <c r="E3317">
        <v>82.19</v>
      </c>
      <c r="F3317">
        <v>191</v>
      </c>
      <c r="G3317">
        <v>34</v>
      </c>
      <c r="H3317">
        <v>1</v>
      </c>
      <c r="I3317">
        <v>58</v>
      </c>
      <c r="J3317">
        <v>627</v>
      </c>
      <c r="K3317">
        <v>1</v>
      </c>
      <c r="L3317">
        <v>23</v>
      </c>
      <c r="M3317">
        <v>213</v>
      </c>
      <c r="N3317" t="s">
        <v>18</v>
      </c>
      <c r="O3317" s="1">
        <v>2.6705999999999998E-85</v>
      </c>
      <c r="P3317">
        <v>819</v>
      </c>
    </row>
    <row r="3318" spans="1:16" x14ac:dyDescent="0.25">
      <c r="A3318" t="s">
        <v>5028</v>
      </c>
      <c r="B3318">
        <v>567</v>
      </c>
      <c r="C3318" s="3" t="str">
        <f>HYPERLINK("http://www.uniprot.org/uniprot/I1LC88","tr|I1LC88|I1LC88_SOYBN")</f>
        <v>tr|I1LC88|I1LC88_SOYBN</v>
      </c>
      <c r="D3318" t="s">
        <v>28</v>
      </c>
      <c r="E3318">
        <v>75.459999999999994</v>
      </c>
      <c r="F3318">
        <v>163</v>
      </c>
      <c r="G3318">
        <v>40</v>
      </c>
      <c r="H3318">
        <v>0</v>
      </c>
      <c r="I3318">
        <v>70</v>
      </c>
      <c r="J3318">
        <v>558</v>
      </c>
      <c r="K3318">
        <v>1</v>
      </c>
      <c r="L3318">
        <v>41</v>
      </c>
      <c r="M3318">
        <v>200</v>
      </c>
      <c r="N3318" t="s">
        <v>18</v>
      </c>
      <c r="O3318" s="1">
        <v>2.05616E-66</v>
      </c>
      <c r="P3318">
        <v>655</v>
      </c>
    </row>
    <row r="3319" spans="1:16" x14ac:dyDescent="0.25">
      <c r="A3319" t="s">
        <v>5029</v>
      </c>
      <c r="B3319">
        <v>825</v>
      </c>
      <c r="C3319" s="3" t="str">
        <f>HYPERLINK("http://www.uniprot.org/uniprot/I3S3B9","tr|I3S3B9|I3S3B9_LOTJA")</f>
        <v>tr|I3S3B9|I3S3B9_LOTJA</v>
      </c>
      <c r="D3319" t="s">
        <v>93</v>
      </c>
      <c r="E3319">
        <v>69.7</v>
      </c>
      <c r="F3319">
        <v>274</v>
      </c>
      <c r="G3319">
        <v>83</v>
      </c>
      <c r="H3319">
        <v>0</v>
      </c>
      <c r="I3319">
        <v>1</v>
      </c>
      <c r="J3319">
        <v>822</v>
      </c>
      <c r="K3319">
        <v>1</v>
      </c>
      <c r="L3319">
        <v>1</v>
      </c>
      <c r="M3319">
        <v>273</v>
      </c>
      <c r="N3319" t="s">
        <v>18</v>
      </c>
      <c r="O3319" s="1">
        <v>2.16891E-101</v>
      </c>
      <c r="P3319">
        <v>960</v>
      </c>
    </row>
    <row r="3320" spans="1:16" x14ac:dyDescent="0.25">
      <c r="A3320" t="s">
        <v>5030</v>
      </c>
      <c r="B3320">
        <v>663</v>
      </c>
      <c r="C3320" s="3" t="str">
        <f>HYPERLINK("http://www.uniprot.org/uniprot/G7J670","tr|G7J670|G7J670_MEDTR")</f>
        <v>tr|G7J670|G7J670_MEDTR</v>
      </c>
      <c r="D3320" t="s">
        <v>5031</v>
      </c>
      <c r="E3320">
        <v>88.28</v>
      </c>
      <c r="F3320">
        <v>222</v>
      </c>
      <c r="G3320">
        <v>26</v>
      </c>
      <c r="H3320">
        <v>2</v>
      </c>
      <c r="I3320">
        <v>1</v>
      </c>
      <c r="J3320">
        <v>660</v>
      </c>
      <c r="K3320">
        <v>1</v>
      </c>
      <c r="L3320">
        <v>1</v>
      </c>
      <c r="M3320">
        <v>222</v>
      </c>
      <c r="N3320" t="s">
        <v>18</v>
      </c>
      <c r="O3320" s="1">
        <v>2.2313299999999999E-104</v>
      </c>
      <c r="P3320">
        <v>984</v>
      </c>
    </row>
    <row r="3321" spans="1:16" x14ac:dyDescent="0.25">
      <c r="A3321" t="s">
        <v>5032</v>
      </c>
      <c r="B3321">
        <v>798</v>
      </c>
      <c r="C3321" s="3" t="str">
        <f>HYPERLINK("http://www.uniprot.org/uniprot/G7ZXK2","tr|G7ZXK2|G7ZXK2_MEDTR")</f>
        <v>tr|G7ZXK2|G7ZXK2_MEDTR</v>
      </c>
      <c r="D3321" t="s">
        <v>4917</v>
      </c>
      <c r="E3321">
        <v>43.01</v>
      </c>
      <c r="F3321">
        <v>265</v>
      </c>
      <c r="G3321">
        <v>151</v>
      </c>
      <c r="H3321">
        <v>1</v>
      </c>
      <c r="I3321">
        <v>1</v>
      </c>
      <c r="J3321">
        <v>792</v>
      </c>
      <c r="K3321">
        <v>1</v>
      </c>
      <c r="L3321">
        <v>1</v>
      </c>
      <c r="M3321">
        <v>242</v>
      </c>
      <c r="N3321" t="s">
        <v>18</v>
      </c>
      <c r="O3321" s="1">
        <v>2.2658299999999998E-52</v>
      </c>
      <c r="P3321">
        <v>537</v>
      </c>
    </row>
    <row r="3322" spans="1:16" x14ac:dyDescent="0.25">
      <c r="A3322" t="s">
        <v>5033</v>
      </c>
      <c r="B3322">
        <v>2523</v>
      </c>
      <c r="C3322" s="3" t="str">
        <f>HYPERLINK("http://www.uniprot.org/uniprot/G7IY41","tr|G7IY41|G7IY41_MEDTR")</f>
        <v>tr|G7IY41|G7IY41_MEDTR</v>
      </c>
      <c r="D3322" t="s">
        <v>5034</v>
      </c>
      <c r="E3322">
        <v>69.67</v>
      </c>
      <c r="F3322">
        <v>854</v>
      </c>
      <c r="G3322">
        <v>259</v>
      </c>
      <c r="H3322">
        <v>14</v>
      </c>
      <c r="I3322">
        <v>1</v>
      </c>
      <c r="J3322">
        <v>2520</v>
      </c>
      <c r="K3322">
        <v>1</v>
      </c>
      <c r="L3322">
        <v>1</v>
      </c>
      <c r="M3322">
        <v>841</v>
      </c>
      <c r="N3322" t="s">
        <v>18</v>
      </c>
      <c r="O3322">
        <v>0</v>
      </c>
      <c r="P3322">
        <v>2926</v>
      </c>
    </row>
    <row r="3323" spans="1:16" x14ac:dyDescent="0.25">
      <c r="A3323" t="s">
        <v>5035</v>
      </c>
      <c r="B3323">
        <v>966</v>
      </c>
      <c r="C3323" s="3" t="str">
        <f>HYPERLINK("http://www.uniprot.org/uniprot/B7FHM9","tr|B7FHM9|B7FHM9_MEDTR")</f>
        <v>tr|B7FHM9|B7FHM9_MEDTR</v>
      </c>
      <c r="D3323" t="s">
        <v>5036</v>
      </c>
      <c r="E3323">
        <v>95.93</v>
      </c>
      <c r="F3323">
        <v>320</v>
      </c>
      <c r="G3323">
        <v>13</v>
      </c>
      <c r="H3323">
        <v>0</v>
      </c>
      <c r="I3323">
        <v>1</v>
      </c>
      <c r="J3323">
        <v>960</v>
      </c>
      <c r="K3323">
        <v>1</v>
      </c>
      <c r="L3323">
        <v>1</v>
      </c>
      <c r="M3323">
        <v>320</v>
      </c>
      <c r="N3323" t="s">
        <v>18</v>
      </c>
      <c r="O3323">
        <v>0</v>
      </c>
      <c r="P3323">
        <v>1658</v>
      </c>
    </row>
    <row r="3324" spans="1:16" x14ac:dyDescent="0.25">
      <c r="A3324" t="s">
        <v>5037</v>
      </c>
      <c r="B3324">
        <v>1977</v>
      </c>
      <c r="C3324" s="3" t="str">
        <f>HYPERLINK("http://www.uniprot.org/uniprot/I1K701","tr|I1K701|I1K701_SOYBN")</f>
        <v>tr|I1K701|I1K701_SOYBN</v>
      </c>
      <c r="D3324" t="s">
        <v>71</v>
      </c>
      <c r="E3324">
        <v>78.260000000000005</v>
      </c>
      <c r="F3324">
        <v>658</v>
      </c>
      <c r="G3324">
        <v>143</v>
      </c>
      <c r="H3324">
        <v>1</v>
      </c>
      <c r="I3324">
        <v>1</v>
      </c>
      <c r="J3324">
        <v>1971</v>
      </c>
      <c r="K3324">
        <v>1</v>
      </c>
      <c r="L3324">
        <v>1</v>
      </c>
      <c r="M3324">
        <v>639</v>
      </c>
      <c r="N3324" t="s">
        <v>18</v>
      </c>
      <c r="O3324">
        <v>0</v>
      </c>
      <c r="P3324">
        <v>2528</v>
      </c>
    </row>
    <row r="3325" spans="1:16" x14ac:dyDescent="0.25">
      <c r="A3325" t="s">
        <v>5038</v>
      </c>
      <c r="B3325">
        <v>198</v>
      </c>
      <c r="C3325" s="3" t="str">
        <f>HYPERLINK("http://www.uniprot.org/uniprot/I3NML7","tr|I3NML7|I3NML7_HEVBR")</f>
        <v>tr|I3NML7|I3NML7_HEVBR</v>
      </c>
      <c r="D3325" t="s">
        <v>5039</v>
      </c>
      <c r="E3325">
        <v>80.39</v>
      </c>
      <c r="F3325">
        <v>51</v>
      </c>
      <c r="G3325">
        <v>10</v>
      </c>
      <c r="H3325">
        <v>0</v>
      </c>
      <c r="I3325">
        <v>1</v>
      </c>
      <c r="J3325">
        <v>153</v>
      </c>
      <c r="K3325">
        <v>1</v>
      </c>
      <c r="L3325">
        <v>1</v>
      </c>
      <c r="M3325">
        <v>51</v>
      </c>
      <c r="N3325" t="s">
        <v>18</v>
      </c>
      <c r="O3325" s="1">
        <v>1.5205199999999999E-14</v>
      </c>
      <c r="P3325">
        <v>207</v>
      </c>
    </row>
    <row r="3326" spans="1:16" x14ac:dyDescent="0.25">
      <c r="A3326" t="s">
        <v>5040</v>
      </c>
      <c r="B3326">
        <v>693</v>
      </c>
      <c r="C3326" s="3" t="str">
        <f>HYPERLINK("http://www.uniprot.org/uniprot/M5Y0E0","tr|M5Y0E0|M5Y0E0_PRUPE")</f>
        <v>tr|M5Y0E0|M5Y0E0_PRUPE</v>
      </c>
      <c r="D3326" t="s">
        <v>452</v>
      </c>
      <c r="E3326">
        <v>34.090000000000003</v>
      </c>
      <c r="F3326">
        <v>176</v>
      </c>
      <c r="G3326">
        <v>116</v>
      </c>
      <c r="H3326">
        <v>2</v>
      </c>
      <c r="I3326">
        <v>76</v>
      </c>
      <c r="J3326">
        <v>597</v>
      </c>
      <c r="K3326">
        <v>1</v>
      </c>
      <c r="L3326">
        <v>6</v>
      </c>
      <c r="M3326">
        <v>179</v>
      </c>
      <c r="N3326" t="s">
        <v>18</v>
      </c>
      <c r="O3326" s="1">
        <v>1.2128999999999999E-18</v>
      </c>
      <c r="P3326">
        <v>245</v>
      </c>
    </row>
    <row r="3327" spans="1:16" x14ac:dyDescent="0.25">
      <c r="A3327" t="s">
        <v>5041</v>
      </c>
      <c r="B3327">
        <v>2064</v>
      </c>
      <c r="C3327" s="3" t="str">
        <f>HYPERLINK("http://www.uniprot.org/uniprot/I1MMT8","tr|I1MMT8|I1MMT8_SOYBN")</f>
        <v>tr|I1MMT8|I1MMT8_SOYBN</v>
      </c>
      <c r="D3327" t="s">
        <v>28</v>
      </c>
      <c r="E3327">
        <v>69.88</v>
      </c>
      <c r="F3327">
        <v>621</v>
      </c>
      <c r="G3327">
        <v>187</v>
      </c>
      <c r="H3327">
        <v>1</v>
      </c>
      <c r="I3327">
        <v>202</v>
      </c>
      <c r="J3327">
        <v>2061</v>
      </c>
      <c r="K3327">
        <v>1</v>
      </c>
      <c r="L3327">
        <v>1</v>
      </c>
      <c r="M3327">
        <v>618</v>
      </c>
      <c r="N3327" t="s">
        <v>18</v>
      </c>
      <c r="O3327">
        <v>0</v>
      </c>
      <c r="P3327">
        <v>2213</v>
      </c>
    </row>
    <row r="3328" spans="1:16" x14ac:dyDescent="0.25">
      <c r="A3328" t="s">
        <v>5042</v>
      </c>
      <c r="B3328">
        <v>1329</v>
      </c>
      <c r="C3328" s="3" t="str">
        <f>HYPERLINK("http://www.uniprot.org/uniprot/G7KT24","tr|G7KT24|G7KT24_MEDTR")</f>
        <v>tr|G7KT24|G7KT24_MEDTR</v>
      </c>
      <c r="D3328" t="s">
        <v>5043</v>
      </c>
      <c r="E3328">
        <v>82.83</v>
      </c>
      <c r="F3328">
        <v>431</v>
      </c>
      <c r="G3328">
        <v>74</v>
      </c>
      <c r="H3328">
        <v>2</v>
      </c>
      <c r="I3328">
        <v>1</v>
      </c>
      <c r="J3328">
        <v>1287</v>
      </c>
      <c r="K3328">
        <v>1</v>
      </c>
      <c r="L3328">
        <v>1</v>
      </c>
      <c r="M3328">
        <v>425</v>
      </c>
      <c r="N3328" t="s">
        <v>18</v>
      </c>
      <c r="O3328">
        <v>0</v>
      </c>
      <c r="P3328">
        <v>1781</v>
      </c>
    </row>
    <row r="3329" spans="1:16" x14ac:dyDescent="0.25">
      <c r="A3329" t="s">
        <v>5044</v>
      </c>
      <c r="B3329">
        <v>354</v>
      </c>
      <c r="C3329" s="3" t="str">
        <f>HYPERLINK("http://www.uniprot.org/uniprot/G7LIB5","tr|G7LIB5|G7LIB5_MEDTR")</f>
        <v>tr|G7LIB5|G7LIB5_MEDTR</v>
      </c>
      <c r="D3329" t="s">
        <v>5045</v>
      </c>
      <c r="E3329">
        <v>75</v>
      </c>
      <c r="F3329">
        <v>120</v>
      </c>
      <c r="G3329">
        <v>30</v>
      </c>
      <c r="H3329">
        <v>5</v>
      </c>
      <c r="I3329">
        <v>1</v>
      </c>
      <c r="J3329">
        <v>345</v>
      </c>
      <c r="K3329">
        <v>1</v>
      </c>
      <c r="L3329">
        <v>751</v>
      </c>
      <c r="M3329">
        <v>869</v>
      </c>
      <c r="N3329" t="s">
        <v>18</v>
      </c>
      <c r="O3329" s="1">
        <v>1.86921E-44</v>
      </c>
      <c r="P3329">
        <v>465</v>
      </c>
    </row>
    <row r="3330" spans="1:16" x14ac:dyDescent="0.25">
      <c r="A3330" t="s">
        <v>5046</v>
      </c>
      <c r="B3330">
        <v>2211</v>
      </c>
      <c r="C3330" s="3" t="str">
        <f>HYPERLINK("http://www.uniprot.org/uniprot/K7LFA4","tr|K7LFA4|K7LFA4_SOYBN")</f>
        <v>tr|K7LFA4|K7LFA4_SOYBN</v>
      </c>
      <c r="D3330" t="s">
        <v>28</v>
      </c>
      <c r="E3330">
        <v>56.62</v>
      </c>
      <c r="F3330">
        <v>807</v>
      </c>
      <c r="G3330">
        <v>350</v>
      </c>
      <c r="H3330">
        <v>78</v>
      </c>
      <c r="I3330">
        <v>7</v>
      </c>
      <c r="J3330">
        <v>2193</v>
      </c>
      <c r="K3330">
        <v>1</v>
      </c>
      <c r="L3330">
        <v>146</v>
      </c>
      <c r="M3330">
        <v>949</v>
      </c>
      <c r="N3330" t="s">
        <v>18</v>
      </c>
      <c r="O3330">
        <v>0</v>
      </c>
      <c r="P3330">
        <v>2181</v>
      </c>
    </row>
    <row r="3331" spans="1:16" x14ac:dyDescent="0.25">
      <c r="A3331" t="s">
        <v>5047</v>
      </c>
      <c r="B3331">
        <v>993</v>
      </c>
      <c r="C3331" s="3" t="str">
        <f>HYPERLINK("http://www.uniprot.org/uniprot/I1ND56","tr|I1ND56|I1ND56_SOYBN")</f>
        <v>tr|I1ND56|I1ND56_SOYBN</v>
      </c>
      <c r="D3331" t="s">
        <v>28</v>
      </c>
      <c r="E3331">
        <v>74.25</v>
      </c>
      <c r="F3331">
        <v>334</v>
      </c>
      <c r="G3331">
        <v>86</v>
      </c>
      <c r="H3331">
        <v>6</v>
      </c>
      <c r="I3331">
        <v>4</v>
      </c>
      <c r="J3331">
        <v>987</v>
      </c>
      <c r="K3331">
        <v>1</v>
      </c>
      <c r="L3331">
        <v>10</v>
      </c>
      <c r="M3331">
        <v>341</v>
      </c>
      <c r="N3331" t="s">
        <v>18</v>
      </c>
      <c r="O3331" s="1">
        <v>3.1553299999999998E-143</v>
      </c>
      <c r="P3331">
        <v>1322</v>
      </c>
    </row>
    <row r="3332" spans="1:16" x14ac:dyDescent="0.25">
      <c r="A3332" t="s">
        <v>5048</v>
      </c>
      <c r="B3332">
        <v>303</v>
      </c>
      <c r="C3332" s="3" t="str">
        <f>HYPERLINK("http://www.uniprot.org/uniprot/G7KVD3","tr|G7KVD3|G7KVD3_MEDTR")</f>
        <v>tr|G7KVD3|G7KVD3_MEDTR</v>
      </c>
      <c r="D3332" t="s">
        <v>5049</v>
      </c>
      <c r="E3332">
        <v>92.53</v>
      </c>
      <c r="F3332">
        <v>67</v>
      </c>
      <c r="G3332">
        <v>5</v>
      </c>
      <c r="H3332">
        <v>1</v>
      </c>
      <c r="I3332">
        <v>1</v>
      </c>
      <c r="J3332">
        <v>198</v>
      </c>
      <c r="K3332">
        <v>1</v>
      </c>
      <c r="L3332">
        <v>1</v>
      </c>
      <c r="M3332">
        <v>67</v>
      </c>
      <c r="N3332" t="s">
        <v>18</v>
      </c>
      <c r="O3332" s="1">
        <v>5.6622600000000003E-25</v>
      </c>
      <c r="P3332">
        <v>297</v>
      </c>
    </row>
    <row r="3333" spans="1:16" x14ac:dyDescent="0.25">
      <c r="A3333" t="s">
        <v>5050</v>
      </c>
      <c r="B3333">
        <v>495</v>
      </c>
      <c r="C3333" s="3" t="str">
        <f>HYPERLINK("http://www.uniprot.org/uniprot/G7KA89","tr|G7KA89|G7KA89_MEDTR")</f>
        <v>tr|G7KA89|G7KA89_MEDTR</v>
      </c>
      <c r="D3333" t="s">
        <v>5051</v>
      </c>
      <c r="E3333">
        <v>50.93</v>
      </c>
      <c r="F3333">
        <v>161</v>
      </c>
      <c r="G3333">
        <v>79</v>
      </c>
      <c r="H3333">
        <v>1</v>
      </c>
      <c r="I3333">
        <v>1</v>
      </c>
      <c r="J3333">
        <v>480</v>
      </c>
      <c r="K3333">
        <v>1</v>
      </c>
      <c r="L3333">
        <v>66</v>
      </c>
      <c r="M3333">
        <v>208</v>
      </c>
      <c r="N3333" t="s">
        <v>18</v>
      </c>
      <c r="O3333" s="1">
        <v>5.1023000000000002E-34</v>
      </c>
      <c r="P3333">
        <v>375</v>
      </c>
    </row>
    <row r="3334" spans="1:16" x14ac:dyDescent="0.25">
      <c r="A3334" t="s">
        <v>5052</v>
      </c>
      <c r="B3334">
        <v>1173</v>
      </c>
      <c r="C3334" s="3" t="str">
        <f>HYPERLINK("http://www.uniprot.org/uniprot/C7FDI5","tr|C7FDI5|C7FDI5_SOYBN")</f>
        <v>tr|C7FDI5|C7FDI5_SOYBN</v>
      </c>
      <c r="D3334" t="s">
        <v>717</v>
      </c>
      <c r="E3334">
        <v>50.26</v>
      </c>
      <c r="F3334">
        <v>372</v>
      </c>
      <c r="G3334">
        <v>185</v>
      </c>
      <c r="H3334">
        <v>4</v>
      </c>
      <c r="I3334">
        <v>1</v>
      </c>
      <c r="J3334">
        <v>1104</v>
      </c>
      <c r="K3334">
        <v>1</v>
      </c>
      <c r="L3334">
        <v>694</v>
      </c>
      <c r="M3334">
        <v>1060</v>
      </c>
      <c r="N3334" t="s">
        <v>18</v>
      </c>
      <c r="O3334" s="1">
        <v>5.4667399999999996E-103</v>
      </c>
      <c r="P3334">
        <v>976</v>
      </c>
    </row>
    <row r="3335" spans="1:16" x14ac:dyDescent="0.25">
      <c r="A3335" t="s">
        <v>5053</v>
      </c>
      <c r="B3335">
        <v>996</v>
      </c>
      <c r="C3335" s="3" t="str">
        <f>HYPERLINK("http://www.uniprot.org/uniprot/I3S802","tr|I3S802|I3S802_LOTJA")</f>
        <v>tr|I3S802|I3S802_LOTJA</v>
      </c>
      <c r="D3335" t="s">
        <v>93</v>
      </c>
      <c r="E3335">
        <v>76.14</v>
      </c>
      <c r="F3335">
        <v>327</v>
      </c>
      <c r="G3335">
        <v>78</v>
      </c>
      <c r="H3335">
        <v>0</v>
      </c>
      <c r="I3335">
        <v>10</v>
      </c>
      <c r="J3335">
        <v>990</v>
      </c>
      <c r="K3335">
        <v>1</v>
      </c>
      <c r="L3335">
        <v>6</v>
      </c>
      <c r="M3335">
        <v>331</v>
      </c>
      <c r="N3335" t="s">
        <v>18</v>
      </c>
      <c r="O3335" s="1">
        <v>6.8452799999999996E-138</v>
      </c>
      <c r="P3335">
        <v>1276</v>
      </c>
    </row>
    <row r="3336" spans="1:16" x14ac:dyDescent="0.25">
      <c r="A3336" t="s">
        <v>5054</v>
      </c>
      <c r="B3336">
        <v>1188</v>
      </c>
      <c r="C3336" s="3" t="str">
        <f>HYPERLINK("http://www.uniprot.org/uniprot/Q2HUC1","tr|Q2HUC1|Q2HUC1_MEDTR")</f>
        <v>tr|Q2HUC1|Q2HUC1_MEDTR</v>
      </c>
      <c r="D3336" t="s">
        <v>5055</v>
      </c>
      <c r="E3336">
        <v>79.22</v>
      </c>
      <c r="F3336">
        <v>361</v>
      </c>
      <c r="G3336">
        <v>75</v>
      </c>
      <c r="H3336">
        <v>0</v>
      </c>
      <c r="I3336">
        <v>94</v>
      </c>
      <c r="J3336">
        <v>1176</v>
      </c>
      <c r="K3336">
        <v>1</v>
      </c>
      <c r="L3336">
        <v>78</v>
      </c>
      <c r="M3336">
        <v>438</v>
      </c>
      <c r="N3336" t="s">
        <v>18</v>
      </c>
      <c r="O3336" s="1">
        <v>1.0925699999999999E-167</v>
      </c>
      <c r="P3336">
        <v>1534</v>
      </c>
    </row>
    <row r="3337" spans="1:16" x14ac:dyDescent="0.25">
      <c r="A3337" t="s">
        <v>5056</v>
      </c>
      <c r="B3337">
        <v>975</v>
      </c>
      <c r="C3337" s="3" t="str">
        <f>HYPERLINK("http://www.uniprot.org/uniprot/Q9M912","tr|Q9M912|Q9M912_ARATH")</f>
        <v>tr|Q9M912|Q9M912_ARATH</v>
      </c>
      <c r="D3337" t="s">
        <v>5057</v>
      </c>
      <c r="E3337">
        <v>61.01</v>
      </c>
      <c r="F3337">
        <v>59</v>
      </c>
      <c r="G3337">
        <v>23</v>
      </c>
      <c r="H3337">
        <v>0</v>
      </c>
      <c r="I3337">
        <v>729</v>
      </c>
      <c r="J3337">
        <v>905</v>
      </c>
      <c r="K3337">
        <v>-2</v>
      </c>
      <c r="L3337">
        <v>16</v>
      </c>
      <c r="M3337">
        <v>74</v>
      </c>
      <c r="N3337" t="s">
        <v>18</v>
      </c>
      <c r="O3337" s="1">
        <v>2.3633800000000002E-10</v>
      </c>
      <c r="P3337">
        <v>176</v>
      </c>
    </row>
    <row r="3338" spans="1:16" x14ac:dyDescent="0.25">
      <c r="A3338" t="s">
        <v>5058</v>
      </c>
      <c r="B3338">
        <v>1407</v>
      </c>
      <c r="C3338" s="3" t="str">
        <f>HYPERLINK("http://www.uniprot.org/uniprot/G7K4U9","tr|G7K4U9|G7K4U9_MEDTR")</f>
        <v>tr|G7K4U9|G7K4U9_MEDTR</v>
      </c>
      <c r="D3338" t="s">
        <v>5059</v>
      </c>
      <c r="E3338">
        <v>88.17</v>
      </c>
      <c r="F3338">
        <v>465</v>
      </c>
      <c r="G3338">
        <v>55</v>
      </c>
      <c r="H3338">
        <v>0</v>
      </c>
      <c r="I3338">
        <v>10</v>
      </c>
      <c r="J3338">
        <v>1404</v>
      </c>
      <c r="K3338">
        <v>1</v>
      </c>
      <c r="L3338">
        <v>3</v>
      </c>
      <c r="M3338">
        <v>467</v>
      </c>
      <c r="N3338" t="s">
        <v>18</v>
      </c>
      <c r="O3338">
        <v>0</v>
      </c>
      <c r="P3338">
        <v>2188</v>
      </c>
    </row>
    <row r="3339" spans="1:16" x14ac:dyDescent="0.25">
      <c r="A3339" t="s">
        <v>5060</v>
      </c>
      <c r="B3339">
        <v>1842</v>
      </c>
      <c r="C3339" s="3" t="str">
        <f>HYPERLINK("http://www.uniprot.org/uniprot/G7KD27","tr|G7KD27|G7KD27_MEDTR")</f>
        <v>tr|G7KD27|G7KD27_MEDTR</v>
      </c>
      <c r="D3339" t="s">
        <v>5061</v>
      </c>
      <c r="E3339">
        <v>85.19</v>
      </c>
      <c r="F3339">
        <v>574</v>
      </c>
      <c r="G3339">
        <v>85</v>
      </c>
      <c r="H3339">
        <v>3</v>
      </c>
      <c r="I3339">
        <v>124</v>
      </c>
      <c r="J3339">
        <v>1836</v>
      </c>
      <c r="K3339">
        <v>1</v>
      </c>
      <c r="L3339">
        <v>3</v>
      </c>
      <c r="M3339">
        <v>571</v>
      </c>
      <c r="N3339" t="s">
        <v>18</v>
      </c>
      <c r="O3339">
        <v>0</v>
      </c>
      <c r="P3339">
        <v>2537</v>
      </c>
    </row>
    <row r="3340" spans="1:16" x14ac:dyDescent="0.25">
      <c r="A3340" t="s">
        <v>5062</v>
      </c>
      <c r="B3340">
        <v>579</v>
      </c>
      <c r="C3340" s="3" t="str">
        <f>HYPERLINK("http://www.uniprot.org/uniprot/G7K669","tr|G7K669|G7K669_MEDTR")</f>
        <v>tr|G7K669|G7K669_MEDTR</v>
      </c>
      <c r="D3340" t="s">
        <v>5063</v>
      </c>
      <c r="E3340">
        <v>91.66</v>
      </c>
      <c r="F3340">
        <v>192</v>
      </c>
      <c r="G3340">
        <v>16</v>
      </c>
      <c r="H3340">
        <v>0</v>
      </c>
      <c r="I3340">
        <v>1</v>
      </c>
      <c r="J3340">
        <v>576</v>
      </c>
      <c r="K3340">
        <v>1</v>
      </c>
      <c r="L3340">
        <v>1</v>
      </c>
      <c r="M3340">
        <v>192</v>
      </c>
      <c r="N3340" t="s">
        <v>18</v>
      </c>
      <c r="O3340" s="1">
        <v>1.3309799999999999E-95</v>
      </c>
      <c r="P3340">
        <v>907</v>
      </c>
    </row>
    <row r="3341" spans="1:16" x14ac:dyDescent="0.25">
      <c r="A3341" t="s">
        <v>5064</v>
      </c>
      <c r="B3341">
        <v>345</v>
      </c>
      <c r="C3341" s="3" t="str">
        <f>HYPERLINK("http://www.uniprot.org/uniprot/G7LI94","tr|G7LI94|G7LI94_MEDTR")</f>
        <v>tr|G7LI94|G7LI94_MEDTR</v>
      </c>
      <c r="D3341" t="s">
        <v>5065</v>
      </c>
      <c r="E3341">
        <v>90.62</v>
      </c>
      <c r="F3341">
        <v>96</v>
      </c>
      <c r="G3341">
        <v>9</v>
      </c>
      <c r="H3341">
        <v>0</v>
      </c>
      <c r="I3341">
        <v>19</v>
      </c>
      <c r="J3341">
        <v>306</v>
      </c>
      <c r="K3341">
        <v>1</v>
      </c>
      <c r="L3341">
        <v>60</v>
      </c>
      <c r="M3341">
        <v>155</v>
      </c>
      <c r="N3341" t="s">
        <v>18</v>
      </c>
      <c r="O3341" s="1">
        <v>2.2366800000000001E-42</v>
      </c>
      <c r="P3341">
        <v>447</v>
      </c>
    </row>
    <row r="3342" spans="1:16" x14ac:dyDescent="0.25">
      <c r="A3342" t="s">
        <v>5066</v>
      </c>
      <c r="B3342">
        <v>1875</v>
      </c>
      <c r="C3342" s="3" t="str">
        <f>HYPERLINK("http://www.uniprot.org/uniprot/G7KS23","tr|G7KS23|G7KS23_MEDTR")</f>
        <v>tr|G7KS23|G7KS23_MEDTR</v>
      </c>
      <c r="D3342" t="s">
        <v>5067</v>
      </c>
      <c r="E3342">
        <v>66.66</v>
      </c>
      <c r="F3342">
        <v>633</v>
      </c>
      <c r="G3342">
        <v>211</v>
      </c>
      <c r="H3342">
        <v>9</v>
      </c>
      <c r="I3342">
        <v>1</v>
      </c>
      <c r="J3342">
        <v>1872</v>
      </c>
      <c r="K3342">
        <v>1</v>
      </c>
      <c r="L3342">
        <v>1</v>
      </c>
      <c r="M3342">
        <v>626</v>
      </c>
      <c r="N3342" t="s">
        <v>18</v>
      </c>
      <c r="O3342">
        <v>0</v>
      </c>
      <c r="P3342">
        <v>1953</v>
      </c>
    </row>
    <row r="3343" spans="1:16" x14ac:dyDescent="0.25">
      <c r="A3343" t="s">
        <v>5068</v>
      </c>
      <c r="B3343">
        <v>1140</v>
      </c>
      <c r="C3343" s="3" t="str">
        <f>HYPERLINK("http://www.uniprot.org/uniprot/D5FFI0","tr|D5FFI0|D5FFI0_MEDTR")</f>
        <v>tr|D5FFI0|D5FFI0_MEDTR</v>
      </c>
      <c r="D3343" t="s">
        <v>5069</v>
      </c>
      <c r="E3343">
        <v>60.2</v>
      </c>
      <c r="F3343">
        <v>397</v>
      </c>
      <c r="G3343">
        <v>158</v>
      </c>
      <c r="H3343">
        <v>18</v>
      </c>
      <c r="I3343">
        <v>1</v>
      </c>
      <c r="J3343">
        <v>1137</v>
      </c>
      <c r="K3343">
        <v>1</v>
      </c>
      <c r="L3343">
        <v>1</v>
      </c>
      <c r="M3343">
        <v>372</v>
      </c>
      <c r="N3343" t="s">
        <v>18</v>
      </c>
      <c r="O3343" s="1">
        <v>1.9791100000000001E-110</v>
      </c>
      <c r="P3343">
        <v>1040</v>
      </c>
    </row>
    <row r="3344" spans="1:16" x14ac:dyDescent="0.25">
      <c r="A3344" t="s">
        <v>5070</v>
      </c>
      <c r="B3344">
        <v>438</v>
      </c>
      <c r="C3344" s="3" t="str">
        <f>HYPERLINK("http://www.uniprot.org/uniprot/G7IAS4","tr|G7IAS4|G7IAS4_MEDTR")</f>
        <v>tr|G7IAS4|G7IAS4_MEDTR</v>
      </c>
      <c r="D3344" t="s">
        <v>5071</v>
      </c>
      <c r="E3344">
        <v>55.86</v>
      </c>
      <c r="F3344">
        <v>145</v>
      </c>
      <c r="G3344">
        <v>64</v>
      </c>
      <c r="H3344">
        <v>1</v>
      </c>
      <c r="I3344">
        <v>1</v>
      </c>
      <c r="J3344">
        <v>432</v>
      </c>
      <c r="K3344">
        <v>1</v>
      </c>
      <c r="L3344">
        <v>1</v>
      </c>
      <c r="M3344">
        <v>145</v>
      </c>
      <c r="N3344" t="s">
        <v>18</v>
      </c>
      <c r="O3344" s="1">
        <v>2.5402100000000001E-33</v>
      </c>
      <c r="P3344">
        <v>369</v>
      </c>
    </row>
    <row r="3345" spans="1:16" x14ac:dyDescent="0.25">
      <c r="A3345" t="s">
        <v>5072</v>
      </c>
      <c r="B3345">
        <v>2100</v>
      </c>
      <c r="C3345" s="3" t="str">
        <f>HYPERLINK("http://www.uniprot.org/uniprot/G7I4S4","tr|G7I4S4|G7I4S4_MEDTR")</f>
        <v>tr|G7I4S4|G7I4S4_MEDTR</v>
      </c>
      <c r="D3345" t="s">
        <v>5073</v>
      </c>
      <c r="E3345">
        <v>84.77</v>
      </c>
      <c r="F3345">
        <v>703</v>
      </c>
      <c r="G3345">
        <v>107</v>
      </c>
      <c r="H3345">
        <v>4</v>
      </c>
      <c r="I3345">
        <v>1</v>
      </c>
      <c r="J3345">
        <v>2097</v>
      </c>
      <c r="K3345">
        <v>1</v>
      </c>
      <c r="L3345">
        <v>49</v>
      </c>
      <c r="M3345">
        <v>745</v>
      </c>
      <c r="N3345" t="s">
        <v>18</v>
      </c>
      <c r="O3345">
        <v>0</v>
      </c>
      <c r="P3345">
        <v>3012</v>
      </c>
    </row>
    <row r="3346" spans="1:16" x14ac:dyDescent="0.25">
      <c r="A3346" t="s">
        <v>5074</v>
      </c>
      <c r="B3346">
        <v>1065</v>
      </c>
      <c r="C3346" s="3" t="str">
        <f>HYPERLINK("http://www.uniprot.org/uniprot/G7J5M2","tr|G7J5M2|G7J5M2_MEDTR")</f>
        <v>tr|G7J5M2|G7J5M2_MEDTR</v>
      </c>
      <c r="D3346" t="s">
        <v>5075</v>
      </c>
      <c r="E3346">
        <v>92.92</v>
      </c>
      <c r="F3346">
        <v>212</v>
      </c>
      <c r="G3346">
        <v>15</v>
      </c>
      <c r="H3346">
        <v>0</v>
      </c>
      <c r="I3346">
        <v>427</v>
      </c>
      <c r="J3346">
        <v>1062</v>
      </c>
      <c r="K3346">
        <v>1</v>
      </c>
      <c r="L3346">
        <v>57</v>
      </c>
      <c r="M3346">
        <v>268</v>
      </c>
      <c r="N3346" t="s">
        <v>18</v>
      </c>
      <c r="O3346" s="1">
        <v>1.61502E-111</v>
      </c>
      <c r="P3346">
        <v>1049</v>
      </c>
    </row>
    <row r="3347" spans="1:16" x14ac:dyDescent="0.25">
      <c r="A3347" t="s">
        <v>5076</v>
      </c>
      <c r="B3347">
        <v>231</v>
      </c>
      <c r="C3347" s="3" t="str">
        <f>HYPERLINK("http://www.uniprot.org/uniprot/G7KXE2","tr|G7KXE2|G7KXE2_MEDTR")</f>
        <v>tr|G7KXE2|G7KXE2_MEDTR</v>
      </c>
      <c r="D3347" t="s">
        <v>2947</v>
      </c>
      <c r="E3347">
        <v>65.78</v>
      </c>
      <c r="F3347">
        <v>76</v>
      </c>
      <c r="G3347">
        <v>26</v>
      </c>
      <c r="H3347">
        <v>0</v>
      </c>
      <c r="I3347">
        <v>1</v>
      </c>
      <c r="J3347">
        <v>228</v>
      </c>
      <c r="K3347">
        <v>1</v>
      </c>
      <c r="L3347">
        <v>7</v>
      </c>
      <c r="M3347">
        <v>81</v>
      </c>
      <c r="N3347" t="s">
        <v>18</v>
      </c>
      <c r="O3347" s="1">
        <v>3.1592300000000002E-20</v>
      </c>
      <c r="P3347">
        <v>256</v>
      </c>
    </row>
    <row r="3348" spans="1:16" x14ac:dyDescent="0.25">
      <c r="A3348" t="s">
        <v>5077</v>
      </c>
      <c r="B3348">
        <v>960</v>
      </c>
      <c r="C3348" s="3" t="str">
        <f>HYPERLINK("http://www.uniprot.org/uniprot/I1JGF8","tr|I1JGF8|I1JGF8_SOYBN")</f>
        <v>tr|I1JGF8|I1JGF8_SOYBN</v>
      </c>
      <c r="D3348" t="s">
        <v>28</v>
      </c>
      <c r="E3348">
        <v>38.75</v>
      </c>
      <c r="F3348">
        <v>129</v>
      </c>
      <c r="G3348">
        <v>79</v>
      </c>
      <c r="H3348">
        <v>0</v>
      </c>
      <c r="I3348">
        <v>400</v>
      </c>
      <c r="J3348">
        <v>786</v>
      </c>
      <c r="K3348">
        <v>1</v>
      </c>
      <c r="L3348">
        <v>379</v>
      </c>
      <c r="M3348">
        <v>503</v>
      </c>
      <c r="N3348" t="s">
        <v>18</v>
      </c>
      <c r="O3348" s="1">
        <v>7.4156299999999994E-17</v>
      </c>
      <c r="P3348">
        <v>232</v>
      </c>
    </row>
    <row r="3349" spans="1:16" x14ac:dyDescent="0.25">
      <c r="A3349" t="s">
        <v>5078</v>
      </c>
      <c r="B3349">
        <v>831</v>
      </c>
      <c r="C3349" s="3" t="str">
        <f>HYPERLINK("http://www.uniprot.org/uniprot/I1JKJ9","tr|I1JKJ9|I1JKJ9_SOYBN")</f>
        <v>tr|I1JKJ9|I1JKJ9_SOYBN</v>
      </c>
      <c r="D3349" t="s">
        <v>71</v>
      </c>
      <c r="E3349">
        <v>90.18</v>
      </c>
      <c r="F3349">
        <v>275</v>
      </c>
      <c r="G3349">
        <v>27</v>
      </c>
      <c r="H3349">
        <v>0</v>
      </c>
      <c r="I3349">
        <v>1</v>
      </c>
      <c r="J3349">
        <v>825</v>
      </c>
      <c r="K3349">
        <v>1</v>
      </c>
      <c r="L3349">
        <v>1</v>
      </c>
      <c r="M3349">
        <v>275</v>
      </c>
      <c r="N3349" t="s">
        <v>18</v>
      </c>
      <c r="O3349" s="1">
        <v>1.04377E-143</v>
      </c>
      <c r="P3349">
        <v>1325</v>
      </c>
    </row>
    <row r="3350" spans="1:16" x14ac:dyDescent="0.25">
      <c r="A3350" t="s">
        <v>5079</v>
      </c>
      <c r="B3350">
        <v>2079</v>
      </c>
      <c r="C3350" s="3" t="str">
        <f>HYPERLINK("http://www.uniprot.org/uniprot/I1LP02","tr|I1LP02|I1LP02_SOYBN")</f>
        <v>tr|I1LP02|I1LP02_SOYBN</v>
      </c>
      <c r="D3350" t="s">
        <v>28</v>
      </c>
      <c r="E3350">
        <v>62.2</v>
      </c>
      <c r="F3350">
        <v>680</v>
      </c>
      <c r="G3350">
        <v>257</v>
      </c>
      <c r="H3350">
        <v>10</v>
      </c>
      <c r="I3350">
        <v>1</v>
      </c>
      <c r="J3350">
        <v>2010</v>
      </c>
      <c r="K3350">
        <v>1</v>
      </c>
      <c r="L3350">
        <v>1</v>
      </c>
      <c r="M3350">
        <v>664</v>
      </c>
      <c r="N3350" t="s">
        <v>18</v>
      </c>
      <c r="O3350">
        <v>0</v>
      </c>
      <c r="P3350">
        <v>2085</v>
      </c>
    </row>
    <row r="3351" spans="1:16" x14ac:dyDescent="0.25">
      <c r="A3351" t="s">
        <v>5080</v>
      </c>
      <c r="B3351">
        <v>3759</v>
      </c>
      <c r="C3351" s="3" t="str">
        <f>HYPERLINK("http://www.uniprot.org/uniprot/G7JF16","tr|G7JF16|G7JF16_MEDTR")</f>
        <v>tr|G7JF16|G7JF16_MEDTR</v>
      </c>
      <c r="D3351" t="s">
        <v>5081</v>
      </c>
      <c r="E3351">
        <v>88.77</v>
      </c>
      <c r="F3351">
        <v>1265</v>
      </c>
      <c r="G3351">
        <v>142</v>
      </c>
      <c r="H3351">
        <v>13</v>
      </c>
      <c r="I3351">
        <v>1</v>
      </c>
      <c r="J3351">
        <v>3756</v>
      </c>
      <c r="K3351">
        <v>1</v>
      </c>
      <c r="L3351">
        <v>1</v>
      </c>
      <c r="M3351">
        <v>1248</v>
      </c>
      <c r="N3351" t="s">
        <v>18</v>
      </c>
      <c r="O3351">
        <v>0</v>
      </c>
      <c r="P3351">
        <v>5681</v>
      </c>
    </row>
    <row r="3352" spans="1:16" x14ac:dyDescent="0.25">
      <c r="A3352" t="s">
        <v>5082</v>
      </c>
      <c r="B3352">
        <v>1935</v>
      </c>
      <c r="C3352" s="3" t="str">
        <f>HYPERLINK("http://www.uniprot.org/uniprot/G7I2H0","tr|G7I2H0|G7I2H0_MEDTR")</f>
        <v>tr|G7I2H0|G7I2H0_MEDTR</v>
      </c>
      <c r="D3352" t="s">
        <v>144</v>
      </c>
      <c r="E3352">
        <v>32.9</v>
      </c>
      <c r="F3352">
        <v>310</v>
      </c>
      <c r="G3352">
        <v>208</v>
      </c>
      <c r="H3352">
        <v>1</v>
      </c>
      <c r="I3352">
        <v>964</v>
      </c>
      <c r="J3352">
        <v>1890</v>
      </c>
      <c r="K3352">
        <v>1</v>
      </c>
      <c r="L3352">
        <v>27</v>
      </c>
      <c r="M3352">
        <v>285</v>
      </c>
      <c r="N3352" t="s">
        <v>18</v>
      </c>
      <c r="O3352" s="1">
        <v>4.4453700000000001E-32</v>
      </c>
      <c r="P3352">
        <v>367</v>
      </c>
    </row>
    <row r="3353" spans="1:16" x14ac:dyDescent="0.25">
      <c r="A3353" t="s">
        <v>5083</v>
      </c>
      <c r="B3353">
        <v>1137</v>
      </c>
      <c r="C3353" s="3" t="str">
        <f>HYPERLINK("http://www.uniprot.org/uniprot/G7IX79","tr|G7IX79|G7IX79_MEDTR")</f>
        <v>tr|G7IX79|G7IX79_MEDTR</v>
      </c>
      <c r="D3353" t="s">
        <v>5084</v>
      </c>
      <c r="E3353">
        <v>60.16</v>
      </c>
      <c r="F3353">
        <v>374</v>
      </c>
      <c r="G3353">
        <v>149</v>
      </c>
      <c r="H3353">
        <v>15</v>
      </c>
      <c r="I3353">
        <v>1</v>
      </c>
      <c r="J3353">
        <v>1077</v>
      </c>
      <c r="K3353">
        <v>1</v>
      </c>
      <c r="L3353">
        <v>115</v>
      </c>
      <c r="M3353">
        <v>481</v>
      </c>
      <c r="N3353" t="s">
        <v>18</v>
      </c>
      <c r="O3353" s="1">
        <v>1.7263499999999999E-106</v>
      </c>
      <c r="P3353">
        <v>1006</v>
      </c>
    </row>
    <row r="3354" spans="1:16" x14ac:dyDescent="0.25">
      <c r="A3354" t="s">
        <v>5085</v>
      </c>
      <c r="B3354">
        <v>1263</v>
      </c>
      <c r="C3354" s="3" t="str">
        <f>HYPERLINK("http://www.uniprot.org/uniprot/G7KT26","tr|G7KT26|G7KT26_MEDTR")</f>
        <v>tr|G7KT26|G7KT26_MEDTR</v>
      </c>
      <c r="D3354" t="s">
        <v>5086</v>
      </c>
      <c r="E3354">
        <v>83.83</v>
      </c>
      <c r="F3354">
        <v>266</v>
      </c>
      <c r="G3354">
        <v>43</v>
      </c>
      <c r="H3354">
        <v>2</v>
      </c>
      <c r="I3354">
        <v>1</v>
      </c>
      <c r="J3354">
        <v>792</v>
      </c>
      <c r="K3354">
        <v>1</v>
      </c>
      <c r="L3354">
        <v>158</v>
      </c>
      <c r="M3354">
        <v>423</v>
      </c>
      <c r="N3354" t="s">
        <v>18</v>
      </c>
      <c r="O3354" s="1">
        <v>1.64447E-124</v>
      </c>
      <c r="P3354">
        <v>1162</v>
      </c>
    </row>
    <row r="3355" spans="1:16" x14ac:dyDescent="0.25">
      <c r="A3355" t="s">
        <v>5087</v>
      </c>
      <c r="B3355">
        <v>666</v>
      </c>
      <c r="C3355" s="3" t="str">
        <f>HYPERLINK("http://www.uniprot.org/uniprot/K7MD92","tr|K7MD92|K7MD92_SOYBN")</f>
        <v>tr|K7MD92|K7MD92_SOYBN</v>
      </c>
      <c r="D3355" t="s">
        <v>28</v>
      </c>
      <c r="E3355">
        <v>75.11</v>
      </c>
      <c r="F3355">
        <v>221</v>
      </c>
      <c r="G3355">
        <v>55</v>
      </c>
      <c r="H3355">
        <v>4</v>
      </c>
      <c r="I3355">
        <v>1</v>
      </c>
      <c r="J3355">
        <v>651</v>
      </c>
      <c r="K3355">
        <v>1</v>
      </c>
      <c r="L3355">
        <v>1</v>
      </c>
      <c r="M3355">
        <v>212</v>
      </c>
      <c r="N3355" t="s">
        <v>18</v>
      </c>
      <c r="O3355" s="1">
        <v>1.6829999999999999E-83</v>
      </c>
      <c r="P3355">
        <v>804</v>
      </c>
    </row>
    <row r="3356" spans="1:16" x14ac:dyDescent="0.25">
      <c r="A3356" t="s">
        <v>5088</v>
      </c>
      <c r="B3356">
        <v>1164</v>
      </c>
      <c r="C3356" s="3" t="str">
        <f>HYPERLINK("http://www.uniprot.org/uniprot/I1JPX2","tr|I1JPX2|I1JPX2_SOYBN")</f>
        <v>tr|I1JPX2|I1JPX2_SOYBN</v>
      </c>
      <c r="D3356" t="s">
        <v>28</v>
      </c>
      <c r="E3356">
        <v>76</v>
      </c>
      <c r="F3356">
        <v>375</v>
      </c>
      <c r="G3356">
        <v>90</v>
      </c>
      <c r="H3356">
        <v>1</v>
      </c>
      <c r="I3356">
        <v>1</v>
      </c>
      <c r="J3356">
        <v>1122</v>
      </c>
      <c r="K3356">
        <v>1</v>
      </c>
      <c r="L3356">
        <v>1</v>
      </c>
      <c r="M3356">
        <v>371</v>
      </c>
      <c r="N3356" t="s">
        <v>18</v>
      </c>
      <c r="O3356" s="1">
        <v>3.22303E-156</v>
      </c>
      <c r="P3356">
        <v>1435</v>
      </c>
    </row>
    <row r="3357" spans="1:16" x14ac:dyDescent="0.25">
      <c r="A3357" t="s">
        <v>5089</v>
      </c>
      <c r="B3357">
        <v>1944</v>
      </c>
      <c r="C3357" s="3" t="str">
        <f>HYPERLINK("http://www.uniprot.org/uniprot/G7I2H0","tr|G7I2H0|G7I2H0_MEDTR")</f>
        <v>tr|G7I2H0|G7I2H0_MEDTR</v>
      </c>
      <c r="D3357" t="s">
        <v>144</v>
      </c>
      <c r="E3357">
        <v>32.9</v>
      </c>
      <c r="F3357">
        <v>310</v>
      </c>
      <c r="G3357">
        <v>208</v>
      </c>
      <c r="H3357">
        <v>1</v>
      </c>
      <c r="I3357">
        <v>964</v>
      </c>
      <c r="J3357">
        <v>1890</v>
      </c>
      <c r="K3357">
        <v>1</v>
      </c>
      <c r="L3357">
        <v>27</v>
      </c>
      <c r="M3357">
        <v>285</v>
      </c>
      <c r="N3357" t="s">
        <v>18</v>
      </c>
      <c r="O3357" s="1">
        <v>4.47242E-32</v>
      </c>
      <c r="P3357">
        <v>367</v>
      </c>
    </row>
    <row r="3358" spans="1:16" x14ac:dyDescent="0.25">
      <c r="A3358" t="s">
        <v>5090</v>
      </c>
      <c r="B3358">
        <v>276</v>
      </c>
      <c r="C3358" s="3" t="str">
        <f>HYPERLINK("http://www.uniprot.org/uniprot/Q949L5","tr|Q949L5|Q949L5_CICAR")</f>
        <v>tr|Q949L5|Q949L5_CICAR</v>
      </c>
      <c r="D3358" t="s">
        <v>55</v>
      </c>
      <c r="E3358">
        <v>72.72</v>
      </c>
      <c r="F3358">
        <v>66</v>
      </c>
      <c r="G3358">
        <v>18</v>
      </c>
      <c r="H3358">
        <v>0</v>
      </c>
      <c r="I3358">
        <v>1</v>
      </c>
      <c r="J3358">
        <v>198</v>
      </c>
      <c r="K3358">
        <v>1</v>
      </c>
      <c r="L3358">
        <v>1</v>
      </c>
      <c r="M3358">
        <v>66</v>
      </c>
      <c r="N3358" t="s">
        <v>18</v>
      </c>
      <c r="O3358" s="1">
        <v>1.9334999999999999E-19</v>
      </c>
      <c r="P3358">
        <v>237</v>
      </c>
    </row>
    <row r="3359" spans="1:16" x14ac:dyDescent="0.25">
      <c r="A3359" t="s">
        <v>5091</v>
      </c>
      <c r="B3359">
        <v>921</v>
      </c>
      <c r="C3359" s="3" t="str">
        <f>HYPERLINK("http://www.uniprot.org/uniprot/I1MEN1","tr|I1MEN1|I1MEN1_SOYBN")</f>
        <v>tr|I1MEN1|I1MEN1_SOYBN</v>
      </c>
      <c r="D3359" t="s">
        <v>28</v>
      </c>
      <c r="E3359">
        <v>75.319999999999993</v>
      </c>
      <c r="F3359">
        <v>308</v>
      </c>
      <c r="G3359">
        <v>76</v>
      </c>
      <c r="H3359">
        <v>2</v>
      </c>
      <c r="I3359">
        <v>1</v>
      </c>
      <c r="J3359">
        <v>918</v>
      </c>
      <c r="K3359">
        <v>1</v>
      </c>
      <c r="L3359">
        <v>1</v>
      </c>
      <c r="M3359">
        <v>305</v>
      </c>
      <c r="N3359" t="s">
        <v>18</v>
      </c>
      <c r="O3359" s="1">
        <v>2.1377600000000002E-127</v>
      </c>
      <c r="P3359">
        <v>1185</v>
      </c>
    </row>
    <row r="3360" spans="1:16" x14ac:dyDescent="0.25">
      <c r="A3360" t="s">
        <v>5092</v>
      </c>
      <c r="B3360">
        <v>1641</v>
      </c>
      <c r="C3360" s="3" t="str">
        <f>HYPERLINK("http://www.uniprot.org/uniprot/G7IWV8","tr|G7IWV8|G7IWV8_MEDTR")</f>
        <v>tr|G7IWV8|G7IWV8_MEDTR</v>
      </c>
      <c r="D3360" t="s">
        <v>5093</v>
      </c>
      <c r="E3360">
        <v>81.14</v>
      </c>
      <c r="F3360">
        <v>456</v>
      </c>
      <c r="G3360">
        <v>86</v>
      </c>
      <c r="H3360">
        <v>0</v>
      </c>
      <c r="I3360">
        <v>268</v>
      </c>
      <c r="J3360">
        <v>1635</v>
      </c>
      <c r="K3360">
        <v>1</v>
      </c>
      <c r="L3360">
        <v>337</v>
      </c>
      <c r="M3360">
        <v>785</v>
      </c>
      <c r="N3360" t="s">
        <v>18</v>
      </c>
      <c r="O3360">
        <v>0</v>
      </c>
      <c r="P3360">
        <v>1910</v>
      </c>
    </row>
    <row r="3361" spans="1:16" x14ac:dyDescent="0.25">
      <c r="A3361" t="s">
        <v>5094</v>
      </c>
      <c r="B3361">
        <v>414</v>
      </c>
      <c r="C3361" s="3" t="str">
        <f>HYPERLINK("http://www.uniprot.org/uniprot/G7I4Z3","tr|G7I4Z3|G7I4Z3_MEDTR")</f>
        <v>tr|G7I4Z3|G7I4Z3_MEDTR</v>
      </c>
      <c r="D3361" t="s">
        <v>5095</v>
      </c>
      <c r="E3361">
        <v>61.04</v>
      </c>
      <c r="F3361">
        <v>172</v>
      </c>
      <c r="G3361">
        <v>67</v>
      </c>
      <c r="H3361">
        <v>38</v>
      </c>
      <c r="I3361">
        <v>7</v>
      </c>
      <c r="J3361">
        <v>408</v>
      </c>
      <c r="K3361">
        <v>1</v>
      </c>
      <c r="L3361">
        <v>201</v>
      </c>
      <c r="M3361">
        <v>372</v>
      </c>
      <c r="N3361" t="s">
        <v>18</v>
      </c>
      <c r="O3361" s="1">
        <v>6.0683299999999998E-48</v>
      </c>
      <c r="P3361">
        <v>495</v>
      </c>
    </row>
    <row r="3362" spans="1:16" x14ac:dyDescent="0.25">
      <c r="A3362" t="s">
        <v>5096</v>
      </c>
      <c r="B3362">
        <v>987</v>
      </c>
      <c r="C3362" s="3" t="str">
        <f>HYPERLINK("http://www.uniprot.org/uniprot/I1KUC7","tr|I1KUC7|I1KUC7_SOYBN")</f>
        <v>tr|I1KUC7|I1KUC7_SOYBN</v>
      </c>
      <c r="D3362" t="s">
        <v>71</v>
      </c>
      <c r="E3362">
        <v>77.239999999999995</v>
      </c>
      <c r="F3362">
        <v>312</v>
      </c>
      <c r="G3362">
        <v>71</v>
      </c>
      <c r="H3362">
        <v>0</v>
      </c>
      <c r="I3362">
        <v>1</v>
      </c>
      <c r="J3362">
        <v>936</v>
      </c>
      <c r="K3362">
        <v>1</v>
      </c>
      <c r="L3362">
        <v>1</v>
      </c>
      <c r="M3362">
        <v>312</v>
      </c>
      <c r="N3362" t="s">
        <v>18</v>
      </c>
      <c r="O3362" s="1">
        <v>3.68699E-144</v>
      </c>
      <c r="P3362">
        <v>1330</v>
      </c>
    </row>
    <row r="3363" spans="1:16" x14ac:dyDescent="0.25">
      <c r="A3363" t="s">
        <v>5097</v>
      </c>
      <c r="B3363">
        <v>462</v>
      </c>
      <c r="C3363" s="3" t="str">
        <f>HYPERLINK("http://www.uniprot.org/uniprot/Q2HUB9","tr|Q2HUB9|Q2HUB9_MEDTR")</f>
        <v>tr|Q2HUB9|Q2HUB9_MEDTR</v>
      </c>
      <c r="D3363" t="s">
        <v>5098</v>
      </c>
      <c r="E3363">
        <v>98.03</v>
      </c>
      <c r="F3363">
        <v>153</v>
      </c>
      <c r="G3363">
        <v>3</v>
      </c>
      <c r="H3363">
        <v>0</v>
      </c>
      <c r="I3363">
        <v>1</v>
      </c>
      <c r="J3363">
        <v>459</v>
      </c>
      <c r="K3363">
        <v>1</v>
      </c>
      <c r="L3363">
        <v>28</v>
      </c>
      <c r="M3363">
        <v>180</v>
      </c>
      <c r="N3363" t="s">
        <v>18</v>
      </c>
      <c r="O3363" s="1">
        <v>1.90305E-81</v>
      </c>
      <c r="P3363">
        <v>784</v>
      </c>
    </row>
    <row r="3364" spans="1:16" x14ac:dyDescent="0.25">
      <c r="A3364" t="s">
        <v>5099</v>
      </c>
      <c r="B3364">
        <v>5265</v>
      </c>
      <c r="C3364" s="3" t="str">
        <f>HYPERLINK("http://www.uniprot.org/uniprot/Q710T7","tr|Q710T7|Q710T7_POPDE")</f>
        <v>tr|Q710T7|Q710T7_POPDE</v>
      </c>
      <c r="D3364" t="s">
        <v>1150</v>
      </c>
      <c r="E3364">
        <v>71.09</v>
      </c>
      <c r="F3364">
        <v>1031</v>
      </c>
      <c r="G3364">
        <v>298</v>
      </c>
      <c r="H3364">
        <v>12</v>
      </c>
      <c r="I3364">
        <v>2191</v>
      </c>
      <c r="J3364">
        <v>5247</v>
      </c>
      <c r="K3364">
        <v>1</v>
      </c>
      <c r="L3364">
        <v>350</v>
      </c>
      <c r="M3364">
        <v>1377</v>
      </c>
      <c r="N3364" t="s">
        <v>18</v>
      </c>
      <c r="O3364">
        <v>0</v>
      </c>
      <c r="P3364">
        <v>3726</v>
      </c>
    </row>
    <row r="3365" spans="1:16" x14ac:dyDescent="0.25">
      <c r="A3365" t="s">
        <v>5100</v>
      </c>
      <c r="B3365">
        <v>435</v>
      </c>
      <c r="C3365" s="3" t="str">
        <f>HYPERLINK("http://www.uniprot.org/uniprot/C6TFG9","tr|C6TFG9|C6TFG9_SOYBN")</f>
        <v>tr|C6TFG9|C6TFG9_SOYBN</v>
      </c>
      <c r="D3365" t="s">
        <v>210</v>
      </c>
      <c r="E3365">
        <v>85.71</v>
      </c>
      <c r="F3365">
        <v>126</v>
      </c>
      <c r="G3365">
        <v>18</v>
      </c>
      <c r="H3365">
        <v>0</v>
      </c>
      <c r="I3365">
        <v>55</v>
      </c>
      <c r="J3365">
        <v>432</v>
      </c>
      <c r="K3365">
        <v>1</v>
      </c>
      <c r="L3365">
        <v>18</v>
      </c>
      <c r="M3365">
        <v>143</v>
      </c>
      <c r="N3365" t="s">
        <v>18</v>
      </c>
      <c r="O3365" s="1">
        <v>4.1896600000000002E-57</v>
      </c>
      <c r="P3365">
        <v>574</v>
      </c>
    </row>
    <row r="3366" spans="1:16" x14ac:dyDescent="0.25">
      <c r="A3366" t="s">
        <v>5101</v>
      </c>
      <c r="B3366">
        <v>1671</v>
      </c>
      <c r="C3366" s="3" t="str">
        <f>HYPERLINK("http://www.uniprot.org/uniprot/G7KD30","tr|G7KD30|G7KD30_MEDTR")</f>
        <v>tr|G7KD30|G7KD30_MEDTR</v>
      </c>
      <c r="D3366" t="s">
        <v>5102</v>
      </c>
      <c r="E3366">
        <v>76.02</v>
      </c>
      <c r="F3366">
        <v>559</v>
      </c>
      <c r="G3366">
        <v>134</v>
      </c>
      <c r="H3366">
        <v>6</v>
      </c>
      <c r="I3366">
        <v>1</v>
      </c>
      <c r="J3366">
        <v>1659</v>
      </c>
      <c r="K3366">
        <v>1</v>
      </c>
      <c r="L3366">
        <v>1</v>
      </c>
      <c r="M3366">
        <v>553</v>
      </c>
      <c r="N3366" t="s">
        <v>18</v>
      </c>
      <c r="O3366">
        <v>0</v>
      </c>
      <c r="P3366">
        <v>2170</v>
      </c>
    </row>
    <row r="3367" spans="1:16" x14ac:dyDescent="0.25">
      <c r="A3367" t="s">
        <v>5103</v>
      </c>
      <c r="B3367">
        <v>321</v>
      </c>
      <c r="C3367" s="3" t="str">
        <f>HYPERLINK("http://www.uniprot.org/uniprot/Q949K8","tr|Q949K8|Q949K8_CICAR")</f>
        <v>tr|Q949K8|Q949K8_CICAR</v>
      </c>
      <c r="D3367" t="s">
        <v>55</v>
      </c>
      <c r="E3367">
        <v>68.569999999999993</v>
      </c>
      <c r="F3367">
        <v>70</v>
      </c>
      <c r="G3367">
        <v>22</v>
      </c>
      <c r="H3367">
        <v>0</v>
      </c>
      <c r="I3367">
        <v>109</v>
      </c>
      <c r="J3367">
        <v>318</v>
      </c>
      <c r="K3367">
        <v>1</v>
      </c>
      <c r="L3367">
        <v>36</v>
      </c>
      <c r="M3367">
        <v>105</v>
      </c>
      <c r="N3367" t="s">
        <v>18</v>
      </c>
      <c r="O3367" s="1">
        <v>4.5310499999999999E-19</v>
      </c>
      <c r="P3367">
        <v>246</v>
      </c>
    </row>
    <row r="3368" spans="1:16" x14ac:dyDescent="0.25">
      <c r="A3368" t="s">
        <v>5104</v>
      </c>
      <c r="B3368">
        <v>1314</v>
      </c>
      <c r="C3368" s="3" t="str">
        <f>HYPERLINK("http://www.uniprot.org/uniprot/G7KRG6","tr|G7KRG6|G7KRG6_MEDTR")</f>
        <v>tr|G7KRG6|G7KRG6_MEDTR</v>
      </c>
      <c r="D3368" t="s">
        <v>5105</v>
      </c>
      <c r="E3368">
        <v>80.680000000000007</v>
      </c>
      <c r="F3368">
        <v>409</v>
      </c>
      <c r="G3368">
        <v>79</v>
      </c>
      <c r="H3368">
        <v>32</v>
      </c>
      <c r="I3368">
        <v>181</v>
      </c>
      <c r="J3368">
        <v>1311</v>
      </c>
      <c r="K3368">
        <v>1</v>
      </c>
      <c r="L3368">
        <v>10</v>
      </c>
      <c r="M3368">
        <v>418</v>
      </c>
      <c r="N3368" t="s">
        <v>18</v>
      </c>
      <c r="O3368">
        <v>0</v>
      </c>
      <c r="P3368">
        <v>1780</v>
      </c>
    </row>
    <row r="3369" spans="1:16" x14ac:dyDescent="0.25">
      <c r="A3369" t="s">
        <v>5106</v>
      </c>
      <c r="B3369">
        <v>2364</v>
      </c>
      <c r="C3369" s="3" t="str">
        <f>HYPERLINK("http://www.uniprot.org/uniprot/G7KS24","tr|G7KS24|G7KS24_MEDTR")</f>
        <v>tr|G7KS24|G7KS24_MEDTR</v>
      </c>
      <c r="D3369" t="s">
        <v>5107</v>
      </c>
      <c r="E3369">
        <v>90.9</v>
      </c>
      <c r="F3369">
        <v>781</v>
      </c>
      <c r="G3369">
        <v>71</v>
      </c>
      <c r="H3369">
        <v>1</v>
      </c>
      <c r="I3369">
        <v>1</v>
      </c>
      <c r="J3369">
        <v>2340</v>
      </c>
      <c r="K3369">
        <v>1</v>
      </c>
      <c r="L3369">
        <v>99</v>
      </c>
      <c r="M3369">
        <v>878</v>
      </c>
      <c r="N3369" t="s">
        <v>18</v>
      </c>
      <c r="O3369">
        <v>0</v>
      </c>
      <c r="P3369">
        <v>3733</v>
      </c>
    </row>
    <row r="3370" spans="1:16" x14ac:dyDescent="0.25">
      <c r="A3370" t="s">
        <v>5108</v>
      </c>
      <c r="B3370">
        <v>2373</v>
      </c>
      <c r="C3370" s="3" t="str">
        <f>HYPERLINK("http://www.uniprot.org/uniprot/I1MM64","tr|I1MM64|I1MM64_SOYBN")</f>
        <v>tr|I1MM64|I1MM64_SOYBN</v>
      </c>
      <c r="D3370" t="s">
        <v>71</v>
      </c>
      <c r="E3370">
        <v>83.45</v>
      </c>
      <c r="F3370">
        <v>792</v>
      </c>
      <c r="G3370">
        <v>131</v>
      </c>
      <c r="H3370">
        <v>2</v>
      </c>
      <c r="I3370">
        <v>1</v>
      </c>
      <c r="J3370">
        <v>2370</v>
      </c>
      <c r="K3370">
        <v>1</v>
      </c>
      <c r="L3370">
        <v>1</v>
      </c>
      <c r="M3370">
        <v>788</v>
      </c>
      <c r="N3370" t="s">
        <v>18</v>
      </c>
      <c r="O3370">
        <v>0</v>
      </c>
      <c r="P3370">
        <v>3358</v>
      </c>
    </row>
    <row r="3371" spans="1:16" x14ac:dyDescent="0.25">
      <c r="A3371" t="s">
        <v>5109</v>
      </c>
      <c r="B3371">
        <v>2178</v>
      </c>
      <c r="C3371" s="3" t="str">
        <f>HYPERLINK("http://www.uniprot.org/uniprot/I1LEM3","tr|I1LEM3|I1LEM3_SOYBN")</f>
        <v>tr|I1LEM3|I1LEM3_SOYBN</v>
      </c>
      <c r="D3371" t="s">
        <v>117</v>
      </c>
      <c r="E3371">
        <v>85.06</v>
      </c>
      <c r="F3371">
        <v>723</v>
      </c>
      <c r="G3371">
        <v>108</v>
      </c>
      <c r="H3371">
        <v>2</v>
      </c>
      <c r="I3371">
        <v>13</v>
      </c>
      <c r="J3371">
        <v>2175</v>
      </c>
      <c r="K3371">
        <v>1</v>
      </c>
      <c r="L3371">
        <v>5</v>
      </c>
      <c r="M3371">
        <v>725</v>
      </c>
      <c r="N3371" t="s">
        <v>18</v>
      </c>
      <c r="O3371">
        <v>0</v>
      </c>
      <c r="P3371">
        <v>3126</v>
      </c>
    </row>
    <row r="3372" spans="1:16" x14ac:dyDescent="0.25">
      <c r="A3372" t="s">
        <v>5110</v>
      </c>
      <c r="B3372">
        <v>624</v>
      </c>
      <c r="C3372" s="3" t="str">
        <f>HYPERLINK("http://www.uniprot.org/uniprot/G7IDE6","tr|G7IDE6|G7IDE6_MEDTR")</f>
        <v>tr|G7IDE6|G7IDE6_MEDTR</v>
      </c>
      <c r="D3372" t="s">
        <v>5111</v>
      </c>
      <c r="E3372">
        <v>48.73</v>
      </c>
      <c r="F3372">
        <v>238</v>
      </c>
      <c r="G3372">
        <v>122</v>
      </c>
      <c r="H3372">
        <v>37</v>
      </c>
      <c r="I3372">
        <v>13</v>
      </c>
      <c r="J3372">
        <v>615</v>
      </c>
      <c r="K3372">
        <v>1</v>
      </c>
      <c r="L3372">
        <v>289</v>
      </c>
      <c r="M3372">
        <v>524</v>
      </c>
      <c r="N3372" t="s">
        <v>18</v>
      </c>
      <c r="O3372" s="1">
        <v>6.4522000000000001E-52</v>
      </c>
      <c r="P3372">
        <v>531</v>
      </c>
    </row>
    <row r="3373" spans="1:16" x14ac:dyDescent="0.25">
      <c r="A3373" t="s">
        <v>5112</v>
      </c>
      <c r="B3373">
        <v>747</v>
      </c>
      <c r="C3373" s="3" t="str">
        <f>HYPERLINK("http://www.uniprot.org/uniprot/I1JYW6","tr|I1JYW6|I1JYW6_SOYBN")</f>
        <v>tr|I1JYW6|I1JYW6_SOYBN</v>
      </c>
      <c r="D3373" t="s">
        <v>28</v>
      </c>
      <c r="E3373">
        <v>80.95</v>
      </c>
      <c r="F3373">
        <v>252</v>
      </c>
      <c r="G3373">
        <v>48</v>
      </c>
      <c r="H3373">
        <v>4</v>
      </c>
      <c r="I3373">
        <v>1</v>
      </c>
      <c r="J3373">
        <v>744</v>
      </c>
      <c r="K3373">
        <v>1</v>
      </c>
      <c r="L3373">
        <v>3</v>
      </c>
      <c r="M3373">
        <v>252</v>
      </c>
      <c r="N3373" t="s">
        <v>18</v>
      </c>
      <c r="O3373" s="1">
        <v>3.1066600000000001E-114</v>
      </c>
      <c r="P3373">
        <v>1070</v>
      </c>
    </row>
    <row r="3374" spans="1:16" x14ac:dyDescent="0.25">
      <c r="A3374" t="s">
        <v>5113</v>
      </c>
      <c r="B3374">
        <v>597</v>
      </c>
      <c r="C3374" s="3" t="str">
        <f>HYPERLINK("http://www.uniprot.org/uniprot/G7ZXK2","tr|G7ZXK2|G7ZXK2_MEDTR")</f>
        <v>tr|G7ZXK2|G7ZXK2_MEDTR</v>
      </c>
      <c r="D3374" t="s">
        <v>4917</v>
      </c>
      <c r="E3374">
        <v>51.36</v>
      </c>
      <c r="F3374">
        <v>183</v>
      </c>
      <c r="G3374">
        <v>89</v>
      </c>
      <c r="H3374">
        <v>0</v>
      </c>
      <c r="I3374">
        <v>1</v>
      </c>
      <c r="J3374">
        <v>549</v>
      </c>
      <c r="K3374">
        <v>1</v>
      </c>
      <c r="L3374">
        <v>1</v>
      </c>
      <c r="M3374">
        <v>182</v>
      </c>
      <c r="N3374" t="s">
        <v>18</v>
      </c>
      <c r="O3374" s="1">
        <v>4.7031799999999998E-46</v>
      </c>
      <c r="P3374">
        <v>480</v>
      </c>
    </row>
    <row r="3375" spans="1:16" x14ac:dyDescent="0.25">
      <c r="A3375" t="s">
        <v>5114</v>
      </c>
      <c r="B3375">
        <v>1629</v>
      </c>
      <c r="C3375" s="3" t="str">
        <f>HYPERLINK("http://www.uniprot.org/uniprot/G7IY34","tr|G7IY34|G7IY34_MEDTR")</f>
        <v>tr|G7IY34|G7IY34_MEDTR</v>
      </c>
      <c r="D3375" t="s">
        <v>5115</v>
      </c>
      <c r="E3375">
        <v>60.21</v>
      </c>
      <c r="F3375">
        <v>548</v>
      </c>
      <c r="G3375">
        <v>218</v>
      </c>
      <c r="H3375">
        <v>6</v>
      </c>
      <c r="I3375">
        <v>1</v>
      </c>
      <c r="J3375">
        <v>1626</v>
      </c>
      <c r="K3375">
        <v>1</v>
      </c>
      <c r="L3375">
        <v>1</v>
      </c>
      <c r="M3375">
        <v>530</v>
      </c>
      <c r="N3375" t="s">
        <v>18</v>
      </c>
      <c r="O3375" s="1">
        <v>7.6154700000000003E-168</v>
      </c>
      <c r="P3375">
        <v>1537</v>
      </c>
    </row>
    <row r="3376" spans="1:16" x14ac:dyDescent="0.25">
      <c r="A3376" t="s">
        <v>5116</v>
      </c>
      <c r="B3376">
        <v>1851</v>
      </c>
      <c r="C3376" s="3" t="str">
        <f>HYPERLINK("http://www.uniprot.org/uniprot/K7L4G4","tr|K7L4G4|K7L4G4_SOYBN")</f>
        <v>tr|K7L4G4|K7L4G4_SOYBN</v>
      </c>
      <c r="D3376" t="s">
        <v>28</v>
      </c>
      <c r="E3376">
        <v>68.040000000000006</v>
      </c>
      <c r="F3376">
        <v>629</v>
      </c>
      <c r="G3376">
        <v>201</v>
      </c>
      <c r="H3376">
        <v>13</v>
      </c>
      <c r="I3376">
        <v>1</v>
      </c>
      <c r="J3376">
        <v>1848</v>
      </c>
      <c r="K3376">
        <v>1</v>
      </c>
      <c r="L3376">
        <v>34</v>
      </c>
      <c r="M3376">
        <v>660</v>
      </c>
      <c r="N3376" t="s">
        <v>18</v>
      </c>
      <c r="O3376">
        <v>0</v>
      </c>
      <c r="P3376">
        <v>2141</v>
      </c>
    </row>
    <row r="3377" spans="1:16" x14ac:dyDescent="0.25">
      <c r="A3377" t="s">
        <v>5117</v>
      </c>
      <c r="B3377">
        <v>957</v>
      </c>
      <c r="C3377" s="3" t="str">
        <f>HYPERLINK("http://www.uniprot.org/uniprot/I1LPN5","tr|I1LPN5|I1LPN5_SOYBN")</f>
        <v>tr|I1LPN5|I1LPN5_SOYBN</v>
      </c>
      <c r="D3377" t="s">
        <v>28</v>
      </c>
      <c r="E3377">
        <v>81.13</v>
      </c>
      <c r="F3377">
        <v>318</v>
      </c>
      <c r="G3377">
        <v>60</v>
      </c>
      <c r="H3377">
        <v>0</v>
      </c>
      <c r="I3377">
        <v>1</v>
      </c>
      <c r="J3377">
        <v>954</v>
      </c>
      <c r="K3377">
        <v>1</v>
      </c>
      <c r="L3377">
        <v>1</v>
      </c>
      <c r="M3377">
        <v>317</v>
      </c>
      <c r="N3377" t="s">
        <v>18</v>
      </c>
      <c r="O3377" s="1">
        <v>1.9303E-150</v>
      </c>
      <c r="P3377">
        <v>1384</v>
      </c>
    </row>
    <row r="3378" spans="1:16" x14ac:dyDescent="0.25">
      <c r="A3378" t="s">
        <v>5118</v>
      </c>
      <c r="B3378">
        <v>645</v>
      </c>
      <c r="C3378" s="3" t="str">
        <f>HYPERLINK("http://www.uniprot.org/uniprot/G7JF17","tr|G7JF17|G7JF17_MEDTR")</f>
        <v>tr|G7JF17|G7JF17_MEDTR</v>
      </c>
      <c r="D3378" t="s">
        <v>5119</v>
      </c>
      <c r="E3378">
        <v>76.63</v>
      </c>
      <c r="F3378">
        <v>214</v>
      </c>
      <c r="G3378">
        <v>50</v>
      </c>
      <c r="H3378">
        <v>6</v>
      </c>
      <c r="I3378">
        <v>19</v>
      </c>
      <c r="J3378">
        <v>642</v>
      </c>
      <c r="K3378">
        <v>1</v>
      </c>
      <c r="L3378">
        <v>11</v>
      </c>
      <c r="M3378">
        <v>224</v>
      </c>
      <c r="N3378" t="s">
        <v>18</v>
      </c>
      <c r="O3378" s="1">
        <v>2.8586699999999999E-85</v>
      </c>
      <c r="P3378">
        <v>819</v>
      </c>
    </row>
    <row r="3379" spans="1:16" x14ac:dyDescent="0.25">
      <c r="A3379" t="s">
        <v>5120</v>
      </c>
      <c r="B3379">
        <v>1173</v>
      </c>
      <c r="C3379" s="3" t="str">
        <f>HYPERLINK("http://www.uniprot.org/uniprot/C7FDI5","tr|C7FDI5|C7FDI5_SOYBN")</f>
        <v>tr|C7FDI5|C7FDI5_SOYBN</v>
      </c>
      <c r="D3379" t="s">
        <v>717</v>
      </c>
      <c r="E3379">
        <v>50.26</v>
      </c>
      <c r="F3379">
        <v>372</v>
      </c>
      <c r="G3379">
        <v>185</v>
      </c>
      <c r="H3379">
        <v>4</v>
      </c>
      <c r="I3379">
        <v>1</v>
      </c>
      <c r="J3379">
        <v>1104</v>
      </c>
      <c r="K3379">
        <v>1</v>
      </c>
      <c r="L3379">
        <v>694</v>
      </c>
      <c r="M3379">
        <v>1060</v>
      </c>
      <c r="N3379" t="s">
        <v>18</v>
      </c>
      <c r="O3379" s="1">
        <v>5.4667399999999996E-103</v>
      </c>
      <c r="P3379">
        <v>976</v>
      </c>
    </row>
    <row r="3380" spans="1:16" x14ac:dyDescent="0.25">
      <c r="A3380" t="s">
        <v>5121</v>
      </c>
      <c r="B3380">
        <v>1452</v>
      </c>
      <c r="C3380" s="3" t="str">
        <f>HYPERLINK("http://www.uniprot.org/uniprot/Q7XZD0","tr|Q7XZD0|Q7XZD0_GLYEC")</f>
        <v>tr|Q7XZD0|Q7XZD0_GLYEC</v>
      </c>
      <c r="D3380" t="s">
        <v>5122</v>
      </c>
      <c r="E3380">
        <v>75.150000000000006</v>
      </c>
      <c r="F3380">
        <v>479</v>
      </c>
      <c r="G3380">
        <v>119</v>
      </c>
      <c r="H3380">
        <v>4</v>
      </c>
      <c r="I3380">
        <v>1</v>
      </c>
      <c r="J3380">
        <v>1425</v>
      </c>
      <c r="K3380">
        <v>1</v>
      </c>
      <c r="L3380">
        <v>1</v>
      </c>
      <c r="M3380">
        <v>477</v>
      </c>
      <c r="N3380" t="s">
        <v>18</v>
      </c>
      <c r="O3380">
        <v>0</v>
      </c>
      <c r="P3380">
        <v>1883</v>
      </c>
    </row>
    <row r="3381" spans="1:16" x14ac:dyDescent="0.25">
      <c r="A3381" t="s">
        <v>5123</v>
      </c>
      <c r="B3381">
        <v>534</v>
      </c>
      <c r="C3381" s="3" t="str">
        <f>HYPERLINK("http://www.uniprot.org/uniprot/G7LBQ0","tr|G7LBQ0|G7LBQ0_MEDTR")</f>
        <v>tr|G7LBQ0|G7LBQ0_MEDTR</v>
      </c>
      <c r="D3381" t="s">
        <v>5124</v>
      </c>
      <c r="E3381">
        <v>82.65</v>
      </c>
      <c r="F3381">
        <v>173</v>
      </c>
      <c r="G3381">
        <v>30</v>
      </c>
      <c r="H3381">
        <v>0</v>
      </c>
      <c r="I3381">
        <v>13</v>
      </c>
      <c r="J3381">
        <v>531</v>
      </c>
      <c r="K3381">
        <v>1</v>
      </c>
      <c r="L3381">
        <v>19</v>
      </c>
      <c r="M3381">
        <v>191</v>
      </c>
      <c r="N3381" t="s">
        <v>18</v>
      </c>
      <c r="O3381" s="1">
        <v>5.5043800000000004E-81</v>
      </c>
      <c r="P3381">
        <v>780</v>
      </c>
    </row>
    <row r="3382" spans="1:16" x14ac:dyDescent="0.25">
      <c r="A3382" t="s">
        <v>5125</v>
      </c>
      <c r="B3382">
        <v>1092</v>
      </c>
      <c r="C3382" s="3" t="str">
        <f>HYPERLINK("http://www.uniprot.org/uniprot/G7LHN5","tr|G7LHN5|G7LHN5_MEDTR")</f>
        <v>tr|G7LHN5|G7LHN5_MEDTR</v>
      </c>
      <c r="D3382" t="s">
        <v>5126</v>
      </c>
      <c r="E3382">
        <v>52.16</v>
      </c>
      <c r="F3382">
        <v>393</v>
      </c>
      <c r="G3382">
        <v>188</v>
      </c>
      <c r="H3382">
        <v>31</v>
      </c>
      <c r="I3382">
        <v>1</v>
      </c>
      <c r="J3382">
        <v>1086</v>
      </c>
      <c r="K3382">
        <v>1</v>
      </c>
      <c r="L3382">
        <v>1</v>
      </c>
      <c r="M3382">
        <v>391</v>
      </c>
      <c r="N3382" t="s">
        <v>18</v>
      </c>
      <c r="O3382" s="1">
        <v>7.9952600000000006E-114</v>
      </c>
      <c r="P3382">
        <v>1069</v>
      </c>
    </row>
    <row r="3383" spans="1:16" x14ac:dyDescent="0.25">
      <c r="A3383" t="s">
        <v>5127</v>
      </c>
      <c r="B3383">
        <v>1596</v>
      </c>
      <c r="C3383" s="3" t="str">
        <f>HYPERLINK("http://www.uniprot.org/uniprot/F6LPV3","tr|F6LPV3|F6LPV3_MEDTR")</f>
        <v>tr|F6LPV3|F6LPV3_MEDTR</v>
      </c>
      <c r="D3383" t="s">
        <v>5128</v>
      </c>
      <c r="E3383">
        <v>81.569999999999993</v>
      </c>
      <c r="F3383">
        <v>532</v>
      </c>
      <c r="G3383">
        <v>98</v>
      </c>
      <c r="H3383">
        <v>1</v>
      </c>
      <c r="I3383">
        <v>1</v>
      </c>
      <c r="J3383">
        <v>1593</v>
      </c>
      <c r="K3383">
        <v>1</v>
      </c>
      <c r="L3383">
        <v>28</v>
      </c>
      <c r="M3383">
        <v>558</v>
      </c>
      <c r="N3383" t="s">
        <v>18</v>
      </c>
      <c r="O3383">
        <v>0</v>
      </c>
      <c r="P3383">
        <v>2191</v>
      </c>
    </row>
    <row r="3384" spans="1:16" x14ac:dyDescent="0.25">
      <c r="A3384" t="s">
        <v>5129</v>
      </c>
      <c r="B3384">
        <v>777</v>
      </c>
      <c r="C3384" s="3" t="str">
        <f>HYPERLINK("http://www.uniprot.org/uniprot/G7J4I5","tr|G7J4I5|G7J4I5_MEDTR")</f>
        <v>tr|G7J4I5|G7J4I5_MEDTR</v>
      </c>
      <c r="D3384" t="s">
        <v>4320</v>
      </c>
      <c r="E3384">
        <v>58.36</v>
      </c>
      <c r="F3384">
        <v>293</v>
      </c>
      <c r="G3384">
        <v>122</v>
      </c>
      <c r="H3384">
        <v>38</v>
      </c>
      <c r="I3384">
        <v>1</v>
      </c>
      <c r="J3384">
        <v>765</v>
      </c>
      <c r="K3384">
        <v>1</v>
      </c>
      <c r="L3384">
        <v>28</v>
      </c>
      <c r="M3384">
        <v>320</v>
      </c>
      <c r="N3384" t="s">
        <v>18</v>
      </c>
      <c r="O3384" s="1">
        <v>4.0501499999999998E-83</v>
      </c>
      <c r="P3384">
        <v>802</v>
      </c>
    </row>
    <row r="3385" spans="1:16" x14ac:dyDescent="0.25">
      <c r="A3385" t="s">
        <v>5130</v>
      </c>
      <c r="B3385">
        <v>621</v>
      </c>
      <c r="C3385" s="3" t="str">
        <f>HYPERLINK("http://www.uniprot.org/uniprot/I1JVA8","tr|I1JVA8|I1JVA8_SOYBN")</f>
        <v>tr|I1JVA8|I1JVA8_SOYBN</v>
      </c>
      <c r="D3385" t="s">
        <v>28</v>
      </c>
      <c r="E3385">
        <v>79.41</v>
      </c>
      <c r="F3385">
        <v>204</v>
      </c>
      <c r="G3385">
        <v>42</v>
      </c>
      <c r="H3385">
        <v>0</v>
      </c>
      <c r="I3385">
        <v>7</v>
      </c>
      <c r="J3385">
        <v>618</v>
      </c>
      <c r="K3385">
        <v>1</v>
      </c>
      <c r="L3385">
        <v>4</v>
      </c>
      <c r="M3385">
        <v>205</v>
      </c>
      <c r="N3385" t="s">
        <v>18</v>
      </c>
      <c r="O3385" s="1">
        <v>1.4994999999999999E-85</v>
      </c>
      <c r="P3385">
        <v>821</v>
      </c>
    </row>
    <row r="3386" spans="1:16" x14ac:dyDescent="0.25">
      <c r="A3386" t="s">
        <v>5131</v>
      </c>
      <c r="B3386">
        <v>357</v>
      </c>
      <c r="C3386" s="3" t="str">
        <f>HYPERLINK("http://www.uniprot.org/uniprot/M5XKG0","tr|M5XKG0|M5XKG0_PRUPE")</f>
        <v>tr|M5XKG0|M5XKG0_PRUPE</v>
      </c>
      <c r="D3386" t="s">
        <v>5132</v>
      </c>
      <c r="E3386">
        <v>50</v>
      </c>
      <c r="F3386">
        <v>126</v>
      </c>
      <c r="G3386">
        <v>63</v>
      </c>
      <c r="H3386">
        <v>9</v>
      </c>
      <c r="I3386">
        <v>4</v>
      </c>
      <c r="J3386">
        <v>354</v>
      </c>
      <c r="K3386">
        <v>1</v>
      </c>
      <c r="L3386">
        <v>655</v>
      </c>
      <c r="M3386">
        <v>780</v>
      </c>
      <c r="N3386" t="s">
        <v>18</v>
      </c>
      <c r="O3386" s="1">
        <v>3.08932E-23</v>
      </c>
      <c r="P3386">
        <v>282</v>
      </c>
    </row>
    <row r="3387" spans="1:16" x14ac:dyDescent="0.25">
      <c r="A3387" t="s">
        <v>5133</v>
      </c>
      <c r="B3387">
        <v>243</v>
      </c>
      <c r="C3387" s="3" t="str">
        <f>HYPERLINK("http://www.uniprot.org/uniprot/K7MAB7","tr|K7MAB7|K7MAB7_SOYBN")</f>
        <v>tr|K7MAB7|K7MAB7_SOYBN</v>
      </c>
      <c r="D3387" t="s">
        <v>28</v>
      </c>
      <c r="E3387">
        <v>72.13</v>
      </c>
      <c r="F3387">
        <v>61</v>
      </c>
      <c r="G3387">
        <v>17</v>
      </c>
      <c r="H3387">
        <v>0</v>
      </c>
      <c r="I3387">
        <v>3</v>
      </c>
      <c r="J3387">
        <v>185</v>
      </c>
      <c r="K3387">
        <v>3</v>
      </c>
      <c r="L3387">
        <v>130</v>
      </c>
      <c r="M3387">
        <v>190</v>
      </c>
      <c r="N3387" t="s">
        <v>18</v>
      </c>
      <c r="O3387" s="1">
        <v>5.7261800000000001E-17</v>
      </c>
      <c r="P3387">
        <v>228</v>
      </c>
    </row>
    <row r="3388" spans="1:16" x14ac:dyDescent="0.25">
      <c r="A3388" t="s">
        <v>5134</v>
      </c>
      <c r="B3388">
        <v>1164</v>
      </c>
      <c r="C3388" s="3" t="str">
        <f>HYPERLINK("http://www.uniprot.org/uniprot/Q2PER3","tr|Q2PER3|Q2PER3_TRIPR")</f>
        <v>tr|Q2PER3|Q2PER3_TRIPR</v>
      </c>
      <c r="D3388" t="s">
        <v>3302</v>
      </c>
      <c r="E3388">
        <v>65.89</v>
      </c>
      <c r="F3388">
        <v>387</v>
      </c>
      <c r="G3388">
        <v>132</v>
      </c>
      <c r="H3388">
        <v>0</v>
      </c>
      <c r="I3388">
        <v>1</v>
      </c>
      <c r="J3388">
        <v>1161</v>
      </c>
      <c r="K3388">
        <v>1</v>
      </c>
      <c r="L3388">
        <v>1</v>
      </c>
      <c r="M3388">
        <v>375</v>
      </c>
      <c r="N3388" t="s">
        <v>18</v>
      </c>
      <c r="O3388" s="1">
        <v>1.6668600000000001E-128</v>
      </c>
      <c r="P3388">
        <v>1196</v>
      </c>
    </row>
    <row r="3389" spans="1:16" x14ac:dyDescent="0.25">
      <c r="A3389" t="s">
        <v>5135</v>
      </c>
      <c r="B3389">
        <v>513</v>
      </c>
      <c r="C3389" s="3" t="str">
        <f>HYPERLINK("http://www.uniprot.org/uniprot/Q2HUB7","tr|Q2HUB7|Q2HUB7_MEDTR")</f>
        <v>tr|Q2HUB7|Q2HUB7_MEDTR</v>
      </c>
      <c r="D3389" t="s">
        <v>5136</v>
      </c>
      <c r="E3389">
        <v>77.900000000000006</v>
      </c>
      <c r="F3389">
        <v>172</v>
      </c>
      <c r="G3389">
        <v>38</v>
      </c>
      <c r="H3389">
        <v>2</v>
      </c>
      <c r="I3389">
        <v>1</v>
      </c>
      <c r="J3389">
        <v>510</v>
      </c>
      <c r="K3389">
        <v>1</v>
      </c>
      <c r="L3389">
        <v>7</v>
      </c>
      <c r="M3389">
        <v>178</v>
      </c>
      <c r="N3389" t="s">
        <v>18</v>
      </c>
      <c r="O3389" s="1">
        <v>2.04834E-67</v>
      </c>
      <c r="P3389">
        <v>663</v>
      </c>
    </row>
    <row r="3390" spans="1:16" x14ac:dyDescent="0.25">
      <c r="A3390" t="s">
        <v>5137</v>
      </c>
      <c r="B3390">
        <v>708</v>
      </c>
      <c r="C3390" s="3" t="str">
        <f>HYPERLINK("http://www.uniprot.org/uniprot/B7FJ54","tr|B7FJ54|B7FJ54_MEDTR")</f>
        <v>tr|B7FJ54|B7FJ54_MEDTR</v>
      </c>
      <c r="D3390" t="s">
        <v>22</v>
      </c>
      <c r="E3390">
        <v>79.819999999999993</v>
      </c>
      <c r="F3390">
        <v>233</v>
      </c>
      <c r="G3390">
        <v>47</v>
      </c>
      <c r="H3390">
        <v>0</v>
      </c>
      <c r="I3390">
        <v>1</v>
      </c>
      <c r="J3390">
        <v>699</v>
      </c>
      <c r="K3390">
        <v>1</v>
      </c>
      <c r="L3390">
        <v>1</v>
      </c>
      <c r="M3390">
        <v>233</v>
      </c>
      <c r="N3390" t="s">
        <v>18</v>
      </c>
      <c r="O3390" s="1">
        <v>6.2083199999999999E-98</v>
      </c>
      <c r="P3390">
        <v>929</v>
      </c>
    </row>
    <row r="3391" spans="1:16" x14ac:dyDescent="0.25">
      <c r="A3391" t="s">
        <v>5138</v>
      </c>
      <c r="B3391">
        <v>1050</v>
      </c>
      <c r="C3391" s="3" t="str">
        <f>HYPERLINK("http://www.uniprot.org/uniprot/G7K4V0","tr|G7K4V0|G7K4V0_MEDTR")</f>
        <v>tr|G7K4V0|G7K4V0_MEDTR</v>
      </c>
      <c r="D3391" t="s">
        <v>5139</v>
      </c>
      <c r="E3391">
        <v>85.1</v>
      </c>
      <c r="F3391">
        <v>329</v>
      </c>
      <c r="G3391">
        <v>49</v>
      </c>
      <c r="H3391">
        <v>0</v>
      </c>
      <c r="I3391">
        <v>1</v>
      </c>
      <c r="J3391">
        <v>987</v>
      </c>
      <c r="K3391">
        <v>1</v>
      </c>
      <c r="L3391">
        <v>2</v>
      </c>
      <c r="M3391">
        <v>330</v>
      </c>
      <c r="N3391" t="s">
        <v>18</v>
      </c>
      <c r="O3391" s="1">
        <v>9.1139399999999996E-160</v>
      </c>
      <c r="P3391">
        <v>1465</v>
      </c>
    </row>
    <row r="3392" spans="1:16" x14ac:dyDescent="0.25">
      <c r="A3392" t="s">
        <v>5140</v>
      </c>
      <c r="B3392">
        <v>537</v>
      </c>
      <c r="C3392" s="3" t="str">
        <f>HYPERLINK("http://www.uniprot.org/uniprot/G7KD30","tr|G7KD30|G7KD30_MEDTR")</f>
        <v>tr|G7KD30|G7KD30_MEDTR</v>
      </c>
      <c r="D3392" t="s">
        <v>5102</v>
      </c>
      <c r="E3392">
        <v>96.06</v>
      </c>
      <c r="F3392">
        <v>178</v>
      </c>
      <c r="G3392">
        <v>7</v>
      </c>
      <c r="H3392">
        <v>0</v>
      </c>
      <c r="I3392">
        <v>1</v>
      </c>
      <c r="J3392">
        <v>534</v>
      </c>
      <c r="K3392">
        <v>1</v>
      </c>
      <c r="L3392">
        <v>572</v>
      </c>
      <c r="M3392">
        <v>749</v>
      </c>
      <c r="N3392" t="s">
        <v>18</v>
      </c>
      <c r="O3392" s="1">
        <v>7.1166399999999999E-97</v>
      </c>
      <c r="P3392">
        <v>917</v>
      </c>
    </row>
    <row r="3393" spans="1:16" x14ac:dyDescent="0.25">
      <c r="A3393" t="s">
        <v>5141</v>
      </c>
      <c r="B3393">
        <v>573</v>
      </c>
      <c r="C3393" s="3" t="str">
        <f>HYPERLINK("http://www.uniprot.org/uniprot/G7KBE5","tr|G7KBE5|G7KBE5_MEDTR")</f>
        <v>tr|G7KBE5|G7KBE5_MEDTR</v>
      </c>
      <c r="D3393" t="s">
        <v>5142</v>
      </c>
      <c r="E3393">
        <v>68.58</v>
      </c>
      <c r="F3393">
        <v>191</v>
      </c>
      <c r="G3393">
        <v>60</v>
      </c>
      <c r="H3393">
        <v>2</v>
      </c>
      <c r="I3393">
        <v>4</v>
      </c>
      <c r="J3393">
        <v>570</v>
      </c>
      <c r="K3393">
        <v>1</v>
      </c>
      <c r="L3393">
        <v>8</v>
      </c>
      <c r="M3393">
        <v>188</v>
      </c>
      <c r="N3393" t="s">
        <v>18</v>
      </c>
      <c r="O3393" s="1">
        <v>1.5302199999999999E-64</v>
      </c>
      <c r="P3393">
        <v>639</v>
      </c>
    </row>
    <row r="3394" spans="1:16" x14ac:dyDescent="0.25">
      <c r="A3394" t="s">
        <v>5143</v>
      </c>
      <c r="B3394">
        <v>327</v>
      </c>
      <c r="C3394" s="3" t="str">
        <f>HYPERLINK("http://www.uniprot.org/uniprot/C6SXQ1","tr|C6SXQ1|C6SXQ1_SOYBN")</f>
        <v>tr|C6SXQ1|C6SXQ1_SOYBN</v>
      </c>
      <c r="D3394" t="s">
        <v>28</v>
      </c>
      <c r="E3394">
        <v>71.55</v>
      </c>
      <c r="F3394">
        <v>109</v>
      </c>
      <c r="G3394">
        <v>31</v>
      </c>
      <c r="H3394">
        <v>1</v>
      </c>
      <c r="I3394">
        <v>1</v>
      </c>
      <c r="J3394">
        <v>324</v>
      </c>
      <c r="K3394">
        <v>1</v>
      </c>
      <c r="L3394">
        <v>1</v>
      </c>
      <c r="M3394">
        <v>109</v>
      </c>
      <c r="N3394" t="s">
        <v>18</v>
      </c>
      <c r="O3394" s="1">
        <v>1.94153E-41</v>
      </c>
      <c r="P3394">
        <v>439</v>
      </c>
    </row>
    <row r="3395" spans="1:16" x14ac:dyDescent="0.25">
      <c r="A3395" t="s">
        <v>5144</v>
      </c>
      <c r="B3395">
        <v>387</v>
      </c>
      <c r="C3395" s="3" t="str">
        <f>HYPERLINK("http://www.uniprot.org/uniprot/A2Q2T1","tr|A2Q2T1|A2Q2T1_MEDTR")</f>
        <v>tr|A2Q2T1|A2Q2T1_MEDTR</v>
      </c>
      <c r="D3395" t="s">
        <v>337</v>
      </c>
      <c r="E3395">
        <v>76</v>
      </c>
      <c r="F3395">
        <v>125</v>
      </c>
      <c r="G3395">
        <v>30</v>
      </c>
      <c r="H3395">
        <v>0</v>
      </c>
      <c r="I3395">
        <v>1</v>
      </c>
      <c r="J3395">
        <v>375</v>
      </c>
      <c r="K3395">
        <v>1</v>
      </c>
      <c r="L3395">
        <v>184</v>
      </c>
      <c r="M3395">
        <v>308</v>
      </c>
      <c r="N3395" t="s">
        <v>18</v>
      </c>
      <c r="O3395" s="1">
        <v>3.03631E-47</v>
      </c>
      <c r="P3395">
        <v>489</v>
      </c>
    </row>
    <row r="3396" spans="1:16" x14ac:dyDescent="0.25">
      <c r="A3396" t="s">
        <v>5145</v>
      </c>
      <c r="B3396">
        <v>411</v>
      </c>
      <c r="C3396" s="3" t="str">
        <f>HYPERLINK("http://www.uniprot.org/uniprot/I3T0K3","tr|I3T0K3|I3T0K3_LOTJA")</f>
        <v>tr|I3T0K3|I3T0K3_LOTJA</v>
      </c>
      <c r="D3396" t="s">
        <v>93</v>
      </c>
      <c r="E3396">
        <v>77.2</v>
      </c>
      <c r="F3396">
        <v>136</v>
      </c>
      <c r="G3396">
        <v>31</v>
      </c>
      <c r="H3396">
        <v>0</v>
      </c>
      <c r="I3396">
        <v>1</v>
      </c>
      <c r="J3396">
        <v>408</v>
      </c>
      <c r="K3396">
        <v>1</v>
      </c>
      <c r="L3396">
        <v>1</v>
      </c>
      <c r="M3396">
        <v>136</v>
      </c>
      <c r="N3396" t="s">
        <v>18</v>
      </c>
      <c r="O3396" s="1">
        <v>2.64442E-51</v>
      </c>
      <c r="P3396">
        <v>524</v>
      </c>
    </row>
    <row r="3397" spans="1:16" x14ac:dyDescent="0.25">
      <c r="A3397" t="s">
        <v>5146</v>
      </c>
      <c r="B3397">
        <v>1191</v>
      </c>
      <c r="C3397" s="3" t="str">
        <f>HYPERLINK("http://www.uniprot.org/uniprot/G7IAS1","tr|G7IAS1|G7IAS1_MEDTR")</f>
        <v>tr|G7IAS1|G7IAS1_MEDTR</v>
      </c>
      <c r="D3397" t="s">
        <v>5147</v>
      </c>
      <c r="E3397">
        <v>89.67</v>
      </c>
      <c r="F3397">
        <v>397</v>
      </c>
      <c r="G3397">
        <v>41</v>
      </c>
      <c r="H3397">
        <v>1</v>
      </c>
      <c r="I3397">
        <v>1</v>
      </c>
      <c r="J3397">
        <v>1188</v>
      </c>
      <c r="K3397">
        <v>1</v>
      </c>
      <c r="L3397">
        <v>1</v>
      </c>
      <c r="M3397">
        <v>397</v>
      </c>
      <c r="N3397" t="s">
        <v>18</v>
      </c>
      <c r="O3397">
        <v>0</v>
      </c>
      <c r="P3397">
        <v>1912</v>
      </c>
    </row>
    <row r="3398" spans="1:16" x14ac:dyDescent="0.25">
      <c r="A3398" t="s">
        <v>5148</v>
      </c>
      <c r="B3398">
        <v>381</v>
      </c>
      <c r="C3398" s="3" t="str">
        <f>HYPERLINK("http://www.uniprot.org/uniprot/G7I4T0","tr|G7I4T0|G7I4T0_MEDTR")</f>
        <v>tr|G7I4T0|G7I4T0_MEDTR</v>
      </c>
      <c r="D3398" t="s">
        <v>5149</v>
      </c>
      <c r="E3398">
        <v>70.540000000000006</v>
      </c>
      <c r="F3398">
        <v>129</v>
      </c>
      <c r="G3398">
        <v>38</v>
      </c>
      <c r="H3398">
        <v>9</v>
      </c>
      <c r="I3398">
        <v>13</v>
      </c>
      <c r="J3398">
        <v>372</v>
      </c>
      <c r="K3398">
        <v>1</v>
      </c>
      <c r="L3398">
        <v>10</v>
      </c>
      <c r="M3398">
        <v>138</v>
      </c>
      <c r="N3398" t="s">
        <v>18</v>
      </c>
      <c r="O3398" s="1">
        <v>8.0802600000000003E-40</v>
      </c>
      <c r="P3398">
        <v>425</v>
      </c>
    </row>
    <row r="3399" spans="1:16" x14ac:dyDescent="0.25">
      <c r="A3399" t="s">
        <v>5150</v>
      </c>
      <c r="B3399">
        <v>906</v>
      </c>
      <c r="C3399" s="3" t="str">
        <f>HYPERLINK("http://www.uniprot.org/uniprot/G7ICK3","tr|G7ICK3|G7ICK3_MEDTR")</f>
        <v>tr|G7ICK3|G7ICK3_MEDTR</v>
      </c>
      <c r="D3399" t="s">
        <v>5151</v>
      </c>
      <c r="E3399">
        <v>71.87</v>
      </c>
      <c r="F3399">
        <v>288</v>
      </c>
      <c r="G3399">
        <v>81</v>
      </c>
      <c r="H3399">
        <v>1</v>
      </c>
      <c r="I3399">
        <v>1</v>
      </c>
      <c r="J3399">
        <v>861</v>
      </c>
      <c r="K3399">
        <v>1</v>
      </c>
      <c r="L3399">
        <v>1</v>
      </c>
      <c r="M3399">
        <v>276</v>
      </c>
      <c r="N3399" t="s">
        <v>18</v>
      </c>
      <c r="O3399" s="1">
        <v>8.8718599999999997E-102</v>
      </c>
      <c r="P3399">
        <v>964</v>
      </c>
    </row>
    <row r="3400" spans="1:16" x14ac:dyDescent="0.25">
      <c r="A3400" t="s">
        <v>5152</v>
      </c>
      <c r="B3400">
        <v>3273</v>
      </c>
      <c r="C3400" s="3" t="str">
        <f>HYPERLINK("http://www.uniprot.org/uniprot/G7J666","tr|G7J666|G7J666_MEDTR")</f>
        <v>tr|G7J666|G7J666_MEDTR</v>
      </c>
      <c r="D3400" t="s">
        <v>5153</v>
      </c>
      <c r="E3400">
        <v>85.89</v>
      </c>
      <c r="F3400">
        <v>1085</v>
      </c>
      <c r="G3400">
        <v>153</v>
      </c>
      <c r="H3400">
        <v>1</v>
      </c>
      <c r="I3400">
        <v>1</v>
      </c>
      <c r="J3400">
        <v>3252</v>
      </c>
      <c r="K3400">
        <v>1</v>
      </c>
      <c r="L3400">
        <v>1</v>
      </c>
      <c r="M3400">
        <v>1081</v>
      </c>
      <c r="N3400" t="s">
        <v>18</v>
      </c>
      <c r="O3400">
        <v>0</v>
      </c>
      <c r="P3400">
        <v>4787</v>
      </c>
    </row>
    <row r="3401" spans="1:16" x14ac:dyDescent="0.25">
      <c r="A3401" t="s">
        <v>5154</v>
      </c>
      <c r="B3401">
        <v>534</v>
      </c>
      <c r="C3401" s="3" t="str">
        <f>HYPERLINK("http://www.uniprot.org/uniprot/G7ZXK2","tr|G7ZXK2|G7ZXK2_MEDTR")</f>
        <v>tr|G7ZXK2|G7ZXK2_MEDTR</v>
      </c>
      <c r="D3401" t="s">
        <v>4917</v>
      </c>
      <c r="E3401">
        <v>52.6</v>
      </c>
      <c r="F3401">
        <v>173</v>
      </c>
      <c r="G3401">
        <v>82</v>
      </c>
      <c r="H3401">
        <v>0</v>
      </c>
      <c r="I3401">
        <v>1</v>
      </c>
      <c r="J3401">
        <v>519</v>
      </c>
      <c r="K3401">
        <v>1</v>
      </c>
      <c r="L3401">
        <v>1</v>
      </c>
      <c r="M3401">
        <v>173</v>
      </c>
      <c r="N3401" t="s">
        <v>18</v>
      </c>
      <c r="O3401" s="1">
        <v>4.8670200000000001E-45</v>
      </c>
      <c r="P3401">
        <v>470</v>
      </c>
    </row>
    <row r="3402" spans="1:16" x14ac:dyDescent="0.25">
      <c r="A3402" t="s">
        <v>5155</v>
      </c>
      <c r="B3402">
        <v>705</v>
      </c>
      <c r="C3402" s="3" t="str">
        <f>HYPERLINK("http://www.uniprot.org/uniprot/I3SBW6","tr|I3SBW6|I3SBW6_MEDTR")</f>
        <v>tr|I3SBW6|I3SBW6_MEDTR</v>
      </c>
      <c r="D3402" t="s">
        <v>22</v>
      </c>
      <c r="E3402">
        <v>79.739999999999995</v>
      </c>
      <c r="F3402">
        <v>237</v>
      </c>
      <c r="G3402">
        <v>48</v>
      </c>
      <c r="H3402">
        <v>3</v>
      </c>
      <c r="I3402">
        <v>1</v>
      </c>
      <c r="J3402">
        <v>702</v>
      </c>
      <c r="K3402">
        <v>1</v>
      </c>
      <c r="L3402">
        <v>1</v>
      </c>
      <c r="M3402">
        <v>233</v>
      </c>
      <c r="N3402" t="s">
        <v>18</v>
      </c>
      <c r="O3402" s="1">
        <v>3.84771E-100</v>
      </c>
      <c r="P3402">
        <v>948</v>
      </c>
    </row>
    <row r="3403" spans="1:16" x14ac:dyDescent="0.25">
      <c r="A3403" t="s">
        <v>5156</v>
      </c>
      <c r="B3403">
        <v>1809</v>
      </c>
      <c r="C3403" s="3" t="str">
        <f>HYPERLINK("http://www.uniprot.org/uniprot/I1LPN4","tr|I1LPN4|I1LPN4_SOYBN")</f>
        <v>tr|I1LPN4|I1LPN4_SOYBN</v>
      </c>
      <c r="D3403" t="s">
        <v>71</v>
      </c>
      <c r="E3403">
        <v>69.5</v>
      </c>
      <c r="F3403">
        <v>541</v>
      </c>
      <c r="G3403">
        <v>165</v>
      </c>
      <c r="H3403">
        <v>1</v>
      </c>
      <c r="I3403">
        <v>1</v>
      </c>
      <c r="J3403">
        <v>1620</v>
      </c>
      <c r="K3403">
        <v>1</v>
      </c>
      <c r="L3403">
        <v>1</v>
      </c>
      <c r="M3403">
        <v>540</v>
      </c>
      <c r="N3403" t="s">
        <v>18</v>
      </c>
      <c r="O3403">
        <v>0</v>
      </c>
      <c r="P3403">
        <v>1960</v>
      </c>
    </row>
    <row r="3404" spans="1:16" x14ac:dyDescent="0.25">
      <c r="A3404" t="s">
        <v>5157</v>
      </c>
      <c r="B3404">
        <v>2004</v>
      </c>
      <c r="C3404" s="3" t="str">
        <f>HYPERLINK("http://www.uniprot.org/uniprot/K7LW88","tr|K7LW88|K7LW88_SOYBN")</f>
        <v>tr|K7LW88|K7LW88_SOYBN</v>
      </c>
      <c r="D3404" t="s">
        <v>28</v>
      </c>
      <c r="E3404">
        <v>48.83</v>
      </c>
      <c r="F3404">
        <v>643</v>
      </c>
      <c r="G3404">
        <v>329</v>
      </c>
      <c r="H3404">
        <v>1</v>
      </c>
      <c r="I3404">
        <v>1</v>
      </c>
      <c r="J3404">
        <v>1926</v>
      </c>
      <c r="K3404">
        <v>1</v>
      </c>
      <c r="L3404">
        <v>3</v>
      </c>
      <c r="M3404">
        <v>635</v>
      </c>
      <c r="N3404" t="s">
        <v>18</v>
      </c>
      <c r="O3404" s="1">
        <v>3.1800300000000002E-166</v>
      </c>
      <c r="P3404">
        <v>1524</v>
      </c>
    </row>
    <row r="3405" spans="1:16" x14ac:dyDescent="0.25">
      <c r="A3405" t="s">
        <v>5158</v>
      </c>
      <c r="B3405">
        <v>723</v>
      </c>
      <c r="C3405" s="3" t="str">
        <f>HYPERLINK("http://www.uniprot.org/uniprot/I1M3T6","tr|I1M3T6|I1M3T6_SOYBN")</f>
        <v>tr|I1M3T6|I1M3T6_SOYBN</v>
      </c>
      <c r="D3405" t="s">
        <v>28</v>
      </c>
      <c r="E3405">
        <v>62.71</v>
      </c>
      <c r="F3405">
        <v>236</v>
      </c>
      <c r="G3405">
        <v>88</v>
      </c>
      <c r="H3405">
        <v>11</v>
      </c>
      <c r="I3405">
        <v>1</v>
      </c>
      <c r="J3405">
        <v>675</v>
      </c>
      <c r="K3405">
        <v>1</v>
      </c>
      <c r="L3405">
        <v>1</v>
      </c>
      <c r="M3405">
        <v>234</v>
      </c>
      <c r="N3405" t="s">
        <v>18</v>
      </c>
      <c r="O3405" s="1">
        <v>5.2021199999999999E-79</v>
      </c>
      <c r="P3405">
        <v>766</v>
      </c>
    </row>
    <row r="3406" spans="1:16" x14ac:dyDescent="0.25">
      <c r="A3406" t="s">
        <v>5159</v>
      </c>
      <c r="B3406">
        <v>1440</v>
      </c>
      <c r="C3406" s="3" t="str">
        <f>HYPERLINK("http://www.uniprot.org/uniprot/I1MRA9","tr|I1MRA9|I1MRA9_SOYBN")</f>
        <v>tr|I1MRA9|I1MRA9_SOYBN</v>
      </c>
      <c r="D3406" t="s">
        <v>117</v>
      </c>
      <c r="E3406">
        <v>72</v>
      </c>
      <c r="F3406">
        <v>468</v>
      </c>
      <c r="G3406">
        <v>131</v>
      </c>
      <c r="H3406">
        <v>1</v>
      </c>
      <c r="I3406">
        <v>4</v>
      </c>
      <c r="J3406">
        <v>1404</v>
      </c>
      <c r="K3406">
        <v>1</v>
      </c>
      <c r="L3406">
        <v>5</v>
      </c>
      <c r="M3406">
        <v>468</v>
      </c>
      <c r="N3406" t="s">
        <v>18</v>
      </c>
      <c r="O3406">
        <v>0</v>
      </c>
      <c r="P3406">
        <v>1812</v>
      </c>
    </row>
    <row r="3407" spans="1:16" x14ac:dyDescent="0.25">
      <c r="A3407" t="s">
        <v>5160</v>
      </c>
      <c r="B3407">
        <v>2064</v>
      </c>
      <c r="C3407" s="3" t="str">
        <f>HYPERLINK("http://www.uniprot.org/uniprot/G7LBP9","tr|G7LBP9|G7LBP9_MEDTR")</f>
        <v>tr|G7LBP9|G7LBP9_MEDTR</v>
      </c>
      <c r="D3407" t="s">
        <v>5161</v>
      </c>
      <c r="E3407">
        <v>78.17</v>
      </c>
      <c r="F3407">
        <v>692</v>
      </c>
      <c r="G3407">
        <v>151</v>
      </c>
      <c r="H3407">
        <v>5</v>
      </c>
      <c r="I3407">
        <v>1</v>
      </c>
      <c r="J3407">
        <v>2061</v>
      </c>
      <c r="K3407">
        <v>1</v>
      </c>
      <c r="L3407">
        <v>148</v>
      </c>
      <c r="M3407">
        <v>835</v>
      </c>
      <c r="N3407" t="s">
        <v>18</v>
      </c>
      <c r="O3407">
        <v>0</v>
      </c>
      <c r="P3407">
        <v>2780</v>
      </c>
    </row>
    <row r="3408" spans="1:16" x14ac:dyDescent="0.25">
      <c r="A3408" t="s">
        <v>5162</v>
      </c>
      <c r="B3408">
        <v>1110</v>
      </c>
      <c r="C3408" s="3" t="str">
        <f>HYPERLINK("http://www.uniprot.org/uniprot/G7LHN5","tr|G7LHN5|G7LHN5_MEDTR")</f>
        <v>tr|G7LHN5|G7LHN5_MEDTR</v>
      </c>
      <c r="D3408" t="s">
        <v>5126</v>
      </c>
      <c r="E3408">
        <v>63.97</v>
      </c>
      <c r="F3408">
        <v>372</v>
      </c>
      <c r="G3408">
        <v>134</v>
      </c>
      <c r="H3408">
        <v>4</v>
      </c>
      <c r="I3408">
        <v>1</v>
      </c>
      <c r="J3408">
        <v>1104</v>
      </c>
      <c r="K3408">
        <v>1</v>
      </c>
      <c r="L3408">
        <v>22</v>
      </c>
      <c r="M3408">
        <v>391</v>
      </c>
      <c r="N3408" t="s">
        <v>18</v>
      </c>
      <c r="O3408" s="1">
        <v>2.9020299999999998E-135</v>
      </c>
      <c r="P3408">
        <v>1254</v>
      </c>
    </row>
    <row r="3409" spans="1:16" x14ac:dyDescent="0.25">
      <c r="A3409" t="s">
        <v>5163</v>
      </c>
      <c r="B3409">
        <v>1551</v>
      </c>
      <c r="C3409" s="3" t="str">
        <f>HYPERLINK("http://www.uniprot.org/uniprot/K7LFA4","tr|K7LFA4|K7LFA4_SOYBN")</f>
        <v>tr|K7LFA4|K7LFA4_SOYBN</v>
      </c>
      <c r="D3409" t="s">
        <v>28</v>
      </c>
      <c r="E3409">
        <v>57.01</v>
      </c>
      <c r="F3409">
        <v>542</v>
      </c>
      <c r="G3409">
        <v>233</v>
      </c>
      <c r="H3409">
        <v>35</v>
      </c>
      <c r="I3409">
        <v>22</v>
      </c>
      <c r="J3409">
        <v>1542</v>
      </c>
      <c r="K3409">
        <v>1</v>
      </c>
      <c r="L3409">
        <v>407</v>
      </c>
      <c r="M3409">
        <v>948</v>
      </c>
      <c r="N3409" t="s">
        <v>18</v>
      </c>
      <c r="O3409" s="1">
        <v>1.59785E-167</v>
      </c>
      <c r="P3409">
        <v>1534</v>
      </c>
    </row>
    <row r="3410" spans="1:16" x14ac:dyDescent="0.25">
      <c r="A3410" t="s">
        <v>5164</v>
      </c>
      <c r="B3410">
        <v>2199</v>
      </c>
      <c r="C3410" s="3" t="str">
        <f>HYPERLINK("http://www.uniprot.org/uniprot/K7L1V4","tr|K7L1V4|K7L1V4_SOYBN")</f>
        <v>tr|K7L1V4|K7L1V4_SOYBN</v>
      </c>
      <c r="D3410" t="s">
        <v>28</v>
      </c>
      <c r="E3410">
        <v>75.349999999999994</v>
      </c>
      <c r="F3410">
        <v>706</v>
      </c>
      <c r="G3410">
        <v>174</v>
      </c>
      <c r="H3410">
        <v>2</v>
      </c>
      <c r="I3410">
        <v>1</v>
      </c>
      <c r="J3410">
        <v>2112</v>
      </c>
      <c r="K3410">
        <v>1</v>
      </c>
      <c r="L3410">
        <v>151</v>
      </c>
      <c r="M3410">
        <v>856</v>
      </c>
      <c r="N3410" t="s">
        <v>18</v>
      </c>
      <c r="O3410">
        <v>0</v>
      </c>
      <c r="P3410">
        <v>2667</v>
      </c>
    </row>
    <row r="3411" spans="1:16" x14ac:dyDescent="0.25">
      <c r="A3411" t="s">
        <v>5165</v>
      </c>
      <c r="B3411">
        <v>495</v>
      </c>
      <c r="C3411" s="3" t="str">
        <f>HYPERLINK("http://www.uniprot.org/uniprot/Q38JD5","tr|Q38JD5|Q38JD5_POPBA")</f>
        <v>tr|Q38JD5|Q38JD5_POPBA</v>
      </c>
      <c r="D3411" t="s">
        <v>331</v>
      </c>
      <c r="E3411">
        <v>80.86</v>
      </c>
      <c r="F3411">
        <v>162</v>
      </c>
      <c r="G3411">
        <v>31</v>
      </c>
      <c r="H3411">
        <v>1</v>
      </c>
      <c r="I3411">
        <v>7</v>
      </c>
      <c r="J3411">
        <v>489</v>
      </c>
      <c r="K3411">
        <v>1</v>
      </c>
      <c r="L3411">
        <v>4</v>
      </c>
      <c r="M3411">
        <v>165</v>
      </c>
      <c r="N3411" t="s">
        <v>18</v>
      </c>
      <c r="O3411" s="1">
        <v>7.2827599999999995E-73</v>
      </c>
      <c r="P3411">
        <v>710</v>
      </c>
    </row>
    <row r="3412" spans="1:16" x14ac:dyDescent="0.25">
      <c r="A3412" t="s">
        <v>5166</v>
      </c>
      <c r="B3412">
        <v>348</v>
      </c>
      <c r="C3412" s="3" t="str">
        <f>HYPERLINK("http://www.uniprot.org/uniprot/A5C9K3","tr|A5C9K3|A5C9K3_VITVI")</f>
        <v>tr|A5C9K3|A5C9K3_VITVI</v>
      </c>
      <c r="D3412" t="s">
        <v>3784</v>
      </c>
      <c r="E3412">
        <v>73.91</v>
      </c>
      <c r="F3412">
        <v>115</v>
      </c>
      <c r="G3412">
        <v>30</v>
      </c>
      <c r="H3412">
        <v>0</v>
      </c>
      <c r="I3412">
        <v>1</v>
      </c>
      <c r="J3412">
        <v>345</v>
      </c>
      <c r="K3412">
        <v>1</v>
      </c>
      <c r="L3412">
        <v>97</v>
      </c>
      <c r="M3412">
        <v>211</v>
      </c>
      <c r="N3412" t="s">
        <v>18</v>
      </c>
      <c r="O3412" s="1">
        <v>9.9974999999999999E-43</v>
      </c>
      <c r="P3412">
        <v>450</v>
      </c>
    </row>
    <row r="3413" spans="1:16" x14ac:dyDescent="0.25">
      <c r="A3413" t="s">
        <v>5167</v>
      </c>
      <c r="B3413">
        <v>630</v>
      </c>
      <c r="C3413" s="3" t="str">
        <f>HYPERLINK("http://www.uniprot.org/uniprot/G7L6Q0","tr|G7L6Q0|G7L6Q0_MEDTR")</f>
        <v>tr|G7L6Q0|G7L6Q0_MEDTR</v>
      </c>
      <c r="D3413" t="s">
        <v>1480</v>
      </c>
      <c r="E3413">
        <v>55.26</v>
      </c>
      <c r="F3413">
        <v>114</v>
      </c>
      <c r="G3413">
        <v>51</v>
      </c>
      <c r="H3413">
        <v>3</v>
      </c>
      <c r="I3413">
        <v>1</v>
      </c>
      <c r="J3413">
        <v>333</v>
      </c>
      <c r="K3413">
        <v>1</v>
      </c>
      <c r="L3413">
        <v>88</v>
      </c>
      <c r="M3413">
        <v>201</v>
      </c>
      <c r="N3413" t="s">
        <v>18</v>
      </c>
      <c r="O3413" s="1">
        <v>1.3470999999999999E-28</v>
      </c>
      <c r="P3413">
        <v>330</v>
      </c>
    </row>
    <row r="3414" spans="1:16" x14ac:dyDescent="0.25">
      <c r="A3414" t="s">
        <v>5168</v>
      </c>
      <c r="B3414">
        <v>873</v>
      </c>
      <c r="C3414" s="3" t="str">
        <f>HYPERLINK("http://www.uniprot.org/uniprot/G7INX3","tr|G7INX3|G7INX3_MEDTR")</f>
        <v>tr|G7INX3|G7INX3_MEDTR</v>
      </c>
      <c r="D3414" t="s">
        <v>5169</v>
      </c>
      <c r="E3414">
        <v>86.2</v>
      </c>
      <c r="F3414">
        <v>290</v>
      </c>
      <c r="G3414">
        <v>40</v>
      </c>
      <c r="H3414">
        <v>0</v>
      </c>
      <c r="I3414">
        <v>1</v>
      </c>
      <c r="J3414">
        <v>870</v>
      </c>
      <c r="K3414">
        <v>1</v>
      </c>
      <c r="L3414">
        <v>79</v>
      </c>
      <c r="M3414">
        <v>367</v>
      </c>
      <c r="N3414" t="s">
        <v>18</v>
      </c>
      <c r="O3414" s="1">
        <v>4.62225E-145</v>
      </c>
      <c r="P3414">
        <v>1337</v>
      </c>
    </row>
    <row r="3415" spans="1:16" x14ac:dyDescent="0.25">
      <c r="A3415" t="s">
        <v>5170</v>
      </c>
      <c r="B3415">
        <v>1953</v>
      </c>
      <c r="C3415" s="3" t="str">
        <f>HYPERLINK("http://www.uniprot.org/uniprot/Q2HUB1","tr|Q2HUB1|Q2HUB1_MEDTR")</f>
        <v>tr|Q2HUB1|Q2HUB1_MEDTR</v>
      </c>
      <c r="D3415" t="s">
        <v>5171</v>
      </c>
      <c r="E3415">
        <v>89.25</v>
      </c>
      <c r="F3415">
        <v>391</v>
      </c>
      <c r="G3415">
        <v>42</v>
      </c>
      <c r="H3415">
        <v>0</v>
      </c>
      <c r="I3415">
        <v>1</v>
      </c>
      <c r="J3415">
        <v>1173</v>
      </c>
      <c r="K3415">
        <v>1</v>
      </c>
      <c r="L3415">
        <v>1</v>
      </c>
      <c r="M3415">
        <v>391</v>
      </c>
      <c r="N3415" t="s">
        <v>18</v>
      </c>
      <c r="O3415">
        <v>0</v>
      </c>
      <c r="P3415">
        <v>1887</v>
      </c>
    </row>
    <row r="3416" spans="1:16" x14ac:dyDescent="0.25">
      <c r="A3416" t="s">
        <v>5172</v>
      </c>
      <c r="B3416">
        <v>408</v>
      </c>
      <c r="C3416" s="3" t="str">
        <f>HYPERLINK("http://www.uniprot.org/uniprot/A5BSS4","tr|A5BSS4|A5BSS4_VITVI")</f>
        <v>tr|A5BSS4|A5BSS4_VITVI</v>
      </c>
      <c r="D3416" t="s">
        <v>5173</v>
      </c>
      <c r="E3416">
        <v>38.200000000000003</v>
      </c>
      <c r="F3416">
        <v>89</v>
      </c>
      <c r="G3416">
        <v>55</v>
      </c>
      <c r="H3416">
        <v>0</v>
      </c>
      <c r="I3416">
        <v>22</v>
      </c>
      <c r="J3416">
        <v>288</v>
      </c>
      <c r="K3416">
        <v>1</v>
      </c>
      <c r="L3416">
        <v>979</v>
      </c>
      <c r="M3416">
        <v>1066</v>
      </c>
      <c r="N3416" t="s">
        <v>18</v>
      </c>
      <c r="O3416" s="1">
        <v>9.5588599999999998E-9</v>
      </c>
      <c r="P3416">
        <v>157</v>
      </c>
    </row>
    <row r="3417" spans="1:16" x14ac:dyDescent="0.25">
      <c r="A3417" t="s">
        <v>5174</v>
      </c>
      <c r="B3417">
        <v>1959</v>
      </c>
      <c r="C3417" s="3" t="str">
        <f>HYPERLINK("http://www.uniprot.org/uniprot/I1JJN6","tr|I1JJN6|I1JJN6_SOYBN")</f>
        <v>tr|I1JJN6|I1JJN6_SOYBN</v>
      </c>
      <c r="D3417" t="s">
        <v>28</v>
      </c>
      <c r="E3417">
        <v>81.72</v>
      </c>
      <c r="F3417">
        <v>651</v>
      </c>
      <c r="G3417">
        <v>119</v>
      </c>
      <c r="H3417">
        <v>0</v>
      </c>
      <c r="I3417">
        <v>1</v>
      </c>
      <c r="J3417">
        <v>1953</v>
      </c>
      <c r="K3417">
        <v>1</v>
      </c>
      <c r="L3417">
        <v>1</v>
      </c>
      <c r="M3417">
        <v>651</v>
      </c>
      <c r="N3417" t="s">
        <v>18</v>
      </c>
      <c r="O3417">
        <v>0</v>
      </c>
      <c r="P3417">
        <v>2627</v>
      </c>
    </row>
    <row r="3418" spans="1:16" x14ac:dyDescent="0.25">
      <c r="A3418" t="s">
        <v>5175</v>
      </c>
      <c r="B3418">
        <v>537</v>
      </c>
      <c r="C3418" s="3" t="str">
        <f>HYPERLINK("http://www.uniprot.org/uniprot/I3SQR5","tr|I3SQR5|I3SQR5_MEDTR")</f>
        <v>tr|I3SQR5|I3SQR5_MEDTR</v>
      </c>
      <c r="D3418" t="s">
        <v>22</v>
      </c>
      <c r="E3418">
        <v>80.92</v>
      </c>
      <c r="F3418">
        <v>173</v>
      </c>
      <c r="G3418">
        <v>33</v>
      </c>
      <c r="H3418">
        <v>1</v>
      </c>
      <c r="I3418">
        <v>19</v>
      </c>
      <c r="J3418">
        <v>534</v>
      </c>
      <c r="K3418">
        <v>1</v>
      </c>
      <c r="L3418">
        <v>8</v>
      </c>
      <c r="M3418">
        <v>178</v>
      </c>
      <c r="N3418" t="s">
        <v>18</v>
      </c>
      <c r="O3418" s="1">
        <v>2.23289E-66</v>
      </c>
      <c r="P3418">
        <v>654</v>
      </c>
    </row>
    <row r="3419" spans="1:16" x14ac:dyDescent="0.25">
      <c r="A3419" t="s">
        <v>5176</v>
      </c>
      <c r="B3419">
        <v>1341</v>
      </c>
      <c r="C3419" s="3" t="str">
        <f>HYPERLINK("http://www.uniprot.org/uniprot/Q2HW19","tr|Q2HW19|Q2HW19_MEDTR")</f>
        <v>tr|Q2HW19|Q2HW19_MEDTR</v>
      </c>
      <c r="D3419" t="s">
        <v>5177</v>
      </c>
      <c r="E3419">
        <v>70.98</v>
      </c>
      <c r="F3419">
        <v>448</v>
      </c>
      <c r="G3419">
        <v>130</v>
      </c>
      <c r="H3419">
        <v>7</v>
      </c>
      <c r="I3419">
        <v>1</v>
      </c>
      <c r="J3419">
        <v>1323</v>
      </c>
      <c r="K3419">
        <v>1</v>
      </c>
      <c r="L3419">
        <v>1</v>
      </c>
      <c r="M3419">
        <v>448</v>
      </c>
      <c r="N3419" t="s">
        <v>18</v>
      </c>
      <c r="O3419" s="1">
        <v>3.78858E-175</v>
      </c>
      <c r="P3419">
        <v>1599</v>
      </c>
    </row>
    <row r="3420" spans="1:16" x14ac:dyDescent="0.25">
      <c r="A3420" t="s">
        <v>5178</v>
      </c>
      <c r="B3420">
        <v>570</v>
      </c>
      <c r="C3420" s="3" t="str">
        <f>HYPERLINK("http://www.uniprot.org/uniprot/Q0GPH3","tr|Q0GPH3|Q0GPH3_SOYBN")</f>
        <v>tr|Q0GPH3|Q0GPH3_SOYBN</v>
      </c>
      <c r="D3420" t="s">
        <v>5179</v>
      </c>
      <c r="E3420">
        <v>70.209999999999994</v>
      </c>
      <c r="F3420">
        <v>188</v>
      </c>
      <c r="G3420">
        <v>56</v>
      </c>
      <c r="H3420">
        <v>1</v>
      </c>
      <c r="I3420">
        <v>1</v>
      </c>
      <c r="J3420">
        <v>561</v>
      </c>
      <c r="K3420">
        <v>1</v>
      </c>
      <c r="L3420">
        <v>1</v>
      </c>
      <c r="M3420">
        <v>186</v>
      </c>
      <c r="N3420" t="s">
        <v>18</v>
      </c>
      <c r="O3420" s="1">
        <v>2.5618199999999999E-64</v>
      </c>
      <c r="P3420">
        <v>637</v>
      </c>
    </row>
    <row r="3421" spans="1:16" x14ac:dyDescent="0.25">
      <c r="A3421" t="s">
        <v>5180</v>
      </c>
      <c r="B3421">
        <v>2109</v>
      </c>
      <c r="C3421" s="3" t="str">
        <f>HYPERLINK("http://www.uniprot.org/uniprot/G7IDS8","tr|G7IDS8|G7IDS8_MEDTR")</f>
        <v>tr|G7IDS8|G7IDS8_MEDTR</v>
      </c>
      <c r="D3421" t="s">
        <v>5181</v>
      </c>
      <c r="E3421">
        <v>75.98</v>
      </c>
      <c r="F3421">
        <v>708</v>
      </c>
      <c r="G3421">
        <v>170</v>
      </c>
      <c r="H3421">
        <v>6</v>
      </c>
      <c r="I3421">
        <v>1</v>
      </c>
      <c r="J3421">
        <v>2106</v>
      </c>
      <c r="K3421">
        <v>1</v>
      </c>
      <c r="L3421">
        <v>1</v>
      </c>
      <c r="M3421">
        <v>680</v>
      </c>
      <c r="N3421" t="s">
        <v>18</v>
      </c>
      <c r="O3421">
        <v>0</v>
      </c>
      <c r="P3421">
        <v>2590</v>
      </c>
    </row>
    <row r="3422" spans="1:16" x14ac:dyDescent="0.25">
      <c r="A3422" t="s">
        <v>5182</v>
      </c>
      <c r="B3422">
        <v>1182</v>
      </c>
      <c r="C3422" s="3" t="str">
        <f>HYPERLINK("http://www.uniprot.org/uniprot/I1LEL4","tr|I1LEL4|I1LEL4_SOYBN")</f>
        <v>tr|I1LEL4|I1LEL4_SOYBN</v>
      </c>
      <c r="D3422" t="s">
        <v>71</v>
      </c>
      <c r="E3422">
        <v>83.28</v>
      </c>
      <c r="F3422">
        <v>377</v>
      </c>
      <c r="G3422">
        <v>63</v>
      </c>
      <c r="H3422">
        <v>0</v>
      </c>
      <c r="I3422">
        <v>46</v>
      </c>
      <c r="J3422">
        <v>1176</v>
      </c>
      <c r="K3422">
        <v>1</v>
      </c>
      <c r="L3422">
        <v>413</v>
      </c>
      <c r="M3422">
        <v>786</v>
      </c>
      <c r="N3422" t="s">
        <v>18</v>
      </c>
      <c r="O3422">
        <v>0</v>
      </c>
      <c r="P3422">
        <v>1653</v>
      </c>
    </row>
    <row r="3423" spans="1:16" x14ac:dyDescent="0.25">
      <c r="A3423" t="s">
        <v>5183</v>
      </c>
      <c r="B3423">
        <v>408</v>
      </c>
      <c r="C3423" s="3" t="str">
        <f>HYPERLINK("http://www.uniprot.org/uniprot/G7I4T2","tr|G7I4T2|G7I4T2_MEDTR")</f>
        <v>tr|G7I4T2|G7I4T2_MEDTR</v>
      </c>
      <c r="D3423" t="s">
        <v>5184</v>
      </c>
      <c r="E3423">
        <v>89.74</v>
      </c>
      <c r="F3423">
        <v>117</v>
      </c>
      <c r="G3423">
        <v>12</v>
      </c>
      <c r="H3423">
        <v>0</v>
      </c>
      <c r="I3423">
        <v>1</v>
      </c>
      <c r="J3423">
        <v>351</v>
      </c>
      <c r="K3423">
        <v>1</v>
      </c>
      <c r="L3423">
        <v>1</v>
      </c>
      <c r="M3423">
        <v>117</v>
      </c>
      <c r="N3423" t="s">
        <v>18</v>
      </c>
      <c r="O3423" s="1">
        <v>8.8231800000000005E-55</v>
      </c>
      <c r="P3423">
        <v>554</v>
      </c>
    </row>
    <row r="3424" spans="1:16" x14ac:dyDescent="0.25">
      <c r="A3424" t="s">
        <v>5185</v>
      </c>
      <c r="B3424">
        <v>3381</v>
      </c>
      <c r="C3424" s="3" t="str">
        <f>HYPERLINK("http://www.uniprot.org/uniprot/I1JJ39","tr|I1JJ39|I1JJ39_SOYBN")</f>
        <v>tr|I1JJ39|I1JJ39_SOYBN</v>
      </c>
      <c r="D3424" t="s">
        <v>71</v>
      </c>
      <c r="E3424">
        <v>85.59</v>
      </c>
      <c r="F3424">
        <v>1076</v>
      </c>
      <c r="G3424">
        <v>155</v>
      </c>
      <c r="H3424">
        <v>3</v>
      </c>
      <c r="I3424">
        <v>97</v>
      </c>
      <c r="J3424">
        <v>3315</v>
      </c>
      <c r="K3424">
        <v>1</v>
      </c>
      <c r="L3424">
        <v>30</v>
      </c>
      <c r="M3424">
        <v>1103</v>
      </c>
      <c r="N3424" t="s">
        <v>18</v>
      </c>
      <c r="O3424">
        <v>0</v>
      </c>
      <c r="P3424">
        <v>4952</v>
      </c>
    </row>
    <row r="3425" spans="1:16" x14ac:dyDescent="0.25">
      <c r="A3425" t="s">
        <v>5186</v>
      </c>
      <c r="B3425">
        <v>570</v>
      </c>
      <c r="C3425" s="3" t="str">
        <f>HYPERLINK("http://www.uniprot.org/uniprot/G7J664","tr|G7J664|G7J664_MEDTR")</f>
        <v>tr|G7J664|G7J664_MEDTR</v>
      </c>
      <c r="D3425" t="s">
        <v>5187</v>
      </c>
      <c r="E3425">
        <v>59.11</v>
      </c>
      <c r="F3425">
        <v>203</v>
      </c>
      <c r="G3425">
        <v>83</v>
      </c>
      <c r="H3425">
        <v>14</v>
      </c>
      <c r="I3425">
        <v>1</v>
      </c>
      <c r="J3425">
        <v>567</v>
      </c>
      <c r="K3425">
        <v>1</v>
      </c>
      <c r="L3425">
        <v>142</v>
      </c>
      <c r="M3425">
        <v>332</v>
      </c>
      <c r="N3425" t="s">
        <v>18</v>
      </c>
      <c r="O3425" s="1">
        <v>1.66825E-47</v>
      </c>
      <c r="P3425">
        <v>492</v>
      </c>
    </row>
    <row r="3426" spans="1:16" x14ac:dyDescent="0.25">
      <c r="A3426" t="s">
        <v>5188</v>
      </c>
      <c r="B3426">
        <v>675</v>
      </c>
      <c r="C3426" s="3" t="str">
        <f>HYPERLINK("http://www.uniprot.org/uniprot/I1LMA3","tr|I1LMA3|I1LMA3_SOYBN")</f>
        <v>tr|I1LMA3|I1LMA3_SOYBN</v>
      </c>
      <c r="D3426" t="s">
        <v>117</v>
      </c>
      <c r="E3426">
        <v>56.72</v>
      </c>
      <c r="F3426">
        <v>238</v>
      </c>
      <c r="G3426">
        <v>103</v>
      </c>
      <c r="H3426">
        <v>14</v>
      </c>
      <c r="I3426">
        <v>1</v>
      </c>
      <c r="J3426">
        <v>672</v>
      </c>
      <c r="K3426">
        <v>1</v>
      </c>
      <c r="L3426">
        <v>1</v>
      </c>
      <c r="M3426">
        <v>237</v>
      </c>
      <c r="N3426" t="s">
        <v>18</v>
      </c>
      <c r="O3426" s="1">
        <v>1.9378200000000001E-66</v>
      </c>
      <c r="P3426">
        <v>657</v>
      </c>
    </row>
    <row r="3427" spans="1:16" x14ac:dyDescent="0.25">
      <c r="A3427" t="s">
        <v>5189</v>
      </c>
      <c r="B3427">
        <v>630</v>
      </c>
      <c r="C3427" s="3" t="str">
        <f>HYPERLINK("http://www.uniprot.org/uniprot/G7IY27","tr|G7IY27|G7IY27_MEDTR")</f>
        <v>tr|G7IY27|G7IY27_MEDTR</v>
      </c>
      <c r="D3427" t="s">
        <v>5190</v>
      </c>
      <c r="E3427">
        <v>56.39</v>
      </c>
      <c r="F3427">
        <v>211</v>
      </c>
      <c r="G3427">
        <v>92</v>
      </c>
      <c r="H3427">
        <v>2</v>
      </c>
      <c r="I3427">
        <v>1</v>
      </c>
      <c r="J3427">
        <v>627</v>
      </c>
      <c r="K3427">
        <v>1</v>
      </c>
      <c r="L3427">
        <v>1</v>
      </c>
      <c r="M3427">
        <v>200</v>
      </c>
      <c r="N3427" t="s">
        <v>18</v>
      </c>
      <c r="O3427" s="1">
        <v>3.5204199999999998E-53</v>
      </c>
      <c r="P3427">
        <v>542</v>
      </c>
    </row>
    <row r="3428" spans="1:16" x14ac:dyDescent="0.25">
      <c r="A3428" t="s">
        <v>5191</v>
      </c>
      <c r="B3428">
        <v>2841</v>
      </c>
      <c r="C3428" s="3" t="str">
        <f>HYPERLINK("http://www.uniprot.org/uniprot/G4XDS2","tr|G4XDS2|G4XDS2_VICFA")</f>
        <v>tr|G4XDS2|G4XDS2_VICFA</v>
      </c>
      <c r="D3428" t="s">
        <v>5192</v>
      </c>
      <c r="E3428">
        <v>85.92</v>
      </c>
      <c r="F3428">
        <v>952</v>
      </c>
      <c r="G3428">
        <v>134</v>
      </c>
      <c r="H3428">
        <v>6</v>
      </c>
      <c r="I3428">
        <v>1</v>
      </c>
      <c r="J3428">
        <v>2838</v>
      </c>
      <c r="K3428">
        <v>1</v>
      </c>
      <c r="L3428">
        <v>1</v>
      </c>
      <c r="M3428">
        <v>950</v>
      </c>
      <c r="N3428" t="s">
        <v>18</v>
      </c>
      <c r="O3428">
        <v>0</v>
      </c>
      <c r="P3428">
        <v>4257</v>
      </c>
    </row>
    <row r="3429" spans="1:16" x14ac:dyDescent="0.25">
      <c r="A3429" t="s">
        <v>5193</v>
      </c>
      <c r="B3429">
        <v>324</v>
      </c>
      <c r="C3429" s="3" t="str">
        <f>HYPERLINK("http://www.uniprot.org/uniprot/I1LPN3","tr|I1LPN3|I1LPN3_SOYBN")</f>
        <v>tr|I1LPN3|I1LPN3_SOYBN</v>
      </c>
      <c r="D3429" t="s">
        <v>28</v>
      </c>
      <c r="E3429">
        <v>82.4</v>
      </c>
      <c r="F3429">
        <v>108</v>
      </c>
      <c r="G3429">
        <v>19</v>
      </c>
      <c r="H3429">
        <v>1</v>
      </c>
      <c r="I3429">
        <v>1</v>
      </c>
      <c r="J3429">
        <v>321</v>
      </c>
      <c r="K3429">
        <v>1</v>
      </c>
      <c r="L3429">
        <v>83</v>
      </c>
      <c r="M3429">
        <v>190</v>
      </c>
      <c r="N3429" t="s">
        <v>18</v>
      </c>
      <c r="O3429" s="1">
        <v>5.85633E-46</v>
      </c>
      <c r="P3429">
        <v>478</v>
      </c>
    </row>
    <row r="3430" spans="1:16" x14ac:dyDescent="0.25">
      <c r="A3430" t="s">
        <v>5194</v>
      </c>
      <c r="B3430">
        <v>3315</v>
      </c>
      <c r="C3430" s="3" t="str">
        <f>HYPERLINK("http://www.uniprot.org/uniprot/I6ZTT9","tr|I6ZTT9|I6ZTT9_PHAVU")</f>
        <v>tr|I6ZTT9|I6ZTT9_PHAVU</v>
      </c>
      <c r="D3430" t="s">
        <v>2610</v>
      </c>
      <c r="E3430">
        <v>67.430000000000007</v>
      </c>
      <c r="F3430">
        <v>1084</v>
      </c>
      <c r="G3430">
        <v>353</v>
      </c>
      <c r="H3430">
        <v>13</v>
      </c>
      <c r="I3430">
        <v>100</v>
      </c>
      <c r="J3430">
        <v>3312</v>
      </c>
      <c r="K3430">
        <v>1</v>
      </c>
      <c r="L3430">
        <v>351</v>
      </c>
      <c r="M3430">
        <v>1387</v>
      </c>
      <c r="N3430" t="s">
        <v>18</v>
      </c>
      <c r="O3430">
        <v>0</v>
      </c>
      <c r="P3430">
        <v>3812</v>
      </c>
    </row>
    <row r="3431" spans="1:16" x14ac:dyDescent="0.25">
      <c r="A3431" t="s">
        <v>5195</v>
      </c>
      <c r="B3431">
        <v>1035</v>
      </c>
      <c r="C3431" s="3" t="str">
        <f>HYPERLINK("http://www.uniprot.org/uniprot/I1LP40","tr|I1LP40|I1LP40_SOYBN")</f>
        <v>tr|I1LP40|I1LP40_SOYBN</v>
      </c>
      <c r="D3431" t="s">
        <v>28</v>
      </c>
      <c r="E3431">
        <v>75.25</v>
      </c>
      <c r="F3431">
        <v>291</v>
      </c>
      <c r="G3431">
        <v>72</v>
      </c>
      <c r="H3431">
        <v>1</v>
      </c>
      <c r="I3431">
        <v>55</v>
      </c>
      <c r="J3431">
        <v>924</v>
      </c>
      <c r="K3431">
        <v>1</v>
      </c>
      <c r="L3431">
        <v>18</v>
      </c>
      <c r="M3431">
        <v>306</v>
      </c>
      <c r="N3431" t="s">
        <v>18</v>
      </c>
      <c r="O3431" s="1">
        <v>3.0912800000000001E-120</v>
      </c>
      <c r="P3431">
        <v>1124</v>
      </c>
    </row>
    <row r="3432" spans="1:16" x14ac:dyDescent="0.25">
      <c r="A3432" t="s">
        <v>5196</v>
      </c>
      <c r="B3432">
        <v>381</v>
      </c>
      <c r="C3432" s="3" t="str">
        <f>HYPERLINK("http://www.uniprot.org/uniprot/G8A1G2","tr|G8A1G2|G8A1G2_MEDTR")</f>
        <v>tr|G8A1G2|G8A1G2_MEDTR</v>
      </c>
      <c r="D3432" t="s">
        <v>5197</v>
      </c>
      <c r="E3432">
        <v>83.87</v>
      </c>
      <c r="F3432">
        <v>124</v>
      </c>
      <c r="G3432">
        <v>20</v>
      </c>
      <c r="H3432">
        <v>0</v>
      </c>
      <c r="I3432">
        <v>1</v>
      </c>
      <c r="J3432">
        <v>372</v>
      </c>
      <c r="K3432">
        <v>1</v>
      </c>
      <c r="L3432">
        <v>363</v>
      </c>
      <c r="M3432">
        <v>486</v>
      </c>
      <c r="N3432" t="s">
        <v>18</v>
      </c>
      <c r="O3432" s="1">
        <v>4.8794400000000003E-53</v>
      </c>
      <c r="P3432">
        <v>539</v>
      </c>
    </row>
    <row r="3433" spans="1:16" x14ac:dyDescent="0.25">
      <c r="A3433" t="s">
        <v>5198</v>
      </c>
      <c r="B3433">
        <v>333</v>
      </c>
      <c r="C3433" s="3" t="str">
        <f>HYPERLINK("http://www.uniprot.org/uniprot/G7I9T0","tr|G7I9T0|G7I9T0_MEDTR")</f>
        <v>tr|G7I9T0|G7I9T0_MEDTR</v>
      </c>
      <c r="D3433" t="s">
        <v>5199</v>
      </c>
      <c r="E3433">
        <v>90.62</v>
      </c>
      <c r="F3433">
        <v>32</v>
      </c>
      <c r="G3433">
        <v>3</v>
      </c>
      <c r="H3433">
        <v>0</v>
      </c>
      <c r="I3433">
        <v>221</v>
      </c>
      <c r="J3433">
        <v>316</v>
      </c>
      <c r="K3433">
        <v>2</v>
      </c>
      <c r="L3433">
        <v>282</v>
      </c>
      <c r="M3433">
        <v>313</v>
      </c>
      <c r="N3433" t="s">
        <v>18</v>
      </c>
      <c r="O3433" s="1">
        <v>2.9956599999999999E-16</v>
      </c>
      <c r="P3433">
        <v>155</v>
      </c>
    </row>
    <row r="3434" spans="1:16" x14ac:dyDescent="0.25">
      <c r="A3434" t="s">
        <v>5200</v>
      </c>
      <c r="B3434">
        <v>252</v>
      </c>
      <c r="C3434" s="3" t="str">
        <f>HYPERLINK("http://www.uniprot.org/uniprot/G7KVL6","tr|G7KVL6|G7KVL6_MEDTR")</f>
        <v>tr|G7KVL6|G7KVL6_MEDTR</v>
      </c>
      <c r="D3434" t="s">
        <v>460</v>
      </c>
      <c r="E3434">
        <v>45.07</v>
      </c>
      <c r="F3434">
        <v>71</v>
      </c>
      <c r="G3434">
        <v>39</v>
      </c>
      <c r="H3434">
        <v>1</v>
      </c>
      <c r="I3434">
        <v>1</v>
      </c>
      <c r="J3434">
        <v>210</v>
      </c>
      <c r="K3434">
        <v>1</v>
      </c>
      <c r="L3434">
        <v>67</v>
      </c>
      <c r="M3434">
        <v>137</v>
      </c>
      <c r="N3434" t="s">
        <v>18</v>
      </c>
      <c r="O3434" s="1">
        <v>3.9154600000000002E-10</v>
      </c>
      <c r="P3434">
        <v>169</v>
      </c>
    </row>
    <row r="3435" spans="1:16" x14ac:dyDescent="0.25">
      <c r="A3435" t="s">
        <v>5201</v>
      </c>
      <c r="B3435">
        <v>1554</v>
      </c>
      <c r="C3435" s="3" t="str">
        <f>HYPERLINK("http://www.uniprot.org/uniprot/K7LFA4","tr|K7LFA4|K7LFA4_SOYBN")</f>
        <v>tr|K7LFA4|K7LFA4_SOYBN</v>
      </c>
      <c r="D3435" t="s">
        <v>28</v>
      </c>
      <c r="E3435">
        <v>67.040000000000006</v>
      </c>
      <c r="F3435">
        <v>522</v>
      </c>
      <c r="G3435">
        <v>172</v>
      </c>
      <c r="H3435">
        <v>8</v>
      </c>
      <c r="I3435">
        <v>1</v>
      </c>
      <c r="J3435">
        <v>1542</v>
      </c>
      <c r="K3435">
        <v>1</v>
      </c>
      <c r="L3435">
        <v>428</v>
      </c>
      <c r="M3435">
        <v>949</v>
      </c>
      <c r="N3435" t="s">
        <v>18</v>
      </c>
      <c r="O3435">
        <v>0</v>
      </c>
      <c r="P3435">
        <v>1817</v>
      </c>
    </row>
    <row r="3436" spans="1:16" x14ac:dyDescent="0.25">
      <c r="A3436" t="s">
        <v>5202</v>
      </c>
      <c r="B3436">
        <v>1998</v>
      </c>
      <c r="C3436" s="3" t="str">
        <f>HYPERLINK("http://www.uniprot.org/uniprot/I1KKZ5","tr|I1KKZ5|I1KKZ5_SOYBN")</f>
        <v>tr|I1KKZ5|I1KKZ5_SOYBN</v>
      </c>
      <c r="D3436" t="s">
        <v>71</v>
      </c>
      <c r="E3436">
        <v>63.42</v>
      </c>
      <c r="F3436">
        <v>689</v>
      </c>
      <c r="G3436">
        <v>252</v>
      </c>
      <c r="H3436">
        <v>24</v>
      </c>
      <c r="I3436">
        <v>1</v>
      </c>
      <c r="J3436">
        <v>1995</v>
      </c>
      <c r="K3436">
        <v>1</v>
      </c>
      <c r="L3436">
        <v>1</v>
      </c>
      <c r="M3436">
        <v>664</v>
      </c>
      <c r="N3436" t="s">
        <v>18</v>
      </c>
      <c r="O3436">
        <v>0</v>
      </c>
      <c r="P3436">
        <v>2067</v>
      </c>
    </row>
    <row r="3437" spans="1:16" x14ac:dyDescent="0.25">
      <c r="A3437" t="s">
        <v>5203</v>
      </c>
      <c r="B3437">
        <v>573</v>
      </c>
      <c r="C3437" s="3" t="str">
        <f>HYPERLINK("http://www.uniprot.org/uniprot/G7L9L8","tr|G7L9L8|G7L9L8_MEDTR")</f>
        <v>tr|G7L9L8|G7L9L8_MEDTR</v>
      </c>
      <c r="D3437" t="s">
        <v>5204</v>
      </c>
      <c r="E3437">
        <v>81.41</v>
      </c>
      <c r="F3437">
        <v>156</v>
      </c>
      <c r="G3437">
        <v>29</v>
      </c>
      <c r="H3437">
        <v>0</v>
      </c>
      <c r="I3437">
        <v>25</v>
      </c>
      <c r="J3437">
        <v>492</v>
      </c>
      <c r="K3437">
        <v>1</v>
      </c>
      <c r="L3437">
        <v>152</v>
      </c>
      <c r="M3437">
        <v>307</v>
      </c>
      <c r="N3437" t="s">
        <v>18</v>
      </c>
      <c r="O3437" s="1">
        <v>2.0633600000000001E-69</v>
      </c>
      <c r="P3437">
        <v>681</v>
      </c>
    </row>
    <row r="3438" spans="1:16" x14ac:dyDescent="0.25">
      <c r="A3438" t="s">
        <v>5205</v>
      </c>
      <c r="B3438">
        <v>552</v>
      </c>
      <c r="C3438" s="3" t="str">
        <f>HYPERLINK("http://www.uniprot.org/uniprot/G7KJV0","tr|G7KJV0|G7KJV0_MEDTR")</f>
        <v>tr|G7KJV0|G7KJV0_MEDTR</v>
      </c>
      <c r="D3438" t="s">
        <v>1620</v>
      </c>
      <c r="E3438">
        <v>86.78</v>
      </c>
      <c r="F3438">
        <v>174</v>
      </c>
      <c r="G3438">
        <v>23</v>
      </c>
      <c r="H3438">
        <v>0</v>
      </c>
      <c r="I3438">
        <v>1</v>
      </c>
      <c r="J3438">
        <v>522</v>
      </c>
      <c r="K3438">
        <v>1</v>
      </c>
      <c r="L3438">
        <v>381</v>
      </c>
      <c r="M3438">
        <v>554</v>
      </c>
      <c r="N3438" t="s">
        <v>18</v>
      </c>
      <c r="O3438" s="1">
        <v>3.8671599999999998E-83</v>
      </c>
      <c r="P3438">
        <v>790</v>
      </c>
    </row>
    <row r="3439" spans="1:16" x14ac:dyDescent="0.25">
      <c r="A3439" t="s">
        <v>5206</v>
      </c>
      <c r="B3439">
        <v>699</v>
      </c>
      <c r="C3439" s="3" t="str">
        <f>HYPERLINK("http://www.uniprot.org/uniprot/H5SM11","tr|H5SM11|H5SM11_9ZZZZ")</f>
        <v>tr|H5SM11|H5SM11_9ZZZZ</v>
      </c>
      <c r="D3439" t="s">
        <v>5207</v>
      </c>
      <c r="E3439">
        <v>27.1</v>
      </c>
      <c r="F3439">
        <v>166</v>
      </c>
      <c r="G3439">
        <v>121</v>
      </c>
      <c r="H3439">
        <v>10</v>
      </c>
      <c r="I3439">
        <v>160</v>
      </c>
      <c r="J3439">
        <v>627</v>
      </c>
      <c r="K3439">
        <v>1</v>
      </c>
      <c r="L3439">
        <v>673</v>
      </c>
      <c r="M3439">
        <v>836</v>
      </c>
      <c r="N3439" t="s">
        <v>18</v>
      </c>
      <c r="O3439" s="1">
        <v>2.59126E-8</v>
      </c>
      <c r="P3439">
        <v>156</v>
      </c>
    </row>
    <row r="3440" spans="1:16" x14ac:dyDescent="0.25">
      <c r="A3440" t="s">
        <v>5208</v>
      </c>
      <c r="B3440">
        <v>2217</v>
      </c>
      <c r="C3440" s="3" t="str">
        <f>HYPERLINK("http://www.uniprot.org/uniprot/G7IPJ0","tr|G7IPJ0|G7IPJ0_MEDTR")</f>
        <v>tr|G7IPJ0|G7IPJ0_MEDTR</v>
      </c>
      <c r="D3440" t="s">
        <v>5209</v>
      </c>
      <c r="E3440">
        <v>74.8</v>
      </c>
      <c r="F3440">
        <v>385</v>
      </c>
      <c r="G3440">
        <v>97</v>
      </c>
      <c r="H3440">
        <v>5</v>
      </c>
      <c r="I3440">
        <v>1069</v>
      </c>
      <c r="J3440">
        <v>2208</v>
      </c>
      <c r="K3440">
        <v>1</v>
      </c>
      <c r="L3440">
        <v>1</v>
      </c>
      <c r="M3440">
        <v>380</v>
      </c>
      <c r="N3440" t="s">
        <v>18</v>
      </c>
      <c r="O3440" s="1">
        <v>7.5449199999999999E-164</v>
      </c>
      <c r="P3440">
        <v>1504</v>
      </c>
    </row>
    <row r="3441" spans="1:16" x14ac:dyDescent="0.25">
      <c r="A3441" t="s">
        <v>5210</v>
      </c>
      <c r="B3441">
        <v>531</v>
      </c>
      <c r="C3441" s="3" t="str">
        <f>HYPERLINK("http://www.uniprot.org/uniprot/Q2HUA6","tr|Q2HUA6|Q2HUA6_MEDTR")</f>
        <v>tr|Q2HUA6|Q2HUA6_MEDTR</v>
      </c>
      <c r="D3441" t="s">
        <v>5211</v>
      </c>
      <c r="E3441">
        <v>74.150000000000006</v>
      </c>
      <c r="F3441">
        <v>178</v>
      </c>
      <c r="G3441">
        <v>46</v>
      </c>
      <c r="H3441">
        <v>2</v>
      </c>
      <c r="I3441">
        <v>1</v>
      </c>
      <c r="J3441">
        <v>528</v>
      </c>
      <c r="K3441">
        <v>1</v>
      </c>
      <c r="L3441">
        <v>1</v>
      </c>
      <c r="M3441">
        <v>175</v>
      </c>
      <c r="N3441" t="s">
        <v>18</v>
      </c>
      <c r="O3441" s="1">
        <v>8.8768999999999999E-63</v>
      </c>
      <c r="P3441">
        <v>623</v>
      </c>
    </row>
    <row r="3442" spans="1:16" x14ac:dyDescent="0.25">
      <c r="A3442" t="s">
        <v>5212</v>
      </c>
      <c r="B3442">
        <v>2148</v>
      </c>
      <c r="C3442" s="3" t="str">
        <f>HYPERLINK("http://www.uniprot.org/uniprot/I1KMX5","tr|I1KMX5|I1KMX5_SOYBN")</f>
        <v>tr|I1KMX5|I1KMX5_SOYBN</v>
      </c>
      <c r="D3442" t="s">
        <v>71</v>
      </c>
      <c r="E3442">
        <v>78.930000000000007</v>
      </c>
      <c r="F3442">
        <v>712</v>
      </c>
      <c r="G3442">
        <v>150</v>
      </c>
      <c r="H3442">
        <v>0</v>
      </c>
      <c r="I3442">
        <v>7</v>
      </c>
      <c r="J3442">
        <v>2142</v>
      </c>
      <c r="K3442">
        <v>1</v>
      </c>
      <c r="L3442">
        <v>66</v>
      </c>
      <c r="M3442">
        <v>776</v>
      </c>
      <c r="N3442" t="s">
        <v>18</v>
      </c>
      <c r="O3442">
        <v>0</v>
      </c>
      <c r="P3442">
        <v>2960</v>
      </c>
    </row>
    <row r="3443" spans="1:16" x14ac:dyDescent="0.25">
      <c r="A3443" t="s">
        <v>5213</v>
      </c>
      <c r="B3443">
        <v>1524</v>
      </c>
      <c r="C3443" s="3" t="str">
        <f>HYPERLINK("http://www.uniprot.org/uniprot/G7IA56","tr|G7IA56|G7IA56_MEDTR")</f>
        <v>tr|G7IA56|G7IA56_MEDTR</v>
      </c>
      <c r="D3443" t="s">
        <v>493</v>
      </c>
      <c r="E3443">
        <v>58.49</v>
      </c>
      <c r="F3443">
        <v>465</v>
      </c>
      <c r="G3443">
        <v>193</v>
      </c>
      <c r="H3443">
        <v>11</v>
      </c>
      <c r="I3443">
        <v>7</v>
      </c>
      <c r="J3443">
        <v>1368</v>
      </c>
      <c r="K3443">
        <v>1</v>
      </c>
      <c r="L3443">
        <v>8</v>
      </c>
      <c r="M3443">
        <v>471</v>
      </c>
      <c r="N3443" t="s">
        <v>18</v>
      </c>
      <c r="O3443" s="1">
        <v>2.6772400000000002E-143</v>
      </c>
      <c r="P3443">
        <v>1325</v>
      </c>
    </row>
    <row r="3444" spans="1:16" x14ac:dyDescent="0.25">
      <c r="A3444" t="s">
        <v>5214</v>
      </c>
      <c r="B3444">
        <v>1146</v>
      </c>
      <c r="C3444" s="3" t="str">
        <f>HYPERLINK("http://www.uniprot.org/uniprot/G7KD37","tr|G7KD37|G7KD37_MEDTR")</f>
        <v>tr|G7KD37|G7KD37_MEDTR</v>
      </c>
      <c r="D3444" t="s">
        <v>5215</v>
      </c>
      <c r="E3444">
        <v>86.94</v>
      </c>
      <c r="F3444">
        <v>383</v>
      </c>
      <c r="G3444">
        <v>50</v>
      </c>
      <c r="H3444">
        <v>4</v>
      </c>
      <c r="I3444">
        <v>1</v>
      </c>
      <c r="J3444">
        <v>1137</v>
      </c>
      <c r="K3444">
        <v>1</v>
      </c>
      <c r="L3444">
        <v>1</v>
      </c>
      <c r="M3444">
        <v>379</v>
      </c>
      <c r="N3444" t="s">
        <v>18</v>
      </c>
      <c r="O3444">
        <v>0</v>
      </c>
      <c r="P3444">
        <v>1704</v>
      </c>
    </row>
    <row r="3445" spans="1:16" x14ac:dyDescent="0.25">
      <c r="A3445" t="s">
        <v>5216</v>
      </c>
      <c r="B3445">
        <v>1410</v>
      </c>
      <c r="C3445" s="3" t="str">
        <f>HYPERLINK("http://www.uniprot.org/uniprot/G7K391","tr|G7K391|G7K391_MEDTR")</f>
        <v>tr|G7K391|G7K391_MEDTR</v>
      </c>
      <c r="D3445" t="s">
        <v>5217</v>
      </c>
      <c r="E3445">
        <v>72.13</v>
      </c>
      <c r="F3445">
        <v>463</v>
      </c>
      <c r="G3445">
        <v>129</v>
      </c>
      <c r="H3445">
        <v>4</v>
      </c>
      <c r="I3445">
        <v>1</v>
      </c>
      <c r="J3445">
        <v>1377</v>
      </c>
      <c r="K3445">
        <v>1</v>
      </c>
      <c r="L3445">
        <v>1</v>
      </c>
      <c r="M3445">
        <v>463</v>
      </c>
      <c r="N3445" t="s">
        <v>18</v>
      </c>
      <c r="O3445">
        <v>0</v>
      </c>
      <c r="P3445">
        <v>1718</v>
      </c>
    </row>
    <row r="3446" spans="1:16" x14ac:dyDescent="0.25">
      <c r="A3446" t="s">
        <v>5218</v>
      </c>
      <c r="B3446">
        <v>1362</v>
      </c>
      <c r="C3446" s="3" t="str">
        <f>HYPERLINK("http://www.uniprot.org/uniprot/G7ZYR8","tr|G7ZYR8|G7ZYR8_MEDTR")</f>
        <v>tr|G7ZYR8|G7ZYR8_MEDTR</v>
      </c>
      <c r="D3446" t="s">
        <v>5219</v>
      </c>
      <c r="E3446">
        <v>66.599999999999994</v>
      </c>
      <c r="F3446">
        <v>545</v>
      </c>
      <c r="G3446">
        <v>182</v>
      </c>
      <c r="H3446">
        <v>95</v>
      </c>
      <c r="I3446">
        <v>1</v>
      </c>
      <c r="J3446">
        <v>1350</v>
      </c>
      <c r="K3446">
        <v>1</v>
      </c>
      <c r="L3446">
        <v>1</v>
      </c>
      <c r="M3446">
        <v>544</v>
      </c>
      <c r="N3446" t="s">
        <v>18</v>
      </c>
      <c r="O3446">
        <v>0</v>
      </c>
      <c r="P3446">
        <v>1709</v>
      </c>
    </row>
    <row r="3447" spans="1:16" x14ac:dyDescent="0.25">
      <c r="A3447" t="s">
        <v>5220</v>
      </c>
      <c r="B3447">
        <v>627</v>
      </c>
      <c r="C3447" s="3" t="str">
        <f>HYPERLINK("http://www.uniprot.org/uniprot/G7IDS7","tr|G7IDS7|G7IDS7_MEDTR")</f>
        <v>tr|G7IDS7|G7IDS7_MEDTR</v>
      </c>
      <c r="D3447" t="s">
        <v>5221</v>
      </c>
      <c r="E3447">
        <v>86.53</v>
      </c>
      <c r="F3447">
        <v>208</v>
      </c>
      <c r="G3447">
        <v>28</v>
      </c>
      <c r="H3447">
        <v>0</v>
      </c>
      <c r="I3447">
        <v>1</v>
      </c>
      <c r="J3447">
        <v>624</v>
      </c>
      <c r="K3447">
        <v>1</v>
      </c>
      <c r="L3447">
        <v>1</v>
      </c>
      <c r="M3447">
        <v>208</v>
      </c>
      <c r="N3447" t="s">
        <v>18</v>
      </c>
      <c r="O3447" s="1">
        <v>2.0765800000000001E-98</v>
      </c>
      <c r="P3447">
        <v>932</v>
      </c>
    </row>
    <row r="3448" spans="1:16" x14ac:dyDescent="0.25">
      <c r="A3448" t="s">
        <v>5222</v>
      </c>
      <c r="B3448">
        <v>741</v>
      </c>
      <c r="C3448" s="3" t="str">
        <f>HYPERLINK("http://www.uniprot.org/uniprot/G7IAS0","tr|G7IAS0|G7IAS0_MEDTR")</f>
        <v>tr|G7IAS0|G7IAS0_MEDTR</v>
      </c>
      <c r="D3448" t="s">
        <v>5223</v>
      </c>
      <c r="E3448">
        <v>72.760000000000005</v>
      </c>
      <c r="F3448">
        <v>246</v>
      </c>
      <c r="G3448">
        <v>67</v>
      </c>
      <c r="H3448">
        <v>0</v>
      </c>
      <c r="I3448">
        <v>1</v>
      </c>
      <c r="J3448">
        <v>738</v>
      </c>
      <c r="K3448">
        <v>1</v>
      </c>
      <c r="L3448">
        <v>1</v>
      </c>
      <c r="M3448">
        <v>233</v>
      </c>
      <c r="N3448" t="s">
        <v>18</v>
      </c>
      <c r="O3448" s="1">
        <v>4.1394499999999999E-95</v>
      </c>
      <c r="P3448">
        <v>905</v>
      </c>
    </row>
    <row r="3449" spans="1:16" x14ac:dyDescent="0.25">
      <c r="A3449" t="s">
        <v>5224</v>
      </c>
      <c r="B3449">
        <v>417</v>
      </c>
      <c r="C3449" s="3" t="str">
        <f>HYPERLINK("http://www.uniprot.org/uniprot/G7I4T3","tr|G7I4T3|G7I4T3_MEDTR")</f>
        <v>tr|G7I4T3|G7I4T3_MEDTR</v>
      </c>
      <c r="D3449" t="s">
        <v>5225</v>
      </c>
      <c r="E3449">
        <v>76.42</v>
      </c>
      <c r="F3449">
        <v>123</v>
      </c>
      <c r="G3449">
        <v>29</v>
      </c>
      <c r="H3449">
        <v>0</v>
      </c>
      <c r="I3449">
        <v>1</v>
      </c>
      <c r="J3449">
        <v>369</v>
      </c>
      <c r="K3449">
        <v>1</v>
      </c>
      <c r="L3449">
        <v>1</v>
      </c>
      <c r="M3449">
        <v>123</v>
      </c>
      <c r="N3449" t="s">
        <v>18</v>
      </c>
      <c r="O3449" s="1">
        <v>1.58604E-51</v>
      </c>
      <c r="P3449">
        <v>526</v>
      </c>
    </row>
    <row r="3450" spans="1:16" x14ac:dyDescent="0.25">
      <c r="A3450" t="s">
        <v>5226</v>
      </c>
      <c r="B3450">
        <v>1761</v>
      </c>
      <c r="C3450" s="3" t="str">
        <f>HYPERLINK("http://www.uniprot.org/uniprot/G7I2F3","tr|G7I2F3|G7I2F3_MEDTR")</f>
        <v>tr|G7I2F3|G7I2F3_MEDTR</v>
      </c>
      <c r="D3450" t="s">
        <v>257</v>
      </c>
      <c r="E3450">
        <v>37.18</v>
      </c>
      <c r="F3450">
        <v>398</v>
      </c>
      <c r="G3450">
        <v>250</v>
      </c>
      <c r="H3450">
        <v>12</v>
      </c>
      <c r="I3450">
        <v>589</v>
      </c>
      <c r="J3450">
        <v>1746</v>
      </c>
      <c r="K3450">
        <v>1</v>
      </c>
      <c r="L3450">
        <v>69</v>
      </c>
      <c r="M3450">
        <v>408</v>
      </c>
      <c r="N3450" t="s">
        <v>18</v>
      </c>
      <c r="O3450" s="1">
        <v>3.2204500000000001E-50</v>
      </c>
      <c r="P3450">
        <v>523</v>
      </c>
    </row>
    <row r="3451" spans="1:16" x14ac:dyDescent="0.25">
      <c r="A3451" t="s">
        <v>5227</v>
      </c>
      <c r="B3451">
        <v>3111</v>
      </c>
      <c r="C3451" s="3" t="str">
        <f>HYPERLINK("http://www.uniprot.org/uniprot/I1MZR2","tr|I1MZR2|I1MZR2_SOYBN")</f>
        <v>tr|I1MZR2|I1MZR2_SOYBN</v>
      </c>
      <c r="D3451" t="s">
        <v>99</v>
      </c>
      <c r="E3451">
        <v>84.33</v>
      </c>
      <c r="F3451">
        <v>913</v>
      </c>
      <c r="G3451">
        <v>143</v>
      </c>
      <c r="H3451">
        <v>0</v>
      </c>
      <c r="I3451">
        <v>361</v>
      </c>
      <c r="J3451">
        <v>3099</v>
      </c>
      <c r="K3451">
        <v>1</v>
      </c>
      <c r="L3451">
        <v>195</v>
      </c>
      <c r="M3451">
        <v>1106</v>
      </c>
      <c r="N3451" t="s">
        <v>18</v>
      </c>
      <c r="O3451">
        <v>0</v>
      </c>
      <c r="P3451">
        <v>4091</v>
      </c>
    </row>
    <row r="3452" spans="1:16" x14ac:dyDescent="0.25">
      <c r="A3452" t="s">
        <v>5228</v>
      </c>
      <c r="B3452">
        <v>1050</v>
      </c>
      <c r="C3452" s="3" t="str">
        <f>HYPERLINK("http://www.uniprot.org/uniprot/G7IY23","tr|G7IY23|G7IY23_MEDTR")</f>
        <v>tr|G7IY23|G7IY23_MEDTR</v>
      </c>
      <c r="D3452" t="s">
        <v>5229</v>
      </c>
      <c r="E3452">
        <v>80.91</v>
      </c>
      <c r="F3452">
        <v>351</v>
      </c>
      <c r="G3452">
        <v>67</v>
      </c>
      <c r="H3452">
        <v>2</v>
      </c>
      <c r="I3452">
        <v>1</v>
      </c>
      <c r="J3452">
        <v>1047</v>
      </c>
      <c r="K3452">
        <v>1</v>
      </c>
      <c r="L3452">
        <v>1</v>
      </c>
      <c r="M3452">
        <v>351</v>
      </c>
      <c r="N3452" t="s">
        <v>18</v>
      </c>
      <c r="O3452" s="1">
        <v>2.7504999999999998E-148</v>
      </c>
      <c r="P3452">
        <v>1366</v>
      </c>
    </row>
    <row r="3453" spans="1:16" x14ac:dyDescent="0.25">
      <c r="A3453" t="s">
        <v>5230</v>
      </c>
      <c r="B3453">
        <v>687</v>
      </c>
      <c r="C3453" s="3" t="str">
        <f>HYPERLINK("http://www.uniprot.org/uniprot/C6T559","tr|C6T559|C6T559_SOYBN")</f>
        <v>tr|C6T559|C6T559_SOYBN</v>
      </c>
      <c r="D3453" t="s">
        <v>210</v>
      </c>
      <c r="E3453">
        <v>52.19</v>
      </c>
      <c r="F3453">
        <v>228</v>
      </c>
      <c r="G3453">
        <v>109</v>
      </c>
      <c r="H3453">
        <v>0</v>
      </c>
      <c r="I3453">
        <v>1</v>
      </c>
      <c r="J3453">
        <v>684</v>
      </c>
      <c r="K3453">
        <v>1</v>
      </c>
      <c r="L3453">
        <v>1</v>
      </c>
      <c r="M3453">
        <v>226</v>
      </c>
      <c r="N3453" t="s">
        <v>18</v>
      </c>
      <c r="O3453" s="1">
        <v>3.52962E-55</v>
      </c>
      <c r="P3453">
        <v>560</v>
      </c>
    </row>
    <row r="3454" spans="1:16" x14ac:dyDescent="0.25">
      <c r="A3454" t="s">
        <v>5231</v>
      </c>
      <c r="B3454">
        <v>564</v>
      </c>
      <c r="C3454" s="3" t="str">
        <f>HYPERLINK("http://www.uniprot.org/uniprot/I3S6F7","tr|I3S6F7|I3S6F7_LOTJA")</f>
        <v>tr|I3S6F7|I3S6F7_LOTJA</v>
      </c>
      <c r="D3454" t="s">
        <v>93</v>
      </c>
      <c r="E3454">
        <v>72.25</v>
      </c>
      <c r="F3454">
        <v>191</v>
      </c>
      <c r="G3454">
        <v>53</v>
      </c>
      <c r="H3454">
        <v>4</v>
      </c>
      <c r="I3454">
        <v>1</v>
      </c>
      <c r="J3454">
        <v>561</v>
      </c>
      <c r="K3454">
        <v>1</v>
      </c>
      <c r="L3454">
        <v>1</v>
      </c>
      <c r="M3454">
        <v>191</v>
      </c>
      <c r="N3454" t="s">
        <v>18</v>
      </c>
      <c r="O3454" s="1">
        <v>2.0119500000000002E-74</v>
      </c>
      <c r="P3454">
        <v>724</v>
      </c>
    </row>
    <row r="3455" spans="1:16" x14ac:dyDescent="0.25">
      <c r="A3455" t="s">
        <v>5232</v>
      </c>
      <c r="B3455">
        <v>690</v>
      </c>
      <c r="C3455" s="3" t="str">
        <f>HYPERLINK("http://www.uniprot.org/uniprot/G7JF19","tr|G7JF19|G7JF19_MEDTR")</f>
        <v>tr|G7JF19|G7JF19_MEDTR</v>
      </c>
      <c r="D3455" t="s">
        <v>5233</v>
      </c>
      <c r="E3455">
        <v>83.15</v>
      </c>
      <c r="F3455">
        <v>190</v>
      </c>
      <c r="G3455">
        <v>32</v>
      </c>
      <c r="H3455">
        <v>7</v>
      </c>
      <c r="I3455">
        <v>100</v>
      </c>
      <c r="J3455">
        <v>648</v>
      </c>
      <c r="K3455">
        <v>1</v>
      </c>
      <c r="L3455">
        <v>745</v>
      </c>
      <c r="M3455">
        <v>934</v>
      </c>
      <c r="N3455" t="s">
        <v>18</v>
      </c>
      <c r="O3455" s="1">
        <v>2.5346199999999999E-85</v>
      </c>
      <c r="P3455">
        <v>820</v>
      </c>
    </row>
    <row r="3456" spans="1:16" x14ac:dyDescent="0.25">
      <c r="A3456" t="s">
        <v>5234</v>
      </c>
      <c r="B3456">
        <v>1053</v>
      </c>
      <c r="C3456" s="3" t="str">
        <f>HYPERLINK("http://www.uniprot.org/uniprot/G7LA24","tr|G7LA24|G7LA24_MEDTR")</f>
        <v>tr|G7LA24|G7LA24_MEDTR</v>
      </c>
      <c r="D3456" t="s">
        <v>5235</v>
      </c>
      <c r="E3456">
        <v>58.04</v>
      </c>
      <c r="F3456">
        <v>174</v>
      </c>
      <c r="G3456">
        <v>73</v>
      </c>
      <c r="H3456">
        <v>7</v>
      </c>
      <c r="I3456">
        <v>112</v>
      </c>
      <c r="J3456">
        <v>612</v>
      </c>
      <c r="K3456">
        <v>1</v>
      </c>
      <c r="L3456">
        <v>108</v>
      </c>
      <c r="M3456">
        <v>281</v>
      </c>
      <c r="N3456" t="s">
        <v>18</v>
      </c>
      <c r="O3456" s="1">
        <v>4.8589600000000004E-44</v>
      </c>
      <c r="P3456">
        <v>467</v>
      </c>
    </row>
    <row r="3457" spans="1:16" x14ac:dyDescent="0.25">
      <c r="A3457" t="s">
        <v>5236</v>
      </c>
      <c r="B3457">
        <v>1032</v>
      </c>
      <c r="C3457" s="3" t="str">
        <f>HYPERLINK("http://www.uniprot.org/uniprot/G7IMX5","tr|G7IMX5|G7IMX5_MEDTR")</f>
        <v>tr|G7IMX5|G7IMX5_MEDTR</v>
      </c>
      <c r="D3457" t="s">
        <v>5237</v>
      </c>
      <c r="E3457">
        <v>65.400000000000006</v>
      </c>
      <c r="F3457">
        <v>318</v>
      </c>
      <c r="G3457">
        <v>110</v>
      </c>
      <c r="H3457">
        <v>2</v>
      </c>
      <c r="I3457">
        <v>1</v>
      </c>
      <c r="J3457">
        <v>948</v>
      </c>
      <c r="K3457">
        <v>1</v>
      </c>
      <c r="L3457">
        <v>1</v>
      </c>
      <c r="M3457">
        <v>318</v>
      </c>
      <c r="N3457" t="s">
        <v>18</v>
      </c>
      <c r="O3457" s="1">
        <v>8.1614399999999996E-119</v>
      </c>
      <c r="P3457">
        <v>1102</v>
      </c>
    </row>
    <row r="3458" spans="1:16" x14ac:dyDescent="0.25">
      <c r="A3458" t="s">
        <v>5238</v>
      </c>
      <c r="B3458">
        <v>1740</v>
      </c>
      <c r="C3458" s="3" t="str">
        <f>HYPERLINK("http://www.uniprot.org/uniprot/G7LAX0","tr|G7LAX0|G7LAX0_MEDTR")</f>
        <v>tr|G7LAX0|G7LAX0_MEDTR</v>
      </c>
      <c r="D3458" t="s">
        <v>5239</v>
      </c>
      <c r="E3458">
        <v>53.83</v>
      </c>
      <c r="F3458">
        <v>587</v>
      </c>
      <c r="G3458">
        <v>271</v>
      </c>
      <c r="H3458">
        <v>37</v>
      </c>
      <c r="I3458">
        <v>19</v>
      </c>
      <c r="J3458">
        <v>1668</v>
      </c>
      <c r="K3458">
        <v>1</v>
      </c>
      <c r="L3458">
        <v>47</v>
      </c>
      <c r="M3458">
        <v>607</v>
      </c>
      <c r="N3458" t="s">
        <v>18</v>
      </c>
      <c r="O3458" s="1">
        <v>6.3961499999999997E-160</v>
      </c>
      <c r="P3458">
        <v>1469</v>
      </c>
    </row>
    <row r="3459" spans="1:16" x14ac:dyDescent="0.25">
      <c r="A3459" t="s">
        <v>5240</v>
      </c>
      <c r="B3459">
        <v>1851</v>
      </c>
      <c r="C3459" s="3" t="str">
        <f>HYPERLINK("http://www.uniprot.org/uniprot/I1MHP5","tr|I1MHP5|I1MHP5_SOYBN")</f>
        <v>tr|I1MHP5|I1MHP5_SOYBN</v>
      </c>
      <c r="D3459" t="s">
        <v>28</v>
      </c>
      <c r="E3459">
        <v>27.85</v>
      </c>
      <c r="F3459">
        <v>420</v>
      </c>
      <c r="G3459">
        <v>303</v>
      </c>
      <c r="H3459">
        <v>42</v>
      </c>
      <c r="I3459">
        <v>151</v>
      </c>
      <c r="J3459">
        <v>1284</v>
      </c>
      <c r="K3459">
        <v>1</v>
      </c>
      <c r="L3459">
        <v>1057</v>
      </c>
      <c r="M3459">
        <v>1470</v>
      </c>
      <c r="N3459" t="s">
        <v>18</v>
      </c>
      <c r="O3459" s="1">
        <v>2.30072E-30</v>
      </c>
      <c r="P3459">
        <v>352</v>
      </c>
    </row>
    <row r="3460" spans="1:16" x14ac:dyDescent="0.25">
      <c r="A3460" t="s">
        <v>5241</v>
      </c>
      <c r="B3460">
        <v>1635</v>
      </c>
      <c r="C3460" s="3" t="str">
        <f>HYPERLINK("http://www.uniprot.org/uniprot/G7JB64","tr|G7JB64|G7JB64_MEDTR")</f>
        <v>tr|G7JB64|G7JB64_MEDTR</v>
      </c>
      <c r="D3460" t="s">
        <v>5242</v>
      </c>
      <c r="E3460">
        <v>86.43</v>
      </c>
      <c r="F3460">
        <v>376</v>
      </c>
      <c r="G3460">
        <v>51</v>
      </c>
      <c r="H3460">
        <v>0</v>
      </c>
      <c r="I3460">
        <v>1</v>
      </c>
      <c r="J3460">
        <v>1128</v>
      </c>
      <c r="K3460">
        <v>1</v>
      </c>
      <c r="L3460">
        <v>264</v>
      </c>
      <c r="M3460">
        <v>638</v>
      </c>
      <c r="N3460" t="s">
        <v>18</v>
      </c>
      <c r="O3460">
        <v>0</v>
      </c>
      <c r="P3460">
        <v>1670</v>
      </c>
    </row>
    <row r="3461" spans="1:16" x14ac:dyDescent="0.25">
      <c r="A3461" t="s">
        <v>5243</v>
      </c>
      <c r="B3461">
        <v>1749</v>
      </c>
      <c r="C3461" s="3" t="str">
        <f>HYPERLINK("http://www.uniprot.org/uniprot/K7KQ46","tr|K7KQ46|K7KQ46_SOYBN")</f>
        <v>tr|K7KQ46|K7KQ46_SOYBN</v>
      </c>
      <c r="D3461" t="s">
        <v>28</v>
      </c>
      <c r="E3461">
        <v>43.42</v>
      </c>
      <c r="F3461">
        <v>654</v>
      </c>
      <c r="G3461">
        <v>370</v>
      </c>
      <c r="H3461">
        <v>72</v>
      </c>
      <c r="I3461">
        <v>1</v>
      </c>
      <c r="J3461">
        <v>1746</v>
      </c>
      <c r="K3461">
        <v>1</v>
      </c>
      <c r="L3461">
        <v>1</v>
      </c>
      <c r="M3461">
        <v>641</v>
      </c>
      <c r="N3461" t="s">
        <v>18</v>
      </c>
      <c r="O3461" s="1">
        <v>1.00761E-112</v>
      </c>
      <c r="P3461">
        <v>1062</v>
      </c>
    </row>
    <row r="3462" spans="1:16" x14ac:dyDescent="0.25">
      <c r="A3462" t="s">
        <v>5244</v>
      </c>
      <c r="B3462">
        <v>693</v>
      </c>
      <c r="C3462" s="3" t="str">
        <f>HYPERLINK("http://www.uniprot.org/uniprot/G7KKY4","tr|G7KKY4|G7KKY4_MEDTR")</f>
        <v>tr|G7KKY4|G7KKY4_MEDTR</v>
      </c>
      <c r="D3462" t="s">
        <v>5245</v>
      </c>
      <c r="E3462">
        <v>66.14</v>
      </c>
      <c r="F3462">
        <v>254</v>
      </c>
      <c r="G3462">
        <v>86</v>
      </c>
      <c r="H3462">
        <v>27</v>
      </c>
      <c r="I3462">
        <v>1</v>
      </c>
      <c r="J3462">
        <v>681</v>
      </c>
      <c r="K3462">
        <v>1</v>
      </c>
      <c r="L3462">
        <v>1</v>
      </c>
      <c r="M3462">
        <v>254</v>
      </c>
      <c r="N3462" t="s">
        <v>18</v>
      </c>
      <c r="O3462" s="1">
        <v>1.31637E-81</v>
      </c>
      <c r="P3462">
        <v>788</v>
      </c>
    </row>
    <row r="3463" spans="1:16" x14ac:dyDescent="0.25">
      <c r="A3463" t="s">
        <v>5246</v>
      </c>
      <c r="B3463">
        <v>888</v>
      </c>
      <c r="C3463" s="3" t="str">
        <f>HYPERLINK("http://www.uniprot.org/uniprot/D3G9M4","tr|D3G9M4|D3G9M4_SOYBN")</f>
        <v>tr|D3G9M4|D3G9M4_SOYBN</v>
      </c>
      <c r="D3463" t="s">
        <v>5247</v>
      </c>
      <c r="E3463">
        <v>37.770000000000003</v>
      </c>
      <c r="F3463">
        <v>90</v>
      </c>
      <c r="G3463">
        <v>56</v>
      </c>
      <c r="H3463">
        <v>5</v>
      </c>
      <c r="I3463">
        <v>484</v>
      </c>
      <c r="J3463">
        <v>738</v>
      </c>
      <c r="K3463">
        <v>1</v>
      </c>
      <c r="L3463">
        <v>259</v>
      </c>
      <c r="M3463">
        <v>346</v>
      </c>
      <c r="N3463" t="s">
        <v>18</v>
      </c>
      <c r="O3463" s="1">
        <v>1.10757E-8</v>
      </c>
      <c r="P3463">
        <v>161</v>
      </c>
    </row>
    <row r="3464" spans="1:16" x14ac:dyDescent="0.25">
      <c r="A3464" t="s">
        <v>5248</v>
      </c>
      <c r="B3464">
        <v>675</v>
      </c>
      <c r="C3464" s="3" t="str">
        <f>HYPERLINK("http://www.uniprot.org/uniprot/G7ZZF7","tr|G7ZZF7|G7ZZF7_MEDTR")</f>
        <v>tr|G7ZZF7|G7ZZF7_MEDTR</v>
      </c>
      <c r="D3464" t="s">
        <v>5249</v>
      </c>
      <c r="E3464">
        <v>76.81</v>
      </c>
      <c r="F3464">
        <v>69</v>
      </c>
      <c r="G3464">
        <v>16</v>
      </c>
      <c r="H3464">
        <v>0</v>
      </c>
      <c r="I3464">
        <v>46</v>
      </c>
      <c r="J3464">
        <v>252</v>
      </c>
      <c r="K3464">
        <v>1</v>
      </c>
      <c r="L3464">
        <v>609</v>
      </c>
      <c r="M3464">
        <v>676</v>
      </c>
      <c r="N3464" t="s">
        <v>18</v>
      </c>
      <c r="O3464" s="1">
        <v>1.50453E-18</v>
      </c>
      <c r="P3464">
        <v>244</v>
      </c>
    </row>
    <row r="3465" spans="1:16" x14ac:dyDescent="0.25">
      <c r="A3465" t="s">
        <v>5250</v>
      </c>
      <c r="B3465">
        <v>1155</v>
      </c>
      <c r="C3465" s="3" t="str">
        <f>HYPERLINK("http://www.uniprot.org/uniprot/I1KXX7","tr|I1KXX7|I1KXX7_SOYBN")</f>
        <v>tr|I1KXX7|I1KXX7_SOYBN</v>
      </c>
      <c r="D3465" t="s">
        <v>28</v>
      </c>
      <c r="E3465">
        <v>58.11</v>
      </c>
      <c r="F3465">
        <v>382</v>
      </c>
      <c r="G3465">
        <v>160</v>
      </c>
      <c r="H3465">
        <v>0</v>
      </c>
      <c r="I3465">
        <v>1</v>
      </c>
      <c r="J3465">
        <v>1146</v>
      </c>
      <c r="K3465">
        <v>1</v>
      </c>
      <c r="L3465">
        <v>1</v>
      </c>
      <c r="M3465">
        <v>377</v>
      </c>
      <c r="N3465" t="s">
        <v>18</v>
      </c>
      <c r="O3465" s="1">
        <v>1.7668900000000002E-114</v>
      </c>
      <c r="P3465">
        <v>1075</v>
      </c>
    </row>
    <row r="3466" spans="1:16" x14ac:dyDescent="0.25">
      <c r="A3466" t="s">
        <v>5251</v>
      </c>
      <c r="B3466">
        <v>2379</v>
      </c>
      <c r="C3466" s="3" t="str">
        <f>HYPERLINK("http://www.uniprot.org/uniprot/G7IPJ6","tr|G7IPJ6|G7IPJ6_MEDTR")</f>
        <v>tr|G7IPJ6|G7IPJ6_MEDTR</v>
      </c>
      <c r="D3466" t="s">
        <v>5252</v>
      </c>
      <c r="E3466">
        <v>71.989999999999995</v>
      </c>
      <c r="F3466">
        <v>807</v>
      </c>
      <c r="G3466">
        <v>226</v>
      </c>
      <c r="H3466">
        <v>18</v>
      </c>
      <c r="I3466">
        <v>1</v>
      </c>
      <c r="J3466">
        <v>2367</v>
      </c>
      <c r="K3466">
        <v>1</v>
      </c>
      <c r="L3466">
        <v>3</v>
      </c>
      <c r="M3466">
        <v>803</v>
      </c>
      <c r="N3466" t="s">
        <v>18</v>
      </c>
      <c r="O3466">
        <v>0</v>
      </c>
      <c r="P3466">
        <v>2848</v>
      </c>
    </row>
    <row r="3467" spans="1:16" x14ac:dyDescent="0.25">
      <c r="A3467" t="s">
        <v>5253</v>
      </c>
      <c r="B3467">
        <v>2430</v>
      </c>
      <c r="C3467" s="3" t="str">
        <f>HYPERLINK("http://www.uniprot.org/uniprot/Q2HUA3","tr|Q2HUA3|Q2HUA3_MEDTR")</f>
        <v>tr|Q2HUA3|Q2HUA3_MEDTR</v>
      </c>
      <c r="D3467" t="s">
        <v>5254</v>
      </c>
      <c r="E3467">
        <v>91.59</v>
      </c>
      <c r="F3467">
        <v>809</v>
      </c>
      <c r="G3467">
        <v>68</v>
      </c>
      <c r="H3467">
        <v>0</v>
      </c>
      <c r="I3467">
        <v>1</v>
      </c>
      <c r="J3467">
        <v>2427</v>
      </c>
      <c r="K3467">
        <v>1</v>
      </c>
      <c r="L3467">
        <v>1</v>
      </c>
      <c r="M3467">
        <v>809</v>
      </c>
      <c r="N3467" t="s">
        <v>18</v>
      </c>
      <c r="O3467">
        <v>0</v>
      </c>
      <c r="P3467">
        <v>4044</v>
      </c>
    </row>
    <row r="3468" spans="1:16" x14ac:dyDescent="0.25">
      <c r="A3468" t="s">
        <v>5255</v>
      </c>
      <c r="B3468">
        <v>369</v>
      </c>
      <c r="C3468" s="3" t="str">
        <f>HYPERLINK("http://www.uniprot.org/uniprot/C6T5L2","tr|C6T5L2|C6T5L2_SOYBN")</f>
        <v>tr|C6T5L2|C6T5L2_SOYBN</v>
      </c>
      <c r="D3468" t="s">
        <v>28</v>
      </c>
      <c r="E3468">
        <v>66.27</v>
      </c>
      <c r="F3468">
        <v>86</v>
      </c>
      <c r="G3468">
        <v>29</v>
      </c>
      <c r="H3468">
        <v>0</v>
      </c>
      <c r="I3468">
        <v>109</v>
      </c>
      <c r="J3468">
        <v>366</v>
      </c>
      <c r="K3468">
        <v>1</v>
      </c>
      <c r="L3468">
        <v>33</v>
      </c>
      <c r="M3468">
        <v>118</v>
      </c>
      <c r="N3468" t="s">
        <v>18</v>
      </c>
      <c r="O3468" s="1">
        <v>4.5267200000000001E-27</v>
      </c>
      <c r="P3468">
        <v>315</v>
      </c>
    </row>
    <row r="3469" spans="1:16" x14ac:dyDescent="0.25">
      <c r="A3469" t="s">
        <v>5256</v>
      </c>
      <c r="B3469">
        <v>2370</v>
      </c>
      <c r="C3469" s="3" t="str">
        <f>HYPERLINK("http://www.uniprot.org/uniprot/G7K4V4","tr|G7K4V4|G7K4V4_MEDTR")</f>
        <v>tr|G7K4V4|G7K4V4_MEDTR</v>
      </c>
      <c r="D3469" t="s">
        <v>5257</v>
      </c>
      <c r="E3469">
        <v>84.05</v>
      </c>
      <c r="F3469">
        <v>809</v>
      </c>
      <c r="G3469">
        <v>129</v>
      </c>
      <c r="H3469">
        <v>20</v>
      </c>
      <c r="I3469">
        <v>1</v>
      </c>
      <c r="J3469">
        <v>2367</v>
      </c>
      <c r="K3469">
        <v>1</v>
      </c>
      <c r="L3469">
        <v>1</v>
      </c>
      <c r="M3469">
        <v>792</v>
      </c>
      <c r="N3469" t="s">
        <v>18</v>
      </c>
      <c r="O3469">
        <v>0</v>
      </c>
      <c r="P3469">
        <v>3507</v>
      </c>
    </row>
    <row r="3470" spans="1:16" x14ac:dyDescent="0.25">
      <c r="A3470" t="s">
        <v>5258</v>
      </c>
      <c r="B3470">
        <v>1788</v>
      </c>
      <c r="C3470" s="3" t="str">
        <f>HYPERLINK("http://www.uniprot.org/uniprot/G7KD41","tr|G7KD41|G7KD41_MEDTR")</f>
        <v>tr|G7KD41|G7KD41_MEDTR</v>
      </c>
      <c r="D3470" t="s">
        <v>5259</v>
      </c>
      <c r="E3470">
        <v>56.63</v>
      </c>
      <c r="F3470">
        <v>641</v>
      </c>
      <c r="G3470">
        <v>278</v>
      </c>
      <c r="H3470">
        <v>70</v>
      </c>
      <c r="I3470">
        <v>1</v>
      </c>
      <c r="J3470">
        <v>1713</v>
      </c>
      <c r="K3470">
        <v>1</v>
      </c>
      <c r="L3470">
        <v>134</v>
      </c>
      <c r="M3470">
        <v>753</v>
      </c>
      <c r="N3470" t="s">
        <v>18</v>
      </c>
      <c r="O3470">
        <v>0</v>
      </c>
      <c r="P3470">
        <v>1702</v>
      </c>
    </row>
    <row r="3471" spans="1:16" x14ac:dyDescent="0.25">
      <c r="A3471" t="s">
        <v>5260</v>
      </c>
      <c r="B3471">
        <v>1383</v>
      </c>
      <c r="C3471" s="3" t="str">
        <f>HYPERLINK("http://www.uniprot.org/uniprot/A5B592","tr|A5B592|A5B592_VITVI")</f>
        <v>tr|A5B592|A5B592_VITVI</v>
      </c>
      <c r="D3471" t="s">
        <v>250</v>
      </c>
      <c r="E3471">
        <v>29.72</v>
      </c>
      <c r="F3471">
        <v>323</v>
      </c>
      <c r="G3471">
        <v>227</v>
      </c>
      <c r="H3471">
        <v>11</v>
      </c>
      <c r="I3471">
        <v>1</v>
      </c>
      <c r="J3471">
        <v>936</v>
      </c>
      <c r="K3471">
        <v>1</v>
      </c>
      <c r="L3471">
        <v>1094</v>
      </c>
      <c r="M3471">
        <v>1408</v>
      </c>
      <c r="N3471" t="s">
        <v>18</v>
      </c>
      <c r="O3471" s="1">
        <v>2.2693199999999999E-29</v>
      </c>
      <c r="P3471">
        <v>342</v>
      </c>
    </row>
    <row r="3472" spans="1:16" x14ac:dyDescent="0.25">
      <c r="A3472" t="s">
        <v>5261</v>
      </c>
      <c r="B3472">
        <v>1368</v>
      </c>
      <c r="C3472" s="3" t="str">
        <f>HYPERLINK("http://www.uniprot.org/uniprot/Q2HW19","tr|Q2HW19|Q2HW19_MEDTR")</f>
        <v>tr|Q2HW19|Q2HW19_MEDTR</v>
      </c>
      <c r="D3472" t="s">
        <v>5177</v>
      </c>
      <c r="E3472">
        <v>68.03</v>
      </c>
      <c r="F3472">
        <v>463</v>
      </c>
      <c r="G3472">
        <v>148</v>
      </c>
      <c r="H3472">
        <v>8</v>
      </c>
      <c r="I3472">
        <v>1</v>
      </c>
      <c r="J3472">
        <v>1365</v>
      </c>
      <c r="K3472">
        <v>1</v>
      </c>
      <c r="L3472">
        <v>1</v>
      </c>
      <c r="M3472">
        <v>463</v>
      </c>
      <c r="N3472" t="s">
        <v>18</v>
      </c>
      <c r="O3472" s="1">
        <v>3.7803700000000001E-170</v>
      </c>
      <c r="P3472">
        <v>1556</v>
      </c>
    </row>
    <row r="3473" spans="1:16" x14ac:dyDescent="0.25">
      <c r="A3473" t="s">
        <v>5262</v>
      </c>
      <c r="B3473">
        <v>1329</v>
      </c>
      <c r="C3473" s="3" t="str">
        <f>HYPERLINK("http://www.uniprot.org/uniprot/G7ZYR7","tr|G7ZYR7|G7ZYR7_MEDTR")</f>
        <v>tr|G7ZYR7|G7ZYR7_MEDTR</v>
      </c>
      <c r="D3473" t="s">
        <v>5263</v>
      </c>
      <c r="E3473">
        <v>60.08</v>
      </c>
      <c r="F3473">
        <v>451</v>
      </c>
      <c r="G3473">
        <v>180</v>
      </c>
      <c r="H3473">
        <v>23</v>
      </c>
      <c r="I3473">
        <v>1</v>
      </c>
      <c r="J3473">
        <v>1284</v>
      </c>
      <c r="K3473">
        <v>1</v>
      </c>
      <c r="L3473">
        <v>15</v>
      </c>
      <c r="M3473">
        <v>437</v>
      </c>
      <c r="N3473" t="s">
        <v>18</v>
      </c>
      <c r="O3473" s="1">
        <v>6.0369799999999998E-133</v>
      </c>
      <c r="P3473">
        <v>1235</v>
      </c>
    </row>
    <row r="3474" spans="1:16" x14ac:dyDescent="0.25">
      <c r="A3474" t="s">
        <v>5264</v>
      </c>
      <c r="B3474">
        <v>3729</v>
      </c>
      <c r="C3474" s="3" t="str">
        <f>HYPERLINK("http://www.uniprot.org/uniprot/G7IDS4","tr|G7IDS4|G7IDS4_MEDTR")</f>
        <v>tr|G7IDS4|G7IDS4_MEDTR</v>
      </c>
      <c r="D3474" t="s">
        <v>5265</v>
      </c>
      <c r="E3474">
        <v>75.239999999999995</v>
      </c>
      <c r="F3474">
        <v>1248</v>
      </c>
      <c r="G3474">
        <v>309</v>
      </c>
      <c r="H3474">
        <v>6</v>
      </c>
      <c r="I3474">
        <v>1</v>
      </c>
      <c r="J3474">
        <v>3726</v>
      </c>
      <c r="K3474">
        <v>1</v>
      </c>
      <c r="L3474">
        <v>1</v>
      </c>
      <c r="M3474">
        <v>1243</v>
      </c>
      <c r="N3474" t="s">
        <v>18</v>
      </c>
      <c r="O3474">
        <v>0</v>
      </c>
      <c r="P3474">
        <v>4708</v>
      </c>
    </row>
    <row r="3475" spans="1:16" x14ac:dyDescent="0.25">
      <c r="A3475" t="s">
        <v>5266</v>
      </c>
      <c r="B3475">
        <v>774</v>
      </c>
      <c r="C3475" s="3" t="str">
        <f>HYPERLINK("http://www.uniprot.org/uniprot/G7IAS0","tr|G7IAS0|G7IAS0_MEDTR")</f>
        <v>tr|G7IAS0|G7IAS0_MEDTR</v>
      </c>
      <c r="D3475" t="s">
        <v>5223</v>
      </c>
      <c r="E3475">
        <v>82.1</v>
      </c>
      <c r="F3475">
        <v>257</v>
      </c>
      <c r="G3475">
        <v>46</v>
      </c>
      <c r="H3475">
        <v>0</v>
      </c>
      <c r="I3475">
        <v>1</v>
      </c>
      <c r="J3475">
        <v>771</v>
      </c>
      <c r="K3475">
        <v>1</v>
      </c>
      <c r="L3475">
        <v>251</v>
      </c>
      <c r="M3475">
        <v>507</v>
      </c>
      <c r="N3475" t="s">
        <v>18</v>
      </c>
      <c r="O3475" s="1">
        <v>3.5900299999999998E-124</v>
      </c>
      <c r="P3475">
        <v>1156</v>
      </c>
    </row>
    <row r="3476" spans="1:16" x14ac:dyDescent="0.25">
      <c r="A3476" t="s">
        <v>5267</v>
      </c>
      <c r="B3476">
        <v>567</v>
      </c>
      <c r="C3476" s="3" t="str">
        <f>HYPERLINK("http://www.uniprot.org/uniprot/G7I4U2","tr|G7I4U2|G7I4U2_MEDTR")</f>
        <v>tr|G7I4U2|G7I4U2_MEDTR</v>
      </c>
      <c r="D3476" t="s">
        <v>5268</v>
      </c>
      <c r="E3476">
        <v>65.05</v>
      </c>
      <c r="F3476">
        <v>186</v>
      </c>
      <c r="G3476">
        <v>65</v>
      </c>
      <c r="H3476">
        <v>2</v>
      </c>
      <c r="I3476">
        <v>1</v>
      </c>
      <c r="J3476">
        <v>552</v>
      </c>
      <c r="K3476">
        <v>1</v>
      </c>
      <c r="L3476">
        <v>1</v>
      </c>
      <c r="M3476">
        <v>184</v>
      </c>
      <c r="N3476" t="s">
        <v>18</v>
      </c>
      <c r="O3476" s="1">
        <v>5.6124700000000003E-56</v>
      </c>
      <c r="P3476">
        <v>565</v>
      </c>
    </row>
    <row r="3477" spans="1:16" x14ac:dyDescent="0.25">
      <c r="A3477" t="s">
        <v>5269</v>
      </c>
      <c r="B3477">
        <v>3390</v>
      </c>
      <c r="C3477" s="3" t="str">
        <f>HYPERLINK("http://www.uniprot.org/uniprot/I1JJ39","tr|I1JJ39|I1JJ39_SOYBN")</f>
        <v>tr|I1JJ39|I1JJ39_SOYBN</v>
      </c>
      <c r="D3477" t="s">
        <v>71</v>
      </c>
      <c r="E3477">
        <v>83.43</v>
      </c>
      <c r="F3477">
        <v>1111</v>
      </c>
      <c r="G3477">
        <v>184</v>
      </c>
      <c r="H3477">
        <v>3</v>
      </c>
      <c r="I3477">
        <v>1</v>
      </c>
      <c r="J3477">
        <v>3324</v>
      </c>
      <c r="K3477">
        <v>1</v>
      </c>
      <c r="L3477">
        <v>1</v>
      </c>
      <c r="M3477">
        <v>1103</v>
      </c>
      <c r="N3477" t="s">
        <v>18</v>
      </c>
      <c r="O3477">
        <v>0</v>
      </c>
      <c r="P3477">
        <v>4947</v>
      </c>
    </row>
    <row r="3478" spans="1:16" x14ac:dyDescent="0.25">
      <c r="A3478" t="s">
        <v>5270</v>
      </c>
      <c r="B3478">
        <v>714</v>
      </c>
      <c r="C3478" s="3" t="str">
        <f>HYPERLINK("http://www.uniprot.org/uniprot/G7J659","tr|G7J659|G7J659_MEDTR")</f>
        <v>tr|G7J659|G7J659_MEDTR</v>
      </c>
      <c r="D3478" t="s">
        <v>5271</v>
      </c>
      <c r="E3478">
        <v>67.06</v>
      </c>
      <c r="F3478">
        <v>249</v>
      </c>
      <c r="G3478">
        <v>82</v>
      </c>
      <c r="H3478">
        <v>13</v>
      </c>
      <c r="I3478">
        <v>1</v>
      </c>
      <c r="J3478">
        <v>708</v>
      </c>
      <c r="K3478">
        <v>1</v>
      </c>
      <c r="L3478">
        <v>1</v>
      </c>
      <c r="M3478">
        <v>247</v>
      </c>
      <c r="N3478" t="s">
        <v>18</v>
      </c>
      <c r="O3478" s="1">
        <v>7.7849500000000003E-80</v>
      </c>
      <c r="P3478">
        <v>773</v>
      </c>
    </row>
    <row r="3479" spans="1:16" x14ac:dyDescent="0.25">
      <c r="A3479" t="s">
        <v>5272</v>
      </c>
      <c r="B3479">
        <v>2193</v>
      </c>
      <c r="C3479" s="3" t="str">
        <f>HYPERLINK("http://www.uniprot.org/uniprot/A5BE46","tr|A5BE46|A5BE46_VITVI")</f>
        <v>tr|A5BE46|A5BE46_VITVI</v>
      </c>
      <c r="D3479" t="s">
        <v>462</v>
      </c>
      <c r="E3479">
        <v>76.760000000000005</v>
      </c>
      <c r="F3479">
        <v>736</v>
      </c>
      <c r="G3479">
        <v>171</v>
      </c>
      <c r="H3479">
        <v>7</v>
      </c>
      <c r="I3479">
        <v>1</v>
      </c>
      <c r="J3479">
        <v>2187</v>
      </c>
      <c r="K3479">
        <v>1</v>
      </c>
      <c r="L3479">
        <v>618</v>
      </c>
      <c r="M3479">
        <v>1353</v>
      </c>
      <c r="N3479" t="s">
        <v>18</v>
      </c>
      <c r="O3479">
        <v>0</v>
      </c>
      <c r="P3479">
        <v>3003</v>
      </c>
    </row>
    <row r="3480" spans="1:16" x14ac:dyDescent="0.25">
      <c r="A3480" t="s">
        <v>5273</v>
      </c>
      <c r="B3480">
        <v>1131</v>
      </c>
      <c r="C3480" s="3" t="str">
        <f>HYPERLINK("http://www.uniprot.org/uniprot/I1JAA4","tr|I1JAA4|I1JAA4_SOYBN")</f>
        <v>tr|I1JAA4|I1JAA4_SOYBN</v>
      </c>
      <c r="D3480" t="s">
        <v>28</v>
      </c>
      <c r="E3480">
        <v>38.57</v>
      </c>
      <c r="F3480">
        <v>337</v>
      </c>
      <c r="G3480">
        <v>207</v>
      </c>
      <c r="H3480">
        <v>34</v>
      </c>
      <c r="I3480">
        <v>157</v>
      </c>
      <c r="J3480">
        <v>1065</v>
      </c>
      <c r="K3480">
        <v>1</v>
      </c>
      <c r="L3480">
        <v>53</v>
      </c>
      <c r="M3480">
        <v>352</v>
      </c>
      <c r="N3480" t="s">
        <v>18</v>
      </c>
      <c r="O3480" s="1">
        <v>5.2495800000000001E-39</v>
      </c>
      <c r="P3480">
        <v>424</v>
      </c>
    </row>
    <row r="3481" spans="1:16" x14ac:dyDescent="0.25">
      <c r="A3481" t="s">
        <v>5274</v>
      </c>
      <c r="B3481">
        <v>2970</v>
      </c>
      <c r="C3481" s="3" t="str">
        <f>HYPERLINK("http://www.uniprot.org/uniprot/G7JF22","tr|G7JF22|G7JF22_MEDTR")</f>
        <v>tr|G7JF22|G7JF22_MEDTR</v>
      </c>
      <c r="D3481" t="s">
        <v>5275</v>
      </c>
      <c r="E3481">
        <v>71.41</v>
      </c>
      <c r="F3481">
        <v>997</v>
      </c>
      <c r="G3481">
        <v>285</v>
      </c>
      <c r="H3481">
        <v>10</v>
      </c>
      <c r="I3481">
        <v>1</v>
      </c>
      <c r="J3481">
        <v>2961</v>
      </c>
      <c r="K3481">
        <v>1</v>
      </c>
      <c r="L3481">
        <v>1</v>
      </c>
      <c r="M3481">
        <v>993</v>
      </c>
      <c r="N3481" t="s">
        <v>18</v>
      </c>
      <c r="O3481">
        <v>0</v>
      </c>
      <c r="P3481">
        <v>3521</v>
      </c>
    </row>
    <row r="3482" spans="1:16" x14ac:dyDescent="0.25">
      <c r="A3482" t="s">
        <v>5276</v>
      </c>
      <c r="B3482">
        <v>1188</v>
      </c>
      <c r="C3482" s="3" t="str">
        <f>HYPERLINK("http://www.uniprot.org/uniprot/G7JSJ0","tr|G7JSJ0|G7JSJ0_MEDTR")</f>
        <v>tr|G7JSJ0|G7JSJ0_MEDTR</v>
      </c>
      <c r="D3482" t="s">
        <v>5277</v>
      </c>
      <c r="E3482">
        <v>57.82</v>
      </c>
      <c r="F3482">
        <v>441</v>
      </c>
      <c r="G3482">
        <v>186</v>
      </c>
      <c r="H3482">
        <v>50</v>
      </c>
      <c r="I3482">
        <v>1</v>
      </c>
      <c r="J3482">
        <v>1173</v>
      </c>
      <c r="K3482">
        <v>1</v>
      </c>
      <c r="L3482">
        <v>37</v>
      </c>
      <c r="M3482">
        <v>475</v>
      </c>
      <c r="N3482" t="s">
        <v>18</v>
      </c>
      <c r="O3482" s="1">
        <v>1.6516799999999998E-123</v>
      </c>
      <c r="P3482">
        <v>1153</v>
      </c>
    </row>
    <row r="3483" spans="1:16" x14ac:dyDescent="0.25">
      <c r="A3483" t="s">
        <v>5278</v>
      </c>
      <c r="B3483">
        <v>1035</v>
      </c>
      <c r="C3483" s="3" t="str">
        <f>HYPERLINK("http://www.uniprot.org/uniprot/I1KQI5","tr|I1KQI5|I1KQI5_SOYBN")</f>
        <v>tr|I1KQI5|I1KQI5_SOYBN</v>
      </c>
      <c r="D3483" t="s">
        <v>71</v>
      </c>
      <c r="E3483">
        <v>54.96</v>
      </c>
      <c r="F3483">
        <v>302</v>
      </c>
      <c r="G3483">
        <v>136</v>
      </c>
      <c r="H3483">
        <v>6</v>
      </c>
      <c r="I3483">
        <v>133</v>
      </c>
      <c r="J3483">
        <v>1020</v>
      </c>
      <c r="K3483">
        <v>1</v>
      </c>
      <c r="L3483">
        <v>42</v>
      </c>
      <c r="M3483">
        <v>322</v>
      </c>
      <c r="N3483" t="s">
        <v>18</v>
      </c>
      <c r="O3483" s="1">
        <v>2.8351300000000001E-73</v>
      </c>
      <c r="P3483">
        <v>719</v>
      </c>
    </row>
    <row r="3484" spans="1:16" x14ac:dyDescent="0.25">
      <c r="A3484" t="s">
        <v>5279</v>
      </c>
      <c r="B3484">
        <v>555</v>
      </c>
      <c r="C3484" s="3" t="str">
        <f>HYPERLINK("http://www.uniprot.org/uniprot/Q9SPB9","tr|Q9SPB9|Q9SPB9_SOYBN")</f>
        <v>tr|Q9SPB9|Q9SPB9_SOYBN</v>
      </c>
      <c r="D3484" t="s">
        <v>5280</v>
      </c>
      <c r="E3484">
        <v>86.95</v>
      </c>
      <c r="F3484">
        <v>184</v>
      </c>
      <c r="G3484">
        <v>24</v>
      </c>
      <c r="H3484">
        <v>0</v>
      </c>
      <c r="I3484">
        <v>1</v>
      </c>
      <c r="J3484">
        <v>552</v>
      </c>
      <c r="K3484">
        <v>1</v>
      </c>
      <c r="L3484">
        <v>1</v>
      </c>
      <c r="M3484">
        <v>183</v>
      </c>
      <c r="N3484" t="s">
        <v>18</v>
      </c>
      <c r="O3484" s="1">
        <v>2.2135999999999999E-86</v>
      </c>
      <c r="P3484">
        <v>827</v>
      </c>
    </row>
    <row r="3485" spans="1:16" x14ac:dyDescent="0.25">
      <c r="A3485" t="s">
        <v>5281</v>
      </c>
      <c r="B3485">
        <v>1347</v>
      </c>
      <c r="C3485" s="3" t="str">
        <f>HYPERLINK("http://www.uniprot.org/uniprot/Q1S5L5","tr|Q1S5L5|Q1S5L5_MEDTR")</f>
        <v>tr|Q1S5L5|Q1S5L5_MEDTR</v>
      </c>
      <c r="D3485" t="s">
        <v>5282</v>
      </c>
      <c r="E3485">
        <v>70.69</v>
      </c>
      <c r="F3485">
        <v>447</v>
      </c>
      <c r="G3485">
        <v>131</v>
      </c>
      <c r="H3485">
        <v>0</v>
      </c>
      <c r="I3485">
        <v>1</v>
      </c>
      <c r="J3485">
        <v>1341</v>
      </c>
      <c r="K3485">
        <v>1</v>
      </c>
      <c r="L3485">
        <v>1</v>
      </c>
      <c r="M3485">
        <v>441</v>
      </c>
      <c r="N3485" t="s">
        <v>18</v>
      </c>
      <c r="O3485" s="1">
        <v>1.35338E-180</v>
      </c>
      <c r="P3485">
        <v>1646</v>
      </c>
    </row>
    <row r="3486" spans="1:16" x14ac:dyDescent="0.25">
      <c r="A3486" t="s">
        <v>5283</v>
      </c>
      <c r="B3486">
        <v>912</v>
      </c>
      <c r="C3486" s="3" t="str">
        <f>HYPERLINK("http://www.uniprot.org/uniprot/G7K433","tr|G7K433|G7K433_MEDTR")</f>
        <v>tr|G7K433|G7K433_MEDTR</v>
      </c>
      <c r="D3486" t="s">
        <v>5284</v>
      </c>
      <c r="E3486">
        <v>69.599999999999994</v>
      </c>
      <c r="F3486">
        <v>306</v>
      </c>
      <c r="G3486">
        <v>93</v>
      </c>
      <c r="H3486">
        <v>3</v>
      </c>
      <c r="I3486">
        <v>1</v>
      </c>
      <c r="J3486">
        <v>909</v>
      </c>
      <c r="K3486">
        <v>1</v>
      </c>
      <c r="L3486">
        <v>59</v>
      </c>
      <c r="M3486">
        <v>363</v>
      </c>
      <c r="N3486" t="s">
        <v>18</v>
      </c>
      <c r="O3486" s="1">
        <v>5.7404399999999996E-109</v>
      </c>
      <c r="P3486">
        <v>1026</v>
      </c>
    </row>
    <row r="3487" spans="1:16" x14ac:dyDescent="0.25">
      <c r="A3487" t="s">
        <v>5285</v>
      </c>
      <c r="B3487">
        <v>675</v>
      </c>
      <c r="C3487" s="3" t="str">
        <f>HYPERLINK("http://www.uniprot.org/uniprot/I1ND53","tr|I1ND53|I1ND53_SOYBN")</f>
        <v>tr|I1ND53|I1ND53_SOYBN</v>
      </c>
      <c r="D3487" t="s">
        <v>28</v>
      </c>
      <c r="E3487">
        <v>89.73</v>
      </c>
      <c r="F3487">
        <v>224</v>
      </c>
      <c r="G3487">
        <v>23</v>
      </c>
      <c r="H3487">
        <v>0</v>
      </c>
      <c r="I3487">
        <v>1</v>
      </c>
      <c r="J3487">
        <v>672</v>
      </c>
      <c r="K3487">
        <v>1</v>
      </c>
      <c r="L3487">
        <v>56</v>
      </c>
      <c r="M3487">
        <v>279</v>
      </c>
      <c r="N3487" t="s">
        <v>18</v>
      </c>
      <c r="O3487" s="1">
        <v>1.04862E-112</v>
      </c>
      <c r="P3487">
        <v>1056</v>
      </c>
    </row>
    <row r="3488" spans="1:16" x14ac:dyDescent="0.25">
      <c r="A3488" t="s">
        <v>5286</v>
      </c>
      <c r="B3488">
        <v>543</v>
      </c>
      <c r="C3488" s="3" t="str">
        <f>HYPERLINK("http://www.uniprot.org/uniprot/H9GVL0","tr|H9GVL0|H9GVL0_ANOCA")</f>
        <v>tr|H9GVL0|H9GVL0_ANOCA</v>
      </c>
      <c r="D3488" t="s">
        <v>5287</v>
      </c>
      <c r="E3488">
        <v>33.869999999999997</v>
      </c>
      <c r="F3488">
        <v>186</v>
      </c>
      <c r="G3488">
        <v>123</v>
      </c>
      <c r="H3488">
        <v>15</v>
      </c>
      <c r="I3488">
        <v>6</v>
      </c>
      <c r="J3488">
        <v>518</v>
      </c>
      <c r="K3488">
        <v>3</v>
      </c>
      <c r="L3488">
        <v>30</v>
      </c>
      <c r="M3488">
        <v>201</v>
      </c>
      <c r="N3488" t="s">
        <v>18</v>
      </c>
      <c r="O3488" s="1">
        <v>1.4088400000000001E-7</v>
      </c>
      <c r="P3488">
        <v>147</v>
      </c>
    </row>
    <row r="3489" spans="1:16" x14ac:dyDescent="0.25">
      <c r="A3489" t="s">
        <v>5288</v>
      </c>
      <c r="B3489">
        <v>1248</v>
      </c>
      <c r="C3489" s="3" t="str">
        <f>HYPERLINK("http://www.uniprot.org/uniprot/K7MI40","tr|K7MI40|K7MI40_SOYBN")</f>
        <v>tr|K7MI40|K7MI40_SOYBN</v>
      </c>
      <c r="D3489" t="s">
        <v>28</v>
      </c>
      <c r="E3489">
        <v>46.89</v>
      </c>
      <c r="F3489">
        <v>403</v>
      </c>
      <c r="G3489">
        <v>214</v>
      </c>
      <c r="H3489">
        <v>20</v>
      </c>
      <c r="I3489">
        <v>4</v>
      </c>
      <c r="J3489">
        <v>1152</v>
      </c>
      <c r="K3489">
        <v>1</v>
      </c>
      <c r="L3489">
        <v>255</v>
      </c>
      <c r="M3489">
        <v>648</v>
      </c>
      <c r="N3489" t="s">
        <v>18</v>
      </c>
      <c r="O3489" s="1">
        <v>4.1628099999999998E-80</v>
      </c>
      <c r="P3489">
        <v>779</v>
      </c>
    </row>
    <row r="3490" spans="1:16" x14ac:dyDescent="0.25">
      <c r="A3490" t="s">
        <v>5289</v>
      </c>
      <c r="B3490">
        <v>1716</v>
      </c>
      <c r="C3490" s="3" t="str">
        <f>HYPERLINK("http://www.uniprot.org/uniprot/G7ZZF0","tr|G7ZZF0|G7ZZF0_MEDTR")</f>
        <v>tr|G7ZZF0|G7ZZF0_MEDTR</v>
      </c>
      <c r="D3490" t="s">
        <v>5290</v>
      </c>
      <c r="E3490">
        <v>89.47</v>
      </c>
      <c r="F3490">
        <v>570</v>
      </c>
      <c r="G3490">
        <v>60</v>
      </c>
      <c r="H3490">
        <v>0</v>
      </c>
      <c r="I3490">
        <v>1</v>
      </c>
      <c r="J3490">
        <v>1710</v>
      </c>
      <c r="K3490">
        <v>1</v>
      </c>
      <c r="L3490">
        <v>983</v>
      </c>
      <c r="M3490">
        <v>1552</v>
      </c>
      <c r="N3490" t="s">
        <v>18</v>
      </c>
      <c r="O3490">
        <v>0</v>
      </c>
      <c r="P3490">
        <v>2583</v>
      </c>
    </row>
    <row r="3491" spans="1:16" x14ac:dyDescent="0.25">
      <c r="A3491" t="s">
        <v>5291</v>
      </c>
      <c r="B3491">
        <v>1182</v>
      </c>
      <c r="C3491" s="3" t="str">
        <f>HYPERLINK("http://www.uniprot.org/uniprot/C6T9N7","tr|C6T9N7|C6T9N7_SOYBN")</f>
        <v>tr|C6T9N7|C6T9N7_SOYBN</v>
      </c>
      <c r="D3491" t="s">
        <v>210</v>
      </c>
      <c r="E3491">
        <v>90.1</v>
      </c>
      <c r="F3491">
        <v>394</v>
      </c>
      <c r="G3491">
        <v>39</v>
      </c>
      <c r="H3491">
        <v>1</v>
      </c>
      <c r="I3491">
        <v>1</v>
      </c>
      <c r="J3491">
        <v>1179</v>
      </c>
      <c r="K3491">
        <v>1</v>
      </c>
      <c r="L3491">
        <v>1</v>
      </c>
      <c r="M3491">
        <v>394</v>
      </c>
      <c r="N3491" t="s">
        <v>18</v>
      </c>
      <c r="O3491">
        <v>0</v>
      </c>
      <c r="P3491">
        <v>1850</v>
      </c>
    </row>
    <row r="3492" spans="1:16" x14ac:dyDescent="0.25">
      <c r="A3492" t="s">
        <v>5292</v>
      </c>
      <c r="B3492">
        <v>918</v>
      </c>
      <c r="C3492" s="3" t="str">
        <f>HYPERLINK("http://www.uniprot.org/uniprot/G7IPJ8","tr|G7IPJ8|G7IPJ8_MEDTR")</f>
        <v>tr|G7IPJ8|G7IPJ8_MEDTR</v>
      </c>
      <c r="D3492" t="s">
        <v>5293</v>
      </c>
      <c r="E3492">
        <v>72.45</v>
      </c>
      <c r="F3492">
        <v>305</v>
      </c>
      <c r="G3492">
        <v>84</v>
      </c>
      <c r="H3492">
        <v>0</v>
      </c>
      <c r="I3492">
        <v>1</v>
      </c>
      <c r="J3492">
        <v>915</v>
      </c>
      <c r="K3492">
        <v>1</v>
      </c>
      <c r="L3492">
        <v>1</v>
      </c>
      <c r="M3492">
        <v>304</v>
      </c>
      <c r="N3492" t="s">
        <v>18</v>
      </c>
      <c r="O3492" s="1">
        <v>1.2455400000000001E-127</v>
      </c>
      <c r="P3492">
        <v>1187</v>
      </c>
    </row>
    <row r="3493" spans="1:16" x14ac:dyDescent="0.25">
      <c r="A3493" t="s">
        <v>5294</v>
      </c>
      <c r="B3493">
        <v>408</v>
      </c>
      <c r="C3493" s="3" t="str">
        <f>HYPERLINK("http://www.uniprot.org/uniprot/Q2HUA1","tr|Q2HUA1|Q2HUA1_MEDTR")</f>
        <v>tr|Q2HUA1|Q2HUA1_MEDTR</v>
      </c>
      <c r="D3493" t="s">
        <v>5295</v>
      </c>
      <c r="E3493">
        <v>48.88</v>
      </c>
      <c r="F3493">
        <v>135</v>
      </c>
      <c r="G3493">
        <v>69</v>
      </c>
      <c r="H3493">
        <v>2</v>
      </c>
      <c r="I3493">
        <v>1</v>
      </c>
      <c r="J3493">
        <v>399</v>
      </c>
      <c r="K3493">
        <v>1</v>
      </c>
      <c r="L3493">
        <v>1</v>
      </c>
      <c r="M3493">
        <v>135</v>
      </c>
      <c r="N3493" t="s">
        <v>18</v>
      </c>
      <c r="O3493" s="1">
        <v>3.6155499999999998E-24</v>
      </c>
      <c r="P3493">
        <v>290</v>
      </c>
    </row>
    <row r="3494" spans="1:16" x14ac:dyDescent="0.25">
      <c r="A3494" t="s">
        <v>5296</v>
      </c>
      <c r="B3494">
        <v>549</v>
      </c>
      <c r="C3494" s="3" t="str">
        <f>HYPERLINK("http://www.uniprot.org/uniprot/I1MGN3","tr|I1MGN3|I1MGN3_SOYBN")</f>
        <v>tr|I1MGN3|I1MGN3_SOYBN</v>
      </c>
      <c r="D3494" t="s">
        <v>71</v>
      </c>
      <c r="E3494">
        <v>60.47</v>
      </c>
      <c r="F3494">
        <v>167</v>
      </c>
      <c r="G3494">
        <v>66</v>
      </c>
      <c r="H3494">
        <v>0</v>
      </c>
      <c r="I3494">
        <v>1</v>
      </c>
      <c r="J3494">
        <v>501</v>
      </c>
      <c r="K3494">
        <v>1</v>
      </c>
      <c r="L3494">
        <v>1</v>
      </c>
      <c r="M3494">
        <v>167</v>
      </c>
      <c r="N3494" t="s">
        <v>18</v>
      </c>
      <c r="O3494" s="1">
        <v>7.3826199999999997E-47</v>
      </c>
      <c r="P3494">
        <v>486</v>
      </c>
    </row>
    <row r="3495" spans="1:16" x14ac:dyDescent="0.25">
      <c r="A3495" t="s">
        <v>5297</v>
      </c>
      <c r="B3495">
        <v>1440</v>
      </c>
      <c r="C3495" s="3" t="str">
        <f>HYPERLINK("http://www.uniprot.org/uniprot/G7K4W1","tr|G7K4W1|G7K4W1_MEDTR")</f>
        <v>tr|G7K4W1|G7K4W1_MEDTR</v>
      </c>
      <c r="D3495" t="s">
        <v>5298</v>
      </c>
      <c r="E3495">
        <v>89.97</v>
      </c>
      <c r="F3495">
        <v>479</v>
      </c>
      <c r="G3495">
        <v>48</v>
      </c>
      <c r="H3495">
        <v>0</v>
      </c>
      <c r="I3495">
        <v>1</v>
      </c>
      <c r="J3495">
        <v>1437</v>
      </c>
      <c r="K3495">
        <v>1</v>
      </c>
      <c r="L3495">
        <v>1</v>
      </c>
      <c r="M3495">
        <v>473</v>
      </c>
      <c r="N3495" t="s">
        <v>18</v>
      </c>
      <c r="O3495">
        <v>0</v>
      </c>
      <c r="P3495">
        <v>2164</v>
      </c>
    </row>
    <row r="3496" spans="1:16" x14ac:dyDescent="0.25">
      <c r="A3496" t="s">
        <v>5299</v>
      </c>
      <c r="B3496">
        <v>2493</v>
      </c>
      <c r="C3496" s="3" t="str">
        <f>HYPERLINK("http://www.uniprot.org/uniprot/G7KD42","tr|G7KD42|G7KD42_MEDTR")</f>
        <v>tr|G7KD42|G7KD42_MEDTR</v>
      </c>
      <c r="D3496" t="s">
        <v>5300</v>
      </c>
      <c r="E3496">
        <v>86.47</v>
      </c>
      <c r="F3496">
        <v>754</v>
      </c>
      <c r="G3496">
        <v>102</v>
      </c>
      <c r="H3496">
        <v>0</v>
      </c>
      <c r="I3496">
        <v>229</v>
      </c>
      <c r="J3496">
        <v>2490</v>
      </c>
      <c r="K3496">
        <v>1</v>
      </c>
      <c r="L3496">
        <v>73</v>
      </c>
      <c r="M3496">
        <v>826</v>
      </c>
      <c r="N3496" t="s">
        <v>18</v>
      </c>
      <c r="O3496">
        <v>0</v>
      </c>
      <c r="P3496">
        <v>3272</v>
      </c>
    </row>
    <row r="3497" spans="1:16" x14ac:dyDescent="0.25">
      <c r="A3497" t="s">
        <v>5301</v>
      </c>
      <c r="B3497">
        <v>264</v>
      </c>
      <c r="C3497" s="3" t="str">
        <f>HYPERLINK("http://www.uniprot.org/uniprot/I1KT33","tr|I1KT33|I1KT33_SOYBN")</f>
        <v>tr|I1KT33|I1KT33_SOYBN</v>
      </c>
      <c r="D3497" t="s">
        <v>71</v>
      </c>
      <c r="E3497">
        <v>72.72</v>
      </c>
      <c r="F3497">
        <v>88</v>
      </c>
      <c r="G3497">
        <v>24</v>
      </c>
      <c r="H3497">
        <v>1</v>
      </c>
      <c r="I3497">
        <v>1</v>
      </c>
      <c r="J3497">
        <v>261</v>
      </c>
      <c r="K3497">
        <v>1</v>
      </c>
      <c r="L3497">
        <v>426</v>
      </c>
      <c r="M3497">
        <v>512</v>
      </c>
      <c r="N3497" t="s">
        <v>18</v>
      </c>
      <c r="O3497" s="1">
        <v>1.4094699999999999E-28</v>
      </c>
      <c r="P3497">
        <v>328</v>
      </c>
    </row>
    <row r="3498" spans="1:16" x14ac:dyDescent="0.25">
      <c r="A3498" t="s">
        <v>5302</v>
      </c>
      <c r="B3498">
        <v>1032</v>
      </c>
      <c r="C3498" s="3" t="str">
        <f>HYPERLINK("http://www.uniprot.org/uniprot/G7ZXU6","tr|G7ZXU6|G7ZXU6_MEDTR")</f>
        <v>tr|G7ZXU6|G7ZXU6_MEDTR</v>
      </c>
      <c r="D3498" t="s">
        <v>5303</v>
      </c>
      <c r="E3498">
        <v>83.02</v>
      </c>
      <c r="F3498">
        <v>271</v>
      </c>
      <c r="G3498">
        <v>46</v>
      </c>
      <c r="H3498">
        <v>4</v>
      </c>
      <c r="I3498">
        <v>229</v>
      </c>
      <c r="J3498">
        <v>1029</v>
      </c>
      <c r="K3498">
        <v>1</v>
      </c>
      <c r="L3498">
        <v>56</v>
      </c>
      <c r="M3498">
        <v>325</v>
      </c>
      <c r="N3498" t="s">
        <v>18</v>
      </c>
      <c r="O3498" s="1">
        <v>1.8659899999999999E-117</v>
      </c>
      <c r="P3498">
        <v>1100</v>
      </c>
    </row>
    <row r="3499" spans="1:16" x14ac:dyDescent="0.25">
      <c r="A3499" t="s">
        <v>5304</v>
      </c>
      <c r="B3499">
        <v>1005</v>
      </c>
      <c r="C3499" s="3" t="str">
        <f>HYPERLINK("http://www.uniprot.org/uniprot/A2Q2T1","tr|A2Q2T1|A2Q2T1_MEDTR")</f>
        <v>tr|A2Q2T1|A2Q2T1_MEDTR</v>
      </c>
      <c r="D3499" t="s">
        <v>337</v>
      </c>
      <c r="E3499">
        <v>77.64</v>
      </c>
      <c r="F3499">
        <v>340</v>
      </c>
      <c r="G3499">
        <v>76</v>
      </c>
      <c r="H3499">
        <v>19</v>
      </c>
      <c r="I3499">
        <v>4</v>
      </c>
      <c r="J3499">
        <v>966</v>
      </c>
      <c r="K3499">
        <v>1</v>
      </c>
      <c r="L3499">
        <v>138</v>
      </c>
      <c r="M3499">
        <v>477</v>
      </c>
      <c r="N3499" t="s">
        <v>18</v>
      </c>
      <c r="O3499" s="1">
        <v>1.70928E-144</v>
      </c>
      <c r="P3499">
        <v>1333</v>
      </c>
    </row>
    <row r="3500" spans="1:16" x14ac:dyDescent="0.25">
      <c r="A3500" t="s">
        <v>5305</v>
      </c>
      <c r="B3500">
        <v>2157</v>
      </c>
      <c r="C3500" s="3" t="str">
        <f>HYPERLINK("http://www.uniprot.org/uniprot/I1LEL4","tr|I1LEL4|I1LEL4_SOYBN")</f>
        <v>tr|I1LEL4|I1LEL4_SOYBN</v>
      </c>
      <c r="D3500" t="s">
        <v>71</v>
      </c>
      <c r="E3500">
        <v>77.739999999999995</v>
      </c>
      <c r="F3500">
        <v>611</v>
      </c>
      <c r="G3500">
        <v>136</v>
      </c>
      <c r="H3500">
        <v>0</v>
      </c>
      <c r="I3500">
        <v>319</v>
      </c>
      <c r="J3500">
        <v>2151</v>
      </c>
      <c r="K3500">
        <v>1</v>
      </c>
      <c r="L3500">
        <v>181</v>
      </c>
      <c r="M3500">
        <v>786</v>
      </c>
      <c r="N3500" t="s">
        <v>18</v>
      </c>
      <c r="O3500">
        <v>0</v>
      </c>
      <c r="P3500">
        <v>2427</v>
      </c>
    </row>
    <row r="3501" spans="1:16" x14ac:dyDescent="0.25">
      <c r="A3501" t="s">
        <v>5306</v>
      </c>
      <c r="B3501">
        <v>1029</v>
      </c>
      <c r="C3501" s="3" t="str">
        <f>HYPERLINK("http://www.uniprot.org/uniprot/G7I4U1","tr|G7I4U1|G7I4U1_MEDTR")</f>
        <v>tr|G7I4U1|G7I4U1_MEDTR</v>
      </c>
      <c r="D3501" t="s">
        <v>5268</v>
      </c>
      <c r="E3501">
        <v>91.52</v>
      </c>
      <c r="F3501">
        <v>342</v>
      </c>
      <c r="G3501">
        <v>29</v>
      </c>
      <c r="H3501">
        <v>0</v>
      </c>
      <c r="I3501">
        <v>1</v>
      </c>
      <c r="J3501">
        <v>1026</v>
      </c>
      <c r="K3501">
        <v>1</v>
      </c>
      <c r="L3501">
        <v>431</v>
      </c>
      <c r="M3501">
        <v>772</v>
      </c>
      <c r="N3501" t="s">
        <v>18</v>
      </c>
      <c r="O3501">
        <v>0</v>
      </c>
      <c r="P3501">
        <v>1717</v>
      </c>
    </row>
    <row r="3502" spans="1:16" x14ac:dyDescent="0.25">
      <c r="A3502" t="s">
        <v>5307</v>
      </c>
      <c r="B3502">
        <v>969</v>
      </c>
      <c r="C3502" s="3" t="str">
        <f>HYPERLINK("http://www.uniprot.org/uniprot/B7FJZ5","tr|B7FJZ5|B7FJZ5_MEDTR")</f>
        <v>tr|B7FJZ5|B7FJZ5_MEDTR</v>
      </c>
      <c r="D3502" t="s">
        <v>581</v>
      </c>
      <c r="E3502">
        <v>93.14</v>
      </c>
      <c r="F3502">
        <v>321</v>
      </c>
      <c r="G3502">
        <v>22</v>
      </c>
      <c r="H3502">
        <v>0</v>
      </c>
      <c r="I3502">
        <v>1</v>
      </c>
      <c r="J3502">
        <v>963</v>
      </c>
      <c r="K3502">
        <v>1</v>
      </c>
      <c r="L3502">
        <v>1</v>
      </c>
      <c r="M3502">
        <v>321</v>
      </c>
      <c r="N3502" t="s">
        <v>18</v>
      </c>
      <c r="O3502" s="1">
        <v>1.60791E-168</v>
      </c>
      <c r="P3502">
        <v>1540</v>
      </c>
    </row>
    <row r="3503" spans="1:16" x14ac:dyDescent="0.25">
      <c r="A3503" t="s">
        <v>5308</v>
      </c>
      <c r="B3503">
        <v>1077</v>
      </c>
      <c r="C3503" s="3" t="str">
        <f>HYPERLINK("http://www.uniprot.org/uniprot/I1JYW1","tr|I1JYW1|I1JYW1_SOYBN")</f>
        <v>tr|I1JYW1|I1JYW1_SOYBN</v>
      </c>
      <c r="D3503" t="s">
        <v>28</v>
      </c>
      <c r="E3503">
        <v>88.51</v>
      </c>
      <c r="F3503">
        <v>331</v>
      </c>
      <c r="G3503">
        <v>38</v>
      </c>
      <c r="H3503">
        <v>0</v>
      </c>
      <c r="I3503">
        <v>1</v>
      </c>
      <c r="J3503">
        <v>993</v>
      </c>
      <c r="K3503">
        <v>1</v>
      </c>
      <c r="L3503">
        <v>1</v>
      </c>
      <c r="M3503">
        <v>331</v>
      </c>
      <c r="N3503" t="s">
        <v>18</v>
      </c>
      <c r="O3503" s="1">
        <v>1.44937E-168</v>
      </c>
      <c r="P3503">
        <v>1541</v>
      </c>
    </row>
    <row r="3504" spans="1:16" x14ac:dyDescent="0.25">
      <c r="A3504" t="s">
        <v>5309</v>
      </c>
      <c r="B3504">
        <v>708</v>
      </c>
      <c r="C3504" s="3" t="str">
        <f>HYPERLINK("http://www.uniprot.org/uniprot/Q9FNT0","tr|Q9FNT0|Q9FNT0_CICAR")</f>
        <v>tr|Q9FNT0|Q9FNT0_CICAR</v>
      </c>
      <c r="D3504" t="s">
        <v>5310</v>
      </c>
      <c r="E3504">
        <v>93.75</v>
      </c>
      <c r="F3504">
        <v>224</v>
      </c>
      <c r="G3504">
        <v>14</v>
      </c>
      <c r="H3504">
        <v>0</v>
      </c>
      <c r="I3504">
        <v>1</v>
      </c>
      <c r="J3504">
        <v>672</v>
      </c>
      <c r="K3504">
        <v>1</v>
      </c>
      <c r="L3504">
        <v>26</v>
      </c>
      <c r="M3504">
        <v>249</v>
      </c>
      <c r="N3504" t="s">
        <v>18</v>
      </c>
      <c r="O3504" s="1">
        <v>2.9567800000000001E-124</v>
      </c>
      <c r="P3504">
        <v>1156</v>
      </c>
    </row>
    <row r="3505" spans="1:16" x14ac:dyDescent="0.25">
      <c r="A3505" t="s">
        <v>5311</v>
      </c>
      <c r="B3505">
        <v>213</v>
      </c>
      <c r="C3505" s="3" t="str">
        <f>HYPERLINK("http://www.uniprot.org/uniprot/G7IY22","tr|G7IY22|G7IY22_MEDTR")</f>
        <v>tr|G7IY22|G7IY22_MEDTR</v>
      </c>
      <c r="D3505" t="s">
        <v>5312</v>
      </c>
      <c r="E3505">
        <v>87.5</v>
      </c>
      <c r="F3505">
        <v>56</v>
      </c>
      <c r="G3505">
        <v>7</v>
      </c>
      <c r="H3505">
        <v>0</v>
      </c>
      <c r="I3505">
        <v>1</v>
      </c>
      <c r="J3505">
        <v>168</v>
      </c>
      <c r="K3505">
        <v>1</v>
      </c>
      <c r="L3505">
        <v>1</v>
      </c>
      <c r="M3505">
        <v>56</v>
      </c>
      <c r="N3505" t="s">
        <v>18</v>
      </c>
      <c r="O3505" s="1">
        <v>3.8147199999999998E-21</v>
      </c>
      <c r="P3505">
        <v>264</v>
      </c>
    </row>
    <row r="3506" spans="1:16" x14ac:dyDescent="0.25">
      <c r="A3506" t="s">
        <v>5313</v>
      </c>
      <c r="B3506">
        <v>768</v>
      </c>
      <c r="C3506" s="3" t="str">
        <f>HYPERLINK("http://www.uniprot.org/uniprot/B7FIA7","tr|B7FIA7|B7FIA7_MEDTR")</f>
        <v>tr|B7FIA7|B7FIA7_MEDTR</v>
      </c>
      <c r="D3506" t="s">
        <v>5314</v>
      </c>
      <c r="E3506">
        <v>77.3</v>
      </c>
      <c r="F3506">
        <v>260</v>
      </c>
      <c r="G3506">
        <v>59</v>
      </c>
      <c r="H3506">
        <v>5</v>
      </c>
      <c r="I3506">
        <v>1</v>
      </c>
      <c r="J3506">
        <v>765</v>
      </c>
      <c r="K3506">
        <v>1</v>
      </c>
      <c r="L3506">
        <v>1</v>
      </c>
      <c r="M3506">
        <v>260</v>
      </c>
      <c r="N3506" t="s">
        <v>18</v>
      </c>
      <c r="O3506" s="1">
        <v>9.6526899999999994E-106</v>
      </c>
      <c r="P3506">
        <v>997</v>
      </c>
    </row>
    <row r="3507" spans="1:16" x14ac:dyDescent="0.25">
      <c r="A3507" t="s">
        <v>5315</v>
      </c>
      <c r="B3507">
        <v>1494</v>
      </c>
      <c r="C3507" s="3" t="str">
        <f>HYPERLINK("http://www.uniprot.org/uniprot/B9H159","tr|B9H159|B9H159_POPTR")</f>
        <v>tr|B9H159|B9H159_POPTR</v>
      </c>
      <c r="D3507" t="s">
        <v>5316</v>
      </c>
      <c r="E3507">
        <v>65.489999999999995</v>
      </c>
      <c r="F3507">
        <v>484</v>
      </c>
      <c r="G3507">
        <v>167</v>
      </c>
      <c r="H3507">
        <v>3</v>
      </c>
      <c r="I3507">
        <v>22</v>
      </c>
      <c r="J3507">
        <v>1464</v>
      </c>
      <c r="K3507">
        <v>1</v>
      </c>
      <c r="L3507">
        <v>30</v>
      </c>
      <c r="M3507">
        <v>513</v>
      </c>
      <c r="N3507" t="s">
        <v>18</v>
      </c>
      <c r="O3507">
        <v>0</v>
      </c>
      <c r="P3507">
        <v>1671</v>
      </c>
    </row>
    <row r="3508" spans="1:16" x14ac:dyDescent="0.25">
      <c r="A3508" t="s">
        <v>5317</v>
      </c>
      <c r="B3508">
        <v>2505</v>
      </c>
      <c r="C3508" s="3" t="str">
        <f>HYPERLINK("http://www.uniprot.org/uniprot/G7JF29","tr|G7JF29|G7JF29_MEDTR")</f>
        <v>tr|G7JF29|G7JF29_MEDTR</v>
      </c>
      <c r="D3508" t="s">
        <v>5318</v>
      </c>
      <c r="E3508">
        <v>58.16</v>
      </c>
      <c r="F3508">
        <v>655</v>
      </c>
      <c r="G3508">
        <v>274</v>
      </c>
      <c r="H3508">
        <v>11</v>
      </c>
      <c r="I3508">
        <v>10</v>
      </c>
      <c r="J3508">
        <v>1941</v>
      </c>
      <c r="K3508">
        <v>1</v>
      </c>
      <c r="L3508">
        <v>19</v>
      </c>
      <c r="M3508">
        <v>671</v>
      </c>
      <c r="N3508" t="s">
        <v>18</v>
      </c>
      <c r="O3508">
        <v>0</v>
      </c>
      <c r="P3508">
        <v>1832</v>
      </c>
    </row>
    <row r="3509" spans="1:16" x14ac:dyDescent="0.25">
      <c r="A3509" t="s">
        <v>5319</v>
      </c>
      <c r="B3509">
        <v>1008</v>
      </c>
      <c r="C3509" s="3" t="str">
        <f>HYPERLINK("http://www.uniprot.org/uniprot/G7JTH6","tr|G7JTH6|G7JTH6_MEDTR")</f>
        <v>tr|G7JTH6|G7JTH6_MEDTR</v>
      </c>
      <c r="D3509" t="s">
        <v>5320</v>
      </c>
      <c r="E3509">
        <v>91.94</v>
      </c>
      <c r="F3509">
        <v>335</v>
      </c>
      <c r="G3509">
        <v>27</v>
      </c>
      <c r="H3509">
        <v>0</v>
      </c>
      <c r="I3509">
        <v>1</v>
      </c>
      <c r="J3509">
        <v>1005</v>
      </c>
      <c r="K3509">
        <v>1</v>
      </c>
      <c r="L3509">
        <v>23</v>
      </c>
      <c r="M3509">
        <v>357</v>
      </c>
      <c r="N3509" t="s">
        <v>18</v>
      </c>
      <c r="O3509" s="1">
        <v>1.8189200000000001E-178</v>
      </c>
      <c r="P3509">
        <v>1626</v>
      </c>
    </row>
    <row r="3510" spans="1:16" x14ac:dyDescent="0.25">
      <c r="A3510" t="s">
        <v>5321</v>
      </c>
      <c r="B3510">
        <v>1422</v>
      </c>
      <c r="C3510" s="3" t="str">
        <f>HYPERLINK("http://www.uniprot.org/uniprot/Q7XZD0","tr|Q7XZD0|Q7XZD0_GLYEC")</f>
        <v>tr|Q7XZD0|Q7XZD0_GLYEC</v>
      </c>
      <c r="D3510" t="s">
        <v>5122</v>
      </c>
      <c r="E3510">
        <v>68.64</v>
      </c>
      <c r="F3510">
        <v>472</v>
      </c>
      <c r="G3510">
        <v>148</v>
      </c>
      <c r="H3510">
        <v>9</v>
      </c>
      <c r="I3510">
        <v>28</v>
      </c>
      <c r="J3510">
        <v>1416</v>
      </c>
      <c r="K3510">
        <v>1</v>
      </c>
      <c r="L3510">
        <v>11</v>
      </c>
      <c r="M3510">
        <v>482</v>
      </c>
      <c r="N3510" t="s">
        <v>18</v>
      </c>
      <c r="O3510">
        <v>0</v>
      </c>
      <c r="P3510">
        <v>1696</v>
      </c>
    </row>
    <row r="3511" spans="1:16" x14ac:dyDescent="0.25">
      <c r="A3511" t="s">
        <v>5322</v>
      </c>
      <c r="B3511">
        <v>6525</v>
      </c>
      <c r="C3511" s="3" t="str">
        <f>HYPERLINK("http://www.uniprot.org/uniprot/G7LBQ1","tr|G7LBQ1|G7LBQ1_MEDTR")</f>
        <v>tr|G7LBQ1|G7LBQ1_MEDTR</v>
      </c>
      <c r="D3511" t="s">
        <v>5323</v>
      </c>
      <c r="E3511">
        <v>76.92</v>
      </c>
      <c r="F3511">
        <v>2158</v>
      </c>
      <c r="G3511">
        <v>498</v>
      </c>
      <c r="H3511">
        <v>45</v>
      </c>
      <c r="I3511">
        <v>184</v>
      </c>
      <c r="J3511">
        <v>6522</v>
      </c>
      <c r="K3511">
        <v>1</v>
      </c>
      <c r="L3511">
        <v>71</v>
      </c>
      <c r="M3511">
        <v>2175</v>
      </c>
      <c r="N3511" t="s">
        <v>18</v>
      </c>
      <c r="O3511">
        <v>0</v>
      </c>
      <c r="P3511">
        <v>8110</v>
      </c>
    </row>
    <row r="3512" spans="1:16" x14ac:dyDescent="0.25">
      <c r="A3512" t="s">
        <v>5324</v>
      </c>
      <c r="B3512">
        <v>2193</v>
      </c>
      <c r="C3512" s="3" t="str">
        <f>HYPERLINK("http://www.uniprot.org/uniprot/A5BE46","tr|A5BE46|A5BE46_VITVI")</f>
        <v>tr|A5BE46|A5BE46_VITVI</v>
      </c>
      <c r="D3512" t="s">
        <v>462</v>
      </c>
      <c r="E3512">
        <v>79.069999999999993</v>
      </c>
      <c r="F3512">
        <v>736</v>
      </c>
      <c r="G3512">
        <v>154</v>
      </c>
      <c r="H3512">
        <v>7</v>
      </c>
      <c r="I3512">
        <v>1</v>
      </c>
      <c r="J3512">
        <v>2187</v>
      </c>
      <c r="K3512">
        <v>1</v>
      </c>
      <c r="L3512">
        <v>618</v>
      </c>
      <c r="M3512">
        <v>1353</v>
      </c>
      <c r="N3512" t="s">
        <v>18</v>
      </c>
      <c r="O3512">
        <v>0</v>
      </c>
      <c r="P3512">
        <v>3117</v>
      </c>
    </row>
    <row r="3513" spans="1:16" x14ac:dyDescent="0.25">
      <c r="A3513" t="s">
        <v>5325</v>
      </c>
      <c r="B3513">
        <v>798</v>
      </c>
      <c r="C3513" s="3" t="str">
        <f>HYPERLINK("http://www.uniprot.org/uniprot/G7K428","tr|G7K428|G7K428_MEDTR")</f>
        <v>tr|G7K428|G7K428_MEDTR</v>
      </c>
      <c r="D3513" t="s">
        <v>5326</v>
      </c>
      <c r="E3513">
        <v>78.510000000000005</v>
      </c>
      <c r="F3513">
        <v>242</v>
      </c>
      <c r="G3513">
        <v>52</v>
      </c>
      <c r="H3513">
        <v>2</v>
      </c>
      <c r="I3513">
        <v>1</v>
      </c>
      <c r="J3513">
        <v>720</v>
      </c>
      <c r="K3513">
        <v>1</v>
      </c>
      <c r="L3513">
        <v>1</v>
      </c>
      <c r="M3513">
        <v>242</v>
      </c>
      <c r="N3513" t="s">
        <v>18</v>
      </c>
      <c r="O3513" s="1">
        <v>1.35563E-97</v>
      </c>
      <c r="P3513">
        <v>927</v>
      </c>
    </row>
    <row r="3514" spans="1:16" x14ac:dyDescent="0.25">
      <c r="A3514" t="s">
        <v>5327</v>
      </c>
      <c r="B3514">
        <v>990</v>
      </c>
      <c r="C3514" s="3" t="str">
        <f>HYPERLINK("http://www.uniprot.org/uniprot/I1ND52","tr|I1ND52|I1ND52_SOYBN")</f>
        <v>tr|I1ND52|I1ND52_SOYBN</v>
      </c>
      <c r="D3514" t="s">
        <v>28</v>
      </c>
      <c r="E3514">
        <v>78.72</v>
      </c>
      <c r="F3514">
        <v>329</v>
      </c>
      <c r="G3514">
        <v>70</v>
      </c>
      <c r="H3514">
        <v>0</v>
      </c>
      <c r="I3514">
        <v>1</v>
      </c>
      <c r="J3514">
        <v>987</v>
      </c>
      <c r="K3514">
        <v>1</v>
      </c>
      <c r="L3514">
        <v>1</v>
      </c>
      <c r="M3514">
        <v>327</v>
      </c>
      <c r="N3514" t="s">
        <v>18</v>
      </c>
      <c r="O3514" s="1">
        <v>3.3452E-153</v>
      </c>
      <c r="P3514">
        <v>1408</v>
      </c>
    </row>
    <row r="3515" spans="1:16" x14ac:dyDescent="0.25">
      <c r="A3515" t="s">
        <v>5328</v>
      </c>
      <c r="B3515">
        <v>930</v>
      </c>
      <c r="C3515" s="3" t="str">
        <f>HYPERLINK("http://www.uniprot.org/uniprot/A5B592","tr|A5B592|A5B592_VITVI")</f>
        <v>tr|A5B592|A5B592_VITVI</v>
      </c>
      <c r="D3515" t="s">
        <v>250</v>
      </c>
      <c r="E3515">
        <v>28.66</v>
      </c>
      <c r="F3515">
        <v>314</v>
      </c>
      <c r="G3515">
        <v>224</v>
      </c>
      <c r="H3515">
        <v>6</v>
      </c>
      <c r="I3515">
        <v>1</v>
      </c>
      <c r="J3515">
        <v>924</v>
      </c>
      <c r="K3515">
        <v>1</v>
      </c>
      <c r="L3515">
        <v>1094</v>
      </c>
      <c r="M3515">
        <v>1398</v>
      </c>
      <c r="N3515" t="s">
        <v>18</v>
      </c>
      <c r="O3515" s="1">
        <v>4.08953E-25</v>
      </c>
      <c r="P3515">
        <v>303</v>
      </c>
    </row>
    <row r="3516" spans="1:16" x14ac:dyDescent="0.25">
      <c r="A3516" t="s">
        <v>5329</v>
      </c>
      <c r="B3516">
        <v>792</v>
      </c>
      <c r="C3516" s="3" t="str">
        <f>HYPERLINK("http://www.uniprot.org/uniprot/I6ZTT9","tr|I6ZTT9|I6ZTT9_PHAVU")</f>
        <v>tr|I6ZTT9|I6ZTT9_PHAVU</v>
      </c>
      <c r="D3516" t="s">
        <v>2610</v>
      </c>
      <c r="E3516">
        <v>44.86</v>
      </c>
      <c r="F3516">
        <v>263</v>
      </c>
      <c r="G3516">
        <v>145</v>
      </c>
      <c r="H3516">
        <v>3</v>
      </c>
      <c r="I3516">
        <v>10</v>
      </c>
      <c r="J3516">
        <v>789</v>
      </c>
      <c r="K3516">
        <v>1</v>
      </c>
      <c r="L3516">
        <v>71</v>
      </c>
      <c r="M3516">
        <v>323</v>
      </c>
      <c r="N3516" t="s">
        <v>18</v>
      </c>
      <c r="O3516" s="1">
        <v>9.0495600000000002E-54</v>
      </c>
      <c r="P3516">
        <v>549</v>
      </c>
    </row>
    <row r="3517" spans="1:16" x14ac:dyDescent="0.25">
      <c r="A3517" t="s">
        <v>5330</v>
      </c>
      <c r="B3517">
        <v>282</v>
      </c>
      <c r="C3517" s="3" t="str">
        <f>HYPERLINK("http://www.uniprot.org/uniprot/Q949L5","tr|Q949L5|Q949L5_CICAR")</f>
        <v>tr|Q949L5|Q949L5_CICAR</v>
      </c>
      <c r="D3517" t="s">
        <v>55</v>
      </c>
      <c r="E3517">
        <v>66.66</v>
      </c>
      <c r="F3517">
        <v>69</v>
      </c>
      <c r="G3517">
        <v>23</v>
      </c>
      <c r="H3517">
        <v>0</v>
      </c>
      <c r="I3517">
        <v>4</v>
      </c>
      <c r="J3517">
        <v>210</v>
      </c>
      <c r="K3517">
        <v>1</v>
      </c>
      <c r="L3517">
        <v>12</v>
      </c>
      <c r="M3517">
        <v>80</v>
      </c>
      <c r="N3517" t="s">
        <v>18</v>
      </c>
      <c r="O3517" s="1">
        <v>6.65095E-18</v>
      </c>
      <c r="P3517">
        <v>236</v>
      </c>
    </row>
    <row r="3518" spans="1:16" x14ac:dyDescent="0.25">
      <c r="A3518" t="s">
        <v>5331</v>
      </c>
      <c r="B3518">
        <v>1503</v>
      </c>
      <c r="C3518" s="3" t="str">
        <f>HYPERLINK("http://www.uniprot.org/uniprot/G7IPJ9","tr|G7IPJ9|G7IPJ9_MEDTR")</f>
        <v>tr|G7IPJ9|G7IPJ9_MEDTR</v>
      </c>
      <c r="D3518" t="s">
        <v>5332</v>
      </c>
      <c r="E3518">
        <v>86.62</v>
      </c>
      <c r="F3518">
        <v>501</v>
      </c>
      <c r="G3518">
        <v>67</v>
      </c>
      <c r="H3518">
        <v>4</v>
      </c>
      <c r="I3518">
        <v>1</v>
      </c>
      <c r="J3518">
        <v>1491</v>
      </c>
      <c r="K3518">
        <v>1</v>
      </c>
      <c r="L3518">
        <v>1</v>
      </c>
      <c r="M3518">
        <v>500</v>
      </c>
      <c r="N3518" t="s">
        <v>18</v>
      </c>
      <c r="O3518">
        <v>0</v>
      </c>
      <c r="P3518">
        <v>2210</v>
      </c>
    </row>
    <row r="3519" spans="1:16" x14ac:dyDescent="0.25">
      <c r="A3519" t="s">
        <v>5333</v>
      </c>
      <c r="B3519">
        <v>549</v>
      </c>
      <c r="C3519" s="3" t="str">
        <f>HYPERLINK("http://www.uniprot.org/uniprot/I1M5T8","tr|I1M5T8|I1M5T8_SOYBN")</f>
        <v>tr|I1M5T8|I1M5T8_SOYBN</v>
      </c>
      <c r="D3519" t="s">
        <v>28</v>
      </c>
      <c r="E3519">
        <v>74.45</v>
      </c>
      <c r="F3519">
        <v>137</v>
      </c>
      <c r="G3519">
        <v>35</v>
      </c>
      <c r="H3519">
        <v>3</v>
      </c>
      <c r="I3519">
        <v>142</v>
      </c>
      <c r="J3519">
        <v>543</v>
      </c>
      <c r="K3519">
        <v>1</v>
      </c>
      <c r="L3519">
        <v>114</v>
      </c>
      <c r="M3519">
        <v>250</v>
      </c>
      <c r="N3519" t="s">
        <v>18</v>
      </c>
      <c r="O3519" s="1">
        <v>7.6221200000000002E-52</v>
      </c>
      <c r="P3519">
        <v>529</v>
      </c>
    </row>
    <row r="3520" spans="1:16" x14ac:dyDescent="0.25">
      <c r="A3520" t="s">
        <v>5334</v>
      </c>
      <c r="B3520">
        <v>2289</v>
      </c>
      <c r="C3520" s="3" t="str">
        <f>HYPERLINK("http://www.uniprot.org/uniprot/G7KEK7","tr|G7KEK7|G7KEK7_MEDTR")</f>
        <v>tr|G7KEK7|G7KEK7_MEDTR</v>
      </c>
      <c r="D3520" t="s">
        <v>5335</v>
      </c>
      <c r="E3520">
        <v>65.27</v>
      </c>
      <c r="F3520">
        <v>769</v>
      </c>
      <c r="G3520">
        <v>267</v>
      </c>
      <c r="H3520">
        <v>7</v>
      </c>
      <c r="I3520">
        <v>1</v>
      </c>
      <c r="J3520">
        <v>2286</v>
      </c>
      <c r="K3520">
        <v>1</v>
      </c>
      <c r="L3520">
        <v>1</v>
      </c>
      <c r="M3520">
        <v>763</v>
      </c>
      <c r="N3520" t="s">
        <v>18</v>
      </c>
      <c r="O3520">
        <v>0</v>
      </c>
      <c r="P3520">
        <v>2544</v>
      </c>
    </row>
    <row r="3521" spans="1:16" x14ac:dyDescent="0.25">
      <c r="A3521" t="s">
        <v>5336</v>
      </c>
      <c r="B3521">
        <v>3162</v>
      </c>
      <c r="C3521" s="3" t="str">
        <f>HYPERLINK("http://www.uniprot.org/uniprot/G7KD49","tr|G7KD49|G7KD49_MEDTR")</f>
        <v>tr|G7KD49|G7KD49_MEDTR</v>
      </c>
      <c r="D3521" t="s">
        <v>5337</v>
      </c>
      <c r="E3521">
        <v>85.32</v>
      </c>
      <c r="F3521">
        <v>1063</v>
      </c>
      <c r="G3521">
        <v>156</v>
      </c>
      <c r="H3521">
        <v>10</v>
      </c>
      <c r="I3521">
        <v>1</v>
      </c>
      <c r="J3521">
        <v>3159</v>
      </c>
      <c r="K3521">
        <v>1</v>
      </c>
      <c r="L3521">
        <v>1</v>
      </c>
      <c r="M3521">
        <v>1058</v>
      </c>
      <c r="N3521" t="s">
        <v>18</v>
      </c>
      <c r="O3521">
        <v>0</v>
      </c>
      <c r="P3521">
        <v>4624</v>
      </c>
    </row>
    <row r="3522" spans="1:16" x14ac:dyDescent="0.25">
      <c r="A3522" t="s">
        <v>5338</v>
      </c>
      <c r="B3522">
        <v>1377</v>
      </c>
      <c r="C3522" s="3" t="str">
        <f>HYPERLINK("http://www.uniprot.org/uniprot/Q2HW19","tr|Q2HW19|Q2HW19_MEDTR")</f>
        <v>tr|Q2HW19|Q2HW19_MEDTR</v>
      </c>
      <c r="D3522" t="s">
        <v>5177</v>
      </c>
      <c r="E3522">
        <v>67.23</v>
      </c>
      <c r="F3522">
        <v>467</v>
      </c>
      <c r="G3522">
        <v>153</v>
      </c>
      <c r="H3522">
        <v>9</v>
      </c>
      <c r="I3522">
        <v>1</v>
      </c>
      <c r="J3522">
        <v>1374</v>
      </c>
      <c r="K3522">
        <v>1</v>
      </c>
      <c r="L3522">
        <v>1</v>
      </c>
      <c r="M3522">
        <v>463</v>
      </c>
      <c r="N3522" t="s">
        <v>18</v>
      </c>
      <c r="O3522" s="1">
        <v>5.7042100000000003E-166</v>
      </c>
      <c r="P3522">
        <v>1520</v>
      </c>
    </row>
    <row r="3523" spans="1:16" x14ac:dyDescent="0.25">
      <c r="A3523" t="s">
        <v>5339</v>
      </c>
      <c r="B3523">
        <v>873</v>
      </c>
      <c r="C3523" s="3" t="str">
        <f>HYPERLINK("http://www.uniprot.org/uniprot/I1KI18","tr|I1KI18|I1KI18_SOYBN")</f>
        <v>tr|I1KI18|I1KI18_SOYBN</v>
      </c>
      <c r="D3523" t="s">
        <v>28</v>
      </c>
      <c r="E3523">
        <v>88.12</v>
      </c>
      <c r="F3523">
        <v>278</v>
      </c>
      <c r="G3523">
        <v>33</v>
      </c>
      <c r="H3523">
        <v>2</v>
      </c>
      <c r="I3523">
        <v>40</v>
      </c>
      <c r="J3523">
        <v>867</v>
      </c>
      <c r="K3523">
        <v>1</v>
      </c>
      <c r="L3523">
        <v>33</v>
      </c>
      <c r="M3523">
        <v>310</v>
      </c>
      <c r="N3523" t="s">
        <v>18</v>
      </c>
      <c r="O3523" s="1">
        <v>5.1223600000000004E-136</v>
      </c>
      <c r="P3523">
        <v>1259</v>
      </c>
    </row>
    <row r="3524" spans="1:16" x14ac:dyDescent="0.25">
      <c r="A3524" t="s">
        <v>5340</v>
      </c>
      <c r="B3524">
        <v>1734</v>
      </c>
      <c r="C3524" s="3" t="str">
        <f>HYPERLINK("http://www.uniprot.org/uniprot/G7IDS2","tr|G7IDS2|G7IDS2_MEDTR")</f>
        <v>tr|G7IDS2|G7IDS2_MEDTR</v>
      </c>
      <c r="D3524" t="s">
        <v>5341</v>
      </c>
      <c r="E3524">
        <v>70.53</v>
      </c>
      <c r="F3524">
        <v>594</v>
      </c>
      <c r="G3524">
        <v>175</v>
      </c>
      <c r="H3524">
        <v>17</v>
      </c>
      <c r="I3524">
        <v>1</v>
      </c>
      <c r="J3524">
        <v>1731</v>
      </c>
      <c r="K3524">
        <v>1</v>
      </c>
      <c r="L3524">
        <v>1</v>
      </c>
      <c r="M3524">
        <v>593</v>
      </c>
      <c r="N3524" t="s">
        <v>18</v>
      </c>
      <c r="O3524">
        <v>0</v>
      </c>
      <c r="P3524">
        <v>1984</v>
      </c>
    </row>
    <row r="3525" spans="1:16" x14ac:dyDescent="0.25">
      <c r="A3525" t="s">
        <v>5342</v>
      </c>
      <c r="B3525">
        <v>1170</v>
      </c>
      <c r="C3525" s="3" t="str">
        <f>HYPERLINK("http://www.uniprot.org/uniprot/I1LEL2","tr|I1LEL2|I1LEL2_SOYBN")</f>
        <v>tr|I1LEL2|I1LEL2_SOYBN</v>
      </c>
      <c r="D3525" t="s">
        <v>28</v>
      </c>
      <c r="E3525">
        <v>51.81</v>
      </c>
      <c r="F3525">
        <v>413</v>
      </c>
      <c r="G3525">
        <v>199</v>
      </c>
      <c r="H3525">
        <v>24</v>
      </c>
      <c r="I3525">
        <v>1</v>
      </c>
      <c r="J3525">
        <v>1167</v>
      </c>
      <c r="K3525">
        <v>1</v>
      </c>
      <c r="L3525">
        <v>1</v>
      </c>
      <c r="M3525">
        <v>407</v>
      </c>
      <c r="N3525" t="s">
        <v>18</v>
      </c>
      <c r="O3525" s="1">
        <v>1.17749E-89</v>
      </c>
      <c r="P3525">
        <v>861</v>
      </c>
    </row>
    <row r="3526" spans="1:16" x14ac:dyDescent="0.25">
      <c r="A3526" t="s">
        <v>5343</v>
      </c>
      <c r="B3526">
        <v>1998</v>
      </c>
      <c r="C3526" s="3" t="str">
        <f>HYPERLINK("http://www.uniprot.org/uniprot/K7LK61","tr|K7LK61|K7LK61_SOYBN")</f>
        <v>tr|K7LK61|K7LK61_SOYBN</v>
      </c>
      <c r="D3526" t="s">
        <v>28</v>
      </c>
      <c r="E3526">
        <v>72.34</v>
      </c>
      <c r="F3526">
        <v>669</v>
      </c>
      <c r="G3526">
        <v>185</v>
      </c>
      <c r="H3526">
        <v>4</v>
      </c>
      <c r="I3526">
        <v>1</v>
      </c>
      <c r="J3526">
        <v>1995</v>
      </c>
      <c r="K3526">
        <v>1</v>
      </c>
      <c r="L3526">
        <v>13</v>
      </c>
      <c r="M3526">
        <v>680</v>
      </c>
      <c r="N3526" t="s">
        <v>18</v>
      </c>
      <c r="O3526">
        <v>0</v>
      </c>
      <c r="P3526">
        <v>2539</v>
      </c>
    </row>
    <row r="3527" spans="1:16" x14ac:dyDescent="0.25">
      <c r="A3527" t="s">
        <v>5344</v>
      </c>
      <c r="B3527">
        <v>909</v>
      </c>
      <c r="C3527" s="3" t="str">
        <f>HYPERLINK("http://www.uniprot.org/uniprot/G7ICJ3","tr|G7ICJ3|G7ICJ3_MEDTR")</f>
        <v>tr|G7ICJ3|G7ICJ3_MEDTR</v>
      </c>
      <c r="D3527" t="s">
        <v>5345</v>
      </c>
      <c r="E3527">
        <v>85.92</v>
      </c>
      <c r="F3527">
        <v>277</v>
      </c>
      <c r="G3527">
        <v>39</v>
      </c>
      <c r="H3527">
        <v>37</v>
      </c>
      <c r="I3527">
        <v>1</v>
      </c>
      <c r="J3527">
        <v>720</v>
      </c>
      <c r="K3527">
        <v>1</v>
      </c>
      <c r="L3527">
        <v>1</v>
      </c>
      <c r="M3527">
        <v>277</v>
      </c>
      <c r="N3527" t="s">
        <v>18</v>
      </c>
      <c r="O3527" s="1">
        <v>3.0037300000000001E-134</v>
      </c>
      <c r="P3527">
        <v>1244</v>
      </c>
    </row>
    <row r="3528" spans="1:16" x14ac:dyDescent="0.25">
      <c r="A3528" t="s">
        <v>5346</v>
      </c>
      <c r="B3528">
        <v>618</v>
      </c>
      <c r="C3528" s="3" t="str">
        <f>HYPERLINK("http://www.uniprot.org/uniprot/G7J680","tr|G7J680|G7J680_MEDTR")</f>
        <v>tr|G7J680|G7J680_MEDTR</v>
      </c>
      <c r="D3528" t="s">
        <v>5347</v>
      </c>
      <c r="E3528">
        <v>74.14</v>
      </c>
      <c r="F3528">
        <v>205</v>
      </c>
      <c r="G3528">
        <v>53</v>
      </c>
      <c r="H3528">
        <v>0</v>
      </c>
      <c r="I3528">
        <v>1</v>
      </c>
      <c r="J3528">
        <v>615</v>
      </c>
      <c r="K3528">
        <v>1</v>
      </c>
      <c r="L3528">
        <v>1</v>
      </c>
      <c r="M3528">
        <v>203</v>
      </c>
      <c r="N3528" t="s">
        <v>18</v>
      </c>
      <c r="O3528" s="1">
        <v>5.4378799999999999E-80</v>
      </c>
      <c r="P3528">
        <v>773</v>
      </c>
    </row>
    <row r="3529" spans="1:16" x14ac:dyDescent="0.25">
      <c r="A3529" t="s">
        <v>5348</v>
      </c>
      <c r="B3529">
        <v>735</v>
      </c>
      <c r="C3529" s="3" t="str">
        <f>HYPERLINK("http://www.uniprot.org/uniprot/G7IV31","tr|G7IV31|G7IV31_MEDTR")</f>
        <v>tr|G7IV31|G7IV31_MEDTR</v>
      </c>
      <c r="D3529" t="s">
        <v>5349</v>
      </c>
      <c r="E3529">
        <v>59.38</v>
      </c>
      <c r="F3529">
        <v>261</v>
      </c>
      <c r="G3529">
        <v>106</v>
      </c>
      <c r="H3529">
        <v>22</v>
      </c>
      <c r="I3529">
        <v>16</v>
      </c>
      <c r="J3529">
        <v>732</v>
      </c>
      <c r="K3529">
        <v>1</v>
      </c>
      <c r="L3529">
        <v>1619</v>
      </c>
      <c r="M3529">
        <v>1878</v>
      </c>
      <c r="N3529" t="s">
        <v>18</v>
      </c>
      <c r="O3529" s="1">
        <v>2.2436800000000001E-69</v>
      </c>
      <c r="P3529">
        <v>683</v>
      </c>
    </row>
    <row r="3530" spans="1:16" x14ac:dyDescent="0.25">
      <c r="A3530" t="s">
        <v>5350</v>
      </c>
      <c r="B3530">
        <v>267</v>
      </c>
      <c r="C3530" s="3" t="str">
        <f>HYPERLINK("http://www.uniprot.org/uniprot/G7IY22","tr|G7IY22|G7IY22_MEDTR")</f>
        <v>tr|G7IY22|G7IY22_MEDTR</v>
      </c>
      <c r="D3530" t="s">
        <v>5312</v>
      </c>
      <c r="E3530">
        <v>62.5</v>
      </c>
      <c r="F3530">
        <v>88</v>
      </c>
      <c r="G3530">
        <v>33</v>
      </c>
      <c r="H3530">
        <v>0</v>
      </c>
      <c r="I3530">
        <v>1</v>
      </c>
      <c r="J3530">
        <v>264</v>
      </c>
      <c r="K3530">
        <v>1</v>
      </c>
      <c r="L3530">
        <v>77</v>
      </c>
      <c r="M3530">
        <v>163</v>
      </c>
      <c r="N3530" t="s">
        <v>18</v>
      </c>
      <c r="O3530" s="1">
        <v>2.6540899999999999E-19</v>
      </c>
      <c r="P3530">
        <v>248</v>
      </c>
    </row>
    <row r="3531" spans="1:16" x14ac:dyDescent="0.25">
      <c r="A3531" t="s">
        <v>5351</v>
      </c>
      <c r="B3531">
        <v>2514</v>
      </c>
      <c r="C3531" s="3" t="str">
        <f>HYPERLINK("http://www.uniprot.org/uniprot/K7L4G7","tr|K7L4G7|K7L4G7_SOYBN")</f>
        <v>tr|K7L4G7|K7L4G7_SOYBN</v>
      </c>
      <c r="D3531" t="s">
        <v>28</v>
      </c>
      <c r="E3531">
        <v>79.27</v>
      </c>
      <c r="F3531">
        <v>830</v>
      </c>
      <c r="G3531">
        <v>172</v>
      </c>
      <c r="H3531">
        <v>19</v>
      </c>
      <c r="I3531">
        <v>79</v>
      </c>
      <c r="J3531">
        <v>2511</v>
      </c>
      <c r="K3531">
        <v>1</v>
      </c>
      <c r="L3531">
        <v>27</v>
      </c>
      <c r="M3531">
        <v>853</v>
      </c>
      <c r="N3531" t="s">
        <v>18</v>
      </c>
      <c r="O3531">
        <v>0</v>
      </c>
      <c r="P3531">
        <v>3222</v>
      </c>
    </row>
    <row r="3532" spans="1:16" x14ac:dyDescent="0.25">
      <c r="A3532" t="s">
        <v>5352</v>
      </c>
      <c r="B3532">
        <v>1683</v>
      </c>
      <c r="C3532" s="3" t="str">
        <f>HYPERLINK("http://www.uniprot.org/uniprot/I1MHP5","tr|I1MHP5|I1MHP5_SOYBN")</f>
        <v>tr|I1MHP5|I1MHP5_SOYBN</v>
      </c>
      <c r="D3532" t="s">
        <v>28</v>
      </c>
      <c r="E3532">
        <v>27.85</v>
      </c>
      <c r="F3532">
        <v>420</v>
      </c>
      <c r="G3532">
        <v>303</v>
      </c>
      <c r="H3532">
        <v>42</v>
      </c>
      <c r="I3532">
        <v>151</v>
      </c>
      <c r="J3532">
        <v>1284</v>
      </c>
      <c r="K3532">
        <v>1</v>
      </c>
      <c r="L3532">
        <v>1057</v>
      </c>
      <c r="M3532">
        <v>1470</v>
      </c>
      <c r="N3532" t="s">
        <v>18</v>
      </c>
      <c r="O3532" s="1">
        <v>2.0407900000000001E-30</v>
      </c>
      <c r="P3532">
        <v>352</v>
      </c>
    </row>
    <row r="3533" spans="1:16" x14ac:dyDescent="0.25">
      <c r="A3533" t="s">
        <v>5353</v>
      </c>
      <c r="B3533">
        <v>804</v>
      </c>
      <c r="C3533" s="3" t="str">
        <f>HYPERLINK("http://www.uniprot.org/uniprot/B7FL82","tr|B7FL82|B7FL82_MEDTR")</f>
        <v>tr|B7FL82|B7FL82_MEDTR</v>
      </c>
      <c r="D3533" t="s">
        <v>5354</v>
      </c>
      <c r="E3533">
        <v>88.76</v>
      </c>
      <c r="F3533">
        <v>267</v>
      </c>
      <c r="G3533">
        <v>30</v>
      </c>
      <c r="H3533">
        <v>0</v>
      </c>
      <c r="I3533">
        <v>1</v>
      </c>
      <c r="J3533">
        <v>801</v>
      </c>
      <c r="K3533">
        <v>1</v>
      </c>
      <c r="L3533">
        <v>1</v>
      </c>
      <c r="M3533">
        <v>267</v>
      </c>
      <c r="N3533" t="s">
        <v>18</v>
      </c>
      <c r="O3533" s="1">
        <v>7.2376099999999999E-131</v>
      </c>
      <c r="P3533">
        <v>1214</v>
      </c>
    </row>
    <row r="3534" spans="1:16" x14ac:dyDescent="0.25">
      <c r="A3534" t="s">
        <v>5355</v>
      </c>
      <c r="B3534">
        <v>192</v>
      </c>
      <c r="C3534" s="3" t="str">
        <f>HYPERLINK("http://www.uniprot.org/uniprot/I1MRB2","tr|I1MRB2|I1MRB2_SOYBN")</f>
        <v>tr|I1MRB2|I1MRB2_SOYBN</v>
      </c>
      <c r="D3534" t="s">
        <v>28</v>
      </c>
      <c r="E3534">
        <v>87.17</v>
      </c>
      <c r="F3534">
        <v>39</v>
      </c>
      <c r="G3534">
        <v>5</v>
      </c>
      <c r="H3534">
        <v>0</v>
      </c>
      <c r="I3534">
        <v>1</v>
      </c>
      <c r="J3534">
        <v>117</v>
      </c>
      <c r="K3534">
        <v>1</v>
      </c>
      <c r="L3534">
        <v>7</v>
      </c>
      <c r="M3534">
        <v>45</v>
      </c>
      <c r="N3534" t="s">
        <v>18</v>
      </c>
      <c r="O3534" s="1">
        <v>7.1134800000000001E-12</v>
      </c>
      <c r="P3534">
        <v>184</v>
      </c>
    </row>
    <row r="3535" spans="1:16" x14ac:dyDescent="0.25">
      <c r="A3535" t="s">
        <v>5356</v>
      </c>
      <c r="B3535">
        <v>432</v>
      </c>
      <c r="C3535" s="3" t="str">
        <f>HYPERLINK("http://www.uniprot.org/uniprot/I1JW21","tr|I1JW21|I1JW21_SOYBN")</f>
        <v>tr|I1JW21|I1JW21_SOYBN</v>
      </c>
      <c r="D3535" t="s">
        <v>28</v>
      </c>
      <c r="E3535">
        <v>95.1</v>
      </c>
      <c r="F3535">
        <v>143</v>
      </c>
      <c r="G3535">
        <v>7</v>
      </c>
      <c r="H3535">
        <v>0</v>
      </c>
      <c r="I3535">
        <v>1</v>
      </c>
      <c r="J3535">
        <v>429</v>
      </c>
      <c r="K3535">
        <v>1</v>
      </c>
      <c r="L3535">
        <v>1</v>
      </c>
      <c r="M3535">
        <v>143</v>
      </c>
      <c r="N3535" t="s">
        <v>18</v>
      </c>
      <c r="O3535" s="1">
        <v>1.70116E-74</v>
      </c>
      <c r="P3535">
        <v>724</v>
      </c>
    </row>
    <row r="3536" spans="1:16" x14ac:dyDescent="0.25">
      <c r="A3536" t="s">
        <v>5357</v>
      </c>
      <c r="B3536">
        <v>687</v>
      </c>
      <c r="C3536" s="3" t="str">
        <f>HYPERLINK("http://www.uniprot.org/uniprot/G7K6R7","tr|G7K6R7|G7K6R7_MEDTR")</f>
        <v>tr|G7K6R7|G7K6R7_MEDTR</v>
      </c>
      <c r="D3536" t="s">
        <v>4173</v>
      </c>
      <c r="E3536">
        <v>90.9</v>
      </c>
      <c r="F3536">
        <v>198</v>
      </c>
      <c r="G3536">
        <v>18</v>
      </c>
      <c r="H3536">
        <v>0</v>
      </c>
      <c r="I3536">
        <v>25</v>
      </c>
      <c r="J3536">
        <v>618</v>
      </c>
      <c r="K3536">
        <v>1</v>
      </c>
      <c r="L3536">
        <v>567</v>
      </c>
      <c r="M3536">
        <v>764</v>
      </c>
      <c r="N3536" t="s">
        <v>18</v>
      </c>
      <c r="O3536" s="1">
        <v>7.7545100000000004E-103</v>
      </c>
      <c r="P3536">
        <v>971</v>
      </c>
    </row>
    <row r="3537" spans="1:16" x14ac:dyDescent="0.25">
      <c r="A3537" t="s">
        <v>5358</v>
      </c>
      <c r="B3537">
        <v>813</v>
      </c>
      <c r="C3537" s="3" t="str">
        <f>HYPERLINK("http://www.uniprot.org/uniprot/I1KKZ7","tr|I1KKZ7|I1KKZ7_SOYBN")</f>
        <v>tr|I1KKZ7|I1KKZ7_SOYBN</v>
      </c>
      <c r="D3537" t="s">
        <v>28</v>
      </c>
      <c r="E3537">
        <v>70.27</v>
      </c>
      <c r="F3537">
        <v>296</v>
      </c>
      <c r="G3537">
        <v>88</v>
      </c>
      <c r="H3537">
        <v>26</v>
      </c>
      <c r="I3537">
        <v>1</v>
      </c>
      <c r="J3537">
        <v>810</v>
      </c>
      <c r="K3537">
        <v>1</v>
      </c>
      <c r="L3537">
        <v>1</v>
      </c>
      <c r="M3537">
        <v>296</v>
      </c>
      <c r="N3537" t="s">
        <v>18</v>
      </c>
      <c r="O3537" s="1">
        <v>7.7051699999999997E-112</v>
      </c>
      <c r="P3537">
        <v>1050</v>
      </c>
    </row>
    <row r="3538" spans="1:16" x14ac:dyDescent="0.25">
      <c r="A3538" t="s">
        <v>5359</v>
      </c>
      <c r="B3538">
        <v>1890</v>
      </c>
      <c r="C3538" s="3" t="str">
        <f>HYPERLINK("http://www.uniprot.org/uniprot/K7MWU9","tr|K7MWU9|K7MWU9_SOYBN")</f>
        <v>tr|K7MWU9|K7MWU9_SOYBN</v>
      </c>
      <c r="D3538" t="s">
        <v>28</v>
      </c>
      <c r="E3538">
        <v>75.84</v>
      </c>
      <c r="F3538">
        <v>625</v>
      </c>
      <c r="G3538">
        <v>151</v>
      </c>
      <c r="H3538">
        <v>17</v>
      </c>
      <c r="I3538">
        <v>64</v>
      </c>
      <c r="J3538">
        <v>1887</v>
      </c>
      <c r="K3538">
        <v>1</v>
      </c>
      <c r="L3538">
        <v>21</v>
      </c>
      <c r="M3538">
        <v>631</v>
      </c>
      <c r="N3538" t="s">
        <v>18</v>
      </c>
      <c r="O3538">
        <v>0</v>
      </c>
      <c r="P3538">
        <v>2348</v>
      </c>
    </row>
    <row r="3539" spans="1:16" x14ac:dyDescent="0.25">
      <c r="A3539" t="s">
        <v>5360</v>
      </c>
      <c r="B3539">
        <v>549</v>
      </c>
      <c r="C3539" s="3" t="str">
        <f>HYPERLINK("http://www.uniprot.org/uniprot/P93845","tr|P93845|P93845_PEA")</f>
        <v>tr|P93845|P93845_PEA</v>
      </c>
      <c r="D3539" t="s">
        <v>5361</v>
      </c>
      <c r="E3539">
        <v>45.33</v>
      </c>
      <c r="F3539">
        <v>150</v>
      </c>
      <c r="G3539">
        <v>82</v>
      </c>
      <c r="H3539">
        <v>2</v>
      </c>
      <c r="I3539">
        <v>4</v>
      </c>
      <c r="J3539">
        <v>447</v>
      </c>
      <c r="K3539">
        <v>1</v>
      </c>
      <c r="L3539">
        <v>117</v>
      </c>
      <c r="M3539">
        <v>256</v>
      </c>
      <c r="N3539" t="s">
        <v>18</v>
      </c>
      <c r="O3539" s="1">
        <v>2.31098E-24</v>
      </c>
      <c r="P3539">
        <v>292</v>
      </c>
    </row>
    <row r="3540" spans="1:16" x14ac:dyDescent="0.25">
      <c r="A3540" t="s">
        <v>5362</v>
      </c>
      <c r="B3540">
        <v>993</v>
      </c>
      <c r="C3540" s="3" t="str">
        <f>HYPERLINK("http://www.uniprot.org/uniprot/G7LHN6","tr|G7LHN6|G7LHN6_MEDTR")</f>
        <v>tr|G7LHN6|G7LHN6_MEDTR</v>
      </c>
      <c r="D3540" t="s">
        <v>5363</v>
      </c>
      <c r="E3540">
        <v>78.48</v>
      </c>
      <c r="F3540">
        <v>330</v>
      </c>
      <c r="G3540">
        <v>71</v>
      </c>
      <c r="H3540">
        <v>0</v>
      </c>
      <c r="I3540">
        <v>1</v>
      </c>
      <c r="J3540">
        <v>990</v>
      </c>
      <c r="K3540">
        <v>1</v>
      </c>
      <c r="L3540">
        <v>1</v>
      </c>
      <c r="M3540">
        <v>330</v>
      </c>
      <c r="N3540" t="s">
        <v>18</v>
      </c>
      <c r="O3540" s="1">
        <v>1.5587300000000001E-158</v>
      </c>
      <c r="P3540">
        <v>1454</v>
      </c>
    </row>
    <row r="3541" spans="1:16" x14ac:dyDescent="0.25">
      <c r="A3541" t="s">
        <v>5364</v>
      </c>
      <c r="B3541">
        <v>1173</v>
      </c>
      <c r="C3541" s="3" t="str">
        <f>HYPERLINK("http://www.uniprot.org/uniprot/C7FDI5","tr|C7FDI5|C7FDI5_SOYBN")</f>
        <v>tr|C7FDI5|C7FDI5_SOYBN</v>
      </c>
      <c r="D3541" t="s">
        <v>717</v>
      </c>
      <c r="E3541">
        <v>50.26</v>
      </c>
      <c r="F3541">
        <v>372</v>
      </c>
      <c r="G3541">
        <v>185</v>
      </c>
      <c r="H3541">
        <v>4</v>
      </c>
      <c r="I3541">
        <v>1</v>
      </c>
      <c r="J3541">
        <v>1104</v>
      </c>
      <c r="K3541">
        <v>1</v>
      </c>
      <c r="L3541">
        <v>694</v>
      </c>
      <c r="M3541">
        <v>1060</v>
      </c>
      <c r="N3541" t="s">
        <v>18</v>
      </c>
      <c r="O3541" s="1">
        <v>5.4667399999999996E-103</v>
      </c>
      <c r="P3541">
        <v>976</v>
      </c>
    </row>
    <row r="3542" spans="1:16" x14ac:dyDescent="0.25">
      <c r="A3542" t="s">
        <v>5365</v>
      </c>
      <c r="B3542">
        <v>3768</v>
      </c>
      <c r="C3542" s="3" t="str">
        <f>HYPERLINK("http://www.uniprot.org/uniprot/G7IPK2","tr|G7IPK2|G7IPK2_MEDTR")</f>
        <v>tr|G7IPK2|G7IPK2_MEDTR</v>
      </c>
      <c r="D3542" t="s">
        <v>5366</v>
      </c>
      <c r="E3542">
        <v>85.45</v>
      </c>
      <c r="F3542">
        <v>1265</v>
      </c>
      <c r="G3542">
        <v>184</v>
      </c>
      <c r="H3542">
        <v>13</v>
      </c>
      <c r="I3542">
        <v>7</v>
      </c>
      <c r="J3542">
        <v>3762</v>
      </c>
      <c r="K3542">
        <v>1</v>
      </c>
      <c r="L3542">
        <v>2</v>
      </c>
      <c r="M3542">
        <v>1263</v>
      </c>
      <c r="N3542" t="s">
        <v>18</v>
      </c>
      <c r="O3542">
        <v>0</v>
      </c>
      <c r="P3542">
        <v>5382</v>
      </c>
    </row>
    <row r="3543" spans="1:16" x14ac:dyDescent="0.25">
      <c r="A3543" t="s">
        <v>5367</v>
      </c>
      <c r="B3543">
        <v>558</v>
      </c>
      <c r="C3543" s="3" t="str">
        <f>HYPERLINK("http://www.uniprot.org/uniprot/G7II65","tr|G7II65|G7II65_MEDTR")</f>
        <v>tr|G7II65|G7II65_MEDTR</v>
      </c>
      <c r="D3543" t="s">
        <v>5368</v>
      </c>
      <c r="E3543">
        <v>83.78</v>
      </c>
      <c r="F3543">
        <v>185</v>
      </c>
      <c r="G3543">
        <v>30</v>
      </c>
      <c r="H3543">
        <v>0</v>
      </c>
      <c r="I3543">
        <v>1</v>
      </c>
      <c r="J3543">
        <v>555</v>
      </c>
      <c r="K3543">
        <v>1</v>
      </c>
      <c r="L3543">
        <v>631</v>
      </c>
      <c r="M3543">
        <v>815</v>
      </c>
      <c r="N3543" t="s">
        <v>18</v>
      </c>
      <c r="O3543" s="1">
        <v>2.2781499999999999E-83</v>
      </c>
      <c r="P3543">
        <v>801</v>
      </c>
    </row>
    <row r="3544" spans="1:16" x14ac:dyDescent="0.25">
      <c r="A3544" t="s">
        <v>5369</v>
      </c>
      <c r="B3544">
        <v>549</v>
      </c>
      <c r="C3544" s="3" t="str">
        <f>HYPERLINK("http://www.uniprot.org/uniprot/I1L0X3","tr|I1L0X3|I1L0X3_SOYBN")</f>
        <v>tr|I1L0X3|I1L0X3_SOYBN</v>
      </c>
      <c r="D3544" t="s">
        <v>28</v>
      </c>
      <c r="E3544">
        <v>71.73</v>
      </c>
      <c r="F3544">
        <v>184</v>
      </c>
      <c r="G3544">
        <v>52</v>
      </c>
      <c r="H3544">
        <v>2</v>
      </c>
      <c r="I3544">
        <v>1</v>
      </c>
      <c r="J3544">
        <v>546</v>
      </c>
      <c r="K3544">
        <v>1</v>
      </c>
      <c r="L3544">
        <v>1</v>
      </c>
      <c r="M3544">
        <v>182</v>
      </c>
      <c r="N3544" t="s">
        <v>18</v>
      </c>
      <c r="O3544" s="1">
        <v>6.4226499999999997E-67</v>
      </c>
      <c r="P3544">
        <v>659</v>
      </c>
    </row>
    <row r="3545" spans="1:16" x14ac:dyDescent="0.25">
      <c r="A3545" t="s">
        <v>5370</v>
      </c>
      <c r="B3545">
        <v>1560</v>
      </c>
      <c r="C3545" s="3" t="str">
        <f>HYPERLINK("http://www.uniprot.org/uniprot/Q9AT05","tr|Q9AT05|Q9AT05_CICAR")</f>
        <v>tr|Q9AT05|Q9AT05_CICAR</v>
      </c>
      <c r="D3545" t="s">
        <v>5371</v>
      </c>
      <c r="E3545">
        <v>95.86</v>
      </c>
      <c r="F3545">
        <v>508</v>
      </c>
      <c r="G3545">
        <v>21</v>
      </c>
      <c r="H3545">
        <v>0</v>
      </c>
      <c r="I3545">
        <v>34</v>
      </c>
      <c r="J3545">
        <v>1557</v>
      </c>
      <c r="K3545">
        <v>1</v>
      </c>
      <c r="L3545">
        <v>2</v>
      </c>
      <c r="M3545">
        <v>505</v>
      </c>
      <c r="N3545" t="s">
        <v>18</v>
      </c>
      <c r="O3545">
        <v>0</v>
      </c>
      <c r="P3545">
        <v>2478</v>
      </c>
    </row>
    <row r="3546" spans="1:16" x14ac:dyDescent="0.25">
      <c r="A3546" t="s">
        <v>5372</v>
      </c>
      <c r="B3546">
        <v>1104</v>
      </c>
      <c r="C3546" s="3" t="str">
        <f>HYPERLINK("http://www.uniprot.org/uniprot/G7KD52","tr|G7KD52|G7KD52_MEDTR")</f>
        <v>tr|G7KD52|G7KD52_MEDTR</v>
      </c>
      <c r="D3546" t="s">
        <v>5373</v>
      </c>
      <c r="E3546">
        <v>64.180000000000007</v>
      </c>
      <c r="F3546">
        <v>363</v>
      </c>
      <c r="G3546">
        <v>130</v>
      </c>
      <c r="H3546">
        <v>9</v>
      </c>
      <c r="I3546">
        <v>1</v>
      </c>
      <c r="J3546">
        <v>1062</v>
      </c>
      <c r="K3546">
        <v>1</v>
      </c>
      <c r="L3546">
        <v>1</v>
      </c>
      <c r="M3546">
        <v>362</v>
      </c>
      <c r="N3546" t="s">
        <v>18</v>
      </c>
      <c r="O3546" s="1">
        <v>5.4364999999999997E-126</v>
      </c>
      <c r="P3546">
        <v>1174</v>
      </c>
    </row>
    <row r="3547" spans="1:16" x14ac:dyDescent="0.25">
      <c r="A3547" t="s">
        <v>5374</v>
      </c>
      <c r="B3547">
        <v>1101</v>
      </c>
      <c r="C3547" s="3" t="str">
        <f>HYPERLINK("http://www.uniprot.org/uniprot/Q673E6","tr|Q673E6|Q673E6_MEDTR")</f>
        <v>tr|Q673E6|Q673E6_MEDTR</v>
      </c>
      <c r="D3547" t="s">
        <v>5375</v>
      </c>
      <c r="E3547">
        <v>84.42</v>
      </c>
      <c r="F3547">
        <v>366</v>
      </c>
      <c r="G3547">
        <v>57</v>
      </c>
      <c r="H3547">
        <v>0</v>
      </c>
      <c r="I3547">
        <v>1</v>
      </c>
      <c r="J3547">
        <v>1098</v>
      </c>
      <c r="K3547">
        <v>1</v>
      </c>
      <c r="L3547">
        <v>1</v>
      </c>
      <c r="M3547">
        <v>363</v>
      </c>
      <c r="N3547" t="s">
        <v>18</v>
      </c>
      <c r="O3547" s="1">
        <v>6.7514600000000004E-169</v>
      </c>
      <c r="P3547">
        <v>1544</v>
      </c>
    </row>
    <row r="3548" spans="1:16" x14ac:dyDescent="0.25">
      <c r="A3548" t="s">
        <v>5376</v>
      </c>
      <c r="B3548">
        <v>591</v>
      </c>
      <c r="C3548" s="3" t="str">
        <f>HYPERLINK("http://www.uniprot.org/uniprot/G7IDR9","tr|G7IDR9|G7IDR9_MEDTR")</f>
        <v>tr|G7IDR9|G7IDR9_MEDTR</v>
      </c>
      <c r="D3548" t="s">
        <v>5377</v>
      </c>
      <c r="E3548">
        <v>79.08</v>
      </c>
      <c r="F3548">
        <v>196</v>
      </c>
      <c r="G3548">
        <v>41</v>
      </c>
      <c r="H3548">
        <v>0</v>
      </c>
      <c r="I3548">
        <v>1</v>
      </c>
      <c r="J3548">
        <v>588</v>
      </c>
      <c r="K3548">
        <v>1</v>
      </c>
      <c r="L3548">
        <v>1</v>
      </c>
      <c r="M3548">
        <v>192</v>
      </c>
      <c r="N3548" t="s">
        <v>18</v>
      </c>
      <c r="O3548" s="1">
        <v>1.5992799999999999E-83</v>
      </c>
      <c r="P3548">
        <v>803</v>
      </c>
    </row>
    <row r="3549" spans="1:16" x14ac:dyDescent="0.25">
      <c r="A3549" t="s">
        <v>5378</v>
      </c>
      <c r="B3549">
        <v>1449</v>
      </c>
      <c r="C3549" s="3" t="str">
        <f>HYPERLINK("http://www.uniprot.org/uniprot/I1NFV4","tr|I1NFV4|I1NFV4_SOYBN")</f>
        <v>tr|I1NFV4|I1NFV4_SOYBN</v>
      </c>
      <c r="D3549" t="s">
        <v>28</v>
      </c>
      <c r="E3549">
        <v>85.41</v>
      </c>
      <c r="F3549">
        <v>480</v>
      </c>
      <c r="G3549">
        <v>70</v>
      </c>
      <c r="H3549">
        <v>1</v>
      </c>
      <c r="I3549">
        <v>10</v>
      </c>
      <c r="J3549">
        <v>1446</v>
      </c>
      <c r="K3549">
        <v>1</v>
      </c>
      <c r="L3549">
        <v>131</v>
      </c>
      <c r="M3549">
        <v>610</v>
      </c>
      <c r="N3549" t="s">
        <v>18</v>
      </c>
      <c r="O3549">
        <v>0</v>
      </c>
      <c r="P3549">
        <v>2158</v>
      </c>
    </row>
    <row r="3550" spans="1:16" x14ac:dyDescent="0.25">
      <c r="A3550" t="s">
        <v>5379</v>
      </c>
      <c r="B3550">
        <v>846</v>
      </c>
      <c r="C3550" s="3" t="str">
        <f>HYPERLINK("http://www.uniprot.org/uniprot/G7I4U4","tr|G7I4U4|G7I4U4_MEDTR")</f>
        <v>tr|G7I4U4|G7I4U4_MEDTR</v>
      </c>
      <c r="D3550" t="s">
        <v>5380</v>
      </c>
      <c r="E3550">
        <v>64.7</v>
      </c>
      <c r="F3550">
        <v>255</v>
      </c>
      <c r="G3550">
        <v>90</v>
      </c>
      <c r="H3550">
        <v>4</v>
      </c>
      <c r="I3550">
        <v>91</v>
      </c>
      <c r="J3550">
        <v>843</v>
      </c>
      <c r="K3550">
        <v>1</v>
      </c>
      <c r="L3550">
        <v>27</v>
      </c>
      <c r="M3550">
        <v>276</v>
      </c>
      <c r="N3550" t="s">
        <v>18</v>
      </c>
      <c r="O3550" s="1">
        <v>4.4205200000000003E-81</v>
      </c>
      <c r="P3550">
        <v>785</v>
      </c>
    </row>
    <row r="3551" spans="1:16" x14ac:dyDescent="0.25">
      <c r="A3551" t="s">
        <v>5381</v>
      </c>
      <c r="B3551">
        <v>1320</v>
      </c>
      <c r="C3551" s="3" t="str">
        <f>HYPERLINK("http://www.uniprot.org/uniprot/G7I2F3","tr|G7I2F3|G7I2F3_MEDTR")</f>
        <v>tr|G7I2F3|G7I2F3_MEDTR</v>
      </c>
      <c r="D3551" t="s">
        <v>257</v>
      </c>
      <c r="E3551">
        <v>40</v>
      </c>
      <c r="F3551">
        <v>235</v>
      </c>
      <c r="G3551">
        <v>141</v>
      </c>
      <c r="H3551">
        <v>2</v>
      </c>
      <c r="I3551">
        <v>580</v>
      </c>
      <c r="J3551">
        <v>1278</v>
      </c>
      <c r="K3551">
        <v>1</v>
      </c>
      <c r="L3551">
        <v>169</v>
      </c>
      <c r="M3551">
        <v>379</v>
      </c>
      <c r="N3551" t="s">
        <v>18</v>
      </c>
      <c r="O3551" s="1">
        <v>2.6712699999999998E-32</v>
      </c>
      <c r="P3551">
        <v>367</v>
      </c>
    </row>
    <row r="3552" spans="1:16" x14ac:dyDescent="0.25">
      <c r="A3552" t="s">
        <v>5382</v>
      </c>
      <c r="B3552">
        <v>1866</v>
      </c>
      <c r="C3552" s="3" t="str">
        <f>HYPERLINK("http://www.uniprot.org/uniprot/G7J683","tr|G7J683|G7J683_MEDTR")</f>
        <v>tr|G7J683|G7J683_MEDTR</v>
      </c>
      <c r="D3552" t="s">
        <v>5383</v>
      </c>
      <c r="E3552">
        <v>76.72</v>
      </c>
      <c r="F3552">
        <v>653</v>
      </c>
      <c r="G3552">
        <v>152</v>
      </c>
      <c r="H3552">
        <v>35</v>
      </c>
      <c r="I3552">
        <v>1</v>
      </c>
      <c r="J3552">
        <v>1854</v>
      </c>
      <c r="K3552">
        <v>1</v>
      </c>
      <c r="L3552">
        <v>1</v>
      </c>
      <c r="M3552">
        <v>648</v>
      </c>
      <c r="N3552" t="s">
        <v>18</v>
      </c>
      <c r="O3552">
        <v>0</v>
      </c>
      <c r="P3552">
        <v>2478</v>
      </c>
    </row>
    <row r="3553" spans="1:16" x14ac:dyDescent="0.25">
      <c r="A3553" t="s">
        <v>5384</v>
      </c>
      <c r="B3553">
        <v>3141</v>
      </c>
      <c r="C3553" s="3" t="str">
        <f>HYPERLINK("http://www.uniprot.org/uniprot/G7IV29","tr|G7IV29|G7IV29_MEDTR")</f>
        <v>tr|G7IV29|G7IV29_MEDTR</v>
      </c>
      <c r="D3553" t="s">
        <v>5385</v>
      </c>
      <c r="E3553">
        <v>42.9</v>
      </c>
      <c r="F3553">
        <v>832</v>
      </c>
      <c r="G3553">
        <v>475</v>
      </c>
      <c r="H3553">
        <v>142</v>
      </c>
      <c r="I3553">
        <v>1069</v>
      </c>
      <c r="J3553">
        <v>3138</v>
      </c>
      <c r="K3553">
        <v>1</v>
      </c>
      <c r="L3553">
        <v>831</v>
      </c>
      <c r="M3553">
        <v>1630</v>
      </c>
      <c r="N3553" t="s">
        <v>18</v>
      </c>
      <c r="O3553" s="1">
        <v>2.6934099999999998E-149</v>
      </c>
      <c r="P3553">
        <v>1380</v>
      </c>
    </row>
    <row r="3554" spans="1:16" x14ac:dyDescent="0.25">
      <c r="A3554" t="s">
        <v>5386</v>
      </c>
      <c r="B3554">
        <v>1056</v>
      </c>
      <c r="C3554" s="3" t="str">
        <f>HYPERLINK("http://www.uniprot.org/uniprot/I1KPG4","tr|I1KPG4|I1KPG4_SOYBN")</f>
        <v>tr|I1KPG4|I1KPG4_SOYBN</v>
      </c>
      <c r="D3554" t="s">
        <v>28</v>
      </c>
      <c r="E3554">
        <v>83.88</v>
      </c>
      <c r="F3554">
        <v>335</v>
      </c>
      <c r="G3554">
        <v>54</v>
      </c>
      <c r="H3554">
        <v>2</v>
      </c>
      <c r="I3554">
        <v>55</v>
      </c>
      <c r="J3554">
        <v>1053</v>
      </c>
      <c r="K3554">
        <v>1</v>
      </c>
      <c r="L3554">
        <v>13</v>
      </c>
      <c r="M3554">
        <v>341</v>
      </c>
      <c r="N3554" t="s">
        <v>18</v>
      </c>
      <c r="O3554" s="1">
        <v>5.9653999999999998E-159</v>
      </c>
      <c r="P3554">
        <v>1458</v>
      </c>
    </row>
    <row r="3555" spans="1:16" x14ac:dyDescent="0.25">
      <c r="A3555" t="s">
        <v>5387</v>
      </c>
      <c r="B3555">
        <v>1143</v>
      </c>
      <c r="C3555" s="3" t="str">
        <f>HYPERLINK("http://www.uniprot.org/uniprot/C7FDI5","tr|C7FDI5|C7FDI5_SOYBN")</f>
        <v>tr|C7FDI5|C7FDI5_SOYBN</v>
      </c>
      <c r="D3555" t="s">
        <v>717</v>
      </c>
      <c r="E3555">
        <v>49.17</v>
      </c>
      <c r="F3555">
        <v>362</v>
      </c>
      <c r="G3555">
        <v>184</v>
      </c>
      <c r="H3555">
        <v>4</v>
      </c>
      <c r="I3555">
        <v>1</v>
      </c>
      <c r="J3555">
        <v>1074</v>
      </c>
      <c r="K3555">
        <v>1</v>
      </c>
      <c r="L3555">
        <v>704</v>
      </c>
      <c r="M3555">
        <v>1060</v>
      </c>
      <c r="N3555" t="s">
        <v>18</v>
      </c>
      <c r="O3555" s="1">
        <v>1.2507500000000001E-96</v>
      </c>
      <c r="P3555">
        <v>921</v>
      </c>
    </row>
    <row r="3556" spans="1:16" x14ac:dyDescent="0.25">
      <c r="A3556" t="s">
        <v>5388</v>
      </c>
      <c r="B3556">
        <v>1602</v>
      </c>
      <c r="C3556" s="3" t="str">
        <f>HYPERLINK("http://www.uniprot.org/uniprot/I1LSN3","tr|I1LSN3|I1LSN3_SOYBN")</f>
        <v>tr|I1LSN3|I1LSN3_SOYBN</v>
      </c>
      <c r="D3556" t="s">
        <v>28</v>
      </c>
      <c r="E3556">
        <v>81.16</v>
      </c>
      <c r="F3556">
        <v>531</v>
      </c>
      <c r="G3556">
        <v>100</v>
      </c>
      <c r="H3556">
        <v>0</v>
      </c>
      <c r="I3556">
        <v>1</v>
      </c>
      <c r="J3556">
        <v>1593</v>
      </c>
      <c r="K3556">
        <v>1</v>
      </c>
      <c r="L3556">
        <v>1</v>
      </c>
      <c r="M3556">
        <v>531</v>
      </c>
      <c r="N3556" t="s">
        <v>18</v>
      </c>
      <c r="O3556">
        <v>0</v>
      </c>
      <c r="P3556">
        <v>2281</v>
      </c>
    </row>
    <row r="3557" spans="1:16" x14ac:dyDescent="0.25">
      <c r="A3557" t="s">
        <v>5389</v>
      </c>
      <c r="B3557">
        <v>705</v>
      </c>
      <c r="C3557" s="3" t="str">
        <f>HYPERLINK("http://www.uniprot.org/uniprot/K7LU59","tr|K7LU59|K7LU59_SOYBN")</f>
        <v>tr|K7LU59|K7LU59_SOYBN</v>
      </c>
      <c r="D3557" t="s">
        <v>28</v>
      </c>
      <c r="E3557">
        <v>83.62</v>
      </c>
      <c r="F3557">
        <v>232</v>
      </c>
      <c r="G3557">
        <v>38</v>
      </c>
      <c r="H3557">
        <v>0</v>
      </c>
      <c r="I3557">
        <v>1</v>
      </c>
      <c r="J3557">
        <v>696</v>
      </c>
      <c r="K3557">
        <v>1</v>
      </c>
      <c r="L3557">
        <v>1</v>
      </c>
      <c r="M3557">
        <v>231</v>
      </c>
      <c r="N3557" t="s">
        <v>18</v>
      </c>
      <c r="O3557" s="1">
        <v>6.9959300000000003E-110</v>
      </c>
      <c r="P3557">
        <v>1032</v>
      </c>
    </row>
    <row r="3558" spans="1:16" x14ac:dyDescent="0.25">
      <c r="A3558" t="s">
        <v>5390</v>
      </c>
      <c r="B3558">
        <v>1845</v>
      </c>
      <c r="C3558" s="3" t="str">
        <f>HYPERLINK("http://www.uniprot.org/uniprot/I1MRB2","tr|I1MRB2|I1MRB2_SOYBN")</f>
        <v>tr|I1MRB2|I1MRB2_SOYBN</v>
      </c>
      <c r="D3558" t="s">
        <v>28</v>
      </c>
      <c r="E3558">
        <v>79.959999999999994</v>
      </c>
      <c r="F3558">
        <v>619</v>
      </c>
      <c r="G3558">
        <v>124</v>
      </c>
      <c r="H3558">
        <v>5</v>
      </c>
      <c r="I3558">
        <v>1</v>
      </c>
      <c r="J3558">
        <v>1842</v>
      </c>
      <c r="K3558">
        <v>1</v>
      </c>
      <c r="L3558">
        <v>7</v>
      </c>
      <c r="M3558">
        <v>625</v>
      </c>
      <c r="N3558" t="s">
        <v>18</v>
      </c>
      <c r="O3558">
        <v>0</v>
      </c>
      <c r="P3558">
        <v>2576</v>
      </c>
    </row>
    <row r="3559" spans="1:16" x14ac:dyDescent="0.25">
      <c r="A3559" t="s">
        <v>5391</v>
      </c>
      <c r="B3559">
        <v>1620</v>
      </c>
      <c r="C3559" s="3" t="str">
        <f>HYPERLINK("http://www.uniprot.org/uniprot/G7LBQ4","tr|G7LBQ4|G7LBQ4_MEDTR")</f>
        <v>tr|G7LBQ4|G7LBQ4_MEDTR</v>
      </c>
      <c r="D3559" t="s">
        <v>5392</v>
      </c>
      <c r="E3559">
        <v>90.74</v>
      </c>
      <c r="F3559">
        <v>540</v>
      </c>
      <c r="G3559">
        <v>50</v>
      </c>
      <c r="H3559">
        <v>1</v>
      </c>
      <c r="I3559">
        <v>1</v>
      </c>
      <c r="J3559">
        <v>1617</v>
      </c>
      <c r="K3559">
        <v>1</v>
      </c>
      <c r="L3559">
        <v>1</v>
      </c>
      <c r="M3559">
        <v>540</v>
      </c>
      <c r="N3559" t="s">
        <v>18</v>
      </c>
      <c r="O3559">
        <v>0</v>
      </c>
      <c r="P3559">
        <v>2567</v>
      </c>
    </row>
    <row r="3560" spans="1:16" x14ac:dyDescent="0.25">
      <c r="A3560" t="s">
        <v>5393</v>
      </c>
      <c r="B3560">
        <v>1548</v>
      </c>
      <c r="C3560" s="3" t="str">
        <f>HYPERLINK("http://www.uniprot.org/uniprot/G7LHM5","tr|G7LHM5|G7LHM5_MEDTR")</f>
        <v>tr|G7LHM5|G7LHM5_MEDTR</v>
      </c>
      <c r="D3560" t="s">
        <v>5394</v>
      </c>
      <c r="E3560">
        <v>83.88</v>
      </c>
      <c r="F3560">
        <v>509</v>
      </c>
      <c r="G3560">
        <v>82</v>
      </c>
      <c r="H3560">
        <v>0</v>
      </c>
      <c r="I3560">
        <v>1</v>
      </c>
      <c r="J3560">
        <v>1527</v>
      </c>
      <c r="K3560">
        <v>1</v>
      </c>
      <c r="L3560">
        <v>1</v>
      </c>
      <c r="M3560">
        <v>504</v>
      </c>
      <c r="N3560" t="s">
        <v>18</v>
      </c>
      <c r="O3560">
        <v>0</v>
      </c>
      <c r="P3560">
        <v>2160</v>
      </c>
    </row>
    <row r="3561" spans="1:16" x14ac:dyDescent="0.25">
      <c r="A3561" t="s">
        <v>5395</v>
      </c>
      <c r="B3561">
        <v>711</v>
      </c>
      <c r="C3561" s="3" t="str">
        <f>HYPERLINK("http://www.uniprot.org/uniprot/G7LFV8","tr|G7LFV8|G7LFV8_MEDTR")</f>
        <v>tr|G7LFV8|G7LFV8_MEDTR</v>
      </c>
      <c r="D3561" t="s">
        <v>4668</v>
      </c>
      <c r="E3561">
        <v>75.31</v>
      </c>
      <c r="F3561">
        <v>239</v>
      </c>
      <c r="G3561">
        <v>59</v>
      </c>
      <c r="H3561">
        <v>3</v>
      </c>
      <c r="I3561">
        <v>1</v>
      </c>
      <c r="J3561">
        <v>708</v>
      </c>
      <c r="K3561">
        <v>1</v>
      </c>
      <c r="L3561">
        <v>1</v>
      </c>
      <c r="M3561">
        <v>238</v>
      </c>
      <c r="N3561" t="s">
        <v>18</v>
      </c>
      <c r="O3561" s="1">
        <v>1.9547600000000001E-91</v>
      </c>
      <c r="P3561">
        <v>873</v>
      </c>
    </row>
    <row r="3562" spans="1:16" x14ac:dyDescent="0.25">
      <c r="A3562" t="s">
        <v>5396</v>
      </c>
      <c r="B3562">
        <v>846</v>
      </c>
      <c r="C3562" s="3" t="str">
        <f>HYPERLINK("http://www.uniprot.org/uniprot/I1ND44","tr|I1ND44|I1ND44_SOYBN")</f>
        <v>tr|I1ND44|I1ND44_SOYBN</v>
      </c>
      <c r="D3562" t="s">
        <v>99</v>
      </c>
      <c r="E3562">
        <v>72.3</v>
      </c>
      <c r="F3562">
        <v>278</v>
      </c>
      <c r="G3562">
        <v>77</v>
      </c>
      <c r="H3562">
        <v>1</v>
      </c>
      <c r="I3562">
        <v>1</v>
      </c>
      <c r="J3562">
        <v>831</v>
      </c>
      <c r="K3562">
        <v>1</v>
      </c>
      <c r="L3562">
        <v>1</v>
      </c>
      <c r="M3562">
        <v>273</v>
      </c>
      <c r="N3562" t="s">
        <v>18</v>
      </c>
      <c r="O3562" s="1">
        <v>1.45798E-108</v>
      </c>
      <c r="P3562">
        <v>1022</v>
      </c>
    </row>
    <row r="3563" spans="1:16" x14ac:dyDescent="0.25">
      <c r="A3563" t="s">
        <v>5397</v>
      </c>
      <c r="B3563">
        <v>312</v>
      </c>
      <c r="C3563" s="3" t="str">
        <f>HYPERLINK("http://www.uniprot.org/uniprot/K7MFM4","tr|K7MFM4|K7MFM4_SOYBN")</f>
        <v>tr|K7MFM4|K7MFM4_SOYBN</v>
      </c>
      <c r="D3563" t="s">
        <v>28</v>
      </c>
      <c r="E3563">
        <v>93.25</v>
      </c>
      <c r="F3563">
        <v>89</v>
      </c>
      <c r="G3563">
        <v>6</v>
      </c>
      <c r="H3563">
        <v>0</v>
      </c>
      <c r="I3563">
        <v>1</v>
      </c>
      <c r="J3563">
        <v>267</v>
      </c>
      <c r="K3563">
        <v>1</v>
      </c>
      <c r="L3563">
        <v>15</v>
      </c>
      <c r="M3563">
        <v>101</v>
      </c>
      <c r="N3563" t="s">
        <v>18</v>
      </c>
      <c r="O3563" s="1">
        <v>4.4119799999999998E-38</v>
      </c>
      <c r="P3563">
        <v>410</v>
      </c>
    </row>
    <row r="3564" spans="1:16" x14ac:dyDescent="0.25">
      <c r="A3564" t="s">
        <v>5398</v>
      </c>
      <c r="B3564">
        <v>1038</v>
      </c>
      <c r="C3564" s="3" t="str">
        <f>HYPERLINK("http://www.uniprot.org/uniprot/Q0KIN0","tr|Q0KIN0|Q0KIN0_SOLDE")</f>
        <v>tr|Q0KIN0|Q0KIN0_SOLDE</v>
      </c>
      <c r="D3564" t="s">
        <v>5399</v>
      </c>
      <c r="E3564">
        <v>77.2</v>
      </c>
      <c r="F3564">
        <v>329</v>
      </c>
      <c r="G3564">
        <v>75</v>
      </c>
      <c r="H3564">
        <v>1</v>
      </c>
      <c r="I3564">
        <v>1</v>
      </c>
      <c r="J3564">
        <v>984</v>
      </c>
      <c r="K3564">
        <v>1</v>
      </c>
      <c r="L3564">
        <v>961</v>
      </c>
      <c r="M3564">
        <v>1289</v>
      </c>
      <c r="N3564" t="s">
        <v>18</v>
      </c>
      <c r="O3564" s="1">
        <v>6.0073399999999999E-148</v>
      </c>
      <c r="P3564">
        <v>1363</v>
      </c>
    </row>
    <row r="3565" spans="1:16" x14ac:dyDescent="0.25">
      <c r="A3565" t="s">
        <v>5400</v>
      </c>
      <c r="B3565">
        <v>2373</v>
      </c>
      <c r="C3565" s="3" t="str">
        <f>HYPERLINK("http://www.uniprot.org/uniprot/K7LTK7","tr|K7LTK7|K7LTK7_SOYBN")</f>
        <v>tr|K7LTK7|K7LTK7_SOYBN</v>
      </c>
      <c r="D3565" t="s">
        <v>28</v>
      </c>
      <c r="E3565">
        <v>85.56</v>
      </c>
      <c r="F3565">
        <v>790</v>
      </c>
      <c r="G3565">
        <v>114</v>
      </c>
      <c r="H3565">
        <v>0</v>
      </c>
      <c r="I3565">
        <v>1</v>
      </c>
      <c r="J3565">
        <v>2370</v>
      </c>
      <c r="K3565">
        <v>1</v>
      </c>
      <c r="L3565">
        <v>147</v>
      </c>
      <c r="M3565">
        <v>933</v>
      </c>
      <c r="N3565" t="s">
        <v>18</v>
      </c>
      <c r="O3565">
        <v>0</v>
      </c>
      <c r="P3565">
        <v>3612</v>
      </c>
    </row>
    <row r="3566" spans="1:16" x14ac:dyDescent="0.25">
      <c r="A3566" t="s">
        <v>5401</v>
      </c>
      <c r="B3566">
        <v>1383</v>
      </c>
      <c r="C3566" s="3" t="str">
        <f>HYPERLINK("http://www.uniprot.org/uniprot/G7LEL8","tr|G7LEL8|G7LEL8_MEDTR")</f>
        <v>tr|G7LEL8|G7LEL8_MEDTR</v>
      </c>
      <c r="D3566" t="s">
        <v>5402</v>
      </c>
      <c r="E3566">
        <v>58.98</v>
      </c>
      <c r="F3566">
        <v>451</v>
      </c>
      <c r="G3566">
        <v>185</v>
      </c>
      <c r="H3566">
        <v>5</v>
      </c>
      <c r="I3566">
        <v>40</v>
      </c>
      <c r="J3566">
        <v>1377</v>
      </c>
      <c r="K3566">
        <v>1</v>
      </c>
      <c r="L3566">
        <v>10</v>
      </c>
      <c r="M3566">
        <v>453</v>
      </c>
      <c r="N3566" t="s">
        <v>18</v>
      </c>
      <c r="O3566" s="1">
        <v>2.69166E-131</v>
      </c>
      <c r="P3566">
        <v>1221</v>
      </c>
    </row>
    <row r="3567" spans="1:16" x14ac:dyDescent="0.25">
      <c r="A3567" t="s">
        <v>5403</v>
      </c>
      <c r="B3567">
        <v>1113</v>
      </c>
      <c r="C3567" s="3" t="str">
        <f>HYPERLINK("http://www.uniprot.org/uniprot/A5AM06","tr|A5AM06|A5AM06_VITVI")</f>
        <v>tr|A5AM06|A5AM06_VITVI</v>
      </c>
      <c r="D3567" t="s">
        <v>1615</v>
      </c>
      <c r="E3567">
        <v>29.41</v>
      </c>
      <c r="F3567">
        <v>204</v>
      </c>
      <c r="G3567">
        <v>144</v>
      </c>
      <c r="H3567">
        <v>3</v>
      </c>
      <c r="I3567">
        <v>1</v>
      </c>
      <c r="J3567">
        <v>603</v>
      </c>
      <c r="K3567">
        <v>1</v>
      </c>
      <c r="L3567">
        <v>1063</v>
      </c>
      <c r="M3567">
        <v>1263</v>
      </c>
      <c r="N3567" t="s">
        <v>18</v>
      </c>
      <c r="O3567" s="1">
        <v>7.6753400000000002E-19</v>
      </c>
      <c r="P3567">
        <v>250</v>
      </c>
    </row>
    <row r="3568" spans="1:16" x14ac:dyDescent="0.25">
      <c r="A3568" t="s">
        <v>5404</v>
      </c>
      <c r="B3568">
        <v>1290</v>
      </c>
      <c r="C3568" s="3" t="str">
        <f>HYPERLINK("http://www.uniprot.org/uniprot/G7IPK4","tr|G7IPK4|G7IPK4_MEDTR")</f>
        <v>tr|G7IPK4|G7IPK4_MEDTR</v>
      </c>
      <c r="D3568" t="s">
        <v>5405</v>
      </c>
      <c r="E3568">
        <v>89.31</v>
      </c>
      <c r="F3568">
        <v>393</v>
      </c>
      <c r="G3568">
        <v>42</v>
      </c>
      <c r="H3568">
        <v>0</v>
      </c>
      <c r="I3568">
        <v>109</v>
      </c>
      <c r="J3568">
        <v>1287</v>
      </c>
      <c r="K3568">
        <v>1</v>
      </c>
      <c r="L3568">
        <v>1</v>
      </c>
      <c r="M3568">
        <v>378</v>
      </c>
      <c r="N3568" t="s">
        <v>18</v>
      </c>
      <c r="O3568">
        <v>0</v>
      </c>
      <c r="P3568">
        <v>1803</v>
      </c>
    </row>
    <row r="3569" spans="1:16" x14ac:dyDescent="0.25">
      <c r="A3569" t="s">
        <v>5406</v>
      </c>
      <c r="B3569">
        <v>663</v>
      </c>
      <c r="C3569" s="3" t="str">
        <f>HYPERLINK("http://www.uniprot.org/uniprot/G7II68","tr|G7II68|G7II68_MEDTR")</f>
        <v>tr|G7II68|G7II68_MEDTR</v>
      </c>
      <c r="D3569" t="s">
        <v>5407</v>
      </c>
      <c r="E3569">
        <v>78.180000000000007</v>
      </c>
      <c r="F3569">
        <v>220</v>
      </c>
      <c r="G3569">
        <v>48</v>
      </c>
      <c r="H3569">
        <v>0</v>
      </c>
      <c r="I3569">
        <v>1</v>
      </c>
      <c r="J3569">
        <v>660</v>
      </c>
      <c r="K3569">
        <v>1</v>
      </c>
      <c r="L3569">
        <v>5</v>
      </c>
      <c r="M3569">
        <v>223</v>
      </c>
      <c r="N3569" t="s">
        <v>18</v>
      </c>
      <c r="O3569" s="1">
        <v>3.8149E-96</v>
      </c>
      <c r="P3569">
        <v>913</v>
      </c>
    </row>
    <row r="3570" spans="1:16" x14ac:dyDescent="0.25">
      <c r="A3570" t="s">
        <v>5408</v>
      </c>
      <c r="B3570">
        <v>342</v>
      </c>
      <c r="C3570" s="3" t="str">
        <f>HYPERLINK("http://www.uniprot.org/uniprot/G7JLJ9","tr|G7JLJ9|G7JLJ9_MEDTR")</f>
        <v>tr|G7JLJ9|G7JLJ9_MEDTR</v>
      </c>
      <c r="D3570" t="s">
        <v>5409</v>
      </c>
      <c r="E3570">
        <v>48.57</v>
      </c>
      <c r="F3570">
        <v>105</v>
      </c>
      <c r="G3570">
        <v>54</v>
      </c>
      <c r="H3570">
        <v>1</v>
      </c>
      <c r="I3570">
        <v>28</v>
      </c>
      <c r="J3570">
        <v>339</v>
      </c>
      <c r="K3570">
        <v>1</v>
      </c>
      <c r="L3570">
        <v>27</v>
      </c>
      <c r="M3570">
        <v>130</v>
      </c>
      <c r="N3570" t="s">
        <v>18</v>
      </c>
      <c r="O3570" s="1">
        <v>1.08474E-20</v>
      </c>
      <c r="P3570">
        <v>260</v>
      </c>
    </row>
    <row r="3571" spans="1:16" x14ac:dyDescent="0.25">
      <c r="A3571" t="s">
        <v>5410</v>
      </c>
      <c r="B3571">
        <v>1446</v>
      </c>
      <c r="C3571" s="3" t="str">
        <f>HYPERLINK("http://www.uniprot.org/uniprot/G7KEL4","tr|G7KEL4|G7KEL4_MEDTR")</f>
        <v>tr|G7KEL4|G7KEL4_MEDTR</v>
      </c>
      <c r="D3571" t="s">
        <v>5411</v>
      </c>
      <c r="E3571">
        <v>78.650000000000006</v>
      </c>
      <c r="F3571">
        <v>445</v>
      </c>
      <c r="G3571">
        <v>95</v>
      </c>
      <c r="H3571">
        <v>2</v>
      </c>
      <c r="I3571">
        <v>115</v>
      </c>
      <c r="J3571">
        <v>1443</v>
      </c>
      <c r="K3571">
        <v>1</v>
      </c>
      <c r="L3571">
        <v>40</v>
      </c>
      <c r="M3571">
        <v>480</v>
      </c>
      <c r="N3571" t="s">
        <v>18</v>
      </c>
      <c r="O3571">
        <v>0</v>
      </c>
      <c r="P3571">
        <v>1794</v>
      </c>
    </row>
    <row r="3572" spans="1:16" x14ac:dyDescent="0.25">
      <c r="A3572" t="s">
        <v>5412</v>
      </c>
      <c r="B3572">
        <v>1494</v>
      </c>
      <c r="C3572" s="3" t="str">
        <f>HYPERLINK("http://www.uniprot.org/uniprot/G7KD53","tr|G7KD53|G7KD53_MEDTR")</f>
        <v>tr|G7KD53|G7KD53_MEDTR</v>
      </c>
      <c r="D3572" t="s">
        <v>5413</v>
      </c>
      <c r="E3572">
        <v>83.39</v>
      </c>
      <c r="F3572">
        <v>506</v>
      </c>
      <c r="G3572">
        <v>84</v>
      </c>
      <c r="H3572">
        <v>11</v>
      </c>
      <c r="I3572">
        <v>1</v>
      </c>
      <c r="J3572">
        <v>1485</v>
      </c>
      <c r="K3572">
        <v>1</v>
      </c>
      <c r="L3572">
        <v>1</v>
      </c>
      <c r="M3572">
        <v>503</v>
      </c>
      <c r="N3572" t="s">
        <v>18</v>
      </c>
      <c r="O3572">
        <v>0</v>
      </c>
      <c r="P3572">
        <v>2088</v>
      </c>
    </row>
    <row r="3573" spans="1:16" x14ac:dyDescent="0.25">
      <c r="A3573" t="s">
        <v>5414</v>
      </c>
      <c r="B3573">
        <v>786</v>
      </c>
      <c r="C3573" s="3" t="str">
        <f>HYPERLINK("http://www.uniprot.org/uniprot/G7KBF3","tr|G7KBF3|G7KBF3_MEDTR")</f>
        <v>tr|G7KBF3|G7KBF3_MEDTR</v>
      </c>
      <c r="D3573" t="s">
        <v>5415</v>
      </c>
      <c r="E3573">
        <v>72.11</v>
      </c>
      <c r="F3573">
        <v>251</v>
      </c>
      <c r="G3573">
        <v>70</v>
      </c>
      <c r="H3573">
        <v>9</v>
      </c>
      <c r="I3573">
        <v>58</v>
      </c>
      <c r="J3573">
        <v>783</v>
      </c>
      <c r="K3573">
        <v>1</v>
      </c>
      <c r="L3573">
        <v>20</v>
      </c>
      <c r="M3573">
        <v>268</v>
      </c>
      <c r="N3573" t="s">
        <v>18</v>
      </c>
      <c r="O3573" s="1">
        <v>1.4012699999999999E-99</v>
      </c>
      <c r="P3573">
        <v>944</v>
      </c>
    </row>
    <row r="3574" spans="1:16" x14ac:dyDescent="0.25">
      <c r="A3574" t="s">
        <v>5416</v>
      </c>
      <c r="B3574">
        <v>1278</v>
      </c>
      <c r="C3574" s="3" t="str">
        <f>HYPERLINK("http://www.uniprot.org/uniprot/I1N3Y0","tr|I1N3Y0|I1N3Y0_SOYBN")</f>
        <v>tr|I1N3Y0|I1N3Y0_SOYBN</v>
      </c>
      <c r="D3574" t="s">
        <v>28</v>
      </c>
      <c r="E3574">
        <v>81.45</v>
      </c>
      <c r="F3574">
        <v>426</v>
      </c>
      <c r="G3574">
        <v>79</v>
      </c>
      <c r="H3574">
        <v>1</v>
      </c>
      <c r="I3574">
        <v>1</v>
      </c>
      <c r="J3574">
        <v>1275</v>
      </c>
      <c r="K3574">
        <v>1</v>
      </c>
      <c r="L3574">
        <v>1</v>
      </c>
      <c r="M3574">
        <v>425</v>
      </c>
      <c r="N3574" t="s">
        <v>18</v>
      </c>
      <c r="O3574">
        <v>0</v>
      </c>
      <c r="P3574">
        <v>1736</v>
      </c>
    </row>
    <row r="3575" spans="1:16" x14ac:dyDescent="0.25">
      <c r="A3575" t="s">
        <v>5417</v>
      </c>
      <c r="B3575">
        <v>1398</v>
      </c>
      <c r="C3575" s="3" t="str">
        <f>HYPERLINK("http://www.uniprot.org/uniprot/G7KS18","tr|G7KS18|G7KS18_MEDTR")</f>
        <v>tr|G7KS18|G7KS18_MEDTR</v>
      </c>
      <c r="D3575" t="s">
        <v>5418</v>
      </c>
      <c r="E3575">
        <v>85.01</v>
      </c>
      <c r="F3575">
        <v>467</v>
      </c>
      <c r="G3575">
        <v>70</v>
      </c>
      <c r="H3575">
        <v>2</v>
      </c>
      <c r="I3575">
        <v>1</v>
      </c>
      <c r="J3575">
        <v>1395</v>
      </c>
      <c r="K3575">
        <v>1</v>
      </c>
      <c r="L3575">
        <v>1</v>
      </c>
      <c r="M3575">
        <v>467</v>
      </c>
      <c r="N3575" t="s">
        <v>18</v>
      </c>
      <c r="O3575">
        <v>0</v>
      </c>
      <c r="P3575">
        <v>1989</v>
      </c>
    </row>
    <row r="3576" spans="1:16" x14ac:dyDescent="0.25">
      <c r="A3576" t="s">
        <v>5419</v>
      </c>
      <c r="B3576">
        <v>477</v>
      </c>
      <c r="C3576" s="3" t="str">
        <f>HYPERLINK("http://www.uniprot.org/uniprot/G7IDR7","tr|G7IDR7|G7IDR7_MEDTR")</f>
        <v>tr|G7IDR7|G7IDR7_MEDTR</v>
      </c>
      <c r="D3576" t="s">
        <v>5420</v>
      </c>
      <c r="E3576">
        <v>83.54</v>
      </c>
      <c r="F3576">
        <v>158</v>
      </c>
      <c r="G3576">
        <v>26</v>
      </c>
      <c r="H3576">
        <v>0</v>
      </c>
      <c r="I3576">
        <v>1</v>
      </c>
      <c r="J3576">
        <v>474</v>
      </c>
      <c r="K3576">
        <v>1</v>
      </c>
      <c r="L3576">
        <v>1</v>
      </c>
      <c r="M3576">
        <v>158</v>
      </c>
      <c r="N3576" t="s">
        <v>18</v>
      </c>
      <c r="O3576" s="1">
        <v>8.3384900000000002E-69</v>
      </c>
      <c r="P3576">
        <v>675</v>
      </c>
    </row>
    <row r="3577" spans="1:16" x14ac:dyDescent="0.25">
      <c r="A3577" t="s">
        <v>5421</v>
      </c>
      <c r="B3577">
        <v>396</v>
      </c>
      <c r="C3577" s="3" t="str">
        <f>HYPERLINK("http://www.uniprot.org/uniprot/I1NFV4","tr|I1NFV4|I1NFV4_SOYBN")</f>
        <v>tr|I1NFV4|I1NFV4_SOYBN</v>
      </c>
      <c r="D3577" t="s">
        <v>28</v>
      </c>
      <c r="E3577">
        <v>90.83</v>
      </c>
      <c r="F3577">
        <v>131</v>
      </c>
      <c r="G3577">
        <v>12</v>
      </c>
      <c r="H3577">
        <v>0</v>
      </c>
      <c r="I3577">
        <v>1</v>
      </c>
      <c r="J3577">
        <v>393</v>
      </c>
      <c r="K3577">
        <v>1</v>
      </c>
      <c r="L3577">
        <v>1</v>
      </c>
      <c r="M3577">
        <v>131</v>
      </c>
      <c r="N3577" t="s">
        <v>18</v>
      </c>
      <c r="O3577" s="1">
        <v>2.7865499999999999E-64</v>
      </c>
      <c r="P3577">
        <v>636</v>
      </c>
    </row>
    <row r="3578" spans="1:16" x14ac:dyDescent="0.25">
      <c r="A3578" t="s">
        <v>5422</v>
      </c>
      <c r="B3578">
        <v>2277</v>
      </c>
      <c r="C3578" s="3" t="str">
        <f>HYPERLINK("http://www.uniprot.org/uniprot/G7I4U6","tr|G7I4U6|G7I4U6_MEDTR")</f>
        <v>tr|G7I4U6|G7I4U6_MEDTR</v>
      </c>
      <c r="D3578" t="s">
        <v>5423</v>
      </c>
      <c r="E3578">
        <v>74.319999999999993</v>
      </c>
      <c r="F3578">
        <v>775</v>
      </c>
      <c r="G3578">
        <v>199</v>
      </c>
      <c r="H3578">
        <v>17</v>
      </c>
      <c r="I3578">
        <v>1</v>
      </c>
      <c r="J3578">
        <v>2274</v>
      </c>
      <c r="K3578">
        <v>1</v>
      </c>
      <c r="L3578">
        <v>1</v>
      </c>
      <c r="M3578">
        <v>754</v>
      </c>
      <c r="N3578" t="s">
        <v>18</v>
      </c>
      <c r="O3578">
        <v>0</v>
      </c>
      <c r="P3578">
        <v>2732</v>
      </c>
    </row>
    <row r="3579" spans="1:16" x14ac:dyDescent="0.25">
      <c r="A3579" t="s">
        <v>5424</v>
      </c>
      <c r="B3579">
        <v>234</v>
      </c>
      <c r="C3579" s="3" t="str">
        <f>HYPERLINK("http://www.uniprot.org/uniprot/Q949L5","tr|Q949L5|Q949L5_CICAR")</f>
        <v>tr|Q949L5|Q949L5_CICAR</v>
      </c>
      <c r="D3579" t="s">
        <v>55</v>
      </c>
      <c r="E3579">
        <v>69.62</v>
      </c>
      <c r="F3579">
        <v>79</v>
      </c>
      <c r="G3579">
        <v>24</v>
      </c>
      <c r="H3579">
        <v>2</v>
      </c>
      <c r="I3579">
        <v>1</v>
      </c>
      <c r="J3579">
        <v>231</v>
      </c>
      <c r="K3579">
        <v>1</v>
      </c>
      <c r="L3579">
        <v>1</v>
      </c>
      <c r="M3579">
        <v>79</v>
      </c>
      <c r="N3579" t="s">
        <v>18</v>
      </c>
      <c r="O3579" s="1">
        <v>7.0120000000000002E-20</v>
      </c>
      <c r="P3579">
        <v>253</v>
      </c>
    </row>
    <row r="3580" spans="1:16" x14ac:dyDescent="0.25">
      <c r="A3580" t="s">
        <v>5425</v>
      </c>
      <c r="B3580">
        <v>711</v>
      </c>
      <c r="C3580" s="3" t="str">
        <f>HYPERLINK("http://www.uniprot.org/uniprot/I3SL25","tr|I3SL25|I3SL25_LOTJA")</f>
        <v>tr|I3SL25|I3SL25_LOTJA</v>
      </c>
      <c r="D3580" t="s">
        <v>93</v>
      </c>
      <c r="E3580">
        <v>79.66</v>
      </c>
      <c r="F3580">
        <v>177</v>
      </c>
      <c r="G3580">
        <v>36</v>
      </c>
      <c r="H3580">
        <v>2</v>
      </c>
      <c r="I3580">
        <v>22</v>
      </c>
      <c r="J3580">
        <v>546</v>
      </c>
      <c r="K3580">
        <v>1</v>
      </c>
      <c r="L3580">
        <v>10</v>
      </c>
      <c r="M3580">
        <v>186</v>
      </c>
      <c r="N3580" t="s">
        <v>18</v>
      </c>
      <c r="O3580" s="1">
        <v>4.68513E-69</v>
      </c>
      <c r="P3580">
        <v>680</v>
      </c>
    </row>
    <row r="3581" spans="1:16" x14ac:dyDescent="0.25">
      <c r="A3581" t="s">
        <v>5426</v>
      </c>
      <c r="B3581">
        <v>993</v>
      </c>
      <c r="C3581" s="3" t="str">
        <f>HYPERLINK("http://www.uniprot.org/uniprot/G7IV38","tr|G7IV38|G7IV38_MEDTR")</f>
        <v>tr|G7IV38|G7IV38_MEDTR</v>
      </c>
      <c r="D3581" t="s">
        <v>5427</v>
      </c>
      <c r="E3581">
        <v>68.73</v>
      </c>
      <c r="F3581">
        <v>323</v>
      </c>
      <c r="G3581">
        <v>101</v>
      </c>
      <c r="H3581">
        <v>0</v>
      </c>
      <c r="I3581">
        <v>4</v>
      </c>
      <c r="J3581">
        <v>972</v>
      </c>
      <c r="K3581">
        <v>1</v>
      </c>
      <c r="L3581">
        <v>19</v>
      </c>
      <c r="M3581">
        <v>341</v>
      </c>
      <c r="N3581" t="s">
        <v>18</v>
      </c>
      <c r="O3581" s="1">
        <v>1.9231799999999999E-124</v>
      </c>
      <c r="P3581">
        <v>1160</v>
      </c>
    </row>
    <row r="3582" spans="1:16" x14ac:dyDescent="0.25">
      <c r="A3582" t="s">
        <v>5428</v>
      </c>
      <c r="B3582">
        <v>924</v>
      </c>
      <c r="C3582" s="3" t="str">
        <f>HYPERLINK("http://www.uniprot.org/uniprot/G7IV31","tr|G7IV31|G7IV31_MEDTR")</f>
        <v>tr|G7IV31|G7IV31_MEDTR</v>
      </c>
      <c r="D3582" t="s">
        <v>5349</v>
      </c>
      <c r="E3582">
        <v>50.13</v>
      </c>
      <c r="F3582">
        <v>369</v>
      </c>
      <c r="G3582">
        <v>184</v>
      </c>
      <c r="H3582">
        <v>62</v>
      </c>
      <c r="I3582">
        <v>1</v>
      </c>
      <c r="J3582">
        <v>921</v>
      </c>
      <c r="K3582">
        <v>1</v>
      </c>
      <c r="L3582">
        <v>1594</v>
      </c>
      <c r="M3582">
        <v>1941</v>
      </c>
      <c r="N3582" t="s">
        <v>18</v>
      </c>
      <c r="O3582" s="1">
        <v>3.9841299999999997E-73</v>
      </c>
      <c r="P3582">
        <v>717</v>
      </c>
    </row>
    <row r="3583" spans="1:16" x14ac:dyDescent="0.25">
      <c r="A3583" t="s">
        <v>5429</v>
      </c>
      <c r="B3583">
        <v>2130</v>
      </c>
      <c r="C3583" s="3" t="str">
        <f>HYPERLINK("http://www.uniprot.org/uniprot/I1K6C7","tr|I1K6C7|I1K6C7_SOYBN")</f>
        <v>tr|I1K6C7|I1K6C7_SOYBN</v>
      </c>
      <c r="D3583" t="s">
        <v>28</v>
      </c>
      <c r="E3583">
        <v>80.16</v>
      </c>
      <c r="F3583">
        <v>711</v>
      </c>
      <c r="G3583">
        <v>141</v>
      </c>
      <c r="H3583">
        <v>2</v>
      </c>
      <c r="I3583">
        <v>1</v>
      </c>
      <c r="J3583">
        <v>2127</v>
      </c>
      <c r="K3583">
        <v>1</v>
      </c>
      <c r="L3583">
        <v>80</v>
      </c>
      <c r="M3583">
        <v>790</v>
      </c>
      <c r="N3583" t="s">
        <v>18</v>
      </c>
      <c r="O3583">
        <v>0</v>
      </c>
      <c r="P3583">
        <v>2978</v>
      </c>
    </row>
    <row r="3584" spans="1:16" x14ac:dyDescent="0.25">
      <c r="A3584" t="s">
        <v>5430</v>
      </c>
      <c r="B3584">
        <v>1122</v>
      </c>
      <c r="C3584" s="3" t="str">
        <f>HYPERLINK("http://www.uniprot.org/uniprot/I1LPN1","tr|I1LPN1|I1LPN1_SOYBN")</f>
        <v>tr|I1LPN1|I1LPN1_SOYBN</v>
      </c>
      <c r="D3584" t="s">
        <v>28</v>
      </c>
      <c r="E3584">
        <v>61.2</v>
      </c>
      <c r="F3584">
        <v>397</v>
      </c>
      <c r="G3584">
        <v>154</v>
      </c>
      <c r="H3584">
        <v>24</v>
      </c>
      <c r="I3584">
        <v>1</v>
      </c>
      <c r="J3584">
        <v>1119</v>
      </c>
      <c r="K3584">
        <v>1</v>
      </c>
      <c r="L3584">
        <v>1</v>
      </c>
      <c r="M3584">
        <v>380</v>
      </c>
      <c r="N3584" t="s">
        <v>18</v>
      </c>
      <c r="O3584" s="1">
        <v>4.5893099999999998E-112</v>
      </c>
      <c r="P3584">
        <v>1054</v>
      </c>
    </row>
    <row r="3585" spans="1:16" x14ac:dyDescent="0.25">
      <c r="A3585" t="s">
        <v>5431</v>
      </c>
      <c r="B3585">
        <v>714</v>
      </c>
      <c r="C3585" s="3" t="str">
        <f>HYPERLINK("http://www.uniprot.org/uniprot/I1KEF0","tr|I1KEF0|I1KEF0_SOYBN")</f>
        <v>tr|I1KEF0|I1KEF0_SOYBN</v>
      </c>
      <c r="D3585" t="s">
        <v>28</v>
      </c>
      <c r="E3585">
        <v>78.900000000000006</v>
      </c>
      <c r="F3585">
        <v>237</v>
      </c>
      <c r="G3585">
        <v>50</v>
      </c>
      <c r="H3585">
        <v>0</v>
      </c>
      <c r="I3585">
        <v>1</v>
      </c>
      <c r="J3585">
        <v>711</v>
      </c>
      <c r="K3585">
        <v>1</v>
      </c>
      <c r="L3585">
        <v>1</v>
      </c>
      <c r="M3585">
        <v>236</v>
      </c>
      <c r="N3585" t="s">
        <v>18</v>
      </c>
      <c r="O3585" s="1">
        <v>1.08127E-97</v>
      </c>
      <c r="P3585">
        <v>927</v>
      </c>
    </row>
    <row r="3586" spans="1:16" x14ac:dyDescent="0.25">
      <c r="A3586" t="s">
        <v>5432</v>
      </c>
      <c r="B3586">
        <v>939</v>
      </c>
      <c r="C3586" s="3" t="str">
        <f>HYPERLINK("http://www.uniprot.org/uniprot/I1LRZ7","tr|I1LRZ7|I1LRZ7_SOYBN")</f>
        <v>tr|I1LRZ7|I1LRZ7_SOYBN</v>
      </c>
      <c r="D3586" t="s">
        <v>28</v>
      </c>
      <c r="E3586">
        <v>78.84</v>
      </c>
      <c r="F3586">
        <v>312</v>
      </c>
      <c r="G3586">
        <v>66</v>
      </c>
      <c r="H3586">
        <v>0</v>
      </c>
      <c r="I3586">
        <v>1</v>
      </c>
      <c r="J3586">
        <v>936</v>
      </c>
      <c r="K3586">
        <v>1</v>
      </c>
      <c r="L3586">
        <v>1</v>
      </c>
      <c r="M3586">
        <v>308</v>
      </c>
      <c r="N3586" t="s">
        <v>18</v>
      </c>
      <c r="O3586" s="1">
        <v>2.2066799999999998E-143</v>
      </c>
      <c r="P3586">
        <v>1323</v>
      </c>
    </row>
    <row r="3587" spans="1:16" x14ac:dyDescent="0.25">
      <c r="A3587" t="s">
        <v>5433</v>
      </c>
      <c r="B3587">
        <v>1047</v>
      </c>
      <c r="C3587" s="3" t="str">
        <f>HYPERLINK("http://www.uniprot.org/uniprot/I1KN63","tr|I1KN63|I1KN63_SOYBN")</f>
        <v>tr|I1KN63|I1KN63_SOYBN</v>
      </c>
      <c r="D3587" t="s">
        <v>28</v>
      </c>
      <c r="E3587">
        <v>90.59</v>
      </c>
      <c r="F3587">
        <v>319</v>
      </c>
      <c r="G3587">
        <v>30</v>
      </c>
      <c r="H3587">
        <v>1</v>
      </c>
      <c r="I3587">
        <v>91</v>
      </c>
      <c r="J3587">
        <v>1044</v>
      </c>
      <c r="K3587">
        <v>1</v>
      </c>
      <c r="L3587">
        <v>32</v>
      </c>
      <c r="M3587">
        <v>350</v>
      </c>
      <c r="N3587" t="s">
        <v>18</v>
      </c>
      <c r="O3587" s="1">
        <v>4.6362800000000001E-172</v>
      </c>
      <c r="P3587">
        <v>1571</v>
      </c>
    </row>
    <row r="3588" spans="1:16" x14ac:dyDescent="0.25">
      <c r="A3588" t="s">
        <v>5434</v>
      </c>
      <c r="B3588">
        <v>1671</v>
      </c>
      <c r="C3588" s="3" t="str">
        <f>HYPERLINK("http://www.uniprot.org/uniprot/G7LBQ5","tr|G7LBQ5|G7LBQ5_MEDTR")</f>
        <v>tr|G7LBQ5|G7LBQ5_MEDTR</v>
      </c>
      <c r="D3588" t="s">
        <v>5435</v>
      </c>
      <c r="E3588">
        <v>75.41</v>
      </c>
      <c r="F3588">
        <v>602</v>
      </c>
      <c r="G3588">
        <v>148</v>
      </c>
      <c r="H3588">
        <v>46</v>
      </c>
      <c r="I3588">
        <v>1</v>
      </c>
      <c r="J3588">
        <v>1668</v>
      </c>
      <c r="K3588">
        <v>1</v>
      </c>
      <c r="L3588">
        <v>1</v>
      </c>
      <c r="M3588">
        <v>588</v>
      </c>
      <c r="N3588" t="s">
        <v>18</v>
      </c>
      <c r="O3588">
        <v>0</v>
      </c>
      <c r="P3588">
        <v>2269</v>
      </c>
    </row>
    <row r="3589" spans="1:16" x14ac:dyDescent="0.25">
      <c r="A3589" t="s">
        <v>5436</v>
      </c>
      <c r="B3589">
        <v>756</v>
      </c>
      <c r="C3589" s="3" t="str">
        <f>HYPERLINK("http://www.uniprot.org/uniprot/G7LHM4","tr|G7LHM4|G7LHM4_MEDTR")</f>
        <v>tr|G7LHM4|G7LHM4_MEDTR</v>
      </c>
      <c r="D3589" t="s">
        <v>5437</v>
      </c>
      <c r="E3589">
        <v>79.52</v>
      </c>
      <c r="F3589">
        <v>254</v>
      </c>
      <c r="G3589">
        <v>52</v>
      </c>
      <c r="H3589">
        <v>3</v>
      </c>
      <c r="I3589">
        <v>1</v>
      </c>
      <c r="J3589">
        <v>753</v>
      </c>
      <c r="K3589">
        <v>1</v>
      </c>
      <c r="L3589">
        <v>1</v>
      </c>
      <c r="M3589">
        <v>247</v>
      </c>
      <c r="N3589" t="s">
        <v>18</v>
      </c>
      <c r="O3589" s="1">
        <v>2.7978699999999997E-110</v>
      </c>
      <c r="P3589">
        <v>1036</v>
      </c>
    </row>
    <row r="3590" spans="1:16" x14ac:dyDescent="0.25">
      <c r="A3590" t="s">
        <v>5438</v>
      </c>
      <c r="B3590">
        <v>2451</v>
      </c>
      <c r="C3590" s="3" t="str">
        <f>HYPERLINK("http://www.uniprot.org/uniprot/G7K421","tr|G7K421|G7K421_MEDTR")</f>
        <v>tr|G7K421|G7K421_MEDTR</v>
      </c>
      <c r="D3590" t="s">
        <v>5439</v>
      </c>
      <c r="E3590">
        <v>77.44</v>
      </c>
      <c r="F3590">
        <v>847</v>
      </c>
      <c r="G3590">
        <v>191</v>
      </c>
      <c r="H3590">
        <v>31</v>
      </c>
      <c r="I3590">
        <v>1</v>
      </c>
      <c r="J3590">
        <v>2448</v>
      </c>
      <c r="K3590">
        <v>1</v>
      </c>
      <c r="L3590">
        <v>11</v>
      </c>
      <c r="M3590">
        <v>853</v>
      </c>
      <c r="N3590" t="s">
        <v>18</v>
      </c>
      <c r="O3590">
        <v>0</v>
      </c>
      <c r="P3590">
        <v>3399</v>
      </c>
    </row>
    <row r="3591" spans="1:16" x14ac:dyDescent="0.25">
      <c r="A3591" t="s">
        <v>5440</v>
      </c>
      <c r="B3591">
        <v>297</v>
      </c>
      <c r="C3591" s="3" t="str">
        <f>HYPERLINK("http://www.uniprot.org/uniprot/G7JGJ8","tr|G7JGJ8|G7JGJ8_MEDTR")</f>
        <v>tr|G7JGJ8|G7JGJ8_MEDTR</v>
      </c>
      <c r="D3591" t="s">
        <v>417</v>
      </c>
      <c r="E3591">
        <v>70.58</v>
      </c>
      <c r="F3591">
        <v>85</v>
      </c>
      <c r="G3591">
        <v>25</v>
      </c>
      <c r="H3591">
        <v>0</v>
      </c>
      <c r="I3591">
        <v>1</v>
      </c>
      <c r="J3591">
        <v>255</v>
      </c>
      <c r="K3591">
        <v>1</v>
      </c>
      <c r="L3591">
        <v>407</v>
      </c>
      <c r="M3591">
        <v>489</v>
      </c>
      <c r="N3591" t="s">
        <v>18</v>
      </c>
      <c r="O3591" s="1">
        <v>5.9065299999999997E-22</v>
      </c>
      <c r="P3591">
        <v>271</v>
      </c>
    </row>
    <row r="3592" spans="1:16" x14ac:dyDescent="0.25">
      <c r="A3592" t="s">
        <v>5441</v>
      </c>
      <c r="B3592">
        <v>888</v>
      </c>
      <c r="C3592" s="3" t="str">
        <f>HYPERLINK("http://www.uniprot.org/uniprot/K7MAV4","tr|K7MAV4|K7MAV4_SOYBN")</f>
        <v>tr|K7MAV4|K7MAV4_SOYBN</v>
      </c>
      <c r="D3592" t="s">
        <v>28</v>
      </c>
      <c r="E3592">
        <v>65.510000000000005</v>
      </c>
      <c r="F3592">
        <v>290</v>
      </c>
      <c r="G3592">
        <v>100</v>
      </c>
      <c r="H3592">
        <v>0</v>
      </c>
      <c r="I3592">
        <v>1</v>
      </c>
      <c r="J3592">
        <v>870</v>
      </c>
      <c r="K3592">
        <v>1</v>
      </c>
      <c r="L3592">
        <v>1</v>
      </c>
      <c r="M3592">
        <v>280</v>
      </c>
      <c r="N3592" t="s">
        <v>18</v>
      </c>
      <c r="O3592" s="1">
        <v>1.19095E-103</v>
      </c>
      <c r="P3592">
        <v>980</v>
      </c>
    </row>
    <row r="3593" spans="1:16" x14ac:dyDescent="0.25">
      <c r="A3593" t="s">
        <v>5442</v>
      </c>
      <c r="B3593">
        <v>1203</v>
      </c>
      <c r="C3593" s="3" t="str">
        <f>HYPERLINK("http://www.uniprot.org/uniprot/I1M4J4","tr|I1M4J4|I1M4J4_SOYBN")</f>
        <v>tr|I1M4J4|I1M4J4_SOYBN</v>
      </c>
      <c r="D3593" t="s">
        <v>28</v>
      </c>
      <c r="E3593">
        <v>73.459999999999994</v>
      </c>
      <c r="F3593">
        <v>392</v>
      </c>
      <c r="G3593">
        <v>104</v>
      </c>
      <c r="H3593">
        <v>3</v>
      </c>
      <c r="I3593">
        <v>34</v>
      </c>
      <c r="J3593">
        <v>1200</v>
      </c>
      <c r="K3593">
        <v>1</v>
      </c>
      <c r="L3593">
        <v>6</v>
      </c>
      <c r="M3593">
        <v>397</v>
      </c>
      <c r="N3593" t="s">
        <v>18</v>
      </c>
      <c r="O3593" s="1">
        <v>5.7111600000000002E-172</v>
      </c>
      <c r="P3593">
        <v>1571</v>
      </c>
    </row>
    <row r="3594" spans="1:16" x14ac:dyDescent="0.25">
      <c r="A3594" t="s">
        <v>5443</v>
      </c>
      <c r="B3594">
        <v>438</v>
      </c>
      <c r="C3594" s="3" t="str">
        <f>HYPERLINK("http://www.uniprot.org/uniprot/G7LEM5","tr|G7LEM5|G7LEM5_MEDTR")</f>
        <v>tr|G7LEM5|G7LEM5_MEDTR</v>
      </c>
      <c r="D3594" t="s">
        <v>5444</v>
      </c>
      <c r="E3594">
        <v>84.88</v>
      </c>
      <c r="F3594">
        <v>86</v>
      </c>
      <c r="G3594">
        <v>13</v>
      </c>
      <c r="H3594">
        <v>1</v>
      </c>
      <c r="I3594">
        <v>1</v>
      </c>
      <c r="J3594">
        <v>255</v>
      </c>
      <c r="K3594">
        <v>1</v>
      </c>
      <c r="L3594">
        <v>1</v>
      </c>
      <c r="M3594">
        <v>86</v>
      </c>
      <c r="N3594" t="s">
        <v>18</v>
      </c>
      <c r="O3594" s="1">
        <v>4.6293500000000001E-35</v>
      </c>
      <c r="P3594">
        <v>384</v>
      </c>
    </row>
    <row r="3595" spans="1:16" x14ac:dyDescent="0.25">
      <c r="A3595" t="s">
        <v>5445</v>
      </c>
      <c r="B3595">
        <v>1716</v>
      </c>
      <c r="C3595" s="3" t="str">
        <f>HYPERLINK("http://www.uniprot.org/uniprot/I1MHP5","tr|I1MHP5|I1MHP5_SOYBN")</f>
        <v>tr|I1MHP5|I1MHP5_SOYBN</v>
      </c>
      <c r="D3595" t="s">
        <v>28</v>
      </c>
      <c r="E3595">
        <v>27.85</v>
      </c>
      <c r="F3595">
        <v>420</v>
      </c>
      <c r="G3595">
        <v>303</v>
      </c>
      <c r="H3595">
        <v>42</v>
      </c>
      <c r="I3595">
        <v>151</v>
      </c>
      <c r="J3595">
        <v>1284</v>
      </c>
      <c r="K3595">
        <v>1</v>
      </c>
      <c r="L3595">
        <v>1057</v>
      </c>
      <c r="M3595">
        <v>1470</v>
      </c>
      <c r="N3595" t="s">
        <v>18</v>
      </c>
      <c r="O3595" s="1">
        <v>2.0955399999999999E-30</v>
      </c>
      <c r="P3595">
        <v>352</v>
      </c>
    </row>
    <row r="3596" spans="1:16" x14ac:dyDescent="0.25">
      <c r="A3596" t="s">
        <v>5446</v>
      </c>
      <c r="B3596">
        <v>1770</v>
      </c>
      <c r="C3596" s="3" t="str">
        <f>HYPERLINK("http://www.uniprot.org/uniprot/K7M9S9","tr|K7M9S9|K7M9S9_SOYBN")</f>
        <v>tr|K7M9S9|K7M9S9_SOYBN</v>
      </c>
      <c r="D3596" t="s">
        <v>117</v>
      </c>
      <c r="E3596">
        <v>83.18</v>
      </c>
      <c r="F3596">
        <v>577</v>
      </c>
      <c r="G3596">
        <v>97</v>
      </c>
      <c r="H3596">
        <v>0</v>
      </c>
      <c r="I3596">
        <v>31</v>
      </c>
      <c r="J3596">
        <v>1761</v>
      </c>
      <c r="K3596">
        <v>1</v>
      </c>
      <c r="L3596">
        <v>11</v>
      </c>
      <c r="M3596">
        <v>584</v>
      </c>
      <c r="N3596" t="s">
        <v>18</v>
      </c>
      <c r="O3596">
        <v>0</v>
      </c>
      <c r="P3596">
        <v>2452</v>
      </c>
    </row>
    <row r="3597" spans="1:16" x14ac:dyDescent="0.25">
      <c r="A3597" t="s">
        <v>5447</v>
      </c>
      <c r="B3597">
        <v>465</v>
      </c>
      <c r="C3597" s="3" t="str">
        <f>HYPERLINK("http://www.uniprot.org/uniprot/G7II71","tr|G7II71|G7II71_MEDTR")</f>
        <v>tr|G7II71|G7II71_MEDTR</v>
      </c>
      <c r="D3597" t="s">
        <v>5448</v>
      </c>
      <c r="E3597">
        <v>86.61</v>
      </c>
      <c r="F3597">
        <v>142</v>
      </c>
      <c r="G3597">
        <v>19</v>
      </c>
      <c r="H3597">
        <v>3</v>
      </c>
      <c r="I3597">
        <v>40</v>
      </c>
      <c r="J3597">
        <v>456</v>
      </c>
      <c r="K3597">
        <v>1</v>
      </c>
      <c r="L3597">
        <v>14</v>
      </c>
      <c r="M3597">
        <v>154</v>
      </c>
      <c r="N3597" t="s">
        <v>18</v>
      </c>
      <c r="O3597" s="1">
        <v>5.1809800000000003E-63</v>
      </c>
      <c r="P3597">
        <v>625</v>
      </c>
    </row>
    <row r="3598" spans="1:16" x14ac:dyDescent="0.25">
      <c r="A3598" t="s">
        <v>5449</v>
      </c>
      <c r="B3598">
        <v>828</v>
      </c>
      <c r="C3598" s="3" t="str">
        <f>HYPERLINK("http://www.uniprot.org/uniprot/C6TE62","tr|C6TE62|C6TE62_SOYBN")</f>
        <v>tr|C6TE62|C6TE62_SOYBN</v>
      </c>
      <c r="D3598" t="s">
        <v>5450</v>
      </c>
      <c r="E3598">
        <v>52.91</v>
      </c>
      <c r="F3598">
        <v>223</v>
      </c>
      <c r="G3598">
        <v>105</v>
      </c>
      <c r="H3598">
        <v>15</v>
      </c>
      <c r="I3598">
        <v>10</v>
      </c>
      <c r="J3598">
        <v>633</v>
      </c>
      <c r="K3598">
        <v>1</v>
      </c>
      <c r="L3598">
        <v>8</v>
      </c>
      <c r="M3598">
        <v>224</v>
      </c>
      <c r="N3598" t="s">
        <v>18</v>
      </c>
      <c r="O3598" s="1">
        <v>1.1750099999999999E-54</v>
      </c>
      <c r="P3598">
        <v>557</v>
      </c>
    </row>
    <row r="3599" spans="1:16" x14ac:dyDescent="0.25">
      <c r="A3599" t="s">
        <v>5451</v>
      </c>
      <c r="B3599">
        <v>798</v>
      </c>
      <c r="C3599" s="3" t="str">
        <f>HYPERLINK("http://www.uniprot.org/uniprot/G7KEL5","tr|G7KEL5|G7KEL5_MEDTR")</f>
        <v>tr|G7KEL5|G7KEL5_MEDTR</v>
      </c>
      <c r="D3599" t="s">
        <v>5452</v>
      </c>
      <c r="E3599">
        <v>88.84</v>
      </c>
      <c r="F3599">
        <v>251</v>
      </c>
      <c r="G3599">
        <v>28</v>
      </c>
      <c r="H3599">
        <v>0</v>
      </c>
      <c r="I3599">
        <v>1</v>
      </c>
      <c r="J3599">
        <v>753</v>
      </c>
      <c r="K3599">
        <v>1</v>
      </c>
      <c r="L3599">
        <v>79</v>
      </c>
      <c r="M3599">
        <v>329</v>
      </c>
      <c r="N3599" t="s">
        <v>18</v>
      </c>
      <c r="O3599" s="1">
        <v>3.30821E-128</v>
      </c>
      <c r="P3599">
        <v>1191</v>
      </c>
    </row>
    <row r="3600" spans="1:16" x14ac:dyDescent="0.25">
      <c r="A3600" t="s">
        <v>5453</v>
      </c>
      <c r="B3600">
        <v>936</v>
      </c>
      <c r="C3600" s="3" t="str">
        <f>HYPERLINK("http://www.uniprot.org/uniprot/G7KD54","tr|G7KD54|G7KD54_MEDTR")</f>
        <v>tr|G7KD54|G7KD54_MEDTR</v>
      </c>
      <c r="D3600" t="s">
        <v>5454</v>
      </c>
      <c r="E3600">
        <v>60.26</v>
      </c>
      <c r="F3600">
        <v>307</v>
      </c>
      <c r="G3600">
        <v>122</v>
      </c>
      <c r="H3600">
        <v>13</v>
      </c>
      <c r="I3600">
        <v>52</v>
      </c>
      <c r="J3600">
        <v>933</v>
      </c>
      <c r="K3600">
        <v>1</v>
      </c>
      <c r="L3600">
        <v>10</v>
      </c>
      <c r="M3600">
        <v>310</v>
      </c>
      <c r="N3600" t="s">
        <v>18</v>
      </c>
      <c r="O3600" s="1">
        <v>4.9666899999999998E-87</v>
      </c>
      <c r="P3600">
        <v>837</v>
      </c>
    </row>
    <row r="3601" spans="1:16" x14ac:dyDescent="0.25">
      <c r="A3601" t="s">
        <v>5455</v>
      </c>
      <c r="B3601">
        <v>516</v>
      </c>
      <c r="C3601" s="3" t="str">
        <f>HYPERLINK("http://www.uniprot.org/uniprot/G7K4F4","tr|G7K4F4|G7K4F4_MEDTR")</f>
        <v>tr|G7K4F4|G7K4F4_MEDTR</v>
      </c>
      <c r="D3601" t="s">
        <v>5456</v>
      </c>
      <c r="E3601">
        <v>75.3</v>
      </c>
      <c r="F3601">
        <v>162</v>
      </c>
      <c r="G3601">
        <v>40</v>
      </c>
      <c r="H3601">
        <v>0</v>
      </c>
      <c r="I3601">
        <v>7</v>
      </c>
      <c r="J3601">
        <v>492</v>
      </c>
      <c r="K3601">
        <v>1</v>
      </c>
      <c r="L3601">
        <v>104</v>
      </c>
      <c r="M3601">
        <v>265</v>
      </c>
      <c r="N3601" t="s">
        <v>18</v>
      </c>
      <c r="O3601" s="1">
        <v>1.0112099999999999E-66</v>
      </c>
      <c r="P3601">
        <v>657</v>
      </c>
    </row>
    <row r="3602" spans="1:16" x14ac:dyDescent="0.25">
      <c r="A3602" t="s">
        <v>5457</v>
      </c>
      <c r="B3602">
        <v>1917</v>
      </c>
      <c r="C3602" s="3" t="str">
        <f>HYPERLINK("http://www.uniprot.org/uniprot/F7J694","tr|F7J694|F7J694_PEA")</f>
        <v>tr|F7J694|F7J694_PEA</v>
      </c>
      <c r="D3602" t="s">
        <v>5458</v>
      </c>
      <c r="E3602">
        <v>86.07</v>
      </c>
      <c r="F3602">
        <v>639</v>
      </c>
      <c r="G3602">
        <v>89</v>
      </c>
      <c r="H3602">
        <v>1</v>
      </c>
      <c r="I3602">
        <v>1</v>
      </c>
      <c r="J3602">
        <v>1914</v>
      </c>
      <c r="K3602">
        <v>1</v>
      </c>
      <c r="L3602">
        <v>134</v>
      </c>
      <c r="M3602">
        <v>772</v>
      </c>
      <c r="N3602" t="s">
        <v>18</v>
      </c>
      <c r="O3602">
        <v>0</v>
      </c>
      <c r="P3602">
        <v>2812</v>
      </c>
    </row>
    <row r="3603" spans="1:16" x14ac:dyDescent="0.25">
      <c r="A3603" t="s">
        <v>5459</v>
      </c>
      <c r="B3603">
        <v>759</v>
      </c>
      <c r="C3603" s="3" t="str">
        <f>HYPERLINK("http://www.uniprot.org/uniprot/G7KS17","tr|G7KS17|G7KS17_MEDTR")</f>
        <v>tr|G7KS17|G7KS17_MEDTR</v>
      </c>
      <c r="D3603" t="s">
        <v>5460</v>
      </c>
      <c r="E3603">
        <v>79.28</v>
      </c>
      <c r="F3603">
        <v>251</v>
      </c>
      <c r="G3603">
        <v>52</v>
      </c>
      <c r="H3603">
        <v>0</v>
      </c>
      <c r="I3603">
        <v>4</v>
      </c>
      <c r="J3603">
        <v>756</v>
      </c>
      <c r="K3603">
        <v>1</v>
      </c>
      <c r="L3603">
        <v>309</v>
      </c>
      <c r="M3603">
        <v>553</v>
      </c>
      <c r="N3603" t="s">
        <v>18</v>
      </c>
      <c r="O3603" s="1">
        <v>5.5100199999999998E-106</v>
      </c>
      <c r="P3603">
        <v>999</v>
      </c>
    </row>
    <row r="3604" spans="1:16" x14ac:dyDescent="0.25">
      <c r="A3604" t="s">
        <v>5461</v>
      </c>
      <c r="B3604">
        <v>708</v>
      </c>
      <c r="C3604" s="3" t="str">
        <f>HYPERLINK("http://www.uniprot.org/uniprot/G7IDR3","tr|G7IDR3|G7IDR3_MEDTR")</f>
        <v>tr|G7IDR3|G7IDR3_MEDTR</v>
      </c>
      <c r="D3604" t="s">
        <v>5462</v>
      </c>
      <c r="E3604">
        <v>67.64</v>
      </c>
      <c r="F3604">
        <v>238</v>
      </c>
      <c r="G3604">
        <v>77</v>
      </c>
      <c r="H3604">
        <v>3</v>
      </c>
      <c r="I3604">
        <v>1</v>
      </c>
      <c r="J3604">
        <v>705</v>
      </c>
      <c r="K3604">
        <v>1</v>
      </c>
      <c r="L3604">
        <v>1</v>
      </c>
      <c r="M3604">
        <v>233</v>
      </c>
      <c r="N3604" t="s">
        <v>18</v>
      </c>
      <c r="O3604" s="1">
        <v>6.8960100000000004E-81</v>
      </c>
      <c r="P3604">
        <v>782</v>
      </c>
    </row>
    <row r="3605" spans="1:16" x14ac:dyDescent="0.25">
      <c r="A3605" t="s">
        <v>5463</v>
      </c>
      <c r="B3605">
        <v>1620</v>
      </c>
      <c r="C3605" s="3" t="str">
        <f>HYPERLINK("http://www.uniprot.org/uniprot/I1NFV5","tr|I1NFV5|I1NFV5_SOYBN")</f>
        <v>tr|I1NFV5|I1NFV5_SOYBN</v>
      </c>
      <c r="D3605" t="s">
        <v>71</v>
      </c>
      <c r="E3605">
        <v>80.7</v>
      </c>
      <c r="F3605">
        <v>539</v>
      </c>
      <c r="G3605">
        <v>104</v>
      </c>
      <c r="H3605">
        <v>1</v>
      </c>
      <c r="I3605">
        <v>4</v>
      </c>
      <c r="J3605">
        <v>1617</v>
      </c>
      <c r="K3605">
        <v>1</v>
      </c>
      <c r="L3605">
        <v>37</v>
      </c>
      <c r="M3605">
        <v>575</v>
      </c>
      <c r="N3605" t="s">
        <v>18</v>
      </c>
      <c r="O3605">
        <v>0</v>
      </c>
      <c r="P3605">
        <v>2443</v>
      </c>
    </row>
    <row r="3606" spans="1:16" x14ac:dyDescent="0.25">
      <c r="A3606" t="s">
        <v>5464</v>
      </c>
      <c r="B3606">
        <v>642</v>
      </c>
      <c r="C3606" s="3" t="str">
        <f>HYPERLINK("http://www.uniprot.org/uniprot/G7I4U7","tr|G7I4U7|G7I4U7_MEDTR")</f>
        <v>tr|G7I4U7|G7I4U7_MEDTR</v>
      </c>
      <c r="D3606" t="s">
        <v>5465</v>
      </c>
      <c r="E3606">
        <v>65.680000000000007</v>
      </c>
      <c r="F3606">
        <v>102</v>
      </c>
      <c r="G3606">
        <v>35</v>
      </c>
      <c r="H3606">
        <v>5</v>
      </c>
      <c r="I3606">
        <v>1</v>
      </c>
      <c r="J3606">
        <v>291</v>
      </c>
      <c r="K3606">
        <v>1</v>
      </c>
      <c r="L3606">
        <v>1</v>
      </c>
      <c r="M3606">
        <v>102</v>
      </c>
      <c r="N3606" t="s">
        <v>18</v>
      </c>
      <c r="O3606" s="1">
        <v>3.5049499999999998E-27</v>
      </c>
      <c r="P3606">
        <v>318</v>
      </c>
    </row>
    <row r="3607" spans="1:16" x14ac:dyDescent="0.25">
      <c r="A3607" t="s">
        <v>5466</v>
      </c>
      <c r="B3607">
        <v>1272</v>
      </c>
      <c r="C3607" s="3" t="str">
        <f>HYPERLINK("http://www.uniprot.org/uniprot/I3SJ53","tr|I3SJ53|I3SJ53_MEDTR")</f>
        <v>tr|I3SJ53|I3SJ53_MEDTR</v>
      </c>
      <c r="D3607" t="s">
        <v>22</v>
      </c>
      <c r="E3607">
        <v>76.92</v>
      </c>
      <c r="F3607">
        <v>416</v>
      </c>
      <c r="G3607">
        <v>96</v>
      </c>
      <c r="H3607">
        <v>3</v>
      </c>
      <c r="I3607">
        <v>31</v>
      </c>
      <c r="J3607">
        <v>1269</v>
      </c>
      <c r="K3607">
        <v>1</v>
      </c>
      <c r="L3607">
        <v>13</v>
      </c>
      <c r="M3607">
        <v>428</v>
      </c>
      <c r="N3607" t="s">
        <v>18</v>
      </c>
      <c r="O3607">
        <v>0</v>
      </c>
      <c r="P3607">
        <v>1684</v>
      </c>
    </row>
    <row r="3608" spans="1:16" x14ac:dyDescent="0.25">
      <c r="A3608" t="s">
        <v>5467</v>
      </c>
      <c r="B3608">
        <v>1056</v>
      </c>
      <c r="C3608" s="3" t="str">
        <f>HYPERLINK("http://www.uniprot.org/uniprot/G7J693","tr|G7J693|G7J693_MEDTR")</f>
        <v>tr|G7J693|G7J693_MEDTR</v>
      </c>
      <c r="D3608" t="s">
        <v>5468</v>
      </c>
      <c r="E3608">
        <v>66.75</v>
      </c>
      <c r="F3608">
        <v>361</v>
      </c>
      <c r="G3608">
        <v>120</v>
      </c>
      <c r="H3608">
        <v>16</v>
      </c>
      <c r="I3608">
        <v>19</v>
      </c>
      <c r="J3608">
        <v>1053</v>
      </c>
      <c r="K3608">
        <v>1</v>
      </c>
      <c r="L3608">
        <v>4</v>
      </c>
      <c r="M3608">
        <v>355</v>
      </c>
      <c r="N3608" t="s">
        <v>18</v>
      </c>
      <c r="O3608" s="1">
        <v>1.43643E-120</v>
      </c>
      <c r="P3608">
        <v>1127</v>
      </c>
    </row>
    <row r="3609" spans="1:16" x14ac:dyDescent="0.25">
      <c r="A3609" t="s">
        <v>5469</v>
      </c>
      <c r="B3609">
        <v>4341</v>
      </c>
      <c r="C3609" s="3" t="str">
        <f>HYPERLINK("http://www.uniprot.org/uniprot/G7IV38","tr|G7IV38|G7IV38_MEDTR")</f>
        <v>tr|G7IV38|G7IV38_MEDTR</v>
      </c>
      <c r="D3609" t="s">
        <v>5427</v>
      </c>
      <c r="E3609">
        <v>55.08</v>
      </c>
      <c r="F3609">
        <v>1042</v>
      </c>
      <c r="G3609">
        <v>468</v>
      </c>
      <c r="H3609">
        <v>15</v>
      </c>
      <c r="I3609">
        <v>1</v>
      </c>
      <c r="J3609">
        <v>3081</v>
      </c>
      <c r="K3609">
        <v>1</v>
      </c>
      <c r="L3609">
        <v>1</v>
      </c>
      <c r="M3609">
        <v>963</v>
      </c>
      <c r="N3609" t="s">
        <v>18</v>
      </c>
      <c r="O3609">
        <v>0</v>
      </c>
      <c r="P3609">
        <v>2668</v>
      </c>
    </row>
    <row r="3610" spans="1:16" x14ac:dyDescent="0.25">
      <c r="A3610" t="s">
        <v>5470</v>
      </c>
      <c r="B3610">
        <v>846</v>
      </c>
      <c r="C3610" s="3" t="str">
        <f>HYPERLINK("http://www.uniprot.org/uniprot/G7L9L8","tr|G7L9L8|G7L9L8_MEDTR")</f>
        <v>tr|G7L9L8|G7L9L8_MEDTR</v>
      </c>
      <c r="D3610" t="s">
        <v>5204</v>
      </c>
      <c r="E3610">
        <v>77.11</v>
      </c>
      <c r="F3610">
        <v>236</v>
      </c>
      <c r="G3610">
        <v>54</v>
      </c>
      <c r="H3610">
        <v>0</v>
      </c>
      <c r="I3610">
        <v>94</v>
      </c>
      <c r="J3610">
        <v>801</v>
      </c>
      <c r="K3610">
        <v>1</v>
      </c>
      <c r="L3610">
        <v>135</v>
      </c>
      <c r="M3610">
        <v>370</v>
      </c>
      <c r="N3610" t="s">
        <v>18</v>
      </c>
      <c r="O3610" s="1">
        <v>2.2617499999999998E-106</v>
      </c>
      <c r="P3610">
        <v>957</v>
      </c>
    </row>
    <row r="3611" spans="1:16" x14ac:dyDescent="0.25">
      <c r="A3611" t="s">
        <v>5471</v>
      </c>
      <c r="B3611">
        <v>1536</v>
      </c>
      <c r="C3611" s="3" t="str">
        <f>HYPERLINK("http://www.uniprot.org/uniprot/I1K6C6","tr|I1K6C6|I1K6C6_SOYBN")</f>
        <v>tr|I1K6C6|I1K6C6_SOYBN</v>
      </c>
      <c r="D3611" t="s">
        <v>28</v>
      </c>
      <c r="E3611">
        <v>93.37</v>
      </c>
      <c r="F3611">
        <v>468</v>
      </c>
      <c r="G3611">
        <v>31</v>
      </c>
      <c r="H3611">
        <v>3</v>
      </c>
      <c r="I3611">
        <v>139</v>
      </c>
      <c r="J3611">
        <v>1533</v>
      </c>
      <c r="K3611">
        <v>1</v>
      </c>
      <c r="L3611">
        <v>51</v>
      </c>
      <c r="M3611">
        <v>518</v>
      </c>
      <c r="N3611" t="s">
        <v>18</v>
      </c>
      <c r="O3611">
        <v>0</v>
      </c>
      <c r="P3611">
        <v>2280</v>
      </c>
    </row>
    <row r="3612" spans="1:16" x14ac:dyDescent="0.25">
      <c r="A3612" t="s">
        <v>5472</v>
      </c>
      <c r="B3612">
        <v>912</v>
      </c>
      <c r="C3612" s="3" t="str">
        <f>HYPERLINK("http://www.uniprot.org/uniprot/I3SJ34","tr|I3SJ34|I3SJ34_MEDTR")</f>
        <v>tr|I3SJ34|I3SJ34_MEDTR</v>
      </c>
      <c r="D3612" t="s">
        <v>22</v>
      </c>
      <c r="E3612">
        <v>75.739999999999995</v>
      </c>
      <c r="F3612">
        <v>334</v>
      </c>
      <c r="G3612">
        <v>81</v>
      </c>
      <c r="H3612">
        <v>31</v>
      </c>
      <c r="I3612">
        <v>1</v>
      </c>
      <c r="J3612">
        <v>909</v>
      </c>
      <c r="K3612">
        <v>1</v>
      </c>
      <c r="L3612">
        <v>1</v>
      </c>
      <c r="M3612">
        <v>334</v>
      </c>
      <c r="N3612" t="s">
        <v>18</v>
      </c>
      <c r="O3612" s="1">
        <v>6.0906099999999998E-135</v>
      </c>
      <c r="P3612">
        <v>1250</v>
      </c>
    </row>
    <row r="3613" spans="1:16" x14ac:dyDescent="0.25">
      <c r="A3613" t="s">
        <v>5473</v>
      </c>
      <c r="B3613">
        <v>402</v>
      </c>
      <c r="C3613" s="3" t="str">
        <f>HYPERLINK("http://www.uniprot.org/uniprot/G7JF34","tr|G7JF34|G7JF34_MEDTR")</f>
        <v>tr|G7JF34|G7JF34_MEDTR</v>
      </c>
      <c r="D3613" t="s">
        <v>5474</v>
      </c>
      <c r="E3613">
        <v>82.35</v>
      </c>
      <c r="F3613">
        <v>119</v>
      </c>
      <c r="G3613">
        <v>21</v>
      </c>
      <c r="H3613">
        <v>3</v>
      </c>
      <c r="I3613">
        <v>1</v>
      </c>
      <c r="J3613">
        <v>348</v>
      </c>
      <c r="K3613">
        <v>1</v>
      </c>
      <c r="L3613">
        <v>1</v>
      </c>
      <c r="M3613">
        <v>119</v>
      </c>
      <c r="N3613" t="s">
        <v>18</v>
      </c>
      <c r="O3613" s="1">
        <v>1.47107E-49</v>
      </c>
      <c r="P3613">
        <v>509</v>
      </c>
    </row>
    <row r="3614" spans="1:16" x14ac:dyDescent="0.25">
      <c r="A3614" t="s">
        <v>5475</v>
      </c>
      <c r="B3614">
        <v>1038</v>
      </c>
      <c r="C3614" s="3" t="str">
        <f>HYPERLINK("http://www.uniprot.org/uniprot/G7JHV3","tr|G7JHV3|G7JHV3_MEDTR")</f>
        <v>tr|G7JHV3|G7JHV3_MEDTR</v>
      </c>
      <c r="D3614" t="s">
        <v>5476</v>
      </c>
      <c r="E3614">
        <v>92.77</v>
      </c>
      <c r="F3614">
        <v>346</v>
      </c>
      <c r="G3614">
        <v>25</v>
      </c>
      <c r="H3614">
        <v>1</v>
      </c>
      <c r="I3614">
        <v>1</v>
      </c>
      <c r="J3614">
        <v>1035</v>
      </c>
      <c r="K3614">
        <v>1</v>
      </c>
      <c r="L3614">
        <v>1</v>
      </c>
      <c r="M3614">
        <v>346</v>
      </c>
      <c r="N3614" t="s">
        <v>18</v>
      </c>
      <c r="O3614">
        <v>0</v>
      </c>
      <c r="P3614">
        <v>1690</v>
      </c>
    </row>
    <row r="3615" spans="1:16" x14ac:dyDescent="0.25">
      <c r="A3615" t="s">
        <v>5477</v>
      </c>
      <c r="B3615">
        <v>1518</v>
      </c>
      <c r="C3615" s="3" t="str">
        <f>HYPERLINK("http://www.uniprot.org/uniprot/G7LBQ7","tr|G7LBQ7|G7LBQ7_MEDTR")</f>
        <v>tr|G7LBQ7|G7LBQ7_MEDTR</v>
      </c>
      <c r="D3615" t="s">
        <v>5478</v>
      </c>
      <c r="E3615">
        <v>87.92</v>
      </c>
      <c r="F3615">
        <v>505</v>
      </c>
      <c r="G3615">
        <v>61</v>
      </c>
      <c r="H3615">
        <v>0</v>
      </c>
      <c r="I3615">
        <v>1</v>
      </c>
      <c r="J3615">
        <v>1515</v>
      </c>
      <c r="K3615">
        <v>1</v>
      </c>
      <c r="L3615">
        <v>1</v>
      </c>
      <c r="M3615">
        <v>505</v>
      </c>
      <c r="N3615" t="s">
        <v>18</v>
      </c>
      <c r="O3615">
        <v>0</v>
      </c>
      <c r="P3615">
        <v>2311</v>
      </c>
    </row>
    <row r="3616" spans="1:16" x14ac:dyDescent="0.25">
      <c r="A3616" t="s">
        <v>5479</v>
      </c>
      <c r="B3616">
        <v>894</v>
      </c>
      <c r="C3616" s="3" t="str">
        <f>HYPERLINK("http://www.uniprot.org/uniprot/G7LHM0","tr|G7LHM0|G7LHM0_MEDTR")</f>
        <v>tr|G7LHM0|G7LHM0_MEDTR</v>
      </c>
      <c r="D3616" t="s">
        <v>5480</v>
      </c>
      <c r="E3616">
        <v>70.87</v>
      </c>
      <c r="F3616">
        <v>309</v>
      </c>
      <c r="G3616">
        <v>90</v>
      </c>
      <c r="H3616">
        <v>12</v>
      </c>
      <c r="I3616">
        <v>1</v>
      </c>
      <c r="J3616">
        <v>891</v>
      </c>
      <c r="K3616">
        <v>1</v>
      </c>
      <c r="L3616">
        <v>12</v>
      </c>
      <c r="M3616">
        <v>317</v>
      </c>
      <c r="N3616" t="s">
        <v>18</v>
      </c>
      <c r="O3616" s="1">
        <v>2.9582700000000002E-118</v>
      </c>
      <c r="P3616">
        <v>1106</v>
      </c>
    </row>
    <row r="3617" spans="1:16" x14ac:dyDescent="0.25">
      <c r="A3617" t="s">
        <v>5481</v>
      </c>
      <c r="B3617">
        <v>1653</v>
      </c>
      <c r="C3617" s="3" t="str">
        <f>HYPERLINK("http://www.uniprot.org/uniprot/I1J869","tr|I1J869|I1J869_SOYBN")</f>
        <v>tr|I1J869|I1J869_SOYBN</v>
      </c>
      <c r="D3617" t="s">
        <v>71</v>
      </c>
      <c r="E3617">
        <v>56.39</v>
      </c>
      <c r="F3617">
        <v>571</v>
      </c>
      <c r="G3617">
        <v>249</v>
      </c>
      <c r="H3617">
        <v>21</v>
      </c>
      <c r="I3617">
        <v>1</v>
      </c>
      <c r="J3617">
        <v>1650</v>
      </c>
      <c r="K3617">
        <v>1</v>
      </c>
      <c r="L3617">
        <v>1</v>
      </c>
      <c r="M3617">
        <v>564</v>
      </c>
      <c r="N3617" t="s">
        <v>18</v>
      </c>
      <c r="O3617" s="1">
        <v>3.86561E-159</v>
      </c>
      <c r="P3617">
        <v>1462</v>
      </c>
    </row>
    <row r="3618" spans="1:16" x14ac:dyDescent="0.25">
      <c r="A3618" t="s">
        <v>5482</v>
      </c>
      <c r="B3618">
        <v>1374</v>
      </c>
      <c r="C3618" s="3" t="str">
        <f>HYPERLINK("http://www.uniprot.org/uniprot/G7JDL9","tr|G7JDL9|G7JDL9_MEDTR")</f>
        <v>tr|G7JDL9|G7JDL9_MEDTR</v>
      </c>
      <c r="D3618" t="s">
        <v>242</v>
      </c>
      <c r="E3618">
        <v>31.11</v>
      </c>
      <c r="F3618">
        <v>286</v>
      </c>
      <c r="G3618">
        <v>197</v>
      </c>
      <c r="H3618">
        <v>3</v>
      </c>
      <c r="I3618">
        <v>256</v>
      </c>
      <c r="J3618">
        <v>1104</v>
      </c>
      <c r="K3618">
        <v>1</v>
      </c>
      <c r="L3618">
        <v>25</v>
      </c>
      <c r="M3618">
        <v>277</v>
      </c>
      <c r="N3618" t="s">
        <v>18</v>
      </c>
      <c r="O3618" s="1">
        <v>2.4012400000000002E-31</v>
      </c>
      <c r="P3618">
        <v>359</v>
      </c>
    </row>
    <row r="3619" spans="1:16" x14ac:dyDescent="0.25">
      <c r="A3619" t="s">
        <v>5483</v>
      </c>
      <c r="B3619">
        <v>1059</v>
      </c>
      <c r="C3619" s="3" t="str">
        <f>HYPERLINK("http://www.uniprot.org/uniprot/B5U9W1","tr|B5U9W1|B5U9W1_LOTJA")</f>
        <v>tr|B5U9W1|B5U9W1_LOTJA</v>
      </c>
      <c r="D3619" t="s">
        <v>2196</v>
      </c>
      <c r="E3619">
        <v>50.79</v>
      </c>
      <c r="F3619">
        <v>315</v>
      </c>
      <c r="G3619">
        <v>155</v>
      </c>
      <c r="H3619">
        <v>1</v>
      </c>
      <c r="I3619">
        <v>64</v>
      </c>
      <c r="J3619">
        <v>1005</v>
      </c>
      <c r="K3619">
        <v>1</v>
      </c>
      <c r="L3619">
        <v>409</v>
      </c>
      <c r="M3619">
        <v>722</v>
      </c>
      <c r="N3619" t="s">
        <v>18</v>
      </c>
      <c r="O3619" s="1">
        <v>1.56013E-82</v>
      </c>
      <c r="P3619">
        <v>799</v>
      </c>
    </row>
    <row r="3620" spans="1:16" x14ac:dyDescent="0.25">
      <c r="A3620" t="s">
        <v>5484</v>
      </c>
      <c r="B3620">
        <v>651</v>
      </c>
      <c r="C3620" s="3" t="str">
        <f>HYPERLINK("http://www.uniprot.org/uniprot/I1LA07","tr|I1LA07|I1LA07_SOYBN")</f>
        <v>tr|I1LA07|I1LA07_SOYBN</v>
      </c>
      <c r="D3620" t="s">
        <v>28</v>
      </c>
      <c r="E3620">
        <v>74.53</v>
      </c>
      <c r="F3620">
        <v>216</v>
      </c>
      <c r="G3620">
        <v>55</v>
      </c>
      <c r="H3620">
        <v>0</v>
      </c>
      <c r="I3620">
        <v>1</v>
      </c>
      <c r="J3620">
        <v>648</v>
      </c>
      <c r="K3620">
        <v>1</v>
      </c>
      <c r="L3620">
        <v>129</v>
      </c>
      <c r="M3620">
        <v>344</v>
      </c>
      <c r="N3620" t="s">
        <v>18</v>
      </c>
      <c r="O3620" s="1">
        <v>1.5271800000000001E-86</v>
      </c>
      <c r="P3620">
        <v>830</v>
      </c>
    </row>
    <row r="3621" spans="1:16" x14ac:dyDescent="0.25">
      <c r="A3621" t="s">
        <v>5485</v>
      </c>
      <c r="B3621">
        <v>2265</v>
      </c>
      <c r="C3621" s="3" t="str">
        <f>HYPERLINK("http://www.uniprot.org/uniprot/A5BE46","tr|A5BE46|A5BE46_VITVI")</f>
        <v>tr|A5BE46|A5BE46_VITVI</v>
      </c>
      <c r="D3621" t="s">
        <v>462</v>
      </c>
      <c r="E3621">
        <v>77.5</v>
      </c>
      <c r="F3621">
        <v>760</v>
      </c>
      <c r="G3621">
        <v>171</v>
      </c>
      <c r="H3621">
        <v>7</v>
      </c>
      <c r="I3621">
        <v>1</v>
      </c>
      <c r="J3621">
        <v>2259</v>
      </c>
      <c r="K3621">
        <v>1</v>
      </c>
      <c r="L3621">
        <v>594</v>
      </c>
      <c r="M3621">
        <v>1353</v>
      </c>
      <c r="N3621" t="s">
        <v>18</v>
      </c>
      <c r="O3621">
        <v>0</v>
      </c>
      <c r="P3621">
        <v>3125</v>
      </c>
    </row>
    <row r="3622" spans="1:16" x14ac:dyDescent="0.25">
      <c r="A3622" t="s">
        <v>5486</v>
      </c>
      <c r="B3622">
        <v>1140</v>
      </c>
      <c r="C3622" s="3" t="str">
        <f>HYPERLINK("http://www.uniprot.org/uniprot/G7LJA7","tr|G7LJA7|G7LJA7_MEDTR")</f>
        <v>tr|G7LJA7|G7LJA7_MEDTR</v>
      </c>
      <c r="D3622" t="s">
        <v>5487</v>
      </c>
      <c r="E3622">
        <v>31.6</v>
      </c>
      <c r="F3622">
        <v>231</v>
      </c>
      <c r="G3622">
        <v>158</v>
      </c>
      <c r="H3622">
        <v>28</v>
      </c>
      <c r="I3622">
        <v>16</v>
      </c>
      <c r="J3622">
        <v>624</v>
      </c>
      <c r="K3622">
        <v>1</v>
      </c>
      <c r="L3622">
        <v>126</v>
      </c>
      <c r="M3622">
        <v>355</v>
      </c>
      <c r="N3622" t="s">
        <v>18</v>
      </c>
      <c r="O3622" s="1">
        <v>1.0076E-21</v>
      </c>
      <c r="P3622">
        <v>275</v>
      </c>
    </row>
    <row r="3623" spans="1:16" x14ac:dyDescent="0.25">
      <c r="A3623" t="s">
        <v>5488</v>
      </c>
      <c r="B3623">
        <v>1143</v>
      </c>
      <c r="C3623" s="3" t="str">
        <f>HYPERLINK("http://www.uniprot.org/uniprot/C7FDI5","tr|C7FDI5|C7FDI5_SOYBN")</f>
        <v>tr|C7FDI5|C7FDI5_SOYBN</v>
      </c>
      <c r="D3623" t="s">
        <v>717</v>
      </c>
      <c r="E3623">
        <v>49.17</v>
      </c>
      <c r="F3623">
        <v>362</v>
      </c>
      <c r="G3623">
        <v>184</v>
      </c>
      <c r="H3623">
        <v>4</v>
      </c>
      <c r="I3623">
        <v>1</v>
      </c>
      <c r="J3623">
        <v>1074</v>
      </c>
      <c r="K3623">
        <v>1</v>
      </c>
      <c r="L3623">
        <v>704</v>
      </c>
      <c r="M3623">
        <v>1060</v>
      </c>
      <c r="N3623" t="s">
        <v>18</v>
      </c>
      <c r="O3623" s="1">
        <v>1.2507500000000001E-96</v>
      </c>
      <c r="P3623">
        <v>921</v>
      </c>
    </row>
    <row r="3624" spans="1:16" x14ac:dyDescent="0.25">
      <c r="A3624" t="s">
        <v>5489</v>
      </c>
      <c r="B3624">
        <v>1662</v>
      </c>
      <c r="C3624" s="3" t="str">
        <f>HYPERLINK("http://www.uniprot.org/uniprot/G7IPL2","tr|G7IPL2|G7IPL2_MEDTR")</f>
        <v>tr|G7IPL2|G7IPL2_MEDTR</v>
      </c>
      <c r="D3624" t="s">
        <v>5490</v>
      </c>
      <c r="E3624">
        <v>80.8</v>
      </c>
      <c r="F3624">
        <v>547</v>
      </c>
      <c r="G3624">
        <v>105</v>
      </c>
      <c r="H3624">
        <v>14</v>
      </c>
      <c r="I3624">
        <v>61</v>
      </c>
      <c r="J3624">
        <v>1659</v>
      </c>
      <c r="K3624">
        <v>1</v>
      </c>
      <c r="L3624">
        <v>29</v>
      </c>
      <c r="M3624">
        <v>567</v>
      </c>
      <c r="N3624" t="s">
        <v>18</v>
      </c>
      <c r="O3624">
        <v>0</v>
      </c>
      <c r="P3624">
        <v>2179</v>
      </c>
    </row>
    <row r="3625" spans="1:16" x14ac:dyDescent="0.25">
      <c r="A3625" t="s">
        <v>5491</v>
      </c>
      <c r="B3625">
        <v>1113</v>
      </c>
      <c r="C3625" s="3" t="str">
        <f>HYPERLINK("http://www.uniprot.org/uniprot/Q7XYX9","tr|Q7XYX9|Q7XYX9_MEDTR")</f>
        <v>tr|Q7XYX9|Q7XYX9_MEDTR</v>
      </c>
      <c r="D3625" t="s">
        <v>5492</v>
      </c>
      <c r="E3625">
        <v>81.45</v>
      </c>
      <c r="F3625">
        <v>372</v>
      </c>
      <c r="G3625">
        <v>69</v>
      </c>
      <c r="H3625">
        <v>2</v>
      </c>
      <c r="I3625">
        <v>1</v>
      </c>
      <c r="J3625">
        <v>1110</v>
      </c>
      <c r="K3625">
        <v>1</v>
      </c>
      <c r="L3625">
        <v>11</v>
      </c>
      <c r="M3625">
        <v>382</v>
      </c>
      <c r="N3625" t="s">
        <v>18</v>
      </c>
      <c r="O3625" s="1">
        <v>8.978E-169</v>
      </c>
      <c r="P3625">
        <v>1543</v>
      </c>
    </row>
    <row r="3626" spans="1:16" x14ac:dyDescent="0.25">
      <c r="A3626" t="s">
        <v>5493</v>
      </c>
      <c r="B3626">
        <v>2058</v>
      </c>
      <c r="C3626" s="3" t="str">
        <f>HYPERLINK("http://www.uniprot.org/uniprot/K7MBF8","tr|K7MBF8|K7MBF8_SOYBN")</f>
        <v>tr|K7MBF8|K7MBF8_SOYBN</v>
      </c>
      <c r="D3626" t="s">
        <v>28</v>
      </c>
      <c r="E3626">
        <v>67.91</v>
      </c>
      <c r="F3626">
        <v>692</v>
      </c>
      <c r="G3626">
        <v>222</v>
      </c>
      <c r="H3626">
        <v>7</v>
      </c>
      <c r="I3626">
        <v>1</v>
      </c>
      <c r="J3626">
        <v>2055</v>
      </c>
      <c r="K3626">
        <v>1</v>
      </c>
      <c r="L3626">
        <v>1</v>
      </c>
      <c r="M3626">
        <v>674</v>
      </c>
      <c r="N3626" t="s">
        <v>18</v>
      </c>
      <c r="O3626">
        <v>0</v>
      </c>
      <c r="P3626">
        <v>2213</v>
      </c>
    </row>
    <row r="3627" spans="1:16" x14ac:dyDescent="0.25">
      <c r="A3627" t="s">
        <v>5494</v>
      </c>
      <c r="B3627">
        <v>450</v>
      </c>
      <c r="C3627" s="3" t="str">
        <f>HYPERLINK("http://www.uniprot.org/uniprot/G7KEM1","tr|G7KEM1|G7KEM1_MEDTR")</f>
        <v>tr|G7KEM1|G7KEM1_MEDTR</v>
      </c>
      <c r="D3627" t="s">
        <v>5495</v>
      </c>
      <c r="E3627">
        <v>81.319999999999993</v>
      </c>
      <c r="F3627">
        <v>166</v>
      </c>
      <c r="G3627">
        <v>31</v>
      </c>
      <c r="H3627">
        <v>17</v>
      </c>
      <c r="I3627">
        <v>1</v>
      </c>
      <c r="J3627">
        <v>447</v>
      </c>
      <c r="K3627">
        <v>1</v>
      </c>
      <c r="L3627">
        <v>1</v>
      </c>
      <c r="M3627">
        <v>166</v>
      </c>
      <c r="N3627" t="s">
        <v>18</v>
      </c>
      <c r="O3627" s="1">
        <v>5.4873600000000001E-73</v>
      </c>
      <c r="P3627">
        <v>711</v>
      </c>
    </row>
    <row r="3628" spans="1:16" x14ac:dyDescent="0.25">
      <c r="A3628" t="s">
        <v>5496</v>
      </c>
      <c r="B3628">
        <v>858</v>
      </c>
      <c r="C3628" s="3" t="str">
        <f>HYPERLINK("http://www.uniprot.org/uniprot/G7KD67","tr|G7KD67|G7KD67_MEDTR")</f>
        <v>tr|G7KD67|G7KD67_MEDTR</v>
      </c>
      <c r="D3628" t="s">
        <v>5497</v>
      </c>
      <c r="E3628">
        <v>71.37</v>
      </c>
      <c r="F3628">
        <v>276</v>
      </c>
      <c r="G3628">
        <v>79</v>
      </c>
      <c r="H3628">
        <v>2</v>
      </c>
      <c r="I3628">
        <v>1</v>
      </c>
      <c r="J3628">
        <v>822</v>
      </c>
      <c r="K3628">
        <v>1</v>
      </c>
      <c r="L3628">
        <v>14</v>
      </c>
      <c r="M3628">
        <v>286</v>
      </c>
      <c r="N3628" t="s">
        <v>18</v>
      </c>
      <c r="O3628" s="1">
        <v>7.2284199999999999E-95</v>
      </c>
      <c r="P3628">
        <v>904</v>
      </c>
    </row>
    <row r="3629" spans="1:16" x14ac:dyDescent="0.25">
      <c r="A3629" t="s">
        <v>5498</v>
      </c>
      <c r="B3629">
        <v>756</v>
      </c>
      <c r="C3629" s="3" t="str">
        <f>HYPERLINK("http://www.uniprot.org/uniprot/G7JXB6","tr|G7JXB6|G7JXB6_MEDTR")</f>
        <v>tr|G7JXB6|G7JXB6_MEDTR</v>
      </c>
      <c r="D3629" t="s">
        <v>5499</v>
      </c>
      <c r="E3629">
        <v>81.69</v>
      </c>
      <c r="F3629">
        <v>213</v>
      </c>
      <c r="G3629">
        <v>39</v>
      </c>
      <c r="H3629">
        <v>0</v>
      </c>
      <c r="I3629">
        <v>115</v>
      </c>
      <c r="J3629">
        <v>753</v>
      </c>
      <c r="K3629">
        <v>1</v>
      </c>
      <c r="L3629">
        <v>40</v>
      </c>
      <c r="M3629">
        <v>252</v>
      </c>
      <c r="N3629" t="s">
        <v>18</v>
      </c>
      <c r="O3629" s="1">
        <v>9.6608600000000005E-95</v>
      </c>
      <c r="P3629">
        <v>902</v>
      </c>
    </row>
    <row r="3630" spans="1:16" x14ac:dyDescent="0.25">
      <c r="A3630" t="s">
        <v>5500</v>
      </c>
      <c r="B3630">
        <v>1053</v>
      </c>
      <c r="C3630" s="3" t="str">
        <f>HYPERLINK("http://www.uniprot.org/uniprot/G7KQL9","tr|G7KQL9|G7KQL9_MEDTR")</f>
        <v>tr|G7KQL9|G7KQL9_MEDTR</v>
      </c>
      <c r="D3630" t="s">
        <v>5501</v>
      </c>
      <c r="E3630">
        <v>89.74</v>
      </c>
      <c r="F3630">
        <v>351</v>
      </c>
      <c r="G3630">
        <v>36</v>
      </c>
      <c r="H3630">
        <v>1</v>
      </c>
      <c r="I3630">
        <v>1</v>
      </c>
      <c r="J3630">
        <v>1050</v>
      </c>
      <c r="K3630">
        <v>1</v>
      </c>
      <c r="L3630">
        <v>1</v>
      </c>
      <c r="M3630">
        <v>346</v>
      </c>
      <c r="N3630" t="s">
        <v>18</v>
      </c>
      <c r="O3630" s="1">
        <v>1.1532100000000001E-170</v>
      </c>
      <c r="P3630">
        <v>1559</v>
      </c>
    </row>
    <row r="3631" spans="1:16" x14ac:dyDescent="0.25">
      <c r="A3631" t="s">
        <v>5502</v>
      </c>
      <c r="B3631">
        <v>462</v>
      </c>
      <c r="C3631" s="3" t="str">
        <f>HYPERLINK("http://www.uniprot.org/uniprot/G7ZXK0","tr|G7ZXK0|G7ZXK0_MEDTR")</f>
        <v>tr|G7ZXK0|G7ZXK0_MEDTR</v>
      </c>
      <c r="D3631" t="s">
        <v>2001</v>
      </c>
      <c r="E3631">
        <v>71.510000000000005</v>
      </c>
      <c r="F3631">
        <v>158</v>
      </c>
      <c r="G3631">
        <v>45</v>
      </c>
      <c r="H3631">
        <v>11</v>
      </c>
      <c r="I3631">
        <v>1</v>
      </c>
      <c r="J3631">
        <v>441</v>
      </c>
      <c r="K3631">
        <v>1</v>
      </c>
      <c r="L3631">
        <v>314</v>
      </c>
      <c r="M3631">
        <v>471</v>
      </c>
      <c r="N3631" t="s">
        <v>18</v>
      </c>
      <c r="O3631" s="1">
        <v>2.05218E-51</v>
      </c>
      <c r="P3631">
        <v>525</v>
      </c>
    </row>
    <row r="3632" spans="1:16" x14ac:dyDescent="0.25">
      <c r="A3632" t="s">
        <v>5503</v>
      </c>
      <c r="B3632">
        <v>2295</v>
      </c>
      <c r="C3632" s="3" t="str">
        <f>HYPERLINK("http://www.uniprot.org/uniprot/I1JQR5","tr|I1JQR5|I1JQR5_SOYBN")</f>
        <v>tr|I1JQR5|I1JQR5_SOYBN</v>
      </c>
      <c r="D3632" t="s">
        <v>71</v>
      </c>
      <c r="E3632">
        <v>55.91</v>
      </c>
      <c r="F3632">
        <v>778</v>
      </c>
      <c r="G3632">
        <v>343</v>
      </c>
      <c r="H3632">
        <v>20</v>
      </c>
      <c r="I3632">
        <v>1</v>
      </c>
      <c r="J3632">
        <v>2274</v>
      </c>
      <c r="K3632">
        <v>1</v>
      </c>
      <c r="L3632">
        <v>317</v>
      </c>
      <c r="M3632">
        <v>1052</v>
      </c>
      <c r="N3632" t="s">
        <v>18</v>
      </c>
      <c r="O3632">
        <v>0</v>
      </c>
      <c r="P3632">
        <v>1917</v>
      </c>
    </row>
    <row r="3633" spans="1:16" x14ac:dyDescent="0.25">
      <c r="A3633" t="s">
        <v>5504</v>
      </c>
      <c r="B3633">
        <v>1419</v>
      </c>
      <c r="C3633" s="3" t="str">
        <f>HYPERLINK("http://www.uniprot.org/uniprot/B9HS40","tr|B9HS40|B9HS40_POPTR")</f>
        <v>tr|B9HS40|B9HS40_POPTR</v>
      </c>
      <c r="D3633" t="s">
        <v>5505</v>
      </c>
      <c r="E3633">
        <v>68.2</v>
      </c>
      <c r="F3633">
        <v>434</v>
      </c>
      <c r="G3633">
        <v>138</v>
      </c>
      <c r="H3633">
        <v>6</v>
      </c>
      <c r="I3633">
        <v>79</v>
      </c>
      <c r="J3633">
        <v>1362</v>
      </c>
      <c r="K3633">
        <v>1</v>
      </c>
      <c r="L3633">
        <v>24</v>
      </c>
      <c r="M3633">
        <v>456</v>
      </c>
      <c r="N3633" t="s">
        <v>18</v>
      </c>
      <c r="O3633" s="1">
        <v>1.4157300000000001E-175</v>
      </c>
      <c r="P3633">
        <v>1603</v>
      </c>
    </row>
    <row r="3634" spans="1:16" x14ac:dyDescent="0.25">
      <c r="A3634" t="s">
        <v>5506</v>
      </c>
      <c r="B3634">
        <v>609</v>
      </c>
      <c r="C3634" s="3" t="str">
        <f>HYPERLINK("http://www.uniprot.org/uniprot/B7FNC0","tr|B7FNC0|B7FNC0_MEDTR")</f>
        <v>tr|B7FNC0|B7FNC0_MEDTR</v>
      </c>
      <c r="D3634" t="s">
        <v>5507</v>
      </c>
      <c r="E3634">
        <v>94.55</v>
      </c>
      <c r="F3634">
        <v>202</v>
      </c>
      <c r="G3634">
        <v>11</v>
      </c>
      <c r="H3634">
        <v>0</v>
      </c>
      <c r="I3634">
        <v>1</v>
      </c>
      <c r="J3634">
        <v>606</v>
      </c>
      <c r="K3634">
        <v>1</v>
      </c>
      <c r="L3634">
        <v>1</v>
      </c>
      <c r="M3634">
        <v>202</v>
      </c>
      <c r="N3634" t="s">
        <v>18</v>
      </c>
      <c r="O3634" s="1">
        <v>5.09084E-107</v>
      </c>
      <c r="P3634">
        <v>1006</v>
      </c>
    </row>
    <row r="3635" spans="1:16" x14ac:dyDescent="0.25">
      <c r="A3635" t="s">
        <v>5508</v>
      </c>
      <c r="B3635">
        <v>1200</v>
      </c>
      <c r="C3635" s="3" t="str">
        <f>HYPERLINK("http://www.uniprot.org/uniprot/G7J698","tr|G7J698|G7J698_MEDTR")</f>
        <v>tr|G7J698|G7J698_MEDTR</v>
      </c>
      <c r="D3635" t="s">
        <v>5509</v>
      </c>
      <c r="E3635">
        <v>86.28</v>
      </c>
      <c r="F3635">
        <v>401</v>
      </c>
      <c r="G3635">
        <v>55</v>
      </c>
      <c r="H3635">
        <v>2</v>
      </c>
      <c r="I3635">
        <v>1</v>
      </c>
      <c r="J3635">
        <v>1197</v>
      </c>
      <c r="K3635">
        <v>1</v>
      </c>
      <c r="L3635">
        <v>1</v>
      </c>
      <c r="M3635">
        <v>394</v>
      </c>
      <c r="N3635" t="s">
        <v>18</v>
      </c>
      <c r="O3635">
        <v>0</v>
      </c>
      <c r="P3635">
        <v>1762</v>
      </c>
    </row>
    <row r="3636" spans="1:16" x14ac:dyDescent="0.25">
      <c r="A3636" t="s">
        <v>5510</v>
      </c>
      <c r="B3636">
        <v>3093</v>
      </c>
      <c r="C3636" s="3" t="str">
        <f>HYPERLINK("http://www.uniprot.org/uniprot/G7IV38","tr|G7IV38|G7IV38_MEDTR")</f>
        <v>tr|G7IV38|G7IV38_MEDTR</v>
      </c>
      <c r="D3636" t="s">
        <v>5427</v>
      </c>
      <c r="E3636">
        <v>66.98</v>
      </c>
      <c r="F3636">
        <v>1042</v>
      </c>
      <c r="G3636">
        <v>344</v>
      </c>
      <c r="H3636">
        <v>22</v>
      </c>
      <c r="I3636">
        <v>1</v>
      </c>
      <c r="J3636">
        <v>3060</v>
      </c>
      <c r="K3636">
        <v>1</v>
      </c>
      <c r="L3636">
        <v>1</v>
      </c>
      <c r="M3636">
        <v>1031</v>
      </c>
      <c r="N3636" t="s">
        <v>18</v>
      </c>
      <c r="O3636">
        <v>0</v>
      </c>
      <c r="P3636">
        <v>3351</v>
      </c>
    </row>
    <row r="3637" spans="1:16" x14ac:dyDescent="0.25">
      <c r="A3637" t="s">
        <v>5511</v>
      </c>
      <c r="B3637">
        <v>987</v>
      </c>
      <c r="C3637" s="3" t="str">
        <f>HYPERLINK("http://www.uniprot.org/uniprot/G7IV38","tr|G7IV38|G7IV38_MEDTR")</f>
        <v>tr|G7IV38|G7IV38_MEDTR</v>
      </c>
      <c r="D3637" t="s">
        <v>5427</v>
      </c>
      <c r="E3637">
        <v>55.17</v>
      </c>
      <c r="F3637">
        <v>319</v>
      </c>
      <c r="G3637">
        <v>143</v>
      </c>
      <c r="H3637">
        <v>7</v>
      </c>
      <c r="I3637">
        <v>1</v>
      </c>
      <c r="J3637">
        <v>936</v>
      </c>
      <c r="K3637">
        <v>1</v>
      </c>
      <c r="L3637">
        <v>713</v>
      </c>
      <c r="M3637">
        <v>1023</v>
      </c>
      <c r="N3637" t="s">
        <v>18</v>
      </c>
      <c r="O3637" s="1">
        <v>3.6295900000000003E-83</v>
      </c>
      <c r="P3637">
        <v>804</v>
      </c>
    </row>
    <row r="3638" spans="1:16" x14ac:dyDescent="0.25">
      <c r="A3638" t="s">
        <v>5512</v>
      </c>
      <c r="B3638">
        <v>1974</v>
      </c>
      <c r="C3638" s="3" t="str">
        <f>HYPERLINK("http://www.uniprot.org/uniprot/K7KRZ6","tr|K7KRZ6|K7KRZ6_SOYBN")</f>
        <v>tr|K7KRZ6|K7KRZ6_SOYBN</v>
      </c>
      <c r="D3638" t="s">
        <v>28</v>
      </c>
      <c r="E3638">
        <v>76.739999999999995</v>
      </c>
      <c r="F3638">
        <v>688</v>
      </c>
      <c r="G3638">
        <v>160</v>
      </c>
      <c r="H3638">
        <v>31</v>
      </c>
      <c r="I3638">
        <v>1</v>
      </c>
      <c r="J3638">
        <v>1971</v>
      </c>
      <c r="K3638">
        <v>1</v>
      </c>
      <c r="L3638">
        <v>1</v>
      </c>
      <c r="M3638">
        <v>683</v>
      </c>
      <c r="N3638" t="s">
        <v>18</v>
      </c>
      <c r="O3638">
        <v>0</v>
      </c>
      <c r="P3638">
        <v>2748</v>
      </c>
    </row>
    <row r="3639" spans="1:16" x14ac:dyDescent="0.25">
      <c r="A3639" t="s">
        <v>5513</v>
      </c>
      <c r="B3639">
        <v>2019</v>
      </c>
      <c r="C3639" s="3" t="str">
        <f>HYPERLINK("http://www.uniprot.org/uniprot/K7LST0","tr|K7LST0|K7LST0_SOYBN")</f>
        <v>tr|K7LST0|K7LST0_SOYBN</v>
      </c>
      <c r="D3639" t="s">
        <v>28</v>
      </c>
      <c r="E3639">
        <v>75.489999999999995</v>
      </c>
      <c r="F3639">
        <v>653</v>
      </c>
      <c r="G3639">
        <v>160</v>
      </c>
      <c r="H3639">
        <v>3</v>
      </c>
      <c r="I3639">
        <v>67</v>
      </c>
      <c r="J3639">
        <v>2016</v>
      </c>
      <c r="K3639">
        <v>1</v>
      </c>
      <c r="L3639">
        <v>22</v>
      </c>
      <c r="M3639">
        <v>667</v>
      </c>
      <c r="N3639" t="s">
        <v>18</v>
      </c>
      <c r="O3639">
        <v>0</v>
      </c>
      <c r="P3639">
        <v>2427</v>
      </c>
    </row>
    <row r="3640" spans="1:16" x14ac:dyDescent="0.25">
      <c r="A3640" t="s">
        <v>5514</v>
      </c>
      <c r="B3640">
        <v>2613</v>
      </c>
      <c r="C3640" s="3" t="str">
        <f>HYPERLINK("http://www.uniprot.org/uniprot/G7JF36","tr|G7JF36|G7JF36_MEDTR")</f>
        <v>tr|G7JF36|G7JF36_MEDTR</v>
      </c>
      <c r="D3640" t="s">
        <v>5515</v>
      </c>
      <c r="E3640">
        <v>88.44</v>
      </c>
      <c r="F3640">
        <v>580</v>
      </c>
      <c r="G3640">
        <v>67</v>
      </c>
      <c r="H3640">
        <v>0</v>
      </c>
      <c r="I3640">
        <v>871</v>
      </c>
      <c r="J3640">
        <v>2610</v>
      </c>
      <c r="K3640">
        <v>1</v>
      </c>
      <c r="L3640">
        <v>181</v>
      </c>
      <c r="M3640">
        <v>760</v>
      </c>
      <c r="N3640" t="s">
        <v>18</v>
      </c>
      <c r="O3640">
        <v>0</v>
      </c>
      <c r="P3640">
        <v>2588</v>
      </c>
    </row>
    <row r="3641" spans="1:16" x14ac:dyDescent="0.25">
      <c r="A3641" t="s">
        <v>5516</v>
      </c>
      <c r="B3641">
        <v>1416</v>
      </c>
      <c r="C3641" s="3" t="str">
        <f>HYPERLINK("http://www.uniprot.org/uniprot/G7JSH1","tr|G7JSH1|G7JSH1_MEDTR")</f>
        <v>tr|G7JSH1|G7JSH1_MEDTR</v>
      </c>
      <c r="D3641" t="s">
        <v>5517</v>
      </c>
      <c r="E3641">
        <v>91.4</v>
      </c>
      <c r="F3641">
        <v>454</v>
      </c>
      <c r="G3641">
        <v>39</v>
      </c>
      <c r="H3641">
        <v>0</v>
      </c>
      <c r="I3641">
        <v>52</v>
      </c>
      <c r="J3641">
        <v>1413</v>
      </c>
      <c r="K3641">
        <v>1</v>
      </c>
      <c r="L3641">
        <v>18</v>
      </c>
      <c r="M3641">
        <v>470</v>
      </c>
      <c r="N3641" t="s">
        <v>18</v>
      </c>
      <c r="O3641">
        <v>0</v>
      </c>
      <c r="P3641">
        <v>2177</v>
      </c>
    </row>
    <row r="3642" spans="1:16" x14ac:dyDescent="0.25">
      <c r="A3642" t="s">
        <v>5518</v>
      </c>
      <c r="B3642">
        <v>2991</v>
      </c>
      <c r="C3642" s="3" t="str">
        <f>HYPERLINK("http://www.uniprot.org/uniprot/K7MJI6","tr|K7MJI6|K7MJI6_SOYBN")</f>
        <v>tr|K7MJI6|K7MJI6_SOYBN</v>
      </c>
      <c r="D3642" t="s">
        <v>28</v>
      </c>
      <c r="E3642">
        <v>88.05</v>
      </c>
      <c r="F3642">
        <v>954</v>
      </c>
      <c r="G3642">
        <v>114</v>
      </c>
      <c r="H3642">
        <v>4</v>
      </c>
      <c r="I3642">
        <v>1</v>
      </c>
      <c r="J3642">
        <v>2850</v>
      </c>
      <c r="K3642">
        <v>1</v>
      </c>
      <c r="L3642">
        <v>1</v>
      </c>
      <c r="M3642">
        <v>949</v>
      </c>
      <c r="N3642" t="s">
        <v>18</v>
      </c>
      <c r="O3642">
        <v>0</v>
      </c>
      <c r="P3642">
        <v>4286</v>
      </c>
    </row>
    <row r="3643" spans="1:16" x14ac:dyDescent="0.25">
      <c r="A3643" t="s">
        <v>5519</v>
      </c>
      <c r="B3643">
        <v>1665</v>
      </c>
      <c r="C3643" s="3" t="str">
        <f>HYPERLINK("http://www.uniprot.org/uniprot/G8DCY4","tr|G8DCY4|G8DCY4_PHAVU")</f>
        <v>tr|G8DCY4|G8DCY4_PHAVU</v>
      </c>
      <c r="D3643" t="s">
        <v>1086</v>
      </c>
      <c r="E3643">
        <v>73.5</v>
      </c>
      <c r="F3643">
        <v>551</v>
      </c>
      <c r="G3643">
        <v>146</v>
      </c>
      <c r="H3643">
        <v>0</v>
      </c>
      <c r="I3643">
        <v>1</v>
      </c>
      <c r="J3643">
        <v>1653</v>
      </c>
      <c r="K3643">
        <v>1</v>
      </c>
      <c r="L3643">
        <v>315</v>
      </c>
      <c r="M3643">
        <v>778</v>
      </c>
      <c r="N3643" t="s">
        <v>18</v>
      </c>
      <c r="O3643">
        <v>0</v>
      </c>
      <c r="P3643">
        <v>2076</v>
      </c>
    </row>
    <row r="3644" spans="1:16" x14ac:dyDescent="0.25">
      <c r="A3644" t="s">
        <v>5520</v>
      </c>
      <c r="B3644">
        <v>414</v>
      </c>
      <c r="C3644" s="3" t="str">
        <f>HYPERLINK("http://www.uniprot.org/uniprot/G7IMY6","tr|G7IMY6|G7IMY6_MEDTR")</f>
        <v>tr|G7IMY6|G7IMY6_MEDTR</v>
      </c>
      <c r="D3644" t="s">
        <v>5521</v>
      </c>
      <c r="E3644">
        <v>44.26</v>
      </c>
      <c r="F3644">
        <v>122</v>
      </c>
      <c r="G3644">
        <v>68</v>
      </c>
      <c r="H3644">
        <v>6</v>
      </c>
      <c r="I3644">
        <v>1</v>
      </c>
      <c r="J3644">
        <v>348</v>
      </c>
      <c r="K3644">
        <v>1</v>
      </c>
      <c r="L3644">
        <v>82</v>
      </c>
      <c r="M3644">
        <v>201</v>
      </c>
      <c r="N3644" t="s">
        <v>18</v>
      </c>
      <c r="O3644" s="1">
        <v>2.3274600000000002E-15</v>
      </c>
      <c r="P3644">
        <v>214</v>
      </c>
    </row>
    <row r="3645" spans="1:16" x14ac:dyDescent="0.25">
      <c r="A3645" t="s">
        <v>5522</v>
      </c>
      <c r="B3645">
        <v>198</v>
      </c>
      <c r="C3645" s="3" t="str">
        <f>HYPERLINK("http://www.uniprot.org/uniprot/Q949L5","tr|Q949L5|Q949L5_CICAR")</f>
        <v>tr|Q949L5|Q949L5_CICAR</v>
      </c>
      <c r="D3645" t="s">
        <v>55</v>
      </c>
      <c r="E3645">
        <v>79.680000000000007</v>
      </c>
      <c r="F3645">
        <v>64</v>
      </c>
      <c r="G3645">
        <v>13</v>
      </c>
      <c r="H3645">
        <v>0</v>
      </c>
      <c r="I3645">
        <v>4</v>
      </c>
      <c r="J3645">
        <v>195</v>
      </c>
      <c r="K3645">
        <v>1</v>
      </c>
      <c r="L3645">
        <v>16</v>
      </c>
      <c r="M3645">
        <v>79</v>
      </c>
      <c r="N3645" t="s">
        <v>18</v>
      </c>
      <c r="O3645" s="1">
        <v>2.4219299999999999E-20</v>
      </c>
      <c r="P3645">
        <v>257</v>
      </c>
    </row>
    <row r="3646" spans="1:16" x14ac:dyDescent="0.25">
      <c r="A3646" t="s">
        <v>5523</v>
      </c>
      <c r="B3646">
        <v>651</v>
      </c>
      <c r="C3646" s="3" t="str">
        <f>HYPERLINK("http://www.uniprot.org/uniprot/A5C9A7","tr|A5C9A7|A5C9A7_VITVI")</f>
        <v>tr|A5C9A7|A5C9A7_VITVI</v>
      </c>
      <c r="D3646" t="s">
        <v>5524</v>
      </c>
      <c r="E3646">
        <v>65.06</v>
      </c>
      <c r="F3646">
        <v>83</v>
      </c>
      <c r="G3646">
        <v>29</v>
      </c>
      <c r="H3646">
        <v>1</v>
      </c>
      <c r="I3646">
        <v>404</v>
      </c>
      <c r="J3646">
        <v>649</v>
      </c>
      <c r="K3646">
        <v>2</v>
      </c>
      <c r="L3646">
        <v>898</v>
      </c>
      <c r="M3646">
        <v>980</v>
      </c>
      <c r="N3646" t="s">
        <v>18</v>
      </c>
      <c r="O3646" s="1">
        <v>1.0048800000000001E-45</v>
      </c>
      <c r="P3646">
        <v>298</v>
      </c>
    </row>
    <row r="3647" spans="1:16" x14ac:dyDescent="0.25">
      <c r="A3647" t="s">
        <v>5525</v>
      </c>
      <c r="B3647">
        <v>369</v>
      </c>
      <c r="C3647" s="3" t="str">
        <f>HYPERLINK("http://www.uniprot.org/uniprot/G7IFU4","tr|G7IFU4|G7IFU4_MEDTR")</f>
        <v>tr|G7IFU4|G7IFU4_MEDTR</v>
      </c>
      <c r="D3647" t="s">
        <v>5526</v>
      </c>
      <c r="E3647">
        <v>80.319999999999993</v>
      </c>
      <c r="F3647">
        <v>122</v>
      </c>
      <c r="G3647">
        <v>24</v>
      </c>
      <c r="H3647">
        <v>0</v>
      </c>
      <c r="I3647">
        <v>1</v>
      </c>
      <c r="J3647">
        <v>366</v>
      </c>
      <c r="K3647">
        <v>1</v>
      </c>
      <c r="L3647">
        <v>1</v>
      </c>
      <c r="M3647">
        <v>122</v>
      </c>
      <c r="N3647" t="s">
        <v>18</v>
      </c>
      <c r="O3647" s="1">
        <v>2.7272300000000001E-48</v>
      </c>
      <c r="P3647">
        <v>498</v>
      </c>
    </row>
    <row r="3648" spans="1:16" x14ac:dyDescent="0.25">
      <c r="A3648" t="s">
        <v>5527</v>
      </c>
      <c r="B3648">
        <v>855</v>
      </c>
      <c r="C3648" s="3" t="str">
        <f>HYPERLINK("http://www.uniprot.org/uniprot/I3T7Z9","tr|I3T7Z9|I3T7Z9_MEDTR")</f>
        <v>tr|I3T7Z9|I3T7Z9_MEDTR</v>
      </c>
      <c r="D3648" t="s">
        <v>22</v>
      </c>
      <c r="E3648">
        <v>78.180000000000007</v>
      </c>
      <c r="F3648">
        <v>275</v>
      </c>
      <c r="G3648">
        <v>60</v>
      </c>
      <c r="H3648">
        <v>0</v>
      </c>
      <c r="I3648">
        <v>28</v>
      </c>
      <c r="J3648">
        <v>852</v>
      </c>
      <c r="K3648">
        <v>1</v>
      </c>
      <c r="L3648">
        <v>5</v>
      </c>
      <c r="M3648">
        <v>273</v>
      </c>
      <c r="N3648" t="s">
        <v>18</v>
      </c>
      <c r="O3648" s="1">
        <v>4.7810300000000002E-115</v>
      </c>
      <c r="P3648">
        <v>1078</v>
      </c>
    </row>
    <row r="3649" spans="1:16" x14ac:dyDescent="0.25">
      <c r="A3649" t="s">
        <v>5528</v>
      </c>
      <c r="B3649">
        <v>495</v>
      </c>
      <c r="C3649" s="3" t="str">
        <f>HYPERLINK("http://www.uniprot.org/uniprot/K7N054","tr|K7N054|K7N054_SOYBN")</f>
        <v>tr|K7N054|K7N054_SOYBN</v>
      </c>
      <c r="D3649" t="s">
        <v>28</v>
      </c>
      <c r="E3649">
        <v>53.7</v>
      </c>
      <c r="F3649">
        <v>108</v>
      </c>
      <c r="G3649">
        <v>50</v>
      </c>
      <c r="H3649">
        <v>19</v>
      </c>
      <c r="I3649">
        <v>226</v>
      </c>
      <c r="J3649">
        <v>492</v>
      </c>
      <c r="K3649">
        <v>1</v>
      </c>
      <c r="L3649">
        <v>710</v>
      </c>
      <c r="M3649">
        <v>817</v>
      </c>
      <c r="N3649" t="s">
        <v>18</v>
      </c>
      <c r="O3649" s="1">
        <v>7.1527699999999995E-20</v>
      </c>
      <c r="P3649">
        <v>253</v>
      </c>
    </row>
    <row r="3650" spans="1:16" x14ac:dyDescent="0.25">
      <c r="A3650" t="s">
        <v>5529</v>
      </c>
      <c r="B3650">
        <v>537</v>
      </c>
      <c r="C3650" s="3" t="str">
        <f>HYPERLINK("http://www.uniprot.org/uniprot/I1MI22","tr|I1MI22|I1MI22_SOYBN")</f>
        <v>tr|I1MI22|I1MI22_SOYBN</v>
      </c>
      <c r="D3650" t="s">
        <v>28</v>
      </c>
      <c r="E3650">
        <v>43.19</v>
      </c>
      <c r="F3650">
        <v>169</v>
      </c>
      <c r="G3650">
        <v>96</v>
      </c>
      <c r="H3650">
        <v>0</v>
      </c>
      <c r="I3650">
        <v>19</v>
      </c>
      <c r="J3650">
        <v>525</v>
      </c>
      <c r="K3650">
        <v>1</v>
      </c>
      <c r="L3650">
        <v>9</v>
      </c>
      <c r="M3650">
        <v>173</v>
      </c>
      <c r="N3650" t="s">
        <v>18</v>
      </c>
      <c r="O3650" s="1">
        <v>9.7985500000000006E-30</v>
      </c>
      <c r="P3650">
        <v>338</v>
      </c>
    </row>
    <row r="3651" spans="1:16" x14ac:dyDescent="0.25">
      <c r="A3651" t="s">
        <v>5530</v>
      </c>
      <c r="B3651">
        <v>1554</v>
      </c>
      <c r="C3651" s="3" t="str">
        <f>HYPERLINK("http://www.uniprot.org/uniprot/I1MDY7","tr|I1MDY7|I1MDY7_SOYBN")</f>
        <v>tr|I1MDY7|I1MDY7_SOYBN</v>
      </c>
      <c r="D3651" t="s">
        <v>99</v>
      </c>
      <c r="E3651">
        <v>77.040000000000006</v>
      </c>
      <c r="F3651">
        <v>514</v>
      </c>
      <c r="G3651">
        <v>118</v>
      </c>
      <c r="H3651">
        <v>8</v>
      </c>
      <c r="I3651">
        <v>1</v>
      </c>
      <c r="J3651">
        <v>1518</v>
      </c>
      <c r="K3651">
        <v>1</v>
      </c>
      <c r="L3651">
        <v>1</v>
      </c>
      <c r="M3651">
        <v>514</v>
      </c>
      <c r="N3651" t="s">
        <v>18</v>
      </c>
      <c r="O3651">
        <v>0</v>
      </c>
      <c r="P3651">
        <v>2030</v>
      </c>
    </row>
    <row r="3652" spans="1:16" x14ac:dyDescent="0.25">
      <c r="A3652" t="s">
        <v>5531</v>
      </c>
      <c r="B3652">
        <v>2211</v>
      </c>
      <c r="C3652" s="3" t="str">
        <f>HYPERLINK("http://www.uniprot.org/uniprot/G7II77","tr|G7II77|G7II77_MEDTR")</f>
        <v>tr|G7II77|G7II77_MEDTR</v>
      </c>
      <c r="D3652" t="s">
        <v>5532</v>
      </c>
      <c r="E3652">
        <v>93.15</v>
      </c>
      <c r="F3652">
        <v>336</v>
      </c>
      <c r="G3652">
        <v>23</v>
      </c>
      <c r="H3652">
        <v>0</v>
      </c>
      <c r="I3652">
        <v>1153</v>
      </c>
      <c r="J3652">
        <v>2160</v>
      </c>
      <c r="K3652">
        <v>1</v>
      </c>
      <c r="L3652">
        <v>16</v>
      </c>
      <c r="M3652">
        <v>351</v>
      </c>
      <c r="N3652" t="s">
        <v>18</v>
      </c>
      <c r="O3652" s="1">
        <v>7.0051599999999995E-178</v>
      </c>
      <c r="P3652">
        <v>1625</v>
      </c>
    </row>
    <row r="3653" spans="1:16" x14ac:dyDescent="0.25">
      <c r="A3653" t="s">
        <v>5533</v>
      </c>
      <c r="B3653">
        <v>1875</v>
      </c>
      <c r="C3653" s="3" t="str">
        <f>HYPERLINK("http://www.uniprot.org/uniprot/I1L0X0","tr|I1L0X0|I1L0X0_SOYBN")</f>
        <v>tr|I1L0X0|I1L0X0_SOYBN</v>
      </c>
      <c r="D3653" t="s">
        <v>5534</v>
      </c>
      <c r="E3653">
        <v>66.37</v>
      </c>
      <c r="F3653">
        <v>574</v>
      </c>
      <c r="G3653">
        <v>193</v>
      </c>
      <c r="H3653">
        <v>7</v>
      </c>
      <c r="I3653">
        <v>34</v>
      </c>
      <c r="J3653">
        <v>1734</v>
      </c>
      <c r="K3653">
        <v>1</v>
      </c>
      <c r="L3653">
        <v>6</v>
      </c>
      <c r="M3653">
        <v>579</v>
      </c>
      <c r="N3653" t="s">
        <v>18</v>
      </c>
      <c r="O3653">
        <v>0</v>
      </c>
      <c r="P3653">
        <v>1985</v>
      </c>
    </row>
    <row r="3654" spans="1:16" x14ac:dyDescent="0.25">
      <c r="A3654" t="s">
        <v>5535</v>
      </c>
      <c r="B3654">
        <v>393</v>
      </c>
      <c r="C3654" s="3" t="str">
        <f>HYPERLINK("http://www.uniprot.org/uniprot/Q9SWS9","tr|Q9SWS9|Q9SWS9_PEA")</f>
        <v>tr|Q9SWS9|Q9SWS9_PEA</v>
      </c>
      <c r="D3654" t="s">
        <v>5536</v>
      </c>
      <c r="E3654">
        <v>73.83</v>
      </c>
      <c r="F3654">
        <v>107</v>
      </c>
      <c r="G3654">
        <v>28</v>
      </c>
      <c r="H3654">
        <v>0</v>
      </c>
      <c r="I3654">
        <v>1</v>
      </c>
      <c r="J3654">
        <v>321</v>
      </c>
      <c r="K3654">
        <v>1</v>
      </c>
      <c r="L3654">
        <v>1</v>
      </c>
      <c r="M3654">
        <v>107</v>
      </c>
      <c r="N3654" t="s">
        <v>18</v>
      </c>
      <c r="O3654" s="1">
        <v>3.3348299999999999E-38</v>
      </c>
      <c r="P3654">
        <v>411</v>
      </c>
    </row>
    <row r="3655" spans="1:16" x14ac:dyDescent="0.25">
      <c r="A3655" t="s">
        <v>5537</v>
      </c>
      <c r="B3655">
        <v>1164</v>
      </c>
      <c r="C3655" s="3" t="str">
        <f>HYPERLINK("http://www.uniprot.org/uniprot/K7KBC7","tr|K7KBC7|K7KBC7_SOYBN")</f>
        <v>tr|K7KBC7|K7KBC7_SOYBN</v>
      </c>
      <c r="D3655" t="s">
        <v>28</v>
      </c>
      <c r="E3655">
        <v>66.83</v>
      </c>
      <c r="F3655">
        <v>389</v>
      </c>
      <c r="G3655">
        <v>129</v>
      </c>
      <c r="H3655">
        <v>2</v>
      </c>
      <c r="I3655">
        <v>1</v>
      </c>
      <c r="J3655">
        <v>1161</v>
      </c>
      <c r="K3655">
        <v>1</v>
      </c>
      <c r="L3655">
        <v>1</v>
      </c>
      <c r="M3655">
        <v>381</v>
      </c>
      <c r="N3655" t="s">
        <v>18</v>
      </c>
      <c r="O3655" s="1">
        <v>8.5408799999999999E-133</v>
      </c>
      <c r="P3655">
        <v>1233</v>
      </c>
    </row>
    <row r="3656" spans="1:16" x14ac:dyDescent="0.25">
      <c r="A3656" t="s">
        <v>5538</v>
      </c>
      <c r="B3656">
        <v>624</v>
      </c>
      <c r="C3656" s="3" t="str">
        <f>HYPERLINK("http://www.uniprot.org/uniprot/I3S2E7","tr|I3S2E7|I3S2E7_MEDTR")</f>
        <v>tr|I3S2E7|I3S2E7_MEDTR</v>
      </c>
      <c r="D3656" t="s">
        <v>22</v>
      </c>
      <c r="E3656">
        <v>89.75</v>
      </c>
      <c r="F3656">
        <v>205</v>
      </c>
      <c r="G3656">
        <v>21</v>
      </c>
      <c r="H3656">
        <v>0</v>
      </c>
      <c r="I3656">
        <v>7</v>
      </c>
      <c r="J3656">
        <v>621</v>
      </c>
      <c r="K3656">
        <v>1</v>
      </c>
      <c r="L3656">
        <v>53</v>
      </c>
      <c r="M3656">
        <v>257</v>
      </c>
      <c r="N3656" t="s">
        <v>18</v>
      </c>
      <c r="O3656" s="1">
        <v>1.56364E-106</v>
      </c>
      <c r="P3656">
        <v>1002</v>
      </c>
    </row>
    <row r="3657" spans="1:16" x14ac:dyDescent="0.25">
      <c r="A3657" t="s">
        <v>5539</v>
      </c>
      <c r="B3657">
        <v>1878</v>
      </c>
      <c r="C3657" s="3" t="str">
        <f>HYPERLINK("http://www.uniprot.org/uniprot/G7KS16","tr|G7KS16|G7KS16_MEDTR")</f>
        <v>tr|G7KS16|G7KS16_MEDTR</v>
      </c>
      <c r="D3657" t="s">
        <v>5540</v>
      </c>
      <c r="E3657">
        <v>78.78</v>
      </c>
      <c r="F3657">
        <v>509</v>
      </c>
      <c r="G3657">
        <v>108</v>
      </c>
      <c r="H3657">
        <v>14</v>
      </c>
      <c r="I3657">
        <v>391</v>
      </c>
      <c r="J3657">
        <v>1875</v>
      </c>
      <c r="K3657">
        <v>1</v>
      </c>
      <c r="L3657">
        <v>108</v>
      </c>
      <c r="M3657">
        <v>613</v>
      </c>
      <c r="N3657" t="s">
        <v>18</v>
      </c>
      <c r="O3657">
        <v>0</v>
      </c>
      <c r="P3657">
        <v>2100</v>
      </c>
    </row>
    <row r="3658" spans="1:16" x14ac:dyDescent="0.25">
      <c r="A3658" t="s">
        <v>5541</v>
      </c>
      <c r="B3658">
        <v>5034</v>
      </c>
      <c r="C3658" s="3" t="str">
        <f>HYPERLINK("http://www.uniprot.org/uniprot/I1JBG5","tr|I1JBG5|I1JBG5_SOYBN")</f>
        <v>tr|I1JBG5|I1JBG5_SOYBN</v>
      </c>
      <c r="D3658" t="s">
        <v>71</v>
      </c>
      <c r="E3658">
        <v>66.64</v>
      </c>
      <c r="F3658">
        <v>1715</v>
      </c>
      <c r="G3658">
        <v>572</v>
      </c>
      <c r="H3658">
        <v>39</v>
      </c>
      <c r="I3658">
        <v>1</v>
      </c>
      <c r="J3658">
        <v>5028</v>
      </c>
      <c r="K3658">
        <v>1</v>
      </c>
      <c r="L3658">
        <v>1</v>
      </c>
      <c r="M3658">
        <v>1707</v>
      </c>
      <c r="N3658" t="s">
        <v>18</v>
      </c>
      <c r="O3658">
        <v>0</v>
      </c>
      <c r="P3658">
        <v>5752</v>
      </c>
    </row>
    <row r="3659" spans="1:16" x14ac:dyDescent="0.25">
      <c r="A3659" t="s">
        <v>5542</v>
      </c>
      <c r="B3659">
        <v>1869</v>
      </c>
      <c r="C3659" s="3" t="str">
        <f>HYPERLINK("http://www.uniprot.org/uniprot/K7LLJ2","tr|K7LLJ2|K7LLJ2_SOYBN")</f>
        <v>tr|K7LLJ2|K7LLJ2_SOYBN</v>
      </c>
      <c r="D3659" t="s">
        <v>28</v>
      </c>
      <c r="E3659">
        <v>85.25</v>
      </c>
      <c r="F3659">
        <v>624</v>
      </c>
      <c r="G3659">
        <v>92</v>
      </c>
      <c r="H3659">
        <v>2</v>
      </c>
      <c r="I3659">
        <v>1</v>
      </c>
      <c r="J3659">
        <v>1866</v>
      </c>
      <c r="K3659">
        <v>1</v>
      </c>
      <c r="L3659">
        <v>1</v>
      </c>
      <c r="M3659">
        <v>622</v>
      </c>
      <c r="N3659" t="s">
        <v>18</v>
      </c>
      <c r="O3659">
        <v>0</v>
      </c>
      <c r="P3659">
        <v>2766</v>
      </c>
    </row>
    <row r="3660" spans="1:16" x14ac:dyDescent="0.25">
      <c r="A3660" t="s">
        <v>5543</v>
      </c>
      <c r="B3660">
        <v>402</v>
      </c>
      <c r="C3660" s="3" t="str">
        <f>HYPERLINK("http://www.uniprot.org/uniprot/G7I4V0","tr|G7I4V0|G7I4V0_MEDTR")</f>
        <v>tr|G7I4V0|G7I4V0_MEDTR</v>
      </c>
      <c r="D3660" t="s">
        <v>5544</v>
      </c>
      <c r="E3660">
        <v>92.48</v>
      </c>
      <c r="F3660">
        <v>133</v>
      </c>
      <c r="G3660">
        <v>10</v>
      </c>
      <c r="H3660">
        <v>0</v>
      </c>
      <c r="I3660">
        <v>1</v>
      </c>
      <c r="J3660">
        <v>399</v>
      </c>
      <c r="K3660">
        <v>1</v>
      </c>
      <c r="L3660">
        <v>1</v>
      </c>
      <c r="M3660">
        <v>133</v>
      </c>
      <c r="N3660" t="s">
        <v>18</v>
      </c>
      <c r="O3660" s="1">
        <v>1.16021E-62</v>
      </c>
      <c r="P3660">
        <v>622</v>
      </c>
    </row>
    <row r="3661" spans="1:16" x14ac:dyDescent="0.25">
      <c r="A3661" t="s">
        <v>5545</v>
      </c>
      <c r="B3661">
        <v>1437</v>
      </c>
      <c r="C3661" s="3" t="str">
        <f>HYPERLINK("http://www.uniprot.org/uniprot/G7ICI5","tr|G7ICI5|G7ICI5_MEDTR")</f>
        <v>tr|G7ICI5|G7ICI5_MEDTR</v>
      </c>
      <c r="D3661" t="s">
        <v>5546</v>
      </c>
      <c r="E3661">
        <v>73.209999999999994</v>
      </c>
      <c r="F3661">
        <v>448</v>
      </c>
      <c r="G3661">
        <v>120</v>
      </c>
      <c r="H3661">
        <v>0</v>
      </c>
      <c r="I3661">
        <v>91</v>
      </c>
      <c r="J3661">
        <v>1434</v>
      </c>
      <c r="K3661">
        <v>1</v>
      </c>
      <c r="L3661">
        <v>28</v>
      </c>
      <c r="M3661">
        <v>456</v>
      </c>
      <c r="N3661" t="s">
        <v>18</v>
      </c>
      <c r="O3661">
        <v>0</v>
      </c>
      <c r="P3661">
        <v>1707</v>
      </c>
    </row>
    <row r="3662" spans="1:16" x14ac:dyDescent="0.25">
      <c r="A3662" t="s">
        <v>5547</v>
      </c>
      <c r="B3662">
        <v>186</v>
      </c>
      <c r="C3662" s="3" t="str">
        <f>HYPERLINK("http://www.uniprot.org/uniprot/I3S7Q2","tr|I3S7Q2|I3S7Q2_LOTJA")</f>
        <v>tr|I3S7Q2|I3S7Q2_LOTJA</v>
      </c>
      <c r="D3662" t="s">
        <v>2200</v>
      </c>
      <c r="E3662">
        <v>78.680000000000007</v>
      </c>
      <c r="F3662">
        <v>61</v>
      </c>
      <c r="G3662">
        <v>13</v>
      </c>
      <c r="H3662">
        <v>2</v>
      </c>
      <c r="I3662">
        <v>7</v>
      </c>
      <c r="J3662">
        <v>183</v>
      </c>
      <c r="K3662">
        <v>1</v>
      </c>
      <c r="L3662">
        <v>4</v>
      </c>
      <c r="M3662">
        <v>64</v>
      </c>
      <c r="N3662" t="s">
        <v>18</v>
      </c>
      <c r="O3662" s="1">
        <v>1.2616100000000001E-16</v>
      </c>
      <c r="P3662">
        <v>225</v>
      </c>
    </row>
    <row r="3663" spans="1:16" x14ac:dyDescent="0.25">
      <c r="A3663" t="s">
        <v>5548</v>
      </c>
      <c r="B3663">
        <v>1461</v>
      </c>
      <c r="C3663" s="3" t="str">
        <f>HYPERLINK("http://www.uniprot.org/uniprot/G7IV29","tr|G7IV29|G7IV29_MEDTR")</f>
        <v>tr|G7IV29|G7IV29_MEDTR</v>
      </c>
      <c r="D3663" t="s">
        <v>5385</v>
      </c>
      <c r="E3663">
        <v>45.2</v>
      </c>
      <c r="F3663">
        <v>542</v>
      </c>
      <c r="G3663">
        <v>297</v>
      </c>
      <c r="H3663">
        <v>61</v>
      </c>
      <c r="I3663">
        <v>16</v>
      </c>
      <c r="J3663">
        <v>1458</v>
      </c>
      <c r="K3663">
        <v>1</v>
      </c>
      <c r="L3663">
        <v>1106</v>
      </c>
      <c r="M3663">
        <v>1630</v>
      </c>
      <c r="N3663" t="s">
        <v>18</v>
      </c>
      <c r="O3663" s="1">
        <v>1.14712E-95</v>
      </c>
      <c r="P3663">
        <v>914</v>
      </c>
    </row>
    <row r="3664" spans="1:16" x14ac:dyDescent="0.25">
      <c r="A3664" t="s">
        <v>5549</v>
      </c>
      <c r="B3664">
        <v>4572</v>
      </c>
      <c r="C3664" s="3" t="str">
        <f>HYPERLINK("http://www.uniprot.org/uniprot/G7IV38","tr|G7IV38|G7IV38_MEDTR")</f>
        <v>tr|G7IV38|G7IV38_MEDTR</v>
      </c>
      <c r="D3664" t="s">
        <v>5427</v>
      </c>
      <c r="E3664">
        <v>57.31</v>
      </c>
      <c r="F3664">
        <v>1101</v>
      </c>
      <c r="G3664">
        <v>470</v>
      </c>
      <c r="H3664">
        <v>52</v>
      </c>
      <c r="I3664">
        <v>58</v>
      </c>
      <c r="J3664">
        <v>3204</v>
      </c>
      <c r="K3664">
        <v>1</v>
      </c>
      <c r="L3664">
        <v>129</v>
      </c>
      <c r="M3664">
        <v>1208</v>
      </c>
      <c r="N3664" t="s">
        <v>18</v>
      </c>
      <c r="O3664">
        <v>0</v>
      </c>
      <c r="P3664">
        <v>2886</v>
      </c>
    </row>
    <row r="3665" spans="1:16" x14ac:dyDescent="0.25">
      <c r="A3665" t="s">
        <v>5550</v>
      </c>
      <c r="B3665">
        <v>456</v>
      </c>
      <c r="C3665" s="3" t="str">
        <f>HYPERLINK("http://www.uniprot.org/uniprot/I3T8W3","tr|I3T8W3|I3T8W3_MEDTR")</f>
        <v>tr|I3T8W3|I3T8W3_MEDTR</v>
      </c>
      <c r="D3665" t="s">
        <v>22</v>
      </c>
      <c r="E3665">
        <v>92.71</v>
      </c>
      <c r="F3665">
        <v>151</v>
      </c>
      <c r="G3665">
        <v>11</v>
      </c>
      <c r="H3665">
        <v>0</v>
      </c>
      <c r="I3665">
        <v>1</v>
      </c>
      <c r="J3665">
        <v>453</v>
      </c>
      <c r="K3665">
        <v>1</v>
      </c>
      <c r="L3665">
        <v>35</v>
      </c>
      <c r="M3665">
        <v>185</v>
      </c>
      <c r="N3665" t="s">
        <v>18</v>
      </c>
      <c r="O3665" s="1">
        <v>7.3274799999999999E-78</v>
      </c>
      <c r="P3665">
        <v>753</v>
      </c>
    </row>
    <row r="3666" spans="1:16" x14ac:dyDescent="0.25">
      <c r="A3666" t="s">
        <v>5551</v>
      </c>
      <c r="B3666">
        <v>852</v>
      </c>
      <c r="C3666" s="3" t="str">
        <f>HYPERLINK("http://www.uniprot.org/uniprot/I1LPM5","tr|I1LPM5|I1LPM5_SOYBN")</f>
        <v>tr|I1LPM5|I1LPM5_SOYBN</v>
      </c>
      <c r="D3666" t="s">
        <v>28</v>
      </c>
      <c r="E3666">
        <v>76.67</v>
      </c>
      <c r="F3666">
        <v>283</v>
      </c>
      <c r="G3666">
        <v>66</v>
      </c>
      <c r="H3666">
        <v>0</v>
      </c>
      <c r="I3666">
        <v>1</v>
      </c>
      <c r="J3666">
        <v>849</v>
      </c>
      <c r="K3666">
        <v>1</v>
      </c>
      <c r="L3666">
        <v>1</v>
      </c>
      <c r="M3666">
        <v>281</v>
      </c>
      <c r="N3666" t="s">
        <v>18</v>
      </c>
      <c r="O3666" s="1">
        <v>5.9912099999999999E-118</v>
      </c>
      <c r="P3666">
        <v>1103</v>
      </c>
    </row>
    <row r="3667" spans="1:16" x14ac:dyDescent="0.25">
      <c r="A3667" t="s">
        <v>5552</v>
      </c>
      <c r="B3667">
        <v>2937</v>
      </c>
      <c r="C3667" s="3" t="str">
        <f>HYPERLINK("http://www.uniprot.org/uniprot/G7ZXB2","tr|G7ZXB2|G7ZXB2_MEDTR")</f>
        <v>tr|G7ZXB2|G7ZXB2_MEDTR</v>
      </c>
      <c r="D3667" t="s">
        <v>5553</v>
      </c>
      <c r="E3667">
        <v>81.680000000000007</v>
      </c>
      <c r="F3667">
        <v>475</v>
      </c>
      <c r="G3667">
        <v>87</v>
      </c>
      <c r="H3667">
        <v>1</v>
      </c>
      <c r="I3667">
        <v>1483</v>
      </c>
      <c r="J3667">
        <v>2904</v>
      </c>
      <c r="K3667">
        <v>1</v>
      </c>
      <c r="L3667">
        <v>555</v>
      </c>
      <c r="M3667">
        <v>1024</v>
      </c>
      <c r="N3667" t="s">
        <v>18</v>
      </c>
      <c r="O3667">
        <v>0</v>
      </c>
      <c r="P3667">
        <v>1908</v>
      </c>
    </row>
    <row r="3668" spans="1:16" x14ac:dyDescent="0.25">
      <c r="A3668" t="s">
        <v>5554</v>
      </c>
      <c r="B3668">
        <v>417</v>
      </c>
      <c r="C3668" s="3" t="str">
        <f>HYPERLINK("http://www.uniprot.org/uniprot/G7JSI0","tr|G7JSI0|G7JSI0_MEDTR")</f>
        <v>tr|G7JSI0|G7JSI0_MEDTR</v>
      </c>
      <c r="D3668" t="s">
        <v>5555</v>
      </c>
      <c r="E3668">
        <v>36.520000000000003</v>
      </c>
      <c r="F3668">
        <v>115</v>
      </c>
      <c r="G3668">
        <v>73</v>
      </c>
      <c r="H3668">
        <v>1</v>
      </c>
      <c r="I3668">
        <v>73</v>
      </c>
      <c r="J3668">
        <v>414</v>
      </c>
      <c r="K3668">
        <v>1</v>
      </c>
      <c r="L3668">
        <v>24</v>
      </c>
      <c r="M3668">
        <v>138</v>
      </c>
      <c r="N3668" t="s">
        <v>18</v>
      </c>
      <c r="O3668" s="1">
        <v>5.1616100000000001E-10</v>
      </c>
      <c r="P3668">
        <v>168</v>
      </c>
    </row>
    <row r="3669" spans="1:16" x14ac:dyDescent="0.25">
      <c r="A3669" t="s">
        <v>5556</v>
      </c>
      <c r="B3669">
        <v>660</v>
      </c>
      <c r="C3669" s="3" t="str">
        <f>HYPERLINK("http://www.uniprot.org/uniprot/G7JHW1","tr|G7JHW1|G7JHW1_MEDTR")</f>
        <v>tr|G7JHW1|G7JHW1_MEDTR</v>
      </c>
      <c r="D3669" t="s">
        <v>5557</v>
      </c>
      <c r="E3669">
        <v>90.41</v>
      </c>
      <c r="F3669">
        <v>219</v>
      </c>
      <c r="G3669">
        <v>21</v>
      </c>
      <c r="H3669">
        <v>0</v>
      </c>
      <c r="I3669">
        <v>1</v>
      </c>
      <c r="J3669">
        <v>657</v>
      </c>
      <c r="K3669">
        <v>1</v>
      </c>
      <c r="L3669">
        <v>1</v>
      </c>
      <c r="M3669">
        <v>218</v>
      </c>
      <c r="N3669" t="s">
        <v>18</v>
      </c>
      <c r="O3669" s="1">
        <v>1.20645E-110</v>
      </c>
      <c r="P3669">
        <v>1038</v>
      </c>
    </row>
    <row r="3670" spans="1:16" x14ac:dyDescent="0.25">
      <c r="A3670" t="s">
        <v>5558</v>
      </c>
      <c r="B3670">
        <v>342</v>
      </c>
      <c r="C3670" s="3" t="str">
        <f>HYPERLINK("http://www.uniprot.org/uniprot/G7LBR1","tr|G7LBR1|G7LBR1_MEDTR")</f>
        <v>tr|G7LBR1|G7LBR1_MEDTR</v>
      </c>
      <c r="D3670" t="s">
        <v>5559</v>
      </c>
      <c r="E3670">
        <v>95.5</v>
      </c>
      <c r="F3670">
        <v>89</v>
      </c>
      <c r="G3670">
        <v>4</v>
      </c>
      <c r="H3670">
        <v>0</v>
      </c>
      <c r="I3670">
        <v>19</v>
      </c>
      <c r="J3670">
        <v>285</v>
      </c>
      <c r="K3670">
        <v>1</v>
      </c>
      <c r="L3670">
        <v>87</v>
      </c>
      <c r="M3670">
        <v>175</v>
      </c>
      <c r="N3670" t="s">
        <v>18</v>
      </c>
      <c r="O3670" s="1">
        <v>2.1023200000000001E-40</v>
      </c>
      <c r="P3670">
        <v>430</v>
      </c>
    </row>
    <row r="3671" spans="1:16" x14ac:dyDescent="0.25">
      <c r="A3671" t="s">
        <v>5560</v>
      </c>
      <c r="B3671">
        <v>744</v>
      </c>
      <c r="C3671" s="3" t="str">
        <f>HYPERLINK("http://www.uniprot.org/uniprot/G7LHL7","tr|G7LHL7|G7LHL7_MEDTR")</f>
        <v>tr|G7LHL7|G7LHL7_MEDTR</v>
      </c>
      <c r="D3671" t="s">
        <v>5561</v>
      </c>
      <c r="E3671">
        <v>83.73</v>
      </c>
      <c r="F3671">
        <v>246</v>
      </c>
      <c r="G3671">
        <v>40</v>
      </c>
      <c r="H3671">
        <v>0</v>
      </c>
      <c r="I3671">
        <v>1</v>
      </c>
      <c r="J3671">
        <v>738</v>
      </c>
      <c r="K3671">
        <v>1</v>
      </c>
      <c r="L3671">
        <v>30</v>
      </c>
      <c r="M3671">
        <v>254</v>
      </c>
      <c r="N3671" t="s">
        <v>18</v>
      </c>
      <c r="O3671" s="1">
        <v>4.4440799999999998E-113</v>
      </c>
      <c r="P3671">
        <v>1060</v>
      </c>
    </row>
    <row r="3672" spans="1:16" x14ac:dyDescent="0.25">
      <c r="A3672" t="s">
        <v>5562</v>
      </c>
      <c r="B3672">
        <v>447</v>
      </c>
      <c r="C3672" s="3" t="str">
        <f>HYPERLINK("http://www.uniprot.org/uniprot/G8DCY4","tr|G8DCY4|G8DCY4_PHAVU")</f>
        <v>tr|G8DCY4|G8DCY4_PHAVU</v>
      </c>
      <c r="D3672" t="s">
        <v>1086</v>
      </c>
      <c r="E3672">
        <v>87.32</v>
      </c>
      <c r="F3672">
        <v>142</v>
      </c>
      <c r="G3672">
        <v>18</v>
      </c>
      <c r="H3672">
        <v>0</v>
      </c>
      <c r="I3672">
        <v>1</v>
      </c>
      <c r="J3672">
        <v>426</v>
      </c>
      <c r="K3672">
        <v>1</v>
      </c>
      <c r="L3672">
        <v>1127</v>
      </c>
      <c r="M3672">
        <v>1268</v>
      </c>
      <c r="N3672" t="s">
        <v>18</v>
      </c>
      <c r="O3672" s="1">
        <v>4.5211700000000001E-67</v>
      </c>
      <c r="P3672">
        <v>660</v>
      </c>
    </row>
    <row r="3673" spans="1:16" x14ac:dyDescent="0.25">
      <c r="A3673" t="s">
        <v>5563</v>
      </c>
      <c r="B3673">
        <v>408</v>
      </c>
      <c r="C3673" s="3" t="str">
        <f>HYPERLINK("http://www.uniprot.org/uniprot/B5U9W4","tr|B5U9W4|B5U9W4_LOTJA")</f>
        <v>tr|B5U9W4|B5U9W4_LOTJA</v>
      </c>
      <c r="D3673" t="s">
        <v>2196</v>
      </c>
      <c r="E3673">
        <v>61.65</v>
      </c>
      <c r="F3673">
        <v>133</v>
      </c>
      <c r="G3673">
        <v>51</v>
      </c>
      <c r="H3673">
        <v>0</v>
      </c>
      <c r="I3673">
        <v>4</v>
      </c>
      <c r="J3673">
        <v>402</v>
      </c>
      <c r="K3673">
        <v>1</v>
      </c>
      <c r="L3673">
        <v>1318</v>
      </c>
      <c r="M3673">
        <v>1450</v>
      </c>
      <c r="N3673" t="s">
        <v>18</v>
      </c>
      <c r="O3673" s="1">
        <v>1.11873E-41</v>
      </c>
      <c r="P3673">
        <v>441</v>
      </c>
    </row>
    <row r="3674" spans="1:16" x14ac:dyDescent="0.25">
      <c r="A3674" t="s">
        <v>5564</v>
      </c>
      <c r="B3674">
        <v>201</v>
      </c>
      <c r="C3674" s="3" t="str">
        <f>HYPERLINK("http://www.uniprot.org/uniprot/K7LY67","tr|K7LY67|K7LY67_SOYBN")</f>
        <v>tr|K7LY67|K7LY67_SOYBN</v>
      </c>
      <c r="D3674" t="s">
        <v>28</v>
      </c>
      <c r="E3674">
        <v>85</v>
      </c>
      <c r="F3674">
        <v>60</v>
      </c>
      <c r="G3674">
        <v>9</v>
      </c>
      <c r="H3674">
        <v>0</v>
      </c>
      <c r="I3674">
        <v>1</v>
      </c>
      <c r="J3674">
        <v>180</v>
      </c>
      <c r="K3674">
        <v>1</v>
      </c>
      <c r="L3674">
        <v>758</v>
      </c>
      <c r="M3674">
        <v>817</v>
      </c>
      <c r="N3674" t="s">
        <v>18</v>
      </c>
      <c r="O3674" s="1">
        <v>1.1976999999999999E-19</v>
      </c>
      <c r="P3674">
        <v>251</v>
      </c>
    </row>
    <row r="3675" spans="1:16" x14ac:dyDescent="0.25">
      <c r="A3675" t="s">
        <v>5565</v>
      </c>
      <c r="B3675">
        <v>960</v>
      </c>
      <c r="C3675" s="3" t="str">
        <f>HYPERLINK("http://www.uniprot.org/uniprot/R7QM13","tr|R7QM13|R7QM13_CHOCR")</f>
        <v>tr|R7QM13|R7QM13_CHOCR</v>
      </c>
      <c r="D3675" t="s">
        <v>5566</v>
      </c>
      <c r="E3675">
        <v>28.48</v>
      </c>
      <c r="F3675">
        <v>323</v>
      </c>
      <c r="G3675">
        <v>231</v>
      </c>
      <c r="H3675">
        <v>5</v>
      </c>
      <c r="I3675">
        <v>4</v>
      </c>
      <c r="J3675">
        <v>957</v>
      </c>
      <c r="K3675">
        <v>-1</v>
      </c>
      <c r="L3675">
        <v>192</v>
      </c>
      <c r="M3675">
        <v>489</v>
      </c>
      <c r="N3675" t="s">
        <v>18</v>
      </c>
      <c r="O3675" s="1">
        <v>1.76504E-18</v>
      </c>
      <c r="P3675">
        <v>246</v>
      </c>
    </row>
    <row r="3676" spans="1:16" x14ac:dyDescent="0.25">
      <c r="A3676" t="s">
        <v>5567</v>
      </c>
      <c r="B3676">
        <v>1242</v>
      </c>
      <c r="C3676" s="3" t="str">
        <f>HYPERLINK("http://www.uniprot.org/uniprot/G7L7W8","tr|G7L7W8|G7L7W8_MEDTR")</f>
        <v>tr|G7L7W8|G7L7W8_MEDTR</v>
      </c>
      <c r="D3676" t="s">
        <v>5568</v>
      </c>
      <c r="E3676">
        <v>53.82</v>
      </c>
      <c r="F3676">
        <v>405</v>
      </c>
      <c r="G3676">
        <v>187</v>
      </c>
      <c r="H3676">
        <v>41</v>
      </c>
      <c r="I3676">
        <v>1</v>
      </c>
      <c r="J3676">
        <v>1092</v>
      </c>
      <c r="K3676">
        <v>1</v>
      </c>
      <c r="L3676">
        <v>1</v>
      </c>
      <c r="M3676">
        <v>401</v>
      </c>
      <c r="N3676" t="s">
        <v>18</v>
      </c>
      <c r="O3676" s="1">
        <v>1.19382E-103</v>
      </c>
      <c r="P3676">
        <v>982</v>
      </c>
    </row>
    <row r="3677" spans="1:16" x14ac:dyDescent="0.25">
      <c r="A3677" t="s">
        <v>5569</v>
      </c>
      <c r="B3677">
        <v>1257</v>
      </c>
      <c r="C3677" s="3" t="str">
        <f>HYPERLINK("http://www.uniprot.org/uniprot/I1JCZ4","tr|I1JCZ4|I1JCZ4_SOYBN")</f>
        <v>tr|I1JCZ4|I1JCZ4_SOYBN</v>
      </c>
      <c r="D3677" t="s">
        <v>28</v>
      </c>
      <c r="E3677">
        <v>68.930000000000007</v>
      </c>
      <c r="F3677">
        <v>412</v>
      </c>
      <c r="G3677">
        <v>128</v>
      </c>
      <c r="H3677">
        <v>4</v>
      </c>
      <c r="I3677">
        <v>1</v>
      </c>
      <c r="J3677">
        <v>1224</v>
      </c>
      <c r="K3677">
        <v>1</v>
      </c>
      <c r="L3677">
        <v>1</v>
      </c>
      <c r="M3677">
        <v>402</v>
      </c>
      <c r="N3677" t="s">
        <v>18</v>
      </c>
      <c r="O3677" s="1">
        <v>6.7487699999999999E-150</v>
      </c>
      <c r="P3677">
        <v>1354</v>
      </c>
    </row>
    <row r="3678" spans="1:16" x14ac:dyDescent="0.25">
      <c r="A3678" t="s">
        <v>5570</v>
      </c>
      <c r="B3678">
        <v>7077</v>
      </c>
      <c r="C3678" s="3" t="str">
        <f>HYPERLINK("http://www.uniprot.org/uniprot/I1M5U8","tr|I1M5U8|I1M5U8_SOYBN")</f>
        <v>tr|I1M5U8|I1M5U8_SOYBN</v>
      </c>
      <c r="D3678" t="s">
        <v>28</v>
      </c>
      <c r="E3678">
        <v>95.38</v>
      </c>
      <c r="F3678">
        <v>2360</v>
      </c>
      <c r="G3678">
        <v>109</v>
      </c>
      <c r="H3678">
        <v>2</v>
      </c>
      <c r="I3678">
        <v>1</v>
      </c>
      <c r="J3678">
        <v>7074</v>
      </c>
      <c r="K3678">
        <v>1</v>
      </c>
      <c r="L3678">
        <v>1</v>
      </c>
      <c r="M3678">
        <v>2358</v>
      </c>
      <c r="N3678" t="s">
        <v>18</v>
      </c>
      <c r="O3678">
        <v>0</v>
      </c>
      <c r="P3678">
        <v>12023</v>
      </c>
    </row>
    <row r="3679" spans="1:16" x14ac:dyDescent="0.25">
      <c r="A3679" t="s">
        <v>5571</v>
      </c>
      <c r="B3679">
        <v>2457</v>
      </c>
      <c r="C3679" s="3" t="str">
        <f>HYPERLINK("http://www.uniprot.org/uniprot/B9RT92","tr|B9RT92|B9RT92_RICCO")</f>
        <v>tr|B9RT92|B9RT92_RICCO</v>
      </c>
      <c r="D3679" t="s">
        <v>5572</v>
      </c>
      <c r="E3679">
        <v>73.37</v>
      </c>
      <c r="F3679">
        <v>815</v>
      </c>
      <c r="G3679">
        <v>217</v>
      </c>
      <c r="H3679">
        <v>3</v>
      </c>
      <c r="I3679">
        <v>19</v>
      </c>
      <c r="J3679">
        <v>2454</v>
      </c>
      <c r="K3679">
        <v>1</v>
      </c>
      <c r="L3679">
        <v>17</v>
      </c>
      <c r="M3679">
        <v>822</v>
      </c>
      <c r="N3679" t="s">
        <v>18</v>
      </c>
      <c r="O3679">
        <v>0</v>
      </c>
      <c r="P3679">
        <v>3168</v>
      </c>
    </row>
    <row r="3680" spans="1:16" x14ac:dyDescent="0.25">
      <c r="A3680" t="s">
        <v>5573</v>
      </c>
      <c r="B3680">
        <v>5739</v>
      </c>
      <c r="C3680" s="3" t="str">
        <f>HYPERLINK("http://www.uniprot.org/uniprot/G7KHA8","tr|G7KHA8|G7KHA8_MEDTR")</f>
        <v>tr|G7KHA8|G7KHA8_MEDTR</v>
      </c>
      <c r="D3680" t="s">
        <v>5574</v>
      </c>
      <c r="E3680">
        <v>79.819999999999993</v>
      </c>
      <c r="F3680">
        <v>1923</v>
      </c>
      <c r="G3680">
        <v>388</v>
      </c>
      <c r="H3680">
        <v>11</v>
      </c>
      <c r="I3680">
        <v>1</v>
      </c>
      <c r="J3680">
        <v>5736</v>
      </c>
      <c r="K3680">
        <v>1</v>
      </c>
      <c r="L3680">
        <v>90</v>
      </c>
      <c r="M3680">
        <v>1968</v>
      </c>
      <c r="N3680" t="s">
        <v>18</v>
      </c>
      <c r="O3680">
        <v>0</v>
      </c>
      <c r="P3680">
        <v>7624</v>
      </c>
    </row>
    <row r="3681" spans="1:16" x14ac:dyDescent="0.25">
      <c r="A3681" t="s">
        <v>5575</v>
      </c>
      <c r="B3681">
        <v>1722</v>
      </c>
      <c r="C3681" s="3" t="str">
        <f>HYPERLINK("http://www.uniprot.org/uniprot/G7KD68","tr|G7KD68|G7KD68_MEDTR")</f>
        <v>tr|G7KD68|G7KD68_MEDTR</v>
      </c>
      <c r="D3681" t="s">
        <v>5576</v>
      </c>
      <c r="E3681">
        <v>81.31</v>
      </c>
      <c r="F3681">
        <v>594</v>
      </c>
      <c r="G3681">
        <v>111</v>
      </c>
      <c r="H3681">
        <v>22</v>
      </c>
      <c r="I3681">
        <v>1</v>
      </c>
      <c r="J3681">
        <v>1716</v>
      </c>
      <c r="K3681">
        <v>1</v>
      </c>
      <c r="L3681">
        <v>1</v>
      </c>
      <c r="M3681">
        <v>592</v>
      </c>
      <c r="N3681" t="s">
        <v>18</v>
      </c>
      <c r="O3681">
        <v>0</v>
      </c>
      <c r="P3681">
        <v>2466</v>
      </c>
    </row>
    <row r="3682" spans="1:16" x14ac:dyDescent="0.25">
      <c r="A3682" t="s">
        <v>5577</v>
      </c>
      <c r="B3682">
        <v>1842</v>
      </c>
      <c r="C3682" s="3" t="str">
        <f>HYPERLINK("http://www.uniprot.org/uniprot/G7KQL6","tr|G7KQL6|G7KQL6_MEDTR")</f>
        <v>tr|G7KQL6|G7KQL6_MEDTR</v>
      </c>
      <c r="D3682" t="s">
        <v>5578</v>
      </c>
      <c r="E3682">
        <v>83.87</v>
      </c>
      <c r="F3682">
        <v>589</v>
      </c>
      <c r="G3682">
        <v>95</v>
      </c>
      <c r="H3682">
        <v>0</v>
      </c>
      <c r="I3682">
        <v>1</v>
      </c>
      <c r="J3682">
        <v>1767</v>
      </c>
      <c r="K3682">
        <v>1</v>
      </c>
      <c r="L3682">
        <v>1</v>
      </c>
      <c r="M3682">
        <v>589</v>
      </c>
      <c r="N3682" t="s">
        <v>18</v>
      </c>
      <c r="O3682">
        <v>0</v>
      </c>
      <c r="P3682">
        <v>2617</v>
      </c>
    </row>
    <row r="3683" spans="1:16" x14ac:dyDescent="0.25">
      <c r="A3683" t="s">
        <v>5579</v>
      </c>
      <c r="B3683">
        <v>2628</v>
      </c>
      <c r="C3683" s="3" t="str">
        <f>HYPERLINK("http://www.uniprot.org/uniprot/G7KS10","tr|G7KS10|G7KS10_MEDTR")</f>
        <v>tr|G7KS10|G7KS10_MEDTR</v>
      </c>
      <c r="D3683" t="s">
        <v>5580</v>
      </c>
      <c r="E3683">
        <v>72.64</v>
      </c>
      <c r="F3683">
        <v>786</v>
      </c>
      <c r="G3683">
        <v>215</v>
      </c>
      <c r="H3683">
        <v>42</v>
      </c>
      <c r="I3683">
        <v>370</v>
      </c>
      <c r="J3683">
        <v>2601</v>
      </c>
      <c r="K3683">
        <v>1</v>
      </c>
      <c r="L3683">
        <v>63</v>
      </c>
      <c r="M3683">
        <v>848</v>
      </c>
      <c r="N3683" t="s">
        <v>18</v>
      </c>
      <c r="O3683">
        <v>0</v>
      </c>
      <c r="P3683">
        <v>2947</v>
      </c>
    </row>
    <row r="3684" spans="1:16" x14ac:dyDescent="0.25">
      <c r="A3684" t="s">
        <v>5581</v>
      </c>
      <c r="B3684">
        <v>2298</v>
      </c>
      <c r="C3684" s="3" t="str">
        <f>HYPERLINK("http://www.uniprot.org/uniprot/G7IDQ8","tr|G7IDQ8|G7IDQ8_MEDTR")</f>
        <v>tr|G7IDQ8|G7IDQ8_MEDTR</v>
      </c>
      <c r="D3684" t="s">
        <v>5582</v>
      </c>
      <c r="E3684">
        <v>85.71</v>
      </c>
      <c r="F3684">
        <v>770</v>
      </c>
      <c r="G3684">
        <v>110</v>
      </c>
      <c r="H3684">
        <v>7</v>
      </c>
      <c r="I3684">
        <v>7</v>
      </c>
      <c r="J3684">
        <v>2295</v>
      </c>
      <c r="K3684">
        <v>1</v>
      </c>
      <c r="L3684">
        <v>4</v>
      </c>
      <c r="M3684">
        <v>772</v>
      </c>
      <c r="N3684" t="s">
        <v>18</v>
      </c>
      <c r="O3684">
        <v>0</v>
      </c>
      <c r="P3684">
        <v>3252</v>
      </c>
    </row>
    <row r="3685" spans="1:16" x14ac:dyDescent="0.25">
      <c r="A3685" t="s">
        <v>5583</v>
      </c>
      <c r="B3685">
        <v>1146</v>
      </c>
      <c r="C3685" s="3" t="str">
        <f>HYPERLINK("http://www.uniprot.org/uniprot/O82136","tr|O82136|O82136_PEA")</f>
        <v>tr|O82136|O82136_PEA</v>
      </c>
      <c r="D3685" t="s">
        <v>5584</v>
      </c>
      <c r="E3685">
        <v>73.64</v>
      </c>
      <c r="F3685">
        <v>387</v>
      </c>
      <c r="G3685">
        <v>102</v>
      </c>
      <c r="H3685">
        <v>7</v>
      </c>
      <c r="I3685">
        <v>1</v>
      </c>
      <c r="J3685">
        <v>1140</v>
      </c>
      <c r="K3685">
        <v>1</v>
      </c>
      <c r="L3685">
        <v>1</v>
      </c>
      <c r="M3685">
        <v>378</v>
      </c>
      <c r="N3685" t="s">
        <v>18</v>
      </c>
      <c r="O3685" s="1">
        <v>9.1653500000000006E-148</v>
      </c>
      <c r="P3685">
        <v>1362</v>
      </c>
    </row>
    <row r="3686" spans="1:16" x14ac:dyDescent="0.25">
      <c r="A3686" t="s">
        <v>5585</v>
      </c>
      <c r="B3686">
        <v>741</v>
      </c>
      <c r="C3686" s="3" t="str">
        <f>HYPERLINK("http://www.uniprot.org/uniprot/G7I4V1","tr|G7I4V1|G7I4V1_MEDTR")</f>
        <v>tr|G7I4V1|G7I4V1_MEDTR</v>
      </c>
      <c r="D3686" t="s">
        <v>5586</v>
      </c>
      <c r="E3686">
        <v>86.12</v>
      </c>
      <c r="F3686">
        <v>245</v>
      </c>
      <c r="G3686">
        <v>34</v>
      </c>
      <c r="H3686">
        <v>0</v>
      </c>
      <c r="I3686">
        <v>1</v>
      </c>
      <c r="J3686">
        <v>735</v>
      </c>
      <c r="K3686">
        <v>1</v>
      </c>
      <c r="L3686">
        <v>30</v>
      </c>
      <c r="M3686">
        <v>274</v>
      </c>
      <c r="N3686" t="s">
        <v>18</v>
      </c>
      <c r="O3686" s="1">
        <v>2.9459599999999998E-117</v>
      </c>
      <c r="P3686">
        <v>1096</v>
      </c>
    </row>
    <row r="3687" spans="1:16" x14ac:dyDescent="0.25">
      <c r="A3687" t="s">
        <v>5587</v>
      </c>
      <c r="B3687">
        <v>693</v>
      </c>
      <c r="C3687" s="3" t="str">
        <f>HYPERLINK("http://www.uniprot.org/uniprot/I1NCV3","tr|I1NCV3|I1NCV3_SOYBN")</f>
        <v>tr|I1NCV3|I1NCV3_SOYBN</v>
      </c>
      <c r="D3687" t="s">
        <v>28</v>
      </c>
      <c r="E3687">
        <v>86.95</v>
      </c>
      <c r="F3687">
        <v>230</v>
      </c>
      <c r="G3687">
        <v>30</v>
      </c>
      <c r="H3687">
        <v>0</v>
      </c>
      <c r="I3687">
        <v>1</v>
      </c>
      <c r="J3687">
        <v>690</v>
      </c>
      <c r="K3687">
        <v>1</v>
      </c>
      <c r="L3687">
        <v>177</v>
      </c>
      <c r="M3687">
        <v>406</v>
      </c>
      <c r="N3687" t="s">
        <v>18</v>
      </c>
      <c r="O3687" s="1">
        <v>1.5406200000000001E-114</v>
      </c>
      <c r="P3687">
        <v>1072</v>
      </c>
    </row>
    <row r="3688" spans="1:16" x14ac:dyDescent="0.25">
      <c r="A3688" t="s">
        <v>5588</v>
      </c>
      <c r="B3688">
        <v>1038</v>
      </c>
      <c r="C3688" s="3" t="str">
        <f>HYPERLINK("http://www.uniprot.org/uniprot/G7J6A1","tr|G7J6A1|G7J6A1_MEDTR")</f>
        <v>tr|G7J6A1|G7J6A1_MEDTR</v>
      </c>
      <c r="D3688" t="s">
        <v>5589</v>
      </c>
      <c r="E3688">
        <v>66.37</v>
      </c>
      <c r="F3688">
        <v>348</v>
      </c>
      <c r="G3688">
        <v>117</v>
      </c>
      <c r="H3688">
        <v>3</v>
      </c>
      <c r="I3688">
        <v>1</v>
      </c>
      <c r="J3688">
        <v>1035</v>
      </c>
      <c r="K3688">
        <v>1</v>
      </c>
      <c r="L3688">
        <v>1</v>
      </c>
      <c r="M3688">
        <v>329</v>
      </c>
      <c r="N3688" t="s">
        <v>18</v>
      </c>
      <c r="O3688" s="1">
        <v>7.4291200000000003E-106</v>
      </c>
      <c r="P3688">
        <v>1000</v>
      </c>
    </row>
    <row r="3689" spans="1:16" x14ac:dyDescent="0.25">
      <c r="A3689" t="s">
        <v>5590</v>
      </c>
      <c r="B3689">
        <v>1842</v>
      </c>
      <c r="C3689" s="3" t="str">
        <f>HYPERLINK("http://www.uniprot.org/uniprot/K7MQ41","tr|K7MQ41|K7MQ41_SOYBN")</f>
        <v>tr|K7MQ41|K7MQ41_SOYBN</v>
      </c>
      <c r="D3689" t="s">
        <v>28</v>
      </c>
      <c r="E3689">
        <v>77.88</v>
      </c>
      <c r="F3689">
        <v>606</v>
      </c>
      <c r="G3689">
        <v>134</v>
      </c>
      <c r="H3689">
        <v>2</v>
      </c>
      <c r="I3689">
        <v>7</v>
      </c>
      <c r="J3689">
        <v>1818</v>
      </c>
      <c r="K3689">
        <v>1</v>
      </c>
      <c r="L3689">
        <v>2</v>
      </c>
      <c r="M3689">
        <v>596</v>
      </c>
      <c r="N3689" t="s">
        <v>18</v>
      </c>
      <c r="O3689">
        <v>0</v>
      </c>
      <c r="P3689">
        <v>2384</v>
      </c>
    </row>
    <row r="3690" spans="1:16" x14ac:dyDescent="0.25">
      <c r="A3690" t="s">
        <v>5591</v>
      </c>
      <c r="B3690">
        <v>891</v>
      </c>
      <c r="C3690" s="3" t="str">
        <f>HYPERLINK("http://www.uniprot.org/uniprot/G7J296","tr|G7J296|G7J296_MEDTR")</f>
        <v>tr|G7J296|G7J296_MEDTR</v>
      </c>
      <c r="D3690" t="s">
        <v>5592</v>
      </c>
      <c r="E3690">
        <v>56.05</v>
      </c>
      <c r="F3690">
        <v>157</v>
      </c>
      <c r="G3690">
        <v>69</v>
      </c>
      <c r="H3690">
        <v>6</v>
      </c>
      <c r="I3690">
        <v>1</v>
      </c>
      <c r="J3690">
        <v>453</v>
      </c>
      <c r="K3690">
        <v>1</v>
      </c>
      <c r="L3690">
        <v>911</v>
      </c>
      <c r="M3690">
        <v>1067</v>
      </c>
      <c r="N3690" t="s">
        <v>18</v>
      </c>
      <c r="O3690" s="1">
        <v>3.4336400000000002E-42</v>
      </c>
      <c r="P3690">
        <v>450</v>
      </c>
    </row>
    <row r="3691" spans="1:16" x14ac:dyDescent="0.25">
      <c r="A3691" t="s">
        <v>5593</v>
      </c>
      <c r="B3691">
        <v>1119</v>
      </c>
      <c r="C3691" s="3" t="str">
        <f>HYPERLINK("http://www.uniprot.org/uniprot/I1K6C2","tr|I1K6C2|I1K6C2_SOYBN")</f>
        <v>tr|I1K6C2|I1K6C2_SOYBN</v>
      </c>
      <c r="D3691" t="s">
        <v>71</v>
      </c>
      <c r="E3691">
        <v>78.989999999999995</v>
      </c>
      <c r="F3691">
        <v>357</v>
      </c>
      <c r="G3691">
        <v>75</v>
      </c>
      <c r="H3691">
        <v>0</v>
      </c>
      <c r="I3691">
        <v>7</v>
      </c>
      <c r="J3691">
        <v>1077</v>
      </c>
      <c r="K3691">
        <v>1</v>
      </c>
      <c r="L3691">
        <v>27</v>
      </c>
      <c r="M3691">
        <v>383</v>
      </c>
      <c r="N3691" t="s">
        <v>18</v>
      </c>
      <c r="O3691" s="1">
        <v>9.7002899999999996E-163</v>
      </c>
      <c r="P3691">
        <v>1491</v>
      </c>
    </row>
    <row r="3692" spans="1:16" x14ac:dyDescent="0.25">
      <c r="A3692" t="s">
        <v>5594</v>
      </c>
      <c r="B3692">
        <v>1038</v>
      </c>
      <c r="C3692" s="3" t="str">
        <f>HYPERLINK("http://www.uniprot.org/uniprot/I1LPM4","tr|I1LPM4|I1LPM4_SOYBN")</f>
        <v>tr|I1LPM4|I1LPM4_SOYBN</v>
      </c>
      <c r="D3692" t="s">
        <v>99</v>
      </c>
      <c r="E3692">
        <v>84.82</v>
      </c>
      <c r="F3692">
        <v>336</v>
      </c>
      <c r="G3692">
        <v>51</v>
      </c>
      <c r="H3692">
        <v>0</v>
      </c>
      <c r="I3692">
        <v>1</v>
      </c>
      <c r="J3692">
        <v>1008</v>
      </c>
      <c r="K3692">
        <v>1</v>
      </c>
      <c r="L3692">
        <v>1</v>
      </c>
      <c r="M3692">
        <v>336</v>
      </c>
      <c r="N3692" t="s">
        <v>18</v>
      </c>
      <c r="O3692" s="1">
        <v>7.2925499999999999E-170</v>
      </c>
      <c r="P3692">
        <v>1552</v>
      </c>
    </row>
    <row r="3693" spans="1:16" x14ac:dyDescent="0.25">
      <c r="A3693" t="s">
        <v>5595</v>
      </c>
      <c r="B3693">
        <v>1284</v>
      </c>
      <c r="C3693" s="3" t="str">
        <f>HYPERLINK("http://www.uniprot.org/uniprot/C6TA36","tr|C6TA36|C6TA36_SOYBN")</f>
        <v>tr|C6TA36|C6TA36_SOYBN</v>
      </c>
      <c r="D3693" t="s">
        <v>210</v>
      </c>
      <c r="E3693">
        <v>85.01</v>
      </c>
      <c r="F3693">
        <v>427</v>
      </c>
      <c r="G3693">
        <v>64</v>
      </c>
      <c r="H3693">
        <v>0</v>
      </c>
      <c r="I3693">
        <v>1</v>
      </c>
      <c r="J3693">
        <v>1281</v>
      </c>
      <c r="K3693">
        <v>1</v>
      </c>
      <c r="L3693">
        <v>17</v>
      </c>
      <c r="M3693">
        <v>441</v>
      </c>
      <c r="N3693" t="s">
        <v>18</v>
      </c>
      <c r="O3693">
        <v>0</v>
      </c>
      <c r="P3693">
        <v>1866</v>
      </c>
    </row>
    <row r="3694" spans="1:16" x14ac:dyDescent="0.25">
      <c r="A3694" t="s">
        <v>5596</v>
      </c>
      <c r="B3694">
        <v>657</v>
      </c>
      <c r="C3694" s="3" t="str">
        <f>HYPERLINK("http://www.uniprot.org/uniprot/G7JHW6","tr|G7JHW6|G7JHW6_MEDTR")</f>
        <v>tr|G7JHW6|G7JHW6_MEDTR</v>
      </c>
      <c r="D3694" t="s">
        <v>5597</v>
      </c>
      <c r="E3694">
        <v>73.48</v>
      </c>
      <c r="F3694">
        <v>215</v>
      </c>
      <c r="G3694">
        <v>57</v>
      </c>
      <c r="H3694">
        <v>1</v>
      </c>
      <c r="I3694">
        <v>13</v>
      </c>
      <c r="J3694">
        <v>654</v>
      </c>
      <c r="K3694">
        <v>1</v>
      </c>
      <c r="L3694">
        <v>8</v>
      </c>
      <c r="M3694">
        <v>219</v>
      </c>
      <c r="N3694" t="s">
        <v>18</v>
      </c>
      <c r="O3694" s="1">
        <v>6.1614300000000002E-83</v>
      </c>
      <c r="P3694">
        <v>799</v>
      </c>
    </row>
    <row r="3695" spans="1:16" x14ac:dyDescent="0.25">
      <c r="A3695" t="s">
        <v>5598</v>
      </c>
      <c r="B3695">
        <v>1527</v>
      </c>
      <c r="C3695" s="3" t="str">
        <f>HYPERLINK("http://www.uniprot.org/uniprot/G7LBR2","tr|G7LBR2|G7LBR2_MEDTR")</f>
        <v>tr|G7LBR2|G7LBR2_MEDTR</v>
      </c>
      <c r="D3695" t="s">
        <v>5599</v>
      </c>
      <c r="E3695">
        <v>80.319999999999993</v>
      </c>
      <c r="F3695">
        <v>437</v>
      </c>
      <c r="G3695">
        <v>86</v>
      </c>
      <c r="H3695">
        <v>68</v>
      </c>
      <c r="I3695">
        <v>1</v>
      </c>
      <c r="J3695">
        <v>1107</v>
      </c>
      <c r="K3695">
        <v>1</v>
      </c>
      <c r="L3695">
        <v>1</v>
      </c>
      <c r="M3695">
        <v>437</v>
      </c>
      <c r="N3695" t="s">
        <v>18</v>
      </c>
      <c r="O3695">
        <v>0</v>
      </c>
      <c r="P3695">
        <v>1740</v>
      </c>
    </row>
    <row r="3696" spans="1:16" x14ac:dyDescent="0.25">
      <c r="A3696" t="s">
        <v>5600</v>
      </c>
      <c r="B3696">
        <v>1563</v>
      </c>
      <c r="C3696" s="3" t="str">
        <f>HYPERLINK("http://www.uniprot.org/uniprot/H1A988","tr|H1A988|H1A988_GLYUR")</f>
        <v>tr|H1A988|H1A988_GLYUR</v>
      </c>
      <c r="D3696" t="s">
        <v>5601</v>
      </c>
      <c r="E3696">
        <v>64.7</v>
      </c>
      <c r="F3696">
        <v>510</v>
      </c>
      <c r="G3696">
        <v>180</v>
      </c>
      <c r="H3696">
        <v>1</v>
      </c>
      <c r="I3696">
        <v>31</v>
      </c>
      <c r="J3696">
        <v>1557</v>
      </c>
      <c r="K3696">
        <v>1</v>
      </c>
      <c r="L3696">
        <v>13</v>
      </c>
      <c r="M3696">
        <v>522</v>
      </c>
      <c r="N3696" t="s">
        <v>18</v>
      </c>
      <c r="O3696">
        <v>0</v>
      </c>
      <c r="P3696">
        <v>1802</v>
      </c>
    </row>
    <row r="3697" spans="1:16" x14ac:dyDescent="0.25">
      <c r="A3697" t="s">
        <v>5602</v>
      </c>
      <c r="B3697">
        <v>1152</v>
      </c>
      <c r="C3697" s="3" t="str">
        <f>HYPERLINK("http://www.uniprot.org/uniprot/G7K418","tr|G7K418|G7K418_MEDTR")</f>
        <v>tr|G7K418|G7K418_MEDTR</v>
      </c>
      <c r="D3697" t="s">
        <v>5603</v>
      </c>
      <c r="E3697">
        <v>93.21</v>
      </c>
      <c r="F3697">
        <v>383</v>
      </c>
      <c r="G3697">
        <v>26</v>
      </c>
      <c r="H3697">
        <v>0</v>
      </c>
      <c r="I3697">
        <v>1</v>
      </c>
      <c r="J3697">
        <v>1149</v>
      </c>
      <c r="K3697">
        <v>1</v>
      </c>
      <c r="L3697">
        <v>82</v>
      </c>
      <c r="M3697">
        <v>464</v>
      </c>
      <c r="N3697" t="s">
        <v>18</v>
      </c>
      <c r="O3697">
        <v>0</v>
      </c>
      <c r="P3697">
        <v>1857</v>
      </c>
    </row>
    <row r="3698" spans="1:16" x14ac:dyDescent="0.25">
      <c r="A3698" t="s">
        <v>5604</v>
      </c>
      <c r="B3698">
        <v>2916</v>
      </c>
      <c r="C3698" s="3" t="str">
        <f>HYPERLINK("http://www.uniprot.org/uniprot/G7LBX4","tr|G7LBX4|G7LBX4_MEDTR")</f>
        <v>tr|G7LBX4|G7LBX4_MEDTR</v>
      </c>
      <c r="D3698" t="s">
        <v>5605</v>
      </c>
      <c r="E3698">
        <v>69.73</v>
      </c>
      <c r="F3698">
        <v>1001</v>
      </c>
      <c r="G3698">
        <v>303</v>
      </c>
      <c r="H3698">
        <v>30</v>
      </c>
      <c r="I3698">
        <v>1</v>
      </c>
      <c r="J3698">
        <v>2913</v>
      </c>
      <c r="K3698">
        <v>1</v>
      </c>
      <c r="L3698">
        <v>1</v>
      </c>
      <c r="M3698">
        <v>980</v>
      </c>
      <c r="N3698" t="s">
        <v>18</v>
      </c>
      <c r="O3698">
        <v>0</v>
      </c>
      <c r="P3698">
        <v>3424</v>
      </c>
    </row>
    <row r="3699" spans="1:16" x14ac:dyDescent="0.25">
      <c r="A3699" t="s">
        <v>5606</v>
      </c>
      <c r="B3699">
        <v>2265</v>
      </c>
      <c r="C3699" s="3" t="str">
        <f>HYPERLINK("http://www.uniprot.org/uniprot/A5BE46","tr|A5BE46|A5BE46_VITVI")</f>
        <v>tr|A5BE46|A5BE46_VITVI</v>
      </c>
      <c r="D3699" t="s">
        <v>462</v>
      </c>
      <c r="E3699">
        <v>79.73</v>
      </c>
      <c r="F3699">
        <v>760</v>
      </c>
      <c r="G3699">
        <v>154</v>
      </c>
      <c r="H3699">
        <v>7</v>
      </c>
      <c r="I3699">
        <v>1</v>
      </c>
      <c r="J3699">
        <v>2259</v>
      </c>
      <c r="K3699">
        <v>1</v>
      </c>
      <c r="L3699">
        <v>594</v>
      </c>
      <c r="M3699">
        <v>1353</v>
      </c>
      <c r="N3699" t="s">
        <v>18</v>
      </c>
      <c r="O3699">
        <v>0</v>
      </c>
      <c r="P3699">
        <v>3239</v>
      </c>
    </row>
    <row r="3700" spans="1:16" x14ac:dyDescent="0.25">
      <c r="A3700" t="s">
        <v>5607</v>
      </c>
      <c r="B3700">
        <v>345</v>
      </c>
      <c r="C3700" s="3" t="str">
        <f>HYPERLINK("http://www.uniprot.org/uniprot/Q6QIL3","tr|Q6QIL3|Q6QIL3_MEDTR")</f>
        <v>tr|Q6QIL3|Q6QIL3_MEDTR</v>
      </c>
      <c r="D3700" t="s">
        <v>5608</v>
      </c>
      <c r="E3700">
        <v>83.18</v>
      </c>
      <c r="F3700">
        <v>113</v>
      </c>
      <c r="G3700">
        <v>19</v>
      </c>
      <c r="H3700">
        <v>0</v>
      </c>
      <c r="I3700">
        <v>1</v>
      </c>
      <c r="J3700">
        <v>339</v>
      </c>
      <c r="K3700">
        <v>1</v>
      </c>
      <c r="L3700">
        <v>178</v>
      </c>
      <c r="M3700">
        <v>290</v>
      </c>
      <c r="N3700" t="s">
        <v>18</v>
      </c>
      <c r="O3700" s="1">
        <v>1.4009600000000001E-44</v>
      </c>
      <c r="P3700">
        <v>466</v>
      </c>
    </row>
    <row r="3701" spans="1:16" x14ac:dyDescent="0.25">
      <c r="A3701" t="s">
        <v>5609</v>
      </c>
      <c r="B3701">
        <v>714</v>
      </c>
      <c r="C3701" s="3" t="str">
        <f>HYPERLINK("http://www.uniprot.org/uniprot/G7IYT6","tr|G7IYT6|G7IYT6_MEDTR")</f>
        <v>tr|G7IYT6|G7IYT6_MEDTR</v>
      </c>
      <c r="D3701" t="s">
        <v>1576</v>
      </c>
      <c r="E3701">
        <v>51.95</v>
      </c>
      <c r="F3701">
        <v>281</v>
      </c>
      <c r="G3701">
        <v>135</v>
      </c>
      <c r="H3701">
        <v>53</v>
      </c>
      <c r="I3701">
        <v>1</v>
      </c>
      <c r="J3701">
        <v>684</v>
      </c>
      <c r="K3701">
        <v>1</v>
      </c>
      <c r="L3701">
        <v>1</v>
      </c>
      <c r="M3701">
        <v>280</v>
      </c>
      <c r="N3701" t="s">
        <v>18</v>
      </c>
      <c r="O3701" s="1">
        <v>4.8129000000000002E-64</v>
      </c>
      <c r="P3701">
        <v>612</v>
      </c>
    </row>
    <row r="3702" spans="1:16" x14ac:dyDescent="0.25">
      <c r="A3702" t="s">
        <v>5610</v>
      </c>
      <c r="B3702">
        <v>213</v>
      </c>
      <c r="C3702" s="3" t="str">
        <f>HYPERLINK("http://www.uniprot.org/uniprot/I1M615","tr|I1M615|I1M615_SOYBN")</f>
        <v>tr|I1M615|I1M615_SOYBN</v>
      </c>
      <c r="D3702" t="s">
        <v>28</v>
      </c>
      <c r="E3702">
        <v>97.14</v>
      </c>
      <c r="F3702">
        <v>70</v>
      </c>
      <c r="G3702">
        <v>2</v>
      </c>
      <c r="H3702">
        <v>0</v>
      </c>
      <c r="I3702">
        <v>1</v>
      </c>
      <c r="J3702">
        <v>210</v>
      </c>
      <c r="K3702">
        <v>1</v>
      </c>
      <c r="L3702">
        <v>190</v>
      </c>
      <c r="M3702">
        <v>259</v>
      </c>
      <c r="N3702" t="s">
        <v>18</v>
      </c>
      <c r="O3702" s="1">
        <v>2.38385E-31</v>
      </c>
      <c r="P3702">
        <v>352</v>
      </c>
    </row>
    <row r="3703" spans="1:16" x14ac:dyDescent="0.25">
      <c r="A3703" t="s">
        <v>5611</v>
      </c>
      <c r="B3703">
        <v>777</v>
      </c>
      <c r="C3703" s="3" t="str">
        <f>HYPERLINK("http://www.uniprot.org/uniprot/G7II83","tr|G7II83|G7II83_MEDTR")</f>
        <v>tr|G7II83|G7II83_MEDTR</v>
      </c>
      <c r="D3703" t="s">
        <v>5612</v>
      </c>
      <c r="E3703">
        <v>90.36</v>
      </c>
      <c r="F3703">
        <v>249</v>
      </c>
      <c r="G3703">
        <v>24</v>
      </c>
      <c r="H3703">
        <v>2</v>
      </c>
      <c r="I3703">
        <v>1</v>
      </c>
      <c r="J3703">
        <v>741</v>
      </c>
      <c r="K3703">
        <v>1</v>
      </c>
      <c r="L3703">
        <v>1</v>
      </c>
      <c r="M3703">
        <v>249</v>
      </c>
      <c r="N3703" t="s">
        <v>18</v>
      </c>
      <c r="O3703" s="1">
        <v>5.2286799999999997E-123</v>
      </c>
      <c r="P3703">
        <v>1146</v>
      </c>
    </row>
    <row r="3704" spans="1:16" x14ac:dyDescent="0.25">
      <c r="A3704" t="s">
        <v>5613</v>
      </c>
      <c r="B3704">
        <v>411</v>
      </c>
      <c r="C3704" s="3" t="str">
        <f>HYPERLINK("http://www.uniprot.org/uniprot/I3T0K3","tr|I3T0K3|I3T0K3_LOTJA")</f>
        <v>tr|I3T0K3|I3T0K3_LOTJA</v>
      </c>
      <c r="D3704" t="s">
        <v>93</v>
      </c>
      <c r="E3704">
        <v>85.29</v>
      </c>
      <c r="F3704">
        <v>136</v>
      </c>
      <c r="G3704">
        <v>20</v>
      </c>
      <c r="H3704">
        <v>0</v>
      </c>
      <c r="I3704">
        <v>1</v>
      </c>
      <c r="J3704">
        <v>408</v>
      </c>
      <c r="K3704">
        <v>1</v>
      </c>
      <c r="L3704">
        <v>1</v>
      </c>
      <c r="M3704">
        <v>136</v>
      </c>
      <c r="N3704" t="s">
        <v>18</v>
      </c>
      <c r="O3704" s="1">
        <v>1.30937E-58</v>
      </c>
      <c r="P3704">
        <v>587</v>
      </c>
    </row>
    <row r="3705" spans="1:16" x14ac:dyDescent="0.25">
      <c r="A3705" t="s">
        <v>5614</v>
      </c>
      <c r="B3705">
        <v>5121</v>
      </c>
      <c r="C3705" s="3" t="str">
        <f>HYPERLINK("http://www.uniprot.org/uniprot/K7LQ17","tr|K7LQ17|K7LQ17_SOYBN")</f>
        <v>tr|K7LQ17|K7LQ17_SOYBN</v>
      </c>
      <c r="D3705" t="s">
        <v>28</v>
      </c>
      <c r="E3705">
        <v>50.31</v>
      </c>
      <c r="F3705">
        <v>1588</v>
      </c>
      <c r="G3705">
        <v>789</v>
      </c>
      <c r="H3705">
        <v>47</v>
      </c>
      <c r="I3705">
        <v>1</v>
      </c>
      <c r="J3705">
        <v>4623</v>
      </c>
      <c r="K3705">
        <v>1</v>
      </c>
      <c r="L3705">
        <v>175</v>
      </c>
      <c r="M3705">
        <v>1702</v>
      </c>
      <c r="N3705" t="s">
        <v>18</v>
      </c>
      <c r="O3705">
        <v>0</v>
      </c>
      <c r="P3705">
        <v>3506</v>
      </c>
    </row>
    <row r="3706" spans="1:16" x14ac:dyDescent="0.25">
      <c r="A3706" t="s">
        <v>5615</v>
      </c>
      <c r="B3706">
        <v>762</v>
      </c>
      <c r="C3706" s="3" t="str">
        <f>HYPERLINK("http://www.uniprot.org/uniprot/G7K3C4","tr|G7K3C4|G7K3C4_MEDTR")</f>
        <v>tr|G7K3C4|G7K3C4_MEDTR</v>
      </c>
      <c r="D3706" t="s">
        <v>5616</v>
      </c>
      <c r="E3706">
        <v>75.98</v>
      </c>
      <c r="F3706">
        <v>254</v>
      </c>
      <c r="G3706">
        <v>61</v>
      </c>
      <c r="H3706">
        <v>5</v>
      </c>
      <c r="I3706">
        <v>13</v>
      </c>
      <c r="J3706">
        <v>759</v>
      </c>
      <c r="K3706">
        <v>1</v>
      </c>
      <c r="L3706">
        <v>1</v>
      </c>
      <c r="M3706">
        <v>254</v>
      </c>
      <c r="N3706" t="s">
        <v>18</v>
      </c>
      <c r="O3706" s="1">
        <v>4.2667700000000002E-98</v>
      </c>
      <c r="P3706">
        <v>931</v>
      </c>
    </row>
    <row r="3707" spans="1:16" x14ac:dyDescent="0.25">
      <c r="A3707" t="s">
        <v>5617</v>
      </c>
      <c r="B3707">
        <v>1878</v>
      </c>
      <c r="C3707" s="3" t="str">
        <f>HYPERLINK("http://www.uniprot.org/uniprot/G7KBF5","tr|G7KBF5|G7KBF5_MEDTR")</f>
        <v>tr|G7KBF5|G7KBF5_MEDTR</v>
      </c>
      <c r="D3707" t="s">
        <v>5618</v>
      </c>
      <c r="E3707">
        <v>87.2</v>
      </c>
      <c r="F3707">
        <v>625</v>
      </c>
      <c r="G3707">
        <v>80</v>
      </c>
      <c r="H3707">
        <v>1</v>
      </c>
      <c r="I3707">
        <v>1</v>
      </c>
      <c r="J3707">
        <v>1872</v>
      </c>
      <c r="K3707">
        <v>1</v>
      </c>
      <c r="L3707">
        <v>1</v>
      </c>
      <c r="M3707">
        <v>616</v>
      </c>
      <c r="N3707" t="s">
        <v>18</v>
      </c>
      <c r="O3707">
        <v>0</v>
      </c>
      <c r="P3707">
        <v>2809</v>
      </c>
    </row>
    <row r="3708" spans="1:16" x14ac:dyDescent="0.25">
      <c r="A3708" t="s">
        <v>5619</v>
      </c>
      <c r="B3708">
        <v>1077</v>
      </c>
      <c r="C3708" s="3" t="str">
        <f>HYPERLINK("http://www.uniprot.org/uniprot/G7KQL5","tr|G7KQL5|G7KQL5_MEDTR")</f>
        <v>tr|G7KQL5|G7KQL5_MEDTR</v>
      </c>
      <c r="D3708" t="s">
        <v>5620</v>
      </c>
      <c r="E3708">
        <v>73.400000000000006</v>
      </c>
      <c r="F3708">
        <v>361</v>
      </c>
      <c r="G3708">
        <v>96</v>
      </c>
      <c r="H3708">
        <v>4</v>
      </c>
      <c r="I3708">
        <v>4</v>
      </c>
      <c r="J3708">
        <v>1074</v>
      </c>
      <c r="K3708">
        <v>1</v>
      </c>
      <c r="L3708">
        <v>265</v>
      </c>
      <c r="M3708">
        <v>595</v>
      </c>
      <c r="N3708" t="s">
        <v>18</v>
      </c>
      <c r="O3708" s="1">
        <v>3.6032100000000002E-135</v>
      </c>
      <c r="P3708">
        <v>1253</v>
      </c>
    </row>
    <row r="3709" spans="1:16" x14ac:dyDescent="0.25">
      <c r="A3709" t="s">
        <v>5621</v>
      </c>
      <c r="B3709">
        <v>2199</v>
      </c>
      <c r="C3709" s="3" t="str">
        <f>HYPERLINK("http://www.uniprot.org/uniprot/G7KS07","tr|G7KS07|G7KS07_MEDTR")</f>
        <v>tr|G7KS07|G7KS07_MEDTR</v>
      </c>
      <c r="D3709" t="s">
        <v>5622</v>
      </c>
      <c r="E3709">
        <v>75.430000000000007</v>
      </c>
      <c r="F3709">
        <v>692</v>
      </c>
      <c r="G3709">
        <v>170</v>
      </c>
      <c r="H3709">
        <v>22</v>
      </c>
      <c r="I3709">
        <v>187</v>
      </c>
      <c r="J3709">
        <v>2196</v>
      </c>
      <c r="K3709">
        <v>1</v>
      </c>
      <c r="L3709">
        <v>140</v>
      </c>
      <c r="M3709">
        <v>827</v>
      </c>
      <c r="N3709" t="s">
        <v>18</v>
      </c>
      <c r="O3709">
        <v>0</v>
      </c>
      <c r="P3709">
        <v>2568</v>
      </c>
    </row>
    <row r="3710" spans="1:16" x14ac:dyDescent="0.25">
      <c r="A3710" t="s">
        <v>5623</v>
      </c>
      <c r="B3710">
        <v>426</v>
      </c>
      <c r="C3710" s="3" t="str">
        <f>HYPERLINK("http://www.uniprot.org/uniprot/M1VMT9","tr|M1VMT9|M1VMT9_VIGUN")</f>
        <v>tr|M1VMT9|M1VMT9_VIGUN</v>
      </c>
      <c r="D3710" t="s">
        <v>5624</v>
      </c>
      <c r="E3710">
        <v>61.53</v>
      </c>
      <c r="F3710">
        <v>143</v>
      </c>
      <c r="G3710">
        <v>55</v>
      </c>
      <c r="H3710">
        <v>3</v>
      </c>
      <c r="I3710">
        <v>1</v>
      </c>
      <c r="J3710">
        <v>420</v>
      </c>
      <c r="K3710">
        <v>1</v>
      </c>
      <c r="L3710">
        <v>1</v>
      </c>
      <c r="M3710">
        <v>143</v>
      </c>
      <c r="N3710" t="s">
        <v>18</v>
      </c>
      <c r="O3710" s="1">
        <v>5.7699599999999999E-38</v>
      </c>
      <c r="P3710">
        <v>409</v>
      </c>
    </row>
    <row r="3711" spans="1:16" x14ac:dyDescent="0.25">
      <c r="A3711" t="s">
        <v>5625</v>
      </c>
      <c r="B3711">
        <v>762</v>
      </c>
      <c r="C3711" s="3" t="str">
        <f>HYPERLINK("http://www.uniprot.org/uniprot/I3SIK3","tr|I3SIK3|I3SIK3_MEDTR")</f>
        <v>tr|I3SIK3|I3SIK3_MEDTR</v>
      </c>
      <c r="D3711" t="s">
        <v>22</v>
      </c>
      <c r="E3711">
        <v>94.42</v>
      </c>
      <c r="F3711">
        <v>233</v>
      </c>
      <c r="G3711">
        <v>13</v>
      </c>
      <c r="H3711">
        <v>0</v>
      </c>
      <c r="I3711">
        <v>61</v>
      </c>
      <c r="J3711">
        <v>759</v>
      </c>
      <c r="K3711">
        <v>1</v>
      </c>
      <c r="L3711">
        <v>22</v>
      </c>
      <c r="M3711">
        <v>254</v>
      </c>
      <c r="N3711" t="s">
        <v>18</v>
      </c>
      <c r="O3711" s="1">
        <v>2.1711099999999999E-126</v>
      </c>
      <c r="P3711">
        <v>1175</v>
      </c>
    </row>
    <row r="3712" spans="1:16" x14ac:dyDescent="0.25">
      <c r="A3712" t="s">
        <v>5626</v>
      </c>
      <c r="B3712">
        <v>3882</v>
      </c>
      <c r="C3712" s="3" t="str">
        <f>HYPERLINK("http://www.uniprot.org/uniprot/G7I4V2","tr|G7I4V2|G7I4V2_MEDTR")</f>
        <v>tr|G7I4V2|G7I4V2_MEDTR</v>
      </c>
      <c r="D3712" t="s">
        <v>5627</v>
      </c>
      <c r="E3712">
        <v>70.34</v>
      </c>
      <c r="F3712">
        <v>1396</v>
      </c>
      <c r="G3712">
        <v>414</v>
      </c>
      <c r="H3712">
        <v>107</v>
      </c>
      <c r="I3712">
        <v>1</v>
      </c>
      <c r="J3712">
        <v>3867</v>
      </c>
      <c r="K3712">
        <v>1</v>
      </c>
      <c r="L3712">
        <v>1</v>
      </c>
      <c r="M3712">
        <v>1358</v>
      </c>
      <c r="N3712" t="s">
        <v>18</v>
      </c>
      <c r="O3712">
        <v>0</v>
      </c>
      <c r="P3712">
        <v>4638</v>
      </c>
    </row>
    <row r="3713" spans="1:16" x14ac:dyDescent="0.25">
      <c r="A3713" t="s">
        <v>5628</v>
      </c>
      <c r="B3713">
        <v>543</v>
      </c>
      <c r="C3713" s="3" t="str">
        <f>HYPERLINK("http://www.uniprot.org/uniprot/I3SBQ3","tr|I3SBQ3|I3SBQ3_LOTJA")</f>
        <v>tr|I3SBQ3|I3SBQ3_LOTJA</v>
      </c>
      <c r="D3713" t="s">
        <v>93</v>
      </c>
      <c r="E3713">
        <v>69.41</v>
      </c>
      <c r="F3713">
        <v>170</v>
      </c>
      <c r="G3713">
        <v>52</v>
      </c>
      <c r="H3713">
        <v>2</v>
      </c>
      <c r="I3713">
        <v>1</v>
      </c>
      <c r="J3713">
        <v>504</v>
      </c>
      <c r="K3713">
        <v>1</v>
      </c>
      <c r="L3713">
        <v>1</v>
      </c>
      <c r="M3713">
        <v>162</v>
      </c>
      <c r="N3713" t="s">
        <v>18</v>
      </c>
      <c r="O3713" s="1">
        <v>2.42377E-55</v>
      </c>
      <c r="P3713">
        <v>559</v>
      </c>
    </row>
    <row r="3714" spans="1:16" x14ac:dyDescent="0.25">
      <c r="A3714" t="s">
        <v>5629</v>
      </c>
      <c r="B3714">
        <v>942</v>
      </c>
      <c r="C3714" s="3" t="str">
        <f>HYPERLINK("http://www.uniprot.org/uniprot/B3U399","tr|B3U399|B3U399_MEDTR")</f>
        <v>tr|B3U399|B3U399_MEDTR</v>
      </c>
      <c r="D3714" t="s">
        <v>5630</v>
      </c>
      <c r="E3714">
        <v>69.069999999999993</v>
      </c>
      <c r="F3714">
        <v>346</v>
      </c>
      <c r="G3714">
        <v>107</v>
      </c>
      <c r="H3714">
        <v>33</v>
      </c>
      <c r="I3714">
        <v>1</v>
      </c>
      <c r="J3714">
        <v>939</v>
      </c>
      <c r="K3714">
        <v>1</v>
      </c>
      <c r="L3714">
        <v>1</v>
      </c>
      <c r="M3714">
        <v>339</v>
      </c>
      <c r="N3714" t="s">
        <v>18</v>
      </c>
      <c r="O3714" s="1">
        <v>3.8128700000000002E-119</v>
      </c>
      <c r="P3714">
        <v>1114</v>
      </c>
    </row>
    <row r="3715" spans="1:16" x14ac:dyDescent="0.25">
      <c r="A3715" t="s">
        <v>5631</v>
      </c>
      <c r="B3715">
        <v>1770</v>
      </c>
      <c r="C3715" s="3" t="str">
        <f>HYPERLINK("http://www.uniprot.org/uniprot/K7LE47","tr|K7LE47|K7LE47_SOYBN")</f>
        <v>tr|K7LE47|K7LE47_SOYBN</v>
      </c>
      <c r="D3715" t="s">
        <v>28</v>
      </c>
      <c r="E3715">
        <v>66</v>
      </c>
      <c r="F3715">
        <v>553</v>
      </c>
      <c r="G3715">
        <v>188</v>
      </c>
      <c r="H3715">
        <v>8</v>
      </c>
      <c r="I3715">
        <v>121</v>
      </c>
      <c r="J3715">
        <v>1755</v>
      </c>
      <c r="K3715">
        <v>1</v>
      </c>
      <c r="L3715">
        <v>40</v>
      </c>
      <c r="M3715">
        <v>590</v>
      </c>
      <c r="N3715" t="s">
        <v>18</v>
      </c>
      <c r="O3715">
        <v>0</v>
      </c>
      <c r="P3715">
        <v>1814</v>
      </c>
    </row>
    <row r="3716" spans="1:16" x14ac:dyDescent="0.25">
      <c r="A3716" t="s">
        <v>5632</v>
      </c>
      <c r="B3716">
        <v>1470</v>
      </c>
      <c r="C3716" s="3" t="str">
        <f>HYPERLINK("http://www.uniprot.org/uniprot/G7IV38","tr|G7IV38|G7IV38_MEDTR")</f>
        <v>tr|G7IV38|G7IV38_MEDTR</v>
      </c>
      <c r="D3716" t="s">
        <v>5427</v>
      </c>
      <c r="E3716">
        <v>59.91</v>
      </c>
      <c r="F3716">
        <v>489</v>
      </c>
      <c r="G3716">
        <v>196</v>
      </c>
      <c r="H3716">
        <v>0</v>
      </c>
      <c r="I3716">
        <v>1</v>
      </c>
      <c r="J3716">
        <v>1467</v>
      </c>
      <c r="K3716">
        <v>1</v>
      </c>
      <c r="L3716">
        <v>1</v>
      </c>
      <c r="M3716">
        <v>480</v>
      </c>
      <c r="N3716" t="s">
        <v>18</v>
      </c>
      <c r="O3716" s="1">
        <v>1.6404599999999999E-158</v>
      </c>
      <c r="P3716">
        <v>1456</v>
      </c>
    </row>
    <row r="3717" spans="1:16" x14ac:dyDescent="0.25">
      <c r="A3717" t="s">
        <v>5633</v>
      </c>
      <c r="B3717">
        <v>858</v>
      </c>
      <c r="C3717" s="3" t="str">
        <f>HYPERLINK("http://www.uniprot.org/uniprot/I1K6C0","tr|I1K6C0|I1K6C0_SOYBN")</f>
        <v>tr|I1K6C0|I1K6C0_SOYBN</v>
      </c>
      <c r="D3717" t="s">
        <v>28</v>
      </c>
      <c r="E3717">
        <v>76.92</v>
      </c>
      <c r="F3717">
        <v>286</v>
      </c>
      <c r="G3717">
        <v>66</v>
      </c>
      <c r="H3717">
        <v>5</v>
      </c>
      <c r="I3717">
        <v>4</v>
      </c>
      <c r="J3717">
        <v>846</v>
      </c>
      <c r="K3717">
        <v>1</v>
      </c>
      <c r="L3717">
        <v>10</v>
      </c>
      <c r="M3717">
        <v>294</v>
      </c>
      <c r="N3717" t="s">
        <v>18</v>
      </c>
      <c r="O3717" s="1">
        <v>1.35377E-117</v>
      </c>
      <c r="P3717">
        <v>1100</v>
      </c>
    </row>
    <row r="3718" spans="1:16" x14ac:dyDescent="0.25">
      <c r="A3718" t="s">
        <v>5634</v>
      </c>
      <c r="B3718">
        <v>753</v>
      </c>
      <c r="C3718" s="3" t="str">
        <f>HYPERLINK("http://www.uniprot.org/uniprot/I1LPM3","tr|I1LPM3|I1LPM3_SOYBN")</f>
        <v>tr|I1LPM3|I1LPM3_SOYBN</v>
      </c>
      <c r="D3718" t="s">
        <v>28</v>
      </c>
      <c r="E3718">
        <v>51.89</v>
      </c>
      <c r="F3718">
        <v>237</v>
      </c>
      <c r="G3718">
        <v>114</v>
      </c>
      <c r="H3718">
        <v>2</v>
      </c>
      <c r="I3718">
        <v>25</v>
      </c>
      <c r="J3718">
        <v>729</v>
      </c>
      <c r="K3718">
        <v>1</v>
      </c>
      <c r="L3718">
        <v>9</v>
      </c>
      <c r="M3718">
        <v>238</v>
      </c>
      <c r="N3718" t="s">
        <v>18</v>
      </c>
      <c r="O3718" s="1">
        <v>1.65196E-54</v>
      </c>
      <c r="P3718">
        <v>555</v>
      </c>
    </row>
    <row r="3719" spans="1:16" x14ac:dyDescent="0.25">
      <c r="A3719" t="s">
        <v>5635</v>
      </c>
      <c r="B3719">
        <v>1053</v>
      </c>
      <c r="C3719" s="3" t="str">
        <f>HYPERLINK("http://www.uniprot.org/uniprot/I1KEE4","tr|I1KEE4|I1KEE4_SOYBN")</f>
        <v>tr|I1KEE4|I1KEE4_SOYBN</v>
      </c>
      <c r="D3719" t="s">
        <v>28</v>
      </c>
      <c r="E3719">
        <v>82.15</v>
      </c>
      <c r="F3719">
        <v>353</v>
      </c>
      <c r="G3719">
        <v>63</v>
      </c>
      <c r="H3719">
        <v>3</v>
      </c>
      <c r="I3719">
        <v>1</v>
      </c>
      <c r="J3719">
        <v>1050</v>
      </c>
      <c r="K3719">
        <v>1</v>
      </c>
      <c r="L3719">
        <v>1</v>
      </c>
      <c r="M3719">
        <v>353</v>
      </c>
      <c r="N3719" t="s">
        <v>18</v>
      </c>
      <c r="O3719" s="1">
        <v>2.4883499999999998E-165</v>
      </c>
      <c r="P3719">
        <v>1513</v>
      </c>
    </row>
    <row r="3720" spans="1:16" x14ac:dyDescent="0.25">
      <c r="A3720" t="s">
        <v>5636</v>
      </c>
      <c r="B3720">
        <v>387</v>
      </c>
      <c r="C3720" s="3" t="str">
        <f>HYPERLINK("http://www.uniprot.org/uniprot/I3SXS3","tr|I3SXS3|I3SXS3_MEDTR")</f>
        <v>tr|I3SXS3|I3SXS3_MEDTR</v>
      </c>
      <c r="D3720" t="s">
        <v>22</v>
      </c>
      <c r="E3720">
        <v>85.15</v>
      </c>
      <c r="F3720">
        <v>128</v>
      </c>
      <c r="G3720">
        <v>19</v>
      </c>
      <c r="H3720">
        <v>0</v>
      </c>
      <c r="I3720">
        <v>1</v>
      </c>
      <c r="J3720">
        <v>384</v>
      </c>
      <c r="K3720">
        <v>1</v>
      </c>
      <c r="L3720">
        <v>168</v>
      </c>
      <c r="M3720">
        <v>294</v>
      </c>
      <c r="N3720" t="s">
        <v>18</v>
      </c>
      <c r="O3720" s="1">
        <v>5.1551900000000004E-63</v>
      </c>
      <c r="P3720">
        <v>625</v>
      </c>
    </row>
    <row r="3721" spans="1:16" x14ac:dyDescent="0.25">
      <c r="A3721" t="s">
        <v>5637</v>
      </c>
      <c r="B3721">
        <v>690</v>
      </c>
      <c r="C3721" s="3" t="str">
        <f>HYPERLINK("http://www.uniprot.org/uniprot/G7JHW7","tr|G7JHW7|G7JHW7_MEDTR")</f>
        <v>tr|G7JHW7|G7JHW7_MEDTR</v>
      </c>
      <c r="D3721" t="s">
        <v>5638</v>
      </c>
      <c r="E3721">
        <v>69.75</v>
      </c>
      <c r="F3721">
        <v>205</v>
      </c>
      <c r="G3721">
        <v>62</v>
      </c>
      <c r="H3721">
        <v>1</v>
      </c>
      <c r="I3721">
        <v>1</v>
      </c>
      <c r="J3721">
        <v>612</v>
      </c>
      <c r="K3721">
        <v>1</v>
      </c>
      <c r="L3721">
        <v>1</v>
      </c>
      <c r="M3721">
        <v>193</v>
      </c>
      <c r="N3721" t="s">
        <v>18</v>
      </c>
      <c r="O3721" s="1">
        <v>2.7206000000000001E-71</v>
      </c>
      <c r="P3721">
        <v>699</v>
      </c>
    </row>
    <row r="3722" spans="1:16" x14ac:dyDescent="0.25">
      <c r="A3722" t="s">
        <v>5639</v>
      </c>
      <c r="B3722">
        <v>2241</v>
      </c>
      <c r="C3722" s="3" t="str">
        <f>HYPERLINK("http://www.uniprot.org/uniprot/G7I2F3","tr|G7I2F3|G7I2F3_MEDTR")</f>
        <v>tr|G7I2F3|G7I2F3_MEDTR</v>
      </c>
      <c r="D3722" t="s">
        <v>257</v>
      </c>
      <c r="E3722">
        <v>34.97</v>
      </c>
      <c r="F3722">
        <v>406</v>
      </c>
      <c r="G3722">
        <v>264</v>
      </c>
      <c r="H3722">
        <v>2</v>
      </c>
      <c r="I3722">
        <v>964</v>
      </c>
      <c r="J3722">
        <v>2175</v>
      </c>
      <c r="K3722">
        <v>1</v>
      </c>
      <c r="L3722">
        <v>43</v>
      </c>
      <c r="M3722">
        <v>379</v>
      </c>
      <c r="N3722" t="s">
        <v>18</v>
      </c>
      <c r="O3722" s="1">
        <v>1.3371800000000001E-51</v>
      </c>
      <c r="P3722">
        <v>536</v>
      </c>
    </row>
    <row r="3723" spans="1:16" x14ac:dyDescent="0.25">
      <c r="A3723" t="s">
        <v>5640</v>
      </c>
      <c r="B3723">
        <v>630</v>
      </c>
      <c r="C3723" s="3" t="str">
        <f>HYPERLINK("http://www.uniprot.org/uniprot/I3S399","tr|I3S399|I3S399_MEDTR")</f>
        <v>tr|I3S399|I3S399_MEDTR</v>
      </c>
      <c r="D3723" t="s">
        <v>22</v>
      </c>
      <c r="E3723">
        <v>60.18</v>
      </c>
      <c r="F3723">
        <v>211</v>
      </c>
      <c r="G3723">
        <v>84</v>
      </c>
      <c r="H3723">
        <v>3</v>
      </c>
      <c r="I3723">
        <v>4</v>
      </c>
      <c r="J3723">
        <v>627</v>
      </c>
      <c r="K3723">
        <v>1</v>
      </c>
      <c r="L3723">
        <v>12</v>
      </c>
      <c r="M3723">
        <v>220</v>
      </c>
      <c r="N3723" t="s">
        <v>18</v>
      </c>
      <c r="O3723" s="1">
        <v>1.8623600000000001E-62</v>
      </c>
      <c r="P3723">
        <v>622</v>
      </c>
    </row>
    <row r="3724" spans="1:16" x14ac:dyDescent="0.25">
      <c r="A3724" t="s">
        <v>5641</v>
      </c>
      <c r="B3724">
        <v>1515</v>
      </c>
      <c r="C3724" s="3" t="str">
        <f>HYPERLINK("http://www.uniprot.org/uniprot/G7K416","tr|G7K416|G7K416_MEDTR")</f>
        <v>tr|G7K416|G7K416_MEDTR</v>
      </c>
      <c r="D3724" t="s">
        <v>5642</v>
      </c>
      <c r="E3724">
        <v>87.8</v>
      </c>
      <c r="F3724">
        <v>533</v>
      </c>
      <c r="G3724">
        <v>65</v>
      </c>
      <c r="H3724">
        <v>29</v>
      </c>
      <c r="I3724">
        <v>1</v>
      </c>
      <c r="J3724">
        <v>1512</v>
      </c>
      <c r="K3724">
        <v>1</v>
      </c>
      <c r="L3724">
        <v>96</v>
      </c>
      <c r="M3724">
        <v>628</v>
      </c>
      <c r="N3724" t="s">
        <v>18</v>
      </c>
      <c r="O3724">
        <v>0</v>
      </c>
      <c r="P3724">
        <v>2508</v>
      </c>
    </row>
    <row r="3725" spans="1:16" x14ac:dyDescent="0.25">
      <c r="A3725" t="s">
        <v>5643</v>
      </c>
      <c r="B3725">
        <v>498</v>
      </c>
      <c r="C3725" s="3" t="str">
        <f>HYPERLINK("http://www.uniprot.org/uniprot/G7K4L8","tr|G7K4L8|G7K4L8_MEDTR")</f>
        <v>tr|G7K4L8|G7K4L8_MEDTR</v>
      </c>
      <c r="D3725" t="s">
        <v>1665</v>
      </c>
      <c r="E3725">
        <v>54.34</v>
      </c>
      <c r="F3725">
        <v>92</v>
      </c>
      <c r="G3725">
        <v>42</v>
      </c>
      <c r="H3725">
        <v>0</v>
      </c>
      <c r="I3725">
        <v>1</v>
      </c>
      <c r="J3725">
        <v>276</v>
      </c>
      <c r="K3725">
        <v>1</v>
      </c>
      <c r="L3725">
        <v>1</v>
      </c>
      <c r="M3725">
        <v>92</v>
      </c>
      <c r="N3725" t="s">
        <v>18</v>
      </c>
      <c r="O3725" s="1">
        <v>8.1417099999999999E-16</v>
      </c>
      <c r="P3725">
        <v>218</v>
      </c>
    </row>
    <row r="3726" spans="1:16" x14ac:dyDescent="0.25">
      <c r="A3726" t="s">
        <v>5644</v>
      </c>
      <c r="B3726">
        <v>687</v>
      </c>
      <c r="C3726" s="3" t="str">
        <f>HYPERLINK("http://www.uniprot.org/uniprot/G7LFF0","tr|G7LFF0|G7LFF0_MEDTR")</f>
        <v>tr|G7LFF0|G7LFF0_MEDTR</v>
      </c>
      <c r="D3726" t="s">
        <v>5645</v>
      </c>
      <c r="E3726">
        <v>63.98</v>
      </c>
      <c r="F3726">
        <v>211</v>
      </c>
      <c r="G3726">
        <v>76</v>
      </c>
      <c r="H3726">
        <v>0</v>
      </c>
      <c r="I3726">
        <v>4</v>
      </c>
      <c r="J3726">
        <v>636</v>
      </c>
      <c r="K3726">
        <v>1</v>
      </c>
      <c r="L3726">
        <v>131</v>
      </c>
      <c r="M3726">
        <v>340</v>
      </c>
      <c r="N3726" t="s">
        <v>18</v>
      </c>
      <c r="O3726" s="1">
        <v>1.0946699999999999E-64</v>
      </c>
      <c r="P3726">
        <v>642</v>
      </c>
    </row>
    <row r="3727" spans="1:16" x14ac:dyDescent="0.25">
      <c r="A3727" t="s">
        <v>5646</v>
      </c>
      <c r="B3727">
        <v>222</v>
      </c>
      <c r="C3727" s="3" t="str">
        <f>HYPERLINK("http://www.uniprot.org/uniprot/G7JRR2","tr|G7JRR2|G7JRR2_MEDTR")</f>
        <v>tr|G7JRR2|G7JRR2_MEDTR</v>
      </c>
      <c r="D3727" t="s">
        <v>5647</v>
      </c>
      <c r="E3727">
        <v>58.46</v>
      </c>
      <c r="F3727">
        <v>65</v>
      </c>
      <c r="G3727">
        <v>27</v>
      </c>
      <c r="H3727">
        <v>0</v>
      </c>
      <c r="I3727">
        <v>1</v>
      </c>
      <c r="J3727">
        <v>195</v>
      </c>
      <c r="K3727">
        <v>1</v>
      </c>
      <c r="L3727">
        <v>116</v>
      </c>
      <c r="M3727">
        <v>178</v>
      </c>
      <c r="N3727" t="s">
        <v>18</v>
      </c>
      <c r="O3727" s="1">
        <v>8.1608199999999996E-8</v>
      </c>
      <c r="P3727">
        <v>149</v>
      </c>
    </row>
    <row r="3728" spans="1:16" x14ac:dyDescent="0.25">
      <c r="A3728" t="s">
        <v>5648</v>
      </c>
      <c r="B3728">
        <v>1371</v>
      </c>
      <c r="C3728" s="3" t="str">
        <f>HYPERLINK("http://www.uniprot.org/uniprot/G7L7W8","tr|G7L7W8|G7L7W8_MEDTR")</f>
        <v>tr|G7L7W8|G7L7W8_MEDTR</v>
      </c>
      <c r="D3728" t="s">
        <v>5568</v>
      </c>
      <c r="E3728">
        <v>60.44</v>
      </c>
      <c r="F3728">
        <v>402</v>
      </c>
      <c r="G3728">
        <v>159</v>
      </c>
      <c r="H3728">
        <v>9</v>
      </c>
      <c r="I3728">
        <v>1</v>
      </c>
      <c r="J3728">
        <v>1179</v>
      </c>
      <c r="K3728">
        <v>1</v>
      </c>
      <c r="L3728">
        <v>1</v>
      </c>
      <c r="M3728">
        <v>402</v>
      </c>
      <c r="N3728" t="s">
        <v>18</v>
      </c>
      <c r="O3728" s="1">
        <v>3.3613E-126</v>
      </c>
      <c r="P3728">
        <v>1177</v>
      </c>
    </row>
    <row r="3729" spans="1:16" x14ac:dyDescent="0.25">
      <c r="A3729" t="s">
        <v>5649</v>
      </c>
      <c r="B3729">
        <v>924</v>
      </c>
      <c r="C3729" s="3" t="str">
        <f>HYPERLINK("http://www.uniprot.org/uniprot/I1MAX1","tr|I1MAX1|I1MAX1_SOYBN")</f>
        <v>tr|I1MAX1|I1MAX1_SOYBN</v>
      </c>
      <c r="D3729" t="s">
        <v>28</v>
      </c>
      <c r="E3729">
        <v>54.35</v>
      </c>
      <c r="F3729">
        <v>333</v>
      </c>
      <c r="G3729">
        <v>152</v>
      </c>
      <c r="H3729">
        <v>26</v>
      </c>
      <c r="I3729">
        <v>1</v>
      </c>
      <c r="J3729">
        <v>921</v>
      </c>
      <c r="K3729">
        <v>1</v>
      </c>
      <c r="L3729">
        <v>1</v>
      </c>
      <c r="M3729">
        <v>317</v>
      </c>
      <c r="N3729" t="s">
        <v>18</v>
      </c>
      <c r="O3729" s="1">
        <v>7.2439699999999994E-83</v>
      </c>
      <c r="P3729">
        <v>801</v>
      </c>
    </row>
    <row r="3730" spans="1:16" x14ac:dyDescent="0.25">
      <c r="A3730" t="s">
        <v>5650</v>
      </c>
      <c r="B3730">
        <v>438</v>
      </c>
      <c r="C3730" s="3" t="str">
        <f>HYPERLINK("http://www.uniprot.org/uniprot/I1KR05","tr|I1KR05|I1KR05_SOYBN")</f>
        <v>tr|I1KR05|I1KR05_SOYBN</v>
      </c>
      <c r="D3730" t="s">
        <v>28</v>
      </c>
      <c r="E3730">
        <v>64.91</v>
      </c>
      <c r="F3730">
        <v>57</v>
      </c>
      <c r="G3730">
        <v>20</v>
      </c>
      <c r="H3730">
        <v>0</v>
      </c>
      <c r="I3730">
        <v>247</v>
      </c>
      <c r="J3730">
        <v>417</v>
      </c>
      <c r="K3730">
        <v>1</v>
      </c>
      <c r="L3730">
        <v>156</v>
      </c>
      <c r="M3730">
        <v>212</v>
      </c>
      <c r="N3730" t="s">
        <v>18</v>
      </c>
      <c r="O3730" s="1">
        <v>3.8134799999999999E-13</v>
      </c>
      <c r="P3730">
        <v>195</v>
      </c>
    </row>
    <row r="3731" spans="1:16" x14ac:dyDescent="0.25">
      <c r="A3731" t="s">
        <v>5651</v>
      </c>
      <c r="B3731">
        <v>1488</v>
      </c>
      <c r="C3731" s="3" t="str">
        <f>HYPERLINK("http://www.uniprot.org/uniprot/P92424","tr|P92424|P92424_PEA")</f>
        <v>tr|P92424|P92424_PEA</v>
      </c>
      <c r="D3731" t="s">
        <v>5652</v>
      </c>
      <c r="E3731">
        <v>81.81</v>
      </c>
      <c r="F3731">
        <v>484</v>
      </c>
      <c r="G3731">
        <v>88</v>
      </c>
      <c r="H3731">
        <v>2</v>
      </c>
      <c r="I3731">
        <v>40</v>
      </c>
      <c r="J3731">
        <v>1485</v>
      </c>
      <c r="K3731">
        <v>1</v>
      </c>
      <c r="L3731">
        <v>15</v>
      </c>
      <c r="M3731">
        <v>498</v>
      </c>
      <c r="N3731" t="s">
        <v>18</v>
      </c>
      <c r="O3731">
        <v>0</v>
      </c>
      <c r="P3731">
        <v>1998</v>
      </c>
    </row>
    <row r="3732" spans="1:16" x14ac:dyDescent="0.25">
      <c r="A3732" t="s">
        <v>5653</v>
      </c>
      <c r="B3732">
        <v>1461</v>
      </c>
      <c r="C3732" s="3" t="str">
        <f>HYPERLINK("http://www.uniprot.org/uniprot/K7MBH0","tr|K7MBH0|K7MBH0_SOYBN")</f>
        <v>tr|K7MBH0|K7MBH0_SOYBN</v>
      </c>
      <c r="D3732" t="s">
        <v>117</v>
      </c>
      <c r="E3732">
        <v>77.97</v>
      </c>
      <c r="F3732">
        <v>404</v>
      </c>
      <c r="G3732">
        <v>89</v>
      </c>
      <c r="H3732">
        <v>1</v>
      </c>
      <c r="I3732">
        <v>247</v>
      </c>
      <c r="J3732">
        <v>1455</v>
      </c>
      <c r="K3732">
        <v>1</v>
      </c>
      <c r="L3732">
        <v>18</v>
      </c>
      <c r="M3732">
        <v>421</v>
      </c>
      <c r="N3732" t="s">
        <v>18</v>
      </c>
      <c r="O3732">
        <v>0</v>
      </c>
      <c r="P3732">
        <v>1742</v>
      </c>
    </row>
    <row r="3733" spans="1:16" x14ac:dyDescent="0.25">
      <c r="A3733" t="s">
        <v>5654</v>
      </c>
      <c r="B3733">
        <v>399</v>
      </c>
      <c r="C3733" s="3" t="str">
        <f>HYPERLINK("http://www.uniprot.org/uniprot/G7KEM8","tr|G7KEM8|G7KEM8_MEDTR")</f>
        <v>tr|G7KEM8|G7KEM8_MEDTR</v>
      </c>
      <c r="D3733" t="s">
        <v>5655</v>
      </c>
      <c r="E3733">
        <v>84.84</v>
      </c>
      <c r="F3733">
        <v>132</v>
      </c>
      <c r="G3733">
        <v>20</v>
      </c>
      <c r="H3733">
        <v>0</v>
      </c>
      <c r="I3733">
        <v>1</v>
      </c>
      <c r="J3733">
        <v>396</v>
      </c>
      <c r="K3733">
        <v>1</v>
      </c>
      <c r="L3733">
        <v>1</v>
      </c>
      <c r="M3733">
        <v>130</v>
      </c>
      <c r="N3733" t="s">
        <v>18</v>
      </c>
      <c r="O3733" s="1">
        <v>7.3169999999999999E-57</v>
      </c>
      <c r="P3733">
        <v>572</v>
      </c>
    </row>
    <row r="3734" spans="1:16" x14ac:dyDescent="0.25">
      <c r="A3734" t="s">
        <v>5656</v>
      </c>
      <c r="B3734">
        <v>1611</v>
      </c>
      <c r="C3734" s="3" t="str">
        <f>HYPERLINK("http://www.uniprot.org/uniprot/G7K3C5","tr|G7K3C5|G7K3C5_MEDTR")</f>
        <v>tr|G7K3C5|G7K3C5_MEDTR</v>
      </c>
      <c r="D3734" t="s">
        <v>5657</v>
      </c>
      <c r="E3734">
        <v>84.13</v>
      </c>
      <c r="F3734">
        <v>517</v>
      </c>
      <c r="G3734">
        <v>82</v>
      </c>
      <c r="H3734">
        <v>4</v>
      </c>
      <c r="I3734">
        <v>70</v>
      </c>
      <c r="J3734">
        <v>1608</v>
      </c>
      <c r="K3734">
        <v>1</v>
      </c>
      <c r="L3734">
        <v>27</v>
      </c>
      <c r="M3734">
        <v>542</v>
      </c>
      <c r="N3734" t="s">
        <v>18</v>
      </c>
      <c r="O3734">
        <v>0</v>
      </c>
      <c r="P3734">
        <v>2254</v>
      </c>
    </row>
    <row r="3735" spans="1:16" x14ac:dyDescent="0.25">
      <c r="A3735" t="s">
        <v>5658</v>
      </c>
      <c r="B3735">
        <v>483</v>
      </c>
      <c r="C3735" s="3" t="str">
        <f>HYPERLINK("http://www.uniprot.org/uniprot/G7KQL5","tr|G7KQL5|G7KQL5_MEDTR")</f>
        <v>tr|G7KQL5|G7KQL5_MEDTR</v>
      </c>
      <c r="D3735" t="s">
        <v>5620</v>
      </c>
      <c r="E3735">
        <v>72.22</v>
      </c>
      <c r="F3735">
        <v>108</v>
      </c>
      <c r="G3735">
        <v>30</v>
      </c>
      <c r="H3735">
        <v>0</v>
      </c>
      <c r="I3735">
        <v>142</v>
      </c>
      <c r="J3735">
        <v>465</v>
      </c>
      <c r="K3735">
        <v>1</v>
      </c>
      <c r="L3735">
        <v>40</v>
      </c>
      <c r="M3735">
        <v>144</v>
      </c>
      <c r="N3735" t="s">
        <v>18</v>
      </c>
      <c r="O3735" s="1">
        <v>1.42118E-36</v>
      </c>
      <c r="P3735">
        <v>397</v>
      </c>
    </row>
    <row r="3736" spans="1:16" x14ac:dyDescent="0.25">
      <c r="A3736" t="s">
        <v>5659</v>
      </c>
      <c r="B3736">
        <v>204</v>
      </c>
      <c r="C3736" s="3" t="str">
        <f>HYPERLINK("http://www.uniprot.org/uniprot/I6ZTT9","tr|I6ZTT9|I6ZTT9_PHAVU")</f>
        <v>tr|I6ZTT9|I6ZTT9_PHAVU</v>
      </c>
      <c r="D3736" t="s">
        <v>2610</v>
      </c>
      <c r="E3736">
        <v>50.98</v>
      </c>
      <c r="F3736">
        <v>51</v>
      </c>
      <c r="G3736">
        <v>25</v>
      </c>
      <c r="H3736">
        <v>0</v>
      </c>
      <c r="I3736">
        <v>6</v>
      </c>
      <c r="J3736">
        <v>158</v>
      </c>
      <c r="K3736">
        <v>3</v>
      </c>
      <c r="L3736">
        <v>321</v>
      </c>
      <c r="M3736">
        <v>371</v>
      </c>
      <c r="N3736" t="s">
        <v>18</v>
      </c>
      <c r="O3736" s="1">
        <v>1.37353E-7</v>
      </c>
      <c r="P3736">
        <v>147</v>
      </c>
    </row>
    <row r="3737" spans="1:16" x14ac:dyDescent="0.25">
      <c r="A3737" t="s">
        <v>5660</v>
      </c>
      <c r="B3737">
        <v>399</v>
      </c>
      <c r="C3737" s="3" t="str">
        <f>HYPERLINK("http://www.uniprot.org/uniprot/B7FGI5","tr|B7FGI5|B7FGI5_MEDTR")</f>
        <v>tr|B7FGI5|B7FGI5_MEDTR</v>
      </c>
      <c r="D3737" t="s">
        <v>5661</v>
      </c>
      <c r="E3737">
        <v>84.84</v>
      </c>
      <c r="F3737">
        <v>132</v>
      </c>
      <c r="G3737">
        <v>20</v>
      </c>
      <c r="H3737">
        <v>0</v>
      </c>
      <c r="I3737">
        <v>1</v>
      </c>
      <c r="J3737">
        <v>396</v>
      </c>
      <c r="K3737">
        <v>1</v>
      </c>
      <c r="L3737">
        <v>1</v>
      </c>
      <c r="M3737">
        <v>131</v>
      </c>
      <c r="N3737" t="s">
        <v>18</v>
      </c>
      <c r="O3737" s="1">
        <v>2.51482E-57</v>
      </c>
      <c r="P3737">
        <v>576</v>
      </c>
    </row>
    <row r="3738" spans="1:16" x14ac:dyDescent="0.25">
      <c r="A3738" t="s">
        <v>5662</v>
      </c>
      <c r="B3738">
        <v>780</v>
      </c>
      <c r="C3738" s="3" t="str">
        <f>HYPERLINK("http://www.uniprot.org/uniprot/I3T854","tr|I3T854|I3T854_MEDTR")</f>
        <v>tr|I3T854|I3T854_MEDTR</v>
      </c>
      <c r="D3738" t="s">
        <v>22</v>
      </c>
      <c r="E3738">
        <v>76.13</v>
      </c>
      <c r="F3738">
        <v>243</v>
      </c>
      <c r="G3738">
        <v>58</v>
      </c>
      <c r="H3738">
        <v>0</v>
      </c>
      <c r="I3738">
        <v>1</v>
      </c>
      <c r="J3738">
        <v>729</v>
      </c>
      <c r="K3738">
        <v>1</v>
      </c>
      <c r="L3738">
        <v>1</v>
      </c>
      <c r="M3738">
        <v>228</v>
      </c>
      <c r="N3738" t="s">
        <v>18</v>
      </c>
      <c r="O3738" s="1">
        <v>1.82509E-99</v>
      </c>
      <c r="P3738">
        <v>943</v>
      </c>
    </row>
    <row r="3739" spans="1:16" x14ac:dyDescent="0.25">
      <c r="A3739" t="s">
        <v>5663</v>
      </c>
      <c r="B3739">
        <v>903</v>
      </c>
      <c r="C3739" s="3" t="str">
        <f>HYPERLINK("http://www.uniprot.org/uniprot/G7I4V3","tr|G7I4V3|G7I4V3_MEDTR")</f>
        <v>tr|G7I4V3|G7I4V3_MEDTR</v>
      </c>
      <c r="D3739" t="s">
        <v>5664</v>
      </c>
      <c r="E3739">
        <v>69.2</v>
      </c>
      <c r="F3739">
        <v>302</v>
      </c>
      <c r="G3739">
        <v>93</v>
      </c>
      <c r="H3739">
        <v>2</v>
      </c>
      <c r="I3739">
        <v>1</v>
      </c>
      <c r="J3739">
        <v>900</v>
      </c>
      <c r="K3739">
        <v>1</v>
      </c>
      <c r="L3739">
        <v>1</v>
      </c>
      <c r="M3739">
        <v>294</v>
      </c>
      <c r="N3739" t="s">
        <v>18</v>
      </c>
      <c r="O3739" s="1">
        <v>3.12821E-107</v>
      </c>
      <c r="P3739">
        <v>1011</v>
      </c>
    </row>
    <row r="3740" spans="1:16" x14ac:dyDescent="0.25">
      <c r="A3740" t="s">
        <v>5665</v>
      </c>
      <c r="B3740">
        <v>1056</v>
      </c>
      <c r="C3740" s="3" t="str">
        <f>HYPERLINK("http://www.uniprot.org/uniprot/G7IBI0","tr|G7IBI0|G7IBI0_MEDTR")</f>
        <v>tr|G7IBI0|G7IBI0_MEDTR</v>
      </c>
      <c r="D3740" t="s">
        <v>5666</v>
      </c>
      <c r="E3740">
        <v>87.17</v>
      </c>
      <c r="F3740">
        <v>351</v>
      </c>
      <c r="G3740">
        <v>45</v>
      </c>
      <c r="H3740">
        <v>0</v>
      </c>
      <c r="I3740">
        <v>1</v>
      </c>
      <c r="J3740">
        <v>1053</v>
      </c>
      <c r="K3740">
        <v>1</v>
      </c>
      <c r="L3740">
        <v>96</v>
      </c>
      <c r="M3740">
        <v>446</v>
      </c>
      <c r="N3740" t="s">
        <v>18</v>
      </c>
      <c r="O3740">
        <v>0</v>
      </c>
      <c r="P3740">
        <v>1657</v>
      </c>
    </row>
    <row r="3741" spans="1:16" x14ac:dyDescent="0.25">
      <c r="A3741" t="s">
        <v>5667</v>
      </c>
      <c r="B3741">
        <v>1542</v>
      </c>
      <c r="C3741" s="3" t="str">
        <f>HYPERLINK("http://www.uniprot.org/uniprot/G7J6R7","tr|G7J6R7|G7J6R7_MEDTR")</f>
        <v>tr|G7J6R7|G7J6R7_MEDTR</v>
      </c>
      <c r="D3741" t="s">
        <v>5668</v>
      </c>
      <c r="E3741">
        <v>81.12</v>
      </c>
      <c r="F3741">
        <v>514</v>
      </c>
      <c r="G3741">
        <v>97</v>
      </c>
      <c r="H3741">
        <v>1</v>
      </c>
      <c r="I3741">
        <v>1</v>
      </c>
      <c r="J3741">
        <v>1539</v>
      </c>
      <c r="K3741">
        <v>1</v>
      </c>
      <c r="L3741">
        <v>1</v>
      </c>
      <c r="M3741">
        <v>514</v>
      </c>
      <c r="N3741" t="s">
        <v>18</v>
      </c>
      <c r="O3741">
        <v>0</v>
      </c>
      <c r="P3741">
        <v>2075</v>
      </c>
    </row>
    <row r="3742" spans="1:16" x14ac:dyDescent="0.25">
      <c r="A3742" t="s">
        <v>5669</v>
      </c>
      <c r="B3742">
        <v>1320</v>
      </c>
      <c r="C3742" s="3" t="str">
        <f>HYPERLINK("http://www.uniprot.org/uniprot/I1MZS1","tr|I1MZS1|I1MZS1_SOYBN")</f>
        <v>tr|I1MZS1|I1MZS1_SOYBN</v>
      </c>
      <c r="D3742" t="s">
        <v>28</v>
      </c>
      <c r="E3742">
        <v>80.5</v>
      </c>
      <c r="F3742">
        <v>436</v>
      </c>
      <c r="G3742">
        <v>85</v>
      </c>
      <c r="H3742">
        <v>3</v>
      </c>
      <c r="I3742">
        <v>1</v>
      </c>
      <c r="J3742">
        <v>1299</v>
      </c>
      <c r="K3742">
        <v>1</v>
      </c>
      <c r="L3742">
        <v>1</v>
      </c>
      <c r="M3742">
        <v>431</v>
      </c>
      <c r="N3742" t="s">
        <v>18</v>
      </c>
      <c r="O3742">
        <v>0</v>
      </c>
      <c r="P3742">
        <v>1801</v>
      </c>
    </row>
    <row r="3743" spans="1:16" x14ac:dyDescent="0.25">
      <c r="A3743" t="s">
        <v>5670</v>
      </c>
      <c r="B3743">
        <v>1185</v>
      </c>
      <c r="C3743" s="3" t="str">
        <f>HYPERLINK("http://www.uniprot.org/uniprot/K7KJU9","tr|K7KJU9|K7KJU9_SOYBN")</f>
        <v>tr|K7KJU9|K7KJU9_SOYBN</v>
      </c>
      <c r="D3743" t="s">
        <v>28</v>
      </c>
      <c r="E3743">
        <v>56.13</v>
      </c>
      <c r="F3743">
        <v>383</v>
      </c>
      <c r="G3743">
        <v>168</v>
      </c>
      <c r="H3743">
        <v>8</v>
      </c>
      <c r="I3743">
        <v>46</v>
      </c>
      <c r="J3743">
        <v>1170</v>
      </c>
      <c r="K3743">
        <v>1</v>
      </c>
      <c r="L3743">
        <v>93</v>
      </c>
      <c r="M3743">
        <v>466</v>
      </c>
      <c r="N3743" t="s">
        <v>18</v>
      </c>
      <c r="O3743" s="1">
        <v>1.30949E-104</v>
      </c>
      <c r="P3743">
        <v>990</v>
      </c>
    </row>
    <row r="3744" spans="1:16" x14ac:dyDescent="0.25">
      <c r="A3744" t="s">
        <v>5671</v>
      </c>
      <c r="B3744">
        <v>1485</v>
      </c>
      <c r="C3744" s="3" t="str">
        <f>HYPERLINK("http://www.uniprot.org/uniprot/I1KPH6","tr|I1KPH6|I1KPH6_SOYBN")</f>
        <v>tr|I1KPH6|I1KPH6_SOYBN</v>
      </c>
      <c r="D3744" t="s">
        <v>4946</v>
      </c>
      <c r="E3744">
        <v>90.1</v>
      </c>
      <c r="F3744">
        <v>495</v>
      </c>
      <c r="G3744">
        <v>49</v>
      </c>
      <c r="H3744">
        <v>1</v>
      </c>
      <c r="I3744">
        <v>1</v>
      </c>
      <c r="J3744">
        <v>1482</v>
      </c>
      <c r="K3744">
        <v>1</v>
      </c>
      <c r="L3744">
        <v>1</v>
      </c>
      <c r="M3744">
        <v>495</v>
      </c>
      <c r="N3744" t="s">
        <v>18</v>
      </c>
      <c r="O3744">
        <v>0</v>
      </c>
      <c r="P3744">
        <v>2336</v>
      </c>
    </row>
    <row r="3745" spans="1:16" x14ac:dyDescent="0.25">
      <c r="A3745" t="s">
        <v>5672</v>
      </c>
      <c r="B3745">
        <v>2262</v>
      </c>
      <c r="C3745" s="3" t="str">
        <f>HYPERLINK("http://www.uniprot.org/uniprot/K7LSS6","tr|K7LSS6|K7LSS6_SOYBN")</f>
        <v>tr|K7LSS6|K7LSS6_SOYBN</v>
      </c>
      <c r="D3745" t="s">
        <v>28</v>
      </c>
      <c r="E3745">
        <v>82.6</v>
      </c>
      <c r="F3745">
        <v>776</v>
      </c>
      <c r="G3745">
        <v>135</v>
      </c>
      <c r="H3745">
        <v>23</v>
      </c>
      <c r="I3745">
        <v>1</v>
      </c>
      <c r="J3745">
        <v>2259</v>
      </c>
      <c r="K3745">
        <v>1</v>
      </c>
      <c r="L3745">
        <v>1</v>
      </c>
      <c r="M3745">
        <v>776</v>
      </c>
      <c r="N3745" t="s">
        <v>18</v>
      </c>
      <c r="O3745">
        <v>0</v>
      </c>
      <c r="P3745">
        <v>3313</v>
      </c>
    </row>
    <row r="3746" spans="1:16" x14ac:dyDescent="0.25">
      <c r="A3746" t="s">
        <v>5673</v>
      </c>
      <c r="B3746">
        <v>1371</v>
      </c>
      <c r="C3746" s="3" t="str">
        <f>HYPERLINK("http://www.uniprot.org/uniprot/Q5UBY0","tr|Q5UBY0|Q5UBY0_MEDTR")</f>
        <v>tr|Q5UBY0|Q5UBY0_MEDTR</v>
      </c>
      <c r="D3746" t="s">
        <v>5674</v>
      </c>
      <c r="E3746">
        <v>75.290000000000006</v>
      </c>
      <c r="F3746">
        <v>340</v>
      </c>
      <c r="G3746">
        <v>84</v>
      </c>
      <c r="H3746">
        <v>0</v>
      </c>
      <c r="I3746">
        <v>337</v>
      </c>
      <c r="J3746">
        <v>1356</v>
      </c>
      <c r="K3746">
        <v>1</v>
      </c>
      <c r="L3746">
        <v>44</v>
      </c>
      <c r="M3746">
        <v>382</v>
      </c>
      <c r="N3746" t="s">
        <v>18</v>
      </c>
      <c r="O3746" s="1">
        <v>3.4542899999999999E-147</v>
      </c>
      <c r="P3746">
        <v>1358</v>
      </c>
    </row>
    <row r="3747" spans="1:16" x14ac:dyDescent="0.25">
      <c r="A3747" t="s">
        <v>5675</v>
      </c>
      <c r="B3747">
        <v>513</v>
      </c>
      <c r="C3747" s="3" t="str">
        <f>HYPERLINK("http://www.uniprot.org/uniprot/K7LU09","tr|K7LU09|K7LU09_SOYBN")</f>
        <v>tr|K7LU09|K7LU09_SOYBN</v>
      </c>
      <c r="D3747" t="s">
        <v>28</v>
      </c>
      <c r="E3747">
        <v>74.56</v>
      </c>
      <c r="F3747">
        <v>173</v>
      </c>
      <c r="G3747">
        <v>44</v>
      </c>
      <c r="H3747">
        <v>6</v>
      </c>
      <c r="I3747">
        <v>1</v>
      </c>
      <c r="J3747">
        <v>501</v>
      </c>
      <c r="K3747">
        <v>1</v>
      </c>
      <c r="L3747">
        <v>90</v>
      </c>
      <c r="M3747">
        <v>262</v>
      </c>
      <c r="N3747" t="s">
        <v>18</v>
      </c>
      <c r="O3747" s="1">
        <v>1.5683599999999999E-67</v>
      </c>
      <c r="P3747">
        <v>664</v>
      </c>
    </row>
    <row r="3748" spans="1:16" x14ac:dyDescent="0.25">
      <c r="A3748" t="s">
        <v>5676</v>
      </c>
      <c r="B3748">
        <v>456</v>
      </c>
      <c r="C3748" s="3" t="str">
        <f>HYPERLINK("http://www.uniprot.org/uniprot/I3SXV9","tr|I3SXV9|I3SXV9_MEDTR")</f>
        <v>tr|I3SXV9|I3SXV9_MEDTR</v>
      </c>
      <c r="D3748" t="s">
        <v>22</v>
      </c>
      <c r="E3748">
        <v>55.55</v>
      </c>
      <c r="F3748">
        <v>144</v>
      </c>
      <c r="G3748">
        <v>64</v>
      </c>
      <c r="H3748">
        <v>1</v>
      </c>
      <c r="I3748">
        <v>1</v>
      </c>
      <c r="J3748">
        <v>429</v>
      </c>
      <c r="K3748">
        <v>1</v>
      </c>
      <c r="L3748">
        <v>1</v>
      </c>
      <c r="M3748">
        <v>140</v>
      </c>
      <c r="N3748" t="s">
        <v>18</v>
      </c>
      <c r="O3748" s="1">
        <v>4.8160900000000001E-29</v>
      </c>
      <c r="P3748">
        <v>332</v>
      </c>
    </row>
    <row r="3749" spans="1:16" x14ac:dyDescent="0.25">
      <c r="A3749" t="s">
        <v>5677</v>
      </c>
      <c r="B3749">
        <v>1461</v>
      </c>
      <c r="C3749" s="3" t="str">
        <f>HYPERLINK("http://www.uniprot.org/uniprot/G7LBR3","tr|G7LBR3|G7LBR3_MEDTR")</f>
        <v>tr|G7LBR3|G7LBR3_MEDTR</v>
      </c>
      <c r="D3749" t="s">
        <v>5678</v>
      </c>
      <c r="E3749">
        <v>51.92</v>
      </c>
      <c r="F3749">
        <v>493</v>
      </c>
      <c r="G3749">
        <v>237</v>
      </c>
      <c r="H3749">
        <v>78</v>
      </c>
      <c r="I3749">
        <v>196</v>
      </c>
      <c r="J3749">
        <v>1440</v>
      </c>
      <c r="K3749">
        <v>1</v>
      </c>
      <c r="L3749">
        <v>4</v>
      </c>
      <c r="M3749">
        <v>496</v>
      </c>
      <c r="N3749" t="s">
        <v>18</v>
      </c>
      <c r="O3749" s="1">
        <v>4.78606E-118</v>
      </c>
      <c r="P3749">
        <v>1107</v>
      </c>
    </row>
    <row r="3750" spans="1:16" x14ac:dyDescent="0.25">
      <c r="A3750" t="s">
        <v>5679</v>
      </c>
      <c r="B3750">
        <v>2598</v>
      </c>
      <c r="C3750" s="3" t="str">
        <f>HYPERLINK("http://www.uniprot.org/uniprot/G7K415","tr|G7K415|G7K415_MEDTR")</f>
        <v>tr|G7K415|G7K415_MEDTR</v>
      </c>
      <c r="D3750" t="s">
        <v>5680</v>
      </c>
      <c r="E3750">
        <v>80.040000000000006</v>
      </c>
      <c r="F3750">
        <v>872</v>
      </c>
      <c r="G3750">
        <v>174</v>
      </c>
      <c r="H3750">
        <v>7</v>
      </c>
      <c r="I3750">
        <v>1</v>
      </c>
      <c r="J3750">
        <v>2595</v>
      </c>
      <c r="K3750">
        <v>1</v>
      </c>
      <c r="L3750">
        <v>85</v>
      </c>
      <c r="M3750">
        <v>955</v>
      </c>
      <c r="N3750" t="s">
        <v>18</v>
      </c>
      <c r="O3750">
        <v>0</v>
      </c>
      <c r="P3750">
        <v>3630</v>
      </c>
    </row>
    <row r="3751" spans="1:16" x14ac:dyDescent="0.25">
      <c r="A3751" t="s">
        <v>5681</v>
      </c>
      <c r="B3751">
        <v>2916</v>
      </c>
      <c r="C3751" s="3" t="str">
        <f>HYPERLINK("http://www.uniprot.org/uniprot/G7LBX4","tr|G7LBX4|G7LBX4_MEDTR")</f>
        <v>tr|G7LBX4|G7LBX4_MEDTR</v>
      </c>
      <c r="D3751" t="s">
        <v>5605</v>
      </c>
      <c r="E3751">
        <v>69.73</v>
      </c>
      <c r="F3751">
        <v>1001</v>
      </c>
      <c r="G3751">
        <v>303</v>
      </c>
      <c r="H3751">
        <v>30</v>
      </c>
      <c r="I3751">
        <v>1</v>
      </c>
      <c r="J3751">
        <v>2913</v>
      </c>
      <c r="K3751">
        <v>1</v>
      </c>
      <c r="L3751">
        <v>1</v>
      </c>
      <c r="M3751">
        <v>980</v>
      </c>
      <c r="N3751" t="s">
        <v>18</v>
      </c>
      <c r="O3751">
        <v>0</v>
      </c>
      <c r="P3751">
        <v>3424</v>
      </c>
    </row>
    <row r="3752" spans="1:16" x14ac:dyDescent="0.25">
      <c r="A3752" t="s">
        <v>5682</v>
      </c>
      <c r="B3752">
        <v>294</v>
      </c>
      <c r="C3752" s="3" t="str">
        <f>HYPERLINK("http://www.uniprot.org/uniprot/G7LFF0","tr|G7LFF0|G7LFF0_MEDTR")</f>
        <v>tr|G7LFF0|G7LFF0_MEDTR</v>
      </c>
      <c r="D3752" t="s">
        <v>5645</v>
      </c>
      <c r="E3752">
        <v>83.82</v>
      </c>
      <c r="F3752">
        <v>68</v>
      </c>
      <c r="G3752">
        <v>11</v>
      </c>
      <c r="H3752">
        <v>3</v>
      </c>
      <c r="I3752">
        <v>79</v>
      </c>
      <c r="J3752">
        <v>273</v>
      </c>
      <c r="K3752">
        <v>1</v>
      </c>
      <c r="L3752">
        <v>25</v>
      </c>
      <c r="M3752">
        <v>92</v>
      </c>
      <c r="N3752" t="s">
        <v>18</v>
      </c>
      <c r="O3752" s="1">
        <v>1.36192E-23</v>
      </c>
      <c r="P3752">
        <v>285</v>
      </c>
    </row>
    <row r="3753" spans="1:16" x14ac:dyDescent="0.25">
      <c r="A3753" t="s">
        <v>5683</v>
      </c>
      <c r="B3753">
        <v>1569</v>
      </c>
      <c r="C3753" s="3" t="str">
        <f>HYPERLINK("http://www.uniprot.org/uniprot/K7LIG5","tr|K7LIG5|K7LIG5_SOYBN")</f>
        <v>tr|K7LIG5|K7LIG5_SOYBN</v>
      </c>
      <c r="D3753" t="s">
        <v>28</v>
      </c>
      <c r="E3753">
        <v>67.11</v>
      </c>
      <c r="F3753">
        <v>523</v>
      </c>
      <c r="G3753">
        <v>172</v>
      </c>
      <c r="H3753">
        <v>9</v>
      </c>
      <c r="I3753">
        <v>1</v>
      </c>
      <c r="J3753">
        <v>1542</v>
      </c>
      <c r="K3753">
        <v>1</v>
      </c>
      <c r="L3753">
        <v>1</v>
      </c>
      <c r="M3753">
        <v>509</v>
      </c>
      <c r="N3753" t="s">
        <v>18</v>
      </c>
      <c r="O3753">
        <v>0</v>
      </c>
      <c r="P3753">
        <v>1760</v>
      </c>
    </row>
    <row r="3754" spans="1:16" x14ac:dyDescent="0.25">
      <c r="A3754" t="s">
        <v>5684</v>
      </c>
      <c r="B3754">
        <v>1506</v>
      </c>
      <c r="C3754" s="3" t="str">
        <f>HYPERLINK("http://www.uniprot.org/uniprot/I1MHP5","tr|I1MHP5|I1MHP5_SOYBN")</f>
        <v>tr|I1MHP5|I1MHP5_SOYBN</v>
      </c>
      <c r="D3754" t="s">
        <v>28</v>
      </c>
      <c r="E3754">
        <v>27.85</v>
      </c>
      <c r="F3754">
        <v>420</v>
      </c>
      <c r="G3754">
        <v>303</v>
      </c>
      <c r="H3754">
        <v>42</v>
      </c>
      <c r="I3754">
        <v>151</v>
      </c>
      <c r="J3754">
        <v>1284</v>
      </c>
      <c r="K3754">
        <v>1</v>
      </c>
      <c r="L3754">
        <v>1057</v>
      </c>
      <c r="M3754">
        <v>1470</v>
      </c>
      <c r="N3754" t="s">
        <v>18</v>
      </c>
      <c r="O3754" s="1">
        <v>1.7625599999999999E-30</v>
      </c>
      <c r="P3754">
        <v>352</v>
      </c>
    </row>
    <row r="3755" spans="1:16" x14ac:dyDescent="0.25">
      <c r="A3755" t="s">
        <v>5685</v>
      </c>
      <c r="B3755">
        <v>1173</v>
      </c>
      <c r="C3755" s="3" t="str">
        <f>HYPERLINK("http://www.uniprot.org/uniprot/C7FDI5","tr|C7FDI5|C7FDI5_SOYBN")</f>
        <v>tr|C7FDI5|C7FDI5_SOYBN</v>
      </c>
      <c r="D3755" t="s">
        <v>717</v>
      </c>
      <c r="E3755">
        <v>50.26</v>
      </c>
      <c r="F3755">
        <v>372</v>
      </c>
      <c r="G3755">
        <v>185</v>
      </c>
      <c r="H3755">
        <v>4</v>
      </c>
      <c r="I3755">
        <v>1</v>
      </c>
      <c r="J3755">
        <v>1104</v>
      </c>
      <c r="K3755">
        <v>1</v>
      </c>
      <c r="L3755">
        <v>694</v>
      </c>
      <c r="M3755">
        <v>1060</v>
      </c>
      <c r="N3755" t="s">
        <v>18</v>
      </c>
      <c r="O3755" s="1">
        <v>3.2049099999999998E-103</v>
      </c>
      <c r="P3755">
        <v>978</v>
      </c>
    </row>
    <row r="3756" spans="1:16" x14ac:dyDescent="0.25">
      <c r="A3756" t="s">
        <v>5686</v>
      </c>
      <c r="B3756">
        <v>645</v>
      </c>
      <c r="C3756" s="3" t="str">
        <f>HYPERLINK("http://www.uniprot.org/uniprot/K7L9H1","tr|K7L9H1|K7L9H1_SOYBN")</f>
        <v>tr|K7L9H1|K7L9H1_SOYBN</v>
      </c>
      <c r="D3756" t="s">
        <v>28</v>
      </c>
      <c r="E3756">
        <v>59.04</v>
      </c>
      <c r="F3756">
        <v>188</v>
      </c>
      <c r="G3756">
        <v>77</v>
      </c>
      <c r="H3756">
        <v>4</v>
      </c>
      <c r="I3756">
        <v>85</v>
      </c>
      <c r="J3756">
        <v>636</v>
      </c>
      <c r="K3756">
        <v>1</v>
      </c>
      <c r="L3756">
        <v>99</v>
      </c>
      <c r="M3756">
        <v>273</v>
      </c>
      <c r="N3756" t="s">
        <v>18</v>
      </c>
      <c r="O3756" s="1">
        <v>4.4514000000000001E-54</v>
      </c>
      <c r="P3756">
        <v>550</v>
      </c>
    </row>
    <row r="3757" spans="1:16" x14ac:dyDescent="0.25">
      <c r="A3757" t="s">
        <v>5687</v>
      </c>
      <c r="B3757">
        <v>747</v>
      </c>
      <c r="C3757" s="3" t="str">
        <f>HYPERLINK("http://www.uniprot.org/uniprot/G7IPM0","tr|G7IPM0|G7IPM0_MEDTR")</f>
        <v>tr|G7IPM0|G7IPM0_MEDTR</v>
      </c>
      <c r="D3757" t="s">
        <v>5688</v>
      </c>
      <c r="E3757">
        <v>62.92</v>
      </c>
      <c r="F3757">
        <v>267</v>
      </c>
      <c r="G3757">
        <v>99</v>
      </c>
      <c r="H3757">
        <v>20</v>
      </c>
      <c r="I3757">
        <v>1</v>
      </c>
      <c r="J3757">
        <v>741</v>
      </c>
      <c r="K3757">
        <v>1</v>
      </c>
      <c r="L3757">
        <v>123</v>
      </c>
      <c r="M3757">
        <v>388</v>
      </c>
      <c r="N3757" t="s">
        <v>18</v>
      </c>
      <c r="O3757" s="1">
        <v>2.2471299999999999E-80</v>
      </c>
      <c r="P3757">
        <v>778</v>
      </c>
    </row>
    <row r="3758" spans="1:16" x14ac:dyDescent="0.25">
      <c r="A3758" t="s">
        <v>5689</v>
      </c>
      <c r="B3758">
        <v>411</v>
      </c>
      <c r="C3758" s="3" t="str">
        <f>HYPERLINK("http://www.uniprot.org/uniprot/G7II86","tr|G7II86|G7II86_MEDTR")</f>
        <v>tr|G7II86|G7II86_MEDTR</v>
      </c>
      <c r="D3758" t="s">
        <v>5690</v>
      </c>
      <c r="E3758">
        <v>53.33</v>
      </c>
      <c r="F3758">
        <v>135</v>
      </c>
      <c r="G3758">
        <v>63</v>
      </c>
      <c r="H3758">
        <v>2</v>
      </c>
      <c r="I3758">
        <v>1</v>
      </c>
      <c r="J3758">
        <v>399</v>
      </c>
      <c r="K3758">
        <v>1</v>
      </c>
      <c r="L3758">
        <v>19</v>
      </c>
      <c r="M3758">
        <v>142</v>
      </c>
      <c r="N3758" t="s">
        <v>18</v>
      </c>
      <c r="O3758" s="1">
        <v>3.0467299999999999E-23</v>
      </c>
      <c r="P3758">
        <v>282</v>
      </c>
    </row>
    <row r="3759" spans="1:16" x14ac:dyDescent="0.25">
      <c r="A3759" t="s">
        <v>5691</v>
      </c>
      <c r="B3759">
        <v>747</v>
      </c>
      <c r="C3759" s="3" t="str">
        <f>HYPERLINK("http://www.uniprot.org/uniprot/I3S851","tr|I3S851|I3S851_MEDTR")</f>
        <v>tr|I3S851|I3S851_MEDTR</v>
      </c>
      <c r="D3759" t="s">
        <v>22</v>
      </c>
      <c r="E3759">
        <v>64.5</v>
      </c>
      <c r="F3759">
        <v>262</v>
      </c>
      <c r="G3759">
        <v>93</v>
      </c>
      <c r="H3759">
        <v>14</v>
      </c>
      <c r="I3759">
        <v>1</v>
      </c>
      <c r="J3759">
        <v>744</v>
      </c>
      <c r="K3759">
        <v>1</v>
      </c>
      <c r="L3759">
        <v>1</v>
      </c>
      <c r="M3759">
        <v>258</v>
      </c>
      <c r="N3759" t="s">
        <v>18</v>
      </c>
      <c r="O3759" s="1">
        <v>1.15142E-84</v>
      </c>
      <c r="P3759">
        <v>815</v>
      </c>
    </row>
    <row r="3760" spans="1:16" x14ac:dyDescent="0.25">
      <c r="A3760" t="s">
        <v>5692</v>
      </c>
      <c r="B3760">
        <v>315</v>
      </c>
      <c r="C3760" s="3" t="str">
        <f>HYPERLINK("http://www.uniprot.org/uniprot/G7K3C6","tr|G7K3C6|G7K3C6_MEDTR")</f>
        <v>tr|G7K3C6|G7K3C6_MEDTR</v>
      </c>
      <c r="D3760" t="s">
        <v>5693</v>
      </c>
      <c r="E3760">
        <v>88.77</v>
      </c>
      <c r="F3760">
        <v>98</v>
      </c>
      <c r="G3760">
        <v>11</v>
      </c>
      <c r="H3760">
        <v>0</v>
      </c>
      <c r="I3760">
        <v>1</v>
      </c>
      <c r="J3760">
        <v>294</v>
      </c>
      <c r="K3760">
        <v>1</v>
      </c>
      <c r="L3760">
        <v>97</v>
      </c>
      <c r="M3760">
        <v>194</v>
      </c>
      <c r="N3760" t="s">
        <v>18</v>
      </c>
      <c r="O3760" s="1">
        <v>1.1536600000000001E-46</v>
      </c>
      <c r="P3760">
        <v>484</v>
      </c>
    </row>
    <row r="3761" spans="1:16" x14ac:dyDescent="0.25">
      <c r="A3761" t="s">
        <v>5694</v>
      </c>
      <c r="B3761">
        <v>948</v>
      </c>
      <c r="C3761" s="3" t="str">
        <f>HYPERLINK("http://www.uniprot.org/uniprot/I1JGX6","tr|I1JGX6|I1JGX6_SOYBN")</f>
        <v>tr|I1JGX6|I1JGX6_SOYBN</v>
      </c>
      <c r="D3761" t="s">
        <v>117</v>
      </c>
      <c r="E3761">
        <v>89.1</v>
      </c>
      <c r="F3761">
        <v>303</v>
      </c>
      <c r="G3761">
        <v>33</v>
      </c>
      <c r="H3761">
        <v>1</v>
      </c>
      <c r="I3761">
        <v>34</v>
      </c>
      <c r="J3761">
        <v>939</v>
      </c>
      <c r="K3761">
        <v>1</v>
      </c>
      <c r="L3761">
        <v>13</v>
      </c>
      <c r="M3761">
        <v>315</v>
      </c>
      <c r="N3761" t="s">
        <v>18</v>
      </c>
      <c r="O3761" s="1">
        <v>2.3135800000000001E-156</v>
      </c>
      <c r="P3761">
        <v>1435</v>
      </c>
    </row>
    <row r="3762" spans="1:16" x14ac:dyDescent="0.25">
      <c r="A3762" t="s">
        <v>5695</v>
      </c>
      <c r="B3762">
        <v>264</v>
      </c>
      <c r="C3762" s="3" t="str">
        <f>HYPERLINK("http://www.uniprot.org/uniprot/A2Q1P9","tr|A2Q1P9|A2Q1P9_MEDTR")</f>
        <v>tr|A2Q1P9|A2Q1P9_MEDTR</v>
      </c>
      <c r="D3762" t="s">
        <v>5696</v>
      </c>
      <c r="E3762">
        <v>96.55</v>
      </c>
      <c r="F3762">
        <v>87</v>
      </c>
      <c r="G3762">
        <v>3</v>
      </c>
      <c r="H3762">
        <v>0</v>
      </c>
      <c r="I3762">
        <v>1</v>
      </c>
      <c r="J3762">
        <v>261</v>
      </c>
      <c r="K3762">
        <v>1</v>
      </c>
      <c r="L3762">
        <v>1</v>
      </c>
      <c r="M3762">
        <v>87</v>
      </c>
      <c r="N3762" t="s">
        <v>18</v>
      </c>
      <c r="O3762" s="1">
        <v>1.9622000000000001E-38</v>
      </c>
      <c r="P3762">
        <v>413</v>
      </c>
    </row>
    <row r="3763" spans="1:16" x14ac:dyDescent="0.25">
      <c r="A3763" t="s">
        <v>5697</v>
      </c>
      <c r="B3763">
        <v>3444</v>
      </c>
      <c r="C3763" s="3" t="str">
        <f>HYPERLINK("http://www.uniprot.org/uniprot/K7MV39","tr|K7MV39|K7MV39_SOYBN")</f>
        <v>tr|K7MV39|K7MV39_SOYBN</v>
      </c>
      <c r="D3763" t="s">
        <v>5698</v>
      </c>
      <c r="E3763">
        <v>67.95</v>
      </c>
      <c r="F3763">
        <v>1136</v>
      </c>
      <c r="G3763">
        <v>364</v>
      </c>
      <c r="H3763">
        <v>7</v>
      </c>
      <c r="I3763">
        <v>55</v>
      </c>
      <c r="J3763">
        <v>3441</v>
      </c>
      <c r="K3763">
        <v>1</v>
      </c>
      <c r="L3763">
        <v>12</v>
      </c>
      <c r="M3763">
        <v>1046</v>
      </c>
      <c r="N3763" t="s">
        <v>18</v>
      </c>
      <c r="O3763">
        <v>0</v>
      </c>
      <c r="P3763">
        <v>3862</v>
      </c>
    </row>
    <row r="3764" spans="1:16" x14ac:dyDescent="0.25">
      <c r="A3764" t="s">
        <v>5699</v>
      </c>
      <c r="B3764">
        <v>195</v>
      </c>
      <c r="C3764" s="3" t="str">
        <f>HYPERLINK("http://www.uniprot.org/uniprot/I1JBG2","tr|I1JBG2|I1JBG2_SOYBN")</f>
        <v>tr|I1JBG2|I1JBG2_SOYBN</v>
      </c>
      <c r="D3764" t="s">
        <v>28</v>
      </c>
      <c r="E3764">
        <v>78.12</v>
      </c>
      <c r="F3764">
        <v>64</v>
      </c>
      <c r="G3764">
        <v>14</v>
      </c>
      <c r="H3764">
        <v>0</v>
      </c>
      <c r="I3764">
        <v>1</v>
      </c>
      <c r="J3764">
        <v>192</v>
      </c>
      <c r="K3764">
        <v>1</v>
      </c>
      <c r="L3764">
        <v>1</v>
      </c>
      <c r="M3764">
        <v>64</v>
      </c>
      <c r="N3764" t="s">
        <v>18</v>
      </c>
      <c r="O3764" s="1">
        <v>1.09103E-20</v>
      </c>
      <c r="P3764">
        <v>260</v>
      </c>
    </row>
    <row r="3765" spans="1:16" x14ac:dyDescent="0.25">
      <c r="A3765" t="s">
        <v>5700</v>
      </c>
      <c r="B3765">
        <v>450</v>
      </c>
      <c r="C3765" s="3" t="str">
        <f>HYPERLINK("http://www.uniprot.org/uniprot/C6ZS02","tr|C6ZS02|C6ZS02_SOYBN")</f>
        <v>tr|C6ZS02|C6ZS02_SOYBN</v>
      </c>
      <c r="D3765" t="s">
        <v>5701</v>
      </c>
      <c r="E3765">
        <v>62.33</v>
      </c>
      <c r="F3765">
        <v>154</v>
      </c>
      <c r="G3765">
        <v>58</v>
      </c>
      <c r="H3765">
        <v>8</v>
      </c>
      <c r="I3765">
        <v>4</v>
      </c>
      <c r="J3765">
        <v>441</v>
      </c>
      <c r="K3765">
        <v>1</v>
      </c>
      <c r="L3765">
        <v>241</v>
      </c>
      <c r="M3765">
        <v>394</v>
      </c>
      <c r="N3765" t="s">
        <v>18</v>
      </c>
      <c r="O3765" s="1">
        <v>1.8991500000000002E-49</v>
      </c>
      <c r="P3765">
        <v>508</v>
      </c>
    </row>
    <row r="3766" spans="1:16" x14ac:dyDescent="0.25">
      <c r="A3766" t="s">
        <v>5702</v>
      </c>
      <c r="B3766">
        <v>471</v>
      </c>
      <c r="C3766" s="3" t="str">
        <f>HYPERLINK("http://www.uniprot.org/uniprot/G7I4V4","tr|G7I4V4|G7I4V4_MEDTR")</f>
        <v>tr|G7I4V4|G7I4V4_MEDTR</v>
      </c>
      <c r="D3766" t="s">
        <v>5703</v>
      </c>
      <c r="E3766">
        <v>51.77</v>
      </c>
      <c r="F3766">
        <v>141</v>
      </c>
      <c r="G3766">
        <v>68</v>
      </c>
      <c r="H3766">
        <v>16</v>
      </c>
      <c r="I3766">
        <v>46</v>
      </c>
      <c r="J3766">
        <v>420</v>
      </c>
      <c r="K3766">
        <v>1</v>
      </c>
      <c r="L3766">
        <v>6</v>
      </c>
      <c r="M3766">
        <v>132</v>
      </c>
      <c r="N3766" t="s">
        <v>18</v>
      </c>
      <c r="O3766" s="1">
        <v>5.3579399999999997E-28</v>
      </c>
      <c r="P3766">
        <v>323</v>
      </c>
    </row>
    <row r="3767" spans="1:16" x14ac:dyDescent="0.25">
      <c r="A3767" t="s">
        <v>5704</v>
      </c>
      <c r="B3767">
        <v>906</v>
      </c>
      <c r="C3767" s="3" t="str">
        <f>HYPERLINK("http://www.uniprot.org/uniprot/G7J6S2","tr|G7J6S2|G7J6S2_MEDTR")</f>
        <v>tr|G7J6S2|G7J6S2_MEDTR</v>
      </c>
      <c r="D3767" t="s">
        <v>5705</v>
      </c>
      <c r="E3767">
        <v>76.760000000000005</v>
      </c>
      <c r="F3767">
        <v>297</v>
      </c>
      <c r="G3767">
        <v>69</v>
      </c>
      <c r="H3767">
        <v>2</v>
      </c>
      <c r="I3767">
        <v>1</v>
      </c>
      <c r="J3767">
        <v>885</v>
      </c>
      <c r="K3767">
        <v>1</v>
      </c>
      <c r="L3767">
        <v>1</v>
      </c>
      <c r="M3767">
        <v>293</v>
      </c>
      <c r="N3767" t="s">
        <v>18</v>
      </c>
      <c r="O3767" s="1">
        <v>1.5551700000000001E-122</v>
      </c>
      <c r="P3767">
        <v>1143</v>
      </c>
    </row>
    <row r="3768" spans="1:16" x14ac:dyDescent="0.25">
      <c r="A3768" t="s">
        <v>5706</v>
      </c>
      <c r="B3768">
        <v>1614</v>
      </c>
      <c r="C3768" s="3" t="str">
        <f>HYPERLINK("http://www.uniprot.org/uniprot/I1LLV7","tr|I1LLV7|I1LLV7_SOYBN")</f>
        <v>tr|I1LLV7|I1LLV7_SOYBN</v>
      </c>
      <c r="D3768" t="s">
        <v>99</v>
      </c>
      <c r="E3768">
        <v>60.8</v>
      </c>
      <c r="F3768">
        <v>421</v>
      </c>
      <c r="G3768">
        <v>165</v>
      </c>
      <c r="H3768">
        <v>21</v>
      </c>
      <c r="I3768">
        <v>367</v>
      </c>
      <c r="J3768">
        <v>1566</v>
      </c>
      <c r="K3768">
        <v>1</v>
      </c>
      <c r="L3768">
        <v>28</v>
      </c>
      <c r="M3768">
        <v>448</v>
      </c>
      <c r="N3768" t="s">
        <v>18</v>
      </c>
      <c r="O3768" s="1">
        <v>1.09831E-126</v>
      </c>
      <c r="P3768">
        <v>1182</v>
      </c>
    </row>
    <row r="3769" spans="1:16" x14ac:dyDescent="0.25">
      <c r="A3769" t="s">
        <v>5707</v>
      </c>
      <c r="B3769">
        <v>723</v>
      </c>
      <c r="C3769" s="3" t="str">
        <f>HYPERLINK("http://www.uniprot.org/uniprot/I3S1Y2","tr|I3S1Y2|I3S1Y2_LOTJA")</f>
        <v>tr|I3S1Y2|I3S1Y2_LOTJA</v>
      </c>
      <c r="D3769" t="s">
        <v>93</v>
      </c>
      <c r="E3769">
        <v>84.93</v>
      </c>
      <c r="F3769">
        <v>239</v>
      </c>
      <c r="G3769">
        <v>36</v>
      </c>
      <c r="H3769">
        <v>0</v>
      </c>
      <c r="I3769">
        <v>1</v>
      </c>
      <c r="J3769">
        <v>717</v>
      </c>
      <c r="K3769">
        <v>1</v>
      </c>
      <c r="L3769">
        <v>1</v>
      </c>
      <c r="M3769">
        <v>239</v>
      </c>
      <c r="N3769" t="s">
        <v>18</v>
      </c>
      <c r="O3769" s="1">
        <v>6.3004399999999998E-109</v>
      </c>
      <c r="P3769">
        <v>1024</v>
      </c>
    </row>
    <row r="3770" spans="1:16" x14ac:dyDescent="0.25">
      <c r="A3770" t="s">
        <v>5708</v>
      </c>
      <c r="B3770">
        <v>1743</v>
      </c>
      <c r="C3770" s="3" t="str">
        <f>HYPERLINK("http://www.uniprot.org/uniprot/K7M9T4","tr|K7M9T4|K7M9T4_SOYBN")</f>
        <v>tr|K7M9T4|K7M9T4_SOYBN</v>
      </c>
      <c r="D3770" t="s">
        <v>28</v>
      </c>
      <c r="E3770">
        <v>82.85</v>
      </c>
      <c r="F3770">
        <v>455</v>
      </c>
      <c r="G3770">
        <v>78</v>
      </c>
      <c r="H3770">
        <v>5</v>
      </c>
      <c r="I3770">
        <v>34</v>
      </c>
      <c r="J3770">
        <v>1383</v>
      </c>
      <c r="K3770">
        <v>1</v>
      </c>
      <c r="L3770">
        <v>4</v>
      </c>
      <c r="M3770">
        <v>458</v>
      </c>
      <c r="N3770" t="s">
        <v>18</v>
      </c>
      <c r="O3770">
        <v>0</v>
      </c>
      <c r="P3770">
        <v>1957</v>
      </c>
    </row>
    <row r="3771" spans="1:16" x14ac:dyDescent="0.25">
      <c r="A3771" t="s">
        <v>5709</v>
      </c>
      <c r="B3771">
        <v>855</v>
      </c>
      <c r="C3771" s="3" t="str">
        <f>HYPERLINK("http://www.uniprot.org/uniprot/A2Q2T1","tr|A2Q2T1|A2Q2T1_MEDTR")</f>
        <v>tr|A2Q2T1|A2Q2T1_MEDTR</v>
      </c>
      <c r="D3771" t="s">
        <v>337</v>
      </c>
      <c r="E3771">
        <v>84.98</v>
      </c>
      <c r="F3771">
        <v>273</v>
      </c>
      <c r="G3771">
        <v>41</v>
      </c>
      <c r="H3771">
        <v>1</v>
      </c>
      <c r="I3771">
        <v>1</v>
      </c>
      <c r="J3771">
        <v>816</v>
      </c>
      <c r="K3771">
        <v>1</v>
      </c>
      <c r="L3771">
        <v>205</v>
      </c>
      <c r="M3771">
        <v>477</v>
      </c>
      <c r="N3771" t="s">
        <v>18</v>
      </c>
      <c r="O3771" s="1">
        <v>1.17216E-129</v>
      </c>
      <c r="P3771">
        <v>1204</v>
      </c>
    </row>
    <row r="3772" spans="1:16" x14ac:dyDescent="0.25">
      <c r="A3772" t="s">
        <v>5710</v>
      </c>
      <c r="B3772">
        <v>1449</v>
      </c>
      <c r="C3772" s="3" t="str">
        <f>HYPERLINK("http://www.uniprot.org/uniprot/G7JVN6","tr|G7JVN6|G7JVN6_MEDTR")</f>
        <v>tr|G7JVN6|G7JVN6_MEDTR</v>
      </c>
      <c r="D3772" t="s">
        <v>5711</v>
      </c>
      <c r="E3772">
        <v>84.87</v>
      </c>
      <c r="F3772">
        <v>476</v>
      </c>
      <c r="G3772">
        <v>72</v>
      </c>
      <c r="H3772">
        <v>0</v>
      </c>
      <c r="I3772">
        <v>1</v>
      </c>
      <c r="J3772">
        <v>1428</v>
      </c>
      <c r="K3772">
        <v>1</v>
      </c>
      <c r="L3772">
        <v>1</v>
      </c>
      <c r="M3772">
        <v>475</v>
      </c>
      <c r="N3772" t="s">
        <v>18</v>
      </c>
      <c r="O3772">
        <v>0</v>
      </c>
      <c r="P3772">
        <v>2094</v>
      </c>
    </row>
    <row r="3773" spans="1:16" x14ac:dyDescent="0.25">
      <c r="A3773" t="s">
        <v>5712</v>
      </c>
      <c r="B3773">
        <v>1356</v>
      </c>
      <c r="C3773" s="3" t="str">
        <f>HYPERLINK("http://www.uniprot.org/uniprot/G7JHX1","tr|G7JHX1|G7JHX1_MEDTR")</f>
        <v>tr|G7JHX1|G7JHX1_MEDTR</v>
      </c>
      <c r="D3773" t="s">
        <v>5713</v>
      </c>
      <c r="E3773">
        <v>71.709999999999994</v>
      </c>
      <c r="F3773">
        <v>350</v>
      </c>
      <c r="G3773">
        <v>99</v>
      </c>
      <c r="H3773">
        <v>0</v>
      </c>
      <c r="I3773">
        <v>304</v>
      </c>
      <c r="J3773">
        <v>1353</v>
      </c>
      <c r="K3773">
        <v>1</v>
      </c>
      <c r="L3773">
        <v>1</v>
      </c>
      <c r="M3773">
        <v>344</v>
      </c>
      <c r="N3773" t="s">
        <v>18</v>
      </c>
      <c r="O3773" s="1">
        <v>4.7749200000000004E-125</v>
      </c>
      <c r="P3773">
        <v>1167</v>
      </c>
    </row>
    <row r="3774" spans="1:16" x14ac:dyDescent="0.25">
      <c r="A3774" t="s">
        <v>5714</v>
      </c>
      <c r="B3774">
        <v>1131</v>
      </c>
      <c r="C3774" s="3" t="str">
        <f>HYPERLINK("http://www.uniprot.org/uniprot/G7LBR5","tr|G7LBR5|G7LBR5_MEDTR")</f>
        <v>tr|G7LBR5|G7LBR5_MEDTR</v>
      </c>
      <c r="D3774" t="s">
        <v>5715</v>
      </c>
      <c r="E3774">
        <v>53.48</v>
      </c>
      <c r="F3774">
        <v>473</v>
      </c>
      <c r="G3774">
        <v>220</v>
      </c>
      <c r="H3774">
        <v>104</v>
      </c>
      <c r="I3774">
        <v>7</v>
      </c>
      <c r="J3774">
        <v>1113</v>
      </c>
      <c r="K3774">
        <v>1</v>
      </c>
      <c r="L3774">
        <v>1</v>
      </c>
      <c r="M3774">
        <v>464</v>
      </c>
      <c r="N3774" t="s">
        <v>18</v>
      </c>
      <c r="O3774" s="1">
        <v>6.9484600000000003E-108</v>
      </c>
      <c r="P3774">
        <v>1018</v>
      </c>
    </row>
    <row r="3775" spans="1:16" x14ac:dyDescent="0.25">
      <c r="A3775" t="s">
        <v>5716</v>
      </c>
      <c r="B3775">
        <v>252</v>
      </c>
      <c r="C3775" s="3" t="str">
        <f>HYPERLINK("http://www.uniprot.org/uniprot/G7JDY3","tr|G7JDY3|G7JDY3_MEDTR")</f>
        <v>tr|G7JDY3|G7JDY3_MEDTR</v>
      </c>
      <c r="D3775" t="s">
        <v>5717</v>
      </c>
      <c r="E3775">
        <v>65.849999999999994</v>
      </c>
      <c r="F3775">
        <v>82</v>
      </c>
      <c r="G3775">
        <v>28</v>
      </c>
      <c r="H3775">
        <v>0</v>
      </c>
      <c r="I3775">
        <v>1</v>
      </c>
      <c r="J3775">
        <v>246</v>
      </c>
      <c r="K3775">
        <v>1</v>
      </c>
      <c r="L3775">
        <v>17</v>
      </c>
      <c r="M3775">
        <v>98</v>
      </c>
      <c r="N3775" t="s">
        <v>18</v>
      </c>
      <c r="O3775" s="1">
        <v>9.5994800000000008E-25</v>
      </c>
      <c r="P3775">
        <v>295</v>
      </c>
    </row>
    <row r="3776" spans="1:16" x14ac:dyDescent="0.25">
      <c r="A3776" t="s">
        <v>5718</v>
      </c>
      <c r="B3776">
        <v>1821</v>
      </c>
      <c r="C3776" s="3" t="str">
        <f>HYPERLINK("http://www.uniprot.org/uniprot/G7IE72","tr|G7IE72|G7IE72_MEDTR")</f>
        <v>tr|G7IE72|G7IE72_MEDTR</v>
      </c>
      <c r="D3776" t="s">
        <v>5719</v>
      </c>
      <c r="E3776">
        <v>96.86</v>
      </c>
      <c r="F3776">
        <v>606</v>
      </c>
      <c r="G3776">
        <v>19</v>
      </c>
      <c r="H3776">
        <v>0</v>
      </c>
      <c r="I3776">
        <v>1</v>
      </c>
      <c r="J3776">
        <v>1818</v>
      </c>
      <c r="K3776">
        <v>1</v>
      </c>
      <c r="L3776">
        <v>1</v>
      </c>
      <c r="M3776">
        <v>606</v>
      </c>
      <c r="N3776" t="s">
        <v>18</v>
      </c>
      <c r="O3776">
        <v>0</v>
      </c>
      <c r="P3776">
        <v>3064</v>
      </c>
    </row>
    <row r="3777" spans="1:16" x14ac:dyDescent="0.25">
      <c r="A3777" t="s">
        <v>5720</v>
      </c>
      <c r="B3777">
        <v>2700</v>
      </c>
      <c r="C3777" s="3" t="str">
        <f>HYPERLINK("http://www.uniprot.org/uniprot/G7LBX2","tr|G7LBX2|G7LBX2_MEDTR")</f>
        <v>tr|G7LBX2|G7LBX2_MEDTR</v>
      </c>
      <c r="D3777" t="s">
        <v>5721</v>
      </c>
      <c r="E3777">
        <v>73.94</v>
      </c>
      <c r="F3777">
        <v>925</v>
      </c>
      <c r="G3777">
        <v>241</v>
      </c>
      <c r="H3777">
        <v>29</v>
      </c>
      <c r="I3777">
        <v>10</v>
      </c>
      <c r="J3777">
        <v>2697</v>
      </c>
      <c r="K3777">
        <v>1</v>
      </c>
      <c r="L3777">
        <v>121</v>
      </c>
      <c r="M3777">
        <v>1031</v>
      </c>
      <c r="N3777" t="s">
        <v>18</v>
      </c>
      <c r="O3777">
        <v>0</v>
      </c>
      <c r="P3777">
        <v>3409</v>
      </c>
    </row>
    <row r="3778" spans="1:16" x14ac:dyDescent="0.25">
      <c r="A3778" t="s">
        <v>5722</v>
      </c>
      <c r="B3778">
        <v>972</v>
      </c>
      <c r="C3778" s="3" t="str">
        <f>HYPERLINK("http://www.uniprot.org/uniprot/K7MFN0","tr|K7MFN0|K7MFN0_SOYBN")</f>
        <v>tr|K7MFN0|K7MFN0_SOYBN</v>
      </c>
      <c r="D3778" t="s">
        <v>28</v>
      </c>
      <c r="E3778">
        <v>73.87</v>
      </c>
      <c r="F3778">
        <v>245</v>
      </c>
      <c r="G3778">
        <v>64</v>
      </c>
      <c r="H3778">
        <v>1</v>
      </c>
      <c r="I3778">
        <v>94</v>
      </c>
      <c r="J3778">
        <v>825</v>
      </c>
      <c r="K3778">
        <v>1</v>
      </c>
      <c r="L3778">
        <v>28</v>
      </c>
      <c r="M3778">
        <v>272</v>
      </c>
      <c r="N3778" t="s">
        <v>18</v>
      </c>
      <c r="O3778" s="1">
        <v>8.4795399999999992E-93</v>
      </c>
      <c r="P3778">
        <v>887</v>
      </c>
    </row>
    <row r="3779" spans="1:16" x14ac:dyDescent="0.25">
      <c r="A3779" t="s">
        <v>5723</v>
      </c>
      <c r="B3779">
        <v>1200</v>
      </c>
      <c r="C3779" s="3" t="str">
        <f>HYPERLINK("http://www.uniprot.org/uniprot/G7JS95","tr|G7JS95|G7JS95_MEDTR")</f>
        <v>tr|G7JS95|G7JS95_MEDTR</v>
      </c>
      <c r="D3779" t="s">
        <v>5724</v>
      </c>
      <c r="E3779">
        <v>69.11</v>
      </c>
      <c r="F3779">
        <v>395</v>
      </c>
      <c r="G3779">
        <v>122</v>
      </c>
      <c r="H3779">
        <v>2</v>
      </c>
      <c r="I3779">
        <v>19</v>
      </c>
      <c r="J3779">
        <v>1197</v>
      </c>
      <c r="K3779">
        <v>1</v>
      </c>
      <c r="L3779">
        <v>185</v>
      </c>
      <c r="M3779">
        <v>560</v>
      </c>
      <c r="N3779" t="s">
        <v>18</v>
      </c>
      <c r="O3779" s="1">
        <v>1.0803099999999999E-146</v>
      </c>
      <c r="P3779">
        <v>1353</v>
      </c>
    </row>
    <row r="3780" spans="1:16" x14ac:dyDescent="0.25">
      <c r="A3780" t="s">
        <v>5725</v>
      </c>
      <c r="B3780">
        <v>2349</v>
      </c>
      <c r="C3780" s="3" t="str">
        <f>HYPERLINK("http://www.uniprot.org/uniprot/G7LE56","tr|G7LE56|G7LE56_MEDTR")</f>
        <v>tr|G7LE56|G7LE56_MEDTR</v>
      </c>
      <c r="D3780" t="s">
        <v>5726</v>
      </c>
      <c r="E3780">
        <v>82.06</v>
      </c>
      <c r="F3780">
        <v>747</v>
      </c>
      <c r="G3780">
        <v>134</v>
      </c>
      <c r="H3780">
        <v>2</v>
      </c>
      <c r="I3780">
        <v>112</v>
      </c>
      <c r="J3780">
        <v>2346</v>
      </c>
      <c r="K3780">
        <v>1</v>
      </c>
      <c r="L3780">
        <v>1</v>
      </c>
      <c r="M3780">
        <v>727</v>
      </c>
      <c r="N3780" t="s">
        <v>18</v>
      </c>
      <c r="O3780">
        <v>0</v>
      </c>
      <c r="P3780">
        <v>3044</v>
      </c>
    </row>
    <row r="3781" spans="1:16" x14ac:dyDescent="0.25">
      <c r="A3781" t="s">
        <v>5727</v>
      </c>
      <c r="B3781">
        <v>1809</v>
      </c>
      <c r="C3781" s="3" t="str">
        <f>HYPERLINK("http://www.uniprot.org/uniprot/G7IPM2","tr|G7IPM2|G7IPM2_MEDTR")</f>
        <v>tr|G7IPM2|G7IPM2_MEDTR</v>
      </c>
      <c r="D3781" t="s">
        <v>5728</v>
      </c>
      <c r="E3781">
        <v>78.38</v>
      </c>
      <c r="F3781">
        <v>569</v>
      </c>
      <c r="G3781">
        <v>123</v>
      </c>
      <c r="H3781">
        <v>10</v>
      </c>
      <c r="I3781">
        <v>121</v>
      </c>
      <c r="J3781">
        <v>1797</v>
      </c>
      <c r="K3781">
        <v>1</v>
      </c>
      <c r="L3781">
        <v>50</v>
      </c>
      <c r="M3781">
        <v>618</v>
      </c>
      <c r="N3781" t="s">
        <v>18</v>
      </c>
      <c r="O3781">
        <v>0</v>
      </c>
      <c r="P3781">
        <v>2364</v>
      </c>
    </row>
    <row r="3782" spans="1:16" x14ac:dyDescent="0.25">
      <c r="A3782" t="s">
        <v>5729</v>
      </c>
      <c r="B3782">
        <v>1488</v>
      </c>
      <c r="C3782" s="3" t="str">
        <f>HYPERLINK("http://www.uniprot.org/uniprot/B9RV94","tr|B9RV94|B9RV94_RICCO")</f>
        <v>tr|B9RV94|B9RV94_RICCO</v>
      </c>
      <c r="D3782" t="s">
        <v>5730</v>
      </c>
      <c r="E3782">
        <v>89.89</v>
      </c>
      <c r="F3782">
        <v>485</v>
      </c>
      <c r="G3782">
        <v>49</v>
      </c>
      <c r="H3782">
        <v>0</v>
      </c>
      <c r="I3782">
        <v>1</v>
      </c>
      <c r="J3782">
        <v>1455</v>
      </c>
      <c r="K3782">
        <v>1</v>
      </c>
      <c r="L3782">
        <v>1</v>
      </c>
      <c r="M3782">
        <v>485</v>
      </c>
      <c r="N3782" t="s">
        <v>18</v>
      </c>
      <c r="O3782">
        <v>0</v>
      </c>
      <c r="P3782">
        <v>2223</v>
      </c>
    </row>
    <row r="3783" spans="1:16" x14ac:dyDescent="0.25">
      <c r="A3783" t="s">
        <v>5731</v>
      </c>
      <c r="B3783">
        <v>3477</v>
      </c>
      <c r="C3783" s="3" t="str">
        <f>HYPERLINK("http://www.uniprot.org/uniprot/I1MGP5","tr|I1MGP5|I1MGP5_SOYBN")</f>
        <v>tr|I1MGP5|I1MGP5_SOYBN</v>
      </c>
      <c r="D3783" t="s">
        <v>28</v>
      </c>
      <c r="E3783">
        <v>83.01</v>
      </c>
      <c r="F3783">
        <v>1166</v>
      </c>
      <c r="G3783">
        <v>198</v>
      </c>
      <c r="H3783">
        <v>8</v>
      </c>
      <c r="I3783">
        <v>1</v>
      </c>
      <c r="J3783">
        <v>3474</v>
      </c>
      <c r="K3783">
        <v>1</v>
      </c>
      <c r="L3783">
        <v>1</v>
      </c>
      <c r="M3783">
        <v>1123</v>
      </c>
      <c r="N3783" t="s">
        <v>18</v>
      </c>
      <c r="O3783">
        <v>0</v>
      </c>
      <c r="P3783">
        <v>5080</v>
      </c>
    </row>
    <row r="3784" spans="1:16" x14ac:dyDescent="0.25">
      <c r="A3784" t="s">
        <v>5732</v>
      </c>
      <c r="B3784">
        <v>3936</v>
      </c>
      <c r="C3784" s="3" t="str">
        <f>HYPERLINK("http://www.uniprot.org/uniprot/G7KEN0","tr|G7KEN0|G7KEN0_MEDTR")</f>
        <v>tr|G7KEN0|G7KEN0_MEDTR</v>
      </c>
      <c r="D3784" t="s">
        <v>5733</v>
      </c>
      <c r="E3784">
        <v>87.37</v>
      </c>
      <c r="F3784">
        <v>1315</v>
      </c>
      <c r="G3784">
        <v>166</v>
      </c>
      <c r="H3784">
        <v>4</v>
      </c>
      <c r="I3784">
        <v>1</v>
      </c>
      <c r="J3784">
        <v>3933</v>
      </c>
      <c r="K3784">
        <v>1</v>
      </c>
      <c r="L3784">
        <v>1</v>
      </c>
      <c r="M3784">
        <v>1308</v>
      </c>
      <c r="N3784" t="s">
        <v>18</v>
      </c>
      <c r="O3784">
        <v>0</v>
      </c>
      <c r="P3784">
        <v>5873</v>
      </c>
    </row>
    <row r="3785" spans="1:16" x14ac:dyDescent="0.25">
      <c r="A3785" t="s">
        <v>5734</v>
      </c>
      <c r="B3785">
        <v>1149</v>
      </c>
      <c r="C3785" s="3" t="str">
        <f>HYPERLINK("http://www.uniprot.org/uniprot/A5AHQ6","tr|A5AHQ6|A5AHQ6_VITVI")</f>
        <v>tr|A5AHQ6|A5AHQ6_VITVI</v>
      </c>
      <c r="D3785" t="s">
        <v>563</v>
      </c>
      <c r="E3785">
        <v>19.71</v>
      </c>
      <c r="F3785">
        <v>421</v>
      </c>
      <c r="G3785">
        <v>338</v>
      </c>
      <c r="H3785">
        <v>45</v>
      </c>
      <c r="I3785">
        <v>1</v>
      </c>
      <c r="J3785">
        <v>1128</v>
      </c>
      <c r="K3785">
        <v>1</v>
      </c>
      <c r="L3785">
        <v>599</v>
      </c>
      <c r="M3785">
        <v>1008</v>
      </c>
      <c r="N3785" t="s">
        <v>18</v>
      </c>
      <c r="O3785" s="1">
        <v>8.65977E-13</v>
      </c>
      <c r="P3785">
        <v>198</v>
      </c>
    </row>
    <row r="3786" spans="1:16" x14ac:dyDescent="0.25">
      <c r="A3786" t="s">
        <v>5735</v>
      </c>
      <c r="B3786">
        <v>1044</v>
      </c>
      <c r="C3786" s="3" t="str">
        <f>HYPERLINK("http://www.uniprot.org/uniprot/Q2HV87","tr|Q2HV87|Q2HV87_MEDTR")</f>
        <v>tr|Q2HV87|Q2HV87_MEDTR</v>
      </c>
      <c r="D3786" t="s">
        <v>1097</v>
      </c>
      <c r="E3786">
        <v>91.06</v>
      </c>
      <c r="F3786">
        <v>347</v>
      </c>
      <c r="G3786">
        <v>31</v>
      </c>
      <c r="H3786">
        <v>0</v>
      </c>
      <c r="I3786">
        <v>1</v>
      </c>
      <c r="J3786">
        <v>1041</v>
      </c>
      <c r="K3786">
        <v>1</v>
      </c>
      <c r="L3786">
        <v>1</v>
      </c>
      <c r="M3786">
        <v>347</v>
      </c>
      <c r="N3786" t="s">
        <v>18</v>
      </c>
      <c r="O3786">
        <v>0</v>
      </c>
      <c r="P3786">
        <v>1674</v>
      </c>
    </row>
    <row r="3787" spans="1:16" x14ac:dyDescent="0.25">
      <c r="A3787" t="s">
        <v>5736</v>
      </c>
      <c r="B3787">
        <v>1104</v>
      </c>
      <c r="C3787" s="3" t="str">
        <f>HYPERLINK("http://www.uniprot.org/uniprot/G7KS01","tr|G7KS01|G7KS01_MEDTR")</f>
        <v>tr|G7KS01|G7KS01_MEDTR</v>
      </c>
      <c r="D3787" t="s">
        <v>5737</v>
      </c>
      <c r="E3787">
        <v>83.94</v>
      </c>
      <c r="F3787">
        <v>380</v>
      </c>
      <c r="G3787">
        <v>61</v>
      </c>
      <c r="H3787">
        <v>13</v>
      </c>
      <c r="I3787">
        <v>1</v>
      </c>
      <c r="J3787">
        <v>1101</v>
      </c>
      <c r="K3787">
        <v>1</v>
      </c>
      <c r="L3787">
        <v>1</v>
      </c>
      <c r="M3787">
        <v>380</v>
      </c>
      <c r="N3787" t="s">
        <v>18</v>
      </c>
      <c r="O3787">
        <v>0</v>
      </c>
      <c r="P3787">
        <v>1664</v>
      </c>
    </row>
    <row r="3788" spans="1:16" x14ac:dyDescent="0.25">
      <c r="A3788" t="s">
        <v>5738</v>
      </c>
      <c r="B3788">
        <v>981</v>
      </c>
      <c r="C3788" s="3" t="str">
        <f>HYPERLINK("http://www.uniprot.org/uniprot/G7ICX7","tr|G7ICX7|G7ICX7_MEDTR")</f>
        <v>tr|G7ICX7|G7ICX7_MEDTR</v>
      </c>
      <c r="D3788" t="s">
        <v>5739</v>
      </c>
      <c r="E3788">
        <v>78.28</v>
      </c>
      <c r="F3788">
        <v>327</v>
      </c>
      <c r="G3788">
        <v>71</v>
      </c>
      <c r="H3788">
        <v>1</v>
      </c>
      <c r="I3788">
        <v>1</v>
      </c>
      <c r="J3788">
        <v>978</v>
      </c>
      <c r="K3788">
        <v>1</v>
      </c>
      <c r="L3788">
        <v>1</v>
      </c>
      <c r="M3788">
        <v>327</v>
      </c>
      <c r="N3788" t="s">
        <v>18</v>
      </c>
      <c r="O3788" s="1">
        <v>1.2675900000000001E-144</v>
      </c>
      <c r="P3788">
        <v>1334</v>
      </c>
    </row>
    <row r="3789" spans="1:16" x14ac:dyDescent="0.25">
      <c r="A3789" t="s">
        <v>5740</v>
      </c>
      <c r="B3789">
        <v>1182</v>
      </c>
      <c r="C3789" s="3" t="str">
        <f>HYPERLINK("http://www.uniprot.org/uniprot/I1LEL4","tr|I1LEL4|I1LEL4_SOYBN")</f>
        <v>tr|I1LEL4|I1LEL4_SOYBN</v>
      </c>
      <c r="D3789" t="s">
        <v>71</v>
      </c>
      <c r="E3789">
        <v>83.02</v>
      </c>
      <c r="F3789">
        <v>377</v>
      </c>
      <c r="G3789">
        <v>64</v>
      </c>
      <c r="H3789">
        <v>0</v>
      </c>
      <c r="I3789">
        <v>46</v>
      </c>
      <c r="J3789">
        <v>1176</v>
      </c>
      <c r="K3789">
        <v>1</v>
      </c>
      <c r="L3789">
        <v>413</v>
      </c>
      <c r="M3789">
        <v>786</v>
      </c>
      <c r="N3789" t="s">
        <v>18</v>
      </c>
      <c r="O3789" s="1">
        <v>2.4869200000000001E-180</v>
      </c>
      <c r="P3789">
        <v>1643</v>
      </c>
    </row>
    <row r="3790" spans="1:16" x14ac:dyDescent="0.25">
      <c r="A3790" t="s">
        <v>5741</v>
      </c>
      <c r="B3790">
        <v>495</v>
      </c>
      <c r="C3790" s="3" t="str">
        <f>HYPERLINK("http://www.uniprot.org/uniprot/G7JTS8","tr|G7JTS8|G7JTS8_MEDTR")</f>
        <v>tr|G7JTS8|G7JTS8_MEDTR</v>
      </c>
      <c r="D3790" t="s">
        <v>5742</v>
      </c>
      <c r="E3790">
        <v>42.07</v>
      </c>
      <c r="F3790">
        <v>183</v>
      </c>
      <c r="G3790">
        <v>106</v>
      </c>
      <c r="H3790">
        <v>19</v>
      </c>
      <c r="I3790">
        <v>1</v>
      </c>
      <c r="J3790">
        <v>492</v>
      </c>
      <c r="K3790">
        <v>1</v>
      </c>
      <c r="L3790">
        <v>1</v>
      </c>
      <c r="M3790">
        <v>182</v>
      </c>
      <c r="N3790" t="s">
        <v>18</v>
      </c>
      <c r="O3790" s="1">
        <v>8.1648599999999996E-24</v>
      </c>
      <c r="P3790">
        <v>287</v>
      </c>
    </row>
    <row r="3791" spans="1:16" x14ac:dyDescent="0.25">
      <c r="A3791" t="s">
        <v>5743</v>
      </c>
      <c r="B3791">
        <v>1017</v>
      </c>
      <c r="C3791" s="3" t="str">
        <f>HYPERLINK("http://www.uniprot.org/uniprot/A5ALH5","tr|A5ALH5|A5ALH5_VITVI")</f>
        <v>tr|A5ALH5|A5ALH5_VITVI</v>
      </c>
      <c r="D3791" t="s">
        <v>5744</v>
      </c>
      <c r="E3791">
        <v>67.900000000000006</v>
      </c>
      <c r="F3791">
        <v>324</v>
      </c>
      <c r="G3791">
        <v>104</v>
      </c>
      <c r="H3791">
        <v>0</v>
      </c>
      <c r="I3791">
        <v>1</v>
      </c>
      <c r="J3791">
        <v>972</v>
      </c>
      <c r="K3791">
        <v>1</v>
      </c>
      <c r="L3791">
        <v>449</v>
      </c>
      <c r="M3791">
        <v>767</v>
      </c>
      <c r="N3791" t="s">
        <v>18</v>
      </c>
      <c r="O3791" s="1">
        <v>8.7028700000000005E-128</v>
      </c>
      <c r="P3791">
        <v>1189</v>
      </c>
    </row>
    <row r="3792" spans="1:16" x14ac:dyDescent="0.25">
      <c r="A3792" t="s">
        <v>5745</v>
      </c>
      <c r="B3792">
        <v>3210</v>
      </c>
      <c r="C3792" s="3" t="str">
        <f>HYPERLINK("http://www.uniprot.org/uniprot/G7J6S6","tr|G7J6S6|G7J6S6_MEDTR")</f>
        <v>tr|G7J6S6|G7J6S6_MEDTR</v>
      </c>
      <c r="D3792" t="s">
        <v>5746</v>
      </c>
      <c r="E3792">
        <v>63.9</v>
      </c>
      <c r="F3792">
        <v>507</v>
      </c>
      <c r="G3792">
        <v>183</v>
      </c>
      <c r="H3792">
        <v>1</v>
      </c>
      <c r="I3792">
        <v>22</v>
      </c>
      <c r="J3792">
        <v>1539</v>
      </c>
      <c r="K3792">
        <v>1</v>
      </c>
      <c r="L3792">
        <v>1</v>
      </c>
      <c r="M3792">
        <v>495</v>
      </c>
      <c r="N3792" t="s">
        <v>18</v>
      </c>
      <c r="O3792" s="1">
        <v>1.54314E-176</v>
      </c>
      <c r="P3792">
        <v>1615</v>
      </c>
    </row>
    <row r="3793" spans="1:16" x14ac:dyDescent="0.25">
      <c r="A3793" t="s">
        <v>5747</v>
      </c>
      <c r="B3793">
        <v>270</v>
      </c>
      <c r="C3793" s="3" t="str">
        <f>HYPERLINK("http://www.uniprot.org/uniprot/I3T4L6","tr|I3T4L6|I3T4L6_MEDTR")</f>
        <v>tr|I3T4L6|I3T4L6_MEDTR</v>
      </c>
      <c r="D3793" t="s">
        <v>386</v>
      </c>
      <c r="E3793">
        <v>77.64</v>
      </c>
      <c r="F3793">
        <v>85</v>
      </c>
      <c r="G3793">
        <v>19</v>
      </c>
      <c r="H3793">
        <v>4</v>
      </c>
      <c r="I3793">
        <v>1</v>
      </c>
      <c r="J3793">
        <v>243</v>
      </c>
      <c r="K3793">
        <v>1</v>
      </c>
      <c r="L3793">
        <v>1</v>
      </c>
      <c r="M3793">
        <v>83</v>
      </c>
      <c r="N3793" t="s">
        <v>18</v>
      </c>
      <c r="O3793" s="1">
        <v>6.5126199999999997E-29</v>
      </c>
      <c r="P3793">
        <v>331</v>
      </c>
    </row>
    <row r="3794" spans="1:16" x14ac:dyDescent="0.25">
      <c r="A3794" t="s">
        <v>5748</v>
      </c>
      <c r="B3794">
        <v>2067</v>
      </c>
      <c r="C3794" s="3" t="str">
        <f>HYPERLINK("http://www.uniprot.org/uniprot/I1KZJ9","tr|I1KZJ9|I1KZJ9_SOYBN")</f>
        <v>tr|I1KZJ9|I1KZJ9_SOYBN</v>
      </c>
      <c r="D3794" t="s">
        <v>117</v>
      </c>
      <c r="E3794">
        <v>89.09</v>
      </c>
      <c r="F3794">
        <v>688</v>
      </c>
      <c r="G3794">
        <v>75</v>
      </c>
      <c r="H3794">
        <v>0</v>
      </c>
      <c r="I3794">
        <v>1</v>
      </c>
      <c r="J3794">
        <v>2064</v>
      </c>
      <c r="K3794">
        <v>1</v>
      </c>
      <c r="L3794">
        <v>43</v>
      </c>
      <c r="M3794">
        <v>725</v>
      </c>
      <c r="N3794" t="s">
        <v>18</v>
      </c>
      <c r="O3794">
        <v>0</v>
      </c>
      <c r="P3794">
        <v>3198</v>
      </c>
    </row>
    <row r="3795" spans="1:16" x14ac:dyDescent="0.25">
      <c r="A3795" t="s">
        <v>5749</v>
      </c>
      <c r="B3795">
        <v>1908</v>
      </c>
      <c r="C3795" s="3" t="str">
        <f>HYPERLINK("http://www.uniprot.org/uniprot/I1KPH8","tr|I1KPH8|I1KPH8_SOYBN")</f>
        <v>tr|I1KPH8|I1KPH8_SOYBN</v>
      </c>
      <c r="D3795" t="s">
        <v>28</v>
      </c>
      <c r="E3795">
        <v>75.510000000000005</v>
      </c>
      <c r="F3795">
        <v>633</v>
      </c>
      <c r="G3795">
        <v>155</v>
      </c>
      <c r="H3795">
        <v>0</v>
      </c>
      <c r="I3795">
        <v>7</v>
      </c>
      <c r="J3795">
        <v>1905</v>
      </c>
      <c r="K3795">
        <v>1</v>
      </c>
      <c r="L3795">
        <v>13</v>
      </c>
      <c r="M3795">
        <v>638</v>
      </c>
      <c r="N3795" t="s">
        <v>18</v>
      </c>
      <c r="O3795">
        <v>0</v>
      </c>
      <c r="P3795">
        <v>2356</v>
      </c>
    </row>
    <row r="3796" spans="1:16" x14ac:dyDescent="0.25">
      <c r="A3796" t="s">
        <v>5750</v>
      </c>
      <c r="B3796">
        <v>1545</v>
      </c>
      <c r="C3796" s="3" t="str">
        <f>HYPERLINK("http://www.uniprot.org/uniprot/K7LP12","tr|K7LP12|K7LP12_SOYBN")</f>
        <v>tr|K7LP12|K7LP12_SOYBN</v>
      </c>
      <c r="D3796" t="s">
        <v>28</v>
      </c>
      <c r="E3796">
        <v>76.62</v>
      </c>
      <c r="F3796">
        <v>462</v>
      </c>
      <c r="G3796">
        <v>108</v>
      </c>
      <c r="H3796">
        <v>0</v>
      </c>
      <c r="I3796">
        <v>1</v>
      </c>
      <c r="J3796">
        <v>1386</v>
      </c>
      <c r="K3796">
        <v>1</v>
      </c>
      <c r="L3796">
        <v>99</v>
      </c>
      <c r="M3796">
        <v>557</v>
      </c>
      <c r="N3796" t="s">
        <v>18</v>
      </c>
      <c r="O3796">
        <v>0</v>
      </c>
      <c r="P3796">
        <v>1890</v>
      </c>
    </row>
    <row r="3797" spans="1:16" x14ac:dyDescent="0.25">
      <c r="A3797" t="s">
        <v>5751</v>
      </c>
      <c r="B3797">
        <v>1545</v>
      </c>
      <c r="C3797" s="3" t="str">
        <f>HYPERLINK("http://www.uniprot.org/uniprot/K7KXI8","tr|K7KXI8|K7KXI8_SOYBN")</f>
        <v>tr|K7KXI8|K7KXI8_SOYBN</v>
      </c>
      <c r="D3797" t="s">
        <v>28</v>
      </c>
      <c r="E3797">
        <v>63.51</v>
      </c>
      <c r="F3797">
        <v>529</v>
      </c>
      <c r="G3797">
        <v>193</v>
      </c>
      <c r="H3797">
        <v>34</v>
      </c>
      <c r="I3797">
        <v>49</v>
      </c>
      <c r="J3797">
        <v>1533</v>
      </c>
      <c r="K3797">
        <v>1</v>
      </c>
      <c r="L3797">
        <v>18</v>
      </c>
      <c r="M3797">
        <v>534</v>
      </c>
      <c r="N3797" t="s">
        <v>18</v>
      </c>
      <c r="O3797">
        <v>0</v>
      </c>
      <c r="P3797">
        <v>1648</v>
      </c>
    </row>
    <row r="3798" spans="1:16" x14ac:dyDescent="0.25">
      <c r="A3798" t="s">
        <v>5752</v>
      </c>
      <c r="B3798">
        <v>660</v>
      </c>
      <c r="C3798" s="3" t="str">
        <f>HYPERLINK("http://www.uniprot.org/uniprot/G7JUL3","tr|G7JUL3|G7JUL3_MEDTR")</f>
        <v>tr|G7JUL3|G7JUL3_MEDTR</v>
      </c>
      <c r="D3798" t="s">
        <v>5753</v>
      </c>
      <c r="E3798">
        <v>79.900000000000006</v>
      </c>
      <c r="F3798">
        <v>219</v>
      </c>
      <c r="G3798">
        <v>44</v>
      </c>
      <c r="H3798">
        <v>0</v>
      </c>
      <c r="I3798">
        <v>1</v>
      </c>
      <c r="J3798">
        <v>657</v>
      </c>
      <c r="K3798">
        <v>1</v>
      </c>
      <c r="L3798">
        <v>1</v>
      </c>
      <c r="M3798">
        <v>219</v>
      </c>
      <c r="N3798" t="s">
        <v>18</v>
      </c>
      <c r="O3798" s="1">
        <v>2.8849100000000002E-96</v>
      </c>
      <c r="P3798">
        <v>914</v>
      </c>
    </row>
    <row r="3799" spans="1:16" x14ac:dyDescent="0.25">
      <c r="A3799" t="s">
        <v>5754</v>
      </c>
      <c r="B3799">
        <v>894</v>
      </c>
      <c r="C3799" s="3" t="str">
        <f>HYPERLINK("http://www.uniprot.org/uniprot/G7JJ05","tr|G7JJ05|G7JJ05_MEDTR")</f>
        <v>tr|G7JJ05|G7JJ05_MEDTR</v>
      </c>
      <c r="D3799" t="s">
        <v>5755</v>
      </c>
      <c r="E3799">
        <v>92.46</v>
      </c>
      <c r="F3799">
        <v>292</v>
      </c>
      <c r="G3799">
        <v>22</v>
      </c>
      <c r="H3799">
        <v>0</v>
      </c>
      <c r="I3799">
        <v>16</v>
      </c>
      <c r="J3799">
        <v>891</v>
      </c>
      <c r="K3799">
        <v>1</v>
      </c>
      <c r="L3799">
        <v>7</v>
      </c>
      <c r="M3799">
        <v>298</v>
      </c>
      <c r="N3799" t="s">
        <v>18</v>
      </c>
      <c r="O3799" s="1">
        <v>1.45125E-157</v>
      </c>
      <c r="P3799">
        <v>1445</v>
      </c>
    </row>
    <row r="3800" spans="1:16" x14ac:dyDescent="0.25">
      <c r="A3800" t="s">
        <v>5756</v>
      </c>
      <c r="B3800">
        <v>333</v>
      </c>
      <c r="C3800" s="3" t="str">
        <f>HYPERLINK("http://www.uniprot.org/uniprot/G7JDY3","tr|G7JDY3|G7JDY3_MEDTR")</f>
        <v>tr|G7JDY3|G7JDY3_MEDTR</v>
      </c>
      <c r="D3800" t="s">
        <v>5717</v>
      </c>
      <c r="E3800">
        <v>59.25</v>
      </c>
      <c r="F3800">
        <v>108</v>
      </c>
      <c r="G3800">
        <v>44</v>
      </c>
      <c r="H3800">
        <v>0</v>
      </c>
      <c r="I3800">
        <v>7</v>
      </c>
      <c r="J3800">
        <v>330</v>
      </c>
      <c r="K3800">
        <v>1</v>
      </c>
      <c r="L3800">
        <v>7</v>
      </c>
      <c r="M3800">
        <v>114</v>
      </c>
      <c r="N3800" t="s">
        <v>18</v>
      </c>
      <c r="O3800" s="1">
        <v>3.4067400000000002E-30</v>
      </c>
      <c r="P3800">
        <v>342</v>
      </c>
    </row>
    <row r="3801" spans="1:16" x14ac:dyDescent="0.25">
      <c r="A3801" t="s">
        <v>5757</v>
      </c>
      <c r="B3801">
        <v>1332</v>
      </c>
      <c r="C3801" s="3" t="str">
        <f>HYPERLINK("http://www.uniprot.org/uniprot/G7I2H0","tr|G7I2H0|G7I2H0_MEDTR")</f>
        <v>tr|G7I2H0|G7I2H0_MEDTR</v>
      </c>
      <c r="D3801" t="s">
        <v>144</v>
      </c>
      <c r="E3801">
        <v>34.700000000000003</v>
      </c>
      <c r="F3801">
        <v>291</v>
      </c>
      <c r="G3801">
        <v>190</v>
      </c>
      <c r="H3801">
        <v>3</v>
      </c>
      <c r="I3801">
        <v>259</v>
      </c>
      <c r="J3801">
        <v>1122</v>
      </c>
      <c r="K3801">
        <v>1</v>
      </c>
      <c r="L3801">
        <v>19</v>
      </c>
      <c r="M3801">
        <v>253</v>
      </c>
      <c r="N3801" t="s">
        <v>18</v>
      </c>
      <c r="O3801" s="1">
        <v>3.9103300000000001E-31</v>
      </c>
      <c r="P3801">
        <v>357</v>
      </c>
    </row>
    <row r="3802" spans="1:16" x14ac:dyDescent="0.25">
      <c r="A3802" t="s">
        <v>5758</v>
      </c>
      <c r="B3802">
        <v>1746</v>
      </c>
      <c r="C3802" s="3" t="str">
        <f>HYPERLINK("http://www.uniprot.org/uniprot/G7IKJ3","tr|G7IKJ3|G7IKJ3_MEDTR")</f>
        <v>tr|G7IKJ3|G7IKJ3_MEDTR</v>
      </c>
      <c r="D3802" t="s">
        <v>3121</v>
      </c>
      <c r="E3802">
        <v>28.08</v>
      </c>
      <c r="F3802">
        <v>324</v>
      </c>
      <c r="G3802">
        <v>233</v>
      </c>
      <c r="H3802">
        <v>7</v>
      </c>
      <c r="I3802">
        <v>220</v>
      </c>
      <c r="J3802">
        <v>1170</v>
      </c>
      <c r="K3802">
        <v>1</v>
      </c>
      <c r="L3802">
        <v>637</v>
      </c>
      <c r="M3802">
        <v>919</v>
      </c>
      <c r="N3802" t="s">
        <v>18</v>
      </c>
      <c r="O3802" s="1">
        <v>4.9457600000000001E-27</v>
      </c>
      <c r="P3802">
        <v>323</v>
      </c>
    </row>
    <row r="3803" spans="1:16" x14ac:dyDescent="0.25">
      <c r="A3803" t="s">
        <v>5759</v>
      </c>
      <c r="B3803">
        <v>1674</v>
      </c>
      <c r="C3803" s="3" t="str">
        <f>HYPERLINK("http://www.uniprot.org/uniprot/G7JFM9","tr|G7JFM9|G7JFM9_MEDTR")</f>
        <v>tr|G7JFM9|G7JFM9_MEDTR</v>
      </c>
      <c r="D3803" t="s">
        <v>5760</v>
      </c>
      <c r="E3803">
        <v>76.48</v>
      </c>
      <c r="F3803">
        <v>557</v>
      </c>
      <c r="G3803">
        <v>131</v>
      </c>
      <c r="H3803">
        <v>1</v>
      </c>
      <c r="I3803">
        <v>1</v>
      </c>
      <c r="J3803">
        <v>1668</v>
      </c>
      <c r="K3803">
        <v>1</v>
      </c>
      <c r="L3803">
        <v>1</v>
      </c>
      <c r="M3803">
        <v>537</v>
      </c>
      <c r="N3803" t="s">
        <v>18</v>
      </c>
      <c r="O3803">
        <v>0</v>
      </c>
      <c r="P3803">
        <v>2148</v>
      </c>
    </row>
    <row r="3804" spans="1:16" x14ac:dyDescent="0.25">
      <c r="A3804" t="s">
        <v>5761</v>
      </c>
      <c r="B3804">
        <v>1965</v>
      </c>
      <c r="C3804" s="3" t="str">
        <f>HYPERLINK("http://www.uniprot.org/uniprot/G7I2F3","tr|G7I2F3|G7I2F3_MEDTR")</f>
        <v>tr|G7I2F3|G7I2F3_MEDTR</v>
      </c>
      <c r="D3804" t="s">
        <v>257</v>
      </c>
      <c r="E3804">
        <v>31.39</v>
      </c>
      <c r="F3804">
        <v>344</v>
      </c>
      <c r="G3804">
        <v>236</v>
      </c>
      <c r="H3804">
        <v>11</v>
      </c>
      <c r="I3804">
        <v>964</v>
      </c>
      <c r="J3804">
        <v>1962</v>
      </c>
      <c r="K3804">
        <v>1</v>
      </c>
      <c r="L3804">
        <v>43</v>
      </c>
      <c r="M3804">
        <v>331</v>
      </c>
      <c r="N3804" t="s">
        <v>18</v>
      </c>
      <c r="O3804" s="1">
        <v>1.1935599999999999E-32</v>
      </c>
      <c r="P3804">
        <v>372</v>
      </c>
    </row>
    <row r="3805" spans="1:16" x14ac:dyDescent="0.25">
      <c r="A3805" t="s">
        <v>5762</v>
      </c>
      <c r="B3805">
        <v>441</v>
      </c>
      <c r="C3805" s="3" t="str">
        <f>HYPERLINK("http://www.uniprot.org/uniprot/I3SR57","tr|I3SR57|I3SR57_MEDTR")</f>
        <v>tr|I3SR57|I3SR57_MEDTR</v>
      </c>
      <c r="D3805" t="s">
        <v>22</v>
      </c>
      <c r="E3805">
        <v>74.010000000000005</v>
      </c>
      <c r="F3805">
        <v>127</v>
      </c>
      <c r="G3805">
        <v>33</v>
      </c>
      <c r="H3805">
        <v>0</v>
      </c>
      <c r="I3805">
        <v>4</v>
      </c>
      <c r="J3805">
        <v>384</v>
      </c>
      <c r="K3805">
        <v>1</v>
      </c>
      <c r="L3805">
        <v>145</v>
      </c>
      <c r="M3805">
        <v>269</v>
      </c>
      <c r="N3805" t="s">
        <v>18</v>
      </c>
      <c r="O3805" s="1">
        <v>1.24889E-48</v>
      </c>
      <c r="P3805">
        <v>501</v>
      </c>
    </row>
    <row r="3806" spans="1:16" x14ac:dyDescent="0.25">
      <c r="A3806" t="s">
        <v>5763</v>
      </c>
      <c r="B3806">
        <v>2664</v>
      </c>
      <c r="C3806" s="3" t="str">
        <f>HYPERLINK("http://www.uniprot.org/uniprot/G7IK35","tr|G7IK35|G7IK35_MEDTR")</f>
        <v>tr|G7IK35|G7IK35_MEDTR</v>
      </c>
      <c r="D3806" t="s">
        <v>5764</v>
      </c>
      <c r="E3806">
        <v>75.430000000000007</v>
      </c>
      <c r="F3806">
        <v>399</v>
      </c>
      <c r="G3806">
        <v>98</v>
      </c>
      <c r="H3806">
        <v>6</v>
      </c>
      <c r="I3806">
        <v>1</v>
      </c>
      <c r="J3806">
        <v>1179</v>
      </c>
      <c r="K3806">
        <v>1</v>
      </c>
      <c r="L3806">
        <v>137</v>
      </c>
      <c r="M3806">
        <v>533</v>
      </c>
      <c r="N3806" t="s">
        <v>18</v>
      </c>
      <c r="O3806" s="1">
        <v>3.3083600000000002E-169</v>
      </c>
      <c r="P3806">
        <v>1551</v>
      </c>
    </row>
    <row r="3807" spans="1:16" x14ac:dyDescent="0.25">
      <c r="A3807" t="s">
        <v>5765</v>
      </c>
      <c r="B3807">
        <v>2028</v>
      </c>
      <c r="C3807" s="3" t="str">
        <f>HYPERLINK("http://www.uniprot.org/uniprot/G7II88","tr|G7II88|G7II88_MEDTR")</f>
        <v>tr|G7II88|G7II88_MEDTR</v>
      </c>
      <c r="D3807" t="s">
        <v>5766</v>
      </c>
      <c r="E3807">
        <v>77.92</v>
      </c>
      <c r="F3807">
        <v>675</v>
      </c>
      <c r="G3807">
        <v>149</v>
      </c>
      <c r="H3807">
        <v>0</v>
      </c>
      <c r="I3807">
        <v>1</v>
      </c>
      <c r="J3807">
        <v>2025</v>
      </c>
      <c r="K3807">
        <v>1</v>
      </c>
      <c r="L3807">
        <v>51</v>
      </c>
      <c r="M3807">
        <v>704</v>
      </c>
      <c r="N3807" t="s">
        <v>18</v>
      </c>
      <c r="O3807">
        <v>0</v>
      </c>
      <c r="P3807">
        <v>2500</v>
      </c>
    </row>
    <row r="3808" spans="1:16" x14ac:dyDescent="0.25">
      <c r="A3808" t="s">
        <v>5767</v>
      </c>
      <c r="B3808">
        <v>726</v>
      </c>
      <c r="C3808" s="3" t="str">
        <f>HYPERLINK("http://www.uniprot.org/uniprot/I1MGP8","tr|I1MGP8|I1MGP8_SOYBN")</f>
        <v>tr|I1MGP8|I1MGP8_SOYBN</v>
      </c>
      <c r="D3808" t="s">
        <v>28</v>
      </c>
      <c r="E3808">
        <v>88.7</v>
      </c>
      <c r="F3808">
        <v>239</v>
      </c>
      <c r="G3808">
        <v>27</v>
      </c>
      <c r="H3808">
        <v>0</v>
      </c>
      <c r="I3808">
        <v>7</v>
      </c>
      <c r="J3808">
        <v>723</v>
      </c>
      <c r="K3808">
        <v>1</v>
      </c>
      <c r="L3808">
        <v>45</v>
      </c>
      <c r="M3808">
        <v>283</v>
      </c>
      <c r="N3808" t="s">
        <v>18</v>
      </c>
      <c r="O3808" s="1">
        <v>1.36673E-119</v>
      </c>
      <c r="P3808">
        <v>1116</v>
      </c>
    </row>
    <row r="3809" spans="1:16" x14ac:dyDescent="0.25">
      <c r="A3809" t="s">
        <v>5768</v>
      </c>
      <c r="B3809">
        <v>630</v>
      </c>
      <c r="C3809" s="3" t="str">
        <f>HYPERLINK("http://www.uniprot.org/uniprot/B7FLI0","tr|B7FLI0|B7FLI0_MEDTR")</f>
        <v>tr|B7FLI0|B7FLI0_MEDTR</v>
      </c>
      <c r="D3809" t="s">
        <v>5769</v>
      </c>
      <c r="E3809">
        <v>93.96</v>
      </c>
      <c r="F3809">
        <v>199</v>
      </c>
      <c r="G3809">
        <v>12</v>
      </c>
      <c r="H3809">
        <v>0</v>
      </c>
      <c r="I3809">
        <v>31</v>
      </c>
      <c r="J3809">
        <v>627</v>
      </c>
      <c r="K3809">
        <v>1</v>
      </c>
      <c r="L3809">
        <v>42</v>
      </c>
      <c r="M3809">
        <v>240</v>
      </c>
      <c r="N3809" t="s">
        <v>18</v>
      </c>
      <c r="O3809" s="1">
        <v>9.1362400000000007E-102</v>
      </c>
      <c r="P3809">
        <v>961</v>
      </c>
    </row>
    <row r="3810" spans="1:16" x14ac:dyDescent="0.25">
      <c r="A3810" t="s">
        <v>5770</v>
      </c>
      <c r="B3810">
        <v>1344</v>
      </c>
      <c r="C3810" s="3" t="str">
        <f>HYPERLINK("http://www.uniprot.org/uniprot/G7K3C7","tr|G7K3C7|G7K3C7_MEDTR")</f>
        <v>tr|G7K3C7|G7K3C7_MEDTR</v>
      </c>
      <c r="D3810" t="s">
        <v>5771</v>
      </c>
      <c r="E3810">
        <v>83.18</v>
      </c>
      <c r="F3810">
        <v>446</v>
      </c>
      <c r="G3810">
        <v>75</v>
      </c>
      <c r="H3810">
        <v>0</v>
      </c>
      <c r="I3810">
        <v>1</v>
      </c>
      <c r="J3810">
        <v>1338</v>
      </c>
      <c r="K3810">
        <v>1</v>
      </c>
      <c r="L3810">
        <v>86</v>
      </c>
      <c r="M3810">
        <v>531</v>
      </c>
      <c r="N3810" t="s">
        <v>18</v>
      </c>
      <c r="O3810">
        <v>0</v>
      </c>
      <c r="P3810">
        <v>1937</v>
      </c>
    </row>
    <row r="3811" spans="1:16" x14ac:dyDescent="0.25">
      <c r="A3811" t="s">
        <v>5772</v>
      </c>
      <c r="B3811">
        <v>651</v>
      </c>
      <c r="C3811" s="3" t="str">
        <f>HYPERLINK("http://www.uniprot.org/uniprot/G7KBG3","tr|G7KBG3|G7KBG3_MEDTR")</f>
        <v>tr|G7KBG3|G7KBG3_MEDTR</v>
      </c>
      <c r="D3811" t="s">
        <v>5773</v>
      </c>
      <c r="E3811">
        <v>78.5</v>
      </c>
      <c r="F3811">
        <v>214</v>
      </c>
      <c r="G3811">
        <v>46</v>
      </c>
      <c r="H3811">
        <v>0</v>
      </c>
      <c r="I3811">
        <v>7</v>
      </c>
      <c r="J3811">
        <v>648</v>
      </c>
      <c r="K3811">
        <v>1</v>
      </c>
      <c r="L3811">
        <v>8</v>
      </c>
      <c r="M3811">
        <v>221</v>
      </c>
      <c r="N3811" t="s">
        <v>18</v>
      </c>
      <c r="O3811" s="1">
        <v>1.4723499999999999E-97</v>
      </c>
      <c r="P3811">
        <v>925</v>
      </c>
    </row>
    <row r="3812" spans="1:16" x14ac:dyDescent="0.25">
      <c r="A3812" t="s">
        <v>5774</v>
      </c>
      <c r="B3812">
        <v>528</v>
      </c>
      <c r="C3812" s="3" t="str">
        <f>HYPERLINK("http://www.uniprot.org/uniprot/Q2HV86","tr|Q2HV86|Q2HV86_MEDTR")</f>
        <v>tr|Q2HV86|Q2HV86_MEDTR</v>
      </c>
      <c r="D3812" t="s">
        <v>5775</v>
      </c>
      <c r="E3812">
        <v>65.319999999999993</v>
      </c>
      <c r="F3812">
        <v>199</v>
      </c>
      <c r="G3812">
        <v>69</v>
      </c>
      <c r="H3812">
        <v>24</v>
      </c>
      <c r="I3812">
        <v>1</v>
      </c>
      <c r="J3812">
        <v>525</v>
      </c>
      <c r="K3812">
        <v>1</v>
      </c>
      <c r="L3812">
        <v>1</v>
      </c>
      <c r="M3812">
        <v>199</v>
      </c>
      <c r="N3812" t="s">
        <v>18</v>
      </c>
      <c r="O3812" s="1">
        <v>1.2887799999999999E-61</v>
      </c>
      <c r="P3812">
        <v>613</v>
      </c>
    </row>
    <row r="3813" spans="1:16" x14ac:dyDescent="0.25">
      <c r="A3813" t="s">
        <v>5776</v>
      </c>
      <c r="B3813">
        <v>1305</v>
      </c>
      <c r="C3813" s="3" t="str">
        <f>HYPERLINK("http://www.uniprot.org/uniprot/M9RSD2","tr|M9RSD2|M9RSD2_9FABA")</f>
        <v>tr|M9RSD2|M9RSD2_9FABA</v>
      </c>
      <c r="D3813" t="s">
        <v>5777</v>
      </c>
      <c r="E3813">
        <v>88.61</v>
      </c>
      <c r="F3813">
        <v>439</v>
      </c>
      <c r="G3813">
        <v>50</v>
      </c>
      <c r="H3813">
        <v>5</v>
      </c>
      <c r="I3813">
        <v>1</v>
      </c>
      <c r="J3813">
        <v>1302</v>
      </c>
      <c r="K3813">
        <v>1</v>
      </c>
      <c r="L3813">
        <v>1</v>
      </c>
      <c r="M3813">
        <v>438</v>
      </c>
      <c r="N3813" t="s">
        <v>18</v>
      </c>
      <c r="O3813">
        <v>0</v>
      </c>
      <c r="P3813">
        <v>2089</v>
      </c>
    </row>
    <row r="3814" spans="1:16" x14ac:dyDescent="0.25">
      <c r="A3814" t="s">
        <v>5778</v>
      </c>
      <c r="B3814">
        <v>2163</v>
      </c>
      <c r="C3814" s="3" t="str">
        <f>HYPERLINK("http://www.uniprot.org/uniprot/G7ICX6","tr|G7ICX6|G7ICX6_MEDTR")</f>
        <v>tr|G7ICX6|G7ICX6_MEDTR</v>
      </c>
      <c r="D3814" t="s">
        <v>5779</v>
      </c>
      <c r="E3814">
        <v>72.27</v>
      </c>
      <c r="F3814">
        <v>725</v>
      </c>
      <c r="G3814">
        <v>201</v>
      </c>
      <c r="H3814">
        <v>5</v>
      </c>
      <c r="I3814">
        <v>1</v>
      </c>
      <c r="J3814">
        <v>2160</v>
      </c>
      <c r="K3814">
        <v>1</v>
      </c>
      <c r="L3814">
        <v>148</v>
      </c>
      <c r="M3814">
        <v>829</v>
      </c>
      <c r="N3814" t="s">
        <v>18</v>
      </c>
      <c r="O3814">
        <v>0</v>
      </c>
      <c r="P3814">
        <v>2593</v>
      </c>
    </row>
    <row r="3815" spans="1:16" x14ac:dyDescent="0.25">
      <c r="A3815" t="s">
        <v>5780</v>
      </c>
      <c r="B3815">
        <v>426</v>
      </c>
      <c r="C3815" s="3" t="str">
        <f>HYPERLINK("http://www.uniprot.org/uniprot/I3S7G8","tr|I3S7G8|I3S7G8_LOTJA")</f>
        <v>tr|I3S7G8|I3S7G8_LOTJA</v>
      </c>
      <c r="D3815" t="s">
        <v>93</v>
      </c>
      <c r="E3815">
        <v>61.37</v>
      </c>
      <c r="F3815">
        <v>145</v>
      </c>
      <c r="G3815">
        <v>56</v>
      </c>
      <c r="H3815">
        <v>4</v>
      </c>
      <c r="I3815">
        <v>1</v>
      </c>
      <c r="J3815">
        <v>423</v>
      </c>
      <c r="K3815">
        <v>1</v>
      </c>
      <c r="L3815">
        <v>1</v>
      </c>
      <c r="M3815">
        <v>143</v>
      </c>
      <c r="N3815" t="s">
        <v>18</v>
      </c>
      <c r="O3815" s="1">
        <v>5.7699599999999999E-38</v>
      </c>
      <c r="P3815">
        <v>409</v>
      </c>
    </row>
    <row r="3816" spans="1:16" x14ac:dyDescent="0.25">
      <c r="A3816" t="s">
        <v>5781</v>
      </c>
      <c r="B3816">
        <v>2988</v>
      </c>
      <c r="C3816" s="3" t="str">
        <f>HYPERLINK("http://www.uniprot.org/uniprot/G7I4V5","tr|G7I4V5|G7I4V5_MEDTR")</f>
        <v>tr|G7I4V5|G7I4V5_MEDTR</v>
      </c>
      <c r="D3816" t="s">
        <v>5782</v>
      </c>
      <c r="E3816">
        <v>70.81</v>
      </c>
      <c r="F3816">
        <v>1004</v>
      </c>
      <c r="G3816">
        <v>293</v>
      </c>
      <c r="H3816">
        <v>9</v>
      </c>
      <c r="I3816">
        <v>1</v>
      </c>
      <c r="J3816">
        <v>2985</v>
      </c>
      <c r="K3816">
        <v>1</v>
      </c>
      <c r="L3816">
        <v>1</v>
      </c>
      <c r="M3816">
        <v>994</v>
      </c>
      <c r="N3816" t="s">
        <v>18</v>
      </c>
      <c r="O3816">
        <v>0</v>
      </c>
      <c r="P3816">
        <v>3493</v>
      </c>
    </row>
    <row r="3817" spans="1:16" x14ac:dyDescent="0.25">
      <c r="A3817" t="s">
        <v>5783</v>
      </c>
      <c r="B3817">
        <v>546</v>
      </c>
      <c r="C3817" s="3" t="str">
        <f>HYPERLINK("http://www.uniprot.org/uniprot/G7ICG4","tr|G7ICG4|G7ICG4_MEDTR")</f>
        <v>tr|G7ICG4|G7ICG4_MEDTR</v>
      </c>
      <c r="D3817" t="s">
        <v>5784</v>
      </c>
      <c r="E3817">
        <v>73.540000000000006</v>
      </c>
      <c r="F3817">
        <v>189</v>
      </c>
      <c r="G3817">
        <v>50</v>
      </c>
      <c r="H3817">
        <v>8</v>
      </c>
      <c r="I3817">
        <v>1</v>
      </c>
      <c r="J3817">
        <v>543</v>
      </c>
      <c r="K3817">
        <v>1</v>
      </c>
      <c r="L3817">
        <v>1</v>
      </c>
      <c r="M3817">
        <v>185</v>
      </c>
      <c r="N3817" t="s">
        <v>18</v>
      </c>
      <c r="O3817" s="1">
        <v>2.5520799999999999E-68</v>
      </c>
      <c r="P3817">
        <v>671</v>
      </c>
    </row>
    <row r="3818" spans="1:16" x14ac:dyDescent="0.25">
      <c r="A3818" t="s">
        <v>5785</v>
      </c>
      <c r="B3818">
        <v>1101</v>
      </c>
      <c r="C3818" s="3" t="str">
        <f>HYPERLINK("http://www.uniprot.org/uniprot/G7J6S8","tr|G7J6S8|G7J6S8_MEDTR")</f>
        <v>tr|G7J6S8|G7J6S8_MEDTR</v>
      </c>
      <c r="D3818" t="s">
        <v>5786</v>
      </c>
      <c r="E3818">
        <v>84.09</v>
      </c>
      <c r="F3818">
        <v>352</v>
      </c>
      <c r="G3818">
        <v>56</v>
      </c>
      <c r="H3818">
        <v>4</v>
      </c>
      <c r="I3818">
        <v>55</v>
      </c>
      <c r="J3818">
        <v>1098</v>
      </c>
      <c r="K3818">
        <v>1</v>
      </c>
      <c r="L3818">
        <v>22</v>
      </c>
      <c r="M3818">
        <v>366</v>
      </c>
      <c r="N3818" t="s">
        <v>18</v>
      </c>
      <c r="O3818" s="1">
        <v>7.4819399999999998E-160</v>
      </c>
      <c r="P3818">
        <v>1466</v>
      </c>
    </row>
    <row r="3819" spans="1:16" x14ac:dyDescent="0.25">
      <c r="A3819" t="s">
        <v>5787</v>
      </c>
      <c r="B3819">
        <v>1152</v>
      </c>
      <c r="C3819" s="3" t="str">
        <f>HYPERLINK("http://www.uniprot.org/uniprot/I1LLV5","tr|I1LLV5|I1LLV5_SOYBN")</f>
        <v>tr|I1LLV5|I1LLV5_SOYBN</v>
      </c>
      <c r="D3819" t="s">
        <v>5788</v>
      </c>
      <c r="E3819">
        <v>64.37</v>
      </c>
      <c r="F3819">
        <v>393</v>
      </c>
      <c r="G3819">
        <v>140</v>
      </c>
      <c r="H3819">
        <v>10</v>
      </c>
      <c r="I3819">
        <v>1</v>
      </c>
      <c r="J3819">
        <v>1149</v>
      </c>
      <c r="K3819">
        <v>1</v>
      </c>
      <c r="L3819">
        <v>1</v>
      </c>
      <c r="M3819">
        <v>380</v>
      </c>
      <c r="N3819" t="s">
        <v>18</v>
      </c>
      <c r="O3819" s="1">
        <v>8.3991300000000005E-133</v>
      </c>
      <c r="P3819">
        <v>1233</v>
      </c>
    </row>
    <row r="3820" spans="1:16" x14ac:dyDescent="0.25">
      <c r="A3820" t="s">
        <v>5789</v>
      </c>
      <c r="B3820">
        <v>1746</v>
      </c>
      <c r="C3820" s="3" t="str">
        <f>HYPERLINK("http://www.uniprot.org/uniprot/K7KYH7","tr|K7KYH7|K7KYH7_SOYBN")</f>
        <v>tr|K7KYH7|K7KYH7_SOYBN</v>
      </c>
      <c r="D3820" t="s">
        <v>28</v>
      </c>
      <c r="E3820">
        <v>71.8</v>
      </c>
      <c r="F3820">
        <v>532</v>
      </c>
      <c r="G3820">
        <v>150</v>
      </c>
      <c r="H3820">
        <v>19</v>
      </c>
      <c r="I3820">
        <v>202</v>
      </c>
      <c r="J3820">
        <v>1740</v>
      </c>
      <c r="K3820">
        <v>1</v>
      </c>
      <c r="L3820">
        <v>165</v>
      </c>
      <c r="M3820">
        <v>694</v>
      </c>
      <c r="N3820" t="s">
        <v>18</v>
      </c>
      <c r="O3820">
        <v>0</v>
      </c>
      <c r="P3820">
        <v>1946</v>
      </c>
    </row>
    <row r="3821" spans="1:16" x14ac:dyDescent="0.25">
      <c r="A3821" t="s">
        <v>5790</v>
      </c>
      <c r="B3821">
        <v>789</v>
      </c>
      <c r="C3821" s="3" t="str">
        <f>HYPERLINK("http://www.uniprot.org/uniprot/I1K6B5","tr|I1K6B5|I1K6B5_SOYBN")</f>
        <v>tr|I1K6B5|I1K6B5_SOYBN</v>
      </c>
      <c r="D3821" t="s">
        <v>28</v>
      </c>
      <c r="E3821">
        <v>43.42</v>
      </c>
      <c r="F3821">
        <v>304</v>
      </c>
      <c r="G3821">
        <v>172</v>
      </c>
      <c r="H3821">
        <v>49</v>
      </c>
      <c r="I3821">
        <v>13</v>
      </c>
      <c r="J3821">
        <v>777</v>
      </c>
      <c r="K3821">
        <v>1</v>
      </c>
      <c r="L3821">
        <v>31</v>
      </c>
      <c r="M3821">
        <v>327</v>
      </c>
      <c r="N3821" t="s">
        <v>18</v>
      </c>
      <c r="O3821" s="1">
        <v>5.09618E-49</v>
      </c>
      <c r="P3821">
        <v>508</v>
      </c>
    </row>
    <row r="3822" spans="1:16" x14ac:dyDescent="0.25">
      <c r="A3822" t="s">
        <v>5791</v>
      </c>
      <c r="B3822">
        <v>1647</v>
      </c>
      <c r="C3822" s="3" t="str">
        <f>HYPERLINK("http://www.uniprot.org/uniprot/I1LPM1","tr|I1LPM1|I1LPM1_SOYBN")</f>
        <v>tr|I1LPM1|I1LPM1_SOYBN</v>
      </c>
      <c r="D3822" t="s">
        <v>28</v>
      </c>
      <c r="E3822">
        <v>71.63</v>
      </c>
      <c r="F3822">
        <v>550</v>
      </c>
      <c r="G3822">
        <v>156</v>
      </c>
      <c r="H3822">
        <v>2</v>
      </c>
      <c r="I3822">
        <v>1</v>
      </c>
      <c r="J3822">
        <v>1644</v>
      </c>
      <c r="K3822">
        <v>1</v>
      </c>
      <c r="L3822">
        <v>1</v>
      </c>
      <c r="M3822">
        <v>542</v>
      </c>
      <c r="N3822" t="s">
        <v>18</v>
      </c>
      <c r="O3822">
        <v>0</v>
      </c>
      <c r="P3822">
        <v>1996</v>
      </c>
    </row>
    <row r="3823" spans="1:16" x14ac:dyDescent="0.25">
      <c r="A3823" t="s">
        <v>5792</v>
      </c>
      <c r="B3823">
        <v>390</v>
      </c>
      <c r="C3823" s="3" t="str">
        <f>HYPERLINK("http://www.uniprot.org/uniprot/I1KED1","tr|I1KED1|I1KED1_SOYBN")</f>
        <v>tr|I1KED1|I1KED1_SOYBN</v>
      </c>
      <c r="D3823" t="s">
        <v>28</v>
      </c>
      <c r="E3823">
        <v>41.42</v>
      </c>
      <c r="F3823">
        <v>140</v>
      </c>
      <c r="G3823">
        <v>82</v>
      </c>
      <c r="H3823">
        <v>11</v>
      </c>
      <c r="I3823">
        <v>1</v>
      </c>
      <c r="J3823">
        <v>387</v>
      </c>
      <c r="K3823">
        <v>1</v>
      </c>
      <c r="L3823">
        <v>1</v>
      </c>
      <c r="M3823">
        <v>133</v>
      </c>
      <c r="N3823" t="s">
        <v>18</v>
      </c>
      <c r="O3823" s="1">
        <v>5.3729500000000002E-20</v>
      </c>
      <c r="P3823">
        <v>254</v>
      </c>
    </row>
    <row r="3824" spans="1:16" x14ac:dyDescent="0.25">
      <c r="A3824" t="s">
        <v>5793</v>
      </c>
      <c r="B3824">
        <v>2361</v>
      </c>
      <c r="C3824" s="3" t="str">
        <f>HYPERLINK("http://www.uniprot.org/uniprot/G7JJ08","tr|G7JJ08|G7JJ08_MEDTR")</f>
        <v>tr|G7JJ08|G7JJ08_MEDTR</v>
      </c>
      <c r="D3824" t="s">
        <v>5794</v>
      </c>
      <c r="E3824">
        <v>83.2</v>
      </c>
      <c r="F3824">
        <v>661</v>
      </c>
      <c r="G3824">
        <v>111</v>
      </c>
      <c r="H3824">
        <v>0</v>
      </c>
      <c r="I3824">
        <v>61</v>
      </c>
      <c r="J3824">
        <v>2043</v>
      </c>
      <c r="K3824">
        <v>1</v>
      </c>
      <c r="L3824">
        <v>21</v>
      </c>
      <c r="M3824">
        <v>681</v>
      </c>
      <c r="N3824" t="s">
        <v>18</v>
      </c>
      <c r="O3824">
        <v>0</v>
      </c>
      <c r="P3824">
        <v>2948</v>
      </c>
    </row>
    <row r="3825" spans="1:16" x14ac:dyDescent="0.25">
      <c r="A3825" t="s">
        <v>5795</v>
      </c>
      <c r="B3825">
        <v>348</v>
      </c>
      <c r="C3825" s="3" t="str">
        <f>HYPERLINK("http://www.uniprot.org/uniprot/G7JDY3","tr|G7JDY3|G7JDY3_MEDTR")</f>
        <v>tr|G7JDY3|G7JDY3_MEDTR</v>
      </c>
      <c r="D3825" t="s">
        <v>5717</v>
      </c>
      <c r="E3825">
        <v>60.86</v>
      </c>
      <c r="F3825">
        <v>115</v>
      </c>
      <c r="G3825">
        <v>45</v>
      </c>
      <c r="H3825">
        <v>0</v>
      </c>
      <c r="I3825">
        <v>1</v>
      </c>
      <c r="J3825">
        <v>345</v>
      </c>
      <c r="K3825">
        <v>1</v>
      </c>
      <c r="L3825">
        <v>1</v>
      </c>
      <c r="M3825">
        <v>114</v>
      </c>
      <c r="N3825" t="s">
        <v>18</v>
      </c>
      <c r="O3825" s="1">
        <v>1.03698E-31</v>
      </c>
      <c r="P3825">
        <v>355</v>
      </c>
    </row>
    <row r="3826" spans="1:16" x14ac:dyDescent="0.25">
      <c r="A3826" t="s">
        <v>5796</v>
      </c>
      <c r="B3826">
        <v>1062</v>
      </c>
      <c r="C3826" s="3" t="str">
        <f>HYPERLINK("http://www.uniprot.org/uniprot/G7K412","tr|G7K412|G7K412_MEDTR")</f>
        <v>tr|G7K412|G7K412_MEDTR</v>
      </c>
      <c r="D3826" t="s">
        <v>5797</v>
      </c>
      <c r="E3826">
        <v>70.819999999999993</v>
      </c>
      <c r="F3826">
        <v>353</v>
      </c>
      <c r="G3826">
        <v>103</v>
      </c>
      <c r="H3826">
        <v>0</v>
      </c>
      <c r="I3826">
        <v>1</v>
      </c>
      <c r="J3826">
        <v>1059</v>
      </c>
      <c r="K3826">
        <v>1</v>
      </c>
      <c r="L3826">
        <v>1</v>
      </c>
      <c r="M3826">
        <v>324</v>
      </c>
      <c r="N3826" t="s">
        <v>18</v>
      </c>
      <c r="O3826" s="1">
        <v>1.22213E-135</v>
      </c>
      <c r="P3826">
        <v>1257</v>
      </c>
    </row>
    <row r="3827" spans="1:16" x14ac:dyDescent="0.25">
      <c r="A3827" t="s">
        <v>5798</v>
      </c>
      <c r="B3827">
        <v>252</v>
      </c>
      <c r="C3827" s="3" t="str">
        <f>HYPERLINK("http://www.uniprot.org/uniprot/G7IDY7","tr|G7IDY7|G7IDY7_MEDTR")</f>
        <v>tr|G7IDY7|G7IDY7_MEDTR</v>
      </c>
      <c r="D3827" t="s">
        <v>5799</v>
      </c>
      <c r="E3827">
        <v>79.59</v>
      </c>
      <c r="F3827">
        <v>49</v>
      </c>
      <c r="G3827">
        <v>10</v>
      </c>
      <c r="H3827">
        <v>0</v>
      </c>
      <c r="I3827">
        <v>31</v>
      </c>
      <c r="J3827">
        <v>177</v>
      </c>
      <c r="K3827">
        <v>1</v>
      </c>
      <c r="L3827">
        <v>69</v>
      </c>
      <c r="M3827">
        <v>117</v>
      </c>
      <c r="N3827" t="s">
        <v>18</v>
      </c>
      <c r="O3827" s="1">
        <v>1.3004199999999999E-13</v>
      </c>
      <c r="P3827">
        <v>199</v>
      </c>
    </row>
    <row r="3828" spans="1:16" x14ac:dyDescent="0.25">
      <c r="A3828" t="s">
        <v>5800</v>
      </c>
      <c r="B3828">
        <v>786</v>
      </c>
      <c r="C3828" s="3" t="str">
        <f>HYPERLINK("http://www.uniprot.org/uniprot/A5BBQ2","tr|A5BBQ2|A5BBQ2_VITVI")</f>
        <v>tr|A5BBQ2|A5BBQ2_VITVI</v>
      </c>
      <c r="D3828" t="s">
        <v>4301</v>
      </c>
      <c r="E3828">
        <v>77.39</v>
      </c>
      <c r="F3828">
        <v>261</v>
      </c>
      <c r="G3828">
        <v>59</v>
      </c>
      <c r="H3828">
        <v>0</v>
      </c>
      <c r="I3828">
        <v>1</v>
      </c>
      <c r="J3828">
        <v>783</v>
      </c>
      <c r="K3828">
        <v>1</v>
      </c>
      <c r="L3828">
        <v>640</v>
      </c>
      <c r="M3828">
        <v>900</v>
      </c>
      <c r="N3828" t="s">
        <v>18</v>
      </c>
      <c r="O3828" s="1">
        <v>7.3957799999999999E-117</v>
      </c>
      <c r="P3828">
        <v>1093</v>
      </c>
    </row>
    <row r="3829" spans="1:16" x14ac:dyDescent="0.25">
      <c r="A3829" t="s">
        <v>5801</v>
      </c>
      <c r="B3829">
        <v>1755</v>
      </c>
      <c r="C3829" s="3" t="str">
        <f>HYPERLINK("http://www.uniprot.org/uniprot/I1KGW7","tr|I1KGW7|I1KGW7_SOYBN")</f>
        <v>tr|I1KGW7|I1KGW7_SOYBN</v>
      </c>
      <c r="D3829" t="s">
        <v>4127</v>
      </c>
      <c r="E3829">
        <v>75.849999999999994</v>
      </c>
      <c r="F3829">
        <v>584</v>
      </c>
      <c r="G3829">
        <v>141</v>
      </c>
      <c r="H3829">
        <v>0</v>
      </c>
      <c r="I3829">
        <v>1</v>
      </c>
      <c r="J3829">
        <v>1752</v>
      </c>
      <c r="K3829">
        <v>1</v>
      </c>
      <c r="L3829">
        <v>1</v>
      </c>
      <c r="M3829">
        <v>581</v>
      </c>
      <c r="N3829" t="s">
        <v>18</v>
      </c>
      <c r="O3829">
        <v>0</v>
      </c>
      <c r="P3829">
        <v>2376</v>
      </c>
    </row>
    <row r="3830" spans="1:16" x14ac:dyDescent="0.25">
      <c r="A3830" t="s">
        <v>5802</v>
      </c>
      <c r="B3830">
        <v>420</v>
      </c>
      <c r="C3830" s="3" t="str">
        <f>HYPERLINK("http://www.uniprot.org/uniprot/I1MSG5","tr|I1MSG5|I1MSG5_SOYBN")</f>
        <v>tr|I1MSG5|I1MSG5_SOYBN</v>
      </c>
      <c r="D3830" t="s">
        <v>71</v>
      </c>
      <c r="E3830">
        <v>67.36</v>
      </c>
      <c r="F3830">
        <v>144</v>
      </c>
      <c r="G3830">
        <v>47</v>
      </c>
      <c r="H3830">
        <v>19</v>
      </c>
      <c r="I3830">
        <v>16</v>
      </c>
      <c r="J3830">
        <v>390</v>
      </c>
      <c r="K3830">
        <v>1</v>
      </c>
      <c r="L3830">
        <v>537</v>
      </c>
      <c r="M3830">
        <v>680</v>
      </c>
      <c r="N3830" t="s">
        <v>18</v>
      </c>
      <c r="O3830" s="1">
        <v>4.23103E-47</v>
      </c>
      <c r="P3830">
        <v>482</v>
      </c>
    </row>
    <row r="3831" spans="1:16" x14ac:dyDescent="0.25">
      <c r="A3831" t="s">
        <v>5803</v>
      </c>
      <c r="B3831">
        <v>975</v>
      </c>
      <c r="C3831" s="3" t="str">
        <f>HYPERLINK("http://www.uniprot.org/uniprot/I1LG98","tr|I1LG98|I1LG98_SOYBN")</f>
        <v>tr|I1LG98|I1LG98_SOYBN</v>
      </c>
      <c r="D3831" t="s">
        <v>28</v>
      </c>
      <c r="E3831">
        <v>84.96</v>
      </c>
      <c r="F3831">
        <v>326</v>
      </c>
      <c r="G3831">
        <v>49</v>
      </c>
      <c r="H3831">
        <v>2</v>
      </c>
      <c r="I3831">
        <v>1</v>
      </c>
      <c r="J3831">
        <v>972</v>
      </c>
      <c r="K3831">
        <v>1</v>
      </c>
      <c r="L3831">
        <v>1</v>
      </c>
      <c r="M3831">
        <v>326</v>
      </c>
      <c r="N3831" t="s">
        <v>18</v>
      </c>
      <c r="O3831" s="1">
        <v>1.05638E-159</v>
      </c>
      <c r="P3831">
        <v>1464</v>
      </c>
    </row>
    <row r="3832" spans="1:16" x14ac:dyDescent="0.25">
      <c r="A3832" t="s">
        <v>5804</v>
      </c>
      <c r="B3832">
        <v>2076</v>
      </c>
      <c r="C3832" s="3" t="str">
        <f>HYPERLINK("http://www.uniprot.org/uniprot/G7IPM3","tr|G7IPM3|G7IPM3_MEDTR")</f>
        <v>tr|G7IPM3|G7IPM3_MEDTR</v>
      </c>
      <c r="D3832" t="s">
        <v>5805</v>
      </c>
      <c r="E3832">
        <v>85.14</v>
      </c>
      <c r="F3832">
        <v>700</v>
      </c>
      <c r="G3832">
        <v>104</v>
      </c>
      <c r="H3832">
        <v>9</v>
      </c>
      <c r="I3832">
        <v>1</v>
      </c>
      <c r="J3832">
        <v>2073</v>
      </c>
      <c r="K3832">
        <v>1</v>
      </c>
      <c r="L3832">
        <v>1</v>
      </c>
      <c r="M3832">
        <v>685</v>
      </c>
      <c r="N3832" t="s">
        <v>18</v>
      </c>
      <c r="O3832">
        <v>0</v>
      </c>
      <c r="P3832">
        <v>2926</v>
      </c>
    </row>
    <row r="3833" spans="1:16" x14ac:dyDescent="0.25">
      <c r="A3833" t="s">
        <v>5806</v>
      </c>
      <c r="B3833">
        <v>1719</v>
      </c>
      <c r="C3833" s="3" t="str">
        <f>HYPERLINK("http://www.uniprot.org/uniprot/K7M3Z1","tr|K7M3Z1|K7M3Z1_SOYBN")</f>
        <v>tr|K7M3Z1|K7M3Z1_SOYBN</v>
      </c>
      <c r="D3833" t="s">
        <v>28</v>
      </c>
      <c r="E3833">
        <v>68.91</v>
      </c>
      <c r="F3833">
        <v>608</v>
      </c>
      <c r="G3833">
        <v>189</v>
      </c>
      <c r="H3833">
        <v>37</v>
      </c>
      <c r="I3833">
        <v>1</v>
      </c>
      <c r="J3833">
        <v>1713</v>
      </c>
      <c r="K3833">
        <v>1</v>
      </c>
      <c r="L3833">
        <v>52</v>
      </c>
      <c r="M3833">
        <v>657</v>
      </c>
      <c r="N3833" t="s">
        <v>18</v>
      </c>
      <c r="O3833">
        <v>0</v>
      </c>
      <c r="P3833">
        <v>2164</v>
      </c>
    </row>
    <row r="3834" spans="1:16" x14ac:dyDescent="0.25">
      <c r="A3834" t="s">
        <v>5807</v>
      </c>
      <c r="B3834">
        <v>1821</v>
      </c>
      <c r="C3834" s="3" t="str">
        <f>HYPERLINK("http://www.uniprot.org/uniprot/I1MGP9","tr|I1MGP9|I1MGP9_SOYBN")</f>
        <v>tr|I1MGP9|I1MGP9_SOYBN</v>
      </c>
      <c r="D3834" t="s">
        <v>71</v>
      </c>
      <c r="E3834">
        <v>77.989999999999995</v>
      </c>
      <c r="F3834">
        <v>627</v>
      </c>
      <c r="G3834">
        <v>138</v>
      </c>
      <c r="H3834">
        <v>35</v>
      </c>
      <c r="I3834">
        <v>40</v>
      </c>
      <c r="J3834">
        <v>1815</v>
      </c>
      <c r="K3834">
        <v>1</v>
      </c>
      <c r="L3834">
        <v>14</v>
      </c>
      <c r="M3834">
        <v>639</v>
      </c>
      <c r="N3834" t="s">
        <v>18</v>
      </c>
      <c r="O3834">
        <v>0</v>
      </c>
      <c r="P3834">
        <v>2370</v>
      </c>
    </row>
    <row r="3835" spans="1:16" x14ac:dyDescent="0.25">
      <c r="A3835" t="s">
        <v>5808</v>
      </c>
      <c r="B3835">
        <v>3075</v>
      </c>
      <c r="C3835" s="3" t="str">
        <f>HYPERLINK("http://www.uniprot.org/uniprot/G7KEN1","tr|G7KEN1|G7KEN1_MEDTR")</f>
        <v>tr|G7KEN1|G7KEN1_MEDTR</v>
      </c>
      <c r="D3835" t="s">
        <v>5809</v>
      </c>
      <c r="E3835">
        <v>69.19</v>
      </c>
      <c r="F3835">
        <v>1042</v>
      </c>
      <c r="G3835">
        <v>321</v>
      </c>
      <c r="H3835">
        <v>26</v>
      </c>
      <c r="I3835">
        <v>1</v>
      </c>
      <c r="J3835">
        <v>3048</v>
      </c>
      <c r="K3835">
        <v>1</v>
      </c>
      <c r="L3835">
        <v>6</v>
      </c>
      <c r="M3835">
        <v>1040</v>
      </c>
      <c r="N3835" t="s">
        <v>18</v>
      </c>
      <c r="O3835">
        <v>0</v>
      </c>
      <c r="P3835">
        <v>3390</v>
      </c>
    </row>
    <row r="3836" spans="1:16" x14ac:dyDescent="0.25">
      <c r="A3836" t="s">
        <v>5810</v>
      </c>
      <c r="B3836">
        <v>1503</v>
      </c>
      <c r="C3836" s="3" t="str">
        <f>HYPERLINK("http://www.uniprot.org/uniprot/G7K3C9","tr|G7K3C9|G7K3C9_MEDTR")</f>
        <v>tr|G7K3C9|G7K3C9_MEDTR</v>
      </c>
      <c r="D3836" t="s">
        <v>5811</v>
      </c>
      <c r="E3836">
        <v>86.8</v>
      </c>
      <c r="F3836">
        <v>500</v>
      </c>
      <c r="G3836">
        <v>66</v>
      </c>
      <c r="H3836">
        <v>0</v>
      </c>
      <c r="I3836">
        <v>1</v>
      </c>
      <c r="J3836">
        <v>1500</v>
      </c>
      <c r="K3836">
        <v>1</v>
      </c>
      <c r="L3836">
        <v>6</v>
      </c>
      <c r="M3836">
        <v>502</v>
      </c>
      <c r="N3836" t="s">
        <v>18</v>
      </c>
      <c r="O3836">
        <v>0</v>
      </c>
      <c r="P3836">
        <v>2266</v>
      </c>
    </row>
    <row r="3837" spans="1:16" x14ac:dyDescent="0.25">
      <c r="A3837" t="s">
        <v>5812</v>
      </c>
      <c r="B3837">
        <v>2265</v>
      </c>
      <c r="C3837" s="3" t="str">
        <f>HYPERLINK("http://www.uniprot.org/uniprot/A5BE46","tr|A5BE46|A5BE46_VITVI")</f>
        <v>tr|A5BE46|A5BE46_VITVI</v>
      </c>
      <c r="D3837" t="s">
        <v>462</v>
      </c>
      <c r="E3837">
        <v>79.73</v>
      </c>
      <c r="F3837">
        <v>760</v>
      </c>
      <c r="G3837">
        <v>154</v>
      </c>
      <c r="H3837">
        <v>7</v>
      </c>
      <c r="I3837">
        <v>1</v>
      </c>
      <c r="J3837">
        <v>2259</v>
      </c>
      <c r="K3837">
        <v>1</v>
      </c>
      <c r="L3837">
        <v>594</v>
      </c>
      <c r="M3837">
        <v>1353</v>
      </c>
      <c r="N3837" t="s">
        <v>18</v>
      </c>
      <c r="O3837">
        <v>0</v>
      </c>
      <c r="P3837">
        <v>3239</v>
      </c>
    </row>
    <row r="3838" spans="1:16" x14ac:dyDescent="0.25">
      <c r="A3838" t="s">
        <v>5813</v>
      </c>
      <c r="B3838">
        <v>600</v>
      </c>
      <c r="C3838" s="3" t="str">
        <f>HYPERLINK("http://www.uniprot.org/uniprot/M5Y0E0","tr|M5Y0E0|M5Y0E0_PRUPE")</f>
        <v>tr|M5Y0E0|M5Y0E0_PRUPE</v>
      </c>
      <c r="D3838" t="s">
        <v>452</v>
      </c>
      <c r="E3838">
        <v>36.549999999999997</v>
      </c>
      <c r="F3838">
        <v>145</v>
      </c>
      <c r="G3838">
        <v>92</v>
      </c>
      <c r="H3838">
        <v>2</v>
      </c>
      <c r="I3838">
        <v>76</v>
      </c>
      <c r="J3838">
        <v>504</v>
      </c>
      <c r="K3838">
        <v>1</v>
      </c>
      <c r="L3838">
        <v>6</v>
      </c>
      <c r="M3838">
        <v>148</v>
      </c>
      <c r="N3838" t="s">
        <v>18</v>
      </c>
      <c r="O3838" s="1">
        <v>9.72171E-15</v>
      </c>
      <c r="P3838">
        <v>210</v>
      </c>
    </row>
    <row r="3839" spans="1:16" x14ac:dyDescent="0.25">
      <c r="A3839" t="s">
        <v>5814</v>
      </c>
      <c r="B3839">
        <v>885</v>
      </c>
      <c r="C3839" s="3" t="str">
        <f>HYPERLINK("http://www.uniprot.org/uniprot/G7ICX3","tr|G7ICX3|G7ICX3_MEDTR")</f>
        <v>tr|G7ICX3|G7ICX3_MEDTR</v>
      </c>
      <c r="D3839" t="s">
        <v>5815</v>
      </c>
      <c r="E3839">
        <v>71.81</v>
      </c>
      <c r="F3839">
        <v>298</v>
      </c>
      <c r="G3839">
        <v>84</v>
      </c>
      <c r="H3839">
        <v>4</v>
      </c>
      <c r="I3839">
        <v>1</v>
      </c>
      <c r="J3839">
        <v>882</v>
      </c>
      <c r="K3839">
        <v>1</v>
      </c>
      <c r="L3839">
        <v>1</v>
      </c>
      <c r="M3839">
        <v>296</v>
      </c>
      <c r="N3839" t="s">
        <v>18</v>
      </c>
      <c r="O3839" s="1">
        <v>5.6609400000000001E-114</v>
      </c>
      <c r="P3839">
        <v>1069</v>
      </c>
    </row>
    <row r="3840" spans="1:16" x14ac:dyDescent="0.25">
      <c r="A3840" t="s">
        <v>5816</v>
      </c>
      <c r="B3840">
        <v>1737</v>
      </c>
      <c r="C3840" s="3" t="str">
        <f>HYPERLINK("http://www.uniprot.org/uniprot/I1LEK2","tr|I1LEK2|I1LEK2_SOYBN")</f>
        <v>tr|I1LEK2|I1LEK2_SOYBN</v>
      </c>
      <c r="D3840" t="s">
        <v>28</v>
      </c>
      <c r="E3840">
        <v>75.34</v>
      </c>
      <c r="F3840">
        <v>580</v>
      </c>
      <c r="G3840">
        <v>143</v>
      </c>
      <c r="H3840">
        <v>4</v>
      </c>
      <c r="I3840">
        <v>7</v>
      </c>
      <c r="J3840">
        <v>1734</v>
      </c>
      <c r="K3840">
        <v>1</v>
      </c>
      <c r="L3840">
        <v>2</v>
      </c>
      <c r="M3840">
        <v>578</v>
      </c>
      <c r="N3840" t="s">
        <v>18</v>
      </c>
      <c r="O3840">
        <v>0</v>
      </c>
      <c r="P3840">
        <v>2079</v>
      </c>
    </row>
    <row r="3841" spans="1:16" x14ac:dyDescent="0.25">
      <c r="A3841" t="s">
        <v>5817</v>
      </c>
      <c r="B3841">
        <v>1620</v>
      </c>
      <c r="C3841" s="3" t="str">
        <f>HYPERLINK("http://www.uniprot.org/uniprot/G7I4V6","tr|G7I4V6|G7I4V6_MEDTR")</f>
        <v>tr|G7I4V6|G7I4V6_MEDTR</v>
      </c>
      <c r="D3841" t="s">
        <v>5818</v>
      </c>
      <c r="E3841">
        <v>87.43</v>
      </c>
      <c r="F3841">
        <v>557</v>
      </c>
      <c r="G3841">
        <v>70</v>
      </c>
      <c r="H3841">
        <v>18</v>
      </c>
      <c r="I3841">
        <v>1</v>
      </c>
      <c r="J3841">
        <v>1617</v>
      </c>
      <c r="K3841">
        <v>1</v>
      </c>
      <c r="L3841">
        <v>1</v>
      </c>
      <c r="M3841">
        <v>557</v>
      </c>
      <c r="N3841" t="s">
        <v>18</v>
      </c>
      <c r="O3841">
        <v>0</v>
      </c>
      <c r="P3841">
        <v>2566</v>
      </c>
    </row>
    <row r="3842" spans="1:16" x14ac:dyDescent="0.25">
      <c r="A3842" t="s">
        <v>5819</v>
      </c>
      <c r="B3842">
        <v>1458</v>
      </c>
      <c r="C3842" s="3" t="str">
        <f>HYPERLINK("http://www.uniprot.org/uniprot/I1NCX8","tr|I1NCX8|I1NCX8_SOYBN")</f>
        <v>tr|I1NCX8|I1NCX8_SOYBN</v>
      </c>
      <c r="D3842" t="s">
        <v>71</v>
      </c>
      <c r="E3842">
        <v>75.05</v>
      </c>
      <c r="F3842">
        <v>469</v>
      </c>
      <c r="G3842">
        <v>117</v>
      </c>
      <c r="H3842">
        <v>1</v>
      </c>
      <c r="I3842">
        <v>52</v>
      </c>
      <c r="J3842">
        <v>1455</v>
      </c>
      <c r="K3842">
        <v>1</v>
      </c>
      <c r="L3842">
        <v>17</v>
      </c>
      <c r="M3842">
        <v>485</v>
      </c>
      <c r="N3842" t="s">
        <v>18</v>
      </c>
      <c r="O3842">
        <v>0</v>
      </c>
      <c r="P3842">
        <v>1915</v>
      </c>
    </row>
    <row r="3843" spans="1:16" x14ac:dyDescent="0.25">
      <c r="A3843" t="s">
        <v>5820</v>
      </c>
      <c r="B3843">
        <v>2733</v>
      </c>
      <c r="C3843" s="3" t="str">
        <f>HYPERLINK("http://www.uniprot.org/uniprot/G7J6T0","tr|G7J6T0|G7J6T0_MEDTR")</f>
        <v>tr|G7J6T0|G7J6T0_MEDTR</v>
      </c>
      <c r="D3843" t="s">
        <v>5821</v>
      </c>
      <c r="E3843">
        <v>81.45</v>
      </c>
      <c r="F3843">
        <v>701</v>
      </c>
      <c r="G3843">
        <v>130</v>
      </c>
      <c r="H3843">
        <v>0</v>
      </c>
      <c r="I3843">
        <v>1</v>
      </c>
      <c r="J3843">
        <v>2103</v>
      </c>
      <c r="K3843">
        <v>1</v>
      </c>
      <c r="L3843">
        <v>1</v>
      </c>
      <c r="M3843">
        <v>690</v>
      </c>
      <c r="N3843" t="s">
        <v>18</v>
      </c>
      <c r="O3843">
        <v>0</v>
      </c>
      <c r="P3843">
        <v>3009</v>
      </c>
    </row>
    <row r="3844" spans="1:16" x14ac:dyDescent="0.25">
      <c r="A3844" t="s">
        <v>5822</v>
      </c>
      <c r="B3844">
        <v>1392</v>
      </c>
      <c r="C3844" s="3" t="str">
        <f>HYPERLINK("http://www.uniprot.org/uniprot/I1MZS7","tr|I1MZS7|I1MZS7_SOYBN")</f>
        <v>tr|I1MZS7|I1MZS7_SOYBN</v>
      </c>
      <c r="D3844" t="s">
        <v>28</v>
      </c>
      <c r="E3844">
        <v>80.27</v>
      </c>
      <c r="F3844">
        <v>436</v>
      </c>
      <c r="G3844">
        <v>86</v>
      </c>
      <c r="H3844">
        <v>0</v>
      </c>
      <c r="I3844">
        <v>1</v>
      </c>
      <c r="J3844">
        <v>1308</v>
      </c>
      <c r="K3844">
        <v>1</v>
      </c>
      <c r="L3844">
        <v>1</v>
      </c>
      <c r="M3844">
        <v>435</v>
      </c>
      <c r="N3844" t="s">
        <v>18</v>
      </c>
      <c r="O3844">
        <v>0</v>
      </c>
      <c r="P3844">
        <v>1826</v>
      </c>
    </row>
    <row r="3845" spans="1:16" x14ac:dyDescent="0.25">
      <c r="A3845" t="s">
        <v>5823</v>
      </c>
      <c r="B3845">
        <v>150</v>
      </c>
      <c r="C3845" s="3" t="str">
        <f>HYPERLINK("http://www.uniprot.org/uniprot/I1K6B4","tr|I1K6B4|I1K6B4_SOYBN")</f>
        <v>tr|I1K6B4|I1K6B4_SOYBN</v>
      </c>
      <c r="D3845" t="s">
        <v>71</v>
      </c>
      <c r="E3845">
        <v>56.52</v>
      </c>
      <c r="F3845">
        <v>46</v>
      </c>
      <c r="G3845">
        <v>20</v>
      </c>
      <c r="H3845">
        <v>0</v>
      </c>
      <c r="I3845">
        <v>4</v>
      </c>
      <c r="J3845">
        <v>141</v>
      </c>
      <c r="K3845">
        <v>1</v>
      </c>
      <c r="L3845">
        <v>15</v>
      </c>
      <c r="M3845">
        <v>60</v>
      </c>
      <c r="N3845" t="s">
        <v>18</v>
      </c>
      <c r="O3845" s="1">
        <v>1.76734E-10</v>
      </c>
      <c r="P3845">
        <v>172</v>
      </c>
    </row>
    <row r="3846" spans="1:16" x14ac:dyDescent="0.25">
      <c r="A3846" t="s">
        <v>5824</v>
      </c>
      <c r="B3846">
        <v>1326</v>
      </c>
      <c r="C3846" s="3" t="str">
        <f>HYPERLINK("http://www.uniprot.org/uniprot/Q2PEV8","tr|Q2PEV8|Q2PEV8_TRIPR")</f>
        <v>tr|Q2PEV8|Q2PEV8_TRIPR</v>
      </c>
      <c r="D3846" t="s">
        <v>2237</v>
      </c>
      <c r="E3846">
        <v>77.010000000000005</v>
      </c>
      <c r="F3846">
        <v>261</v>
      </c>
      <c r="G3846">
        <v>60</v>
      </c>
      <c r="H3846">
        <v>33</v>
      </c>
      <c r="I3846">
        <v>157</v>
      </c>
      <c r="J3846">
        <v>840</v>
      </c>
      <c r="K3846">
        <v>1</v>
      </c>
      <c r="L3846">
        <v>54</v>
      </c>
      <c r="M3846">
        <v>313</v>
      </c>
      <c r="N3846" t="s">
        <v>18</v>
      </c>
      <c r="O3846" s="1">
        <v>8.7483900000000001E-108</v>
      </c>
      <c r="P3846">
        <v>1018</v>
      </c>
    </row>
    <row r="3847" spans="1:16" x14ac:dyDescent="0.25">
      <c r="A3847" t="s">
        <v>5825</v>
      </c>
      <c r="B3847">
        <v>309</v>
      </c>
      <c r="C3847" s="3" t="str">
        <f>HYPERLINK("http://www.uniprot.org/uniprot/I1LSQ9","tr|I1LSQ9|I1LSQ9_SOYBN")</f>
        <v>tr|I1LSQ9|I1LSQ9_SOYBN</v>
      </c>
      <c r="D3847" t="s">
        <v>28</v>
      </c>
      <c r="E3847">
        <v>92</v>
      </c>
      <c r="F3847">
        <v>100</v>
      </c>
      <c r="G3847">
        <v>8</v>
      </c>
      <c r="H3847">
        <v>0</v>
      </c>
      <c r="I3847">
        <v>4</v>
      </c>
      <c r="J3847">
        <v>303</v>
      </c>
      <c r="K3847">
        <v>1</v>
      </c>
      <c r="L3847">
        <v>45</v>
      </c>
      <c r="M3847">
        <v>144</v>
      </c>
      <c r="N3847" t="s">
        <v>18</v>
      </c>
      <c r="O3847" s="1">
        <v>7.5387499999999997E-46</v>
      </c>
      <c r="P3847">
        <v>477</v>
      </c>
    </row>
    <row r="3848" spans="1:16" x14ac:dyDescent="0.25">
      <c r="A3848" t="s">
        <v>5826</v>
      </c>
      <c r="B3848">
        <v>279</v>
      </c>
      <c r="C3848" s="3" t="str">
        <f>HYPERLINK("http://www.uniprot.org/uniprot/I3SVC3","tr|I3SVC3|I3SVC3_LOTJA")</f>
        <v>tr|I3SVC3|I3SVC3_LOTJA</v>
      </c>
      <c r="D3848" t="s">
        <v>2200</v>
      </c>
      <c r="E3848">
        <v>71.11</v>
      </c>
      <c r="F3848">
        <v>90</v>
      </c>
      <c r="G3848">
        <v>26</v>
      </c>
      <c r="H3848">
        <v>0</v>
      </c>
      <c r="I3848">
        <v>1</v>
      </c>
      <c r="J3848">
        <v>270</v>
      </c>
      <c r="K3848">
        <v>1</v>
      </c>
      <c r="L3848">
        <v>1</v>
      </c>
      <c r="M3848">
        <v>89</v>
      </c>
      <c r="N3848" t="s">
        <v>18</v>
      </c>
      <c r="O3848" s="1">
        <v>6.6615400000000005E-26</v>
      </c>
      <c r="P3848">
        <v>305</v>
      </c>
    </row>
    <row r="3849" spans="1:16" x14ac:dyDescent="0.25">
      <c r="A3849" t="s">
        <v>5827</v>
      </c>
      <c r="B3849">
        <v>2265</v>
      </c>
      <c r="C3849" s="3" t="str">
        <f>HYPERLINK("http://www.uniprot.org/uniprot/A5BE46","tr|A5BE46|A5BE46_VITVI")</f>
        <v>tr|A5BE46|A5BE46_VITVI</v>
      </c>
      <c r="D3849" t="s">
        <v>462</v>
      </c>
      <c r="E3849">
        <v>79.73</v>
      </c>
      <c r="F3849">
        <v>760</v>
      </c>
      <c r="G3849">
        <v>154</v>
      </c>
      <c r="H3849">
        <v>7</v>
      </c>
      <c r="I3849">
        <v>1</v>
      </c>
      <c r="J3849">
        <v>2259</v>
      </c>
      <c r="K3849">
        <v>1</v>
      </c>
      <c r="L3849">
        <v>594</v>
      </c>
      <c r="M3849">
        <v>1353</v>
      </c>
      <c r="N3849" t="s">
        <v>18</v>
      </c>
      <c r="O3849">
        <v>0</v>
      </c>
      <c r="P3849">
        <v>3239</v>
      </c>
    </row>
    <row r="3850" spans="1:16" x14ac:dyDescent="0.25">
      <c r="A3850" t="s">
        <v>5828</v>
      </c>
      <c r="B3850">
        <v>306</v>
      </c>
      <c r="C3850" s="3" t="str">
        <f>HYPERLINK("http://www.uniprot.org/uniprot/G7JLQ9","tr|G7JLQ9|G7JLQ9_MEDTR")</f>
        <v>tr|G7JLQ9|G7JLQ9_MEDTR</v>
      </c>
      <c r="D3850" t="s">
        <v>5829</v>
      </c>
      <c r="E3850">
        <v>83.16</v>
      </c>
      <c r="F3850">
        <v>101</v>
      </c>
      <c r="G3850">
        <v>17</v>
      </c>
      <c r="H3850">
        <v>0</v>
      </c>
      <c r="I3850">
        <v>1</v>
      </c>
      <c r="J3850">
        <v>303</v>
      </c>
      <c r="K3850">
        <v>1</v>
      </c>
      <c r="L3850">
        <v>188</v>
      </c>
      <c r="M3850">
        <v>288</v>
      </c>
      <c r="N3850" t="s">
        <v>18</v>
      </c>
      <c r="O3850" s="1">
        <v>1.8687E-36</v>
      </c>
      <c r="P3850">
        <v>396</v>
      </c>
    </row>
    <row r="3851" spans="1:16" x14ac:dyDescent="0.25">
      <c r="A3851" t="s">
        <v>5830</v>
      </c>
      <c r="B3851">
        <v>375</v>
      </c>
      <c r="C3851" s="3" t="str">
        <f>HYPERLINK("http://www.uniprot.org/uniprot/G7K410","tr|G7K410|G7K410_MEDTR")</f>
        <v>tr|G7K410|G7K410_MEDTR</v>
      </c>
      <c r="D3851" t="s">
        <v>5831</v>
      </c>
      <c r="E3851">
        <v>93.63</v>
      </c>
      <c r="F3851">
        <v>110</v>
      </c>
      <c r="G3851">
        <v>7</v>
      </c>
      <c r="H3851">
        <v>0</v>
      </c>
      <c r="I3851">
        <v>1</v>
      </c>
      <c r="J3851">
        <v>330</v>
      </c>
      <c r="K3851">
        <v>1</v>
      </c>
      <c r="L3851">
        <v>12</v>
      </c>
      <c r="M3851">
        <v>121</v>
      </c>
      <c r="N3851" t="s">
        <v>18</v>
      </c>
      <c r="O3851" s="1">
        <v>3.9003800000000002E-50</v>
      </c>
      <c r="P3851">
        <v>514</v>
      </c>
    </row>
    <row r="3852" spans="1:16" x14ac:dyDescent="0.25">
      <c r="A3852" t="s">
        <v>5832</v>
      </c>
      <c r="B3852">
        <v>444</v>
      </c>
      <c r="C3852" s="3" t="str">
        <f>HYPERLINK("http://www.uniprot.org/uniprot/C6TD09","tr|C6TD09|C6TD09_SOYBN")</f>
        <v>tr|C6TD09|C6TD09_SOYBN</v>
      </c>
      <c r="D3852" t="s">
        <v>897</v>
      </c>
      <c r="E3852">
        <v>90.32</v>
      </c>
      <c r="F3852">
        <v>124</v>
      </c>
      <c r="G3852">
        <v>12</v>
      </c>
      <c r="H3852">
        <v>0</v>
      </c>
      <c r="I3852">
        <v>19</v>
      </c>
      <c r="J3852">
        <v>390</v>
      </c>
      <c r="K3852">
        <v>1</v>
      </c>
      <c r="L3852">
        <v>84</v>
      </c>
      <c r="M3852">
        <v>207</v>
      </c>
      <c r="N3852" t="s">
        <v>18</v>
      </c>
      <c r="O3852" s="1">
        <v>6.57528E-58</v>
      </c>
      <c r="P3852">
        <v>581</v>
      </c>
    </row>
    <row r="3853" spans="1:16" x14ac:dyDescent="0.25">
      <c r="A3853" t="s">
        <v>5833</v>
      </c>
      <c r="B3853">
        <v>1062</v>
      </c>
      <c r="C3853" s="3" t="str">
        <f>HYPERLINK("http://www.uniprot.org/uniprot/A5B592","tr|A5B592|A5B592_VITVI")</f>
        <v>tr|A5B592|A5B592_VITVI</v>
      </c>
      <c r="D3853" t="s">
        <v>250</v>
      </c>
      <c r="E3853">
        <v>29.72</v>
      </c>
      <c r="F3853">
        <v>323</v>
      </c>
      <c r="G3853">
        <v>227</v>
      </c>
      <c r="H3853">
        <v>11</v>
      </c>
      <c r="I3853">
        <v>1</v>
      </c>
      <c r="J3853">
        <v>936</v>
      </c>
      <c r="K3853">
        <v>1</v>
      </c>
      <c r="L3853">
        <v>1094</v>
      </c>
      <c r="M3853">
        <v>1408</v>
      </c>
      <c r="N3853" t="s">
        <v>18</v>
      </c>
      <c r="O3853" s="1">
        <v>1.5396800000000001E-29</v>
      </c>
      <c r="P3853">
        <v>342</v>
      </c>
    </row>
    <row r="3854" spans="1:16" x14ac:dyDescent="0.25">
      <c r="A3854" t="s">
        <v>5834</v>
      </c>
      <c r="B3854">
        <v>165</v>
      </c>
      <c r="C3854" s="3" t="str">
        <f>HYPERLINK("http://www.uniprot.org/uniprot/K7K8P4","tr|K7K8P4|K7K8P4_SOYBN")</f>
        <v>tr|K7K8P4|K7K8P4_SOYBN</v>
      </c>
      <c r="D3854" t="s">
        <v>28</v>
      </c>
      <c r="E3854">
        <v>76</v>
      </c>
      <c r="F3854">
        <v>50</v>
      </c>
      <c r="G3854">
        <v>12</v>
      </c>
      <c r="H3854">
        <v>0</v>
      </c>
      <c r="I3854">
        <v>13</v>
      </c>
      <c r="J3854">
        <v>162</v>
      </c>
      <c r="K3854">
        <v>1</v>
      </c>
      <c r="L3854">
        <v>145</v>
      </c>
      <c r="M3854">
        <v>194</v>
      </c>
      <c r="N3854" t="s">
        <v>18</v>
      </c>
      <c r="O3854" s="1">
        <v>1.67892E-13</v>
      </c>
      <c r="P3854">
        <v>198</v>
      </c>
    </row>
    <row r="3855" spans="1:16" x14ac:dyDescent="0.25">
      <c r="A3855" t="s">
        <v>5835</v>
      </c>
      <c r="B3855">
        <v>2265</v>
      </c>
      <c r="C3855" s="3" t="str">
        <f>HYPERLINK("http://www.uniprot.org/uniprot/A5BE46","tr|A5BE46|A5BE46_VITVI")</f>
        <v>tr|A5BE46|A5BE46_VITVI</v>
      </c>
      <c r="D3855" t="s">
        <v>462</v>
      </c>
      <c r="E3855">
        <v>77.5</v>
      </c>
      <c r="F3855">
        <v>760</v>
      </c>
      <c r="G3855">
        <v>171</v>
      </c>
      <c r="H3855">
        <v>7</v>
      </c>
      <c r="I3855">
        <v>1</v>
      </c>
      <c r="J3855">
        <v>2259</v>
      </c>
      <c r="K3855">
        <v>1</v>
      </c>
      <c r="L3855">
        <v>594</v>
      </c>
      <c r="M3855">
        <v>1353</v>
      </c>
      <c r="N3855" t="s">
        <v>18</v>
      </c>
      <c r="O3855">
        <v>0</v>
      </c>
      <c r="P3855">
        <v>3125</v>
      </c>
    </row>
    <row r="3856" spans="1:16" x14ac:dyDescent="0.25">
      <c r="A3856" t="s">
        <v>5836</v>
      </c>
      <c r="B3856">
        <v>276</v>
      </c>
      <c r="C3856" s="3" t="str">
        <f>HYPERLINK("http://www.uniprot.org/uniprot/M5W0U3","tr|M5W0U3|M5W0U3_PRUPE")</f>
        <v>tr|M5W0U3|M5W0U3_PRUPE</v>
      </c>
      <c r="D3856" t="s">
        <v>5837</v>
      </c>
      <c r="E3856">
        <v>74.19</v>
      </c>
      <c r="F3856">
        <v>31</v>
      </c>
      <c r="G3856">
        <v>8</v>
      </c>
      <c r="H3856">
        <v>1</v>
      </c>
      <c r="I3856">
        <v>184</v>
      </c>
      <c r="J3856">
        <v>273</v>
      </c>
      <c r="K3856">
        <v>1</v>
      </c>
      <c r="L3856">
        <v>74</v>
      </c>
      <c r="M3856">
        <v>104</v>
      </c>
      <c r="N3856" t="s">
        <v>18</v>
      </c>
      <c r="O3856" s="1">
        <v>4.8766499999999999E-7</v>
      </c>
      <c r="P3856">
        <v>114</v>
      </c>
    </row>
    <row r="3857" spans="1:16" x14ac:dyDescent="0.25">
      <c r="A3857" t="s">
        <v>5838</v>
      </c>
      <c r="B3857">
        <v>1050</v>
      </c>
      <c r="C3857" s="3" t="str">
        <f>HYPERLINK("http://www.uniprot.org/uniprot/G7KHW2","tr|G7KHW2|G7KHW2_MEDTR")</f>
        <v>tr|G7KHW2|G7KHW2_MEDTR</v>
      </c>
      <c r="D3857" t="s">
        <v>5839</v>
      </c>
      <c r="E3857">
        <v>68.78</v>
      </c>
      <c r="F3857">
        <v>346</v>
      </c>
      <c r="G3857">
        <v>108</v>
      </c>
      <c r="H3857">
        <v>0</v>
      </c>
      <c r="I3857">
        <v>1</v>
      </c>
      <c r="J3857">
        <v>1038</v>
      </c>
      <c r="K3857">
        <v>1</v>
      </c>
      <c r="L3857">
        <v>281</v>
      </c>
      <c r="M3857">
        <v>625</v>
      </c>
      <c r="N3857" t="s">
        <v>18</v>
      </c>
      <c r="O3857" s="1">
        <v>6.7904599999999994E-139</v>
      </c>
      <c r="P3857">
        <v>1285</v>
      </c>
    </row>
    <row r="3858" spans="1:16" x14ac:dyDescent="0.25">
      <c r="A3858" t="s">
        <v>5840</v>
      </c>
      <c r="B3858">
        <v>1230</v>
      </c>
      <c r="C3858" s="3" t="str">
        <f>HYPERLINK("http://www.uniprot.org/uniprot/G7IPM4","tr|G7IPM4|G7IPM4_MEDTR")</f>
        <v>tr|G7IPM4|G7IPM4_MEDTR</v>
      </c>
      <c r="D3858" t="s">
        <v>5841</v>
      </c>
      <c r="E3858">
        <v>69.28</v>
      </c>
      <c r="F3858">
        <v>433</v>
      </c>
      <c r="G3858">
        <v>133</v>
      </c>
      <c r="H3858">
        <v>25</v>
      </c>
      <c r="I3858">
        <v>1</v>
      </c>
      <c r="J3858">
        <v>1224</v>
      </c>
      <c r="K3858">
        <v>1</v>
      </c>
      <c r="L3858">
        <v>1</v>
      </c>
      <c r="M3858">
        <v>426</v>
      </c>
      <c r="N3858" t="s">
        <v>18</v>
      </c>
      <c r="O3858" s="1">
        <v>1.41425E-157</v>
      </c>
      <c r="P3858">
        <v>1447</v>
      </c>
    </row>
    <row r="3859" spans="1:16" x14ac:dyDescent="0.25">
      <c r="A3859" t="s">
        <v>5842</v>
      </c>
      <c r="B3859">
        <v>1299</v>
      </c>
      <c r="C3859" s="3" t="str">
        <f>HYPERLINK("http://www.uniprot.org/uniprot/G7II90","tr|G7II90|G7II90_MEDTR")</f>
        <v>tr|G7II90|G7II90_MEDTR</v>
      </c>
      <c r="D3859" t="s">
        <v>5843</v>
      </c>
      <c r="E3859">
        <v>75.69</v>
      </c>
      <c r="F3859">
        <v>432</v>
      </c>
      <c r="G3859">
        <v>105</v>
      </c>
      <c r="H3859">
        <v>0</v>
      </c>
      <c r="I3859">
        <v>1</v>
      </c>
      <c r="J3859">
        <v>1296</v>
      </c>
      <c r="K3859">
        <v>1</v>
      </c>
      <c r="L3859">
        <v>1</v>
      </c>
      <c r="M3859">
        <v>424</v>
      </c>
      <c r="N3859" t="s">
        <v>18</v>
      </c>
      <c r="O3859" s="1">
        <v>2.1853999999999999E-180</v>
      </c>
      <c r="P3859">
        <v>1644</v>
      </c>
    </row>
    <row r="3860" spans="1:16" x14ac:dyDescent="0.25">
      <c r="A3860" t="s">
        <v>5844</v>
      </c>
      <c r="B3860">
        <v>555</v>
      </c>
      <c r="C3860" s="3" t="str">
        <f>HYPERLINK("http://www.uniprot.org/uniprot/I3SBC6","tr|I3SBC6|I3SBC6_MEDTR")</f>
        <v>tr|I3SBC6|I3SBC6_MEDTR</v>
      </c>
      <c r="D3860" t="s">
        <v>22</v>
      </c>
      <c r="E3860">
        <v>81.64</v>
      </c>
      <c r="F3860">
        <v>158</v>
      </c>
      <c r="G3860">
        <v>29</v>
      </c>
      <c r="H3860">
        <v>0</v>
      </c>
      <c r="I3860">
        <v>76</v>
      </c>
      <c r="J3860">
        <v>549</v>
      </c>
      <c r="K3860">
        <v>1</v>
      </c>
      <c r="L3860">
        <v>25</v>
      </c>
      <c r="M3860">
        <v>182</v>
      </c>
      <c r="N3860" t="s">
        <v>18</v>
      </c>
      <c r="O3860" s="1">
        <v>3.7846E-78</v>
      </c>
      <c r="P3860">
        <v>756</v>
      </c>
    </row>
    <row r="3861" spans="1:16" x14ac:dyDescent="0.25">
      <c r="A3861" t="s">
        <v>5845</v>
      </c>
      <c r="B3861">
        <v>798</v>
      </c>
      <c r="C3861" s="3" t="str">
        <f>HYPERLINK("http://www.uniprot.org/uniprot/G7KEN2","tr|G7KEN2|G7KEN2_MEDTR")</f>
        <v>tr|G7KEN2|G7KEN2_MEDTR</v>
      </c>
      <c r="D3861" t="s">
        <v>5846</v>
      </c>
      <c r="E3861">
        <v>91.32</v>
      </c>
      <c r="F3861">
        <v>265</v>
      </c>
      <c r="G3861">
        <v>23</v>
      </c>
      <c r="H3861">
        <v>0</v>
      </c>
      <c r="I3861">
        <v>1</v>
      </c>
      <c r="J3861">
        <v>795</v>
      </c>
      <c r="K3861">
        <v>1</v>
      </c>
      <c r="L3861">
        <v>1</v>
      </c>
      <c r="M3861">
        <v>265</v>
      </c>
      <c r="N3861" t="s">
        <v>18</v>
      </c>
      <c r="O3861" s="1">
        <v>2.7000199999999998E-138</v>
      </c>
      <c r="P3861">
        <v>1278</v>
      </c>
    </row>
    <row r="3862" spans="1:16" x14ac:dyDescent="0.25">
      <c r="A3862" t="s">
        <v>5847</v>
      </c>
      <c r="B3862">
        <v>393</v>
      </c>
      <c r="C3862" s="3" t="str">
        <f>HYPERLINK("http://www.uniprot.org/uniprot/G7K3D0","tr|G7K3D0|G7K3D0_MEDTR")</f>
        <v>tr|G7K3D0|G7K3D0_MEDTR</v>
      </c>
      <c r="D3862" t="s">
        <v>5848</v>
      </c>
      <c r="E3862">
        <v>51.93</v>
      </c>
      <c r="F3862">
        <v>129</v>
      </c>
      <c r="G3862">
        <v>62</v>
      </c>
      <c r="H3862">
        <v>13</v>
      </c>
      <c r="I3862">
        <v>10</v>
      </c>
      <c r="J3862">
        <v>357</v>
      </c>
      <c r="K3862">
        <v>1</v>
      </c>
      <c r="L3862">
        <v>3</v>
      </c>
      <c r="M3862">
        <v>131</v>
      </c>
      <c r="N3862" t="s">
        <v>18</v>
      </c>
      <c r="O3862" s="1">
        <v>2.0985100000000001E-24</v>
      </c>
      <c r="P3862">
        <v>292</v>
      </c>
    </row>
    <row r="3863" spans="1:16" x14ac:dyDescent="0.25">
      <c r="A3863" t="s">
        <v>5849</v>
      </c>
      <c r="B3863">
        <v>399</v>
      </c>
      <c r="C3863" s="3" t="str">
        <f>HYPERLINK("http://www.uniprot.org/uniprot/G7KBG1","tr|G7KBG1|G7KBG1_MEDTR")</f>
        <v>tr|G7KBG1|G7KBG1_MEDTR</v>
      </c>
      <c r="D3863" t="s">
        <v>5850</v>
      </c>
      <c r="E3863">
        <v>90.9</v>
      </c>
      <c r="F3863">
        <v>132</v>
      </c>
      <c r="G3863">
        <v>12</v>
      </c>
      <c r="H3863">
        <v>0</v>
      </c>
      <c r="I3863">
        <v>1</v>
      </c>
      <c r="J3863">
        <v>396</v>
      </c>
      <c r="K3863">
        <v>1</v>
      </c>
      <c r="L3863">
        <v>1</v>
      </c>
      <c r="M3863">
        <v>132</v>
      </c>
      <c r="N3863" t="s">
        <v>18</v>
      </c>
      <c r="O3863" s="1">
        <v>1.52215E-62</v>
      </c>
      <c r="P3863">
        <v>621</v>
      </c>
    </row>
    <row r="3864" spans="1:16" x14ac:dyDescent="0.25">
      <c r="A3864" t="s">
        <v>5851</v>
      </c>
      <c r="B3864">
        <v>1902</v>
      </c>
      <c r="C3864" s="3" t="str">
        <f>HYPERLINK("http://www.uniprot.org/uniprot/Q2HV82","tr|Q2HV82|Q2HV82_MEDTR")</f>
        <v>tr|Q2HV82|Q2HV82_MEDTR</v>
      </c>
      <c r="D3864" t="s">
        <v>5852</v>
      </c>
      <c r="E3864">
        <v>91.29</v>
      </c>
      <c r="F3864">
        <v>620</v>
      </c>
      <c r="G3864">
        <v>54</v>
      </c>
      <c r="H3864">
        <v>4</v>
      </c>
      <c r="I3864">
        <v>49</v>
      </c>
      <c r="J3864">
        <v>1896</v>
      </c>
      <c r="K3864">
        <v>1</v>
      </c>
      <c r="L3864">
        <v>16</v>
      </c>
      <c r="M3864">
        <v>634</v>
      </c>
      <c r="N3864" t="s">
        <v>18</v>
      </c>
      <c r="O3864">
        <v>0</v>
      </c>
      <c r="P3864">
        <v>2894</v>
      </c>
    </row>
    <row r="3865" spans="1:16" x14ac:dyDescent="0.25">
      <c r="A3865" t="s">
        <v>5853</v>
      </c>
      <c r="B3865">
        <v>906</v>
      </c>
      <c r="C3865" s="3" t="str">
        <f>HYPERLINK("http://www.uniprot.org/uniprot/G7ICX2","tr|G7ICX2|G7ICX2_MEDTR")</f>
        <v>tr|G7ICX2|G7ICX2_MEDTR</v>
      </c>
      <c r="D3865" t="s">
        <v>5854</v>
      </c>
      <c r="E3865">
        <v>91.66</v>
      </c>
      <c r="F3865">
        <v>264</v>
      </c>
      <c r="G3865">
        <v>22</v>
      </c>
      <c r="H3865">
        <v>0</v>
      </c>
      <c r="I3865">
        <v>112</v>
      </c>
      <c r="J3865">
        <v>903</v>
      </c>
      <c r="K3865">
        <v>1</v>
      </c>
      <c r="L3865">
        <v>41</v>
      </c>
      <c r="M3865">
        <v>304</v>
      </c>
      <c r="N3865" t="s">
        <v>18</v>
      </c>
      <c r="O3865" s="1">
        <v>3.8127999999999999E-137</v>
      </c>
      <c r="P3865">
        <v>1269</v>
      </c>
    </row>
    <row r="3866" spans="1:16" x14ac:dyDescent="0.25">
      <c r="A3866" t="s">
        <v>5855</v>
      </c>
      <c r="B3866">
        <v>1791</v>
      </c>
      <c r="C3866" s="3" t="str">
        <f>HYPERLINK("http://www.uniprot.org/uniprot/I1LEI9","tr|I1LEI9|I1LEI9_SOYBN")</f>
        <v>tr|I1LEI9|I1LEI9_SOYBN</v>
      </c>
      <c r="D3866" t="s">
        <v>117</v>
      </c>
      <c r="E3866">
        <v>82.32</v>
      </c>
      <c r="F3866">
        <v>594</v>
      </c>
      <c r="G3866">
        <v>105</v>
      </c>
      <c r="H3866">
        <v>0</v>
      </c>
      <c r="I3866">
        <v>7</v>
      </c>
      <c r="J3866">
        <v>1788</v>
      </c>
      <c r="K3866">
        <v>1</v>
      </c>
      <c r="L3866">
        <v>2</v>
      </c>
      <c r="M3866">
        <v>594</v>
      </c>
      <c r="N3866" t="s">
        <v>18</v>
      </c>
      <c r="O3866">
        <v>0</v>
      </c>
      <c r="P3866">
        <v>2366</v>
      </c>
    </row>
    <row r="3867" spans="1:16" x14ac:dyDescent="0.25">
      <c r="A3867" t="s">
        <v>5856</v>
      </c>
      <c r="B3867">
        <v>1395</v>
      </c>
      <c r="C3867" s="3" t="str">
        <f>HYPERLINK("http://www.uniprot.org/uniprot/G7I4W3","tr|G7I4W3|G7I4W3_MEDTR")</f>
        <v>tr|G7I4W3|G7I4W3_MEDTR</v>
      </c>
      <c r="D3867" t="s">
        <v>5857</v>
      </c>
      <c r="E3867">
        <v>83.61</v>
      </c>
      <c r="F3867">
        <v>470</v>
      </c>
      <c r="G3867">
        <v>77</v>
      </c>
      <c r="H3867">
        <v>6</v>
      </c>
      <c r="I3867">
        <v>1</v>
      </c>
      <c r="J3867">
        <v>1392</v>
      </c>
      <c r="K3867">
        <v>1</v>
      </c>
      <c r="L3867">
        <v>1</v>
      </c>
      <c r="M3867">
        <v>468</v>
      </c>
      <c r="N3867" t="s">
        <v>18</v>
      </c>
      <c r="O3867">
        <v>0</v>
      </c>
      <c r="P3867">
        <v>2028</v>
      </c>
    </row>
    <row r="3868" spans="1:16" x14ac:dyDescent="0.25">
      <c r="A3868" t="s">
        <v>5858</v>
      </c>
      <c r="B3868">
        <v>4764</v>
      </c>
      <c r="C3868" s="3" t="str">
        <f>HYPERLINK("http://www.uniprot.org/uniprot/I1NCV6","tr|I1NCV6|I1NCV6_SOYBN")</f>
        <v>tr|I1NCV6|I1NCV6_SOYBN</v>
      </c>
      <c r="D3868" t="s">
        <v>71</v>
      </c>
      <c r="E3868">
        <v>88.89</v>
      </c>
      <c r="F3868">
        <v>1522</v>
      </c>
      <c r="G3868">
        <v>169</v>
      </c>
      <c r="H3868">
        <v>9</v>
      </c>
      <c r="I3868">
        <v>1</v>
      </c>
      <c r="J3868">
        <v>4539</v>
      </c>
      <c r="K3868">
        <v>1</v>
      </c>
      <c r="L3868">
        <v>1</v>
      </c>
      <c r="M3868">
        <v>1512</v>
      </c>
      <c r="N3868" t="s">
        <v>18</v>
      </c>
      <c r="O3868">
        <v>0</v>
      </c>
      <c r="P3868">
        <v>7034</v>
      </c>
    </row>
    <row r="3869" spans="1:16" x14ac:dyDescent="0.25">
      <c r="A3869" t="s">
        <v>5859</v>
      </c>
      <c r="B3869">
        <v>1110</v>
      </c>
      <c r="C3869" s="3" t="str">
        <f>HYPERLINK("http://www.uniprot.org/uniprot/G7J6T1","tr|G7J6T1|G7J6T1_MEDTR")</f>
        <v>tr|G7J6T1|G7J6T1_MEDTR</v>
      </c>
      <c r="D3869" t="s">
        <v>5860</v>
      </c>
      <c r="E3869">
        <v>81.28</v>
      </c>
      <c r="F3869">
        <v>326</v>
      </c>
      <c r="G3869">
        <v>61</v>
      </c>
      <c r="H3869">
        <v>1</v>
      </c>
      <c r="I3869">
        <v>133</v>
      </c>
      <c r="J3869">
        <v>1107</v>
      </c>
      <c r="K3869">
        <v>1</v>
      </c>
      <c r="L3869">
        <v>1</v>
      </c>
      <c r="M3869">
        <v>312</v>
      </c>
      <c r="N3869" t="s">
        <v>18</v>
      </c>
      <c r="O3869" s="1">
        <v>1.87668E-142</v>
      </c>
      <c r="P3869">
        <v>1316</v>
      </c>
    </row>
    <row r="3870" spans="1:16" x14ac:dyDescent="0.25">
      <c r="A3870" t="s">
        <v>5861</v>
      </c>
      <c r="B3870">
        <v>1152</v>
      </c>
      <c r="C3870" s="3" t="str">
        <f>HYPERLINK("http://www.uniprot.org/uniprot/K7MQ49","tr|K7MQ49|K7MQ49_SOYBN")</f>
        <v>tr|K7MQ49|K7MQ49_SOYBN</v>
      </c>
      <c r="D3870" t="s">
        <v>28</v>
      </c>
      <c r="E3870">
        <v>72.67</v>
      </c>
      <c r="F3870">
        <v>344</v>
      </c>
      <c r="G3870">
        <v>94</v>
      </c>
      <c r="H3870">
        <v>6</v>
      </c>
      <c r="I3870">
        <v>136</v>
      </c>
      <c r="J3870">
        <v>1149</v>
      </c>
      <c r="K3870">
        <v>1</v>
      </c>
      <c r="L3870">
        <v>57</v>
      </c>
      <c r="M3870">
        <v>396</v>
      </c>
      <c r="N3870" t="s">
        <v>18</v>
      </c>
      <c r="O3870" s="1">
        <v>6.4309900000000001E-133</v>
      </c>
      <c r="P3870">
        <v>1234</v>
      </c>
    </row>
    <row r="3871" spans="1:16" x14ac:dyDescent="0.25">
      <c r="A3871" t="s">
        <v>5862</v>
      </c>
      <c r="B3871">
        <v>567</v>
      </c>
      <c r="C3871" s="3" t="str">
        <f>HYPERLINK("http://www.uniprot.org/uniprot/I1KFN6","tr|I1KFN6|I1KFN6_SOYBN")</f>
        <v>tr|I1KFN6|I1KFN6_SOYBN</v>
      </c>
      <c r="D3871" t="s">
        <v>28</v>
      </c>
      <c r="E3871">
        <v>77.650000000000006</v>
      </c>
      <c r="F3871">
        <v>188</v>
      </c>
      <c r="G3871">
        <v>42</v>
      </c>
      <c r="H3871">
        <v>0</v>
      </c>
      <c r="I3871">
        <v>1</v>
      </c>
      <c r="J3871">
        <v>564</v>
      </c>
      <c r="K3871">
        <v>1</v>
      </c>
      <c r="L3871">
        <v>29</v>
      </c>
      <c r="M3871">
        <v>216</v>
      </c>
      <c r="N3871" t="s">
        <v>18</v>
      </c>
      <c r="O3871" s="1">
        <v>1.5707E-74</v>
      </c>
      <c r="P3871">
        <v>725</v>
      </c>
    </row>
    <row r="3872" spans="1:16" x14ac:dyDescent="0.25">
      <c r="A3872" t="s">
        <v>5863</v>
      </c>
      <c r="B3872">
        <v>210</v>
      </c>
      <c r="C3872" s="3" t="str">
        <f>HYPERLINK("http://www.uniprot.org/uniprot/I3T156","tr|I3T156|I3T156_LOTJA")</f>
        <v>tr|I3T156|I3T156_LOTJA</v>
      </c>
      <c r="D3872" t="s">
        <v>2200</v>
      </c>
      <c r="E3872">
        <v>80</v>
      </c>
      <c r="F3872">
        <v>45</v>
      </c>
      <c r="G3872">
        <v>9</v>
      </c>
      <c r="H3872">
        <v>0</v>
      </c>
      <c r="I3872">
        <v>4</v>
      </c>
      <c r="J3872">
        <v>138</v>
      </c>
      <c r="K3872">
        <v>1</v>
      </c>
      <c r="L3872">
        <v>3</v>
      </c>
      <c r="M3872">
        <v>47</v>
      </c>
      <c r="N3872" t="s">
        <v>18</v>
      </c>
      <c r="O3872" s="1">
        <v>3.8374100000000001E-13</v>
      </c>
      <c r="P3872">
        <v>195</v>
      </c>
    </row>
    <row r="3873" spans="1:16" x14ac:dyDescent="0.25">
      <c r="A3873" t="s">
        <v>5864</v>
      </c>
      <c r="B3873">
        <v>657</v>
      </c>
      <c r="C3873" s="3" t="str">
        <f>HYPERLINK("http://www.uniprot.org/uniprot/I1LPM0","tr|I1LPM0|I1LPM0_SOYBN")</f>
        <v>tr|I1LPM0|I1LPM0_SOYBN</v>
      </c>
      <c r="D3873" t="s">
        <v>28</v>
      </c>
      <c r="E3873">
        <v>69.8</v>
      </c>
      <c r="F3873">
        <v>202</v>
      </c>
      <c r="G3873">
        <v>61</v>
      </c>
      <c r="H3873">
        <v>0</v>
      </c>
      <c r="I3873">
        <v>4</v>
      </c>
      <c r="J3873">
        <v>609</v>
      </c>
      <c r="K3873">
        <v>1</v>
      </c>
      <c r="L3873">
        <v>10</v>
      </c>
      <c r="M3873">
        <v>203</v>
      </c>
      <c r="N3873" t="s">
        <v>18</v>
      </c>
      <c r="O3873" s="1">
        <v>9.2284100000000001E-71</v>
      </c>
      <c r="P3873">
        <v>694</v>
      </c>
    </row>
    <row r="3874" spans="1:16" x14ac:dyDescent="0.25">
      <c r="A3874" t="s">
        <v>5865</v>
      </c>
      <c r="B3874">
        <v>1527</v>
      </c>
      <c r="C3874" s="3" t="str">
        <f>HYPERLINK("http://www.uniprot.org/uniprot/I1KEC9","tr|I1KEC9|I1KEC9_SOYBN")</f>
        <v>tr|I1KEC9|I1KEC9_SOYBN</v>
      </c>
      <c r="D3874" t="s">
        <v>117</v>
      </c>
      <c r="E3874">
        <v>87.72</v>
      </c>
      <c r="F3874">
        <v>497</v>
      </c>
      <c r="G3874">
        <v>61</v>
      </c>
      <c r="H3874">
        <v>1</v>
      </c>
      <c r="I3874">
        <v>22</v>
      </c>
      <c r="J3874">
        <v>1509</v>
      </c>
      <c r="K3874">
        <v>1</v>
      </c>
      <c r="L3874">
        <v>7</v>
      </c>
      <c r="M3874">
        <v>503</v>
      </c>
      <c r="N3874" t="s">
        <v>18</v>
      </c>
      <c r="O3874">
        <v>0</v>
      </c>
      <c r="P3874">
        <v>2384</v>
      </c>
    </row>
    <row r="3875" spans="1:16" x14ac:dyDescent="0.25">
      <c r="A3875" t="s">
        <v>5866</v>
      </c>
      <c r="B3875">
        <v>1407</v>
      </c>
      <c r="C3875" s="3" t="str">
        <f>HYPERLINK("http://www.uniprot.org/uniprot/G7JJ10","tr|G7JJ10|G7JJ10_MEDTR")</f>
        <v>tr|G7JJ10|G7JJ10_MEDTR</v>
      </c>
      <c r="D3875" t="s">
        <v>5867</v>
      </c>
      <c r="E3875">
        <v>86.68</v>
      </c>
      <c r="F3875">
        <v>488</v>
      </c>
      <c r="G3875">
        <v>65</v>
      </c>
      <c r="H3875">
        <v>20</v>
      </c>
      <c r="I3875">
        <v>1</v>
      </c>
      <c r="J3875">
        <v>1404</v>
      </c>
      <c r="K3875">
        <v>1</v>
      </c>
      <c r="L3875">
        <v>1</v>
      </c>
      <c r="M3875">
        <v>488</v>
      </c>
      <c r="N3875" t="s">
        <v>18</v>
      </c>
      <c r="O3875">
        <v>0</v>
      </c>
      <c r="P3875">
        <v>2165</v>
      </c>
    </row>
    <row r="3876" spans="1:16" x14ac:dyDescent="0.25">
      <c r="A3876" t="s">
        <v>5868</v>
      </c>
      <c r="B3876">
        <v>2862</v>
      </c>
      <c r="C3876" s="3" t="str">
        <f>HYPERLINK("http://www.uniprot.org/uniprot/K7KC19","tr|K7KC19|K7KC19_SOYBN")</f>
        <v>tr|K7KC19|K7KC19_SOYBN</v>
      </c>
      <c r="D3876" t="s">
        <v>28</v>
      </c>
      <c r="E3876">
        <v>63.38</v>
      </c>
      <c r="F3876">
        <v>945</v>
      </c>
      <c r="G3876">
        <v>346</v>
      </c>
      <c r="H3876">
        <v>23</v>
      </c>
      <c r="I3876">
        <v>1</v>
      </c>
      <c r="J3876">
        <v>2766</v>
      </c>
      <c r="K3876">
        <v>1</v>
      </c>
      <c r="L3876">
        <v>1</v>
      </c>
      <c r="M3876">
        <v>934</v>
      </c>
      <c r="N3876" t="s">
        <v>18</v>
      </c>
      <c r="O3876">
        <v>0</v>
      </c>
      <c r="P3876">
        <v>2910</v>
      </c>
    </row>
    <row r="3877" spans="1:16" x14ac:dyDescent="0.25">
      <c r="A3877" t="s">
        <v>5869</v>
      </c>
      <c r="B3877">
        <v>351</v>
      </c>
      <c r="C3877" s="3" t="str">
        <f>HYPERLINK("http://www.uniprot.org/uniprot/Q2HUA2","tr|Q2HUA2|Q2HUA2_MEDTR")</f>
        <v>tr|Q2HUA2|Q2HUA2_MEDTR</v>
      </c>
      <c r="D3877" t="s">
        <v>5870</v>
      </c>
      <c r="E3877">
        <v>35.71</v>
      </c>
      <c r="F3877">
        <v>98</v>
      </c>
      <c r="G3877">
        <v>63</v>
      </c>
      <c r="H3877">
        <v>2</v>
      </c>
      <c r="I3877">
        <v>10</v>
      </c>
      <c r="J3877">
        <v>297</v>
      </c>
      <c r="K3877">
        <v>1</v>
      </c>
      <c r="L3877">
        <v>1</v>
      </c>
      <c r="M3877">
        <v>97</v>
      </c>
      <c r="N3877" t="s">
        <v>18</v>
      </c>
      <c r="O3877" s="1">
        <v>1.6598199999999998E-8</v>
      </c>
      <c r="P3877">
        <v>155</v>
      </c>
    </row>
    <row r="3878" spans="1:16" x14ac:dyDescent="0.25">
      <c r="A3878" t="s">
        <v>5871</v>
      </c>
      <c r="B3878">
        <v>393</v>
      </c>
      <c r="C3878" s="3" t="str">
        <f>HYPERLINK("http://www.uniprot.org/uniprot/G7K408","tr|G7K408|G7K408_MEDTR")</f>
        <v>tr|G7K408|G7K408_MEDTR</v>
      </c>
      <c r="D3878" t="s">
        <v>5872</v>
      </c>
      <c r="E3878">
        <v>62.68</v>
      </c>
      <c r="F3878">
        <v>134</v>
      </c>
      <c r="G3878">
        <v>50</v>
      </c>
      <c r="H3878">
        <v>4</v>
      </c>
      <c r="I3878">
        <v>1</v>
      </c>
      <c r="J3878">
        <v>390</v>
      </c>
      <c r="K3878">
        <v>1</v>
      </c>
      <c r="L3878">
        <v>1</v>
      </c>
      <c r="M3878">
        <v>134</v>
      </c>
      <c r="N3878" t="s">
        <v>18</v>
      </c>
      <c r="O3878" s="1">
        <v>5.3241399999999998E-36</v>
      </c>
      <c r="P3878">
        <v>392</v>
      </c>
    </row>
    <row r="3879" spans="1:16" x14ac:dyDescent="0.25">
      <c r="A3879" t="s">
        <v>5873</v>
      </c>
      <c r="B3879">
        <v>231</v>
      </c>
      <c r="C3879" s="3" t="str">
        <f>HYPERLINK("http://www.uniprot.org/uniprot/Q949L5","tr|Q949L5|Q949L5_CICAR")</f>
        <v>tr|Q949L5|Q949L5_CICAR</v>
      </c>
      <c r="D3879" t="s">
        <v>55</v>
      </c>
      <c r="E3879">
        <v>72</v>
      </c>
      <c r="F3879">
        <v>75</v>
      </c>
      <c r="G3879">
        <v>21</v>
      </c>
      <c r="H3879">
        <v>0</v>
      </c>
      <c r="I3879">
        <v>1</v>
      </c>
      <c r="J3879">
        <v>225</v>
      </c>
      <c r="K3879">
        <v>1</v>
      </c>
      <c r="L3879">
        <v>1</v>
      </c>
      <c r="M3879">
        <v>75</v>
      </c>
      <c r="N3879" t="s">
        <v>18</v>
      </c>
      <c r="O3879" s="1">
        <v>3.3753499999999999E-22</v>
      </c>
      <c r="P3879">
        <v>273</v>
      </c>
    </row>
    <row r="3880" spans="1:16" x14ac:dyDescent="0.25">
      <c r="A3880" t="s">
        <v>5874</v>
      </c>
      <c r="B3880">
        <v>1428</v>
      </c>
      <c r="C3880" s="3" t="str">
        <f>HYPERLINK("http://www.uniprot.org/uniprot/I1N743","tr|I1N743|I1N743_SOYBN")</f>
        <v>tr|I1N743|I1N743_SOYBN</v>
      </c>
      <c r="D3880" t="s">
        <v>28</v>
      </c>
      <c r="E3880">
        <v>60.08</v>
      </c>
      <c r="F3880">
        <v>476</v>
      </c>
      <c r="G3880">
        <v>190</v>
      </c>
      <c r="H3880">
        <v>1</v>
      </c>
      <c r="I3880">
        <v>1</v>
      </c>
      <c r="J3880">
        <v>1425</v>
      </c>
      <c r="K3880">
        <v>1</v>
      </c>
      <c r="L3880">
        <v>1</v>
      </c>
      <c r="M3880">
        <v>464</v>
      </c>
      <c r="N3880" t="s">
        <v>18</v>
      </c>
      <c r="O3880" s="1">
        <v>1.21803E-150</v>
      </c>
      <c r="P3880">
        <v>1388</v>
      </c>
    </row>
    <row r="3881" spans="1:16" x14ac:dyDescent="0.25">
      <c r="A3881" t="s">
        <v>5875</v>
      </c>
      <c r="B3881">
        <v>1158</v>
      </c>
      <c r="C3881" s="3" t="str">
        <f>HYPERLINK("http://www.uniprot.org/uniprot/M4EIP2","tr|M4EIP2|M4EIP2_BRARP")</f>
        <v>tr|M4EIP2|M4EIP2_BRARP</v>
      </c>
      <c r="D3881" t="s">
        <v>5876</v>
      </c>
      <c r="E3881">
        <v>87.53</v>
      </c>
      <c r="F3881">
        <v>321</v>
      </c>
      <c r="G3881">
        <v>40</v>
      </c>
      <c r="H3881">
        <v>4</v>
      </c>
      <c r="I3881">
        <v>175</v>
      </c>
      <c r="J3881">
        <v>1125</v>
      </c>
      <c r="K3881">
        <v>1</v>
      </c>
      <c r="L3881">
        <v>64</v>
      </c>
      <c r="M3881">
        <v>384</v>
      </c>
      <c r="N3881" t="s">
        <v>18</v>
      </c>
      <c r="O3881" s="1">
        <v>9.2782099999999994E-164</v>
      </c>
      <c r="P3881">
        <v>1500</v>
      </c>
    </row>
    <row r="3882" spans="1:16" x14ac:dyDescent="0.25">
      <c r="A3882" t="s">
        <v>5877</v>
      </c>
      <c r="B3882">
        <v>696</v>
      </c>
      <c r="C3882" s="3" t="str">
        <f>HYPERLINK("http://www.uniprot.org/uniprot/B7FLH3","tr|B7FLH3|B7FLH3_MEDTR")</f>
        <v>tr|B7FLH3|B7FLH3_MEDTR</v>
      </c>
      <c r="D3882" t="s">
        <v>5878</v>
      </c>
      <c r="E3882">
        <v>88.74</v>
      </c>
      <c r="F3882">
        <v>231</v>
      </c>
      <c r="G3882">
        <v>26</v>
      </c>
      <c r="H3882">
        <v>0</v>
      </c>
      <c r="I3882">
        <v>1</v>
      </c>
      <c r="J3882">
        <v>693</v>
      </c>
      <c r="K3882">
        <v>1</v>
      </c>
      <c r="L3882">
        <v>1</v>
      </c>
      <c r="M3882">
        <v>227</v>
      </c>
      <c r="N3882" t="s">
        <v>18</v>
      </c>
      <c r="O3882" s="1">
        <v>2.2493700000000001E-113</v>
      </c>
      <c r="P3882">
        <v>1062</v>
      </c>
    </row>
    <row r="3883" spans="1:16" x14ac:dyDescent="0.25">
      <c r="A3883" t="s">
        <v>5879</v>
      </c>
      <c r="B3883">
        <v>795</v>
      </c>
      <c r="C3883" s="3" t="str">
        <f>HYPERLINK("http://www.uniprot.org/uniprot/K7MS67","tr|K7MS67|K7MS67_SOYBN")</f>
        <v>tr|K7MS67|K7MS67_SOYBN</v>
      </c>
      <c r="D3883" t="s">
        <v>28</v>
      </c>
      <c r="E3883">
        <v>76.86</v>
      </c>
      <c r="F3883">
        <v>255</v>
      </c>
      <c r="G3883">
        <v>59</v>
      </c>
      <c r="H3883">
        <v>3</v>
      </c>
      <c r="I3883">
        <v>34</v>
      </c>
      <c r="J3883">
        <v>789</v>
      </c>
      <c r="K3883">
        <v>1</v>
      </c>
      <c r="L3883">
        <v>8</v>
      </c>
      <c r="M3883">
        <v>262</v>
      </c>
      <c r="N3883" t="s">
        <v>18</v>
      </c>
      <c r="O3883" s="1">
        <v>8.9774099999999999E-110</v>
      </c>
      <c r="P3883">
        <v>1032</v>
      </c>
    </row>
    <row r="3884" spans="1:16" x14ac:dyDescent="0.25">
      <c r="A3884" t="s">
        <v>5880</v>
      </c>
      <c r="B3884">
        <v>837</v>
      </c>
      <c r="C3884" s="3" t="str">
        <f>HYPERLINK("http://www.uniprot.org/uniprot/B7FJ85","tr|B7FJ85|B7FJ85_MEDTR")</f>
        <v>tr|B7FJ85|B7FJ85_MEDTR</v>
      </c>
      <c r="D3884" t="s">
        <v>581</v>
      </c>
      <c r="E3884">
        <v>70.48</v>
      </c>
      <c r="F3884">
        <v>288</v>
      </c>
      <c r="G3884">
        <v>85</v>
      </c>
      <c r="H3884">
        <v>10</v>
      </c>
      <c r="I3884">
        <v>1</v>
      </c>
      <c r="J3884">
        <v>834</v>
      </c>
      <c r="K3884">
        <v>1</v>
      </c>
      <c r="L3884">
        <v>1</v>
      </c>
      <c r="M3884">
        <v>271</v>
      </c>
      <c r="N3884" t="s">
        <v>18</v>
      </c>
      <c r="O3884" s="1">
        <v>1.8961299999999998E-92</v>
      </c>
      <c r="P3884">
        <v>883</v>
      </c>
    </row>
    <row r="3885" spans="1:16" x14ac:dyDescent="0.25">
      <c r="A3885" t="s">
        <v>5881</v>
      </c>
      <c r="B3885">
        <v>339</v>
      </c>
      <c r="C3885" s="3" t="str">
        <f>HYPERLINK("http://www.uniprot.org/uniprot/K7M1X9","tr|K7M1X9|K7M1X9_SOYBN")</f>
        <v>tr|K7M1X9|K7M1X9_SOYBN</v>
      </c>
      <c r="D3885" t="s">
        <v>5882</v>
      </c>
      <c r="E3885">
        <v>92.85</v>
      </c>
      <c r="F3885">
        <v>112</v>
      </c>
      <c r="G3885">
        <v>8</v>
      </c>
      <c r="H3885">
        <v>0</v>
      </c>
      <c r="I3885">
        <v>1</v>
      </c>
      <c r="J3885">
        <v>336</v>
      </c>
      <c r="K3885">
        <v>1</v>
      </c>
      <c r="L3885">
        <v>1</v>
      </c>
      <c r="M3885">
        <v>112</v>
      </c>
      <c r="N3885" t="s">
        <v>18</v>
      </c>
      <c r="O3885" s="1">
        <v>2.2451699999999999E-58</v>
      </c>
      <c r="P3885">
        <v>585</v>
      </c>
    </row>
    <row r="3886" spans="1:16" x14ac:dyDescent="0.25">
      <c r="A3886" t="s">
        <v>5883</v>
      </c>
      <c r="B3886">
        <v>756</v>
      </c>
      <c r="C3886" s="3" t="str">
        <f>HYPERLINK("http://www.uniprot.org/uniprot/G7II91","tr|G7II91|G7II91_MEDTR")</f>
        <v>tr|G7II91|G7II91_MEDTR</v>
      </c>
      <c r="D3886" t="s">
        <v>5884</v>
      </c>
      <c r="E3886">
        <v>94.02</v>
      </c>
      <c r="F3886">
        <v>251</v>
      </c>
      <c r="G3886">
        <v>15</v>
      </c>
      <c r="H3886">
        <v>0</v>
      </c>
      <c r="I3886">
        <v>1</v>
      </c>
      <c r="J3886">
        <v>753</v>
      </c>
      <c r="K3886">
        <v>1</v>
      </c>
      <c r="L3886">
        <v>1</v>
      </c>
      <c r="M3886">
        <v>251</v>
      </c>
      <c r="N3886" t="s">
        <v>18</v>
      </c>
      <c r="O3886" s="1">
        <v>5.4099600000000003E-138</v>
      </c>
      <c r="P3886">
        <v>1275</v>
      </c>
    </row>
    <row r="3887" spans="1:16" x14ac:dyDescent="0.25">
      <c r="A3887" t="s">
        <v>5885</v>
      </c>
      <c r="B3887">
        <v>369</v>
      </c>
      <c r="C3887" s="3" t="str">
        <f>HYPERLINK("http://www.uniprot.org/uniprot/K7MBD3","tr|K7MBD3|K7MBD3_SOYBN")</f>
        <v>tr|K7MBD3|K7MBD3_SOYBN</v>
      </c>
      <c r="D3887" t="s">
        <v>28</v>
      </c>
      <c r="E3887">
        <v>83.9</v>
      </c>
      <c r="F3887">
        <v>87</v>
      </c>
      <c r="G3887">
        <v>14</v>
      </c>
      <c r="H3887">
        <v>4</v>
      </c>
      <c r="I3887">
        <v>1</v>
      </c>
      <c r="J3887">
        <v>249</v>
      </c>
      <c r="K3887">
        <v>1</v>
      </c>
      <c r="L3887">
        <v>1</v>
      </c>
      <c r="M3887">
        <v>87</v>
      </c>
      <c r="N3887" t="s">
        <v>18</v>
      </c>
      <c r="O3887" s="1">
        <v>2.4781400000000002E-33</v>
      </c>
      <c r="P3887">
        <v>369</v>
      </c>
    </row>
    <row r="3888" spans="1:16" x14ac:dyDescent="0.25">
      <c r="A3888" t="s">
        <v>5886</v>
      </c>
      <c r="B3888">
        <v>222</v>
      </c>
      <c r="C3888" s="3" t="str">
        <f>HYPERLINK("http://www.uniprot.org/uniprot/D7TD47","tr|D7TD47|D7TD47_VITVI")</f>
        <v>tr|D7TD47|D7TD47_VITVI</v>
      </c>
      <c r="D3888" t="s">
        <v>5887</v>
      </c>
      <c r="E3888">
        <v>62.5</v>
      </c>
      <c r="F3888">
        <v>72</v>
      </c>
      <c r="G3888">
        <v>27</v>
      </c>
      <c r="H3888">
        <v>0</v>
      </c>
      <c r="I3888">
        <v>1</v>
      </c>
      <c r="J3888">
        <v>216</v>
      </c>
      <c r="K3888">
        <v>1</v>
      </c>
      <c r="L3888">
        <v>431</v>
      </c>
      <c r="M3888">
        <v>501</v>
      </c>
      <c r="N3888" t="s">
        <v>18</v>
      </c>
      <c r="O3888" s="1">
        <v>8.6988899999999995E-18</v>
      </c>
      <c r="P3888">
        <v>235</v>
      </c>
    </row>
    <row r="3889" spans="1:16" x14ac:dyDescent="0.25">
      <c r="A3889" t="s">
        <v>5888</v>
      </c>
      <c r="B3889">
        <v>930</v>
      </c>
      <c r="C3889" s="3" t="str">
        <f>HYPERLINK("http://www.uniprot.org/uniprot/G7K3D2","tr|G7K3D2|G7K3D2_MEDTR")</f>
        <v>tr|G7K3D2|G7K3D2_MEDTR</v>
      </c>
      <c r="D3889" t="s">
        <v>5889</v>
      </c>
      <c r="E3889">
        <v>57.87</v>
      </c>
      <c r="F3889">
        <v>311</v>
      </c>
      <c r="G3889">
        <v>131</v>
      </c>
      <c r="H3889">
        <v>2</v>
      </c>
      <c r="I3889">
        <v>1</v>
      </c>
      <c r="J3889">
        <v>927</v>
      </c>
      <c r="K3889">
        <v>1</v>
      </c>
      <c r="L3889">
        <v>35</v>
      </c>
      <c r="M3889">
        <v>345</v>
      </c>
      <c r="N3889" t="s">
        <v>18</v>
      </c>
      <c r="O3889" s="1">
        <v>9.2546000000000002E-86</v>
      </c>
      <c r="P3889">
        <v>826</v>
      </c>
    </row>
    <row r="3890" spans="1:16" x14ac:dyDescent="0.25">
      <c r="A3890" t="s">
        <v>5890</v>
      </c>
      <c r="B3890">
        <v>987</v>
      </c>
      <c r="C3890" s="3" t="str">
        <f>HYPERLINK("http://www.uniprot.org/uniprot/G7JET3","tr|G7JET3|G7JET3_MEDTR")</f>
        <v>tr|G7JET3|G7JET3_MEDTR</v>
      </c>
      <c r="D3890" t="s">
        <v>5891</v>
      </c>
      <c r="E3890">
        <v>48.5</v>
      </c>
      <c r="F3890">
        <v>167</v>
      </c>
      <c r="G3890">
        <v>86</v>
      </c>
      <c r="H3890">
        <v>8</v>
      </c>
      <c r="I3890">
        <v>109</v>
      </c>
      <c r="J3890">
        <v>585</v>
      </c>
      <c r="K3890">
        <v>1</v>
      </c>
      <c r="L3890">
        <v>1</v>
      </c>
      <c r="M3890">
        <v>167</v>
      </c>
      <c r="N3890" t="s">
        <v>18</v>
      </c>
      <c r="O3890" s="1">
        <v>3.3365600000000002E-28</v>
      </c>
      <c r="P3890">
        <v>330</v>
      </c>
    </row>
    <row r="3891" spans="1:16" x14ac:dyDescent="0.25">
      <c r="A3891" t="s">
        <v>5892</v>
      </c>
      <c r="B3891">
        <v>1056</v>
      </c>
      <c r="C3891" s="3" t="str">
        <f>HYPERLINK("http://www.uniprot.org/uniprot/A2Q1P6","tr|A2Q1P6|A2Q1P6_MEDTR")</f>
        <v>tr|A2Q1P6|A2Q1P6_MEDTR</v>
      </c>
      <c r="D3891" t="s">
        <v>5893</v>
      </c>
      <c r="E3891">
        <v>84.34</v>
      </c>
      <c r="F3891">
        <v>313</v>
      </c>
      <c r="G3891">
        <v>49</v>
      </c>
      <c r="H3891">
        <v>0</v>
      </c>
      <c r="I3891">
        <v>112</v>
      </c>
      <c r="J3891">
        <v>1050</v>
      </c>
      <c r="K3891">
        <v>1</v>
      </c>
      <c r="L3891">
        <v>205</v>
      </c>
      <c r="M3891">
        <v>516</v>
      </c>
      <c r="N3891" t="s">
        <v>18</v>
      </c>
      <c r="O3891" s="1">
        <v>7.2922099999999996E-157</v>
      </c>
      <c r="P3891">
        <v>1440</v>
      </c>
    </row>
    <row r="3892" spans="1:16" x14ac:dyDescent="0.25">
      <c r="A3892" t="s">
        <v>5894</v>
      </c>
      <c r="B3892">
        <v>771</v>
      </c>
      <c r="C3892" s="3" t="str">
        <f>HYPERLINK("http://www.uniprot.org/uniprot/G7ICW9","tr|G7ICW9|G7ICW9_MEDTR")</f>
        <v>tr|G7ICW9|G7ICW9_MEDTR</v>
      </c>
      <c r="D3892" t="s">
        <v>5895</v>
      </c>
      <c r="E3892">
        <v>53.43</v>
      </c>
      <c r="F3892">
        <v>262</v>
      </c>
      <c r="G3892">
        <v>122</v>
      </c>
      <c r="H3892">
        <v>10</v>
      </c>
      <c r="I3892">
        <v>13</v>
      </c>
      <c r="J3892">
        <v>768</v>
      </c>
      <c r="K3892">
        <v>1</v>
      </c>
      <c r="L3892">
        <v>4</v>
      </c>
      <c r="M3892">
        <v>246</v>
      </c>
      <c r="N3892" t="s">
        <v>18</v>
      </c>
      <c r="O3892" s="1">
        <v>7.0596600000000006E-64</v>
      </c>
      <c r="P3892">
        <v>636</v>
      </c>
    </row>
    <row r="3893" spans="1:16" x14ac:dyDescent="0.25">
      <c r="A3893" t="s">
        <v>5896</v>
      </c>
      <c r="B3893">
        <v>768</v>
      </c>
      <c r="C3893" s="3" t="str">
        <f>HYPERLINK("http://www.uniprot.org/uniprot/I1NFX6","tr|I1NFX6|I1NFX6_SOYBN")</f>
        <v>tr|I1NFX6|I1NFX6_SOYBN</v>
      </c>
      <c r="D3893" t="s">
        <v>71</v>
      </c>
      <c r="E3893">
        <v>74.7</v>
      </c>
      <c r="F3893">
        <v>257</v>
      </c>
      <c r="G3893">
        <v>65</v>
      </c>
      <c r="H3893">
        <v>3</v>
      </c>
      <c r="I3893">
        <v>1</v>
      </c>
      <c r="J3893">
        <v>762</v>
      </c>
      <c r="K3893">
        <v>1</v>
      </c>
      <c r="L3893">
        <v>1</v>
      </c>
      <c r="M3893">
        <v>255</v>
      </c>
      <c r="N3893" t="s">
        <v>18</v>
      </c>
      <c r="O3893" s="1">
        <v>2.0127100000000001E-103</v>
      </c>
      <c r="P3893">
        <v>977</v>
      </c>
    </row>
    <row r="3894" spans="1:16" x14ac:dyDescent="0.25">
      <c r="A3894" t="s">
        <v>5897</v>
      </c>
      <c r="B3894">
        <v>1629</v>
      </c>
      <c r="C3894" s="3" t="str">
        <f>HYPERLINK("http://www.uniprot.org/uniprot/G7I4W4","tr|G7I4W4|G7I4W4_MEDTR")</f>
        <v>tr|G7I4W4|G7I4W4_MEDTR</v>
      </c>
      <c r="D3894" t="s">
        <v>5898</v>
      </c>
      <c r="E3894">
        <v>90.17</v>
      </c>
      <c r="F3894">
        <v>529</v>
      </c>
      <c r="G3894">
        <v>52</v>
      </c>
      <c r="H3894">
        <v>1</v>
      </c>
      <c r="I3894">
        <v>1</v>
      </c>
      <c r="J3894">
        <v>1584</v>
      </c>
      <c r="K3894">
        <v>1</v>
      </c>
      <c r="L3894">
        <v>1</v>
      </c>
      <c r="M3894">
        <v>529</v>
      </c>
      <c r="N3894" t="s">
        <v>18</v>
      </c>
      <c r="O3894">
        <v>0</v>
      </c>
      <c r="P3894">
        <v>2525</v>
      </c>
    </row>
    <row r="3895" spans="1:16" x14ac:dyDescent="0.25">
      <c r="A3895" t="s">
        <v>5899</v>
      </c>
      <c r="B3895">
        <v>987</v>
      </c>
      <c r="C3895" s="3" t="str">
        <f>HYPERLINK("http://www.uniprot.org/uniprot/G7K4M4","tr|G7K4M4|G7K4M4_MEDTR")</f>
        <v>tr|G7K4M4|G7K4M4_MEDTR</v>
      </c>
      <c r="D3895" t="s">
        <v>517</v>
      </c>
      <c r="E3895">
        <v>49.76</v>
      </c>
      <c r="F3895">
        <v>217</v>
      </c>
      <c r="G3895">
        <v>109</v>
      </c>
      <c r="H3895">
        <v>0</v>
      </c>
      <c r="I3895">
        <v>1</v>
      </c>
      <c r="J3895">
        <v>651</v>
      </c>
      <c r="K3895">
        <v>1</v>
      </c>
      <c r="L3895">
        <v>327</v>
      </c>
      <c r="M3895">
        <v>541</v>
      </c>
      <c r="N3895" t="s">
        <v>18</v>
      </c>
      <c r="O3895" s="1">
        <v>1.34523E-53</v>
      </c>
      <c r="P3895">
        <v>549</v>
      </c>
    </row>
    <row r="3896" spans="1:16" x14ac:dyDescent="0.25">
      <c r="A3896" t="s">
        <v>5900</v>
      </c>
      <c r="B3896">
        <v>1173</v>
      </c>
      <c r="C3896" s="3" t="str">
        <f>HYPERLINK("http://www.uniprot.org/uniprot/C7FDI5","tr|C7FDI5|C7FDI5_SOYBN")</f>
        <v>tr|C7FDI5|C7FDI5_SOYBN</v>
      </c>
      <c r="D3896" t="s">
        <v>717</v>
      </c>
      <c r="E3896">
        <v>50.26</v>
      </c>
      <c r="F3896">
        <v>372</v>
      </c>
      <c r="G3896">
        <v>185</v>
      </c>
      <c r="H3896">
        <v>4</v>
      </c>
      <c r="I3896">
        <v>1</v>
      </c>
      <c r="J3896">
        <v>1104</v>
      </c>
      <c r="K3896">
        <v>1</v>
      </c>
      <c r="L3896">
        <v>694</v>
      </c>
      <c r="M3896">
        <v>1060</v>
      </c>
      <c r="N3896" t="s">
        <v>18</v>
      </c>
      <c r="O3896" s="1">
        <v>5.4667399999999996E-103</v>
      </c>
      <c r="P3896">
        <v>976</v>
      </c>
    </row>
    <row r="3897" spans="1:16" x14ac:dyDescent="0.25">
      <c r="A3897" t="s">
        <v>5901</v>
      </c>
      <c r="B3897">
        <v>1506</v>
      </c>
      <c r="C3897" s="3" t="str">
        <f>HYPERLINK("http://www.uniprot.org/uniprot/K7M864","tr|K7M864|K7M864_SOYBN")</f>
        <v>tr|K7M864|K7M864_SOYBN</v>
      </c>
      <c r="D3897" t="s">
        <v>117</v>
      </c>
      <c r="E3897">
        <v>76.09</v>
      </c>
      <c r="F3897">
        <v>502</v>
      </c>
      <c r="G3897">
        <v>120</v>
      </c>
      <c r="H3897">
        <v>1</v>
      </c>
      <c r="I3897">
        <v>1</v>
      </c>
      <c r="J3897">
        <v>1503</v>
      </c>
      <c r="K3897">
        <v>1</v>
      </c>
      <c r="L3897">
        <v>1</v>
      </c>
      <c r="M3897">
        <v>490</v>
      </c>
      <c r="N3897" t="s">
        <v>18</v>
      </c>
      <c r="O3897">
        <v>0</v>
      </c>
      <c r="P3897">
        <v>1826</v>
      </c>
    </row>
    <row r="3898" spans="1:16" x14ac:dyDescent="0.25">
      <c r="A3898" t="s">
        <v>5902</v>
      </c>
      <c r="B3898">
        <v>1317</v>
      </c>
      <c r="C3898" s="3" t="str">
        <f>HYPERLINK("http://www.uniprot.org/uniprot/D7U4G1","tr|D7U4G1|D7U4G1_VITVI")</f>
        <v>tr|D7U4G1|D7U4G1_VITVI</v>
      </c>
      <c r="D3898" t="s">
        <v>5903</v>
      </c>
      <c r="E3898">
        <v>62.08</v>
      </c>
      <c r="F3898">
        <v>422</v>
      </c>
      <c r="G3898">
        <v>160</v>
      </c>
      <c r="H3898">
        <v>1</v>
      </c>
      <c r="I3898">
        <v>1</v>
      </c>
      <c r="J3898">
        <v>1263</v>
      </c>
      <c r="K3898">
        <v>1</v>
      </c>
      <c r="L3898">
        <v>67</v>
      </c>
      <c r="M3898">
        <v>483</v>
      </c>
      <c r="N3898" t="s">
        <v>18</v>
      </c>
      <c r="O3898" s="1">
        <v>2.25237E-148</v>
      </c>
      <c r="P3898">
        <v>1368</v>
      </c>
    </row>
    <row r="3899" spans="1:16" x14ac:dyDescent="0.25">
      <c r="A3899" t="s">
        <v>5904</v>
      </c>
      <c r="B3899">
        <v>228</v>
      </c>
      <c r="C3899" s="3" t="str">
        <f>HYPERLINK("http://www.uniprot.org/uniprot/I3SJE8","tr|I3SJE8|I3SJE8_MEDTR")</f>
        <v>tr|I3SJE8|I3SJE8_MEDTR</v>
      </c>
      <c r="D3899" t="s">
        <v>386</v>
      </c>
      <c r="E3899">
        <v>72</v>
      </c>
      <c r="F3899">
        <v>75</v>
      </c>
      <c r="G3899">
        <v>21</v>
      </c>
      <c r="H3899">
        <v>0</v>
      </c>
      <c r="I3899">
        <v>1</v>
      </c>
      <c r="J3899">
        <v>225</v>
      </c>
      <c r="K3899">
        <v>1</v>
      </c>
      <c r="L3899">
        <v>1</v>
      </c>
      <c r="M3899">
        <v>75</v>
      </c>
      <c r="N3899" t="s">
        <v>18</v>
      </c>
      <c r="O3899" s="1">
        <v>4.4246499999999996E-22</v>
      </c>
      <c r="P3899">
        <v>272</v>
      </c>
    </row>
    <row r="3900" spans="1:16" x14ac:dyDescent="0.25">
      <c r="A3900" t="s">
        <v>5905</v>
      </c>
      <c r="B3900">
        <v>660</v>
      </c>
      <c r="C3900" s="3" t="str">
        <f>HYPERLINK("http://www.uniprot.org/uniprot/I1LPL6","tr|I1LPL6|I1LPL6_SOYBN")</f>
        <v>tr|I1LPL6|I1LPL6_SOYBN</v>
      </c>
      <c r="D3900" t="s">
        <v>28</v>
      </c>
      <c r="E3900">
        <v>75.56</v>
      </c>
      <c r="F3900">
        <v>221</v>
      </c>
      <c r="G3900">
        <v>54</v>
      </c>
      <c r="H3900">
        <v>2</v>
      </c>
      <c r="I3900">
        <v>1</v>
      </c>
      <c r="J3900">
        <v>657</v>
      </c>
      <c r="K3900">
        <v>1</v>
      </c>
      <c r="L3900">
        <v>1</v>
      </c>
      <c r="M3900">
        <v>214</v>
      </c>
      <c r="N3900" t="s">
        <v>18</v>
      </c>
      <c r="O3900" s="1">
        <v>1.21488E-86</v>
      </c>
      <c r="P3900">
        <v>831</v>
      </c>
    </row>
    <row r="3901" spans="1:16" x14ac:dyDescent="0.25">
      <c r="A3901" t="s">
        <v>5906</v>
      </c>
      <c r="B3901">
        <v>2355</v>
      </c>
      <c r="C3901" s="3" t="str">
        <f>HYPERLINK("http://www.uniprot.org/uniprot/K7MU73","tr|K7MU73|K7MU73_SOYBN")</f>
        <v>tr|K7MU73|K7MU73_SOYBN</v>
      </c>
      <c r="D3901" t="s">
        <v>28</v>
      </c>
      <c r="E3901">
        <v>83.14</v>
      </c>
      <c r="F3901">
        <v>783</v>
      </c>
      <c r="G3901">
        <v>132</v>
      </c>
      <c r="H3901">
        <v>0</v>
      </c>
      <c r="I3901">
        <v>1</v>
      </c>
      <c r="J3901">
        <v>2349</v>
      </c>
      <c r="K3901">
        <v>1</v>
      </c>
      <c r="L3901">
        <v>1</v>
      </c>
      <c r="M3901">
        <v>783</v>
      </c>
      <c r="N3901" t="s">
        <v>18</v>
      </c>
      <c r="O3901">
        <v>0</v>
      </c>
      <c r="P3901">
        <v>3309</v>
      </c>
    </row>
    <row r="3902" spans="1:16" x14ac:dyDescent="0.25">
      <c r="A3902" t="s">
        <v>5907</v>
      </c>
      <c r="B3902">
        <v>1323</v>
      </c>
      <c r="C3902" s="3" t="str">
        <f>HYPERLINK("http://www.uniprot.org/uniprot/G7JUJ9","tr|G7JUJ9|G7JUJ9_MEDTR")</f>
        <v>tr|G7JUJ9|G7JUJ9_MEDTR</v>
      </c>
      <c r="D3902" t="s">
        <v>5908</v>
      </c>
      <c r="E3902">
        <v>87.04</v>
      </c>
      <c r="F3902">
        <v>440</v>
      </c>
      <c r="G3902">
        <v>57</v>
      </c>
      <c r="H3902">
        <v>0</v>
      </c>
      <c r="I3902">
        <v>1</v>
      </c>
      <c r="J3902">
        <v>1320</v>
      </c>
      <c r="K3902">
        <v>1</v>
      </c>
      <c r="L3902">
        <v>1</v>
      </c>
      <c r="M3902">
        <v>435</v>
      </c>
      <c r="N3902" t="s">
        <v>18</v>
      </c>
      <c r="O3902">
        <v>0</v>
      </c>
      <c r="P3902">
        <v>1925</v>
      </c>
    </row>
    <row r="3903" spans="1:16" x14ac:dyDescent="0.25">
      <c r="A3903" t="s">
        <v>5909</v>
      </c>
      <c r="B3903">
        <v>762</v>
      </c>
      <c r="C3903" s="3" t="str">
        <f>HYPERLINK("http://www.uniprot.org/uniprot/I3SHN9","tr|I3SHN9|I3SHN9_MEDTR")</f>
        <v>tr|I3SHN9|I3SHN9_MEDTR</v>
      </c>
      <c r="D3903" t="s">
        <v>22</v>
      </c>
      <c r="E3903">
        <v>95.69</v>
      </c>
      <c r="F3903">
        <v>93</v>
      </c>
      <c r="G3903">
        <v>4</v>
      </c>
      <c r="H3903">
        <v>0</v>
      </c>
      <c r="I3903">
        <v>130</v>
      </c>
      <c r="J3903">
        <v>408</v>
      </c>
      <c r="K3903">
        <v>1</v>
      </c>
      <c r="L3903">
        <v>45</v>
      </c>
      <c r="M3903">
        <v>137</v>
      </c>
      <c r="N3903" t="s">
        <v>18</v>
      </c>
      <c r="O3903" s="1">
        <v>6.2912000000000003E-50</v>
      </c>
      <c r="P3903">
        <v>474</v>
      </c>
    </row>
    <row r="3904" spans="1:16" x14ac:dyDescent="0.25">
      <c r="A3904" t="s">
        <v>5910</v>
      </c>
      <c r="B3904">
        <v>861</v>
      </c>
      <c r="C3904" s="3" t="str">
        <f>HYPERLINK("http://www.uniprot.org/uniprot/G7I2H0","tr|G7I2H0|G7I2H0_MEDTR")</f>
        <v>tr|G7I2H0|G7I2H0_MEDTR</v>
      </c>
      <c r="D3904" t="s">
        <v>144</v>
      </c>
      <c r="E3904">
        <v>34.6</v>
      </c>
      <c r="F3904">
        <v>263</v>
      </c>
      <c r="G3904">
        <v>172</v>
      </c>
      <c r="H3904">
        <v>2</v>
      </c>
      <c r="I3904">
        <v>7</v>
      </c>
      <c r="J3904">
        <v>789</v>
      </c>
      <c r="K3904">
        <v>1</v>
      </c>
      <c r="L3904">
        <v>37</v>
      </c>
      <c r="M3904">
        <v>253</v>
      </c>
      <c r="N3904" t="s">
        <v>18</v>
      </c>
      <c r="O3904" s="1">
        <v>5.3144099999999998E-29</v>
      </c>
      <c r="P3904">
        <v>336</v>
      </c>
    </row>
    <row r="3905" spans="1:16" x14ac:dyDescent="0.25">
      <c r="A3905" t="s">
        <v>5911</v>
      </c>
      <c r="B3905">
        <v>540</v>
      </c>
      <c r="C3905" s="3" t="str">
        <f>HYPERLINK("http://www.uniprot.org/uniprot/G7K407","tr|G7K407|G7K407_MEDTR")</f>
        <v>tr|G7K407|G7K407_MEDTR</v>
      </c>
      <c r="D3905" t="s">
        <v>5912</v>
      </c>
      <c r="E3905">
        <v>73.33</v>
      </c>
      <c r="F3905">
        <v>195</v>
      </c>
      <c r="G3905">
        <v>52</v>
      </c>
      <c r="H3905">
        <v>33</v>
      </c>
      <c r="I3905">
        <v>52</v>
      </c>
      <c r="J3905">
        <v>537</v>
      </c>
      <c r="K3905">
        <v>1</v>
      </c>
      <c r="L3905">
        <v>248</v>
      </c>
      <c r="M3905">
        <v>442</v>
      </c>
      <c r="N3905" t="s">
        <v>18</v>
      </c>
      <c r="O3905" s="1">
        <v>6.2077499999999999E-72</v>
      </c>
      <c r="P3905">
        <v>702</v>
      </c>
    </row>
    <row r="3906" spans="1:16" x14ac:dyDescent="0.25">
      <c r="A3906" t="s">
        <v>5913</v>
      </c>
      <c r="B3906">
        <v>258</v>
      </c>
      <c r="C3906" s="3" t="str">
        <f>HYPERLINK("http://www.uniprot.org/uniprot/G7JBH2","tr|G7JBH2|G7JBH2_MEDTR")</f>
        <v>tr|G7JBH2|G7JBH2_MEDTR</v>
      </c>
      <c r="D3906" t="s">
        <v>5914</v>
      </c>
      <c r="E3906">
        <v>66.66</v>
      </c>
      <c r="F3906">
        <v>45</v>
      </c>
      <c r="G3906">
        <v>15</v>
      </c>
      <c r="H3906">
        <v>0</v>
      </c>
      <c r="I3906">
        <v>25</v>
      </c>
      <c r="J3906">
        <v>159</v>
      </c>
      <c r="K3906">
        <v>1</v>
      </c>
      <c r="L3906">
        <v>97</v>
      </c>
      <c r="M3906">
        <v>141</v>
      </c>
      <c r="N3906" t="s">
        <v>18</v>
      </c>
      <c r="O3906" s="1">
        <v>6.1562399999999996E-21</v>
      </c>
      <c r="P3906">
        <v>166</v>
      </c>
    </row>
    <row r="3907" spans="1:16" x14ac:dyDescent="0.25">
      <c r="A3907" t="s">
        <v>5915</v>
      </c>
      <c r="B3907">
        <v>1611</v>
      </c>
      <c r="C3907" s="3" t="str">
        <f>HYPERLINK("http://www.uniprot.org/uniprot/G7I2F3","tr|G7I2F3|G7I2F3_MEDTR")</f>
        <v>tr|G7I2F3|G7I2F3_MEDTR</v>
      </c>
      <c r="D3907" t="s">
        <v>257</v>
      </c>
      <c r="E3907">
        <v>38.630000000000003</v>
      </c>
      <c r="F3907">
        <v>264</v>
      </c>
      <c r="G3907">
        <v>162</v>
      </c>
      <c r="H3907">
        <v>3</v>
      </c>
      <c r="I3907">
        <v>814</v>
      </c>
      <c r="J3907">
        <v>1596</v>
      </c>
      <c r="K3907">
        <v>1</v>
      </c>
      <c r="L3907">
        <v>169</v>
      </c>
      <c r="M3907">
        <v>408</v>
      </c>
      <c r="N3907" t="s">
        <v>18</v>
      </c>
      <c r="O3907" s="1">
        <v>2.5035100000000001E-38</v>
      </c>
      <c r="P3907">
        <v>420</v>
      </c>
    </row>
    <row r="3908" spans="1:16" x14ac:dyDescent="0.25">
      <c r="A3908" t="s">
        <v>5916</v>
      </c>
      <c r="B3908">
        <v>1158</v>
      </c>
      <c r="C3908" s="3" t="str">
        <f>HYPERLINK("http://www.uniprot.org/uniprot/I1LA06","tr|I1LA06|I1LA06_SOYBN")</f>
        <v>tr|I1LA06|I1LA06_SOYBN</v>
      </c>
      <c r="D3908" t="s">
        <v>28</v>
      </c>
      <c r="E3908">
        <v>80.41</v>
      </c>
      <c r="F3908">
        <v>383</v>
      </c>
      <c r="G3908">
        <v>75</v>
      </c>
      <c r="H3908">
        <v>5</v>
      </c>
      <c r="I3908">
        <v>19</v>
      </c>
      <c r="J3908">
        <v>1152</v>
      </c>
      <c r="K3908">
        <v>1</v>
      </c>
      <c r="L3908">
        <v>1</v>
      </c>
      <c r="M3908">
        <v>381</v>
      </c>
      <c r="N3908" t="s">
        <v>18</v>
      </c>
      <c r="O3908">
        <v>0</v>
      </c>
      <c r="P3908">
        <v>1679</v>
      </c>
    </row>
    <row r="3909" spans="1:16" x14ac:dyDescent="0.25">
      <c r="A3909" t="s">
        <v>5917</v>
      </c>
      <c r="B3909">
        <v>672</v>
      </c>
      <c r="C3909" s="3" t="str">
        <f>HYPERLINK("http://www.uniprot.org/uniprot/I1KVJ5","tr|I1KVJ5|I1KVJ5_SOYBN")</f>
        <v>tr|I1KVJ5|I1KVJ5_SOYBN</v>
      </c>
      <c r="D3909" t="s">
        <v>28</v>
      </c>
      <c r="E3909">
        <v>84.94</v>
      </c>
      <c r="F3909">
        <v>186</v>
      </c>
      <c r="G3909">
        <v>28</v>
      </c>
      <c r="H3909">
        <v>0</v>
      </c>
      <c r="I3909">
        <v>4</v>
      </c>
      <c r="J3909">
        <v>561</v>
      </c>
      <c r="K3909">
        <v>1</v>
      </c>
      <c r="L3909">
        <v>1</v>
      </c>
      <c r="M3909">
        <v>186</v>
      </c>
      <c r="N3909" t="s">
        <v>18</v>
      </c>
      <c r="O3909" s="1">
        <v>8.5365600000000001E-91</v>
      </c>
      <c r="P3909">
        <v>867</v>
      </c>
    </row>
    <row r="3910" spans="1:16" x14ac:dyDescent="0.25">
      <c r="A3910" t="s">
        <v>5918</v>
      </c>
      <c r="B3910">
        <v>231</v>
      </c>
      <c r="C3910" s="3" t="str">
        <f>HYPERLINK("http://www.uniprot.org/uniprot/K7KWM4","tr|K7KWM4|K7KWM4_SOYBN")</f>
        <v>tr|K7KWM4|K7KWM4_SOYBN</v>
      </c>
      <c r="D3910" t="s">
        <v>28</v>
      </c>
      <c r="E3910">
        <v>91.22</v>
      </c>
      <c r="F3910">
        <v>57</v>
      </c>
      <c r="G3910">
        <v>5</v>
      </c>
      <c r="H3910">
        <v>0</v>
      </c>
      <c r="I3910">
        <v>1</v>
      </c>
      <c r="J3910">
        <v>171</v>
      </c>
      <c r="K3910">
        <v>1</v>
      </c>
      <c r="L3910">
        <v>169</v>
      </c>
      <c r="M3910">
        <v>225</v>
      </c>
      <c r="N3910" t="s">
        <v>18</v>
      </c>
      <c r="O3910" s="1">
        <v>2.1141799999999998E-24</v>
      </c>
      <c r="P3910">
        <v>292</v>
      </c>
    </row>
    <row r="3911" spans="1:16" x14ac:dyDescent="0.25">
      <c r="A3911" t="s">
        <v>5919</v>
      </c>
      <c r="B3911">
        <v>852</v>
      </c>
      <c r="C3911" s="3" t="str">
        <f>HYPERLINK("http://www.uniprot.org/uniprot/I1LV37","tr|I1LV37|I1LV37_SOYBN")</f>
        <v>tr|I1LV37|I1LV37_SOYBN</v>
      </c>
      <c r="D3911" t="s">
        <v>28</v>
      </c>
      <c r="E3911">
        <v>67.73</v>
      </c>
      <c r="F3911">
        <v>313</v>
      </c>
      <c r="G3911">
        <v>101</v>
      </c>
      <c r="H3911">
        <v>32</v>
      </c>
      <c r="I3911">
        <v>7</v>
      </c>
      <c r="J3911">
        <v>849</v>
      </c>
      <c r="K3911">
        <v>1</v>
      </c>
      <c r="L3911">
        <v>24</v>
      </c>
      <c r="M3911">
        <v>331</v>
      </c>
      <c r="N3911" t="s">
        <v>18</v>
      </c>
      <c r="O3911" s="1">
        <v>2.1358299999999999E-107</v>
      </c>
      <c r="P3911">
        <v>1012</v>
      </c>
    </row>
    <row r="3912" spans="1:16" x14ac:dyDescent="0.25">
      <c r="A3912" t="s">
        <v>5920</v>
      </c>
      <c r="B3912">
        <v>372</v>
      </c>
      <c r="C3912" s="3" t="str">
        <f>HYPERLINK("http://www.uniprot.org/uniprot/G7II94","tr|G7II94|G7II94_MEDTR")</f>
        <v>tr|G7II94|G7II94_MEDTR</v>
      </c>
      <c r="D3912" t="s">
        <v>5921</v>
      </c>
      <c r="E3912">
        <v>86.55</v>
      </c>
      <c r="F3912">
        <v>119</v>
      </c>
      <c r="G3912">
        <v>16</v>
      </c>
      <c r="H3912">
        <v>0</v>
      </c>
      <c r="I3912">
        <v>13</v>
      </c>
      <c r="J3912">
        <v>369</v>
      </c>
      <c r="K3912">
        <v>1</v>
      </c>
      <c r="L3912">
        <v>51</v>
      </c>
      <c r="M3912">
        <v>169</v>
      </c>
      <c r="N3912" t="s">
        <v>18</v>
      </c>
      <c r="O3912" s="1">
        <v>2.7129300000000003E-51</v>
      </c>
      <c r="P3912">
        <v>524</v>
      </c>
    </row>
    <row r="3913" spans="1:16" x14ac:dyDescent="0.25">
      <c r="A3913" t="s">
        <v>5922</v>
      </c>
      <c r="B3913">
        <v>3300</v>
      </c>
      <c r="C3913" s="3" t="str">
        <f>HYPERLINK("http://www.uniprot.org/uniprot/M5XQP4","tr|M5XQP4|M5XQP4_PRUPE")</f>
        <v>tr|M5XQP4|M5XQP4_PRUPE</v>
      </c>
      <c r="D3913" t="s">
        <v>5923</v>
      </c>
      <c r="E3913">
        <v>56.47</v>
      </c>
      <c r="F3913">
        <v>850</v>
      </c>
      <c r="G3913">
        <v>370</v>
      </c>
      <c r="H3913">
        <v>43</v>
      </c>
      <c r="I3913">
        <v>868</v>
      </c>
      <c r="J3913">
        <v>3288</v>
      </c>
      <c r="K3913">
        <v>1</v>
      </c>
      <c r="L3913">
        <v>283</v>
      </c>
      <c r="M3913">
        <v>1109</v>
      </c>
      <c r="N3913" t="s">
        <v>18</v>
      </c>
      <c r="O3913">
        <v>0</v>
      </c>
      <c r="P3913">
        <v>2434</v>
      </c>
    </row>
    <row r="3914" spans="1:16" x14ac:dyDescent="0.25">
      <c r="A3914" t="s">
        <v>5924</v>
      </c>
      <c r="B3914">
        <v>351</v>
      </c>
      <c r="C3914" s="3" t="str">
        <f>HYPERLINK("http://www.uniprot.org/uniprot/G7KEN3","tr|G7KEN3|G7KEN3_MEDTR")</f>
        <v>tr|G7KEN3|G7KEN3_MEDTR</v>
      </c>
      <c r="D3914" t="s">
        <v>5925</v>
      </c>
      <c r="E3914">
        <v>68.64</v>
      </c>
      <c r="F3914">
        <v>118</v>
      </c>
      <c r="G3914">
        <v>37</v>
      </c>
      <c r="H3914">
        <v>2</v>
      </c>
      <c r="I3914">
        <v>1</v>
      </c>
      <c r="J3914">
        <v>348</v>
      </c>
      <c r="K3914">
        <v>1</v>
      </c>
      <c r="L3914">
        <v>1</v>
      </c>
      <c r="M3914">
        <v>114</v>
      </c>
      <c r="N3914" t="s">
        <v>18</v>
      </c>
      <c r="O3914" s="1">
        <v>4.9629300000000001E-29</v>
      </c>
      <c r="P3914">
        <v>332</v>
      </c>
    </row>
    <row r="3915" spans="1:16" x14ac:dyDescent="0.25">
      <c r="A3915" t="s">
        <v>5926</v>
      </c>
      <c r="B3915">
        <v>951</v>
      </c>
      <c r="C3915" s="3" t="str">
        <f>HYPERLINK("http://www.uniprot.org/uniprot/G7K3D3","tr|G7K3D3|G7K3D3_MEDTR")</f>
        <v>tr|G7K3D3|G7K3D3_MEDTR</v>
      </c>
      <c r="D3915" t="s">
        <v>5927</v>
      </c>
      <c r="E3915">
        <v>50.28</v>
      </c>
      <c r="F3915">
        <v>352</v>
      </c>
      <c r="G3915">
        <v>175</v>
      </c>
      <c r="H3915">
        <v>44</v>
      </c>
      <c r="I3915">
        <v>10</v>
      </c>
      <c r="J3915">
        <v>933</v>
      </c>
      <c r="K3915">
        <v>1</v>
      </c>
      <c r="L3915">
        <v>3</v>
      </c>
      <c r="M3915">
        <v>326</v>
      </c>
      <c r="N3915" t="s">
        <v>18</v>
      </c>
      <c r="O3915" s="1">
        <v>4.6481899999999997E-72</v>
      </c>
      <c r="P3915">
        <v>708</v>
      </c>
    </row>
    <row r="3916" spans="1:16" x14ac:dyDescent="0.25">
      <c r="A3916" t="s">
        <v>5928</v>
      </c>
      <c r="B3916">
        <v>552</v>
      </c>
      <c r="C3916" s="3" t="str">
        <f>HYPERLINK("http://www.uniprot.org/uniprot/A2Q2T1","tr|A2Q2T1|A2Q2T1_MEDTR")</f>
        <v>tr|A2Q2T1|A2Q2T1_MEDTR</v>
      </c>
      <c r="D3916" t="s">
        <v>337</v>
      </c>
      <c r="E3916">
        <v>52.6</v>
      </c>
      <c r="F3916">
        <v>211</v>
      </c>
      <c r="G3916">
        <v>100</v>
      </c>
      <c r="H3916">
        <v>40</v>
      </c>
      <c r="I3916">
        <v>1</v>
      </c>
      <c r="J3916">
        <v>513</v>
      </c>
      <c r="K3916">
        <v>1</v>
      </c>
      <c r="L3916">
        <v>267</v>
      </c>
      <c r="M3916">
        <v>477</v>
      </c>
      <c r="N3916" t="s">
        <v>18</v>
      </c>
      <c r="O3916" s="1">
        <v>7.2858699999999995E-50</v>
      </c>
      <c r="P3916">
        <v>512</v>
      </c>
    </row>
    <row r="3917" spans="1:16" x14ac:dyDescent="0.25">
      <c r="A3917" t="s">
        <v>5929</v>
      </c>
      <c r="B3917">
        <v>885</v>
      </c>
      <c r="C3917" s="3" t="str">
        <f>HYPERLINK("http://www.uniprot.org/uniprot/A2Q1P6","tr|A2Q1P6|A2Q1P6_MEDTR")</f>
        <v>tr|A2Q1P6|A2Q1P6_MEDTR</v>
      </c>
      <c r="D3917" t="s">
        <v>5893</v>
      </c>
      <c r="E3917">
        <v>83.16</v>
      </c>
      <c r="F3917">
        <v>202</v>
      </c>
      <c r="G3917">
        <v>34</v>
      </c>
      <c r="H3917">
        <v>0</v>
      </c>
      <c r="I3917">
        <v>277</v>
      </c>
      <c r="J3917">
        <v>882</v>
      </c>
      <c r="K3917">
        <v>1</v>
      </c>
      <c r="L3917">
        <v>3</v>
      </c>
      <c r="M3917">
        <v>204</v>
      </c>
      <c r="N3917" t="s">
        <v>18</v>
      </c>
      <c r="O3917" s="1">
        <v>8.4984900000000004E-94</v>
      </c>
      <c r="P3917">
        <v>895</v>
      </c>
    </row>
    <row r="3918" spans="1:16" x14ac:dyDescent="0.25">
      <c r="A3918" t="s">
        <v>5930</v>
      </c>
      <c r="B3918">
        <v>1842</v>
      </c>
      <c r="C3918" s="3" t="str">
        <f>HYPERLINK("http://www.uniprot.org/uniprot/A2Q630","tr|A2Q630|A2Q630_MEDTR")</f>
        <v>tr|A2Q630|A2Q630_MEDTR</v>
      </c>
      <c r="D3918" t="s">
        <v>5931</v>
      </c>
      <c r="E3918">
        <v>82.95</v>
      </c>
      <c r="F3918">
        <v>622</v>
      </c>
      <c r="G3918">
        <v>106</v>
      </c>
      <c r="H3918">
        <v>9</v>
      </c>
      <c r="I3918">
        <v>1</v>
      </c>
      <c r="J3918">
        <v>1839</v>
      </c>
      <c r="K3918">
        <v>1</v>
      </c>
      <c r="L3918">
        <v>13</v>
      </c>
      <c r="M3918">
        <v>630</v>
      </c>
      <c r="N3918" t="s">
        <v>18</v>
      </c>
      <c r="O3918">
        <v>0</v>
      </c>
      <c r="P3918">
        <v>2616</v>
      </c>
    </row>
    <row r="3919" spans="1:16" x14ac:dyDescent="0.25">
      <c r="A3919" t="s">
        <v>5932</v>
      </c>
      <c r="B3919">
        <v>1497</v>
      </c>
      <c r="C3919" s="3" t="str">
        <f>HYPERLINK("http://www.uniprot.org/uniprot/I1L7N7","tr|I1L7N7|I1L7N7_SOYBN")</f>
        <v>tr|I1L7N7|I1L7N7_SOYBN</v>
      </c>
      <c r="D3919" t="s">
        <v>71</v>
      </c>
      <c r="E3919">
        <v>86.56</v>
      </c>
      <c r="F3919">
        <v>387</v>
      </c>
      <c r="G3919">
        <v>52</v>
      </c>
      <c r="H3919">
        <v>0</v>
      </c>
      <c r="I3919">
        <v>334</v>
      </c>
      <c r="J3919">
        <v>1494</v>
      </c>
      <c r="K3919">
        <v>1</v>
      </c>
      <c r="L3919">
        <v>311</v>
      </c>
      <c r="M3919">
        <v>697</v>
      </c>
      <c r="N3919" t="s">
        <v>18</v>
      </c>
      <c r="O3919">
        <v>0</v>
      </c>
      <c r="P3919">
        <v>1745</v>
      </c>
    </row>
    <row r="3920" spans="1:16" x14ac:dyDescent="0.25">
      <c r="A3920" t="s">
        <v>5933</v>
      </c>
      <c r="B3920">
        <v>981</v>
      </c>
      <c r="C3920" s="3" t="str">
        <f>HYPERLINK("http://www.uniprot.org/uniprot/B7FI18","tr|B7FI18|B7FI18_MEDTR")</f>
        <v>tr|B7FI18|B7FI18_MEDTR</v>
      </c>
      <c r="D3920" t="s">
        <v>22</v>
      </c>
      <c r="E3920">
        <v>81.59</v>
      </c>
      <c r="F3920">
        <v>326</v>
      </c>
      <c r="G3920">
        <v>60</v>
      </c>
      <c r="H3920">
        <v>0</v>
      </c>
      <c r="I3920">
        <v>1</v>
      </c>
      <c r="J3920">
        <v>978</v>
      </c>
      <c r="K3920">
        <v>1</v>
      </c>
      <c r="L3920">
        <v>1</v>
      </c>
      <c r="M3920">
        <v>326</v>
      </c>
      <c r="N3920" t="s">
        <v>18</v>
      </c>
      <c r="O3920" s="1">
        <v>2.55411E-145</v>
      </c>
      <c r="P3920">
        <v>1340</v>
      </c>
    </row>
    <row r="3921" spans="1:16" x14ac:dyDescent="0.25">
      <c r="A3921" t="s">
        <v>5934</v>
      </c>
      <c r="B3921">
        <v>1857</v>
      </c>
      <c r="C3921" s="3" t="str">
        <f>HYPERLINK("http://www.uniprot.org/uniprot/K7LK48","tr|K7LK48|K7LK48_SOYBN")</f>
        <v>tr|K7LK48|K7LK48_SOYBN</v>
      </c>
      <c r="D3921" t="s">
        <v>28</v>
      </c>
      <c r="E3921">
        <v>83.89</v>
      </c>
      <c r="F3921">
        <v>621</v>
      </c>
      <c r="G3921">
        <v>100</v>
      </c>
      <c r="H3921">
        <v>3</v>
      </c>
      <c r="I3921">
        <v>1</v>
      </c>
      <c r="J3921">
        <v>1854</v>
      </c>
      <c r="K3921">
        <v>1</v>
      </c>
      <c r="L3921">
        <v>1</v>
      </c>
      <c r="M3921">
        <v>621</v>
      </c>
      <c r="N3921" t="s">
        <v>18</v>
      </c>
      <c r="O3921">
        <v>0</v>
      </c>
      <c r="P3921">
        <v>2846</v>
      </c>
    </row>
    <row r="3922" spans="1:16" x14ac:dyDescent="0.25">
      <c r="A3922" t="s">
        <v>5935</v>
      </c>
      <c r="B3922">
        <v>768</v>
      </c>
      <c r="C3922" s="3" t="str">
        <f>HYPERLINK("http://www.uniprot.org/uniprot/A2Q2C7","tr|A2Q2C7|A2Q2C7_MEDTR")</f>
        <v>tr|A2Q2C7|A2Q2C7_MEDTR</v>
      </c>
      <c r="D3922" t="s">
        <v>5936</v>
      </c>
      <c r="E3922">
        <v>68.23</v>
      </c>
      <c r="F3922">
        <v>255</v>
      </c>
      <c r="G3922">
        <v>81</v>
      </c>
      <c r="H3922">
        <v>0</v>
      </c>
      <c r="I3922">
        <v>1</v>
      </c>
      <c r="J3922">
        <v>765</v>
      </c>
      <c r="K3922">
        <v>1</v>
      </c>
      <c r="L3922">
        <v>405</v>
      </c>
      <c r="M3922">
        <v>659</v>
      </c>
      <c r="N3922" t="s">
        <v>18</v>
      </c>
      <c r="O3922" s="1">
        <v>1.0337000000000001E-99</v>
      </c>
      <c r="P3922">
        <v>945</v>
      </c>
    </row>
    <row r="3923" spans="1:16" x14ac:dyDescent="0.25">
      <c r="A3923" t="s">
        <v>5937</v>
      </c>
      <c r="B3923">
        <v>2004</v>
      </c>
      <c r="C3923" s="3" t="str">
        <f>HYPERLINK("http://www.uniprot.org/uniprot/G7I2H0","tr|G7I2H0|G7I2H0_MEDTR")</f>
        <v>tr|G7I2H0|G7I2H0_MEDTR</v>
      </c>
      <c r="D3923" t="s">
        <v>144</v>
      </c>
      <c r="E3923">
        <v>33.72</v>
      </c>
      <c r="F3923">
        <v>338</v>
      </c>
      <c r="G3923">
        <v>224</v>
      </c>
      <c r="H3923">
        <v>2</v>
      </c>
      <c r="I3923">
        <v>964</v>
      </c>
      <c r="J3923">
        <v>1971</v>
      </c>
      <c r="K3923">
        <v>1</v>
      </c>
      <c r="L3923">
        <v>27</v>
      </c>
      <c r="M3923">
        <v>313</v>
      </c>
      <c r="N3923" t="s">
        <v>18</v>
      </c>
      <c r="O3923" s="1">
        <v>2.5269200000000001E-38</v>
      </c>
      <c r="P3923">
        <v>421</v>
      </c>
    </row>
    <row r="3924" spans="1:16" x14ac:dyDescent="0.25">
      <c r="A3924" t="s">
        <v>5938</v>
      </c>
      <c r="B3924">
        <v>2421</v>
      </c>
      <c r="C3924" s="3" t="str">
        <f>HYPERLINK("http://www.uniprot.org/uniprot/K7MQ50","tr|K7MQ50|K7MQ50_SOYBN")</f>
        <v>tr|K7MQ50|K7MQ50_SOYBN</v>
      </c>
      <c r="D3924" t="s">
        <v>28</v>
      </c>
      <c r="E3924">
        <v>75.61</v>
      </c>
      <c r="F3924">
        <v>816</v>
      </c>
      <c r="G3924">
        <v>199</v>
      </c>
      <c r="H3924">
        <v>10</v>
      </c>
      <c r="I3924">
        <v>1</v>
      </c>
      <c r="J3924">
        <v>2418</v>
      </c>
      <c r="K3924">
        <v>1</v>
      </c>
      <c r="L3924">
        <v>28</v>
      </c>
      <c r="M3924">
        <v>841</v>
      </c>
      <c r="N3924" t="s">
        <v>18</v>
      </c>
      <c r="O3924">
        <v>0</v>
      </c>
      <c r="P3924">
        <v>3009</v>
      </c>
    </row>
    <row r="3925" spans="1:16" x14ac:dyDescent="0.25">
      <c r="A3925" t="s">
        <v>5939</v>
      </c>
      <c r="B3925">
        <v>852</v>
      </c>
      <c r="C3925" s="3" t="str">
        <f>HYPERLINK("http://www.uniprot.org/uniprot/G7JNG4","tr|G7JNG4|G7JNG4_MEDTR")</f>
        <v>tr|G7JNG4|G7JNG4_MEDTR</v>
      </c>
      <c r="D3925" t="s">
        <v>5940</v>
      </c>
      <c r="E3925">
        <v>87.4</v>
      </c>
      <c r="F3925">
        <v>262</v>
      </c>
      <c r="G3925">
        <v>33</v>
      </c>
      <c r="H3925">
        <v>0</v>
      </c>
      <c r="I3925">
        <v>1</v>
      </c>
      <c r="J3925">
        <v>786</v>
      </c>
      <c r="K3925">
        <v>1</v>
      </c>
      <c r="L3925">
        <v>1</v>
      </c>
      <c r="M3925">
        <v>254</v>
      </c>
      <c r="N3925" t="s">
        <v>18</v>
      </c>
      <c r="O3925" s="1">
        <v>7.3067899999999996E-124</v>
      </c>
      <c r="P3925">
        <v>1154</v>
      </c>
    </row>
    <row r="3926" spans="1:16" x14ac:dyDescent="0.25">
      <c r="A3926" t="s">
        <v>5941</v>
      </c>
      <c r="B3926">
        <v>2313</v>
      </c>
      <c r="C3926" s="3" t="str">
        <f>HYPERLINK("http://www.uniprot.org/uniprot/K7KRY6","tr|K7KRY6|K7KRY6_SOYBN")</f>
        <v>tr|K7KRY6|K7KRY6_SOYBN</v>
      </c>
      <c r="D3926" t="s">
        <v>28</v>
      </c>
      <c r="E3926">
        <v>57.45</v>
      </c>
      <c r="F3926">
        <v>597</v>
      </c>
      <c r="G3926">
        <v>254</v>
      </c>
      <c r="H3926">
        <v>3</v>
      </c>
      <c r="I3926">
        <v>502</v>
      </c>
      <c r="J3926">
        <v>2283</v>
      </c>
      <c r="K3926">
        <v>1</v>
      </c>
      <c r="L3926">
        <v>60</v>
      </c>
      <c r="M3926">
        <v>623</v>
      </c>
      <c r="N3926" t="s">
        <v>18</v>
      </c>
      <c r="O3926" s="1">
        <v>4.4628700000000002E-175</v>
      </c>
      <c r="P3926">
        <v>1601</v>
      </c>
    </row>
    <row r="3927" spans="1:16" x14ac:dyDescent="0.25">
      <c r="A3927" t="s">
        <v>5942</v>
      </c>
      <c r="B3927">
        <v>1059</v>
      </c>
      <c r="C3927" s="3" t="str">
        <f>HYPERLINK("http://www.uniprot.org/uniprot/K7LSS1","tr|K7LSS1|K7LSS1_SOYBN")</f>
        <v>tr|K7LSS1|K7LSS1_SOYBN</v>
      </c>
      <c r="D3927" t="s">
        <v>28</v>
      </c>
      <c r="E3927">
        <v>80.87</v>
      </c>
      <c r="F3927">
        <v>183</v>
      </c>
      <c r="G3927">
        <v>35</v>
      </c>
      <c r="H3927">
        <v>4</v>
      </c>
      <c r="I3927">
        <v>520</v>
      </c>
      <c r="J3927">
        <v>1056</v>
      </c>
      <c r="K3927">
        <v>1</v>
      </c>
      <c r="L3927">
        <v>407</v>
      </c>
      <c r="M3927">
        <v>587</v>
      </c>
      <c r="N3927" t="s">
        <v>18</v>
      </c>
      <c r="O3927" s="1">
        <v>9.7946999999999999E-77</v>
      </c>
      <c r="P3927">
        <v>749</v>
      </c>
    </row>
    <row r="3928" spans="1:16" x14ac:dyDescent="0.25">
      <c r="A3928" t="s">
        <v>5943</v>
      </c>
      <c r="B3928">
        <v>939</v>
      </c>
      <c r="C3928" s="3" t="str">
        <f>HYPERLINK("http://www.uniprot.org/uniprot/I3SIE0","tr|I3SIE0|I3SIE0_LOTJA")</f>
        <v>tr|I3SIE0|I3SIE0_LOTJA</v>
      </c>
      <c r="D3928" t="s">
        <v>93</v>
      </c>
      <c r="E3928">
        <v>55.86</v>
      </c>
      <c r="F3928">
        <v>324</v>
      </c>
      <c r="G3928">
        <v>143</v>
      </c>
      <c r="H3928">
        <v>12</v>
      </c>
      <c r="I3928">
        <v>1</v>
      </c>
      <c r="J3928">
        <v>936</v>
      </c>
      <c r="K3928">
        <v>1</v>
      </c>
      <c r="L3928">
        <v>1</v>
      </c>
      <c r="M3928">
        <v>324</v>
      </c>
      <c r="N3928" t="s">
        <v>18</v>
      </c>
      <c r="O3928" s="1">
        <v>1.8389799999999999E-81</v>
      </c>
      <c r="P3928">
        <v>789</v>
      </c>
    </row>
    <row r="3929" spans="1:16" x14ac:dyDescent="0.25">
      <c r="A3929" t="s">
        <v>5944</v>
      </c>
      <c r="B3929">
        <v>561</v>
      </c>
      <c r="C3929" s="3" t="str">
        <f>HYPERLINK("http://www.uniprot.org/uniprot/G7JUJ7","tr|G7JUJ7|G7JUJ7_MEDTR")</f>
        <v>tr|G7JUJ7|G7JUJ7_MEDTR</v>
      </c>
      <c r="D3929" t="s">
        <v>5945</v>
      </c>
      <c r="E3929">
        <v>69</v>
      </c>
      <c r="F3929">
        <v>171</v>
      </c>
      <c r="G3929">
        <v>53</v>
      </c>
      <c r="H3929">
        <v>8</v>
      </c>
      <c r="I3929">
        <v>70</v>
      </c>
      <c r="J3929">
        <v>558</v>
      </c>
      <c r="K3929">
        <v>1</v>
      </c>
      <c r="L3929">
        <v>18</v>
      </c>
      <c r="M3929">
        <v>188</v>
      </c>
      <c r="N3929" t="s">
        <v>18</v>
      </c>
      <c r="O3929" s="1">
        <v>2.1172300000000001E-60</v>
      </c>
      <c r="P3929">
        <v>603</v>
      </c>
    </row>
    <row r="3930" spans="1:16" x14ac:dyDescent="0.25">
      <c r="A3930" t="s">
        <v>5946</v>
      </c>
      <c r="B3930">
        <v>2094</v>
      </c>
      <c r="C3930" s="3" t="str">
        <f>HYPERLINK("http://www.uniprot.org/uniprot/G7JJ14","tr|G7JJ14|G7JJ14_MEDTR")</f>
        <v>tr|G7JJ14|G7JJ14_MEDTR</v>
      </c>
      <c r="D3930" t="s">
        <v>5947</v>
      </c>
      <c r="E3930">
        <v>88.81</v>
      </c>
      <c r="F3930">
        <v>724</v>
      </c>
      <c r="G3930">
        <v>81</v>
      </c>
      <c r="H3930">
        <v>27</v>
      </c>
      <c r="I3930">
        <v>1</v>
      </c>
      <c r="J3930">
        <v>2091</v>
      </c>
      <c r="K3930">
        <v>1</v>
      </c>
      <c r="L3930">
        <v>1</v>
      </c>
      <c r="M3930">
        <v>717</v>
      </c>
      <c r="N3930" t="s">
        <v>18</v>
      </c>
      <c r="O3930">
        <v>0</v>
      </c>
      <c r="P3930">
        <v>3299</v>
      </c>
    </row>
    <row r="3931" spans="1:16" x14ac:dyDescent="0.25">
      <c r="A3931" t="s">
        <v>5948</v>
      </c>
      <c r="B3931">
        <v>1851</v>
      </c>
      <c r="C3931" s="3" t="str">
        <f>HYPERLINK("http://www.uniprot.org/uniprot/I1MHP5","tr|I1MHP5|I1MHP5_SOYBN")</f>
        <v>tr|I1MHP5|I1MHP5_SOYBN</v>
      </c>
      <c r="D3931" t="s">
        <v>28</v>
      </c>
      <c r="E3931">
        <v>27.85</v>
      </c>
      <c r="F3931">
        <v>420</v>
      </c>
      <c r="G3931">
        <v>303</v>
      </c>
      <c r="H3931">
        <v>42</v>
      </c>
      <c r="I3931">
        <v>151</v>
      </c>
      <c r="J3931">
        <v>1284</v>
      </c>
      <c r="K3931">
        <v>1</v>
      </c>
      <c r="L3931">
        <v>1057</v>
      </c>
      <c r="M3931">
        <v>1470</v>
      </c>
      <c r="N3931" t="s">
        <v>18</v>
      </c>
      <c r="O3931" s="1">
        <v>2.30072E-30</v>
      </c>
      <c r="P3931">
        <v>352</v>
      </c>
    </row>
    <row r="3932" spans="1:16" x14ac:dyDescent="0.25">
      <c r="A3932" t="s">
        <v>5949</v>
      </c>
      <c r="B3932">
        <v>1206</v>
      </c>
      <c r="C3932" s="3" t="str">
        <f>HYPERLINK("http://www.uniprot.org/uniprot/G7JLR1","tr|G7JLR1|G7JLR1_MEDTR")</f>
        <v>tr|G7JLR1|G7JLR1_MEDTR</v>
      </c>
      <c r="D3932" t="s">
        <v>5950</v>
      </c>
      <c r="E3932">
        <v>77.13</v>
      </c>
      <c r="F3932">
        <v>398</v>
      </c>
      <c r="G3932">
        <v>91</v>
      </c>
      <c r="H3932">
        <v>3</v>
      </c>
      <c r="I3932">
        <v>16</v>
      </c>
      <c r="J3932">
        <v>1200</v>
      </c>
      <c r="K3932">
        <v>1</v>
      </c>
      <c r="L3932">
        <v>1</v>
      </c>
      <c r="M3932">
        <v>397</v>
      </c>
      <c r="N3932" t="s">
        <v>18</v>
      </c>
      <c r="O3932" s="1">
        <v>2.2495E-176</v>
      </c>
      <c r="P3932">
        <v>1609</v>
      </c>
    </row>
    <row r="3933" spans="1:16" x14ac:dyDescent="0.25">
      <c r="A3933" t="s">
        <v>5951</v>
      </c>
      <c r="B3933">
        <v>2193</v>
      </c>
      <c r="C3933" s="3" t="str">
        <f>HYPERLINK("http://www.uniprot.org/uniprot/G7LAK1","tr|G7LAK1|G7LAK1_MEDTR")</f>
        <v>tr|G7LAK1|G7LAK1_MEDTR</v>
      </c>
      <c r="D3933" t="s">
        <v>742</v>
      </c>
      <c r="E3933">
        <v>79.03</v>
      </c>
      <c r="F3933">
        <v>725</v>
      </c>
      <c r="G3933">
        <v>152</v>
      </c>
      <c r="H3933">
        <v>5</v>
      </c>
      <c r="I3933">
        <v>1</v>
      </c>
      <c r="J3933">
        <v>2160</v>
      </c>
      <c r="K3933">
        <v>1</v>
      </c>
      <c r="L3933">
        <v>1</v>
      </c>
      <c r="M3933">
        <v>722</v>
      </c>
      <c r="N3933" t="s">
        <v>18</v>
      </c>
      <c r="O3933">
        <v>0</v>
      </c>
      <c r="P3933">
        <v>2987</v>
      </c>
    </row>
    <row r="3934" spans="1:16" x14ac:dyDescent="0.25">
      <c r="A3934" t="s">
        <v>5952</v>
      </c>
      <c r="B3934">
        <v>840</v>
      </c>
      <c r="C3934" s="3" t="str">
        <f>HYPERLINK("http://www.uniprot.org/uniprot/I1JGF8","tr|I1JGF8|I1JGF8_SOYBN")</f>
        <v>tr|I1JGF8|I1JGF8_SOYBN</v>
      </c>
      <c r="D3934" t="s">
        <v>28</v>
      </c>
      <c r="E3934">
        <v>33.61</v>
      </c>
      <c r="F3934">
        <v>119</v>
      </c>
      <c r="G3934">
        <v>79</v>
      </c>
      <c r="H3934">
        <v>2</v>
      </c>
      <c r="I3934">
        <v>253</v>
      </c>
      <c r="J3934">
        <v>603</v>
      </c>
      <c r="K3934">
        <v>1</v>
      </c>
      <c r="L3934">
        <v>380</v>
      </c>
      <c r="M3934">
        <v>495</v>
      </c>
      <c r="N3934" t="s">
        <v>18</v>
      </c>
      <c r="O3934" s="1">
        <v>2.6078600000000001E-9</v>
      </c>
      <c r="P3934">
        <v>166</v>
      </c>
    </row>
    <row r="3935" spans="1:16" x14ac:dyDescent="0.25">
      <c r="A3935" t="s">
        <v>5953</v>
      </c>
      <c r="B3935">
        <v>1752</v>
      </c>
      <c r="C3935" s="3" t="str">
        <f>HYPERLINK("http://www.uniprot.org/uniprot/I1KGW7","tr|I1KGW7|I1KGW7_SOYBN")</f>
        <v>tr|I1KGW7|I1KGW7_SOYBN</v>
      </c>
      <c r="D3935" t="s">
        <v>4127</v>
      </c>
      <c r="E3935">
        <v>76.84</v>
      </c>
      <c r="F3935">
        <v>583</v>
      </c>
      <c r="G3935">
        <v>135</v>
      </c>
      <c r="H3935">
        <v>0</v>
      </c>
      <c r="I3935">
        <v>1</v>
      </c>
      <c r="J3935">
        <v>1749</v>
      </c>
      <c r="K3935">
        <v>1</v>
      </c>
      <c r="L3935">
        <v>1</v>
      </c>
      <c r="M3935">
        <v>581</v>
      </c>
      <c r="N3935" t="s">
        <v>18</v>
      </c>
      <c r="O3935">
        <v>0</v>
      </c>
      <c r="P3935">
        <v>2411</v>
      </c>
    </row>
    <row r="3936" spans="1:16" x14ac:dyDescent="0.25">
      <c r="A3936" t="s">
        <v>5954</v>
      </c>
      <c r="B3936">
        <v>1359</v>
      </c>
      <c r="C3936" s="3" t="str">
        <f>HYPERLINK("http://www.uniprot.org/uniprot/I1MHP5","tr|I1MHP5|I1MHP5_SOYBN")</f>
        <v>tr|I1MHP5|I1MHP5_SOYBN</v>
      </c>
      <c r="D3936" t="s">
        <v>28</v>
      </c>
      <c r="E3936">
        <v>27.85</v>
      </c>
      <c r="F3936">
        <v>420</v>
      </c>
      <c r="G3936">
        <v>303</v>
      </c>
      <c r="H3936">
        <v>42</v>
      </c>
      <c r="I3936">
        <v>151</v>
      </c>
      <c r="J3936">
        <v>1284</v>
      </c>
      <c r="K3936">
        <v>1</v>
      </c>
      <c r="L3936">
        <v>1057</v>
      </c>
      <c r="M3936">
        <v>1470</v>
      </c>
      <c r="N3936" t="s">
        <v>18</v>
      </c>
      <c r="O3936" s="1">
        <v>1.5312600000000001E-30</v>
      </c>
      <c r="P3936">
        <v>352</v>
      </c>
    </row>
    <row r="3937" spans="1:16" x14ac:dyDescent="0.25">
      <c r="A3937" t="s">
        <v>5955</v>
      </c>
      <c r="B3937">
        <v>5670</v>
      </c>
      <c r="C3937" s="3" t="str">
        <f>HYPERLINK("http://www.uniprot.org/uniprot/I1M344","tr|I1M344|I1M344_SOYBN")</f>
        <v>tr|I1M344|I1M344_SOYBN</v>
      </c>
      <c r="D3937" t="s">
        <v>71</v>
      </c>
      <c r="E3937">
        <v>66.14</v>
      </c>
      <c r="F3937">
        <v>1867</v>
      </c>
      <c r="G3937">
        <v>632</v>
      </c>
      <c r="H3937">
        <v>104</v>
      </c>
      <c r="I3937">
        <v>379</v>
      </c>
      <c r="J3937">
        <v>5667</v>
      </c>
      <c r="K3937">
        <v>1</v>
      </c>
      <c r="L3937">
        <v>23</v>
      </c>
      <c r="M3937">
        <v>1866</v>
      </c>
      <c r="N3937" t="s">
        <v>18</v>
      </c>
      <c r="O3937">
        <v>0</v>
      </c>
      <c r="P3937">
        <v>6027</v>
      </c>
    </row>
    <row r="3938" spans="1:16" x14ac:dyDescent="0.25">
      <c r="A3938" t="s">
        <v>5956</v>
      </c>
      <c r="B3938">
        <v>3450</v>
      </c>
      <c r="C3938" s="3" t="str">
        <f>HYPERLINK("http://www.uniprot.org/uniprot/G7II97","tr|G7II97|G7II97_MEDTR")</f>
        <v>tr|G7II97|G7II97_MEDTR</v>
      </c>
      <c r="D3938" t="s">
        <v>5957</v>
      </c>
      <c r="E3938">
        <v>89.82</v>
      </c>
      <c r="F3938">
        <v>1150</v>
      </c>
      <c r="G3938">
        <v>117</v>
      </c>
      <c r="H3938">
        <v>1</v>
      </c>
      <c r="I3938">
        <v>1</v>
      </c>
      <c r="J3938">
        <v>3447</v>
      </c>
      <c r="K3938">
        <v>1</v>
      </c>
      <c r="L3938">
        <v>1</v>
      </c>
      <c r="M3938">
        <v>1134</v>
      </c>
      <c r="N3938" t="s">
        <v>18</v>
      </c>
      <c r="O3938">
        <v>0</v>
      </c>
      <c r="P3938">
        <v>5368</v>
      </c>
    </row>
    <row r="3939" spans="1:16" x14ac:dyDescent="0.25">
      <c r="A3939" t="s">
        <v>5958</v>
      </c>
      <c r="B3939">
        <v>1455</v>
      </c>
      <c r="C3939" s="3" t="str">
        <f>HYPERLINK("http://www.uniprot.org/uniprot/I1MGK4","tr|I1MGK4|I1MGK4_SOYBN")</f>
        <v>tr|I1MGK4|I1MGK4_SOYBN</v>
      </c>
      <c r="D3939" t="s">
        <v>28</v>
      </c>
      <c r="E3939">
        <v>82.06</v>
      </c>
      <c r="F3939">
        <v>435</v>
      </c>
      <c r="G3939">
        <v>78</v>
      </c>
      <c r="H3939">
        <v>0</v>
      </c>
      <c r="I3939">
        <v>139</v>
      </c>
      <c r="J3939">
        <v>1443</v>
      </c>
      <c r="K3939">
        <v>1</v>
      </c>
      <c r="L3939">
        <v>17</v>
      </c>
      <c r="M3939">
        <v>449</v>
      </c>
      <c r="N3939" t="s">
        <v>18</v>
      </c>
      <c r="O3939">
        <v>0</v>
      </c>
      <c r="P3939">
        <v>1945</v>
      </c>
    </row>
    <row r="3940" spans="1:16" x14ac:dyDescent="0.25">
      <c r="A3940" t="s">
        <v>5959</v>
      </c>
      <c r="B3940">
        <v>1698</v>
      </c>
      <c r="C3940" s="3" t="str">
        <f>HYPERLINK("http://www.uniprot.org/uniprot/G7KEP0","tr|G7KEP0|G7KEP0_MEDTR")</f>
        <v>tr|G7KEP0|G7KEP0_MEDTR</v>
      </c>
      <c r="D3940" t="s">
        <v>5960</v>
      </c>
      <c r="E3940">
        <v>94.15</v>
      </c>
      <c r="F3940">
        <v>565</v>
      </c>
      <c r="G3940">
        <v>33</v>
      </c>
      <c r="H3940">
        <v>0</v>
      </c>
      <c r="I3940">
        <v>1</v>
      </c>
      <c r="J3940">
        <v>1695</v>
      </c>
      <c r="K3940">
        <v>1</v>
      </c>
      <c r="L3940">
        <v>1</v>
      </c>
      <c r="M3940">
        <v>565</v>
      </c>
      <c r="N3940" t="s">
        <v>18</v>
      </c>
      <c r="O3940">
        <v>0</v>
      </c>
      <c r="P3940">
        <v>2754</v>
      </c>
    </row>
    <row r="3941" spans="1:16" x14ac:dyDescent="0.25">
      <c r="A3941" t="s">
        <v>5961</v>
      </c>
      <c r="B3941">
        <v>1509</v>
      </c>
      <c r="C3941" s="3" t="str">
        <f>HYPERLINK("http://www.uniprot.org/uniprot/K7KBD8","tr|K7KBD8|K7KBD8_SOYBN")</f>
        <v>tr|K7KBD8|K7KBD8_SOYBN</v>
      </c>
      <c r="D3941" t="s">
        <v>28</v>
      </c>
      <c r="E3941">
        <v>69.91</v>
      </c>
      <c r="F3941">
        <v>113</v>
      </c>
      <c r="G3941">
        <v>34</v>
      </c>
      <c r="H3941">
        <v>0</v>
      </c>
      <c r="I3941">
        <v>1168</v>
      </c>
      <c r="J3941">
        <v>1506</v>
      </c>
      <c r="K3941">
        <v>1</v>
      </c>
      <c r="L3941">
        <v>377</v>
      </c>
      <c r="M3941">
        <v>489</v>
      </c>
      <c r="N3941" t="s">
        <v>18</v>
      </c>
      <c r="O3941" s="1">
        <v>4.4949099999999999E-34</v>
      </c>
      <c r="P3941">
        <v>383</v>
      </c>
    </row>
    <row r="3942" spans="1:16" x14ac:dyDescent="0.25">
      <c r="A3942" t="s">
        <v>5962</v>
      </c>
      <c r="B3942">
        <v>1023</v>
      </c>
      <c r="C3942" s="3" t="str">
        <f>HYPERLINK("http://www.uniprot.org/uniprot/G7KAG1","tr|G7KAG1|G7KAG1_MEDTR")</f>
        <v>tr|G7KAG1|G7KAG1_MEDTR</v>
      </c>
      <c r="D3942" t="s">
        <v>5963</v>
      </c>
      <c r="E3942">
        <v>88.23</v>
      </c>
      <c r="F3942">
        <v>340</v>
      </c>
      <c r="G3942">
        <v>40</v>
      </c>
      <c r="H3942">
        <v>0</v>
      </c>
      <c r="I3942">
        <v>1</v>
      </c>
      <c r="J3942">
        <v>1020</v>
      </c>
      <c r="K3942">
        <v>1</v>
      </c>
      <c r="L3942">
        <v>1</v>
      </c>
      <c r="M3942">
        <v>339</v>
      </c>
      <c r="N3942" t="s">
        <v>18</v>
      </c>
      <c r="O3942" s="1">
        <v>2.2102799999999999E-171</v>
      </c>
      <c r="P3942">
        <v>1565</v>
      </c>
    </row>
    <row r="3943" spans="1:16" x14ac:dyDescent="0.25">
      <c r="A3943" t="s">
        <v>5964</v>
      </c>
      <c r="B3943">
        <v>1032</v>
      </c>
      <c r="C3943" s="3" t="str">
        <f>HYPERLINK("http://www.uniprot.org/uniprot/I1JGF8","tr|I1JGF8|I1JGF8_SOYBN")</f>
        <v>tr|I1JGF8|I1JGF8_SOYBN</v>
      </c>
      <c r="D3943" t="s">
        <v>28</v>
      </c>
      <c r="E3943">
        <v>30.53</v>
      </c>
      <c r="F3943">
        <v>167</v>
      </c>
      <c r="G3943">
        <v>116</v>
      </c>
      <c r="H3943">
        <v>30</v>
      </c>
      <c r="I3943">
        <v>424</v>
      </c>
      <c r="J3943">
        <v>834</v>
      </c>
      <c r="K3943">
        <v>1</v>
      </c>
      <c r="L3943">
        <v>334</v>
      </c>
      <c r="M3943">
        <v>494</v>
      </c>
      <c r="N3943" t="s">
        <v>18</v>
      </c>
      <c r="O3943" s="1">
        <v>5.41958E-8</v>
      </c>
      <c r="P3943">
        <v>156</v>
      </c>
    </row>
    <row r="3944" spans="1:16" x14ac:dyDescent="0.25">
      <c r="A3944" t="s">
        <v>5965</v>
      </c>
      <c r="B3944">
        <v>1506</v>
      </c>
      <c r="C3944" s="3" t="str">
        <f>HYPERLINK("http://www.uniprot.org/uniprot/G7IJ15","tr|G7IJ15|G7IJ15_MEDTR")</f>
        <v>tr|G7IJ15|G7IJ15_MEDTR</v>
      </c>
      <c r="D3944" t="s">
        <v>495</v>
      </c>
      <c r="E3944">
        <v>34.36</v>
      </c>
      <c r="F3944">
        <v>323</v>
      </c>
      <c r="G3944">
        <v>212</v>
      </c>
      <c r="H3944">
        <v>6</v>
      </c>
      <c r="I3944">
        <v>541</v>
      </c>
      <c r="J3944">
        <v>1491</v>
      </c>
      <c r="K3944">
        <v>1</v>
      </c>
      <c r="L3944">
        <v>22</v>
      </c>
      <c r="M3944">
        <v>307</v>
      </c>
      <c r="N3944" t="s">
        <v>18</v>
      </c>
      <c r="O3944" s="1">
        <v>7.6277200000000005E-42</v>
      </c>
      <c r="P3944">
        <v>450</v>
      </c>
    </row>
    <row r="3945" spans="1:16" x14ac:dyDescent="0.25">
      <c r="A3945" t="s">
        <v>5966</v>
      </c>
      <c r="B3945">
        <v>783</v>
      </c>
      <c r="C3945" s="3" t="str">
        <f>HYPERLINK("http://www.uniprot.org/uniprot/G7ICW5","tr|G7ICW5|G7ICW5_MEDTR")</f>
        <v>tr|G7ICW5|G7ICW5_MEDTR</v>
      </c>
      <c r="D3945" t="s">
        <v>5967</v>
      </c>
      <c r="E3945">
        <v>86.59</v>
      </c>
      <c r="F3945">
        <v>261</v>
      </c>
      <c r="G3945">
        <v>35</v>
      </c>
      <c r="H3945">
        <v>1</v>
      </c>
      <c r="I3945">
        <v>1</v>
      </c>
      <c r="J3945">
        <v>780</v>
      </c>
      <c r="K3945">
        <v>1</v>
      </c>
      <c r="L3945">
        <v>1</v>
      </c>
      <c r="M3945">
        <v>260</v>
      </c>
      <c r="N3945" t="s">
        <v>18</v>
      </c>
      <c r="O3945" s="1">
        <v>2.5146999999999999E-125</v>
      </c>
      <c r="P3945">
        <v>1166</v>
      </c>
    </row>
    <row r="3946" spans="1:16" x14ac:dyDescent="0.25">
      <c r="A3946" t="s">
        <v>5968</v>
      </c>
      <c r="B3946">
        <v>1476</v>
      </c>
      <c r="C3946" s="3" t="str">
        <f>HYPERLINK("http://www.uniprot.org/uniprot/K7LLI3","tr|K7LLI3|K7LLI3_SOYBN")</f>
        <v>tr|K7LLI3|K7LLI3_SOYBN</v>
      </c>
      <c r="D3946" t="s">
        <v>28</v>
      </c>
      <c r="E3946">
        <v>60.19</v>
      </c>
      <c r="F3946">
        <v>510</v>
      </c>
      <c r="G3946">
        <v>203</v>
      </c>
      <c r="H3946">
        <v>20</v>
      </c>
      <c r="I3946">
        <v>1</v>
      </c>
      <c r="J3946">
        <v>1470</v>
      </c>
      <c r="K3946">
        <v>1</v>
      </c>
      <c r="L3946">
        <v>275</v>
      </c>
      <c r="M3946">
        <v>777</v>
      </c>
      <c r="N3946" t="s">
        <v>18</v>
      </c>
      <c r="O3946" s="1">
        <v>3.01418E-152</v>
      </c>
      <c r="P3946">
        <v>1402</v>
      </c>
    </row>
    <row r="3947" spans="1:16" x14ac:dyDescent="0.25">
      <c r="A3947" t="s">
        <v>5969</v>
      </c>
      <c r="B3947">
        <v>480</v>
      </c>
      <c r="C3947" s="3" t="str">
        <f>HYPERLINK("http://www.uniprot.org/uniprot/I3T6A8","tr|I3T6A8|I3T6A8_MEDTR")</f>
        <v>tr|I3T6A8|I3T6A8_MEDTR</v>
      </c>
      <c r="D3947" t="s">
        <v>22</v>
      </c>
      <c r="E3947">
        <v>80.95</v>
      </c>
      <c r="F3947">
        <v>147</v>
      </c>
      <c r="G3947">
        <v>28</v>
      </c>
      <c r="H3947">
        <v>6</v>
      </c>
      <c r="I3947">
        <v>52</v>
      </c>
      <c r="J3947">
        <v>474</v>
      </c>
      <c r="K3947">
        <v>1</v>
      </c>
      <c r="L3947">
        <v>51</v>
      </c>
      <c r="M3947">
        <v>197</v>
      </c>
      <c r="N3947" t="s">
        <v>18</v>
      </c>
      <c r="O3947" s="1">
        <v>2.4195599999999999E-60</v>
      </c>
      <c r="P3947">
        <v>602</v>
      </c>
    </row>
    <row r="3948" spans="1:16" x14ac:dyDescent="0.25">
      <c r="A3948" t="s">
        <v>5970</v>
      </c>
      <c r="B3948">
        <v>1341</v>
      </c>
      <c r="C3948" s="3" t="str">
        <f>HYPERLINK("http://www.uniprot.org/uniprot/G7IBG6","tr|G7IBG6|G7IBG6_MEDTR")</f>
        <v>tr|G7IBG6|G7IBG6_MEDTR</v>
      </c>
      <c r="D3948" t="s">
        <v>5971</v>
      </c>
      <c r="E3948">
        <v>85.43</v>
      </c>
      <c r="F3948">
        <v>453</v>
      </c>
      <c r="G3948">
        <v>66</v>
      </c>
      <c r="H3948">
        <v>7</v>
      </c>
      <c r="I3948">
        <v>1</v>
      </c>
      <c r="J3948">
        <v>1338</v>
      </c>
      <c r="K3948">
        <v>1</v>
      </c>
      <c r="L3948">
        <v>1</v>
      </c>
      <c r="M3948">
        <v>452</v>
      </c>
      <c r="N3948" t="s">
        <v>18</v>
      </c>
      <c r="O3948">
        <v>0</v>
      </c>
      <c r="P3948">
        <v>2035</v>
      </c>
    </row>
    <row r="3949" spans="1:16" x14ac:dyDescent="0.25">
      <c r="A3949" t="s">
        <v>5972</v>
      </c>
      <c r="B3949">
        <v>1002</v>
      </c>
      <c r="C3949" s="3" t="str">
        <f>HYPERLINK("http://www.uniprot.org/uniprot/G7J0B3","tr|G7J0B3|G7J0B3_MEDTR")</f>
        <v>tr|G7J0B3|G7J0B3_MEDTR</v>
      </c>
      <c r="D3949" t="s">
        <v>5973</v>
      </c>
      <c r="E3949">
        <v>75.22</v>
      </c>
      <c r="F3949">
        <v>339</v>
      </c>
      <c r="G3949">
        <v>84</v>
      </c>
      <c r="H3949">
        <v>7</v>
      </c>
      <c r="I3949">
        <v>1</v>
      </c>
      <c r="J3949">
        <v>996</v>
      </c>
      <c r="K3949">
        <v>1</v>
      </c>
      <c r="L3949">
        <v>41</v>
      </c>
      <c r="M3949">
        <v>379</v>
      </c>
      <c r="N3949" t="s">
        <v>18</v>
      </c>
      <c r="O3949" s="1">
        <v>1.18018E-137</v>
      </c>
      <c r="P3949">
        <v>1274</v>
      </c>
    </row>
    <row r="3950" spans="1:16" x14ac:dyDescent="0.25">
      <c r="A3950" t="s">
        <v>5974</v>
      </c>
      <c r="B3950">
        <v>396</v>
      </c>
      <c r="C3950" s="3" t="str">
        <f>HYPERLINK("http://www.uniprot.org/uniprot/G7KF15","tr|G7KF15|G7KF15_MEDTR")</f>
        <v>tr|G7KF15|G7KF15_MEDTR</v>
      </c>
      <c r="D3950" t="s">
        <v>5975</v>
      </c>
      <c r="E3950">
        <v>86.07</v>
      </c>
      <c r="F3950">
        <v>79</v>
      </c>
      <c r="G3950">
        <v>11</v>
      </c>
      <c r="H3950">
        <v>0</v>
      </c>
      <c r="I3950">
        <v>1</v>
      </c>
      <c r="J3950">
        <v>237</v>
      </c>
      <c r="K3950">
        <v>1</v>
      </c>
      <c r="L3950">
        <v>1</v>
      </c>
      <c r="M3950">
        <v>79</v>
      </c>
      <c r="N3950" t="s">
        <v>18</v>
      </c>
      <c r="O3950" s="1">
        <v>3.4380699999999997E-30</v>
      </c>
      <c r="P3950">
        <v>342</v>
      </c>
    </row>
    <row r="3951" spans="1:16" x14ac:dyDescent="0.25">
      <c r="A3951" t="s">
        <v>5976</v>
      </c>
      <c r="B3951">
        <v>540</v>
      </c>
      <c r="C3951" s="3" t="str">
        <f>HYPERLINK("http://www.uniprot.org/uniprot/I1LIU2","tr|I1LIU2|I1LIU2_SOYBN")</f>
        <v>tr|I1LIU2|I1LIU2_SOYBN</v>
      </c>
      <c r="D3951" t="s">
        <v>28</v>
      </c>
      <c r="E3951">
        <v>74.150000000000006</v>
      </c>
      <c r="F3951">
        <v>178</v>
      </c>
      <c r="G3951">
        <v>46</v>
      </c>
      <c r="H3951">
        <v>0</v>
      </c>
      <c r="I3951">
        <v>1</v>
      </c>
      <c r="J3951">
        <v>534</v>
      </c>
      <c r="K3951">
        <v>1</v>
      </c>
      <c r="L3951">
        <v>1</v>
      </c>
      <c r="M3951">
        <v>178</v>
      </c>
      <c r="N3951" t="s">
        <v>18</v>
      </c>
      <c r="O3951" s="1">
        <v>2.06653E-67</v>
      </c>
      <c r="P3951">
        <v>663</v>
      </c>
    </row>
    <row r="3952" spans="1:16" x14ac:dyDescent="0.25">
      <c r="A3952" t="s">
        <v>5977</v>
      </c>
      <c r="B3952">
        <v>4455</v>
      </c>
      <c r="C3952" s="3" t="str">
        <f>HYPERLINK("http://www.uniprot.org/uniprot/F6HUS2","tr|F6HUS2|F6HUS2_VITVI")</f>
        <v>tr|F6HUS2|F6HUS2_VITVI</v>
      </c>
      <c r="D3952" t="s">
        <v>5978</v>
      </c>
      <c r="E3952">
        <v>35.869999999999997</v>
      </c>
      <c r="F3952">
        <v>1589</v>
      </c>
      <c r="G3952">
        <v>1019</v>
      </c>
      <c r="H3952">
        <v>107</v>
      </c>
      <c r="I3952">
        <v>1</v>
      </c>
      <c r="J3952">
        <v>4446</v>
      </c>
      <c r="K3952">
        <v>1</v>
      </c>
      <c r="L3952">
        <v>1</v>
      </c>
      <c r="M3952">
        <v>1463</v>
      </c>
      <c r="N3952" t="s">
        <v>18</v>
      </c>
      <c r="O3952">
        <v>0</v>
      </c>
      <c r="P3952">
        <v>2336</v>
      </c>
    </row>
    <row r="3953" spans="1:16" x14ac:dyDescent="0.25">
      <c r="A3953" t="s">
        <v>5979</v>
      </c>
      <c r="B3953">
        <v>1143</v>
      </c>
      <c r="C3953" s="3" t="str">
        <f>HYPERLINK("http://www.uniprot.org/uniprot/K7LSR9","tr|K7LSR9|K7LSR9_SOYBN")</f>
        <v>tr|K7LSR9|K7LSR9_SOYBN</v>
      </c>
      <c r="D3953" t="s">
        <v>28</v>
      </c>
      <c r="E3953">
        <v>73.349999999999994</v>
      </c>
      <c r="F3953">
        <v>349</v>
      </c>
      <c r="G3953">
        <v>93</v>
      </c>
      <c r="H3953">
        <v>0</v>
      </c>
      <c r="I3953">
        <v>1</v>
      </c>
      <c r="J3953">
        <v>1047</v>
      </c>
      <c r="K3953">
        <v>1</v>
      </c>
      <c r="L3953">
        <v>1</v>
      </c>
      <c r="M3953">
        <v>346</v>
      </c>
      <c r="N3953" t="s">
        <v>18</v>
      </c>
      <c r="O3953" s="1">
        <v>4.2393500000000003E-145</v>
      </c>
      <c r="P3953">
        <v>1339</v>
      </c>
    </row>
    <row r="3954" spans="1:16" x14ac:dyDescent="0.25">
      <c r="A3954" t="s">
        <v>5980</v>
      </c>
      <c r="B3954">
        <v>318</v>
      </c>
      <c r="C3954" s="3" t="str">
        <f>HYPERLINK("http://www.uniprot.org/uniprot/I3TAI3","tr|I3TAI3|I3TAI3_MEDTR")</f>
        <v>tr|I3TAI3|I3TAI3_MEDTR</v>
      </c>
      <c r="D3954" t="s">
        <v>22</v>
      </c>
      <c r="E3954">
        <v>90.52</v>
      </c>
      <c r="F3954">
        <v>95</v>
      </c>
      <c r="G3954">
        <v>9</v>
      </c>
      <c r="H3954">
        <v>0</v>
      </c>
      <c r="I3954">
        <v>31</v>
      </c>
      <c r="J3954">
        <v>315</v>
      </c>
      <c r="K3954">
        <v>1</v>
      </c>
      <c r="L3954">
        <v>67</v>
      </c>
      <c r="M3954">
        <v>161</v>
      </c>
      <c r="N3954" t="s">
        <v>18</v>
      </c>
      <c r="O3954" s="1">
        <v>5.5043400000000004E-47</v>
      </c>
      <c r="P3954">
        <v>455</v>
      </c>
    </row>
    <row r="3955" spans="1:16" x14ac:dyDescent="0.25">
      <c r="A3955" t="s">
        <v>5981</v>
      </c>
      <c r="B3955">
        <v>1305</v>
      </c>
      <c r="C3955" s="3" t="str">
        <f>HYPERLINK("http://www.uniprot.org/uniprot/I1LM87","tr|I1LM87|I1LM87_SOYBN")</f>
        <v>tr|I1LM87|I1LM87_SOYBN</v>
      </c>
      <c r="D3955" t="s">
        <v>71</v>
      </c>
      <c r="E3955">
        <v>82.94</v>
      </c>
      <c r="F3955">
        <v>434</v>
      </c>
      <c r="G3955">
        <v>74</v>
      </c>
      <c r="H3955">
        <v>0</v>
      </c>
      <c r="I3955">
        <v>1</v>
      </c>
      <c r="J3955">
        <v>1302</v>
      </c>
      <c r="K3955">
        <v>1</v>
      </c>
      <c r="L3955">
        <v>205</v>
      </c>
      <c r="M3955">
        <v>638</v>
      </c>
      <c r="N3955" t="s">
        <v>18</v>
      </c>
      <c r="O3955">
        <v>0</v>
      </c>
      <c r="P3955">
        <v>1927</v>
      </c>
    </row>
    <row r="3956" spans="1:16" x14ac:dyDescent="0.25">
      <c r="A3956" t="s">
        <v>5982</v>
      </c>
      <c r="B3956">
        <v>327</v>
      </c>
      <c r="C3956" s="3" t="str">
        <f>HYPERLINK("http://www.uniprot.org/uniprot/G7JJ16","tr|G7JJ16|G7JJ16_MEDTR")</f>
        <v>tr|G7JJ16|G7JJ16_MEDTR</v>
      </c>
      <c r="D3956" t="s">
        <v>5983</v>
      </c>
      <c r="E3956">
        <v>63.88</v>
      </c>
      <c r="F3956">
        <v>108</v>
      </c>
      <c r="G3956">
        <v>39</v>
      </c>
      <c r="H3956">
        <v>0</v>
      </c>
      <c r="I3956">
        <v>1</v>
      </c>
      <c r="J3956">
        <v>324</v>
      </c>
      <c r="K3956">
        <v>1</v>
      </c>
      <c r="L3956">
        <v>21</v>
      </c>
      <c r="M3956">
        <v>127</v>
      </c>
      <c r="N3956" t="s">
        <v>18</v>
      </c>
      <c r="O3956" s="1">
        <v>9.9945799999999996E-30</v>
      </c>
      <c r="P3956">
        <v>338</v>
      </c>
    </row>
    <row r="3957" spans="1:16" x14ac:dyDescent="0.25">
      <c r="A3957" t="s">
        <v>5984</v>
      </c>
      <c r="B3957">
        <v>987</v>
      </c>
      <c r="C3957" s="3" t="str">
        <f>HYPERLINK("http://www.uniprot.org/uniprot/M5X7U0","tr|M5X7U0|M5X7U0_PRUPE")</f>
        <v>tr|M5X7U0|M5X7U0_PRUPE</v>
      </c>
      <c r="D3957" t="s">
        <v>5985</v>
      </c>
      <c r="E3957">
        <v>30.97</v>
      </c>
      <c r="F3957">
        <v>184</v>
      </c>
      <c r="G3957">
        <v>127</v>
      </c>
      <c r="H3957">
        <v>5</v>
      </c>
      <c r="I3957">
        <v>31</v>
      </c>
      <c r="J3957">
        <v>567</v>
      </c>
      <c r="K3957">
        <v>1</v>
      </c>
      <c r="L3957">
        <v>137</v>
      </c>
      <c r="M3957">
        <v>318</v>
      </c>
      <c r="N3957" t="s">
        <v>18</v>
      </c>
      <c r="O3957" s="1">
        <v>1.3151100000000001E-16</v>
      </c>
      <c r="P3957">
        <v>230</v>
      </c>
    </row>
    <row r="3958" spans="1:16" x14ac:dyDescent="0.25">
      <c r="A3958" t="s">
        <v>5986</v>
      </c>
      <c r="B3958">
        <v>1632</v>
      </c>
      <c r="C3958" s="3" t="str">
        <f>HYPERLINK("http://www.uniprot.org/uniprot/G7JLR5","tr|G7JLR5|G7JLR5_MEDTR")</f>
        <v>tr|G7JLR5|G7JLR5_MEDTR</v>
      </c>
      <c r="D3958" t="s">
        <v>5987</v>
      </c>
      <c r="E3958">
        <v>84.87</v>
      </c>
      <c r="F3958">
        <v>542</v>
      </c>
      <c r="G3958">
        <v>82</v>
      </c>
      <c r="H3958">
        <v>0</v>
      </c>
      <c r="I3958">
        <v>1</v>
      </c>
      <c r="J3958">
        <v>1626</v>
      </c>
      <c r="K3958">
        <v>1</v>
      </c>
      <c r="L3958">
        <v>1</v>
      </c>
      <c r="M3958">
        <v>542</v>
      </c>
      <c r="N3958" t="s">
        <v>18</v>
      </c>
      <c r="O3958">
        <v>0</v>
      </c>
      <c r="P3958">
        <v>2409</v>
      </c>
    </row>
    <row r="3959" spans="1:16" x14ac:dyDescent="0.25">
      <c r="A3959" t="s">
        <v>5988</v>
      </c>
      <c r="B3959">
        <v>1815</v>
      </c>
      <c r="C3959" s="3" t="str">
        <f>HYPERLINK("http://www.uniprot.org/uniprot/G7LAK1","tr|G7LAK1|G7LAK1_MEDTR")</f>
        <v>tr|G7LAK1|G7LAK1_MEDTR</v>
      </c>
      <c r="D3959" t="s">
        <v>742</v>
      </c>
      <c r="E3959">
        <v>55.72</v>
      </c>
      <c r="F3959">
        <v>725</v>
      </c>
      <c r="G3959">
        <v>321</v>
      </c>
      <c r="H3959">
        <v>129</v>
      </c>
      <c r="I3959">
        <v>1</v>
      </c>
      <c r="J3959">
        <v>1788</v>
      </c>
      <c r="K3959">
        <v>1</v>
      </c>
      <c r="L3959">
        <v>1</v>
      </c>
      <c r="M3959">
        <v>722</v>
      </c>
      <c r="N3959" t="s">
        <v>18</v>
      </c>
      <c r="O3959">
        <v>0</v>
      </c>
      <c r="P3959">
        <v>1903</v>
      </c>
    </row>
    <row r="3960" spans="1:16" x14ac:dyDescent="0.25">
      <c r="A3960" t="s">
        <v>5989</v>
      </c>
      <c r="B3960">
        <v>312</v>
      </c>
      <c r="C3960" s="3" t="str">
        <f>HYPERLINK("http://www.uniprot.org/uniprot/I1K8S3","tr|I1K8S3|I1K8S3_SOYBN")</f>
        <v>tr|I1K8S3|I1K8S3_SOYBN</v>
      </c>
      <c r="D3960" t="s">
        <v>71</v>
      </c>
      <c r="E3960">
        <v>70.58</v>
      </c>
      <c r="F3960">
        <v>85</v>
      </c>
      <c r="G3960">
        <v>25</v>
      </c>
      <c r="H3960">
        <v>0</v>
      </c>
      <c r="I3960">
        <v>4</v>
      </c>
      <c r="J3960">
        <v>258</v>
      </c>
      <c r="K3960">
        <v>1</v>
      </c>
      <c r="L3960">
        <v>4</v>
      </c>
      <c r="M3960">
        <v>88</v>
      </c>
      <c r="N3960" t="s">
        <v>18</v>
      </c>
      <c r="O3960" s="1">
        <v>2.1947299999999999E-29</v>
      </c>
      <c r="P3960">
        <v>335</v>
      </c>
    </row>
    <row r="3961" spans="1:16" x14ac:dyDescent="0.25">
      <c r="A3961" t="s">
        <v>5990</v>
      </c>
      <c r="B3961">
        <v>1074</v>
      </c>
      <c r="C3961" s="3" t="str">
        <f>HYPERLINK("http://www.uniprot.org/uniprot/G7L8N0","tr|G7L8N0|G7L8N0_MEDTR")</f>
        <v>tr|G7L8N0|G7L8N0_MEDTR</v>
      </c>
      <c r="D3961" t="s">
        <v>378</v>
      </c>
      <c r="E3961">
        <v>44.79</v>
      </c>
      <c r="F3961">
        <v>96</v>
      </c>
      <c r="G3961">
        <v>53</v>
      </c>
      <c r="H3961">
        <v>5</v>
      </c>
      <c r="I3961">
        <v>799</v>
      </c>
      <c r="J3961">
        <v>1071</v>
      </c>
      <c r="K3961">
        <v>1</v>
      </c>
      <c r="L3961">
        <v>87</v>
      </c>
      <c r="M3961">
        <v>182</v>
      </c>
      <c r="N3961" t="s">
        <v>18</v>
      </c>
      <c r="O3961" s="1">
        <v>9.7714999999999991E-16</v>
      </c>
      <c r="P3961">
        <v>223</v>
      </c>
    </row>
    <row r="3962" spans="1:16" x14ac:dyDescent="0.25">
      <c r="A3962" t="s">
        <v>5991</v>
      </c>
      <c r="B3962">
        <v>738</v>
      </c>
      <c r="C3962" s="3" t="str">
        <f>HYPERLINK("http://www.uniprot.org/uniprot/I3SR97","tr|I3SR97|I3SR97_LOTJA")</f>
        <v>tr|I3SR97|I3SR97_LOTJA</v>
      </c>
      <c r="D3962" t="s">
        <v>93</v>
      </c>
      <c r="E3962">
        <v>68.97</v>
      </c>
      <c r="F3962">
        <v>245</v>
      </c>
      <c r="G3962">
        <v>76</v>
      </c>
      <c r="H3962">
        <v>1</v>
      </c>
      <c r="I3962">
        <v>4</v>
      </c>
      <c r="J3962">
        <v>735</v>
      </c>
      <c r="K3962">
        <v>1</v>
      </c>
      <c r="L3962">
        <v>3</v>
      </c>
      <c r="M3962">
        <v>244</v>
      </c>
      <c r="N3962" t="s">
        <v>18</v>
      </c>
      <c r="O3962" s="1">
        <v>1.78259E-90</v>
      </c>
      <c r="P3962">
        <v>865</v>
      </c>
    </row>
    <row r="3963" spans="1:16" x14ac:dyDescent="0.25">
      <c r="A3963" t="s">
        <v>5992</v>
      </c>
      <c r="B3963">
        <v>927</v>
      </c>
      <c r="C3963" s="3" t="str">
        <f>HYPERLINK("http://www.uniprot.org/uniprot/G7IPN8","tr|G7IPN8|G7IPN8_MEDTR")</f>
        <v>tr|G7IPN8|G7IPN8_MEDTR</v>
      </c>
      <c r="D3963" t="s">
        <v>5993</v>
      </c>
      <c r="E3963">
        <v>82.73</v>
      </c>
      <c r="F3963">
        <v>278</v>
      </c>
      <c r="G3963">
        <v>48</v>
      </c>
      <c r="H3963">
        <v>1</v>
      </c>
      <c r="I3963">
        <v>94</v>
      </c>
      <c r="J3963">
        <v>924</v>
      </c>
      <c r="K3963">
        <v>1</v>
      </c>
      <c r="L3963">
        <v>25</v>
      </c>
      <c r="M3963">
        <v>302</v>
      </c>
      <c r="N3963" t="s">
        <v>18</v>
      </c>
      <c r="O3963" s="1">
        <v>6.501E-132</v>
      </c>
      <c r="P3963">
        <v>1224</v>
      </c>
    </row>
    <row r="3964" spans="1:16" x14ac:dyDescent="0.25">
      <c r="A3964" t="s">
        <v>5994</v>
      </c>
      <c r="B3964">
        <v>1467</v>
      </c>
      <c r="C3964" s="3" t="str">
        <f>HYPERLINK("http://www.uniprot.org/uniprot/G7IIA0","tr|G7IIA0|G7IIA0_MEDTR")</f>
        <v>tr|G7IIA0|G7IIA0_MEDTR</v>
      </c>
      <c r="D3964" t="s">
        <v>5995</v>
      </c>
      <c r="E3964">
        <v>78.39</v>
      </c>
      <c r="F3964">
        <v>486</v>
      </c>
      <c r="G3964">
        <v>105</v>
      </c>
      <c r="H3964">
        <v>1</v>
      </c>
      <c r="I3964">
        <v>1</v>
      </c>
      <c r="J3964">
        <v>1455</v>
      </c>
      <c r="K3964">
        <v>1</v>
      </c>
      <c r="L3964">
        <v>1</v>
      </c>
      <c r="M3964">
        <v>484</v>
      </c>
      <c r="N3964" t="s">
        <v>18</v>
      </c>
      <c r="O3964">
        <v>0</v>
      </c>
      <c r="P3964">
        <v>1856</v>
      </c>
    </row>
    <row r="3965" spans="1:16" x14ac:dyDescent="0.25">
      <c r="A3965" t="s">
        <v>5996</v>
      </c>
      <c r="B3965">
        <v>585</v>
      </c>
      <c r="C3965" s="3" t="str">
        <f>HYPERLINK("http://www.uniprot.org/uniprot/G7KEP1","tr|G7KEP1|G7KEP1_MEDTR")</f>
        <v>tr|G7KEP1|G7KEP1_MEDTR</v>
      </c>
      <c r="D3965" t="s">
        <v>5997</v>
      </c>
      <c r="E3965">
        <v>75.39</v>
      </c>
      <c r="F3965">
        <v>191</v>
      </c>
      <c r="G3965">
        <v>47</v>
      </c>
      <c r="H3965">
        <v>1</v>
      </c>
      <c r="I3965">
        <v>1</v>
      </c>
      <c r="J3965">
        <v>570</v>
      </c>
      <c r="K3965">
        <v>1</v>
      </c>
      <c r="L3965">
        <v>1</v>
      </c>
      <c r="M3965">
        <v>191</v>
      </c>
      <c r="N3965" t="s">
        <v>18</v>
      </c>
      <c r="O3965" s="1">
        <v>6.9515800000000003E-76</v>
      </c>
      <c r="P3965">
        <v>737</v>
      </c>
    </row>
    <row r="3966" spans="1:16" x14ac:dyDescent="0.25">
      <c r="A3966" t="s">
        <v>5998</v>
      </c>
      <c r="B3966">
        <v>1053</v>
      </c>
      <c r="C3966" s="3" t="str">
        <f>HYPERLINK("http://www.uniprot.org/uniprot/G7K3D8","tr|G7K3D8|G7K3D8_MEDTR")</f>
        <v>tr|G7K3D8|G7K3D8_MEDTR</v>
      </c>
      <c r="D3966" t="s">
        <v>5999</v>
      </c>
      <c r="E3966">
        <v>79.31</v>
      </c>
      <c r="F3966">
        <v>348</v>
      </c>
      <c r="G3966">
        <v>72</v>
      </c>
      <c r="H3966">
        <v>0</v>
      </c>
      <c r="I3966">
        <v>4</v>
      </c>
      <c r="J3966">
        <v>1047</v>
      </c>
      <c r="K3966">
        <v>1</v>
      </c>
      <c r="L3966">
        <v>19</v>
      </c>
      <c r="M3966">
        <v>357</v>
      </c>
      <c r="N3966" t="s">
        <v>18</v>
      </c>
      <c r="O3966" s="1">
        <v>4.54538E-159</v>
      </c>
      <c r="P3966">
        <v>1459</v>
      </c>
    </row>
    <row r="3967" spans="1:16" x14ac:dyDescent="0.25">
      <c r="A3967" t="s">
        <v>6000</v>
      </c>
      <c r="B3967">
        <v>2544</v>
      </c>
      <c r="C3967" s="3" t="str">
        <f>HYPERLINK("http://www.uniprot.org/uniprot/Q2HV80","tr|Q2HV80|Q2HV80_MEDTR")</f>
        <v>tr|Q2HV80|Q2HV80_MEDTR</v>
      </c>
      <c r="D3967" t="s">
        <v>6001</v>
      </c>
      <c r="E3967">
        <v>67.819999999999993</v>
      </c>
      <c r="F3967">
        <v>861</v>
      </c>
      <c r="G3967">
        <v>277</v>
      </c>
      <c r="H3967">
        <v>15</v>
      </c>
      <c r="I3967">
        <v>4</v>
      </c>
      <c r="J3967">
        <v>2541</v>
      </c>
      <c r="K3967">
        <v>1</v>
      </c>
      <c r="L3967">
        <v>95</v>
      </c>
      <c r="M3967">
        <v>906</v>
      </c>
      <c r="N3967" t="s">
        <v>18</v>
      </c>
      <c r="O3967">
        <v>0</v>
      </c>
      <c r="P3967">
        <v>2805</v>
      </c>
    </row>
    <row r="3968" spans="1:16" x14ac:dyDescent="0.25">
      <c r="A3968" t="s">
        <v>6002</v>
      </c>
      <c r="B3968">
        <v>1446</v>
      </c>
      <c r="C3968" s="3" t="str">
        <f>HYPERLINK("http://www.uniprot.org/uniprot/G7ICW4","tr|G7ICW4|G7ICW4_MEDTR")</f>
        <v>tr|G7ICW4|G7ICW4_MEDTR</v>
      </c>
      <c r="D3968" t="s">
        <v>6003</v>
      </c>
      <c r="E3968">
        <v>73.8</v>
      </c>
      <c r="F3968">
        <v>481</v>
      </c>
      <c r="G3968">
        <v>126</v>
      </c>
      <c r="H3968">
        <v>0</v>
      </c>
      <c r="I3968">
        <v>1</v>
      </c>
      <c r="J3968">
        <v>1443</v>
      </c>
      <c r="K3968">
        <v>1</v>
      </c>
      <c r="L3968">
        <v>60</v>
      </c>
      <c r="M3968">
        <v>539</v>
      </c>
      <c r="N3968" t="s">
        <v>18</v>
      </c>
      <c r="O3968">
        <v>0</v>
      </c>
      <c r="P3968">
        <v>1844</v>
      </c>
    </row>
    <row r="3969" spans="1:16" x14ac:dyDescent="0.25">
      <c r="A3969" t="s">
        <v>6004</v>
      </c>
      <c r="B3969">
        <v>591</v>
      </c>
      <c r="C3969" s="3" t="str">
        <f>HYPERLINK("http://www.uniprot.org/uniprot/I1L2V8","tr|I1L2V8|I1L2V8_SOYBN")</f>
        <v>tr|I1L2V8|I1L2V8_SOYBN</v>
      </c>
      <c r="D3969" t="s">
        <v>28</v>
      </c>
      <c r="E3969">
        <v>41.17</v>
      </c>
      <c r="F3969">
        <v>102</v>
      </c>
      <c r="G3969">
        <v>60</v>
      </c>
      <c r="H3969">
        <v>5</v>
      </c>
      <c r="I3969">
        <v>220</v>
      </c>
      <c r="J3969">
        <v>510</v>
      </c>
      <c r="K3969">
        <v>1</v>
      </c>
      <c r="L3969">
        <v>254</v>
      </c>
      <c r="M3969">
        <v>354</v>
      </c>
      <c r="N3969" t="s">
        <v>18</v>
      </c>
      <c r="O3969" s="1">
        <v>3.6379700000000003E-11</v>
      </c>
      <c r="P3969">
        <v>179</v>
      </c>
    </row>
    <row r="3970" spans="1:16" x14ac:dyDescent="0.25">
      <c r="A3970" t="s">
        <v>6005</v>
      </c>
      <c r="B3970">
        <v>1425</v>
      </c>
      <c r="C3970" s="3" t="str">
        <f>HYPERLINK("http://www.uniprot.org/uniprot/K7N4T1","tr|K7N4T1|K7N4T1_SOYBN")</f>
        <v>tr|K7N4T1|K7N4T1_SOYBN</v>
      </c>
      <c r="D3970" t="s">
        <v>28</v>
      </c>
      <c r="E3970">
        <v>68.63</v>
      </c>
      <c r="F3970">
        <v>475</v>
      </c>
      <c r="G3970">
        <v>149</v>
      </c>
      <c r="H3970">
        <v>1</v>
      </c>
      <c r="I3970">
        <v>1</v>
      </c>
      <c r="J3970">
        <v>1422</v>
      </c>
      <c r="K3970">
        <v>1</v>
      </c>
      <c r="L3970">
        <v>1</v>
      </c>
      <c r="M3970">
        <v>457</v>
      </c>
      <c r="N3970" t="s">
        <v>18</v>
      </c>
      <c r="O3970">
        <v>0</v>
      </c>
      <c r="P3970">
        <v>1665</v>
      </c>
    </row>
    <row r="3971" spans="1:16" x14ac:dyDescent="0.25">
      <c r="A3971" t="s">
        <v>6006</v>
      </c>
      <c r="B3971">
        <v>348</v>
      </c>
      <c r="C3971" s="3" t="str">
        <f>HYPERLINK("http://www.uniprot.org/uniprot/K7M8G4","tr|K7M8G4|K7M8G4_SOYBN")</f>
        <v>tr|K7M8G4|K7M8G4_SOYBN</v>
      </c>
      <c r="D3971" t="s">
        <v>117</v>
      </c>
      <c r="E3971">
        <v>80.7</v>
      </c>
      <c r="F3971">
        <v>114</v>
      </c>
      <c r="G3971">
        <v>22</v>
      </c>
      <c r="H3971">
        <v>0</v>
      </c>
      <c r="I3971">
        <v>1</v>
      </c>
      <c r="J3971">
        <v>342</v>
      </c>
      <c r="K3971">
        <v>1</v>
      </c>
      <c r="L3971">
        <v>116</v>
      </c>
      <c r="M3971">
        <v>229</v>
      </c>
      <c r="N3971" t="s">
        <v>18</v>
      </c>
      <c r="O3971" s="1">
        <v>1.7606400000000001E-47</v>
      </c>
      <c r="P3971">
        <v>491</v>
      </c>
    </row>
    <row r="3972" spans="1:16" x14ac:dyDescent="0.25">
      <c r="A3972" t="s">
        <v>6007</v>
      </c>
      <c r="B3972">
        <v>978</v>
      </c>
      <c r="C3972" s="3" t="str">
        <f>HYPERLINK("http://www.uniprot.org/uniprot/G7J6T3","tr|G7J6T3|G7J6T3_MEDTR")</f>
        <v>tr|G7J6T3|G7J6T3_MEDTR</v>
      </c>
      <c r="D3972" t="s">
        <v>6008</v>
      </c>
      <c r="E3972">
        <v>90.31</v>
      </c>
      <c r="F3972">
        <v>289</v>
      </c>
      <c r="G3972">
        <v>28</v>
      </c>
      <c r="H3972">
        <v>0</v>
      </c>
      <c r="I3972">
        <v>1</v>
      </c>
      <c r="J3972">
        <v>867</v>
      </c>
      <c r="K3972">
        <v>1</v>
      </c>
      <c r="L3972">
        <v>472</v>
      </c>
      <c r="M3972">
        <v>760</v>
      </c>
      <c r="N3972" t="s">
        <v>18</v>
      </c>
      <c r="O3972" s="1">
        <v>1.21819E-147</v>
      </c>
      <c r="P3972">
        <v>1360</v>
      </c>
    </row>
    <row r="3973" spans="1:16" x14ac:dyDescent="0.25">
      <c r="A3973" t="s">
        <v>6009</v>
      </c>
      <c r="B3973">
        <v>981</v>
      </c>
      <c r="C3973" s="3" t="str">
        <f>HYPERLINK("http://www.uniprot.org/uniprot/C6TJY3","tr|C6TJY3|C6TJY3_SOYBN")</f>
        <v>tr|C6TJY3|C6TJY3_SOYBN</v>
      </c>
      <c r="D3973" t="s">
        <v>897</v>
      </c>
      <c r="E3973">
        <v>77.48</v>
      </c>
      <c r="F3973">
        <v>302</v>
      </c>
      <c r="G3973">
        <v>68</v>
      </c>
      <c r="H3973">
        <v>0</v>
      </c>
      <c r="I3973">
        <v>73</v>
      </c>
      <c r="J3973">
        <v>978</v>
      </c>
      <c r="K3973">
        <v>1</v>
      </c>
      <c r="L3973">
        <v>27</v>
      </c>
      <c r="M3973">
        <v>328</v>
      </c>
      <c r="N3973" t="s">
        <v>18</v>
      </c>
      <c r="O3973" s="1">
        <v>5.3380000000000002E-135</v>
      </c>
      <c r="P3973">
        <v>1251</v>
      </c>
    </row>
    <row r="3974" spans="1:16" x14ac:dyDescent="0.25">
      <c r="A3974" t="s">
        <v>6010</v>
      </c>
      <c r="B3974">
        <v>2067</v>
      </c>
      <c r="C3974" s="3" t="str">
        <f>HYPERLINK("http://www.uniprot.org/uniprot/G7JS99","tr|G7JS99|G7JS99_MEDTR")</f>
        <v>tr|G7JS99|G7JS99_MEDTR</v>
      </c>
      <c r="D3974" t="s">
        <v>6011</v>
      </c>
      <c r="E3974">
        <v>54.24</v>
      </c>
      <c r="F3974">
        <v>636</v>
      </c>
      <c r="G3974">
        <v>291</v>
      </c>
      <c r="H3974">
        <v>18</v>
      </c>
      <c r="I3974">
        <v>1</v>
      </c>
      <c r="J3974">
        <v>1854</v>
      </c>
      <c r="K3974">
        <v>1</v>
      </c>
      <c r="L3974">
        <v>506</v>
      </c>
      <c r="M3974">
        <v>1130</v>
      </c>
      <c r="N3974" t="s">
        <v>18</v>
      </c>
      <c r="O3974">
        <v>0</v>
      </c>
      <c r="P3974">
        <v>1670</v>
      </c>
    </row>
    <row r="3975" spans="1:16" x14ac:dyDescent="0.25">
      <c r="A3975" t="s">
        <v>6012</v>
      </c>
      <c r="B3975">
        <v>1677</v>
      </c>
      <c r="C3975" s="3" t="str">
        <f>HYPERLINK("http://www.uniprot.org/uniprot/I1KPI6","tr|I1KPI6|I1KPI6_SOYBN")</f>
        <v>tr|I1KPI6|I1KPI6_SOYBN</v>
      </c>
      <c r="D3975" t="s">
        <v>71</v>
      </c>
      <c r="E3975">
        <v>37.75</v>
      </c>
      <c r="F3975">
        <v>678</v>
      </c>
      <c r="G3975">
        <v>422</v>
      </c>
      <c r="H3975">
        <v>123</v>
      </c>
      <c r="I3975">
        <v>10</v>
      </c>
      <c r="J3975">
        <v>1674</v>
      </c>
      <c r="K3975">
        <v>1</v>
      </c>
      <c r="L3975">
        <v>761</v>
      </c>
      <c r="M3975">
        <v>1411</v>
      </c>
      <c r="N3975" t="s">
        <v>18</v>
      </c>
      <c r="O3975" s="1">
        <v>4.1566999999999998E-92</v>
      </c>
      <c r="P3975">
        <v>884</v>
      </c>
    </row>
    <row r="3976" spans="1:16" x14ac:dyDescent="0.25">
      <c r="A3976" t="s">
        <v>6013</v>
      </c>
      <c r="B3976">
        <v>663</v>
      </c>
      <c r="C3976" s="3" t="str">
        <f>HYPERLINK("http://www.uniprot.org/uniprot/B7FMT2","tr|B7FMT2|B7FMT2_MEDTR")</f>
        <v>tr|B7FMT2|B7FMT2_MEDTR</v>
      </c>
      <c r="D3976" t="s">
        <v>22</v>
      </c>
      <c r="E3976">
        <v>63.07</v>
      </c>
      <c r="F3976">
        <v>241</v>
      </c>
      <c r="G3976">
        <v>89</v>
      </c>
      <c r="H3976">
        <v>22</v>
      </c>
      <c r="I3976">
        <v>1</v>
      </c>
      <c r="J3976">
        <v>657</v>
      </c>
      <c r="K3976">
        <v>1</v>
      </c>
      <c r="L3976">
        <v>1</v>
      </c>
      <c r="M3976">
        <v>241</v>
      </c>
      <c r="N3976" t="s">
        <v>18</v>
      </c>
      <c r="O3976" s="1">
        <v>3.8415399999999999E-72</v>
      </c>
      <c r="P3976">
        <v>706</v>
      </c>
    </row>
    <row r="3977" spans="1:16" x14ac:dyDescent="0.25">
      <c r="A3977" t="s">
        <v>6014</v>
      </c>
      <c r="B3977">
        <v>4578</v>
      </c>
      <c r="C3977" s="3" t="str">
        <f>HYPERLINK("http://www.uniprot.org/uniprot/G7JF51","tr|G7JF51|G7JF51_MEDTR")</f>
        <v>tr|G7JF51|G7JF51_MEDTR</v>
      </c>
      <c r="D3977" t="s">
        <v>6015</v>
      </c>
      <c r="E3977">
        <v>85.54</v>
      </c>
      <c r="F3977">
        <v>768</v>
      </c>
      <c r="G3977">
        <v>111</v>
      </c>
      <c r="H3977">
        <v>8</v>
      </c>
      <c r="I3977">
        <v>46</v>
      </c>
      <c r="J3977">
        <v>2325</v>
      </c>
      <c r="K3977">
        <v>1</v>
      </c>
      <c r="L3977">
        <v>92</v>
      </c>
      <c r="M3977">
        <v>859</v>
      </c>
      <c r="N3977" t="s">
        <v>18</v>
      </c>
      <c r="O3977">
        <v>0</v>
      </c>
      <c r="P3977">
        <v>3491</v>
      </c>
    </row>
    <row r="3978" spans="1:16" x14ac:dyDescent="0.25">
      <c r="A3978" t="s">
        <v>6016</v>
      </c>
      <c r="B3978">
        <v>1113</v>
      </c>
      <c r="C3978" s="3" t="str">
        <f>HYPERLINK("http://www.uniprot.org/uniprot/G7JUJ4","tr|G7JUJ4|G7JUJ4_MEDTR")</f>
        <v>tr|G7JUJ4|G7JUJ4_MEDTR</v>
      </c>
      <c r="D3978" t="s">
        <v>6017</v>
      </c>
      <c r="E3978">
        <v>62.63</v>
      </c>
      <c r="F3978">
        <v>364</v>
      </c>
      <c r="G3978">
        <v>136</v>
      </c>
      <c r="H3978">
        <v>7</v>
      </c>
      <c r="I3978">
        <v>1</v>
      </c>
      <c r="J3978">
        <v>1071</v>
      </c>
      <c r="K3978">
        <v>1</v>
      </c>
      <c r="L3978">
        <v>1</v>
      </c>
      <c r="M3978">
        <v>351</v>
      </c>
      <c r="N3978" t="s">
        <v>18</v>
      </c>
      <c r="O3978" s="1">
        <v>1.0779E-113</v>
      </c>
      <c r="P3978">
        <v>1068</v>
      </c>
    </row>
    <row r="3979" spans="1:16" x14ac:dyDescent="0.25">
      <c r="A3979" t="s">
        <v>6018</v>
      </c>
      <c r="B3979">
        <v>2922</v>
      </c>
      <c r="C3979" s="3" t="str">
        <f>HYPERLINK("http://www.uniprot.org/uniprot/G7JJ17","tr|G7JJ17|G7JJ17_MEDTR")</f>
        <v>tr|G7JJ17|G7JJ17_MEDTR</v>
      </c>
      <c r="D3979" t="s">
        <v>6019</v>
      </c>
      <c r="E3979">
        <v>73.349999999999994</v>
      </c>
      <c r="F3979">
        <v>972</v>
      </c>
      <c r="G3979">
        <v>259</v>
      </c>
      <c r="H3979">
        <v>5</v>
      </c>
      <c r="I3979">
        <v>1</v>
      </c>
      <c r="J3979">
        <v>2901</v>
      </c>
      <c r="K3979">
        <v>1</v>
      </c>
      <c r="L3979">
        <v>1</v>
      </c>
      <c r="M3979">
        <v>948</v>
      </c>
      <c r="N3979" t="s">
        <v>18</v>
      </c>
      <c r="O3979">
        <v>0</v>
      </c>
      <c r="P3979">
        <v>3695</v>
      </c>
    </row>
    <row r="3980" spans="1:16" x14ac:dyDescent="0.25">
      <c r="A3980" t="s">
        <v>6020</v>
      </c>
      <c r="B3980">
        <v>6672</v>
      </c>
      <c r="C3980" s="3" t="str">
        <f>HYPERLINK("http://www.uniprot.org/uniprot/K7KC24","tr|K7KC24|K7KC24_SOYBN")</f>
        <v>tr|K7KC24|K7KC24_SOYBN</v>
      </c>
      <c r="D3980" t="s">
        <v>28</v>
      </c>
      <c r="E3980">
        <v>75.75</v>
      </c>
      <c r="F3980">
        <v>2252</v>
      </c>
      <c r="G3980">
        <v>546</v>
      </c>
      <c r="H3980">
        <v>29</v>
      </c>
      <c r="I3980">
        <v>1</v>
      </c>
      <c r="J3980">
        <v>6669</v>
      </c>
      <c r="K3980">
        <v>1</v>
      </c>
      <c r="L3980">
        <v>1</v>
      </c>
      <c r="M3980">
        <v>2227</v>
      </c>
      <c r="N3980" t="s">
        <v>18</v>
      </c>
      <c r="O3980">
        <v>0</v>
      </c>
      <c r="P3980">
        <v>8549</v>
      </c>
    </row>
    <row r="3981" spans="1:16" x14ac:dyDescent="0.25">
      <c r="A3981" t="s">
        <v>6021</v>
      </c>
      <c r="B3981">
        <v>348</v>
      </c>
      <c r="C3981" s="3" t="str">
        <f>HYPERLINK("http://www.uniprot.org/uniprot/I1MQZ6","tr|I1MQZ6|I1MQZ6_SOYBN")</f>
        <v>tr|I1MQZ6|I1MQZ6_SOYBN</v>
      </c>
      <c r="D3981" t="s">
        <v>28</v>
      </c>
      <c r="E3981">
        <v>81.03</v>
      </c>
      <c r="F3981">
        <v>116</v>
      </c>
      <c r="G3981">
        <v>22</v>
      </c>
      <c r="H3981">
        <v>1</v>
      </c>
      <c r="I3981">
        <v>1</v>
      </c>
      <c r="J3981">
        <v>345</v>
      </c>
      <c r="K3981">
        <v>1</v>
      </c>
      <c r="L3981">
        <v>1</v>
      </c>
      <c r="M3981">
        <v>116</v>
      </c>
      <c r="N3981" t="s">
        <v>18</v>
      </c>
      <c r="O3981" s="1">
        <v>9.0214199999999998E-52</v>
      </c>
      <c r="P3981">
        <v>528</v>
      </c>
    </row>
    <row r="3982" spans="1:16" x14ac:dyDescent="0.25">
      <c r="A3982" t="s">
        <v>6022</v>
      </c>
      <c r="B3982">
        <v>1227</v>
      </c>
      <c r="C3982" s="3" t="str">
        <f>HYPERLINK("http://www.uniprot.org/uniprot/G7K407","tr|G7K407|G7K407_MEDTR")</f>
        <v>tr|G7K407|G7K407_MEDTR</v>
      </c>
      <c r="D3982" t="s">
        <v>5912</v>
      </c>
      <c r="E3982">
        <v>75.8</v>
      </c>
      <c r="F3982">
        <v>434</v>
      </c>
      <c r="G3982">
        <v>105</v>
      </c>
      <c r="H3982">
        <v>50</v>
      </c>
      <c r="I3982">
        <v>1</v>
      </c>
      <c r="J3982">
        <v>1152</v>
      </c>
      <c r="K3982">
        <v>1</v>
      </c>
      <c r="L3982">
        <v>1</v>
      </c>
      <c r="M3982">
        <v>434</v>
      </c>
      <c r="N3982" t="s">
        <v>18</v>
      </c>
      <c r="O3982" s="1">
        <v>3.9428099999999998E-176</v>
      </c>
      <c r="P3982">
        <v>1607</v>
      </c>
    </row>
    <row r="3983" spans="1:16" x14ac:dyDescent="0.25">
      <c r="A3983" t="s">
        <v>6023</v>
      </c>
      <c r="B3983">
        <v>411</v>
      </c>
      <c r="C3983" s="3" t="str">
        <f>HYPERLINK("http://www.uniprot.org/uniprot/G7ILL1","tr|G7ILL1|G7ILL1_MEDTR")</f>
        <v>tr|G7ILL1|G7ILL1_MEDTR</v>
      </c>
      <c r="D3983" t="s">
        <v>6024</v>
      </c>
      <c r="E3983">
        <v>83.21</v>
      </c>
      <c r="F3983">
        <v>137</v>
      </c>
      <c r="G3983">
        <v>23</v>
      </c>
      <c r="H3983">
        <v>1</v>
      </c>
      <c r="I3983">
        <v>1</v>
      </c>
      <c r="J3983">
        <v>408</v>
      </c>
      <c r="K3983">
        <v>1</v>
      </c>
      <c r="L3983">
        <v>1</v>
      </c>
      <c r="M3983">
        <v>137</v>
      </c>
      <c r="N3983" t="s">
        <v>18</v>
      </c>
      <c r="O3983" s="1">
        <v>6.9428799999999999E-60</v>
      </c>
      <c r="P3983">
        <v>598</v>
      </c>
    </row>
    <row r="3984" spans="1:16" x14ac:dyDescent="0.25">
      <c r="A3984" t="s">
        <v>6025</v>
      </c>
      <c r="B3984">
        <v>1833</v>
      </c>
      <c r="C3984" s="3" t="str">
        <f>HYPERLINK("http://www.uniprot.org/uniprot/I3SLK6","tr|I3SLK6|I3SLK6_MEDTR")</f>
        <v>tr|I3SLK6|I3SLK6_MEDTR</v>
      </c>
      <c r="D3984" t="s">
        <v>22</v>
      </c>
      <c r="E3984">
        <v>62.87</v>
      </c>
      <c r="F3984">
        <v>668</v>
      </c>
      <c r="G3984">
        <v>248</v>
      </c>
      <c r="H3984">
        <v>59</v>
      </c>
      <c r="I3984">
        <v>1</v>
      </c>
      <c r="J3984">
        <v>1827</v>
      </c>
      <c r="K3984">
        <v>1</v>
      </c>
      <c r="L3984">
        <v>1</v>
      </c>
      <c r="M3984">
        <v>641</v>
      </c>
      <c r="N3984" t="s">
        <v>18</v>
      </c>
      <c r="O3984">
        <v>0</v>
      </c>
      <c r="P3984">
        <v>1919</v>
      </c>
    </row>
    <row r="3985" spans="1:16" x14ac:dyDescent="0.25">
      <c r="A3985" t="s">
        <v>6026</v>
      </c>
      <c r="B3985">
        <v>1047</v>
      </c>
      <c r="C3985" s="3" t="str">
        <f>HYPERLINK("http://www.uniprot.org/uniprot/A5B5M2","tr|A5B5M2|A5B5M2_VITVI")</f>
        <v>tr|A5B5M2|A5B5M2_VITVI</v>
      </c>
      <c r="D3985" t="s">
        <v>6027</v>
      </c>
      <c r="E3985">
        <v>63.98</v>
      </c>
      <c r="F3985">
        <v>211</v>
      </c>
      <c r="G3985">
        <v>76</v>
      </c>
      <c r="H3985">
        <v>3</v>
      </c>
      <c r="I3985">
        <v>1</v>
      </c>
      <c r="J3985">
        <v>624</v>
      </c>
      <c r="K3985">
        <v>1</v>
      </c>
      <c r="L3985">
        <v>89</v>
      </c>
      <c r="M3985">
        <v>299</v>
      </c>
      <c r="N3985" t="s">
        <v>18</v>
      </c>
      <c r="O3985" s="1">
        <v>1.3403300000000001E-78</v>
      </c>
      <c r="P3985">
        <v>765</v>
      </c>
    </row>
    <row r="3986" spans="1:16" x14ac:dyDescent="0.25">
      <c r="A3986" t="s">
        <v>6028</v>
      </c>
      <c r="B3986">
        <v>918</v>
      </c>
      <c r="C3986" s="3" t="str">
        <f>HYPERLINK("http://www.uniprot.org/uniprot/I1M7J9","tr|I1M7J9|I1M7J9_SOYBN")</f>
        <v>tr|I1M7J9|I1M7J9_SOYBN</v>
      </c>
      <c r="D3986" t="s">
        <v>71</v>
      </c>
      <c r="E3986">
        <v>70.099999999999994</v>
      </c>
      <c r="F3986">
        <v>194</v>
      </c>
      <c r="G3986">
        <v>58</v>
      </c>
      <c r="H3986">
        <v>1</v>
      </c>
      <c r="I3986">
        <v>1</v>
      </c>
      <c r="J3986">
        <v>579</v>
      </c>
      <c r="K3986">
        <v>1</v>
      </c>
      <c r="L3986">
        <v>345</v>
      </c>
      <c r="M3986">
        <v>538</v>
      </c>
      <c r="N3986" t="s">
        <v>18</v>
      </c>
      <c r="O3986" s="1">
        <v>1.4953900000000001E-72</v>
      </c>
      <c r="P3986">
        <v>712</v>
      </c>
    </row>
    <row r="3987" spans="1:16" x14ac:dyDescent="0.25">
      <c r="A3987" t="s">
        <v>6029</v>
      </c>
      <c r="B3987">
        <v>687</v>
      </c>
      <c r="C3987" s="3" t="str">
        <f>HYPERLINK("http://www.uniprot.org/uniprot/I3SBT8","tr|I3SBT8|I3SBT8_MEDTR")</f>
        <v>tr|I3SBT8|I3SBT8_MEDTR</v>
      </c>
      <c r="D3987" t="s">
        <v>22</v>
      </c>
      <c r="E3987">
        <v>67.98</v>
      </c>
      <c r="F3987">
        <v>228</v>
      </c>
      <c r="G3987">
        <v>73</v>
      </c>
      <c r="H3987">
        <v>1</v>
      </c>
      <c r="I3987">
        <v>1</v>
      </c>
      <c r="J3987">
        <v>681</v>
      </c>
      <c r="K3987">
        <v>1</v>
      </c>
      <c r="L3987">
        <v>1</v>
      </c>
      <c r="M3987">
        <v>228</v>
      </c>
      <c r="N3987" t="s">
        <v>18</v>
      </c>
      <c r="O3987" s="1">
        <v>2.5994699999999999E-74</v>
      </c>
      <c r="P3987">
        <v>725</v>
      </c>
    </row>
    <row r="3988" spans="1:16" x14ac:dyDescent="0.25">
      <c r="A3988" t="s">
        <v>6030</v>
      </c>
      <c r="B3988">
        <v>2712</v>
      </c>
      <c r="C3988" s="3" t="str">
        <f>HYPERLINK("http://www.uniprot.org/uniprot/G7IS57","tr|G7IS57|G7IS57_MEDTR")</f>
        <v>tr|G7IS57|G7IS57_MEDTR</v>
      </c>
      <c r="D3988" t="s">
        <v>6031</v>
      </c>
      <c r="E3988">
        <v>62.26</v>
      </c>
      <c r="F3988">
        <v>1015</v>
      </c>
      <c r="G3988">
        <v>383</v>
      </c>
      <c r="H3988">
        <v>114</v>
      </c>
      <c r="I3988">
        <v>1</v>
      </c>
      <c r="J3988">
        <v>2703</v>
      </c>
      <c r="K3988">
        <v>1</v>
      </c>
      <c r="L3988">
        <v>1</v>
      </c>
      <c r="M3988">
        <v>991</v>
      </c>
      <c r="N3988" t="s">
        <v>18</v>
      </c>
      <c r="O3988">
        <v>0</v>
      </c>
      <c r="P3988">
        <v>2985</v>
      </c>
    </row>
    <row r="3989" spans="1:16" x14ac:dyDescent="0.25">
      <c r="A3989" t="s">
        <v>6032</v>
      </c>
      <c r="B3989">
        <v>606</v>
      </c>
      <c r="C3989" s="3" t="str">
        <f>HYPERLINK("http://www.uniprot.org/uniprot/G7IIA4","tr|G7IIA4|G7IIA4_MEDTR")</f>
        <v>tr|G7IIA4|G7IIA4_MEDTR</v>
      </c>
      <c r="D3989" t="s">
        <v>6033</v>
      </c>
      <c r="E3989">
        <v>68.569999999999993</v>
      </c>
      <c r="F3989">
        <v>210</v>
      </c>
      <c r="G3989">
        <v>66</v>
      </c>
      <c r="H3989">
        <v>9</v>
      </c>
      <c r="I3989">
        <v>1</v>
      </c>
      <c r="J3989">
        <v>603</v>
      </c>
      <c r="K3989">
        <v>1</v>
      </c>
      <c r="L3989">
        <v>1</v>
      </c>
      <c r="M3989">
        <v>209</v>
      </c>
      <c r="N3989" t="s">
        <v>18</v>
      </c>
      <c r="O3989" s="1">
        <v>2.1996300000000001E-70</v>
      </c>
      <c r="P3989">
        <v>690</v>
      </c>
    </row>
    <row r="3990" spans="1:16" x14ac:dyDescent="0.25">
      <c r="A3990" t="s">
        <v>6034</v>
      </c>
      <c r="B3990">
        <v>480</v>
      </c>
      <c r="C3990" s="3" t="str">
        <f>HYPERLINK("http://www.uniprot.org/uniprot/Q9SPB2","tr|Q9SPB2|Q9SPB2_LUPLU")</f>
        <v>tr|Q9SPB2|Q9SPB2_LUPLU</v>
      </c>
      <c r="D3990" t="s">
        <v>6035</v>
      </c>
      <c r="E3990">
        <v>34.69</v>
      </c>
      <c r="F3990">
        <v>147</v>
      </c>
      <c r="G3990">
        <v>96</v>
      </c>
      <c r="H3990">
        <v>0</v>
      </c>
      <c r="I3990">
        <v>10</v>
      </c>
      <c r="J3990">
        <v>450</v>
      </c>
      <c r="K3990">
        <v>1</v>
      </c>
      <c r="L3990">
        <v>3</v>
      </c>
      <c r="M3990">
        <v>143</v>
      </c>
      <c r="N3990" t="s">
        <v>18</v>
      </c>
      <c r="O3990" s="1">
        <v>1.1766500000000001E-14</v>
      </c>
      <c r="P3990">
        <v>208</v>
      </c>
    </row>
    <row r="3991" spans="1:16" x14ac:dyDescent="0.25">
      <c r="A3991" t="s">
        <v>6036</v>
      </c>
      <c r="B3991">
        <v>3615</v>
      </c>
      <c r="C3991" s="3" t="str">
        <f>HYPERLINK("http://www.uniprot.org/uniprot/G7KEP4","tr|G7KEP4|G7KEP4_MEDTR")</f>
        <v>tr|G7KEP4|G7KEP4_MEDTR</v>
      </c>
      <c r="D3991" t="s">
        <v>6037</v>
      </c>
      <c r="E3991">
        <v>79.62</v>
      </c>
      <c r="F3991">
        <v>1217</v>
      </c>
      <c r="G3991">
        <v>248</v>
      </c>
      <c r="H3991">
        <v>25</v>
      </c>
      <c r="I3991">
        <v>31</v>
      </c>
      <c r="J3991">
        <v>3606</v>
      </c>
      <c r="K3991">
        <v>1</v>
      </c>
      <c r="L3991">
        <v>6</v>
      </c>
      <c r="M3991">
        <v>1214</v>
      </c>
      <c r="N3991" t="s">
        <v>18</v>
      </c>
      <c r="O3991">
        <v>0</v>
      </c>
      <c r="P3991">
        <v>4884</v>
      </c>
    </row>
    <row r="3992" spans="1:16" x14ac:dyDescent="0.25">
      <c r="A3992" t="s">
        <v>6038</v>
      </c>
      <c r="B3992">
        <v>447</v>
      </c>
      <c r="C3992" s="3" t="str">
        <f>HYPERLINK("http://www.uniprot.org/uniprot/B7FNC9","tr|B7FNC9|B7FNC9_MEDTR")</f>
        <v>tr|B7FNC9|B7FNC9_MEDTR</v>
      </c>
      <c r="D3992" t="s">
        <v>6039</v>
      </c>
      <c r="E3992">
        <v>84.86</v>
      </c>
      <c r="F3992">
        <v>152</v>
      </c>
      <c r="G3992">
        <v>23</v>
      </c>
      <c r="H3992">
        <v>9</v>
      </c>
      <c r="I3992">
        <v>1</v>
      </c>
      <c r="J3992">
        <v>429</v>
      </c>
      <c r="K3992">
        <v>1</v>
      </c>
      <c r="L3992">
        <v>1</v>
      </c>
      <c r="M3992">
        <v>149</v>
      </c>
      <c r="N3992" t="s">
        <v>18</v>
      </c>
      <c r="O3992" s="1">
        <v>2.1683000000000001E-69</v>
      </c>
      <c r="P3992">
        <v>680</v>
      </c>
    </row>
    <row r="3993" spans="1:16" x14ac:dyDescent="0.25">
      <c r="A3993" t="s">
        <v>6040</v>
      </c>
      <c r="B3993">
        <v>2112</v>
      </c>
      <c r="C3993" s="3" t="str">
        <f>HYPERLINK("http://www.uniprot.org/uniprot/Q2HV73","tr|Q2HV73|Q2HV73_MEDTR")</f>
        <v>tr|Q2HV73|Q2HV73_MEDTR</v>
      </c>
      <c r="D3993" t="s">
        <v>6041</v>
      </c>
      <c r="E3993">
        <v>78.17</v>
      </c>
      <c r="F3993">
        <v>701</v>
      </c>
      <c r="G3993">
        <v>153</v>
      </c>
      <c r="H3993">
        <v>1</v>
      </c>
      <c r="I3993">
        <v>1</v>
      </c>
      <c r="J3993">
        <v>2100</v>
      </c>
      <c r="K3993">
        <v>1</v>
      </c>
      <c r="L3993">
        <v>20</v>
      </c>
      <c r="M3993">
        <v>684</v>
      </c>
      <c r="N3993" t="s">
        <v>18</v>
      </c>
      <c r="O3993">
        <v>0</v>
      </c>
      <c r="P3993">
        <v>2746</v>
      </c>
    </row>
    <row r="3994" spans="1:16" x14ac:dyDescent="0.25">
      <c r="A3994" t="s">
        <v>6042</v>
      </c>
      <c r="B3994">
        <v>489</v>
      </c>
      <c r="C3994" s="3" t="str">
        <f>HYPERLINK("http://www.uniprot.org/uniprot/G7LCQ3","tr|G7LCQ3|G7LCQ3_MEDTR")</f>
        <v>tr|G7LCQ3|G7LCQ3_MEDTR</v>
      </c>
      <c r="D3994" t="s">
        <v>6043</v>
      </c>
      <c r="E3994">
        <v>31.81</v>
      </c>
      <c r="F3994">
        <v>110</v>
      </c>
      <c r="G3994">
        <v>75</v>
      </c>
      <c r="H3994">
        <v>6</v>
      </c>
      <c r="I3994">
        <v>106</v>
      </c>
      <c r="J3994">
        <v>417</v>
      </c>
      <c r="K3994">
        <v>1</v>
      </c>
      <c r="L3994">
        <v>211</v>
      </c>
      <c r="M3994">
        <v>319</v>
      </c>
      <c r="N3994" t="s">
        <v>18</v>
      </c>
      <c r="O3994" s="1">
        <v>6.8095999999999998E-7</v>
      </c>
      <c r="P3994">
        <v>141</v>
      </c>
    </row>
    <row r="3995" spans="1:16" x14ac:dyDescent="0.25">
      <c r="A3995" t="s">
        <v>6044</v>
      </c>
      <c r="B3995">
        <v>1089</v>
      </c>
      <c r="C3995" s="3" t="str">
        <f>HYPERLINK("http://www.uniprot.org/uniprot/G7ICW3","tr|G7ICW3|G7ICW3_MEDTR")</f>
        <v>tr|G7ICW3|G7ICW3_MEDTR</v>
      </c>
      <c r="D3995" t="s">
        <v>6045</v>
      </c>
      <c r="E3995">
        <v>82.13</v>
      </c>
      <c r="F3995">
        <v>347</v>
      </c>
      <c r="G3995">
        <v>62</v>
      </c>
      <c r="H3995">
        <v>0</v>
      </c>
      <c r="I3995">
        <v>46</v>
      </c>
      <c r="J3995">
        <v>1086</v>
      </c>
      <c r="K3995">
        <v>1</v>
      </c>
      <c r="L3995">
        <v>19</v>
      </c>
      <c r="M3995">
        <v>365</v>
      </c>
      <c r="N3995" t="s">
        <v>18</v>
      </c>
      <c r="O3995" s="1">
        <v>5.42262E-171</v>
      </c>
      <c r="P3995">
        <v>1562</v>
      </c>
    </row>
    <row r="3996" spans="1:16" x14ac:dyDescent="0.25">
      <c r="A3996" t="s">
        <v>6046</v>
      </c>
      <c r="B3996">
        <v>852</v>
      </c>
      <c r="C3996" s="3" t="str">
        <f>HYPERLINK("http://www.uniprot.org/uniprot/Q09S70","tr|Q09S70|Q09S70_PEA")</f>
        <v>tr|Q09S70|Q09S70_PEA</v>
      </c>
      <c r="D3996" t="s">
        <v>6047</v>
      </c>
      <c r="E3996">
        <v>77.03</v>
      </c>
      <c r="F3996">
        <v>283</v>
      </c>
      <c r="G3996">
        <v>65</v>
      </c>
      <c r="H3996">
        <v>0</v>
      </c>
      <c r="I3996">
        <v>1</v>
      </c>
      <c r="J3996">
        <v>849</v>
      </c>
      <c r="K3996">
        <v>1</v>
      </c>
      <c r="L3996">
        <v>1</v>
      </c>
      <c r="M3996">
        <v>283</v>
      </c>
      <c r="N3996" t="s">
        <v>18</v>
      </c>
      <c r="O3996" s="1">
        <v>8.9526799999999997E-114</v>
      </c>
      <c r="P3996">
        <v>1067</v>
      </c>
    </row>
    <row r="3997" spans="1:16" x14ac:dyDescent="0.25">
      <c r="A3997" t="s">
        <v>6048</v>
      </c>
      <c r="B3997">
        <v>390</v>
      </c>
      <c r="C3997" s="3" t="str">
        <f>HYPERLINK("http://www.uniprot.org/uniprot/C6SWP8","tr|C6SWP8|C6SWP8_SOYBN")</f>
        <v>tr|C6SWP8|C6SWP8_SOYBN</v>
      </c>
      <c r="D3997" t="s">
        <v>210</v>
      </c>
      <c r="E3997">
        <v>42.85</v>
      </c>
      <c r="F3997">
        <v>154</v>
      </c>
      <c r="G3997">
        <v>88</v>
      </c>
      <c r="H3997">
        <v>30</v>
      </c>
      <c r="I3997">
        <v>1</v>
      </c>
      <c r="J3997">
        <v>372</v>
      </c>
      <c r="K3997">
        <v>1</v>
      </c>
      <c r="L3997">
        <v>1</v>
      </c>
      <c r="M3997">
        <v>152</v>
      </c>
      <c r="N3997" t="s">
        <v>18</v>
      </c>
      <c r="O3997" s="1">
        <v>1.41394E-20</v>
      </c>
      <c r="P3997">
        <v>259</v>
      </c>
    </row>
    <row r="3998" spans="1:16" x14ac:dyDescent="0.25">
      <c r="A3998" t="s">
        <v>6049</v>
      </c>
      <c r="B3998">
        <v>1812</v>
      </c>
      <c r="C3998" s="3" t="str">
        <f>HYPERLINK("http://www.uniprot.org/uniprot/G7IBG9","tr|G7IBG9|G7IBG9_MEDTR")</f>
        <v>tr|G7IBG9|G7IBG9_MEDTR</v>
      </c>
      <c r="D3998" t="s">
        <v>6050</v>
      </c>
      <c r="E3998">
        <v>83.52</v>
      </c>
      <c r="F3998">
        <v>607</v>
      </c>
      <c r="G3998">
        <v>100</v>
      </c>
      <c r="H3998">
        <v>6</v>
      </c>
      <c r="I3998">
        <v>4</v>
      </c>
      <c r="J3998">
        <v>1806</v>
      </c>
      <c r="K3998">
        <v>1</v>
      </c>
      <c r="L3998">
        <v>1</v>
      </c>
      <c r="M3998">
        <v>607</v>
      </c>
      <c r="N3998" t="s">
        <v>18</v>
      </c>
      <c r="O3998">
        <v>0</v>
      </c>
      <c r="P3998">
        <v>2522</v>
      </c>
    </row>
    <row r="3999" spans="1:16" x14ac:dyDescent="0.25">
      <c r="A3999" t="s">
        <v>6051</v>
      </c>
      <c r="B3999">
        <v>1086</v>
      </c>
      <c r="C3999" s="3" t="str">
        <f>HYPERLINK("http://www.uniprot.org/uniprot/G7J6T4","tr|G7J6T4|G7J6T4_MEDTR")</f>
        <v>tr|G7J6T4|G7J6T4_MEDTR</v>
      </c>
      <c r="D3999" t="s">
        <v>6052</v>
      </c>
      <c r="E3999">
        <v>88.79</v>
      </c>
      <c r="F3999">
        <v>357</v>
      </c>
      <c r="G3999">
        <v>40</v>
      </c>
      <c r="H3999">
        <v>0</v>
      </c>
      <c r="I3999">
        <v>1</v>
      </c>
      <c r="J3999">
        <v>1071</v>
      </c>
      <c r="K3999">
        <v>1</v>
      </c>
      <c r="L3999">
        <v>1</v>
      </c>
      <c r="M3999">
        <v>357</v>
      </c>
      <c r="N3999" t="s">
        <v>18</v>
      </c>
      <c r="O3999">
        <v>0</v>
      </c>
      <c r="P3999">
        <v>1686</v>
      </c>
    </row>
    <row r="4000" spans="1:16" x14ac:dyDescent="0.25">
      <c r="A4000" t="s">
        <v>6053</v>
      </c>
      <c r="B4000">
        <v>897</v>
      </c>
      <c r="C4000" s="3" t="str">
        <f>HYPERLINK("http://www.uniprot.org/uniprot/I1MZT4","tr|I1MZT4|I1MZT4_SOYBN")</f>
        <v>tr|I1MZT4|I1MZT4_SOYBN</v>
      </c>
      <c r="D4000" t="s">
        <v>99</v>
      </c>
      <c r="E4000">
        <v>87.58</v>
      </c>
      <c r="F4000">
        <v>298</v>
      </c>
      <c r="G4000">
        <v>37</v>
      </c>
      <c r="H4000">
        <v>0</v>
      </c>
      <c r="I4000">
        <v>1</v>
      </c>
      <c r="J4000">
        <v>894</v>
      </c>
      <c r="K4000">
        <v>1</v>
      </c>
      <c r="L4000">
        <v>23</v>
      </c>
      <c r="M4000">
        <v>320</v>
      </c>
      <c r="N4000" t="s">
        <v>18</v>
      </c>
      <c r="O4000" s="1">
        <v>2.58431E-146</v>
      </c>
      <c r="P4000">
        <v>1348</v>
      </c>
    </row>
    <row r="4001" spans="1:16" x14ac:dyDescent="0.25">
      <c r="A4001" t="s">
        <v>6054</v>
      </c>
      <c r="B4001">
        <v>3453</v>
      </c>
      <c r="C4001" s="3" t="str">
        <f>HYPERLINK("http://www.uniprot.org/uniprot/G7J0A6","tr|G7J0A6|G7J0A6_MEDTR")</f>
        <v>tr|G7J0A6|G7J0A6_MEDTR</v>
      </c>
      <c r="D4001" t="s">
        <v>6055</v>
      </c>
      <c r="E4001">
        <v>72.61</v>
      </c>
      <c r="F4001">
        <v>1216</v>
      </c>
      <c r="G4001">
        <v>333</v>
      </c>
      <c r="H4001">
        <v>66</v>
      </c>
      <c r="I4001">
        <v>1</v>
      </c>
      <c r="J4001">
        <v>3450</v>
      </c>
      <c r="K4001">
        <v>1</v>
      </c>
      <c r="L4001">
        <v>1</v>
      </c>
      <c r="M4001">
        <v>1213</v>
      </c>
      <c r="N4001" t="s">
        <v>18</v>
      </c>
      <c r="O4001">
        <v>0</v>
      </c>
      <c r="P4001">
        <v>4270</v>
      </c>
    </row>
    <row r="4002" spans="1:16" x14ac:dyDescent="0.25">
      <c r="A4002" t="s">
        <v>6056</v>
      </c>
      <c r="B4002">
        <v>1302</v>
      </c>
      <c r="C4002" s="3" t="str">
        <f>HYPERLINK("http://www.uniprot.org/uniprot/I3SHL0","tr|I3SHL0|I3SHL0_MEDTR")</f>
        <v>tr|I3SHL0|I3SHL0_MEDTR</v>
      </c>
      <c r="D4002" t="s">
        <v>22</v>
      </c>
      <c r="E4002">
        <v>78.16</v>
      </c>
      <c r="F4002">
        <v>435</v>
      </c>
      <c r="G4002">
        <v>95</v>
      </c>
      <c r="H4002">
        <v>2</v>
      </c>
      <c r="I4002">
        <v>1</v>
      </c>
      <c r="J4002">
        <v>1299</v>
      </c>
      <c r="K4002">
        <v>1</v>
      </c>
      <c r="L4002">
        <v>1</v>
      </c>
      <c r="M4002">
        <v>422</v>
      </c>
      <c r="N4002" t="s">
        <v>18</v>
      </c>
      <c r="O4002">
        <v>0</v>
      </c>
      <c r="P4002">
        <v>1812</v>
      </c>
    </row>
    <row r="4003" spans="1:16" x14ac:dyDescent="0.25">
      <c r="A4003" t="s">
        <v>6057</v>
      </c>
      <c r="B4003">
        <v>780</v>
      </c>
      <c r="C4003" s="3" t="str">
        <f>HYPERLINK("http://www.uniprot.org/uniprot/I3T063","tr|I3T063|I3T063_MEDTR")</f>
        <v>tr|I3T063|I3T063_MEDTR</v>
      </c>
      <c r="D4003" t="s">
        <v>22</v>
      </c>
      <c r="E4003">
        <v>91.08</v>
      </c>
      <c r="F4003">
        <v>258</v>
      </c>
      <c r="G4003">
        <v>23</v>
      </c>
      <c r="H4003">
        <v>0</v>
      </c>
      <c r="I4003">
        <v>1</v>
      </c>
      <c r="J4003">
        <v>774</v>
      </c>
      <c r="K4003">
        <v>1</v>
      </c>
      <c r="L4003">
        <v>1</v>
      </c>
      <c r="M4003">
        <v>258</v>
      </c>
      <c r="N4003" t="s">
        <v>18</v>
      </c>
      <c r="O4003" s="1">
        <v>2.8868899999999997E-129</v>
      </c>
      <c r="P4003">
        <v>1200</v>
      </c>
    </row>
    <row r="4004" spans="1:16" x14ac:dyDescent="0.25">
      <c r="A4004" t="s">
        <v>6058</v>
      </c>
      <c r="B4004">
        <v>999</v>
      </c>
      <c r="C4004" s="3" t="str">
        <f>HYPERLINK("http://www.uniprot.org/uniprot/G7JF47","tr|G7JF47|G7JF47_MEDTR")</f>
        <v>tr|G7JF47|G7JF47_MEDTR</v>
      </c>
      <c r="D4004" t="s">
        <v>6059</v>
      </c>
      <c r="E4004">
        <v>80.13</v>
      </c>
      <c r="F4004">
        <v>307</v>
      </c>
      <c r="G4004">
        <v>61</v>
      </c>
      <c r="H4004">
        <v>10</v>
      </c>
      <c r="I4004">
        <v>1</v>
      </c>
      <c r="J4004">
        <v>891</v>
      </c>
      <c r="K4004">
        <v>1</v>
      </c>
      <c r="L4004">
        <v>1</v>
      </c>
      <c r="M4004">
        <v>304</v>
      </c>
      <c r="N4004" t="s">
        <v>18</v>
      </c>
      <c r="O4004" s="1">
        <v>1.5367300000000001E-129</v>
      </c>
      <c r="P4004">
        <v>1204</v>
      </c>
    </row>
    <row r="4005" spans="1:16" x14ac:dyDescent="0.25">
      <c r="A4005" t="s">
        <v>6060</v>
      </c>
      <c r="B4005">
        <v>1236</v>
      </c>
      <c r="C4005" s="3" t="str">
        <f>HYPERLINK("http://www.uniprot.org/uniprot/G7JUI4","tr|G7JUI4|G7JUI4_MEDTR")</f>
        <v>tr|G7JUI4|G7JUI4_MEDTR</v>
      </c>
      <c r="D4005" t="s">
        <v>6061</v>
      </c>
      <c r="E4005">
        <v>78.52</v>
      </c>
      <c r="F4005">
        <v>419</v>
      </c>
      <c r="G4005">
        <v>90</v>
      </c>
      <c r="H4005">
        <v>8</v>
      </c>
      <c r="I4005">
        <v>1</v>
      </c>
      <c r="J4005">
        <v>1233</v>
      </c>
      <c r="K4005">
        <v>1</v>
      </c>
      <c r="L4005">
        <v>1</v>
      </c>
      <c r="M4005">
        <v>419</v>
      </c>
      <c r="N4005" t="s">
        <v>18</v>
      </c>
      <c r="O4005">
        <v>0</v>
      </c>
      <c r="P4005">
        <v>1710</v>
      </c>
    </row>
    <row r="4006" spans="1:16" x14ac:dyDescent="0.25">
      <c r="A4006" t="s">
        <v>6062</v>
      </c>
      <c r="B4006">
        <v>1854</v>
      </c>
      <c r="C4006" s="3" t="str">
        <f>HYPERLINK("http://www.uniprot.org/uniprot/G7JJ20","tr|G7JJ20|G7JJ20_MEDTR")</f>
        <v>tr|G7JJ20|G7JJ20_MEDTR</v>
      </c>
      <c r="D4006" t="s">
        <v>6063</v>
      </c>
      <c r="E4006">
        <v>89.15</v>
      </c>
      <c r="F4006">
        <v>618</v>
      </c>
      <c r="G4006">
        <v>67</v>
      </c>
      <c r="H4006">
        <v>1</v>
      </c>
      <c r="I4006">
        <v>1</v>
      </c>
      <c r="J4006">
        <v>1851</v>
      </c>
      <c r="K4006">
        <v>1</v>
      </c>
      <c r="L4006">
        <v>1</v>
      </c>
      <c r="M4006">
        <v>617</v>
      </c>
      <c r="N4006" t="s">
        <v>18</v>
      </c>
      <c r="O4006">
        <v>0</v>
      </c>
      <c r="P4006">
        <v>2933</v>
      </c>
    </row>
    <row r="4007" spans="1:16" x14ac:dyDescent="0.25">
      <c r="A4007" t="s">
        <v>6064</v>
      </c>
      <c r="B4007">
        <v>699</v>
      </c>
      <c r="C4007" s="3" t="str">
        <f>HYPERLINK("http://www.uniprot.org/uniprot/I1KIA7","tr|I1KIA7|I1KIA7_SOYBN")</f>
        <v>tr|I1KIA7|I1KIA7_SOYBN</v>
      </c>
      <c r="D4007" t="s">
        <v>71</v>
      </c>
      <c r="E4007">
        <v>83.05</v>
      </c>
      <c r="F4007">
        <v>177</v>
      </c>
      <c r="G4007">
        <v>30</v>
      </c>
      <c r="H4007">
        <v>1</v>
      </c>
      <c r="I4007">
        <v>1</v>
      </c>
      <c r="J4007">
        <v>528</v>
      </c>
      <c r="K4007">
        <v>1</v>
      </c>
      <c r="L4007">
        <v>382</v>
      </c>
      <c r="M4007">
        <v>540</v>
      </c>
      <c r="N4007" t="s">
        <v>18</v>
      </c>
      <c r="O4007" s="1">
        <v>8.1636000000000004E-79</v>
      </c>
      <c r="P4007">
        <v>764</v>
      </c>
    </row>
    <row r="4008" spans="1:16" x14ac:dyDescent="0.25">
      <c r="A4008" t="s">
        <v>6065</v>
      </c>
      <c r="B4008">
        <v>345</v>
      </c>
      <c r="C4008" s="3" t="str">
        <f>HYPERLINK("http://www.uniprot.org/uniprot/I1MQZ6","tr|I1MQZ6|I1MQZ6_SOYBN")</f>
        <v>tr|I1MQZ6|I1MQZ6_SOYBN</v>
      </c>
      <c r="D4008" t="s">
        <v>28</v>
      </c>
      <c r="E4008">
        <v>62.36</v>
      </c>
      <c r="F4008">
        <v>93</v>
      </c>
      <c r="G4008">
        <v>35</v>
      </c>
      <c r="H4008">
        <v>0</v>
      </c>
      <c r="I4008">
        <v>64</v>
      </c>
      <c r="J4008">
        <v>342</v>
      </c>
      <c r="K4008">
        <v>1</v>
      </c>
      <c r="L4008">
        <v>26</v>
      </c>
      <c r="M4008">
        <v>116</v>
      </c>
      <c r="N4008" t="s">
        <v>18</v>
      </c>
      <c r="O4008" s="1">
        <v>7.4630899999999999E-30</v>
      </c>
      <c r="P4008">
        <v>339</v>
      </c>
    </row>
    <row r="4009" spans="1:16" x14ac:dyDescent="0.25">
      <c r="A4009" t="s">
        <v>6066</v>
      </c>
      <c r="B4009">
        <v>1986</v>
      </c>
      <c r="C4009" s="3" t="str">
        <f>HYPERLINK("http://www.uniprot.org/uniprot/I1J884","tr|I1J884|I1J884_SOYBN")</f>
        <v>tr|I1J884|I1J884_SOYBN</v>
      </c>
      <c r="D4009" t="s">
        <v>117</v>
      </c>
      <c r="E4009">
        <v>83.71</v>
      </c>
      <c r="F4009">
        <v>663</v>
      </c>
      <c r="G4009">
        <v>108</v>
      </c>
      <c r="H4009">
        <v>2</v>
      </c>
      <c r="I4009">
        <v>1</v>
      </c>
      <c r="J4009">
        <v>1983</v>
      </c>
      <c r="K4009">
        <v>1</v>
      </c>
      <c r="L4009">
        <v>1</v>
      </c>
      <c r="M4009">
        <v>659</v>
      </c>
      <c r="N4009" t="s">
        <v>18</v>
      </c>
      <c r="O4009">
        <v>0</v>
      </c>
      <c r="P4009">
        <v>2828</v>
      </c>
    </row>
    <row r="4010" spans="1:16" x14ac:dyDescent="0.25">
      <c r="A4010" t="s">
        <v>6067</v>
      </c>
      <c r="B4010">
        <v>1077</v>
      </c>
      <c r="C4010" s="3" t="str">
        <f>HYPERLINK("http://www.uniprot.org/uniprot/I3SU63","tr|I3SU63|I3SU63_MEDTR")</f>
        <v>tr|I3SU63|I3SU63_MEDTR</v>
      </c>
      <c r="D4010" t="s">
        <v>6068</v>
      </c>
      <c r="E4010">
        <v>95.25</v>
      </c>
      <c r="F4010">
        <v>358</v>
      </c>
      <c r="G4010">
        <v>17</v>
      </c>
      <c r="H4010">
        <v>0</v>
      </c>
      <c r="I4010">
        <v>1</v>
      </c>
      <c r="J4010">
        <v>1074</v>
      </c>
      <c r="K4010">
        <v>1</v>
      </c>
      <c r="L4010">
        <v>1</v>
      </c>
      <c r="M4010">
        <v>358</v>
      </c>
      <c r="N4010" t="s">
        <v>18</v>
      </c>
      <c r="O4010">
        <v>0</v>
      </c>
      <c r="P4010">
        <v>1748</v>
      </c>
    </row>
    <row r="4011" spans="1:16" x14ac:dyDescent="0.25">
      <c r="A4011" t="s">
        <v>6069</v>
      </c>
      <c r="B4011">
        <v>546</v>
      </c>
      <c r="C4011" s="3" t="str">
        <f>HYPERLINK("http://www.uniprot.org/uniprot/I1LA03","tr|I1LA03|I1LA03_SOYBN")</f>
        <v>tr|I1LA03|I1LA03_SOYBN</v>
      </c>
      <c r="D4011" t="s">
        <v>28</v>
      </c>
      <c r="E4011">
        <v>55.62</v>
      </c>
      <c r="F4011">
        <v>160</v>
      </c>
      <c r="G4011">
        <v>71</v>
      </c>
      <c r="H4011">
        <v>2</v>
      </c>
      <c r="I4011">
        <v>1</v>
      </c>
      <c r="J4011">
        <v>474</v>
      </c>
      <c r="K4011">
        <v>1</v>
      </c>
      <c r="L4011">
        <v>20</v>
      </c>
      <c r="M4011">
        <v>165</v>
      </c>
      <c r="N4011" t="s">
        <v>18</v>
      </c>
      <c r="O4011" s="1">
        <v>1.41343E-34</v>
      </c>
      <c r="P4011">
        <v>380</v>
      </c>
    </row>
    <row r="4012" spans="1:16" x14ac:dyDescent="0.25">
      <c r="A4012" t="s">
        <v>6070</v>
      </c>
      <c r="B4012">
        <v>1137</v>
      </c>
      <c r="C4012" s="3" t="str">
        <f>HYPERLINK("http://www.uniprot.org/uniprot/A5B592","tr|A5B592|A5B592_VITVI")</f>
        <v>tr|A5B592|A5B592_VITVI</v>
      </c>
      <c r="D4012" t="s">
        <v>250</v>
      </c>
      <c r="E4012">
        <v>29.72</v>
      </c>
      <c r="F4012">
        <v>323</v>
      </c>
      <c r="G4012">
        <v>227</v>
      </c>
      <c r="H4012">
        <v>11</v>
      </c>
      <c r="I4012">
        <v>1</v>
      </c>
      <c r="J4012">
        <v>936</v>
      </c>
      <c r="K4012">
        <v>1</v>
      </c>
      <c r="L4012">
        <v>1094</v>
      </c>
      <c r="M4012">
        <v>1408</v>
      </c>
      <c r="N4012" t="s">
        <v>18</v>
      </c>
      <c r="O4012" s="1">
        <v>1.7073700000000001E-29</v>
      </c>
      <c r="P4012">
        <v>342</v>
      </c>
    </row>
    <row r="4013" spans="1:16" x14ac:dyDescent="0.25">
      <c r="A4013" t="s">
        <v>6071</v>
      </c>
      <c r="B4013">
        <v>2058</v>
      </c>
      <c r="C4013" s="3" t="str">
        <f>HYPERLINK("http://www.uniprot.org/uniprot/I3T8I4","tr|I3T8I4|I3T8I4_MEDTR")</f>
        <v>tr|I3T8I4|I3T8I4_MEDTR</v>
      </c>
      <c r="D4013" t="s">
        <v>22</v>
      </c>
      <c r="E4013">
        <v>52.98</v>
      </c>
      <c r="F4013">
        <v>453</v>
      </c>
      <c r="G4013">
        <v>213</v>
      </c>
      <c r="H4013">
        <v>4</v>
      </c>
      <c r="I4013">
        <v>109</v>
      </c>
      <c r="J4013">
        <v>1455</v>
      </c>
      <c r="K4013">
        <v>1</v>
      </c>
      <c r="L4013">
        <v>35</v>
      </c>
      <c r="M4013">
        <v>470</v>
      </c>
      <c r="N4013" t="s">
        <v>18</v>
      </c>
      <c r="O4013" s="1">
        <v>2.9304099999999999E-106</v>
      </c>
      <c r="P4013">
        <v>1007</v>
      </c>
    </row>
    <row r="4014" spans="1:16" x14ac:dyDescent="0.25">
      <c r="A4014" t="s">
        <v>6072</v>
      </c>
      <c r="B4014">
        <v>576</v>
      </c>
      <c r="C4014" s="3" t="str">
        <f>HYPERLINK("http://www.uniprot.org/uniprot/Q2HVA6","tr|Q2HVA6|Q2HVA6_MEDTR")</f>
        <v>tr|Q2HVA6|Q2HVA6_MEDTR</v>
      </c>
      <c r="D4014" t="s">
        <v>6073</v>
      </c>
      <c r="E4014">
        <v>87.36</v>
      </c>
      <c r="F4014">
        <v>190</v>
      </c>
      <c r="G4014">
        <v>24</v>
      </c>
      <c r="H4014">
        <v>0</v>
      </c>
      <c r="I4014">
        <v>1</v>
      </c>
      <c r="J4014">
        <v>570</v>
      </c>
      <c r="K4014">
        <v>1</v>
      </c>
      <c r="L4014">
        <v>1</v>
      </c>
      <c r="M4014">
        <v>190</v>
      </c>
      <c r="N4014" t="s">
        <v>18</v>
      </c>
      <c r="O4014" s="1">
        <v>1.59796E-93</v>
      </c>
      <c r="P4014">
        <v>889</v>
      </c>
    </row>
    <row r="4015" spans="1:16" x14ac:dyDescent="0.25">
      <c r="A4015" t="s">
        <v>6074</v>
      </c>
      <c r="B4015">
        <v>1689</v>
      </c>
      <c r="C4015" s="3" t="str">
        <f>HYPERLINK("http://www.uniprot.org/uniprot/M5WXP9","tr|M5WXP9|M5WXP9_PRUPE")</f>
        <v>tr|M5WXP9|M5WXP9_PRUPE</v>
      </c>
      <c r="D4015" t="s">
        <v>6075</v>
      </c>
      <c r="E4015">
        <v>67.849999999999994</v>
      </c>
      <c r="F4015">
        <v>560</v>
      </c>
      <c r="G4015">
        <v>180</v>
      </c>
      <c r="H4015">
        <v>3</v>
      </c>
      <c r="I4015">
        <v>13</v>
      </c>
      <c r="J4015">
        <v>1683</v>
      </c>
      <c r="K4015">
        <v>1</v>
      </c>
      <c r="L4015">
        <v>5</v>
      </c>
      <c r="M4015">
        <v>559</v>
      </c>
      <c r="N4015" t="s">
        <v>18</v>
      </c>
      <c r="O4015">
        <v>0</v>
      </c>
      <c r="P4015">
        <v>2011</v>
      </c>
    </row>
    <row r="4016" spans="1:16" x14ac:dyDescent="0.25">
      <c r="A4016" t="s">
        <v>6076</v>
      </c>
      <c r="B4016">
        <v>336</v>
      </c>
      <c r="C4016" s="3" t="str">
        <f>HYPERLINK("http://www.uniprot.org/uniprot/G7INB5","tr|G7INB5|G7INB5_MEDTR")</f>
        <v>tr|G7INB5|G7INB5_MEDTR</v>
      </c>
      <c r="D4016" t="s">
        <v>6077</v>
      </c>
      <c r="E4016">
        <v>93.81</v>
      </c>
      <c r="F4016">
        <v>97</v>
      </c>
      <c r="G4016">
        <v>6</v>
      </c>
      <c r="H4016">
        <v>0</v>
      </c>
      <c r="I4016">
        <v>1</v>
      </c>
      <c r="J4016">
        <v>291</v>
      </c>
      <c r="K4016">
        <v>1</v>
      </c>
      <c r="L4016">
        <v>1</v>
      </c>
      <c r="M4016">
        <v>97</v>
      </c>
      <c r="N4016" t="s">
        <v>18</v>
      </c>
      <c r="O4016" s="1">
        <v>1.8529400000000001E-44</v>
      </c>
      <c r="P4016">
        <v>465</v>
      </c>
    </row>
    <row r="4017" spans="1:16" x14ac:dyDescent="0.25">
      <c r="A4017" t="s">
        <v>6078</v>
      </c>
      <c r="B4017">
        <v>450</v>
      </c>
      <c r="C4017" s="3" t="str">
        <f>HYPERLINK("http://www.uniprot.org/uniprot/G7KEP5","tr|G7KEP5|G7KEP5_MEDTR")</f>
        <v>tr|G7KEP5|G7KEP5_MEDTR</v>
      </c>
      <c r="D4017" t="s">
        <v>6079</v>
      </c>
      <c r="E4017">
        <v>76.47</v>
      </c>
      <c r="F4017">
        <v>102</v>
      </c>
      <c r="G4017">
        <v>24</v>
      </c>
      <c r="H4017">
        <v>2</v>
      </c>
      <c r="I4017">
        <v>142</v>
      </c>
      <c r="J4017">
        <v>441</v>
      </c>
      <c r="K4017">
        <v>1</v>
      </c>
      <c r="L4017">
        <v>12</v>
      </c>
      <c r="M4017">
        <v>113</v>
      </c>
      <c r="N4017" t="s">
        <v>18</v>
      </c>
      <c r="O4017" s="1">
        <v>1.2338499999999999E-40</v>
      </c>
      <c r="P4017">
        <v>432</v>
      </c>
    </row>
    <row r="4018" spans="1:16" x14ac:dyDescent="0.25">
      <c r="A4018" t="s">
        <v>6080</v>
      </c>
      <c r="B4018">
        <v>4071</v>
      </c>
      <c r="C4018" s="3" t="str">
        <f>HYPERLINK("http://www.uniprot.org/uniprot/G7K3E0","tr|G7K3E0|G7K3E0_MEDTR")</f>
        <v>tr|G7K3E0|G7K3E0_MEDTR</v>
      </c>
      <c r="D4018" t="s">
        <v>6081</v>
      </c>
      <c r="E4018">
        <v>66.430000000000007</v>
      </c>
      <c r="F4018">
        <v>1409</v>
      </c>
      <c r="G4018">
        <v>473</v>
      </c>
      <c r="H4018">
        <v>53</v>
      </c>
      <c r="I4018">
        <v>1</v>
      </c>
      <c r="J4018">
        <v>4068</v>
      </c>
      <c r="K4018">
        <v>1</v>
      </c>
      <c r="L4018">
        <v>1</v>
      </c>
      <c r="M4018">
        <v>1378</v>
      </c>
      <c r="N4018" t="s">
        <v>18</v>
      </c>
      <c r="O4018">
        <v>0</v>
      </c>
      <c r="P4018">
        <v>4475</v>
      </c>
    </row>
    <row r="4019" spans="1:16" x14ac:dyDescent="0.25">
      <c r="A4019" t="s">
        <v>6082</v>
      </c>
      <c r="B4019">
        <v>783</v>
      </c>
      <c r="C4019" s="3" t="str">
        <f>HYPERLINK("http://www.uniprot.org/uniprot/A5YM78","tr|A5YM78|A5YM78_CICAR")</f>
        <v>tr|A5YM78|A5YM78_CICAR</v>
      </c>
      <c r="D4019" t="s">
        <v>6083</v>
      </c>
      <c r="E4019">
        <v>98.84</v>
      </c>
      <c r="F4019">
        <v>259</v>
      </c>
      <c r="G4019">
        <v>3</v>
      </c>
      <c r="H4019">
        <v>0</v>
      </c>
      <c r="I4019">
        <v>1</v>
      </c>
      <c r="J4019">
        <v>777</v>
      </c>
      <c r="K4019">
        <v>1</v>
      </c>
      <c r="L4019">
        <v>1</v>
      </c>
      <c r="M4019">
        <v>259</v>
      </c>
      <c r="N4019" t="s">
        <v>18</v>
      </c>
      <c r="O4019" s="1">
        <v>4.7205599999999999E-140</v>
      </c>
      <c r="P4019">
        <v>1293</v>
      </c>
    </row>
    <row r="4020" spans="1:16" x14ac:dyDescent="0.25">
      <c r="A4020" t="s">
        <v>6084</v>
      </c>
      <c r="B4020">
        <v>1947</v>
      </c>
      <c r="C4020" s="3" t="str">
        <f>HYPERLINK("http://www.uniprot.org/uniprot/Q2HV72","tr|Q2HV72|Q2HV72_MEDTR")</f>
        <v>tr|Q2HV72|Q2HV72_MEDTR</v>
      </c>
      <c r="D4020" t="s">
        <v>6085</v>
      </c>
      <c r="E4020">
        <v>75.59</v>
      </c>
      <c r="F4020">
        <v>676</v>
      </c>
      <c r="G4020">
        <v>165</v>
      </c>
      <c r="H4020">
        <v>32</v>
      </c>
      <c r="I4020">
        <v>13</v>
      </c>
      <c r="J4020">
        <v>1944</v>
      </c>
      <c r="K4020">
        <v>1</v>
      </c>
      <c r="L4020">
        <v>4</v>
      </c>
      <c r="M4020">
        <v>679</v>
      </c>
      <c r="N4020" t="s">
        <v>18</v>
      </c>
      <c r="O4020">
        <v>0</v>
      </c>
      <c r="P4020">
        <v>2581</v>
      </c>
    </row>
    <row r="4021" spans="1:16" x14ac:dyDescent="0.25">
      <c r="A4021" t="s">
        <v>6086</v>
      </c>
      <c r="B4021">
        <v>855</v>
      </c>
      <c r="C4021" s="3" t="str">
        <f>HYPERLINK("http://www.uniprot.org/uniprot/F8UKT8","tr|F8UKT8|F8UKT8_PLADU")</f>
        <v>tr|F8UKT8|F8UKT8_PLADU</v>
      </c>
      <c r="D4021" t="s">
        <v>77</v>
      </c>
      <c r="E4021">
        <v>22.81</v>
      </c>
      <c r="F4021">
        <v>263</v>
      </c>
      <c r="G4021">
        <v>203</v>
      </c>
      <c r="H4021">
        <v>2</v>
      </c>
      <c r="I4021">
        <v>3</v>
      </c>
      <c r="J4021">
        <v>785</v>
      </c>
      <c r="K4021">
        <v>3</v>
      </c>
      <c r="L4021">
        <v>237</v>
      </c>
      <c r="M4021">
        <v>461</v>
      </c>
      <c r="N4021" t="s">
        <v>18</v>
      </c>
      <c r="O4021" s="1">
        <v>4.1416900000000002E-10</v>
      </c>
      <c r="P4021">
        <v>173</v>
      </c>
    </row>
    <row r="4022" spans="1:16" x14ac:dyDescent="0.25">
      <c r="A4022" t="s">
        <v>6087</v>
      </c>
      <c r="B4022">
        <v>942</v>
      </c>
      <c r="C4022" s="3" t="str">
        <f>HYPERLINK("http://www.uniprot.org/uniprot/G7ICW1","tr|G7ICW1|G7ICW1_MEDTR")</f>
        <v>tr|G7ICW1|G7ICW1_MEDTR</v>
      </c>
      <c r="D4022" t="s">
        <v>6088</v>
      </c>
      <c r="E4022">
        <v>59.87</v>
      </c>
      <c r="F4022">
        <v>329</v>
      </c>
      <c r="G4022">
        <v>132</v>
      </c>
      <c r="H4022">
        <v>16</v>
      </c>
      <c r="I4022">
        <v>1</v>
      </c>
      <c r="J4022">
        <v>939</v>
      </c>
      <c r="K4022">
        <v>1</v>
      </c>
      <c r="L4022">
        <v>6</v>
      </c>
      <c r="M4022">
        <v>325</v>
      </c>
      <c r="N4022" t="s">
        <v>18</v>
      </c>
      <c r="O4022" s="1">
        <v>4.2549100000000003E-86</v>
      </c>
      <c r="P4022">
        <v>829</v>
      </c>
    </row>
    <row r="4023" spans="1:16" x14ac:dyDescent="0.25">
      <c r="A4023" t="s">
        <v>6089</v>
      </c>
      <c r="B4023">
        <v>615</v>
      </c>
      <c r="C4023" s="3" t="str">
        <f>HYPERLINK("http://www.uniprot.org/uniprot/I3T8E3","tr|I3T8E3|I3T8E3_MEDTR")</f>
        <v>tr|I3T8E3|I3T8E3_MEDTR</v>
      </c>
      <c r="D4023" t="s">
        <v>5314</v>
      </c>
      <c r="E4023">
        <v>75.98</v>
      </c>
      <c r="F4023">
        <v>204</v>
      </c>
      <c r="G4023">
        <v>49</v>
      </c>
      <c r="H4023">
        <v>0</v>
      </c>
      <c r="I4023">
        <v>1</v>
      </c>
      <c r="J4023">
        <v>612</v>
      </c>
      <c r="K4023">
        <v>1</v>
      </c>
      <c r="L4023">
        <v>1</v>
      </c>
      <c r="M4023">
        <v>204</v>
      </c>
      <c r="N4023" t="s">
        <v>18</v>
      </c>
      <c r="O4023" s="1">
        <v>7.4746900000000001E-82</v>
      </c>
      <c r="P4023">
        <v>789</v>
      </c>
    </row>
    <row r="4024" spans="1:16" x14ac:dyDescent="0.25">
      <c r="A4024" t="s">
        <v>6090</v>
      </c>
      <c r="B4024">
        <v>999</v>
      </c>
      <c r="C4024" s="3" t="str">
        <f>HYPERLINK("http://www.uniprot.org/uniprot/I3SCX2","tr|I3SCX2|I3SCX2_LOTJA")</f>
        <v>tr|I3SCX2|I3SCX2_LOTJA</v>
      </c>
      <c r="D4024" t="s">
        <v>6091</v>
      </c>
      <c r="E4024">
        <v>91.56</v>
      </c>
      <c r="F4024">
        <v>332</v>
      </c>
      <c r="G4024">
        <v>28</v>
      </c>
      <c r="H4024">
        <v>0</v>
      </c>
      <c r="I4024">
        <v>1</v>
      </c>
      <c r="J4024">
        <v>996</v>
      </c>
      <c r="K4024">
        <v>1</v>
      </c>
      <c r="L4024">
        <v>1</v>
      </c>
      <c r="M4024">
        <v>332</v>
      </c>
      <c r="N4024" t="s">
        <v>18</v>
      </c>
      <c r="O4024" s="1">
        <v>2.7682900000000002E-171</v>
      </c>
      <c r="P4024">
        <v>1564</v>
      </c>
    </row>
    <row r="4025" spans="1:16" x14ac:dyDescent="0.25">
      <c r="A4025" t="s">
        <v>6092</v>
      </c>
      <c r="B4025">
        <v>4104</v>
      </c>
      <c r="C4025" s="3" t="str">
        <f>HYPERLINK("http://www.uniprot.org/uniprot/G7IBH0","tr|G7IBH0|G7IBH0_MEDTR")</f>
        <v>tr|G7IBH0|G7IBH0_MEDTR</v>
      </c>
      <c r="D4025" t="s">
        <v>6093</v>
      </c>
      <c r="E4025">
        <v>83.72</v>
      </c>
      <c r="F4025">
        <v>1370</v>
      </c>
      <c r="G4025">
        <v>223</v>
      </c>
      <c r="H4025">
        <v>3</v>
      </c>
      <c r="I4025">
        <v>1</v>
      </c>
      <c r="J4025">
        <v>4101</v>
      </c>
      <c r="K4025">
        <v>1</v>
      </c>
      <c r="L4025">
        <v>1</v>
      </c>
      <c r="M4025">
        <v>1340</v>
      </c>
      <c r="N4025" t="s">
        <v>18</v>
      </c>
      <c r="O4025">
        <v>0</v>
      </c>
      <c r="P4025">
        <v>5737</v>
      </c>
    </row>
    <row r="4026" spans="1:16" x14ac:dyDescent="0.25">
      <c r="A4026" t="s">
        <v>6094</v>
      </c>
      <c r="B4026">
        <v>924</v>
      </c>
      <c r="C4026" s="3" t="str">
        <f>HYPERLINK("http://www.uniprot.org/uniprot/G7J6T5","tr|G7J6T5|G7J6T5_MEDTR")</f>
        <v>tr|G7J6T5|G7J6T5_MEDTR</v>
      </c>
      <c r="D4026" t="s">
        <v>6095</v>
      </c>
      <c r="E4026">
        <v>92</v>
      </c>
      <c r="F4026">
        <v>300</v>
      </c>
      <c r="G4026">
        <v>24</v>
      </c>
      <c r="H4026">
        <v>2</v>
      </c>
      <c r="I4026">
        <v>25</v>
      </c>
      <c r="J4026">
        <v>918</v>
      </c>
      <c r="K4026">
        <v>1</v>
      </c>
      <c r="L4026">
        <v>1</v>
      </c>
      <c r="M4026">
        <v>300</v>
      </c>
      <c r="N4026" t="s">
        <v>18</v>
      </c>
      <c r="O4026" s="1">
        <v>4.4436100000000002E-157</v>
      </c>
      <c r="P4026">
        <v>1441</v>
      </c>
    </row>
    <row r="4027" spans="1:16" x14ac:dyDescent="0.25">
      <c r="A4027" t="s">
        <v>6096</v>
      </c>
      <c r="B4027">
        <v>2889</v>
      </c>
      <c r="C4027" s="3" t="str">
        <f>HYPERLINK("http://www.uniprot.org/uniprot/I1MBI6","tr|I1MBI6|I1MBI6_SOYBN")</f>
        <v>tr|I1MBI6|I1MBI6_SOYBN</v>
      </c>
      <c r="D4027" t="s">
        <v>28</v>
      </c>
      <c r="E4027">
        <v>67.930000000000007</v>
      </c>
      <c r="F4027">
        <v>1001</v>
      </c>
      <c r="G4027">
        <v>321</v>
      </c>
      <c r="H4027">
        <v>40</v>
      </c>
      <c r="I4027">
        <v>4</v>
      </c>
      <c r="J4027">
        <v>2886</v>
      </c>
      <c r="K4027">
        <v>1</v>
      </c>
      <c r="L4027">
        <v>1</v>
      </c>
      <c r="M4027">
        <v>996</v>
      </c>
      <c r="N4027" t="s">
        <v>18</v>
      </c>
      <c r="O4027">
        <v>0</v>
      </c>
      <c r="P4027">
        <v>3298</v>
      </c>
    </row>
    <row r="4028" spans="1:16" x14ac:dyDescent="0.25">
      <c r="A4028" t="s">
        <v>6097</v>
      </c>
      <c r="B4028">
        <v>444</v>
      </c>
      <c r="C4028" s="3" t="str">
        <f>HYPERLINK("http://www.uniprot.org/uniprot/G7J0A7","tr|G7J0A7|G7J0A7_MEDTR")</f>
        <v>tr|G7J0A7|G7J0A7_MEDTR</v>
      </c>
      <c r="D4028" t="s">
        <v>6098</v>
      </c>
      <c r="E4028">
        <v>91.83</v>
      </c>
      <c r="F4028">
        <v>147</v>
      </c>
      <c r="G4028">
        <v>12</v>
      </c>
      <c r="H4028">
        <v>0</v>
      </c>
      <c r="I4028">
        <v>1</v>
      </c>
      <c r="J4028">
        <v>441</v>
      </c>
      <c r="K4028">
        <v>1</v>
      </c>
      <c r="L4028">
        <v>1</v>
      </c>
      <c r="M4028">
        <v>147</v>
      </c>
      <c r="N4028" t="s">
        <v>18</v>
      </c>
      <c r="O4028" s="1">
        <v>3.7163899999999999E-69</v>
      </c>
      <c r="P4028">
        <v>678</v>
      </c>
    </row>
    <row r="4029" spans="1:16" x14ac:dyDescent="0.25">
      <c r="A4029" t="s">
        <v>6099</v>
      </c>
      <c r="B4029">
        <v>1401</v>
      </c>
      <c r="C4029" s="3" t="str">
        <f>HYPERLINK("http://www.uniprot.org/uniprot/C6TBH1","tr|C6TBH1|C6TBH1_SOYBN")</f>
        <v>tr|C6TBH1|C6TBH1_SOYBN</v>
      </c>
      <c r="D4029" t="s">
        <v>897</v>
      </c>
      <c r="E4029">
        <v>55.04</v>
      </c>
      <c r="F4029">
        <v>476</v>
      </c>
      <c r="G4029">
        <v>214</v>
      </c>
      <c r="H4029">
        <v>16</v>
      </c>
      <c r="I4029">
        <v>13</v>
      </c>
      <c r="J4029">
        <v>1392</v>
      </c>
      <c r="K4029">
        <v>1</v>
      </c>
      <c r="L4029">
        <v>6</v>
      </c>
      <c r="M4029">
        <v>478</v>
      </c>
      <c r="N4029" t="s">
        <v>18</v>
      </c>
      <c r="O4029" s="1">
        <v>1.4089799999999999E-127</v>
      </c>
      <c r="P4029">
        <v>1189</v>
      </c>
    </row>
    <row r="4030" spans="1:16" x14ac:dyDescent="0.25">
      <c r="A4030" t="s">
        <v>6100</v>
      </c>
      <c r="B4030">
        <v>861</v>
      </c>
      <c r="C4030" s="3" t="str">
        <f>HYPERLINK("http://www.uniprot.org/uniprot/I1LPL1","tr|I1LPL1|I1LPL1_SOYBN")</f>
        <v>tr|I1LPL1|I1LPL1_SOYBN</v>
      </c>
      <c r="D4030" t="s">
        <v>6101</v>
      </c>
      <c r="E4030">
        <v>76.42</v>
      </c>
      <c r="F4030">
        <v>280</v>
      </c>
      <c r="G4030">
        <v>66</v>
      </c>
      <c r="H4030">
        <v>4</v>
      </c>
      <c r="I4030">
        <v>1</v>
      </c>
      <c r="J4030">
        <v>828</v>
      </c>
      <c r="K4030">
        <v>1</v>
      </c>
      <c r="L4030">
        <v>1</v>
      </c>
      <c r="M4030">
        <v>280</v>
      </c>
      <c r="N4030" t="s">
        <v>18</v>
      </c>
      <c r="O4030" s="1">
        <v>2.7469599999999998E-118</v>
      </c>
      <c r="P4030">
        <v>1106</v>
      </c>
    </row>
    <row r="4031" spans="1:16" x14ac:dyDescent="0.25">
      <c r="A4031" t="s">
        <v>6102</v>
      </c>
      <c r="B4031">
        <v>1398</v>
      </c>
      <c r="C4031" s="3" t="str">
        <f>HYPERLINK("http://www.uniprot.org/uniprot/G7JG96","tr|G7JG96|G7JG96_MEDTR")</f>
        <v>tr|G7JG96|G7JG96_MEDTR</v>
      </c>
      <c r="D4031" t="s">
        <v>6103</v>
      </c>
      <c r="E4031">
        <v>73.27</v>
      </c>
      <c r="F4031">
        <v>479</v>
      </c>
      <c r="G4031">
        <v>128</v>
      </c>
      <c r="H4031">
        <v>14</v>
      </c>
      <c r="I4031">
        <v>1</v>
      </c>
      <c r="J4031">
        <v>1395</v>
      </c>
      <c r="K4031">
        <v>1</v>
      </c>
      <c r="L4031">
        <v>1</v>
      </c>
      <c r="M4031">
        <v>465</v>
      </c>
      <c r="N4031" t="s">
        <v>18</v>
      </c>
      <c r="O4031">
        <v>0</v>
      </c>
      <c r="P4031">
        <v>1760</v>
      </c>
    </row>
    <row r="4032" spans="1:16" x14ac:dyDescent="0.25">
      <c r="A4032" t="s">
        <v>6104</v>
      </c>
      <c r="B4032">
        <v>10374</v>
      </c>
      <c r="C4032" s="3" t="str">
        <f>HYPERLINK("http://www.uniprot.org/uniprot/G7JJ22","tr|G7JJ22|G7JJ22_MEDTR")</f>
        <v>tr|G7JJ22|G7JJ22_MEDTR</v>
      </c>
      <c r="D4032" t="s">
        <v>6105</v>
      </c>
      <c r="E4032">
        <v>65.22</v>
      </c>
      <c r="F4032">
        <v>2991</v>
      </c>
      <c r="G4032">
        <v>1040</v>
      </c>
      <c r="H4032">
        <v>164</v>
      </c>
      <c r="I4032">
        <v>1</v>
      </c>
      <c r="J4032">
        <v>8481</v>
      </c>
      <c r="K4032">
        <v>1</v>
      </c>
      <c r="L4032">
        <v>18</v>
      </c>
      <c r="M4032">
        <v>2898</v>
      </c>
      <c r="N4032" t="s">
        <v>18</v>
      </c>
      <c r="O4032">
        <v>0</v>
      </c>
      <c r="P4032">
        <v>9011</v>
      </c>
    </row>
    <row r="4033" spans="1:16" x14ac:dyDescent="0.25">
      <c r="A4033" t="s">
        <v>6106</v>
      </c>
      <c r="B4033">
        <v>837</v>
      </c>
      <c r="C4033" s="3" t="str">
        <f>HYPERLINK("http://www.uniprot.org/uniprot/I1KIA7","tr|I1KIA7|I1KIA7_SOYBN")</f>
        <v>tr|I1KIA7|I1KIA7_SOYBN</v>
      </c>
      <c r="D4033" t="s">
        <v>71</v>
      </c>
      <c r="E4033">
        <v>47.42</v>
      </c>
      <c r="F4033">
        <v>291</v>
      </c>
      <c r="G4033">
        <v>153</v>
      </c>
      <c r="H4033">
        <v>46</v>
      </c>
      <c r="I4033">
        <v>1</v>
      </c>
      <c r="J4033">
        <v>735</v>
      </c>
      <c r="K4033">
        <v>1</v>
      </c>
      <c r="L4033">
        <v>1</v>
      </c>
      <c r="M4033">
        <v>258</v>
      </c>
      <c r="N4033" t="s">
        <v>18</v>
      </c>
      <c r="O4033" s="1">
        <v>3.0625300000000001E-50</v>
      </c>
      <c r="P4033">
        <v>519</v>
      </c>
    </row>
    <row r="4034" spans="1:16" x14ac:dyDescent="0.25">
      <c r="A4034" t="s">
        <v>6107</v>
      </c>
      <c r="B4034">
        <v>345</v>
      </c>
      <c r="C4034" s="3" t="str">
        <f>HYPERLINK("http://www.uniprot.org/uniprot/I1MQZ6","tr|I1MQZ6|I1MQZ6_SOYBN")</f>
        <v>tr|I1MQZ6|I1MQZ6_SOYBN</v>
      </c>
      <c r="D4034" t="s">
        <v>28</v>
      </c>
      <c r="E4034">
        <v>62.36</v>
      </c>
      <c r="F4034">
        <v>93</v>
      </c>
      <c r="G4034">
        <v>35</v>
      </c>
      <c r="H4034">
        <v>0</v>
      </c>
      <c r="I4034">
        <v>64</v>
      </c>
      <c r="J4034">
        <v>342</v>
      </c>
      <c r="K4034">
        <v>1</v>
      </c>
      <c r="L4034">
        <v>26</v>
      </c>
      <c r="M4034">
        <v>116</v>
      </c>
      <c r="N4034" t="s">
        <v>18</v>
      </c>
      <c r="O4034" s="1">
        <v>7.4630899999999999E-30</v>
      </c>
      <c r="P4034">
        <v>339</v>
      </c>
    </row>
    <row r="4035" spans="1:16" x14ac:dyDescent="0.25">
      <c r="A4035" t="s">
        <v>6108</v>
      </c>
      <c r="B4035">
        <v>2088</v>
      </c>
      <c r="C4035" s="3" t="str">
        <f>HYPERLINK("http://www.uniprot.org/uniprot/G7K401","tr|G7K401|G7K401_MEDTR")</f>
        <v>tr|G7K401|G7K401_MEDTR</v>
      </c>
      <c r="D4035" t="s">
        <v>6109</v>
      </c>
      <c r="E4035">
        <v>93.52</v>
      </c>
      <c r="F4035">
        <v>695</v>
      </c>
      <c r="G4035">
        <v>45</v>
      </c>
      <c r="H4035">
        <v>0</v>
      </c>
      <c r="I4035">
        <v>1</v>
      </c>
      <c r="J4035">
        <v>2085</v>
      </c>
      <c r="K4035">
        <v>1</v>
      </c>
      <c r="L4035">
        <v>1</v>
      </c>
      <c r="M4035">
        <v>695</v>
      </c>
      <c r="N4035" t="s">
        <v>18</v>
      </c>
      <c r="O4035">
        <v>0</v>
      </c>
      <c r="P4035">
        <v>3325</v>
      </c>
    </row>
    <row r="4036" spans="1:16" x14ac:dyDescent="0.25">
      <c r="A4036" t="s">
        <v>6110</v>
      </c>
      <c r="B4036">
        <v>1344</v>
      </c>
      <c r="C4036" s="3" t="str">
        <f>HYPERLINK("http://www.uniprot.org/uniprot/G7ZWB7","tr|G7ZWB7|G7ZWB7_MEDTR")</f>
        <v>tr|G7ZWB7|G7ZWB7_MEDTR</v>
      </c>
      <c r="D4036" t="s">
        <v>6111</v>
      </c>
      <c r="E4036">
        <v>75.11</v>
      </c>
      <c r="F4036">
        <v>454</v>
      </c>
      <c r="G4036">
        <v>113</v>
      </c>
      <c r="H4036">
        <v>9</v>
      </c>
      <c r="I4036">
        <v>7</v>
      </c>
      <c r="J4036">
        <v>1341</v>
      </c>
      <c r="K4036">
        <v>1</v>
      </c>
      <c r="L4036">
        <v>4</v>
      </c>
      <c r="M4036">
        <v>436</v>
      </c>
      <c r="N4036" t="s">
        <v>18</v>
      </c>
      <c r="O4036" s="1">
        <v>2.5438599999999999E-179</v>
      </c>
      <c r="P4036">
        <v>1635</v>
      </c>
    </row>
    <row r="4037" spans="1:16" x14ac:dyDescent="0.25">
      <c r="A4037" t="s">
        <v>6112</v>
      </c>
      <c r="B4037">
        <v>1173</v>
      </c>
      <c r="C4037" s="3" t="str">
        <f>HYPERLINK("http://www.uniprot.org/uniprot/I1MB90","tr|I1MB90|I1MB90_SOYBN")</f>
        <v>tr|I1MB90|I1MB90_SOYBN</v>
      </c>
      <c r="D4037" t="s">
        <v>99</v>
      </c>
      <c r="E4037">
        <v>70.05</v>
      </c>
      <c r="F4037">
        <v>374</v>
      </c>
      <c r="G4037">
        <v>112</v>
      </c>
      <c r="H4037">
        <v>3</v>
      </c>
      <c r="I4037">
        <v>55</v>
      </c>
      <c r="J4037">
        <v>1167</v>
      </c>
      <c r="K4037">
        <v>1</v>
      </c>
      <c r="L4037">
        <v>12</v>
      </c>
      <c r="M4037">
        <v>385</v>
      </c>
      <c r="N4037" t="s">
        <v>18</v>
      </c>
      <c r="O4037" s="1">
        <v>3.0542199999999999E-154</v>
      </c>
      <c r="P4037">
        <v>1418</v>
      </c>
    </row>
    <row r="4038" spans="1:16" x14ac:dyDescent="0.25">
      <c r="A4038" t="s">
        <v>6113</v>
      </c>
      <c r="B4038">
        <v>1752</v>
      </c>
      <c r="C4038" s="3" t="str">
        <f>HYPERLINK("http://www.uniprot.org/uniprot/I1KGW7","tr|I1KGW7|I1KGW7_SOYBN")</f>
        <v>tr|I1KGW7|I1KGW7_SOYBN</v>
      </c>
      <c r="D4038" t="s">
        <v>4127</v>
      </c>
      <c r="E4038">
        <v>76.84</v>
      </c>
      <c r="F4038">
        <v>583</v>
      </c>
      <c r="G4038">
        <v>135</v>
      </c>
      <c r="H4038">
        <v>0</v>
      </c>
      <c r="I4038">
        <v>1</v>
      </c>
      <c r="J4038">
        <v>1749</v>
      </c>
      <c r="K4038">
        <v>1</v>
      </c>
      <c r="L4038">
        <v>1</v>
      </c>
      <c r="M4038">
        <v>581</v>
      </c>
      <c r="N4038" t="s">
        <v>18</v>
      </c>
      <c r="O4038">
        <v>0</v>
      </c>
      <c r="P4038">
        <v>2411</v>
      </c>
    </row>
    <row r="4039" spans="1:16" x14ac:dyDescent="0.25">
      <c r="A4039" t="s">
        <v>6114</v>
      </c>
      <c r="B4039">
        <v>1365</v>
      </c>
      <c r="C4039" s="3" t="str">
        <f>HYPERLINK("http://www.uniprot.org/uniprot/K7MNX2","tr|K7MNX2|K7MNX2_SOYBN")</f>
        <v>tr|K7MNX2|K7MNX2_SOYBN</v>
      </c>
      <c r="D4039" t="s">
        <v>28</v>
      </c>
      <c r="E4039">
        <v>26.22</v>
      </c>
      <c r="F4039">
        <v>244</v>
      </c>
      <c r="G4039">
        <v>180</v>
      </c>
      <c r="H4039">
        <v>3</v>
      </c>
      <c r="I4039">
        <v>109</v>
      </c>
      <c r="J4039">
        <v>831</v>
      </c>
      <c r="K4039">
        <v>1</v>
      </c>
      <c r="L4039">
        <v>277</v>
      </c>
      <c r="M4039">
        <v>514</v>
      </c>
      <c r="N4039" t="s">
        <v>18</v>
      </c>
      <c r="O4039" s="1">
        <v>1.03627E-18</v>
      </c>
      <c r="P4039">
        <v>250</v>
      </c>
    </row>
    <row r="4040" spans="1:16" x14ac:dyDescent="0.25">
      <c r="A4040" t="s">
        <v>6115</v>
      </c>
      <c r="B4040">
        <v>333</v>
      </c>
      <c r="C4040" s="3" t="str">
        <f>HYPERLINK("http://www.uniprot.org/uniprot/G7J7U1","tr|G7J7U1|G7J7U1_MEDTR")</f>
        <v>tr|G7J7U1|G7J7U1_MEDTR</v>
      </c>
      <c r="D4040" t="s">
        <v>6116</v>
      </c>
      <c r="E4040">
        <v>86.23</v>
      </c>
      <c r="F4040">
        <v>109</v>
      </c>
      <c r="G4040">
        <v>15</v>
      </c>
      <c r="H4040">
        <v>0</v>
      </c>
      <c r="I4040">
        <v>1</v>
      </c>
      <c r="J4040">
        <v>327</v>
      </c>
      <c r="K4040">
        <v>1</v>
      </c>
      <c r="L4040">
        <v>1</v>
      </c>
      <c r="M4040">
        <v>108</v>
      </c>
      <c r="N4040" t="s">
        <v>18</v>
      </c>
      <c r="O4040" s="1">
        <v>5.7841200000000003E-46</v>
      </c>
      <c r="P4040">
        <v>478</v>
      </c>
    </row>
    <row r="4041" spans="1:16" x14ac:dyDescent="0.25">
      <c r="A4041" t="s">
        <v>6117</v>
      </c>
      <c r="B4041">
        <v>2028</v>
      </c>
      <c r="C4041" s="3" t="str">
        <f>HYPERLINK("http://www.uniprot.org/uniprot/Q2HVA4","tr|Q2HVA4|Q2HVA4_MEDTR")</f>
        <v>tr|Q2HVA4|Q2HVA4_MEDTR</v>
      </c>
      <c r="D4041" t="s">
        <v>6118</v>
      </c>
      <c r="E4041">
        <v>73.92</v>
      </c>
      <c r="F4041">
        <v>675</v>
      </c>
      <c r="G4041">
        <v>176</v>
      </c>
      <c r="H4041">
        <v>0</v>
      </c>
      <c r="I4041">
        <v>1</v>
      </c>
      <c r="J4041">
        <v>2025</v>
      </c>
      <c r="K4041">
        <v>1</v>
      </c>
      <c r="L4041">
        <v>243</v>
      </c>
      <c r="M4041">
        <v>909</v>
      </c>
      <c r="N4041" t="s">
        <v>18</v>
      </c>
      <c r="O4041">
        <v>0</v>
      </c>
      <c r="P4041">
        <v>2410</v>
      </c>
    </row>
    <row r="4042" spans="1:16" x14ac:dyDescent="0.25">
      <c r="A4042" t="s">
        <v>6119</v>
      </c>
      <c r="B4042">
        <v>345</v>
      </c>
      <c r="C4042" s="3" t="str">
        <f>HYPERLINK("http://www.uniprot.org/uniprot/G7IIB8","tr|G7IIB8|G7IIB8_MEDTR")</f>
        <v>tr|G7IIB8|G7IIB8_MEDTR</v>
      </c>
      <c r="D4042" t="s">
        <v>6120</v>
      </c>
      <c r="E4042">
        <v>62.5</v>
      </c>
      <c r="F4042">
        <v>120</v>
      </c>
      <c r="G4042">
        <v>45</v>
      </c>
      <c r="H4042">
        <v>8</v>
      </c>
      <c r="I4042">
        <v>1</v>
      </c>
      <c r="J4042">
        <v>336</v>
      </c>
      <c r="K4042">
        <v>1</v>
      </c>
      <c r="L4042">
        <v>87</v>
      </c>
      <c r="M4042">
        <v>206</v>
      </c>
      <c r="N4042" t="s">
        <v>18</v>
      </c>
      <c r="O4042" s="1">
        <v>2.17143E-29</v>
      </c>
      <c r="P4042">
        <v>335</v>
      </c>
    </row>
    <row r="4043" spans="1:16" x14ac:dyDescent="0.25">
      <c r="A4043" t="s">
        <v>6121</v>
      </c>
      <c r="B4043">
        <v>483</v>
      </c>
      <c r="C4043" s="3" t="str">
        <f>HYPERLINK("http://www.uniprot.org/uniprot/I3SYM3","tr|I3SYM3|I3SYM3_LOTJA")</f>
        <v>tr|I3SYM3|I3SYM3_LOTJA</v>
      </c>
      <c r="D4043" t="s">
        <v>93</v>
      </c>
      <c r="E4043">
        <v>70.44</v>
      </c>
      <c r="F4043">
        <v>159</v>
      </c>
      <c r="G4043">
        <v>47</v>
      </c>
      <c r="H4043">
        <v>0</v>
      </c>
      <c r="I4043">
        <v>1</v>
      </c>
      <c r="J4043">
        <v>477</v>
      </c>
      <c r="K4043">
        <v>1</v>
      </c>
      <c r="L4043">
        <v>1</v>
      </c>
      <c r="M4043">
        <v>159</v>
      </c>
      <c r="N4043" t="s">
        <v>18</v>
      </c>
      <c r="O4043" s="1">
        <v>1.3209600000000001E-58</v>
      </c>
      <c r="P4043">
        <v>587</v>
      </c>
    </row>
    <row r="4044" spans="1:16" x14ac:dyDescent="0.25">
      <c r="A4044" t="s">
        <v>6122</v>
      </c>
      <c r="B4044">
        <v>1650</v>
      </c>
      <c r="C4044" s="3" t="str">
        <f>HYPERLINK("http://www.uniprot.org/uniprot/G7KEQ0","tr|G7KEQ0|G7KEQ0_MEDTR")</f>
        <v>tr|G7KEQ0|G7KEQ0_MEDTR</v>
      </c>
      <c r="D4044" t="s">
        <v>6123</v>
      </c>
      <c r="E4044">
        <v>92.72</v>
      </c>
      <c r="F4044">
        <v>550</v>
      </c>
      <c r="G4044">
        <v>40</v>
      </c>
      <c r="H4044">
        <v>1</v>
      </c>
      <c r="I4044">
        <v>1</v>
      </c>
      <c r="J4044">
        <v>1647</v>
      </c>
      <c r="K4044">
        <v>1</v>
      </c>
      <c r="L4044">
        <v>1</v>
      </c>
      <c r="M4044">
        <v>544</v>
      </c>
      <c r="N4044" t="s">
        <v>18</v>
      </c>
      <c r="O4044">
        <v>0</v>
      </c>
      <c r="P4044">
        <v>2610</v>
      </c>
    </row>
    <row r="4045" spans="1:16" x14ac:dyDescent="0.25">
      <c r="A4045" t="s">
        <v>6124</v>
      </c>
      <c r="B4045">
        <v>1374</v>
      </c>
      <c r="C4045" s="3" t="str">
        <f>HYPERLINK("http://www.uniprot.org/uniprot/G7K3E6","tr|G7K3E6|G7K3E6_MEDTR")</f>
        <v>tr|G7K3E6|G7K3E6_MEDTR</v>
      </c>
      <c r="D4045" t="s">
        <v>6125</v>
      </c>
      <c r="E4045">
        <v>81.790000000000006</v>
      </c>
      <c r="F4045">
        <v>467</v>
      </c>
      <c r="G4045">
        <v>85</v>
      </c>
      <c r="H4045">
        <v>24</v>
      </c>
      <c r="I4045">
        <v>1</v>
      </c>
      <c r="J4045">
        <v>1329</v>
      </c>
      <c r="K4045">
        <v>1</v>
      </c>
      <c r="L4045">
        <v>1</v>
      </c>
      <c r="M4045">
        <v>467</v>
      </c>
      <c r="N4045" t="s">
        <v>18</v>
      </c>
      <c r="O4045">
        <v>0</v>
      </c>
      <c r="P4045">
        <v>1969</v>
      </c>
    </row>
    <row r="4046" spans="1:16" x14ac:dyDescent="0.25">
      <c r="A4046" t="s">
        <v>6126</v>
      </c>
      <c r="B4046">
        <v>603</v>
      </c>
      <c r="C4046" s="3" t="str">
        <f>HYPERLINK("http://www.uniprot.org/uniprot/G7KAG6","tr|G7KAG6|G7KAG6_MEDTR")</f>
        <v>tr|G7KAG6|G7KAG6_MEDTR</v>
      </c>
      <c r="D4046" t="s">
        <v>6127</v>
      </c>
      <c r="E4046">
        <v>51.64</v>
      </c>
      <c r="F4046">
        <v>182</v>
      </c>
      <c r="G4046">
        <v>88</v>
      </c>
      <c r="H4046">
        <v>15</v>
      </c>
      <c r="I4046">
        <v>1</v>
      </c>
      <c r="J4046">
        <v>501</v>
      </c>
      <c r="K4046">
        <v>1</v>
      </c>
      <c r="L4046">
        <v>1</v>
      </c>
      <c r="M4046">
        <v>182</v>
      </c>
      <c r="N4046" t="s">
        <v>18</v>
      </c>
      <c r="O4046" s="1">
        <v>4.7047600000000005E-41</v>
      </c>
      <c r="P4046">
        <v>437</v>
      </c>
    </row>
    <row r="4047" spans="1:16" x14ac:dyDescent="0.25">
      <c r="A4047" t="s">
        <v>6128</v>
      </c>
      <c r="B4047">
        <v>2079</v>
      </c>
      <c r="C4047" s="3" t="str">
        <f>HYPERLINK("http://www.uniprot.org/uniprot/Q2HV70","tr|Q2HV70|Q2HV70_MEDTR")</f>
        <v>tr|Q2HV70|Q2HV70_MEDTR</v>
      </c>
      <c r="D4047" t="s">
        <v>6129</v>
      </c>
      <c r="E4047">
        <v>67.58</v>
      </c>
      <c r="F4047">
        <v>762</v>
      </c>
      <c r="G4047">
        <v>247</v>
      </c>
      <c r="H4047">
        <v>70</v>
      </c>
      <c r="I4047">
        <v>1</v>
      </c>
      <c r="J4047">
        <v>2076</v>
      </c>
      <c r="K4047">
        <v>1</v>
      </c>
      <c r="L4047">
        <v>10</v>
      </c>
      <c r="M4047">
        <v>770</v>
      </c>
      <c r="N4047" t="s">
        <v>18</v>
      </c>
      <c r="O4047">
        <v>0</v>
      </c>
      <c r="P4047">
        <v>2538</v>
      </c>
    </row>
    <row r="4048" spans="1:16" x14ac:dyDescent="0.25">
      <c r="A4048" t="s">
        <v>6130</v>
      </c>
      <c r="B4048">
        <v>2064</v>
      </c>
      <c r="C4048" s="3" t="str">
        <f>HYPERLINK("http://www.uniprot.org/uniprot/A2Q627","tr|A2Q627|A2Q627_MEDTR")</f>
        <v>tr|A2Q627|A2Q627_MEDTR</v>
      </c>
      <c r="D4048" t="s">
        <v>6131</v>
      </c>
      <c r="E4048">
        <v>82.38</v>
      </c>
      <c r="F4048">
        <v>687</v>
      </c>
      <c r="G4048">
        <v>121</v>
      </c>
      <c r="H4048">
        <v>0</v>
      </c>
      <c r="I4048">
        <v>1</v>
      </c>
      <c r="J4048">
        <v>2061</v>
      </c>
      <c r="K4048">
        <v>1</v>
      </c>
      <c r="L4048">
        <v>1</v>
      </c>
      <c r="M4048">
        <v>671</v>
      </c>
      <c r="N4048" t="s">
        <v>18</v>
      </c>
      <c r="O4048">
        <v>0</v>
      </c>
      <c r="P4048">
        <v>2919</v>
      </c>
    </row>
    <row r="4049" spans="1:16" x14ac:dyDescent="0.25">
      <c r="A4049" t="s">
        <v>6132</v>
      </c>
      <c r="B4049">
        <v>504</v>
      </c>
      <c r="C4049" s="3" t="str">
        <f>HYPERLINK("http://www.uniprot.org/uniprot/G7ICV5","tr|G7ICV5|G7ICV5_MEDTR")</f>
        <v>tr|G7ICV5|G7ICV5_MEDTR</v>
      </c>
      <c r="D4049" t="s">
        <v>6133</v>
      </c>
      <c r="E4049">
        <v>51.2</v>
      </c>
      <c r="F4049">
        <v>207</v>
      </c>
      <c r="G4049">
        <v>101</v>
      </c>
      <c r="H4049">
        <v>40</v>
      </c>
      <c r="I4049">
        <v>1</v>
      </c>
      <c r="J4049">
        <v>501</v>
      </c>
      <c r="K4049">
        <v>1</v>
      </c>
      <c r="L4049">
        <v>1</v>
      </c>
      <c r="M4049">
        <v>205</v>
      </c>
      <c r="N4049" t="s">
        <v>18</v>
      </c>
      <c r="O4049" s="1">
        <v>2.1740000000000001E-45</v>
      </c>
      <c r="P4049">
        <v>473</v>
      </c>
    </row>
    <row r="4050" spans="1:16" x14ac:dyDescent="0.25">
      <c r="A4050" t="s">
        <v>6134</v>
      </c>
      <c r="B4050">
        <v>513</v>
      </c>
      <c r="C4050" s="3" t="str">
        <f>HYPERLINK("http://www.uniprot.org/uniprot/I3S6S8","tr|I3S6S8|I3S6S8_MEDTR")</f>
        <v>tr|I3S6S8|I3S6S8_MEDTR</v>
      </c>
      <c r="D4050" t="s">
        <v>22</v>
      </c>
      <c r="E4050">
        <v>64.7</v>
      </c>
      <c r="F4050">
        <v>153</v>
      </c>
      <c r="G4050">
        <v>54</v>
      </c>
      <c r="H4050">
        <v>0</v>
      </c>
      <c r="I4050">
        <v>1</v>
      </c>
      <c r="J4050">
        <v>459</v>
      </c>
      <c r="K4050">
        <v>1</v>
      </c>
      <c r="L4050">
        <v>1</v>
      </c>
      <c r="M4050">
        <v>151</v>
      </c>
      <c r="N4050" t="s">
        <v>18</v>
      </c>
      <c r="O4050" s="1">
        <v>5.4280000000000005E-44</v>
      </c>
      <c r="P4050">
        <v>461</v>
      </c>
    </row>
    <row r="4051" spans="1:16" x14ac:dyDescent="0.25">
      <c r="A4051" t="s">
        <v>6135</v>
      </c>
      <c r="B4051">
        <v>831</v>
      </c>
      <c r="C4051" s="3" t="str">
        <f>HYPERLINK("http://www.uniprot.org/uniprot/I3SI81","tr|I3SI81|I3SI81_MEDTR")</f>
        <v>tr|I3SI81|I3SI81_MEDTR</v>
      </c>
      <c r="D4051" t="s">
        <v>22</v>
      </c>
      <c r="E4051">
        <v>74.099999999999994</v>
      </c>
      <c r="F4051">
        <v>278</v>
      </c>
      <c r="G4051">
        <v>72</v>
      </c>
      <c r="H4051">
        <v>2</v>
      </c>
      <c r="I4051">
        <v>1</v>
      </c>
      <c r="J4051">
        <v>828</v>
      </c>
      <c r="K4051">
        <v>1</v>
      </c>
      <c r="L4051">
        <v>1</v>
      </c>
      <c r="M4051">
        <v>258</v>
      </c>
      <c r="N4051" t="s">
        <v>18</v>
      </c>
      <c r="O4051" s="1">
        <v>2.05603E-107</v>
      </c>
      <c r="P4051">
        <v>1012</v>
      </c>
    </row>
    <row r="4052" spans="1:16" x14ac:dyDescent="0.25">
      <c r="A4052" t="s">
        <v>6136</v>
      </c>
      <c r="B4052">
        <v>3525</v>
      </c>
      <c r="C4052" s="3" t="str">
        <f>HYPERLINK("http://www.uniprot.org/uniprot/I1NCW2","tr|I1NCW2|I1NCW2_SOYBN")</f>
        <v>tr|I1NCW2|I1NCW2_SOYBN</v>
      </c>
      <c r="D4052" t="s">
        <v>71</v>
      </c>
      <c r="E4052">
        <v>87.72</v>
      </c>
      <c r="F4052">
        <v>1173</v>
      </c>
      <c r="G4052">
        <v>144</v>
      </c>
      <c r="H4052">
        <v>1</v>
      </c>
      <c r="I4052">
        <v>7</v>
      </c>
      <c r="J4052">
        <v>3522</v>
      </c>
      <c r="K4052">
        <v>1</v>
      </c>
      <c r="L4052">
        <v>5</v>
      </c>
      <c r="M4052">
        <v>1176</v>
      </c>
      <c r="N4052" t="s">
        <v>18</v>
      </c>
      <c r="O4052">
        <v>0</v>
      </c>
      <c r="P4052">
        <v>5232</v>
      </c>
    </row>
    <row r="4053" spans="1:16" x14ac:dyDescent="0.25">
      <c r="A4053" t="s">
        <v>6137</v>
      </c>
      <c r="B4053">
        <v>1083</v>
      </c>
      <c r="C4053" s="3" t="str">
        <f>HYPERLINK("http://www.uniprot.org/uniprot/G7J6T6","tr|G7J6T6|G7J6T6_MEDTR")</f>
        <v>tr|G7J6T6|G7J6T6_MEDTR</v>
      </c>
      <c r="D4053" t="s">
        <v>6138</v>
      </c>
      <c r="E4053">
        <v>85.16</v>
      </c>
      <c r="F4053">
        <v>364</v>
      </c>
      <c r="G4053">
        <v>54</v>
      </c>
      <c r="H4053">
        <v>5</v>
      </c>
      <c r="I4053">
        <v>4</v>
      </c>
      <c r="J4053">
        <v>1080</v>
      </c>
      <c r="K4053">
        <v>1</v>
      </c>
      <c r="L4053">
        <v>3</v>
      </c>
      <c r="M4053">
        <v>359</v>
      </c>
      <c r="N4053" t="s">
        <v>18</v>
      </c>
      <c r="O4053" s="1">
        <v>4.24696E-176</v>
      </c>
      <c r="P4053">
        <v>1606</v>
      </c>
    </row>
    <row r="4054" spans="1:16" x14ac:dyDescent="0.25">
      <c r="A4054" t="s">
        <v>6139</v>
      </c>
      <c r="B4054">
        <v>438</v>
      </c>
      <c r="C4054" s="3" t="str">
        <f>HYPERLINK("http://www.uniprot.org/uniprot/C6SW93","tr|C6SW93|C6SW93_SOYBN")</f>
        <v>tr|C6SW93|C6SW93_SOYBN</v>
      </c>
      <c r="D4054" t="s">
        <v>210</v>
      </c>
      <c r="E4054">
        <v>74.12</v>
      </c>
      <c r="F4054">
        <v>143</v>
      </c>
      <c r="G4054">
        <v>37</v>
      </c>
      <c r="H4054">
        <v>0</v>
      </c>
      <c r="I4054">
        <v>1</v>
      </c>
      <c r="J4054">
        <v>429</v>
      </c>
      <c r="K4054">
        <v>1</v>
      </c>
      <c r="L4054">
        <v>11</v>
      </c>
      <c r="M4054">
        <v>147</v>
      </c>
      <c r="N4054" t="s">
        <v>18</v>
      </c>
      <c r="O4054" s="1">
        <v>5.6328000000000004E-49</v>
      </c>
      <c r="P4054">
        <v>504</v>
      </c>
    </row>
    <row r="4055" spans="1:16" x14ac:dyDescent="0.25">
      <c r="A4055" t="s">
        <v>6140</v>
      </c>
      <c r="B4055">
        <v>1161</v>
      </c>
      <c r="C4055" s="3" t="str">
        <f>HYPERLINK("http://www.uniprot.org/uniprot/G7IV96","tr|G7IV96|G7IV96_MEDTR")</f>
        <v>tr|G7IV96|G7IV96_MEDTR</v>
      </c>
      <c r="D4055" t="s">
        <v>6141</v>
      </c>
      <c r="E4055">
        <v>75.12</v>
      </c>
      <c r="F4055">
        <v>386</v>
      </c>
      <c r="G4055">
        <v>96</v>
      </c>
      <c r="H4055">
        <v>0</v>
      </c>
      <c r="I4055">
        <v>1</v>
      </c>
      <c r="J4055">
        <v>1158</v>
      </c>
      <c r="K4055">
        <v>1</v>
      </c>
      <c r="L4055">
        <v>1</v>
      </c>
      <c r="M4055">
        <v>383</v>
      </c>
      <c r="N4055" t="s">
        <v>18</v>
      </c>
      <c r="O4055" s="1">
        <v>3.4292199999999999E-158</v>
      </c>
      <c r="P4055">
        <v>1452</v>
      </c>
    </row>
    <row r="4056" spans="1:16" x14ac:dyDescent="0.25">
      <c r="A4056" t="s">
        <v>6142</v>
      </c>
      <c r="B4056">
        <v>1272</v>
      </c>
      <c r="C4056" s="3" t="str">
        <f>HYPERLINK("http://www.uniprot.org/uniprot/I1K6A7","tr|I1K6A7|I1K6A7_SOYBN")</f>
        <v>tr|I1K6A7|I1K6A7_SOYBN</v>
      </c>
      <c r="D4056" t="s">
        <v>28</v>
      </c>
      <c r="E4056">
        <v>78.34</v>
      </c>
      <c r="F4056">
        <v>448</v>
      </c>
      <c r="G4056">
        <v>97</v>
      </c>
      <c r="H4056">
        <v>25</v>
      </c>
      <c r="I4056">
        <v>1</v>
      </c>
      <c r="J4056">
        <v>1269</v>
      </c>
      <c r="K4056">
        <v>1</v>
      </c>
      <c r="L4056">
        <v>1</v>
      </c>
      <c r="M4056">
        <v>445</v>
      </c>
      <c r="N4056" t="s">
        <v>18</v>
      </c>
      <c r="O4056">
        <v>0</v>
      </c>
      <c r="P4056">
        <v>1791</v>
      </c>
    </row>
    <row r="4057" spans="1:16" x14ac:dyDescent="0.25">
      <c r="A4057" t="s">
        <v>6143</v>
      </c>
      <c r="B4057">
        <v>1704</v>
      </c>
      <c r="C4057" s="3" t="str">
        <f>HYPERLINK("http://www.uniprot.org/uniprot/I1LPL0","tr|I1LPL0|I1LPL0_SOYBN")</f>
        <v>tr|I1LPL0|I1LPL0_SOYBN</v>
      </c>
      <c r="D4057" t="s">
        <v>28</v>
      </c>
      <c r="E4057">
        <v>91.88</v>
      </c>
      <c r="F4057">
        <v>567</v>
      </c>
      <c r="G4057">
        <v>46</v>
      </c>
      <c r="H4057">
        <v>0</v>
      </c>
      <c r="I4057">
        <v>1</v>
      </c>
      <c r="J4057">
        <v>1701</v>
      </c>
      <c r="K4057">
        <v>1</v>
      </c>
      <c r="L4057">
        <v>1</v>
      </c>
      <c r="M4057">
        <v>567</v>
      </c>
      <c r="N4057" t="s">
        <v>18</v>
      </c>
      <c r="O4057">
        <v>0</v>
      </c>
      <c r="P4057">
        <v>2847</v>
      </c>
    </row>
    <row r="4058" spans="1:16" x14ac:dyDescent="0.25">
      <c r="A4058" t="s">
        <v>6144</v>
      </c>
      <c r="B4058">
        <v>456</v>
      </c>
      <c r="C4058" s="3" t="str">
        <f>HYPERLINK("http://www.uniprot.org/uniprot/G7JG95","tr|G7JG95|G7JG95_MEDTR")</f>
        <v>tr|G7JG95|G7JG95_MEDTR</v>
      </c>
      <c r="D4058" t="s">
        <v>6145</v>
      </c>
      <c r="E4058">
        <v>71.52</v>
      </c>
      <c r="F4058">
        <v>151</v>
      </c>
      <c r="G4058">
        <v>43</v>
      </c>
      <c r="H4058">
        <v>0</v>
      </c>
      <c r="I4058">
        <v>1</v>
      </c>
      <c r="J4058">
        <v>453</v>
      </c>
      <c r="K4058">
        <v>1</v>
      </c>
      <c r="L4058">
        <v>94</v>
      </c>
      <c r="M4058">
        <v>236</v>
      </c>
      <c r="N4058" t="s">
        <v>18</v>
      </c>
      <c r="O4058" s="1">
        <v>8.1580399999999998E-53</v>
      </c>
      <c r="P4058">
        <v>537</v>
      </c>
    </row>
    <row r="4059" spans="1:16" x14ac:dyDescent="0.25">
      <c r="A4059" t="s">
        <v>6146</v>
      </c>
      <c r="B4059">
        <v>1164</v>
      </c>
      <c r="C4059" s="3" t="str">
        <f>HYPERLINK("http://www.uniprot.org/uniprot/G7JEK8","tr|G7JEK8|G7JEK8_MEDTR")</f>
        <v>tr|G7JEK8|G7JEK8_MEDTR</v>
      </c>
      <c r="D4059" t="s">
        <v>6147</v>
      </c>
      <c r="E4059">
        <v>70.2</v>
      </c>
      <c r="F4059">
        <v>386</v>
      </c>
      <c r="G4059">
        <v>115</v>
      </c>
      <c r="H4059">
        <v>0</v>
      </c>
      <c r="I4059">
        <v>4</v>
      </c>
      <c r="J4059">
        <v>1161</v>
      </c>
      <c r="K4059">
        <v>1</v>
      </c>
      <c r="L4059">
        <v>50</v>
      </c>
      <c r="M4059">
        <v>435</v>
      </c>
      <c r="N4059" t="s">
        <v>18</v>
      </c>
      <c r="O4059" s="1">
        <v>2.2320200000000001E-157</v>
      </c>
      <c r="P4059">
        <v>1445</v>
      </c>
    </row>
    <row r="4060" spans="1:16" x14ac:dyDescent="0.25">
      <c r="A4060" t="s">
        <v>6148</v>
      </c>
      <c r="B4060">
        <v>420</v>
      </c>
      <c r="C4060" s="3" t="str">
        <f>HYPERLINK("http://www.uniprot.org/uniprot/D8KXY1","tr|D8KXY1|D8KXY1_ARAHY")</f>
        <v>tr|D8KXY1|D8KXY1_ARAHY</v>
      </c>
      <c r="D4060" t="s">
        <v>6149</v>
      </c>
      <c r="E4060">
        <v>71.94</v>
      </c>
      <c r="F4060">
        <v>139</v>
      </c>
      <c r="G4060">
        <v>39</v>
      </c>
      <c r="H4060">
        <v>1</v>
      </c>
      <c r="I4060">
        <v>1</v>
      </c>
      <c r="J4060">
        <v>414</v>
      </c>
      <c r="K4060">
        <v>1</v>
      </c>
      <c r="L4060">
        <v>1</v>
      </c>
      <c r="M4060">
        <v>139</v>
      </c>
      <c r="N4060" t="s">
        <v>18</v>
      </c>
      <c r="O4060" s="1">
        <v>2.06664E-43</v>
      </c>
      <c r="P4060">
        <v>456</v>
      </c>
    </row>
    <row r="4061" spans="1:16" x14ac:dyDescent="0.25">
      <c r="A4061" t="s">
        <v>6150</v>
      </c>
      <c r="B4061">
        <v>1281</v>
      </c>
      <c r="C4061" s="3" t="str">
        <f>HYPERLINK("http://www.uniprot.org/uniprot/F6LPU6","tr|F6LPU6|F6LPU6_MEDTR")</f>
        <v>tr|F6LPU6|F6LPU6_MEDTR</v>
      </c>
      <c r="D4061" t="s">
        <v>6151</v>
      </c>
      <c r="E4061">
        <v>79.150000000000006</v>
      </c>
      <c r="F4061">
        <v>427</v>
      </c>
      <c r="G4061">
        <v>89</v>
      </c>
      <c r="H4061">
        <v>5</v>
      </c>
      <c r="I4061">
        <v>4</v>
      </c>
      <c r="J4061">
        <v>1269</v>
      </c>
      <c r="K4061">
        <v>1</v>
      </c>
      <c r="L4061">
        <v>13</v>
      </c>
      <c r="M4061">
        <v>435</v>
      </c>
      <c r="N4061" t="s">
        <v>18</v>
      </c>
      <c r="O4061">
        <v>0</v>
      </c>
      <c r="P4061">
        <v>1715</v>
      </c>
    </row>
    <row r="4062" spans="1:16" x14ac:dyDescent="0.25">
      <c r="A4062" t="s">
        <v>6152</v>
      </c>
      <c r="B4062">
        <v>321</v>
      </c>
      <c r="C4062" s="3" t="str">
        <f>HYPERLINK("http://www.uniprot.org/uniprot/I1MQZ6","tr|I1MQZ6|I1MQZ6_SOYBN")</f>
        <v>tr|I1MQZ6|I1MQZ6_SOYBN</v>
      </c>
      <c r="D4062" t="s">
        <v>28</v>
      </c>
      <c r="E4062">
        <v>64.7</v>
      </c>
      <c r="F4062">
        <v>102</v>
      </c>
      <c r="G4062">
        <v>36</v>
      </c>
      <c r="H4062">
        <v>0</v>
      </c>
      <c r="I4062">
        <v>13</v>
      </c>
      <c r="J4062">
        <v>318</v>
      </c>
      <c r="K4062">
        <v>1</v>
      </c>
      <c r="L4062">
        <v>16</v>
      </c>
      <c r="M4062">
        <v>116</v>
      </c>
      <c r="N4062" t="s">
        <v>18</v>
      </c>
      <c r="O4062" s="1">
        <v>1.55009E-35</v>
      </c>
      <c r="P4062">
        <v>388</v>
      </c>
    </row>
    <row r="4063" spans="1:16" x14ac:dyDescent="0.25">
      <c r="A4063" t="s">
        <v>6153</v>
      </c>
      <c r="B4063">
        <v>927</v>
      </c>
      <c r="C4063" s="3" t="str">
        <f>HYPERLINK("http://www.uniprot.org/uniprot/G7K3Z3","tr|G7K3Z3|G7K3Z3_MEDTR")</f>
        <v>tr|G7K3Z3|G7K3Z3_MEDTR</v>
      </c>
      <c r="D4063" t="s">
        <v>6154</v>
      </c>
      <c r="E4063">
        <v>75.47</v>
      </c>
      <c r="F4063">
        <v>314</v>
      </c>
      <c r="G4063">
        <v>77</v>
      </c>
      <c r="H4063">
        <v>6</v>
      </c>
      <c r="I4063">
        <v>1</v>
      </c>
      <c r="J4063">
        <v>924</v>
      </c>
      <c r="K4063">
        <v>1</v>
      </c>
      <c r="L4063">
        <v>72</v>
      </c>
      <c r="M4063">
        <v>384</v>
      </c>
      <c r="N4063" t="s">
        <v>18</v>
      </c>
      <c r="O4063" s="1">
        <v>7.2043799999999997E-123</v>
      </c>
      <c r="P4063">
        <v>1146</v>
      </c>
    </row>
    <row r="4064" spans="1:16" x14ac:dyDescent="0.25">
      <c r="A4064" t="s">
        <v>6155</v>
      </c>
      <c r="B4064">
        <v>846</v>
      </c>
      <c r="C4064" s="3" t="str">
        <f>HYPERLINK("http://www.uniprot.org/uniprot/G7JVV7","tr|G7JVV7|G7JVV7_MEDTR")</f>
        <v>tr|G7JVV7|G7JVV7_MEDTR</v>
      </c>
      <c r="D4064" t="s">
        <v>6156</v>
      </c>
      <c r="E4064">
        <v>90.2</v>
      </c>
      <c r="F4064">
        <v>245</v>
      </c>
      <c r="G4064">
        <v>24</v>
      </c>
      <c r="H4064">
        <v>0</v>
      </c>
      <c r="I4064">
        <v>1</v>
      </c>
      <c r="J4064">
        <v>735</v>
      </c>
      <c r="K4064">
        <v>1</v>
      </c>
      <c r="L4064">
        <v>91</v>
      </c>
      <c r="M4064">
        <v>334</v>
      </c>
      <c r="N4064" t="s">
        <v>18</v>
      </c>
      <c r="O4064" s="1">
        <v>8.5079499999999997E-125</v>
      </c>
      <c r="P4064">
        <v>1162</v>
      </c>
    </row>
    <row r="4065" spans="1:16" x14ac:dyDescent="0.25">
      <c r="A4065" t="s">
        <v>6157</v>
      </c>
      <c r="B4065">
        <v>246</v>
      </c>
      <c r="C4065" s="3" t="str">
        <f>HYPERLINK("http://www.uniprot.org/uniprot/Q949L5","tr|Q949L5|Q949L5_CICAR")</f>
        <v>tr|Q949L5|Q949L5_CICAR</v>
      </c>
      <c r="D4065" t="s">
        <v>55</v>
      </c>
      <c r="E4065">
        <v>73.84</v>
      </c>
      <c r="F4065">
        <v>65</v>
      </c>
      <c r="G4065">
        <v>17</v>
      </c>
      <c r="H4065">
        <v>0</v>
      </c>
      <c r="I4065">
        <v>49</v>
      </c>
      <c r="J4065">
        <v>243</v>
      </c>
      <c r="K4065">
        <v>1</v>
      </c>
      <c r="L4065">
        <v>17</v>
      </c>
      <c r="M4065">
        <v>81</v>
      </c>
      <c r="N4065" t="s">
        <v>18</v>
      </c>
      <c r="O4065" s="1">
        <v>6.0723000000000002E-19</v>
      </c>
      <c r="P4065">
        <v>245</v>
      </c>
    </row>
    <row r="4066" spans="1:16" x14ac:dyDescent="0.25">
      <c r="A4066" t="s">
        <v>6158</v>
      </c>
      <c r="B4066">
        <v>1674</v>
      </c>
      <c r="C4066" s="3" t="str">
        <f>HYPERLINK("http://www.uniprot.org/uniprot/G7JFM9","tr|G7JFM9|G7JFM9_MEDTR")</f>
        <v>tr|G7JFM9|G7JFM9_MEDTR</v>
      </c>
      <c r="D4066" t="s">
        <v>5760</v>
      </c>
      <c r="E4066">
        <v>74.86</v>
      </c>
      <c r="F4066">
        <v>557</v>
      </c>
      <c r="G4066">
        <v>140</v>
      </c>
      <c r="H4066">
        <v>1</v>
      </c>
      <c r="I4066">
        <v>1</v>
      </c>
      <c r="J4066">
        <v>1668</v>
      </c>
      <c r="K4066">
        <v>1</v>
      </c>
      <c r="L4066">
        <v>1</v>
      </c>
      <c r="M4066">
        <v>537</v>
      </c>
      <c r="N4066" t="s">
        <v>18</v>
      </c>
      <c r="O4066">
        <v>0</v>
      </c>
      <c r="P4066">
        <v>2099</v>
      </c>
    </row>
    <row r="4067" spans="1:16" x14ac:dyDescent="0.25">
      <c r="A4067" t="s">
        <v>6159</v>
      </c>
      <c r="B4067">
        <v>783</v>
      </c>
      <c r="C4067" s="3" t="str">
        <f>HYPERLINK("http://www.uniprot.org/uniprot/G7I2F3","tr|G7I2F3|G7I2F3_MEDTR")</f>
        <v>tr|G7I2F3|G7I2F3_MEDTR</v>
      </c>
      <c r="D4067" t="s">
        <v>257</v>
      </c>
      <c r="E4067">
        <v>44.03</v>
      </c>
      <c r="F4067">
        <v>218</v>
      </c>
      <c r="G4067">
        <v>122</v>
      </c>
      <c r="H4067">
        <v>2</v>
      </c>
      <c r="I4067">
        <v>130</v>
      </c>
      <c r="J4067">
        <v>777</v>
      </c>
      <c r="K4067">
        <v>1</v>
      </c>
      <c r="L4067">
        <v>208</v>
      </c>
      <c r="M4067">
        <v>402</v>
      </c>
      <c r="N4067" t="s">
        <v>18</v>
      </c>
      <c r="O4067" s="1">
        <v>2.18383E-36</v>
      </c>
      <c r="P4067">
        <v>399</v>
      </c>
    </row>
    <row r="4068" spans="1:16" x14ac:dyDescent="0.25">
      <c r="A4068" t="s">
        <v>6160</v>
      </c>
      <c r="B4068">
        <v>450</v>
      </c>
      <c r="C4068" s="3" t="str">
        <f>HYPERLINK("http://www.uniprot.org/uniprot/G7I517","tr|G7I517|G7I517_MEDTR")</f>
        <v>tr|G7I517|G7I517_MEDTR</v>
      </c>
      <c r="D4068" t="s">
        <v>6161</v>
      </c>
      <c r="E4068">
        <v>93.93</v>
      </c>
      <c r="F4068">
        <v>99</v>
      </c>
      <c r="G4068">
        <v>6</v>
      </c>
      <c r="H4068">
        <v>0</v>
      </c>
      <c r="I4068">
        <v>88</v>
      </c>
      <c r="J4068">
        <v>384</v>
      </c>
      <c r="K4068">
        <v>1</v>
      </c>
      <c r="L4068">
        <v>30</v>
      </c>
      <c r="M4068">
        <v>128</v>
      </c>
      <c r="N4068" t="s">
        <v>18</v>
      </c>
      <c r="O4068" s="1">
        <v>1.11338E-49</v>
      </c>
      <c r="P4068">
        <v>510</v>
      </c>
    </row>
    <row r="4069" spans="1:16" x14ac:dyDescent="0.25">
      <c r="A4069" t="s">
        <v>6162</v>
      </c>
      <c r="B4069">
        <v>615</v>
      </c>
      <c r="C4069" s="3" t="str">
        <f>HYPERLINK("http://www.uniprot.org/uniprot/Q2HVA3","tr|Q2HVA3|Q2HVA3_MEDTR")</f>
        <v>tr|Q2HVA3|Q2HVA3_MEDTR</v>
      </c>
      <c r="D4069" t="s">
        <v>6163</v>
      </c>
      <c r="E4069">
        <v>79.03</v>
      </c>
      <c r="F4069">
        <v>186</v>
      </c>
      <c r="G4069">
        <v>39</v>
      </c>
      <c r="H4069">
        <v>0</v>
      </c>
      <c r="I4069">
        <v>1</v>
      </c>
      <c r="J4069">
        <v>558</v>
      </c>
      <c r="K4069">
        <v>1</v>
      </c>
      <c r="L4069">
        <v>1</v>
      </c>
      <c r="M4069">
        <v>179</v>
      </c>
      <c r="N4069" t="s">
        <v>18</v>
      </c>
      <c r="O4069" s="1">
        <v>1.23493E-76</v>
      </c>
      <c r="P4069">
        <v>744</v>
      </c>
    </row>
    <row r="4070" spans="1:16" x14ac:dyDescent="0.25">
      <c r="A4070" t="s">
        <v>6164</v>
      </c>
      <c r="B4070">
        <v>3615</v>
      </c>
      <c r="C4070" s="3" t="str">
        <f>HYPERLINK("http://www.uniprot.org/uniprot/G7IM96","tr|G7IM96|G7IM96_MEDTR")</f>
        <v>tr|G7IM96|G7IM96_MEDTR</v>
      </c>
      <c r="D4070" t="s">
        <v>6165</v>
      </c>
      <c r="E4070">
        <v>82.9</v>
      </c>
      <c r="F4070">
        <v>462</v>
      </c>
      <c r="G4070">
        <v>79</v>
      </c>
      <c r="H4070">
        <v>0</v>
      </c>
      <c r="I4070">
        <v>2227</v>
      </c>
      <c r="J4070">
        <v>3612</v>
      </c>
      <c r="K4070">
        <v>1</v>
      </c>
      <c r="L4070">
        <v>829</v>
      </c>
      <c r="M4070">
        <v>1289</v>
      </c>
      <c r="N4070" t="s">
        <v>18</v>
      </c>
      <c r="O4070">
        <v>0</v>
      </c>
      <c r="P4070">
        <v>1905</v>
      </c>
    </row>
    <row r="4071" spans="1:16" x14ac:dyDescent="0.25">
      <c r="A4071" t="s">
        <v>6166</v>
      </c>
      <c r="B4071">
        <v>483</v>
      </c>
      <c r="C4071" s="3" t="str">
        <f>HYPERLINK("http://www.uniprot.org/uniprot/Q9SPB2","tr|Q9SPB2|Q9SPB2_LUPLU")</f>
        <v>tr|Q9SPB2|Q9SPB2_LUPLU</v>
      </c>
      <c r="D4071" t="s">
        <v>6035</v>
      </c>
      <c r="E4071">
        <v>34.01</v>
      </c>
      <c r="F4071">
        <v>147</v>
      </c>
      <c r="G4071">
        <v>97</v>
      </c>
      <c r="H4071">
        <v>0</v>
      </c>
      <c r="I4071">
        <v>10</v>
      </c>
      <c r="J4071">
        <v>450</v>
      </c>
      <c r="K4071">
        <v>1</v>
      </c>
      <c r="L4071">
        <v>3</v>
      </c>
      <c r="M4071">
        <v>143</v>
      </c>
      <c r="N4071" t="s">
        <v>18</v>
      </c>
      <c r="O4071" s="1">
        <v>7.5883700000000004E-14</v>
      </c>
      <c r="P4071">
        <v>201</v>
      </c>
    </row>
    <row r="4072" spans="1:16" x14ac:dyDescent="0.25">
      <c r="A4072" t="s">
        <v>6167</v>
      </c>
      <c r="B4072">
        <v>1509</v>
      </c>
      <c r="C4072" s="3" t="str">
        <f>HYPERLINK("http://www.uniprot.org/uniprot/I1M690","tr|I1M690|I1M690_SOYBN")</f>
        <v>tr|I1M690|I1M690_SOYBN</v>
      </c>
      <c r="D4072" t="s">
        <v>71</v>
      </c>
      <c r="E4072">
        <v>50.96</v>
      </c>
      <c r="F4072">
        <v>516</v>
      </c>
      <c r="G4072">
        <v>253</v>
      </c>
      <c r="H4072">
        <v>14</v>
      </c>
      <c r="I4072">
        <v>1</v>
      </c>
      <c r="J4072">
        <v>1506</v>
      </c>
      <c r="K4072">
        <v>1</v>
      </c>
      <c r="L4072">
        <v>1</v>
      </c>
      <c r="M4072">
        <v>508</v>
      </c>
      <c r="N4072" t="s">
        <v>18</v>
      </c>
      <c r="O4072" s="1">
        <v>4.3816799999999997E-122</v>
      </c>
      <c r="P4072">
        <v>1142</v>
      </c>
    </row>
    <row r="4073" spans="1:16" x14ac:dyDescent="0.25">
      <c r="A4073" t="s">
        <v>6168</v>
      </c>
      <c r="B4073">
        <v>1440</v>
      </c>
      <c r="C4073" s="3" t="str">
        <f>HYPERLINK("http://www.uniprot.org/uniprot/I1LM96","tr|I1LM96|I1LM96_SOYBN")</f>
        <v>tr|I1LM96|I1LM96_SOYBN</v>
      </c>
      <c r="D4073" t="s">
        <v>28</v>
      </c>
      <c r="E4073">
        <v>58.38</v>
      </c>
      <c r="F4073">
        <v>495</v>
      </c>
      <c r="G4073">
        <v>206</v>
      </c>
      <c r="H4073">
        <v>38</v>
      </c>
      <c r="I4073">
        <v>40</v>
      </c>
      <c r="J4073">
        <v>1410</v>
      </c>
      <c r="K4073">
        <v>1</v>
      </c>
      <c r="L4073">
        <v>12</v>
      </c>
      <c r="M4073">
        <v>504</v>
      </c>
      <c r="N4073" t="s">
        <v>18</v>
      </c>
      <c r="O4073" s="1">
        <v>1.26158E-155</v>
      </c>
      <c r="P4073">
        <v>1431</v>
      </c>
    </row>
    <row r="4074" spans="1:16" x14ac:dyDescent="0.25">
      <c r="A4074" t="s">
        <v>6169</v>
      </c>
      <c r="B4074">
        <v>1059</v>
      </c>
      <c r="C4074" s="3" t="str">
        <f>HYPERLINK("http://www.uniprot.org/uniprot/G7KAG7","tr|G7KAG7|G7KAG7_MEDTR")</f>
        <v>tr|G7KAG7|G7KAG7_MEDTR</v>
      </c>
      <c r="D4074" t="s">
        <v>6170</v>
      </c>
      <c r="E4074">
        <v>85.26</v>
      </c>
      <c r="F4074">
        <v>353</v>
      </c>
      <c r="G4074">
        <v>52</v>
      </c>
      <c r="H4074">
        <v>1</v>
      </c>
      <c r="I4074">
        <v>1</v>
      </c>
      <c r="J4074">
        <v>1056</v>
      </c>
      <c r="K4074">
        <v>1</v>
      </c>
      <c r="L4074">
        <v>1</v>
      </c>
      <c r="M4074">
        <v>353</v>
      </c>
      <c r="N4074" t="s">
        <v>18</v>
      </c>
      <c r="O4074" s="1">
        <v>4.00218E-171</v>
      </c>
      <c r="P4074">
        <v>1563</v>
      </c>
    </row>
    <row r="4075" spans="1:16" x14ac:dyDescent="0.25">
      <c r="A4075" t="s">
        <v>6171</v>
      </c>
      <c r="B4075">
        <v>537</v>
      </c>
      <c r="C4075" s="3" t="str">
        <f>HYPERLINK("http://www.uniprot.org/uniprot/Q2HV66","tr|Q2HV66|Q2HV66_MEDTR")</f>
        <v>tr|Q2HV66|Q2HV66_MEDTR</v>
      </c>
      <c r="D4075" t="s">
        <v>6172</v>
      </c>
      <c r="E4075">
        <v>64.040000000000006</v>
      </c>
      <c r="F4075">
        <v>178</v>
      </c>
      <c r="G4075">
        <v>64</v>
      </c>
      <c r="H4075">
        <v>0</v>
      </c>
      <c r="I4075">
        <v>1</v>
      </c>
      <c r="J4075">
        <v>534</v>
      </c>
      <c r="K4075">
        <v>1</v>
      </c>
      <c r="L4075">
        <v>1</v>
      </c>
      <c r="M4075">
        <v>178</v>
      </c>
      <c r="N4075" t="s">
        <v>18</v>
      </c>
      <c r="O4075" s="1">
        <v>9.7080699999999997E-62</v>
      </c>
      <c r="P4075">
        <v>614</v>
      </c>
    </row>
    <row r="4076" spans="1:16" x14ac:dyDescent="0.25">
      <c r="A4076" t="s">
        <v>6173</v>
      </c>
      <c r="B4076">
        <v>921</v>
      </c>
      <c r="C4076" s="3" t="str">
        <f>HYPERLINK("http://www.uniprot.org/uniprot/G7KRZ1","tr|G7KRZ1|G7KRZ1_MEDTR")</f>
        <v>tr|G7KRZ1|G7KRZ1_MEDTR</v>
      </c>
      <c r="D4076" t="s">
        <v>6174</v>
      </c>
      <c r="E4076">
        <v>71.78</v>
      </c>
      <c r="F4076">
        <v>280</v>
      </c>
      <c r="G4076">
        <v>79</v>
      </c>
      <c r="H4076">
        <v>17</v>
      </c>
      <c r="I4076">
        <v>130</v>
      </c>
      <c r="J4076">
        <v>918</v>
      </c>
      <c r="K4076">
        <v>1</v>
      </c>
      <c r="L4076">
        <v>69</v>
      </c>
      <c r="M4076">
        <v>347</v>
      </c>
      <c r="N4076" t="s">
        <v>18</v>
      </c>
      <c r="O4076" s="1">
        <v>6.26337E-103</v>
      </c>
      <c r="P4076">
        <v>974</v>
      </c>
    </row>
    <row r="4077" spans="1:16" x14ac:dyDescent="0.25">
      <c r="A4077" t="s">
        <v>6175</v>
      </c>
      <c r="B4077">
        <v>750</v>
      </c>
      <c r="C4077" s="3" t="str">
        <f>HYPERLINK("http://www.uniprot.org/uniprot/G7ICV5","tr|G7ICV5|G7ICV5_MEDTR")</f>
        <v>tr|G7ICV5|G7ICV5_MEDTR</v>
      </c>
      <c r="D4077" t="s">
        <v>6133</v>
      </c>
      <c r="E4077">
        <v>55.55</v>
      </c>
      <c r="F4077">
        <v>207</v>
      </c>
      <c r="G4077">
        <v>92</v>
      </c>
      <c r="H4077">
        <v>4</v>
      </c>
      <c r="I4077">
        <v>13</v>
      </c>
      <c r="J4077">
        <v>621</v>
      </c>
      <c r="K4077">
        <v>1</v>
      </c>
      <c r="L4077">
        <v>3</v>
      </c>
      <c r="M4077">
        <v>205</v>
      </c>
      <c r="N4077" t="s">
        <v>18</v>
      </c>
      <c r="O4077" s="1">
        <v>4.1720400000000002E-50</v>
      </c>
      <c r="P4077">
        <v>517</v>
      </c>
    </row>
    <row r="4078" spans="1:16" x14ac:dyDescent="0.25">
      <c r="A4078" t="s">
        <v>6176</v>
      </c>
      <c r="B4078">
        <v>1074</v>
      </c>
      <c r="C4078" s="3" t="str">
        <f>HYPERLINK("http://www.uniprot.org/uniprot/B7FI40","tr|B7FI40|B7FI40_MEDTR")</f>
        <v>tr|B7FI40|B7FI40_MEDTR</v>
      </c>
      <c r="D4078" t="s">
        <v>581</v>
      </c>
      <c r="E4078">
        <v>79.319999999999993</v>
      </c>
      <c r="F4078">
        <v>358</v>
      </c>
      <c r="G4078">
        <v>74</v>
      </c>
      <c r="H4078">
        <v>1</v>
      </c>
      <c r="I4078">
        <v>1</v>
      </c>
      <c r="J4078">
        <v>1071</v>
      </c>
      <c r="K4078">
        <v>1</v>
      </c>
      <c r="L4078">
        <v>1</v>
      </c>
      <c r="M4078">
        <v>358</v>
      </c>
      <c r="N4078" t="s">
        <v>18</v>
      </c>
      <c r="O4078" s="1">
        <v>1.44589E-160</v>
      </c>
      <c r="P4078">
        <v>1472</v>
      </c>
    </row>
    <row r="4079" spans="1:16" x14ac:dyDescent="0.25">
      <c r="A4079" t="s">
        <v>6177</v>
      </c>
      <c r="B4079">
        <v>399</v>
      </c>
      <c r="C4079" s="3" t="str">
        <f>HYPERLINK("http://www.uniprot.org/uniprot/C6SX74","tr|C6SX74|C6SX74_SOYBN")</f>
        <v>tr|C6SX74|C6SX74_SOYBN</v>
      </c>
      <c r="D4079" t="s">
        <v>210</v>
      </c>
      <c r="E4079">
        <v>96.21</v>
      </c>
      <c r="F4079">
        <v>132</v>
      </c>
      <c r="G4079">
        <v>5</v>
      </c>
      <c r="H4079">
        <v>0</v>
      </c>
      <c r="I4079">
        <v>1</v>
      </c>
      <c r="J4079">
        <v>396</v>
      </c>
      <c r="K4079">
        <v>1</v>
      </c>
      <c r="L4079">
        <v>17</v>
      </c>
      <c r="M4079">
        <v>148</v>
      </c>
      <c r="N4079" t="s">
        <v>18</v>
      </c>
      <c r="O4079" s="1">
        <v>5.4012799999999998E-68</v>
      </c>
      <c r="P4079">
        <v>668</v>
      </c>
    </row>
    <row r="4080" spans="1:16" x14ac:dyDescent="0.25">
      <c r="A4080" t="s">
        <v>6178</v>
      </c>
      <c r="B4080">
        <v>984</v>
      </c>
      <c r="C4080" s="3" t="str">
        <f>HYPERLINK("http://www.uniprot.org/uniprot/G7IBF6","tr|G7IBF6|G7IBF6_MEDTR")</f>
        <v>tr|G7IBF6|G7IBF6_MEDTR</v>
      </c>
      <c r="D4080" t="s">
        <v>6179</v>
      </c>
      <c r="E4080">
        <v>80.319999999999993</v>
      </c>
      <c r="F4080">
        <v>305</v>
      </c>
      <c r="G4080">
        <v>60</v>
      </c>
      <c r="H4080">
        <v>2</v>
      </c>
      <c r="I4080">
        <v>73</v>
      </c>
      <c r="J4080">
        <v>981</v>
      </c>
      <c r="K4080">
        <v>1</v>
      </c>
      <c r="L4080">
        <v>28</v>
      </c>
      <c r="M4080">
        <v>332</v>
      </c>
      <c r="N4080" t="s">
        <v>18</v>
      </c>
      <c r="O4080" s="1">
        <v>1.61232E-139</v>
      </c>
      <c r="P4080">
        <v>1290</v>
      </c>
    </row>
    <row r="4081" spans="1:16" x14ac:dyDescent="0.25">
      <c r="A4081" t="s">
        <v>6180</v>
      </c>
      <c r="B4081">
        <v>738</v>
      </c>
      <c r="C4081" s="3" t="str">
        <f>HYPERLINK("http://www.uniprot.org/uniprot/G7J9A6","tr|G7J9A6|G7J9A6_MEDTR")</f>
        <v>tr|G7J9A6|G7J9A6_MEDTR</v>
      </c>
      <c r="D4081" t="s">
        <v>6181</v>
      </c>
      <c r="E4081">
        <v>82.93</v>
      </c>
      <c r="F4081">
        <v>252</v>
      </c>
      <c r="G4081">
        <v>43</v>
      </c>
      <c r="H4081">
        <v>7</v>
      </c>
      <c r="I4081">
        <v>1</v>
      </c>
      <c r="J4081">
        <v>735</v>
      </c>
      <c r="K4081">
        <v>1</v>
      </c>
      <c r="L4081">
        <v>21</v>
      </c>
      <c r="M4081">
        <v>270</v>
      </c>
      <c r="N4081" t="s">
        <v>18</v>
      </c>
      <c r="O4081" s="1">
        <v>3.9436599999999997E-114</v>
      </c>
      <c r="P4081">
        <v>1069</v>
      </c>
    </row>
    <row r="4082" spans="1:16" x14ac:dyDescent="0.25">
      <c r="A4082" t="s">
        <v>6182</v>
      </c>
      <c r="B4082">
        <v>1551</v>
      </c>
      <c r="C4082" s="3" t="str">
        <f>HYPERLINK("http://www.uniprot.org/uniprot/I1LLU2","tr|I1LLU2|I1LLU2_SOYBN")</f>
        <v>tr|I1LLU2|I1LLU2_SOYBN</v>
      </c>
      <c r="D4082" t="s">
        <v>71</v>
      </c>
      <c r="E4082">
        <v>65.89</v>
      </c>
      <c r="F4082">
        <v>519</v>
      </c>
      <c r="G4082">
        <v>177</v>
      </c>
      <c r="H4082">
        <v>3</v>
      </c>
      <c r="I4082">
        <v>1</v>
      </c>
      <c r="J4082">
        <v>1548</v>
      </c>
      <c r="K4082">
        <v>1</v>
      </c>
      <c r="L4082">
        <v>1</v>
      </c>
      <c r="M4082">
        <v>512</v>
      </c>
      <c r="N4082" t="s">
        <v>18</v>
      </c>
      <c r="O4082">
        <v>0</v>
      </c>
      <c r="P4082">
        <v>1693</v>
      </c>
    </row>
    <row r="4083" spans="1:16" x14ac:dyDescent="0.25">
      <c r="A4083" t="s">
        <v>6183</v>
      </c>
      <c r="B4083">
        <v>1248</v>
      </c>
      <c r="C4083" s="3" t="str">
        <f>HYPERLINK("http://www.uniprot.org/uniprot/G7IV97","tr|G7IV97|G7IV97_MEDTR")</f>
        <v>tr|G7IV97|G7IV97_MEDTR</v>
      </c>
      <c r="D4083" t="s">
        <v>6184</v>
      </c>
      <c r="E4083">
        <v>53.89</v>
      </c>
      <c r="F4083">
        <v>475</v>
      </c>
      <c r="G4083">
        <v>219</v>
      </c>
      <c r="H4083">
        <v>61</v>
      </c>
      <c r="I4083">
        <v>1</v>
      </c>
      <c r="J4083">
        <v>1242</v>
      </c>
      <c r="K4083">
        <v>1</v>
      </c>
      <c r="L4083">
        <v>1</v>
      </c>
      <c r="M4083">
        <v>463</v>
      </c>
      <c r="N4083" t="s">
        <v>18</v>
      </c>
      <c r="O4083" s="1">
        <v>8.5998399999999996E-110</v>
      </c>
      <c r="P4083">
        <v>1035</v>
      </c>
    </row>
    <row r="4084" spans="1:16" x14ac:dyDescent="0.25">
      <c r="A4084" t="s">
        <v>6185</v>
      </c>
      <c r="B4084">
        <v>525</v>
      </c>
      <c r="C4084" s="3" t="str">
        <f>HYPERLINK("http://www.uniprot.org/uniprot/I1KPI9","tr|I1KPI9|I1KPI9_SOYBN")</f>
        <v>tr|I1KPI9|I1KPI9_SOYBN</v>
      </c>
      <c r="D4084" t="s">
        <v>28</v>
      </c>
      <c r="E4084">
        <v>60.11</v>
      </c>
      <c r="F4084">
        <v>168</v>
      </c>
      <c r="G4084">
        <v>67</v>
      </c>
      <c r="H4084">
        <v>5</v>
      </c>
      <c r="I4084">
        <v>31</v>
      </c>
      <c r="J4084">
        <v>519</v>
      </c>
      <c r="K4084">
        <v>1</v>
      </c>
      <c r="L4084">
        <v>13</v>
      </c>
      <c r="M4084">
        <v>172</v>
      </c>
      <c r="N4084" t="s">
        <v>18</v>
      </c>
      <c r="O4084" s="1">
        <v>1.26759E-37</v>
      </c>
      <c r="P4084">
        <v>406</v>
      </c>
    </row>
    <row r="4085" spans="1:16" x14ac:dyDescent="0.25">
      <c r="A4085" t="s">
        <v>6186</v>
      </c>
      <c r="B4085">
        <v>1896</v>
      </c>
      <c r="C4085" s="3" t="str">
        <f>HYPERLINK("http://www.uniprot.org/uniprot/I1LPK8","tr|I1LPK8|I1LPK8_SOYBN")</f>
        <v>tr|I1LPK8|I1LPK8_SOYBN</v>
      </c>
      <c r="D4085" t="s">
        <v>71</v>
      </c>
      <c r="E4085">
        <v>74.14</v>
      </c>
      <c r="F4085">
        <v>642</v>
      </c>
      <c r="G4085">
        <v>166</v>
      </c>
      <c r="H4085">
        <v>29</v>
      </c>
      <c r="I4085">
        <v>55</v>
      </c>
      <c r="J4085">
        <v>1893</v>
      </c>
      <c r="K4085">
        <v>1</v>
      </c>
      <c r="L4085">
        <v>28</v>
      </c>
      <c r="M4085">
        <v>665</v>
      </c>
      <c r="N4085" t="s">
        <v>18</v>
      </c>
      <c r="O4085">
        <v>0</v>
      </c>
      <c r="P4085">
        <v>2272</v>
      </c>
    </row>
    <row r="4086" spans="1:16" x14ac:dyDescent="0.25">
      <c r="A4086" t="s">
        <v>6187</v>
      </c>
      <c r="B4086">
        <v>1251</v>
      </c>
      <c r="C4086" s="3" t="str">
        <f>HYPERLINK("http://www.uniprot.org/uniprot/G7JG94","tr|G7JG94|G7JG94_MEDTR")</f>
        <v>tr|G7JG94|G7JG94_MEDTR</v>
      </c>
      <c r="D4086" t="s">
        <v>6188</v>
      </c>
      <c r="E4086">
        <v>65.959999999999994</v>
      </c>
      <c r="F4086">
        <v>429</v>
      </c>
      <c r="G4086">
        <v>146</v>
      </c>
      <c r="H4086">
        <v>31</v>
      </c>
      <c r="I4086">
        <v>55</v>
      </c>
      <c r="J4086">
        <v>1248</v>
      </c>
      <c r="K4086">
        <v>1</v>
      </c>
      <c r="L4086">
        <v>15</v>
      </c>
      <c r="M4086">
        <v>420</v>
      </c>
      <c r="N4086" t="s">
        <v>18</v>
      </c>
      <c r="O4086" s="1">
        <v>1.97161E-138</v>
      </c>
      <c r="P4086">
        <v>1282</v>
      </c>
    </row>
    <row r="4087" spans="1:16" x14ac:dyDescent="0.25">
      <c r="A4087" t="s">
        <v>6189</v>
      </c>
      <c r="B4087">
        <v>543</v>
      </c>
      <c r="C4087" s="3" t="str">
        <f>HYPERLINK("http://www.uniprot.org/uniprot/Q43790","tr|Q43790|Q43790_MEDSA")</f>
        <v>tr|Q43790|Q43790_MEDSA</v>
      </c>
      <c r="D4087" t="s">
        <v>6190</v>
      </c>
      <c r="E4087">
        <v>78.569999999999993</v>
      </c>
      <c r="F4087">
        <v>182</v>
      </c>
      <c r="G4087">
        <v>39</v>
      </c>
      <c r="H4087">
        <v>15</v>
      </c>
      <c r="I4087">
        <v>4</v>
      </c>
      <c r="J4087">
        <v>504</v>
      </c>
      <c r="K4087">
        <v>1</v>
      </c>
      <c r="L4087">
        <v>75</v>
      </c>
      <c r="M4087">
        <v>256</v>
      </c>
      <c r="N4087" t="s">
        <v>18</v>
      </c>
      <c r="O4087" s="1">
        <v>8.5608199999999993E-77</v>
      </c>
      <c r="P4087">
        <v>744</v>
      </c>
    </row>
    <row r="4088" spans="1:16" x14ac:dyDescent="0.25">
      <c r="A4088" t="s">
        <v>6191</v>
      </c>
      <c r="B4088">
        <v>963</v>
      </c>
      <c r="C4088" s="3" t="str">
        <f>HYPERLINK("http://www.uniprot.org/uniprot/G7JJ25","tr|G7JJ25|G7JJ25_MEDTR")</f>
        <v>tr|G7JJ25|G7JJ25_MEDTR</v>
      </c>
      <c r="D4088" t="s">
        <v>6192</v>
      </c>
      <c r="E4088">
        <v>75.63</v>
      </c>
      <c r="F4088">
        <v>316</v>
      </c>
      <c r="G4088">
        <v>77</v>
      </c>
      <c r="H4088">
        <v>1</v>
      </c>
      <c r="I4088">
        <v>1</v>
      </c>
      <c r="J4088">
        <v>945</v>
      </c>
      <c r="K4088">
        <v>1</v>
      </c>
      <c r="L4088">
        <v>1</v>
      </c>
      <c r="M4088">
        <v>306</v>
      </c>
      <c r="N4088" t="s">
        <v>18</v>
      </c>
      <c r="O4088" s="1">
        <v>1.36158E-127</v>
      </c>
      <c r="P4088">
        <v>1187</v>
      </c>
    </row>
    <row r="4089" spans="1:16" x14ac:dyDescent="0.25">
      <c r="A4089" t="s">
        <v>6193</v>
      </c>
      <c r="B4089">
        <v>960</v>
      </c>
      <c r="C4089" s="3" t="str">
        <f>HYPERLINK("http://www.uniprot.org/uniprot/I1JK87","tr|I1JK87|I1JK87_SOYBN")</f>
        <v>tr|I1JK87|I1JK87_SOYBN</v>
      </c>
      <c r="D4089" t="s">
        <v>117</v>
      </c>
      <c r="E4089">
        <v>84.95</v>
      </c>
      <c r="F4089">
        <v>319</v>
      </c>
      <c r="G4089">
        <v>48</v>
      </c>
      <c r="H4089">
        <v>0</v>
      </c>
      <c r="I4089">
        <v>1</v>
      </c>
      <c r="J4089">
        <v>957</v>
      </c>
      <c r="K4089">
        <v>1</v>
      </c>
      <c r="L4089">
        <v>1</v>
      </c>
      <c r="M4089">
        <v>317</v>
      </c>
      <c r="N4089" t="s">
        <v>18</v>
      </c>
      <c r="O4089" s="1">
        <v>6.8889400000000001E-156</v>
      </c>
      <c r="P4089">
        <v>1431</v>
      </c>
    </row>
    <row r="4090" spans="1:16" x14ac:dyDescent="0.25">
      <c r="A4090" t="s">
        <v>6194</v>
      </c>
      <c r="B4090">
        <v>2067</v>
      </c>
      <c r="C4090" s="3" t="str">
        <f>HYPERLINK("http://www.uniprot.org/uniprot/G7JMV3","tr|G7JMV3|G7JMV3_MEDTR")</f>
        <v>tr|G7JMV3|G7JMV3_MEDTR</v>
      </c>
      <c r="D4090" t="s">
        <v>6195</v>
      </c>
      <c r="E4090">
        <v>82.88</v>
      </c>
      <c r="F4090">
        <v>707</v>
      </c>
      <c r="G4090">
        <v>121</v>
      </c>
      <c r="H4090">
        <v>19</v>
      </c>
      <c r="I4090">
        <v>1</v>
      </c>
      <c r="J4090">
        <v>2064</v>
      </c>
      <c r="K4090">
        <v>1</v>
      </c>
      <c r="L4090">
        <v>1</v>
      </c>
      <c r="M4090">
        <v>706</v>
      </c>
      <c r="N4090" t="s">
        <v>18</v>
      </c>
      <c r="O4090">
        <v>0</v>
      </c>
      <c r="P4090">
        <v>3019</v>
      </c>
    </row>
    <row r="4091" spans="1:16" x14ac:dyDescent="0.25">
      <c r="A4091" t="s">
        <v>6196</v>
      </c>
      <c r="B4091">
        <v>1116</v>
      </c>
      <c r="C4091" s="3" t="str">
        <f>HYPERLINK("http://www.uniprot.org/uniprot/G7K3Y9","tr|G7K3Y9|G7K3Y9_MEDTR")</f>
        <v>tr|G7K3Y9|G7K3Y9_MEDTR</v>
      </c>
      <c r="D4091" t="s">
        <v>6197</v>
      </c>
      <c r="E4091">
        <v>81.08</v>
      </c>
      <c r="F4091">
        <v>370</v>
      </c>
      <c r="G4091">
        <v>70</v>
      </c>
      <c r="H4091">
        <v>21</v>
      </c>
      <c r="I4091">
        <v>25</v>
      </c>
      <c r="J4091">
        <v>1071</v>
      </c>
      <c r="K4091">
        <v>1</v>
      </c>
      <c r="L4091">
        <v>5</v>
      </c>
      <c r="M4091">
        <v>369</v>
      </c>
      <c r="N4091" t="s">
        <v>18</v>
      </c>
      <c r="O4091" s="1">
        <v>1.7599900000000001E-164</v>
      </c>
      <c r="P4091">
        <v>1506</v>
      </c>
    </row>
    <row r="4092" spans="1:16" x14ac:dyDescent="0.25">
      <c r="A4092" t="s">
        <v>6198</v>
      </c>
      <c r="B4092">
        <v>1218</v>
      </c>
      <c r="C4092" s="3" t="str">
        <f>HYPERLINK("http://www.uniprot.org/uniprot/K7N258","tr|K7N258|K7N258_SOYBN")</f>
        <v>tr|K7N258|K7N258_SOYBN</v>
      </c>
      <c r="D4092" t="s">
        <v>28</v>
      </c>
      <c r="E4092">
        <v>69.77</v>
      </c>
      <c r="F4092">
        <v>397</v>
      </c>
      <c r="G4092">
        <v>120</v>
      </c>
      <c r="H4092">
        <v>1</v>
      </c>
      <c r="I4092">
        <v>28</v>
      </c>
      <c r="J4092">
        <v>1215</v>
      </c>
      <c r="K4092">
        <v>1</v>
      </c>
      <c r="L4092">
        <v>536</v>
      </c>
      <c r="M4092">
        <v>910</v>
      </c>
      <c r="N4092" t="s">
        <v>18</v>
      </c>
      <c r="O4092" s="1">
        <v>1.82309E-149</v>
      </c>
      <c r="P4092">
        <v>1377</v>
      </c>
    </row>
    <row r="4093" spans="1:16" x14ac:dyDescent="0.25">
      <c r="A4093" t="s">
        <v>6199</v>
      </c>
      <c r="B4093">
        <v>639</v>
      </c>
      <c r="C4093" s="3" t="str">
        <f>HYPERLINK("http://www.uniprot.org/uniprot/I3SEC9","tr|I3SEC9|I3SEC9_LOTJA")</f>
        <v>tr|I3SEC9|I3SEC9_LOTJA</v>
      </c>
      <c r="D4093" t="s">
        <v>93</v>
      </c>
      <c r="E4093">
        <v>72.790000000000006</v>
      </c>
      <c r="F4093">
        <v>136</v>
      </c>
      <c r="G4093">
        <v>37</v>
      </c>
      <c r="H4093">
        <v>2</v>
      </c>
      <c r="I4093">
        <v>10</v>
      </c>
      <c r="J4093">
        <v>411</v>
      </c>
      <c r="K4093">
        <v>1</v>
      </c>
      <c r="L4093">
        <v>46</v>
      </c>
      <c r="M4093">
        <v>174</v>
      </c>
      <c r="N4093" t="s">
        <v>18</v>
      </c>
      <c r="O4093" s="1">
        <v>1.5106399999999999E-56</v>
      </c>
      <c r="P4093">
        <v>470</v>
      </c>
    </row>
    <row r="4094" spans="1:16" x14ac:dyDescent="0.25">
      <c r="A4094" t="s">
        <v>6200</v>
      </c>
      <c r="B4094">
        <v>1722</v>
      </c>
      <c r="C4094" s="3" t="str">
        <f>HYPERLINK("http://www.uniprot.org/uniprot/G7JS95","tr|G7JS95|G7JS95_MEDTR")</f>
        <v>tr|G7JS95|G7JS95_MEDTR</v>
      </c>
      <c r="D4094" t="s">
        <v>5724</v>
      </c>
      <c r="E4094">
        <v>65.12</v>
      </c>
      <c r="F4094">
        <v>582</v>
      </c>
      <c r="G4094">
        <v>203</v>
      </c>
      <c r="H4094">
        <v>9</v>
      </c>
      <c r="I4094">
        <v>1</v>
      </c>
      <c r="J4094">
        <v>1719</v>
      </c>
      <c r="K4094">
        <v>1</v>
      </c>
      <c r="L4094">
        <v>1</v>
      </c>
      <c r="M4094">
        <v>560</v>
      </c>
      <c r="N4094" t="s">
        <v>18</v>
      </c>
      <c r="O4094">
        <v>0</v>
      </c>
      <c r="P4094">
        <v>1834</v>
      </c>
    </row>
    <row r="4095" spans="1:16" x14ac:dyDescent="0.25">
      <c r="A4095" t="s">
        <v>6201</v>
      </c>
      <c r="B4095">
        <v>1851</v>
      </c>
      <c r="C4095" s="3" t="str">
        <f>HYPERLINK("http://www.uniprot.org/uniprot/I1MHP5","tr|I1MHP5|I1MHP5_SOYBN")</f>
        <v>tr|I1MHP5|I1MHP5_SOYBN</v>
      </c>
      <c r="D4095" t="s">
        <v>28</v>
      </c>
      <c r="E4095">
        <v>27.85</v>
      </c>
      <c r="F4095">
        <v>420</v>
      </c>
      <c r="G4095">
        <v>303</v>
      </c>
      <c r="H4095">
        <v>42</v>
      </c>
      <c r="I4095">
        <v>151</v>
      </c>
      <c r="J4095">
        <v>1284</v>
      </c>
      <c r="K4095">
        <v>1</v>
      </c>
      <c r="L4095">
        <v>1057</v>
      </c>
      <c r="M4095">
        <v>1470</v>
      </c>
      <c r="N4095" t="s">
        <v>18</v>
      </c>
      <c r="O4095" s="1">
        <v>2.30072E-30</v>
      </c>
      <c r="P4095">
        <v>352</v>
      </c>
    </row>
    <row r="4096" spans="1:16" x14ac:dyDescent="0.25">
      <c r="A4096" t="s">
        <v>6202</v>
      </c>
      <c r="B4096">
        <v>2655</v>
      </c>
      <c r="C4096" s="3" t="str">
        <f>HYPERLINK("http://www.uniprot.org/uniprot/G7IS62","tr|G7IS62|G7IS62_MEDTR")</f>
        <v>tr|G7IS62|G7IS62_MEDTR</v>
      </c>
      <c r="D4096" t="s">
        <v>6203</v>
      </c>
      <c r="E4096">
        <v>66.84</v>
      </c>
      <c r="F4096">
        <v>769</v>
      </c>
      <c r="G4096">
        <v>255</v>
      </c>
      <c r="H4096">
        <v>27</v>
      </c>
      <c r="I4096">
        <v>1</v>
      </c>
      <c r="J4096">
        <v>2226</v>
      </c>
      <c r="K4096">
        <v>1</v>
      </c>
      <c r="L4096">
        <v>1</v>
      </c>
      <c r="M4096">
        <v>684</v>
      </c>
      <c r="N4096" t="s">
        <v>18</v>
      </c>
      <c r="O4096">
        <v>0</v>
      </c>
      <c r="P4096">
        <v>2403</v>
      </c>
    </row>
    <row r="4097" spans="1:16" x14ac:dyDescent="0.25">
      <c r="A4097" t="s">
        <v>6204</v>
      </c>
      <c r="B4097">
        <v>705</v>
      </c>
      <c r="C4097" s="3" t="str">
        <f>HYPERLINK("http://www.uniprot.org/uniprot/G7JFS3","tr|G7JFS3|G7JFS3_MEDTR")</f>
        <v>tr|G7JFS3|G7JFS3_MEDTR</v>
      </c>
      <c r="D4097" t="s">
        <v>6205</v>
      </c>
      <c r="E4097">
        <v>62.17</v>
      </c>
      <c r="F4097">
        <v>230</v>
      </c>
      <c r="G4097">
        <v>87</v>
      </c>
      <c r="H4097">
        <v>5</v>
      </c>
      <c r="I4097">
        <v>1</v>
      </c>
      <c r="J4097">
        <v>675</v>
      </c>
      <c r="K4097">
        <v>1</v>
      </c>
      <c r="L4097">
        <v>1</v>
      </c>
      <c r="M4097">
        <v>230</v>
      </c>
      <c r="N4097" t="s">
        <v>18</v>
      </c>
      <c r="O4097" s="1">
        <v>8.9323600000000001E-73</v>
      </c>
      <c r="P4097">
        <v>712</v>
      </c>
    </row>
    <row r="4098" spans="1:16" x14ac:dyDescent="0.25">
      <c r="A4098" t="s">
        <v>6206</v>
      </c>
      <c r="B4098">
        <v>483</v>
      </c>
      <c r="C4098" s="3" t="str">
        <f>HYPERLINK("http://www.uniprot.org/uniprot/I3SYM3","tr|I3SYM3|I3SYM3_LOTJA")</f>
        <v>tr|I3SYM3|I3SYM3_LOTJA</v>
      </c>
      <c r="D4098" t="s">
        <v>93</v>
      </c>
      <c r="E4098">
        <v>71.06</v>
      </c>
      <c r="F4098">
        <v>159</v>
      </c>
      <c r="G4098">
        <v>46</v>
      </c>
      <c r="H4098">
        <v>0</v>
      </c>
      <c r="I4098">
        <v>1</v>
      </c>
      <c r="J4098">
        <v>477</v>
      </c>
      <c r="K4098">
        <v>1</v>
      </c>
      <c r="L4098">
        <v>1</v>
      </c>
      <c r="M4098">
        <v>159</v>
      </c>
      <c r="N4098" t="s">
        <v>18</v>
      </c>
      <c r="O4098" s="1">
        <v>5.9295399999999996E-59</v>
      </c>
      <c r="P4098">
        <v>590</v>
      </c>
    </row>
    <row r="4099" spans="1:16" x14ac:dyDescent="0.25">
      <c r="A4099" t="s">
        <v>6207</v>
      </c>
      <c r="B4099">
        <v>1518</v>
      </c>
      <c r="C4099" s="3" t="str">
        <f>HYPERLINK("http://www.uniprot.org/uniprot/G7KEQ3","tr|G7KEQ3|G7KEQ3_MEDTR")</f>
        <v>tr|G7KEQ3|G7KEQ3_MEDTR</v>
      </c>
      <c r="D4099" t="s">
        <v>6208</v>
      </c>
      <c r="E4099">
        <v>85.48</v>
      </c>
      <c r="F4099">
        <v>489</v>
      </c>
      <c r="G4099">
        <v>71</v>
      </c>
      <c r="H4099">
        <v>4</v>
      </c>
      <c r="I4099">
        <v>61</v>
      </c>
      <c r="J4099">
        <v>1515</v>
      </c>
      <c r="K4099">
        <v>1</v>
      </c>
      <c r="L4099">
        <v>23</v>
      </c>
      <c r="M4099">
        <v>510</v>
      </c>
      <c r="N4099" t="s">
        <v>18</v>
      </c>
      <c r="O4099">
        <v>0</v>
      </c>
      <c r="P4099">
        <v>2126</v>
      </c>
    </row>
    <row r="4100" spans="1:16" x14ac:dyDescent="0.25">
      <c r="A4100" t="s">
        <v>6209</v>
      </c>
      <c r="B4100">
        <v>693</v>
      </c>
      <c r="C4100" s="3" t="str">
        <f>HYPERLINK("http://www.uniprot.org/uniprot/G7K3E8","tr|G7K3E8|G7K3E8_MEDTR")</f>
        <v>tr|G7K3E8|G7K3E8_MEDTR</v>
      </c>
      <c r="D4100" t="s">
        <v>6210</v>
      </c>
      <c r="E4100">
        <v>64.650000000000006</v>
      </c>
      <c r="F4100">
        <v>232</v>
      </c>
      <c r="G4100">
        <v>82</v>
      </c>
      <c r="H4100">
        <v>2</v>
      </c>
      <c r="I4100">
        <v>1</v>
      </c>
      <c r="J4100">
        <v>690</v>
      </c>
      <c r="K4100">
        <v>1</v>
      </c>
      <c r="L4100">
        <v>1</v>
      </c>
      <c r="M4100">
        <v>232</v>
      </c>
      <c r="N4100" t="s">
        <v>18</v>
      </c>
      <c r="O4100" s="1">
        <v>1.4587899999999999E-72</v>
      </c>
      <c r="P4100">
        <v>710</v>
      </c>
    </row>
    <row r="4101" spans="1:16" x14ac:dyDescent="0.25">
      <c r="A4101" t="s">
        <v>6211</v>
      </c>
      <c r="B4101">
        <v>1575</v>
      </c>
      <c r="C4101" s="3" t="str">
        <f>HYPERLINK("http://www.uniprot.org/uniprot/K7M7Q4","tr|K7M7Q4|K7M7Q4_SOYBN")</f>
        <v>tr|K7M7Q4|K7M7Q4_SOYBN</v>
      </c>
      <c r="D4101" t="s">
        <v>28</v>
      </c>
      <c r="E4101">
        <v>88.57</v>
      </c>
      <c r="F4101">
        <v>525</v>
      </c>
      <c r="G4101">
        <v>60</v>
      </c>
      <c r="H4101">
        <v>2</v>
      </c>
      <c r="I4101">
        <v>1</v>
      </c>
      <c r="J4101">
        <v>1569</v>
      </c>
      <c r="K4101">
        <v>1</v>
      </c>
      <c r="L4101">
        <v>1</v>
      </c>
      <c r="M4101">
        <v>525</v>
      </c>
      <c r="N4101" t="s">
        <v>18</v>
      </c>
      <c r="O4101">
        <v>0</v>
      </c>
      <c r="P4101">
        <v>2416</v>
      </c>
    </row>
    <row r="4102" spans="1:16" x14ac:dyDescent="0.25">
      <c r="A4102" t="s">
        <v>6212</v>
      </c>
      <c r="B4102">
        <v>2343</v>
      </c>
      <c r="C4102" s="3" t="str">
        <f>HYPERLINK("http://www.uniprot.org/uniprot/G7L6Q5","tr|G7L6Q5|G7L6Q5_MEDTR")</f>
        <v>tr|G7L6Q5|G7L6Q5_MEDTR</v>
      </c>
      <c r="D4102" t="s">
        <v>6213</v>
      </c>
      <c r="E4102">
        <v>77.33</v>
      </c>
      <c r="F4102">
        <v>781</v>
      </c>
      <c r="G4102">
        <v>177</v>
      </c>
      <c r="H4102">
        <v>1</v>
      </c>
      <c r="I4102">
        <v>1</v>
      </c>
      <c r="J4102">
        <v>2340</v>
      </c>
      <c r="K4102">
        <v>1</v>
      </c>
      <c r="L4102">
        <v>1</v>
      </c>
      <c r="M4102">
        <v>755</v>
      </c>
      <c r="N4102" t="s">
        <v>18</v>
      </c>
      <c r="O4102">
        <v>0</v>
      </c>
      <c r="P4102">
        <v>2857</v>
      </c>
    </row>
    <row r="4103" spans="1:16" x14ac:dyDescent="0.25">
      <c r="A4103" t="s">
        <v>6214</v>
      </c>
      <c r="B4103">
        <v>15009</v>
      </c>
      <c r="C4103" s="3" t="str">
        <f>HYPERLINK("http://www.uniprot.org/uniprot/G7KRX3","tr|G7KRX3|G7KRX3_MEDTR")</f>
        <v>tr|G7KRX3|G7KRX3_MEDTR</v>
      </c>
      <c r="D4103" t="s">
        <v>6215</v>
      </c>
      <c r="E4103">
        <v>88.02</v>
      </c>
      <c r="F4103">
        <v>4476</v>
      </c>
      <c r="G4103">
        <v>536</v>
      </c>
      <c r="H4103">
        <v>5</v>
      </c>
      <c r="I4103">
        <v>1594</v>
      </c>
      <c r="J4103">
        <v>15006</v>
      </c>
      <c r="K4103">
        <v>1</v>
      </c>
      <c r="L4103">
        <v>687</v>
      </c>
      <c r="M4103">
        <v>5158</v>
      </c>
      <c r="N4103" t="s">
        <v>18</v>
      </c>
      <c r="O4103">
        <v>0</v>
      </c>
      <c r="P4103">
        <v>20074</v>
      </c>
    </row>
    <row r="4104" spans="1:16" x14ac:dyDescent="0.25">
      <c r="A4104" t="s">
        <v>6216</v>
      </c>
      <c r="B4104">
        <v>591</v>
      </c>
      <c r="C4104" s="3" t="str">
        <f>HYPERLINK("http://www.uniprot.org/uniprot/G7ICV6","tr|G7ICV6|G7ICV6_MEDTR")</f>
        <v>tr|G7ICV6|G7ICV6_MEDTR</v>
      </c>
      <c r="D4104" t="s">
        <v>6217</v>
      </c>
      <c r="E4104">
        <v>63.12</v>
      </c>
      <c r="F4104">
        <v>179</v>
      </c>
      <c r="G4104">
        <v>66</v>
      </c>
      <c r="H4104">
        <v>8</v>
      </c>
      <c r="I4104">
        <v>1</v>
      </c>
      <c r="J4104">
        <v>513</v>
      </c>
      <c r="K4104">
        <v>1</v>
      </c>
      <c r="L4104">
        <v>1</v>
      </c>
      <c r="M4104">
        <v>179</v>
      </c>
      <c r="N4104" t="s">
        <v>18</v>
      </c>
      <c r="O4104" s="1">
        <v>1.4108200000000001E-55</v>
      </c>
      <c r="P4104">
        <v>562</v>
      </c>
    </row>
    <row r="4105" spans="1:16" x14ac:dyDescent="0.25">
      <c r="A4105" t="s">
        <v>6218</v>
      </c>
      <c r="B4105">
        <v>1416</v>
      </c>
      <c r="C4105" s="3" t="str">
        <f>HYPERLINK("http://www.uniprot.org/uniprot/G7J1D0","tr|G7J1D0|G7J1D0_MEDTR")</f>
        <v>tr|G7J1D0|G7J1D0_MEDTR</v>
      </c>
      <c r="D4105" t="s">
        <v>6219</v>
      </c>
      <c r="E4105">
        <v>73.569999999999993</v>
      </c>
      <c r="F4105">
        <v>473</v>
      </c>
      <c r="G4105">
        <v>125</v>
      </c>
      <c r="H4105">
        <v>6</v>
      </c>
      <c r="I4105">
        <v>7</v>
      </c>
      <c r="J4105">
        <v>1407</v>
      </c>
      <c r="K4105">
        <v>1</v>
      </c>
      <c r="L4105">
        <v>4</v>
      </c>
      <c r="M4105">
        <v>472</v>
      </c>
      <c r="N4105" t="s">
        <v>18</v>
      </c>
      <c r="O4105">
        <v>0</v>
      </c>
      <c r="P4105">
        <v>1799</v>
      </c>
    </row>
    <row r="4106" spans="1:16" x14ac:dyDescent="0.25">
      <c r="A4106" t="s">
        <v>6220</v>
      </c>
      <c r="B4106">
        <v>1932</v>
      </c>
      <c r="C4106" s="3" t="str">
        <f>HYPERLINK("http://www.uniprot.org/uniprot/Q6EAM9","tr|Q6EAM9|Q6EAM9_PEA")</f>
        <v>tr|Q6EAM9|Q6EAM9_PEA</v>
      </c>
      <c r="D4106" t="s">
        <v>6221</v>
      </c>
      <c r="E4106">
        <v>82.67</v>
      </c>
      <c r="F4106">
        <v>635</v>
      </c>
      <c r="G4106">
        <v>110</v>
      </c>
      <c r="H4106">
        <v>0</v>
      </c>
      <c r="I4106">
        <v>1</v>
      </c>
      <c r="J4106">
        <v>1905</v>
      </c>
      <c r="K4106">
        <v>1</v>
      </c>
      <c r="L4106">
        <v>1</v>
      </c>
      <c r="M4106">
        <v>627</v>
      </c>
      <c r="N4106" t="s">
        <v>18</v>
      </c>
      <c r="O4106">
        <v>0</v>
      </c>
      <c r="P4106">
        <v>2796</v>
      </c>
    </row>
    <row r="4107" spans="1:16" x14ac:dyDescent="0.25">
      <c r="A4107" t="s">
        <v>6222</v>
      </c>
      <c r="B4107">
        <v>1569</v>
      </c>
      <c r="C4107" s="3" t="str">
        <f>HYPERLINK("http://www.uniprot.org/uniprot/G7I2F3","tr|G7I2F3|G7I2F3_MEDTR")</f>
        <v>tr|G7I2F3|G7I2F3_MEDTR</v>
      </c>
      <c r="D4107" t="s">
        <v>257</v>
      </c>
      <c r="E4107">
        <v>35.53</v>
      </c>
      <c r="F4107">
        <v>394</v>
      </c>
      <c r="G4107">
        <v>254</v>
      </c>
      <c r="H4107">
        <v>28</v>
      </c>
      <c r="I4107">
        <v>457</v>
      </c>
      <c r="J4107">
        <v>1554</v>
      </c>
      <c r="K4107">
        <v>1</v>
      </c>
      <c r="L4107">
        <v>39</v>
      </c>
      <c r="M4107">
        <v>408</v>
      </c>
      <c r="N4107" t="s">
        <v>18</v>
      </c>
      <c r="O4107" s="1">
        <v>2.9611799999999999E-52</v>
      </c>
      <c r="P4107">
        <v>540</v>
      </c>
    </row>
    <row r="4108" spans="1:16" x14ac:dyDescent="0.25">
      <c r="A4108" t="s">
        <v>6223</v>
      </c>
      <c r="B4108">
        <v>1821</v>
      </c>
      <c r="C4108" s="3" t="str">
        <f>HYPERLINK("http://www.uniprot.org/uniprot/G7J6T8","tr|G7J6T8|G7J6T8_MEDTR")</f>
        <v>tr|G7J6T8|G7J6T8_MEDTR</v>
      </c>
      <c r="D4108" t="s">
        <v>6224</v>
      </c>
      <c r="E4108">
        <v>81.86</v>
      </c>
      <c r="F4108">
        <v>601</v>
      </c>
      <c r="G4108">
        <v>109</v>
      </c>
      <c r="H4108">
        <v>2</v>
      </c>
      <c r="I4108">
        <v>1</v>
      </c>
      <c r="J4108">
        <v>1797</v>
      </c>
      <c r="K4108">
        <v>1</v>
      </c>
      <c r="L4108">
        <v>1</v>
      </c>
      <c r="M4108">
        <v>587</v>
      </c>
      <c r="N4108" t="s">
        <v>18</v>
      </c>
      <c r="O4108">
        <v>0</v>
      </c>
      <c r="P4108">
        <v>2477</v>
      </c>
    </row>
    <row r="4109" spans="1:16" x14ac:dyDescent="0.25">
      <c r="A4109" t="s">
        <v>6225</v>
      </c>
      <c r="B4109">
        <v>366</v>
      </c>
      <c r="C4109" s="3" t="str">
        <f>HYPERLINK("http://www.uniprot.org/uniprot/G7IH00","tr|G7IH00|G7IH00_MEDTR")</f>
        <v>tr|G7IH00|G7IH00_MEDTR</v>
      </c>
      <c r="D4109" t="s">
        <v>6226</v>
      </c>
      <c r="E4109">
        <v>48.64</v>
      </c>
      <c r="F4109">
        <v>74</v>
      </c>
      <c r="G4109">
        <v>38</v>
      </c>
      <c r="H4109">
        <v>0</v>
      </c>
      <c r="I4109">
        <v>124</v>
      </c>
      <c r="J4109">
        <v>345</v>
      </c>
      <c r="K4109">
        <v>1</v>
      </c>
      <c r="L4109">
        <v>2</v>
      </c>
      <c r="M4109">
        <v>75</v>
      </c>
      <c r="N4109" t="s">
        <v>18</v>
      </c>
      <c r="O4109" s="1">
        <v>6.5956000000000005E-10</v>
      </c>
      <c r="P4109">
        <v>167</v>
      </c>
    </row>
    <row r="4110" spans="1:16" x14ac:dyDescent="0.25">
      <c r="A4110" t="s">
        <v>6227</v>
      </c>
      <c r="B4110">
        <v>909</v>
      </c>
      <c r="C4110" s="3" t="str">
        <f>HYPERLINK("http://www.uniprot.org/uniprot/G7IV98","tr|G7IV98|G7IV98_MEDTR")</f>
        <v>tr|G7IV98|G7IV98_MEDTR</v>
      </c>
      <c r="D4110" t="s">
        <v>6228</v>
      </c>
      <c r="E4110">
        <v>86.82</v>
      </c>
      <c r="F4110">
        <v>296</v>
      </c>
      <c r="G4110">
        <v>39</v>
      </c>
      <c r="H4110">
        <v>0</v>
      </c>
      <c r="I4110">
        <v>19</v>
      </c>
      <c r="J4110">
        <v>906</v>
      </c>
      <c r="K4110">
        <v>1</v>
      </c>
      <c r="L4110">
        <v>68</v>
      </c>
      <c r="M4110">
        <v>363</v>
      </c>
      <c r="N4110" t="s">
        <v>18</v>
      </c>
      <c r="O4110" s="1">
        <v>9.0021300000000001E-147</v>
      </c>
      <c r="P4110">
        <v>1352</v>
      </c>
    </row>
    <row r="4111" spans="1:16" x14ac:dyDescent="0.25">
      <c r="A4111" t="s">
        <v>6229</v>
      </c>
      <c r="B4111">
        <v>546</v>
      </c>
      <c r="C4111" s="3" t="str">
        <f>HYPERLINK("http://www.uniprot.org/uniprot/I1K6A5","tr|I1K6A5|I1K6A5_SOYBN")</f>
        <v>tr|I1K6A5|I1K6A5_SOYBN</v>
      </c>
      <c r="D4111" t="s">
        <v>28</v>
      </c>
      <c r="E4111">
        <v>74.56</v>
      </c>
      <c r="F4111">
        <v>173</v>
      </c>
      <c r="G4111">
        <v>44</v>
      </c>
      <c r="H4111">
        <v>5</v>
      </c>
      <c r="I4111">
        <v>16</v>
      </c>
      <c r="J4111">
        <v>519</v>
      </c>
      <c r="K4111">
        <v>1</v>
      </c>
      <c r="L4111">
        <v>12</v>
      </c>
      <c r="M4111">
        <v>184</v>
      </c>
      <c r="N4111" t="s">
        <v>18</v>
      </c>
      <c r="O4111" s="1">
        <v>1.6580499999999999E-59</v>
      </c>
      <c r="P4111">
        <v>595</v>
      </c>
    </row>
    <row r="4112" spans="1:16" x14ac:dyDescent="0.25">
      <c r="A4112" t="s">
        <v>6230</v>
      </c>
      <c r="B4112">
        <v>1884</v>
      </c>
      <c r="C4112" s="3" t="str">
        <f>HYPERLINK("http://www.uniprot.org/uniprot/G7JQV7","tr|G7JQV7|G7JQV7_MEDTR")</f>
        <v>tr|G7JQV7|G7JQV7_MEDTR</v>
      </c>
      <c r="D4112" t="s">
        <v>6231</v>
      </c>
      <c r="E4112">
        <v>88.19</v>
      </c>
      <c r="F4112">
        <v>559</v>
      </c>
      <c r="G4112">
        <v>66</v>
      </c>
      <c r="H4112">
        <v>0</v>
      </c>
      <c r="I4112">
        <v>205</v>
      </c>
      <c r="J4112">
        <v>1881</v>
      </c>
      <c r="K4112">
        <v>1</v>
      </c>
      <c r="L4112">
        <v>25</v>
      </c>
      <c r="M4112">
        <v>583</v>
      </c>
      <c r="N4112" t="s">
        <v>18</v>
      </c>
      <c r="O4112">
        <v>0</v>
      </c>
      <c r="P4112">
        <v>2588</v>
      </c>
    </row>
    <row r="4113" spans="1:16" x14ac:dyDescent="0.25">
      <c r="A4113" t="s">
        <v>6232</v>
      </c>
      <c r="B4113">
        <v>726</v>
      </c>
      <c r="C4113" s="3" t="str">
        <f>HYPERLINK("http://www.uniprot.org/uniprot/G7JK21","tr|G7JK21|G7JK21_MEDTR")</f>
        <v>tr|G7JK21|G7JK21_MEDTR</v>
      </c>
      <c r="D4113" t="s">
        <v>6233</v>
      </c>
      <c r="E4113">
        <v>44.84</v>
      </c>
      <c r="F4113">
        <v>252</v>
      </c>
      <c r="G4113">
        <v>139</v>
      </c>
      <c r="H4113">
        <v>30</v>
      </c>
      <c r="I4113">
        <v>58</v>
      </c>
      <c r="J4113">
        <v>723</v>
      </c>
      <c r="K4113">
        <v>1</v>
      </c>
      <c r="L4113">
        <v>57</v>
      </c>
      <c r="M4113">
        <v>304</v>
      </c>
      <c r="N4113" t="s">
        <v>18</v>
      </c>
      <c r="O4113" s="1">
        <v>1.5967200000000001E-43</v>
      </c>
      <c r="P4113">
        <v>460</v>
      </c>
    </row>
    <row r="4114" spans="1:16" x14ac:dyDescent="0.25">
      <c r="A4114" t="s">
        <v>6234</v>
      </c>
      <c r="B4114">
        <v>1200</v>
      </c>
      <c r="C4114" s="3" t="str">
        <f>HYPERLINK("http://www.uniprot.org/uniprot/I1N2A0","tr|I1N2A0|I1N2A0_SOYBN")</f>
        <v>tr|I1N2A0|I1N2A0_SOYBN</v>
      </c>
      <c r="D4114" t="s">
        <v>71</v>
      </c>
      <c r="E4114">
        <v>54.9</v>
      </c>
      <c r="F4114">
        <v>428</v>
      </c>
      <c r="G4114">
        <v>193</v>
      </c>
      <c r="H4114">
        <v>29</v>
      </c>
      <c r="I4114">
        <v>1</v>
      </c>
      <c r="J4114">
        <v>1197</v>
      </c>
      <c r="K4114">
        <v>1</v>
      </c>
      <c r="L4114">
        <v>1</v>
      </c>
      <c r="M4114">
        <v>421</v>
      </c>
      <c r="N4114" t="s">
        <v>18</v>
      </c>
      <c r="O4114" s="1">
        <v>2.4178700000000002E-130</v>
      </c>
      <c r="P4114">
        <v>1212</v>
      </c>
    </row>
    <row r="4115" spans="1:16" x14ac:dyDescent="0.25">
      <c r="A4115" t="s">
        <v>6235</v>
      </c>
      <c r="B4115">
        <v>1590</v>
      </c>
      <c r="C4115" s="3" t="str">
        <f>HYPERLINK("http://www.uniprot.org/uniprot/I1MRD9","tr|I1MRD9|I1MRD9_SOYBN")</f>
        <v>tr|I1MRD9|I1MRD9_SOYBN</v>
      </c>
      <c r="D4115" t="s">
        <v>6236</v>
      </c>
      <c r="E4115">
        <v>83.2</v>
      </c>
      <c r="F4115">
        <v>524</v>
      </c>
      <c r="G4115">
        <v>88</v>
      </c>
      <c r="H4115">
        <v>1</v>
      </c>
      <c r="I4115">
        <v>19</v>
      </c>
      <c r="J4115">
        <v>1587</v>
      </c>
      <c r="K4115">
        <v>1</v>
      </c>
      <c r="L4115">
        <v>8</v>
      </c>
      <c r="M4115">
        <v>526</v>
      </c>
      <c r="N4115" t="s">
        <v>18</v>
      </c>
      <c r="O4115">
        <v>0</v>
      </c>
      <c r="P4115">
        <v>2171</v>
      </c>
    </row>
    <row r="4116" spans="1:16" x14ac:dyDescent="0.25">
      <c r="A4116" t="s">
        <v>6237</v>
      </c>
      <c r="B4116">
        <v>1347</v>
      </c>
      <c r="C4116" s="3" t="str">
        <f>HYPERLINK("http://www.uniprot.org/uniprot/I1JK88","tr|I1JK88|I1JK88_SOYBN")</f>
        <v>tr|I1JK88|I1JK88_SOYBN</v>
      </c>
      <c r="D4116" t="s">
        <v>28</v>
      </c>
      <c r="E4116">
        <v>78.739999999999995</v>
      </c>
      <c r="F4116">
        <v>447</v>
      </c>
      <c r="G4116">
        <v>95</v>
      </c>
      <c r="H4116">
        <v>0</v>
      </c>
      <c r="I4116">
        <v>1</v>
      </c>
      <c r="J4116">
        <v>1341</v>
      </c>
      <c r="K4116">
        <v>1</v>
      </c>
      <c r="L4116">
        <v>1</v>
      </c>
      <c r="M4116">
        <v>447</v>
      </c>
      <c r="N4116" t="s">
        <v>18</v>
      </c>
      <c r="O4116">
        <v>0</v>
      </c>
      <c r="P4116">
        <v>1890</v>
      </c>
    </row>
    <row r="4117" spans="1:16" x14ac:dyDescent="0.25">
      <c r="A4117" t="s">
        <v>6238</v>
      </c>
      <c r="B4117">
        <v>1470</v>
      </c>
      <c r="C4117" s="3" t="str">
        <f>HYPERLINK("http://www.uniprot.org/uniprot/Q2HRF6","tr|Q2HRF6|Q2HRF6_MEDTR")</f>
        <v>tr|Q2HRF6|Q2HRF6_MEDTR</v>
      </c>
      <c r="D4117" t="s">
        <v>6239</v>
      </c>
      <c r="E4117">
        <v>67.77</v>
      </c>
      <c r="F4117">
        <v>450</v>
      </c>
      <c r="G4117">
        <v>145</v>
      </c>
      <c r="H4117">
        <v>71</v>
      </c>
      <c r="I4117">
        <v>112</v>
      </c>
      <c r="J4117">
        <v>1248</v>
      </c>
      <c r="K4117">
        <v>1</v>
      </c>
      <c r="L4117">
        <v>67</v>
      </c>
      <c r="M4117">
        <v>515</v>
      </c>
      <c r="N4117" t="s">
        <v>18</v>
      </c>
      <c r="O4117" s="1">
        <v>1.25605E-158</v>
      </c>
      <c r="P4117">
        <v>1457</v>
      </c>
    </row>
    <row r="4118" spans="1:16" x14ac:dyDescent="0.25">
      <c r="A4118" t="s">
        <v>6240</v>
      </c>
      <c r="B4118">
        <v>1893</v>
      </c>
      <c r="C4118" s="3" t="str">
        <f>HYPERLINK("http://www.uniprot.org/uniprot/G7K3Y8","tr|G7K3Y8|G7K3Y8_MEDTR")</f>
        <v>tr|G7K3Y8|G7K3Y8_MEDTR</v>
      </c>
      <c r="D4118" t="s">
        <v>6241</v>
      </c>
      <c r="E4118">
        <v>83.99</v>
      </c>
      <c r="F4118">
        <v>631</v>
      </c>
      <c r="G4118">
        <v>101</v>
      </c>
      <c r="H4118">
        <v>1</v>
      </c>
      <c r="I4118">
        <v>1</v>
      </c>
      <c r="J4118">
        <v>1890</v>
      </c>
      <c r="K4118">
        <v>1</v>
      </c>
      <c r="L4118">
        <v>84</v>
      </c>
      <c r="M4118">
        <v>714</v>
      </c>
      <c r="N4118" t="s">
        <v>18</v>
      </c>
      <c r="O4118">
        <v>0</v>
      </c>
      <c r="P4118">
        <v>2795</v>
      </c>
    </row>
    <row r="4119" spans="1:16" x14ac:dyDescent="0.25">
      <c r="A4119" t="s">
        <v>6242</v>
      </c>
      <c r="B4119">
        <v>777</v>
      </c>
      <c r="C4119" s="3" t="str">
        <f>HYPERLINK("http://www.uniprot.org/uniprot/Q949L4","tr|Q949L4|Q949L4_CICAR")</f>
        <v>tr|Q949L4|Q949L4_CICAR</v>
      </c>
      <c r="D4119" t="s">
        <v>176</v>
      </c>
      <c r="E4119">
        <v>73.290000000000006</v>
      </c>
      <c r="F4119">
        <v>176</v>
      </c>
      <c r="G4119">
        <v>47</v>
      </c>
      <c r="H4119">
        <v>0</v>
      </c>
      <c r="I4119">
        <v>208</v>
      </c>
      <c r="J4119">
        <v>735</v>
      </c>
      <c r="K4119">
        <v>1</v>
      </c>
      <c r="L4119">
        <v>1</v>
      </c>
      <c r="M4119">
        <v>176</v>
      </c>
      <c r="N4119" t="s">
        <v>18</v>
      </c>
      <c r="O4119" s="1">
        <v>3.0106299999999998E-70</v>
      </c>
      <c r="P4119">
        <v>691</v>
      </c>
    </row>
    <row r="4120" spans="1:16" x14ac:dyDescent="0.25">
      <c r="A4120" t="s">
        <v>6243</v>
      </c>
      <c r="B4120">
        <v>342</v>
      </c>
      <c r="C4120" s="3" t="str">
        <f>HYPERLINK("http://www.uniprot.org/uniprot/Q75IR5","tr|Q75IR5|Q75IR5_ORYSJ")</f>
        <v>tr|Q75IR5|Q75IR5_ORYSJ</v>
      </c>
      <c r="D4120" t="s">
        <v>6244</v>
      </c>
      <c r="E4120">
        <v>78.180000000000007</v>
      </c>
      <c r="F4120">
        <v>55</v>
      </c>
      <c r="G4120">
        <v>12</v>
      </c>
      <c r="H4120">
        <v>0</v>
      </c>
      <c r="I4120">
        <v>13</v>
      </c>
      <c r="J4120">
        <v>177</v>
      </c>
      <c r="K4120">
        <v>-1</v>
      </c>
      <c r="L4120">
        <v>1156</v>
      </c>
      <c r="M4120">
        <v>1210</v>
      </c>
      <c r="N4120" t="s">
        <v>18</v>
      </c>
      <c r="O4120" s="1">
        <v>2.26182E-18</v>
      </c>
      <c r="P4120">
        <v>240</v>
      </c>
    </row>
    <row r="4121" spans="1:16" x14ac:dyDescent="0.25">
      <c r="A4121" t="s">
        <v>6245</v>
      </c>
      <c r="B4121">
        <v>4041</v>
      </c>
      <c r="C4121" s="3" t="str">
        <f>HYPERLINK("http://www.uniprot.org/uniprot/K7K8M4","tr|K7K8M4|K7K8M4_SOYBN")</f>
        <v>tr|K7K8M4|K7K8M4_SOYBN</v>
      </c>
      <c r="D4121" t="s">
        <v>6246</v>
      </c>
      <c r="E4121">
        <v>82.29</v>
      </c>
      <c r="F4121">
        <v>1327</v>
      </c>
      <c r="G4121">
        <v>235</v>
      </c>
      <c r="H4121">
        <v>17</v>
      </c>
      <c r="I4121">
        <v>1</v>
      </c>
      <c r="J4121">
        <v>3930</v>
      </c>
      <c r="K4121">
        <v>1</v>
      </c>
      <c r="L4121">
        <v>1</v>
      </c>
      <c r="M4121">
        <v>1317</v>
      </c>
      <c r="N4121" t="s">
        <v>18</v>
      </c>
      <c r="O4121">
        <v>0</v>
      </c>
      <c r="P4121">
        <v>5324</v>
      </c>
    </row>
    <row r="4122" spans="1:16" x14ac:dyDescent="0.25">
      <c r="A4122" t="s">
        <v>6247</v>
      </c>
      <c r="B4122">
        <v>522</v>
      </c>
      <c r="C4122" s="3" t="str">
        <f>HYPERLINK("http://www.uniprot.org/uniprot/K7MNX2","tr|K7MNX2|K7MNX2_SOYBN")</f>
        <v>tr|K7MNX2|K7MNX2_SOYBN</v>
      </c>
      <c r="D4122" t="s">
        <v>28</v>
      </c>
      <c r="E4122">
        <v>29.31</v>
      </c>
      <c r="F4122">
        <v>116</v>
      </c>
      <c r="G4122">
        <v>82</v>
      </c>
      <c r="H4122">
        <v>2</v>
      </c>
      <c r="I4122">
        <v>40</v>
      </c>
      <c r="J4122">
        <v>381</v>
      </c>
      <c r="K4122">
        <v>1</v>
      </c>
      <c r="L4122">
        <v>402</v>
      </c>
      <c r="M4122">
        <v>517</v>
      </c>
      <c r="N4122" t="s">
        <v>18</v>
      </c>
      <c r="O4122" s="1">
        <v>2.0488700000000001E-11</v>
      </c>
      <c r="P4122">
        <v>180</v>
      </c>
    </row>
    <row r="4123" spans="1:16" x14ac:dyDescent="0.25">
      <c r="A4123" t="s">
        <v>6248</v>
      </c>
      <c r="B4123">
        <v>507</v>
      </c>
      <c r="C4123" s="3" t="str">
        <f>HYPERLINK("http://www.uniprot.org/uniprot/G7K1H7","tr|G7K1H7|G7K1H7_MEDTR")</f>
        <v>tr|G7K1H7|G7K1H7_MEDTR</v>
      </c>
      <c r="D4123" t="s">
        <v>3756</v>
      </c>
      <c r="E4123">
        <v>91.51</v>
      </c>
      <c r="F4123">
        <v>165</v>
      </c>
      <c r="G4123">
        <v>14</v>
      </c>
      <c r="H4123">
        <v>0</v>
      </c>
      <c r="I4123">
        <v>1</v>
      </c>
      <c r="J4123">
        <v>495</v>
      </c>
      <c r="K4123">
        <v>1</v>
      </c>
      <c r="L4123">
        <v>1</v>
      </c>
      <c r="M4123">
        <v>165</v>
      </c>
      <c r="N4123" t="s">
        <v>18</v>
      </c>
      <c r="O4123" s="1">
        <v>1.4338900000000001E-81</v>
      </c>
      <c r="P4123">
        <v>785</v>
      </c>
    </row>
    <row r="4124" spans="1:16" x14ac:dyDescent="0.25">
      <c r="A4124" t="s">
        <v>6249</v>
      </c>
      <c r="B4124">
        <v>264</v>
      </c>
      <c r="C4124" s="3" t="str">
        <f>HYPERLINK("http://www.uniprot.org/uniprot/Q2HVA0","tr|Q2HVA0|Q2HVA0_MEDTR")</f>
        <v>tr|Q2HVA0|Q2HVA0_MEDTR</v>
      </c>
      <c r="D4124" t="s">
        <v>6250</v>
      </c>
      <c r="E4124">
        <v>96.51</v>
      </c>
      <c r="F4124">
        <v>86</v>
      </c>
      <c r="G4124">
        <v>3</v>
      </c>
      <c r="H4124">
        <v>0</v>
      </c>
      <c r="I4124">
        <v>1</v>
      </c>
      <c r="J4124">
        <v>258</v>
      </c>
      <c r="K4124">
        <v>1</v>
      </c>
      <c r="L4124">
        <v>71</v>
      </c>
      <c r="M4124">
        <v>155</v>
      </c>
      <c r="N4124" t="s">
        <v>18</v>
      </c>
      <c r="O4124" s="1">
        <v>1.2718599999999999E-37</v>
      </c>
      <c r="P4124">
        <v>406</v>
      </c>
    </row>
    <row r="4125" spans="1:16" x14ac:dyDescent="0.25">
      <c r="A4125" t="s">
        <v>6251</v>
      </c>
      <c r="B4125">
        <v>291</v>
      </c>
      <c r="C4125" s="3" t="str">
        <f>HYPERLINK("http://www.uniprot.org/uniprot/I1MCS9","tr|I1MCS9|I1MCS9_SOYBN")</f>
        <v>tr|I1MCS9|I1MCS9_SOYBN</v>
      </c>
      <c r="D4125" t="s">
        <v>71</v>
      </c>
      <c r="E4125">
        <v>78.94</v>
      </c>
      <c r="F4125">
        <v>95</v>
      </c>
      <c r="G4125">
        <v>20</v>
      </c>
      <c r="H4125">
        <v>0</v>
      </c>
      <c r="I4125">
        <v>4</v>
      </c>
      <c r="J4125">
        <v>288</v>
      </c>
      <c r="K4125">
        <v>1</v>
      </c>
      <c r="L4125">
        <v>301</v>
      </c>
      <c r="M4125">
        <v>394</v>
      </c>
      <c r="N4125" t="s">
        <v>18</v>
      </c>
      <c r="O4125" s="1">
        <v>5.3520100000000003E-36</v>
      </c>
      <c r="P4125">
        <v>392</v>
      </c>
    </row>
    <row r="4126" spans="1:16" x14ac:dyDescent="0.25">
      <c r="A4126" t="s">
        <v>6252</v>
      </c>
      <c r="B4126">
        <v>420</v>
      </c>
      <c r="C4126" s="3" t="str">
        <f>HYPERLINK("http://www.uniprot.org/uniprot/I3T8V7","tr|I3T8V7|I3T8V7_LOTJA")</f>
        <v>tr|I3T8V7|I3T8V7_LOTJA</v>
      </c>
      <c r="D4126" t="s">
        <v>93</v>
      </c>
      <c r="E4126">
        <v>55.62</v>
      </c>
      <c r="F4126">
        <v>160</v>
      </c>
      <c r="G4126">
        <v>71</v>
      </c>
      <c r="H4126">
        <v>21</v>
      </c>
      <c r="I4126">
        <v>1</v>
      </c>
      <c r="J4126">
        <v>417</v>
      </c>
      <c r="K4126">
        <v>1</v>
      </c>
      <c r="L4126">
        <v>1</v>
      </c>
      <c r="M4126">
        <v>159</v>
      </c>
      <c r="N4126" t="s">
        <v>18</v>
      </c>
      <c r="O4126" s="1">
        <v>5.6279900000000001E-41</v>
      </c>
      <c r="P4126">
        <v>435</v>
      </c>
    </row>
    <row r="4127" spans="1:16" x14ac:dyDescent="0.25">
      <c r="A4127" t="s">
        <v>6253</v>
      </c>
      <c r="B4127">
        <v>888</v>
      </c>
      <c r="C4127" s="3" t="str">
        <f>HYPERLINK("http://www.uniprot.org/uniprot/G7KEQ5","tr|G7KEQ5|G7KEQ5_MEDTR")</f>
        <v>tr|G7KEQ5|G7KEQ5_MEDTR</v>
      </c>
      <c r="D4127" t="s">
        <v>6254</v>
      </c>
      <c r="E4127">
        <v>93.89</v>
      </c>
      <c r="F4127">
        <v>295</v>
      </c>
      <c r="G4127">
        <v>18</v>
      </c>
      <c r="H4127">
        <v>0</v>
      </c>
      <c r="I4127">
        <v>1</v>
      </c>
      <c r="J4127">
        <v>885</v>
      </c>
      <c r="K4127">
        <v>1</v>
      </c>
      <c r="L4127">
        <v>1</v>
      </c>
      <c r="M4127">
        <v>294</v>
      </c>
      <c r="N4127" t="s">
        <v>18</v>
      </c>
      <c r="O4127" s="1">
        <v>1.8077900000000001E-160</v>
      </c>
      <c r="P4127">
        <v>1470</v>
      </c>
    </row>
    <row r="4128" spans="1:16" x14ac:dyDescent="0.25">
      <c r="A4128" t="s">
        <v>6255</v>
      </c>
      <c r="B4128">
        <v>903</v>
      </c>
      <c r="C4128" s="3" t="str">
        <f>HYPERLINK("http://www.uniprot.org/uniprot/G7K3E9","tr|G7K3E9|G7K3E9_MEDTR")</f>
        <v>tr|G7K3E9|G7K3E9_MEDTR</v>
      </c>
      <c r="D4128" t="s">
        <v>6256</v>
      </c>
      <c r="E4128">
        <v>90.42</v>
      </c>
      <c r="F4128">
        <v>303</v>
      </c>
      <c r="G4128">
        <v>29</v>
      </c>
      <c r="H4128">
        <v>3</v>
      </c>
      <c r="I4128">
        <v>1</v>
      </c>
      <c r="J4128">
        <v>900</v>
      </c>
      <c r="K4128">
        <v>1</v>
      </c>
      <c r="L4128">
        <v>1</v>
      </c>
      <c r="M4128">
        <v>303</v>
      </c>
      <c r="N4128" t="s">
        <v>18</v>
      </c>
      <c r="O4128" s="1">
        <v>1.5310599999999999E-154</v>
      </c>
      <c r="P4128">
        <v>1419</v>
      </c>
    </row>
    <row r="4129" spans="1:16" x14ac:dyDescent="0.25">
      <c r="A4129" t="s">
        <v>6257</v>
      </c>
      <c r="B4129">
        <v>516</v>
      </c>
      <c r="C4129" s="3" t="str">
        <f>HYPERLINK("http://www.uniprot.org/uniprot/C6T1L4","tr|C6T1L4|C6T1L4_SOYBN")</f>
        <v>tr|C6T1L4|C6T1L4_SOYBN</v>
      </c>
      <c r="D4129" t="s">
        <v>210</v>
      </c>
      <c r="E4129">
        <v>83.76</v>
      </c>
      <c r="F4129">
        <v>154</v>
      </c>
      <c r="G4129">
        <v>25</v>
      </c>
      <c r="H4129">
        <v>0</v>
      </c>
      <c r="I4129">
        <v>52</v>
      </c>
      <c r="J4129">
        <v>513</v>
      </c>
      <c r="K4129">
        <v>1</v>
      </c>
      <c r="L4129">
        <v>23</v>
      </c>
      <c r="M4129">
        <v>176</v>
      </c>
      <c r="N4129" t="s">
        <v>18</v>
      </c>
      <c r="O4129" s="1">
        <v>1.41103E-68</v>
      </c>
      <c r="P4129">
        <v>673</v>
      </c>
    </row>
    <row r="4130" spans="1:16" x14ac:dyDescent="0.25">
      <c r="A4130" t="s">
        <v>6258</v>
      </c>
      <c r="B4130">
        <v>396</v>
      </c>
      <c r="C4130" s="3" t="str">
        <f>HYPERLINK("http://www.uniprot.org/uniprot/I1L2V8","tr|I1L2V8|I1L2V8_SOYBN")</f>
        <v>tr|I1L2V8|I1L2V8_SOYBN</v>
      </c>
      <c r="D4130" t="s">
        <v>28</v>
      </c>
      <c r="E4130">
        <v>38.270000000000003</v>
      </c>
      <c r="F4130">
        <v>81</v>
      </c>
      <c r="G4130">
        <v>50</v>
      </c>
      <c r="H4130">
        <v>2</v>
      </c>
      <c r="I4130">
        <v>148</v>
      </c>
      <c r="J4130">
        <v>384</v>
      </c>
      <c r="K4130">
        <v>1</v>
      </c>
      <c r="L4130">
        <v>301</v>
      </c>
      <c r="M4130">
        <v>381</v>
      </c>
      <c r="N4130" t="s">
        <v>18</v>
      </c>
      <c r="O4130" s="1">
        <v>8.2403199999999998E-8</v>
      </c>
      <c r="P4130">
        <v>149</v>
      </c>
    </row>
    <row r="4131" spans="1:16" x14ac:dyDescent="0.25">
      <c r="A4131" t="s">
        <v>6259</v>
      </c>
      <c r="B4131">
        <v>717</v>
      </c>
      <c r="C4131" s="3" t="str">
        <f>HYPERLINK("http://www.uniprot.org/uniprot/I1JBE6","tr|I1JBE6|I1JBE6_SOYBN")</f>
        <v>tr|I1JBE6|I1JBE6_SOYBN</v>
      </c>
      <c r="D4131" t="s">
        <v>28</v>
      </c>
      <c r="E4131">
        <v>58.7</v>
      </c>
      <c r="F4131">
        <v>247</v>
      </c>
      <c r="G4131">
        <v>102</v>
      </c>
      <c r="H4131">
        <v>10</v>
      </c>
      <c r="I4131">
        <v>1</v>
      </c>
      <c r="J4131">
        <v>711</v>
      </c>
      <c r="K4131">
        <v>1</v>
      </c>
      <c r="L4131">
        <v>1</v>
      </c>
      <c r="M4131">
        <v>239</v>
      </c>
      <c r="N4131" t="s">
        <v>18</v>
      </c>
      <c r="O4131" s="1">
        <v>1.2615400000000001E-61</v>
      </c>
      <c r="P4131">
        <v>616</v>
      </c>
    </row>
    <row r="4132" spans="1:16" x14ac:dyDescent="0.25">
      <c r="A4132" t="s">
        <v>6260</v>
      </c>
      <c r="B4132">
        <v>1440</v>
      </c>
      <c r="C4132" s="3" t="str">
        <f>HYPERLINK("http://www.uniprot.org/uniprot/G7J1D0","tr|G7J1D0|G7J1D0_MEDTR")</f>
        <v>tr|G7J1D0|G7J1D0_MEDTR</v>
      </c>
      <c r="D4132" t="s">
        <v>6219</v>
      </c>
      <c r="E4132">
        <v>76.510000000000005</v>
      </c>
      <c r="F4132">
        <v>477</v>
      </c>
      <c r="G4132">
        <v>112</v>
      </c>
      <c r="H4132">
        <v>0</v>
      </c>
      <c r="I4132">
        <v>7</v>
      </c>
      <c r="J4132">
        <v>1437</v>
      </c>
      <c r="K4132">
        <v>1</v>
      </c>
      <c r="L4132">
        <v>4</v>
      </c>
      <c r="M4132">
        <v>480</v>
      </c>
      <c r="N4132" t="s">
        <v>18</v>
      </c>
      <c r="O4132">
        <v>0</v>
      </c>
      <c r="P4132">
        <v>1914</v>
      </c>
    </row>
    <row r="4133" spans="1:16" x14ac:dyDescent="0.25">
      <c r="A4133" t="s">
        <v>6261</v>
      </c>
      <c r="B4133">
        <v>918</v>
      </c>
      <c r="C4133" s="3" t="str">
        <f>HYPERLINK("http://www.uniprot.org/uniprot/K7LDY4","tr|K7LDY4|K7LDY4_SOYBN")</f>
        <v>tr|K7LDY4|K7LDY4_SOYBN</v>
      </c>
      <c r="D4133" t="s">
        <v>117</v>
      </c>
      <c r="E4133">
        <v>65.400000000000006</v>
      </c>
      <c r="F4133">
        <v>344</v>
      </c>
      <c r="G4133">
        <v>119</v>
      </c>
      <c r="H4133">
        <v>49</v>
      </c>
      <c r="I4133">
        <v>31</v>
      </c>
      <c r="J4133">
        <v>915</v>
      </c>
      <c r="K4133">
        <v>1</v>
      </c>
      <c r="L4133">
        <v>19</v>
      </c>
      <c r="M4133">
        <v>358</v>
      </c>
      <c r="N4133" t="s">
        <v>18</v>
      </c>
      <c r="O4133" s="1">
        <v>4.9092999999999997E-116</v>
      </c>
      <c r="P4133">
        <v>1087</v>
      </c>
    </row>
    <row r="4134" spans="1:16" x14ac:dyDescent="0.25">
      <c r="A4134" t="s">
        <v>6262</v>
      </c>
      <c r="B4134">
        <v>681</v>
      </c>
      <c r="C4134" s="3" t="str">
        <f>HYPERLINK("http://www.uniprot.org/uniprot/G7IBF3","tr|G7IBF3|G7IBF3_MEDTR")</f>
        <v>tr|G7IBF3|G7IBF3_MEDTR</v>
      </c>
      <c r="D4134" t="s">
        <v>6263</v>
      </c>
      <c r="E4134">
        <v>52.52</v>
      </c>
      <c r="F4134">
        <v>238</v>
      </c>
      <c r="G4134">
        <v>113</v>
      </c>
      <c r="H4134">
        <v>14</v>
      </c>
      <c r="I4134">
        <v>1</v>
      </c>
      <c r="J4134">
        <v>672</v>
      </c>
      <c r="K4134">
        <v>1</v>
      </c>
      <c r="L4134">
        <v>1</v>
      </c>
      <c r="M4134">
        <v>233</v>
      </c>
      <c r="N4134" t="s">
        <v>18</v>
      </c>
      <c r="O4134" s="1">
        <v>6.4100999999999998E-49</v>
      </c>
      <c r="P4134">
        <v>506</v>
      </c>
    </row>
    <row r="4135" spans="1:16" x14ac:dyDescent="0.25">
      <c r="A4135" t="s">
        <v>6264</v>
      </c>
      <c r="B4135">
        <v>1524</v>
      </c>
      <c r="C4135" s="3" t="str">
        <f>HYPERLINK("http://www.uniprot.org/uniprot/G7J6T9","tr|G7J6T9|G7J6T9_MEDTR")</f>
        <v>tr|G7J6T9|G7J6T9_MEDTR</v>
      </c>
      <c r="D4135" t="s">
        <v>6265</v>
      </c>
      <c r="E4135">
        <v>77.55</v>
      </c>
      <c r="F4135">
        <v>508</v>
      </c>
      <c r="G4135">
        <v>114</v>
      </c>
      <c r="H4135">
        <v>1</v>
      </c>
      <c r="I4135">
        <v>1</v>
      </c>
      <c r="J4135">
        <v>1521</v>
      </c>
      <c r="K4135">
        <v>1</v>
      </c>
      <c r="L4135">
        <v>1</v>
      </c>
      <c r="M4135">
        <v>508</v>
      </c>
      <c r="N4135" t="s">
        <v>18</v>
      </c>
      <c r="O4135">
        <v>0</v>
      </c>
      <c r="P4135">
        <v>1958</v>
      </c>
    </row>
    <row r="4136" spans="1:16" x14ac:dyDescent="0.25">
      <c r="A4136" t="s">
        <v>6266</v>
      </c>
      <c r="B4136">
        <v>1305</v>
      </c>
      <c r="C4136" s="3" t="str">
        <f>HYPERLINK("http://www.uniprot.org/uniprot/M5XDQ3","tr|M5XDQ3|M5XDQ3_PRUPE")</f>
        <v>tr|M5XDQ3|M5XDQ3_PRUPE</v>
      </c>
      <c r="D4136" t="s">
        <v>6267</v>
      </c>
      <c r="E4136">
        <v>67.510000000000005</v>
      </c>
      <c r="F4136">
        <v>431</v>
      </c>
      <c r="G4136">
        <v>140</v>
      </c>
      <c r="H4136">
        <v>0</v>
      </c>
      <c r="I4136">
        <v>1</v>
      </c>
      <c r="J4136">
        <v>1293</v>
      </c>
      <c r="K4136">
        <v>1</v>
      </c>
      <c r="L4136">
        <v>21</v>
      </c>
      <c r="M4136">
        <v>448</v>
      </c>
      <c r="N4136" t="s">
        <v>18</v>
      </c>
      <c r="O4136" s="1">
        <v>1.3382699999999999E-169</v>
      </c>
      <c r="P4136">
        <v>1551</v>
      </c>
    </row>
    <row r="4137" spans="1:16" x14ac:dyDescent="0.25">
      <c r="A4137" t="s">
        <v>6268</v>
      </c>
      <c r="B4137">
        <v>546</v>
      </c>
      <c r="C4137" s="3" t="str">
        <f>HYPERLINK("http://www.uniprot.org/uniprot/Q8GTE2","tr|Q8GTE2|Q8GTE2_CICAR")</f>
        <v>tr|Q8GTE2|Q8GTE2_CICAR</v>
      </c>
      <c r="D4137" t="s">
        <v>4504</v>
      </c>
      <c r="E4137">
        <v>90.6</v>
      </c>
      <c r="F4137">
        <v>181</v>
      </c>
      <c r="G4137">
        <v>17</v>
      </c>
      <c r="H4137">
        <v>0</v>
      </c>
      <c r="I4137">
        <v>1</v>
      </c>
      <c r="J4137">
        <v>543</v>
      </c>
      <c r="K4137">
        <v>1</v>
      </c>
      <c r="L4137">
        <v>1</v>
      </c>
      <c r="M4137">
        <v>181</v>
      </c>
      <c r="N4137" t="s">
        <v>18</v>
      </c>
      <c r="O4137" s="1">
        <v>3.0007300000000001E-85</v>
      </c>
      <c r="P4137">
        <v>817</v>
      </c>
    </row>
    <row r="4138" spans="1:16" x14ac:dyDescent="0.25">
      <c r="A4138" t="s">
        <v>6269</v>
      </c>
      <c r="B4138">
        <v>1083</v>
      </c>
      <c r="C4138" s="3" t="str">
        <f>HYPERLINK("http://www.uniprot.org/uniprot/B4XKD2","tr|B4XKD2|B4XKD2_CICAR")</f>
        <v>tr|B4XKD2|B4XKD2_CICAR</v>
      </c>
      <c r="D4138" t="s">
        <v>6270</v>
      </c>
      <c r="E4138">
        <v>96.25</v>
      </c>
      <c r="F4138">
        <v>347</v>
      </c>
      <c r="G4138">
        <v>13</v>
      </c>
      <c r="H4138">
        <v>0</v>
      </c>
      <c r="I4138">
        <v>1</v>
      </c>
      <c r="J4138">
        <v>1041</v>
      </c>
      <c r="K4138">
        <v>1</v>
      </c>
      <c r="L4138">
        <v>5</v>
      </c>
      <c r="M4138">
        <v>351</v>
      </c>
      <c r="N4138" t="s">
        <v>18</v>
      </c>
      <c r="O4138">
        <v>0</v>
      </c>
      <c r="P4138">
        <v>1793</v>
      </c>
    </row>
    <row r="4139" spans="1:16" x14ac:dyDescent="0.25">
      <c r="A4139" t="s">
        <v>6271</v>
      </c>
      <c r="B4139">
        <v>1128</v>
      </c>
      <c r="C4139" s="3" t="str">
        <f>HYPERLINK("http://www.uniprot.org/uniprot/I1KMG6","tr|I1KMG6|I1KMG6_SOYBN")</f>
        <v>tr|I1KMG6|I1KMG6_SOYBN</v>
      </c>
      <c r="D4139" t="s">
        <v>99</v>
      </c>
      <c r="E4139">
        <v>72.7</v>
      </c>
      <c r="F4139">
        <v>359</v>
      </c>
      <c r="G4139">
        <v>98</v>
      </c>
      <c r="H4139">
        <v>2</v>
      </c>
      <c r="I4139">
        <v>1</v>
      </c>
      <c r="J4139">
        <v>1071</v>
      </c>
      <c r="K4139">
        <v>1</v>
      </c>
      <c r="L4139">
        <v>1</v>
      </c>
      <c r="M4139">
        <v>359</v>
      </c>
      <c r="N4139" t="s">
        <v>18</v>
      </c>
      <c r="O4139" s="1">
        <v>6.4006300000000002E-146</v>
      </c>
      <c r="P4139">
        <v>1346</v>
      </c>
    </row>
    <row r="4140" spans="1:16" x14ac:dyDescent="0.25">
      <c r="A4140" t="s">
        <v>6272</v>
      </c>
      <c r="B4140">
        <v>1851</v>
      </c>
      <c r="C4140" s="3" t="str">
        <f>HYPERLINK("http://www.uniprot.org/uniprot/G7JUJ0","tr|G7JUJ0|G7JUJ0_MEDTR")</f>
        <v>tr|G7JUJ0|G7JUJ0_MEDTR</v>
      </c>
      <c r="D4140" t="s">
        <v>6273</v>
      </c>
      <c r="E4140">
        <v>80.09</v>
      </c>
      <c r="F4140">
        <v>618</v>
      </c>
      <c r="G4140">
        <v>123</v>
      </c>
      <c r="H4140">
        <v>2</v>
      </c>
      <c r="I4140">
        <v>1</v>
      </c>
      <c r="J4140">
        <v>1848</v>
      </c>
      <c r="K4140">
        <v>1</v>
      </c>
      <c r="L4140">
        <v>1</v>
      </c>
      <c r="M4140">
        <v>617</v>
      </c>
      <c r="N4140" t="s">
        <v>18</v>
      </c>
      <c r="O4140">
        <v>0</v>
      </c>
      <c r="P4140">
        <v>2431</v>
      </c>
    </row>
    <row r="4141" spans="1:16" x14ac:dyDescent="0.25">
      <c r="A4141" t="s">
        <v>6274</v>
      </c>
      <c r="B4141">
        <v>741</v>
      </c>
      <c r="C4141" s="3" t="str">
        <f>HYPERLINK("http://www.uniprot.org/uniprot/G7JJ28","tr|G7JJ28|G7JJ28_MEDTR")</f>
        <v>tr|G7JJ28|G7JJ28_MEDTR</v>
      </c>
      <c r="D4141" t="s">
        <v>6275</v>
      </c>
      <c r="E4141">
        <v>64.37</v>
      </c>
      <c r="F4141">
        <v>233</v>
      </c>
      <c r="G4141">
        <v>83</v>
      </c>
      <c r="H4141">
        <v>1</v>
      </c>
      <c r="I4141">
        <v>43</v>
      </c>
      <c r="J4141">
        <v>738</v>
      </c>
      <c r="K4141">
        <v>1</v>
      </c>
      <c r="L4141">
        <v>10</v>
      </c>
      <c r="M4141">
        <v>241</v>
      </c>
      <c r="N4141" t="s">
        <v>18</v>
      </c>
      <c r="O4141" s="1">
        <v>2.0639400000000001E-78</v>
      </c>
      <c r="P4141">
        <v>761</v>
      </c>
    </row>
    <row r="4142" spans="1:16" x14ac:dyDescent="0.25">
      <c r="A4142" t="s">
        <v>6276</v>
      </c>
      <c r="B4142">
        <v>1224</v>
      </c>
      <c r="C4142" s="3" t="str">
        <f>HYPERLINK("http://www.uniprot.org/uniprot/I1JK89","tr|I1JK89|I1JK89_SOYBN")</f>
        <v>tr|I1JK89|I1JK89_SOYBN</v>
      </c>
      <c r="D4142" t="s">
        <v>28</v>
      </c>
      <c r="E4142">
        <v>71.63</v>
      </c>
      <c r="F4142">
        <v>423</v>
      </c>
      <c r="G4142">
        <v>120</v>
      </c>
      <c r="H4142">
        <v>21</v>
      </c>
      <c r="I4142">
        <v>13</v>
      </c>
      <c r="J4142">
        <v>1218</v>
      </c>
      <c r="K4142">
        <v>1</v>
      </c>
      <c r="L4142">
        <v>4</v>
      </c>
      <c r="M4142">
        <v>426</v>
      </c>
      <c r="N4142" t="s">
        <v>18</v>
      </c>
      <c r="O4142" s="1">
        <v>1.00113E-171</v>
      </c>
      <c r="P4142">
        <v>1569</v>
      </c>
    </row>
    <row r="4143" spans="1:16" x14ac:dyDescent="0.25">
      <c r="A4143" t="s">
        <v>6277</v>
      </c>
      <c r="B4143">
        <v>309</v>
      </c>
      <c r="C4143" s="3" t="str">
        <f>HYPERLINK("http://www.uniprot.org/uniprot/G7JMV6","tr|G7JMV6|G7JMV6_MEDTR")</f>
        <v>tr|G7JMV6|G7JMV6_MEDTR</v>
      </c>
      <c r="D4143" t="s">
        <v>6278</v>
      </c>
      <c r="E4143">
        <v>87.64</v>
      </c>
      <c r="F4143">
        <v>89</v>
      </c>
      <c r="G4143">
        <v>11</v>
      </c>
      <c r="H4143">
        <v>1</v>
      </c>
      <c r="I4143">
        <v>43</v>
      </c>
      <c r="J4143">
        <v>306</v>
      </c>
      <c r="K4143">
        <v>1</v>
      </c>
      <c r="L4143">
        <v>103</v>
      </c>
      <c r="M4143">
        <v>191</v>
      </c>
      <c r="N4143" t="s">
        <v>18</v>
      </c>
      <c r="O4143" s="1">
        <v>4.1462600000000002E-36</v>
      </c>
      <c r="P4143">
        <v>393</v>
      </c>
    </row>
    <row r="4144" spans="1:16" x14ac:dyDescent="0.25">
      <c r="A4144" t="s">
        <v>6279</v>
      </c>
      <c r="B4144">
        <v>1278</v>
      </c>
      <c r="C4144" s="3" t="str">
        <f>HYPERLINK("http://www.uniprot.org/uniprot/Q8LP14","tr|Q8LP14|Q8LP14_PEA")</f>
        <v>tr|Q8LP14|Q8LP14_PEA</v>
      </c>
      <c r="D4144" t="s">
        <v>6280</v>
      </c>
      <c r="E4144">
        <v>81.14</v>
      </c>
      <c r="F4144">
        <v>419</v>
      </c>
      <c r="G4144">
        <v>79</v>
      </c>
      <c r="H4144">
        <v>0</v>
      </c>
      <c r="I4144">
        <v>1</v>
      </c>
      <c r="J4144">
        <v>1257</v>
      </c>
      <c r="K4144">
        <v>1</v>
      </c>
      <c r="L4144">
        <v>152</v>
      </c>
      <c r="M4144">
        <v>569</v>
      </c>
      <c r="N4144" t="s">
        <v>18</v>
      </c>
      <c r="O4144">
        <v>0</v>
      </c>
      <c r="P4144">
        <v>1812</v>
      </c>
    </row>
    <row r="4145" spans="1:16" x14ac:dyDescent="0.25">
      <c r="A4145" t="s">
        <v>6281</v>
      </c>
      <c r="B4145">
        <v>1374</v>
      </c>
      <c r="C4145" s="3" t="str">
        <f>HYPERLINK("http://www.uniprot.org/uniprot/I1LNZ9","tr|I1LNZ9|I1LNZ9_SOYBN")</f>
        <v>tr|I1LNZ9|I1LNZ9_SOYBN</v>
      </c>
      <c r="D4145" t="s">
        <v>117</v>
      </c>
      <c r="E4145">
        <v>94.09</v>
      </c>
      <c r="F4145">
        <v>457</v>
      </c>
      <c r="G4145">
        <v>27</v>
      </c>
      <c r="H4145">
        <v>3</v>
      </c>
      <c r="I4145">
        <v>10</v>
      </c>
      <c r="J4145">
        <v>1371</v>
      </c>
      <c r="K4145">
        <v>1</v>
      </c>
      <c r="L4145">
        <v>9</v>
      </c>
      <c r="M4145">
        <v>465</v>
      </c>
      <c r="N4145" t="s">
        <v>18</v>
      </c>
      <c r="O4145">
        <v>0</v>
      </c>
      <c r="P4145">
        <v>2215</v>
      </c>
    </row>
    <row r="4146" spans="1:16" x14ac:dyDescent="0.25">
      <c r="A4146" t="s">
        <v>6282</v>
      </c>
      <c r="B4146">
        <v>1434</v>
      </c>
      <c r="C4146" s="3" t="str">
        <f>HYPERLINK("http://www.uniprot.org/uniprot/K7LIZ1","tr|K7LIZ1|K7LIZ1_SOYBN")</f>
        <v>tr|K7LIZ1|K7LIZ1_SOYBN</v>
      </c>
      <c r="D4146" t="s">
        <v>28</v>
      </c>
      <c r="E4146">
        <v>80.900000000000006</v>
      </c>
      <c r="F4146">
        <v>377</v>
      </c>
      <c r="G4146">
        <v>72</v>
      </c>
      <c r="H4146">
        <v>4</v>
      </c>
      <c r="I4146">
        <v>313</v>
      </c>
      <c r="J4146">
        <v>1431</v>
      </c>
      <c r="K4146">
        <v>1</v>
      </c>
      <c r="L4146">
        <v>103</v>
      </c>
      <c r="M4146">
        <v>479</v>
      </c>
      <c r="N4146" t="s">
        <v>18</v>
      </c>
      <c r="O4146" s="1">
        <v>1.37997E-170</v>
      </c>
      <c r="P4146">
        <v>1560</v>
      </c>
    </row>
    <row r="4147" spans="1:16" x14ac:dyDescent="0.25">
      <c r="A4147" t="s">
        <v>6283</v>
      </c>
      <c r="B4147">
        <v>930</v>
      </c>
      <c r="C4147" s="3" t="str">
        <f>HYPERLINK("http://www.uniprot.org/uniprot/G7JD74","tr|G7JD74|G7JD74_MEDTR")</f>
        <v>tr|G7JD74|G7JD74_MEDTR</v>
      </c>
      <c r="D4147" t="s">
        <v>6284</v>
      </c>
      <c r="E4147">
        <v>59.83</v>
      </c>
      <c r="F4147">
        <v>249</v>
      </c>
      <c r="G4147">
        <v>100</v>
      </c>
      <c r="H4147">
        <v>16</v>
      </c>
      <c r="I4147">
        <v>166</v>
      </c>
      <c r="J4147">
        <v>864</v>
      </c>
      <c r="K4147">
        <v>1</v>
      </c>
      <c r="L4147">
        <v>3</v>
      </c>
      <c r="M4147">
        <v>248</v>
      </c>
      <c r="N4147" t="s">
        <v>18</v>
      </c>
      <c r="O4147" s="1">
        <v>1.75346E-68</v>
      </c>
      <c r="P4147">
        <v>677</v>
      </c>
    </row>
    <row r="4148" spans="1:16" x14ac:dyDescent="0.25">
      <c r="A4148" t="s">
        <v>6285</v>
      </c>
      <c r="B4148">
        <v>1176</v>
      </c>
      <c r="C4148" s="3" t="str">
        <f>HYPERLINK("http://www.uniprot.org/uniprot/K7MNX2","tr|K7MNX2|K7MNX2_SOYBN")</f>
        <v>tr|K7MNX2|K7MNX2_SOYBN</v>
      </c>
      <c r="D4148" t="s">
        <v>28</v>
      </c>
      <c r="E4148">
        <v>25.88</v>
      </c>
      <c r="F4148">
        <v>255</v>
      </c>
      <c r="G4148">
        <v>189</v>
      </c>
      <c r="H4148">
        <v>3</v>
      </c>
      <c r="I4148">
        <v>322</v>
      </c>
      <c r="J4148">
        <v>1077</v>
      </c>
      <c r="K4148">
        <v>1</v>
      </c>
      <c r="L4148">
        <v>266</v>
      </c>
      <c r="M4148">
        <v>514</v>
      </c>
      <c r="N4148" t="s">
        <v>18</v>
      </c>
      <c r="O4148" s="1">
        <v>5.8136600000000003E-20</v>
      </c>
      <c r="P4148">
        <v>260</v>
      </c>
    </row>
    <row r="4149" spans="1:16" x14ac:dyDescent="0.25">
      <c r="A4149" t="s">
        <v>6286</v>
      </c>
      <c r="B4149">
        <v>975</v>
      </c>
      <c r="C4149" s="3" t="str">
        <f>HYPERLINK("http://www.uniprot.org/uniprot/I1MMA5","tr|I1MMA5|I1MMA5_SOYBN")</f>
        <v>tr|I1MMA5|I1MMA5_SOYBN</v>
      </c>
      <c r="D4149" t="s">
        <v>99</v>
      </c>
      <c r="E4149">
        <v>73.7</v>
      </c>
      <c r="F4149">
        <v>327</v>
      </c>
      <c r="G4149">
        <v>86</v>
      </c>
      <c r="H4149">
        <v>4</v>
      </c>
      <c r="I4149">
        <v>1</v>
      </c>
      <c r="J4149">
        <v>969</v>
      </c>
      <c r="K4149">
        <v>1</v>
      </c>
      <c r="L4149">
        <v>196</v>
      </c>
      <c r="M4149">
        <v>520</v>
      </c>
      <c r="N4149" t="s">
        <v>18</v>
      </c>
      <c r="O4149" s="1">
        <v>1.1761099999999999E-134</v>
      </c>
      <c r="P4149">
        <v>1248</v>
      </c>
    </row>
    <row r="4150" spans="1:16" x14ac:dyDescent="0.25">
      <c r="A4150" t="s">
        <v>6287</v>
      </c>
      <c r="B4150">
        <v>2508</v>
      </c>
      <c r="C4150" s="3" t="str">
        <f>HYPERLINK("http://www.uniprot.org/uniprot/G7IS66","tr|G7IS66|G7IS66_MEDTR")</f>
        <v>tr|G7IS66|G7IS66_MEDTR</v>
      </c>
      <c r="D4150" t="s">
        <v>6288</v>
      </c>
      <c r="E4150">
        <v>84.34</v>
      </c>
      <c r="F4150">
        <v>837</v>
      </c>
      <c r="G4150">
        <v>131</v>
      </c>
      <c r="H4150">
        <v>2</v>
      </c>
      <c r="I4150">
        <v>1</v>
      </c>
      <c r="J4150">
        <v>2505</v>
      </c>
      <c r="K4150">
        <v>1</v>
      </c>
      <c r="L4150">
        <v>1</v>
      </c>
      <c r="M4150">
        <v>824</v>
      </c>
      <c r="N4150" t="s">
        <v>18</v>
      </c>
      <c r="O4150">
        <v>0</v>
      </c>
      <c r="P4150">
        <v>3488</v>
      </c>
    </row>
    <row r="4151" spans="1:16" x14ac:dyDescent="0.25">
      <c r="A4151" t="s">
        <v>6289</v>
      </c>
      <c r="B4151">
        <v>1374</v>
      </c>
      <c r="C4151" s="3" t="str">
        <f>HYPERLINK("http://www.uniprot.org/uniprot/G7IMC4","tr|G7IMC4|G7IMC4_MEDTR")</f>
        <v>tr|G7IMC4|G7IMC4_MEDTR</v>
      </c>
      <c r="D4151" t="s">
        <v>6290</v>
      </c>
      <c r="E4151">
        <v>80.48</v>
      </c>
      <c r="F4151">
        <v>451</v>
      </c>
      <c r="G4151">
        <v>88</v>
      </c>
      <c r="H4151">
        <v>3</v>
      </c>
      <c r="I4151">
        <v>1</v>
      </c>
      <c r="J4151">
        <v>1344</v>
      </c>
      <c r="K4151">
        <v>1</v>
      </c>
      <c r="L4151">
        <v>28</v>
      </c>
      <c r="M4151">
        <v>478</v>
      </c>
      <c r="N4151" t="s">
        <v>18</v>
      </c>
      <c r="O4151">
        <v>0</v>
      </c>
      <c r="P4151">
        <v>1970</v>
      </c>
    </row>
    <row r="4152" spans="1:16" x14ac:dyDescent="0.25">
      <c r="A4152" t="s">
        <v>6291</v>
      </c>
      <c r="B4152">
        <v>291</v>
      </c>
      <c r="C4152" s="3" t="str">
        <f>HYPERLINK("http://www.uniprot.org/uniprot/I1MGK1","tr|I1MGK1|I1MGK1_SOYBN")</f>
        <v>tr|I1MGK1|I1MGK1_SOYBN</v>
      </c>
      <c r="D4152" t="s">
        <v>28</v>
      </c>
      <c r="E4152">
        <v>74.11</v>
      </c>
      <c r="F4152">
        <v>85</v>
      </c>
      <c r="G4152">
        <v>22</v>
      </c>
      <c r="H4152">
        <v>0</v>
      </c>
      <c r="I4152">
        <v>31</v>
      </c>
      <c r="J4152">
        <v>285</v>
      </c>
      <c r="K4152">
        <v>1</v>
      </c>
      <c r="L4152">
        <v>2</v>
      </c>
      <c r="M4152">
        <v>86</v>
      </c>
      <c r="N4152" t="s">
        <v>18</v>
      </c>
      <c r="O4152" s="1">
        <v>1.66759E-29</v>
      </c>
      <c r="P4152">
        <v>336</v>
      </c>
    </row>
    <row r="4153" spans="1:16" x14ac:dyDescent="0.25">
      <c r="A4153" t="s">
        <v>6292</v>
      </c>
      <c r="B4153">
        <v>1512</v>
      </c>
      <c r="C4153" s="3" t="str">
        <f>HYPERLINK("http://www.uniprot.org/uniprot/G7K4W2","tr|G7K4W2|G7K4W2_MEDTR")</f>
        <v>tr|G7K4W2|G7K4W2_MEDTR</v>
      </c>
      <c r="D4153" t="s">
        <v>6293</v>
      </c>
      <c r="E4153">
        <v>75.099999999999994</v>
      </c>
      <c r="F4153">
        <v>478</v>
      </c>
      <c r="G4153">
        <v>119</v>
      </c>
      <c r="H4153">
        <v>0</v>
      </c>
      <c r="I4153">
        <v>1</v>
      </c>
      <c r="J4153">
        <v>1434</v>
      </c>
      <c r="K4153">
        <v>1</v>
      </c>
      <c r="L4153">
        <v>1</v>
      </c>
      <c r="M4153">
        <v>476</v>
      </c>
      <c r="N4153" t="s">
        <v>18</v>
      </c>
      <c r="O4153">
        <v>0</v>
      </c>
      <c r="P4153">
        <v>1795</v>
      </c>
    </row>
    <row r="4154" spans="1:16" x14ac:dyDescent="0.25">
      <c r="A4154" t="s">
        <v>6294</v>
      </c>
      <c r="B4154">
        <v>825</v>
      </c>
      <c r="C4154" s="3" t="str">
        <f>HYPERLINK("http://www.uniprot.org/uniprot/I3SAX2","tr|I3SAX2|I3SAX2_MEDTR")</f>
        <v>tr|I3SAX2|I3SAX2_MEDTR</v>
      </c>
      <c r="D4154" t="s">
        <v>22</v>
      </c>
      <c r="E4154">
        <v>63.4</v>
      </c>
      <c r="F4154">
        <v>194</v>
      </c>
      <c r="G4154">
        <v>71</v>
      </c>
      <c r="H4154">
        <v>3</v>
      </c>
      <c r="I4154">
        <v>250</v>
      </c>
      <c r="J4154">
        <v>822</v>
      </c>
      <c r="K4154">
        <v>1</v>
      </c>
      <c r="L4154">
        <v>35</v>
      </c>
      <c r="M4154">
        <v>228</v>
      </c>
      <c r="N4154" t="s">
        <v>18</v>
      </c>
      <c r="O4154" s="1">
        <v>4.4211900000000001E-62</v>
      </c>
      <c r="P4154">
        <v>621</v>
      </c>
    </row>
    <row r="4155" spans="1:16" x14ac:dyDescent="0.25">
      <c r="A4155" t="s">
        <v>6295</v>
      </c>
      <c r="B4155">
        <v>924</v>
      </c>
      <c r="C4155" s="3" t="str">
        <f>HYPERLINK("http://www.uniprot.org/uniprot/K7MNX2","tr|K7MNX2|K7MNX2_SOYBN")</f>
        <v>tr|K7MNX2|K7MNX2_SOYBN</v>
      </c>
      <c r="D4155" t="s">
        <v>28</v>
      </c>
      <c r="E4155">
        <v>28.31</v>
      </c>
      <c r="F4155">
        <v>113</v>
      </c>
      <c r="G4155">
        <v>81</v>
      </c>
      <c r="H4155">
        <v>2</v>
      </c>
      <c r="I4155">
        <v>175</v>
      </c>
      <c r="J4155">
        <v>507</v>
      </c>
      <c r="K4155">
        <v>1</v>
      </c>
      <c r="L4155">
        <v>402</v>
      </c>
      <c r="M4155">
        <v>514</v>
      </c>
      <c r="N4155" t="s">
        <v>18</v>
      </c>
      <c r="O4155" s="1">
        <v>1.64783E-10</v>
      </c>
      <c r="P4155">
        <v>177</v>
      </c>
    </row>
    <row r="4156" spans="1:16" x14ac:dyDescent="0.25">
      <c r="A4156" t="s">
        <v>6296</v>
      </c>
      <c r="B4156">
        <v>546</v>
      </c>
      <c r="C4156" s="3" t="str">
        <f>HYPERLINK("http://www.uniprot.org/uniprot/G7L6N9","tr|G7L6N9|G7L6N9_MEDTR")</f>
        <v>tr|G7L6N9|G7L6N9_MEDTR</v>
      </c>
      <c r="D4156" t="s">
        <v>6297</v>
      </c>
      <c r="E4156">
        <v>53.43</v>
      </c>
      <c r="F4156">
        <v>204</v>
      </c>
      <c r="G4156">
        <v>95</v>
      </c>
      <c r="H4156">
        <v>42</v>
      </c>
      <c r="I4156">
        <v>58</v>
      </c>
      <c r="J4156">
        <v>543</v>
      </c>
      <c r="K4156">
        <v>1</v>
      </c>
      <c r="L4156">
        <v>26</v>
      </c>
      <c r="M4156">
        <v>219</v>
      </c>
      <c r="N4156" t="s">
        <v>18</v>
      </c>
      <c r="O4156" s="1">
        <v>4.3937600000000002E-36</v>
      </c>
      <c r="P4156">
        <v>393</v>
      </c>
    </row>
    <row r="4157" spans="1:16" x14ac:dyDescent="0.25">
      <c r="A4157" t="s">
        <v>6298</v>
      </c>
      <c r="B4157">
        <v>696</v>
      </c>
      <c r="C4157" s="3" t="str">
        <f>HYPERLINK("http://www.uniprot.org/uniprot/Q2HSF1","tr|Q2HSF1|Q2HSF1_MEDTR")</f>
        <v>tr|Q2HSF1|Q2HSF1_MEDTR</v>
      </c>
      <c r="D4157" t="s">
        <v>6299</v>
      </c>
      <c r="E4157">
        <v>77.77</v>
      </c>
      <c r="F4157">
        <v>144</v>
      </c>
      <c r="G4157">
        <v>32</v>
      </c>
      <c r="H4157">
        <v>0</v>
      </c>
      <c r="I4157">
        <v>1</v>
      </c>
      <c r="J4157">
        <v>432</v>
      </c>
      <c r="K4157">
        <v>1</v>
      </c>
      <c r="L4157">
        <v>1</v>
      </c>
      <c r="M4157">
        <v>144</v>
      </c>
      <c r="N4157" t="s">
        <v>18</v>
      </c>
      <c r="O4157" s="1">
        <v>1.0964199999999999E-59</v>
      </c>
      <c r="P4157">
        <v>599</v>
      </c>
    </row>
    <row r="4158" spans="1:16" x14ac:dyDescent="0.25">
      <c r="A4158" t="s">
        <v>6300</v>
      </c>
      <c r="B4158">
        <v>1317</v>
      </c>
      <c r="C4158" s="3" t="str">
        <f>HYPERLINK("http://www.uniprot.org/uniprot/G7ICV2","tr|G7ICV2|G7ICV2_MEDTR")</f>
        <v>tr|G7ICV2|G7ICV2_MEDTR</v>
      </c>
      <c r="D4158" t="s">
        <v>6301</v>
      </c>
      <c r="E4158">
        <v>79.17</v>
      </c>
      <c r="F4158">
        <v>437</v>
      </c>
      <c r="G4158">
        <v>91</v>
      </c>
      <c r="H4158">
        <v>0</v>
      </c>
      <c r="I4158">
        <v>1</v>
      </c>
      <c r="J4158">
        <v>1311</v>
      </c>
      <c r="K4158">
        <v>1</v>
      </c>
      <c r="L4158">
        <v>114</v>
      </c>
      <c r="M4158">
        <v>535</v>
      </c>
      <c r="N4158" t="s">
        <v>18</v>
      </c>
      <c r="O4158">
        <v>0</v>
      </c>
      <c r="P4158">
        <v>1772</v>
      </c>
    </row>
    <row r="4159" spans="1:16" x14ac:dyDescent="0.25">
      <c r="A4159" t="s">
        <v>6302</v>
      </c>
      <c r="B4159">
        <v>1215</v>
      </c>
      <c r="C4159" s="3" t="str">
        <f>HYPERLINK("http://www.uniprot.org/uniprot/K7N361","tr|K7N361|K7N361_SOYBN")</f>
        <v>tr|K7N361|K7N361_SOYBN</v>
      </c>
      <c r="D4159" t="s">
        <v>6303</v>
      </c>
      <c r="E4159">
        <v>86.18</v>
      </c>
      <c r="F4159">
        <v>398</v>
      </c>
      <c r="G4159">
        <v>55</v>
      </c>
      <c r="H4159">
        <v>2</v>
      </c>
      <c r="I4159">
        <v>25</v>
      </c>
      <c r="J4159">
        <v>1212</v>
      </c>
      <c r="K4159">
        <v>1</v>
      </c>
      <c r="L4159">
        <v>39</v>
      </c>
      <c r="M4159">
        <v>435</v>
      </c>
      <c r="N4159" t="s">
        <v>18</v>
      </c>
      <c r="O4159">
        <v>0</v>
      </c>
      <c r="P4159">
        <v>1790</v>
      </c>
    </row>
    <row r="4160" spans="1:16" x14ac:dyDescent="0.25">
      <c r="A4160" t="s">
        <v>6304</v>
      </c>
      <c r="B4160">
        <v>1320</v>
      </c>
      <c r="C4160" s="3" t="str">
        <f>HYPERLINK("http://www.uniprot.org/uniprot/I3SQ74","tr|I3SQ74|I3SQ74_LOTJA")</f>
        <v>tr|I3SQ74|I3SQ74_LOTJA</v>
      </c>
      <c r="D4160" t="s">
        <v>93</v>
      </c>
      <c r="E4160">
        <v>76.39</v>
      </c>
      <c r="F4160">
        <v>411</v>
      </c>
      <c r="G4160">
        <v>97</v>
      </c>
      <c r="H4160">
        <v>0</v>
      </c>
      <c r="I4160">
        <v>82</v>
      </c>
      <c r="J4160">
        <v>1314</v>
      </c>
      <c r="K4160">
        <v>1</v>
      </c>
      <c r="L4160">
        <v>32</v>
      </c>
      <c r="M4160">
        <v>439</v>
      </c>
      <c r="N4160" t="s">
        <v>18</v>
      </c>
      <c r="O4160" s="1">
        <v>7.9643599999999996E-178</v>
      </c>
      <c r="P4160">
        <v>1622</v>
      </c>
    </row>
    <row r="4161" spans="1:16" x14ac:dyDescent="0.25">
      <c r="A4161" t="s">
        <v>6305</v>
      </c>
      <c r="B4161">
        <v>693</v>
      </c>
      <c r="C4161" s="3" t="str">
        <f>HYPERLINK("http://www.uniprot.org/uniprot/G7IBF3","tr|G7IBF3|G7IBF3_MEDTR")</f>
        <v>tr|G7IBF3|G7IBF3_MEDTR</v>
      </c>
      <c r="D4161" t="s">
        <v>6263</v>
      </c>
      <c r="E4161">
        <v>57.81</v>
      </c>
      <c r="F4161">
        <v>211</v>
      </c>
      <c r="G4161">
        <v>89</v>
      </c>
      <c r="H4161">
        <v>12</v>
      </c>
      <c r="I4161">
        <v>94</v>
      </c>
      <c r="J4161">
        <v>690</v>
      </c>
      <c r="K4161">
        <v>1</v>
      </c>
      <c r="L4161">
        <v>25</v>
      </c>
      <c r="M4161">
        <v>235</v>
      </c>
      <c r="N4161" t="s">
        <v>18</v>
      </c>
      <c r="O4161" s="1">
        <v>1.7915499999999999E-54</v>
      </c>
      <c r="P4161">
        <v>554</v>
      </c>
    </row>
    <row r="4162" spans="1:16" x14ac:dyDescent="0.25">
      <c r="A4162" t="s">
        <v>6306</v>
      </c>
      <c r="B4162">
        <v>1122</v>
      </c>
      <c r="C4162" s="3" t="str">
        <f>HYPERLINK("http://www.uniprot.org/uniprot/G7J6U4","tr|G7J6U4|G7J6U4_MEDTR")</f>
        <v>tr|G7J6U4|G7J6U4_MEDTR</v>
      </c>
      <c r="D4162" t="s">
        <v>6307</v>
      </c>
      <c r="E4162">
        <v>86</v>
      </c>
      <c r="F4162">
        <v>243</v>
      </c>
      <c r="G4162">
        <v>34</v>
      </c>
      <c r="H4162">
        <v>0</v>
      </c>
      <c r="I4162">
        <v>391</v>
      </c>
      <c r="J4162">
        <v>1119</v>
      </c>
      <c r="K4162">
        <v>1</v>
      </c>
      <c r="L4162">
        <v>266</v>
      </c>
      <c r="M4162">
        <v>508</v>
      </c>
      <c r="N4162" t="s">
        <v>18</v>
      </c>
      <c r="O4162" s="1">
        <v>4.5786800000000002E-120</v>
      </c>
      <c r="P4162">
        <v>1123</v>
      </c>
    </row>
    <row r="4163" spans="1:16" x14ac:dyDescent="0.25">
      <c r="A4163" t="s">
        <v>6308</v>
      </c>
      <c r="B4163">
        <v>1455</v>
      </c>
      <c r="C4163" s="3" t="str">
        <f>HYPERLINK("http://www.uniprot.org/uniprot/F6GUG5","tr|F6GUG5|F6GUG5_VITVI")</f>
        <v>tr|F6GUG5|F6GUG5_VITVI</v>
      </c>
      <c r="D4163" t="s">
        <v>6309</v>
      </c>
      <c r="E4163">
        <v>76.27</v>
      </c>
      <c r="F4163">
        <v>430</v>
      </c>
      <c r="G4163">
        <v>102</v>
      </c>
      <c r="H4163">
        <v>0</v>
      </c>
      <c r="I4163">
        <v>79</v>
      </c>
      <c r="J4163">
        <v>1368</v>
      </c>
      <c r="K4163">
        <v>1</v>
      </c>
      <c r="L4163">
        <v>39</v>
      </c>
      <c r="M4163">
        <v>468</v>
      </c>
      <c r="N4163" t="s">
        <v>18</v>
      </c>
      <c r="O4163">
        <v>0</v>
      </c>
      <c r="P4163">
        <v>1792</v>
      </c>
    </row>
    <row r="4164" spans="1:16" x14ac:dyDescent="0.25">
      <c r="A4164" t="s">
        <v>6310</v>
      </c>
      <c r="B4164">
        <v>1323</v>
      </c>
      <c r="C4164" s="3" t="str">
        <f>HYPERLINK("http://www.uniprot.org/uniprot/G7IVB8","tr|G7IVB8|G7IVB8_MEDTR")</f>
        <v>tr|G7IVB8|G7IVB8_MEDTR</v>
      </c>
      <c r="D4164" t="s">
        <v>6311</v>
      </c>
      <c r="E4164">
        <v>87.06</v>
      </c>
      <c r="F4164">
        <v>464</v>
      </c>
      <c r="G4164">
        <v>60</v>
      </c>
      <c r="H4164">
        <v>24</v>
      </c>
      <c r="I4164">
        <v>1</v>
      </c>
      <c r="J4164">
        <v>1320</v>
      </c>
      <c r="K4164">
        <v>1</v>
      </c>
      <c r="L4164">
        <v>1</v>
      </c>
      <c r="M4164">
        <v>464</v>
      </c>
      <c r="N4164" t="s">
        <v>18</v>
      </c>
      <c r="O4164">
        <v>0</v>
      </c>
      <c r="P4164">
        <v>2131</v>
      </c>
    </row>
    <row r="4165" spans="1:16" x14ac:dyDescent="0.25">
      <c r="A4165" t="s">
        <v>6312</v>
      </c>
      <c r="B4165">
        <v>477</v>
      </c>
      <c r="C4165" s="3" t="str">
        <f>HYPERLINK("http://www.uniprot.org/uniprot/C6SW29","tr|C6SW29|C6SW29_SOYBN")</f>
        <v>tr|C6SW29|C6SW29_SOYBN</v>
      </c>
      <c r="D4165" t="s">
        <v>210</v>
      </c>
      <c r="E4165">
        <v>38.68</v>
      </c>
      <c r="F4165">
        <v>137</v>
      </c>
      <c r="G4165">
        <v>84</v>
      </c>
      <c r="H4165">
        <v>8</v>
      </c>
      <c r="I4165">
        <v>1</v>
      </c>
      <c r="J4165">
        <v>387</v>
      </c>
      <c r="K4165">
        <v>1</v>
      </c>
      <c r="L4165">
        <v>1</v>
      </c>
      <c r="M4165">
        <v>128</v>
      </c>
      <c r="N4165" t="s">
        <v>18</v>
      </c>
      <c r="O4165" s="1">
        <v>3.5606600000000002E-11</v>
      </c>
      <c r="P4165">
        <v>178</v>
      </c>
    </row>
    <row r="4166" spans="1:16" x14ac:dyDescent="0.25">
      <c r="A4166" t="s">
        <v>6313</v>
      </c>
      <c r="B4166">
        <v>2943</v>
      </c>
      <c r="C4166" s="3" t="str">
        <f>HYPERLINK("http://www.uniprot.org/uniprot/G7JNF7","tr|G7JNF7|G7JNF7_MEDTR")</f>
        <v>tr|G7JNF7|G7JNF7_MEDTR</v>
      </c>
      <c r="D4166" t="s">
        <v>6314</v>
      </c>
      <c r="E4166">
        <v>69.53</v>
      </c>
      <c r="F4166">
        <v>952</v>
      </c>
      <c r="G4166">
        <v>290</v>
      </c>
      <c r="H4166">
        <v>53</v>
      </c>
      <c r="I4166">
        <v>244</v>
      </c>
      <c r="J4166">
        <v>2940</v>
      </c>
      <c r="K4166">
        <v>1</v>
      </c>
      <c r="L4166">
        <v>67</v>
      </c>
      <c r="M4166">
        <v>1013</v>
      </c>
      <c r="N4166" t="s">
        <v>18</v>
      </c>
      <c r="O4166">
        <v>0</v>
      </c>
      <c r="P4166">
        <v>3171</v>
      </c>
    </row>
    <row r="4167" spans="1:16" x14ac:dyDescent="0.25">
      <c r="A4167" t="s">
        <v>6315</v>
      </c>
      <c r="B4167">
        <v>747</v>
      </c>
      <c r="C4167" s="3" t="str">
        <f>HYPERLINK("http://www.uniprot.org/uniprot/Q8L5G4","tr|Q8L5G4|Q8L5G4_CICAR")</f>
        <v>tr|Q8L5G4|Q8L5G4_CICAR</v>
      </c>
      <c r="D4167" t="s">
        <v>6316</v>
      </c>
      <c r="E4167">
        <v>95.16</v>
      </c>
      <c r="F4167">
        <v>248</v>
      </c>
      <c r="G4167">
        <v>12</v>
      </c>
      <c r="H4167">
        <v>0</v>
      </c>
      <c r="I4167">
        <v>1</v>
      </c>
      <c r="J4167">
        <v>744</v>
      </c>
      <c r="K4167">
        <v>1</v>
      </c>
      <c r="L4167">
        <v>1</v>
      </c>
      <c r="M4167">
        <v>248</v>
      </c>
      <c r="N4167" t="s">
        <v>18</v>
      </c>
      <c r="O4167" s="1">
        <v>4.7596499999999998E-139</v>
      </c>
      <c r="P4167">
        <v>1284</v>
      </c>
    </row>
    <row r="4168" spans="1:16" x14ac:dyDescent="0.25">
      <c r="A4168" t="s">
        <v>6317</v>
      </c>
      <c r="B4168">
        <v>627</v>
      </c>
      <c r="C4168" s="3" t="str">
        <f>HYPERLINK("http://www.uniprot.org/uniprot/I1N1W2","tr|I1N1W2|I1N1W2_SOYBN")</f>
        <v>tr|I1N1W2|I1N1W2_SOYBN</v>
      </c>
      <c r="D4168" t="s">
        <v>117</v>
      </c>
      <c r="E4168">
        <v>83.73</v>
      </c>
      <c r="F4168">
        <v>123</v>
      </c>
      <c r="G4168">
        <v>20</v>
      </c>
      <c r="H4168">
        <v>0</v>
      </c>
      <c r="I4168">
        <v>10</v>
      </c>
      <c r="J4168">
        <v>378</v>
      </c>
      <c r="K4168">
        <v>1</v>
      </c>
      <c r="L4168">
        <v>7</v>
      </c>
      <c r="M4168">
        <v>129</v>
      </c>
      <c r="N4168" t="s">
        <v>18</v>
      </c>
      <c r="O4168" s="1">
        <v>8.2611599999999994E-55</v>
      </c>
      <c r="P4168">
        <v>556</v>
      </c>
    </row>
    <row r="4169" spans="1:16" x14ac:dyDescent="0.25">
      <c r="A4169" t="s">
        <v>6318</v>
      </c>
      <c r="B4169">
        <v>579</v>
      </c>
      <c r="C4169" s="3" t="str">
        <f>HYPERLINK("http://www.uniprot.org/uniprot/G7JJ29","tr|G7JJ29|G7JJ29_MEDTR")</f>
        <v>tr|G7JJ29|G7JJ29_MEDTR</v>
      </c>
      <c r="D4169" t="s">
        <v>6319</v>
      </c>
      <c r="E4169">
        <v>64.58</v>
      </c>
      <c r="F4169">
        <v>192</v>
      </c>
      <c r="G4169">
        <v>68</v>
      </c>
      <c r="H4169">
        <v>0</v>
      </c>
      <c r="I4169">
        <v>1</v>
      </c>
      <c r="J4169">
        <v>576</v>
      </c>
      <c r="K4169">
        <v>1</v>
      </c>
      <c r="L4169">
        <v>1</v>
      </c>
      <c r="M4169">
        <v>187</v>
      </c>
      <c r="N4169" t="s">
        <v>18</v>
      </c>
      <c r="O4169" s="1">
        <v>9.6273599999999996E-62</v>
      </c>
      <c r="P4169">
        <v>615</v>
      </c>
    </row>
    <row r="4170" spans="1:16" x14ac:dyDescent="0.25">
      <c r="A4170" t="s">
        <v>6320</v>
      </c>
      <c r="B4170">
        <v>1104</v>
      </c>
      <c r="C4170" s="3" t="str">
        <f>HYPERLINK("http://www.uniprot.org/uniprot/I1KTH8","tr|I1KTH8|I1KTH8_SOYBN")</f>
        <v>tr|I1KTH8|I1KTH8_SOYBN</v>
      </c>
      <c r="D4170" t="s">
        <v>6321</v>
      </c>
      <c r="E4170">
        <v>57.56</v>
      </c>
      <c r="F4170">
        <v>370</v>
      </c>
      <c r="G4170">
        <v>157</v>
      </c>
      <c r="H4170">
        <v>5</v>
      </c>
      <c r="I4170">
        <v>7</v>
      </c>
      <c r="J4170">
        <v>1101</v>
      </c>
      <c r="K4170">
        <v>1</v>
      </c>
      <c r="L4170">
        <v>11</v>
      </c>
      <c r="M4170">
        <v>377</v>
      </c>
      <c r="N4170" t="s">
        <v>18</v>
      </c>
      <c r="O4170" s="1">
        <v>6.2201500000000005E-122</v>
      </c>
      <c r="P4170">
        <v>1139</v>
      </c>
    </row>
    <row r="4171" spans="1:16" x14ac:dyDescent="0.25">
      <c r="A4171" t="s">
        <v>6322</v>
      </c>
      <c r="B4171">
        <v>1089</v>
      </c>
      <c r="C4171" s="3" t="str">
        <f>HYPERLINK("http://www.uniprot.org/uniprot/I3SVB9","tr|I3SVB9|I3SVB9_MEDTR")</f>
        <v>tr|I3SVB9|I3SVB9_MEDTR</v>
      </c>
      <c r="D4171" t="s">
        <v>22</v>
      </c>
      <c r="E4171">
        <v>85.51</v>
      </c>
      <c r="F4171">
        <v>352</v>
      </c>
      <c r="G4171">
        <v>51</v>
      </c>
      <c r="H4171">
        <v>3</v>
      </c>
      <c r="I4171">
        <v>37</v>
      </c>
      <c r="J4171">
        <v>1083</v>
      </c>
      <c r="K4171">
        <v>1</v>
      </c>
      <c r="L4171">
        <v>1</v>
      </c>
      <c r="M4171">
        <v>351</v>
      </c>
      <c r="N4171" t="s">
        <v>18</v>
      </c>
      <c r="O4171" s="1">
        <v>5.4352099999999999E-163</v>
      </c>
      <c r="P4171">
        <v>1493</v>
      </c>
    </row>
    <row r="4172" spans="1:16" x14ac:dyDescent="0.25">
      <c r="A4172" t="s">
        <v>6323</v>
      </c>
      <c r="B4172">
        <v>1731</v>
      </c>
      <c r="C4172" s="3" t="str">
        <f>HYPERLINK("http://www.uniprot.org/uniprot/Q8LP14","tr|Q8LP14|Q8LP14_PEA")</f>
        <v>tr|Q8LP14|Q8LP14_PEA</v>
      </c>
      <c r="D4172" t="s">
        <v>6280</v>
      </c>
      <c r="E4172">
        <v>81.709999999999994</v>
      </c>
      <c r="F4172">
        <v>514</v>
      </c>
      <c r="G4172">
        <v>94</v>
      </c>
      <c r="H4172">
        <v>0</v>
      </c>
      <c r="I4172">
        <v>184</v>
      </c>
      <c r="J4172">
        <v>1725</v>
      </c>
      <c r="K4172">
        <v>1</v>
      </c>
      <c r="L4172">
        <v>62</v>
      </c>
      <c r="M4172">
        <v>574</v>
      </c>
      <c r="N4172" t="s">
        <v>18</v>
      </c>
      <c r="O4172">
        <v>0</v>
      </c>
      <c r="P4172">
        <v>2247</v>
      </c>
    </row>
    <row r="4173" spans="1:16" x14ac:dyDescent="0.25">
      <c r="A4173" t="s">
        <v>6324</v>
      </c>
      <c r="B4173">
        <v>183</v>
      </c>
      <c r="C4173" s="3" t="str">
        <f>HYPERLINK("http://www.uniprot.org/uniprot/G7JVU0","tr|G7JVU0|G7JVU0_MEDTR")</f>
        <v>tr|G7JVU0|G7JVU0_MEDTR</v>
      </c>
      <c r="D4173" t="s">
        <v>6325</v>
      </c>
      <c r="E4173">
        <v>86.2</v>
      </c>
      <c r="F4173">
        <v>58</v>
      </c>
      <c r="G4173">
        <v>8</v>
      </c>
      <c r="H4173">
        <v>0</v>
      </c>
      <c r="I4173">
        <v>1</v>
      </c>
      <c r="J4173">
        <v>174</v>
      </c>
      <c r="K4173">
        <v>1</v>
      </c>
      <c r="L4173">
        <v>1</v>
      </c>
      <c r="M4173">
        <v>58</v>
      </c>
      <c r="N4173" t="s">
        <v>18</v>
      </c>
      <c r="O4173" s="1">
        <v>4.9670599999999998E-21</v>
      </c>
      <c r="P4173">
        <v>263</v>
      </c>
    </row>
    <row r="4174" spans="1:16" x14ac:dyDescent="0.25">
      <c r="A4174" t="s">
        <v>6326</v>
      </c>
      <c r="B4174">
        <v>1281</v>
      </c>
      <c r="C4174" s="3" t="str">
        <f>HYPERLINK("http://www.uniprot.org/uniprot/G7ZVI5","tr|G7ZVI5|G7ZVI5_MEDTR")</f>
        <v>tr|G7ZVI5|G7ZVI5_MEDTR</v>
      </c>
      <c r="D4174" t="s">
        <v>3244</v>
      </c>
      <c r="E4174">
        <v>52.32</v>
      </c>
      <c r="F4174">
        <v>86</v>
      </c>
      <c r="G4174">
        <v>41</v>
      </c>
      <c r="H4174">
        <v>3</v>
      </c>
      <c r="I4174">
        <v>388</v>
      </c>
      <c r="J4174">
        <v>636</v>
      </c>
      <c r="K4174">
        <v>1</v>
      </c>
      <c r="L4174">
        <v>260</v>
      </c>
      <c r="M4174">
        <v>345</v>
      </c>
      <c r="N4174" t="s">
        <v>18</v>
      </c>
      <c r="O4174" s="1">
        <v>6.3749999999999997E-15</v>
      </c>
      <c r="P4174">
        <v>217</v>
      </c>
    </row>
    <row r="4175" spans="1:16" x14ac:dyDescent="0.25">
      <c r="A4175" t="s">
        <v>6327</v>
      </c>
      <c r="B4175">
        <v>723</v>
      </c>
      <c r="C4175" s="3" t="str">
        <f>HYPERLINK("http://www.uniprot.org/uniprot/G7LCW9","tr|G7LCW9|G7LCW9_MEDTR")</f>
        <v>tr|G7LCW9|G7LCW9_MEDTR</v>
      </c>
      <c r="D4175" t="s">
        <v>6328</v>
      </c>
      <c r="E4175">
        <v>57.55</v>
      </c>
      <c r="F4175">
        <v>245</v>
      </c>
      <c r="G4175">
        <v>104</v>
      </c>
      <c r="H4175">
        <v>17</v>
      </c>
      <c r="I4175">
        <v>1</v>
      </c>
      <c r="J4175">
        <v>684</v>
      </c>
      <c r="K4175">
        <v>1</v>
      </c>
      <c r="L4175">
        <v>1</v>
      </c>
      <c r="M4175">
        <v>243</v>
      </c>
      <c r="N4175" t="s">
        <v>18</v>
      </c>
      <c r="O4175" s="1">
        <v>4.8916699999999997E-61</v>
      </c>
      <c r="P4175">
        <v>611</v>
      </c>
    </row>
    <row r="4176" spans="1:16" x14ac:dyDescent="0.25">
      <c r="A4176" t="s">
        <v>6329</v>
      </c>
      <c r="B4176">
        <v>195</v>
      </c>
      <c r="C4176" s="3" t="str">
        <f>HYPERLINK("http://www.uniprot.org/uniprot/K7KWM4","tr|K7KWM4|K7KWM4_SOYBN")</f>
        <v>tr|K7KWM4|K7KWM4_SOYBN</v>
      </c>
      <c r="D4176" t="s">
        <v>28</v>
      </c>
      <c r="E4176">
        <v>92.18</v>
      </c>
      <c r="F4176">
        <v>64</v>
      </c>
      <c r="G4176">
        <v>5</v>
      </c>
      <c r="H4176">
        <v>0</v>
      </c>
      <c r="I4176">
        <v>1</v>
      </c>
      <c r="J4176">
        <v>192</v>
      </c>
      <c r="K4176">
        <v>1</v>
      </c>
      <c r="L4176">
        <v>302</v>
      </c>
      <c r="M4176">
        <v>365</v>
      </c>
      <c r="N4176" t="s">
        <v>18</v>
      </c>
      <c r="O4176" s="1">
        <v>5.9728200000000002E-27</v>
      </c>
      <c r="P4176">
        <v>314</v>
      </c>
    </row>
    <row r="4177" spans="1:16" x14ac:dyDescent="0.25">
      <c r="A4177" t="s">
        <v>6330</v>
      </c>
      <c r="B4177">
        <v>1224</v>
      </c>
      <c r="C4177" s="3" t="str">
        <f>HYPERLINK("http://www.uniprot.org/uniprot/G7IMC1","tr|G7IMC1|G7IMC1_MEDTR")</f>
        <v>tr|G7IMC1|G7IMC1_MEDTR</v>
      </c>
      <c r="D4177" t="s">
        <v>6331</v>
      </c>
      <c r="E4177">
        <v>89.18</v>
      </c>
      <c r="F4177">
        <v>407</v>
      </c>
      <c r="G4177">
        <v>44</v>
      </c>
      <c r="H4177">
        <v>0</v>
      </c>
      <c r="I4177">
        <v>1</v>
      </c>
      <c r="J4177">
        <v>1221</v>
      </c>
      <c r="K4177">
        <v>1</v>
      </c>
      <c r="L4177">
        <v>1</v>
      </c>
      <c r="M4177">
        <v>405</v>
      </c>
      <c r="N4177" t="s">
        <v>18</v>
      </c>
      <c r="O4177">
        <v>0</v>
      </c>
      <c r="P4177">
        <v>1858</v>
      </c>
    </row>
    <row r="4178" spans="1:16" x14ac:dyDescent="0.25">
      <c r="A4178" t="s">
        <v>6332</v>
      </c>
      <c r="B4178">
        <v>711</v>
      </c>
      <c r="C4178" s="3" t="str">
        <f>HYPERLINK("http://www.uniprot.org/uniprot/C6T852","tr|C6T852|C6T852_SOYBN")</f>
        <v>tr|C6T852|C6T852_SOYBN</v>
      </c>
      <c r="D4178" t="s">
        <v>210</v>
      </c>
      <c r="E4178">
        <v>85.2</v>
      </c>
      <c r="F4178">
        <v>223</v>
      </c>
      <c r="G4178">
        <v>33</v>
      </c>
      <c r="H4178">
        <v>0</v>
      </c>
      <c r="I4178">
        <v>1</v>
      </c>
      <c r="J4178">
        <v>669</v>
      </c>
      <c r="K4178">
        <v>1</v>
      </c>
      <c r="L4178">
        <v>1</v>
      </c>
      <c r="M4178">
        <v>223</v>
      </c>
      <c r="N4178" t="s">
        <v>18</v>
      </c>
      <c r="O4178" s="1">
        <v>1.06765E-105</v>
      </c>
      <c r="P4178">
        <v>996</v>
      </c>
    </row>
    <row r="4179" spans="1:16" x14ac:dyDescent="0.25">
      <c r="A4179" t="s">
        <v>6333</v>
      </c>
      <c r="B4179">
        <v>1119</v>
      </c>
      <c r="C4179" s="3" t="str">
        <f>HYPERLINK("http://www.uniprot.org/uniprot/G7K4W5","tr|G7K4W5|G7K4W5_MEDTR")</f>
        <v>tr|G7K4W5|G7K4W5_MEDTR</v>
      </c>
      <c r="D4179" t="s">
        <v>6334</v>
      </c>
      <c r="E4179">
        <v>89.48</v>
      </c>
      <c r="F4179">
        <v>371</v>
      </c>
      <c r="G4179">
        <v>39</v>
      </c>
      <c r="H4179">
        <v>0</v>
      </c>
      <c r="I4179">
        <v>1</v>
      </c>
      <c r="J4179">
        <v>1113</v>
      </c>
      <c r="K4179">
        <v>1</v>
      </c>
      <c r="L4179">
        <v>73</v>
      </c>
      <c r="M4179">
        <v>441</v>
      </c>
      <c r="N4179" t="s">
        <v>18</v>
      </c>
      <c r="O4179">
        <v>0</v>
      </c>
      <c r="P4179">
        <v>1757</v>
      </c>
    </row>
    <row r="4180" spans="1:16" x14ac:dyDescent="0.25">
      <c r="A4180" t="s">
        <v>6335</v>
      </c>
      <c r="B4180">
        <v>291</v>
      </c>
      <c r="C4180" s="3" t="str">
        <f>HYPERLINK("http://www.uniprot.org/uniprot/G7K3F1","tr|G7K3F1|G7K3F1_MEDTR")</f>
        <v>tr|G7K3F1|G7K3F1_MEDTR</v>
      </c>
      <c r="D4180" t="s">
        <v>6336</v>
      </c>
      <c r="E4180">
        <v>89.36</v>
      </c>
      <c r="F4180">
        <v>94</v>
      </c>
      <c r="G4180">
        <v>10</v>
      </c>
      <c r="H4180">
        <v>0</v>
      </c>
      <c r="I4180">
        <v>1</v>
      </c>
      <c r="J4180">
        <v>282</v>
      </c>
      <c r="K4180">
        <v>1</v>
      </c>
      <c r="L4180">
        <v>238</v>
      </c>
      <c r="M4180">
        <v>331</v>
      </c>
      <c r="N4180" t="s">
        <v>18</v>
      </c>
      <c r="O4180" s="1">
        <v>1.45412E-41</v>
      </c>
      <c r="P4180">
        <v>440</v>
      </c>
    </row>
    <row r="4181" spans="1:16" x14ac:dyDescent="0.25">
      <c r="A4181" t="s">
        <v>6337</v>
      </c>
      <c r="B4181">
        <v>1101</v>
      </c>
      <c r="C4181" s="3" t="str">
        <f>HYPERLINK("http://www.uniprot.org/uniprot/G7KAH9","tr|G7KAH9|G7KAH9_MEDTR")</f>
        <v>tr|G7KAH9|G7KAH9_MEDTR</v>
      </c>
      <c r="D4181" t="s">
        <v>6338</v>
      </c>
      <c r="E4181">
        <v>81.67</v>
      </c>
      <c r="F4181">
        <v>322</v>
      </c>
      <c r="G4181">
        <v>59</v>
      </c>
      <c r="H4181">
        <v>0</v>
      </c>
      <c r="I4181">
        <v>67</v>
      </c>
      <c r="J4181">
        <v>1032</v>
      </c>
      <c r="K4181">
        <v>1</v>
      </c>
      <c r="L4181">
        <v>18</v>
      </c>
      <c r="M4181">
        <v>339</v>
      </c>
      <c r="N4181" t="s">
        <v>18</v>
      </c>
      <c r="O4181" s="1">
        <v>3.4835699999999998E-149</v>
      </c>
      <c r="P4181">
        <v>1374</v>
      </c>
    </row>
    <row r="4182" spans="1:16" x14ac:dyDescent="0.25">
      <c r="A4182" t="s">
        <v>6339</v>
      </c>
      <c r="B4182">
        <v>360</v>
      </c>
      <c r="C4182" s="3" t="str">
        <f>HYPERLINK("http://www.uniprot.org/uniprot/G7L6P0","tr|G7L6P0|G7L6P0_MEDTR")</f>
        <v>tr|G7L6P0|G7L6P0_MEDTR</v>
      </c>
      <c r="D4182" t="s">
        <v>6340</v>
      </c>
      <c r="E4182">
        <v>86.55</v>
      </c>
      <c r="F4182">
        <v>119</v>
      </c>
      <c r="G4182">
        <v>16</v>
      </c>
      <c r="H4182">
        <v>0</v>
      </c>
      <c r="I4182">
        <v>1</v>
      </c>
      <c r="J4182">
        <v>357</v>
      </c>
      <c r="K4182">
        <v>1</v>
      </c>
      <c r="L4182">
        <v>221</v>
      </c>
      <c r="M4182">
        <v>339</v>
      </c>
      <c r="N4182" t="s">
        <v>18</v>
      </c>
      <c r="O4182" s="1">
        <v>4.7018899999999996E-56</v>
      </c>
      <c r="P4182">
        <v>565</v>
      </c>
    </row>
    <row r="4183" spans="1:16" x14ac:dyDescent="0.25">
      <c r="A4183" t="s">
        <v>6341</v>
      </c>
      <c r="B4183">
        <v>624</v>
      </c>
      <c r="C4183" s="3" t="str">
        <f>HYPERLINK("http://www.uniprot.org/uniprot/G7IU18","tr|G7IU18|G7IU18_MEDTR")</f>
        <v>tr|G7IU18|G7IU18_MEDTR</v>
      </c>
      <c r="D4183" t="s">
        <v>6342</v>
      </c>
      <c r="E4183">
        <v>72.3</v>
      </c>
      <c r="F4183">
        <v>195</v>
      </c>
      <c r="G4183">
        <v>54</v>
      </c>
      <c r="H4183">
        <v>6</v>
      </c>
      <c r="I4183">
        <v>1</v>
      </c>
      <c r="J4183">
        <v>567</v>
      </c>
      <c r="K4183">
        <v>1</v>
      </c>
      <c r="L4183">
        <v>126</v>
      </c>
      <c r="M4183">
        <v>320</v>
      </c>
      <c r="N4183" t="s">
        <v>18</v>
      </c>
      <c r="O4183" s="1">
        <v>1.7449199999999999E-73</v>
      </c>
      <c r="P4183">
        <v>717</v>
      </c>
    </row>
    <row r="4184" spans="1:16" x14ac:dyDescent="0.25">
      <c r="A4184" t="s">
        <v>6343</v>
      </c>
      <c r="B4184">
        <v>2166</v>
      </c>
      <c r="C4184" s="3" t="str">
        <f>HYPERLINK("http://www.uniprot.org/uniprot/G7ICV1","tr|G7ICV1|G7ICV1_MEDTR")</f>
        <v>tr|G7ICV1|G7ICV1_MEDTR</v>
      </c>
      <c r="D4184" t="s">
        <v>121</v>
      </c>
      <c r="E4184">
        <v>95.97</v>
      </c>
      <c r="F4184">
        <v>721</v>
      </c>
      <c r="G4184">
        <v>29</v>
      </c>
      <c r="H4184">
        <v>0</v>
      </c>
      <c r="I4184">
        <v>1</v>
      </c>
      <c r="J4184">
        <v>2163</v>
      </c>
      <c r="K4184">
        <v>1</v>
      </c>
      <c r="L4184">
        <v>1</v>
      </c>
      <c r="M4184">
        <v>721</v>
      </c>
      <c r="N4184" t="s">
        <v>18</v>
      </c>
      <c r="O4184">
        <v>0</v>
      </c>
      <c r="P4184">
        <v>3597</v>
      </c>
    </row>
    <row r="4185" spans="1:16" x14ac:dyDescent="0.25">
      <c r="A4185" t="s">
        <v>6344</v>
      </c>
      <c r="B4185">
        <v>1254</v>
      </c>
      <c r="C4185" s="3" t="str">
        <f>HYPERLINK("http://www.uniprot.org/uniprot/I3SZQ6","tr|I3SZQ6|I3SZQ6_MEDTR")</f>
        <v>tr|I3SZQ6|I3SZQ6_MEDTR</v>
      </c>
      <c r="D4185" t="s">
        <v>22</v>
      </c>
      <c r="E4185">
        <v>91.34</v>
      </c>
      <c r="F4185">
        <v>416</v>
      </c>
      <c r="G4185">
        <v>36</v>
      </c>
      <c r="H4185">
        <v>0</v>
      </c>
      <c r="I4185">
        <v>4</v>
      </c>
      <c r="J4185">
        <v>1251</v>
      </c>
      <c r="K4185">
        <v>1</v>
      </c>
      <c r="L4185">
        <v>3</v>
      </c>
      <c r="M4185">
        <v>418</v>
      </c>
      <c r="N4185" t="s">
        <v>18</v>
      </c>
      <c r="O4185">
        <v>0</v>
      </c>
      <c r="P4185">
        <v>2011</v>
      </c>
    </row>
    <row r="4186" spans="1:16" x14ac:dyDescent="0.25">
      <c r="A4186" t="s">
        <v>6345</v>
      </c>
      <c r="B4186">
        <v>468</v>
      </c>
      <c r="C4186" s="3" t="str">
        <f>HYPERLINK("http://www.uniprot.org/uniprot/I3S553","tr|I3S553|I3S553_MEDTR")</f>
        <v>tr|I3S553|I3S553_MEDTR</v>
      </c>
      <c r="D4186" t="s">
        <v>22</v>
      </c>
      <c r="E4186">
        <v>62.5</v>
      </c>
      <c r="F4186">
        <v>104</v>
      </c>
      <c r="G4186">
        <v>39</v>
      </c>
      <c r="H4186">
        <v>0</v>
      </c>
      <c r="I4186">
        <v>1</v>
      </c>
      <c r="J4186">
        <v>312</v>
      </c>
      <c r="K4186">
        <v>1</v>
      </c>
      <c r="L4186">
        <v>1</v>
      </c>
      <c r="M4186">
        <v>104</v>
      </c>
      <c r="N4186" t="s">
        <v>18</v>
      </c>
      <c r="O4186" s="1">
        <v>2.6723899999999998E-27</v>
      </c>
      <c r="P4186">
        <v>317</v>
      </c>
    </row>
    <row r="4187" spans="1:16" x14ac:dyDescent="0.25">
      <c r="A4187" t="s">
        <v>6346</v>
      </c>
      <c r="B4187">
        <v>1455</v>
      </c>
      <c r="C4187" s="3" t="str">
        <f>HYPERLINK("http://www.uniprot.org/uniprot/I1LZG8","tr|I1LZG8|I1LZG8_SOYBN")</f>
        <v>tr|I1LZG8|I1LZG8_SOYBN</v>
      </c>
      <c r="D4187" t="s">
        <v>71</v>
      </c>
      <c r="E4187">
        <v>66.73</v>
      </c>
      <c r="F4187">
        <v>463</v>
      </c>
      <c r="G4187">
        <v>154</v>
      </c>
      <c r="H4187">
        <v>3</v>
      </c>
      <c r="I4187">
        <v>67</v>
      </c>
      <c r="J4187">
        <v>1446</v>
      </c>
      <c r="K4187">
        <v>1</v>
      </c>
      <c r="L4187">
        <v>9</v>
      </c>
      <c r="M4187">
        <v>462</v>
      </c>
      <c r="N4187" t="s">
        <v>18</v>
      </c>
      <c r="O4187" s="1">
        <v>1.84076E-170</v>
      </c>
      <c r="P4187">
        <v>1559</v>
      </c>
    </row>
    <row r="4188" spans="1:16" x14ac:dyDescent="0.25">
      <c r="A4188" t="s">
        <v>6347</v>
      </c>
      <c r="B4188">
        <v>681</v>
      </c>
      <c r="C4188" s="3" t="str">
        <f>HYPERLINK("http://www.uniprot.org/uniprot/I3SWE5","tr|I3SWE5|I3SWE5_MEDTR")</f>
        <v>tr|I3SWE5|I3SWE5_MEDTR</v>
      </c>
      <c r="D4188" t="s">
        <v>22</v>
      </c>
      <c r="E4188">
        <v>92.92</v>
      </c>
      <c r="F4188">
        <v>226</v>
      </c>
      <c r="G4188">
        <v>16</v>
      </c>
      <c r="H4188">
        <v>0</v>
      </c>
      <c r="I4188">
        <v>1</v>
      </c>
      <c r="J4188">
        <v>678</v>
      </c>
      <c r="K4188">
        <v>1</v>
      </c>
      <c r="L4188">
        <v>1</v>
      </c>
      <c r="M4188">
        <v>226</v>
      </c>
      <c r="N4188" t="s">
        <v>18</v>
      </c>
      <c r="O4188" s="1">
        <v>4.6556299999999999E-116</v>
      </c>
      <c r="P4188">
        <v>1085</v>
      </c>
    </row>
    <row r="4189" spans="1:16" x14ac:dyDescent="0.25">
      <c r="A4189" t="s">
        <v>6348</v>
      </c>
      <c r="B4189">
        <v>1059</v>
      </c>
      <c r="C4189" s="3" t="str">
        <f>HYPERLINK("http://www.uniprot.org/uniprot/G7IVC1","tr|G7IVC1|G7IVC1_MEDTR")</f>
        <v>tr|G7IVC1|G7IVC1_MEDTR</v>
      </c>
      <c r="D4189" t="s">
        <v>2720</v>
      </c>
      <c r="E4189">
        <v>79.319999999999993</v>
      </c>
      <c r="F4189">
        <v>353</v>
      </c>
      <c r="G4189">
        <v>73</v>
      </c>
      <c r="H4189">
        <v>1</v>
      </c>
      <c r="I4189">
        <v>1</v>
      </c>
      <c r="J4189">
        <v>1056</v>
      </c>
      <c r="K4189">
        <v>1</v>
      </c>
      <c r="L4189">
        <v>1</v>
      </c>
      <c r="M4189">
        <v>351</v>
      </c>
      <c r="N4189" t="s">
        <v>18</v>
      </c>
      <c r="O4189" s="1">
        <v>1.5278999999999999E-154</v>
      </c>
      <c r="P4189">
        <v>1420</v>
      </c>
    </row>
    <row r="4190" spans="1:16" x14ac:dyDescent="0.25">
      <c r="A4190" t="s">
        <v>6349</v>
      </c>
      <c r="B4190">
        <v>555</v>
      </c>
      <c r="C4190" s="3" t="str">
        <f>HYPERLINK("http://www.uniprot.org/uniprot/C6T2X1","tr|C6T2X1|C6T2X1_SOYBN")</f>
        <v>tr|C6T2X1|C6T2X1_SOYBN</v>
      </c>
      <c r="D4190" t="s">
        <v>210</v>
      </c>
      <c r="E4190">
        <v>54.21</v>
      </c>
      <c r="F4190">
        <v>190</v>
      </c>
      <c r="G4190">
        <v>87</v>
      </c>
      <c r="H4190">
        <v>16</v>
      </c>
      <c r="I4190">
        <v>1</v>
      </c>
      <c r="J4190">
        <v>522</v>
      </c>
      <c r="K4190">
        <v>1</v>
      </c>
      <c r="L4190">
        <v>1</v>
      </c>
      <c r="M4190">
        <v>184</v>
      </c>
      <c r="N4190" t="s">
        <v>18</v>
      </c>
      <c r="O4190" s="1">
        <v>8.5097799999999998E-46</v>
      </c>
      <c r="P4190">
        <v>477</v>
      </c>
    </row>
    <row r="4191" spans="1:16" x14ac:dyDescent="0.25">
      <c r="A4191" t="s">
        <v>6350</v>
      </c>
      <c r="B4191">
        <v>1635</v>
      </c>
      <c r="C4191" s="3" t="str">
        <f>HYPERLINK("http://www.uniprot.org/uniprot/G7JQV4","tr|G7JQV4|G7JQV4_MEDTR")</f>
        <v>tr|G7JQV4|G7JQV4_MEDTR</v>
      </c>
      <c r="D4191" t="s">
        <v>6351</v>
      </c>
      <c r="E4191">
        <v>81.61</v>
      </c>
      <c r="F4191">
        <v>544</v>
      </c>
      <c r="G4191">
        <v>100</v>
      </c>
      <c r="H4191">
        <v>0</v>
      </c>
      <c r="I4191">
        <v>1</v>
      </c>
      <c r="J4191">
        <v>1632</v>
      </c>
      <c r="K4191">
        <v>1</v>
      </c>
      <c r="L4191">
        <v>1</v>
      </c>
      <c r="M4191">
        <v>544</v>
      </c>
      <c r="N4191" t="s">
        <v>18</v>
      </c>
      <c r="O4191">
        <v>0</v>
      </c>
      <c r="P4191">
        <v>2324</v>
      </c>
    </row>
    <row r="4192" spans="1:16" x14ac:dyDescent="0.25">
      <c r="A4192" t="s">
        <v>6352</v>
      </c>
      <c r="B4192">
        <v>1137</v>
      </c>
      <c r="C4192" s="3" t="str">
        <f>HYPERLINK("http://www.uniprot.org/uniprot/A5B592","tr|A5B592|A5B592_VITVI")</f>
        <v>tr|A5B592|A5B592_VITVI</v>
      </c>
      <c r="D4192" t="s">
        <v>250</v>
      </c>
      <c r="E4192">
        <v>29.72</v>
      </c>
      <c r="F4192">
        <v>323</v>
      </c>
      <c r="G4192">
        <v>227</v>
      </c>
      <c r="H4192">
        <v>11</v>
      </c>
      <c r="I4192">
        <v>1</v>
      </c>
      <c r="J4192">
        <v>936</v>
      </c>
      <c r="K4192">
        <v>1</v>
      </c>
      <c r="L4192">
        <v>1094</v>
      </c>
      <c r="M4192">
        <v>1408</v>
      </c>
      <c r="N4192" t="s">
        <v>18</v>
      </c>
      <c r="O4192" s="1">
        <v>1.7073700000000001E-29</v>
      </c>
      <c r="P4192">
        <v>342</v>
      </c>
    </row>
    <row r="4193" spans="1:16" x14ac:dyDescent="0.25">
      <c r="A4193" t="s">
        <v>6353</v>
      </c>
      <c r="B4193">
        <v>2055</v>
      </c>
      <c r="C4193" s="3" t="str">
        <f>HYPERLINK("http://www.uniprot.org/uniprot/A5BU47","tr|A5BU47|A5BU47_VITVI")</f>
        <v>tr|A5BU47|A5BU47_VITVI</v>
      </c>
      <c r="D4193" t="s">
        <v>6354</v>
      </c>
      <c r="E4193">
        <v>24.66</v>
      </c>
      <c r="F4193">
        <v>677</v>
      </c>
      <c r="G4193">
        <v>510</v>
      </c>
      <c r="H4193">
        <v>27</v>
      </c>
      <c r="I4193">
        <v>52</v>
      </c>
      <c r="J4193">
        <v>2001</v>
      </c>
      <c r="K4193">
        <v>1</v>
      </c>
      <c r="L4193">
        <v>1012</v>
      </c>
      <c r="M4193">
        <v>1588</v>
      </c>
      <c r="N4193" t="s">
        <v>18</v>
      </c>
      <c r="O4193" s="1">
        <v>2.44319E-36</v>
      </c>
      <c r="P4193">
        <v>404</v>
      </c>
    </row>
    <row r="4194" spans="1:16" x14ac:dyDescent="0.25">
      <c r="A4194" t="s">
        <v>6355</v>
      </c>
      <c r="B4194">
        <v>564</v>
      </c>
      <c r="C4194" s="3" t="str">
        <f>HYPERLINK("http://www.uniprot.org/uniprot/G7JJ31","tr|G7JJ31|G7JJ31_MEDTR")</f>
        <v>tr|G7JJ31|G7JJ31_MEDTR</v>
      </c>
      <c r="D4194" t="s">
        <v>6356</v>
      </c>
      <c r="E4194">
        <v>59.17</v>
      </c>
      <c r="F4194">
        <v>169</v>
      </c>
      <c r="G4194">
        <v>69</v>
      </c>
      <c r="H4194">
        <v>0</v>
      </c>
      <c r="I4194">
        <v>55</v>
      </c>
      <c r="J4194">
        <v>561</v>
      </c>
      <c r="K4194">
        <v>1</v>
      </c>
      <c r="L4194">
        <v>32</v>
      </c>
      <c r="M4194">
        <v>200</v>
      </c>
      <c r="N4194" t="s">
        <v>18</v>
      </c>
      <c r="O4194" s="1">
        <v>4.0822399999999999E-51</v>
      </c>
      <c r="P4194">
        <v>523</v>
      </c>
    </row>
    <row r="4195" spans="1:16" x14ac:dyDescent="0.25">
      <c r="A4195" t="s">
        <v>6357</v>
      </c>
      <c r="B4195">
        <v>1089</v>
      </c>
      <c r="C4195" s="3" t="str">
        <f>HYPERLINK("http://www.uniprot.org/uniprot/I1KIB6","tr|I1KIB6|I1KIB6_SOYBN")</f>
        <v>tr|I1KIB6|I1KIB6_SOYBN</v>
      </c>
      <c r="D4195" t="s">
        <v>28</v>
      </c>
      <c r="E4195">
        <v>74.38</v>
      </c>
      <c r="F4195">
        <v>363</v>
      </c>
      <c r="G4195">
        <v>93</v>
      </c>
      <c r="H4195">
        <v>1</v>
      </c>
      <c r="I4195">
        <v>1</v>
      </c>
      <c r="J4195">
        <v>1086</v>
      </c>
      <c r="K4195">
        <v>1</v>
      </c>
      <c r="L4195">
        <v>1</v>
      </c>
      <c r="M4195">
        <v>362</v>
      </c>
      <c r="N4195" t="s">
        <v>18</v>
      </c>
      <c r="O4195" s="1">
        <v>3.64574E-159</v>
      </c>
      <c r="P4195">
        <v>1460</v>
      </c>
    </row>
    <row r="4196" spans="1:16" x14ac:dyDescent="0.25">
      <c r="A4196" t="s">
        <v>6358</v>
      </c>
      <c r="B4196">
        <v>1830</v>
      </c>
      <c r="C4196" s="3" t="str">
        <f>HYPERLINK("http://www.uniprot.org/uniprot/K7MJB1","tr|K7MJB1|K7MJB1_SOYBN")</f>
        <v>tr|K7MJB1|K7MJB1_SOYBN</v>
      </c>
      <c r="D4196" t="s">
        <v>28</v>
      </c>
      <c r="E4196">
        <v>68.959999999999994</v>
      </c>
      <c r="F4196">
        <v>609</v>
      </c>
      <c r="G4196">
        <v>189</v>
      </c>
      <c r="H4196">
        <v>1</v>
      </c>
      <c r="I4196">
        <v>1</v>
      </c>
      <c r="J4196">
        <v>1824</v>
      </c>
      <c r="K4196">
        <v>1</v>
      </c>
      <c r="L4196">
        <v>1</v>
      </c>
      <c r="M4196">
        <v>569</v>
      </c>
      <c r="N4196" t="s">
        <v>18</v>
      </c>
      <c r="O4196">
        <v>0</v>
      </c>
      <c r="P4196">
        <v>1937</v>
      </c>
    </row>
    <row r="4197" spans="1:16" x14ac:dyDescent="0.25">
      <c r="A4197" t="s">
        <v>6359</v>
      </c>
      <c r="B4197">
        <v>1257</v>
      </c>
      <c r="C4197" s="3" t="str">
        <f>HYPERLINK("http://www.uniprot.org/uniprot/G7K2Q2","tr|G7K2Q2|G7K2Q2_MEDTR")</f>
        <v>tr|G7K2Q2|G7K2Q2_MEDTR</v>
      </c>
      <c r="D4197" t="s">
        <v>6360</v>
      </c>
      <c r="E4197">
        <v>79.44</v>
      </c>
      <c r="F4197">
        <v>399</v>
      </c>
      <c r="G4197">
        <v>82</v>
      </c>
      <c r="H4197">
        <v>3</v>
      </c>
      <c r="I4197">
        <v>67</v>
      </c>
      <c r="J4197">
        <v>1254</v>
      </c>
      <c r="K4197">
        <v>1</v>
      </c>
      <c r="L4197">
        <v>29</v>
      </c>
      <c r="M4197">
        <v>418</v>
      </c>
      <c r="N4197" t="s">
        <v>18</v>
      </c>
      <c r="O4197" s="1">
        <v>1.11487E-173</v>
      </c>
      <c r="P4197">
        <v>1586</v>
      </c>
    </row>
    <row r="4198" spans="1:16" x14ac:dyDescent="0.25">
      <c r="A4198" t="s">
        <v>6361</v>
      </c>
      <c r="B4198">
        <v>2583</v>
      </c>
      <c r="C4198" s="3" t="str">
        <f>HYPERLINK("http://www.uniprot.org/uniprot/G7JUR7","tr|G7JUR7|G7JUR7_MEDTR")</f>
        <v>tr|G7JUR7|G7JUR7_MEDTR</v>
      </c>
      <c r="D4198" t="s">
        <v>6362</v>
      </c>
      <c r="E4198">
        <v>80.75</v>
      </c>
      <c r="F4198">
        <v>847</v>
      </c>
      <c r="G4198">
        <v>163</v>
      </c>
      <c r="H4198">
        <v>19</v>
      </c>
      <c r="I4198">
        <v>97</v>
      </c>
      <c r="J4198">
        <v>2580</v>
      </c>
      <c r="K4198">
        <v>1</v>
      </c>
      <c r="L4198">
        <v>149</v>
      </c>
      <c r="M4198">
        <v>991</v>
      </c>
      <c r="N4198" t="s">
        <v>18</v>
      </c>
      <c r="O4198">
        <v>0</v>
      </c>
      <c r="P4198">
        <v>3419</v>
      </c>
    </row>
    <row r="4199" spans="1:16" x14ac:dyDescent="0.25">
      <c r="A4199" t="s">
        <v>6363</v>
      </c>
      <c r="B4199">
        <v>984</v>
      </c>
      <c r="C4199" s="3" t="str">
        <f>HYPERLINK("http://www.uniprot.org/uniprot/A2Q2T1","tr|A2Q2T1|A2Q2T1_MEDTR")</f>
        <v>tr|A2Q2T1|A2Q2T1_MEDTR</v>
      </c>
      <c r="D4199" t="s">
        <v>337</v>
      </c>
      <c r="E4199">
        <v>77.05</v>
      </c>
      <c r="F4199">
        <v>340</v>
      </c>
      <c r="G4199">
        <v>78</v>
      </c>
      <c r="H4199">
        <v>26</v>
      </c>
      <c r="I4199">
        <v>4</v>
      </c>
      <c r="J4199">
        <v>945</v>
      </c>
      <c r="K4199">
        <v>1</v>
      </c>
      <c r="L4199">
        <v>138</v>
      </c>
      <c r="M4199">
        <v>477</v>
      </c>
      <c r="N4199" t="s">
        <v>18</v>
      </c>
      <c r="O4199" s="1">
        <v>1.15279E-145</v>
      </c>
      <c r="P4199">
        <v>1343</v>
      </c>
    </row>
    <row r="4200" spans="1:16" x14ac:dyDescent="0.25">
      <c r="A4200" t="s">
        <v>6364</v>
      </c>
      <c r="B4200">
        <v>354</v>
      </c>
      <c r="C4200" s="3" t="str">
        <f>HYPERLINK("http://www.uniprot.org/uniprot/Q949L5","tr|Q949L5|Q949L5_CICAR")</f>
        <v>tr|Q949L5|Q949L5_CICAR</v>
      </c>
      <c r="D4200" t="s">
        <v>55</v>
      </c>
      <c r="E4200">
        <v>67.790000000000006</v>
      </c>
      <c r="F4200">
        <v>118</v>
      </c>
      <c r="G4200">
        <v>38</v>
      </c>
      <c r="H4200">
        <v>5</v>
      </c>
      <c r="I4200">
        <v>1</v>
      </c>
      <c r="J4200">
        <v>339</v>
      </c>
      <c r="K4200">
        <v>1</v>
      </c>
      <c r="L4200">
        <v>1</v>
      </c>
      <c r="M4200">
        <v>117</v>
      </c>
      <c r="N4200" t="s">
        <v>18</v>
      </c>
      <c r="O4200" s="1">
        <v>1.2144E-35</v>
      </c>
      <c r="P4200">
        <v>389</v>
      </c>
    </row>
    <row r="4201" spans="1:16" x14ac:dyDescent="0.25">
      <c r="A4201" t="s">
        <v>6365</v>
      </c>
      <c r="B4201">
        <v>579</v>
      </c>
      <c r="C4201" s="3" t="str">
        <f>HYPERLINK("http://www.uniprot.org/uniprot/G7JD84","tr|G7JD84|G7JD84_MEDTR")</f>
        <v>tr|G7JD84|G7JD84_MEDTR</v>
      </c>
      <c r="D4201" t="s">
        <v>6366</v>
      </c>
      <c r="E4201">
        <v>80.2</v>
      </c>
      <c r="F4201">
        <v>192</v>
      </c>
      <c r="G4201">
        <v>38</v>
      </c>
      <c r="H4201">
        <v>0</v>
      </c>
      <c r="I4201">
        <v>1</v>
      </c>
      <c r="J4201">
        <v>576</v>
      </c>
      <c r="K4201">
        <v>1</v>
      </c>
      <c r="L4201">
        <v>46</v>
      </c>
      <c r="M4201">
        <v>237</v>
      </c>
      <c r="N4201" t="s">
        <v>18</v>
      </c>
      <c r="O4201" s="1">
        <v>2.1298799999999999E-85</v>
      </c>
      <c r="P4201">
        <v>819</v>
      </c>
    </row>
    <row r="4202" spans="1:16" x14ac:dyDescent="0.25">
      <c r="A4202" t="s">
        <v>6367</v>
      </c>
      <c r="B4202">
        <v>903</v>
      </c>
      <c r="C4202" s="3" t="str">
        <f>HYPERLINK("http://www.uniprot.org/uniprot/B7FLC3","tr|B7FLC3|B7FLC3_MEDTR")</f>
        <v>tr|B7FLC3|B7FLC3_MEDTR</v>
      </c>
      <c r="D4202" t="s">
        <v>581</v>
      </c>
      <c r="E4202">
        <v>82.94</v>
      </c>
      <c r="F4202">
        <v>299</v>
      </c>
      <c r="G4202">
        <v>51</v>
      </c>
      <c r="H4202">
        <v>0</v>
      </c>
      <c r="I4202">
        <v>1</v>
      </c>
      <c r="J4202">
        <v>897</v>
      </c>
      <c r="K4202">
        <v>1</v>
      </c>
      <c r="L4202">
        <v>165</v>
      </c>
      <c r="M4202">
        <v>459</v>
      </c>
      <c r="N4202" t="s">
        <v>18</v>
      </c>
      <c r="O4202" s="1">
        <v>4.7815700000000001E-140</v>
      </c>
      <c r="P4202">
        <v>1294</v>
      </c>
    </row>
    <row r="4203" spans="1:16" x14ac:dyDescent="0.25">
      <c r="A4203" t="s">
        <v>6368</v>
      </c>
      <c r="B4203">
        <v>1278</v>
      </c>
      <c r="C4203" s="3" t="str">
        <f>HYPERLINK("http://www.uniprot.org/uniprot/I6ZTT9","tr|I6ZTT9|I6ZTT9_PHAVU")</f>
        <v>tr|I6ZTT9|I6ZTT9_PHAVU</v>
      </c>
      <c r="D4203" t="s">
        <v>2610</v>
      </c>
      <c r="E4203">
        <v>76.7</v>
      </c>
      <c r="F4203">
        <v>425</v>
      </c>
      <c r="G4203">
        <v>99</v>
      </c>
      <c r="H4203">
        <v>0</v>
      </c>
      <c r="I4203">
        <v>1</v>
      </c>
      <c r="J4203">
        <v>1275</v>
      </c>
      <c r="K4203">
        <v>1</v>
      </c>
      <c r="L4203">
        <v>963</v>
      </c>
      <c r="M4203">
        <v>1387</v>
      </c>
      <c r="N4203" t="s">
        <v>18</v>
      </c>
      <c r="O4203">
        <v>0</v>
      </c>
      <c r="P4203">
        <v>1723</v>
      </c>
    </row>
    <row r="4204" spans="1:16" x14ac:dyDescent="0.25">
      <c r="A4204" t="s">
        <v>6369</v>
      </c>
      <c r="B4204">
        <v>1401</v>
      </c>
      <c r="C4204" s="3" t="str">
        <f>HYPERLINK("http://www.uniprot.org/uniprot/G7IMB9","tr|G7IMB9|G7IMB9_MEDTR")</f>
        <v>tr|G7IMB9|G7IMB9_MEDTR</v>
      </c>
      <c r="D4204" t="s">
        <v>6370</v>
      </c>
      <c r="E4204">
        <v>83.88</v>
      </c>
      <c r="F4204">
        <v>453</v>
      </c>
      <c r="G4204">
        <v>73</v>
      </c>
      <c r="H4204">
        <v>0</v>
      </c>
      <c r="I4204">
        <v>1</v>
      </c>
      <c r="J4204">
        <v>1359</v>
      </c>
      <c r="K4204">
        <v>1</v>
      </c>
      <c r="L4204">
        <v>70</v>
      </c>
      <c r="M4204">
        <v>514</v>
      </c>
      <c r="N4204" t="s">
        <v>18</v>
      </c>
      <c r="O4204">
        <v>0</v>
      </c>
      <c r="P4204">
        <v>1987</v>
      </c>
    </row>
    <row r="4205" spans="1:16" x14ac:dyDescent="0.25">
      <c r="A4205" t="s">
        <v>6371</v>
      </c>
      <c r="B4205">
        <v>474</v>
      </c>
      <c r="C4205" s="3" t="str">
        <f>HYPERLINK("http://www.uniprot.org/uniprot/Q9SMK8","tr|Q9SMK8|Q9SMK8_CICAR")</f>
        <v>tr|Q9SMK8|Q9SMK8_CICAR</v>
      </c>
      <c r="D4205" t="s">
        <v>6372</v>
      </c>
      <c r="E4205">
        <v>91.71</v>
      </c>
      <c r="F4205">
        <v>157</v>
      </c>
      <c r="G4205">
        <v>13</v>
      </c>
      <c r="H4205">
        <v>0</v>
      </c>
      <c r="I4205">
        <v>1</v>
      </c>
      <c r="J4205">
        <v>471</v>
      </c>
      <c r="K4205">
        <v>1</v>
      </c>
      <c r="L4205">
        <v>1</v>
      </c>
      <c r="M4205">
        <v>157</v>
      </c>
      <c r="N4205" t="s">
        <v>18</v>
      </c>
      <c r="O4205" s="1">
        <v>8.3937700000000004E-74</v>
      </c>
      <c r="P4205">
        <v>718</v>
      </c>
    </row>
    <row r="4206" spans="1:16" x14ac:dyDescent="0.25">
      <c r="A4206" t="s">
        <v>6373</v>
      </c>
      <c r="B4206">
        <v>3534</v>
      </c>
      <c r="C4206" s="3" t="str">
        <f>HYPERLINK("http://www.uniprot.org/uniprot/K7MIQ1","tr|K7MIQ1|K7MIQ1_SOYBN")</f>
        <v>tr|K7MIQ1|K7MIQ1_SOYBN</v>
      </c>
      <c r="D4206" t="s">
        <v>28</v>
      </c>
      <c r="E4206">
        <v>61.05</v>
      </c>
      <c r="F4206">
        <v>529</v>
      </c>
      <c r="G4206">
        <v>206</v>
      </c>
      <c r="H4206">
        <v>7</v>
      </c>
      <c r="I4206">
        <v>1</v>
      </c>
      <c r="J4206">
        <v>1566</v>
      </c>
      <c r="K4206">
        <v>1</v>
      </c>
      <c r="L4206">
        <v>13</v>
      </c>
      <c r="M4206">
        <v>529</v>
      </c>
      <c r="N4206" t="s">
        <v>18</v>
      </c>
      <c r="O4206" s="1">
        <v>1.61519E-174</v>
      </c>
      <c r="P4206">
        <v>1598</v>
      </c>
    </row>
    <row r="4207" spans="1:16" x14ac:dyDescent="0.25">
      <c r="A4207" t="s">
        <v>6374</v>
      </c>
      <c r="B4207">
        <v>3009</v>
      </c>
      <c r="C4207" s="3" t="str">
        <f>HYPERLINK("http://www.uniprot.org/uniprot/G7K3F2","tr|G7K3F2|G7K3F2_MEDTR")</f>
        <v>tr|G7K3F2|G7K3F2_MEDTR</v>
      </c>
      <c r="D4207" t="s">
        <v>6375</v>
      </c>
      <c r="E4207">
        <v>81.069999999999993</v>
      </c>
      <c r="F4207">
        <v>1020</v>
      </c>
      <c r="G4207">
        <v>193</v>
      </c>
      <c r="H4207">
        <v>19</v>
      </c>
      <c r="I4207">
        <v>1</v>
      </c>
      <c r="J4207">
        <v>3003</v>
      </c>
      <c r="K4207">
        <v>1</v>
      </c>
      <c r="L4207">
        <v>20</v>
      </c>
      <c r="M4207">
        <v>1038</v>
      </c>
      <c r="N4207" t="s">
        <v>18</v>
      </c>
      <c r="O4207">
        <v>0</v>
      </c>
      <c r="P4207">
        <v>4221</v>
      </c>
    </row>
    <row r="4208" spans="1:16" x14ac:dyDescent="0.25">
      <c r="A4208" t="s">
        <v>6376</v>
      </c>
      <c r="B4208">
        <v>987</v>
      </c>
      <c r="C4208" s="3" t="str">
        <f>HYPERLINK("http://www.uniprot.org/uniprot/G7L6P0","tr|G7L6P0|G7L6P0_MEDTR")</f>
        <v>tr|G7L6P0|G7L6P0_MEDTR</v>
      </c>
      <c r="D4208" t="s">
        <v>6340</v>
      </c>
      <c r="E4208">
        <v>79.7</v>
      </c>
      <c r="F4208">
        <v>340</v>
      </c>
      <c r="G4208">
        <v>69</v>
      </c>
      <c r="H4208">
        <v>26</v>
      </c>
      <c r="I4208">
        <v>43</v>
      </c>
      <c r="J4208">
        <v>984</v>
      </c>
      <c r="K4208">
        <v>1</v>
      </c>
      <c r="L4208">
        <v>1</v>
      </c>
      <c r="M4208">
        <v>339</v>
      </c>
      <c r="N4208" t="s">
        <v>18</v>
      </c>
      <c r="O4208" s="1">
        <v>1.65118E-152</v>
      </c>
      <c r="P4208">
        <v>1402</v>
      </c>
    </row>
    <row r="4209" spans="1:16" x14ac:dyDescent="0.25">
      <c r="A4209" t="s">
        <v>6377</v>
      </c>
      <c r="B4209">
        <v>678</v>
      </c>
      <c r="C4209" s="3" t="str">
        <f>HYPERLINK("http://www.uniprot.org/uniprot/I1JGF8","tr|I1JGF8|I1JGF8_SOYBN")</f>
        <v>tr|I1JGF8|I1JGF8_SOYBN</v>
      </c>
      <c r="D4209" t="s">
        <v>28</v>
      </c>
      <c r="E4209">
        <v>37.57</v>
      </c>
      <c r="F4209">
        <v>173</v>
      </c>
      <c r="G4209">
        <v>108</v>
      </c>
      <c r="H4209">
        <v>28</v>
      </c>
      <c r="I4209">
        <v>25</v>
      </c>
      <c r="J4209">
        <v>459</v>
      </c>
      <c r="K4209">
        <v>1</v>
      </c>
      <c r="L4209">
        <v>324</v>
      </c>
      <c r="M4209">
        <v>495</v>
      </c>
      <c r="N4209" t="s">
        <v>18</v>
      </c>
      <c r="O4209" s="1">
        <v>6.1801799999999996E-20</v>
      </c>
      <c r="P4209">
        <v>256</v>
      </c>
    </row>
    <row r="4210" spans="1:16" x14ac:dyDescent="0.25">
      <c r="A4210" t="s">
        <v>6378</v>
      </c>
      <c r="B4210">
        <v>1728</v>
      </c>
      <c r="C4210" s="3" t="str">
        <f>HYPERLINK("http://www.uniprot.org/uniprot/G7ICU7","tr|G7ICU7|G7ICU7_MEDTR")</f>
        <v>tr|G7ICU7|G7ICU7_MEDTR</v>
      </c>
      <c r="D4210" t="s">
        <v>6379</v>
      </c>
      <c r="E4210">
        <v>81.02</v>
      </c>
      <c r="F4210">
        <v>606</v>
      </c>
      <c r="G4210">
        <v>115</v>
      </c>
      <c r="H4210">
        <v>32</v>
      </c>
      <c r="I4210">
        <v>1</v>
      </c>
      <c r="J4210">
        <v>1722</v>
      </c>
      <c r="K4210">
        <v>1</v>
      </c>
      <c r="L4210">
        <v>82</v>
      </c>
      <c r="M4210">
        <v>685</v>
      </c>
      <c r="N4210" t="s">
        <v>18</v>
      </c>
      <c r="O4210">
        <v>0</v>
      </c>
      <c r="P4210">
        <v>2577</v>
      </c>
    </row>
    <row r="4211" spans="1:16" x14ac:dyDescent="0.25">
      <c r="A4211" t="s">
        <v>6380</v>
      </c>
      <c r="B4211">
        <v>657</v>
      </c>
      <c r="C4211" s="3" t="str">
        <f>HYPERLINK("http://www.uniprot.org/uniprot/B9RY80","tr|B9RY80|B9RY80_RICCO")</f>
        <v>tr|B9RY80|B9RY80_RICCO</v>
      </c>
      <c r="D4211" t="s">
        <v>6381</v>
      </c>
      <c r="E4211">
        <v>56.21</v>
      </c>
      <c r="F4211">
        <v>201</v>
      </c>
      <c r="G4211">
        <v>88</v>
      </c>
      <c r="H4211">
        <v>0</v>
      </c>
      <c r="I4211">
        <v>46</v>
      </c>
      <c r="J4211">
        <v>648</v>
      </c>
      <c r="K4211">
        <v>1</v>
      </c>
      <c r="L4211">
        <v>23</v>
      </c>
      <c r="M4211">
        <v>223</v>
      </c>
      <c r="N4211" t="s">
        <v>18</v>
      </c>
      <c r="O4211" s="1">
        <v>1.4270499999999999E-63</v>
      </c>
      <c r="P4211">
        <v>632</v>
      </c>
    </row>
    <row r="4212" spans="1:16" x14ac:dyDescent="0.25">
      <c r="A4212" t="s">
        <v>6382</v>
      </c>
      <c r="B4212">
        <v>540</v>
      </c>
      <c r="C4212" s="3" t="str">
        <f>HYPERLINK("http://www.uniprot.org/uniprot/I3S553","tr|I3S553|I3S553_MEDTR")</f>
        <v>tr|I3S553|I3S553_MEDTR</v>
      </c>
      <c r="D4212" t="s">
        <v>22</v>
      </c>
      <c r="E4212">
        <v>49.72</v>
      </c>
      <c r="F4212">
        <v>181</v>
      </c>
      <c r="G4212">
        <v>91</v>
      </c>
      <c r="H4212">
        <v>2</v>
      </c>
      <c r="I4212">
        <v>1</v>
      </c>
      <c r="J4212">
        <v>537</v>
      </c>
      <c r="K4212">
        <v>1</v>
      </c>
      <c r="L4212">
        <v>1</v>
      </c>
      <c r="M4212">
        <v>181</v>
      </c>
      <c r="N4212" t="s">
        <v>18</v>
      </c>
      <c r="O4212" s="1">
        <v>3.5578299999999999E-35</v>
      </c>
      <c r="P4212">
        <v>385</v>
      </c>
    </row>
    <row r="4213" spans="1:16" x14ac:dyDescent="0.25">
      <c r="A4213" t="s">
        <v>6383</v>
      </c>
      <c r="B4213">
        <v>3462</v>
      </c>
      <c r="C4213" s="3" t="str">
        <f>HYPERLINK("http://www.uniprot.org/uniprot/G7J6U7","tr|G7J6U7|G7J6U7_MEDTR")</f>
        <v>tr|G7J6U7|G7J6U7_MEDTR</v>
      </c>
      <c r="D4213" t="s">
        <v>6384</v>
      </c>
      <c r="E4213">
        <v>77.739999999999995</v>
      </c>
      <c r="F4213">
        <v>782</v>
      </c>
      <c r="G4213">
        <v>174</v>
      </c>
      <c r="H4213">
        <v>18</v>
      </c>
      <c r="I4213">
        <v>1138</v>
      </c>
      <c r="J4213">
        <v>3429</v>
      </c>
      <c r="K4213">
        <v>1</v>
      </c>
      <c r="L4213">
        <v>437</v>
      </c>
      <c r="M4213">
        <v>1216</v>
      </c>
      <c r="N4213" t="s">
        <v>18</v>
      </c>
      <c r="O4213">
        <v>0</v>
      </c>
      <c r="P4213">
        <v>3075</v>
      </c>
    </row>
    <row r="4214" spans="1:16" x14ac:dyDescent="0.25">
      <c r="A4214" t="s">
        <v>6385</v>
      </c>
      <c r="B4214">
        <v>1983</v>
      </c>
      <c r="C4214" s="3" t="str">
        <f>HYPERLINK("http://www.uniprot.org/uniprot/Q9LEN6","tr|Q9LEN6|Q9LEN6_CICAR")</f>
        <v>tr|Q9LEN6|Q9LEN6_CICAR</v>
      </c>
      <c r="D4214" t="s">
        <v>2482</v>
      </c>
      <c r="E4214">
        <v>86.01</v>
      </c>
      <c r="F4214">
        <v>615</v>
      </c>
      <c r="G4214">
        <v>86</v>
      </c>
      <c r="H4214">
        <v>13</v>
      </c>
      <c r="I4214">
        <v>1</v>
      </c>
      <c r="J4214">
        <v>1806</v>
      </c>
      <c r="K4214">
        <v>1</v>
      </c>
      <c r="L4214">
        <v>61</v>
      </c>
      <c r="M4214">
        <v>675</v>
      </c>
      <c r="N4214" t="s">
        <v>18</v>
      </c>
      <c r="O4214">
        <v>0</v>
      </c>
      <c r="P4214">
        <v>2692</v>
      </c>
    </row>
    <row r="4215" spans="1:16" x14ac:dyDescent="0.25">
      <c r="A4215" t="s">
        <v>6386</v>
      </c>
      <c r="B4215">
        <v>690</v>
      </c>
      <c r="C4215" s="3" t="str">
        <f>HYPERLINK("http://www.uniprot.org/uniprot/I1KPJ2","tr|I1KPJ2|I1KPJ2_SOYBN")</f>
        <v>tr|I1KPJ2|I1KPJ2_SOYBN</v>
      </c>
      <c r="D4215" t="s">
        <v>71</v>
      </c>
      <c r="E4215">
        <v>84.71</v>
      </c>
      <c r="F4215">
        <v>229</v>
      </c>
      <c r="G4215">
        <v>35</v>
      </c>
      <c r="H4215">
        <v>0</v>
      </c>
      <c r="I4215">
        <v>1</v>
      </c>
      <c r="J4215">
        <v>687</v>
      </c>
      <c r="K4215">
        <v>1</v>
      </c>
      <c r="L4215">
        <v>1</v>
      </c>
      <c r="M4215">
        <v>225</v>
      </c>
      <c r="N4215" t="s">
        <v>18</v>
      </c>
      <c r="O4215" s="1">
        <v>2.6954799999999998E-103</v>
      </c>
      <c r="P4215">
        <v>975</v>
      </c>
    </row>
    <row r="4216" spans="1:16" x14ac:dyDescent="0.25">
      <c r="A4216" t="s">
        <v>6387</v>
      </c>
      <c r="B4216">
        <v>822</v>
      </c>
      <c r="C4216" s="3" t="str">
        <f>HYPERLINK("http://www.uniprot.org/uniprot/G7JNG4","tr|G7JNG4|G7JNG4_MEDTR")</f>
        <v>tr|G7JNG4|G7JNG4_MEDTR</v>
      </c>
      <c r="D4216" t="s">
        <v>5940</v>
      </c>
      <c r="E4216">
        <v>86.08</v>
      </c>
      <c r="F4216">
        <v>273</v>
      </c>
      <c r="G4216">
        <v>38</v>
      </c>
      <c r="H4216">
        <v>0</v>
      </c>
      <c r="I4216">
        <v>1</v>
      </c>
      <c r="J4216">
        <v>819</v>
      </c>
      <c r="K4216">
        <v>1</v>
      </c>
      <c r="L4216">
        <v>1</v>
      </c>
      <c r="M4216">
        <v>265</v>
      </c>
      <c r="N4216" t="s">
        <v>18</v>
      </c>
      <c r="O4216" s="1">
        <v>1.93334E-126</v>
      </c>
      <c r="P4216">
        <v>1176</v>
      </c>
    </row>
    <row r="4217" spans="1:16" x14ac:dyDescent="0.25">
      <c r="A4217" t="s">
        <v>6388</v>
      </c>
      <c r="B4217">
        <v>771</v>
      </c>
      <c r="C4217" s="3" t="str">
        <f>HYPERLINK("http://www.uniprot.org/uniprot/G7JG79","tr|G7JG79|G7JG79_MEDTR")</f>
        <v>tr|G7JG79|G7JG79_MEDTR</v>
      </c>
      <c r="D4217" t="s">
        <v>6389</v>
      </c>
      <c r="E4217">
        <v>90.11</v>
      </c>
      <c r="F4217">
        <v>253</v>
      </c>
      <c r="G4217">
        <v>25</v>
      </c>
      <c r="H4217">
        <v>0</v>
      </c>
      <c r="I4217">
        <v>1</v>
      </c>
      <c r="J4217">
        <v>759</v>
      </c>
      <c r="K4217">
        <v>1</v>
      </c>
      <c r="L4217">
        <v>1</v>
      </c>
      <c r="M4217">
        <v>252</v>
      </c>
      <c r="N4217" t="s">
        <v>18</v>
      </c>
      <c r="O4217" s="1">
        <v>2.4590299999999999E-133</v>
      </c>
      <c r="P4217">
        <v>1235</v>
      </c>
    </row>
    <row r="4218" spans="1:16" x14ac:dyDescent="0.25">
      <c r="A4218" t="s">
        <v>6390</v>
      </c>
      <c r="B4218">
        <v>1329</v>
      </c>
      <c r="C4218" s="3" t="str">
        <f>HYPERLINK("http://www.uniprot.org/uniprot/I1N2E2","tr|I1N2E2|I1N2E2_SOYBN")</f>
        <v>tr|I1N2E2|I1N2E2_SOYBN</v>
      </c>
      <c r="D4218" t="s">
        <v>71</v>
      </c>
      <c r="E4218">
        <v>71.040000000000006</v>
      </c>
      <c r="F4218">
        <v>442</v>
      </c>
      <c r="G4218">
        <v>128</v>
      </c>
      <c r="H4218">
        <v>0</v>
      </c>
      <c r="I4218">
        <v>1</v>
      </c>
      <c r="J4218">
        <v>1326</v>
      </c>
      <c r="K4218">
        <v>1</v>
      </c>
      <c r="L4218">
        <v>1</v>
      </c>
      <c r="M4218">
        <v>437</v>
      </c>
      <c r="N4218" t="s">
        <v>18</v>
      </c>
      <c r="O4218" s="1">
        <v>5.3972699999999996E-174</v>
      </c>
      <c r="P4218">
        <v>1589</v>
      </c>
    </row>
    <row r="4219" spans="1:16" x14ac:dyDescent="0.25">
      <c r="A4219" t="s">
        <v>6391</v>
      </c>
      <c r="B4219">
        <v>522</v>
      </c>
      <c r="C4219" s="3" t="str">
        <f>HYPERLINK("http://www.uniprot.org/uniprot/G7JJ33","tr|G7JJ33|G7JJ33_MEDTR")</f>
        <v>tr|G7JJ33|G7JJ33_MEDTR</v>
      </c>
      <c r="D4219" t="s">
        <v>6392</v>
      </c>
      <c r="E4219">
        <v>53.97</v>
      </c>
      <c r="F4219">
        <v>176</v>
      </c>
      <c r="G4219">
        <v>81</v>
      </c>
      <c r="H4219">
        <v>3</v>
      </c>
      <c r="I4219">
        <v>1</v>
      </c>
      <c r="J4219">
        <v>519</v>
      </c>
      <c r="K4219">
        <v>1</v>
      </c>
      <c r="L4219">
        <v>12</v>
      </c>
      <c r="M4219">
        <v>181</v>
      </c>
      <c r="N4219" t="s">
        <v>18</v>
      </c>
      <c r="O4219" s="1">
        <v>1.2744300000000001E-37</v>
      </c>
      <c r="P4219">
        <v>406</v>
      </c>
    </row>
    <row r="4220" spans="1:16" x14ac:dyDescent="0.25">
      <c r="A4220" t="s">
        <v>6393</v>
      </c>
      <c r="B4220">
        <v>1005</v>
      </c>
      <c r="C4220" s="3" t="str">
        <f>HYPERLINK("http://www.uniprot.org/uniprot/I1KIC0","tr|I1KIC0|I1KIC0_SOYBN")</f>
        <v>tr|I1KIC0|I1KIC0_SOYBN</v>
      </c>
      <c r="D4220" t="s">
        <v>28</v>
      </c>
      <c r="E4220">
        <v>72.150000000000006</v>
      </c>
      <c r="F4220">
        <v>334</v>
      </c>
      <c r="G4220">
        <v>93</v>
      </c>
      <c r="H4220">
        <v>0</v>
      </c>
      <c r="I4220">
        <v>1</v>
      </c>
      <c r="J4220">
        <v>1002</v>
      </c>
      <c r="K4220">
        <v>1</v>
      </c>
      <c r="L4220">
        <v>80</v>
      </c>
      <c r="M4220">
        <v>413</v>
      </c>
      <c r="N4220" t="s">
        <v>18</v>
      </c>
      <c r="O4220" s="1">
        <v>4.3668800000000001E-132</v>
      </c>
      <c r="P4220">
        <v>1226</v>
      </c>
    </row>
    <row r="4221" spans="1:16" x14ac:dyDescent="0.25">
      <c r="A4221" t="s">
        <v>6394</v>
      </c>
      <c r="B4221">
        <v>759</v>
      </c>
      <c r="C4221" s="3" t="str">
        <f>HYPERLINK("http://www.uniprot.org/uniprot/I3S9P7","tr|I3S9P7|I3S9P7_MEDTR")</f>
        <v>tr|I3S9P7|I3S9P7_MEDTR</v>
      </c>
      <c r="D4221" t="s">
        <v>22</v>
      </c>
      <c r="E4221">
        <v>81.33</v>
      </c>
      <c r="F4221">
        <v>75</v>
      </c>
      <c r="G4221">
        <v>14</v>
      </c>
      <c r="H4221">
        <v>0</v>
      </c>
      <c r="I4221">
        <v>7</v>
      </c>
      <c r="J4221">
        <v>231</v>
      </c>
      <c r="K4221">
        <v>1</v>
      </c>
      <c r="L4221">
        <v>5</v>
      </c>
      <c r="M4221">
        <v>79</v>
      </c>
      <c r="N4221" t="s">
        <v>18</v>
      </c>
      <c r="O4221" s="1">
        <v>3.30607E-26</v>
      </c>
      <c r="P4221">
        <v>311</v>
      </c>
    </row>
    <row r="4222" spans="1:16" x14ac:dyDescent="0.25">
      <c r="A4222" t="s">
        <v>6395</v>
      </c>
      <c r="B4222">
        <v>1056</v>
      </c>
      <c r="C4222" s="3" t="str">
        <f>HYPERLINK("http://www.uniprot.org/uniprot/G7K2Q1","tr|G7K2Q1|G7K2Q1_MEDTR")</f>
        <v>tr|G7K2Q1|G7K2Q1_MEDTR</v>
      </c>
      <c r="D4222" t="s">
        <v>6396</v>
      </c>
      <c r="E4222">
        <v>77.489999999999995</v>
      </c>
      <c r="F4222">
        <v>351</v>
      </c>
      <c r="G4222">
        <v>79</v>
      </c>
      <c r="H4222">
        <v>0</v>
      </c>
      <c r="I4222">
        <v>1</v>
      </c>
      <c r="J4222">
        <v>1053</v>
      </c>
      <c r="K4222">
        <v>1</v>
      </c>
      <c r="L4222">
        <v>1</v>
      </c>
      <c r="M4222">
        <v>351</v>
      </c>
      <c r="N4222" t="s">
        <v>18</v>
      </c>
      <c r="O4222" s="1">
        <v>1.5698400000000001E-159</v>
      </c>
      <c r="P4222">
        <v>1463</v>
      </c>
    </row>
    <row r="4223" spans="1:16" x14ac:dyDescent="0.25">
      <c r="A4223" t="s">
        <v>6397</v>
      </c>
      <c r="B4223">
        <v>1353</v>
      </c>
      <c r="C4223" s="3" t="str">
        <f>HYPERLINK("http://www.uniprot.org/uniprot/G7LGM4","tr|G7LGM4|G7LGM4_MEDTR")</f>
        <v>tr|G7LGM4|G7LGM4_MEDTR</v>
      </c>
      <c r="D4223" t="s">
        <v>6398</v>
      </c>
      <c r="E4223">
        <v>43.26</v>
      </c>
      <c r="F4223">
        <v>460</v>
      </c>
      <c r="G4223">
        <v>261</v>
      </c>
      <c r="H4223">
        <v>10</v>
      </c>
      <c r="I4223">
        <v>1</v>
      </c>
      <c r="J4223">
        <v>1350</v>
      </c>
      <c r="K4223">
        <v>1</v>
      </c>
      <c r="L4223">
        <v>1</v>
      </c>
      <c r="M4223">
        <v>449</v>
      </c>
      <c r="N4223" t="s">
        <v>18</v>
      </c>
      <c r="O4223" s="1">
        <v>8.4986900000000003E-82</v>
      </c>
      <c r="P4223">
        <v>794</v>
      </c>
    </row>
    <row r="4224" spans="1:16" x14ac:dyDescent="0.25">
      <c r="A4224" t="s">
        <v>6399</v>
      </c>
      <c r="B4224">
        <v>540</v>
      </c>
      <c r="C4224" s="3" t="str">
        <f>HYPERLINK("http://www.uniprot.org/uniprot/I3SH42","tr|I3SH42|I3SH42_LOTJA")</f>
        <v>tr|I3SH42|I3SH42_LOTJA</v>
      </c>
      <c r="D4224" t="s">
        <v>93</v>
      </c>
      <c r="E4224">
        <v>90.99</v>
      </c>
      <c r="F4224">
        <v>111</v>
      </c>
      <c r="G4224">
        <v>10</v>
      </c>
      <c r="H4224">
        <v>0</v>
      </c>
      <c r="I4224">
        <v>1</v>
      </c>
      <c r="J4224">
        <v>333</v>
      </c>
      <c r="K4224">
        <v>1</v>
      </c>
      <c r="L4224">
        <v>1</v>
      </c>
      <c r="M4224">
        <v>111</v>
      </c>
      <c r="N4224" t="s">
        <v>18</v>
      </c>
      <c r="O4224" s="1">
        <v>2.4212599999999999E-54</v>
      </c>
      <c r="P4224">
        <v>546</v>
      </c>
    </row>
    <row r="4225" spans="1:16" x14ac:dyDescent="0.25">
      <c r="A4225" t="s">
        <v>6400</v>
      </c>
      <c r="B4225">
        <v>876</v>
      </c>
      <c r="C4225" s="3" t="str">
        <f>HYPERLINK("http://www.uniprot.org/uniprot/G7JD88","tr|G7JD88|G7JD88_MEDTR")</f>
        <v>tr|G7JD88|G7JD88_MEDTR</v>
      </c>
      <c r="D4225" t="s">
        <v>6401</v>
      </c>
      <c r="E4225">
        <v>59.09</v>
      </c>
      <c r="F4225">
        <v>286</v>
      </c>
      <c r="G4225">
        <v>117</v>
      </c>
      <c r="H4225">
        <v>8</v>
      </c>
      <c r="I4225">
        <v>40</v>
      </c>
      <c r="J4225">
        <v>873</v>
      </c>
      <c r="K4225">
        <v>1</v>
      </c>
      <c r="L4225">
        <v>1</v>
      </c>
      <c r="M4225">
        <v>224</v>
      </c>
      <c r="N4225" t="s">
        <v>18</v>
      </c>
      <c r="O4225" s="1">
        <v>5.4242200000000004E-77</v>
      </c>
      <c r="P4225">
        <v>750</v>
      </c>
    </row>
    <row r="4226" spans="1:16" x14ac:dyDescent="0.25">
      <c r="A4226" t="s">
        <v>6402</v>
      </c>
      <c r="B4226">
        <v>975</v>
      </c>
      <c r="C4226" s="3" t="str">
        <f>HYPERLINK("http://www.uniprot.org/uniprot/K7KJL3","tr|K7KJL3|K7KJL3_SOYBN")</f>
        <v>tr|K7KJL3|K7KJL3_SOYBN</v>
      </c>
      <c r="D4226" t="s">
        <v>28</v>
      </c>
      <c r="E4226">
        <v>78.06</v>
      </c>
      <c r="F4226">
        <v>310</v>
      </c>
      <c r="G4226">
        <v>68</v>
      </c>
      <c r="H4226">
        <v>0</v>
      </c>
      <c r="I4226">
        <v>1</v>
      </c>
      <c r="J4226">
        <v>930</v>
      </c>
      <c r="K4226">
        <v>1</v>
      </c>
      <c r="L4226">
        <v>199</v>
      </c>
      <c r="M4226">
        <v>507</v>
      </c>
      <c r="N4226" t="s">
        <v>18</v>
      </c>
      <c r="O4226" s="1">
        <v>7.1187099999999998E-140</v>
      </c>
      <c r="P4226">
        <v>1293</v>
      </c>
    </row>
    <row r="4227" spans="1:16" x14ac:dyDescent="0.25">
      <c r="A4227" t="s">
        <v>6403</v>
      </c>
      <c r="B4227">
        <v>570</v>
      </c>
      <c r="C4227" s="3" t="str">
        <f>HYPERLINK("http://www.uniprot.org/uniprot/Q2HTB6","tr|Q2HTB6|Q2HTB6_MEDTR")</f>
        <v>tr|Q2HTB6|Q2HTB6_MEDTR</v>
      </c>
      <c r="D4227" t="s">
        <v>6404</v>
      </c>
      <c r="E4227">
        <v>56.47</v>
      </c>
      <c r="F4227">
        <v>170</v>
      </c>
      <c r="G4227">
        <v>74</v>
      </c>
      <c r="H4227">
        <v>0</v>
      </c>
      <c r="I4227">
        <v>52</v>
      </c>
      <c r="J4227">
        <v>561</v>
      </c>
      <c r="K4227">
        <v>1</v>
      </c>
      <c r="L4227">
        <v>15</v>
      </c>
      <c r="M4227">
        <v>177</v>
      </c>
      <c r="N4227" t="s">
        <v>18</v>
      </c>
      <c r="O4227" s="1">
        <v>1.9752200000000002E-40</v>
      </c>
      <c r="P4227">
        <v>431</v>
      </c>
    </row>
    <row r="4228" spans="1:16" x14ac:dyDescent="0.25">
      <c r="A4228" t="s">
        <v>6405</v>
      </c>
      <c r="B4228">
        <v>378</v>
      </c>
      <c r="C4228" s="3" t="str">
        <f>HYPERLINK("http://www.uniprot.org/uniprot/I3SG74","tr|I3SG74|I3SG74_LOTJA")</f>
        <v>tr|I3SG74|I3SG74_LOTJA</v>
      </c>
      <c r="D4228" t="s">
        <v>93</v>
      </c>
      <c r="E4228">
        <v>84.03</v>
      </c>
      <c r="F4228">
        <v>119</v>
      </c>
      <c r="G4228">
        <v>19</v>
      </c>
      <c r="H4228">
        <v>0</v>
      </c>
      <c r="I4228">
        <v>13</v>
      </c>
      <c r="J4228">
        <v>369</v>
      </c>
      <c r="K4228">
        <v>1</v>
      </c>
      <c r="L4228">
        <v>1</v>
      </c>
      <c r="M4228">
        <v>119</v>
      </c>
      <c r="N4228" t="s">
        <v>18</v>
      </c>
      <c r="O4228" s="1">
        <v>5.41869E-52</v>
      </c>
      <c r="P4228">
        <v>530</v>
      </c>
    </row>
    <row r="4229" spans="1:16" x14ac:dyDescent="0.25">
      <c r="A4229" t="s">
        <v>6406</v>
      </c>
      <c r="B4229">
        <v>702</v>
      </c>
      <c r="C4229" s="3" t="str">
        <f>HYPERLINK("http://www.uniprot.org/uniprot/G7IMB4","tr|G7IMB4|G7IMB4_MEDTR")</f>
        <v>tr|G7IMB4|G7IMB4_MEDTR</v>
      </c>
      <c r="D4229" t="s">
        <v>6407</v>
      </c>
      <c r="E4229">
        <v>63.34</v>
      </c>
      <c r="F4229">
        <v>221</v>
      </c>
      <c r="G4229">
        <v>81</v>
      </c>
      <c r="H4229">
        <v>4</v>
      </c>
      <c r="I4229">
        <v>10</v>
      </c>
      <c r="J4229">
        <v>660</v>
      </c>
      <c r="K4229">
        <v>1</v>
      </c>
      <c r="L4229">
        <v>14</v>
      </c>
      <c r="M4229">
        <v>229</v>
      </c>
      <c r="N4229" t="s">
        <v>18</v>
      </c>
      <c r="O4229" s="1">
        <v>3.0444000000000002E-65</v>
      </c>
      <c r="P4229">
        <v>647</v>
      </c>
    </row>
    <row r="4230" spans="1:16" x14ac:dyDescent="0.25">
      <c r="A4230" t="s">
        <v>6408</v>
      </c>
      <c r="B4230">
        <v>474</v>
      </c>
      <c r="C4230" s="3" t="str">
        <f>HYPERLINK("http://www.uniprot.org/uniprot/G7IMZ2","tr|G7IMZ2|G7IMZ2_MEDTR")</f>
        <v>tr|G7IMZ2|G7IMZ2_MEDTR</v>
      </c>
      <c r="D4230" t="s">
        <v>6409</v>
      </c>
      <c r="E4230">
        <v>76.430000000000007</v>
      </c>
      <c r="F4230">
        <v>157</v>
      </c>
      <c r="G4230">
        <v>37</v>
      </c>
      <c r="H4230">
        <v>0</v>
      </c>
      <c r="I4230">
        <v>1</v>
      </c>
      <c r="J4230">
        <v>471</v>
      </c>
      <c r="K4230">
        <v>1</v>
      </c>
      <c r="L4230">
        <v>1</v>
      </c>
      <c r="M4230">
        <v>157</v>
      </c>
      <c r="N4230" t="s">
        <v>18</v>
      </c>
      <c r="O4230" s="1">
        <v>3.9081100000000001E-63</v>
      </c>
      <c r="P4230">
        <v>626</v>
      </c>
    </row>
    <row r="4231" spans="1:16" x14ac:dyDescent="0.25">
      <c r="A4231" t="s">
        <v>6410</v>
      </c>
      <c r="B4231">
        <v>366</v>
      </c>
      <c r="C4231" s="3" t="str">
        <f>HYPERLINK("http://www.uniprot.org/uniprot/I1JJR9","tr|I1JJR9|I1JJR9_SOYBN")</f>
        <v>tr|I1JJR9|I1JJR9_SOYBN</v>
      </c>
      <c r="D4231" t="s">
        <v>28</v>
      </c>
      <c r="E4231">
        <v>75.22</v>
      </c>
      <c r="F4231">
        <v>109</v>
      </c>
      <c r="G4231">
        <v>27</v>
      </c>
      <c r="H4231">
        <v>0</v>
      </c>
      <c r="I4231">
        <v>37</v>
      </c>
      <c r="J4231">
        <v>363</v>
      </c>
      <c r="K4231">
        <v>1</v>
      </c>
      <c r="L4231">
        <v>13</v>
      </c>
      <c r="M4231">
        <v>114</v>
      </c>
      <c r="N4231" t="s">
        <v>18</v>
      </c>
      <c r="O4231" s="1">
        <v>5.9241099999999998E-35</v>
      </c>
      <c r="P4231">
        <v>383</v>
      </c>
    </row>
    <row r="4232" spans="1:16" x14ac:dyDescent="0.25">
      <c r="A4232" t="s">
        <v>6411</v>
      </c>
      <c r="B4232">
        <v>771</v>
      </c>
      <c r="C4232" s="3" t="str">
        <f>HYPERLINK("http://www.uniprot.org/uniprot/G7K2Q7","tr|G7K2Q7|G7K2Q7_MEDTR")</f>
        <v>tr|G7K2Q7|G7K2Q7_MEDTR</v>
      </c>
      <c r="D4232" t="s">
        <v>3673</v>
      </c>
      <c r="E4232">
        <v>71.819999999999993</v>
      </c>
      <c r="F4232">
        <v>252</v>
      </c>
      <c r="G4232">
        <v>71</v>
      </c>
      <c r="H4232">
        <v>0</v>
      </c>
      <c r="I4232">
        <v>7</v>
      </c>
      <c r="J4232">
        <v>762</v>
      </c>
      <c r="K4232">
        <v>1</v>
      </c>
      <c r="L4232">
        <v>4</v>
      </c>
      <c r="M4232">
        <v>254</v>
      </c>
      <c r="N4232" t="s">
        <v>18</v>
      </c>
      <c r="O4232" s="1">
        <v>5.7085800000000001E-106</v>
      </c>
      <c r="P4232">
        <v>999</v>
      </c>
    </row>
    <row r="4233" spans="1:16" x14ac:dyDescent="0.25">
      <c r="A4233" t="s">
        <v>6412</v>
      </c>
      <c r="B4233">
        <v>1368</v>
      </c>
      <c r="C4233" s="3" t="str">
        <f>HYPERLINK("http://www.uniprot.org/uniprot/G7L6P1","tr|G7L6P1|G7L6P1_MEDTR")</f>
        <v>tr|G7L6P1|G7L6P1_MEDTR</v>
      </c>
      <c r="D4233" t="s">
        <v>6413</v>
      </c>
      <c r="E4233">
        <v>82.44</v>
      </c>
      <c r="F4233">
        <v>467</v>
      </c>
      <c r="G4233">
        <v>82</v>
      </c>
      <c r="H4233">
        <v>12</v>
      </c>
      <c r="I4233">
        <v>1</v>
      </c>
      <c r="J4233">
        <v>1365</v>
      </c>
      <c r="K4233">
        <v>1</v>
      </c>
      <c r="L4233">
        <v>51</v>
      </c>
      <c r="M4233">
        <v>517</v>
      </c>
      <c r="N4233" t="s">
        <v>18</v>
      </c>
      <c r="O4233">
        <v>0</v>
      </c>
      <c r="P4233">
        <v>2007</v>
      </c>
    </row>
    <row r="4234" spans="1:16" x14ac:dyDescent="0.25">
      <c r="A4234" t="s">
        <v>6414</v>
      </c>
      <c r="B4234">
        <v>519</v>
      </c>
      <c r="C4234" s="3" t="str">
        <f>HYPERLINK("http://www.uniprot.org/uniprot/L1JAL1","tr|L1JAL1|L1JAL1_GUITH")</f>
        <v>tr|L1JAL1|L1JAL1_GUITH</v>
      </c>
      <c r="D4234" t="s">
        <v>6415</v>
      </c>
      <c r="E4234">
        <v>54.76</v>
      </c>
      <c r="F4234">
        <v>42</v>
      </c>
      <c r="G4234">
        <v>19</v>
      </c>
      <c r="H4234">
        <v>0</v>
      </c>
      <c r="I4234">
        <v>283</v>
      </c>
      <c r="J4234">
        <v>408</v>
      </c>
      <c r="K4234">
        <v>1</v>
      </c>
      <c r="L4234">
        <v>917</v>
      </c>
      <c r="M4234">
        <v>958</v>
      </c>
      <c r="N4234" t="s">
        <v>18</v>
      </c>
      <c r="O4234" s="1">
        <v>6.8572200000000003E-7</v>
      </c>
      <c r="P4234">
        <v>141</v>
      </c>
    </row>
    <row r="4235" spans="1:16" x14ac:dyDescent="0.25">
      <c r="A4235" t="s">
        <v>6416</v>
      </c>
      <c r="B4235">
        <v>1887</v>
      </c>
      <c r="C4235" s="3" t="str">
        <f>HYPERLINK("http://www.uniprot.org/uniprot/G7ICU5","tr|G7ICU5|G7ICU5_MEDTR")</f>
        <v>tr|G7ICU5|G7ICU5_MEDTR</v>
      </c>
      <c r="D4235" t="s">
        <v>6417</v>
      </c>
      <c r="E4235">
        <v>61.96</v>
      </c>
      <c r="F4235">
        <v>752</v>
      </c>
      <c r="G4235">
        <v>286</v>
      </c>
      <c r="H4235">
        <v>127</v>
      </c>
      <c r="I4235">
        <v>1</v>
      </c>
      <c r="J4235">
        <v>1875</v>
      </c>
      <c r="K4235">
        <v>1</v>
      </c>
      <c r="L4235">
        <v>1</v>
      </c>
      <c r="M4235">
        <v>738</v>
      </c>
      <c r="N4235" t="s">
        <v>18</v>
      </c>
      <c r="O4235">
        <v>0</v>
      </c>
      <c r="P4235">
        <v>2127</v>
      </c>
    </row>
    <row r="4236" spans="1:16" x14ac:dyDescent="0.25">
      <c r="A4236" t="s">
        <v>6418</v>
      </c>
      <c r="B4236">
        <v>678</v>
      </c>
      <c r="C4236" s="3" t="str">
        <f>HYPERLINK("http://www.uniprot.org/uniprot/I3SK49","tr|I3SK49|I3SK49_MEDTR")</f>
        <v>tr|I3SK49|I3SK49_MEDTR</v>
      </c>
      <c r="D4236" t="s">
        <v>22</v>
      </c>
      <c r="E4236">
        <v>84</v>
      </c>
      <c r="F4236">
        <v>225</v>
      </c>
      <c r="G4236">
        <v>36</v>
      </c>
      <c r="H4236">
        <v>1</v>
      </c>
      <c r="I4236">
        <v>4</v>
      </c>
      <c r="J4236">
        <v>675</v>
      </c>
      <c r="K4236">
        <v>1</v>
      </c>
      <c r="L4236">
        <v>1</v>
      </c>
      <c r="M4236">
        <v>224</v>
      </c>
      <c r="N4236" t="s">
        <v>18</v>
      </c>
      <c r="O4236" s="1">
        <v>3.9049700000000002E-107</v>
      </c>
      <c r="P4236">
        <v>1008</v>
      </c>
    </row>
    <row r="4237" spans="1:16" x14ac:dyDescent="0.25">
      <c r="A4237" t="s">
        <v>6419</v>
      </c>
      <c r="B4237">
        <v>1419</v>
      </c>
      <c r="C4237" s="3" t="str">
        <f>HYPERLINK("http://www.uniprot.org/uniprot/G7I472","tr|G7I472|G7I472_MEDTR")</f>
        <v>tr|G7I472|G7I472_MEDTR</v>
      </c>
      <c r="D4237" t="s">
        <v>6420</v>
      </c>
      <c r="E4237">
        <v>59.34</v>
      </c>
      <c r="F4237">
        <v>369</v>
      </c>
      <c r="G4237">
        <v>150</v>
      </c>
      <c r="H4237">
        <v>23</v>
      </c>
      <c r="I4237">
        <v>379</v>
      </c>
      <c r="J4237">
        <v>1416</v>
      </c>
      <c r="K4237">
        <v>1</v>
      </c>
      <c r="L4237">
        <v>70</v>
      </c>
      <c r="M4237">
        <v>425</v>
      </c>
      <c r="N4237" t="s">
        <v>18</v>
      </c>
      <c r="O4237" s="1">
        <v>4.5041800000000002E-97</v>
      </c>
      <c r="P4237">
        <v>926</v>
      </c>
    </row>
    <row r="4238" spans="1:16" x14ac:dyDescent="0.25">
      <c r="A4238" t="s">
        <v>6421</v>
      </c>
      <c r="B4238">
        <v>342</v>
      </c>
      <c r="C4238" s="3" t="str">
        <f>HYPERLINK("http://www.uniprot.org/uniprot/I3S066","tr|I3S066|I3S066_MEDTR")</f>
        <v>tr|I3S066|I3S066_MEDTR</v>
      </c>
      <c r="D4238" t="s">
        <v>1367</v>
      </c>
      <c r="E4238">
        <v>54.86</v>
      </c>
      <c r="F4238">
        <v>113</v>
      </c>
      <c r="G4238">
        <v>51</v>
      </c>
      <c r="H4238">
        <v>0</v>
      </c>
      <c r="I4238">
        <v>1</v>
      </c>
      <c r="J4238">
        <v>339</v>
      </c>
      <c r="K4238">
        <v>1</v>
      </c>
      <c r="L4238">
        <v>1</v>
      </c>
      <c r="M4238">
        <v>112</v>
      </c>
      <c r="N4238" t="s">
        <v>18</v>
      </c>
      <c r="O4238" s="1">
        <v>9.8110700000000003E-22</v>
      </c>
      <c r="P4238">
        <v>269</v>
      </c>
    </row>
    <row r="4239" spans="1:16" x14ac:dyDescent="0.25">
      <c r="A4239" t="s">
        <v>6422</v>
      </c>
      <c r="B4239">
        <v>2034</v>
      </c>
      <c r="C4239" s="3" t="str">
        <f>HYPERLINK("http://www.uniprot.org/uniprot/G7J6U8","tr|G7J6U8|G7J6U8_MEDTR")</f>
        <v>tr|G7J6U8|G7J6U8_MEDTR</v>
      </c>
      <c r="D4239" t="s">
        <v>6423</v>
      </c>
      <c r="E4239">
        <v>85.29</v>
      </c>
      <c r="F4239">
        <v>680</v>
      </c>
      <c r="G4239">
        <v>100</v>
      </c>
      <c r="H4239">
        <v>3</v>
      </c>
      <c r="I4239">
        <v>1</v>
      </c>
      <c r="J4239">
        <v>2031</v>
      </c>
      <c r="K4239">
        <v>1</v>
      </c>
      <c r="L4239">
        <v>81</v>
      </c>
      <c r="M4239">
        <v>760</v>
      </c>
      <c r="N4239" t="s">
        <v>18</v>
      </c>
      <c r="O4239">
        <v>0</v>
      </c>
      <c r="P4239">
        <v>2997</v>
      </c>
    </row>
    <row r="4240" spans="1:16" x14ac:dyDescent="0.25">
      <c r="A4240" t="s">
        <v>6424</v>
      </c>
      <c r="B4240">
        <v>1314</v>
      </c>
      <c r="C4240" s="3" t="str">
        <f>HYPERLINK("http://www.uniprot.org/uniprot/G7J0M5","tr|G7J0M5|G7J0M5_MEDTR")</f>
        <v>tr|G7J0M5|G7J0M5_MEDTR</v>
      </c>
      <c r="D4240" t="s">
        <v>6425</v>
      </c>
      <c r="E4240">
        <v>87.66</v>
      </c>
      <c r="F4240">
        <v>446</v>
      </c>
      <c r="G4240">
        <v>55</v>
      </c>
      <c r="H4240">
        <v>9</v>
      </c>
      <c r="I4240">
        <v>1</v>
      </c>
      <c r="J4240">
        <v>1311</v>
      </c>
      <c r="K4240">
        <v>1</v>
      </c>
      <c r="L4240">
        <v>1</v>
      </c>
      <c r="M4240">
        <v>446</v>
      </c>
      <c r="N4240" t="s">
        <v>18</v>
      </c>
      <c r="O4240">
        <v>0</v>
      </c>
      <c r="P4240">
        <v>2037</v>
      </c>
    </row>
    <row r="4241" spans="1:16" x14ac:dyDescent="0.25">
      <c r="A4241" t="s">
        <v>6426</v>
      </c>
      <c r="B4241">
        <v>1767</v>
      </c>
      <c r="C4241" s="3" t="str">
        <f>HYPERLINK("http://www.uniprot.org/uniprot/G7IVC2","tr|G7IVC2|G7IVC2_MEDTR")</f>
        <v>tr|G7IVC2|G7IVC2_MEDTR</v>
      </c>
      <c r="D4241" t="s">
        <v>6427</v>
      </c>
      <c r="E4241">
        <v>90.83</v>
      </c>
      <c r="F4241">
        <v>589</v>
      </c>
      <c r="G4241">
        <v>54</v>
      </c>
      <c r="H4241">
        <v>1</v>
      </c>
      <c r="I4241">
        <v>1</v>
      </c>
      <c r="J4241">
        <v>1764</v>
      </c>
      <c r="K4241">
        <v>1</v>
      </c>
      <c r="L4241">
        <v>1</v>
      </c>
      <c r="M4241">
        <v>589</v>
      </c>
      <c r="N4241" t="s">
        <v>18</v>
      </c>
      <c r="O4241">
        <v>0</v>
      </c>
      <c r="P4241">
        <v>2782</v>
      </c>
    </row>
    <row r="4242" spans="1:16" x14ac:dyDescent="0.25">
      <c r="A4242" t="s">
        <v>6428</v>
      </c>
      <c r="B4242">
        <v>282</v>
      </c>
      <c r="C4242" s="3" t="str">
        <f>HYPERLINK("http://www.uniprot.org/uniprot/B9GL71","tr|B9GL71|B9GL71_POPTR")</f>
        <v>tr|B9GL71|B9GL71_POPTR</v>
      </c>
      <c r="D4242" t="s">
        <v>6429</v>
      </c>
      <c r="E4242">
        <v>79.56</v>
      </c>
      <c r="F4242">
        <v>93</v>
      </c>
      <c r="G4242">
        <v>19</v>
      </c>
      <c r="H4242">
        <v>0</v>
      </c>
      <c r="I4242">
        <v>1</v>
      </c>
      <c r="J4242">
        <v>279</v>
      </c>
      <c r="K4242">
        <v>1</v>
      </c>
      <c r="L4242">
        <v>1</v>
      </c>
      <c r="M4242">
        <v>92</v>
      </c>
      <c r="N4242" t="s">
        <v>18</v>
      </c>
      <c r="O4242" s="1">
        <v>2.5156599999999998E-33</v>
      </c>
      <c r="P4242">
        <v>369</v>
      </c>
    </row>
    <row r="4243" spans="1:16" x14ac:dyDescent="0.25">
      <c r="A4243" t="s">
        <v>6430</v>
      </c>
      <c r="B4243">
        <v>726</v>
      </c>
      <c r="C4243" s="3" t="str">
        <f>HYPERLINK("http://www.uniprot.org/uniprot/B7FKN0","tr|B7FKN0|B7FKN0_MEDTR")</f>
        <v>tr|B7FKN0|B7FKN0_MEDTR</v>
      </c>
      <c r="D4243" t="s">
        <v>6431</v>
      </c>
      <c r="E4243">
        <v>82.25</v>
      </c>
      <c r="F4243">
        <v>248</v>
      </c>
      <c r="G4243">
        <v>44</v>
      </c>
      <c r="H4243">
        <v>10</v>
      </c>
      <c r="I4243">
        <v>1</v>
      </c>
      <c r="J4243">
        <v>714</v>
      </c>
      <c r="K4243">
        <v>1</v>
      </c>
      <c r="L4243">
        <v>1</v>
      </c>
      <c r="M4243">
        <v>248</v>
      </c>
      <c r="N4243" t="s">
        <v>18</v>
      </c>
      <c r="O4243" s="1">
        <v>3.7306000000000002E-109</v>
      </c>
      <c r="P4243">
        <v>1026</v>
      </c>
    </row>
    <row r="4244" spans="1:16" x14ac:dyDescent="0.25">
      <c r="A4244" t="s">
        <v>6432</v>
      </c>
      <c r="B4244">
        <v>1596</v>
      </c>
      <c r="C4244" s="3" t="str">
        <f>HYPERLINK("http://www.uniprot.org/uniprot/G7JG98","tr|G7JG98|G7JG98_MEDTR")</f>
        <v>tr|G7JG98|G7JG98_MEDTR</v>
      </c>
      <c r="D4244" t="s">
        <v>6433</v>
      </c>
      <c r="E4244">
        <v>83.96</v>
      </c>
      <c r="F4244">
        <v>530</v>
      </c>
      <c r="G4244">
        <v>85</v>
      </c>
      <c r="H4244">
        <v>0</v>
      </c>
      <c r="I4244">
        <v>1</v>
      </c>
      <c r="J4244">
        <v>1590</v>
      </c>
      <c r="K4244">
        <v>1</v>
      </c>
      <c r="L4244">
        <v>13</v>
      </c>
      <c r="M4244">
        <v>538</v>
      </c>
      <c r="N4244" t="s">
        <v>18</v>
      </c>
      <c r="O4244">
        <v>0</v>
      </c>
      <c r="P4244">
        <v>2322</v>
      </c>
    </row>
    <row r="4245" spans="1:16" x14ac:dyDescent="0.25">
      <c r="A4245" t="s">
        <v>6434</v>
      </c>
      <c r="B4245">
        <v>414</v>
      </c>
      <c r="C4245" s="3" t="str">
        <f>HYPERLINK("http://www.uniprot.org/uniprot/K7MSZ8","tr|K7MSZ8|K7MSZ8_SOYBN")</f>
        <v>tr|K7MSZ8|K7MSZ8_SOYBN</v>
      </c>
      <c r="D4245" t="s">
        <v>28</v>
      </c>
      <c r="E4245">
        <v>71.42</v>
      </c>
      <c r="F4245">
        <v>112</v>
      </c>
      <c r="G4245">
        <v>32</v>
      </c>
      <c r="H4245">
        <v>0</v>
      </c>
      <c r="I4245">
        <v>46</v>
      </c>
      <c r="J4245">
        <v>381</v>
      </c>
      <c r="K4245">
        <v>1</v>
      </c>
      <c r="L4245">
        <v>28</v>
      </c>
      <c r="M4245">
        <v>138</v>
      </c>
      <c r="N4245" t="s">
        <v>18</v>
      </c>
      <c r="O4245" s="1">
        <v>9.08898E-36</v>
      </c>
      <c r="P4245">
        <v>390</v>
      </c>
    </row>
    <row r="4246" spans="1:16" x14ac:dyDescent="0.25">
      <c r="A4246" t="s">
        <v>6435</v>
      </c>
      <c r="B4246">
        <v>1140</v>
      </c>
      <c r="C4246" s="3" t="str">
        <f>HYPERLINK("http://www.uniprot.org/uniprot/G7JAK9","tr|G7JAK9|G7JAK9_MEDTR")</f>
        <v>tr|G7JAK9|G7JAK9_MEDTR</v>
      </c>
      <c r="D4246" t="s">
        <v>6436</v>
      </c>
      <c r="E4246">
        <v>84.69</v>
      </c>
      <c r="F4246">
        <v>379</v>
      </c>
      <c r="G4246">
        <v>58</v>
      </c>
      <c r="H4246">
        <v>0</v>
      </c>
      <c r="I4246">
        <v>1</v>
      </c>
      <c r="J4246">
        <v>1137</v>
      </c>
      <c r="K4246">
        <v>1</v>
      </c>
      <c r="L4246">
        <v>1</v>
      </c>
      <c r="M4246">
        <v>375</v>
      </c>
      <c r="N4246" t="s">
        <v>18</v>
      </c>
      <c r="O4246" s="1">
        <v>4.4683600000000001E-179</v>
      </c>
      <c r="P4246">
        <v>1632</v>
      </c>
    </row>
    <row r="4247" spans="1:16" x14ac:dyDescent="0.25">
      <c r="A4247" t="s">
        <v>6437</v>
      </c>
      <c r="B4247">
        <v>279</v>
      </c>
      <c r="C4247" s="3" t="str">
        <f>HYPERLINK("http://www.uniprot.org/uniprot/I1KJG4","tr|I1KJG4|I1KJG4_SOYBN")</f>
        <v>tr|I1KJG4|I1KJG4_SOYBN</v>
      </c>
      <c r="D4247" t="s">
        <v>117</v>
      </c>
      <c r="E4247">
        <v>100</v>
      </c>
      <c r="F4247">
        <v>92</v>
      </c>
      <c r="G4247">
        <v>0</v>
      </c>
      <c r="H4247">
        <v>0</v>
      </c>
      <c r="I4247">
        <v>1</v>
      </c>
      <c r="J4247">
        <v>276</v>
      </c>
      <c r="K4247">
        <v>1</v>
      </c>
      <c r="L4247">
        <v>1</v>
      </c>
      <c r="M4247">
        <v>92</v>
      </c>
      <c r="N4247" t="s">
        <v>18</v>
      </c>
      <c r="O4247" s="1">
        <v>3.3975400000000001E-46</v>
      </c>
      <c r="P4247">
        <v>480</v>
      </c>
    </row>
    <row r="4248" spans="1:16" x14ac:dyDescent="0.25">
      <c r="A4248" t="s">
        <v>6438</v>
      </c>
      <c r="B4248">
        <v>2220</v>
      </c>
      <c r="C4248" s="3" t="str">
        <f>HYPERLINK("http://www.uniprot.org/uniprot/I1KNL0","tr|I1KNL0|I1KNL0_SOYBN")</f>
        <v>tr|I1KNL0|I1KNL0_SOYBN</v>
      </c>
      <c r="D4248" t="s">
        <v>28</v>
      </c>
      <c r="E4248">
        <v>89.02</v>
      </c>
      <c r="F4248">
        <v>738</v>
      </c>
      <c r="G4248">
        <v>81</v>
      </c>
      <c r="H4248">
        <v>0</v>
      </c>
      <c r="I4248">
        <v>4</v>
      </c>
      <c r="J4248">
        <v>2217</v>
      </c>
      <c r="K4248">
        <v>1</v>
      </c>
      <c r="L4248">
        <v>4</v>
      </c>
      <c r="M4248">
        <v>741</v>
      </c>
      <c r="N4248" t="s">
        <v>18</v>
      </c>
      <c r="O4248">
        <v>0</v>
      </c>
      <c r="P4248">
        <v>3630</v>
      </c>
    </row>
    <row r="4249" spans="1:16" x14ac:dyDescent="0.25">
      <c r="A4249" t="s">
        <v>6439</v>
      </c>
      <c r="B4249">
        <v>1431</v>
      </c>
      <c r="C4249" s="3" t="str">
        <f>HYPERLINK("http://www.uniprot.org/uniprot/G7K2P8","tr|G7K2P8|G7K2P8_MEDTR")</f>
        <v>tr|G7K2P8|G7K2P8_MEDTR</v>
      </c>
      <c r="D4249" t="s">
        <v>6440</v>
      </c>
      <c r="E4249">
        <v>89.72</v>
      </c>
      <c r="F4249">
        <v>477</v>
      </c>
      <c r="G4249">
        <v>49</v>
      </c>
      <c r="H4249">
        <v>1</v>
      </c>
      <c r="I4249">
        <v>1</v>
      </c>
      <c r="J4249">
        <v>1428</v>
      </c>
      <c r="K4249">
        <v>1</v>
      </c>
      <c r="L4249">
        <v>107</v>
      </c>
      <c r="M4249">
        <v>580</v>
      </c>
      <c r="N4249" t="s">
        <v>18</v>
      </c>
      <c r="O4249">
        <v>0</v>
      </c>
      <c r="P4249">
        <v>2184</v>
      </c>
    </row>
    <row r="4250" spans="1:16" x14ac:dyDescent="0.25">
      <c r="A4250" t="s">
        <v>6441</v>
      </c>
      <c r="B4250">
        <v>1800</v>
      </c>
      <c r="C4250" s="3" t="str">
        <f>HYPERLINK("http://www.uniprot.org/uniprot/I1LNZ7","tr|I1LNZ7|I1LNZ7_SOYBN")</f>
        <v>tr|I1LNZ7|I1LNZ7_SOYBN</v>
      </c>
      <c r="D4250" t="s">
        <v>28</v>
      </c>
      <c r="E4250">
        <v>73.150000000000006</v>
      </c>
      <c r="F4250">
        <v>380</v>
      </c>
      <c r="G4250">
        <v>102</v>
      </c>
      <c r="H4250">
        <v>9</v>
      </c>
      <c r="I4250">
        <v>685</v>
      </c>
      <c r="J4250">
        <v>1797</v>
      </c>
      <c r="K4250">
        <v>1</v>
      </c>
      <c r="L4250">
        <v>150</v>
      </c>
      <c r="M4250">
        <v>524</v>
      </c>
      <c r="N4250" t="s">
        <v>18</v>
      </c>
      <c r="O4250" s="1">
        <v>7.8794800000000001E-145</v>
      </c>
      <c r="P4250">
        <v>1339</v>
      </c>
    </row>
    <row r="4251" spans="1:16" x14ac:dyDescent="0.25">
      <c r="A4251" t="s">
        <v>6442</v>
      </c>
      <c r="B4251">
        <v>1716</v>
      </c>
      <c r="C4251" s="3" t="str">
        <f>HYPERLINK("http://www.uniprot.org/uniprot/I1MHP5","tr|I1MHP5|I1MHP5_SOYBN")</f>
        <v>tr|I1MHP5|I1MHP5_SOYBN</v>
      </c>
      <c r="D4251" t="s">
        <v>28</v>
      </c>
      <c r="E4251">
        <v>27.85</v>
      </c>
      <c r="F4251">
        <v>420</v>
      </c>
      <c r="G4251">
        <v>303</v>
      </c>
      <c r="H4251">
        <v>42</v>
      </c>
      <c r="I4251">
        <v>151</v>
      </c>
      <c r="J4251">
        <v>1284</v>
      </c>
      <c r="K4251">
        <v>1</v>
      </c>
      <c r="L4251">
        <v>1057</v>
      </c>
      <c r="M4251">
        <v>1470</v>
      </c>
      <c r="N4251" t="s">
        <v>18</v>
      </c>
      <c r="O4251" s="1">
        <v>2.0955399999999999E-30</v>
      </c>
      <c r="P4251">
        <v>352</v>
      </c>
    </row>
    <row r="4252" spans="1:16" x14ac:dyDescent="0.25">
      <c r="A4252" t="s">
        <v>6443</v>
      </c>
      <c r="B4252">
        <v>570</v>
      </c>
      <c r="C4252" s="3" t="str">
        <f>HYPERLINK("http://www.uniprot.org/uniprot/I1N8T9","tr|I1N8T9|I1N8T9_SOYBN")</f>
        <v>tr|I1N8T9|I1N8T9_SOYBN</v>
      </c>
      <c r="D4252" t="s">
        <v>117</v>
      </c>
      <c r="E4252">
        <v>65.510000000000005</v>
      </c>
      <c r="F4252">
        <v>174</v>
      </c>
      <c r="G4252">
        <v>60</v>
      </c>
      <c r="H4252">
        <v>1</v>
      </c>
      <c r="I4252">
        <v>1</v>
      </c>
      <c r="J4252">
        <v>519</v>
      </c>
      <c r="K4252">
        <v>1</v>
      </c>
      <c r="L4252">
        <v>1</v>
      </c>
      <c r="M4252">
        <v>174</v>
      </c>
      <c r="N4252" t="s">
        <v>18</v>
      </c>
      <c r="O4252" s="1">
        <v>4.09951E-54</v>
      </c>
      <c r="P4252">
        <v>549</v>
      </c>
    </row>
    <row r="4253" spans="1:16" x14ac:dyDescent="0.25">
      <c r="A4253" t="s">
        <v>6444</v>
      </c>
      <c r="B4253">
        <v>639</v>
      </c>
      <c r="C4253" s="3" t="str">
        <f>HYPERLINK("http://www.uniprot.org/uniprot/I3S807","tr|I3S807|I3S807_MEDTR")</f>
        <v>tr|I3S807|I3S807_MEDTR</v>
      </c>
      <c r="D4253" t="s">
        <v>6445</v>
      </c>
      <c r="E4253">
        <v>94.53</v>
      </c>
      <c r="F4253">
        <v>183</v>
      </c>
      <c r="G4253">
        <v>10</v>
      </c>
      <c r="H4253">
        <v>0</v>
      </c>
      <c r="I4253">
        <v>13</v>
      </c>
      <c r="J4253">
        <v>561</v>
      </c>
      <c r="K4253">
        <v>1</v>
      </c>
      <c r="L4253">
        <v>6</v>
      </c>
      <c r="M4253">
        <v>188</v>
      </c>
      <c r="N4253" t="s">
        <v>18</v>
      </c>
      <c r="O4253" s="1">
        <v>3.39464E-91</v>
      </c>
      <c r="P4253">
        <v>870</v>
      </c>
    </row>
    <row r="4254" spans="1:16" x14ac:dyDescent="0.25">
      <c r="A4254" t="s">
        <v>6446</v>
      </c>
      <c r="B4254">
        <v>918</v>
      </c>
      <c r="C4254" s="3" t="str">
        <f>HYPERLINK("http://www.uniprot.org/uniprot/I1LU02","tr|I1LU02|I1LU02_SOYBN")</f>
        <v>tr|I1LU02|I1LU02_SOYBN</v>
      </c>
      <c r="D4254" t="s">
        <v>71</v>
      </c>
      <c r="E4254">
        <v>70.12</v>
      </c>
      <c r="F4254">
        <v>308</v>
      </c>
      <c r="G4254">
        <v>92</v>
      </c>
      <c r="H4254">
        <v>3</v>
      </c>
      <c r="I4254">
        <v>1</v>
      </c>
      <c r="J4254">
        <v>915</v>
      </c>
      <c r="K4254">
        <v>1</v>
      </c>
      <c r="L4254">
        <v>187</v>
      </c>
      <c r="M4254">
        <v>493</v>
      </c>
      <c r="N4254" t="s">
        <v>18</v>
      </c>
      <c r="O4254" s="1">
        <v>2.2751799999999998E-121</v>
      </c>
      <c r="P4254">
        <v>1133</v>
      </c>
    </row>
    <row r="4255" spans="1:16" x14ac:dyDescent="0.25">
      <c r="A4255" t="s">
        <v>6447</v>
      </c>
      <c r="B4255">
        <v>216</v>
      </c>
      <c r="C4255" s="3" t="str">
        <f>HYPERLINK("http://www.uniprot.org/uniprot/G7J3S2","tr|G7J3S2|G7J3S2_MEDTR")</f>
        <v>tr|G7J3S2|G7J3S2_MEDTR</v>
      </c>
      <c r="D4255" t="s">
        <v>6448</v>
      </c>
      <c r="E4255">
        <v>59.01</v>
      </c>
      <c r="F4255">
        <v>61</v>
      </c>
      <c r="G4255">
        <v>25</v>
      </c>
      <c r="H4255">
        <v>0</v>
      </c>
      <c r="I4255">
        <v>7</v>
      </c>
      <c r="J4255">
        <v>189</v>
      </c>
      <c r="K4255">
        <v>1</v>
      </c>
      <c r="L4255">
        <v>2</v>
      </c>
      <c r="M4255">
        <v>62</v>
      </c>
      <c r="N4255" t="s">
        <v>18</v>
      </c>
      <c r="O4255" s="1">
        <v>1.1470799999999999E-9</v>
      </c>
      <c r="P4255">
        <v>165</v>
      </c>
    </row>
    <row r="4256" spans="1:16" x14ac:dyDescent="0.25">
      <c r="A4256" t="s">
        <v>6449</v>
      </c>
      <c r="B4256">
        <v>696</v>
      </c>
      <c r="C4256" s="3" t="str">
        <f>HYPERLINK("http://www.uniprot.org/uniprot/A2Q1P2","tr|A2Q1P2|A2Q1P2_MEDTR")</f>
        <v>tr|A2Q1P2|A2Q1P2_MEDTR</v>
      </c>
      <c r="D4256" t="s">
        <v>6450</v>
      </c>
      <c r="E4256">
        <v>75.86</v>
      </c>
      <c r="F4256">
        <v>232</v>
      </c>
      <c r="G4256">
        <v>56</v>
      </c>
      <c r="H4256">
        <v>1</v>
      </c>
      <c r="I4256">
        <v>1</v>
      </c>
      <c r="J4256">
        <v>693</v>
      </c>
      <c r="K4256">
        <v>1</v>
      </c>
      <c r="L4256">
        <v>14</v>
      </c>
      <c r="M4256">
        <v>245</v>
      </c>
      <c r="N4256" t="s">
        <v>18</v>
      </c>
      <c r="O4256" s="1">
        <v>1.8486500000000001E-99</v>
      </c>
      <c r="P4256">
        <v>942</v>
      </c>
    </row>
    <row r="4257" spans="1:16" x14ac:dyDescent="0.25">
      <c r="A4257" t="s">
        <v>6451</v>
      </c>
      <c r="B4257">
        <v>921</v>
      </c>
      <c r="C4257" s="3" t="str">
        <f>HYPERLINK("http://www.uniprot.org/uniprot/G7IMB3","tr|G7IMB3|G7IMB3_MEDTR")</f>
        <v>tr|G7IMB3|G7IMB3_MEDTR</v>
      </c>
      <c r="D4257" t="s">
        <v>6452</v>
      </c>
      <c r="E4257">
        <v>54.9</v>
      </c>
      <c r="F4257">
        <v>306</v>
      </c>
      <c r="G4257">
        <v>138</v>
      </c>
      <c r="H4257">
        <v>11</v>
      </c>
      <c r="I4257">
        <v>16</v>
      </c>
      <c r="J4257">
        <v>900</v>
      </c>
      <c r="K4257">
        <v>1</v>
      </c>
      <c r="L4257">
        <v>27</v>
      </c>
      <c r="M4257">
        <v>315</v>
      </c>
      <c r="N4257" t="s">
        <v>18</v>
      </c>
      <c r="O4257" s="1">
        <v>2.6560100000000002E-69</v>
      </c>
      <c r="P4257">
        <v>684</v>
      </c>
    </row>
    <row r="4258" spans="1:16" x14ac:dyDescent="0.25">
      <c r="A4258" t="s">
        <v>6453</v>
      </c>
      <c r="B4258">
        <v>477</v>
      </c>
      <c r="C4258" s="3" t="str">
        <f>HYPERLINK("http://www.uniprot.org/uniprot/G7IMZ0","tr|G7IMZ0|G7IMZ0_MEDTR")</f>
        <v>tr|G7IMZ0|G7IMZ0_MEDTR</v>
      </c>
      <c r="D4258" t="s">
        <v>6454</v>
      </c>
      <c r="E4258">
        <v>85.44</v>
      </c>
      <c r="F4258">
        <v>158</v>
      </c>
      <c r="G4258">
        <v>23</v>
      </c>
      <c r="H4258">
        <v>0</v>
      </c>
      <c r="I4258">
        <v>1</v>
      </c>
      <c r="J4258">
        <v>474</v>
      </c>
      <c r="K4258">
        <v>1</v>
      </c>
      <c r="L4258">
        <v>1</v>
      </c>
      <c r="M4258">
        <v>158</v>
      </c>
      <c r="N4258" t="s">
        <v>18</v>
      </c>
      <c r="O4258" s="1">
        <v>8.0577799999999998E-72</v>
      </c>
      <c r="P4258">
        <v>701</v>
      </c>
    </row>
    <row r="4259" spans="1:16" x14ac:dyDescent="0.25">
      <c r="A4259" t="s">
        <v>6455</v>
      </c>
      <c r="B4259">
        <v>1182</v>
      </c>
      <c r="C4259" s="3" t="str">
        <f>HYPERLINK("http://www.uniprot.org/uniprot/O82019","tr|O82019|O82019_MEDSA")</f>
        <v>tr|O82019|O82019_MEDSA</v>
      </c>
      <c r="D4259" t="s">
        <v>6456</v>
      </c>
      <c r="E4259">
        <v>76.41</v>
      </c>
      <c r="F4259">
        <v>390</v>
      </c>
      <c r="G4259">
        <v>92</v>
      </c>
      <c r="H4259">
        <v>1</v>
      </c>
      <c r="I4259">
        <v>13</v>
      </c>
      <c r="J4259">
        <v>1179</v>
      </c>
      <c r="K4259">
        <v>1</v>
      </c>
      <c r="L4259">
        <v>6</v>
      </c>
      <c r="M4259">
        <v>395</v>
      </c>
      <c r="N4259" t="s">
        <v>18</v>
      </c>
      <c r="O4259" s="1">
        <v>4.1087499999999998E-175</v>
      </c>
      <c r="P4259">
        <v>1598</v>
      </c>
    </row>
    <row r="4260" spans="1:16" x14ac:dyDescent="0.25">
      <c r="A4260" t="s">
        <v>6457</v>
      </c>
      <c r="B4260">
        <v>783</v>
      </c>
      <c r="C4260" s="3" t="str">
        <f>HYPERLINK("http://www.uniprot.org/uniprot/G7K3F3","tr|G7K3F3|G7K3F3_MEDTR")</f>
        <v>tr|G7K3F3|G7K3F3_MEDTR</v>
      </c>
      <c r="D4260" t="s">
        <v>6458</v>
      </c>
      <c r="E4260">
        <v>85</v>
      </c>
      <c r="F4260">
        <v>260</v>
      </c>
      <c r="G4260">
        <v>39</v>
      </c>
      <c r="H4260">
        <v>0</v>
      </c>
      <c r="I4260">
        <v>1</v>
      </c>
      <c r="J4260">
        <v>780</v>
      </c>
      <c r="K4260">
        <v>1</v>
      </c>
      <c r="L4260">
        <v>1</v>
      </c>
      <c r="M4260">
        <v>259</v>
      </c>
      <c r="N4260" t="s">
        <v>18</v>
      </c>
      <c r="O4260" s="1">
        <v>3.63121E-124</v>
      </c>
      <c r="P4260">
        <v>1156</v>
      </c>
    </row>
    <row r="4261" spans="1:16" x14ac:dyDescent="0.25">
      <c r="A4261" t="s">
        <v>6459</v>
      </c>
      <c r="B4261">
        <v>1002</v>
      </c>
      <c r="C4261" s="3" t="str">
        <f>HYPERLINK("http://www.uniprot.org/uniprot/K7K9U8","tr|K7K9U8|K7K9U8_SOYBN")</f>
        <v>tr|K7K9U8|K7K9U8_SOYBN</v>
      </c>
      <c r="D4261" t="s">
        <v>28</v>
      </c>
      <c r="E4261">
        <v>67.290000000000006</v>
      </c>
      <c r="F4261">
        <v>318</v>
      </c>
      <c r="G4261">
        <v>104</v>
      </c>
      <c r="H4261">
        <v>2</v>
      </c>
      <c r="I4261">
        <v>1</v>
      </c>
      <c r="J4261">
        <v>948</v>
      </c>
      <c r="K4261">
        <v>1</v>
      </c>
      <c r="L4261">
        <v>1</v>
      </c>
      <c r="M4261">
        <v>316</v>
      </c>
      <c r="N4261" t="s">
        <v>18</v>
      </c>
      <c r="O4261" s="1">
        <v>9.4164500000000002E-111</v>
      </c>
      <c r="P4261">
        <v>1042</v>
      </c>
    </row>
    <row r="4262" spans="1:16" x14ac:dyDescent="0.25">
      <c r="A4262" t="s">
        <v>6460</v>
      </c>
      <c r="B4262">
        <v>987</v>
      </c>
      <c r="C4262" s="3" t="str">
        <f>HYPERLINK("http://www.uniprot.org/uniprot/G7L6P2","tr|G7L6P2|G7L6P2_MEDTR")</f>
        <v>tr|G7L6P2|G7L6P2_MEDTR</v>
      </c>
      <c r="D4262" t="s">
        <v>6461</v>
      </c>
      <c r="E4262">
        <v>63.27</v>
      </c>
      <c r="F4262">
        <v>324</v>
      </c>
      <c r="G4262">
        <v>119</v>
      </c>
      <c r="H4262">
        <v>12</v>
      </c>
      <c r="I4262">
        <v>1</v>
      </c>
      <c r="J4262">
        <v>936</v>
      </c>
      <c r="K4262">
        <v>1</v>
      </c>
      <c r="L4262">
        <v>1</v>
      </c>
      <c r="M4262">
        <v>306</v>
      </c>
      <c r="N4262" t="s">
        <v>18</v>
      </c>
      <c r="O4262" s="1">
        <v>2.1918100000000001E-96</v>
      </c>
      <c r="P4262">
        <v>918</v>
      </c>
    </row>
    <row r="4263" spans="1:16" x14ac:dyDescent="0.25">
      <c r="A4263" t="s">
        <v>6462</v>
      </c>
      <c r="B4263">
        <v>1020</v>
      </c>
      <c r="C4263" s="3" t="str">
        <f>HYPERLINK("http://www.uniprot.org/uniprot/Q2HSF0","tr|Q2HSF0|Q2HSF0_MEDTR")</f>
        <v>tr|Q2HSF0|Q2HSF0_MEDTR</v>
      </c>
      <c r="D4263" t="s">
        <v>6463</v>
      </c>
      <c r="E4263">
        <v>87.22</v>
      </c>
      <c r="F4263">
        <v>321</v>
      </c>
      <c r="G4263">
        <v>41</v>
      </c>
      <c r="H4263">
        <v>0</v>
      </c>
      <c r="I4263">
        <v>1</v>
      </c>
      <c r="J4263">
        <v>963</v>
      </c>
      <c r="K4263">
        <v>1</v>
      </c>
      <c r="L4263">
        <v>272</v>
      </c>
      <c r="M4263">
        <v>592</v>
      </c>
      <c r="N4263" t="s">
        <v>18</v>
      </c>
      <c r="O4263" s="1">
        <v>1.09386E-162</v>
      </c>
      <c r="P4263">
        <v>1490</v>
      </c>
    </row>
    <row r="4264" spans="1:16" x14ac:dyDescent="0.25">
      <c r="A4264" t="s">
        <v>6464</v>
      </c>
      <c r="B4264">
        <v>963</v>
      </c>
      <c r="C4264" s="3" t="str">
        <f>HYPERLINK("http://www.uniprot.org/uniprot/G7ICU1","tr|G7ICU1|G7ICU1_MEDTR")</f>
        <v>tr|G7ICU1|G7ICU1_MEDTR</v>
      </c>
      <c r="D4264" t="s">
        <v>6465</v>
      </c>
      <c r="E4264">
        <v>84.22</v>
      </c>
      <c r="F4264">
        <v>317</v>
      </c>
      <c r="G4264">
        <v>50</v>
      </c>
      <c r="H4264">
        <v>2</v>
      </c>
      <c r="I4264">
        <v>1</v>
      </c>
      <c r="J4264">
        <v>945</v>
      </c>
      <c r="K4264">
        <v>1</v>
      </c>
      <c r="L4264">
        <v>27</v>
      </c>
      <c r="M4264">
        <v>342</v>
      </c>
      <c r="N4264" t="s">
        <v>18</v>
      </c>
      <c r="O4264" s="1">
        <v>1.0353000000000001E-151</v>
      </c>
      <c r="P4264">
        <v>1395</v>
      </c>
    </row>
    <row r="4265" spans="1:16" x14ac:dyDescent="0.25">
      <c r="A4265" t="s">
        <v>6466</v>
      </c>
      <c r="B4265">
        <v>681</v>
      </c>
      <c r="C4265" s="3" t="str">
        <f>HYPERLINK("http://www.uniprot.org/uniprot/I3SK49","tr|I3SK49|I3SK49_MEDTR")</f>
        <v>tr|I3SK49|I3SK49_MEDTR</v>
      </c>
      <c r="D4265" t="s">
        <v>22</v>
      </c>
      <c r="E4265">
        <v>74.34</v>
      </c>
      <c r="F4265">
        <v>230</v>
      </c>
      <c r="G4265">
        <v>59</v>
      </c>
      <c r="H4265">
        <v>5</v>
      </c>
      <c r="I4265">
        <v>4</v>
      </c>
      <c r="J4265">
        <v>678</v>
      </c>
      <c r="K4265">
        <v>1</v>
      </c>
      <c r="L4265">
        <v>1</v>
      </c>
      <c r="M4265">
        <v>224</v>
      </c>
      <c r="N4265" t="s">
        <v>18</v>
      </c>
      <c r="O4265" s="1">
        <v>1.3640399999999999E-91</v>
      </c>
      <c r="P4265">
        <v>874</v>
      </c>
    </row>
    <row r="4266" spans="1:16" x14ac:dyDescent="0.25">
      <c r="A4266" t="s">
        <v>6467</v>
      </c>
      <c r="B4266">
        <v>1413</v>
      </c>
      <c r="C4266" s="3" t="str">
        <f>HYPERLINK("http://www.uniprot.org/uniprot/C6THN7","tr|C6THN7|C6THN7_SOYBN")</f>
        <v>tr|C6THN7|C6THN7_SOYBN</v>
      </c>
      <c r="D4266" t="s">
        <v>210</v>
      </c>
      <c r="E4266">
        <v>77.510000000000005</v>
      </c>
      <c r="F4266">
        <v>378</v>
      </c>
      <c r="G4266">
        <v>85</v>
      </c>
      <c r="H4266">
        <v>0</v>
      </c>
      <c r="I4266">
        <v>277</v>
      </c>
      <c r="J4266">
        <v>1410</v>
      </c>
      <c r="K4266">
        <v>1</v>
      </c>
      <c r="L4266">
        <v>13</v>
      </c>
      <c r="M4266">
        <v>390</v>
      </c>
      <c r="N4266" t="s">
        <v>18</v>
      </c>
      <c r="O4266" s="1">
        <v>4.5471599999999999E-158</v>
      </c>
      <c r="P4266">
        <v>1452</v>
      </c>
    </row>
    <row r="4267" spans="1:16" x14ac:dyDescent="0.25">
      <c r="A4267" t="s">
        <v>6468</v>
      </c>
      <c r="B4267">
        <v>1302</v>
      </c>
      <c r="C4267" s="3" t="str">
        <f>HYPERLINK("http://www.uniprot.org/uniprot/H2EIY4","tr|H2EIY4|H2EIY4_MEDSA")</f>
        <v>tr|H2EIY4|H2EIY4_MEDSA</v>
      </c>
      <c r="D4267" t="s">
        <v>6469</v>
      </c>
      <c r="E4267">
        <v>89.74</v>
      </c>
      <c r="F4267">
        <v>429</v>
      </c>
      <c r="G4267">
        <v>44</v>
      </c>
      <c r="H4267">
        <v>0</v>
      </c>
      <c r="I4267">
        <v>10</v>
      </c>
      <c r="J4267">
        <v>1296</v>
      </c>
      <c r="K4267">
        <v>1</v>
      </c>
      <c r="L4267">
        <v>5</v>
      </c>
      <c r="M4267">
        <v>433</v>
      </c>
      <c r="N4267" t="s">
        <v>18</v>
      </c>
      <c r="O4267">
        <v>0</v>
      </c>
      <c r="P4267">
        <v>2001</v>
      </c>
    </row>
    <row r="4268" spans="1:16" x14ac:dyDescent="0.25">
      <c r="A4268" t="s">
        <v>6470</v>
      </c>
      <c r="B4268">
        <v>3018</v>
      </c>
      <c r="C4268" s="3" t="str">
        <f>HYPERLINK("http://www.uniprot.org/uniprot/G7J6V0","tr|G7J6V0|G7J6V0_MEDTR")</f>
        <v>tr|G7J6V0|G7J6V0_MEDTR</v>
      </c>
      <c r="D4268" t="s">
        <v>6471</v>
      </c>
      <c r="E4268">
        <v>80.3</v>
      </c>
      <c r="F4268">
        <v>1061</v>
      </c>
      <c r="G4268">
        <v>209</v>
      </c>
      <c r="H4268">
        <v>66</v>
      </c>
      <c r="I4268">
        <v>31</v>
      </c>
      <c r="J4268">
        <v>3015</v>
      </c>
      <c r="K4268">
        <v>1</v>
      </c>
      <c r="L4268">
        <v>1</v>
      </c>
      <c r="M4268">
        <v>1053</v>
      </c>
      <c r="N4268" t="s">
        <v>18</v>
      </c>
      <c r="O4268">
        <v>0</v>
      </c>
      <c r="P4268">
        <v>4450</v>
      </c>
    </row>
    <row r="4269" spans="1:16" x14ac:dyDescent="0.25">
      <c r="A4269" t="s">
        <v>6472</v>
      </c>
      <c r="B4269">
        <v>480</v>
      </c>
      <c r="C4269" s="3" t="str">
        <f>HYPERLINK("http://www.uniprot.org/uniprot/G7J0M4","tr|G7J0M4|G7J0M4_MEDTR")</f>
        <v>tr|G7J0M4|G7J0M4_MEDTR</v>
      </c>
      <c r="D4269" t="s">
        <v>6473</v>
      </c>
      <c r="E4269">
        <v>85.8</v>
      </c>
      <c r="F4269">
        <v>162</v>
      </c>
      <c r="G4269">
        <v>23</v>
      </c>
      <c r="H4269">
        <v>3</v>
      </c>
      <c r="I4269">
        <v>1</v>
      </c>
      <c r="J4269">
        <v>477</v>
      </c>
      <c r="K4269">
        <v>1</v>
      </c>
      <c r="L4269">
        <v>1</v>
      </c>
      <c r="M4269">
        <v>162</v>
      </c>
      <c r="N4269" t="s">
        <v>18</v>
      </c>
      <c r="O4269" s="1">
        <v>7.7474499999999999E-75</v>
      </c>
      <c r="P4269">
        <v>727</v>
      </c>
    </row>
    <row r="4270" spans="1:16" x14ac:dyDescent="0.25">
      <c r="A4270" t="s">
        <v>6474</v>
      </c>
      <c r="B4270">
        <v>2187</v>
      </c>
      <c r="C4270" s="3" t="str">
        <f>HYPERLINK("http://www.uniprot.org/uniprot/G7IVC3","tr|G7IVC3|G7IVC3_MEDTR")</f>
        <v>tr|G7IVC3|G7IVC3_MEDTR</v>
      </c>
      <c r="D4270" t="s">
        <v>6475</v>
      </c>
      <c r="E4270">
        <v>75.39</v>
      </c>
      <c r="F4270">
        <v>752</v>
      </c>
      <c r="G4270">
        <v>185</v>
      </c>
      <c r="H4270">
        <v>37</v>
      </c>
      <c r="I4270">
        <v>1</v>
      </c>
      <c r="J4270">
        <v>2145</v>
      </c>
      <c r="K4270">
        <v>1</v>
      </c>
      <c r="L4270">
        <v>1</v>
      </c>
      <c r="M4270">
        <v>747</v>
      </c>
      <c r="N4270" t="s">
        <v>18</v>
      </c>
      <c r="O4270">
        <v>0</v>
      </c>
      <c r="P4270">
        <v>2854</v>
      </c>
    </row>
    <row r="4271" spans="1:16" x14ac:dyDescent="0.25">
      <c r="A4271" t="s">
        <v>6476</v>
      </c>
      <c r="B4271">
        <v>1881</v>
      </c>
      <c r="C4271" s="3" t="str">
        <f>HYPERLINK("http://www.uniprot.org/uniprot/I1KPJ3","tr|I1KPJ3|I1KPJ3_SOYBN")</f>
        <v>tr|I1KPJ3|I1KPJ3_SOYBN</v>
      </c>
      <c r="D4271" t="s">
        <v>28</v>
      </c>
      <c r="E4271">
        <v>85.92</v>
      </c>
      <c r="F4271">
        <v>625</v>
      </c>
      <c r="G4271">
        <v>88</v>
      </c>
      <c r="H4271">
        <v>2</v>
      </c>
      <c r="I4271">
        <v>10</v>
      </c>
      <c r="J4271">
        <v>1878</v>
      </c>
      <c r="K4271">
        <v>1</v>
      </c>
      <c r="L4271">
        <v>1</v>
      </c>
      <c r="M4271">
        <v>625</v>
      </c>
      <c r="N4271" t="s">
        <v>18</v>
      </c>
      <c r="O4271">
        <v>0</v>
      </c>
      <c r="P4271">
        <v>2911</v>
      </c>
    </row>
    <row r="4272" spans="1:16" x14ac:dyDescent="0.25">
      <c r="A4272" t="s">
        <v>6477</v>
      </c>
      <c r="B4272">
        <v>774</v>
      </c>
      <c r="C4272" s="3" t="str">
        <f>HYPERLINK("http://www.uniprot.org/uniprot/G7JNH1","tr|G7JNH1|G7JNH1_MEDTR")</f>
        <v>tr|G7JNH1|G7JNH1_MEDTR</v>
      </c>
      <c r="D4272" t="s">
        <v>6478</v>
      </c>
      <c r="E4272">
        <v>74.44</v>
      </c>
      <c r="F4272">
        <v>270</v>
      </c>
      <c r="G4272">
        <v>69</v>
      </c>
      <c r="H4272">
        <v>15</v>
      </c>
      <c r="I4272">
        <v>1</v>
      </c>
      <c r="J4272">
        <v>765</v>
      </c>
      <c r="K4272">
        <v>1</v>
      </c>
      <c r="L4272">
        <v>97</v>
      </c>
      <c r="M4272">
        <v>366</v>
      </c>
      <c r="N4272" t="s">
        <v>18</v>
      </c>
      <c r="O4272" s="1">
        <v>2.10956E-116</v>
      </c>
      <c r="P4272">
        <v>1089</v>
      </c>
    </row>
    <row r="4273" spans="1:16" x14ac:dyDescent="0.25">
      <c r="A4273" t="s">
        <v>6479</v>
      </c>
      <c r="B4273">
        <v>1995</v>
      </c>
      <c r="C4273" s="3" t="str">
        <f>HYPERLINK("http://www.uniprot.org/uniprot/G7JG99","tr|G7JG99|G7JG99_MEDTR")</f>
        <v>tr|G7JG99|G7JG99_MEDTR</v>
      </c>
      <c r="D4273" t="s">
        <v>6480</v>
      </c>
      <c r="E4273">
        <v>89.62</v>
      </c>
      <c r="F4273">
        <v>665</v>
      </c>
      <c r="G4273">
        <v>69</v>
      </c>
      <c r="H4273">
        <v>4</v>
      </c>
      <c r="I4273">
        <v>1</v>
      </c>
      <c r="J4273">
        <v>1983</v>
      </c>
      <c r="K4273">
        <v>1</v>
      </c>
      <c r="L4273">
        <v>1</v>
      </c>
      <c r="M4273">
        <v>664</v>
      </c>
      <c r="N4273" t="s">
        <v>18</v>
      </c>
      <c r="O4273">
        <v>0</v>
      </c>
      <c r="P4273">
        <v>3047</v>
      </c>
    </row>
    <row r="4274" spans="1:16" x14ac:dyDescent="0.25">
      <c r="A4274" t="s">
        <v>6481</v>
      </c>
      <c r="B4274">
        <v>1170</v>
      </c>
      <c r="C4274" s="3" t="str">
        <f>HYPERLINK("http://www.uniprot.org/uniprot/G7K5M7","tr|G7K5M7|G7K5M7_MEDTR")</f>
        <v>tr|G7K5M7|G7K5M7_MEDTR</v>
      </c>
      <c r="D4274" t="s">
        <v>6482</v>
      </c>
      <c r="E4274">
        <v>83.06</v>
      </c>
      <c r="F4274">
        <v>378</v>
      </c>
      <c r="G4274">
        <v>64</v>
      </c>
      <c r="H4274">
        <v>7</v>
      </c>
      <c r="I4274">
        <v>55</v>
      </c>
      <c r="J4274">
        <v>1167</v>
      </c>
      <c r="K4274">
        <v>1</v>
      </c>
      <c r="L4274">
        <v>20</v>
      </c>
      <c r="M4274">
        <v>395</v>
      </c>
      <c r="N4274" t="s">
        <v>18</v>
      </c>
      <c r="O4274">
        <v>0</v>
      </c>
      <c r="P4274">
        <v>1661</v>
      </c>
    </row>
    <row r="4275" spans="1:16" x14ac:dyDescent="0.25">
      <c r="A4275" t="s">
        <v>6483</v>
      </c>
      <c r="B4275">
        <v>513</v>
      </c>
      <c r="C4275" s="3" t="str">
        <f>HYPERLINK("http://www.uniprot.org/uniprot/G7JJ34","tr|G7JJ34|G7JJ34_MEDTR")</f>
        <v>tr|G7JJ34|G7JJ34_MEDTR</v>
      </c>
      <c r="D4275" t="s">
        <v>6484</v>
      </c>
      <c r="E4275">
        <v>35.630000000000003</v>
      </c>
      <c r="F4275">
        <v>188</v>
      </c>
      <c r="G4275">
        <v>121</v>
      </c>
      <c r="H4275">
        <v>25</v>
      </c>
      <c r="I4275">
        <v>1</v>
      </c>
      <c r="J4275">
        <v>489</v>
      </c>
      <c r="K4275">
        <v>1</v>
      </c>
      <c r="L4275">
        <v>1</v>
      </c>
      <c r="M4275">
        <v>188</v>
      </c>
      <c r="N4275" t="s">
        <v>18</v>
      </c>
      <c r="O4275" s="1">
        <v>4.9551800000000005E-13</v>
      </c>
      <c r="P4275">
        <v>194</v>
      </c>
    </row>
    <row r="4276" spans="1:16" x14ac:dyDescent="0.25">
      <c r="A4276" t="s">
        <v>6485</v>
      </c>
      <c r="B4276">
        <v>213</v>
      </c>
      <c r="C4276" s="3" t="str">
        <f>HYPERLINK("http://www.uniprot.org/uniprot/I3SEX6","tr|I3SEX6|I3SEX6_MEDTR")</f>
        <v>tr|I3SEX6|I3SEX6_MEDTR</v>
      </c>
      <c r="D4276" t="s">
        <v>386</v>
      </c>
      <c r="E4276">
        <v>78.260000000000005</v>
      </c>
      <c r="F4276">
        <v>46</v>
      </c>
      <c r="G4276">
        <v>10</v>
      </c>
      <c r="H4276">
        <v>0</v>
      </c>
      <c r="I4276">
        <v>1</v>
      </c>
      <c r="J4276">
        <v>138</v>
      </c>
      <c r="K4276">
        <v>1</v>
      </c>
      <c r="L4276">
        <v>1</v>
      </c>
      <c r="M4276">
        <v>46</v>
      </c>
      <c r="N4276" t="s">
        <v>18</v>
      </c>
      <c r="O4276" s="1">
        <v>3.2368499999999999E-12</v>
      </c>
      <c r="P4276">
        <v>187</v>
      </c>
    </row>
    <row r="4277" spans="1:16" x14ac:dyDescent="0.25">
      <c r="A4277" t="s">
        <v>6486</v>
      </c>
      <c r="B4277">
        <v>861</v>
      </c>
      <c r="C4277" s="3" t="str">
        <f>HYPERLINK("http://www.uniprot.org/uniprot/I1MFR8","tr|I1MFR8|I1MFR8_SOYBN")</f>
        <v>tr|I1MFR8|I1MFR8_SOYBN</v>
      </c>
      <c r="D4277" t="s">
        <v>28</v>
      </c>
      <c r="E4277">
        <v>81.430000000000007</v>
      </c>
      <c r="F4277">
        <v>237</v>
      </c>
      <c r="G4277">
        <v>44</v>
      </c>
      <c r="H4277">
        <v>0</v>
      </c>
      <c r="I4277">
        <v>148</v>
      </c>
      <c r="J4277">
        <v>858</v>
      </c>
      <c r="K4277">
        <v>1</v>
      </c>
      <c r="L4277">
        <v>59</v>
      </c>
      <c r="M4277">
        <v>292</v>
      </c>
      <c r="N4277" t="s">
        <v>18</v>
      </c>
      <c r="O4277" s="1">
        <v>5.1925800000000005E-109</v>
      </c>
      <c r="P4277">
        <v>1026</v>
      </c>
    </row>
    <row r="4278" spans="1:16" x14ac:dyDescent="0.25">
      <c r="A4278" t="s">
        <v>6487</v>
      </c>
      <c r="B4278">
        <v>438</v>
      </c>
      <c r="C4278" s="3" t="str">
        <f>HYPERLINK("http://www.uniprot.org/uniprot/G7K2P7","tr|G7K2P7|G7K2P7_MEDTR")</f>
        <v>tr|G7K2P7|G7K2P7_MEDTR</v>
      </c>
      <c r="D4278" t="s">
        <v>6488</v>
      </c>
      <c r="E4278">
        <v>90.34</v>
      </c>
      <c r="F4278">
        <v>145</v>
      </c>
      <c r="G4278">
        <v>14</v>
      </c>
      <c r="H4278">
        <v>0</v>
      </c>
      <c r="I4278">
        <v>1</v>
      </c>
      <c r="J4278">
        <v>435</v>
      </c>
      <c r="K4278">
        <v>1</v>
      </c>
      <c r="L4278">
        <v>1</v>
      </c>
      <c r="M4278">
        <v>145</v>
      </c>
      <c r="N4278" t="s">
        <v>18</v>
      </c>
      <c r="O4278" s="1">
        <v>6.83789E-71</v>
      </c>
      <c r="P4278">
        <v>693</v>
      </c>
    </row>
    <row r="4279" spans="1:16" x14ac:dyDescent="0.25">
      <c r="A4279" t="s">
        <v>6489</v>
      </c>
      <c r="B4279">
        <v>3339</v>
      </c>
      <c r="C4279" s="3" t="str">
        <f>HYPERLINK("http://www.uniprot.org/uniprot/I1NEI5","tr|I1NEI5|I1NEI5_SOYBN")</f>
        <v>tr|I1NEI5|I1NEI5_SOYBN</v>
      </c>
      <c r="D4279" t="s">
        <v>71</v>
      </c>
      <c r="E4279">
        <v>80</v>
      </c>
      <c r="F4279">
        <v>1110</v>
      </c>
      <c r="G4279">
        <v>222</v>
      </c>
      <c r="H4279">
        <v>0</v>
      </c>
      <c r="I4279">
        <v>1</v>
      </c>
      <c r="J4279">
        <v>3330</v>
      </c>
      <c r="K4279">
        <v>1</v>
      </c>
      <c r="L4279">
        <v>8</v>
      </c>
      <c r="M4279">
        <v>1112</v>
      </c>
      <c r="N4279" t="s">
        <v>18</v>
      </c>
      <c r="O4279">
        <v>0</v>
      </c>
      <c r="P4279">
        <v>4592</v>
      </c>
    </row>
    <row r="4280" spans="1:16" x14ac:dyDescent="0.25">
      <c r="A4280" t="s">
        <v>6490</v>
      </c>
      <c r="B4280">
        <v>555</v>
      </c>
      <c r="C4280" s="3" t="str">
        <f>HYPERLINK("http://www.uniprot.org/uniprot/Q6J9X7","tr|Q6J9X7|Q6J9X7_MEDSA")</f>
        <v>tr|Q6J9X7|Q6J9X7_MEDSA</v>
      </c>
      <c r="D4280" t="s">
        <v>6491</v>
      </c>
      <c r="E4280">
        <v>82.17</v>
      </c>
      <c r="F4280">
        <v>129</v>
      </c>
      <c r="G4280">
        <v>23</v>
      </c>
      <c r="H4280">
        <v>0</v>
      </c>
      <c r="I4280">
        <v>166</v>
      </c>
      <c r="J4280">
        <v>552</v>
      </c>
      <c r="K4280">
        <v>1</v>
      </c>
      <c r="L4280">
        <v>55</v>
      </c>
      <c r="M4280">
        <v>183</v>
      </c>
      <c r="N4280" t="s">
        <v>18</v>
      </c>
      <c r="O4280" s="1">
        <v>4.65866E-52</v>
      </c>
      <c r="P4280">
        <v>531</v>
      </c>
    </row>
    <row r="4281" spans="1:16" x14ac:dyDescent="0.25">
      <c r="A4281" t="s">
        <v>6492</v>
      </c>
      <c r="B4281">
        <v>753</v>
      </c>
      <c r="C4281" s="3" t="str">
        <f>HYPERLINK("http://www.uniprot.org/uniprot/G7J1T1","tr|G7J1T1|G7J1T1_MEDTR")</f>
        <v>tr|G7J1T1|G7J1T1_MEDTR</v>
      </c>
      <c r="D4281" t="s">
        <v>6493</v>
      </c>
      <c r="E4281">
        <v>75.69</v>
      </c>
      <c r="F4281">
        <v>251</v>
      </c>
      <c r="G4281">
        <v>61</v>
      </c>
      <c r="H4281">
        <v>1</v>
      </c>
      <c r="I4281">
        <v>1</v>
      </c>
      <c r="J4281">
        <v>750</v>
      </c>
      <c r="K4281">
        <v>1</v>
      </c>
      <c r="L4281">
        <v>1</v>
      </c>
      <c r="M4281">
        <v>235</v>
      </c>
      <c r="N4281" t="s">
        <v>18</v>
      </c>
      <c r="O4281" s="1">
        <v>4.9165599999999996E-91</v>
      </c>
      <c r="P4281">
        <v>870</v>
      </c>
    </row>
    <row r="4282" spans="1:16" x14ac:dyDescent="0.25">
      <c r="A4282" t="s">
        <v>6494</v>
      </c>
      <c r="B4282">
        <v>2034</v>
      </c>
      <c r="C4282" s="3" t="str">
        <f>HYPERLINK("http://www.uniprot.org/uniprot/G7IVN5","tr|G7IVN5|G7IVN5_MEDTR")</f>
        <v>tr|G7IVN5|G7IVN5_MEDTR</v>
      </c>
      <c r="D4282" t="s">
        <v>6495</v>
      </c>
      <c r="E4282">
        <v>82.93</v>
      </c>
      <c r="F4282">
        <v>504</v>
      </c>
      <c r="G4282">
        <v>86</v>
      </c>
      <c r="H4282">
        <v>0</v>
      </c>
      <c r="I4282">
        <v>1</v>
      </c>
      <c r="J4282">
        <v>1512</v>
      </c>
      <c r="K4282">
        <v>1</v>
      </c>
      <c r="L4282">
        <v>1</v>
      </c>
      <c r="M4282">
        <v>495</v>
      </c>
      <c r="N4282" t="s">
        <v>18</v>
      </c>
      <c r="O4282">
        <v>0</v>
      </c>
      <c r="P4282">
        <v>2159</v>
      </c>
    </row>
    <row r="4283" spans="1:16" x14ac:dyDescent="0.25">
      <c r="A4283" t="s">
        <v>6496</v>
      </c>
      <c r="B4283">
        <v>1368</v>
      </c>
      <c r="C4283" s="3" t="str">
        <f>HYPERLINK("http://www.uniprot.org/uniprot/Q9ZWS2","tr|Q9ZWS2|Q9ZWS2_VIGMU")</f>
        <v>tr|Q9ZWS2|Q9ZWS2_VIGMU</v>
      </c>
      <c r="D4283" t="s">
        <v>6497</v>
      </c>
      <c r="E4283">
        <v>74.22</v>
      </c>
      <c r="F4283">
        <v>454</v>
      </c>
      <c r="G4283">
        <v>117</v>
      </c>
      <c r="H4283">
        <v>2</v>
      </c>
      <c r="I4283">
        <v>10</v>
      </c>
      <c r="J4283">
        <v>1365</v>
      </c>
      <c r="K4283">
        <v>1</v>
      </c>
      <c r="L4283">
        <v>3</v>
      </c>
      <c r="M4283">
        <v>455</v>
      </c>
      <c r="N4283" t="s">
        <v>18</v>
      </c>
      <c r="O4283">
        <v>0</v>
      </c>
      <c r="P4283">
        <v>1754</v>
      </c>
    </row>
    <row r="4284" spans="1:16" x14ac:dyDescent="0.25">
      <c r="A4284" t="s">
        <v>6498</v>
      </c>
      <c r="B4284">
        <v>1176</v>
      </c>
      <c r="C4284" s="3" t="str">
        <f>HYPERLINK("http://www.uniprot.org/uniprot/I1MCC2","tr|I1MCC2|I1MCC2_SOYBN")</f>
        <v>tr|I1MCC2|I1MCC2_SOYBN</v>
      </c>
      <c r="D4284" t="s">
        <v>28</v>
      </c>
      <c r="E4284">
        <v>82.86</v>
      </c>
      <c r="F4284">
        <v>391</v>
      </c>
      <c r="G4284">
        <v>67</v>
      </c>
      <c r="H4284">
        <v>0</v>
      </c>
      <c r="I4284">
        <v>1</v>
      </c>
      <c r="J4284">
        <v>1173</v>
      </c>
      <c r="K4284">
        <v>1</v>
      </c>
      <c r="L4284">
        <v>77</v>
      </c>
      <c r="M4284">
        <v>467</v>
      </c>
      <c r="N4284" t="s">
        <v>18</v>
      </c>
      <c r="O4284">
        <v>0</v>
      </c>
      <c r="P4284">
        <v>1659</v>
      </c>
    </row>
    <row r="4285" spans="1:16" x14ac:dyDescent="0.25">
      <c r="A4285" t="s">
        <v>6499</v>
      </c>
      <c r="B4285">
        <v>1071</v>
      </c>
      <c r="C4285" s="3" t="str">
        <f>HYPERLINK("http://www.uniprot.org/uniprot/G7IMY2","tr|G7IMY2|G7IMY2_MEDTR")</f>
        <v>tr|G7IMY2|G7IMY2_MEDTR</v>
      </c>
      <c r="D4285" t="s">
        <v>6500</v>
      </c>
      <c r="E4285">
        <v>61.39</v>
      </c>
      <c r="F4285">
        <v>430</v>
      </c>
      <c r="G4285">
        <v>166</v>
      </c>
      <c r="H4285">
        <v>74</v>
      </c>
      <c r="I4285">
        <v>1</v>
      </c>
      <c r="J4285">
        <v>1068</v>
      </c>
      <c r="K4285">
        <v>1</v>
      </c>
      <c r="L4285">
        <v>1</v>
      </c>
      <c r="M4285">
        <v>430</v>
      </c>
      <c r="N4285" t="s">
        <v>18</v>
      </c>
      <c r="O4285" s="1">
        <v>7.7833800000000008E-130</v>
      </c>
      <c r="P4285">
        <v>1207</v>
      </c>
    </row>
    <row r="4286" spans="1:16" x14ac:dyDescent="0.25">
      <c r="A4286" t="s">
        <v>6501</v>
      </c>
      <c r="B4286">
        <v>1455</v>
      </c>
      <c r="C4286" s="3" t="str">
        <f>HYPERLINK("http://www.uniprot.org/uniprot/G7K4Y5","tr|G7K4Y5|G7K4Y5_MEDTR")</f>
        <v>tr|G7K4Y5|G7K4Y5_MEDTR</v>
      </c>
      <c r="D4286" t="s">
        <v>6502</v>
      </c>
      <c r="E4286">
        <v>79.58</v>
      </c>
      <c r="F4286">
        <v>485</v>
      </c>
      <c r="G4286">
        <v>99</v>
      </c>
      <c r="H4286">
        <v>1</v>
      </c>
      <c r="I4286">
        <v>1</v>
      </c>
      <c r="J4286">
        <v>1452</v>
      </c>
      <c r="K4286">
        <v>1</v>
      </c>
      <c r="L4286">
        <v>1</v>
      </c>
      <c r="M4286">
        <v>485</v>
      </c>
      <c r="N4286" t="s">
        <v>18</v>
      </c>
      <c r="O4286">
        <v>0</v>
      </c>
      <c r="P4286">
        <v>2057</v>
      </c>
    </row>
    <row r="4287" spans="1:16" x14ac:dyDescent="0.25">
      <c r="A4287" t="s">
        <v>6503</v>
      </c>
      <c r="B4287">
        <v>1290</v>
      </c>
      <c r="C4287" s="3" t="str">
        <f>HYPERLINK("http://www.uniprot.org/uniprot/B7FK30","tr|B7FK30|B7FK30_MEDTR")</f>
        <v>tr|B7FK30|B7FK30_MEDTR</v>
      </c>
      <c r="D4287" t="s">
        <v>4331</v>
      </c>
      <c r="E4287">
        <v>76.11</v>
      </c>
      <c r="F4287">
        <v>201</v>
      </c>
      <c r="G4287">
        <v>48</v>
      </c>
      <c r="H4287">
        <v>0</v>
      </c>
      <c r="I4287">
        <v>685</v>
      </c>
      <c r="J4287">
        <v>1287</v>
      </c>
      <c r="K4287">
        <v>1</v>
      </c>
      <c r="L4287">
        <v>198</v>
      </c>
      <c r="M4287">
        <v>398</v>
      </c>
      <c r="N4287" t="s">
        <v>18</v>
      </c>
      <c r="O4287" s="1">
        <v>3.70812E-79</v>
      </c>
      <c r="P4287">
        <v>771</v>
      </c>
    </row>
    <row r="4288" spans="1:16" x14ac:dyDescent="0.25">
      <c r="A4288" t="s">
        <v>6504</v>
      </c>
      <c r="B4288">
        <v>1452</v>
      </c>
      <c r="C4288" s="3" t="str">
        <f>HYPERLINK("http://www.uniprot.org/uniprot/G7L6P5","tr|G7L6P5|G7L6P5_MEDTR")</f>
        <v>tr|G7L6P5|G7L6P5_MEDTR</v>
      </c>
      <c r="D4288" t="s">
        <v>6505</v>
      </c>
      <c r="E4288">
        <v>90.8</v>
      </c>
      <c r="F4288">
        <v>446</v>
      </c>
      <c r="G4288">
        <v>41</v>
      </c>
      <c r="H4288">
        <v>1</v>
      </c>
      <c r="I4288">
        <v>1</v>
      </c>
      <c r="J4288">
        <v>1335</v>
      </c>
      <c r="K4288">
        <v>1</v>
      </c>
      <c r="L4288">
        <v>1</v>
      </c>
      <c r="M4288">
        <v>446</v>
      </c>
      <c r="N4288" t="s">
        <v>18</v>
      </c>
      <c r="O4288">
        <v>0</v>
      </c>
      <c r="P4288">
        <v>2173</v>
      </c>
    </row>
    <row r="4289" spans="1:16" x14ac:dyDescent="0.25">
      <c r="A4289" t="s">
        <v>6506</v>
      </c>
      <c r="B4289">
        <v>1725</v>
      </c>
      <c r="C4289" s="3" t="str">
        <f>HYPERLINK("http://www.uniprot.org/uniprot/Q2HSE6","tr|Q2HSE6|Q2HSE6_MEDTR")</f>
        <v>tr|Q2HSE6|Q2HSE6_MEDTR</v>
      </c>
      <c r="D4289" t="s">
        <v>6507</v>
      </c>
      <c r="E4289">
        <v>89.54</v>
      </c>
      <c r="F4289">
        <v>574</v>
      </c>
      <c r="G4289">
        <v>60</v>
      </c>
      <c r="H4289">
        <v>1</v>
      </c>
      <c r="I4289">
        <v>1</v>
      </c>
      <c r="J4289">
        <v>1719</v>
      </c>
      <c r="K4289">
        <v>1</v>
      </c>
      <c r="L4289">
        <v>217</v>
      </c>
      <c r="M4289">
        <v>790</v>
      </c>
      <c r="N4289" t="s">
        <v>18</v>
      </c>
      <c r="O4289">
        <v>0</v>
      </c>
      <c r="P4289">
        <v>2693</v>
      </c>
    </row>
    <row r="4290" spans="1:16" x14ac:dyDescent="0.25">
      <c r="A4290" t="s">
        <v>6508</v>
      </c>
      <c r="B4290">
        <v>1071</v>
      </c>
      <c r="C4290" s="3" t="str">
        <f>HYPERLINK("http://www.uniprot.org/uniprot/I3S5G7","tr|I3S5G7|I3S5G7_MEDTR")</f>
        <v>tr|I3S5G7|I3S5G7_MEDTR</v>
      </c>
      <c r="D4290" t="s">
        <v>22</v>
      </c>
      <c r="E4290">
        <v>64.36</v>
      </c>
      <c r="F4290">
        <v>348</v>
      </c>
      <c r="G4290">
        <v>124</v>
      </c>
      <c r="H4290">
        <v>0</v>
      </c>
      <c r="I4290">
        <v>1</v>
      </c>
      <c r="J4290">
        <v>1044</v>
      </c>
      <c r="K4290">
        <v>1</v>
      </c>
      <c r="L4290">
        <v>25</v>
      </c>
      <c r="M4290">
        <v>371</v>
      </c>
      <c r="N4290" t="s">
        <v>18</v>
      </c>
      <c r="O4290" s="1">
        <v>6.5890300000000005E-129</v>
      </c>
      <c r="P4290">
        <v>1199</v>
      </c>
    </row>
    <row r="4291" spans="1:16" x14ac:dyDescent="0.25">
      <c r="A4291" t="s">
        <v>6509</v>
      </c>
      <c r="B4291">
        <v>1254</v>
      </c>
      <c r="C4291" s="3" t="str">
        <f>HYPERLINK("http://www.uniprot.org/uniprot/I3SZQ6","tr|I3SZQ6|I3SZQ6_MEDTR")</f>
        <v>tr|I3SZQ6|I3SZQ6_MEDTR</v>
      </c>
      <c r="D4291" t="s">
        <v>22</v>
      </c>
      <c r="E4291">
        <v>85.81</v>
      </c>
      <c r="F4291">
        <v>416</v>
      </c>
      <c r="G4291">
        <v>59</v>
      </c>
      <c r="H4291">
        <v>0</v>
      </c>
      <c r="I4291">
        <v>4</v>
      </c>
      <c r="J4291">
        <v>1251</v>
      </c>
      <c r="K4291">
        <v>1</v>
      </c>
      <c r="L4291">
        <v>3</v>
      </c>
      <c r="M4291">
        <v>418</v>
      </c>
      <c r="N4291" t="s">
        <v>18</v>
      </c>
      <c r="O4291">
        <v>0</v>
      </c>
      <c r="P4291">
        <v>1904</v>
      </c>
    </row>
    <row r="4292" spans="1:16" x14ac:dyDescent="0.25">
      <c r="A4292" t="s">
        <v>6510</v>
      </c>
      <c r="B4292">
        <v>723</v>
      </c>
      <c r="C4292" s="3" t="str">
        <f>HYPERLINK("http://www.uniprot.org/uniprot/I3SVV1","tr|I3SVV1|I3SVV1_LOTJA")</f>
        <v>tr|I3SVV1|I3SVV1_LOTJA</v>
      </c>
      <c r="D4292" t="s">
        <v>93</v>
      </c>
      <c r="E4292">
        <v>83.19</v>
      </c>
      <c r="F4292">
        <v>244</v>
      </c>
      <c r="G4292">
        <v>41</v>
      </c>
      <c r="H4292">
        <v>4</v>
      </c>
      <c r="I4292">
        <v>1</v>
      </c>
      <c r="J4292">
        <v>720</v>
      </c>
      <c r="K4292">
        <v>1</v>
      </c>
      <c r="L4292">
        <v>1</v>
      </c>
      <c r="M4292">
        <v>242</v>
      </c>
      <c r="N4292" t="s">
        <v>18</v>
      </c>
      <c r="O4292" s="1">
        <v>2.2408700000000002E-106</v>
      </c>
      <c r="P4292">
        <v>1002</v>
      </c>
    </row>
    <row r="4293" spans="1:16" x14ac:dyDescent="0.25">
      <c r="A4293" t="s">
        <v>6511</v>
      </c>
      <c r="B4293">
        <v>2556</v>
      </c>
      <c r="C4293" s="3" t="str">
        <f>HYPERLINK("http://www.uniprot.org/uniprot/K7LZW5","tr|K7LZW5|K7LZW5_SOYBN")</f>
        <v>tr|K7LZW5|K7LZW5_SOYBN</v>
      </c>
      <c r="D4293" t="s">
        <v>28</v>
      </c>
      <c r="E4293">
        <v>70.790000000000006</v>
      </c>
      <c r="F4293">
        <v>873</v>
      </c>
      <c r="G4293">
        <v>255</v>
      </c>
      <c r="H4293">
        <v>22</v>
      </c>
      <c r="I4293">
        <v>1</v>
      </c>
      <c r="J4293">
        <v>2553</v>
      </c>
      <c r="K4293">
        <v>1</v>
      </c>
      <c r="L4293">
        <v>1</v>
      </c>
      <c r="M4293">
        <v>866</v>
      </c>
      <c r="N4293" t="s">
        <v>18</v>
      </c>
      <c r="O4293">
        <v>0</v>
      </c>
      <c r="P4293">
        <v>3018</v>
      </c>
    </row>
    <row r="4294" spans="1:16" x14ac:dyDescent="0.25">
      <c r="A4294" t="s">
        <v>6512</v>
      </c>
      <c r="B4294">
        <v>837</v>
      </c>
      <c r="C4294" s="3" t="str">
        <f>HYPERLINK("http://www.uniprot.org/uniprot/G7J6V3","tr|G7J6V3|G7J6V3_MEDTR")</f>
        <v>tr|G7J6V3|G7J6V3_MEDTR</v>
      </c>
      <c r="D4294" t="s">
        <v>6513</v>
      </c>
      <c r="E4294">
        <v>86.47</v>
      </c>
      <c r="F4294">
        <v>281</v>
      </c>
      <c r="G4294">
        <v>38</v>
      </c>
      <c r="H4294">
        <v>3</v>
      </c>
      <c r="I4294">
        <v>1</v>
      </c>
      <c r="J4294">
        <v>834</v>
      </c>
      <c r="K4294">
        <v>1</v>
      </c>
      <c r="L4294">
        <v>1</v>
      </c>
      <c r="M4294">
        <v>281</v>
      </c>
      <c r="N4294" t="s">
        <v>18</v>
      </c>
      <c r="O4294" s="1">
        <v>6.4417700000000003E-133</v>
      </c>
      <c r="P4294">
        <v>1232</v>
      </c>
    </row>
    <row r="4295" spans="1:16" x14ac:dyDescent="0.25">
      <c r="A4295" t="s">
        <v>6514</v>
      </c>
      <c r="B4295">
        <v>1509</v>
      </c>
      <c r="C4295" s="3" t="str">
        <f>HYPERLINK("http://www.uniprot.org/uniprot/G7IWX5","tr|G7IWX5|G7IWX5_MEDTR")</f>
        <v>tr|G7IWX5|G7IWX5_MEDTR</v>
      </c>
      <c r="D4295" t="s">
        <v>6515</v>
      </c>
      <c r="E4295">
        <v>64.430000000000007</v>
      </c>
      <c r="F4295">
        <v>523</v>
      </c>
      <c r="G4295">
        <v>186</v>
      </c>
      <c r="H4295">
        <v>21</v>
      </c>
      <c r="I4295">
        <v>1</v>
      </c>
      <c r="J4295">
        <v>1506</v>
      </c>
      <c r="K4295">
        <v>1</v>
      </c>
      <c r="L4295">
        <v>1</v>
      </c>
      <c r="M4295">
        <v>508</v>
      </c>
      <c r="N4295" t="s">
        <v>18</v>
      </c>
      <c r="O4295" s="1">
        <v>2.9924799999999998E-171</v>
      </c>
      <c r="P4295">
        <v>1566</v>
      </c>
    </row>
    <row r="4296" spans="1:16" x14ac:dyDescent="0.25">
      <c r="A4296" t="s">
        <v>6516</v>
      </c>
      <c r="B4296">
        <v>1770</v>
      </c>
      <c r="C4296" s="3" t="str">
        <f>HYPERLINK("http://www.uniprot.org/uniprot/K7KRX4","tr|K7KRX4|K7KRX4_SOYBN")</f>
        <v>tr|K7KRX4|K7KRX4_SOYBN</v>
      </c>
      <c r="D4296" t="s">
        <v>28</v>
      </c>
      <c r="E4296">
        <v>72.78</v>
      </c>
      <c r="F4296">
        <v>588</v>
      </c>
      <c r="G4296">
        <v>160</v>
      </c>
      <c r="H4296">
        <v>1</v>
      </c>
      <c r="I4296">
        <v>1</v>
      </c>
      <c r="J4296">
        <v>1761</v>
      </c>
      <c r="K4296">
        <v>1</v>
      </c>
      <c r="L4296">
        <v>1</v>
      </c>
      <c r="M4296">
        <v>587</v>
      </c>
      <c r="N4296" t="s">
        <v>18</v>
      </c>
      <c r="O4296">
        <v>0</v>
      </c>
      <c r="P4296">
        <v>2160</v>
      </c>
    </row>
    <row r="4297" spans="1:16" x14ac:dyDescent="0.25">
      <c r="A4297" t="s">
        <v>6517</v>
      </c>
      <c r="B4297">
        <v>3435</v>
      </c>
      <c r="C4297" s="3" t="str">
        <f>HYPERLINK("http://www.uniprot.org/uniprot/G7JNH2","tr|G7JNH2|G7JNH2_MEDTR")</f>
        <v>tr|G7JNH2|G7JNH2_MEDTR</v>
      </c>
      <c r="D4297" t="s">
        <v>6518</v>
      </c>
      <c r="E4297">
        <v>72.290000000000006</v>
      </c>
      <c r="F4297">
        <v>1108</v>
      </c>
      <c r="G4297">
        <v>307</v>
      </c>
      <c r="H4297">
        <v>48</v>
      </c>
      <c r="I4297">
        <v>253</v>
      </c>
      <c r="J4297">
        <v>3432</v>
      </c>
      <c r="K4297">
        <v>1</v>
      </c>
      <c r="L4297">
        <v>37</v>
      </c>
      <c r="M4297">
        <v>1138</v>
      </c>
      <c r="N4297" t="s">
        <v>18</v>
      </c>
      <c r="O4297">
        <v>0</v>
      </c>
      <c r="P4297">
        <v>3972</v>
      </c>
    </row>
    <row r="4298" spans="1:16" x14ac:dyDescent="0.25">
      <c r="A4298" t="s">
        <v>6519</v>
      </c>
      <c r="B4298">
        <v>2934</v>
      </c>
      <c r="C4298" s="3" t="str">
        <f>HYPERLINK("http://www.uniprot.org/uniprot/G7I2F3","tr|G7I2F3|G7I2F3_MEDTR")</f>
        <v>tr|G7I2F3|G7I2F3_MEDTR</v>
      </c>
      <c r="D4298" t="s">
        <v>257</v>
      </c>
      <c r="E4298">
        <v>34.97</v>
      </c>
      <c r="F4298">
        <v>406</v>
      </c>
      <c r="G4298">
        <v>264</v>
      </c>
      <c r="H4298">
        <v>2</v>
      </c>
      <c r="I4298">
        <v>964</v>
      </c>
      <c r="J4298">
        <v>2175</v>
      </c>
      <c r="K4298">
        <v>1</v>
      </c>
      <c r="L4298">
        <v>43</v>
      </c>
      <c r="M4298">
        <v>379</v>
      </c>
      <c r="N4298" t="s">
        <v>18</v>
      </c>
      <c r="O4298" s="1">
        <v>1.8310100000000001E-51</v>
      </c>
      <c r="P4298">
        <v>536</v>
      </c>
    </row>
    <row r="4299" spans="1:16" x14ac:dyDescent="0.25">
      <c r="A4299" t="s">
        <v>6520</v>
      </c>
      <c r="B4299">
        <v>1275</v>
      </c>
      <c r="C4299" s="3" t="str">
        <f>HYPERLINK("http://www.uniprot.org/uniprot/G7K5M5","tr|G7K5M5|G7K5M5_MEDTR")</f>
        <v>tr|G7K5M5|G7K5M5_MEDTR</v>
      </c>
      <c r="D4299" t="s">
        <v>6521</v>
      </c>
      <c r="E4299">
        <v>67.27</v>
      </c>
      <c r="F4299">
        <v>437</v>
      </c>
      <c r="G4299">
        <v>143</v>
      </c>
      <c r="H4299">
        <v>26</v>
      </c>
      <c r="I4299">
        <v>1</v>
      </c>
      <c r="J4299">
        <v>1233</v>
      </c>
      <c r="K4299">
        <v>1</v>
      </c>
      <c r="L4299">
        <v>175</v>
      </c>
      <c r="M4299">
        <v>605</v>
      </c>
      <c r="N4299" t="s">
        <v>18</v>
      </c>
      <c r="O4299" s="1">
        <v>3.2338299999999998E-144</v>
      </c>
      <c r="P4299">
        <v>1332</v>
      </c>
    </row>
    <row r="4300" spans="1:16" x14ac:dyDescent="0.25">
      <c r="A4300" t="s">
        <v>6522</v>
      </c>
      <c r="B4300">
        <v>3423</v>
      </c>
      <c r="C4300" s="3" t="str">
        <f>HYPERLINK("http://www.uniprot.org/uniprot/I1KN24","tr|I1KN24|I1KN24_SOYBN")</f>
        <v>tr|I1KN24|I1KN24_SOYBN</v>
      </c>
      <c r="D4300" t="s">
        <v>28</v>
      </c>
      <c r="E4300">
        <v>78.45</v>
      </c>
      <c r="F4300">
        <v>1114</v>
      </c>
      <c r="G4300">
        <v>240</v>
      </c>
      <c r="H4300">
        <v>0</v>
      </c>
      <c r="I4300">
        <v>46</v>
      </c>
      <c r="J4300">
        <v>3387</v>
      </c>
      <c r="K4300">
        <v>1</v>
      </c>
      <c r="L4300">
        <v>19</v>
      </c>
      <c r="M4300">
        <v>1053</v>
      </c>
      <c r="N4300" t="s">
        <v>18</v>
      </c>
      <c r="O4300">
        <v>0</v>
      </c>
      <c r="P4300">
        <v>4372</v>
      </c>
    </row>
    <row r="4301" spans="1:16" x14ac:dyDescent="0.25">
      <c r="A4301" t="s">
        <v>6523</v>
      </c>
      <c r="B4301">
        <v>1386</v>
      </c>
      <c r="C4301" s="3" t="str">
        <f>HYPERLINK("http://www.uniprot.org/uniprot/I1JK97","tr|I1JK97|I1JK97_SOYBN")</f>
        <v>tr|I1JK97|I1JK97_SOYBN</v>
      </c>
      <c r="D4301" t="s">
        <v>28</v>
      </c>
      <c r="E4301">
        <v>84.72</v>
      </c>
      <c r="F4301">
        <v>491</v>
      </c>
      <c r="G4301">
        <v>75</v>
      </c>
      <c r="H4301">
        <v>30</v>
      </c>
      <c r="I4301">
        <v>1</v>
      </c>
      <c r="J4301">
        <v>1383</v>
      </c>
      <c r="K4301">
        <v>1</v>
      </c>
      <c r="L4301">
        <v>1</v>
      </c>
      <c r="M4301">
        <v>491</v>
      </c>
      <c r="N4301" t="s">
        <v>18</v>
      </c>
      <c r="O4301">
        <v>0</v>
      </c>
      <c r="P4301">
        <v>2107</v>
      </c>
    </row>
    <row r="4302" spans="1:16" x14ac:dyDescent="0.25">
      <c r="A4302" t="s">
        <v>6524</v>
      </c>
      <c r="B4302">
        <v>387</v>
      </c>
      <c r="C4302" s="3" t="str">
        <f>HYPERLINK("http://www.uniprot.org/uniprot/I3SYT2","tr|I3SYT2|I3SYT2_MEDTR")</f>
        <v>tr|I3SYT2|I3SYT2_MEDTR</v>
      </c>
      <c r="D4302" t="s">
        <v>6525</v>
      </c>
      <c r="E4302">
        <v>89.84</v>
      </c>
      <c r="F4302">
        <v>128</v>
      </c>
      <c r="G4302">
        <v>13</v>
      </c>
      <c r="H4302">
        <v>0</v>
      </c>
      <c r="I4302">
        <v>1</v>
      </c>
      <c r="J4302">
        <v>384</v>
      </c>
      <c r="K4302">
        <v>1</v>
      </c>
      <c r="L4302">
        <v>1</v>
      </c>
      <c r="M4302">
        <v>128</v>
      </c>
      <c r="N4302" t="s">
        <v>18</v>
      </c>
      <c r="O4302" s="1">
        <v>4.2270099999999998E-57</v>
      </c>
      <c r="P4302">
        <v>574</v>
      </c>
    </row>
    <row r="4303" spans="1:16" x14ac:dyDescent="0.25">
      <c r="A4303" t="s">
        <v>6526</v>
      </c>
      <c r="B4303">
        <v>1224</v>
      </c>
      <c r="C4303" s="3" t="str">
        <f>HYPERLINK("http://www.uniprot.org/uniprot/Q2PEV4","tr|Q2PEV4|Q2PEV4_TRIPR")</f>
        <v>tr|Q2PEV4|Q2PEV4_TRIPR</v>
      </c>
      <c r="D4303" t="s">
        <v>6527</v>
      </c>
      <c r="E4303">
        <v>82.8</v>
      </c>
      <c r="F4303">
        <v>407</v>
      </c>
      <c r="G4303">
        <v>70</v>
      </c>
      <c r="H4303">
        <v>0</v>
      </c>
      <c r="I4303">
        <v>1</v>
      </c>
      <c r="J4303">
        <v>1221</v>
      </c>
      <c r="K4303">
        <v>1</v>
      </c>
      <c r="L4303">
        <v>1</v>
      </c>
      <c r="M4303">
        <v>406</v>
      </c>
      <c r="N4303" t="s">
        <v>18</v>
      </c>
      <c r="O4303">
        <v>0</v>
      </c>
      <c r="P4303">
        <v>1718</v>
      </c>
    </row>
    <row r="4304" spans="1:16" x14ac:dyDescent="0.25">
      <c r="A4304" t="s">
        <v>6528</v>
      </c>
      <c r="B4304">
        <v>642</v>
      </c>
      <c r="C4304" s="3" t="str">
        <f>HYPERLINK("http://www.uniprot.org/uniprot/K7MNX2","tr|K7MNX2|K7MNX2_SOYBN")</f>
        <v>tr|K7MNX2|K7MNX2_SOYBN</v>
      </c>
      <c r="D4304" t="s">
        <v>28</v>
      </c>
      <c r="E4304">
        <v>25.66</v>
      </c>
      <c r="F4304">
        <v>113</v>
      </c>
      <c r="G4304">
        <v>84</v>
      </c>
      <c r="H4304">
        <v>2</v>
      </c>
      <c r="I4304">
        <v>175</v>
      </c>
      <c r="J4304">
        <v>507</v>
      </c>
      <c r="K4304">
        <v>1</v>
      </c>
      <c r="L4304">
        <v>402</v>
      </c>
      <c r="M4304">
        <v>514</v>
      </c>
      <c r="N4304" t="s">
        <v>18</v>
      </c>
      <c r="O4304" s="1">
        <v>1.47941E-9</v>
      </c>
      <c r="P4304">
        <v>166</v>
      </c>
    </row>
    <row r="4305" spans="1:16" x14ac:dyDescent="0.25">
      <c r="A4305" t="s">
        <v>6529</v>
      </c>
      <c r="B4305">
        <v>528</v>
      </c>
      <c r="C4305" s="3" t="str">
        <f>HYPERLINK("http://www.uniprot.org/uniprot/A5B9Y9","tr|A5B9Y9|A5B9Y9_VITVI")</f>
        <v>tr|A5B9Y9|A5B9Y9_VITVI</v>
      </c>
      <c r="D4305" t="s">
        <v>6530</v>
      </c>
      <c r="E4305">
        <v>75.790000000000006</v>
      </c>
      <c r="F4305">
        <v>157</v>
      </c>
      <c r="G4305">
        <v>38</v>
      </c>
      <c r="H4305">
        <v>0</v>
      </c>
      <c r="I4305">
        <v>4</v>
      </c>
      <c r="J4305">
        <v>474</v>
      </c>
      <c r="K4305">
        <v>1</v>
      </c>
      <c r="L4305">
        <v>1715</v>
      </c>
      <c r="M4305">
        <v>1871</v>
      </c>
      <c r="N4305" t="s">
        <v>18</v>
      </c>
      <c r="O4305" s="1">
        <v>7.7616099999999998E-71</v>
      </c>
      <c r="P4305">
        <v>641</v>
      </c>
    </row>
    <row r="4306" spans="1:16" x14ac:dyDescent="0.25">
      <c r="A4306" t="s">
        <v>6531</v>
      </c>
      <c r="B4306">
        <v>1461</v>
      </c>
      <c r="C4306" s="3" t="str">
        <f>HYPERLINK("http://www.uniprot.org/uniprot/K7MNX2","tr|K7MNX2|K7MNX2_SOYBN")</f>
        <v>tr|K7MNX2|K7MNX2_SOYBN</v>
      </c>
      <c r="D4306" t="s">
        <v>28</v>
      </c>
      <c r="E4306">
        <v>27.51</v>
      </c>
      <c r="F4306">
        <v>258</v>
      </c>
      <c r="G4306">
        <v>187</v>
      </c>
      <c r="H4306">
        <v>4</v>
      </c>
      <c r="I4306">
        <v>283</v>
      </c>
      <c r="J4306">
        <v>1044</v>
      </c>
      <c r="K4306">
        <v>1</v>
      </c>
      <c r="L4306">
        <v>265</v>
      </c>
      <c r="M4306">
        <v>514</v>
      </c>
      <c r="N4306" t="s">
        <v>18</v>
      </c>
      <c r="O4306" s="1">
        <v>6.6511099999999995E-19</v>
      </c>
      <c r="P4306">
        <v>252</v>
      </c>
    </row>
    <row r="4307" spans="1:16" x14ac:dyDescent="0.25">
      <c r="A4307" t="s">
        <v>6532</v>
      </c>
      <c r="B4307">
        <v>1464</v>
      </c>
      <c r="C4307" s="3" t="str">
        <f>HYPERLINK("http://www.uniprot.org/uniprot/G7IVP1","tr|G7IVP1|G7IVP1_MEDTR")</f>
        <v>tr|G7IVP1|G7IVP1_MEDTR</v>
      </c>
      <c r="D4307" t="s">
        <v>6533</v>
      </c>
      <c r="E4307">
        <v>73.7</v>
      </c>
      <c r="F4307">
        <v>464</v>
      </c>
      <c r="G4307">
        <v>122</v>
      </c>
      <c r="H4307">
        <v>20</v>
      </c>
      <c r="I4307">
        <v>130</v>
      </c>
      <c r="J4307">
        <v>1461</v>
      </c>
      <c r="K4307">
        <v>1</v>
      </c>
      <c r="L4307">
        <v>96</v>
      </c>
      <c r="M4307">
        <v>559</v>
      </c>
      <c r="N4307" t="s">
        <v>18</v>
      </c>
      <c r="O4307">
        <v>0</v>
      </c>
      <c r="P4307">
        <v>1697</v>
      </c>
    </row>
    <row r="4308" spans="1:16" x14ac:dyDescent="0.25">
      <c r="A4308" t="s">
        <v>6534</v>
      </c>
      <c r="B4308">
        <v>1830</v>
      </c>
      <c r="C4308" s="3" t="str">
        <f>HYPERLINK("http://www.uniprot.org/uniprot/G7IS76","tr|G7IS76|G7IS76_MEDTR")</f>
        <v>tr|G7IS76|G7IS76_MEDTR</v>
      </c>
      <c r="D4308" t="s">
        <v>6535</v>
      </c>
      <c r="E4308">
        <v>82.83</v>
      </c>
      <c r="F4308">
        <v>606</v>
      </c>
      <c r="G4308">
        <v>104</v>
      </c>
      <c r="H4308">
        <v>0</v>
      </c>
      <c r="I4308">
        <v>1</v>
      </c>
      <c r="J4308">
        <v>1818</v>
      </c>
      <c r="K4308">
        <v>1</v>
      </c>
      <c r="L4308">
        <v>15</v>
      </c>
      <c r="M4308">
        <v>620</v>
      </c>
      <c r="N4308" t="s">
        <v>18</v>
      </c>
      <c r="O4308">
        <v>0</v>
      </c>
      <c r="P4308">
        <v>2614</v>
      </c>
    </row>
    <row r="4309" spans="1:16" x14ac:dyDescent="0.25">
      <c r="A4309" t="s">
        <v>6536</v>
      </c>
      <c r="B4309">
        <v>630</v>
      </c>
      <c r="C4309" s="3" t="str">
        <f>HYPERLINK("http://www.uniprot.org/uniprot/I1MCC1","tr|I1MCC1|I1MCC1_SOYBN")</f>
        <v>tr|I1MCC1|I1MCC1_SOYBN</v>
      </c>
      <c r="D4309" t="s">
        <v>28</v>
      </c>
      <c r="E4309">
        <v>44.97</v>
      </c>
      <c r="F4309">
        <v>249</v>
      </c>
      <c r="G4309">
        <v>137</v>
      </c>
      <c r="H4309">
        <v>41</v>
      </c>
      <c r="I4309">
        <v>1</v>
      </c>
      <c r="J4309">
        <v>624</v>
      </c>
      <c r="K4309">
        <v>1</v>
      </c>
      <c r="L4309">
        <v>1</v>
      </c>
      <c r="M4309">
        <v>245</v>
      </c>
      <c r="N4309" t="s">
        <v>18</v>
      </c>
      <c r="O4309" s="1">
        <v>5.6465699999999998E-35</v>
      </c>
      <c r="P4309">
        <v>385</v>
      </c>
    </row>
    <row r="4310" spans="1:16" x14ac:dyDescent="0.25">
      <c r="A4310" t="s">
        <v>6537</v>
      </c>
      <c r="B4310">
        <v>639</v>
      </c>
      <c r="C4310" s="3" t="str">
        <f>HYPERLINK("http://www.uniprot.org/uniprot/I3S765","tr|I3S765|I3S765_MEDTR")</f>
        <v>tr|I3S765|I3S765_MEDTR</v>
      </c>
      <c r="D4310" t="s">
        <v>22</v>
      </c>
      <c r="E4310">
        <v>65.75</v>
      </c>
      <c r="F4310">
        <v>219</v>
      </c>
      <c r="G4310">
        <v>75</v>
      </c>
      <c r="H4310">
        <v>7</v>
      </c>
      <c r="I4310">
        <v>1</v>
      </c>
      <c r="J4310">
        <v>636</v>
      </c>
      <c r="K4310">
        <v>1</v>
      </c>
      <c r="L4310">
        <v>1</v>
      </c>
      <c r="M4310">
        <v>218</v>
      </c>
      <c r="N4310" t="s">
        <v>18</v>
      </c>
      <c r="O4310" s="1">
        <v>7.8623199999999996E-72</v>
      </c>
      <c r="P4310">
        <v>703</v>
      </c>
    </row>
    <row r="4311" spans="1:16" x14ac:dyDescent="0.25">
      <c r="A4311" t="s">
        <v>6538</v>
      </c>
      <c r="B4311">
        <v>3003</v>
      </c>
      <c r="C4311" s="3" t="str">
        <f>HYPERLINK("http://www.uniprot.org/uniprot/G7K4Y8","tr|G7K4Y8|G7K4Y8_MEDTR")</f>
        <v>tr|G7K4Y8|G7K4Y8_MEDTR</v>
      </c>
      <c r="D4311" t="s">
        <v>6539</v>
      </c>
      <c r="E4311">
        <v>85.2</v>
      </c>
      <c r="F4311">
        <v>1000</v>
      </c>
      <c r="G4311">
        <v>148</v>
      </c>
      <c r="H4311">
        <v>0</v>
      </c>
      <c r="I4311">
        <v>1</v>
      </c>
      <c r="J4311">
        <v>3000</v>
      </c>
      <c r="K4311">
        <v>1</v>
      </c>
      <c r="L4311">
        <v>34</v>
      </c>
      <c r="M4311">
        <v>1022</v>
      </c>
      <c r="N4311" t="s">
        <v>18</v>
      </c>
      <c r="O4311">
        <v>0</v>
      </c>
      <c r="P4311">
        <v>4509</v>
      </c>
    </row>
    <row r="4312" spans="1:16" x14ac:dyDescent="0.25">
      <c r="A4312" t="s">
        <v>6540</v>
      </c>
      <c r="B4312">
        <v>801</v>
      </c>
      <c r="C4312" s="3" t="str">
        <f>HYPERLINK("http://www.uniprot.org/uniprot/G7KKI7","tr|G7KKI7|G7KKI7_MEDTR")</f>
        <v>tr|G7KKI7|G7KKI7_MEDTR</v>
      </c>
      <c r="D4312" t="s">
        <v>6541</v>
      </c>
      <c r="E4312">
        <v>27.8</v>
      </c>
      <c r="F4312">
        <v>187</v>
      </c>
      <c r="G4312">
        <v>135</v>
      </c>
      <c r="H4312">
        <v>29</v>
      </c>
      <c r="I4312">
        <v>304</v>
      </c>
      <c r="J4312">
        <v>777</v>
      </c>
      <c r="K4312">
        <v>1</v>
      </c>
      <c r="L4312">
        <v>36</v>
      </c>
      <c r="M4312">
        <v>219</v>
      </c>
      <c r="N4312" t="s">
        <v>18</v>
      </c>
      <c r="O4312" s="1">
        <v>7.6928600000000005E-8</v>
      </c>
      <c r="P4312">
        <v>153</v>
      </c>
    </row>
    <row r="4313" spans="1:16" x14ac:dyDescent="0.25">
      <c r="A4313" t="s">
        <v>6542</v>
      </c>
      <c r="B4313">
        <v>873</v>
      </c>
      <c r="C4313" s="3" t="str">
        <f>HYPERLINK("http://www.uniprot.org/uniprot/G7KAJ2","tr|G7KAJ2|G7KAJ2_MEDTR")</f>
        <v>tr|G7KAJ2|G7KAJ2_MEDTR</v>
      </c>
      <c r="D4313" t="s">
        <v>6543</v>
      </c>
      <c r="E4313">
        <v>69.959999999999994</v>
      </c>
      <c r="F4313">
        <v>283</v>
      </c>
      <c r="G4313">
        <v>85</v>
      </c>
      <c r="H4313">
        <v>6</v>
      </c>
      <c r="I4313">
        <v>1</v>
      </c>
      <c r="J4313">
        <v>831</v>
      </c>
      <c r="K4313">
        <v>1</v>
      </c>
      <c r="L4313">
        <v>80</v>
      </c>
      <c r="M4313">
        <v>341</v>
      </c>
      <c r="N4313" t="s">
        <v>18</v>
      </c>
      <c r="O4313" s="1">
        <v>6.1072600000000003E-105</v>
      </c>
      <c r="P4313">
        <v>991</v>
      </c>
    </row>
    <row r="4314" spans="1:16" x14ac:dyDescent="0.25">
      <c r="A4314" t="s">
        <v>6544</v>
      </c>
      <c r="B4314">
        <v>3108</v>
      </c>
      <c r="C4314" s="3" t="str">
        <f>HYPERLINK("http://www.uniprot.org/uniprot/G8DCY4","tr|G8DCY4|G8DCY4_PHAVU")</f>
        <v>tr|G8DCY4|G8DCY4_PHAVU</v>
      </c>
      <c r="D4314" t="s">
        <v>1086</v>
      </c>
      <c r="E4314">
        <v>82.31</v>
      </c>
      <c r="F4314">
        <v>1035</v>
      </c>
      <c r="G4314">
        <v>183</v>
      </c>
      <c r="H4314">
        <v>0</v>
      </c>
      <c r="I4314">
        <v>1</v>
      </c>
      <c r="J4314">
        <v>3105</v>
      </c>
      <c r="K4314">
        <v>1</v>
      </c>
      <c r="L4314">
        <v>315</v>
      </c>
      <c r="M4314">
        <v>1262</v>
      </c>
      <c r="N4314" t="s">
        <v>18</v>
      </c>
      <c r="O4314">
        <v>0</v>
      </c>
      <c r="P4314">
        <v>4409</v>
      </c>
    </row>
    <row r="4315" spans="1:16" x14ac:dyDescent="0.25">
      <c r="A4315" t="s">
        <v>6545</v>
      </c>
      <c r="B4315">
        <v>543</v>
      </c>
      <c r="C4315" s="3" t="str">
        <f>HYPERLINK("http://www.uniprot.org/uniprot/F6GVV1","tr|F6GVV1|F6GVV1_VITVI")</f>
        <v>tr|F6GVV1|F6GVV1_VITVI</v>
      </c>
      <c r="D4315" t="s">
        <v>6546</v>
      </c>
      <c r="E4315">
        <v>84.66</v>
      </c>
      <c r="F4315">
        <v>163</v>
      </c>
      <c r="G4315">
        <v>25</v>
      </c>
      <c r="H4315">
        <v>0</v>
      </c>
      <c r="I4315">
        <v>52</v>
      </c>
      <c r="J4315">
        <v>540</v>
      </c>
      <c r="K4315">
        <v>1</v>
      </c>
      <c r="L4315">
        <v>629</v>
      </c>
      <c r="M4315">
        <v>791</v>
      </c>
      <c r="N4315" t="s">
        <v>18</v>
      </c>
      <c r="O4315" s="1">
        <v>2.33134E-74</v>
      </c>
      <c r="P4315">
        <v>723</v>
      </c>
    </row>
    <row r="4316" spans="1:16" x14ac:dyDescent="0.25">
      <c r="A4316" t="s">
        <v>6547</v>
      </c>
      <c r="B4316">
        <v>828</v>
      </c>
      <c r="C4316" s="3" t="str">
        <f>HYPERLINK("http://www.uniprot.org/uniprot/G7ICT9","tr|G7ICT9|G7ICT9_MEDTR")</f>
        <v>tr|G7ICT9|G7ICT9_MEDTR</v>
      </c>
      <c r="D4316" t="s">
        <v>6548</v>
      </c>
      <c r="E4316">
        <v>74.64</v>
      </c>
      <c r="F4316">
        <v>280</v>
      </c>
      <c r="G4316">
        <v>71</v>
      </c>
      <c r="H4316">
        <v>6</v>
      </c>
      <c r="I4316">
        <v>1</v>
      </c>
      <c r="J4316">
        <v>822</v>
      </c>
      <c r="K4316">
        <v>1</v>
      </c>
      <c r="L4316">
        <v>1</v>
      </c>
      <c r="M4316">
        <v>276</v>
      </c>
      <c r="N4316" t="s">
        <v>18</v>
      </c>
      <c r="O4316" s="1">
        <v>1.45906E-113</v>
      </c>
      <c r="P4316">
        <v>1065</v>
      </c>
    </row>
    <row r="4317" spans="1:16" x14ac:dyDescent="0.25">
      <c r="A4317" t="s">
        <v>6549</v>
      </c>
      <c r="B4317">
        <v>708</v>
      </c>
      <c r="C4317" s="3" t="str">
        <f>HYPERLINK("http://www.uniprot.org/uniprot/I1NFY5","tr|I1NFY5|I1NFY5_SOYBN")</f>
        <v>tr|I1NFY5|I1NFY5_SOYBN</v>
      </c>
      <c r="D4317" t="s">
        <v>28</v>
      </c>
      <c r="E4317">
        <v>58.51</v>
      </c>
      <c r="F4317">
        <v>270</v>
      </c>
      <c r="G4317">
        <v>112</v>
      </c>
      <c r="H4317">
        <v>42</v>
      </c>
      <c r="I4317">
        <v>1</v>
      </c>
      <c r="J4317">
        <v>684</v>
      </c>
      <c r="K4317">
        <v>1</v>
      </c>
      <c r="L4317">
        <v>1</v>
      </c>
      <c r="M4317">
        <v>263</v>
      </c>
      <c r="N4317" t="s">
        <v>18</v>
      </c>
      <c r="O4317" s="1">
        <v>1.5934800000000001E-69</v>
      </c>
      <c r="P4317">
        <v>684</v>
      </c>
    </row>
    <row r="4318" spans="1:16" x14ac:dyDescent="0.25">
      <c r="A4318" t="s">
        <v>6550</v>
      </c>
      <c r="B4318">
        <v>552</v>
      </c>
      <c r="C4318" s="3" t="str">
        <f>HYPERLINK("http://www.uniprot.org/uniprot/G7I486","tr|G7I486|G7I486_MEDTR")</f>
        <v>tr|G7I486|G7I486_MEDTR</v>
      </c>
      <c r="D4318" t="s">
        <v>6551</v>
      </c>
      <c r="E4318">
        <v>84.35</v>
      </c>
      <c r="F4318">
        <v>179</v>
      </c>
      <c r="G4318">
        <v>28</v>
      </c>
      <c r="H4318">
        <v>0</v>
      </c>
      <c r="I4318">
        <v>1</v>
      </c>
      <c r="J4318">
        <v>537</v>
      </c>
      <c r="K4318">
        <v>1</v>
      </c>
      <c r="L4318">
        <v>1</v>
      </c>
      <c r="M4318">
        <v>178</v>
      </c>
      <c r="N4318" t="s">
        <v>18</v>
      </c>
      <c r="O4318" s="1">
        <v>7.2186000000000005E-82</v>
      </c>
      <c r="P4318">
        <v>788</v>
      </c>
    </row>
    <row r="4319" spans="1:16" x14ac:dyDescent="0.25">
      <c r="A4319" t="s">
        <v>6552</v>
      </c>
      <c r="B4319">
        <v>594</v>
      </c>
      <c r="C4319" s="3" t="str">
        <f>HYPERLINK("http://www.uniprot.org/uniprot/C6ZS09","tr|C6ZS09|C6ZS09_SOYBN")</f>
        <v>tr|C6ZS09|C6ZS09_SOYBN</v>
      </c>
      <c r="D4319" t="s">
        <v>6553</v>
      </c>
      <c r="E4319">
        <v>80.2</v>
      </c>
      <c r="F4319">
        <v>197</v>
      </c>
      <c r="G4319">
        <v>39</v>
      </c>
      <c r="H4319">
        <v>0</v>
      </c>
      <c r="I4319">
        <v>1</v>
      </c>
      <c r="J4319">
        <v>591</v>
      </c>
      <c r="K4319">
        <v>1</v>
      </c>
      <c r="L4319">
        <v>128</v>
      </c>
      <c r="M4319">
        <v>311</v>
      </c>
      <c r="N4319" t="s">
        <v>18</v>
      </c>
      <c r="O4319" s="1">
        <v>5.4016199999999997E-87</v>
      </c>
      <c r="P4319">
        <v>833</v>
      </c>
    </row>
    <row r="4320" spans="1:16" x14ac:dyDescent="0.25">
      <c r="A4320" t="s">
        <v>6554</v>
      </c>
      <c r="B4320">
        <v>1095</v>
      </c>
      <c r="C4320" s="3" t="str">
        <f>HYPERLINK("http://www.uniprot.org/uniprot/G7J6V4","tr|G7J6V4|G7J6V4_MEDTR")</f>
        <v>tr|G7J6V4|G7J6V4_MEDTR</v>
      </c>
      <c r="D4320" t="s">
        <v>6555</v>
      </c>
      <c r="E4320">
        <v>79.72</v>
      </c>
      <c r="F4320">
        <v>365</v>
      </c>
      <c r="G4320">
        <v>74</v>
      </c>
      <c r="H4320">
        <v>1</v>
      </c>
      <c r="I4320">
        <v>1</v>
      </c>
      <c r="J4320">
        <v>1092</v>
      </c>
      <c r="K4320">
        <v>1</v>
      </c>
      <c r="L4320">
        <v>1</v>
      </c>
      <c r="M4320">
        <v>364</v>
      </c>
      <c r="N4320" t="s">
        <v>18</v>
      </c>
      <c r="O4320" s="1">
        <v>5.3008700000000002E-166</v>
      </c>
      <c r="P4320">
        <v>1519</v>
      </c>
    </row>
    <row r="4321" spans="1:16" x14ac:dyDescent="0.25">
      <c r="A4321" t="s">
        <v>6556</v>
      </c>
      <c r="B4321">
        <v>1479</v>
      </c>
      <c r="C4321" s="3" t="str">
        <f>HYPERLINK("http://www.uniprot.org/uniprot/G7IWX3","tr|G7IWX3|G7IWX3_MEDTR")</f>
        <v>tr|G7IWX3|G7IWX3_MEDTR</v>
      </c>
      <c r="D4321" t="s">
        <v>6557</v>
      </c>
      <c r="E4321">
        <v>84.98</v>
      </c>
      <c r="F4321">
        <v>493</v>
      </c>
      <c r="G4321">
        <v>74</v>
      </c>
      <c r="H4321">
        <v>6</v>
      </c>
      <c r="I4321">
        <v>13</v>
      </c>
      <c r="J4321">
        <v>1473</v>
      </c>
      <c r="K4321">
        <v>1</v>
      </c>
      <c r="L4321">
        <v>1</v>
      </c>
      <c r="M4321">
        <v>493</v>
      </c>
      <c r="N4321" t="s">
        <v>18</v>
      </c>
      <c r="O4321">
        <v>0</v>
      </c>
      <c r="P4321">
        <v>2183</v>
      </c>
    </row>
    <row r="4322" spans="1:16" x14ac:dyDescent="0.25">
      <c r="A4322" t="s">
        <v>6558</v>
      </c>
      <c r="B4322">
        <v>1443</v>
      </c>
      <c r="C4322" s="3" t="str">
        <f>HYPERLINK("http://www.uniprot.org/uniprot/G7IVJ8","tr|G7IVJ8|G7IVJ8_MEDTR")</f>
        <v>tr|G7IVJ8|G7IVJ8_MEDTR</v>
      </c>
      <c r="D4322" t="s">
        <v>6559</v>
      </c>
      <c r="E4322">
        <v>78.959999999999994</v>
      </c>
      <c r="F4322">
        <v>523</v>
      </c>
      <c r="G4322">
        <v>110</v>
      </c>
      <c r="H4322">
        <v>43</v>
      </c>
      <c r="I4322">
        <v>1</v>
      </c>
      <c r="J4322">
        <v>1440</v>
      </c>
      <c r="K4322">
        <v>1</v>
      </c>
      <c r="L4322">
        <v>1</v>
      </c>
      <c r="M4322">
        <v>516</v>
      </c>
      <c r="N4322" t="s">
        <v>18</v>
      </c>
      <c r="O4322">
        <v>0</v>
      </c>
      <c r="P4322">
        <v>2085</v>
      </c>
    </row>
    <row r="4323" spans="1:16" x14ac:dyDescent="0.25">
      <c r="A4323" t="s">
        <v>6560</v>
      </c>
      <c r="B4323">
        <v>1707</v>
      </c>
      <c r="C4323" s="3" t="str">
        <f>HYPERLINK("http://www.uniprot.org/uniprot/I1K699","tr|I1K699|I1K699_SOYBN")</f>
        <v>tr|I1K699|I1K699_SOYBN</v>
      </c>
      <c r="D4323" t="s">
        <v>28</v>
      </c>
      <c r="E4323">
        <v>81.650000000000006</v>
      </c>
      <c r="F4323">
        <v>556</v>
      </c>
      <c r="G4323">
        <v>102</v>
      </c>
      <c r="H4323">
        <v>0</v>
      </c>
      <c r="I4323">
        <v>10</v>
      </c>
      <c r="J4323">
        <v>1677</v>
      </c>
      <c r="K4323">
        <v>1</v>
      </c>
      <c r="L4323">
        <v>3</v>
      </c>
      <c r="M4323">
        <v>556</v>
      </c>
      <c r="N4323" t="s">
        <v>18</v>
      </c>
      <c r="O4323">
        <v>0</v>
      </c>
      <c r="P4323">
        <v>2466</v>
      </c>
    </row>
    <row r="4324" spans="1:16" x14ac:dyDescent="0.25">
      <c r="A4324" t="s">
        <v>6561</v>
      </c>
      <c r="B4324">
        <v>3039</v>
      </c>
      <c r="C4324" s="3" t="str">
        <f>HYPERLINK("http://www.uniprot.org/uniprot/D7T7J0","tr|D7T7J0|D7T7J0_VITVI")</f>
        <v>tr|D7T7J0|D7T7J0_VITVI</v>
      </c>
      <c r="D4324" t="s">
        <v>6562</v>
      </c>
      <c r="E4324">
        <v>68.88</v>
      </c>
      <c r="F4324">
        <v>1022</v>
      </c>
      <c r="G4324">
        <v>318</v>
      </c>
      <c r="H4324">
        <v>10</v>
      </c>
      <c r="I4324">
        <v>1</v>
      </c>
      <c r="J4324">
        <v>3036</v>
      </c>
      <c r="K4324">
        <v>1</v>
      </c>
      <c r="L4324">
        <v>4</v>
      </c>
      <c r="M4324">
        <v>960</v>
      </c>
      <c r="N4324" t="s">
        <v>18</v>
      </c>
      <c r="O4324">
        <v>0</v>
      </c>
      <c r="P4324">
        <v>3518</v>
      </c>
    </row>
    <row r="4325" spans="1:16" x14ac:dyDescent="0.25">
      <c r="A4325" t="s">
        <v>6563</v>
      </c>
      <c r="B4325">
        <v>1467</v>
      </c>
      <c r="C4325" s="3" t="str">
        <f>HYPERLINK("http://www.uniprot.org/uniprot/G7JM39","tr|G7JM39|G7JM39_MEDTR")</f>
        <v>tr|G7JM39|G7JM39_MEDTR</v>
      </c>
      <c r="D4325" t="s">
        <v>6564</v>
      </c>
      <c r="E4325">
        <v>92.07</v>
      </c>
      <c r="F4325">
        <v>492</v>
      </c>
      <c r="G4325">
        <v>39</v>
      </c>
      <c r="H4325">
        <v>4</v>
      </c>
      <c r="I4325">
        <v>1</v>
      </c>
      <c r="J4325">
        <v>1464</v>
      </c>
      <c r="K4325">
        <v>1</v>
      </c>
      <c r="L4325">
        <v>1</v>
      </c>
      <c r="M4325">
        <v>492</v>
      </c>
      <c r="N4325" t="s">
        <v>18</v>
      </c>
      <c r="O4325">
        <v>0</v>
      </c>
      <c r="P4325">
        <v>2417</v>
      </c>
    </row>
    <row r="4326" spans="1:16" x14ac:dyDescent="0.25">
      <c r="A4326" t="s">
        <v>6565</v>
      </c>
      <c r="B4326">
        <v>2400</v>
      </c>
      <c r="C4326" s="3" t="str">
        <f>HYPERLINK("http://www.uniprot.org/uniprot/G7K5M3","tr|G7K5M3|G7K5M3_MEDTR")</f>
        <v>tr|G7K5M3|G7K5M3_MEDTR</v>
      </c>
      <c r="D4326" t="s">
        <v>6566</v>
      </c>
      <c r="E4326">
        <v>85.87</v>
      </c>
      <c r="F4326">
        <v>453</v>
      </c>
      <c r="G4326">
        <v>64</v>
      </c>
      <c r="H4326">
        <v>3</v>
      </c>
      <c r="I4326">
        <v>1048</v>
      </c>
      <c r="J4326">
        <v>2397</v>
      </c>
      <c r="K4326">
        <v>1</v>
      </c>
      <c r="L4326">
        <v>397</v>
      </c>
      <c r="M4326">
        <v>848</v>
      </c>
      <c r="N4326" t="s">
        <v>18</v>
      </c>
      <c r="O4326">
        <v>0</v>
      </c>
      <c r="P4326">
        <v>1925</v>
      </c>
    </row>
    <row r="4327" spans="1:16" x14ac:dyDescent="0.25">
      <c r="A4327" t="s">
        <v>6567</v>
      </c>
      <c r="B4327">
        <v>1041</v>
      </c>
      <c r="C4327" s="3" t="str">
        <f>HYPERLINK("http://www.uniprot.org/uniprot/I1M1D1","tr|I1M1D1|I1M1D1_SOYBN")</f>
        <v>tr|I1M1D1|I1M1D1_SOYBN</v>
      </c>
      <c r="D4327" t="s">
        <v>28</v>
      </c>
      <c r="E4327">
        <v>58.11</v>
      </c>
      <c r="F4327">
        <v>308</v>
      </c>
      <c r="G4327">
        <v>129</v>
      </c>
      <c r="H4327">
        <v>8</v>
      </c>
      <c r="I4327">
        <v>61</v>
      </c>
      <c r="J4327">
        <v>960</v>
      </c>
      <c r="K4327">
        <v>1</v>
      </c>
      <c r="L4327">
        <v>68</v>
      </c>
      <c r="M4327">
        <v>375</v>
      </c>
      <c r="N4327" t="s">
        <v>18</v>
      </c>
      <c r="O4327" s="1">
        <v>1.7252499999999999E-94</v>
      </c>
      <c r="P4327">
        <v>902</v>
      </c>
    </row>
    <row r="4328" spans="1:16" x14ac:dyDescent="0.25">
      <c r="A4328" t="s">
        <v>6568</v>
      </c>
      <c r="B4328">
        <v>573</v>
      </c>
      <c r="C4328" s="3" t="str">
        <f>HYPERLINK("http://www.uniprot.org/uniprot/I3T801","tr|I3T801|I3T801_LOTJA")</f>
        <v>tr|I3T801|I3T801_LOTJA</v>
      </c>
      <c r="D4328" t="s">
        <v>93</v>
      </c>
      <c r="E4328">
        <v>73.790000000000006</v>
      </c>
      <c r="F4328">
        <v>145</v>
      </c>
      <c r="G4328">
        <v>38</v>
      </c>
      <c r="H4328">
        <v>3</v>
      </c>
      <c r="I4328">
        <v>121</v>
      </c>
      <c r="J4328">
        <v>546</v>
      </c>
      <c r="K4328">
        <v>1</v>
      </c>
      <c r="L4328">
        <v>38</v>
      </c>
      <c r="M4328">
        <v>181</v>
      </c>
      <c r="N4328" t="s">
        <v>18</v>
      </c>
      <c r="O4328" s="1">
        <v>1.5872100000000001E-53</v>
      </c>
      <c r="P4328">
        <v>544</v>
      </c>
    </row>
    <row r="4329" spans="1:16" x14ac:dyDescent="0.25">
      <c r="A4329" t="s">
        <v>6569</v>
      </c>
      <c r="B4329">
        <v>3273</v>
      </c>
      <c r="C4329" s="3" t="str">
        <f>HYPERLINK("http://www.uniprot.org/uniprot/G7K2P2","tr|G7K2P2|G7K2P2_MEDTR")</f>
        <v>tr|G7K2P2|G7K2P2_MEDTR</v>
      </c>
      <c r="D4329" t="s">
        <v>6570</v>
      </c>
      <c r="E4329">
        <v>66.28</v>
      </c>
      <c r="F4329">
        <v>866</v>
      </c>
      <c r="G4329">
        <v>292</v>
      </c>
      <c r="H4329">
        <v>123</v>
      </c>
      <c r="I4329">
        <v>1024</v>
      </c>
      <c r="J4329">
        <v>3252</v>
      </c>
      <c r="K4329">
        <v>1</v>
      </c>
      <c r="L4329">
        <v>440</v>
      </c>
      <c r="M4329">
        <v>1305</v>
      </c>
      <c r="N4329" t="s">
        <v>18</v>
      </c>
      <c r="O4329">
        <v>0</v>
      </c>
      <c r="P4329">
        <v>2660</v>
      </c>
    </row>
    <row r="4330" spans="1:16" x14ac:dyDescent="0.25">
      <c r="A4330" t="s">
        <v>6571</v>
      </c>
      <c r="B4330">
        <v>4167</v>
      </c>
      <c r="C4330" s="3" t="str">
        <f>HYPERLINK("http://www.uniprot.org/uniprot/G7JUP6","tr|G7JUP6|G7JUP6_MEDTR")</f>
        <v>tr|G7JUP6|G7JUP6_MEDTR</v>
      </c>
      <c r="D4330" t="s">
        <v>6572</v>
      </c>
      <c r="E4330">
        <v>66.84</v>
      </c>
      <c r="F4330">
        <v>558</v>
      </c>
      <c r="G4330">
        <v>185</v>
      </c>
      <c r="H4330">
        <v>1</v>
      </c>
      <c r="I4330">
        <v>343</v>
      </c>
      <c r="J4330">
        <v>2013</v>
      </c>
      <c r="K4330">
        <v>1</v>
      </c>
      <c r="L4330">
        <v>1</v>
      </c>
      <c r="M4330">
        <v>473</v>
      </c>
      <c r="N4330" t="s">
        <v>18</v>
      </c>
      <c r="O4330">
        <v>0</v>
      </c>
      <c r="P4330">
        <v>1788</v>
      </c>
    </row>
    <row r="4331" spans="1:16" x14ac:dyDescent="0.25">
      <c r="A4331" t="s">
        <v>6573</v>
      </c>
      <c r="B4331">
        <v>369</v>
      </c>
      <c r="C4331" s="3" t="str">
        <f>HYPERLINK("http://www.uniprot.org/uniprot/Q6J9X7","tr|Q6J9X7|Q6J9X7_MEDSA")</f>
        <v>tr|Q6J9X7|Q6J9X7_MEDSA</v>
      </c>
      <c r="D4331" t="s">
        <v>6491</v>
      </c>
      <c r="E4331">
        <v>88.6</v>
      </c>
      <c r="F4331">
        <v>79</v>
      </c>
      <c r="G4331">
        <v>9</v>
      </c>
      <c r="H4331">
        <v>0</v>
      </c>
      <c r="I4331">
        <v>58</v>
      </c>
      <c r="J4331">
        <v>294</v>
      </c>
      <c r="K4331">
        <v>1</v>
      </c>
      <c r="L4331">
        <v>222</v>
      </c>
      <c r="M4331">
        <v>300</v>
      </c>
      <c r="N4331" t="s">
        <v>18</v>
      </c>
      <c r="O4331" s="1">
        <v>1.04116E-31</v>
      </c>
      <c r="P4331">
        <v>355</v>
      </c>
    </row>
    <row r="4332" spans="1:16" x14ac:dyDescent="0.25">
      <c r="A4332" t="s">
        <v>6574</v>
      </c>
      <c r="B4332">
        <v>888</v>
      </c>
      <c r="C4332" s="3" t="str">
        <f>HYPERLINK("http://www.uniprot.org/uniprot/A5AEG4","tr|A5AEG4|A5AEG4_VITVI")</f>
        <v>tr|A5AEG4|A5AEG4_VITVI</v>
      </c>
      <c r="D4332" t="s">
        <v>2698</v>
      </c>
      <c r="E4332">
        <v>72.39</v>
      </c>
      <c r="F4332">
        <v>221</v>
      </c>
      <c r="G4332">
        <v>61</v>
      </c>
      <c r="H4332">
        <v>0</v>
      </c>
      <c r="I4332">
        <v>1</v>
      </c>
      <c r="J4332">
        <v>663</v>
      </c>
      <c r="K4332">
        <v>1</v>
      </c>
      <c r="L4332">
        <v>97</v>
      </c>
      <c r="M4332">
        <v>317</v>
      </c>
      <c r="N4332" t="s">
        <v>18</v>
      </c>
      <c r="O4332" s="1">
        <v>1.6695700000000001E-89</v>
      </c>
      <c r="P4332">
        <v>858</v>
      </c>
    </row>
    <row r="4333" spans="1:16" x14ac:dyDescent="0.25">
      <c r="A4333" t="s">
        <v>6575</v>
      </c>
      <c r="B4333">
        <v>1278</v>
      </c>
      <c r="C4333" s="3" t="str">
        <f>HYPERLINK("http://www.uniprot.org/uniprot/G7L565","tr|G7L565|G7L565_MEDTR")</f>
        <v>tr|G7L565|G7L565_MEDTR</v>
      </c>
      <c r="D4333" t="s">
        <v>2702</v>
      </c>
      <c r="E4333">
        <v>67.209999999999994</v>
      </c>
      <c r="F4333">
        <v>424</v>
      </c>
      <c r="G4333">
        <v>139</v>
      </c>
      <c r="H4333">
        <v>3</v>
      </c>
      <c r="I4333">
        <v>1</v>
      </c>
      <c r="J4333">
        <v>1263</v>
      </c>
      <c r="K4333">
        <v>1</v>
      </c>
      <c r="L4333">
        <v>123</v>
      </c>
      <c r="M4333">
        <v>546</v>
      </c>
      <c r="N4333" t="s">
        <v>18</v>
      </c>
      <c r="O4333" s="1">
        <v>4.3560100000000004E-165</v>
      </c>
      <c r="P4333">
        <v>1512</v>
      </c>
    </row>
    <row r="4334" spans="1:16" x14ac:dyDescent="0.25">
      <c r="A4334" t="s">
        <v>6576</v>
      </c>
      <c r="B4334">
        <v>909</v>
      </c>
      <c r="C4334" s="3" t="str">
        <f>HYPERLINK("http://www.uniprot.org/uniprot/G7K7L1","tr|G7K7L1|G7K7L1_MEDTR")</f>
        <v>tr|G7K7L1|G7K7L1_MEDTR</v>
      </c>
      <c r="D4334" t="s">
        <v>6577</v>
      </c>
      <c r="E4334">
        <v>50.3</v>
      </c>
      <c r="F4334">
        <v>332</v>
      </c>
      <c r="G4334">
        <v>165</v>
      </c>
      <c r="H4334">
        <v>48</v>
      </c>
      <c r="I4334">
        <v>1</v>
      </c>
      <c r="J4334">
        <v>852</v>
      </c>
      <c r="K4334">
        <v>1</v>
      </c>
      <c r="L4334">
        <v>125</v>
      </c>
      <c r="M4334">
        <v>455</v>
      </c>
      <c r="N4334" t="s">
        <v>18</v>
      </c>
      <c r="O4334" s="1">
        <v>3.0528899999999999E-78</v>
      </c>
      <c r="P4334">
        <v>761</v>
      </c>
    </row>
    <row r="4335" spans="1:16" x14ac:dyDescent="0.25">
      <c r="A4335" t="s">
        <v>6578</v>
      </c>
      <c r="B4335">
        <v>684</v>
      </c>
      <c r="C4335" s="3" t="str">
        <f>HYPERLINK("http://www.uniprot.org/uniprot/B0F6S9","tr|B0F6S9|B0F6S9_MEDTR")</f>
        <v>tr|B0F6S9|B0F6S9_MEDTR</v>
      </c>
      <c r="D4335" t="s">
        <v>6579</v>
      </c>
      <c r="E4335">
        <v>75</v>
      </c>
      <c r="F4335">
        <v>224</v>
      </c>
      <c r="G4335">
        <v>56</v>
      </c>
      <c r="H4335">
        <v>0</v>
      </c>
      <c r="I4335">
        <v>1</v>
      </c>
      <c r="J4335">
        <v>672</v>
      </c>
      <c r="K4335">
        <v>1</v>
      </c>
      <c r="L4335">
        <v>38</v>
      </c>
      <c r="M4335">
        <v>261</v>
      </c>
      <c r="N4335" t="s">
        <v>18</v>
      </c>
      <c r="O4335" s="1">
        <v>1.33636E-86</v>
      </c>
      <c r="P4335">
        <v>831</v>
      </c>
    </row>
    <row r="4336" spans="1:16" x14ac:dyDescent="0.25">
      <c r="A4336" t="s">
        <v>6580</v>
      </c>
      <c r="B4336">
        <v>621</v>
      </c>
      <c r="C4336" s="3" t="str">
        <f>HYPERLINK("http://www.uniprot.org/uniprot/B9SMV7","tr|B9SMV7|B9SMV7_RICCO")</f>
        <v>tr|B9SMV7|B9SMV7_RICCO</v>
      </c>
      <c r="D4336" t="s">
        <v>6581</v>
      </c>
      <c r="E4336">
        <v>75</v>
      </c>
      <c r="F4336">
        <v>28</v>
      </c>
      <c r="G4336">
        <v>7</v>
      </c>
      <c r="H4336">
        <v>0</v>
      </c>
      <c r="I4336">
        <v>172</v>
      </c>
      <c r="J4336">
        <v>255</v>
      </c>
      <c r="K4336">
        <v>1</v>
      </c>
      <c r="L4336">
        <v>96</v>
      </c>
      <c r="M4336">
        <v>123</v>
      </c>
      <c r="N4336" t="s">
        <v>18</v>
      </c>
      <c r="O4336" s="1">
        <v>6.2307300000000001E-7</v>
      </c>
      <c r="P4336">
        <v>143</v>
      </c>
    </row>
    <row r="4337" spans="1:16" x14ac:dyDescent="0.25">
      <c r="A4337" t="s">
        <v>6582</v>
      </c>
      <c r="B4337">
        <v>1947</v>
      </c>
      <c r="C4337" s="3" t="str">
        <f>HYPERLINK("http://www.uniprot.org/uniprot/I1MGI9","tr|I1MGI9|I1MGI9_SOYBN")</f>
        <v>tr|I1MGI9|I1MGI9_SOYBN</v>
      </c>
      <c r="D4337" t="s">
        <v>28</v>
      </c>
      <c r="E4337">
        <v>67.66</v>
      </c>
      <c r="F4337">
        <v>668</v>
      </c>
      <c r="G4337">
        <v>216</v>
      </c>
      <c r="H4337">
        <v>30</v>
      </c>
      <c r="I4337">
        <v>31</v>
      </c>
      <c r="J4337">
        <v>1944</v>
      </c>
      <c r="K4337">
        <v>1</v>
      </c>
      <c r="L4337">
        <v>10</v>
      </c>
      <c r="M4337">
        <v>672</v>
      </c>
      <c r="N4337" t="s">
        <v>18</v>
      </c>
      <c r="O4337">
        <v>0</v>
      </c>
      <c r="P4337">
        <v>2178</v>
      </c>
    </row>
    <row r="4338" spans="1:16" x14ac:dyDescent="0.25">
      <c r="A4338" t="s">
        <v>6583</v>
      </c>
      <c r="B4338">
        <v>948</v>
      </c>
      <c r="C4338" s="3" t="str">
        <f>HYPERLINK("http://www.uniprot.org/uniprot/Q40310","tr|Q40310|Q40310_MEDSA")</f>
        <v>tr|Q40310|Q40310_MEDSA</v>
      </c>
      <c r="D4338" t="s">
        <v>6584</v>
      </c>
      <c r="E4338">
        <v>90.73</v>
      </c>
      <c r="F4338">
        <v>313</v>
      </c>
      <c r="G4338">
        <v>29</v>
      </c>
      <c r="H4338">
        <v>0</v>
      </c>
      <c r="I4338">
        <v>1</v>
      </c>
      <c r="J4338">
        <v>939</v>
      </c>
      <c r="K4338">
        <v>1</v>
      </c>
      <c r="L4338">
        <v>1</v>
      </c>
      <c r="M4338">
        <v>312</v>
      </c>
      <c r="N4338" t="s">
        <v>18</v>
      </c>
      <c r="O4338" s="1">
        <v>1.1455599999999999E-163</v>
      </c>
      <c r="P4338">
        <v>1498</v>
      </c>
    </row>
    <row r="4339" spans="1:16" x14ac:dyDescent="0.25">
      <c r="A4339" t="s">
        <v>6585</v>
      </c>
      <c r="B4339">
        <v>693</v>
      </c>
      <c r="C4339" s="3" t="str">
        <f>HYPERLINK("http://www.uniprot.org/uniprot/G7JW82","tr|G7JW82|G7JW82_MEDTR")</f>
        <v>tr|G7JW82|G7JW82_MEDTR</v>
      </c>
      <c r="D4339" t="s">
        <v>6586</v>
      </c>
      <c r="E4339">
        <v>26.58</v>
      </c>
      <c r="F4339">
        <v>173</v>
      </c>
      <c r="G4339">
        <v>127</v>
      </c>
      <c r="H4339">
        <v>9</v>
      </c>
      <c r="I4339">
        <v>82</v>
      </c>
      <c r="J4339">
        <v>573</v>
      </c>
      <c r="K4339">
        <v>1</v>
      </c>
      <c r="L4339">
        <v>46</v>
      </c>
      <c r="M4339">
        <v>199</v>
      </c>
      <c r="N4339" t="s">
        <v>18</v>
      </c>
      <c r="O4339" s="1">
        <v>6.2437400000000003E-7</v>
      </c>
      <c r="P4339">
        <v>144</v>
      </c>
    </row>
    <row r="4340" spans="1:16" x14ac:dyDescent="0.25">
      <c r="A4340" t="s">
        <v>6587</v>
      </c>
      <c r="B4340">
        <v>1146</v>
      </c>
      <c r="C4340" s="3" t="str">
        <f>HYPERLINK("http://www.uniprot.org/uniprot/G7IH01","tr|G7IH01|G7IH01_MEDTR")</f>
        <v>tr|G7IH01|G7IH01_MEDTR</v>
      </c>
      <c r="D4340" t="s">
        <v>59</v>
      </c>
      <c r="E4340">
        <v>29.53</v>
      </c>
      <c r="F4340">
        <v>298</v>
      </c>
      <c r="G4340">
        <v>210</v>
      </c>
      <c r="H4340">
        <v>3</v>
      </c>
      <c r="I4340">
        <v>193</v>
      </c>
      <c r="J4340">
        <v>1077</v>
      </c>
      <c r="K4340">
        <v>1</v>
      </c>
      <c r="L4340">
        <v>438</v>
      </c>
      <c r="M4340">
        <v>690</v>
      </c>
      <c r="N4340" t="s">
        <v>18</v>
      </c>
      <c r="O4340" s="1">
        <v>1.1235999999999999E-20</v>
      </c>
      <c r="P4340">
        <v>266</v>
      </c>
    </row>
    <row r="4341" spans="1:16" x14ac:dyDescent="0.25">
      <c r="A4341" t="s">
        <v>6588</v>
      </c>
      <c r="B4341">
        <v>519</v>
      </c>
      <c r="C4341" s="3" t="str">
        <f>HYPERLINK("http://www.uniprot.org/uniprot/G7L6P8","tr|G7L6P8|G7L6P8_MEDTR")</f>
        <v>tr|G7L6P8|G7L6P8_MEDTR</v>
      </c>
      <c r="D4341" t="s">
        <v>6589</v>
      </c>
      <c r="E4341">
        <v>47.33</v>
      </c>
      <c r="F4341">
        <v>150</v>
      </c>
      <c r="G4341">
        <v>79</v>
      </c>
      <c r="H4341">
        <v>0</v>
      </c>
      <c r="I4341">
        <v>67</v>
      </c>
      <c r="J4341">
        <v>516</v>
      </c>
      <c r="K4341">
        <v>1</v>
      </c>
      <c r="L4341">
        <v>23</v>
      </c>
      <c r="M4341">
        <v>172</v>
      </c>
      <c r="N4341" t="s">
        <v>18</v>
      </c>
      <c r="O4341" s="1">
        <v>1.4693700000000001E-25</v>
      </c>
      <c r="P4341">
        <v>302</v>
      </c>
    </row>
    <row r="4342" spans="1:16" x14ac:dyDescent="0.25">
      <c r="A4342" t="s">
        <v>6590</v>
      </c>
      <c r="B4342">
        <v>1965</v>
      </c>
      <c r="C4342" s="3" t="str">
        <f>HYPERLINK("http://www.uniprot.org/uniprot/Q2HSE5","tr|Q2HSE5|Q2HSE5_MEDTR")</f>
        <v>tr|Q2HSE5|Q2HSE5_MEDTR</v>
      </c>
      <c r="D4342" t="s">
        <v>6591</v>
      </c>
      <c r="E4342">
        <v>87.43</v>
      </c>
      <c r="F4342">
        <v>621</v>
      </c>
      <c r="G4342">
        <v>78</v>
      </c>
      <c r="H4342">
        <v>3</v>
      </c>
      <c r="I4342">
        <v>40</v>
      </c>
      <c r="J4342">
        <v>1893</v>
      </c>
      <c r="K4342">
        <v>1</v>
      </c>
      <c r="L4342">
        <v>9</v>
      </c>
      <c r="M4342">
        <v>621</v>
      </c>
      <c r="N4342" t="s">
        <v>18</v>
      </c>
      <c r="O4342">
        <v>0</v>
      </c>
      <c r="P4342">
        <v>2690</v>
      </c>
    </row>
    <row r="4343" spans="1:16" x14ac:dyDescent="0.25">
      <c r="A4343" t="s">
        <v>6592</v>
      </c>
      <c r="B4343">
        <v>810</v>
      </c>
      <c r="C4343" s="3" t="str">
        <f>HYPERLINK("http://www.uniprot.org/uniprot/G7ICT7","tr|G7ICT7|G7ICT7_MEDTR")</f>
        <v>tr|G7ICT7|G7ICT7_MEDTR</v>
      </c>
      <c r="D4343" t="s">
        <v>6593</v>
      </c>
      <c r="E4343">
        <v>66.92</v>
      </c>
      <c r="F4343">
        <v>257</v>
      </c>
      <c r="G4343">
        <v>85</v>
      </c>
      <c r="H4343">
        <v>2</v>
      </c>
      <c r="I4343">
        <v>43</v>
      </c>
      <c r="J4343">
        <v>807</v>
      </c>
      <c r="K4343">
        <v>1</v>
      </c>
      <c r="L4343">
        <v>17</v>
      </c>
      <c r="M4343">
        <v>265</v>
      </c>
      <c r="N4343" t="s">
        <v>18</v>
      </c>
      <c r="O4343" s="1">
        <v>3.6920300000000001E-90</v>
      </c>
      <c r="P4343">
        <v>863</v>
      </c>
    </row>
    <row r="4344" spans="1:16" x14ac:dyDescent="0.25">
      <c r="A4344" t="s">
        <v>6594</v>
      </c>
      <c r="B4344">
        <v>1593</v>
      </c>
      <c r="C4344" s="3" t="str">
        <f>HYPERLINK("http://www.uniprot.org/uniprot/I1NFY6","tr|I1NFY6|I1NFY6_SOYBN")</f>
        <v>tr|I1NFY6|I1NFY6_SOYBN</v>
      </c>
      <c r="D4344" t="s">
        <v>71</v>
      </c>
      <c r="E4344">
        <v>72.040000000000006</v>
      </c>
      <c r="F4344">
        <v>533</v>
      </c>
      <c r="G4344">
        <v>149</v>
      </c>
      <c r="H4344">
        <v>5</v>
      </c>
      <c r="I4344">
        <v>1</v>
      </c>
      <c r="J4344">
        <v>1584</v>
      </c>
      <c r="K4344">
        <v>1</v>
      </c>
      <c r="L4344">
        <v>1</v>
      </c>
      <c r="M4344">
        <v>526</v>
      </c>
      <c r="N4344" t="s">
        <v>18</v>
      </c>
      <c r="O4344">
        <v>0</v>
      </c>
      <c r="P4344">
        <v>1951</v>
      </c>
    </row>
    <row r="4345" spans="1:16" x14ac:dyDescent="0.25">
      <c r="A4345" t="s">
        <v>6595</v>
      </c>
      <c r="B4345">
        <v>1854</v>
      </c>
      <c r="C4345" s="3" t="str">
        <f>HYPERLINK("http://www.uniprot.org/uniprot/I1LC43","tr|I1LC43|I1LC43_SOYBN")</f>
        <v>tr|I1LC43|I1LC43_SOYBN</v>
      </c>
      <c r="D4345" t="s">
        <v>28</v>
      </c>
      <c r="E4345">
        <v>86.17</v>
      </c>
      <c r="F4345">
        <v>615</v>
      </c>
      <c r="G4345">
        <v>85</v>
      </c>
      <c r="H4345">
        <v>8</v>
      </c>
      <c r="I4345">
        <v>28</v>
      </c>
      <c r="J4345">
        <v>1848</v>
      </c>
      <c r="K4345">
        <v>1</v>
      </c>
      <c r="L4345">
        <v>5</v>
      </c>
      <c r="M4345">
        <v>618</v>
      </c>
      <c r="N4345" t="s">
        <v>18</v>
      </c>
      <c r="O4345">
        <v>0</v>
      </c>
      <c r="P4345">
        <v>2745</v>
      </c>
    </row>
    <row r="4346" spans="1:16" x14ac:dyDescent="0.25">
      <c r="A4346" t="s">
        <v>6596</v>
      </c>
      <c r="B4346">
        <v>984</v>
      </c>
      <c r="C4346" s="3" t="str">
        <f>HYPERLINK("http://www.uniprot.org/uniprot/I1LZG4","tr|I1LZG4|I1LZG4_SOYBN")</f>
        <v>tr|I1LZG4|I1LZG4_SOYBN</v>
      </c>
      <c r="D4346" t="s">
        <v>71</v>
      </c>
      <c r="E4346">
        <v>57</v>
      </c>
      <c r="F4346">
        <v>300</v>
      </c>
      <c r="G4346">
        <v>129</v>
      </c>
      <c r="H4346">
        <v>8</v>
      </c>
      <c r="I4346">
        <v>1</v>
      </c>
      <c r="J4346">
        <v>876</v>
      </c>
      <c r="K4346">
        <v>1</v>
      </c>
      <c r="L4346">
        <v>180</v>
      </c>
      <c r="M4346">
        <v>473</v>
      </c>
      <c r="N4346" t="s">
        <v>18</v>
      </c>
      <c r="O4346" s="1">
        <v>8.7093300000000008E-77</v>
      </c>
      <c r="P4346">
        <v>749</v>
      </c>
    </row>
    <row r="4347" spans="1:16" x14ac:dyDescent="0.25">
      <c r="A4347" t="s">
        <v>6597</v>
      </c>
      <c r="B4347">
        <v>1980</v>
      </c>
      <c r="C4347" s="3" t="str">
        <f>HYPERLINK("http://www.uniprot.org/uniprot/G7J6V7","tr|G7J6V7|G7J6V7_MEDTR")</f>
        <v>tr|G7J6V7|G7J6V7_MEDTR</v>
      </c>
      <c r="D4347" t="s">
        <v>6598</v>
      </c>
      <c r="E4347">
        <v>84.96</v>
      </c>
      <c r="F4347">
        <v>512</v>
      </c>
      <c r="G4347">
        <v>77</v>
      </c>
      <c r="H4347">
        <v>3</v>
      </c>
      <c r="I4347">
        <v>451</v>
      </c>
      <c r="J4347">
        <v>1977</v>
      </c>
      <c r="K4347">
        <v>1</v>
      </c>
      <c r="L4347">
        <v>89</v>
      </c>
      <c r="M4347">
        <v>599</v>
      </c>
      <c r="N4347" t="s">
        <v>18</v>
      </c>
      <c r="O4347">
        <v>0</v>
      </c>
      <c r="P4347">
        <v>2287</v>
      </c>
    </row>
    <row r="4348" spans="1:16" x14ac:dyDescent="0.25">
      <c r="A4348" t="s">
        <v>6599</v>
      </c>
      <c r="B4348">
        <v>2403</v>
      </c>
      <c r="C4348" s="3" t="str">
        <f>HYPERLINK("http://www.uniprot.org/uniprot/G7IWX1","tr|G7IWX1|G7IWX1_MEDTR")</f>
        <v>tr|G7IWX1|G7IWX1_MEDTR</v>
      </c>
      <c r="D4348" t="s">
        <v>6600</v>
      </c>
      <c r="E4348">
        <v>79.69</v>
      </c>
      <c r="F4348">
        <v>798</v>
      </c>
      <c r="G4348">
        <v>162</v>
      </c>
      <c r="H4348">
        <v>3</v>
      </c>
      <c r="I4348">
        <v>4</v>
      </c>
      <c r="J4348">
        <v>2388</v>
      </c>
      <c r="K4348">
        <v>1</v>
      </c>
      <c r="L4348">
        <v>1</v>
      </c>
      <c r="M4348">
        <v>798</v>
      </c>
      <c r="N4348" t="s">
        <v>18</v>
      </c>
      <c r="O4348">
        <v>0</v>
      </c>
      <c r="P4348">
        <v>3229</v>
      </c>
    </row>
    <row r="4349" spans="1:16" x14ac:dyDescent="0.25">
      <c r="A4349" t="s">
        <v>6601</v>
      </c>
      <c r="B4349">
        <v>762</v>
      </c>
      <c r="C4349" s="3" t="str">
        <f>HYPERLINK("http://www.uniprot.org/uniprot/G7IVK9","tr|G7IVK9|G7IVK9_MEDTR")</f>
        <v>tr|G7IVK9|G7IVK9_MEDTR</v>
      </c>
      <c r="D4349" t="s">
        <v>6602</v>
      </c>
      <c r="E4349">
        <v>80.55</v>
      </c>
      <c r="F4349">
        <v>252</v>
      </c>
      <c r="G4349">
        <v>49</v>
      </c>
      <c r="H4349">
        <v>0</v>
      </c>
      <c r="I4349">
        <v>1</v>
      </c>
      <c r="J4349">
        <v>756</v>
      </c>
      <c r="K4349">
        <v>1</v>
      </c>
      <c r="L4349">
        <v>1</v>
      </c>
      <c r="M4349">
        <v>252</v>
      </c>
      <c r="N4349" t="s">
        <v>18</v>
      </c>
      <c r="O4349" s="1">
        <v>6.1326799999999998E-113</v>
      </c>
      <c r="P4349">
        <v>1059</v>
      </c>
    </row>
    <row r="4350" spans="1:16" x14ac:dyDescent="0.25">
      <c r="A4350" t="s">
        <v>6603</v>
      </c>
      <c r="B4350">
        <v>624</v>
      </c>
      <c r="C4350" s="3" t="str">
        <f>HYPERLINK("http://www.uniprot.org/uniprot/I3S966","tr|I3S966|I3S966_MEDTR")</f>
        <v>tr|I3S966|I3S966_MEDTR</v>
      </c>
      <c r="D4350" t="s">
        <v>22</v>
      </c>
      <c r="E4350">
        <v>71.78</v>
      </c>
      <c r="F4350">
        <v>202</v>
      </c>
      <c r="G4350">
        <v>57</v>
      </c>
      <c r="H4350">
        <v>0</v>
      </c>
      <c r="I4350">
        <v>1</v>
      </c>
      <c r="J4350">
        <v>606</v>
      </c>
      <c r="K4350">
        <v>1</v>
      </c>
      <c r="L4350">
        <v>1</v>
      </c>
      <c r="M4350">
        <v>201</v>
      </c>
      <c r="N4350" t="s">
        <v>18</v>
      </c>
      <c r="O4350" s="1">
        <v>2.4348300000000001E-75</v>
      </c>
      <c r="P4350">
        <v>733</v>
      </c>
    </row>
    <row r="4351" spans="1:16" x14ac:dyDescent="0.25">
      <c r="A4351" t="s">
        <v>6604</v>
      </c>
      <c r="B4351">
        <v>2886</v>
      </c>
      <c r="C4351" s="3" t="str">
        <f>HYPERLINK("http://www.uniprot.org/uniprot/G7JV00","tr|G7JV00|G7JV00_MEDTR")</f>
        <v>tr|G7JV00|G7JV00_MEDTR</v>
      </c>
      <c r="D4351" t="s">
        <v>6605</v>
      </c>
      <c r="E4351">
        <v>68.11</v>
      </c>
      <c r="F4351">
        <v>969</v>
      </c>
      <c r="G4351">
        <v>309</v>
      </c>
      <c r="H4351">
        <v>9</v>
      </c>
      <c r="I4351">
        <v>1</v>
      </c>
      <c r="J4351">
        <v>2880</v>
      </c>
      <c r="K4351">
        <v>1</v>
      </c>
      <c r="L4351">
        <v>1</v>
      </c>
      <c r="M4351">
        <v>936</v>
      </c>
      <c r="N4351" t="s">
        <v>18</v>
      </c>
      <c r="O4351">
        <v>0</v>
      </c>
      <c r="P4351">
        <v>3285</v>
      </c>
    </row>
    <row r="4352" spans="1:16" x14ac:dyDescent="0.25">
      <c r="A4352" t="s">
        <v>6606</v>
      </c>
      <c r="B4352">
        <v>705</v>
      </c>
      <c r="C4352" s="3" t="str">
        <f>HYPERLINK("http://www.uniprot.org/uniprot/I3SBD2","tr|I3SBD2|I3SBD2_MEDTR")</f>
        <v>tr|I3SBD2|I3SBD2_MEDTR</v>
      </c>
      <c r="D4352" t="s">
        <v>22</v>
      </c>
      <c r="E4352">
        <v>45.45</v>
      </c>
      <c r="F4352">
        <v>231</v>
      </c>
      <c r="G4352">
        <v>126</v>
      </c>
      <c r="H4352">
        <v>0</v>
      </c>
      <c r="I4352">
        <v>1</v>
      </c>
      <c r="J4352">
        <v>693</v>
      </c>
      <c r="K4352">
        <v>1</v>
      </c>
      <c r="L4352">
        <v>1</v>
      </c>
      <c r="M4352">
        <v>215</v>
      </c>
      <c r="N4352" t="s">
        <v>18</v>
      </c>
      <c r="O4352" s="1">
        <v>6.9030099999999997E-41</v>
      </c>
      <c r="P4352">
        <v>437</v>
      </c>
    </row>
    <row r="4353" spans="1:16" x14ac:dyDescent="0.25">
      <c r="A4353" t="s">
        <v>6607</v>
      </c>
      <c r="B4353">
        <v>687</v>
      </c>
      <c r="C4353" s="3" t="str">
        <f>HYPERLINK("http://www.uniprot.org/uniprot/G7K5L8","tr|G7K5L8|G7K5L8_MEDTR")</f>
        <v>tr|G7K5L8|G7K5L8_MEDTR</v>
      </c>
      <c r="D4353" t="s">
        <v>6608</v>
      </c>
      <c r="E4353">
        <v>64.97</v>
      </c>
      <c r="F4353">
        <v>237</v>
      </c>
      <c r="G4353">
        <v>83</v>
      </c>
      <c r="H4353">
        <v>9</v>
      </c>
      <c r="I4353">
        <v>1</v>
      </c>
      <c r="J4353">
        <v>684</v>
      </c>
      <c r="K4353">
        <v>1</v>
      </c>
      <c r="L4353">
        <v>1</v>
      </c>
      <c r="M4353">
        <v>237</v>
      </c>
      <c r="N4353" t="s">
        <v>18</v>
      </c>
      <c r="O4353" s="1">
        <v>2.2772499999999999E-70</v>
      </c>
      <c r="P4353">
        <v>691</v>
      </c>
    </row>
    <row r="4354" spans="1:16" x14ac:dyDescent="0.25">
      <c r="A4354" t="s">
        <v>6609</v>
      </c>
      <c r="B4354">
        <v>309</v>
      </c>
      <c r="C4354" s="3" t="str">
        <f>HYPERLINK("http://www.uniprot.org/uniprot/I1KN22","tr|I1KN22|I1KN22_SOYBN")</f>
        <v>tr|I1KN22|I1KN22_SOYBN</v>
      </c>
      <c r="D4354" t="s">
        <v>28</v>
      </c>
      <c r="E4354">
        <v>88.23</v>
      </c>
      <c r="F4354">
        <v>102</v>
      </c>
      <c r="G4354">
        <v>12</v>
      </c>
      <c r="H4354">
        <v>0</v>
      </c>
      <c r="I4354">
        <v>1</v>
      </c>
      <c r="J4354">
        <v>306</v>
      </c>
      <c r="K4354">
        <v>1</v>
      </c>
      <c r="L4354">
        <v>1</v>
      </c>
      <c r="M4354">
        <v>102</v>
      </c>
      <c r="N4354" t="s">
        <v>18</v>
      </c>
      <c r="O4354" s="1">
        <v>3.3839900000000001E-46</v>
      </c>
      <c r="P4354">
        <v>480</v>
      </c>
    </row>
    <row r="4355" spans="1:16" x14ac:dyDescent="0.25">
      <c r="A4355" t="s">
        <v>6610</v>
      </c>
      <c r="B4355">
        <v>2265</v>
      </c>
      <c r="C4355" s="3" t="str">
        <f>HYPERLINK("http://www.uniprot.org/uniprot/A5BE46","tr|A5BE46|A5BE46_VITVI")</f>
        <v>tr|A5BE46|A5BE46_VITVI</v>
      </c>
      <c r="D4355" t="s">
        <v>462</v>
      </c>
      <c r="E4355">
        <v>79.73</v>
      </c>
      <c r="F4355">
        <v>760</v>
      </c>
      <c r="G4355">
        <v>154</v>
      </c>
      <c r="H4355">
        <v>7</v>
      </c>
      <c r="I4355">
        <v>1</v>
      </c>
      <c r="J4355">
        <v>2259</v>
      </c>
      <c r="K4355">
        <v>1</v>
      </c>
      <c r="L4355">
        <v>594</v>
      </c>
      <c r="M4355">
        <v>1353</v>
      </c>
      <c r="N4355" t="s">
        <v>18</v>
      </c>
      <c r="O4355">
        <v>0</v>
      </c>
      <c r="P4355">
        <v>3239</v>
      </c>
    </row>
    <row r="4356" spans="1:16" x14ac:dyDescent="0.25">
      <c r="A4356" t="s">
        <v>6611</v>
      </c>
      <c r="B4356">
        <v>411</v>
      </c>
      <c r="C4356" s="3" t="str">
        <f>HYPERLINK("http://www.uniprot.org/uniprot/I3TAW6","tr|I3TAW6|I3TAW6_MEDTR")</f>
        <v>tr|I3TAW6|I3TAW6_MEDTR</v>
      </c>
      <c r="D4356" t="s">
        <v>6612</v>
      </c>
      <c r="E4356">
        <v>85</v>
      </c>
      <c r="F4356">
        <v>120</v>
      </c>
      <c r="G4356">
        <v>18</v>
      </c>
      <c r="H4356">
        <v>1</v>
      </c>
      <c r="I4356">
        <v>49</v>
      </c>
      <c r="J4356">
        <v>405</v>
      </c>
      <c r="K4356">
        <v>1</v>
      </c>
      <c r="L4356">
        <v>16</v>
      </c>
      <c r="M4356">
        <v>135</v>
      </c>
      <c r="N4356" t="s">
        <v>18</v>
      </c>
      <c r="O4356" s="1">
        <v>4.2218800000000002E-49</v>
      </c>
      <c r="P4356">
        <v>505</v>
      </c>
    </row>
    <row r="4357" spans="1:16" x14ac:dyDescent="0.25">
      <c r="A4357" t="s">
        <v>6613</v>
      </c>
      <c r="B4357">
        <v>2091</v>
      </c>
      <c r="C4357" s="3" t="str">
        <f>HYPERLINK("http://www.uniprot.org/uniprot/G7K2N4","tr|G7K2N4|G7K2N4_MEDTR")</f>
        <v>tr|G7K2N4|G7K2N4_MEDTR</v>
      </c>
      <c r="D4357" t="s">
        <v>6614</v>
      </c>
      <c r="E4357">
        <v>79.91</v>
      </c>
      <c r="F4357">
        <v>682</v>
      </c>
      <c r="G4357">
        <v>137</v>
      </c>
      <c r="H4357">
        <v>2</v>
      </c>
      <c r="I4357">
        <v>34</v>
      </c>
      <c r="J4357">
        <v>2073</v>
      </c>
      <c r="K4357">
        <v>1</v>
      </c>
      <c r="L4357">
        <v>1</v>
      </c>
      <c r="M4357">
        <v>680</v>
      </c>
      <c r="N4357" t="s">
        <v>18</v>
      </c>
      <c r="O4357">
        <v>0</v>
      </c>
      <c r="P4357">
        <v>2821</v>
      </c>
    </row>
    <row r="4358" spans="1:16" x14ac:dyDescent="0.25">
      <c r="A4358" t="s">
        <v>6615</v>
      </c>
      <c r="B4358">
        <v>357</v>
      </c>
      <c r="C4358" s="3" t="str">
        <f>HYPERLINK("http://www.uniprot.org/uniprot/G7JUQ5","tr|G7JUQ5|G7JUQ5_MEDTR")</f>
        <v>tr|G7JUQ5|G7JUQ5_MEDTR</v>
      </c>
      <c r="D4358" t="s">
        <v>6616</v>
      </c>
      <c r="E4358">
        <v>64.64</v>
      </c>
      <c r="F4358">
        <v>99</v>
      </c>
      <c r="G4358">
        <v>35</v>
      </c>
      <c r="H4358">
        <v>0</v>
      </c>
      <c r="I4358">
        <v>25</v>
      </c>
      <c r="J4358">
        <v>321</v>
      </c>
      <c r="K4358">
        <v>1</v>
      </c>
      <c r="L4358">
        <v>24</v>
      </c>
      <c r="M4358">
        <v>122</v>
      </c>
      <c r="N4358" t="s">
        <v>18</v>
      </c>
      <c r="O4358" s="1">
        <v>5.4405300000000004E-28</v>
      </c>
      <c r="P4358">
        <v>323</v>
      </c>
    </row>
    <row r="4359" spans="1:16" x14ac:dyDescent="0.25">
      <c r="A4359" t="s">
        <v>6617</v>
      </c>
      <c r="B4359">
        <v>1128</v>
      </c>
      <c r="C4359" s="3" t="str">
        <f>HYPERLINK("http://www.uniprot.org/uniprot/I1N8T8","tr|I1N8T8|I1N8T8_SOYBN")</f>
        <v>tr|I1N8T8|I1N8T8_SOYBN</v>
      </c>
      <c r="D4359" t="s">
        <v>71</v>
      </c>
      <c r="E4359">
        <v>48.14</v>
      </c>
      <c r="F4359">
        <v>432</v>
      </c>
      <c r="G4359">
        <v>224</v>
      </c>
      <c r="H4359">
        <v>58</v>
      </c>
      <c r="I4359">
        <v>1</v>
      </c>
      <c r="J4359">
        <v>1122</v>
      </c>
      <c r="K4359">
        <v>1</v>
      </c>
      <c r="L4359">
        <v>1</v>
      </c>
      <c r="M4359">
        <v>423</v>
      </c>
      <c r="N4359" t="s">
        <v>18</v>
      </c>
      <c r="O4359" s="1">
        <v>2.0878600000000001E-96</v>
      </c>
      <c r="P4359">
        <v>919</v>
      </c>
    </row>
    <row r="4360" spans="1:16" x14ac:dyDescent="0.25">
      <c r="A4360" t="s">
        <v>6618</v>
      </c>
      <c r="B4360">
        <v>1287</v>
      </c>
      <c r="C4360" s="3" t="str">
        <f>HYPERLINK("http://www.uniprot.org/uniprot/G7L565","tr|G7L565|G7L565_MEDTR")</f>
        <v>tr|G7L565|G7L565_MEDTR</v>
      </c>
      <c r="D4360" t="s">
        <v>2702</v>
      </c>
      <c r="E4360">
        <v>67.92</v>
      </c>
      <c r="F4360">
        <v>424</v>
      </c>
      <c r="G4360">
        <v>136</v>
      </c>
      <c r="H4360">
        <v>0</v>
      </c>
      <c r="I4360">
        <v>1</v>
      </c>
      <c r="J4360">
        <v>1272</v>
      </c>
      <c r="K4360">
        <v>1</v>
      </c>
      <c r="L4360">
        <v>123</v>
      </c>
      <c r="M4360">
        <v>546</v>
      </c>
      <c r="N4360" t="s">
        <v>18</v>
      </c>
      <c r="O4360" s="1">
        <v>1.36872E-166</v>
      </c>
      <c r="P4360">
        <v>1525</v>
      </c>
    </row>
    <row r="4361" spans="1:16" x14ac:dyDescent="0.25">
      <c r="A4361" t="s">
        <v>6619</v>
      </c>
      <c r="B4361">
        <v>198</v>
      </c>
      <c r="C4361" s="3" t="str">
        <f>HYPERLINK("http://www.uniprot.org/uniprot/G7KCV6","tr|G7KCV6|G7KCV6_MEDTR")</f>
        <v>tr|G7KCV6|G7KCV6_MEDTR</v>
      </c>
      <c r="D4361" t="s">
        <v>6620</v>
      </c>
      <c r="E4361">
        <v>79.680000000000007</v>
      </c>
      <c r="F4361">
        <v>64</v>
      </c>
      <c r="G4361">
        <v>13</v>
      </c>
      <c r="H4361">
        <v>0</v>
      </c>
      <c r="I4361">
        <v>6</v>
      </c>
      <c r="J4361">
        <v>197</v>
      </c>
      <c r="K4361">
        <v>-2</v>
      </c>
      <c r="L4361">
        <v>335</v>
      </c>
      <c r="M4361">
        <v>398</v>
      </c>
      <c r="N4361" t="s">
        <v>18</v>
      </c>
      <c r="O4361" s="1">
        <v>2.0576E-19</v>
      </c>
      <c r="P4361">
        <v>249</v>
      </c>
    </row>
    <row r="4362" spans="1:16" x14ac:dyDescent="0.25">
      <c r="A4362" t="s">
        <v>6621</v>
      </c>
      <c r="B4362">
        <v>1671</v>
      </c>
      <c r="C4362" s="3" t="str">
        <f>HYPERLINK("http://www.uniprot.org/uniprot/G7IS79","tr|G7IS79|G7IS79_MEDTR")</f>
        <v>tr|G7IS79|G7IS79_MEDTR</v>
      </c>
      <c r="D4362" t="s">
        <v>6622</v>
      </c>
      <c r="E4362">
        <v>82.93</v>
      </c>
      <c r="F4362">
        <v>545</v>
      </c>
      <c r="G4362">
        <v>93</v>
      </c>
      <c r="H4362">
        <v>0</v>
      </c>
      <c r="I4362">
        <v>1</v>
      </c>
      <c r="J4362">
        <v>1635</v>
      </c>
      <c r="K4362">
        <v>1</v>
      </c>
      <c r="L4362">
        <v>1</v>
      </c>
      <c r="M4362">
        <v>544</v>
      </c>
      <c r="N4362" t="s">
        <v>18</v>
      </c>
      <c r="O4362">
        <v>0</v>
      </c>
      <c r="P4362">
        <v>2322</v>
      </c>
    </row>
    <row r="4363" spans="1:16" x14ac:dyDescent="0.25">
      <c r="A4363" t="s">
        <v>6623</v>
      </c>
      <c r="B4363">
        <v>1263</v>
      </c>
      <c r="C4363" s="3" t="str">
        <f>HYPERLINK("http://www.uniprot.org/uniprot/I1MCC0","tr|I1MCC0|I1MCC0_SOYBN")</f>
        <v>tr|I1MCC0|I1MCC0_SOYBN</v>
      </c>
      <c r="D4363" t="s">
        <v>28</v>
      </c>
      <c r="E4363">
        <v>78.97</v>
      </c>
      <c r="F4363">
        <v>428</v>
      </c>
      <c r="G4363">
        <v>90</v>
      </c>
      <c r="H4363">
        <v>10</v>
      </c>
      <c r="I4363">
        <v>1</v>
      </c>
      <c r="J4363">
        <v>1254</v>
      </c>
      <c r="K4363">
        <v>1</v>
      </c>
      <c r="L4363">
        <v>1</v>
      </c>
      <c r="M4363">
        <v>426</v>
      </c>
      <c r="N4363" t="s">
        <v>18</v>
      </c>
      <c r="O4363">
        <v>0</v>
      </c>
      <c r="P4363">
        <v>1701</v>
      </c>
    </row>
    <row r="4364" spans="1:16" x14ac:dyDescent="0.25">
      <c r="A4364" t="s">
        <v>6624</v>
      </c>
      <c r="B4364">
        <v>948</v>
      </c>
      <c r="C4364" s="3" t="str">
        <f>HYPERLINK("http://www.uniprot.org/uniprot/Q40310","tr|Q40310|Q40310_MEDSA")</f>
        <v>tr|Q40310|Q40310_MEDSA</v>
      </c>
      <c r="D4364" t="s">
        <v>6584</v>
      </c>
      <c r="E4364">
        <v>90.73</v>
      </c>
      <c r="F4364">
        <v>313</v>
      </c>
      <c r="G4364">
        <v>29</v>
      </c>
      <c r="H4364">
        <v>0</v>
      </c>
      <c r="I4364">
        <v>1</v>
      </c>
      <c r="J4364">
        <v>939</v>
      </c>
      <c r="K4364">
        <v>1</v>
      </c>
      <c r="L4364">
        <v>1</v>
      </c>
      <c r="M4364">
        <v>312</v>
      </c>
      <c r="N4364" t="s">
        <v>18</v>
      </c>
      <c r="O4364" s="1">
        <v>6.7158900000000002E-164</v>
      </c>
      <c r="P4364">
        <v>1500</v>
      </c>
    </row>
    <row r="4365" spans="1:16" x14ac:dyDescent="0.25">
      <c r="A4365" t="s">
        <v>6625</v>
      </c>
      <c r="B4365">
        <v>843</v>
      </c>
      <c r="C4365" s="3" t="str">
        <f>HYPERLINK("http://www.uniprot.org/uniprot/G7K868","tr|G7K868|G7K868_MEDTR")</f>
        <v>tr|G7K868|G7K868_MEDTR</v>
      </c>
      <c r="D4365" t="s">
        <v>6626</v>
      </c>
      <c r="E4365">
        <v>25.81</v>
      </c>
      <c r="F4365">
        <v>306</v>
      </c>
      <c r="G4365">
        <v>227</v>
      </c>
      <c r="H4365">
        <v>42</v>
      </c>
      <c r="I4365">
        <v>19</v>
      </c>
      <c r="J4365">
        <v>810</v>
      </c>
      <c r="K4365">
        <v>1</v>
      </c>
      <c r="L4365">
        <v>37</v>
      </c>
      <c r="M4365">
        <v>331</v>
      </c>
      <c r="N4365" t="s">
        <v>18</v>
      </c>
      <c r="O4365" s="1">
        <v>4.6264199999999998E-14</v>
      </c>
      <c r="P4365">
        <v>207</v>
      </c>
    </row>
    <row r="4366" spans="1:16" x14ac:dyDescent="0.25">
      <c r="A4366" t="s">
        <v>6627</v>
      </c>
      <c r="B4366">
        <v>243</v>
      </c>
      <c r="C4366" s="3" t="str">
        <f>HYPERLINK("http://www.uniprot.org/uniprot/I1LW18","tr|I1LW18|I1LW18_SOYBN")</f>
        <v>tr|I1LW18|I1LW18_SOYBN</v>
      </c>
      <c r="D4366" t="s">
        <v>28</v>
      </c>
      <c r="E4366">
        <v>56.57</v>
      </c>
      <c r="F4366">
        <v>76</v>
      </c>
      <c r="G4366">
        <v>33</v>
      </c>
      <c r="H4366">
        <v>4</v>
      </c>
      <c r="I4366">
        <v>1</v>
      </c>
      <c r="J4366">
        <v>216</v>
      </c>
      <c r="K4366">
        <v>1</v>
      </c>
      <c r="L4366">
        <v>1</v>
      </c>
      <c r="M4366">
        <v>76</v>
      </c>
      <c r="N4366" t="s">
        <v>18</v>
      </c>
      <c r="O4366" s="1">
        <v>2.0290300000000001E-14</v>
      </c>
      <c r="P4366">
        <v>206</v>
      </c>
    </row>
    <row r="4367" spans="1:16" x14ac:dyDescent="0.25">
      <c r="A4367" t="s">
        <v>6628</v>
      </c>
      <c r="B4367">
        <v>576</v>
      </c>
      <c r="C4367" s="3" t="str">
        <f>HYPERLINK("http://www.uniprot.org/uniprot/G7L6N7","tr|G7L6N7|G7L6N7_MEDTR")</f>
        <v>tr|G7L6N7|G7L6N7_MEDTR</v>
      </c>
      <c r="D4367" t="s">
        <v>6629</v>
      </c>
      <c r="E4367">
        <v>82.44</v>
      </c>
      <c r="F4367">
        <v>188</v>
      </c>
      <c r="G4367">
        <v>33</v>
      </c>
      <c r="H4367">
        <v>2</v>
      </c>
      <c r="I4367">
        <v>1</v>
      </c>
      <c r="J4367">
        <v>558</v>
      </c>
      <c r="K4367">
        <v>1</v>
      </c>
      <c r="L4367">
        <v>299</v>
      </c>
      <c r="M4367">
        <v>486</v>
      </c>
      <c r="N4367" t="s">
        <v>18</v>
      </c>
      <c r="O4367" s="1">
        <v>1.2292E-77</v>
      </c>
      <c r="P4367">
        <v>752</v>
      </c>
    </row>
    <row r="4368" spans="1:16" x14ac:dyDescent="0.25">
      <c r="A4368" t="s">
        <v>6630</v>
      </c>
      <c r="B4368">
        <v>2661</v>
      </c>
      <c r="C4368" s="3" t="str">
        <f>HYPERLINK("http://www.uniprot.org/uniprot/Q2HSF0","tr|Q2HSF0|Q2HSF0_MEDTR")</f>
        <v>tr|Q2HSF0|Q2HSF0_MEDTR</v>
      </c>
      <c r="D4368" t="s">
        <v>6463</v>
      </c>
      <c r="E4368">
        <v>83.56</v>
      </c>
      <c r="F4368">
        <v>645</v>
      </c>
      <c r="G4368">
        <v>106</v>
      </c>
      <c r="H4368">
        <v>0</v>
      </c>
      <c r="I4368">
        <v>1</v>
      </c>
      <c r="J4368">
        <v>1935</v>
      </c>
      <c r="K4368">
        <v>1</v>
      </c>
      <c r="L4368">
        <v>1</v>
      </c>
      <c r="M4368">
        <v>638</v>
      </c>
      <c r="N4368" t="s">
        <v>18</v>
      </c>
      <c r="O4368">
        <v>0</v>
      </c>
      <c r="P4368">
        <v>2852</v>
      </c>
    </row>
    <row r="4369" spans="1:16" x14ac:dyDescent="0.25">
      <c r="A4369" t="s">
        <v>6631</v>
      </c>
      <c r="B4369">
        <v>1509</v>
      </c>
      <c r="C4369" s="3" t="str">
        <f>HYPERLINK("http://www.uniprot.org/uniprot/G7ICT6","tr|G7ICT6|G7ICT6_MEDTR")</f>
        <v>tr|G7ICT6|G7ICT6_MEDTR</v>
      </c>
      <c r="D4369" t="s">
        <v>6632</v>
      </c>
      <c r="E4369">
        <v>83.26</v>
      </c>
      <c r="F4369">
        <v>502</v>
      </c>
      <c r="G4369">
        <v>84</v>
      </c>
      <c r="H4369">
        <v>0</v>
      </c>
      <c r="I4369">
        <v>1</v>
      </c>
      <c r="J4369">
        <v>1506</v>
      </c>
      <c r="K4369">
        <v>1</v>
      </c>
      <c r="L4369">
        <v>1</v>
      </c>
      <c r="M4369">
        <v>496</v>
      </c>
      <c r="N4369" t="s">
        <v>18</v>
      </c>
      <c r="O4369">
        <v>0</v>
      </c>
      <c r="P4369">
        <v>2224</v>
      </c>
    </row>
    <row r="4370" spans="1:16" x14ac:dyDescent="0.25">
      <c r="A4370" t="s">
        <v>6633</v>
      </c>
      <c r="B4370">
        <v>2502</v>
      </c>
      <c r="C4370" s="3" t="str">
        <f>HYPERLINK("http://www.uniprot.org/uniprot/I1LEI1","tr|I1LEI1|I1LEI1_SOYBN")</f>
        <v>tr|I1LEI1|I1LEI1_SOYBN</v>
      </c>
      <c r="D4370" t="s">
        <v>28</v>
      </c>
      <c r="E4370">
        <v>78.260000000000005</v>
      </c>
      <c r="F4370">
        <v>842</v>
      </c>
      <c r="G4370">
        <v>183</v>
      </c>
      <c r="H4370">
        <v>13</v>
      </c>
      <c r="I4370">
        <v>13</v>
      </c>
      <c r="J4370">
        <v>2499</v>
      </c>
      <c r="K4370">
        <v>1</v>
      </c>
      <c r="L4370">
        <v>36</v>
      </c>
      <c r="M4370">
        <v>877</v>
      </c>
      <c r="N4370" t="s">
        <v>18</v>
      </c>
      <c r="O4370">
        <v>0</v>
      </c>
      <c r="P4370">
        <v>3510</v>
      </c>
    </row>
    <row r="4371" spans="1:16" x14ac:dyDescent="0.25">
      <c r="A4371" t="s">
        <v>6634</v>
      </c>
      <c r="B4371">
        <v>1095</v>
      </c>
      <c r="C4371" s="3" t="str">
        <f>HYPERLINK("http://www.uniprot.org/uniprot/I1LC42","tr|I1LC42|I1LC42_SOYBN")</f>
        <v>tr|I1LC42|I1LC42_SOYBN</v>
      </c>
      <c r="D4371" t="s">
        <v>28</v>
      </c>
      <c r="E4371">
        <v>48.76</v>
      </c>
      <c r="F4371">
        <v>365</v>
      </c>
      <c r="G4371">
        <v>187</v>
      </c>
      <c r="H4371">
        <v>8</v>
      </c>
      <c r="I4371">
        <v>1</v>
      </c>
      <c r="J4371">
        <v>1071</v>
      </c>
      <c r="K4371">
        <v>1</v>
      </c>
      <c r="L4371">
        <v>1</v>
      </c>
      <c r="M4371">
        <v>330</v>
      </c>
      <c r="N4371" t="s">
        <v>18</v>
      </c>
      <c r="O4371" s="1">
        <v>1.43434E-70</v>
      </c>
      <c r="P4371">
        <v>696</v>
      </c>
    </row>
    <row r="4372" spans="1:16" x14ac:dyDescent="0.25">
      <c r="A4372" t="s">
        <v>6635</v>
      </c>
      <c r="B4372">
        <v>582</v>
      </c>
      <c r="C4372" s="3" t="str">
        <f>HYPERLINK("http://www.uniprot.org/uniprot/I1LZG3","tr|I1LZG3|I1LZG3_SOYBN")</f>
        <v>tr|I1LZG3|I1LZG3_SOYBN</v>
      </c>
      <c r="D4372" t="s">
        <v>71</v>
      </c>
      <c r="E4372">
        <v>69.38</v>
      </c>
      <c r="F4372">
        <v>196</v>
      </c>
      <c r="G4372">
        <v>60</v>
      </c>
      <c r="H4372">
        <v>4</v>
      </c>
      <c r="I4372">
        <v>4</v>
      </c>
      <c r="J4372">
        <v>579</v>
      </c>
      <c r="K4372">
        <v>1</v>
      </c>
      <c r="L4372">
        <v>1</v>
      </c>
      <c r="M4372">
        <v>195</v>
      </c>
      <c r="N4372" t="s">
        <v>18</v>
      </c>
      <c r="O4372" s="1">
        <v>5.1839900000000003E-71</v>
      </c>
      <c r="P4372">
        <v>695</v>
      </c>
    </row>
    <row r="4373" spans="1:16" x14ac:dyDescent="0.25">
      <c r="A4373" t="s">
        <v>6636</v>
      </c>
      <c r="B4373">
        <v>1755</v>
      </c>
      <c r="C4373" s="3" t="str">
        <f>HYPERLINK("http://www.uniprot.org/uniprot/G7J6V9","tr|G7J6V9|G7J6V9_MEDTR")</f>
        <v>tr|G7J6V9|G7J6V9_MEDTR</v>
      </c>
      <c r="D4373" t="s">
        <v>6637</v>
      </c>
      <c r="E4373">
        <v>85.76</v>
      </c>
      <c r="F4373">
        <v>590</v>
      </c>
      <c r="G4373">
        <v>84</v>
      </c>
      <c r="H4373">
        <v>9</v>
      </c>
      <c r="I4373">
        <v>1</v>
      </c>
      <c r="J4373">
        <v>1743</v>
      </c>
      <c r="K4373">
        <v>1</v>
      </c>
      <c r="L4373">
        <v>1</v>
      </c>
      <c r="M4373">
        <v>585</v>
      </c>
      <c r="N4373" t="s">
        <v>18</v>
      </c>
      <c r="O4373">
        <v>0</v>
      </c>
      <c r="P4373">
        <v>2582</v>
      </c>
    </row>
    <row r="4374" spans="1:16" x14ac:dyDescent="0.25">
      <c r="A4374" t="s">
        <v>6638</v>
      </c>
      <c r="B4374">
        <v>2382</v>
      </c>
      <c r="C4374" s="3" t="str">
        <f>HYPERLINK("http://www.uniprot.org/uniprot/G7IWX0","tr|G7IWX0|G7IWX0_MEDTR")</f>
        <v>tr|G7IWX0|G7IWX0_MEDTR</v>
      </c>
      <c r="D4374" t="s">
        <v>6639</v>
      </c>
      <c r="E4374">
        <v>67.17</v>
      </c>
      <c r="F4374">
        <v>792</v>
      </c>
      <c r="G4374">
        <v>260</v>
      </c>
      <c r="H4374">
        <v>0</v>
      </c>
      <c r="I4374">
        <v>4</v>
      </c>
      <c r="J4374">
        <v>2379</v>
      </c>
      <c r="K4374">
        <v>1</v>
      </c>
      <c r="L4374">
        <v>3</v>
      </c>
      <c r="M4374">
        <v>788</v>
      </c>
      <c r="N4374" t="s">
        <v>18</v>
      </c>
      <c r="O4374">
        <v>0</v>
      </c>
      <c r="P4374">
        <v>2812</v>
      </c>
    </row>
    <row r="4375" spans="1:16" x14ac:dyDescent="0.25">
      <c r="A4375" t="s">
        <v>6640</v>
      </c>
      <c r="B4375">
        <v>1494</v>
      </c>
      <c r="C4375" s="3" t="str">
        <f>HYPERLINK("http://www.uniprot.org/uniprot/G7IYK8","tr|G7IYK8|G7IYK8_MEDTR")</f>
        <v>tr|G7IYK8|G7IYK8_MEDTR</v>
      </c>
      <c r="D4375" t="s">
        <v>6641</v>
      </c>
      <c r="E4375">
        <v>84.33</v>
      </c>
      <c r="F4375">
        <v>498</v>
      </c>
      <c r="G4375">
        <v>78</v>
      </c>
      <c r="H4375">
        <v>1</v>
      </c>
      <c r="I4375">
        <v>1</v>
      </c>
      <c r="J4375">
        <v>1491</v>
      </c>
      <c r="K4375">
        <v>1</v>
      </c>
      <c r="L4375">
        <v>1</v>
      </c>
      <c r="M4375">
        <v>497</v>
      </c>
      <c r="N4375" t="s">
        <v>18</v>
      </c>
      <c r="O4375">
        <v>0</v>
      </c>
      <c r="P4375">
        <v>2261</v>
      </c>
    </row>
    <row r="4376" spans="1:16" x14ac:dyDescent="0.25">
      <c r="A4376" t="s">
        <v>6642</v>
      </c>
      <c r="B4376">
        <v>705</v>
      </c>
      <c r="C4376" s="3" t="str">
        <f>HYPERLINK("http://www.uniprot.org/uniprot/C0STY8","tr|C0STY8|C0STY8_PEA")</f>
        <v>tr|C0STY8|C0STY8_PEA</v>
      </c>
      <c r="D4376" t="s">
        <v>6643</v>
      </c>
      <c r="E4376">
        <v>84.61</v>
      </c>
      <c r="F4376">
        <v>234</v>
      </c>
      <c r="G4376">
        <v>36</v>
      </c>
      <c r="H4376">
        <v>0</v>
      </c>
      <c r="I4376">
        <v>1</v>
      </c>
      <c r="J4376">
        <v>702</v>
      </c>
      <c r="K4376">
        <v>1</v>
      </c>
      <c r="L4376">
        <v>1</v>
      </c>
      <c r="M4376">
        <v>233</v>
      </c>
      <c r="N4376" t="s">
        <v>18</v>
      </c>
      <c r="O4376" s="1">
        <v>1.72316E-108</v>
      </c>
      <c r="P4376">
        <v>1020</v>
      </c>
    </row>
    <row r="4377" spans="1:16" x14ac:dyDescent="0.25">
      <c r="A4377" t="s">
        <v>6644</v>
      </c>
      <c r="B4377">
        <v>1209</v>
      </c>
      <c r="C4377" s="3" t="str">
        <f>HYPERLINK("http://www.uniprot.org/uniprot/G7KBE2","tr|G7KBE2|G7KBE2_MEDTR")</f>
        <v>tr|G7KBE2|G7KBE2_MEDTR</v>
      </c>
      <c r="D4377" t="s">
        <v>6645</v>
      </c>
      <c r="E4377">
        <v>86.38</v>
      </c>
      <c r="F4377">
        <v>404</v>
      </c>
      <c r="G4377">
        <v>55</v>
      </c>
      <c r="H4377">
        <v>2</v>
      </c>
      <c r="I4377">
        <v>1</v>
      </c>
      <c r="J4377">
        <v>1206</v>
      </c>
      <c r="K4377">
        <v>1</v>
      </c>
      <c r="L4377">
        <v>1</v>
      </c>
      <c r="M4377">
        <v>399</v>
      </c>
      <c r="N4377" t="s">
        <v>18</v>
      </c>
      <c r="O4377">
        <v>0</v>
      </c>
      <c r="P4377">
        <v>1771</v>
      </c>
    </row>
    <row r="4378" spans="1:16" x14ac:dyDescent="0.25">
      <c r="A4378" t="s">
        <v>6646</v>
      </c>
      <c r="B4378">
        <v>1035</v>
      </c>
      <c r="C4378" s="3" t="str">
        <f>HYPERLINK("http://www.uniprot.org/uniprot/I1J5F5","tr|I1J5F5|I1J5F5_SOYBN")</f>
        <v>tr|I1J5F5|I1J5F5_SOYBN</v>
      </c>
      <c r="D4378" t="s">
        <v>28</v>
      </c>
      <c r="E4378">
        <v>74.209999999999994</v>
      </c>
      <c r="F4378">
        <v>380</v>
      </c>
      <c r="G4378">
        <v>98</v>
      </c>
      <c r="H4378">
        <v>36</v>
      </c>
      <c r="I4378">
        <v>1</v>
      </c>
      <c r="J4378">
        <v>1032</v>
      </c>
      <c r="K4378">
        <v>1</v>
      </c>
      <c r="L4378">
        <v>1</v>
      </c>
      <c r="M4378">
        <v>380</v>
      </c>
      <c r="N4378" t="s">
        <v>18</v>
      </c>
      <c r="O4378" s="1">
        <v>5.0366699999999997E-163</v>
      </c>
      <c r="P4378">
        <v>1493</v>
      </c>
    </row>
    <row r="4379" spans="1:16" x14ac:dyDescent="0.25">
      <c r="A4379" t="s">
        <v>6647</v>
      </c>
      <c r="B4379">
        <v>309</v>
      </c>
      <c r="C4379" s="3" t="str">
        <f>HYPERLINK("http://www.uniprot.org/uniprot/I1KN22","tr|I1KN22|I1KN22_SOYBN")</f>
        <v>tr|I1KN22|I1KN22_SOYBN</v>
      </c>
      <c r="D4379" t="s">
        <v>28</v>
      </c>
      <c r="E4379">
        <v>88.23</v>
      </c>
      <c r="F4379">
        <v>102</v>
      </c>
      <c r="G4379">
        <v>12</v>
      </c>
      <c r="H4379">
        <v>0</v>
      </c>
      <c r="I4379">
        <v>1</v>
      </c>
      <c r="J4379">
        <v>306</v>
      </c>
      <c r="K4379">
        <v>1</v>
      </c>
      <c r="L4379">
        <v>1</v>
      </c>
      <c r="M4379">
        <v>102</v>
      </c>
      <c r="N4379" t="s">
        <v>18</v>
      </c>
      <c r="O4379" s="1">
        <v>3.3839900000000001E-46</v>
      </c>
      <c r="P4379">
        <v>480</v>
      </c>
    </row>
    <row r="4380" spans="1:16" x14ac:dyDescent="0.25">
      <c r="A4380" t="s">
        <v>6648</v>
      </c>
      <c r="B4380">
        <v>1032</v>
      </c>
      <c r="C4380" s="3" t="str">
        <f>HYPERLINK("http://www.uniprot.org/uniprot/I1KIC5","tr|I1KIC5|I1KIC5_SOYBN")</f>
        <v>tr|I1KIC5|I1KIC5_SOYBN</v>
      </c>
      <c r="D4380" t="s">
        <v>28</v>
      </c>
      <c r="E4380">
        <v>68.89</v>
      </c>
      <c r="F4380">
        <v>344</v>
      </c>
      <c r="G4380">
        <v>107</v>
      </c>
      <c r="H4380">
        <v>1</v>
      </c>
      <c r="I4380">
        <v>1</v>
      </c>
      <c r="J4380">
        <v>1029</v>
      </c>
      <c r="K4380">
        <v>1</v>
      </c>
      <c r="L4380">
        <v>1</v>
      </c>
      <c r="M4380">
        <v>340</v>
      </c>
      <c r="N4380" t="s">
        <v>18</v>
      </c>
      <c r="O4380" s="1">
        <v>3.28616E-122</v>
      </c>
      <c r="P4380">
        <v>1141</v>
      </c>
    </row>
    <row r="4381" spans="1:16" x14ac:dyDescent="0.25">
      <c r="A4381" t="s">
        <v>6649</v>
      </c>
      <c r="B4381">
        <v>1779</v>
      </c>
      <c r="C4381" s="3" t="str">
        <f>HYPERLINK("http://www.uniprot.org/uniprot/I3SKF0","tr|I3SKF0|I3SKF0_LOTJA")</f>
        <v>tr|I3SKF0|I3SKF0_LOTJA</v>
      </c>
      <c r="D4381" t="s">
        <v>93</v>
      </c>
      <c r="E4381">
        <v>73.010000000000005</v>
      </c>
      <c r="F4381">
        <v>289</v>
      </c>
      <c r="G4381">
        <v>78</v>
      </c>
      <c r="H4381">
        <v>3</v>
      </c>
      <c r="I4381">
        <v>919</v>
      </c>
      <c r="J4381">
        <v>1776</v>
      </c>
      <c r="K4381">
        <v>1</v>
      </c>
      <c r="L4381">
        <v>13</v>
      </c>
      <c r="M4381">
        <v>301</v>
      </c>
      <c r="N4381" t="s">
        <v>18</v>
      </c>
      <c r="O4381" s="1">
        <v>3.7545199999999998E-115</v>
      </c>
      <c r="P4381">
        <v>1083</v>
      </c>
    </row>
    <row r="4382" spans="1:16" x14ac:dyDescent="0.25">
      <c r="A4382" t="s">
        <v>6650</v>
      </c>
      <c r="B4382">
        <v>648</v>
      </c>
      <c r="C4382" s="3" t="str">
        <f>HYPERLINK("http://www.uniprot.org/uniprot/A2Q2T1","tr|A2Q2T1|A2Q2T1_MEDTR")</f>
        <v>tr|A2Q2T1|A2Q2T1_MEDTR</v>
      </c>
      <c r="D4382" t="s">
        <v>337</v>
      </c>
      <c r="E4382">
        <v>84.87</v>
      </c>
      <c r="F4382">
        <v>205</v>
      </c>
      <c r="G4382">
        <v>31</v>
      </c>
      <c r="H4382">
        <v>2</v>
      </c>
      <c r="I4382">
        <v>1</v>
      </c>
      <c r="J4382">
        <v>609</v>
      </c>
      <c r="K4382">
        <v>1</v>
      </c>
      <c r="L4382">
        <v>273</v>
      </c>
      <c r="M4382">
        <v>477</v>
      </c>
      <c r="N4382" t="s">
        <v>18</v>
      </c>
      <c r="O4382" s="1">
        <v>6.7504900000000004E-95</v>
      </c>
      <c r="P4382">
        <v>902</v>
      </c>
    </row>
    <row r="4383" spans="1:16" x14ac:dyDescent="0.25">
      <c r="A4383" t="s">
        <v>6651</v>
      </c>
      <c r="B4383">
        <v>789</v>
      </c>
      <c r="C4383" s="3" t="str">
        <f>HYPERLINK("http://www.uniprot.org/uniprot/Q9C739","tr|Q9C739|Q9C739_ARATH")</f>
        <v>tr|Q9C739|Q9C739_ARATH</v>
      </c>
      <c r="D4383" t="s">
        <v>6652</v>
      </c>
      <c r="E4383">
        <v>51.69</v>
      </c>
      <c r="F4383">
        <v>236</v>
      </c>
      <c r="G4383">
        <v>114</v>
      </c>
      <c r="H4383">
        <v>0</v>
      </c>
      <c r="I4383">
        <v>4</v>
      </c>
      <c r="J4383">
        <v>711</v>
      </c>
      <c r="K4383">
        <v>1</v>
      </c>
      <c r="L4383">
        <v>335</v>
      </c>
      <c r="M4383">
        <v>570</v>
      </c>
      <c r="N4383" t="s">
        <v>18</v>
      </c>
      <c r="O4383" s="1">
        <v>2.0594499999999999E-66</v>
      </c>
      <c r="P4383">
        <v>658</v>
      </c>
    </row>
    <row r="4384" spans="1:16" x14ac:dyDescent="0.25">
      <c r="A4384" t="s">
        <v>6653</v>
      </c>
      <c r="B4384">
        <v>246</v>
      </c>
      <c r="C4384" s="3" t="str">
        <f>HYPERLINK("http://www.uniprot.org/uniprot/I3SUZ7","tr|I3SUZ7|I3SUZ7_LOTJA")</f>
        <v>tr|I3SUZ7|I3SUZ7_LOTJA</v>
      </c>
      <c r="D4384" t="s">
        <v>2200</v>
      </c>
      <c r="E4384">
        <v>93.82</v>
      </c>
      <c r="F4384">
        <v>81</v>
      </c>
      <c r="G4384">
        <v>5</v>
      </c>
      <c r="H4384">
        <v>0</v>
      </c>
      <c r="I4384">
        <v>1</v>
      </c>
      <c r="J4384">
        <v>243</v>
      </c>
      <c r="K4384">
        <v>1</v>
      </c>
      <c r="L4384">
        <v>1</v>
      </c>
      <c r="M4384">
        <v>81</v>
      </c>
      <c r="N4384" t="s">
        <v>18</v>
      </c>
      <c r="O4384" s="1">
        <v>3.7858400000000003E-37</v>
      </c>
      <c r="P4384">
        <v>402</v>
      </c>
    </row>
    <row r="4385" spans="1:16" x14ac:dyDescent="0.25">
      <c r="A4385" t="s">
        <v>6654</v>
      </c>
      <c r="B4385">
        <v>1635</v>
      </c>
      <c r="C4385" s="3" t="str">
        <f>HYPERLINK("http://www.uniprot.org/uniprot/G7IJ15","tr|G7IJ15|G7IJ15_MEDTR")</f>
        <v>tr|G7IJ15|G7IJ15_MEDTR</v>
      </c>
      <c r="D4385" t="s">
        <v>495</v>
      </c>
      <c r="E4385">
        <v>36.9</v>
      </c>
      <c r="F4385">
        <v>233</v>
      </c>
      <c r="G4385">
        <v>147</v>
      </c>
      <c r="H4385">
        <v>1</v>
      </c>
      <c r="I4385">
        <v>925</v>
      </c>
      <c r="J4385">
        <v>1620</v>
      </c>
      <c r="K4385">
        <v>1</v>
      </c>
      <c r="L4385">
        <v>87</v>
      </c>
      <c r="M4385">
        <v>307</v>
      </c>
      <c r="N4385" t="s">
        <v>18</v>
      </c>
      <c r="O4385" s="1">
        <v>3.45373E-35</v>
      </c>
      <c r="P4385">
        <v>393</v>
      </c>
    </row>
    <row r="4386" spans="1:16" x14ac:dyDescent="0.25">
      <c r="A4386" t="s">
        <v>6655</v>
      </c>
      <c r="B4386">
        <v>600</v>
      </c>
      <c r="C4386" s="3" t="str">
        <f>HYPERLINK("http://www.uniprot.org/uniprot/G7K2Q8","tr|G7K2Q8|G7K2Q8_MEDTR")</f>
        <v>tr|G7K2Q8|G7K2Q8_MEDTR</v>
      </c>
      <c r="D4386" t="s">
        <v>3595</v>
      </c>
      <c r="E4386">
        <v>61.02</v>
      </c>
      <c r="F4386">
        <v>195</v>
      </c>
      <c r="G4386">
        <v>76</v>
      </c>
      <c r="H4386">
        <v>17</v>
      </c>
      <c r="I4386">
        <v>34</v>
      </c>
      <c r="J4386">
        <v>567</v>
      </c>
      <c r="K4386">
        <v>1</v>
      </c>
      <c r="L4386">
        <v>527</v>
      </c>
      <c r="M4386">
        <v>711</v>
      </c>
      <c r="N4386" t="s">
        <v>18</v>
      </c>
      <c r="O4386" s="1">
        <v>9.9444099999999995E-52</v>
      </c>
      <c r="P4386">
        <v>529</v>
      </c>
    </row>
    <row r="4387" spans="1:16" x14ac:dyDescent="0.25">
      <c r="A4387" t="s">
        <v>6656</v>
      </c>
      <c r="B4387">
        <v>789</v>
      </c>
      <c r="C4387" s="3" t="str">
        <f>HYPERLINK("http://www.uniprot.org/uniprot/G7J522","tr|G7J522|G7J522_MEDTR")</f>
        <v>tr|G7J522|G7J522_MEDTR</v>
      </c>
      <c r="D4387" t="s">
        <v>6657</v>
      </c>
      <c r="E4387">
        <v>71.150000000000006</v>
      </c>
      <c r="F4387">
        <v>260</v>
      </c>
      <c r="G4387">
        <v>75</v>
      </c>
      <c r="H4387">
        <v>0</v>
      </c>
      <c r="I4387">
        <v>1</v>
      </c>
      <c r="J4387">
        <v>780</v>
      </c>
      <c r="K4387">
        <v>1</v>
      </c>
      <c r="L4387">
        <v>202</v>
      </c>
      <c r="M4387">
        <v>461</v>
      </c>
      <c r="N4387" t="s">
        <v>18</v>
      </c>
      <c r="O4387" s="1">
        <v>8.85075E-102</v>
      </c>
      <c r="P4387">
        <v>963</v>
      </c>
    </row>
    <row r="4388" spans="1:16" x14ac:dyDescent="0.25">
      <c r="A4388" t="s">
        <v>6658</v>
      </c>
      <c r="B4388">
        <v>528</v>
      </c>
      <c r="C4388" s="3" t="str">
        <f>HYPERLINK("http://www.uniprot.org/uniprot/K7L327","tr|K7L327|K7L327_SOYBN")</f>
        <v>tr|K7L327|K7L327_SOYBN</v>
      </c>
      <c r="D4388" t="s">
        <v>28</v>
      </c>
      <c r="E4388">
        <v>66.27</v>
      </c>
      <c r="F4388">
        <v>169</v>
      </c>
      <c r="G4388">
        <v>57</v>
      </c>
      <c r="H4388">
        <v>2</v>
      </c>
      <c r="I4388">
        <v>25</v>
      </c>
      <c r="J4388">
        <v>525</v>
      </c>
      <c r="K4388">
        <v>1</v>
      </c>
      <c r="L4388">
        <v>855</v>
      </c>
      <c r="M4388">
        <v>1014</v>
      </c>
      <c r="N4388" t="s">
        <v>18</v>
      </c>
      <c r="O4388" s="1">
        <v>6.2095400000000001E-48</v>
      </c>
      <c r="P4388">
        <v>495</v>
      </c>
    </row>
    <row r="4389" spans="1:16" x14ac:dyDescent="0.25">
      <c r="A4389" t="s">
        <v>6659</v>
      </c>
      <c r="B4389">
        <v>1068</v>
      </c>
      <c r="C4389" s="3" t="str">
        <f>HYPERLINK("http://www.uniprot.org/uniprot/G7IS81","tr|G7IS81|G7IS81_MEDTR")</f>
        <v>tr|G7IS81|G7IS81_MEDTR</v>
      </c>
      <c r="D4389" t="s">
        <v>6660</v>
      </c>
      <c r="E4389">
        <v>85.63</v>
      </c>
      <c r="F4389">
        <v>355</v>
      </c>
      <c r="G4389">
        <v>51</v>
      </c>
      <c r="H4389">
        <v>0</v>
      </c>
      <c r="I4389">
        <v>1</v>
      </c>
      <c r="J4389">
        <v>1065</v>
      </c>
      <c r="K4389">
        <v>1</v>
      </c>
      <c r="L4389">
        <v>52</v>
      </c>
      <c r="M4389">
        <v>406</v>
      </c>
      <c r="N4389" t="s">
        <v>18</v>
      </c>
      <c r="O4389" s="1">
        <v>4.1919E-176</v>
      </c>
      <c r="P4389">
        <v>1606</v>
      </c>
    </row>
    <row r="4390" spans="1:16" x14ac:dyDescent="0.25">
      <c r="A4390" t="s">
        <v>6661</v>
      </c>
      <c r="B4390">
        <v>720</v>
      </c>
      <c r="C4390" s="3" t="str">
        <f>HYPERLINK("http://www.uniprot.org/uniprot/K7M8R1","tr|K7M8R1|K7M8R1_SOYBN")</f>
        <v>tr|K7M8R1|K7M8R1_SOYBN</v>
      </c>
      <c r="D4390" t="s">
        <v>28</v>
      </c>
      <c r="E4390">
        <v>60.54</v>
      </c>
      <c r="F4390">
        <v>256</v>
      </c>
      <c r="G4390">
        <v>101</v>
      </c>
      <c r="H4390">
        <v>17</v>
      </c>
      <c r="I4390">
        <v>1</v>
      </c>
      <c r="J4390">
        <v>717</v>
      </c>
      <c r="K4390">
        <v>1</v>
      </c>
      <c r="L4390">
        <v>1</v>
      </c>
      <c r="M4390">
        <v>255</v>
      </c>
      <c r="N4390" t="s">
        <v>18</v>
      </c>
      <c r="O4390" s="1">
        <v>1.18729E-75</v>
      </c>
      <c r="P4390">
        <v>737</v>
      </c>
    </row>
    <row r="4391" spans="1:16" x14ac:dyDescent="0.25">
      <c r="A4391" t="s">
        <v>6662</v>
      </c>
      <c r="B4391">
        <v>1596</v>
      </c>
      <c r="C4391" s="3" t="str">
        <f>HYPERLINK("http://www.uniprot.org/uniprot/I1MGI7","tr|I1MGI7|I1MGI7_SOYBN")</f>
        <v>tr|I1MGI7|I1MGI7_SOYBN</v>
      </c>
      <c r="D4391" t="s">
        <v>6663</v>
      </c>
      <c r="E4391">
        <v>95.85</v>
      </c>
      <c r="F4391">
        <v>531</v>
      </c>
      <c r="G4391">
        <v>22</v>
      </c>
      <c r="H4391">
        <v>0</v>
      </c>
      <c r="I4391">
        <v>1</v>
      </c>
      <c r="J4391">
        <v>1593</v>
      </c>
      <c r="K4391">
        <v>1</v>
      </c>
      <c r="L4391">
        <v>1</v>
      </c>
      <c r="M4391">
        <v>531</v>
      </c>
      <c r="N4391" t="s">
        <v>18</v>
      </c>
      <c r="O4391">
        <v>0</v>
      </c>
      <c r="P4391">
        <v>2642</v>
      </c>
    </row>
    <row r="4392" spans="1:16" x14ac:dyDescent="0.25">
      <c r="A4392" t="s">
        <v>6664</v>
      </c>
      <c r="B4392">
        <v>504</v>
      </c>
      <c r="C4392" s="3" t="str">
        <f>HYPERLINK("http://www.uniprot.org/uniprot/Q40309","tr|Q40309|Q40309_MEDSA")</f>
        <v>tr|Q40309|Q40309_MEDSA</v>
      </c>
      <c r="D4392" t="s">
        <v>6584</v>
      </c>
      <c r="E4392">
        <v>90.41</v>
      </c>
      <c r="F4392">
        <v>167</v>
      </c>
      <c r="G4392">
        <v>16</v>
      </c>
      <c r="H4392">
        <v>0</v>
      </c>
      <c r="I4392">
        <v>1</v>
      </c>
      <c r="J4392">
        <v>501</v>
      </c>
      <c r="K4392">
        <v>1</v>
      </c>
      <c r="L4392">
        <v>1</v>
      </c>
      <c r="M4392">
        <v>166</v>
      </c>
      <c r="N4392" t="s">
        <v>18</v>
      </c>
      <c r="O4392" s="1">
        <v>2.2238000000000001E-82</v>
      </c>
      <c r="P4392">
        <v>792</v>
      </c>
    </row>
    <row r="4393" spans="1:16" x14ac:dyDescent="0.25">
      <c r="A4393" t="s">
        <v>6665</v>
      </c>
      <c r="B4393">
        <v>846</v>
      </c>
      <c r="C4393" s="3" t="str">
        <f>HYPERLINK("http://www.uniprot.org/uniprot/I1M6U9","tr|I1M6U9|I1M6U9_SOYBN")</f>
        <v>tr|I1M6U9|I1M6U9_SOYBN</v>
      </c>
      <c r="D4393" t="s">
        <v>6666</v>
      </c>
      <c r="E4393">
        <v>73.680000000000007</v>
      </c>
      <c r="F4393">
        <v>171</v>
      </c>
      <c r="G4393">
        <v>45</v>
      </c>
      <c r="H4393">
        <v>2</v>
      </c>
      <c r="I4393">
        <v>1</v>
      </c>
      <c r="J4393">
        <v>507</v>
      </c>
      <c r="K4393">
        <v>1</v>
      </c>
      <c r="L4393">
        <v>1</v>
      </c>
      <c r="M4393">
        <v>171</v>
      </c>
      <c r="N4393" t="s">
        <v>18</v>
      </c>
      <c r="O4393" s="1">
        <v>3.2935599999999998E-60</v>
      </c>
      <c r="P4393">
        <v>605</v>
      </c>
    </row>
    <row r="4394" spans="1:16" x14ac:dyDescent="0.25">
      <c r="A4394" t="s">
        <v>6667</v>
      </c>
      <c r="B4394">
        <v>744</v>
      </c>
      <c r="C4394" s="3" t="str">
        <f>HYPERLINK("http://www.uniprot.org/uniprot/I1JGF8","tr|I1JGF8|I1JGF8_SOYBN")</f>
        <v>tr|I1JGF8|I1JGF8_SOYBN</v>
      </c>
      <c r="D4394" t="s">
        <v>28</v>
      </c>
      <c r="E4394">
        <v>40.39</v>
      </c>
      <c r="F4394">
        <v>203</v>
      </c>
      <c r="G4394">
        <v>121</v>
      </c>
      <c r="H4394">
        <v>5</v>
      </c>
      <c r="I4394">
        <v>148</v>
      </c>
      <c r="J4394">
        <v>741</v>
      </c>
      <c r="K4394">
        <v>1</v>
      </c>
      <c r="L4394">
        <v>230</v>
      </c>
      <c r="M4394">
        <v>431</v>
      </c>
      <c r="N4394" t="s">
        <v>18</v>
      </c>
      <c r="O4394" s="1">
        <v>9.4838999999999997E-31</v>
      </c>
      <c r="P4394">
        <v>350</v>
      </c>
    </row>
    <row r="4395" spans="1:16" x14ac:dyDescent="0.25">
      <c r="A4395" t="s">
        <v>6668</v>
      </c>
      <c r="B4395">
        <v>1260</v>
      </c>
      <c r="C4395" s="3" t="str">
        <f>HYPERLINK("http://www.uniprot.org/uniprot/G7L6N7","tr|G7L6N7|G7L6N7_MEDTR")</f>
        <v>tr|G7L6N7|G7L6N7_MEDTR</v>
      </c>
      <c r="D4395" t="s">
        <v>6629</v>
      </c>
      <c r="E4395">
        <v>84.52</v>
      </c>
      <c r="F4395">
        <v>420</v>
      </c>
      <c r="G4395">
        <v>65</v>
      </c>
      <c r="H4395">
        <v>1</v>
      </c>
      <c r="I4395">
        <v>1</v>
      </c>
      <c r="J4395">
        <v>1257</v>
      </c>
      <c r="K4395">
        <v>1</v>
      </c>
      <c r="L4395">
        <v>561</v>
      </c>
      <c r="M4395">
        <v>976</v>
      </c>
      <c r="N4395" t="s">
        <v>18</v>
      </c>
      <c r="O4395">
        <v>0</v>
      </c>
      <c r="P4395">
        <v>1755</v>
      </c>
    </row>
    <row r="4396" spans="1:16" x14ac:dyDescent="0.25">
      <c r="A4396" t="s">
        <v>6669</v>
      </c>
      <c r="B4396">
        <v>354</v>
      </c>
      <c r="C4396" s="3" t="str">
        <f>HYPERLINK("http://www.uniprot.org/uniprot/A2Q2T1","tr|A2Q2T1|A2Q2T1_MEDTR")</f>
        <v>tr|A2Q2T1|A2Q2T1_MEDTR</v>
      </c>
      <c r="D4396" t="s">
        <v>337</v>
      </c>
      <c r="E4396">
        <v>64.94</v>
      </c>
      <c r="F4396">
        <v>97</v>
      </c>
      <c r="G4396">
        <v>34</v>
      </c>
      <c r="H4396">
        <v>0</v>
      </c>
      <c r="I4396">
        <v>61</v>
      </c>
      <c r="J4396">
        <v>351</v>
      </c>
      <c r="K4396">
        <v>1</v>
      </c>
      <c r="L4396">
        <v>281</v>
      </c>
      <c r="M4396">
        <v>376</v>
      </c>
      <c r="N4396" t="s">
        <v>18</v>
      </c>
      <c r="O4396" s="1">
        <v>1.94332E-25</v>
      </c>
      <c r="P4396">
        <v>301</v>
      </c>
    </row>
    <row r="4397" spans="1:16" x14ac:dyDescent="0.25">
      <c r="A4397" t="s">
        <v>6670</v>
      </c>
      <c r="B4397">
        <v>546</v>
      </c>
      <c r="C4397" s="3" t="str">
        <f>HYPERLINK("http://www.uniprot.org/uniprot/Q38JU3","tr|Q38JU3|Q38JU3_DAUCA")</f>
        <v>tr|Q38JU3|Q38JU3_DAUCA</v>
      </c>
      <c r="D4397" t="s">
        <v>6671</v>
      </c>
      <c r="E4397">
        <v>100</v>
      </c>
      <c r="F4397">
        <v>181</v>
      </c>
      <c r="G4397">
        <v>0</v>
      </c>
      <c r="H4397">
        <v>0</v>
      </c>
      <c r="I4397">
        <v>1</v>
      </c>
      <c r="J4397">
        <v>543</v>
      </c>
      <c r="K4397">
        <v>1</v>
      </c>
      <c r="L4397">
        <v>1</v>
      </c>
      <c r="M4397">
        <v>181</v>
      </c>
      <c r="N4397" t="s">
        <v>18</v>
      </c>
      <c r="O4397" s="1">
        <v>2.1405199999999998E-99</v>
      </c>
      <c r="P4397">
        <v>939</v>
      </c>
    </row>
    <row r="4398" spans="1:16" x14ac:dyDescent="0.25">
      <c r="A4398" t="s">
        <v>6672</v>
      </c>
      <c r="B4398">
        <v>312</v>
      </c>
      <c r="C4398" s="3" t="str">
        <f>HYPERLINK("http://www.uniprot.org/uniprot/I1NFY8","tr|I1NFY8|I1NFY8_SOYBN")</f>
        <v>tr|I1NFY8|I1NFY8_SOYBN</v>
      </c>
      <c r="D4398" t="s">
        <v>28</v>
      </c>
      <c r="E4398">
        <v>52.88</v>
      </c>
      <c r="F4398">
        <v>104</v>
      </c>
      <c r="G4398">
        <v>49</v>
      </c>
      <c r="H4398">
        <v>1</v>
      </c>
      <c r="I4398">
        <v>1</v>
      </c>
      <c r="J4398">
        <v>309</v>
      </c>
      <c r="K4398">
        <v>1</v>
      </c>
      <c r="L4398">
        <v>1</v>
      </c>
      <c r="M4398">
        <v>98</v>
      </c>
      <c r="N4398" t="s">
        <v>18</v>
      </c>
      <c r="O4398" s="1">
        <v>1.8037500000000002E-15</v>
      </c>
      <c r="P4398">
        <v>215</v>
      </c>
    </row>
    <row r="4399" spans="1:16" x14ac:dyDescent="0.25">
      <c r="A4399" t="s">
        <v>6673</v>
      </c>
      <c r="B4399">
        <v>456</v>
      </c>
      <c r="C4399" s="3" t="str">
        <f>HYPERLINK("http://www.uniprot.org/uniprot/B3IWG1","tr|B3IWG1|B3IWG1_MEDTR")</f>
        <v>tr|B3IWG1|B3IWG1_MEDTR</v>
      </c>
      <c r="D4399" t="s">
        <v>6674</v>
      </c>
      <c r="E4399">
        <v>66.23</v>
      </c>
      <c r="F4399">
        <v>154</v>
      </c>
      <c r="G4399">
        <v>52</v>
      </c>
      <c r="H4399">
        <v>4</v>
      </c>
      <c r="I4399">
        <v>1</v>
      </c>
      <c r="J4399">
        <v>450</v>
      </c>
      <c r="K4399">
        <v>1</v>
      </c>
      <c r="L4399">
        <v>1</v>
      </c>
      <c r="M4399">
        <v>125</v>
      </c>
      <c r="N4399" t="s">
        <v>18</v>
      </c>
      <c r="O4399" s="1">
        <v>3.6704800000000002E-45</v>
      </c>
      <c r="P4399">
        <v>471</v>
      </c>
    </row>
    <row r="4400" spans="1:16" x14ac:dyDescent="0.25">
      <c r="A4400" t="s">
        <v>6675</v>
      </c>
      <c r="B4400">
        <v>1263</v>
      </c>
      <c r="C4400" s="3" t="str">
        <f>HYPERLINK("http://www.uniprot.org/uniprot/I1N5I4","tr|I1N5I4|I1N5I4_SOYBN")</f>
        <v>tr|I1N5I4|I1N5I4_SOYBN</v>
      </c>
      <c r="D4400" t="s">
        <v>28</v>
      </c>
      <c r="E4400">
        <v>50.13</v>
      </c>
      <c r="F4400">
        <v>367</v>
      </c>
      <c r="G4400">
        <v>183</v>
      </c>
      <c r="H4400">
        <v>18</v>
      </c>
      <c r="I4400">
        <v>187</v>
      </c>
      <c r="J4400">
        <v>1233</v>
      </c>
      <c r="K4400">
        <v>1</v>
      </c>
      <c r="L4400">
        <v>21</v>
      </c>
      <c r="M4400">
        <v>377</v>
      </c>
      <c r="N4400" t="s">
        <v>18</v>
      </c>
      <c r="O4400" s="1">
        <v>6.5421100000000004E-81</v>
      </c>
      <c r="P4400">
        <v>786</v>
      </c>
    </row>
    <row r="4401" spans="1:16" x14ac:dyDescent="0.25">
      <c r="A4401" t="s">
        <v>6676</v>
      </c>
      <c r="B4401">
        <v>2316</v>
      </c>
      <c r="C4401" s="3" t="str">
        <f>HYPERLINK("http://www.uniprot.org/uniprot/G7J6W0","tr|G7J6W0|G7J6W0_MEDTR")</f>
        <v>tr|G7J6W0|G7J6W0_MEDTR</v>
      </c>
      <c r="D4401" t="s">
        <v>6677</v>
      </c>
      <c r="E4401">
        <v>88.6</v>
      </c>
      <c r="F4401">
        <v>755</v>
      </c>
      <c r="G4401">
        <v>86</v>
      </c>
      <c r="H4401">
        <v>0</v>
      </c>
      <c r="I4401">
        <v>49</v>
      </c>
      <c r="J4401">
        <v>2313</v>
      </c>
      <c r="K4401">
        <v>1</v>
      </c>
      <c r="L4401">
        <v>17</v>
      </c>
      <c r="M4401">
        <v>770</v>
      </c>
      <c r="N4401" t="s">
        <v>18</v>
      </c>
      <c r="O4401">
        <v>0</v>
      </c>
      <c r="P4401">
        <v>3589</v>
      </c>
    </row>
    <row r="4402" spans="1:16" x14ac:dyDescent="0.25">
      <c r="A4402" t="s">
        <v>6678</v>
      </c>
      <c r="B4402">
        <v>510</v>
      </c>
      <c r="C4402" s="3" t="str">
        <f>HYPERLINK("http://www.uniprot.org/uniprot/G7IWW8","tr|G7IWW8|G7IWW8_MEDTR")</f>
        <v>tr|G7IWW8|G7IWW8_MEDTR</v>
      </c>
      <c r="D4402" t="s">
        <v>6679</v>
      </c>
      <c r="E4402">
        <v>63.37</v>
      </c>
      <c r="F4402">
        <v>172</v>
      </c>
      <c r="G4402">
        <v>63</v>
      </c>
      <c r="H4402">
        <v>3</v>
      </c>
      <c r="I4402">
        <v>1</v>
      </c>
      <c r="J4402">
        <v>507</v>
      </c>
      <c r="K4402">
        <v>1</v>
      </c>
      <c r="L4402">
        <v>1</v>
      </c>
      <c r="M4402">
        <v>170</v>
      </c>
      <c r="N4402" t="s">
        <v>18</v>
      </c>
      <c r="O4402" s="1">
        <v>4.3135700000000002E-49</v>
      </c>
      <c r="P4402">
        <v>505</v>
      </c>
    </row>
    <row r="4403" spans="1:16" x14ac:dyDescent="0.25">
      <c r="A4403" t="s">
        <v>6680</v>
      </c>
      <c r="B4403">
        <v>720</v>
      </c>
      <c r="C4403" s="3" t="str">
        <f>HYPERLINK("http://www.uniprot.org/uniprot/K7L4I9","tr|K7L4I9|K7L4I9_SOYBN")</f>
        <v>tr|K7L4I9|K7L4I9_SOYBN</v>
      </c>
      <c r="D4403" t="s">
        <v>28</v>
      </c>
      <c r="E4403">
        <v>71.930000000000007</v>
      </c>
      <c r="F4403">
        <v>253</v>
      </c>
      <c r="G4403">
        <v>71</v>
      </c>
      <c r="H4403">
        <v>14</v>
      </c>
      <c r="I4403">
        <v>1</v>
      </c>
      <c r="J4403">
        <v>717</v>
      </c>
      <c r="K4403">
        <v>1</v>
      </c>
      <c r="L4403">
        <v>1</v>
      </c>
      <c r="M4403">
        <v>253</v>
      </c>
      <c r="N4403" t="s">
        <v>18</v>
      </c>
      <c r="O4403" s="1">
        <v>4.0617800000000002E-92</v>
      </c>
      <c r="P4403">
        <v>879</v>
      </c>
    </row>
    <row r="4404" spans="1:16" x14ac:dyDescent="0.25">
      <c r="A4404" t="s">
        <v>6681</v>
      </c>
      <c r="B4404">
        <v>1488</v>
      </c>
      <c r="C4404" s="3" t="str">
        <f>HYPERLINK("http://www.uniprot.org/uniprot/I1LIT5","tr|I1LIT5|I1LIT5_SOYBN")</f>
        <v>tr|I1LIT5|I1LIT5_SOYBN</v>
      </c>
      <c r="D4404" t="s">
        <v>28</v>
      </c>
      <c r="E4404">
        <v>88.46</v>
      </c>
      <c r="F4404">
        <v>477</v>
      </c>
      <c r="G4404">
        <v>55</v>
      </c>
      <c r="H4404">
        <v>1</v>
      </c>
      <c r="I4404">
        <v>1</v>
      </c>
      <c r="J4404">
        <v>1428</v>
      </c>
      <c r="K4404">
        <v>1</v>
      </c>
      <c r="L4404">
        <v>97</v>
      </c>
      <c r="M4404">
        <v>573</v>
      </c>
      <c r="N4404" t="s">
        <v>18</v>
      </c>
      <c r="O4404">
        <v>0</v>
      </c>
      <c r="P4404">
        <v>2234</v>
      </c>
    </row>
    <row r="4405" spans="1:16" x14ac:dyDescent="0.25">
      <c r="A4405" t="s">
        <v>6682</v>
      </c>
      <c r="B4405">
        <v>579</v>
      </c>
      <c r="C4405" s="3" t="str">
        <f>HYPERLINK("http://www.uniprot.org/uniprot/G7JL02","tr|G7JL02|G7JL02_MEDTR")</f>
        <v>tr|G7JL02|G7JL02_MEDTR</v>
      </c>
      <c r="D4405" t="s">
        <v>6683</v>
      </c>
      <c r="E4405">
        <v>72.95</v>
      </c>
      <c r="F4405">
        <v>196</v>
      </c>
      <c r="G4405">
        <v>53</v>
      </c>
      <c r="H4405">
        <v>4</v>
      </c>
      <c r="I4405">
        <v>1</v>
      </c>
      <c r="J4405">
        <v>576</v>
      </c>
      <c r="K4405">
        <v>1</v>
      </c>
      <c r="L4405">
        <v>1</v>
      </c>
      <c r="M4405">
        <v>196</v>
      </c>
      <c r="N4405" t="s">
        <v>18</v>
      </c>
      <c r="O4405" s="1">
        <v>1.0262100000000001E-71</v>
      </c>
      <c r="P4405">
        <v>701</v>
      </c>
    </row>
    <row r="4406" spans="1:16" x14ac:dyDescent="0.25">
      <c r="A4406" t="s">
        <v>6684</v>
      </c>
      <c r="B4406">
        <v>1455</v>
      </c>
      <c r="C4406" s="3" t="str">
        <f>HYPERLINK("http://www.uniprot.org/uniprot/G7K5L2","tr|G7K5L2|G7K5L2_MEDTR")</f>
        <v>tr|G7K5L2|G7K5L2_MEDTR</v>
      </c>
      <c r="D4406" t="s">
        <v>6685</v>
      </c>
      <c r="E4406">
        <v>85.02</v>
      </c>
      <c r="F4406">
        <v>501</v>
      </c>
      <c r="G4406">
        <v>75</v>
      </c>
      <c r="H4406">
        <v>37</v>
      </c>
      <c r="I4406">
        <v>61</v>
      </c>
      <c r="J4406">
        <v>1452</v>
      </c>
      <c r="K4406">
        <v>1</v>
      </c>
      <c r="L4406">
        <v>23</v>
      </c>
      <c r="M4406">
        <v>522</v>
      </c>
      <c r="N4406" t="s">
        <v>18</v>
      </c>
      <c r="O4406">
        <v>0</v>
      </c>
      <c r="P4406">
        <v>2296</v>
      </c>
    </row>
    <row r="4407" spans="1:16" x14ac:dyDescent="0.25">
      <c r="A4407" t="s">
        <v>6686</v>
      </c>
      <c r="B4407">
        <v>2088</v>
      </c>
      <c r="C4407" s="3" t="str">
        <f>HYPERLINK("http://www.uniprot.org/uniprot/G7JJ54","tr|G7JJ54|G7JJ54_MEDTR")</f>
        <v>tr|G7JJ54|G7JJ54_MEDTR</v>
      </c>
      <c r="D4407" t="s">
        <v>6687</v>
      </c>
      <c r="E4407">
        <v>67.459999999999994</v>
      </c>
      <c r="F4407">
        <v>750</v>
      </c>
      <c r="G4407">
        <v>244</v>
      </c>
      <c r="H4407">
        <v>55</v>
      </c>
      <c r="I4407">
        <v>1</v>
      </c>
      <c r="J4407">
        <v>2085</v>
      </c>
      <c r="K4407">
        <v>1</v>
      </c>
      <c r="L4407">
        <v>1</v>
      </c>
      <c r="M4407">
        <v>743</v>
      </c>
      <c r="N4407" t="s">
        <v>18</v>
      </c>
      <c r="O4407">
        <v>0</v>
      </c>
      <c r="P4407">
        <v>2395</v>
      </c>
    </row>
    <row r="4408" spans="1:16" x14ac:dyDescent="0.25">
      <c r="A4408" t="s">
        <v>6688</v>
      </c>
      <c r="B4408">
        <v>573</v>
      </c>
      <c r="C4408" s="3" t="str">
        <f>HYPERLINK("http://www.uniprot.org/uniprot/B9GPZ9","tr|B9GPZ9|B9GPZ9_POPTR")</f>
        <v>tr|B9GPZ9|B9GPZ9_POPTR</v>
      </c>
      <c r="D4408" t="s">
        <v>6689</v>
      </c>
      <c r="E4408">
        <v>70.12</v>
      </c>
      <c r="F4408">
        <v>164</v>
      </c>
      <c r="G4408">
        <v>49</v>
      </c>
      <c r="H4408">
        <v>2</v>
      </c>
      <c r="I4408">
        <v>85</v>
      </c>
      <c r="J4408">
        <v>570</v>
      </c>
      <c r="K4408">
        <v>1</v>
      </c>
      <c r="L4408">
        <v>25</v>
      </c>
      <c r="M4408">
        <v>188</v>
      </c>
      <c r="N4408" t="s">
        <v>18</v>
      </c>
      <c r="O4408" s="1">
        <v>9.5846900000000001E-67</v>
      </c>
      <c r="P4408">
        <v>658</v>
      </c>
    </row>
    <row r="4409" spans="1:16" x14ac:dyDescent="0.25">
      <c r="A4409" t="s">
        <v>6690</v>
      </c>
      <c r="B4409">
        <v>4953</v>
      </c>
      <c r="C4409" s="3" t="str">
        <f>HYPERLINK("http://www.uniprot.org/uniprot/K7MJA4","tr|K7MJA4|K7MJA4_SOYBN")</f>
        <v>tr|K7MJA4|K7MJA4_SOYBN</v>
      </c>
      <c r="D4409" t="s">
        <v>28</v>
      </c>
      <c r="E4409">
        <v>73.94</v>
      </c>
      <c r="F4409">
        <v>1658</v>
      </c>
      <c r="G4409">
        <v>432</v>
      </c>
      <c r="H4409">
        <v>14</v>
      </c>
      <c r="I4409">
        <v>13</v>
      </c>
      <c r="J4409">
        <v>4944</v>
      </c>
      <c r="K4409">
        <v>1</v>
      </c>
      <c r="L4409">
        <v>2</v>
      </c>
      <c r="M4409">
        <v>1654</v>
      </c>
      <c r="N4409" t="s">
        <v>18</v>
      </c>
      <c r="O4409">
        <v>0</v>
      </c>
      <c r="P4409">
        <v>6120</v>
      </c>
    </row>
    <row r="4410" spans="1:16" x14ac:dyDescent="0.25">
      <c r="A4410" t="s">
        <v>6691</v>
      </c>
      <c r="B4410">
        <v>360</v>
      </c>
      <c r="C4410" s="3" t="str">
        <f>HYPERLINK("http://www.uniprot.org/uniprot/I3SJ84","tr|I3SJ84|I3SJ84_MEDTR")</f>
        <v>tr|I3SJ84|I3SJ84_MEDTR</v>
      </c>
      <c r="D4410" t="s">
        <v>22</v>
      </c>
      <c r="E4410">
        <v>71.319999999999993</v>
      </c>
      <c r="F4410">
        <v>143</v>
      </c>
      <c r="G4410">
        <v>41</v>
      </c>
      <c r="H4410">
        <v>24</v>
      </c>
      <c r="I4410">
        <v>1</v>
      </c>
      <c r="J4410">
        <v>357</v>
      </c>
      <c r="K4410">
        <v>1</v>
      </c>
      <c r="L4410">
        <v>1</v>
      </c>
      <c r="M4410">
        <v>143</v>
      </c>
      <c r="N4410" t="s">
        <v>18</v>
      </c>
      <c r="O4410" s="1">
        <v>1.6762E-45</v>
      </c>
      <c r="P4410">
        <v>474</v>
      </c>
    </row>
    <row r="4411" spans="1:16" x14ac:dyDescent="0.25">
      <c r="A4411" t="s">
        <v>6692</v>
      </c>
      <c r="B4411">
        <v>1911</v>
      </c>
      <c r="C4411" s="3" t="str">
        <f>HYPERLINK("http://www.uniprot.org/uniprot/I1LPC9","tr|I1LPC9|I1LPC9_SOYBN")</f>
        <v>tr|I1LPC9|I1LPC9_SOYBN</v>
      </c>
      <c r="D4411" t="s">
        <v>117</v>
      </c>
      <c r="E4411">
        <v>74.3</v>
      </c>
      <c r="F4411">
        <v>144</v>
      </c>
      <c r="G4411">
        <v>37</v>
      </c>
      <c r="H4411">
        <v>2</v>
      </c>
      <c r="I4411">
        <v>1483</v>
      </c>
      <c r="J4411">
        <v>1908</v>
      </c>
      <c r="K4411">
        <v>1</v>
      </c>
      <c r="L4411">
        <v>143</v>
      </c>
      <c r="M4411">
        <v>285</v>
      </c>
      <c r="N4411" t="s">
        <v>18</v>
      </c>
      <c r="O4411" s="1">
        <v>1.3076100000000001E-52</v>
      </c>
      <c r="P4411">
        <v>544</v>
      </c>
    </row>
    <row r="4412" spans="1:16" x14ac:dyDescent="0.25">
      <c r="A4412" t="s">
        <v>6693</v>
      </c>
      <c r="B4412">
        <v>663</v>
      </c>
      <c r="C4412" s="3" t="str">
        <f>HYPERLINK("http://www.uniprot.org/uniprot/I1N067","tr|I1N067|I1N067_SOYBN")</f>
        <v>tr|I1N067|I1N067_SOYBN</v>
      </c>
      <c r="D4412" t="s">
        <v>28</v>
      </c>
      <c r="E4412">
        <v>85</v>
      </c>
      <c r="F4412">
        <v>220</v>
      </c>
      <c r="G4412">
        <v>33</v>
      </c>
      <c r="H4412">
        <v>0</v>
      </c>
      <c r="I4412">
        <v>1</v>
      </c>
      <c r="J4412">
        <v>660</v>
      </c>
      <c r="K4412">
        <v>1</v>
      </c>
      <c r="L4412">
        <v>1</v>
      </c>
      <c r="M4412">
        <v>220</v>
      </c>
      <c r="N4412" t="s">
        <v>18</v>
      </c>
      <c r="O4412" s="1">
        <v>1.4966899999999999E-100</v>
      </c>
      <c r="P4412">
        <v>951</v>
      </c>
    </row>
    <row r="4413" spans="1:16" x14ac:dyDescent="0.25">
      <c r="A4413" t="s">
        <v>6694</v>
      </c>
      <c r="B4413">
        <v>240</v>
      </c>
      <c r="C4413" s="3" t="str">
        <f>HYPERLINK("http://www.uniprot.org/uniprot/I3T338","tr|I3T338|I3T338_MEDTR")</f>
        <v>tr|I3T338|I3T338_MEDTR</v>
      </c>
      <c r="D4413" t="s">
        <v>22</v>
      </c>
      <c r="E4413">
        <v>100</v>
      </c>
      <c r="F4413">
        <v>79</v>
      </c>
      <c r="G4413">
        <v>0</v>
      </c>
      <c r="H4413">
        <v>0</v>
      </c>
      <c r="I4413">
        <v>1</v>
      </c>
      <c r="J4413">
        <v>237</v>
      </c>
      <c r="K4413">
        <v>1</v>
      </c>
      <c r="L4413">
        <v>62</v>
      </c>
      <c r="M4413">
        <v>140</v>
      </c>
      <c r="N4413" t="s">
        <v>18</v>
      </c>
      <c r="O4413" s="1">
        <v>2.2361400000000002E-37</v>
      </c>
      <c r="P4413">
        <v>404</v>
      </c>
    </row>
    <row r="4414" spans="1:16" x14ac:dyDescent="0.25">
      <c r="A4414" t="s">
        <v>6695</v>
      </c>
      <c r="B4414">
        <v>2223</v>
      </c>
      <c r="C4414" s="3" t="str">
        <f>HYPERLINK("http://www.uniprot.org/uniprot/A7UQT0","tr|A7UQT0|A7UQT0_MEDTR")</f>
        <v>tr|A7UQT0|A7UQT0_MEDTR</v>
      </c>
      <c r="D4414" t="s">
        <v>6696</v>
      </c>
      <c r="E4414">
        <v>90</v>
      </c>
      <c r="F4414">
        <v>710</v>
      </c>
      <c r="G4414">
        <v>71</v>
      </c>
      <c r="H4414">
        <v>0</v>
      </c>
      <c r="I4414">
        <v>85</v>
      </c>
      <c r="J4414">
        <v>2214</v>
      </c>
      <c r="K4414">
        <v>1</v>
      </c>
      <c r="L4414">
        <v>18</v>
      </c>
      <c r="M4414">
        <v>727</v>
      </c>
      <c r="N4414" t="s">
        <v>18</v>
      </c>
      <c r="O4414">
        <v>0</v>
      </c>
      <c r="P4414">
        <v>3470</v>
      </c>
    </row>
    <row r="4415" spans="1:16" x14ac:dyDescent="0.25">
      <c r="A4415" t="s">
        <v>6697</v>
      </c>
      <c r="B4415">
        <v>522</v>
      </c>
      <c r="C4415" s="3" t="str">
        <f>HYPERLINK("http://www.uniprot.org/uniprot/I1MCB9","tr|I1MCB9|I1MCB9_SOYBN")</f>
        <v>tr|I1MCB9|I1MCB9_SOYBN</v>
      </c>
      <c r="D4415" t="s">
        <v>28</v>
      </c>
      <c r="E4415">
        <v>57.8</v>
      </c>
      <c r="F4415">
        <v>173</v>
      </c>
      <c r="G4415">
        <v>73</v>
      </c>
      <c r="H4415">
        <v>15</v>
      </c>
      <c r="I4415">
        <v>19</v>
      </c>
      <c r="J4415">
        <v>492</v>
      </c>
      <c r="K4415">
        <v>1</v>
      </c>
      <c r="L4415">
        <v>12</v>
      </c>
      <c r="M4415">
        <v>181</v>
      </c>
      <c r="N4415" t="s">
        <v>18</v>
      </c>
      <c r="O4415" s="1">
        <v>7.2199099999999996E-41</v>
      </c>
      <c r="P4415">
        <v>434</v>
      </c>
    </row>
    <row r="4416" spans="1:16" x14ac:dyDescent="0.25">
      <c r="A4416" t="s">
        <v>6698</v>
      </c>
      <c r="B4416">
        <v>807</v>
      </c>
      <c r="C4416" s="3" t="str">
        <f>HYPERLINK("http://www.uniprot.org/uniprot/G7IMW6","tr|G7IMW6|G7IMW6_MEDTR")</f>
        <v>tr|G7IMW6|G7IMW6_MEDTR</v>
      </c>
      <c r="D4416" t="s">
        <v>6699</v>
      </c>
      <c r="E4416">
        <v>77.77</v>
      </c>
      <c r="F4416">
        <v>270</v>
      </c>
      <c r="G4416">
        <v>60</v>
      </c>
      <c r="H4416">
        <v>2</v>
      </c>
      <c r="I4416">
        <v>1</v>
      </c>
      <c r="J4416">
        <v>804</v>
      </c>
      <c r="K4416">
        <v>1</v>
      </c>
      <c r="L4416">
        <v>1</v>
      </c>
      <c r="M4416">
        <v>264</v>
      </c>
      <c r="N4416" t="s">
        <v>18</v>
      </c>
      <c r="O4416" s="1">
        <v>2.06553E-109</v>
      </c>
      <c r="P4416">
        <v>1029</v>
      </c>
    </row>
    <row r="4417" spans="1:16" x14ac:dyDescent="0.25">
      <c r="A4417" t="s">
        <v>6700</v>
      </c>
      <c r="B4417">
        <v>435</v>
      </c>
      <c r="C4417" s="3" t="str">
        <f>HYPERLINK("http://www.uniprot.org/uniprot/O65745","tr|O65745|O65745_CICAR")</f>
        <v>tr|O65745|O65745_CICAR</v>
      </c>
      <c r="D4417" t="s">
        <v>3484</v>
      </c>
      <c r="E4417">
        <v>100</v>
      </c>
      <c r="F4417">
        <v>61</v>
      </c>
      <c r="G4417">
        <v>0</v>
      </c>
      <c r="H4417">
        <v>0</v>
      </c>
      <c r="I4417">
        <v>1</v>
      </c>
      <c r="J4417">
        <v>183</v>
      </c>
      <c r="K4417">
        <v>1</v>
      </c>
      <c r="L4417">
        <v>1</v>
      </c>
      <c r="M4417">
        <v>61</v>
      </c>
      <c r="N4417" t="s">
        <v>18</v>
      </c>
      <c r="O4417" s="1">
        <v>5.1692400000000002E-23</v>
      </c>
      <c r="P4417">
        <v>280</v>
      </c>
    </row>
    <row r="4418" spans="1:16" x14ac:dyDescent="0.25">
      <c r="A4418" t="s">
        <v>6701</v>
      </c>
      <c r="B4418">
        <v>723</v>
      </c>
      <c r="C4418" s="3" t="str">
        <f>HYPERLINK("http://www.uniprot.org/uniprot/O64910","tr|O64910|O64910_PEA")</f>
        <v>tr|O64910|O64910_PEA</v>
      </c>
      <c r="D4418" t="s">
        <v>6702</v>
      </c>
      <c r="E4418">
        <v>66.39</v>
      </c>
      <c r="F4418">
        <v>247</v>
      </c>
      <c r="G4418">
        <v>83</v>
      </c>
      <c r="H4418">
        <v>14</v>
      </c>
      <c r="I4418">
        <v>1</v>
      </c>
      <c r="J4418">
        <v>699</v>
      </c>
      <c r="K4418">
        <v>1</v>
      </c>
      <c r="L4418">
        <v>10</v>
      </c>
      <c r="M4418">
        <v>255</v>
      </c>
      <c r="N4418" t="s">
        <v>18</v>
      </c>
      <c r="O4418" s="1">
        <v>1.0481900000000001E-79</v>
      </c>
      <c r="P4418">
        <v>772</v>
      </c>
    </row>
    <row r="4419" spans="1:16" x14ac:dyDescent="0.25">
      <c r="A4419" t="s">
        <v>6703</v>
      </c>
      <c r="B4419">
        <v>735</v>
      </c>
      <c r="C4419" s="3" t="str">
        <f>HYPERLINK("http://www.uniprot.org/uniprot/G7KA05","tr|G7KA05|G7KA05_MEDTR")</f>
        <v>tr|G7KA05|G7KA05_MEDTR</v>
      </c>
      <c r="D4419" t="s">
        <v>6704</v>
      </c>
      <c r="E4419">
        <v>53.93</v>
      </c>
      <c r="F4419">
        <v>254</v>
      </c>
      <c r="G4419">
        <v>117</v>
      </c>
      <c r="H4419">
        <v>11</v>
      </c>
      <c r="I4419">
        <v>1</v>
      </c>
      <c r="J4419">
        <v>729</v>
      </c>
      <c r="K4419">
        <v>1</v>
      </c>
      <c r="L4419">
        <v>1</v>
      </c>
      <c r="M4419">
        <v>238</v>
      </c>
      <c r="N4419" t="s">
        <v>18</v>
      </c>
      <c r="O4419" s="1">
        <v>4.8525900000000004E-56</v>
      </c>
      <c r="P4419">
        <v>568</v>
      </c>
    </row>
    <row r="4420" spans="1:16" x14ac:dyDescent="0.25">
      <c r="A4420" t="s">
        <v>6705</v>
      </c>
      <c r="B4420">
        <v>1260</v>
      </c>
      <c r="C4420" s="3" t="str">
        <f>HYPERLINK("http://www.uniprot.org/uniprot/G7L6M8","tr|G7L6M8|G7L6M8_MEDTR")</f>
        <v>tr|G7L6M8|G7L6M8_MEDTR</v>
      </c>
      <c r="D4420" t="s">
        <v>6706</v>
      </c>
      <c r="E4420">
        <v>54.83</v>
      </c>
      <c r="F4420">
        <v>414</v>
      </c>
      <c r="G4420">
        <v>187</v>
      </c>
      <c r="H4420">
        <v>6</v>
      </c>
      <c r="I4420">
        <v>34</v>
      </c>
      <c r="J4420">
        <v>1257</v>
      </c>
      <c r="K4420">
        <v>1</v>
      </c>
      <c r="L4420">
        <v>123</v>
      </c>
      <c r="M4420">
        <v>532</v>
      </c>
      <c r="N4420" t="s">
        <v>18</v>
      </c>
      <c r="O4420" s="1">
        <v>1.5371E-114</v>
      </c>
      <c r="P4420">
        <v>1076</v>
      </c>
    </row>
    <row r="4421" spans="1:16" x14ac:dyDescent="0.25">
      <c r="A4421" t="s">
        <v>6707</v>
      </c>
      <c r="B4421">
        <v>615</v>
      </c>
      <c r="C4421" s="3" t="str">
        <f>HYPERLINK("http://www.uniprot.org/uniprot/I3T9M3","tr|I3T9M3|I3T9M3_MEDTR")</f>
        <v>tr|I3T9M3|I3T9M3_MEDTR</v>
      </c>
      <c r="D4421" t="s">
        <v>6708</v>
      </c>
      <c r="E4421">
        <v>87.25</v>
      </c>
      <c r="F4421">
        <v>204</v>
      </c>
      <c r="G4421">
        <v>26</v>
      </c>
      <c r="H4421">
        <v>0</v>
      </c>
      <c r="I4421">
        <v>1</v>
      </c>
      <c r="J4421">
        <v>612</v>
      </c>
      <c r="K4421">
        <v>1</v>
      </c>
      <c r="L4421">
        <v>1</v>
      </c>
      <c r="M4421">
        <v>204</v>
      </c>
      <c r="N4421" t="s">
        <v>18</v>
      </c>
      <c r="O4421" s="1">
        <v>1.6574799999999999E-97</v>
      </c>
      <c r="P4421">
        <v>924</v>
      </c>
    </row>
    <row r="4422" spans="1:16" x14ac:dyDescent="0.25">
      <c r="A4422" t="s">
        <v>6709</v>
      </c>
      <c r="B4422">
        <v>369</v>
      </c>
      <c r="C4422" s="3" t="str">
        <f>HYPERLINK("http://www.uniprot.org/uniprot/C6T024","tr|C6T024|C6T024_SOYBN")</f>
        <v>tr|C6T024|C6T024_SOYBN</v>
      </c>
      <c r="D4422" t="s">
        <v>210</v>
      </c>
      <c r="E4422">
        <v>45.31</v>
      </c>
      <c r="F4422">
        <v>128</v>
      </c>
      <c r="G4422">
        <v>70</v>
      </c>
      <c r="H4422">
        <v>6</v>
      </c>
      <c r="I4422">
        <v>1</v>
      </c>
      <c r="J4422">
        <v>366</v>
      </c>
      <c r="K4422">
        <v>1</v>
      </c>
      <c r="L4422">
        <v>1</v>
      </c>
      <c r="M4422">
        <v>123</v>
      </c>
      <c r="N4422" t="s">
        <v>18</v>
      </c>
      <c r="O4422" s="1">
        <v>4.6952999999999996E-16</v>
      </c>
      <c r="P4422">
        <v>220</v>
      </c>
    </row>
    <row r="4423" spans="1:16" x14ac:dyDescent="0.25">
      <c r="A4423" t="s">
        <v>6710</v>
      </c>
      <c r="B4423">
        <v>867</v>
      </c>
      <c r="C4423" s="3" t="str">
        <f>HYPERLINK("http://www.uniprot.org/uniprot/C6T769","tr|C6T769|C6T769_SOYBN")</f>
        <v>tr|C6T769|C6T769_SOYBN</v>
      </c>
      <c r="D4423" t="s">
        <v>210</v>
      </c>
      <c r="E4423">
        <v>81.59</v>
      </c>
      <c r="F4423">
        <v>288</v>
      </c>
      <c r="G4423">
        <v>53</v>
      </c>
      <c r="H4423">
        <v>0</v>
      </c>
      <c r="I4423">
        <v>1</v>
      </c>
      <c r="J4423">
        <v>864</v>
      </c>
      <c r="K4423">
        <v>1</v>
      </c>
      <c r="L4423">
        <v>1</v>
      </c>
      <c r="M4423">
        <v>288</v>
      </c>
      <c r="N4423" t="s">
        <v>18</v>
      </c>
      <c r="O4423" s="1">
        <v>1.9200099999999999E-135</v>
      </c>
      <c r="P4423">
        <v>1254</v>
      </c>
    </row>
    <row r="4424" spans="1:16" x14ac:dyDescent="0.25">
      <c r="A4424" t="s">
        <v>6711</v>
      </c>
      <c r="B4424">
        <v>2457</v>
      </c>
      <c r="C4424" s="3" t="str">
        <f>HYPERLINK("http://www.uniprot.org/uniprot/I1NIA8","tr|I1NIA8|I1NIA8_SOYBN")</f>
        <v>tr|I1NIA8|I1NIA8_SOYBN</v>
      </c>
      <c r="D4424" t="s">
        <v>71</v>
      </c>
      <c r="E4424">
        <v>77.61</v>
      </c>
      <c r="F4424">
        <v>822</v>
      </c>
      <c r="G4424">
        <v>184</v>
      </c>
      <c r="H4424">
        <v>4</v>
      </c>
      <c r="I4424">
        <v>1</v>
      </c>
      <c r="J4424">
        <v>2454</v>
      </c>
      <c r="K4424">
        <v>1</v>
      </c>
      <c r="L4424">
        <v>32</v>
      </c>
      <c r="M4424">
        <v>852</v>
      </c>
      <c r="N4424" t="s">
        <v>18</v>
      </c>
      <c r="O4424">
        <v>0</v>
      </c>
      <c r="P4424">
        <v>3265</v>
      </c>
    </row>
    <row r="4425" spans="1:16" x14ac:dyDescent="0.25">
      <c r="A4425" t="s">
        <v>6712</v>
      </c>
      <c r="B4425">
        <v>1506</v>
      </c>
      <c r="C4425" s="3" t="str">
        <f>HYPERLINK("http://www.uniprot.org/uniprot/I1NAJ9","tr|I1NAJ9|I1NAJ9_SOYBN")</f>
        <v>tr|I1NAJ9|I1NAJ9_SOYBN</v>
      </c>
      <c r="D4425" t="s">
        <v>71</v>
      </c>
      <c r="E4425">
        <v>41.08</v>
      </c>
      <c r="F4425">
        <v>572</v>
      </c>
      <c r="G4425">
        <v>337</v>
      </c>
      <c r="H4425">
        <v>100</v>
      </c>
      <c r="I4425">
        <v>85</v>
      </c>
      <c r="J4425">
        <v>1500</v>
      </c>
      <c r="K4425">
        <v>1</v>
      </c>
      <c r="L4425">
        <v>13</v>
      </c>
      <c r="M4425">
        <v>577</v>
      </c>
      <c r="N4425" t="s">
        <v>18</v>
      </c>
      <c r="O4425" s="1">
        <v>3.3766099999999998E-90</v>
      </c>
      <c r="P4425">
        <v>867</v>
      </c>
    </row>
    <row r="4426" spans="1:16" x14ac:dyDescent="0.25">
      <c r="A4426" t="s">
        <v>6713</v>
      </c>
      <c r="B4426">
        <v>669</v>
      </c>
      <c r="C4426" s="3" t="str">
        <f>HYPERLINK("http://www.uniprot.org/uniprot/K7KLX6","tr|K7KLX6|K7KLX6_SOYBN")</f>
        <v>tr|K7KLX6|K7KLX6_SOYBN</v>
      </c>
      <c r="D4426" t="s">
        <v>28</v>
      </c>
      <c r="E4426">
        <v>78.47</v>
      </c>
      <c r="F4426">
        <v>223</v>
      </c>
      <c r="G4426">
        <v>48</v>
      </c>
      <c r="H4426">
        <v>1</v>
      </c>
      <c r="I4426">
        <v>1</v>
      </c>
      <c r="J4426">
        <v>666</v>
      </c>
      <c r="K4426">
        <v>1</v>
      </c>
      <c r="L4426">
        <v>1</v>
      </c>
      <c r="M4426">
        <v>223</v>
      </c>
      <c r="N4426" t="s">
        <v>18</v>
      </c>
      <c r="O4426" s="1">
        <v>1.25751E-94</v>
      </c>
      <c r="P4426">
        <v>900</v>
      </c>
    </row>
    <row r="4427" spans="1:16" x14ac:dyDescent="0.25">
      <c r="A4427" t="s">
        <v>6714</v>
      </c>
      <c r="B4427">
        <v>1878</v>
      </c>
      <c r="C4427" s="3" t="str">
        <f>HYPERLINK("http://www.uniprot.org/uniprot/G7IWW7","tr|G7IWW7|G7IWW7_MEDTR")</f>
        <v>tr|G7IWW7|G7IWW7_MEDTR</v>
      </c>
      <c r="D4427" t="s">
        <v>6715</v>
      </c>
      <c r="E4427">
        <v>79.930000000000007</v>
      </c>
      <c r="F4427">
        <v>628</v>
      </c>
      <c r="G4427">
        <v>126</v>
      </c>
      <c r="H4427">
        <v>5</v>
      </c>
      <c r="I4427">
        <v>1</v>
      </c>
      <c r="J4427">
        <v>1869</v>
      </c>
      <c r="K4427">
        <v>1</v>
      </c>
      <c r="L4427">
        <v>1</v>
      </c>
      <c r="M4427">
        <v>622</v>
      </c>
      <c r="N4427" t="s">
        <v>18</v>
      </c>
      <c r="O4427">
        <v>0</v>
      </c>
      <c r="P4427">
        <v>2524</v>
      </c>
    </row>
    <row r="4428" spans="1:16" x14ac:dyDescent="0.25">
      <c r="A4428" t="s">
        <v>6716</v>
      </c>
      <c r="B4428">
        <v>1434</v>
      </c>
      <c r="C4428" s="3" t="str">
        <f>HYPERLINK("http://www.uniprot.org/uniprot/G7IYL0","tr|G7IYL0|G7IYL0_MEDTR")</f>
        <v>tr|G7IYL0|G7IYL0_MEDTR</v>
      </c>
      <c r="D4428" t="s">
        <v>6717</v>
      </c>
      <c r="E4428">
        <v>83</v>
      </c>
      <c r="F4428">
        <v>459</v>
      </c>
      <c r="G4428">
        <v>78</v>
      </c>
      <c r="H4428">
        <v>0</v>
      </c>
      <c r="I4428">
        <v>52</v>
      </c>
      <c r="J4428">
        <v>1428</v>
      </c>
      <c r="K4428">
        <v>1</v>
      </c>
      <c r="L4428">
        <v>21</v>
      </c>
      <c r="M4428">
        <v>478</v>
      </c>
      <c r="N4428" t="s">
        <v>18</v>
      </c>
      <c r="O4428">
        <v>0</v>
      </c>
      <c r="P4428">
        <v>1988</v>
      </c>
    </row>
    <row r="4429" spans="1:16" x14ac:dyDescent="0.25">
      <c r="A4429" t="s">
        <v>6718</v>
      </c>
      <c r="B4429">
        <v>300</v>
      </c>
      <c r="C4429" s="3" t="str">
        <f>HYPERLINK("http://www.uniprot.org/uniprot/I3TAD6","tr|I3TAD6|I3TAD6_LOTJA")</f>
        <v>tr|I3TAD6|I3TAD6_LOTJA</v>
      </c>
      <c r="D4429" t="s">
        <v>2200</v>
      </c>
      <c r="E4429">
        <v>53.94</v>
      </c>
      <c r="F4429">
        <v>76</v>
      </c>
      <c r="G4429">
        <v>35</v>
      </c>
      <c r="H4429">
        <v>0</v>
      </c>
      <c r="I4429">
        <v>7</v>
      </c>
      <c r="J4429">
        <v>234</v>
      </c>
      <c r="K4429">
        <v>1</v>
      </c>
      <c r="L4429">
        <v>2</v>
      </c>
      <c r="M4429">
        <v>75</v>
      </c>
      <c r="N4429" t="s">
        <v>18</v>
      </c>
      <c r="O4429" s="1">
        <v>2.3188E-10</v>
      </c>
      <c r="P4429">
        <v>171</v>
      </c>
    </row>
    <row r="4430" spans="1:16" x14ac:dyDescent="0.25">
      <c r="A4430" t="s">
        <v>6719</v>
      </c>
      <c r="B4430">
        <v>4122</v>
      </c>
      <c r="C4430" s="3" t="str">
        <f>HYPERLINK("http://www.uniprot.org/uniprot/K7LNY1","tr|K7LNY1|K7LNY1_SOYBN")</f>
        <v>tr|K7LNY1|K7LNY1_SOYBN</v>
      </c>
      <c r="D4430" t="s">
        <v>28</v>
      </c>
      <c r="E4430">
        <v>86.44</v>
      </c>
      <c r="F4430">
        <v>1387</v>
      </c>
      <c r="G4430">
        <v>188</v>
      </c>
      <c r="H4430">
        <v>14</v>
      </c>
      <c r="I4430">
        <v>1</v>
      </c>
      <c r="J4430">
        <v>4119</v>
      </c>
      <c r="K4430">
        <v>1</v>
      </c>
      <c r="L4430">
        <v>21</v>
      </c>
      <c r="M4430">
        <v>1391</v>
      </c>
      <c r="N4430" t="s">
        <v>18</v>
      </c>
      <c r="O4430">
        <v>0</v>
      </c>
      <c r="P4430">
        <v>5999</v>
      </c>
    </row>
    <row r="4431" spans="1:16" x14ac:dyDescent="0.25">
      <c r="A4431" t="s">
        <v>6720</v>
      </c>
      <c r="B4431">
        <v>1125</v>
      </c>
      <c r="C4431" s="3" t="str">
        <f>HYPERLINK("http://www.uniprot.org/uniprot/G7K5L1","tr|G7K5L1|G7K5L1_MEDTR")</f>
        <v>tr|G7K5L1|G7K5L1_MEDTR</v>
      </c>
      <c r="D4431" t="s">
        <v>6721</v>
      </c>
      <c r="E4431">
        <v>75.91</v>
      </c>
      <c r="F4431">
        <v>357</v>
      </c>
      <c r="G4431">
        <v>86</v>
      </c>
      <c r="H4431">
        <v>1</v>
      </c>
      <c r="I4431">
        <v>1</v>
      </c>
      <c r="J4431">
        <v>1068</v>
      </c>
      <c r="K4431">
        <v>1</v>
      </c>
      <c r="L4431">
        <v>1</v>
      </c>
      <c r="M4431">
        <v>350</v>
      </c>
      <c r="N4431" t="s">
        <v>18</v>
      </c>
      <c r="O4431" s="1">
        <v>3.60188E-157</v>
      </c>
      <c r="P4431">
        <v>1443</v>
      </c>
    </row>
    <row r="4432" spans="1:16" x14ac:dyDescent="0.25">
      <c r="A4432" t="s">
        <v>6722</v>
      </c>
      <c r="B4432">
        <v>2163</v>
      </c>
      <c r="C4432" s="3" t="str">
        <f>HYPERLINK("http://www.uniprot.org/uniprot/G7JJ54","tr|G7JJ54|G7JJ54_MEDTR")</f>
        <v>tr|G7JJ54|G7JJ54_MEDTR</v>
      </c>
      <c r="D4432" t="s">
        <v>6687</v>
      </c>
      <c r="E4432">
        <v>83.64</v>
      </c>
      <c r="F4432">
        <v>746</v>
      </c>
      <c r="G4432">
        <v>122</v>
      </c>
      <c r="H4432">
        <v>26</v>
      </c>
      <c r="I4432">
        <v>1</v>
      </c>
      <c r="J4432">
        <v>2160</v>
      </c>
      <c r="K4432">
        <v>1</v>
      </c>
      <c r="L4432">
        <v>1</v>
      </c>
      <c r="M4432">
        <v>743</v>
      </c>
      <c r="N4432" t="s">
        <v>18</v>
      </c>
      <c r="O4432">
        <v>0</v>
      </c>
      <c r="P4432">
        <v>3121</v>
      </c>
    </row>
    <row r="4433" spans="1:16" x14ac:dyDescent="0.25">
      <c r="A4433" t="s">
        <v>6723</v>
      </c>
      <c r="B4433">
        <v>2970</v>
      </c>
      <c r="C4433" s="3" t="str">
        <f>HYPERLINK("http://www.uniprot.org/uniprot/K7L075","tr|K7L075|K7L075_SOYBN")</f>
        <v>tr|K7L075|K7L075_SOYBN</v>
      </c>
      <c r="D4433" t="s">
        <v>28</v>
      </c>
      <c r="E4433">
        <v>70.62</v>
      </c>
      <c r="F4433">
        <v>1028</v>
      </c>
      <c r="G4433">
        <v>302</v>
      </c>
      <c r="H4433">
        <v>39</v>
      </c>
      <c r="I4433">
        <v>1</v>
      </c>
      <c r="J4433">
        <v>2967</v>
      </c>
      <c r="K4433">
        <v>1</v>
      </c>
      <c r="L4433">
        <v>1</v>
      </c>
      <c r="M4433">
        <v>1002</v>
      </c>
      <c r="N4433" t="s">
        <v>18</v>
      </c>
      <c r="O4433">
        <v>0</v>
      </c>
      <c r="P4433">
        <v>3684</v>
      </c>
    </row>
    <row r="4434" spans="1:16" x14ac:dyDescent="0.25">
      <c r="A4434" t="s">
        <v>6724</v>
      </c>
      <c r="B4434">
        <v>1197</v>
      </c>
      <c r="C4434" s="3" t="str">
        <f>HYPERLINK("http://www.uniprot.org/uniprot/G7ZZU7","tr|G7ZZU7|G7ZZU7_MEDTR")</f>
        <v>tr|G7ZZU7|G7ZZU7_MEDTR</v>
      </c>
      <c r="D4434" t="s">
        <v>6725</v>
      </c>
      <c r="E4434">
        <v>87.4</v>
      </c>
      <c r="F4434">
        <v>397</v>
      </c>
      <c r="G4434">
        <v>50</v>
      </c>
      <c r="H4434">
        <v>0</v>
      </c>
      <c r="I4434">
        <v>1</v>
      </c>
      <c r="J4434">
        <v>1191</v>
      </c>
      <c r="K4434">
        <v>1</v>
      </c>
      <c r="L4434">
        <v>1</v>
      </c>
      <c r="M4434">
        <v>397</v>
      </c>
      <c r="N4434" t="s">
        <v>18</v>
      </c>
      <c r="O4434">
        <v>0</v>
      </c>
      <c r="P4434">
        <v>1749</v>
      </c>
    </row>
    <row r="4435" spans="1:16" x14ac:dyDescent="0.25">
      <c r="A4435" t="s">
        <v>6726</v>
      </c>
      <c r="B4435">
        <v>2292</v>
      </c>
      <c r="C4435" s="3" t="str">
        <f>HYPERLINK("http://www.uniprot.org/uniprot/G7K2N3","tr|G7K2N3|G7K2N3_MEDTR")</f>
        <v>tr|G7K2N3|G7K2N3_MEDTR</v>
      </c>
      <c r="D4435" t="s">
        <v>6727</v>
      </c>
      <c r="E4435">
        <v>87.95</v>
      </c>
      <c r="F4435">
        <v>764</v>
      </c>
      <c r="G4435">
        <v>92</v>
      </c>
      <c r="H4435">
        <v>1</v>
      </c>
      <c r="I4435">
        <v>1</v>
      </c>
      <c r="J4435">
        <v>2289</v>
      </c>
      <c r="K4435">
        <v>1</v>
      </c>
      <c r="L4435">
        <v>1</v>
      </c>
      <c r="M4435">
        <v>760</v>
      </c>
      <c r="N4435" t="s">
        <v>18</v>
      </c>
      <c r="O4435">
        <v>0</v>
      </c>
      <c r="P4435">
        <v>3502</v>
      </c>
    </row>
    <row r="4436" spans="1:16" x14ac:dyDescent="0.25">
      <c r="A4436" t="s">
        <v>6728</v>
      </c>
      <c r="B4436">
        <v>1653</v>
      </c>
      <c r="C4436" s="3" t="str">
        <f>HYPERLINK("http://www.uniprot.org/uniprot/I1JLW3","tr|I1JLW3|I1JLW3_SOYBN")</f>
        <v>tr|I1JLW3|I1JLW3_SOYBN</v>
      </c>
      <c r="D4436" t="s">
        <v>28</v>
      </c>
      <c r="E4436">
        <v>72.349999999999994</v>
      </c>
      <c r="F4436">
        <v>557</v>
      </c>
      <c r="G4436">
        <v>154</v>
      </c>
      <c r="H4436">
        <v>7</v>
      </c>
      <c r="I4436">
        <v>1</v>
      </c>
      <c r="J4436">
        <v>1650</v>
      </c>
      <c r="K4436">
        <v>1</v>
      </c>
      <c r="L4436">
        <v>1</v>
      </c>
      <c r="M4436">
        <v>491</v>
      </c>
      <c r="N4436" t="s">
        <v>18</v>
      </c>
      <c r="O4436">
        <v>0</v>
      </c>
      <c r="P4436">
        <v>1965</v>
      </c>
    </row>
    <row r="4437" spans="1:16" x14ac:dyDescent="0.25">
      <c r="A4437" t="s">
        <v>6729</v>
      </c>
      <c r="B4437">
        <v>1695</v>
      </c>
      <c r="C4437" s="3" t="str">
        <f>HYPERLINK("http://www.uniprot.org/uniprot/G7IZN3","tr|G7IZN3|G7IZN3_MEDTR")</f>
        <v>tr|G7IZN3|G7IZN3_MEDTR</v>
      </c>
      <c r="D4437" t="s">
        <v>6730</v>
      </c>
      <c r="E4437">
        <v>66.73</v>
      </c>
      <c r="F4437">
        <v>517</v>
      </c>
      <c r="G4437">
        <v>172</v>
      </c>
      <c r="H4437">
        <v>2</v>
      </c>
      <c r="I4437">
        <v>136</v>
      </c>
      <c r="J4437">
        <v>1680</v>
      </c>
      <c r="K4437">
        <v>1</v>
      </c>
      <c r="L4437">
        <v>39</v>
      </c>
      <c r="M4437">
        <v>555</v>
      </c>
      <c r="N4437" t="s">
        <v>18</v>
      </c>
      <c r="O4437">
        <v>0</v>
      </c>
      <c r="P4437">
        <v>1799</v>
      </c>
    </row>
    <row r="4438" spans="1:16" x14ac:dyDescent="0.25">
      <c r="A4438" t="s">
        <v>6731</v>
      </c>
      <c r="B4438">
        <v>876</v>
      </c>
      <c r="C4438" s="3" t="str">
        <f>HYPERLINK("http://www.uniprot.org/uniprot/I1JDC7","tr|I1JDC7|I1JDC7_SOYBN")</f>
        <v>tr|I1JDC7|I1JDC7_SOYBN</v>
      </c>
      <c r="D4438" t="s">
        <v>28</v>
      </c>
      <c r="E4438">
        <v>74.31</v>
      </c>
      <c r="F4438">
        <v>292</v>
      </c>
      <c r="G4438">
        <v>75</v>
      </c>
      <c r="H4438">
        <v>1</v>
      </c>
      <c r="I4438">
        <v>1</v>
      </c>
      <c r="J4438">
        <v>873</v>
      </c>
      <c r="K4438">
        <v>1</v>
      </c>
      <c r="L4438">
        <v>130</v>
      </c>
      <c r="M4438">
        <v>421</v>
      </c>
      <c r="N4438" t="s">
        <v>18</v>
      </c>
      <c r="O4438" s="1">
        <v>1.78075E-120</v>
      </c>
      <c r="P4438">
        <v>1125</v>
      </c>
    </row>
    <row r="4439" spans="1:16" x14ac:dyDescent="0.25">
      <c r="A4439" t="s">
        <v>6732</v>
      </c>
      <c r="B4439">
        <v>1401</v>
      </c>
      <c r="C4439" s="3" t="str">
        <f>HYPERLINK("http://www.uniprot.org/uniprot/A7UQS8","tr|A7UQS8|A7UQS8_MEDTR")</f>
        <v>tr|A7UQS8|A7UQS8_MEDTR</v>
      </c>
      <c r="D4439" t="s">
        <v>6733</v>
      </c>
      <c r="E4439">
        <v>91.84</v>
      </c>
      <c r="F4439">
        <v>466</v>
      </c>
      <c r="G4439">
        <v>38</v>
      </c>
      <c r="H4439">
        <v>0</v>
      </c>
      <c r="I4439">
        <v>1</v>
      </c>
      <c r="J4439">
        <v>1398</v>
      </c>
      <c r="K4439">
        <v>1</v>
      </c>
      <c r="L4439">
        <v>1</v>
      </c>
      <c r="M4439">
        <v>466</v>
      </c>
      <c r="N4439" t="s">
        <v>18</v>
      </c>
      <c r="O4439">
        <v>0</v>
      </c>
      <c r="P4439">
        <v>2211</v>
      </c>
    </row>
    <row r="4440" spans="1:16" x14ac:dyDescent="0.25">
      <c r="A4440" t="s">
        <v>6734</v>
      </c>
      <c r="B4440">
        <v>2655</v>
      </c>
      <c r="C4440" s="3" t="str">
        <f>HYPERLINK("http://www.uniprot.org/uniprot/I1M5Y0","tr|I1M5Y0|I1M5Y0_SOYBN")</f>
        <v>tr|I1M5Y0|I1M5Y0_SOYBN</v>
      </c>
      <c r="D4440" t="s">
        <v>117</v>
      </c>
      <c r="E4440">
        <v>85.29</v>
      </c>
      <c r="F4440">
        <v>884</v>
      </c>
      <c r="G4440">
        <v>130</v>
      </c>
      <c r="H4440">
        <v>0</v>
      </c>
      <c r="I4440">
        <v>1</v>
      </c>
      <c r="J4440">
        <v>2652</v>
      </c>
      <c r="K4440">
        <v>1</v>
      </c>
      <c r="L4440">
        <v>1</v>
      </c>
      <c r="M4440">
        <v>884</v>
      </c>
      <c r="N4440" t="s">
        <v>18</v>
      </c>
      <c r="O4440">
        <v>0</v>
      </c>
      <c r="P4440">
        <v>3896</v>
      </c>
    </row>
    <row r="4441" spans="1:16" x14ac:dyDescent="0.25">
      <c r="A4441" t="s">
        <v>6735</v>
      </c>
      <c r="B4441">
        <v>2802</v>
      </c>
      <c r="C4441" s="3" t="str">
        <f>HYPERLINK("http://www.uniprot.org/uniprot/G7IMV9","tr|G7IMV9|G7IMV9_MEDTR")</f>
        <v>tr|G7IMV9|G7IMV9_MEDTR</v>
      </c>
      <c r="D4441" t="s">
        <v>6736</v>
      </c>
      <c r="E4441">
        <v>79.5</v>
      </c>
      <c r="F4441">
        <v>937</v>
      </c>
      <c r="G4441">
        <v>192</v>
      </c>
      <c r="H4441">
        <v>4</v>
      </c>
      <c r="I4441">
        <v>1</v>
      </c>
      <c r="J4441">
        <v>2799</v>
      </c>
      <c r="K4441">
        <v>1</v>
      </c>
      <c r="L4441">
        <v>1</v>
      </c>
      <c r="M4441">
        <v>923</v>
      </c>
      <c r="N4441" t="s">
        <v>18</v>
      </c>
      <c r="O4441">
        <v>0</v>
      </c>
      <c r="P4441">
        <v>3691</v>
      </c>
    </row>
    <row r="4442" spans="1:16" x14ac:dyDescent="0.25">
      <c r="A4442" t="s">
        <v>6737</v>
      </c>
      <c r="B4442">
        <v>783</v>
      </c>
      <c r="C4442" s="3" t="str">
        <f>HYPERLINK("http://www.uniprot.org/uniprot/C6SVG6","tr|C6SVG6|C6SVG6_SOYBN")</f>
        <v>tr|C6SVG6|C6SVG6_SOYBN</v>
      </c>
      <c r="D4442" t="s">
        <v>897</v>
      </c>
      <c r="E4442">
        <v>59.84</v>
      </c>
      <c r="F4442">
        <v>259</v>
      </c>
      <c r="G4442">
        <v>104</v>
      </c>
      <c r="H4442">
        <v>0</v>
      </c>
      <c r="I4442">
        <v>1</v>
      </c>
      <c r="J4442">
        <v>777</v>
      </c>
      <c r="K4442">
        <v>1</v>
      </c>
      <c r="L4442">
        <v>1</v>
      </c>
      <c r="M4442">
        <v>255</v>
      </c>
      <c r="N4442" t="s">
        <v>18</v>
      </c>
      <c r="O4442" s="1">
        <v>6.4995100000000002E-73</v>
      </c>
      <c r="P4442">
        <v>714</v>
      </c>
    </row>
    <row r="4443" spans="1:16" x14ac:dyDescent="0.25">
      <c r="A4443" t="s">
        <v>6738</v>
      </c>
      <c r="B4443">
        <v>573</v>
      </c>
      <c r="C4443" s="3" t="str">
        <f>HYPERLINK("http://www.uniprot.org/uniprot/G7K3G2","tr|G7K3G2|G7K3G2_MEDTR")</f>
        <v>tr|G7K3G2|G7K3G2_MEDTR</v>
      </c>
      <c r="D4443" t="s">
        <v>6739</v>
      </c>
      <c r="E4443">
        <v>81.44</v>
      </c>
      <c r="F4443">
        <v>194</v>
      </c>
      <c r="G4443">
        <v>36</v>
      </c>
      <c r="H4443">
        <v>12</v>
      </c>
      <c r="I4443">
        <v>1</v>
      </c>
      <c r="J4443">
        <v>546</v>
      </c>
      <c r="K4443">
        <v>1</v>
      </c>
      <c r="L4443">
        <v>1</v>
      </c>
      <c r="M4443">
        <v>193</v>
      </c>
      <c r="N4443" t="s">
        <v>18</v>
      </c>
      <c r="O4443" s="1">
        <v>1.3776199999999999E-81</v>
      </c>
      <c r="P4443">
        <v>786</v>
      </c>
    </row>
    <row r="4444" spans="1:16" x14ac:dyDescent="0.25">
      <c r="A4444" t="s">
        <v>6740</v>
      </c>
      <c r="B4444">
        <v>1011</v>
      </c>
      <c r="C4444" s="3" t="str">
        <f>HYPERLINK("http://www.uniprot.org/uniprot/I1LW12","tr|I1LW12|I1LW12_SOYBN")</f>
        <v>tr|I1LW12|I1LW12_SOYBN</v>
      </c>
      <c r="D4444" t="s">
        <v>99</v>
      </c>
      <c r="E4444">
        <v>74.849999999999994</v>
      </c>
      <c r="F4444">
        <v>338</v>
      </c>
      <c r="G4444">
        <v>85</v>
      </c>
      <c r="H4444">
        <v>2</v>
      </c>
      <c r="I4444">
        <v>1</v>
      </c>
      <c r="J4444">
        <v>1008</v>
      </c>
      <c r="K4444">
        <v>1</v>
      </c>
      <c r="L4444">
        <v>1</v>
      </c>
      <c r="M4444">
        <v>334</v>
      </c>
      <c r="N4444" t="s">
        <v>18</v>
      </c>
      <c r="O4444" s="1">
        <v>6.1436999999999997E-142</v>
      </c>
      <c r="P4444">
        <v>1311</v>
      </c>
    </row>
    <row r="4445" spans="1:16" x14ac:dyDescent="0.25">
      <c r="A4445" t="s">
        <v>6741</v>
      </c>
      <c r="B4445">
        <v>3165</v>
      </c>
      <c r="C4445" s="3" t="str">
        <f>HYPERLINK("http://www.uniprot.org/uniprot/G7L6M3","tr|G7L6M3|G7L6M3_MEDTR")</f>
        <v>tr|G7L6M3|G7L6M3_MEDTR</v>
      </c>
      <c r="D4445" t="s">
        <v>6742</v>
      </c>
      <c r="E4445">
        <v>78.52</v>
      </c>
      <c r="F4445">
        <v>1057</v>
      </c>
      <c r="G4445">
        <v>227</v>
      </c>
      <c r="H4445">
        <v>3</v>
      </c>
      <c r="I4445">
        <v>1</v>
      </c>
      <c r="J4445">
        <v>3162</v>
      </c>
      <c r="K4445">
        <v>1</v>
      </c>
      <c r="L4445">
        <v>1</v>
      </c>
      <c r="M4445">
        <v>1057</v>
      </c>
      <c r="N4445" t="s">
        <v>18</v>
      </c>
      <c r="O4445">
        <v>0</v>
      </c>
      <c r="P4445">
        <v>4279</v>
      </c>
    </row>
    <row r="4446" spans="1:16" x14ac:dyDescent="0.25">
      <c r="A4446" t="s">
        <v>6743</v>
      </c>
      <c r="B4446">
        <v>972</v>
      </c>
      <c r="C4446" s="3" t="str">
        <f>HYPERLINK("http://www.uniprot.org/uniprot/G7KR22","tr|G7KR22|G7KR22_MEDTR")</f>
        <v>tr|G7KR22|G7KR22_MEDTR</v>
      </c>
      <c r="D4446" t="s">
        <v>6744</v>
      </c>
      <c r="E4446">
        <v>86.76</v>
      </c>
      <c r="F4446">
        <v>325</v>
      </c>
      <c r="G4446">
        <v>43</v>
      </c>
      <c r="H4446">
        <v>2</v>
      </c>
      <c r="I4446">
        <v>1</v>
      </c>
      <c r="J4446">
        <v>969</v>
      </c>
      <c r="K4446">
        <v>1</v>
      </c>
      <c r="L4446">
        <v>1</v>
      </c>
      <c r="M4446">
        <v>324</v>
      </c>
      <c r="N4446" t="s">
        <v>18</v>
      </c>
      <c r="O4446" s="1">
        <v>1.67716E-157</v>
      </c>
      <c r="P4446">
        <v>1445</v>
      </c>
    </row>
    <row r="4447" spans="1:16" x14ac:dyDescent="0.25">
      <c r="A4447" t="s">
        <v>6745</v>
      </c>
      <c r="B4447">
        <v>342</v>
      </c>
      <c r="C4447" s="3" t="str">
        <f>HYPERLINK("http://www.uniprot.org/uniprot/G7ICS8","tr|G7ICS8|G7ICS8_MEDTR")</f>
        <v>tr|G7ICS8|G7ICS8_MEDTR</v>
      </c>
      <c r="D4447" t="s">
        <v>6746</v>
      </c>
      <c r="E4447">
        <v>42.15</v>
      </c>
      <c r="F4447">
        <v>102</v>
      </c>
      <c r="G4447">
        <v>59</v>
      </c>
      <c r="H4447">
        <v>7</v>
      </c>
      <c r="I4447">
        <v>10</v>
      </c>
      <c r="J4447">
        <v>294</v>
      </c>
      <c r="K4447">
        <v>1</v>
      </c>
      <c r="L4447">
        <v>3</v>
      </c>
      <c r="M4447">
        <v>104</v>
      </c>
      <c r="N4447" t="s">
        <v>18</v>
      </c>
      <c r="O4447" s="1">
        <v>2.2670799999999999E-10</v>
      </c>
      <c r="P4447">
        <v>171</v>
      </c>
    </row>
    <row r="4448" spans="1:16" x14ac:dyDescent="0.25">
      <c r="A4448" t="s">
        <v>6747</v>
      </c>
      <c r="B4448">
        <v>1290</v>
      </c>
      <c r="C4448" s="3" t="str">
        <f>HYPERLINK("http://www.uniprot.org/uniprot/I1NIA9","tr|I1NIA9|I1NIA9_SOYBN")</f>
        <v>tr|I1NIA9|I1NIA9_SOYBN</v>
      </c>
      <c r="D4448" t="s">
        <v>28</v>
      </c>
      <c r="E4448">
        <v>71.88</v>
      </c>
      <c r="F4448">
        <v>441</v>
      </c>
      <c r="G4448">
        <v>124</v>
      </c>
      <c r="H4448">
        <v>13</v>
      </c>
      <c r="I4448">
        <v>1</v>
      </c>
      <c r="J4448">
        <v>1284</v>
      </c>
      <c r="K4448">
        <v>1</v>
      </c>
      <c r="L4448">
        <v>1</v>
      </c>
      <c r="M4448">
        <v>436</v>
      </c>
      <c r="N4448" t="s">
        <v>18</v>
      </c>
      <c r="O4448" s="1">
        <v>1.1236699999999999E-168</v>
      </c>
      <c r="P4448">
        <v>1543</v>
      </c>
    </row>
    <row r="4449" spans="1:16" x14ac:dyDescent="0.25">
      <c r="A4449" t="s">
        <v>6748</v>
      </c>
      <c r="B4449">
        <v>1077</v>
      </c>
      <c r="C4449" s="3" t="str">
        <f>HYPERLINK("http://www.uniprot.org/uniprot/I1LZG1","tr|I1LZG1|I1LZG1_SOYBN")</f>
        <v>tr|I1LZG1|I1LZG1_SOYBN</v>
      </c>
      <c r="D4449" t="s">
        <v>3965</v>
      </c>
      <c r="E4449">
        <v>89.94</v>
      </c>
      <c r="F4449">
        <v>358</v>
      </c>
      <c r="G4449">
        <v>36</v>
      </c>
      <c r="H4449">
        <v>0</v>
      </c>
      <c r="I4449">
        <v>1</v>
      </c>
      <c r="J4449">
        <v>1074</v>
      </c>
      <c r="K4449">
        <v>1</v>
      </c>
      <c r="L4449">
        <v>1</v>
      </c>
      <c r="M4449">
        <v>358</v>
      </c>
      <c r="N4449" t="s">
        <v>18</v>
      </c>
      <c r="O4449">
        <v>0</v>
      </c>
      <c r="P4449">
        <v>1668</v>
      </c>
    </row>
    <row r="4450" spans="1:16" x14ac:dyDescent="0.25">
      <c r="A4450" t="s">
        <v>6749</v>
      </c>
      <c r="B4450">
        <v>1911</v>
      </c>
      <c r="C4450" s="3" t="str">
        <f>HYPERLINK("http://www.uniprot.org/uniprot/G7J6W6","tr|G7J6W6|G7J6W6_MEDTR")</f>
        <v>tr|G7J6W6|G7J6W6_MEDTR</v>
      </c>
      <c r="D4450" t="s">
        <v>6750</v>
      </c>
      <c r="E4450">
        <v>75</v>
      </c>
      <c r="F4450">
        <v>636</v>
      </c>
      <c r="G4450">
        <v>159</v>
      </c>
      <c r="H4450">
        <v>1</v>
      </c>
      <c r="I4450">
        <v>1</v>
      </c>
      <c r="J4450">
        <v>1905</v>
      </c>
      <c r="K4450">
        <v>1</v>
      </c>
      <c r="L4450">
        <v>1</v>
      </c>
      <c r="M4450">
        <v>630</v>
      </c>
      <c r="N4450" t="s">
        <v>18</v>
      </c>
      <c r="O4450">
        <v>0</v>
      </c>
      <c r="P4450">
        <v>2380</v>
      </c>
    </row>
    <row r="4451" spans="1:16" x14ac:dyDescent="0.25">
      <c r="A4451" t="s">
        <v>6751</v>
      </c>
      <c r="B4451">
        <v>522</v>
      </c>
      <c r="C4451" s="3" t="str">
        <f>HYPERLINK("http://www.uniprot.org/uniprot/I1MZV0","tr|I1MZV0|I1MZV0_SOYBN")</f>
        <v>tr|I1MZV0|I1MZV0_SOYBN</v>
      </c>
      <c r="D4451" t="s">
        <v>71</v>
      </c>
      <c r="E4451">
        <v>83.81</v>
      </c>
      <c r="F4451">
        <v>173</v>
      </c>
      <c r="G4451">
        <v>28</v>
      </c>
      <c r="H4451">
        <v>0</v>
      </c>
      <c r="I4451">
        <v>1</v>
      </c>
      <c r="J4451">
        <v>519</v>
      </c>
      <c r="K4451">
        <v>1</v>
      </c>
      <c r="L4451">
        <v>1</v>
      </c>
      <c r="M4451">
        <v>173</v>
      </c>
      <c r="N4451" t="s">
        <v>18</v>
      </c>
      <c r="O4451" s="1">
        <v>2.2957899999999999E-79</v>
      </c>
      <c r="P4451">
        <v>766</v>
      </c>
    </row>
    <row r="4452" spans="1:16" x14ac:dyDescent="0.25">
      <c r="A4452" t="s">
        <v>6752</v>
      </c>
      <c r="B4452">
        <v>459</v>
      </c>
      <c r="C4452" s="3" t="str">
        <f>HYPERLINK("http://www.uniprot.org/uniprot/G7IYL4","tr|G7IYL4|G7IYL4_MEDTR")</f>
        <v>tr|G7IYL4|G7IYL4_MEDTR</v>
      </c>
      <c r="D4452" t="s">
        <v>6753</v>
      </c>
      <c r="E4452">
        <v>85.52</v>
      </c>
      <c r="F4452">
        <v>152</v>
      </c>
      <c r="G4452">
        <v>22</v>
      </c>
      <c r="H4452">
        <v>0</v>
      </c>
      <c r="I4452">
        <v>1</v>
      </c>
      <c r="J4452">
        <v>456</v>
      </c>
      <c r="K4452">
        <v>1</v>
      </c>
      <c r="L4452">
        <v>1</v>
      </c>
      <c r="M4452">
        <v>152</v>
      </c>
      <c r="N4452" t="s">
        <v>18</v>
      </c>
      <c r="O4452" s="1">
        <v>8.9040899999999993E-71</v>
      </c>
      <c r="P4452">
        <v>692</v>
      </c>
    </row>
    <row r="4453" spans="1:16" x14ac:dyDescent="0.25">
      <c r="A4453" t="s">
        <v>6754</v>
      </c>
      <c r="B4453">
        <v>1188</v>
      </c>
      <c r="C4453" s="3" t="str">
        <f>HYPERLINK("http://www.uniprot.org/uniprot/I1K695","tr|I1K695|I1K695_SOYBN")</f>
        <v>tr|I1K695|I1K695_SOYBN</v>
      </c>
      <c r="D4453" t="s">
        <v>28</v>
      </c>
      <c r="E4453">
        <v>41.17</v>
      </c>
      <c r="F4453">
        <v>374</v>
      </c>
      <c r="G4453">
        <v>220</v>
      </c>
      <c r="H4453">
        <v>12</v>
      </c>
      <c r="I4453">
        <v>100</v>
      </c>
      <c r="J4453">
        <v>1185</v>
      </c>
      <c r="K4453">
        <v>1</v>
      </c>
      <c r="L4453">
        <v>37</v>
      </c>
      <c r="M4453">
        <v>396</v>
      </c>
      <c r="N4453" t="s">
        <v>18</v>
      </c>
      <c r="O4453" s="1">
        <v>3.2761999999999999E-63</v>
      </c>
      <c r="P4453">
        <v>633</v>
      </c>
    </row>
    <row r="4454" spans="1:16" x14ac:dyDescent="0.25">
      <c r="A4454" t="s">
        <v>6755</v>
      </c>
      <c r="B4454">
        <v>2853</v>
      </c>
      <c r="C4454" s="3" t="str">
        <f>HYPERLINK("http://www.uniprot.org/uniprot/K7LNX7","tr|K7LNX7|K7LNX7_SOYBN")</f>
        <v>tr|K7LNX7|K7LNX7_SOYBN</v>
      </c>
      <c r="D4454" t="s">
        <v>28</v>
      </c>
      <c r="E4454">
        <v>71.89</v>
      </c>
      <c r="F4454">
        <v>1039</v>
      </c>
      <c r="G4454">
        <v>292</v>
      </c>
      <c r="H4454">
        <v>90</v>
      </c>
      <c r="I4454">
        <v>1</v>
      </c>
      <c r="J4454">
        <v>2847</v>
      </c>
      <c r="K4454">
        <v>1</v>
      </c>
      <c r="L4454">
        <v>1</v>
      </c>
      <c r="M4454">
        <v>1037</v>
      </c>
      <c r="N4454" t="s">
        <v>18</v>
      </c>
      <c r="O4454">
        <v>0</v>
      </c>
      <c r="P4454">
        <v>3742</v>
      </c>
    </row>
    <row r="4455" spans="1:16" x14ac:dyDescent="0.25">
      <c r="A4455" t="s">
        <v>6756</v>
      </c>
      <c r="B4455">
        <v>609</v>
      </c>
      <c r="C4455" s="3" t="str">
        <f>HYPERLINK("http://www.uniprot.org/uniprot/K7LTR5","tr|K7LTR5|K7LTR5_SOYBN")</f>
        <v>tr|K7LTR5|K7LTR5_SOYBN</v>
      </c>
      <c r="D4455" t="s">
        <v>28</v>
      </c>
      <c r="E4455">
        <v>35.479999999999997</v>
      </c>
      <c r="F4455">
        <v>217</v>
      </c>
      <c r="G4455">
        <v>140</v>
      </c>
      <c r="H4455">
        <v>29</v>
      </c>
      <c r="I4455">
        <v>43</v>
      </c>
      <c r="J4455">
        <v>606</v>
      </c>
      <c r="K4455">
        <v>1</v>
      </c>
      <c r="L4455">
        <v>6</v>
      </c>
      <c r="M4455">
        <v>217</v>
      </c>
      <c r="N4455" t="s">
        <v>18</v>
      </c>
      <c r="O4455" s="1">
        <v>5.2223900000000003E-19</v>
      </c>
      <c r="P4455">
        <v>247</v>
      </c>
    </row>
    <row r="4456" spans="1:16" x14ac:dyDescent="0.25">
      <c r="A4456" t="s">
        <v>6757</v>
      </c>
      <c r="B4456">
        <v>936</v>
      </c>
      <c r="C4456" s="3" t="str">
        <f>HYPERLINK("http://www.uniprot.org/uniprot/G7K5I8","tr|G7K5I8|G7K5I8_MEDTR")</f>
        <v>tr|G7K5I8|G7K5I8_MEDTR</v>
      </c>
      <c r="D4456" t="s">
        <v>6758</v>
      </c>
      <c r="E4456">
        <v>58.9</v>
      </c>
      <c r="F4456">
        <v>292</v>
      </c>
      <c r="G4456">
        <v>120</v>
      </c>
      <c r="H4456">
        <v>12</v>
      </c>
      <c r="I4456">
        <v>22</v>
      </c>
      <c r="J4456">
        <v>861</v>
      </c>
      <c r="K4456">
        <v>1</v>
      </c>
      <c r="L4456">
        <v>405</v>
      </c>
      <c r="M4456">
        <v>692</v>
      </c>
      <c r="N4456" t="s">
        <v>18</v>
      </c>
      <c r="O4456" s="1">
        <v>5.13972E-84</v>
      </c>
      <c r="P4456">
        <v>811</v>
      </c>
    </row>
    <row r="4457" spans="1:16" x14ac:dyDescent="0.25">
      <c r="A4457" t="s">
        <v>6759</v>
      </c>
      <c r="B4457">
        <v>1248</v>
      </c>
      <c r="C4457" s="3" t="str">
        <f>HYPERLINK("http://www.uniprot.org/uniprot/G7JJ56","tr|G7JJ56|G7JJ56_MEDTR")</f>
        <v>tr|G7JJ56|G7JJ56_MEDTR</v>
      </c>
      <c r="D4457" t="s">
        <v>6760</v>
      </c>
      <c r="E4457">
        <v>88.59</v>
      </c>
      <c r="F4457">
        <v>412</v>
      </c>
      <c r="G4457">
        <v>47</v>
      </c>
      <c r="H4457">
        <v>0</v>
      </c>
      <c r="I4457">
        <v>1</v>
      </c>
      <c r="J4457">
        <v>1236</v>
      </c>
      <c r="K4457">
        <v>1</v>
      </c>
      <c r="L4457">
        <v>165</v>
      </c>
      <c r="M4457">
        <v>576</v>
      </c>
      <c r="N4457" t="s">
        <v>18</v>
      </c>
      <c r="O4457">
        <v>0</v>
      </c>
      <c r="P4457">
        <v>1965</v>
      </c>
    </row>
    <row r="4458" spans="1:16" x14ac:dyDescent="0.25">
      <c r="A4458" t="s">
        <v>6761</v>
      </c>
      <c r="B4458">
        <v>813</v>
      </c>
      <c r="C4458" s="3" t="str">
        <f>HYPERLINK("http://www.uniprot.org/uniprot/K7KC54","tr|K7KC54|K7KC54_SOYBN")</f>
        <v>tr|K7KC54|K7KC54_SOYBN</v>
      </c>
      <c r="D4458" t="s">
        <v>28</v>
      </c>
      <c r="E4458">
        <v>74.78</v>
      </c>
      <c r="F4458">
        <v>230</v>
      </c>
      <c r="G4458">
        <v>58</v>
      </c>
      <c r="H4458">
        <v>1</v>
      </c>
      <c r="I4458">
        <v>1</v>
      </c>
      <c r="J4458">
        <v>687</v>
      </c>
      <c r="K4458">
        <v>1</v>
      </c>
      <c r="L4458">
        <v>103</v>
      </c>
      <c r="M4458">
        <v>331</v>
      </c>
      <c r="N4458" t="s">
        <v>18</v>
      </c>
      <c r="O4458" s="1">
        <v>1.9639700000000001E-107</v>
      </c>
      <c r="P4458">
        <v>1012</v>
      </c>
    </row>
    <row r="4459" spans="1:16" x14ac:dyDescent="0.25">
      <c r="A4459" t="s">
        <v>6762</v>
      </c>
      <c r="B4459">
        <v>1674</v>
      </c>
      <c r="C4459" s="3" t="str">
        <f>HYPERLINK("http://www.uniprot.org/uniprot/G7ZZU0","tr|G7ZZU0|G7ZZU0_MEDTR")</f>
        <v>tr|G7ZZU0|G7ZZU0_MEDTR</v>
      </c>
      <c r="D4459" t="s">
        <v>6763</v>
      </c>
      <c r="E4459">
        <v>72.790000000000006</v>
      </c>
      <c r="F4459">
        <v>544</v>
      </c>
      <c r="G4459">
        <v>148</v>
      </c>
      <c r="H4459">
        <v>10</v>
      </c>
      <c r="I4459">
        <v>10</v>
      </c>
      <c r="J4459">
        <v>1611</v>
      </c>
      <c r="K4459">
        <v>1</v>
      </c>
      <c r="L4459">
        <v>1</v>
      </c>
      <c r="M4459">
        <v>541</v>
      </c>
      <c r="N4459" t="s">
        <v>18</v>
      </c>
      <c r="O4459">
        <v>0</v>
      </c>
      <c r="P4459">
        <v>1847</v>
      </c>
    </row>
    <row r="4460" spans="1:16" x14ac:dyDescent="0.25">
      <c r="A4460" t="s">
        <v>6764</v>
      </c>
      <c r="B4460">
        <v>960</v>
      </c>
      <c r="C4460" s="3" t="str">
        <f>HYPERLINK("http://www.uniprot.org/uniprot/G7K2N1","tr|G7K2N1|G7K2N1_MEDTR")</f>
        <v>tr|G7K2N1|G7K2N1_MEDTR</v>
      </c>
      <c r="D4460" t="s">
        <v>6765</v>
      </c>
      <c r="E4460">
        <v>84.9</v>
      </c>
      <c r="F4460">
        <v>318</v>
      </c>
      <c r="G4460">
        <v>48</v>
      </c>
      <c r="H4460">
        <v>0</v>
      </c>
      <c r="I4460">
        <v>4</v>
      </c>
      <c r="J4460">
        <v>957</v>
      </c>
      <c r="K4460">
        <v>1</v>
      </c>
      <c r="L4460">
        <v>4</v>
      </c>
      <c r="M4460">
        <v>321</v>
      </c>
      <c r="N4460" t="s">
        <v>18</v>
      </c>
      <c r="O4460" s="1">
        <v>1.8128799999999999E-156</v>
      </c>
      <c r="P4460">
        <v>1436</v>
      </c>
    </row>
    <row r="4461" spans="1:16" x14ac:dyDescent="0.25">
      <c r="A4461" t="s">
        <v>6766</v>
      </c>
      <c r="B4461">
        <v>948</v>
      </c>
      <c r="C4461" s="3" t="str">
        <f>HYPERLINK("http://www.uniprot.org/uniprot/I1JLW4","tr|I1JLW4|I1JLW4_SOYBN")</f>
        <v>tr|I1JLW4|I1JLW4_SOYBN</v>
      </c>
      <c r="D4461" t="s">
        <v>28</v>
      </c>
      <c r="E4461">
        <v>88.25</v>
      </c>
      <c r="F4461">
        <v>315</v>
      </c>
      <c r="G4461">
        <v>37</v>
      </c>
      <c r="H4461">
        <v>0</v>
      </c>
      <c r="I4461">
        <v>1</v>
      </c>
      <c r="J4461">
        <v>945</v>
      </c>
      <c r="K4461">
        <v>1</v>
      </c>
      <c r="L4461">
        <v>1</v>
      </c>
      <c r="M4461">
        <v>314</v>
      </c>
      <c r="N4461" t="s">
        <v>18</v>
      </c>
      <c r="O4461" s="1">
        <v>2.3886299999999999E-161</v>
      </c>
      <c r="P4461">
        <v>1478</v>
      </c>
    </row>
    <row r="4462" spans="1:16" x14ac:dyDescent="0.25">
      <c r="A4462" t="s">
        <v>6767</v>
      </c>
      <c r="B4462">
        <v>1155</v>
      </c>
      <c r="C4462" s="3" t="str">
        <f>HYPERLINK("http://www.uniprot.org/uniprot/G7IYG6","tr|G7IYG6|G7IYG6_MEDTR")</f>
        <v>tr|G7IYG6|G7IYG6_MEDTR</v>
      </c>
      <c r="D4462" t="s">
        <v>6768</v>
      </c>
      <c r="E4462">
        <v>84.02</v>
      </c>
      <c r="F4462">
        <v>388</v>
      </c>
      <c r="G4462">
        <v>62</v>
      </c>
      <c r="H4462">
        <v>4</v>
      </c>
      <c r="I4462">
        <v>1</v>
      </c>
      <c r="J4462">
        <v>1152</v>
      </c>
      <c r="K4462">
        <v>1</v>
      </c>
      <c r="L4462">
        <v>1</v>
      </c>
      <c r="M4462">
        <v>388</v>
      </c>
      <c r="N4462" t="s">
        <v>18</v>
      </c>
      <c r="O4462">
        <v>0</v>
      </c>
      <c r="P4462">
        <v>1685</v>
      </c>
    </row>
    <row r="4463" spans="1:16" x14ac:dyDescent="0.25">
      <c r="A4463" t="s">
        <v>6769</v>
      </c>
      <c r="B4463">
        <v>1656</v>
      </c>
      <c r="C4463" s="3" t="str">
        <f>HYPERLINK("http://www.uniprot.org/uniprot/B9SYW9","tr|B9SYW9|B9SYW9_RICCO")</f>
        <v>tr|B9SYW9|B9SYW9_RICCO</v>
      </c>
      <c r="D4463" t="s">
        <v>6770</v>
      </c>
      <c r="E4463">
        <v>51.27</v>
      </c>
      <c r="F4463">
        <v>509</v>
      </c>
      <c r="G4463">
        <v>248</v>
      </c>
      <c r="H4463">
        <v>0</v>
      </c>
      <c r="I4463">
        <v>109</v>
      </c>
      <c r="J4463">
        <v>1635</v>
      </c>
      <c r="K4463">
        <v>1</v>
      </c>
      <c r="L4463">
        <v>46</v>
      </c>
      <c r="M4463">
        <v>542</v>
      </c>
      <c r="N4463" t="s">
        <v>18</v>
      </c>
      <c r="O4463" s="1">
        <v>3.4106900000000003E-139</v>
      </c>
      <c r="P4463">
        <v>1290</v>
      </c>
    </row>
    <row r="4464" spans="1:16" x14ac:dyDescent="0.25">
      <c r="A4464" t="s">
        <v>6771</v>
      </c>
      <c r="B4464">
        <v>2052</v>
      </c>
      <c r="C4464" s="3" t="str">
        <f>HYPERLINK("http://www.uniprot.org/uniprot/I1M2K9","tr|I1M2K9|I1M2K9_SOYBN")</f>
        <v>tr|I1M2K9|I1M2K9_SOYBN</v>
      </c>
      <c r="D4464" t="s">
        <v>117</v>
      </c>
      <c r="E4464">
        <v>90.7</v>
      </c>
      <c r="F4464">
        <v>656</v>
      </c>
      <c r="G4464">
        <v>61</v>
      </c>
      <c r="H4464">
        <v>0</v>
      </c>
      <c r="I4464">
        <v>82</v>
      </c>
      <c r="J4464">
        <v>2049</v>
      </c>
      <c r="K4464">
        <v>1</v>
      </c>
      <c r="L4464">
        <v>25</v>
      </c>
      <c r="M4464">
        <v>674</v>
      </c>
      <c r="N4464" t="s">
        <v>18</v>
      </c>
      <c r="O4464">
        <v>0</v>
      </c>
      <c r="P4464">
        <v>2960</v>
      </c>
    </row>
    <row r="4465" spans="1:16" x14ac:dyDescent="0.25">
      <c r="A4465" t="s">
        <v>6772</v>
      </c>
      <c r="B4465">
        <v>546</v>
      </c>
      <c r="C4465" s="3" t="str">
        <f>HYPERLINK("http://www.uniprot.org/uniprot/K7M405","tr|K7M405|K7M405_SOYBN")</f>
        <v>tr|K7M405|K7M405_SOYBN</v>
      </c>
      <c r="D4465" t="s">
        <v>28</v>
      </c>
      <c r="E4465">
        <v>62.08</v>
      </c>
      <c r="F4465">
        <v>182</v>
      </c>
      <c r="G4465">
        <v>69</v>
      </c>
      <c r="H4465">
        <v>1</v>
      </c>
      <c r="I4465">
        <v>1</v>
      </c>
      <c r="J4465">
        <v>543</v>
      </c>
      <c r="K4465">
        <v>1</v>
      </c>
      <c r="L4465">
        <v>86</v>
      </c>
      <c r="M4465">
        <v>260</v>
      </c>
      <c r="N4465" t="s">
        <v>18</v>
      </c>
      <c r="O4465" s="1">
        <v>1.7197999999999999E-48</v>
      </c>
      <c r="P4465">
        <v>500</v>
      </c>
    </row>
    <row r="4466" spans="1:16" x14ac:dyDescent="0.25">
      <c r="A4466" t="s">
        <v>6773</v>
      </c>
      <c r="B4466">
        <v>249</v>
      </c>
      <c r="C4466" s="3" t="str">
        <f>HYPERLINK("http://www.uniprot.org/uniprot/G7IMV6","tr|G7IMV6|G7IMV6_MEDTR")</f>
        <v>tr|G7IMV6|G7IMV6_MEDTR</v>
      </c>
      <c r="D4466" t="s">
        <v>6774</v>
      </c>
      <c r="E4466">
        <v>62.82</v>
      </c>
      <c r="F4466">
        <v>78</v>
      </c>
      <c r="G4466">
        <v>29</v>
      </c>
      <c r="H4466">
        <v>0</v>
      </c>
      <c r="I4466">
        <v>1</v>
      </c>
      <c r="J4466">
        <v>234</v>
      </c>
      <c r="K4466">
        <v>1</v>
      </c>
      <c r="L4466">
        <v>383</v>
      </c>
      <c r="M4466">
        <v>460</v>
      </c>
      <c r="N4466" t="s">
        <v>18</v>
      </c>
      <c r="O4466" s="1">
        <v>6.6885000000000003E-18</v>
      </c>
      <c r="P4466">
        <v>236</v>
      </c>
    </row>
    <row r="4467" spans="1:16" x14ac:dyDescent="0.25">
      <c r="A4467" t="s">
        <v>6775</v>
      </c>
      <c r="B4467">
        <v>1812</v>
      </c>
      <c r="C4467" s="3" t="str">
        <f>HYPERLINK("http://www.uniprot.org/uniprot/G7K508","tr|G7K508|G7K508_MEDTR")</f>
        <v>tr|G7K508|G7K508_MEDTR</v>
      </c>
      <c r="D4467" t="s">
        <v>6776</v>
      </c>
      <c r="E4467">
        <v>87.89</v>
      </c>
      <c r="F4467">
        <v>504</v>
      </c>
      <c r="G4467">
        <v>61</v>
      </c>
      <c r="H4467">
        <v>0</v>
      </c>
      <c r="I4467">
        <v>298</v>
      </c>
      <c r="J4467">
        <v>1809</v>
      </c>
      <c r="K4467">
        <v>1</v>
      </c>
      <c r="L4467">
        <v>165</v>
      </c>
      <c r="M4467">
        <v>666</v>
      </c>
      <c r="N4467" t="s">
        <v>18</v>
      </c>
      <c r="O4467">
        <v>0</v>
      </c>
      <c r="P4467">
        <v>2231</v>
      </c>
    </row>
    <row r="4468" spans="1:16" x14ac:dyDescent="0.25">
      <c r="A4468" t="s">
        <v>6777</v>
      </c>
      <c r="B4468">
        <v>927</v>
      </c>
      <c r="C4468" s="3" t="str">
        <f>HYPERLINK("http://www.uniprot.org/uniprot/G7K3G5","tr|G7K3G5|G7K3G5_MEDTR")</f>
        <v>tr|G7K3G5|G7K3G5_MEDTR</v>
      </c>
      <c r="D4468" t="s">
        <v>6778</v>
      </c>
      <c r="E4468">
        <v>78.8</v>
      </c>
      <c r="F4468">
        <v>335</v>
      </c>
      <c r="G4468">
        <v>71</v>
      </c>
      <c r="H4468">
        <v>27</v>
      </c>
      <c r="I4468">
        <v>1</v>
      </c>
      <c r="J4468">
        <v>924</v>
      </c>
      <c r="K4468">
        <v>1</v>
      </c>
      <c r="L4468">
        <v>30</v>
      </c>
      <c r="M4468">
        <v>363</v>
      </c>
      <c r="N4468" t="s">
        <v>18</v>
      </c>
      <c r="O4468" s="1">
        <v>1.06909E-142</v>
      </c>
      <c r="P4468">
        <v>1317</v>
      </c>
    </row>
    <row r="4469" spans="1:16" x14ac:dyDescent="0.25">
      <c r="A4469" t="s">
        <v>6779</v>
      </c>
      <c r="B4469">
        <v>807</v>
      </c>
      <c r="C4469" s="3" t="str">
        <f>HYPERLINK("http://www.uniprot.org/uniprot/G7L6M1","tr|G7L6M1|G7L6M1_MEDTR")</f>
        <v>tr|G7L6M1|G7L6M1_MEDTR</v>
      </c>
      <c r="D4469" t="s">
        <v>6780</v>
      </c>
      <c r="E4469">
        <v>89.73</v>
      </c>
      <c r="F4469">
        <v>224</v>
      </c>
      <c r="G4469">
        <v>23</v>
      </c>
      <c r="H4469">
        <v>0</v>
      </c>
      <c r="I4469">
        <v>124</v>
      </c>
      <c r="J4469">
        <v>795</v>
      </c>
      <c r="K4469">
        <v>1</v>
      </c>
      <c r="L4469">
        <v>39</v>
      </c>
      <c r="M4469">
        <v>262</v>
      </c>
      <c r="N4469" t="s">
        <v>18</v>
      </c>
      <c r="O4469" s="1">
        <v>5.4356100000000001E-110</v>
      </c>
      <c r="P4469">
        <v>1034</v>
      </c>
    </row>
    <row r="4470" spans="1:16" x14ac:dyDescent="0.25">
      <c r="A4470" t="s">
        <v>6781</v>
      </c>
      <c r="B4470">
        <v>588</v>
      </c>
      <c r="C4470" s="3" t="str">
        <f>HYPERLINK("http://www.uniprot.org/uniprot/C6T5E5","tr|C6T5E5|C6T5E5_SOYBN")</f>
        <v>tr|C6T5E5|C6T5E5_SOYBN</v>
      </c>
      <c r="D4470" t="s">
        <v>210</v>
      </c>
      <c r="E4470">
        <v>75.77</v>
      </c>
      <c r="F4470">
        <v>194</v>
      </c>
      <c r="G4470">
        <v>47</v>
      </c>
      <c r="H4470">
        <v>3</v>
      </c>
      <c r="I4470">
        <v>13</v>
      </c>
      <c r="J4470">
        <v>585</v>
      </c>
      <c r="K4470">
        <v>1</v>
      </c>
      <c r="L4470">
        <v>20</v>
      </c>
      <c r="M4470">
        <v>213</v>
      </c>
      <c r="N4470" t="s">
        <v>18</v>
      </c>
      <c r="O4470" s="1">
        <v>4.4305799999999998E-78</v>
      </c>
      <c r="P4470">
        <v>756</v>
      </c>
    </row>
    <row r="4471" spans="1:16" x14ac:dyDescent="0.25">
      <c r="A4471" t="s">
        <v>6782</v>
      </c>
      <c r="B4471">
        <v>1131</v>
      </c>
      <c r="C4471" s="3" t="str">
        <f>HYPERLINK("http://www.uniprot.org/uniprot/G7ICS4","tr|G7ICS4|G7ICS4_MEDTR")</f>
        <v>tr|G7ICS4|G7ICS4_MEDTR</v>
      </c>
      <c r="D4471" t="s">
        <v>6783</v>
      </c>
      <c r="E4471">
        <v>92.3</v>
      </c>
      <c r="F4471">
        <v>377</v>
      </c>
      <c r="G4471">
        <v>29</v>
      </c>
      <c r="H4471">
        <v>1</v>
      </c>
      <c r="I4471">
        <v>1</v>
      </c>
      <c r="J4471">
        <v>1128</v>
      </c>
      <c r="K4471">
        <v>1</v>
      </c>
      <c r="L4471">
        <v>102</v>
      </c>
      <c r="M4471">
        <v>478</v>
      </c>
      <c r="N4471" t="s">
        <v>18</v>
      </c>
      <c r="O4471">
        <v>0</v>
      </c>
      <c r="P4471">
        <v>1908</v>
      </c>
    </row>
    <row r="4472" spans="1:16" x14ac:dyDescent="0.25">
      <c r="A4472" t="s">
        <v>6784</v>
      </c>
      <c r="B4472">
        <v>2988</v>
      </c>
      <c r="C4472" s="3" t="str">
        <f>HYPERLINK("http://www.uniprot.org/uniprot/K7LLH5","tr|K7LLH5|K7LLH5_SOYBN")</f>
        <v>tr|K7LLH5|K7LLH5_SOYBN</v>
      </c>
      <c r="D4472" t="s">
        <v>117</v>
      </c>
      <c r="E4472">
        <v>55.59</v>
      </c>
      <c r="F4472">
        <v>840</v>
      </c>
      <c r="G4472">
        <v>373</v>
      </c>
      <c r="H4472">
        <v>7</v>
      </c>
      <c r="I4472">
        <v>487</v>
      </c>
      <c r="J4472">
        <v>2985</v>
      </c>
      <c r="K4472">
        <v>1</v>
      </c>
      <c r="L4472">
        <v>39</v>
      </c>
      <c r="M4472">
        <v>820</v>
      </c>
      <c r="N4472" t="s">
        <v>18</v>
      </c>
      <c r="O4472">
        <v>0</v>
      </c>
      <c r="P4472">
        <v>2122</v>
      </c>
    </row>
    <row r="4473" spans="1:16" x14ac:dyDescent="0.25">
      <c r="A4473" t="s">
        <v>6785</v>
      </c>
      <c r="B4473">
        <v>3042</v>
      </c>
      <c r="C4473" s="3" t="str">
        <f>HYPERLINK("http://www.uniprot.org/uniprot/K7LK38","tr|K7LK38|K7LK38_SOYBN")</f>
        <v>tr|K7LK38|K7LK38_SOYBN</v>
      </c>
      <c r="D4473" t="s">
        <v>28</v>
      </c>
      <c r="E4473">
        <v>78.73</v>
      </c>
      <c r="F4473">
        <v>1011</v>
      </c>
      <c r="G4473">
        <v>215</v>
      </c>
      <c r="H4473">
        <v>0</v>
      </c>
      <c r="I4473">
        <v>7</v>
      </c>
      <c r="J4473">
        <v>3039</v>
      </c>
      <c r="K4473">
        <v>1</v>
      </c>
      <c r="L4473">
        <v>58</v>
      </c>
      <c r="M4473">
        <v>1068</v>
      </c>
      <c r="N4473" t="s">
        <v>18</v>
      </c>
      <c r="O4473">
        <v>0</v>
      </c>
      <c r="P4473">
        <v>3966</v>
      </c>
    </row>
    <row r="4474" spans="1:16" x14ac:dyDescent="0.25">
      <c r="A4474" t="s">
        <v>6786</v>
      </c>
      <c r="B4474">
        <v>558</v>
      </c>
      <c r="C4474" s="3" t="str">
        <f>HYPERLINK("http://www.uniprot.org/uniprot/K7LHT0","tr|K7LHT0|K7LHT0_SOYBN")</f>
        <v>tr|K7LHT0|K7LHT0_SOYBN</v>
      </c>
      <c r="D4474" t="s">
        <v>5882</v>
      </c>
      <c r="E4474">
        <v>74.73</v>
      </c>
      <c r="F4474">
        <v>190</v>
      </c>
      <c r="G4474">
        <v>48</v>
      </c>
      <c r="H4474">
        <v>10</v>
      </c>
      <c r="I4474">
        <v>16</v>
      </c>
      <c r="J4474">
        <v>555</v>
      </c>
      <c r="K4474">
        <v>1</v>
      </c>
      <c r="L4474">
        <v>44</v>
      </c>
      <c r="M4474">
        <v>231</v>
      </c>
      <c r="N4474" t="s">
        <v>18</v>
      </c>
      <c r="O4474" s="1">
        <v>1.8723100000000001E-69</v>
      </c>
      <c r="P4474">
        <v>681</v>
      </c>
    </row>
    <row r="4475" spans="1:16" x14ac:dyDescent="0.25">
      <c r="A4475" t="s">
        <v>6787</v>
      </c>
      <c r="B4475">
        <v>672</v>
      </c>
      <c r="C4475" s="3" t="str">
        <f>HYPERLINK("http://www.uniprot.org/uniprot/H8WVC6","tr|H8WVC6|H8WVC6_LOTJA")</f>
        <v>tr|H8WVC6|H8WVC6_LOTJA</v>
      </c>
      <c r="D4475" t="s">
        <v>6788</v>
      </c>
      <c r="E4475">
        <v>98.67</v>
      </c>
      <c r="F4475">
        <v>151</v>
      </c>
      <c r="G4475">
        <v>2</v>
      </c>
      <c r="H4475">
        <v>0</v>
      </c>
      <c r="I4475">
        <v>217</v>
      </c>
      <c r="J4475">
        <v>669</v>
      </c>
      <c r="K4475">
        <v>1</v>
      </c>
      <c r="L4475">
        <v>174</v>
      </c>
      <c r="M4475">
        <v>324</v>
      </c>
      <c r="N4475" t="s">
        <v>18</v>
      </c>
      <c r="O4475" s="1">
        <v>1.41036E-85</v>
      </c>
      <c r="P4475">
        <v>822</v>
      </c>
    </row>
    <row r="4476" spans="1:16" x14ac:dyDescent="0.25">
      <c r="A4476" t="s">
        <v>6789</v>
      </c>
      <c r="B4476">
        <v>1536</v>
      </c>
      <c r="C4476" s="3" t="str">
        <f>HYPERLINK("http://www.uniprot.org/uniprot/K7MQ57","tr|K7MQ57|K7MQ57_SOYBN")</f>
        <v>tr|K7MQ57|K7MQ57_SOYBN</v>
      </c>
      <c r="D4476" t="s">
        <v>28</v>
      </c>
      <c r="E4476">
        <v>83.56</v>
      </c>
      <c r="F4476">
        <v>511</v>
      </c>
      <c r="G4476">
        <v>84</v>
      </c>
      <c r="H4476">
        <v>5</v>
      </c>
      <c r="I4476">
        <v>1</v>
      </c>
      <c r="J4476">
        <v>1518</v>
      </c>
      <c r="K4476">
        <v>1</v>
      </c>
      <c r="L4476">
        <v>1</v>
      </c>
      <c r="M4476">
        <v>510</v>
      </c>
      <c r="N4476" t="s">
        <v>18</v>
      </c>
      <c r="O4476">
        <v>0</v>
      </c>
      <c r="P4476">
        <v>2203</v>
      </c>
    </row>
    <row r="4477" spans="1:16" x14ac:dyDescent="0.25">
      <c r="A4477" t="s">
        <v>6790</v>
      </c>
      <c r="B4477">
        <v>1785</v>
      </c>
      <c r="C4477" s="3" t="str">
        <f>HYPERLINK("http://www.uniprot.org/uniprot/I1KPK3","tr|I1KPK3|I1KPK3_SOYBN")</f>
        <v>tr|I1KPK3|I1KPK3_SOYBN</v>
      </c>
      <c r="D4477" t="s">
        <v>28</v>
      </c>
      <c r="E4477">
        <v>66.33</v>
      </c>
      <c r="F4477">
        <v>603</v>
      </c>
      <c r="G4477">
        <v>203</v>
      </c>
      <c r="H4477">
        <v>9</v>
      </c>
      <c r="I4477">
        <v>1</v>
      </c>
      <c r="J4477">
        <v>1782</v>
      </c>
      <c r="K4477">
        <v>1</v>
      </c>
      <c r="L4477">
        <v>1</v>
      </c>
      <c r="M4477">
        <v>571</v>
      </c>
      <c r="N4477" t="s">
        <v>18</v>
      </c>
      <c r="O4477">
        <v>0</v>
      </c>
      <c r="P4477">
        <v>1857</v>
      </c>
    </row>
    <row r="4478" spans="1:16" x14ac:dyDescent="0.25">
      <c r="A4478" t="s">
        <v>6791</v>
      </c>
      <c r="B4478">
        <v>1731</v>
      </c>
      <c r="C4478" s="3" t="str">
        <f>HYPERLINK("http://www.uniprot.org/uniprot/Q40363","tr|Q40363|Q40363_MEDSA")</f>
        <v>tr|Q40363|Q40363_MEDSA</v>
      </c>
      <c r="D4478" t="s">
        <v>6792</v>
      </c>
      <c r="E4478">
        <v>79.09</v>
      </c>
      <c r="F4478">
        <v>220</v>
      </c>
      <c r="G4478">
        <v>46</v>
      </c>
      <c r="H4478">
        <v>9</v>
      </c>
      <c r="I4478">
        <v>880</v>
      </c>
      <c r="J4478">
        <v>1512</v>
      </c>
      <c r="K4478">
        <v>1</v>
      </c>
      <c r="L4478">
        <v>342</v>
      </c>
      <c r="M4478">
        <v>560</v>
      </c>
      <c r="N4478" t="s">
        <v>18</v>
      </c>
      <c r="O4478" s="1">
        <v>2.0862800000000001E-86</v>
      </c>
      <c r="P4478">
        <v>835</v>
      </c>
    </row>
    <row r="4479" spans="1:16" x14ac:dyDescent="0.25">
      <c r="A4479" t="s">
        <v>6793</v>
      </c>
      <c r="B4479">
        <v>1272</v>
      </c>
      <c r="C4479" s="3" t="str">
        <f>HYPERLINK("http://www.uniprot.org/uniprot/G7JKZ4","tr|G7JKZ4|G7JKZ4_MEDTR")</f>
        <v>tr|G7JKZ4|G7JKZ4_MEDTR</v>
      </c>
      <c r="D4479" t="s">
        <v>6794</v>
      </c>
      <c r="E4479">
        <v>85.3</v>
      </c>
      <c r="F4479">
        <v>422</v>
      </c>
      <c r="G4479">
        <v>62</v>
      </c>
      <c r="H4479">
        <v>4</v>
      </c>
      <c r="I4479">
        <v>1</v>
      </c>
      <c r="J4479">
        <v>1254</v>
      </c>
      <c r="K4479">
        <v>1</v>
      </c>
      <c r="L4479">
        <v>1</v>
      </c>
      <c r="M4479">
        <v>415</v>
      </c>
      <c r="N4479" t="s">
        <v>18</v>
      </c>
      <c r="O4479">
        <v>0</v>
      </c>
      <c r="P4479">
        <v>1812</v>
      </c>
    </row>
    <row r="4480" spans="1:16" x14ac:dyDescent="0.25">
      <c r="A4480" t="s">
        <v>6795</v>
      </c>
      <c r="B4480">
        <v>1413</v>
      </c>
      <c r="C4480" s="3" t="str">
        <f>HYPERLINK("http://www.uniprot.org/uniprot/G7K5I2","tr|G7K5I2|G7K5I2_MEDTR")</f>
        <v>tr|G7K5I2|G7K5I2_MEDTR</v>
      </c>
      <c r="D4480" t="s">
        <v>6796</v>
      </c>
      <c r="E4480">
        <v>70.31</v>
      </c>
      <c r="F4480">
        <v>384</v>
      </c>
      <c r="G4480">
        <v>114</v>
      </c>
      <c r="H4480">
        <v>20</v>
      </c>
      <c r="I4480">
        <v>316</v>
      </c>
      <c r="J4480">
        <v>1407</v>
      </c>
      <c r="K4480">
        <v>1</v>
      </c>
      <c r="L4480">
        <v>67</v>
      </c>
      <c r="M4480">
        <v>447</v>
      </c>
      <c r="N4480" t="s">
        <v>18</v>
      </c>
      <c r="O4480" s="1">
        <v>1.20219E-142</v>
      </c>
      <c r="P4480">
        <v>1319</v>
      </c>
    </row>
    <row r="4481" spans="1:16" x14ac:dyDescent="0.25">
      <c r="A4481" t="s">
        <v>6797</v>
      </c>
      <c r="B4481">
        <v>1251</v>
      </c>
      <c r="C4481" s="3" t="str">
        <f>HYPERLINK("http://www.uniprot.org/uniprot/G7JK95","tr|G7JK95|G7JK95_MEDTR")</f>
        <v>tr|G7JK95|G7JK95_MEDTR</v>
      </c>
      <c r="D4481" t="s">
        <v>6798</v>
      </c>
      <c r="E4481">
        <v>79.67</v>
      </c>
      <c r="F4481">
        <v>428</v>
      </c>
      <c r="G4481">
        <v>87</v>
      </c>
      <c r="H4481">
        <v>14</v>
      </c>
      <c r="I4481">
        <v>7</v>
      </c>
      <c r="J4481">
        <v>1248</v>
      </c>
      <c r="K4481">
        <v>1</v>
      </c>
      <c r="L4481">
        <v>4</v>
      </c>
      <c r="M4481">
        <v>431</v>
      </c>
      <c r="N4481" t="s">
        <v>18</v>
      </c>
      <c r="O4481">
        <v>0</v>
      </c>
      <c r="P4481">
        <v>1715</v>
      </c>
    </row>
    <row r="4482" spans="1:16" x14ac:dyDescent="0.25">
      <c r="A4482" t="s">
        <v>6799</v>
      </c>
      <c r="B4482">
        <v>240</v>
      </c>
      <c r="C4482" s="3" t="str">
        <f>HYPERLINK("http://www.uniprot.org/uniprot/G7J0R9","tr|G7J0R9|G7J0R9_MEDTR")</f>
        <v>tr|G7J0R9|G7J0R9_MEDTR</v>
      </c>
      <c r="D4482" t="s">
        <v>6800</v>
      </c>
      <c r="E4482">
        <v>54.78</v>
      </c>
      <c r="F4482">
        <v>115</v>
      </c>
      <c r="G4482">
        <v>52</v>
      </c>
      <c r="H4482">
        <v>42</v>
      </c>
      <c r="I4482">
        <v>7</v>
      </c>
      <c r="J4482">
        <v>225</v>
      </c>
      <c r="K4482">
        <v>1</v>
      </c>
      <c r="L4482">
        <v>149</v>
      </c>
      <c r="M4482">
        <v>263</v>
      </c>
      <c r="N4482" t="s">
        <v>18</v>
      </c>
      <c r="O4482" s="1">
        <v>9.1208100000000002E-23</v>
      </c>
      <c r="P4482">
        <v>278</v>
      </c>
    </row>
    <row r="4483" spans="1:16" x14ac:dyDescent="0.25">
      <c r="A4483" t="s">
        <v>6801</v>
      </c>
      <c r="B4483">
        <v>804</v>
      </c>
      <c r="C4483" s="3" t="str">
        <f>HYPERLINK("http://www.uniprot.org/uniprot/G7ZZU1","tr|G7ZZU1|G7ZZU1_MEDTR")</f>
        <v>tr|G7ZZU1|G7ZZU1_MEDTR</v>
      </c>
      <c r="D4483" t="s">
        <v>6802</v>
      </c>
      <c r="E4483">
        <v>77.2</v>
      </c>
      <c r="F4483">
        <v>272</v>
      </c>
      <c r="G4483">
        <v>62</v>
      </c>
      <c r="H4483">
        <v>29</v>
      </c>
      <c r="I4483">
        <v>1</v>
      </c>
      <c r="J4483">
        <v>729</v>
      </c>
      <c r="K4483">
        <v>1</v>
      </c>
      <c r="L4483">
        <v>51</v>
      </c>
      <c r="M4483">
        <v>322</v>
      </c>
      <c r="N4483" t="s">
        <v>18</v>
      </c>
      <c r="O4483" s="1">
        <v>1.5161500000000001E-112</v>
      </c>
      <c r="P4483">
        <v>1056</v>
      </c>
    </row>
    <row r="4484" spans="1:16" x14ac:dyDescent="0.25">
      <c r="A4484" t="s">
        <v>6803</v>
      </c>
      <c r="B4484">
        <v>333</v>
      </c>
      <c r="C4484" s="3" t="str">
        <f>HYPERLINK("http://www.uniprot.org/uniprot/I1LIE2","tr|I1LIE2|I1LIE2_SOYBN")</f>
        <v>tr|I1LIE2|I1LIE2_SOYBN</v>
      </c>
      <c r="D4484" t="s">
        <v>71</v>
      </c>
      <c r="E4484">
        <v>64.540000000000006</v>
      </c>
      <c r="F4484">
        <v>110</v>
      </c>
      <c r="G4484">
        <v>39</v>
      </c>
      <c r="H4484">
        <v>0</v>
      </c>
      <c r="I4484">
        <v>1</v>
      </c>
      <c r="J4484">
        <v>330</v>
      </c>
      <c r="K4484">
        <v>1</v>
      </c>
      <c r="L4484">
        <v>681</v>
      </c>
      <c r="M4484">
        <v>790</v>
      </c>
      <c r="N4484" t="s">
        <v>18</v>
      </c>
      <c r="O4484" s="1">
        <v>3.7665900000000001E-29</v>
      </c>
      <c r="P4484">
        <v>333</v>
      </c>
    </row>
    <row r="4485" spans="1:16" x14ac:dyDescent="0.25">
      <c r="A4485" t="s">
        <v>6804</v>
      </c>
      <c r="B4485">
        <v>729</v>
      </c>
      <c r="C4485" s="3" t="str">
        <f>HYPERLINK("http://www.uniprot.org/uniprot/G7IWD8","tr|G7IWD8|G7IWD8_MEDTR")</f>
        <v>tr|G7IWD8|G7IWD8_MEDTR</v>
      </c>
      <c r="D4485" t="s">
        <v>6805</v>
      </c>
      <c r="E4485">
        <v>52.43</v>
      </c>
      <c r="F4485">
        <v>185</v>
      </c>
      <c r="G4485">
        <v>88</v>
      </c>
      <c r="H4485">
        <v>34</v>
      </c>
      <c r="I4485">
        <v>241</v>
      </c>
      <c r="J4485">
        <v>693</v>
      </c>
      <c r="K4485">
        <v>1</v>
      </c>
      <c r="L4485">
        <v>316</v>
      </c>
      <c r="M4485">
        <v>497</v>
      </c>
      <c r="N4485" t="s">
        <v>18</v>
      </c>
      <c r="O4485" s="1">
        <v>2.9455499999999999E-37</v>
      </c>
      <c r="P4485">
        <v>406</v>
      </c>
    </row>
    <row r="4486" spans="1:16" x14ac:dyDescent="0.25">
      <c r="A4486" t="s">
        <v>6806</v>
      </c>
      <c r="B4486">
        <v>1671</v>
      </c>
      <c r="C4486" s="3" t="str">
        <f>HYPERLINK("http://www.uniprot.org/uniprot/G7K915","tr|G7K915|G7K915_MEDTR")</f>
        <v>tr|G7K915|G7K915_MEDTR</v>
      </c>
      <c r="D4486" t="s">
        <v>6807</v>
      </c>
      <c r="E4486">
        <v>73.599999999999994</v>
      </c>
      <c r="F4486">
        <v>538</v>
      </c>
      <c r="G4486">
        <v>142</v>
      </c>
      <c r="H4486">
        <v>4</v>
      </c>
      <c r="I4486">
        <v>1</v>
      </c>
      <c r="J4486">
        <v>1602</v>
      </c>
      <c r="K4486">
        <v>1</v>
      </c>
      <c r="L4486">
        <v>1</v>
      </c>
      <c r="M4486">
        <v>537</v>
      </c>
      <c r="N4486" t="s">
        <v>18</v>
      </c>
      <c r="O4486">
        <v>0</v>
      </c>
      <c r="P4486">
        <v>2020</v>
      </c>
    </row>
    <row r="4487" spans="1:16" x14ac:dyDescent="0.25">
      <c r="A4487" t="s">
        <v>6808</v>
      </c>
      <c r="B4487">
        <v>411</v>
      </c>
      <c r="C4487" s="3" t="str">
        <f>HYPERLINK("http://www.uniprot.org/uniprot/G7LI94","tr|G7LI94|G7LI94_MEDTR")</f>
        <v>tr|G7LI94|G7LI94_MEDTR</v>
      </c>
      <c r="D4487" t="s">
        <v>5065</v>
      </c>
      <c r="E4487">
        <v>90.52</v>
      </c>
      <c r="F4487">
        <v>95</v>
      </c>
      <c r="G4487">
        <v>9</v>
      </c>
      <c r="H4487">
        <v>0</v>
      </c>
      <c r="I4487">
        <v>124</v>
      </c>
      <c r="J4487">
        <v>408</v>
      </c>
      <c r="K4487">
        <v>1</v>
      </c>
      <c r="L4487">
        <v>2</v>
      </c>
      <c r="M4487">
        <v>96</v>
      </c>
      <c r="N4487" t="s">
        <v>18</v>
      </c>
      <c r="O4487" s="1">
        <v>3.4617399999999999E-43</v>
      </c>
      <c r="P4487">
        <v>454</v>
      </c>
    </row>
    <row r="4488" spans="1:16" x14ac:dyDescent="0.25">
      <c r="A4488" t="s">
        <v>6809</v>
      </c>
      <c r="B4488">
        <v>687</v>
      </c>
      <c r="C4488" s="3" t="str">
        <f>HYPERLINK("http://www.uniprot.org/uniprot/G7IYG6","tr|G7IYG6|G7IYG6_MEDTR")</f>
        <v>tr|G7IYG6|G7IYG6_MEDTR</v>
      </c>
      <c r="D4488" t="s">
        <v>6768</v>
      </c>
      <c r="E4488">
        <v>56</v>
      </c>
      <c r="F4488">
        <v>250</v>
      </c>
      <c r="G4488">
        <v>110</v>
      </c>
      <c r="H4488">
        <v>49</v>
      </c>
      <c r="I4488">
        <v>13</v>
      </c>
      <c r="J4488">
        <v>615</v>
      </c>
      <c r="K4488">
        <v>1</v>
      </c>
      <c r="L4488">
        <v>64</v>
      </c>
      <c r="M4488">
        <v>313</v>
      </c>
      <c r="N4488" t="s">
        <v>18</v>
      </c>
      <c r="O4488" s="1">
        <v>1.5807100000000001E-63</v>
      </c>
      <c r="P4488">
        <v>632</v>
      </c>
    </row>
    <row r="4489" spans="1:16" x14ac:dyDescent="0.25">
      <c r="A4489" t="s">
        <v>6810</v>
      </c>
      <c r="B4489">
        <v>450</v>
      </c>
      <c r="C4489" s="3" t="str">
        <f>HYPERLINK("http://www.uniprot.org/uniprot/G7LDQ8","tr|G7LDQ8|G7LDQ8_MEDTR")</f>
        <v>tr|G7LDQ8|G7LDQ8_MEDTR</v>
      </c>
      <c r="D4489" t="s">
        <v>6811</v>
      </c>
      <c r="E4489">
        <v>93.47</v>
      </c>
      <c r="F4489">
        <v>92</v>
      </c>
      <c r="G4489">
        <v>6</v>
      </c>
      <c r="H4489">
        <v>0</v>
      </c>
      <c r="I4489">
        <v>172</v>
      </c>
      <c r="J4489">
        <v>447</v>
      </c>
      <c r="K4489">
        <v>1</v>
      </c>
      <c r="L4489">
        <v>56</v>
      </c>
      <c r="M4489">
        <v>147</v>
      </c>
      <c r="N4489" t="s">
        <v>18</v>
      </c>
      <c r="O4489" s="1">
        <v>1.4575000000000001E-41</v>
      </c>
      <c r="P4489">
        <v>440</v>
      </c>
    </row>
    <row r="4490" spans="1:16" x14ac:dyDescent="0.25">
      <c r="A4490" t="s">
        <v>6812</v>
      </c>
      <c r="B4490">
        <v>3774</v>
      </c>
      <c r="C4490" s="3" t="str">
        <f>HYPERLINK("http://www.uniprot.org/uniprot/G7ISA4","tr|G7ISA4|G7ISA4_MEDTR")</f>
        <v>tr|G7ISA4|G7ISA4_MEDTR</v>
      </c>
      <c r="D4490" t="s">
        <v>6813</v>
      </c>
      <c r="E4490">
        <v>74.709999999999994</v>
      </c>
      <c r="F4490">
        <v>1242</v>
      </c>
      <c r="G4490">
        <v>314</v>
      </c>
      <c r="H4490">
        <v>13</v>
      </c>
      <c r="I4490">
        <v>85</v>
      </c>
      <c r="J4490">
        <v>3771</v>
      </c>
      <c r="K4490">
        <v>1</v>
      </c>
      <c r="L4490">
        <v>17</v>
      </c>
      <c r="M4490">
        <v>1258</v>
      </c>
      <c r="N4490" t="s">
        <v>18</v>
      </c>
      <c r="O4490">
        <v>0</v>
      </c>
      <c r="P4490">
        <v>4514</v>
      </c>
    </row>
    <row r="4491" spans="1:16" x14ac:dyDescent="0.25">
      <c r="A4491" t="s">
        <v>6814</v>
      </c>
      <c r="B4491">
        <v>675</v>
      </c>
      <c r="C4491" s="3" t="str">
        <f>HYPERLINK("http://www.uniprot.org/uniprot/I3S8I5","tr|I3S8I5|I3S8I5_MEDTR")</f>
        <v>tr|I3S8I5|I3S8I5_MEDTR</v>
      </c>
      <c r="D4491" t="s">
        <v>6445</v>
      </c>
      <c r="E4491">
        <v>93.11</v>
      </c>
      <c r="F4491">
        <v>218</v>
      </c>
      <c r="G4491">
        <v>15</v>
      </c>
      <c r="H4491">
        <v>0</v>
      </c>
      <c r="I4491">
        <v>16</v>
      </c>
      <c r="J4491">
        <v>669</v>
      </c>
      <c r="K4491">
        <v>1</v>
      </c>
      <c r="L4491">
        <v>5</v>
      </c>
      <c r="M4491">
        <v>222</v>
      </c>
      <c r="N4491" t="s">
        <v>18</v>
      </c>
      <c r="O4491" s="1">
        <v>2.6728300000000001E-108</v>
      </c>
      <c r="P4491">
        <v>1018</v>
      </c>
    </row>
    <row r="4492" spans="1:16" x14ac:dyDescent="0.25">
      <c r="A4492" t="s">
        <v>6815</v>
      </c>
      <c r="B4492">
        <v>639</v>
      </c>
      <c r="C4492" s="3" t="str">
        <f>HYPERLINK("http://www.uniprot.org/uniprot/I1L0U0","tr|I1L0U0|I1L0U0_SOYBN")</f>
        <v>tr|I1L0U0|I1L0U0_SOYBN</v>
      </c>
      <c r="D4492" t="s">
        <v>28</v>
      </c>
      <c r="E4492">
        <v>55.98</v>
      </c>
      <c r="F4492">
        <v>209</v>
      </c>
      <c r="G4492">
        <v>92</v>
      </c>
      <c r="H4492">
        <v>0</v>
      </c>
      <c r="I4492">
        <v>7</v>
      </c>
      <c r="J4492">
        <v>633</v>
      </c>
      <c r="K4492">
        <v>1</v>
      </c>
      <c r="L4492">
        <v>4</v>
      </c>
      <c r="M4492">
        <v>212</v>
      </c>
      <c r="N4492" t="s">
        <v>18</v>
      </c>
      <c r="O4492" s="1">
        <v>8.1551200000000002E-61</v>
      </c>
      <c r="P4492">
        <v>608</v>
      </c>
    </row>
    <row r="4493" spans="1:16" x14ac:dyDescent="0.25">
      <c r="A4493" t="s">
        <v>6816</v>
      </c>
      <c r="B4493">
        <v>1188</v>
      </c>
      <c r="C4493" s="3" t="str">
        <f>HYPERLINK("http://www.uniprot.org/uniprot/G7K509","tr|G7K509|G7K509_MEDTR")</f>
        <v>tr|G7K509|G7K509_MEDTR</v>
      </c>
      <c r="D4493" t="s">
        <v>6817</v>
      </c>
      <c r="E4493">
        <v>92.65</v>
      </c>
      <c r="F4493">
        <v>395</v>
      </c>
      <c r="G4493">
        <v>29</v>
      </c>
      <c r="H4493">
        <v>0</v>
      </c>
      <c r="I4493">
        <v>1</v>
      </c>
      <c r="J4493">
        <v>1185</v>
      </c>
      <c r="K4493">
        <v>1</v>
      </c>
      <c r="L4493">
        <v>1</v>
      </c>
      <c r="M4493">
        <v>395</v>
      </c>
      <c r="N4493" t="s">
        <v>18</v>
      </c>
      <c r="O4493">
        <v>0</v>
      </c>
      <c r="P4493">
        <v>1925</v>
      </c>
    </row>
    <row r="4494" spans="1:16" x14ac:dyDescent="0.25">
      <c r="A4494" t="s">
        <v>6818</v>
      </c>
      <c r="B4494">
        <v>537</v>
      </c>
      <c r="C4494" s="3" t="str">
        <f>HYPERLINK("http://www.uniprot.org/uniprot/G7K3G6","tr|G7K3G6|G7K3G6_MEDTR")</f>
        <v>tr|G7K3G6|G7K3G6_MEDTR</v>
      </c>
      <c r="D4494" t="s">
        <v>6819</v>
      </c>
      <c r="E4494">
        <v>73.48</v>
      </c>
      <c r="F4494">
        <v>181</v>
      </c>
      <c r="G4494">
        <v>48</v>
      </c>
      <c r="H4494">
        <v>3</v>
      </c>
      <c r="I4494">
        <v>1</v>
      </c>
      <c r="J4494">
        <v>534</v>
      </c>
      <c r="K4494">
        <v>1</v>
      </c>
      <c r="L4494">
        <v>1</v>
      </c>
      <c r="M4494">
        <v>171</v>
      </c>
      <c r="N4494" t="s">
        <v>18</v>
      </c>
      <c r="O4494" s="1">
        <v>5.6914100000000003E-62</v>
      </c>
      <c r="P4494">
        <v>616</v>
      </c>
    </row>
    <row r="4495" spans="1:16" x14ac:dyDescent="0.25">
      <c r="A4495" t="s">
        <v>6820</v>
      </c>
      <c r="B4495">
        <v>234</v>
      </c>
      <c r="C4495" s="3" t="str">
        <f>HYPERLINK("http://www.uniprot.org/uniprot/B9RJF6","tr|B9RJF6|B9RJF6_RICCO")</f>
        <v>tr|B9RJF6|B9RJF6_RICCO</v>
      </c>
      <c r="D4495" t="s">
        <v>6821</v>
      </c>
      <c r="E4495">
        <v>53.24</v>
      </c>
      <c r="F4495">
        <v>77</v>
      </c>
      <c r="G4495">
        <v>36</v>
      </c>
      <c r="H4495">
        <v>0</v>
      </c>
      <c r="I4495">
        <v>1</v>
      </c>
      <c r="J4495">
        <v>231</v>
      </c>
      <c r="K4495">
        <v>1</v>
      </c>
      <c r="L4495">
        <v>1</v>
      </c>
      <c r="M4495">
        <v>75</v>
      </c>
      <c r="N4495" t="s">
        <v>18</v>
      </c>
      <c r="O4495" s="1">
        <v>8.3022500000000003E-13</v>
      </c>
      <c r="P4495">
        <v>192</v>
      </c>
    </row>
    <row r="4496" spans="1:16" x14ac:dyDescent="0.25">
      <c r="A4496" t="s">
        <v>6822</v>
      </c>
      <c r="B4496">
        <v>1236</v>
      </c>
      <c r="C4496" s="3" t="str">
        <f>HYPERLINK("http://www.uniprot.org/uniprot/G7L6L7","tr|G7L6L7|G7L6L7_MEDTR")</f>
        <v>tr|G7L6L7|G7L6L7_MEDTR</v>
      </c>
      <c r="D4496" t="s">
        <v>6823</v>
      </c>
      <c r="E4496">
        <v>91.24</v>
      </c>
      <c r="F4496">
        <v>411</v>
      </c>
      <c r="G4496">
        <v>36</v>
      </c>
      <c r="H4496">
        <v>0</v>
      </c>
      <c r="I4496">
        <v>1</v>
      </c>
      <c r="J4496">
        <v>1233</v>
      </c>
      <c r="K4496">
        <v>1</v>
      </c>
      <c r="L4496">
        <v>16</v>
      </c>
      <c r="M4496">
        <v>426</v>
      </c>
      <c r="N4496" t="s">
        <v>18</v>
      </c>
      <c r="O4496">
        <v>0</v>
      </c>
      <c r="P4496">
        <v>1967</v>
      </c>
    </row>
    <row r="4497" spans="1:16" x14ac:dyDescent="0.25">
      <c r="A4497" t="s">
        <v>6824</v>
      </c>
      <c r="B4497">
        <v>1071</v>
      </c>
      <c r="C4497" s="3" t="str">
        <f>HYPERLINK("http://www.uniprot.org/uniprot/G7L347","tr|G7L347|G7L347_MEDTR")</f>
        <v>tr|G7L347|G7L347_MEDTR</v>
      </c>
      <c r="D4497" t="s">
        <v>6825</v>
      </c>
      <c r="E4497">
        <v>72.540000000000006</v>
      </c>
      <c r="F4497">
        <v>346</v>
      </c>
      <c r="G4497">
        <v>95</v>
      </c>
      <c r="H4497">
        <v>1</v>
      </c>
      <c r="I4497">
        <v>1</v>
      </c>
      <c r="J4497">
        <v>1035</v>
      </c>
      <c r="K4497">
        <v>1</v>
      </c>
      <c r="L4497">
        <v>3</v>
      </c>
      <c r="M4497">
        <v>344</v>
      </c>
      <c r="N4497" t="s">
        <v>18</v>
      </c>
      <c r="O4497" s="1">
        <v>3.9789299999999997E-142</v>
      </c>
      <c r="P4497">
        <v>1313</v>
      </c>
    </row>
    <row r="4498" spans="1:16" x14ac:dyDescent="0.25">
      <c r="A4498" t="s">
        <v>6826</v>
      </c>
      <c r="B4498">
        <v>1233</v>
      </c>
      <c r="C4498" s="3" t="str">
        <f>HYPERLINK("http://www.uniprot.org/uniprot/G7IBT9","tr|G7IBT9|G7IBT9_MEDTR")</f>
        <v>tr|G7IBT9|G7IBT9_MEDTR</v>
      </c>
      <c r="D4498" t="s">
        <v>6827</v>
      </c>
      <c r="E4498">
        <v>94.14</v>
      </c>
      <c r="F4498">
        <v>410</v>
      </c>
      <c r="G4498">
        <v>24</v>
      </c>
      <c r="H4498">
        <v>0</v>
      </c>
      <c r="I4498">
        <v>1</v>
      </c>
      <c r="J4498">
        <v>1230</v>
      </c>
      <c r="K4498">
        <v>1</v>
      </c>
      <c r="L4498">
        <v>1</v>
      </c>
      <c r="M4498">
        <v>410</v>
      </c>
      <c r="N4498" t="s">
        <v>18</v>
      </c>
      <c r="O4498">
        <v>0</v>
      </c>
      <c r="P4498">
        <v>2037</v>
      </c>
    </row>
    <row r="4499" spans="1:16" x14ac:dyDescent="0.25">
      <c r="A4499" t="s">
        <v>6828</v>
      </c>
      <c r="B4499">
        <v>1137</v>
      </c>
      <c r="C4499" s="3" t="str">
        <f>HYPERLINK("http://www.uniprot.org/uniprot/I1LEH3","tr|I1LEH3|I1LEH3_SOYBN")</f>
        <v>tr|I1LEH3|I1LEH3_SOYBN</v>
      </c>
      <c r="D4499" t="s">
        <v>1187</v>
      </c>
      <c r="E4499">
        <v>84.45</v>
      </c>
      <c r="F4499">
        <v>341</v>
      </c>
      <c r="G4499">
        <v>53</v>
      </c>
      <c r="H4499">
        <v>1</v>
      </c>
      <c r="I4499">
        <v>115</v>
      </c>
      <c r="J4499">
        <v>1134</v>
      </c>
      <c r="K4499">
        <v>1</v>
      </c>
      <c r="L4499">
        <v>62</v>
      </c>
      <c r="M4499">
        <v>401</v>
      </c>
      <c r="N4499" t="s">
        <v>18</v>
      </c>
      <c r="O4499" s="1">
        <v>7.6421399999999999E-155</v>
      </c>
      <c r="P4499">
        <v>1423</v>
      </c>
    </row>
    <row r="4500" spans="1:16" x14ac:dyDescent="0.25">
      <c r="A4500" t="s">
        <v>6829</v>
      </c>
      <c r="B4500">
        <v>1545</v>
      </c>
      <c r="C4500" s="3" t="str">
        <f>HYPERLINK("http://www.uniprot.org/uniprot/I1LC39","tr|I1LC39|I1LC39_SOYBN")</f>
        <v>tr|I1LC39|I1LC39_SOYBN</v>
      </c>
      <c r="D4500" t="s">
        <v>1227</v>
      </c>
      <c r="E4500">
        <v>90.72</v>
      </c>
      <c r="F4500">
        <v>507</v>
      </c>
      <c r="G4500">
        <v>47</v>
      </c>
      <c r="H4500">
        <v>0</v>
      </c>
      <c r="I4500">
        <v>22</v>
      </c>
      <c r="J4500">
        <v>1542</v>
      </c>
      <c r="K4500">
        <v>1</v>
      </c>
      <c r="L4500">
        <v>10</v>
      </c>
      <c r="M4500">
        <v>516</v>
      </c>
      <c r="N4500" t="s">
        <v>18</v>
      </c>
      <c r="O4500">
        <v>0</v>
      </c>
      <c r="P4500">
        <v>2430</v>
      </c>
    </row>
    <row r="4501" spans="1:16" x14ac:dyDescent="0.25">
      <c r="A4501" t="s">
        <v>6830</v>
      </c>
      <c r="B4501">
        <v>279</v>
      </c>
      <c r="C4501" s="3" t="str">
        <f>HYPERLINK("http://www.uniprot.org/uniprot/Q7PCB2","tr|Q7PCB2|Q7PCB2_SOYBN")</f>
        <v>tr|Q7PCB2|Q7PCB2_SOYBN</v>
      </c>
      <c r="D4501" t="s">
        <v>6831</v>
      </c>
      <c r="E4501">
        <v>58.69</v>
      </c>
      <c r="F4501">
        <v>92</v>
      </c>
      <c r="G4501">
        <v>38</v>
      </c>
      <c r="H4501">
        <v>0</v>
      </c>
      <c r="I4501">
        <v>1</v>
      </c>
      <c r="J4501">
        <v>276</v>
      </c>
      <c r="K4501">
        <v>1</v>
      </c>
      <c r="L4501">
        <v>1</v>
      </c>
      <c r="M4501">
        <v>92</v>
      </c>
      <c r="N4501" t="s">
        <v>18</v>
      </c>
      <c r="O4501" s="1">
        <v>9.0033299999999997E-23</v>
      </c>
      <c r="P4501">
        <v>278</v>
      </c>
    </row>
    <row r="4502" spans="1:16" x14ac:dyDescent="0.25">
      <c r="A4502" t="s">
        <v>6832</v>
      </c>
      <c r="B4502">
        <v>1707</v>
      </c>
      <c r="C4502" s="3" t="str">
        <f>HYPERLINK("http://www.uniprot.org/uniprot/I1JYR4","tr|I1JYR4|I1JYR4_SOYBN")</f>
        <v>tr|I1JYR4|I1JYR4_SOYBN</v>
      </c>
      <c r="D4502" t="s">
        <v>28</v>
      </c>
      <c r="E4502">
        <v>64.75</v>
      </c>
      <c r="F4502">
        <v>576</v>
      </c>
      <c r="G4502">
        <v>203</v>
      </c>
      <c r="H4502">
        <v>14</v>
      </c>
      <c r="I4502">
        <v>19</v>
      </c>
      <c r="J4502">
        <v>1704</v>
      </c>
      <c r="K4502">
        <v>1</v>
      </c>
      <c r="L4502">
        <v>4</v>
      </c>
      <c r="M4502">
        <v>524</v>
      </c>
      <c r="N4502" t="s">
        <v>18</v>
      </c>
      <c r="O4502">
        <v>0</v>
      </c>
      <c r="P4502">
        <v>1720</v>
      </c>
    </row>
    <row r="4503" spans="1:16" x14ac:dyDescent="0.25">
      <c r="A4503" t="s">
        <v>6833</v>
      </c>
      <c r="B4503">
        <v>342</v>
      </c>
      <c r="C4503" s="3" t="str">
        <f>HYPERLINK("http://www.uniprot.org/uniprot/I1J5B4","tr|I1J5B4|I1J5B4_SOYBN")</f>
        <v>tr|I1J5B4|I1J5B4_SOYBN</v>
      </c>
      <c r="D4503" t="s">
        <v>117</v>
      </c>
      <c r="E4503">
        <v>58.66</v>
      </c>
      <c r="F4503">
        <v>75</v>
      </c>
      <c r="G4503">
        <v>31</v>
      </c>
      <c r="H4503">
        <v>0</v>
      </c>
      <c r="I4503">
        <v>115</v>
      </c>
      <c r="J4503">
        <v>339</v>
      </c>
      <c r="K4503">
        <v>1</v>
      </c>
      <c r="L4503">
        <v>26</v>
      </c>
      <c r="M4503">
        <v>94</v>
      </c>
      <c r="N4503" t="s">
        <v>18</v>
      </c>
      <c r="O4503" s="1">
        <v>2.8612100000000002E-13</v>
      </c>
      <c r="P4503">
        <v>196</v>
      </c>
    </row>
    <row r="4504" spans="1:16" x14ac:dyDescent="0.25">
      <c r="A4504" t="s">
        <v>6834</v>
      </c>
      <c r="B4504">
        <v>1833</v>
      </c>
      <c r="C4504" s="3" t="str">
        <f>HYPERLINK("http://www.uniprot.org/uniprot/I1K693","tr|I1K693|I1K693_SOYBN")</f>
        <v>tr|I1K693|I1K693_SOYBN</v>
      </c>
      <c r="D4504" t="s">
        <v>117</v>
      </c>
      <c r="E4504">
        <v>93.93</v>
      </c>
      <c r="F4504">
        <v>610</v>
      </c>
      <c r="G4504">
        <v>37</v>
      </c>
      <c r="H4504">
        <v>0</v>
      </c>
      <c r="I4504">
        <v>1</v>
      </c>
      <c r="J4504">
        <v>1830</v>
      </c>
      <c r="K4504">
        <v>1</v>
      </c>
      <c r="L4504">
        <v>1</v>
      </c>
      <c r="M4504">
        <v>610</v>
      </c>
      <c r="N4504" t="s">
        <v>18</v>
      </c>
      <c r="O4504">
        <v>0</v>
      </c>
      <c r="P4504">
        <v>2907</v>
      </c>
    </row>
    <row r="4505" spans="1:16" x14ac:dyDescent="0.25">
      <c r="A4505" t="s">
        <v>6835</v>
      </c>
      <c r="B4505">
        <v>1107</v>
      </c>
      <c r="C4505" s="3" t="str">
        <f>HYPERLINK("http://www.uniprot.org/uniprot/I1LIT1","tr|I1LIT1|I1LIT1_SOYBN")</f>
        <v>tr|I1LIT1|I1LIT1_SOYBN</v>
      </c>
      <c r="D4505" t="s">
        <v>28</v>
      </c>
      <c r="E4505">
        <v>80.61</v>
      </c>
      <c r="F4505">
        <v>392</v>
      </c>
      <c r="G4505">
        <v>76</v>
      </c>
      <c r="H4505">
        <v>24</v>
      </c>
      <c r="I4505">
        <v>1</v>
      </c>
      <c r="J4505">
        <v>1104</v>
      </c>
      <c r="K4505">
        <v>1</v>
      </c>
      <c r="L4505">
        <v>1</v>
      </c>
      <c r="M4505">
        <v>392</v>
      </c>
      <c r="N4505" t="s">
        <v>18</v>
      </c>
      <c r="O4505" s="1">
        <v>4.7180400000000001E-170</v>
      </c>
      <c r="P4505">
        <v>1554</v>
      </c>
    </row>
    <row r="4506" spans="1:16" x14ac:dyDescent="0.25">
      <c r="A4506" t="s">
        <v>6836</v>
      </c>
      <c r="B4506">
        <v>2094</v>
      </c>
      <c r="C4506" s="3" t="str">
        <f>HYPERLINK("http://www.uniprot.org/uniprot/G7JKZ3","tr|G7JKZ3|G7JKZ3_MEDTR")</f>
        <v>tr|G7JKZ3|G7JKZ3_MEDTR</v>
      </c>
      <c r="D4506" t="s">
        <v>6837</v>
      </c>
      <c r="E4506">
        <v>81.36</v>
      </c>
      <c r="F4506">
        <v>703</v>
      </c>
      <c r="G4506">
        <v>131</v>
      </c>
      <c r="H4506">
        <v>6</v>
      </c>
      <c r="I4506">
        <v>1</v>
      </c>
      <c r="J4506">
        <v>2091</v>
      </c>
      <c r="K4506">
        <v>1</v>
      </c>
      <c r="L4506">
        <v>1</v>
      </c>
      <c r="M4506">
        <v>688</v>
      </c>
      <c r="N4506" t="s">
        <v>18</v>
      </c>
      <c r="O4506">
        <v>0</v>
      </c>
      <c r="P4506">
        <v>2881</v>
      </c>
    </row>
    <row r="4507" spans="1:16" x14ac:dyDescent="0.25">
      <c r="A4507" t="s">
        <v>6838</v>
      </c>
      <c r="B4507">
        <v>615</v>
      </c>
      <c r="C4507" s="3" t="str">
        <f>HYPERLINK("http://www.uniprot.org/uniprot/G7K1I9","tr|G7K1I9|G7K1I9_MEDTR")</f>
        <v>tr|G7K1I9|G7K1I9_MEDTR</v>
      </c>
      <c r="D4507" t="s">
        <v>6839</v>
      </c>
      <c r="E4507">
        <v>75.86</v>
      </c>
      <c r="F4507">
        <v>203</v>
      </c>
      <c r="G4507">
        <v>49</v>
      </c>
      <c r="H4507">
        <v>1</v>
      </c>
      <c r="I4507">
        <v>7</v>
      </c>
      <c r="J4507">
        <v>612</v>
      </c>
      <c r="K4507">
        <v>1</v>
      </c>
      <c r="L4507">
        <v>11</v>
      </c>
      <c r="M4507">
        <v>212</v>
      </c>
      <c r="N4507" t="s">
        <v>18</v>
      </c>
      <c r="O4507" s="1">
        <v>4.38207E-82</v>
      </c>
      <c r="P4507">
        <v>791</v>
      </c>
    </row>
    <row r="4508" spans="1:16" x14ac:dyDescent="0.25">
      <c r="A4508" t="s">
        <v>6840</v>
      </c>
      <c r="B4508">
        <v>1476</v>
      </c>
      <c r="C4508" s="3" t="str">
        <f>HYPERLINK("http://www.uniprot.org/uniprot/I1KN20","tr|I1KN20|I1KN20_SOYBN")</f>
        <v>tr|I1KN20|I1KN20_SOYBN</v>
      </c>
      <c r="D4508" t="s">
        <v>28</v>
      </c>
      <c r="E4508">
        <v>79.83</v>
      </c>
      <c r="F4508">
        <v>496</v>
      </c>
      <c r="G4508">
        <v>100</v>
      </c>
      <c r="H4508">
        <v>15</v>
      </c>
      <c r="I4508">
        <v>7</v>
      </c>
      <c r="J4508">
        <v>1449</v>
      </c>
      <c r="K4508">
        <v>1</v>
      </c>
      <c r="L4508">
        <v>6</v>
      </c>
      <c r="M4508">
        <v>470</v>
      </c>
      <c r="N4508" t="s">
        <v>18</v>
      </c>
      <c r="O4508">
        <v>0</v>
      </c>
      <c r="P4508">
        <v>2019</v>
      </c>
    </row>
    <row r="4509" spans="1:16" x14ac:dyDescent="0.25">
      <c r="A4509" t="s">
        <v>6841</v>
      </c>
      <c r="B4509">
        <v>309</v>
      </c>
      <c r="C4509" s="3" t="str">
        <f>HYPERLINK("http://www.uniprot.org/uniprot/I3SVV2","tr|I3SVV2|I3SVV2_LOTJA")</f>
        <v>tr|I3SVV2|I3SVV2_LOTJA</v>
      </c>
      <c r="D4509" t="s">
        <v>2200</v>
      </c>
      <c r="E4509">
        <v>68.62</v>
      </c>
      <c r="F4509">
        <v>102</v>
      </c>
      <c r="G4509">
        <v>32</v>
      </c>
      <c r="H4509">
        <v>0</v>
      </c>
      <c r="I4509">
        <v>1</v>
      </c>
      <c r="J4509">
        <v>306</v>
      </c>
      <c r="K4509">
        <v>1</v>
      </c>
      <c r="L4509">
        <v>1</v>
      </c>
      <c r="M4509">
        <v>102</v>
      </c>
      <c r="N4509" t="s">
        <v>18</v>
      </c>
      <c r="O4509" s="1">
        <v>3.6322999999999998E-32</v>
      </c>
      <c r="P4509">
        <v>359</v>
      </c>
    </row>
    <row r="4510" spans="1:16" x14ac:dyDescent="0.25">
      <c r="A4510" t="s">
        <v>6842</v>
      </c>
      <c r="B4510">
        <v>579</v>
      </c>
      <c r="C4510" s="3" t="str">
        <f>HYPERLINK("http://www.uniprot.org/uniprot/G7ZZT8","tr|G7ZZT8|G7ZZT8_MEDTR")</f>
        <v>tr|G7ZZT8|G7ZZT8_MEDTR</v>
      </c>
      <c r="D4510" t="s">
        <v>6843</v>
      </c>
      <c r="E4510">
        <v>63.95</v>
      </c>
      <c r="F4510">
        <v>197</v>
      </c>
      <c r="G4510">
        <v>71</v>
      </c>
      <c r="H4510">
        <v>5</v>
      </c>
      <c r="I4510">
        <v>1</v>
      </c>
      <c r="J4510">
        <v>576</v>
      </c>
      <c r="K4510">
        <v>1</v>
      </c>
      <c r="L4510">
        <v>61</v>
      </c>
      <c r="M4510">
        <v>254</v>
      </c>
      <c r="N4510" t="s">
        <v>18</v>
      </c>
      <c r="O4510" s="1">
        <v>8.4339799999999998E-58</v>
      </c>
      <c r="P4510">
        <v>581</v>
      </c>
    </row>
    <row r="4511" spans="1:16" x14ac:dyDescent="0.25">
      <c r="A4511" t="s">
        <v>6844</v>
      </c>
      <c r="B4511">
        <v>1107</v>
      </c>
      <c r="C4511" s="3" t="str">
        <f>HYPERLINK("http://www.uniprot.org/uniprot/G7K2M6","tr|G7K2M6|G7K2M6_MEDTR")</f>
        <v>tr|G7K2M6|G7K2M6_MEDTR</v>
      </c>
      <c r="D4511" t="s">
        <v>6845</v>
      </c>
      <c r="E4511">
        <v>78.03</v>
      </c>
      <c r="F4511">
        <v>396</v>
      </c>
      <c r="G4511">
        <v>87</v>
      </c>
      <c r="H4511">
        <v>33</v>
      </c>
      <c r="I4511">
        <v>16</v>
      </c>
      <c r="J4511">
        <v>1104</v>
      </c>
      <c r="K4511">
        <v>1</v>
      </c>
      <c r="L4511">
        <v>24</v>
      </c>
      <c r="M4511">
        <v>417</v>
      </c>
      <c r="N4511" t="s">
        <v>18</v>
      </c>
      <c r="O4511" s="1">
        <v>3.7383299999999997E-167</v>
      </c>
      <c r="P4511">
        <v>1529</v>
      </c>
    </row>
    <row r="4512" spans="1:16" x14ac:dyDescent="0.25">
      <c r="A4512" t="s">
        <v>6846</v>
      </c>
      <c r="B4512">
        <v>639</v>
      </c>
      <c r="C4512" s="3" t="str">
        <f>HYPERLINK("http://www.uniprot.org/uniprot/G7K4M4","tr|G7K4M4|G7K4M4_MEDTR")</f>
        <v>tr|G7K4M4|G7K4M4_MEDTR</v>
      </c>
      <c r="D4512" t="s">
        <v>517</v>
      </c>
      <c r="E4512">
        <v>58.33</v>
      </c>
      <c r="F4512">
        <v>84</v>
      </c>
      <c r="G4512">
        <v>35</v>
      </c>
      <c r="H4512">
        <v>0</v>
      </c>
      <c r="I4512">
        <v>79</v>
      </c>
      <c r="J4512">
        <v>330</v>
      </c>
      <c r="K4512">
        <v>1</v>
      </c>
      <c r="L4512">
        <v>458</v>
      </c>
      <c r="M4512">
        <v>541</v>
      </c>
      <c r="N4512" t="s">
        <v>18</v>
      </c>
      <c r="O4512" s="1">
        <v>1.84449E-23</v>
      </c>
      <c r="P4512">
        <v>252</v>
      </c>
    </row>
    <row r="4513" spans="1:16" x14ac:dyDescent="0.25">
      <c r="A4513" t="s">
        <v>6847</v>
      </c>
      <c r="B4513">
        <v>2193</v>
      </c>
      <c r="C4513" s="3" t="str">
        <f>HYPERLINK("http://www.uniprot.org/uniprot/A5BE46","tr|A5BE46|A5BE46_VITVI")</f>
        <v>tr|A5BE46|A5BE46_VITVI</v>
      </c>
      <c r="D4513" t="s">
        <v>462</v>
      </c>
      <c r="E4513">
        <v>76.760000000000005</v>
      </c>
      <c r="F4513">
        <v>736</v>
      </c>
      <c r="G4513">
        <v>171</v>
      </c>
      <c r="H4513">
        <v>7</v>
      </c>
      <c r="I4513">
        <v>1</v>
      </c>
      <c r="J4513">
        <v>2187</v>
      </c>
      <c r="K4513">
        <v>1</v>
      </c>
      <c r="L4513">
        <v>618</v>
      </c>
      <c r="M4513">
        <v>1353</v>
      </c>
      <c r="N4513" t="s">
        <v>18</v>
      </c>
      <c r="O4513">
        <v>0</v>
      </c>
      <c r="P4513">
        <v>3003</v>
      </c>
    </row>
    <row r="4514" spans="1:16" x14ac:dyDescent="0.25">
      <c r="A4514" t="s">
        <v>6848</v>
      </c>
      <c r="B4514">
        <v>717</v>
      </c>
      <c r="C4514" s="3" t="str">
        <f>HYPERLINK("http://www.uniprot.org/uniprot/G7KAV9","tr|G7KAV9|G7KAV9_MEDTR")</f>
        <v>tr|G7KAV9|G7KAV9_MEDTR</v>
      </c>
      <c r="D4514" t="s">
        <v>6849</v>
      </c>
      <c r="E4514">
        <v>78.05</v>
      </c>
      <c r="F4514">
        <v>237</v>
      </c>
      <c r="G4514">
        <v>52</v>
      </c>
      <c r="H4514">
        <v>0</v>
      </c>
      <c r="I4514">
        <v>1</v>
      </c>
      <c r="J4514">
        <v>711</v>
      </c>
      <c r="K4514">
        <v>1</v>
      </c>
      <c r="L4514">
        <v>107</v>
      </c>
      <c r="M4514">
        <v>343</v>
      </c>
      <c r="N4514" t="s">
        <v>18</v>
      </c>
      <c r="O4514" s="1">
        <v>1.47303E-102</v>
      </c>
      <c r="P4514">
        <v>969</v>
      </c>
    </row>
    <row r="4515" spans="1:16" x14ac:dyDescent="0.25">
      <c r="A4515" t="s">
        <v>6850</v>
      </c>
      <c r="B4515">
        <v>1602</v>
      </c>
      <c r="C4515" s="3" t="str">
        <f>HYPERLINK("http://www.uniprot.org/uniprot/I1ME30","tr|I1ME30|I1ME30_SOYBN")</f>
        <v>tr|I1ME30|I1ME30_SOYBN</v>
      </c>
      <c r="D4515" t="s">
        <v>28</v>
      </c>
      <c r="E4515">
        <v>60.59</v>
      </c>
      <c r="F4515">
        <v>505</v>
      </c>
      <c r="G4515">
        <v>199</v>
      </c>
      <c r="H4515">
        <v>11</v>
      </c>
      <c r="I4515">
        <v>1</v>
      </c>
      <c r="J4515">
        <v>1482</v>
      </c>
      <c r="K4515">
        <v>1</v>
      </c>
      <c r="L4515">
        <v>1</v>
      </c>
      <c r="M4515">
        <v>490</v>
      </c>
      <c r="N4515" t="s">
        <v>18</v>
      </c>
      <c r="O4515" s="1">
        <v>2.834E-159</v>
      </c>
      <c r="P4515">
        <v>1463</v>
      </c>
    </row>
    <row r="4516" spans="1:16" x14ac:dyDescent="0.25">
      <c r="A4516" t="s">
        <v>6851</v>
      </c>
      <c r="B4516">
        <v>930</v>
      </c>
      <c r="C4516" s="3" t="str">
        <f>HYPERLINK("http://www.uniprot.org/uniprot/Q6J1S8","tr|Q6J1S8|Q6J1S8_MEDTR")</f>
        <v>tr|Q6J1S8|Q6J1S8_MEDTR</v>
      </c>
      <c r="D4516" t="s">
        <v>6852</v>
      </c>
      <c r="E4516">
        <v>75.8</v>
      </c>
      <c r="F4516">
        <v>310</v>
      </c>
      <c r="G4516">
        <v>75</v>
      </c>
      <c r="H4516">
        <v>1</v>
      </c>
      <c r="I4516">
        <v>1</v>
      </c>
      <c r="J4516">
        <v>927</v>
      </c>
      <c r="K4516">
        <v>1</v>
      </c>
      <c r="L4516">
        <v>1</v>
      </c>
      <c r="M4516">
        <v>310</v>
      </c>
      <c r="N4516" t="s">
        <v>18</v>
      </c>
      <c r="O4516" s="1">
        <v>1.41132E-126</v>
      </c>
      <c r="P4516">
        <v>1178</v>
      </c>
    </row>
    <row r="4517" spans="1:16" x14ac:dyDescent="0.25">
      <c r="A4517" t="s">
        <v>6853</v>
      </c>
      <c r="B4517">
        <v>276</v>
      </c>
      <c r="C4517" s="3" t="str">
        <f>HYPERLINK("http://www.uniprot.org/uniprot/G7IMV3","tr|G7IMV3|G7IMV3_MEDTR")</f>
        <v>tr|G7IMV3|G7IMV3_MEDTR</v>
      </c>
      <c r="D4517" t="s">
        <v>6854</v>
      </c>
      <c r="E4517">
        <v>87.91</v>
      </c>
      <c r="F4517">
        <v>91</v>
      </c>
      <c r="G4517">
        <v>11</v>
      </c>
      <c r="H4517">
        <v>0</v>
      </c>
      <c r="I4517">
        <v>1</v>
      </c>
      <c r="J4517">
        <v>273</v>
      </c>
      <c r="K4517">
        <v>1</v>
      </c>
      <c r="L4517">
        <v>68</v>
      </c>
      <c r="M4517">
        <v>158</v>
      </c>
      <c r="N4517" t="s">
        <v>18</v>
      </c>
      <c r="O4517" s="1">
        <v>1.6395699999999999E-40</v>
      </c>
      <c r="P4517">
        <v>431</v>
      </c>
    </row>
    <row r="4518" spans="1:16" x14ac:dyDescent="0.25">
      <c r="A4518" t="s">
        <v>6855</v>
      </c>
      <c r="B4518">
        <v>636</v>
      </c>
      <c r="C4518" s="3" t="str">
        <f>HYPERLINK("http://www.uniprot.org/uniprot/G7K0K8","tr|G7K0K8|G7K0K8_MEDTR")</f>
        <v>tr|G7K0K8|G7K0K8_MEDTR</v>
      </c>
      <c r="D4518" t="s">
        <v>6856</v>
      </c>
      <c r="E4518">
        <v>95.78</v>
      </c>
      <c r="F4518">
        <v>190</v>
      </c>
      <c r="G4518">
        <v>8</v>
      </c>
      <c r="H4518">
        <v>0</v>
      </c>
      <c r="I4518">
        <v>64</v>
      </c>
      <c r="J4518">
        <v>633</v>
      </c>
      <c r="K4518">
        <v>1</v>
      </c>
      <c r="L4518">
        <v>24</v>
      </c>
      <c r="M4518">
        <v>213</v>
      </c>
      <c r="N4518" t="s">
        <v>18</v>
      </c>
      <c r="O4518" s="1">
        <v>7.6844499999999997E-104</v>
      </c>
      <c r="P4518">
        <v>979</v>
      </c>
    </row>
    <row r="4519" spans="1:16" x14ac:dyDescent="0.25">
      <c r="A4519" t="s">
        <v>6857</v>
      </c>
      <c r="B4519">
        <v>3249</v>
      </c>
      <c r="C4519" s="3" t="str">
        <f>HYPERLINK("http://www.uniprot.org/uniprot/G7K3G7","tr|G7K3G7|G7K3G7_MEDTR")</f>
        <v>tr|G7K3G7|G7K3G7_MEDTR</v>
      </c>
      <c r="D4519" t="s">
        <v>6858</v>
      </c>
      <c r="E4519">
        <v>82.5</v>
      </c>
      <c r="F4519">
        <v>1052</v>
      </c>
      <c r="G4519">
        <v>184</v>
      </c>
      <c r="H4519">
        <v>7</v>
      </c>
      <c r="I4519">
        <v>112</v>
      </c>
      <c r="J4519">
        <v>3246</v>
      </c>
      <c r="K4519">
        <v>1</v>
      </c>
      <c r="L4519">
        <v>38</v>
      </c>
      <c r="M4519">
        <v>1084</v>
      </c>
      <c r="N4519" t="s">
        <v>18</v>
      </c>
      <c r="O4519">
        <v>0</v>
      </c>
      <c r="P4519">
        <v>4492</v>
      </c>
    </row>
    <row r="4520" spans="1:16" x14ac:dyDescent="0.25">
      <c r="A4520" t="s">
        <v>6859</v>
      </c>
      <c r="B4520">
        <v>1488</v>
      </c>
      <c r="C4520" s="3" t="str">
        <f>HYPERLINK("http://www.uniprot.org/uniprot/G7L6L4","tr|G7L6L4|G7L6L4_MEDTR")</f>
        <v>tr|G7L6L4|G7L6L4_MEDTR</v>
      </c>
      <c r="D4520" t="s">
        <v>6860</v>
      </c>
      <c r="E4520">
        <v>82.38</v>
      </c>
      <c r="F4520">
        <v>494</v>
      </c>
      <c r="G4520">
        <v>87</v>
      </c>
      <c r="H4520">
        <v>1</v>
      </c>
      <c r="I4520">
        <v>1</v>
      </c>
      <c r="J4520">
        <v>1479</v>
      </c>
      <c r="K4520">
        <v>1</v>
      </c>
      <c r="L4520">
        <v>1</v>
      </c>
      <c r="M4520">
        <v>491</v>
      </c>
      <c r="N4520" t="s">
        <v>18</v>
      </c>
      <c r="O4520">
        <v>0</v>
      </c>
      <c r="P4520">
        <v>2076</v>
      </c>
    </row>
    <row r="4521" spans="1:16" x14ac:dyDescent="0.25">
      <c r="A4521" t="s">
        <v>6861</v>
      </c>
      <c r="B4521">
        <v>585</v>
      </c>
      <c r="C4521" s="3" t="str">
        <f>HYPERLINK("http://www.uniprot.org/uniprot/I1N4H2","tr|I1N4H2|I1N4H2_SOYBN")</f>
        <v>tr|I1N4H2|I1N4H2_SOYBN</v>
      </c>
      <c r="D4521" t="s">
        <v>28</v>
      </c>
      <c r="E4521">
        <v>78.12</v>
      </c>
      <c r="F4521">
        <v>192</v>
      </c>
      <c r="G4521">
        <v>42</v>
      </c>
      <c r="H4521">
        <v>0</v>
      </c>
      <c r="I4521">
        <v>1</v>
      </c>
      <c r="J4521">
        <v>576</v>
      </c>
      <c r="K4521">
        <v>1</v>
      </c>
      <c r="L4521">
        <v>409</v>
      </c>
      <c r="M4521">
        <v>600</v>
      </c>
      <c r="N4521" t="s">
        <v>18</v>
      </c>
      <c r="O4521" s="1">
        <v>1.00148E-82</v>
      </c>
      <c r="P4521">
        <v>796</v>
      </c>
    </row>
    <row r="4522" spans="1:16" x14ac:dyDescent="0.25">
      <c r="A4522" t="s">
        <v>6862</v>
      </c>
      <c r="B4522">
        <v>1188</v>
      </c>
      <c r="C4522" s="3" t="str">
        <f>HYPERLINK("http://www.uniprot.org/uniprot/I1L7L4","tr|I1L7L4|I1L7L4_SOYBN")</f>
        <v>tr|I1L7L4|I1L7L4_SOYBN</v>
      </c>
      <c r="D4522" t="s">
        <v>117</v>
      </c>
      <c r="E4522">
        <v>86.86</v>
      </c>
      <c r="F4522">
        <v>396</v>
      </c>
      <c r="G4522">
        <v>52</v>
      </c>
      <c r="H4522">
        <v>1</v>
      </c>
      <c r="I4522">
        <v>1</v>
      </c>
      <c r="J4522">
        <v>1185</v>
      </c>
      <c r="K4522">
        <v>1</v>
      </c>
      <c r="L4522">
        <v>1</v>
      </c>
      <c r="M4522">
        <v>396</v>
      </c>
      <c r="N4522" t="s">
        <v>18</v>
      </c>
      <c r="O4522">
        <v>0</v>
      </c>
      <c r="P4522">
        <v>1766</v>
      </c>
    </row>
    <row r="4523" spans="1:16" x14ac:dyDescent="0.25">
      <c r="A4523" t="s">
        <v>6863</v>
      </c>
      <c r="B4523">
        <v>546</v>
      </c>
      <c r="C4523" s="3" t="str">
        <f>HYPERLINK("http://www.uniprot.org/uniprot/G7IEN8","tr|G7IEN8|G7IEN8_MEDTR")</f>
        <v>tr|G7IEN8|G7IEN8_MEDTR</v>
      </c>
      <c r="D4523" t="s">
        <v>6864</v>
      </c>
      <c r="E4523">
        <v>61.84</v>
      </c>
      <c r="F4523">
        <v>173</v>
      </c>
      <c r="G4523">
        <v>66</v>
      </c>
      <c r="H4523">
        <v>3</v>
      </c>
      <c r="I4523">
        <v>1</v>
      </c>
      <c r="J4523">
        <v>510</v>
      </c>
      <c r="K4523">
        <v>1</v>
      </c>
      <c r="L4523">
        <v>236</v>
      </c>
      <c r="M4523">
        <v>408</v>
      </c>
      <c r="N4523" t="s">
        <v>18</v>
      </c>
      <c r="O4523" s="1">
        <v>1.9631500000000001E-52</v>
      </c>
      <c r="P4523">
        <v>534</v>
      </c>
    </row>
    <row r="4524" spans="1:16" x14ac:dyDescent="0.25">
      <c r="A4524" t="s">
        <v>6865</v>
      </c>
      <c r="B4524">
        <v>849</v>
      </c>
      <c r="C4524" s="3" t="str">
        <f>HYPERLINK("http://www.uniprot.org/uniprot/I1NIB1","tr|I1NIB1|I1NIB1_SOYBN")</f>
        <v>tr|I1NIB1|I1NIB1_SOYBN</v>
      </c>
      <c r="D4524" t="s">
        <v>71</v>
      </c>
      <c r="E4524">
        <v>80.069999999999993</v>
      </c>
      <c r="F4524">
        <v>281</v>
      </c>
      <c r="G4524">
        <v>56</v>
      </c>
      <c r="H4524">
        <v>1</v>
      </c>
      <c r="I4524">
        <v>1</v>
      </c>
      <c r="J4524">
        <v>840</v>
      </c>
      <c r="K4524">
        <v>1</v>
      </c>
      <c r="L4524">
        <v>62</v>
      </c>
      <c r="M4524">
        <v>342</v>
      </c>
      <c r="N4524" t="s">
        <v>18</v>
      </c>
      <c r="O4524" s="1">
        <v>2.3283200000000001E-130</v>
      </c>
      <c r="P4524">
        <v>1210</v>
      </c>
    </row>
    <row r="4525" spans="1:16" x14ac:dyDescent="0.25">
      <c r="A4525" t="s">
        <v>6866</v>
      </c>
      <c r="B4525">
        <v>639</v>
      </c>
      <c r="C4525" s="3" t="str">
        <f>HYPERLINK("http://www.uniprot.org/uniprot/I1L977","tr|I1L977|I1L977_SOYBN")</f>
        <v>tr|I1L977|I1L977_SOYBN</v>
      </c>
      <c r="D4525" t="s">
        <v>28</v>
      </c>
      <c r="E4525">
        <v>66.92</v>
      </c>
      <c r="F4525">
        <v>254</v>
      </c>
      <c r="G4525">
        <v>84</v>
      </c>
      <c r="H4525">
        <v>45</v>
      </c>
      <c r="I4525">
        <v>1</v>
      </c>
      <c r="J4525">
        <v>627</v>
      </c>
      <c r="K4525">
        <v>1</v>
      </c>
      <c r="L4525">
        <v>1</v>
      </c>
      <c r="M4525">
        <v>254</v>
      </c>
      <c r="N4525" t="s">
        <v>18</v>
      </c>
      <c r="O4525" s="1">
        <v>3.6352899999999998E-85</v>
      </c>
      <c r="P4525">
        <v>818</v>
      </c>
    </row>
    <row r="4526" spans="1:16" x14ac:dyDescent="0.25">
      <c r="A4526" t="s">
        <v>6867</v>
      </c>
      <c r="B4526">
        <v>1191</v>
      </c>
      <c r="C4526" s="3" t="str">
        <f>HYPERLINK("http://www.uniprot.org/uniprot/I1JYR2","tr|I1JYR2|I1JYR2_SOYBN")</f>
        <v>tr|I1JYR2|I1JYR2_SOYBN</v>
      </c>
      <c r="D4526" t="s">
        <v>28</v>
      </c>
      <c r="E4526">
        <v>65.13</v>
      </c>
      <c r="F4526">
        <v>436</v>
      </c>
      <c r="G4526">
        <v>152</v>
      </c>
      <c r="H4526">
        <v>40</v>
      </c>
      <c r="I4526">
        <v>1</v>
      </c>
      <c r="J4526">
        <v>1188</v>
      </c>
      <c r="K4526">
        <v>1</v>
      </c>
      <c r="L4526">
        <v>1</v>
      </c>
      <c r="M4526">
        <v>436</v>
      </c>
      <c r="N4526" t="s">
        <v>18</v>
      </c>
      <c r="O4526" s="1">
        <v>4.3337900000000001E-148</v>
      </c>
      <c r="P4526">
        <v>1365</v>
      </c>
    </row>
    <row r="4527" spans="1:16" x14ac:dyDescent="0.25">
      <c r="A4527" t="s">
        <v>6868</v>
      </c>
      <c r="B4527">
        <v>1698</v>
      </c>
      <c r="C4527" s="3" t="str">
        <f>HYPERLINK("http://www.uniprot.org/uniprot/K7LR08","tr|K7LR08|K7LR08_SOYBN")</f>
        <v>tr|K7LR08|K7LR08_SOYBN</v>
      </c>
      <c r="D4527" t="s">
        <v>28</v>
      </c>
      <c r="E4527">
        <v>80.78</v>
      </c>
      <c r="F4527">
        <v>510</v>
      </c>
      <c r="G4527">
        <v>98</v>
      </c>
      <c r="H4527">
        <v>1</v>
      </c>
      <c r="I4527">
        <v>169</v>
      </c>
      <c r="J4527">
        <v>1695</v>
      </c>
      <c r="K4527">
        <v>1</v>
      </c>
      <c r="L4527">
        <v>508</v>
      </c>
      <c r="M4527">
        <v>1017</v>
      </c>
      <c r="N4527" t="s">
        <v>18</v>
      </c>
      <c r="O4527">
        <v>0</v>
      </c>
      <c r="P4527">
        <v>2136</v>
      </c>
    </row>
    <row r="4528" spans="1:16" x14ac:dyDescent="0.25">
      <c r="A4528" t="s">
        <v>6869</v>
      </c>
      <c r="B4528">
        <v>2010</v>
      </c>
      <c r="C4528" s="3" t="str">
        <f>HYPERLINK("http://www.uniprot.org/uniprot/G7IYL7","tr|G7IYL7|G7IYL7_MEDTR")</f>
        <v>tr|G7IYL7|G7IYL7_MEDTR</v>
      </c>
      <c r="D4528" t="s">
        <v>6870</v>
      </c>
      <c r="E4528">
        <v>76.349999999999994</v>
      </c>
      <c r="F4528">
        <v>740</v>
      </c>
      <c r="G4528">
        <v>175</v>
      </c>
      <c r="H4528">
        <v>71</v>
      </c>
      <c r="I4528">
        <v>1</v>
      </c>
      <c r="J4528">
        <v>2007</v>
      </c>
      <c r="K4528">
        <v>1</v>
      </c>
      <c r="L4528">
        <v>1</v>
      </c>
      <c r="M4528">
        <v>737</v>
      </c>
      <c r="N4528" t="s">
        <v>18</v>
      </c>
      <c r="O4528">
        <v>0</v>
      </c>
      <c r="P4528">
        <v>2840</v>
      </c>
    </row>
    <row r="4529" spans="1:16" x14ac:dyDescent="0.25">
      <c r="A4529" t="s">
        <v>6871</v>
      </c>
      <c r="B4529">
        <v>1032</v>
      </c>
      <c r="C4529" s="3" t="str">
        <f>HYPERLINK("http://www.uniprot.org/uniprot/I3SV63","tr|I3SV63|I3SV63_MEDTR")</f>
        <v>tr|I3SV63|I3SV63_MEDTR</v>
      </c>
      <c r="D4529" t="s">
        <v>22</v>
      </c>
      <c r="E4529">
        <v>94.76</v>
      </c>
      <c r="F4529">
        <v>344</v>
      </c>
      <c r="G4529">
        <v>18</v>
      </c>
      <c r="H4529">
        <v>1</v>
      </c>
      <c r="I4529">
        <v>1</v>
      </c>
      <c r="J4529">
        <v>1029</v>
      </c>
      <c r="K4529">
        <v>1</v>
      </c>
      <c r="L4529">
        <v>1</v>
      </c>
      <c r="M4529">
        <v>344</v>
      </c>
      <c r="N4529" t="s">
        <v>18</v>
      </c>
      <c r="O4529">
        <v>0</v>
      </c>
      <c r="P4529">
        <v>1710</v>
      </c>
    </row>
    <row r="4530" spans="1:16" x14ac:dyDescent="0.25">
      <c r="A4530" t="s">
        <v>6872</v>
      </c>
      <c r="B4530">
        <v>285</v>
      </c>
      <c r="C4530" s="3" t="str">
        <f>HYPERLINK("http://www.uniprot.org/uniprot/I1MAL3","tr|I1MAL3|I1MAL3_SOYBN")</f>
        <v>tr|I1MAL3|I1MAL3_SOYBN</v>
      </c>
      <c r="D4530" t="s">
        <v>28</v>
      </c>
      <c r="E4530">
        <v>92.55</v>
      </c>
      <c r="F4530">
        <v>94</v>
      </c>
      <c r="G4530">
        <v>7</v>
      </c>
      <c r="H4530">
        <v>0</v>
      </c>
      <c r="I4530">
        <v>1</v>
      </c>
      <c r="J4530">
        <v>282</v>
      </c>
      <c r="K4530">
        <v>1</v>
      </c>
      <c r="L4530">
        <v>1</v>
      </c>
      <c r="M4530">
        <v>94</v>
      </c>
      <c r="N4530" t="s">
        <v>18</v>
      </c>
      <c r="O4530" s="1">
        <v>5.0373400000000002E-42</v>
      </c>
      <c r="P4530">
        <v>444</v>
      </c>
    </row>
    <row r="4531" spans="1:16" x14ac:dyDescent="0.25">
      <c r="A4531" t="s">
        <v>6873</v>
      </c>
      <c r="B4531">
        <v>498</v>
      </c>
      <c r="C4531" s="3" t="str">
        <f>HYPERLINK("http://www.uniprot.org/uniprot/K7LTR9","tr|K7LTR9|K7LTR9_SOYBN")</f>
        <v>tr|K7LTR9|K7LTR9_SOYBN</v>
      </c>
      <c r="D4531" t="s">
        <v>28</v>
      </c>
      <c r="E4531">
        <v>84.52</v>
      </c>
      <c r="F4531">
        <v>168</v>
      </c>
      <c r="G4531">
        <v>26</v>
      </c>
      <c r="H4531">
        <v>3</v>
      </c>
      <c r="I4531">
        <v>1</v>
      </c>
      <c r="J4531">
        <v>495</v>
      </c>
      <c r="K4531">
        <v>1</v>
      </c>
      <c r="L4531">
        <v>1</v>
      </c>
      <c r="M4531">
        <v>168</v>
      </c>
      <c r="N4531" t="s">
        <v>18</v>
      </c>
      <c r="O4531" s="1">
        <v>2.17644E-77</v>
      </c>
      <c r="P4531">
        <v>749</v>
      </c>
    </row>
    <row r="4532" spans="1:16" x14ac:dyDescent="0.25">
      <c r="A4532" t="s">
        <v>6874</v>
      </c>
      <c r="B4532">
        <v>1071</v>
      </c>
      <c r="C4532" s="3" t="str">
        <f>HYPERLINK("http://www.uniprot.org/uniprot/G7JK99","tr|G7JK99|G7JK99_MEDTR")</f>
        <v>tr|G7JK99|G7JK99_MEDTR</v>
      </c>
      <c r="D4532" t="s">
        <v>6875</v>
      </c>
      <c r="E4532">
        <v>59.94</v>
      </c>
      <c r="F4532">
        <v>347</v>
      </c>
      <c r="G4532">
        <v>139</v>
      </c>
      <c r="H4532">
        <v>2</v>
      </c>
      <c r="I4532">
        <v>34</v>
      </c>
      <c r="J4532">
        <v>1068</v>
      </c>
      <c r="K4532">
        <v>1</v>
      </c>
      <c r="L4532">
        <v>13</v>
      </c>
      <c r="M4532">
        <v>340</v>
      </c>
      <c r="N4532" t="s">
        <v>18</v>
      </c>
      <c r="O4532" s="1">
        <v>1.58291E-98</v>
      </c>
      <c r="P4532">
        <v>937</v>
      </c>
    </row>
    <row r="4533" spans="1:16" x14ac:dyDescent="0.25">
      <c r="A4533" t="s">
        <v>6876</v>
      </c>
      <c r="B4533">
        <v>1089</v>
      </c>
      <c r="C4533" s="3" t="str">
        <f>HYPERLINK("http://www.uniprot.org/uniprot/A5C9D5","tr|A5C9D5|A5C9D5_VITVI")</f>
        <v>tr|A5C9D5|A5C9D5_VITVI</v>
      </c>
      <c r="D4533" t="s">
        <v>6877</v>
      </c>
      <c r="E4533">
        <v>96.96</v>
      </c>
      <c r="F4533">
        <v>362</v>
      </c>
      <c r="G4533">
        <v>11</v>
      </c>
      <c r="H4533">
        <v>0</v>
      </c>
      <c r="I4533">
        <v>1</v>
      </c>
      <c r="J4533">
        <v>1086</v>
      </c>
      <c r="K4533">
        <v>1</v>
      </c>
      <c r="L4533">
        <v>130</v>
      </c>
      <c r="M4533">
        <v>491</v>
      </c>
      <c r="N4533" t="s">
        <v>18</v>
      </c>
      <c r="O4533">
        <v>0</v>
      </c>
      <c r="P4533">
        <v>1844</v>
      </c>
    </row>
    <row r="4534" spans="1:16" x14ac:dyDescent="0.25">
      <c r="A4534" t="s">
        <v>6878</v>
      </c>
      <c r="B4534">
        <v>699</v>
      </c>
      <c r="C4534" s="3" t="str">
        <f>HYPERLINK("http://www.uniprot.org/uniprot/G7ZZT9","tr|G7ZZT9|G7ZZT9_MEDTR")</f>
        <v>tr|G7ZZT9|G7ZZT9_MEDTR</v>
      </c>
      <c r="D4534" t="s">
        <v>6879</v>
      </c>
      <c r="E4534">
        <v>64.599999999999994</v>
      </c>
      <c r="F4534">
        <v>226</v>
      </c>
      <c r="G4534">
        <v>80</v>
      </c>
      <c r="H4534">
        <v>2</v>
      </c>
      <c r="I4534">
        <v>1</v>
      </c>
      <c r="J4534">
        <v>672</v>
      </c>
      <c r="K4534">
        <v>1</v>
      </c>
      <c r="L4534">
        <v>8</v>
      </c>
      <c r="M4534">
        <v>223</v>
      </c>
      <c r="N4534" t="s">
        <v>18</v>
      </c>
      <c r="O4534" s="1">
        <v>2.2283200000000001E-68</v>
      </c>
      <c r="P4534">
        <v>674</v>
      </c>
    </row>
    <row r="4535" spans="1:16" x14ac:dyDescent="0.25">
      <c r="A4535" t="s">
        <v>6880</v>
      </c>
      <c r="B4535">
        <v>1725</v>
      </c>
      <c r="C4535" s="3" t="str">
        <f>HYPERLINK("http://www.uniprot.org/uniprot/G7K2M1","tr|G7K2M1|G7K2M1_MEDTR")</f>
        <v>tr|G7K2M1|G7K2M1_MEDTR</v>
      </c>
      <c r="D4535" t="s">
        <v>6881</v>
      </c>
      <c r="E4535">
        <v>74.11</v>
      </c>
      <c r="F4535">
        <v>622</v>
      </c>
      <c r="G4535">
        <v>161</v>
      </c>
      <c r="H4535">
        <v>60</v>
      </c>
      <c r="I4535">
        <v>37</v>
      </c>
      <c r="J4535">
        <v>1722</v>
      </c>
      <c r="K4535">
        <v>1</v>
      </c>
      <c r="L4535">
        <v>88</v>
      </c>
      <c r="M4535">
        <v>708</v>
      </c>
      <c r="N4535" t="s">
        <v>18</v>
      </c>
      <c r="O4535">
        <v>0</v>
      </c>
      <c r="P4535">
        <v>2270</v>
      </c>
    </row>
    <row r="4536" spans="1:16" x14ac:dyDescent="0.25">
      <c r="A4536" t="s">
        <v>6882</v>
      </c>
      <c r="B4536">
        <v>747</v>
      </c>
      <c r="C4536" s="3" t="str">
        <f>HYPERLINK("http://www.uniprot.org/uniprot/I1J736","tr|I1J736|I1J736_SOYBN")</f>
        <v>tr|I1J736|I1J736_SOYBN</v>
      </c>
      <c r="D4536" t="s">
        <v>28</v>
      </c>
      <c r="E4536">
        <v>79.260000000000005</v>
      </c>
      <c r="F4536">
        <v>246</v>
      </c>
      <c r="G4536">
        <v>51</v>
      </c>
      <c r="H4536">
        <v>0</v>
      </c>
      <c r="I4536">
        <v>7</v>
      </c>
      <c r="J4536">
        <v>744</v>
      </c>
      <c r="K4536">
        <v>1</v>
      </c>
      <c r="L4536">
        <v>12</v>
      </c>
      <c r="M4536">
        <v>252</v>
      </c>
      <c r="N4536" t="s">
        <v>18</v>
      </c>
      <c r="O4536" s="1">
        <v>3.7976300000000002E-112</v>
      </c>
      <c r="P4536">
        <v>1052</v>
      </c>
    </row>
    <row r="4537" spans="1:16" x14ac:dyDescent="0.25">
      <c r="A4537" t="s">
        <v>6883</v>
      </c>
      <c r="B4537">
        <v>339</v>
      </c>
      <c r="C4537" s="3" t="str">
        <f>HYPERLINK("http://www.uniprot.org/uniprot/B9RBM6","tr|B9RBM6|B9RBM6_RICCO")</f>
        <v>tr|B9RBM6|B9RBM6_RICCO</v>
      </c>
      <c r="D4537" t="s">
        <v>6884</v>
      </c>
      <c r="E4537">
        <v>91.52</v>
      </c>
      <c r="F4537">
        <v>59</v>
      </c>
      <c r="G4537">
        <v>5</v>
      </c>
      <c r="H4537">
        <v>0</v>
      </c>
      <c r="I4537">
        <v>1</v>
      </c>
      <c r="J4537">
        <v>177</v>
      </c>
      <c r="K4537">
        <v>1</v>
      </c>
      <c r="L4537">
        <v>230</v>
      </c>
      <c r="M4537">
        <v>288</v>
      </c>
      <c r="N4537" t="s">
        <v>18</v>
      </c>
      <c r="O4537" s="1">
        <v>1.7350899999999999E-26</v>
      </c>
      <c r="P4537">
        <v>310</v>
      </c>
    </row>
    <row r="4538" spans="1:16" x14ac:dyDescent="0.25">
      <c r="A4538" t="s">
        <v>6885</v>
      </c>
      <c r="B4538">
        <v>1089</v>
      </c>
      <c r="C4538" s="3" t="str">
        <f>HYPERLINK("http://www.uniprot.org/uniprot/G7JFR3","tr|G7JFR3|G7JFR3_MEDTR")</f>
        <v>tr|G7JFR3|G7JFR3_MEDTR</v>
      </c>
      <c r="D4538" t="s">
        <v>6886</v>
      </c>
      <c r="E4538">
        <v>63.08</v>
      </c>
      <c r="F4538">
        <v>363</v>
      </c>
      <c r="G4538">
        <v>134</v>
      </c>
      <c r="H4538">
        <v>11</v>
      </c>
      <c r="I4538">
        <v>1</v>
      </c>
      <c r="J4538">
        <v>1056</v>
      </c>
      <c r="K4538">
        <v>1</v>
      </c>
      <c r="L4538">
        <v>1</v>
      </c>
      <c r="M4538">
        <v>331</v>
      </c>
      <c r="N4538" t="s">
        <v>18</v>
      </c>
      <c r="O4538" s="1">
        <v>4.6764900000000001E-106</v>
      </c>
      <c r="P4538">
        <v>1002</v>
      </c>
    </row>
    <row r="4539" spans="1:16" x14ac:dyDescent="0.25">
      <c r="A4539" t="s">
        <v>6887</v>
      </c>
      <c r="B4539">
        <v>261</v>
      </c>
      <c r="C4539" s="3" t="str">
        <f>HYPERLINK("http://www.uniprot.org/uniprot/G7JV15","tr|G7JV15|G7JV15_MEDTR")</f>
        <v>tr|G7JV15|G7JV15_MEDTR</v>
      </c>
      <c r="D4539" t="s">
        <v>6888</v>
      </c>
      <c r="E4539">
        <v>69.87</v>
      </c>
      <c r="F4539">
        <v>83</v>
      </c>
      <c r="G4539">
        <v>25</v>
      </c>
      <c r="H4539">
        <v>0</v>
      </c>
      <c r="I4539">
        <v>10</v>
      </c>
      <c r="J4539">
        <v>258</v>
      </c>
      <c r="K4539">
        <v>1</v>
      </c>
      <c r="L4539">
        <v>5</v>
      </c>
      <c r="M4539">
        <v>84</v>
      </c>
      <c r="N4539" t="s">
        <v>18</v>
      </c>
      <c r="O4539" s="1">
        <v>5.0323099999999999E-26</v>
      </c>
      <c r="P4539">
        <v>306</v>
      </c>
    </row>
    <row r="4540" spans="1:16" x14ac:dyDescent="0.25">
      <c r="A4540" t="s">
        <v>6889</v>
      </c>
      <c r="B4540">
        <v>720</v>
      </c>
      <c r="C4540" s="3" t="str">
        <f>HYPERLINK("http://www.uniprot.org/uniprot/I1JJ51","tr|I1JJ51|I1JJ51_SOYBN")</f>
        <v>tr|I1JJ51|I1JJ51_SOYBN</v>
      </c>
      <c r="D4540" t="s">
        <v>28</v>
      </c>
      <c r="E4540">
        <v>80.34</v>
      </c>
      <c r="F4540">
        <v>229</v>
      </c>
      <c r="G4540">
        <v>45</v>
      </c>
      <c r="H4540">
        <v>0</v>
      </c>
      <c r="I4540">
        <v>1</v>
      </c>
      <c r="J4540">
        <v>687</v>
      </c>
      <c r="K4540">
        <v>1</v>
      </c>
      <c r="L4540">
        <v>52</v>
      </c>
      <c r="M4540">
        <v>280</v>
      </c>
      <c r="N4540" t="s">
        <v>18</v>
      </c>
      <c r="O4540" s="1">
        <v>6.6641299999999997E-111</v>
      </c>
      <c r="P4540">
        <v>1041</v>
      </c>
    </row>
    <row r="4541" spans="1:16" x14ac:dyDescent="0.25">
      <c r="A4541" t="s">
        <v>6890</v>
      </c>
      <c r="B4541">
        <v>1020</v>
      </c>
      <c r="C4541" s="3" t="str">
        <f>HYPERLINK("http://www.uniprot.org/uniprot/C6TE08","tr|C6TE08|C6TE08_SOYBN")</f>
        <v>tr|C6TE08|C6TE08_SOYBN</v>
      </c>
      <c r="D4541" t="s">
        <v>210</v>
      </c>
      <c r="E4541">
        <v>81.400000000000006</v>
      </c>
      <c r="F4541">
        <v>328</v>
      </c>
      <c r="G4541">
        <v>61</v>
      </c>
      <c r="H4541">
        <v>6</v>
      </c>
      <c r="I4541">
        <v>52</v>
      </c>
      <c r="J4541">
        <v>1017</v>
      </c>
      <c r="K4541">
        <v>1</v>
      </c>
      <c r="L4541">
        <v>9</v>
      </c>
      <c r="M4541">
        <v>336</v>
      </c>
      <c r="N4541" t="s">
        <v>18</v>
      </c>
      <c r="O4541" s="1">
        <v>1.7504299999999999E-152</v>
      </c>
      <c r="P4541">
        <v>1402</v>
      </c>
    </row>
    <row r="4542" spans="1:16" x14ac:dyDescent="0.25">
      <c r="A4542" t="s">
        <v>6891</v>
      </c>
      <c r="B4542">
        <v>2277</v>
      </c>
      <c r="C4542" s="3" t="str">
        <f>HYPERLINK("http://www.uniprot.org/uniprot/G7IMV1","tr|G7IMV1|G7IMV1_MEDTR")</f>
        <v>tr|G7IMV1|G7IMV1_MEDTR</v>
      </c>
      <c r="D4542" t="s">
        <v>6892</v>
      </c>
      <c r="E4542">
        <v>87.18</v>
      </c>
      <c r="F4542">
        <v>757</v>
      </c>
      <c r="G4542">
        <v>97</v>
      </c>
      <c r="H4542">
        <v>0</v>
      </c>
      <c r="I4542">
        <v>4</v>
      </c>
      <c r="J4542">
        <v>2274</v>
      </c>
      <c r="K4542">
        <v>1</v>
      </c>
      <c r="L4542">
        <v>16</v>
      </c>
      <c r="M4542">
        <v>762</v>
      </c>
      <c r="N4542" t="s">
        <v>18</v>
      </c>
      <c r="O4542">
        <v>0</v>
      </c>
      <c r="P4542">
        <v>3521</v>
      </c>
    </row>
    <row r="4543" spans="1:16" x14ac:dyDescent="0.25">
      <c r="A4543" t="s">
        <v>6893</v>
      </c>
      <c r="B4543">
        <v>237</v>
      </c>
      <c r="C4543" s="3" t="str">
        <f>HYPERLINK("http://www.uniprot.org/uniprot/I3S5Q4","tr|I3S5Q4|I3S5Q4_LOTJA")</f>
        <v>tr|I3S5Q4|I3S5Q4_LOTJA</v>
      </c>
      <c r="D4543" t="s">
        <v>2200</v>
      </c>
      <c r="E4543">
        <v>72.94</v>
      </c>
      <c r="F4543">
        <v>85</v>
      </c>
      <c r="G4543">
        <v>23</v>
      </c>
      <c r="H4543">
        <v>7</v>
      </c>
      <c r="I4543">
        <v>1</v>
      </c>
      <c r="J4543">
        <v>234</v>
      </c>
      <c r="K4543">
        <v>1</v>
      </c>
      <c r="L4543">
        <v>1</v>
      </c>
      <c r="M4543">
        <v>84</v>
      </c>
      <c r="N4543" t="s">
        <v>18</v>
      </c>
      <c r="O4543" s="1">
        <v>1.89805E-25</v>
      </c>
      <c r="P4543">
        <v>301</v>
      </c>
    </row>
    <row r="4544" spans="1:16" x14ac:dyDescent="0.25">
      <c r="A4544" t="s">
        <v>6894</v>
      </c>
      <c r="B4544">
        <v>1119</v>
      </c>
      <c r="C4544" s="3" t="str">
        <f>HYPERLINK("http://www.uniprot.org/uniprot/G7K3G8","tr|G7K3G8|G7K3G8_MEDTR")</f>
        <v>tr|G7K3G8|G7K3G8_MEDTR</v>
      </c>
      <c r="D4544" t="s">
        <v>6895</v>
      </c>
      <c r="E4544">
        <v>84.45</v>
      </c>
      <c r="F4544">
        <v>373</v>
      </c>
      <c r="G4544">
        <v>58</v>
      </c>
      <c r="H4544">
        <v>1</v>
      </c>
      <c r="I4544">
        <v>1</v>
      </c>
      <c r="J4544">
        <v>1116</v>
      </c>
      <c r="K4544">
        <v>1</v>
      </c>
      <c r="L4544">
        <v>1</v>
      </c>
      <c r="M4544">
        <v>372</v>
      </c>
      <c r="N4544" t="s">
        <v>18</v>
      </c>
      <c r="O4544" s="1">
        <v>6.2584500000000005E-178</v>
      </c>
      <c r="P4544">
        <v>1622</v>
      </c>
    </row>
    <row r="4545" spans="1:16" x14ac:dyDescent="0.25">
      <c r="A4545" t="s">
        <v>6896</v>
      </c>
      <c r="B4545">
        <v>1875</v>
      </c>
      <c r="C4545" s="3" t="str">
        <f>HYPERLINK("http://www.uniprot.org/uniprot/G7KA22","tr|G7KA22|G7KA22_MEDTR")</f>
        <v>tr|G7KA22|G7KA22_MEDTR</v>
      </c>
      <c r="D4545" t="s">
        <v>6897</v>
      </c>
      <c r="E4545">
        <v>83.81</v>
      </c>
      <c r="F4545">
        <v>655</v>
      </c>
      <c r="G4545">
        <v>106</v>
      </c>
      <c r="H4545">
        <v>31</v>
      </c>
      <c r="I4545">
        <v>1</v>
      </c>
      <c r="J4545">
        <v>1872</v>
      </c>
      <c r="K4545">
        <v>1</v>
      </c>
      <c r="L4545">
        <v>1</v>
      </c>
      <c r="M4545">
        <v>654</v>
      </c>
      <c r="N4545" t="s">
        <v>18</v>
      </c>
      <c r="O4545">
        <v>0</v>
      </c>
      <c r="P4545">
        <v>2715</v>
      </c>
    </row>
    <row r="4546" spans="1:16" x14ac:dyDescent="0.25">
      <c r="A4546" t="s">
        <v>6898</v>
      </c>
      <c r="B4546">
        <v>1059</v>
      </c>
      <c r="C4546" s="3" t="str">
        <f>HYPERLINK("http://www.uniprot.org/uniprot/I3T9Q1","tr|I3T9Q1|I3T9Q1_MEDTR")</f>
        <v>tr|I3T9Q1|I3T9Q1_MEDTR</v>
      </c>
      <c r="D4546" t="s">
        <v>22</v>
      </c>
      <c r="E4546">
        <v>85.22</v>
      </c>
      <c r="F4546">
        <v>352</v>
      </c>
      <c r="G4546">
        <v>52</v>
      </c>
      <c r="H4546">
        <v>0</v>
      </c>
      <c r="I4546">
        <v>1</v>
      </c>
      <c r="J4546">
        <v>1056</v>
      </c>
      <c r="K4546">
        <v>1</v>
      </c>
      <c r="L4546">
        <v>1</v>
      </c>
      <c r="M4546">
        <v>352</v>
      </c>
      <c r="N4546" t="s">
        <v>18</v>
      </c>
      <c r="O4546" s="1">
        <v>5.9804700000000001E-167</v>
      </c>
      <c r="P4546">
        <v>1527</v>
      </c>
    </row>
    <row r="4547" spans="1:16" x14ac:dyDescent="0.25">
      <c r="A4547" t="s">
        <v>6899</v>
      </c>
      <c r="B4547">
        <v>2862</v>
      </c>
      <c r="C4547" s="3" t="str">
        <f>HYPERLINK("http://www.uniprot.org/uniprot/G7L347","tr|G7L347|G7L347_MEDTR")</f>
        <v>tr|G7L347|G7L347_MEDTR</v>
      </c>
      <c r="D4547" t="s">
        <v>6825</v>
      </c>
      <c r="E4547">
        <v>74.47</v>
      </c>
      <c r="F4547">
        <v>431</v>
      </c>
      <c r="G4547">
        <v>110</v>
      </c>
      <c r="H4547">
        <v>1</v>
      </c>
      <c r="I4547">
        <v>1480</v>
      </c>
      <c r="J4547">
        <v>2769</v>
      </c>
      <c r="K4547">
        <v>1</v>
      </c>
      <c r="L4547">
        <v>22</v>
      </c>
      <c r="M4547">
        <v>448</v>
      </c>
      <c r="N4547" t="s">
        <v>18</v>
      </c>
      <c r="O4547">
        <v>0</v>
      </c>
      <c r="P4547">
        <v>1692</v>
      </c>
    </row>
    <row r="4548" spans="1:16" x14ac:dyDescent="0.25">
      <c r="A4548" t="s">
        <v>6900</v>
      </c>
      <c r="B4548">
        <v>477</v>
      </c>
      <c r="C4548" s="3" t="str">
        <f>HYPERLINK("http://www.uniprot.org/uniprot/B7FHB4","tr|B7FHB4|B7FHB4_MEDTR")</f>
        <v>tr|B7FHB4|B7FHB4_MEDTR</v>
      </c>
      <c r="D4548" t="s">
        <v>581</v>
      </c>
      <c r="E4548">
        <v>66.44</v>
      </c>
      <c r="F4548">
        <v>149</v>
      </c>
      <c r="G4548">
        <v>50</v>
      </c>
      <c r="H4548">
        <v>33</v>
      </c>
      <c r="I4548">
        <v>76</v>
      </c>
      <c r="J4548">
        <v>423</v>
      </c>
      <c r="K4548">
        <v>1</v>
      </c>
      <c r="L4548">
        <v>33</v>
      </c>
      <c r="M4548">
        <v>181</v>
      </c>
      <c r="N4548" t="s">
        <v>18</v>
      </c>
      <c r="O4548" s="1">
        <v>3.6422299999999998E-48</v>
      </c>
      <c r="P4548">
        <v>497</v>
      </c>
    </row>
    <row r="4549" spans="1:16" x14ac:dyDescent="0.25">
      <c r="A4549" t="s">
        <v>6901</v>
      </c>
      <c r="B4549">
        <v>642</v>
      </c>
      <c r="C4549" s="3" t="str">
        <f>HYPERLINK("http://www.uniprot.org/uniprot/B7FMC0","tr|B7FMC0|B7FMC0_MEDTR")</f>
        <v>tr|B7FMC0|B7FMC0_MEDTR</v>
      </c>
      <c r="D4549" t="s">
        <v>22</v>
      </c>
      <c r="E4549">
        <v>81.22</v>
      </c>
      <c r="F4549">
        <v>213</v>
      </c>
      <c r="G4549">
        <v>40</v>
      </c>
      <c r="H4549">
        <v>0</v>
      </c>
      <c r="I4549">
        <v>1</v>
      </c>
      <c r="J4549">
        <v>639</v>
      </c>
      <c r="K4549">
        <v>1</v>
      </c>
      <c r="L4549">
        <v>1</v>
      </c>
      <c r="M4549">
        <v>213</v>
      </c>
      <c r="N4549" t="s">
        <v>18</v>
      </c>
      <c r="O4549" s="1">
        <v>2.0170199999999999E-91</v>
      </c>
      <c r="P4549">
        <v>872</v>
      </c>
    </row>
    <row r="4550" spans="1:16" x14ac:dyDescent="0.25">
      <c r="A4550" t="s">
        <v>6902</v>
      </c>
      <c r="B4550">
        <v>1179</v>
      </c>
      <c r="C4550" s="3" t="str">
        <f>HYPERLINK("http://www.uniprot.org/uniprot/I1NIB2","tr|I1NIB2|I1NIB2_SOYBN")</f>
        <v>tr|I1NIB2|I1NIB2_SOYBN</v>
      </c>
      <c r="D4550" t="s">
        <v>28</v>
      </c>
      <c r="E4550">
        <v>76.760000000000005</v>
      </c>
      <c r="F4550">
        <v>396</v>
      </c>
      <c r="G4550">
        <v>92</v>
      </c>
      <c r="H4550">
        <v>5</v>
      </c>
      <c r="I4550">
        <v>1</v>
      </c>
      <c r="J4550">
        <v>1173</v>
      </c>
      <c r="K4550">
        <v>1</v>
      </c>
      <c r="L4550">
        <v>1</v>
      </c>
      <c r="M4550">
        <v>392</v>
      </c>
      <c r="N4550" t="s">
        <v>18</v>
      </c>
      <c r="O4550" s="1">
        <v>7.2399199999999996E-164</v>
      </c>
      <c r="P4550">
        <v>1501</v>
      </c>
    </row>
    <row r="4551" spans="1:16" x14ac:dyDescent="0.25">
      <c r="A4551" t="s">
        <v>6903</v>
      </c>
      <c r="B4551">
        <v>597</v>
      </c>
      <c r="C4551" s="3" t="str">
        <f>HYPERLINK("http://www.uniprot.org/uniprot/I3SPQ7","tr|I3SPQ7|I3SPQ7_MEDTR")</f>
        <v>tr|I3SPQ7|I3SPQ7_MEDTR</v>
      </c>
      <c r="D4551" t="s">
        <v>22</v>
      </c>
      <c r="E4551">
        <v>71.58</v>
      </c>
      <c r="F4551">
        <v>183</v>
      </c>
      <c r="G4551">
        <v>52</v>
      </c>
      <c r="H4551">
        <v>1</v>
      </c>
      <c r="I4551">
        <v>49</v>
      </c>
      <c r="J4551">
        <v>594</v>
      </c>
      <c r="K4551">
        <v>1</v>
      </c>
      <c r="L4551">
        <v>159</v>
      </c>
      <c r="M4551">
        <v>340</v>
      </c>
      <c r="N4551" t="s">
        <v>18</v>
      </c>
      <c r="O4551" s="1">
        <v>9.1151799999999999E-66</v>
      </c>
      <c r="P4551">
        <v>650</v>
      </c>
    </row>
    <row r="4552" spans="1:16" x14ac:dyDescent="0.25">
      <c r="A4552" t="s">
        <v>6904</v>
      </c>
      <c r="B4552">
        <v>1305</v>
      </c>
      <c r="C4552" s="3" t="str">
        <f>HYPERLINK("http://www.uniprot.org/uniprot/G7J7E7","tr|G7J7E7|G7J7E7_MEDTR")</f>
        <v>tr|G7J7E7|G7J7E7_MEDTR</v>
      </c>
      <c r="D4552" t="s">
        <v>6905</v>
      </c>
      <c r="E4552">
        <v>64.98</v>
      </c>
      <c r="F4552">
        <v>417</v>
      </c>
      <c r="G4552">
        <v>146</v>
      </c>
      <c r="H4552">
        <v>18</v>
      </c>
      <c r="I4552">
        <v>106</v>
      </c>
      <c r="J4552">
        <v>1302</v>
      </c>
      <c r="K4552">
        <v>1</v>
      </c>
      <c r="L4552">
        <v>19</v>
      </c>
      <c r="M4552">
        <v>423</v>
      </c>
      <c r="N4552" t="s">
        <v>18</v>
      </c>
      <c r="O4552" s="1">
        <v>3.1067700000000001E-142</v>
      </c>
      <c r="P4552">
        <v>1315</v>
      </c>
    </row>
    <row r="4553" spans="1:16" x14ac:dyDescent="0.25">
      <c r="A4553" t="s">
        <v>6906</v>
      </c>
      <c r="B4553">
        <v>522</v>
      </c>
      <c r="C4553" s="3" t="str">
        <f>HYPERLINK("http://www.uniprot.org/uniprot/I1MZV0","tr|I1MZV0|I1MZV0_SOYBN")</f>
        <v>tr|I1MZV0|I1MZV0_SOYBN</v>
      </c>
      <c r="D4553" t="s">
        <v>71</v>
      </c>
      <c r="E4553">
        <v>84.39</v>
      </c>
      <c r="F4553">
        <v>173</v>
      </c>
      <c r="G4553">
        <v>27</v>
      </c>
      <c r="H4553">
        <v>0</v>
      </c>
      <c r="I4553">
        <v>1</v>
      </c>
      <c r="J4553">
        <v>519</v>
      </c>
      <c r="K4553">
        <v>1</v>
      </c>
      <c r="L4553">
        <v>1</v>
      </c>
      <c r="M4553">
        <v>173</v>
      </c>
      <c r="N4553" t="s">
        <v>18</v>
      </c>
      <c r="O4553" s="1">
        <v>4.6258599999999999E-80</v>
      </c>
      <c r="P4553">
        <v>772</v>
      </c>
    </row>
    <row r="4554" spans="1:16" x14ac:dyDescent="0.25">
      <c r="A4554" t="s">
        <v>6907</v>
      </c>
      <c r="B4554">
        <v>1248</v>
      </c>
      <c r="C4554" s="3" t="str">
        <f>HYPERLINK("http://www.uniprot.org/uniprot/G7J0B1","tr|G7J0B1|G7J0B1_MEDTR")</f>
        <v>tr|G7J0B1|G7J0B1_MEDTR</v>
      </c>
      <c r="D4554" t="s">
        <v>6908</v>
      </c>
      <c r="E4554">
        <v>77.59</v>
      </c>
      <c r="F4554">
        <v>424</v>
      </c>
      <c r="G4554">
        <v>95</v>
      </c>
      <c r="H4554">
        <v>12</v>
      </c>
      <c r="I4554">
        <v>1</v>
      </c>
      <c r="J4554">
        <v>1236</v>
      </c>
      <c r="K4554">
        <v>1</v>
      </c>
      <c r="L4554">
        <v>1</v>
      </c>
      <c r="M4554">
        <v>391</v>
      </c>
      <c r="N4554" t="s">
        <v>18</v>
      </c>
      <c r="O4554" s="1">
        <v>1.13829E-178</v>
      </c>
      <c r="P4554">
        <v>1629</v>
      </c>
    </row>
    <row r="4555" spans="1:16" x14ac:dyDescent="0.25">
      <c r="A4555" t="s">
        <v>6909</v>
      </c>
      <c r="B4555">
        <v>654</v>
      </c>
      <c r="C4555" s="3" t="str">
        <f>HYPERLINK("http://www.uniprot.org/uniprot/I1KPK7","tr|I1KPK7|I1KPK7_SOYBN")</f>
        <v>tr|I1KPK7|I1KPK7_SOYBN</v>
      </c>
      <c r="D4555" t="s">
        <v>28</v>
      </c>
      <c r="E4555">
        <v>82.63</v>
      </c>
      <c r="F4555">
        <v>190</v>
      </c>
      <c r="G4555">
        <v>33</v>
      </c>
      <c r="H4555">
        <v>0</v>
      </c>
      <c r="I4555">
        <v>82</v>
      </c>
      <c r="J4555">
        <v>651</v>
      </c>
      <c r="K4555">
        <v>1</v>
      </c>
      <c r="L4555">
        <v>20</v>
      </c>
      <c r="M4555">
        <v>209</v>
      </c>
      <c r="N4555" t="s">
        <v>18</v>
      </c>
      <c r="O4555" s="1">
        <v>1.10866E-84</v>
      </c>
      <c r="P4555">
        <v>814</v>
      </c>
    </row>
    <row r="4556" spans="1:16" x14ac:dyDescent="0.25">
      <c r="A4556" t="s">
        <v>6910</v>
      </c>
      <c r="B4556">
        <v>1884</v>
      </c>
      <c r="C4556" s="3" t="str">
        <f>HYPERLINK("http://www.uniprot.org/uniprot/G7JNJ8","tr|G7JNJ8|G7JNJ8_MEDTR")</f>
        <v>tr|G7JNJ8|G7JNJ8_MEDTR</v>
      </c>
      <c r="D4556" t="s">
        <v>6911</v>
      </c>
      <c r="E4556">
        <v>81.77</v>
      </c>
      <c r="F4556">
        <v>664</v>
      </c>
      <c r="G4556">
        <v>121</v>
      </c>
      <c r="H4556">
        <v>37</v>
      </c>
      <c r="I4556">
        <v>1</v>
      </c>
      <c r="J4556">
        <v>1881</v>
      </c>
      <c r="K4556">
        <v>1</v>
      </c>
      <c r="L4556">
        <v>1</v>
      </c>
      <c r="M4556">
        <v>662</v>
      </c>
      <c r="N4556" t="s">
        <v>18</v>
      </c>
      <c r="O4556">
        <v>0</v>
      </c>
      <c r="P4556">
        <v>2881</v>
      </c>
    </row>
    <row r="4557" spans="1:16" x14ac:dyDescent="0.25">
      <c r="A4557" t="s">
        <v>6912</v>
      </c>
      <c r="B4557">
        <v>1497</v>
      </c>
      <c r="C4557" s="3" t="str">
        <f>HYPERLINK("http://www.uniprot.org/uniprot/G7JKZ0","tr|G7JKZ0|G7JKZ0_MEDTR")</f>
        <v>tr|G7JKZ0|G7JKZ0_MEDTR</v>
      </c>
      <c r="D4557" t="s">
        <v>6913</v>
      </c>
      <c r="E4557">
        <v>86.29</v>
      </c>
      <c r="F4557">
        <v>445</v>
      </c>
      <c r="G4557">
        <v>61</v>
      </c>
      <c r="H4557">
        <v>0</v>
      </c>
      <c r="I4557">
        <v>157</v>
      </c>
      <c r="J4557">
        <v>1491</v>
      </c>
      <c r="K4557">
        <v>1</v>
      </c>
      <c r="L4557">
        <v>72</v>
      </c>
      <c r="M4557">
        <v>508</v>
      </c>
      <c r="N4557" t="s">
        <v>18</v>
      </c>
      <c r="O4557">
        <v>0</v>
      </c>
      <c r="P4557">
        <v>1987</v>
      </c>
    </row>
    <row r="4558" spans="1:16" x14ac:dyDescent="0.25">
      <c r="A4558" t="s">
        <v>6914</v>
      </c>
      <c r="B4558">
        <v>1158</v>
      </c>
      <c r="C4558" s="3" t="str">
        <f>HYPERLINK("http://www.uniprot.org/uniprot/G7K485","tr|G7K485|G7K485_MEDTR")</f>
        <v>tr|G7K485|G7K485_MEDTR</v>
      </c>
      <c r="D4558" t="s">
        <v>6915</v>
      </c>
      <c r="E4558">
        <v>76.8</v>
      </c>
      <c r="F4558">
        <v>319</v>
      </c>
      <c r="G4558">
        <v>74</v>
      </c>
      <c r="H4558">
        <v>2</v>
      </c>
      <c r="I4558">
        <v>1</v>
      </c>
      <c r="J4558">
        <v>951</v>
      </c>
      <c r="K4558">
        <v>1</v>
      </c>
      <c r="L4558">
        <v>1</v>
      </c>
      <c r="M4558">
        <v>319</v>
      </c>
      <c r="N4558" t="s">
        <v>18</v>
      </c>
      <c r="O4558" s="1">
        <v>4.4911800000000002E-134</v>
      </c>
      <c r="P4558">
        <v>1244</v>
      </c>
    </row>
    <row r="4559" spans="1:16" x14ac:dyDescent="0.25">
      <c r="A4559" t="s">
        <v>6916</v>
      </c>
      <c r="B4559">
        <v>1365</v>
      </c>
      <c r="C4559" s="3" t="str">
        <f>HYPERLINK("http://www.uniprot.org/uniprot/I1KN18","tr|I1KN18|I1KN18_SOYBN")</f>
        <v>tr|I1KN18|I1KN18_SOYBN</v>
      </c>
      <c r="D4559" t="s">
        <v>28</v>
      </c>
      <c r="E4559">
        <v>60.09</v>
      </c>
      <c r="F4559">
        <v>401</v>
      </c>
      <c r="G4559">
        <v>160</v>
      </c>
      <c r="H4559">
        <v>31</v>
      </c>
      <c r="I4559">
        <v>1</v>
      </c>
      <c r="J4559">
        <v>1110</v>
      </c>
      <c r="K4559">
        <v>1</v>
      </c>
      <c r="L4559">
        <v>1</v>
      </c>
      <c r="M4559">
        <v>401</v>
      </c>
      <c r="N4559" t="s">
        <v>18</v>
      </c>
      <c r="O4559" s="1">
        <v>1.95325E-134</v>
      </c>
      <c r="P4559">
        <v>1248</v>
      </c>
    </row>
    <row r="4560" spans="1:16" x14ac:dyDescent="0.25">
      <c r="A4560" t="s">
        <v>6917</v>
      </c>
      <c r="B4560">
        <v>2052</v>
      </c>
      <c r="C4560" s="3" t="str">
        <f>HYPERLINK("http://www.uniprot.org/uniprot/K7L406","tr|K7L406|K7L406_SOYBN")</f>
        <v>tr|K7L406|K7L406_SOYBN</v>
      </c>
      <c r="D4560" t="s">
        <v>28</v>
      </c>
      <c r="E4560">
        <v>97.02</v>
      </c>
      <c r="F4560">
        <v>571</v>
      </c>
      <c r="G4560">
        <v>17</v>
      </c>
      <c r="H4560">
        <v>0</v>
      </c>
      <c r="I4560">
        <v>337</v>
      </c>
      <c r="J4560">
        <v>2049</v>
      </c>
      <c r="K4560">
        <v>1</v>
      </c>
      <c r="L4560">
        <v>131</v>
      </c>
      <c r="M4560">
        <v>701</v>
      </c>
      <c r="N4560" t="s">
        <v>18</v>
      </c>
      <c r="O4560">
        <v>0</v>
      </c>
      <c r="P4560">
        <v>2889</v>
      </c>
    </row>
    <row r="4561" spans="1:16" x14ac:dyDescent="0.25">
      <c r="A4561" t="s">
        <v>6918</v>
      </c>
      <c r="B4561">
        <v>435</v>
      </c>
      <c r="C4561" s="3" t="str">
        <f>HYPERLINK("http://www.uniprot.org/uniprot/G7K2M0","tr|G7K2M0|G7K2M0_MEDTR")</f>
        <v>tr|G7K2M0|G7K2M0_MEDTR</v>
      </c>
      <c r="D4561" t="s">
        <v>6919</v>
      </c>
      <c r="E4561">
        <v>79.19</v>
      </c>
      <c r="F4561">
        <v>149</v>
      </c>
      <c r="G4561">
        <v>31</v>
      </c>
      <c r="H4561">
        <v>5</v>
      </c>
      <c r="I4561">
        <v>1</v>
      </c>
      <c r="J4561">
        <v>432</v>
      </c>
      <c r="K4561">
        <v>1</v>
      </c>
      <c r="L4561">
        <v>1</v>
      </c>
      <c r="M4561">
        <v>148</v>
      </c>
      <c r="N4561" t="s">
        <v>18</v>
      </c>
      <c r="O4561" s="1">
        <v>4.4762700000000004E-59</v>
      </c>
      <c r="P4561">
        <v>591</v>
      </c>
    </row>
    <row r="4562" spans="1:16" x14ac:dyDescent="0.25">
      <c r="A4562" t="s">
        <v>6920</v>
      </c>
      <c r="B4562">
        <v>2787</v>
      </c>
      <c r="C4562" s="3" t="str">
        <f>HYPERLINK("http://www.uniprot.org/uniprot/K7KDK4","tr|K7KDK4|K7KDK4_SOYBN")</f>
        <v>tr|K7KDK4|K7KDK4_SOYBN</v>
      </c>
      <c r="D4562" t="s">
        <v>28</v>
      </c>
      <c r="E4562">
        <v>59.07</v>
      </c>
      <c r="F4562">
        <v>970</v>
      </c>
      <c r="G4562">
        <v>397</v>
      </c>
      <c r="H4562">
        <v>42</v>
      </c>
      <c r="I4562">
        <v>1</v>
      </c>
      <c r="J4562">
        <v>2784</v>
      </c>
      <c r="K4562">
        <v>1</v>
      </c>
      <c r="L4562">
        <v>1</v>
      </c>
      <c r="M4562">
        <v>960</v>
      </c>
      <c r="N4562" t="s">
        <v>18</v>
      </c>
      <c r="O4562">
        <v>0</v>
      </c>
      <c r="P4562">
        <v>2652</v>
      </c>
    </row>
    <row r="4563" spans="1:16" x14ac:dyDescent="0.25">
      <c r="A4563" t="s">
        <v>6921</v>
      </c>
      <c r="B4563">
        <v>594</v>
      </c>
      <c r="C4563" s="3" t="str">
        <f>HYPERLINK("http://www.uniprot.org/uniprot/G7JFP6","tr|G7JFP6|G7JFP6_MEDTR")</f>
        <v>tr|G7JFP6|G7JFP6_MEDTR</v>
      </c>
      <c r="D4563" t="s">
        <v>6922</v>
      </c>
      <c r="E4563">
        <v>58.08</v>
      </c>
      <c r="F4563">
        <v>167</v>
      </c>
      <c r="G4563">
        <v>70</v>
      </c>
      <c r="H4563">
        <v>13</v>
      </c>
      <c r="I4563">
        <v>79</v>
      </c>
      <c r="J4563">
        <v>540</v>
      </c>
      <c r="K4563">
        <v>1</v>
      </c>
      <c r="L4563">
        <v>4</v>
      </c>
      <c r="M4563">
        <v>165</v>
      </c>
      <c r="N4563" t="s">
        <v>18</v>
      </c>
      <c r="O4563" s="1">
        <v>2.62685E-41</v>
      </c>
      <c r="P4563">
        <v>439</v>
      </c>
    </row>
    <row r="4564" spans="1:16" x14ac:dyDescent="0.25">
      <c r="A4564" t="s">
        <v>6923</v>
      </c>
      <c r="B4564">
        <v>708</v>
      </c>
      <c r="C4564" s="3" t="str">
        <f>HYPERLINK("http://www.uniprot.org/uniprot/G8A2H1","tr|G8A2H1|G8A2H1_MEDTR")</f>
        <v>tr|G8A2H1|G8A2H1_MEDTR</v>
      </c>
      <c r="D4564" t="s">
        <v>6924</v>
      </c>
      <c r="E4564">
        <v>67.19</v>
      </c>
      <c r="F4564">
        <v>253</v>
      </c>
      <c r="G4564">
        <v>83</v>
      </c>
      <c r="H4564">
        <v>19</v>
      </c>
      <c r="I4564">
        <v>1</v>
      </c>
      <c r="J4564">
        <v>702</v>
      </c>
      <c r="K4564">
        <v>1</v>
      </c>
      <c r="L4564">
        <v>1</v>
      </c>
      <c r="M4564">
        <v>253</v>
      </c>
      <c r="N4564" t="s">
        <v>18</v>
      </c>
      <c r="O4564" s="1">
        <v>2.3701300000000002E-81</v>
      </c>
      <c r="P4564">
        <v>786</v>
      </c>
    </row>
    <row r="4565" spans="1:16" x14ac:dyDescent="0.25">
      <c r="A4565" t="s">
        <v>6925</v>
      </c>
      <c r="B4565">
        <v>1350</v>
      </c>
      <c r="C4565" s="3" t="str">
        <f>HYPERLINK("http://www.uniprot.org/uniprot/A2Q1B1","tr|A2Q1B1|A2Q1B1_MEDTR")</f>
        <v>tr|A2Q1B1|A2Q1B1_MEDTR</v>
      </c>
      <c r="D4565" t="s">
        <v>6926</v>
      </c>
      <c r="E4565">
        <v>79.08</v>
      </c>
      <c r="F4565">
        <v>459</v>
      </c>
      <c r="G4565">
        <v>96</v>
      </c>
      <c r="H4565">
        <v>12</v>
      </c>
      <c r="I4565">
        <v>7</v>
      </c>
      <c r="J4565">
        <v>1347</v>
      </c>
      <c r="K4565">
        <v>1</v>
      </c>
      <c r="L4565">
        <v>1</v>
      </c>
      <c r="M4565">
        <v>451</v>
      </c>
      <c r="N4565" t="s">
        <v>18</v>
      </c>
      <c r="O4565">
        <v>0</v>
      </c>
      <c r="P4565">
        <v>1792</v>
      </c>
    </row>
    <row r="4566" spans="1:16" x14ac:dyDescent="0.25">
      <c r="A4566" t="s">
        <v>6927</v>
      </c>
      <c r="B4566">
        <v>1485</v>
      </c>
      <c r="C4566" s="3" t="str">
        <f>HYPERLINK("http://www.uniprot.org/uniprot/K7M407","tr|K7M407|K7M407_SOYBN")</f>
        <v>tr|K7M407|K7M407_SOYBN</v>
      </c>
      <c r="D4566" t="s">
        <v>117</v>
      </c>
      <c r="E4566">
        <v>88.66</v>
      </c>
      <c r="F4566">
        <v>494</v>
      </c>
      <c r="G4566">
        <v>56</v>
      </c>
      <c r="H4566">
        <v>0</v>
      </c>
      <c r="I4566">
        <v>1</v>
      </c>
      <c r="J4566">
        <v>1482</v>
      </c>
      <c r="K4566">
        <v>1</v>
      </c>
      <c r="L4566">
        <v>51</v>
      </c>
      <c r="M4566">
        <v>544</v>
      </c>
      <c r="N4566" t="s">
        <v>18</v>
      </c>
      <c r="O4566">
        <v>0</v>
      </c>
      <c r="P4566">
        <v>2226</v>
      </c>
    </row>
    <row r="4567" spans="1:16" x14ac:dyDescent="0.25">
      <c r="A4567" t="s">
        <v>6928</v>
      </c>
      <c r="B4567">
        <v>915</v>
      </c>
      <c r="C4567" s="3" t="str">
        <f>HYPERLINK("http://www.uniprot.org/uniprot/G7IMU8","tr|G7IMU8|G7IMU8_MEDTR")</f>
        <v>tr|G7IMU8|G7IMU8_MEDTR</v>
      </c>
      <c r="D4567" t="s">
        <v>6929</v>
      </c>
      <c r="E4567">
        <v>94.89</v>
      </c>
      <c r="F4567">
        <v>294</v>
      </c>
      <c r="G4567">
        <v>15</v>
      </c>
      <c r="H4567">
        <v>0</v>
      </c>
      <c r="I4567">
        <v>1</v>
      </c>
      <c r="J4567">
        <v>882</v>
      </c>
      <c r="K4567">
        <v>1</v>
      </c>
      <c r="L4567">
        <v>15</v>
      </c>
      <c r="M4567">
        <v>308</v>
      </c>
      <c r="N4567" t="s">
        <v>18</v>
      </c>
      <c r="O4567" s="1">
        <v>4.0636500000000002E-171</v>
      </c>
      <c r="P4567">
        <v>1562</v>
      </c>
    </row>
    <row r="4568" spans="1:16" x14ac:dyDescent="0.25">
      <c r="A4568" t="s">
        <v>6930</v>
      </c>
      <c r="B4568">
        <v>219</v>
      </c>
      <c r="C4568" s="3" t="str">
        <f>HYPERLINK("http://www.uniprot.org/uniprot/G7K0L2","tr|G7K0L2|G7K0L2_MEDTR")</f>
        <v>tr|G7K0L2|G7K0L2_MEDTR</v>
      </c>
      <c r="D4568" t="s">
        <v>6931</v>
      </c>
      <c r="E4568">
        <v>88.23</v>
      </c>
      <c r="F4568">
        <v>51</v>
      </c>
      <c r="G4568">
        <v>6</v>
      </c>
      <c r="H4568">
        <v>0</v>
      </c>
      <c r="I4568">
        <v>1</v>
      </c>
      <c r="J4568">
        <v>153</v>
      </c>
      <c r="K4568">
        <v>1</v>
      </c>
      <c r="L4568">
        <v>1</v>
      </c>
      <c r="M4568">
        <v>51</v>
      </c>
      <c r="N4568" t="s">
        <v>18</v>
      </c>
      <c r="O4568" s="1">
        <v>3.2059800000000002E-20</v>
      </c>
      <c r="P4568">
        <v>256</v>
      </c>
    </row>
    <row r="4569" spans="1:16" x14ac:dyDescent="0.25">
      <c r="A4569" t="s">
        <v>6932</v>
      </c>
      <c r="B4569">
        <v>1194</v>
      </c>
      <c r="C4569" s="3" t="str">
        <f>HYPERLINK("http://www.uniprot.org/uniprot/B7FK30","tr|B7FK30|B7FK30_MEDTR")</f>
        <v>tr|B7FK30|B7FK30_MEDTR</v>
      </c>
      <c r="D4569" t="s">
        <v>4331</v>
      </c>
      <c r="E4569">
        <v>83.41</v>
      </c>
      <c r="F4569">
        <v>398</v>
      </c>
      <c r="G4569">
        <v>66</v>
      </c>
      <c r="H4569">
        <v>1</v>
      </c>
      <c r="I4569">
        <v>1</v>
      </c>
      <c r="J4569">
        <v>1191</v>
      </c>
      <c r="K4569">
        <v>1</v>
      </c>
      <c r="L4569">
        <v>1</v>
      </c>
      <c r="M4569">
        <v>398</v>
      </c>
      <c r="N4569" t="s">
        <v>18</v>
      </c>
      <c r="O4569">
        <v>0</v>
      </c>
      <c r="P4569">
        <v>1724</v>
      </c>
    </row>
    <row r="4570" spans="1:16" x14ac:dyDescent="0.25">
      <c r="A4570" t="s">
        <v>6933</v>
      </c>
      <c r="B4570">
        <v>1119</v>
      </c>
      <c r="C4570" s="3" t="str">
        <f>HYPERLINK("http://www.uniprot.org/uniprot/G7L6L0","tr|G7L6L0|G7L6L0_MEDTR")</f>
        <v>tr|G7L6L0|G7L6L0_MEDTR</v>
      </c>
      <c r="D4570" t="s">
        <v>6934</v>
      </c>
      <c r="E4570">
        <v>90.05</v>
      </c>
      <c r="F4570">
        <v>372</v>
      </c>
      <c r="G4570">
        <v>37</v>
      </c>
      <c r="H4570">
        <v>0</v>
      </c>
      <c r="I4570">
        <v>1</v>
      </c>
      <c r="J4570">
        <v>1116</v>
      </c>
      <c r="K4570">
        <v>1</v>
      </c>
      <c r="L4570">
        <v>1</v>
      </c>
      <c r="M4570">
        <v>372</v>
      </c>
      <c r="N4570" t="s">
        <v>18</v>
      </c>
      <c r="O4570">
        <v>0</v>
      </c>
      <c r="P4570">
        <v>1783</v>
      </c>
    </row>
    <row r="4571" spans="1:16" x14ac:dyDescent="0.25">
      <c r="A4571" t="s">
        <v>6935</v>
      </c>
      <c r="B4571">
        <v>885</v>
      </c>
      <c r="C4571" s="3" t="str">
        <f>HYPERLINK("http://www.uniprot.org/uniprot/G7L348","tr|G7L348|G7L348_MEDTR")</f>
        <v>tr|G7L348|G7L348_MEDTR</v>
      </c>
      <c r="D4571" t="s">
        <v>6936</v>
      </c>
      <c r="E4571">
        <v>75.58</v>
      </c>
      <c r="F4571">
        <v>299</v>
      </c>
      <c r="G4571">
        <v>73</v>
      </c>
      <c r="H4571">
        <v>5</v>
      </c>
      <c r="I4571">
        <v>1</v>
      </c>
      <c r="J4571">
        <v>882</v>
      </c>
      <c r="K4571">
        <v>1</v>
      </c>
      <c r="L4571">
        <v>1</v>
      </c>
      <c r="M4571">
        <v>291</v>
      </c>
      <c r="N4571" t="s">
        <v>18</v>
      </c>
      <c r="O4571" s="1">
        <v>1.6432699999999999E-121</v>
      </c>
      <c r="P4571">
        <v>1134</v>
      </c>
    </row>
    <row r="4572" spans="1:16" x14ac:dyDescent="0.25">
      <c r="A4572" t="s">
        <v>6937</v>
      </c>
      <c r="B4572">
        <v>1023</v>
      </c>
      <c r="C4572" s="3" t="str">
        <f>HYPERLINK("http://www.uniprot.org/uniprot/G7IBT3","tr|G7IBT3|G7IBT3_MEDTR")</f>
        <v>tr|G7IBT3|G7IBT3_MEDTR</v>
      </c>
      <c r="D4572" t="s">
        <v>6938</v>
      </c>
      <c r="E4572">
        <v>67.540000000000006</v>
      </c>
      <c r="F4572">
        <v>342</v>
      </c>
      <c r="G4572">
        <v>111</v>
      </c>
      <c r="H4572">
        <v>2</v>
      </c>
      <c r="I4572">
        <v>1</v>
      </c>
      <c r="J4572">
        <v>1020</v>
      </c>
      <c r="K4572">
        <v>1</v>
      </c>
      <c r="L4572">
        <v>1</v>
      </c>
      <c r="M4572">
        <v>335</v>
      </c>
      <c r="N4572" t="s">
        <v>18</v>
      </c>
      <c r="O4572" s="1">
        <v>2.7333999999999999E-129</v>
      </c>
      <c r="P4572">
        <v>1202</v>
      </c>
    </row>
    <row r="4573" spans="1:16" x14ac:dyDescent="0.25">
      <c r="A4573" t="s">
        <v>6939</v>
      </c>
      <c r="B4573">
        <v>270</v>
      </c>
      <c r="C4573" s="3" t="str">
        <f>HYPERLINK("http://www.uniprot.org/uniprot/C6T4L4","tr|C6T4L4|C6T4L4_SOYBN")</f>
        <v>tr|C6T4L4|C6T4L4_SOYBN</v>
      </c>
      <c r="D4573" t="s">
        <v>28</v>
      </c>
      <c r="E4573">
        <v>90</v>
      </c>
      <c r="F4573">
        <v>70</v>
      </c>
      <c r="G4573">
        <v>7</v>
      </c>
      <c r="H4573">
        <v>0</v>
      </c>
      <c r="I4573">
        <v>58</v>
      </c>
      <c r="J4573">
        <v>267</v>
      </c>
      <c r="K4573">
        <v>1</v>
      </c>
      <c r="L4573">
        <v>21</v>
      </c>
      <c r="M4573">
        <v>90</v>
      </c>
      <c r="N4573" t="s">
        <v>18</v>
      </c>
      <c r="O4573" s="1">
        <v>3.5653099999999999E-35</v>
      </c>
      <c r="P4573">
        <v>385</v>
      </c>
    </row>
    <row r="4574" spans="1:16" x14ac:dyDescent="0.25">
      <c r="A4574" t="s">
        <v>6940</v>
      </c>
      <c r="B4574">
        <v>1710</v>
      </c>
      <c r="C4574" s="3" t="str">
        <f>HYPERLINK("http://www.uniprot.org/uniprot/K7N4T8","tr|K7N4T8|K7N4T8_SOYBN")</f>
        <v>tr|K7N4T8|K7N4T8_SOYBN</v>
      </c>
      <c r="D4574" t="s">
        <v>548</v>
      </c>
      <c r="E4574">
        <v>92.01</v>
      </c>
      <c r="F4574">
        <v>526</v>
      </c>
      <c r="G4574">
        <v>42</v>
      </c>
      <c r="H4574">
        <v>0</v>
      </c>
      <c r="I4574">
        <v>130</v>
      </c>
      <c r="J4574">
        <v>1707</v>
      </c>
      <c r="K4574">
        <v>1</v>
      </c>
      <c r="L4574">
        <v>109</v>
      </c>
      <c r="M4574">
        <v>632</v>
      </c>
      <c r="N4574" t="s">
        <v>18</v>
      </c>
      <c r="O4574">
        <v>0</v>
      </c>
      <c r="P4574">
        <v>2442</v>
      </c>
    </row>
    <row r="4575" spans="1:16" x14ac:dyDescent="0.25">
      <c r="A4575" t="s">
        <v>6941</v>
      </c>
      <c r="B4575">
        <v>1062</v>
      </c>
      <c r="C4575" s="3" t="str">
        <f>HYPERLINK("http://www.uniprot.org/uniprot/I1LZF5","tr|I1LZF5|I1LZF5_SOYBN")</f>
        <v>tr|I1LZF5|I1LZF5_SOYBN</v>
      </c>
      <c r="D4575" t="s">
        <v>99</v>
      </c>
      <c r="E4575">
        <v>53.84</v>
      </c>
      <c r="F4575">
        <v>377</v>
      </c>
      <c r="G4575">
        <v>174</v>
      </c>
      <c r="H4575">
        <v>34</v>
      </c>
      <c r="I4575">
        <v>28</v>
      </c>
      <c r="J4575">
        <v>1056</v>
      </c>
      <c r="K4575">
        <v>1</v>
      </c>
      <c r="L4575">
        <v>82</v>
      </c>
      <c r="M4575">
        <v>449</v>
      </c>
      <c r="N4575" t="s">
        <v>18</v>
      </c>
      <c r="O4575" s="1">
        <v>2.33172E-94</v>
      </c>
      <c r="P4575">
        <v>901</v>
      </c>
    </row>
    <row r="4576" spans="1:16" x14ac:dyDescent="0.25">
      <c r="A4576" t="s">
        <v>6942</v>
      </c>
      <c r="B4576">
        <v>1929</v>
      </c>
      <c r="C4576" s="3" t="str">
        <f>HYPERLINK("http://www.uniprot.org/uniprot/G7J7E9","tr|G7J7E9|G7J7E9_MEDTR")</f>
        <v>tr|G7J7E9|G7J7E9_MEDTR</v>
      </c>
      <c r="D4576" t="s">
        <v>6943</v>
      </c>
      <c r="E4576">
        <v>85.96</v>
      </c>
      <c r="F4576">
        <v>634</v>
      </c>
      <c r="G4576">
        <v>89</v>
      </c>
      <c r="H4576">
        <v>17</v>
      </c>
      <c r="I4576">
        <v>76</v>
      </c>
      <c r="J4576">
        <v>1926</v>
      </c>
      <c r="K4576">
        <v>1</v>
      </c>
      <c r="L4576">
        <v>31</v>
      </c>
      <c r="M4576">
        <v>655</v>
      </c>
      <c r="N4576" t="s">
        <v>18</v>
      </c>
      <c r="O4576">
        <v>0</v>
      </c>
      <c r="P4576">
        <v>2834</v>
      </c>
    </row>
    <row r="4577" spans="1:16" x14ac:dyDescent="0.25">
      <c r="A4577" t="s">
        <v>6944</v>
      </c>
      <c r="B4577">
        <v>2316</v>
      </c>
      <c r="C4577" s="3" t="str">
        <f>HYPERLINK("http://www.uniprot.org/uniprot/I1LLS7","tr|I1LLS7|I1LLS7_SOYBN")</f>
        <v>tr|I1LLS7|I1LLS7_SOYBN</v>
      </c>
      <c r="D4577" t="s">
        <v>71</v>
      </c>
      <c r="E4577">
        <v>58.86</v>
      </c>
      <c r="F4577">
        <v>773</v>
      </c>
      <c r="G4577">
        <v>318</v>
      </c>
      <c r="H4577">
        <v>3</v>
      </c>
      <c r="I4577">
        <v>4</v>
      </c>
      <c r="J4577">
        <v>2313</v>
      </c>
      <c r="K4577">
        <v>1</v>
      </c>
      <c r="L4577">
        <v>4</v>
      </c>
      <c r="M4577">
        <v>773</v>
      </c>
      <c r="N4577" t="s">
        <v>18</v>
      </c>
      <c r="O4577">
        <v>0</v>
      </c>
      <c r="P4577">
        <v>2397</v>
      </c>
    </row>
    <row r="4578" spans="1:16" x14ac:dyDescent="0.25">
      <c r="A4578" t="s">
        <v>6945</v>
      </c>
      <c r="B4578">
        <v>1995</v>
      </c>
      <c r="C4578" s="3" t="str">
        <f>HYPERLINK("http://www.uniprot.org/uniprot/K7KYM0","tr|K7KYM0|K7KYM0_SOYBN")</f>
        <v>tr|K7KYM0|K7KYM0_SOYBN</v>
      </c>
      <c r="D4578" t="s">
        <v>28</v>
      </c>
      <c r="E4578">
        <v>69.349999999999994</v>
      </c>
      <c r="F4578">
        <v>744</v>
      </c>
      <c r="G4578">
        <v>228</v>
      </c>
      <c r="H4578">
        <v>80</v>
      </c>
      <c r="I4578">
        <v>1</v>
      </c>
      <c r="J4578">
        <v>1992</v>
      </c>
      <c r="K4578">
        <v>1</v>
      </c>
      <c r="L4578">
        <v>1</v>
      </c>
      <c r="M4578">
        <v>736</v>
      </c>
      <c r="N4578" t="s">
        <v>18</v>
      </c>
      <c r="O4578">
        <v>0</v>
      </c>
      <c r="P4578">
        <v>2518</v>
      </c>
    </row>
    <row r="4579" spans="1:16" x14ac:dyDescent="0.25">
      <c r="A4579" t="s">
        <v>6946</v>
      </c>
      <c r="B4579">
        <v>804</v>
      </c>
      <c r="C4579" s="3" t="str">
        <f>HYPERLINK("http://www.uniprot.org/uniprot/I1NH68","tr|I1NH68|I1NH68_SOYBN")</f>
        <v>tr|I1NH68|I1NH68_SOYBN</v>
      </c>
      <c r="D4579" t="s">
        <v>117</v>
      </c>
      <c r="E4579">
        <v>89.88</v>
      </c>
      <c r="F4579">
        <v>267</v>
      </c>
      <c r="G4579">
        <v>27</v>
      </c>
      <c r="H4579">
        <v>0</v>
      </c>
      <c r="I4579">
        <v>1</v>
      </c>
      <c r="J4579">
        <v>801</v>
      </c>
      <c r="K4579">
        <v>1</v>
      </c>
      <c r="L4579">
        <v>57</v>
      </c>
      <c r="M4579">
        <v>323</v>
      </c>
      <c r="N4579" t="s">
        <v>18</v>
      </c>
      <c r="O4579" s="1">
        <v>2.0349299999999998E-133</v>
      </c>
      <c r="P4579">
        <v>1236</v>
      </c>
    </row>
    <row r="4580" spans="1:16" x14ac:dyDescent="0.25">
      <c r="A4580" t="s">
        <v>6947</v>
      </c>
      <c r="B4580">
        <v>1050</v>
      </c>
      <c r="C4580" s="3" t="str">
        <f>HYPERLINK("http://www.uniprot.org/uniprot/G7JKY3","tr|G7JKY3|G7JKY3_MEDTR")</f>
        <v>tr|G7JKY3|G7JKY3_MEDTR</v>
      </c>
      <c r="D4580" t="s">
        <v>6948</v>
      </c>
      <c r="E4580">
        <v>60.42</v>
      </c>
      <c r="F4580">
        <v>374</v>
      </c>
      <c r="G4580">
        <v>148</v>
      </c>
      <c r="H4580">
        <v>25</v>
      </c>
      <c r="I4580">
        <v>1</v>
      </c>
      <c r="J4580">
        <v>1047</v>
      </c>
      <c r="K4580">
        <v>1</v>
      </c>
      <c r="L4580">
        <v>1</v>
      </c>
      <c r="M4580">
        <v>345</v>
      </c>
      <c r="N4580" t="s">
        <v>18</v>
      </c>
      <c r="O4580" s="1">
        <v>2.68891E-111</v>
      </c>
      <c r="P4580">
        <v>1047</v>
      </c>
    </row>
    <row r="4581" spans="1:16" x14ac:dyDescent="0.25">
      <c r="A4581" t="s">
        <v>6949</v>
      </c>
      <c r="B4581">
        <v>1233</v>
      </c>
      <c r="C4581" s="3" t="str">
        <f>HYPERLINK("http://www.uniprot.org/uniprot/G7K481","tr|G7K481|G7K481_MEDTR")</f>
        <v>tr|G7K481|G7K481_MEDTR</v>
      </c>
      <c r="D4581" t="s">
        <v>6950</v>
      </c>
      <c r="E4581">
        <v>82.36</v>
      </c>
      <c r="F4581">
        <v>414</v>
      </c>
      <c r="G4581">
        <v>73</v>
      </c>
      <c r="H4581">
        <v>4</v>
      </c>
      <c r="I4581">
        <v>1</v>
      </c>
      <c r="J4581">
        <v>1230</v>
      </c>
      <c r="K4581">
        <v>1</v>
      </c>
      <c r="L4581">
        <v>1</v>
      </c>
      <c r="M4581">
        <v>414</v>
      </c>
      <c r="N4581" t="s">
        <v>18</v>
      </c>
      <c r="O4581">
        <v>0</v>
      </c>
      <c r="P4581">
        <v>1722</v>
      </c>
    </row>
    <row r="4582" spans="1:16" x14ac:dyDescent="0.25">
      <c r="A4582" t="s">
        <v>6951</v>
      </c>
      <c r="B4582">
        <v>3249</v>
      </c>
      <c r="C4582" s="3" t="str">
        <f>HYPERLINK("http://www.uniprot.org/uniprot/K7MJL1","tr|K7MJL1|K7MJL1_SOYBN")</f>
        <v>tr|K7MJL1|K7MJL1_SOYBN</v>
      </c>
      <c r="D4582" t="s">
        <v>28</v>
      </c>
      <c r="E4582">
        <v>75.28</v>
      </c>
      <c r="F4582">
        <v>1129</v>
      </c>
      <c r="G4582">
        <v>279</v>
      </c>
      <c r="H4582">
        <v>66</v>
      </c>
      <c r="I4582">
        <v>1</v>
      </c>
      <c r="J4582">
        <v>3189</v>
      </c>
      <c r="K4582">
        <v>1</v>
      </c>
      <c r="L4582">
        <v>1</v>
      </c>
      <c r="M4582">
        <v>1120</v>
      </c>
      <c r="N4582" t="s">
        <v>18</v>
      </c>
      <c r="O4582">
        <v>0</v>
      </c>
      <c r="P4582">
        <v>4141</v>
      </c>
    </row>
    <row r="4583" spans="1:16" x14ac:dyDescent="0.25">
      <c r="A4583" t="s">
        <v>6952</v>
      </c>
      <c r="B4583">
        <v>882</v>
      </c>
      <c r="C4583" s="3" t="str">
        <f>HYPERLINK("http://www.uniprot.org/uniprot/G7KQ33","tr|G7KQ33|G7KQ33_MEDTR")</f>
        <v>tr|G7KQ33|G7KQ33_MEDTR</v>
      </c>
      <c r="D4583" t="s">
        <v>6953</v>
      </c>
      <c r="E4583">
        <v>81.12</v>
      </c>
      <c r="F4583">
        <v>302</v>
      </c>
      <c r="G4583">
        <v>57</v>
      </c>
      <c r="H4583">
        <v>9</v>
      </c>
      <c r="I4583">
        <v>1</v>
      </c>
      <c r="J4583">
        <v>879</v>
      </c>
      <c r="K4583">
        <v>1</v>
      </c>
      <c r="L4583">
        <v>1</v>
      </c>
      <c r="M4583">
        <v>297</v>
      </c>
      <c r="N4583" t="s">
        <v>18</v>
      </c>
      <c r="O4583" s="1">
        <v>1.2440899999999999E-137</v>
      </c>
      <c r="P4583">
        <v>1273</v>
      </c>
    </row>
    <row r="4584" spans="1:16" x14ac:dyDescent="0.25">
      <c r="A4584" t="s">
        <v>6954</v>
      </c>
      <c r="B4584">
        <v>3213</v>
      </c>
      <c r="C4584" s="3" t="str">
        <f>HYPERLINK("http://www.uniprot.org/uniprot/G7ZZV2","tr|G7ZZV2|G7ZZV2_MEDTR")</f>
        <v>tr|G7ZZV2|G7ZZV2_MEDTR</v>
      </c>
      <c r="D4584" t="s">
        <v>6955</v>
      </c>
      <c r="E4584">
        <v>72.02</v>
      </c>
      <c r="F4584">
        <v>933</v>
      </c>
      <c r="G4584">
        <v>261</v>
      </c>
      <c r="H4584">
        <v>82</v>
      </c>
      <c r="I4584">
        <v>1</v>
      </c>
      <c r="J4584">
        <v>2553</v>
      </c>
      <c r="K4584">
        <v>1</v>
      </c>
      <c r="L4584">
        <v>39</v>
      </c>
      <c r="M4584">
        <v>970</v>
      </c>
      <c r="N4584" t="s">
        <v>18</v>
      </c>
      <c r="O4584">
        <v>0</v>
      </c>
      <c r="P4584">
        <v>3356</v>
      </c>
    </row>
    <row r="4585" spans="1:16" x14ac:dyDescent="0.25">
      <c r="A4585" t="s">
        <v>6956</v>
      </c>
      <c r="B4585">
        <v>978</v>
      </c>
      <c r="C4585" s="3" t="str">
        <f>HYPERLINK("http://www.uniprot.org/uniprot/I1J8A4","tr|I1J8A4|I1J8A4_SOYBN")</f>
        <v>tr|I1J8A4|I1J8A4_SOYBN</v>
      </c>
      <c r="D4585" t="s">
        <v>6957</v>
      </c>
      <c r="E4585">
        <v>92.3</v>
      </c>
      <c r="F4585">
        <v>312</v>
      </c>
      <c r="G4585">
        <v>24</v>
      </c>
      <c r="H4585">
        <v>0</v>
      </c>
      <c r="I4585">
        <v>1</v>
      </c>
      <c r="J4585">
        <v>936</v>
      </c>
      <c r="K4585">
        <v>1</v>
      </c>
      <c r="L4585">
        <v>37</v>
      </c>
      <c r="M4585">
        <v>348</v>
      </c>
      <c r="N4585" t="s">
        <v>18</v>
      </c>
      <c r="O4585" s="1">
        <v>1.0967E-164</v>
      </c>
      <c r="P4585">
        <v>1507</v>
      </c>
    </row>
    <row r="4586" spans="1:16" x14ac:dyDescent="0.25">
      <c r="A4586" t="s">
        <v>6958</v>
      </c>
      <c r="B4586">
        <v>348</v>
      </c>
      <c r="C4586" s="3" t="str">
        <f>HYPERLINK("http://www.uniprot.org/uniprot/R4IU93","tr|R4IU93|R4IU93_VICFA")</f>
        <v>tr|R4IU93|R4IU93_VICFA</v>
      </c>
      <c r="D4586" t="s">
        <v>1582</v>
      </c>
      <c r="E4586">
        <v>96.52</v>
      </c>
      <c r="F4586">
        <v>115</v>
      </c>
      <c r="G4586">
        <v>4</v>
      </c>
      <c r="H4586">
        <v>0</v>
      </c>
      <c r="I4586">
        <v>1</v>
      </c>
      <c r="J4586">
        <v>345</v>
      </c>
      <c r="K4586">
        <v>1</v>
      </c>
      <c r="L4586">
        <v>1</v>
      </c>
      <c r="M4586">
        <v>115</v>
      </c>
      <c r="N4586" t="s">
        <v>18</v>
      </c>
      <c r="O4586" s="1">
        <v>8.4242299999999994E-58</v>
      </c>
      <c r="P4586">
        <v>580</v>
      </c>
    </row>
    <row r="4587" spans="1:16" x14ac:dyDescent="0.25">
      <c r="A4587" t="s">
        <v>6959</v>
      </c>
      <c r="B4587">
        <v>810</v>
      </c>
      <c r="C4587" s="3" t="str">
        <f>HYPERLINK("http://www.uniprot.org/uniprot/M1BVT5","tr|M1BVT5|M1BVT5_SOLTU")</f>
        <v>tr|M1BVT5|M1BVT5_SOLTU</v>
      </c>
      <c r="D4587" t="s">
        <v>6960</v>
      </c>
      <c r="E4587">
        <v>24.11</v>
      </c>
      <c r="F4587">
        <v>170</v>
      </c>
      <c r="G4587">
        <v>129</v>
      </c>
      <c r="H4587">
        <v>0</v>
      </c>
      <c r="I4587">
        <v>196</v>
      </c>
      <c r="J4587">
        <v>705</v>
      </c>
      <c r="K4587">
        <v>1</v>
      </c>
      <c r="L4587">
        <v>44</v>
      </c>
      <c r="M4587">
        <v>213</v>
      </c>
      <c r="N4587" t="s">
        <v>18</v>
      </c>
      <c r="O4587" s="1">
        <v>6.6699600000000003E-7</v>
      </c>
      <c r="P4587">
        <v>145</v>
      </c>
    </row>
    <row r="4588" spans="1:16" x14ac:dyDescent="0.25">
      <c r="A4588" t="s">
        <v>6961</v>
      </c>
      <c r="B4588">
        <v>1293</v>
      </c>
      <c r="C4588" s="3" t="str">
        <f>HYPERLINK("http://www.uniprot.org/uniprot/G7JDL9","tr|G7JDL9|G7JDL9_MEDTR")</f>
        <v>tr|G7JDL9|G7JDL9_MEDTR</v>
      </c>
      <c r="D4588" t="s">
        <v>242</v>
      </c>
      <c r="E4588">
        <v>24.35</v>
      </c>
      <c r="F4588">
        <v>390</v>
      </c>
      <c r="G4588">
        <v>295</v>
      </c>
      <c r="H4588">
        <v>0</v>
      </c>
      <c r="I4588">
        <v>76</v>
      </c>
      <c r="J4588">
        <v>1245</v>
      </c>
      <c r="K4588">
        <v>1</v>
      </c>
      <c r="L4588">
        <v>25</v>
      </c>
      <c r="M4588">
        <v>356</v>
      </c>
      <c r="N4588" t="s">
        <v>18</v>
      </c>
      <c r="O4588" s="1">
        <v>3.6633400000000001E-18</v>
      </c>
      <c r="P4588">
        <v>245</v>
      </c>
    </row>
    <row r="4589" spans="1:16" x14ac:dyDescent="0.25">
      <c r="A4589" t="s">
        <v>6962</v>
      </c>
      <c r="B4589">
        <v>810</v>
      </c>
      <c r="C4589" s="3" t="str">
        <f>HYPERLINK("http://www.uniprot.org/uniprot/A5AM06","tr|A5AM06|A5AM06_VITVI")</f>
        <v>tr|A5AM06|A5AM06_VITVI</v>
      </c>
      <c r="D4589" t="s">
        <v>1615</v>
      </c>
      <c r="E4589">
        <v>30.18</v>
      </c>
      <c r="F4589">
        <v>222</v>
      </c>
      <c r="G4589">
        <v>155</v>
      </c>
      <c r="H4589">
        <v>3</v>
      </c>
      <c r="I4589">
        <v>1</v>
      </c>
      <c r="J4589">
        <v>657</v>
      </c>
      <c r="K4589">
        <v>1</v>
      </c>
      <c r="L4589">
        <v>1063</v>
      </c>
      <c r="M4589">
        <v>1281</v>
      </c>
      <c r="N4589" t="s">
        <v>18</v>
      </c>
      <c r="O4589" s="1">
        <v>5.0833700000000001E-23</v>
      </c>
      <c r="P4589">
        <v>284</v>
      </c>
    </row>
    <row r="4590" spans="1:16" x14ac:dyDescent="0.25">
      <c r="A4590" t="s">
        <v>6963</v>
      </c>
      <c r="B4590">
        <v>363</v>
      </c>
      <c r="C4590" s="3" t="str">
        <f>HYPERLINK("http://www.uniprot.org/uniprot/K7KJG7","tr|K7KJG7|K7KJG7_SOYBN")</f>
        <v>tr|K7KJG7|K7KJG7_SOYBN</v>
      </c>
      <c r="D4590" t="s">
        <v>28</v>
      </c>
      <c r="E4590">
        <v>67.180000000000007</v>
      </c>
      <c r="F4590">
        <v>64</v>
      </c>
      <c r="G4590">
        <v>21</v>
      </c>
      <c r="H4590">
        <v>2</v>
      </c>
      <c r="I4590">
        <v>130</v>
      </c>
      <c r="J4590">
        <v>315</v>
      </c>
      <c r="K4590">
        <v>1</v>
      </c>
      <c r="L4590">
        <v>209</v>
      </c>
      <c r="M4590">
        <v>272</v>
      </c>
      <c r="N4590" t="s">
        <v>18</v>
      </c>
      <c r="O4590" s="1">
        <v>5.2365399999999997E-15</v>
      </c>
      <c r="P4590">
        <v>211</v>
      </c>
    </row>
    <row r="4591" spans="1:16" x14ac:dyDescent="0.25">
      <c r="A4591" t="s">
        <v>6964</v>
      </c>
      <c r="B4591">
        <v>1008</v>
      </c>
      <c r="C4591" s="3" t="str">
        <f>HYPERLINK("http://www.uniprot.org/uniprot/A6XNC2","tr|A6XNC2|A6XNC2_MEDTR")</f>
        <v>tr|A6XNC2|A6XNC2_MEDTR</v>
      </c>
      <c r="D4591" t="s">
        <v>259</v>
      </c>
      <c r="E4591">
        <v>72.069999999999993</v>
      </c>
      <c r="F4591">
        <v>333</v>
      </c>
      <c r="G4591">
        <v>93</v>
      </c>
      <c r="H4591">
        <v>0</v>
      </c>
      <c r="I4591">
        <v>1</v>
      </c>
      <c r="J4591">
        <v>999</v>
      </c>
      <c r="K4591">
        <v>1</v>
      </c>
      <c r="L4591">
        <v>145</v>
      </c>
      <c r="M4591">
        <v>477</v>
      </c>
      <c r="N4591" t="s">
        <v>18</v>
      </c>
      <c r="O4591" s="1">
        <v>6.3244500000000001E-139</v>
      </c>
      <c r="P4591">
        <v>1285</v>
      </c>
    </row>
    <row r="4592" spans="1:16" x14ac:dyDescent="0.25">
      <c r="A4592" t="s">
        <v>6965</v>
      </c>
      <c r="B4592">
        <v>1824</v>
      </c>
      <c r="C4592" s="3" t="str">
        <f>HYPERLINK("http://www.uniprot.org/uniprot/Q4FCX5","tr|Q4FCX5|Q4FCX5_MEDTR")</f>
        <v>tr|Q4FCX5|Q4FCX5_MEDTR</v>
      </c>
      <c r="D4592" t="s">
        <v>6966</v>
      </c>
      <c r="E4592">
        <v>87.97</v>
      </c>
      <c r="F4592">
        <v>607</v>
      </c>
      <c r="G4592">
        <v>73</v>
      </c>
      <c r="H4592">
        <v>0</v>
      </c>
      <c r="I4592">
        <v>1</v>
      </c>
      <c r="J4592">
        <v>1821</v>
      </c>
      <c r="K4592">
        <v>1</v>
      </c>
      <c r="L4592">
        <v>1</v>
      </c>
      <c r="M4592">
        <v>607</v>
      </c>
      <c r="N4592" t="s">
        <v>18</v>
      </c>
      <c r="O4592">
        <v>0</v>
      </c>
      <c r="P4592">
        <v>2830</v>
      </c>
    </row>
    <row r="4593" spans="1:16" x14ac:dyDescent="0.25">
      <c r="A4593" t="s">
        <v>6967</v>
      </c>
      <c r="B4593">
        <v>1347</v>
      </c>
      <c r="C4593" s="3" t="str">
        <f>HYPERLINK("http://www.uniprot.org/uniprot/K7M8Q6","tr|K7M8Q6|K7M8Q6_SOYBN")</f>
        <v>tr|K7M8Q6|K7M8Q6_SOYBN</v>
      </c>
      <c r="D4593" t="s">
        <v>28</v>
      </c>
      <c r="E4593">
        <v>77</v>
      </c>
      <c r="F4593">
        <v>448</v>
      </c>
      <c r="G4593">
        <v>103</v>
      </c>
      <c r="H4593">
        <v>9</v>
      </c>
      <c r="I4593">
        <v>28</v>
      </c>
      <c r="J4593">
        <v>1344</v>
      </c>
      <c r="K4593">
        <v>1</v>
      </c>
      <c r="L4593">
        <v>14</v>
      </c>
      <c r="M4593">
        <v>458</v>
      </c>
      <c r="N4593" t="s">
        <v>18</v>
      </c>
      <c r="O4593">
        <v>0</v>
      </c>
      <c r="P4593">
        <v>1735</v>
      </c>
    </row>
    <row r="4594" spans="1:16" x14ac:dyDescent="0.25">
      <c r="A4594" t="s">
        <v>6968</v>
      </c>
      <c r="B4594">
        <v>855</v>
      </c>
      <c r="C4594" s="3" t="str">
        <f>HYPERLINK("http://www.uniprot.org/uniprot/I3SS91","tr|I3SS91|I3SS91_MEDTR")</f>
        <v>tr|I3SS91|I3SS91_MEDTR</v>
      </c>
      <c r="D4594" t="s">
        <v>22</v>
      </c>
      <c r="E4594">
        <v>69.55</v>
      </c>
      <c r="F4594">
        <v>289</v>
      </c>
      <c r="G4594">
        <v>88</v>
      </c>
      <c r="H4594">
        <v>5</v>
      </c>
      <c r="I4594">
        <v>1</v>
      </c>
      <c r="J4594">
        <v>852</v>
      </c>
      <c r="K4594">
        <v>1</v>
      </c>
      <c r="L4594">
        <v>1</v>
      </c>
      <c r="M4594">
        <v>253</v>
      </c>
      <c r="N4594" t="s">
        <v>18</v>
      </c>
      <c r="O4594" s="1">
        <v>2.1560900000000001E-99</v>
      </c>
      <c r="P4594">
        <v>943</v>
      </c>
    </row>
    <row r="4595" spans="1:16" x14ac:dyDescent="0.25">
      <c r="A4595" t="s">
        <v>6969</v>
      </c>
      <c r="B4595">
        <v>1272</v>
      </c>
      <c r="C4595" s="3" t="str">
        <f>HYPERLINK("http://www.uniprot.org/uniprot/G7K0L3","tr|G7K0L3|G7K0L3_MEDTR")</f>
        <v>tr|G7K0L3|G7K0L3_MEDTR</v>
      </c>
      <c r="D4595" t="s">
        <v>6970</v>
      </c>
      <c r="E4595">
        <v>88.41</v>
      </c>
      <c r="F4595">
        <v>397</v>
      </c>
      <c r="G4595">
        <v>46</v>
      </c>
      <c r="H4595">
        <v>0</v>
      </c>
      <c r="I4595">
        <v>79</v>
      </c>
      <c r="J4595">
        <v>1269</v>
      </c>
      <c r="K4595">
        <v>1</v>
      </c>
      <c r="L4595">
        <v>11</v>
      </c>
      <c r="M4595">
        <v>407</v>
      </c>
      <c r="N4595" t="s">
        <v>18</v>
      </c>
      <c r="O4595">
        <v>0</v>
      </c>
      <c r="P4595">
        <v>1738</v>
      </c>
    </row>
    <row r="4596" spans="1:16" x14ac:dyDescent="0.25">
      <c r="A4596" t="s">
        <v>6971</v>
      </c>
      <c r="B4596">
        <v>1578</v>
      </c>
      <c r="C4596" s="3" t="str">
        <f>HYPERLINK("http://www.uniprot.org/uniprot/G7K3H0","tr|G7K3H0|G7K3H0_MEDTR")</f>
        <v>tr|G7K3H0|G7K3H0_MEDTR</v>
      </c>
      <c r="D4596" t="s">
        <v>6972</v>
      </c>
      <c r="E4596">
        <v>88.95</v>
      </c>
      <c r="F4596">
        <v>525</v>
      </c>
      <c r="G4596">
        <v>58</v>
      </c>
      <c r="H4596">
        <v>0</v>
      </c>
      <c r="I4596">
        <v>1</v>
      </c>
      <c r="J4596">
        <v>1575</v>
      </c>
      <c r="K4596">
        <v>1</v>
      </c>
      <c r="L4596">
        <v>1</v>
      </c>
      <c r="M4596">
        <v>525</v>
      </c>
      <c r="N4596" t="s">
        <v>18</v>
      </c>
      <c r="O4596">
        <v>0</v>
      </c>
      <c r="P4596">
        <v>2586</v>
      </c>
    </row>
    <row r="4597" spans="1:16" x14ac:dyDescent="0.25">
      <c r="A4597" t="s">
        <v>6973</v>
      </c>
      <c r="B4597">
        <v>921</v>
      </c>
      <c r="C4597" s="3" t="str">
        <f>HYPERLINK("http://www.uniprot.org/uniprot/K7MNX2","tr|K7MNX2|K7MNX2_SOYBN")</f>
        <v>tr|K7MNX2|K7MNX2_SOYBN</v>
      </c>
      <c r="D4597" t="s">
        <v>28</v>
      </c>
      <c r="E4597">
        <v>25.66</v>
      </c>
      <c r="F4597">
        <v>187</v>
      </c>
      <c r="G4597">
        <v>139</v>
      </c>
      <c r="H4597">
        <v>1</v>
      </c>
      <c r="I4597">
        <v>316</v>
      </c>
      <c r="J4597">
        <v>873</v>
      </c>
      <c r="K4597">
        <v>1</v>
      </c>
      <c r="L4597">
        <v>276</v>
      </c>
      <c r="M4597">
        <v>456</v>
      </c>
      <c r="N4597" t="s">
        <v>18</v>
      </c>
      <c r="O4597" s="1">
        <v>7.1038999999999996E-14</v>
      </c>
      <c r="P4597">
        <v>206</v>
      </c>
    </row>
    <row r="4598" spans="1:16" x14ac:dyDescent="0.25">
      <c r="A4598" t="s">
        <v>6974</v>
      </c>
      <c r="B4598">
        <v>1452</v>
      </c>
      <c r="C4598" s="3" t="str">
        <f>HYPERLINK("http://www.uniprot.org/uniprot/G7L6K9","tr|G7L6K9|G7L6K9_MEDTR")</f>
        <v>tr|G7L6K9|G7L6K9_MEDTR</v>
      </c>
      <c r="D4598" t="s">
        <v>6975</v>
      </c>
      <c r="E4598">
        <v>89.62</v>
      </c>
      <c r="F4598">
        <v>482</v>
      </c>
      <c r="G4598">
        <v>50</v>
      </c>
      <c r="H4598">
        <v>2</v>
      </c>
      <c r="I4598">
        <v>1</v>
      </c>
      <c r="J4598">
        <v>1440</v>
      </c>
      <c r="K4598">
        <v>1</v>
      </c>
      <c r="L4598">
        <v>1</v>
      </c>
      <c r="M4598">
        <v>482</v>
      </c>
      <c r="N4598" t="s">
        <v>18</v>
      </c>
      <c r="O4598">
        <v>0</v>
      </c>
      <c r="P4598">
        <v>2320</v>
      </c>
    </row>
    <row r="4599" spans="1:16" x14ac:dyDescent="0.25">
      <c r="A4599" t="s">
        <v>6976</v>
      </c>
      <c r="B4599">
        <v>1530</v>
      </c>
      <c r="C4599" s="3" t="str">
        <f>HYPERLINK("http://www.uniprot.org/uniprot/G7L347","tr|G7L347|G7L347_MEDTR")</f>
        <v>tr|G7L347|G7L347_MEDTR</v>
      </c>
      <c r="D4599" t="s">
        <v>6825</v>
      </c>
      <c r="E4599">
        <v>71.010000000000005</v>
      </c>
      <c r="F4599">
        <v>345</v>
      </c>
      <c r="G4599">
        <v>100</v>
      </c>
      <c r="H4599">
        <v>32</v>
      </c>
      <c r="I4599">
        <v>526</v>
      </c>
      <c r="J4599">
        <v>1464</v>
      </c>
      <c r="K4599">
        <v>1</v>
      </c>
      <c r="L4599">
        <v>80</v>
      </c>
      <c r="M4599">
        <v>420</v>
      </c>
      <c r="N4599" t="s">
        <v>18</v>
      </c>
      <c r="O4599" s="1">
        <v>3.18757E-136</v>
      </c>
      <c r="P4599">
        <v>1264</v>
      </c>
    </row>
    <row r="4600" spans="1:16" x14ac:dyDescent="0.25">
      <c r="A4600" t="s">
        <v>6977</v>
      </c>
      <c r="B4600">
        <v>1005</v>
      </c>
      <c r="C4600" s="3" t="str">
        <f>HYPERLINK("http://www.uniprot.org/uniprot/G7IBT2","tr|G7IBT2|G7IBT2_MEDTR")</f>
        <v>tr|G7IBT2|G7IBT2_MEDTR</v>
      </c>
      <c r="D4600" t="s">
        <v>6978</v>
      </c>
      <c r="E4600">
        <v>79.27</v>
      </c>
      <c r="F4600">
        <v>304</v>
      </c>
      <c r="G4600">
        <v>63</v>
      </c>
      <c r="H4600">
        <v>2</v>
      </c>
      <c r="I4600">
        <v>91</v>
      </c>
      <c r="J4600">
        <v>996</v>
      </c>
      <c r="K4600">
        <v>1</v>
      </c>
      <c r="L4600">
        <v>31</v>
      </c>
      <c r="M4600">
        <v>333</v>
      </c>
      <c r="N4600" t="s">
        <v>18</v>
      </c>
      <c r="O4600" s="1">
        <v>1.1892200000000001E-129</v>
      </c>
      <c r="P4600">
        <v>1205</v>
      </c>
    </row>
    <row r="4601" spans="1:16" x14ac:dyDescent="0.25">
      <c r="A4601" t="s">
        <v>6979</v>
      </c>
      <c r="B4601">
        <v>2418</v>
      </c>
      <c r="C4601" s="3" t="str">
        <f>HYPERLINK("http://www.uniprot.org/uniprot/I1LEG9","tr|I1LEG9|I1LEG9_SOYBN")</f>
        <v>tr|I1LEG9|I1LEG9_SOYBN</v>
      </c>
      <c r="D4601" t="s">
        <v>71</v>
      </c>
      <c r="E4601">
        <v>79.349999999999994</v>
      </c>
      <c r="F4601">
        <v>809</v>
      </c>
      <c r="G4601">
        <v>167</v>
      </c>
      <c r="H4601">
        <v>5</v>
      </c>
      <c r="I4601">
        <v>1</v>
      </c>
      <c r="J4601">
        <v>2412</v>
      </c>
      <c r="K4601">
        <v>1</v>
      </c>
      <c r="L4601">
        <v>1</v>
      </c>
      <c r="M4601">
        <v>803</v>
      </c>
      <c r="N4601" t="s">
        <v>18</v>
      </c>
      <c r="O4601">
        <v>0</v>
      </c>
      <c r="P4601">
        <v>3309</v>
      </c>
    </row>
    <row r="4602" spans="1:16" x14ac:dyDescent="0.25">
      <c r="A4602" t="s">
        <v>6980</v>
      </c>
      <c r="B4602">
        <v>429</v>
      </c>
      <c r="C4602" s="3" t="str">
        <f>HYPERLINK("http://www.uniprot.org/uniprot/I3SAI9","tr|I3SAI9|I3SAI9_MEDTR")</f>
        <v>tr|I3SAI9|I3SAI9_MEDTR</v>
      </c>
      <c r="D4602" t="s">
        <v>22</v>
      </c>
      <c r="E4602">
        <v>97.16</v>
      </c>
      <c r="F4602">
        <v>141</v>
      </c>
      <c r="G4602">
        <v>4</v>
      </c>
      <c r="H4602">
        <v>0</v>
      </c>
      <c r="I4602">
        <v>1</v>
      </c>
      <c r="J4602">
        <v>423</v>
      </c>
      <c r="K4602">
        <v>1</v>
      </c>
      <c r="L4602">
        <v>15</v>
      </c>
      <c r="M4602">
        <v>155</v>
      </c>
      <c r="N4602" t="s">
        <v>18</v>
      </c>
      <c r="O4602" s="1">
        <v>7.1810499999999995E-73</v>
      </c>
      <c r="P4602">
        <v>710</v>
      </c>
    </row>
    <row r="4603" spans="1:16" x14ac:dyDescent="0.25">
      <c r="A4603" t="s">
        <v>6981</v>
      </c>
      <c r="B4603">
        <v>1956</v>
      </c>
      <c r="C4603" s="3" t="str">
        <f>HYPERLINK("http://www.uniprot.org/uniprot/I1LZF4","tr|I1LZF4|I1LZF4_SOYBN")</f>
        <v>tr|I1LZF4|I1LZF4_SOYBN</v>
      </c>
      <c r="D4603" t="s">
        <v>28</v>
      </c>
      <c r="E4603">
        <v>56.46</v>
      </c>
      <c r="F4603">
        <v>487</v>
      </c>
      <c r="G4603">
        <v>212</v>
      </c>
      <c r="H4603">
        <v>55</v>
      </c>
      <c r="I4603">
        <v>1</v>
      </c>
      <c r="J4603">
        <v>1296</v>
      </c>
      <c r="K4603">
        <v>1</v>
      </c>
      <c r="L4603">
        <v>2</v>
      </c>
      <c r="M4603">
        <v>443</v>
      </c>
      <c r="N4603" t="s">
        <v>18</v>
      </c>
      <c r="O4603" s="1">
        <v>1.6101100000000001E-130</v>
      </c>
      <c r="P4603">
        <v>1216</v>
      </c>
    </row>
    <row r="4604" spans="1:16" x14ac:dyDescent="0.25">
      <c r="A4604" t="s">
        <v>6982</v>
      </c>
      <c r="B4604">
        <v>687</v>
      </c>
      <c r="C4604" s="3" t="str">
        <f>HYPERLINK("http://www.uniprot.org/uniprot/I3T4B8","tr|I3T4B8|I3T4B8_MEDTR")</f>
        <v>tr|I3T4B8|I3T4B8_MEDTR</v>
      </c>
      <c r="D4604" t="s">
        <v>22</v>
      </c>
      <c r="E4604">
        <v>71.98</v>
      </c>
      <c r="F4604">
        <v>232</v>
      </c>
      <c r="G4604">
        <v>65</v>
      </c>
      <c r="H4604">
        <v>4</v>
      </c>
      <c r="I4604">
        <v>1</v>
      </c>
      <c r="J4604">
        <v>684</v>
      </c>
      <c r="K4604">
        <v>1</v>
      </c>
      <c r="L4604">
        <v>1</v>
      </c>
      <c r="M4604">
        <v>232</v>
      </c>
      <c r="N4604" t="s">
        <v>18</v>
      </c>
      <c r="O4604" s="1">
        <v>3.4970300000000002E-87</v>
      </c>
      <c r="P4604">
        <v>836</v>
      </c>
    </row>
    <row r="4605" spans="1:16" x14ac:dyDescent="0.25">
      <c r="A4605" t="s">
        <v>6983</v>
      </c>
      <c r="B4605">
        <v>960</v>
      </c>
      <c r="C4605" s="3" t="str">
        <f>HYPERLINK("http://www.uniprot.org/uniprot/G7KEP0","tr|G7KEP0|G7KEP0_MEDTR")</f>
        <v>tr|G7KEP0|G7KEP0_MEDTR</v>
      </c>
      <c r="D4605" t="s">
        <v>5960</v>
      </c>
      <c r="E4605">
        <v>68.540000000000006</v>
      </c>
      <c r="F4605">
        <v>213</v>
      </c>
      <c r="G4605">
        <v>67</v>
      </c>
      <c r="H4605">
        <v>0</v>
      </c>
      <c r="I4605">
        <v>313</v>
      </c>
      <c r="J4605">
        <v>951</v>
      </c>
      <c r="K4605">
        <v>1</v>
      </c>
      <c r="L4605">
        <v>236</v>
      </c>
      <c r="M4605">
        <v>448</v>
      </c>
      <c r="N4605" t="s">
        <v>18</v>
      </c>
      <c r="O4605" s="1">
        <v>2.6792200000000001E-75</v>
      </c>
      <c r="P4605">
        <v>736</v>
      </c>
    </row>
    <row r="4606" spans="1:16" x14ac:dyDescent="0.25">
      <c r="A4606" t="s">
        <v>6984</v>
      </c>
      <c r="B4606">
        <v>1023</v>
      </c>
      <c r="C4606" s="3" t="str">
        <f>HYPERLINK("http://www.uniprot.org/uniprot/B7FKF4","tr|B7FKF4|B7FKF4_MEDTR")</f>
        <v>tr|B7FKF4|B7FKF4_MEDTR</v>
      </c>
      <c r="D4606" t="s">
        <v>655</v>
      </c>
      <c r="E4606">
        <v>90.22</v>
      </c>
      <c r="F4606">
        <v>348</v>
      </c>
      <c r="G4606">
        <v>34</v>
      </c>
      <c r="H4606">
        <v>8</v>
      </c>
      <c r="I4606">
        <v>1</v>
      </c>
      <c r="J4606">
        <v>1020</v>
      </c>
      <c r="K4606">
        <v>1</v>
      </c>
      <c r="L4606">
        <v>1</v>
      </c>
      <c r="M4606">
        <v>348</v>
      </c>
      <c r="N4606" t="s">
        <v>18</v>
      </c>
      <c r="O4606" s="1">
        <v>2.78954E-174</v>
      </c>
      <c r="P4606">
        <v>1590</v>
      </c>
    </row>
    <row r="4607" spans="1:16" x14ac:dyDescent="0.25">
      <c r="A4607" t="s">
        <v>6985</v>
      </c>
      <c r="B4607">
        <v>1725</v>
      </c>
      <c r="C4607" s="3" t="str">
        <f>HYPERLINK("http://www.uniprot.org/uniprot/I1K689","tr|I1K689|I1K689_SOYBN")</f>
        <v>tr|I1K689|I1K689_SOYBN</v>
      </c>
      <c r="D4607" t="s">
        <v>71</v>
      </c>
      <c r="E4607">
        <v>78.5</v>
      </c>
      <c r="F4607">
        <v>577</v>
      </c>
      <c r="G4607">
        <v>124</v>
      </c>
      <c r="H4607">
        <v>4</v>
      </c>
      <c r="I4607">
        <v>1</v>
      </c>
      <c r="J4607">
        <v>1719</v>
      </c>
      <c r="K4607">
        <v>1</v>
      </c>
      <c r="L4607">
        <v>1</v>
      </c>
      <c r="M4607">
        <v>567</v>
      </c>
      <c r="N4607" t="s">
        <v>18</v>
      </c>
      <c r="O4607">
        <v>0</v>
      </c>
      <c r="P4607">
        <v>2396</v>
      </c>
    </row>
    <row r="4608" spans="1:16" x14ac:dyDescent="0.25">
      <c r="A4608" t="s">
        <v>6986</v>
      </c>
      <c r="B4608">
        <v>936</v>
      </c>
      <c r="C4608" s="3" t="str">
        <f>HYPERLINK("http://www.uniprot.org/uniprot/G7JIS0","tr|G7JIS0|G7JIS0_MEDTR")</f>
        <v>tr|G7JIS0|G7JIS0_MEDTR</v>
      </c>
      <c r="D4608" t="s">
        <v>6987</v>
      </c>
      <c r="E4608">
        <v>88.46</v>
      </c>
      <c r="F4608">
        <v>312</v>
      </c>
      <c r="G4608">
        <v>36</v>
      </c>
      <c r="H4608">
        <v>1</v>
      </c>
      <c r="I4608">
        <v>1</v>
      </c>
      <c r="J4608">
        <v>933</v>
      </c>
      <c r="K4608">
        <v>1</v>
      </c>
      <c r="L4608">
        <v>10</v>
      </c>
      <c r="M4608">
        <v>321</v>
      </c>
      <c r="N4608" t="s">
        <v>18</v>
      </c>
      <c r="O4608" s="1">
        <v>6.8030400000000003E-153</v>
      </c>
      <c r="P4608">
        <v>1405</v>
      </c>
    </row>
    <row r="4609" spans="1:16" x14ac:dyDescent="0.25">
      <c r="A4609" t="s">
        <v>6988</v>
      </c>
      <c r="B4609">
        <v>1386</v>
      </c>
      <c r="C4609" s="3" t="str">
        <f>HYPERLINK("http://www.uniprot.org/uniprot/G7JKY1","tr|G7JKY1|G7JKY1_MEDTR")</f>
        <v>tr|G7JKY1|G7JKY1_MEDTR</v>
      </c>
      <c r="D4609" t="s">
        <v>6989</v>
      </c>
      <c r="E4609">
        <v>85.59</v>
      </c>
      <c r="F4609">
        <v>465</v>
      </c>
      <c r="G4609">
        <v>67</v>
      </c>
      <c r="H4609">
        <v>4</v>
      </c>
      <c r="I4609">
        <v>1</v>
      </c>
      <c r="J4609">
        <v>1383</v>
      </c>
      <c r="K4609">
        <v>1</v>
      </c>
      <c r="L4609">
        <v>1</v>
      </c>
      <c r="M4609">
        <v>465</v>
      </c>
      <c r="N4609" t="s">
        <v>18</v>
      </c>
      <c r="O4609">
        <v>0</v>
      </c>
      <c r="P4609">
        <v>2087</v>
      </c>
    </row>
    <row r="4610" spans="1:16" x14ac:dyDescent="0.25">
      <c r="A4610" t="s">
        <v>6990</v>
      </c>
      <c r="B4610">
        <v>1413</v>
      </c>
      <c r="C4610" s="3" t="str">
        <f>HYPERLINK("http://www.uniprot.org/uniprot/M5Y187","tr|M5Y187|M5Y187_PRUPE")</f>
        <v>tr|M5Y187|M5Y187_PRUPE</v>
      </c>
      <c r="D4610" t="s">
        <v>6991</v>
      </c>
      <c r="E4610">
        <v>23.68</v>
      </c>
      <c r="F4610">
        <v>418</v>
      </c>
      <c r="G4610">
        <v>319</v>
      </c>
      <c r="H4610">
        <v>4</v>
      </c>
      <c r="I4610">
        <v>130</v>
      </c>
      <c r="J4610">
        <v>1371</v>
      </c>
      <c r="K4610">
        <v>1</v>
      </c>
      <c r="L4610">
        <v>200</v>
      </c>
      <c r="M4610">
        <v>585</v>
      </c>
      <c r="N4610" t="s">
        <v>18</v>
      </c>
      <c r="O4610" s="1">
        <v>5.5874100000000001E-23</v>
      </c>
      <c r="P4610">
        <v>287</v>
      </c>
    </row>
    <row r="4611" spans="1:16" x14ac:dyDescent="0.25">
      <c r="A4611" t="s">
        <v>6992</v>
      </c>
      <c r="B4611">
        <v>1431</v>
      </c>
      <c r="C4611" s="3" t="str">
        <f>HYPERLINK("http://www.uniprot.org/uniprot/K7L3Q8","tr|K7L3Q8|K7L3Q8_SOYBN")</f>
        <v>tr|K7L3Q8|K7L3Q8_SOYBN</v>
      </c>
      <c r="D4611" t="s">
        <v>28</v>
      </c>
      <c r="E4611">
        <v>85.23</v>
      </c>
      <c r="F4611">
        <v>481</v>
      </c>
      <c r="G4611">
        <v>71</v>
      </c>
      <c r="H4611">
        <v>6</v>
      </c>
      <c r="I4611">
        <v>1</v>
      </c>
      <c r="J4611">
        <v>1425</v>
      </c>
      <c r="K4611">
        <v>1</v>
      </c>
      <c r="L4611">
        <v>1</v>
      </c>
      <c r="M4611">
        <v>478</v>
      </c>
      <c r="N4611" t="s">
        <v>18</v>
      </c>
      <c r="O4611">
        <v>0</v>
      </c>
      <c r="P4611">
        <v>2118</v>
      </c>
    </row>
    <row r="4612" spans="1:16" x14ac:dyDescent="0.25">
      <c r="A4612" t="s">
        <v>6993</v>
      </c>
      <c r="B4612">
        <v>585</v>
      </c>
      <c r="C4612" s="3" t="str">
        <f>HYPERLINK("http://www.uniprot.org/uniprot/I1KID4","tr|I1KID4|I1KID4_SOYBN")</f>
        <v>tr|I1KID4|I1KID4_SOYBN</v>
      </c>
      <c r="D4612" t="s">
        <v>28</v>
      </c>
      <c r="E4612">
        <v>73.23</v>
      </c>
      <c r="F4612">
        <v>198</v>
      </c>
      <c r="G4612">
        <v>53</v>
      </c>
      <c r="H4612">
        <v>4</v>
      </c>
      <c r="I4612">
        <v>1</v>
      </c>
      <c r="J4612">
        <v>582</v>
      </c>
      <c r="K4612">
        <v>1</v>
      </c>
      <c r="L4612">
        <v>1</v>
      </c>
      <c r="M4612">
        <v>198</v>
      </c>
      <c r="N4612" t="s">
        <v>18</v>
      </c>
      <c r="O4612" s="1">
        <v>8.2307199999999996E-69</v>
      </c>
      <c r="P4612">
        <v>676</v>
      </c>
    </row>
    <row r="4613" spans="1:16" x14ac:dyDescent="0.25">
      <c r="A4613" t="s">
        <v>6994</v>
      </c>
      <c r="B4613">
        <v>3234</v>
      </c>
      <c r="C4613" s="3" t="str">
        <f>HYPERLINK("http://www.uniprot.org/uniprot/I1LVD2","tr|I1LVD2|I1LVD2_SOYBN")</f>
        <v>tr|I1LVD2|I1LVD2_SOYBN</v>
      </c>
      <c r="D4613" t="s">
        <v>28</v>
      </c>
      <c r="E4613">
        <v>89.08</v>
      </c>
      <c r="F4613">
        <v>1081</v>
      </c>
      <c r="G4613">
        <v>118</v>
      </c>
      <c r="H4613">
        <v>4</v>
      </c>
      <c r="I4613">
        <v>1</v>
      </c>
      <c r="J4613">
        <v>3231</v>
      </c>
      <c r="K4613">
        <v>1</v>
      </c>
      <c r="L4613">
        <v>1</v>
      </c>
      <c r="M4613">
        <v>1079</v>
      </c>
      <c r="N4613" t="s">
        <v>18</v>
      </c>
      <c r="O4613">
        <v>0</v>
      </c>
      <c r="P4613">
        <v>5140</v>
      </c>
    </row>
    <row r="4614" spans="1:16" x14ac:dyDescent="0.25">
      <c r="A4614" t="s">
        <v>6995</v>
      </c>
      <c r="B4614">
        <v>1104</v>
      </c>
      <c r="C4614" s="3" t="str">
        <f>HYPERLINK("http://www.uniprot.org/uniprot/G7K5H3","tr|G7K5H3|G7K5H3_MEDTR")</f>
        <v>tr|G7K5H3|G7K5H3_MEDTR</v>
      </c>
      <c r="D4614" t="s">
        <v>6996</v>
      </c>
      <c r="E4614">
        <v>89.91</v>
      </c>
      <c r="F4614">
        <v>367</v>
      </c>
      <c r="G4614">
        <v>37</v>
      </c>
      <c r="H4614">
        <v>0</v>
      </c>
      <c r="I4614">
        <v>1</v>
      </c>
      <c r="J4614">
        <v>1101</v>
      </c>
      <c r="K4614">
        <v>1</v>
      </c>
      <c r="L4614">
        <v>157</v>
      </c>
      <c r="M4614">
        <v>523</v>
      </c>
      <c r="N4614" t="s">
        <v>18</v>
      </c>
      <c r="O4614">
        <v>0</v>
      </c>
      <c r="P4614">
        <v>1670</v>
      </c>
    </row>
    <row r="4615" spans="1:16" x14ac:dyDescent="0.25">
      <c r="A4615" t="s">
        <v>6997</v>
      </c>
      <c r="B4615">
        <v>801</v>
      </c>
      <c r="C4615" s="3" t="str">
        <f>HYPERLINK("http://www.uniprot.org/uniprot/I1JLX2","tr|I1JLX2|I1JLX2_SOYBN")</f>
        <v>tr|I1JLX2|I1JLX2_SOYBN</v>
      </c>
      <c r="D4615" t="s">
        <v>28</v>
      </c>
      <c r="E4615">
        <v>79.8</v>
      </c>
      <c r="F4615">
        <v>208</v>
      </c>
      <c r="G4615">
        <v>42</v>
      </c>
      <c r="H4615">
        <v>5</v>
      </c>
      <c r="I4615">
        <v>10</v>
      </c>
      <c r="J4615">
        <v>618</v>
      </c>
      <c r="K4615">
        <v>1</v>
      </c>
      <c r="L4615">
        <v>3</v>
      </c>
      <c r="M4615">
        <v>210</v>
      </c>
      <c r="N4615" t="s">
        <v>18</v>
      </c>
      <c r="O4615" s="1">
        <v>7.0352299999999993E-86</v>
      </c>
      <c r="P4615">
        <v>826</v>
      </c>
    </row>
    <row r="4616" spans="1:16" x14ac:dyDescent="0.25">
      <c r="A4616" t="s">
        <v>6998</v>
      </c>
      <c r="B4616">
        <v>780</v>
      </c>
      <c r="C4616" s="3" t="str">
        <f>HYPERLINK("http://www.uniprot.org/uniprot/G7JFP1","tr|G7JFP1|G7JFP1_MEDTR")</f>
        <v>tr|G7JFP1|G7JFP1_MEDTR</v>
      </c>
      <c r="D4616" t="s">
        <v>6999</v>
      </c>
      <c r="E4616">
        <v>45.83</v>
      </c>
      <c r="F4616">
        <v>240</v>
      </c>
      <c r="G4616">
        <v>130</v>
      </c>
      <c r="H4616">
        <v>6</v>
      </c>
      <c r="I4616">
        <v>1</v>
      </c>
      <c r="J4616">
        <v>702</v>
      </c>
      <c r="K4616">
        <v>1</v>
      </c>
      <c r="L4616">
        <v>11</v>
      </c>
      <c r="M4616">
        <v>237</v>
      </c>
      <c r="N4616" t="s">
        <v>18</v>
      </c>
      <c r="O4616" s="1">
        <v>5.2275199999999999E-38</v>
      </c>
      <c r="P4616">
        <v>413</v>
      </c>
    </row>
    <row r="4617" spans="1:16" x14ac:dyDescent="0.25">
      <c r="A4617" t="s">
        <v>7000</v>
      </c>
      <c r="B4617">
        <v>504</v>
      </c>
      <c r="C4617" s="3" t="str">
        <f>HYPERLINK("http://www.uniprot.org/uniprot/K7LI08","tr|K7LI08|K7LI08_SOYBN")</f>
        <v>tr|K7LI08|K7LI08_SOYBN</v>
      </c>
      <c r="D4617" t="s">
        <v>28</v>
      </c>
      <c r="E4617">
        <v>34.31</v>
      </c>
      <c r="F4617">
        <v>169</v>
      </c>
      <c r="G4617">
        <v>111</v>
      </c>
      <c r="H4617">
        <v>5</v>
      </c>
      <c r="I4617">
        <v>1</v>
      </c>
      <c r="J4617">
        <v>492</v>
      </c>
      <c r="K4617">
        <v>1</v>
      </c>
      <c r="L4617">
        <v>122</v>
      </c>
      <c r="M4617">
        <v>287</v>
      </c>
      <c r="N4617" t="s">
        <v>18</v>
      </c>
      <c r="O4617" s="1">
        <v>5.7743700000000005E-14</v>
      </c>
      <c r="P4617">
        <v>202</v>
      </c>
    </row>
    <row r="4618" spans="1:16" x14ac:dyDescent="0.25">
      <c r="A4618" t="s">
        <v>7001</v>
      </c>
      <c r="B4618">
        <v>474</v>
      </c>
      <c r="C4618" s="3" t="str">
        <f>HYPERLINK("http://www.uniprot.org/uniprot/A2Q1B5","tr|A2Q1B5|A2Q1B5_MEDTR")</f>
        <v>tr|A2Q1B5|A2Q1B5_MEDTR</v>
      </c>
      <c r="D4618" t="s">
        <v>7002</v>
      </c>
      <c r="E4618">
        <v>61.39</v>
      </c>
      <c r="F4618">
        <v>158</v>
      </c>
      <c r="G4618">
        <v>61</v>
      </c>
      <c r="H4618">
        <v>1</v>
      </c>
      <c r="I4618">
        <v>1</v>
      </c>
      <c r="J4618">
        <v>471</v>
      </c>
      <c r="K4618">
        <v>1</v>
      </c>
      <c r="L4618">
        <v>1</v>
      </c>
      <c r="M4618">
        <v>154</v>
      </c>
      <c r="N4618" t="s">
        <v>18</v>
      </c>
      <c r="O4618" s="1">
        <v>1.6495799999999999E-45</v>
      </c>
      <c r="P4618">
        <v>474</v>
      </c>
    </row>
    <row r="4619" spans="1:16" x14ac:dyDescent="0.25">
      <c r="A4619" t="s">
        <v>7003</v>
      </c>
      <c r="B4619">
        <v>810</v>
      </c>
      <c r="C4619" s="3" t="str">
        <f>HYPERLINK("http://www.uniprot.org/uniprot/I1MCA9","tr|I1MCA9|I1MCA9_SOYBN")</f>
        <v>tr|I1MCA9|I1MCA9_SOYBN</v>
      </c>
      <c r="D4619" t="s">
        <v>71</v>
      </c>
      <c r="E4619">
        <v>51.75</v>
      </c>
      <c r="F4619">
        <v>313</v>
      </c>
      <c r="G4619">
        <v>151</v>
      </c>
      <c r="H4619">
        <v>44</v>
      </c>
      <c r="I4619">
        <v>1</v>
      </c>
      <c r="J4619">
        <v>807</v>
      </c>
      <c r="K4619">
        <v>1</v>
      </c>
      <c r="L4619">
        <v>25</v>
      </c>
      <c r="M4619">
        <v>329</v>
      </c>
      <c r="N4619" t="s">
        <v>18</v>
      </c>
      <c r="O4619" s="1">
        <v>5.7357500000000003E-67</v>
      </c>
      <c r="P4619">
        <v>663</v>
      </c>
    </row>
    <row r="4620" spans="1:16" x14ac:dyDescent="0.25">
      <c r="A4620" t="s">
        <v>7004</v>
      </c>
      <c r="B4620">
        <v>1491</v>
      </c>
      <c r="C4620" s="3" t="str">
        <f>HYPERLINK("http://www.uniprot.org/uniprot/K7L1W5","tr|K7L1W5|K7L1W5_SOYBN")</f>
        <v>tr|K7L1W5|K7L1W5_SOYBN</v>
      </c>
      <c r="D4620" t="s">
        <v>28</v>
      </c>
      <c r="E4620">
        <v>29.03</v>
      </c>
      <c r="F4620">
        <v>372</v>
      </c>
      <c r="G4620">
        <v>264</v>
      </c>
      <c r="H4620">
        <v>29</v>
      </c>
      <c r="I4620">
        <v>115</v>
      </c>
      <c r="J4620">
        <v>1143</v>
      </c>
      <c r="K4620">
        <v>1</v>
      </c>
      <c r="L4620">
        <v>129</v>
      </c>
      <c r="M4620">
        <v>494</v>
      </c>
      <c r="N4620" t="s">
        <v>18</v>
      </c>
      <c r="O4620" s="1">
        <v>7.2830999999999996E-37</v>
      </c>
      <c r="P4620">
        <v>407</v>
      </c>
    </row>
    <row r="4621" spans="1:16" x14ac:dyDescent="0.25">
      <c r="A4621" t="s">
        <v>7005</v>
      </c>
      <c r="B4621">
        <v>825</v>
      </c>
      <c r="C4621" s="3" t="str">
        <f>HYPERLINK("http://www.uniprot.org/uniprot/G7LBB2","tr|G7LBB2|G7LBB2_MEDTR")</f>
        <v>tr|G7LBB2|G7LBB2_MEDTR</v>
      </c>
      <c r="D4621" t="s">
        <v>7006</v>
      </c>
      <c r="E4621">
        <v>78.83</v>
      </c>
      <c r="F4621">
        <v>274</v>
      </c>
      <c r="G4621">
        <v>58</v>
      </c>
      <c r="H4621">
        <v>0</v>
      </c>
      <c r="I4621">
        <v>1</v>
      </c>
      <c r="J4621">
        <v>822</v>
      </c>
      <c r="K4621">
        <v>1</v>
      </c>
      <c r="L4621">
        <v>11</v>
      </c>
      <c r="M4621">
        <v>284</v>
      </c>
      <c r="N4621" t="s">
        <v>18</v>
      </c>
      <c r="O4621" s="1">
        <v>1.1062E-121</v>
      </c>
      <c r="P4621">
        <v>1135</v>
      </c>
    </row>
    <row r="4622" spans="1:16" x14ac:dyDescent="0.25">
      <c r="A4622" t="s">
        <v>7007</v>
      </c>
      <c r="B4622">
        <v>1422</v>
      </c>
      <c r="C4622" s="3" t="str">
        <f>HYPERLINK("http://www.uniprot.org/uniprot/G7K3H1","tr|G7K3H1|G7K3H1_MEDTR")</f>
        <v>tr|G7K3H1|G7K3H1_MEDTR</v>
      </c>
      <c r="D4622" t="s">
        <v>7008</v>
      </c>
      <c r="E4622">
        <v>86.48</v>
      </c>
      <c r="F4622">
        <v>466</v>
      </c>
      <c r="G4622">
        <v>63</v>
      </c>
      <c r="H4622">
        <v>12</v>
      </c>
      <c r="I4622">
        <v>58</v>
      </c>
      <c r="J4622">
        <v>1419</v>
      </c>
      <c r="K4622">
        <v>1</v>
      </c>
      <c r="L4622">
        <v>20</v>
      </c>
      <c r="M4622">
        <v>485</v>
      </c>
      <c r="N4622" t="s">
        <v>18</v>
      </c>
      <c r="O4622">
        <v>0</v>
      </c>
      <c r="P4622">
        <v>2085</v>
      </c>
    </row>
    <row r="4623" spans="1:16" x14ac:dyDescent="0.25">
      <c r="A4623" t="s">
        <v>7009</v>
      </c>
      <c r="B4623">
        <v>1977</v>
      </c>
      <c r="C4623" s="3" t="str">
        <f>HYPERLINK("http://www.uniprot.org/uniprot/G7KA24","tr|G7KA24|G7KA24_MEDTR")</f>
        <v>tr|G7KA24|G7KA24_MEDTR</v>
      </c>
      <c r="D4623" t="s">
        <v>7010</v>
      </c>
      <c r="E4623">
        <v>96.18</v>
      </c>
      <c r="F4623">
        <v>655</v>
      </c>
      <c r="G4623">
        <v>25</v>
      </c>
      <c r="H4623">
        <v>0</v>
      </c>
      <c r="I4623">
        <v>10</v>
      </c>
      <c r="J4623">
        <v>1974</v>
      </c>
      <c r="K4623">
        <v>1</v>
      </c>
      <c r="L4623">
        <v>1</v>
      </c>
      <c r="M4623">
        <v>655</v>
      </c>
      <c r="N4623" t="s">
        <v>18</v>
      </c>
      <c r="O4623">
        <v>0</v>
      </c>
      <c r="P4623">
        <v>3207</v>
      </c>
    </row>
    <row r="4624" spans="1:16" x14ac:dyDescent="0.25">
      <c r="A4624" t="s">
        <v>7011</v>
      </c>
      <c r="B4624">
        <v>1962</v>
      </c>
      <c r="C4624" s="3" t="str">
        <f>HYPERLINK("http://www.uniprot.org/uniprot/A2Q4E9","tr|A2Q4E9|A2Q4E9_MEDTR")</f>
        <v>tr|A2Q4E9|A2Q4E9_MEDTR</v>
      </c>
      <c r="D4624" t="s">
        <v>7012</v>
      </c>
      <c r="E4624">
        <v>82.08</v>
      </c>
      <c r="F4624">
        <v>653</v>
      </c>
      <c r="G4624">
        <v>117</v>
      </c>
      <c r="H4624">
        <v>0</v>
      </c>
      <c r="I4624">
        <v>1</v>
      </c>
      <c r="J4624">
        <v>1959</v>
      </c>
      <c r="K4624">
        <v>1</v>
      </c>
      <c r="L4624">
        <v>1</v>
      </c>
      <c r="M4624">
        <v>646</v>
      </c>
      <c r="N4624" t="s">
        <v>18</v>
      </c>
      <c r="O4624">
        <v>0</v>
      </c>
      <c r="P4624">
        <v>2659</v>
      </c>
    </row>
    <row r="4625" spans="1:16" x14ac:dyDescent="0.25">
      <c r="A4625" t="s">
        <v>7013</v>
      </c>
      <c r="B4625">
        <v>366</v>
      </c>
      <c r="C4625" s="3" t="str">
        <f>HYPERLINK("http://www.uniprot.org/uniprot/G7IBT1","tr|G7IBT1|G7IBT1_MEDTR")</f>
        <v>tr|G7IBT1|G7IBT1_MEDTR</v>
      </c>
      <c r="D4625" t="s">
        <v>7014</v>
      </c>
      <c r="E4625">
        <v>90.08</v>
      </c>
      <c r="F4625">
        <v>121</v>
      </c>
      <c r="G4625">
        <v>12</v>
      </c>
      <c r="H4625">
        <v>0</v>
      </c>
      <c r="I4625">
        <v>1</v>
      </c>
      <c r="J4625">
        <v>363</v>
      </c>
      <c r="K4625">
        <v>1</v>
      </c>
      <c r="L4625">
        <v>1</v>
      </c>
      <c r="M4625">
        <v>121</v>
      </c>
      <c r="N4625" t="s">
        <v>18</v>
      </c>
      <c r="O4625" s="1">
        <v>6.5044600000000001E-58</v>
      </c>
      <c r="P4625">
        <v>581</v>
      </c>
    </row>
    <row r="4626" spans="1:16" x14ac:dyDescent="0.25">
      <c r="A4626" t="s">
        <v>7015</v>
      </c>
      <c r="B4626">
        <v>1503</v>
      </c>
      <c r="C4626" s="3" t="str">
        <f>HYPERLINK("http://www.uniprot.org/uniprot/M5W337","tr|M5W337|M5W337_PRUPE")</f>
        <v>tr|M5W337|M5W337_PRUPE</v>
      </c>
      <c r="D4626" t="s">
        <v>468</v>
      </c>
      <c r="E4626">
        <v>25.34</v>
      </c>
      <c r="F4626">
        <v>509</v>
      </c>
      <c r="G4626">
        <v>380</v>
      </c>
      <c r="H4626">
        <v>24</v>
      </c>
      <c r="I4626">
        <v>1</v>
      </c>
      <c r="J4626">
        <v>1455</v>
      </c>
      <c r="K4626">
        <v>1</v>
      </c>
      <c r="L4626">
        <v>53</v>
      </c>
      <c r="M4626">
        <v>527</v>
      </c>
      <c r="N4626" t="s">
        <v>18</v>
      </c>
      <c r="O4626" s="1">
        <v>4.1735799999999999E-40</v>
      </c>
      <c r="P4626">
        <v>435</v>
      </c>
    </row>
    <row r="4627" spans="1:16" x14ac:dyDescent="0.25">
      <c r="A4627" t="s">
        <v>7016</v>
      </c>
      <c r="B4627">
        <v>546</v>
      </c>
      <c r="C4627" s="3" t="str">
        <f>HYPERLINK("http://www.uniprot.org/uniprot/C6T2I8","tr|C6T2I8|C6T2I8_SOYBN")</f>
        <v>tr|C6T2I8|C6T2I8_SOYBN</v>
      </c>
      <c r="D4627" t="s">
        <v>210</v>
      </c>
      <c r="E4627">
        <v>97.79</v>
      </c>
      <c r="F4627">
        <v>181</v>
      </c>
      <c r="G4627">
        <v>4</v>
      </c>
      <c r="H4627">
        <v>0</v>
      </c>
      <c r="I4627">
        <v>1</v>
      </c>
      <c r="J4627">
        <v>543</v>
      </c>
      <c r="K4627">
        <v>1</v>
      </c>
      <c r="L4627">
        <v>1</v>
      </c>
      <c r="M4627">
        <v>181</v>
      </c>
      <c r="N4627" t="s">
        <v>18</v>
      </c>
      <c r="O4627" s="1">
        <v>3.0908999999999998E-98</v>
      </c>
      <c r="P4627">
        <v>929</v>
      </c>
    </row>
    <row r="4628" spans="1:16" x14ac:dyDescent="0.25">
      <c r="A4628" t="s">
        <v>7017</v>
      </c>
      <c r="B4628">
        <v>6507</v>
      </c>
      <c r="C4628" s="3" t="str">
        <f>HYPERLINK("http://www.uniprot.org/uniprot/K7LHS4","tr|K7LHS4|K7LHS4_SOYBN")</f>
        <v>tr|K7LHS4|K7LHS4_SOYBN</v>
      </c>
      <c r="D4628" t="s">
        <v>28</v>
      </c>
      <c r="E4628">
        <v>58.25</v>
      </c>
      <c r="F4628">
        <v>1818</v>
      </c>
      <c r="G4628">
        <v>759</v>
      </c>
      <c r="H4628">
        <v>52</v>
      </c>
      <c r="I4628">
        <v>1066</v>
      </c>
      <c r="J4628">
        <v>6363</v>
      </c>
      <c r="K4628">
        <v>1</v>
      </c>
      <c r="L4628">
        <v>257</v>
      </c>
      <c r="M4628">
        <v>1975</v>
      </c>
      <c r="N4628" t="s">
        <v>18</v>
      </c>
      <c r="O4628">
        <v>0</v>
      </c>
      <c r="P4628">
        <v>4812</v>
      </c>
    </row>
    <row r="4629" spans="1:16" x14ac:dyDescent="0.25">
      <c r="A4629" t="s">
        <v>7018</v>
      </c>
      <c r="B4629">
        <v>477</v>
      </c>
      <c r="C4629" s="3" t="str">
        <f>HYPERLINK("http://www.uniprot.org/uniprot/I3T4B8","tr|I3T4B8|I3T4B8_MEDTR")</f>
        <v>tr|I3T4B8|I3T4B8_MEDTR</v>
      </c>
      <c r="D4629" t="s">
        <v>22</v>
      </c>
      <c r="E4629">
        <v>66.03</v>
      </c>
      <c r="F4629">
        <v>159</v>
      </c>
      <c r="G4629">
        <v>54</v>
      </c>
      <c r="H4629">
        <v>3</v>
      </c>
      <c r="I4629">
        <v>7</v>
      </c>
      <c r="J4629">
        <v>474</v>
      </c>
      <c r="K4629">
        <v>1</v>
      </c>
      <c r="L4629">
        <v>74</v>
      </c>
      <c r="M4629">
        <v>232</v>
      </c>
      <c r="N4629" t="s">
        <v>18</v>
      </c>
      <c r="O4629" s="1">
        <v>6.6376999999999996E-50</v>
      </c>
      <c r="P4629">
        <v>512</v>
      </c>
    </row>
    <row r="4630" spans="1:16" x14ac:dyDescent="0.25">
      <c r="A4630" t="s">
        <v>7019</v>
      </c>
      <c r="B4630">
        <v>399</v>
      </c>
      <c r="C4630" s="3" t="str">
        <f>HYPERLINK("http://www.uniprot.org/uniprot/I3SN66","tr|I3SN66|I3SN66_MEDTR")</f>
        <v>tr|I3SN66|I3SN66_MEDTR</v>
      </c>
      <c r="D4630" t="s">
        <v>7020</v>
      </c>
      <c r="E4630">
        <v>96.15</v>
      </c>
      <c r="F4630">
        <v>104</v>
      </c>
      <c r="G4630">
        <v>4</v>
      </c>
      <c r="H4630">
        <v>0</v>
      </c>
      <c r="I4630">
        <v>85</v>
      </c>
      <c r="J4630">
        <v>396</v>
      </c>
      <c r="K4630">
        <v>1</v>
      </c>
      <c r="L4630">
        <v>209</v>
      </c>
      <c r="M4630">
        <v>312</v>
      </c>
      <c r="N4630" t="s">
        <v>18</v>
      </c>
      <c r="O4630" s="1">
        <v>3.8888199999999999E-50</v>
      </c>
      <c r="P4630">
        <v>514</v>
      </c>
    </row>
    <row r="4631" spans="1:16" x14ac:dyDescent="0.25">
      <c r="A4631" t="s">
        <v>7021</v>
      </c>
      <c r="B4631">
        <v>978</v>
      </c>
      <c r="C4631" s="3" t="str">
        <f>HYPERLINK("http://www.uniprot.org/uniprot/I3T146","tr|I3T146|I3T146_MEDTR")</f>
        <v>tr|I3T146|I3T146_MEDTR</v>
      </c>
      <c r="D4631" t="s">
        <v>22</v>
      </c>
      <c r="E4631">
        <v>90.75</v>
      </c>
      <c r="F4631">
        <v>292</v>
      </c>
      <c r="G4631">
        <v>27</v>
      </c>
      <c r="H4631">
        <v>7</v>
      </c>
      <c r="I4631">
        <v>1</v>
      </c>
      <c r="J4631">
        <v>855</v>
      </c>
      <c r="K4631">
        <v>1</v>
      </c>
      <c r="L4631">
        <v>1</v>
      </c>
      <c r="M4631">
        <v>292</v>
      </c>
      <c r="N4631" t="s">
        <v>18</v>
      </c>
      <c r="O4631" s="1">
        <v>2.5400700000000002E-145</v>
      </c>
      <c r="P4631">
        <v>1340</v>
      </c>
    </row>
    <row r="4632" spans="1:16" x14ac:dyDescent="0.25">
      <c r="A4632" t="s">
        <v>7022</v>
      </c>
      <c r="B4632">
        <v>576</v>
      </c>
      <c r="C4632" s="3" t="str">
        <f>HYPERLINK("http://www.uniprot.org/uniprot/K7KRW8","tr|K7KRW8|K7KRW8_SOYBN")</f>
        <v>tr|K7KRW8|K7KRW8_SOYBN</v>
      </c>
      <c r="D4632" t="s">
        <v>28</v>
      </c>
      <c r="E4632">
        <v>79.680000000000007</v>
      </c>
      <c r="F4632">
        <v>192</v>
      </c>
      <c r="G4632">
        <v>39</v>
      </c>
      <c r="H4632">
        <v>1</v>
      </c>
      <c r="I4632">
        <v>1</v>
      </c>
      <c r="J4632">
        <v>573</v>
      </c>
      <c r="K4632">
        <v>1</v>
      </c>
      <c r="L4632">
        <v>1</v>
      </c>
      <c r="M4632">
        <v>191</v>
      </c>
      <c r="N4632" t="s">
        <v>18</v>
      </c>
      <c r="O4632" s="1">
        <v>1.5513500000000001E-80</v>
      </c>
      <c r="P4632">
        <v>777</v>
      </c>
    </row>
    <row r="4633" spans="1:16" x14ac:dyDescent="0.25">
      <c r="A4633" t="s">
        <v>7023</v>
      </c>
      <c r="B4633">
        <v>1107</v>
      </c>
      <c r="C4633" s="3" t="str">
        <f>HYPERLINK("http://www.uniprot.org/uniprot/G7JPH6","tr|G7JPH6|G7JPH6_MEDTR")</f>
        <v>tr|G7JPH6|G7JPH6_MEDTR</v>
      </c>
      <c r="D4633" t="s">
        <v>7024</v>
      </c>
      <c r="E4633">
        <v>53.21</v>
      </c>
      <c r="F4633">
        <v>342</v>
      </c>
      <c r="G4633">
        <v>160</v>
      </c>
      <c r="H4633">
        <v>2</v>
      </c>
      <c r="I4633">
        <v>1</v>
      </c>
      <c r="J4633">
        <v>1020</v>
      </c>
      <c r="K4633">
        <v>1</v>
      </c>
      <c r="L4633">
        <v>142</v>
      </c>
      <c r="M4633">
        <v>428</v>
      </c>
      <c r="N4633" t="s">
        <v>18</v>
      </c>
      <c r="O4633" s="1">
        <v>3.5727699999999999E-93</v>
      </c>
      <c r="P4633">
        <v>891</v>
      </c>
    </row>
    <row r="4634" spans="1:16" x14ac:dyDescent="0.25">
      <c r="A4634" t="s">
        <v>7025</v>
      </c>
      <c r="B4634">
        <v>1143</v>
      </c>
      <c r="C4634" s="3" t="str">
        <f>HYPERLINK("http://www.uniprot.org/uniprot/C7FDI5","tr|C7FDI5|C7FDI5_SOYBN")</f>
        <v>tr|C7FDI5|C7FDI5_SOYBN</v>
      </c>
      <c r="D4634" t="s">
        <v>717</v>
      </c>
      <c r="E4634">
        <v>49.44</v>
      </c>
      <c r="F4634">
        <v>362</v>
      </c>
      <c r="G4634">
        <v>183</v>
      </c>
      <c r="H4634">
        <v>4</v>
      </c>
      <c r="I4634">
        <v>1</v>
      </c>
      <c r="J4634">
        <v>1074</v>
      </c>
      <c r="K4634">
        <v>1</v>
      </c>
      <c r="L4634">
        <v>704</v>
      </c>
      <c r="M4634">
        <v>1060</v>
      </c>
      <c r="N4634" t="s">
        <v>18</v>
      </c>
      <c r="O4634" s="1">
        <v>3.2914400000000002E-97</v>
      </c>
      <c r="P4634">
        <v>926</v>
      </c>
    </row>
    <row r="4635" spans="1:16" x14ac:dyDescent="0.25">
      <c r="A4635" t="s">
        <v>7026</v>
      </c>
      <c r="B4635">
        <v>2235</v>
      </c>
      <c r="C4635" s="3" t="str">
        <f>HYPERLINK("http://www.uniprot.org/uniprot/I1MRG8","tr|I1MRG8|I1MRG8_SOYBN")</f>
        <v>tr|I1MRG8|I1MRG8_SOYBN</v>
      </c>
      <c r="D4635" t="s">
        <v>117</v>
      </c>
      <c r="E4635">
        <v>91.26</v>
      </c>
      <c r="F4635">
        <v>744</v>
      </c>
      <c r="G4635">
        <v>65</v>
      </c>
      <c r="H4635">
        <v>0</v>
      </c>
      <c r="I4635">
        <v>1</v>
      </c>
      <c r="J4635">
        <v>2232</v>
      </c>
      <c r="K4635">
        <v>1</v>
      </c>
      <c r="L4635">
        <v>1</v>
      </c>
      <c r="M4635">
        <v>744</v>
      </c>
      <c r="N4635" t="s">
        <v>18</v>
      </c>
      <c r="O4635">
        <v>0</v>
      </c>
      <c r="P4635">
        <v>3519</v>
      </c>
    </row>
    <row r="4636" spans="1:16" x14ac:dyDescent="0.25">
      <c r="A4636" t="s">
        <v>7027</v>
      </c>
      <c r="B4636">
        <v>1041</v>
      </c>
      <c r="C4636" s="3" t="str">
        <f>HYPERLINK("http://www.uniprot.org/uniprot/G7KQ29","tr|G7KQ29|G7KQ29_MEDTR")</f>
        <v>tr|G7KQ29|G7KQ29_MEDTR</v>
      </c>
      <c r="D4636" t="s">
        <v>7028</v>
      </c>
      <c r="E4636">
        <v>79.25</v>
      </c>
      <c r="F4636">
        <v>347</v>
      </c>
      <c r="G4636">
        <v>72</v>
      </c>
      <c r="H4636">
        <v>1</v>
      </c>
      <c r="I4636">
        <v>1</v>
      </c>
      <c r="J4636">
        <v>1038</v>
      </c>
      <c r="K4636">
        <v>1</v>
      </c>
      <c r="L4636">
        <v>19</v>
      </c>
      <c r="M4636">
        <v>365</v>
      </c>
      <c r="N4636" t="s">
        <v>18</v>
      </c>
      <c r="O4636" s="1">
        <v>3.8952000000000001E-163</v>
      </c>
      <c r="P4636">
        <v>1494</v>
      </c>
    </row>
    <row r="4637" spans="1:16" x14ac:dyDescent="0.25">
      <c r="A4637" t="s">
        <v>7029</v>
      </c>
      <c r="B4637">
        <v>756</v>
      </c>
      <c r="C4637" s="3" t="str">
        <f>HYPERLINK("http://www.uniprot.org/uniprot/I1LVD1","tr|I1LVD1|I1LVD1_SOYBN")</f>
        <v>tr|I1LVD1|I1LVD1_SOYBN</v>
      </c>
      <c r="D4637" t="s">
        <v>28</v>
      </c>
      <c r="E4637">
        <v>89.77</v>
      </c>
      <c r="F4637">
        <v>176</v>
      </c>
      <c r="G4637">
        <v>18</v>
      </c>
      <c r="H4637">
        <v>0</v>
      </c>
      <c r="I4637">
        <v>1</v>
      </c>
      <c r="J4637">
        <v>528</v>
      </c>
      <c r="K4637">
        <v>1</v>
      </c>
      <c r="L4637">
        <v>1</v>
      </c>
      <c r="M4637">
        <v>175</v>
      </c>
      <c r="N4637" t="s">
        <v>18</v>
      </c>
      <c r="O4637" s="1">
        <v>1.5961099999999999E-89</v>
      </c>
      <c r="P4637">
        <v>857</v>
      </c>
    </row>
    <row r="4638" spans="1:16" x14ac:dyDescent="0.25">
      <c r="A4638" t="s">
        <v>7030</v>
      </c>
      <c r="B4638">
        <v>534</v>
      </c>
      <c r="C4638" s="3" t="str">
        <f>HYPERLINK("http://www.uniprot.org/uniprot/K7M3T0","tr|K7M3T0|K7M3T0_SOYBN")</f>
        <v>tr|K7M3T0|K7M3T0_SOYBN</v>
      </c>
      <c r="D4638" t="s">
        <v>28</v>
      </c>
      <c r="E4638">
        <v>70.650000000000006</v>
      </c>
      <c r="F4638">
        <v>92</v>
      </c>
      <c r="G4638">
        <v>27</v>
      </c>
      <c r="H4638">
        <v>0</v>
      </c>
      <c r="I4638">
        <v>256</v>
      </c>
      <c r="J4638">
        <v>531</v>
      </c>
      <c r="K4638">
        <v>1</v>
      </c>
      <c r="L4638">
        <v>607</v>
      </c>
      <c r="M4638">
        <v>698</v>
      </c>
      <c r="N4638" t="s">
        <v>18</v>
      </c>
      <c r="O4638" s="1">
        <v>2.51125E-25</v>
      </c>
      <c r="P4638">
        <v>300</v>
      </c>
    </row>
    <row r="4639" spans="1:16" x14ac:dyDescent="0.25">
      <c r="A4639" t="s">
        <v>7031</v>
      </c>
      <c r="B4639">
        <v>1089</v>
      </c>
      <c r="C4639" s="3" t="str">
        <f>HYPERLINK("http://www.uniprot.org/uniprot/G7L3D0","tr|G7L3D0|G7L3D0_MEDTR")</f>
        <v>tr|G7L3D0|G7L3D0_MEDTR</v>
      </c>
      <c r="D4639" t="s">
        <v>7032</v>
      </c>
      <c r="E4639">
        <v>55.22</v>
      </c>
      <c r="F4639">
        <v>67</v>
      </c>
      <c r="G4639">
        <v>30</v>
      </c>
      <c r="H4639">
        <v>0</v>
      </c>
      <c r="I4639">
        <v>658</v>
      </c>
      <c r="J4639">
        <v>858</v>
      </c>
      <c r="K4639">
        <v>1</v>
      </c>
      <c r="L4639">
        <v>19</v>
      </c>
      <c r="M4639">
        <v>85</v>
      </c>
      <c r="N4639" t="s">
        <v>18</v>
      </c>
      <c r="O4639" s="1">
        <v>3.68172E-10</v>
      </c>
      <c r="P4639">
        <v>175</v>
      </c>
    </row>
    <row r="4640" spans="1:16" x14ac:dyDescent="0.25">
      <c r="A4640" t="s">
        <v>7033</v>
      </c>
      <c r="B4640">
        <v>513</v>
      </c>
      <c r="C4640" s="3" t="str">
        <f>HYPERLINK("http://www.uniprot.org/uniprot/G7KVL6","tr|G7KVL6|G7KVL6_MEDTR")</f>
        <v>tr|G7KVL6|G7KVL6_MEDTR</v>
      </c>
      <c r="D4640" t="s">
        <v>460</v>
      </c>
      <c r="E4640">
        <v>41.13</v>
      </c>
      <c r="F4640">
        <v>158</v>
      </c>
      <c r="G4640">
        <v>93</v>
      </c>
      <c r="H4640">
        <v>20</v>
      </c>
      <c r="I4640">
        <v>10</v>
      </c>
      <c r="J4640">
        <v>423</v>
      </c>
      <c r="K4640">
        <v>1</v>
      </c>
      <c r="L4640">
        <v>59</v>
      </c>
      <c r="M4640">
        <v>216</v>
      </c>
      <c r="N4640" t="s">
        <v>18</v>
      </c>
      <c r="O4640" s="1">
        <v>1.87425E-28</v>
      </c>
      <c r="P4640">
        <v>327</v>
      </c>
    </row>
    <row r="4641" spans="1:16" x14ac:dyDescent="0.25">
      <c r="A4641" t="s">
        <v>7034</v>
      </c>
      <c r="B4641">
        <v>741</v>
      </c>
      <c r="C4641" s="3" t="str">
        <f>HYPERLINK("http://www.uniprot.org/uniprot/G7L9Y7","tr|G7L9Y7|G7L9Y7_MEDTR")</f>
        <v>tr|G7L9Y7|G7L9Y7_MEDTR</v>
      </c>
      <c r="D4641" t="s">
        <v>1629</v>
      </c>
      <c r="E4641">
        <v>33.33</v>
      </c>
      <c r="F4641">
        <v>234</v>
      </c>
      <c r="G4641">
        <v>156</v>
      </c>
      <c r="H4641">
        <v>19</v>
      </c>
      <c r="I4641">
        <v>85</v>
      </c>
      <c r="J4641">
        <v>729</v>
      </c>
      <c r="K4641">
        <v>1</v>
      </c>
      <c r="L4641">
        <v>355</v>
      </c>
      <c r="M4641">
        <v>586</v>
      </c>
      <c r="N4641" t="s">
        <v>18</v>
      </c>
      <c r="O4641" s="1">
        <v>7.4436500000000003E-28</v>
      </c>
      <c r="P4641">
        <v>325</v>
      </c>
    </row>
    <row r="4642" spans="1:16" x14ac:dyDescent="0.25">
      <c r="A4642" t="s">
        <v>7035</v>
      </c>
      <c r="B4642">
        <v>1038</v>
      </c>
      <c r="C4642" s="3" t="str">
        <f>HYPERLINK("http://www.uniprot.org/uniprot/G7JFN7","tr|G7JFN7|G7JFN7_MEDTR")</f>
        <v>tr|G7JFN7|G7JFN7_MEDTR</v>
      </c>
      <c r="D4642" t="s">
        <v>7036</v>
      </c>
      <c r="E4642">
        <v>46.75</v>
      </c>
      <c r="F4642">
        <v>308</v>
      </c>
      <c r="G4642">
        <v>164</v>
      </c>
      <c r="H4642">
        <v>8</v>
      </c>
      <c r="I4642">
        <v>70</v>
      </c>
      <c r="J4642">
        <v>969</v>
      </c>
      <c r="K4642">
        <v>1</v>
      </c>
      <c r="L4642">
        <v>19</v>
      </c>
      <c r="M4642">
        <v>312</v>
      </c>
      <c r="N4642" t="s">
        <v>18</v>
      </c>
      <c r="O4642" s="1">
        <v>6.5994299999999997E-54</v>
      </c>
      <c r="P4642">
        <v>552</v>
      </c>
    </row>
    <row r="4643" spans="1:16" x14ac:dyDescent="0.25">
      <c r="A4643" t="s">
        <v>7037</v>
      </c>
      <c r="B4643">
        <v>537</v>
      </c>
      <c r="C4643" s="3" t="str">
        <f>HYPERLINK("http://www.uniprot.org/uniprot/K7MZI4","tr|K7MZI4|K7MZI4_SOYBN")</f>
        <v>tr|K7MZI4|K7MZI4_SOYBN</v>
      </c>
      <c r="D4643" t="s">
        <v>28</v>
      </c>
      <c r="E4643">
        <v>46.96</v>
      </c>
      <c r="F4643">
        <v>181</v>
      </c>
      <c r="G4643">
        <v>96</v>
      </c>
      <c r="H4643">
        <v>9</v>
      </c>
      <c r="I4643">
        <v>16</v>
      </c>
      <c r="J4643">
        <v>531</v>
      </c>
      <c r="K4643">
        <v>1</v>
      </c>
      <c r="L4643">
        <v>48</v>
      </c>
      <c r="M4643">
        <v>227</v>
      </c>
      <c r="N4643" t="s">
        <v>18</v>
      </c>
      <c r="O4643" s="1">
        <v>1.2767699999999999E-37</v>
      </c>
      <c r="P4643">
        <v>406</v>
      </c>
    </row>
    <row r="4644" spans="1:16" x14ac:dyDescent="0.25">
      <c r="A4644" t="s">
        <v>7038</v>
      </c>
      <c r="B4644">
        <v>1158</v>
      </c>
      <c r="C4644" s="3" t="str">
        <f>HYPERLINK("http://www.uniprot.org/uniprot/G7IF96","tr|G7IF96|G7IF96_MEDTR")</f>
        <v>tr|G7IF96|G7IF96_MEDTR</v>
      </c>
      <c r="D4644" t="s">
        <v>7039</v>
      </c>
      <c r="E4644">
        <v>87.46</v>
      </c>
      <c r="F4644">
        <v>383</v>
      </c>
      <c r="G4644">
        <v>48</v>
      </c>
      <c r="H4644">
        <v>0</v>
      </c>
      <c r="I4644">
        <v>7</v>
      </c>
      <c r="J4644">
        <v>1155</v>
      </c>
      <c r="K4644">
        <v>1</v>
      </c>
      <c r="L4644">
        <v>5</v>
      </c>
      <c r="M4644">
        <v>387</v>
      </c>
      <c r="N4644" t="s">
        <v>18</v>
      </c>
      <c r="O4644">
        <v>0</v>
      </c>
      <c r="P4644">
        <v>1767</v>
      </c>
    </row>
    <row r="4645" spans="1:16" x14ac:dyDescent="0.25">
      <c r="A4645" t="s">
        <v>7040</v>
      </c>
      <c r="B4645">
        <v>903</v>
      </c>
      <c r="C4645" s="3" t="str">
        <f>HYPERLINK("http://www.uniprot.org/uniprot/I3T0H5","tr|I3T0H5|I3T0H5_LOTJA")</f>
        <v>tr|I3T0H5|I3T0H5_LOTJA</v>
      </c>
      <c r="D4645" t="s">
        <v>93</v>
      </c>
      <c r="E4645">
        <v>77.400000000000006</v>
      </c>
      <c r="F4645">
        <v>301</v>
      </c>
      <c r="G4645">
        <v>68</v>
      </c>
      <c r="H4645">
        <v>1</v>
      </c>
      <c r="I4645">
        <v>1</v>
      </c>
      <c r="J4645">
        <v>900</v>
      </c>
      <c r="K4645">
        <v>1</v>
      </c>
      <c r="L4645">
        <v>1</v>
      </c>
      <c r="M4645">
        <v>290</v>
      </c>
      <c r="N4645" t="s">
        <v>18</v>
      </c>
      <c r="O4645" s="1">
        <v>7.9365800000000004E-119</v>
      </c>
      <c r="P4645">
        <v>1111</v>
      </c>
    </row>
    <row r="4646" spans="1:16" x14ac:dyDescent="0.25">
      <c r="A4646" t="s">
        <v>7041</v>
      </c>
      <c r="B4646">
        <v>501</v>
      </c>
      <c r="C4646" s="3" t="str">
        <f>HYPERLINK("http://www.uniprot.org/uniprot/G7IN05","tr|G7IN05|G7IN05_MEDTR")</f>
        <v>tr|G7IN05|G7IN05_MEDTR</v>
      </c>
      <c r="D4646" t="s">
        <v>7042</v>
      </c>
      <c r="E4646">
        <v>82.2</v>
      </c>
      <c r="F4646">
        <v>163</v>
      </c>
      <c r="G4646">
        <v>29</v>
      </c>
      <c r="H4646">
        <v>0</v>
      </c>
      <c r="I4646">
        <v>10</v>
      </c>
      <c r="J4646">
        <v>498</v>
      </c>
      <c r="K4646">
        <v>1</v>
      </c>
      <c r="L4646">
        <v>80</v>
      </c>
      <c r="M4646">
        <v>242</v>
      </c>
      <c r="N4646" t="s">
        <v>18</v>
      </c>
      <c r="O4646" s="1">
        <v>2.4830399999999998E-65</v>
      </c>
      <c r="P4646">
        <v>645</v>
      </c>
    </row>
    <row r="4647" spans="1:16" x14ac:dyDescent="0.25">
      <c r="A4647" t="s">
        <v>7043</v>
      </c>
      <c r="B4647">
        <v>1242</v>
      </c>
      <c r="C4647" s="3" t="str">
        <f>HYPERLINK("http://www.uniprot.org/uniprot/Q2PES4","tr|Q2PES4|Q2PES4_TRIPR")</f>
        <v>tr|Q2PES4|Q2PES4_TRIPR</v>
      </c>
      <c r="D4647" t="s">
        <v>7044</v>
      </c>
      <c r="E4647">
        <v>84.51</v>
      </c>
      <c r="F4647">
        <v>394</v>
      </c>
      <c r="G4647">
        <v>61</v>
      </c>
      <c r="H4647">
        <v>4</v>
      </c>
      <c r="I4647">
        <v>70</v>
      </c>
      <c r="J4647">
        <v>1239</v>
      </c>
      <c r="K4647">
        <v>1</v>
      </c>
      <c r="L4647">
        <v>25</v>
      </c>
      <c r="M4647">
        <v>418</v>
      </c>
      <c r="N4647" t="s">
        <v>18</v>
      </c>
      <c r="O4647">
        <v>0</v>
      </c>
      <c r="P4647">
        <v>1649</v>
      </c>
    </row>
    <row r="4648" spans="1:16" x14ac:dyDescent="0.25">
      <c r="A4648" t="s">
        <v>7045</v>
      </c>
      <c r="B4648">
        <v>360</v>
      </c>
      <c r="C4648" s="3" t="str">
        <f>HYPERLINK("http://www.uniprot.org/uniprot/B7FH11","tr|B7FH11|B7FH11_MEDTR")</f>
        <v>tr|B7FH11|B7FH11_MEDTR</v>
      </c>
      <c r="D4648" t="s">
        <v>7046</v>
      </c>
      <c r="E4648">
        <v>78.81</v>
      </c>
      <c r="F4648">
        <v>118</v>
      </c>
      <c r="G4648">
        <v>25</v>
      </c>
      <c r="H4648">
        <v>0</v>
      </c>
      <c r="I4648">
        <v>1</v>
      </c>
      <c r="J4648">
        <v>354</v>
      </c>
      <c r="K4648">
        <v>1</v>
      </c>
      <c r="L4648">
        <v>1</v>
      </c>
      <c r="M4648">
        <v>118</v>
      </c>
      <c r="N4648" t="s">
        <v>18</v>
      </c>
      <c r="O4648" s="1">
        <v>1.4189900000000001E-44</v>
      </c>
      <c r="P4648">
        <v>466</v>
      </c>
    </row>
    <row r="4649" spans="1:16" x14ac:dyDescent="0.25">
      <c r="A4649" t="s">
        <v>7047</v>
      </c>
      <c r="B4649">
        <v>636</v>
      </c>
      <c r="C4649" s="3" t="str">
        <f>HYPERLINK("http://www.uniprot.org/uniprot/Q2HTA0","tr|Q2HTA0|Q2HTA0_MEDTR")</f>
        <v>tr|Q2HTA0|Q2HTA0_MEDTR</v>
      </c>
      <c r="D4649" t="s">
        <v>4562</v>
      </c>
      <c r="E4649">
        <v>37.5</v>
      </c>
      <c r="F4649">
        <v>136</v>
      </c>
      <c r="G4649">
        <v>85</v>
      </c>
      <c r="H4649">
        <v>7</v>
      </c>
      <c r="I4649">
        <v>40</v>
      </c>
      <c r="J4649">
        <v>426</v>
      </c>
      <c r="K4649">
        <v>1</v>
      </c>
      <c r="L4649">
        <v>435</v>
      </c>
      <c r="M4649">
        <v>569</v>
      </c>
      <c r="N4649" t="s">
        <v>18</v>
      </c>
      <c r="O4649" s="1">
        <v>3.6618000000000001E-13</v>
      </c>
      <c r="P4649">
        <v>197</v>
      </c>
    </row>
    <row r="4650" spans="1:16" x14ac:dyDescent="0.25">
      <c r="A4650" t="s">
        <v>7048</v>
      </c>
      <c r="B4650">
        <v>741</v>
      </c>
      <c r="C4650" s="3" t="str">
        <f>HYPERLINK("http://www.uniprot.org/uniprot/G7L5Q6","tr|G7L5Q6|G7L5Q6_MEDTR")</f>
        <v>tr|G7L5Q6|G7L5Q6_MEDTR</v>
      </c>
      <c r="D4650" t="s">
        <v>7049</v>
      </c>
      <c r="E4650">
        <v>82.5</v>
      </c>
      <c r="F4650">
        <v>240</v>
      </c>
      <c r="G4650">
        <v>42</v>
      </c>
      <c r="H4650">
        <v>0</v>
      </c>
      <c r="I4650">
        <v>1</v>
      </c>
      <c r="J4650">
        <v>720</v>
      </c>
      <c r="K4650">
        <v>1</v>
      </c>
      <c r="L4650">
        <v>219</v>
      </c>
      <c r="M4650">
        <v>456</v>
      </c>
      <c r="N4650" t="s">
        <v>18</v>
      </c>
      <c r="O4650" s="1">
        <v>5.9359100000000001E-118</v>
      </c>
      <c r="P4650">
        <v>1102</v>
      </c>
    </row>
    <row r="4651" spans="1:16" x14ac:dyDescent="0.25">
      <c r="A4651" t="s">
        <v>7050</v>
      </c>
      <c r="B4651">
        <v>366</v>
      </c>
      <c r="C4651" s="3" t="str">
        <f>HYPERLINK("http://www.uniprot.org/uniprot/B7FGI3","tr|B7FGI3|B7FGI3_MEDTR")</f>
        <v>tr|B7FGI3|B7FGI3_MEDTR</v>
      </c>
      <c r="D4651" t="s">
        <v>22</v>
      </c>
      <c r="E4651">
        <v>90.32</v>
      </c>
      <c r="F4651">
        <v>124</v>
      </c>
      <c r="G4651">
        <v>12</v>
      </c>
      <c r="H4651">
        <v>3</v>
      </c>
      <c r="I4651">
        <v>1</v>
      </c>
      <c r="J4651">
        <v>363</v>
      </c>
      <c r="K4651">
        <v>1</v>
      </c>
      <c r="L4651">
        <v>1</v>
      </c>
      <c r="M4651">
        <v>124</v>
      </c>
      <c r="N4651" t="s">
        <v>18</v>
      </c>
      <c r="O4651" s="1">
        <v>3.5691099999999999E-56</v>
      </c>
      <c r="P4651">
        <v>566</v>
      </c>
    </row>
    <row r="4652" spans="1:16" x14ac:dyDescent="0.25">
      <c r="A4652" t="s">
        <v>7051</v>
      </c>
      <c r="B4652">
        <v>3045</v>
      </c>
      <c r="C4652" s="3" t="str">
        <f>HYPERLINK("http://www.uniprot.org/uniprot/G7IBS5","tr|G7IBS5|G7IBS5_MEDTR")</f>
        <v>tr|G7IBS5|G7IBS5_MEDTR</v>
      </c>
      <c r="D4652" t="s">
        <v>7052</v>
      </c>
      <c r="E4652">
        <v>80.069999999999993</v>
      </c>
      <c r="F4652">
        <v>1014</v>
      </c>
      <c r="G4652">
        <v>202</v>
      </c>
      <c r="H4652">
        <v>0</v>
      </c>
      <c r="I4652">
        <v>1</v>
      </c>
      <c r="J4652">
        <v>3042</v>
      </c>
      <c r="K4652">
        <v>1</v>
      </c>
      <c r="L4652">
        <v>1</v>
      </c>
      <c r="M4652">
        <v>1003</v>
      </c>
      <c r="N4652" t="s">
        <v>18</v>
      </c>
      <c r="O4652">
        <v>0</v>
      </c>
      <c r="P4652">
        <v>4155</v>
      </c>
    </row>
    <row r="4653" spans="1:16" x14ac:dyDescent="0.25">
      <c r="A4653" t="s">
        <v>7053</v>
      </c>
      <c r="B4653">
        <v>1398</v>
      </c>
      <c r="C4653" s="3" t="str">
        <f>HYPERLINK("http://www.uniprot.org/uniprot/I1LEG8","tr|I1LEG8|I1LEG8_SOYBN")</f>
        <v>tr|I1LEG8|I1LEG8_SOYBN</v>
      </c>
      <c r="D4653" t="s">
        <v>28</v>
      </c>
      <c r="E4653">
        <v>85.89</v>
      </c>
      <c r="F4653">
        <v>468</v>
      </c>
      <c r="G4653">
        <v>66</v>
      </c>
      <c r="H4653">
        <v>3</v>
      </c>
      <c r="I4653">
        <v>1</v>
      </c>
      <c r="J4653">
        <v>1395</v>
      </c>
      <c r="K4653">
        <v>1</v>
      </c>
      <c r="L4653">
        <v>1</v>
      </c>
      <c r="M4653">
        <v>462</v>
      </c>
      <c r="N4653" t="s">
        <v>18</v>
      </c>
      <c r="O4653">
        <v>0</v>
      </c>
      <c r="P4653">
        <v>2076</v>
      </c>
    </row>
    <row r="4654" spans="1:16" x14ac:dyDescent="0.25">
      <c r="A4654" t="s">
        <v>7054</v>
      </c>
      <c r="B4654">
        <v>1008</v>
      </c>
      <c r="C4654" s="3" t="str">
        <f>HYPERLINK("http://www.uniprot.org/uniprot/I1JB52","tr|I1JB52|I1JB52_SOYBN")</f>
        <v>tr|I1JB52|I1JB52_SOYBN</v>
      </c>
      <c r="D4654" t="s">
        <v>28</v>
      </c>
      <c r="E4654">
        <v>80.75</v>
      </c>
      <c r="F4654">
        <v>343</v>
      </c>
      <c r="G4654">
        <v>66</v>
      </c>
      <c r="H4654">
        <v>8</v>
      </c>
      <c r="I4654">
        <v>1</v>
      </c>
      <c r="J4654">
        <v>1005</v>
      </c>
      <c r="K4654">
        <v>1</v>
      </c>
      <c r="L4654">
        <v>1</v>
      </c>
      <c r="M4654">
        <v>343</v>
      </c>
      <c r="N4654" t="s">
        <v>18</v>
      </c>
      <c r="O4654" s="1">
        <v>3.4462799999999999E-161</v>
      </c>
      <c r="P4654">
        <v>1477</v>
      </c>
    </row>
    <row r="4655" spans="1:16" x14ac:dyDescent="0.25">
      <c r="A4655" t="s">
        <v>7055</v>
      </c>
      <c r="B4655">
        <v>1110</v>
      </c>
      <c r="C4655" s="3" t="str">
        <f>HYPERLINK("http://www.uniprot.org/uniprot/I1LZF1","tr|I1LZF1|I1LZF1_SOYBN")</f>
        <v>tr|I1LZF1|I1LZF1_SOYBN</v>
      </c>
      <c r="D4655" t="s">
        <v>28</v>
      </c>
      <c r="E4655">
        <v>79.13</v>
      </c>
      <c r="F4655">
        <v>369</v>
      </c>
      <c r="G4655">
        <v>77</v>
      </c>
      <c r="H4655">
        <v>0</v>
      </c>
      <c r="I4655">
        <v>1</v>
      </c>
      <c r="J4655">
        <v>1107</v>
      </c>
      <c r="K4655">
        <v>1</v>
      </c>
      <c r="L4655">
        <v>6</v>
      </c>
      <c r="M4655">
        <v>374</v>
      </c>
      <c r="N4655" t="s">
        <v>18</v>
      </c>
      <c r="O4655" s="1">
        <v>1.16733E-168</v>
      </c>
      <c r="P4655">
        <v>1542</v>
      </c>
    </row>
    <row r="4656" spans="1:16" x14ac:dyDescent="0.25">
      <c r="A4656" t="s">
        <v>7056</v>
      </c>
      <c r="B4656">
        <v>1107</v>
      </c>
      <c r="C4656" s="3" t="str">
        <f>HYPERLINK("http://www.uniprot.org/uniprot/G7J7F1","tr|G7J7F1|G7J7F1_MEDTR")</f>
        <v>tr|G7J7F1|G7J7F1_MEDTR</v>
      </c>
      <c r="D4656" t="s">
        <v>7057</v>
      </c>
      <c r="E4656">
        <v>75.53</v>
      </c>
      <c r="F4656">
        <v>376</v>
      </c>
      <c r="G4656">
        <v>92</v>
      </c>
      <c r="H4656">
        <v>8</v>
      </c>
      <c r="I4656">
        <v>1</v>
      </c>
      <c r="J4656">
        <v>1104</v>
      </c>
      <c r="K4656">
        <v>1</v>
      </c>
      <c r="L4656">
        <v>1</v>
      </c>
      <c r="M4656">
        <v>358</v>
      </c>
      <c r="N4656" t="s">
        <v>18</v>
      </c>
      <c r="O4656" s="1">
        <v>8.0851699999999996E-154</v>
      </c>
      <c r="P4656">
        <v>1414</v>
      </c>
    </row>
    <row r="4657" spans="1:16" x14ac:dyDescent="0.25">
      <c r="A4657" t="s">
        <v>7058</v>
      </c>
      <c r="B4657">
        <v>936</v>
      </c>
      <c r="C4657" s="3" t="str">
        <f>HYPERLINK("http://www.uniprot.org/uniprot/I1MZV2","tr|I1MZV2|I1MZV2_SOYBN")</f>
        <v>tr|I1MZV2|I1MZV2_SOYBN</v>
      </c>
      <c r="D4657" t="s">
        <v>71</v>
      </c>
      <c r="E4657">
        <v>89.06</v>
      </c>
      <c r="F4657">
        <v>311</v>
      </c>
      <c r="G4657">
        <v>34</v>
      </c>
      <c r="H4657">
        <v>0</v>
      </c>
      <c r="I4657">
        <v>1</v>
      </c>
      <c r="J4657">
        <v>933</v>
      </c>
      <c r="K4657">
        <v>1</v>
      </c>
      <c r="L4657">
        <v>17</v>
      </c>
      <c r="M4657">
        <v>322</v>
      </c>
      <c r="N4657" t="s">
        <v>18</v>
      </c>
      <c r="O4657" s="1">
        <v>3.7329499999999997E-151</v>
      </c>
      <c r="P4657">
        <v>1390</v>
      </c>
    </row>
    <row r="4658" spans="1:16" x14ac:dyDescent="0.25">
      <c r="A4658" t="s">
        <v>7059</v>
      </c>
      <c r="B4658">
        <v>3078</v>
      </c>
      <c r="C4658" s="3" t="str">
        <f>HYPERLINK("http://www.uniprot.org/uniprot/I1KFU2","tr|I1KFU2|I1KFU2_SOYBN")</f>
        <v>tr|I1KFU2|I1KFU2_SOYBN</v>
      </c>
      <c r="D4658" t="s">
        <v>71</v>
      </c>
      <c r="E4658">
        <v>74.819999999999993</v>
      </c>
      <c r="F4658">
        <v>1025</v>
      </c>
      <c r="G4658">
        <v>258</v>
      </c>
      <c r="H4658">
        <v>1</v>
      </c>
      <c r="I4658">
        <v>1</v>
      </c>
      <c r="J4658">
        <v>3072</v>
      </c>
      <c r="K4658">
        <v>1</v>
      </c>
      <c r="L4658">
        <v>194</v>
      </c>
      <c r="M4658">
        <v>1210</v>
      </c>
      <c r="N4658" t="s">
        <v>18</v>
      </c>
      <c r="O4658">
        <v>0</v>
      </c>
      <c r="P4658">
        <v>3882</v>
      </c>
    </row>
    <row r="4659" spans="1:16" x14ac:dyDescent="0.25">
      <c r="A4659" t="s">
        <v>7060</v>
      </c>
      <c r="B4659">
        <v>567</v>
      </c>
      <c r="C4659" s="3" t="str">
        <f>HYPERLINK("http://www.uniprot.org/uniprot/I3RZB4","tr|I3RZB4|I3RZB4_LOTJA")</f>
        <v>tr|I3RZB4|I3RZB4_LOTJA</v>
      </c>
      <c r="D4659" t="s">
        <v>93</v>
      </c>
      <c r="E4659">
        <v>68.72</v>
      </c>
      <c r="F4659">
        <v>211</v>
      </c>
      <c r="G4659">
        <v>66</v>
      </c>
      <c r="H4659">
        <v>27</v>
      </c>
      <c r="I4659">
        <v>13</v>
      </c>
      <c r="J4659">
        <v>564</v>
      </c>
      <c r="K4659">
        <v>1</v>
      </c>
      <c r="L4659">
        <v>1</v>
      </c>
      <c r="M4659">
        <v>207</v>
      </c>
      <c r="N4659" t="s">
        <v>18</v>
      </c>
      <c r="O4659" s="1">
        <v>6.1765899999999998E-71</v>
      </c>
      <c r="P4659">
        <v>694</v>
      </c>
    </row>
    <row r="4660" spans="1:16" x14ac:dyDescent="0.25">
      <c r="A4660" t="s">
        <v>7061</v>
      </c>
      <c r="B4660">
        <v>1095</v>
      </c>
      <c r="C4660" s="3" t="str">
        <f>HYPERLINK("http://www.uniprot.org/uniprot/G7JPH8","tr|G7JPH8|G7JPH8_MEDTR")</f>
        <v>tr|G7JPH8|G7JPH8_MEDTR</v>
      </c>
      <c r="D4660" t="s">
        <v>7062</v>
      </c>
      <c r="E4660">
        <v>82.82</v>
      </c>
      <c r="F4660">
        <v>396</v>
      </c>
      <c r="G4660">
        <v>68</v>
      </c>
      <c r="H4660">
        <v>32</v>
      </c>
      <c r="I4660">
        <v>1</v>
      </c>
      <c r="J4660">
        <v>1092</v>
      </c>
      <c r="K4660">
        <v>1</v>
      </c>
      <c r="L4660">
        <v>1</v>
      </c>
      <c r="M4660">
        <v>396</v>
      </c>
      <c r="N4660" t="s">
        <v>18</v>
      </c>
      <c r="O4660">
        <v>0</v>
      </c>
      <c r="P4660">
        <v>1657</v>
      </c>
    </row>
    <row r="4661" spans="1:16" x14ac:dyDescent="0.25">
      <c r="A4661" t="s">
        <v>7063</v>
      </c>
      <c r="B4661">
        <v>318</v>
      </c>
      <c r="C4661" s="3" t="str">
        <f>HYPERLINK("http://www.uniprot.org/uniprot/C6SXJ3","tr|C6SXJ3|C6SXJ3_SOYBN")</f>
        <v>tr|C6SXJ3|C6SXJ3_SOYBN</v>
      </c>
      <c r="D4661" t="s">
        <v>28</v>
      </c>
      <c r="E4661">
        <v>79.040000000000006</v>
      </c>
      <c r="F4661">
        <v>105</v>
      </c>
      <c r="G4661">
        <v>22</v>
      </c>
      <c r="H4661">
        <v>0</v>
      </c>
      <c r="I4661">
        <v>1</v>
      </c>
      <c r="J4661">
        <v>315</v>
      </c>
      <c r="K4661">
        <v>1</v>
      </c>
      <c r="L4661">
        <v>1</v>
      </c>
      <c r="M4661">
        <v>105</v>
      </c>
      <c r="N4661" t="s">
        <v>18</v>
      </c>
      <c r="O4661" s="1">
        <v>2.24232E-42</v>
      </c>
      <c r="P4661">
        <v>447</v>
      </c>
    </row>
    <row r="4662" spans="1:16" x14ac:dyDescent="0.25">
      <c r="A4662" t="s">
        <v>7064</v>
      </c>
      <c r="B4662">
        <v>1164</v>
      </c>
      <c r="C4662" s="3" t="str">
        <f>HYPERLINK("http://www.uniprot.org/uniprot/G7K475","tr|G7K475|G7K475_MEDTR")</f>
        <v>tr|G7K475|G7K475_MEDTR</v>
      </c>
      <c r="D4662" t="s">
        <v>7065</v>
      </c>
      <c r="E4662">
        <v>74.48</v>
      </c>
      <c r="F4662">
        <v>392</v>
      </c>
      <c r="G4662">
        <v>100</v>
      </c>
      <c r="H4662">
        <v>5</v>
      </c>
      <c r="I4662">
        <v>1</v>
      </c>
      <c r="J4662">
        <v>1161</v>
      </c>
      <c r="K4662">
        <v>1</v>
      </c>
      <c r="L4662">
        <v>1</v>
      </c>
      <c r="M4662">
        <v>386</v>
      </c>
      <c r="N4662" t="s">
        <v>18</v>
      </c>
      <c r="O4662" s="1">
        <v>1.14368E-161</v>
      </c>
      <c r="P4662">
        <v>1482</v>
      </c>
    </row>
    <row r="4663" spans="1:16" x14ac:dyDescent="0.25">
      <c r="A4663" t="s">
        <v>7066</v>
      </c>
      <c r="B4663">
        <v>1176</v>
      </c>
      <c r="C4663" s="3" t="str">
        <f>HYPERLINK("http://www.uniprot.org/uniprot/I3SL73","tr|I3SL73|I3SL73_LOTJA")</f>
        <v>tr|I3SL73|I3SL73_LOTJA</v>
      </c>
      <c r="D4663" t="s">
        <v>93</v>
      </c>
      <c r="E4663">
        <v>44.29</v>
      </c>
      <c r="F4663">
        <v>377</v>
      </c>
      <c r="G4663">
        <v>210</v>
      </c>
      <c r="H4663">
        <v>10</v>
      </c>
      <c r="I4663">
        <v>28</v>
      </c>
      <c r="J4663">
        <v>1128</v>
      </c>
      <c r="K4663">
        <v>1</v>
      </c>
      <c r="L4663">
        <v>6</v>
      </c>
      <c r="M4663">
        <v>374</v>
      </c>
      <c r="N4663" t="s">
        <v>18</v>
      </c>
      <c r="O4663" s="1">
        <v>1.9659500000000001E-76</v>
      </c>
      <c r="P4663">
        <v>747</v>
      </c>
    </row>
    <row r="4664" spans="1:16" x14ac:dyDescent="0.25">
      <c r="A4664" t="s">
        <v>7067</v>
      </c>
      <c r="B4664">
        <v>1215</v>
      </c>
      <c r="C4664" s="3" t="str">
        <f>HYPERLINK("http://www.uniprot.org/uniprot/G7KQ26","tr|G7KQ26|G7KQ26_MEDTR")</f>
        <v>tr|G7KQ26|G7KQ26_MEDTR</v>
      </c>
      <c r="D4664" t="s">
        <v>7068</v>
      </c>
      <c r="E4664">
        <v>86.13</v>
      </c>
      <c r="F4664">
        <v>411</v>
      </c>
      <c r="G4664">
        <v>57</v>
      </c>
      <c r="H4664">
        <v>7</v>
      </c>
      <c r="I4664">
        <v>1</v>
      </c>
      <c r="J4664">
        <v>1212</v>
      </c>
      <c r="K4664">
        <v>1</v>
      </c>
      <c r="L4664">
        <v>3</v>
      </c>
      <c r="M4664">
        <v>413</v>
      </c>
      <c r="N4664" t="s">
        <v>18</v>
      </c>
      <c r="O4664">
        <v>0</v>
      </c>
      <c r="P4664">
        <v>1821</v>
      </c>
    </row>
    <row r="4665" spans="1:16" x14ac:dyDescent="0.25">
      <c r="A4665" t="s">
        <v>7069</v>
      </c>
      <c r="B4665">
        <v>912</v>
      </c>
      <c r="C4665" s="3" t="str">
        <f>HYPERLINK("http://www.uniprot.org/uniprot/I3TAV7","tr|I3TAV7|I3TAV7_MEDTR")</f>
        <v>tr|I3TAV7|I3TAV7_MEDTR</v>
      </c>
      <c r="D4665" t="s">
        <v>7070</v>
      </c>
      <c r="E4665">
        <v>72.16</v>
      </c>
      <c r="F4665">
        <v>309</v>
      </c>
      <c r="G4665">
        <v>86</v>
      </c>
      <c r="H4665">
        <v>9</v>
      </c>
      <c r="I4665">
        <v>1</v>
      </c>
      <c r="J4665">
        <v>900</v>
      </c>
      <c r="K4665">
        <v>1</v>
      </c>
      <c r="L4665">
        <v>1</v>
      </c>
      <c r="M4665">
        <v>291</v>
      </c>
      <c r="N4665" t="s">
        <v>18</v>
      </c>
      <c r="O4665" s="1">
        <v>7.4798800000000006E-117</v>
      </c>
      <c r="P4665">
        <v>1094</v>
      </c>
    </row>
    <row r="4666" spans="1:16" x14ac:dyDescent="0.25">
      <c r="A4666" t="s">
        <v>7071</v>
      </c>
      <c r="B4666">
        <v>2430</v>
      </c>
      <c r="C4666" s="3" t="str">
        <f>HYPERLINK("http://www.uniprot.org/uniprot/G7KBB1","tr|G7KBB1|G7KBB1_MEDTR")</f>
        <v>tr|G7KBB1|G7KBB1_MEDTR</v>
      </c>
      <c r="D4666" t="s">
        <v>7072</v>
      </c>
      <c r="E4666">
        <v>53.61</v>
      </c>
      <c r="F4666">
        <v>373</v>
      </c>
      <c r="G4666">
        <v>173</v>
      </c>
      <c r="H4666">
        <v>31</v>
      </c>
      <c r="I4666">
        <v>970</v>
      </c>
      <c r="J4666">
        <v>1995</v>
      </c>
      <c r="K4666">
        <v>1</v>
      </c>
      <c r="L4666">
        <v>40</v>
      </c>
      <c r="M4666">
        <v>381</v>
      </c>
      <c r="N4666" t="s">
        <v>18</v>
      </c>
      <c r="O4666" s="1">
        <v>6.1290000000000006E-98</v>
      </c>
      <c r="P4666">
        <v>936</v>
      </c>
    </row>
    <row r="4667" spans="1:16" x14ac:dyDescent="0.25">
      <c r="A4667" t="s">
        <v>7073</v>
      </c>
      <c r="B4667">
        <v>171</v>
      </c>
      <c r="C4667" s="3" t="str">
        <f>HYPERLINK("http://www.uniprot.org/uniprot/I3S8V3","tr|I3S8V3|I3S8V3_LOTJA")</f>
        <v>tr|I3S8V3|I3S8V3_LOTJA</v>
      </c>
      <c r="D4667" t="s">
        <v>93</v>
      </c>
      <c r="E4667">
        <v>78.569999999999993</v>
      </c>
      <c r="F4667">
        <v>56</v>
      </c>
      <c r="G4667">
        <v>12</v>
      </c>
      <c r="H4667">
        <v>0</v>
      </c>
      <c r="I4667">
        <v>1</v>
      </c>
      <c r="J4667">
        <v>168</v>
      </c>
      <c r="K4667">
        <v>1</v>
      </c>
      <c r="L4667">
        <v>18</v>
      </c>
      <c r="M4667">
        <v>73</v>
      </c>
      <c r="N4667" t="s">
        <v>18</v>
      </c>
      <c r="O4667" s="1">
        <v>1.61122E-16</v>
      </c>
      <c r="P4667">
        <v>224</v>
      </c>
    </row>
    <row r="4668" spans="1:16" x14ac:dyDescent="0.25">
      <c r="A4668" t="s">
        <v>7074</v>
      </c>
      <c r="B4668">
        <v>891</v>
      </c>
      <c r="C4668" s="3" t="str">
        <f>HYPERLINK("http://www.uniprot.org/uniprot/G7J4C6","tr|G7J4C6|G7J4C6_MEDTR")</f>
        <v>tr|G7J4C6|G7J4C6_MEDTR</v>
      </c>
      <c r="D4668" t="s">
        <v>3005</v>
      </c>
      <c r="E4668">
        <v>68.63</v>
      </c>
      <c r="F4668">
        <v>169</v>
      </c>
      <c r="G4668">
        <v>53</v>
      </c>
      <c r="H4668">
        <v>0</v>
      </c>
      <c r="I4668">
        <v>373</v>
      </c>
      <c r="J4668">
        <v>879</v>
      </c>
      <c r="K4668">
        <v>1</v>
      </c>
      <c r="L4668">
        <v>236</v>
      </c>
      <c r="M4668">
        <v>399</v>
      </c>
      <c r="N4668" t="s">
        <v>18</v>
      </c>
      <c r="O4668" s="1">
        <v>7.1264499999999999E-56</v>
      </c>
      <c r="P4668">
        <v>568</v>
      </c>
    </row>
    <row r="4669" spans="1:16" x14ac:dyDescent="0.25">
      <c r="A4669" t="s">
        <v>7075</v>
      </c>
      <c r="B4669">
        <v>1137</v>
      </c>
      <c r="C4669" s="3" t="str">
        <f>HYPERLINK("http://www.uniprot.org/uniprot/K7MFH8","tr|K7MFH8|K7MFH8_SOYBN")</f>
        <v>tr|K7MFH8|K7MFH8_SOYBN</v>
      </c>
      <c r="D4669" t="s">
        <v>28</v>
      </c>
      <c r="E4669">
        <v>55.28</v>
      </c>
      <c r="F4669">
        <v>407</v>
      </c>
      <c r="G4669">
        <v>182</v>
      </c>
      <c r="H4669">
        <v>42</v>
      </c>
      <c r="I4669">
        <v>1</v>
      </c>
      <c r="J4669">
        <v>1095</v>
      </c>
      <c r="K4669">
        <v>1</v>
      </c>
      <c r="L4669">
        <v>6</v>
      </c>
      <c r="M4669">
        <v>391</v>
      </c>
      <c r="N4669" t="s">
        <v>18</v>
      </c>
      <c r="O4669" s="1">
        <v>3.4865499999999999E-99</v>
      </c>
      <c r="P4669">
        <v>943</v>
      </c>
    </row>
    <row r="4670" spans="1:16" x14ac:dyDescent="0.25">
      <c r="A4670" t="s">
        <v>7076</v>
      </c>
      <c r="B4670">
        <v>339</v>
      </c>
      <c r="C4670" s="3" t="str">
        <f>HYPERLINK("http://www.uniprot.org/uniprot/Q6W2J1","tr|Q6W2J1|Q6W2J1_LOTJA")</f>
        <v>tr|Q6W2J1|Q6W2J1_LOTJA</v>
      </c>
      <c r="D4670" t="s">
        <v>7077</v>
      </c>
      <c r="E4670">
        <v>69.900000000000006</v>
      </c>
      <c r="F4670">
        <v>103</v>
      </c>
      <c r="G4670">
        <v>31</v>
      </c>
      <c r="H4670">
        <v>0</v>
      </c>
      <c r="I4670">
        <v>16</v>
      </c>
      <c r="J4670">
        <v>324</v>
      </c>
      <c r="K4670">
        <v>1</v>
      </c>
      <c r="L4670">
        <v>17</v>
      </c>
      <c r="M4670">
        <v>119</v>
      </c>
      <c r="N4670" t="s">
        <v>18</v>
      </c>
      <c r="O4670" s="1">
        <v>1.62023E-32</v>
      </c>
      <c r="P4670">
        <v>362</v>
      </c>
    </row>
    <row r="4671" spans="1:16" x14ac:dyDescent="0.25">
      <c r="A4671" t="s">
        <v>7078</v>
      </c>
      <c r="B4671">
        <v>864</v>
      </c>
      <c r="C4671" s="3" t="str">
        <f>HYPERLINK("http://www.uniprot.org/uniprot/G7KK18","tr|G7KK18|G7KK18_MEDTR")</f>
        <v>tr|G7KK18|G7KK18_MEDTR</v>
      </c>
      <c r="D4671" t="s">
        <v>7079</v>
      </c>
      <c r="E4671">
        <v>73.400000000000006</v>
      </c>
      <c r="F4671">
        <v>297</v>
      </c>
      <c r="G4671">
        <v>79</v>
      </c>
      <c r="H4671">
        <v>10</v>
      </c>
      <c r="I4671">
        <v>1</v>
      </c>
      <c r="J4671">
        <v>861</v>
      </c>
      <c r="K4671">
        <v>1</v>
      </c>
      <c r="L4671">
        <v>173</v>
      </c>
      <c r="M4671">
        <v>469</v>
      </c>
      <c r="N4671" t="s">
        <v>18</v>
      </c>
      <c r="O4671" s="1">
        <v>1.7929799999999999E-117</v>
      </c>
      <c r="P4671">
        <v>1099</v>
      </c>
    </row>
    <row r="4672" spans="1:16" x14ac:dyDescent="0.25">
      <c r="A4672" t="s">
        <v>7080</v>
      </c>
      <c r="B4672">
        <v>1551</v>
      </c>
      <c r="C4672" s="3" t="str">
        <f>HYPERLINK("http://www.uniprot.org/uniprot/G7IFA6","tr|G7IFA6|G7IFA6_MEDTR")</f>
        <v>tr|G7IFA6|G7IFA6_MEDTR</v>
      </c>
      <c r="D4672" t="s">
        <v>4163</v>
      </c>
      <c r="E4672">
        <v>71.7</v>
      </c>
      <c r="F4672">
        <v>516</v>
      </c>
      <c r="G4672">
        <v>146</v>
      </c>
      <c r="H4672">
        <v>1</v>
      </c>
      <c r="I4672">
        <v>1</v>
      </c>
      <c r="J4672">
        <v>1545</v>
      </c>
      <c r="K4672">
        <v>1</v>
      </c>
      <c r="L4672">
        <v>1</v>
      </c>
      <c r="M4672">
        <v>508</v>
      </c>
      <c r="N4672" t="s">
        <v>18</v>
      </c>
      <c r="O4672">
        <v>0</v>
      </c>
      <c r="P4672">
        <v>1865</v>
      </c>
    </row>
    <row r="4673" spans="1:16" x14ac:dyDescent="0.25">
      <c r="A4673" t="s">
        <v>7081</v>
      </c>
      <c r="B4673">
        <v>1185</v>
      </c>
      <c r="C4673" s="3" t="str">
        <f>HYPERLINK("http://www.uniprot.org/uniprot/Q9FSD6","tr|Q9FSD6|Q9FSD6_PEA")</f>
        <v>tr|Q9FSD6|Q9FSD6_PEA</v>
      </c>
      <c r="D4673" t="s">
        <v>7082</v>
      </c>
      <c r="E4673">
        <v>86.9</v>
      </c>
      <c r="F4673">
        <v>397</v>
      </c>
      <c r="G4673">
        <v>52</v>
      </c>
      <c r="H4673">
        <v>3</v>
      </c>
      <c r="I4673">
        <v>1</v>
      </c>
      <c r="J4673">
        <v>1182</v>
      </c>
      <c r="K4673">
        <v>1</v>
      </c>
      <c r="L4673">
        <v>1</v>
      </c>
      <c r="M4673">
        <v>397</v>
      </c>
      <c r="N4673" t="s">
        <v>18</v>
      </c>
      <c r="O4673">
        <v>0</v>
      </c>
      <c r="P4673">
        <v>1779</v>
      </c>
    </row>
    <row r="4674" spans="1:16" x14ac:dyDescent="0.25">
      <c r="A4674" t="s">
        <v>7083</v>
      </c>
      <c r="B4674">
        <v>2751</v>
      </c>
      <c r="C4674" s="3" t="str">
        <f>HYPERLINK("http://www.uniprot.org/uniprot/G7IN02","tr|G7IN02|G7IN02_MEDTR")</f>
        <v>tr|G7IN02|G7IN02_MEDTR</v>
      </c>
      <c r="D4674" t="s">
        <v>7084</v>
      </c>
      <c r="E4674">
        <v>85.28</v>
      </c>
      <c r="F4674">
        <v>958</v>
      </c>
      <c r="G4674">
        <v>141</v>
      </c>
      <c r="H4674">
        <v>42</v>
      </c>
      <c r="I4674">
        <v>1</v>
      </c>
      <c r="J4674">
        <v>2748</v>
      </c>
      <c r="K4674">
        <v>1</v>
      </c>
      <c r="L4674">
        <v>1</v>
      </c>
      <c r="M4674">
        <v>958</v>
      </c>
      <c r="N4674" t="s">
        <v>18</v>
      </c>
      <c r="O4674">
        <v>0</v>
      </c>
      <c r="P4674">
        <v>4111</v>
      </c>
    </row>
    <row r="4675" spans="1:16" x14ac:dyDescent="0.25">
      <c r="A4675" t="s">
        <v>7085</v>
      </c>
      <c r="B4675">
        <v>555</v>
      </c>
      <c r="C4675" s="3" t="str">
        <f>HYPERLINK("http://www.uniprot.org/uniprot/G7K0M7","tr|G7K0M7|G7K0M7_MEDTR")</f>
        <v>tr|G7K0M7|G7K0M7_MEDTR</v>
      </c>
      <c r="D4675" t="s">
        <v>7086</v>
      </c>
      <c r="E4675">
        <v>31.92</v>
      </c>
      <c r="F4675">
        <v>213</v>
      </c>
      <c r="G4675">
        <v>145</v>
      </c>
      <c r="H4675">
        <v>30</v>
      </c>
      <c r="I4675">
        <v>4</v>
      </c>
      <c r="J4675">
        <v>552</v>
      </c>
      <c r="K4675">
        <v>1</v>
      </c>
      <c r="L4675">
        <v>36</v>
      </c>
      <c r="M4675">
        <v>205</v>
      </c>
      <c r="N4675" t="s">
        <v>18</v>
      </c>
      <c r="O4675" s="1">
        <v>3.1613E-8</v>
      </c>
      <c r="P4675">
        <v>153</v>
      </c>
    </row>
    <row r="4676" spans="1:16" x14ac:dyDescent="0.25">
      <c r="A4676" t="s">
        <v>7087</v>
      </c>
      <c r="B4676">
        <v>1305</v>
      </c>
      <c r="C4676" s="3" t="str">
        <f>HYPERLINK("http://www.uniprot.org/uniprot/G7KEM7","tr|G7KEM7|G7KEM7_MEDTR")</f>
        <v>tr|G7KEM7|G7KEM7_MEDTR</v>
      </c>
      <c r="D4676" t="s">
        <v>7088</v>
      </c>
      <c r="E4676">
        <v>53.57</v>
      </c>
      <c r="F4676">
        <v>433</v>
      </c>
      <c r="G4676">
        <v>201</v>
      </c>
      <c r="H4676">
        <v>5</v>
      </c>
      <c r="I4676">
        <v>13</v>
      </c>
      <c r="J4676">
        <v>1296</v>
      </c>
      <c r="K4676">
        <v>1</v>
      </c>
      <c r="L4676">
        <v>1</v>
      </c>
      <c r="M4676">
        <v>407</v>
      </c>
      <c r="N4676" t="s">
        <v>18</v>
      </c>
      <c r="O4676" s="1">
        <v>1.00639E-116</v>
      </c>
      <c r="P4676">
        <v>1095</v>
      </c>
    </row>
    <row r="4677" spans="1:16" x14ac:dyDescent="0.25">
      <c r="A4677" t="s">
        <v>7089</v>
      </c>
      <c r="B4677">
        <v>1173</v>
      </c>
      <c r="C4677" s="3" t="str">
        <f>HYPERLINK("http://www.uniprot.org/uniprot/C7FDI5","tr|C7FDI5|C7FDI5_SOYBN")</f>
        <v>tr|C7FDI5|C7FDI5_SOYBN</v>
      </c>
      <c r="D4677" t="s">
        <v>717</v>
      </c>
      <c r="E4677">
        <v>50.26</v>
      </c>
      <c r="F4677">
        <v>372</v>
      </c>
      <c r="G4677">
        <v>185</v>
      </c>
      <c r="H4677">
        <v>4</v>
      </c>
      <c r="I4677">
        <v>1</v>
      </c>
      <c r="J4677">
        <v>1104</v>
      </c>
      <c r="K4677">
        <v>1</v>
      </c>
      <c r="L4677">
        <v>694</v>
      </c>
      <c r="M4677">
        <v>1060</v>
      </c>
      <c r="N4677" t="s">
        <v>18</v>
      </c>
      <c r="O4677" s="1">
        <v>5.4667399999999996E-103</v>
      </c>
      <c r="P4677">
        <v>976</v>
      </c>
    </row>
    <row r="4678" spans="1:16" x14ac:dyDescent="0.25">
      <c r="A4678" t="s">
        <v>7090</v>
      </c>
      <c r="B4678">
        <v>1413</v>
      </c>
      <c r="C4678" s="3" t="str">
        <f>HYPERLINK("http://www.uniprot.org/uniprot/Q2HUD4","tr|Q2HUD4|Q2HUD4_MEDTR")</f>
        <v>tr|Q2HUD4|Q2HUD4_MEDTR</v>
      </c>
      <c r="D4678" t="s">
        <v>7091</v>
      </c>
      <c r="E4678">
        <v>64.62</v>
      </c>
      <c r="F4678">
        <v>441</v>
      </c>
      <c r="G4678">
        <v>156</v>
      </c>
      <c r="H4678">
        <v>1</v>
      </c>
      <c r="I4678">
        <v>88</v>
      </c>
      <c r="J4678">
        <v>1407</v>
      </c>
      <c r="K4678">
        <v>1</v>
      </c>
      <c r="L4678">
        <v>27</v>
      </c>
      <c r="M4678">
        <v>461</v>
      </c>
      <c r="N4678" t="s">
        <v>18</v>
      </c>
      <c r="O4678" s="1">
        <v>2.5820399999999998E-153</v>
      </c>
      <c r="P4678">
        <v>1411</v>
      </c>
    </row>
    <row r="4679" spans="1:16" x14ac:dyDescent="0.25">
      <c r="A4679" t="s">
        <v>7092</v>
      </c>
      <c r="B4679">
        <v>1068</v>
      </c>
      <c r="C4679" s="3" t="str">
        <f>HYPERLINK("http://www.uniprot.org/uniprot/G7KY24","tr|G7KY24|G7KY24_MEDTR")</f>
        <v>tr|G7KY24|G7KY24_MEDTR</v>
      </c>
      <c r="D4679" t="s">
        <v>7093</v>
      </c>
      <c r="E4679">
        <v>79.319999999999993</v>
      </c>
      <c r="F4679">
        <v>358</v>
      </c>
      <c r="G4679">
        <v>74</v>
      </c>
      <c r="H4679">
        <v>3</v>
      </c>
      <c r="I4679">
        <v>1</v>
      </c>
      <c r="J4679">
        <v>1065</v>
      </c>
      <c r="K4679">
        <v>1</v>
      </c>
      <c r="L4679">
        <v>1</v>
      </c>
      <c r="M4679">
        <v>354</v>
      </c>
      <c r="N4679" t="s">
        <v>18</v>
      </c>
      <c r="O4679" s="1">
        <v>1.0023800000000001E-161</v>
      </c>
      <c r="P4679">
        <v>1482</v>
      </c>
    </row>
    <row r="4680" spans="1:16" x14ac:dyDescent="0.25">
      <c r="A4680" t="s">
        <v>7094</v>
      </c>
      <c r="B4680">
        <v>1086</v>
      </c>
      <c r="C4680" s="3" t="str">
        <f>HYPERLINK("http://www.uniprot.org/uniprot/G7IBS2","tr|G7IBS2|G7IBS2_MEDTR")</f>
        <v>tr|G7IBS2|G7IBS2_MEDTR</v>
      </c>
      <c r="D4680" t="s">
        <v>7095</v>
      </c>
      <c r="E4680">
        <v>95.01</v>
      </c>
      <c r="F4680">
        <v>361</v>
      </c>
      <c r="G4680">
        <v>18</v>
      </c>
      <c r="H4680">
        <v>0</v>
      </c>
      <c r="I4680">
        <v>1</v>
      </c>
      <c r="J4680">
        <v>1083</v>
      </c>
      <c r="K4680">
        <v>1</v>
      </c>
      <c r="L4680">
        <v>1</v>
      </c>
      <c r="M4680">
        <v>361</v>
      </c>
      <c r="N4680" t="s">
        <v>18</v>
      </c>
      <c r="O4680">
        <v>0</v>
      </c>
      <c r="P4680">
        <v>1788</v>
      </c>
    </row>
    <row r="4681" spans="1:16" x14ac:dyDescent="0.25">
      <c r="A4681" t="s">
        <v>7096</v>
      </c>
      <c r="B4681">
        <v>540</v>
      </c>
      <c r="C4681" s="3" t="str">
        <f>HYPERLINK("http://www.uniprot.org/uniprot/G7J093","tr|G7J093|G7J093_MEDTR")</f>
        <v>tr|G7J093|G7J093_MEDTR</v>
      </c>
      <c r="D4681" t="s">
        <v>7097</v>
      </c>
      <c r="E4681">
        <v>54.02</v>
      </c>
      <c r="F4681">
        <v>174</v>
      </c>
      <c r="G4681">
        <v>80</v>
      </c>
      <c r="H4681">
        <v>4</v>
      </c>
      <c r="I4681">
        <v>22</v>
      </c>
      <c r="J4681">
        <v>531</v>
      </c>
      <c r="K4681">
        <v>1</v>
      </c>
      <c r="L4681">
        <v>85</v>
      </c>
      <c r="M4681">
        <v>258</v>
      </c>
      <c r="N4681" t="s">
        <v>18</v>
      </c>
      <c r="O4681" s="1">
        <v>1.1816399999999999E-38</v>
      </c>
      <c r="P4681">
        <v>415</v>
      </c>
    </row>
    <row r="4682" spans="1:16" x14ac:dyDescent="0.25">
      <c r="A4682" t="s">
        <v>7098</v>
      </c>
      <c r="B4682">
        <v>294</v>
      </c>
      <c r="C4682" s="3" t="str">
        <f>HYPERLINK("http://www.uniprot.org/uniprot/I3SXY5","tr|I3SXY5|I3SXY5_LOTJA")</f>
        <v>tr|I3SXY5|I3SXY5_LOTJA</v>
      </c>
      <c r="D4682" t="s">
        <v>2200</v>
      </c>
      <c r="E4682">
        <v>60.82</v>
      </c>
      <c r="F4682">
        <v>97</v>
      </c>
      <c r="G4682">
        <v>38</v>
      </c>
      <c r="H4682">
        <v>0</v>
      </c>
      <c r="I4682">
        <v>1</v>
      </c>
      <c r="J4682">
        <v>291</v>
      </c>
      <c r="K4682">
        <v>1</v>
      </c>
      <c r="L4682">
        <v>12</v>
      </c>
      <c r="M4682">
        <v>106</v>
      </c>
      <c r="N4682" t="s">
        <v>18</v>
      </c>
      <c r="O4682" s="1">
        <v>2.6517899999999999E-27</v>
      </c>
      <c r="P4682">
        <v>317</v>
      </c>
    </row>
    <row r="4683" spans="1:16" x14ac:dyDescent="0.25">
      <c r="A4683" t="s">
        <v>7099</v>
      </c>
      <c r="B4683">
        <v>1578</v>
      </c>
      <c r="C4683" s="3" t="str">
        <f>HYPERLINK("http://www.uniprot.org/uniprot/I1NAI2","tr|I1NAI2|I1NAI2_SOYBN")</f>
        <v>tr|I1NAI2|I1NAI2_SOYBN</v>
      </c>
      <c r="D4683" t="s">
        <v>28</v>
      </c>
      <c r="E4683">
        <v>74.95</v>
      </c>
      <c r="F4683">
        <v>519</v>
      </c>
      <c r="G4683">
        <v>130</v>
      </c>
      <c r="H4683">
        <v>0</v>
      </c>
      <c r="I4683">
        <v>16</v>
      </c>
      <c r="J4683">
        <v>1572</v>
      </c>
      <c r="K4683">
        <v>1</v>
      </c>
      <c r="L4683">
        <v>15</v>
      </c>
      <c r="M4683">
        <v>532</v>
      </c>
      <c r="N4683" t="s">
        <v>18</v>
      </c>
      <c r="O4683">
        <v>0</v>
      </c>
      <c r="P4683">
        <v>2127</v>
      </c>
    </row>
    <row r="4684" spans="1:16" x14ac:dyDescent="0.25">
      <c r="A4684" t="s">
        <v>7100</v>
      </c>
      <c r="B4684">
        <v>1374</v>
      </c>
      <c r="C4684" s="3" t="str">
        <f>HYPERLINK("http://www.uniprot.org/uniprot/G7J7F3","tr|G7J7F3|G7J7F3_MEDTR")</f>
        <v>tr|G7J7F3|G7J7F3_MEDTR</v>
      </c>
      <c r="D4684" t="s">
        <v>7101</v>
      </c>
      <c r="E4684">
        <v>79.45</v>
      </c>
      <c r="F4684">
        <v>404</v>
      </c>
      <c r="G4684">
        <v>83</v>
      </c>
      <c r="H4684">
        <v>1</v>
      </c>
      <c r="I4684">
        <v>163</v>
      </c>
      <c r="J4684">
        <v>1371</v>
      </c>
      <c r="K4684">
        <v>1</v>
      </c>
      <c r="L4684">
        <v>1</v>
      </c>
      <c r="M4684">
        <v>404</v>
      </c>
      <c r="N4684" t="s">
        <v>18</v>
      </c>
      <c r="O4684" s="1">
        <v>4.4842900000000001E-179</v>
      </c>
      <c r="P4684">
        <v>1633</v>
      </c>
    </row>
    <row r="4685" spans="1:16" x14ac:dyDescent="0.25">
      <c r="A4685" t="s">
        <v>7102</v>
      </c>
      <c r="B4685">
        <v>477</v>
      </c>
      <c r="C4685" s="3" t="str">
        <f>HYPERLINK("http://www.uniprot.org/uniprot/G7J0N5","tr|G7J0N5|G7J0N5_MEDTR")</f>
        <v>tr|G7J0N5|G7J0N5_MEDTR</v>
      </c>
      <c r="D4685" t="s">
        <v>7103</v>
      </c>
      <c r="E4685">
        <v>60.12</v>
      </c>
      <c r="F4685">
        <v>158</v>
      </c>
      <c r="G4685">
        <v>63</v>
      </c>
      <c r="H4685">
        <v>0</v>
      </c>
      <c r="I4685">
        <v>1</v>
      </c>
      <c r="J4685">
        <v>474</v>
      </c>
      <c r="K4685">
        <v>1</v>
      </c>
      <c r="L4685">
        <v>1</v>
      </c>
      <c r="M4685">
        <v>151</v>
      </c>
      <c r="N4685" t="s">
        <v>18</v>
      </c>
      <c r="O4685" s="1">
        <v>2.4430699999999999E-44</v>
      </c>
      <c r="P4685">
        <v>464</v>
      </c>
    </row>
    <row r="4686" spans="1:16" x14ac:dyDescent="0.25">
      <c r="A4686" t="s">
        <v>7104</v>
      </c>
      <c r="B4686">
        <v>2442</v>
      </c>
      <c r="C4686" s="3" t="str">
        <f>HYPERLINK("http://www.uniprot.org/uniprot/G7JPT2","tr|G7JPT2|G7JPT2_MEDTR")</f>
        <v>tr|G7JPT2|G7JPT2_MEDTR</v>
      </c>
      <c r="D4686" t="s">
        <v>7105</v>
      </c>
      <c r="E4686">
        <v>30.75</v>
      </c>
      <c r="F4686">
        <v>400</v>
      </c>
      <c r="G4686">
        <v>277</v>
      </c>
      <c r="H4686">
        <v>17</v>
      </c>
      <c r="I4686">
        <v>526</v>
      </c>
      <c r="J4686">
        <v>1674</v>
      </c>
      <c r="K4686">
        <v>1</v>
      </c>
      <c r="L4686">
        <v>164</v>
      </c>
      <c r="M4686">
        <v>524</v>
      </c>
      <c r="N4686" t="s">
        <v>18</v>
      </c>
      <c r="O4686" s="1">
        <v>2.2960600000000001E-52</v>
      </c>
      <c r="P4686">
        <v>543</v>
      </c>
    </row>
    <row r="4687" spans="1:16" x14ac:dyDescent="0.25">
      <c r="A4687" t="s">
        <v>7106</v>
      </c>
      <c r="B4687">
        <v>3852</v>
      </c>
      <c r="C4687" s="3" t="str">
        <f>HYPERLINK("http://www.uniprot.org/uniprot/K7KRW1","tr|K7KRW1|K7KRW1_SOYBN")</f>
        <v>tr|K7KRW1|K7KRW1_SOYBN</v>
      </c>
      <c r="D4687" t="s">
        <v>28</v>
      </c>
      <c r="E4687">
        <v>71.239999999999995</v>
      </c>
      <c r="F4687">
        <v>1311</v>
      </c>
      <c r="G4687">
        <v>377</v>
      </c>
      <c r="H4687">
        <v>28</v>
      </c>
      <c r="I4687">
        <v>1</v>
      </c>
      <c r="J4687">
        <v>3849</v>
      </c>
      <c r="K4687">
        <v>1</v>
      </c>
      <c r="L4687">
        <v>1</v>
      </c>
      <c r="M4687">
        <v>1307</v>
      </c>
      <c r="N4687" t="s">
        <v>18</v>
      </c>
      <c r="O4687">
        <v>0</v>
      </c>
      <c r="P4687">
        <v>4598</v>
      </c>
    </row>
    <row r="4688" spans="1:16" x14ac:dyDescent="0.25">
      <c r="A4688" t="s">
        <v>7107</v>
      </c>
      <c r="B4688">
        <v>1554</v>
      </c>
      <c r="C4688" s="3" t="str">
        <f>HYPERLINK("http://www.uniprot.org/uniprot/G7JKX7","tr|G7JKX7|G7JKX7_MEDTR")</f>
        <v>tr|G7JKX7|G7JKX7_MEDTR</v>
      </c>
      <c r="D4688" t="s">
        <v>7108</v>
      </c>
      <c r="E4688">
        <v>78.91</v>
      </c>
      <c r="F4688">
        <v>517</v>
      </c>
      <c r="G4688">
        <v>109</v>
      </c>
      <c r="H4688">
        <v>0</v>
      </c>
      <c r="I4688">
        <v>1</v>
      </c>
      <c r="J4688">
        <v>1551</v>
      </c>
      <c r="K4688">
        <v>1</v>
      </c>
      <c r="L4688">
        <v>1</v>
      </c>
      <c r="M4688">
        <v>481</v>
      </c>
      <c r="N4688" t="s">
        <v>18</v>
      </c>
      <c r="O4688">
        <v>0</v>
      </c>
      <c r="P4688">
        <v>2044</v>
      </c>
    </row>
    <row r="4689" spans="1:16" x14ac:dyDescent="0.25">
      <c r="A4689" t="s">
        <v>7109</v>
      </c>
      <c r="B4689">
        <v>927</v>
      </c>
      <c r="C4689" s="3" t="str">
        <f>HYPERLINK("http://www.uniprot.org/uniprot/G7K473","tr|G7K473|G7K473_MEDTR")</f>
        <v>tr|G7K473|G7K473_MEDTR</v>
      </c>
      <c r="D4689" t="s">
        <v>7110</v>
      </c>
      <c r="E4689">
        <v>76.87</v>
      </c>
      <c r="F4689">
        <v>307</v>
      </c>
      <c r="G4689">
        <v>71</v>
      </c>
      <c r="H4689">
        <v>1</v>
      </c>
      <c r="I4689">
        <v>1</v>
      </c>
      <c r="J4689">
        <v>918</v>
      </c>
      <c r="K4689">
        <v>1</v>
      </c>
      <c r="L4689">
        <v>78</v>
      </c>
      <c r="M4689">
        <v>377</v>
      </c>
      <c r="N4689" t="s">
        <v>18</v>
      </c>
      <c r="O4689" s="1">
        <v>2.1641600000000001E-127</v>
      </c>
      <c r="P4689">
        <v>1185</v>
      </c>
    </row>
    <row r="4690" spans="1:16" x14ac:dyDescent="0.25">
      <c r="A4690" t="s">
        <v>7111</v>
      </c>
      <c r="B4690">
        <v>441</v>
      </c>
      <c r="C4690" s="3" t="str">
        <f>HYPERLINK("http://www.uniprot.org/uniprot/I3S9A4","tr|I3S9A4|I3S9A4_MEDTR")</f>
        <v>tr|I3S9A4|I3S9A4_MEDTR</v>
      </c>
      <c r="D4690" t="s">
        <v>22</v>
      </c>
      <c r="E4690">
        <v>92.66</v>
      </c>
      <c r="F4690">
        <v>109</v>
      </c>
      <c r="G4690">
        <v>8</v>
      </c>
      <c r="H4690">
        <v>1</v>
      </c>
      <c r="I4690">
        <v>61</v>
      </c>
      <c r="J4690">
        <v>384</v>
      </c>
      <c r="K4690">
        <v>1</v>
      </c>
      <c r="L4690">
        <v>21</v>
      </c>
      <c r="M4690">
        <v>129</v>
      </c>
      <c r="N4690" t="s">
        <v>18</v>
      </c>
      <c r="O4690" s="1">
        <v>6.6221899999999998E-50</v>
      </c>
      <c r="P4690">
        <v>512</v>
      </c>
    </row>
    <row r="4691" spans="1:16" x14ac:dyDescent="0.25">
      <c r="A4691" t="s">
        <v>7112</v>
      </c>
      <c r="B4691">
        <v>1035</v>
      </c>
      <c r="C4691" s="3" t="str">
        <f>HYPERLINK("http://www.uniprot.org/uniprot/G7KQ38","tr|G7KQ38|G7KQ38_MEDTR")</f>
        <v>tr|G7KQ38|G7KQ38_MEDTR</v>
      </c>
      <c r="D4691" t="s">
        <v>7113</v>
      </c>
      <c r="E4691">
        <v>88.21</v>
      </c>
      <c r="F4691">
        <v>331</v>
      </c>
      <c r="G4691">
        <v>39</v>
      </c>
      <c r="H4691">
        <v>0</v>
      </c>
      <c r="I4691">
        <v>1</v>
      </c>
      <c r="J4691">
        <v>993</v>
      </c>
      <c r="K4691">
        <v>1</v>
      </c>
      <c r="L4691">
        <v>137</v>
      </c>
      <c r="M4691">
        <v>467</v>
      </c>
      <c r="N4691" t="s">
        <v>18</v>
      </c>
      <c r="O4691">
        <v>0</v>
      </c>
      <c r="P4691">
        <v>1675</v>
      </c>
    </row>
    <row r="4692" spans="1:16" x14ac:dyDescent="0.25">
      <c r="A4692" t="s">
        <v>7114</v>
      </c>
      <c r="B4692">
        <v>171</v>
      </c>
      <c r="C4692" s="3" t="str">
        <f>HYPERLINK("http://www.uniprot.org/uniprot/I3T805","tr|I3T805|I3T805_MEDTR")</f>
        <v>tr|I3T805|I3T805_MEDTR</v>
      </c>
      <c r="D4692" t="s">
        <v>22</v>
      </c>
      <c r="E4692">
        <v>83.01</v>
      </c>
      <c r="F4692">
        <v>53</v>
      </c>
      <c r="G4692">
        <v>9</v>
      </c>
      <c r="H4692">
        <v>7</v>
      </c>
      <c r="I4692">
        <v>25</v>
      </c>
      <c r="J4692">
        <v>162</v>
      </c>
      <c r="K4692">
        <v>1</v>
      </c>
      <c r="L4692">
        <v>42</v>
      </c>
      <c r="M4692">
        <v>94</v>
      </c>
      <c r="N4692" t="s">
        <v>18</v>
      </c>
      <c r="O4692" s="1">
        <v>1.61122E-16</v>
      </c>
      <c r="P4692">
        <v>224</v>
      </c>
    </row>
    <row r="4693" spans="1:16" x14ac:dyDescent="0.25">
      <c r="A4693" t="s">
        <v>7115</v>
      </c>
      <c r="B4693">
        <v>666</v>
      </c>
      <c r="C4693" s="3" t="str">
        <f>HYPERLINK("http://www.uniprot.org/uniprot/I3SV11","tr|I3SV11|I3SV11_MEDTR")</f>
        <v>tr|I3SV11|I3SV11_MEDTR</v>
      </c>
      <c r="D4693" t="s">
        <v>22</v>
      </c>
      <c r="E4693">
        <v>61.37</v>
      </c>
      <c r="F4693">
        <v>233</v>
      </c>
      <c r="G4693">
        <v>90</v>
      </c>
      <c r="H4693">
        <v>34</v>
      </c>
      <c r="I4693">
        <v>67</v>
      </c>
      <c r="J4693">
        <v>663</v>
      </c>
      <c r="K4693">
        <v>1</v>
      </c>
      <c r="L4693">
        <v>27</v>
      </c>
      <c r="M4693">
        <v>259</v>
      </c>
      <c r="N4693" t="s">
        <v>18</v>
      </c>
      <c r="O4693" s="1">
        <v>4.2997600000000004E-71</v>
      </c>
      <c r="P4693">
        <v>697</v>
      </c>
    </row>
    <row r="4694" spans="1:16" x14ac:dyDescent="0.25">
      <c r="A4694" t="s">
        <v>7116</v>
      </c>
      <c r="B4694">
        <v>1137</v>
      </c>
      <c r="C4694" s="3" t="str">
        <f>HYPERLINK("http://www.uniprot.org/uniprot/A5B592","tr|A5B592|A5B592_VITVI")</f>
        <v>tr|A5B592|A5B592_VITVI</v>
      </c>
      <c r="D4694" t="s">
        <v>250</v>
      </c>
      <c r="E4694">
        <v>29.72</v>
      </c>
      <c r="F4694">
        <v>323</v>
      </c>
      <c r="G4694">
        <v>227</v>
      </c>
      <c r="H4694">
        <v>11</v>
      </c>
      <c r="I4694">
        <v>1</v>
      </c>
      <c r="J4694">
        <v>936</v>
      </c>
      <c r="K4694">
        <v>1</v>
      </c>
      <c r="L4694">
        <v>1094</v>
      </c>
      <c r="M4694">
        <v>1408</v>
      </c>
      <c r="N4694" t="s">
        <v>18</v>
      </c>
      <c r="O4694" s="1">
        <v>1.7073700000000001E-29</v>
      </c>
      <c r="P4694">
        <v>342</v>
      </c>
    </row>
    <row r="4695" spans="1:16" x14ac:dyDescent="0.25">
      <c r="A4695" t="s">
        <v>7117</v>
      </c>
      <c r="B4695">
        <v>234</v>
      </c>
      <c r="C4695" s="3" t="str">
        <f>HYPERLINK("http://www.uniprot.org/uniprot/K7M707","tr|K7M707|K7M707_SOYBN")</f>
        <v>tr|K7M707|K7M707_SOYBN</v>
      </c>
      <c r="D4695" t="s">
        <v>28</v>
      </c>
      <c r="E4695">
        <v>70.900000000000006</v>
      </c>
      <c r="F4695">
        <v>55</v>
      </c>
      <c r="G4695">
        <v>16</v>
      </c>
      <c r="H4695">
        <v>1</v>
      </c>
      <c r="I4695">
        <v>64</v>
      </c>
      <c r="J4695">
        <v>225</v>
      </c>
      <c r="K4695">
        <v>1</v>
      </c>
      <c r="L4695">
        <v>26</v>
      </c>
      <c r="M4695">
        <v>80</v>
      </c>
      <c r="N4695" t="s">
        <v>18</v>
      </c>
      <c r="O4695" s="1">
        <v>1.4654900000000001E-9</v>
      </c>
      <c r="P4695">
        <v>164</v>
      </c>
    </row>
    <row r="4696" spans="1:16" x14ac:dyDescent="0.25">
      <c r="A4696" t="s">
        <v>7118</v>
      </c>
      <c r="B4696">
        <v>2265</v>
      </c>
      <c r="C4696" s="3" t="str">
        <f>HYPERLINK("http://www.uniprot.org/uniprot/A5BE46","tr|A5BE46|A5BE46_VITVI")</f>
        <v>tr|A5BE46|A5BE46_VITVI</v>
      </c>
      <c r="D4696" t="s">
        <v>462</v>
      </c>
      <c r="E4696">
        <v>79.73</v>
      </c>
      <c r="F4696">
        <v>760</v>
      </c>
      <c r="G4696">
        <v>154</v>
      </c>
      <c r="H4696">
        <v>7</v>
      </c>
      <c r="I4696">
        <v>1</v>
      </c>
      <c r="J4696">
        <v>2259</v>
      </c>
      <c r="K4696">
        <v>1</v>
      </c>
      <c r="L4696">
        <v>594</v>
      </c>
      <c r="M4696">
        <v>1353</v>
      </c>
      <c r="N4696" t="s">
        <v>18</v>
      </c>
      <c r="O4696">
        <v>0</v>
      </c>
      <c r="P4696">
        <v>3239</v>
      </c>
    </row>
    <row r="4697" spans="1:16" x14ac:dyDescent="0.25">
      <c r="A4697" t="s">
        <v>7119</v>
      </c>
      <c r="B4697">
        <v>1152</v>
      </c>
      <c r="C4697" s="3" t="str">
        <f>HYPERLINK("http://www.uniprot.org/uniprot/G7JWR5","tr|G7JWR5|G7JWR5_MEDTR")</f>
        <v>tr|G7JWR5|G7JWR5_MEDTR</v>
      </c>
      <c r="D4697" t="s">
        <v>4803</v>
      </c>
      <c r="E4697">
        <v>44.22</v>
      </c>
      <c r="F4697">
        <v>459</v>
      </c>
      <c r="G4697">
        <v>256</v>
      </c>
      <c r="H4697">
        <v>109</v>
      </c>
      <c r="I4697">
        <v>88</v>
      </c>
      <c r="J4697">
        <v>1137</v>
      </c>
      <c r="K4697">
        <v>1</v>
      </c>
      <c r="L4697">
        <v>256</v>
      </c>
      <c r="M4697">
        <v>714</v>
      </c>
      <c r="N4697" t="s">
        <v>18</v>
      </c>
      <c r="O4697" s="1">
        <v>2.16582E-88</v>
      </c>
      <c r="P4697">
        <v>850</v>
      </c>
    </row>
    <row r="4698" spans="1:16" x14ac:dyDescent="0.25">
      <c r="A4698" t="s">
        <v>7120</v>
      </c>
      <c r="B4698">
        <v>537</v>
      </c>
      <c r="C4698" s="3" t="str">
        <f>HYPERLINK("http://www.uniprot.org/uniprot/G7K685","tr|G7K685|G7K685_MEDTR")</f>
        <v>tr|G7K685|G7K685_MEDTR</v>
      </c>
      <c r="D4698" t="s">
        <v>7121</v>
      </c>
      <c r="E4698">
        <v>85.71</v>
      </c>
      <c r="F4698">
        <v>175</v>
      </c>
      <c r="G4698">
        <v>25</v>
      </c>
      <c r="H4698">
        <v>0</v>
      </c>
      <c r="I4698">
        <v>4</v>
      </c>
      <c r="J4698">
        <v>528</v>
      </c>
      <c r="K4698">
        <v>1</v>
      </c>
      <c r="L4698">
        <v>19</v>
      </c>
      <c r="M4698">
        <v>193</v>
      </c>
      <c r="N4698" t="s">
        <v>18</v>
      </c>
      <c r="O4698" s="1">
        <v>1.1785E-83</v>
      </c>
      <c r="P4698">
        <v>803</v>
      </c>
    </row>
    <row r="4699" spans="1:16" x14ac:dyDescent="0.25">
      <c r="A4699" t="s">
        <v>7122</v>
      </c>
      <c r="B4699">
        <v>1380</v>
      </c>
      <c r="C4699" s="3" t="str">
        <f>HYPERLINK("http://www.uniprot.org/uniprot/I1M2J2","tr|I1M2J2|I1M2J2_SOYBN")</f>
        <v>tr|I1M2J2|I1M2J2_SOYBN</v>
      </c>
      <c r="D4699" t="s">
        <v>28</v>
      </c>
      <c r="E4699">
        <v>68.08</v>
      </c>
      <c r="F4699">
        <v>492</v>
      </c>
      <c r="G4699">
        <v>157</v>
      </c>
      <c r="H4699">
        <v>56</v>
      </c>
      <c r="I4699">
        <v>58</v>
      </c>
      <c r="J4699">
        <v>1365</v>
      </c>
      <c r="K4699">
        <v>1</v>
      </c>
      <c r="L4699">
        <v>35</v>
      </c>
      <c r="M4699">
        <v>525</v>
      </c>
      <c r="N4699" t="s">
        <v>18</v>
      </c>
      <c r="O4699">
        <v>0</v>
      </c>
      <c r="P4699">
        <v>1652</v>
      </c>
    </row>
    <row r="4700" spans="1:16" x14ac:dyDescent="0.25">
      <c r="A4700" t="s">
        <v>7123</v>
      </c>
      <c r="B4700">
        <v>3882</v>
      </c>
      <c r="C4700" s="3" t="str">
        <f>HYPERLINK("http://www.uniprot.org/uniprot/G7ZYY5","tr|G7ZYY5|G7ZYY5_MEDTR")</f>
        <v>tr|G7ZYY5|G7ZYY5_MEDTR</v>
      </c>
      <c r="D4700" t="s">
        <v>7124</v>
      </c>
      <c r="E4700">
        <v>69.38</v>
      </c>
      <c r="F4700">
        <v>1388</v>
      </c>
      <c r="G4700">
        <v>425</v>
      </c>
      <c r="H4700">
        <v>116</v>
      </c>
      <c r="I4700">
        <v>64</v>
      </c>
      <c r="J4700">
        <v>3879</v>
      </c>
      <c r="K4700">
        <v>1</v>
      </c>
      <c r="L4700">
        <v>169</v>
      </c>
      <c r="M4700">
        <v>1539</v>
      </c>
      <c r="N4700" t="s">
        <v>18</v>
      </c>
      <c r="O4700">
        <v>0</v>
      </c>
      <c r="P4700">
        <v>4631</v>
      </c>
    </row>
    <row r="4701" spans="1:16" x14ac:dyDescent="0.25">
      <c r="A4701" t="s">
        <v>7125</v>
      </c>
      <c r="B4701">
        <v>2139</v>
      </c>
      <c r="C4701" s="3" t="str">
        <f>HYPERLINK("http://www.uniprot.org/uniprot/A2Q1M9","tr|A2Q1M9|A2Q1M9_MEDTR")</f>
        <v>tr|A2Q1M9|A2Q1M9_MEDTR</v>
      </c>
      <c r="D4701" t="s">
        <v>7126</v>
      </c>
      <c r="E4701">
        <v>89.29</v>
      </c>
      <c r="F4701">
        <v>710</v>
      </c>
      <c r="G4701">
        <v>76</v>
      </c>
      <c r="H4701">
        <v>0</v>
      </c>
      <c r="I4701">
        <v>1</v>
      </c>
      <c r="J4701">
        <v>2130</v>
      </c>
      <c r="K4701">
        <v>1</v>
      </c>
      <c r="L4701">
        <v>138</v>
      </c>
      <c r="M4701">
        <v>847</v>
      </c>
      <c r="N4701" t="s">
        <v>18</v>
      </c>
      <c r="O4701">
        <v>0</v>
      </c>
      <c r="P4701">
        <v>3373</v>
      </c>
    </row>
    <row r="4702" spans="1:16" x14ac:dyDescent="0.25">
      <c r="A4702" t="s">
        <v>7127</v>
      </c>
      <c r="B4702">
        <v>786</v>
      </c>
      <c r="C4702" s="3" t="str">
        <f>HYPERLINK("http://www.uniprot.org/uniprot/G7K0M9","tr|G7K0M9|G7K0M9_MEDTR")</f>
        <v>tr|G7K0M9|G7K0M9_MEDTR</v>
      </c>
      <c r="D4702" t="s">
        <v>7128</v>
      </c>
      <c r="E4702">
        <v>62.04</v>
      </c>
      <c r="F4702">
        <v>274</v>
      </c>
      <c r="G4702">
        <v>104</v>
      </c>
      <c r="H4702">
        <v>14</v>
      </c>
      <c r="I4702">
        <v>1</v>
      </c>
      <c r="J4702">
        <v>780</v>
      </c>
      <c r="K4702">
        <v>1</v>
      </c>
      <c r="L4702">
        <v>33</v>
      </c>
      <c r="M4702">
        <v>302</v>
      </c>
      <c r="N4702" t="s">
        <v>18</v>
      </c>
      <c r="O4702" s="1">
        <v>1.3603900000000001E-86</v>
      </c>
      <c r="P4702">
        <v>832</v>
      </c>
    </row>
    <row r="4703" spans="1:16" x14ac:dyDescent="0.25">
      <c r="A4703" t="s">
        <v>7129</v>
      </c>
      <c r="B4703">
        <v>3267</v>
      </c>
      <c r="C4703" s="3" t="str">
        <f>HYPERLINK("http://www.uniprot.org/uniprot/Q2HUD0","tr|Q2HUD0|Q2HUD0_MEDTR")</f>
        <v>tr|Q2HUD0|Q2HUD0_MEDTR</v>
      </c>
      <c r="D4703" t="s">
        <v>7130</v>
      </c>
      <c r="E4703">
        <v>90.29</v>
      </c>
      <c r="F4703">
        <v>1123</v>
      </c>
      <c r="G4703">
        <v>109</v>
      </c>
      <c r="H4703">
        <v>35</v>
      </c>
      <c r="I4703">
        <v>1</v>
      </c>
      <c r="J4703">
        <v>3264</v>
      </c>
      <c r="K4703">
        <v>1</v>
      </c>
      <c r="L4703">
        <v>1</v>
      </c>
      <c r="M4703">
        <v>1123</v>
      </c>
      <c r="N4703" t="s">
        <v>18</v>
      </c>
      <c r="O4703">
        <v>0</v>
      </c>
      <c r="P4703">
        <v>5250</v>
      </c>
    </row>
    <row r="4704" spans="1:16" x14ac:dyDescent="0.25">
      <c r="A4704" t="s">
        <v>7131</v>
      </c>
      <c r="B4704">
        <v>411</v>
      </c>
      <c r="C4704" s="3" t="str">
        <f>HYPERLINK("http://www.uniprot.org/uniprot/G7KY22","tr|G7KY22|G7KY22_MEDTR")</f>
        <v>tr|G7KY22|G7KY22_MEDTR</v>
      </c>
      <c r="D4704" t="s">
        <v>7132</v>
      </c>
      <c r="E4704">
        <v>66.91</v>
      </c>
      <c r="F4704">
        <v>136</v>
      </c>
      <c r="G4704">
        <v>45</v>
      </c>
      <c r="H4704">
        <v>0</v>
      </c>
      <c r="I4704">
        <v>1</v>
      </c>
      <c r="J4704">
        <v>408</v>
      </c>
      <c r="K4704">
        <v>1</v>
      </c>
      <c r="L4704">
        <v>1</v>
      </c>
      <c r="M4704">
        <v>136</v>
      </c>
      <c r="N4704" t="s">
        <v>18</v>
      </c>
      <c r="O4704" s="1">
        <v>1.18978E-43</v>
      </c>
      <c r="P4704">
        <v>458</v>
      </c>
    </row>
    <row r="4705" spans="1:16" x14ac:dyDescent="0.25">
      <c r="A4705" t="s">
        <v>7133</v>
      </c>
      <c r="B4705">
        <v>1731</v>
      </c>
      <c r="C4705" s="3" t="str">
        <f>HYPERLINK("http://www.uniprot.org/uniprot/G7IBR9","tr|G7IBR9|G7IBR9_MEDTR")</f>
        <v>tr|G7IBR9|G7IBR9_MEDTR</v>
      </c>
      <c r="D4705" t="s">
        <v>7134</v>
      </c>
      <c r="E4705">
        <v>77.81</v>
      </c>
      <c r="F4705">
        <v>550</v>
      </c>
      <c r="G4705">
        <v>122</v>
      </c>
      <c r="H4705">
        <v>0</v>
      </c>
      <c r="I4705">
        <v>79</v>
      </c>
      <c r="J4705">
        <v>1728</v>
      </c>
      <c r="K4705">
        <v>1</v>
      </c>
      <c r="L4705">
        <v>27</v>
      </c>
      <c r="M4705">
        <v>572</v>
      </c>
      <c r="N4705" t="s">
        <v>18</v>
      </c>
      <c r="O4705">
        <v>0</v>
      </c>
      <c r="P4705">
        <v>2274</v>
      </c>
    </row>
    <row r="4706" spans="1:16" x14ac:dyDescent="0.25">
      <c r="A4706" t="s">
        <v>7135</v>
      </c>
      <c r="B4706">
        <v>498</v>
      </c>
      <c r="C4706" s="3" t="str">
        <f>HYPERLINK("http://www.uniprot.org/uniprot/G7JLP7","tr|G7JLP7|G7JLP7_MEDTR")</f>
        <v>tr|G7JLP7|G7JLP7_MEDTR</v>
      </c>
      <c r="D4706" t="s">
        <v>7136</v>
      </c>
      <c r="E4706">
        <v>67.06</v>
      </c>
      <c r="F4706">
        <v>167</v>
      </c>
      <c r="G4706">
        <v>55</v>
      </c>
      <c r="H4706">
        <v>5</v>
      </c>
      <c r="I4706">
        <v>1</v>
      </c>
      <c r="J4706">
        <v>486</v>
      </c>
      <c r="K4706">
        <v>1</v>
      </c>
      <c r="L4706">
        <v>179</v>
      </c>
      <c r="M4706">
        <v>345</v>
      </c>
      <c r="N4706" t="s">
        <v>18</v>
      </c>
      <c r="O4706" s="1">
        <v>8.0478399999999997E-56</v>
      </c>
      <c r="P4706">
        <v>563</v>
      </c>
    </row>
    <row r="4707" spans="1:16" x14ac:dyDescent="0.25">
      <c r="A4707" t="s">
        <v>7137</v>
      </c>
      <c r="B4707">
        <v>453</v>
      </c>
      <c r="C4707" s="3" t="str">
        <f>HYPERLINK("http://www.uniprot.org/uniprot/G7L6C5","tr|G7L6C5|G7L6C5_MEDTR")</f>
        <v>tr|G7L6C5|G7L6C5_MEDTR</v>
      </c>
      <c r="D4707" t="s">
        <v>7138</v>
      </c>
      <c r="E4707">
        <v>95.33</v>
      </c>
      <c r="F4707">
        <v>150</v>
      </c>
      <c r="G4707">
        <v>7</v>
      </c>
      <c r="H4707">
        <v>0</v>
      </c>
      <c r="I4707">
        <v>1</v>
      </c>
      <c r="J4707">
        <v>450</v>
      </c>
      <c r="K4707">
        <v>1</v>
      </c>
      <c r="L4707">
        <v>1</v>
      </c>
      <c r="M4707">
        <v>150</v>
      </c>
      <c r="N4707" t="s">
        <v>18</v>
      </c>
      <c r="O4707" s="1">
        <v>5.27692E-76</v>
      </c>
      <c r="P4707">
        <v>737</v>
      </c>
    </row>
    <row r="4708" spans="1:16" x14ac:dyDescent="0.25">
      <c r="A4708" t="s">
        <v>7139</v>
      </c>
      <c r="B4708">
        <v>1572</v>
      </c>
      <c r="C4708" s="3" t="str">
        <f>HYPERLINK("http://www.uniprot.org/uniprot/I1NAI2","tr|I1NAI2|I1NAI2_SOYBN")</f>
        <v>tr|I1NAI2|I1NAI2_SOYBN</v>
      </c>
      <c r="D4708" t="s">
        <v>28</v>
      </c>
      <c r="E4708">
        <v>80.959999999999994</v>
      </c>
      <c r="F4708">
        <v>520</v>
      </c>
      <c r="G4708">
        <v>99</v>
      </c>
      <c r="H4708">
        <v>0</v>
      </c>
      <c r="I4708">
        <v>10</v>
      </c>
      <c r="J4708">
        <v>1569</v>
      </c>
      <c r="K4708">
        <v>1</v>
      </c>
      <c r="L4708">
        <v>14</v>
      </c>
      <c r="M4708">
        <v>533</v>
      </c>
      <c r="N4708" t="s">
        <v>18</v>
      </c>
      <c r="O4708">
        <v>0</v>
      </c>
      <c r="P4708">
        <v>2271</v>
      </c>
    </row>
    <row r="4709" spans="1:16" x14ac:dyDescent="0.25">
      <c r="A4709" t="s">
        <v>7140</v>
      </c>
      <c r="B4709">
        <v>2397</v>
      </c>
      <c r="C4709" s="3" t="str">
        <f>HYPERLINK("http://www.uniprot.org/uniprot/G7J7F4","tr|G7J7F4|G7J7F4_MEDTR")</f>
        <v>tr|G7J7F4|G7J7F4_MEDTR</v>
      </c>
      <c r="D4709" t="s">
        <v>7141</v>
      </c>
      <c r="E4709">
        <v>81.430000000000007</v>
      </c>
      <c r="F4709">
        <v>792</v>
      </c>
      <c r="G4709">
        <v>147</v>
      </c>
      <c r="H4709">
        <v>1</v>
      </c>
      <c r="I4709">
        <v>22</v>
      </c>
      <c r="J4709">
        <v>2394</v>
      </c>
      <c r="K4709">
        <v>1</v>
      </c>
      <c r="L4709">
        <v>14</v>
      </c>
      <c r="M4709">
        <v>797</v>
      </c>
      <c r="N4709" t="s">
        <v>18</v>
      </c>
      <c r="O4709">
        <v>0</v>
      </c>
      <c r="P4709">
        <v>3181</v>
      </c>
    </row>
    <row r="4710" spans="1:16" x14ac:dyDescent="0.25">
      <c r="A4710" t="s">
        <v>7142</v>
      </c>
      <c r="B4710">
        <v>1086</v>
      </c>
      <c r="C4710" s="3" t="str">
        <f>HYPERLINK("http://www.uniprot.org/uniprot/G7J0N6","tr|G7J0N6|G7J0N6_MEDTR")</f>
        <v>tr|G7J0N6|G7J0N6_MEDTR</v>
      </c>
      <c r="D4710" t="s">
        <v>7143</v>
      </c>
      <c r="E4710">
        <v>93.51</v>
      </c>
      <c r="F4710">
        <v>339</v>
      </c>
      <c r="G4710">
        <v>22</v>
      </c>
      <c r="H4710">
        <v>0</v>
      </c>
      <c r="I4710">
        <v>67</v>
      </c>
      <c r="J4710">
        <v>1083</v>
      </c>
      <c r="K4710">
        <v>1</v>
      </c>
      <c r="L4710">
        <v>21</v>
      </c>
      <c r="M4710">
        <v>359</v>
      </c>
      <c r="N4710" t="s">
        <v>18</v>
      </c>
      <c r="O4710" s="1">
        <v>1.37258E-174</v>
      </c>
      <c r="P4710">
        <v>1593</v>
      </c>
    </row>
    <row r="4711" spans="1:16" x14ac:dyDescent="0.25">
      <c r="A4711" t="s">
        <v>7144</v>
      </c>
      <c r="B4711">
        <v>2175</v>
      </c>
      <c r="C4711" s="3" t="str">
        <f>HYPERLINK("http://www.uniprot.org/uniprot/K7KJI0","tr|K7KJI0|K7KJI0_SOYBN")</f>
        <v>tr|K7KJI0|K7KJI0_SOYBN</v>
      </c>
      <c r="D4711" t="s">
        <v>28</v>
      </c>
      <c r="E4711">
        <v>73.28</v>
      </c>
      <c r="F4711">
        <v>771</v>
      </c>
      <c r="G4711">
        <v>206</v>
      </c>
      <c r="H4711">
        <v>47</v>
      </c>
      <c r="I4711">
        <v>1</v>
      </c>
      <c r="J4711">
        <v>2172</v>
      </c>
      <c r="K4711">
        <v>1</v>
      </c>
      <c r="L4711">
        <v>1</v>
      </c>
      <c r="M4711">
        <v>761</v>
      </c>
      <c r="N4711" t="s">
        <v>18</v>
      </c>
      <c r="O4711">
        <v>0</v>
      </c>
      <c r="P4711">
        <v>2769</v>
      </c>
    </row>
    <row r="4712" spans="1:16" x14ac:dyDescent="0.25">
      <c r="A4712" t="s">
        <v>7145</v>
      </c>
      <c r="B4712">
        <v>3042</v>
      </c>
      <c r="C4712" s="3" t="str">
        <f>HYPERLINK("http://www.uniprot.org/uniprot/I1KPL2","tr|I1KPL2|I1KPL2_SOYBN")</f>
        <v>tr|I1KPL2|I1KPL2_SOYBN</v>
      </c>
      <c r="D4712" t="s">
        <v>28</v>
      </c>
      <c r="E4712">
        <v>71.760000000000005</v>
      </c>
      <c r="F4712">
        <v>726</v>
      </c>
      <c r="G4712">
        <v>205</v>
      </c>
      <c r="H4712">
        <v>29</v>
      </c>
      <c r="I4712">
        <v>949</v>
      </c>
      <c r="J4712">
        <v>3039</v>
      </c>
      <c r="K4712">
        <v>1</v>
      </c>
      <c r="L4712">
        <v>201</v>
      </c>
      <c r="M4712">
        <v>926</v>
      </c>
      <c r="N4712" t="s">
        <v>18</v>
      </c>
      <c r="O4712">
        <v>0</v>
      </c>
      <c r="P4712">
        <v>2630</v>
      </c>
    </row>
    <row r="4713" spans="1:16" x14ac:dyDescent="0.25">
      <c r="A4713" t="s">
        <v>7146</v>
      </c>
      <c r="B4713">
        <v>1065</v>
      </c>
      <c r="C4713" s="3" t="str">
        <f>HYPERLINK("http://www.uniprot.org/uniprot/I1LPJ3","tr|I1LPJ3|I1LPJ3_SOYBN")</f>
        <v>tr|I1LPJ3|I1LPJ3_SOYBN</v>
      </c>
      <c r="D4713" t="s">
        <v>28</v>
      </c>
      <c r="E4713">
        <v>89.68</v>
      </c>
      <c r="F4713">
        <v>320</v>
      </c>
      <c r="G4713">
        <v>33</v>
      </c>
      <c r="H4713">
        <v>0</v>
      </c>
      <c r="I4713">
        <v>1</v>
      </c>
      <c r="J4713">
        <v>960</v>
      </c>
      <c r="K4713">
        <v>1</v>
      </c>
      <c r="L4713">
        <v>1</v>
      </c>
      <c r="M4713">
        <v>318</v>
      </c>
      <c r="N4713" t="s">
        <v>18</v>
      </c>
      <c r="O4713" s="1">
        <v>5.1235599999999997E-158</v>
      </c>
      <c r="P4713">
        <v>1450</v>
      </c>
    </row>
    <row r="4714" spans="1:16" x14ac:dyDescent="0.25">
      <c r="A4714" t="s">
        <v>7147</v>
      </c>
      <c r="B4714">
        <v>1293</v>
      </c>
      <c r="C4714" s="3" t="str">
        <f>HYPERLINK("http://www.uniprot.org/uniprot/G7JKX4","tr|G7JKX4|G7JKX4_MEDTR")</f>
        <v>tr|G7JKX4|G7JKX4_MEDTR</v>
      </c>
      <c r="D4714" t="s">
        <v>7148</v>
      </c>
      <c r="E4714">
        <v>93</v>
      </c>
      <c r="F4714">
        <v>429</v>
      </c>
      <c r="G4714">
        <v>30</v>
      </c>
      <c r="H4714">
        <v>0</v>
      </c>
      <c r="I4714">
        <v>1</v>
      </c>
      <c r="J4714">
        <v>1287</v>
      </c>
      <c r="K4714">
        <v>1</v>
      </c>
      <c r="L4714">
        <v>1</v>
      </c>
      <c r="M4714">
        <v>429</v>
      </c>
      <c r="N4714" t="s">
        <v>18</v>
      </c>
      <c r="O4714">
        <v>0</v>
      </c>
      <c r="P4714">
        <v>2162</v>
      </c>
    </row>
    <row r="4715" spans="1:16" x14ac:dyDescent="0.25">
      <c r="A4715" t="s">
        <v>7149</v>
      </c>
      <c r="B4715">
        <v>1152</v>
      </c>
      <c r="C4715" s="3" t="str">
        <f>HYPERLINK("http://www.uniprot.org/uniprot/G7K473","tr|G7K473|G7K473_MEDTR")</f>
        <v>tr|G7K473|G7K473_MEDTR</v>
      </c>
      <c r="D4715" t="s">
        <v>7110</v>
      </c>
      <c r="E4715">
        <v>82.41</v>
      </c>
      <c r="F4715">
        <v>381</v>
      </c>
      <c r="G4715">
        <v>67</v>
      </c>
      <c r="H4715">
        <v>0</v>
      </c>
      <c r="I4715">
        <v>1</v>
      </c>
      <c r="J4715">
        <v>1143</v>
      </c>
      <c r="K4715">
        <v>1</v>
      </c>
      <c r="L4715">
        <v>1</v>
      </c>
      <c r="M4715">
        <v>377</v>
      </c>
      <c r="N4715" t="s">
        <v>18</v>
      </c>
      <c r="O4715">
        <v>0</v>
      </c>
      <c r="P4715">
        <v>1665</v>
      </c>
    </row>
    <row r="4716" spans="1:16" x14ac:dyDescent="0.25">
      <c r="A4716" t="s">
        <v>7150</v>
      </c>
      <c r="B4716">
        <v>1131</v>
      </c>
      <c r="C4716" s="3" t="str">
        <f>HYPERLINK("http://www.uniprot.org/uniprot/G7JKC7","tr|G7JKC7|G7JKC7_MEDTR")</f>
        <v>tr|G7JKC7|G7JKC7_MEDTR</v>
      </c>
      <c r="D4716" t="s">
        <v>7151</v>
      </c>
      <c r="E4716">
        <v>60.85</v>
      </c>
      <c r="F4716">
        <v>373</v>
      </c>
      <c r="G4716">
        <v>146</v>
      </c>
      <c r="H4716">
        <v>6</v>
      </c>
      <c r="I4716">
        <v>22</v>
      </c>
      <c r="J4716">
        <v>1122</v>
      </c>
      <c r="K4716">
        <v>1</v>
      </c>
      <c r="L4716">
        <v>20</v>
      </c>
      <c r="M4716">
        <v>392</v>
      </c>
      <c r="N4716" t="s">
        <v>18</v>
      </c>
      <c r="O4716" s="1">
        <v>2.6281900000000002E-123</v>
      </c>
      <c r="P4716">
        <v>1151</v>
      </c>
    </row>
    <row r="4717" spans="1:16" x14ac:dyDescent="0.25">
      <c r="A4717" t="s">
        <v>7152</v>
      </c>
      <c r="B4717">
        <v>2163</v>
      </c>
      <c r="C4717" s="3" t="str">
        <f>HYPERLINK("http://www.uniprot.org/uniprot/A5BU47","tr|A5BU47|A5BU47_VITVI")</f>
        <v>tr|A5BU47|A5BU47_VITVI</v>
      </c>
      <c r="D4717" t="s">
        <v>6354</v>
      </c>
      <c r="E4717">
        <v>22.54</v>
      </c>
      <c r="F4717">
        <v>714</v>
      </c>
      <c r="G4717">
        <v>553</v>
      </c>
      <c r="H4717">
        <v>41</v>
      </c>
      <c r="I4717">
        <v>52</v>
      </c>
      <c r="J4717">
        <v>2070</v>
      </c>
      <c r="K4717">
        <v>1</v>
      </c>
      <c r="L4717">
        <v>1012</v>
      </c>
      <c r="M4717">
        <v>1588</v>
      </c>
      <c r="N4717" t="s">
        <v>18</v>
      </c>
      <c r="O4717" s="1">
        <v>6.0136300000000002E-33</v>
      </c>
      <c r="P4717">
        <v>375</v>
      </c>
    </row>
    <row r="4718" spans="1:16" x14ac:dyDescent="0.25">
      <c r="A4718" t="s">
        <v>7153</v>
      </c>
      <c r="B4718">
        <v>2115</v>
      </c>
      <c r="C4718" s="3" t="str">
        <f>HYPERLINK("http://www.uniprot.org/uniprot/G7K2L3","tr|G7K2L3|G7K2L3_MEDTR")</f>
        <v>tr|G7K2L3|G7K2L3_MEDTR</v>
      </c>
      <c r="D4718" t="s">
        <v>7154</v>
      </c>
      <c r="E4718">
        <v>85.3</v>
      </c>
      <c r="F4718">
        <v>558</v>
      </c>
      <c r="G4718">
        <v>82</v>
      </c>
      <c r="H4718">
        <v>2</v>
      </c>
      <c r="I4718">
        <v>406</v>
      </c>
      <c r="J4718">
        <v>2073</v>
      </c>
      <c r="K4718">
        <v>1</v>
      </c>
      <c r="L4718">
        <v>1</v>
      </c>
      <c r="M4718">
        <v>558</v>
      </c>
      <c r="N4718" t="s">
        <v>18</v>
      </c>
      <c r="O4718">
        <v>0</v>
      </c>
      <c r="P4718">
        <v>2523</v>
      </c>
    </row>
    <row r="4719" spans="1:16" x14ac:dyDescent="0.25">
      <c r="A4719" t="s">
        <v>7155</v>
      </c>
      <c r="B4719">
        <v>2001</v>
      </c>
      <c r="C4719" s="3" t="str">
        <f>HYPERLINK("http://www.uniprot.org/uniprot/I1JLY3","tr|I1JLY3|I1JLY3_SOYBN")</f>
        <v>tr|I1JLY3|I1JLY3_SOYBN</v>
      </c>
      <c r="D4719" t="s">
        <v>28</v>
      </c>
      <c r="E4719">
        <v>81.86</v>
      </c>
      <c r="F4719">
        <v>623</v>
      </c>
      <c r="G4719">
        <v>113</v>
      </c>
      <c r="H4719">
        <v>1</v>
      </c>
      <c r="I4719">
        <v>133</v>
      </c>
      <c r="J4719">
        <v>1998</v>
      </c>
      <c r="K4719">
        <v>1</v>
      </c>
      <c r="L4719">
        <v>2</v>
      </c>
      <c r="M4719">
        <v>622</v>
      </c>
      <c r="N4719" t="s">
        <v>18</v>
      </c>
      <c r="O4719">
        <v>0</v>
      </c>
      <c r="P4719">
        <v>2631</v>
      </c>
    </row>
    <row r="4720" spans="1:16" x14ac:dyDescent="0.25">
      <c r="A4720" t="s">
        <v>7156</v>
      </c>
      <c r="B4720">
        <v>474</v>
      </c>
      <c r="C4720" s="3" t="str">
        <f>HYPERLINK("http://www.uniprot.org/uniprot/G7KVL6","tr|G7KVL6|G7KVL6_MEDTR")</f>
        <v>tr|G7KVL6|G7KVL6_MEDTR</v>
      </c>
      <c r="D4720" t="s">
        <v>460</v>
      </c>
      <c r="E4720">
        <v>39.49</v>
      </c>
      <c r="F4720">
        <v>157</v>
      </c>
      <c r="G4720">
        <v>95</v>
      </c>
      <c r="H4720">
        <v>8</v>
      </c>
      <c r="I4720">
        <v>10</v>
      </c>
      <c r="J4720">
        <v>456</v>
      </c>
      <c r="K4720">
        <v>1</v>
      </c>
      <c r="L4720">
        <v>59</v>
      </c>
      <c r="M4720">
        <v>215</v>
      </c>
      <c r="N4720" t="s">
        <v>18</v>
      </c>
      <c r="O4720" s="1">
        <v>1.7747299999999999E-23</v>
      </c>
      <c r="P4720">
        <v>284</v>
      </c>
    </row>
    <row r="4721" spans="1:16" x14ac:dyDescent="0.25">
      <c r="A4721" t="s">
        <v>7157</v>
      </c>
      <c r="B4721">
        <v>702</v>
      </c>
      <c r="C4721" s="3" t="str">
        <f>HYPERLINK("http://www.uniprot.org/uniprot/A2Q2T1","tr|A2Q2T1|A2Q2T1_MEDTR")</f>
        <v>tr|A2Q2T1|A2Q2T1_MEDTR</v>
      </c>
      <c r="D4721" t="s">
        <v>337</v>
      </c>
      <c r="E4721">
        <v>53.75</v>
      </c>
      <c r="F4721">
        <v>240</v>
      </c>
      <c r="G4721">
        <v>111</v>
      </c>
      <c r="H4721">
        <v>19</v>
      </c>
      <c r="I4721">
        <v>4</v>
      </c>
      <c r="J4721">
        <v>666</v>
      </c>
      <c r="K4721">
        <v>1</v>
      </c>
      <c r="L4721">
        <v>138</v>
      </c>
      <c r="M4721">
        <v>376</v>
      </c>
      <c r="N4721" t="s">
        <v>18</v>
      </c>
      <c r="O4721" s="1">
        <v>1.2388799999999999E-58</v>
      </c>
      <c r="P4721">
        <v>590</v>
      </c>
    </row>
    <row r="4722" spans="1:16" x14ac:dyDescent="0.25">
      <c r="A4722" t="s">
        <v>7158</v>
      </c>
      <c r="B4722">
        <v>972</v>
      </c>
      <c r="C4722" s="3" t="str">
        <f>HYPERLINK("http://www.uniprot.org/uniprot/I3T0N0","tr|I3T0N0|I3T0N0_MEDTR")</f>
        <v>tr|I3T0N0|I3T0N0_MEDTR</v>
      </c>
      <c r="D4722" t="s">
        <v>22</v>
      </c>
      <c r="E4722">
        <v>77.599999999999994</v>
      </c>
      <c r="F4722">
        <v>326</v>
      </c>
      <c r="G4722">
        <v>73</v>
      </c>
      <c r="H4722">
        <v>4</v>
      </c>
      <c r="I4722">
        <v>1</v>
      </c>
      <c r="J4722">
        <v>966</v>
      </c>
      <c r="K4722">
        <v>1</v>
      </c>
      <c r="L4722">
        <v>1</v>
      </c>
      <c r="M4722">
        <v>325</v>
      </c>
      <c r="N4722" t="s">
        <v>18</v>
      </c>
      <c r="O4722" s="1">
        <v>1.2901300000000001E-141</v>
      </c>
      <c r="P4722">
        <v>1308</v>
      </c>
    </row>
    <row r="4723" spans="1:16" x14ac:dyDescent="0.25">
      <c r="A4723" t="s">
        <v>7159</v>
      </c>
      <c r="B4723">
        <v>870</v>
      </c>
      <c r="C4723" s="3" t="str">
        <f>HYPERLINK("http://www.uniprot.org/uniprot/G7L7S5","tr|G7L7S5|G7L7S5_MEDTR")</f>
        <v>tr|G7L7S5|G7L7S5_MEDTR</v>
      </c>
      <c r="D4723" t="s">
        <v>7160</v>
      </c>
      <c r="E4723">
        <v>68.63</v>
      </c>
      <c r="F4723">
        <v>271</v>
      </c>
      <c r="G4723">
        <v>85</v>
      </c>
      <c r="H4723">
        <v>3</v>
      </c>
      <c r="I4723">
        <v>1</v>
      </c>
      <c r="J4723">
        <v>804</v>
      </c>
      <c r="K4723">
        <v>1</v>
      </c>
      <c r="L4723">
        <v>20</v>
      </c>
      <c r="M4723">
        <v>288</v>
      </c>
      <c r="N4723" t="s">
        <v>18</v>
      </c>
      <c r="O4723" s="1">
        <v>2.3103199999999998E-96</v>
      </c>
      <c r="P4723">
        <v>917</v>
      </c>
    </row>
    <row r="4724" spans="1:16" x14ac:dyDescent="0.25">
      <c r="A4724" t="s">
        <v>7161</v>
      </c>
      <c r="B4724">
        <v>648</v>
      </c>
      <c r="C4724" s="3" t="str">
        <f>HYPERLINK("http://www.uniprot.org/uniprot/G7IGJ2","tr|G7IGJ2|G7IGJ2_MEDTR")</f>
        <v>tr|G7IGJ2|G7IGJ2_MEDTR</v>
      </c>
      <c r="D4724" t="s">
        <v>7162</v>
      </c>
      <c r="E4724">
        <v>49.12</v>
      </c>
      <c r="F4724">
        <v>171</v>
      </c>
      <c r="G4724">
        <v>87</v>
      </c>
      <c r="H4724">
        <v>0</v>
      </c>
      <c r="I4724">
        <v>130</v>
      </c>
      <c r="J4724">
        <v>642</v>
      </c>
      <c r="K4724">
        <v>1</v>
      </c>
      <c r="L4724">
        <v>32</v>
      </c>
      <c r="M4724">
        <v>202</v>
      </c>
      <c r="N4724" t="s">
        <v>18</v>
      </c>
      <c r="O4724" s="1">
        <v>3.7560200000000002E-45</v>
      </c>
      <c r="P4724">
        <v>473</v>
      </c>
    </row>
    <row r="4725" spans="1:16" x14ac:dyDescent="0.25">
      <c r="A4725" t="s">
        <v>7163</v>
      </c>
      <c r="B4725">
        <v>486</v>
      </c>
      <c r="C4725" s="3" t="str">
        <f>HYPERLINK("http://www.uniprot.org/uniprot/I3S9S0","tr|I3S9S0|I3S9S0_MEDTR")</f>
        <v>tr|I3S9S0|I3S9S0_MEDTR</v>
      </c>
      <c r="D4725" t="s">
        <v>22</v>
      </c>
      <c r="E4725">
        <v>85.09</v>
      </c>
      <c r="F4725">
        <v>161</v>
      </c>
      <c r="G4725">
        <v>24</v>
      </c>
      <c r="H4725">
        <v>0</v>
      </c>
      <c r="I4725">
        <v>1</v>
      </c>
      <c r="J4725">
        <v>483</v>
      </c>
      <c r="K4725">
        <v>1</v>
      </c>
      <c r="L4725">
        <v>3</v>
      </c>
      <c r="M4725">
        <v>163</v>
      </c>
      <c r="N4725" t="s">
        <v>18</v>
      </c>
      <c r="O4725" s="1">
        <v>5.6876800000000001E-70</v>
      </c>
      <c r="P4725">
        <v>685</v>
      </c>
    </row>
    <row r="4726" spans="1:16" x14ac:dyDescent="0.25">
      <c r="A4726" t="s">
        <v>7164</v>
      </c>
      <c r="B4726">
        <v>279</v>
      </c>
      <c r="C4726" s="3" t="str">
        <f>HYPERLINK("http://www.uniprot.org/uniprot/G7IG65","tr|G7IG65|G7IG65_MEDTR")</f>
        <v>tr|G7IG65|G7IG65_MEDTR</v>
      </c>
      <c r="D4726" t="s">
        <v>7165</v>
      </c>
      <c r="E4726">
        <v>98.68</v>
      </c>
      <c r="F4726">
        <v>76</v>
      </c>
      <c r="G4726">
        <v>1</v>
      </c>
      <c r="H4726">
        <v>0</v>
      </c>
      <c r="I4726">
        <v>1</v>
      </c>
      <c r="J4726">
        <v>228</v>
      </c>
      <c r="K4726">
        <v>1</v>
      </c>
      <c r="L4726">
        <v>1</v>
      </c>
      <c r="M4726">
        <v>76</v>
      </c>
      <c r="N4726" t="s">
        <v>18</v>
      </c>
      <c r="O4726" s="1">
        <v>4.9174300000000004E-37</v>
      </c>
      <c r="P4726">
        <v>401</v>
      </c>
    </row>
    <row r="4727" spans="1:16" x14ac:dyDescent="0.25">
      <c r="A4727" t="s">
        <v>7166</v>
      </c>
      <c r="B4727">
        <v>348</v>
      </c>
      <c r="C4727" s="3" t="str">
        <f>HYPERLINK("http://www.uniprot.org/uniprot/G7K0N1","tr|G7K0N1|G7K0N1_MEDTR")</f>
        <v>tr|G7K0N1|G7K0N1_MEDTR</v>
      </c>
      <c r="D4727" t="s">
        <v>7167</v>
      </c>
      <c r="E4727">
        <v>76.47</v>
      </c>
      <c r="F4727">
        <v>119</v>
      </c>
      <c r="G4727">
        <v>28</v>
      </c>
      <c r="H4727">
        <v>4</v>
      </c>
      <c r="I4727">
        <v>1</v>
      </c>
      <c r="J4727">
        <v>345</v>
      </c>
      <c r="K4727">
        <v>1</v>
      </c>
      <c r="L4727">
        <v>1</v>
      </c>
      <c r="M4727">
        <v>118</v>
      </c>
      <c r="N4727" t="s">
        <v>18</v>
      </c>
      <c r="O4727" s="1">
        <v>2.6309199999999998E-43</v>
      </c>
      <c r="P4727">
        <v>455</v>
      </c>
    </row>
    <row r="4728" spans="1:16" x14ac:dyDescent="0.25">
      <c r="A4728" t="s">
        <v>7168</v>
      </c>
      <c r="B4728">
        <v>489</v>
      </c>
      <c r="C4728" s="3" t="str">
        <f>HYPERLINK("http://www.uniprot.org/uniprot/G7K7A4","tr|G7K7A4|G7K7A4_MEDTR")</f>
        <v>tr|G7K7A4|G7K7A4_MEDTR</v>
      </c>
      <c r="D4728" t="s">
        <v>2332</v>
      </c>
      <c r="E4728">
        <v>57.75</v>
      </c>
      <c r="F4728">
        <v>116</v>
      </c>
      <c r="G4728">
        <v>49</v>
      </c>
      <c r="H4728">
        <v>0</v>
      </c>
      <c r="I4728">
        <v>130</v>
      </c>
      <c r="J4728">
        <v>477</v>
      </c>
      <c r="K4728">
        <v>1</v>
      </c>
      <c r="L4728">
        <v>39</v>
      </c>
      <c r="M4728">
        <v>154</v>
      </c>
      <c r="N4728" t="s">
        <v>18</v>
      </c>
      <c r="O4728" s="1">
        <v>1.3167000000000001E-34</v>
      </c>
      <c r="P4728">
        <v>380</v>
      </c>
    </row>
    <row r="4729" spans="1:16" x14ac:dyDescent="0.25">
      <c r="A4729" t="s">
        <v>7169</v>
      </c>
      <c r="B4729">
        <v>201</v>
      </c>
      <c r="C4729" s="3" t="str">
        <f>HYPERLINK("http://www.uniprot.org/uniprot/Q949L5","tr|Q949L5|Q949L5_CICAR")</f>
        <v>tr|Q949L5|Q949L5_CICAR</v>
      </c>
      <c r="D4729" t="s">
        <v>55</v>
      </c>
      <c r="E4729">
        <v>72.72</v>
      </c>
      <c r="F4729">
        <v>66</v>
      </c>
      <c r="G4729">
        <v>18</v>
      </c>
      <c r="H4729">
        <v>0</v>
      </c>
      <c r="I4729">
        <v>1</v>
      </c>
      <c r="J4729">
        <v>198</v>
      </c>
      <c r="K4729">
        <v>1</v>
      </c>
      <c r="L4729">
        <v>19</v>
      </c>
      <c r="M4729">
        <v>84</v>
      </c>
      <c r="N4729" t="s">
        <v>18</v>
      </c>
      <c r="O4729" s="1">
        <v>1.46409E-17</v>
      </c>
      <c r="P4729">
        <v>233</v>
      </c>
    </row>
    <row r="4730" spans="1:16" x14ac:dyDescent="0.25">
      <c r="A4730" t="s">
        <v>7170</v>
      </c>
      <c r="B4730">
        <v>495</v>
      </c>
      <c r="C4730" s="3" t="str">
        <f>HYPERLINK("http://www.uniprot.org/uniprot/Q2HUC8","tr|Q2HUC8|Q2HUC8_MEDTR")</f>
        <v>tr|Q2HUC8|Q2HUC8_MEDTR</v>
      </c>
      <c r="D4730" t="s">
        <v>7171</v>
      </c>
      <c r="E4730">
        <v>63.9</v>
      </c>
      <c r="F4730">
        <v>169</v>
      </c>
      <c r="G4730">
        <v>61</v>
      </c>
      <c r="H4730">
        <v>6</v>
      </c>
      <c r="I4730">
        <v>1</v>
      </c>
      <c r="J4730">
        <v>489</v>
      </c>
      <c r="K4730">
        <v>1</v>
      </c>
      <c r="L4730">
        <v>1</v>
      </c>
      <c r="M4730">
        <v>169</v>
      </c>
      <c r="N4730" t="s">
        <v>18</v>
      </c>
      <c r="O4730" s="1">
        <v>1.4279300000000001E-52</v>
      </c>
      <c r="P4730">
        <v>535</v>
      </c>
    </row>
    <row r="4731" spans="1:16" x14ac:dyDescent="0.25">
      <c r="A4731" t="s">
        <v>7172</v>
      </c>
      <c r="B4731">
        <v>723</v>
      </c>
      <c r="C4731" s="3" t="str">
        <f>HYPERLINK("http://www.uniprot.org/uniprot/I1JGF8","tr|I1JGF8|I1JGF8_SOYBN")</f>
        <v>tr|I1JGF8|I1JGF8_SOYBN</v>
      </c>
      <c r="D4731" t="s">
        <v>28</v>
      </c>
      <c r="E4731">
        <v>33.130000000000003</v>
      </c>
      <c r="F4731">
        <v>166</v>
      </c>
      <c r="G4731">
        <v>111</v>
      </c>
      <c r="H4731">
        <v>3</v>
      </c>
      <c r="I4731">
        <v>223</v>
      </c>
      <c r="J4731">
        <v>711</v>
      </c>
      <c r="K4731">
        <v>1</v>
      </c>
      <c r="L4731">
        <v>337</v>
      </c>
      <c r="M4731">
        <v>497</v>
      </c>
      <c r="N4731" t="s">
        <v>18</v>
      </c>
      <c r="O4731" s="1">
        <v>2.0791499999999999E-19</v>
      </c>
      <c r="P4731">
        <v>252</v>
      </c>
    </row>
    <row r="4732" spans="1:16" x14ac:dyDescent="0.25">
      <c r="A4732" t="s">
        <v>7173</v>
      </c>
      <c r="B4732">
        <v>1716</v>
      </c>
      <c r="C4732" s="3" t="str">
        <f>HYPERLINK("http://www.uniprot.org/uniprot/G7IBR7","tr|G7IBR7|G7IBR7_MEDTR")</f>
        <v>tr|G7IBR7|G7IBR7_MEDTR</v>
      </c>
      <c r="D4732" t="s">
        <v>7174</v>
      </c>
      <c r="E4732">
        <v>77.75</v>
      </c>
      <c r="F4732">
        <v>535</v>
      </c>
      <c r="G4732">
        <v>119</v>
      </c>
      <c r="H4732">
        <v>1</v>
      </c>
      <c r="I4732">
        <v>112</v>
      </c>
      <c r="J4732">
        <v>1713</v>
      </c>
      <c r="K4732">
        <v>1</v>
      </c>
      <c r="L4732">
        <v>32</v>
      </c>
      <c r="M4732">
        <v>565</v>
      </c>
      <c r="N4732" t="s">
        <v>18</v>
      </c>
      <c r="O4732">
        <v>0</v>
      </c>
      <c r="P4732">
        <v>2239</v>
      </c>
    </row>
    <row r="4733" spans="1:16" x14ac:dyDescent="0.25">
      <c r="A4733" t="s">
        <v>7175</v>
      </c>
      <c r="B4733">
        <v>1134</v>
      </c>
      <c r="C4733" s="3" t="str">
        <f>HYPERLINK("http://www.uniprot.org/uniprot/B7FHJ9","tr|B7FHJ9|B7FHJ9_MEDTR")</f>
        <v>tr|B7FHJ9|B7FHJ9_MEDTR</v>
      </c>
      <c r="D4733" t="s">
        <v>581</v>
      </c>
      <c r="E4733">
        <v>92.32</v>
      </c>
      <c r="F4733">
        <v>378</v>
      </c>
      <c r="G4733">
        <v>29</v>
      </c>
      <c r="H4733">
        <v>2</v>
      </c>
      <c r="I4733">
        <v>1</v>
      </c>
      <c r="J4733">
        <v>1128</v>
      </c>
      <c r="K4733">
        <v>1</v>
      </c>
      <c r="L4733">
        <v>1</v>
      </c>
      <c r="M4733">
        <v>378</v>
      </c>
      <c r="N4733" t="s">
        <v>18</v>
      </c>
      <c r="O4733">
        <v>0</v>
      </c>
      <c r="P4733">
        <v>1793</v>
      </c>
    </row>
    <row r="4734" spans="1:16" x14ac:dyDescent="0.25">
      <c r="A4734" t="s">
        <v>7176</v>
      </c>
      <c r="B4734">
        <v>1443</v>
      </c>
      <c r="C4734" s="3" t="str">
        <f>HYPERLINK("http://www.uniprot.org/uniprot/G7L6C4","tr|G7L6C4|G7L6C4_MEDTR")</f>
        <v>tr|G7L6C4|G7L6C4_MEDTR</v>
      </c>
      <c r="D4734" t="s">
        <v>7177</v>
      </c>
      <c r="E4734">
        <v>82.23</v>
      </c>
      <c r="F4734">
        <v>484</v>
      </c>
      <c r="G4734">
        <v>86</v>
      </c>
      <c r="H4734">
        <v>6</v>
      </c>
      <c r="I4734">
        <v>1</v>
      </c>
      <c r="J4734">
        <v>1434</v>
      </c>
      <c r="K4734">
        <v>1</v>
      </c>
      <c r="L4734">
        <v>1</v>
      </c>
      <c r="M4734">
        <v>481</v>
      </c>
      <c r="N4734" t="s">
        <v>18</v>
      </c>
      <c r="O4734">
        <v>0</v>
      </c>
      <c r="P4734">
        <v>1982</v>
      </c>
    </row>
    <row r="4735" spans="1:16" x14ac:dyDescent="0.25">
      <c r="A4735" t="s">
        <v>7178</v>
      </c>
      <c r="B4735">
        <v>1098</v>
      </c>
      <c r="C4735" s="3" t="str">
        <f>HYPERLINK("http://www.uniprot.org/uniprot/G7I9B1","tr|G7I9B1|G7I9B1_MEDTR")</f>
        <v>tr|G7I9B1|G7I9B1_MEDTR</v>
      </c>
      <c r="D4735" t="s">
        <v>7179</v>
      </c>
      <c r="E4735">
        <v>68.59</v>
      </c>
      <c r="F4735">
        <v>363</v>
      </c>
      <c r="G4735">
        <v>114</v>
      </c>
      <c r="H4735">
        <v>12</v>
      </c>
      <c r="I4735">
        <v>43</v>
      </c>
      <c r="J4735">
        <v>1095</v>
      </c>
      <c r="K4735">
        <v>1</v>
      </c>
      <c r="L4735">
        <v>8</v>
      </c>
      <c r="M4735">
        <v>362</v>
      </c>
      <c r="N4735" t="s">
        <v>18</v>
      </c>
      <c r="O4735" s="1">
        <v>6.3786000000000004E-119</v>
      </c>
      <c r="P4735">
        <v>1113</v>
      </c>
    </row>
    <row r="4736" spans="1:16" x14ac:dyDescent="0.25">
      <c r="A4736" t="s">
        <v>7180</v>
      </c>
      <c r="B4736">
        <v>504</v>
      </c>
      <c r="C4736" s="3" t="str">
        <f>HYPERLINK("http://www.uniprot.org/uniprot/G7J7F8","tr|G7J7F8|G7J7F8_MEDTR")</f>
        <v>tr|G7J7F8|G7J7F8_MEDTR</v>
      </c>
      <c r="D4736" t="s">
        <v>7181</v>
      </c>
      <c r="E4736">
        <v>72.25</v>
      </c>
      <c r="F4736">
        <v>173</v>
      </c>
      <c r="G4736">
        <v>48</v>
      </c>
      <c r="H4736">
        <v>6</v>
      </c>
      <c r="I4736">
        <v>1</v>
      </c>
      <c r="J4736">
        <v>501</v>
      </c>
      <c r="K4736">
        <v>1</v>
      </c>
      <c r="L4736">
        <v>1</v>
      </c>
      <c r="M4736">
        <v>170</v>
      </c>
      <c r="N4736" t="s">
        <v>18</v>
      </c>
      <c r="O4736" s="1">
        <v>2.5561799999999999E-62</v>
      </c>
      <c r="P4736">
        <v>619</v>
      </c>
    </row>
    <row r="4737" spans="1:16" x14ac:dyDescent="0.25">
      <c r="A4737" t="s">
        <v>7182</v>
      </c>
      <c r="B4737">
        <v>564</v>
      </c>
      <c r="C4737" s="3" t="str">
        <f>HYPERLINK("http://www.uniprot.org/uniprot/G7J0N7","tr|G7J0N7|G7J0N7_MEDTR")</f>
        <v>tr|G7J0N7|G7J0N7_MEDTR</v>
      </c>
      <c r="D4737" t="s">
        <v>7183</v>
      </c>
      <c r="E4737">
        <v>76.59</v>
      </c>
      <c r="F4737">
        <v>188</v>
      </c>
      <c r="G4737">
        <v>44</v>
      </c>
      <c r="H4737">
        <v>1</v>
      </c>
      <c r="I4737">
        <v>1</v>
      </c>
      <c r="J4737">
        <v>561</v>
      </c>
      <c r="K4737">
        <v>1</v>
      </c>
      <c r="L4737">
        <v>286</v>
      </c>
      <c r="M4737">
        <v>473</v>
      </c>
      <c r="N4737" t="s">
        <v>18</v>
      </c>
      <c r="O4737" s="1">
        <v>2.0072900000000001E-82</v>
      </c>
      <c r="P4737">
        <v>793</v>
      </c>
    </row>
    <row r="4738" spans="1:16" x14ac:dyDescent="0.25">
      <c r="A4738" t="s">
        <v>7184</v>
      </c>
      <c r="B4738">
        <v>1080</v>
      </c>
      <c r="C4738" s="3" t="str">
        <f>HYPERLINK("http://www.uniprot.org/uniprot/Q2PEP3","tr|Q2PEP3|Q2PEP3_TRIPR")</f>
        <v>tr|Q2PEP3|Q2PEP3_TRIPR</v>
      </c>
      <c r="D4738" t="s">
        <v>7185</v>
      </c>
      <c r="E4738">
        <v>84.07</v>
      </c>
      <c r="F4738">
        <v>358</v>
      </c>
      <c r="G4738">
        <v>57</v>
      </c>
      <c r="H4738">
        <v>0</v>
      </c>
      <c r="I4738">
        <v>1</v>
      </c>
      <c r="J4738">
        <v>1074</v>
      </c>
      <c r="K4738">
        <v>1</v>
      </c>
      <c r="L4738">
        <v>128</v>
      </c>
      <c r="M4738">
        <v>485</v>
      </c>
      <c r="N4738" t="s">
        <v>18</v>
      </c>
      <c r="O4738" s="1">
        <v>1.8378399999999999E-171</v>
      </c>
      <c r="P4738">
        <v>1566</v>
      </c>
    </row>
    <row r="4739" spans="1:16" x14ac:dyDescent="0.25">
      <c r="A4739" t="s">
        <v>7186</v>
      </c>
      <c r="B4739">
        <v>657</v>
      </c>
      <c r="C4739" s="3" t="str">
        <f>HYPERLINK("http://www.uniprot.org/uniprot/I3S6F2","tr|I3S6F2|I3S6F2_MEDTR")</f>
        <v>tr|I3S6F2|I3S6F2_MEDTR</v>
      </c>
      <c r="D4739" t="s">
        <v>22</v>
      </c>
      <c r="E4739">
        <v>93.39</v>
      </c>
      <c r="F4739">
        <v>212</v>
      </c>
      <c r="G4739">
        <v>14</v>
      </c>
      <c r="H4739">
        <v>0</v>
      </c>
      <c r="I4739">
        <v>19</v>
      </c>
      <c r="J4739">
        <v>654</v>
      </c>
      <c r="K4739">
        <v>1</v>
      </c>
      <c r="L4739">
        <v>73</v>
      </c>
      <c r="M4739">
        <v>284</v>
      </c>
      <c r="N4739" t="s">
        <v>18</v>
      </c>
      <c r="O4739" s="1">
        <v>2.3197200000000001E-114</v>
      </c>
      <c r="P4739">
        <v>1070</v>
      </c>
    </row>
    <row r="4740" spans="1:16" x14ac:dyDescent="0.25">
      <c r="A4740" t="s">
        <v>7187</v>
      </c>
      <c r="B4740">
        <v>4413</v>
      </c>
      <c r="C4740" s="3" t="str">
        <f>HYPERLINK("http://www.uniprot.org/uniprot/K7LNW8","tr|K7LNW8|K7LNW8_SOYBN")</f>
        <v>tr|K7LNW8|K7LNW8_SOYBN</v>
      </c>
      <c r="D4740" t="s">
        <v>28</v>
      </c>
      <c r="E4740">
        <v>65.52</v>
      </c>
      <c r="F4740">
        <v>1433</v>
      </c>
      <c r="G4740">
        <v>494</v>
      </c>
      <c r="H4740">
        <v>31</v>
      </c>
      <c r="I4740">
        <v>49</v>
      </c>
      <c r="J4740">
        <v>4254</v>
      </c>
      <c r="K4740">
        <v>1</v>
      </c>
      <c r="L4740">
        <v>17</v>
      </c>
      <c r="M4740">
        <v>1441</v>
      </c>
      <c r="N4740" t="s">
        <v>18</v>
      </c>
      <c r="O4740">
        <v>0</v>
      </c>
      <c r="P4740">
        <v>4466</v>
      </c>
    </row>
    <row r="4741" spans="1:16" x14ac:dyDescent="0.25">
      <c r="A4741" t="s">
        <v>7188</v>
      </c>
      <c r="B4741">
        <v>540</v>
      </c>
      <c r="C4741" s="3" t="str">
        <f>HYPERLINK("http://www.uniprot.org/uniprot/I3SZF6","tr|I3SZF6|I3SZF6_LOTJA")</f>
        <v>tr|I3SZF6|I3SZF6_LOTJA</v>
      </c>
      <c r="D4741" t="s">
        <v>93</v>
      </c>
      <c r="E4741">
        <v>85.79</v>
      </c>
      <c r="F4741">
        <v>183</v>
      </c>
      <c r="G4741">
        <v>26</v>
      </c>
      <c r="H4741">
        <v>4</v>
      </c>
      <c r="I4741">
        <v>1</v>
      </c>
      <c r="J4741">
        <v>537</v>
      </c>
      <c r="K4741">
        <v>1</v>
      </c>
      <c r="L4741">
        <v>59</v>
      </c>
      <c r="M4741">
        <v>241</v>
      </c>
      <c r="N4741" t="s">
        <v>18</v>
      </c>
      <c r="O4741" s="1">
        <v>9.8649600000000003E-86</v>
      </c>
      <c r="P4741">
        <v>821</v>
      </c>
    </row>
    <row r="4742" spans="1:16" x14ac:dyDescent="0.25">
      <c r="A4742" t="s">
        <v>7189</v>
      </c>
      <c r="B4742">
        <v>438</v>
      </c>
      <c r="C4742" s="3" t="str">
        <f>HYPERLINK("http://www.uniprot.org/uniprot/G7KP14","tr|G7KP14|G7KP14_MEDTR")</f>
        <v>tr|G7KP14|G7KP14_MEDTR</v>
      </c>
      <c r="D4742" t="s">
        <v>1548</v>
      </c>
      <c r="E4742">
        <v>40.94</v>
      </c>
      <c r="F4742">
        <v>127</v>
      </c>
      <c r="G4742">
        <v>75</v>
      </c>
      <c r="H4742">
        <v>1</v>
      </c>
      <c r="I4742">
        <v>28</v>
      </c>
      <c r="J4742">
        <v>405</v>
      </c>
      <c r="K4742">
        <v>1</v>
      </c>
      <c r="L4742">
        <v>21</v>
      </c>
      <c r="M4742">
        <v>142</v>
      </c>
      <c r="N4742" t="s">
        <v>18</v>
      </c>
      <c r="O4742" s="1">
        <v>5.1421400000000003E-18</v>
      </c>
      <c r="P4742">
        <v>237</v>
      </c>
    </row>
    <row r="4743" spans="1:16" x14ac:dyDescent="0.25">
      <c r="A4743" t="s">
        <v>7190</v>
      </c>
      <c r="B4743">
        <v>624</v>
      </c>
      <c r="C4743" s="3" t="str">
        <f>HYPERLINK("http://www.uniprot.org/uniprot/G7JKC7","tr|G7JKC7|G7JKC7_MEDTR")</f>
        <v>tr|G7JKC7|G7JKC7_MEDTR</v>
      </c>
      <c r="D4743" t="s">
        <v>7151</v>
      </c>
      <c r="E4743">
        <v>59.18</v>
      </c>
      <c r="F4743">
        <v>196</v>
      </c>
      <c r="G4743">
        <v>80</v>
      </c>
      <c r="H4743">
        <v>0</v>
      </c>
      <c r="I4743">
        <v>1</v>
      </c>
      <c r="J4743">
        <v>588</v>
      </c>
      <c r="K4743">
        <v>1</v>
      </c>
      <c r="L4743">
        <v>197</v>
      </c>
      <c r="M4743">
        <v>392</v>
      </c>
      <c r="N4743" t="s">
        <v>18</v>
      </c>
      <c r="O4743" s="1">
        <v>1.53217E-61</v>
      </c>
      <c r="P4743">
        <v>614</v>
      </c>
    </row>
    <row r="4744" spans="1:16" x14ac:dyDescent="0.25">
      <c r="A4744" t="s">
        <v>7191</v>
      </c>
      <c r="B4744">
        <v>1854</v>
      </c>
      <c r="C4744" s="3" t="str">
        <f>HYPERLINK("http://www.uniprot.org/uniprot/K7L083","tr|K7L083|K7L083_SOYBN")</f>
        <v>tr|K7L083|K7L083_SOYBN</v>
      </c>
      <c r="D4744" t="s">
        <v>28</v>
      </c>
      <c r="E4744">
        <v>81.69</v>
      </c>
      <c r="F4744">
        <v>426</v>
      </c>
      <c r="G4744">
        <v>78</v>
      </c>
      <c r="H4744">
        <v>21</v>
      </c>
      <c r="I4744">
        <v>622</v>
      </c>
      <c r="J4744">
        <v>1836</v>
      </c>
      <c r="K4744">
        <v>1</v>
      </c>
      <c r="L4744">
        <v>17</v>
      </c>
      <c r="M4744">
        <v>442</v>
      </c>
      <c r="N4744" t="s">
        <v>18</v>
      </c>
      <c r="O4744">
        <v>0</v>
      </c>
      <c r="P4744">
        <v>1818</v>
      </c>
    </row>
    <row r="4745" spans="1:16" x14ac:dyDescent="0.25">
      <c r="A4745" t="s">
        <v>7192</v>
      </c>
      <c r="B4745">
        <v>1788</v>
      </c>
      <c r="C4745" s="3" t="str">
        <f>HYPERLINK("http://www.uniprot.org/uniprot/K7KWX1","tr|K7KWX1|K7KWX1_SOYBN")</f>
        <v>tr|K7KWX1|K7KWX1_SOYBN</v>
      </c>
      <c r="D4745" t="s">
        <v>61</v>
      </c>
      <c r="E4745">
        <v>38.04</v>
      </c>
      <c r="F4745">
        <v>573</v>
      </c>
      <c r="G4745">
        <v>355</v>
      </c>
      <c r="H4745">
        <v>3</v>
      </c>
      <c r="I4745">
        <v>76</v>
      </c>
      <c r="J4745">
        <v>1785</v>
      </c>
      <c r="K4745">
        <v>1</v>
      </c>
      <c r="L4745">
        <v>243</v>
      </c>
      <c r="M4745">
        <v>762</v>
      </c>
      <c r="N4745" t="s">
        <v>18</v>
      </c>
      <c r="O4745" s="1">
        <v>4.4860100000000001E-100</v>
      </c>
      <c r="P4745">
        <v>953</v>
      </c>
    </row>
    <row r="4746" spans="1:16" x14ac:dyDescent="0.25">
      <c r="A4746" t="s">
        <v>7193</v>
      </c>
      <c r="B4746">
        <v>1743</v>
      </c>
      <c r="C4746" s="3" t="str">
        <f>HYPERLINK("http://www.uniprot.org/uniprot/G7K2L1","tr|G7K2L1|G7K2L1_MEDTR")</f>
        <v>tr|G7K2L1|G7K2L1_MEDTR</v>
      </c>
      <c r="D4746" t="s">
        <v>7194</v>
      </c>
      <c r="E4746">
        <v>76.92</v>
      </c>
      <c r="F4746">
        <v>585</v>
      </c>
      <c r="G4746">
        <v>135</v>
      </c>
      <c r="H4746">
        <v>5</v>
      </c>
      <c r="I4746">
        <v>1</v>
      </c>
      <c r="J4746">
        <v>1740</v>
      </c>
      <c r="K4746">
        <v>1</v>
      </c>
      <c r="L4746">
        <v>1</v>
      </c>
      <c r="M4746">
        <v>585</v>
      </c>
      <c r="N4746" t="s">
        <v>18</v>
      </c>
      <c r="O4746">
        <v>0</v>
      </c>
      <c r="P4746">
        <v>2206</v>
      </c>
    </row>
    <row r="4747" spans="1:16" x14ac:dyDescent="0.25">
      <c r="A4747" t="s">
        <v>7195</v>
      </c>
      <c r="B4747">
        <v>1116</v>
      </c>
      <c r="C4747" s="3" t="str">
        <f>HYPERLINK("http://www.uniprot.org/uniprot/I1KK71","tr|I1KK71|I1KK71_SOYBN")</f>
        <v>tr|I1KK71|I1KK71_SOYBN</v>
      </c>
      <c r="D4747" t="s">
        <v>28</v>
      </c>
      <c r="E4747">
        <v>38.96</v>
      </c>
      <c r="F4747">
        <v>426</v>
      </c>
      <c r="G4747">
        <v>260</v>
      </c>
      <c r="H4747">
        <v>55</v>
      </c>
      <c r="I4747">
        <v>1</v>
      </c>
      <c r="J4747">
        <v>1113</v>
      </c>
      <c r="K4747">
        <v>1</v>
      </c>
      <c r="L4747">
        <v>1</v>
      </c>
      <c r="M4747">
        <v>396</v>
      </c>
      <c r="N4747" t="s">
        <v>18</v>
      </c>
      <c r="O4747" s="1">
        <v>8.1798999999999997E-45</v>
      </c>
      <c r="P4747">
        <v>474</v>
      </c>
    </row>
    <row r="4748" spans="1:16" x14ac:dyDescent="0.25">
      <c r="A4748" t="s">
        <v>7196</v>
      </c>
      <c r="B4748">
        <v>219</v>
      </c>
      <c r="C4748" s="3" t="str">
        <f>HYPERLINK("http://www.uniprot.org/uniprot/Q2HRU2","tr|Q2HRU2|Q2HRU2_MEDTR")</f>
        <v>tr|Q2HRU2|Q2HRU2_MEDTR</v>
      </c>
      <c r="D4748" t="s">
        <v>7197</v>
      </c>
      <c r="E4748">
        <v>62.1</v>
      </c>
      <c r="F4748">
        <v>95</v>
      </c>
      <c r="G4748">
        <v>36</v>
      </c>
      <c r="H4748">
        <v>29</v>
      </c>
      <c r="I4748">
        <v>16</v>
      </c>
      <c r="J4748">
        <v>213</v>
      </c>
      <c r="K4748">
        <v>1</v>
      </c>
      <c r="L4748">
        <v>141</v>
      </c>
      <c r="M4748">
        <v>235</v>
      </c>
      <c r="N4748" t="s">
        <v>18</v>
      </c>
      <c r="O4748" s="1">
        <v>1.17726E-22</v>
      </c>
      <c r="P4748">
        <v>277</v>
      </c>
    </row>
    <row r="4749" spans="1:16" x14ac:dyDescent="0.25">
      <c r="A4749" t="s">
        <v>7198</v>
      </c>
      <c r="B4749">
        <v>2265</v>
      </c>
      <c r="C4749" s="3" t="str">
        <f>HYPERLINK("http://www.uniprot.org/uniprot/A5BE46","tr|A5BE46|A5BE46_VITVI")</f>
        <v>tr|A5BE46|A5BE46_VITVI</v>
      </c>
      <c r="D4749" t="s">
        <v>462</v>
      </c>
      <c r="E4749">
        <v>79.73</v>
      </c>
      <c r="F4749">
        <v>760</v>
      </c>
      <c r="G4749">
        <v>154</v>
      </c>
      <c r="H4749">
        <v>7</v>
      </c>
      <c r="I4749">
        <v>1</v>
      </c>
      <c r="J4749">
        <v>2259</v>
      </c>
      <c r="K4749">
        <v>1</v>
      </c>
      <c r="L4749">
        <v>594</v>
      </c>
      <c r="M4749">
        <v>1353</v>
      </c>
      <c r="N4749" t="s">
        <v>18</v>
      </c>
      <c r="O4749">
        <v>0</v>
      </c>
      <c r="P4749">
        <v>3239</v>
      </c>
    </row>
    <row r="4750" spans="1:16" x14ac:dyDescent="0.25">
      <c r="A4750" t="s">
        <v>7199</v>
      </c>
      <c r="B4750">
        <v>504</v>
      </c>
      <c r="C4750" s="3" t="str">
        <f>HYPERLINK("http://www.uniprot.org/uniprot/I1KPW1","tr|I1KPW1|I1KPW1_SOYBN")</f>
        <v>tr|I1KPW1|I1KPW1_SOYBN</v>
      </c>
      <c r="D4750" t="s">
        <v>28</v>
      </c>
      <c r="E4750">
        <v>65.209999999999994</v>
      </c>
      <c r="F4750">
        <v>115</v>
      </c>
      <c r="G4750">
        <v>40</v>
      </c>
      <c r="H4750">
        <v>13</v>
      </c>
      <c r="I4750">
        <v>196</v>
      </c>
      <c r="J4750">
        <v>501</v>
      </c>
      <c r="K4750">
        <v>1</v>
      </c>
      <c r="L4750">
        <v>72</v>
      </c>
      <c r="M4750">
        <v>186</v>
      </c>
      <c r="N4750" t="s">
        <v>18</v>
      </c>
      <c r="O4750" s="1">
        <v>8.8673599999999997E-31</v>
      </c>
      <c r="P4750">
        <v>347</v>
      </c>
    </row>
    <row r="4751" spans="1:16" x14ac:dyDescent="0.25">
      <c r="A4751" t="s">
        <v>7200</v>
      </c>
      <c r="B4751">
        <v>1470</v>
      </c>
      <c r="C4751" s="3" t="str">
        <f>HYPERLINK("http://www.uniprot.org/uniprot/G7IA56","tr|G7IA56|G7IA56_MEDTR")</f>
        <v>tr|G7IA56|G7IA56_MEDTR</v>
      </c>
      <c r="D4751" t="s">
        <v>493</v>
      </c>
      <c r="E4751">
        <v>65.930000000000007</v>
      </c>
      <c r="F4751">
        <v>458</v>
      </c>
      <c r="G4751">
        <v>156</v>
      </c>
      <c r="H4751">
        <v>7</v>
      </c>
      <c r="I4751">
        <v>58</v>
      </c>
      <c r="J4751">
        <v>1410</v>
      </c>
      <c r="K4751">
        <v>1</v>
      </c>
      <c r="L4751">
        <v>14</v>
      </c>
      <c r="M4751">
        <v>469</v>
      </c>
      <c r="N4751" t="s">
        <v>18</v>
      </c>
      <c r="O4751" s="1">
        <v>5.4357400000000002E-170</v>
      </c>
      <c r="P4751">
        <v>1555</v>
      </c>
    </row>
    <row r="4752" spans="1:16" x14ac:dyDescent="0.25">
      <c r="A4752" t="s">
        <v>7201</v>
      </c>
      <c r="B4752">
        <v>1212</v>
      </c>
      <c r="C4752" s="3" t="str">
        <f>HYPERLINK("http://www.uniprot.org/uniprot/I1M5Z1","tr|I1M5Z1|I1M5Z1_SOYBN")</f>
        <v>tr|I1M5Z1|I1M5Z1_SOYBN</v>
      </c>
      <c r="D4752" t="s">
        <v>28</v>
      </c>
      <c r="E4752">
        <v>84.53</v>
      </c>
      <c r="F4752">
        <v>401</v>
      </c>
      <c r="G4752">
        <v>62</v>
      </c>
      <c r="H4752">
        <v>0</v>
      </c>
      <c r="I4752">
        <v>1</v>
      </c>
      <c r="J4752">
        <v>1203</v>
      </c>
      <c r="K4752">
        <v>1</v>
      </c>
      <c r="L4752">
        <v>159</v>
      </c>
      <c r="M4752">
        <v>558</v>
      </c>
      <c r="N4752" t="s">
        <v>18</v>
      </c>
      <c r="O4752">
        <v>0</v>
      </c>
      <c r="P4752">
        <v>1865</v>
      </c>
    </row>
    <row r="4753" spans="1:16" x14ac:dyDescent="0.25">
      <c r="A4753" t="s">
        <v>7202</v>
      </c>
      <c r="B4753">
        <v>1647</v>
      </c>
      <c r="C4753" s="3" t="str">
        <f>HYPERLINK("http://www.uniprot.org/uniprot/A2Q1M2","tr|A2Q1M2|A2Q1M2_MEDTR")</f>
        <v>tr|A2Q1M2|A2Q1M2_MEDTR</v>
      </c>
      <c r="D4753" t="s">
        <v>7203</v>
      </c>
      <c r="E4753">
        <v>89.92</v>
      </c>
      <c r="F4753">
        <v>536</v>
      </c>
      <c r="G4753">
        <v>54</v>
      </c>
      <c r="H4753">
        <v>0</v>
      </c>
      <c r="I4753">
        <v>37</v>
      </c>
      <c r="J4753">
        <v>1644</v>
      </c>
      <c r="K4753">
        <v>1</v>
      </c>
      <c r="L4753">
        <v>33</v>
      </c>
      <c r="M4753">
        <v>568</v>
      </c>
      <c r="N4753" t="s">
        <v>18</v>
      </c>
      <c r="O4753">
        <v>0</v>
      </c>
      <c r="P4753">
        <v>2549</v>
      </c>
    </row>
    <row r="4754" spans="1:16" x14ac:dyDescent="0.25">
      <c r="A4754" t="s">
        <v>7204</v>
      </c>
      <c r="B4754">
        <v>2394</v>
      </c>
      <c r="C4754" s="3" t="str">
        <f>HYPERLINK("http://www.uniprot.org/uniprot/G7JU73","tr|G7JU73|G7JU73_MEDTR")</f>
        <v>tr|G7JU73|G7JU73_MEDTR</v>
      </c>
      <c r="D4754" t="s">
        <v>7205</v>
      </c>
      <c r="E4754">
        <v>88.58</v>
      </c>
      <c r="F4754">
        <v>797</v>
      </c>
      <c r="G4754">
        <v>91</v>
      </c>
      <c r="H4754">
        <v>0</v>
      </c>
      <c r="I4754">
        <v>1</v>
      </c>
      <c r="J4754">
        <v>2391</v>
      </c>
      <c r="K4754">
        <v>1</v>
      </c>
      <c r="L4754">
        <v>338</v>
      </c>
      <c r="M4754">
        <v>1134</v>
      </c>
      <c r="N4754" t="s">
        <v>18</v>
      </c>
      <c r="O4754">
        <v>0</v>
      </c>
      <c r="P4754">
        <v>3724</v>
      </c>
    </row>
    <row r="4755" spans="1:16" x14ac:dyDescent="0.25">
      <c r="A4755" t="s">
        <v>7206</v>
      </c>
      <c r="B4755">
        <v>1293</v>
      </c>
      <c r="C4755" s="3" t="str">
        <f>HYPERLINK("http://www.uniprot.org/uniprot/I1MHP5","tr|I1MHP5|I1MHP5_SOYBN")</f>
        <v>tr|I1MHP5|I1MHP5_SOYBN</v>
      </c>
      <c r="D4755" t="s">
        <v>28</v>
      </c>
      <c r="E4755">
        <v>27.85</v>
      </c>
      <c r="F4755">
        <v>420</v>
      </c>
      <c r="G4755">
        <v>303</v>
      </c>
      <c r="H4755">
        <v>42</v>
      </c>
      <c r="I4755">
        <v>151</v>
      </c>
      <c r="J4755">
        <v>1284</v>
      </c>
      <c r="K4755">
        <v>1</v>
      </c>
      <c r="L4755">
        <v>1057</v>
      </c>
      <c r="M4755">
        <v>1470</v>
      </c>
      <c r="N4755" t="s">
        <v>18</v>
      </c>
      <c r="O4755" s="1">
        <v>1.4338999999999999E-30</v>
      </c>
      <c r="P4755">
        <v>352</v>
      </c>
    </row>
    <row r="4756" spans="1:16" x14ac:dyDescent="0.25">
      <c r="A4756" t="s">
        <v>7207</v>
      </c>
      <c r="B4756">
        <v>2325</v>
      </c>
      <c r="C4756" s="3" t="str">
        <f>HYPERLINK("http://www.uniprot.org/uniprot/K7LG28","tr|K7LG28|K7LG28_SOYBN")</f>
        <v>tr|K7LG28|K7LG28_SOYBN</v>
      </c>
      <c r="D4756" t="s">
        <v>28</v>
      </c>
      <c r="E4756">
        <v>68</v>
      </c>
      <c r="F4756">
        <v>822</v>
      </c>
      <c r="G4756">
        <v>263</v>
      </c>
      <c r="H4756">
        <v>69</v>
      </c>
      <c r="I4756">
        <v>64</v>
      </c>
      <c r="J4756">
        <v>2322</v>
      </c>
      <c r="K4756">
        <v>1</v>
      </c>
      <c r="L4756">
        <v>30</v>
      </c>
      <c r="M4756">
        <v>810</v>
      </c>
      <c r="N4756" t="s">
        <v>18</v>
      </c>
      <c r="O4756">
        <v>0</v>
      </c>
      <c r="P4756">
        <v>2800</v>
      </c>
    </row>
    <row r="4757" spans="1:16" x14ac:dyDescent="0.25">
      <c r="A4757" t="s">
        <v>7208</v>
      </c>
      <c r="B4757">
        <v>318</v>
      </c>
      <c r="C4757" s="3" t="str">
        <f>HYPERLINK("http://www.uniprot.org/uniprot/G7KY15","tr|G7KY15|G7KY15_MEDTR")</f>
        <v>tr|G7KY15|G7KY15_MEDTR</v>
      </c>
      <c r="D4757" t="s">
        <v>7209</v>
      </c>
      <c r="E4757">
        <v>87.73</v>
      </c>
      <c r="F4757">
        <v>106</v>
      </c>
      <c r="G4757">
        <v>13</v>
      </c>
      <c r="H4757">
        <v>1</v>
      </c>
      <c r="I4757">
        <v>1</v>
      </c>
      <c r="J4757">
        <v>315</v>
      </c>
      <c r="K4757">
        <v>1</v>
      </c>
      <c r="L4757">
        <v>1</v>
      </c>
      <c r="M4757">
        <v>106</v>
      </c>
      <c r="N4757" t="s">
        <v>18</v>
      </c>
      <c r="O4757" s="1">
        <v>2.7346999999999999E-48</v>
      </c>
      <c r="P4757">
        <v>498</v>
      </c>
    </row>
    <row r="4758" spans="1:16" x14ac:dyDescent="0.25">
      <c r="A4758" t="s">
        <v>7210</v>
      </c>
      <c r="B4758">
        <v>318</v>
      </c>
      <c r="C4758" s="3" t="str">
        <f>HYPERLINK("http://www.uniprot.org/uniprot/G7IBR6","tr|G7IBR6|G7IBR6_MEDTR")</f>
        <v>tr|G7IBR6|G7IBR6_MEDTR</v>
      </c>
      <c r="D4758" t="s">
        <v>7211</v>
      </c>
      <c r="E4758">
        <v>86.02</v>
      </c>
      <c r="F4758">
        <v>93</v>
      </c>
      <c r="G4758">
        <v>13</v>
      </c>
      <c r="H4758">
        <v>0</v>
      </c>
      <c r="I4758">
        <v>16</v>
      </c>
      <c r="J4758">
        <v>294</v>
      </c>
      <c r="K4758">
        <v>1</v>
      </c>
      <c r="L4758">
        <v>1</v>
      </c>
      <c r="M4758">
        <v>92</v>
      </c>
      <c r="N4758" t="s">
        <v>18</v>
      </c>
      <c r="O4758" s="1">
        <v>2.3204399999999999E-39</v>
      </c>
      <c r="P4758">
        <v>421</v>
      </c>
    </row>
    <row r="4759" spans="1:16" x14ac:dyDescent="0.25">
      <c r="A4759" t="s">
        <v>7212</v>
      </c>
      <c r="B4759">
        <v>768</v>
      </c>
      <c r="C4759" s="3" t="str">
        <f>HYPERLINK("http://www.uniprot.org/uniprot/B7FGU2","tr|B7FGU2|B7FGU2_MEDTR")</f>
        <v>tr|B7FGU2|B7FGU2_MEDTR</v>
      </c>
      <c r="D4759" t="s">
        <v>22</v>
      </c>
      <c r="E4759">
        <v>75.290000000000006</v>
      </c>
      <c r="F4759">
        <v>251</v>
      </c>
      <c r="G4759">
        <v>62</v>
      </c>
      <c r="H4759">
        <v>1</v>
      </c>
      <c r="I4759">
        <v>1</v>
      </c>
      <c r="J4759">
        <v>750</v>
      </c>
      <c r="K4759">
        <v>1</v>
      </c>
      <c r="L4759">
        <v>1</v>
      </c>
      <c r="M4759">
        <v>251</v>
      </c>
      <c r="N4759" t="s">
        <v>18</v>
      </c>
      <c r="O4759" s="1">
        <v>1.8204200000000001E-104</v>
      </c>
      <c r="P4759">
        <v>986</v>
      </c>
    </row>
    <row r="4760" spans="1:16" x14ac:dyDescent="0.25">
      <c r="A4760" t="s">
        <v>7213</v>
      </c>
      <c r="B4760">
        <v>534</v>
      </c>
      <c r="C4760" s="3" t="str">
        <f>HYPERLINK("http://www.uniprot.org/uniprot/K7M362","tr|K7M362|K7M362_SOYBN")</f>
        <v>tr|K7M362|K7M362_SOYBN</v>
      </c>
      <c r="D4760" t="s">
        <v>28</v>
      </c>
      <c r="E4760">
        <v>80.95</v>
      </c>
      <c r="F4760">
        <v>168</v>
      </c>
      <c r="G4760">
        <v>32</v>
      </c>
      <c r="H4760">
        <v>0</v>
      </c>
      <c r="I4760">
        <v>7</v>
      </c>
      <c r="J4760">
        <v>510</v>
      </c>
      <c r="K4760">
        <v>1</v>
      </c>
      <c r="L4760">
        <v>444</v>
      </c>
      <c r="M4760">
        <v>609</v>
      </c>
      <c r="N4760" t="s">
        <v>18</v>
      </c>
      <c r="O4760" s="1">
        <v>3.9538600000000004E-71</v>
      </c>
      <c r="P4760">
        <v>695</v>
      </c>
    </row>
    <row r="4761" spans="1:16" x14ac:dyDescent="0.25">
      <c r="A4761" t="s">
        <v>7214</v>
      </c>
      <c r="B4761">
        <v>1596</v>
      </c>
      <c r="C4761" s="3" t="str">
        <f>HYPERLINK("http://www.uniprot.org/uniprot/Q1SN23","tr|Q1SN23|Q1SN23_MEDTR")</f>
        <v>tr|Q1SN23|Q1SN23_MEDTR</v>
      </c>
      <c r="D4761" t="s">
        <v>7215</v>
      </c>
      <c r="E4761">
        <v>73.290000000000006</v>
      </c>
      <c r="F4761">
        <v>543</v>
      </c>
      <c r="G4761">
        <v>145</v>
      </c>
      <c r="H4761">
        <v>14</v>
      </c>
      <c r="I4761">
        <v>1</v>
      </c>
      <c r="J4761">
        <v>1587</v>
      </c>
      <c r="K4761">
        <v>1</v>
      </c>
      <c r="L4761">
        <v>1</v>
      </c>
      <c r="M4761">
        <v>527</v>
      </c>
      <c r="N4761" t="s">
        <v>18</v>
      </c>
      <c r="O4761">
        <v>0</v>
      </c>
      <c r="P4761">
        <v>1961</v>
      </c>
    </row>
    <row r="4762" spans="1:16" x14ac:dyDescent="0.25">
      <c r="A4762" t="s">
        <v>7216</v>
      </c>
      <c r="B4762">
        <v>756</v>
      </c>
      <c r="C4762" s="3" t="str">
        <f>HYPERLINK("http://www.uniprot.org/uniprot/G7J7G0","tr|G7J7G0|G7J7G0_MEDTR")</f>
        <v>tr|G7J7G0|G7J7G0_MEDTR</v>
      </c>
      <c r="D4762" t="s">
        <v>7217</v>
      </c>
      <c r="E4762">
        <v>56.81</v>
      </c>
      <c r="F4762">
        <v>264</v>
      </c>
      <c r="G4762">
        <v>114</v>
      </c>
      <c r="H4762">
        <v>13</v>
      </c>
      <c r="I4762">
        <v>1</v>
      </c>
      <c r="J4762">
        <v>753</v>
      </c>
      <c r="K4762">
        <v>1</v>
      </c>
      <c r="L4762">
        <v>1</v>
      </c>
      <c r="M4762">
        <v>261</v>
      </c>
      <c r="N4762" t="s">
        <v>18</v>
      </c>
      <c r="O4762" s="1">
        <v>4.0872400000000001E-69</v>
      </c>
      <c r="P4762">
        <v>681</v>
      </c>
    </row>
    <row r="4763" spans="1:16" x14ac:dyDescent="0.25">
      <c r="A4763" t="s">
        <v>7218</v>
      </c>
      <c r="B4763">
        <v>2211</v>
      </c>
      <c r="C4763" s="3" t="str">
        <f>HYPERLINK("http://www.uniprot.org/uniprot/G7J0P5","tr|G7J0P5|G7J0P5_MEDTR")</f>
        <v>tr|G7J0P5|G7J0P5_MEDTR</v>
      </c>
      <c r="D4763" t="s">
        <v>7219</v>
      </c>
      <c r="E4763">
        <v>75.27</v>
      </c>
      <c r="F4763">
        <v>724</v>
      </c>
      <c r="G4763">
        <v>179</v>
      </c>
      <c r="H4763">
        <v>1</v>
      </c>
      <c r="I4763">
        <v>1</v>
      </c>
      <c r="J4763">
        <v>2169</v>
      </c>
      <c r="K4763">
        <v>1</v>
      </c>
      <c r="L4763">
        <v>75</v>
      </c>
      <c r="M4763">
        <v>787</v>
      </c>
      <c r="N4763" t="s">
        <v>18</v>
      </c>
      <c r="O4763">
        <v>0</v>
      </c>
      <c r="P4763">
        <v>2835</v>
      </c>
    </row>
    <row r="4764" spans="1:16" x14ac:dyDescent="0.25">
      <c r="A4764" t="s">
        <v>7220</v>
      </c>
      <c r="B4764">
        <v>1443</v>
      </c>
      <c r="C4764" s="3" t="str">
        <f>HYPERLINK("http://www.uniprot.org/uniprot/Q2PEP3","tr|Q2PEP3|Q2PEP3_TRIPR")</f>
        <v>tr|Q2PEP3|Q2PEP3_TRIPR</v>
      </c>
      <c r="D4764" t="s">
        <v>7185</v>
      </c>
      <c r="E4764">
        <v>79.17</v>
      </c>
      <c r="F4764">
        <v>485</v>
      </c>
      <c r="G4764">
        <v>101</v>
      </c>
      <c r="H4764">
        <v>6</v>
      </c>
      <c r="I4764">
        <v>1</v>
      </c>
      <c r="J4764">
        <v>1437</v>
      </c>
      <c r="K4764">
        <v>1</v>
      </c>
      <c r="L4764">
        <v>1</v>
      </c>
      <c r="M4764">
        <v>485</v>
      </c>
      <c r="N4764" t="s">
        <v>18</v>
      </c>
      <c r="O4764">
        <v>0</v>
      </c>
      <c r="P4764">
        <v>1950</v>
      </c>
    </row>
    <row r="4765" spans="1:16" x14ac:dyDescent="0.25">
      <c r="A4765" t="s">
        <v>7221</v>
      </c>
      <c r="B4765">
        <v>507</v>
      </c>
      <c r="C4765" s="3" t="str">
        <f>HYPERLINK("http://www.uniprot.org/uniprot/K7KRV7","tr|K7KRV7|K7KRV7_SOYBN")</f>
        <v>tr|K7KRV7|K7KRV7_SOYBN</v>
      </c>
      <c r="D4765" t="s">
        <v>28</v>
      </c>
      <c r="E4765">
        <v>57.96</v>
      </c>
      <c r="F4765">
        <v>157</v>
      </c>
      <c r="G4765">
        <v>66</v>
      </c>
      <c r="H4765">
        <v>4</v>
      </c>
      <c r="I4765">
        <v>1</v>
      </c>
      <c r="J4765">
        <v>459</v>
      </c>
      <c r="K4765">
        <v>1</v>
      </c>
      <c r="L4765">
        <v>1</v>
      </c>
      <c r="M4765">
        <v>147</v>
      </c>
      <c r="N4765" t="s">
        <v>18</v>
      </c>
      <c r="O4765" s="1">
        <v>6.7383599999999994E-39</v>
      </c>
      <c r="P4765">
        <v>417</v>
      </c>
    </row>
    <row r="4766" spans="1:16" x14ac:dyDescent="0.25">
      <c r="A4766" t="s">
        <v>7222</v>
      </c>
      <c r="B4766">
        <v>738</v>
      </c>
      <c r="C4766" s="3" t="str">
        <f>HYPERLINK("http://www.uniprot.org/uniprot/B7FIP5","tr|B7FIP5|B7FIP5_MEDTR")</f>
        <v>tr|B7FIP5|B7FIP5_MEDTR</v>
      </c>
      <c r="D4766" t="s">
        <v>7223</v>
      </c>
      <c r="E4766">
        <v>75.91</v>
      </c>
      <c r="F4766">
        <v>245</v>
      </c>
      <c r="G4766">
        <v>59</v>
      </c>
      <c r="H4766">
        <v>0</v>
      </c>
      <c r="I4766">
        <v>1</v>
      </c>
      <c r="J4766">
        <v>735</v>
      </c>
      <c r="K4766">
        <v>1</v>
      </c>
      <c r="L4766">
        <v>1</v>
      </c>
      <c r="M4766">
        <v>238</v>
      </c>
      <c r="N4766" t="s">
        <v>18</v>
      </c>
      <c r="O4766" s="1">
        <v>2.4036600000000002E-95</v>
      </c>
      <c r="P4766">
        <v>907</v>
      </c>
    </row>
    <row r="4767" spans="1:16" x14ac:dyDescent="0.25">
      <c r="A4767" t="s">
        <v>7224</v>
      </c>
      <c r="B4767">
        <v>2154</v>
      </c>
      <c r="C4767" s="3" t="str">
        <f>HYPERLINK("http://www.uniprot.org/uniprot/G7JKW2","tr|G7JKW2|G7JKW2_MEDTR")</f>
        <v>tr|G7JKW2|G7JKW2_MEDTR</v>
      </c>
      <c r="D4767" t="s">
        <v>7225</v>
      </c>
      <c r="E4767">
        <v>73.59</v>
      </c>
      <c r="F4767">
        <v>727</v>
      </c>
      <c r="G4767">
        <v>192</v>
      </c>
      <c r="H4767">
        <v>44</v>
      </c>
      <c r="I4767">
        <v>103</v>
      </c>
      <c r="J4767">
        <v>2151</v>
      </c>
      <c r="K4767">
        <v>1</v>
      </c>
      <c r="L4767">
        <v>42</v>
      </c>
      <c r="M4767">
        <v>768</v>
      </c>
      <c r="N4767" t="s">
        <v>18</v>
      </c>
      <c r="O4767">
        <v>0</v>
      </c>
      <c r="P4767">
        <v>2510</v>
      </c>
    </row>
    <row r="4768" spans="1:16" x14ac:dyDescent="0.25">
      <c r="A4768" t="s">
        <v>7226</v>
      </c>
      <c r="B4768">
        <v>978</v>
      </c>
      <c r="C4768" s="3" t="str">
        <f>HYPERLINK("http://www.uniprot.org/uniprot/G7JKD3","tr|G7JKD3|G7JKD3_MEDTR")</f>
        <v>tr|G7JKD3|G7JKD3_MEDTR</v>
      </c>
      <c r="D4768" t="s">
        <v>7227</v>
      </c>
      <c r="E4768">
        <v>93.47</v>
      </c>
      <c r="F4768">
        <v>322</v>
      </c>
      <c r="G4768">
        <v>21</v>
      </c>
      <c r="H4768">
        <v>0</v>
      </c>
      <c r="I4768">
        <v>10</v>
      </c>
      <c r="J4768">
        <v>975</v>
      </c>
      <c r="K4768">
        <v>1</v>
      </c>
      <c r="L4768">
        <v>5</v>
      </c>
      <c r="M4768">
        <v>326</v>
      </c>
      <c r="N4768" t="s">
        <v>18</v>
      </c>
      <c r="O4768" s="1">
        <v>1.8035299999999999E-175</v>
      </c>
      <c r="P4768">
        <v>1600</v>
      </c>
    </row>
    <row r="4769" spans="1:16" x14ac:dyDescent="0.25">
      <c r="A4769" t="s">
        <v>7228</v>
      </c>
      <c r="B4769">
        <v>2421</v>
      </c>
      <c r="C4769" s="3" t="str">
        <f>HYPERLINK("http://www.uniprot.org/uniprot/A5AYJ3","tr|A5AYJ3|A5AYJ3_VITVI")</f>
        <v>tr|A5AYJ3|A5AYJ3_VITVI</v>
      </c>
      <c r="D4769" t="s">
        <v>2676</v>
      </c>
      <c r="E4769">
        <v>61.99</v>
      </c>
      <c r="F4769">
        <v>821</v>
      </c>
      <c r="G4769">
        <v>312</v>
      </c>
      <c r="H4769">
        <v>15</v>
      </c>
      <c r="I4769">
        <v>1</v>
      </c>
      <c r="J4769">
        <v>2418</v>
      </c>
      <c r="K4769">
        <v>1</v>
      </c>
      <c r="L4769">
        <v>694</v>
      </c>
      <c r="M4769">
        <v>1505</v>
      </c>
      <c r="N4769" t="s">
        <v>18</v>
      </c>
      <c r="O4769">
        <v>0</v>
      </c>
      <c r="P4769">
        <v>2594</v>
      </c>
    </row>
    <row r="4770" spans="1:16" x14ac:dyDescent="0.25">
      <c r="A4770" t="s">
        <v>7229</v>
      </c>
      <c r="B4770">
        <v>3528</v>
      </c>
      <c r="C4770" s="3" t="str">
        <f>HYPERLINK("http://www.uniprot.org/uniprot/I1M0W9","tr|I1M0W9|I1M0W9_SOYBN")</f>
        <v>tr|I1M0W9|I1M0W9_SOYBN</v>
      </c>
      <c r="D4770" t="s">
        <v>7230</v>
      </c>
      <c r="E4770">
        <v>83.92</v>
      </c>
      <c r="F4770">
        <v>1176</v>
      </c>
      <c r="G4770">
        <v>189</v>
      </c>
      <c r="H4770">
        <v>1</v>
      </c>
      <c r="I4770">
        <v>1</v>
      </c>
      <c r="J4770">
        <v>3525</v>
      </c>
      <c r="K4770">
        <v>1</v>
      </c>
      <c r="L4770">
        <v>1</v>
      </c>
      <c r="M4770">
        <v>1176</v>
      </c>
      <c r="N4770" t="s">
        <v>18</v>
      </c>
      <c r="O4770">
        <v>0</v>
      </c>
      <c r="P4770">
        <v>4883</v>
      </c>
    </row>
    <row r="4771" spans="1:16" x14ac:dyDescent="0.25">
      <c r="A4771" t="s">
        <v>7231</v>
      </c>
      <c r="B4771">
        <v>1044</v>
      </c>
      <c r="C4771" s="3" t="str">
        <f>HYPERLINK("http://www.uniprot.org/uniprot/I1LID1","tr|I1LID1|I1LID1_SOYBN")</f>
        <v>tr|I1LID1|I1LID1_SOYBN</v>
      </c>
      <c r="D4771" t="s">
        <v>117</v>
      </c>
      <c r="E4771">
        <v>90.59</v>
      </c>
      <c r="F4771">
        <v>287</v>
      </c>
      <c r="G4771">
        <v>27</v>
      </c>
      <c r="H4771">
        <v>0</v>
      </c>
      <c r="I4771">
        <v>1</v>
      </c>
      <c r="J4771">
        <v>861</v>
      </c>
      <c r="K4771">
        <v>1</v>
      </c>
      <c r="L4771">
        <v>3</v>
      </c>
      <c r="M4771">
        <v>289</v>
      </c>
      <c r="N4771" t="s">
        <v>18</v>
      </c>
      <c r="O4771" s="1">
        <v>4.2018199999999997E-149</v>
      </c>
      <c r="P4771">
        <v>1373</v>
      </c>
    </row>
    <row r="4772" spans="1:16" x14ac:dyDescent="0.25">
      <c r="A4772" t="s">
        <v>7232</v>
      </c>
      <c r="B4772">
        <v>324</v>
      </c>
      <c r="C4772" s="3" t="str">
        <f>HYPERLINK("http://www.uniprot.org/uniprot/G7KIS9","tr|G7KIS9|G7KIS9_MEDTR")</f>
        <v>tr|G7KIS9|G7KIS9_MEDTR</v>
      </c>
      <c r="D4772" t="s">
        <v>7233</v>
      </c>
      <c r="E4772">
        <v>58.13</v>
      </c>
      <c r="F4772">
        <v>86</v>
      </c>
      <c r="G4772">
        <v>36</v>
      </c>
      <c r="H4772">
        <v>1</v>
      </c>
      <c r="I4772">
        <v>1</v>
      </c>
      <c r="J4772">
        <v>255</v>
      </c>
      <c r="K4772">
        <v>1</v>
      </c>
      <c r="L4772">
        <v>1</v>
      </c>
      <c r="M4772">
        <v>86</v>
      </c>
      <c r="N4772" t="s">
        <v>18</v>
      </c>
      <c r="O4772" s="1">
        <v>2.9267600000000001E-21</v>
      </c>
      <c r="P4772">
        <v>265</v>
      </c>
    </row>
    <row r="4773" spans="1:16" x14ac:dyDescent="0.25">
      <c r="A4773" t="s">
        <v>7234</v>
      </c>
      <c r="B4773">
        <v>894</v>
      </c>
      <c r="C4773" s="3" t="str">
        <f>HYPERLINK("http://www.uniprot.org/uniprot/I3SXS3","tr|I3SXS3|I3SXS3_MEDTR")</f>
        <v>tr|I3SXS3|I3SXS3_MEDTR</v>
      </c>
      <c r="D4773" t="s">
        <v>22</v>
      </c>
      <c r="E4773">
        <v>86.86</v>
      </c>
      <c r="F4773">
        <v>297</v>
      </c>
      <c r="G4773">
        <v>39</v>
      </c>
      <c r="H4773">
        <v>0</v>
      </c>
      <c r="I4773">
        <v>1</v>
      </c>
      <c r="J4773">
        <v>891</v>
      </c>
      <c r="K4773">
        <v>1</v>
      </c>
      <c r="L4773">
        <v>1</v>
      </c>
      <c r="M4773">
        <v>294</v>
      </c>
      <c r="N4773" t="s">
        <v>18</v>
      </c>
      <c r="O4773" s="1">
        <v>1.2713500000000001E-153</v>
      </c>
      <c r="P4773">
        <v>1411</v>
      </c>
    </row>
    <row r="4774" spans="1:16" x14ac:dyDescent="0.25">
      <c r="A4774" t="s">
        <v>7235</v>
      </c>
      <c r="B4774">
        <v>972</v>
      </c>
      <c r="C4774" s="3" t="str">
        <f>HYPERLINK("http://www.uniprot.org/uniprot/I3T0N0","tr|I3T0N0|I3T0N0_MEDTR")</f>
        <v>tr|I3T0N0|I3T0N0_MEDTR</v>
      </c>
      <c r="D4774" t="s">
        <v>22</v>
      </c>
      <c r="E4774">
        <v>81.28</v>
      </c>
      <c r="F4774">
        <v>326</v>
      </c>
      <c r="G4774">
        <v>61</v>
      </c>
      <c r="H4774">
        <v>4</v>
      </c>
      <c r="I4774">
        <v>1</v>
      </c>
      <c r="J4774">
        <v>966</v>
      </c>
      <c r="K4774">
        <v>1</v>
      </c>
      <c r="L4774">
        <v>1</v>
      </c>
      <c r="M4774">
        <v>325</v>
      </c>
      <c r="N4774" t="s">
        <v>18</v>
      </c>
      <c r="O4774" s="1">
        <v>7.0627600000000001E-148</v>
      </c>
      <c r="P4774">
        <v>1362</v>
      </c>
    </row>
    <row r="4775" spans="1:16" x14ac:dyDescent="0.25">
      <c r="A4775" t="s">
        <v>7236</v>
      </c>
      <c r="B4775">
        <v>1641</v>
      </c>
      <c r="C4775" s="3" t="str">
        <f>HYPERLINK("http://www.uniprot.org/uniprot/K7K9G6","tr|K7K9G6|K7K9G6_SOYBN")</f>
        <v>tr|K7K9G6|K7K9G6_SOYBN</v>
      </c>
      <c r="D4775" t="s">
        <v>28</v>
      </c>
      <c r="E4775">
        <v>73.400000000000006</v>
      </c>
      <c r="F4775">
        <v>549</v>
      </c>
      <c r="G4775">
        <v>146</v>
      </c>
      <c r="H4775">
        <v>3</v>
      </c>
      <c r="I4775">
        <v>1</v>
      </c>
      <c r="J4775">
        <v>1638</v>
      </c>
      <c r="K4775">
        <v>1</v>
      </c>
      <c r="L4775">
        <v>1</v>
      </c>
      <c r="M4775">
        <v>544</v>
      </c>
      <c r="N4775" t="s">
        <v>18</v>
      </c>
      <c r="O4775">
        <v>0</v>
      </c>
      <c r="P4775">
        <v>2021</v>
      </c>
    </row>
    <row r="4776" spans="1:16" x14ac:dyDescent="0.25">
      <c r="A4776" t="s">
        <v>7237</v>
      </c>
      <c r="B4776">
        <v>792</v>
      </c>
      <c r="C4776" s="3" t="str">
        <f>HYPERLINK("http://www.uniprot.org/uniprot/G7INX9","tr|G7INX9|G7INX9_MEDTR")</f>
        <v>tr|G7INX9|G7INX9_MEDTR</v>
      </c>
      <c r="D4776" t="s">
        <v>7238</v>
      </c>
      <c r="E4776">
        <v>68</v>
      </c>
      <c r="F4776">
        <v>275</v>
      </c>
      <c r="G4776">
        <v>88</v>
      </c>
      <c r="H4776">
        <v>12</v>
      </c>
      <c r="I4776">
        <v>1</v>
      </c>
      <c r="J4776">
        <v>789</v>
      </c>
      <c r="K4776">
        <v>1</v>
      </c>
      <c r="L4776">
        <v>1</v>
      </c>
      <c r="M4776">
        <v>265</v>
      </c>
      <c r="N4776" t="s">
        <v>18</v>
      </c>
      <c r="O4776" s="1">
        <v>2.6933299999999999E-90</v>
      </c>
      <c r="P4776">
        <v>864</v>
      </c>
    </row>
    <row r="4777" spans="1:16" x14ac:dyDescent="0.25">
      <c r="A4777" t="s">
        <v>7239</v>
      </c>
      <c r="B4777">
        <v>870</v>
      </c>
      <c r="C4777" s="3" t="str">
        <f>HYPERLINK("http://www.uniprot.org/uniprot/B7FIM7","tr|B7FIM7|B7FIM7_MEDTR")</f>
        <v>tr|B7FIM7|B7FIM7_MEDTR</v>
      </c>
      <c r="D4777" t="s">
        <v>7240</v>
      </c>
      <c r="E4777">
        <v>94.09</v>
      </c>
      <c r="F4777">
        <v>288</v>
      </c>
      <c r="G4777">
        <v>17</v>
      </c>
      <c r="H4777">
        <v>0</v>
      </c>
      <c r="I4777">
        <v>4</v>
      </c>
      <c r="J4777">
        <v>867</v>
      </c>
      <c r="K4777">
        <v>1</v>
      </c>
      <c r="L4777">
        <v>3</v>
      </c>
      <c r="M4777">
        <v>290</v>
      </c>
      <c r="N4777" t="s">
        <v>18</v>
      </c>
      <c r="O4777" s="1">
        <v>3.38885E-156</v>
      </c>
      <c r="P4777">
        <v>1433</v>
      </c>
    </row>
    <row r="4778" spans="1:16" x14ac:dyDescent="0.25">
      <c r="A4778" t="s">
        <v>7241</v>
      </c>
      <c r="B4778">
        <v>177</v>
      </c>
      <c r="C4778" s="3" t="str">
        <f>HYPERLINK("http://www.uniprot.org/uniprot/I1MCA3","tr|I1MCA3|I1MCA3_SOYBN")</f>
        <v>tr|I1MCA3|I1MCA3_SOYBN</v>
      </c>
      <c r="D4778" t="s">
        <v>28</v>
      </c>
      <c r="E4778">
        <v>78.94</v>
      </c>
      <c r="F4778">
        <v>57</v>
      </c>
      <c r="G4778">
        <v>12</v>
      </c>
      <c r="H4778">
        <v>0</v>
      </c>
      <c r="I4778">
        <v>1</v>
      </c>
      <c r="J4778">
        <v>171</v>
      </c>
      <c r="K4778">
        <v>1</v>
      </c>
      <c r="L4778">
        <v>1</v>
      </c>
      <c r="M4778">
        <v>57</v>
      </c>
      <c r="N4778" t="s">
        <v>18</v>
      </c>
      <c r="O4778" s="1">
        <v>1.2320099999999999E-19</v>
      </c>
      <c r="P4778">
        <v>251</v>
      </c>
    </row>
    <row r="4779" spans="1:16" x14ac:dyDescent="0.25">
      <c r="A4779" t="s">
        <v>7242</v>
      </c>
      <c r="B4779">
        <v>1098</v>
      </c>
      <c r="C4779" s="3" t="str">
        <f>HYPERLINK("http://www.uniprot.org/uniprot/G7IG58","tr|G7IG58|G7IG58_MEDTR")</f>
        <v>tr|G7IG58|G7IG58_MEDTR</v>
      </c>
      <c r="D4779" t="s">
        <v>7243</v>
      </c>
      <c r="E4779">
        <v>86.81</v>
      </c>
      <c r="F4779">
        <v>364</v>
      </c>
      <c r="G4779">
        <v>48</v>
      </c>
      <c r="H4779">
        <v>1</v>
      </c>
      <c r="I4779">
        <v>1</v>
      </c>
      <c r="J4779">
        <v>1089</v>
      </c>
      <c r="K4779">
        <v>1</v>
      </c>
      <c r="L4779">
        <v>102</v>
      </c>
      <c r="M4779">
        <v>461</v>
      </c>
      <c r="N4779" t="s">
        <v>18</v>
      </c>
      <c r="O4779">
        <v>0</v>
      </c>
      <c r="P4779">
        <v>1647</v>
      </c>
    </row>
    <row r="4780" spans="1:16" x14ac:dyDescent="0.25">
      <c r="A4780" t="s">
        <v>7244</v>
      </c>
      <c r="B4780">
        <v>744</v>
      </c>
      <c r="C4780" s="3" t="str">
        <f>HYPERLINK("http://www.uniprot.org/uniprot/G7KFJ3","tr|G7KFJ3|G7KFJ3_MEDTR")</f>
        <v>tr|G7KFJ3|G7KFJ3_MEDTR</v>
      </c>
      <c r="D4780" t="s">
        <v>7245</v>
      </c>
      <c r="E4780">
        <v>74.89</v>
      </c>
      <c r="F4780">
        <v>247</v>
      </c>
      <c r="G4780">
        <v>62</v>
      </c>
      <c r="H4780">
        <v>0</v>
      </c>
      <c r="I4780">
        <v>1</v>
      </c>
      <c r="J4780">
        <v>741</v>
      </c>
      <c r="K4780">
        <v>1</v>
      </c>
      <c r="L4780">
        <v>114</v>
      </c>
      <c r="M4780">
        <v>360</v>
      </c>
      <c r="N4780" t="s">
        <v>18</v>
      </c>
      <c r="O4780" s="1">
        <v>2.13627E-107</v>
      </c>
      <c r="P4780">
        <v>1011</v>
      </c>
    </row>
    <row r="4781" spans="1:16" x14ac:dyDescent="0.25">
      <c r="A4781" t="s">
        <v>7246</v>
      </c>
      <c r="B4781">
        <v>939</v>
      </c>
      <c r="C4781" s="3" t="str">
        <f>HYPERLINK("http://www.uniprot.org/uniprot/G7K4M4","tr|G7K4M4|G7K4M4_MEDTR")</f>
        <v>tr|G7K4M4|G7K4M4_MEDTR</v>
      </c>
      <c r="D4781" t="s">
        <v>517</v>
      </c>
      <c r="E4781">
        <v>48.98</v>
      </c>
      <c r="F4781">
        <v>247</v>
      </c>
      <c r="G4781">
        <v>126</v>
      </c>
      <c r="H4781">
        <v>37</v>
      </c>
      <c r="I4781">
        <v>10</v>
      </c>
      <c r="J4781">
        <v>639</v>
      </c>
      <c r="K4781">
        <v>1</v>
      </c>
      <c r="L4781">
        <v>296</v>
      </c>
      <c r="M4781">
        <v>541</v>
      </c>
      <c r="N4781" t="s">
        <v>18</v>
      </c>
      <c r="O4781" s="1">
        <v>5.5756900000000002E-54</v>
      </c>
      <c r="P4781">
        <v>552</v>
      </c>
    </row>
    <row r="4782" spans="1:16" x14ac:dyDescent="0.25">
      <c r="A4782" t="s">
        <v>7247</v>
      </c>
      <c r="B4782">
        <v>2151</v>
      </c>
      <c r="C4782" s="3" t="str">
        <f>HYPERLINK("http://www.uniprot.org/uniprot/I1N3S6","tr|I1N3S6|I1N3S6_SOYBN")</f>
        <v>tr|I1N3S6|I1N3S6_SOYBN</v>
      </c>
      <c r="D4782" t="s">
        <v>71</v>
      </c>
      <c r="E4782">
        <v>72.48</v>
      </c>
      <c r="F4782">
        <v>487</v>
      </c>
      <c r="G4782">
        <v>134</v>
      </c>
      <c r="H4782">
        <v>0</v>
      </c>
      <c r="I4782">
        <v>682</v>
      </c>
      <c r="J4782">
        <v>2142</v>
      </c>
      <c r="K4782">
        <v>1</v>
      </c>
      <c r="L4782">
        <v>9</v>
      </c>
      <c r="M4782">
        <v>495</v>
      </c>
      <c r="N4782" t="s">
        <v>18</v>
      </c>
      <c r="O4782">
        <v>0</v>
      </c>
      <c r="P4782">
        <v>1871</v>
      </c>
    </row>
    <row r="4783" spans="1:16" x14ac:dyDescent="0.25">
      <c r="A4783" t="s">
        <v>7248</v>
      </c>
      <c r="B4783">
        <v>1488</v>
      </c>
      <c r="C4783" s="3" t="str">
        <f>HYPERLINK("http://www.uniprot.org/uniprot/G7IBR5","tr|G7IBR5|G7IBR5_MEDTR")</f>
        <v>tr|G7IBR5|G7IBR5_MEDTR</v>
      </c>
      <c r="D4783" t="s">
        <v>7249</v>
      </c>
      <c r="E4783">
        <v>88.1</v>
      </c>
      <c r="F4783">
        <v>496</v>
      </c>
      <c r="G4783">
        <v>59</v>
      </c>
      <c r="H4783">
        <v>4</v>
      </c>
      <c r="I4783">
        <v>1</v>
      </c>
      <c r="J4783">
        <v>1476</v>
      </c>
      <c r="K4783">
        <v>1</v>
      </c>
      <c r="L4783">
        <v>1</v>
      </c>
      <c r="M4783">
        <v>496</v>
      </c>
      <c r="N4783" t="s">
        <v>18</v>
      </c>
      <c r="O4783">
        <v>0</v>
      </c>
      <c r="P4783">
        <v>2443</v>
      </c>
    </row>
    <row r="4784" spans="1:16" x14ac:dyDescent="0.25">
      <c r="A4784" t="s">
        <v>7250</v>
      </c>
      <c r="B4784">
        <v>759</v>
      </c>
      <c r="C4784" s="3" t="str">
        <f>HYPERLINK("http://www.uniprot.org/uniprot/I1LEG4","tr|I1LEG4|I1LEG4_SOYBN")</f>
        <v>tr|I1LEG4|I1LEG4_SOYBN</v>
      </c>
      <c r="D4784" t="s">
        <v>28</v>
      </c>
      <c r="E4784">
        <v>77.59</v>
      </c>
      <c r="F4784">
        <v>241</v>
      </c>
      <c r="G4784">
        <v>54</v>
      </c>
      <c r="H4784">
        <v>1</v>
      </c>
      <c r="I4784">
        <v>22</v>
      </c>
      <c r="J4784">
        <v>741</v>
      </c>
      <c r="K4784">
        <v>1</v>
      </c>
      <c r="L4784">
        <v>44</v>
      </c>
      <c r="M4784">
        <v>284</v>
      </c>
      <c r="N4784" t="s">
        <v>18</v>
      </c>
      <c r="O4784" s="1">
        <v>1.31148E-107</v>
      </c>
      <c r="P4784">
        <v>1013</v>
      </c>
    </row>
    <row r="4785" spans="1:16" x14ac:dyDescent="0.25">
      <c r="A4785" t="s">
        <v>7251</v>
      </c>
      <c r="B4785">
        <v>1764</v>
      </c>
      <c r="C4785" s="3" t="str">
        <f>HYPERLINK("http://www.uniprot.org/uniprot/G7L6A9","tr|G7L6A9|G7L6A9_MEDTR")</f>
        <v>tr|G7L6A9|G7L6A9_MEDTR</v>
      </c>
      <c r="D4785" t="s">
        <v>7252</v>
      </c>
      <c r="E4785">
        <v>81.290000000000006</v>
      </c>
      <c r="F4785">
        <v>588</v>
      </c>
      <c r="G4785">
        <v>110</v>
      </c>
      <c r="H4785">
        <v>1</v>
      </c>
      <c r="I4785">
        <v>1</v>
      </c>
      <c r="J4785">
        <v>1761</v>
      </c>
      <c r="K4785">
        <v>1</v>
      </c>
      <c r="L4785">
        <v>1</v>
      </c>
      <c r="M4785">
        <v>580</v>
      </c>
      <c r="N4785" t="s">
        <v>18</v>
      </c>
      <c r="O4785">
        <v>0</v>
      </c>
      <c r="P4785">
        <v>2525</v>
      </c>
    </row>
    <row r="4786" spans="1:16" x14ac:dyDescent="0.25">
      <c r="A4786" t="s">
        <v>7253</v>
      </c>
      <c r="B4786">
        <v>1239</v>
      </c>
      <c r="C4786" s="3" t="str">
        <f>HYPERLINK("http://www.uniprot.org/uniprot/G7I9B4","tr|G7I9B4|G7I9B4_MEDTR")</f>
        <v>tr|G7I9B4|G7I9B4_MEDTR</v>
      </c>
      <c r="D4786" t="s">
        <v>7254</v>
      </c>
      <c r="E4786">
        <v>86.97</v>
      </c>
      <c r="F4786">
        <v>384</v>
      </c>
      <c r="G4786">
        <v>50</v>
      </c>
      <c r="H4786">
        <v>0</v>
      </c>
      <c r="I4786">
        <v>1</v>
      </c>
      <c r="J4786">
        <v>1152</v>
      </c>
      <c r="K4786">
        <v>1</v>
      </c>
      <c r="L4786">
        <v>1</v>
      </c>
      <c r="M4786">
        <v>384</v>
      </c>
      <c r="N4786" t="s">
        <v>18</v>
      </c>
      <c r="O4786">
        <v>0</v>
      </c>
      <c r="P4786">
        <v>1752</v>
      </c>
    </row>
    <row r="4787" spans="1:16" x14ac:dyDescent="0.25">
      <c r="A4787" t="s">
        <v>7255</v>
      </c>
      <c r="B4787">
        <v>933</v>
      </c>
      <c r="C4787" s="3" t="str">
        <f>HYPERLINK("http://www.uniprot.org/uniprot/G7J7G6","tr|G7J7G6|G7J7G6_MEDTR")</f>
        <v>tr|G7J7G6|G7J7G6_MEDTR</v>
      </c>
      <c r="D4787" t="s">
        <v>7256</v>
      </c>
      <c r="E4787">
        <v>67.58</v>
      </c>
      <c r="F4787">
        <v>327</v>
      </c>
      <c r="G4787">
        <v>106</v>
      </c>
      <c r="H4787">
        <v>17</v>
      </c>
      <c r="I4787">
        <v>1</v>
      </c>
      <c r="J4787">
        <v>930</v>
      </c>
      <c r="K4787">
        <v>1</v>
      </c>
      <c r="L4787">
        <v>1</v>
      </c>
      <c r="M4787">
        <v>326</v>
      </c>
      <c r="N4787" t="s">
        <v>18</v>
      </c>
      <c r="O4787" s="1">
        <v>1.2075800000000001E-109</v>
      </c>
      <c r="P4787">
        <v>1032</v>
      </c>
    </row>
    <row r="4788" spans="1:16" x14ac:dyDescent="0.25">
      <c r="A4788" t="s">
        <v>7257</v>
      </c>
      <c r="B4788">
        <v>2427</v>
      </c>
      <c r="C4788" s="3" t="str">
        <f>HYPERLINK("http://www.uniprot.org/uniprot/G7J0P3","tr|G7J0P3|G7J0P3_MEDTR")</f>
        <v>tr|G7J0P3|G7J0P3_MEDTR</v>
      </c>
      <c r="D4788" t="s">
        <v>7258</v>
      </c>
      <c r="E4788">
        <v>79.709999999999994</v>
      </c>
      <c r="F4788">
        <v>784</v>
      </c>
      <c r="G4788">
        <v>159</v>
      </c>
      <c r="H4788">
        <v>3</v>
      </c>
      <c r="I4788">
        <v>79</v>
      </c>
      <c r="J4788">
        <v>2421</v>
      </c>
      <c r="K4788">
        <v>1</v>
      </c>
      <c r="L4788">
        <v>29</v>
      </c>
      <c r="M4788">
        <v>809</v>
      </c>
      <c r="N4788" t="s">
        <v>18</v>
      </c>
      <c r="O4788">
        <v>0</v>
      </c>
      <c r="P4788">
        <v>3299</v>
      </c>
    </row>
    <row r="4789" spans="1:16" x14ac:dyDescent="0.25">
      <c r="A4789" t="s">
        <v>7259</v>
      </c>
      <c r="B4789">
        <v>2376</v>
      </c>
      <c r="C4789" s="3" t="str">
        <f>HYPERLINK("http://www.uniprot.org/uniprot/I1KFU7","tr|I1KFU7|I1KFU7_SOYBN")</f>
        <v>tr|I1KFU7|I1KFU7_SOYBN</v>
      </c>
      <c r="D4789" t="s">
        <v>28</v>
      </c>
      <c r="E4789">
        <v>66.16</v>
      </c>
      <c r="F4789">
        <v>804</v>
      </c>
      <c r="G4789">
        <v>272</v>
      </c>
      <c r="H4789">
        <v>13</v>
      </c>
      <c r="I4789">
        <v>1</v>
      </c>
      <c r="J4789">
        <v>2373</v>
      </c>
      <c r="K4789">
        <v>1</v>
      </c>
      <c r="L4789">
        <v>1</v>
      </c>
      <c r="M4789">
        <v>765</v>
      </c>
      <c r="N4789" t="s">
        <v>18</v>
      </c>
      <c r="O4789">
        <v>0</v>
      </c>
      <c r="P4789">
        <v>2514</v>
      </c>
    </row>
    <row r="4790" spans="1:16" x14ac:dyDescent="0.25">
      <c r="A4790" t="s">
        <v>7260</v>
      </c>
      <c r="B4790">
        <v>1020</v>
      </c>
      <c r="C4790" s="3" t="str">
        <f>HYPERLINK("http://www.uniprot.org/uniprot/K7M9C1","tr|K7M9C1|K7M9C1_SOYBN")</f>
        <v>tr|K7M9C1|K7M9C1_SOYBN</v>
      </c>
      <c r="D4790" t="s">
        <v>61</v>
      </c>
      <c r="E4790">
        <v>72.69</v>
      </c>
      <c r="F4790">
        <v>315</v>
      </c>
      <c r="G4790">
        <v>86</v>
      </c>
      <c r="H4790">
        <v>1</v>
      </c>
      <c r="I4790">
        <v>76</v>
      </c>
      <c r="J4790">
        <v>1017</v>
      </c>
      <c r="K4790">
        <v>1</v>
      </c>
      <c r="L4790">
        <v>234</v>
      </c>
      <c r="M4790">
        <v>548</v>
      </c>
      <c r="N4790" t="s">
        <v>18</v>
      </c>
      <c r="O4790" s="1">
        <v>2.2967599999999999E-136</v>
      </c>
      <c r="P4790">
        <v>1263</v>
      </c>
    </row>
    <row r="4791" spans="1:16" x14ac:dyDescent="0.25">
      <c r="A4791" t="s">
        <v>7261</v>
      </c>
      <c r="B4791">
        <v>579</v>
      </c>
      <c r="C4791" s="3" t="str">
        <f>HYPERLINK("http://www.uniprot.org/uniprot/G7JPJ2","tr|G7JPJ2|G7JPJ2_MEDTR")</f>
        <v>tr|G7JPJ2|G7JPJ2_MEDTR</v>
      </c>
      <c r="D4791" t="s">
        <v>7262</v>
      </c>
      <c r="E4791">
        <v>82.1</v>
      </c>
      <c r="F4791">
        <v>95</v>
      </c>
      <c r="G4791">
        <v>17</v>
      </c>
      <c r="H4791">
        <v>0</v>
      </c>
      <c r="I4791">
        <v>1</v>
      </c>
      <c r="J4791">
        <v>285</v>
      </c>
      <c r="K4791">
        <v>1</v>
      </c>
      <c r="L4791">
        <v>106</v>
      </c>
      <c r="M4791">
        <v>200</v>
      </c>
      <c r="N4791" t="s">
        <v>18</v>
      </c>
      <c r="O4791" s="1">
        <v>3.0471499999999998E-41</v>
      </c>
      <c r="P4791">
        <v>430</v>
      </c>
    </row>
    <row r="4792" spans="1:16" x14ac:dyDescent="0.25">
      <c r="A4792" t="s">
        <v>7263</v>
      </c>
      <c r="B4792">
        <v>624</v>
      </c>
      <c r="C4792" s="3" t="str">
        <f>HYPERLINK("http://www.uniprot.org/uniprot/Q2HTA0","tr|Q2HTA0|Q2HTA0_MEDTR")</f>
        <v>tr|Q2HTA0|Q2HTA0_MEDTR</v>
      </c>
      <c r="D4792" t="s">
        <v>4562</v>
      </c>
      <c r="E4792">
        <v>39.700000000000003</v>
      </c>
      <c r="F4792">
        <v>136</v>
      </c>
      <c r="G4792">
        <v>82</v>
      </c>
      <c r="H4792">
        <v>7</v>
      </c>
      <c r="I4792">
        <v>40</v>
      </c>
      <c r="J4792">
        <v>426</v>
      </c>
      <c r="K4792">
        <v>1</v>
      </c>
      <c r="L4792">
        <v>435</v>
      </c>
      <c r="M4792">
        <v>569</v>
      </c>
      <c r="N4792" t="s">
        <v>18</v>
      </c>
      <c r="O4792" s="1">
        <v>8.2381300000000004E-15</v>
      </c>
      <c r="P4792">
        <v>211</v>
      </c>
    </row>
    <row r="4793" spans="1:16" x14ac:dyDescent="0.25">
      <c r="A4793" t="s">
        <v>7264</v>
      </c>
      <c r="B4793">
        <v>2613</v>
      </c>
      <c r="C4793" s="3" t="str">
        <f>HYPERLINK("http://www.uniprot.org/uniprot/I1KN07","tr|I1KN07|I1KN07_SOYBN")</f>
        <v>tr|I1KN07|I1KN07_SOYBN</v>
      </c>
      <c r="D4793" t="s">
        <v>71</v>
      </c>
      <c r="E4793">
        <v>61.29</v>
      </c>
      <c r="F4793">
        <v>899</v>
      </c>
      <c r="G4793">
        <v>348</v>
      </c>
      <c r="H4793">
        <v>62</v>
      </c>
      <c r="I4793">
        <v>37</v>
      </c>
      <c r="J4793">
        <v>2547</v>
      </c>
      <c r="K4793">
        <v>1</v>
      </c>
      <c r="L4793">
        <v>14</v>
      </c>
      <c r="M4793">
        <v>902</v>
      </c>
      <c r="N4793" t="s">
        <v>18</v>
      </c>
      <c r="O4793">
        <v>0</v>
      </c>
      <c r="P4793">
        <v>2565</v>
      </c>
    </row>
    <row r="4794" spans="1:16" x14ac:dyDescent="0.25">
      <c r="A4794" t="s">
        <v>7265</v>
      </c>
      <c r="B4794">
        <v>678</v>
      </c>
      <c r="C4794" s="3" t="str">
        <f>HYPERLINK("http://www.uniprot.org/uniprot/K7L083","tr|K7L083|K7L083_SOYBN")</f>
        <v>tr|K7L083|K7L083_SOYBN</v>
      </c>
      <c r="D4794" t="s">
        <v>28</v>
      </c>
      <c r="E4794">
        <v>71.349999999999994</v>
      </c>
      <c r="F4794">
        <v>206</v>
      </c>
      <c r="G4794">
        <v>59</v>
      </c>
      <c r="H4794">
        <v>0</v>
      </c>
      <c r="I4794">
        <v>58</v>
      </c>
      <c r="J4794">
        <v>675</v>
      </c>
      <c r="K4794">
        <v>1</v>
      </c>
      <c r="L4794">
        <v>444</v>
      </c>
      <c r="M4794">
        <v>644</v>
      </c>
      <c r="N4794" t="s">
        <v>18</v>
      </c>
      <c r="O4794" s="1">
        <v>3.0177999999999999E-75</v>
      </c>
      <c r="P4794">
        <v>733</v>
      </c>
    </row>
    <row r="4795" spans="1:16" x14ac:dyDescent="0.25">
      <c r="A4795" t="s">
        <v>7266</v>
      </c>
      <c r="B4795">
        <v>1296</v>
      </c>
      <c r="C4795" s="3" t="str">
        <f>HYPERLINK("http://www.uniprot.org/uniprot/I1M0W7","tr|I1M0W7|I1M0W7_SOYBN")</f>
        <v>tr|I1M0W7|I1M0W7_SOYBN</v>
      </c>
      <c r="D4795" t="s">
        <v>28</v>
      </c>
      <c r="E4795">
        <v>83.37</v>
      </c>
      <c r="F4795">
        <v>361</v>
      </c>
      <c r="G4795">
        <v>60</v>
      </c>
      <c r="H4795">
        <v>3</v>
      </c>
      <c r="I4795">
        <v>112</v>
      </c>
      <c r="J4795">
        <v>1185</v>
      </c>
      <c r="K4795">
        <v>1</v>
      </c>
      <c r="L4795">
        <v>52</v>
      </c>
      <c r="M4795">
        <v>412</v>
      </c>
      <c r="N4795" t="s">
        <v>18</v>
      </c>
      <c r="O4795" s="1">
        <v>3.3675199999999997E-173</v>
      </c>
      <c r="P4795">
        <v>1582</v>
      </c>
    </row>
    <row r="4796" spans="1:16" x14ac:dyDescent="0.25">
      <c r="A4796" t="s">
        <v>7267</v>
      </c>
      <c r="B4796">
        <v>2163</v>
      </c>
      <c r="C4796" s="3" t="str">
        <f>HYPERLINK("http://www.uniprot.org/uniprot/G7K2K7","tr|G7K2K7|G7K2K7_MEDTR")</f>
        <v>tr|G7K2K7|G7K2K7_MEDTR</v>
      </c>
      <c r="D4796" t="s">
        <v>7268</v>
      </c>
      <c r="E4796">
        <v>82.06</v>
      </c>
      <c r="F4796">
        <v>775</v>
      </c>
      <c r="G4796">
        <v>139</v>
      </c>
      <c r="H4796">
        <v>55</v>
      </c>
      <c r="I4796">
        <v>1</v>
      </c>
      <c r="J4796">
        <v>2160</v>
      </c>
      <c r="K4796">
        <v>1</v>
      </c>
      <c r="L4796">
        <v>1</v>
      </c>
      <c r="M4796">
        <v>768</v>
      </c>
      <c r="N4796" t="s">
        <v>18</v>
      </c>
      <c r="O4796">
        <v>0</v>
      </c>
      <c r="P4796">
        <v>3093</v>
      </c>
    </row>
    <row r="4797" spans="1:16" x14ac:dyDescent="0.25">
      <c r="A4797" t="s">
        <v>7269</v>
      </c>
      <c r="B4797">
        <v>1074</v>
      </c>
      <c r="C4797" s="3" t="str">
        <f>HYPERLINK("http://www.uniprot.org/uniprot/G7IWL8","tr|G7IWL8|G7IWL8_MEDTR")</f>
        <v>tr|G7IWL8|G7IWL8_MEDTR</v>
      </c>
      <c r="D4797" t="s">
        <v>7270</v>
      </c>
      <c r="E4797">
        <v>93.73</v>
      </c>
      <c r="F4797">
        <v>351</v>
      </c>
      <c r="G4797">
        <v>22</v>
      </c>
      <c r="H4797">
        <v>0</v>
      </c>
      <c r="I4797">
        <v>1</v>
      </c>
      <c r="J4797">
        <v>1053</v>
      </c>
      <c r="K4797">
        <v>1</v>
      </c>
      <c r="L4797">
        <v>1</v>
      </c>
      <c r="M4797">
        <v>351</v>
      </c>
      <c r="N4797" t="s">
        <v>18</v>
      </c>
      <c r="O4797">
        <v>0</v>
      </c>
      <c r="P4797">
        <v>1809</v>
      </c>
    </row>
    <row r="4798" spans="1:16" x14ac:dyDescent="0.25">
      <c r="A4798" t="s">
        <v>7271</v>
      </c>
      <c r="B4798">
        <v>1608</v>
      </c>
      <c r="C4798" s="3" t="str">
        <f>HYPERLINK("http://www.uniprot.org/uniprot/K7LU09","tr|K7LU09|K7LU09_SOYBN")</f>
        <v>tr|K7LU09|K7LU09_SOYBN</v>
      </c>
      <c r="D4798" t="s">
        <v>28</v>
      </c>
      <c r="E4798">
        <v>74.650000000000006</v>
      </c>
      <c r="F4798">
        <v>288</v>
      </c>
      <c r="G4798">
        <v>73</v>
      </c>
      <c r="H4798">
        <v>9</v>
      </c>
      <c r="I4798">
        <v>1</v>
      </c>
      <c r="J4798">
        <v>837</v>
      </c>
      <c r="K4798">
        <v>1</v>
      </c>
      <c r="L4798">
        <v>90</v>
      </c>
      <c r="M4798">
        <v>377</v>
      </c>
      <c r="N4798" t="s">
        <v>18</v>
      </c>
      <c r="O4798" s="1">
        <v>1.6327199999999999E-122</v>
      </c>
      <c r="P4798">
        <v>1146</v>
      </c>
    </row>
    <row r="4799" spans="1:16" x14ac:dyDescent="0.25">
      <c r="A4799" t="s">
        <v>7272</v>
      </c>
      <c r="B4799">
        <v>582</v>
      </c>
      <c r="C4799" s="3" t="str">
        <f>HYPERLINK("http://www.uniprot.org/uniprot/B0LL84","tr|B0LL84|B0LL84_MEDTR")</f>
        <v>tr|B0LL84|B0LL84_MEDTR</v>
      </c>
      <c r="D4799" t="s">
        <v>7273</v>
      </c>
      <c r="E4799">
        <v>67.17</v>
      </c>
      <c r="F4799">
        <v>195</v>
      </c>
      <c r="G4799">
        <v>64</v>
      </c>
      <c r="H4799">
        <v>2</v>
      </c>
      <c r="I4799">
        <v>1</v>
      </c>
      <c r="J4799">
        <v>579</v>
      </c>
      <c r="K4799">
        <v>1</v>
      </c>
      <c r="L4799">
        <v>1</v>
      </c>
      <c r="M4799">
        <v>195</v>
      </c>
      <c r="N4799" t="s">
        <v>18</v>
      </c>
      <c r="O4799" s="1">
        <v>3.5983600000000003E-64</v>
      </c>
      <c r="P4799">
        <v>636</v>
      </c>
    </row>
    <row r="4800" spans="1:16" x14ac:dyDescent="0.25">
      <c r="A4800" t="s">
        <v>7274</v>
      </c>
      <c r="B4800">
        <v>972</v>
      </c>
      <c r="C4800" s="3" t="str">
        <f>HYPERLINK("http://www.uniprot.org/uniprot/G7IFB7","tr|G7IFB7|G7IFB7_MEDTR")</f>
        <v>tr|G7IFB7|G7IFB7_MEDTR</v>
      </c>
      <c r="D4800" t="s">
        <v>7275</v>
      </c>
      <c r="E4800">
        <v>76.400000000000006</v>
      </c>
      <c r="F4800">
        <v>339</v>
      </c>
      <c r="G4800">
        <v>80</v>
      </c>
      <c r="H4800">
        <v>31</v>
      </c>
      <c r="I4800">
        <v>46</v>
      </c>
      <c r="J4800">
        <v>969</v>
      </c>
      <c r="K4800">
        <v>1</v>
      </c>
      <c r="L4800">
        <v>1</v>
      </c>
      <c r="M4800">
        <v>338</v>
      </c>
      <c r="N4800" t="s">
        <v>18</v>
      </c>
      <c r="O4800" s="1">
        <v>1.16958E-134</v>
      </c>
      <c r="P4800">
        <v>1248</v>
      </c>
    </row>
    <row r="4801" spans="1:16" x14ac:dyDescent="0.25">
      <c r="A4801" t="s">
        <v>7276</v>
      </c>
      <c r="B4801">
        <v>2190</v>
      </c>
      <c r="C4801" s="3" t="str">
        <f>HYPERLINK("http://www.uniprot.org/uniprot/G7ZYY0","tr|G7ZYY0|G7ZYY0_MEDTR")</f>
        <v>tr|G7ZYY0|G7ZYY0_MEDTR</v>
      </c>
      <c r="D4801" t="s">
        <v>7277</v>
      </c>
      <c r="E4801">
        <v>80.75</v>
      </c>
      <c r="F4801">
        <v>738</v>
      </c>
      <c r="G4801">
        <v>142</v>
      </c>
      <c r="H4801">
        <v>9</v>
      </c>
      <c r="I4801">
        <v>1</v>
      </c>
      <c r="J4801">
        <v>2187</v>
      </c>
      <c r="K4801">
        <v>1</v>
      </c>
      <c r="L4801">
        <v>1</v>
      </c>
      <c r="M4801">
        <v>726</v>
      </c>
      <c r="N4801" t="s">
        <v>18</v>
      </c>
      <c r="O4801">
        <v>0</v>
      </c>
      <c r="P4801">
        <v>2904</v>
      </c>
    </row>
    <row r="4802" spans="1:16" x14ac:dyDescent="0.25">
      <c r="A4802" t="s">
        <v>7278</v>
      </c>
      <c r="B4802">
        <v>1077</v>
      </c>
      <c r="C4802" s="3" t="str">
        <f>HYPERLINK("http://www.uniprot.org/uniprot/G7IG60","tr|G7IG60|G7IG60_MEDTR")</f>
        <v>tr|G7IG60|G7IG60_MEDTR</v>
      </c>
      <c r="D4802" t="s">
        <v>7279</v>
      </c>
      <c r="E4802">
        <v>85.79</v>
      </c>
      <c r="F4802">
        <v>359</v>
      </c>
      <c r="G4802">
        <v>51</v>
      </c>
      <c r="H4802">
        <v>3</v>
      </c>
      <c r="I4802">
        <v>1</v>
      </c>
      <c r="J4802">
        <v>1068</v>
      </c>
      <c r="K4802">
        <v>1</v>
      </c>
      <c r="L4802">
        <v>119</v>
      </c>
      <c r="M4802">
        <v>474</v>
      </c>
      <c r="N4802" t="s">
        <v>18</v>
      </c>
      <c r="O4802" s="1">
        <v>4.96989E-177</v>
      </c>
      <c r="P4802">
        <v>1614</v>
      </c>
    </row>
    <row r="4803" spans="1:16" x14ac:dyDescent="0.25">
      <c r="A4803" t="s">
        <v>7280</v>
      </c>
      <c r="B4803">
        <v>2055</v>
      </c>
      <c r="C4803" s="3" t="str">
        <f>HYPERLINK("http://www.uniprot.org/uniprot/G7L7G5","tr|G7L7G5|G7L7G5_MEDTR")</f>
        <v>tr|G7L7G5|G7L7G5_MEDTR</v>
      </c>
      <c r="D4803" t="s">
        <v>7281</v>
      </c>
      <c r="E4803">
        <v>75</v>
      </c>
      <c r="F4803">
        <v>680</v>
      </c>
      <c r="G4803">
        <v>170</v>
      </c>
      <c r="H4803">
        <v>4</v>
      </c>
      <c r="I4803">
        <v>16</v>
      </c>
      <c r="J4803">
        <v>2043</v>
      </c>
      <c r="K4803">
        <v>1</v>
      </c>
      <c r="L4803">
        <v>3</v>
      </c>
      <c r="M4803">
        <v>665</v>
      </c>
      <c r="N4803" t="s">
        <v>18</v>
      </c>
      <c r="O4803">
        <v>0</v>
      </c>
      <c r="P4803">
        <v>2666</v>
      </c>
    </row>
    <row r="4804" spans="1:16" x14ac:dyDescent="0.25">
      <c r="A4804" t="s">
        <v>7282</v>
      </c>
      <c r="B4804">
        <v>1785</v>
      </c>
      <c r="C4804" s="3" t="str">
        <f>HYPERLINK("http://www.uniprot.org/uniprot/G7KFJ8","tr|G7KFJ8|G7KFJ8_MEDTR")</f>
        <v>tr|G7KFJ8|G7KFJ8_MEDTR</v>
      </c>
      <c r="D4804" t="s">
        <v>7283</v>
      </c>
      <c r="E4804">
        <v>85.74</v>
      </c>
      <c r="F4804">
        <v>421</v>
      </c>
      <c r="G4804">
        <v>60</v>
      </c>
      <c r="H4804">
        <v>0</v>
      </c>
      <c r="I4804">
        <v>520</v>
      </c>
      <c r="J4804">
        <v>1782</v>
      </c>
      <c r="K4804">
        <v>1</v>
      </c>
      <c r="L4804">
        <v>82</v>
      </c>
      <c r="M4804">
        <v>501</v>
      </c>
      <c r="N4804" t="s">
        <v>18</v>
      </c>
      <c r="O4804">
        <v>0</v>
      </c>
      <c r="P4804">
        <v>1895</v>
      </c>
    </row>
    <row r="4805" spans="1:16" x14ac:dyDescent="0.25">
      <c r="A4805" t="s">
        <v>7284</v>
      </c>
      <c r="B4805">
        <v>648</v>
      </c>
      <c r="C4805" s="3" t="str">
        <f>HYPERLINK("http://www.uniprot.org/uniprot/I1MAY3","tr|I1MAY3|I1MAY3_SOYBN")</f>
        <v>tr|I1MAY3|I1MAY3_SOYBN</v>
      </c>
      <c r="D4805" t="s">
        <v>28</v>
      </c>
      <c r="E4805">
        <v>76.61</v>
      </c>
      <c r="F4805">
        <v>201</v>
      </c>
      <c r="G4805">
        <v>47</v>
      </c>
      <c r="H4805">
        <v>0</v>
      </c>
      <c r="I4805">
        <v>7</v>
      </c>
      <c r="J4805">
        <v>609</v>
      </c>
      <c r="K4805">
        <v>1</v>
      </c>
      <c r="L4805">
        <v>7</v>
      </c>
      <c r="M4805">
        <v>207</v>
      </c>
      <c r="N4805" t="s">
        <v>18</v>
      </c>
      <c r="O4805" s="1">
        <v>1.7206299999999999E-90</v>
      </c>
      <c r="P4805">
        <v>864</v>
      </c>
    </row>
    <row r="4806" spans="1:16" x14ac:dyDescent="0.25">
      <c r="A4806" t="s">
        <v>7285</v>
      </c>
      <c r="B4806">
        <v>1707</v>
      </c>
      <c r="C4806" s="3" t="str">
        <f>HYPERLINK("http://www.uniprot.org/uniprot/Q2HUC6","tr|Q2HUC6|Q2HUC6_MEDTR")</f>
        <v>tr|Q2HUC6|Q2HUC6_MEDTR</v>
      </c>
      <c r="D4806" t="s">
        <v>7286</v>
      </c>
      <c r="E4806">
        <v>71.38</v>
      </c>
      <c r="F4806">
        <v>601</v>
      </c>
      <c r="G4806">
        <v>172</v>
      </c>
      <c r="H4806">
        <v>33</v>
      </c>
      <c r="I4806">
        <v>1</v>
      </c>
      <c r="J4806">
        <v>1704</v>
      </c>
      <c r="K4806">
        <v>1</v>
      </c>
      <c r="L4806">
        <v>1</v>
      </c>
      <c r="M4806">
        <v>592</v>
      </c>
      <c r="N4806" t="s">
        <v>18</v>
      </c>
      <c r="O4806">
        <v>0</v>
      </c>
      <c r="P4806">
        <v>2169</v>
      </c>
    </row>
    <row r="4807" spans="1:16" x14ac:dyDescent="0.25">
      <c r="A4807" t="s">
        <v>7287</v>
      </c>
      <c r="B4807">
        <v>1314</v>
      </c>
      <c r="C4807" s="3" t="str">
        <f>HYPERLINK("http://www.uniprot.org/uniprot/A5B592","tr|A5B592|A5B592_VITVI")</f>
        <v>tr|A5B592|A5B592_VITVI</v>
      </c>
      <c r="D4807" t="s">
        <v>250</v>
      </c>
      <c r="E4807">
        <v>29.72</v>
      </c>
      <c r="F4807">
        <v>323</v>
      </c>
      <c r="G4807">
        <v>227</v>
      </c>
      <c r="H4807">
        <v>11</v>
      </c>
      <c r="I4807">
        <v>1</v>
      </c>
      <c r="J4807">
        <v>936</v>
      </c>
      <c r="K4807">
        <v>1</v>
      </c>
      <c r="L4807">
        <v>1094</v>
      </c>
      <c r="M4807">
        <v>1408</v>
      </c>
      <c r="N4807" t="s">
        <v>18</v>
      </c>
      <c r="O4807" s="1">
        <v>2.10203E-29</v>
      </c>
      <c r="P4807">
        <v>342</v>
      </c>
    </row>
    <row r="4808" spans="1:16" x14ac:dyDescent="0.25">
      <c r="A4808" t="s">
        <v>7288</v>
      </c>
      <c r="B4808">
        <v>3852</v>
      </c>
      <c r="C4808" s="3" t="str">
        <f>HYPERLINK("http://www.uniprot.org/uniprot/G7IBR0","tr|G7IBR0|G7IBR0_MEDTR")</f>
        <v>tr|G7IBR0|G7IBR0_MEDTR</v>
      </c>
      <c r="D4808" t="s">
        <v>7289</v>
      </c>
      <c r="E4808">
        <v>87.38</v>
      </c>
      <c r="F4808">
        <v>1292</v>
      </c>
      <c r="G4808">
        <v>163</v>
      </c>
      <c r="H4808">
        <v>9</v>
      </c>
      <c r="I4808">
        <v>1</v>
      </c>
      <c r="J4808">
        <v>3849</v>
      </c>
      <c r="K4808">
        <v>1</v>
      </c>
      <c r="L4808">
        <v>1</v>
      </c>
      <c r="M4808">
        <v>1289</v>
      </c>
      <c r="N4808" t="s">
        <v>18</v>
      </c>
      <c r="O4808">
        <v>0</v>
      </c>
      <c r="P4808">
        <v>5581</v>
      </c>
    </row>
    <row r="4809" spans="1:16" x14ac:dyDescent="0.25">
      <c r="A4809" t="s">
        <v>7290</v>
      </c>
      <c r="B4809">
        <v>2142</v>
      </c>
      <c r="C4809" s="3" t="str">
        <f>HYPERLINK("http://www.uniprot.org/uniprot/I1NG12","tr|I1NG12|I1NG12_SOYBN")</f>
        <v>tr|I1NG12|I1NG12_SOYBN</v>
      </c>
      <c r="D4809" t="s">
        <v>71</v>
      </c>
      <c r="E4809">
        <v>61.8</v>
      </c>
      <c r="F4809">
        <v>809</v>
      </c>
      <c r="G4809">
        <v>309</v>
      </c>
      <c r="H4809">
        <v>98</v>
      </c>
      <c r="I4809">
        <v>7</v>
      </c>
      <c r="J4809">
        <v>2139</v>
      </c>
      <c r="K4809">
        <v>1</v>
      </c>
      <c r="L4809">
        <v>2</v>
      </c>
      <c r="M4809">
        <v>798</v>
      </c>
      <c r="N4809" t="s">
        <v>18</v>
      </c>
      <c r="O4809">
        <v>0</v>
      </c>
      <c r="P4809">
        <v>2154</v>
      </c>
    </row>
    <row r="4810" spans="1:16" x14ac:dyDescent="0.25">
      <c r="A4810" t="s">
        <v>7291</v>
      </c>
      <c r="B4810">
        <v>2181</v>
      </c>
      <c r="C4810" s="3" t="str">
        <f>HYPERLINK("http://www.uniprot.org/uniprot/G7L6B0","tr|G7L6B0|G7L6B0_MEDTR")</f>
        <v>tr|G7L6B0|G7L6B0_MEDTR</v>
      </c>
      <c r="D4810" t="s">
        <v>7292</v>
      </c>
      <c r="E4810">
        <v>77.739999999999995</v>
      </c>
      <c r="F4810">
        <v>728</v>
      </c>
      <c r="G4810">
        <v>162</v>
      </c>
      <c r="H4810">
        <v>3</v>
      </c>
      <c r="I4810">
        <v>1</v>
      </c>
      <c r="J4810">
        <v>2175</v>
      </c>
      <c r="K4810">
        <v>1</v>
      </c>
      <c r="L4810">
        <v>1</v>
      </c>
      <c r="M4810">
        <v>727</v>
      </c>
      <c r="N4810" t="s">
        <v>18</v>
      </c>
      <c r="O4810">
        <v>0</v>
      </c>
      <c r="P4810">
        <v>2801</v>
      </c>
    </row>
    <row r="4811" spans="1:16" x14ac:dyDescent="0.25">
      <c r="A4811" t="s">
        <v>7293</v>
      </c>
      <c r="B4811">
        <v>384</v>
      </c>
      <c r="C4811" s="3" t="str">
        <f>HYPERLINK("http://www.uniprot.org/uniprot/Q1SN26","tr|Q1SN26|Q1SN26_MEDTR")</f>
        <v>tr|Q1SN26|Q1SN26_MEDTR</v>
      </c>
      <c r="D4811" t="s">
        <v>7294</v>
      </c>
      <c r="E4811">
        <v>82.67</v>
      </c>
      <c r="F4811">
        <v>127</v>
      </c>
      <c r="G4811">
        <v>22</v>
      </c>
      <c r="H4811">
        <v>0</v>
      </c>
      <c r="I4811">
        <v>1</v>
      </c>
      <c r="J4811">
        <v>381</v>
      </c>
      <c r="K4811">
        <v>1</v>
      </c>
      <c r="L4811">
        <v>1</v>
      </c>
      <c r="M4811">
        <v>125</v>
      </c>
      <c r="N4811" t="s">
        <v>18</v>
      </c>
      <c r="O4811" s="1">
        <v>6.3445799999999998E-53</v>
      </c>
      <c r="P4811">
        <v>538</v>
      </c>
    </row>
    <row r="4812" spans="1:16" x14ac:dyDescent="0.25">
      <c r="A4812" t="s">
        <v>7295</v>
      </c>
      <c r="B4812">
        <v>1287</v>
      </c>
      <c r="C4812" s="3" t="str">
        <f>HYPERLINK("http://www.uniprot.org/uniprot/G7J7G7","tr|G7J7G7|G7J7G7_MEDTR")</f>
        <v>tr|G7J7G7|G7J7G7_MEDTR</v>
      </c>
      <c r="D4812" t="s">
        <v>7296</v>
      </c>
      <c r="E4812">
        <v>69.45</v>
      </c>
      <c r="F4812">
        <v>419</v>
      </c>
      <c r="G4812">
        <v>128</v>
      </c>
      <c r="H4812">
        <v>6</v>
      </c>
      <c r="I4812">
        <v>46</v>
      </c>
      <c r="J4812">
        <v>1284</v>
      </c>
      <c r="K4812">
        <v>1</v>
      </c>
      <c r="L4812">
        <v>7</v>
      </c>
      <c r="M4812">
        <v>416</v>
      </c>
      <c r="N4812" t="s">
        <v>18</v>
      </c>
      <c r="O4812" s="1">
        <v>1.20184E-154</v>
      </c>
      <c r="P4812">
        <v>1422</v>
      </c>
    </row>
    <row r="4813" spans="1:16" x14ac:dyDescent="0.25">
      <c r="A4813" t="s">
        <v>7297</v>
      </c>
      <c r="B4813">
        <v>1374</v>
      </c>
      <c r="C4813" s="3" t="str">
        <f>HYPERLINK("http://www.uniprot.org/uniprot/K7KL02","tr|K7KL02|K7KL02_SOYBN")</f>
        <v>tr|K7KL02|K7KL02_SOYBN</v>
      </c>
      <c r="D4813" t="s">
        <v>28</v>
      </c>
      <c r="E4813">
        <v>70.08</v>
      </c>
      <c r="F4813">
        <v>458</v>
      </c>
      <c r="G4813">
        <v>137</v>
      </c>
      <c r="H4813">
        <v>3</v>
      </c>
      <c r="I4813">
        <v>1</v>
      </c>
      <c r="J4813">
        <v>1365</v>
      </c>
      <c r="K4813">
        <v>1</v>
      </c>
      <c r="L4813">
        <v>1</v>
      </c>
      <c r="M4813">
        <v>448</v>
      </c>
      <c r="N4813" t="s">
        <v>18</v>
      </c>
      <c r="O4813">
        <v>0</v>
      </c>
      <c r="P4813">
        <v>1663</v>
      </c>
    </row>
    <row r="4814" spans="1:16" x14ac:dyDescent="0.25">
      <c r="A4814" t="s">
        <v>7298</v>
      </c>
      <c r="B4814">
        <v>2376</v>
      </c>
      <c r="C4814" s="3" t="str">
        <f>HYPERLINK("http://www.uniprot.org/uniprot/K7KJG9","tr|K7KJG9|K7KJG9_SOYBN")</f>
        <v>tr|K7KJG9|K7KJG9_SOYBN</v>
      </c>
      <c r="D4814" t="s">
        <v>28</v>
      </c>
      <c r="E4814">
        <v>52.8</v>
      </c>
      <c r="F4814">
        <v>767</v>
      </c>
      <c r="G4814">
        <v>362</v>
      </c>
      <c r="H4814">
        <v>17</v>
      </c>
      <c r="I4814">
        <v>1</v>
      </c>
      <c r="J4814">
        <v>2250</v>
      </c>
      <c r="K4814">
        <v>1</v>
      </c>
      <c r="L4814">
        <v>1</v>
      </c>
      <c r="M4814">
        <v>682</v>
      </c>
      <c r="N4814" t="s">
        <v>18</v>
      </c>
      <c r="O4814">
        <v>0</v>
      </c>
      <c r="P4814">
        <v>1672</v>
      </c>
    </row>
    <row r="4815" spans="1:16" x14ac:dyDescent="0.25">
      <c r="A4815" t="s">
        <v>7299</v>
      </c>
      <c r="B4815">
        <v>2265</v>
      </c>
      <c r="C4815" s="3" t="str">
        <f>HYPERLINK("http://www.uniprot.org/uniprot/I1M507","tr|I1M507|I1M507_SOYBN")</f>
        <v>tr|I1M507|I1M507_SOYBN</v>
      </c>
      <c r="D4815" t="s">
        <v>28</v>
      </c>
      <c r="E4815">
        <v>78.790000000000006</v>
      </c>
      <c r="F4815">
        <v>533</v>
      </c>
      <c r="G4815">
        <v>113</v>
      </c>
      <c r="H4815">
        <v>8</v>
      </c>
      <c r="I4815">
        <v>637</v>
      </c>
      <c r="J4815">
        <v>2211</v>
      </c>
      <c r="K4815">
        <v>1</v>
      </c>
      <c r="L4815">
        <v>302</v>
      </c>
      <c r="M4815">
        <v>834</v>
      </c>
      <c r="N4815" t="s">
        <v>18</v>
      </c>
      <c r="O4815">
        <v>0</v>
      </c>
      <c r="P4815">
        <v>2125</v>
      </c>
    </row>
    <row r="4816" spans="1:16" x14ac:dyDescent="0.25">
      <c r="A4816" t="s">
        <v>7300</v>
      </c>
      <c r="B4816">
        <v>1668</v>
      </c>
      <c r="C4816" s="3" t="str">
        <f>HYPERLINK("http://www.uniprot.org/uniprot/G7JPI5","tr|G7JPI5|G7JPI5_MEDTR")</f>
        <v>tr|G7JPI5|G7JPI5_MEDTR</v>
      </c>
      <c r="D4816" t="s">
        <v>7301</v>
      </c>
      <c r="E4816">
        <v>85.94</v>
      </c>
      <c r="F4816">
        <v>505</v>
      </c>
      <c r="G4816">
        <v>71</v>
      </c>
      <c r="H4816">
        <v>0</v>
      </c>
      <c r="I4816">
        <v>136</v>
      </c>
      <c r="J4816">
        <v>1650</v>
      </c>
      <c r="K4816">
        <v>1</v>
      </c>
      <c r="L4816">
        <v>55</v>
      </c>
      <c r="M4816">
        <v>558</v>
      </c>
      <c r="N4816" t="s">
        <v>18</v>
      </c>
      <c r="O4816">
        <v>0</v>
      </c>
      <c r="P4816">
        <v>2291</v>
      </c>
    </row>
    <row r="4817" spans="1:16" x14ac:dyDescent="0.25">
      <c r="A4817" t="s">
        <v>7302</v>
      </c>
      <c r="B4817">
        <v>1362</v>
      </c>
      <c r="C4817" s="3" t="str">
        <f>HYPERLINK("http://www.uniprot.org/uniprot/Q2MJ03","tr|Q2MJ03|Q2MJ03_MEDTR")</f>
        <v>tr|Q2MJ03|Q2MJ03_MEDTR</v>
      </c>
      <c r="D4817" t="s">
        <v>7303</v>
      </c>
      <c r="E4817">
        <v>81.95</v>
      </c>
      <c r="F4817">
        <v>460</v>
      </c>
      <c r="G4817">
        <v>83</v>
      </c>
      <c r="H4817">
        <v>12</v>
      </c>
      <c r="I4817">
        <v>1</v>
      </c>
      <c r="J4817">
        <v>1344</v>
      </c>
      <c r="K4817">
        <v>1</v>
      </c>
      <c r="L4817">
        <v>58</v>
      </c>
      <c r="M4817">
        <v>517</v>
      </c>
      <c r="N4817" t="s">
        <v>18</v>
      </c>
      <c r="O4817">
        <v>0</v>
      </c>
      <c r="P4817">
        <v>1986</v>
      </c>
    </row>
    <row r="4818" spans="1:16" x14ac:dyDescent="0.25">
      <c r="A4818" t="s">
        <v>7304</v>
      </c>
      <c r="B4818">
        <v>1296</v>
      </c>
      <c r="C4818" s="3" t="str">
        <f>HYPERLINK("http://www.uniprot.org/uniprot/K7KD95","tr|K7KD95|K7KD95_SOYBN")</f>
        <v>tr|K7KD95|K7KD95_SOYBN</v>
      </c>
      <c r="D4818" t="s">
        <v>28</v>
      </c>
      <c r="E4818">
        <v>60.86</v>
      </c>
      <c r="F4818">
        <v>465</v>
      </c>
      <c r="G4818">
        <v>182</v>
      </c>
      <c r="H4818">
        <v>37</v>
      </c>
      <c r="I4818">
        <v>10</v>
      </c>
      <c r="J4818">
        <v>1293</v>
      </c>
      <c r="K4818">
        <v>1</v>
      </c>
      <c r="L4818">
        <v>6</v>
      </c>
      <c r="M4818">
        <v>456</v>
      </c>
      <c r="N4818" t="s">
        <v>18</v>
      </c>
      <c r="O4818" s="1">
        <v>4.14525E-147</v>
      </c>
      <c r="P4818">
        <v>1357</v>
      </c>
    </row>
    <row r="4819" spans="1:16" x14ac:dyDescent="0.25">
      <c r="A4819" t="s">
        <v>7305</v>
      </c>
      <c r="B4819">
        <v>990</v>
      </c>
      <c r="C4819" s="3" t="str">
        <f>HYPERLINK("http://www.uniprot.org/uniprot/I1KN06","tr|I1KN06|I1KN06_SOYBN")</f>
        <v>tr|I1KN06|I1KN06_SOYBN</v>
      </c>
      <c r="D4819" t="s">
        <v>117</v>
      </c>
      <c r="E4819">
        <v>85.1</v>
      </c>
      <c r="F4819">
        <v>329</v>
      </c>
      <c r="G4819">
        <v>49</v>
      </c>
      <c r="H4819">
        <v>2</v>
      </c>
      <c r="I4819">
        <v>1</v>
      </c>
      <c r="J4819">
        <v>981</v>
      </c>
      <c r="K4819">
        <v>1</v>
      </c>
      <c r="L4819">
        <v>1</v>
      </c>
      <c r="M4819">
        <v>328</v>
      </c>
      <c r="N4819" t="s">
        <v>18</v>
      </c>
      <c r="O4819" s="1">
        <v>1.8951200000000001E-156</v>
      </c>
      <c r="P4819">
        <v>1436</v>
      </c>
    </row>
    <row r="4820" spans="1:16" x14ac:dyDescent="0.25">
      <c r="A4820" t="s">
        <v>7306</v>
      </c>
      <c r="B4820">
        <v>1998</v>
      </c>
      <c r="C4820" s="3" t="str">
        <f>HYPERLINK("http://www.uniprot.org/uniprot/G7I2H0","tr|G7I2H0|G7I2H0_MEDTR")</f>
        <v>tr|G7I2H0|G7I2H0_MEDTR</v>
      </c>
      <c r="D4820" t="s">
        <v>144</v>
      </c>
      <c r="E4820">
        <v>33.72</v>
      </c>
      <c r="F4820">
        <v>338</v>
      </c>
      <c r="G4820">
        <v>224</v>
      </c>
      <c r="H4820">
        <v>2</v>
      </c>
      <c r="I4820">
        <v>964</v>
      </c>
      <c r="J4820">
        <v>1971</v>
      </c>
      <c r="K4820">
        <v>1</v>
      </c>
      <c r="L4820">
        <v>27</v>
      </c>
      <c r="M4820">
        <v>313</v>
      </c>
      <c r="N4820" t="s">
        <v>18</v>
      </c>
      <c r="O4820" s="1">
        <v>2.5171E-38</v>
      </c>
      <c r="P4820">
        <v>421</v>
      </c>
    </row>
    <row r="4821" spans="1:16" x14ac:dyDescent="0.25">
      <c r="A4821" t="s">
        <v>7307</v>
      </c>
      <c r="B4821">
        <v>2889</v>
      </c>
      <c r="C4821" s="3" t="str">
        <f>HYPERLINK("http://www.uniprot.org/uniprot/G7I6T9","tr|G7I6T9|G7I6T9_MEDTR")</f>
        <v>tr|G7I6T9|G7I6T9_MEDTR</v>
      </c>
      <c r="D4821" t="s">
        <v>7308</v>
      </c>
      <c r="E4821">
        <v>80.69</v>
      </c>
      <c r="F4821">
        <v>974</v>
      </c>
      <c r="G4821">
        <v>188</v>
      </c>
      <c r="H4821">
        <v>12</v>
      </c>
      <c r="I4821">
        <v>1</v>
      </c>
      <c r="J4821">
        <v>2886</v>
      </c>
      <c r="K4821">
        <v>1</v>
      </c>
      <c r="L4821">
        <v>1</v>
      </c>
      <c r="M4821">
        <v>962</v>
      </c>
      <c r="N4821" t="s">
        <v>18</v>
      </c>
      <c r="O4821">
        <v>0</v>
      </c>
      <c r="P4821">
        <v>3914</v>
      </c>
    </row>
    <row r="4822" spans="1:16" x14ac:dyDescent="0.25">
      <c r="A4822" t="s">
        <v>7309</v>
      </c>
      <c r="B4822">
        <v>654</v>
      </c>
      <c r="C4822" s="3" t="str">
        <f>HYPERLINK("http://www.uniprot.org/uniprot/G7K2K6","tr|G7K2K6|G7K2K6_MEDTR")</f>
        <v>tr|G7K2K6|G7K2K6_MEDTR</v>
      </c>
      <c r="D4822" t="s">
        <v>7310</v>
      </c>
      <c r="E4822">
        <v>64.05</v>
      </c>
      <c r="F4822">
        <v>217</v>
      </c>
      <c r="G4822">
        <v>78</v>
      </c>
      <c r="H4822">
        <v>0</v>
      </c>
      <c r="I4822">
        <v>1</v>
      </c>
      <c r="J4822">
        <v>651</v>
      </c>
      <c r="K4822">
        <v>1</v>
      </c>
      <c r="L4822">
        <v>1</v>
      </c>
      <c r="M4822">
        <v>215</v>
      </c>
      <c r="N4822" t="s">
        <v>18</v>
      </c>
      <c r="O4822" s="1">
        <v>7.7134299999999998E-70</v>
      </c>
      <c r="P4822">
        <v>686</v>
      </c>
    </row>
    <row r="4823" spans="1:16" x14ac:dyDescent="0.25">
      <c r="A4823" t="s">
        <v>7311</v>
      </c>
      <c r="B4823">
        <v>453</v>
      </c>
      <c r="C4823" s="3" t="str">
        <f>HYPERLINK("http://www.uniprot.org/uniprot/G7IA56","tr|G7IA56|G7IA56_MEDTR")</f>
        <v>tr|G7IA56|G7IA56_MEDTR</v>
      </c>
      <c r="D4823" t="s">
        <v>493</v>
      </c>
      <c r="E4823">
        <v>40.98</v>
      </c>
      <c r="F4823">
        <v>122</v>
      </c>
      <c r="G4823">
        <v>72</v>
      </c>
      <c r="H4823">
        <v>30</v>
      </c>
      <c r="I4823">
        <v>175</v>
      </c>
      <c r="J4823">
        <v>450</v>
      </c>
      <c r="K4823">
        <v>1</v>
      </c>
      <c r="L4823">
        <v>350</v>
      </c>
      <c r="M4823">
        <v>471</v>
      </c>
      <c r="N4823" t="s">
        <v>18</v>
      </c>
      <c r="O4823" s="1">
        <v>1.5640999999999999E-11</v>
      </c>
      <c r="P4823">
        <v>181</v>
      </c>
    </row>
    <row r="4824" spans="1:16" x14ac:dyDescent="0.25">
      <c r="A4824" t="s">
        <v>7312</v>
      </c>
      <c r="B4824">
        <v>1404</v>
      </c>
      <c r="C4824" s="3" t="str">
        <f>HYPERLINK("http://www.uniprot.org/uniprot/I1MHP5","tr|I1MHP5|I1MHP5_SOYBN")</f>
        <v>tr|I1MHP5|I1MHP5_SOYBN</v>
      </c>
      <c r="D4824" t="s">
        <v>28</v>
      </c>
      <c r="E4824">
        <v>27.61</v>
      </c>
      <c r="F4824">
        <v>420</v>
      </c>
      <c r="G4824">
        <v>304</v>
      </c>
      <c r="H4824">
        <v>42</v>
      </c>
      <c r="I4824">
        <v>151</v>
      </c>
      <c r="J4824">
        <v>1284</v>
      </c>
      <c r="K4824">
        <v>1</v>
      </c>
      <c r="L4824">
        <v>1057</v>
      </c>
      <c r="M4824">
        <v>1470</v>
      </c>
      <c r="N4824" t="s">
        <v>18</v>
      </c>
      <c r="O4824" s="1">
        <v>2.0985599999999999E-30</v>
      </c>
      <c r="P4824">
        <v>351</v>
      </c>
    </row>
    <row r="4825" spans="1:16" x14ac:dyDescent="0.25">
      <c r="A4825" t="s">
        <v>7313</v>
      </c>
      <c r="B4825">
        <v>1086</v>
      </c>
      <c r="C4825" s="3" t="str">
        <f>HYPERLINK("http://www.uniprot.org/uniprot/I3SXH9","tr|I3SXH9|I3SXH9_MEDTR")</f>
        <v>tr|I3SXH9|I3SXH9_MEDTR</v>
      </c>
      <c r="D4825" t="s">
        <v>22</v>
      </c>
      <c r="E4825">
        <v>84.92</v>
      </c>
      <c r="F4825">
        <v>325</v>
      </c>
      <c r="G4825">
        <v>49</v>
      </c>
      <c r="H4825">
        <v>0</v>
      </c>
      <c r="I4825">
        <v>1</v>
      </c>
      <c r="J4825">
        <v>975</v>
      </c>
      <c r="K4825">
        <v>1</v>
      </c>
      <c r="L4825">
        <v>83</v>
      </c>
      <c r="M4825">
        <v>407</v>
      </c>
      <c r="N4825" t="s">
        <v>18</v>
      </c>
      <c r="O4825" s="1">
        <v>1.68567E-156</v>
      </c>
      <c r="P4825">
        <v>1437</v>
      </c>
    </row>
    <row r="4826" spans="1:16" x14ac:dyDescent="0.25">
      <c r="A4826" t="s">
        <v>7314</v>
      </c>
      <c r="B4826">
        <v>369</v>
      </c>
      <c r="C4826" s="3" t="str">
        <f>HYPERLINK("http://www.uniprot.org/uniprot/G7JTE6","tr|G7JTE6|G7JTE6_MEDTR")</f>
        <v>tr|G7JTE6|G7JTE6_MEDTR</v>
      </c>
      <c r="D4826" t="s">
        <v>7315</v>
      </c>
      <c r="E4826">
        <v>44.76</v>
      </c>
      <c r="F4826">
        <v>172</v>
      </c>
      <c r="G4826">
        <v>95</v>
      </c>
      <c r="H4826">
        <v>50</v>
      </c>
      <c r="I4826">
        <v>1</v>
      </c>
      <c r="J4826">
        <v>366</v>
      </c>
      <c r="K4826">
        <v>1</v>
      </c>
      <c r="L4826">
        <v>144</v>
      </c>
      <c r="M4826">
        <v>315</v>
      </c>
      <c r="N4826" t="s">
        <v>18</v>
      </c>
      <c r="O4826" s="1">
        <v>1.00611E-34</v>
      </c>
      <c r="P4826">
        <v>381</v>
      </c>
    </row>
    <row r="4827" spans="1:16" x14ac:dyDescent="0.25">
      <c r="A4827" t="s">
        <v>7316</v>
      </c>
      <c r="B4827">
        <v>1599</v>
      </c>
      <c r="C4827" s="3" t="str">
        <f>HYPERLINK("http://www.uniprot.org/uniprot/G7IFB8","tr|G7IFB8|G7IFB8_MEDTR")</f>
        <v>tr|G7IFB8|G7IFB8_MEDTR</v>
      </c>
      <c r="D4827" t="s">
        <v>7317</v>
      </c>
      <c r="E4827">
        <v>85.75</v>
      </c>
      <c r="F4827">
        <v>386</v>
      </c>
      <c r="G4827">
        <v>55</v>
      </c>
      <c r="H4827">
        <v>1</v>
      </c>
      <c r="I4827">
        <v>442</v>
      </c>
      <c r="J4827">
        <v>1596</v>
      </c>
      <c r="K4827">
        <v>1</v>
      </c>
      <c r="L4827">
        <v>31</v>
      </c>
      <c r="M4827">
        <v>415</v>
      </c>
      <c r="N4827" t="s">
        <v>18</v>
      </c>
      <c r="O4827">
        <v>0</v>
      </c>
      <c r="P4827">
        <v>1672</v>
      </c>
    </row>
    <row r="4828" spans="1:16" x14ac:dyDescent="0.25">
      <c r="A4828" t="s">
        <v>7318</v>
      </c>
      <c r="B4828">
        <v>2682</v>
      </c>
      <c r="C4828" s="3" t="str">
        <f>HYPERLINK("http://www.uniprot.org/uniprot/K7M423","tr|K7M423|K7M423_SOYBN")</f>
        <v>tr|K7M423|K7M423_SOYBN</v>
      </c>
      <c r="D4828" t="s">
        <v>28</v>
      </c>
      <c r="E4828">
        <v>80.53</v>
      </c>
      <c r="F4828">
        <v>411</v>
      </c>
      <c r="G4828">
        <v>80</v>
      </c>
      <c r="H4828">
        <v>0</v>
      </c>
      <c r="I4828">
        <v>1444</v>
      </c>
      <c r="J4828">
        <v>2676</v>
      </c>
      <c r="K4828">
        <v>1</v>
      </c>
      <c r="L4828">
        <v>83</v>
      </c>
      <c r="M4828">
        <v>493</v>
      </c>
      <c r="N4828" t="s">
        <v>18</v>
      </c>
      <c r="O4828">
        <v>0</v>
      </c>
      <c r="P4828">
        <v>1780</v>
      </c>
    </row>
    <row r="4829" spans="1:16" x14ac:dyDescent="0.25">
      <c r="A4829" t="s">
        <v>7319</v>
      </c>
      <c r="B4829">
        <v>438</v>
      </c>
      <c r="C4829" s="3" t="str">
        <f>HYPERLINK("http://www.uniprot.org/uniprot/G7KCV4","tr|G7KCV4|G7KCV4_MEDTR")</f>
        <v>tr|G7KCV4|G7KCV4_MEDTR</v>
      </c>
      <c r="D4829" t="s">
        <v>7320</v>
      </c>
      <c r="E4829">
        <v>73.28</v>
      </c>
      <c r="F4829">
        <v>146</v>
      </c>
      <c r="G4829">
        <v>39</v>
      </c>
      <c r="H4829">
        <v>1</v>
      </c>
      <c r="I4829">
        <v>1</v>
      </c>
      <c r="J4829">
        <v>435</v>
      </c>
      <c r="K4829">
        <v>1</v>
      </c>
      <c r="L4829">
        <v>1</v>
      </c>
      <c r="M4829">
        <v>146</v>
      </c>
      <c r="N4829" t="s">
        <v>18</v>
      </c>
      <c r="O4829" s="1">
        <v>3.2946100000000001E-57</v>
      </c>
      <c r="P4829">
        <v>575</v>
      </c>
    </row>
    <row r="4830" spans="1:16" x14ac:dyDescent="0.25">
      <c r="A4830" t="s">
        <v>7321</v>
      </c>
      <c r="B4830">
        <v>3546</v>
      </c>
      <c r="C4830" s="3" t="str">
        <f>HYPERLINK("http://www.uniprot.org/uniprot/G7K0P9","tr|G7K0P9|G7K0P9_MEDTR")</f>
        <v>tr|G7K0P9|G7K0P9_MEDTR</v>
      </c>
      <c r="D4830" t="s">
        <v>7322</v>
      </c>
      <c r="E4830">
        <v>82.9</v>
      </c>
      <c r="F4830">
        <v>1205</v>
      </c>
      <c r="G4830">
        <v>206</v>
      </c>
      <c r="H4830">
        <v>24</v>
      </c>
      <c r="I4830">
        <v>1</v>
      </c>
      <c r="J4830">
        <v>3543</v>
      </c>
      <c r="K4830">
        <v>1</v>
      </c>
      <c r="L4830">
        <v>1</v>
      </c>
      <c r="M4830">
        <v>1198</v>
      </c>
      <c r="N4830" t="s">
        <v>18</v>
      </c>
      <c r="O4830">
        <v>0</v>
      </c>
      <c r="P4830">
        <v>4998</v>
      </c>
    </row>
    <row r="4831" spans="1:16" x14ac:dyDescent="0.25">
      <c r="A4831" t="s">
        <v>7323</v>
      </c>
      <c r="B4831">
        <v>747</v>
      </c>
      <c r="C4831" s="3" t="str">
        <f>HYPERLINK("http://www.uniprot.org/uniprot/G7KFJ8","tr|G7KFJ8|G7KFJ8_MEDTR")</f>
        <v>tr|G7KFJ8|G7KFJ8_MEDTR</v>
      </c>
      <c r="D4831" t="s">
        <v>7283</v>
      </c>
      <c r="E4831">
        <v>78.31</v>
      </c>
      <c r="F4831">
        <v>166</v>
      </c>
      <c r="G4831">
        <v>36</v>
      </c>
      <c r="H4831">
        <v>0</v>
      </c>
      <c r="I4831">
        <v>223</v>
      </c>
      <c r="J4831">
        <v>720</v>
      </c>
      <c r="K4831">
        <v>1</v>
      </c>
      <c r="L4831">
        <v>172</v>
      </c>
      <c r="M4831">
        <v>336</v>
      </c>
      <c r="N4831" t="s">
        <v>18</v>
      </c>
      <c r="O4831" s="1">
        <v>3.9757700000000001E-69</v>
      </c>
      <c r="P4831">
        <v>681</v>
      </c>
    </row>
    <row r="4832" spans="1:16" x14ac:dyDescent="0.25">
      <c r="A4832" t="s">
        <v>7324</v>
      </c>
      <c r="B4832">
        <v>225</v>
      </c>
      <c r="C4832" s="3" t="str">
        <f>HYPERLINK("http://www.uniprot.org/uniprot/I1JZP3","tr|I1JZP3|I1JZP3_SOYBN")</f>
        <v>tr|I1JZP3|I1JZP3_SOYBN</v>
      </c>
      <c r="D4832" t="s">
        <v>28</v>
      </c>
      <c r="E4832">
        <v>80.849999999999994</v>
      </c>
      <c r="F4832">
        <v>47</v>
      </c>
      <c r="G4832">
        <v>9</v>
      </c>
      <c r="H4832">
        <v>0</v>
      </c>
      <c r="I4832">
        <v>4</v>
      </c>
      <c r="J4832">
        <v>144</v>
      </c>
      <c r="K4832">
        <v>1</v>
      </c>
      <c r="L4832">
        <v>131</v>
      </c>
      <c r="M4832">
        <v>177</v>
      </c>
      <c r="N4832" t="s">
        <v>18</v>
      </c>
      <c r="O4832" s="1">
        <v>1.05948E-15</v>
      </c>
      <c r="P4832">
        <v>217</v>
      </c>
    </row>
    <row r="4833" spans="1:16" x14ac:dyDescent="0.25">
      <c r="A4833" t="s">
        <v>7325</v>
      </c>
      <c r="B4833">
        <v>5538</v>
      </c>
      <c r="C4833" s="3" t="str">
        <f>HYPERLINK("http://www.uniprot.org/uniprot/G7L5N7","tr|G7L5N7|G7L5N7_MEDTR")</f>
        <v>tr|G7L5N7|G7L5N7_MEDTR</v>
      </c>
      <c r="D4833" t="s">
        <v>7326</v>
      </c>
      <c r="E4833">
        <v>75.739999999999995</v>
      </c>
      <c r="F4833">
        <v>1340</v>
      </c>
      <c r="G4833">
        <v>325</v>
      </c>
      <c r="H4833">
        <v>66</v>
      </c>
      <c r="I4833">
        <v>1714</v>
      </c>
      <c r="J4833">
        <v>5535</v>
      </c>
      <c r="K4833">
        <v>1</v>
      </c>
      <c r="L4833">
        <v>910</v>
      </c>
      <c r="M4833">
        <v>2238</v>
      </c>
      <c r="N4833" t="s">
        <v>18</v>
      </c>
      <c r="O4833">
        <v>0</v>
      </c>
      <c r="P4833">
        <v>4972</v>
      </c>
    </row>
    <row r="4834" spans="1:16" x14ac:dyDescent="0.25">
      <c r="A4834" t="s">
        <v>7327</v>
      </c>
      <c r="B4834">
        <v>1533</v>
      </c>
      <c r="C4834" s="3" t="str">
        <f>HYPERLINK("http://www.uniprot.org/uniprot/G7IGT2","tr|G7IGT2|G7IGT2_MEDTR")</f>
        <v>tr|G7IGT2|G7IGT2_MEDTR</v>
      </c>
      <c r="D4834" t="s">
        <v>7328</v>
      </c>
      <c r="E4834">
        <v>84.5</v>
      </c>
      <c r="F4834">
        <v>510</v>
      </c>
      <c r="G4834">
        <v>79</v>
      </c>
      <c r="H4834">
        <v>0</v>
      </c>
      <c r="I4834">
        <v>1</v>
      </c>
      <c r="J4834">
        <v>1530</v>
      </c>
      <c r="K4834">
        <v>1</v>
      </c>
      <c r="L4834">
        <v>1</v>
      </c>
      <c r="M4834">
        <v>509</v>
      </c>
      <c r="N4834" t="s">
        <v>18</v>
      </c>
      <c r="O4834">
        <v>0</v>
      </c>
      <c r="P4834">
        <v>2227</v>
      </c>
    </row>
    <row r="4835" spans="1:16" x14ac:dyDescent="0.25">
      <c r="A4835" t="s">
        <v>7329</v>
      </c>
      <c r="B4835">
        <v>1371</v>
      </c>
      <c r="C4835" s="3" t="str">
        <f>HYPERLINK("http://www.uniprot.org/uniprot/G7IBQ9","tr|G7IBQ9|G7IBQ9_MEDTR")</f>
        <v>tr|G7IBQ9|G7IBQ9_MEDTR</v>
      </c>
      <c r="D4835" t="s">
        <v>7330</v>
      </c>
      <c r="E4835">
        <v>82.27</v>
      </c>
      <c r="F4835">
        <v>457</v>
      </c>
      <c r="G4835">
        <v>81</v>
      </c>
      <c r="H4835">
        <v>1</v>
      </c>
      <c r="I4835">
        <v>1</v>
      </c>
      <c r="J4835">
        <v>1368</v>
      </c>
      <c r="K4835">
        <v>1</v>
      </c>
      <c r="L4835">
        <v>1</v>
      </c>
      <c r="M4835">
        <v>450</v>
      </c>
      <c r="N4835" t="s">
        <v>18</v>
      </c>
      <c r="O4835">
        <v>0</v>
      </c>
      <c r="P4835">
        <v>1968</v>
      </c>
    </row>
    <row r="4836" spans="1:16" x14ac:dyDescent="0.25">
      <c r="A4836" t="s">
        <v>7331</v>
      </c>
      <c r="B4836">
        <v>645</v>
      </c>
      <c r="C4836" s="3" t="str">
        <f>HYPERLINK("http://www.uniprot.org/uniprot/I3SX74","tr|I3SX74|I3SX74_LOTJA")</f>
        <v>tr|I3SX74|I3SX74_LOTJA</v>
      </c>
      <c r="D4836" t="s">
        <v>93</v>
      </c>
      <c r="E4836">
        <v>80.31</v>
      </c>
      <c r="F4836">
        <v>193</v>
      </c>
      <c r="G4836">
        <v>38</v>
      </c>
      <c r="H4836">
        <v>0</v>
      </c>
      <c r="I4836">
        <v>64</v>
      </c>
      <c r="J4836">
        <v>642</v>
      </c>
      <c r="K4836">
        <v>1</v>
      </c>
      <c r="L4836">
        <v>20</v>
      </c>
      <c r="M4836">
        <v>212</v>
      </c>
      <c r="N4836" t="s">
        <v>18</v>
      </c>
      <c r="O4836" s="1">
        <v>1.5158E-86</v>
      </c>
      <c r="P4836">
        <v>830</v>
      </c>
    </row>
    <row r="4837" spans="1:16" x14ac:dyDescent="0.25">
      <c r="A4837" t="s">
        <v>7332</v>
      </c>
      <c r="B4837">
        <v>1059</v>
      </c>
      <c r="C4837" s="3" t="str">
        <f>HYPERLINK("http://www.uniprot.org/uniprot/G7L6B1","tr|G7L6B1|G7L6B1_MEDTR")</f>
        <v>tr|G7L6B1|G7L6B1_MEDTR</v>
      </c>
      <c r="D4837" t="s">
        <v>7333</v>
      </c>
      <c r="E4837">
        <v>62.56</v>
      </c>
      <c r="F4837">
        <v>358</v>
      </c>
      <c r="G4837">
        <v>134</v>
      </c>
      <c r="H4837">
        <v>7</v>
      </c>
      <c r="I4837">
        <v>1</v>
      </c>
      <c r="J4837">
        <v>1053</v>
      </c>
      <c r="K4837">
        <v>1</v>
      </c>
      <c r="L4837">
        <v>1</v>
      </c>
      <c r="M4837">
        <v>339</v>
      </c>
      <c r="N4837" t="s">
        <v>18</v>
      </c>
      <c r="O4837" s="1">
        <v>1.3572599999999999E-102</v>
      </c>
      <c r="P4837">
        <v>972</v>
      </c>
    </row>
    <row r="4838" spans="1:16" x14ac:dyDescent="0.25">
      <c r="A4838" t="s">
        <v>7334</v>
      </c>
      <c r="B4838">
        <v>1578</v>
      </c>
      <c r="C4838" s="3" t="str">
        <f>HYPERLINK("http://www.uniprot.org/uniprot/G7J7G9","tr|G7J7G9|G7J7G9_MEDTR")</f>
        <v>tr|G7J7G9|G7J7G9_MEDTR</v>
      </c>
      <c r="D4838" t="s">
        <v>7335</v>
      </c>
      <c r="E4838">
        <v>84.57</v>
      </c>
      <c r="F4838">
        <v>512</v>
      </c>
      <c r="G4838">
        <v>79</v>
      </c>
      <c r="H4838">
        <v>15</v>
      </c>
      <c r="I4838">
        <v>82</v>
      </c>
      <c r="J4838">
        <v>1572</v>
      </c>
      <c r="K4838">
        <v>1</v>
      </c>
      <c r="L4838">
        <v>68</v>
      </c>
      <c r="M4838">
        <v>579</v>
      </c>
      <c r="N4838" t="s">
        <v>18</v>
      </c>
      <c r="O4838">
        <v>0</v>
      </c>
      <c r="P4838">
        <v>2152</v>
      </c>
    </row>
    <row r="4839" spans="1:16" x14ac:dyDescent="0.25">
      <c r="A4839" t="s">
        <v>7336</v>
      </c>
      <c r="B4839">
        <v>3024</v>
      </c>
      <c r="C4839" s="3" t="str">
        <f>HYPERLINK("http://www.uniprot.org/uniprot/I1KFV0","tr|I1KFV0|I1KFV0_SOYBN")</f>
        <v>tr|I1KFV0|I1KFV0_SOYBN</v>
      </c>
      <c r="D4839" t="s">
        <v>71</v>
      </c>
      <c r="E4839">
        <v>71.06</v>
      </c>
      <c r="F4839">
        <v>978</v>
      </c>
      <c r="G4839">
        <v>283</v>
      </c>
      <c r="H4839">
        <v>5</v>
      </c>
      <c r="I4839">
        <v>103</v>
      </c>
      <c r="J4839">
        <v>3021</v>
      </c>
      <c r="K4839">
        <v>1</v>
      </c>
      <c r="L4839">
        <v>39</v>
      </c>
      <c r="M4839">
        <v>991</v>
      </c>
      <c r="N4839" t="s">
        <v>18</v>
      </c>
      <c r="O4839">
        <v>0</v>
      </c>
      <c r="P4839">
        <v>3311</v>
      </c>
    </row>
    <row r="4840" spans="1:16" x14ac:dyDescent="0.25">
      <c r="A4840" t="s">
        <v>7337</v>
      </c>
      <c r="B4840">
        <v>516</v>
      </c>
      <c r="C4840" s="3" t="str">
        <f>HYPERLINK("http://www.uniprot.org/uniprot/K7KRV6","tr|K7KRV6|K7KRV6_SOYBN")</f>
        <v>tr|K7KRV6|K7KRV6_SOYBN</v>
      </c>
      <c r="D4840" t="s">
        <v>28</v>
      </c>
      <c r="E4840">
        <v>65.680000000000007</v>
      </c>
      <c r="F4840">
        <v>169</v>
      </c>
      <c r="G4840">
        <v>58</v>
      </c>
      <c r="H4840">
        <v>0</v>
      </c>
      <c r="I4840">
        <v>1</v>
      </c>
      <c r="J4840">
        <v>507</v>
      </c>
      <c r="K4840">
        <v>1</v>
      </c>
      <c r="L4840">
        <v>47</v>
      </c>
      <c r="M4840">
        <v>211</v>
      </c>
      <c r="N4840" t="s">
        <v>18</v>
      </c>
      <c r="O4840" s="1">
        <v>9.8170999999999995E-54</v>
      </c>
      <c r="P4840">
        <v>545</v>
      </c>
    </row>
    <row r="4841" spans="1:16" x14ac:dyDescent="0.25">
      <c r="A4841" t="s">
        <v>7338</v>
      </c>
      <c r="B4841">
        <v>1101</v>
      </c>
      <c r="C4841" s="3" t="str">
        <f>HYPERLINK("http://www.uniprot.org/uniprot/G7JPI6","tr|G7JPI6|G7JPI6_MEDTR")</f>
        <v>tr|G7JPI6|G7JPI6_MEDTR</v>
      </c>
      <c r="D4841" t="s">
        <v>7339</v>
      </c>
      <c r="E4841">
        <v>79.67</v>
      </c>
      <c r="F4841">
        <v>369</v>
      </c>
      <c r="G4841">
        <v>75</v>
      </c>
      <c r="H4841">
        <v>4</v>
      </c>
      <c r="I4841">
        <v>4</v>
      </c>
      <c r="J4841">
        <v>1098</v>
      </c>
      <c r="K4841">
        <v>1</v>
      </c>
      <c r="L4841">
        <v>11</v>
      </c>
      <c r="M4841">
        <v>371</v>
      </c>
      <c r="N4841" t="s">
        <v>18</v>
      </c>
      <c r="O4841" s="1">
        <v>2.2475299999999999E-164</v>
      </c>
      <c r="P4841">
        <v>1505</v>
      </c>
    </row>
    <row r="4842" spans="1:16" x14ac:dyDescent="0.25">
      <c r="A4842" t="s">
        <v>7340</v>
      </c>
      <c r="B4842">
        <v>1473</v>
      </c>
      <c r="C4842" s="3" t="str">
        <f>HYPERLINK("http://www.uniprot.org/uniprot/I3SDH3","tr|I3SDH3|I3SDH3_MEDTR")</f>
        <v>tr|I3SDH3|I3SDH3_MEDTR</v>
      </c>
      <c r="D4842" t="s">
        <v>22</v>
      </c>
      <c r="E4842">
        <v>78.680000000000007</v>
      </c>
      <c r="F4842">
        <v>488</v>
      </c>
      <c r="G4842">
        <v>104</v>
      </c>
      <c r="H4842">
        <v>1</v>
      </c>
      <c r="I4842">
        <v>10</v>
      </c>
      <c r="J4842">
        <v>1470</v>
      </c>
      <c r="K4842">
        <v>1</v>
      </c>
      <c r="L4842">
        <v>5</v>
      </c>
      <c r="M4842">
        <v>492</v>
      </c>
      <c r="N4842" t="s">
        <v>18</v>
      </c>
      <c r="O4842">
        <v>0</v>
      </c>
      <c r="P4842">
        <v>2044</v>
      </c>
    </row>
    <row r="4843" spans="1:16" x14ac:dyDescent="0.25">
      <c r="A4843" t="s">
        <v>7341</v>
      </c>
      <c r="B4843">
        <v>264</v>
      </c>
      <c r="C4843" s="3" t="str">
        <f>HYPERLINK("http://www.uniprot.org/uniprot/G7I9C9","tr|G7I9C9|G7I9C9_MEDTR")</f>
        <v>tr|G7I9C9|G7I9C9_MEDTR</v>
      </c>
      <c r="D4843" t="s">
        <v>2259</v>
      </c>
      <c r="E4843">
        <v>41.55</v>
      </c>
      <c r="F4843">
        <v>77</v>
      </c>
      <c r="G4843">
        <v>45</v>
      </c>
      <c r="H4843">
        <v>0</v>
      </c>
      <c r="I4843">
        <v>31</v>
      </c>
      <c r="J4843">
        <v>261</v>
      </c>
      <c r="K4843">
        <v>1</v>
      </c>
      <c r="L4843">
        <v>565</v>
      </c>
      <c r="M4843">
        <v>641</v>
      </c>
      <c r="N4843" t="s">
        <v>18</v>
      </c>
      <c r="O4843" s="1">
        <v>9.4981699999999997E-9</v>
      </c>
      <c r="P4843">
        <v>157</v>
      </c>
    </row>
    <row r="4844" spans="1:16" x14ac:dyDescent="0.25">
      <c r="A4844" t="s">
        <v>7342</v>
      </c>
      <c r="B4844">
        <v>648</v>
      </c>
      <c r="C4844" s="3" t="str">
        <f>HYPERLINK("http://www.uniprot.org/uniprot/I3RZI1","tr|I3RZI1|I3RZI1_MEDTR")</f>
        <v>tr|I3RZI1|I3RZI1_MEDTR</v>
      </c>
      <c r="D4844" t="s">
        <v>22</v>
      </c>
      <c r="E4844">
        <v>75.150000000000006</v>
      </c>
      <c r="F4844">
        <v>165</v>
      </c>
      <c r="G4844">
        <v>41</v>
      </c>
      <c r="H4844">
        <v>1</v>
      </c>
      <c r="I4844">
        <v>1</v>
      </c>
      <c r="J4844">
        <v>492</v>
      </c>
      <c r="K4844">
        <v>1</v>
      </c>
      <c r="L4844">
        <v>1</v>
      </c>
      <c r="M4844">
        <v>161</v>
      </c>
      <c r="N4844" t="s">
        <v>18</v>
      </c>
      <c r="O4844" s="1">
        <v>2.4733500000000001E-66</v>
      </c>
      <c r="P4844">
        <v>631</v>
      </c>
    </row>
    <row r="4845" spans="1:16" x14ac:dyDescent="0.25">
      <c r="A4845" t="s">
        <v>7343</v>
      </c>
      <c r="B4845">
        <v>633</v>
      </c>
      <c r="C4845" s="3" t="str">
        <f>HYPERLINK("http://www.uniprot.org/uniprot/K7KC58","tr|K7KC58|K7KC58_SOYBN")</f>
        <v>tr|K7KC58|K7KC58_SOYBN</v>
      </c>
      <c r="D4845" t="s">
        <v>28</v>
      </c>
      <c r="E4845">
        <v>91.62</v>
      </c>
      <c r="F4845">
        <v>179</v>
      </c>
      <c r="G4845">
        <v>15</v>
      </c>
      <c r="H4845">
        <v>0</v>
      </c>
      <c r="I4845">
        <v>1</v>
      </c>
      <c r="J4845">
        <v>537</v>
      </c>
      <c r="K4845">
        <v>1</v>
      </c>
      <c r="L4845">
        <v>1</v>
      </c>
      <c r="M4845">
        <v>179</v>
      </c>
      <c r="N4845" t="s">
        <v>18</v>
      </c>
      <c r="O4845" s="1">
        <v>6.8710000000000003E-97</v>
      </c>
      <c r="P4845">
        <v>919</v>
      </c>
    </row>
    <row r="4846" spans="1:16" x14ac:dyDescent="0.25">
      <c r="A4846" t="s">
        <v>7344</v>
      </c>
      <c r="B4846">
        <v>2613</v>
      </c>
      <c r="C4846" s="3" t="str">
        <f>HYPERLINK("http://www.uniprot.org/uniprot/I1LVC4","tr|I1LVC4|I1LVC4_SOYBN")</f>
        <v>tr|I1LVC4|I1LVC4_SOYBN</v>
      </c>
      <c r="D4846" t="s">
        <v>28</v>
      </c>
      <c r="E4846">
        <v>76.38</v>
      </c>
      <c r="F4846">
        <v>885</v>
      </c>
      <c r="G4846">
        <v>209</v>
      </c>
      <c r="H4846">
        <v>15</v>
      </c>
      <c r="I4846">
        <v>1</v>
      </c>
      <c r="J4846">
        <v>2610</v>
      </c>
      <c r="K4846">
        <v>1</v>
      </c>
      <c r="L4846">
        <v>1</v>
      </c>
      <c r="M4846">
        <v>883</v>
      </c>
      <c r="N4846" t="s">
        <v>18</v>
      </c>
      <c r="O4846">
        <v>0</v>
      </c>
      <c r="P4846">
        <v>3475</v>
      </c>
    </row>
    <row r="4847" spans="1:16" x14ac:dyDescent="0.25">
      <c r="A4847" t="s">
        <v>7345</v>
      </c>
      <c r="B4847">
        <v>1482</v>
      </c>
      <c r="C4847" s="3" t="str">
        <f>HYPERLINK("http://www.uniprot.org/uniprot/G7K2K3","tr|G7K2K3|G7K2K3_MEDTR")</f>
        <v>tr|G7K2K3|G7K2K3_MEDTR</v>
      </c>
      <c r="D4847" t="s">
        <v>7346</v>
      </c>
      <c r="E4847">
        <v>85.34</v>
      </c>
      <c r="F4847">
        <v>430</v>
      </c>
      <c r="G4847">
        <v>63</v>
      </c>
      <c r="H4847">
        <v>7</v>
      </c>
      <c r="I4847">
        <v>196</v>
      </c>
      <c r="J4847">
        <v>1464</v>
      </c>
      <c r="K4847">
        <v>1</v>
      </c>
      <c r="L4847">
        <v>141</v>
      </c>
      <c r="M4847">
        <v>558</v>
      </c>
      <c r="N4847" t="s">
        <v>18</v>
      </c>
      <c r="O4847">
        <v>0</v>
      </c>
      <c r="P4847">
        <v>1886</v>
      </c>
    </row>
    <row r="4848" spans="1:16" x14ac:dyDescent="0.25">
      <c r="A4848" t="s">
        <v>7347</v>
      </c>
      <c r="B4848">
        <v>576</v>
      </c>
      <c r="C4848" s="3" t="str">
        <f>HYPERLINK("http://www.uniprot.org/uniprot/K4BQT5","tr|K4BQT5|K4BQT5_SOLLC")</f>
        <v>tr|K4BQT5|K4BQT5_SOLLC</v>
      </c>
      <c r="D4848" t="s">
        <v>863</v>
      </c>
      <c r="E4848">
        <v>52.35</v>
      </c>
      <c r="F4848">
        <v>170</v>
      </c>
      <c r="G4848">
        <v>81</v>
      </c>
      <c r="H4848">
        <v>10</v>
      </c>
      <c r="I4848">
        <v>76</v>
      </c>
      <c r="J4848">
        <v>555</v>
      </c>
      <c r="K4848">
        <v>1</v>
      </c>
      <c r="L4848">
        <v>55</v>
      </c>
      <c r="M4848">
        <v>220</v>
      </c>
      <c r="N4848" t="s">
        <v>18</v>
      </c>
      <c r="O4848" s="1">
        <v>1.3748999999999999E-36</v>
      </c>
      <c r="P4848">
        <v>398</v>
      </c>
    </row>
    <row r="4849" spans="1:16" x14ac:dyDescent="0.25">
      <c r="A4849" t="s">
        <v>7348</v>
      </c>
      <c r="B4849">
        <v>864</v>
      </c>
      <c r="C4849" s="3" t="str">
        <f>HYPERLINK("http://www.uniprot.org/uniprot/K7LU09","tr|K7LU09|K7LU09_SOYBN")</f>
        <v>tr|K7LU09|K7LU09_SOYBN</v>
      </c>
      <c r="D4849" t="s">
        <v>28</v>
      </c>
      <c r="E4849">
        <v>71.11</v>
      </c>
      <c r="F4849">
        <v>180</v>
      </c>
      <c r="G4849">
        <v>52</v>
      </c>
      <c r="H4849">
        <v>6</v>
      </c>
      <c r="I4849">
        <v>1</v>
      </c>
      <c r="J4849">
        <v>522</v>
      </c>
      <c r="K4849">
        <v>1</v>
      </c>
      <c r="L4849">
        <v>90</v>
      </c>
      <c r="M4849">
        <v>269</v>
      </c>
      <c r="N4849" t="s">
        <v>18</v>
      </c>
      <c r="O4849" s="1">
        <v>3.5482499999999999E-65</v>
      </c>
      <c r="P4849">
        <v>648</v>
      </c>
    </row>
    <row r="4850" spans="1:16" x14ac:dyDescent="0.25">
      <c r="A4850" t="s">
        <v>7349</v>
      </c>
      <c r="B4850">
        <v>2094</v>
      </c>
      <c r="C4850" s="3" t="str">
        <f>HYPERLINK("http://www.uniprot.org/uniprot/Q4QBH7","tr|Q4QBH7|Q4QBH7_LEIMA")</f>
        <v>tr|Q4QBH7|Q4QBH7_LEIMA</v>
      </c>
      <c r="D4850" t="s">
        <v>7350</v>
      </c>
      <c r="E4850">
        <v>36.24</v>
      </c>
      <c r="F4850">
        <v>778</v>
      </c>
      <c r="G4850">
        <v>496</v>
      </c>
      <c r="H4850">
        <v>103</v>
      </c>
      <c r="I4850">
        <v>20</v>
      </c>
      <c r="J4850">
        <v>2044</v>
      </c>
      <c r="K4850">
        <v>-3</v>
      </c>
      <c r="L4850">
        <v>33</v>
      </c>
      <c r="M4850">
        <v>810</v>
      </c>
      <c r="N4850" t="s">
        <v>18</v>
      </c>
      <c r="O4850" s="1">
        <v>7.3839099999999995E-97</v>
      </c>
      <c r="P4850">
        <v>926</v>
      </c>
    </row>
    <row r="4851" spans="1:16" x14ac:dyDescent="0.25">
      <c r="A4851" t="s">
        <v>7351</v>
      </c>
      <c r="B4851">
        <v>2637</v>
      </c>
      <c r="C4851" s="3" t="str">
        <f>HYPERLINK("http://www.uniprot.org/uniprot/I1MI98","tr|I1MI98|I1MI98_SOYBN")</f>
        <v>tr|I1MI98|I1MI98_SOYBN</v>
      </c>
      <c r="D4851" t="s">
        <v>71</v>
      </c>
      <c r="E4851">
        <v>72.44</v>
      </c>
      <c r="F4851">
        <v>889</v>
      </c>
      <c r="G4851">
        <v>245</v>
      </c>
      <c r="H4851">
        <v>11</v>
      </c>
      <c r="I4851">
        <v>1</v>
      </c>
      <c r="J4851">
        <v>2634</v>
      </c>
      <c r="K4851">
        <v>1</v>
      </c>
      <c r="L4851">
        <v>1</v>
      </c>
      <c r="M4851">
        <v>886</v>
      </c>
      <c r="N4851" t="s">
        <v>18</v>
      </c>
      <c r="O4851">
        <v>0</v>
      </c>
      <c r="P4851">
        <v>3248</v>
      </c>
    </row>
    <row r="4852" spans="1:16" x14ac:dyDescent="0.25">
      <c r="A4852" t="s">
        <v>7352</v>
      </c>
      <c r="B4852">
        <v>1566</v>
      </c>
      <c r="C4852" s="3" t="str">
        <f>HYPERLINK("http://www.uniprot.org/uniprot/I1L7B7","tr|I1L7B7|I1L7B7_SOYBN")</f>
        <v>tr|I1L7B7|I1L7B7_SOYBN</v>
      </c>
      <c r="D4852" t="s">
        <v>28</v>
      </c>
      <c r="E4852">
        <v>71.33</v>
      </c>
      <c r="F4852">
        <v>471</v>
      </c>
      <c r="G4852">
        <v>135</v>
      </c>
      <c r="H4852">
        <v>51</v>
      </c>
      <c r="I4852">
        <v>304</v>
      </c>
      <c r="J4852">
        <v>1563</v>
      </c>
      <c r="K4852">
        <v>1</v>
      </c>
      <c r="L4852">
        <v>101</v>
      </c>
      <c r="M4852">
        <v>570</v>
      </c>
      <c r="N4852" t="s">
        <v>18</v>
      </c>
      <c r="O4852" s="1">
        <v>2.1788399999999999E-180</v>
      </c>
      <c r="P4852">
        <v>1645</v>
      </c>
    </row>
    <row r="4853" spans="1:16" x14ac:dyDescent="0.25">
      <c r="A4853" t="s">
        <v>7353</v>
      </c>
      <c r="B4853">
        <v>693</v>
      </c>
      <c r="C4853" s="3" t="str">
        <f>HYPERLINK("http://www.uniprot.org/uniprot/G7JLQ8","tr|G7JLQ8|G7JLQ8_MEDTR")</f>
        <v>tr|G7JLQ8|G7JLQ8_MEDTR</v>
      </c>
      <c r="D4853" t="s">
        <v>5829</v>
      </c>
      <c r="E4853">
        <v>90.9</v>
      </c>
      <c r="F4853">
        <v>209</v>
      </c>
      <c r="G4853">
        <v>19</v>
      </c>
      <c r="H4853">
        <v>2</v>
      </c>
      <c r="I4853">
        <v>4</v>
      </c>
      <c r="J4853">
        <v>624</v>
      </c>
      <c r="K4853">
        <v>1</v>
      </c>
      <c r="L4853">
        <v>77</v>
      </c>
      <c r="M4853">
        <v>285</v>
      </c>
      <c r="N4853" t="s">
        <v>18</v>
      </c>
      <c r="O4853" s="1">
        <v>2.7257600000000001E-103</v>
      </c>
      <c r="P4853">
        <v>975</v>
      </c>
    </row>
    <row r="4854" spans="1:16" x14ac:dyDescent="0.25">
      <c r="A4854" t="s">
        <v>7354</v>
      </c>
      <c r="B4854">
        <v>2910</v>
      </c>
      <c r="C4854" s="3" t="str">
        <f>HYPERLINK("http://www.uniprot.org/uniprot/G7IFB9","tr|G7IFB9|G7IFB9_MEDTR")</f>
        <v>tr|G7IFB9|G7IFB9_MEDTR</v>
      </c>
      <c r="D4854" t="s">
        <v>7355</v>
      </c>
      <c r="E4854">
        <v>77.13</v>
      </c>
      <c r="F4854">
        <v>971</v>
      </c>
      <c r="G4854">
        <v>222</v>
      </c>
      <c r="H4854">
        <v>2</v>
      </c>
      <c r="I4854">
        <v>1</v>
      </c>
      <c r="J4854">
        <v>2907</v>
      </c>
      <c r="K4854">
        <v>1</v>
      </c>
      <c r="L4854">
        <v>12</v>
      </c>
      <c r="M4854">
        <v>979</v>
      </c>
      <c r="N4854" t="s">
        <v>18</v>
      </c>
      <c r="O4854">
        <v>0</v>
      </c>
      <c r="P4854">
        <v>3797</v>
      </c>
    </row>
    <row r="4855" spans="1:16" x14ac:dyDescent="0.25">
      <c r="A4855" t="s">
        <v>7356</v>
      </c>
      <c r="B4855">
        <v>1350</v>
      </c>
      <c r="C4855" s="3" t="str">
        <f>HYPERLINK("http://www.uniprot.org/uniprot/G7ZYX3","tr|G7ZYX3|G7ZYX3_MEDTR")</f>
        <v>tr|G7ZYX3|G7ZYX3_MEDTR</v>
      </c>
      <c r="D4855" t="s">
        <v>7357</v>
      </c>
      <c r="E4855">
        <v>62.42</v>
      </c>
      <c r="F4855">
        <v>471</v>
      </c>
      <c r="G4855">
        <v>177</v>
      </c>
      <c r="H4855">
        <v>51</v>
      </c>
      <c r="I4855">
        <v>82</v>
      </c>
      <c r="J4855">
        <v>1341</v>
      </c>
      <c r="K4855">
        <v>1</v>
      </c>
      <c r="L4855">
        <v>30</v>
      </c>
      <c r="M4855">
        <v>500</v>
      </c>
      <c r="N4855" t="s">
        <v>18</v>
      </c>
      <c r="O4855" s="1">
        <v>1.0809300000000001E-161</v>
      </c>
      <c r="P4855">
        <v>1483</v>
      </c>
    </row>
    <row r="4856" spans="1:16" x14ac:dyDescent="0.25">
      <c r="A4856" t="s">
        <v>7358</v>
      </c>
      <c r="B4856">
        <v>1227</v>
      </c>
      <c r="C4856" s="3" t="str">
        <f>HYPERLINK("http://www.uniprot.org/uniprot/C9WEK1","tr|C9WEK1|C9WEK1_MEDTR")</f>
        <v>tr|C9WEK1|C9WEK1_MEDTR</v>
      </c>
      <c r="D4856" t="s">
        <v>7359</v>
      </c>
      <c r="E4856">
        <v>93.71</v>
      </c>
      <c r="F4856">
        <v>175</v>
      </c>
      <c r="G4856">
        <v>11</v>
      </c>
      <c r="H4856">
        <v>0</v>
      </c>
      <c r="I4856">
        <v>1</v>
      </c>
      <c r="J4856">
        <v>525</v>
      </c>
      <c r="K4856">
        <v>1</v>
      </c>
      <c r="L4856">
        <v>1</v>
      </c>
      <c r="M4856">
        <v>175</v>
      </c>
      <c r="N4856" t="s">
        <v>18</v>
      </c>
      <c r="O4856" s="1">
        <v>1.59053E-84</v>
      </c>
      <c r="P4856">
        <v>817</v>
      </c>
    </row>
    <row r="4857" spans="1:16" x14ac:dyDescent="0.25">
      <c r="A4857" t="s">
        <v>7360</v>
      </c>
      <c r="B4857">
        <v>2010</v>
      </c>
      <c r="C4857" s="3" t="str">
        <f>HYPERLINK("http://www.uniprot.org/uniprot/G7K0Q0","tr|G7K0Q0|G7K0Q0_MEDTR")</f>
        <v>tr|G7K0Q0|G7K0Q0_MEDTR</v>
      </c>
      <c r="D4857" t="s">
        <v>7361</v>
      </c>
      <c r="E4857">
        <v>91.62</v>
      </c>
      <c r="F4857">
        <v>669</v>
      </c>
      <c r="G4857">
        <v>56</v>
      </c>
      <c r="H4857">
        <v>0</v>
      </c>
      <c r="I4857">
        <v>1</v>
      </c>
      <c r="J4857">
        <v>2007</v>
      </c>
      <c r="K4857">
        <v>1</v>
      </c>
      <c r="L4857">
        <v>40</v>
      </c>
      <c r="M4857">
        <v>708</v>
      </c>
      <c r="N4857" t="s">
        <v>18</v>
      </c>
      <c r="O4857">
        <v>0</v>
      </c>
      <c r="P4857">
        <v>3123</v>
      </c>
    </row>
    <row r="4858" spans="1:16" x14ac:dyDescent="0.25">
      <c r="A4858" t="s">
        <v>7362</v>
      </c>
      <c r="B4858">
        <v>2982</v>
      </c>
      <c r="C4858" s="3" t="str">
        <f>HYPERLINK("http://www.uniprot.org/uniprot/G7KFK1","tr|G7KFK1|G7KFK1_MEDTR")</f>
        <v>tr|G7KFK1|G7KFK1_MEDTR</v>
      </c>
      <c r="D4858" t="s">
        <v>7363</v>
      </c>
      <c r="E4858">
        <v>85.04</v>
      </c>
      <c r="F4858">
        <v>996</v>
      </c>
      <c r="G4858">
        <v>149</v>
      </c>
      <c r="H4858">
        <v>5</v>
      </c>
      <c r="I4858">
        <v>7</v>
      </c>
      <c r="J4858">
        <v>2979</v>
      </c>
      <c r="K4858">
        <v>1</v>
      </c>
      <c r="L4858">
        <v>1</v>
      </c>
      <c r="M4858">
        <v>993</v>
      </c>
      <c r="N4858" t="s">
        <v>18</v>
      </c>
      <c r="O4858">
        <v>0</v>
      </c>
      <c r="P4858">
        <v>4148</v>
      </c>
    </row>
    <row r="4859" spans="1:16" x14ac:dyDescent="0.25">
      <c r="A4859" t="s">
        <v>7364</v>
      </c>
      <c r="B4859">
        <v>1206</v>
      </c>
      <c r="C4859" s="3" t="str">
        <f>HYPERLINK("http://www.uniprot.org/uniprot/K7K9W1","tr|K7K9W1|K7K9W1_SOYBN")</f>
        <v>tr|K7K9W1|K7K9W1_SOYBN</v>
      </c>
      <c r="D4859" t="s">
        <v>117</v>
      </c>
      <c r="E4859">
        <v>73.709999999999994</v>
      </c>
      <c r="F4859">
        <v>350</v>
      </c>
      <c r="G4859">
        <v>92</v>
      </c>
      <c r="H4859">
        <v>29</v>
      </c>
      <c r="I4859">
        <v>1</v>
      </c>
      <c r="J4859">
        <v>963</v>
      </c>
      <c r="K4859">
        <v>1</v>
      </c>
      <c r="L4859">
        <v>1</v>
      </c>
      <c r="M4859">
        <v>348</v>
      </c>
      <c r="N4859" t="s">
        <v>18</v>
      </c>
      <c r="O4859" s="1">
        <v>8.9283200000000004E-141</v>
      </c>
      <c r="P4859">
        <v>1302</v>
      </c>
    </row>
    <row r="4860" spans="1:16" x14ac:dyDescent="0.25">
      <c r="A4860" t="s">
        <v>7365</v>
      </c>
      <c r="B4860">
        <v>1068</v>
      </c>
      <c r="C4860" s="3" t="str">
        <f>HYPERLINK("http://www.uniprot.org/uniprot/G7L5N4","tr|G7L5N4|G7L5N4_MEDTR")</f>
        <v>tr|G7L5N4|G7L5N4_MEDTR</v>
      </c>
      <c r="D4860" t="s">
        <v>7366</v>
      </c>
      <c r="E4860">
        <v>92.62</v>
      </c>
      <c r="F4860">
        <v>339</v>
      </c>
      <c r="G4860">
        <v>25</v>
      </c>
      <c r="H4860">
        <v>0</v>
      </c>
      <c r="I4860">
        <v>49</v>
      </c>
      <c r="J4860">
        <v>1065</v>
      </c>
      <c r="K4860">
        <v>1</v>
      </c>
      <c r="L4860">
        <v>42</v>
      </c>
      <c r="M4860">
        <v>380</v>
      </c>
      <c r="N4860" t="s">
        <v>18</v>
      </c>
      <c r="O4860" s="1">
        <v>7.9055799999999998E-175</v>
      </c>
      <c r="P4860">
        <v>1595</v>
      </c>
    </row>
    <row r="4861" spans="1:16" x14ac:dyDescent="0.25">
      <c r="A4861" t="s">
        <v>7367</v>
      </c>
      <c r="B4861">
        <v>648</v>
      </c>
      <c r="C4861" s="3" t="str">
        <f>HYPERLINK("http://www.uniprot.org/uniprot/Q08145","tr|Q08145|Q08145_PEA")</f>
        <v>tr|Q08145|Q08145_PEA</v>
      </c>
      <c r="D4861" t="s">
        <v>7368</v>
      </c>
      <c r="E4861">
        <v>94.88</v>
      </c>
      <c r="F4861">
        <v>215</v>
      </c>
      <c r="G4861">
        <v>11</v>
      </c>
      <c r="H4861">
        <v>0</v>
      </c>
      <c r="I4861">
        <v>1</v>
      </c>
      <c r="J4861">
        <v>645</v>
      </c>
      <c r="K4861">
        <v>1</v>
      </c>
      <c r="L4861">
        <v>1</v>
      </c>
      <c r="M4861">
        <v>215</v>
      </c>
      <c r="N4861" t="s">
        <v>18</v>
      </c>
      <c r="O4861" s="1">
        <v>9.70257E-110</v>
      </c>
      <c r="P4861">
        <v>1030</v>
      </c>
    </row>
    <row r="4862" spans="1:16" x14ac:dyDescent="0.25">
      <c r="A4862" t="s">
        <v>7369</v>
      </c>
      <c r="B4862">
        <v>2982</v>
      </c>
      <c r="C4862" s="3" t="str">
        <f>HYPERLINK("http://www.uniprot.org/uniprot/G7IBQ7","tr|G7IBQ7|G7IBQ7_MEDTR")</f>
        <v>tr|G7IBQ7|G7IBQ7_MEDTR</v>
      </c>
      <c r="D4862" t="s">
        <v>7370</v>
      </c>
      <c r="E4862">
        <v>88.68</v>
      </c>
      <c r="F4862">
        <v>999</v>
      </c>
      <c r="G4862">
        <v>113</v>
      </c>
      <c r="H4862">
        <v>18</v>
      </c>
      <c r="I4862">
        <v>37</v>
      </c>
      <c r="J4862">
        <v>2979</v>
      </c>
      <c r="K4862">
        <v>1</v>
      </c>
      <c r="L4862">
        <v>13</v>
      </c>
      <c r="M4862">
        <v>1011</v>
      </c>
      <c r="N4862" t="s">
        <v>18</v>
      </c>
      <c r="O4862">
        <v>0</v>
      </c>
      <c r="P4862">
        <v>4421</v>
      </c>
    </row>
    <row r="4863" spans="1:16" x14ac:dyDescent="0.25">
      <c r="A4863" t="s">
        <v>7371</v>
      </c>
      <c r="B4863">
        <v>279</v>
      </c>
      <c r="C4863" s="3" t="str">
        <f>HYPERLINK("http://www.uniprot.org/uniprot/I1NG15","tr|I1NG15|I1NG15_SOYBN")</f>
        <v>tr|I1NG15|I1NG15_SOYBN</v>
      </c>
      <c r="D4863" t="s">
        <v>28</v>
      </c>
      <c r="E4863">
        <v>89.77</v>
      </c>
      <c r="F4863">
        <v>88</v>
      </c>
      <c r="G4863">
        <v>9</v>
      </c>
      <c r="H4863">
        <v>0</v>
      </c>
      <c r="I4863">
        <v>1</v>
      </c>
      <c r="J4863">
        <v>264</v>
      </c>
      <c r="K4863">
        <v>1</v>
      </c>
      <c r="L4863">
        <v>162</v>
      </c>
      <c r="M4863">
        <v>249</v>
      </c>
      <c r="N4863" t="s">
        <v>18</v>
      </c>
      <c r="O4863" s="1">
        <v>9.5747200000000002E-41</v>
      </c>
      <c r="P4863">
        <v>433</v>
      </c>
    </row>
    <row r="4864" spans="1:16" x14ac:dyDescent="0.25">
      <c r="A4864" t="s">
        <v>7372</v>
      </c>
      <c r="B4864">
        <v>1110</v>
      </c>
      <c r="C4864" s="3" t="str">
        <f>HYPERLINK("http://www.uniprot.org/uniprot/G7L6B2","tr|G7L6B2|G7L6B2_MEDTR")</f>
        <v>tr|G7L6B2|G7L6B2_MEDTR</v>
      </c>
      <c r="D4864" t="s">
        <v>7373</v>
      </c>
      <c r="E4864">
        <v>85.63</v>
      </c>
      <c r="F4864">
        <v>369</v>
      </c>
      <c r="G4864">
        <v>53</v>
      </c>
      <c r="H4864">
        <v>0</v>
      </c>
      <c r="I4864">
        <v>1</v>
      </c>
      <c r="J4864">
        <v>1107</v>
      </c>
      <c r="K4864">
        <v>1</v>
      </c>
      <c r="L4864">
        <v>1</v>
      </c>
      <c r="M4864">
        <v>367</v>
      </c>
      <c r="N4864" t="s">
        <v>18</v>
      </c>
      <c r="O4864" s="1">
        <v>9.2278699999999993E-174</v>
      </c>
      <c r="P4864">
        <v>1586</v>
      </c>
    </row>
    <row r="4865" spans="1:16" x14ac:dyDescent="0.25">
      <c r="A4865" t="s">
        <v>7374</v>
      </c>
      <c r="B4865">
        <v>477</v>
      </c>
      <c r="C4865" s="3" t="str">
        <f>HYPERLINK("http://www.uniprot.org/uniprot/G7KP14","tr|G7KP14|G7KP14_MEDTR")</f>
        <v>tr|G7KP14|G7KP14_MEDTR</v>
      </c>
      <c r="D4865" t="s">
        <v>1548</v>
      </c>
      <c r="E4865">
        <v>42.51</v>
      </c>
      <c r="F4865">
        <v>127</v>
      </c>
      <c r="G4865">
        <v>73</v>
      </c>
      <c r="H4865">
        <v>1</v>
      </c>
      <c r="I4865">
        <v>28</v>
      </c>
      <c r="J4865">
        <v>405</v>
      </c>
      <c r="K4865">
        <v>1</v>
      </c>
      <c r="L4865">
        <v>21</v>
      </c>
      <c r="M4865">
        <v>142</v>
      </c>
      <c r="N4865" t="s">
        <v>18</v>
      </c>
      <c r="O4865" s="1">
        <v>4.6395999999999998E-19</v>
      </c>
      <c r="P4865">
        <v>246</v>
      </c>
    </row>
    <row r="4866" spans="1:16" x14ac:dyDescent="0.25">
      <c r="A4866" t="s">
        <v>7375</v>
      </c>
      <c r="B4866">
        <v>2031</v>
      </c>
      <c r="C4866" s="3" t="str">
        <f>HYPERLINK("http://www.uniprot.org/uniprot/I1JYP9","tr|I1JYP9|I1JYP9_SOYBN")</f>
        <v>tr|I1JYP9|I1JYP9_SOYBN</v>
      </c>
      <c r="D4866" t="s">
        <v>28</v>
      </c>
      <c r="E4866">
        <v>71.34</v>
      </c>
      <c r="F4866">
        <v>649</v>
      </c>
      <c r="G4866">
        <v>186</v>
      </c>
      <c r="H4866">
        <v>5</v>
      </c>
      <c r="I4866">
        <v>1</v>
      </c>
      <c r="J4866">
        <v>1932</v>
      </c>
      <c r="K4866">
        <v>1</v>
      </c>
      <c r="L4866">
        <v>1</v>
      </c>
      <c r="M4866">
        <v>640</v>
      </c>
      <c r="N4866" t="s">
        <v>18</v>
      </c>
      <c r="O4866">
        <v>0</v>
      </c>
      <c r="P4866">
        <v>2236</v>
      </c>
    </row>
    <row r="4867" spans="1:16" x14ac:dyDescent="0.25">
      <c r="A4867" t="s">
        <v>7376</v>
      </c>
      <c r="B4867">
        <v>960</v>
      </c>
      <c r="C4867" s="3" t="str">
        <f>HYPERLINK("http://www.uniprot.org/uniprot/G7J0Q8","tr|G7J0Q8|G7J0Q8_MEDTR")</f>
        <v>tr|G7J0Q8|G7J0Q8_MEDTR</v>
      </c>
      <c r="D4867" t="s">
        <v>7377</v>
      </c>
      <c r="E4867">
        <v>88.08</v>
      </c>
      <c r="F4867">
        <v>319</v>
      </c>
      <c r="G4867">
        <v>38</v>
      </c>
      <c r="H4867">
        <v>0</v>
      </c>
      <c r="I4867">
        <v>1</v>
      </c>
      <c r="J4867">
        <v>957</v>
      </c>
      <c r="K4867">
        <v>1</v>
      </c>
      <c r="L4867">
        <v>1</v>
      </c>
      <c r="M4867">
        <v>319</v>
      </c>
      <c r="N4867" t="s">
        <v>18</v>
      </c>
      <c r="O4867" s="1">
        <v>7.3602E-158</v>
      </c>
      <c r="P4867">
        <v>1448</v>
      </c>
    </row>
    <row r="4868" spans="1:16" x14ac:dyDescent="0.25">
      <c r="A4868" t="s">
        <v>7378</v>
      </c>
      <c r="B4868">
        <v>1209</v>
      </c>
      <c r="C4868" s="3" t="str">
        <f>HYPERLINK("http://www.uniprot.org/uniprot/A5AHQ6","tr|A5AHQ6|A5AHQ6_VITVI")</f>
        <v>tr|A5AHQ6|A5AHQ6_VITVI</v>
      </c>
      <c r="D4868" t="s">
        <v>563</v>
      </c>
      <c r="E4868">
        <v>20.61</v>
      </c>
      <c r="F4868">
        <v>422</v>
      </c>
      <c r="G4868">
        <v>335</v>
      </c>
      <c r="H4868">
        <v>26</v>
      </c>
      <c r="I4868">
        <v>1</v>
      </c>
      <c r="J4868">
        <v>1188</v>
      </c>
      <c r="K4868">
        <v>1</v>
      </c>
      <c r="L4868">
        <v>599</v>
      </c>
      <c r="M4868">
        <v>1008</v>
      </c>
      <c r="N4868" t="s">
        <v>18</v>
      </c>
      <c r="O4868" s="1">
        <v>2.6154499999999999E-15</v>
      </c>
      <c r="P4868">
        <v>220</v>
      </c>
    </row>
    <row r="4869" spans="1:16" x14ac:dyDescent="0.25">
      <c r="A4869" t="s">
        <v>7379</v>
      </c>
      <c r="B4869">
        <v>678</v>
      </c>
      <c r="C4869" s="3" t="str">
        <f>HYPERLINK("http://www.uniprot.org/uniprot/I1K682","tr|I1K682|I1K682_SOYBN")</f>
        <v>tr|I1K682|I1K682_SOYBN</v>
      </c>
      <c r="D4869" t="s">
        <v>28</v>
      </c>
      <c r="E4869">
        <v>62.33</v>
      </c>
      <c r="F4869">
        <v>231</v>
      </c>
      <c r="G4869">
        <v>87</v>
      </c>
      <c r="H4869">
        <v>6</v>
      </c>
      <c r="I4869">
        <v>1</v>
      </c>
      <c r="J4869">
        <v>675</v>
      </c>
      <c r="K4869">
        <v>1</v>
      </c>
      <c r="L4869">
        <v>1</v>
      </c>
      <c r="M4869">
        <v>208</v>
      </c>
      <c r="N4869" t="s">
        <v>18</v>
      </c>
      <c r="O4869" s="1">
        <v>6.3070999999999998E-65</v>
      </c>
      <c r="P4869">
        <v>644</v>
      </c>
    </row>
    <row r="4870" spans="1:16" x14ac:dyDescent="0.25">
      <c r="A4870" t="s">
        <v>7380</v>
      </c>
      <c r="B4870">
        <v>228</v>
      </c>
      <c r="C4870" s="3" t="str">
        <f>HYPERLINK("http://www.uniprot.org/uniprot/I1L786","tr|I1L786|I1L786_SOYBN")</f>
        <v>tr|I1L786|I1L786_SOYBN</v>
      </c>
      <c r="D4870" t="s">
        <v>117</v>
      </c>
      <c r="E4870">
        <v>85.71</v>
      </c>
      <c r="F4870">
        <v>42</v>
      </c>
      <c r="G4870">
        <v>6</v>
      </c>
      <c r="H4870">
        <v>0</v>
      </c>
      <c r="I4870">
        <v>3</v>
      </c>
      <c r="J4870">
        <v>128</v>
      </c>
      <c r="K4870">
        <v>3</v>
      </c>
      <c r="L4870">
        <v>366</v>
      </c>
      <c r="M4870">
        <v>405</v>
      </c>
      <c r="N4870" t="s">
        <v>18</v>
      </c>
      <c r="O4870" s="1">
        <v>6.4864500000000001E-16</v>
      </c>
      <c r="P4870">
        <v>187</v>
      </c>
    </row>
    <row r="4871" spans="1:16" x14ac:dyDescent="0.25">
      <c r="A4871" t="s">
        <v>7381</v>
      </c>
      <c r="B4871">
        <v>1389</v>
      </c>
      <c r="C4871" s="3" t="str">
        <f>HYPERLINK("http://www.uniprot.org/uniprot/I1MHP5","tr|I1MHP5|I1MHP5_SOYBN")</f>
        <v>tr|I1MHP5|I1MHP5_SOYBN</v>
      </c>
      <c r="D4871" t="s">
        <v>28</v>
      </c>
      <c r="E4871">
        <v>27.85</v>
      </c>
      <c r="F4871">
        <v>420</v>
      </c>
      <c r="G4871">
        <v>303</v>
      </c>
      <c r="H4871">
        <v>42</v>
      </c>
      <c r="I4871">
        <v>151</v>
      </c>
      <c r="J4871">
        <v>1284</v>
      </c>
      <c r="K4871">
        <v>1</v>
      </c>
      <c r="L4871">
        <v>1057</v>
      </c>
      <c r="M4871">
        <v>1470</v>
      </c>
      <c r="N4871" t="s">
        <v>18</v>
      </c>
      <c r="O4871" s="1">
        <v>1.5816300000000001E-30</v>
      </c>
      <c r="P4871">
        <v>352</v>
      </c>
    </row>
    <row r="4872" spans="1:16" x14ac:dyDescent="0.25">
      <c r="A4872" t="s">
        <v>7382</v>
      </c>
      <c r="B4872">
        <v>291</v>
      </c>
      <c r="C4872" s="3" t="str">
        <f>HYPERLINK("http://www.uniprot.org/uniprot/Q949K8","tr|Q949K8|Q949K8_CICAR")</f>
        <v>tr|Q949K8|Q949K8_CICAR</v>
      </c>
      <c r="D4872" t="s">
        <v>55</v>
      </c>
      <c r="E4872">
        <v>67.05</v>
      </c>
      <c r="F4872">
        <v>85</v>
      </c>
      <c r="G4872">
        <v>28</v>
      </c>
      <c r="H4872">
        <v>0</v>
      </c>
      <c r="I4872">
        <v>10</v>
      </c>
      <c r="J4872">
        <v>264</v>
      </c>
      <c r="K4872">
        <v>1</v>
      </c>
      <c r="L4872">
        <v>13</v>
      </c>
      <c r="M4872">
        <v>97</v>
      </c>
      <c r="N4872" t="s">
        <v>18</v>
      </c>
      <c r="O4872" s="1">
        <v>4.6994800000000003E-24</v>
      </c>
      <c r="P4872">
        <v>289</v>
      </c>
    </row>
    <row r="4873" spans="1:16" x14ac:dyDescent="0.25">
      <c r="A4873" t="s">
        <v>7383</v>
      </c>
      <c r="B4873">
        <v>564</v>
      </c>
      <c r="C4873" s="3" t="str">
        <f>HYPERLINK("http://www.uniprot.org/uniprot/I3ST48","tr|I3ST48|I3ST48_MEDTR")</f>
        <v>tr|I3ST48|I3ST48_MEDTR</v>
      </c>
      <c r="D4873" t="s">
        <v>7384</v>
      </c>
      <c r="E4873">
        <v>88.23</v>
      </c>
      <c r="F4873">
        <v>187</v>
      </c>
      <c r="G4873">
        <v>22</v>
      </c>
      <c r="H4873">
        <v>0</v>
      </c>
      <c r="I4873">
        <v>1</v>
      </c>
      <c r="J4873">
        <v>561</v>
      </c>
      <c r="K4873">
        <v>1</v>
      </c>
      <c r="L4873">
        <v>1</v>
      </c>
      <c r="M4873">
        <v>187</v>
      </c>
      <c r="N4873" t="s">
        <v>18</v>
      </c>
      <c r="O4873" s="1">
        <v>2.1396400000000001E-92</v>
      </c>
      <c r="P4873">
        <v>879</v>
      </c>
    </row>
    <row r="4874" spans="1:16" x14ac:dyDescent="0.25">
      <c r="A4874" t="s">
        <v>7385</v>
      </c>
      <c r="B4874">
        <v>1293</v>
      </c>
      <c r="C4874" s="3" t="str">
        <f>HYPERLINK("http://www.uniprot.org/uniprot/G7IZR1","tr|G7IZR1|G7IZR1_MEDTR")</f>
        <v>tr|G7IZR1|G7IZR1_MEDTR</v>
      </c>
      <c r="D4874" t="s">
        <v>7386</v>
      </c>
      <c r="E4874">
        <v>84.06</v>
      </c>
      <c r="F4874">
        <v>433</v>
      </c>
      <c r="G4874">
        <v>69</v>
      </c>
      <c r="H4874">
        <v>3</v>
      </c>
      <c r="I4874">
        <v>1</v>
      </c>
      <c r="J4874">
        <v>1290</v>
      </c>
      <c r="K4874">
        <v>1</v>
      </c>
      <c r="L4874">
        <v>1</v>
      </c>
      <c r="M4874">
        <v>433</v>
      </c>
      <c r="N4874" t="s">
        <v>18</v>
      </c>
      <c r="O4874">
        <v>0</v>
      </c>
      <c r="P4874">
        <v>1842</v>
      </c>
    </row>
    <row r="4875" spans="1:16" x14ac:dyDescent="0.25">
      <c r="A4875" t="s">
        <v>7387</v>
      </c>
      <c r="B4875">
        <v>906</v>
      </c>
      <c r="C4875" s="3" t="str">
        <f>HYPERLINK("http://www.uniprot.org/uniprot/M5WTV8","tr|M5WTV8|M5WTV8_PRUPE")</f>
        <v>tr|M5WTV8|M5WTV8_PRUPE</v>
      </c>
      <c r="D4875" t="s">
        <v>2478</v>
      </c>
      <c r="E4875">
        <v>27.95</v>
      </c>
      <c r="F4875">
        <v>254</v>
      </c>
      <c r="G4875">
        <v>183</v>
      </c>
      <c r="H4875">
        <v>6</v>
      </c>
      <c r="I4875">
        <v>64</v>
      </c>
      <c r="J4875">
        <v>807</v>
      </c>
      <c r="K4875">
        <v>1</v>
      </c>
      <c r="L4875">
        <v>119</v>
      </c>
      <c r="M4875">
        <v>363</v>
      </c>
      <c r="N4875" t="s">
        <v>18</v>
      </c>
      <c r="O4875" s="1">
        <v>2.3143999999999999E-17</v>
      </c>
      <c r="P4875">
        <v>236</v>
      </c>
    </row>
    <row r="4876" spans="1:16" x14ac:dyDescent="0.25">
      <c r="A4876" t="s">
        <v>7388</v>
      </c>
      <c r="B4876">
        <v>501</v>
      </c>
      <c r="C4876" s="3" t="str">
        <f>HYPERLINK("http://www.uniprot.org/uniprot/G7K2K1","tr|G7K2K1|G7K2K1_MEDTR")</f>
        <v>tr|G7K2K1|G7K2K1_MEDTR</v>
      </c>
      <c r="D4876" t="s">
        <v>7389</v>
      </c>
      <c r="E4876">
        <v>79.14</v>
      </c>
      <c r="F4876">
        <v>163</v>
      </c>
      <c r="G4876">
        <v>34</v>
      </c>
      <c r="H4876">
        <v>0</v>
      </c>
      <c r="I4876">
        <v>1</v>
      </c>
      <c r="J4876">
        <v>489</v>
      </c>
      <c r="K4876">
        <v>1</v>
      </c>
      <c r="L4876">
        <v>1</v>
      </c>
      <c r="M4876">
        <v>163</v>
      </c>
      <c r="N4876" t="s">
        <v>18</v>
      </c>
      <c r="O4876" s="1">
        <v>1.6094600000000001E-64</v>
      </c>
      <c r="P4876">
        <v>638</v>
      </c>
    </row>
    <row r="4877" spans="1:16" x14ac:dyDescent="0.25">
      <c r="A4877" t="s">
        <v>7390</v>
      </c>
      <c r="B4877">
        <v>1251</v>
      </c>
      <c r="C4877" s="3" t="str">
        <f>HYPERLINK("http://www.uniprot.org/uniprot/G7I2F3","tr|G7I2F3|G7I2F3_MEDTR")</f>
        <v>tr|G7I2F3|G7I2F3_MEDTR</v>
      </c>
      <c r="D4877" t="s">
        <v>257</v>
      </c>
      <c r="E4877">
        <v>36.11</v>
      </c>
      <c r="F4877">
        <v>396</v>
      </c>
      <c r="G4877">
        <v>253</v>
      </c>
      <c r="H4877">
        <v>3</v>
      </c>
      <c r="I4877">
        <v>7</v>
      </c>
      <c r="J4877">
        <v>1185</v>
      </c>
      <c r="K4877">
        <v>1</v>
      </c>
      <c r="L4877">
        <v>53</v>
      </c>
      <c r="M4877">
        <v>379</v>
      </c>
      <c r="N4877" t="s">
        <v>18</v>
      </c>
      <c r="O4877" s="1">
        <v>6.2873000000000001E-52</v>
      </c>
      <c r="P4877">
        <v>536</v>
      </c>
    </row>
    <row r="4878" spans="1:16" x14ac:dyDescent="0.25">
      <c r="A4878" t="s">
        <v>7391</v>
      </c>
      <c r="B4878">
        <v>435</v>
      </c>
      <c r="C4878" s="3" t="str">
        <f>HYPERLINK("http://www.uniprot.org/uniprot/I3SXS3","tr|I3SXS3|I3SXS3_MEDTR")</f>
        <v>tr|I3SXS3|I3SXS3_MEDTR</v>
      </c>
      <c r="D4878" t="s">
        <v>22</v>
      </c>
      <c r="E4878">
        <v>86.52</v>
      </c>
      <c r="F4878">
        <v>141</v>
      </c>
      <c r="G4878">
        <v>19</v>
      </c>
      <c r="H4878">
        <v>0</v>
      </c>
      <c r="I4878">
        <v>10</v>
      </c>
      <c r="J4878">
        <v>432</v>
      </c>
      <c r="K4878">
        <v>1</v>
      </c>
      <c r="L4878">
        <v>155</v>
      </c>
      <c r="M4878">
        <v>294</v>
      </c>
      <c r="N4878" t="s">
        <v>18</v>
      </c>
      <c r="O4878" s="1">
        <v>5.0978099999999999E-71</v>
      </c>
      <c r="P4878">
        <v>694</v>
      </c>
    </row>
    <row r="4879" spans="1:16" x14ac:dyDescent="0.25">
      <c r="A4879" t="s">
        <v>7392</v>
      </c>
      <c r="B4879">
        <v>2724</v>
      </c>
      <c r="C4879" s="3" t="str">
        <f>HYPERLINK("http://www.uniprot.org/uniprot/G7JIB0","tr|G7JIB0|G7JIB0_MEDTR")</f>
        <v>tr|G7JIB0|G7JIB0_MEDTR</v>
      </c>
      <c r="D4879" t="s">
        <v>7393</v>
      </c>
      <c r="E4879">
        <v>84.41</v>
      </c>
      <c r="F4879">
        <v>911</v>
      </c>
      <c r="G4879">
        <v>142</v>
      </c>
      <c r="H4879">
        <v>4</v>
      </c>
      <c r="I4879">
        <v>1</v>
      </c>
      <c r="J4879">
        <v>2721</v>
      </c>
      <c r="K4879">
        <v>1</v>
      </c>
      <c r="L4879">
        <v>1</v>
      </c>
      <c r="M4879">
        <v>900</v>
      </c>
      <c r="N4879" t="s">
        <v>18</v>
      </c>
      <c r="O4879">
        <v>0</v>
      </c>
      <c r="P4879">
        <v>3980</v>
      </c>
    </row>
    <row r="4880" spans="1:16" x14ac:dyDescent="0.25">
      <c r="A4880" t="s">
        <v>7394</v>
      </c>
      <c r="B4880">
        <v>291</v>
      </c>
      <c r="C4880" s="3" t="str">
        <f>HYPERLINK("http://www.uniprot.org/uniprot/Q6QIL3","tr|Q6QIL3|Q6QIL3_MEDTR")</f>
        <v>tr|Q6QIL3|Q6QIL3_MEDTR</v>
      </c>
      <c r="D4880" t="s">
        <v>5608</v>
      </c>
      <c r="E4880">
        <v>68.959999999999994</v>
      </c>
      <c r="F4880">
        <v>87</v>
      </c>
      <c r="G4880">
        <v>27</v>
      </c>
      <c r="H4880">
        <v>0</v>
      </c>
      <c r="I4880">
        <v>1</v>
      </c>
      <c r="J4880">
        <v>261</v>
      </c>
      <c r="K4880">
        <v>1</v>
      </c>
      <c r="L4880">
        <v>44</v>
      </c>
      <c r="M4880">
        <v>128</v>
      </c>
      <c r="N4880" t="s">
        <v>18</v>
      </c>
      <c r="O4880" s="1">
        <v>2.03848E-27</v>
      </c>
      <c r="P4880">
        <v>318</v>
      </c>
    </row>
    <row r="4881" spans="1:16" x14ac:dyDescent="0.25">
      <c r="A4881" t="s">
        <v>7395</v>
      </c>
      <c r="B4881">
        <v>918</v>
      </c>
      <c r="C4881" s="3" t="str">
        <f>HYPERLINK("http://www.uniprot.org/uniprot/G7I606","tr|G7I606|G7I606_MEDTR")</f>
        <v>tr|G7I606|G7I606_MEDTR</v>
      </c>
      <c r="D4881" t="s">
        <v>7396</v>
      </c>
      <c r="E4881">
        <v>80.73</v>
      </c>
      <c r="F4881">
        <v>301</v>
      </c>
      <c r="G4881">
        <v>58</v>
      </c>
      <c r="H4881">
        <v>0</v>
      </c>
      <c r="I4881">
        <v>4</v>
      </c>
      <c r="J4881">
        <v>906</v>
      </c>
      <c r="K4881">
        <v>1</v>
      </c>
      <c r="L4881">
        <v>55</v>
      </c>
      <c r="M4881">
        <v>355</v>
      </c>
      <c r="N4881" t="s">
        <v>18</v>
      </c>
      <c r="O4881" s="1">
        <v>1.67561E-140</v>
      </c>
      <c r="P4881">
        <v>1298</v>
      </c>
    </row>
    <row r="4882" spans="1:16" x14ac:dyDescent="0.25">
      <c r="A4882" t="s">
        <v>7397</v>
      </c>
      <c r="B4882">
        <v>954</v>
      </c>
      <c r="C4882" s="3" t="str">
        <f>HYPERLINK("http://www.uniprot.org/uniprot/I1ME45","tr|I1ME45|I1ME45_SOYBN")</f>
        <v>tr|I1ME45|I1ME45_SOYBN</v>
      </c>
      <c r="D4882" t="s">
        <v>7398</v>
      </c>
      <c r="E4882">
        <v>85.8</v>
      </c>
      <c r="F4882">
        <v>331</v>
      </c>
      <c r="G4882">
        <v>47</v>
      </c>
      <c r="H4882">
        <v>14</v>
      </c>
      <c r="I4882">
        <v>1</v>
      </c>
      <c r="J4882">
        <v>951</v>
      </c>
      <c r="K4882">
        <v>1</v>
      </c>
      <c r="L4882">
        <v>61</v>
      </c>
      <c r="M4882">
        <v>391</v>
      </c>
      <c r="N4882" t="s">
        <v>18</v>
      </c>
      <c r="O4882" s="1">
        <v>3.9740499999999998E-172</v>
      </c>
      <c r="P4882">
        <v>1571</v>
      </c>
    </row>
    <row r="4883" spans="1:16" x14ac:dyDescent="0.25">
      <c r="A4883" t="s">
        <v>7399</v>
      </c>
      <c r="B4883">
        <v>1350</v>
      </c>
      <c r="C4883" s="3" t="str">
        <f>HYPERLINK("http://www.uniprot.org/uniprot/I3SR45","tr|I3SR45|I3SR45_MEDTR")</f>
        <v>tr|I3SR45|I3SR45_MEDTR</v>
      </c>
      <c r="D4883" t="s">
        <v>22</v>
      </c>
      <c r="E4883">
        <v>71.03</v>
      </c>
      <c r="F4883">
        <v>473</v>
      </c>
      <c r="G4883">
        <v>137</v>
      </c>
      <c r="H4883">
        <v>51</v>
      </c>
      <c r="I4883">
        <v>82</v>
      </c>
      <c r="J4883">
        <v>1347</v>
      </c>
      <c r="K4883">
        <v>1</v>
      </c>
      <c r="L4883">
        <v>30</v>
      </c>
      <c r="M4883">
        <v>502</v>
      </c>
      <c r="N4883" t="s">
        <v>18</v>
      </c>
      <c r="O4883">
        <v>0</v>
      </c>
      <c r="P4883">
        <v>1662</v>
      </c>
    </row>
    <row r="4884" spans="1:16" x14ac:dyDescent="0.25">
      <c r="A4884" t="s">
        <v>7400</v>
      </c>
      <c r="B4884">
        <v>2505</v>
      </c>
      <c r="C4884" s="3" t="str">
        <f>HYPERLINK("http://www.uniprot.org/uniprot/G7IG53","tr|G7IG53|G7IG53_MEDTR")</f>
        <v>tr|G7IG53|G7IG53_MEDTR</v>
      </c>
      <c r="D4884" t="s">
        <v>7401</v>
      </c>
      <c r="E4884">
        <v>79.27</v>
      </c>
      <c r="F4884">
        <v>830</v>
      </c>
      <c r="G4884">
        <v>172</v>
      </c>
      <c r="H4884">
        <v>20</v>
      </c>
      <c r="I4884">
        <v>10</v>
      </c>
      <c r="J4884">
        <v>2439</v>
      </c>
      <c r="K4884">
        <v>1</v>
      </c>
      <c r="L4884">
        <v>3</v>
      </c>
      <c r="M4884">
        <v>828</v>
      </c>
      <c r="N4884" t="s">
        <v>18</v>
      </c>
      <c r="O4884">
        <v>0</v>
      </c>
      <c r="P4884">
        <v>3256</v>
      </c>
    </row>
    <row r="4885" spans="1:16" x14ac:dyDescent="0.25">
      <c r="A4885" t="s">
        <v>7402</v>
      </c>
      <c r="B4885">
        <v>1995</v>
      </c>
      <c r="C4885" s="3" t="str">
        <f>HYPERLINK("http://www.uniprot.org/uniprot/G7K0Q1","tr|G7K0Q1|G7K0Q1_MEDTR")</f>
        <v>tr|G7K0Q1|G7K0Q1_MEDTR</v>
      </c>
      <c r="D4885" t="s">
        <v>7403</v>
      </c>
      <c r="E4885">
        <v>92.77</v>
      </c>
      <c r="F4885">
        <v>664</v>
      </c>
      <c r="G4885">
        <v>48</v>
      </c>
      <c r="H4885">
        <v>0</v>
      </c>
      <c r="I4885">
        <v>1</v>
      </c>
      <c r="J4885">
        <v>1992</v>
      </c>
      <c r="K4885">
        <v>1</v>
      </c>
      <c r="L4885">
        <v>1</v>
      </c>
      <c r="M4885">
        <v>663</v>
      </c>
      <c r="N4885" t="s">
        <v>18</v>
      </c>
      <c r="O4885">
        <v>0</v>
      </c>
      <c r="P4885">
        <v>3272</v>
      </c>
    </row>
    <row r="4886" spans="1:16" x14ac:dyDescent="0.25">
      <c r="A4886" t="s">
        <v>7404</v>
      </c>
      <c r="B4886">
        <v>804</v>
      </c>
      <c r="C4886" s="3" t="str">
        <f>HYPERLINK("http://www.uniprot.org/uniprot/G7KFK6","tr|G7KFK6|G7KFK6_MEDTR")</f>
        <v>tr|G7KFK6|G7KFK6_MEDTR</v>
      </c>
      <c r="D4886" t="s">
        <v>7405</v>
      </c>
      <c r="E4886">
        <v>74.900000000000006</v>
      </c>
      <c r="F4886">
        <v>267</v>
      </c>
      <c r="G4886">
        <v>67</v>
      </c>
      <c r="H4886">
        <v>0</v>
      </c>
      <c r="I4886">
        <v>1</v>
      </c>
      <c r="J4886">
        <v>801</v>
      </c>
      <c r="K4886">
        <v>1</v>
      </c>
      <c r="L4886">
        <v>55</v>
      </c>
      <c r="M4886">
        <v>321</v>
      </c>
      <c r="N4886" t="s">
        <v>18</v>
      </c>
      <c r="O4886" s="1">
        <v>1.5161500000000001E-112</v>
      </c>
      <c r="P4886">
        <v>1056</v>
      </c>
    </row>
    <row r="4887" spans="1:16" x14ac:dyDescent="0.25">
      <c r="A4887" t="s">
        <v>7406</v>
      </c>
      <c r="B4887">
        <v>468</v>
      </c>
      <c r="C4887" s="3" t="str">
        <f>HYPERLINK("http://www.uniprot.org/uniprot/G7KAK1","tr|G7KAK1|G7KAK1_MEDTR")</f>
        <v>tr|G7KAK1|G7KAK1_MEDTR</v>
      </c>
      <c r="D4887" t="s">
        <v>7407</v>
      </c>
      <c r="E4887">
        <v>84.51</v>
      </c>
      <c r="F4887">
        <v>155</v>
      </c>
      <c r="G4887">
        <v>24</v>
      </c>
      <c r="H4887">
        <v>0</v>
      </c>
      <c r="I4887">
        <v>1</v>
      </c>
      <c r="J4887">
        <v>465</v>
      </c>
      <c r="K4887">
        <v>1</v>
      </c>
      <c r="L4887">
        <v>188</v>
      </c>
      <c r="M4887">
        <v>342</v>
      </c>
      <c r="N4887" t="s">
        <v>18</v>
      </c>
      <c r="O4887" s="1">
        <v>3.2216399999999999E-73</v>
      </c>
      <c r="P4887">
        <v>713</v>
      </c>
    </row>
    <row r="4888" spans="1:16" x14ac:dyDescent="0.25">
      <c r="A4888" t="s">
        <v>7408</v>
      </c>
      <c r="B4888">
        <v>1431</v>
      </c>
      <c r="C4888" s="3" t="str">
        <f>HYPERLINK("http://www.uniprot.org/uniprot/G7L5N3","tr|G7L5N3|G7L5N3_MEDTR")</f>
        <v>tr|G7L5N3|G7L5N3_MEDTR</v>
      </c>
      <c r="D4888" t="s">
        <v>7409</v>
      </c>
      <c r="E4888">
        <v>78.7</v>
      </c>
      <c r="F4888">
        <v>465</v>
      </c>
      <c r="G4888">
        <v>99</v>
      </c>
      <c r="H4888">
        <v>0</v>
      </c>
      <c r="I4888">
        <v>34</v>
      </c>
      <c r="J4888">
        <v>1428</v>
      </c>
      <c r="K4888">
        <v>1</v>
      </c>
      <c r="L4888">
        <v>12</v>
      </c>
      <c r="M4888">
        <v>474</v>
      </c>
      <c r="N4888" t="s">
        <v>18</v>
      </c>
      <c r="O4888">
        <v>0</v>
      </c>
      <c r="P4888">
        <v>1873</v>
      </c>
    </row>
    <row r="4889" spans="1:16" x14ac:dyDescent="0.25">
      <c r="A4889" t="s">
        <v>7410</v>
      </c>
      <c r="B4889">
        <v>1851</v>
      </c>
      <c r="C4889" s="3" t="str">
        <f>HYPERLINK("http://www.uniprot.org/uniprot/I1MHP5","tr|I1MHP5|I1MHP5_SOYBN")</f>
        <v>tr|I1MHP5|I1MHP5_SOYBN</v>
      </c>
      <c r="D4889" t="s">
        <v>28</v>
      </c>
      <c r="E4889">
        <v>27.61</v>
      </c>
      <c r="F4889">
        <v>420</v>
      </c>
      <c r="G4889">
        <v>304</v>
      </c>
      <c r="H4889">
        <v>42</v>
      </c>
      <c r="I4889">
        <v>151</v>
      </c>
      <c r="J4889">
        <v>1284</v>
      </c>
      <c r="K4889">
        <v>1</v>
      </c>
      <c r="L4889">
        <v>1057</v>
      </c>
      <c r="M4889">
        <v>1470</v>
      </c>
      <c r="N4889" t="s">
        <v>18</v>
      </c>
      <c r="O4889" s="1">
        <v>1.14183E-29</v>
      </c>
      <c r="P4889">
        <v>346</v>
      </c>
    </row>
    <row r="4890" spans="1:16" x14ac:dyDescent="0.25">
      <c r="A4890" t="s">
        <v>7411</v>
      </c>
      <c r="B4890">
        <v>1545</v>
      </c>
      <c r="C4890" s="3" t="str">
        <f>HYPERLINK("http://www.uniprot.org/uniprot/G7IBQ1","tr|G7IBQ1|G7IBQ1_MEDTR")</f>
        <v>tr|G7IBQ1|G7IBQ1_MEDTR</v>
      </c>
      <c r="D4890" t="s">
        <v>7412</v>
      </c>
      <c r="E4890">
        <v>76.86</v>
      </c>
      <c r="F4890">
        <v>510</v>
      </c>
      <c r="G4890">
        <v>118</v>
      </c>
      <c r="H4890">
        <v>0</v>
      </c>
      <c r="I4890">
        <v>13</v>
      </c>
      <c r="J4890">
        <v>1542</v>
      </c>
      <c r="K4890">
        <v>1</v>
      </c>
      <c r="L4890">
        <v>1</v>
      </c>
      <c r="M4890">
        <v>505</v>
      </c>
      <c r="N4890" t="s">
        <v>18</v>
      </c>
      <c r="O4890">
        <v>0</v>
      </c>
      <c r="P4890">
        <v>1977</v>
      </c>
    </row>
    <row r="4891" spans="1:16" x14ac:dyDescent="0.25">
      <c r="A4891" t="s">
        <v>7413</v>
      </c>
      <c r="B4891">
        <v>1068</v>
      </c>
      <c r="C4891" s="3" t="str">
        <f>HYPERLINK("http://www.uniprot.org/uniprot/C6TLS6","tr|C6TLS6|C6TLS6_SOYBN")</f>
        <v>tr|C6TLS6|C6TLS6_SOYBN</v>
      </c>
      <c r="D4891" t="s">
        <v>897</v>
      </c>
      <c r="E4891">
        <v>73.59</v>
      </c>
      <c r="F4891">
        <v>356</v>
      </c>
      <c r="G4891">
        <v>94</v>
      </c>
      <c r="H4891">
        <v>1</v>
      </c>
      <c r="I4891">
        <v>1</v>
      </c>
      <c r="J4891">
        <v>1065</v>
      </c>
      <c r="K4891">
        <v>1</v>
      </c>
      <c r="L4891">
        <v>1</v>
      </c>
      <c r="M4891">
        <v>356</v>
      </c>
      <c r="N4891" t="s">
        <v>18</v>
      </c>
      <c r="O4891" s="1">
        <v>5.5258199999999994E-144</v>
      </c>
      <c r="P4891">
        <v>1329</v>
      </c>
    </row>
    <row r="4892" spans="1:16" x14ac:dyDescent="0.25">
      <c r="A4892" t="s">
        <v>7414</v>
      </c>
      <c r="B4892">
        <v>1086</v>
      </c>
      <c r="C4892" s="3" t="str">
        <f>HYPERLINK("http://www.uniprot.org/uniprot/G7L6B2","tr|G7L6B2|G7L6B2_MEDTR")</f>
        <v>tr|G7L6B2|G7L6B2_MEDTR</v>
      </c>
      <c r="D4892" t="s">
        <v>7373</v>
      </c>
      <c r="E4892">
        <v>82.04</v>
      </c>
      <c r="F4892">
        <v>362</v>
      </c>
      <c r="G4892">
        <v>65</v>
      </c>
      <c r="H4892">
        <v>3</v>
      </c>
      <c r="I4892">
        <v>7</v>
      </c>
      <c r="J4892">
        <v>1083</v>
      </c>
      <c r="K4892">
        <v>1</v>
      </c>
      <c r="L4892">
        <v>6</v>
      </c>
      <c r="M4892">
        <v>367</v>
      </c>
      <c r="N4892" t="s">
        <v>18</v>
      </c>
      <c r="O4892" s="1">
        <v>2.9685899999999999E-161</v>
      </c>
      <c r="P4892">
        <v>1478</v>
      </c>
    </row>
    <row r="4893" spans="1:16" x14ac:dyDescent="0.25">
      <c r="A4893" t="s">
        <v>7415</v>
      </c>
      <c r="B4893">
        <v>2043</v>
      </c>
      <c r="C4893" s="3" t="str">
        <f>HYPERLINK("http://www.uniprot.org/uniprot/Q1SN29","tr|Q1SN29|Q1SN29_MEDTR")</f>
        <v>tr|Q1SN29|Q1SN29_MEDTR</v>
      </c>
      <c r="D4893" t="s">
        <v>7416</v>
      </c>
      <c r="E4893">
        <v>75.03</v>
      </c>
      <c r="F4893">
        <v>661</v>
      </c>
      <c r="G4893">
        <v>165</v>
      </c>
      <c r="H4893">
        <v>0</v>
      </c>
      <c r="I4893">
        <v>55</v>
      </c>
      <c r="J4893">
        <v>2037</v>
      </c>
      <c r="K4893">
        <v>1</v>
      </c>
      <c r="L4893">
        <v>18</v>
      </c>
      <c r="M4893">
        <v>675</v>
      </c>
      <c r="N4893" t="s">
        <v>18</v>
      </c>
      <c r="O4893">
        <v>0</v>
      </c>
      <c r="P4893">
        <v>2473</v>
      </c>
    </row>
    <row r="4894" spans="1:16" x14ac:dyDescent="0.25">
      <c r="A4894" t="s">
        <v>7417</v>
      </c>
      <c r="B4894">
        <v>306</v>
      </c>
      <c r="C4894" s="3" t="str">
        <f>HYPERLINK("http://www.uniprot.org/uniprot/I1JYP8","tr|I1JYP8|I1JYP8_SOYBN")</f>
        <v>tr|I1JYP8|I1JYP8_SOYBN</v>
      </c>
      <c r="D4894" t="s">
        <v>28</v>
      </c>
      <c r="E4894">
        <v>82.17</v>
      </c>
      <c r="F4894">
        <v>101</v>
      </c>
      <c r="G4894">
        <v>18</v>
      </c>
      <c r="H4894">
        <v>0</v>
      </c>
      <c r="I4894">
        <v>1</v>
      </c>
      <c r="J4894">
        <v>303</v>
      </c>
      <c r="K4894">
        <v>1</v>
      </c>
      <c r="L4894">
        <v>31</v>
      </c>
      <c r="M4894">
        <v>131</v>
      </c>
      <c r="N4894" t="s">
        <v>18</v>
      </c>
      <c r="O4894" s="1">
        <v>5.9974599999999996E-43</v>
      </c>
      <c r="P4894">
        <v>452</v>
      </c>
    </row>
    <row r="4895" spans="1:16" x14ac:dyDescent="0.25">
      <c r="A4895" t="s">
        <v>7418</v>
      </c>
      <c r="B4895">
        <v>534</v>
      </c>
      <c r="C4895" s="3" t="str">
        <f>HYPERLINK("http://www.uniprot.org/uniprot/G7J0R0","tr|G7J0R0|G7J0R0_MEDTR")</f>
        <v>tr|G7J0R0|G7J0R0_MEDTR</v>
      </c>
      <c r="D4895" t="s">
        <v>7419</v>
      </c>
      <c r="E4895">
        <v>82.28</v>
      </c>
      <c r="F4895">
        <v>175</v>
      </c>
      <c r="G4895">
        <v>31</v>
      </c>
      <c r="H4895">
        <v>1</v>
      </c>
      <c r="I4895">
        <v>7</v>
      </c>
      <c r="J4895">
        <v>528</v>
      </c>
      <c r="K4895">
        <v>1</v>
      </c>
      <c r="L4895">
        <v>4</v>
      </c>
      <c r="M4895">
        <v>176</v>
      </c>
      <c r="N4895" t="s">
        <v>18</v>
      </c>
      <c r="O4895" s="1">
        <v>2.16453E-77</v>
      </c>
      <c r="P4895">
        <v>749</v>
      </c>
    </row>
    <row r="4896" spans="1:16" x14ac:dyDescent="0.25">
      <c r="A4896" t="s">
        <v>7420</v>
      </c>
      <c r="B4896">
        <v>2454</v>
      </c>
      <c r="C4896" s="3" t="str">
        <f>HYPERLINK("http://www.uniprot.org/uniprot/G7IVE1","tr|G7IVE1|G7IVE1_MEDTR")</f>
        <v>tr|G7IVE1|G7IVE1_MEDTR</v>
      </c>
      <c r="D4896" t="s">
        <v>7421</v>
      </c>
      <c r="E4896">
        <v>79.08</v>
      </c>
      <c r="F4896">
        <v>832</v>
      </c>
      <c r="G4896">
        <v>174</v>
      </c>
      <c r="H4896">
        <v>15</v>
      </c>
      <c r="I4896">
        <v>1</v>
      </c>
      <c r="J4896">
        <v>2451</v>
      </c>
      <c r="K4896">
        <v>1</v>
      </c>
      <c r="L4896">
        <v>1</v>
      </c>
      <c r="M4896">
        <v>827</v>
      </c>
      <c r="N4896" t="s">
        <v>18</v>
      </c>
      <c r="O4896">
        <v>0</v>
      </c>
      <c r="P4896">
        <v>3251</v>
      </c>
    </row>
    <row r="4897" spans="1:16" x14ac:dyDescent="0.25">
      <c r="A4897" t="s">
        <v>7422</v>
      </c>
      <c r="B4897">
        <v>1098</v>
      </c>
      <c r="C4897" s="3" t="str">
        <f>HYPERLINK("http://www.uniprot.org/uniprot/I1K681","tr|I1K681|I1K681_SOYBN")</f>
        <v>tr|I1K681|I1K681_SOYBN</v>
      </c>
      <c r="D4897" t="s">
        <v>28</v>
      </c>
      <c r="E4897">
        <v>50.27</v>
      </c>
      <c r="F4897">
        <v>368</v>
      </c>
      <c r="G4897">
        <v>183</v>
      </c>
      <c r="H4897">
        <v>3</v>
      </c>
      <c r="I4897">
        <v>1</v>
      </c>
      <c r="J4897">
        <v>1095</v>
      </c>
      <c r="K4897">
        <v>1</v>
      </c>
      <c r="L4897">
        <v>1</v>
      </c>
      <c r="M4897">
        <v>336</v>
      </c>
      <c r="N4897" t="s">
        <v>18</v>
      </c>
      <c r="O4897" s="1">
        <v>1.43425E-86</v>
      </c>
      <c r="P4897">
        <v>834</v>
      </c>
    </row>
    <row r="4898" spans="1:16" x14ac:dyDescent="0.25">
      <c r="A4898" t="s">
        <v>7423</v>
      </c>
      <c r="B4898">
        <v>852</v>
      </c>
      <c r="C4898" s="3" t="str">
        <f>HYPERLINK("http://www.uniprot.org/uniprot/G7JPI7","tr|G7JPI7|G7JPI7_MEDTR")</f>
        <v>tr|G7JPI7|G7JPI7_MEDTR</v>
      </c>
      <c r="D4898" t="s">
        <v>7424</v>
      </c>
      <c r="E4898">
        <v>64.94</v>
      </c>
      <c r="F4898">
        <v>251</v>
      </c>
      <c r="G4898">
        <v>88</v>
      </c>
      <c r="H4898">
        <v>9</v>
      </c>
      <c r="I4898">
        <v>61</v>
      </c>
      <c r="J4898">
        <v>786</v>
      </c>
      <c r="K4898">
        <v>1</v>
      </c>
      <c r="L4898">
        <v>15</v>
      </c>
      <c r="M4898">
        <v>265</v>
      </c>
      <c r="N4898" t="s">
        <v>18</v>
      </c>
      <c r="O4898" s="1">
        <v>5.1191399999999999E-85</v>
      </c>
      <c r="P4898">
        <v>819</v>
      </c>
    </row>
    <row r="4899" spans="1:16" x14ac:dyDescent="0.25">
      <c r="A4899" t="s">
        <v>7425</v>
      </c>
      <c r="B4899">
        <v>2532</v>
      </c>
      <c r="C4899" s="3" t="str">
        <f>HYPERLINK("http://www.uniprot.org/uniprot/G7IH33","tr|G7IH33|G7IH33_MEDTR")</f>
        <v>tr|G7IH33|G7IH33_MEDTR</v>
      </c>
      <c r="D4899" t="s">
        <v>7426</v>
      </c>
      <c r="E4899">
        <v>94.66</v>
      </c>
      <c r="F4899">
        <v>843</v>
      </c>
      <c r="G4899">
        <v>45</v>
      </c>
      <c r="H4899">
        <v>0</v>
      </c>
      <c r="I4899">
        <v>1</v>
      </c>
      <c r="J4899">
        <v>2529</v>
      </c>
      <c r="K4899">
        <v>1</v>
      </c>
      <c r="L4899">
        <v>1</v>
      </c>
      <c r="M4899">
        <v>843</v>
      </c>
      <c r="N4899" t="s">
        <v>18</v>
      </c>
      <c r="O4899">
        <v>0</v>
      </c>
      <c r="P4899">
        <v>4149</v>
      </c>
    </row>
    <row r="4900" spans="1:16" x14ac:dyDescent="0.25">
      <c r="A4900" t="s">
        <v>7427</v>
      </c>
      <c r="B4900">
        <v>369</v>
      </c>
      <c r="C4900" s="3" t="str">
        <f>HYPERLINK("http://www.uniprot.org/uniprot/C6TFE8","tr|C6TFE8|C6TFE8_SOYBN")</f>
        <v>tr|C6TFE8|C6TFE8_SOYBN</v>
      </c>
      <c r="D4900" t="s">
        <v>897</v>
      </c>
      <c r="E4900">
        <v>60.5</v>
      </c>
      <c r="F4900">
        <v>119</v>
      </c>
      <c r="G4900">
        <v>47</v>
      </c>
      <c r="H4900">
        <v>0</v>
      </c>
      <c r="I4900">
        <v>5</v>
      </c>
      <c r="J4900">
        <v>361</v>
      </c>
      <c r="K4900">
        <v>-3</v>
      </c>
      <c r="L4900">
        <v>28</v>
      </c>
      <c r="M4900">
        <v>146</v>
      </c>
      <c r="N4900" t="s">
        <v>18</v>
      </c>
      <c r="O4900" s="1">
        <v>1.84584E-28</v>
      </c>
      <c r="P4900">
        <v>327</v>
      </c>
    </row>
    <row r="4901" spans="1:16" x14ac:dyDescent="0.25">
      <c r="A4901" t="s">
        <v>7428</v>
      </c>
      <c r="B4901">
        <v>336</v>
      </c>
      <c r="C4901" s="3" t="str">
        <f>HYPERLINK("http://www.uniprot.org/uniprot/G7JLG6","tr|G7JLG6|G7JLG6_MEDTR")</f>
        <v>tr|G7JLG6|G7JLG6_MEDTR</v>
      </c>
      <c r="D4901" t="s">
        <v>7429</v>
      </c>
      <c r="E4901">
        <v>81.81</v>
      </c>
      <c r="F4901">
        <v>110</v>
      </c>
      <c r="G4901">
        <v>20</v>
      </c>
      <c r="H4901">
        <v>0</v>
      </c>
      <c r="I4901">
        <v>1</v>
      </c>
      <c r="J4901">
        <v>330</v>
      </c>
      <c r="K4901">
        <v>1</v>
      </c>
      <c r="L4901">
        <v>1</v>
      </c>
      <c r="M4901">
        <v>109</v>
      </c>
      <c r="N4901" t="s">
        <v>18</v>
      </c>
      <c r="O4901" s="1">
        <v>3.1606400000000001E-44</v>
      </c>
      <c r="P4901">
        <v>463</v>
      </c>
    </row>
    <row r="4902" spans="1:16" x14ac:dyDescent="0.25">
      <c r="A4902" t="s">
        <v>7430</v>
      </c>
      <c r="B4902">
        <v>3504</v>
      </c>
      <c r="C4902" s="3" t="str">
        <f>HYPERLINK("http://www.uniprot.org/uniprot/K7L085","tr|K7L085|K7L085_SOYBN")</f>
        <v>tr|K7L085|K7L085_SOYBN</v>
      </c>
      <c r="D4902" t="s">
        <v>28</v>
      </c>
      <c r="E4902">
        <v>70.569999999999993</v>
      </c>
      <c r="F4902">
        <v>1203</v>
      </c>
      <c r="G4902">
        <v>354</v>
      </c>
      <c r="H4902">
        <v>38</v>
      </c>
      <c r="I4902">
        <v>1</v>
      </c>
      <c r="J4902">
        <v>3495</v>
      </c>
      <c r="K4902">
        <v>1</v>
      </c>
      <c r="L4902">
        <v>1</v>
      </c>
      <c r="M4902">
        <v>1202</v>
      </c>
      <c r="N4902" t="s">
        <v>18</v>
      </c>
      <c r="O4902">
        <v>0</v>
      </c>
      <c r="P4902">
        <v>4020</v>
      </c>
    </row>
    <row r="4903" spans="1:16" x14ac:dyDescent="0.25">
      <c r="A4903" t="s">
        <v>7431</v>
      </c>
      <c r="B4903">
        <v>969</v>
      </c>
      <c r="C4903" s="3" t="str">
        <f>HYPERLINK("http://www.uniprot.org/uniprot/A5AWV0","tr|A5AWV0|A5AWV0_VITVI")</f>
        <v>tr|A5AWV0|A5AWV0_VITVI</v>
      </c>
      <c r="D4903" t="s">
        <v>791</v>
      </c>
      <c r="E4903">
        <v>53.98</v>
      </c>
      <c r="F4903">
        <v>326</v>
      </c>
      <c r="G4903">
        <v>150</v>
      </c>
      <c r="H4903">
        <v>5</v>
      </c>
      <c r="I4903">
        <v>4</v>
      </c>
      <c r="J4903">
        <v>966</v>
      </c>
      <c r="K4903">
        <v>1</v>
      </c>
      <c r="L4903">
        <v>476</v>
      </c>
      <c r="M4903">
        <v>797</v>
      </c>
      <c r="N4903" t="s">
        <v>18</v>
      </c>
      <c r="O4903" s="1">
        <v>2.8913800000000001E-101</v>
      </c>
      <c r="P4903">
        <v>960</v>
      </c>
    </row>
    <row r="4904" spans="1:16" x14ac:dyDescent="0.25">
      <c r="A4904" t="s">
        <v>7432</v>
      </c>
      <c r="B4904">
        <v>1263</v>
      </c>
      <c r="C4904" s="3" t="str">
        <f>HYPERLINK("http://www.uniprot.org/uniprot/G7K1C3","tr|G7K1C3|G7K1C3_MEDTR")</f>
        <v>tr|G7K1C3|G7K1C3_MEDTR</v>
      </c>
      <c r="D4904" t="s">
        <v>7433</v>
      </c>
      <c r="E4904">
        <v>84.76</v>
      </c>
      <c r="F4904">
        <v>420</v>
      </c>
      <c r="G4904">
        <v>64</v>
      </c>
      <c r="H4904">
        <v>0</v>
      </c>
      <c r="I4904">
        <v>1</v>
      </c>
      <c r="J4904">
        <v>1260</v>
      </c>
      <c r="K4904">
        <v>1</v>
      </c>
      <c r="L4904">
        <v>1</v>
      </c>
      <c r="M4904">
        <v>420</v>
      </c>
      <c r="N4904" t="s">
        <v>18</v>
      </c>
      <c r="O4904">
        <v>0</v>
      </c>
      <c r="P4904">
        <v>1817</v>
      </c>
    </row>
    <row r="4905" spans="1:16" x14ac:dyDescent="0.25">
      <c r="A4905" t="s">
        <v>7434</v>
      </c>
      <c r="B4905">
        <v>942</v>
      </c>
      <c r="C4905" s="3" t="str">
        <f>HYPERLINK("http://www.uniprot.org/uniprot/K7MNX2","tr|K7MNX2|K7MNX2_SOYBN")</f>
        <v>tr|K7MNX2|K7MNX2_SOYBN</v>
      </c>
      <c r="D4905" t="s">
        <v>28</v>
      </c>
      <c r="E4905">
        <v>24.24</v>
      </c>
      <c r="F4905">
        <v>198</v>
      </c>
      <c r="G4905">
        <v>150</v>
      </c>
      <c r="H4905">
        <v>1</v>
      </c>
      <c r="I4905">
        <v>337</v>
      </c>
      <c r="J4905">
        <v>927</v>
      </c>
      <c r="K4905">
        <v>1</v>
      </c>
      <c r="L4905">
        <v>277</v>
      </c>
      <c r="M4905">
        <v>468</v>
      </c>
      <c r="N4905" t="s">
        <v>18</v>
      </c>
      <c r="O4905" s="1">
        <v>2.6358099999999999E-11</v>
      </c>
      <c r="P4905">
        <v>184</v>
      </c>
    </row>
    <row r="4906" spans="1:16" x14ac:dyDescent="0.25">
      <c r="A4906" t="s">
        <v>7435</v>
      </c>
      <c r="B4906">
        <v>1143</v>
      </c>
      <c r="C4906" s="3" t="str">
        <f>HYPERLINK("http://www.uniprot.org/uniprot/K7KY96","tr|K7KY96|K7KY96_SOYBN")</f>
        <v>tr|K7KY96|K7KY96_SOYBN</v>
      </c>
      <c r="D4906" t="s">
        <v>28</v>
      </c>
      <c r="E4906">
        <v>78.55</v>
      </c>
      <c r="F4906">
        <v>387</v>
      </c>
      <c r="G4906">
        <v>83</v>
      </c>
      <c r="H4906">
        <v>7</v>
      </c>
      <c r="I4906">
        <v>1</v>
      </c>
      <c r="J4906">
        <v>1140</v>
      </c>
      <c r="K4906">
        <v>1</v>
      </c>
      <c r="L4906">
        <v>96</v>
      </c>
      <c r="M4906">
        <v>481</v>
      </c>
      <c r="N4906" t="s">
        <v>18</v>
      </c>
      <c r="O4906" s="1">
        <v>1.7052600000000001E-178</v>
      </c>
      <c r="P4906">
        <v>1627</v>
      </c>
    </row>
    <row r="4907" spans="1:16" x14ac:dyDescent="0.25">
      <c r="A4907" t="s">
        <v>7436</v>
      </c>
      <c r="B4907">
        <v>1692</v>
      </c>
      <c r="C4907" s="3" t="str">
        <f>HYPERLINK("http://www.uniprot.org/uniprot/I1N389","tr|I1N389|I1N389_SOYBN")</f>
        <v>tr|I1N389|I1N389_SOYBN</v>
      </c>
      <c r="D4907" t="s">
        <v>28</v>
      </c>
      <c r="E4907">
        <v>55.82</v>
      </c>
      <c r="F4907">
        <v>584</v>
      </c>
      <c r="G4907">
        <v>258</v>
      </c>
      <c r="H4907">
        <v>21</v>
      </c>
      <c r="I4907">
        <v>1</v>
      </c>
      <c r="J4907">
        <v>1689</v>
      </c>
      <c r="K4907">
        <v>1</v>
      </c>
      <c r="L4907">
        <v>1</v>
      </c>
      <c r="M4907">
        <v>543</v>
      </c>
      <c r="N4907" t="s">
        <v>18</v>
      </c>
      <c r="O4907" s="1">
        <v>1.2407099999999999E-160</v>
      </c>
      <c r="P4907">
        <v>1475</v>
      </c>
    </row>
    <row r="4908" spans="1:16" x14ac:dyDescent="0.25">
      <c r="A4908" t="s">
        <v>7437</v>
      </c>
      <c r="B4908">
        <v>723</v>
      </c>
      <c r="C4908" s="3" t="str">
        <f>HYPERLINK("http://www.uniprot.org/uniprot/Q949L4","tr|Q949L4|Q949L4_CICAR")</f>
        <v>tr|Q949L4|Q949L4_CICAR</v>
      </c>
      <c r="D4908" t="s">
        <v>176</v>
      </c>
      <c r="E4908">
        <v>72.72</v>
      </c>
      <c r="F4908">
        <v>176</v>
      </c>
      <c r="G4908">
        <v>48</v>
      </c>
      <c r="H4908">
        <v>0</v>
      </c>
      <c r="I4908">
        <v>154</v>
      </c>
      <c r="J4908">
        <v>681</v>
      </c>
      <c r="K4908">
        <v>1</v>
      </c>
      <c r="L4908">
        <v>1</v>
      </c>
      <c r="M4908">
        <v>176</v>
      </c>
      <c r="N4908" t="s">
        <v>18</v>
      </c>
      <c r="O4908" s="1">
        <v>5.76497E-70</v>
      </c>
      <c r="P4908">
        <v>688</v>
      </c>
    </row>
    <row r="4909" spans="1:16" x14ac:dyDescent="0.25">
      <c r="A4909" t="s">
        <v>7438</v>
      </c>
      <c r="B4909">
        <v>327</v>
      </c>
      <c r="C4909" s="3" t="str">
        <f>HYPERLINK("http://www.uniprot.org/uniprot/I3SKT5","tr|I3SKT5|I3SKT5_MEDTR")</f>
        <v>tr|I3SKT5|I3SKT5_MEDTR</v>
      </c>
      <c r="D4909" t="s">
        <v>22</v>
      </c>
      <c r="E4909">
        <v>99.07</v>
      </c>
      <c r="F4909">
        <v>108</v>
      </c>
      <c r="G4909">
        <v>1</v>
      </c>
      <c r="H4909">
        <v>0</v>
      </c>
      <c r="I4909">
        <v>1</v>
      </c>
      <c r="J4909">
        <v>324</v>
      </c>
      <c r="K4909">
        <v>1</v>
      </c>
      <c r="L4909">
        <v>99</v>
      </c>
      <c r="M4909">
        <v>206</v>
      </c>
      <c r="N4909" t="s">
        <v>18</v>
      </c>
      <c r="O4909" s="1">
        <v>3.5301100000000003E-51</v>
      </c>
      <c r="P4909">
        <v>523</v>
      </c>
    </row>
    <row r="4910" spans="1:16" x14ac:dyDescent="0.25">
      <c r="A4910" t="s">
        <v>7439</v>
      </c>
      <c r="B4910">
        <v>1947</v>
      </c>
      <c r="C4910" s="3" t="str">
        <f>HYPERLINK("http://www.uniprot.org/uniprot/G7IFC1","tr|G7IFC1|G7IFC1_MEDTR")</f>
        <v>tr|G7IFC1|G7IFC1_MEDTR</v>
      </c>
      <c r="D4910" t="s">
        <v>7440</v>
      </c>
      <c r="E4910">
        <v>78.89</v>
      </c>
      <c r="F4910">
        <v>308</v>
      </c>
      <c r="G4910">
        <v>65</v>
      </c>
      <c r="H4910">
        <v>0</v>
      </c>
      <c r="I4910">
        <v>1</v>
      </c>
      <c r="J4910">
        <v>924</v>
      </c>
      <c r="K4910">
        <v>1</v>
      </c>
      <c r="L4910">
        <v>1</v>
      </c>
      <c r="M4910">
        <v>308</v>
      </c>
      <c r="N4910" t="s">
        <v>18</v>
      </c>
      <c r="O4910" s="1">
        <v>7.1840799999999997E-131</v>
      </c>
      <c r="P4910">
        <v>1219</v>
      </c>
    </row>
    <row r="4911" spans="1:16" x14ac:dyDescent="0.25">
      <c r="A4911" t="s">
        <v>7441</v>
      </c>
      <c r="B4911">
        <v>1041</v>
      </c>
      <c r="C4911" s="3" t="str">
        <f>HYPERLINK("http://www.uniprot.org/uniprot/G7ZYZ4","tr|G7ZYZ4|G7ZYZ4_MEDTR")</f>
        <v>tr|G7ZYZ4|G7ZYZ4_MEDTR</v>
      </c>
      <c r="D4911" t="s">
        <v>7442</v>
      </c>
      <c r="E4911">
        <v>73.290000000000006</v>
      </c>
      <c r="F4911">
        <v>352</v>
      </c>
      <c r="G4911">
        <v>94</v>
      </c>
      <c r="H4911">
        <v>11</v>
      </c>
      <c r="I4911">
        <v>16</v>
      </c>
      <c r="J4911">
        <v>1038</v>
      </c>
      <c r="K4911">
        <v>1</v>
      </c>
      <c r="L4911">
        <v>16</v>
      </c>
      <c r="M4911">
        <v>361</v>
      </c>
      <c r="N4911" t="s">
        <v>18</v>
      </c>
      <c r="O4911" s="1">
        <v>6.2622100000000004E-137</v>
      </c>
      <c r="P4911">
        <v>1268</v>
      </c>
    </row>
    <row r="4912" spans="1:16" x14ac:dyDescent="0.25">
      <c r="A4912" t="s">
        <v>7443</v>
      </c>
      <c r="B4912">
        <v>831</v>
      </c>
      <c r="C4912" s="3" t="str">
        <f>HYPERLINK("http://www.uniprot.org/uniprot/I3SZG9","tr|I3SZG9|I3SZG9_MEDTR")</f>
        <v>tr|I3SZG9|I3SZG9_MEDTR</v>
      </c>
      <c r="D4912" t="s">
        <v>22</v>
      </c>
      <c r="E4912">
        <v>79.78</v>
      </c>
      <c r="F4912">
        <v>277</v>
      </c>
      <c r="G4912">
        <v>56</v>
      </c>
      <c r="H4912">
        <v>1</v>
      </c>
      <c r="I4912">
        <v>1</v>
      </c>
      <c r="J4912">
        <v>828</v>
      </c>
      <c r="K4912">
        <v>1</v>
      </c>
      <c r="L4912">
        <v>1</v>
      </c>
      <c r="M4912">
        <v>277</v>
      </c>
      <c r="N4912" t="s">
        <v>18</v>
      </c>
      <c r="O4912" s="1">
        <v>1.6215499999999999E-120</v>
      </c>
      <c r="P4912">
        <v>1125</v>
      </c>
    </row>
    <row r="4913" spans="1:16" x14ac:dyDescent="0.25">
      <c r="A4913" t="s">
        <v>7444</v>
      </c>
      <c r="B4913">
        <v>954</v>
      </c>
      <c r="C4913" s="3" t="str">
        <f>HYPERLINK("http://www.uniprot.org/uniprot/Q40372","tr|Q40372|Q40372_MEDTR")</f>
        <v>tr|Q40372|Q40372_MEDTR</v>
      </c>
      <c r="D4913" t="s">
        <v>7445</v>
      </c>
      <c r="E4913">
        <v>79.06</v>
      </c>
      <c r="F4913">
        <v>301</v>
      </c>
      <c r="G4913">
        <v>63</v>
      </c>
      <c r="H4913">
        <v>0</v>
      </c>
      <c r="I4913">
        <v>46</v>
      </c>
      <c r="J4913">
        <v>948</v>
      </c>
      <c r="K4913">
        <v>1</v>
      </c>
      <c r="L4913">
        <v>24</v>
      </c>
      <c r="M4913">
        <v>324</v>
      </c>
      <c r="N4913" t="s">
        <v>18</v>
      </c>
      <c r="O4913" s="1">
        <v>5.2508000000000003E-132</v>
      </c>
      <c r="P4913">
        <v>1225</v>
      </c>
    </row>
    <row r="4914" spans="1:16" x14ac:dyDescent="0.25">
      <c r="A4914" t="s">
        <v>7446</v>
      </c>
      <c r="B4914">
        <v>4053</v>
      </c>
      <c r="C4914" s="3" t="str">
        <f>HYPERLINK("http://www.uniprot.org/uniprot/A5AYJ3","tr|A5AYJ3|A5AYJ3_VITVI")</f>
        <v>tr|A5AYJ3|A5AYJ3_VITVI</v>
      </c>
      <c r="D4914" t="s">
        <v>2676</v>
      </c>
      <c r="E4914">
        <v>61.03</v>
      </c>
      <c r="F4914">
        <v>1373</v>
      </c>
      <c r="G4914">
        <v>535</v>
      </c>
      <c r="H4914">
        <v>24</v>
      </c>
      <c r="I4914">
        <v>4</v>
      </c>
      <c r="J4914">
        <v>4050</v>
      </c>
      <c r="K4914">
        <v>1</v>
      </c>
      <c r="L4914">
        <v>76</v>
      </c>
      <c r="M4914">
        <v>1426</v>
      </c>
      <c r="N4914" t="s">
        <v>18</v>
      </c>
      <c r="O4914">
        <v>0</v>
      </c>
      <c r="P4914">
        <v>4293</v>
      </c>
    </row>
    <row r="4915" spans="1:16" x14ac:dyDescent="0.25">
      <c r="A4915" t="s">
        <v>7447</v>
      </c>
      <c r="B4915">
        <v>603</v>
      </c>
      <c r="C4915" s="3" t="str">
        <f>HYPERLINK("http://www.uniprot.org/uniprot/G7L4Q2","tr|G7L4Q2|G7L4Q2_MEDTR")</f>
        <v>tr|G7L4Q2|G7L4Q2_MEDTR</v>
      </c>
      <c r="D4915" t="s">
        <v>7448</v>
      </c>
      <c r="E4915">
        <v>79.540000000000006</v>
      </c>
      <c r="F4915">
        <v>176</v>
      </c>
      <c r="G4915">
        <v>36</v>
      </c>
      <c r="H4915">
        <v>0</v>
      </c>
      <c r="I4915">
        <v>73</v>
      </c>
      <c r="J4915">
        <v>600</v>
      </c>
      <c r="K4915">
        <v>1</v>
      </c>
      <c r="L4915">
        <v>24</v>
      </c>
      <c r="M4915">
        <v>199</v>
      </c>
      <c r="N4915" t="s">
        <v>18</v>
      </c>
      <c r="O4915" s="1">
        <v>1.00347E-75</v>
      </c>
      <c r="P4915">
        <v>736</v>
      </c>
    </row>
    <row r="4916" spans="1:16" x14ac:dyDescent="0.25">
      <c r="A4916" t="s">
        <v>7449</v>
      </c>
      <c r="B4916">
        <v>1197</v>
      </c>
      <c r="C4916" s="3" t="str">
        <f>HYPERLINK("http://www.uniprot.org/uniprot/G7KY03","tr|G7KY03|G7KY03_MEDTR")</f>
        <v>tr|G7KY03|G7KY03_MEDTR</v>
      </c>
      <c r="D4916" t="s">
        <v>7450</v>
      </c>
      <c r="E4916">
        <v>77.650000000000006</v>
      </c>
      <c r="F4916">
        <v>367</v>
      </c>
      <c r="G4916">
        <v>82</v>
      </c>
      <c r="H4916">
        <v>1</v>
      </c>
      <c r="I4916">
        <v>88</v>
      </c>
      <c r="J4916">
        <v>1185</v>
      </c>
      <c r="K4916">
        <v>1</v>
      </c>
      <c r="L4916">
        <v>25</v>
      </c>
      <c r="M4916">
        <v>391</v>
      </c>
      <c r="N4916" t="s">
        <v>18</v>
      </c>
      <c r="O4916" s="1">
        <v>3.10904E-170</v>
      </c>
      <c r="P4916">
        <v>1556</v>
      </c>
    </row>
    <row r="4917" spans="1:16" x14ac:dyDescent="0.25">
      <c r="A4917" t="s">
        <v>7451</v>
      </c>
      <c r="B4917">
        <v>516</v>
      </c>
      <c r="C4917" s="3" t="str">
        <f>HYPERLINK("http://www.uniprot.org/uniprot/I1JBA2","tr|I1JBA2|I1JBA2_SOYBN")</f>
        <v>tr|I1JBA2|I1JBA2_SOYBN</v>
      </c>
      <c r="D4917" t="s">
        <v>28</v>
      </c>
      <c r="E4917">
        <v>72.069999999999993</v>
      </c>
      <c r="F4917">
        <v>154</v>
      </c>
      <c r="G4917">
        <v>43</v>
      </c>
      <c r="H4917">
        <v>10</v>
      </c>
      <c r="I4917">
        <v>79</v>
      </c>
      <c r="J4917">
        <v>510</v>
      </c>
      <c r="K4917">
        <v>1</v>
      </c>
      <c r="L4917">
        <v>27</v>
      </c>
      <c r="M4917">
        <v>180</v>
      </c>
      <c r="N4917" t="s">
        <v>18</v>
      </c>
      <c r="O4917" s="1">
        <v>1.6181699999999999E-56</v>
      </c>
      <c r="P4917">
        <v>569</v>
      </c>
    </row>
    <row r="4918" spans="1:16" x14ac:dyDescent="0.25">
      <c r="A4918" t="s">
        <v>7452</v>
      </c>
      <c r="B4918">
        <v>171</v>
      </c>
      <c r="C4918" s="3" t="str">
        <f>HYPERLINK("http://www.uniprot.org/uniprot/B9R720","tr|B9R720|B9R720_RICCO")</f>
        <v>tr|B9R720|B9R720_RICCO</v>
      </c>
      <c r="D4918" t="s">
        <v>7453</v>
      </c>
      <c r="E4918">
        <v>98.21</v>
      </c>
      <c r="F4918">
        <v>56</v>
      </c>
      <c r="G4918">
        <v>1</v>
      </c>
      <c r="H4918">
        <v>0</v>
      </c>
      <c r="I4918">
        <v>1</v>
      </c>
      <c r="J4918">
        <v>168</v>
      </c>
      <c r="K4918">
        <v>1</v>
      </c>
      <c r="L4918">
        <v>1</v>
      </c>
      <c r="M4918">
        <v>56</v>
      </c>
      <c r="N4918" t="s">
        <v>18</v>
      </c>
      <c r="O4918" s="1">
        <v>5.3388800000000003E-28</v>
      </c>
      <c r="P4918">
        <v>323</v>
      </c>
    </row>
    <row r="4919" spans="1:16" x14ac:dyDescent="0.25">
      <c r="A4919" t="s">
        <v>7454</v>
      </c>
      <c r="B4919">
        <v>681</v>
      </c>
      <c r="C4919" s="3" t="str">
        <f>HYPERLINK("http://www.uniprot.org/uniprot/B7FH79","tr|B7FH79|B7FH79_MEDTR")</f>
        <v>tr|B7FH79|B7FH79_MEDTR</v>
      </c>
      <c r="D4919" t="s">
        <v>7455</v>
      </c>
      <c r="E4919">
        <v>83.7</v>
      </c>
      <c r="F4919">
        <v>227</v>
      </c>
      <c r="G4919">
        <v>37</v>
      </c>
      <c r="H4919">
        <v>1</v>
      </c>
      <c r="I4919">
        <v>1</v>
      </c>
      <c r="J4919">
        <v>678</v>
      </c>
      <c r="K4919">
        <v>1</v>
      </c>
      <c r="L4919">
        <v>1</v>
      </c>
      <c r="M4919">
        <v>222</v>
      </c>
      <c r="N4919" t="s">
        <v>18</v>
      </c>
      <c r="O4919" s="1">
        <v>7.2159999999999997E-101</v>
      </c>
      <c r="P4919">
        <v>954</v>
      </c>
    </row>
    <row r="4920" spans="1:16" x14ac:dyDescent="0.25">
      <c r="A4920" t="s">
        <v>7456</v>
      </c>
      <c r="B4920">
        <v>1497</v>
      </c>
      <c r="C4920" s="3" t="str">
        <f>HYPERLINK("http://www.uniprot.org/uniprot/A7UQU8","tr|A7UQU8|A7UQU8_MEDTR")</f>
        <v>tr|A7UQU8|A7UQU8_MEDTR</v>
      </c>
      <c r="D4920" t="s">
        <v>7457</v>
      </c>
      <c r="E4920">
        <v>85.68</v>
      </c>
      <c r="F4920">
        <v>475</v>
      </c>
      <c r="G4920">
        <v>68</v>
      </c>
      <c r="H4920">
        <v>14</v>
      </c>
      <c r="I4920">
        <v>112</v>
      </c>
      <c r="J4920">
        <v>1494</v>
      </c>
      <c r="K4920">
        <v>1</v>
      </c>
      <c r="L4920">
        <v>44</v>
      </c>
      <c r="M4920">
        <v>512</v>
      </c>
      <c r="N4920" t="s">
        <v>18</v>
      </c>
      <c r="O4920">
        <v>0</v>
      </c>
      <c r="P4920">
        <v>2011</v>
      </c>
    </row>
    <row r="4921" spans="1:16" x14ac:dyDescent="0.25">
      <c r="A4921" t="s">
        <v>7458</v>
      </c>
      <c r="B4921">
        <v>1179</v>
      </c>
      <c r="C4921" s="3" t="str">
        <f>HYPERLINK("http://www.uniprot.org/uniprot/I3SE45","tr|I3SE45|I3SE45_MEDTR")</f>
        <v>tr|I3SE45|I3SE45_MEDTR</v>
      </c>
      <c r="D4921" t="s">
        <v>22</v>
      </c>
      <c r="E4921">
        <v>78.8</v>
      </c>
      <c r="F4921">
        <v>401</v>
      </c>
      <c r="G4921">
        <v>85</v>
      </c>
      <c r="H4921">
        <v>9</v>
      </c>
      <c r="I4921">
        <v>1</v>
      </c>
      <c r="J4921">
        <v>1176</v>
      </c>
      <c r="K4921">
        <v>1</v>
      </c>
      <c r="L4921">
        <v>1</v>
      </c>
      <c r="M4921">
        <v>390</v>
      </c>
      <c r="N4921" t="s">
        <v>18</v>
      </c>
      <c r="O4921" s="1">
        <v>2.3236099999999999E-170</v>
      </c>
      <c r="P4921">
        <v>1557</v>
      </c>
    </row>
    <row r="4922" spans="1:16" x14ac:dyDescent="0.25">
      <c r="A4922" t="s">
        <v>7459</v>
      </c>
      <c r="B4922">
        <v>270</v>
      </c>
      <c r="C4922" s="3" t="str">
        <f>HYPERLINK("http://www.uniprot.org/uniprot/G7J0R2","tr|G7J0R2|G7J0R2_MEDTR")</f>
        <v>tr|G7J0R2|G7J0R2_MEDTR</v>
      </c>
      <c r="D4922" t="s">
        <v>7460</v>
      </c>
      <c r="E4922">
        <v>77.52</v>
      </c>
      <c r="F4922">
        <v>89</v>
      </c>
      <c r="G4922">
        <v>20</v>
      </c>
      <c r="H4922">
        <v>0</v>
      </c>
      <c r="I4922">
        <v>1</v>
      </c>
      <c r="J4922">
        <v>267</v>
      </c>
      <c r="K4922">
        <v>1</v>
      </c>
      <c r="L4922">
        <v>101</v>
      </c>
      <c r="M4922">
        <v>189</v>
      </c>
      <c r="N4922" t="s">
        <v>18</v>
      </c>
      <c r="O4922" s="1">
        <v>1.55011E-30</v>
      </c>
      <c r="P4922">
        <v>345</v>
      </c>
    </row>
    <row r="4923" spans="1:16" x14ac:dyDescent="0.25">
      <c r="A4923" t="s">
        <v>7461</v>
      </c>
      <c r="B4923">
        <v>549</v>
      </c>
      <c r="C4923" s="3" t="str">
        <f>HYPERLINK("http://www.uniprot.org/uniprot/Q39810","tr|Q39810|Q39810_SOYBN")</f>
        <v>tr|Q39810|Q39810_SOYBN</v>
      </c>
      <c r="D4923" t="s">
        <v>1219</v>
      </c>
      <c r="E4923">
        <v>92.99</v>
      </c>
      <c r="F4923">
        <v>157</v>
      </c>
      <c r="G4923">
        <v>11</v>
      </c>
      <c r="H4923">
        <v>0</v>
      </c>
      <c r="I4923">
        <v>1</v>
      </c>
      <c r="J4923">
        <v>471</v>
      </c>
      <c r="K4923">
        <v>1</v>
      </c>
      <c r="L4923">
        <v>56</v>
      </c>
      <c r="M4923">
        <v>212</v>
      </c>
      <c r="N4923" t="s">
        <v>18</v>
      </c>
      <c r="O4923" s="1">
        <v>2.1232499999999998E-86</v>
      </c>
      <c r="P4923">
        <v>827</v>
      </c>
    </row>
    <row r="4924" spans="1:16" x14ac:dyDescent="0.25">
      <c r="A4924" t="s">
        <v>7462</v>
      </c>
      <c r="B4924">
        <v>1041</v>
      </c>
      <c r="C4924" s="3" t="str">
        <f>HYPERLINK("http://www.uniprot.org/uniprot/C6TAQ0","tr|C6TAQ0|C6TAQ0_SOYBN")</f>
        <v>tr|C6TAQ0|C6TAQ0_SOYBN</v>
      </c>
      <c r="D4924" t="s">
        <v>210</v>
      </c>
      <c r="E4924">
        <v>64.489999999999995</v>
      </c>
      <c r="F4924">
        <v>338</v>
      </c>
      <c r="G4924">
        <v>120</v>
      </c>
      <c r="H4924">
        <v>8</v>
      </c>
      <c r="I4924">
        <v>49</v>
      </c>
      <c r="J4924">
        <v>1038</v>
      </c>
      <c r="K4924">
        <v>1</v>
      </c>
      <c r="L4924">
        <v>15</v>
      </c>
      <c r="M4924">
        <v>330</v>
      </c>
      <c r="N4924" t="s">
        <v>18</v>
      </c>
      <c r="O4924" s="1">
        <v>2.0992200000000001E-108</v>
      </c>
      <c r="P4924">
        <v>1022</v>
      </c>
    </row>
    <row r="4925" spans="1:16" x14ac:dyDescent="0.25">
      <c r="A4925" t="s">
        <v>7463</v>
      </c>
      <c r="B4925">
        <v>1428</v>
      </c>
      <c r="C4925" s="3" t="str">
        <f>HYPERLINK("http://www.uniprot.org/uniprot/G7JPI9","tr|G7JPI9|G7JPI9_MEDTR")</f>
        <v>tr|G7JPI9|G7JPI9_MEDTR</v>
      </c>
      <c r="D4925" t="s">
        <v>7464</v>
      </c>
      <c r="E4925">
        <v>89.08</v>
      </c>
      <c r="F4925">
        <v>458</v>
      </c>
      <c r="G4925">
        <v>50</v>
      </c>
      <c r="H4925">
        <v>2</v>
      </c>
      <c r="I4925">
        <v>58</v>
      </c>
      <c r="J4925">
        <v>1425</v>
      </c>
      <c r="K4925">
        <v>1</v>
      </c>
      <c r="L4925">
        <v>19</v>
      </c>
      <c r="M4925">
        <v>467</v>
      </c>
      <c r="N4925" t="s">
        <v>18</v>
      </c>
      <c r="O4925">
        <v>0</v>
      </c>
      <c r="P4925">
        <v>2224</v>
      </c>
    </row>
    <row r="4926" spans="1:16" x14ac:dyDescent="0.25">
      <c r="A4926" t="s">
        <v>7465</v>
      </c>
      <c r="B4926">
        <v>1113</v>
      </c>
      <c r="C4926" s="3" t="str">
        <f>HYPERLINK("http://www.uniprot.org/uniprot/A5AM06","tr|A5AM06|A5AM06_VITVI")</f>
        <v>tr|A5AM06|A5AM06_VITVI</v>
      </c>
      <c r="D4926" t="s">
        <v>1615</v>
      </c>
      <c r="E4926">
        <v>29.41</v>
      </c>
      <c r="F4926">
        <v>204</v>
      </c>
      <c r="G4926">
        <v>144</v>
      </c>
      <c r="H4926">
        <v>3</v>
      </c>
      <c r="I4926">
        <v>1</v>
      </c>
      <c r="J4926">
        <v>603</v>
      </c>
      <c r="K4926">
        <v>1</v>
      </c>
      <c r="L4926">
        <v>1063</v>
      </c>
      <c r="M4926">
        <v>1263</v>
      </c>
      <c r="N4926" t="s">
        <v>18</v>
      </c>
      <c r="O4926" s="1">
        <v>7.6753400000000002E-19</v>
      </c>
      <c r="P4926">
        <v>250</v>
      </c>
    </row>
    <row r="4927" spans="1:16" x14ac:dyDescent="0.25">
      <c r="A4927" t="s">
        <v>7466</v>
      </c>
      <c r="B4927">
        <v>1203</v>
      </c>
      <c r="C4927" s="3" t="str">
        <f>HYPERLINK("http://www.uniprot.org/uniprot/G7JN22","tr|G7JN22|G7JN22_MEDTR")</f>
        <v>tr|G7JN22|G7JN22_MEDTR</v>
      </c>
      <c r="D4927" t="s">
        <v>7467</v>
      </c>
      <c r="E4927">
        <v>58.33</v>
      </c>
      <c r="F4927">
        <v>408</v>
      </c>
      <c r="G4927">
        <v>170</v>
      </c>
      <c r="H4927">
        <v>18</v>
      </c>
      <c r="I4927">
        <v>7</v>
      </c>
      <c r="J4927">
        <v>1176</v>
      </c>
      <c r="K4927">
        <v>1</v>
      </c>
      <c r="L4927">
        <v>70</v>
      </c>
      <c r="M4927">
        <v>450</v>
      </c>
      <c r="N4927" t="s">
        <v>18</v>
      </c>
      <c r="O4927" s="1">
        <v>6.8567999999999994E-117</v>
      </c>
      <c r="P4927">
        <v>1096</v>
      </c>
    </row>
    <row r="4928" spans="1:16" x14ac:dyDescent="0.25">
      <c r="A4928" t="s">
        <v>7468</v>
      </c>
      <c r="B4928">
        <v>2004</v>
      </c>
      <c r="C4928" s="3" t="str">
        <f>HYPERLINK("http://www.uniprot.org/uniprot/G7I2H0","tr|G7I2H0|G7I2H0_MEDTR")</f>
        <v>tr|G7I2H0|G7I2H0_MEDTR</v>
      </c>
      <c r="D4928" t="s">
        <v>144</v>
      </c>
      <c r="E4928">
        <v>33.72</v>
      </c>
      <c r="F4928">
        <v>338</v>
      </c>
      <c r="G4928">
        <v>224</v>
      </c>
      <c r="H4928">
        <v>2</v>
      </c>
      <c r="I4928">
        <v>964</v>
      </c>
      <c r="J4928">
        <v>1971</v>
      </c>
      <c r="K4928">
        <v>1</v>
      </c>
      <c r="L4928">
        <v>27</v>
      </c>
      <c r="M4928">
        <v>313</v>
      </c>
      <c r="N4928" t="s">
        <v>18</v>
      </c>
      <c r="O4928" s="1">
        <v>2.5269200000000001E-38</v>
      </c>
      <c r="P4928">
        <v>421</v>
      </c>
    </row>
    <row r="4929" spans="1:16" x14ac:dyDescent="0.25">
      <c r="A4929" t="s">
        <v>7469</v>
      </c>
      <c r="B4929">
        <v>870</v>
      </c>
      <c r="C4929" s="3" t="str">
        <f>HYPERLINK("http://www.uniprot.org/uniprot/G7LE61","tr|G7LE61|G7LE61_MEDTR")</f>
        <v>tr|G7LE61|G7LE61_MEDTR</v>
      </c>
      <c r="D4929" t="s">
        <v>515</v>
      </c>
      <c r="E4929">
        <v>80.27</v>
      </c>
      <c r="F4929">
        <v>289</v>
      </c>
      <c r="G4929">
        <v>57</v>
      </c>
      <c r="H4929">
        <v>1</v>
      </c>
      <c r="I4929">
        <v>4</v>
      </c>
      <c r="J4929">
        <v>867</v>
      </c>
      <c r="K4929">
        <v>1</v>
      </c>
      <c r="L4929">
        <v>4</v>
      </c>
      <c r="M4929">
        <v>292</v>
      </c>
      <c r="N4929" t="s">
        <v>18</v>
      </c>
      <c r="O4929" s="1">
        <v>1.93774E-127</v>
      </c>
      <c r="P4929">
        <v>1185</v>
      </c>
    </row>
    <row r="4930" spans="1:16" x14ac:dyDescent="0.25">
      <c r="A4930" t="s">
        <v>7470</v>
      </c>
      <c r="B4930">
        <v>1887</v>
      </c>
      <c r="C4930" s="3" t="str">
        <f>HYPERLINK("http://www.uniprot.org/uniprot/I1LVC3","tr|I1LVC3|I1LVC3_SOYBN")</f>
        <v>tr|I1LVC3|I1LVC3_SOYBN</v>
      </c>
      <c r="D4930" t="s">
        <v>28</v>
      </c>
      <c r="E4930">
        <v>86.18</v>
      </c>
      <c r="F4930">
        <v>637</v>
      </c>
      <c r="G4930">
        <v>88</v>
      </c>
      <c r="H4930">
        <v>9</v>
      </c>
      <c r="I4930">
        <v>1</v>
      </c>
      <c r="J4930">
        <v>1884</v>
      </c>
      <c r="K4930">
        <v>1</v>
      </c>
      <c r="L4930">
        <v>1</v>
      </c>
      <c r="M4930">
        <v>636</v>
      </c>
      <c r="N4930" t="s">
        <v>18</v>
      </c>
      <c r="O4930">
        <v>0</v>
      </c>
      <c r="P4930">
        <v>2790</v>
      </c>
    </row>
    <row r="4931" spans="1:16" x14ac:dyDescent="0.25">
      <c r="A4931" t="s">
        <v>7471</v>
      </c>
      <c r="B4931">
        <v>2706</v>
      </c>
      <c r="C4931" s="3" t="str">
        <f>HYPERLINK("http://www.uniprot.org/uniprot/G7K1A9","tr|G7K1A9|G7K1A9_MEDTR")</f>
        <v>tr|G7K1A9|G7K1A9_MEDTR</v>
      </c>
      <c r="D4931" t="s">
        <v>7472</v>
      </c>
      <c r="E4931">
        <v>83.41</v>
      </c>
      <c r="F4931">
        <v>862</v>
      </c>
      <c r="G4931">
        <v>143</v>
      </c>
      <c r="H4931">
        <v>0</v>
      </c>
      <c r="I4931">
        <v>118</v>
      </c>
      <c r="J4931">
        <v>2703</v>
      </c>
      <c r="K4931">
        <v>1</v>
      </c>
      <c r="L4931">
        <v>51</v>
      </c>
      <c r="M4931">
        <v>903</v>
      </c>
      <c r="N4931" t="s">
        <v>18</v>
      </c>
      <c r="O4931">
        <v>0</v>
      </c>
      <c r="P4931">
        <v>3725</v>
      </c>
    </row>
    <row r="4932" spans="1:16" x14ac:dyDescent="0.25">
      <c r="A4932" t="s">
        <v>7473</v>
      </c>
      <c r="B4932">
        <v>819</v>
      </c>
      <c r="C4932" s="3" t="str">
        <f>HYPERLINK("http://www.uniprot.org/uniprot/I1LRT0","tr|I1LRT0|I1LRT0_SOYBN")</f>
        <v>tr|I1LRT0|I1LRT0_SOYBN</v>
      </c>
      <c r="D4932" t="s">
        <v>28</v>
      </c>
      <c r="E4932">
        <v>78.38</v>
      </c>
      <c r="F4932">
        <v>273</v>
      </c>
      <c r="G4932">
        <v>59</v>
      </c>
      <c r="H4932">
        <v>3</v>
      </c>
      <c r="I4932">
        <v>4</v>
      </c>
      <c r="J4932">
        <v>813</v>
      </c>
      <c r="K4932">
        <v>1</v>
      </c>
      <c r="L4932">
        <v>221</v>
      </c>
      <c r="M4932">
        <v>491</v>
      </c>
      <c r="N4932" t="s">
        <v>18</v>
      </c>
      <c r="O4932" s="1">
        <v>1.4228499999999999E-121</v>
      </c>
      <c r="P4932">
        <v>1134</v>
      </c>
    </row>
    <row r="4933" spans="1:16" x14ac:dyDescent="0.25">
      <c r="A4933" t="s">
        <v>7474</v>
      </c>
      <c r="B4933">
        <v>1119</v>
      </c>
      <c r="C4933" s="3" t="str">
        <f>HYPERLINK("http://www.uniprot.org/uniprot/G7KB30","tr|G7KB30|G7KB30_MEDTR")</f>
        <v>tr|G7KB30|G7KB30_MEDTR</v>
      </c>
      <c r="D4933" t="s">
        <v>1324</v>
      </c>
      <c r="E4933">
        <v>30</v>
      </c>
      <c r="F4933">
        <v>310</v>
      </c>
      <c r="G4933">
        <v>217</v>
      </c>
      <c r="H4933">
        <v>14</v>
      </c>
      <c r="I4933">
        <v>115</v>
      </c>
      <c r="J4933">
        <v>1002</v>
      </c>
      <c r="K4933">
        <v>1</v>
      </c>
      <c r="L4933">
        <v>101</v>
      </c>
      <c r="M4933">
        <v>343</v>
      </c>
      <c r="N4933" t="s">
        <v>18</v>
      </c>
      <c r="O4933" s="1">
        <v>2.7542499999999998E-16</v>
      </c>
      <c r="P4933">
        <v>228</v>
      </c>
    </row>
    <row r="4934" spans="1:16" x14ac:dyDescent="0.25">
      <c r="A4934" t="s">
        <v>7475</v>
      </c>
      <c r="B4934">
        <v>1062</v>
      </c>
      <c r="C4934" s="3" t="str">
        <f>HYPERLINK("http://www.uniprot.org/uniprot/A2Q2T1","tr|A2Q2T1|A2Q2T1_MEDTR")</f>
        <v>tr|A2Q2T1|A2Q2T1_MEDTR</v>
      </c>
      <c r="D4934" t="s">
        <v>337</v>
      </c>
      <c r="E4934">
        <v>83.52</v>
      </c>
      <c r="F4934">
        <v>340</v>
      </c>
      <c r="G4934">
        <v>56</v>
      </c>
      <c r="H4934">
        <v>0</v>
      </c>
      <c r="I4934">
        <v>4</v>
      </c>
      <c r="J4934">
        <v>1023</v>
      </c>
      <c r="K4934">
        <v>1</v>
      </c>
      <c r="L4934">
        <v>138</v>
      </c>
      <c r="M4934">
        <v>477</v>
      </c>
      <c r="N4934" t="s">
        <v>18</v>
      </c>
      <c r="O4934" s="1">
        <v>8.1218999999999994E-164</v>
      </c>
      <c r="P4934">
        <v>1500</v>
      </c>
    </row>
    <row r="4935" spans="1:16" x14ac:dyDescent="0.25">
      <c r="A4935" t="s">
        <v>7476</v>
      </c>
      <c r="B4935">
        <v>381</v>
      </c>
      <c r="C4935" s="3" t="str">
        <f>HYPERLINK("http://www.uniprot.org/uniprot/M5X626","tr|M5X626|M5X626_PRUPE")</f>
        <v>tr|M5X626|M5X626_PRUPE</v>
      </c>
      <c r="D4935" t="s">
        <v>7477</v>
      </c>
      <c r="E4935">
        <v>51.92</v>
      </c>
      <c r="F4935">
        <v>104</v>
      </c>
      <c r="G4935">
        <v>50</v>
      </c>
      <c r="H4935">
        <v>1</v>
      </c>
      <c r="I4935">
        <v>46</v>
      </c>
      <c r="J4935">
        <v>354</v>
      </c>
      <c r="K4935">
        <v>1</v>
      </c>
      <c r="L4935">
        <v>54</v>
      </c>
      <c r="M4935">
        <v>156</v>
      </c>
      <c r="N4935" t="s">
        <v>18</v>
      </c>
      <c r="O4935" s="1">
        <v>9.2408299999999995E-23</v>
      </c>
      <c r="P4935">
        <v>247</v>
      </c>
    </row>
    <row r="4936" spans="1:16" x14ac:dyDescent="0.25">
      <c r="A4936" t="s">
        <v>7478</v>
      </c>
      <c r="B4936">
        <v>1143</v>
      </c>
      <c r="C4936" s="3" t="str">
        <f>HYPERLINK("http://www.uniprot.org/uniprot/K7MME1","tr|K7MME1|K7MME1_SOYBN")</f>
        <v>tr|K7MME1|K7MME1_SOYBN</v>
      </c>
      <c r="D4936" t="s">
        <v>5698</v>
      </c>
      <c r="E4936">
        <v>75.94</v>
      </c>
      <c r="F4936">
        <v>370</v>
      </c>
      <c r="G4936">
        <v>89</v>
      </c>
      <c r="H4936">
        <v>2</v>
      </c>
      <c r="I4936">
        <v>1</v>
      </c>
      <c r="J4936">
        <v>1104</v>
      </c>
      <c r="K4936">
        <v>1</v>
      </c>
      <c r="L4936">
        <v>545</v>
      </c>
      <c r="M4936">
        <v>871</v>
      </c>
      <c r="N4936" t="s">
        <v>18</v>
      </c>
      <c r="O4936" s="1">
        <v>1.31479E-154</v>
      </c>
      <c r="P4936">
        <v>1421</v>
      </c>
    </row>
    <row r="4937" spans="1:16" x14ac:dyDescent="0.25">
      <c r="A4937" t="s">
        <v>7479</v>
      </c>
      <c r="B4937">
        <v>1593</v>
      </c>
      <c r="C4937" s="3" t="str">
        <f>HYPERLINK("http://www.uniprot.org/uniprot/I1M2I5","tr|I1M2I5|I1M2I5_SOYBN")</f>
        <v>tr|I1M2I5|I1M2I5_SOYBN</v>
      </c>
      <c r="D4937" t="s">
        <v>28</v>
      </c>
      <c r="E4937">
        <v>77.180000000000007</v>
      </c>
      <c r="F4937">
        <v>526</v>
      </c>
      <c r="G4937">
        <v>120</v>
      </c>
      <c r="H4937">
        <v>0</v>
      </c>
      <c r="I4937">
        <v>1</v>
      </c>
      <c r="J4937">
        <v>1578</v>
      </c>
      <c r="K4937">
        <v>1</v>
      </c>
      <c r="L4937">
        <v>1</v>
      </c>
      <c r="M4937">
        <v>524</v>
      </c>
      <c r="N4937" t="s">
        <v>18</v>
      </c>
      <c r="O4937">
        <v>0</v>
      </c>
      <c r="P4937">
        <v>2042</v>
      </c>
    </row>
    <row r="4938" spans="1:16" x14ac:dyDescent="0.25">
      <c r="A4938" t="s">
        <v>7480</v>
      </c>
      <c r="B4938">
        <v>1080</v>
      </c>
      <c r="C4938" s="3" t="str">
        <f>HYPERLINK("http://www.uniprot.org/uniprot/G7ZYZ1","tr|G7ZYZ1|G7ZYZ1_MEDTR")</f>
        <v>tr|G7ZYZ1|G7ZYZ1_MEDTR</v>
      </c>
      <c r="D4938" t="s">
        <v>7481</v>
      </c>
      <c r="E4938">
        <v>80.099999999999994</v>
      </c>
      <c r="F4938">
        <v>372</v>
      </c>
      <c r="G4938">
        <v>74</v>
      </c>
      <c r="H4938">
        <v>13</v>
      </c>
      <c r="I4938">
        <v>1</v>
      </c>
      <c r="J4938">
        <v>1077</v>
      </c>
      <c r="K4938">
        <v>1</v>
      </c>
      <c r="L4938">
        <v>1</v>
      </c>
      <c r="M4938">
        <v>366</v>
      </c>
      <c r="N4938" t="s">
        <v>18</v>
      </c>
      <c r="O4938" s="1">
        <v>2.2518299999999999E-161</v>
      </c>
      <c r="P4938">
        <v>1479</v>
      </c>
    </row>
    <row r="4939" spans="1:16" x14ac:dyDescent="0.25">
      <c r="A4939" t="s">
        <v>7482</v>
      </c>
      <c r="B4939">
        <v>654</v>
      </c>
      <c r="C4939" s="3" t="str">
        <f>HYPERLINK("http://www.uniprot.org/uniprot/I3SRG1","tr|I3SRG1|I3SRG1_MEDTR")</f>
        <v>tr|I3SRG1|I3SRG1_MEDTR</v>
      </c>
      <c r="D4939" t="s">
        <v>22</v>
      </c>
      <c r="E4939">
        <v>91.7</v>
      </c>
      <c r="F4939">
        <v>217</v>
      </c>
      <c r="G4939">
        <v>18</v>
      </c>
      <c r="H4939">
        <v>0</v>
      </c>
      <c r="I4939">
        <v>1</v>
      </c>
      <c r="J4939">
        <v>651</v>
      </c>
      <c r="K4939">
        <v>1</v>
      </c>
      <c r="L4939">
        <v>1</v>
      </c>
      <c r="M4939">
        <v>217</v>
      </c>
      <c r="N4939" t="s">
        <v>18</v>
      </c>
      <c r="O4939" s="1">
        <v>2.7118000000000001E-107</v>
      </c>
      <c r="P4939">
        <v>1009</v>
      </c>
    </row>
    <row r="4940" spans="1:16" x14ac:dyDescent="0.25">
      <c r="A4940" t="s">
        <v>7483</v>
      </c>
      <c r="B4940">
        <v>498</v>
      </c>
      <c r="C4940" s="3" t="str">
        <f>HYPERLINK("http://www.uniprot.org/uniprot/G7K0Q8","tr|G7K0Q8|G7K0Q8_MEDTR")</f>
        <v>tr|G7K0Q8|G7K0Q8_MEDTR</v>
      </c>
      <c r="D4940" t="s">
        <v>7484</v>
      </c>
      <c r="E4940">
        <v>92.72</v>
      </c>
      <c r="F4940">
        <v>165</v>
      </c>
      <c r="G4940">
        <v>12</v>
      </c>
      <c r="H4940">
        <v>0</v>
      </c>
      <c r="I4940">
        <v>1</v>
      </c>
      <c r="J4940">
        <v>495</v>
      </c>
      <c r="K4940">
        <v>1</v>
      </c>
      <c r="L4940">
        <v>1</v>
      </c>
      <c r="M4940">
        <v>164</v>
      </c>
      <c r="N4940" t="s">
        <v>18</v>
      </c>
      <c r="O4940" s="1">
        <v>9.1228900000000002E-84</v>
      </c>
      <c r="P4940">
        <v>804</v>
      </c>
    </row>
    <row r="4941" spans="1:16" x14ac:dyDescent="0.25">
      <c r="A4941" t="s">
        <v>7485</v>
      </c>
      <c r="B4941">
        <v>411</v>
      </c>
      <c r="C4941" s="3" t="str">
        <f>HYPERLINK("http://www.uniprot.org/uniprot/I3T083","tr|I3T083|I3T083_LOTJA")</f>
        <v>tr|I3T083|I3T083_LOTJA</v>
      </c>
      <c r="D4941" t="s">
        <v>93</v>
      </c>
      <c r="E4941">
        <v>80.59</v>
      </c>
      <c r="F4941">
        <v>134</v>
      </c>
      <c r="G4941">
        <v>26</v>
      </c>
      <c r="H4941">
        <v>0</v>
      </c>
      <c r="I4941">
        <v>7</v>
      </c>
      <c r="J4941">
        <v>408</v>
      </c>
      <c r="K4941">
        <v>1</v>
      </c>
      <c r="L4941">
        <v>67</v>
      </c>
      <c r="M4941">
        <v>200</v>
      </c>
      <c r="N4941" t="s">
        <v>18</v>
      </c>
      <c r="O4941" s="1">
        <v>2.1632699999999999E-53</v>
      </c>
      <c r="P4941">
        <v>542</v>
      </c>
    </row>
    <row r="4942" spans="1:16" x14ac:dyDescent="0.25">
      <c r="A4942" t="s">
        <v>7486</v>
      </c>
      <c r="B4942">
        <v>807</v>
      </c>
      <c r="C4942" s="3" t="str">
        <f>HYPERLINK("http://www.uniprot.org/uniprot/G7L4Q1","tr|G7L4Q1|G7L4Q1_MEDTR")</f>
        <v>tr|G7L4Q1|G7L4Q1_MEDTR</v>
      </c>
      <c r="D4942" t="s">
        <v>7487</v>
      </c>
      <c r="E4942">
        <v>85.07</v>
      </c>
      <c r="F4942">
        <v>268</v>
      </c>
      <c r="G4942">
        <v>40</v>
      </c>
      <c r="H4942">
        <v>0</v>
      </c>
      <c r="I4942">
        <v>1</v>
      </c>
      <c r="J4942">
        <v>804</v>
      </c>
      <c r="K4942">
        <v>1</v>
      </c>
      <c r="L4942">
        <v>1</v>
      </c>
      <c r="M4942">
        <v>268</v>
      </c>
      <c r="N4942" t="s">
        <v>18</v>
      </c>
      <c r="O4942" s="1">
        <v>5.5859799999999996E-131</v>
      </c>
      <c r="P4942">
        <v>1215</v>
      </c>
    </row>
    <row r="4943" spans="1:16" x14ac:dyDescent="0.25">
      <c r="A4943" t="s">
        <v>7488</v>
      </c>
      <c r="B4943">
        <v>1242</v>
      </c>
      <c r="C4943" s="3" t="str">
        <f>HYPERLINK("http://www.uniprot.org/uniprot/G7KXZ6","tr|G7KXZ6|G7KXZ6_MEDTR")</f>
        <v>tr|G7KXZ6|G7KXZ6_MEDTR</v>
      </c>
      <c r="D4943" t="s">
        <v>7489</v>
      </c>
      <c r="E4943">
        <v>61.72</v>
      </c>
      <c r="F4943">
        <v>418</v>
      </c>
      <c r="G4943">
        <v>160</v>
      </c>
      <c r="H4943">
        <v>5</v>
      </c>
      <c r="I4943">
        <v>1</v>
      </c>
      <c r="J4943">
        <v>1239</v>
      </c>
      <c r="K4943">
        <v>1</v>
      </c>
      <c r="L4943">
        <v>113</v>
      </c>
      <c r="M4943">
        <v>530</v>
      </c>
      <c r="N4943" t="s">
        <v>18</v>
      </c>
      <c r="O4943" s="1">
        <v>1.4425200000000001E-141</v>
      </c>
      <c r="P4943">
        <v>1309</v>
      </c>
    </row>
    <row r="4944" spans="1:16" x14ac:dyDescent="0.25">
      <c r="A4944" t="s">
        <v>7490</v>
      </c>
      <c r="B4944">
        <v>1251</v>
      </c>
      <c r="C4944" s="3" t="str">
        <f>HYPERLINK("http://www.uniprot.org/uniprot/D7U2T4","tr|D7U2T4|D7U2T4_VITVI")</f>
        <v>tr|D7U2T4|D7U2T4_VITVI</v>
      </c>
      <c r="D4944" t="s">
        <v>7491</v>
      </c>
      <c r="E4944">
        <v>81.489999999999995</v>
      </c>
      <c r="F4944">
        <v>416</v>
      </c>
      <c r="G4944">
        <v>77</v>
      </c>
      <c r="H4944">
        <v>0</v>
      </c>
      <c r="I4944">
        <v>1</v>
      </c>
      <c r="J4944">
        <v>1248</v>
      </c>
      <c r="K4944">
        <v>1</v>
      </c>
      <c r="L4944">
        <v>134</v>
      </c>
      <c r="M4944">
        <v>549</v>
      </c>
      <c r="N4944" t="s">
        <v>18</v>
      </c>
      <c r="O4944">
        <v>0</v>
      </c>
      <c r="P4944">
        <v>1747</v>
      </c>
    </row>
    <row r="4945" spans="1:16" x14ac:dyDescent="0.25">
      <c r="A4945" t="s">
        <v>7492</v>
      </c>
      <c r="B4945">
        <v>1833</v>
      </c>
      <c r="C4945" s="3" t="str">
        <f>HYPERLINK("http://www.uniprot.org/uniprot/I1LEF6","tr|I1LEF6|I1LEF6_SOYBN")</f>
        <v>tr|I1LEF6|I1LEF6_SOYBN</v>
      </c>
      <c r="D4945" t="s">
        <v>28</v>
      </c>
      <c r="E4945">
        <v>66.42</v>
      </c>
      <c r="F4945">
        <v>542</v>
      </c>
      <c r="G4945">
        <v>182</v>
      </c>
      <c r="H4945">
        <v>19</v>
      </c>
      <c r="I4945">
        <v>262</v>
      </c>
      <c r="J4945">
        <v>1830</v>
      </c>
      <c r="K4945">
        <v>1</v>
      </c>
      <c r="L4945">
        <v>78</v>
      </c>
      <c r="M4945">
        <v>606</v>
      </c>
      <c r="N4945" t="s">
        <v>18</v>
      </c>
      <c r="O4945" s="1">
        <v>1.2339799999999999E-177</v>
      </c>
      <c r="P4945">
        <v>1622</v>
      </c>
    </row>
    <row r="4946" spans="1:16" x14ac:dyDescent="0.25">
      <c r="A4946" t="s">
        <v>7493</v>
      </c>
      <c r="B4946">
        <v>1926</v>
      </c>
      <c r="C4946" s="3" t="str">
        <f>HYPERLINK("http://www.uniprot.org/uniprot/I1NIC7","tr|I1NIC7|I1NIC7_SOYBN")</f>
        <v>tr|I1NIC7|I1NIC7_SOYBN</v>
      </c>
      <c r="D4946" t="s">
        <v>28</v>
      </c>
      <c r="E4946">
        <v>77.069999999999993</v>
      </c>
      <c r="F4946">
        <v>650</v>
      </c>
      <c r="G4946">
        <v>149</v>
      </c>
      <c r="H4946">
        <v>9</v>
      </c>
      <c r="I4946">
        <v>1</v>
      </c>
      <c r="J4946">
        <v>1923</v>
      </c>
      <c r="K4946">
        <v>1</v>
      </c>
      <c r="L4946">
        <v>32</v>
      </c>
      <c r="M4946">
        <v>677</v>
      </c>
      <c r="N4946" t="s">
        <v>18</v>
      </c>
      <c r="O4946">
        <v>0</v>
      </c>
      <c r="P4946">
        <v>2537</v>
      </c>
    </row>
    <row r="4947" spans="1:16" x14ac:dyDescent="0.25">
      <c r="A4947" t="s">
        <v>7494</v>
      </c>
      <c r="B4947">
        <v>1584</v>
      </c>
      <c r="C4947" s="3" t="str">
        <f>HYPERLINK("http://www.uniprot.org/uniprot/I1LZE1","tr|I1LZE1|I1LZE1_SOYBN")</f>
        <v>tr|I1LZE1|I1LZE1_SOYBN</v>
      </c>
      <c r="D4947" t="s">
        <v>548</v>
      </c>
      <c r="E4947">
        <v>95.25</v>
      </c>
      <c r="F4947">
        <v>527</v>
      </c>
      <c r="G4947">
        <v>25</v>
      </c>
      <c r="H4947">
        <v>0</v>
      </c>
      <c r="I4947">
        <v>1</v>
      </c>
      <c r="J4947">
        <v>1581</v>
      </c>
      <c r="K4947">
        <v>1</v>
      </c>
      <c r="L4947">
        <v>1</v>
      </c>
      <c r="M4947">
        <v>527</v>
      </c>
      <c r="N4947" t="s">
        <v>18</v>
      </c>
      <c r="O4947">
        <v>0</v>
      </c>
      <c r="P4947">
        <v>2527</v>
      </c>
    </row>
    <row r="4948" spans="1:16" x14ac:dyDescent="0.25">
      <c r="A4948" t="s">
        <v>7495</v>
      </c>
      <c r="B4948">
        <v>237</v>
      </c>
      <c r="C4948" s="3" t="str">
        <f>HYPERLINK("http://www.uniprot.org/uniprot/K7KLW3","tr|K7KLW3|K7KLW3_SOYBN")</f>
        <v>tr|K7KLW3|K7KLW3_SOYBN</v>
      </c>
      <c r="D4948" t="s">
        <v>28</v>
      </c>
      <c r="E4948">
        <v>83.92</v>
      </c>
      <c r="F4948">
        <v>56</v>
      </c>
      <c r="G4948">
        <v>9</v>
      </c>
      <c r="H4948">
        <v>0</v>
      </c>
      <c r="I4948">
        <v>64</v>
      </c>
      <c r="J4948">
        <v>231</v>
      </c>
      <c r="K4948">
        <v>1</v>
      </c>
      <c r="L4948">
        <v>66</v>
      </c>
      <c r="M4948">
        <v>121</v>
      </c>
      <c r="N4948" t="s">
        <v>18</v>
      </c>
      <c r="O4948" s="1">
        <v>6.3185399999999997E-21</v>
      </c>
      <c r="P4948">
        <v>262</v>
      </c>
    </row>
    <row r="4949" spans="1:16" x14ac:dyDescent="0.25">
      <c r="A4949" t="s">
        <v>7496</v>
      </c>
      <c r="B4949">
        <v>1488</v>
      </c>
      <c r="C4949" s="3" t="str">
        <f>HYPERLINK("http://www.uniprot.org/uniprot/G7J0R5","tr|G7J0R5|G7J0R5_MEDTR")</f>
        <v>tr|G7J0R5|G7J0R5_MEDTR</v>
      </c>
      <c r="D4949" t="s">
        <v>7497</v>
      </c>
      <c r="E4949">
        <v>66.22</v>
      </c>
      <c r="F4949">
        <v>228</v>
      </c>
      <c r="G4949">
        <v>77</v>
      </c>
      <c r="H4949">
        <v>2</v>
      </c>
      <c r="I4949">
        <v>808</v>
      </c>
      <c r="J4949">
        <v>1485</v>
      </c>
      <c r="K4949">
        <v>1</v>
      </c>
      <c r="L4949">
        <v>256</v>
      </c>
      <c r="M4949">
        <v>473</v>
      </c>
      <c r="N4949" t="s">
        <v>18</v>
      </c>
      <c r="O4949" s="1">
        <v>1.7681000000000001E-75</v>
      </c>
      <c r="P4949">
        <v>740</v>
      </c>
    </row>
    <row r="4950" spans="1:16" x14ac:dyDescent="0.25">
      <c r="A4950" t="s">
        <v>7498</v>
      </c>
      <c r="B4950">
        <v>396</v>
      </c>
      <c r="C4950" s="3" t="str">
        <f>HYPERLINK("http://www.uniprot.org/uniprot/B7FKQ6","tr|B7FKQ6|B7FKQ6_MEDTR")</f>
        <v>tr|B7FKQ6|B7FKQ6_MEDTR</v>
      </c>
      <c r="D4950" t="s">
        <v>581</v>
      </c>
      <c r="E4950">
        <v>75.16</v>
      </c>
      <c r="F4950">
        <v>149</v>
      </c>
      <c r="G4950">
        <v>37</v>
      </c>
      <c r="H4950">
        <v>21</v>
      </c>
      <c r="I4950">
        <v>1</v>
      </c>
      <c r="J4950">
        <v>384</v>
      </c>
      <c r="K4950">
        <v>1</v>
      </c>
      <c r="L4950">
        <v>234</v>
      </c>
      <c r="M4950">
        <v>382</v>
      </c>
      <c r="N4950" t="s">
        <v>18</v>
      </c>
      <c r="O4950" s="1">
        <v>3.7748800000000002E-53</v>
      </c>
      <c r="P4950">
        <v>540</v>
      </c>
    </row>
    <row r="4951" spans="1:16" x14ac:dyDescent="0.25">
      <c r="A4951" t="s">
        <v>7499</v>
      </c>
      <c r="B4951">
        <v>1221</v>
      </c>
      <c r="C4951" s="3" t="str">
        <f>HYPERLINK("http://www.uniprot.org/uniprot/K7KRV3","tr|K7KRV3|K7KRV3_SOYBN")</f>
        <v>tr|K7KRV3|K7KRV3_SOYBN</v>
      </c>
      <c r="D4951" t="s">
        <v>7500</v>
      </c>
      <c r="E4951">
        <v>75.67</v>
      </c>
      <c r="F4951">
        <v>407</v>
      </c>
      <c r="G4951">
        <v>99</v>
      </c>
      <c r="H4951">
        <v>1</v>
      </c>
      <c r="I4951">
        <v>1</v>
      </c>
      <c r="J4951">
        <v>1218</v>
      </c>
      <c r="K4951">
        <v>1</v>
      </c>
      <c r="L4951">
        <v>24</v>
      </c>
      <c r="M4951">
        <v>429</v>
      </c>
      <c r="N4951" t="s">
        <v>18</v>
      </c>
      <c r="O4951" s="1">
        <v>1.8174700000000002E-173</v>
      </c>
      <c r="P4951">
        <v>1584</v>
      </c>
    </row>
    <row r="4952" spans="1:16" x14ac:dyDescent="0.25">
      <c r="A4952" t="s">
        <v>7501</v>
      </c>
      <c r="B4952">
        <v>294</v>
      </c>
      <c r="C4952" s="3" t="str">
        <f>HYPERLINK("http://www.uniprot.org/uniprot/A2Q2T1","tr|A2Q2T1|A2Q2T1_MEDTR")</f>
        <v>tr|A2Q2T1|A2Q2T1_MEDTR</v>
      </c>
      <c r="D4952" t="s">
        <v>337</v>
      </c>
      <c r="E4952">
        <v>63.79</v>
      </c>
      <c r="F4952">
        <v>116</v>
      </c>
      <c r="G4952">
        <v>42</v>
      </c>
      <c r="H4952">
        <v>31</v>
      </c>
      <c r="I4952">
        <v>1</v>
      </c>
      <c r="J4952">
        <v>255</v>
      </c>
      <c r="K4952">
        <v>1</v>
      </c>
      <c r="L4952">
        <v>362</v>
      </c>
      <c r="M4952">
        <v>477</v>
      </c>
      <c r="N4952" t="s">
        <v>18</v>
      </c>
      <c r="O4952" s="1">
        <v>3.0270099999999999E-31</v>
      </c>
      <c r="P4952">
        <v>351</v>
      </c>
    </row>
    <row r="4953" spans="1:16" x14ac:dyDescent="0.25">
      <c r="A4953" t="s">
        <v>7502</v>
      </c>
      <c r="B4953">
        <v>1851</v>
      </c>
      <c r="C4953" s="3" t="str">
        <f>HYPERLINK("http://www.uniprot.org/uniprot/I1MHP5","tr|I1MHP5|I1MHP5_SOYBN")</f>
        <v>tr|I1MHP5|I1MHP5_SOYBN</v>
      </c>
      <c r="D4953" t="s">
        <v>28</v>
      </c>
      <c r="E4953">
        <v>27.85</v>
      </c>
      <c r="F4953">
        <v>420</v>
      </c>
      <c r="G4953">
        <v>303</v>
      </c>
      <c r="H4953">
        <v>42</v>
      </c>
      <c r="I4953">
        <v>151</v>
      </c>
      <c r="J4953">
        <v>1284</v>
      </c>
      <c r="K4953">
        <v>1</v>
      </c>
      <c r="L4953">
        <v>1057</v>
      </c>
      <c r="M4953">
        <v>1470</v>
      </c>
      <c r="N4953" t="s">
        <v>18</v>
      </c>
      <c r="O4953" s="1">
        <v>2.30072E-30</v>
      </c>
      <c r="P4953">
        <v>352</v>
      </c>
    </row>
    <row r="4954" spans="1:16" x14ac:dyDescent="0.25">
      <c r="A4954" t="s">
        <v>7503</v>
      </c>
      <c r="B4954">
        <v>1029</v>
      </c>
      <c r="C4954" s="3" t="str">
        <f>HYPERLINK("http://www.uniprot.org/uniprot/G7JLG7","tr|G7JLG7|G7JLG7_MEDTR")</f>
        <v>tr|G7JLG7|G7JLG7_MEDTR</v>
      </c>
      <c r="D4954" t="s">
        <v>7504</v>
      </c>
      <c r="E4954">
        <v>84.43</v>
      </c>
      <c r="F4954">
        <v>347</v>
      </c>
      <c r="G4954">
        <v>54</v>
      </c>
      <c r="H4954">
        <v>5</v>
      </c>
      <c r="I4954">
        <v>1</v>
      </c>
      <c r="J4954">
        <v>1026</v>
      </c>
      <c r="K4954">
        <v>1</v>
      </c>
      <c r="L4954">
        <v>109</v>
      </c>
      <c r="M4954">
        <v>455</v>
      </c>
      <c r="N4954" t="s">
        <v>18</v>
      </c>
      <c r="O4954" s="1">
        <v>1.65215E-174</v>
      </c>
      <c r="P4954">
        <v>1592</v>
      </c>
    </row>
    <row r="4955" spans="1:16" x14ac:dyDescent="0.25">
      <c r="A4955" t="s">
        <v>7505</v>
      </c>
      <c r="B4955">
        <v>2445</v>
      </c>
      <c r="C4955" s="3" t="str">
        <f>HYPERLINK("http://www.uniprot.org/uniprot/G7LEI2","tr|G7LEI2|G7LEI2_MEDTR")</f>
        <v>tr|G7LEI2|G7LEI2_MEDTR</v>
      </c>
      <c r="D4955" t="s">
        <v>7506</v>
      </c>
      <c r="E4955">
        <v>87.2</v>
      </c>
      <c r="F4955">
        <v>774</v>
      </c>
      <c r="G4955">
        <v>99</v>
      </c>
      <c r="H4955">
        <v>0</v>
      </c>
      <c r="I4955">
        <v>82</v>
      </c>
      <c r="J4955">
        <v>2403</v>
      </c>
      <c r="K4955">
        <v>1</v>
      </c>
      <c r="L4955">
        <v>23</v>
      </c>
      <c r="M4955">
        <v>794</v>
      </c>
      <c r="N4955" t="s">
        <v>18</v>
      </c>
      <c r="O4955">
        <v>0</v>
      </c>
      <c r="P4955">
        <v>3525</v>
      </c>
    </row>
    <row r="4956" spans="1:16" x14ac:dyDescent="0.25">
      <c r="A4956" t="s">
        <v>7507</v>
      </c>
      <c r="B4956">
        <v>2832</v>
      </c>
      <c r="C4956" s="3" t="str">
        <f>HYPERLINK("http://www.uniprot.org/uniprot/G7K195","tr|G7K195|G7K195_MEDTR")</f>
        <v>tr|G7K195|G7K195_MEDTR</v>
      </c>
      <c r="D4956" t="s">
        <v>7508</v>
      </c>
      <c r="E4956">
        <v>80.23</v>
      </c>
      <c r="F4956">
        <v>951</v>
      </c>
      <c r="G4956">
        <v>188</v>
      </c>
      <c r="H4956">
        <v>8</v>
      </c>
      <c r="I4956">
        <v>1</v>
      </c>
      <c r="J4956">
        <v>2829</v>
      </c>
      <c r="K4956">
        <v>1</v>
      </c>
      <c r="L4956">
        <v>33</v>
      </c>
      <c r="M4956">
        <v>983</v>
      </c>
      <c r="N4956" t="s">
        <v>18</v>
      </c>
      <c r="O4956">
        <v>0</v>
      </c>
      <c r="P4956">
        <v>3927</v>
      </c>
    </row>
    <row r="4957" spans="1:16" x14ac:dyDescent="0.25">
      <c r="A4957" t="s">
        <v>7509</v>
      </c>
      <c r="B4957">
        <v>855</v>
      </c>
      <c r="C4957" s="3" t="str">
        <f>HYPERLINK("http://www.uniprot.org/uniprot/A2Q2T1","tr|A2Q2T1|A2Q2T1_MEDTR")</f>
        <v>tr|A2Q2T1|A2Q2T1_MEDTR</v>
      </c>
      <c r="D4957" t="s">
        <v>337</v>
      </c>
      <c r="E4957">
        <v>84.98</v>
      </c>
      <c r="F4957">
        <v>273</v>
      </c>
      <c r="G4957">
        <v>41</v>
      </c>
      <c r="H4957">
        <v>1</v>
      </c>
      <c r="I4957">
        <v>1</v>
      </c>
      <c r="J4957">
        <v>816</v>
      </c>
      <c r="K4957">
        <v>1</v>
      </c>
      <c r="L4957">
        <v>205</v>
      </c>
      <c r="M4957">
        <v>477</v>
      </c>
      <c r="N4957" t="s">
        <v>18</v>
      </c>
      <c r="O4957" s="1">
        <v>1.17216E-129</v>
      </c>
      <c r="P4957">
        <v>1204</v>
      </c>
    </row>
    <row r="4958" spans="1:16" x14ac:dyDescent="0.25">
      <c r="A4958" t="s">
        <v>7510</v>
      </c>
      <c r="B4958">
        <v>918</v>
      </c>
      <c r="C4958" s="3" t="str">
        <f>HYPERLINK("http://www.uniprot.org/uniprot/G8DCY4","tr|G8DCY4|G8DCY4_PHAVU")</f>
        <v>tr|G8DCY4|G8DCY4_PHAVU</v>
      </c>
      <c r="D4958" t="s">
        <v>1086</v>
      </c>
      <c r="E4958">
        <v>78.14</v>
      </c>
      <c r="F4958">
        <v>302</v>
      </c>
      <c r="G4958">
        <v>66</v>
      </c>
      <c r="H4958">
        <v>0</v>
      </c>
      <c r="I4958">
        <v>1</v>
      </c>
      <c r="J4958">
        <v>906</v>
      </c>
      <c r="K4958">
        <v>1</v>
      </c>
      <c r="L4958">
        <v>315</v>
      </c>
      <c r="M4958">
        <v>588</v>
      </c>
      <c r="N4958" t="s">
        <v>18</v>
      </c>
      <c r="O4958" s="1">
        <v>6.16722E-135</v>
      </c>
      <c r="P4958">
        <v>1250</v>
      </c>
    </row>
    <row r="4959" spans="1:16" x14ac:dyDescent="0.25">
      <c r="A4959" t="s">
        <v>7511</v>
      </c>
      <c r="B4959">
        <v>1002</v>
      </c>
      <c r="C4959" s="3" t="str">
        <f>HYPERLINK("http://www.uniprot.org/uniprot/F1QU30","tr|F1QU30|F1QU30_DANRE")</f>
        <v>tr|F1QU30|F1QU30_DANRE</v>
      </c>
      <c r="D4959" t="s">
        <v>7512</v>
      </c>
      <c r="E4959">
        <v>21.84</v>
      </c>
      <c r="F4959">
        <v>293</v>
      </c>
      <c r="G4959">
        <v>229</v>
      </c>
      <c r="H4959">
        <v>5</v>
      </c>
      <c r="I4959">
        <v>82</v>
      </c>
      <c r="J4959">
        <v>945</v>
      </c>
      <c r="K4959">
        <v>1</v>
      </c>
      <c r="L4959">
        <v>328</v>
      </c>
      <c r="M4959">
        <v>602</v>
      </c>
      <c r="N4959" t="s">
        <v>18</v>
      </c>
      <c r="O4959" s="1">
        <v>2.0891899999999999E-9</v>
      </c>
      <c r="P4959">
        <v>168</v>
      </c>
    </row>
    <row r="4960" spans="1:16" x14ac:dyDescent="0.25">
      <c r="A4960" t="s">
        <v>7513</v>
      </c>
      <c r="B4960">
        <v>381</v>
      </c>
      <c r="C4960" s="3" t="str">
        <f>HYPERLINK("http://www.uniprot.org/uniprot/M5X626","tr|M5X626|M5X626_PRUPE")</f>
        <v>tr|M5X626|M5X626_PRUPE</v>
      </c>
      <c r="D4960" t="s">
        <v>7477</v>
      </c>
      <c r="E4960">
        <v>51.92</v>
      </c>
      <c r="F4960">
        <v>104</v>
      </c>
      <c r="G4960">
        <v>50</v>
      </c>
      <c r="H4960">
        <v>1</v>
      </c>
      <c r="I4960">
        <v>46</v>
      </c>
      <c r="J4960">
        <v>354</v>
      </c>
      <c r="K4960">
        <v>1</v>
      </c>
      <c r="L4960">
        <v>54</v>
      </c>
      <c r="M4960">
        <v>156</v>
      </c>
      <c r="N4960" t="s">
        <v>18</v>
      </c>
      <c r="O4960" s="1">
        <v>9.2408299999999995E-23</v>
      </c>
      <c r="P4960">
        <v>247</v>
      </c>
    </row>
    <row r="4961" spans="1:16" x14ac:dyDescent="0.25">
      <c r="A4961" t="s">
        <v>7514</v>
      </c>
      <c r="B4961">
        <v>759</v>
      </c>
      <c r="C4961" s="3" t="str">
        <f>HYPERLINK("http://www.uniprot.org/uniprot/Q2PF04","tr|Q2PF04|Q2PF04_TRIPR")</f>
        <v>tr|Q2PF04|Q2PF04_TRIPR</v>
      </c>
      <c r="D4961" t="s">
        <v>7515</v>
      </c>
      <c r="E4961">
        <v>65.209999999999994</v>
      </c>
      <c r="F4961">
        <v>253</v>
      </c>
      <c r="G4961">
        <v>88</v>
      </c>
      <c r="H4961">
        <v>7</v>
      </c>
      <c r="I4961">
        <v>19</v>
      </c>
      <c r="J4961">
        <v>756</v>
      </c>
      <c r="K4961">
        <v>1</v>
      </c>
      <c r="L4961">
        <v>241</v>
      </c>
      <c r="M4961">
        <v>493</v>
      </c>
      <c r="N4961" t="s">
        <v>18</v>
      </c>
      <c r="O4961" s="1">
        <v>2.66098E-84</v>
      </c>
      <c r="P4961">
        <v>812</v>
      </c>
    </row>
    <row r="4962" spans="1:16" x14ac:dyDescent="0.25">
      <c r="A4962" t="s">
        <v>7516</v>
      </c>
      <c r="B4962">
        <v>714</v>
      </c>
      <c r="C4962" s="3" t="str">
        <f>HYPERLINK("http://www.uniprot.org/uniprot/G7IFC3","tr|G7IFC3|G7IFC3_MEDTR")</f>
        <v>tr|G7IFC3|G7IFC3_MEDTR</v>
      </c>
      <c r="D4962" t="s">
        <v>7517</v>
      </c>
      <c r="E4962">
        <v>53.08</v>
      </c>
      <c r="F4962">
        <v>243</v>
      </c>
      <c r="G4962">
        <v>114</v>
      </c>
      <c r="H4962">
        <v>60</v>
      </c>
      <c r="I4962">
        <v>1</v>
      </c>
      <c r="J4962">
        <v>549</v>
      </c>
      <c r="K4962">
        <v>1</v>
      </c>
      <c r="L4962">
        <v>3</v>
      </c>
      <c r="M4962">
        <v>245</v>
      </c>
      <c r="N4962" t="s">
        <v>18</v>
      </c>
      <c r="O4962" s="1">
        <v>2.5218200000000001E-54</v>
      </c>
      <c r="P4962">
        <v>553</v>
      </c>
    </row>
    <row r="4963" spans="1:16" x14ac:dyDescent="0.25">
      <c r="A4963" t="s">
        <v>7518</v>
      </c>
      <c r="B4963">
        <v>939</v>
      </c>
      <c r="C4963" s="3" t="str">
        <f>HYPERLINK("http://www.uniprot.org/uniprot/A5ATP0","tr|A5ATP0|A5ATP0_VITVI")</f>
        <v>tr|A5ATP0|A5ATP0_VITVI</v>
      </c>
      <c r="D4963" t="s">
        <v>7519</v>
      </c>
      <c r="E4963">
        <v>55.26</v>
      </c>
      <c r="F4963">
        <v>152</v>
      </c>
      <c r="G4963">
        <v>68</v>
      </c>
      <c r="H4963">
        <v>4</v>
      </c>
      <c r="I4963">
        <v>1</v>
      </c>
      <c r="J4963">
        <v>444</v>
      </c>
      <c r="K4963">
        <v>1</v>
      </c>
      <c r="L4963">
        <v>31</v>
      </c>
      <c r="M4963">
        <v>182</v>
      </c>
      <c r="N4963" t="s">
        <v>18</v>
      </c>
      <c r="O4963" s="1">
        <v>5.0664500000000003E-39</v>
      </c>
      <c r="P4963">
        <v>423</v>
      </c>
    </row>
    <row r="4964" spans="1:16" x14ac:dyDescent="0.25">
      <c r="A4964" t="s">
        <v>7520</v>
      </c>
      <c r="B4964">
        <v>1059</v>
      </c>
      <c r="C4964" s="3" t="str">
        <f>HYPERLINK("http://www.uniprot.org/uniprot/G7KFC7","tr|G7KFC7|G7KFC7_MEDTR")</f>
        <v>tr|G7KFC7|G7KFC7_MEDTR</v>
      </c>
      <c r="D4964" t="s">
        <v>7521</v>
      </c>
      <c r="E4964">
        <v>91.78</v>
      </c>
      <c r="F4964">
        <v>353</v>
      </c>
      <c r="G4964">
        <v>29</v>
      </c>
      <c r="H4964">
        <v>2</v>
      </c>
      <c r="I4964">
        <v>4</v>
      </c>
      <c r="J4964">
        <v>1056</v>
      </c>
      <c r="K4964">
        <v>1</v>
      </c>
      <c r="L4964">
        <v>48</v>
      </c>
      <c r="M4964">
        <v>399</v>
      </c>
      <c r="N4964" t="s">
        <v>18</v>
      </c>
      <c r="O4964">
        <v>0</v>
      </c>
      <c r="P4964">
        <v>1739</v>
      </c>
    </row>
    <row r="4965" spans="1:16" x14ac:dyDescent="0.25">
      <c r="A4965" t="s">
        <v>7522</v>
      </c>
      <c r="B4965">
        <v>831</v>
      </c>
      <c r="C4965" s="3" t="str">
        <f>HYPERLINK("http://www.uniprot.org/uniprot/G7L4Q1","tr|G7L4Q1|G7L4Q1_MEDTR")</f>
        <v>tr|G7L4Q1|G7L4Q1_MEDTR</v>
      </c>
      <c r="D4965" t="s">
        <v>7487</v>
      </c>
      <c r="E4965">
        <v>77.89</v>
      </c>
      <c r="F4965">
        <v>276</v>
      </c>
      <c r="G4965">
        <v>61</v>
      </c>
      <c r="H4965">
        <v>0</v>
      </c>
      <c r="I4965">
        <v>1</v>
      </c>
      <c r="J4965">
        <v>828</v>
      </c>
      <c r="K4965">
        <v>1</v>
      </c>
      <c r="L4965">
        <v>1</v>
      </c>
      <c r="M4965">
        <v>268</v>
      </c>
      <c r="N4965" t="s">
        <v>18</v>
      </c>
      <c r="O4965" s="1">
        <v>9.5064099999999996E-121</v>
      </c>
      <c r="P4965">
        <v>1127</v>
      </c>
    </row>
    <row r="4966" spans="1:16" x14ac:dyDescent="0.25">
      <c r="A4966" t="s">
        <v>7523</v>
      </c>
      <c r="B4966">
        <v>357</v>
      </c>
      <c r="C4966" s="3" t="str">
        <f>HYPERLINK("http://www.uniprot.org/uniprot/G7KX08","tr|G7KX08|G7KX08_MEDTR")</f>
        <v>tr|G7KX08|G7KX08_MEDTR</v>
      </c>
      <c r="D4966" t="s">
        <v>7524</v>
      </c>
      <c r="E4966">
        <v>72.64</v>
      </c>
      <c r="F4966">
        <v>117</v>
      </c>
      <c r="G4966">
        <v>32</v>
      </c>
      <c r="H4966">
        <v>0</v>
      </c>
      <c r="I4966">
        <v>1</v>
      </c>
      <c r="J4966">
        <v>351</v>
      </c>
      <c r="K4966">
        <v>1</v>
      </c>
      <c r="L4966">
        <v>361</v>
      </c>
      <c r="M4966">
        <v>477</v>
      </c>
      <c r="N4966" t="s">
        <v>18</v>
      </c>
      <c r="O4966" s="1">
        <v>2.9714999999999997E-42</v>
      </c>
      <c r="P4966">
        <v>446</v>
      </c>
    </row>
    <row r="4967" spans="1:16" x14ac:dyDescent="0.25">
      <c r="A4967" t="s">
        <v>7525</v>
      </c>
      <c r="B4967">
        <v>2367</v>
      </c>
      <c r="C4967" s="3" t="str">
        <f>HYPERLINK("http://www.uniprot.org/uniprot/K7K5T9","tr|K7K5T9|K7K5T9_SOYBN")</f>
        <v>tr|K7K5T9|K7K5T9_SOYBN</v>
      </c>
      <c r="D4967" t="s">
        <v>28</v>
      </c>
      <c r="E4967">
        <v>64.55</v>
      </c>
      <c r="F4967">
        <v>804</v>
      </c>
      <c r="G4967">
        <v>285</v>
      </c>
      <c r="H4967">
        <v>16</v>
      </c>
      <c r="I4967">
        <v>1</v>
      </c>
      <c r="J4967">
        <v>2364</v>
      </c>
      <c r="K4967">
        <v>1</v>
      </c>
      <c r="L4967">
        <v>1</v>
      </c>
      <c r="M4967">
        <v>792</v>
      </c>
      <c r="N4967" t="s">
        <v>18</v>
      </c>
      <c r="O4967">
        <v>0</v>
      </c>
      <c r="P4967">
        <v>2404</v>
      </c>
    </row>
    <row r="4968" spans="1:16" x14ac:dyDescent="0.25">
      <c r="A4968" t="s">
        <v>7526</v>
      </c>
      <c r="B4968">
        <v>1836</v>
      </c>
      <c r="C4968" s="3" t="str">
        <f>HYPERLINK("http://www.uniprot.org/uniprot/G7IE60","tr|G7IE60|G7IE60_MEDTR")</f>
        <v>tr|G7IE60|G7IE60_MEDTR</v>
      </c>
      <c r="D4968" t="s">
        <v>7527</v>
      </c>
      <c r="E4968">
        <v>84.16</v>
      </c>
      <c r="F4968">
        <v>625</v>
      </c>
      <c r="G4968">
        <v>99</v>
      </c>
      <c r="H4968">
        <v>14</v>
      </c>
      <c r="I4968">
        <v>1</v>
      </c>
      <c r="J4968">
        <v>1833</v>
      </c>
      <c r="K4968">
        <v>1</v>
      </c>
      <c r="L4968">
        <v>1</v>
      </c>
      <c r="M4968">
        <v>625</v>
      </c>
      <c r="N4968" t="s">
        <v>18</v>
      </c>
      <c r="O4968">
        <v>0</v>
      </c>
      <c r="P4968">
        <v>2614</v>
      </c>
    </row>
    <row r="4969" spans="1:16" x14ac:dyDescent="0.25">
      <c r="A4969" t="s">
        <v>7528</v>
      </c>
      <c r="B4969">
        <v>1161</v>
      </c>
      <c r="C4969" s="3" t="str">
        <f>HYPERLINK("http://www.uniprot.org/uniprot/G7L6C0","tr|G7L6C0|G7L6C0_MEDTR")</f>
        <v>tr|G7L6C0|G7L6C0_MEDTR</v>
      </c>
      <c r="D4969" t="s">
        <v>7529</v>
      </c>
      <c r="E4969">
        <v>81.81</v>
      </c>
      <c r="F4969">
        <v>374</v>
      </c>
      <c r="G4969">
        <v>68</v>
      </c>
      <c r="H4969">
        <v>0</v>
      </c>
      <c r="I4969">
        <v>34</v>
      </c>
      <c r="J4969">
        <v>1155</v>
      </c>
      <c r="K4969">
        <v>1</v>
      </c>
      <c r="L4969">
        <v>293</v>
      </c>
      <c r="M4969">
        <v>662</v>
      </c>
      <c r="N4969" t="s">
        <v>18</v>
      </c>
      <c r="O4969" s="1">
        <v>5.2782800000000003E-167</v>
      </c>
      <c r="P4969">
        <v>1528</v>
      </c>
    </row>
    <row r="4970" spans="1:16" x14ac:dyDescent="0.25">
      <c r="A4970" t="s">
        <v>7530</v>
      </c>
      <c r="B4970">
        <v>1524</v>
      </c>
      <c r="C4970" s="3" t="str">
        <f>HYPERLINK("http://www.uniprot.org/uniprot/A7UQU9","tr|A7UQU9|A7UQU9_MEDTR")</f>
        <v>tr|A7UQU9|A7UQU9_MEDTR</v>
      </c>
      <c r="D4970" t="s">
        <v>7531</v>
      </c>
      <c r="E4970">
        <v>53.75</v>
      </c>
      <c r="F4970">
        <v>506</v>
      </c>
      <c r="G4970">
        <v>234</v>
      </c>
      <c r="H4970">
        <v>12</v>
      </c>
      <c r="I4970">
        <v>1</v>
      </c>
      <c r="J4970">
        <v>1482</v>
      </c>
      <c r="K4970">
        <v>1</v>
      </c>
      <c r="L4970">
        <v>2</v>
      </c>
      <c r="M4970">
        <v>485</v>
      </c>
      <c r="N4970" t="s">
        <v>18</v>
      </c>
      <c r="O4970" s="1">
        <v>2.05942E-127</v>
      </c>
      <c r="P4970">
        <v>1188</v>
      </c>
    </row>
    <row r="4971" spans="1:16" x14ac:dyDescent="0.25">
      <c r="A4971" t="s">
        <v>7532</v>
      </c>
      <c r="B4971">
        <v>2610</v>
      </c>
      <c r="C4971" s="3" t="str">
        <f>HYPERLINK("http://www.uniprot.org/uniprot/I1KAV1","tr|I1KAV1|I1KAV1_SOYBN")</f>
        <v>tr|I1KAV1|I1KAV1_SOYBN</v>
      </c>
      <c r="D4971" t="s">
        <v>28</v>
      </c>
      <c r="E4971">
        <v>89.52</v>
      </c>
      <c r="F4971">
        <v>869</v>
      </c>
      <c r="G4971">
        <v>91</v>
      </c>
      <c r="H4971">
        <v>0</v>
      </c>
      <c r="I4971">
        <v>1</v>
      </c>
      <c r="J4971">
        <v>2607</v>
      </c>
      <c r="K4971">
        <v>1</v>
      </c>
      <c r="L4971">
        <v>3</v>
      </c>
      <c r="M4971">
        <v>871</v>
      </c>
      <c r="N4971" t="s">
        <v>18</v>
      </c>
      <c r="O4971">
        <v>0</v>
      </c>
      <c r="P4971">
        <v>3992</v>
      </c>
    </row>
    <row r="4972" spans="1:16" x14ac:dyDescent="0.25">
      <c r="A4972" t="s">
        <v>7533</v>
      </c>
      <c r="B4972">
        <v>1449</v>
      </c>
      <c r="C4972" s="3" t="str">
        <f>HYPERLINK("http://www.uniprot.org/uniprot/I1LLR7","tr|I1LLR7|I1LLR7_SOYBN")</f>
        <v>tr|I1LLR7|I1LLR7_SOYBN</v>
      </c>
      <c r="D4972" t="s">
        <v>99</v>
      </c>
      <c r="E4972">
        <v>86.49</v>
      </c>
      <c r="F4972">
        <v>459</v>
      </c>
      <c r="G4972">
        <v>62</v>
      </c>
      <c r="H4972">
        <v>0</v>
      </c>
      <c r="I4972">
        <v>70</v>
      </c>
      <c r="J4972">
        <v>1446</v>
      </c>
      <c r="K4972">
        <v>1</v>
      </c>
      <c r="L4972">
        <v>28</v>
      </c>
      <c r="M4972">
        <v>486</v>
      </c>
      <c r="N4972" t="s">
        <v>18</v>
      </c>
      <c r="O4972">
        <v>0</v>
      </c>
      <c r="P4972">
        <v>2100</v>
      </c>
    </row>
    <row r="4973" spans="1:16" x14ac:dyDescent="0.25">
      <c r="A4973" t="s">
        <v>7534</v>
      </c>
      <c r="B4973">
        <v>1872</v>
      </c>
      <c r="C4973" s="3" t="str">
        <f>HYPERLINK("http://www.uniprot.org/uniprot/G7LEV6","tr|G7LEV6|G7LEV6_MEDTR")</f>
        <v>tr|G7LEV6|G7LEV6_MEDTR</v>
      </c>
      <c r="D4973" t="s">
        <v>7535</v>
      </c>
      <c r="E4973">
        <v>48.38</v>
      </c>
      <c r="F4973">
        <v>711</v>
      </c>
      <c r="G4973">
        <v>367</v>
      </c>
      <c r="H4973">
        <v>88</v>
      </c>
      <c r="I4973">
        <v>1</v>
      </c>
      <c r="J4973">
        <v>1869</v>
      </c>
      <c r="K4973">
        <v>1</v>
      </c>
      <c r="L4973">
        <v>1</v>
      </c>
      <c r="M4973">
        <v>693</v>
      </c>
      <c r="N4973" t="s">
        <v>18</v>
      </c>
      <c r="O4973" s="1">
        <v>1.40622E-168</v>
      </c>
      <c r="P4973">
        <v>1544</v>
      </c>
    </row>
    <row r="4974" spans="1:16" x14ac:dyDescent="0.25">
      <c r="A4974" t="s">
        <v>7536</v>
      </c>
      <c r="B4974">
        <v>591</v>
      </c>
      <c r="C4974" s="3" t="str">
        <f>HYPERLINK("http://www.uniprot.org/uniprot/C6T002","tr|C6T002|C6T002_SOYBN")</f>
        <v>tr|C6T002|C6T002_SOYBN</v>
      </c>
      <c r="D4974" t="s">
        <v>210</v>
      </c>
      <c r="E4974">
        <v>78.36</v>
      </c>
      <c r="F4974">
        <v>171</v>
      </c>
      <c r="G4974">
        <v>37</v>
      </c>
      <c r="H4974">
        <v>1</v>
      </c>
      <c r="I4974">
        <v>79</v>
      </c>
      <c r="J4974">
        <v>588</v>
      </c>
      <c r="K4974">
        <v>1</v>
      </c>
      <c r="L4974">
        <v>45</v>
      </c>
      <c r="M4974">
        <v>214</v>
      </c>
      <c r="N4974" t="s">
        <v>18</v>
      </c>
      <c r="O4974" s="1">
        <v>4.9946099999999997E-69</v>
      </c>
      <c r="P4974">
        <v>678</v>
      </c>
    </row>
    <row r="4975" spans="1:16" x14ac:dyDescent="0.25">
      <c r="A4975" t="s">
        <v>7537</v>
      </c>
      <c r="B4975">
        <v>192</v>
      </c>
      <c r="C4975" s="3" t="str">
        <f>HYPERLINK("http://www.uniprot.org/uniprot/I1LPI3","tr|I1LPI3|I1LPI3_SOYBN")</f>
        <v>tr|I1LPI3|I1LPI3_SOYBN</v>
      </c>
      <c r="D4975" t="s">
        <v>28</v>
      </c>
      <c r="E4975">
        <v>84.74</v>
      </c>
      <c r="F4975">
        <v>59</v>
      </c>
      <c r="G4975">
        <v>9</v>
      </c>
      <c r="H4975">
        <v>7</v>
      </c>
      <c r="I4975">
        <v>34</v>
      </c>
      <c r="J4975">
        <v>189</v>
      </c>
      <c r="K4975">
        <v>1</v>
      </c>
      <c r="L4975">
        <v>9</v>
      </c>
      <c r="M4975">
        <v>67</v>
      </c>
      <c r="N4975" t="s">
        <v>18</v>
      </c>
      <c r="O4975" s="1">
        <v>5.2510500000000002E-23</v>
      </c>
      <c r="P4975">
        <v>280</v>
      </c>
    </row>
    <row r="4976" spans="1:16" x14ac:dyDescent="0.25">
      <c r="A4976" t="s">
        <v>7538</v>
      </c>
      <c r="B4976">
        <v>339</v>
      </c>
      <c r="C4976" s="3" t="str">
        <f>HYPERLINK("http://www.uniprot.org/uniprot/I3T5Q1","tr|I3T5Q1|I3T5Q1_LOTJA")</f>
        <v>tr|I3T5Q1|I3T5Q1_LOTJA</v>
      </c>
      <c r="D4976" t="s">
        <v>93</v>
      </c>
      <c r="E4976">
        <v>68.290000000000006</v>
      </c>
      <c r="F4976">
        <v>41</v>
      </c>
      <c r="G4976">
        <v>13</v>
      </c>
      <c r="H4976">
        <v>1</v>
      </c>
      <c r="I4976">
        <v>6</v>
      </c>
      <c r="J4976">
        <v>125</v>
      </c>
      <c r="K4976">
        <v>3</v>
      </c>
      <c r="L4976">
        <v>24</v>
      </c>
      <c r="M4976">
        <v>64</v>
      </c>
      <c r="N4976" t="s">
        <v>18</v>
      </c>
      <c r="O4976" s="1">
        <v>8.7145E-11</v>
      </c>
      <c r="P4976">
        <v>148</v>
      </c>
    </row>
    <row r="4977" spans="1:16" x14ac:dyDescent="0.25">
      <c r="A4977" t="s">
        <v>7539</v>
      </c>
      <c r="B4977">
        <v>867</v>
      </c>
      <c r="C4977" s="3" t="str">
        <f>HYPERLINK("http://www.uniprot.org/uniprot/G7JN24","tr|G7JN24|G7JN24_MEDTR")</f>
        <v>tr|G7JN24|G7JN24_MEDTR</v>
      </c>
      <c r="D4977" t="s">
        <v>7540</v>
      </c>
      <c r="E4977">
        <v>94.24</v>
      </c>
      <c r="F4977">
        <v>278</v>
      </c>
      <c r="G4977">
        <v>16</v>
      </c>
      <c r="H4977">
        <v>0</v>
      </c>
      <c r="I4977">
        <v>31</v>
      </c>
      <c r="J4977">
        <v>864</v>
      </c>
      <c r="K4977">
        <v>1</v>
      </c>
      <c r="L4977">
        <v>70</v>
      </c>
      <c r="M4977">
        <v>347</v>
      </c>
      <c r="N4977" t="s">
        <v>18</v>
      </c>
      <c r="O4977" s="1">
        <v>1.23876E-150</v>
      </c>
      <c r="P4977">
        <v>1385</v>
      </c>
    </row>
    <row r="4978" spans="1:16" x14ac:dyDescent="0.25">
      <c r="A4978" t="s">
        <v>7541</v>
      </c>
      <c r="B4978">
        <v>1218</v>
      </c>
      <c r="C4978" s="3" t="str">
        <f>HYPERLINK("http://www.uniprot.org/uniprot/I1JMD9","tr|I1JMD9|I1JMD9_SOYBN")</f>
        <v>tr|I1JMD9|I1JMD9_SOYBN</v>
      </c>
      <c r="D4978" t="s">
        <v>71</v>
      </c>
      <c r="E4978">
        <v>82.82</v>
      </c>
      <c r="F4978">
        <v>390</v>
      </c>
      <c r="G4978">
        <v>67</v>
      </c>
      <c r="H4978">
        <v>1</v>
      </c>
      <c r="I4978">
        <v>49</v>
      </c>
      <c r="J4978">
        <v>1215</v>
      </c>
      <c r="K4978">
        <v>1</v>
      </c>
      <c r="L4978">
        <v>2</v>
      </c>
      <c r="M4978">
        <v>390</v>
      </c>
      <c r="N4978" t="s">
        <v>18</v>
      </c>
      <c r="O4978" s="1">
        <v>1.02566E-176</v>
      </c>
      <c r="P4978">
        <v>1612</v>
      </c>
    </row>
    <row r="4979" spans="1:16" x14ac:dyDescent="0.25">
      <c r="A4979" t="s">
        <v>7542</v>
      </c>
      <c r="B4979">
        <v>1320</v>
      </c>
      <c r="C4979" s="3" t="str">
        <f>HYPERLINK("http://www.uniprot.org/uniprot/G7LEI6","tr|G7LEI6|G7LEI6_MEDTR")</f>
        <v>tr|G7LEI6|G7LEI6_MEDTR</v>
      </c>
      <c r="D4979" t="s">
        <v>7543</v>
      </c>
      <c r="E4979">
        <v>69.84</v>
      </c>
      <c r="F4979">
        <v>441</v>
      </c>
      <c r="G4979">
        <v>133</v>
      </c>
      <c r="H4979">
        <v>2</v>
      </c>
      <c r="I4979">
        <v>1</v>
      </c>
      <c r="J4979">
        <v>1317</v>
      </c>
      <c r="K4979">
        <v>1</v>
      </c>
      <c r="L4979">
        <v>1</v>
      </c>
      <c r="M4979">
        <v>440</v>
      </c>
      <c r="N4979" t="s">
        <v>18</v>
      </c>
      <c r="O4979" s="1">
        <v>1.1139200000000001E-171</v>
      </c>
      <c r="P4979">
        <v>1569</v>
      </c>
    </row>
    <row r="4980" spans="1:16" x14ac:dyDescent="0.25">
      <c r="A4980" t="s">
        <v>7544</v>
      </c>
      <c r="B4980">
        <v>1143</v>
      </c>
      <c r="C4980" s="3" t="str">
        <f>HYPERLINK("http://www.uniprot.org/uniprot/G7K194","tr|G7K194|G7K194_MEDTR")</f>
        <v>tr|G7K194|G7K194_MEDTR</v>
      </c>
      <c r="D4980" t="s">
        <v>7545</v>
      </c>
      <c r="E4980">
        <v>85.86</v>
      </c>
      <c r="F4980">
        <v>382</v>
      </c>
      <c r="G4980">
        <v>54</v>
      </c>
      <c r="H4980">
        <v>2</v>
      </c>
      <c r="I4980">
        <v>1</v>
      </c>
      <c r="J4980">
        <v>1140</v>
      </c>
      <c r="K4980">
        <v>1</v>
      </c>
      <c r="L4980">
        <v>1</v>
      </c>
      <c r="M4980">
        <v>379</v>
      </c>
      <c r="N4980" t="s">
        <v>18</v>
      </c>
      <c r="O4980">
        <v>0</v>
      </c>
      <c r="P4980">
        <v>1653</v>
      </c>
    </row>
    <row r="4981" spans="1:16" x14ac:dyDescent="0.25">
      <c r="A4981" t="s">
        <v>7546</v>
      </c>
      <c r="B4981">
        <v>1074</v>
      </c>
      <c r="C4981" s="3" t="str">
        <f>HYPERLINK("http://www.uniprot.org/uniprot/I1LRS5","tr|I1LRS5|I1LRS5_SOYBN")</f>
        <v>tr|I1LRS5|I1LRS5_SOYBN</v>
      </c>
      <c r="D4981" t="s">
        <v>71</v>
      </c>
      <c r="E4981">
        <v>46.89</v>
      </c>
      <c r="F4981">
        <v>403</v>
      </c>
      <c r="G4981">
        <v>214</v>
      </c>
      <c r="H4981">
        <v>59</v>
      </c>
      <c r="I4981">
        <v>1</v>
      </c>
      <c r="J4981">
        <v>1032</v>
      </c>
      <c r="K4981">
        <v>1</v>
      </c>
      <c r="L4981">
        <v>1</v>
      </c>
      <c r="M4981">
        <v>395</v>
      </c>
      <c r="N4981" t="s">
        <v>18</v>
      </c>
      <c r="O4981" s="1">
        <v>2.9748100000000001E-89</v>
      </c>
      <c r="P4981">
        <v>857</v>
      </c>
    </row>
    <row r="4982" spans="1:16" x14ac:dyDescent="0.25">
      <c r="A4982" t="s">
        <v>7547</v>
      </c>
      <c r="B4982">
        <v>1431</v>
      </c>
      <c r="C4982" s="3" t="str">
        <f>HYPERLINK("http://www.uniprot.org/uniprot/K7KCN4","tr|K7KCN4|K7KCN4_SOYBN")</f>
        <v>tr|K7KCN4|K7KCN4_SOYBN</v>
      </c>
      <c r="D4982" t="s">
        <v>28</v>
      </c>
      <c r="E4982">
        <v>48.86</v>
      </c>
      <c r="F4982">
        <v>573</v>
      </c>
      <c r="G4982">
        <v>293</v>
      </c>
      <c r="H4982">
        <v>97</v>
      </c>
      <c r="I4982">
        <v>1</v>
      </c>
      <c r="J4982">
        <v>1428</v>
      </c>
      <c r="K4982">
        <v>1</v>
      </c>
      <c r="L4982">
        <v>1</v>
      </c>
      <c r="M4982">
        <v>570</v>
      </c>
      <c r="N4982" t="s">
        <v>18</v>
      </c>
      <c r="O4982" s="1">
        <v>7.4465700000000001E-132</v>
      </c>
      <c r="P4982">
        <v>1226</v>
      </c>
    </row>
    <row r="4983" spans="1:16" x14ac:dyDescent="0.25">
      <c r="A4983" t="s">
        <v>7548</v>
      </c>
      <c r="B4983">
        <v>1959</v>
      </c>
      <c r="C4983" s="3" t="str">
        <f>HYPERLINK("http://www.uniprot.org/uniprot/K7M593","tr|K7M593|K7M593_SOYBN")</f>
        <v>tr|K7M593|K7M593_SOYBN</v>
      </c>
      <c r="D4983" t="s">
        <v>61</v>
      </c>
      <c r="E4983">
        <v>66.510000000000005</v>
      </c>
      <c r="F4983">
        <v>645</v>
      </c>
      <c r="G4983">
        <v>216</v>
      </c>
      <c r="H4983">
        <v>10</v>
      </c>
      <c r="I4983">
        <v>1</v>
      </c>
      <c r="J4983">
        <v>1905</v>
      </c>
      <c r="K4983">
        <v>1</v>
      </c>
      <c r="L4983">
        <v>88</v>
      </c>
      <c r="M4983">
        <v>728</v>
      </c>
      <c r="N4983" t="s">
        <v>18</v>
      </c>
      <c r="O4983">
        <v>0</v>
      </c>
      <c r="P4983">
        <v>2202</v>
      </c>
    </row>
    <row r="4984" spans="1:16" x14ac:dyDescent="0.25">
      <c r="A4984" t="s">
        <v>7549</v>
      </c>
      <c r="B4984">
        <v>375</v>
      </c>
      <c r="C4984" s="3" t="str">
        <f>HYPERLINK("http://www.uniprot.org/uniprot/M5X626","tr|M5X626|M5X626_PRUPE")</f>
        <v>tr|M5X626|M5X626_PRUPE</v>
      </c>
      <c r="D4984" t="s">
        <v>7477</v>
      </c>
      <c r="E4984">
        <v>55.65</v>
      </c>
      <c r="F4984">
        <v>115</v>
      </c>
      <c r="G4984">
        <v>51</v>
      </c>
      <c r="H4984">
        <v>0</v>
      </c>
      <c r="I4984">
        <v>4</v>
      </c>
      <c r="J4984">
        <v>348</v>
      </c>
      <c r="K4984">
        <v>1</v>
      </c>
      <c r="L4984">
        <v>43</v>
      </c>
      <c r="M4984">
        <v>156</v>
      </c>
      <c r="N4984" t="s">
        <v>18</v>
      </c>
      <c r="O4984" s="1">
        <v>4.63954E-27</v>
      </c>
      <c r="P4984">
        <v>315</v>
      </c>
    </row>
    <row r="4985" spans="1:16" x14ac:dyDescent="0.25">
      <c r="A4985" t="s">
        <v>7550</v>
      </c>
      <c r="B4985">
        <v>1176</v>
      </c>
      <c r="C4985" s="3" t="str">
        <f>HYPERLINK("http://www.uniprot.org/uniprot/G7J797","tr|G7J797|G7J797_MEDTR")</f>
        <v>tr|G7J797|G7J797_MEDTR</v>
      </c>
      <c r="D4985" t="s">
        <v>7551</v>
      </c>
      <c r="E4985">
        <v>46.68</v>
      </c>
      <c r="F4985">
        <v>422</v>
      </c>
      <c r="G4985">
        <v>225</v>
      </c>
      <c r="H4985">
        <v>41</v>
      </c>
      <c r="I4985">
        <v>25</v>
      </c>
      <c r="J4985">
        <v>1167</v>
      </c>
      <c r="K4985">
        <v>1</v>
      </c>
      <c r="L4985">
        <v>18</v>
      </c>
      <c r="M4985">
        <v>417</v>
      </c>
      <c r="N4985" t="s">
        <v>18</v>
      </c>
      <c r="O4985" s="1">
        <v>2.0250199999999999E-89</v>
      </c>
      <c r="P4985">
        <v>859</v>
      </c>
    </row>
    <row r="4986" spans="1:16" x14ac:dyDescent="0.25">
      <c r="A4986" t="s">
        <v>7552</v>
      </c>
      <c r="B4986">
        <v>1122</v>
      </c>
      <c r="C4986" s="3" t="str">
        <f>HYPERLINK("http://www.uniprot.org/uniprot/G7IFC4","tr|G7IFC4|G7IFC4_MEDTR")</f>
        <v>tr|G7IFC4|G7IFC4_MEDTR</v>
      </c>
      <c r="D4986" t="s">
        <v>7553</v>
      </c>
      <c r="E4986">
        <v>69.3</v>
      </c>
      <c r="F4986">
        <v>430</v>
      </c>
      <c r="G4986">
        <v>132</v>
      </c>
      <c r="H4986">
        <v>57</v>
      </c>
      <c r="I4986">
        <v>1</v>
      </c>
      <c r="J4986">
        <v>1119</v>
      </c>
      <c r="K4986">
        <v>1</v>
      </c>
      <c r="L4986">
        <v>1</v>
      </c>
      <c r="M4986">
        <v>429</v>
      </c>
      <c r="N4986" t="s">
        <v>18</v>
      </c>
      <c r="O4986" s="1">
        <v>5.1903099999999998E-148</v>
      </c>
      <c r="P4986">
        <v>1364</v>
      </c>
    </row>
    <row r="4987" spans="1:16" x14ac:dyDescent="0.25">
      <c r="A4987" t="s">
        <v>7554</v>
      </c>
      <c r="B4987">
        <v>813</v>
      </c>
      <c r="C4987" s="3" t="str">
        <f>HYPERLINK("http://www.uniprot.org/uniprot/I1M608","tr|I1M608|I1M608_SOYBN")</f>
        <v>tr|I1M608|I1M608_SOYBN</v>
      </c>
      <c r="D4987" t="s">
        <v>28</v>
      </c>
      <c r="E4987">
        <v>92.99</v>
      </c>
      <c r="F4987">
        <v>257</v>
      </c>
      <c r="G4987">
        <v>18</v>
      </c>
      <c r="H4987">
        <v>0</v>
      </c>
      <c r="I4987">
        <v>1</v>
      </c>
      <c r="J4987">
        <v>771</v>
      </c>
      <c r="K4987">
        <v>1</v>
      </c>
      <c r="L4987">
        <v>87</v>
      </c>
      <c r="M4987">
        <v>343</v>
      </c>
      <c r="N4987" t="s">
        <v>18</v>
      </c>
      <c r="O4987" s="1">
        <v>1.0677099999999999E-137</v>
      </c>
      <c r="P4987">
        <v>1273</v>
      </c>
    </row>
    <row r="4988" spans="1:16" x14ac:dyDescent="0.25">
      <c r="A4988" t="s">
        <v>7555</v>
      </c>
      <c r="B4988">
        <v>1746</v>
      </c>
      <c r="C4988" s="3" t="str">
        <f>HYPERLINK("http://www.uniprot.org/uniprot/K7MBN0","tr|K7MBN0|K7MBN0_SOYBN")</f>
        <v>tr|K7MBN0|K7MBN0_SOYBN</v>
      </c>
      <c r="D4988" t="s">
        <v>28</v>
      </c>
      <c r="E4988">
        <v>66.430000000000007</v>
      </c>
      <c r="F4988">
        <v>584</v>
      </c>
      <c r="G4988">
        <v>196</v>
      </c>
      <c r="H4988">
        <v>3</v>
      </c>
      <c r="I4988">
        <v>1</v>
      </c>
      <c r="J4988">
        <v>1743</v>
      </c>
      <c r="K4988">
        <v>1</v>
      </c>
      <c r="L4988">
        <v>1</v>
      </c>
      <c r="M4988">
        <v>584</v>
      </c>
      <c r="N4988" t="s">
        <v>18</v>
      </c>
      <c r="O4988">
        <v>0</v>
      </c>
      <c r="P4988">
        <v>1957</v>
      </c>
    </row>
    <row r="4989" spans="1:16" x14ac:dyDescent="0.25">
      <c r="A4989" t="s">
        <v>7556</v>
      </c>
      <c r="B4989">
        <v>1704</v>
      </c>
      <c r="C4989" s="3" t="str">
        <f>HYPERLINK("http://www.uniprot.org/uniprot/G7KFD2","tr|G7KFD2|G7KFD2_MEDTR")</f>
        <v>tr|G7KFD2|G7KFD2_MEDTR</v>
      </c>
      <c r="D4989" t="s">
        <v>7557</v>
      </c>
      <c r="E4989">
        <v>74.52</v>
      </c>
      <c r="F4989">
        <v>573</v>
      </c>
      <c r="G4989">
        <v>146</v>
      </c>
      <c r="H4989">
        <v>6</v>
      </c>
      <c r="I4989">
        <v>1</v>
      </c>
      <c r="J4989">
        <v>1701</v>
      </c>
      <c r="K4989">
        <v>1</v>
      </c>
      <c r="L4989">
        <v>1</v>
      </c>
      <c r="M4989">
        <v>551</v>
      </c>
      <c r="N4989" t="s">
        <v>18</v>
      </c>
      <c r="O4989">
        <v>0</v>
      </c>
      <c r="P4989">
        <v>2054</v>
      </c>
    </row>
    <row r="4990" spans="1:16" x14ac:dyDescent="0.25">
      <c r="A4990" t="s">
        <v>7558</v>
      </c>
      <c r="B4990">
        <v>1008</v>
      </c>
      <c r="C4990" s="3" t="str">
        <f>HYPERLINK("http://www.uniprot.org/uniprot/G7KFM2","tr|G7KFM2|G7KFM2_MEDTR")</f>
        <v>tr|G7KFM2|G7KFM2_MEDTR</v>
      </c>
      <c r="D4990" t="s">
        <v>7559</v>
      </c>
      <c r="E4990">
        <v>86.77</v>
      </c>
      <c r="F4990">
        <v>310</v>
      </c>
      <c r="G4990">
        <v>41</v>
      </c>
      <c r="H4990">
        <v>0</v>
      </c>
      <c r="I4990">
        <v>76</v>
      </c>
      <c r="J4990">
        <v>1005</v>
      </c>
      <c r="K4990">
        <v>1</v>
      </c>
      <c r="L4990">
        <v>17</v>
      </c>
      <c r="M4990">
        <v>326</v>
      </c>
      <c r="N4990" t="s">
        <v>18</v>
      </c>
      <c r="O4990" s="1">
        <v>1.18722E-153</v>
      </c>
      <c r="P4990">
        <v>1412</v>
      </c>
    </row>
    <row r="4991" spans="1:16" x14ac:dyDescent="0.25">
      <c r="A4991" t="s">
        <v>7560</v>
      </c>
      <c r="B4991">
        <v>807</v>
      </c>
      <c r="C4991" s="3" t="str">
        <f>HYPERLINK("http://www.uniprot.org/uniprot/B7FKG7","tr|B7FKG7|B7FKG7_MEDTR")</f>
        <v>tr|B7FKG7|B7FKG7_MEDTR</v>
      </c>
      <c r="D4991" t="s">
        <v>7561</v>
      </c>
      <c r="E4991">
        <v>92.91</v>
      </c>
      <c r="F4991">
        <v>268</v>
      </c>
      <c r="G4991">
        <v>19</v>
      </c>
      <c r="H4991">
        <v>0</v>
      </c>
      <c r="I4991">
        <v>1</v>
      </c>
      <c r="J4991">
        <v>804</v>
      </c>
      <c r="K4991">
        <v>1</v>
      </c>
      <c r="L4991">
        <v>1</v>
      </c>
      <c r="M4991">
        <v>268</v>
      </c>
      <c r="N4991" t="s">
        <v>18</v>
      </c>
      <c r="O4991" s="1">
        <v>5.9542800000000002E-141</v>
      </c>
      <c r="P4991">
        <v>1301</v>
      </c>
    </row>
    <row r="4992" spans="1:16" x14ac:dyDescent="0.25">
      <c r="A4992" t="s">
        <v>7562</v>
      </c>
      <c r="B4992">
        <v>1122</v>
      </c>
      <c r="C4992" s="3" t="str">
        <f>HYPERLINK("http://www.uniprot.org/uniprot/G7J398","tr|G7J398|G7J398_MEDTR")</f>
        <v>tr|G7J398|G7J398_MEDTR</v>
      </c>
      <c r="D4992" t="s">
        <v>7563</v>
      </c>
      <c r="E4992">
        <v>52.13</v>
      </c>
      <c r="F4992">
        <v>328</v>
      </c>
      <c r="G4992">
        <v>157</v>
      </c>
      <c r="H4992">
        <v>20</v>
      </c>
      <c r="I4992">
        <v>1</v>
      </c>
      <c r="J4992">
        <v>924</v>
      </c>
      <c r="K4992">
        <v>1</v>
      </c>
      <c r="L4992">
        <v>140</v>
      </c>
      <c r="M4992">
        <v>434</v>
      </c>
      <c r="N4992" t="s">
        <v>18</v>
      </c>
      <c r="O4992" s="1">
        <v>1.8215100000000001E-76</v>
      </c>
      <c r="P4992">
        <v>747</v>
      </c>
    </row>
    <row r="4993" spans="1:16" x14ac:dyDescent="0.25">
      <c r="A4993" t="s">
        <v>7564</v>
      </c>
      <c r="B4993">
        <v>1413</v>
      </c>
      <c r="C4993" s="3" t="str">
        <f>HYPERLINK("http://www.uniprot.org/uniprot/K7K5T7","tr|K7K5T7|K7K5T7_SOYBN")</f>
        <v>tr|K7K5T7|K7K5T7_SOYBN</v>
      </c>
      <c r="D4993" t="s">
        <v>28</v>
      </c>
      <c r="E4993">
        <v>68.349999999999994</v>
      </c>
      <c r="F4993">
        <v>414</v>
      </c>
      <c r="G4993">
        <v>131</v>
      </c>
      <c r="H4993">
        <v>4</v>
      </c>
      <c r="I4993">
        <v>124</v>
      </c>
      <c r="J4993">
        <v>1353</v>
      </c>
      <c r="K4993">
        <v>1</v>
      </c>
      <c r="L4993">
        <v>33</v>
      </c>
      <c r="M4993">
        <v>445</v>
      </c>
      <c r="N4993" t="s">
        <v>18</v>
      </c>
      <c r="O4993" s="1">
        <v>5.6182799999999997E-165</v>
      </c>
      <c r="P4993">
        <v>1462</v>
      </c>
    </row>
    <row r="4994" spans="1:16" x14ac:dyDescent="0.25">
      <c r="A4994" t="s">
        <v>7565</v>
      </c>
      <c r="B4994">
        <v>843</v>
      </c>
      <c r="C4994" s="3" t="str">
        <f>HYPERLINK("http://www.uniprot.org/uniprot/C0ITH8","tr|C0ITH8|C0ITH8_CICAR")</f>
        <v>tr|C0ITH8|C0ITH8_CICAR</v>
      </c>
      <c r="D4994" t="s">
        <v>7566</v>
      </c>
      <c r="E4994">
        <v>81.78</v>
      </c>
      <c r="F4994">
        <v>280</v>
      </c>
      <c r="G4994">
        <v>51</v>
      </c>
      <c r="H4994">
        <v>0</v>
      </c>
      <c r="I4994">
        <v>1</v>
      </c>
      <c r="J4994">
        <v>840</v>
      </c>
      <c r="K4994">
        <v>1</v>
      </c>
      <c r="L4994">
        <v>1</v>
      </c>
      <c r="M4994">
        <v>280</v>
      </c>
      <c r="N4994" t="s">
        <v>18</v>
      </c>
      <c r="O4994" s="1">
        <v>6.0530199999999993E-123</v>
      </c>
      <c r="P4994">
        <v>1146</v>
      </c>
    </row>
    <row r="4995" spans="1:16" x14ac:dyDescent="0.25">
      <c r="A4995" t="s">
        <v>7567</v>
      </c>
      <c r="B4995">
        <v>2019</v>
      </c>
      <c r="C4995" s="3" t="str">
        <f>HYPERLINK("http://www.uniprot.org/uniprot/G7L6C2","tr|G7L6C2|G7L6C2_MEDTR")</f>
        <v>tr|G7L6C2|G7L6C2_MEDTR</v>
      </c>
      <c r="D4995" t="s">
        <v>7568</v>
      </c>
      <c r="E4995">
        <v>76.88</v>
      </c>
      <c r="F4995">
        <v>545</v>
      </c>
      <c r="G4995">
        <v>126</v>
      </c>
      <c r="H4995">
        <v>1</v>
      </c>
      <c r="I4995">
        <v>1</v>
      </c>
      <c r="J4995">
        <v>1632</v>
      </c>
      <c r="K4995">
        <v>1</v>
      </c>
      <c r="L4995">
        <v>1</v>
      </c>
      <c r="M4995">
        <v>545</v>
      </c>
      <c r="N4995" t="s">
        <v>18</v>
      </c>
      <c r="O4995">
        <v>0</v>
      </c>
      <c r="P4995">
        <v>2169</v>
      </c>
    </row>
    <row r="4996" spans="1:16" x14ac:dyDescent="0.25">
      <c r="A4996" t="s">
        <v>7569</v>
      </c>
      <c r="B4996">
        <v>618</v>
      </c>
      <c r="C4996" s="3" t="str">
        <f>HYPERLINK("http://www.uniprot.org/uniprot/G7I9C4","tr|G7I9C4|G7I9C4_MEDTR")</f>
        <v>tr|G7I9C4|G7I9C4_MEDTR</v>
      </c>
      <c r="D4996" t="s">
        <v>7570</v>
      </c>
      <c r="E4996">
        <v>64.069999999999993</v>
      </c>
      <c r="F4996">
        <v>206</v>
      </c>
      <c r="G4996">
        <v>74</v>
      </c>
      <c r="H4996">
        <v>3</v>
      </c>
      <c r="I4996">
        <v>1</v>
      </c>
      <c r="J4996">
        <v>609</v>
      </c>
      <c r="K4996">
        <v>1</v>
      </c>
      <c r="L4996">
        <v>33</v>
      </c>
      <c r="M4996">
        <v>230</v>
      </c>
      <c r="N4996" t="s">
        <v>18</v>
      </c>
      <c r="O4996" s="1">
        <v>2.6261499999999999E-58</v>
      </c>
      <c r="P4996">
        <v>586</v>
      </c>
    </row>
    <row r="4997" spans="1:16" x14ac:dyDescent="0.25">
      <c r="A4997" t="s">
        <v>7571</v>
      </c>
      <c r="B4997">
        <v>1083</v>
      </c>
      <c r="C4997" s="3" t="str">
        <f>HYPERLINK("http://www.uniprot.org/uniprot/I3SFA2","tr|I3SFA2|I3SFA2_MEDTR")</f>
        <v>tr|I3SFA2|I3SFA2_MEDTR</v>
      </c>
      <c r="D4997" t="s">
        <v>22</v>
      </c>
      <c r="E4997">
        <v>77</v>
      </c>
      <c r="F4997">
        <v>361</v>
      </c>
      <c r="G4997">
        <v>83</v>
      </c>
      <c r="H4997">
        <v>2</v>
      </c>
      <c r="I4997">
        <v>1</v>
      </c>
      <c r="J4997">
        <v>1077</v>
      </c>
      <c r="K4997">
        <v>1</v>
      </c>
      <c r="L4997">
        <v>1</v>
      </c>
      <c r="M4997">
        <v>356</v>
      </c>
      <c r="N4997" t="s">
        <v>18</v>
      </c>
      <c r="O4997" s="1">
        <v>7.2947900000000003E-152</v>
      </c>
      <c r="P4997">
        <v>1397</v>
      </c>
    </row>
    <row r="4998" spans="1:16" x14ac:dyDescent="0.25">
      <c r="A4998" t="s">
        <v>7572</v>
      </c>
      <c r="B4998">
        <v>816</v>
      </c>
      <c r="C4998" s="3" t="str">
        <f>HYPERLINK("http://www.uniprot.org/uniprot/G7J0R9","tr|G7J0R9|G7J0R9_MEDTR")</f>
        <v>tr|G7J0R9|G7J0R9_MEDTR</v>
      </c>
      <c r="D4998" t="s">
        <v>6800</v>
      </c>
      <c r="E4998">
        <v>68.849999999999994</v>
      </c>
      <c r="F4998">
        <v>305</v>
      </c>
      <c r="G4998">
        <v>95</v>
      </c>
      <c r="H4998">
        <v>38</v>
      </c>
      <c r="I4998">
        <v>1</v>
      </c>
      <c r="J4998">
        <v>801</v>
      </c>
      <c r="K4998">
        <v>1</v>
      </c>
      <c r="L4998">
        <v>1</v>
      </c>
      <c r="M4998">
        <v>305</v>
      </c>
      <c r="N4998" t="s">
        <v>18</v>
      </c>
      <c r="O4998" s="1">
        <v>2.8515000000000002E-114</v>
      </c>
      <c r="P4998">
        <v>1071</v>
      </c>
    </row>
    <row r="4999" spans="1:16" x14ac:dyDescent="0.25">
      <c r="A4999" t="s">
        <v>7573</v>
      </c>
      <c r="B4999">
        <v>1608</v>
      </c>
      <c r="C4999" s="3" t="str">
        <f>HYPERLINK("http://www.uniprot.org/uniprot/G7J0C1","tr|G7J0C1|G7J0C1_MEDTR")</f>
        <v>tr|G7J0C1|G7J0C1_MEDTR</v>
      </c>
      <c r="D4999" t="s">
        <v>7574</v>
      </c>
      <c r="E4999">
        <v>63.71</v>
      </c>
      <c r="F4999">
        <v>554</v>
      </c>
      <c r="G4999">
        <v>201</v>
      </c>
      <c r="H4999">
        <v>29</v>
      </c>
      <c r="I4999">
        <v>1</v>
      </c>
      <c r="J4999">
        <v>1575</v>
      </c>
      <c r="K4999">
        <v>1</v>
      </c>
      <c r="L4999">
        <v>1</v>
      </c>
      <c r="M4999">
        <v>540</v>
      </c>
      <c r="N4999" t="s">
        <v>18</v>
      </c>
      <c r="O4999" s="1">
        <v>2.8356200000000001E-175</v>
      </c>
      <c r="P4999">
        <v>1601</v>
      </c>
    </row>
    <row r="5000" spans="1:16" x14ac:dyDescent="0.25">
      <c r="A5000" t="s">
        <v>7575</v>
      </c>
      <c r="B5000">
        <v>1071</v>
      </c>
      <c r="C5000" s="3" t="str">
        <f>HYPERLINK("http://www.uniprot.org/uniprot/K7L4K8","tr|K7L4K8|K7L4K8_SOYBN")</f>
        <v>tr|K7L4K8|K7L4K8_SOYBN</v>
      </c>
      <c r="D5000" t="s">
        <v>28</v>
      </c>
      <c r="E5000">
        <v>65.02</v>
      </c>
      <c r="F5000">
        <v>386</v>
      </c>
      <c r="G5000">
        <v>135</v>
      </c>
      <c r="H5000">
        <v>30</v>
      </c>
      <c r="I5000">
        <v>1</v>
      </c>
      <c r="J5000">
        <v>1068</v>
      </c>
      <c r="K5000">
        <v>1</v>
      </c>
      <c r="L5000">
        <v>1</v>
      </c>
      <c r="M5000">
        <v>384</v>
      </c>
      <c r="N5000" t="s">
        <v>18</v>
      </c>
      <c r="O5000" s="1">
        <v>2.5038300000000001E-128</v>
      </c>
      <c r="P5000">
        <v>1194</v>
      </c>
    </row>
    <row r="5001" spans="1:16" x14ac:dyDescent="0.25">
      <c r="A5001" t="s">
        <v>7576</v>
      </c>
      <c r="B5001">
        <v>1335</v>
      </c>
      <c r="C5001" s="3" t="str">
        <f>HYPERLINK("http://www.uniprot.org/uniprot/G7JPJ2","tr|G7JPJ2|G7JPJ2_MEDTR")</f>
        <v>tr|G7JPJ2|G7JPJ2_MEDTR</v>
      </c>
      <c r="D5001" t="s">
        <v>7262</v>
      </c>
      <c r="E5001">
        <v>87.11</v>
      </c>
      <c r="F5001">
        <v>450</v>
      </c>
      <c r="G5001">
        <v>58</v>
      </c>
      <c r="H5001">
        <v>6</v>
      </c>
      <c r="I5001">
        <v>1</v>
      </c>
      <c r="J5001">
        <v>1332</v>
      </c>
      <c r="K5001">
        <v>1</v>
      </c>
      <c r="L5001">
        <v>1</v>
      </c>
      <c r="M5001">
        <v>448</v>
      </c>
      <c r="N5001" t="s">
        <v>18</v>
      </c>
      <c r="O5001">
        <v>0</v>
      </c>
      <c r="P5001">
        <v>2002</v>
      </c>
    </row>
    <row r="5002" spans="1:16" x14ac:dyDescent="0.25">
      <c r="A5002" t="s">
        <v>7577</v>
      </c>
      <c r="B5002">
        <v>3108</v>
      </c>
      <c r="C5002" s="3" t="str">
        <f>HYPERLINK("http://www.uniprot.org/uniprot/K7LVP9","tr|K7LVP9|K7LVP9_SOYBN")</f>
        <v>tr|K7LVP9|K7LVP9_SOYBN</v>
      </c>
      <c r="D5002" t="s">
        <v>28</v>
      </c>
      <c r="E5002">
        <v>79.400000000000006</v>
      </c>
      <c r="F5002">
        <v>1044</v>
      </c>
      <c r="G5002">
        <v>215</v>
      </c>
      <c r="H5002">
        <v>9</v>
      </c>
      <c r="I5002">
        <v>1</v>
      </c>
      <c r="J5002">
        <v>3105</v>
      </c>
      <c r="K5002">
        <v>1</v>
      </c>
      <c r="L5002">
        <v>1</v>
      </c>
      <c r="M5002">
        <v>1029</v>
      </c>
      <c r="N5002" t="s">
        <v>18</v>
      </c>
      <c r="O5002">
        <v>0</v>
      </c>
      <c r="P5002">
        <v>4219</v>
      </c>
    </row>
    <row r="5003" spans="1:16" x14ac:dyDescent="0.25">
      <c r="A5003" t="s">
        <v>7578</v>
      </c>
      <c r="B5003">
        <v>552</v>
      </c>
      <c r="C5003" s="3" t="str">
        <f>HYPERLINK("http://www.uniprot.org/uniprot/G7JN26","tr|G7JN26|G7JN26_MEDTR")</f>
        <v>tr|G7JN26|G7JN26_MEDTR</v>
      </c>
      <c r="D5003" t="s">
        <v>7579</v>
      </c>
      <c r="E5003">
        <v>81.96</v>
      </c>
      <c r="F5003">
        <v>183</v>
      </c>
      <c r="G5003">
        <v>33</v>
      </c>
      <c r="H5003">
        <v>0</v>
      </c>
      <c r="I5003">
        <v>1</v>
      </c>
      <c r="J5003">
        <v>549</v>
      </c>
      <c r="K5003">
        <v>1</v>
      </c>
      <c r="L5003">
        <v>71</v>
      </c>
      <c r="M5003">
        <v>252</v>
      </c>
      <c r="N5003" t="s">
        <v>18</v>
      </c>
      <c r="O5003" s="1">
        <v>1.0786800000000001E-77</v>
      </c>
      <c r="P5003">
        <v>752</v>
      </c>
    </row>
    <row r="5004" spans="1:16" x14ac:dyDescent="0.25">
      <c r="A5004" t="s">
        <v>7580</v>
      </c>
      <c r="B5004">
        <v>939</v>
      </c>
      <c r="C5004" s="3" t="str">
        <f>HYPERLINK("http://www.uniprot.org/uniprot/Q8W596","tr|Q8W596|Q8W596_MEDSA")</f>
        <v>tr|Q8W596|Q8W596_MEDSA</v>
      </c>
      <c r="D5004" t="s">
        <v>7581</v>
      </c>
      <c r="E5004">
        <v>73.41</v>
      </c>
      <c r="F5004">
        <v>316</v>
      </c>
      <c r="G5004">
        <v>84</v>
      </c>
      <c r="H5004">
        <v>4</v>
      </c>
      <c r="I5004">
        <v>1</v>
      </c>
      <c r="J5004">
        <v>936</v>
      </c>
      <c r="K5004">
        <v>1</v>
      </c>
      <c r="L5004">
        <v>1</v>
      </c>
      <c r="M5004">
        <v>313</v>
      </c>
      <c r="N5004" t="s">
        <v>18</v>
      </c>
      <c r="O5004" s="1">
        <v>5.4605099999999998E-126</v>
      </c>
      <c r="P5004">
        <v>1173</v>
      </c>
    </row>
    <row r="5005" spans="1:16" x14ac:dyDescent="0.25">
      <c r="A5005" t="s">
        <v>7582</v>
      </c>
      <c r="B5005">
        <v>1716</v>
      </c>
      <c r="C5005" s="3" t="str">
        <f>HYPERLINK("http://www.uniprot.org/uniprot/I1MHP5","tr|I1MHP5|I1MHP5_SOYBN")</f>
        <v>tr|I1MHP5|I1MHP5_SOYBN</v>
      </c>
      <c r="D5005" t="s">
        <v>28</v>
      </c>
      <c r="E5005">
        <v>27.85</v>
      </c>
      <c r="F5005">
        <v>420</v>
      </c>
      <c r="G5005">
        <v>303</v>
      </c>
      <c r="H5005">
        <v>42</v>
      </c>
      <c r="I5005">
        <v>151</v>
      </c>
      <c r="J5005">
        <v>1284</v>
      </c>
      <c r="K5005">
        <v>1</v>
      </c>
      <c r="L5005">
        <v>1057</v>
      </c>
      <c r="M5005">
        <v>1470</v>
      </c>
      <c r="N5005" t="s">
        <v>18</v>
      </c>
      <c r="O5005" s="1">
        <v>2.0955399999999999E-30</v>
      </c>
      <c r="P5005">
        <v>352</v>
      </c>
    </row>
    <row r="5006" spans="1:16" x14ac:dyDescent="0.25">
      <c r="A5006" t="s">
        <v>7583</v>
      </c>
      <c r="B5006">
        <v>276</v>
      </c>
      <c r="C5006" s="3" t="str">
        <f>HYPERLINK("http://www.uniprot.org/uniprot/G7LEJ0","tr|G7LEJ0|G7LEJ0_MEDTR")</f>
        <v>tr|G7LEJ0|G7LEJ0_MEDTR</v>
      </c>
      <c r="D5006" t="s">
        <v>7584</v>
      </c>
      <c r="E5006">
        <v>69.23</v>
      </c>
      <c r="F5006">
        <v>91</v>
      </c>
      <c r="G5006">
        <v>28</v>
      </c>
      <c r="H5006">
        <v>0</v>
      </c>
      <c r="I5006">
        <v>1</v>
      </c>
      <c r="J5006">
        <v>273</v>
      </c>
      <c r="K5006">
        <v>1</v>
      </c>
      <c r="L5006">
        <v>1</v>
      </c>
      <c r="M5006">
        <v>91</v>
      </c>
      <c r="N5006" t="s">
        <v>18</v>
      </c>
      <c r="O5006" s="1">
        <v>2.7151E-27</v>
      </c>
      <c r="P5006">
        <v>317</v>
      </c>
    </row>
    <row r="5007" spans="1:16" x14ac:dyDescent="0.25">
      <c r="A5007" t="s">
        <v>7585</v>
      </c>
      <c r="B5007">
        <v>1872</v>
      </c>
      <c r="C5007" s="3" t="str">
        <f>HYPERLINK("http://www.uniprot.org/uniprot/G7K193","tr|G7K193|G7K193_MEDTR")</f>
        <v>tr|G7K193|G7K193_MEDTR</v>
      </c>
      <c r="D5007" t="s">
        <v>7586</v>
      </c>
      <c r="E5007">
        <v>86.83</v>
      </c>
      <c r="F5007">
        <v>623</v>
      </c>
      <c r="G5007">
        <v>82</v>
      </c>
      <c r="H5007">
        <v>0</v>
      </c>
      <c r="I5007">
        <v>1</v>
      </c>
      <c r="J5007">
        <v>1869</v>
      </c>
      <c r="K5007">
        <v>1</v>
      </c>
      <c r="L5007">
        <v>1</v>
      </c>
      <c r="M5007">
        <v>620</v>
      </c>
      <c r="N5007" t="s">
        <v>18</v>
      </c>
      <c r="O5007">
        <v>0</v>
      </c>
      <c r="P5007">
        <v>2816</v>
      </c>
    </row>
    <row r="5008" spans="1:16" x14ac:dyDescent="0.25">
      <c r="A5008" t="s">
        <v>7587</v>
      </c>
      <c r="B5008">
        <v>645</v>
      </c>
      <c r="C5008" s="3" t="str">
        <f>HYPERLINK("http://www.uniprot.org/uniprot/M5XDP7","tr|M5XDP7|M5XDP7_PRUPE")</f>
        <v>tr|M5XDP7|M5XDP7_PRUPE</v>
      </c>
      <c r="D5008" t="s">
        <v>7588</v>
      </c>
      <c r="E5008">
        <v>57.06</v>
      </c>
      <c r="F5008">
        <v>191</v>
      </c>
      <c r="G5008">
        <v>82</v>
      </c>
      <c r="H5008">
        <v>1</v>
      </c>
      <c r="I5008">
        <v>58</v>
      </c>
      <c r="J5008">
        <v>627</v>
      </c>
      <c r="K5008">
        <v>1</v>
      </c>
      <c r="L5008">
        <v>284</v>
      </c>
      <c r="M5008">
        <v>474</v>
      </c>
      <c r="N5008" t="s">
        <v>18</v>
      </c>
      <c r="O5008" s="1">
        <v>1.1687099999999999E-62</v>
      </c>
      <c r="P5008">
        <v>624</v>
      </c>
    </row>
    <row r="5009" spans="1:16" x14ac:dyDescent="0.25">
      <c r="A5009" t="s">
        <v>7589</v>
      </c>
      <c r="B5009">
        <v>837</v>
      </c>
      <c r="C5009" s="3" t="str">
        <f>HYPERLINK("http://www.uniprot.org/uniprot/I1LRS8","tr|I1LRS8|I1LRS8_SOYBN")</f>
        <v>tr|I1LRS8|I1LRS8_SOYBN</v>
      </c>
      <c r="D5009" t="s">
        <v>28</v>
      </c>
      <c r="E5009">
        <v>65.040000000000006</v>
      </c>
      <c r="F5009">
        <v>206</v>
      </c>
      <c r="G5009">
        <v>72</v>
      </c>
      <c r="H5009">
        <v>0</v>
      </c>
      <c r="I5009">
        <v>181</v>
      </c>
      <c r="J5009">
        <v>798</v>
      </c>
      <c r="K5009">
        <v>1</v>
      </c>
      <c r="L5009">
        <v>214</v>
      </c>
      <c r="M5009">
        <v>405</v>
      </c>
      <c r="N5009" t="s">
        <v>18</v>
      </c>
      <c r="O5009" s="1">
        <v>9.8062200000000005E-65</v>
      </c>
      <c r="P5009">
        <v>644</v>
      </c>
    </row>
    <row r="5010" spans="1:16" x14ac:dyDescent="0.25">
      <c r="A5010" t="s">
        <v>7590</v>
      </c>
      <c r="B5010">
        <v>1224</v>
      </c>
      <c r="C5010" s="3" t="str">
        <f>HYPERLINK("http://www.uniprot.org/uniprot/G7KVL6","tr|G7KVL6|G7KVL6_MEDTR")</f>
        <v>tr|G7KVL6|G7KVL6_MEDTR</v>
      </c>
      <c r="D5010" t="s">
        <v>460</v>
      </c>
      <c r="E5010">
        <v>30.64</v>
      </c>
      <c r="F5010">
        <v>186</v>
      </c>
      <c r="G5010">
        <v>129</v>
      </c>
      <c r="H5010">
        <v>48</v>
      </c>
      <c r="I5010">
        <v>721</v>
      </c>
      <c r="J5010">
        <v>1134</v>
      </c>
      <c r="K5010">
        <v>1</v>
      </c>
      <c r="L5010">
        <v>36</v>
      </c>
      <c r="M5010">
        <v>216</v>
      </c>
      <c r="N5010" t="s">
        <v>18</v>
      </c>
      <c r="O5010" s="1">
        <v>7.0177300000000001E-16</v>
      </c>
      <c r="P5010">
        <v>225</v>
      </c>
    </row>
    <row r="5011" spans="1:16" x14ac:dyDescent="0.25">
      <c r="A5011" t="s">
        <v>7591</v>
      </c>
      <c r="B5011">
        <v>1236</v>
      </c>
      <c r="C5011" s="3" t="str">
        <f>HYPERLINK("http://www.uniprot.org/uniprot/M5W473","tr|M5W473|M5W473_PRUPE")</f>
        <v>tr|M5W473|M5W473_PRUPE</v>
      </c>
      <c r="D5011" t="s">
        <v>7592</v>
      </c>
      <c r="E5011">
        <v>24.94</v>
      </c>
      <c r="F5011">
        <v>417</v>
      </c>
      <c r="G5011">
        <v>313</v>
      </c>
      <c r="H5011">
        <v>26</v>
      </c>
      <c r="I5011">
        <v>10</v>
      </c>
      <c r="J5011">
        <v>1182</v>
      </c>
      <c r="K5011">
        <v>1</v>
      </c>
      <c r="L5011">
        <v>97</v>
      </c>
      <c r="M5011">
        <v>482</v>
      </c>
      <c r="N5011" t="s">
        <v>18</v>
      </c>
      <c r="O5011" s="1">
        <v>2.14549E-12</v>
      </c>
      <c r="P5011">
        <v>195</v>
      </c>
    </row>
    <row r="5012" spans="1:16" x14ac:dyDescent="0.25">
      <c r="A5012" t="s">
        <v>7593</v>
      </c>
      <c r="B5012">
        <v>597</v>
      </c>
      <c r="C5012" s="3" t="str">
        <f>HYPERLINK("http://www.uniprot.org/uniprot/I1N8W4","tr|I1N8W4|I1N8W4_SOYBN")</f>
        <v>tr|I1N8W4|I1N8W4_SOYBN</v>
      </c>
      <c r="D5012" t="s">
        <v>28</v>
      </c>
      <c r="E5012">
        <v>41.62</v>
      </c>
      <c r="F5012">
        <v>197</v>
      </c>
      <c r="G5012">
        <v>115</v>
      </c>
      <c r="H5012">
        <v>24</v>
      </c>
      <c r="I5012">
        <v>4</v>
      </c>
      <c r="J5012">
        <v>522</v>
      </c>
      <c r="K5012">
        <v>1</v>
      </c>
      <c r="L5012">
        <v>43</v>
      </c>
      <c r="M5012">
        <v>239</v>
      </c>
      <c r="N5012" t="s">
        <v>18</v>
      </c>
      <c r="O5012" s="1">
        <v>8.6110699999999996E-32</v>
      </c>
      <c r="P5012">
        <v>357</v>
      </c>
    </row>
    <row r="5013" spans="1:16" x14ac:dyDescent="0.25">
      <c r="A5013" t="s">
        <v>7594</v>
      </c>
      <c r="B5013">
        <v>1212</v>
      </c>
      <c r="C5013" s="3" t="str">
        <f>HYPERLINK("http://www.uniprot.org/uniprot/G7KMF5","tr|G7KMF5|G7KMF5_MEDTR")</f>
        <v>tr|G7KMF5|G7KMF5_MEDTR</v>
      </c>
      <c r="D5013" t="s">
        <v>7595</v>
      </c>
      <c r="E5013">
        <v>51.9</v>
      </c>
      <c r="F5013">
        <v>472</v>
      </c>
      <c r="G5013">
        <v>227</v>
      </c>
      <c r="H5013">
        <v>97</v>
      </c>
      <c r="I5013">
        <v>79</v>
      </c>
      <c r="J5013">
        <v>1203</v>
      </c>
      <c r="K5013">
        <v>1</v>
      </c>
      <c r="L5013">
        <v>322</v>
      </c>
      <c r="M5013">
        <v>790</v>
      </c>
      <c r="N5013" t="s">
        <v>18</v>
      </c>
      <c r="O5013" s="1">
        <v>3.6874400000000002E-110</v>
      </c>
      <c r="P5013">
        <v>1038</v>
      </c>
    </row>
    <row r="5014" spans="1:16" x14ac:dyDescent="0.25">
      <c r="A5014" t="s">
        <v>7596</v>
      </c>
      <c r="B5014">
        <v>789</v>
      </c>
      <c r="C5014" s="3" t="str">
        <f>HYPERLINK("http://www.uniprot.org/uniprot/G7IFC6","tr|G7IFC6|G7IFC6_MEDTR")</f>
        <v>tr|G7IFC6|G7IFC6_MEDTR</v>
      </c>
      <c r="D5014" t="s">
        <v>7597</v>
      </c>
      <c r="E5014">
        <v>87.78</v>
      </c>
      <c r="F5014">
        <v>262</v>
      </c>
      <c r="G5014">
        <v>32</v>
      </c>
      <c r="H5014">
        <v>0</v>
      </c>
      <c r="I5014">
        <v>1</v>
      </c>
      <c r="J5014">
        <v>786</v>
      </c>
      <c r="K5014">
        <v>1</v>
      </c>
      <c r="L5014">
        <v>1</v>
      </c>
      <c r="M5014">
        <v>262</v>
      </c>
      <c r="N5014" t="s">
        <v>18</v>
      </c>
      <c r="O5014" s="1">
        <v>1.6017999999999999E-127</v>
      </c>
      <c r="P5014">
        <v>1185</v>
      </c>
    </row>
    <row r="5015" spans="1:16" x14ac:dyDescent="0.25">
      <c r="A5015" t="s">
        <v>7598</v>
      </c>
      <c r="B5015">
        <v>957</v>
      </c>
      <c r="C5015" s="3" t="str">
        <f>HYPERLINK("http://www.uniprot.org/uniprot/G7ZYW7","tr|G7ZYW7|G7ZYW7_MEDTR")</f>
        <v>tr|G7ZYW7|G7ZYW7_MEDTR</v>
      </c>
      <c r="D5015" t="s">
        <v>7599</v>
      </c>
      <c r="E5015">
        <v>84.33</v>
      </c>
      <c r="F5015">
        <v>300</v>
      </c>
      <c r="G5015">
        <v>47</v>
      </c>
      <c r="H5015">
        <v>0</v>
      </c>
      <c r="I5015">
        <v>55</v>
      </c>
      <c r="J5015">
        <v>954</v>
      </c>
      <c r="K5015">
        <v>1</v>
      </c>
      <c r="L5015">
        <v>40</v>
      </c>
      <c r="M5015">
        <v>339</v>
      </c>
      <c r="N5015" t="s">
        <v>18</v>
      </c>
      <c r="O5015" s="1">
        <v>1.52947E-147</v>
      </c>
      <c r="P5015">
        <v>1359</v>
      </c>
    </row>
    <row r="5016" spans="1:16" x14ac:dyDescent="0.25">
      <c r="A5016" t="s">
        <v>7600</v>
      </c>
      <c r="B5016">
        <v>3144</v>
      </c>
      <c r="C5016" s="3" t="str">
        <f>HYPERLINK("http://www.uniprot.org/uniprot/I1L2T4","tr|I1L2T4|I1L2T4_SOYBN")</f>
        <v>tr|I1L2T4|I1L2T4_SOYBN</v>
      </c>
      <c r="D5016" t="s">
        <v>71</v>
      </c>
      <c r="E5016">
        <v>82.27</v>
      </c>
      <c r="F5016">
        <v>993</v>
      </c>
      <c r="G5016">
        <v>176</v>
      </c>
      <c r="H5016">
        <v>1</v>
      </c>
      <c r="I5016">
        <v>151</v>
      </c>
      <c r="J5016">
        <v>3126</v>
      </c>
      <c r="K5016">
        <v>1</v>
      </c>
      <c r="L5016">
        <v>20</v>
      </c>
      <c r="M5016">
        <v>1000</v>
      </c>
      <c r="N5016" t="s">
        <v>18</v>
      </c>
      <c r="O5016">
        <v>0</v>
      </c>
      <c r="P5016">
        <v>4446</v>
      </c>
    </row>
    <row r="5017" spans="1:16" x14ac:dyDescent="0.25">
      <c r="A5017" t="s">
        <v>7601</v>
      </c>
      <c r="B5017">
        <v>2487</v>
      </c>
      <c r="C5017" s="3" t="str">
        <f>HYPERLINK("http://www.uniprot.org/uniprot/G7KFD3","tr|G7KFD3|G7KFD3_MEDTR")</f>
        <v>tr|G7KFD3|G7KFD3_MEDTR</v>
      </c>
      <c r="D5017" t="s">
        <v>7602</v>
      </c>
      <c r="E5017">
        <v>80.12</v>
      </c>
      <c r="F5017">
        <v>825</v>
      </c>
      <c r="G5017">
        <v>164</v>
      </c>
      <c r="H5017">
        <v>1</v>
      </c>
      <c r="I5017">
        <v>1</v>
      </c>
      <c r="J5017">
        <v>2472</v>
      </c>
      <c r="K5017">
        <v>1</v>
      </c>
      <c r="L5017">
        <v>1</v>
      </c>
      <c r="M5017">
        <v>821</v>
      </c>
      <c r="N5017" t="s">
        <v>18</v>
      </c>
      <c r="O5017">
        <v>0</v>
      </c>
      <c r="P5017">
        <v>3426</v>
      </c>
    </row>
    <row r="5018" spans="1:16" x14ac:dyDescent="0.25">
      <c r="A5018" t="s">
        <v>7603</v>
      </c>
      <c r="B5018">
        <v>681</v>
      </c>
      <c r="C5018" s="3" t="str">
        <f>HYPERLINK("http://www.uniprot.org/uniprot/I3STU1","tr|I3STU1|I3STU1_MEDTR")</f>
        <v>tr|I3STU1|I3STU1_MEDTR</v>
      </c>
      <c r="D5018" t="s">
        <v>22</v>
      </c>
      <c r="E5018">
        <v>59.48</v>
      </c>
      <c r="F5018">
        <v>232</v>
      </c>
      <c r="G5018">
        <v>94</v>
      </c>
      <c r="H5018">
        <v>6</v>
      </c>
      <c r="I5018">
        <v>1</v>
      </c>
      <c r="J5018">
        <v>678</v>
      </c>
      <c r="K5018">
        <v>1</v>
      </c>
      <c r="L5018">
        <v>1</v>
      </c>
      <c r="M5018">
        <v>230</v>
      </c>
      <c r="N5018" t="s">
        <v>18</v>
      </c>
      <c r="O5018" s="1">
        <v>2.6806699999999997E-63</v>
      </c>
      <c r="P5018">
        <v>630</v>
      </c>
    </row>
    <row r="5019" spans="1:16" x14ac:dyDescent="0.25">
      <c r="A5019" t="s">
        <v>7604</v>
      </c>
      <c r="B5019">
        <v>1098</v>
      </c>
      <c r="C5019" s="3" t="str">
        <f>HYPERLINK("http://www.uniprot.org/uniprot/G7KY83","tr|G7KY83|G7KY83_MEDTR")</f>
        <v>tr|G7KY83|G7KY83_MEDTR</v>
      </c>
      <c r="D5019" t="s">
        <v>1744</v>
      </c>
      <c r="E5019">
        <v>47.56</v>
      </c>
      <c r="F5019">
        <v>82</v>
      </c>
      <c r="G5019">
        <v>43</v>
      </c>
      <c r="H5019">
        <v>0</v>
      </c>
      <c r="I5019">
        <v>598</v>
      </c>
      <c r="J5019">
        <v>843</v>
      </c>
      <c r="K5019">
        <v>1</v>
      </c>
      <c r="L5019">
        <v>484</v>
      </c>
      <c r="M5019">
        <v>565</v>
      </c>
      <c r="N5019" t="s">
        <v>18</v>
      </c>
      <c r="O5019" s="1">
        <v>1.41848E-9</v>
      </c>
      <c r="P5019">
        <v>170</v>
      </c>
    </row>
    <row r="5020" spans="1:16" x14ac:dyDescent="0.25">
      <c r="A5020" t="s">
        <v>7605</v>
      </c>
      <c r="B5020">
        <v>933</v>
      </c>
      <c r="C5020" s="3" t="str">
        <f>HYPERLINK("http://www.uniprot.org/uniprot/G7L4P7","tr|G7L4P7|G7L4P7_MEDTR")</f>
        <v>tr|G7L4P7|G7L4P7_MEDTR</v>
      </c>
      <c r="D5020" t="s">
        <v>7606</v>
      </c>
      <c r="E5020">
        <v>73.5</v>
      </c>
      <c r="F5020">
        <v>317</v>
      </c>
      <c r="G5020">
        <v>84</v>
      </c>
      <c r="H5020">
        <v>7</v>
      </c>
      <c r="I5020">
        <v>1</v>
      </c>
      <c r="J5020">
        <v>930</v>
      </c>
      <c r="K5020">
        <v>1</v>
      </c>
      <c r="L5020">
        <v>1</v>
      </c>
      <c r="M5020">
        <v>317</v>
      </c>
      <c r="N5020" t="s">
        <v>18</v>
      </c>
      <c r="O5020" s="1">
        <v>7.7910899999999995E-125</v>
      </c>
      <c r="P5020">
        <v>1163</v>
      </c>
    </row>
    <row r="5021" spans="1:16" x14ac:dyDescent="0.25">
      <c r="A5021" t="s">
        <v>7607</v>
      </c>
      <c r="B5021">
        <v>291</v>
      </c>
      <c r="C5021" s="3" t="str">
        <f>HYPERLINK("http://www.uniprot.org/uniprot/G7KX03","tr|G7KX03|G7KX03_MEDTR")</f>
        <v>tr|G7KX03|G7KX03_MEDTR</v>
      </c>
      <c r="D5021" t="s">
        <v>7608</v>
      </c>
      <c r="E5021">
        <v>92.63</v>
      </c>
      <c r="F5021">
        <v>95</v>
      </c>
      <c r="G5021">
        <v>7</v>
      </c>
      <c r="H5021">
        <v>0</v>
      </c>
      <c r="I5021">
        <v>4</v>
      </c>
      <c r="J5021">
        <v>288</v>
      </c>
      <c r="K5021">
        <v>1</v>
      </c>
      <c r="L5021">
        <v>3</v>
      </c>
      <c r="M5021">
        <v>97</v>
      </c>
      <c r="N5021" t="s">
        <v>18</v>
      </c>
      <c r="O5021" s="1">
        <v>2.2381799999999998E-50</v>
      </c>
      <c r="P5021">
        <v>516</v>
      </c>
    </row>
    <row r="5022" spans="1:16" x14ac:dyDescent="0.25">
      <c r="A5022" t="s">
        <v>7609</v>
      </c>
      <c r="B5022">
        <v>1557</v>
      </c>
      <c r="C5022" s="3" t="str">
        <f>HYPERLINK("http://www.uniprot.org/uniprot/D7U2S9","tr|D7U2S9|D7U2S9_VITVI")</f>
        <v>tr|D7U2S9|D7U2S9_VITVI</v>
      </c>
      <c r="D5022" t="s">
        <v>7610</v>
      </c>
      <c r="E5022">
        <v>59.92</v>
      </c>
      <c r="F5022">
        <v>519</v>
      </c>
      <c r="G5022">
        <v>208</v>
      </c>
      <c r="H5022">
        <v>5</v>
      </c>
      <c r="I5022">
        <v>13</v>
      </c>
      <c r="J5022">
        <v>1554</v>
      </c>
      <c r="K5022">
        <v>1</v>
      </c>
      <c r="L5022">
        <v>4</v>
      </c>
      <c r="M5022">
        <v>521</v>
      </c>
      <c r="N5022" t="s">
        <v>18</v>
      </c>
      <c r="O5022" s="1">
        <v>1.18593E-178</v>
      </c>
      <c r="P5022">
        <v>1630</v>
      </c>
    </row>
    <row r="5023" spans="1:16" x14ac:dyDescent="0.25">
      <c r="A5023" t="s">
        <v>7611</v>
      </c>
      <c r="B5023">
        <v>867</v>
      </c>
      <c r="C5023" s="3" t="str">
        <f>HYPERLINK("http://www.uniprot.org/uniprot/G7IET9","tr|G7IET9|G7IET9_MEDTR")</f>
        <v>tr|G7IET9|G7IET9_MEDTR</v>
      </c>
      <c r="D5023" t="s">
        <v>7612</v>
      </c>
      <c r="E5023">
        <v>82</v>
      </c>
      <c r="F5023">
        <v>289</v>
      </c>
      <c r="G5023">
        <v>52</v>
      </c>
      <c r="H5023">
        <v>2</v>
      </c>
      <c r="I5023">
        <v>1</v>
      </c>
      <c r="J5023">
        <v>861</v>
      </c>
      <c r="K5023">
        <v>1</v>
      </c>
      <c r="L5023">
        <v>85</v>
      </c>
      <c r="M5023">
        <v>372</v>
      </c>
      <c r="N5023" t="s">
        <v>18</v>
      </c>
      <c r="O5023" s="1">
        <v>3.1721399999999999E-130</v>
      </c>
      <c r="P5023">
        <v>1209</v>
      </c>
    </row>
    <row r="5024" spans="1:16" x14ac:dyDescent="0.25">
      <c r="A5024" t="s">
        <v>7613</v>
      </c>
      <c r="B5024">
        <v>957</v>
      </c>
      <c r="C5024" s="3" t="str">
        <f>HYPERLINK("http://www.uniprot.org/uniprot/G7L6C7","tr|G7L6C7|G7L6C7_MEDTR")</f>
        <v>tr|G7L6C7|G7L6C7_MEDTR</v>
      </c>
      <c r="D5024" t="s">
        <v>7614</v>
      </c>
      <c r="E5024">
        <v>89.26</v>
      </c>
      <c r="F5024">
        <v>326</v>
      </c>
      <c r="G5024">
        <v>35</v>
      </c>
      <c r="H5024">
        <v>9</v>
      </c>
      <c r="I5024">
        <v>1</v>
      </c>
      <c r="J5024">
        <v>951</v>
      </c>
      <c r="K5024">
        <v>1</v>
      </c>
      <c r="L5024">
        <v>1</v>
      </c>
      <c r="M5024">
        <v>326</v>
      </c>
      <c r="N5024" t="s">
        <v>18</v>
      </c>
      <c r="O5024" s="1">
        <v>6.3961600000000004E-162</v>
      </c>
      <c r="P5024">
        <v>1483</v>
      </c>
    </row>
    <row r="5025" spans="1:16" x14ac:dyDescent="0.25">
      <c r="A5025" t="s">
        <v>7615</v>
      </c>
      <c r="B5025">
        <v>270</v>
      </c>
      <c r="C5025" s="3" t="str">
        <f>HYPERLINK("http://www.uniprot.org/uniprot/Q949K8","tr|Q949K8|Q949K8_CICAR")</f>
        <v>tr|Q949K8|Q949K8_CICAR</v>
      </c>
      <c r="D5025" t="s">
        <v>55</v>
      </c>
      <c r="E5025">
        <v>88.31</v>
      </c>
      <c r="F5025">
        <v>77</v>
      </c>
      <c r="G5025">
        <v>9</v>
      </c>
      <c r="H5025">
        <v>0</v>
      </c>
      <c r="I5025">
        <v>1</v>
      </c>
      <c r="J5025">
        <v>231</v>
      </c>
      <c r="K5025">
        <v>1</v>
      </c>
      <c r="L5025">
        <v>143</v>
      </c>
      <c r="M5025">
        <v>219</v>
      </c>
      <c r="N5025" t="s">
        <v>18</v>
      </c>
      <c r="O5025" s="1">
        <v>1.1469200000000001E-33</v>
      </c>
      <c r="P5025">
        <v>372</v>
      </c>
    </row>
    <row r="5026" spans="1:16" x14ac:dyDescent="0.25">
      <c r="A5026" t="s">
        <v>7616</v>
      </c>
      <c r="B5026">
        <v>726</v>
      </c>
      <c r="C5026" s="3" t="str">
        <f>HYPERLINK("http://www.uniprot.org/uniprot/B7FHD5","tr|B7FHD5|B7FHD5_MEDTR")</f>
        <v>tr|B7FHD5|B7FHD5_MEDTR</v>
      </c>
      <c r="D5026" t="s">
        <v>655</v>
      </c>
      <c r="E5026">
        <v>86.72</v>
      </c>
      <c r="F5026">
        <v>241</v>
      </c>
      <c r="G5026">
        <v>32</v>
      </c>
      <c r="H5026">
        <v>0</v>
      </c>
      <c r="I5026">
        <v>1</v>
      </c>
      <c r="J5026">
        <v>723</v>
      </c>
      <c r="K5026">
        <v>1</v>
      </c>
      <c r="L5026">
        <v>1</v>
      </c>
      <c r="M5026">
        <v>240</v>
      </c>
      <c r="N5026" t="s">
        <v>18</v>
      </c>
      <c r="O5026" s="1">
        <v>6.5698800000000003E-114</v>
      </c>
      <c r="P5026">
        <v>1067</v>
      </c>
    </row>
    <row r="5027" spans="1:16" x14ac:dyDescent="0.25">
      <c r="A5027" t="s">
        <v>7617</v>
      </c>
      <c r="B5027">
        <v>771</v>
      </c>
      <c r="C5027" s="3" t="str">
        <f>HYPERLINK("http://www.uniprot.org/uniprot/G7J0S1","tr|G7J0S1|G7J0S1_MEDTR")</f>
        <v>tr|G7J0S1|G7J0S1_MEDTR</v>
      </c>
      <c r="D5027" t="s">
        <v>7618</v>
      </c>
      <c r="E5027">
        <v>86.08</v>
      </c>
      <c r="F5027">
        <v>230</v>
      </c>
      <c r="G5027">
        <v>32</v>
      </c>
      <c r="H5027">
        <v>2</v>
      </c>
      <c r="I5027">
        <v>79</v>
      </c>
      <c r="J5027">
        <v>762</v>
      </c>
      <c r="K5027">
        <v>1</v>
      </c>
      <c r="L5027">
        <v>29</v>
      </c>
      <c r="M5027">
        <v>258</v>
      </c>
      <c r="N5027" t="s">
        <v>18</v>
      </c>
      <c r="O5027" s="1">
        <v>6.5012299999999999E-118</v>
      </c>
      <c r="P5027">
        <v>1102</v>
      </c>
    </row>
    <row r="5028" spans="1:16" x14ac:dyDescent="0.25">
      <c r="A5028" t="s">
        <v>7619</v>
      </c>
      <c r="B5028">
        <v>1575</v>
      </c>
      <c r="C5028" s="3" t="str">
        <f>HYPERLINK("http://www.uniprot.org/uniprot/G7J0C5","tr|G7J0C5|G7J0C5_MEDTR")</f>
        <v>tr|G7J0C5|G7J0C5_MEDTR</v>
      </c>
      <c r="D5028" t="s">
        <v>7620</v>
      </c>
      <c r="E5028">
        <v>77.900000000000006</v>
      </c>
      <c r="F5028">
        <v>525</v>
      </c>
      <c r="G5028">
        <v>116</v>
      </c>
      <c r="H5028">
        <v>2</v>
      </c>
      <c r="I5028">
        <v>1</v>
      </c>
      <c r="J5028">
        <v>1569</v>
      </c>
      <c r="K5028">
        <v>1</v>
      </c>
      <c r="L5028">
        <v>1</v>
      </c>
      <c r="M5028">
        <v>523</v>
      </c>
      <c r="N5028" t="s">
        <v>18</v>
      </c>
      <c r="O5028">
        <v>0</v>
      </c>
      <c r="P5028">
        <v>2129</v>
      </c>
    </row>
    <row r="5029" spans="1:16" x14ac:dyDescent="0.25">
      <c r="A5029" t="s">
        <v>7621</v>
      </c>
      <c r="B5029">
        <v>1242</v>
      </c>
      <c r="C5029" s="3" t="str">
        <f>HYPERLINK("http://www.uniprot.org/uniprot/I1NEA7","tr|I1NEA7|I1NEA7_SOYBN")</f>
        <v>tr|I1NEA7|I1NEA7_SOYBN</v>
      </c>
      <c r="D5029" t="s">
        <v>28</v>
      </c>
      <c r="E5029">
        <v>70.38</v>
      </c>
      <c r="F5029">
        <v>233</v>
      </c>
      <c r="G5029">
        <v>69</v>
      </c>
      <c r="H5029">
        <v>0</v>
      </c>
      <c r="I5029">
        <v>16</v>
      </c>
      <c r="J5029">
        <v>714</v>
      </c>
      <c r="K5029">
        <v>1</v>
      </c>
      <c r="L5029">
        <v>4</v>
      </c>
      <c r="M5029">
        <v>234</v>
      </c>
      <c r="N5029" t="s">
        <v>18</v>
      </c>
      <c r="O5029" s="1">
        <v>1.7318799999999998E-86</v>
      </c>
      <c r="P5029">
        <v>834</v>
      </c>
    </row>
    <row r="5030" spans="1:16" x14ac:dyDescent="0.25">
      <c r="A5030" t="s">
        <v>7622</v>
      </c>
      <c r="B5030">
        <v>1257</v>
      </c>
      <c r="C5030" s="3" t="str">
        <f>HYPERLINK("http://www.uniprot.org/uniprot/G7JPJ7","tr|G7JPJ7|G7JPJ7_MEDTR")</f>
        <v>tr|G7JPJ7|G7JPJ7_MEDTR</v>
      </c>
      <c r="D5030" t="s">
        <v>7623</v>
      </c>
      <c r="E5030">
        <v>66.819999999999993</v>
      </c>
      <c r="F5030">
        <v>422</v>
      </c>
      <c r="G5030">
        <v>140</v>
      </c>
      <c r="H5030">
        <v>6</v>
      </c>
      <c r="I5030">
        <v>1</v>
      </c>
      <c r="J5030">
        <v>1248</v>
      </c>
      <c r="K5030">
        <v>1</v>
      </c>
      <c r="L5030">
        <v>1</v>
      </c>
      <c r="M5030">
        <v>410</v>
      </c>
      <c r="N5030" t="s">
        <v>18</v>
      </c>
      <c r="O5030" s="1">
        <v>2.3408700000000001E-147</v>
      </c>
      <c r="P5030">
        <v>1359</v>
      </c>
    </row>
    <row r="5031" spans="1:16" x14ac:dyDescent="0.25">
      <c r="A5031" t="s">
        <v>7624</v>
      </c>
      <c r="B5031">
        <v>2253</v>
      </c>
      <c r="C5031" s="3" t="str">
        <f>HYPERLINK("http://www.uniprot.org/uniprot/A9JQS7","tr|A9JQS7|A9JQS7_LOTJA")</f>
        <v>tr|A9JQS7|A9JQS7_LOTJA</v>
      </c>
      <c r="D5031" t="s">
        <v>7625</v>
      </c>
      <c r="E5031">
        <v>82.24</v>
      </c>
      <c r="F5031">
        <v>490</v>
      </c>
      <c r="G5031">
        <v>87</v>
      </c>
      <c r="H5031">
        <v>0</v>
      </c>
      <c r="I5031">
        <v>781</v>
      </c>
      <c r="J5031">
        <v>2250</v>
      </c>
      <c r="K5031">
        <v>1</v>
      </c>
      <c r="L5031">
        <v>284</v>
      </c>
      <c r="M5031">
        <v>759</v>
      </c>
      <c r="N5031" t="s">
        <v>18</v>
      </c>
      <c r="O5031">
        <v>0</v>
      </c>
      <c r="P5031">
        <v>2115</v>
      </c>
    </row>
    <row r="5032" spans="1:16" x14ac:dyDescent="0.25">
      <c r="A5032" t="s">
        <v>7626</v>
      </c>
      <c r="B5032">
        <v>726</v>
      </c>
      <c r="C5032" s="3" t="str">
        <f>HYPERLINK("http://www.uniprot.org/uniprot/I1JLG4","tr|I1JLG4|I1JLG4_SOYBN")</f>
        <v>tr|I1JLG4|I1JLG4_SOYBN</v>
      </c>
      <c r="D5032" t="s">
        <v>28</v>
      </c>
      <c r="E5032">
        <v>85.47</v>
      </c>
      <c r="F5032">
        <v>241</v>
      </c>
      <c r="G5032">
        <v>35</v>
      </c>
      <c r="H5032">
        <v>0</v>
      </c>
      <c r="I5032">
        <v>1</v>
      </c>
      <c r="J5032">
        <v>723</v>
      </c>
      <c r="K5032">
        <v>1</v>
      </c>
      <c r="L5032">
        <v>1</v>
      </c>
      <c r="M5032">
        <v>241</v>
      </c>
      <c r="N5032" t="s">
        <v>18</v>
      </c>
      <c r="O5032" s="1">
        <v>2.33129E-119</v>
      </c>
      <c r="P5032">
        <v>1114</v>
      </c>
    </row>
    <row r="5033" spans="1:16" x14ac:dyDescent="0.25">
      <c r="A5033" t="s">
        <v>7627</v>
      </c>
      <c r="B5033">
        <v>1137</v>
      </c>
      <c r="C5033" s="3" t="str">
        <f>HYPERLINK("http://www.uniprot.org/uniprot/A5B592","tr|A5B592|A5B592_VITVI")</f>
        <v>tr|A5B592|A5B592_VITVI</v>
      </c>
      <c r="D5033" t="s">
        <v>250</v>
      </c>
      <c r="E5033">
        <v>29.41</v>
      </c>
      <c r="F5033">
        <v>323</v>
      </c>
      <c r="G5033">
        <v>228</v>
      </c>
      <c r="H5033">
        <v>11</v>
      </c>
      <c r="I5033">
        <v>1</v>
      </c>
      <c r="J5033">
        <v>936</v>
      </c>
      <c r="K5033">
        <v>1</v>
      </c>
      <c r="L5033">
        <v>1094</v>
      </c>
      <c r="M5033">
        <v>1408</v>
      </c>
      <c r="N5033" t="s">
        <v>18</v>
      </c>
      <c r="O5033" s="1">
        <v>1.8877200000000001E-28</v>
      </c>
      <c r="P5033">
        <v>333</v>
      </c>
    </row>
    <row r="5034" spans="1:16" x14ac:dyDescent="0.25">
      <c r="A5034" t="s">
        <v>7628</v>
      </c>
      <c r="B5034">
        <v>654</v>
      </c>
      <c r="C5034" s="3" t="str">
        <f>HYPERLINK("http://www.uniprot.org/uniprot/I1KIE5","tr|I1KIE5|I1KIE5_SOYBN")</f>
        <v>tr|I1KIE5|I1KIE5_SOYBN</v>
      </c>
      <c r="D5034" t="s">
        <v>117</v>
      </c>
      <c r="E5034">
        <v>61.86</v>
      </c>
      <c r="F5034">
        <v>236</v>
      </c>
      <c r="G5034">
        <v>90</v>
      </c>
      <c r="H5034">
        <v>28</v>
      </c>
      <c r="I5034">
        <v>22</v>
      </c>
      <c r="J5034">
        <v>645</v>
      </c>
      <c r="K5034">
        <v>1</v>
      </c>
      <c r="L5034">
        <v>8</v>
      </c>
      <c r="M5034">
        <v>238</v>
      </c>
      <c r="N5034" t="s">
        <v>18</v>
      </c>
      <c r="O5034" s="1">
        <v>6.52981E-69</v>
      </c>
      <c r="P5034">
        <v>678</v>
      </c>
    </row>
    <row r="5035" spans="1:16" x14ac:dyDescent="0.25">
      <c r="A5035" t="s">
        <v>7629</v>
      </c>
      <c r="B5035">
        <v>1020</v>
      </c>
      <c r="C5035" s="3" t="str">
        <f>HYPERLINK("http://www.uniprot.org/uniprot/G7LEJ1","tr|G7LEJ1|G7LEJ1_MEDTR")</f>
        <v>tr|G7LEJ1|G7LEJ1_MEDTR</v>
      </c>
      <c r="D5035" t="s">
        <v>7630</v>
      </c>
      <c r="E5035">
        <v>89.67</v>
      </c>
      <c r="F5035">
        <v>339</v>
      </c>
      <c r="G5035">
        <v>35</v>
      </c>
      <c r="H5035">
        <v>0</v>
      </c>
      <c r="I5035">
        <v>1</v>
      </c>
      <c r="J5035">
        <v>1017</v>
      </c>
      <c r="K5035">
        <v>1</v>
      </c>
      <c r="L5035">
        <v>1</v>
      </c>
      <c r="M5035">
        <v>339</v>
      </c>
      <c r="N5035" t="s">
        <v>18</v>
      </c>
      <c r="O5035" s="1">
        <v>4.1470399999999998E-170</v>
      </c>
      <c r="P5035">
        <v>1554</v>
      </c>
    </row>
    <row r="5036" spans="1:16" x14ac:dyDescent="0.25">
      <c r="A5036" t="s">
        <v>7631</v>
      </c>
      <c r="B5036">
        <v>1278</v>
      </c>
      <c r="C5036" s="3" t="str">
        <f>HYPERLINK("http://www.uniprot.org/uniprot/G7K191","tr|G7K191|G7K191_MEDTR")</f>
        <v>tr|G7K191|G7K191_MEDTR</v>
      </c>
      <c r="D5036" t="s">
        <v>7632</v>
      </c>
      <c r="E5036">
        <v>71.290000000000006</v>
      </c>
      <c r="F5036">
        <v>425</v>
      </c>
      <c r="G5036">
        <v>122</v>
      </c>
      <c r="H5036">
        <v>0</v>
      </c>
      <c r="I5036">
        <v>1</v>
      </c>
      <c r="J5036">
        <v>1275</v>
      </c>
      <c r="K5036">
        <v>1</v>
      </c>
      <c r="L5036">
        <v>1</v>
      </c>
      <c r="M5036">
        <v>422</v>
      </c>
      <c r="N5036" t="s">
        <v>18</v>
      </c>
      <c r="O5036" s="1">
        <v>7.4302399999999997E-165</v>
      </c>
      <c r="P5036">
        <v>1510</v>
      </c>
    </row>
    <row r="5037" spans="1:16" x14ac:dyDescent="0.25">
      <c r="A5037" t="s">
        <v>7633</v>
      </c>
      <c r="B5037">
        <v>3156</v>
      </c>
      <c r="C5037" s="3" t="str">
        <f>HYPERLINK("http://www.uniprot.org/uniprot/Q710T7","tr|Q710T7|Q710T7_POPDE")</f>
        <v>tr|Q710T7|Q710T7_POPDE</v>
      </c>
      <c r="D5037" t="s">
        <v>1150</v>
      </c>
      <c r="E5037">
        <v>71.22</v>
      </c>
      <c r="F5037">
        <v>1060</v>
      </c>
      <c r="G5037">
        <v>305</v>
      </c>
      <c r="H5037">
        <v>14</v>
      </c>
      <c r="I5037">
        <v>1</v>
      </c>
      <c r="J5037">
        <v>3138</v>
      </c>
      <c r="K5037">
        <v>1</v>
      </c>
      <c r="L5037">
        <v>322</v>
      </c>
      <c r="M5037">
        <v>1377</v>
      </c>
      <c r="N5037" t="s">
        <v>18</v>
      </c>
      <c r="O5037">
        <v>0</v>
      </c>
      <c r="P5037">
        <v>3820</v>
      </c>
    </row>
    <row r="5038" spans="1:16" x14ac:dyDescent="0.25">
      <c r="A5038" t="s">
        <v>7634</v>
      </c>
      <c r="B5038">
        <v>858</v>
      </c>
      <c r="C5038" s="3" t="str">
        <f>HYPERLINK("http://www.uniprot.org/uniprot/I1LRS5","tr|I1LRS5|I1LRS5_SOYBN")</f>
        <v>tr|I1LRS5|I1LRS5_SOYBN</v>
      </c>
      <c r="D5038" t="s">
        <v>71</v>
      </c>
      <c r="E5038">
        <v>38.479999999999997</v>
      </c>
      <c r="F5038">
        <v>395</v>
      </c>
      <c r="G5038">
        <v>243</v>
      </c>
      <c r="H5038">
        <v>124</v>
      </c>
      <c r="I5038">
        <v>1</v>
      </c>
      <c r="J5038">
        <v>813</v>
      </c>
      <c r="K5038">
        <v>1</v>
      </c>
      <c r="L5038">
        <v>1</v>
      </c>
      <c r="M5038">
        <v>394</v>
      </c>
      <c r="N5038" t="s">
        <v>18</v>
      </c>
      <c r="O5038" s="1">
        <v>4.8937399999999999E-59</v>
      </c>
      <c r="P5038">
        <v>595</v>
      </c>
    </row>
    <row r="5039" spans="1:16" x14ac:dyDescent="0.25">
      <c r="A5039" t="s">
        <v>7635</v>
      </c>
      <c r="B5039">
        <v>255</v>
      </c>
      <c r="C5039" s="3" t="str">
        <f>HYPERLINK("http://www.uniprot.org/uniprot/Q949K8","tr|Q949K8|Q949K8_CICAR")</f>
        <v>tr|Q949K8|Q949K8_CICAR</v>
      </c>
      <c r="D5039" t="s">
        <v>55</v>
      </c>
      <c r="E5039">
        <v>73.680000000000007</v>
      </c>
      <c r="F5039">
        <v>76</v>
      </c>
      <c r="G5039">
        <v>20</v>
      </c>
      <c r="H5039">
        <v>0</v>
      </c>
      <c r="I5039">
        <v>1</v>
      </c>
      <c r="J5039">
        <v>228</v>
      </c>
      <c r="K5039">
        <v>1</v>
      </c>
      <c r="L5039">
        <v>22</v>
      </c>
      <c r="M5039">
        <v>97</v>
      </c>
      <c r="N5039" t="s">
        <v>18</v>
      </c>
      <c r="O5039" s="1">
        <v>1.3809199999999999E-23</v>
      </c>
      <c r="P5039">
        <v>285</v>
      </c>
    </row>
    <row r="5040" spans="1:16" x14ac:dyDescent="0.25">
      <c r="A5040" t="s">
        <v>7636</v>
      </c>
      <c r="B5040">
        <v>726</v>
      </c>
      <c r="C5040" s="3" t="str">
        <f>HYPERLINK("http://www.uniprot.org/uniprot/G7J2R6","tr|G7J2R6|G7J2R6_MEDTR")</f>
        <v>tr|G7J2R6|G7J2R6_MEDTR</v>
      </c>
      <c r="D5040" t="s">
        <v>7637</v>
      </c>
      <c r="E5040">
        <v>95.08</v>
      </c>
      <c r="F5040">
        <v>122</v>
      </c>
      <c r="G5040">
        <v>6</v>
      </c>
      <c r="H5040">
        <v>0</v>
      </c>
      <c r="I5040">
        <v>295</v>
      </c>
      <c r="J5040">
        <v>660</v>
      </c>
      <c r="K5040">
        <v>1</v>
      </c>
      <c r="L5040">
        <v>32</v>
      </c>
      <c r="M5040">
        <v>153</v>
      </c>
      <c r="N5040" t="s">
        <v>18</v>
      </c>
      <c r="O5040" s="1">
        <v>1.94283E-57</v>
      </c>
      <c r="P5040">
        <v>580</v>
      </c>
    </row>
    <row r="5041" spans="1:16" x14ac:dyDescent="0.25">
      <c r="A5041" t="s">
        <v>7638</v>
      </c>
      <c r="B5041">
        <v>1113</v>
      </c>
      <c r="C5041" s="3" t="str">
        <f>HYPERLINK("http://www.uniprot.org/uniprot/I1JGE6","tr|I1JGE6|I1JGE6_SOYBN")</f>
        <v>tr|I1JGE6|I1JGE6_SOYBN</v>
      </c>
      <c r="D5041" t="s">
        <v>28</v>
      </c>
      <c r="E5041">
        <v>66.48</v>
      </c>
      <c r="F5041">
        <v>364</v>
      </c>
      <c r="G5041">
        <v>122</v>
      </c>
      <c r="H5041">
        <v>4</v>
      </c>
      <c r="I5041">
        <v>31</v>
      </c>
      <c r="J5041">
        <v>1110</v>
      </c>
      <c r="K5041">
        <v>1</v>
      </c>
      <c r="L5041">
        <v>13</v>
      </c>
      <c r="M5041">
        <v>368</v>
      </c>
      <c r="N5041" t="s">
        <v>18</v>
      </c>
      <c r="O5041" s="1">
        <v>1.8301100000000001E-129</v>
      </c>
      <c r="P5041">
        <v>1204</v>
      </c>
    </row>
    <row r="5042" spans="1:16" x14ac:dyDescent="0.25">
      <c r="A5042" t="s">
        <v>7639</v>
      </c>
      <c r="B5042">
        <v>723</v>
      </c>
      <c r="C5042" s="3" t="str">
        <f>HYPERLINK("http://www.uniprot.org/uniprot/G7JPE8","tr|G7JPE8|G7JPE8_MEDTR")</f>
        <v>tr|G7JPE8|G7JPE8_MEDTR</v>
      </c>
      <c r="D5042" t="s">
        <v>7640</v>
      </c>
      <c r="E5042">
        <v>71.25</v>
      </c>
      <c r="F5042">
        <v>240</v>
      </c>
      <c r="G5042">
        <v>69</v>
      </c>
      <c r="H5042">
        <v>0</v>
      </c>
      <c r="I5042">
        <v>1</v>
      </c>
      <c r="J5042">
        <v>720</v>
      </c>
      <c r="K5042">
        <v>1</v>
      </c>
      <c r="L5042">
        <v>16</v>
      </c>
      <c r="M5042">
        <v>250</v>
      </c>
      <c r="N5042" t="s">
        <v>18</v>
      </c>
      <c r="O5042" s="1">
        <v>1.0822E-84</v>
      </c>
      <c r="P5042">
        <v>815</v>
      </c>
    </row>
    <row r="5043" spans="1:16" x14ac:dyDescent="0.25">
      <c r="A5043" t="s">
        <v>7641</v>
      </c>
      <c r="B5043">
        <v>438</v>
      </c>
      <c r="C5043" s="3" t="str">
        <f>HYPERLINK("http://www.uniprot.org/uniprot/G7IFC9","tr|G7IFC9|G7IFC9_MEDTR")</f>
        <v>tr|G7IFC9|G7IFC9_MEDTR</v>
      </c>
      <c r="D5043" t="s">
        <v>7642</v>
      </c>
      <c r="E5043">
        <v>81.87</v>
      </c>
      <c r="F5043">
        <v>149</v>
      </c>
      <c r="G5043">
        <v>27</v>
      </c>
      <c r="H5043">
        <v>4</v>
      </c>
      <c r="I5043">
        <v>1</v>
      </c>
      <c r="J5043">
        <v>435</v>
      </c>
      <c r="K5043">
        <v>1</v>
      </c>
      <c r="L5043">
        <v>10</v>
      </c>
      <c r="M5043">
        <v>158</v>
      </c>
      <c r="N5043" t="s">
        <v>18</v>
      </c>
      <c r="O5043" s="1">
        <v>1.05493E-71</v>
      </c>
      <c r="P5043">
        <v>700</v>
      </c>
    </row>
    <row r="5044" spans="1:16" x14ac:dyDescent="0.25">
      <c r="A5044" t="s">
        <v>7643</v>
      </c>
      <c r="B5044">
        <v>1707</v>
      </c>
      <c r="C5044" s="3" t="str">
        <f>HYPERLINK("http://www.uniprot.org/uniprot/D2K6F7","tr|D2K6F7|D2K6F7_9FABA")</f>
        <v>tr|D2K6F7|D2K6F7_9FABA</v>
      </c>
      <c r="D5044" t="s">
        <v>7644</v>
      </c>
      <c r="E5044">
        <v>79.680000000000007</v>
      </c>
      <c r="F5044">
        <v>566</v>
      </c>
      <c r="G5044">
        <v>115</v>
      </c>
      <c r="H5044">
        <v>1</v>
      </c>
      <c r="I5044">
        <v>10</v>
      </c>
      <c r="J5044">
        <v>1704</v>
      </c>
      <c r="K5044">
        <v>1</v>
      </c>
      <c r="L5044">
        <v>6</v>
      </c>
      <c r="M5044">
        <v>550</v>
      </c>
      <c r="N5044" t="s">
        <v>18</v>
      </c>
      <c r="O5044">
        <v>0</v>
      </c>
      <c r="P5044">
        <v>2246</v>
      </c>
    </row>
    <row r="5045" spans="1:16" x14ac:dyDescent="0.25">
      <c r="A5045" t="s">
        <v>7645</v>
      </c>
      <c r="B5045">
        <v>1251</v>
      </c>
      <c r="C5045" s="3" t="str">
        <f>HYPERLINK("http://www.uniprot.org/uniprot/G7JVD8","tr|G7JVD8|G7JVD8_MEDTR")</f>
        <v>tr|G7JVD8|G7JVD8_MEDTR</v>
      </c>
      <c r="D5045" t="s">
        <v>7646</v>
      </c>
      <c r="E5045">
        <v>84.13</v>
      </c>
      <c r="F5045">
        <v>416</v>
      </c>
      <c r="G5045">
        <v>66</v>
      </c>
      <c r="H5045">
        <v>0</v>
      </c>
      <c r="I5045">
        <v>1</v>
      </c>
      <c r="J5045">
        <v>1248</v>
      </c>
      <c r="K5045">
        <v>1</v>
      </c>
      <c r="L5045">
        <v>1</v>
      </c>
      <c r="M5045">
        <v>376</v>
      </c>
      <c r="N5045" t="s">
        <v>18</v>
      </c>
      <c r="O5045">
        <v>0</v>
      </c>
      <c r="P5045">
        <v>1844</v>
      </c>
    </row>
    <row r="5046" spans="1:16" x14ac:dyDescent="0.25">
      <c r="A5046" t="s">
        <v>7647</v>
      </c>
      <c r="B5046">
        <v>1401</v>
      </c>
      <c r="C5046" s="3" t="str">
        <f>HYPERLINK("http://www.uniprot.org/uniprot/G7KFD6","tr|G7KFD6|G7KFD6_MEDTR")</f>
        <v>tr|G7KFD6|G7KFD6_MEDTR</v>
      </c>
      <c r="D5046" t="s">
        <v>7648</v>
      </c>
      <c r="E5046">
        <v>71.72</v>
      </c>
      <c r="F5046">
        <v>474</v>
      </c>
      <c r="G5046">
        <v>134</v>
      </c>
      <c r="H5046">
        <v>8</v>
      </c>
      <c r="I5046">
        <v>1</v>
      </c>
      <c r="J5046">
        <v>1398</v>
      </c>
      <c r="K5046">
        <v>1</v>
      </c>
      <c r="L5046">
        <v>1</v>
      </c>
      <c r="M5046">
        <v>471</v>
      </c>
      <c r="N5046" t="s">
        <v>18</v>
      </c>
      <c r="O5046">
        <v>0</v>
      </c>
      <c r="P5046">
        <v>1720</v>
      </c>
    </row>
    <row r="5047" spans="1:16" x14ac:dyDescent="0.25">
      <c r="A5047" t="s">
        <v>7649</v>
      </c>
      <c r="B5047">
        <v>1368</v>
      </c>
      <c r="C5047" s="3" t="str">
        <f>HYPERLINK("http://www.uniprot.org/uniprot/G7KFN1","tr|G7KFN1|G7KFN1_MEDTR")</f>
        <v>tr|G7KFN1|G7KFN1_MEDTR</v>
      </c>
      <c r="D5047" t="s">
        <v>7650</v>
      </c>
      <c r="E5047">
        <v>73.87</v>
      </c>
      <c r="F5047">
        <v>467</v>
      </c>
      <c r="G5047">
        <v>122</v>
      </c>
      <c r="H5047">
        <v>24</v>
      </c>
      <c r="I5047">
        <v>1</v>
      </c>
      <c r="J5047">
        <v>1329</v>
      </c>
      <c r="K5047">
        <v>1</v>
      </c>
      <c r="L5047">
        <v>1</v>
      </c>
      <c r="M5047">
        <v>459</v>
      </c>
      <c r="N5047" t="s">
        <v>18</v>
      </c>
      <c r="O5047">
        <v>0</v>
      </c>
      <c r="P5047">
        <v>1758</v>
      </c>
    </row>
    <row r="5048" spans="1:16" x14ac:dyDescent="0.25">
      <c r="A5048" t="s">
        <v>7651</v>
      </c>
      <c r="B5048">
        <v>195</v>
      </c>
      <c r="C5048" s="3" t="str">
        <f>HYPERLINK("http://www.uniprot.org/uniprot/I3RZC6","tr|I3RZC6|I3RZC6_LOTJA")</f>
        <v>tr|I3RZC6|I3RZC6_LOTJA</v>
      </c>
      <c r="D5048" t="s">
        <v>7652</v>
      </c>
      <c r="E5048">
        <v>80.760000000000005</v>
      </c>
      <c r="F5048">
        <v>52</v>
      </c>
      <c r="G5048">
        <v>10</v>
      </c>
      <c r="H5048">
        <v>1</v>
      </c>
      <c r="I5048">
        <v>40</v>
      </c>
      <c r="J5048">
        <v>192</v>
      </c>
      <c r="K5048">
        <v>1</v>
      </c>
      <c r="L5048">
        <v>85</v>
      </c>
      <c r="M5048">
        <v>136</v>
      </c>
      <c r="N5048" t="s">
        <v>18</v>
      </c>
      <c r="O5048" s="1">
        <v>4.4398200000000001E-14</v>
      </c>
      <c r="P5048">
        <v>203</v>
      </c>
    </row>
    <row r="5049" spans="1:16" x14ac:dyDescent="0.25">
      <c r="A5049" t="s">
        <v>7653</v>
      </c>
      <c r="B5049">
        <v>1626</v>
      </c>
      <c r="C5049" s="3" t="str">
        <f>HYPERLINK("http://www.uniprot.org/uniprot/G7L4P5","tr|G7L4P5|G7L4P5_MEDTR")</f>
        <v>tr|G7L4P5|G7L4P5_MEDTR</v>
      </c>
      <c r="D5049" t="s">
        <v>7654</v>
      </c>
      <c r="E5049">
        <v>79.81</v>
      </c>
      <c r="F5049">
        <v>545</v>
      </c>
      <c r="G5049">
        <v>110</v>
      </c>
      <c r="H5049">
        <v>4</v>
      </c>
      <c r="I5049">
        <v>1</v>
      </c>
      <c r="J5049">
        <v>1623</v>
      </c>
      <c r="K5049">
        <v>1</v>
      </c>
      <c r="L5049">
        <v>1</v>
      </c>
      <c r="M5049">
        <v>542</v>
      </c>
      <c r="N5049" t="s">
        <v>18</v>
      </c>
      <c r="O5049">
        <v>0</v>
      </c>
      <c r="P5049">
        <v>2163</v>
      </c>
    </row>
    <row r="5050" spans="1:16" x14ac:dyDescent="0.25">
      <c r="A5050" t="s">
        <v>7655</v>
      </c>
      <c r="B5050">
        <v>1665</v>
      </c>
      <c r="C5050" s="3" t="str">
        <f>HYPERLINK("http://www.uniprot.org/uniprot/G7KX02","tr|G7KX02|G7KX02_MEDTR")</f>
        <v>tr|G7KX02|G7KX02_MEDTR</v>
      </c>
      <c r="D5050" t="s">
        <v>7656</v>
      </c>
      <c r="E5050">
        <v>80</v>
      </c>
      <c r="F5050">
        <v>590</v>
      </c>
      <c r="G5050">
        <v>118</v>
      </c>
      <c r="H5050">
        <v>36</v>
      </c>
      <c r="I5050">
        <v>1</v>
      </c>
      <c r="J5050">
        <v>1662</v>
      </c>
      <c r="K5050">
        <v>1</v>
      </c>
      <c r="L5050">
        <v>1</v>
      </c>
      <c r="M5050">
        <v>588</v>
      </c>
      <c r="N5050" t="s">
        <v>18</v>
      </c>
      <c r="O5050">
        <v>0</v>
      </c>
      <c r="P5050">
        <v>2494</v>
      </c>
    </row>
    <row r="5051" spans="1:16" x14ac:dyDescent="0.25">
      <c r="A5051" t="s">
        <v>7657</v>
      </c>
      <c r="B5051">
        <v>954</v>
      </c>
      <c r="C5051" s="3" t="str">
        <f>HYPERLINK("http://www.uniprot.org/uniprot/K7N395","tr|K7N395|K7N395_SOYBN")</f>
        <v>tr|K7N395|K7N395_SOYBN</v>
      </c>
      <c r="D5051" t="s">
        <v>28</v>
      </c>
      <c r="E5051">
        <v>50.94</v>
      </c>
      <c r="F5051">
        <v>369</v>
      </c>
      <c r="G5051">
        <v>181</v>
      </c>
      <c r="H5051">
        <v>52</v>
      </c>
      <c r="I5051">
        <v>1</v>
      </c>
      <c r="J5051">
        <v>951</v>
      </c>
      <c r="K5051">
        <v>1</v>
      </c>
      <c r="L5051">
        <v>1</v>
      </c>
      <c r="M5051">
        <v>357</v>
      </c>
      <c r="N5051" t="s">
        <v>18</v>
      </c>
      <c r="O5051" s="1">
        <v>7.6883899999999999E-83</v>
      </c>
      <c r="P5051">
        <v>801</v>
      </c>
    </row>
    <row r="5052" spans="1:16" x14ac:dyDescent="0.25">
      <c r="A5052" t="s">
        <v>7658</v>
      </c>
      <c r="B5052">
        <v>591</v>
      </c>
      <c r="C5052" s="3" t="str">
        <f>HYPERLINK("http://www.uniprot.org/uniprot/G7L6D0","tr|G7L6D0|G7L6D0_MEDTR")</f>
        <v>tr|G7L6D0|G7L6D0_MEDTR</v>
      </c>
      <c r="D5052" t="s">
        <v>7659</v>
      </c>
      <c r="E5052">
        <v>82.28</v>
      </c>
      <c r="F5052">
        <v>175</v>
      </c>
      <c r="G5052">
        <v>31</v>
      </c>
      <c r="H5052">
        <v>0</v>
      </c>
      <c r="I5052">
        <v>64</v>
      </c>
      <c r="J5052">
        <v>588</v>
      </c>
      <c r="K5052">
        <v>1</v>
      </c>
      <c r="L5052">
        <v>23</v>
      </c>
      <c r="M5052">
        <v>193</v>
      </c>
      <c r="N5052" t="s">
        <v>18</v>
      </c>
      <c r="O5052" s="1">
        <v>3.22991E-76</v>
      </c>
      <c r="P5052">
        <v>740</v>
      </c>
    </row>
    <row r="5053" spans="1:16" x14ac:dyDescent="0.25">
      <c r="A5053" t="s">
        <v>7660</v>
      </c>
      <c r="B5053">
        <v>219</v>
      </c>
      <c r="C5053" s="3" t="str">
        <f>HYPERLINK("http://www.uniprot.org/uniprot/I3S549","tr|I3S549|I3S549_LOTJA")</f>
        <v>tr|I3S549|I3S549_LOTJA</v>
      </c>
      <c r="D5053" t="s">
        <v>2200</v>
      </c>
      <c r="E5053">
        <v>60</v>
      </c>
      <c r="F5053">
        <v>65</v>
      </c>
      <c r="G5053">
        <v>26</v>
      </c>
      <c r="H5053">
        <v>0</v>
      </c>
      <c r="I5053">
        <v>10</v>
      </c>
      <c r="J5053">
        <v>204</v>
      </c>
      <c r="K5053">
        <v>1</v>
      </c>
      <c r="L5053">
        <v>12</v>
      </c>
      <c r="M5053">
        <v>70</v>
      </c>
      <c r="N5053" t="s">
        <v>18</v>
      </c>
      <c r="O5053" s="1">
        <v>7.1587600000000001E-12</v>
      </c>
      <c r="P5053">
        <v>184</v>
      </c>
    </row>
    <row r="5054" spans="1:16" x14ac:dyDescent="0.25">
      <c r="A5054" t="s">
        <v>7661</v>
      </c>
      <c r="B5054">
        <v>702</v>
      </c>
      <c r="C5054" s="3" t="str">
        <f>HYPERLINK("http://www.uniprot.org/uniprot/G7IWX7","tr|G7IWX7|G7IWX7_MEDTR")</f>
        <v>tr|G7IWX7|G7IWX7_MEDTR</v>
      </c>
      <c r="D5054" t="s">
        <v>7662</v>
      </c>
      <c r="E5054">
        <v>99.23</v>
      </c>
      <c r="F5054">
        <v>131</v>
      </c>
      <c r="G5054">
        <v>1</v>
      </c>
      <c r="H5054">
        <v>0</v>
      </c>
      <c r="I5054">
        <v>145</v>
      </c>
      <c r="J5054">
        <v>537</v>
      </c>
      <c r="K5054">
        <v>1</v>
      </c>
      <c r="L5054">
        <v>42</v>
      </c>
      <c r="M5054">
        <v>172</v>
      </c>
      <c r="N5054" t="s">
        <v>18</v>
      </c>
      <c r="O5054" s="1">
        <v>5.1809300000000001E-73</v>
      </c>
      <c r="P5054">
        <v>714</v>
      </c>
    </row>
    <row r="5055" spans="1:16" x14ac:dyDescent="0.25">
      <c r="A5055" t="s">
        <v>7663</v>
      </c>
      <c r="B5055">
        <v>942</v>
      </c>
      <c r="C5055" s="3" t="str">
        <f>HYPERLINK("http://www.uniprot.org/uniprot/K7KJG4","tr|K7KJG4|K7KJG4_SOYBN")</f>
        <v>tr|K7KJG4|K7KJG4_SOYBN</v>
      </c>
      <c r="D5055" t="s">
        <v>28</v>
      </c>
      <c r="E5055">
        <v>65.569999999999993</v>
      </c>
      <c r="F5055">
        <v>305</v>
      </c>
      <c r="G5055">
        <v>105</v>
      </c>
      <c r="H5055">
        <v>14</v>
      </c>
      <c r="I5055">
        <v>58</v>
      </c>
      <c r="J5055">
        <v>930</v>
      </c>
      <c r="K5055">
        <v>1</v>
      </c>
      <c r="L5055">
        <v>33</v>
      </c>
      <c r="M5055">
        <v>337</v>
      </c>
      <c r="N5055" t="s">
        <v>18</v>
      </c>
      <c r="O5055" s="1">
        <v>1.77526E-108</v>
      </c>
      <c r="P5055">
        <v>1022</v>
      </c>
    </row>
    <row r="5056" spans="1:16" x14ac:dyDescent="0.25">
      <c r="A5056" t="s">
        <v>7664</v>
      </c>
      <c r="B5056">
        <v>1773</v>
      </c>
      <c r="C5056" s="3" t="str">
        <f>HYPERLINK("http://www.uniprot.org/uniprot/I1KPM9","tr|I1KPM9|I1KPM9_SOYBN")</f>
        <v>tr|I1KPM9|I1KPM9_SOYBN</v>
      </c>
      <c r="D5056" t="s">
        <v>28</v>
      </c>
      <c r="E5056">
        <v>83.55</v>
      </c>
      <c r="F5056">
        <v>590</v>
      </c>
      <c r="G5056">
        <v>97</v>
      </c>
      <c r="H5056">
        <v>0</v>
      </c>
      <c r="I5056">
        <v>1</v>
      </c>
      <c r="J5056">
        <v>1770</v>
      </c>
      <c r="K5056">
        <v>1</v>
      </c>
      <c r="L5056">
        <v>1</v>
      </c>
      <c r="M5056">
        <v>578</v>
      </c>
      <c r="N5056" t="s">
        <v>18</v>
      </c>
      <c r="O5056">
        <v>0</v>
      </c>
      <c r="P5056">
        <v>2478</v>
      </c>
    </row>
    <row r="5057" spans="1:16" x14ac:dyDescent="0.25">
      <c r="A5057" t="s">
        <v>7665</v>
      </c>
      <c r="B5057">
        <v>2400</v>
      </c>
      <c r="C5057" s="3" t="str">
        <f>HYPERLINK("http://www.uniprot.org/uniprot/G7JPJ9","tr|G7JPJ9|G7JPJ9_MEDTR")</f>
        <v>tr|G7JPJ9|G7JPJ9_MEDTR</v>
      </c>
      <c r="D5057" t="s">
        <v>7666</v>
      </c>
      <c r="E5057">
        <v>85.82</v>
      </c>
      <c r="F5057">
        <v>797</v>
      </c>
      <c r="G5057">
        <v>113</v>
      </c>
      <c r="H5057">
        <v>0</v>
      </c>
      <c r="I5057">
        <v>1</v>
      </c>
      <c r="J5057">
        <v>2391</v>
      </c>
      <c r="K5057">
        <v>1</v>
      </c>
      <c r="L5057">
        <v>92</v>
      </c>
      <c r="M5057">
        <v>888</v>
      </c>
      <c r="N5057" t="s">
        <v>18</v>
      </c>
      <c r="O5057">
        <v>0</v>
      </c>
      <c r="P5057">
        <v>3611</v>
      </c>
    </row>
    <row r="5058" spans="1:16" x14ac:dyDescent="0.25">
      <c r="A5058" t="s">
        <v>7667</v>
      </c>
      <c r="B5058">
        <v>1227</v>
      </c>
      <c r="C5058" s="3" t="str">
        <f>HYPERLINK("http://www.uniprot.org/uniprot/G7JIF0","tr|G7JIF0|G7JIF0_MEDTR")</f>
        <v>tr|G7JIF0|G7JIF0_MEDTR</v>
      </c>
      <c r="D5058" t="s">
        <v>7668</v>
      </c>
      <c r="E5058">
        <v>89.83</v>
      </c>
      <c r="F5058">
        <v>433</v>
      </c>
      <c r="G5058">
        <v>44</v>
      </c>
      <c r="H5058">
        <v>25</v>
      </c>
      <c r="I5058">
        <v>1</v>
      </c>
      <c r="J5058">
        <v>1224</v>
      </c>
      <c r="K5058">
        <v>1</v>
      </c>
      <c r="L5058">
        <v>1</v>
      </c>
      <c r="M5058">
        <v>433</v>
      </c>
      <c r="N5058" t="s">
        <v>18</v>
      </c>
      <c r="O5058">
        <v>0</v>
      </c>
      <c r="P5058">
        <v>1991</v>
      </c>
    </row>
    <row r="5059" spans="1:16" x14ac:dyDescent="0.25">
      <c r="A5059" t="s">
        <v>7669</v>
      </c>
      <c r="B5059">
        <v>786</v>
      </c>
      <c r="C5059" s="3" t="str">
        <f>HYPERLINK("http://www.uniprot.org/uniprot/G7KEA7","tr|G7KEA7|G7KEA7_MEDTR")</f>
        <v>tr|G7KEA7|G7KEA7_MEDTR</v>
      </c>
      <c r="D5059" t="s">
        <v>7670</v>
      </c>
      <c r="E5059">
        <v>33.85</v>
      </c>
      <c r="F5059">
        <v>192</v>
      </c>
      <c r="G5059">
        <v>127</v>
      </c>
      <c r="H5059">
        <v>19</v>
      </c>
      <c r="I5059">
        <v>103</v>
      </c>
      <c r="J5059">
        <v>621</v>
      </c>
      <c r="K5059">
        <v>1</v>
      </c>
      <c r="L5059">
        <v>271</v>
      </c>
      <c r="M5059">
        <v>445</v>
      </c>
      <c r="N5059" t="s">
        <v>18</v>
      </c>
      <c r="O5059" s="1">
        <v>5.6396100000000001E-16</v>
      </c>
      <c r="P5059">
        <v>223</v>
      </c>
    </row>
    <row r="5060" spans="1:16" x14ac:dyDescent="0.25">
      <c r="A5060" t="s">
        <v>7671</v>
      </c>
      <c r="B5060">
        <v>792</v>
      </c>
      <c r="C5060" s="3" t="str">
        <f>HYPERLINK("http://www.uniprot.org/uniprot/I3SZ80","tr|I3SZ80|I3SZ80_LOTJA")</f>
        <v>tr|I3SZ80|I3SZ80_LOTJA</v>
      </c>
      <c r="D5060" t="s">
        <v>93</v>
      </c>
      <c r="E5060">
        <v>73.069999999999993</v>
      </c>
      <c r="F5060">
        <v>208</v>
      </c>
      <c r="G5060">
        <v>56</v>
      </c>
      <c r="H5060">
        <v>8</v>
      </c>
      <c r="I5060">
        <v>190</v>
      </c>
      <c r="J5060">
        <v>789</v>
      </c>
      <c r="K5060">
        <v>1</v>
      </c>
      <c r="L5060">
        <v>7</v>
      </c>
      <c r="M5060">
        <v>209</v>
      </c>
      <c r="N5060" t="s">
        <v>18</v>
      </c>
      <c r="O5060" s="1">
        <v>2.21353E-76</v>
      </c>
      <c r="P5060">
        <v>744</v>
      </c>
    </row>
    <row r="5061" spans="1:16" x14ac:dyDescent="0.25">
      <c r="A5061" t="s">
        <v>7672</v>
      </c>
      <c r="B5061">
        <v>1593</v>
      </c>
      <c r="C5061" s="3" t="str">
        <f>HYPERLINK("http://www.uniprot.org/uniprot/G7K7Q6","tr|G7K7Q6|G7K7Q6_MEDTR")</f>
        <v>tr|G7K7Q6|G7K7Q6_MEDTR</v>
      </c>
      <c r="D5061" t="s">
        <v>7673</v>
      </c>
      <c r="E5061">
        <v>81.64</v>
      </c>
      <c r="F5061">
        <v>512</v>
      </c>
      <c r="G5061">
        <v>94</v>
      </c>
      <c r="H5061">
        <v>0</v>
      </c>
      <c r="I5061">
        <v>43</v>
      </c>
      <c r="J5061">
        <v>1578</v>
      </c>
      <c r="K5061">
        <v>1</v>
      </c>
      <c r="L5061">
        <v>97</v>
      </c>
      <c r="M5061">
        <v>594</v>
      </c>
      <c r="N5061" t="s">
        <v>18</v>
      </c>
      <c r="O5061">
        <v>0</v>
      </c>
      <c r="P5061">
        <v>2236</v>
      </c>
    </row>
    <row r="5062" spans="1:16" x14ac:dyDescent="0.25">
      <c r="A5062" t="s">
        <v>7674</v>
      </c>
      <c r="B5062">
        <v>810</v>
      </c>
      <c r="C5062" s="3" t="str">
        <f>HYPERLINK("http://www.uniprot.org/uniprot/G7LEJ7","tr|G7LEJ7|G7LEJ7_MEDTR")</f>
        <v>tr|G7LEJ7|G7LEJ7_MEDTR</v>
      </c>
      <c r="D5062" t="s">
        <v>7675</v>
      </c>
      <c r="E5062">
        <v>59.34</v>
      </c>
      <c r="F5062">
        <v>214</v>
      </c>
      <c r="G5062">
        <v>87</v>
      </c>
      <c r="H5062">
        <v>8</v>
      </c>
      <c r="I5062">
        <v>1</v>
      </c>
      <c r="J5062">
        <v>618</v>
      </c>
      <c r="K5062">
        <v>1</v>
      </c>
      <c r="L5062">
        <v>77</v>
      </c>
      <c r="M5062">
        <v>288</v>
      </c>
      <c r="N5062" t="s">
        <v>18</v>
      </c>
      <c r="O5062" s="1">
        <v>2.9457900000000001E-63</v>
      </c>
      <c r="P5062">
        <v>631</v>
      </c>
    </row>
    <row r="5063" spans="1:16" x14ac:dyDescent="0.25">
      <c r="A5063" t="s">
        <v>7676</v>
      </c>
      <c r="B5063">
        <v>1338</v>
      </c>
      <c r="C5063" s="3" t="str">
        <f>HYPERLINK("http://www.uniprot.org/uniprot/G7K189","tr|G7K189|G7K189_MEDTR")</f>
        <v>tr|G7K189|G7K189_MEDTR</v>
      </c>
      <c r="D5063" t="s">
        <v>7677</v>
      </c>
      <c r="E5063">
        <v>88.78</v>
      </c>
      <c r="F5063">
        <v>428</v>
      </c>
      <c r="G5063">
        <v>48</v>
      </c>
      <c r="H5063">
        <v>1</v>
      </c>
      <c r="I5063">
        <v>55</v>
      </c>
      <c r="J5063">
        <v>1335</v>
      </c>
      <c r="K5063">
        <v>1</v>
      </c>
      <c r="L5063">
        <v>19</v>
      </c>
      <c r="M5063">
        <v>446</v>
      </c>
      <c r="N5063" t="s">
        <v>18</v>
      </c>
      <c r="O5063">
        <v>0</v>
      </c>
      <c r="P5063">
        <v>1984</v>
      </c>
    </row>
    <row r="5064" spans="1:16" x14ac:dyDescent="0.25">
      <c r="A5064" t="s">
        <v>7678</v>
      </c>
      <c r="B5064">
        <v>987</v>
      </c>
      <c r="C5064" s="3" t="str">
        <f>HYPERLINK("http://www.uniprot.org/uniprot/G7J4C6","tr|G7J4C6|G7J4C6_MEDTR")</f>
        <v>tr|G7J4C6|G7J4C6_MEDTR</v>
      </c>
      <c r="D5064" t="s">
        <v>3005</v>
      </c>
      <c r="E5064">
        <v>71.83</v>
      </c>
      <c r="F5064">
        <v>174</v>
      </c>
      <c r="G5064">
        <v>49</v>
      </c>
      <c r="H5064">
        <v>0</v>
      </c>
      <c r="I5064">
        <v>454</v>
      </c>
      <c r="J5064">
        <v>975</v>
      </c>
      <c r="K5064">
        <v>1</v>
      </c>
      <c r="L5064">
        <v>226</v>
      </c>
      <c r="M5064">
        <v>399</v>
      </c>
      <c r="N5064" t="s">
        <v>18</v>
      </c>
      <c r="O5064" s="1">
        <v>2.8892699999999999E-64</v>
      </c>
      <c r="P5064">
        <v>641</v>
      </c>
    </row>
    <row r="5065" spans="1:16" x14ac:dyDescent="0.25">
      <c r="A5065" t="s">
        <v>7679</v>
      </c>
      <c r="B5065">
        <v>1194</v>
      </c>
      <c r="C5065" s="3" t="str">
        <f>HYPERLINK("http://www.uniprot.org/uniprot/I1LRS8","tr|I1LRS8|I1LRS8_SOYBN")</f>
        <v>tr|I1LRS8|I1LRS8_SOYBN</v>
      </c>
      <c r="D5065" t="s">
        <v>28</v>
      </c>
      <c r="E5065">
        <v>64.87</v>
      </c>
      <c r="F5065">
        <v>390</v>
      </c>
      <c r="G5065">
        <v>137</v>
      </c>
      <c r="H5065">
        <v>24</v>
      </c>
      <c r="I5065">
        <v>52</v>
      </c>
      <c r="J5065">
        <v>1149</v>
      </c>
      <c r="K5065">
        <v>1</v>
      </c>
      <c r="L5065">
        <v>42</v>
      </c>
      <c r="M5065">
        <v>417</v>
      </c>
      <c r="N5065" t="s">
        <v>18</v>
      </c>
      <c r="O5065" s="1">
        <v>1.7190099999999999E-128</v>
      </c>
      <c r="P5065">
        <v>1196</v>
      </c>
    </row>
    <row r="5066" spans="1:16" x14ac:dyDescent="0.25">
      <c r="A5066" t="s">
        <v>7680</v>
      </c>
      <c r="B5066">
        <v>1248</v>
      </c>
      <c r="C5066" s="3" t="str">
        <f>HYPERLINK("http://www.uniprot.org/uniprot/I1KL92","tr|I1KL92|I1KL92_SOYBN")</f>
        <v>tr|I1KL92|I1KL92_SOYBN</v>
      </c>
      <c r="D5066" t="s">
        <v>28</v>
      </c>
      <c r="E5066">
        <v>75.569999999999993</v>
      </c>
      <c r="F5066">
        <v>389</v>
      </c>
      <c r="G5066">
        <v>95</v>
      </c>
      <c r="H5066">
        <v>0</v>
      </c>
      <c r="I5066">
        <v>64</v>
      </c>
      <c r="J5066">
        <v>1230</v>
      </c>
      <c r="K5066">
        <v>1</v>
      </c>
      <c r="L5066">
        <v>25</v>
      </c>
      <c r="M5066">
        <v>406</v>
      </c>
      <c r="N5066" t="s">
        <v>18</v>
      </c>
      <c r="O5066" s="1">
        <v>4.0485500000000002E-176</v>
      </c>
      <c r="P5066">
        <v>1607</v>
      </c>
    </row>
    <row r="5067" spans="1:16" x14ac:dyDescent="0.25">
      <c r="A5067" t="s">
        <v>7681</v>
      </c>
      <c r="B5067">
        <v>438</v>
      </c>
      <c r="C5067" s="3" t="str">
        <f>HYPERLINK("http://www.uniprot.org/uniprot/I1ME53","tr|I1ME53|I1ME53_SOYBN")</f>
        <v>tr|I1ME53|I1ME53_SOYBN</v>
      </c>
      <c r="D5067" t="s">
        <v>28</v>
      </c>
      <c r="E5067">
        <v>79.45</v>
      </c>
      <c r="F5067">
        <v>146</v>
      </c>
      <c r="G5067">
        <v>30</v>
      </c>
      <c r="H5067">
        <v>1</v>
      </c>
      <c r="I5067">
        <v>1</v>
      </c>
      <c r="J5067">
        <v>435</v>
      </c>
      <c r="K5067">
        <v>1</v>
      </c>
      <c r="L5067">
        <v>20</v>
      </c>
      <c r="M5067">
        <v>164</v>
      </c>
      <c r="N5067" t="s">
        <v>18</v>
      </c>
      <c r="O5067" s="1">
        <v>1.7429100000000001E-66</v>
      </c>
      <c r="P5067">
        <v>655</v>
      </c>
    </row>
    <row r="5068" spans="1:16" x14ac:dyDescent="0.25">
      <c r="A5068" t="s">
        <v>7682</v>
      </c>
      <c r="B5068">
        <v>2157</v>
      </c>
      <c r="C5068" s="3" t="str">
        <f>HYPERLINK("http://www.uniprot.org/uniprot/I1M610","tr|I1M610|I1M610_SOYBN")</f>
        <v>tr|I1M610|I1M610_SOYBN</v>
      </c>
      <c r="D5068" t="s">
        <v>28</v>
      </c>
      <c r="E5068">
        <v>85.75</v>
      </c>
      <c r="F5068">
        <v>400</v>
      </c>
      <c r="G5068">
        <v>57</v>
      </c>
      <c r="H5068">
        <v>2</v>
      </c>
      <c r="I5068">
        <v>904</v>
      </c>
      <c r="J5068">
        <v>2097</v>
      </c>
      <c r="K5068">
        <v>1</v>
      </c>
      <c r="L5068">
        <v>38</v>
      </c>
      <c r="M5068">
        <v>436</v>
      </c>
      <c r="N5068" t="s">
        <v>18</v>
      </c>
      <c r="O5068">
        <v>0</v>
      </c>
      <c r="P5068">
        <v>1685</v>
      </c>
    </row>
    <row r="5069" spans="1:16" x14ac:dyDescent="0.25">
      <c r="A5069" t="s">
        <v>7683</v>
      </c>
      <c r="B5069">
        <v>387</v>
      </c>
      <c r="C5069" s="3" t="str">
        <f>HYPERLINK("http://www.uniprot.org/uniprot/C6T202","tr|C6T202|C6T202_SOYBN")</f>
        <v>tr|C6T202|C6T202_SOYBN</v>
      </c>
      <c r="D5069" t="s">
        <v>210</v>
      </c>
      <c r="E5069">
        <v>64.8</v>
      </c>
      <c r="F5069">
        <v>125</v>
      </c>
      <c r="G5069">
        <v>44</v>
      </c>
      <c r="H5069">
        <v>0</v>
      </c>
      <c r="I5069">
        <v>7</v>
      </c>
      <c r="J5069">
        <v>381</v>
      </c>
      <c r="K5069">
        <v>1</v>
      </c>
      <c r="L5069">
        <v>2</v>
      </c>
      <c r="M5069">
        <v>122</v>
      </c>
      <c r="N5069" t="s">
        <v>18</v>
      </c>
      <c r="O5069" s="1">
        <v>3.7202500000000001E-37</v>
      </c>
      <c r="P5069">
        <v>402</v>
      </c>
    </row>
    <row r="5070" spans="1:16" x14ac:dyDescent="0.25">
      <c r="A5070" t="s">
        <v>7684</v>
      </c>
      <c r="B5070">
        <v>1323</v>
      </c>
      <c r="C5070" s="3" t="str">
        <f>HYPERLINK("http://www.uniprot.org/uniprot/G7KFD9","tr|G7KFD9|G7KFD9_MEDTR")</f>
        <v>tr|G7KFD9|G7KFD9_MEDTR</v>
      </c>
      <c r="D5070" t="s">
        <v>7685</v>
      </c>
      <c r="E5070">
        <v>76.709999999999994</v>
      </c>
      <c r="F5070">
        <v>451</v>
      </c>
      <c r="G5070">
        <v>105</v>
      </c>
      <c r="H5070">
        <v>12</v>
      </c>
      <c r="I5070">
        <v>1</v>
      </c>
      <c r="J5070">
        <v>1317</v>
      </c>
      <c r="K5070">
        <v>1</v>
      </c>
      <c r="L5070">
        <v>1</v>
      </c>
      <c r="M5070">
        <v>448</v>
      </c>
      <c r="N5070" t="s">
        <v>18</v>
      </c>
      <c r="O5070">
        <v>0</v>
      </c>
      <c r="P5070">
        <v>1794</v>
      </c>
    </row>
    <row r="5071" spans="1:16" x14ac:dyDescent="0.25">
      <c r="A5071" t="s">
        <v>7686</v>
      </c>
      <c r="B5071">
        <v>264</v>
      </c>
      <c r="C5071" s="3" t="str">
        <f>HYPERLINK("http://www.uniprot.org/uniprot/G7KFN2","tr|G7KFN2|G7KFN2_MEDTR")</f>
        <v>tr|G7KFN2|G7KFN2_MEDTR</v>
      </c>
      <c r="D5071" t="s">
        <v>7687</v>
      </c>
      <c r="E5071">
        <v>74.72</v>
      </c>
      <c r="F5071">
        <v>91</v>
      </c>
      <c r="G5071">
        <v>23</v>
      </c>
      <c r="H5071">
        <v>4</v>
      </c>
      <c r="I5071">
        <v>1</v>
      </c>
      <c r="J5071">
        <v>261</v>
      </c>
      <c r="K5071">
        <v>1</v>
      </c>
      <c r="L5071">
        <v>1</v>
      </c>
      <c r="M5071">
        <v>91</v>
      </c>
      <c r="N5071" t="s">
        <v>18</v>
      </c>
      <c r="O5071" s="1">
        <v>1.3192300000000001E-26</v>
      </c>
      <c r="P5071">
        <v>311</v>
      </c>
    </row>
    <row r="5072" spans="1:16" x14ac:dyDescent="0.25">
      <c r="A5072" t="s">
        <v>7688</v>
      </c>
      <c r="B5072">
        <v>714</v>
      </c>
      <c r="C5072" s="3" t="str">
        <f>HYPERLINK("http://www.uniprot.org/uniprot/G7JX12","tr|G7JX12|G7JX12_MEDTR")</f>
        <v>tr|G7JX12|G7JX12_MEDTR</v>
      </c>
      <c r="D5072" t="s">
        <v>7689</v>
      </c>
      <c r="E5072">
        <v>81.25</v>
      </c>
      <c r="F5072">
        <v>224</v>
      </c>
      <c r="G5072">
        <v>42</v>
      </c>
      <c r="H5072">
        <v>1</v>
      </c>
      <c r="I5072">
        <v>1</v>
      </c>
      <c r="J5072">
        <v>669</v>
      </c>
      <c r="K5072">
        <v>1</v>
      </c>
      <c r="L5072">
        <v>1</v>
      </c>
      <c r="M5072">
        <v>224</v>
      </c>
      <c r="N5072" t="s">
        <v>18</v>
      </c>
      <c r="O5072" s="1">
        <v>1.6681600000000002E-98</v>
      </c>
      <c r="P5072">
        <v>934</v>
      </c>
    </row>
    <row r="5073" spans="1:16" x14ac:dyDescent="0.25">
      <c r="A5073" t="s">
        <v>7690</v>
      </c>
      <c r="B5073">
        <v>1626</v>
      </c>
      <c r="C5073" s="3" t="str">
        <f>HYPERLINK("http://www.uniprot.org/uniprot/G7L4P4","tr|G7L4P4|G7L4P4_MEDTR")</f>
        <v>tr|G7L4P4|G7L4P4_MEDTR</v>
      </c>
      <c r="D5073" t="s">
        <v>7691</v>
      </c>
      <c r="E5073">
        <v>86.9</v>
      </c>
      <c r="F5073">
        <v>542</v>
      </c>
      <c r="G5073">
        <v>71</v>
      </c>
      <c r="H5073">
        <v>1</v>
      </c>
      <c r="I5073">
        <v>1</v>
      </c>
      <c r="J5073">
        <v>1623</v>
      </c>
      <c r="K5073">
        <v>1</v>
      </c>
      <c r="L5073">
        <v>1</v>
      </c>
      <c r="M5073">
        <v>534</v>
      </c>
      <c r="N5073" t="s">
        <v>18</v>
      </c>
      <c r="O5073">
        <v>0</v>
      </c>
      <c r="P5073">
        <v>2423</v>
      </c>
    </row>
    <row r="5074" spans="1:16" x14ac:dyDescent="0.25">
      <c r="A5074" t="s">
        <v>7692</v>
      </c>
      <c r="B5074">
        <v>483</v>
      </c>
      <c r="C5074" s="3" t="str">
        <f>HYPERLINK("http://www.uniprot.org/uniprot/I1K1N9","tr|I1K1N9|I1K1N9_SOYBN")</f>
        <v>tr|I1K1N9|I1K1N9_SOYBN</v>
      </c>
      <c r="D5074" t="s">
        <v>28</v>
      </c>
      <c r="E5074">
        <v>68.09</v>
      </c>
      <c r="F5074">
        <v>163</v>
      </c>
      <c r="G5074">
        <v>52</v>
      </c>
      <c r="H5074">
        <v>4</v>
      </c>
      <c r="I5074">
        <v>1</v>
      </c>
      <c r="J5074">
        <v>477</v>
      </c>
      <c r="K5074">
        <v>1</v>
      </c>
      <c r="L5074">
        <v>1</v>
      </c>
      <c r="M5074">
        <v>156</v>
      </c>
      <c r="N5074" t="s">
        <v>18</v>
      </c>
      <c r="O5074" s="1">
        <v>8.03262E-48</v>
      </c>
      <c r="P5074">
        <v>494</v>
      </c>
    </row>
    <row r="5075" spans="1:16" x14ac:dyDescent="0.25">
      <c r="A5075" t="s">
        <v>7693</v>
      </c>
      <c r="B5075">
        <v>1287</v>
      </c>
      <c r="C5075" s="3" t="str">
        <f>HYPERLINK("http://www.uniprot.org/uniprot/I1LAU6","tr|I1LAU6|I1LAU6_SOYBN")</f>
        <v>tr|I1LAU6|I1LAU6_SOYBN</v>
      </c>
      <c r="D5075" t="s">
        <v>28</v>
      </c>
      <c r="E5075">
        <v>64.8</v>
      </c>
      <c r="F5075">
        <v>466</v>
      </c>
      <c r="G5075">
        <v>164</v>
      </c>
      <c r="H5075">
        <v>38</v>
      </c>
      <c r="I5075">
        <v>1</v>
      </c>
      <c r="J5075">
        <v>1284</v>
      </c>
      <c r="K5075">
        <v>1</v>
      </c>
      <c r="L5075">
        <v>1</v>
      </c>
      <c r="M5075">
        <v>456</v>
      </c>
      <c r="N5075" t="s">
        <v>18</v>
      </c>
      <c r="O5075" s="1">
        <v>2.86722E-148</v>
      </c>
      <c r="P5075">
        <v>1367</v>
      </c>
    </row>
    <row r="5076" spans="1:16" x14ac:dyDescent="0.25">
      <c r="A5076" t="s">
        <v>7694</v>
      </c>
      <c r="B5076">
        <v>879</v>
      </c>
      <c r="C5076" s="3" t="str">
        <f>HYPERLINK("http://www.uniprot.org/uniprot/G7IE61","tr|G7IE61|G7IE61_MEDTR")</f>
        <v>tr|G7IE61|G7IE61_MEDTR</v>
      </c>
      <c r="D5076" t="s">
        <v>7695</v>
      </c>
      <c r="E5076">
        <v>59.19</v>
      </c>
      <c r="F5076">
        <v>321</v>
      </c>
      <c r="G5076">
        <v>131</v>
      </c>
      <c r="H5076">
        <v>29</v>
      </c>
      <c r="I5076">
        <v>1</v>
      </c>
      <c r="J5076">
        <v>876</v>
      </c>
      <c r="K5076">
        <v>1</v>
      </c>
      <c r="L5076">
        <v>1</v>
      </c>
      <c r="M5076">
        <v>320</v>
      </c>
      <c r="N5076" t="s">
        <v>18</v>
      </c>
      <c r="O5076" s="1">
        <v>1.74857E-91</v>
      </c>
      <c r="P5076">
        <v>875</v>
      </c>
    </row>
    <row r="5077" spans="1:16" x14ac:dyDescent="0.25">
      <c r="A5077" t="s">
        <v>7696</v>
      </c>
      <c r="B5077">
        <v>1008</v>
      </c>
      <c r="C5077" s="3" t="str">
        <f>HYPERLINK("http://www.uniprot.org/uniprot/G7L6D4","tr|G7L6D4|G7L6D4_MEDTR")</f>
        <v>tr|G7L6D4|G7L6D4_MEDTR</v>
      </c>
      <c r="D5077" t="s">
        <v>7697</v>
      </c>
      <c r="E5077">
        <v>82.95</v>
      </c>
      <c r="F5077">
        <v>305</v>
      </c>
      <c r="G5077">
        <v>52</v>
      </c>
      <c r="H5077">
        <v>4</v>
      </c>
      <c r="I5077">
        <v>94</v>
      </c>
      <c r="J5077">
        <v>996</v>
      </c>
      <c r="K5077">
        <v>1</v>
      </c>
      <c r="L5077">
        <v>86</v>
      </c>
      <c r="M5077">
        <v>390</v>
      </c>
      <c r="N5077" t="s">
        <v>18</v>
      </c>
      <c r="O5077" s="1">
        <v>4.9995499999999998E-144</v>
      </c>
      <c r="P5077">
        <v>1329</v>
      </c>
    </row>
    <row r="5078" spans="1:16" x14ac:dyDescent="0.25">
      <c r="A5078" t="s">
        <v>7698</v>
      </c>
      <c r="B5078">
        <v>702</v>
      </c>
      <c r="C5078" s="3" t="str">
        <f>HYPERLINK("http://www.uniprot.org/uniprot/G7KY83","tr|G7KY83|G7KY83_MEDTR")</f>
        <v>tr|G7KY83|G7KY83_MEDTR</v>
      </c>
      <c r="D5078" t="s">
        <v>1744</v>
      </c>
      <c r="E5078">
        <v>47.43</v>
      </c>
      <c r="F5078">
        <v>78</v>
      </c>
      <c r="G5078">
        <v>41</v>
      </c>
      <c r="H5078">
        <v>0</v>
      </c>
      <c r="I5078">
        <v>202</v>
      </c>
      <c r="J5078">
        <v>435</v>
      </c>
      <c r="K5078">
        <v>1</v>
      </c>
      <c r="L5078">
        <v>484</v>
      </c>
      <c r="M5078">
        <v>561</v>
      </c>
      <c r="N5078" t="s">
        <v>18</v>
      </c>
      <c r="O5078" s="1">
        <v>1.5356499999999999E-8</v>
      </c>
      <c r="P5078">
        <v>158</v>
      </c>
    </row>
    <row r="5079" spans="1:16" x14ac:dyDescent="0.25">
      <c r="A5079" t="s">
        <v>7699</v>
      </c>
      <c r="B5079">
        <v>2118</v>
      </c>
      <c r="C5079" s="3" t="str">
        <f>HYPERLINK("http://www.uniprot.org/uniprot/I1KAV6","tr|I1KAV6|I1KAV6_SOYBN")</f>
        <v>tr|I1KAV6|I1KAV6_SOYBN</v>
      </c>
      <c r="D5079" t="s">
        <v>71</v>
      </c>
      <c r="E5079">
        <v>67.53</v>
      </c>
      <c r="F5079">
        <v>727</v>
      </c>
      <c r="G5079">
        <v>236</v>
      </c>
      <c r="H5079">
        <v>23</v>
      </c>
      <c r="I5079">
        <v>1</v>
      </c>
      <c r="J5079">
        <v>2112</v>
      </c>
      <c r="K5079">
        <v>1</v>
      </c>
      <c r="L5079">
        <v>1</v>
      </c>
      <c r="M5079">
        <v>700</v>
      </c>
      <c r="N5079" t="s">
        <v>18</v>
      </c>
      <c r="O5079">
        <v>0</v>
      </c>
      <c r="P5079">
        <v>2409</v>
      </c>
    </row>
    <row r="5080" spans="1:16" x14ac:dyDescent="0.25">
      <c r="A5080" t="s">
        <v>7700</v>
      </c>
      <c r="B5080">
        <v>2838</v>
      </c>
      <c r="C5080" s="3" t="str">
        <f>HYPERLINK("http://www.uniprot.org/uniprot/K7MQ71","tr|K7MQ71|K7MQ71_SOYBN")</f>
        <v>tr|K7MQ71|K7MQ71_SOYBN</v>
      </c>
      <c r="D5080" t="s">
        <v>28</v>
      </c>
      <c r="E5080">
        <v>84.24</v>
      </c>
      <c r="F5080">
        <v>946</v>
      </c>
      <c r="G5080">
        <v>149</v>
      </c>
      <c r="H5080">
        <v>3</v>
      </c>
      <c r="I5080">
        <v>7</v>
      </c>
      <c r="J5080">
        <v>2835</v>
      </c>
      <c r="K5080">
        <v>1</v>
      </c>
      <c r="L5080">
        <v>21</v>
      </c>
      <c r="M5080">
        <v>956</v>
      </c>
      <c r="N5080" t="s">
        <v>18</v>
      </c>
      <c r="O5080">
        <v>0</v>
      </c>
      <c r="P5080">
        <v>4101</v>
      </c>
    </row>
    <row r="5081" spans="1:16" x14ac:dyDescent="0.25">
      <c r="A5081" t="s">
        <v>7701</v>
      </c>
      <c r="B5081">
        <v>1341</v>
      </c>
      <c r="C5081" s="3" t="str">
        <f>HYPERLINK("http://www.uniprot.org/uniprot/G7J0E1","tr|G7J0E1|G7J0E1_MEDTR")</f>
        <v>tr|G7J0E1|G7J0E1_MEDTR</v>
      </c>
      <c r="D5081" t="s">
        <v>7702</v>
      </c>
      <c r="E5081">
        <v>88.16</v>
      </c>
      <c r="F5081">
        <v>448</v>
      </c>
      <c r="G5081">
        <v>53</v>
      </c>
      <c r="H5081">
        <v>2</v>
      </c>
      <c r="I5081">
        <v>1</v>
      </c>
      <c r="J5081">
        <v>1338</v>
      </c>
      <c r="K5081">
        <v>1</v>
      </c>
      <c r="L5081">
        <v>43</v>
      </c>
      <c r="M5081">
        <v>489</v>
      </c>
      <c r="N5081" t="s">
        <v>18</v>
      </c>
      <c r="O5081">
        <v>0</v>
      </c>
      <c r="P5081">
        <v>2046</v>
      </c>
    </row>
    <row r="5082" spans="1:16" x14ac:dyDescent="0.25">
      <c r="A5082" t="s">
        <v>7703</v>
      </c>
      <c r="B5082">
        <v>234</v>
      </c>
      <c r="C5082" s="3" t="str">
        <f>HYPERLINK("http://www.uniprot.org/uniprot/K7L4L4","tr|K7L4L4|K7L4L4_SOYBN")</f>
        <v>tr|K7L4L4|K7L4L4_SOYBN</v>
      </c>
      <c r="D5082" t="s">
        <v>28</v>
      </c>
      <c r="E5082">
        <v>51.31</v>
      </c>
      <c r="F5082">
        <v>76</v>
      </c>
      <c r="G5082">
        <v>37</v>
      </c>
      <c r="H5082">
        <v>0</v>
      </c>
      <c r="I5082">
        <v>1</v>
      </c>
      <c r="J5082">
        <v>228</v>
      </c>
      <c r="K5082">
        <v>1</v>
      </c>
      <c r="L5082">
        <v>1</v>
      </c>
      <c r="M5082">
        <v>75</v>
      </c>
      <c r="N5082" t="s">
        <v>18</v>
      </c>
      <c r="O5082" s="1">
        <v>4.5556E-11</v>
      </c>
      <c r="P5082">
        <v>177</v>
      </c>
    </row>
    <row r="5083" spans="1:16" x14ac:dyDescent="0.25">
      <c r="A5083" t="s">
        <v>7704</v>
      </c>
      <c r="B5083">
        <v>585</v>
      </c>
      <c r="C5083" s="3" t="str">
        <f>HYPERLINK("http://www.uniprot.org/uniprot/I1LIQ7","tr|I1LIQ7|I1LIQ7_SOYBN")</f>
        <v>tr|I1LIQ7|I1LIQ7_SOYBN</v>
      </c>
      <c r="D5083" t="s">
        <v>28</v>
      </c>
      <c r="E5083">
        <v>77.31</v>
      </c>
      <c r="F5083">
        <v>194</v>
      </c>
      <c r="G5083">
        <v>44</v>
      </c>
      <c r="H5083">
        <v>0</v>
      </c>
      <c r="I5083">
        <v>1</v>
      </c>
      <c r="J5083">
        <v>582</v>
      </c>
      <c r="K5083">
        <v>1</v>
      </c>
      <c r="L5083">
        <v>1</v>
      </c>
      <c r="M5083">
        <v>190</v>
      </c>
      <c r="N5083" t="s">
        <v>18</v>
      </c>
      <c r="O5083" s="1">
        <v>1.4494899999999998E-73</v>
      </c>
      <c r="P5083">
        <v>717</v>
      </c>
    </row>
    <row r="5084" spans="1:16" x14ac:dyDescent="0.25">
      <c r="A5084" t="s">
        <v>7705</v>
      </c>
      <c r="B5084">
        <v>1467</v>
      </c>
      <c r="C5084" s="3" t="str">
        <f>HYPERLINK("http://www.uniprot.org/uniprot/G7JIF2","tr|G7JIF2|G7JIF2_MEDTR")</f>
        <v>tr|G7JIF2|G7JIF2_MEDTR</v>
      </c>
      <c r="D5084" t="s">
        <v>7706</v>
      </c>
      <c r="E5084">
        <v>88.35</v>
      </c>
      <c r="F5084">
        <v>352</v>
      </c>
      <c r="G5084">
        <v>41</v>
      </c>
      <c r="H5084">
        <v>0</v>
      </c>
      <c r="I5084">
        <v>124</v>
      </c>
      <c r="J5084">
        <v>1179</v>
      </c>
      <c r="K5084">
        <v>1</v>
      </c>
      <c r="L5084">
        <v>37</v>
      </c>
      <c r="M5084">
        <v>388</v>
      </c>
      <c r="N5084" t="s">
        <v>18</v>
      </c>
      <c r="O5084">
        <v>0</v>
      </c>
      <c r="P5084">
        <v>1667</v>
      </c>
    </row>
    <row r="5085" spans="1:16" x14ac:dyDescent="0.25">
      <c r="A5085" t="s">
        <v>7707</v>
      </c>
      <c r="B5085">
        <v>675</v>
      </c>
      <c r="C5085" s="3" t="str">
        <f>HYPERLINK("http://www.uniprot.org/uniprot/C6T4Z1","tr|C6T4Z1|C6T4Z1_SOYBN")</f>
        <v>tr|C6T4Z1|C6T4Z1_SOYBN</v>
      </c>
      <c r="D5085" t="s">
        <v>897</v>
      </c>
      <c r="E5085">
        <v>72.760000000000005</v>
      </c>
      <c r="F5085">
        <v>224</v>
      </c>
      <c r="G5085">
        <v>61</v>
      </c>
      <c r="H5085">
        <v>0</v>
      </c>
      <c r="I5085">
        <v>1</v>
      </c>
      <c r="J5085">
        <v>672</v>
      </c>
      <c r="K5085">
        <v>1</v>
      </c>
      <c r="L5085">
        <v>1</v>
      </c>
      <c r="M5085">
        <v>219</v>
      </c>
      <c r="N5085" t="s">
        <v>18</v>
      </c>
      <c r="O5085" s="1">
        <v>1.6858400000000001E-86</v>
      </c>
      <c r="P5085">
        <v>830</v>
      </c>
    </row>
    <row r="5086" spans="1:16" x14ac:dyDescent="0.25">
      <c r="A5086" t="s">
        <v>7708</v>
      </c>
      <c r="B5086">
        <v>867</v>
      </c>
      <c r="C5086" s="3" t="str">
        <f>HYPERLINK("http://www.uniprot.org/uniprot/G7LBT2","tr|G7LBT2|G7LBT2_MEDTR")</f>
        <v>tr|G7LBT2|G7LBT2_MEDTR</v>
      </c>
      <c r="D5086" t="s">
        <v>7709</v>
      </c>
      <c r="E5086">
        <v>85.81</v>
      </c>
      <c r="F5086">
        <v>289</v>
      </c>
      <c r="G5086">
        <v>41</v>
      </c>
      <c r="H5086">
        <v>1</v>
      </c>
      <c r="I5086">
        <v>1</v>
      </c>
      <c r="J5086">
        <v>864</v>
      </c>
      <c r="K5086">
        <v>1</v>
      </c>
      <c r="L5086">
        <v>1</v>
      </c>
      <c r="M5086">
        <v>287</v>
      </c>
      <c r="N5086" t="s">
        <v>18</v>
      </c>
      <c r="O5086" s="1">
        <v>1.24452E-134</v>
      </c>
      <c r="P5086">
        <v>1247</v>
      </c>
    </row>
    <row r="5087" spans="1:16" x14ac:dyDescent="0.25">
      <c r="A5087" t="s">
        <v>7710</v>
      </c>
      <c r="B5087">
        <v>1230</v>
      </c>
      <c r="C5087" s="3" t="str">
        <f>HYPERLINK("http://www.uniprot.org/uniprot/G7K1Z4","tr|G7K1Z4|G7K1Z4_MEDTR")</f>
        <v>tr|G7K1Z4|G7K1Z4_MEDTR</v>
      </c>
      <c r="D5087" t="s">
        <v>7711</v>
      </c>
      <c r="E5087">
        <v>71.42</v>
      </c>
      <c r="F5087">
        <v>406</v>
      </c>
      <c r="G5087">
        <v>116</v>
      </c>
      <c r="H5087">
        <v>3</v>
      </c>
      <c r="I5087">
        <v>16</v>
      </c>
      <c r="J5087">
        <v>1224</v>
      </c>
      <c r="K5087">
        <v>1</v>
      </c>
      <c r="L5087">
        <v>30</v>
      </c>
      <c r="M5087">
        <v>434</v>
      </c>
      <c r="N5087" t="s">
        <v>18</v>
      </c>
      <c r="O5087" s="1">
        <v>4.1053100000000002E-165</v>
      </c>
      <c r="P5087">
        <v>1512</v>
      </c>
    </row>
    <row r="5088" spans="1:16" x14ac:dyDescent="0.25">
      <c r="A5088" t="s">
        <v>7712</v>
      </c>
      <c r="B5088">
        <v>3435</v>
      </c>
      <c r="C5088" s="3" t="str">
        <f>HYPERLINK("http://www.uniprot.org/uniprot/G7K187","tr|G7K187|G7K187_MEDTR")</f>
        <v>tr|G7K187|G7K187_MEDTR</v>
      </c>
      <c r="D5088" t="s">
        <v>7713</v>
      </c>
      <c r="E5088">
        <v>76.64</v>
      </c>
      <c r="F5088">
        <v>925</v>
      </c>
      <c r="G5088">
        <v>216</v>
      </c>
      <c r="H5088">
        <v>29</v>
      </c>
      <c r="I5088">
        <v>745</v>
      </c>
      <c r="J5088">
        <v>3432</v>
      </c>
      <c r="K5088">
        <v>1</v>
      </c>
      <c r="L5088">
        <v>375</v>
      </c>
      <c r="M5088">
        <v>1293</v>
      </c>
      <c r="N5088" t="s">
        <v>18</v>
      </c>
      <c r="O5088">
        <v>0</v>
      </c>
      <c r="P5088">
        <v>3561</v>
      </c>
    </row>
    <row r="5089" spans="1:16" x14ac:dyDescent="0.25">
      <c r="A5089" t="s">
        <v>7714</v>
      </c>
      <c r="B5089">
        <v>1617</v>
      </c>
      <c r="C5089" s="3" t="str">
        <f>HYPERLINK("http://www.uniprot.org/uniprot/M5XM88","tr|M5XM88|M5XM88_PRUPE")</f>
        <v>tr|M5XM88|M5XM88_PRUPE</v>
      </c>
      <c r="D5089" t="s">
        <v>7715</v>
      </c>
      <c r="E5089">
        <v>25.1</v>
      </c>
      <c r="F5089">
        <v>466</v>
      </c>
      <c r="G5089">
        <v>349</v>
      </c>
      <c r="H5089">
        <v>15</v>
      </c>
      <c r="I5089">
        <v>139</v>
      </c>
      <c r="J5089">
        <v>1491</v>
      </c>
      <c r="K5089">
        <v>1</v>
      </c>
      <c r="L5089">
        <v>138</v>
      </c>
      <c r="M5089">
        <v>593</v>
      </c>
      <c r="N5089" t="s">
        <v>18</v>
      </c>
      <c r="O5089" s="1">
        <v>2.87923E-34</v>
      </c>
      <c r="P5089">
        <v>385</v>
      </c>
    </row>
    <row r="5090" spans="1:16" x14ac:dyDescent="0.25">
      <c r="A5090" t="s">
        <v>7716</v>
      </c>
      <c r="B5090">
        <v>960</v>
      </c>
      <c r="C5090" s="3" t="str">
        <f>HYPERLINK("http://www.uniprot.org/uniprot/I1LRS5","tr|I1LRS5|I1LRS5_SOYBN")</f>
        <v>tr|I1LRS5|I1LRS5_SOYBN</v>
      </c>
      <c r="D5090" t="s">
        <v>71</v>
      </c>
      <c r="E5090">
        <v>69.16</v>
      </c>
      <c r="F5090">
        <v>347</v>
      </c>
      <c r="G5090">
        <v>107</v>
      </c>
      <c r="H5090">
        <v>28</v>
      </c>
      <c r="I5090">
        <v>1</v>
      </c>
      <c r="J5090">
        <v>957</v>
      </c>
      <c r="K5090">
        <v>1</v>
      </c>
      <c r="L5090">
        <v>62</v>
      </c>
      <c r="M5090">
        <v>403</v>
      </c>
      <c r="N5090" t="s">
        <v>18</v>
      </c>
      <c r="O5090" s="1">
        <v>6.9531500000000001E-124</v>
      </c>
      <c r="P5090">
        <v>1155</v>
      </c>
    </row>
    <row r="5091" spans="1:16" x14ac:dyDescent="0.25">
      <c r="A5091" t="s">
        <v>7717</v>
      </c>
      <c r="B5091">
        <v>612</v>
      </c>
      <c r="C5091" s="3" t="str">
        <f>HYPERLINK("http://www.uniprot.org/uniprot/I1JQQ8","tr|I1JQQ8|I1JQQ8_SOYBN")</f>
        <v>tr|I1JQQ8|I1JQQ8_SOYBN</v>
      </c>
      <c r="D5091" t="s">
        <v>28</v>
      </c>
      <c r="E5091">
        <v>64.430000000000007</v>
      </c>
      <c r="F5091">
        <v>194</v>
      </c>
      <c r="G5091">
        <v>69</v>
      </c>
      <c r="H5091">
        <v>13</v>
      </c>
      <c r="I5091">
        <v>1</v>
      </c>
      <c r="J5091">
        <v>543</v>
      </c>
      <c r="K5091">
        <v>1</v>
      </c>
      <c r="L5091">
        <v>1</v>
      </c>
      <c r="M5091">
        <v>191</v>
      </c>
      <c r="N5091" t="s">
        <v>18</v>
      </c>
      <c r="O5091" s="1">
        <v>4.5812299999999999E-63</v>
      </c>
      <c r="P5091">
        <v>627</v>
      </c>
    </row>
    <row r="5092" spans="1:16" x14ac:dyDescent="0.25">
      <c r="A5092" t="s">
        <v>7718</v>
      </c>
      <c r="B5092">
        <v>387</v>
      </c>
      <c r="C5092" s="3" t="str">
        <f>HYPERLINK("http://www.uniprot.org/uniprot/M1B7U8","tr|M1B7U8|M1B7U8_SOLTU")</f>
        <v>tr|M1B7U8|M1B7U8_SOLTU</v>
      </c>
      <c r="D5092" t="s">
        <v>7719</v>
      </c>
      <c r="E5092">
        <v>66.66</v>
      </c>
      <c r="F5092">
        <v>39</v>
      </c>
      <c r="G5092">
        <v>13</v>
      </c>
      <c r="H5092">
        <v>0</v>
      </c>
      <c r="I5092">
        <v>265</v>
      </c>
      <c r="J5092">
        <v>381</v>
      </c>
      <c r="K5092">
        <v>1</v>
      </c>
      <c r="L5092">
        <v>300</v>
      </c>
      <c r="M5092">
        <v>336</v>
      </c>
      <c r="N5092" t="s">
        <v>18</v>
      </c>
      <c r="O5092" s="1">
        <v>3.0717200000000002E-7</v>
      </c>
      <c r="P5092">
        <v>144</v>
      </c>
    </row>
    <row r="5093" spans="1:16" x14ac:dyDescent="0.25">
      <c r="A5093" t="s">
        <v>7720</v>
      </c>
      <c r="B5093">
        <v>207</v>
      </c>
      <c r="C5093" s="3" t="str">
        <f>HYPERLINK("http://www.uniprot.org/uniprot/I1N3Y4","tr|I1N3Y4|I1N3Y4_SOYBN")</f>
        <v>tr|I1N3Y4|I1N3Y4_SOYBN</v>
      </c>
      <c r="D5093" t="s">
        <v>71</v>
      </c>
      <c r="E5093">
        <v>57.35</v>
      </c>
      <c r="F5093">
        <v>68</v>
      </c>
      <c r="G5093">
        <v>29</v>
      </c>
      <c r="H5093">
        <v>0</v>
      </c>
      <c r="I5093">
        <v>1</v>
      </c>
      <c r="J5093">
        <v>204</v>
      </c>
      <c r="K5093">
        <v>1</v>
      </c>
      <c r="L5093">
        <v>359</v>
      </c>
      <c r="M5093">
        <v>426</v>
      </c>
      <c r="N5093" t="s">
        <v>18</v>
      </c>
      <c r="O5093" s="1">
        <v>4.0964600000000001E-12</v>
      </c>
      <c r="P5093">
        <v>186</v>
      </c>
    </row>
    <row r="5094" spans="1:16" x14ac:dyDescent="0.25">
      <c r="A5094" t="s">
        <v>7721</v>
      </c>
      <c r="B5094">
        <v>492</v>
      </c>
      <c r="C5094" s="3" t="str">
        <f>HYPERLINK("http://www.uniprot.org/uniprot/G7IFD6","tr|G7IFD6|G7IFD6_MEDTR")</f>
        <v>tr|G7IFD6|G7IFD6_MEDTR</v>
      </c>
      <c r="D5094" t="s">
        <v>7722</v>
      </c>
      <c r="E5094">
        <v>67.87</v>
      </c>
      <c r="F5094">
        <v>165</v>
      </c>
      <c r="G5094">
        <v>53</v>
      </c>
      <c r="H5094">
        <v>2</v>
      </c>
      <c r="I5094">
        <v>1</v>
      </c>
      <c r="J5094">
        <v>489</v>
      </c>
      <c r="K5094">
        <v>1</v>
      </c>
      <c r="L5094">
        <v>1</v>
      </c>
      <c r="M5094">
        <v>165</v>
      </c>
      <c r="N5094" t="s">
        <v>18</v>
      </c>
      <c r="O5094" s="1">
        <v>9.6251600000000004E-62</v>
      </c>
      <c r="P5094">
        <v>614</v>
      </c>
    </row>
    <row r="5095" spans="1:16" x14ac:dyDescent="0.25">
      <c r="A5095" t="s">
        <v>7723</v>
      </c>
      <c r="B5095">
        <v>2577</v>
      </c>
      <c r="C5095" s="3" t="str">
        <f>HYPERLINK("http://www.uniprot.org/uniprot/I1MC87","tr|I1MC87|I1MC87_SOYBN")</f>
        <v>tr|I1MC87|I1MC87_SOYBN</v>
      </c>
      <c r="D5095" t="s">
        <v>28</v>
      </c>
      <c r="E5095">
        <v>72.47</v>
      </c>
      <c r="F5095">
        <v>861</v>
      </c>
      <c r="G5095">
        <v>237</v>
      </c>
      <c r="H5095">
        <v>4</v>
      </c>
      <c r="I5095">
        <v>4</v>
      </c>
      <c r="J5095">
        <v>2574</v>
      </c>
      <c r="K5095">
        <v>1</v>
      </c>
      <c r="L5095">
        <v>231</v>
      </c>
      <c r="M5095">
        <v>1086</v>
      </c>
      <c r="N5095" t="s">
        <v>18</v>
      </c>
      <c r="O5095">
        <v>0</v>
      </c>
      <c r="P5095">
        <v>3170</v>
      </c>
    </row>
    <row r="5096" spans="1:16" x14ac:dyDescent="0.25">
      <c r="A5096" t="s">
        <v>7724</v>
      </c>
      <c r="B5096">
        <v>369</v>
      </c>
      <c r="C5096" s="3" t="str">
        <f>HYPERLINK("http://www.uniprot.org/uniprot/I1L232","tr|I1L232|I1L232_SOYBN")</f>
        <v>tr|I1L232|I1L232_SOYBN</v>
      </c>
      <c r="D5096" t="s">
        <v>28</v>
      </c>
      <c r="E5096">
        <v>56.91</v>
      </c>
      <c r="F5096">
        <v>123</v>
      </c>
      <c r="G5096">
        <v>53</v>
      </c>
      <c r="H5096">
        <v>1</v>
      </c>
      <c r="I5096">
        <v>1</v>
      </c>
      <c r="J5096">
        <v>366</v>
      </c>
      <c r="K5096">
        <v>1</v>
      </c>
      <c r="L5096">
        <v>1</v>
      </c>
      <c r="M5096">
        <v>122</v>
      </c>
      <c r="N5096" t="s">
        <v>18</v>
      </c>
      <c r="O5096" s="1">
        <v>6.1038800000000002E-32</v>
      </c>
      <c r="P5096">
        <v>357</v>
      </c>
    </row>
    <row r="5097" spans="1:16" x14ac:dyDescent="0.25">
      <c r="A5097" t="s">
        <v>7725</v>
      </c>
      <c r="B5097">
        <v>1608</v>
      </c>
      <c r="C5097" s="3" t="str">
        <f>HYPERLINK("http://www.uniprot.org/uniprot/I3T1Z8","tr|I3T1Z8|I3T1Z8_MEDTR")</f>
        <v>tr|I3T1Z8|I3T1Z8_MEDTR</v>
      </c>
      <c r="D5097" t="s">
        <v>22</v>
      </c>
      <c r="E5097">
        <v>88.26</v>
      </c>
      <c r="F5097">
        <v>537</v>
      </c>
      <c r="G5097">
        <v>63</v>
      </c>
      <c r="H5097">
        <v>2</v>
      </c>
      <c r="I5097">
        <v>1</v>
      </c>
      <c r="J5097">
        <v>1605</v>
      </c>
      <c r="K5097">
        <v>1</v>
      </c>
      <c r="L5097">
        <v>1</v>
      </c>
      <c r="M5097">
        <v>524</v>
      </c>
      <c r="N5097" t="s">
        <v>18</v>
      </c>
      <c r="O5097">
        <v>0</v>
      </c>
      <c r="P5097">
        <v>2430</v>
      </c>
    </row>
    <row r="5098" spans="1:16" x14ac:dyDescent="0.25">
      <c r="A5098" t="s">
        <v>7726</v>
      </c>
      <c r="B5098">
        <v>1308</v>
      </c>
      <c r="C5098" s="3" t="str">
        <f>HYPERLINK("http://www.uniprot.org/uniprot/G7K0R1","tr|G7K0R1|G7K0R1_MEDTR")</f>
        <v>tr|G7K0R1|G7K0R1_MEDTR</v>
      </c>
      <c r="D5098" t="s">
        <v>7727</v>
      </c>
      <c r="E5098">
        <v>80.900000000000006</v>
      </c>
      <c r="F5098">
        <v>419</v>
      </c>
      <c r="G5098">
        <v>80</v>
      </c>
      <c r="H5098">
        <v>1</v>
      </c>
      <c r="I5098">
        <v>49</v>
      </c>
      <c r="J5098">
        <v>1302</v>
      </c>
      <c r="K5098">
        <v>1</v>
      </c>
      <c r="L5098">
        <v>19</v>
      </c>
      <c r="M5098">
        <v>437</v>
      </c>
      <c r="N5098" t="s">
        <v>18</v>
      </c>
      <c r="O5098">
        <v>0</v>
      </c>
      <c r="P5098">
        <v>1771</v>
      </c>
    </row>
    <row r="5099" spans="1:16" x14ac:dyDescent="0.25">
      <c r="A5099" t="s">
        <v>7728</v>
      </c>
      <c r="B5099">
        <v>546</v>
      </c>
      <c r="C5099" s="3" t="str">
        <f>HYPERLINK("http://www.uniprot.org/uniprot/I1J645","tr|I1J645|I1J645_SOYBN")</f>
        <v>tr|I1J645|I1J645_SOYBN</v>
      </c>
      <c r="D5099" t="s">
        <v>117</v>
      </c>
      <c r="E5099">
        <v>71.42</v>
      </c>
      <c r="F5099">
        <v>182</v>
      </c>
      <c r="G5099">
        <v>52</v>
      </c>
      <c r="H5099">
        <v>3</v>
      </c>
      <c r="I5099">
        <v>4</v>
      </c>
      <c r="J5099">
        <v>540</v>
      </c>
      <c r="K5099">
        <v>1</v>
      </c>
      <c r="L5099">
        <v>64</v>
      </c>
      <c r="M5099">
        <v>245</v>
      </c>
      <c r="N5099" t="s">
        <v>18</v>
      </c>
      <c r="O5099" s="1">
        <v>1.31071E-64</v>
      </c>
      <c r="P5099">
        <v>639</v>
      </c>
    </row>
    <row r="5100" spans="1:16" x14ac:dyDescent="0.25">
      <c r="A5100" t="s">
        <v>7729</v>
      </c>
      <c r="B5100">
        <v>1092</v>
      </c>
      <c r="C5100" s="3" t="str">
        <f>HYPERLINK("http://www.uniprot.org/uniprot/G7L4P2","tr|G7L4P2|G7L4P2_MEDTR")</f>
        <v>tr|G7L4P2|G7L4P2_MEDTR</v>
      </c>
      <c r="D5100" t="s">
        <v>7730</v>
      </c>
      <c r="E5100">
        <v>66.2</v>
      </c>
      <c r="F5100">
        <v>364</v>
      </c>
      <c r="G5100">
        <v>123</v>
      </c>
      <c r="H5100">
        <v>2</v>
      </c>
      <c r="I5100">
        <v>1</v>
      </c>
      <c r="J5100">
        <v>1086</v>
      </c>
      <c r="K5100">
        <v>1</v>
      </c>
      <c r="L5100">
        <v>1</v>
      </c>
      <c r="M5100">
        <v>360</v>
      </c>
      <c r="N5100" t="s">
        <v>18</v>
      </c>
      <c r="O5100" s="1">
        <v>3.9588099999999996E-121</v>
      </c>
      <c r="P5100">
        <v>1132</v>
      </c>
    </row>
    <row r="5101" spans="1:16" x14ac:dyDescent="0.25">
      <c r="A5101" t="s">
        <v>7731</v>
      </c>
      <c r="B5101">
        <v>1851</v>
      </c>
      <c r="C5101" s="3" t="str">
        <f>HYPERLINK("http://www.uniprot.org/uniprot/I1MHP5","tr|I1MHP5|I1MHP5_SOYBN")</f>
        <v>tr|I1MHP5|I1MHP5_SOYBN</v>
      </c>
      <c r="D5101" t="s">
        <v>28</v>
      </c>
      <c r="E5101">
        <v>27.85</v>
      </c>
      <c r="F5101">
        <v>420</v>
      </c>
      <c r="G5101">
        <v>303</v>
      </c>
      <c r="H5101">
        <v>42</v>
      </c>
      <c r="I5101">
        <v>151</v>
      </c>
      <c r="J5101">
        <v>1284</v>
      </c>
      <c r="K5101">
        <v>1</v>
      </c>
      <c r="L5101">
        <v>1057</v>
      </c>
      <c r="M5101">
        <v>1470</v>
      </c>
      <c r="N5101" t="s">
        <v>18</v>
      </c>
      <c r="O5101" s="1">
        <v>2.30072E-30</v>
      </c>
      <c r="P5101">
        <v>352</v>
      </c>
    </row>
    <row r="5102" spans="1:16" x14ac:dyDescent="0.25">
      <c r="A5102" t="s">
        <v>7732</v>
      </c>
      <c r="B5102">
        <v>1242</v>
      </c>
      <c r="C5102" s="3" t="str">
        <f>HYPERLINK("http://www.uniprot.org/uniprot/I1JB95","tr|I1JB95|I1JB95_SOYBN")</f>
        <v>tr|I1JB95|I1JB95_SOYBN</v>
      </c>
      <c r="D5102" t="s">
        <v>28</v>
      </c>
      <c r="E5102">
        <v>86.96</v>
      </c>
      <c r="F5102">
        <v>399</v>
      </c>
      <c r="G5102">
        <v>52</v>
      </c>
      <c r="H5102">
        <v>7</v>
      </c>
      <c r="I5102">
        <v>61</v>
      </c>
      <c r="J5102">
        <v>1236</v>
      </c>
      <c r="K5102">
        <v>1</v>
      </c>
      <c r="L5102">
        <v>18</v>
      </c>
      <c r="M5102">
        <v>416</v>
      </c>
      <c r="N5102" t="s">
        <v>18</v>
      </c>
      <c r="O5102">
        <v>0</v>
      </c>
      <c r="P5102">
        <v>1878</v>
      </c>
    </row>
    <row r="5103" spans="1:16" x14ac:dyDescent="0.25">
      <c r="A5103" t="s">
        <v>7733</v>
      </c>
      <c r="B5103">
        <v>1893</v>
      </c>
      <c r="C5103" s="3" t="str">
        <f>HYPERLINK("http://www.uniprot.org/uniprot/I1LEE5","tr|I1LEE5|I1LEE5_SOYBN")</f>
        <v>tr|I1LEE5|I1LEE5_SOYBN</v>
      </c>
      <c r="D5103" t="s">
        <v>28</v>
      </c>
      <c r="E5103">
        <v>93.44</v>
      </c>
      <c r="F5103">
        <v>610</v>
      </c>
      <c r="G5103">
        <v>40</v>
      </c>
      <c r="H5103">
        <v>0</v>
      </c>
      <c r="I5103">
        <v>61</v>
      </c>
      <c r="J5103">
        <v>1890</v>
      </c>
      <c r="K5103">
        <v>1</v>
      </c>
      <c r="L5103">
        <v>22</v>
      </c>
      <c r="M5103">
        <v>631</v>
      </c>
      <c r="N5103" t="s">
        <v>18</v>
      </c>
      <c r="O5103">
        <v>0</v>
      </c>
      <c r="P5103">
        <v>3161</v>
      </c>
    </row>
    <row r="5104" spans="1:16" x14ac:dyDescent="0.25">
      <c r="A5104" t="s">
        <v>7734</v>
      </c>
      <c r="B5104">
        <v>2157</v>
      </c>
      <c r="C5104" s="3" t="str">
        <f>HYPERLINK("http://www.uniprot.org/uniprot/I1LC11","tr|I1LC11|I1LC11_SOYBN")</f>
        <v>tr|I1LC11|I1LC11_SOYBN</v>
      </c>
      <c r="D5104" t="s">
        <v>28</v>
      </c>
      <c r="E5104">
        <v>73.19</v>
      </c>
      <c r="F5104">
        <v>720</v>
      </c>
      <c r="G5104">
        <v>193</v>
      </c>
      <c r="H5104">
        <v>2</v>
      </c>
      <c r="I5104">
        <v>1</v>
      </c>
      <c r="J5104">
        <v>2154</v>
      </c>
      <c r="K5104">
        <v>1</v>
      </c>
      <c r="L5104">
        <v>1</v>
      </c>
      <c r="M5104">
        <v>707</v>
      </c>
      <c r="N5104" t="s">
        <v>18</v>
      </c>
      <c r="O5104">
        <v>0</v>
      </c>
      <c r="P5104">
        <v>2767</v>
      </c>
    </row>
    <row r="5105" spans="1:16" x14ac:dyDescent="0.25">
      <c r="A5105" t="s">
        <v>7735</v>
      </c>
      <c r="B5105">
        <v>852</v>
      </c>
      <c r="C5105" s="3" t="str">
        <f>HYPERLINK("http://www.uniprot.org/uniprot/Q0GLD1","tr|Q0GLD1|Q0GLD1_SOYBN")</f>
        <v>tr|Q0GLD1|Q0GLD1_SOYBN</v>
      </c>
      <c r="D5105" t="s">
        <v>7736</v>
      </c>
      <c r="E5105">
        <v>47.88</v>
      </c>
      <c r="F5105">
        <v>307</v>
      </c>
      <c r="G5105">
        <v>160</v>
      </c>
      <c r="H5105">
        <v>33</v>
      </c>
      <c r="I5105">
        <v>28</v>
      </c>
      <c r="J5105">
        <v>849</v>
      </c>
      <c r="K5105">
        <v>1</v>
      </c>
      <c r="L5105">
        <v>29</v>
      </c>
      <c r="M5105">
        <v>297</v>
      </c>
      <c r="N5105" t="s">
        <v>18</v>
      </c>
      <c r="O5105" s="1">
        <v>4.0939399999999999E-50</v>
      </c>
      <c r="P5105">
        <v>518</v>
      </c>
    </row>
    <row r="5106" spans="1:16" x14ac:dyDescent="0.25">
      <c r="A5106" t="s">
        <v>7737</v>
      </c>
      <c r="B5106">
        <v>1902</v>
      </c>
      <c r="C5106" s="3" t="str">
        <f>HYPERLINK("http://www.uniprot.org/uniprot/I1LLR0","tr|I1LLR0|I1LLR0_SOYBN")</f>
        <v>tr|I1LLR0|I1LLR0_SOYBN</v>
      </c>
      <c r="D5106" t="s">
        <v>28</v>
      </c>
      <c r="E5106">
        <v>69.819999999999993</v>
      </c>
      <c r="F5106">
        <v>633</v>
      </c>
      <c r="G5106">
        <v>191</v>
      </c>
      <c r="H5106">
        <v>0</v>
      </c>
      <c r="I5106">
        <v>1</v>
      </c>
      <c r="J5106">
        <v>1899</v>
      </c>
      <c r="K5106">
        <v>1</v>
      </c>
      <c r="L5106">
        <v>1</v>
      </c>
      <c r="M5106">
        <v>582</v>
      </c>
      <c r="N5106" t="s">
        <v>18</v>
      </c>
      <c r="O5106">
        <v>0</v>
      </c>
      <c r="P5106">
        <v>2223</v>
      </c>
    </row>
    <row r="5107" spans="1:16" x14ac:dyDescent="0.25">
      <c r="A5107" t="s">
        <v>7738</v>
      </c>
      <c r="B5107">
        <v>1383</v>
      </c>
      <c r="C5107" s="3" t="str">
        <f>HYPERLINK("http://www.uniprot.org/uniprot/G7J0F5","tr|G7J0F5|G7J0F5_MEDTR")</f>
        <v>tr|G7J0F5|G7J0F5_MEDTR</v>
      </c>
      <c r="D5107" t="s">
        <v>3564</v>
      </c>
      <c r="E5107">
        <v>87.63</v>
      </c>
      <c r="F5107">
        <v>461</v>
      </c>
      <c r="G5107">
        <v>57</v>
      </c>
      <c r="H5107">
        <v>1</v>
      </c>
      <c r="I5107">
        <v>1</v>
      </c>
      <c r="J5107">
        <v>1380</v>
      </c>
      <c r="K5107">
        <v>1</v>
      </c>
      <c r="L5107">
        <v>12</v>
      </c>
      <c r="M5107">
        <v>471</v>
      </c>
      <c r="N5107" t="s">
        <v>18</v>
      </c>
      <c r="O5107">
        <v>0</v>
      </c>
      <c r="P5107">
        <v>2120</v>
      </c>
    </row>
    <row r="5108" spans="1:16" x14ac:dyDescent="0.25">
      <c r="A5108" t="s">
        <v>7739</v>
      </c>
      <c r="B5108">
        <v>1665</v>
      </c>
      <c r="C5108" s="3" t="str">
        <f>HYPERLINK("http://www.uniprot.org/uniprot/I1K673","tr|I1K673|I1K673_SOYBN")</f>
        <v>tr|I1K673|I1K673_SOYBN</v>
      </c>
      <c r="D5108" t="s">
        <v>99</v>
      </c>
      <c r="E5108">
        <v>76.05</v>
      </c>
      <c r="F5108">
        <v>543</v>
      </c>
      <c r="G5108">
        <v>130</v>
      </c>
      <c r="H5108">
        <v>3</v>
      </c>
      <c r="I5108">
        <v>43</v>
      </c>
      <c r="J5108">
        <v>1662</v>
      </c>
      <c r="K5108">
        <v>1</v>
      </c>
      <c r="L5108">
        <v>20</v>
      </c>
      <c r="M5108">
        <v>557</v>
      </c>
      <c r="N5108" t="s">
        <v>18</v>
      </c>
      <c r="O5108">
        <v>0</v>
      </c>
      <c r="P5108">
        <v>2153</v>
      </c>
    </row>
    <row r="5109" spans="1:16" x14ac:dyDescent="0.25">
      <c r="A5109" t="s">
        <v>7740</v>
      </c>
      <c r="B5109">
        <v>519</v>
      </c>
      <c r="C5109" s="3" t="str">
        <f>HYPERLINK("http://www.uniprot.org/uniprot/G7JPK2","tr|G7JPK2|G7JPK2_MEDTR")</f>
        <v>tr|G7JPK2|G7JPK2_MEDTR</v>
      </c>
      <c r="D5109" t="s">
        <v>7741</v>
      </c>
      <c r="E5109">
        <v>86.04</v>
      </c>
      <c r="F5109">
        <v>172</v>
      </c>
      <c r="G5109">
        <v>24</v>
      </c>
      <c r="H5109">
        <v>0</v>
      </c>
      <c r="I5109">
        <v>1</v>
      </c>
      <c r="J5109">
        <v>516</v>
      </c>
      <c r="K5109">
        <v>1</v>
      </c>
      <c r="L5109">
        <v>1</v>
      </c>
      <c r="M5109">
        <v>172</v>
      </c>
      <c r="N5109" t="s">
        <v>18</v>
      </c>
      <c r="O5109" s="1">
        <v>1.44571E-81</v>
      </c>
      <c r="P5109">
        <v>785</v>
      </c>
    </row>
    <row r="5110" spans="1:16" x14ac:dyDescent="0.25">
      <c r="A5110" t="s">
        <v>7742</v>
      </c>
      <c r="B5110">
        <v>1215</v>
      </c>
      <c r="C5110" s="3" t="str">
        <f>HYPERLINK("http://www.uniprot.org/uniprot/G7JIF6","tr|G7JIF6|G7JIF6_MEDTR")</f>
        <v>tr|G7JIF6|G7JIF6_MEDTR</v>
      </c>
      <c r="D5110" t="s">
        <v>7743</v>
      </c>
      <c r="E5110">
        <v>79.7</v>
      </c>
      <c r="F5110">
        <v>404</v>
      </c>
      <c r="G5110">
        <v>82</v>
      </c>
      <c r="H5110">
        <v>0</v>
      </c>
      <c r="I5110">
        <v>1</v>
      </c>
      <c r="J5110">
        <v>1212</v>
      </c>
      <c r="K5110">
        <v>1</v>
      </c>
      <c r="L5110">
        <v>1</v>
      </c>
      <c r="M5110">
        <v>388</v>
      </c>
      <c r="N5110" t="s">
        <v>18</v>
      </c>
      <c r="O5110">
        <v>0</v>
      </c>
      <c r="P5110">
        <v>1677</v>
      </c>
    </row>
    <row r="5111" spans="1:16" x14ac:dyDescent="0.25">
      <c r="A5111" t="s">
        <v>7744</v>
      </c>
      <c r="B5111">
        <v>1107</v>
      </c>
      <c r="C5111" s="3" t="str">
        <f>HYPERLINK("http://www.uniprot.org/uniprot/G7JN29","tr|G7JN29|G7JN29_MEDTR")</f>
        <v>tr|G7JN29|G7JN29_MEDTR</v>
      </c>
      <c r="D5111" t="s">
        <v>7745</v>
      </c>
      <c r="E5111">
        <v>67.650000000000006</v>
      </c>
      <c r="F5111">
        <v>439</v>
      </c>
      <c r="G5111">
        <v>142</v>
      </c>
      <c r="H5111">
        <v>72</v>
      </c>
      <c r="I5111">
        <v>1</v>
      </c>
      <c r="J5111">
        <v>1101</v>
      </c>
      <c r="K5111">
        <v>1</v>
      </c>
      <c r="L5111">
        <v>1</v>
      </c>
      <c r="M5111">
        <v>439</v>
      </c>
      <c r="N5111" t="s">
        <v>18</v>
      </c>
      <c r="O5111" s="1">
        <v>1.2025800000000001E-165</v>
      </c>
      <c r="P5111">
        <v>1516</v>
      </c>
    </row>
    <row r="5112" spans="1:16" x14ac:dyDescent="0.25">
      <c r="A5112" t="s">
        <v>7746</v>
      </c>
      <c r="B5112">
        <v>288</v>
      </c>
      <c r="C5112" s="3" t="str">
        <f>HYPERLINK("http://www.uniprot.org/uniprot/I3S1M4","tr|I3S1M4|I3S1M4_MEDTR")</f>
        <v>tr|I3S1M4|I3S1M4_MEDTR</v>
      </c>
      <c r="D5112" t="s">
        <v>386</v>
      </c>
      <c r="E5112">
        <v>73.95</v>
      </c>
      <c r="F5112">
        <v>96</v>
      </c>
      <c r="G5112">
        <v>25</v>
      </c>
      <c r="H5112">
        <v>1</v>
      </c>
      <c r="I5112">
        <v>1</v>
      </c>
      <c r="J5112">
        <v>285</v>
      </c>
      <c r="K5112">
        <v>1</v>
      </c>
      <c r="L5112">
        <v>1</v>
      </c>
      <c r="M5112">
        <v>96</v>
      </c>
      <c r="N5112" t="s">
        <v>18</v>
      </c>
      <c r="O5112" s="1">
        <v>1.3695799999999999E-31</v>
      </c>
      <c r="P5112">
        <v>354</v>
      </c>
    </row>
    <row r="5113" spans="1:16" x14ac:dyDescent="0.25">
      <c r="A5113" t="s">
        <v>7747</v>
      </c>
      <c r="B5113">
        <v>897</v>
      </c>
      <c r="C5113" s="3" t="str">
        <f>HYPERLINK("http://www.uniprot.org/uniprot/G7J259","tr|G7J259|G7J259_MEDTR")</f>
        <v>tr|G7J259|G7J259_MEDTR</v>
      </c>
      <c r="D5113" t="s">
        <v>7748</v>
      </c>
      <c r="E5113">
        <v>75.58</v>
      </c>
      <c r="F5113">
        <v>299</v>
      </c>
      <c r="G5113">
        <v>73</v>
      </c>
      <c r="H5113">
        <v>1</v>
      </c>
      <c r="I5113">
        <v>1</v>
      </c>
      <c r="J5113">
        <v>894</v>
      </c>
      <c r="K5113">
        <v>1</v>
      </c>
      <c r="L5113">
        <v>1</v>
      </c>
      <c r="M5113">
        <v>299</v>
      </c>
      <c r="N5113" t="s">
        <v>18</v>
      </c>
      <c r="O5113" s="1">
        <v>4.9078299999999997E-121</v>
      </c>
      <c r="P5113">
        <v>1130</v>
      </c>
    </row>
    <row r="5114" spans="1:16" x14ac:dyDescent="0.25">
      <c r="A5114" t="s">
        <v>7749</v>
      </c>
      <c r="B5114">
        <v>624</v>
      </c>
      <c r="C5114" s="3" t="str">
        <f>HYPERLINK("http://www.uniprot.org/uniprot/G7K102","tr|G7K102|G7K102_MEDTR")</f>
        <v>tr|G7K102|G7K102_MEDTR</v>
      </c>
      <c r="D5114" t="s">
        <v>7750</v>
      </c>
      <c r="E5114">
        <v>65.209999999999994</v>
      </c>
      <c r="F5114">
        <v>207</v>
      </c>
      <c r="G5114">
        <v>72</v>
      </c>
      <c r="H5114">
        <v>0</v>
      </c>
      <c r="I5114">
        <v>1</v>
      </c>
      <c r="J5114">
        <v>621</v>
      </c>
      <c r="K5114">
        <v>1</v>
      </c>
      <c r="L5114">
        <v>205</v>
      </c>
      <c r="M5114">
        <v>410</v>
      </c>
      <c r="N5114" t="s">
        <v>18</v>
      </c>
      <c r="O5114" s="1">
        <v>1.38258E-70</v>
      </c>
      <c r="P5114">
        <v>692</v>
      </c>
    </row>
    <row r="5115" spans="1:16" x14ac:dyDescent="0.25">
      <c r="A5115" t="s">
        <v>7751</v>
      </c>
      <c r="B5115">
        <v>831</v>
      </c>
      <c r="C5115" s="3" t="str">
        <f>HYPERLINK("http://www.uniprot.org/uniprot/Q949L4","tr|Q949L4|Q949L4_CICAR")</f>
        <v>tr|Q949L4|Q949L4_CICAR</v>
      </c>
      <c r="D5115" t="s">
        <v>176</v>
      </c>
      <c r="E5115">
        <v>72.88</v>
      </c>
      <c r="F5115">
        <v>225</v>
      </c>
      <c r="G5115">
        <v>61</v>
      </c>
      <c r="H5115">
        <v>0</v>
      </c>
      <c r="I5115">
        <v>154</v>
      </c>
      <c r="J5115">
        <v>828</v>
      </c>
      <c r="K5115">
        <v>1</v>
      </c>
      <c r="L5115">
        <v>1</v>
      </c>
      <c r="M5115">
        <v>225</v>
      </c>
      <c r="N5115" t="s">
        <v>18</v>
      </c>
      <c r="O5115" s="1">
        <v>2.06559E-91</v>
      </c>
      <c r="P5115">
        <v>874</v>
      </c>
    </row>
    <row r="5116" spans="1:16" x14ac:dyDescent="0.25">
      <c r="A5116" t="s">
        <v>7752</v>
      </c>
      <c r="B5116">
        <v>1029</v>
      </c>
      <c r="C5116" s="3" t="str">
        <f>HYPERLINK("http://www.uniprot.org/uniprot/I1LGJ3","tr|I1LGJ3|I1LGJ3_SOYBN")</f>
        <v>tr|I1LGJ3|I1LGJ3_SOYBN</v>
      </c>
      <c r="D5116" t="s">
        <v>28</v>
      </c>
      <c r="E5116">
        <v>27.96</v>
      </c>
      <c r="F5116">
        <v>354</v>
      </c>
      <c r="G5116">
        <v>255</v>
      </c>
      <c r="H5116">
        <v>34</v>
      </c>
      <c r="I5116">
        <v>1</v>
      </c>
      <c r="J5116">
        <v>960</v>
      </c>
      <c r="K5116">
        <v>1</v>
      </c>
      <c r="L5116">
        <v>1</v>
      </c>
      <c r="M5116">
        <v>338</v>
      </c>
      <c r="N5116" t="s">
        <v>18</v>
      </c>
      <c r="O5116" s="1">
        <v>2.40925E-24</v>
      </c>
      <c r="P5116">
        <v>297</v>
      </c>
    </row>
    <row r="5117" spans="1:16" x14ac:dyDescent="0.25">
      <c r="A5117" t="s">
        <v>7753</v>
      </c>
      <c r="B5117">
        <v>885</v>
      </c>
      <c r="C5117" s="3" t="str">
        <f>HYPERLINK("http://www.uniprot.org/uniprot/K7KTL4","tr|K7KTL4|K7KTL4_SOYBN")</f>
        <v>tr|K7KTL4|K7KTL4_SOYBN</v>
      </c>
      <c r="D5117" t="s">
        <v>28</v>
      </c>
      <c r="E5117">
        <v>51.67</v>
      </c>
      <c r="F5117">
        <v>269</v>
      </c>
      <c r="G5117">
        <v>130</v>
      </c>
      <c r="H5117">
        <v>0</v>
      </c>
      <c r="I5117">
        <v>22</v>
      </c>
      <c r="J5117">
        <v>828</v>
      </c>
      <c r="K5117">
        <v>1</v>
      </c>
      <c r="L5117">
        <v>9</v>
      </c>
      <c r="M5117">
        <v>257</v>
      </c>
      <c r="N5117" t="s">
        <v>18</v>
      </c>
      <c r="O5117" s="1">
        <v>1.1202799999999999E-61</v>
      </c>
      <c r="P5117">
        <v>618</v>
      </c>
    </row>
    <row r="5118" spans="1:16" x14ac:dyDescent="0.25">
      <c r="A5118" t="s">
        <v>7754</v>
      </c>
      <c r="B5118">
        <v>360</v>
      </c>
      <c r="C5118" s="3" t="str">
        <f>HYPERLINK("http://www.uniprot.org/uniprot/D3G9M4","tr|D3G9M4|D3G9M4_SOYBN")</f>
        <v>tr|D3G9M4|D3G9M4_SOYBN</v>
      </c>
      <c r="D5118" t="s">
        <v>5247</v>
      </c>
      <c r="E5118">
        <v>40.69</v>
      </c>
      <c r="F5118">
        <v>86</v>
      </c>
      <c r="G5118">
        <v>51</v>
      </c>
      <c r="H5118">
        <v>2</v>
      </c>
      <c r="I5118">
        <v>64</v>
      </c>
      <c r="J5118">
        <v>315</v>
      </c>
      <c r="K5118">
        <v>1</v>
      </c>
      <c r="L5118">
        <v>253</v>
      </c>
      <c r="M5118">
        <v>338</v>
      </c>
      <c r="N5118" t="s">
        <v>18</v>
      </c>
      <c r="O5118" s="1">
        <v>3.30179E-9</v>
      </c>
      <c r="P5118">
        <v>161</v>
      </c>
    </row>
    <row r="5119" spans="1:16" x14ac:dyDescent="0.25">
      <c r="A5119" t="s">
        <v>7755</v>
      </c>
      <c r="B5119">
        <v>3228</v>
      </c>
      <c r="C5119" s="3" t="str">
        <f>HYPERLINK("http://www.uniprot.org/uniprot/I1MC84","tr|I1MC84|I1MC84_SOYBN")</f>
        <v>tr|I1MC84|I1MC84_SOYBN</v>
      </c>
      <c r="D5119" t="s">
        <v>99</v>
      </c>
      <c r="E5119">
        <v>80.180000000000007</v>
      </c>
      <c r="F5119">
        <v>1085</v>
      </c>
      <c r="G5119">
        <v>215</v>
      </c>
      <c r="H5119">
        <v>33</v>
      </c>
      <c r="I5119">
        <v>67</v>
      </c>
      <c r="J5119">
        <v>3222</v>
      </c>
      <c r="K5119">
        <v>1</v>
      </c>
      <c r="L5119">
        <v>20</v>
      </c>
      <c r="M5119">
        <v>1090</v>
      </c>
      <c r="N5119" t="s">
        <v>18</v>
      </c>
      <c r="O5119">
        <v>0</v>
      </c>
      <c r="P5119">
        <v>4285</v>
      </c>
    </row>
    <row r="5120" spans="1:16" x14ac:dyDescent="0.25">
      <c r="A5120" t="s">
        <v>7756</v>
      </c>
      <c r="B5120">
        <v>2046</v>
      </c>
      <c r="C5120" s="3" t="str">
        <f>HYPERLINK("http://www.uniprot.org/uniprot/M1BIK0","tr|M1BIK0|M1BIK0_SOLTU")</f>
        <v>tr|M1BIK0|M1BIK0_SOLTU</v>
      </c>
      <c r="D5120" t="s">
        <v>7757</v>
      </c>
      <c r="E5120">
        <v>68.91</v>
      </c>
      <c r="F5120">
        <v>682</v>
      </c>
      <c r="G5120">
        <v>212</v>
      </c>
      <c r="H5120">
        <v>5</v>
      </c>
      <c r="I5120">
        <v>13</v>
      </c>
      <c r="J5120">
        <v>2043</v>
      </c>
      <c r="K5120">
        <v>1</v>
      </c>
      <c r="L5120">
        <v>1</v>
      </c>
      <c r="M5120">
        <v>664</v>
      </c>
      <c r="N5120" t="s">
        <v>18</v>
      </c>
      <c r="O5120">
        <v>0</v>
      </c>
      <c r="P5120">
        <v>2388</v>
      </c>
    </row>
    <row r="5121" spans="1:16" x14ac:dyDescent="0.25">
      <c r="A5121" t="s">
        <v>7758</v>
      </c>
      <c r="B5121">
        <v>2394</v>
      </c>
      <c r="C5121" s="3" t="str">
        <f>HYPERLINK("http://www.uniprot.org/uniprot/G7KFE1","tr|G7KFE1|G7KFE1_MEDTR")</f>
        <v>tr|G7KFE1|G7KFE1_MEDTR</v>
      </c>
      <c r="D5121" t="s">
        <v>7759</v>
      </c>
      <c r="E5121">
        <v>76.67</v>
      </c>
      <c r="F5121">
        <v>553</v>
      </c>
      <c r="G5121">
        <v>129</v>
      </c>
      <c r="H5121">
        <v>5</v>
      </c>
      <c r="I5121">
        <v>748</v>
      </c>
      <c r="J5121">
        <v>2391</v>
      </c>
      <c r="K5121">
        <v>1</v>
      </c>
      <c r="L5121">
        <v>237</v>
      </c>
      <c r="M5121">
        <v>774</v>
      </c>
      <c r="N5121" t="s">
        <v>18</v>
      </c>
      <c r="O5121">
        <v>0</v>
      </c>
      <c r="P5121">
        <v>2085</v>
      </c>
    </row>
    <row r="5122" spans="1:16" x14ac:dyDescent="0.25">
      <c r="A5122" t="s">
        <v>7760</v>
      </c>
      <c r="B5122">
        <v>492</v>
      </c>
      <c r="C5122" s="3" t="str">
        <f>HYPERLINK("http://www.uniprot.org/uniprot/I1KRW1","tr|I1KRW1|I1KRW1_SOYBN")</f>
        <v>tr|I1KRW1|I1KRW1_SOYBN</v>
      </c>
      <c r="D5122" t="s">
        <v>117</v>
      </c>
      <c r="E5122">
        <v>80.72</v>
      </c>
      <c r="F5122">
        <v>83</v>
      </c>
      <c r="G5122">
        <v>16</v>
      </c>
      <c r="H5122">
        <v>0</v>
      </c>
      <c r="I5122">
        <v>1</v>
      </c>
      <c r="J5122">
        <v>249</v>
      </c>
      <c r="K5122">
        <v>1</v>
      </c>
      <c r="L5122">
        <v>74</v>
      </c>
      <c r="M5122">
        <v>156</v>
      </c>
      <c r="N5122" t="s">
        <v>18</v>
      </c>
      <c r="O5122" s="1">
        <v>2.3928600000000001E-28</v>
      </c>
      <c r="P5122">
        <v>326</v>
      </c>
    </row>
    <row r="5123" spans="1:16" x14ac:dyDescent="0.25">
      <c r="A5123" t="s">
        <v>7761</v>
      </c>
      <c r="B5123">
        <v>189</v>
      </c>
      <c r="C5123" s="3" t="str">
        <f>HYPERLINK("http://www.uniprot.org/uniprot/Q689E4","tr|Q689E4|Q689E4_GENTR")</f>
        <v>tr|Q689E4|Q689E4_GENTR</v>
      </c>
      <c r="D5123" t="s">
        <v>7762</v>
      </c>
      <c r="E5123">
        <v>100</v>
      </c>
      <c r="F5123">
        <v>61</v>
      </c>
      <c r="G5123">
        <v>0</v>
      </c>
      <c r="H5123">
        <v>0</v>
      </c>
      <c r="I5123">
        <v>1</v>
      </c>
      <c r="J5123">
        <v>183</v>
      </c>
      <c r="K5123">
        <v>1</v>
      </c>
      <c r="L5123">
        <v>1</v>
      </c>
      <c r="M5123">
        <v>61</v>
      </c>
      <c r="N5123" t="s">
        <v>18</v>
      </c>
      <c r="O5123" s="1">
        <v>3.899E-26</v>
      </c>
      <c r="P5123">
        <v>307</v>
      </c>
    </row>
    <row r="5124" spans="1:16" x14ac:dyDescent="0.25">
      <c r="A5124" t="s">
        <v>7763</v>
      </c>
      <c r="B5124">
        <v>1629</v>
      </c>
      <c r="C5124" s="3" t="str">
        <f>HYPERLINK("http://www.uniprot.org/uniprot/G7L4P1","tr|G7L4P1|G7L4P1_MEDTR")</f>
        <v>tr|G7L4P1|G7L4P1_MEDTR</v>
      </c>
      <c r="D5124" t="s">
        <v>7764</v>
      </c>
      <c r="E5124">
        <v>82.05</v>
      </c>
      <c r="F5124">
        <v>535</v>
      </c>
      <c r="G5124">
        <v>96</v>
      </c>
      <c r="H5124">
        <v>21</v>
      </c>
      <c r="I5124">
        <v>85</v>
      </c>
      <c r="J5124">
        <v>1626</v>
      </c>
      <c r="K5124">
        <v>1</v>
      </c>
      <c r="L5124">
        <v>23</v>
      </c>
      <c r="M5124">
        <v>537</v>
      </c>
      <c r="N5124" t="s">
        <v>18</v>
      </c>
      <c r="O5124">
        <v>0</v>
      </c>
      <c r="P5124">
        <v>2240</v>
      </c>
    </row>
    <row r="5125" spans="1:16" x14ac:dyDescent="0.25">
      <c r="A5125" t="s">
        <v>7765</v>
      </c>
      <c r="B5125">
        <v>1227</v>
      </c>
      <c r="C5125" s="3" t="str">
        <f>HYPERLINK("http://www.uniprot.org/uniprot/N1QS33","tr|N1QS33|N1QS33_AEGTA")</f>
        <v>tr|N1QS33|N1QS33_AEGTA</v>
      </c>
      <c r="D5125" t="s">
        <v>7766</v>
      </c>
      <c r="E5125">
        <v>57.68</v>
      </c>
      <c r="F5125">
        <v>423</v>
      </c>
      <c r="G5125">
        <v>179</v>
      </c>
      <c r="H5125">
        <v>34</v>
      </c>
      <c r="I5125">
        <v>58</v>
      </c>
      <c r="J5125">
        <v>1224</v>
      </c>
      <c r="K5125">
        <v>1</v>
      </c>
      <c r="L5125">
        <v>25</v>
      </c>
      <c r="M5125">
        <v>447</v>
      </c>
      <c r="N5125" t="s">
        <v>18</v>
      </c>
      <c r="O5125" s="1">
        <v>8.5670599999999998E-147</v>
      </c>
      <c r="P5125">
        <v>1354</v>
      </c>
    </row>
    <row r="5126" spans="1:16" x14ac:dyDescent="0.25">
      <c r="A5126" t="s">
        <v>7767</v>
      </c>
      <c r="B5126">
        <v>516</v>
      </c>
      <c r="C5126" s="3" t="str">
        <f>HYPERLINK("http://www.uniprot.org/uniprot/K7K5T4","tr|K7K5T4|K7K5T4_SOYBN")</f>
        <v>tr|K7K5T4|K7K5T4_SOYBN</v>
      </c>
      <c r="D5126" t="s">
        <v>28</v>
      </c>
      <c r="E5126">
        <v>92.89</v>
      </c>
      <c r="F5126">
        <v>169</v>
      </c>
      <c r="G5126">
        <v>12</v>
      </c>
      <c r="H5126">
        <v>0</v>
      </c>
      <c r="I5126">
        <v>4</v>
      </c>
      <c r="J5126">
        <v>510</v>
      </c>
      <c r="K5126">
        <v>1</v>
      </c>
      <c r="L5126">
        <v>449</v>
      </c>
      <c r="M5126">
        <v>617</v>
      </c>
      <c r="N5126" t="s">
        <v>18</v>
      </c>
      <c r="O5126" s="1">
        <v>1.6032300000000001E-88</v>
      </c>
      <c r="P5126">
        <v>845</v>
      </c>
    </row>
    <row r="5127" spans="1:16" x14ac:dyDescent="0.25">
      <c r="A5127" t="s">
        <v>7768</v>
      </c>
      <c r="B5127">
        <v>342</v>
      </c>
      <c r="C5127" s="3" t="str">
        <f>HYPERLINK("http://www.uniprot.org/uniprot/I1NG29","tr|I1NG29|I1NG29_SOYBN")</f>
        <v>tr|I1NG29|I1NG29_SOYBN</v>
      </c>
      <c r="D5127" t="s">
        <v>28</v>
      </c>
      <c r="E5127">
        <v>68.75</v>
      </c>
      <c r="F5127">
        <v>80</v>
      </c>
      <c r="G5127">
        <v>25</v>
      </c>
      <c r="H5127">
        <v>0</v>
      </c>
      <c r="I5127">
        <v>1</v>
      </c>
      <c r="J5127">
        <v>240</v>
      </c>
      <c r="K5127">
        <v>1</v>
      </c>
      <c r="L5127">
        <v>1</v>
      </c>
      <c r="M5127">
        <v>79</v>
      </c>
      <c r="N5127" t="s">
        <v>18</v>
      </c>
      <c r="O5127" s="1">
        <v>4.8691900000000004E-21</v>
      </c>
      <c r="P5127">
        <v>263</v>
      </c>
    </row>
    <row r="5128" spans="1:16" x14ac:dyDescent="0.25">
      <c r="A5128" t="s">
        <v>7769</v>
      </c>
      <c r="B5128">
        <v>621</v>
      </c>
      <c r="C5128" s="3" t="str">
        <f>HYPERLINK("http://www.uniprot.org/uniprot/G7L6E2","tr|G7L6E2|G7L6E2_MEDTR")</f>
        <v>tr|G7L6E2|G7L6E2_MEDTR</v>
      </c>
      <c r="D5128" t="s">
        <v>7770</v>
      </c>
      <c r="E5128">
        <v>83.93</v>
      </c>
      <c r="F5128">
        <v>193</v>
      </c>
      <c r="G5128">
        <v>31</v>
      </c>
      <c r="H5128">
        <v>0</v>
      </c>
      <c r="I5128">
        <v>1</v>
      </c>
      <c r="J5128">
        <v>579</v>
      </c>
      <c r="K5128">
        <v>1</v>
      </c>
      <c r="L5128">
        <v>12</v>
      </c>
      <c r="M5128">
        <v>202</v>
      </c>
      <c r="N5128" t="s">
        <v>18</v>
      </c>
      <c r="O5128" s="1">
        <v>7.1913999999999995E-88</v>
      </c>
      <c r="P5128">
        <v>841</v>
      </c>
    </row>
    <row r="5129" spans="1:16" x14ac:dyDescent="0.25">
      <c r="A5129" t="s">
        <v>7771</v>
      </c>
      <c r="B5129">
        <v>324</v>
      </c>
      <c r="C5129" s="3" t="str">
        <f>HYPERLINK("http://www.uniprot.org/uniprot/I3SRT1","tr|I3SRT1|I3SRT1_LOTJA")</f>
        <v>tr|I3SRT1|I3SRT1_LOTJA</v>
      </c>
      <c r="D5129" t="s">
        <v>7772</v>
      </c>
      <c r="E5129">
        <v>98.05</v>
      </c>
      <c r="F5129">
        <v>103</v>
      </c>
      <c r="G5129">
        <v>2</v>
      </c>
      <c r="H5129">
        <v>0</v>
      </c>
      <c r="I5129">
        <v>13</v>
      </c>
      <c r="J5129">
        <v>321</v>
      </c>
      <c r="K5129">
        <v>1</v>
      </c>
      <c r="L5129">
        <v>4</v>
      </c>
      <c r="M5129">
        <v>106</v>
      </c>
      <c r="N5129" t="s">
        <v>18</v>
      </c>
      <c r="O5129" s="1">
        <v>3.0980999999999999E-55</v>
      </c>
      <c r="P5129">
        <v>558</v>
      </c>
    </row>
    <row r="5130" spans="1:16" x14ac:dyDescent="0.25">
      <c r="A5130" t="s">
        <v>7773</v>
      </c>
      <c r="B5130">
        <v>3426</v>
      </c>
      <c r="C5130" s="3" t="str">
        <f>HYPERLINK("http://www.uniprot.org/uniprot/K7LR00","tr|K7LR00|K7LR00_SOYBN")</f>
        <v>tr|K7LR00|K7LR00_SOYBN</v>
      </c>
      <c r="D5130" t="s">
        <v>117</v>
      </c>
      <c r="E5130">
        <v>82.54</v>
      </c>
      <c r="F5130">
        <v>1094</v>
      </c>
      <c r="G5130">
        <v>191</v>
      </c>
      <c r="H5130">
        <v>17</v>
      </c>
      <c r="I5130">
        <v>193</v>
      </c>
      <c r="J5130">
        <v>3423</v>
      </c>
      <c r="K5130">
        <v>1</v>
      </c>
      <c r="L5130">
        <v>1</v>
      </c>
      <c r="M5130">
        <v>1094</v>
      </c>
      <c r="N5130" t="s">
        <v>18</v>
      </c>
      <c r="O5130">
        <v>0</v>
      </c>
      <c r="P5130">
        <v>4703</v>
      </c>
    </row>
    <row r="5131" spans="1:16" x14ac:dyDescent="0.25">
      <c r="A5131" t="s">
        <v>7774</v>
      </c>
      <c r="B5131">
        <v>456</v>
      </c>
      <c r="C5131" s="3" t="str">
        <f>HYPERLINK("http://www.uniprot.org/uniprot/G7J0F7","tr|G7J0F7|G7J0F7_MEDTR")</f>
        <v>tr|G7J0F7|G7J0F7_MEDTR</v>
      </c>
      <c r="D5131" t="s">
        <v>7775</v>
      </c>
      <c r="E5131">
        <v>86</v>
      </c>
      <c r="F5131">
        <v>150</v>
      </c>
      <c r="G5131">
        <v>21</v>
      </c>
      <c r="H5131">
        <v>0</v>
      </c>
      <c r="I5131">
        <v>1</v>
      </c>
      <c r="J5131">
        <v>450</v>
      </c>
      <c r="K5131">
        <v>1</v>
      </c>
      <c r="L5131">
        <v>20</v>
      </c>
      <c r="M5131">
        <v>169</v>
      </c>
      <c r="N5131" t="s">
        <v>18</v>
      </c>
      <c r="O5131" s="1">
        <v>8.3837099999999996E-74</v>
      </c>
      <c r="P5131">
        <v>718</v>
      </c>
    </row>
    <row r="5132" spans="1:16" x14ac:dyDescent="0.25">
      <c r="A5132" t="s">
        <v>7776</v>
      </c>
      <c r="B5132">
        <v>2640</v>
      </c>
      <c r="C5132" s="3" t="str">
        <f>HYPERLINK("http://www.uniprot.org/uniprot/I1KPN2","tr|I1KPN2|I1KPN2_SOYBN")</f>
        <v>tr|I1KPN2|I1KPN2_SOYBN</v>
      </c>
      <c r="D5132" t="s">
        <v>28</v>
      </c>
      <c r="E5132">
        <v>94.02</v>
      </c>
      <c r="F5132">
        <v>870</v>
      </c>
      <c r="G5132">
        <v>52</v>
      </c>
      <c r="H5132">
        <v>0</v>
      </c>
      <c r="I5132">
        <v>28</v>
      </c>
      <c r="J5132">
        <v>2637</v>
      </c>
      <c r="K5132">
        <v>1</v>
      </c>
      <c r="L5132">
        <v>1</v>
      </c>
      <c r="M5132">
        <v>870</v>
      </c>
      <c r="N5132" t="s">
        <v>18</v>
      </c>
      <c r="O5132">
        <v>0</v>
      </c>
      <c r="P5132">
        <v>4190</v>
      </c>
    </row>
    <row r="5133" spans="1:16" x14ac:dyDescent="0.25">
      <c r="A5133" t="s">
        <v>7777</v>
      </c>
      <c r="B5133">
        <v>3846</v>
      </c>
      <c r="C5133" s="3" t="str">
        <f>HYPERLINK("http://www.uniprot.org/uniprot/G7JPK5","tr|G7JPK5|G7JPK5_MEDTR")</f>
        <v>tr|G7JPK5|G7JPK5_MEDTR</v>
      </c>
      <c r="D5133" t="s">
        <v>7778</v>
      </c>
      <c r="E5133">
        <v>80.28</v>
      </c>
      <c r="F5133">
        <v>1263</v>
      </c>
      <c r="G5133">
        <v>249</v>
      </c>
      <c r="H5133">
        <v>17</v>
      </c>
      <c r="I5133">
        <v>88</v>
      </c>
      <c r="J5133">
        <v>3825</v>
      </c>
      <c r="K5133">
        <v>1</v>
      </c>
      <c r="L5133">
        <v>735</v>
      </c>
      <c r="M5133">
        <v>1967</v>
      </c>
      <c r="N5133" t="s">
        <v>18</v>
      </c>
      <c r="O5133">
        <v>0</v>
      </c>
      <c r="P5133">
        <v>5028</v>
      </c>
    </row>
    <row r="5134" spans="1:16" x14ac:dyDescent="0.25">
      <c r="A5134" t="s">
        <v>7779</v>
      </c>
      <c r="B5134">
        <v>1146</v>
      </c>
      <c r="C5134" s="3" t="str">
        <f>HYPERLINK("http://www.uniprot.org/uniprot/G7JIF7","tr|G7JIF7|G7JIF7_MEDTR")</f>
        <v>tr|G7JIF7|G7JIF7_MEDTR</v>
      </c>
      <c r="D5134" t="s">
        <v>7780</v>
      </c>
      <c r="E5134">
        <v>89.5</v>
      </c>
      <c r="F5134">
        <v>381</v>
      </c>
      <c r="G5134">
        <v>40</v>
      </c>
      <c r="H5134">
        <v>0</v>
      </c>
      <c r="I5134">
        <v>1</v>
      </c>
      <c r="J5134">
        <v>1143</v>
      </c>
      <c r="K5134">
        <v>1</v>
      </c>
      <c r="L5134">
        <v>1</v>
      </c>
      <c r="M5134">
        <v>381</v>
      </c>
      <c r="N5134" t="s">
        <v>18</v>
      </c>
      <c r="O5134">
        <v>0</v>
      </c>
      <c r="P5134">
        <v>1805</v>
      </c>
    </row>
    <row r="5135" spans="1:16" x14ac:dyDescent="0.25">
      <c r="A5135" t="s">
        <v>7781</v>
      </c>
      <c r="B5135">
        <v>252</v>
      </c>
      <c r="C5135" s="3" t="str">
        <f>HYPERLINK("http://www.uniprot.org/uniprot/G7IH01","tr|G7IH01|G7IH01_MEDTR")</f>
        <v>tr|G7IH01|G7IH01_MEDTR</v>
      </c>
      <c r="D5135" t="s">
        <v>59</v>
      </c>
      <c r="E5135">
        <v>50.66</v>
      </c>
      <c r="F5135">
        <v>75</v>
      </c>
      <c r="G5135">
        <v>37</v>
      </c>
      <c r="H5135">
        <v>1</v>
      </c>
      <c r="I5135">
        <v>7</v>
      </c>
      <c r="J5135">
        <v>228</v>
      </c>
      <c r="K5135">
        <v>1</v>
      </c>
      <c r="L5135">
        <v>513</v>
      </c>
      <c r="M5135">
        <v>587</v>
      </c>
      <c r="N5135" t="s">
        <v>18</v>
      </c>
      <c r="O5135" s="1">
        <v>1.3457300000000001E-10</v>
      </c>
      <c r="P5135">
        <v>173</v>
      </c>
    </row>
    <row r="5136" spans="1:16" x14ac:dyDescent="0.25">
      <c r="A5136" t="s">
        <v>7782</v>
      </c>
      <c r="B5136">
        <v>900</v>
      </c>
      <c r="C5136" s="3" t="str">
        <f>HYPERLINK("http://www.uniprot.org/uniprot/G7J257","tr|G7J257|G7J257_MEDTR")</f>
        <v>tr|G7J257|G7J257_MEDTR</v>
      </c>
      <c r="D5136" t="s">
        <v>7783</v>
      </c>
      <c r="E5136">
        <v>84.3</v>
      </c>
      <c r="F5136">
        <v>293</v>
      </c>
      <c r="G5136">
        <v>46</v>
      </c>
      <c r="H5136">
        <v>0</v>
      </c>
      <c r="I5136">
        <v>19</v>
      </c>
      <c r="J5136">
        <v>897</v>
      </c>
      <c r="K5136">
        <v>1</v>
      </c>
      <c r="L5136">
        <v>6</v>
      </c>
      <c r="M5136">
        <v>298</v>
      </c>
      <c r="N5136" t="s">
        <v>18</v>
      </c>
      <c r="O5136" s="1">
        <v>1.7486899999999999E-134</v>
      </c>
      <c r="P5136">
        <v>1246</v>
      </c>
    </row>
    <row r="5137" spans="1:16" x14ac:dyDescent="0.25">
      <c r="A5137" t="s">
        <v>7784</v>
      </c>
      <c r="B5137">
        <v>1317</v>
      </c>
      <c r="C5137" s="3" t="str">
        <f>HYPERLINK("http://www.uniprot.org/uniprot/G7LEJ7","tr|G7LEJ7|G7LEJ7_MEDTR")</f>
        <v>tr|G7LEJ7|G7LEJ7_MEDTR</v>
      </c>
      <c r="D5137" t="s">
        <v>7675</v>
      </c>
      <c r="E5137">
        <v>83.83</v>
      </c>
      <c r="F5137">
        <v>433</v>
      </c>
      <c r="G5137">
        <v>70</v>
      </c>
      <c r="H5137">
        <v>0</v>
      </c>
      <c r="I5137">
        <v>16</v>
      </c>
      <c r="J5137">
        <v>1314</v>
      </c>
      <c r="K5137">
        <v>1</v>
      </c>
      <c r="L5137">
        <v>2</v>
      </c>
      <c r="M5137">
        <v>431</v>
      </c>
      <c r="N5137" t="s">
        <v>18</v>
      </c>
      <c r="O5137">
        <v>0</v>
      </c>
      <c r="P5137">
        <v>1951</v>
      </c>
    </row>
    <row r="5138" spans="1:16" x14ac:dyDescent="0.25">
      <c r="A5138" t="s">
        <v>7785</v>
      </c>
      <c r="B5138">
        <v>552</v>
      </c>
      <c r="C5138" s="3" t="str">
        <f>HYPERLINK("http://www.uniprot.org/uniprot/I1J8C4","tr|I1J8C4|I1J8C4_SOYBN")</f>
        <v>tr|I1J8C4|I1J8C4_SOYBN</v>
      </c>
      <c r="D5138" t="s">
        <v>71</v>
      </c>
      <c r="E5138">
        <v>78.680000000000007</v>
      </c>
      <c r="F5138">
        <v>183</v>
      </c>
      <c r="G5138">
        <v>39</v>
      </c>
      <c r="H5138">
        <v>0</v>
      </c>
      <c r="I5138">
        <v>1</v>
      </c>
      <c r="J5138">
        <v>549</v>
      </c>
      <c r="K5138">
        <v>1</v>
      </c>
      <c r="L5138">
        <v>59</v>
      </c>
      <c r="M5138">
        <v>241</v>
      </c>
      <c r="N5138" t="s">
        <v>18</v>
      </c>
      <c r="O5138" s="1">
        <v>3.7073599999999998E-78</v>
      </c>
      <c r="P5138">
        <v>756</v>
      </c>
    </row>
    <row r="5139" spans="1:16" x14ac:dyDescent="0.25">
      <c r="A5139" t="s">
        <v>7786</v>
      </c>
      <c r="B5139">
        <v>825</v>
      </c>
      <c r="C5139" s="3" t="str">
        <f>HYPERLINK("http://www.uniprot.org/uniprot/G7K8X4","tr|G7K8X4|G7K8X4_MEDTR")</f>
        <v>tr|G7K8X4|G7K8X4_MEDTR</v>
      </c>
      <c r="D5139" t="s">
        <v>7787</v>
      </c>
      <c r="E5139">
        <v>92.3</v>
      </c>
      <c r="F5139">
        <v>247</v>
      </c>
      <c r="G5139">
        <v>19</v>
      </c>
      <c r="H5139">
        <v>0</v>
      </c>
      <c r="I5139">
        <v>64</v>
      </c>
      <c r="J5139">
        <v>804</v>
      </c>
      <c r="K5139">
        <v>1</v>
      </c>
      <c r="L5139">
        <v>35</v>
      </c>
      <c r="M5139">
        <v>281</v>
      </c>
      <c r="N5139" t="s">
        <v>18</v>
      </c>
      <c r="O5139" s="1">
        <v>1.25688E-141</v>
      </c>
      <c r="P5139">
        <v>1307</v>
      </c>
    </row>
    <row r="5140" spans="1:16" x14ac:dyDescent="0.25">
      <c r="A5140" t="s">
        <v>7788</v>
      </c>
      <c r="B5140">
        <v>267</v>
      </c>
      <c r="C5140" s="3" t="str">
        <f>HYPERLINK("http://www.uniprot.org/uniprot/I1NGY0","tr|I1NGY0|I1NGY0_SOYBN")</f>
        <v>tr|I1NGY0|I1NGY0_SOYBN</v>
      </c>
      <c r="D5140" t="s">
        <v>28</v>
      </c>
      <c r="E5140">
        <v>63.41</v>
      </c>
      <c r="F5140">
        <v>82</v>
      </c>
      <c r="G5140">
        <v>30</v>
      </c>
      <c r="H5140">
        <v>1</v>
      </c>
      <c r="I5140">
        <v>4</v>
      </c>
      <c r="J5140">
        <v>246</v>
      </c>
      <c r="K5140">
        <v>1</v>
      </c>
      <c r="L5140">
        <v>63</v>
      </c>
      <c r="M5140">
        <v>138</v>
      </c>
      <c r="N5140" t="s">
        <v>18</v>
      </c>
      <c r="O5140" s="1">
        <v>4.8368900000000002E-21</v>
      </c>
      <c r="P5140">
        <v>263</v>
      </c>
    </row>
    <row r="5141" spans="1:16" x14ac:dyDescent="0.25">
      <c r="A5141" t="s">
        <v>7789</v>
      </c>
      <c r="B5141">
        <v>1122</v>
      </c>
      <c r="C5141" s="3" t="str">
        <f>HYPERLINK("http://www.uniprot.org/uniprot/C7FDI5","tr|C7FDI5|C7FDI5_SOYBN")</f>
        <v>tr|C7FDI5|C7FDI5_SOYBN</v>
      </c>
      <c r="D5141" t="s">
        <v>717</v>
      </c>
      <c r="E5141">
        <v>50.13</v>
      </c>
      <c r="F5141">
        <v>363</v>
      </c>
      <c r="G5141">
        <v>181</v>
      </c>
      <c r="H5141">
        <v>12</v>
      </c>
      <c r="I5141">
        <v>1</v>
      </c>
      <c r="J5141">
        <v>1053</v>
      </c>
      <c r="K5141">
        <v>1</v>
      </c>
      <c r="L5141">
        <v>704</v>
      </c>
      <c r="M5141">
        <v>1060</v>
      </c>
      <c r="N5141" t="s">
        <v>18</v>
      </c>
      <c r="O5141" s="1">
        <v>3.19298E-97</v>
      </c>
      <c r="P5141">
        <v>926</v>
      </c>
    </row>
    <row r="5142" spans="1:16" x14ac:dyDescent="0.25">
      <c r="A5142" t="s">
        <v>7790</v>
      </c>
      <c r="B5142">
        <v>519</v>
      </c>
      <c r="C5142" s="3" t="str">
        <f>HYPERLINK("http://www.uniprot.org/uniprot/G7JTE7","tr|G7JTE7|G7JTE7_MEDTR")</f>
        <v>tr|G7JTE7|G7JTE7_MEDTR</v>
      </c>
      <c r="D5142" t="s">
        <v>7791</v>
      </c>
      <c r="E5142">
        <v>65.88</v>
      </c>
      <c r="F5142">
        <v>170</v>
      </c>
      <c r="G5142">
        <v>58</v>
      </c>
      <c r="H5142">
        <v>0</v>
      </c>
      <c r="I5142">
        <v>1</v>
      </c>
      <c r="J5142">
        <v>510</v>
      </c>
      <c r="K5142">
        <v>1</v>
      </c>
      <c r="L5142">
        <v>147</v>
      </c>
      <c r="M5142">
        <v>316</v>
      </c>
      <c r="N5142" t="s">
        <v>18</v>
      </c>
      <c r="O5142" s="1">
        <v>5.5192299999999999E-65</v>
      </c>
      <c r="P5142">
        <v>642</v>
      </c>
    </row>
    <row r="5143" spans="1:16" x14ac:dyDescent="0.25">
      <c r="A5143" t="s">
        <v>7792</v>
      </c>
      <c r="B5143">
        <v>444</v>
      </c>
      <c r="C5143" s="3" t="str">
        <f>HYPERLINK("http://www.uniprot.org/uniprot/G7IFD6","tr|G7IFD6|G7IFD6_MEDTR")</f>
        <v>tr|G7IFD6|G7IFD6_MEDTR</v>
      </c>
      <c r="D5143" t="s">
        <v>7722</v>
      </c>
      <c r="E5143">
        <v>70.13</v>
      </c>
      <c r="F5143">
        <v>144</v>
      </c>
      <c r="G5143">
        <v>43</v>
      </c>
      <c r="H5143">
        <v>0</v>
      </c>
      <c r="I5143">
        <v>10</v>
      </c>
      <c r="J5143">
        <v>441</v>
      </c>
      <c r="K5143">
        <v>1</v>
      </c>
      <c r="L5143">
        <v>22</v>
      </c>
      <c r="M5143">
        <v>165</v>
      </c>
      <c r="N5143" t="s">
        <v>18</v>
      </c>
      <c r="O5143" s="1">
        <v>6.15428E-56</v>
      </c>
      <c r="P5143">
        <v>564</v>
      </c>
    </row>
    <row r="5144" spans="1:16" x14ac:dyDescent="0.25">
      <c r="A5144" t="s">
        <v>7793</v>
      </c>
      <c r="B5144">
        <v>1848</v>
      </c>
      <c r="C5144" s="3" t="str">
        <f>HYPERLINK("http://www.uniprot.org/uniprot/G7IRB5","tr|G7IRB5|G7IRB5_MEDTR")</f>
        <v>tr|G7IRB5|G7IRB5_MEDTR</v>
      </c>
      <c r="D5144" t="s">
        <v>7794</v>
      </c>
      <c r="E5144">
        <v>71.760000000000005</v>
      </c>
      <c r="F5144">
        <v>595</v>
      </c>
      <c r="G5144">
        <v>168</v>
      </c>
      <c r="H5144">
        <v>4</v>
      </c>
      <c r="I5144">
        <v>1</v>
      </c>
      <c r="J5144">
        <v>1773</v>
      </c>
      <c r="K5144">
        <v>1</v>
      </c>
      <c r="L5144">
        <v>1</v>
      </c>
      <c r="M5144">
        <v>585</v>
      </c>
      <c r="N5144" t="s">
        <v>18</v>
      </c>
      <c r="O5144">
        <v>0</v>
      </c>
      <c r="P5144">
        <v>2011</v>
      </c>
    </row>
    <row r="5145" spans="1:16" x14ac:dyDescent="0.25">
      <c r="A5145" t="s">
        <v>7795</v>
      </c>
      <c r="B5145">
        <v>2067</v>
      </c>
      <c r="C5145" s="3" t="str">
        <f>HYPERLINK("http://www.uniprot.org/uniprot/Q2PEX6","tr|Q2PEX6|Q2PEX6_TRIPR")</f>
        <v>tr|Q2PEX6|Q2PEX6_TRIPR</v>
      </c>
      <c r="D5145" t="s">
        <v>7796</v>
      </c>
      <c r="E5145">
        <v>85.23</v>
      </c>
      <c r="F5145">
        <v>691</v>
      </c>
      <c r="G5145">
        <v>102</v>
      </c>
      <c r="H5145">
        <v>4</v>
      </c>
      <c r="I5145">
        <v>1</v>
      </c>
      <c r="J5145">
        <v>2061</v>
      </c>
      <c r="K5145">
        <v>1</v>
      </c>
      <c r="L5145">
        <v>1</v>
      </c>
      <c r="M5145">
        <v>691</v>
      </c>
      <c r="N5145" t="s">
        <v>18</v>
      </c>
      <c r="O5145">
        <v>0</v>
      </c>
      <c r="P5145">
        <v>2907</v>
      </c>
    </row>
    <row r="5146" spans="1:16" x14ac:dyDescent="0.25">
      <c r="A5146" t="s">
        <v>7797</v>
      </c>
      <c r="B5146">
        <v>1803</v>
      </c>
      <c r="C5146" s="3" t="str">
        <f>HYPERLINK("http://www.uniprot.org/uniprot/G7KFE4","tr|G7KFE4|G7KFE4_MEDTR")</f>
        <v>tr|G7KFE4|G7KFE4_MEDTR</v>
      </c>
      <c r="D5146" t="s">
        <v>7798</v>
      </c>
      <c r="E5146">
        <v>74.790000000000006</v>
      </c>
      <c r="F5146">
        <v>599</v>
      </c>
      <c r="G5146">
        <v>151</v>
      </c>
      <c r="H5146">
        <v>2</v>
      </c>
      <c r="I5146">
        <v>10</v>
      </c>
      <c r="J5146">
        <v>1800</v>
      </c>
      <c r="K5146">
        <v>1</v>
      </c>
      <c r="L5146">
        <v>6</v>
      </c>
      <c r="M5146">
        <v>580</v>
      </c>
      <c r="N5146" t="s">
        <v>18</v>
      </c>
      <c r="O5146">
        <v>0</v>
      </c>
      <c r="P5146">
        <v>2284</v>
      </c>
    </row>
    <row r="5147" spans="1:16" x14ac:dyDescent="0.25">
      <c r="A5147" t="s">
        <v>7799</v>
      </c>
      <c r="B5147">
        <v>858</v>
      </c>
      <c r="C5147" s="3" t="str">
        <f>HYPERLINK("http://www.uniprot.org/uniprot/G7JX10","tr|G7JX10|G7JX10_MEDTR")</f>
        <v>tr|G7JX10|G7JX10_MEDTR</v>
      </c>
      <c r="D5147" t="s">
        <v>7800</v>
      </c>
      <c r="E5147">
        <v>65.2</v>
      </c>
      <c r="F5147">
        <v>296</v>
      </c>
      <c r="G5147">
        <v>103</v>
      </c>
      <c r="H5147">
        <v>12</v>
      </c>
      <c r="I5147">
        <v>1</v>
      </c>
      <c r="J5147">
        <v>852</v>
      </c>
      <c r="K5147">
        <v>1</v>
      </c>
      <c r="L5147">
        <v>1</v>
      </c>
      <c r="M5147">
        <v>290</v>
      </c>
      <c r="N5147" t="s">
        <v>18</v>
      </c>
      <c r="O5147" s="1">
        <v>3.9663699999999996E-93</v>
      </c>
      <c r="P5147">
        <v>889</v>
      </c>
    </row>
    <row r="5148" spans="1:16" x14ac:dyDescent="0.25">
      <c r="A5148" t="s">
        <v>7801</v>
      </c>
      <c r="B5148">
        <v>2604</v>
      </c>
      <c r="C5148" s="3" t="str">
        <f>HYPERLINK("http://www.uniprot.org/uniprot/Q2HTK4","tr|Q2HTK4|Q2HTK4_MEDTR")</f>
        <v>tr|Q2HTK4|Q2HTK4_MEDTR</v>
      </c>
      <c r="D5148" t="s">
        <v>7802</v>
      </c>
      <c r="E5148">
        <v>83.58</v>
      </c>
      <c r="F5148">
        <v>865</v>
      </c>
      <c r="G5148">
        <v>142</v>
      </c>
      <c r="H5148">
        <v>1</v>
      </c>
      <c r="I5148">
        <v>10</v>
      </c>
      <c r="J5148">
        <v>2601</v>
      </c>
      <c r="K5148">
        <v>1</v>
      </c>
      <c r="L5148">
        <v>20</v>
      </c>
      <c r="M5148">
        <v>884</v>
      </c>
      <c r="N5148" t="s">
        <v>18</v>
      </c>
      <c r="O5148">
        <v>0</v>
      </c>
      <c r="P5148">
        <v>3679</v>
      </c>
    </row>
    <row r="5149" spans="1:16" x14ac:dyDescent="0.25">
      <c r="A5149" t="s">
        <v>7803</v>
      </c>
      <c r="B5149">
        <v>2961</v>
      </c>
      <c r="C5149" s="3" t="str">
        <f>HYPERLINK("http://www.uniprot.org/uniprot/Q710T7","tr|Q710T7|Q710T7_POPDE")</f>
        <v>tr|Q710T7|Q710T7_POPDE</v>
      </c>
      <c r="D5149" t="s">
        <v>1150</v>
      </c>
      <c r="E5149">
        <v>69.930000000000007</v>
      </c>
      <c r="F5149">
        <v>988</v>
      </c>
      <c r="G5149">
        <v>297</v>
      </c>
      <c r="H5149">
        <v>14</v>
      </c>
      <c r="I5149">
        <v>1</v>
      </c>
      <c r="J5149">
        <v>2922</v>
      </c>
      <c r="K5149">
        <v>1</v>
      </c>
      <c r="L5149">
        <v>322</v>
      </c>
      <c r="M5149">
        <v>1304</v>
      </c>
      <c r="N5149" t="s">
        <v>18</v>
      </c>
      <c r="O5149">
        <v>0</v>
      </c>
      <c r="P5149">
        <v>3475</v>
      </c>
    </row>
    <row r="5150" spans="1:16" x14ac:dyDescent="0.25">
      <c r="A5150" t="s">
        <v>7804</v>
      </c>
      <c r="B5150">
        <v>1281</v>
      </c>
      <c r="C5150" s="3" t="str">
        <f>HYPERLINK("http://www.uniprot.org/uniprot/K7K5T4","tr|K7K5T4|K7K5T4_SOYBN")</f>
        <v>tr|K7K5T4|K7K5T4_SOYBN</v>
      </c>
      <c r="D5150" t="s">
        <v>28</v>
      </c>
      <c r="E5150">
        <v>68.39</v>
      </c>
      <c r="F5150">
        <v>424</v>
      </c>
      <c r="G5150">
        <v>134</v>
      </c>
      <c r="H5150">
        <v>7</v>
      </c>
      <c r="I5150">
        <v>1</v>
      </c>
      <c r="J5150">
        <v>1251</v>
      </c>
      <c r="K5150">
        <v>1</v>
      </c>
      <c r="L5150">
        <v>1</v>
      </c>
      <c r="M5150">
        <v>412</v>
      </c>
      <c r="N5150" t="s">
        <v>18</v>
      </c>
      <c r="O5150" s="1">
        <v>1.90954E-144</v>
      </c>
      <c r="P5150">
        <v>1334</v>
      </c>
    </row>
    <row r="5151" spans="1:16" x14ac:dyDescent="0.25">
      <c r="A5151" t="s">
        <v>7805</v>
      </c>
      <c r="B5151">
        <v>684</v>
      </c>
      <c r="C5151" s="3" t="str">
        <f>HYPERLINK("http://www.uniprot.org/uniprot/I3SPL3","tr|I3SPL3|I3SPL3_MEDTR")</f>
        <v>tr|I3SPL3|I3SPL3_MEDTR</v>
      </c>
      <c r="D5151" t="s">
        <v>22</v>
      </c>
      <c r="E5151">
        <v>75.52</v>
      </c>
      <c r="F5151">
        <v>192</v>
      </c>
      <c r="G5151">
        <v>47</v>
      </c>
      <c r="H5151">
        <v>0</v>
      </c>
      <c r="I5151">
        <v>106</v>
      </c>
      <c r="J5151">
        <v>681</v>
      </c>
      <c r="K5151">
        <v>1</v>
      </c>
      <c r="L5151">
        <v>70</v>
      </c>
      <c r="M5151">
        <v>261</v>
      </c>
      <c r="N5151" t="s">
        <v>18</v>
      </c>
      <c r="O5151" s="1">
        <v>1.6952000000000001E-75</v>
      </c>
      <c r="P5151">
        <v>719</v>
      </c>
    </row>
    <row r="5152" spans="1:16" x14ac:dyDescent="0.25">
      <c r="A5152" t="s">
        <v>7806</v>
      </c>
      <c r="B5152">
        <v>606</v>
      </c>
      <c r="C5152" s="3" t="str">
        <f>HYPERLINK("http://www.uniprot.org/uniprot/G7L6E4","tr|G7L6E4|G7L6E4_MEDTR")</f>
        <v>tr|G7L6E4|G7L6E4_MEDTR</v>
      </c>
      <c r="D5152" t="s">
        <v>7807</v>
      </c>
      <c r="E5152">
        <v>78.97</v>
      </c>
      <c r="F5152">
        <v>195</v>
      </c>
      <c r="G5152">
        <v>41</v>
      </c>
      <c r="H5152">
        <v>6</v>
      </c>
      <c r="I5152">
        <v>37</v>
      </c>
      <c r="J5152">
        <v>603</v>
      </c>
      <c r="K5152">
        <v>1</v>
      </c>
      <c r="L5152">
        <v>2</v>
      </c>
      <c r="M5152">
        <v>191</v>
      </c>
      <c r="N5152" t="s">
        <v>18</v>
      </c>
      <c r="O5152" s="1">
        <v>4.5758899999999999E-76</v>
      </c>
      <c r="P5152">
        <v>739</v>
      </c>
    </row>
    <row r="5153" spans="1:16" x14ac:dyDescent="0.25">
      <c r="A5153" t="s">
        <v>7808</v>
      </c>
      <c r="B5153">
        <v>366</v>
      </c>
      <c r="C5153" s="3" t="str">
        <f>HYPERLINK("http://www.uniprot.org/uniprot/K7MNX2","tr|K7MNX2|K7MNX2_SOYBN")</f>
        <v>tr|K7MNX2|K7MNX2_SOYBN</v>
      </c>
      <c r="D5153" t="s">
        <v>28</v>
      </c>
      <c r="E5153">
        <v>32.22</v>
      </c>
      <c r="F5153">
        <v>90</v>
      </c>
      <c r="G5153">
        <v>61</v>
      </c>
      <c r="H5153">
        <v>1</v>
      </c>
      <c r="I5153">
        <v>37</v>
      </c>
      <c r="J5153">
        <v>303</v>
      </c>
      <c r="K5153">
        <v>1</v>
      </c>
      <c r="L5153">
        <v>401</v>
      </c>
      <c r="M5153">
        <v>490</v>
      </c>
      <c r="N5153" t="s">
        <v>18</v>
      </c>
      <c r="O5153" s="1">
        <v>3.0637800000000002E-7</v>
      </c>
      <c r="P5153">
        <v>144</v>
      </c>
    </row>
    <row r="5154" spans="1:16" x14ac:dyDescent="0.25">
      <c r="A5154" t="s">
        <v>7809</v>
      </c>
      <c r="B5154">
        <v>690</v>
      </c>
      <c r="C5154" s="3" t="str">
        <f>HYPERLINK("http://www.uniprot.org/uniprot/C6TF78","tr|C6TF78|C6TF78_SOYBN")</f>
        <v>tr|C6TF78|C6TF78_SOYBN</v>
      </c>
      <c r="D5154" t="s">
        <v>897</v>
      </c>
      <c r="E5154">
        <v>83.47</v>
      </c>
      <c r="F5154">
        <v>230</v>
      </c>
      <c r="G5154">
        <v>38</v>
      </c>
      <c r="H5154">
        <v>1</v>
      </c>
      <c r="I5154">
        <v>1</v>
      </c>
      <c r="J5154">
        <v>687</v>
      </c>
      <c r="K5154">
        <v>1</v>
      </c>
      <c r="L5154">
        <v>1</v>
      </c>
      <c r="M5154">
        <v>230</v>
      </c>
      <c r="N5154" t="s">
        <v>18</v>
      </c>
      <c r="O5154" s="1">
        <v>2.20504E-105</v>
      </c>
      <c r="P5154">
        <v>993</v>
      </c>
    </row>
    <row r="5155" spans="1:16" x14ac:dyDescent="0.25">
      <c r="A5155" t="s">
        <v>7810</v>
      </c>
      <c r="B5155">
        <v>1125</v>
      </c>
      <c r="C5155" s="3" t="str">
        <f>HYPERLINK("http://www.uniprot.org/uniprot/I3T3T2","tr|I3T3T2|I3T3T2_MEDTR")</f>
        <v>tr|I3T3T2|I3T3T2_MEDTR</v>
      </c>
      <c r="D5155" t="s">
        <v>22</v>
      </c>
      <c r="E5155">
        <v>81.55</v>
      </c>
      <c r="F5155">
        <v>374</v>
      </c>
      <c r="G5155">
        <v>69</v>
      </c>
      <c r="H5155">
        <v>0</v>
      </c>
      <c r="I5155">
        <v>1</v>
      </c>
      <c r="J5155">
        <v>1122</v>
      </c>
      <c r="K5155">
        <v>1</v>
      </c>
      <c r="L5155">
        <v>1</v>
      </c>
      <c r="M5155">
        <v>372</v>
      </c>
      <c r="N5155" t="s">
        <v>18</v>
      </c>
      <c r="O5155" s="1">
        <v>1.07948E-169</v>
      </c>
      <c r="P5155">
        <v>1551</v>
      </c>
    </row>
    <row r="5156" spans="1:16" x14ac:dyDescent="0.25">
      <c r="A5156" t="s">
        <v>7811</v>
      </c>
      <c r="B5156">
        <v>693</v>
      </c>
      <c r="C5156" s="3" t="str">
        <f>HYPERLINK("http://www.uniprot.org/uniprot/I1LEV7","tr|I1LEV7|I1LEV7_SOYBN")</f>
        <v>tr|I1LEV7|I1LEV7_SOYBN</v>
      </c>
      <c r="D5156" t="s">
        <v>28</v>
      </c>
      <c r="E5156">
        <v>92.13</v>
      </c>
      <c r="F5156">
        <v>229</v>
      </c>
      <c r="G5156">
        <v>18</v>
      </c>
      <c r="H5156">
        <v>0</v>
      </c>
      <c r="I5156">
        <v>1</v>
      </c>
      <c r="J5156">
        <v>687</v>
      </c>
      <c r="K5156">
        <v>1</v>
      </c>
      <c r="L5156">
        <v>300</v>
      </c>
      <c r="M5156">
        <v>528</v>
      </c>
      <c r="N5156" t="s">
        <v>18</v>
      </c>
      <c r="O5156" s="1">
        <v>7.8757599999999994E-127</v>
      </c>
      <c r="P5156">
        <v>1178</v>
      </c>
    </row>
    <row r="5157" spans="1:16" x14ac:dyDescent="0.25">
      <c r="A5157" t="s">
        <v>7812</v>
      </c>
      <c r="B5157">
        <v>2145</v>
      </c>
      <c r="C5157" s="3" t="str">
        <f>HYPERLINK("http://www.uniprot.org/uniprot/G7JPK5","tr|G7JPK5|G7JPK5_MEDTR")</f>
        <v>tr|G7JPK5|G7JPK5_MEDTR</v>
      </c>
      <c r="D5157" t="s">
        <v>7778</v>
      </c>
      <c r="E5157">
        <v>80.680000000000007</v>
      </c>
      <c r="F5157">
        <v>704</v>
      </c>
      <c r="G5157">
        <v>136</v>
      </c>
      <c r="H5157">
        <v>19</v>
      </c>
      <c r="I5157">
        <v>1</v>
      </c>
      <c r="J5157">
        <v>2055</v>
      </c>
      <c r="K5157">
        <v>1</v>
      </c>
      <c r="L5157">
        <v>1</v>
      </c>
      <c r="M5157">
        <v>704</v>
      </c>
      <c r="N5157" t="s">
        <v>18</v>
      </c>
      <c r="O5157">
        <v>0</v>
      </c>
      <c r="P5157">
        <v>2873</v>
      </c>
    </row>
    <row r="5158" spans="1:16" x14ac:dyDescent="0.25">
      <c r="A5158" t="s">
        <v>7813</v>
      </c>
      <c r="B5158">
        <v>1074</v>
      </c>
      <c r="C5158" s="3" t="str">
        <f>HYPERLINK("http://www.uniprot.org/uniprot/K7KXQ4","tr|K7KXQ4|K7KXQ4_SOYBN")</f>
        <v>tr|K7KXQ4|K7KXQ4_SOYBN</v>
      </c>
      <c r="D5158" t="s">
        <v>28</v>
      </c>
      <c r="E5158">
        <v>79.209999999999994</v>
      </c>
      <c r="F5158">
        <v>356</v>
      </c>
      <c r="G5158">
        <v>74</v>
      </c>
      <c r="H5158">
        <v>0</v>
      </c>
      <c r="I5158">
        <v>1</v>
      </c>
      <c r="J5158">
        <v>1068</v>
      </c>
      <c r="K5158">
        <v>1</v>
      </c>
      <c r="L5158">
        <v>1</v>
      </c>
      <c r="M5158">
        <v>356</v>
      </c>
      <c r="N5158" t="s">
        <v>18</v>
      </c>
      <c r="O5158" s="1">
        <v>1.70797E-161</v>
      </c>
      <c r="P5158">
        <v>1480</v>
      </c>
    </row>
    <row r="5159" spans="1:16" x14ac:dyDescent="0.25">
      <c r="A5159" t="s">
        <v>7814</v>
      </c>
      <c r="B5159">
        <v>1416</v>
      </c>
      <c r="C5159" s="3" t="str">
        <f>HYPERLINK("http://www.uniprot.org/uniprot/K7MNX2","tr|K7MNX2|K7MNX2_SOYBN")</f>
        <v>tr|K7MNX2|K7MNX2_SOYBN</v>
      </c>
      <c r="D5159" t="s">
        <v>28</v>
      </c>
      <c r="E5159">
        <v>26.93</v>
      </c>
      <c r="F5159">
        <v>245</v>
      </c>
      <c r="G5159">
        <v>179</v>
      </c>
      <c r="H5159">
        <v>3</v>
      </c>
      <c r="I5159">
        <v>316</v>
      </c>
      <c r="J5159">
        <v>1041</v>
      </c>
      <c r="K5159">
        <v>1</v>
      </c>
      <c r="L5159">
        <v>276</v>
      </c>
      <c r="M5159">
        <v>514</v>
      </c>
      <c r="N5159" t="s">
        <v>18</v>
      </c>
      <c r="O5159" s="1">
        <v>4.7447200000000002E-22</v>
      </c>
      <c r="P5159">
        <v>279</v>
      </c>
    </row>
    <row r="5160" spans="1:16" x14ac:dyDescent="0.25">
      <c r="A5160" t="s">
        <v>7815</v>
      </c>
      <c r="B5160">
        <v>1380</v>
      </c>
      <c r="C5160" s="3" t="str">
        <f>HYPERLINK("http://www.uniprot.org/uniprot/G7I2F3","tr|G7I2F3|G7I2F3_MEDTR")</f>
        <v>tr|G7I2F3|G7I2F3_MEDTR</v>
      </c>
      <c r="D5160" t="s">
        <v>257</v>
      </c>
      <c r="E5160">
        <v>39.57</v>
      </c>
      <c r="F5160">
        <v>235</v>
      </c>
      <c r="G5160">
        <v>142</v>
      </c>
      <c r="H5160">
        <v>2</v>
      </c>
      <c r="I5160">
        <v>616</v>
      </c>
      <c r="J5160">
        <v>1314</v>
      </c>
      <c r="K5160">
        <v>1</v>
      </c>
      <c r="L5160">
        <v>169</v>
      </c>
      <c r="M5160">
        <v>379</v>
      </c>
      <c r="N5160" t="s">
        <v>18</v>
      </c>
      <c r="O5160" s="1">
        <v>2.1858899999999999E-32</v>
      </c>
      <c r="P5160">
        <v>368</v>
      </c>
    </row>
    <row r="5161" spans="1:16" x14ac:dyDescent="0.25">
      <c r="A5161" t="s">
        <v>7816</v>
      </c>
      <c r="B5161">
        <v>558</v>
      </c>
      <c r="C5161" s="3" t="str">
        <f>HYPERLINK("http://www.uniprot.org/uniprot/I1MI63","tr|I1MI63|I1MI63_SOYBN")</f>
        <v>tr|I1MI63|I1MI63_SOYBN</v>
      </c>
      <c r="D5161" t="s">
        <v>28</v>
      </c>
      <c r="E5161">
        <v>50.45</v>
      </c>
      <c r="F5161">
        <v>222</v>
      </c>
      <c r="G5161">
        <v>110</v>
      </c>
      <c r="H5161">
        <v>49</v>
      </c>
      <c r="I5161">
        <v>31</v>
      </c>
      <c r="J5161">
        <v>549</v>
      </c>
      <c r="K5161">
        <v>1</v>
      </c>
      <c r="L5161">
        <v>12</v>
      </c>
      <c r="M5161">
        <v>233</v>
      </c>
      <c r="N5161" t="s">
        <v>18</v>
      </c>
      <c r="O5161" s="1">
        <v>7.9396200000000001E-36</v>
      </c>
      <c r="P5161">
        <v>391</v>
      </c>
    </row>
    <row r="5162" spans="1:16" x14ac:dyDescent="0.25">
      <c r="A5162" t="s">
        <v>7817</v>
      </c>
      <c r="B5162">
        <v>2571</v>
      </c>
      <c r="C5162" s="3" t="str">
        <f>HYPERLINK("http://www.uniprot.org/uniprot/G7K186","tr|G7K186|G7K186_MEDTR")</f>
        <v>tr|G7K186|G7K186_MEDTR</v>
      </c>
      <c r="D5162" t="s">
        <v>7818</v>
      </c>
      <c r="E5162">
        <v>77.540000000000006</v>
      </c>
      <c r="F5162">
        <v>864</v>
      </c>
      <c r="G5162">
        <v>194</v>
      </c>
      <c r="H5162">
        <v>8</v>
      </c>
      <c r="I5162">
        <v>1</v>
      </c>
      <c r="J5162">
        <v>2568</v>
      </c>
      <c r="K5162">
        <v>1</v>
      </c>
      <c r="L5162">
        <v>1</v>
      </c>
      <c r="M5162">
        <v>846</v>
      </c>
      <c r="N5162" t="s">
        <v>18</v>
      </c>
      <c r="O5162">
        <v>0</v>
      </c>
      <c r="P5162">
        <v>3245</v>
      </c>
    </row>
    <row r="5163" spans="1:16" x14ac:dyDescent="0.25">
      <c r="A5163" t="s">
        <v>7819</v>
      </c>
      <c r="B5163">
        <v>1032</v>
      </c>
      <c r="C5163" s="3" t="str">
        <f>HYPERLINK("http://www.uniprot.org/uniprot/I1L4B2","tr|I1L4B2|I1L4B2_SOYBN")</f>
        <v>tr|I1L4B2|I1L4B2_SOYBN</v>
      </c>
      <c r="D5163" t="s">
        <v>28</v>
      </c>
      <c r="E5163">
        <v>38.5</v>
      </c>
      <c r="F5163">
        <v>187</v>
      </c>
      <c r="G5163">
        <v>115</v>
      </c>
      <c r="H5163">
        <v>3</v>
      </c>
      <c r="I5163">
        <v>196</v>
      </c>
      <c r="J5163">
        <v>747</v>
      </c>
      <c r="K5163">
        <v>1</v>
      </c>
      <c r="L5163">
        <v>12</v>
      </c>
      <c r="M5163">
        <v>192</v>
      </c>
      <c r="N5163" t="s">
        <v>18</v>
      </c>
      <c r="O5163" s="1">
        <v>9.8310899999999995E-26</v>
      </c>
      <c r="P5163">
        <v>309</v>
      </c>
    </row>
    <row r="5164" spans="1:16" x14ac:dyDescent="0.25">
      <c r="A5164" t="s">
        <v>7820</v>
      </c>
      <c r="B5164">
        <v>1035</v>
      </c>
      <c r="C5164" s="3" t="str">
        <f>HYPERLINK("http://www.uniprot.org/uniprot/G7IJW3","tr|G7IJW3|G7IJW3_MEDTR")</f>
        <v>tr|G7IJW3|G7IJW3_MEDTR</v>
      </c>
      <c r="D5164" t="s">
        <v>7821</v>
      </c>
      <c r="E5164">
        <v>77</v>
      </c>
      <c r="F5164">
        <v>374</v>
      </c>
      <c r="G5164">
        <v>86</v>
      </c>
      <c r="H5164">
        <v>36</v>
      </c>
      <c r="I5164">
        <v>1</v>
      </c>
      <c r="J5164">
        <v>1014</v>
      </c>
      <c r="K5164">
        <v>1</v>
      </c>
      <c r="L5164">
        <v>2790</v>
      </c>
      <c r="M5164">
        <v>3161</v>
      </c>
      <c r="N5164" t="s">
        <v>18</v>
      </c>
      <c r="O5164" s="1">
        <v>4.42258E-151</v>
      </c>
      <c r="P5164">
        <v>1390</v>
      </c>
    </row>
    <row r="5165" spans="1:16" x14ac:dyDescent="0.25">
      <c r="A5165" t="s">
        <v>7822</v>
      </c>
      <c r="B5165">
        <v>201</v>
      </c>
      <c r="C5165" s="3" t="str">
        <f>HYPERLINK("http://www.uniprot.org/uniprot/I1KSC8","tr|I1KSC8|I1KSC8_SOYBN")</f>
        <v>tr|I1KSC8|I1KSC8_SOYBN</v>
      </c>
      <c r="D5165" t="s">
        <v>28</v>
      </c>
      <c r="E5165">
        <v>92.3</v>
      </c>
      <c r="F5165">
        <v>65</v>
      </c>
      <c r="G5165">
        <v>5</v>
      </c>
      <c r="H5165">
        <v>0</v>
      </c>
      <c r="I5165">
        <v>1</v>
      </c>
      <c r="J5165">
        <v>195</v>
      </c>
      <c r="K5165">
        <v>1</v>
      </c>
      <c r="L5165">
        <v>735</v>
      </c>
      <c r="M5165">
        <v>799</v>
      </c>
      <c r="N5165" t="s">
        <v>18</v>
      </c>
      <c r="O5165" s="1">
        <v>8.5634199999999996E-26</v>
      </c>
      <c r="P5165">
        <v>304</v>
      </c>
    </row>
    <row r="5166" spans="1:16" x14ac:dyDescent="0.25">
      <c r="A5166" t="s">
        <v>7823</v>
      </c>
      <c r="B5166">
        <v>1737</v>
      </c>
      <c r="C5166" s="3" t="str">
        <f>HYPERLINK("http://www.uniprot.org/uniprot/G7I7D1","tr|G7I7D1|G7I7D1_MEDTR")</f>
        <v>tr|G7I7D1|G7I7D1_MEDTR</v>
      </c>
      <c r="D5166" t="s">
        <v>7824</v>
      </c>
      <c r="E5166">
        <v>77.34</v>
      </c>
      <c r="F5166">
        <v>596</v>
      </c>
      <c r="G5166">
        <v>135</v>
      </c>
      <c r="H5166">
        <v>19</v>
      </c>
      <c r="I5166">
        <v>1</v>
      </c>
      <c r="J5166">
        <v>1731</v>
      </c>
      <c r="K5166">
        <v>1</v>
      </c>
      <c r="L5166">
        <v>1</v>
      </c>
      <c r="M5166">
        <v>591</v>
      </c>
      <c r="N5166" t="s">
        <v>18</v>
      </c>
      <c r="O5166">
        <v>0</v>
      </c>
      <c r="P5166">
        <v>2325</v>
      </c>
    </row>
    <row r="5167" spans="1:16" x14ac:dyDescent="0.25">
      <c r="A5167" t="s">
        <v>7825</v>
      </c>
      <c r="B5167">
        <v>1719</v>
      </c>
      <c r="C5167" s="3" t="str">
        <f>HYPERLINK("http://www.uniprot.org/uniprot/G7ZWS5","tr|G7ZWS5|G7ZWS5_MEDTR")</f>
        <v>tr|G7ZWS5|G7ZWS5_MEDTR</v>
      </c>
      <c r="D5167" t="s">
        <v>3538</v>
      </c>
      <c r="E5167">
        <v>64.02</v>
      </c>
      <c r="F5167">
        <v>581</v>
      </c>
      <c r="G5167">
        <v>209</v>
      </c>
      <c r="H5167">
        <v>9</v>
      </c>
      <c r="I5167">
        <v>1</v>
      </c>
      <c r="J5167">
        <v>1716</v>
      </c>
      <c r="K5167">
        <v>1</v>
      </c>
      <c r="L5167">
        <v>50</v>
      </c>
      <c r="M5167">
        <v>624</v>
      </c>
      <c r="N5167" t="s">
        <v>18</v>
      </c>
      <c r="O5167">
        <v>0</v>
      </c>
      <c r="P5167">
        <v>1806</v>
      </c>
    </row>
    <row r="5168" spans="1:16" x14ac:dyDescent="0.25">
      <c r="A5168" t="s">
        <v>7826</v>
      </c>
      <c r="B5168">
        <v>444</v>
      </c>
      <c r="C5168" s="3" t="str">
        <f>HYPERLINK("http://www.uniprot.org/uniprot/G7IFD6","tr|G7IFD6|G7IFD6_MEDTR")</f>
        <v>tr|G7IFD6|G7IFD6_MEDTR</v>
      </c>
      <c r="D5168" t="s">
        <v>7722</v>
      </c>
      <c r="E5168">
        <v>70.13</v>
      </c>
      <c r="F5168">
        <v>144</v>
      </c>
      <c r="G5168">
        <v>43</v>
      </c>
      <c r="H5168">
        <v>0</v>
      </c>
      <c r="I5168">
        <v>10</v>
      </c>
      <c r="J5168">
        <v>441</v>
      </c>
      <c r="K5168">
        <v>1</v>
      </c>
      <c r="L5168">
        <v>22</v>
      </c>
      <c r="M5168">
        <v>165</v>
      </c>
      <c r="N5168" t="s">
        <v>18</v>
      </c>
      <c r="O5168" s="1">
        <v>6.15428E-56</v>
      </c>
      <c r="P5168">
        <v>564</v>
      </c>
    </row>
    <row r="5169" spans="1:16" x14ac:dyDescent="0.25">
      <c r="A5169" t="s">
        <v>7827</v>
      </c>
      <c r="B5169">
        <v>1173</v>
      </c>
      <c r="C5169" s="3" t="str">
        <f>HYPERLINK("http://www.uniprot.org/uniprot/I3S192","tr|I3S192|I3S192_MEDTR")</f>
        <v>tr|I3S192|I3S192_MEDTR</v>
      </c>
      <c r="D5169" t="s">
        <v>22</v>
      </c>
      <c r="E5169">
        <v>88.43</v>
      </c>
      <c r="F5169">
        <v>389</v>
      </c>
      <c r="G5169">
        <v>45</v>
      </c>
      <c r="H5169">
        <v>1</v>
      </c>
      <c r="I5169">
        <v>4</v>
      </c>
      <c r="J5169">
        <v>1167</v>
      </c>
      <c r="K5169">
        <v>1</v>
      </c>
      <c r="L5169">
        <v>35</v>
      </c>
      <c r="M5169">
        <v>423</v>
      </c>
      <c r="N5169" t="s">
        <v>18</v>
      </c>
      <c r="O5169">
        <v>0</v>
      </c>
      <c r="P5169">
        <v>1873</v>
      </c>
    </row>
    <row r="5170" spans="1:16" x14ac:dyDescent="0.25">
      <c r="A5170" t="s">
        <v>7828</v>
      </c>
      <c r="B5170">
        <v>984</v>
      </c>
      <c r="C5170" s="3" t="str">
        <f>HYPERLINK("http://www.uniprot.org/uniprot/O65879","tr|O65879|O65879_PEA")</f>
        <v>tr|O65879|O65879_PEA</v>
      </c>
      <c r="D5170" t="s">
        <v>7829</v>
      </c>
      <c r="E5170">
        <v>68.790000000000006</v>
      </c>
      <c r="F5170">
        <v>407</v>
      </c>
      <c r="G5170">
        <v>127</v>
      </c>
      <c r="H5170">
        <v>80</v>
      </c>
      <c r="I5170">
        <v>1</v>
      </c>
      <c r="J5170">
        <v>981</v>
      </c>
      <c r="K5170">
        <v>1</v>
      </c>
      <c r="L5170">
        <v>1</v>
      </c>
      <c r="M5170">
        <v>407</v>
      </c>
      <c r="N5170" t="s">
        <v>18</v>
      </c>
      <c r="O5170" s="1">
        <v>1.45828E-140</v>
      </c>
      <c r="P5170">
        <v>1299</v>
      </c>
    </row>
    <row r="5171" spans="1:16" x14ac:dyDescent="0.25">
      <c r="A5171" t="s">
        <v>7830</v>
      </c>
      <c r="B5171">
        <v>1812</v>
      </c>
      <c r="C5171" s="3" t="str">
        <f>HYPERLINK("http://www.uniprot.org/uniprot/G7KFE6","tr|G7KFE6|G7KFE6_MEDTR")</f>
        <v>tr|G7KFE6|G7KFE6_MEDTR</v>
      </c>
      <c r="D5171" t="s">
        <v>7831</v>
      </c>
      <c r="E5171">
        <v>70.86</v>
      </c>
      <c r="F5171">
        <v>587</v>
      </c>
      <c r="G5171">
        <v>171</v>
      </c>
      <c r="H5171">
        <v>5</v>
      </c>
      <c r="I5171">
        <v>55</v>
      </c>
      <c r="J5171">
        <v>1800</v>
      </c>
      <c r="K5171">
        <v>1</v>
      </c>
      <c r="L5171">
        <v>15</v>
      </c>
      <c r="M5171">
        <v>558</v>
      </c>
      <c r="N5171" t="s">
        <v>18</v>
      </c>
      <c r="O5171">
        <v>0</v>
      </c>
      <c r="P5171">
        <v>1906</v>
      </c>
    </row>
    <row r="5172" spans="1:16" x14ac:dyDescent="0.25">
      <c r="A5172" t="s">
        <v>7832</v>
      </c>
      <c r="B5172">
        <v>1281</v>
      </c>
      <c r="C5172" s="3" t="str">
        <f>HYPERLINK("http://www.uniprot.org/uniprot/G7K0R8","tr|G7K0R8|G7K0R8_MEDTR")</f>
        <v>tr|G7K0R8|G7K0R8_MEDTR</v>
      </c>
      <c r="D5172" t="s">
        <v>7833</v>
      </c>
      <c r="E5172">
        <v>76.81</v>
      </c>
      <c r="F5172">
        <v>427</v>
      </c>
      <c r="G5172">
        <v>99</v>
      </c>
      <c r="H5172">
        <v>1</v>
      </c>
      <c r="I5172">
        <v>1</v>
      </c>
      <c r="J5172">
        <v>1278</v>
      </c>
      <c r="K5172">
        <v>1</v>
      </c>
      <c r="L5172">
        <v>19</v>
      </c>
      <c r="M5172">
        <v>445</v>
      </c>
      <c r="N5172" t="s">
        <v>18</v>
      </c>
      <c r="O5172">
        <v>0</v>
      </c>
      <c r="P5172">
        <v>1691</v>
      </c>
    </row>
    <row r="5173" spans="1:16" x14ac:dyDescent="0.25">
      <c r="A5173" t="s">
        <v>7834</v>
      </c>
      <c r="B5173">
        <v>1608</v>
      </c>
      <c r="C5173" s="3" t="str">
        <f>HYPERLINK("http://www.uniprot.org/uniprot/G7JGJ8","tr|G7JGJ8|G7JGJ8_MEDTR")</f>
        <v>tr|G7JGJ8|G7JGJ8_MEDTR</v>
      </c>
      <c r="D5173" t="s">
        <v>417</v>
      </c>
      <c r="E5173">
        <v>57.28</v>
      </c>
      <c r="F5173">
        <v>391</v>
      </c>
      <c r="G5173">
        <v>167</v>
      </c>
      <c r="H5173">
        <v>9</v>
      </c>
      <c r="I5173">
        <v>427</v>
      </c>
      <c r="J5173">
        <v>1572</v>
      </c>
      <c r="K5173">
        <v>1</v>
      </c>
      <c r="L5173">
        <v>105</v>
      </c>
      <c r="M5173">
        <v>491</v>
      </c>
      <c r="N5173" t="s">
        <v>18</v>
      </c>
      <c r="O5173" s="1">
        <v>6.00939E-117</v>
      </c>
      <c r="P5173">
        <v>1098</v>
      </c>
    </row>
    <row r="5174" spans="1:16" x14ac:dyDescent="0.25">
      <c r="A5174" t="s">
        <v>7835</v>
      </c>
      <c r="B5174">
        <v>1008</v>
      </c>
      <c r="C5174" s="3" t="str">
        <f>HYPERLINK("http://www.uniprot.org/uniprot/I1JGF8","tr|I1JGF8|I1JGF8_SOYBN")</f>
        <v>tr|I1JGF8|I1JGF8_SOYBN</v>
      </c>
      <c r="D5174" t="s">
        <v>28</v>
      </c>
      <c r="E5174">
        <v>31.31</v>
      </c>
      <c r="F5174">
        <v>182</v>
      </c>
      <c r="G5174">
        <v>125</v>
      </c>
      <c r="H5174">
        <v>35</v>
      </c>
      <c r="I5174">
        <v>409</v>
      </c>
      <c r="J5174">
        <v>849</v>
      </c>
      <c r="K5174">
        <v>1</v>
      </c>
      <c r="L5174">
        <v>335</v>
      </c>
      <c r="M5174">
        <v>508</v>
      </c>
      <c r="N5174" t="s">
        <v>18</v>
      </c>
      <c r="O5174" s="1">
        <v>1.1195699999999999E-10</v>
      </c>
      <c r="P5174">
        <v>179</v>
      </c>
    </row>
    <row r="5175" spans="1:16" x14ac:dyDescent="0.25">
      <c r="A5175" t="s">
        <v>7836</v>
      </c>
      <c r="B5175">
        <v>1482</v>
      </c>
      <c r="C5175" s="3" t="str">
        <f>HYPERLINK("http://www.uniprot.org/uniprot/G7KX00","tr|G7KX00|G7KX00_MEDTR")</f>
        <v>tr|G7KX00|G7KX00_MEDTR</v>
      </c>
      <c r="D5175" t="s">
        <v>7837</v>
      </c>
      <c r="E5175">
        <v>72.739999999999995</v>
      </c>
      <c r="F5175">
        <v>510</v>
      </c>
      <c r="G5175">
        <v>139</v>
      </c>
      <c r="H5175">
        <v>20</v>
      </c>
      <c r="I5175">
        <v>10</v>
      </c>
      <c r="J5175">
        <v>1479</v>
      </c>
      <c r="K5175">
        <v>1</v>
      </c>
      <c r="L5175">
        <v>3</v>
      </c>
      <c r="M5175">
        <v>509</v>
      </c>
      <c r="N5175" t="s">
        <v>18</v>
      </c>
      <c r="O5175">
        <v>0</v>
      </c>
      <c r="P5175">
        <v>2016</v>
      </c>
    </row>
    <row r="5176" spans="1:16" x14ac:dyDescent="0.25">
      <c r="A5176" t="s">
        <v>7838</v>
      </c>
      <c r="B5176">
        <v>804</v>
      </c>
      <c r="C5176" s="3" t="str">
        <f>HYPERLINK("http://www.uniprot.org/uniprot/I3SRG9","tr|I3SRG9|I3SRG9_MEDTR")</f>
        <v>tr|I3SRG9|I3SRG9_MEDTR</v>
      </c>
      <c r="D5176" t="s">
        <v>22</v>
      </c>
      <c r="E5176">
        <v>85.01</v>
      </c>
      <c r="F5176">
        <v>267</v>
      </c>
      <c r="G5176">
        <v>40</v>
      </c>
      <c r="H5176">
        <v>0</v>
      </c>
      <c r="I5176">
        <v>1</v>
      </c>
      <c r="J5176">
        <v>801</v>
      </c>
      <c r="K5176">
        <v>1</v>
      </c>
      <c r="L5176">
        <v>9</v>
      </c>
      <c r="M5176">
        <v>257</v>
      </c>
      <c r="N5176" t="s">
        <v>18</v>
      </c>
      <c r="O5176" s="1">
        <v>7.0101999999999996E-126</v>
      </c>
      <c r="P5176">
        <v>1171</v>
      </c>
    </row>
    <row r="5177" spans="1:16" x14ac:dyDescent="0.25">
      <c r="A5177" t="s">
        <v>7839</v>
      </c>
      <c r="B5177">
        <v>1749</v>
      </c>
      <c r="C5177" s="3" t="str">
        <f>HYPERLINK("http://www.uniprot.org/uniprot/G7IEW9","tr|G7IEW9|G7IEW9_MEDTR")</f>
        <v>tr|G7IEW9|G7IEW9_MEDTR</v>
      </c>
      <c r="D5177" t="s">
        <v>7840</v>
      </c>
      <c r="E5177">
        <v>70.66</v>
      </c>
      <c r="F5177">
        <v>583</v>
      </c>
      <c r="G5177">
        <v>171</v>
      </c>
      <c r="H5177">
        <v>1</v>
      </c>
      <c r="I5177">
        <v>1</v>
      </c>
      <c r="J5177">
        <v>1746</v>
      </c>
      <c r="K5177">
        <v>1</v>
      </c>
      <c r="L5177">
        <v>1</v>
      </c>
      <c r="M5177">
        <v>580</v>
      </c>
      <c r="N5177" t="s">
        <v>18</v>
      </c>
      <c r="O5177">
        <v>0</v>
      </c>
      <c r="P5177">
        <v>2174</v>
      </c>
    </row>
    <row r="5178" spans="1:16" x14ac:dyDescent="0.25">
      <c r="A5178" t="s">
        <v>7841</v>
      </c>
      <c r="B5178">
        <v>798</v>
      </c>
      <c r="C5178" s="3" t="str">
        <f>HYPERLINK("http://www.uniprot.org/uniprot/G7L6E5","tr|G7L6E5|G7L6E5_MEDTR")</f>
        <v>tr|G7L6E5|G7L6E5_MEDTR</v>
      </c>
      <c r="D5178" t="s">
        <v>7842</v>
      </c>
      <c r="E5178">
        <v>91.32</v>
      </c>
      <c r="F5178">
        <v>265</v>
      </c>
      <c r="G5178">
        <v>23</v>
      </c>
      <c r="H5178">
        <v>0</v>
      </c>
      <c r="I5178">
        <v>1</v>
      </c>
      <c r="J5178">
        <v>795</v>
      </c>
      <c r="K5178">
        <v>1</v>
      </c>
      <c r="L5178">
        <v>1</v>
      </c>
      <c r="M5178">
        <v>265</v>
      </c>
      <c r="N5178" t="s">
        <v>18</v>
      </c>
      <c r="O5178" s="1">
        <v>3.2929000000000002E-144</v>
      </c>
      <c r="P5178">
        <v>1329</v>
      </c>
    </row>
    <row r="5179" spans="1:16" x14ac:dyDescent="0.25">
      <c r="A5179" t="s">
        <v>7843</v>
      </c>
      <c r="B5179">
        <v>612</v>
      </c>
      <c r="C5179" s="3" t="str">
        <f>HYPERLINK("http://www.uniprot.org/uniprot/G8EVZ9","tr|G8EVZ9|G8EVZ9_MEDSA")</f>
        <v>tr|G8EVZ9|G8EVZ9_MEDSA</v>
      </c>
      <c r="D5179" t="s">
        <v>7844</v>
      </c>
      <c r="E5179">
        <v>76.209999999999994</v>
      </c>
      <c r="F5179">
        <v>206</v>
      </c>
      <c r="G5179">
        <v>49</v>
      </c>
      <c r="H5179">
        <v>3</v>
      </c>
      <c r="I5179">
        <v>1</v>
      </c>
      <c r="J5179">
        <v>609</v>
      </c>
      <c r="K5179">
        <v>1</v>
      </c>
      <c r="L5179">
        <v>1</v>
      </c>
      <c r="M5179">
        <v>201</v>
      </c>
      <c r="N5179" t="s">
        <v>18</v>
      </c>
      <c r="O5179" s="1">
        <v>9.5082299999999997E-77</v>
      </c>
      <c r="P5179">
        <v>745</v>
      </c>
    </row>
    <row r="5180" spans="1:16" x14ac:dyDescent="0.25">
      <c r="A5180" t="s">
        <v>7845</v>
      </c>
      <c r="B5180">
        <v>2319</v>
      </c>
      <c r="C5180" s="3" t="str">
        <f>HYPERLINK("http://www.uniprot.org/uniprot/I1KAW1","tr|I1KAW1|I1KAW1_SOYBN")</f>
        <v>tr|I1KAW1|I1KAW1_SOYBN</v>
      </c>
      <c r="D5180" t="s">
        <v>71</v>
      </c>
      <c r="E5180">
        <v>80.66</v>
      </c>
      <c r="F5180">
        <v>755</v>
      </c>
      <c r="G5180">
        <v>146</v>
      </c>
      <c r="H5180">
        <v>0</v>
      </c>
      <c r="I5180">
        <v>52</v>
      </c>
      <c r="J5180">
        <v>2316</v>
      </c>
      <c r="K5180">
        <v>1</v>
      </c>
      <c r="L5180">
        <v>19</v>
      </c>
      <c r="M5180">
        <v>738</v>
      </c>
      <c r="N5180" t="s">
        <v>18</v>
      </c>
      <c r="O5180">
        <v>0</v>
      </c>
      <c r="P5180">
        <v>3281</v>
      </c>
    </row>
    <row r="5181" spans="1:16" x14ac:dyDescent="0.25">
      <c r="A5181" t="s">
        <v>7846</v>
      </c>
      <c r="B5181">
        <v>702</v>
      </c>
      <c r="C5181" s="3" t="str">
        <f>HYPERLINK("http://www.uniprot.org/uniprot/I3S8J1","tr|I3S8J1|I3S8J1_MEDTR")</f>
        <v>tr|I3S8J1|I3S8J1_MEDTR</v>
      </c>
      <c r="D5181" t="s">
        <v>22</v>
      </c>
      <c r="E5181">
        <v>75</v>
      </c>
      <c r="F5181">
        <v>236</v>
      </c>
      <c r="G5181">
        <v>59</v>
      </c>
      <c r="H5181">
        <v>3</v>
      </c>
      <c r="I5181">
        <v>1</v>
      </c>
      <c r="J5181">
        <v>699</v>
      </c>
      <c r="K5181">
        <v>1</v>
      </c>
      <c r="L5181">
        <v>1</v>
      </c>
      <c r="M5181">
        <v>234</v>
      </c>
      <c r="N5181" t="s">
        <v>18</v>
      </c>
      <c r="O5181" s="1">
        <v>1.40112E-94</v>
      </c>
      <c r="P5181">
        <v>900</v>
      </c>
    </row>
    <row r="5182" spans="1:16" x14ac:dyDescent="0.25">
      <c r="A5182" t="s">
        <v>7847</v>
      </c>
      <c r="B5182">
        <v>1173</v>
      </c>
      <c r="C5182" s="3" t="str">
        <f>HYPERLINK("http://www.uniprot.org/uniprot/G7K4M4","tr|G7K4M4|G7K4M4_MEDTR")</f>
        <v>tr|G7K4M4|G7K4M4_MEDTR</v>
      </c>
      <c r="D5182" t="s">
        <v>517</v>
      </c>
      <c r="E5182">
        <v>50.17</v>
      </c>
      <c r="F5182">
        <v>281</v>
      </c>
      <c r="G5182">
        <v>140</v>
      </c>
      <c r="H5182">
        <v>2</v>
      </c>
      <c r="I5182">
        <v>1</v>
      </c>
      <c r="J5182">
        <v>837</v>
      </c>
      <c r="K5182">
        <v>1</v>
      </c>
      <c r="L5182">
        <v>265</v>
      </c>
      <c r="M5182">
        <v>541</v>
      </c>
      <c r="N5182" t="s">
        <v>18</v>
      </c>
      <c r="O5182" s="1">
        <v>1.50261E-68</v>
      </c>
      <c r="P5182">
        <v>679</v>
      </c>
    </row>
    <row r="5183" spans="1:16" x14ac:dyDescent="0.25">
      <c r="A5183" t="s">
        <v>7848</v>
      </c>
      <c r="B5183">
        <v>2004</v>
      </c>
      <c r="C5183" s="3" t="str">
        <f>HYPERLINK("http://www.uniprot.org/uniprot/I1K670","tr|I1K670|I1K670_SOYBN")</f>
        <v>tr|I1K670|I1K670_SOYBN</v>
      </c>
      <c r="D5183" t="s">
        <v>117</v>
      </c>
      <c r="E5183">
        <v>96.74</v>
      </c>
      <c r="F5183">
        <v>645</v>
      </c>
      <c r="G5183">
        <v>21</v>
      </c>
      <c r="H5183">
        <v>0</v>
      </c>
      <c r="I5183">
        <v>1</v>
      </c>
      <c r="J5183">
        <v>1935</v>
      </c>
      <c r="K5183">
        <v>1</v>
      </c>
      <c r="L5183">
        <v>1</v>
      </c>
      <c r="M5183">
        <v>645</v>
      </c>
      <c r="N5183" t="s">
        <v>18</v>
      </c>
      <c r="O5183">
        <v>0</v>
      </c>
      <c r="P5183">
        <v>3165</v>
      </c>
    </row>
    <row r="5184" spans="1:16" x14ac:dyDescent="0.25">
      <c r="A5184" t="s">
        <v>7849</v>
      </c>
      <c r="B5184">
        <v>1464</v>
      </c>
      <c r="C5184" s="3" t="str">
        <f>HYPERLINK("http://www.uniprot.org/uniprot/F6I133","tr|F6I133|F6I133_VITVI")</f>
        <v>tr|F6I133|F6I133_VITVI</v>
      </c>
      <c r="D5184" t="s">
        <v>7850</v>
      </c>
      <c r="E5184">
        <v>63.25</v>
      </c>
      <c r="F5184">
        <v>166</v>
      </c>
      <c r="G5184">
        <v>61</v>
      </c>
      <c r="H5184">
        <v>3</v>
      </c>
      <c r="I5184">
        <v>1</v>
      </c>
      <c r="J5184">
        <v>489</v>
      </c>
      <c r="K5184">
        <v>1</v>
      </c>
      <c r="L5184">
        <v>1</v>
      </c>
      <c r="M5184">
        <v>162</v>
      </c>
      <c r="N5184" t="s">
        <v>18</v>
      </c>
      <c r="O5184" s="1">
        <v>2.4269599999999998E-53</v>
      </c>
      <c r="P5184">
        <v>549</v>
      </c>
    </row>
    <row r="5185" spans="1:16" x14ac:dyDescent="0.25">
      <c r="A5185" t="s">
        <v>7851</v>
      </c>
      <c r="B5185">
        <v>1053</v>
      </c>
      <c r="C5185" s="3" t="str">
        <f>HYPERLINK("http://www.uniprot.org/uniprot/G7JIF8","tr|G7JIF8|G7JIF8_MEDTR")</f>
        <v>tr|G7JIF8|G7JIF8_MEDTR</v>
      </c>
      <c r="D5185" t="s">
        <v>7852</v>
      </c>
      <c r="E5185">
        <v>91.71</v>
      </c>
      <c r="F5185">
        <v>350</v>
      </c>
      <c r="G5185">
        <v>29</v>
      </c>
      <c r="H5185">
        <v>0</v>
      </c>
      <c r="I5185">
        <v>1</v>
      </c>
      <c r="J5185">
        <v>1050</v>
      </c>
      <c r="K5185">
        <v>1</v>
      </c>
      <c r="L5185">
        <v>1</v>
      </c>
      <c r="M5185">
        <v>350</v>
      </c>
      <c r="N5185" t="s">
        <v>18</v>
      </c>
      <c r="O5185">
        <v>0</v>
      </c>
      <c r="P5185">
        <v>1687</v>
      </c>
    </row>
    <row r="5186" spans="1:16" x14ac:dyDescent="0.25">
      <c r="A5186" t="s">
        <v>7853</v>
      </c>
      <c r="B5186">
        <v>474</v>
      </c>
      <c r="C5186" s="3" t="str">
        <f>HYPERLINK("http://www.uniprot.org/uniprot/I1KXF4","tr|I1KXF4|I1KXF4_SOYBN")</f>
        <v>tr|I1KXF4|I1KXF4_SOYBN</v>
      </c>
      <c r="D5186" t="s">
        <v>28</v>
      </c>
      <c r="E5186">
        <v>37.85</v>
      </c>
      <c r="F5186">
        <v>140</v>
      </c>
      <c r="G5186">
        <v>87</v>
      </c>
      <c r="H5186">
        <v>5</v>
      </c>
      <c r="I5186">
        <v>37</v>
      </c>
      <c r="J5186">
        <v>441</v>
      </c>
      <c r="K5186">
        <v>1</v>
      </c>
      <c r="L5186">
        <v>17</v>
      </c>
      <c r="M5186">
        <v>129</v>
      </c>
      <c r="N5186" t="s">
        <v>18</v>
      </c>
      <c r="O5186" s="1">
        <v>1.3192200000000001E-10</v>
      </c>
      <c r="P5186">
        <v>173</v>
      </c>
    </row>
    <row r="5187" spans="1:16" x14ac:dyDescent="0.25">
      <c r="A5187" t="s">
        <v>7854</v>
      </c>
      <c r="B5187">
        <v>966</v>
      </c>
      <c r="C5187" s="3" t="str">
        <f>HYPERLINK("http://www.uniprot.org/uniprot/G7LF82","tr|G7LF82|G7LF82_MEDTR")</f>
        <v>tr|G7LF82|G7LF82_MEDTR</v>
      </c>
      <c r="D5187" t="s">
        <v>7855</v>
      </c>
      <c r="E5187">
        <v>89.06</v>
      </c>
      <c r="F5187">
        <v>320</v>
      </c>
      <c r="G5187">
        <v>35</v>
      </c>
      <c r="H5187">
        <v>0</v>
      </c>
      <c r="I5187">
        <v>1</v>
      </c>
      <c r="J5187">
        <v>960</v>
      </c>
      <c r="K5187">
        <v>1</v>
      </c>
      <c r="L5187">
        <v>1</v>
      </c>
      <c r="M5187">
        <v>320</v>
      </c>
      <c r="N5187" t="s">
        <v>18</v>
      </c>
      <c r="O5187" s="1">
        <v>1.18575E-163</v>
      </c>
      <c r="P5187">
        <v>1498</v>
      </c>
    </row>
    <row r="5188" spans="1:16" x14ac:dyDescent="0.25">
      <c r="A5188" t="s">
        <v>7856</v>
      </c>
      <c r="B5188">
        <v>279</v>
      </c>
      <c r="C5188" s="3" t="str">
        <f>HYPERLINK("http://www.uniprot.org/uniprot/Q949K8","tr|Q949K8|Q949K8_CICAR")</f>
        <v>tr|Q949K8|Q949K8_CICAR</v>
      </c>
      <c r="D5188" t="s">
        <v>55</v>
      </c>
      <c r="E5188">
        <v>71.08</v>
      </c>
      <c r="F5188">
        <v>83</v>
      </c>
      <c r="G5188">
        <v>24</v>
      </c>
      <c r="H5188">
        <v>0</v>
      </c>
      <c r="I5188">
        <v>4</v>
      </c>
      <c r="J5188">
        <v>252</v>
      </c>
      <c r="K5188">
        <v>1</v>
      </c>
      <c r="L5188">
        <v>15</v>
      </c>
      <c r="M5188">
        <v>97</v>
      </c>
      <c r="N5188" t="s">
        <v>18</v>
      </c>
      <c r="O5188" s="1">
        <v>2.14294E-24</v>
      </c>
      <c r="P5188">
        <v>292</v>
      </c>
    </row>
    <row r="5189" spans="1:16" x14ac:dyDescent="0.25">
      <c r="A5189" t="s">
        <v>7857</v>
      </c>
      <c r="B5189">
        <v>726</v>
      </c>
      <c r="C5189" s="3" t="str">
        <f>HYPERLINK("http://www.uniprot.org/uniprot/K7MNX2","tr|K7MNX2|K7MNX2_SOYBN")</f>
        <v>tr|K7MNX2|K7MNX2_SOYBN</v>
      </c>
      <c r="D5189" t="s">
        <v>28</v>
      </c>
      <c r="E5189">
        <v>26.12</v>
      </c>
      <c r="F5189">
        <v>111</v>
      </c>
      <c r="G5189">
        <v>82</v>
      </c>
      <c r="H5189">
        <v>2</v>
      </c>
      <c r="I5189">
        <v>1</v>
      </c>
      <c r="J5189">
        <v>327</v>
      </c>
      <c r="K5189">
        <v>1</v>
      </c>
      <c r="L5189">
        <v>404</v>
      </c>
      <c r="M5189">
        <v>514</v>
      </c>
      <c r="N5189" t="s">
        <v>18</v>
      </c>
      <c r="O5189" s="1">
        <v>9.7772700000000005E-9</v>
      </c>
      <c r="P5189">
        <v>160</v>
      </c>
    </row>
    <row r="5190" spans="1:16" x14ac:dyDescent="0.25">
      <c r="A5190" t="s">
        <v>7858</v>
      </c>
      <c r="B5190">
        <v>693</v>
      </c>
      <c r="C5190" s="3" t="str">
        <f>HYPERLINK("http://www.uniprot.org/uniprot/A5AM06","tr|A5AM06|A5AM06_VITVI")</f>
        <v>tr|A5AM06|A5AM06_VITVI</v>
      </c>
      <c r="D5190" t="s">
        <v>1615</v>
      </c>
      <c r="E5190">
        <v>27.38</v>
      </c>
      <c r="F5190">
        <v>157</v>
      </c>
      <c r="G5190">
        <v>114</v>
      </c>
      <c r="H5190">
        <v>2</v>
      </c>
      <c r="I5190">
        <v>76</v>
      </c>
      <c r="J5190">
        <v>540</v>
      </c>
      <c r="K5190">
        <v>1</v>
      </c>
      <c r="L5190">
        <v>1088</v>
      </c>
      <c r="M5190">
        <v>1242</v>
      </c>
      <c r="N5190" t="s">
        <v>18</v>
      </c>
      <c r="O5190" s="1">
        <v>4.6197200000000003E-10</v>
      </c>
      <c r="P5190">
        <v>171</v>
      </c>
    </row>
    <row r="5191" spans="1:16" x14ac:dyDescent="0.25">
      <c r="A5191" t="s">
        <v>7859</v>
      </c>
      <c r="B5191">
        <v>561</v>
      </c>
      <c r="C5191" s="3" t="str">
        <f>HYPERLINK("http://www.uniprot.org/uniprot/G7KYP9","tr|G7KYP9|G7KYP9_MEDTR")</f>
        <v>tr|G7KYP9|G7KYP9_MEDTR</v>
      </c>
      <c r="D5191" t="s">
        <v>7860</v>
      </c>
      <c r="E5191">
        <v>85.87</v>
      </c>
      <c r="F5191">
        <v>177</v>
      </c>
      <c r="G5191">
        <v>25</v>
      </c>
      <c r="H5191">
        <v>0</v>
      </c>
      <c r="I5191">
        <v>28</v>
      </c>
      <c r="J5191">
        <v>558</v>
      </c>
      <c r="K5191">
        <v>1</v>
      </c>
      <c r="L5191">
        <v>106</v>
      </c>
      <c r="M5191">
        <v>282</v>
      </c>
      <c r="N5191" t="s">
        <v>18</v>
      </c>
      <c r="O5191" s="1">
        <v>3.5864100000000001E-84</v>
      </c>
      <c r="P5191">
        <v>808</v>
      </c>
    </row>
    <row r="5192" spans="1:16" x14ac:dyDescent="0.25">
      <c r="A5192" t="s">
        <v>7861</v>
      </c>
      <c r="B5192">
        <v>1317</v>
      </c>
      <c r="C5192" s="3" t="str">
        <f>HYPERLINK("http://www.uniprot.org/uniprot/G7IFE5","tr|G7IFE5|G7IFE5_MEDTR")</f>
        <v>tr|G7IFE5|G7IFE5_MEDTR</v>
      </c>
      <c r="D5192" t="s">
        <v>7862</v>
      </c>
      <c r="E5192">
        <v>68.83</v>
      </c>
      <c r="F5192">
        <v>446</v>
      </c>
      <c r="G5192">
        <v>139</v>
      </c>
      <c r="H5192">
        <v>8</v>
      </c>
      <c r="I5192">
        <v>1</v>
      </c>
      <c r="J5192">
        <v>1314</v>
      </c>
      <c r="K5192">
        <v>1</v>
      </c>
      <c r="L5192">
        <v>31</v>
      </c>
      <c r="M5192">
        <v>466</v>
      </c>
      <c r="N5192" t="s">
        <v>18</v>
      </c>
      <c r="O5192" s="1">
        <v>1.3143499999999999E-164</v>
      </c>
      <c r="P5192">
        <v>1508</v>
      </c>
    </row>
    <row r="5193" spans="1:16" x14ac:dyDescent="0.25">
      <c r="A5193" t="s">
        <v>7863</v>
      </c>
      <c r="B5193">
        <v>2643</v>
      </c>
      <c r="C5193" s="3" t="str">
        <f>HYPERLINK("http://www.uniprot.org/uniprot/G7IRA7","tr|G7IRA7|G7IRA7_MEDTR")</f>
        <v>tr|G7IRA7|G7IRA7_MEDTR</v>
      </c>
      <c r="D5193" t="s">
        <v>7864</v>
      </c>
      <c r="E5193">
        <v>87.28</v>
      </c>
      <c r="F5193">
        <v>881</v>
      </c>
      <c r="G5193">
        <v>112</v>
      </c>
      <c r="H5193">
        <v>10</v>
      </c>
      <c r="I5193">
        <v>28</v>
      </c>
      <c r="J5193">
        <v>2640</v>
      </c>
      <c r="K5193">
        <v>1</v>
      </c>
      <c r="L5193">
        <v>3</v>
      </c>
      <c r="M5193">
        <v>875</v>
      </c>
      <c r="N5193" t="s">
        <v>18</v>
      </c>
      <c r="O5193">
        <v>0</v>
      </c>
      <c r="P5193">
        <v>3939</v>
      </c>
    </row>
    <row r="5194" spans="1:16" x14ac:dyDescent="0.25">
      <c r="A5194" t="s">
        <v>7865</v>
      </c>
      <c r="B5194">
        <v>3750</v>
      </c>
      <c r="C5194" s="3" t="str">
        <f>HYPERLINK("http://www.uniprot.org/uniprot/G7IG27","tr|G7IG27|G7IG27_MEDTR")</f>
        <v>tr|G7IG27|G7IG27_MEDTR</v>
      </c>
      <c r="D5194" t="s">
        <v>7866</v>
      </c>
      <c r="E5194">
        <v>69.61</v>
      </c>
      <c r="F5194">
        <v>928</v>
      </c>
      <c r="G5194">
        <v>282</v>
      </c>
      <c r="H5194">
        <v>52</v>
      </c>
      <c r="I5194">
        <v>10</v>
      </c>
      <c r="J5194">
        <v>2637</v>
      </c>
      <c r="K5194">
        <v>1</v>
      </c>
      <c r="L5194">
        <v>55</v>
      </c>
      <c r="M5194">
        <v>966</v>
      </c>
      <c r="N5194" t="s">
        <v>18</v>
      </c>
      <c r="O5194">
        <v>0</v>
      </c>
      <c r="P5194">
        <v>3201</v>
      </c>
    </row>
    <row r="5195" spans="1:16" x14ac:dyDescent="0.25">
      <c r="A5195" t="s">
        <v>7867</v>
      </c>
      <c r="B5195">
        <v>684</v>
      </c>
      <c r="C5195" s="3" t="str">
        <f>HYPERLINK("http://www.uniprot.org/uniprot/G7KFE7","tr|G7KFE7|G7KFE7_MEDTR")</f>
        <v>tr|G7KFE7|G7KFE7_MEDTR</v>
      </c>
      <c r="D5195" t="s">
        <v>7868</v>
      </c>
      <c r="E5195">
        <v>78.12</v>
      </c>
      <c r="F5195">
        <v>224</v>
      </c>
      <c r="G5195">
        <v>49</v>
      </c>
      <c r="H5195">
        <v>0</v>
      </c>
      <c r="I5195">
        <v>10</v>
      </c>
      <c r="J5195">
        <v>681</v>
      </c>
      <c r="K5195">
        <v>1</v>
      </c>
      <c r="L5195">
        <v>1</v>
      </c>
      <c r="M5195">
        <v>223</v>
      </c>
      <c r="N5195" t="s">
        <v>18</v>
      </c>
      <c r="O5195" s="1">
        <v>7.8163499999999994E-95</v>
      </c>
      <c r="P5195">
        <v>902</v>
      </c>
    </row>
    <row r="5196" spans="1:16" x14ac:dyDescent="0.25">
      <c r="A5196" t="s">
        <v>7869</v>
      </c>
      <c r="B5196">
        <v>393</v>
      </c>
      <c r="C5196" s="3" t="str">
        <f>HYPERLINK("http://www.uniprot.org/uniprot/G7K0R9","tr|G7K0R9|G7K0R9_MEDTR")</f>
        <v>tr|G7K0R9|G7K0R9_MEDTR</v>
      </c>
      <c r="D5196" t="s">
        <v>7870</v>
      </c>
      <c r="E5196">
        <v>79.2</v>
      </c>
      <c r="F5196">
        <v>125</v>
      </c>
      <c r="G5196">
        <v>26</v>
      </c>
      <c r="H5196">
        <v>0</v>
      </c>
      <c r="I5196">
        <v>1</v>
      </c>
      <c r="J5196">
        <v>375</v>
      </c>
      <c r="K5196">
        <v>1</v>
      </c>
      <c r="L5196">
        <v>52</v>
      </c>
      <c r="M5196">
        <v>176</v>
      </c>
      <c r="N5196" t="s">
        <v>18</v>
      </c>
      <c r="O5196" s="1">
        <v>6.9213600000000003E-52</v>
      </c>
      <c r="P5196">
        <v>529</v>
      </c>
    </row>
    <row r="5197" spans="1:16" x14ac:dyDescent="0.25">
      <c r="A5197" t="s">
        <v>7871</v>
      </c>
      <c r="B5197">
        <v>2265</v>
      </c>
      <c r="C5197" s="3" t="str">
        <f>HYPERLINK("http://www.uniprot.org/uniprot/A5BE46","tr|A5BE46|A5BE46_VITVI")</f>
        <v>tr|A5BE46|A5BE46_VITVI</v>
      </c>
      <c r="D5197" t="s">
        <v>462</v>
      </c>
      <c r="E5197">
        <v>79.73</v>
      </c>
      <c r="F5197">
        <v>760</v>
      </c>
      <c r="G5197">
        <v>154</v>
      </c>
      <c r="H5197">
        <v>7</v>
      </c>
      <c r="I5197">
        <v>1</v>
      </c>
      <c r="J5197">
        <v>2259</v>
      </c>
      <c r="K5197">
        <v>1</v>
      </c>
      <c r="L5197">
        <v>594</v>
      </c>
      <c r="M5197">
        <v>1353</v>
      </c>
      <c r="N5197" t="s">
        <v>18</v>
      </c>
      <c r="O5197">
        <v>0</v>
      </c>
      <c r="P5197">
        <v>3239</v>
      </c>
    </row>
    <row r="5198" spans="1:16" x14ac:dyDescent="0.25">
      <c r="A5198" t="s">
        <v>7872</v>
      </c>
      <c r="B5198">
        <v>8010</v>
      </c>
      <c r="C5198" s="3" t="str">
        <f>HYPERLINK("http://www.uniprot.org/uniprot/G7JA73","tr|G7JA73|G7JA73_MEDTR")</f>
        <v>tr|G7JA73|G7JA73_MEDTR</v>
      </c>
      <c r="D5198" t="s">
        <v>7873</v>
      </c>
      <c r="E5198">
        <v>81.349999999999994</v>
      </c>
      <c r="F5198">
        <v>2740</v>
      </c>
      <c r="G5198">
        <v>511</v>
      </c>
      <c r="H5198">
        <v>73</v>
      </c>
      <c r="I5198">
        <v>1</v>
      </c>
      <c r="J5198">
        <v>8001</v>
      </c>
      <c r="K5198">
        <v>1</v>
      </c>
      <c r="L5198">
        <v>1</v>
      </c>
      <c r="M5198">
        <v>2731</v>
      </c>
      <c r="N5198" t="s">
        <v>18</v>
      </c>
      <c r="O5198">
        <v>0</v>
      </c>
      <c r="P5198">
        <v>10990</v>
      </c>
    </row>
    <row r="5199" spans="1:16" x14ac:dyDescent="0.25">
      <c r="A5199" t="s">
        <v>7874</v>
      </c>
      <c r="B5199">
        <v>402</v>
      </c>
      <c r="C5199" s="3" t="str">
        <f>HYPERLINK("http://www.uniprot.org/uniprot/I1JMM4","tr|I1JMM4|I1JMM4_SOYBN")</f>
        <v>tr|I1JMM4|I1JMM4_SOYBN</v>
      </c>
      <c r="D5199" t="s">
        <v>28</v>
      </c>
      <c r="E5199">
        <v>69.92</v>
      </c>
      <c r="F5199">
        <v>133</v>
      </c>
      <c r="G5199">
        <v>40</v>
      </c>
      <c r="H5199">
        <v>0</v>
      </c>
      <c r="I5199">
        <v>1</v>
      </c>
      <c r="J5199">
        <v>399</v>
      </c>
      <c r="K5199">
        <v>1</v>
      </c>
      <c r="L5199">
        <v>323</v>
      </c>
      <c r="M5199">
        <v>455</v>
      </c>
      <c r="N5199" t="s">
        <v>18</v>
      </c>
      <c r="O5199" s="1">
        <v>2.1242200000000001E-48</v>
      </c>
      <c r="P5199">
        <v>499</v>
      </c>
    </row>
    <row r="5200" spans="1:16" x14ac:dyDescent="0.25">
      <c r="A5200" t="s">
        <v>7875</v>
      </c>
      <c r="B5200">
        <v>531</v>
      </c>
      <c r="C5200" s="3" t="str">
        <f>HYPERLINK("http://www.uniprot.org/uniprot/I3SD90","tr|I3SD90|I3SD90_LOTJA")</f>
        <v>tr|I3SD90|I3SD90_LOTJA</v>
      </c>
      <c r="D5200" t="s">
        <v>965</v>
      </c>
      <c r="E5200">
        <v>85.85</v>
      </c>
      <c r="F5200">
        <v>99</v>
      </c>
      <c r="G5200">
        <v>14</v>
      </c>
      <c r="H5200">
        <v>0</v>
      </c>
      <c r="I5200">
        <v>229</v>
      </c>
      <c r="J5200">
        <v>525</v>
      </c>
      <c r="K5200">
        <v>1</v>
      </c>
      <c r="L5200">
        <v>163</v>
      </c>
      <c r="M5200">
        <v>261</v>
      </c>
      <c r="N5200" t="s">
        <v>18</v>
      </c>
      <c r="O5200" s="1">
        <v>1.4238099999999999E-44</v>
      </c>
      <c r="P5200">
        <v>466</v>
      </c>
    </row>
    <row r="5201" spans="1:16" x14ac:dyDescent="0.25">
      <c r="A5201" t="s">
        <v>7876</v>
      </c>
      <c r="B5201">
        <v>1626</v>
      </c>
      <c r="C5201" s="3" t="str">
        <f>HYPERLINK("http://www.uniprot.org/uniprot/G7IEW9","tr|G7IEW9|G7IEW9_MEDTR")</f>
        <v>tr|G7IEW9|G7IEW9_MEDTR</v>
      </c>
      <c r="D5201" t="s">
        <v>7840</v>
      </c>
      <c r="E5201">
        <v>83.67</v>
      </c>
      <c r="F5201">
        <v>539</v>
      </c>
      <c r="G5201">
        <v>88</v>
      </c>
      <c r="H5201">
        <v>0</v>
      </c>
      <c r="I5201">
        <v>7</v>
      </c>
      <c r="J5201">
        <v>1623</v>
      </c>
      <c r="K5201">
        <v>1</v>
      </c>
      <c r="L5201">
        <v>42</v>
      </c>
      <c r="M5201">
        <v>580</v>
      </c>
      <c r="N5201" t="s">
        <v>18</v>
      </c>
      <c r="O5201">
        <v>0</v>
      </c>
      <c r="P5201">
        <v>2424</v>
      </c>
    </row>
    <row r="5202" spans="1:16" x14ac:dyDescent="0.25">
      <c r="A5202" t="s">
        <v>7877</v>
      </c>
      <c r="B5202">
        <v>1494</v>
      </c>
      <c r="C5202" s="3" t="str">
        <f>HYPERLINK("http://www.uniprot.org/uniprot/G7L6E6","tr|G7L6E6|G7L6E6_MEDTR")</f>
        <v>tr|G7L6E6|G7L6E6_MEDTR</v>
      </c>
      <c r="D5202" t="s">
        <v>7878</v>
      </c>
      <c r="E5202">
        <v>79.430000000000007</v>
      </c>
      <c r="F5202">
        <v>496</v>
      </c>
      <c r="G5202">
        <v>102</v>
      </c>
      <c r="H5202">
        <v>1</v>
      </c>
      <c r="I5202">
        <v>1</v>
      </c>
      <c r="J5202">
        <v>1485</v>
      </c>
      <c r="K5202">
        <v>1</v>
      </c>
      <c r="L5202">
        <v>1</v>
      </c>
      <c r="M5202">
        <v>495</v>
      </c>
      <c r="N5202" t="s">
        <v>18</v>
      </c>
      <c r="O5202">
        <v>0</v>
      </c>
      <c r="P5202">
        <v>1979</v>
      </c>
    </row>
    <row r="5203" spans="1:16" x14ac:dyDescent="0.25">
      <c r="A5203" t="s">
        <v>7879</v>
      </c>
      <c r="B5203">
        <v>1032</v>
      </c>
      <c r="C5203" s="3" t="str">
        <f>HYPERLINK("http://www.uniprot.org/uniprot/G7IDH3","tr|G7IDH3|G7IDH3_MEDTR")</f>
        <v>tr|G7IDH3|G7IDH3_MEDTR</v>
      </c>
      <c r="D5203" t="s">
        <v>7880</v>
      </c>
      <c r="E5203">
        <v>82.47</v>
      </c>
      <c r="F5203">
        <v>331</v>
      </c>
      <c r="G5203">
        <v>58</v>
      </c>
      <c r="H5203">
        <v>1</v>
      </c>
      <c r="I5203">
        <v>1</v>
      </c>
      <c r="J5203">
        <v>990</v>
      </c>
      <c r="K5203">
        <v>1</v>
      </c>
      <c r="L5203">
        <v>1</v>
      </c>
      <c r="M5203">
        <v>331</v>
      </c>
      <c r="N5203" t="s">
        <v>18</v>
      </c>
      <c r="O5203" s="1">
        <v>1.32184E-155</v>
      </c>
      <c r="P5203">
        <v>1429</v>
      </c>
    </row>
    <row r="5204" spans="1:16" x14ac:dyDescent="0.25">
      <c r="A5204" t="s">
        <v>7881</v>
      </c>
      <c r="B5204">
        <v>804</v>
      </c>
      <c r="C5204" s="3" t="str">
        <f>HYPERLINK("http://www.uniprot.org/uniprot/G7J7I4","tr|G7J7I4|G7J7I4_MEDTR")</f>
        <v>tr|G7J7I4|G7J7I4_MEDTR</v>
      </c>
      <c r="D5204" t="s">
        <v>7882</v>
      </c>
      <c r="E5204">
        <v>92.61</v>
      </c>
      <c r="F5204">
        <v>176</v>
      </c>
      <c r="G5204">
        <v>13</v>
      </c>
      <c r="H5204">
        <v>0</v>
      </c>
      <c r="I5204">
        <v>259</v>
      </c>
      <c r="J5204">
        <v>786</v>
      </c>
      <c r="K5204">
        <v>1</v>
      </c>
      <c r="L5204">
        <v>1</v>
      </c>
      <c r="M5204">
        <v>176</v>
      </c>
      <c r="N5204" t="s">
        <v>18</v>
      </c>
      <c r="O5204" s="1">
        <v>6.4144100000000004E-87</v>
      </c>
      <c r="P5204">
        <v>835</v>
      </c>
    </row>
    <row r="5205" spans="1:16" x14ac:dyDescent="0.25">
      <c r="A5205" t="s">
        <v>7883</v>
      </c>
      <c r="B5205">
        <v>1569</v>
      </c>
      <c r="C5205" s="3" t="str">
        <f>HYPERLINK("http://www.uniprot.org/uniprot/K7MQ76","tr|K7MQ76|K7MQ76_SOYBN")</f>
        <v>tr|K7MQ76|K7MQ76_SOYBN</v>
      </c>
      <c r="D5205" t="s">
        <v>28</v>
      </c>
      <c r="E5205">
        <v>66.33</v>
      </c>
      <c r="F5205">
        <v>404</v>
      </c>
      <c r="G5205">
        <v>136</v>
      </c>
      <c r="H5205">
        <v>35</v>
      </c>
      <c r="I5205">
        <v>460</v>
      </c>
      <c r="J5205">
        <v>1566</v>
      </c>
      <c r="K5205">
        <v>1</v>
      </c>
      <c r="L5205">
        <v>292</v>
      </c>
      <c r="M5205">
        <v>693</v>
      </c>
      <c r="N5205" t="s">
        <v>18</v>
      </c>
      <c r="O5205" s="1">
        <v>4.3034400000000002E-144</v>
      </c>
      <c r="P5205">
        <v>1332</v>
      </c>
    </row>
    <row r="5206" spans="1:16" x14ac:dyDescent="0.25">
      <c r="A5206" t="s">
        <v>7884</v>
      </c>
      <c r="B5206">
        <v>489</v>
      </c>
      <c r="C5206" s="3" t="str">
        <f>HYPERLINK("http://www.uniprot.org/uniprot/G8DCY4","tr|G8DCY4|G8DCY4_PHAVU")</f>
        <v>tr|G8DCY4|G8DCY4_PHAVU</v>
      </c>
      <c r="D5206" t="s">
        <v>1086</v>
      </c>
      <c r="E5206">
        <v>91.03</v>
      </c>
      <c r="F5206">
        <v>145</v>
      </c>
      <c r="G5206">
        <v>13</v>
      </c>
      <c r="H5206">
        <v>0</v>
      </c>
      <c r="I5206">
        <v>1</v>
      </c>
      <c r="J5206">
        <v>435</v>
      </c>
      <c r="K5206">
        <v>1</v>
      </c>
      <c r="L5206">
        <v>453</v>
      </c>
      <c r="M5206">
        <v>597</v>
      </c>
      <c r="N5206" t="s">
        <v>18</v>
      </c>
      <c r="O5206" s="1">
        <v>1.30378E-79</v>
      </c>
      <c r="P5206">
        <v>713</v>
      </c>
    </row>
    <row r="5207" spans="1:16" x14ac:dyDescent="0.25">
      <c r="A5207" t="s">
        <v>7885</v>
      </c>
      <c r="B5207">
        <v>2175</v>
      </c>
      <c r="C5207" s="3" t="str">
        <f>HYPERLINK("http://www.uniprot.org/uniprot/I1KPN4","tr|I1KPN4|I1KPN4_SOYBN")</f>
        <v>tr|I1KPN4|I1KPN4_SOYBN</v>
      </c>
      <c r="D5207" t="s">
        <v>28</v>
      </c>
      <c r="E5207">
        <v>87.27</v>
      </c>
      <c r="F5207">
        <v>731</v>
      </c>
      <c r="G5207">
        <v>93</v>
      </c>
      <c r="H5207">
        <v>7</v>
      </c>
      <c r="I5207">
        <v>1</v>
      </c>
      <c r="J5207">
        <v>2172</v>
      </c>
      <c r="K5207">
        <v>1</v>
      </c>
      <c r="L5207">
        <v>1</v>
      </c>
      <c r="M5207">
        <v>731</v>
      </c>
      <c r="N5207" t="s">
        <v>18</v>
      </c>
      <c r="O5207">
        <v>0</v>
      </c>
      <c r="P5207">
        <v>3338</v>
      </c>
    </row>
    <row r="5208" spans="1:16" x14ac:dyDescent="0.25">
      <c r="A5208" t="s">
        <v>7886</v>
      </c>
      <c r="B5208">
        <v>777</v>
      </c>
      <c r="C5208" s="3" t="str">
        <f>HYPERLINK("http://www.uniprot.org/uniprot/I3SEK1","tr|I3SEK1|I3SEK1_LOTJA")</f>
        <v>tr|I3SEK1|I3SEK1_LOTJA</v>
      </c>
      <c r="D5208" t="s">
        <v>93</v>
      </c>
      <c r="E5208">
        <v>78.040000000000006</v>
      </c>
      <c r="F5208">
        <v>246</v>
      </c>
      <c r="G5208">
        <v>54</v>
      </c>
      <c r="H5208">
        <v>0</v>
      </c>
      <c r="I5208">
        <v>1</v>
      </c>
      <c r="J5208">
        <v>738</v>
      </c>
      <c r="K5208">
        <v>1</v>
      </c>
      <c r="L5208">
        <v>1</v>
      </c>
      <c r="M5208">
        <v>246</v>
      </c>
      <c r="N5208" t="s">
        <v>18</v>
      </c>
      <c r="O5208" s="1">
        <v>2.44011E-104</v>
      </c>
      <c r="P5208">
        <v>985</v>
      </c>
    </row>
    <row r="5209" spans="1:16" x14ac:dyDescent="0.25">
      <c r="A5209" t="s">
        <v>7887</v>
      </c>
      <c r="B5209">
        <v>441</v>
      </c>
      <c r="C5209" s="3" t="str">
        <f>HYPERLINK("http://www.uniprot.org/uniprot/G7JP68","tr|G7JP68|G7JP68_MEDTR")</f>
        <v>tr|G7JP68|G7JP68_MEDTR</v>
      </c>
      <c r="D5209" t="s">
        <v>7888</v>
      </c>
      <c r="E5209">
        <v>67.12</v>
      </c>
      <c r="F5209">
        <v>146</v>
      </c>
      <c r="G5209">
        <v>48</v>
      </c>
      <c r="H5209">
        <v>0</v>
      </c>
      <c r="I5209">
        <v>1</v>
      </c>
      <c r="J5209">
        <v>438</v>
      </c>
      <c r="K5209">
        <v>1</v>
      </c>
      <c r="L5209">
        <v>66</v>
      </c>
      <c r="M5209">
        <v>209</v>
      </c>
      <c r="N5209" t="s">
        <v>18</v>
      </c>
      <c r="O5209" s="1">
        <v>1.8033899999999999E-47</v>
      </c>
      <c r="P5209">
        <v>491</v>
      </c>
    </row>
    <row r="5210" spans="1:16" x14ac:dyDescent="0.25">
      <c r="A5210" t="s">
        <v>7889</v>
      </c>
      <c r="B5210">
        <v>804</v>
      </c>
      <c r="C5210" s="3" t="str">
        <f>HYPERLINK("http://www.uniprot.org/uniprot/Q9LKR1","tr|Q9LKR1|Q9LKR1_PEA")</f>
        <v>tr|Q9LKR1|Q9LKR1_PEA</v>
      </c>
      <c r="D5210" t="s">
        <v>7890</v>
      </c>
      <c r="E5210">
        <v>38.86</v>
      </c>
      <c r="F5210">
        <v>211</v>
      </c>
      <c r="G5210">
        <v>129</v>
      </c>
      <c r="H5210">
        <v>13</v>
      </c>
      <c r="I5210">
        <v>1</v>
      </c>
      <c r="J5210">
        <v>594</v>
      </c>
      <c r="K5210">
        <v>1</v>
      </c>
      <c r="L5210">
        <v>1</v>
      </c>
      <c r="M5210">
        <v>207</v>
      </c>
      <c r="N5210" t="s">
        <v>18</v>
      </c>
      <c r="O5210" s="1">
        <v>1.72361E-15</v>
      </c>
      <c r="P5210">
        <v>219</v>
      </c>
    </row>
    <row r="5211" spans="1:16" x14ac:dyDescent="0.25">
      <c r="A5211" t="s">
        <v>7891</v>
      </c>
      <c r="B5211">
        <v>732</v>
      </c>
      <c r="C5211" s="3" t="str">
        <f>HYPERLINK("http://www.uniprot.org/uniprot/Q2HU08","tr|Q2HU08|Q2HU08_MEDTR")</f>
        <v>tr|Q2HU08|Q2HU08_MEDTR</v>
      </c>
      <c r="D5211" t="s">
        <v>3163</v>
      </c>
      <c r="E5211">
        <v>50.88</v>
      </c>
      <c r="F5211">
        <v>226</v>
      </c>
      <c r="G5211">
        <v>111</v>
      </c>
      <c r="H5211">
        <v>0</v>
      </c>
      <c r="I5211">
        <v>49</v>
      </c>
      <c r="J5211">
        <v>726</v>
      </c>
      <c r="K5211">
        <v>1</v>
      </c>
      <c r="L5211">
        <v>383</v>
      </c>
      <c r="M5211">
        <v>608</v>
      </c>
      <c r="N5211" t="s">
        <v>18</v>
      </c>
      <c r="O5211" s="1">
        <v>9.6602700000000003E-65</v>
      </c>
      <c r="P5211">
        <v>643</v>
      </c>
    </row>
    <row r="5212" spans="1:16" x14ac:dyDescent="0.25">
      <c r="A5212" t="s">
        <v>7892</v>
      </c>
      <c r="B5212">
        <v>897</v>
      </c>
      <c r="C5212" s="3" t="str">
        <f>HYPERLINK("http://www.uniprot.org/uniprot/B9RML9","tr|B9RML9|B9RML9_RICCO")</f>
        <v>tr|B9RML9|B9RML9_RICCO</v>
      </c>
      <c r="D5212" t="s">
        <v>7893</v>
      </c>
      <c r="E5212">
        <v>89.01</v>
      </c>
      <c r="F5212">
        <v>91</v>
      </c>
      <c r="G5212">
        <v>10</v>
      </c>
      <c r="H5212">
        <v>0</v>
      </c>
      <c r="I5212">
        <v>1</v>
      </c>
      <c r="J5212">
        <v>273</v>
      </c>
      <c r="K5212">
        <v>1</v>
      </c>
      <c r="L5212">
        <v>484</v>
      </c>
      <c r="M5212">
        <v>574</v>
      </c>
      <c r="N5212" t="s">
        <v>18</v>
      </c>
      <c r="O5212" s="1">
        <v>1.2372E-39</v>
      </c>
      <c r="P5212">
        <v>428</v>
      </c>
    </row>
    <row r="5213" spans="1:16" x14ac:dyDescent="0.25">
      <c r="A5213" t="s">
        <v>7894</v>
      </c>
      <c r="B5213">
        <v>579</v>
      </c>
      <c r="C5213" s="3" t="str">
        <f>HYPERLINK("http://www.uniprot.org/uniprot/G7K184","tr|G7K184|G7K184_MEDTR")</f>
        <v>tr|G7K184|G7K184_MEDTR</v>
      </c>
      <c r="D5213" t="s">
        <v>7895</v>
      </c>
      <c r="E5213">
        <v>90.1</v>
      </c>
      <c r="F5213">
        <v>192</v>
      </c>
      <c r="G5213">
        <v>19</v>
      </c>
      <c r="H5213">
        <v>0</v>
      </c>
      <c r="I5213">
        <v>1</v>
      </c>
      <c r="J5213">
        <v>576</v>
      </c>
      <c r="K5213">
        <v>1</v>
      </c>
      <c r="L5213">
        <v>1</v>
      </c>
      <c r="M5213">
        <v>192</v>
      </c>
      <c r="N5213" t="s">
        <v>18</v>
      </c>
      <c r="O5213" s="1">
        <v>1.0545999999999999E-92</v>
      </c>
      <c r="P5213">
        <v>882</v>
      </c>
    </row>
    <row r="5214" spans="1:16" x14ac:dyDescent="0.25">
      <c r="A5214" t="s">
        <v>7896</v>
      </c>
      <c r="B5214">
        <v>960</v>
      </c>
      <c r="C5214" s="3" t="str">
        <f>HYPERLINK("http://www.uniprot.org/uniprot/G7JYB8","tr|G7JYB8|G7JYB8_MEDTR")</f>
        <v>tr|G7JYB8|G7JYB8_MEDTR</v>
      </c>
      <c r="D5214" t="s">
        <v>7897</v>
      </c>
      <c r="E5214">
        <v>82.16</v>
      </c>
      <c r="F5214">
        <v>314</v>
      </c>
      <c r="G5214">
        <v>56</v>
      </c>
      <c r="H5214">
        <v>2</v>
      </c>
      <c r="I5214">
        <v>1</v>
      </c>
      <c r="J5214">
        <v>936</v>
      </c>
      <c r="K5214">
        <v>1</v>
      </c>
      <c r="L5214">
        <v>1</v>
      </c>
      <c r="M5214">
        <v>308</v>
      </c>
      <c r="N5214" t="s">
        <v>18</v>
      </c>
      <c r="O5214" s="1">
        <v>7.6520300000000007E-139</v>
      </c>
      <c r="P5214">
        <v>1284</v>
      </c>
    </row>
    <row r="5215" spans="1:16" x14ac:dyDescent="0.25">
      <c r="A5215" t="s">
        <v>7898</v>
      </c>
      <c r="B5215">
        <v>1935</v>
      </c>
      <c r="C5215" s="3" t="str">
        <f>HYPERLINK("http://www.uniprot.org/uniprot/G7I2H0","tr|G7I2H0|G7I2H0_MEDTR")</f>
        <v>tr|G7I2H0|G7I2H0_MEDTR</v>
      </c>
      <c r="D5215" t="s">
        <v>144</v>
      </c>
      <c r="E5215">
        <v>32.9</v>
      </c>
      <c r="F5215">
        <v>310</v>
      </c>
      <c r="G5215">
        <v>208</v>
      </c>
      <c r="H5215">
        <v>1</v>
      </c>
      <c r="I5215">
        <v>964</v>
      </c>
      <c r="J5215">
        <v>1890</v>
      </c>
      <c r="K5215">
        <v>1</v>
      </c>
      <c r="L5215">
        <v>27</v>
      </c>
      <c r="M5215">
        <v>285</v>
      </c>
      <c r="N5215" t="s">
        <v>18</v>
      </c>
      <c r="O5215" s="1">
        <v>4.4453700000000001E-32</v>
      </c>
      <c r="P5215">
        <v>367</v>
      </c>
    </row>
    <row r="5216" spans="1:16" x14ac:dyDescent="0.25">
      <c r="A5216" t="s">
        <v>7899</v>
      </c>
      <c r="B5216">
        <v>774</v>
      </c>
      <c r="C5216" s="3" t="str">
        <f>HYPERLINK("http://www.uniprot.org/uniprot/K7LIJ0","tr|K7LIJ0|K7LIJ0_SOYBN")</f>
        <v>tr|K7LIJ0|K7LIJ0_SOYBN</v>
      </c>
      <c r="D5216" t="s">
        <v>28</v>
      </c>
      <c r="E5216">
        <v>58.17</v>
      </c>
      <c r="F5216">
        <v>263</v>
      </c>
      <c r="G5216">
        <v>110</v>
      </c>
      <c r="H5216">
        <v>8</v>
      </c>
      <c r="I5216">
        <v>4</v>
      </c>
      <c r="J5216">
        <v>768</v>
      </c>
      <c r="K5216">
        <v>1</v>
      </c>
      <c r="L5216">
        <v>90</v>
      </c>
      <c r="M5216">
        <v>348</v>
      </c>
      <c r="N5216" t="s">
        <v>18</v>
      </c>
      <c r="O5216" s="1">
        <v>4.1650800000000002E-72</v>
      </c>
      <c r="P5216">
        <v>707</v>
      </c>
    </row>
    <row r="5217" spans="1:16" x14ac:dyDescent="0.25">
      <c r="A5217" t="s">
        <v>7900</v>
      </c>
      <c r="B5217">
        <v>510</v>
      </c>
      <c r="C5217" s="3" t="str">
        <f>HYPERLINK("http://www.uniprot.org/uniprot/I1J7G5","tr|I1J7G5|I1J7G5_SOYBN")</f>
        <v>tr|I1J7G5|I1J7G5_SOYBN</v>
      </c>
      <c r="D5217" t="s">
        <v>28</v>
      </c>
      <c r="E5217">
        <v>73.52</v>
      </c>
      <c r="F5217">
        <v>170</v>
      </c>
      <c r="G5217">
        <v>45</v>
      </c>
      <c r="H5217">
        <v>1</v>
      </c>
      <c r="I5217">
        <v>1</v>
      </c>
      <c r="J5217">
        <v>507</v>
      </c>
      <c r="K5217">
        <v>1</v>
      </c>
      <c r="L5217">
        <v>1</v>
      </c>
      <c r="M5217">
        <v>170</v>
      </c>
      <c r="N5217" t="s">
        <v>18</v>
      </c>
      <c r="O5217" s="1">
        <v>7.0772299999999997E-68</v>
      </c>
      <c r="P5217">
        <v>667</v>
      </c>
    </row>
    <row r="5218" spans="1:16" x14ac:dyDescent="0.25">
      <c r="A5218" t="s">
        <v>7901</v>
      </c>
      <c r="B5218">
        <v>375</v>
      </c>
      <c r="C5218" s="3" t="str">
        <f>HYPERLINK("http://www.uniprot.org/uniprot/B7FIZ6","tr|B7FIZ6|B7FIZ6_MEDTR")</f>
        <v>tr|B7FIZ6|B7FIZ6_MEDTR</v>
      </c>
      <c r="D5218" t="s">
        <v>7902</v>
      </c>
      <c r="E5218">
        <v>85.48</v>
      </c>
      <c r="F5218">
        <v>124</v>
      </c>
      <c r="G5218">
        <v>18</v>
      </c>
      <c r="H5218">
        <v>0</v>
      </c>
      <c r="I5218">
        <v>1</v>
      </c>
      <c r="J5218">
        <v>372</v>
      </c>
      <c r="K5218">
        <v>1</v>
      </c>
      <c r="L5218">
        <v>1</v>
      </c>
      <c r="M5218">
        <v>124</v>
      </c>
      <c r="N5218" t="s">
        <v>18</v>
      </c>
      <c r="O5218" s="1">
        <v>1.5302199999999999E-54</v>
      </c>
      <c r="P5218">
        <v>552</v>
      </c>
    </row>
    <row r="5219" spans="1:16" x14ac:dyDescent="0.25">
      <c r="A5219" t="s">
        <v>7903</v>
      </c>
      <c r="B5219">
        <v>2139</v>
      </c>
      <c r="C5219" s="3" t="str">
        <f>HYPERLINK("http://www.uniprot.org/uniprot/G7IRA6","tr|G7IRA6|G7IRA6_MEDTR")</f>
        <v>tr|G7IRA6|G7IRA6_MEDTR</v>
      </c>
      <c r="D5219" t="s">
        <v>7904</v>
      </c>
      <c r="E5219">
        <v>94.95</v>
      </c>
      <c r="F5219">
        <v>714</v>
      </c>
      <c r="G5219">
        <v>36</v>
      </c>
      <c r="H5219">
        <v>2</v>
      </c>
      <c r="I5219">
        <v>1</v>
      </c>
      <c r="J5219">
        <v>2136</v>
      </c>
      <c r="K5219">
        <v>1</v>
      </c>
      <c r="L5219">
        <v>1</v>
      </c>
      <c r="M5219">
        <v>712</v>
      </c>
      <c r="N5219" t="s">
        <v>18</v>
      </c>
      <c r="O5219">
        <v>0</v>
      </c>
      <c r="P5219">
        <v>3534</v>
      </c>
    </row>
    <row r="5220" spans="1:16" x14ac:dyDescent="0.25">
      <c r="A5220" t="s">
        <v>7905</v>
      </c>
      <c r="B5220">
        <v>408</v>
      </c>
      <c r="C5220" s="3" t="str">
        <f>HYPERLINK("http://www.uniprot.org/uniprot/B7FH51","tr|B7FH51|B7FH51_MEDTR")</f>
        <v>tr|B7FH51|B7FH51_MEDTR</v>
      </c>
      <c r="D5220" t="s">
        <v>7906</v>
      </c>
      <c r="E5220">
        <v>85.18</v>
      </c>
      <c r="F5220">
        <v>135</v>
      </c>
      <c r="G5220">
        <v>20</v>
      </c>
      <c r="H5220">
        <v>0</v>
      </c>
      <c r="I5220">
        <v>1</v>
      </c>
      <c r="J5220">
        <v>405</v>
      </c>
      <c r="K5220">
        <v>1</v>
      </c>
      <c r="L5220">
        <v>1</v>
      </c>
      <c r="M5220">
        <v>135</v>
      </c>
      <c r="N5220" t="s">
        <v>18</v>
      </c>
      <c r="O5220" s="1">
        <v>6.5282400000000002E-58</v>
      </c>
      <c r="P5220">
        <v>581</v>
      </c>
    </row>
    <row r="5221" spans="1:16" x14ac:dyDescent="0.25">
      <c r="A5221" t="s">
        <v>7907</v>
      </c>
      <c r="B5221">
        <v>969</v>
      </c>
      <c r="C5221" s="3" t="str">
        <f>HYPERLINK("http://www.uniprot.org/uniprot/G7KFE8","tr|G7KFE8|G7KFE8_MEDTR")</f>
        <v>tr|G7KFE8|G7KFE8_MEDTR</v>
      </c>
      <c r="D5221" t="s">
        <v>7908</v>
      </c>
      <c r="E5221">
        <v>44.86</v>
      </c>
      <c r="F5221">
        <v>263</v>
      </c>
      <c r="G5221">
        <v>145</v>
      </c>
      <c r="H5221">
        <v>3</v>
      </c>
      <c r="I5221">
        <v>88</v>
      </c>
      <c r="J5221">
        <v>867</v>
      </c>
      <c r="K5221">
        <v>1</v>
      </c>
      <c r="L5221">
        <v>27</v>
      </c>
      <c r="M5221">
        <v>254</v>
      </c>
      <c r="N5221" t="s">
        <v>18</v>
      </c>
      <c r="O5221" s="1">
        <v>7.9843300000000005E-51</v>
      </c>
      <c r="P5221">
        <v>525</v>
      </c>
    </row>
    <row r="5222" spans="1:16" x14ac:dyDescent="0.25">
      <c r="A5222" t="s">
        <v>7909</v>
      </c>
      <c r="B5222">
        <v>1101</v>
      </c>
      <c r="C5222" s="3" t="str">
        <f>HYPERLINK("http://www.uniprot.org/uniprot/G7K0S1","tr|G7K0S1|G7K0S1_MEDTR")</f>
        <v>tr|G7K0S1|G7K0S1_MEDTR</v>
      </c>
      <c r="D5222" t="s">
        <v>7910</v>
      </c>
      <c r="E5222">
        <v>63.73</v>
      </c>
      <c r="F5222">
        <v>375</v>
      </c>
      <c r="G5222">
        <v>136</v>
      </c>
      <c r="H5222">
        <v>9</v>
      </c>
      <c r="I5222">
        <v>1</v>
      </c>
      <c r="J5222">
        <v>1098</v>
      </c>
      <c r="K5222">
        <v>1</v>
      </c>
      <c r="L5222">
        <v>1</v>
      </c>
      <c r="M5222">
        <v>349</v>
      </c>
      <c r="N5222" t="s">
        <v>18</v>
      </c>
      <c r="O5222" s="1">
        <v>1.6901600000000001E-111</v>
      </c>
      <c r="P5222">
        <v>1049</v>
      </c>
    </row>
    <row r="5223" spans="1:16" x14ac:dyDescent="0.25">
      <c r="A5223" t="s">
        <v>7911</v>
      </c>
      <c r="B5223">
        <v>693</v>
      </c>
      <c r="C5223" s="3" t="str">
        <f>HYPERLINK("http://www.uniprot.org/uniprot/G7JX04","tr|G7JX04|G7JX04_MEDTR")</f>
        <v>tr|G7JX04|G7JX04_MEDTR</v>
      </c>
      <c r="D5223" t="s">
        <v>7912</v>
      </c>
      <c r="E5223">
        <v>65.2</v>
      </c>
      <c r="F5223">
        <v>273</v>
      </c>
      <c r="G5223">
        <v>95</v>
      </c>
      <c r="H5223">
        <v>67</v>
      </c>
      <c r="I5223">
        <v>1</v>
      </c>
      <c r="J5223">
        <v>618</v>
      </c>
      <c r="K5223">
        <v>1</v>
      </c>
      <c r="L5223">
        <v>1</v>
      </c>
      <c r="M5223">
        <v>272</v>
      </c>
      <c r="N5223" t="s">
        <v>18</v>
      </c>
      <c r="O5223" s="1">
        <v>3.5765100000000002E-87</v>
      </c>
      <c r="P5223">
        <v>836</v>
      </c>
    </row>
    <row r="5224" spans="1:16" x14ac:dyDescent="0.25">
      <c r="A5224" t="s">
        <v>7913</v>
      </c>
      <c r="B5224">
        <v>2754</v>
      </c>
      <c r="C5224" s="3" t="str">
        <f>HYPERLINK("http://www.uniprot.org/uniprot/Q2HTJ8","tr|Q2HTJ8|Q2HTJ8_MEDTR")</f>
        <v>tr|Q2HTJ8|Q2HTJ8_MEDTR</v>
      </c>
      <c r="D5224" t="s">
        <v>7914</v>
      </c>
      <c r="E5224">
        <v>74.64</v>
      </c>
      <c r="F5224">
        <v>923</v>
      </c>
      <c r="G5224">
        <v>234</v>
      </c>
      <c r="H5224">
        <v>6</v>
      </c>
      <c r="I5224">
        <v>1</v>
      </c>
      <c r="J5224">
        <v>2751</v>
      </c>
      <c r="K5224">
        <v>1</v>
      </c>
      <c r="L5224">
        <v>1</v>
      </c>
      <c r="M5224">
        <v>912</v>
      </c>
      <c r="N5224" t="s">
        <v>18</v>
      </c>
      <c r="O5224">
        <v>0</v>
      </c>
      <c r="P5224">
        <v>3506</v>
      </c>
    </row>
    <row r="5225" spans="1:16" x14ac:dyDescent="0.25">
      <c r="A5225" t="s">
        <v>7915</v>
      </c>
      <c r="B5225">
        <v>549</v>
      </c>
      <c r="C5225" s="3" t="str">
        <f>HYPERLINK("http://www.uniprot.org/uniprot/B9GP85","tr|B9GP85|B9GP85_POPTR")</f>
        <v>tr|B9GP85|B9GP85_POPTR</v>
      </c>
      <c r="D5225" t="s">
        <v>7916</v>
      </c>
      <c r="E5225">
        <v>86.03</v>
      </c>
      <c r="F5225">
        <v>179</v>
      </c>
      <c r="G5225">
        <v>25</v>
      </c>
      <c r="H5225">
        <v>0</v>
      </c>
      <c r="I5225">
        <v>1</v>
      </c>
      <c r="J5225">
        <v>537</v>
      </c>
      <c r="K5225">
        <v>1</v>
      </c>
      <c r="L5225">
        <v>203</v>
      </c>
      <c r="M5225">
        <v>381</v>
      </c>
      <c r="N5225" t="s">
        <v>18</v>
      </c>
      <c r="O5225" s="1">
        <v>8.0496500000000004E-94</v>
      </c>
      <c r="P5225">
        <v>891</v>
      </c>
    </row>
    <row r="5226" spans="1:16" x14ac:dyDescent="0.25">
      <c r="A5226" t="s">
        <v>7917</v>
      </c>
      <c r="B5226">
        <v>870</v>
      </c>
      <c r="C5226" s="3" t="str">
        <f>HYPERLINK("http://www.uniprot.org/uniprot/I1LAW0","tr|I1LAW0|I1LAW0_SOYBN")</f>
        <v>tr|I1LAW0|I1LAW0_SOYBN</v>
      </c>
      <c r="D5226" t="s">
        <v>28</v>
      </c>
      <c r="E5226">
        <v>60.54</v>
      </c>
      <c r="F5226">
        <v>294</v>
      </c>
      <c r="G5226">
        <v>116</v>
      </c>
      <c r="H5226">
        <v>8</v>
      </c>
      <c r="I5226">
        <v>10</v>
      </c>
      <c r="J5226">
        <v>867</v>
      </c>
      <c r="K5226">
        <v>1</v>
      </c>
      <c r="L5226">
        <v>3</v>
      </c>
      <c r="M5226">
        <v>272</v>
      </c>
      <c r="N5226" t="s">
        <v>18</v>
      </c>
      <c r="O5226" s="1">
        <v>2.7354300000000001E-89</v>
      </c>
      <c r="P5226">
        <v>856</v>
      </c>
    </row>
    <row r="5227" spans="1:16" x14ac:dyDescent="0.25">
      <c r="A5227" t="s">
        <v>7918</v>
      </c>
      <c r="B5227">
        <v>708</v>
      </c>
      <c r="C5227" s="3" t="str">
        <f>HYPERLINK("http://www.uniprot.org/uniprot/I1NG32","tr|I1NG32|I1NG32_SOYBN")</f>
        <v>tr|I1NG32|I1NG32_SOYBN</v>
      </c>
      <c r="D5227" t="s">
        <v>117</v>
      </c>
      <c r="E5227">
        <v>90.21</v>
      </c>
      <c r="F5227">
        <v>235</v>
      </c>
      <c r="G5227">
        <v>23</v>
      </c>
      <c r="H5227">
        <v>0</v>
      </c>
      <c r="I5227">
        <v>1</v>
      </c>
      <c r="J5227">
        <v>705</v>
      </c>
      <c r="K5227">
        <v>1</v>
      </c>
      <c r="L5227">
        <v>1</v>
      </c>
      <c r="M5227">
        <v>234</v>
      </c>
      <c r="N5227" t="s">
        <v>18</v>
      </c>
      <c r="O5227" s="1">
        <v>5.0552199999999997E-116</v>
      </c>
      <c r="P5227">
        <v>1085</v>
      </c>
    </row>
    <row r="5228" spans="1:16" x14ac:dyDescent="0.25">
      <c r="A5228" t="s">
        <v>7919</v>
      </c>
      <c r="B5228">
        <v>2520</v>
      </c>
      <c r="C5228" s="3" t="str">
        <f>HYPERLINK("http://www.uniprot.org/uniprot/G7L6E8","tr|G7L6E8|G7L6E8_MEDTR")</f>
        <v>tr|G7L6E8|G7L6E8_MEDTR</v>
      </c>
      <c r="D5228" t="s">
        <v>7920</v>
      </c>
      <c r="E5228">
        <v>78.290000000000006</v>
      </c>
      <c r="F5228">
        <v>843</v>
      </c>
      <c r="G5228">
        <v>183</v>
      </c>
      <c r="H5228">
        <v>4</v>
      </c>
      <c r="I5228">
        <v>1</v>
      </c>
      <c r="J5228">
        <v>2517</v>
      </c>
      <c r="K5228">
        <v>1</v>
      </c>
      <c r="L5228">
        <v>1</v>
      </c>
      <c r="M5228">
        <v>821</v>
      </c>
      <c r="N5228" t="s">
        <v>18</v>
      </c>
      <c r="O5228">
        <v>0</v>
      </c>
      <c r="P5228">
        <v>3427</v>
      </c>
    </row>
    <row r="5229" spans="1:16" x14ac:dyDescent="0.25">
      <c r="A5229" t="s">
        <v>7921</v>
      </c>
      <c r="B5229">
        <v>6666</v>
      </c>
      <c r="C5229" s="3" t="str">
        <f>HYPERLINK("http://www.uniprot.org/uniprot/G7J7I6","tr|G7J7I6|G7J7I6_MEDTR")</f>
        <v>tr|G7J7I6|G7J7I6_MEDTR</v>
      </c>
      <c r="D5229" t="s">
        <v>7922</v>
      </c>
      <c r="E5229">
        <v>88.92</v>
      </c>
      <c r="F5229">
        <v>1914</v>
      </c>
      <c r="G5229">
        <v>212</v>
      </c>
      <c r="H5229">
        <v>4</v>
      </c>
      <c r="I5229">
        <v>76</v>
      </c>
      <c r="J5229">
        <v>5805</v>
      </c>
      <c r="K5229">
        <v>1</v>
      </c>
      <c r="L5229">
        <v>22</v>
      </c>
      <c r="M5229">
        <v>1933</v>
      </c>
      <c r="N5229" t="s">
        <v>18</v>
      </c>
      <c r="O5229">
        <v>0</v>
      </c>
      <c r="P5229">
        <v>8755</v>
      </c>
    </row>
    <row r="5230" spans="1:16" x14ac:dyDescent="0.25">
      <c r="A5230" t="s">
        <v>7923</v>
      </c>
      <c r="B5230">
        <v>2808</v>
      </c>
      <c r="C5230" s="3" t="str">
        <f>HYPERLINK("http://www.uniprot.org/uniprot/I1LLQ0","tr|I1LLQ0|I1LLQ0_SOYBN")</f>
        <v>tr|I1LLQ0|I1LLQ0_SOYBN</v>
      </c>
      <c r="D5230" t="s">
        <v>28</v>
      </c>
      <c r="E5230">
        <v>78.099999999999994</v>
      </c>
      <c r="F5230">
        <v>941</v>
      </c>
      <c r="G5230">
        <v>206</v>
      </c>
      <c r="H5230">
        <v>6</v>
      </c>
      <c r="I5230">
        <v>1</v>
      </c>
      <c r="J5230">
        <v>2805</v>
      </c>
      <c r="K5230">
        <v>1</v>
      </c>
      <c r="L5230">
        <v>1</v>
      </c>
      <c r="M5230">
        <v>935</v>
      </c>
      <c r="N5230" t="s">
        <v>18</v>
      </c>
      <c r="O5230">
        <v>0</v>
      </c>
      <c r="P5230">
        <v>3739</v>
      </c>
    </row>
    <row r="5231" spans="1:16" x14ac:dyDescent="0.25">
      <c r="A5231" t="s">
        <v>7924</v>
      </c>
      <c r="B5231">
        <v>3201</v>
      </c>
      <c r="C5231" s="3" t="str">
        <f>HYPERLINK("http://www.uniprot.org/uniprot/K7KW11","tr|K7KW11|K7KW11_SOYBN")</f>
        <v>tr|K7KW11|K7KW11_SOYBN</v>
      </c>
      <c r="D5231" t="s">
        <v>28</v>
      </c>
      <c r="E5231">
        <v>68.48</v>
      </c>
      <c r="F5231">
        <v>1101</v>
      </c>
      <c r="G5231">
        <v>347</v>
      </c>
      <c r="H5231">
        <v>35</v>
      </c>
      <c r="I5231">
        <v>1</v>
      </c>
      <c r="J5231">
        <v>3198</v>
      </c>
      <c r="K5231">
        <v>1</v>
      </c>
      <c r="L5231">
        <v>22</v>
      </c>
      <c r="M5231">
        <v>1113</v>
      </c>
      <c r="N5231" t="s">
        <v>18</v>
      </c>
      <c r="O5231">
        <v>0</v>
      </c>
      <c r="P5231">
        <v>3780</v>
      </c>
    </row>
    <row r="5232" spans="1:16" x14ac:dyDescent="0.25">
      <c r="A5232" t="s">
        <v>7925</v>
      </c>
      <c r="B5232">
        <v>2004</v>
      </c>
      <c r="C5232" s="3" t="str">
        <f>HYPERLINK("http://www.uniprot.org/uniprot/I1K670","tr|I1K670|I1K670_SOYBN")</f>
        <v>tr|I1K670|I1K670_SOYBN</v>
      </c>
      <c r="D5232" t="s">
        <v>117</v>
      </c>
      <c r="E5232">
        <v>94.87</v>
      </c>
      <c r="F5232">
        <v>644</v>
      </c>
      <c r="G5232">
        <v>33</v>
      </c>
      <c r="H5232">
        <v>0</v>
      </c>
      <c r="I5232">
        <v>1</v>
      </c>
      <c r="J5232">
        <v>1932</v>
      </c>
      <c r="K5232">
        <v>1</v>
      </c>
      <c r="L5232">
        <v>1</v>
      </c>
      <c r="M5232">
        <v>644</v>
      </c>
      <c r="N5232" t="s">
        <v>18</v>
      </c>
      <c r="O5232">
        <v>0</v>
      </c>
      <c r="P5232">
        <v>3105</v>
      </c>
    </row>
    <row r="5233" spans="1:16" x14ac:dyDescent="0.25">
      <c r="A5233" t="s">
        <v>7926</v>
      </c>
      <c r="B5233">
        <v>165</v>
      </c>
      <c r="C5233" s="3" t="str">
        <f>HYPERLINK("http://www.uniprot.org/uniprot/K7LSN4","tr|K7LSN4|K7LSN4_SOYBN")</f>
        <v>tr|K7LSN4|K7LSN4_SOYBN</v>
      </c>
      <c r="D5233" t="s">
        <v>28</v>
      </c>
      <c r="E5233">
        <v>62.5</v>
      </c>
      <c r="F5233">
        <v>56</v>
      </c>
      <c r="G5233">
        <v>21</v>
      </c>
      <c r="H5233">
        <v>2</v>
      </c>
      <c r="I5233">
        <v>1</v>
      </c>
      <c r="J5233">
        <v>162</v>
      </c>
      <c r="K5233">
        <v>1</v>
      </c>
      <c r="L5233">
        <v>1</v>
      </c>
      <c r="M5233">
        <v>56</v>
      </c>
      <c r="N5233" t="s">
        <v>18</v>
      </c>
      <c r="O5233" s="1">
        <v>3.1663100000000001E-12</v>
      </c>
      <c r="P5233">
        <v>187</v>
      </c>
    </row>
    <row r="5234" spans="1:16" x14ac:dyDescent="0.25">
      <c r="A5234" t="s">
        <v>7927</v>
      </c>
      <c r="B5234">
        <v>477</v>
      </c>
      <c r="C5234" s="3" t="str">
        <f>HYPERLINK("http://www.uniprot.org/uniprot/G7JIG0","tr|G7JIG0|G7JIG0_MEDTR")</f>
        <v>tr|G7JIG0|G7JIG0_MEDTR</v>
      </c>
      <c r="D5234" t="s">
        <v>7928</v>
      </c>
      <c r="E5234">
        <v>69.41</v>
      </c>
      <c r="F5234">
        <v>170</v>
      </c>
      <c r="G5234">
        <v>52</v>
      </c>
      <c r="H5234">
        <v>12</v>
      </c>
      <c r="I5234">
        <v>1</v>
      </c>
      <c r="J5234">
        <v>474</v>
      </c>
      <c r="K5234">
        <v>1</v>
      </c>
      <c r="L5234">
        <v>1</v>
      </c>
      <c r="M5234">
        <v>170</v>
      </c>
      <c r="N5234" t="s">
        <v>18</v>
      </c>
      <c r="O5234" s="1">
        <v>2.27606E-58</v>
      </c>
      <c r="P5234">
        <v>585</v>
      </c>
    </row>
    <row r="5235" spans="1:16" x14ac:dyDescent="0.25">
      <c r="A5235" t="s">
        <v>7929</v>
      </c>
      <c r="B5235">
        <v>1938</v>
      </c>
      <c r="C5235" s="3" t="str">
        <f>HYPERLINK("http://www.uniprot.org/uniprot/G7JN90","tr|G7JN90|G7JN90_MEDTR")</f>
        <v>tr|G7JN90|G7JN90_MEDTR</v>
      </c>
      <c r="D5235" t="s">
        <v>7930</v>
      </c>
      <c r="E5235">
        <v>62.7</v>
      </c>
      <c r="F5235">
        <v>480</v>
      </c>
      <c r="G5235">
        <v>179</v>
      </c>
      <c r="H5235">
        <v>9</v>
      </c>
      <c r="I5235">
        <v>523</v>
      </c>
      <c r="J5235">
        <v>1935</v>
      </c>
      <c r="K5235">
        <v>1</v>
      </c>
      <c r="L5235">
        <v>399</v>
      </c>
      <c r="M5235">
        <v>870</v>
      </c>
      <c r="N5235" t="s">
        <v>18</v>
      </c>
      <c r="O5235" s="1">
        <v>5.0819000000000003E-153</v>
      </c>
      <c r="P5235">
        <v>1410</v>
      </c>
    </row>
    <row r="5236" spans="1:16" x14ac:dyDescent="0.25">
      <c r="A5236" t="s">
        <v>7931</v>
      </c>
      <c r="B5236">
        <v>369</v>
      </c>
      <c r="C5236" s="3" t="str">
        <f>HYPERLINK("http://www.uniprot.org/uniprot/C6SZG7","tr|C6SZG7|C6SZG7_SOYBN")</f>
        <v>tr|C6SZG7|C6SZG7_SOYBN</v>
      </c>
      <c r="D5236" t="s">
        <v>897</v>
      </c>
      <c r="E5236">
        <v>90.16</v>
      </c>
      <c r="F5236">
        <v>122</v>
      </c>
      <c r="G5236">
        <v>12</v>
      </c>
      <c r="H5236">
        <v>0</v>
      </c>
      <c r="I5236">
        <v>1</v>
      </c>
      <c r="J5236">
        <v>366</v>
      </c>
      <c r="K5236">
        <v>1</v>
      </c>
      <c r="L5236">
        <v>1</v>
      </c>
      <c r="M5236">
        <v>122</v>
      </c>
      <c r="N5236" t="s">
        <v>18</v>
      </c>
      <c r="O5236" s="1">
        <v>1.0674900000000001E-60</v>
      </c>
      <c r="P5236">
        <v>605</v>
      </c>
    </row>
    <row r="5237" spans="1:16" x14ac:dyDescent="0.25">
      <c r="A5237" t="s">
        <v>7932</v>
      </c>
      <c r="B5237">
        <v>1197</v>
      </c>
      <c r="C5237" s="3" t="str">
        <f>HYPERLINK("http://www.uniprot.org/uniprot/K7L9I6","tr|K7L9I6|K7L9I6_SOYBN")</f>
        <v>tr|K7L9I6|K7L9I6_SOYBN</v>
      </c>
      <c r="D5237" t="s">
        <v>28</v>
      </c>
      <c r="E5237">
        <v>54.48</v>
      </c>
      <c r="F5237">
        <v>479</v>
      </c>
      <c r="G5237">
        <v>218</v>
      </c>
      <c r="H5237">
        <v>82</v>
      </c>
      <c r="I5237">
        <v>1</v>
      </c>
      <c r="J5237">
        <v>1191</v>
      </c>
      <c r="K5237">
        <v>1</v>
      </c>
      <c r="L5237">
        <v>1</v>
      </c>
      <c r="M5237">
        <v>474</v>
      </c>
      <c r="N5237" t="s">
        <v>18</v>
      </c>
      <c r="O5237" s="1">
        <v>8.2963500000000002E-123</v>
      </c>
      <c r="P5237">
        <v>1147</v>
      </c>
    </row>
    <row r="5238" spans="1:16" x14ac:dyDescent="0.25">
      <c r="A5238" t="s">
        <v>7933</v>
      </c>
      <c r="B5238">
        <v>945</v>
      </c>
      <c r="C5238" s="3" t="str">
        <f>HYPERLINK("http://www.uniprot.org/uniprot/G7LF83","tr|G7LF83|G7LF83_MEDTR")</f>
        <v>tr|G7LF83|G7LF83_MEDTR</v>
      </c>
      <c r="D5238" t="s">
        <v>7934</v>
      </c>
      <c r="E5238">
        <v>91.4</v>
      </c>
      <c r="F5238">
        <v>314</v>
      </c>
      <c r="G5238">
        <v>27</v>
      </c>
      <c r="H5238">
        <v>0</v>
      </c>
      <c r="I5238">
        <v>1</v>
      </c>
      <c r="J5238">
        <v>942</v>
      </c>
      <c r="K5238">
        <v>1</v>
      </c>
      <c r="L5238">
        <v>1</v>
      </c>
      <c r="M5238">
        <v>314</v>
      </c>
      <c r="N5238" t="s">
        <v>18</v>
      </c>
      <c r="O5238" s="1">
        <v>7.3818599999999996E-163</v>
      </c>
      <c r="P5238">
        <v>1491</v>
      </c>
    </row>
    <row r="5239" spans="1:16" x14ac:dyDescent="0.25">
      <c r="A5239" t="s">
        <v>7935</v>
      </c>
      <c r="B5239">
        <v>429</v>
      </c>
      <c r="C5239" s="3" t="str">
        <f>HYPERLINK("http://www.uniprot.org/uniprot/G7K181","tr|G7K181|G7K181_MEDTR")</f>
        <v>tr|G7K181|G7K181_MEDTR</v>
      </c>
      <c r="D5239" t="s">
        <v>7936</v>
      </c>
      <c r="E5239">
        <v>87</v>
      </c>
      <c r="F5239">
        <v>100</v>
      </c>
      <c r="G5239">
        <v>13</v>
      </c>
      <c r="H5239">
        <v>0</v>
      </c>
      <c r="I5239">
        <v>37</v>
      </c>
      <c r="J5239">
        <v>336</v>
      </c>
      <c r="K5239">
        <v>1</v>
      </c>
      <c r="L5239">
        <v>12</v>
      </c>
      <c r="M5239">
        <v>110</v>
      </c>
      <c r="N5239" t="s">
        <v>18</v>
      </c>
      <c r="O5239" s="1">
        <v>1.32089E-42</v>
      </c>
      <c r="P5239">
        <v>449</v>
      </c>
    </row>
    <row r="5240" spans="1:16" x14ac:dyDescent="0.25">
      <c r="A5240" t="s">
        <v>7937</v>
      </c>
      <c r="B5240">
        <v>354</v>
      </c>
      <c r="C5240" s="3" t="str">
        <f>HYPERLINK("http://www.uniprot.org/uniprot/A2Q2T1","tr|A2Q2T1|A2Q2T1_MEDTR")</f>
        <v>tr|A2Q2T1|A2Q2T1_MEDTR</v>
      </c>
      <c r="D5240" t="s">
        <v>337</v>
      </c>
      <c r="E5240">
        <v>87.25</v>
      </c>
      <c r="F5240">
        <v>102</v>
      </c>
      <c r="G5240">
        <v>13</v>
      </c>
      <c r="H5240">
        <v>0</v>
      </c>
      <c r="I5240">
        <v>10</v>
      </c>
      <c r="J5240">
        <v>315</v>
      </c>
      <c r="K5240">
        <v>1</v>
      </c>
      <c r="L5240">
        <v>376</v>
      </c>
      <c r="M5240">
        <v>477</v>
      </c>
      <c r="N5240" t="s">
        <v>18</v>
      </c>
      <c r="O5240" s="1">
        <v>9.9113899999999993E-46</v>
      </c>
      <c r="P5240">
        <v>476</v>
      </c>
    </row>
    <row r="5241" spans="1:16" x14ac:dyDescent="0.25">
      <c r="A5241" t="s">
        <v>7938</v>
      </c>
      <c r="B5241">
        <v>1584</v>
      </c>
      <c r="C5241" s="3" t="str">
        <f>HYPERLINK("http://www.uniprot.org/uniprot/G7IZP1","tr|G7IZP1|G7IZP1_MEDTR")</f>
        <v>tr|G7IZP1|G7IZP1_MEDTR</v>
      </c>
      <c r="D5241" t="s">
        <v>7939</v>
      </c>
      <c r="E5241">
        <v>84.64</v>
      </c>
      <c r="F5241">
        <v>521</v>
      </c>
      <c r="G5241">
        <v>80</v>
      </c>
      <c r="H5241">
        <v>0</v>
      </c>
      <c r="I5241">
        <v>1</v>
      </c>
      <c r="J5241">
        <v>1563</v>
      </c>
      <c r="K5241">
        <v>1</v>
      </c>
      <c r="L5241">
        <v>1</v>
      </c>
      <c r="M5241">
        <v>512</v>
      </c>
      <c r="N5241" t="s">
        <v>18</v>
      </c>
      <c r="O5241">
        <v>0</v>
      </c>
      <c r="P5241">
        <v>2219</v>
      </c>
    </row>
    <row r="5242" spans="1:16" x14ac:dyDescent="0.25">
      <c r="A5242" t="s">
        <v>7940</v>
      </c>
      <c r="B5242">
        <v>2193</v>
      </c>
      <c r="C5242" s="3" t="str">
        <f>HYPERLINK("http://www.uniprot.org/uniprot/A5BE46","tr|A5BE46|A5BE46_VITVI")</f>
        <v>tr|A5BE46|A5BE46_VITVI</v>
      </c>
      <c r="D5242" t="s">
        <v>462</v>
      </c>
      <c r="E5242">
        <v>79.069999999999993</v>
      </c>
      <c r="F5242">
        <v>736</v>
      </c>
      <c r="G5242">
        <v>154</v>
      </c>
      <c r="H5242">
        <v>7</v>
      </c>
      <c r="I5242">
        <v>1</v>
      </c>
      <c r="J5242">
        <v>2187</v>
      </c>
      <c r="K5242">
        <v>1</v>
      </c>
      <c r="L5242">
        <v>618</v>
      </c>
      <c r="M5242">
        <v>1353</v>
      </c>
      <c r="N5242" t="s">
        <v>18</v>
      </c>
      <c r="O5242">
        <v>0</v>
      </c>
      <c r="P5242">
        <v>3117</v>
      </c>
    </row>
    <row r="5243" spans="1:16" x14ac:dyDescent="0.25">
      <c r="A5243" t="s">
        <v>7941</v>
      </c>
      <c r="B5243">
        <v>1314</v>
      </c>
      <c r="C5243" s="3" t="str">
        <f>HYPERLINK("http://www.uniprot.org/uniprot/I1JGB5","tr|I1JGB5|I1JGB5_SOYBN")</f>
        <v>tr|I1JGB5|I1JGB5_SOYBN</v>
      </c>
      <c r="D5243" t="s">
        <v>7942</v>
      </c>
      <c r="E5243">
        <v>95.42</v>
      </c>
      <c r="F5243">
        <v>437</v>
      </c>
      <c r="G5243">
        <v>20</v>
      </c>
      <c r="H5243">
        <v>0</v>
      </c>
      <c r="I5243">
        <v>1</v>
      </c>
      <c r="J5243">
        <v>1311</v>
      </c>
      <c r="K5243">
        <v>1</v>
      </c>
      <c r="L5243">
        <v>1</v>
      </c>
      <c r="M5243">
        <v>437</v>
      </c>
      <c r="N5243" t="s">
        <v>18</v>
      </c>
      <c r="O5243">
        <v>0</v>
      </c>
      <c r="P5243">
        <v>2193</v>
      </c>
    </row>
    <row r="5244" spans="1:16" x14ac:dyDescent="0.25">
      <c r="A5244" t="s">
        <v>7943</v>
      </c>
      <c r="B5244">
        <v>357</v>
      </c>
      <c r="C5244" s="3" t="str">
        <f>HYPERLINK("http://www.uniprot.org/uniprot/G7LGG3","tr|G7LGG3|G7LGG3_MEDTR")</f>
        <v>tr|G7LGG3|G7LGG3_MEDTR</v>
      </c>
      <c r="D5244" t="s">
        <v>7944</v>
      </c>
      <c r="E5244">
        <v>80.19</v>
      </c>
      <c r="F5244">
        <v>101</v>
      </c>
      <c r="G5244">
        <v>20</v>
      </c>
      <c r="H5244">
        <v>0</v>
      </c>
      <c r="I5244">
        <v>7</v>
      </c>
      <c r="J5244">
        <v>309</v>
      </c>
      <c r="K5244">
        <v>1</v>
      </c>
      <c r="L5244">
        <v>63</v>
      </c>
      <c r="M5244">
        <v>163</v>
      </c>
      <c r="N5244" t="s">
        <v>18</v>
      </c>
      <c r="O5244" s="1">
        <v>3.75896E-37</v>
      </c>
      <c r="P5244">
        <v>402</v>
      </c>
    </row>
    <row r="5245" spans="1:16" x14ac:dyDescent="0.25">
      <c r="A5245" t="s">
        <v>7945</v>
      </c>
      <c r="B5245">
        <v>2265</v>
      </c>
      <c r="C5245" s="3" t="str">
        <f>HYPERLINK("http://www.uniprot.org/uniprot/G7IK16","tr|G7IK16|G7IK16_MEDTR")</f>
        <v>tr|G7IK16|G7IK16_MEDTR</v>
      </c>
      <c r="D5245" t="s">
        <v>7946</v>
      </c>
      <c r="E5245">
        <v>81.66</v>
      </c>
      <c r="F5245">
        <v>791</v>
      </c>
      <c r="G5245">
        <v>145</v>
      </c>
      <c r="H5245">
        <v>37</v>
      </c>
      <c r="I5245">
        <v>1</v>
      </c>
      <c r="J5245">
        <v>2262</v>
      </c>
      <c r="K5245">
        <v>1</v>
      </c>
      <c r="L5245">
        <v>1</v>
      </c>
      <c r="M5245">
        <v>787</v>
      </c>
      <c r="N5245" t="s">
        <v>18</v>
      </c>
      <c r="O5245">
        <v>0</v>
      </c>
      <c r="P5245">
        <v>3186</v>
      </c>
    </row>
    <row r="5246" spans="1:16" x14ac:dyDescent="0.25">
      <c r="A5246" t="s">
        <v>7947</v>
      </c>
      <c r="B5246">
        <v>1761</v>
      </c>
      <c r="C5246" s="3" t="str">
        <f>HYPERLINK("http://www.uniprot.org/uniprot/G7IRA5","tr|G7IRA5|G7IRA5_MEDTR")</f>
        <v>tr|G7IRA5|G7IRA5_MEDTR</v>
      </c>
      <c r="D5246" t="s">
        <v>7948</v>
      </c>
      <c r="E5246">
        <v>78.97</v>
      </c>
      <c r="F5246">
        <v>566</v>
      </c>
      <c r="G5246">
        <v>119</v>
      </c>
      <c r="H5246">
        <v>9</v>
      </c>
      <c r="I5246">
        <v>1</v>
      </c>
      <c r="J5246">
        <v>1671</v>
      </c>
      <c r="K5246">
        <v>1</v>
      </c>
      <c r="L5246">
        <v>1</v>
      </c>
      <c r="M5246">
        <v>564</v>
      </c>
      <c r="N5246" t="s">
        <v>18</v>
      </c>
      <c r="O5246">
        <v>0</v>
      </c>
      <c r="P5246">
        <v>2319</v>
      </c>
    </row>
    <row r="5247" spans="1:16" x14ac:dyDescent="0.25">
      <c r="A5247" t="s">
        <v>7949</v>
      </c>
      <c r="B5247">
        <v>3150</v>
      </c>
      <c r="C5247" s="3" t="str">
        <f>HYPERLINK("http://www.uniprot.org/uniprot/G7IG29","tr|G7IG29|G7IG29_MEDTR")</f>
        <v>tr|G7IG29|G7IG29_MEDTR</v>
      </c>
      <c r="D5247" t="s">
        <v>7950</v>
      </c>
      <c r="E5247">
        <v>78.790000000000006</v>
      </c>
      <c r="F5247">
        <v>1009</v>
      </c>
      <c r="G5247">
        <v>214</v>
      </c>
      <c r="H5247">
        <v>4</v>
      </c>
      <c r="I5247">
        <v>1</v>
      </c>
      <c r="J5247">
        <v>3015</v>
      </c>
      <c r="K5247">
        <v>1</v>
      </c>
      <c r="L5247">
        <v>124</v>
      </c>
      <c r="M5247">
        <v>1110</v>
      </c>
      <c r="N5247" t="s">
        <v>18</v>
      </c>
      <c r="O5247">
        <v>0</v>
      </c>
      <c r="P5247">
        <v>4078</v>
      </c>
    </row>
    <row r="5248" spans="1:16" x14ac:dyDescent="0.25">
      <c r="A5248" t="s">
        <v>7951</v>
      </c>
      <c r="B5248">
        <v>2904</v>
      </c>
      <c r="C5248" s="3" t="str">
        <f>HYPERLINK("http://www.uniprot.org/uniprot/Q8H0N0","tr|Q8H0N0|Q8H0N0_PEA")</f>
        <v>tr|Q8H0N0|Q8H0N0_PEA</v>
      </c>
      <c r="D5248" t="s">
        <v>7952</v>
      </c>
      <c r="E5248">
        <v>63.71</v>
      </c>
      <c r="F5248">
        <v>995</v>
      </c>
      <c r="G5248">
        <v>361</v>
      </c>
      <c r="H5248">
        <v>37</v>
      </c>
      <c r="I5248">
        <v>1</v>
      </c>
      <c r="J5248">
        <v>2874</v>
      </c>
      <c r="K5248">
        <v>1</v>
      </c>
      <c r="L5248">
        <v>1</v>
      </c>
      <c r="M5248">
        <v>917</v>
      </c>
      <c r="N5248" t="s">
        <v>18</v>
      </c>
      <c r="O5248">
        <v>0</v>
      </c>
      <c r="P5248">
        <v>2820</v>
      </c>
    </row>
    <row r="5249" spans="1:16" x14ac:dyDescent="0.25">
      <c r="A5249" t="s">
        <v>7953</v>
      </c>
      <c r="B5249">
        <v>1740</v>
      </c>
      <c r="C5249" s="3" t="str">
        <f>HYPERLINK("http://www.uniprot.org/uniprot/G7K0S2","tr|G7K0S2|G7K0S2_MEDTR")</f>
        <v>tr|G7K0S2|G7K0S2_MEDTR</v>
      </c>
      <c r="D5249" t="s">
        <v>7954</v>
      </c>
      <c r="E5249">
        <v>81.53</v>
      </c>
      <c r="F5249">
        <v>574</v>
      </c>
      <c r="G5249">
        <v>106</v>
      </c>
      <c r="H5249">
        <v>0</v>
      </c>
      <c r="I5249">
        <v>1</v>
      </c>
      <c r="J5249">
        <v>1722</v>
      </c>
      <c r="K5249">
        <v>1</v>
      </c>
      <c r="L5249">
        <v>8</v>
      </c>
      <c r="M5249">
        <v>574</v>
      </c>
      <c r="N5249" t="s">
        <v>18</v>
      </c>
      <c r="O5249">
        <v>0</v>
      </c>
      <c r="P5249">
        <v>2410</v>
      </c>
    </row>
    <row r="5250" spans="1:16" x14ac:dyDescent="0.25">
      <c r="A5250" t="s">
        <v>7955</v>
      </c>
      <c r="B5250">
        <v>408</v>
      </c>
      <c r="C5250" s="3" t="str">
        <f>HYPERLINK("http://www.uniprot.org/uniprot/K7MUA0","tr|K7MUA0|K7MUA0_SOYBN")</f>
        <v>tr|K7MUA0|K7MUA0_SOYBN</v>
      </c>
      <c r="D5250" t="s">
        <v>61</v>
      </c>
      <c r="E5250">
        <v>71.53</v>
      </c>
      <c r="F5250">
        <v>137</v>
      </c>
      <c r="G5250">
        <v>39</v>
      </c>
      <c r="H5250">
        <v>2</v>
      </c>
      <c r="I5250">
        <v>1</v>
      </c>
      <c r="J5250">
        <v>405</v>
      </c>
      <c r="K5250">
        <v>1</v>
      </c>
      <c r="L5250">
        <v>78</v>
      </c>
      <c r="M5250">
        <v>214</v>
      </c>
      <c r="N5250" t="s">
        <v>18</v>
      </c>
      <c r="O5250" s="1">
        <v>1.01185E-42</v>
      </c>
      <c r="P5250">
        <v>450</v>
      </c>
    </row>
    <row r="5251" spans="1:16" x14ac:dyDescent="0.25">
      <c r="A5251" t="s">
        <v>7956</v>
      </c>
      <c r="B5251">
        <v>1407</v>
      </c>
      <c r="C5251" s="3" t="str">
        <f>HYPERLINK("http://www.uniprot.org/uniprot/B7FIX1","tr|B7FIX1|B7FIX1_MEDTR")</f>
        <v>tr|B7FIX1|B7FIX1_MEDTR</v>
      </c>
      <c r="D5251" t="s">
        <v>581</v>
      </c>
      <c r="E5251">
        <v>82.28</v>
      </c>
      <c r="F5251">
        <v>463</v>
      </c>
      <c r="G5251">
        <v>82</v>
      </c>
      <c r="H5251">
        <v>1</v>
      </c>
      <c r="I5251">
        <v>19</v>
      </c>
      <c r="J5251">
        <v>1404</v>
      </c>
      <c r="K5251">
        <v>1</v>
      </c>
      <c r="L5251">
        <v>10</v>
      </c>
      <c r="M5251">
        <v>469</v>
      </c>
      <c r="N5251" t="s">
        <v>18</v>
      </c>
      <c r="O5251">
        <v>0</v>
      </c>
      <c r="P5251">
        <v>1932</v>
      </c>
    </row>
    <row r="5252" spans="1:16" x14ac:dyDescent="0.25">
      <c r="A5252" t="s">
        <v>7957</v>
      </c>
      <c r="B5252">
        <v>2694</v>
      </c>
      <c r="C5252" s="3" t="str">
        <f>HYPERLINK("http://www.uniprot.org/uniprot/K7MZP1","tr|K7MZP1|K7MZP1_SOYBN")</f>
        <v>tr|K7MZP1|K7MZP1_SOYBN</v>
      </c>
      <c r="D5252" t="s">
        <v>28</v>
      </c>
      <c r="E5252">
        <v>74.69</v>
      </c>
      <c r="F5252">
        <v>901</v>
      </c>
      <c r="G5252">
        <v>228</v>
      </c>
      <c r="H5252">
        <v>4</v>
      </c>
      <c r="I5252">
        <v>1</v>
      </c>
      <c r="J5252">
        <v>2691</v>
      </c>
      <c r="K5252">
        <v>1</v>
      </c>
      <c r="L5252">
        <v>1</v>
      </c>
      <c r="M5252">
        <v>887</v>
      </c>
      <c r="N5252" t="s">
        <v>18</v>
      </c>
      <c r="O5252">
        <v>0</v>
      </c>
      <c r="P5252">
        <v>3406</v>
      </c>
    </row>
    <row r="5253" spans="1:16" x14ac:dyDescent="0.25">
      <c r="A5253" t="s">
        <v>7958</v>
      </c>
      <c r="B5253">
        <v>546</v>
      </c>
      <c r="C5253" s="3" t="str">
        <f>HYPERLINK("http://www.uniprot.org/uniprot/I1LED8","tr|I1LED8|I1LED8_SOYBN")</f>
        <v>tr|I1LED8|I1LED8_SOYBN</v>
      </c>
      <c r="D5253" t="s">
        <v>28</v>
      </c>
      <c r="E5253">
        <v>86.51</v>
      </c>
      <c r="F5253">
        <v>178</v>
      </c>
      <c r="G5253">
        <v>24</v>
      </c>
      <c r="H5253">
        <v>0</v>
      </c>
      <c r="I5253">
        <v>1</v>
      </c>
      <c r="J5253">
        <v>534</v>
      </c>
      <c r="K5253">
        <v>1</v>
      </c>
      <c r="L5253">
        <v>1</v>
      </c>
      <c r="M5253">
        <v>178</v>
      </c>
      <c r="N5253" t="s">
        <v>18</v>
      </c>
      <c r="O5253" s="1">
        <v>3.91E-93</v>
      </c>
      <c r="P5253">
        <v>885</v>
      </c>
    </row>
    <row r="5254" spans="1:16" x14ac:dyDescent="0.25">
      <c r="A5254" t="s">
        <v>7959</v>
      </c>
      <c r="B5254">
        <v>396</v>
      </c>
      <c r="C5254" s="3" t="str">
        <f>HYPERLINK("http://www.uniprot.org/uniprot/G7KR54","tr|G7KR54|G7KR54_MEDTR")</f>
        <v>tr|G7KR54|G7KR54_MEDTR</v>
      </c>
      <c r="D5254" t="s">
        <v>7960</v>
      </c>
      <c r="E5254">
        <v>77.34</v>
      </c>
      <c r="F5254">
        <v>128</v>
      </c>
      <c r="G5254">
        <v>29</v>
      </c>
      <c r="H5254">
        <v>0</v>
      </c>
      <c r="I5254">
        <v>1</v>
      </c>
      <c r="J5254">
        <v>384</v>
      </c>
      <c r="K5254">
        <v>1</v>
      </c>
      <c r="L5254">
        <v>1</v>
      </c>
      <c r="M5254">
        <v>126</v>
      </c>
      <c r="N5254" t="s">
        <v>18</v>
      </c>
      <c r="O5254" s="1">
        <v>9.0056999999999992E-47</v>
      </c>
      <c r="P5254">
        <v>485</v>
      </c>
    </row>
    <row r="5255" spans="1:16" x14ac:dyDescent="0.25">
      <c r="A5255" t="s">
        <v>7961</v>
      </c>
      <c r="B5255">
        <v>375</v>
      </c>
      <c r="C5255" s="3" t="str">
        <f>HYPERLINK("http://www.uniprot.org/uniprot/G7K4M4","tr|G7K4M4|G7K4M4_MEDTR")</f>
        <v>tr|G7K4M4|G7K4M4_MEDTR</v>
      </c>
      <c r="D5255" t="s">
        <v>517</v>
      </c>
      <c r="E5255">
        <v>60.16</v>
      </c>
      <c r="F5255">
        <v>118</v>
      </c>
      <c r="G5255">
        <v>47</v>
      </c>
      <c r="H5255">
        <v>0</v>
      </c>
      <c r="I5255">
        <v>19</v>
      </c>
      <c r="J5255">
        <v>372</v>
      </c>
      <c r="K5255">
        <v>1</v>
      </c>
      <c r="L5255">
        <v>407</v>
      </c>
      <c r="M5255">
        <v>524</v>
      </c>
      <c r="N5255" t="s">
        <v>18</v>
      </c>
      <c r="O5255" s="1">
        <v>1.14011E-33</v>
      </c>
      <c r="P5255">
        <v>372</v>
      </c>
    </row>
    <row r="5256" spans="1:16" x14ac:dyDescent="0.25">
      <c r="A5256" t="s">
        <v>7962</v>
      </c>
      <c r="B5256">
        <v>399</v>
      </c>
      <c r="C5256" s="3" t="str">
        <f>HYPERLINK("http://www.uniprot.org/uniprot/G7J857","tr|G7J857|G7J857_MEDTR")</f>
        <v>tr|G7J857|G7J857_MEDTR</v>
      </c>
      <c r="D5256" t="s">
        <v>7963</v>
      </c>
      <c r="E5256">
        <v>83.33</v>
      </c>
      <c r="F5256">
        <v>132</v>
      </c>
      <c r="G5256">
        <v>22</v>
      </c>
      <c r="H5256">
        <v>0</v>
      </c>
      <c r="I5256">
        <v>1</v>
      </c>
      <c r="J5256">
        <v>396</v>
      </c>
      <c r="K5256">
        <v>1</v>
      </c>
      <c r="L5256">
        <v>34</v>
      </c>
      <c r="M5256">
        <v>162</v>
      </c>
      <c r="N5256" t="s">
        <v>18</v>
      </c>
      <c r="O5256" s="1">
        <v>2.51482E-57</v>
      </c>
      <c r="P5256">
        <v>576</v>
      </c>
    </row>
    <row r="5257" spans="1:16" x14ac:dyDescent="0.25">
      <c r="A5257" t="s">
        <v>7964</v>
      </c>
      <c r="B5257">
        <v>1527</v>
      </c>
      <c r="C5257" s="3" t="str">
        <f>HYPERLINK("http://www.uniprot.org/uniprot/I1MZX0","tr|I1MZX0|I1MZX0_SOYBN")</f>
        <v>tr|I1MZX0|I1MZX0_SOYBN</v>
      </c>
      <c r="D5257" t="s">
        <v>28</v>
      </c>
      <c r="E5257">
        <v>78.569999999999993</v>
      </c>
      <c r="F5257">
        <v>518</v>
      </c>
      <c r="G5257">
        <v>111</v>
      </c>
      <c r="H5257">
        <v>10</v>
      </c>
      <c r="I5257">
        <v>1</v>
      </c>
      <c r="J5257">
        <v>1524</v>
      </c>
      <c r="K5257">
        <v>1</v>
      </c>
      <c r="L5257">
        <v>1</v>
      </c>
      <c r="M5257">
        <v>508</v>
      </c>
      <c r="N5257" t="s">
        <v>18</v>
      </c>
      <c r="O5257">
        <v>0</v>
      </c>
      <c r="P5257">
        <v>2050</v>
      </c>
    </row>
    <row r="5258" spans="1:16" x14ac:dyDescent="0.25">
      <c r="A5258" t="s">
        <v>7965</v>
      </c>
      <c r="B5258">
        <v>276</v>
      </c>
      <c r="C5258" s="3" t="str">
        <f>HYPERLINK("http://www.uniprot.org/uniprot/I1K667","tr|I1K667|I1K667_SOYBN")</f>
        <v>tr|I1K667|I1K667_SOYBN</v>
      </c>
      <c r="D5258" t="s">
        <v>28</v>
      </c>
      <c r="E5258">
        <v>47.25</v>
      </c>
      <c r="F5258">
        <v>91</v>
      </c>
      <c r="G5258">
        <v>48</v>
      </c>
      <c r="H5258">
        <v>0</v>
      </c>
      <c r="I5258">
        <v>1</v>
      </c>
      <c r="J5258">
        <v>273</v>
      </c>
      <c r="K5258">
        <v>1</v>
      </c>
      <c r="L5258">
        <v>1</v>
      </c>
      <c r="M5258">
        <v>90</v>
      </c>
      <c r="N5258" t="s">
        <v>18</v>
      </c>
      <c r="O5258" s="1">
        <v>5.4961799999999997E-12</v>
      </c>
      <c r="P5258">
        <v>185</v>
      </c>
    </row>
    <row r="5259" spans="1:16" x14ac:dyDescent="0.25">
      <c r="A5259" t="s">
        <v>7966</v>
      </c>
      <c r="B5259">
        <v>390</v>
      </c>
      <c r="C5259" s="3" t="str">
        <f>HYPERLINK("http://www.uniprot.org/uniprot/I3SZL7","tr|I3SZL7|I3SZL7_MEDTR")</f>
        <v>tr|I3SZL7|I3SZL7_MEDTR</v>
      </c>
      <c r="D5259" t="s">
        <v>22</v>
      </c>
      <c r="E5259">
        <v>47.28</v>
      </c>
      <c r="F5259">
        <v>129</v>
      </c>
      <c r="G5259">
        <v>68</v>
      </c>
      <c r="H5259">
        <v>0</v>
      </c>
      <c r="I5259">
        <v>1</v>
      </c>
      <c r="J5259">
        <v>387</v>
      </c>
      <c r="K5259">
        <v>1</v>
      </c>
      <c r="L5259">
        <v>1</v>
      </c>
      <c r="M5259">
        <v>129</v>
      </c>
      <c r="N5259" t="s">
        <v>18</v>
      </c>
      <c r="O5259" s="1">
        <v>7.2449400000000004E-25</v>
      </c>
      <c r="P5259">
        <v>296</v>
      </c>
    </row>
    <row r="5260" spans="1:16" x14ac:dyDescent="0.25">
      <c r="A5260" t="s">
        <v>7967</v>
      </c>
      <c r="B5260">
        <v>3231</v>
      </c>
      <c r="C5260" s="3" t="str">
        <f>HYPERLINK("http://www.uniprot.org/uniprot/A5BE46","tr|A5BE46|A5BE46_VITVI")</f>
        <v>tr|A5BE46|A5BE46_VITVI</v>
      </c>
      <c r="D5260" t="s">
        <v>462</v>
      </c>
      <c r="E5260">
        <v>77.91</v>
      </c>
      <c r="F5260">
        <v>1082</v>
      </c>
      <c r="G5260">
        <v>239</v>
      </c>
      <c r="H5260">
        <v>7</v>
      </c>
      <c r="I5260">
        <v>1</v>
      </c>
      <c r="J5260">
        <v>3225</v>
      </c>
      <c r="K5260">
        <v>1</v>
      </c>
      <c r="L5260">
        <v>272</v>
      </c>
      <c r="M5260">
        <v>1353</v>
      </c>
      <c r="N5260" t="s">
        <v>18</v>
      </c>
      <c r="O5260">
        <v>0</v>
      </c>
      <c r="P5260">
        <v>4466</v>
      </c>
    </row>
    <row r="5261" spans="1:16" x14ac:dyDescent="0.25">
      <c r="A5261" t="s">
        <v>7968</v>
      </c>
      <c r="B5261">
        <v>1062</v>
      </c>
      <c r="C5261" s="3" t="str">
        <f>HYPERLINK("http://www.uniprot.org/uniprot/G7JN89","tr|G7JN89|G7JN89_MEDTR")</f>
        <v>tr|G7JN89|G7JN89_MEDTR</v>
      </c>
      <c r="D5261" t="s">
        <v>7969</v>
      </c>
      <c r="E5261">
        <v>60.95</v>
      </c>
      <c r="F5261">
        <v>315</v>
      </c>
      <c r="G5261">
        <v>123</v>
      </c>
      <c r="H5261">
        <v>11</v>
      </c>
      <c r="I5261">
        <v>52</v>
      </c>
      <c r="J5261">
        <v>963</v>
      </c>
      <c r="K5261">
        <v>1</v>
      </c>
      <c r="L5261">
        <v>18</v>
      </c>
      <c r="M5261">
        <v>323</v>
      </c>
      <c r="N5261" t="s">
        <v>18</v>
      </c>
      <c r="O5261" s="1">
        <v>1.84753E-91</v>
      </c>
      <c r="P5261">
        <v>876</v>
      </c>
    </row>
    <row r="5262" spans="1:16" x14ac:dyDescent="0.25">
      <c r="A5262" t="s">
        <v>7970</v>
      </c>
      <c r="B5262">
        <v>186</v>
      </c>
      <c r="C5262" s="3" t="str">
        <f>HYPERLINK("http://www.uniprot.org/uniprot/G7ZVI3","tr|G7ZVI3|G7ZVI3_MEDTR")</f>
        <v>tr|G7ZVI3|G7ZVI3_MEDTR</v>
      </c>
      <c r="D5262" t="s">
        <v>7971</v>
      </c>
      <c r="E5262">
        <v>93.44</v>
      </c>
      <c r="F5262">
        <v>61</v>
      </c>
      <c r="G5262">
        <v>4</v>
      </c>
      <c r="H5262">
        <v>0</v>
      </c>
      <c r="I5262">
        <v>1</v>
      </c>
      <c r="J5262">
        <v>183</v>
      </c>
      <c r="K5262">
        <v>1</v>
      </c>
      <c r="L5262">
        <v>1</v>
      </c>
      <c r="M5262">
        <v>61</v>
      </c>
      <c r="N5262" t="s">
        <v>18</v>
      </c>
      <c r="O5262" s="1">
        <v>6.2468199999999998E-24</v>
      </c>
      <c r="P5262">
        <v>288</v>
      </c>
    </row>
    <row r="5263" spans="1:16" x14ac:dyDescent="0.25">
      <c r="A5263" t="s">
        <v>7972</v>
      </c>
      <c r="B5263">
        <v>1290</v>
      </c>
      <c r="C5263" s="3" t="str">
        <f>HYPERLINK("http://www.uniprot.org/uniprot/K7MS02","tr|K7MS02|K7MS02_SOYBN")</f>
        <v>tr|K7MS02|K7MS02_SOYBN</v>
      </c>
      <c r="D5263" t="s">
        <v>28</v>
      </c>
      <c r="E5263">
        <v>76.63</v>
      </c>
      <c r="F5263">
        <v>398</v>
      </c>
      <c r="G5263">
        <v>93</v>
      </c>
      <c r="H5263">
        <v>1</v>
      </c>
      <c r="I5263">
        <v>13</v>
      </c>
      <c r="J5263">
        <v>1203</v>
      </c>
      <c r="K5263">
        <v>1</v>
      </c>
      <c r="L5263">
        <v>194</v>
      </c>
      <c r="M5263">
        <v>590</v>
      </c>
      <c r="N5263" t="s">
        <v>18</v>
      </c>
      <c r="O5263" s="1">
        <v>1.1236699999999999E-168</v>
      </c>
      <c r="P5263">
        <v>1543</v>
      </c>
    </row>
    <row r="5264" spans="1:16" x14ac:dyDescent="0.25">
      <c r="A5264" t="s">
        <v>7973</v>
      </c>
      <c r="B5264">
        <v>726</v>
      </c>
      <c r="C5264" s="3" t="str">
        <f>HYPERLINK("http://www.uniprot.org/uniprot/I1LLC1","tr|I1LLC1|I1LLC1_SOYBN")</f>
        <v>tr|I1LLC1|I1LLC1_SOYBN</v>
      </c>
      <c r="D5264" t="s">
        <v>7974</v>
      </c>
      <c r="E5264">
        <v>71.540000000000006</v>
      </c>
      <c r="F5264">
        <v>239</v>
      </c>
      <c r="G5264">
        <v>68</v>
      </c>
      <c r="H5264">
        <v>0</v>
      </c>
      <c r="I5264">
        <v>1</v>
      </c>
      <c r="J5264">
        <v>717</v>
      </c>
      <c r="K5264">
        <v>1</v>
      </c>
      <c r="L5264">
        <v>1</v>
      </c>
      <c r="M5264">
        <v>239</v>
      </c>
      <c r="N5264" t="s">
        <v>18</v>
      </c>
      <c r="O5264" s="1">
        <v>4.4273100000000002E-94</v>
      </c>
      <c r="P5264">
        <v>896</v>
      </c>
    </row>
    <row r="5265" spans="1:16" x14ac:dyDescent="0.25">
      <c r="A5265" t="s">
        <v>7975</v>
      </c>
      <c r="B5265">
        <v>378</v>
      </c>
      <c r="C5265" s="3" t="str">
        <f>HYPERLINK("http://www.uniprot.org/uniprot/G7K181","tr|G7K181|G7K181_MEDTR")</f>
        <v>tr|G7K181|G7K181_MEDTR</v>
      </c>
      <c r="D5265" t="s">
        <v>7936</v>
      </c>
      <c r="E5265">
        <v>71.17</v>
      </c>
      <c r="F5265">
        <v>111</v>
      </c>
      <c r="G5265">
        <v>32</v>
      </c>
      <c r="H5265">
        <v>15</v>
      </c>
      <c r="I5265">
        <v>1</v>
      </c>
      <c r="J5265">
        <v>288</v>
      </c>
      <c r="K5265">
        <v>1</v>
      </c>
      <c r="L5265">
        <v>1</v>
      </c>
      <c r="M5265">
        <v>110</v>
      </c>
      <c r="N5265" t="s">
        <v>18</v>
      </c>
      <c r="O5265" s="1">
        <v>2.0686699999999999E-35</v>
      </c>
      <c r="P5265">
        <v>387</v>
      </c>
    </row>
    <row r="5266" spans="1:16" x14ac:dyDescent="0.25">
      <c r="A5266" t="s">
        <v>7976</v>
      </c>
      <c r="B5266">
        <v>2457</v>
      </c>
      <c r="C5266" s="3" t="str">
        <f>HYPERLINK("http://www.uniprot.org/uniprot/I1JDV6","tr|I1JDV6|I1JDV6_SOYBN")</f>
        <v>tr|I1JDV6|I1JDV6_SOYBN</v>
      </c>
      <c r="D5266" t="s">
        <v>28</v>
      </c>
      <c r="E5266">
        <v>76.95</v>
      </c>
      <c r="F5266">
        <v>690</v>
      </c>
      <c r="G5266">
        <v>159</v>
      </c>
      <c r="H5266">
        <v>5</v>
      </c>
      <c r="I5266">
        <v>1</v>
      </c>
      <c r="J5266">
        <v>2055</v>
      </c>
      <c r="K5266">
        <v>1</v>
      </c>
      <c r="L5266">
        <v>1</v>
      </c>
      <c r="M5266">
        <v>687</v>
      </c>
      <c r="N5266" t="s">
        <v>18</v>
      </c>
      <c r="O5266">
        <v>0</v>
      </c>
      <c r="P5266">
        <v>2656</v>
      </c>
    </row>
    <row r="5267" spans="1:16" x14ac:dyDescent="0.25">
      <c r="A5267" t="s">
        <v>7977</v>
      </c>
      <c r="B5267">
        <v>873</v>
      </c>
      <c r="C5267" s="3" t="str">
        <f>HYPERLINK("http://www.uniprot.org/uniprot/I1MI02","tr|I1MI02|I1MI02_SOYBN")</f>
        <v>tr|I1MI02|I1MI02_SOYBN</v>
      </c>
      <c r="D5267" t="s">
        <v>117</v>
      </c>
      <c r="E5267">
        <v>75.290000000000006</v>
      </c>
      <c r="F5267">
        <v>251</v>
      </c>
      <c r="G5267">
        <v>62</v>
      </c>
      <c r="H5267">
        <v>0</v>
      </c>
      <c r="I5267">
        <v>118</v>
      </c>
      <c r="J5267">
        <v>870</v>
      </c>
      <c r="K5267">
        <v>1</v>
      </c>
      <c r="L5267">
        <v>41</v>
      </c>
      <c r="M5267">
        <v>286</v>
      </c>
      <c r="N5267" t="s">
        <v>18</v>
      </c>
      <c r="O5267" s="1">
        <v>5.1701000000000001E-104</v>
      </c>
      <c r="P5267">
        <v>983</v>
      </c>
    </row>
    <row r="5268" spans="1:16" x14ac:dyDescent="0.25">
      <c r="A5268" t="s">
        <v>7978</v>
      </c>
      <c r="B5268">
        <v>402</v>
      </c>
      <c r="C5268" s="3" t="str">
        <f>HYPERLINK("http://www.uniprot.org/uniprot/I3SAP2","tr|I3SAP2|I3SAP2_MEDTR")</f>
        <v>tr|I3SAP2|I3SAP2_MEDTR</v>
      </c>
      <c r="D5268" t="s">
        <v>22</v>
      </c>
      <c r="E5268">
        <v>86.46</v>
      </c>
      <c r="F5268">
        <v>133</v>
      </c>
      <c r="G5268">
        <v>18</v>
      </c>
      <c r="H5268">
        <v>0</v>
      </c>
      <c r="I5268">
        <v>1</v>
      </c>
      <c r="J5268">
        <v>399</v>
      </c>
      <c r="K5268">
        <v>1</v>
      </c>
      <c r="L5268">
        <v>104</v>
      </c>
      <c r="M5268">
        <v>236</v>
      </c>
      <c r="N5268" t="s">
        <v>18</v>
      </c>
      <c r="O5268" s="1">
        <v>6.8017699999999995E-63</v>
      </c>
      <c r="P5268">
        <v>624</v>
      </c>
    </row>
    <row r="5269" spans="1:16" x14ac:dyDescent="0.25">
      <c r="A5269" t="s">
        <v>7979</v>
      </c>
      <c r="B5269">
        <v>654</v>
      </c>
      <c r="C5269" s="3" t="str">
        <f>HYPERLINK("http://www.uniprot.org/uniprot/G7KQK7","tr|G7KQK7|G7KQK7_MEDTR")</f>
        <v>tr|G7KQK7|G7KQK7_MEDTR</v>
      </c>
      <c r="D5269" t="s">
        <v>7980</v>
      </c>
      <c r="E5269">
        <v>75.25</v>
      </c>
      <c r="F5269">
        <v>198</v>
      </c>
      <c r="G5269">
        <v>49</v>
      </c>
      <c r="H5269">
        <v>0</v>
      </c>
      <c r="I5269">
        <v>13</v>
      </c>
      <c r="J5269">
        <v>606</v>
      </c>
      <c r="K5269">
        <v>1</v>
      </c>
      <c r="L5269">
        <v>151</v>
      </c>
      <c r="M5269">
        <v>336</v>
      </c>
      <c r="N5269" t="s">
        <v>18</v>
      </c>
      <c r="O5269" s="1">
        <v>2.23907E-77</v>
      </c>
      <c r="P5269">
        <v>751</v>
      </c>
    </row>
    <row r="5270" spans="1:16" x14ac:dyDescent="0.25">
      <c r="A5270" t="s">
        <v>7981</v>
      </c>
      <c r="B5270">
        <v>1182</v>
      </c>
      <c r="C5270" s="3" t="str">
        <f>HYPERLINK("http://www.uniprot.org/uniprot/G7IK18","tr|G7IK18|G7IK18_MEDTR")</f>
        <v>tr|G7IK18|G7IK18_MEDTR</v>
      </c>
      <c r="D5270" t="s">
        <v>7982</v>
      </c>
      <c r="E5270">
        <v>54.98</v>
      </c>
      <c r="F5270">
        <v>291</v>
      </c>
      <c r="G5270">
        <v>131</v>
      </c>
      <c r="H5270">
        <v>14</v>
      </c>
      <c r="I5270">
        <v>346</v>
      </c>
      <c r="J5270">
        <v>1176</v>
      </c>
      <c r="K5270">
        <v>1</v>
      </c>
      <c r="L5270">
        <v>133</v>
      </c>
      <c r="M5270">
        <v>419</v>
      </c>
      <c r="N5270" t="s">
        <v>18</v>
      </c>
      <c r="O5270" s="1">
        <v>1.45538E-71</v>
      </c>
      <c r="P5270">
        <v>705</v>
      </c>
    </row>
    <row r="5271" spans="1:16" x14ac:dyDescent="0.25">
      <c r="A5271" t="s">
        <v>7983</v>
      </c>
      <c r="B5271">
        <v>663</v>
      </c>
      <c r="C5271" s="3" t="str">
        <f>HYPERLINK("http://www.uniprot.org/uniprot/G7IRA4","tr|G7IRA4|G7IRA4_MEDTR")</f>
        <v>tr|G7IRA4|G7IRA4_MEDTR</v>
      </c>
      <c r="D5271" t="s">
        <v>7984</v>
      </c>
      <c r="E5271">
        <v>70</v>
      </c>
      <c r="F5271">
        <v>230</v>
      </c>
      <c r="G5271">
        <v>69</v>
      </c>
      <c r="H5271">
        <v>10</v>
      </c>
      <c r="I5271">
        <v>1</v>
      </c>
      <c r="J5271">
        <v>660</v>
      </c>
      <c r="K5271">
        <v>1</v>
      </c>
      <c r="L5271">
        <v>100</v>
      </c>
      <c r="M5271">
        <v>329</v>
      </c>
      <c r="N5271" t="s">
        <v>18</v>
      </c>
      <c r="O5271" s="1">
        <v>2.9345499999999999E-80</v>
      </c>
      <c r="P5271">
        <v>776</v>
      </c>
    </row>
    <row r="5272" spans="1:16" x14ac:dyDescent="0.25">
      <c r="A5272" t="s">
        <v>7985</v>
      </c>
      <c r="B5272">
        <v>1635</v>
      </c>
      <c r="C5272" s="3" t="str">
        <f>HYPERLINK("http://www.uniprot.org/uniprot/G7IG28","tr|G7IG28|G7IG28_MEDTR")</f>
        <v>tr|G7IG28|G7IG28_MEDTR</v>
      </c>
      <c r="D5272" t="s">
        <v>7986</v>
      </c>
      <c r="E5272">
        <v>69.45</v>
      </c>
      <c r="F5272">
        <v>383</v>
      </c>
      <c r="G5272">
        <v>117</v>
      </c>
      <c r="H5272">
        <v>13</v>
      </c>
      <c r="I5272">
        <v>505</v>
      </c>
      <c r="J5272">
        <v>1614</v>
      </c>
      <c r="K5272">
        <v>1</v>
      </c>
      <c r="L5272">
        <v>1</v>
      </c>
      <c r="M5272">
        <v>376</v>
      </c>
      <c r="N5272" t="s">
        <v>18</v>
      </c>
      <c r="O5272" s="1">
        <v>3.83421E-135</v>
      </c>
      <c r="P5272">
        <v>1255</v>
      </c>
    </row>
    <row r="5273" spans="1:16" x14ac:dyDescent="0.25">
      <c r="A5273" t="s">
        <v>7987</v>
      </c>
      <c r="B5273">
        <v>3699</v>
      </c>
      <c r="C5273" s="3" t="str">
        <f>HYPERLINK("http://www.uniprot.org/uniprot/K7M447","tr|K7M447|K7M447_SOYBN")</f>
        <v>tr|K7M447|K7M447_SOYBN</v>
      </c>
      <c r="D5273" t="s">
        <v>28</v>
      </c>
      <c r="E5273">
        <v>80.08</v>
      </c>
      <c r="F5273">
        <v>1240</v>
      </c>
      <c r="G5273">
        <v>247</v>
      </c>
      <c r="H5273">
        <v>35</v>
      </c>
      <c r="I5273">
        <v>82</v>
      </c>
      <c r="J5273">
        <v>3696</v>
      </c>
      <c r="K5273">
        <v>1</v>
      </c>
      <c r="L5273">
        <v>29</v>
      </c>
      <c r="M5273">
        <v>1268</v>
      </c>
      <c r="N5273" t="s">
        <v>18</v>
      </c>
      <c r="O5273">
        <v>0</v>
      </c>
      <c r="P5273">
        <v>5144</v>
      </c>
    </row>
    <row r="5274" spans="1:16" x14ac:dyDescent="0.25">
      <c r="A5274" t="s">
        <v>7988</v>
      </c>
      <c r="B5274">
        <v>1377</v>
      </c>
      <c r="C5274" s="3" t="str">
        <f>HYPERLINK("http://www.uniprot.org/uniprot/G7K0S5","tr|G7K0S5|G7K0S5_MEDTR")</f>
        <v>tr|G7K0S5|G7K0S5_MEDTR</v>
      </c>
      <c r="D5274" t="s">
        <v>7989</v>
      </c>
      <c r="E5274">
        <v>78.430000000000007</v>
      </c>
      <c r="F5274">
        <v>459</v>
      </c>
      <c r="G5274">
        <v>99</v>
      </c>
      <c r="H5274">
        <v>1</v>
      </c>
      <c r="I5274">
        <v>1</v>
      </c>
      <c r="J5274">
        <v>1374</v>
      </c>
      <c r="K5274">
        <v>1</v>
      </c>
      <c r="L5274">
        <v>32</v>
      </c>
      <c r="M5274">
        <v>490</v>
      </c>
      <c r="N5274" t="s">
        <v>18</v>
      </c>
      <c r="O5274">
        <v>0</v>
      </c>
      <c r="P5274">
        <v>1866</v>
      </c>
    </row>
    <row r="5275" spans="1:16" x14ac:dyDescent="0.25">
      <c r="A5275" t="s">
        <v>7990</v>
      </c>
      <c r="B5275">
        <v>6777</v>
      </c>
      <c r="C5275" s="3" t="str">
        <f>HYPERLINK("http://www.uniprot.org/uniprot/Q2HTJ2","tr|Q2HTJ2|Q2HTJ2_MEDTR")</f>
        <v>tr|Q2HTJ2|Q2HTJ2_MEDTR</v>
      </c>
      <c r="D5275" t="s">
        <v>7991</v>
      </c>
      <c r="E5275">
        <v>81.2</v>
      </c>
      <c r="F5275">
        <v>2282</v>
      </c>
      <c r="G5275">
        <v>429</v>
      </c>
      <c r="H5275">
        <v>24</v>
      </c>
      <c r="I5275">
        <v>1</v>
      </c>
      <c r="J5275">
        <v>6774</v>
      </c>
      <c r="K5275">
        <v>1</v>
      </c>
      <c r="L5275">
        <v>1</v>
      </c>
      <c r="M5275">
        <v>2270</v>
      </c>
      <c r="N5275" t="s">
        <v>18</v>
      </c>
      <c r="O5275">
        <v>0</v>
      </c>
      <c r="P5275">
        <v>9230</v>
      </c>
    </row>
    <row r="5276" spans="1:16" x14ac:dyDescent="0.25">
      <c r="A5276" t="s">
        <v>7992</v>
      </c>
      <c r="B5276">
        <v>1050</v>
      </c>
      <c r="C5276" s="3" t="str">
        <f>HYPERLINK("http://www.uniprot.org/uniprot/K7MNX2","tr|K7MNX2|K7MNX2_SOYBN")</f>
        <v>tr|K7MNX2|K7MNX2_SOYBN</v>
      </c>
      <c r="D5276" t="s">
        <v>28</v>
      </c>
      <c r="E5276">
        <v>24.86</v>
      </c>
      <c r="F5276">
        <v>362</v>
      </c>
      <c r="G5276">
        <v>272</v>
      </c>
      <c r="H5276">
        <v>21</v>
      </c>
      <c r="I5276">
        <v>25</v>
      </c>
      <c r="J5276">
        <v>1047</v>
      </c>
      <c r="K5276">
        <v>1</v>
      </c>
      <c r="L5276">
        <v>225</v>
      </c>
      <c r="M5276">
        <v>556</v>
      </c>
      <c r="N5276" t="s">
        <v>18</v>
      </c>
      <c r="O5276" s="1">
        <v>6.5806700000000006E-17</v>
      </c>
      <c r="P5276">
        <v>233</v>
      </c>
    </row>
    <row r="5277" spans="1:16" x14ac:dyDescent="0.25">
      <c r="A5277" t="s">
        <v>7993</v>
      </c>
      <c r="B5277">
        <v>660</v>
      </c>
      <c r="C5277" s="3" t="str">
        <f>HYPERLINK("http://www.uniprot.org/uniprot/C7S8D0","tr|C7S8D0|C7S8D0_SOYBN")</f>
        <v>tr|C7S8D0|C7S8D0_SOYBN</v>
      </c>
      <c r="D5277" t="s">
        <v>7994</v>
      </c>
      <c r="E5277">
        <v>86.42</v>
      </c>
      <c r="F5277">
        <v>221</v>
      </c>
      <c r="G5277">
        <v>30</v>
      </c>
      <c r="H5277">
        <v>2</v>
      </c>
      <c r="I5277">
        <v>1</v>
      </c>
      <c r="J5277">
        <v>657</v>
      </c>
      <c r="K5277">
        <v>1</v>
      </c>
      <c r="L5277">
        <v>1</v>
      </c>
      <c r="M5277">
        <v>221</v>
      </c>
      <c r="N5277" t="s">
        <v>18</v>
      </c>
      <c r="O5277" s="1">
        <v>8.3743500000000004E-104</v>
      </c>
      <c r="P5277">
        <v>979</v>
      </c>
    </row>
    <row r="5278" spans="1:16" x14ac:dyDescent="0.25">
      <c r="A5278" t="s">
        <v>7995</v>
      </c>
      <c r="B5278">
        <v>1437</v>
      </c>
      <c r="C5278" s="3" t="str">
        <f>HYPERLINK("http://www.uniprot.org/uniprot/I1NG36","tr|I1NG36|I1NG36_SOYBN")</f>
        <v>tr|I1NG36|I1NG36_SOYBN</v>
      </c>
      <c r="D5278" t="s">
        <v>71</v>
      </c>
      <c r="E5278">
        <v>67.94</v>
      </c>
      <c r="F5278">
        <v>521</v>
      </c>
      <c r="G5278">
        <v>167</v>
      </c>
      <c r="H5278">
        <v>59</v>
      </c>
      <c r="I5278">
        <v>49</v>
      </c>
      <c r="J5278">
        <v>1434</v>
      </c>
      <c r="K5278">
        <v>1</v>
      </c>
      <c r="L5278">
        <v>10</v>
      </c>
      <c r="M5278">
        <v>530</v>
      </c>
      <c r="N5278" t="s">
        <v>18</v>
      </c>
      <c r="O5278">
        <v>0</v>
      </c>
      <c r="P5278">
        <v>1740</v>
      </c>
    </row>
    <row r="5279" spans="1:16" x14ac:dyDescent="0.25">
      <c r="A5279" t="s">
        <v>7996</v>
      </c>
      <c r="B5279">
        <v>924</v>
      </c>
      <c r="C5279" s="3" t="str">
        <f>HYPERLINK("http://www.uniprot.org/uniprot/G7KR56","tr|G7KR56|G7KR56_MEDTR")</f>
        <v>tr|G7KR56|G7KR56_MEDTR</v>
      </c>
      <c r="D5279" t="s">
        <v>7997</v>
      </c>
      <c r="E5279">
        <v>68.37</v>
      </c>
      <c r="F5279">
        <v>313</v>
      </c>
      <c r="G5279">
        <v>99</v>
      </c>
      <c r="H5279">
        <v>9</v>
      </c>
      <c r="I5279">
        <v>1</v>
      </c>
      <c r="J5279">
        <v>912</v>
      </c>
      <c r="K5279">
        <v>1</v>
      </c>
      <c r="L5279">
        <v>1</v>
      </c>
      <c r="M5279">
        <v>301</v>
      </c>
      <c r="N5279" t="s">
        <v>18</v>
      </c>
      <c r="O5279" s="1">
        <v>8.2307100000000003E-103</v>
      </c>
      <c r="P5279">
        <v>973</v>
      </c>
    </row>
    <row r="5280" spans="1:16" x14ac:dyDescent="0.25">
      <c r="A5280" t="s">
        <v>7998</v>
      </c>
      <c r="B5280">
        <v>1515</v>
      </c>
      <c r="C5280" s="3" t="str">
        <f>HYPERLINK("http://www.uniprot.org/uniprot/K7PEY4","tr|K7PEY4|K7PEY4_MEDTR")</f>
        <v>tr|K7PEY4|K7PEY4_MEDTR</v>
      </c>
      <c r="D5280" t="s">
        <v>7999</v>
      </c>
      <c r="E5280">
        <v>92.85</v>
      </c>
      <c r="F5280">
        <v>504</v>
      </c>
      <c r="G5280">
        <v>36</v>
      </c>
      <c r="H5280">
        <v>0</v>
      </c>
      <c r="I5280">
        <v>1</v>
      </c>
      <c r="J5280">
        <v>1512</v>
      </c>
      <c r="K5280">
        <v>1</v>
      </c>
      <c r="L5280">
        <v>23</v>
      </c>
      <c r="M5280">
        <v>526</v>
      </c>
      <c r="N5280" t="s">
        <v>18</v>
      </c>
      <c r="O5280">
        <v>0</v>
      </c>
      <c r="P5280">
        <v>2401</v>
      </c>
    </row>
    <row r="5281" spans="1:16" x14ac:dyDescent="0.25">
      <c r="A5281" t="s">
        <v>8000</v>
      </c>
      <c r="B5281">
        <v>1380</v>
      </c>
      <c r="C5281" s="3" t="str">
        <f>HYPERLINK("http://www.uniprot.org/uniprot/G7J858","tr|G7J858|G7J858_MEDTR")</f>
        <v>tr|G7J858|G7J858_MEDTR</v>
      </c>
      <c r="D5281" t="s">
        <v>8001</v>
      </c>
      <c r="E5281">
        <v>93.15</v>
      </c>
      <c r="F5281">
        <v>438</v>
      </c>
      <c r="G5281">
        <v>30</v>
      </c>
      <c r="H5281">
        <v>0</v>
      </c>
      <c r="I5281">
        <v>64</v>
      </c>
      <c r="J5281">
        <v>1377</v>
      </c>
      <c r="K5281">
        <v>1</v>
      </c>
      <c r="L5281">
        <v>22</v>
      </c>
      <c r="M5281">
        <v>459</v>
      </c>
      <c r="N5281" t="s">
        <v>18</v>
      </c>
      <c r="O5281">
        <v>0</v>
      </c>
      <c r="P5281">
        <v>2075</v>
      </c>
    </row>
    <row r="5282" spans="1:16" x14ac:dyDescent="0.25">
      <c r="A5282" t="s">
        <v>8002</v>
      </c>
      <c r="B5282">
        <v>771</v>
      </c>
      <c r="C5282" s="3" t="str">
        <f>HYPERLINK("http://www.uniprot.org/uniprot/G7IXW1","tr|G7IXW1|G7IXW1_MEDTR")</f>
        <v>tr|G7IXW1|G7IXW1_MEDTR</v>
      </c>
      <c r="D5282" t="s">
        <v>8003</v>
      </c>
      <c r="E5282">
        <v>32.9</v>
      </c>
      <c r="F5282">
        <v>231</v>
      </c>
      <c r="G5282">
        <v>155</v>
      </c>
      <c r="H5282">
        <v>14</v>
      </c>
      <c r="I5282">
        <v>106</v>
      </c>
      <c r="J5282">
        <v>756</v>
      </c>
      <c r="K5282">
        <v>1</v>
      </c>
      <c r="L5282">
        <v>22</v>
      </c>
      <c r="M5282">
        <v>234</v>
      </c>
      <c r="N5282" t="s">
        <v>18</v>
      </c>
      <c r="O5282" s="1">
        <v>6.4746699999999995E-17</v>
      </c>
      <c r="P5282">
        <v>231</v>
      </c>
    </row>
    <row r="5283" spans="1:16" x14ac:dyDescent="0.25">
      <c r="A5283" t="s">
        <v>8004</v>
      </c>
      <c r="B5283">
        <v>483</v>
      </c>
      <c r="C5283" s="3" t="str">
        <f>HYPERLINK("http://www.uniprot.org/uniprot/J7LMM2","tr|J7LMM2|J7LMM2_ARAHY")</f>
        <v>tr|J7LMM2|J7LMM2_ARAHY</v>
      </c>
      <c r="D5283" t="s">
        <v>1538</v>
      </c>
      <c r="E5283">
        <v>98.75</v>
      </c>
      <c r="F5283">
        <v>160</v>
      </c>
      <c r="G5283">
        <v>2</v>
      </c>
      <c r="H5283">
        <v>0</v>
      </c>
      <c r="I5283">
        <v>1</v>
      </c>
      <c r="J5283">
        <v>480</v>
      </c>
      <c r="K5283">
        <v>1</v>
      </c>
      <c r="L5283">
        <v>1</v>
      </c>
      <c r="M5283">
        <v>160</v>
      </c>
      <c r="N5283" t="s">
        <v>18</v>
      </c>
      <c r="O5283" s="1">
        <v>5.6901900000000001E-86</v>
      </c>
      <c r="P5283">
        <v>823</v>
      </c>
    </row>
    <row r="5284" spans="1:16" x14ac:dyDescent="0.25">
      <c r="A5284" t="s">
        <v>8005</v>
      </c>
      <c r="B5284">
        <v>1659</v>
      </c>
      <c r="C5284" s="3" t="str">
        <f>HYPERLINK("http://www.uniprot.org/uniprot/Q9XEY7","tr|Q9XEY7|Q9XEY7_SOYBN")</f>
        <v>tr|Q9XEY7|Q9XEY7_SOYBN</v>
      </c>
      <c r="D5284" t="s">
        <v>8006</v>
      </c>
      <c r="E5284">
        <v>82.97</v>
      </c>
      <c r="F5284">
        <v>552</v>
      </c>
      <c r="G5284">
        <v>94</v>
      </c>
      <c r="H5284">
        <v>0</v>
      </c>
      <c r="I5284">
        <v>1</v>
      </c>
      <c r="J5284">
        <v>1656</v>
      </c>
      <c r="K5284">
        <v>1</v>
      </c>
      <c r="L5284">
        <v>7</v>
      </c>
      <c r="M5284">
        <v>557</v>
      </c>
      <c r="N5284" t="s">
        <v>18</v>
      </c>
      <c r="O5284">
        <v>0</v>
      </c>
      <c r="P5284">
        <v>2456</v>
      </c>
    </row>
    <row r="5285" spans="1:16" x14ac:dyDescent="0.25">
      <c r="A5285" t="s">
        <v>8007</v>
      </c>
      <c r="B5285">
        <v>390</v>
      </c>
      <c r="C5285" s="3" t="str">
        <f>HYPERLINK("http://www.uniprot.org/uniprot/I3SZL7","tr|I3SZL7|I3SZL7_MEDTR")</f>
        <v>tr|I3SZL7|I3SZL7_MEDTR</v>
      </c>
      <c r="D5285" t="s">
        <v>22</v>
      </c>
      <c r="E5285">
        <v>47.28</v>
      </c>
      <c r="F5285">
        <v>129</v>
      </c>
      <c r="G5285">
        <v>68</v>
      </c>
      <c r="H5285">
        <v>0</v>
      </c>
      <c r="I5285">
        <v>1</v>
      </c>
      <c r="J5285">
        <v>387</v>
      </c>
      <c r="K5285">
        <v>1</v>
      </c>
      <c r="L5285">
        <v>1</v>
      </c>
      <c r="M5285">
        <v>129</v>
      </c>
      <c r="N5285" t="s">
        <v>18</v>
      </c>
      <c r="O5285" s="1">
        <v>7.2449400000000004E-25</v>
      </c>
      <c r="P5285">
        <v>296</v>
      </c>
    </row>
    <row r="5286" spans="1:16" x14ac:dyDescent="0.25">
      <c r="A5286" t="s">
        <v>8008</v>
      </c>
      <c r="B5286">
        <v>1170</v>
      </c>
      <c r="C5286" s="3" t="str">
        <f>HYPERLINK("http://www.uniprot.org/uniprot/Q4JEZ1","tr|Q4JEZ1|Q4JEZ1_MEDTR")</f>
        <v>tr|Q4JEZ1|Q4JEZ1_MEDTR</v>
      </c>
      <c r="D5286" t="s">
        <v>8009</v>
      </c>
      <c r="E5286">
        <v>84.91</v>
      </c>
      <c r="F5286">
        <v>391</v>
      </c>
      <c r="G5286">
        <v>59</v>
      </c>
      <c r="H5286">
        <v>2</v>
      </c>
      <c r="I5286">
        <v>1</v>
      </c>
      <c r="J5286">
        <v>1167</v>
      </c>
      <c r="K5286">
        <v>1</v>
      </c>
      <c r="L5286">
        <v>35</v>
      </c>
      <c r="M5286">
        <v>421</v>
      </c>
      <c r="N5286" t="s">
        <v>18</v>
      </c>
      <c r="O5286">
        <v>0</v>
      </c>
      <c r="P5286">
        <v>1751</v>
      </c>
    </row>
    <row r="5287" spans="1:16" x14ac:dyDescent="0.25">
      <c r="A5287" t="s">
        <v>8010</v>
      </c>
      <c r="B5287">
        <v>585</v>
      </c>
      <c r="C5287" s="3" t="str">
        <f>HYPERLINK("http://www.uniprot.org/uniprot/G7JN88","tr|G7JN88|G7JN88_MEDTR")</f>
        <v>tr|G7JN88|G7JN88_MEDTR</v>
      </c>
      <c r="D5287" t="s">
        <v>8011</v>
      </c>
      <c r="E5287">
        <v>89.7</v>
      </c>
      <c r="F5287">
        <v>136</v>
      </c>
      <c r="G5287">
        <v>14</v>
      </c>
      <c r="H5287">
        <v>0</v>
      </c>
      <c r="I5287">
        <v>175</v>
      </c>
      <c r="J5287">
        <v>582</v>
      </c>
      <c r="K5287">
        <v>1</v>
      </c>
      <c r="L5287">
        <v>64</v>
      </c>
      <c r="M5287">
        <v>199</v>
      </c>
      <c r="N5287" t="s">
        <v>18</v>
      </c>
      <c r="O5287" s="1">
        <v>1.1124200000000001E-65</v>
      </c>
      <c r="P5287">
        <v>649</v>
      </c>
    </row>
    <row r="5288" spans="1:16" x14ac:dyDescent="0.25">
      <c r="A5288" t="s">
        <v>8012</v>
      </c>
      <c r="B5288">
        <v>1941</v>
      </c>
      <c r="C5288" s="3" t="str">
        <f>HYPERLINK("http://www.uniprot.org/uniprot/G7ZVI1","tr|G7ZVI1|G7ZVI1_MEDTR")</f>
        <v>tr|G7ZVI1|G7ZVI1_MEDTR</v>
      </c>
      <c r="D5288" t="s">
        <v>8013</v>
      </c>
      <c r="E5288">
        <v>80.06</v>
      </c>
      <c r="F5288">
        <v>652</v>
      </c>
      <c r="G5288">
        <v>130</v>
      </c>
      <c r="H5288">
        <v>15</v>
      </c>
      <c r="I5288">
        <v>1</v>
      </c>
      <c r="J5288">
        <v>1911</v>
      </c>
      <c r="K5288">
        <v>1</v>
      </c>
      <c r="L5288">
        <v>1</v>
      </c>
      <c r="M5288">
        <v>652</v>
      </c>
      <c r="N5288" t="s">
        <v>18</v>
      </c>
      <c r="O5288">
        <v>0</v>
      </c>
      <c r="P5288">
        <v>2581</v>
      </c>
    </row>
    <row r="5289" spans="1:16" x14ac:dyDescent="0.25">
      <c r="A5289" t="s">
        <v>8014</v>
      </c>
      <c r="B5289">
        <v>999</v>
      </c>
      <c r="C5289" s="3" t="str">
        <f>HYPERLINK("http://www.uniprot.org/uniprot/O65848","tr|O65848|O65848_MEDTR")</f>
        <v>tr|O65848|O65848_MEDTR</v>
      </c>
      <c r="D5289" t="s">
        <v>8015</v>
      </c>
      <c r="E5289">
        <v>81.400000000000006</v>
      </c>
      <c r="F5289">
        <v>328</v>
      </c>
      <c r="G5289">
        <v>61</v>
      </c>
      <c r="H5289">
        <v>0</v>
      </c>
      <c r="I5289">
        <v>1</v>
      </c>
      <c r="J5289">
        <v>984</v>
      </c>
      <c r="K5289">
        <v>1</v>
      </c>
      <c r="L5289">
        <v>1</v>
      </c>
      <c r="M5289">
        <v>310</v>
      </c>
      <c r="N5289" t="s">
        <v>18</v>
      </c>
      <c r="O5289" s="1">
        <v>1.9977399999999999E-145</v>
      </c>
      <c r="P5289">
        <v>1341</v>
      </c>
    </row>
    <row r="5290" spans="1:16" x14ac:dyDescent="0.25">
      <c r="A5290" t="s">
        <v>8016</v>
      </c>
      <c r="B5290">
        <v>549</v>
      </c>
      <c r="C5290" s="3" t="str">
        <f>HYPERLINK("http://www.uniprot.org/uniprot/I1J8C8","tr|I1J8C8|I1J8C8_SOYBN")</f>
        <v>tr|I1J8C8|I1J8C8_SOYBN</v>
      </c>
      <c r="D5290" t="s">
        <v>28</v>
      </c>
      <c r="E5290">
        <v>71.81</v>
      </c>
      <c r="F5290">
        <v>149</v>
      </c>
      <c r="G5290">
        <v>42</v>
      </c>
      <c r="H5290">
        <v>0</v>
      </c>
      <c r="I5290">
        <v>1</v>
      </c>
      <c r="J5290">
        <v>447</v>
      </c>
      <c r="K5290">
        <v>1</v>
      </c>
      <c r="L5290">
        <v>1</v>
      </c>
      <c r="M5290">
        <v>149</v>
      </c>
      <c r="N5290" t="s">
        <v>18</v>
      </c>
      <c r="O5290" s="1">
        <v>1.0635799999999999E-53</v>
      </c>
      <c r="P5290">
        <v>545</v>
      </c>
    </row>
    <row r="5291" spans="1:16" x14ac:dyDescent="0.25">
      <c r="A5291" t="s">
        <v>8017</v>
      </c>
      <c r="B5291">
        <v>759</v>
      </c>
      <c r="C5291" s="3" t="str">
        <f>HYPERLINK("http://www.uniprot.org/uniprot/A5AM06","tr|A5AM06|A5AM06_VITVI")</f>
        <v>tr|A5AM06|A5AM06_VITVI</v>
      </c>
      <c r="D5291" t="s">
        <v>1615</v>
      </c>
      <c r="E5291">
        <v>30.18</v>
      </c>
      <c r="F5291">
        <v>222</v>
      </c>
      <c r="G5291">
        <v>155</v>
      </c>
      <c r="H5291">
        <v>3</v>
      </c>
      <c r="I5291">
        <v>1</v>
      </c>
      <c r="J5291">
        <v>657</v>
      </c>
      <c r="K5291">
        <v>1</v>
      </c>
      <c r="L5291">
        <v>1063</v>
      </c>
      <c r="M5291">
        <v>1281</v>
      </c>
      <c r="N5291" t="s">
        <v>18</v>
      </c>
      <c r="O5291" s="1">
        <v>4.4682900000000002E-23</v>
      </c>
      <c r="P5291">
        <v>284</v>
      </c>
    </row>
    <row r="5292" spans="1:16" x14ac:dyDescent="0.25">
      <c r="A5292" t="s">
        <v>8018</v>
      </c>
      <c r="B5292">
        <v>714</v>
      </c>
      <c r="C5292" s="3" t="str">
        <f>HYPERLINK("http://www.uniprot.org/uniprot/Q949L4","tr|Q949L4|Q949L4_CICAR")</f>
        <v>tr|Q949L4|Q949L4_CICAR</v>
      </c>
      <c r="D5292" t="s">
        <v>176</v>
      </c>
      <c r="E5292">
        <v>69.88</v>
      </c>
      <c r="F5292">
        <v>176</v>
      </c>
      <c r="G5292">
        <v>53</v>
      </c>
      <c r="H5292">
        <v>3</v>
      </c>
      <c r="I5292">
        <v>154</v>
      </c>
      <c r="J5292">
        <v>672</v>
      </c>
      <c r="K5292">
        <v>1</v>
      </c>
      <c r="L5292">
        <v>1</v>
      </c>
      <c r="M5292">
        <v>176</v>
      </c>
      <c r="N5292" t="s">
        <v>18</v>
      </c>
      <c r="O5292" s="1">
        <v>1.42535E-65</v>
      </c>
      <c r="P5292">
        <v>650</v>
      </c>
    </row>
    <row r="5293" spans="1:16" x14ac:dyDescent="0.25">
      <c r="A5293" t="s">
        <v>8019</v>
      </c>
      <c r="B5293">
        <v>1704</v>
      </c>
      <c r="C5293" s="3" t="str">
        <f>HYPERLINK("http://www.uniprot.org/uniprot/I1KDD1","tr|I1KDD1|I1KDD1_SOYBN")</f>
        <v>tr|I1KDD1|I1KDD1_SOYBN</v>
      </c>
      <c r="D5293" t="s">
        <v>679</v>
      </c>
      <c r="E5293">
        <v>57.31</v>
      </c>
      <c r="F5293">
        <v>670</v>
      </c>
      <c r="G5293">
        <v>286</v>
      </c>
      <c r="H5293">
        <v>103</v>
      </c>
      <c r="I5293">
        <v>1</v>
      </c>
      <c r="J5293">
        <v>1701</v>
      </c>
      <c r="K5293">
        <v>1</v>
      </c>
      <c r="L5293">
        <v>22</v>
      </c>
      <c r="M5293">
        <v>664</v>
      </c>
      <c r="N5293" t="s">
        <v>18</v>
      </c>
      <c r="O5293" s="1">
        <v>1.29037E-173</v>
      </c>
      <c r="P5293">
        <v>1587</v>
      </c>
    </row>
    <row r="5294" spans="1:16" x14ac:dyDescent="0.25">
      <c r="A5294" t="s">
        <v>8020</v>
      </c>
      <c r="B5294">
        <v>2097</v>
      </c>
      <c r="C5294" s="3" t="str">
        <f>HYPERLINK("http://www.uniprot.org/uniprot/G7J066","tr|G7J066|G7J066_MEDTR")</f>
        <v>tr|G7J066|G7J066_MEDTR</v>
      </c>
      <c r="D5294" t="s">
        <v>8021</v>
      </c>
      <c r="E5294">
        <v>51.29</v>
      </c>
      <c r="F5294">
        <v>770</v>
      </c>
      <c r="G5294">
        <v>375</v>
      </c>
      <c r="H5294">
        <v>73</v>
      </c>
      <c r="I5294">
        <v>1</v>
      </c>
      <c r="J5294">
        <v>2091</v>
      </c>
      <c r="K5294">
        <v>1</v>
      </c>
      <c r="L5294">
        <v>1</v>
      </c>
      <c r="M5294">
        <v>736</v>
      </c>
      <c r="N5294" t="s">
        <v>18</v>
      </c>
      <c r="O5294">
        <v>0</v>
      </c>
      <c r="P5294">
        <v>1661</v>
      </c>
    </row>
    <row r="5295" spans="1:16" x14ac:dyDescent="0.25">
      <c r="A5295" t="s">
        <v>8022</v>
      </c>
      <c r="B5295">
        <v>816</v>
      </c>
      <c r="C5295" s="3" t="str">
        <f>HYPERLINK("http://www.uniprot.org/uniprot/G7KC07","tr|G7KC07|G7KC07_MEDTR")</f>
        <v>tr|G7KC07|G7KC07_MEDTR</v>
      </c>
      <c r="D5295" t="s">
        <v>2496</v>
      </c>
      <c r="E5295">
        <v>75.150000000000006</v>
      </c>
      <c r="F5295">
        <v>318</v>
      </c>
      <c r="G5295">
        <v>79</v>
      </c>
      <c r="H5295">
        <v>47</v>
      </c>
      <c r="I5295">
        <v>1</v>
      </c>
      <c r="J5295">
        <v>813</v>
      </c>
      <c r="K5295">
        <v>1</v>
      </c>
      <c r="L5295">
        <v>1</v>
      </c>
      <c r="M5295">
        <v>318</v>
      </c>
      <c r="N5295" t="s">
        <v>18</v>
      </c>
      <c r="O5295" s="1">
        <v>9.13049E-129</v>
      </c>
      <c r="P5295">
        <v>1196</v>
      </c>
    </row>
    <row r="5296" spans="1:16" x14ac:dyDescent="0.25">
      <c r="A5296" t="s">
        <v>8023</v>
      </c>
      <c r="B5296">
        <v>501</v>
      </c>
      <c r="C5296" s="3" t="str">
        <f>HYPERLINK("http://www.uniprot.org/uniprot/G7IK21","tr|G7IK21|G7IK21_MEDTR")</f>
        <v>tr|G7IK21|G7IK21_MEDTR</v>
      </c>
      <c r="D5296" t="s">
        <v>8024</v>
      </c>
      <c r="E5296">
        <v>90.36</v>
      </c>
      <c r="F5296">
        <v>166</v>
      </c>
      <c r="G5296">
        <v>16</v>
      </c>
      <c r="H5296">
        <v>0</v>
      </c>
      <c r="I5296">
        <v>1</v>
      </c>
      <c r="J5296">
        <v>498</v>
      </c>
      <c r="K5296">
        <v>1</v>
      </c>
      <c r="L5296">
        <v>521</v>
      </c>
      <c r="M5296">
        <v>686</v>
      </c>
      <c r="N5296" t="s">
        <v>18</v>
      </c>
      <c r="O5296" s="1">
        <v>1.4489600000000001E-81</v>
      </c>
      <c r="P5296">
        <v>785</v>
      </c>
    </row>
    <row r="5297" spans="1:16" x14ac:dyDescent="0.25">
      <c r="A5297" t="s">
        <v>8025</v>
      </c>
      <c r="B5297">
        <v>369</v>
      </c>
      <c r="C5297" s="3" t="str">
        <f>HYPERLINK("http://www.uniprot.org/uniprot/I1M7C7","tr|I1M7C7|I1M7C7_SOYBN")</f>
        <v>tr|I1M7C7|I1M7C7_SOYBN</v>
      </c>
      <c r="D5297" t="s">
        <v>117</v>
      </c>
      <c r="E5297">
        <v>98.36</v>
      </c>
      <c r="F5297">
        <v>122</v>
      </c>
      <c r="G5297">
        <v>2</v>
      </c>
      <c r="H5297">
        <v>0</v>
      </c>
      <c r="I5297">
        <v>1</v>
      </c>
      <c r="J5297">
        <v>366</v>
      </c>
      <c r="K5297">
        <v>1</v>
      </c>
      <c r="L5297">
        <v>1</v>
      </c>
      <c r="M5297">
        <v>122</v>
      </c>
      <c r="N5297" t="s">
        <v>18</v>
      </c>
      <c r="O5297" s="1">
        <v>2.8091800000000001E-61</v>
      </c>
      <c r="P5297">
        <v>610</v>
      </c>
    </row>
    <row r="5298" spans="1:16" x14ac:dyDescent="0.25">
      <c r="A5298" t="s">
        <v>8026</v>
      </c>
      <c r="B5298">
        <v>990</v>
      </c>
      <c r="C5298" s="3" t="str">
        <f>HYPERLINK("http://www.uniprot.org/uniprot/I1L164","tr|I1L164|I1L164_SOYBN")</f>
        <v>tr|I1L164|I1L164_SOYBN</v>
      </c>
      <c r="D5298" t="s">
        <v>28</v>
      </c>
      <c r="E5298">
        <v>66.06</v>
      </c>
      <c r="F5298">
        <v>330</v>
      </c>
      <c r="G5298">
        <v>112</v>
      </c>
      <c r="H5298">
        <v>1</v>
      </c>
      <c r="I5298">
        <v>1</v>
      </c>
      <c r="J5298">
        <v>987</v>
      </c>
      <c r="K5298">
        <v>1</v>
      </c>
      <c r="L5298">
        <v>1</v>
      </c>
      <c r="M5298">
        <v>329</v>
      </c>
      <c r="N5298" t="s">
        <v>18</v>
      </c>
      <c r="O5298" s="1">
        <v>1.56839E-118</v>
      </c>
      <c r="P5298">
        <v>1109</v>
      </c>
    </row>
    <row r="5299" spans="1:16" x14ac:dyDescent="0.25">
      <c r="A5299" t="s">
        <v>8027</v>
      </c>
      <c r="B5299">
        <v>1161</v>
      </c>
      <c r="C5299" s="3" t="str">
        <f>HYPERLINK("http://www.uniprot.org/uniprot/G7KFF6","tr|G7KFF6|G7KFF6_MEDTR")</f>
        <v>tr|G7KFF6|G7KFF6_MEDTR</v>
      </c>
      <c r="D5299" t="s">
        <v>8028</v>
      </c>
      <c r="E5299">
        <v>87.57</v>
      </c>
      <c r="F5299">
        <v>314</v>
      </c>
      <c r="G5299">
        <v>39</v>
      </c>
      <c r="H5299">
        <v>6</v>
      </c>
      <c r="I5299">
        <v>226</v>
      </c>
      <c r="J5299">
        <v>1149</v>
      </c>
      <c r="K5299">
        <v>1</v>
      </c>
      <c r="L5299">
        <v>82</v>
      </c>
      <c r="M5299">
        <v>395</v>
      </c>
      <c r="N5299" t="s">
        <v>18</v>
      </c>
      <c r="O5299" s="1">
        <v>1.94723E-153</v>
      </c>
      <c r="P5299">
        <v>1411</v>
      </c>
    </row>
    <row r="5300" spans="1:16" x14ac:dyDescent="0.25">
      <c r="A5300" t="s">
        <v>8029</v>
      </c>
      <c r="B5300">
        <v>1020</v>
      </c>
      <c r="C5300" s="3" t="str">
        <f>HYPERLINK("http://www.uniprot.org/uniprot/I1JHL7","tr|I1JHL7|I1JHL7_SOYBN")</f>
        <v>tr|I1JHL7|I1JHL7_SOYBN</v>
      </c>
      <c r="D5300" t="s">
        <v>71</v>
      </c>
      <c r="E5300">
        <v>81.98</v>
      </c>
      <c r="F5300">
        <v>333</v>
      </c>
      <c r="G5300">
        <v>60</v>
      </c>
      <c r="H5300">
        <v>0</v>
      </c>
      <c r="I5300">
        <v>1</v>
      </c>
      <c r="J5300">
        <v>999</v>
      </c>
      <c r="K5300">
        <v>1</v>
      </c>
      <c r="L5300">
        <v>1</v>
      </c>
      <c r="M5300">
        <v>333</v>
      </c>
      <c r="N5300" t="s">
        <v>18</v>
      </c>
      <c r="O5300" s="1">
        <v>4.1663200000000002E-154</v>
      </c>
      <c r="P5300">
        <v>1416</v>
      </c>
    </row>
    <row r="5301" spans="1:16" x14ac:dyDescent="0.25">
      <c r="A5301" t="s">
        <v>8030</v>
      </c>
      <c r="B5301">
        <v>414</v>
      </c>
      <c r="C5301" s="3" t="str">
        <f>HYPERLINK("http://www.uniprot.org/uniprot/I1LJY8","tr|I1LJY8|I1LJY8_SOYBN")</f>
        <v>tr|I1LJY8|I1LJY8_SOYBN</v>
      </c>
      <c r="D5301" t="s">
        <v>71</v>
      </c>
      <c r="E5301">
        <v>71.760000000000005</v>
      </c>
      <c r="F5301">
        <v>85</v>
      </c>
      <c r="G5301">
        <v>24</v>
      </c>
      <c r="H5301">
        <v>0</v>
      </c>
      <c r="I5301">
        <v>46</v>
      </c>
      <c r="J5301">
        <v>300</v>
      </c>
      <c r="K5301">
        <v>1</v>
      </c>
      <c r="L5301">
        <v>182</v>
      </c>
      <c r="M5301">
        <v>266</v>
      </c>
      <c r="N5301" t="s">
        <v>18</v>
      </c>
      <c r="O5301" s="1">
        <v>1.88967E-37</v>
      </c>
      <c r="P5301">
        <v>308</v>
      </c>
    </row>
    <row r="5302" spans="1:16" x14ac:dyDescent="0.25">
      <c r="A5302" t="s">
        <v>8031</v>
      </c>
      <c r="B5302">
        <v>1446</v>
      </c>
      <c r="C5302" s="3" t="str">
        <f>HYPERLINK("http://www.uniprot.org/uniprot/G7L4N2","tr|G7L4N2|G7L4N2_MEDTR")</f>
        <v>tr|G7L4N2|G7L4N2_MEDTR</v>
      </c>
      <c r="D5302" t="s">
        <v>8032</v>
      </c>
      <c r="E5302">
        <v>78.66</v>
      </c>
      <c r="F5302">
        <v>525</v>
      </c>
      <c r="G5302">
        <v>112</v>
      </c>
      <c r="H5302">
        <v>46</v>
      </c>
      <c r="I5302">
        <v>7</v>
      </c>
      <c r="J5302">
        <v>1443</v>
      </c>
      <c r="K5302">
        <v>1</v>
      </c>
      <c r="L5302">
        <v>24</v>
      </c>
      <c r="M5302">
        <v>548</v>
      </c>
      <c r="N5302" t="s">
        <v>18</v>
      </c>
      <c r="O5302">
        <v>0</v>
      </c>
      <c r="P5302">
        <v>2083</v>
      </c>
    </row>
    <row r="5303" spans="1:16" x14ac:dyDescent="0.25">
      <c r="A5303" t="s">
        <v>8033</v>
      </c>
      <c r="B5303">
        <v>870</v>
      </c>
      <c r="C5303" s="3" t="str">
        <f>HYPERLINK("http://www.uniprot.org/uniprot/B7FHI8","tr|B7FHI8|B7FHI8_MEDTR")</f>
        <v>tr|B7FHI8|B7FHI8_MEDTR</v>
      </c>
      <c r="D5303" t="s">
        <v>581</v>
      </c>
      <c r="E5303">
        <v>73.3</v>
      </c>
      <c r="F5303">
        <v>281</v>
      </c>
      <c r="G5303">
        <v>75</v>
      </c>
      <c r="H5303">
        <v>5</v>
      </c>
      <c r="I5303">
        <v>1</v>
      </c>
      <c r="J5303">
        <v>828</v>
      </c>
      <c r="K5303">
        <v>1</v>
      </c>
      <c r="L5303">
        <v>1</v>
      </c>
      <c r="M5303">
        <v>278</v>
      </c>
      <c r="N5303" t="s">
        <v>18</v>
      </c>
      <c r="O5303" s="1">
        <v>4.4984200000000002E-100</v>
      </c>
      <c r="P5303">
        <v>949</v>
      </c>
    </row>
    <row r="5304" spans="1:16" x14ac:dyDescent="0.25">
      <c r="A5304" t="s">
        <v>8034</v>
      </c>
      <c r="B5304">
        <v>1005</v>
      </c>
      <c r="C5304" s="3" t="str">
        <f>HYPERLINK("http://www.uniprot.org/uniprot/A2Q2T1","tr|A2Q2T1|A2Q2T1_MEDTR")</f>
        <v>tr|A2Q2T1|A2Q2T1_MEDTR</v>
      </c>
      <c r="D5304" t="s">
        <v>337</v>
      </c>
      <c r="E5304">
        <v>79.11</v>
      </c>
      <c r="F5304">
        <v>340</v>
      </c>
      <c r="G5304">
        <v>71</v>
      </c>
      <c r="H5304">
        <v>19</v>
      </c>
      <c r="I5304">
        <v>4</v>
      </c>
      <c r="J5304">
        <v>966</v>
      </c>
      <c r="K5304">
        <v>1</v>
      </c>
      <c r="L5304">
        <v>138</v>
      </c>
      <c r="M5304">
        <v>477</v>
      </c>
      <c r="N5304" t="s">
        <v>18</v>
      </c>
      <c r="O5304" s="1">
        <v>9.6833800000000007E-148</v>
      </c>
      <c r="P5304">
        <v>1361</v>
      </c>
    </row>
    <row r="5305" spans="1:16" x14ac:dyDescent="0.25">
      <c r="A5305" t="s">
        <v>8035</v>
      </c>
      <c r="B5305">
        <v>276</v>
      </c>
      <c r="C5305" s="3" t="str">
        <f>HYPERLINK("http://www.uniprot.org/uniprot/G7IVT8","tr|G7IVT8|G7IVT8_MEDTR")</f>
        <v>tr|G7IVT8|G7IVT8_MEDTR</v>
      </c>
      <c r="D5305" t="s">
        <v>8036</v>
      </c>
      <c r="E5305">
        <v>91.2</v>
      </c>
      <c r="F5305">
        <v>91</v>
      </c>
      <c r="G5305">
        <v>8</v>
      </c>
      <c r="H5305">
        <v>0</v>
      </c>
      <c r="I5305">
        <v>1</v>
      </c>
      <c r="J5305">
        <v>273</v>
      </c>
      <c r="K5305">
        <v>1</v>
      </c>
      <c r="L5305">
        <v>55</v>
      </c>
      <c r="M5305">
        <v>145</v>
      </c>
      <c r="N5305" t="s">
        <v>18</v>
      </c>
      <c r="O5305" s="1">
        <v>3.0921E-39</v>
      </c>
      <c r="P5305">
        <v>420</v>
      </c>
    </row>
    <row r="5306" spans="1:16" x14ac:dyDescent="0.25">
      <c r="A5306" t="s">
        <v>8037</v>
      </c>
      <c r="B5306">
        <v>1149</v>
      </c>
      <c r="C5306" s="3" t="str">
        <f>HYPERLINK("http://www.uniprot.org/uniprot/G7IDI2","tr|G7IDI2|G7IDI2_MEDTR")</f>
        <v>tr|G7IDI2|G7IDI2_MEDTR</v>
      </c>
      <c r="D5306" t="s">
        <v>8038</v>
      </c>
      <c r="E5306">
        <v>77.459999999999994</v>
      </c>
      <c r="F5306">
        <v>426</v>
      </c>
      <c r="G5306">
        <v>96</v>
      </c>
      <c r="H5306">
        <v>48</v>
      </c>
      <c r="I5306">
        <v>1</v>
      </c>
      <c r="J5306">
        <v>1134</v>
      </c>
      <c r="K5306">
        <v>1</v>
      </c>
      <c r="L5306">
        <v>1</v>
      </c>
      <c r="M5306">
        <v>426</v>
      </c>
      <c r="N5306" t="s">
        <v>18</v>
      </c>
      <c r="O5306">
        <v>0</v>
      </c>
      <c r="P5306">
        <v>1703</v>
      </c>
    </row>
    <row r="5307" spans="1:16" x14ac:dyDescent="0.25">
      <c r="A5307" t="s">
        <v>8039</v>
      </c>
      <c r="B5307">
        <v>708</v>
      </c>
      <c r="C5307" s="3" t="str">
        <f>HYPERLINK("http://www.uniprot.org/uniprot/I1KAW9","tr|I1KAW9|I1KAW9_SOYBN")</f>
        <v>tr|I1KAW9|I1KAW9_SOYBN</v>
      </c>
      <c r="D5307" t="s">
        <v>28</v>
      </c>
      <c r="E5307">
        <v>75.209999999999994</v>
      </c>
      <c r="F5307">
        <v>234</v>
      </c>
      <c r="G5307">
        <v>58</v>
      </c>
      <c r="H5307">
        <v>0</v>
      </c>
      <c r="I5307">
        <v>1</v>
      </c>
      <c r="J5307">
        <v>702</v>
      </c>
      <c r="K5307">
        <v>1</v>
      </c>
      <c r="L5307">
        <v>1</v>
      </c>
      <c r="M5307">
        <v>234</v>
      </c>
      <c r="N5307" t="s">
        <v>18</v>
      </c>
      <c r="O5307" s="1">
        <v>4.3093799999999997E-91</v>
      </c>
      <c r="P5307">
        <v>870</v>
      </c>
    </row>
    <row r="5308" spans="1:16" x14ac:dyDescent="0.25">
      <c r="A5308" t="s">
        <v>8040</v>
      </c>
      <c r="B5308">
        <v>414</v>
      </c>
      <c r="C5308" s="3" t="str">
        <f>HYPERLINK("http://www.uniprot.org/uniprot/G7IXW1","tr|G7IXW1|G7IXW1_MEDTR")</f>
        <v>tr|G7IXW1|G7IXW1_MEDTR</v>
      </c>
      <c r="D5308" t="s">
        <v>8003</v>
      </c>
      <c r="E5308">
        <v>45.86</v>
      </c>
      <c r="F5308">
        <v>133</v>
      </c>
      <c r="G5308">
        <v>72</v>
      </c>
      <c r="H5308">
        <v>11</v>
      </c>
      <c r="I5308">
        <v>22</v>
      </c>
      <c r="J5308">
        <v>387</v>
      </c>
      <c r="K5308">
        <v>1</v>
      </c>
      <c r="L5308">
        <v>98</v>
      </c>
      <c r="M5308">
        <v>229</v>
      </c>
      <c r="N5308" t="s">
        <v>18</v>
      </c>
      <c r="O5308" s="1">
        <v>2.10509E-16</v>
      </c>
      <c r="P5308">
        <v>223</v>
      </c>
    </row>
    <row r="5309" spans="1:16" x14ac:dyDescent="0.25">
      <c r="A5309" t="s">
        <v>8041</v>
      </c>
      <c r="B5309">
        <v>2022</v>
      </c>
      <c r="C5309" s="3" t="str">
        <f>HYPERLINK("http://www.uniprot.org/uniprot/I1KCW0","tr|I1KCW0|I1KCW0_SOYBN")</f>
        <v>tr|I1KCW0|I1KCW0_SOYBN</v>
      </c>
      <c r="D5309" t="s">
        <v>28</v>
      </c>
      <c r="E5309">
        <v>74.08</v>
      </c>
      <c r="F5309">
        <v>683</v>
      </c>
      <c r="G5309">
        <v>177</v>
      </c>
      <c r="H5309">
        <v>12</v>
      </c>
      <c r="I5309">
        <v>1</v>
      </c>
      <c r="J5309">
        <v>2013</v>
      </c>
      <c r="K5309">
        <v>1</v>
      </c>
      <c r="L5309">
        <v>1</v>
      </c>
      <c r="M5309">
        <v>677</v>
      </c>
      <c r="N5309" t="s">
        <v>18</v>
      </c>
      <c r="O5309">
        <v>0</v>
      </c>
      <c r="P5309">
        <v>2564</v>
      </c>
    </row>
    <row r="5310" spans="1:16" x14ac:dyDescent="0.25">
      <c r="A5310" t="s">
        <v>8042</v>
      </c>
      <c r="B5310">
        <v>1014</v>
      </c>
      <c r="C5310" s="3" t="str">
        <f>HYPERLINK("http://www.uniprot.org/uniprot/I1KPN7","tr|I1KPN7|I1KPN7_SOYBN")</f>
        <v>tr|I1KPN7|I1KPN7_SOYBN</v>
      </c>
      <c r="D5310" t="s">
        <v>117</v>
      </c>
      <c r="E5310">
        <v>77.150000000000006</v>
      </c>
      <c r="F5310">
        <v>337</v>
      </c>
      <c r="G5310">
        <v>77</v>
      </c>
      <c r="H5310">
        <v>0</v>
      </c>
      <c r="I5310">
        <v>1</v>
      </c>
      <c r="J5310">
        <v>1011</v>
      </c>
      <c r="K5310">
        <v>1</v>
      </c>
      <c r="L5310">
        <v>1</v>
      </c>
      <c r="M5310">
        <v>337</v>
      </c>
      <c r="N5310" t="s">
        <v>18</v>
      </c>
      <c r="O5310" s="1">
        <v>7.7943899999999995E-145</v>
      </c>
      <c r="P5310">
        <v>1336</v>
      </c>
    </row>
    <row r="5311" spans="1:16" x14ac:dyDescent="0.25">
      <c r="A5311" t="s">
        <v>8043</v>
      </c>
      <c r="B5311">
        <v>5700</v>
      </c>
      <c r="C5311" s="3" t="str">
        <f>HYPERLINK("http://www.uniprot.org/uniprot/K7L5T7","tr|K7L5T7|K7L5T7_SOYBN")</f>
        <v>tr|K7L5T7|K7L5T7_SOYBN</v>
      </c>
      <c r="D5311" t="s">
        <v>28</v>
      </c>
      <c r="E5311">
        <v>64.11</v>
      </c>
      <c r="F5311">
        <v>1697</v>
      </c>
      <c r="G5311">
        <v>609</v>
      </c>
      <c r="H5311">
        <v>39</v>
      </c>
      <c r="I5311">
        <v>31</v>
      </c>
      <c r="J5311">
        <v>5004</v>
      </c>
      <c r="K5311">
        <v>1</v>
      </c>
      <c r="L5311">
        <v>2</v>
      </c>
      <c r="M5311">
        <v>1675</v>
      </c>
      <c r="N5311" t="s">
        <v>18</v>
      </c>
      <c r="O5311">
        <v>0</v>
      </c>
      <c r="P5311">
        <v>5154</v>
      </c>
    </row>
    <row r="5312" spans="1:16" x14ac:dyDescent="0.25">
      <c r="A5312" t="s">
        <v>8044</v>
      </c>
      <c r="B5312">
        <v>2436</v>
      </c>
      <c r="C5312" s="3" t="str">
        <f>HYPERLINK("http://www.uniprot.org/uniprot/G7JIG7","tr|G7JIG7|G7JIG7_MEDTR")</f>
        <v>tr|G7JIG7|G7JIG7_MEDTR</v>
      </c>
      <c r="D5312" t="s">
        <v>8045</v>
      </c>
      <c r="E5312">
        <v>91.4</v>
      </c>
      <c r="F5312">
        <v>814</v>
      </c>
      <c r="G5312">
        <v>70</v>
      </c>
      <c r="H5312">
        <v>3</v>
      </c>
      <c r="I5312">
        <v>1</v>
      </c>
      <c r="J5312">
        <v>2433</v>
      </c>
      <c r="K5312">
        <v>1</v>
      </c>
      <c r="L5312">
        <v>1</v>
      </c>
      <c r="M5312">
        <v>814</v>
      </c>
      <c r="N5312" t="s">
        <v>18</v>
      </c>
      <c r="O5312">
        <v>0</v>
      </c>
      <c r="P5312">
        <v>3927</v>
      </c>
    </row>
    <row r="5313" spans="1:16" x14ac:dyDescent="0.25">
      <c r="A5313" t="s">
        <v>8046</v>
      </c>
      <c r="B5313">
        <v>672</v>
      </c>
      <c r="C5313" s="3" t="str">
        <f>HYPERLINK("http://www.uniprot.org/uniprot/I1MI63","tr|I1MI63|I1MI63_SOYBN")</f>
        <v>tr|I1MI63|I1MI63_SOYBN</v>
      </c>
      <c r="D5313" t="s">
        <v>28</v>
      </c>
      <c r="E5313">
        <v>84.61</v>
      </c>
      <c r="F5313">
        <v>130</v>
      </c>
      <c r="G5313">
        <v>20</v>
      </c>
      <c r="H5313">
        <v>0</v>
      </c>
      <c r="I5313">
        <v>52</v>
      </c>
      <c r="J5313">
        <v>441</v>
      </c>
      <c r="K5313">
        <v>1</v>
      </c>
      <c r="L5313">
        <v>83</v>
      </c>
      <c r="M5313">
        <v>212</v>
      </c>
      <c r="N5313" t="s">
        <v>18</v>
      </c>
      <c r="O5313" s="1">
        <v>8.6361299999999997E-51</v>
      </c>
      <c r="P5313">
        <v>522</v>
      </c>
    </row>
    <row r="5314" spans="1:16" x14ac:dyDescent="0.25">
      <c r="A5314" t="s">
        <v>8047</v>
      </c>
      <c r="B5314">
        <v>2076</v>
      </c>
      <c r="C5314" s="3" t="str">
        <f>HYPERLINK("http://www.uniprot.org/uniprot/I1MNK3","tr|I1MNK3|I1MNK3_SOYBN")</f>
        <v>tr|I1MNK3|I1MNK3_SOYBN</v>
      </c>
      <c r="D5314" t="s">
        <v>28</v>
      </c>
      <c r="E5314">
        <v>68.489999999999995</v>
      </c>
      <c r="F5314">
        <v>711</v>
      </c>
      <c r="G5314">
        <v>224</v>
      </c>
      <c r="H5314">
        <v>20</v>
      </c>
      <c r="I5314">
        <v>1</v>
      </c>
      <c r="J5314">
        <v>2073</v>
      </c>
      <c r="K5314">
        <v>1</v>
      </c>
      <c r="L5314">
        <v>15</v>
      </c>
      <c r="M5314">
        <v>716</v>
      </c>
      <c r="N5314" t="s">
        <v>18</v>
      </c>
      <c r="O5314">
        <v>0</v>
      </c>
      <c r="P5314">
        <v>2498</v>
      </c>
    </row>
    <row r="5315" spans="1:16" x14ac:dyDescent="0.25">
      <c r="A5315" t="s">
        <v>8048</v>
      </c>
      <c r="B5315">
        <v>1671</v>
      </c>
      <c r="C5315" s="3" t="str">
        <f>HYPERLINK("http://www.uniprot.org/uniprot/G7K177","tr|G7K177|G7K177_MEDTR")</f>
        <v>tr|G7K177|G7K177_MEDTR</v>
      </c>
      <c r="D5315" t="s">
        <v>8049</v>
      </c>
      <c r="E5315">
        <v>83.45</v>
      </c>
      <c r="F5315">
        <v>556</v>
      </c>
      <c r="G5315">
        <v>92</v>
      </c>
      <c r="H5315">
        <v>0</v>
      </c>
      <c r="I5315">
        <v>1</v>
      </c>
      <c r="J5315">
        <v>1668</v>
      </c>
      <c r="K5315">
        <v>1</v>
      </c>
      <c r="L5315">
        <v>1</v>
      </c>
      <c r="M5315">
        <v>552</v>
      </c>
      <c r="N5315" t="s">
        <v>18</v>
      </c>
      <c r="O5315">
        <v>0</v>
      </c>
      <c r="P5315">
        <v>2356</v>
      </c>
    </row>
    <row r="5316" spans="1:16" x14ac:dyDescent="0.25">
      <c r="A5316" t="s">
        <v>8050</v>
      </c>
      <c r="B5316">
        <v>1143</v>
      </c>
      <c r="C5316" s="3" t="str">
        <f>HYPERLINK("http://www.uniprot.org/uniprot/C7FDI5","tr|C7FDI5|C7FDI5_SOYBN")</f>
        <v>tr|C7FDI5|C7FDI5_SOYBN</v>
      </c>
      <c r="D5316" t="s">
        <v>717</v>
      </c>
      <c r="E5316">
        <v>49.17</v>
      </c>
      <c r="F5316">
        <v>362</v>
      </c>
      <c r="G5316">
        <v>184</v>
      </c>
      <c r="H5316">
        <v>4</v>
      </c>
      <c r="I5316">
        <v>1</v>
      </c>
      <c r="J5316">
        <v>1074</v>
      </c>
      <c r="K5316">
        <v>1</v>
      </c>
      <c r="L5316">
        <v>704</v>
      </c>
      <c r="M5316">
        <v>1060</v>
      </c>
      <c r="N5316" t="s">
        <v>18</v>
      </c>
      <c r="O5316" s="1">
        <v>1.2507500000000001E-96</v>
      </c>
      <c r="P5316">
        <v>921</v>
      </c>
    </row>
    <row r="5317" spans="1:16" x14ac:dyDescent="0.25">
      <c r="A5317" t="s">
        <v>8051</v>
      </c>
      <c r="B5317">
        <v>903</v>
      </c>
      <c r="C5317" s="3" t="str">
        <f>HYPERLINK("http://www.uniprot.org/uniprot/I1LA46","tr|I1LA46|I1LA46_SOYBN")</f>
        <v>tr|I1LA46|I1LA46_SOYBN</v>
      </c>
      <c r="D5317" t="s">
        <v>28</v>
      </c>
      <c r="E5317">
        <v>73.2</v>
      </c>
      <c r="F5317">
        <v>265</v>
      </c>
      <c r="G5317">
        <v>71</v>
      </c>
      <c r="H5317">
        <v>4</v>
      </c>
      <c r="I5317">
        <v>118</v>
      </c>
      <c r="J5317">
        <v>900</v>
      </c>
      <c r="K5317">
        <v>1</v>
      </c>
      <c r="L5317">
        <v>20</v>
      </c>
      <c r="M5317">
        <v>284</v>
      </c>
      <c r="N5317" t="s">
        <v>18</v>
      </c>
      <c r="O5317" s="1">
        <v>5.1682599999999997E-102</v>
      </c>
      <c r="P5317">
        <v>966</v>
      </c>
    </row>
    <row r="5318" spans="1:16" x14ac:dyDescent="0.25">
      <c r="A5318" t="s">
        <v>8052</v>
      </c>
      <c r="B5318">
        <v>543</v>
      </c>
      <c r="C5318" s="3" t="str">
        <f>HYPERLINK("http://www.uniprot.org/uniprot/I3SZB0","tr|I3SZB0|I3SZB0_MEDTR")</f>
        <v>tr|I3SZB0|I3SZB0_MEDTR</v>
      </c>
      <c r="D5318" t="s">
        <v>22</v>
      </c>
      <c r="E5318">
        <v>68.209999999999994</v>
      </c>
      <c r="F5318">
        <v>151</v>
      </c>
      <c r="G5318">
        <v>48</v>
      </c>
      <c r="H5318">
        <v>0</v>
      </c>
      <c r="I5318">
        <v>1</v>
      </c>
      <c r="J5318">
        <v>453</v>
      </c>
      <c r="K5318">
        <v>1</v>
      </c>
      <c r="L5318">
        <v>1</v>
      </c>
      <c r="M5318">
        <v>151</v>
      </c>
      <c r="N5318" t="s">
        <v>18</v>
      </c>
      <c r="O5318" s="1">
        <v>2.5955900000000001E-49</v>
      </c>
      <c r="P5318">
        <v>507</v>
      </c>
    </row>
    <row r="5319" spans="1:16" x14ac:dyDescent="0.25">
      <c r="A5319" t="s">
        <v>8053</v>
      </c>
      <c r="B5319">
        <v>489</v>
      </c>
      <c r="C5319" s="3" t="str">
        <f>HYPERLINK("http://www.uniprot.org/uniprot/G7IK23","tr|G7IK23|G7IK23_MEDTR")</f>
        <v>tr|G7IK23|G7IK23_MEDTR</v>
      </c>
      <c r="D5319" t="s">
        <v>8054</v>
      </c>
      <c r="E5319">
        <v>76.75</v>
      </c>
      <c r="F5319">
        <v>185</v>
      </c>
      <c r="G5319">
        <v>43</v>
      </c>
      <c r="H5319">
        <v>23</v>
      </c>
      <c r="I5319">
        <v>1</v>
      </c>
      <c r="J5319">
        <v>486</v>
      </c>
      <c r="K5319">
        <v>1</v>
      </c>
      <c r="L5319">
        <v>14</v>
      </c>
      <c r="M5319">
        <v>198</v>
      </c>
      <c r="N5319" t="s">
        <v>18</v>
      </c>
      <c r="O5319" s="1">
        <v>6.6844199999999999E-71</v>
      </c>
      <c r="P5319">
        <v>693</v>
      </c>
    </row>
    <row r="5320" spans="1:16" x14ac:dyDescent="0.25">
      <c r="A5320" t="s">
        <v>8055</v>
      </c>
      <c r="B5320">
        <v>228</v>
      </c>
      <c r="C5320" s="3" t="str">
        <f>HYPERLINK("http://www.uniprot.org/uniprot/G7KIL3","tr|G7KIL3|G7KIL3_MEDTR")</f>
        <v>tr|G7KIL3|G7KIL3_MEDTR</v>
      </c>
      <c r="D5320" t="s">
        <v>8056</v>
      </c>
      <c r="E5320">
        <v>67.41</v>
      </c>
      <c r="F5320">
        <v>89</v>
      </c>
      <c r="G5320">
        <v>29</v>
      </c>
      <c r="H5320">
        <v>14</v>
      </c>
      <c r="I5320">
        <v>1</v>
      </c>
      <c r="J5320">
        <v>225</v>
      </c>
      <c r="K5320">
        <v>1</v>
      </c>
      <c r="L5320">
        <v>1</v>
      </c>
      <c r="M5320">
        <v>89</v>
      </c>
      <c r="N5320" t="s">
        <v>18</v>
      </c>
      <c r="O5320" s="1">
        <v>4.0019299999999998E-23</v>
      </c>
      <c r="P5320">
        <v>281</v>
      </c>
    </row>
    <row r="5321" spans="1:16" x14ac:dyDescent="0.25">
      <c r="A5321" t="s">
        <v>8057</v>
      </c>
      <c r="B5321">
        <v>1467</v>
      </c>
      <c r="C5321" s="3" t="str">
        <f>HYPERLINK("http://www.uniprot.org/uniprot/I1L157","tr|I1L157|I1L157_SOYBN")</f>
        <v>tr|I1L157|I1L157_SOYBN</v>
      </c>
      <c r="D5321" t="s">
        <v>28</v>
      </c>
      <c r="E5321">
        <v>74.34</v>
      </c>
      <c r="F5321">
        <v>499</v>
      </c>
      <c r="G5321">
        <v>128</v>
      </c>
      <c r="H5321">
        <v>11</v>
      </c>
      <c r="I5321">
        <v>1</v>
      </c>
      <c r="J5321">
        <v>1464</v>
      </c>
      <c r="K5321">
        <v>1</v>
      </c>
      <c r="L5321">
        <v>1</v>
      </c>
      <c r="M5321">
        <v>498</v>
      </c>
      <c r="N5321" t="s">
        <v>18</v>
      </c>
      <c r="O5321">
        <v>0</v>
      </c>
      <c r="P5321">
        <v>1843</v>
      </c>
    </row>
    <row r="5322" spans="1:16" x14ac:dyDescent="0.25">
      <c r="A5322" t="s">
        <v>8058</v>
      </c>
      <c r="B5322">
        <v>3054</v>
      </c>
      <c r="C5322" s="3" t="str">
        <f>HYPERLINK("http://www.uniprot.org/uniprot/G7KFG0","tr|G7KFG0|G7KFG0_MEDTR")</f>
        <v>tr|G7KFG0|G7KFG0_MEDTR</v>
      </c>
      <c r="D5322" t="s">
        <v>8059</v>
      </c>
      <c r="E5322">
        <v>74.400000000000006</v>
      </c>
      <c r="F5322">
        <v>1047</v>
      </c>
      <c r="G5322">
        <v>268</v>
      </c>
      <c r="H5322">
        <v>31</v>
      </c>
      <c r="I5322">
        <v>4</v>
      </c>
      <c r="J5322">
        <v>3051</v>
      </c>
      <c r="K5322">
        <v>1</v>
      </c>
      <c r="L5322">
        <v>7</v>
      </c>
      <c r="M5322">
        <v>1012</v>
      </c>
      <c r="N5322" t="s">
        <v>18</v>
      </c>
      <c r="O5322">
        <v>0</v>
      </c>
      <c r="P5322">
        <v>3814</v>
      </c>
    </row>
    <row r="5323" spans="1:16" x14ac:dyDescent="0.25">
      <c r="A5323" t="s">
        <v>8060</v>
      </c>
      <c r="B5323">
        <v>606</v>
      </c>
      <c r="C5323" s="3" t="str">
        <f>HYPERLINK("http://www.uniprot.org/uniprot/G7K0S9","tr|G7K0S9|G7K0S9_MEDTR")</f>
        <v>tr|G7K0S9|G7K0S9_MEDTR</v>
      </c>
      <c r="D5323" t="s">
        <v>8061</v>
      </c>
      <c r="E5323">
        <v>91.79</v>
      </c>
      <c r="F5323">
        <v>195</v>
      </c>
      <c r="G5323">
        <v>16</v>
      </c>
      <c r="H5323">
        <v>5</v>
      </c>
      <c r="I5323">
        <v>1</v>
      </c>
      <c r="J5323">
        <v>570</v>
      </c>
      <c r="K5323">
        <v>1</v>
      </c>
      <c r="L5323">
        <v>46</v>
      </c>
      <c r="M5323">
        <v>240</v>
      </c>
      <c r="N5323" t="s">
        <v>18</v>
      </c>
      <c r="O5323" s="1">
        <v>3.9716599999999999E-104</v>
      </c>
      <c r="P5323">
        <v>981</v>
      </c>
    </row>
    <row r="5324" spans="1:16" x14ac:dyDescent="0.25">
      <c r="A5324" t="s">
        <v>8062</v>
      </c>
      <c r="B5324">
        <v>966</v>
      </c>
      <c r="C5324" s="3" t="str">
        <f>HYPERLINK("http://www.uniprot.org/uniprot/Q2HTI9","tr|Q2HTI9|Q2HTI9_MEDTR")</f>
        <v>tr|Q2HTI9|Q2HTI9_MEDTR</v>
      </c>
      <c r="D5324" t="s">
        <v>8063</v>
      </c>
      <c r="E5324">
        <v>88.36</v>
      </c>
      <c r="F5324">
        <v>318</v>
      </c>
      <c r="G5324">
        <v>37</v>
      </c>
      <c r="H5324">
        <v>1</v>
      </c>
      <c r="I5324">
        <v>1</v>
      </c>
      <c r="J5324">
        <v>951</v>
      </c>
      <c r="K5324">
        <v>1</v>
      </c>
      <c r="L5324">
        <v>1</v>
      </c>
      <c r="M5324">
        <v>318</v>
      </c>
      <c r="N5324" t="s">
        <v>18</v>
      </c>
      <c r="O5324" s="1">
        <v>6.0898400000000001E-160</v>
      </c>
      <c r="P5324">
        <v>1466</v>
      </c>
    </row>
    <row r="5325" spans="1:16" x14ac:dyDescent="0.25">
      <c r="A5325" t="s">
        <v>8064</v>
      </c>
      <c r="B5325">
        <v>762</v>
      </c>
      <c r="C5325" s="3" t="str">
        <f>HYPERLINK("http://www.uniprot.org/uniprot/G7KVT6","tr|G7KVT6|G7KVT6_MEDTR")</f>
        <v>tr|G7KVT6|G7KVT6_MEDTR</v>
      </c>
      <c r="D5325" t="s">
        <v>8065</v>
      </c>
      <c r="E5325">
        <v>85.15</v>
      </c>
      <c r="F5325">
        <v>256</v>
      </c>
      <c r="G5325">
        <v>38</v>
      </c>
      <c r="H5325">
        <v>3</v>
      </c>
      <c r="I5325">
        <v>1</v>
      </c>
      <c r="J5325">
        <v>759</v>
      </c>
      <c r="K5325">
        <v>1</v>
      </c>
      <c r="L5325">
        <v>1</v>
      </c>
      <c r="M5325">
        <v>254</v>
      </c>
      <c r="N5325" t="s">
        <v>18</v>
      </c>
      <c r="O5325" s="1">
        <v>7.2275399999999996E-122</v>
      </c>
      <c r="P5325">
        <v>1136</v>
      </c>
    </row>
    <row r="5326" spans="1:16" x14ac:dyDescent="0.25">
      <c r="A5326" t="s">
        <v>8066</v>
      </c>
      <c r="B5326">
        <v>768</v>
      </c>
      <c r="C5326" s="3" t="str">
        <f>HYPERLINK("http://www.uniprot.org/uniprot/K7N2F3","tr|K7N2F3|K7N2F3_SOYBN")</f>
        <v>tr|K7N2F3|K7N2F3_SOYBN</v>
      </c>
      <c r="D5326" t="s">
        <v>117</v>
      </c>
      <c r="E5326">
        <v>85.49</v>
      </c>
      <c r="F5326">
        <v>255</v>
      </c>
      <c r="G5326">
        <v>37</v>
      </c>
      <c r="H5326">
        <v>0</v>
      </c>
      <c r="I5326">
        <v>1</v>
      </c>
      <c r="J5326">
        <v>765</v>
      </c>
      <c r="K5326">
        <v>1</v>
      </c>
      <c r="L5326">
        <v>1</v>
      </c>
      <c r="M5326">
        <v>254</v>
      </c>
      <c r="N5326" t="s">
        <v>18</v>
      </c>
      <c r="O5326" s="1">
        <v>7.3395600000000003E-130</v>
      </c>
      <c r="P5326">
        <v>1205</v>
      </c>
    </row>
    <row r="5327" spans="1:16" x14ac:dyDescent="0.25">
      <c r="A5327" t="s">
        <v>8067</v>
      </c>
      <c r="B5327">
        <v>603</v>
      </c>
      <c r="C5327" s="3" t="str">
        <f>HYPERLINK("http://www.uniprot.org/uniprot/I1LED2","tr|I1LED2|I1LED2_SOYBN")</f>
        <v>tr|I1LED2|I1LED2_SOYBN</v>
      </c>
      <c r="D5327" t="s">
        <v>28</v>
      </c>
      <c r="E5327">
        <v>59.09</v>
      </c>
      <c r="F5327">
        <v>198</v>
      </c>
      <c r="G5327">
        <v>81</v>
      </c>
      <c r="H5327">
        <v>10</v>
      </c>
      <c r="I5327">
        <v>1</v>
      </c>
      <c r="J5327">
        <v>564</v>
      </c>
      <c r="K5327">
        <v>1</v>
      </c>
      <c r="L5327">
        <v>1</v>
      </c>
      <c r="M5327">
        <v>187</v>
      </c>
      <c r="N5327" t="s">
        <v>18</v>
      </c>
      <c r="O5327" s="1">
        <v>1.15614E-47</v>
      </c>
      <c r="P5327">
        <v>494</v>
      </c>
    </row>
    <row r="5328" spans="1:16" x14ac:dyDescent="0.25">
      <c r="A5328" t="s">
        <v>8068</v>
      </c>
      <c r="B5328">
        <v>738</v>
      </c>
      <c r="C5328" s="3" t="str">
        <f>HYPERLINK("http://www.uniprot.org/uniprot/Q2PET8","tr|Q2PET8|Q2PET8_TRIPR")</f>
        <v>tr|Q2PET8|Q2PET8_TRIPR</v>
      </c>
      <c r="D5328" t="s">
        <v>8069</v>
      </c>
      <c r="E5328">
        <v>94.65</v>
      </c>
      <c r="F5328">
        <v>243</v>
      </c>
      <c r="G5328">
        <v>13</v>
      </c>
      <c r="H5328">
        <v>0</v>
      </c>
      <c r="I5328">
        <v>1</v>
      </c>
      <c r="J5328">
        <v>729</v>
      </c>
      <c r="K5328">
        <v>1</v>
      </c>
      <c r="L5328">
        <v>1</v>
      </c>
      <c r="M5328">
        <v>243</v>
      </c>
      <c r="N5328" t="s">
        <v>18</v>
      </c>
      <c r="O5328" s="1">
        <v>9.66863E-129</v>
      </c>
      <c r="P5328">
        <v>1195</v>
      </c>
    </row>
    <row r="5329" spans="1:16" x14ac:dyDescent="0.25">
      <c r="A5329" t="s">
        <v>8070</v>
      </c>
      <c r="B5329">
        <v>4104</v>
      </c>
      <c r="C5329" s="3" t="str">
        <f>HYPERLINK("http://www.uniprot.org/uniprot/G7IDI6","tr|G7IDI6|G7IDI6_MEDTR")</f>
        <v>tr|G7IDI6|G7IDI6_MEDTR</v>
      </c>
      <c r="D5329" t="s">
        <v>8071</v>
      </c>
      <c r="E5329">
        <v>62.42</v>
      </c>
      <c r="F5329">
        <v>833</v>
      </c>
      <c r="G5329">
        <v>313</v>
      </c>
      <c r="H5329">
        <v>16</v>
      </c>
      <c r="I5329">
        <v>442</v>
      </c>
      <c r="J5329">
        <v>2892</v>
      </c>
      <c r="K5329">
        <v>1</v>
      </c>
      <c r="L5329">
        <v>69</v>
      </c>
      <c r="M5329">
        <v>885</v>
      </c>
      <c r="N5329" t="s">
        <v>18</v>
      </c>
      <c r="O5329">
        <v>0</v>
      </c>
      <c r="P5329">
        <v>2311</v>
      </c>
    </row>
    <row r="5330" spans="1:16" x14ac:dyDescent="0.25">
      <c r="A5330" t="s">
        <v>8072</v>
      </c>
      <c r="B5330">
        <v>1005</v>
      </c>
      <c r="C5330" s="3" t="str">
        <f>HYPERLINK("http://www.uniprot.org/uniprot/G7J863","tr|G7J863|G7J863_MEDTR")</f>
        <v>tr|G7J863|G7J863_MEDTR</v>
      </c>
      <c r="D5330" t="s">
        <v>8073</v>
      </c>
      <c r="E5330">
        <v>76.7</v>
      </c>
      <c r="F5330">
        <v>352</v>
      </c>
      <c r="G5330">
        <v>82</v>
      </c>
      <c r="H5330">
        <v>24</v>
      </c>
      <c r="I5330">
        <v>19</v>
      </c>
      <c r="J5330">
        <v>1002</v>
      </c>
      <c r="K5330">
        <v>1</v>
      </c>
      <c r="L5330">
        <v>1</v>
      </c>
      <c r="M5330">
        <v>345</v>
      </c>
      <c r="N5330" t="s">
        <v>18</v>
      </c>
      <c r="O5330" s="1">
        <v>3.21609E-151</v>
      </c>
      <c r="P5330">
        <v>1391</v>
      </c>
    </row>
    <row r="5331" spans="1:16" x14ac:dyDescent="0.25">
      <c r="A5331" t="s">
        <v>8074</v>
      </c>
      <c r="B5331">
        <v>726</v>
      </c>
      <c r="C5331" s="3" t="str">
        <f>HYPERLINK("http://www.uniprot.org/uniprot/I1MZX1","tr|I1MZX1|I1MZX1_SOYBN")</f>
        <v>tr|I1MZX1|I1MZX1_SOYBN</v>
      </c>
      <c r="D5331" t="s">
        <v>28</v>
      </c>
      <c r="E5331">
        <v>77.59</v>
      </c>
      <c r="F5331">
        <v>241</v>
      </c>
      <c r="G5331">
        <v>54</v>
      </c>
      <c r="H5331">
        <v>0</v>
      </c>
      <c r="I5331">
        <v>1</v>
      </c>
      <c r="J5331">
        <v>723</v>
      </c>
      <c r="K5331">
        <v>1</v>
      </c>
      <c r="L5331">
        <v>79</v>
      </c>
      <c r="M5331">
        <v>319</v>
      </c>
      <c r="N5331" t="s">
        <v>18</v>
      </c>
      <c r="O5331" s="1">
        <v>1.0513300000000001E-103</v>
      </c>
      <c r="P5331">
        <v>979</v>
      </c>
    </row>
    <row r="5332" spans="1:16" x14ac:dyDescent="0.25">
      <c r="A5332" t="s">
        <v>8075</v>
      </c>
      <c r="B5332">
        <v>519</v>
      </c>
      <c r="C5332" s="3" t="str">
        <f>HYPERLINK("http://www.uniprot.org/uniprot/A2Q2C7","tr|A2Q2C7|A2Q2C7_MEDTR")</f>
        <v>tr|A2Q2C7|A2Q2C7_MEDTR</v>
      </c>
      <c r="D5332" t="s">
        <v>5936</v>
      </c>
      <c r="E5332">
        <v>59.88</v>
      </c>
      <c r="F5332">
        <v>172</v>
      </c>
      <c r="G5332">
        <v>69</v>
      </c>
      <c r="H5332">
        <v>0</v>
      </c>
      <c r="I5332">
        <v>1</v>
      </c>
      <c r="J5332">
        <v>516</v>
      </c>
      <c r="K5332">
        <v>1</v>
      </c>
      <c r="L5332">
        <v>556</v>
      </c>
      <c r="M5332">
        <v>727</v>
      </c>
      <c r="N5332" t="s">
        <v>18</v>
      </c>
      <c r="O5332" s="1">
        <v>4.10264E-52</v>
      </c>
      <c r="P5332">
        <v>531</v>
      </c>
    </row>
    <row r="5333" spans="1:16" x14ac:dyDescent="0.25">
      <c r="A5333" t="s">
        <v>8076</v>
      </c>
      <c r="B5333">
        <v>2121</v>
      </c>
      <c r="C5333" s="3" t="str">
        <f>HYPERLINK("http://www.uniprot.org/uniprot/I1KPN8","tr|I1KPN8|I1KPN8_SOYBN")</f>
        <v>tr|I1KPN8|I1KPN8_SOYBN</v>
      </c>
      <c r="D5333" t="s">
        <v>71</v>
      </c>
      <c r="E5333">
        <v>74.930000000000007</v>
      </c>
      <c r="F5333">
        <v>726</v>
      </c>
      <c r="G5333">
        <v>182</v>
      </c>
      <c r="H5333">
        <v>21</v>
      </c>
      <c r="I5333">
        <v>1</v>
      </c>
      <c r="J5333">
        <v>2115</v>
      </c>
      <c r="K5333">
        <v>1</v>
      </c>
      <c r="L5333">
        <v>1</v>
      </c>
      <c r="M5333">
        <v>719</v>
      </c>
      <c r="N5333" t="s">
        <v>18</v>
      </c>
      <c r="O5333">
        <v>0</v>
      </c>
      <c r="P5333">
        <v>2787</v>
      </c>
    </row>
    <row r="5334" spans="1:16" x14ac:dyDescent="0.25">
      <c r="A5334" t="s">
        <v>8077</v>
      </c>
      <c r="B5334">
        <v>1572</v>
      </c>
      <c r="C5334" s="3" t="str">
        <f>HYPERLINK("http://www.uniprot.org/uniprot/K7KHF4","tr|K7KHF4|K7KHF4_SOYBN")</f>
        <v>tr|K7KHF4|K7KHF4_SOYBN</v>
      </c>
      <c r="D5334" t="s">
        <v>28</v>
      </c>
      <c r="E5334">
        <v>82.2</v>
      </c>
      <c r="F5334">
        <v>472</v>
      </c>
      <c r="G5334">
        <v>84</v>
      </c>
      <c r="H5334">
        <v>0</v>
      </c>
      <c r="I5334">
        <v>154</v>
      </c>
      <c r="J5334">
        <v>1569</v>
      </c>
      <c r="K5334">
        <v>1</v>
      </c>
      <c r="L5334">
        <v>97</v>
      </c>
      <c r="M5334">
        <v>568</v>
      </c>
      <c r="N5334" t="s">
        <v>18</v>
      </c>
      <c r="O5334">
        <v>0</v>
      </c>
      <c r="P5334">
        <v>2123</v>
      </c>
    </row>
    <row r="5335" spans="1:16" x14ac:dyDescent="0.25">
      <c r="A5335" t="s">
        <v>8078</v>
      </c>
      <c r="B5335">
        <v>504</v>
      </c>
      <c r="C5335" s="3" t="str">
        <f>HYPERLINK("http://www.uniprot.org/uniprot/G7JIG9","tr|G7JIG9|G7JIG9_MEDTR")</f>
        <v>tr|G7JIG9|G7JIG9_MEDTR</v>
      </c>
      <c r="D5335" t="s">
        <v>8079</v>
      </c>
      <c r="E5335">
        <v>87.42</v>
      </c>
      <c r="F5335">
        <v>167</v>
      </c>
      <c r="G5335">
        <v>21</v>
      </c>
      <c r="H5335">
        <v>0</v>
      </c>
      <c r="I5335">
        <v>1</v>
      </c>
      <c r="J5335">
        <v>501</v>
      </c>
      <c r="K5335">
        <v>1</v>
      </c>
      <c r="L5335">
        <v>163</v>
      </c>
      <c r="M5335">
        <v>329</v>
      </c>
      <c r="N5335" t="s">
        <v>18</v>
      </c>
      <c r="O5335" s="1">
        <v>1.8781999999999999E-89</v>
      </c>
      <c r="P5335">
        <v>853</v>
      </c>
    </row>
    <row r="5336" spans="1:16" x14ac:dyDescent="0.25">
      <c r="A5336" t="s">
        <v>8080</v>
      </c>
      <c r="B5336">
        <v>579</v>
      </c>
      <c r="C5336" s="3" t="str">
        <f>HYPERLINK("http://www.uniprot.org/uniprot/G7JN62","tr|G7JN62|G7JN62_MEDTR")</f>
        <v>tr|G7JN62|G7JN62_MEDTR</v>
      </c>
      <c r="D5336" t="s">
        <v>8081</v>
      </c>
      <c r="E5336">
        <v>74.59</v>
      </c>
      <c r="F5336">
        <v>185</v>
      </c>
      <c r="G5336">
        <v>47</v>
      </c>
      <c r="H5336">
        <v>1</v>
      </c>
      <c r="I5336">
        <v>1</v>
      </c>
      <c r="J5336">
        <v>552</v>
      </c>
      <c r="K5336">
        <v>1</v>
      </c>
      <c r="L5336">
        <v>1</v>
      </c>
      <c r="M5336">
        <v>185</v>
      </c>
      <c r="N5336" t="s">
        <v>18</v>
      </c>
      <c r="O5336" s="1">
        <v>4.7669399999999995E-69</v>
      </c>
      <c r="P5336">
        <v>678</v>
      </c>
    </row>
    <row r="5337" spans="1:16" x14ac:dyDescent="0.25">
      <c r="A5337" t="s">
        <v>8082</v>
      </c>
      <c r="B5337">
        <v>324</v>
      </c>
      <c r="C5337" s="3" t="str">
        <f>HYPERLINK("http://www.uniprot.org/uniprot/K7MHD2","tr|K7MHD2|K7MHD2_SOYBN")</f>
        <v>tr|K7MHD2|K7MHD2_SOYBN</v>
      </c>
      <c r="D5337" t="s">
        <v>28</v>
      </c>
      <c r="E5337">
        <v>50.43</v>
      </c>
      <c r="F5337">
        <v>115</v>
      </c>
      <c r="G5337">
        <v>57</v>
      </c>
      <c r="H5337">
        <v>8</v>
      </c>
      <c r="I5337">
        <v>1</v>
      </c>
      <c r="J5337">
        <v>321</v>
      </c>
      <c r="K5337">
        <v>1</v>
      </c>
      <c r="L5337">
        <v>1</v>
      </c>
      <c r="M5337">
        <v>107</v>
      </c>
      <c r="N5337" t="s">
        <v>18</v>
      </c>
      <c r="O5337" s="1">
        <v>1.15091E-17</v>
      </c>
      <c r="P5337">
        <v>234</v>
      </c>
    </row>
    <row r="5338" spans="1:16" x14ac:dyDescent="0.25">
      <c r="A5338" t="s">
        <v>8083</v>
      </c>
      <c r="B5338">
        <v>3600</v>
      </c>
      <c r="C5338" s="3" t="str">
        <f>HYPERLINK("http://www.uniprot.org/uniprot/Q4DN44","tr|Q4DN44|Q4DN44_TRYCC")</f>
        <v>tr|Q4DN44|Q4DN44_TRYCC</v>
      </c>
      <c r="D5338" t="s">
        <v>8084</v>
      </c>
      <c r="E5338">
        <v>23.12</v>
      </c>
      <c r="F5338">
        <v>1068</v>
      </c>
      <c r="G5338">
        <v>821</v>
      </c>
      <c r="H5338">
        <v>29</v>
      </c>
      <c r="I5338">
        <v>466</v>
      </c>
      <c r="J5338">
        <v>3582</v>
      </c>
      <c r="K5338">
        <v>-1</v>
      </c>
      <c r="L5338">
        <v>188</v>
      </c>
      <c r="M5338">
        <v>1201</v>
      </c>
      <c r="N5338" t="s">
        <v>18</v>
      </c>
      <c r="O5338" s="1">
        <v>3.02261E-43</v>
      </c>
      <c r="P5338">
        <v>466</v>
      </c>
    </row>
    <row r="5339" spans="1:16" x14ac:dyDescent="0.25">
      <c r="A5339" t="s">
        <v>8085</v>
      </c>
      <c r="B5339">
        <v>966</v>
      </c>
      <c r="C5339" s="3" t="str">
        <f>HYPERLINK("http://www.uniprot.org/uniprot/G7LF88","tr|G7LF88|G7LF88_MEDTR")</f>
        <v>tr|G7LF88|G7LF88_MEDTR</v>
      </c>
      <c r="D5339" t="s">
        <v>8086</v>
      </c>
      <c r="E5339">
        <v>89.4</v>
      </c>
      <c r="F5339">
        <v>321</v>
      </c>
      <c r="G5339">
        <v>34</v>
      </c>
      <c r="H5339">
        <v>0</v>
      </c>
      <c r="I5339">
        <v>1</v>
      </c>
      <c r="J5339">
        <v>963</v>
      </c>
      <c r="K5339">
        <v>1</v>
      </c>
      <c r="L5339">
        <v>1</v>
      </c>
      <c r="M5339">
        <v>312</v>
      </c>
      <c r="N5339" t="s">
        <v>18</v>
      </c>
      <c r="O5339" s="1">
        <v>8.7937099999999997E-159</v>
      </c>
      <c r="P5339">
        <v>1456</v>
      </c>
    </row>
    <row r="5340" spans="1:16" x14ac:dyDescent="0.25">
      <c r="A5340" t="s">
        <v>8087</v>
      </c>
      <c r="B5340">
        <v>2064</v>
      </c>
      <c r="C5340" s="3" t="str">
        <f>HYPERLINK("http://www.uniprot.org/uniprot/G7K172","tr|G7K172|G7K172_MEDTR")</f>
        <v>tr|G7K172|G7K172_MEDTR</v>
      </c>
      <c r="D5340" t="s">
        <v>8088</v>
      </c>
      <c r="E5340">
        <v>84.27</v>
      </c>
      <c r="F5340">
        <v>687</v>
      </c>
      <c r="G5340">
        <v>108</v>
      </c>
      <c r="H5340">
        <v>0</v>
      </c>
      <c r="I5340">
        <v>1</v>
      </c>
      <c r="J5340">
        <v>2061</v>
      </c>
      <c r="K5340">
        <v>1</v>
      </c>
      <c r="L5340">
        <v>109</v>
      </c>
      <c r="M5340">
        <v>795</v>
      </c>
      <c r="N5340" t="s">
        <v>18</v>
      </c>
      <c r="O5340">
        <v>0</v>
      </c>
      <c r="P5340">
        <v>3021</v>
      </c>
    </row>
    <row r="5341" spans="1:16" x14ac:dyDescent="0.25">
      <c r="A5341" t="s">
        <v>8089</v>
      </c>
      <c r="B5341">
        <v>1038</v>
      </c>
      <c r="C5341" s="3" t="str">
        <f>HYPERLINK("http://www.uniprot.org/uniprot/G7K1Z4","tr|G7K1Z4|G7K1Z4_MEDTR")</f>
        <v>tr|G7K1Z4|G7K1Z4_MEDTR</v>
      </c>
      <c r="D5341" t="s">
        <v>7711</v>
      </c>
      <c r="E5341">
        <v>72.33</v>
      </c>
      <c r="F5341">
        <v>347</v>
      </c>
      <c r="G5341">
        <v>96</v>
      </c>
      <c r="H5341">
        <v>2</v>
      </c>
      <c r="I5341">
        <v>1</v>
      </c>
      <c r="J5341">
        <v>1035</v>
      </c>
      <c r="K5341">
        <v>1</v>
      </c>
      <c r="L5341">
        <v>89</v>
      </c>
      <c r="M5341">
        <v>434</v>
      </c>
      <c r="N5341" t="s">
        <v>18</v>
      </c>
      <c r="O5341" s="1">
        <v>3.1927599999999998E-141</v>
      </c>
      <c r="P5341">
        <v>1305</v>
      </c>
    </row>
    <row r="5342" spans="1:16" x14ac:dyDescent="0.25">
      <c r="A5342" t="s">
        <v>8090</v>
      </c>
      <c r="B5342">
        <v>1317</v>
      </c>
      <c r="C5342" s="3" t="str">
        <f>HYPERLINK("http://www.uniprot.org/uniprot/K7MNX2","tr|K7MNX2|K7MNX2_SOYBN")</f>
        <v>tr|K7MNX2|K7MNX2_SOYBN</v>
      </c>
      <c r="D5342" t="s">
        <v>28</v>
      </c>
      <c r="E5342">
        <v>21.29</v>
      </c>
      <c r="F5342">
        <v>263</v>
      </c>
      <c r="G5342">
        <v>207</v>
      </c>
      <c r="H5342">
        <v>35</v>
      </c>
      <c r="I5342">
        <v>334</v>
      </c>
      <c r="J5342">
        <v>1017</v>
      </c>
      <c r="K5342">
        <v>1</v>
      </c>
      <c r="L5342">
        <v>271</v>
      </c>
      <c r="M5342">
        <v>533</v>
      </c>
      <c r="N5342" t="s">
        <v>18</v>
      </c>
      <c r="O5342" s="1">
        <v>3.5010699999999999E-8</v>
      </c>
      <c r="P5342">
        <v>159</v>
      </c>
    </row>
    <row r="5343" spans="1:16" x14ac:dyDescent="0.25">
      <c r="A5343" t="s">
        <v>8091</v>
      </c>
      <c r="B5343">
        <v>1086</v>
      </c>
      <c r="C5343" s="3" t="str">
        <f>HYPERLINK("http://www.uniprot.org/uniprot/G7J3I7","tr|G7J3I7|G7J3I7_MEDTR")</f>
        <v>tr|G7J3I7|G7J3I7_MEDTR</v>
      </c>
      <c r="D5343" t="s">
        <v>8092</v>
      </c>
      <c r="E5343">
        <v>80.53</v>
      </c>
      <c r="F5343">
        <v>334</v>
      </c>
      <c r="G5343">
        <v>65</v>
      </c>
      <c r="H5343">
        <v>2</v>
      </c>
      <c r="I5343">
        <v>16</v>
      </c>
      <c r="J5343">
        <v>1011</v>
      </c>
      <c r="K5343">
        <v>1</v>
      </c>
      <c r="L5343">
        <v>65</v>
      </c>
      <c r="M5343">
        <v>398</v>
      </c>
      <c r="N5343" t="s">
        <v>18</v>
      </c>
      <c r="O5343" s="1">
        <v>9.2495799999999997E-155</v>
      </c>
      <c r="P5343">
        <v>1422</v>
      </c>
    </row>
    <row r="5344" spans="1:16" x14ac:dyDescent="0.25">
      <c r="A5344" t="s">
        <v>8093</v>
      </c>
      <c r="B5344">
        <v>1140</v>
      </c>
      <c r="C5344" s="3" t="str">
        <f>HYPERLINK("http://www.uniprot.org/uniprot/G7IK25","tr|G7IK25|G7IK25_MEDTR")</f>
        <v>tr|G7IK25|G7IK25_MEDTR</v>
      </c>
      <c r="D5344" t="s">
        <v>8094</v>
      </c>
      <c r="E5344">
        <v>72.930000000000007</v>
      </c>
      <c r="F5344">
        <v>388</v>
      </c>
      <c r="G5344">
        <v>105</v>
      </c>
      <c r="H5344">
        <v>9</v>
      </c>
      <c r="I5344">
        <v>1</v>
      </c>
      <c r="J5344">
        <v>1137</v>
      </c>
      <c r="K5344">
        <v>1</v>
      </c>
      <c r="L5344">
        <v>1</v>
      </c>
      <c r="M5344">
        <v>377</v>
      </c>
      <c r="N5344" t="s">
        <v>18</v>
      </c>
      <c r="O5344" s="1">
        <v>4.3581699999999998E-150</v>
      </c>
      <c r="P5344">
        <v>1382</v>
      </c>
    </row>
    <row r="5345" spans="1:16" x14ac:dyDescent="0.25">
      <c r="A5345" t="s">
        <v>8095</v>
      </c>
      <c r="B5345">
        <v>855</v>
      </c>
      <c r="C5345" s="3" t="str">
        <f>HYPERLINK("http://www.uniprot.org/uniprot/G7IR90","tr|G7IR90|G7IR90_MEDTR")</f>
        <v>tr|G7IR90|G7IR90_MEDTR</v>
      </c>
      <c r="D5345" t="s">
        <v>8096</v>
      </c>
      <c r="E5345">
        <v>77.73</v>
      </c>
      <c r="F5345">
        <v>283</v>
      </c>
      <c r="G5345">
        <v>63</v>
      </c>
      <c r="H5345">
        <v>1</v>
      </c>
      <c r="I5345">
        <v>1</v>
      </c>
      <c r="J5345">
        <v>846</v>
      </c>
      <c r="K5345">
        <v>1</v>
      </c>
      <c r="L5345">
        <v>1</v>
      </c>
      <c r="M5345">
        <v>263</v>
      </c>
      <c r="N5345" t="s">
        <v>18</v>
      </c>
      <c r="O5345" s="1">
        <v>1.02925E-117</v>
      </c>
      <c r="P5345">
        <v>1101</v>
      </c>
    </row>
    <row r="5346" spans="1:16" x14ac:dyDescent="0.25">
      <c r="A5346" t="s">
        <v>8097</v>
      </c>
      <c r="B5346">
        <v>3075</v>
      </c>
      <c r="C5346" s="3" t="str">
        <f>HYPERLINK("http://www.uniprot.org/uniprot/G7INF0","tr|G7INF0|G7INF0_MEDTR")</f>
        <v>tr|G7INF0|G7INF0_MEDTR</v>
      </c>
      <c r="D5346" t="s">
        <v>8098</v>
      </c>
      <c r="E5346">
        <v>87.12</v>
      </c>
      <c r="F5346">
        <v>1041</v>
      </c>
      <c r="G5346">
        <v>134</v>
      </c>
      <c r="H5346">
        <v>22</v>
      </c>
      <c r="I5346">
        <v>16</v>
      </c>
      <c r="J5346">
        <v>3072</v>
      </c>
      <c r="K5346">
        <v>1</v>
      </c>
      <c r="L5346">
        <v>1</v>
      </c>
      <c r="M5346">
        <v>1039</v>
      </c>
      <c r="N5346" t="s">
        <v>18</v>
      </c>
      <c r="O5346">
        <v>0</v>
      </c>
      <c r="P5346">
        <v>4809</v>
      </c>
    </row>
    <row r="5347" spans="1:16" x14ac:dyDescent="0.25">
      <c r="A5347" t="s">
        <v>8099</v>
      </c>
      <c r="B5347">
        <v>1473</v>
      </c>
      <c r="C5347" s="3" t="str">
        <f>HYPERLINK("http://www.uniprot.org/uniprot/B0FC97","tr|B0FC97|B0FC97_9FABA")</f>
        <v>tr|B0FC97|B0FC97_9FABA</v>
      </c>
      <c r="D5347" t="s">
        <v>8100</v>
      </c>
      <c r="E5347">
        <v>94.28</v>
      </c>
      <c r="F5347">
        <v>490</v>
      </c>
      <c r="G5347">
        <v>28</v>
      </c>
      <c r="H5347">
        <v>0</v>
      </c>
      <c r="I5347">
        <v>1</v>
      </c>
      <c r="J5347">
        <v>1470</v>
      </c>
      <c r="K5347">
        <v>1</v>
      </c>
      <c r="L5347">
        <v>67</v>
      </c>
      <c r="M5347">
        <v>553</v>
      </c>
      <c r="N5347" t="s">
        <v>18</v>
      </c>
      <c r="O5347">
        <v>0</v>
      </c>
      <c r="P5347">
        <v>2366</v>
      </c>
    </row>
    <row r="5348" spans="1:16" x14ac:dyDescent="0.25">
      <c r="A5348" t="s">
        <v>8101</v>
      </c>
      <c r="B5348">
        <v>480</v>
      </c>
      <c r="C5348" s="3" t="str">
        <f>HYPERLINK("http://www.uniprot.org/uniprot/G7K0T0","tr|G7K0T0|G7K0T0_MEDTR")</f>
        <v>tr|G7K0T0|G7K0T0_MEDTR</v>
      </c>
      <c r="D5348" t="s">
        <v>8102</v>
      </c>
      <c r="E5348">
        <v>95.74</v>
      </c>
      <c r="F5348">
        <v>141</v>
      </c>
      <c r="G5348">
        <v>6</v>
      </c>
      <c r="H5348">
        <v>0</v>
      </c>
      <c r="I5348">
        <v>55</v>
      </c>
      <c r="J5348">
        <v>477</v>
      </c>
      <c r="K5348">
        <v>1</v>
      </c>
      <c r="L5348">
        <v>1</v>
      </c>
      <c r="M5348">
        <v>141</v>
      </c>
      <c r="N5348" t="s">
        <v>18</v>
      </c>
      <c r="O5348" s="1">
        <v>4.2511599999999997E-73</v>
      </c>
      <c r="P5348">
        <v>712</v>
      </c>
    </row>
    <row r="5349" spans="1:16" x14ac:dyDescent="0.25">
      <c r="A5349" t="s">
        <v>8103</v>
      </c>
      <c r="B5349">
        <v>975</v>
      </c>
      <c r="C5349" s="3" t="str">
        <f>HYPERLINK("http://www.uniprot.org/uniprot/G7JYA2","tr|G7JYA2|G7JYA2_MEDTR")</f>
        <v>tr|G7JYA2|G7JYA2_MEDTR</v>
      </c>
      <c r="D5349" t="s">
        <v>8104</v>
      </c>
      <c r="E5349">
        <v>64.349999999999994</v>
      </c>
      <c r="F5349">
        <v>216</v>
      </c>
      <c r="G5349">
        <v>77</v>
      </c>
      <c r="H5349">
        <v>1</v>
      </c>
      <c r="I5349">
        <v>7</v>
      </c>
      <c r="J5349">
        <v>651</v>
      </c>
      <c r="K5349">
        <v>1</v>
      </c>
      <c r="L5349">
        <v>2</v>
      </c>
      <c r="M5349">
        <v>217</v>
      </c>
      <c r="N5349" t="s">
        <v>18</v>
      </c>
      <c r="O5349" s="1">
        <v>7.2520299999999997E-76</v>
      </c>
      <c r="P5349">
        <v>741</v>
      </c>
    </row>
    <row r="5350" spans="1:16" x14ac:dyDescent="0.25">
      <c r="A5350" t="s">
        <v>8105</v>
      </c>
      <c r="B5350">
        <v>204</v>
      </c>
      <c r="C5350" s="3" t="str">
        <f>HYPERLINK("http://www.uniprot.org/uniprot/G7KVV3","tr|G7KVV3|G7KVV3_MEDTR")</f>
        <v>tr|G7KVV3|G7KVV3_MEDTR</v>
      </c>
      <c r="D5350" t="s">
        <v>8106</v>
      </c>
      <c r="E5350">
        <v>93.93</v>
      </c>
      <c r="F5350">
        <v>66</v>
      </c>
      <c r="G5350">
        <v>4</v>
      </c>
      <c r="H5350">
        <v>0</v>
      </c>
      <c r="I5350">
        <v>1</v>
      </c>
      <c r="J5350">
        <v>198</v>
      </c>
      <c r="K5350">
        <v>1</v>
      </c>
      <c r="L5350">
        <v>1</v>
      </c>
      <c r="M5350">
        <v>65</v>
      </c>
      <c r="N5350" t="s">
        <v>18</v>
      </c>
      <c r="O5350" s="1">
        <v>2.6524900000000002E-27</v>
      </c>
      <c r="P5350">
        <v>317</v>
      </c>
    </row>
    <row r="5351" spans="1:16" x14ac:dyDescent="0.25">
      <c r="A5351" t="s">
        <v>8107</v>
      </c>
      <c r="B5351">
        <v>411</v>
      </c>
      <c r="C5351" s="3" t="str">
        <f>HYPERLINK("http://www.uniprot.org/uniprot/G7IBP1","tr|G7IBP1|G7IBP1_MEDTR")</f>
        <v>tr|G7IBP1|G7IBP1_MEDTR</v>
      </c>
      <c r="D5351" t="s">
        <v>8108</v>
      </c>
      <c r="E5351">
        <v>88.14</v>
      </c>
      <c r="F5351">
        <v>135</v>
      </c>
      <c r="G5351">
        <v>16</v>
      </c>
      <c r="H5351">
        <v>1</v>
      </c>
      <c r="I5351">
        <v>1</v>
      </c>
      <c r="J5351">
        <v>402</v>
      </c>
      <c r="K5351">
        <v>1</v>
      </c>
      <c r="L5351">
        <v>1</v>
      </c>
      <c r="M5351">
        <v>135</v>
      </c>
      <c r="N5351" t="s">
        <v>18</v>
      </c>
      <c r="O5351" s="1">
        <v>6.4983399999999994E-58</v>
      </c>
      <c r="P5351">
        <v>581</v>
      </c>
    </row>
    <row r="5352" spans="1:16" x14ac:dyDescent="0.25">
      <c r="A5352" t="s">
        <v>8109</v>
      </c>
      <c r="B5352">
        <v>399</v>
      </c>
      <c r="C5352" s="3" t="str">
        <f>HYPERLINK("http://www.uniprot.org/uniprot/I3S8I6","tr|I3S8I6|I3S8I6_LOTJA")</f>
        <v>tr|I3S8I6|I3S8I6_LOTJA</v>
      </c>
      <c r="D5352" t="s">
        <v>93</v>
      </c>
      <c r="E5352">
        <v>67.66</v>
      </c>
      <c r="F5352">
        <v>133</v>
      </c>
      <c r="G5352">
        <v>43</v>
      </c>
      <c r="H5352">
        <v>3</v>
      </c>
      <c r="I5352">
        <v>7</v>
      </c>
      <c r="J5352">
        <v>396</v>
      </c>
      <c r="K5352">
        <v>1</v>
      </c>
      <c r="L5352">
        <v>2</v>
      </c>
      <c r="M5352">
        <v>132</v>
      </c>
      <c r="N5352" t="s">
        <v>18</v>
      </c>
      <c r="O5352" s="1">
        <v>1.3863399999999999E-39</v>
      </c>
      <c r="P5352">
        <v>423</v>
      </c>
    </row>
    <row r="5353" spans="1:16" x14ac:dyDescent="0.25">
      <c r="A5353" t="s">
        <v>8110</v>
      </c>
      <c r="B5353">
        <v>1650</v>
      </c>
      <c r="C5353" s="3" t="str">
        <f>HYPERLINK("http://www.uniprot.org/uniprot/G7KR60","tr|G7KR60|G7KR60_MEDTR")</f>
        <v>tr|G7KR60|G7KR60_MEDTR</v>
      </c>
      <c r="D5353" t="s">
        <v>8111</v>
      </c>
      <c r="E5353">
        <v>77.959999999999994</v>
      </c>
      <c r="F5353">
        <v>540</v>
      </c>
      <c r="G5353">
        <v>119</v>
      </c>
      <c r="H5353">
        <v>6</v>
      </c>
      <c r="I5353">
        <v>1</v>
      </c>
      <c r="J5353">
        <v>1602</v>
      </c>
      <c r="K5353">
        <v>1</v>
      </c>
      <c r="L5353">
        <v>1</v>
      </c>
      <c r="M5353">
        <v>516</v>
      </c>
      <c r="N5353" t="s">
        <v>18</v>
      </c>
      <c r="O5353">
        <v>0</v>
      </c>
      <c r="P5353">
        <v>2069</v>
      </c>
    </row>
    <row r="5354" spans="1:16" x14ac:dyDescent="0.25">
      <c r="A5354" t="s">
        <v>8112</v>
      </c>
      <c r="B5354">
        <v>825</v>
      </c>
      <c r="C5354" s="3" t="str">
        <f>HYPERLINK("http://www.uniprot.org/uniprot/G7I6Q0","tr|G7I6Q0|G7I6Q0_MEDTR")</f>
        <v>tr|G7I6Q0|G7I6Q0_MEDTR</v>
      </c>
      <c r="D5354" t="s">
        <v>8113</v>
      </c>
      <c r="E5354">
        <v>88.15</v>
      </c>
      <c r="F5354">
        <v>211</v>
      </c>
      <c r="G5354">
        <v>25</v>
      </c>
      <c r="H5354">
        <v>0</v>
      </c>
      <c r="I5354">
        <v>1</v>
      </c>
      <c r="J5354">
        <v>633</v>
      </c>
      <c r="K5354">
        <v>1</v>
      </c>
      <c r="L5354">
        <v>829</v>
      </c>
      <c r="M5354">
        <v>1039</v>
      </c>
      <c r="N5354" t="s">
        <v>18</v>
      </c>
      <c r="O5354" s="1">
        <v>2.8326899999999999E-101</v>
      </c>
      <c r="P5354">
        <v>959</v>
      </c>
    </row>
    <row r="5355" spans="1:16" x14ac:dyDescent="0.25">
      <c r="A5355" t="s">
        <v>8114</v>
      </c>
      <c r="B5355">
        <v>726</v>
      </c>
      <c r="C5355" s="3" t="str">
        <f>HYPERLINK("http://www.uniprot.org/uniprot/I1MZX1","tr|I1MZX1|I1MZX1_SOYBN")</f>
        <v>tr|I1MZX1|I1MZX1_SOYBN</v>
      </c>
      <c r="D5355" t="s">
        <v>28</v>
      </c>
      <c r="E5355">
        <v>75.510000000000005</v>
      </c>
      <c r="F5355">
        <v>241</v>
      </c>
      <c r="G5355">
        <v>59</v>
      </c>
      <c r="H5355">
        <v>0</v>
      </c>
      <c r="I5355">
        <v>1</v>
      </c>
      <c r="J5355">
        <v>723</v>
      </c>
      <c r="K5355">
        <v>1</v>
      </c>
      <c r="L5355">
        <v>79</v>
      </c>
      <c r="M5355">
        <v>319</v>
      </c>
      <c r="N5355" t="s">
        <v>18</v>
      </c>
      <c r="O5355" s="1">
        <v>5.7688599999999999E-102</v>
      </c>
      <c r="P5355">
        <v>964</v>
      </c>
    </row>
    <row r="5356" spans="1:16" x14ac:dyDescent="0.25">
      <c r="A5356" t="s">
        <v>8115</v>
      </c>
      <c r="B5356">
        <v>381</v>
      </c>
      <c r="C5356" s="3" t="str">
        <f>HYPERLINK("http://www.uniprot.org/uniprot/Q2HSF1","tr|Q2HSF1|Q2HSF1_MEDTR")</f>
        <v>tr|Q2HSF1|Q2HSF1_MEDTR</v>
      </c>
      <c r="D5356" t="s">
        <v>6299</v>
      </c>
      <c r="E5356">
        <v>78.5</v>
      </c>
      <c r="F5356">
        <v>107</v>
      </c>
      <c r="G5356">
        <v>23</v>
      </c>
      <c r="H5356">
        <v>0</v>
      </c>
      <c r="I5356">
        <v>1</v>
      </c>
      <c r="J5356">
        <v>321</v>
      </c>
      <c r="K5356">
        <v>1</v>
      </c>
      <c r="L5356">
        <v>1</v>
      </c>
      <c r="M5356">
        <v>107</v>
      </c>
      <c r="N5356" t="s">
        <v>18</v>
      </c>
      <c r="O5356" s="1">
        <v>4.5776200000000004E-43</v>
      </c>
      <c r="P5356">
        <v>453</v>
      </c>
    </row>
    <row r="5357" spans="1:16" x14ac:dyDescent="0.25">
      <c r="A5357" t="s">
        <v>8116</v>
      </c>
      <c r="B5357">
        <v>4224</v>
      </c>
      <c r="C5357" s="3" t="str">
        <f>HYPERLINK("http://www.uniprot.org/uniprot/K7LRK7","tr|K7LRK7|K7LRK7_SOYBN")</f>
        <v>tr|K7LRK7|K7LRK7_SOYBN</v>
      </c>
      <c r="D5357" t="s">
        <v>28</v>
      </c>
      <c r="E5357">
        <v>84.89</v>
      </c>
      <c r="F5357">
        <v>1410</v>
      </c>
      <c r="G5357">
        <v>213</v>
      </c>
      <c r="H5357">
        <v>3</v>
      </c>
      <c r="I5357">
        <v>1</v>
      </c>
      <c r="J5357">
        <v>4221</v>
      </c>
      <c r="K5357">
        <v>1</v>
      </c>
      <c r="L5357">
        <v>1</v>
      </c>
      <c r="M5357">
        <v>1410</v>
      </c>
      <c r="N5357" t="s">
        <v>18</v>
      </c>
      <c r="O5357">
        <v>0</v>
      </c>
      <c r="P5357">
        <v>6278</v>
      </c>
    </row>
    <row r="5358" spans="1:16" x14ac:dyDescent="0.25">
      <c r="A5358" t="s">
        <v>8117</v>
      </c>
      <c r="B5358">
        <v>819</v>
      </c>
      <c r="C5358" s="3" t="str">
        <f>HYPERLINK("http://www.uniprot.org/uniprot/I3SDS4","tr|I3SDS4|I3SDS4_MEDTR")</f>
        <v>tr|I3SDS4|I3SDS4_MEDTR</v>
      </c>
      <c r="D5358" t="s">
        <v>22</v>
      </c>
      <c r="E5358">
        <v>99.26</v>
      </c>
      <c r="F5358">
        <v>272</v>
      </c>
      <c r="G5358">
        <v>2</v>
      </c>
      <c r="H5358">
        <v>0</v>
      </c>
      <c r="I5358">
        <v>1</v>
      </c>
      <c r="J5358">
        <v>816</v>
      </c>
      <c r="K5358">
        <v>1</v>
      </c>
      <c r="L5358">
        <v>1</v>
      </c>
      <c r="M5358">
        <v>272</v>
      </c>
      <c r="N5358" t="s">
        <v>18</v>
      </c>
      <c r="O5358" s="1">
        <v>1.7232500000000001E-151</v>
      </c>
      <c r="P5358">
        <v>1392</v>
      </c>
    </row>
    <row r="5359" spans="1:16" x14ac:dyDescent="0.25">
      <c r="A5359" t="s">
        <v>8118</v>
      </c>
      <c r="B5359">
        <v>408</v>
      </c>
      <c r="C5359" s="3" t="str">
        <f>HYPERLINK("http://www.uniprot.org/uniprot/I1MFL0","tr|I1MFL0|I1MFL0_SOYBN")</f>
        <v>tr|I1MFL0|I1MFL0_SOYBN</v>
      </c>
      <c r="D5359" t="s">
        <v>28</v>
      </c>
      <c r="E5359">
        <v>63.3</v>
      </c>
      <c r="F5359">
        <v>109</v>
      </c>
      <c r="G5359">
        <v>40</v>
      </c>
      <c r="H5359">
        <v>2</v>
      </c>
      <c r="I5359">
        <v>1</v>
      </c>
      <c r="J5359">
        <v>321</v>
      </c>
      <c r="K5359">
        <v>1</v>
      </c>
      <c r="L5359">
        <v>142</v>
      </c>
      <c r="M5359">
        <v>250</v>
      </c>
      <c r="N5359" t="s">
        <v>18</v>
      </c>
      <c r="O5359" s="1">
        <v>7.0398399999999999E-28</v>
      </c>
      <c r="P5359">
        <v>322</v>
      </c>
    </row>
    <row r="5360" spans="1:16" x14ac:dyDescent="0.25">
      <c r="A5360" t="s">
        <v>8119</v>
      </c>
      <c r="B5360">
        <v>1554</v>
      </c>
      <c r="C5360" s="3" t="str">
        <f>HYPERLINK("http://www.uniprot.org/uniprot/K7L8H5","tr|K7L8H5|K7L8H5_SOYBN")</f>
        <v>tr|K7L8H5|K7L8H5_SOYBN</v>
      </c>
      <c r="D5360" t="s">
        <v>28</v>
      </c>
      <c r="E5360">
        <v>63.39</v>
      </c>
      <c r="F5360">
        <v>519</v>
      </c>
      <c r="G5360">
        <v>190</v>
      </c>
      <c r="H5360">
        <v>2</v>
      </c>
      <c r="I5360">
        <v>1</v>
      </c>
      <c r="J5360">
        <v>1551</v>
      </c>
      <c r="K5360">
        <v>1</v>
      </c>
      <c r="L5360">
        <v>764</v>
      </c>
      <c r="M5360">
        <v>1279</v>
      </c>
      <c r="N5360" t="s">
        <v>18</v>
      </c>
      <c r="O5360" s="1">
        <v>6.0742499999999998E-175</v>
      </c>
      <c r="P5360">
        <v>1598</v>
      </c>
    </row>
    <row r="5361" spans="1:16" x14ac:dyDescent="0.25">
      <c r="A5361" t="s">
        <v>8120</v>
      </c>
      <c r="B5361">
        <v>9504</v>
      </c>
      <c r="C5361" s="3" t="str">
        <f>HYPERLINK("http://www.uniprot.org/uniprot/K7MHD3","tr|K7MHD3|K7MHD3_SOYBN")</f>
        <v>tr|K7MHD3|K7MHD3_SOYBN</v>
      </c>
      <c r="D5361" t="s">
        <v>28</v>
      </c>
      <c r="E5361">
        <v>72.73</v>
      </c>
      <c r="F5361">
        <v>3176</v>
      </c>
      <c r="G5361">
        <v>866</v>
      </c>
      <c r="H5361">
        <v>9</v>
      </c>
      <c r="I5361">
        <v>1</v>
      </c>
      <c r="J5361">
        <v>9501</v>
      </c>
      <c r="K5361">
        <v>1</v>
      </c>
      <c r="L5361">
        <v>1</v>
      </c>
      <c r="M5361">
        <v>3165</v>
      </c>
      <c r="N5361" t="s">
        <v>18</v>
      </c>
      <c r="O5361">
        <v>0</v>
      </c>
      <c r="P5361">
        <v>11626</v>
      </c>
    </row>
    <row r="5362" spans="1:16" x14ac:dyDescent="0.25">
      <c r="A5362" t="s">
        <v>8121</v>
      </c>
      <c r="B5362">
        <v>2337</v>
      </c>
      <c r="C5362" s="3" t="str">
        <f>HYPERLINK("http://www.uniprot.org/uniprot/E0VQK3","tr|E0VQK3|E0VQK3_PEDHC")</f>
        <v>tr|E0VQK3|E0VQK3_PEDHC</v>
      </c>
      <c r="D5362" t="s">
        <v>8122</v>
      </c>
      <c r="E5362">
        <v>30.99</v>
      </c>
      <c r="F5362">
        <v>926</v>
      </c>
      <c r="G5362">
        <v>639</v>
      </c>
      <c r="H5362">
        <v>165</v>
      </c>
      <c r="I5362">
        <v>48</v>
      </c>
      <c r="J5362">
        <v>2330</v>
      </c>
      <c r="K5362">
        <v>3</v>
      </c>
      <c r="L5362">
        <v>966</v>
      </c>
      <c r="M5362">
        <v>1887</v>
      </c>
      <c r="N5362" t="s">
        <v>18</v>
      </c>
      <c r="O5362" s="1">
        <v>6.0471399999999996E-87</v>
      </c>
      <c r="P5362">
        <v>841</v>
      </c>
    </row>
    <row r="5363" spans="1:16" x14ac:dyDescent="0.25">
      <c r="A5363" t="s">
        <v>8123</v>
      </c>
      <c r="B5363">
        <v>1188</v>
      </c>
      <c r="C5363" s="3" t="str">
        <f>HYPERLINK("http://www.uniprot.org/uniprot/G7K1Z4","tr|G7K1Z4|G7K1Z4_MEDTR")</f>
        <v>tr|G7K1Z4|G7K1Z4_MEDTR</v>
      </c>
      <c r="D5363" t="s">
        <v>7711</v>
      </c>
      <c r="E5363">
        <v>59.03</v>
      </c>
      <c r="F5363">
        <v>415</v>
      </c>
      <c r="G5363">
        <v>170</v>
      </c>
      <c r="H5363">
        <v>41</v>
      </c>
      <c r="I5363">
        <v>61</v>
      </c>
      <c r="J5363">
        <v>1182</v>
      </c>
      <c r="K5363">
        <v>1</v>
      </c>
      <c r="L5363">
        <v>21</v>
      </c>
      <c r="M5363">
        <v>434</v>
      </c>
      <c r="N5363" t="s">
        <v>18</v>
      </c>
      <c r="O5363" s="1">
        <v>2.7224900000000001E-126</v>
      </c>
      <c r="P5363">
        <v>1177</v>
      </c>
    </row>
    <row r="5364" spans="1:16" x14ac:dyDescent="0.25">
      <c r="A5364" t="s">
        <v>8124</v>
      </c>
      <c r="B5364">
        <v>996</v>
      </c>
      <c r="C5364" s="3" t="str">
        <f>HYPERLINK("http://www.uniprot.org/uniprot/G7K041","tr|G7K041|G7K041_MEDTR")</f>
        <v>tr|G7K041|G7K041_MEDTR</v>
      </c>
      <c r="D5364" t="s">
        <v>8125</v>
      </c>
      <c r="E5364">
        <v>65.78</v>
      </c>
      <c r="F5364">
        <v>342</v>
      </c>
      <c r="G5364">
        <v>117</v>
      </c>
      <c r="H5364">
        <v>17</v>
      </c>
      <c r="I5364">
        <v>1</v>
      </c>
      <c r="J5364">
        <v>975</v>
      </c>
      <c r="K5364">
        <v>1</v>
      </c>
      <c r="L5364">
        <v>1</v>
      </c>
      <c r="M5364">
        <v>320</v>
      </c>
      <c r="N5364" t="s">
        <v>18</v>
      </c>
      <c r="O5364" s="1">
        <v>5.6388900000000001E-116</v>
      </c>
      <c r="P5364">
        <v>1087</v>
      </c>
    </row>
    <row r="5365" spans="1:16" x14ac:dyDescent="0.25">
      <c r="A5365" t="s">
        <v>8126</v>
      </c>
      <c r="B5365">
        <v>279</v>
      </c>
      <c r="C5365" s="3" t="str">
        <f>HYPERLINK("http://www.uniprot.org/uniprot/Q949L5","tr|Q949L5|Q949L5_CICAR")</f>
        <v>tr|Q949L5|Q949L5_CICAR</v>
      </c>
      <c r="D5365" t="s">
        <v>55</v>
      </c>
      <c r="E5365">
        <v>73.62</v>
      </c>
      <c r="F5365">
        <v>91</v>
      </c>
      <c r="G5365">
        <v>24</v>
      </c>
      <c r="H5365">
        <v>0</v>
      </c>
      <c r="I5365">
        <v>1</v>
      </c>
      <c r="J5365">
        <v>273</v>
      </c>
      <c r="K5365">
        <v>1</v>
      </c>
      <c r="L5365">
        <v>1</v>
      </c>
      <c r="M5365">
        <v>91</v>
      </c>
      <c r="N5365" t="s">
        <v>18</v>
      </c>
      <c r="O5365" s="1">
        <v>1.5321799999999999E-30</v>
      </c>
      <c r="P5365">
        <v>345</v>
      </c>
    </row>
    <row r="5366" spans="1:16" x14ac:dyDescent="0.25">
      <c r="A5366" t="s">
        <v>8127</v>
      </c>
      <c r="B5366">
        <v>1107</v>
      </c>
      <c r="C5366" s="3" t="str">
        <f>HYPERLINK("http://www.uniprot.org/uniprot/I1L2B3","tr|I1L2B3|I1L2B3_SOYBN")</f>
        <v>tr|I1L2B3|I1L2B3_SOYBN</v>
      </c>
      <c r="D5366" t="s">
        <v>117</v>
      </c>
      <c r="E5366">
        <v>79.73</v>
      </c>
      <c r="F5366">
        <v>380</v>
      </c>
      <c r="G5366">
        <v>77</v>
      </c>
      <c r="H5366">
        <v>12</v>
      </c>
      <c r="I5366">
        <v>1</v>
      </c>
      <c r="J5366">
        <v>1104</v>
      </c>
      <c r="K5366">
        <v>1</v>
      </c>
      <c r="L5366">
        <v>1</v>
      </c>
      <c r="M5366">
        <v>369</v>
      </c>
      <c r="N5366" t="s">
        <v>18</v>
      </c>
      <c r="O5366" s="1">
        <v>5.58619E-163</v>
      </c>
      <c r="P5366">
        <v>1493</v>
      </c>
    </row>
    <row r="5367" spans="1:16" x14ac:dyDescent="0.25">
      <c r="A5367" t="s">
        <v>8128</v>
      </c>
      <c r="B5367">
        <v>831</v>
      </c>
      <c r="C5367" s="3" t="str">
        <f>HYPERLINK("http://www.uniprot.org/uniprot/Q2HW89","tr|Q2HW89|Q2HW89_MEDTR")</f>
        <v>tr|Q2HW89|Q2HW89_MEDTR</v>
      </c>
      <c r="D5367" t="s">
        <v>101</v>
      </c>
      <c r="E5367">
        <v>75.540000000000006</v>
      </c>
      <c r="F5367">
        <v>274</v>
      </c>
      <c r="G5367">
        <v>67</v>
      </c>
      <c r="H5367">
        <v>0</v>
      </c>
      <c r="I5367">
        <v>4</v>
      </c>
      <c r="J5367">
        <v>825</v>
      </c>
      <c r="K5367">
        <v>1</v>
      </c>
      <c r="L5367">
        <v>707</v>
      </c>
      <c r="M5367">
        <v>980</v>
      </c>
      <c r="N5367" t="s">
        <v>18</v>
      </c>
      <c r="O5367" s="1">
        <v>2.1915899999999999E-117</v>
      </c>
      <c r="P5367">
        <v>1098</v>
      </c>
    </row>
    <row r="5368" spans="1:16" x14ac:dyDescent="0.25">
      <c r="A5368" t="s">
        <v>8129</v>
      </c>
      <c r="B5368">
        <v>177</v>
      </c>
      <c r="C5368" s="3" t="str">
        <f>HYPERLINK("http://www.uniprot.org/uniprot/I1MJK6","tr|I1MJK6|I1MJK6_SOYBN")</f>
        <v>tr|I1MJK6|I1MJK6_SOYBN</v>
      </c>
      <c r="D5368" t="s">
        <v>71</v>
      </c>
      <c r="E5368">
        <v>84.48</v>
      </c>
      <c r="F5368">
        <v>58</v>
      </c>
      <c r="G5368">
        <v>9</v>
      </c>
      <c r="H5368">
        <v>0</v>
      </c>
      <c r="I5368">
        <v>1</v>
      </c>
      <c r="J5368">
        <v>174</v>
      </c>
      <c r="K5368">
        <v>1</v>
      </c>
      <c r="L5368">
        <v>1</v>
      </c>
      <c r="M5368">
        <v>55</v>
      </c>
      <c r="N5368" t="s">
        <v>18</v>
      </c>
      <c r="O5368" s="1">
        <v>2.3234599999999999E-18</v>
      </c>
      <c r="P5368">
        <v>240</v>
      </c>
    </row>
    <row r="5369" spans="1:16" x14ac:dyDescent="0.25">
      <c r="A5369" t="s">
        <v>8130</v>
      </c>
      <c r="B5369">
        <v>285</v>
      </c>
      <c r="C5369" s="3" t="str">
        <f>HYPERLINK("http://www.uniprot.org/uniprot/G7K4M4","tr|G7K4M4|G7K4M4_MEDTR")</f>
        <v>tr|G7K4M4|G7K4M4_MEDTR</v>
      </c>
      <c r="D5369" t="s">
        <v>517</v>
      </c>
      <c r="E5369">
        <v>57.14</v>
      </c>
      <c r="F5369">
        <v>70</v>
      </c>
      <c r="G5369">
        <v>30</v>
      </c>
      <c r="H5369">
        <v>0</v>
      </c>
      <c r="I5369">
        <v>1</v>
      </c>
      <c r="J5369">
        <v>210</v>
      </c>
      <c r="K5369">
        <v>1</v>
      </c>
      <c r="L5369">
        <v>475</v>
      </c>
      <c r="M5369">
        <v>544</v>
      </c>
      <c r="N5369" t="s">
        <v>18</v>
      </c>
      <c r="O5369" s="1">
        <v>1.0576800000000001E-15</v>
      </c>
      <c r="P5369">
        <v>217</v>
      </c>
    </row>
    <row r="5370" spans="1:16" x14ac:dyDescent="0.25">
      <c r="A5370" t="s">
        <v>8131</v>
      </c>
      <c r="B5370">
        <v>1170</v>
      </c>
      <c r="C5370" s="3" t="str">
        <f>HYPERLINK("http://www.uniprot.org/uniprot/I1KTV2","tr|I1KTV2|I1KTV2_SOYBN")</f>
        <v>tr|I1KTV2|I1KTV2_SOYBN</v>
      </c>
      <c r="D5370" t="s">
        <v>28</v>
      </c>
      <c r="E5370">
        <v>76.510000000000005</v>
      </c>
      <c r="F5370">
        <v>396</v>
      </c>
      <c r="G5370">
        <v>93</v>
      </c>
      <c r="H5370">
        <v>14</v>
      </c>
      <c r="I5370">
        <v>1</v>
      </c>
      <c r="J5370">
        <v>1146</v>
      </c>
      <c r="K5370">
        <v>1</v>
      </c>
      <c r="L5370">
        <v>1</v>
      </c>
      <c r="M5370">
        <v>391</v>
      </c>
      <c r="N5370" t="s">
        <v>18</v>
      </c>
      <c r="O5370" s="1">
        <v>3.9633799999999999E-162</v>
      </c>
      <c r="P5370">
        <v>1486</v>
      </c>
    </row>
    <row r="5371" spans="1:16" x14ac:dyDescent="0.25">
      <c r="A5371" t="s">
        <v>8132</v>
      </c>
      <c r="B5371">
        <v>288</v>
      </c>
      <c r="C5371" s="3" t="str">
        <f>HYPERLINK("http://www.uniprot.org/uniprot/C6T256","tr|C6T256|C6T256_SOYBN")</f>
        <v>tr|C6T256|C6T256_SOYBN</v>
      </c>
      <c r="D5371" t="s">
        <v>28</v>
      </c>
      <c r="E5371">
        <v>67.36</v>
      </c>
      <c r="F5371">
        <v>95</v>
      </c>
      <c r="G5371">
        <v>31</v>
      </c>
      <c r="H5371">
        <v>0</v>
      </c>
      <c r="I5371">
        <v>1</v>
      </c>
      <c r="J5371">
        <v>285</v>
      </c>
      <c r="K5371">
        <v>1</v>
      </c>
      <c r="L5371">
        <v>1</v>
      </c>
      <c r="M5371">
        <v>94</v>
      </c>
      <c r="N5371" t="s">
        <v>18</v>
      </c>
      <c r="O5371" s="1">
        <v>5.0408599999999999E-26</v>
      </c>
      <c r="P5371">
        <v>306</v>
      </c>
    </row>
    <row r="5372" spans="1:16" x14ac:dyDescent="0.25">
      <c r="A5372" t="s">
        <v>8133</v>
      </c>
      <c r="B5372">
        <v>2013</v>
      </c>
      <c r="C5372" s="3" t="str">
        <f>HYPERLINK("http://www.uniprot.org/uniprot/K7M2C4","tr|K7M2C4|K7M2C4_SOYBN")</f>
        <v>tr|K7M2C4|K7M2C4_SOYBN</v>
      </c>
      <c r="D5372" t="s">
        <v>28</v>
      </c>
      <c r="E5372">
        <v>53.51</v>
      </c>
      <c r="F5372">
        <v>712</v>
      </c>
      <c r="G5372">
        <v>331</v>
      </c>
      <c r="H5372">
        <v>43</v>
      </c>
      <c r="I5372">
        <v>1</v>
      </c>
      <c r="J5372">
        <v>2007</v>
      </c>
      <c r="K5372">
        <v>1</v>
      </c>
      <c r="L5372">
        <v>19</v>
      </c>
      <c r="M5372">
        <v>711</v>
      </c>
      <c r="N5372" t="s">
        <v>18</v>
      </c>
      <c r="O5372">
        <v>0</v>
      </c>
      <c r="P5372">
        <v>1665</v>
      </c>
    </row>
    <row r="5373" spans="1:16" x14ac:dyDescent="0.25">
      <c r="A5373" t="s">
        <v>8134</v>
      </c>
      <c r="B5373">
        <v>1287</v>
      </c>
      <c r="C5373" s="3" t="str">
        <f>HYPERLINK("http://www.uniprot.org/uniprot/G7INF1","tr|G7INF1|G7INF1_MEDTR")</f>
        <v>tr|G7INF1|G7INF1_MEDTR</v>
      </c>
      <c r="D5373" t="s">
        <v>8135</v>
      </c>
      <c r="E5373">
        <v>81.16</v>
      </c>
      <c r="F5373">
        <v>430</v>
      </c>
      <c r="G5373">
        <v>81</v>
      </c>
      <c r="H5373">
        <v>3</v>
      </c>
      <c r="I5373">
        <v>4</v>
      </c>
      <c r="J5373">
        <v>1284</v>
      </c>
      <c r="K5373">
        <v>1</v>
      </c>
      <c r="L5373">
        <v>67</v>
      </c>
      <c r="M5373">
        <v>488</v>
      </c>
      <c r="N5373" t="s">
        <v>18</v>
      </c>
      <c r="O5373">
        <v>0</v>
      </c>
      <c r="P5373">
        <v>1754</v>
      </c>
    </row>
    <row r="5374" spans="1:16" x14ac:dyDescent="0.25">
      <c r="A5374" t="s">
        <v>8136</v>
      </c>
      <c r="B5374">
        <v>456</v>
      </c>
      <c r="C5374" s="3" t="str">
        <f>HYPERLINK("http://www.uniprot.org/uniprot/G7KFG9","tr|G7KFG9|G7KFG9_MEDTR")</f>
        <v>tr|G7KFG9|G7KFG9_MEDTR</v>
      </c>
      <c r="D5374" t="s">
        <v>8137</v>
      </c>
      <c r="E5374">
        <v>52.17</v>
      </c>
      <c r="F5374">
        <v>138</v>
      </c>
      <c r="G5374">
        <v>66</v>
      </c>
      <c r="H5374">
        <v>10</v>
      </c>
      <c r="I5374">
        <v>49</v>
      </c>
      <c r="J5374">
        <v>432</v>
      </c>
      <c r="K5374">
        <v>1</v>
      </c>
      <c r="L5374">
        <v>13</v>
      </c>
      <c r="M5374">
        <v>146</v>
      </c>
      <c r="N5374" t="s">
        <v>18</v>
      </c>
      <c r="O5374" s="1">
        <v>4.8272700000000001E-21</v>
      </c>
      <c r="P5374">
        <v>263</v>
      </c>
    </row>
    <row r="5375" spans="1:16" x14ac:dyDescent="0.25">
      <c r="A5375" t="s">
        <v>8138</v>
      </c>
      <c r="B5375">
        <v>501</v>
      </c>
      <c r="C5375" s="3" t="str">
        <f>HYPERLINK("http://www.uniprot.org/uniprot/G7K0T4","tr|G7K0T4|G7K0T4_MEDTR")</f>
        <v>tr|G7K0T4|G7K0T4_MEDTR</v>
      </c>
      <c r="D5375" t="s">
        <v>8139</v>
      </c>
      <c r="E5375">
        <v>55.41</v>
      </c>
      <c r="F5375">
        <v>157</v>
      </c>
      <c r="G5375">
        <v>70</v>
      </c>
      <c r="H5375">
        <v>0</v>
      </c>
      <c r="I5375">
        <v>1</v>
      </c>
      <c r="J5375">
        <v>471</v>
      </c>
      <c r="K5375">
        <v>1</v>
      </c>
      <c r="L5375">
        <v>1</v>
      </c>
      <c r="M5375">
        <v>157</v>
      </c>
      <c r="N5375" t="s">
        <v>18</v>
      </c>
      <c r="O5375" s="1">
        <v>5.3827300000000003E-44</v>
      </c>
      <c r="P5375">
        <v>461</v>
      </c>
    </row>
    <row r="5376" spans="1:16" x14ac:dyDescent="0.25">
      <c r="A5376" t="s">
        <v>8140</v>
      </c>
      <c r="B5376">
        <v>1608</v>
      </c>
      <c r="C5376" s="3" t="str">
        <f>HYPERLINK("http://www.uniprot.org/uniprot/G7JX54","tr|G7JX54|G7JX54_MEDTR")</f>
        <v>tr|G7JX54|G7JX54_MEDTR</v>
      </c>
      <c r="D5376" t="s">
        <v>8141</v>
      </c>
      <c r="E5376">
        <v>80.78</v>
      </c>
      <c r="F5376">
        <v>510</v>
      </c>
      <c r="G5376">
        <v>98</v>
      </c>
      <c r="H5376">
        <v>4</v>
      </c>
      <c r="I5376">
        <v>70</v>
      </c>
      <c r="J5376">
        <v>1587</v>
      </c>
      <c r="K5376">
        <v>1</v>
      </c>
      <c r="L5376">
        <v>21</v>
      </c>
      <c r="M5376">
        <v>529</v>
      </c>
      <c r="N5376" t="s">
        <v>18</v>
      </c>
      <c r="O5376">
        <v>0</v>
      </c>
      <c r="P5376">
        <v>2123</v>
      </c>
    </row>
    <row r="5377" spans="1:16" x14ac:dyDescent="0.25">
      <c r="A5377" t="s">
        <v>8142</v>
      </c>
      <c r="B5377">
        <v>2016</v>
      </c>
      <c r="C5377" s="3" t="str">
        <f>HYPERLINK("http://www.uniprot.org/uniprot/I1N3P8","tr|I1N3P8|I1N3P8_SOYBN")</f>
        <v>tr|I1N3P8|I1N3P8_SOYBN</v>
      </c>
      <c r="D5377" t="s">
        <v>99</v>
      </c>
      <c r="E5377">
        <v>72.349999999999994</v>
      </c>
      <c r="F5377">
        <v>662</v>
      </c>
      <c r="G5377">
        <v>183</v>
      </c>
      <c r="H5377">
        <v>32</v>
      </c>
      <c r="I5377">
        <v>124</v>
      </c>
      <c r="J5377">
        <v>2013</v>
      </c>
      <c r="K5377">
        <v>1</v>
      </c>
      <c r="L5377">
        <v>43</v>
      </c>
      <c r="M5377">
        <v>704</v>
      </c>
      <c r="N5377" t="s">
        <v>18</v>
      </c>
      <c r="O5377">
        <v>0</v>
      </c>
      <c r="P5377">
        <v>2508</v>
      </c>
    </row>
    <row r="5378" spans="1:16" x14ac:dyDescent="0.25">
      <c r="A5378" t="s">
        <v>8143</v>
      </c>
      <c r="B5378">
        <v>1206</v>
      </c>
      <c r="C5378" s="3" t="str">
        <f>HYPERLINK("http://www.uniprot.org/uniprot/G7IBN8","tr|G7IBN8|G7IBN8_MEDTR")</f>
        <v>tr|G7IBN8|G7IBN8_MEDTR</v>
      </c>
      <c r="D5378" t="s">
        <v>8144</v>
      </c>
      <c r="E5378">
        <v>76.36</v>
      </c>
      <c r="F5378">
        <v>402</v>
      </c>
      <c r="G5378">
        <v>95</v>
      </c>
      <c r="H5378">
        <v>3</v>
      </c>
      <c r="I5378">
        <v>1</v>
      </c>
      <c r="J5378">
        <v>1197</v>
      </c>
      <c r="K5378">
        <v>1</v>
      </c>
      <c r="L5378">
        <v>1</v>
      </c>
      <c r="M5378">
        <v>398</v>
      </c>
      <c r="N5378" t="s">
        <v>18</v>
      </c>
      <c r="O5378">
        <v>0</v>
      </c>
      <c r="P5378">
        <v>1651</v>
      </c>
    </row>
    <row r="5379" spans="1:16" x14ac:dyDescent="0.25">
      <c r="A5379" t="s">
        <v>8145</v>
      </c>
      <c r="B5379">
        <v>1167</v>
      </c>
      <c r="C5379" s="3" t="str">
        <f>HYPERLINK("http://www.uniprot.org/uniprot/I1JAX6","tr|I1JAX6|I1JAX6_SOYBN")</f>
        <v>tr|I1JAX6|I1JAX6_SOYBN</v>
      </c>
      <c r="D5379" t="s">
        <v>28</v>
      </c>
      <c r="E5379">
        <v>56.2</v>
      </c>
      <c r="F5379">
        <v>395</v>
      </c>
      <c r="G5379">
        <v>173</v>
      </c>
      <c r="H5379">
        <v>12</v>
      </c>
      <c r="I5379">
        <v>16</v>
      </c>
      <c r="J5379">
        <v>1164</v>
      </c>
      <c r="K5379">
        <v>1</v>
      </c>
      <c r="L5379">
        <v>11</v>
      </c>
      <c r="M5379">
        <v>393</v>
      </c>
      <c r="N5379" t="s">
        <v>18</v>
      </c>
      <c r="O5379" s="1">
        <v>9.8810900000000002E-105</v>
      </c>
      <c r="P5379">
        <v>991</v>
      </c>
    </row>
    <row r="5380" spans="1:16" x14ac:dyDescent="0.25">
      <c r="A5380" t="s">
        <v>8146</v>
      </c>
      <c r="B5380">
        <v>1443</v>
      </c>
      <c r="C5380" s="3" t="str">
        <f>HYPERLINK("http://www.uniprot.org/uniprot/G7J864","tr|G7J864|G7J864_MEDTR")</f>
        <v>tr|G7J864|G7J864_MEDTR</v>
      </c>
      <c r="D5380" t="s">
        <v>8147</v>
      </c>
      <c r="E5380">
        <v>91.34</v>
      </c>
      <c r="F5380">
        <v>462</v>
      </c>
      <c r="G5380">
        <v>40</v>
      </c>
      <c r="H5380">
        <v>5</v>
      </c>
      <c r="I5380">
        <v>64</v>
      </c>
      <c r="J5380">
        <v>1434</v>
      </c>
      <c r="K5380">
        <v>1</v>
      </c>
      <c r="L5380">
        <v>22</v>
      </c>
      <c r="M5380">
        <v>483</v>
      </c>
      <c r="N5380" t="s">
        <v>18</v>
      </c>
      <c r="O5380">
        <v>0</v>
      </c>
      <c r="P5380">
        <v>2155</v>
      </c>
    </row>
    <row r="5381" spans="1:16" x14ac:dyDescent="0.25">
      <c r="A5381" t="s">
        <v>8148</v>
      </c>
      <c r="B5381">
        <v>507</v>
      </c>
      <c r="C5381" s="3" t="str">
        <f>HYPERLINK("http://www.uniprot.org/uniprot/I1MZX1","tr|I1MZX1|I1MZX1_SOYBN")</f>
        <v>tr|I1MZX1|I1MZX1_SOYBN</v>
      </c>
      <c r="D5381" t="s">
        <v>28</v>
      </c>
      <c r="E5381">
        <v>81.290000000000006</v>
      </c>
      <c r="F5381">
        <v>155</v>
      </c>
      <c r="G5381">
        <v>29</v>
      </c>
      <c r="H5381">
        <v>0</v>
      </c>
      <c r="I5381">
        <v>1</v>
      </c>
      <c r="J5381">
        <v>465</v>
      </c>
      <c r="K5381">
        <v>1</v>
      </c>
      <c r="L5381">
        <v>79</v>
      </c>
      <c r="M5381">
        <v>233</v>
      </c>
      <c r="N5381" t="s">
        <v>18</v>
      </c>
      <c r="O5381" s="1">
        <v>1.6443899999999999E-69</v>
      </c>
      <c r="P5381">
        <v>681</v>
      </c>
    </row>
    <row r="5382" spans="1:16" x14ac:dyDescent="0.25">
      <c r="A5382" t="s">
        <v>8149</v>
      </c>
      <c r="B5382">
        <v>1851</v>
      </c>
      <c r="C5382" s="3" t="str">
        <f>HYPERLINK("http://www.uniprot.org/uniprot/I1MHP5","tr|I1MHP5|I1MHP5_SOYBN")</f>
        <v>tr|I1MHP5|I1MHP5_SOYBN</v>
      </c>
      <c r="D5382" t="s">
        <v>28</v>
      </c>
      <c r="E5382">
        <v>27.85</v>
      </c>
      <c r="F5382">
        <v>420</v>
      </c>
      <c r="G5382">
        <v>303</v>
      </c>
      <c r="H5382">
        <v>42</v>
      </c>
      <c r="I5382">
        <v>151</v>
      </c>
      <c r="J5382">
        <v>1284</v>
      </c>
      <c r="K5382">
        <v>1</v>
      </c>
      <c r="L5382">
        <v>1057</v>
      </c>
      <c r="M5382">
        <v>1470</v>
      </c>
      <c r="N5382" t="s">
        <v>18</v>
      </c>
      <c r="O5382" s="1">
        <v>2.30072E-30</v>
      </c>
      <c r="P5382">
        <v>352</v>
      </c>
    </row>
    <row r="5383" spans="1:16" x14ac:dyDescent="0.25">
      <c r="A5383" t="s">
        <v>8150</v>
      </c>
      <c r="B5383">
        <v>570</v>
      </c>
      <c r="C5383" s="3" t="str">
        <f>HYPERLINK("http://www.uniprot.org/uniprot/I3SIE9","tr|I3SIE9|I3SIE9_LOTJA")</f>
        <v>tr|I3SIE9|I3SIE9_LOTJA</v>
      </c>
      <c r="D5383" t="s">
        <v>93</v>
      </c>
      <c r="E5383">
        <v>78.209999999999994</v>
      </c>
      <c r="F5383">
        <v>179</v>
      </c>
      <c r="G5383">
        <v>39</v>
      </c>
      <c r="H5383">
        <v>0</v>
      </c>
      <c r="I5383">
        <v>28</v>
      </c>
      <c r="J5383">
        <v>564</v>
      </c>
      <c r="K5383">
        <v>1</v>
      </c>
      <c r="L5383">
        <v>6</v>
      </c>
      <c r="M5383">
        <v>182</v>
      </c>
      <c r="N5383" t="s">
        <v>18</v>
      </c>
      <c r="O5383" s="1">
        <v>2.1636899999999999E-71</v>
      </c>
      <c r="P5383">
        <v>698</v>
      </c>
    </row>
    <row r="5384" spans="1:16" x14ac:dyDescent="0.25">
      <c r="A5384" t="s">
        <v>8151</v>
      </c>
      <c r="B5384">
        <v>1176</v>
      </c>
      <c r="C5384" s="3" t="str">
        <f>HYPERLINK("http://www.uniprot.org/uniprot/I1LIQ0","tr|I1LIQ0|I1LIQ0_SOYBN")</f>
        <v>tr|I1LIQ0|I1LIQ0_SOYBN</v>
      </c>
      <c r="D5384" t="s">
        <v>99</v>
      </c>
      <c r="E5384">
        <v>89</v>
      </c>
      <c r="F5384">
        <v>391</v>
      </c>
      <c r="G5384">
        <v>43</v>
      </c>
      <c r="H5384">
        <v>0</v>
      </c>
      <c r="I5384">
        <v>1</v>
      </c>
      <c r="J5384">
        <v>1173</v>
      </c>
      <c r="K5384">
        <v>1</v>
      </c>
      <c r="L5384">
        <v>1</v>
      </c>
      <c r="M5384">
        <v>387</v>
      </c>
      <c r="N5384" t="s">
        <v>18</v>
      </c>
      <c r="O5384">
        <v>0</v>
      </c>
      <c r="P5384">
        <v>1799</v>
      </c>
    </row>
    <row r="5385" spans="1:16" x14ac:dyDescent="0.25">
      <c r="A5385" t="s">
        <v>8152</v>
      </c>
      <c r="B5385">
        <v>1074</v>
      </c>
      <c r="C5385" s="3" t="str">
        <f>HYPERLINK("http://www.uniprot.org/uniprot/I3SZW9","tr|I3SZW9|I3SZW9_MEDTR")</f>
        <v>tr|I3SZW9|I3SZW9_MEDTR</v>
      </c>
      <c r="D5385" t="s">
        <v>22</v>
      </c>
      <c r="E5385">
        <v>83.98</v>
      </c>
      <c r="F5385">
        <v>356</v>
      </c>
      <c r="G5385">
        <v>57</v>
      </c>
      <c r="H5385">
        <v>3</v>
      </c>
      <c r="I5385">
        <v>1</v>
      </c>
      <c r="J5385">
        <v>1059</v>
      </c>
      <c r="K5385">
        <v>1</v>
      </c>
      <c r="L5385">
        <v>1</v>
      </c>
      <c r="M5385">
        <v>356</v>
      </c>
      <c r="N5385" t="s">
        <v>18</v>
      </c>
      <c r="O5385" s="1">
        <v>2.4548999999999999E-176</v>
      </c>
      <c r="P5385">
        <v>1608</v>
      </c>
    </row>
    <row r="5386" spans="1:16" x14ac:dyDescent="0.25">
      <c r="A5386" t="s">
        <v>8153</v>
      </c>
      <c r="B5386">
        <v>870</v>
      </c>
      <c r="C5386" s="3" t="str">
        <f>HYPERLINK("http://www.uniprot.org/uniprot/K7L8H5","tr|K7L8H5|K7L8H5_SOYBN")</f>
        <v>tr|K7L8H5|K7L8H5_SOYBN</v>
      </c>
      <c r="D5386" t="s">
        <v>28</v>
      </c>
      <c r="E5386">
        <v>73.16</v>
      </c>
      <c r="F5386">
        <v>313</v>
      </c>
      <c r="G5386">
        <v>84</v>
      </c>
      <c r="H5386">
        <v>45</v>
      </c>
      <c r="I5386">
        <v>43</v>
      </c>
      <c r="J5386">
        <v>846</v>
      </c>
      <c r="K5386">
        <v>1</v>
      </c>
      <c r="L5386">
        <v>421</v>
      </c>
      <c r="M5386">
        <v>733</v>
      </c>
      <c r="N5386" t="s">
        <v>18</v>
      </c>
      <c r="O5386" s="1">
        <v>9.9750599999999998E-116</v>
      </c>
      <c r="P5386">
        <v>1084</v>
      </c>
    </row>
    <row r="5387" spans="1:16" x14ac:dyDescent="0.25">
      <c r="A5387" t="s">
        <v>8154</v>
      </c>
      <c r="B5387">
        <v>2517</v>
      </c>
      <c r="C5387" s="3" t="str">
        <f>HYPERLINK("http://www.uniprot.org/uniprot/I1MNK9","tr|I1MNK9|I1MNK9_SOYBN")</f>
        <v>tr|I1MNK9|I1MNK9_SOYBN</v>
      </c>
      <c r="D5387" t="s">
        <v>71</v>
      </c>
      <c r="E5387">
        <v>71.47</v>
      </c>
      <c r="F5387">
        <v>873</v>
      </c>
      <c r="G5387">
        <v>249</v>
      </c>
      <c r="H5387">
        <v>36</v>
      </c>
      <c r="I5387">
        <v>4</v>
      </c>
      <c r="J5387">
        <v>2514</v>
      </c>
      <c r="K5387">
        <v>1</v>
      </c>
      <c r="L5387">
        <v>23</v>
      </c>
      <c r="M5387">
        <v>895</v>
      </c>
      <c r="N5387" t="s">
        <v>18</v>
      </c>
      <c r="O5387">
        <v>0</v>
      </c>
      <c r="P5387">
        <v>3105</v>
      </c>
    </row>
    <row r="5388" spans="1:16" x14ac:dyDescent="0.25">
      <c r="A5388" t="s">
        <v>8155</v>
      </c>
      <c r="B5388">
        <v>1074</v>
      </c>
      <c r="C5388" s="3" t="str">
        <f>HYPERLINK("http://www.uniprot.org/uniprot/G7IJ15","tr|G7IJ15|G7IJ15_MEDTR")</f>
        <v>tr|G7IJ15|G7IJ15_MEDTR</v>
      </c>
      <c r="D5388" t="s">
        <v>495</v>
      </c>
      <c r="E5388">
        <v>29.12</v>
      </c>
      <c r="F5388">
        <v>206</v>
      </c>
      <c r="G5388">
        <v>146</v>
      </c>
      <c r="H5388">
        <v>0</v>
      </c>
      <c r="I5388">
        <v>376</v>
      </c>
      <c r="J5388">
        <v>993</v>
      </c>
      <c r="K5388">
        <v>1</v>
      </c>
      <c r="L5388">
        <v>22</v>
      </c>
      <c r="M5388">
        <v>221</v>
      </c>
      <c r="N5388" t="s">
        <v>18</v>
      </c>
      <c r="O5388" s="1">
        <v>1.1154100000000001E-19</v>
      </c>
      <c r="P5388">
        <v>257</v>
      </c>
    </row>
    <row r="5389" spans="1:16" x14ac:dyDescent="0.25">
      <c r="A5389" t="s">
        <v>8156</v>
      </c>
      <c r="B5389">
        <v>2604</v>
      </c>
      <c r="C5389" s="3" t="str">
        <f>HYPERLINK("http://www.uniprot.org/uniprot/G7K036","tr|G7K036|G7K036_MEDTR")</f>
        <v>tr|G7K036|G7K036_MEDTR</v>
      </c>
      <c r="D5389" t="s">
        <v>8157</v>
      </c>
      <c r="E5389">
        <v>85.82</v>
      </c>
      <c r="F5389">
        <v>868</v>
      </c>
      <c r="G5389">
        <v>123</v>
      </c>
      <c r="H5389">
        <v>1</v>
      </c>
      <c r="I5389">
        <v>1</v>
      </c>
      <c r="J5389">
        <v>2601</v>
      </c>
      <c r="K5389">
        <v>1</v>
      </c>
      <c r="L5389">
        <v>1</v>
      </c>
      <c r="M5389">
        <v>867</v>
      </c>
      <c r="N5389" t="s">
        <v>18</v>
      </c>
      <c r="O5389">
        <v>0</v>
      </c>
      <c r="P5389">
        <v>3962</v>
      </c>
    </row>
    <row r="5390" spans="1:16" x14ac:dyDescent="0.25">
      <c r="A5390" t="s">
        <v>8158</v>
      </c>
      <c r="B5390">
        <v>1221</v>
      </c>
      <c r="C5390" s="3" t="str">
        <f>HYPERLINK("http://www.uniprot.org/uniprot/G7L8N0","tr|G7L8N0|G7L8N0_MEDTR")</f>
        <v>tr|G7L8N0|G7L8N0_MEDTR</v>
      </c>
      <c r="D5390" t="s">
        <v>378</v>
      </c>
      <c r="E5390">
        <v>42.38</v>
      </c>
      <c r="F5390">
        <v>151</v>
      </c>
      <c r="G5390">
        <v>87</v>
      </c>
      <c r="H5390">
        <v>8</v>
      </c>
      <c r="I5390">
        <v>790</v>
      </c>
      <c r="J5390">
        <v>1218</v>
      </c>
      <c r="K5390">
        <v>1</v>
      </c>
      <c r="L5390">
        <v>32</v>
      </c>
      <c r="M5390">
        <v>182</v>
      </c>
      <c r="N5390" t="s">
        <v>18</v>
      </c>
      <c r="O5390" s="1">
        <v>8.5060399999999993E-30</v>
      </c>
      <c r="P5390">
        <v>345</v>
      </c>
    </row>
    <row r="5391" spans="1:16" x14ac:dyDescent="0.25">
      <c r="A5391" t="s">
        <v>8159</v>
      </c>
      <c r="B5391">
        <v>729</v>
      </c>
      <c r="C5391" s="3" t="str">
        <f>HYPERLINK("http://www.uniprot.org/uniprot/G7KA22","tr|G7KA22|G7KA22_MEDTR")</f>
        <v>tr|G7KA22|G7KA22_MEDTR</v>
      </c>
      <c r="D5391" t="s">
        <v>6897</v>
      </c>
      <c r="E5391">
        <v>61.7</v>
      </c>
      <c r="F5391">
        <v>188</v>
      </c>
      <c r="G5391">
        <v>72</v>
      </c>
      <c r="H5391">
        <v>49</v>
      </c>
      <c r="I5391">
        <v>310</v>
      </c>
      <c r="J5391">
        <v>726</v>
      </c>
      <c r="K5391">
        <v>1</v>
      </c>
      <c r="L5391">
        <v>328</v>
      </c>
      <c r="M5391">
        <v>515</v>
      </c>
      <c r="N5391" t="s">
        <v>18</v>
      </c>
      <c r="O5391" s="1">
        <v>6.3264000000000001E-48</v>
      </c>
      <c r="P5391">
        <v>498</v>
      </c>
    </row>
    <row r="5392" spans="1:16" x14ac:dyDescent="0.25">
      <c r="A5392" t="s">
        <v>8160</v>
      </c>
      <c r="B5392">
        <v>216</v>
      </c>
      <c r="C5392" s="3" t="str">
        <f>HYPERLINK("http://www.uniprot.org/uniprot/Q949L4","tr|Q949L4|Q949L4_CICAR")</f>
        <v>tr|Q949L4|Q949L4_CICAR</v>
      </c>
      <c r="D5392" t="s">
        <v>176</v>
      </c>
      <c r="E5392">
        <v>63.93</v>
      </c>
      <c r="F5392">
        <v>61</v>
      </c>
      <c r="G5392">
        <v>22</v>
      </c>
      <c r="H5392">
        <v>3</v>
      </c>
      <c r="I5392">
        <v>1</v>
      </c>
      <c r="J5392">
        <v>174</v>
      </c>
      <c r="K5392">
        <v>1</v>
      </c>
      <c r="L5392">
        <v>116</v>
      </c>
      <c r="M5392">
        <v>176</v>
      </c>
      <c r="N5392" t="s">
        <v>18</v>
      </c>
      <c r="O5392" s="1">
        <v>7.1848599999999997E-12</v>
      </c>
      <c r="P5392">
        <v>184</v>
      </c>
    </row>
    <row r="5393" spans="1:16" x14ac:dyDescent="0.25">
      <c r="A5393" t="s">
        <v>8161</v>
      </c>
      <c r="B5393">
        <v>759</v>
      </c>
      <c r="C5393" s="3" t="str">
        <f>HYPERLINK("http://www.uniprot.org/uniprot/G7KV74","tr|G7KV74|G7KV74_MEDTR")</f>
        <v>tr|G7KV74|G7KV74_MEDTR</v>
      </c>
      <c r="D5393" t="s">
        <v>8162</v>
      </c>
      <c r="E5393">
        <v>82.45</v>
      </c>
      <c r="F5393">
        <v>114</v>
      </c>
      <c r="G5393">
        <v>20</v>
      </c>
      <c r="H5393">
        <v>0</v>
      </c>
      <c r="I5393">
        <v>316</v>
      </c>
      <c r="J5393">
        <v>657</v>
      </c>
      <c r="K5393">
        <v>1</v>
      </c>
      <c r="L5393">
        <v>428</v>
      </c>
      <c r="M5393">
        <v>541</v>
      </c>
      <c r="N5393" t="s">
        <v>18</v>
      </c>
      <c r="O5393" s="1">
        <v>2.9763800000000002E-43</v>
      </c>
      <c r="P5393">
        <v>458</v>
      </c>
    </row>
    <row r="5394" spans="1:16" x14ac:dyDescent="0.25">
      <c r="A5394" t="s">
        <v>8163</v>
      </c>
      <c r="B5394">
        <v>903</v>
      </c>
      <c r="C5394" s="3" t="str">
        <f>HYPERLINK("http://www.uniprot.org/uniprot/G7L7J9","tr|G7L7J9|G7L7J9_MEDTR")</f>
        <v>tr|G7L7J9|G7L7J9_MEDTR</v>
      </c>
      <c r="D5394" t="s">
        <v>8164</v>
      </c>
      <c r="E5394">
        <v>86.14</v>
      </c>
      <c r="F5394">
        <v>296</v>
      </c>
      <c r="G5394">
        <v>41</v>
      </c>
      <c r="H5394">
        <v>1</v>
      </c>
      <c r="I5394">
        <v>1</v>
      </c>
      <c r="J5394">
        <v>885</v>
      </c>
      <c r="K5394">
        <v>1</v>
      </c>
      <c r="L5394">
        <v>133</v>
      </c>
      <c r="M5394">
        <v>428</v>
      </c>
      <c r="N5394" t="s">
        <v>18</v>
      </c>
      <c r="O5394" s="1">
        <v>9.9470899999999993E-146</v>
      </c>
      <c r="P5394">
        <v>1343</v>
      </c>
    </row>
    <row r="5395" spans="1:16" x14ac:dyDescent="0.25">
      <c r="A5395" t="s">
        <v>8165</v>
      </c>
      <c r="B5395">
        <v>288</v>
      </c>
      <c r="C5395" s="3" t="str">
        <f>HYPERLINK("http://www.uniprot.org/uniprot/C6T256","tr|C6T256|C6T256_SOYBN")</f>
        <v>tr|C6T256|C6T256_SOYBN</v>
      </c>
      <c r="D5395" t="s">
        <v>28</v>
      </c>
      <c r="E5395">
        <v>67.36</v>
      </c>
      <c r="F5395">
        <v>95</v>
      </c>
      <c r="G5395">
        <v>31</v>
      </c>
      <c r="H5395">
        <v>0</v>
      </c>
      <c r="I5395">
        <v>1</v>
      </c>
      <c r="J5395">
        <v>285</v>
      </c>
      <c r="K5395">
        <v>1</v>
      </c>
      <c r="L5395">
        <v>1</v>
      </c>
      <c r="M5395">
        <v>94</v>
      </c>
      <c r="N5395" t="s">
        <v>18</v>
      </c>
      <c r="O5395" s="1">
        <v>5.0408599999999999E-26</v>
      </c>
      <c r="P5395">
        <v>306</v>
      </c>
    </row>
    <row r="5396" spans="1:16" x14ac:dyDescent="0.25">
      <c r="A5396" t="s">
        <v>8166</v>
      </c>
      <c r="B5396">
        <v>2712</v>
      </c>
      <c r="C5396" s="3" t="str">
        <f>HYPERLINK("http://www.uniprot.org/uniprot/K7M2C5","tr|K7M2C5|K7M2C5_SOYBN")</f>
        <v>tr|K7M2C5|K7M2C5_SOYBN</v>
      </c>
      <c r="D5396" t="s">
        <v>28</v>
      </c>
      <c r="E5396">
        <v>63.02</v>
      </c>
      <c r="F5396">
        <v>906</v>
      </c>
      <c r="G5396">
        <v>335</v>
      </c>
      <c r="H5396">
        <v>23</v>
      </c>
      <c r="I5396">
        <v>61</v>
      </c>
      <c r="J5396">
        <v>2709</v>
      </c>
      <c r="K5396">
        <v>1</v>
      </c>
      <c r="L5396">
        <v>29</v>
      </c>
      <c r="M5396">
        <v>922</v>
      </c>
      <c r="N5396" t="s">
        <v>18</v>
      </c>
      <c r="O5396">
        <v>0</v>
      </c>
      <c r="P5396">
        <v>2793</v>
      </c>
    </row>
    <row r="5397" spans="1:16" x14ac:dyDescent="0.25">
      <c r="A5397" t="s">
        <v>8167</v>
      </c>
      <c r="B5397">
        <v>861</v>
      </c>
      <c r="C5397" s="3" t="str">
        <f>HYPERLINK("http://www.uniprot.org/uniprot/P93470","tr|P93470|P93470_PEA")</f>
        <v>tr|P93470|P93470_PEA</v>
      </c>
      <c r="D5397" t="s">
        <v>8168</v>
      </c>
      <c r="E5397">
        <v>83.15</v>
      </c>
      <c r="F5397">
        <v>285</v>
      </c>
      <c r="G5397">
        <v>48</v>
      </c>
      <c r="H5397">
        <v>0</v>
      </c>
      <c r="I5397">
        <v>4</v>
      </c>
      <c r="J5397">
        <v>858</v>
      </c>
      <c r="K5397">
        <v>1</v>
      </c>
      <c r="L5397">
        <v>1</v>
      </c>
      <c r="M5397">
        <v>285</v>
      </c>
      <c r="N5397" t="s">
        <v>18</v>
      </c>
      <c r="O5397" s="1">
        <v>7.4460799999999997E-132</v>
      </c>
      <c r="P5397">
        <v>1223</v>
      </c>
    </row>
    <row r="5398" spans="1:16" x14ac:dyDescent="0.25">
      <c r="A5398" t="s">
        <v>8169</v>
      </c>
      <c r="B5398">
        <v>1425</v>
      </c>
      <c r="C5398" s="3" t="str">
        <f>HYPERLINK("http://www.uniprot.org/uniprot/K7KBU0","tr|K7KBU0|K7KBU0_SOYBN")</f>
        <v>tr|K7KBU0|K7KBU0_SOYBN</v>
      </c>
      <c r="D5398" t="s">
        <v>28</v>
      </c>
      <c r="E5398">
        <v>83.21</v>
      </c>
      <c r="F5398">
        <v>292</v>
      </c>
      <c r="G5398">
        <v>49</v>
      </c>
      <c r="H5398">
        <v>0</v>
      </c>
      <c r="I5398">
        <v>160</v>
      </c>
      <c r="J5398">
        <v>1035</v>
      </c>
      <c r="K5398">
        <v>1</v>
      </c>
      <c r="L5398">
        <v>42</v>
      </c>
      <c r="M5398">
        <v>308</v>
      </c>
      <c r="N5398" t="s">
        <v>18</v>
      </c>
      <c r="O5398" s="1">
        <v>3.1095199999999999E-130</v>
      </c>
      <c r="P5398">
        <v>1212</v>
      </c>
    </row>
    <row r="5399" spans="1:16" x14ac:dyDescent="0.25">
      <c r="A5399" t="s">
        <v>8170</v>
      </c>
      <c r="B5399">
        <v>1140</v>
      </c>
      <c r="C5399" s="3" t="str">
        <f>HYPERLINK("http://www.uniprot.org/uniprot/G7K0T5","tr|G7K0T5|G7K0T5_MEDTR")</f>
        <v>tr|G7K0T5|G7K0T5_MEDTR</v>
      </c>
      <c r="D5399" t="s">
        <v>8171</v>
      </c>
      <c r="E5399">
        <v>69.23</v>
      </c>
      <c r="F5399">
        <v>377</v>
      </c>
      <c r="G5399">
        <v>116</v>
      </c>
      <c r="H5399">
        <v>0</v>
      </c>
      <c r="I5399">
        <v>7</v>
      </c>
      <c r="J5399">
        <v>1137</v>
      </c>
      <c r="K5399">
        <v>1</v>
      </c>
      <c r="L5399">
        <v>2</v>
      </c>
      <c r="M5399">
        <v>358</v>
      </c>
      <c r="N5399" t="s">
        <v>18</v>
      </c>
      <c r="O5399" s="1">
        <v>4.0980900000000001E-132</v>
      </c>
      <c r="P5399">
        <v>1227</v>
      </c>
    </row>
    <row r="5400" spans="1:16" x14ac:dyDescent="0.25">
      <c r="A5400" t="s">
        <v>8172</v>
      </c>
      <c r="B5400">
        <v>1734</v>
      </c>
      <c r="C5400" s="3" t="str">
        <f>HYPERLINK("http://www.uniprot.org/uniprot/G7JX40","tr|G7JX40|G7JX40_MEDTR")</f>
        <v>tr|G7JX40|G7JX40_MEDTR</v>
      </c>
      <c r="D5400" t="s">
        <v>8173</v>
      </c>
      <c r="E5400">
        <v>86.87</v>
      </c>
      <c r="F5400">
        <v>564</v>
      </c>
      <c r="G5400">
        <v>74</v>
      </c>
      <c r="H5400">
        <v>4</v>
      </c>
      <c r="I5400">
        <v>1</v>
      </c>
      <c r="J5400">
        <v>1680</v>
      </c>
      <c r="K5400">
        <v>1</v>
      </c>
      <c r="L5400">
        <v>1</v>
      </c>
      <c r="M5400">
        <v>558</v>
      </c>
      <c r="N5400" t="s">
        <v>18</v>
      </c>
      <c r="O5400">
        <v>0</v>
      </c>
      <c r="P5400">
        <v>2483</v>
      </c>
    </row>
    <row r="5401" spans="1:16" x14ac:dyDescent="0.25">
      <c r="A5401" t="s">
        <v>8174</v>
      </c>
      <c r="B5401">
        <v>1302</v>
      </c>
      <c r="C5401" s="3" t="str">
        <f>HYPERLINK("http://www.uniprot.org/uniprot/K7LG58","tr|K7LG58|K7LG58_SOYBN")</f>
        <v>tr|K7LG58|K7LG58_SOYBN</v>
      </c>
      <c r="D5401" t="s">
        <v>28</v>
      </c>
      <c r="E5401">
        <v>80.83</v>
      </c>
      <c r="F5401">
        <v>433</v>
      </c>
      <c r="G5401">
        <v>83</v>
      </c>
      <c r="H5401">
        <v>0</v>
      </c>
      <c r="I5401">
        <v>1</v>
      </c>
      <c r="J5401">
        <v>1299</v>
      </c>
      <c r="K5401">
        <v>1</v>
      </c>
      <c r="L5401">
        <v>1</v>
      </c>
      <c r="M5401">
        <v>429</v>
      </c>
      <c r="N5401" t="s">
        <v>18</v>
      </c>
      <c r="O5401">
        <v>0</v>
      </c>
      <c r="P5401">
        <v>1838</v>
      </c>
    </row>
    <row r="5402" spans="1:16" x14ac:dyDescent="0.25">
      <c r="A5402" t="s">
        <v>8175</v>
      </c>
      <c r="B5402">
        <v>1302</v>
      </c>
      <c r="C5402" s="3" t="str">
        <f>HYPERLINK("http://www.uniprot.org/uniprot/G7IEN8","tr|G7IEN8|G7IEN8_MEDTR")</f>
        <v>tr|G7IEN8|G7IEN8_MEDTR</v>
      </c>
      <c r="D5402" t="s">
        <v>6864</v>
      </c>
      <c r="E5402">
        <v>52.45</v>
      </c>
      <c r="F5402">
        <v>408</v>
      </c>
      <c r="G5402">
        <v>194</v>
      </c>
      <c r="H5402">
        <v>3</v>
      </c>
      <c r="I5402">
        <v>73</v>
      </c>
      <c r="J5402">
        <v>1287</v>
      </c>
      <c r="K5402">
        <v>1</v>
      </c>
      <c r="L5402">
        <v>7</v>
      </c>
      <c r="M5402">
        <v>407</v>
      </c>
      <c r="N5402" t="s">
        <v>18</v>
      </c>
      <c r="O5402" s="1">
        <v>5.7078700000000001E-104</v>
      </c>
      <c r="P5402">
        <v>985</v>
      </c>
    </row>
    <row r="5403" spans="1:16" x14ac:dyDescent="0.25">
      <c r="A5403" t="s">
        <v>8176</v>
      </c>
      <c r="B5403">
        <v>987</v>
      </c>
      <c r="C5403" s="3" t="str">
        <f>HYPERLINK("http://www.uniprot.org/uniprot/I3SHD1","tr|I3SHD1|I3SHD1_MEDTR")</f>
        <v>tr|I3SHD1|I3SHD1_MEDTR</v>
      </c>
      <c r="D5403" t="s">
        <v>22</v>
      </c>
      <c r="E5403">
        <v>81.84</v>
      </c>
      <c r="F5403">
        <v>303</v>
      </c>
      <c r="G5403">
        <v>55</v>
      </c>
      <c r="H5403">
        <v>0</v>
      </c>
      <c r="I5403">
        <v>55</v>
      </c>
      <c r="J5403">
        <v>963</v>
      </c>
      <c r="K5403">
        <v>1</v>
      </c>
      <c r="L5403">
        <v>1</v>
      </c>
      <c r="M5403">
        <v>279</v>
      </c>
      <c r="N5403" t="s">
        <v>18</v>
      </c>
      <c r="O5403" s="1">
        <v>7.4635700000000006E-129</v>
      </c>
      <c r="P5403">
        <v>1198</v>
      </c>
    </row>
    <row r="5404" spans="1:16" x14ac:dyDescent="0.25">
      <c r="A5404" t="s">
        <v>8177</v>
      </c>
      <c r="B5404">
        <v>1434</v>
      </c>
      <c r="C5404" s="3" t="str">
        <f>HYPERLINK("http://www.uniprot.org/uniprot/I1LXE1","tr|I1LXE1|I1LXE1_SOYBN")</f>
        <v>tr|I1LXE1|I1LXE1_SOYBN</v>
      </c>
      <c r="D5404" t="s">
        <v>71</v>
      </c>
      <c r="E5404">
        <v>71.92</v>
      </c>
      <c r="F5404">
        <v>488</v>
      </c>
      <c r="G5404">
        <v>137</v>
      </c>
      <c r="H5404">
        <v>15</v>
      </c>
      <c r="I5404">
        <v>13</v>
      </c>
      <c r="J5404">
        <v>1431</v>
      </c>
      <c r="K5404">
        <v>1</v>
      </c>
      <c r="L5404">
        <v>129</v>
      </c>
      <c r="M5404">
        <v>614</v>
      </c>
      <c r="N5404" t="s">
        <v>18</v>
      </c>
      <c r="O5404">
        <v>0</v>
      </c>
      <c r="P5404">
        <v>1822</v>
      </c>
    </row>
    <row r="5405" spans="1:16" x14ac:dyDescent="0.25">
      <c r="A5405" t="s">
        <v>8178</v>
      </c>
      <c r="B5405">
        <v>1158</v>
      </c>
      <c r="C5405" s="3" t="str">
        <f>HYPERLINK("http://www.uniprot.org/uniprot/G7J865","tr|G7J865|G7J865_MEDTR")</f>
        <v>tr|G7J865|G7J865_MEDTR</v>
      </c>
      <c r="D5405" t="s">
        <v>8179</v>
      </c>
      <c r="E5405">
        <v>84.61</v>
      </c>
      <c r="F5405">
        <v>377</v>
      </c>
      <c r="G5405">
        <v>58</v>
      </c>
      <c r="H5405">
        <v>0</v>
      </c>
      <c r="I5405">
        <v>4</v>
      </c>
      <c r="J5405">
        <v>1134</v>
      </c>
      <c r="K5405">
        <v>1</v>
      </c>
      <c r="L5405">
        <v>3</v>
      </c>
      <c r="M5405">
        <v>375</v>
      </c>
      <c r="N5405" t="s">
        <v>18</v>
      </c>
      <c r="O5405" s="1">
        <v>2.1290800000000001E-176</v>
      </c>
      <c r="P5405">
        <v>1609</v>
      </c>
    </row>
    <row r="5406" spans="1:16" x14ac:dyDescent="0.25">
      <c r="A5406" t="s">
        <v>8180</v>
      </c>
      <c r="B5406">
        <v>1074</v>
      </c>
      <c r="C5406" s="3" t="str">
        <f>HYPERLINK("http://www.uniprot.org/uniprot/I7AYC8","tr|I7AYC8|I7AYC8_PHAVU")</f>
        <v>tr|I7AYC8|I7AYC8_PHAVU</v>
      </c>
      <c r="D5406" t="s">
        <v>8181</v>
      </c>
      <c r="E5406">
        <v>26.26</v>
      </c>
      <c r="F5406">
        <v>297</v>
      </c>
      <c r="G5406">
        <v>219</v>
      </c>
      <c r="H5406">
        <v>31</v>
      </c>
      <c r="I5406">
        <v>49</v>
      </c>
      <c r="J5406">
        <v>846</v>
      </c>
      <c r="K5406">
        <v>1</v>
      </c>
      <c r="L5406">
        <v>580</v>
      </c>
      <c r="M5406">
        <v>863</v>
      </c>
      <c r="N5406" t="s">
        <v>18</v>
      </c>
      <c r="O5406" s="1">
        <v>1.61439E-10</v>
      </c>
      <c r="P5406">
        <v>178</v>
      </c>
    </row>
    <row r="5407" spans="1:16" x14ac:dyDescent="0.25">
      <c r="A5407" t="s">
        <v>8182</v>
      </c>
      <c r="B5407">
        <v>1875</v>
      </c>
      <c r="C5407" s="3" t="str">
        <f>HYPERLINK("http://www.uniprot.org/uniprot/K7KRU5","tr|K7KRU5|K7KRU5_SOYBN")</f>
        <v>tr|K7KRU5|K7KRU5_SOYBN</v>
      </c>
      <c r="D5407" t="s">
        <v>28</v>
      </c>
      <c r="E5407">
        <v>86.61</v>
      </c>
      <c r="F5407">
        <v>620</v>
      </c>
      <c r="G5407">
        <v>83</v>
      </c>
      <c r="H5407">
        <v>1</v>
      </c>
      <c r="I5407">
        <v>16</v>
      </c>
      <c r="J5407">
        <v>1872</v>
      </c>
      <c r="K5407">
        <v>1</v>
      </c>
      <c r="L5407">
        <v>4</v>
      </c>
      <c r="M5407">
        <v>623</v>
      </c>
      <c r="N5407" t="s">
        <v>18</v>
      </c>
      <c r="O5407">
        <v>0</v>
      </c>
      <c r="P5407">
        <v>3039</v>
      </c>
    </row>
    <row r="5408" spans="1:16" x14ac:dyDescent="0.25">
      <c r="A5408" t="s">
        <v>8183</v>
      </c>
      <c r="B5408">
        <v>1137</v>
      </c>
      <c r="C5408" s="3" t="str">
        <f>HYPERLINK("http://www.uniprot.org/uniprot/I1LIP5","tr|I1LIP5|I1LIP5_SOYBN")</f>
        <v>tr|I1LIP5|I1LIP5_SOYBN</v>
      </c>
      <c r="D5408" t="s">
        <v>28</v>
      </c>
      <c r="E5408">
        <v>83.33</v>
      </c>
      <c r="F5408">
        <v>378</v>
      </c>
      <c r="G5408">
        <v>63</v>
      </c>
      <c r="H5408">
        <v>0</v>
      </c>
      <c r="I5408">
        <v>1</v>
      </c>
      <c r="J5408">
        <v>1134</v>
      </c>
      <c r="K5408">
        <v>1</v>
      </c>
      <c r="L5408">
        <v>1</v>
      </c>
      <c r="M5408">
        <v>375</v>
      </c>
      <c r="N5408" t="s">
        <v>18</v>
      </c>
      <c r="O5408" s="1">
        <v>1.5327100000000001E-171</v>
      </c>
      <c r="P5408">
        <v>1567</v>
      </c>
    </row>
    <row r="5409" spans="1:16" x14ac:dyDescent="0.25">
      <c r="A5409" t="s">
        <v>8184</v>
      </c>
      <c r="B5409">
        <v>3615</v>
      </c>
      <c r="C5409" s="3" t="str">
        <f>HYPERLINK("http://www.uniprot.org/uniprot/G7JID9","tr|G7JID9|G7JID9_MEDTR")</f>
        <v>tr|G7JID9|G7JID9_MEDTR</v>
      </c>
      <c r="D5409" t="s">
        <v>8185</v>
      </c>
      <c r="E5409">
        <v>74.709999999999994</v>
      </c>
      <c r="F5409">
        <v>1218</v>
      </c>
      <c r="G5409">
        <v>308</v>
      </c>
      <c r="H5409">
        <v>44</v>
      </c>
      <c r="I5409">
        <v>58</v>
      </c>
      <c r="J5409">
        <v>3579</v>
      </c>
      <c r="K5409">
        <v>1</v>
      </c>
      <c r="L5409">
        <v>331</v>
      </c>
      <c r="M5409">
        <v>1536</v>
      </c>
      <c r="N5409" t="s">
        <v>18</v>
      </c>
      <c r="O5409">
        <v>0</v>
      </c>
      <c r="P5409">
        <v>4471</v>
      </c>
    </row>
    <row r="5410" spans="1:16" x14ac:dyDescent="0.25">
      <c r="A5410" t="s">
        <v>8186</v>
      </c>
      <c r="B5410">
        <v>1236</v>
      </c>
      <c r="C5410" s="3" t="str">
        <f>HYPERLINK("http://www.uniprot.org/uniprot/K7L8H5","tr|K7L8H5|K7L8H5_SOYBN")</f>
        <v>tr|K7L8H5|K7L8H5_SOYBN</v>
      </c>
      <c r="D5410" t="s">
        <v>28</v>
      </c>
      <c r="E5410">
        <v>82.08</v>
      </c>
      <c r="F5410">
        <v>413</v>
      </c>
      <c r="G5410">
        <v>74</v>
      </c>
      <c r="H5410">
        <v>4</v>
      </c>
      <c r="I5410">
        <v>7</v>
      </c>
      <c r="J5410">
        <v>1233</v>
      </c>
      <c r="K5410">
        <v>1</v>
      </c>
      <c r="L5410">
        <v>20</v>
      </c>
      <c r="M5410">
        <v>419</v>
      </c>
      <c r="N5410" t="s">
        <v>18</v>
      </c>
      <c r="O5410">
        <v>0</v>
      </c>
      <c r="P5410">
        <v>1706</v>
      </c>
    </row>
    <row r="5411" spans="1:16" x14ac:dyDescent="0.25">
      <c r="A5411" t="s">
        <v>8187</v>
      </c>
      <c r="B5411">
        <v>546</v>
      </c>
      <c r="C5411" s="3" t="str">
        <f>HYPERLINK("http://www.uniprot.org/uniprot/G7JIY3","tr|G7JIY3|G7JIY3_MEDTR")</f>
        <v>tr|G7JIY3|G7JIY3_MEDTR</v>
      </c>
      <c r="D5411" t="s">
        <v>8188</v>
      </c>
      <c r="E5411">
        <v>61.11</v>
      </c>
      <c r="F5411">
        <v>234</v>
      </c>
      <c r="G5411">
        <v>91</v>
      </c>
      <c r="H5411">
        <v>53</v>
      </c>
      <c r="I5411">
        <v>1</v>
      </c>
      <c r="J5411">
        <v>543</v>
      </c>
      <c r="K5411">
        <v>1</v>
      </c>
      <c r="L5411">
        <v>1</v>
      </c>
      <c r="M5411">
        <v>234</v>
      </c>
      <c r="N5411" t="s">
        <v>18</v>
      </c>
      <c r="O5411" s="1">
        <v>9.3931800000000001E-63</v>
      </c>
      <c r="P5411">
        <v>623</v>
      </c>
    </row>
    <row r="5412" spans="1:16" x14ac:dyDescent="0.25">
      <c r="A5412" t="s">
        <v>8189</v>
      </c>
      <c r="B5412">
        <v>1206</v>
      </c>
      <c r="C5412" s="3" t="str">
        <f>HYPERLINK("http://www.uniprot.org/uniprot/G7JDL9","tr|G7JDL9|G7JDL9_MEDTR")</f>
        <v>tr|G7JDL9|G7JDL9_MEDTR</v>
      </c>
      <c r="D5412" t="s">
        <v>242</v>
      </c>
      <c r="E5412">
        <v>30.73</v>
      </c>
      <c r="F5412">
        <v>257</v>
      </c>
      <c r="G5412">
        <v>178</v>
      </c>
      <c r="H5412">
        <v>54</v>
      </c>
      <c r="I5412">
        <v>256</v>
      </c>
      <c r="J5412">
        <v>864</v>
      </c>
      <c r="K5412">
        <v>1</v>
      </c>
      <c r="L5412">
        <v>25</v>
      </c>
      <c r="M5412">
        <v>277</v>
      </c>
      <c r="N5412" t="s">
        <v>18</v>
      </c>
      <c r="O5412" s="1">
        <v>9.8767900000000006E-23</v>
      </c>
      <c r="P5412">
        <v>284</v>
      </c>
    </row>
    <row r="5413" spans="1:16" x14ac:dyDescent="0.25">
      <c r="A5413" t="s">
        <v>8190</v>
      </c>
      <c r="B5413">
        <v>1299</v>
      </c>
      <c r="C5413" s="3" t="str">
        <f>HYPERLINK("http://www.uniprot.org/uniprot/G7K1Z4","tr|G7K1Z4|G7K1Z4_MEDTR")</f>
        <v>tr|G7K1Z4|G7K1Z4_MEDTR</v>
      </c>
      <c r="D5413" t="s">
        <v>7711</v>
      </c>
      <c r="E5413">
        <v>65.78</v>
      </c>
      <c r="F5413">
        <v>415</v>
      </c>
      <c r="G5413">
        <v>142</v>
      </c>
      <c r="H5413">
        <v>4</v>
      </c>
      <c r="I5413">
        <v>61</v>
      </c>
      <c r="J5413">
        <v>1293</v>
      </c>
      <c r="K5413">
        <v>1</v>
      </c>
      <c r="L5413">
        <v>21</v>
      </c>
      <c r="M5413">
        <v>434</v>
      </c>
      <c r="N5413" t="s">
        <v>18</v>
      </c>
      <c r="O5413" s="1">
        <v>1.63204E-151</v>
      </c>
      <c r="P5413">
        <v>1395</v>
      </c>
    </row>
    <row r="5414" spans="1:16" x14ac:dyDescent="0.25">
      <c r="A5414" t="s">
        <v>8191</v>
      </c>
      <c r="B5414">
        <v>1026</v>
      </c>
      <c r="C5414" s="3" t="str">
        <f>HYPERLINK("http://www.uniprot.org/uniprot/G7K031","tr|G7K031|G7K031_MEDTR")</f>
        <v>tr|G7K031|G7K031_MEDTR</v>
      </c>
      <c r="D5414" t="s">
        <v>8192</v>
      </c>
      <c r="E5414">
        <v>86.7</v>
      </c>
      <c r="F5414">
        <v>331</v>
      </c>
      <c r="G5414">
        <v>44</v>
      </c>
      <c r="H5414">
        <v>1</v>
      </c>
      <c r="I5414">
        <v>1</v>
      </c>
      <c r="J5414">
        <v>990</v>
      </c>
      <c r="K5414">
        <v>1</v>
      </c>
      <c r="L5414">
        <v>131</v>
      </c>
      <c r="M5414">
        <v>461</v>
      </c>
      <c r="N5414" t="s">
        <v>18</v>
      </c>
      <c r="O5414" s="1">
        <v>2.7220499999999999E-161</v>
      </c>
      <c r="P5414">
        <v>1478</v>
      </c>
    </row>
    <row r="5415" spans="1:16" x14ac:dyDescent="0.25">
      <c r="A5415" t="s">
        <v>8193</v>
      </c>
      <c r="B5415">
        <v>897</v>
      </c>
      <c r="C5415" s="3" t="str">
        <f>HYPERLINK("http://www.uniprot.org/uniprot/B7FJI3","tr|B7FJI3|B7FJI3_MEDTR")</f>
        <v>tr|B7FJI3|B7FJI3_MEDTR</v>
      </c>
      <c r="D5415" t="s">
        <v>22</v>
      </c>
      <c r="E5415">
        <v>91.05</v>
      </c>
      <c r="F5415">
        <v>302</v>
      </c>
      <c r="G5415">
        <v>27</v>
      </c>
      <c r="H5415">
        <v>4</v>
      </c>
      <c r="I5415">
        <v>1</v>
      </c>
      <c r="J5415">
        <v>894</v>
      </c>
      <c r="K5415">
        <v>1</v>
      </c>
      <c r="L5415">
        <v>1</v>
      </c>
      <c r="M5415">
        <v>302</v>
      </c>
      <c r="N5415" t="s">
        <v>18</v>
      </c>
      <c r="O5415" s="1">
        <v>7.7451399999999996E-159</v>
      </c>
      <c r="P5415">
        <v>1456</v>
      </c>
    </row>
    <row r="5416" spans="1:16" x14ac:dyDescent="0.25">
      <c r="A5416" t="s">
        <v>8194</v>
      </c>
      <c r="B5416">
        <v>1062</v>
      </c>
      <c r="C5416" s="3" t="str">
        <f>HYPERLINK("http://www.uniprot.org/uniprot/G7KB30","tr|G7KB30|G7KB30_MEDTR")</f>
        <v>tr|G7KB30|G7KB30_MEDTR</v>
      </c>
      <c r="D5416" t="s">
        <v>1324</v>
      </c>
      <c r="E5416">
        <v>32.42</v>
      </c>
      <c r="F5416">
        <v>330</v>
      </c>
      <c r="G5416">
        <v>223</v>
      </c>
      <c r="H5416">
        <v>6</v>
      </c>
      <c r="I5416">
        <v>76</v>
      </c>
      <c r="J5416">
        <v>1047</v>
      </c>
      <c r="K5416">
        <v>1</v>
      </c>
      <c r="L5416">
        <v>105</v>
      </c>
      <c r="M5416">
        <v>374</v>
      </c>
      <c r="N5416" t="s">
        <v>18</v>
      </c>
      <c r="O5416" s="1">
        <v>5.8507899999999996E-29</v>
      </c>
      <c r="P5416">
        <v>337</v>
      </c>
    </row>
    <row r="5417" spans="1:16" x14ac:dyDescent="0.25">
      <c r="A5417" t="s">
        <v>8195</v>
      </c>
      <c r="B5417">
        <v>1371</v>
      </c>
      <c r="C5417" s="3" t="str">
        <f>HYPERLINK("http://www.uniprot.org/uniprot/K7MNX2","tr|K7MNX2|K7MNX2_SOYBN")</f>
        <v>tr|K7MNX2|K7MNX2_SOYBN</v>
      </c>
      <c r="D5417" t="s">
        <v>28</v>
      </c>
      <c r="E5417">
        <v>23.79</v>
      </c>
      <c r="F5417">
        <v>248</v>
      </c>
      <c r="G5417">
        <v>189</v>
      </c>
      <c r="H5417">
        <v>25</v>
      </c>
      <c r="I5417">
        <v>289</v>
      </c>
      <c r="J5417">
        <v>957</v>
      </c>
      <c r="K5417">
        <v>1</v>
      </c>
      <c r="L5417">
        <v>266</v>
      </c>
      <c r="M5417">
        <v>510</v>
      </c>
      <c r="N5417" t="s">
        <v>18</v>
      </c>
      <c r="O5417" s="1">
        <v>2.93942E-13</v>
      </c>
      <c r="P5417">
        <v>203</v>
      </c>
    </row>
    <row r="5418" spans="1:16" x14ac:dyDescent="0.25">
      <c r="A5418" t="s">
        <v>8196</v>
      </c>
      <c r="B5418">
        <v>963</v>
      </c>
      <c r="C5418" s="3" t="str">
        <f>HYPERLINK("http://www.uniprot.org/uniprot/I1KZW8","tr|I1KZW8|I1KZW8_SOYBN")</f>
        <v>tr|I1KZW8|I1KZW8_SOYBN</v>
      </c>
      <c r="D5418" t="s">
        <v>28</v>
      </c>
      <c r="E5418">
        <v>79.87</v>
      </c>
      <c r="F5418">
        <v>318</v>
      </c>
      <c r="G5418">
        <v>64</v>
      </c>
      <c r="H5418">
        <v>2</v>
      </c>
      <c r="I5418">
        <v>1</v>
      </c>
      <c r="J5418">
        <v>948</v>
      </c>
      <c r="K5418">
        <v>1</v>
      </c>
      <c r="L5418">
        <v>1</v>
      </c>
      <c r="M5418">
        <v>311</v>
      </c>
      <c r="N5418" t="s">
        <v>18</v>
      </c>
      <c r="O5418" s="1">
        <v>1.83597E-132</v>
      </c>
      <c r="P5418">
        <v>1229</v>
      </c>
    </row>
    <row r="5419" spans="1:16" x14ac:dyDescent="0.25">
      <c r="A5419" t="s">
        <v>8197</v>
      </c>
      <c r="B5419">
        <v>1359</v>
      </c>
      <c r="C5419" s="3" t="str">
        <f>HYPERLINK("http://www.uniprot.org/uniprot/G7IK28","tr|G7IK28|G7IK28_MEDTR")</f>
        <v>tr|G7IK28|G7IK28_MEDTR</v>
      </c>
      <c r="D5419" t="s">
        <v>8198</v>
      </c>
      <c r="E5419">
        <v>78.680000000000007</v>
      </c>
      <c r="F5419">
        <v>455</v>
      </c>
      <c r="G5419">
        <v>97</v>
      </c>
      <c r="H5419">
        <v>3</v>
      </c>
      <c r="I5419">
        <v>1</v>
      </c>
      <c r="J5419">
        <v>1356</v>
      </c>
      <c r="K5419">
        <v>1</v>
      </c>
      <c r="L5419">
        <v>1</v>
      </c>
      <c r="M5419">
        <v>445</v>
      </c>
      <c r="N5419" t="s">
        <v>18</v>
      </c>
      <c r="O5419">
        <v>0</v>
      </c>
      <c r="P5419">
        <v>1799</v>
      </c>
    </row>
    <row r="5420" spans="1:16" x14ac:dyDescent="0.25">
      <c r="A5420" t="s">
        <v>8199</v>
      </c>
      <c r="B5420">
        <v>573</v>
      </c>
      <c r="C5420" s="3" t="str">
        <f>HYPERLINK("http://www.uniprot.org/uniprot/K7LWD4","tr|K7LWD4|K7LWD4_SOYBN")</f>
        <v>tr|K7LWD4|K7LWD4_SOYBN</v>
      </c>
      <c r="D5420" t="s">
        <v>28</v>
      </c>
      <c r="E5420">
        <v>61.53</v>
      </c>
      <c r="F5420">
        <v>195</v>
      </c>
      <c r="G5420">
        <v>75</v>
      </c>
      <c r="H5420">
        <v>6</v>
      </c>
      <c r="I5420">
        <v>1</v>
      </c>
      <c r="J5420">
        <v>567</v>
      </c>
      <c r="K5420">
        <v>1</v>
      </c>
      <c r="L5420">
        <v>1</v>
      </c>
      <c r="M5420">
        <v>187</v>
      </c>
      <c r="N5420" t="s">
        <v>18</v>
      </c>
      <c r="O5420" s="1">
        <v>1.4821399999999999E-59</v>
      </c>
      <c r="P5420">
        <v>596</v>
      </c>
    </row>
    <row r="5421" spans="1:16" x14ac:dyDescent="0.25">
      <c r="A5421" t="s">
        <v>8200</v>
      </c>
      <c r="B5421">
        <v>690</v>
      </c>
      <c r="C5421" s="3" t="str">
        <f>HYPERLINK("http://www.uniprot.org/uniprot/I3T618","tr|I3T618|I3T618_MEDTR")</f>
        <v>tr|I3T618|I3T618_MEDTR</v>
      </c>
      <c r="D5421" t="s">
        <v>22</v>
      </c>
      <c r="E5421">
        <v>86.4</v>
      </c>
      <c r="F5421">
        <v>228</v>
      </c>
      <c r="G5421">
        <v>31</v>
      </c>
      <c r="H5421">
        <v>0</v>
      </c>
      <c r="I5421">
        <v>1</v>
      </c>
      <c r="J5421">
        <v>684</v>
      </c>
      <c r="K5421">
        <v>1</v>
      </c>
      <c r="L5421">
        <v>1</v>
      </c>
      <c r="M5421">
        <v>228</v>
      </c>
      <c r="N5421" t="s">
        <v>18</v>
      </c>
      <c r="O5421" s="1">
        <v>1.20714E-111</v>
      </c>
      <c r="P5421">
        <v>1047</v>
      </c>
    </row>
    <row r="5422" spans="1:16" x14ac:dyDescent="0.25">
      <c r="A5422" t="s">
        <v>8201</v>
      </c>
      <c r="B5422">
        <v>2271</v>
      </c>
      <c r="C5422" s="3" t="str">
        <f>HYPERLINK("http://www.uniprot.org/uniprot/G7KFH2","tr|G7KFH2|G7KFH2_MEDTR")</f>
        <v>tr|G7KFH2|G7KFH2_MEDTR</v>
      </c>
      <c r="D5422" t="s">
        <v>8202</v>
      </c>
      <c r="E5422">
        <v>69.77</v>
      </c>
      <c r="F5422">
        <v>708</v>
      </c>
      <c r="G5422">
        <v>214</v>
      </c>
      <c r="H5422">
        <v>24</v>
      </c>
      <c r="I5422">
        <v>1</v>
      </c>
      <c r="J5422">
        <v>2052</v>
      </c>
      <c r="K5422">
        <v>1</v>
      </c>
      <c r="L5422">
        <v>1</v>
      </c>
      <c r="M5422">
        <v>702</v>
      </c>
      <c r="N5422" t="s">
        <v>18</v>
      </c>
      <c r="O5422">
        <v>0</v>
      </c>
      <c r="P5422">
        <v>2333</v>
      </c>
    </row>
    <row r="5423" spans="1:16" x14ac:dyDescent="0.25">
      <c r="A5423" t="s">
        <v>8203</v>
      </c>
      <c r="B5423">
        <v>939</v>
      </c>
      <c r="C5423" s="3" t="str">
        <f>HYPERLINK("http://www.uniprot.org/uniprot/G7K0T6","tr|G7K0T6|G7K0T6_MEDTR")</f>
        <v>tr|G7K0T6|G7K0T6_MEDTR</v>
      </c>
      <c r="D5423" t="s">
        <v>8204</v>
      </c>
      <c r="E5423">
        <v>69.849999999999994</v>
      </c>
      <c r="F5423">
        <v>272</v>
      </c>
      <c r="G5423">
        <v>82</v>
      </c>
      <c r="H5423">
        <v>12</v>
      </c>
      <c r="I5423">
        <v>28</v>
      </c>
      <c r="J5423">
        <v>807</v>
      </c>
      <c r="K5423">
        <v>1</v>
      </c>
      <c r="L5423">
        <v>3</v>
      </c>
      <c r="M5423">
        <v>272</v>
      </c>
      <c r="N5423" t="s">
        <v>18</v>
      </c>
      <c r="O5423" s="1">
        <v>5.4986399999999998E-102</v>
      </c>
      <c r="P5423">
        <v>966</v>
      </c>
    </row>
    <row r="5424" spans="1:16" x14ac:dyDescent="0.25">
      <c r="A5424" t="s">
        <v>8205</v>
      </c>
      <c r="B5424">
        <v>1389</v>
      </c>
      <c r="C5424" s="3" t="str">
        <f>HYPERLINK("http://www.uniprot.org/uniprot/I1MHP5","tr|I1MHP5|I1MHP5_SOYBN")</f>
        <v>tr|I1MHP5|I1MHP5_SOYBN</v>
      </c>
      <c r="D5424" t="s">
        <v>28</v>
      </c>
      <c r="E5424">
        <v>27.85</v>
      </c>
      <c r="F5424">
        <v>420</v>
      </c>
      <c r="G5424">
        <v>303</v>
      </c>
      <c r="H5424">
        <v>42</v>
      </c>
      <c r="I5424">
        <v>151</v>
      </c>
      <c r="J5424">
        <v>1284</v>
      </c>
      <c r="K5424">
        <v>1</v>
      </c>
      <c r="L5424">
        <v>1057</v>
      </c>
      <c r="M5424">
        <v>1470</v>
      </c>
      <c r="N5424" t="s">
        <v>18</v>
      </c>
      <c r="O5424" s="1">
        <v>1.5816300000000001E-30</v>
      </c>
      <c r="P5424">
        <v>352</v>
      </c>
    </row>
    <row r="5425" spans="1:16" x14ac:dyDescent="0.25">
      <c r="A5425" t="s">
        <v>8206</v>
      </c>
      <c r="B5425">
        <v>699</v>
      </c>
      <c r="C5425" s="3" t="str">
        <f>HYPERLINK("http://www.uniprot.org/uniprot/B7FGJ0","tr|B7FGJ0|B7FGJ0_MEDTR")</f>
        <v>tr|B7FGJ0|B7FGJ0_MEDTR</v>
      </c>
      <c r="D5425" t="s">
        <v>8207</v>
      </c>
      <c r="E5425">
        <v>63.75</v>
      </c>
      <c r="F5425">
        <v>149</v>
      </c>
      <c r="G5425">
        <v>54</v>
      </c>
      <c r="H5425">
        <v>7</v>
      </c>
      <c r="I5425">
        <v>1</v>
      </c>
      <c r="J5425">
        <v>426</v>
      </c>
      <c r="K5425">
        <v>1</v>
      </c>
      <c r="L5425">
        <v>1</v>
      </c>
      <c r="M5425">
        <v>149</v>
      </c>
      <c r="N5425" t="s">
        <v>18</v>
      </c>
      <c r="O5425" s="1">
        <v>1.04232E-41</v>
      </c>
      <c r="P5425">
        <v>444</v>
      </c>
    </row>
    <row r="5426" spans="1:16" x14ac:dyDescent="0.25">
      <c r="A5426" t="s">
        <v>8208</v>
      </c>
      <c r="B5426">
        <v>3849</v>
      </c>
      <c r="C5426" s="3" t="str">
        <f>HYPERLINK("http://www.uniprot.org/uniprot/G7IAF7","tr|G7IAF7|G7IAF7_MEDTR")</f>
        <v>tr|G7IAF7|G7IAF7_MEDTR</v>
      </c>
      <c r="D5426" t="s">
        <v>8209</v>
      </c>
      <c r="E5426">
        <v>91.9</v>
      </c>
      <c r="F5426">
        <v>1285</v>
      </c>
      <c r="G5426">
        <v>104</v>
      </c>
      <c r="H5426">
        <v>3</v>
      </c>
      <c r="I5426">
        <v>1</v>
      </c>
      <c r="J5426">
        <v>3846</v>
      </c>
      <c r="K5426">
        <v>1</v>
      </c>
      <c r="L5426">
        <v>1</v>
      </c>
      <c r="M5426">
        <v>1253</v>
      </c>
      <c r="N5426" t="s">
        <v>18</v>
      </c>
      <c r="O5426">
        <v>0</v>
      </c>
      <c r="P5426">
        <v>6039</v>
      </c>
    </row>
    <row r="5427" spans="1:16" x14ac:dyDescent="0.25">
      <c r="A5427" t="s">
        <v>8210</v>
      </c>
      <c r="B5427">
        <v>252</v>
      </c>
      <c r="C5427" s="3" t="str">
        <f>HYPERLINK("http://www.uniprot.org/uniprot/I3S3K2","tr|I3S3K2|I3S3K2_MEDTR")</f>
        <v>tr|I3S3K2|I3S3K2_MEDTR</v>
      </c>
      <c r="D5427" t="s">
        <v>386</v>
      </c>
      <c r="E5427">
        <v>66.260000000000005</v>
      </c>
      <c r="F5427">
        <v>83</v>
      </c>
      <c r="G5427">
        <v>28</v>
      </c>
      <c r="H5427">
        <v>0</v>
      </c>
      <c r="I5427">
        <v>1</v>
      </c>
      <c r="J5427">
        <v>249</v>
      </c>
      <c r="K5427">
        <v>1</v>
      </c>
      <c r="L5427">
        <v>1</v>
      </c>
      <c r="M5427">
        <v>83</v>
      </c>
      <c r="N5427" t="s">
        <v>18</v>
      </c>
      <c r="O5427" s="1">
        <v>3.4142400000000001E-22</v>
      </c>
      <c r="P5427">
        <v>273</v>
      </c>
    </row>
    <row r="5428" spans="1:16" x14ac:dyDescent="0.25">
      <c r="A5428" t="s">
        <v>8211</v>
      </c>
      <c r="B5428">
        <v>2019</v>
      </c>
      <c r="C5428" s="3" t="str">
        <f>HYPERLINK("http://www.uniprot.org/uniprot/K7MN70","tr|K7MN70|K7MN70_SOYBN")</f>
        <v>tr|K7MN70|K7MN70_SOYBN</v>
      </c>
      <c r="D5428" t="s">
        <v>28</v>
      </c>
      <c r="E5428">
        <v>53.88</v>
      </c>
      <c r="F5428">
        <v>644</v>
      </c>
      <c r="G5428">
        <v>297</v>
      </c>
      <c r="H5428">
        <v>8</v>
      </c>
      <c r="I5428">
        <v>7</v>
      </c>
      <c r="J5428">
        <v>1914</v>
      </c>
      <c r="K5428">
        <v>1</v>
      </c>
      <c r="L5428">
        <v>39</v>
      </c>
      <c r="M5428">
        <v>627</v>
      </c>
      <c r="N5428" t="s">
        <v>18</v>
      </c>
      <c r="O5428">
        <v>0</v>
      </c>
      <c r="P5428">
        <v>1783</v>
      </c>
    </row>
    <row r="5429" spans="1:16" x14ac:dyDescent="0.25">
      <c r="A5429" t="s">
        <v>8212</v>
      </c>
      <c r="B5429">
        <v>1182</v>
      </c>
      <c r="C5429" s="3" t="str">
        <f>HYPERLINK("http://www.uniprot.org/uniprot/I1JYM1","tr|I1JYM1|I1JYM1_SOYBN")</f>
        <v>tr|I1JYM1|I1JYM1_SOYBN</v>
      </c>
      <c r="D5429" t="s">
        <v>28</v>
      </c>
      <c r="E5429">
        <v>83.92</v>
      </c>
      <c r="F5429">
        <v>392</v>
      </c>
      <c r="G5429">
        <v>63</v>
      </c>
      <c r="H5429">
        <v>0</v>
      </c>
      <c r="I5429">
        <v>1</v>
      </c>
      <c r="J5429">
        <v>1176</v>
      </c>
      <c r="K5429">
        <v>1</v>
      </c>
      <c r="L5429">
        <v>1</v>
      </c>
      <c r="M5429">
        <v>391</v>
      </c>
      <c r="N5429" t="s">
        <v>18</v>
      </c>
      <c r="O5429">
        <v>0</v>
      </c>
      <c r="P5429">
        <v>1674</v>
      </c>
    </row>
    <row r="5430" spans="1:16" x14ac:dyDescent="0.25">
      <c r="A5430" t="s">
        <v>8213</v>
      </c>
      <c r="B5430">
        <v>396</v>
      </c>
      <c r="C5430" s="3" t="str">
        <f>HYPERLINK("http://www.uniprot.org/uniprot/I3SJB7","tr|I3SJB7|I3SJB7_MEDTR")</f>
        <v>tr|I3SJB7|I3SJB7_MEDTR</v>
      </c>
      <c r="D5430" t="s">
        <v>22</v>
      </c>
      <c r="E5430">
        <v>75</v>
      </c>
      <c r="F5430">
        <v>160</v>
      </c>
      <c r="G5430">
        <v>40</v>
      </c>
      <c r="H5430">
        <v>29</v>
      </c>
      <c r="I5430">
        <v>1</v>
      </c>
      <c r="J5430">
        <v>393</v>
      </c>
      <c r="K5430">
        <v>1</v>
      </c>
      <c r="L5430">
        <v>1</v>
      </c>
      <c r="M5430">
        <v>160</v>
      </c>
      <c r="N5430" t="s">
        <v>18</v>
      </c>
      <c r="O5430" s="1">
        <v>6.4240500000000001E-61</v>
      </c>
      <c r="P5430">
        <v>607</v>
      </c>
    </row>
    <row r="5431" spans="1:16" x14ac:dyDescent="0.25">
      <c r="A5431" t="s">
        <v>8214</v>
      </c>
      <c r="B5431">
        <v>5613</v>
      </c>
      <c r="C5431" s="3" t="str">
        <f>HYPERLINK("http://www.uniprot.org/uniprot/K7KW04","tr|K7KW04|K7KW04_SOYBN")</f>
        <v>tr|K7KW04|K7KW04_SOYBN</v>
      </c>
      <c r="D5431" t="s">
        <v>28</v>
      </c>
      <c r="E5431">
        <v>64.959999999999994</v>
      </c>
      <c r="F5431">
        <v>762</v>
      </c>
      <c r="G5431">
        <v>267</v>
      </c>
      <c r="H5431">
        <v>5</v>
      </c>
      <c r="I5431">
        <v>1</v>
      </c>
      <c r="J5431">
        <v>2271</v>
      </c>
      <c r="K5431">
        <v>1</v>
      </c>
      <c r="L5431">
        <v>1</v>
      </c>
      <c r="M5431">
        <v>704</v>
      </c>
      <c r="N5431" t="s">
        <v>18</v>
      </c>
      <c r="O5431">
        <v>0</v>
      </c>
      <c r="P5431">
        <v>2382</v>
      </c>
    </row>
    <row r="5432" spans="1:16" x14ac:dyDescent="0.25">
      <c r="A5432" t="s">
        <v>8215</v>
      </c>
      <c r="B5432">
        <v>1098</v>
      </c>
      <c r="C5432" s="3" t="str">
        <f>HYPERLINK("http://www.uniprot.org/uniprot/I1KPP1","tr|I1KPP1|I1KPP1_SOYBN")</f>
        <v>tr|I1KPP1|I1KPP1_SOYBN</v>
      </c>
      <c r="D5432" t="s">
        <v>28</v>
      </c>
      <c r="E5432">
        <v>82.69</v>
      </c>
      <c r="F5432">
        <v>416</v>
      </c>
      <c r="G5432">
        <v>72</v>
      </c>
      <c r="H5432">
        <v>51</v>
      </c>
      <c r="I5432">
        <v>1</v>
      </c>
      <c r="J5432">
        <v>1095</v>
      </c>
      <c r="K5432">
        <v>1</v>
      </c>
      <c r="L5432">
        <v>1</v>
      </c>
      <c r="M5432">
        <v>416</v>
      </c>
      <c r="N5432" t="s">
        <v>18</v>
      </c>
      <c r="O5432">
        <v>0</v>
      </c>
      <c r="P5432">
        <v>1762</v>
      </c>
    </row>
    <row r="5433" spans="1:16" x14ac:dyDescent="0.25">
      <c r="A5433" t="s">
        <v>8216</v>
      </c>
      <c r="B5433">
        <v>1677</v>
      </c>
      <c r="C5433" s="3" t="str">
        <f>HYPERLINK("http://www.uniprot.org/uniprot/F6LPV0","tr|F6LPV0|F6LPV0_MEDTR")</f>
        <v>tr|F6LPV0|F6LPV0_MEDTR</v>
      </c>
      <c r="D5433" t="s">
        <v>8217</v>
      </c>
      <c r="E5433">
        <v>81.89</v>
      </c>
      <c r="F5433">
        <v>558</v>
      </c>
      <c r="G5433">
        <v>101</v>
      </c>
      <c r="H5433">
        <v>0</v>
      </c>
      <c r="I5433">
        <v>1</v>
      </c>
      <c r="J5433">
        <v>1674</v>
      </c>
      <c r="K5433">
        <v>1</v>
      </c>
      <c r="L5433">
        <v>1</v>
      </c>
      <c r="M5433">
        <v>558</v>
      </c>
      <c r="N5433" t="s">
        <v>18</v>
      </c>
      <c r="O5433">
        <v>0</v>
      </c>
      <c r="P5433">
        <v>2350</v>
      </c>
    </row>
    <row r="5434" spans="1:16" x14ac:dyDescent="0.25">
      <c r="A5434" t="s">
        <v>8218</v>
      </c>
      <c r="B5434">
        <v>1473</v>
      </c>
      <c r="C5434" s="3" t="str">
        <f>HYPERLINK("http://www.uniprot.org/uniprot/G7JIE0","tr|G7JIE0|G7JIE0_MEDTR")</f>
        <v>tr|G7JIE0|G7JIE0_MEDTR</v>
      </c>
      <c r="D5434" t="s">
        <v>8219</v>
      </c>
      <c r="E5434">
        <v>77.680000000000007</v>
      </c>
      <c r="F5434">
        <v>493</v>
      </c>
      <c r="G5434">
        <v>110</v>
      </c>
      <c r="H5434">
        <v>3</v>
      </c>
      <c r="I5434">
        <v>1</v>
      </c>
      <c r="J5434">
        <v>1470</v>
      </c>
      <c r="K5434">
        <v>1</v>
      </c>
      <c r="L5434">
        <v>1</v>
      </c>
      <c r="M5434">
        <v>489</v>
      </c>
      <c r="N5434" t="s">
        <v>18</v>
      </c>
      <c r="O5434">
        <v>0</v>
      </c>
      <c r="P5434">
        <v>1905</v>
      </c>
    </row>
    <row r="5435" spans="1:16" x14ac:dyDescent="0.25">
      <c r="A5435" t="s">
        <v>8220</v>
      </c>
      <c r="B5435">
        <v>1167</v>
      </c>
      <c r="C5435" s="3" t="str">
        <f>HYPERLINK("http://www.uniprot.org/uniprot/I1KXG0","tr|I1KXG0|I1KXG0_SOYBN")</f>
        <v>tr|I1KXG0|I1KXG0_SOYBN</v>
      </c>
      <c r="D5435" t="s">
        <v>28</v>
      </c>
      <c r="E5435">
        <v>82.58</v>
      </c>
      <c r="F5435">
        <v>333</v>
      </c>
      <c r="G5435">
        <v>58</v>
      </c>
      <c r="H5435">
        <v>0</v>
      </c>
      <c r="I5435">
        <v>166</v>
      </c>
      <c r="J5435">
        <v>1164</v>
      </c>
      <c r="K5435">
        <v>1</v>
      </c>
      <c r="L5435">
        <v>66</v>
      </c>
      <c r="M5435">
        <v>397</v>
      </c>
      <c r="N5435" t="s">
        <v>18</v>
      </c>
      <c r="O5435" s="1">
        <v>4.2366900000000002E-148</v>
      </c>
      <c r="P5435">
        <v>1365</v>
      </c>
    </row>
    <row r="5436" spans="1:16" x14ac:dyDescent="0.25">
      <c r="A5436" t="s">
        <v>8221</v>
      </c>
      <c r="B5436">
        <v>1509</v>
      </c>
      <c r="C5436" s="3" t="str">
        <f>HYPERLINK("http://www.uniprot.org/uniprot/I1NJC0","tr|I1NJC0|I1NJC0_SOYBN")</f>
        <v>tr|I1NJC0|I1NJC0_SOYBN</v>
      </c>
      <c r="D5436" t="s">
        <v>99</v>
      </c>
      <c r="E5436">
        <v>78.58</v>
      </c>
      <c r="F5436">
        <v>495</v>
      </c>
      <c r="G5436">
        <v>106</v>
      </c>
      <c r="H5436">
        <v>0</v>
      </c>
      <c r="I5436">
        <v>7</v>
      </c>
      <c r="J5436">
        <v>1491</v>
      </c>
      <c r="K5436">
        <v>1</v>
      </c>
      <c r="L5436">
        <v>14</v>
      </c>
      <c r="M5436">
        <v>508</v>
      </c>
      <c r="N5436" t="s">
        <v>18</v>
      </c>
      <c r="O5436">
        <v>0</v>
      </c>
      <c r="P5436">
        <v>2023</v>
      </c>
    </row>
    <row r="5437" spans="1:16" x14ac:dyDescent="0.25">
      <c r="A5437" t="s">
        <v>8222</v>
      </c>
      <c r="B5437">
        <v>1698</v>
      </c>
      <c r="C5437" s="3" t="str">
        <f>HYPERLINK("http://www.uniprot.org/uniprot/G7K028","tr|G7K028|G7K028_MEDTR")</f>
        <v>tr|G7K028|G7K028_MEDTR</v>
      </c>
      <c r="D5437" t="s">
        <v>8223</v>
      </c>
      <c r="E5437">
        <v>96.03</v>
      </c>
      <c r="F5437">
        <v>530</v>
      </c>
      <c r="G5437">
        <v>21</v>
      </c>
      <c r="H5437">
        <v>0</v>
      </c>
      <c r="I5437">
        <v>4</v>
      </c>
      <c r="J5437">
        <v>1593</v>
      </c>
      <c r="K5437">
        <v>1</v>
      </c>
      <c r="L5437">
        <v>1</v>
      </c>
      <c r="M5437">
        <v>529</v>
      </c>
      <c r="N5437" t="s">
        <v>18</v>
      </c>
      <c r="O5437">
        <v>0</v>
      </c>
      <c r="P5437">
        <v>2675</v>
      </c>
    </row>
    <row r="5438" spans="1:16" x14ac:dyDescent="0.25">
      <c r="A5438" t="s">
        <v>8224</v>
      </c>
      <c r="B5438">
        <v>747</v>
      </c>
      <c r="C5438" s="3" t="str">
        <f>HYPERLINK("http://www.uniprot.org/uniprot/A5AWV0","tr|A5AWV0|A5AWV0_VITVI")</f>
        <v>tr|A5AWV0|A5AWV0_VITVI</v>
      </c>
      <c r="D5438" t="s">
        <v>791</v>
      </c>
      <c r="E5438">
        <v>51.98</v>
      </c>
      <c r="F5438">
        <v>252</v>
      </c>
      <c r="G5438">
        <v>121</v>
      </c>
      <c r="H5438">
        <v>5</v>
      </c>
      <c r="I5438">
        <v>4</v>
      </c>
      <c r="J5438">
        <v>744</v>
      </c>
      <c r="K5438">
        <v>1</v>
      </c>
      <c r="L5438">
        <v>476</v>
      </c>
      <c r="M5438">
        <v>723</v>
      </c>
      <c r="N5438" t="s">
        <v>18</v>
      </c>
      <c r="O5438" s="1">
        <v>4.6964300000000002E-70</v>
      </c>
      <c r="P5438">
        <v>689</v>
      </c>
    </row>
    <row r="5439" spans="1:16" x14ac:dyDescent="0.25">
      <c r="A5439" t="s">
        <v>8225</v>
      </c>
      <c r="B5439">
        <v>186</v>
      </c>
      <c r="C5439" s="3" t="str">
        <f>HYPERLINK("http://www.uniprot.org/uniprot/G7ID79","tr|G7ID79|G7ID79_MEDTR")</f>
        <v>tr|G7ID79|G7ID79_MEDTR</v>
      </c>
      <c r="D5439" t="s">
        <v>8226</v>
      </c>
      <c r="E5439">
        <v>78.180000000000007</v>
      </c>
      <c r="F5439">
        <v>55</v>
      </c>
      <c r="G5439">
        <v>12</v>
      </c>
      <c r="H5439">
        <v>0</v>
      </c>
      <c r="I5439">
        <v>1</v>
      </c>
      <c r="J5439">
        <v>165</v>
      </c>
      <c r="K5439">
        <v>1</v>
      </c>
      <c r="L5439">
        <v>81</v>
      </c>
      <c r="M5439">
        <v>135</v>
      </c>
      <c r="N5439" t="s">
        <v>18</v>
      </c>
      <c r="O5439" s="1">
        <v>9.9963600000000006E-14</v>
      </c>
      <c r="P5439">
        <v>200</v>
      </c>
    </row>
    <row r="5440" spans="1:16" x14ac:dyDescent="0.25">
      <c r="A5440" t="s">
        <v>8227</v>
      </c>
      <c r="B5440">
        <v>531</v>
      </c>
      <c r="C5440" s="3" t="str">
        <f>HYPERLINK("http://www.uniprot.org/uniprot/G7K4M4","tr|G7K4M4|G7K4M4_MEDTR")</f>
        <v>tr|G7K4M4|G7K4M4_MEDTR</v>
      </c>
      <c r="D5440" t="s">
        <v>517</v>
      </c>
      <c r="E5440">
        <v>58.33</v>
      </c>
      <c r="F5440">
        <v>132</v>
      </c>
      <c r="G5440">
        <v>55</v>
      </c>
      <c r="H5440">
        <v>0</v>
      </c>
      <c r="I5440">
        <v>31</v>
      </c>
      <c r="J5440">
        <v>426</v>
      </c>
      <c r="K5440">
        <v>1</v>
      </c>
      <c r="L5440">
        <v>410</v>
      </c>
      <c r="M5440">
        <v>541</v>
      </c>
      <c r="N5440" t="s">
        <v>18</v>
      </c>
      <c r="O5440" s="1">
        <v>2.20172E-37</v>
      </c>
      <c r="P5440">
        <v>404</v>
      </c>
    </row>
    <row r="5441" spans="1:16" x14ac:dyDescent="0.25">
      <c r="A5441" t="s">
        <v>8228</v>
      </c>
      <c r="B5441">
        <v>516</v>
      </c>
      <c r="C5441" s="3" t="str">
        <f>HYPERLINK("http://www.uniprot.org/uniprot/B7FI90","tr|B7FI90|B7FI90_MEDTR")</f>
        <v>tr|B7FI90|B7FI90_MEDTR</v>
      </c>
      <c r="D5441" t="s">
        <v>22</v>
      </c>
      <c r="E5441">
        <v>82.08</v>
      </c>
      <c r="F5441">
        <v>173</v>
      </c>
      <c r="G5441">
        <v>31</v>
      </c>
      <c r="H5441">
        <v>8</v>
      </c>
      <c r="I5441">
        <v>7</v>
      </c>
      <c r="J5441">
        <v>501</v>
      </c>
      <c r="K5441">
        <v>1</v>
      </c>
      <c r="L5441">
        <v>10</v>
      </c>
      <c r="M5441">
        <v>181</v>
      </c>
      <c r="N5441" t="s">
        <v>18</v>
      </c>
      <c r="O5441" s="1">
        <v>1.7808199999999999E-71</v>
      </c>
      <c r="P5441">
        <v>698</v>
      </c>
    </row>
    <row r="5442" spans="1:16" x14ac:dyDescent="0.25">
      <c r="A5442" t="s">
        <v>8229</v>
      </c>
      <c r="B5442">
        <v>492</v>
      </c>
      <c r="C5442" s="3" t="str">
        <f>HYPERLINK("http://www.uniprot.org/uniprot/I1M2G2","tr|I1M2G2|I1M2G2_SOYBN")</f>
        <v>tr|I1M2G2|I1M2G2_SOYBN</v>
      </c>
      <c r="D5442" t="s">
        <v>28</v>
      </c>
      <c r="E5442">
        <v>84.39</v>
      </c>
      <c r="F5442">
        <v>141</v>
      </c>
      <c r="G5442">
        <v>22</v>
      </c>
      <c r="H5442">
        <v>0</v>
      </c>
      <c r="I5442">
        <v>67</v>
      </c>
      <c r="J5442">
        <v>489</v>
      </c>
      <c r="K5442">
        <v>1</v>
      </c>
      <c r="L5442">
        <v>28</v>
      </c>
      <c r="M5442">
        <v>168</v>
      </c>
      <c r="N5442" t="s">
        <v>18</v>
      </c>
      <c r="O5442" s="1">
        <v>9.6251600000000004E-62</v>
      </c>
      <c r="P5442">
        <v>614</v>
      </c>
    </row>
    <row r="5443" spans="1:16" x14ac:dyDescent="0.25">
      <c r="A5443" t="s">
        <v>8230</v>
      </c>
      <c r="B5443">
        <v>1593</v>
      </c>
      <c r="C5443" s="3" t="str">
        <f>HYPERLINK("http://www.uniprot.org/uniprot/Q2PEP4","tr|Q2PEP4|Q2PEP4_TRIPR")</f>
        <v>tr|Q2PEP4|Q2PEP4_TRIPR</v>
      </c>
      <c r="D5443" t="s">
        <v>8231</v>
      </c>
      <c r="E5443">
        <v>86.79</v>
      </c>
      <c r="F5443">
        <v>462</v>
      </c>
      <c r="G5443">
        <v>61</v>
      </c>
      <c r="H5443">
        <v>0</v>
      </c>
      <c r="I5443">
        <v>22</v>
      </c>
      <c r="J5443">
        <v>1407</v>
      </c>
      <c r="K5443">
        <v>1</v>
      </c>
      <c r="L5443">
        <v>4</v>
      </c>
      <c r="M5443">
        <v>456</v>
      </c>
      <c r="N5443" t="s">
        <v>18</v>
      </c>
      <c r="O5443">
        <v>0</v>
      </c>
      <c r="P5443">
        <v>2047</v>
      </c>
    </row>
    <row r="5444" spans="1:16" x14ac:dyDescent="0.25">
      <c r="A5444" t="s">
        <v>8232</v>
      </c>
      <c r="B5444">
        <v>1260</v>
      </c>
      <c r="C5444" s="3" t="str">
        <f>HYPERLINK("http://www.uniprot.org/uniprot/G7INF5","tr|G7INF5|G7INF5_MEDTR")</f>
        <v>tr|G7INF5|G7INF5_MEDTR</v>
      </c>
      <c r="D5444" t="s">
        <v>8233</v>
      </c>
      <c r="E5444">
        <v>74.2</v>
      </c>
      <c r="F5444">
        <v>469</v>
      </c>
      <c r="G5444">
        <v>121</v>
      </c>
      <c r="H5444">
        <v>50</v>
      </c>
      <c r="I5444">
        <v>1</v>
      </c>
      <c r="J5444">
        <v>1257</v>
      </c>
      <c r="K5444">
        <v>1</v>
      </c>
      <c r="L5444">
        <v>1</v>
      </c>
      <c r="M5444">
        <v>468</v>
      </c>
      <c r="N5444" t="s">
        <v>18</v>
      </c>
      <c r="O5444">
        <v>0</v>
      </c>
      <c r="P5444">
        <v>1779</v>
      </c>
    </row>
    <row r="5445" spans="1:16" x14ac:dyDescent="0.25">
      <c r="A5445" t="s">
        <v>8234</v>
      </c>
      <c r="B5445">
        <v>846</v>
      </c>
      <c r="C5445" s="3" t="str">
        <f>HYPERLINK("http://www.uniprot.org/uniprot/G7KFH3","tr|G7KFH3|G7KFH3_MEDTR")</f>
        <v>tr|G7KFH3|G7KFH3_MEDTR</v>
      </c>
      <c r="D5445" t="s">
        <v>8235</v>
      </c>
      <c r="E5445">
        <v>91.54</v>
      </c>
      <c r="F5445">
        <v>272</v>
      </c>
      <c r="G5445">
        <v>23</v>
      </c>
      <c r="H5445">
        <v>0</v>
      </c>
      <c r="I5445">
        <v>1</v>
      </c>
      <c r="J5445">
        <v>816</v>
      </c>
      <c r="K5445">
        <v>1</v>
      </c>
      <c r="L5445">
        <v>458</v>
      </c>
      <c r="M5445">
        <v>729</v>
      </c>
      <c r="N5445" t="s">
        <v>18</v>
      </c>
      <c r="O5445" s="1">
        <v>2.2285699999999999E-141</v>
      </c>
      <c r="P5445">
        <v>1305</v>
      </c>
    </row>
    <row r="5446" spans="1:16" x14ac:dyDescent="0.25">
      <c r="A5446" t="s">
        <v>8236</v>
      </c>
      <c r="B5446">
        <v>2322</v>
      </c>
      <c r="C5446" s="3" t="str">
        <f>HYPERLINK("http://www.uniprot.org/uniprot/G7K0T7","tr|G7K0T7|G7K0T7_MEDTR")</f>
        <v>tr|G7K0T7|G7K0T7_MEDTR</v>
      </c>
      <c r="D5446" t="s">
        <v>8237</v>
      </c>
      <c r="E5446">
        <v>71.77</v>
      </c>
      <c r="F5446">
        <v>822</v>
      </c>
      <c r="G5446">
        <v>232</v>
      </c>
      <c r="H5446">
        <v>50</v>
      </c>
      <c r="I5446">
        <v>1</v>
      </c>
      <c r="J5446">
        <v>2316</v>
      </c>
      <c r="K5446">
        <v>1</v>
      </c>
      <c r="L5446">
        <v>7</v>
      </c>
      <c r="M5446">
        <v>826</v>
      </c>
      <c r="N5446" t="s">
        <v>18</v>
      </c>
      <c r="O5446">
        <v>0</v>
      </c>
      <c r="P5446">
        <v>2996</v>
      </c>
    </row>
    <row r="5447" spans="1:16" x14ac:dyDescent="0.25">
      <c r="A5447" t="s">
        <v>8238</v>
      </c>
      <c r="B5447">
        <v>1281</v>
      </c>
      <c r="C5447" s="3" t="str">
        <f>HYPERLINK("http://www.uniprot.org/uniprot/G7JX37","tr|G7JX37|G7JX37_MEDTR")</f>
        <v>tr|G7JX37|G7JX37_MEDTR</v>
      </c>
      <c r="D5447" t="s">
        <v>8239</v>
      </c>
      <c r="E5447">
        <v>81.83</v>
      </c>
      <c r="F5447">
        <v>446</v>
      </c>
      <c r="G5447">
        <v>81</v>
      </c>
      <c r="H5447">
        <v>20</v>
      </c>
      <c r="I5447">
        <v>1</v>
      </c>
      <c r="J5447">
        <v>1278</v>
      </c>
      <c r="K5447">
        <v>1</v>
      </c>
      <c r="L5447">
        <v>1</v>
      </c>
      <c r="M5447">
        <v>445</v>
      </c>
      <c r="N5447" t="s">
        <v>18</v>
      </c>
      <c r="O5447">
        <v>0</v>
      </c>
      <c r="P5447">
        <v>1937</v>
      </c>
    </row>
    <row r="5448" spans="1:16" x14ac:dyDescent="0.25">
      <c r="A5448" t="s">
        <v>8240</v>
      </c>
      <c r="B5448">
        <v>351</v>
      </c>
      <c r="C5448" s="3" t="str">
        <f>HYPERLINK("http://www.uniprot.org/uniprot/I3SID3","tr|I3SID3|I3SID3_LOTJA")</f>
        <v>tr|I3SID3|I3SID3_LOTJA</v>
      </c>
      <c r="D5448" t="s">
        <v>8241</v>
      </c>
      <c r="E5448">
        <v>64.36</v>
      </c>
      <c r="F5448">
        <v>87</v>
      </c>
      <c r="G5448">
        <v>31</v>
      </c>
      <c r="H5448">
        <v>0</v>
      </c>
      <c r="I5448">
        <v>70</v>
      </c>
      <c r="J5448">
        <v>330</v>
      </c>
      <c r="K5448">
        <v>1</v>
      </c>
      <c r="L5448">
        <v>27</v>
      </c>
      <c r="M5448">
        <v>113</v>
      </c>
      <c r="N5448" t="s">
        <v>18</v>
      </c>
      <c r="O5448" s="1">
        <v>6.4817899999999997E-29</v>
      </c>
      <c r="P5448">
        <v>331</v>
      </c>
    </row>
    <row r="5449" spans="1:16" x14ac:dyDescent="0.25">
      <c r="A5449" t="s">
        <v>8242</v>
      </c>
      <c r="B5449">
        <v>366</v>
      </c>
      <c r="C5449" s="3" t="str">
        <f>HYPERLINK("http://www.uniprot.org/uniprot/B9PFI5","tr|B9PFI5|B9PFI5_POPTR")</f>
        <v>tr|B9PFI5|B9PFI5_POPTR</v>
      </c>
      <c r="D5449" t="s">
        <v>8243</v>
      </c>
      <c r="E5449">
        <v>55.22</v>
      </c>
      <c r="F5449">
        <v>67</v>
      </c>
      <c r="G5449">
        <v>30</v>
      </c>
      <c r="H5449">
        <v>4</v>
      </c>
      <c r="I5449">
        <v>151</v>
      </c>
      <c r="J5449">
        <v>339</v>
      </c>
      <c r="K5449">
        <v>1</v>
      </c>
      <c r="L5449">
        <v>1</v>
      </c>
      <c r="M5449">
        <v>67</v>
      </c>
      <c r="N5449" t="s">
        <v>18</v>
      </c>
      <c r="O5449" s="1">
        <v>2.3458500000000001E-7</v>
      </c>
      <c r="P5449">
        <v>145</v>
      </c>
    </row>
    <row r="5450" spans="1:16" x14ac:dyDescent="0.25">
      <c r="A5450" t="s">
        <v>8244</v>
      </c>
      <c r="B5450">
        <v>852</v>
      </c>
      <c r="C5450" s="3" t="str">
        <f>HYPERLINK("http://www.uniprot.org/uniprot/G7IAF6","tr|G7IAF6|G7IAF6_MEDTR")</f>
        <v>tr|G7IAF6|G7IAF6_MEDTR</v>
      </c>
      <c r="D5450" t="s">
        <v>8245</v>
      </c>
      <c r="E5450">
        <v>70.87</v>
      </c>
      <c r="F5450">
        <v>285</v>
      </c>
      <c r="G5450">
        <v>83</v>
      </c>
      <c r="H5450">
        <v>2</v>
      </c>
      <c r="I5450">
        <v>1</v>
      </c>
      <c r="J5450">
        <v>849</v>
      </c>
      <c r="K5450">
        <v>1</v>
      </c>
      <c r="L5450">
        <v>1</v>
      </c>
      <c r="M5450">
        <v>276</v>
      </c>
      <c r="N5450" t="s">
        <v>18</v>
      </c>
      <c r="O5450" s="1">
        <v>1.9990799999999999E-105</v>
      </c>
      <c r="P5450">
        <v>995</v>
      </c>
    </row>
    <row r="5451" spans="1:16" x14ac:dyDescent="0.25">
      <c r="A5451" t="s">
        <v>8246</v>
      </c>
      <c r="B5451">
        <v>576</v>
      </c>
      <c r="C5451" s="3" t="str">
        <f>HYPERLINK("http://www.uniprot.org/uniprot/K7LLE9","tr|K7LLE9|K7LLE9_SOYBN")</f>
        <v>tr|K7LLE9|K7LLE9_SOYBN</v>
      </c>
      <c r="D5451" t="s">
        <v>28</v>
      </c>
      <c r="E5451">
        <v>49.26</v>
      </c>
      <c r="F5451">
        <v>136</v>
      </c>
      <c r="G5451">
        <v>69</v>
      </c>
      <c r="H5451">
        <v>1</v>
      </c>
      <c r="I5451">
        <v>61</v>
      </c>
      <c r="J5451">
        <v>465</v>
      </c>
      <c r="K5451">
        <v>1</v>
      </c>
      <c r="L5451">
        <v>851</v>
      </c>
      <c r="M5451">
        <v>986</v>
      </c>
      <c r="N5451" t="s">
        <v>18</v>
      </c>
      <c r="O5451" s="1">
        <v>1.28985E-26</v>
      </c>
      <c r="P5451">
        <v>312</v>
      </c>
    </row>
    <row r="5452" spans="1:16" x14ac:dyDescent="0.25">
      <c r="A5452" t="s">
        <v>8247</v>
      </c>
      <c r="B5452">
        <v>1281</v>
      </c>
      <c r="C5452" s="3" t="str">
        <f>HYPERLINK("http://www.uniprot.org/uniprot/G7KJM2","tr|G7KJM2|G7KJM2_MEDTR")</f>
        <v>tr|G7KJM2|G7KJM2_MEDTR</v>
      </c>
      <c r="D5452" t="s">
        <v>8248</v>
      </c>
      <c r="E5452">
        <v>68.77</v>
      </c>
      <c r="F5452">
        <v>426</v>
      </c>
      <c r="G5452">
        <v>133</v>
      </c>
      <c r="H5452">
        <v>3</v>
      </c>
      <c r="I5452">
        <v>10</v>
      </c>
      <c r="J5452">
        <v>1278</v>
      </c>
      <c r="K5452">
        <v>1</v>
      </c>
      <c r="L5452">
        <v>158</v>
      </c>
      <c r="M5452">
        <v>576</v>
      </c>
      <c r="N5452" t="s">
        <v>18</v>
      </c>
      <c r="O5452" s="1">
        <v>4.3716800000000002E-165</v>
      </c>
      <c r="P5452">
        <v>1512</v>
      </c>
    </row>
    <row r="5453" spans="1:16" x14ac:dyDescent="0.25">
      <c r="A5453" t="s">
        <v>8249</v>
      </c>
      <c r="B5453">
        <v>1671</v>
      </c>
      <c r="C5453" s="3" t="str">
        <f>HYPERLINK("http://www.uniprot.org/uniprot/G7I2F3","tr|G7I2F3|G7I2F3_MEDTR")</f>
        <v>tr|G7I2F3|G7I2F3_MEDTR</v>
      </c>
      <c r="D5453" t="s">
        <v>257</v>
      </c>
      <c r="E5453">
        <v>35.46</v>
      </c>
      <c r="F5453">
        <v>406</v>
      </c>
      <c r="G5453">
        <v>262</v>
      </c>
      <c r="H5453">
        <v>2</v>
      </c>
      <c r="I5453">
        <v>394</v>
      </c>
      <c r="J5453">
        <v>1605</v>
      </c>
      <c r="K5453">
        <v>1</v>
      </c>
      <c r="L5453">
        <v>43</v>
      </c>
      <c r="M5453">
        <v>379</v>
      </c>
      <c r="N5453" t="s">
        <v>18</v>
      </c>
      <c r="O5453" s="1">
        <v>8.4316099999999998E-53</v>
      </c>
      <c r="P5453">
        <v>545</v>
      </c>
    </row>
    <row r="5454" spans="1:16" x14ac:dyDescent="0.25">
      <c r="A5454" t="s">
        <v>8250</v>
      </c>
      <c r="B5454">
        <v>543</v>
      </c>
      <c r="C5454" s="3" t="str">
        <f>HYPERLINK("http://www.uniprot.org/uniprot/G7KP14","tr|G7KP14|G7KP14_MEDTR")</f>
        <v>tr|G7KP14|G7KP14_MEDTR</v>
      </c>
      <c r="D5454" t="s">
        <v>1548</v>
      </c>
      <c r="E5454">
        <v>44.09</v>
      </c>
      <c r="F5454">
        <v>127</v>
      </c>
      <c r="G5454">
        <v>71</v>
      </c>
      <c r="H5454">
        <v>1</v>
      </c>
      <c r="I5454">
        <v>133</v>
      </c>
      <c r="J5454">
        <v>510</v>
      </c>
      <c r="K5454">
        <v>1</v>
      </c>
      <c r="L5454">
        <v>21</v>
      </c>
      <c r="M5454">
        <v>142</v>
      </c>
      <c r="N5454" t="s">
        <v>18</v>
      </c>
      <c r="O5454" s="1">
        <v>1.8142599999999999E-18</v>
      </c>
      <c r="P5454">
        <v>241</v>
      </c>
    </row>
    <row r="5455" spans="1:16" x14ac:dyDescent="0.25">
      <c r="A5455" t="s">
        <v>8251</v>
      </c>
      <c r="B5455">
        <v>672</v>
      </c>
      <c r="C5455" s="3" t="str">
        <f>HYPERLINK("http://www.uniprot.org/uniprot/I1JWR8","tr|I1JWR8|I1JWR8_SOYBN")</f>
        <v>tr|I1JWR8|I1JWR8_SOYBN</v>
      </c>
      <c r="D5455" t="s">
        <v>28</v>
      </c>
      <c r="E5455">
        <v>67.42</v>
      </c>
      <c r="F5455">
        <v>221</v>
      </c>
      <c r="G5455">
        <v>72</v>
      </c>
      <c r="H5455">
        <v>0</v>
      </c>
      <c r="I5455">
        <v>7</v>
      </c>
      <c r="J5455">
        <v>669</v>
      </c>
      <c r="K5455">
        <v>1</v>
      </c>
      <c r="L5455">
        <v>110</v>
      </c>
      <c r="M5455">
        <v>327</v>
      </c>
      <c r="N5455" t="s">
        <v>18</v>
      </c>
      <c r="O5455" s="1">
        <v>2.75888E-73</v>
      </c>
      <c r="P5455">
        <v>716</v>
      </c>
    </row>
    <row r="5456" spans="1:16" x14ac:dyDescent="0.25">
      <c r="A5456" t="s">
        <v>8252</v>
      </c>
      <c r="B5456">
        <v>4257</v>
      </c>
      <c r="C5456" s="3" t="str">
        <f>HYPERLINK("http://www.uniprot.org/uniprot/I1K661","tr|I1K661|I1K661_SOYBN")</f>
        <v>tr|I1K661|I1K661_SOYBN</v>
      </c>
      <c r="D5456" t="s">
        <v>71</v>
      </c>
      <c r="E5456">
        <v>81.42</v>
      </c>
      <c r="F5456">
        <v>619</v>
      </c>
      <c r="G5456">
        <v>115</v>
      </c>
      <c r="H5456">
        <v>3</v>
      </c>
      <c r="I5456">
        <v>1</v>
      </c>
      <c r="J5456">
        <v>1848</v>
      </c>
      <c r="K5456">
        <v>1</v>
      </c>
      <c r="L5456">
        <v>1</v>
      </c>
      <c r="M5456">
        <v>616</v>
      </c>
      <c r="N5456" t="s">
        <v>18</v>
      </c>
      <c r="O5456">
        <v>0</v>
      </c>
      <c r="P5456">
        <v>2429</v>
      </c>
    </row>
    <row r="5457" spans="1:16" x14ac:dyDescent="0.25">
      <c r="A5457" t="s">
        <v>8253</v>
      </c>
      <c r="B5457">
        <v>1602</v>
      </c>
      <c r="C5457" s="3" t="str">
        <f>HYPERLINK("http://www.uniprot.org/uniprot/I1LIP3","tr|I1LIP3|I1LIP3_SOYBN")</f>
        <v>tr|I1LIP3|I1LIP3_SOYBN</v>
      </c>
      <c r="D5457" t="s">
        <v>28</v>
      </c>
      <c r="E5457">
        <v>88.44</v>
      </c>
      <c r="F5457">
        <v>528</v>
      </c>
      <c r="G5457">
        <v>61</v>
      </c>
      <c r="H5457">
        <v>0</v>
      </c>
      <c r="I5457">
        <v>16</v>
      </c>
      <c r="J5457">
        <v>1599</v>
      </c>
      <c r="K5457">
        <v>1</v>
      </c>
      <c r="L5457">
        <v>17</v>
      </c>
      <c r="M5457">
        <v>544</v>
      </c>
      <c r="N5457" t="s">
        <v>18</v>
      </c>
      <c r="O5457">
        <v>0</v>
      </c>
      <c r="P5457">
        <v>2523</v>
      </c>
    </row>
    <row r="5458" spans="1:16" x14ac:dyDescent="0.25">
      <c r="A5458" t="s">
        <v>8254</v>
      </c>
      <c r="B5458">
        <v>1263</v>
      </c>
      <c r="C5458" s="3" t="str">
        <f>HYPERLINK("http://www.uniprot.org/uniprot/G7JIE1","tr|G7JIE1|G7JIE1_MEDTR")</f>
        <v>tr|G7JIE1|G7JIE1_MEDTR</v>
      </c>
      <c r="D5458" t="s">
        <v>8255</v>
      </c>
      <c r="E5458">
        <v>90.23</v>
      </c>
      <c r="F5458">
        <v>420</v>
      </c>
      <c r="G5458">
        <v>41</v>
      </c>
      <c r="H5458">
        <v>0</v>
      </c>
      <c r="I5458">
        <v>1</v>
      </c>
      <c r="J5458">
        <v>1260</v>
      </c>
      <c r="K5458">
        <v>1</v>
      </c>
      <c r="L5458">
        <v>1</v>
      </c>
      <c r="M5458">
        <v>420</v>
      </c>
      <c r="N5458" t="s">
        <v>18</v>
      </c>
      <c r="O5458">
        <v>0</v>
      </c>
      <c r="P5458">
        <v>1942</v>
      </c>
    </row>
    <row r="5459" spans="1:16" x14ac:dyDescent="0.25">
      <c r="A5459" t="s">
        <v>8256</v>
      </c>
      <c r="B5459">
        <v>1173</v>
      </c>
      <c r="C5459" s="3" t="str">
        <f>HYPERLINK("http://www.uniprot.org/uniprot/C7FDI5","tr|C7FDI5|C7FDI5_SOYBN")</f>
        <v>tr|C7FDI5|C7FDI5_SOYBN</v>
      </c>
      <c r="D5459" t="s">
        <v>717</v>
      </c>
      <c r="E5459">
        <v>50.26</v>
      </c>
      <c r="F5459">
        <v>372</v>
      </c>
      <c r="G5459">
        <v>185</v>
      </c>
      <c r="H5459">
        <v>4</v>
      </c>
      <c r="I5459">
        <v>1</v>
      </c>
      <c r="J5459">
        <v>1104</v>
      </c>
      <c r="K5459">
        <v>1</v>
      </c>
      <c r="L5459">
        <v>694</v>
      </c>
      <c r="M5459">
        <v>1060</v>
      </c>
      <c r="N5459" t="s">
        <v>18</v>
      </c>
      <c r="O5459" s="1">
        <v>5.4667399999999996E-103</v>
      </c>
      <c r="P5459">
        <v>976</v>
      </c>
    </row>
    <row r="5460" spans="1:16" x14ac:dyDescent="0.25">
      <c r="A5460" t="s">
        <v>8257</v>
      </c>
      <c r="B5460">
        <v>2805</v>
      </c>
      <c r="C5460" s="3" t="str">
        <f>HYPERLINK("http://www.uniprot.org/uniprot/K7K6R8","tr|K7K6R8|K7K6R8_SOYBN")</f>
        <v>tr|K7K6R8|K7K6R8_SOYBN</v>
      </c>
      <c r="D5460" t="s">
        <v>117</v>
      </c>
      <c r="E5460">
        <v>83.51</v>
      </c>
      <c r="F5460">
        <v>940</v>
      </c>
      <c r="G5460">
        <v>155</v>
      </c>
      <c r="H5460">
        <v>6</v>
      </c>
      <c r="I5460">
        <v>1</v>
      </c>
      <c r="J5460">
        <v>2802</v>
      </c>
      <c r="K5460">
        <v>1</v>
      </c>
      <c r="L5460">
        <v>1</v>
      </c>
      <c r="M5460">
        <v>933</v>
      </c>
      <c r="N5460" t="s">
        <v>18</v>
      </c>
      <c r="O5460">
        <v>0</v>
      </c>
      <c r="P5460">
        <v>4020</v>
      </c>
    </row>
    <row r="5461" spans="1:16" x14ac:dyDescent="0.25">
      <c r="A5461" t="s">
        <v>8258</v>
      </c>
      <c r="B5461">
        <v>1170</v>
      </c>
      <c r="C5461" s="3" t="str">
        <f>HYPERLINK("http://www.uniprot.org/uniprot/I1NJC0","tr|I1NJC0|I1NJC0_SOYBN")</f>
        <v>tr|I1NJC0|I1NJC0_SOYBN</v>
      </c>
      <c r="D5461" t="s">
        <v>99</v>
      </c>
      <c r="E5461">
        <v>77.72</v>
      </c>
      <c r="F5461">
        <v>386</v>
      </c>
      <c r="G5461">
        <v>86</v>
      </c>
      <c r="H5461">
        <v>0</v>
      </c>
      <c r="I5461">
        <v>7</v>
      </c>
      <c r="J5461">
        <v>1164</v>
      </c>
      <c r="K5461">
        <v>1</v>
      </c>
      <c r="L5461">
        <v>14</v>
      </c>
      <c r="M5461">
        <v>399</v>
      </c>
      <c r="N5461" t="s">
        <v>18</v>
      </c>
      <c r="O5461" s="1">
        <v>2.16974E-168</v>
      </c>
      <c r="P5461">
        <v>1540</v>
      </c>
    </row>
    <row r="5462" spans="1:16" x14ac:dyDescent="0.25">
      <c r="A5462" t="s">
        <v>8259</v>
      </c>
      <c r="B5462">
        <v>540</v>
      </c>
      <c r="C5462" s="3" t="str">
        <f>HYPERLINK("http://www.uniprot.org/uniprot/G7K024","tr|G7K024|G7K024_MEDTR")</f>
        <v>tr|G7K024|G7K024_MEDTR</v>
      </c>
      <c r="D5462" t="s">
        <v>8260</v>
      </c>
      <c r="E5462">
        <v>56.16</v>
      </c>
      <c r="F5462">
        <v>146</v>
      </c>
      <c r="G5462">
        <v>64</v>
      </c>
      <c r="H5462">
        <v>18</v>
      </c>
      <c r="I5462">
        <v>142</v>
      </c>
      <c r="J5462">
        <v>525</v>
      </c>
      <c r="K5462">
        <v>1</v>
      </c>
      <c r="L5462">
        <v>99</v>
      </c>
      <c r="M5462">
        <v>241</v>
      </c>
      <c r="N5462" t="s">
        <v>18</v>
      </c>
      <c r="O5462" s="1">
        <v>2.9104900000000001E-37</v>
      </c>
      <c r="P5462">
        <v>403</v>
      </c>
    </row>
    <row r="5463" spans="1:16" x14ac:dyDescent="0.25">
      <c r="A5463" t="s">
        <v>8261</v>
      </c>
      <c r="B5463">
        <v>201</v>
      </c>
      <c r="C5463" s="3" t="str">
        <f>HYPERLINK("http://www.uniprot.org/uniprot/G7LG83","tr|G7LG83|G7LG83_MEDTR")</f>
        <v>tr|G7LG83|G7LG83_MEDTR</v>
      </c>
      <c r="D5463" t="s">
        <v>8262</v>
      </c>
      <c r="E5463">
        <v>84.31</v>
      </c>
      <c r="F5463">
        <v>51</v>
      </c>
      <c r="G5463">
        <v>8</v>
      </c>
      <c r="H5463">
        <v>0</v>
      </c>
      <c r="I5463">
        <v>13</v>
      </c>
      <c r="J5463">
        <v>165</v>
      </c>
      <c r="K5463">
        <v>1</v>
      </c>
      <c r="L5463">
        <v>330</v>
      </c>
      <c r="M5463">
        <v>380</v>
      </c>
      <c r="N5463" t="s">
        <v>18</v>
      </c>
      <c r="O5463" s="1">
        <v>1.0492400000000001E-15</v>
      </c>
      <c r="P5463">
        <v>217</v>
      </c>
    </row>
    <row r="5464" spans="1:16" x14ac:dyDescent="0.25">
      <c r="A5464" t="s">
        <v>8263</v>
      </c>
      <c r="B5464">
        <v>657</v>
      </c>
      <c r="C5464" s="3" t="str">
        <f>HYPERLINK("http://www.uniprot.org/uniprot/A5AEG4","tr|A5AEG4|A5AEG4_VITVI")</f>
        <v>tr|A5AEG4|A5AEG4_VITVI</v>
      </c>
      <c r="D5464" t="s">
        <v>2698</v>
      </c>
      <c r="E5464">
        <v>72.3</v>
      </c>
      <c r="F5464">
        <v>213</v>
      </c>
      <c r="G5464">
        <v>59</v>
      </c>
      <c r="H5464">
        <v>0</v>
      </c>
      <c r="I5464">
        <v>1</v>
      </c>
      <c r="J5464">
        <v>639</v>
      </c>
      <c r="K5464">
        <v>1</v>
      </c>
      <c r="L5464">
        <v>120</v>
      </c>
      <c r="M5464">
        <v>332</v>
      </c>
      <c r="N5464" t="s">
        <v>18</v>
      </c>
      <c r="O5464" s="1">
        <v>1.56684E-86</v>
      </c>
      <c r="P5464">
        <v>830</v>
      </c>
    </row>
    <row r="5465" spans="1:16" x14ac:dyDescent="0.25">
      <c r="A5465" t="s">
        <v>8264</v>
      </c>
      <c r="B5465">
        <v>711</v>
      </c>
      <c r="C5465" s="3" t="str">
        <f>HYPERLINK("http://www.uniprot.org/uniprot/G7KHY3","tr|G7KHY3|G7KHY3_MEDTR")</f>
        <v>tr|G7KHY3|G7KHY3_MEDTR</v>
      </c>
      <c r="D5465" t="s">
        <v>1820</v>
      </c>
      <c r="E5465">
        <v>73.14</v>
      </c>
      <c r="F5465">
        <v>175</v>
      </c>
      <c r="G5465">
        <v>47</v>
      </c>
      <c r="H5465">
        <v>1</v>
      </c>
      <c r="I5465">
        <v>40</v>
      </c>
      <c r="J5465">
        <v>561</v>
      </c>
      <c r="K5465">
        <v>1</v>
      </c>
      <c r="L5465">
        <v>164</v>
      </c>
      <c r="M5465">
        <v>338</v>
      </c>
      <c r="N5465" t="s">
        <v>18</v>
      </c>
      <c r="O5465" s="1">
        <v>1.9021399999999999E-70</v>
      </c>
      <c r="P5465">
        <v>692</v>
      </c>
    </row>
    <row r="5466" spans="1:16" x14ac:dyDescent="0.25">
      <c r="A5466" t="s">
        <v>8265</v>
      </c>
      <c r="B5466">
        <v>795</v>
      </c>
      <c r="C5466" s="3" t="str">
        <f>HYPERLINK("http://www.uniprot.org/uniprot/G7KHW9","tr|G7KHW9|G7KHW9_MEDTR")</f>
        <v>tr|G7KHW9|G7KHW9_MEDTR</v>
      </c>
      <c r="D5466" t="s">
        <v>8266</v>
      </c>
      <c r="E5466">
        <v>74.209999999999994</v>
      </c>
      <c r="F5466">
        <v>256</v>
      </c>
      <c r="G5466">
        <v>66</v>
      </c>
      <c r="H5466">
        <v>5</v>
      </c>
      <c r="I5466">
        <v>37</v>
      </c>
      <c r="J5466">
        <v>789</v>
      </c>
      <c r="K5466">
        <v>1</v>
      </c>
      <c r="L5466">
        <v>7</v>
      </c>
      <c r="M5466">
        <v>262</v>
      </c>
      <c r="N5466" t="s">
        <v>18</v>
      </c>
      <c r="O5466" s="1">
        <v>6.0356900000000004E-98</v>
      </c>
      <c r="P5466">
        <v>930</v>
      </c>
    </row>
    <row r="5467" spans="1:16" x14ac:dyDescent="0.25">
      <c r="A5467" t="s">
        <v>8267</v>
      </c>
      <c r="B5467">
        <v>972</v>
      </c>
      <c r="C5467" s="3" t="str">
        <f>HYPERLINK("http://www.uniprot.org/uniprot/G7IK37","tr|G7IK37|G7IK37_MEDTR")</f>
        <v>tr|G7IK37|G7IK37_MEDTR</v>
      </c>
      <c r="D5467" t="s">
        <v>8268</v>
      </c>
      <c r="E5467">
        <v>59.29</v>
      </c>
      <c r="F5467">
        <v>312</v>
      </c>
      <c r="G5467">
        <v>127</v>
      </c>
      <c r="H5467">
        <v>11</v>
      </c>
      <c r="I5467">
        <v>34</v>
      </c>
      <c r="J5467">
        <v>936</v>
      </c>
      <c r="K5467">
        <v>1</v>
      </c>
      <c r="L5467">
        <v>12</v>
      </c>
      <c r="M5467">
        <v>312</v>
      </c>
      <c r="N5467" t="s">
        <v>18</v>
      </c>
      <c r="O5467" s="1">
        <v>7.1783600000000004E-92</v>
      </c>
      <c r="P5467">
        <v>879</v>
      </c>
    </row>
    <row r="5468" spans="1:16" x14ac:dyDescent="0.25">
      <c r="A5468" t="s">
        <v>8269</v>
      </c>
      <c r="B5468">
        <v>522</v>
      </c>
      <c r="C5468" s="3" t="str">
        <f>HYPERLINK("http://www.uniprot.org/uniprot/I3SA84","tr|I3SA84|I3SA84_MEDTR")</f>
        <v>tr|I3SA84|I3SA84_MEDTR</v>
      </c>
      <c r="D5468" t="s">
        <v>22</v>
      </c>
      <c r="E5468">
        <v>74.13</v>
      </c>
      <c r="F5468">
        <v>174</v>
      </c>
      <c r="G5468">
        <v>45</v>
      </c>
      <c r="H5468">
        <v>1</v>
      </c>
      <c r="I5468">
        <v>1</v>
      </c>
      <c r="J5468">
        <v>519</v>
      </c>
      <c r="K5468">
        <v>1</v>
      </c>
      <c r="L5468">
        <v>1</v>
      </c>
      <c r="M5468">
        <v>173</v>
      </c>
      <c r="N5468" t="s">
        <v>18</v>
      </c>
      <c r="O5468" s="1">
        <v>2.9109200000000001E-66</v>
      </c>
      <c r="P5468">
        <v>653</v>
      </c>
    </row>
    <row r="5469" spans="1:16" x14ac:dyDescent="0.25">
      <c r="A5469" t="s">
        <v>8270</v>
      </c>
      <c r="B5469">
        <v>729</v>
      </c>
      <c r="C5469" s="3" t="str">
        <f>HYPERLINK("http://www.uniprot.org/uniprot/I3SJD8","tr|I3SJD8|I3SJD8_MEDTR")</f>
        <v>tr|I3SJD8|I3SJD8_MEDTR</v>
      </c>
      <c r="D5469" t="s">
        <v>22</v>
      </c>
      <c r="E5469">
        <v>58.53</v>
      </c>
      <c r="F5469">
        <v>246</v>
      </c>
      <c r="G5469">
        <v>102</v>
      </c>
      <c r="H5469">
        <v>4</v>
      </c>
      <c r="I5469">
        <v>1</v>
      </c>
      <c r="J5469">
        <v>726</v>
      </c>
      <c r="K5469">
        <v>1</v>
      </c>
      <c r="L5469">
        <v>1</v>
      </c>
      <c r="M5469">
        <v>237</v>
      </c>
      <c r="N5469" t="s">
        <v>18</v>
      </c>
      <c r="O5469" s="1">
        <v>3.6917199999999998E-64</v>
      </c>
      <c r="P5469">
        <v>638</v>
      </c>
    </row>
    <row r="5470" spans="1:16" x14ac:dyDescent="0.25">
      <c r="A5470" t="s">
        <v>8271</v>
      </c>
      <c r="B5470">
        <v>5097</v>
      </c>
      <c r="C5470" s="3" t="str">
        <f>HYPERLINK("http://www.uniprot.org/uniprot/I1JJW7","tr|I1JJW7|I1JJW7_SOYBN")</f>
        <v>tr|I1JJW7|I1JJW7_SOYBN</v>
      </c>
      <c r="D5470" t="s">
        <v>28</v>
      </c>
      <c r="E5470">
        <v>84.51</v>
      </c>
      <c r="F5470">
        <v>1737</v>
      </c>
      <c r="G5470">
        <v>269</v>
      </c>
      <c r="H5470">
        <v>39</v>
      </c>
      <c r="I5470">
        <v>1</v>
      </c>
      <c r="J5470">
        <v>5094</v>
      </c>
      <c r="K5470">
        <v>1</v>
      </c>
      <c r="L5470">
        <v>1</v>
      </c>
      <c r="M5470">
        <v>1721</v>
      </c>
      <c r="N5470" t="s">
        <v>18</v>
      </c>
      <c r="O5470">
        <v>0</v>
      </c>
      <c r="P5470">
        <v>7348</v>
      </c>
    </row>
    <row r="5471" spans="1:16" x14ac:dyDescent="0.25">
      <c r="A5471" t="s">
        <v>8272</v>
      </c>
      <c r="B5471">
        <v>1521</v>
      </c>
      <c r="C5471" s="3" t="str">
        <f>HYPERLINK("http://www.uniprot.org/uniprot/F8RYF6","tr|F8RYF6|F8RYF6_ASTMO")</f>
        <v>tr|F8RYF6|F8RYF6_ASTMO</v>
      </c>
      <c r="D5471" t="s">
        <v>8273</v>
      </c>
      <c r="E5471">
        <v>88.98</v>
      </c>
      <c r="F5471">
        <v>481</v>
      </c>
      <c r="G5471">
        <v>53</v>
      </c>
      <c r="H5471">
        <v>0</v>
      </c>
      <c r="I5471">
        <v>70</v>
      </c>
      <c r="J5471">
        <v>1512</v>
      </c>
      <c r="K5471">
        <v>1</v>
      </c>
      <c r="L5471">
        <v>24</v>
      </c>
      <c r="M5471">
        <v>504</v>
      </c>
      <c r="N5471" t="s">
        <v>18</v>
      </c>
      <c r="O5471">
        <v>0</v>
      </c>
      <c r="P5471">
        <v>2251</v>
      </c>
    </row>
    <row r="5472" spans="1:16" x14ac:dyDescent="0.25">
      <c r="A5472" t="s">
        <v>8274</v>
      </c>
      <c r="B5472">
        <v>834</v>
      </c>
      <c r="C5472" s="3" t="str">
        <f>HYPERLINK("http://www.uniprot.org/uniprot/A5AM06","tr|A5AM06|A5AM06_VITVI")</f>
        <v>tr|A5AM06|A5AM06_VITVI</v>
      </c>
      <c r="D5472" t="s">
        <v>1615</v>
      </c>
      <c r="E5472">
        <v>28.26</v>
      </c>
      <c r="F5472">
        <v>276</v>
      </c>
      <c r="G5472">
        <v>198</v>
      </c>
      <c r="H5472">
        <v>6</v>
      </c>
      <c r="I5472">
        <v>1</v>
      </c>
      <c r="J5472">
        <v>810</v>
      </c>
      <c r="K5472">
        <v>1</v>
      </c>
      <c r="L5472">
        <v>1063</v>
      </c>
      <c r="M5472">
        <v>1330</v>
      </c>
      <c r="N5472" t="s">
        <v>18</v>
      </c>
      <c r="O5472" s="1">
        <v>6.3830600000000001E-24</v>
      </c>
      <c r="P5472">
        <v>292</v>
      </c>
    </row>
    <row r="5473" spans="1:16" x14ac:dyDescent="0.25">
      <c r="A5473" t="s">
        <v>8275</v>
      </c>
      <c r="B5473">
        <v>1311</v>
      </c>
      <c r="C5473" s="3" t="str">
        <f>HYPERLINK("http://www.uniprot.org/uniprot/G7L3M7","tr|G7L3M7|G7L3M7_MEDTR")</f>
        <v>tr|G7L3M7|G7L3M7_MEDTR</v>
      </c>
      <c r="D5473" t="s">
        <v>8276</v>
      </c>
      <c r="E5473">
        <v>79.67</v>
      </c>
      <c r="F5473">
        <v>492</v>
      </c>
      <c r="G5473">
        <v>100</v>
      </c>
      <c r="H5473">
        <v>56</v>
      </c>
      <c r="I5473">
        <v>1</v>
      </c>
      <c r="J5473">
        <v>1308</v>
      </c>
      <c r="K5473">
        <v>1</v>
      </c>
      <c r="L5473">
        <v>1</v>
      </c>
      <c r="M5473">
        <v>492</v>
      </c>
      <c r="N5473" t="s">
        <v>18</v>
      </c>
      <c r="O5473">
        <v>0</v>
      </c>
      <c r="P5473">
        <v>1928</v>
      </c>
    </row>
    <row r="5474" spans="1:16" x14ac:dyDescent="0.25">
      <c r="A5474" t="s">
        <v>8277</v>
      </c>
      <c r="B5474">
        <v>2403</v>
      </c>
      <c r="C5474" s="3" t="str">
        <f>HYPERLINK("http://www.uniprot.org/uniprot/K7KUN4","tr|K7KUN4|K7KUN4_SOYBN")</f>
        <v>tr|K7KUN4|K7KUN4_SOYBN</v>
      </c>
      <c r="D5474" t="s">
        <v>28</v>
      </c>
      <c r="E5474">
        <v>73.319999999999993</v>
      </c>
      <c r="F5474">
        <v>761</v>
      </c>
      <c r="G5474">
        <v>203</v>
      </c>
      <c r="H5474">
        <v>15</v>
      </c>
      <c r="I5474">
        <v>151</v>
      </c>
      <c r="J5474">
        <v>2388</v>
      </c>
      <c r="K5474">
        <v>1</v>
      </c>
      <c r="L5474">
        <v>38</v>
      </c>
      <c r="M5474">
        <v>794</v>
      </c>
      <c r="N5474" t="s">
        <v>18</v>
      </c>
      <c r="O5474">
        <v>0</v>
      </c>
      <c r="P5474">
        <v>2731</v>
      </c>
    </row>
    <row r="5475" spans="1:16" x14ac:dyDescent="0.25">
      <c r="A5475" t="s">
        <v>8278</v>
      </c>
      <c r="B5475">
        <v>1635</v>
      </c>
      <c r="C5475" s="3" t="str">
        <f>HYPERLINK("http://www.uniprot.org/uniprot/G7IAF5","tr|G7IAF5|G7IAF5_MEDTR")</f>
        <v>tr|G7IAF5|G7IAF5_MEDTR</v>
      </c>
      <c r="D5475" t="s">
        <v>8279</v>
      </c>
      <c r="E5475">
        <v>85.02</v>
      </c>
      <c r="F5475">
        <v>454</v>
      </c>
      <c r="G5475">
        <v>68</v>
      </c>
      <c r="H5475">
        <v>2</v>
      </c>
      <c r="I5475">
        <v>121</v>
      </c>
      <c r="J5475">
        <v>1476</v>
      </c>
      <c r="K5475">
        <v>1</v>
      </c>
      <c r="L5475">
        <v>34</v>
      </c>
      <c r="M5475">
        <v>487</v>
      </c>
      <c r="N5475" t="s">
        <v>18</v>
      </c>
      <c r="O5475">
        <v>0</v>
      </c>
      <c r="P5475">
        <v>1955</v>
      </c>
    </row>
    <row r="5476" spans="1:16" x14ac:dyDescent="0.25">
      <c r="A5476" t="s">
        <v>8280</v>
      </c>
      <c r="B5476">
        <v>1953</v>
      </c>
      <c r="C5476" s="3" t="str">
        <f>HYPERLINK("http://www.uniprot.org/uniprot/K7LLE9","tr|K7LLE9|K7LLE9_SOYBN")</f>
        <v>tr|K7LLE9|K7LLE9_SOYBN</v>
      </c>
      <c r="D5476" t="s">
        <v>28</v>
      </c>
      <c r="E5476">
        <v>68.69</v>
      </c>
      <c r="F5476">
        <v>559</v>
      </c>
      <c r="G5476">
        <v>175</v>
      </c>
      <c r="H5476">
        <v>24</v>
      </c>
      <c r="I5476">
        <v>331</v>
      </c>
      <c r="J5476">
        <v>1935</v>
      </c>
      <c r="K5476">
        <v>1</v>
      </c>
      <c r="L5476">
        <v>295</v>
      </c>
      <c r="M5476">
        <v>851</v>
      </c>
      <c r="N5476" t="s">
        <v>18</v>
      </c>
      <c r="O5476">
        <v>0</v>
      </c>
      <c r="P5476">
        <v>1830</v>
      </c>
    </row>
    <row r="5477" spans="1:16" x14ac:dyDescent="0.25">
      <c r="A5477" t="s">
        <v>8281</v>
      </c>
      <c r="B5477">
        <v>1029</v>
      </c>
      <c r="C5477" s="3" t="str">
        <f>HYPERLINK("http://www.uniprot.org/uniprot/C6FF75","tr|C6FF75|C6FF75_SOYBN")</f>
        <v>tr|C6FF75|C6FF75_SOYBN</v>
      </c>
      <c r="D5477" t="s">
        <v>8282</v>
      </c>
      <c r="E5477">
        <v>76.53</v>
      </c>
      <c r="F5477">
        <v>341</v>
      </c>
      <c r="G5477">
        <v>80</v>
      </c>
      <c r="H5477">
        <v>1</v>
      </c>
      <c r="I5477">
        <v>1</v>
      </c>
      <c r="J5477">
        <v>1020</v>
      </c>
      <c r="K5477">
        <v>1</v>
      </c>
      <c r="L5477">
        <v>356</v>
      </c>
      <c r="M5477">
        <v>696</v>
      </c>
      <c r="N5477" t="s">
        <v>18</v>
      </c>
      <c r="O5477" s="1">
        <v>2.1728500000000001E-150</v>
      </c>
      <c r="P5477">
        <v>1384</v>
      </c>
    </row>
    <row r="5478" spans="1:16" x14ac:dyDescent="0.25">
      <c r="A5478" t="s">
        <v>8283</v>
      </c>
      <c r="B5478">
        <v>1113</v>
      </c>
      <c r="C5478" s="3" t="str">
        <f>HYPERLINK("http://www.uniprot.org/uniprot/A5AM06","tr|A5AM06|A5AM06_VITVI")</f>
        <v>tr|A5AM06|A5AM06_VITVI</v>
      </c>
      <c r="D5478" t="s">
        <v>1615</v>
      </c>
      <c r="E5478">
        <v>29.41</v>
      </c>
      <c r="F5478">
        <v>204</v>
      </c>
      <c r="G5478">
        <v>144</v>
      </c>
      <c r="H5478">
        <v>3</v>
      </c>
      <c r="I5478">
        <v>1</v>
      </c>
      <c r="J5478">
        <v>603</v>
      </c>
      <c r="K5478">
        <v>1</v>
      </c>
      <c r="L5478">
        <v>1063</v>
      </c>
      <c r="M5478">
        <v>1263</v>
      </c>
      <c r="N5478" t="s">
        <v>18</v>
      </c>
      <c r="O5478" s="1">
        <v>7.6753400000000002E-19</v>
      </c>
      <c r="P5478">
        <v>250</v>
      </c>
    </row>
    <row r="5479" spans="1:16" x14ac:dyDescent="0.25">
      <c r="A5479" t="s">
        <v>8284</v>
      </c>
      <c r="B5479">
        <v>1863</v>
      </c>
      <c r="C5479" s="3" t="str">
        <f>HYPERLINK("http://www.uniprot.org/uniprot/G7J868","tr|G7J868|G7J868_MEDTR")</f>
        <v>tr|G7J868|G7J868_MEDTR</v>
      </c>
      <c r="D5479" t="s">
        <v>8285</v>
      </c>
      <c r="E5479">
        <v>75.069999999999993</v>
      </c>
      <c r="F5479">
        <v>678</v>
      </c>
      <c r="G5479">
        <v>169</v>
      </c>
      <c r="H5479">
        <v>75</v>
      </c>
      <c r="I5479">
        <v>52</v>
      </c>
      <c r="J5479">
        <v>1860</v>
      </c>
      <c r="K5479">
        <v>1</v>
      </c>
      <c r="L5479">
        <v>11</v>
      </c>
      <c r="M5479">
        <v>688</v>
      </c>
      <c r="N5479" t="s">
        <v>18</v>
      </c>
      <c r="O5479">
        <v>0</v>
      </c>
      <c r="P5479">
        <v>2508</v>
      </c>
    </row>
    <row r="5480" spans="1:16" x14ac:dyDescent="0.25">
      <c r="A5480" t="s">
        <v>8286</v>
      </c>
      <c r="B5480">
        <v>537</v>
      </c>
      <c r="C5480" s="3" t="str">
        <f>HYPERLINK("http://www.uniprot.org/uniprot/I1LLP0","tr|I1LLP0|I1LLP0_SOYBN")</f>
        <v>tr|I1LLP0|I1LLP0_SOYBN</v>
      </c>
      <c r="D5480" t="s">
        <v>28</v>
      </c>
      <c r="E5480">
        <v>60.45</v>
      </c>
      <c r="F5480">
        <v>177</v>
      </c>
      <c r="G5480">
        <v>70</v>
      </c>
      <c r="H5480">
        <v>3</v>
      </c>
      <c r="I5480">
        <v>1</v>
      </c>
      <c r="J5480">
        <v>522</v>
      </c>
      <c r="K5480">
        <v>1</v>
      </c>
      <c r="L5480">
        <v>1</v>
      </c>
      <c r="M5480">
        <v>177</v>
      </c>
      <c r="N5480" t="s">
        <v>18</v>
      </c>
      <c r="O5480" s="1">
        <v>3.23928E-49</v>
      </c>
      <c r="P5480">
        <v>506</v>
      </c>
    </row>
    <row r="5481" spans="1:16" x14ac:dyDescent="0.25">
      <c r="A5481" t="s">
        <v>8287</v>
      </c>
      <c r="B5481">
        <v>633</v>
      </c>
      <c r="C5481" s="3" t="str">
        <f>HYPERLINK("http://www.uniprot.org/uniprot/G7LFV6","tr|G7LFV6|G7LFV6_MEDTR")</f>
        <v>tr|G7LFV6|G7LFV6_MEDTR</v>
      </c>
      <c r="D5481" t="s">
        <v>8288</v>
      </c>
      <c r="E5481">
        <v>52.11</v>
      </c>
      <c r="F5481">
        <v>236</v>
      </c>
      <c r="G5481">
        <v>113</v>
      </c>
      <c r="H5481">
        <v>26</v>
      </c>
      <c r="I5481">
        <v>1</v>
      </c>
      <c r="J5481">
        <v>630</v>
      </c>
      <c r="K5481">
        <v>1</v>
      </c>
      <c r="L5481">
        <v>1</v>
      </c>
      <c r="M5481">
        <v>234</v>
      </c>
      <c r="N5481" t="s">
        <v>18</v>
      </c>
      <c r="O5481" s="1">
        <v>3.1274700000000001E-49</v>
      </c>
      <c r="P5481">
        <v>508</v>
      </c>
    </row>
    <row r="5482" spans="1:16" x14ac:dyDescent="0.25">
      <c r="A5482" t="s">
        <v>8289</v>
      </c>
      <c r="B5482">
        <v>987</v>
      </c>
      <c r="C5482" s="3" t="str">
        <f>HYPERLINK("http://www.uniprot.org/uniprot/Q2MJ20","tr|Q2MJ20|Q2MJ20_MEDTR")</f>
        <v>tr|Q2MJ20|Q2MJ20_MEDTR</v>
      </c>
      <c r="D5482" t="s">
        <v>8290</v>
      </c>
      <c r="E5482">
        <v>87.19</v>
      </c>
      <c r="F5482">
        <v>328</v>
      </c>
      <c r="G5482">
        <v>42</v>
      </c>
      <c r="H5482">
        <v>0</v>
      </c>
      <c r="I5482">
        <v>1</v>
      </c>
      <c r="J5482">
        <v>984</v>
      </c>
      <c r="K5482">
        <v>1</v>
      </c>
      <c r="L5482">
        <v>152</v>
      </c>
      <c r="M5482">
        <v>479</v>
      </c>
      <c r="N5482" t="s">
        <v>18</v>
      </c>
      <c r="O5482" s="1">
        <v>3.2001300000000001E-172</v>
      </c>
      <c r="P5482">
        <v>1572</v>
      </c>
    </row>
    <row r="5483" spans="1:16" x14ac:dyDescent="0.25">
      <c r="A5483" t="s">
        <v>8291</v>
      </c>
      <c r="B5483">
        <v>1137</v>
      </c>
      <c r="C5483" s="3" t="str">
        <f>HYPERLINK("http://www.uniprot.org/uniprot/I1LIP2","tr|I1LIP2|I1LIP2_SOYBN")</f>
        <v>tr|I1LIP2|I1LIP2_SOYBN</v>
      </c>
      <c r="D5483" t="s">
        <v>71</v>
      </c>
      <c r="E5483">
        <v>72.06</v>
      </c>
      <c r="F5483">
        <v>383</v>
      </c>
      <c r="G5483">
        <v>107</v>
      </c>
      <c r="H5483">
        <v>8</v>
      </c>
      <c r="I5483">
        <v>1</v>
      </c>
      <c r="J5483">
        <v>1125</v>
      </c>
      <c r="K5483">
        <v>1</v>
      </c>
      <c r="L5483">
        <v>1</v>
      </c>
      <c r="M5483">
        <v>382</v>
      </c>
      <c r="N5483" t="s">
        <v>18</v>
      </c>
      <c r="O5483" s="1">
        <v>1.8823200000000001E-153</v>
      </c>
      <c r="P5483">
        <v>1411</v>
      </c>
    </row>
    <row r="5484" spans="1:16" x14ac:dyDescent="0.25">
      <c r="A5484" t="s">
        <v>8292</v>
      </c>
      <c r="B5484">
        <v>384</v>
      </c>
      <c r="C5484" s="3" t="str">
        <f>HYPERLINK("http://www.uniprot.org/uniprot/G7JIE4","tr|G7JIE4|G7JIE4_MEDTR")</f>
        <v>tr|G7JIE4|G7JIE4_MEDTR</v>
      </c>
      <c r="D5484" t="s">
        <v>8293</v>
      </c>
      <c r="E5484">
        <v>78.739999999999995</v>
      </c>
      <c r="F5484">
        <v>127</v>
      </c>
      <c r="G5484">
        <v>27</v>
      </c>
      <c r="H5484">
        <v>0</v>
      </c>
      <c r="I5484">
        <v>1</v>
      </c>
      <c r="J5484">
        <v>381</v>
      </c>
      <c r="K5484">
        <v>1</v>
      </c>
      <c r="L5484">
        <v>1</v>
      </c>
      <c r="M5484">
        <v>127</v>
      </c>
      <c r="N5484" t="s">
        <v>18</v>
      </c>
      <c r="O5484" s="1">
        <v>4.54683E-51</v>
      </c>
      <c r="P5484">
        <v>522</v>
      </c>
    </row>
    <row r="5485" spans="1:16" x14ac:dyDescent="0.25">
      <c r="A5485" t="s">
        <v>8294</v>
      </c>
      <c r="B5485">
        <v>1791</v>
      </c>
      <c r="C5485" s="3" t="str">
        <f>HYPERLINK("http://www.uniprot.org/uniprot/I1MHP5","tr|I1MHP5|I1MHP5_SOYBN")</f>
        <v>tr|I1MHP5|I1MHP5_SOYBN</v>
      </c>
      <c r="D5485" t="s">
        <v>28</v>
      </c>
      <c r="E5485">
        <v>27.85</v>
      </c>
      <c r="F5485">
        <v>420</v>
      </c>
      <c r="G5485">
        <v>303</v>
      </c>
      <c r="H5485">
        <v>42</v>
      </c>
      <c r="I5485">
        <v>151</v>
      </c>
      <c r="J5485">
        <v>1284</v>
      </c>
      <c r="K5485">
        <v>1</v>
      </c>
      <c r="L5485">
        <v>1057</v>
      </c>
      <c r="M5485">
        <v>1470</v>
      </c>
      <c r="N5485" t="s">
        <v>18</v>
      </c>
      <c r="O5485" s="1">
        <v>2.2017599999999998E-30</v>
      </c>
      <c r="P5485">
        <v>352</v>
      </c>
    </row>
    <row r="5486" spans="1:16" x14ac:dyDescent="0.25">
      <c r="A5486" t="s">
        <v>8295</v>
      </c>
      <c r="B5486">
        <v>2355</v>
      </c>
      <c r="C5486" s="3" t="str">
        <f>HYPERLINK("http://www.uniprot.org/uniprot/I1MNL0","tr|I1MNL0|I1MNL0_SOYBN")</f>
        <v>tr|I1MNL0|I1MNL0_SOYBN</v>
      </c>
      <c r="D5486" t="s">
        <v>71</v>
      </c>
      <c r="E5486">
        <v>79.349999999999994</v>
      </c>
      <c r="F5486">
        <v>804</v>
      </c>
      <c r="G5486">
        <v>166</v>
      </c>
      <c r="H5486">
        <v>20</v>
      </c>
      <c r="I5486">
        <v>1</v>
      </c>
      <c r="J5486">
        <v>2352</v>
      </c>
      <c r="K5486">
        <v>1</v>
      </c>
      <c r="L5486">
        <v>1</v>
      </c>
      <c r="M5486">
        <v>795</v>
      </c>
      <c r="N5486" t="s">
        <v>18</v>
      </c>
      <c r="O5486">
        <v>0</v>
      </c>
      <c r="P5486">
        <v>3339</v>
      </c>
    </row>
    <row r="5487" spans="1:16" x14ac:dyDescent="0.25">
      <c r="A5487" t="s">
        <v>8296</v>
      </c>
      <c r="B5487">
        <v>411</v>
      </c>
      <c r="C5487" s="3" t="str">
        <f>HYPERLINK("http://www.uniprot.org/uniprot/B7FKB1","tr|B7FKB1|B7FKB1_MEDTR")</f>
        <v>tr|B7FKB1|B7FKB1_MEDTR</v>
      </c>
      <c r="D5487" t="s">
        <v>22</v>
      </c>
      <c r="E5487">
        <v>94.11</v>
      </c>
      <c r="F5487">
        <v>136</v>
      </c>
      <c r="G5487">
        <v>8</v>
      </c>
      <c r="H5487">
        <v>0</v>
      </c>
      <c r="I5487">
        <v>1</v>
      </c>
      <c r="J5487">
        <v>408</v>
      </c>
      <c r="K5487">
        <v>1</v>
      </c>
      <c r="L5487">
        <v>1</v>
      </c>
      <c r="M5487">
        <v>136</v>
      </c>
      <c r="N5487" t="s">
        <v>18</v>
      </c>
      <c r="O5487" s="1">
        <v>5.8638900000000002E-67</v>
      </c>
      <c r="P5487">
        <v>659</v>
      </c>
    </row>
    <row r="5488" spans="1:16" x14ac:dyDescent="0.25">
      <c r="A5488" t="s">
        <v>8297</v>
      </c>
      <c r="B5488">
        <v>873</v>
      </c>
      <c r="C5488" s="3" t="str">
        <f>HYPERLINK("http://www.uniprot.org/uniprot/G7KYS1","tr|G7KYS1|G7KYS1_MEDTR")</f>
        <v>tr|G7KYS1|G7KYS1_MEDTR</v>
      </c>
      <c r="D5488" t="s">
        <v>8298</v>
      </c>
      <c r="E5488">
        <v>75.42</v>
      </c>
      <c r="F5488">
        <v>175</v>
      </c>
      <c r="G5488">
        <v>43</v>
      </c>
      <c r="H5488">
        <v>15</v>
      </c>
      <c r="I5488">
        <v>391</v>
      </c>
      <c r="J5488">
        <v>870</v>
      </c>
      <c r="K5488">
        <v>1</v>
      </c>
      <c r="L5488">
        <v>640</v>
      </c>
      <c r="M5488">
        <v>803</v>
      </c>
      <c r="N5488" t="s">
        <v>18</v>
      </c>
      <c r="O5488" s="1">
        <v>1.6825600000000001E-62</v>
      </c>
      <c r="P5488">
        <v>625</v>
      </c>
    </row>
    <row r="5489" spans="1:16" x14ac:dyDescent="0.25">
      <c r="A5489" t="s">
        <v>8299</v>
      </c>
      <c r="B5489">
        <v>444</v>
      </c>
      <c r="C5489" s="3" t="str">
        <f>HYPERLINK("http://www.uniprot.org/uniprot/G7K024","tr|G7K024|G7K024_MEDTR")</f>
        <v>tr|G7K024|G7K024_MEDTR</v>
      </c>
      <c r="D5489" t="s">
        <v>8260</v>
      </c>
      <c r="E5489">
        <v>37.58</v>
      </c>
      <c r="F5489">
        <v>149</v>
      </c>
      <c r="G5489">
        <v>93</v>
      </c>
      <c r="H5489">
        <v>28</v>
      </c>
      <c r="I5489">
        <v>76</v>
      </c>
      <c r="J5489">
        <v>438</v>
      </c>
      <c r="K5489">
        <v>1</v>
      </c>
      <c r="L5489">
        <v>101</v>
      </c>
      <c r="M5489">
        <v>241</v>
      </c>
      <c r="N5489" t="s">
        <v>18</v>
      </c>
      <c r="O5489" s="1">
        <v>2.5277500000000001E-17</v>
      </c>
      <c r="P5489">
        <v>231</v>
      </c>
    </row>
    <row r="5490" spans="1:16" x14ac:dyDescent="0.25">
      <c r="A5490" t="s">
        <v>8300</v>
      </c>
      <c r="B5490">
        <v>732</v>
      </c>
      <c r="C5490" s="3" t="str">
        <f>HYPERLINK("http://www.uniprot.org/uniprot/K7LDE0","tr|K7LDE0|K7LDE0_SOYBN")</f>
        <v>tr|K7LDE0|K7LDE0_SOYBN</v>
      </c>
      <c r="D5490" t="s">
        <v>28</v>
      </c>
      <c r="E5490">
        <v>36.25</v>
      </c>
      <c r="F5490">
        <v>262</v>
      </c>
      <c r="G5490">
        <v>167</v>
      </c>
      <c r="H5490">
        <v>24</v>
      </c>
      <c r="I5490">
        <v>1</v>
      </c>
      <c r="J5490">
        <v>714</v>
      </c>
      <c r="K5490">
        <v>1</v>
      </c>
      <c r="L5490">
        <v>43</v>
      </c>
      <c r="M5490">
        <v>300</v>
      </c>
      <c r="N5490" t="s">
        <v>18</v>
      </c>
      <c r="O5490" s="1">
        <v>1.7210899999999999E-29</v>
      </c>
      <c r="P5490">
        <v>339</v>
      </c>
    </row>
    <row r="5491" spans="1:16" x14ac:dyDescent="0.25">
      <c r="A5491" t="s">
        <v>8301</v>
      </c>
      <c r="B5491">
        <v>1443</v>
      </c>
      <c r="C5491" s="3" t="str">
        <f>HYPERLINK("http://www.uniprot.org/uniprot/A5B592","tr|A5B592|A5B592_VITVI")</f>
        <v>tr|A5B592|A5B592_VITVI</v>
      </c>
      <c r="D5491" t="s">
        <v>250</v>
      </c>
      <c r="E5491">
        <v>29.41</v>
      </c>
      <c r="F5491">
        <v>323</v>
      </c>
      <c r="G5491">
        <v>228</v>
      </c>
      <c r="H5491">
        <v>11</v>
      </c>
      <c r="I5491">
        <v>1</v>
      </c>
      <c r="J5491">
        <v>936</v>
      </c>
      <c r="K5491">
        <v>1</v>
      </c>
      <c r="L5491">
        <v>1094</v>
      </c>
      <c r="M5491">
        <v>1408</v>
      </c>
      <c r="N5491" t="s">
        <v>18</v>
      </c>
      <c r="O5491" s="1">
        <v>1.1877800000000001E-28</v>
      </c>
      <c r="P5491">
        <v>336</v>
      </c>
    </row>
    <row r="5492" spans="1:16" x14ac:dyDescent="0.25">
      <c r="A5492" t="s">
        <v>8302</v>
      </c>
      <c r="B5492">
        <v>2043</v>
      </c>
      <c r="C5492" s="3" t="str">
        <f>HYPERLINK("http://www.uniprot.org/uniprot/G7I2H0","tr|G7I2H0|G7I2H0_MEDTR")</f>
        <v>tr|G7I2H0|G7I2H0_MEDTR</v>
      </c>
      <c r="D5492" t="s">
        <v>144</v>
      </c>
      <c r="E5492">
        <v>33.72</v>
      </c>
      <c r="F5492">
        <v>338</v>
      </c>
      <c r="G5492">
        <v>224</v>
      </c>
      <c r="H5492">
        <v>2</v>
      </c>
      <c r="I5492">
        <v>964</v>
      </c>
      <c r="J5492">
        <v>1971</v>
      </c>
      <c r="K5492">
        <v>1</v>
      </c>
      <c r="L5492">
        <v>27</v>
      </c>
      <c r="M5492">
        <v>313</v>
      </c>
      <c r="N5492" t="s">
        <v>18</v>
      </c>
      <c r="O5492" s="1">
        <v>2.5907000000000001E-38</v>
      </c>
      <c r="P5492">
        <v>421</v>
      </c>
    </row>
    <row r="5493" spans="1:16" x14ac:dyDescent="0.25">
      <c r="A5493" t="s">
        <v>8303</v>
      </c>
      <c r="B5493">
        <v>1428</v>
      </c>
      <c r="C5493" s="3" t="str">
        <f>HYPERLINK("http://www.uniprot.org/uniprot/G7JDL9","tr|G7JDL9|G7JDL9_MEDTR")</f>
        <v>tr|G7JDL9|G7JDL9_MEDTR</v>
      </c>
      <c r="D5493" t="s">
        <v>242</v>
      </c>
      <c r="E5493">
        <v>22.7</v>
      </c>
      <c r="F5493">
        <v>436</v>
      </c>
      <c r="G5493">
        <v>337</v>
      </c>
      <c r="H5493">
        <v>2</v>
      </c>
      <c r="I5493">
        <v>124</v>
      </c>
      <c r="J5493">
        <v>1425</v>
      </c>
      <c r="K5493">
        <v>1</v>
      </c>
      <c r="L5493">
        <v>31</v>
      </c>
      <c r="M5493">
        <v>356</v>
      </c>
      <c r="N5493" t="s">
        <v>18</v>
      </c>
      <c r="O5493" s="1">
        <v>9.6786700000000004E-23</v>
      </c>
      <c r="P5493">
        <v>285</v>
      </c>
    </row>
    <row r="5494" spans="1:16" x14ac:dyDescent="0.25">
      <c r="A5494" t="s">
        <v>8304</v>
      </c>
      <c r="B5494">
        <v>261</v>
      </c>
      <c r="C5494" s="3" t="str">
        <f>HYPERLINK("http://www.uniprot.org/uniprot/G7JRZ8","tr|G7JRZ8|G7JRZ8_MEDTR")</f>
        <v>tr|G7JRZ8|G7JRZ8_MEDTR</v>
      </c>
      <c r="D5494" t="s">
        <v>3380</v>
      </c>
      <c r="E5494">
        <v>72.94</v>
      </c>
      <c r="F5494">
        <v>85</v>
      </c>
      <c r="G5494">
        <v>23</v>
      </c>
      <c r="H5494">
        <v>0</v>
      </c>
      <c r="I5494">
        <v>4</v>
      </c>
      <c r="J5494">
        <v>258</v>
      </c>
      <c r="K5494">
        <v>1</v>
      </c>
      <c r="L5494">
        <v>68</v>
      </c>
      <c r="M5494">
        <v>152</v>
      </c>
      <c r="N5494" t="s">
        <v>18</v>
      </c>
      <c r="O5494" s="1">
        <v>4.8628999999999998E-29</v>
      </c>
      <c r="P5494">
        <v>332</v>
      </c>
    </row>
    <row r="5495" spans="1:16" x14ac:dyDescent="0.25">
      <c r="A5495" t="s">
        <v>8305</v>
      </c>
      <c r="B5495">
        <v>1677</v>
      </c>
      <c r="C5495" s="3" t="str">
        <f>HYPERLINK("http://www.uniprot.org/uniprot/K7K780","tr|K7K780|K7K780_SOYBN")</f>
        <v>tr|K7K780|K7K780_SOYBN</v>
      </c>
      <c r="D5495" t="s">
        <v>28</v>
      </c>
      <c r="E5495">
        <v>74.61</v>
      </c>
      <c r="F5495">
        <v>646</v>
      </c>
      <c r="G5495">
        <v>164</v>
      </c>
      <c r="H5495">
        <v>88</v>
      </c>
      <c r="I5495">
        <v>1</v>
      </c>
      <c r="J5495">
        <v>1674</v>
      </c>
      <c r="K5495">
        <v>1</v>
      </c>
      <c r="L5495">
        <v>539</v>
      </c>
      <c r="M5495">
        <v>1184</v>
      </c>
      <c r="N5495" t="s">
        <v>18</v>
      </c>
      <c r="O5495">
        <v>0</v>
      </c>
      <c r="P5495">
        <v>2322</v>
      </c>
    </row>
    <row r="5496" spans="1:16" x14ac:dyDescent="0.25">
      <c r="A5496" t="s">
        <v>8306</v>
      </c>
      <c r="B5496">
        <v>672</v>
      </c>
      <c r="C5496" s="3" t="str">
        <f>HYPERLINK("http://www.uniprot.org/uniprot/G7IK38","tr|G7IK38|G7IK38_MEDTR")</f>
        <v>tr|G7IK38|G7IK38_MEDTR</v>
      </c>
      <c r="D5496" t="s">
        <v>8307</v>
      </c>
      <c r="E5496">
        <v>80.19</v>
      </c>
      <c r="F5496">
        <v>202</v>
      </c>
      <c r="G5496">
        <v>40</v>
      </c>
      <c r="H5496">
        <v>0</v>
      </c>
      <c r="I5496">
        <v>64</v>
      </c>
      <c r="J5496">
        <v>669</v>
      </c>
      <c r="K5496">
        <v>1</v>
      </c>
      <c r="L5496">
        <v>20</v>
      </c>
      <c r="M5496">
        <v>221</v>
      </c>
      <c r="N5496" t="s">
        <v>18</v>
      </c>
      <c r="O5496" s="1">
        <v>1.45612E-90</v>
      </c>
      <c r="P5496">
        <v>865</v>
      </c>
    </row>
    <row r="5497" spans="1:16" x14ac:dyDescent="0.25">
      <c r="A5497" t="s">
        <v>8308</v>
      </c>
      <c r="B5497">
        <v>225</v>
      </c>
      <c r="C5497" s="3" t="str">
        <f>HYPERLINK("http://www.uniprot.org/uniprot/Q2I2W0","tr|Q2I2W0|Q2I2W0_CICAR")</f>
        <v>tr|Q2I2W0|Q2I2W0_CICAR</v>
      </c>
      <c r="D5497" t="s">
        <v>8309</v>
      </c>
      <c r="E5497">
        <v>98.64</v>
      </c>
      <c r="F5497">
        <v>74</v>
      </c>
      <c r="G5497">
        <v>1</v>
      </c>
      <c r="H5497">
        <v>0</v>
      </c>
      <c r="I5497">
        <v>1</v>
      </c>
      <c r="J5497">
        <v>222</v>
      </c>
      <c r="K5497">
        <v>1</v>
      </c>
      <c r="L5497">
        <v>1</v>
      </c>
      <c r="M5497">
        <v>74</v>
      </c>
      <c r="N5497" t="s">
        <v>18</v>
      </c>
      <c r="O5497" s="1">
        <v>1.16327E-38</v>
      </c>
      <c r="P5497">
        <v>415</v>
      </c>
    </row>
    <row r="5498" spans="1:16" x14ac:dyDescent="0.25">
      <c r="A5498" t="s">
        <v>8310</v>
      </c>
      <c r="B5498">
        <v>1398</v>
      </c>
      <c r="C5498" s="3" t="str">
        <f>HYPERLINK("http://www.uniprot.org/uniprot/G7INE9","tr|G7INE9|G7INE9_MEDTR")</f>
        <v>tr|G7INE9|G7INE9_MEDTR</v>
      </c>
      <c r="D5498" t="s">
        <v>8311</v>
      </c>
      <c r="E5498">
        <v>75.53</v>
      </c>
      <c r="F5498">
        <v>466</v>
      </c>
      <c r="G5498">
        <v>114</v>
      </c>
      <c r="H5498">
        <v>6</v>
      </c>
      <c r="I5498">
        <v>7</v>
      </c>
      <c r="J5498">
        <v>1386</v>
      </c>
      <c r="K5498">
        <v>1</v>
      </c>
      <c r="L5498">
        <v>30</v>
      </c>
      <c r="M5498">
        <v>494</v>
      </c>
      <c r="N5498" t="s">
        <v>18</v>
      </c>
      <c r="O5498">
        <v>0</v>
      </c>
      <c r="P5498">
        <v>1814</v>
      </c>
    </row>
    <row r="5499" spans="1:16" x14ac:dyDescent="0.25">
      <c r="A5499" t="s">
        <v>8312</v>
      </c>
      <c r="B5499">
        <v>420</v>
      </c>
      <c r="C5499" s="3" t="str">
        <f>HYPERLINK("http://www.uniprot.org/uniprot/A5AWJ5","tr|A5AWJ5|A5AWJ5_VITVI")</f>
        <v>tr|A5AWJ5|A5AWJ5_VITVI</v>
      </c>
      <c r="D5499" t="s">
        <v>1879</v>
      </c>
      <c r="E5499">
        <v>32.200000000000003</v>
      </c>
      <c r="F5499">
        <v>118</v>
      </c>
      <c r="G5499">
        <v>80</v>
      </c>
      <c r="H5499">
        <v>1</v>
      </c>
      <c r="I5499">
        <v>7</v>
      </c>
      <c r="J5499">
        <v>357</v>
      </c>
      <c r="K5499">
        <v>1</v>
      </c>
      <c r="L5499">
        <v>113</v>
      </c>
      <c r="M5499">
        <v>227</v>
      </c>
      <c r="N5499" t="s">
        <v>18</v>
      </c>
      <c r="O5499" s="1">
        <v>2.54984E-9</v>
      </c>
      <c r="P5499">
        <v>162</v>
      </c>
    </row>
    <row r="5500" spans="1:16" x14ac:dyDescent="0.25">
      <c r="A5500" t="s">
        <v>8313</v>
      </c>
      <c r="B5500">
        <v>1272</v>
      </c>
      <c r="C5500" s="3" t="str">
        <f>HYPERLINK("http://www.uniprot.org/uniprot/A5AM06","tr|A5AM06|A5AM06_VITVI")</f>
        <v>tr|A5AM06|A5AM06_VITVI</v>
      </c>
      <c r="D5500" t="s">
        <v>1615</v>
      </c>
      <c r="E5500">
        <v>27.91</v>
      </c>
      <c r="F5500">
        <v>326</v>
      </c>
      <c r="G5500">
        <v>235</v>
      </c>
      <c r="H5500">
        <v>14</v>
      </c>
      <c r="I5500">
        <v>1</v>
      </c>
      <c r="J5500">
        <v>936</v>
      </c>
      <c r="K5500">
        <v>1</v>
      </c>
      <c r="L5500">
        <v>1063</v>
      </c>
      <c r="M5500">
        <v>1371</v>
      </c>
      <c r="N5500" t="s">
        <v>18</v>
      </c>
      <c r="O5500" s="1">
        <v>3.0174900000000002E-25</v>
      </c>
      <c r="P5500">
        <v>306</v>
      </c>
    </row>
    <row r="5501" spans="1:16" x14ac:dyDescent="0.25">
      <c r="A5501" t="s">
        <v>8314</v>
      </c>
      <c r="B5501">
        <v>1443</v>
      </c>
      <c r="C5501" s="3" t="str">
        <f>HYPERLINK("http://www.uniprot.org/uniprot/A2Q2N3","tr|A2Q2N3|A2Q2N3_MEDTR")</f>
        <v>tr|A2Q2N3|A2Q2N3_MEDTR</v>
      </c>
      <c r="D5501" t="s">
        <v>8315</v>
      </c>
      <c r="E5501">
        <v>71.069999999999993</v>
      </c>
      <c r="F5501">
        <v>446</v>
      </c>
      <c r="G5501">
        <v>129</v>
      </c>
      <c r="H5501">
        <v>2</v>
      </c>
      <c r="I5501">
        <v>109</v>
      </c>
      <c r="J5501">
        <v>1440</v>
      </c>
      <c r="K5501">
        <v>1</v>
      </c>
      <c r="L5501">
        <v>46</v>
      </c>
      <c r="M5501">
        <v>444</v>
      </c>
      <c r="N5501" t="s">
        <v>18</v>
      </c>
      <c r="O5501" s="1">
        <v>2.7115199999999999E-174</v>
      </c>
      <c r="P5501">
        <v>1592</v>
      </c>
    </row>
    <row r="5502" spans="1:16" x14ac:dyDescent="0.25">
      <c r="A5502" t="s">
        <v>8316</v>
      </c>
      <c r="B5502">
        <v>2193</v>
      </c>
      <c r="C5502" s="3" t="str">
        <f>HYPERLINK("http://www.uniprot.org/uniprot/G7IAE3","tr|G7IAE3|G7IAE3_MEDTR")</f>
        <v>tr|G7IAE3|G7IAE3_MEDTR</v>
      </c>
      <c r="D5502" t="s">
        <v>8317</v>
      </c>
      <c r="E5502">
        <v>83.99</v>
      </c>
      <c r="F5502">
        <v>731</v>
      </c>
      <c r="G5502">
        <v>117</v>
      </c>
      <c r="H5502">
        <v>3</v>
      </c>
      <c r="I5502">
        <v>7</v>
      </c>
      <c r="J5502">
        <v>2190</v>
      </c>
      <c r="K5502">
        <v>1</v>
      </c>
      <c r="L5502">
        <v>5</v>
      </c>
      <c r="M5502">
        <v>735</v>
      </c>
      <c r="N5502" t="s">
        <v>18</v>
      </c>
      <c r="O5502">
        <v>0</v>
      </c>
      <c r="P5502">
        <v>3233</v>
      </c>
    </row>
    <row r="5503" spans="1:16" x14ac:dyDescent="0.25">
      <c r="A5503" t="s">
        <v>8318</v>
      </c>
      <c r="B5503">
        <v>1395</v>
      </c>
      <c r="C5503" s="3" t="str">
        <f>HYPERLINK("http://www.uniprot.org/uniprot/I3T224","tr|I3T224|I3T224_MEDTR")</f>
        <v>tr|I3T224|I3T224_MEDTR</v>
      </c>
      <c r="D5503" t="s">
        <v>22</v>
      </c>
      <c r="E5503">
        <v>68.81</v>
      </c>
      <c r="F5503">
        <v>481</v>
      </c>
      <c r="G5503">
        <v>150</v>
      </c>
      <c r="H5503">
        <v>17</v>
      </c>
      <c r="I5503">
        <v>1</v>
      </c>
      <c r="J5503">
        <v>1392</v>
      </c>
      <c r="K5503">
        <v>1</v>
      </c>
      <c r="L5503">
        <v>1</v>
      </c>
      <c r="M5503">
        <v>462</v>
      </c>
      <c r="N5503" t="s">
        <v>18</v>
      </c>
      <c r="O5503" s="1">
        <v>3.2940900000000001E-169</v>
      </c>
      <c r="P5503">
        <v>1548</v>
      </c>
    </row>
    <row r="5504" spans="1:16" x14ac:dyDescent="0.25">
      <c r="A5504" t="s">
        <v>8319</v>
      </c>
      <c r="B5504">
        <v>1434</v>
      </c>
      <c r="C5504" s="3" t="str">
        <f>HYPERLINK("http://www.uniprot.org/uniprot/K7MN68","tr|K7MN68|K7MN68_SOYBN")</f>
        <v>tr|K7MN68|K7MN68_SOYBN</v>
      </c>
      <c r="D5504" t="s">
        <v>28</v>
      </c>
      <c r="E5504">
        <v>69.209999999999994</v>
      </c>
      <c r="F5504">
        <v>484</v>
      </c>
      <c r="G5504">
        <v>149</v>
      </c>
      <c r="H5504">
        <v>12</v>
      </c>
      <c r="I5504">
        <v>16</v>
      </c>
      <c r="J5504">
        <v>1431</v>
      </c>
      <c r="K5504">
        <v>1</v>
      </c>
      <c r="L5504">
        <v>127</v>
      </c>
      <c r="M5504">
        <v>607</v>
      </c>
      <c r="N5504" t="s">
        <v>18</v>
      </c>
      <c r="O5504">
        <v>0</v>
      </c>
      <c r="P5504">
        <v>1756</v>
      </c>
    </row>
    <row r="5505" spans="1:16" x14ac:dyDescent="0.25">
      <c r="A5505" t="s">
        <v>8320</v>
      </c>
      <c r="B5505">
        <v>1851</v>
      </c>
      <c r="C5505" s="3" t="str">
        <f>HYPERLINK("http://www.uniprot.org/uniprot/I1MHP5","tr|I1MHP5|I1MHP5_SOYBN")</f>
        <v>tr|I1MHP5|I1MHP5_SOYBN</v>
      </c>
      <c r="D5505" t="s">
        <v>28</v>
      </c>
      <c r="E5505">
        <v>27.85</v>
      </c>
      <c r="F5505">
        <v>420</v>
      </c>
      <c r="G5505">
        <v>303</v>
      </c>
      <c r="H5505">
        <v>42</v>
      </c>
      <c r="I5505">
        <v>151</v>
      </c>
      <c r="J5505">
        <v>1284</v>
      </c>
      <c r="K5505">
        <v>1</v>
      </c>
      <c r="L5505">
        <v>1057</v>
      </c>
      <c r="M5505">
        <v>1470</v>
      </c>
      <c r="N5505" t="s">
        <v>18</v>
      </c>
      <c r="O5505" s="1">
        <v>2.30072E-30</v>
      </c>
      <c r="P5505">
        <v>352</v>
      </c>
    </row>
    <row r="5506" spans="1:16" x14ac:dyDescent="0.25">
      <c r="A5506" t="s">
        <v>8321</v>
      </c>
      <c r="B5506">
        <v>402</v>
      </c>
      <c r="C5506" s="3" t="str">
        <f>HYPERLINK("http://www.uniprot.org/uniprot/I3SGW0","tr|I3SGW0|I3SGW0_MEDTR")</f>
        <v>tr|I3SGW0|I3SGW0_MEDTR</v>
      </c>
      <c r="D5506" t="s">
        <v>22</v>
      </c>
      <c r="E5506">
        <v>93.28</v>
      </c>
      <c r="F5506">
        <v>134</v>
      </c>
      <c r="G5506">
        <v>9</v>
      </c>
      <c r="H5506">
        <v>1</v>
      </c>
      <c r="I5506">
        <v>1</v>
      </c>
      <c r="J5506">
        <v>399</v>
      </c>
      <c r="K5506">
        <v>1</v>
      </c>
      <c r="L5506">
        <v>1</v>
      </c>
      <c r="M5506">
        <v>134</v>
      </c>
      <c r="N5506" t="s">
        <v>18</v>
      </c>
      <c r="O5506" s="1">
        <v>4.5518000000000002E-67</v>
      </c>
      <c r="P5506">
        <v>660</v>
      </c>
    </row>
    <row r="5507" spans="1:16" x14ac:dyDescent="0.25">
      <c r="A5507" t="s">
        <v>8322</v>
      </c>
      <c r="B5507">
        <v>942</v>
      </c>
      <c r="C5507" s="3" t="str">
        <f>HYPERLINK("http://www.uniprot.org/uniprot/I1MZX3","tr|I1MZX3|I1MZX3_SOYBN")</f>
        <v>tr|I1MZX3|I1MZX3_SOYBN</v>
      </c>
      <c r="D5507" t="s">
        <v>28</v>
      </c>
      <c r="E5507">
        <v>86.48</v>
      </c>
      <c r="F5507">
        <v>222</v>
      </c>
      <c r="G5507">
        <v>30</v>
      </c>
      <c r="H5507">
        <v>0</v>
      </c>
      <c r="I5507">
        <v>1</v>
      </c>
      <c r="J5507">
        <v>666</v>
      </c>
      <c r="K5507">
        <v>1</v>
      </c>
      <c r="L5507">
        <v>1</v>
      </c>
      <c r="M5507">
        <v>222</v>
      </c>
      <c r="N5507" t="s">
        <v>18</v>
      </c>
      <c r="O5507" s="1">
        <v>5.1652100000000001E-108</v>
      </c>
      <c r="P5507">
        <v>1018</v>
      </c>
    </row>
    <row r="5508" spans="1:16" x14ac:dyDescent="0.25">
      <c r="A5508" t="s">
        <v>8323</v>
      </c>
      <c r="B5508">
        <v>1152</v>
      </c>
      <c r="C5508" s="3" t="str">
        <f>HYPERLINK("http://www.uniprot.org/uniprot/I1K659","tr|I1K659|I1K659_SOYBN")</f>
        <v>tr|I1K659|I1K659_SOYBN</v>
      </c>
      <c r="D5508" t="s">
        <v>28</v>
      </c>
      <c r="E5508">
        <v>85.15</v>
      </c>
      <c r="F5508">
        <v>384</v>
      </c>
      <c r="G5508">
        <v>57</v>
      </c>
      <c r="H5508">
        <v>1</v>
      </c>
      <c r="I5508">
        <v>1</v>
      </c>
      <c r="J5508">
        <v>1149</v>
      </c>
      <c r="K5508">
        <v>1</v>
      </c>
      <c r="L5508">
        <v>1</v>
      </c>
      <c r="M5508">
        <v>378</v>
      </c>
      <c r="N5508" t="s">
        <v>18</v>
      </c>
      <c r="O5508">
        <v>0</v>
      </c>
      <c r="P5508">
        <v>1693</v>
      </c>
    </row>
    <row r="5509" spans="1:16" x14ac:dyDescent="0.25">
      <c r="A5509" t="s">
        <v>8324</v>
      </c>
      <c r="B5509">
        <v>966</v>
      </c>
      <c r="C5509" s="3" t="str">
        <f>HYPERLINK("http://www.uniprot.org/uniprot/I1LPF5","tr|I1LPF5|I1LPF5_SOYBN")</f>
        <v>tr|I1LPF5|I1LPF5_SOYBN</v>
      </c>
      <c r="D5509" t="s">
        <v>28</v>
      </c>
      <c r="E5509">
        <v>65.099999999999994</v>
      </c>
      <c r="F5509">
        <v>321</v>
      </c>
      <c r="G5509">
        <v>112</v>
      </c>
      <c r="H5509">
        <v>1</v>
      </c>
      <c r="I5509">
        <v>1</v>
      </c>
      <c r="J5509">
        <v>960</v>
      </c>
      <c r="K5509">
        <v>1</v>
      </c>
      <c r="L5509">
        <v>1</v>
      </c>
      <c r="M5509">
        <v>316</v>
      </c>
      <c r="N5509" t="s">
        <v>18</v>
      </c>
      <c r="O5509" s="1">
        <v>7.0653099999999995E-108</v>
      </c>
      <c r="P5509">
        <v>1017</v>
      </c>
    </row>
    <row r="5510" spans="1:16" x14ac:dyDescent="0.25">
      <c r="A5510" t="s">
        <v>8325</v>
      </c>
      <c r="B5510">
        <v>1773</v>
      </c>
      <c r="C5510" s="3" t="str">
        <f>HYPERLINK("http://www.uniprot.org/uniprot/G7JIE2","tr|G7JIE2|G7JIE2_MEDTR")</f>
        <v>tr|G7JIE2|G7JIE2_MEDTR</v>
      </c>
      <c r="D5510" t="s">
        <v>8326</v>
      </c>
      <c r="E5510">
        <v>79.959999999999994</v>
      </c>
      <c r="F5510">
        <v>564</v>
      </c>
      <c r="G5510">
        <v>113</v>
      </c>
      <c r="H5510">
        <v>3</v>
      </c>
      <c r="I5510">
        <v>88</v>
      </c>
      <c r="J5510">
        <v>1770</v>
      </c>
      <c r="K5510">
        <v>1</v>
      </c>
      <c r="L5510">
        <v>28</v>
      </c>
      <c r="M5510">
        <v>589</v>
      </c>
      <c r="N5510" t="s">
        <v>18</v>
      </c>
      <c r="O5510">
        <v>0</v>
      </c>
      <c r="P5510">
        <v>2353</v>
      </c>
    </row>
    <row r="5511" spans="1:16" x14ac:dyDescent="0.25">
      <c r="A5511" t="s">
        <v>8327</v>
      </c>
      <c r="B5511">
        <v>2193</v>
      </c>
      <c r="C5511" s="3" t="str">
        <f>HYPERLINK("http://www.uniprot.org/uniprot/A5BE46","tr|A5BE46|A5BE46_VITVI")</f>
        <v>tr|A5BE46|A5BE46_VITVI</v>
      </c>
      <c r="D5511" t="s">
        <v>462</v>
      </c>
      <c r="E5511">
        <v>79.069999999999993</v>
      </c>
      <c r="F5511">
        <v>736</v>
      </c>
      <c r="G5511">
        <v>154</v>
      </c>
      <c r="H5511">
        <v>7</v>
      </c>
      <c r="I5511">
        <v>1</v>
      </c>
      <c r="J5511">
        <v>2187</v>
      </c>
      <c r="K5511">
        <v>1</v>
      </c>
      <c r="L5511">
        <v>618</v>
      </c>
      <c r="M5511">
        <v>1353</v>
      </c>
      <c r="N5511" t="s">
        <v>18</v>
      </c>
      <c r="O5511">
        <v>0</v>
      </c>
      <c r="P5511">
        <v>3117</v>
      </c>
    </row>
    <row r="5512" spans="1:16" x14ac:dyDescent="0.25">
      <c r="A5512" t="s">
        <v>8328</v>
      </c>
      <c r="B5512">
        <v>2757</v>
      </c>
      <c r="C5512" s="3" t="str">
        <f>HYPERLINK("http://www.uniprot.org/uniprot/K7K6R8","tr|K7K6R8|K7K6R8_SOYBN")</f>
        <v>tr|K7K6R8|K7K6R8_SOYBN</v>
      </c>
      <c r="D5512" t="s">
        <v>117</v>
      </c>
      <c r="E5512">
        <v>82.46</v>
      </c>
      <c r="F5512">
        <v>924</v>
      </c>
      <c r="G5512">
        <v>162</v>
      </c>
      <c r="H5512">
        <v>6</v>
      </c>
      <c r="I5512">
        <v>1</v>
      </c>
      <c r="J5512">
        <v>2754</v>
      </c>
      <c r="K5512">
        <v>1</v>
      </c>
      <c r="L5512">
        <v>17</v>
      </c>
      <c r="M5512">
        <v>933</v>
      </c>
      <c r="N5512" t="s">
        <v>18</v>
      </c>
      <c r="O5512">
        <v>0</v>
      </c>
      <c r="P5512">
        <v>3886</v>
      </c>
    </row>
    <row r="5513" spans="1:16" x14ac:dyDescent="0.25">
      <c r="A5513" t="s">
        <v>8329</v>
      </c>
      <c r="B5513">
        <v>1830</v>
      </c>
      <c r="C5513" s="3" t="str">
        <f>HYPERLINK("http://www.uniprot.org/uniprot/I1KXG3","tr|I1KXG3|I1KXG3_SOYBN")</f>
        <v>tr|I1KXG3|I1KXG3_SOYBN</v>
      </c>
      <c r="D5513" t="s">
        <v>28</v>
      </c>
      <c r="E5513">
        <v>69.260000000000005</v>
      </c>
      <c r="F5513">
        <v>602</v>
      </c>
      <c r="G5513">
        <v>185</v>
      </c>
      <c r="H5513">
        <v>5</v>
      </c>
      <c r="I5513">
        <v>37</v>
      </c>
      <c r="J5513">
        <v>1827</v>
      </c>
      <c r="K5513">
        <v>1</v>
      </c>
      <c r="L5513">
        <v>29</v>
      </c>
      <c r="M5513">
        <v>627</v>
      </c>
      <c r="N5513" t="s">
        <v>18</v>
      </c>
      <c r="O5513">
        <v>0</v>
      </c>
      <c r="P5513">
        <v>2206</v>
      </c>
    </row>
    <row r="5514" spans="1:16" x14ac:dyDescent="0.25">
      <c r="A5514" t="s">
        <v>8330</v>
      </c>
      <c r="B5514">
        <v>630</v>
      </c>
      <c r="C5514" s="3" t="str">
        <f>HYPERLINK("http://www.uniprot.org/uniprot/G7KGN5","tr|G7KGN5|G7KGN5_MEDTR")</f>
        <v>tr|G7KGN5|G7KGN5_MEDTR</v>
      </c>
      <c r="D5514" t="s">
        <v>8331</v>
      </c>
      <c r="E5514">
        <v>90.62</v>
      </c>
      <c r="F5514">
        <v>192</v>
      </c>
      <c r="G5514">
        <v>18</v>
      </c>
      <c r="H5514">
        <v>0</v>
      </c>
      <c r="I5514">
        <v>1</v>
      </c>
      <c r="J5514">
        <v>576</v>
      </c>
      <c r="K5514">
        <v>1</v>
      </c>
      <c r="L5514">
        <v>99</v>
      </c>
      <c r="M5514">
        <v>290</v>
      </c>
      <c r="N5514" t="s">
        <v>18</v>
      </c>
      <c r="O5514" s="1">
        <v>5.9356899999999999E-93</v>
      </c>
      <c r="P5514">
        <v>885</v>
      </c>
    </row>
    <row r="5515" spans="1:16" x14ac:dyDescent="0.25">
      <c r="A5515" t="s">
        <v>8332</v>
      </c>
      <c r="B5515">
        <v>366</v>
      </c>
      <c r="C5515" s="3" t="str">
        <f>HYPERLINK("http://www.uniprot.org/uniprot/I3SEG3","tr|I3SEG3|I3SEG3_LOTJA")</f>
        <v>tr|I3SEG3|I3SEG3_LOTJA</v>
      </c>
      <c r="D5515" t="s">
        <v>93</v>
      </c>
      <c r="E5515">
        <v>96.61</v>
      </c>
      <c r="F5515">
        <v>118</v>
      </c>
      <c r="G5515">
        <v>4</v>
      </c>
      <c r="H5515">
        <v>0</v>
      </c>
      <c r="I5515">
        <v>1</v>
      </c>
      <c r="J5515">
        <v>354</v>
      </c>
      <c r="K5515">
        <v>1</v>
      </c>
      <c r="L5515">
        <v>102</v>
      </c>
      <c r="M5515">
        <v>219</v>
      </c>
      <c r="N5515" t="s">
        <v>18</v>
      </c>
      <c r="O5515" s="1">
        <v>2.8214300000000001E-61</v>
      </c>
      <c r="P5515">
        <v>610</v>
      </c>
    </row>
    <row r="5516" spans="1:16" x14ac:dyDescent="0.25">
      <c r="A5516" t="s">
        <v>8333</v>
      </c>
      <c r="B5516">
        <v>1566</v>
      </c>
      <c r="C5516" s="3" t="str">
        <f>HYPERLINK("http://www.uniprot.org/uniprot/I1K0F8","tr|I1K0F8|I1K0F8_SOYBN")</f>
        <v>tr|I1K0F8|I1K0F8_SOYBN</v>
      </c>
      <c r="D5516" t="s">
        <v>71</v>
      </c>
      <c r="E5516">
        <v>80.11</v>
      </c>
      <c r="F5516">
        <v>357</v>
      </c>
      <c r="G5516">
        <v>71</v>
      </c>
      <c r="H5516">
        <v>0</v>
      </c>
      <c r="I5516">
        <v>1</v>
      </c>
      <c r="J5516">
        <v>1071</v>
      </c>
      <c r="K5516">
        <v>1</v>
      </c>
      <c r="L5516">
        <v>61</v>
      </c>
      <c r="M5516">
        <v>414</v>
      </c>
      <c r="N5516" t="s">
        <v>18</v>
      </c>
      <c r="O5516" s="1">
        <v>9.1967299999999996E-163</v>
      </c>
      <c r="P5516">
        <v>1493</v>
      </c>
    </row>
    <row r="5517" spans="1:16" x14ac:dyDescent="0.25">
      <c r="A5517" t="s">
        <v>8334</v>
      </c>
      <c r="B5517">
        <v>426</v>
      </c>
      <c r="C5517" s="3" t="str">
        <f>HYPERLINK("http://www.uniprot.org/uniprot/I1L2B4","tr|I1L2B4|I1L2B4_SOYBN")</f>
        <v>tr|I1L2B4|I1L2B4_SOYBN</v>
      </c>
      <c r="D5517" t="s">
        <v>28</v>
      </c>
      <c r="E5517">
        <v>75</v>
      </c>
      <c r="F5517">
        <v>144</v>
      </c>
      <c r="G5517">
        <v>36</v>
      </c>
      <c r="H5517">
        <v>4</v>
      </c>
      <c r="I5517">
        <v>1</v>
      </c>
      <c r="J5517">
        <v>420</v>
      </c>
      <c r="K5517">
        <v>1</v>
      </c>
      <c r="L5517">
        <v>1</v>
      </c>
      <c r="M5517">
        <v>143</v>
      </c>
      <c r="N5517" t="s">
        <v>18</v>
      </c>
      <c r="O5517" s="1">
        <v>2.25847E-50</v>
      </c>
      <c r="P5517">
        <v>516</v>
      </c>
    </row>
    <row r="5518" spans="1:16" x14ac:dyDescent="0.25">
      <c r="A5518" t="s">
        <v>8335</v>
      </c>
      <c r="B5518">
        <v>924</v>
      </c>
      <c r="C5518" s="3" t="str">
        <f>HYPERLINK("http://www.uniprot.org/uniprot/G7K4M4","tr|G7K4M4|G7K4M4_MEDTR")</f>
        <v>tr|G7K4M4|G7K4M4_MEDTR</v>
      </c>
      <c r="D5518" t="s">
        <v>517</v>
      </c>
      <c r="E5518">
        <v>51.36</v>
      </c>
      <c r="F5518">
        <v>220</v>
      </c>
      <c r="G5518">
        <v>107</v>
      </c>
      <c r="H5518">
        <v>0</v>
      </c>
      <c r="I5518">
        <v>1</v>
      </c>
      <c r="J5518">
        <v>660</v>
      </c>
      <c r="K5518">
        <v>1</v>
      </c>
      <c r="L5518">
        <v>327</v>
      </c>
      <c r="M5518">
        <v>544</v>
      </c>
      <c r="N5518" t="s">
        <v>18</v>
      </c>
      <c r="O5518" s="1">
        <v>3.06472E-57</v>
      </c>
      <c r="P5518">
        <v>580</v>
      </c>
    </row>
    <row r="5519" spans="1:16" x14ac:dyDescent="0.25">
      <c r="A5519" t="s">
        <v>8336</v>
      </c>
      <c r="B5519">
        <v>639</v>
      </c>
      <c r="C5519" s="3" t="str">
        <f>HYPERLINK("http://www.uniprot.org/uniprot/G7I2H0","tr|G7I2H0|G7I2H0_MEDTR")</f>
        <v>tr|G7I2H0|G7I2H0_MEDTR</v>
      </c>
      <c r="D5519" t="s">
        <v>144</v>
      </c>
      <c r="E5519">
        <v>47.42</v>
      </c>
      <c r="F5519">
        <v>97</v>
      </c>
      <c r="G5519">
        <v>51</v>
      </c>
      <c r="H5519">
        <v>3</v>
      </c>
      <c r="I5519">
        <v>1</v>
      </c>
      <c r="J5519">
        <v>282</v>
      </c>
      <c r="K5519">
        <v>1</v>
      </c>
      <c r="L5519">
        <v>68</v>
      </c>
      <c r="M5519">
        <v>164</v>
      </c>
      <c r="N5519" t="s">
        <v>18</v>
      </c>
      <c r="O5519" s="1">
        <v>1.0800200000000001E-12</v>
      </c>
      <c r="P5519">
        <v>193</v>
      </c>
    </row>
    <row r="5520" spans="1:16" x14ac:dyDescent="0.25">
      <c r="A5520" t="s">
        <v>8337</v>
      </c>
      <c r="B5520">
        <v>2436</v>
      </c>
      <c r="C5520" s="3" t="str">
        <f>HYPERLINK("http://www.uniprot.org/uniprot/G7LEB1","tr|G7LEB1|G7LEB1_MEDTR")</f>
        <v>tr|G7LEB1|G7LEB1_MEDTR</v>
      </c>
      <c r="D5520" t="s">
        <v>8338</v>
      </c>
      <c r="E5520">
        <v>78.59</v>
      </c>
      <c r="F5520">
        <v>813</v>
      </c>
      <c r="G5520">
        <v>174</v>
      </c>
      <c r="H5520">
        <v>2</v>
      </c>
      <c r="I5520">
        <v>1</v>
      </c>
      <c r="J5520">
        <v>2433</v>
      </c>
      <c r="K5520">
        <v>1</v>
      </c>
      <c r="L5520">
        <v>894</v>
      </c>
      <c r="M5520">
        <v>1702</v>
      </c>
      <c r="N5520" t="s">
        <v>18</v>
      </c>
      <c r="O5520">
        <v>0</v>
      </c>
      <c r="P5520">
        <v>3343</v>
      </c>
    </row>
    <row r="5521" spans="1:16" x14ac:dyDescent="0.25">
      <c r="A5521" t="s">
        <v>8339</v>
      </c>
      <c r="B5521">
        <v>1092</v>
      </c>
      <c r="C5521" s="3" t="str">
        <f>HYPERLINK("http://www.uniprot.org/uniprot/G7IK44","tr|G7IK44|G7IK44_MEDTR")</f>
        <v>tr|G7IK44|G7IK44_MEDTR</v>
      </c>
      <c r="D5521" t="s">
        <v>8340</v>
      </c>
      <c r="E5521">
        <v>71</v>
      </c>
      <c r="F5521">
        <v>369</v>
      </c>
      <c r="G5521">
        <v>107</v>
      </c>
      <c r="H5521">
        <v>6</v>
      </c>
      <c r="I5521">
        <v>1</v>
      </c>
      <c r="J5521">
        <v>1089</v>
      </c>
      <c r="K5521">
        <v>1</v>
      </c>
      <c r="L5521">
        <v>88</v>
      </c>
      <c r="M5521">
        <v>416</v>
      </c>
      <c r="N5521" t="s">
        <v>18</v>
      </c>
      <c r="O5521" s="1">
        <v>3.2310099999999998E-131</v>
      </c>
      <c r="P5521">
        <v>1219</v>
      </c>
    </row>
    <row r="5522" spans="1:16" x14ac:dyDescent="0.25">
      <c r="A5522" t="s">
        <v>8341</v>
      </c>
      <c r="B5522">
        <v>1035</v>
      </c>
      <c r="C5522" s="3" t="str">
        <f>HYPERLINK("http://www.uniprot.org/uniprot/I1M397","tr|I1M397|I1M397_SOYBN")</f>
        <v>tr|I1M397|I1M397_SOYBN</v>
      </c>
      <c r="D5522" t="s">
        <v>28</v>
      </c>
      <c r="E5522">
        <v>91.07</v>
      </c>
      <c r="F5522">
        <v>168</v>
      </c>
      <c r="G5522">
        <v>15</v>
      </c>
      <c r="H5522">
        <v>0</v>
      </c>
      <c r="I5522">
        <v>529</v>
      </c>
      <c r="J5522">
        <v>1032</v>
      </c>
      <c r="K5522">
        <v>1</v>
      </c>
      <c r="L5522">
        <v>213</v>
      </c>
      <c r="M5522">
        <v>380</v>
      </c>
      <c r="N5522" t="s">
        <v>18</v>
      </c>
      <c r="O5522" s="1">
        <v>4.2169299999999999E-85</v>
      </c>
      <c r="P5522">
        <v>821</v>
      </c>
    </row>
    <row r="5523" spans="1:16" x14ac:dyDescent="0.25">
      <c r="A5523" t="s">
        <v>8342</v>
      </c>
      <c r="B5523">
        <v>2265</v>
      </c>
      <c r="C5523" s="3" t="str">
        <f>HYPERLINK("http://www.uniprot.org/uniprot/A5BE46","tr|A5BE46|A5BE46_VITVI")</f>
        <v>tr|A5BE46|A5BE46_VITVI</v>
      </c>
      <c r="D5523" t="s">
        <v>462</v>
      </c>
      <c r="E5523">
        <v>79.73</v>
      </c>
      <c r="F5523">
        <v>760</v>
      </c>
      <c r="G5523">
        <v>154</v>
      </c>
      <c r="H5523">
        <v>7</v>
      </c>
      <c r="I5523">
        <v>1</v>
      </c>
      <c r="J5523">
        <v>2259</v>
      </c>
      <c r="K5523">
        <v>1</v>
      </c>
      <c r="L5523">
        <v>594</v>
      </c>
      <c r="M5523">
        <v>1353</v>
      </c>
      <c r="N5523" t="s">
        <v>18</v>
      </c>
      <c r="O5523">
        <v>0</v>
      </c>
      <c r="P5523">
        <v>3239</v>
      </c>
    </row>
    <row r="5524" spans="1:16" x14ac:dyDescent="0.25">
      <c r="A5524" t="s">
        <v>8343</v>
      </c>
      <c r="B5524">
        <v>1083</v>
      </c>
      <c r="C5524" s="3" t="str">
        <f>HYPERLINK("http://www.uniprot.org/uniprot/B7FJJ4","tr|B7FJJ4|B7FJJ4_MEDTR")</f>
        <v>tr|B7FJJ4|B7FJJ4_MEDTR</v>
      </c>
      <c r="D5524" t="s">
        <v>8344</v>
      </c>
      <c r="E5524">
        <v>96.12</v>
      </c>
      <c r="F5524">
        <v>361</v>
      </c>
      <c r="G5524">
        <v>14</v>
      </c>
      <c r="H5524">
        <v>1</v>
      </c>
      <c r="I5524">
        <v>1</v>
      </c>
      <c r="J5524">
        <v>1080</v>
      </c>
      <c r="K5524">
        <v>1</v>
      </c>
      <c r="L5524">
        <v>1</v>
      </c>
      <c r="M5524">
        <v>361</v>
      </c>
      <c r="N5524" t="s">
        <v>18</v>
      </c>
      <c r="O5524">
        <v>0</v>
      </c>
      <c r="P5524">
        <v>1763</v>
      </c>
    </row>
    <row r="5525" spans="1:16" x14ac:dyDescent="0.25">
      <c r="A5525" t="s">
        <v>8345</v>
      </c>
      <c r="B5525">
        <v>894</v>
      </c>
      <c r="C5525" s="3" t="str">
        <f>HYPERLINK("http://www.uniprot.org/uniprot/C0JP31","tr|C0JP31|C0JP31_LOTJA")</f>
        <v>tr|C0JP31|C0JP31_LOTJA</v>
      </c>
      <c r="D5525" t="s">
        <v>8346</v>
      </c>
      <c r="E5525">
        <v>55.22</v>
      </c>
      <c r="F5525">
        <v>335</v>
      </c>
      <c r="G5525">
        <v>150</v>
      </c>
      <c r="H5525">
        <v>41</v>
      </c>
      <c r="I5525">
        <v>1</v>
      </c>
      <c r="J5525">
        <v>882</v>
      </c>
      <c r="K5525">
        <v>1</v>
      </c>
      <c r="L5525">
        <v>1</v>
      </c>
      <c r="M5525">
        <v>332</v>
      </c>
      <c r="N5525" t="s">
        <v>18</v>
      </c>
      <c r="O5525" s="1">
        <v>6.4577099999999997E-73</v>
      </c>
      <c r="P5525">
        <v>715</v>
      </c>
    </row>
    <row r="5526" spans="1:16" x14ac:dyDescent="0.25">
      <c r="A5526" t="s">
        <v>8347</v>
      </c>
      <c r="B5526">
        <v>1173</v>
      </c>
      <c r="C5526" s="3" t="str">
        <f>HYPERLINK("http://www.uniprot.org/uniprot/C7FDI5","tr|C7FDI5|C7FDI5_SOYBN")</f>
        <v>tr|C7FDI5|C7FDI5_SOYBN</v>
      </c>
      <c r="D5526" t="s">
        <v>717</v>
      </c>
      <c r="E5526">
        <v>50.8</v>
      </c>
      <c r="F5526">
        <v>372</v>
      </c>
      <c r="G5526">
        <v>183</v>
      </c>
      <c r="H5526">
        <v>4</v>
      </c>
      <c r="I5526">
        <v>1</v>
      </c>
      <c r="J5526">
        <v>1104</v>
      </c>
      <c r="K5526">
        <v>1</v>
      </c>
      <c r="L5526">
        <v>694</v>
      </c>
      <c r="M5526">
        <v>1060</v>
      </c>
      <c r="N5526" t="s">
        <v>18</v>
      </c>
      <c r="O5526" s="1">
        <v>4.9444600000000003E-104</v>
      </c>
      <c r="P5526">
        <v>985</v>
      </c>
    </row>
    <row r="5527" spans="1:16" x14ac:dyDescent="0.25">
      <c r="A5527" t="s">
        <v>8348</v>
      </c>
      <c r="B5527">
        <v>825</v>
      </c>
      <c r="C5527" s="3" t="str">
        <f>HYPERLINK("http://www.uniprot.org/uniprot/A2Q2M3","tr|A2Q2M3|A2Q2M3_MEDTR")</f>
        <v>tr|A2Q2M3|A2Q2M3_MEDTR</v>
      </c>
      <c r="D5527" t="s">
        <v>8349</v>
      </c>
      <c r="E5527">
        <v>81.72</v>
      </c>
      <c r="F5527">
        <v>279</v>
      </c>
      <c r="G5527">
        <v>51</v>
      </c>
      <c r="H5527">
        <v>6</v>
      </c>
      <c r="I5527">
        <v>4</v>
      </c>
      <c r="J5527">
        <v>822</v>
      </c>
      <c r="K5527">
        <v>1</v>
      </c>
      <c r="L5527">
        <v>5</v>
      </c>
      <c r="M5527">
        <v>283</v>
      </c>
      <c r="N5527" t="s">
        <v>18</v>
      </c>
      <c r="O5527" s="1">
        <v>2.01597E-123</v>
      </c>
      <c r="P5527">
        <v>1150</v>
      </c>
    </row>
    <row r="5528" spans="1:16" x14ac:dyDescent="0.25">
      <c r="A5528" t="s">
        <v>8350</v>
      </c>
      <c r="B5528">
        <v>3375</v>
      </c>
      <c r="C5528" s="3" t="str">
        <f>HYPERLINK("http://www.uniprot.org/uniprot/Q68HK1","tr|Q68HK1|Q68HK1_PEA")</f>
        <v>tr|Q68HK1|Q68HK1_PEA</v>
      </c>
      <c r="D5528" t="s">
        <v>8351</v>
      </c>
      <c r="E5528">
        <v>89.04</v>
      </c>
      <c r="F5528">
        <v>1105</v>
      </c>
      <c r="G5528">
        <v>121</v>
      </c>
      <c r="H5528">
        <v>0</v>
      </c>
      <c r="I5528">
        <v>58</v>
      </c>
      <c r="J5528">
        <v>3372</v>
      </c>
      <c r="K5528">
        <v>1</v>
      </c>
      <c r="L5528">
        <v>20</v>
      </c>
      <c r="M5528">
        <v>1124</v>
      </c>
      <c r="N5528" t="s">
        <v>18</v>
      </c>
      <c r="O5528">
        <v>0</v>
      </c>
      <c r="P5528">
        <v>5016</v>
      </c>
    </row>
    <row r="5529" spans="1:16" x14ac:dyDescent="0.25">
      <c r="A5529" t="s">
        <v>8352</v>
      </c>
      <c r="B5529">
        <v>1353</v>
      </c>
      <c r="C5529" s="3" t="str">
        <f>HYPERLINK("http://www.uniprot.org/uniprot/I1NG45","tr|I1NG45|I1NG45_SOYBN")</f>
        <v>tr|I1NG45|I1NG45_SOYBN</v>
      </c>
      <c r="D5529" t="s">
        <v>117</v>
      </c>
      <c r="E5529">
        <v>96.06</v>
      </c>
      <c r="F5529">
        <v>432</v>
      </c>
      <c r="G5529">
        <v>17</v>
      </c>
      <c r="H5529">
        <v>0</v>
      </c>
      <c r="I5529">
        <v>1</v>
      </c>
      <c r="J5529">
        <v>1296</v>
      </c>
      <c r="K5529">
        <v>1</v>
      </c>
      <c r="L5529">
        <v>1</v>
      </c>
      <c r="M5529">
        <v>432</v>
      </c>
      <c r="N5529" t="s">
        <v>18</v>
      </c>
      <c r="O5529">
        <v>0</v>
      </c>
      <c r="P5529">
        <v>2174</v>
      </c>
    </row>
    <row r="5530" spans="1:16" x14ac:dyDescent="0.25">
      <c r="A5530" t="s">
        <v>8353</v>
      </c>
      <c r="B5530">
        <v>945</v>
      </c>
      <c r="C5530" s="3" t="str">
        <f>HYPERLINK("http://www.uniprot.org/uniprot/I3T1M3","tr|I3T1M3|I3T1M3_LOTJA")</f>
        <v>tr|I3T1M3|I3T1M3_LOTJA</v>
      </c>
      <c r="D5530" t="s">
        <v>93</v>
      </c>
      <c r="E5530">
        <v>73.87</v>
      </c>
      <c r="F5530">
        <v>310</v>
      </c>
      <c r="G5530">
        <v>81</v>
      </c>
      <c r="H5530">
        <v>0</v>
      </c>
      <c r="I5530">
        <v>7</v>
      </c>
      <c r="J5530">
        <v>936</v>
      </c>
      <c r="K5530">
        <v>1</v>
      </c>
      <c r="L5530">
        <v>39</v>
      </c>
      <c r="M5530">
        <v>348</v>
      </c>
      <c r="N5530" t="s">
        <v>18</v>
      </c>
      <c r="O5530" s="1">
        <v>1.4507200000000001E-134</v>
      </c>
      <c r="P5530">
        <v>1247</v>
      </c>
    </row>
    <row r="5531" spans="1:16" x14ac:dyDescent="0.25">
      <c r="A5531" t="s">
        <v>8354</v>
      </c>
      <c r="B5531">
        <v>1452</v>
      </c>
      <c r="C5531" s="3" t="str">
        <f>HYPERLINK("http://www.uniprot.org/uniprot/G7I2I2","tr|G7I2I2|G7I2I2_MEDTR")</f>
        <v>tr|G7I2I2|G7I2I2_MEDTR</v>
      </c>
      <c r="D5531" t="s">
        <v>8355</v>
      </c>
      <c r="E5531">
        <v>82.47</v>
      </c>
      <c r="F5531">
        <v>291</v>
      </c>
      <c r="G5531">
        <v>51</v>
      </c>
      <c r="H5531">
        <v>5</v>
      </c>
      <c r="I5531">
        <v>1</v>
      </c>
      <c r="J5531">
        <v>858</v>
      </c>
      <c r="K5531">
        <v>1</v>
      </c>
      <c r="L5531">
        <v>1</v>
      </c>
      <c r="M5531">
        <v>289</v>
      </c>
      <c r="N5531" t="s">
        <v>18</v>
      </c>
      <c r="O5531" s="1">
        <v>7.3011500000000001E-127</v>
      </c>
      <c r="P5531">
        <v>1183</v>
      </c>
    </row>
    <row r="5532" spans="1:16" x14ac:dyDescent="0.25">
      <c r="A5532" t="s">
        <v>8356</v>
      </c>
      <c r="B5532">
        <v>1647</v>
      </c>
      <c r="C5532" s="3" t="str">
        <f>HYPERLINK("http://www.uniprot.org/uniprot/G7J869","tr|G7J869|G7J869_MEDTR")</f>
        <v>tr|G7J869|G7J869_MEDTR</v>
      </c>
      <c r="D5532" t="s">
        <v>8357</v>
      </c>
      <c r="E5532">
        <v>76.72</v>
      </c>
      <c r="F5532">
        <v>550</v>
      </c>
      <c r="G5532">
        <v>128</v>
      </c>
      <c r="H5532">
        <v>3</v>
      </c>
      <c r="I5532">
        <v>1</v>
      </c>
      <c r="J5532">
        <v>1641</v>
      </c>
      <c r="K5532">
        <v>1</v>
      </c>
      <c r="L5532">
        <v>1</v>
      </c>
      <c r="M5532">
        <v>550</v>
      </c>
      <c r="N5532" t="s">
        <v>18</v>
      </c>
      <c r="O5532">
        <v>0</v>
      </c>
      <c r="P5532">
        <v>2124</v>
      </c>
    </row>
    <row r="5533" spans="1:16" x14ac:dyDescent="0.25">
      <c r="A5533" t="s">
        <v>8358</v>
      </c>
      <c r="B5533">
        <v>1044</v>
      </c>
      <c r="C5533" s="3" t="str">
        <f>HYPERLINK("http://www.uniprot.org/uniprot/G7KTB3","tr|G7KTB3|G7KTB3_MEDTR")</f>
        <v>tr|G7KTB3|G7KTB3_MEDTR</v>
      </c>
      <c r="D5533" t="s">
        <v>1038</v>
      </c>
      <c r="E5533">
        <v>67.41</v>
      </c>
      <c r="F5533">
        <v>356</v>
      </c>
      <c r="G5533">
        <v>116</v>
      </c>
      <c r="H5533">
        <v>10</v>
      </c>
      <c r="I5533">
        <v>4</v>
      </c>
      <c r="J5533">
        <v>1041</v>
      </c>
      <c r="K5533">
        <v>1</v>
      </c>
      <c r="L5533">
        <v>60</v>
      </c>
      <c r="M5533">
        <v>415</v>
      </c>
      <c r="N5533" t="s">
        <v>18</v>
      </c>
      <c r="O5533" s="1">
        <v>6.0814999999999997E-140</v>
      </c>
      <c r="P5533">
        <v>1294</v>
      </c>
    </row>
    <row r="5534" spans="1:16" x14ac:dyDescent="0.25">
      <c r="A5534" t="s">
        <v>8359</v>
      </c>
      <c r="B5534">
        <v>1524</v>
      </c>
      <c r="C5534" s="3" t="str">
        <f>HYPERLINK("http://www.uniprot.org/uniprot/I1MVS7","tr|I1MVS7|I1MVS7_SOYBN")</f>
        <v>tr|I1MVS7|I1MVS7_SOYBN</v>
      </c>
      <c r="D5534" t="s">
        <v>28</v>
      </c>
      <c r="E5534">
        <v>75.42</v>
      </c>
      <c r="F5534">
        <v>354</v>
      </c>
      <c r="G5534">
        <v>87</v>
      </c>
      <c r="H5534">
        <v>4</v>
      </c>
      <c r="I5534">
        <v>472</v>
      </c>
      <c r="J5534">
        <v>1521</v>
      </c>
      <c r="K5534">
        <v>1</v>
      </c>
      <c r="L5534">
        <v>634</v>
      </c>
      <c r="M5534">
        <v>987</v>
      </c>
      <c r="N5534" t="s">
        <v>18</v>
      </c>
      <c r="O5534" s="1">
        <v>5.95044E-151</v>
      </c>
      <c r="P5534">
        <v>1391</v>
      </c>
    </row>
    <row r="5535" spans="1:16" x14ac:dyDescent="0.25">
      <c r="A5535" t="s">
        <v>8360</v>
      </c>
      <c r="B5535">
        <v>951</v>
      </c>
      <c r="C5535" s="3" t="str">
        <f>HYPERLINK("http://www.uniprot.org/uniprot/I3S7E1","tr|I3S7E1|I3S7E1_MEDTR")</f>
        <v>tr|I3S7E1|I3S7E1_MEDTR</v>
      </c>
      <c r="D5535" t="s">
        <v>22</v>
      </c>
      <c r="E5535">
        <v>82.59</v>
      </c>
      <c r="F5535">
        <v>316</v>
      </c>
      <c r="G5535">
        <v>55</v>
      </c>
      <c r="H5535">
        <v>0</v>
      </c>
      <c r="I5535">
        <v>1</v>
      </c>
      <c r="J5535">
        <v>948</v>
      </c>
      <c r="K5535">
        <v>1</v>
      </c>
      <c r="L5535">
        <v>1</v>
      </c>
      <c r="M5535">
        <v>316</v>
      </c>
      <c r="N5535" t="s">
        <v>18</v>
      </c>
      <c r="O5535" s="1">
        <v>3.2623100000000001E-142</v>
      </c>
      <c r="P5535">
        <v>1313</v>
      </c>
    </row>
    <row r="5536" spans="1:16" x14ac:dyDescent="0.25">
      <c r="A5536" t="s">
        <v>8361</v>
      </c>
      <c r="B5536">
        <v>1050</v>
      </c>
      <c r="C5536" s="3" t="str">
        <f>HYPERLINK("http://www.uniprot.org/uniprot/K7LSM4","tr|K7LSM4|K7LSM4_SOYBN")</f>
        <v>tr|K7LSM4|K7LSM4_SOYBN</v>
      </c>
      <c r="D5536" t="s">
        <v>28</v>
      </c>
      <c r="E5536">
        <v>63.78</v>
      </c>
      <c r="F5536">
        <v>301</v>
      </c>
      <c r="G5536">
        <v>109</v>
      </c>
      <c r="H5536">
        <v>34</v>
      </c>
      <c r="I5536">
        <v>10</v>
      </c>
      <c r="J5536">
        <v>810</v>
      </c>
      <c r="K5536">
        <v>1</v>
      </c>
      <c r="L5536">
        <v>5</v>
      </c>
      <c r="M5536">
        <v>305</v>
      </c>
      <c r="N5536" t="s">
        <v>18</v>
      </c>
      <c r="O5536" s="1">
        <v>2.6104700000000001E-98</v>
      </c>
      <c r="P5536">
        <v>935</v>
      </c>
    </row>
    <row r="5537" spans="1:16" x14ac:dyDescent="0.25">
      <c r="A5537" t="s">
        <v>8362</v>
      </c>
      <c r="B5537">
        <v>468</v>
      </c>
      <c r="C5537" s="3" t="str">
        <f>HYPERLINK("http://www.uniprot.org/uniprot/G7L785","tr|G7L785|G7L785_MEDTR")</f>
        <v>tr|G7L785|G7L785_MEDTR</v>
      </c>
      <c r="D5537" t="s">
        <v>8363</v>
      </c>
      <c r="E5537">
        <v>79.349999999999994</v>
      </c>
      <c r="F5537">
        <v>155</v>
      </c>
      <c r="G5537">
        <v>32</v>
      </c>
      <c r="H5537">
        <v>0</v>
      </c>
      <c r="I5537">
        <v>1</v>
      </c>
      <c r="J5537">
        <v>465</v>
      </c>
      <c r="K5537">
        <v>1</v>
      </c>
      <c r="L5537">
        <v>1</v>
      </c>
      <c r="M5537">
        <v>155</v>
      </c>
      <c r="N5537" t="s">
        <v>18</v>
      </c>
      <c r="O5537" s="1">
        <v>1.7718699999999999E-63</v>
      </c>
      <c r="P5537">
        <v>629</v>
      </c>
    </row>
    <row r="5538" spans="1:16" x14ac:dyDescent="0.25">
      <c r="A5538" t="s">
        <v>8364</v>
      </c>
      <c r="B5538">
        <v>1098</v>
      </c>
      <c r="C5538" s="3" t="str">
        <f>HYPERLINK("http://www.uniprot.org/uniprot/I1JCV7","tr|I1JCV7|I1JCV7_SOYBN")</f>
        <v>tr|I1JCV7|I1JCV7_SOYBN</v>
      </c>
      <c r="D5538" t="s">
        <v>28</v>
      </c>
      <c r="E5538">
        <v>91.24</v>
      </c>
      <c r="F5538">
        <v>354</v>
      </c>
      <c r="G5538">
        <v>31</v>
      </c>
      <c r="H5538">
        <v>0</v>
      </c>
      <c r="I5538">
        <v>34</v>
      </c>
      <c r="J5538">
        <v>1095</v>
      </c>
      <c r="K5538">
        <v>1</v>
      </c>
      <c r="L5538">
        <v>20</v>
      </c>
      <c r="M5538">
        <v>373</v>
      </c>
      <c r="N5538" t="s">
        <v>18</v>
      </c>
      <c r="O5538">
        <v>0</v>
      </c>
      <c r="P5538">
        <v>1740</v>
      </c>
    </row>
    <row r="5539" spans="1:16" x14ac:dyDescent="0.25">
      <c r="A5539" t="s">
        <v>8365</v>
      </c>
      <c r="B5539">
        <v>1587</v>
      </c>
      <c r="C5539" s="3" t="str">
        <f>HYPERLINK("http://www.uniprot.org/uniprot/K7MGB0","tr|K7MGB0|K7MGB0_SOYBN")</f>
        <v>tr|K7MGB0|K7MGB0_SOYBN</v>
      </c>
      <c r="D5539" t="s">
        <v>28</v>
      </c>
      <c r="E5539">
        <v>55.09</v>
      </c>
      <c r="F5539">
        <v>550</v>
      </c>
      <c r="G5539">
        <v>247</v>
      </c>
      <c r="H5539">
        <v>35</v>
      </c>
      <c r="I5539">
        <v>40</v>
      </c>
      <c r="J5539">
        <v>1584</v>
      </c>
      <c r="K5539">
        <v>1</v>
      </c>
      <c r="L5539">
        <v>32</v>
      </c>
      <c r="M5539">
        <v>578</v>
      </c>
      <c r="N5539" t="s">
        <v>18</v>
      </c>
      <c r="O5539" s="1">
        <v>7.1908500000000002E-155</v>
      </c>
      <c r="P5539">
        <v>1425</v>
      </c>
    </row>
    <row r="5540" spans="1:16" x14ac:dyDescent="0.25">
      <c r="A5540" t="s">
        <v>8366</v>
      </c>
      <c r="B5540">
        <v>1629</v>
      </c>
      <c r="C5540" s="3" t="str">
        <f>HYPERLINK("http://www.uniprot.org/uniprot/G7K016","tr|G7K016|G7K016_MEDTR")</f>
        <v>tr|G7K016|G7K016_MEDTR</v>
      </c>
      <c r="D5540" t="s">
        <v>8367</v>
      </c>
      <c r="E5540">
        <v>83.6</v>
      </c>
      <c r="F5540">
        <v>372</v>
      </c>
      <c r="G5540">
        <v>61</v>
      </c>
      <c r="H5540">
        <v>1</v>
      </c>
      <c r="I5540">
        <v>514</v>
      </c>
      <c r="J5540">
        <v>1626</v>
      </c>
      <c r="K5540">
        <v>1</v>
      </c>
      <c r="L5540">
        <v>174</v>
      </c>
      <c r="M5540">
        <v>542</v>
      </c>
      <c r="N5540" t="s">
        <v>18</v>
      </c>
      <c r="O5540" s="1">
        <v>2.3673400000000001E-169</v>
      </c>
      <c r="P5540">
        <v>1550</v>
      </c>
    </row>
    <row r="5541" spans="1:16" x14ac:dyDescent="0.25">
      <c r="A5541" t="s">
        <v>8368</v>
      </c>
      <c r="B5541">
        <v>1107</v>
      </c>
      <c r="C5541" s="3" t="str">
        <f>HYPERLINK("http://www.uniprot.org/uniprot/G7LJA7","tr|G7LJA7|G7LJA7_MEDTR")</f>
        <v>tr|G7LJA7|G7LJA7_MEDTR</v>
      </c>
      <c r="D5541" t="s">
        <v>5487</v>
      </c>
      <c r="E5541">
        <v>34.020000000000003</v>
      </c>
      <c r="F5541">
        <v>194</v>
      </c>
      <c r="G5541">
        <v>128</v>
      </c>
      <c r="H5541">
        <v>2</v>
      </c>
      <c r="I5541">
        <v>328</v>
      </c>
      <c r="J5541">
        <v>903</v>
      </c>
      <c r="K5541">
        <v>1</v>
      </c>
      <c r="L5541">
        <v>173</v>
      </c>
      <c r="M5541">
        <v>359</v>
      </c>
      <c r="N5541" t="s">
        <v>18</v>
      </c>
      <c r="O5541" s="1">
        <v>2.0667299999999999E-24</v>
      </c>
      <c r="P5541">
        <v>298</v>
      </c>
    </row>
    <row r="5542" spans="1:16" x14ac:dyDescent="0.25">
      <c r="A5542" t="s">
        <v>8369</v>
      </c>
      <c r="B5542">
        <v>4128</v>
      </c>
      <c r="C5542" s="3" t="str">
        <f>HYPERLINK("http://www.uniprot.org/uniprot/K7MCM1","tr|K7MCM1|K7MCM1_SOYBN")</f>
        <v>tr|K7MCM1|K7MCM1_SOYBN</v>
      </c>
      <c r="D5542" t="s">
        <v>28</v>
      </c>
      <c r="E5542">
        <v>69</v>
      </c>
      <c r="F5542">
        <v>1426</v>
      </c>
      <c r="G5542">
        <v>442</v>
      </c>
      <c r="H5542">
        <v>67</v>
      </c>
      <c r="I5542">
        <v>1</v>
      </c>
      <c r="J5542">
        <v>4077</v>
      </c>
      <c r="K5542">
        <v>1</v>
      </c>
      <c r="L5542">
        <v>1</v>
      </c>
      <c r="M5542">
        <v>1395</v>
      </c>
      <c r="N5542" t="s">
        <v>18</v>
      </c>
      <c r="O5542">
        <v>0</v>
      </c>
      <c r="P5542">
        <v>4771</v>
      </c>
    </row>
    <row r="5543" spans="1:16" x14ac:dyDescent="0.25">
      <c r="A5543" t="s">
        <v>8370</v>
      </c>
      <c r="B5543">
        <v>987</v>
      </c>
      <c r="C5543" s="3" t="str">
        <f>HYPERLINK("http://www.uniprot.org/uniprot/K7MNX2","tr|K7MNX2|K7MNX2_SOYBN")</f>
        <v>tr|K7MNX2|K7MNX2_SOYBN</v>
      </c>
      <c r="D5543" t="s">
        <v>28</v>
      </c>
      <c r="E5543">
        <v>29.41</v>
      </c>
      <c r="F5543">
        <v>187</v>
      </c>
      <c r="G5543">
        <v>132</v>
      </c>
      <c r="H5543">
        <v>3</v>
      </c>
      <c r="I5543">
        <v>76</v>
      </c>
      <c r="J5543">
        <v>627</v>
      </c>
      <c r="K5543">
        <v>1</v>
      </c>
      <c r="L5543">
        <v>256</v>
      </c>
      <c r="M5543">
        <v>429</v>
      </c>
      <c r="N5543" t="s">
        <v>18</v>
      </c>
      <c r="O5543" s="1">
        <v>3.7061499999999999E-11</v>
      </c>
      <c r="P5543">
        <v>183</v>
      </c>
    </row>
    <row r="5544" spans="1:16" x14ac:dyDescent="0.25">
      <c r="A5544" t="s">
        <v>8371</v>
      </c>
      <c r="B5544">
        <v>423</v>
      </c>
      <c r="C5544" s="3" t="str">
        <f>HYPERLINK("http://www.uniprot.org/uniprot/G7LEB1","tr|G7LEB1|G7LEB1_MEDTR")</f>
        <v>tr|G7LEB1|G7LEB1_MEDTR</v>
      </c>
      <c r="D5544" t="s">
        <v>8338</v>
      </c>
      <c r="E5544">
        <v>89.43</v>
      </c>
      <c r="F5544">
        <v>123</v>
      </c>
      <c r="G5544">
        <v>13</v>
      </c>
      <c r="H5544">
        <v>0</v>
      </c>
      <c r="I5544">
        <v>22</v>
      </c>
      <c r="J5544">
        <v>390</v>
      </c>
      <c r="K5544">
        <v>1</v>
      </c>
      <c r="L5544">
        <v>3</v>
      </c>
      <c r="M5544">
        <v>125</v>
      </c>
      <c r="N5544" t="s">
        <v>18</v>
      </c>
      <c r="O5544" s="1">
        <v>3.2689199999999999E-57</v>
      </c>
      <c r="P5544">
        <v>575</v>
      </c>
    </row>
    <row r="5545" spans="1:16" x14ac:dyDescent="0.25">
      <c r="A5545" t="s">
        <v>8372</v>
      </c>
      <c r="B5545">
        <v>612</v>
      </c>
      <c r="C5545" s="3" t="str">
        <f>HYPERLINK("http://www.uniprot.org/uniprot/G7IK45","tr|G7IK45|G7IK45_MEDTR")</f>
        <v>tr|G7IK45|G7IK45_MEDTR</v>
      </c>
      <c r="D5545" t="s">
        <v>8373</v>
      </c>
      <c r="E5545">
        <v>87.62</v>
      </c>
      <c r="F5545">
        <v>202</v>
      </c>
      <c r="G5545">
        <v>25</v>
      </c>
      <c r="H5545">
        <v>0</v>
      </c>
      <c r="I5545">
        <v>1</v>
      </c>
      <c r="J5545">
        <v>606</v>
      </c>
      <c r="K5545">
        <v>1</v>
      </c>
      <c r="L5545">
        <v>1</v>
      </c>
      <c r="M5545">
        <v>202</v>
      </c>
      <c r="N5545" t="s">
        <v>18</v>
      </c>
      <c r="O5545" s="1">
        <v>3.58807E-100</v>
      </c>
      <c r="P5545">
        <v>947</v>
      </c>
    </row>
    <row r="5546" spans="1:16" x14ac:dyDescent="0.25">
      <c r="A5546" t="s">
        <v>8374</v>
      </c>
      <c r="B5546">
        <v>1920</v>
      </c>
      <c r="C5546" s="3" t="str">
        <f>HYPERLINK("http://www.uniprot.org/uniprot/I1M399","tr|I1M399|I1M399_SOYBN")</f>
        <v>tr|I1M399|I1M399_SOYBN</v>
      </c>
      <c r="D5546" t="s">
        <v>71</v>
      </c>
      <c r="E5546">
        <v>78.989999999999995</v>
      </c>
      <c r="F5546">
        <v>695</v>
      </c>
      <c r="G5546">
        <v>146</v>
      </c>
      <c r="H5546">
        <v>56</v>
      </c>
      <c r="I5546">
        <v>1</v>
      </c>
      <c r="J5546">
        <v>1917</v>
      </c>
      <c r="K5546">
        <v>1</v>
      </c>
      <c r="L5546">
        <v>1</v>
      </c>
      <c r="M5546">
        <v>691</v>
      </c>
      <c r="N5546" t="s">
        <v>18</v>
      </c>
      <c r="O5546">
        <v>0</v>
      </c>
      <c r="P5546">
        <v>2854</v>
      </c>
    </row>
    <row r="5547" spans="1:16" x14ac:dyDescent="0.25">
      <c r="A5547" t="s">
        <v>8375</v>
      </c>
      <c r="B5547">
        <v>1386</v>
      </c>
      <c r="C5547" s="3" t="str">
        <f>HYPERLINK("http://www.uniprot.org/uniprot/G7INB9","tr|G7INB9|G7INB9_MEDTR")</f>
        <v>tr|G7INB9|G7INB9_MEDTR</v>
      </c>
      <c r="D5547" t="s">
        <v>8376</v>
      </c>
      <c r="E5547">
        <v>88.66</v>
      </c>
      <c r="F5547">
        <v>450</v>
      </c>
      <c r="G5547">
        <v>51</v>
      </c>
      <c r="H5547">
        <v>0</v>
      </c>
      <c r="I5547">
        <v>34</v>
      </c>
      <c r="J5547">
        <v>1383</v>
      </c>
      <c r="K5547">
        <v>1</v>
      </c>
      <c r="L5547">
        <v>119</v>
      </c>
      <c r="M5547">
        <v>568</v>
      </c>
      <c r="N5547" t="s">
        <v>18</v>
      </c>
      <c r="O5547">
        <v>0</v>
      </c>
      <c r="P5547">
        <v>2046</v>
      </c>
    </row>
    <row r="5548" spans="1:16" x14ac:dyDescent="0.25">
      <c r="A5548" t="s">
        <v>8377</v>
      </c>
      <c r="B5548">
        <v>804</v>
      </c>
      <c r="C5548" s="3" t="str">
        <f>HYPERLINK("http://www.uniprot.org/uniprot/I1K1K6","tr|I1K1K6|I1K1K6_SOYBN")</f>
        <v>tr|I1K1K6|I1K1K6_SOYBN</v>
      </c>
      <c r="D5548" t="s">
        <v>71</v>
      </c>
      <c r="E5548">
        <v>73.06</v>
      </c>
      <c r="F5548">
        <v>271</v>
      </c>
      <c r="G5548">
        <v>73</v>
      </c>
      <c r="H5548">
        <v>4</v>
      </c>
      <c r="I5548">
        <v>1</v>
      </c>
      <c r="J5548">
        <v>801</v>
      </c>
      <c r="K5548">
        <v>1</v>
      </c>
      <c r="L5548">
        <v>654</v>
      </c>
      <c r="M5548">
        <v>922</v>
      </c>
      <c r="N5548" t="s">
        <v>18</v>
      </c>
      <c r="O5548" s="1">
        <v>7.05914E-102</v>
      </c>
      <c r="P5548">
        <v>964</v>
      </c>
    </row>
    <row r="5549" spans="1:16" x14ac:dyDescent="0.25">
      <c r="A5549" t="s">
        <v>8378</v>
      </c>
      <c r="B5549">
        <v>450</v>
      </c>
      <c r="C5549" s="3" t="str">
        <f>HYPERLINK("http://www.uniprot.org/uniprot/A2Q2T1","tr|A2Q2T1|A2Q2T1_MEDTR")</f>
        <v>tr|A2Q2T1|A2Q2T1_MEDTR</v>
      </c>
      <c r="D5549" t="s">
        <v>337</v>
      </c>
      <c r="E5549">
        <v>83.78</v>
      </c>
      <c r="F5549">
        <v>111</v>
      </c>
      <c r="G5549">
        <v>18</v>
      </c>
      <c r="H5549">
        <v>0</v>
      </c>
      <c r="I5549">
        <v>79</v>
      </c>
      <c r="J5549">
        <v>411</v>
      </c>
      <c r="K5549">
        <v>1</v>
      </c>
      <c r="L5549">
        <v>367</v>
      </c>
      <c r="M5549">
        <v>477</v>
      </c>
      <c r="N5549" t="s">
        <v>18</v>
      </c>
      <c r="O5549" s="1">
        <v>1.0421E-47</v>
      </c>
      <c r="P5549">
        <v>493</v>
      </c>
    </row>
    <row r="5550" spans="1:16" x14ac:dyDescent="0.25">
      <c r="A5550" t="s">
        <v>8379</v>
      </c>
      <c r="B5550">
        <v>1047</v>
      </c>
      <c r="C5550" s="3" t="str">
        <f>HYPERLINK("http://www.uniprot.org/uniprot/G7L3M6","tr|G7L3M6|G7L3M6_MEDTR")</f>
        <v>tr|G7L3M6|G7L3M6_MEDTR</v>
      </c>
      <c r="D5550" t="s">
        <v>8380</v>
      </c>
      <c r="E5550">
        <v>58</v>
      </c>
      <c r="F5550">
        <v>350</v>
      </c>
      <c r="G5550">
        <v>147</v>
      </c>
      <c r="H5550">
        <v>2</v>
      </c>
      <c r="I5550">
        <v>1</v>
      </c>
      <c r="J5550">
        <v>1044</v>
      </c>
      <c r="K5550">
        <v>1</v>
      </c>
      <c r="L5550">
        <v>1</v>
      </c>
      <c r="M5550">
        <v>346</v>
      </c>
      <c r="N5550" t="s">
        <v>18</v>
      </c>
      <c r="O5550" s="1">
        <v>2.8720600000000002E-97</v>
      </c>
      <c r="P5550">
        <v>926</v>
      </c>
    </row>
    <row r="5551" spans="1:16" x14ac:dyDescent="0.25">
      <c r="A5551" t="s">
        <v>8381</v>
      </c>
      <c r="B5551">
        <v>1041</v>
      </c>
      <c r="C5551" s="3" t="str">
        <f>HYPERLINK("http://www.uniprot.org/uniprot/Q2HSM4","tr|Q2HSM4|Q2HSM4_MEDTR")</f>
        <v>tr|Q2HSM4|Q2HSM4_MEDTR</v>
      </c>
      <c r="D5551" t="s">
        <v>8382</v>
      </c>
      <c r="E5551">
        <v>81.47</v>
      </c>
      <c r="F5551">
        <v>340</v>
      </c>
      <c r="G5551">
        <v>63</v>
      </c>
      <c r="H5551">
        <v>0</v>
      </c>
      <c r="I5551">
        <v>1</v>
      </c>
      <c r="J5551">
        <v>1020</v>
      </c>
      <c r="K5551">
        <v>1</v>
      </c>
      <c r="L5551">
        <v>1</v>
      </c>
      <c r="M5551">
        <v>337</v>
      </c>
      <c r="N5551" t="s">
        <v>18</v>
      </c>
      <c r="O5551" s="1">
        <v>1.80939E-160</v>
      </c>
      <c r="P5551">
        <v>1471</v>
      </c>
    </row>
    <row r="5552" spans="1:16" x14ac:dyDescent="0.25">
      <c r="A5552" t="s">
        <v>8383</v>
      </c>
      <c r="B5552">
        <v>2193</v>
      </c>
      <c r="C5552" s="3" t="str">
        <f>HYPERLINK("http://www.uniprot.org/uniprot/G7IAE3","tr|G7IAE3|G7IAE3_MEDTR")</f>
        <v>tr|G7IAE3|G7IAE3_MEDTR</v>
      </c>
      <c r="D5552" t="s">
        <v>8317</v>
      </c>
      <c r="E5552">
        <v>87.82</v>
      </c>
      <c r="F5552">
        <v>731</v>
      </c>
      <c r="G5552">
        <v>89</v>
      </c>
      <c r="H5552">
        <v>3</v>
      </c>
      <c r="I5552">
        <v>7</v>
      </c>
      <c r="J5552">
        <v>2190</v>
      </c>
      <c r="K5552">
        <v>1</v>
      </c>
      <c r="L5552">
        <v>5</v>
      </c>
      <c r="M5552">
        <v>735</v>
      </c>
      <c r="N5552" t="s">
        <v>18</v>
      </c>
      <c r="O5552">
        <v>0</v>
      </c>
      <c r="P5552">
        <v>3410</v>
      </c>
    </row>
    <row r="5553" spans="1:16" x14ac:dyDescent="0.25">
      <c r="A5553" t="s">
        <v>8384</v>
      </c>
      <c r="B5553">
        <v>1449</v>
      </c>
      <c r="C5553" s="3" t="str">
        <f>HYPERLINK("http://www.uniprot.org/uniprot/I1LEC2","tr|I1LEC2|I1LEC2_SOYBN")</f>
        <v>tr|I1LEC2|I1LEC2_SOYBN</v>
      </c>
      <c r="D5553" t="s">
        <v>71</v>
      </c>
      <c r="E5553">
        <v>65.56</v>
      </c>
      <c r="F5553">
        <v>485</v>
      </c>
      <c r="G5553">
        <v>167</v>
      </c>
      <c r="H5553">
        <v>6</v>
      </c>
      <c r="I5553">
        <v>4</v>
      </c>
      <c r="J5553">
        <v>1440</v>
      </c>
      <c r="K5553">
        <v>1</v>
      </c>
      <c r="L5553">
        <v>3</v>
      </c>
      <c r="M5553">
        <v>461</v>
      </c>
      <c r="N5553" t="s">
        <v>18</v>
      </c>
      <c r="O5553" s="1">
        <v>2.5473200000000002E-180</v>
      </c>
      <c r="P5553">
        <v>1644</v>
      </c>
    </row>
    <row r="5554" spans="1:16" x14ac:dyDescent="0.25">
      <c r="A5554" t="s">
        <v>8385</v>
      </c>
      <c r="B5554">
        <v>1716</v>
      </c>
      <c r="C5554" s="3" t="str">
        <f>HYPERLINK("http://www.uniprot.org/uniprot/I1MHP5","tr|I1MHP5|I1MHP5_SOYBN")</f>
        <v>tr|I1MHP5|I1MHP5_SOYBN</v>
      </c>
      <c r="D5554" t="s">
        <v>28</v>
      </c>
      <c r="E5554">
        <v>27.85</v>
      </c>
      <c r="F5554">
        <v>420</v>
      </c>
      <c r="G5554">
        <v>303</v>
      </c>
      <c r="H5554">
        <v>42</v>
      </c>
      <c r="I5554">
        <v>151</v>
      </c>
      <c r="J5554">
        <v>1284</v>
      </c>
      <c r="K5554">
        <v>1</v>
      </c>
      <c r="L5554">
        <v>1057</v>
      </c>
      <c r="M5554">
        <v>1470</v>
      </c>
      <c r="N5554" t="s">
        <v>18</v>
      </c>
      <c r="O5554" s="1">
        <v>2.0955399999999999E-30</v>
      </c>
      <c r="P5554">
        <v>352</v>
      </c>
    </row>
    <row r="5555" spans="1:16" x14ac:dyDescent="0.25">
      <c r="A5555" t="s">
        <v>8386</v>
      </c>
      <c r="B5555">
        <v>1098</v>
      </c>
      <c r="C5555" s="3" t="str">
        <f>HYPERLINK("http://www.uniprot.org/uniprot/Q2PYW4","tr|Q2PYW4|Q2PYW4_SOLTU")</f>
        <v>tr|Q2PYW4|Q2PYW4_SOLTU</v>
      </c>
      <c r="D5555" t="s">
        <v>8387</v>
      </c>
      <c r="E5555">
        <v>35.1</v>
      </c>
      <c r="F5555">
        <v>188</v>
      </c>
      <c r="G5555">
        <v>122</v>
      </c>
      <c r="H5555">
        <v>6</v>
      </c>
      <c r="I5555">
        <v>76</v>
      </c>
      <c r="J5555">
        <v>621</v>
      </c>
      <c r="K5555">
        <v>1</v>
      </c>
      <c r="L5555">
        <v>1</v>
      </c>
      <c r="M5555">
        <v>188</v>
      </c>
      <c r="N5555" t="s">
        <v>18</v>
      </c>
      <c r="O5555" s="1">
        <v>1.1952600000000001E-24</v>
      </c>
      <c r="P5555">
        <v>300</v>
      </c>
    </row>
    <row r="5556" spans="1:16" x14ac:dyDescent="0.25">
      <c r="A5556" t="s">
        <v>8388</v>
      </c>
      <c r="B5556">
        <v>177</v>
      </c>
      <c r="C5556" s="3" t="str">
        <f>HYPERLINK("http://www.uniprot.org/uniprot/K7M750","tr|K7M750|K7M750_SOYBN")</f>
        <v>tr|K7M750|K7M750_SOYBN</v>
      </c>
      <c r="D5556" t="s">
        <v>28</v>
      </c>
      <c r="E5556">
        <v>65</v>
      </c>
      <c r="F5556">
        <v>60</v>
      </c>
      <c r="G5556">
        <v>21</v>
      </c>
      <c r="H5556">
        <v>5</v>
      </c>
      <c r="I5556">
        <v>10</v>
      </c>
      <c r="J5556">
        <v>174</v>
      </c>
      <c r="K5556">
        <v>1</v>
      </c>
      <c r="L5556">
        <v>5</v>
      </c>
      <c r="M5556">
        <v>64</v>
      </c>
      <c r="N5556" t="s">
        <v>18</v>
      </c>
      <c r="O5556" s="1">
        <v>1.3652999999999999E-10</v>
      </c>
      <c r="P5556">
        <v>173</v>
      </c>
    </row>
    <row r="5557" spans="1:16" x14ac:dyDescent="0.25">
      <c r="A5557" t="s">
        <v>8389</v>
      </c>
      <c r="B5557">
        <v>1920</v>
      </c>
      <c r="C5557" s="3" t="str">
        <f>HYPERLINK("http://www.uniprot.org/uniprot/G7JHX7","tr|G7JHX7|G7JHX7_MEDTR")</f>
        <v>tr|G7JHX7|G7JHX7_MEDTR</v>
      </c>
      <c r="D5557" t="s">
        <v>8390</v>
      </c>
      <c r="E5557">
        <v>80.97</v>
      </c>
      <c r="F5557">
        <v>552</v>
      </c>
      <c r="G5557">
        <v>105</v>
      </c>
      <c r="H5557">
        <v>4</v>
      </c>
      <c r="I5557">
        <v>58</v>
      </c>
      <c r="J5557">
        <v>1701</v>
      </c>
      <c r="K5557">
        <v>1</v>
      </c>
      <c r="L5557">
        <v>60</v>
      </c>
      <c r="M5557">
        <v>609</v>
      </c>
      <c r="N5557" t="s">
        <v>18</v>
      </c>
      <c r="O5557">
        <v>0</v>
      </c>
      <c r="P5557">
        <v>2270</v>
      </c>
    </row>
    <row r="5558" spans="1:16" x14ac:dyDescent="0.25">
      <c r="A5558" t="s">
        <v>8391</v>
      </c>
      <c r="B5558">
        <v>1152</v>
      </c>
      <c r="C5558" s="3" t="str">
        <f>HYPERLINK("http://www.uniprot.org/uniprot/G7LIU9","tr|G7LIU9|G7LIU9_MEDTR")</f>
        <v>tr|G7LIU9|G7LIU9_MEDTR</v>
      </c>
      <c r="D5558" t="s">
        <v>8392</v>
      </c>
      <c r="E5558">
        <v>67.069999999999993</v>
      </c>
      <c r="F5558">
        <v>410</v>
      </c>
      <c r="G5558">
        <v>135</v>
      </c>
      <c r="H5558">
        <v>30</v>
      </c>
      <c r="I5558">
        <v>10</v>
      </c>
      <c r="J5558">
        <v>1149</v>
      </c>
      <c r="K5558">
        <v>1</v>
      </c>
      <c r="L5558">
        <v>9</v>
      </c>
      <c r="M5558">
        <v>400</v>
      </c>
      <c r="N5558" t="s">
        <v>18</v>
      </c>
      <c r="O5558" s="1">
        <v>1.42604E-148</v>
      </c>
      <c r="P5558">
        <v>1369</v>
      </c>
    </row>
    <row r="5559" spans="1:16" x14ac:dyDescent="0.25">
      <c r="A5559" t="s">
        <v>8393</v>
      </c>
      <c r="B5559">
        <v>405</v>
      </c>
      <c r="C5559" s="3" t="str">
        <f>HYPERLINK("http://www.uniprot.org/uniprot/K7LNV3","tr|K7LNV3|K7LNV3_SOYBN")</f>
        <v>tr|K7LNV3|K7LNV3_SOYBN</v>
      </c>
      <c r="D5559" t="s">
        <v>28</v>
      </c>
      <c r="E5559">
        <v>65.709999999999994</v>
      </c>
      <c r="F5559">
        <v>140</v>
      </c>
      <c r="G5559">
        <v>48</v>
      </c>
      <c r="H5559">
        <v>6</v>
      </c>
      <c r="I5559">
        <v>1</v>
      </c>
      <c r="J5559">
        <v>402</v>
      </c>
      <c r="K5559">
        <v>1</v>
      </c>
      <c r="L5559">
        <v>10</v>
      </c>
      <c r="M5559">
        <v>149</v>
      </c>
      <c r="N5559" t="s">
        <v>18</v>
      </c>
      <c r="O5559" s="1">
        <v>5.3898400000000004E-44</v>
      </c>
      <c r="P5559">
        <v>461</v>
      </c>
    </row>
    <row r="5560" spans="1:16" x14ac:dyDescent="0.25">
      <c r="A5560" t="s">
        <v>8394</v>
      </c>
      <c r="B5560">
        <v>354</v>
      </c>
      <c r="C5560" s="3" t="str">
        <f>HYPERLINK("http://www.uniprot.org/uniprot/I3TAW2","tr|I3TAW2|I3TAW2_MEDTR")</f>
        <v>tr|I3TAW2|I3TAW2_MEDTR</v>
      </c>
      <c r="D5560" t="s">
        <v>8395</v>
      </c>
      <c r="E5560">
        <v>65.94</v>
      </c>
      <c r="F5560">
        <v>138</v>
      </c>
      <c r="G5560">
        <v>47</v>
      </c>
      <c r="H5560">
        <v>22</v>
      </c>
      <c r="I5560">
        <v>1</v>
      </c>
      <c r="J5560">
        <v>348</v>
      </c>
      <c r="K5560">
        <v>1</v>
      </c>
      <c r="L5560">
        <v>1</v>
      </c>
      <c r="M5560">
        <v>138</v>
      </c>
      <c r="N5560" t="s">
        <v>18</v>
      </c>
      <c r="O5560" s="1">
        <v>4.9304000000000003E-37</v>
      </c>
      <c r="P5560">
        <v>401</v>
      </c>
    </row>
    <row r="5561" spans="1:16" x14ac:dyDescent="0.25">
      <c r="A5561" t="s">
        <v>8396</v>
      </c>
      <c r="B5561">
        <v>870</v>
      </c>
      <c r="C5561" s="3" t="str">
        <f>HYPERLINK("http://www.uniprot.org/uniprot/G7JN55","tr|G7JN55|G7JN55_MEDTR")</f>
        <v>tr|G7JN55|G7JN55_MEDTR</v>
      </c>
      <c r="D5561" t="s">
        <v>8397</v>
      </c>
      <c r="E5561">
        <v>63.63</v>
      </c>
      <c r="F5561">
        <v>341</v>
      </c>
      <c r="G5561">
        <v>124</v>
      </c>
      <c r="H5561">
        <v>52</v>
      </c>
      <c r="I5561">
        <v>1</v>
      </c>
      <c r="J5561">
        <v>867</v>
      </c>
      <c r="K5561">
        <v>1</v>
      </c>
      <c r="L5561">
        <v>1</v>
      </c>
      <c r="M5561">
        <v>340</v>
      </c>
      <c r="N5561" t="s">
        <v>18</v>
      </c>
      <c r="O5561" s="1">
        <v>5.4861999999999998E-106</v>
      </c>
      <c r="P5561">
        <v>1000</v>
      </c>
    </row>
    <row r="5562" spans="1:16" x14ac:dyDescent="0.25">
      <c r="A5562" t="s">
        <v>8398</v>
      </c>
      <c r="B5562">
        <v>354</v>
      </c>
      <c r="C5562" s="3" t="str">
        <f>HYPERLINK("http://www.uniprot.org/uniprot/I3S1B7","tr|I3S1B7|I3S1B7_MEDTR")</f>
        <v>tr|I3S1B7|I3S1B7_MEDTR</v>
      </c>
      <c r="D5562" t="s">
        <v>22</v>
      </c>
      <c r="E5562">
        <v>59.66</v>
      </c>
      <c r="F5562">
        <v>119</v>
      </c>
      <c r="G5562">
        <v>48</v>
      </c>
      <c r="H5562">
        <v>5</v>
      </c>
      <c r="I5562">
        <v>10</v>
      </c>
      <c r="J5562">
        <v>351</v>
      </c>
      <c r="K5562">
        <v>1</v>
      </c>
      <c r="L5562">
        <v>111</v>
      </c>
      <c r="M5562">
        <v>229</v>
      </c>
      <c r="N5562" t="s">
        <v>18</v>
      </c>
      <c r="O5562" s="1">
        <v>8.1457300000000001E-32</v>
      </c>
      <c r="P5562">
        <v>356</v>
      </c>
    </row>
    <row r="5563" spans="1:16" x14ac:dyDescent="0.25">
      <c r="A5563" t="s">
        <v>8399</v>
      </c>
      <c r="B5563">
        <v>402</v>
      </c>
      <c r="C5563" s="3" t="str">
        <f>HYPERLINK("http://www.uniprot.org/uniprot/K7M6X9","tr|K7M6X9|K7M6X9_SOYBN")</f>
        <v>tr|K7M6X9|K7M6X9_SOYBN</v>
      </c>
      <c r="D5563" t="s">
        <v>28</v>
      </c>
      <c r="E5563">
        <v>83.59</v>
      </c>
      <c r="F5563">
        <v>128</v>
      </c>
      <c r="G5563">
        <v>21</v>
      </c>
      <c r="H5563">
        <v>0</v>
      </c>
      <c r="I5563">
        <v>1</v>
      </c>
      <c r="J5563">
        <v>384</v>
      </c>
      <c r="K5563">
        <v>1</v>
      </c>
      <c r="L5563">
        <v>1964</v>
      </c>
      <c r="M5563">
        <v>2085</v>
      </c>
      <c r="N5563" t="s">
        <v>18</v>
      </c>
      <c r="O5563" s="1">
        <v>1.62269E-56</v>
      </c>
      <c r="P5563">
        <v>569</v>
      </c>
    </row>
    <row r="5564" spans="1:16" x14ac:dyDescent="0.25">
      <c r="A5564" t="s">
        <v>8400</v>
      </c>
      <c r="B5564">
        <v>1116</v>
      </c>
      <c r="C5564" s="3" t="str">
        <f>HYPERLINK("http://www.uniprot.org/uniprot/G7L755","tr|G7L755|G7L755_MEDTR")</f>
        <v>tr|G7L755|G7L755_MEDTR</v>
      </c>
      <c r="D5564" t="s">
        <v>8401</v>
      </c>
      <c r="E5564">
        <v>80.209999999999994</v>
      </c>
      <c r="F5564">
        <v>374</v>
      </c>
      <c r="G5564">
        <v>74</v>
      </c>
      <c r="H5564">
        <v>3</v>
      </c>
      <c r="I5564">
        <v>1</v>
      </c>
      <c r="J5564">
        <v>1113</v>
      </c>
      <c r="K5564">
        <v>1</v>
      </c>
      <c r="L5564">
        <v>29</v>
      </c>
      <c r="M5564">
        <v>402</v>
      </c>
      <c r="N5564" t="s">
        <v>18</v>
      </c>
      <c r="O5564">
        <v>0</v>
      </c>
      <c r="P5564">
        <v>1675</v>
      </c>
    </row>
    <row r="5565" spans="1:16" x14ac:dyDescent="0.25">
      <c r="A5565" t="s">
        <v>8402</v>
      </c>
      <c r="B5565">
        <v>2556</v>
      </c>
      <c r="C5565" s="3" t="str">
        <f>HYPERLINK("http://www.uniprot.org/uniprot/G7K015","tr|G7K015|G7K015_MEDTR")</f>
        <v>tr|G7K015|G7K015_MEDTR</v>
      </c>
      <c r="D5565" t="s">
        <v>8403</v>
      </c>
      <c r="E5565">
        <v>72.31</v>
      </c>
      <c r="F5565">
        <v>549</v>
      </c>
      <c r="G5565">
        <v>152</v>
      </c>
      <c r="H5565">
        <v>22</v>
      </c>
      <c r="I5565">
        <v>148</v>
      </c>
      <c r="J5565">
        <v>1728</v>
      </c>
      <c r="K5565">
        <v>1</v>
      </c>
      <c r="L5565">
        <v>14</v>
      </c>
      <c r="M5565">
        <v>562</v>
      </c>
      <c r="N5565" t="s">
        <v>18</v>
      </c>
      <c r="O5565">
        <v>0</v>
      </c>
      <c r="P5565">
        <v>2011</v>
      </c>
    </row>
    <row r="5566" spans="1:16" x14ac:dyDescent="0.25">
      <c r="A5566" t="s">
        <v>8404</v>
      </c>
      <c r="B5566">
        <v>990</v>
      </c>
      <c r="C5566" s="3" t="str">
        <f>HYPERLINK("http://www.uniprot.org/uniprot/I3SI46","tr|I3SI46|I3SI46_MEDTR")</f>
        <v>tr|I3SI46|I3SI46_MEDTR</v>
      </c>
      <c r="D5566" t="s">
        <v>22</v>
      </c>
      <c r="E5566">
        <v>92.12</v>
      </c>
      <c r="F5566">
        <v>330</v>
      </c>
      <c r="G5566">
        <v>26</v>
      </c>
      <c r="H5566">
        <v>1</v>
      </c>
      <c r="I5566">
        <v>1</v>
      </c>
      <c r="J5566">
        <v>987</v>
      </c>
      <c r="K5566">
        <v>1</v>
      </c>
      <c r="L5566">
        <v>1</v>
      </c>
      <c r="M5566">
        <v>330</v>
      </c>
      <c r="N5566" t="s">
        <v>18</v>
      </c>
      <c r="O5566" s="1">
        <v>6.2650299999999998E-176</v>
      </c>
      <c r="P5566">
        <v>1604</v>
      </c>
    </row>
    <row r="5567" spans="1:16" x14ac:dyDescent="0.25">
      <c r="A5567" t="s">
        <v>8405</v>
      </c>
      <c r="B5567">
        <v>498</v>
      </c>
      <c r="C5567" s="3" t="str">
        <f>HYPERLINK("http://www.uniprot.org/uniprot/G7K4L8","tr|G7K4L8|G7K4L8_MEDTR")</f>
        <v>tr|G7K4L8|G7K4L8_MEDTR</v>
      </c>
      <c r="D5567" t="s">
        <v>1665</v>
      </c>
      <c r="E5567">
        <v>42.5</v>
      </c>
      <c r="F5567">
        <v>160</v>
      </c>
      <c r="G5567">
        <v>92</v>
      </c>
      <c r="H5567">
        <v>19</v>
      </c>
      <c r="I5567">
        <v>1</v>
      </c>
      <c r="J5567">
        <v>423</v>
      </c>
      <c r="K5567">
        <v>1</v>
      </c>
      <c r="L5567">
        <v>29</v>
      </c>
      <c r="M5567">
        <v>188</v>
      </c>
      <c r="N5567" t="s">
        <v>18</v>
      </c>
      <c r="O5567" s="1">
        <v>2.0704300000000001E-19</v>
      </c>
      <c r="P5567">
        <v>249</v>
      </c>
    </row>
    <row r="5568" spans="1:16" x14ac:dyDescent="0.25">
      <c r="A5568" t="s">
        <v>8406</v>
      </c>
      <c r="B5568">
        <v>1176</v>
      </c>
      <c r="C5568" s="3" t="str">
        <f>HYPERLINK("http://www.uniprot.org/uniprot/G7I2F3","tr|G7I2F3|G7I2F3_MEDTR")</f>
        <v>tr|G7I2F3|G7I2F3_MEDTR</v>
      </c>
      <c r="D5568" t="s">
        <v>257</v>
      </c>
      <c r="E5568">
        <v>37.72</v>
      </c>
      <c r="F5568">
        <v>387</v>
      </c>
      <c r="G5568">
        <v>241</v>
      </c>
      <c r="H5568">
        <v>6</v>
      </c>
      <c r="I5568">
        <v>19</v>
      </c>
      <c r="J5568">
        <v>1161</v>
      </c>
      <c r="K5568">
        <v>1</v>
      </c>
      <c r="L5568">
        <v>57</v>
      </c>
      <c r="M5568">
        <v>408</v>
      </c>
      <c r="N5568" t="s">
        <v>18</v>
      </c>
      <c r="O5568" s="1">
        <v>7.7848399999999999E-49</v>
      </c>
      <c r="P5568">
        <v>509</v>
      </c>
    </row>
    <row r="5569" spans="1:16" x14ac:dyDescent="0.25">
      <c r="A5569" t="s">
        <v>8407</v>
      </c>
      <c r="B5569">
        <v>1026</v>
      </c>
      <c r="C5569" s="3" t="str">
        <f>HYPERLINK("http://www.uniprot.org/uniprot/M5XK72","tr|M5XK72|M5XK72_PRUPE")</f>
        <v>tr|M5XK72|M5XK72_PRUPE</v>
      </c>
      <c r="D5569" t="s">
        <v>8408</v>
      </c>
      <c r="E5569">
        <v>40.4</v>
      </c>
      <c r="F5569">
        <v>250</v>
      </c>
      <c r="G5569">
        <v>149</v>
      </c>
      <c r="H5569">
        <v>32</v>
      </c>
      <c r="I5569">
        <v>22</v>
      </c>
      <c r="J5569">
        <v>675</v>
      </c>
      <c r="K5569">
        <v>1</v>
      </c>
      <c r="L5569">
        <v>40</v>
      </c>
      <c r="M5569">
        <v>288</v>
      </c>
      <c r="N5569" t="s">
        <v>18</v>
      </c>
      <c r="O5569" s="1">
        <v>3.4452800000000003E-39</v>
      </c>
      <c r="P5569">
        <v>425</v>
      </c>
    </row>
    <row r="5570" spans="1:16" x14ac:dyDescent="0.25">
      <c r="A5570" t="s">
        <v>8409</v>
      </c>
      <c r="B5570">
        <v>246</v>
      </c>
      <c r="C5570" s="3" t="str">
        <f>HYPERLINK("http://www.uniprot.org/uniprot/G7L9X1","tr|G7L9X1|G7L9X1_MEDTR")</f>
        <v>tr|G7L9X1|G7L9X1_MEDTR</v>
      </c>
      <c r="D5570" t="s">
        <v>8410</v>
      </c>
      <c r="E5570">
        <v>82.43</v>
      </c>
      <c r="F5570">
        <v>74</v>
      </c>
      <c r="G5570">
        <v>13</v>
      </c>
      <c r="H5570">
        <v>0</v>
      </c>
      <c r="I5570">
        <v>19</v>
      </c>
      <c r="J5570">
        <v>240</v>
      </c>
      <c r="K5570">
        <v>1</v>
      </c>
      <c r="L5570">
        <v>234</v>
      </c>
      <c r="M5570">
        <v>307</v>
      </c>
      <c r="N5570" t="s">
        <v>18</v>
      </c>
      <c r="O5570" s="1">
        <v>3.7946300000000002E-29</v>
      </c>
      <c r="P5570">
        <v>333</v>
      </c>
    </row>
    <row r="5571" spans="1:16" x14ac:dyDescent="0.25">
      <c r="A5571" t="s">
        <v>8411</v>
      </c>
      <c r="B5571">
        <v>612</v>
      </c>
      <c r="C5571" s="3" t="str">
        <f>HYPERLINK("http://www.uniprot.org/uniprot/C6TD38","tr|C6TD38|C6TD38_SOYBN")</f>
        <v>tr|C6TD38|C6TD38_SOYBN</v>
      </c>
      <c r="D5571" t="s">
        <v>210</v>
      </c>
      <c r="E5571">
        <v>85.92</v>
      </c>
      <c r="F5571">
        <v>199</v>
      </c>
      <c r="G5571">
        <v>28</v>
      </c>
      <c r="H5571">
        <v>0</v>
      </c>
      <c r="I5571">
        <v>7</v>
      </c>
      <c r="J5571">
        <v>603</v>
      </c>
      <c r="K5571">
        <v>1</v>
      </c>
      <c r="L5571">
        <v>6</v>
      </c>
      <c r="M5571">
        <v>204</v>
      </c>
      <c r="N5571" t="s">
        <v>18</v>
      </c>
      <c r="O5571" s="1">
        <v>5.0183700000000004E-94</v>
      </c>
      <c r="P5571">
        <v>894</v>
      </c>
    </row>
    <row r="5572" spans="1:16" x14ac:dyDescent="0.25">
      <c r="A5572" t="s">
        <v>8412</v>
      </c>
      <c r="B5572">
        <v>912</v>
      </c>
      <c r="C5572" s="3" t="str">
        <f>HYPERLINK("http://www.uniprot.org/uniprot/I1M3A1","tr|I1M3A1|I1M3A1_SOYBN")</f>
        <v>tr|I1M3A1|I1M3A1_SOYBN</v>
      </c>
      <c r="D5572" t="s">
        <v>8413</v>
      </c>
      <c r="E5572">
        <v>69.680000000000007</v>
      </c>
      <c r="F5572">
        <v>254</v>
      </c>
      <c r="G5572">
        <v>77</v>
      </c>
      <c r="H5572">
        <v>12</v>
      </c>
      <c r="I5572">
        <v>184</v>
      </c>
      <c r="J5572">
        <v>909</v>
      </c>
      <c r="K5572">
        <v>1</v>
      </c>
      <c r="L5572">
        <v>301</v>
      </c>
      <c r="M5572">
        <v>545</v>
      </c>
      <c r="N5572" t="s">
        <v>18</v>
      </c>
      <c r="O5572" s="1">
        <v>8.9180699999999996E-86</v>
      </c>
      <c r="P5572">
        <v>826</v>
      </c>
    </row>
    <row r="5573" spans="1:16" x14ac:dyDescent="0.25">
      <c r="A5573" t="s">
        <v>8414</v>
      </c>
      <c r="B5573">
        <v>2421</v>
      </c>
      <c r="C5573" s="3" t="str">
        <f>HYPERLINK("http://www.uniprot.org/uniprot/A5AYJ3","tr|A5AYJ3|A5AYJ3_VITVI")</f>
        <v>tr|A5AYJ3|A5AYJ3_VITVI</v>
      </c>
      <c r="D5573" t="s">
        <v>2676</v>
      </c>
      <c r="E5573">
        <v>61.38</v>
      </c>
      <c r="F5573">
        <v>821</v>
      </c>
      <c r="G5573">
        <v>317</v>
      </c>
      <c r="H5573">
        <v>15</v>
      </c>
      <c r="I5573">
        <v>1</v>
      </c>
      <c r="J5573">
        <v>2418</v>
      </c>
      <c r="K5573">
        <v>1</v>
      </c>
      <c r="L5573">
        <v>694</v>
      </c>
      <c r="M5573">
        <v>1505</v>
      </c>
      <c r="N5573" t="s">
        <v>18</v>
      </c>
      <c r="O5573">
        <v>0</v>
      </c>
      <c r="P5573">
        <v>2588</v>
      </c>
    </row>
    <row r="5574" spans="1:16" x14ac:dyDescent="0.25">
      <c r="A5574" t="s">
        <v>8415</v>
      </c>
      <c r="B5574">
        <v>1419</v>
      </c>
      <c r="C5574" s="3" t="str">
        <f>HYPERLINK("http://www.uniprot.org/uniprot/G7K391","tr|G7K391|G7K391_MEDTR")</f>
        <v>tr|G7K391|G7K391_MEDTR</v>
      </c>
      <c r="D5574" t="s">
        <v>5217</v>
      </c>
      <c r="E5574">
        <v>72.319999999999993</v>
      </c>
      <c r="F5574">
        <v>477</v>
      </c>
      <c r="G5574">
        <v>132</v>
      </c>
      <c r="H5574">
        <v>7</v>
      </c>
      <c r="I5574">
        <v>4</v>
      </c>
      <c r="J5574">
        <v>1413</v>
      </c>
      <c r="K5574">
        <v>1</v>
      </c>
      <c r="L5574">
        <v>1</v>
      </c>
      <c r="M5574">
        <v>477</v>
      </c>
      <c r="N5574" t="s">
        <v>18</v>
      </c>
      <c r="O5574">
        <v>0</v>
      </c>
      <c r="P5574">
        <v>1788</v>
      </c>
    </row>
    <row r="5575" spans="1:16" x14ac:dyDescent="0.25">
      <c r="A5575" t="s">
        <v>8416</v>
      </c>
      <c r="B5575">
        <v>255</v>
      </c>
      <c r="C5575" s="3" t="str">
        <f>HYPERLINK("http://www.uniprot.org/uniprot/G7JYC2","tr|G7JYC2|G7JYC2_MEDTR")</f>
        <v>tr|G7JYC2|G7JYC2_MEDTR</v>
      </c>
      <c r="D5575" t="s">
        <v>8417</v>
      </c>
      <c r="E5575">
        <v>49.33</v>
      </c>
      <c r="F5575">
        <v>75</v>
      </c>
      <c r="G5575">
        <v>38</v>
      </c>
      <c r="H5575">
        <v>3</v>
      </c>
      <c r="I5575">
        <v>1</v>
      </c>
      <c r="J5575">
        <v>216</v>
      </c>
      <c r="K5575">
        <v>1</v>
      </c>
      <c r="L5575">
        <v>1</v>
      </c>
      <c r="M5575">
        <v>75</v>
      </c>
      <c r="N5575" t="s">
        <v>18</v>
      </c>
      <c r="O5575" s="1">
        <v>5.4428999999999998E-12</v>
      </c>
      <c r="P5575">
        <v>185</v>
      </c>
    </row>
    <row r="5576" spans="1:16" x14ac:dyDescent="0.25">
      <c r="A5576" t="s">
        <v>8418</v>
      </c>
      <c r="B5576">
        <v>1851</v>
      </c>
      <c r="C5576" s="3" t="str">
        <f>HYPERLINK("http://www.uniprot.org/uniprot/I1MHP5","tr|I1MHP5|I1MHP5_SOYBN")</f>
        <v>tr|I1MHP5|I1MHP5_SOYBN</v>
      </c>
      <c r="D5576" t="s">
        <v>28</v>
      </c>
      <c r="E5576">
        <v>27.85</v>
      </c>
      <c r="F5576">
        <v>420</v>
      </c>
      <c r="G5576">
        <v>303</v>
      </c>
      <c r="H5576">
        <v>42</v>
      </c>
      <c r="I5576">
        <v>151</v>
      </c>
      <c r="J5576">
        <v>1284</v>
      </c>
      <c r="K5576">
        <v>1</v>
      </c>
      <c r="L5576">
        <v>1057</v>
      </c>
      <c r="M5576">
        <v>1470</v>
      </c>
      <c r="N5576" t="s">
        <v>18</v>
      </c>
      <c r="O5576" s="1">
        <v>2.30072E-30</v>
      </c>
      <c r="P5576">
        <v>352</v>
      </c>
    </row>
    <row r="5577" spans="1:16" x14ac:dyDescent="0.25">
      <c r="A5577" t="s">
        <v>8419</v>
      </c>
      <c r="B5577">
        <v>507</v>
      </c>
      <c r="C5577" s="3" t="str">
        <f>HYPERLINK("http://www.uniprot.org/uniprot/K7MU80","tr|K7MU80|K7MU80_SOYBN")</f>
        <v>tr|K7MU80|K7MU80_SOYBN</v>
      </c>
      <c r="D5577" t="s">
        <v>28</v>
      </c>
      <c r="E5577">
        <v>85.02</v>
      </c>
      <c r="F5577">
        <v>167</v>
      </c>
      <c r="G5577">
        <v>25</v>
      </c>
      <c r="H5577">
        <v>0</v>
      </c>
      <c r="I5577">
        <v>4</v>
      </c>
      <c r="J5577">
        <v>504</v>
      </c>
      <c r="K5577">
        <v>1</v>
      </c>
      <c r="L5577">
        <v>22</v>
      </c>
      <c r="M5577">
        <v>188</v>
      </c>
      <c r="N5577" t="s">
        <v>18</v>
      </c>
      <c r="O5577" s="1">
        <v>6.2197599999999994E-85</v>
      </c>
      <c r="P5577">
        <v>814</v>
      </c>
    </row>
    <row r="5578" spans="1:16" x14ac:dyDescent="0.25">
      <c r="A5578" t="s">
        <v>8420</v>
      </c>
      <c r="B5578">
        <v>2139</v>
      </c>
      <c r="C5578" s="3" t="str">
        <f>HYPERLINK("http://www.uniprot.org/uniprot/I1JUA1","tr|I1JUA1|I1JUA1_SOYBN")</f>
        <v>tr|I1JUA1|I1JUA1_SOYBN</v>
      </c>
      <c r="D5578" t="s">
        <v>71</v>
      </c>
      <c r="E5578">
        <v>68.69</v>
      </c>
      <c r="F5578">
        <v>690</v>
      </c>
      <c r="G5578">
        <v>216</v>
      </c>
      <c r="H5578">
        <v>16</v>
      </c>
      <c r="I5578">
        <v>7</v>
      </c>
      <c r="J5578">
        <v>2028</v>
      </c>
      <c r="K5578">
        <v>1</v>
      </c>
      <c r="L5578">
        <v>2</v>
      </c>
      <c r="M5578">
        <v>647</v>
      </c>
      <c r="N5578" t="s">
        <v>18</v>
      </c>
      <c r="O5578">
        <v>0</v>
      </c>
      <c r="P5578">
        <v>2394</v>
      </c>
    </row>
    <row r="5579" spans="1:16" x14ac:dyDescent="0.25">
      <c r="A5579" t="s">
        <v>8421</v>
      </c>
      <c r="B5579">
        <v>639</v>
      </c>
      <c r="C5579" s="3" t="str">
        <f>HYPERLINK("http://www.uniprot.org/uniprot/G7IAE2","tr|G7IAE2|G7IAE2_MEDTR")</f>
        <v>tr|G7IAE2|G7IAE2_MEDTR</v>
      </c>
      <c r="D5579" t="s">
        <v>8422</v>
      </c>
      <c r="E5579">
        <v>89.15</v>
      </c>
      <c r="F5579">
        <v>212</v>
      </c>
      <c r="G5579">
        <v>23</v>
      </c>
      <c r="H5579">
        <v>0</v>
      </c>
      <c r="I5579">
        <v>1</v>
      </c>
      <c r="J5579">
        <v>636</v>
      </c>
      <c r="K5579">
        <v>1</v>
      </c>
      <c r="L5579">
        <v>8</v>
      </c>
      <c r="M5579">
        <v>219</v>
      </c>
      <c r="N5579" t="s">
        <v>18</v>
      </c>
      <c r="O5579" s="1">
        <v>7.2909600000000005E-102</v>
      </c>
      <c r="P5579">
        <v>962</v>
      </c>
    </row>
    <row r="5580" spans="1:16" x14ac:dyDescent="0.25">
      <c r="A5580" t="s">
        <v>8423</v>
      </c>
      <c r="B5580">
        <v>1203</v>
      </c>
      <c r="C5580" s="3" t="str">
        <f>HYPERLINK("http://www.uniprot.org/uniprot/Q2PYW4","tr|Q2PYW4|Q2PYW4_SOLTU")</f>
        <v>tr|Q2PYW4|Q2PYW4_SOLTU</v>
      </c>
      <c r="D5580" t="s">
        <v>8387</v>
      </c>
      <c r="E5580">
        <v>24.9</v>
      </c>
      <c r="F5580">
        <v>265</v>
      </c>
      <c r="G5580">
        <v>199</v>
      </c>
      <c r="H5580">
        <v>14</v>
      </c>
      <c r="I5580">
        <v>112</v>
      </c>
      <c r="J5580">
        <v>864</v>
      </c>
      <c r="K5580">
        <v>1</v>
      </c>
      <c r="L5580">
        <v>42</v>
      </c>
      <c r="M5580">
        <v>289</v>
      </c>
      <c r="N5580" t="s">
        <v>18</v>
      </c>
      <c r="O5580" s="1">
        <v>7.81314E-12</v>
      </c>
      <c r="P5580">
        <v>190</v>
      </c>
    </row>
    <row r="5581" spans="1:16" x14ac:dyDescent="0.25">
      <c r="A5581" t="s">
        <v>8424</v>
      </c>
      <c r="B5581">
        <v>1530</v>
      </c>
      <c r="C5581" s="3" t="str">
        <f>HYPERLINK("http://www.uniprot.org/uniprot/K7M740","tr|K7M740|K7M740_SOYBN")</f>
        <v>tr|K7M740|K7M740_SOYBN</v>
      </c>
      <c r="D5581" t="s">
        <v>28</v>
      </c>
      <c r="E5581">
        <v>65.66</v>
      </c>
      <c r="F5581">
        <v>466</v>
      </c>
      <c r="G5581">
        <v>160</v>
      </c>
      <c r="H5581">
        <v>2</v>
      </c>
      <c r="I5581">
        <v>136</v>
      </c>
      <c r="J5581">
        <v>1527</v>
      </c>
      <c r="K5581">
        <v>1</v>
      </c>
      <c r="L5581">
        <v>282</v>
      </c>
      <c r="M5581">
        <v>745</v>
      </c>
      <c r="N5581" t="s">
        <v>18</v>
      </c>
      <c r="O5581" s="1">
        <v>2.5697799999999998E-180</v>
      </c>
      <c r="P5581">
        <v>1540</v>
      </c>
    </row>
    <row r="5582" spans="1:16" x14ac:dyDescent="0.25">
      <c r="A5582" t="s">
        <v>8425</v>
      </c>
      <c r="B5582">
        <v>3150</v>
      </c>
      <c r="C5582" s="3" t="str">
        <f>HYPERLINK("http://www.uniprot.org/uniprot/G7I2I7","tr|G7I2I7|G7I2I7_MEDTR")</f>
        <v>tr|G7I2I7|G7I2I7_MEDTR</v>
      </c>
      <c r="D5582" t="s">
        <v>8426</v>
      </c>
      <c r="E5582">
        <v>83.53</v>
      </c>
      <c r="F5582">
        <v>1087</v>
      </c>
      <c r="G5582">
        <v>179</v>
      </c>
      <c r="H5582">
        <v>66</v>
      </c>
      <c r="I5582">
        <v>1</v>
      </c>
      <c r="J5582">
        <v>3063</v>
      </c>
      <c r="K5582">
        <v>1</v>
      </c>
      <c r="L5582">
        <v>20</v>
      </c>
      <c r="M5582">
        <v>1106</v>
      </c>
      <c r="N5582" t="s">
        <v>18</v>
      </c>
      <c r="O5582">
        <v>0</v>
      </c>
      <c r="P5582">
        <v>4697</v>
      </c>
    </row>
    <row r="5583" spans="1:16" x14ac:dyDescent="0.25">
      <c r="A5583" t="s">
        <v>8427</v>
      </c>
      <c r="B5583">
        <v>747</v>
      </c>
      <c r="C5583" s="3" t="str">
        <f>HYPERLINK("http://www.uniprot.org/uniprot/G7J870","tr|G7J870|G7J870_MEDTR")</f>
        <v>tr|G7J870|G7J870_MEDTR</v>
      </c>
      <c r="D5583" t="s">
        <v>8428</v>
      </c>
      <c r="E5583">
        <v>91.93</v>
      </c>
      <c r="F5583">
        <v>248</v>
      </c>
      <c r="G5583">
        <v>20</v>
      </c>
      <c r="H5583">
        <v>0</v>
      </c>
      <c r="I5583">
        <v>1</v>
      </c>
      <c r="J5583">
        <v>744</v>
      </c>
      <c r="K5583">
        <v>1</v>
      </c>
      <c r="L5583">
        <v>62</v>
      </c>
      <c r="M5583">
        <v>309</v>
      </c>
      <c r="N5583" t="s">
        <v>18</v>
      </c>
      <c r="O5583" s="1">
        <v>3.0922799999999999E-130</v>
      </c>
      <c r="P5583">
        <v>1208</v>
      </c>
    </row>
    <row r="5584" spans="1:16" x14ac:dyDescent="0.25">
      <c r="A5584" t="s">
        <v>8429</v>
      </c>
      <c r="B5584">
        <v>2100</v>
      </c>
      <c r="C5584" s="3" t="str">
        <f>HYPERLINK("http://www.uniprot.org/uniprot/I1MZX6","tr|I1MZX6|I1MZX6_SOYBN")</f>
        <v>tr|I1MZX6|I1MZX6_SOYBN</v>
      </c>
      <c r="D5584" t="s">
        <v>71</v>
      </c>
      <c r="E5584">
        <v>82.81</v>
      </c>
      <c r="F5584">
        <v>739</v>
      </c>
      <c r="G5584">
        <v>127</v>
      </c>
      <c r="H5584">
        <v>40</v>
      </c>
      <c r="I5584">
        <v>1</v>
      </c>
      <c r="J5584">
        <v>2097</v>
      </c>
      <c r="K5584">
        <v>1</v>
      </c>
      <c r="L5584">
        <v>1</v>
      </c>
      <c r="M5584">
        <v>732</v>
      </c>
      <c r="N5584" t="s">
        <v>18</v>
      </c>
      <c r="O5584">
        <v>0</v>
      </c>
      <c r="P5584">
        <v>3083</v>
      </c>
    </row>
    <row r="5585" spans="1:16" x14ac:dyDescent="0.25">
      <c r="A5585" t="s">
        <v>8430</v>
      </c>
      <c r="B5585">
        <v>858</v>
      </c>
      <c r="C5585" s="3" t="str">
        <f>HYPERLINK("http://www.uniprot.org/uniprot/G7K3N9","tr|G7K3N9|G7K3N9_MEDTR")</f>
        <v>tr|G7K3N9|G7K3N9_MEDTR</v>
      </c>
      <c r="D5585" t="s">
        <v>8431</v>
      </c>
      <c r="E5585">
        <v>62.21</v>
      </c>
      <c r="F5585">
        <v>307</v>
      </c>
      <c r="G5585">
        <v>116</v>
      </c>
      <c r="H5585">
        <v>35</v>
      </c>
      <c r="I5585">
        <v>1</v>
      </c>
      <c r="J5585">
        <v>816</v>
      </c>
      <c r="K5585">
        <v>1</v>
      </c>
      <c r="L5585">
        <v>266</v>
      </c>
      <c r="M5585">
        <v>572</v>
      </c>
      <c r="N5585" t="s">
        <v>18</v>
      </c>
      <c r="O5585" s="1">
        <v>5.7403099999999998E-99</v>
      </c>
      <c r="P5585">
        <v>914</v>
      </c>
    </row>
    <row r="5586" spans="1:16" x14ac:dyDescent="0.25">
      <c r="A5586" t="s">
        <v>8432</v>
      </c>
      <c r="B5586">
        <v>1896</v>
      </c>
      <c r="C5586" s="3" t="str">
        <f>HYPERLINK("http://www.uniprot.org/uniprot/G7LIV0","tr|G7LIV0|G7LIV0_MEDTR")</f>
        <v>tr|G7LIV0|G7LIV0_MEDTR</v>
      </c>
      <c r="D5586" t="s">
        <v>8433</v>
      </c>
      <c r="E5586">
        <v>77.37</v>
      </c>
      <c r="F5586">
        <v>610</v>
      </c>
      <c r="G5586">
        <v>138</v>
      </c>
      <c r="H5586">
        <v>3</v>
      </c>
      <c r="I5586">
        <v>46</v>
      </c>
      <c r="J5586">
        <v>1866</v>
      </c>
      <c r="K5586">
        <v>1</v>
      </c>
      <c r="L5586">
        <v>14</v>
      </c>
      <c r="M5586">
        <v>621</v>
      </c>
      <c r="N5586" t="s">
        <v>18</v>
      </c>
      <c r="O5586">
        <v>0</v>
      </c>
      <c r="P5586">
        <v>2415</v>
      </c>
    </row>
    <row r="5587" spans="1:16" x14ac:dyDescent="0.25">
      <c r="A5587" t="s">
        <v>8434</v>
      </c>
      <c r="B5587">
        <v>783</v>
      </c>
      <c r="C5587" s="3" t="str">
        <f>HYPERLINK("http://www.uniprot.org/uniprot/I3SMJ2","tr|I3SMJ2|I3SMJ2_MEDTR")</f>
        <v>tr|I3SMJ2|I3SMJ2_MEDTR</v>
      </c>
      <c r="D5587" t="s">
        <v>22</v>
      </c>
      <c r="E5587">
        <v>89.51</v>
      </c>
      <c r="F5587">
        <v>248</v>
      </c>
      <c r="G5587">
        <v>26</v>
      </c>
      <c r="H5587">
        <v>0</v>
      </c>
      <c r="I5587">
        <v>37</v>
      </c>
      <c r="J5587">
        <v>780</v>
      </c>
      <c r="K5587">
        <v>1</v>
      </c>
      <c r="L5587">
        <v>13</v>
      </c>
      <c r="M5587">
        <v>260</v>
      </c>
      <c r="N5587" t="s">
        <v>18</v>
      </c>
      <c r="O5587" s="1">
        <v>2.19788E-129</v>
      </c>
      <c r="P5587">
        <v>1201</v>
      </c>
    </row>
    <row r="5588" spans="1:16" x14ac:dyDescent="0.25">
      <c r="A5588" t="s">
        <v>8435</v>
      </c>
      <c r="B5588">
        <v>1428</v>
      </c>
      <c r="C5588" s="3" t="str">
        <f>HYPERLINK("http://www.uniprot.org/uniprot/I1LKR2","tr|I1LKR2|I1LKR2_SOYBN")</f>
        <v>tr|I1LKR2|I1LKR2_SOYBN</v>
      </c>
      <c r="D5588" t="s">
        <v>28</v>
      </c>
      <c r="E5588">
        <v>69.06</v>
      </c>
      <c r="F5588">
        <v>417</v>
      </c>
      <c r="G5588">
        <v>129</v>
      </c>
      <c r="H5588">
        <v>36</v>
      </c>
      <c r="I5588">
        <v>283</v>
      </c>
      <c r="J5588">
        <v>1425</v>
      </c>
      <c r="K5588">
        <v>1</v>
      </c>
      <c r="L5588">
        <v>92</v>
      </c>
      <c r="M5588">
        <v>505</v>
      </c>
      <c r="N5588" t="s">
        <v>18</v>
      </c>
      <c r="O5588" s="1">
        <v>1.5372399999999999E-153</v>
      </c>
      <c r="P5588">
        <v>1413</v>
      </c>
    </row>
    <row r="5589" spans="1:16" x14ac:dyDescent="0.25">
      <c r="A5589" t="s">
        <v>8436</v>
      </c>
      <c r="B5589">
        <v>291</v>
      </c>
      <c r="C5589" s="3" t="str">
        <f>HYPERLINK("http://www.uniprot.org/uniprot/Q949K8","tr|Q949K8|Q949K8_CICAR")</f>
        <v>tr|Q949K8|Q949K8_CICAR</v>
      </c>
      <c r="D5589" t="s">
        <v>55</v>
      </c>
      <c r="E5589">
        <v>69.41</v>
      </c>
      <c r="F5589">
        <v>85</v>
      </c>
      <c r="G5589">
        <v>26</v>
      </c>
      <c r="H5589">
        <v>0</v>
      </c>
      <c r="I5589">
        <v>10</v>
      </c>
      <c r="J5589">
        <v>264</v>
      </c>
      <c r="K5589">
        <v>1</v>
      </c>
      <c r="L5589">
        <v>13</v>
      </c>
      <c r="M5589">
        <v>97</v>
      </c>
      <c r="N5589" t="s">
        <v>18</v>
      </c>
      <c r="O5589" s="1">
        <v>2.1095000000000002E-24</v>
      </c>
      <c r="P5589">
        <v>292</v>
      </c>
    </row>
    <row r="5590" spans="1:16" x14ac:dyDescent="0.25">
      <c r="A5590" t="s">
        <v>8437</v>
      </c>
      <c r="B5590">
        <v>687</v>
      </c>
      <c r="C5590" s="3" t="str">
        <f>HYPERLINK("http://www.uniprot.org/uniprot/I3S1B7","tr|I3S1B7|I3S1B7_MEDTR")</f>
        <v>tr|I3S1B7|I3S1B7_MEDTR</v>
      </c>
      <c r="D5590" t="s">
        <v>22</v>
      </c>
      <c r="E5590">
        <v>68.39</v>
      </c>
      <c r="F5590">
        <v>231</v>
      </c>
      <c r="G5590">
        <v>73</v>
      </c>
      <c r="H5590">
        <v>3</v>
      </c>
      <c r="I5590">
        <v>1</v>
      </c>
      <c r="J5590">
        <v>684</v>
      </c>
      <c r="K5590">
        <v>1</v>
      </c>
      <c r="L5590">
        <v>1</v>
      </c>
      <c r="M5590">
        <v>229</v>
      </c>
      <c r="N5590" t="s">
        <v>18</v>
      </c>
      <c r="O5590" s="1">
        <v>2.2667099999999999E-86</v>
      </c>
      <c r="P5590">
        <v>829</v>
      </c>
    </row>
    <row r="5591" spans="1:16" x14ac:dyDescent="0.25">
      <c r="A5591" t="s">
        <v>8438</v>
      </c>
      <c r="B5591">
        <v>2307</v>
      </c>
      <c r="C5591" s="3" t="str">
        <f>HYPERLINK("http://www.uniprot.org/uniprot/K7MNL5","tr|K7MNL5|K7MNL5_SOYBN")</f>
        <v>tr|K7MNL5|K7MNL5_SOYBN</v>
      </c>
      <c r="D5591" t="s">
        <v>28</v>
      </c>
      <c r="E5591">
        <v>63.33</v>
      </c>
      <c r="F5591">
        <v>731</v>
      </c>
      <c r="G5591">
        <v>268</v>
      </c>
      <c r="H5591">
        <v>83</v>
      </c>
      <c r="I5591">
        <v>1</v>
      </c>
      <c r="J5591">
        <v>1944</v>
      </c>
      <c r="K5591">
        <v>1</v>
      </c>
      <c r="L5591">
        <v>57</v>
      </c>
      <c r="M5591">
        <v>781</v>
      </c>
      <c r="N5591" t="s">
        <v>18</v>
      </c>
      <c r="O5591">
        <v>0</v>
      </c>
      <c r="P5591">
        <v>2190</v>
      </c>
    </row>
    <row r="5592" spans="1:16" x14ac:dyDescent="0.25">
      <c r="A5592" t="s">
        <v>8439</v>
      </c>
      <c r="B5592">
        <v>1188</v>
      </c>
      <c r="C5592" s="3" t="str">
        <f>HYPERLINK("http://www.uniprot.org/uniprot/G7L754","tr|G7L754|G7L754_MEDTR")</f>
        <v>tr|G7L754|G7L754_MEDTR</v>
      </c>
      <c r="D5592" t="s">
        <v>8440</v>
      </c>
      <c r="E5592">
        <v>85.05</v>
      </c>
      <c r="F5592">
        <v>388</v>
      </c>
      <c r="G5592">
        <v>58</v>
      </c>
      <c r="H5592">
        <v>0</v>
      </c>
      <c r="I5592">
        <v>1</v>
      </c>
      <c r="J5592">
        <v>1164</v>
      </c>
      <c r="K5592">
        <v>1</v>
      </c>
      <c r="L5592">
        <v>9</v>
      </c>
      <c r="M5592">
        <v>396</v>
      </c>
      <c r="N5592" t="s">
        <v>18</v>
      </c>
      <c r="O5592">
        <v>0</v>
      </c>
      <c r="P5592">
        <v>1788</v>
      </c>
    </row>
    <row r="5593" spans="1:16" x14ac:dyDescent="0.25">
      <c r="A5593" t="s">
        <v>8441</v>
      </c>
      <c r="B5593">
        <v>585</v>
      </c>
      <c r="C5593" s="3" t="str">
        <f>HYPERLINK("http://www.uniprot.org/uniprot/Q40337","tr|Q40337|Q40337_MEDSA")</f>
        <v>tr|Q40337|Q40337_MEDSA</v>
      </c>
      <c r="D5593" t="s">
        <v>8442</v>
      </c>
      <c r="E5593">
        <v>77.22</v>
      </c>
      <c r="F5593">
        <v>180</v>
      </c>
      <c r="G5593">
        <v>41</v>
      </c>
      <c r="H5593">
        <v>1</v>
      </c>
      <c r="I5593">
        <v>34</v>
      </c>
      <c r="J5593">
        <v>570</v>
      </c>
      <c r="K5593">
        <v>1</v>
      </c>
      <c r="L5593">
        <v>7</v>
      </c>
      <c r="M5593">
        <v>185</v>
      </c>
      <c r="N5593" t="s">
        <v>18</v>
      </c>
      <c r="O5593" s="1">
        <v>8.7937700000000002E-71</v>
      </c>
      <c r="P5593">
        <v>693</v>
      </c>
    </row>
    <row r="5594" spans="1:16" x14ac:dyDescent="0.25">
      <c r="A5594" t="s">
        <v>8443</v>
      </c>
      <c r="B5594">
        <v>990</v>
      </c>
      <c r="C5594" s="3" t="str">
        <f>HYPERLINK("http://www.uniprot.org/uniprot/I3SI46","tr|I3SI46|I3SI46_MEDTR")</f>
        <v>tr|I3SI46|I3SI46_MEDTR</v>
      </c>
      <c r="D5594" t="s">
        <v>22</v>
      </c>
      <c r="E5594">
        <v>92.12</v>
      </c>
      <c r="F5594">
        <v>330</v>
      </c>
      <c r="G5594">
        <v>26</v>
      </c>
      <c r="H5594">
        <v>1</v>
      </c>
      <c r="I5594">
        <v>1</v>
      </c>
      <c r="J5594">
        <v>987</v>
      </c>
      <c r="K5594">
        <v>1</v>
      </c>
      <c r="L5594">
        <v>1</v>
      </c>
      <c r="M5594">
        <v>330</v>
      </c>
      <c r="N5594" t="s">
        <v>18</v>
      </c>
      <c r="O5594" s="1">
        <v>6.2650299999999998E-176</v>
      </c>
      <c r="P5594">
        <v>1604</v>
      </c>
    </row>
    <row r="5595" spans="1:16" x14ac:dyDescent="0.25">
      <c r="A5595" t="s">
        <v>8444</v>
      </c>
      <c r="B5595">
        <v>1008</v>
      </c>
      <c r="C5595" s="3" t="str">
        <f>HYPERLINK("http://www.uniprot.org/uniprot/G7I2H0","tr|G7I2H0|G7I2H0_MEDTR")</f>
        <v>tr|G7I2H0|G7I2H0_MEDTR</v>
      </c>
      <c r="D5595" t="s">
        <v>144</v>
      </c>
      <c r="E5595">
        <v>33.08</v>
      </c>
      <c r="F5595">
        <v>272</v>
      </c>
      <c r="G5595">
        <v>182</v>
      </c>
      <c r="H5595">
        <v>1</v>
      </c>
      <c r="I5595">
        <v>106</v>
      </c>
      <c r="J5595">
        <v>918</v>
      </c>
      <c r="K5595">
        <v>1</v>
      </c>
      <c r="L5595">
        <v>98</v>
      </c>
      <c r="M5595">
        <v>313</v>
      </c>
      <c r="N5595" t="s">
        <v>18</v>
      </c>
      <c r="O5595" s="1">
        <v>1.7232499999999999E-19</v>
      </c>
      <c r="P5595">
        <v>255</v>
      </c>
    </row>
    <row r="5596" spans="1:16" x14ac:dyDescent="0.25">
      <c r="A5596" t="s">
        <v>8445</v>
      </c>
      <c r="B5596">
        <v>318</v>
      </c>
      <c r="C5596" s="3" t="str">
        <f>HYPERLINK("http://www.uniprot.org/uniprot/K7MSB1","tr|K7MSB1|K7MSB1_SOYBN")</f>
        <v>tr|K7MSB1|K7MSB1_SOYBN</v>
      </c>
      <c r="D5596" t="s">
        <v>28</v>
      </c>
      <c r="E5596">
        <v>64.89</v>
      </c>
      <c r="F5596">
        <v>94</v>
      </c>
      <c r="G5596">
        <v>33</v>
      </c>
      <c r="H5596">
        <v>0</v>
      </c>
      <c r="I5596">
        <v>34</v>
      </c>
      <c r="J5596">
        <v>315</v>
      </c>
      <c r="K5596">
        <v>1</v>
      </c>
      <c r="L5596">
        <v>83</v>
      </c>
      <c r="M5596">
        <v>172</v>
      </c>
      <c r="N5596" t="s">
        <v>18</v>
      </c>
      <c r="O5596" s="1">
        <v>1.41431E-20</v>
      </c>
      <c r="P5596">
        <v>259</v>
      </c>
    </row>
    <row r="5597" spans="1:16" x14ac:dyDescent="0.25">
      <c r="A5597" t="s">
        <v>8446</v>
      </c>
      <c r="B5597">
        <v>1314</v>
      </c>
      <c r="C5597" s="3" t="str">
        <f>HYPERLINK("http://www.uniprot.org/uniprot/G7K3D6","tr|G7K3D6|G7K3D6_MEDTR")</f>
        <v>tr|G7K3D6|G7K3D6_MEDTR</v>
      </c>
      <c r="D5597" t="s">
        <v>8447</v>
      </c>
      <c r="E5597">
        <v>86.49</v>
      </c>
      <c r="F5597">
        <v>437</v>
      </c>
      <c r="G5597">
        <v>59</v>
      </c>
      <c r="H5597">
        <v>0</v>
      </c>
      <c r="I5597">
        <v>1</v>
      </c>
      <c r="J5597">
        <v>1311</v>
      </c>
      <c r="K5597">
        <v>1</v>
      </c>
      <c r="L5597">
        <v>43</v>
      </c>
      <c r="M5597">
        <v>479</v>
      </c>
      <c r="N5597" t="s">
        <v>18</v>
      </c>
      <c r="O5597">
        <v>0</v>
      </c>
      <c r="P5597">
        <v>1995</v>
      </c>
    </row>
    <row r="5598" spans="1:16" x14ac:dyDescent="0.25">
      <c r="A5598" t="s">
        <v>8448</v>
      </c>
      <c r="B5598">
        <v>1965</v>
      </c>
      <c r="C5598" s="3" t="str">
        <f>HYPERLINK("http://www.uniprot.org/uniprot/G7IK50","tr|G7IK50|G7IK50_MEDTR")</f>
        <v>tr|G7IK50|G7IK50_MEDTR</v>
      </c>
      <c r="D5598" t="s">
        <v>8449</v>
      </c>
      <c r="E5598">
        <v>83.81</v>
      </c>
      <c r="F5598">
        <v>661</v>
      </c>
      <c r="G5598">
        <v>107</v>
      </c>
      <c r="H5598">
        <v>7</v>
      </c>
      <c r="I5598">
        <v>1</v>
      </c>
      <c r="J5598">
        <v>1962</v>
      </c>
      <c r="K5598">
        <v>1</v>
      </c>
      <c r="L5598">
        <v>163</v>
      </c>
      <c r="M5598">
        <v>823</v>
      </c>
      <c r="N5598" t="s">
        <v>18</v>
      </c>
      <c r="O5598">
        <v>0</v>
      </c>
      <c r="P5598">
        <v>2944</v>
      </c>
    </row>
    <row r="5599" spans="1:16" x14ac:dyDescent="0.25">
      <c r="A5599" t="s">
        <v>8450</v>
      </c>
      <c r="B5599">
        <v>1737</v>
      </c>
      <c r="C5599" s="3" t="str">
        <f>HYPERLINK("http://www.uniprot.org/uniprot/I1M3A3","tr|I1M3A3|I1M3A3_SOYBN")</f>
        <v>tr|I1M3A3|I1M3A3_SOYBN</v>
      </c>
      <c r="D5599" t="s">
        <v>28</v>
      </c>
      <c r="E5599">
        <v>85.6</v>
      </c>
      <c r="F5599">
        <v>528</v>
      </c>
      <c r="G5599">
        <v>76</v>
      </c>
      <c r="H5599">
        <v>0</v>
      </c>
      <c r="I5599">
        <v>1</v>
      </c>
      <c r="J5599">
        <v>1584</v>
      </c>
      <c r="K5599">
        <v>1</v>
      </c>
      <c r="L5599">
        <v>1</v>
      </c>
      <c r="M5599">
        <v>526</v>
      </c>
      <c r="N5599" t="s">
        <v>18</v>
      </c>
      <c r="O5599">
        <v>0</v>
      </c>
      <c r="P5599">
        <v>2376</v>
      </c>
    </row>
    <row r="5600" spans="1:16" x14ac:dyDescent="0.25">
      <c r="A5600" t="s">
        <v>8451</v>
      </c>
      <c r="B5600">
        <v>762</v>
      </c>
      <c r="C5600" s="3" t="str">
        <f>HYPERLINK("http://www.uniprot.org/uniprot/G7INC4","tr|G7INC4|G7INC4_MEDTR")</f>
        <v>tr|G7INC4|G7INC4_MEDTR</v>
      </c>
      <c r="D5600" t="s">
        <v>8452</v>
      </c>
      <c r="E5600">
        <v>94.04</v>
      </c>
      <c r="F5600">
        <v>252</v>
      </c>
      <c r="G5600">
        <v>15</v>
      </c>
      <c r="H5600">
        <v>0</v>
      </c>
      <c r="I5600">
        <v>1</v>
      </c>
      <c r="J5600">
        <v>756</v>
      </c>
      <c r="K5600">
        <v>1</v>
      </c>
      <c r="L5600">
        <v>1</v>
      </c>
      <c r="M5600">
        <v>252</v>
      </c>
      <c r="N5600" t="s">
        <v>18</v>
      </c>
      <c r="O5600" s="1">
        <v>5.8851399999999999E-140</v>
      </c>
      <c r="P5600">
        <v>1292</v>
      </c>
    </row>
    <row r="5601" spans="1:16" x14ac:dyDescent="0.25">
      <c r="A5601" t="s">
        <v>8453</v>
      </c>
      <c r="B5601">
        <v>1431</v>
      </c>
      <c r="C5601" s="3" t="str">
        <f>HYPERLINK("http://www.uniprot.org/uniprot/I1MHP5","tr|I1MHP5|I1MHP5_SOYBN")</f>
        <v>tr|I1MHP5|I1MHP5_SOYBN</v>
      </c>
      <c r="D5601" t="s">
        <v>28</v>
      </c>
      <c r="E5601">
        <v>27.85</v>
      </c>
      <c r="F5601">
        <v>420</v>
      </c>
      <c r="G5601">
        <v>303</v>
      </c>
      <c r="H5601">
        <v>42</v>
      </c>
      <c r="I5601">
        <v>151</v>
      </c>
      <c r="J5601">
        <v>1284</v>
      </c>
      <c r="K5601">
        <v>1</v>
      </c>
      <c r="L5601">
        <v>1057</v>
      </c>
      <c r="M5601">
        <v>1470</v>
      </c>
      <c r="N5601" t="s">
        <v>18</v>
      </c>
      <c r="O5601" s="1">
        <v>1.65214E-30</v>
      </c>
      <c r="P5601">
        <v>352</v>
      </c>
    </row>
    <row r="5602" spans="1:16" x14ac:dyDescent="0.25">
      <c r="A5602" t="s">
        <v>8454</v>
      </c>
      <c r="B5602">
        <v>468</v>
      </c>
      <c r="C5602" s="3" t="str">
        <f>HYPERLINK("http://www.uniprot.org/uniprot/Q2L0Z2","tr|Q2L0Z2|Q2L0Z2_BORA1")</f>
        <v>tr|Q2L0Z2|Q2L0Z2_BORA1</v>
      </c>
      <c r="D5602" t="s">
        <v>8455</v>
      </c>
      <c r="E5602">
        <v>40.26</v>
      </c>
      <c r="F5602">
        <v>149</v>
      </c>
      <c r="G5602">
        <v>89</v>
      </c>
      <c r="H5602">
        <v>0</v>
      </c>
      <c r="I5602">
        <v>10</v>
      </c>
      <c r="J5602">
        <v>456</v>
      </c>
      <c r="K5602">
        <v>1</v>
      </c>
      <c r="L5602">
        <v>401</v>
      </c>
      <c r="M5602">
        <v>543</v>
      </c>
      <c r="N5602" t="s">
        <v>18</v>
      </c>
      <c r="O5602" s="1">
        <v>7.2945199999999996E-17</v>
      </c>
      <c r="P5602">
        <v>227</v>
      </c>
    </row>
    <row r="5603" spans="1:16" x14ac:dyDescent="0.25">
      <c r="A5603" t="s">
        <v>8456</v>
      </c>
      <c r="B5603">
        <v>2004</v>
      </c>
      <c r="C5603" s="3" t="str">
        <f>HYPERLINK("http://www.uniprot.org/uniprot/G7I2H0","tr|G7I2H0|G7I2H0_MEDTR")</f>
        <v>tr|G7I2H0|G7I2H0_MEDTR</v>
      </c>
      <c r="D5603" t="s">
        <v>144</v>
      </c>
      <c r="E5603">
        <v>33.72</v>
      </c>
      <c r="F5603">
        <v>338</v>
      </c>
      <c r="G5603">
        <v>224</v>
      </c>
      <c r="H5603">
        <v>2</v>
      </c>
      <c r="I5603">
        <v>964</v>
      </c>
      <c r="J5603">
        <v>1971</v>
      </c>
      <c r="K5603">
        <v>1</v>
      </c>
      <c r="L5603">
        <v>27</v>
      </c>
      <c r="M5603">
        <v>313</v>
      </c>
      <c r="N5603" t="s">
        <v>18</v>
      </c>
      <c r="O5603" s="1">
        <v>2.5269200000000001E-38</v>
      </c>
      <c r="P5603">
        <v>421</v>
      </c>
    </row>
    <row r="5604" spans="1:16" x14ac:dyDescent="0.25">
      <c r="A5604" t="s">
        <v>8457</v>
      </c>
      <c r="B5604">
        <v>570</v>
      </c>
      <c r="C5604" s="3" t="str">
        <f>HYPERLINK("http://www.uniprot.org/uniprot/G7L3J5","tr|G7L3J5|G7L3J5_MEDTR")</f>
        <v>tr|G7L3J5|G7L3J5_MEDTR</v>
      </c>
      <c r="D5604" t="s">
        <v>8458</v>
      </c>
      <c r="E5604">
        <v>88.82</v>
      </c>
      <c r="F5604">
        <v>188</v>
      </c>
      <c r="G5604">
        <v>21</v>
      </c>
      <c r="H5604">
        <v>0</v>
      </c>
      <c r="I5604">
        <v>1</v>
      </c>
      <c r="J5604">
        <v>564</v>
      </c>
      <c r="K5604">
        <v>1</v>
      </c>
      <c r="L5604">
        <v>1</v>
      </c>
      <c r="M5604">
        <v>188</v>
      </c>
      <c r="N5604" t="s">
        <v>18</v>
      </c>
      <c r="O5604" s="1">
        <v>3.20335E-99</v>
      </c>
      <c r="P5604">
        <v>938</v>
      </c>
    </row>
    <row r="5605" spans="1:16" x14ac:dyDescent="0.25">
      <c r="A5605" t="s">
        <v>8459</v>
      </c>
      <c r="B5605">
        <v>1359</v>
      </c>
      <c r="C5605" s="3" t="str">
        <f>HYPERLINK("http://www.uniprot.org/uniprot/G7KVX9","tr|G7KVX9|G7KVX9_MEDTR")</f>
        <v>tr|G7KVX9|G7KVX9_MEDTR</v>
      </c>
      <c r="D5605" t="s">
        <v>1811</v>
      </c>
      <c r="E5605">
        <v>88.49</v>
      </c>
      <c r="F5605">
        <v>452</v>
      </c>
      <c r="G5605">
        <v>52</v>
      </c>
      <c r="H5605">
        <v>0</v>
      </c>
      <c r="I5605">
        <v>1</v>
      </c>
      <c r="J5605">
        <v>1356</v>
      </c>
      <c r="K5605">
        <v>1</v>
      </c>
      <c r="L5605">
        <v>103</v>
      </c>
      <c r="M5605">
        <v>554</v>
      </c>
      <c r="N5605" t="s">
        <v>18</v>
      </c>
      <c r="O5605">
        <v>0</v>
      </c>
      <c r="P5605">
        <v>2103</v>
      </c>
    </row>
    <row r="5606" spans="1:16" x14ac:dyDescent="0.25">
      <c r="A5606" t="s">
        <v>8460</v>
      </c>
      <c r="B5606">
        <v>1329</v>
      </c>
      <c r="C5606" s="3" t="str">
        <f>HYPERLINK("http://www.uniprot.org/uniprot/G7IAE0","tr|G7IAE0|G7IAE0_MEDTR")</f>
        <v>tr|G7IAE0|G7IAE0_MEDTR</v>
      </c>
      <c r="D5606" t="s">
        <v>8461</v>
      </c>
      <c r="E5606">
        <v>89.61</v>
      </c>
      <c r="F5606">
        <v>366</v>
      </c>
      <c r="G5606">
        <v>38</v>
      </c>
      <c r="H5606">
        <v>0</v>
      </c>
      <c r="I5606">
        <v>1</v>
      </c>
      <c r="J5606">
        <v>1098</v>
      </c>
      <c r="K5606">
        <v>1</v>
      </c>
      <c r="L5606">
        <v>1</v>
      </c>
      <c r="M5606">
        <v>359</v>
      </c>
      <c r="N5606" t="s">
        <v>18</v>
      </c>
      <c r="O5606">
        <v>0</v>
      </c>
      <c r="P5606">
        <v>1670</v>
      </c>
    </row>
    <row r="5607" spans="1:16" x14ac:dyDescent="0.25">
      <c r="A5607" t="s">
        <v>8462</v>
      </c>
      <c r="B5607">
        <v>369</v>
      </c>
      <c r="C5607" s="3" t="str">
        <f>HYPERLINK("http://www.uniprot.org/uniprot/Q2HTD6","tr|Q2HTD6|Q2HTD6_MEDTR")</f>
        <v>tr|Q2HTD6|Q2HTD6_MEDTR</v>
      </c>
      <c r="D5607" t="s">
        <v>8463</v>
      </c>
      <c r="E5607">
        <v>58.1</v>
      </c>
      <c r="F5607">
        <v>74</v>
      </c>
      <c r="G5607">
        <v>31</v>
      </c>
      <c r="H5607">
        <v>0</v>
      </c>
      <c r="I5607">
        <v>97</v>
      </c>
      <c r="J5607">
        <v>318</v>
      </c>
      <c r="K5607">
        <v>1</v>
      </c>
      <c r="L5607">
        <v>61</v>
      </c>
      <c r="M5607">
        <v>134</v>
      </c>
      <c r="N5607" t="s">
        <v>18</v>
      </c>
      <c r="O5607" s="1">
        <v>5.1912699999999996E-15</v>
      </c>
      <c r="P5607">
        <v>211</v>
      </c>
    </row>
    <row r="5608" spans="1:16" x14ac:dyDescent="0.25">
      <c r="A5608" t="s">
        <v>8464</v>
      </c>
      <c r="B5608">
        <v>1908</v>
      </c>
      <c r="C5608" s="3" t="str">
        <f>HYPERLINK("http://www.uniprot.org/uniprot/K7MWW3","tr|K7MWW3|K7MWW3_SOYBN")</f>
        <v>tr|K7MWW3|K7MWW3_SOYBN</v>
      </c>
      <c r="D5608" t="s">
        <v>28</v>
      </c>
      <c r="E5608">
        <v>73.569999999999993</v>
      </c>
      <c r="F5608">
        <v>613</v>
      </c>
      <c r="G5608">
        <v>162</v>
      </c>
      <c r="H5608">
        <v>3</v>
      </c>
      <c r="I5608">
        <v>1</v>
      </c>
      <c r="J5608">
        <v>1830</v>
      </c>
      <c r="K5608">
        <v>1</v>
      </c>
      <c r="L5608">
        <v>83</v>
      </c>
      <c r="M5608">
        <v>688</v>
      </c>
      <c r="N5608" t="s">
        <v>18</v>
      </c>
      <c r="O5608">
        <v>0</v>
      </c>
      <c r="P5608">
        <v>2339</v>
      </c>
    </row>
    <row r="5609" spans="1:16" x14ac:dyDescent="0.25">
      <c r="A5609" t="s">
        <v>8465</v>
      </c>
      <c r="B5609">
        <v>1041</v>
      </c>
      <c r="C5609" s="3" t="str">
        <f>HYPERLINK("http://www.uniprot.org/uniprot/I3SYZ7","tr|I3SYZ7|I3SYZ7_MEDTR")</f>
        <v>tr|I3SYZ7|I3SYZ7_MEDTR</v>
      </c>
      <c r="D5609" t="s">
        <v>22</v>
      </c>
      <c r="E5609">
        <v>77.06</v>
      </c>
      <c r="F5609">
        <v>327</v>
      </c>
      <c r="G5609">
        <v>75</v>
      </c>
      <c r="H5609">
        <v>1</v>
      </c>
      <c r="I5609">
        <v>61</v>
      </c>
      <c r="J5609">
        <v>1038</v>
      </c>
      <c r="K5609">
        <v>1</v>
      </c>
      <c r="L5609">
        <v>21</v>
      </c>
      <c r="M5609">
        <v>345</v>
      </c>
      <c r="N5609" t="s">
        <v>18</v>
      </c>
      <c r="O5609" s="1">
        <v>3.31282E-146</v>
      </c>
      <c r="P5609">
        <v>1348</v>
      </c>
    </row>
    <row r="5610" spans="1:16" x14ac:dyDescent="0.25">
      <c r="A5610" t="s">
        <v>8466</v>
      </c>
      <c r="B5610">
        <v>150</v>
      </c>
      <c r="C5610" s="3" t="str">
        <f>HYPERLINK("http://www.uniprot.org/uniprot/B7FGY1","tr|B7FGY1|B7FGY1_MEDTR")</f>
        <v>tr|B7FGY1|B7FGY1_MEDTR</v>
      </c>
      <c r="D5610" t="s">
        <v>8467</v>
      </c>
      <c r="E5610">
        <v>97.43</v>
      </c>
      <c r="F5610">
        <v>39</v>
      </c>
      <c r="G5610">
        <v>1</v>
      </c>
      <c r="H5610">
        <v>0</v>
      </c>
      <c r="I5610">
        <v>1</v>
      </c>
      <c r="J5610">
        <v>117</v>
      </c>
      <c r="K5610">
        <v>1</v>
      </c>
      <c r="L5610">
        <v>83</v>
      </c>
      <c r="M5610">
        <v>121</v>
      </c>
      <c r="N5610" t="s">
        <v>18</v>
      </c>
      <c r="O5610" s="1">
        <v>1.8246700000000001E-15</v>
      </c>
      <c r="P5610">
        <v>215</v>
      </c>
    </row>
    <row r="5611" spans="1:16" x14ac:dyDescent="0.25">
      <c r="A5611" t="s">
        <v>8468</v>
      </c>
      <c r="B5611">
        <v>333</v>
      </c>
      <c r="C5611" s="3" t="str">
        <f>HYPERLINK("http://www.uniprot.org/uniprot/I3T4W3","tr|I3T4W3|I3T4W3_LOTJA")</f>
        <v>tr|I3T4W3|I3T4W3_LOTJA</v>
      </c>
      <c r="D5611" t="s">
        <v>2200</v>
      </c>
      <c r="E5611">
        <v>86.36</v>
      </c>
      <c r="F5611">
        <v>110</v>
      </c>
      <c r="G5611">
        <v>15</v>
      </c>
      <c r="H5611">
        <v>0</v>
      </c>
      <c r="I5611">
        <v>1</v>
      </c>
      <c r="J5611">
        <v>330</v>
      </c>
      <c r="K5611">
        <v>1</v>
      </c>
      <c r="L5611">
        <v>1</v>
      </c>
      <c r="M5611">
        <v>110</v>
      </c>
      <c r="N5611" t="s">
        <v>18</v>
      </c>
      <c r="O5611" s="1">
        <v>3.74916E-45</v>
      </c>
      <c r="P5611">
        <v>471</v>
      </c>
    </row>
    <row r="5612" spans="1:16" x14ac:dyDescent="0.25">
      <c r="A5612" t="s">
        <v>8469</v>
      </c>
      <c r="B5612">
        <v>630</v>
      </c>
      <c r="C5612" s="3" t="str">
        <f>HYPERLINK("http://www.uniprot.org/uniprot/G7LF68","tr|G7LF68|G7LF68_MEDTR")</f>
        <v>tr|G7LF68|G7LF68_MEDTR</v>
      </c>
      <c r="D5612" t="s">
        <v>8470</v>
      </c>
      <c r="E5612">
        <v>53.36</v>
      </c>
      <c r="F5612">
        <v>208</v>
      </c>
      <c r="G5612">
        <v>97</v>
      </c>
      <c r="H5612">
        <v>4</v>
      </c>
      <c r="I5612">
        <v>13</v>
      </c>
      <c r="J5612">
        <v>624</v>
      </c>
      <c r="K5612">
        <v>1</v>
      </c>
      <c r="L5612">
        <v>9</v>
      </c>
      <c r="M5612">
        <v>213</v>
      </c>
      <c r="N5612" t="s">
        <v>18</v>
      </c>
      <c r="O5612" s="1">
        <v>3.4097999999999998E-48</v>
      </c>
      <c r="P5612">
        <v>499</v>
      </c>
    </row>
    <row r="5613" spans="1:16" x14ac:dyDescent="0.25">
      <c r="A5613" t="s">
        <v>8471</v>
      </c>
      <c r="B5613">
        <v>975</v>
      </c>
      <c r="C5613" s="3" t="str">
        <f>HYPERLINK("http://www.uniprot.org/uniprot/G7LIV2","tr|G7LIV2|G7LIV2_MEDTR")</f>
        <v>tr|G7LIV2|G7LIV2_MEDTR</v>
      </c>
      <c r="D5613" t="s">
        <v>8472</v>
      </c>
      <c r="E5613">
        <v>72.34</v>
      </c>
      <c r="F5613">
        <v>264</v>
      </c>
      <c r="G5613">
        <v>73</v>
      </c>
      <c r="H5613">
        <v>6</v>
      </c>
      <c r="I5613">
        <v>199</v>
      </c>
      <c r="J5613">
        <v>972</v>
      </c>
      <c r="K5613">
        <v>1</v>
      </c>
      <c r="L5613">
        <v>32</v>
      </c>
      <c r="M5613">
        <v>294</v>
      </c>
      <c r="N5613" t="s">
        <v>18</v>
      </c>
      <c r="O5613" s="1">
        <v>6.0966399999999999E-99</v>
      </c>
      <c r="P5613">
        <v>940</v>
      </c>
    </row>
    <row r="5614" spans="1:16" x14ac:dyDescent="0.25">
      <c r="A5614" t="s">
        <v>8473</v>
      </c>
      <c r="B5614">
        <v>924</v>
      </c>
      <c r="C5614" s="3" t="str">
        <f>HYPERLINK("http://www.uniprot.org/uniprot/C7AFG3","tr|C7AFG3|C7AFG3_CICAR")</f>
        <v>tr|C7AFG3|C7AFG3_CICAR</v>
      </c>
      <c r="D5614" t="s">
        <v>8474</v>
      </c>
      <c r="E5614">
        <v>99.67</v>
      </c>
      <c r="F5614">
        <v>307</v>
      </c>
      <c r="G5614">
        <v>1</v>
      </c>
      <c r="H5614">
        <v>0</v>
      </c>
      <c r="I5614">
        <v>1</v>
      </c>
      <c r="J5614">
        <v>921</v>
      </c>
      <c r="K5614">
        <v>1</v>
      </c>
      <c r="L5614">
        <v>1</v>
      </c>
      <c r="M5614">
        <v>307</v>
      </c>
      <c r="N5614" t="s">
        <v>18</v>
      </c>
      <c r="O5614" s="1">
        <v>1.8539899999999999E-179</v>
      </c>
      <c r="P5614">
        <v>1634</v>
      </c>
    </row>
    <row r="5615" spans="1:16" x14ac:dyDescent="0.25">
      <c r="A5615" t="s">
        <v>8475</v>
      </c>
      <c r="B5615">
        <v>1818</v>
      </c>
      <c r="C5615" s="3" t="str">
        <f>HYPERLINK("http://www.uniprot.org/uniprot/I1LRH3","tr|I1LRH3|I1LRH3_SOYBN")</f>
        <v>tr|I1LRH3|I1LRH3_SOYBN</v>
      </c>
      <c r="D5615" t="s">
        <v>28</v>
      </c>
      <c r="E5615">
        <v>88.44</v>
      </c>
      <c r="F5615">
        <v>606</v>
      </c>
      <c r="G5615">
        <v>70</v>
      </c>
      <c r="H5615">
        <v>2</v>
      </c>
      <c r="I5615">
        <v>1</v>
      </c>
      <c r="J5615">
        <v>1812</v>
      </c>
      <c r="K5615">
        <v>1</v>
      </c>
      <c r="L5615">
        <v>1</v>
      </c>
      <c r="M5615">
        <v>605</v>
      </c>
      <c r="N5615" t="s">
        <v>18</v>
      </c>
      <c r="O5615">
        <v>0</v>
      </c>
      <c r="P5615">
        <v>2832</v>
      </c>
    </row>
    <row r="5616" spans="1:16" x14ac:dyDescent="0.25">
      <c r="A5616" t="s">
        <v>8476</v>
      </c>
      <c r="B5616">
        <v>225</v>
      </c>
      <c r="C5616" s="3" t="str">
        <f>HYPERLINK("http://www.uniprot.org/uniprot/Q949L5","tr|Q949L5|Q949L5_CICAR")</f>
        <v>tr|Q949L5|Q949L5_CICAR</v>
      </c>
      <c r="D5616" t="s">
        <v>55</v>
      </c>
      <c r="E5616">
        <v>69.44</v>
      </c>
      <c r="F5616">
        <v>72</v>
      </c>
      <c r="G5616">
        <v>22</v>
      </c>
      <c r="H5616">
        <v>0</v>
      </c>
      <c r="I5616">
        <v>1</v>
      </c>
      <c r="J5616">
        <v>216</v>
      </c>
      <c r="K5616">
        <v>1</v>
      </c>
      <c r="L5616">
        <v>1</v>
      </c>
      <c r="M5616">
        <v>72</v>
      </c>
      <c r="N5616" t="s">
        <v>18</v>
      </c>
      <c r="O5616" s="1">
        <v>1.3371399999999999E-18</v>
      </c>
      <c r="P5616">
        <v>242</v>
      </c>
    </row>
    <row r="5617" spans="1:16" x14ac:dyDescent="0.25">
      <c r="A5617" t="s">
        <v>8477</v>
      </c>
      <c r="B5617">
        <v>1866</v>
      </c>
      <c r="C5617" s="3" t="str">
        <f>HYPERLINK("http://www.uniprot.org/uniprot/K7K6S1","tr|K7K6S1|K7K6S1_SOYBN")</f>
        <v>tr|K7K6S1|K7K6S1_SOYBN</v>
      </c>
      <c r="D5617" t="s">
        <v>28</v>
      </c>
      <c r="E5617">
        <v>63.71</v>
      </c>
      <c r="F5617">
        <v>485</v>
      </c>
      <c r="G5617">
        <v>176</v>
      </c>
      <c r="H5617">
        <v>13</v>
      </c>
      <c r="I5617">
        <v>1</v>
      </c>
      <c r="J5617">
        <v>1416</v>
      </c>
      <c r="K5617">
        <v>1</v>
      </c>
      <c r="L5617">
        <v>1</v>
      </c>
      <c r="M5617">
        <v>485</v>
      </c>
      <c r="N5617" t="s">
        <v>18</v>
      </c>
      <c r="O5617" s="1">
        <v>1.54817E-167</v>
      </c>
      <c r="P5617">
        <v>1535</v>
      </c>
    </row>
    <row r="5618" spans="1:16" x14ac:dyDescent="0.25">
      <c r="A5618" t="s">
        <v>8478</v>
      </c>
      <c r="B5618">
        <v>1911</v>
      </c>
      <c r="C5618" s="3" t="str">
        <f>HYPERLINK("http://www.uniprot.org/uniprot/I1N1G3","tr|I1N1G3|I1N1G3_SOYBN")</f>
        <v>tr|I1N1G3|I1N1G3_SOYBN</v>
      </c>
      <c r="D5618" t="s">
        <v>28</v>
      </c>
      <c r="E5618">
        <v>60.46</v>
      </c>
      <c r="F5618">
        <v>602</v>
      </c>
      <c r="G5618">
        <v>238</v>
      </c>
      <c r="H5618">
        <v>2</v>
      </c>
      <c r="I5618">
        <v>109</v>
      </c>
      <c r="J5618">
        <v>1908</v>
      </c>
      <c r="K5618">
        <v>1</v>
      </c>
      <c r="L5618">
        <v>28</v>
      </c>
      <c r="M5618">
        <v>622</v>
      </c>
      <c r="N5618" t="s">
        <v>18</v>
      </c>
      <c r="O5618">
        <v>0</v>
      </c>
      <c r="P5618">
        <v>1931</v>
      </c>
    </row>
    <row r="5619" spans="1:16" x14ac:dyDescent="0.25">
      <c r="A5619" t="s">
        <v>8479</v>
      </c>
      <c r="B5619">
        <v>2508</v>
      </c>
      <c r="C5619" s="3" t="str">
        <f>HYPERLINK("http://www.uniprot.org/uniprot/G7L752","tr|G7L752|G7L752_MEDTR")</f>
        <v>tr|G7L752|G7L752_MEDTR</v>
      </c>
      <c r="D5619" t="s">
        <v>8480</v>
      </c>
      <c r="E5619">
        <v>77.61</v>
      </c>
      <c r="F5619">
        <v>831</v>
      </c>
      <c r="G5619">
        <v>186</v>
      </c>
      <c r="H5619">
        <v>0</v>
      </c>
      <c r="I5619">
        <v>13</v>
      </c>
      <c r="J5619">
        <v>2505</v>
      </c>
      <c r="K5619">
        <v>1</v>
      </c>
      <c r="L5619">
        <v>1</v>
      </c>
      <c r="M5619">
        <v>819</v>
      </c>
      <c r="N5619" t="s">
        <v>18</v>
      </c>
      <c r="O5619">
        <v>0</v>
      </c>
      <c r="P5619">
        <v>3305</v>
      </c>
    </row>
    <row r="5620" spans="1:16" x14ac:dyDescent="0.25">
      <c r="A5620" t="s">
        <v>8481</v>
      </c>
      <c r="B5620">
        <v>156</v>
      </c>
      <c r="C5620" s="3" t="str">
        <f>HYPERLINK("http://www.uniprot.org/uniprot/G7I9L3","tr|G7I9L3|G7I9L3_MEDTR")</f>
        <v>tr|G7I9L3|G7I9L3_MEDTR</v>
      </c>
      <c r="D5620" t="s">
        <v>8482</v>
      </c>
      <c r="E5620">
        <v>86.27</v>
      </c>
      <c r="F5620">
        <v>51</v>
      </c>
      <c r="G5620">
        <v>7</v>
      </c>
      <c r="H5620">
        <v>0</v>
      </c>
      <c r="I5620">
        <v>1</v>
      </c>
      <c r="J5620">
        <v>153</v>
      </c>
      <c r="K5620">
        <v>1</v>
      </c>
      <c r="L5620">
        <v>516</v>
      </c>
      <c r="M5620">
        <v>566</v>
      </c>
      <c r="N5620" t="s">
        <v>18</v>
      </c>
      <c r="O5620" s="1">
        <v>4.7692400000000004E-16</v>
      </c>
      <c r="P5620">
        <v>220</v>
      </c>
    </row>
    <row r="5621" spans="1:16" x14ac:dyDescent="0.25">
      <c r="A5621" t="s">
        <v>8483</v>
      </c>
      <c r="B5621">
        <v>258</v>
      </c>
      <c r="C5621" s="3" t="str">
        <f>HYPERLINK("http://www.uniprot.org/uniprot/C6T5N8","tr|C6T5N8|C6T5N8_SOYBN")</f>
        <v>tr|C6T5N8|C6T5N8_SOYBN</v>
      </c>
      <c r="D5621" t="s">
        <v>210</v>
      </c>
      <c r="E5621">
        <v>78.84</v>
      </c>
      <c r="F5621">
        <v>52</v>
      </c>
      <c r="G5621">
        <v>11</v>
      </c>
      <c r="H5621">
        <v>0</v>
      </c>
      <c r="I5621">
        <v>97</v>
      </c>
      <c r="J5621">
        <v>252</v>
      </c>
      <c r="K5621">
        <v>1</v>
      </c>
      <c r="L5621">
        <v>130</v>
      </c>
      <c r="M5621">
        <v>181</v>
      </c>
      <c r="N5621" t="s">
        <v>18</v>
      </c>
      <c r="O5621" s="1">
        <v>1.8008599999999998E-15</v>
      </c>
      <c r="P5621">
        <v>215</v>
      </c>
    </row>
    <row r="5622" spans="1:16" x14ac:dyDescent="0.25">
      <c r="A5622" t="s">
        <v>8484</v>
      </c>
      <c r="B5622">
        <v>1443</v>
      </c>
      <c r="C5622" s="3" t="str">
        <f>HYPERLINK("http://www.uniprot.org/uniprot/Q5UB05","tr|Q5UB05|Q5UB05_MEDTR")</f>
        <v>tr|Q5UB05|Q5UB05_MEDTR</v>
      </c>
      <c r="D5622" t="s">
        <v>4141</v>
      </c>
      <c r="E5622">
        <v>56.21</v>
      </c>
      <c r="F5622">
        <v>555</v>
      </c>
      <c r="G5622">
        <v>243</v>
      </c>
      <c r="H5622">
        <v>76</v>
      </c>
      <c r="I5622">
        <v>1</v>
      </c>
      <c r="J5622">
        <v>1437</v>
      </c>
      <c r="K5622">
        <v>1</v>
      </c>
      <c r="L5622">
        <v>1</v>
      </c>
      <c r="M5622">
        <v>552</v>
      </c>
      <c r="N5622" t="s">
        <v>18</v>
      </c>
      <c r="O5622" s="1">
        <v>4.4798200000000002E-169</v>
      </c>
      <c r="P5622">
        <v>1547</v>
      </c>
    </row>
    <row r="5623" spans="1:16" x14ac:dyDescent="0.25">
      <c r="A5623" t="s">
        <v>8485</v>
      </c>
      <c r="B5623">
        <v>615</v>
      </c>
      <c r="C5623" s="3" t="str">
        <f>HYPERLINK("http://www.uniprot.org/uniprot/G7K4L8","tr|G7K4L8|G7K4L8_MEDTR")</f>
        <v>tr|G7K4L8|G7K4L8_MEDTR</v>
      </c>
      <c r="D5623" t="s">
        <v>1665</v>
      </c>
      <c r="E5623">
        <v>57.14</v>
      </c>
      <c r="F5623">
        <v>63</v>
      </c>
      <c r="G5623">
        <v>27</v>
      </c>
      <c r="H5623">
        <v>0</v>
      </c>
      <c r="I5623">
        <v>1</v>
      </c>
      <c r="J5623">
        <v>189</v>
      </c>
      <c r="K5623">
        <v>1</v>
      </c>
      <c r="L5623">
        <v>29</v>
      </c>
      <c r="M5623">
        <v>91</v>
      </c>
      <c r="N5623" t="s">
        <v>18</v>
      </c>
      <c r="O5623" s="1">
        <v>5.8438799999999997E-10</v>
      </c>
      <c r="P5623">
        <v>169</v>
      </c>
    </row>
    <row r="5624" spans="1:16" x14ac:dyDescent="0.25">
      <c r="A5624" t="s">
        <v>8486</v>
      </c>
      <c r="B5624">
        <v>561</v>
      </c>
      <c r="C5624" s="3" t="str">
        <f>HYPERLINK("http://www.uniprot.org/uniprot/K7K757","tr|K7K757|K7K757_SOYBN")</f>
        <v>tr|K7K757|K7K757_SOYBN</v>
      </c>
      <c r="D5624" t="s">
        <v>28</v>
      </c>
      <c r="E5624">
        <v>40.71</v>
      </c>
      <c r="F5624">
        <v>140</v>
      </c>
      <c r="G5624">
        <v>83</v>
      </c>
      <c r="H5624">
        <v>0</v>
      </c>
      <c r="I5624">
        <v>1</v>
      </c>
      <c r="J5624">
        <v>420</v>
      </c>
      <c r="K5624">
        <v>1</v>
      </c>
      <c r="L5624">
        <v>1</v>
      </c>
      <c r="M5624">
        <v>139</v>
      </c>
      <c r="N5624" t="s">
        <v>18</v>
      </c>
      <c r="O5624" s="1">
        <v>5.6366600000000001E-21</v>
      </c>
      <c r="P5624">
        <v>263</v>
      </c>
    </row>
    <row r="5625" spans="1:16" x14ac:dyDescent="0.25">
      <c r="A5625" t="s">
        <v>8487</v>
      </c>
      <c r="B5625">
        <v>2562</v>
      </c>
      <c r="C5625" s="3" t="str">
        <f>HYPERLINK("http://www.uniprot.org/uniprot/I1KQR7","tr|I1KQR7|I1KQR7_SOYBN")</f>
        <v>tr|I1KQR7|I1KQR7_SOYBN</v>
      </c>
      <c r="D5625" t="s">
        <v>1889</v>
      </c>
      <c r="E5625">
        <v>57.99</v>
      </c>
      <c r="F5625">
        <v>869</v>
      </c>
      <c r="G5625">
        <v>365</v>
      </c>
      <c r="H5625">
        <v>16</v>
      </c>
      <c r="I5625">
        <v>1</v>
      </c>
      <c r="J5625">
        <v>2559</v>
      </c>
      <c r="K5625">
        <v>1</v>
      </c>
      <c r="L5625">
        <v>1</v>
      </c>
      <c r="M5625">
        <v>853</v>
      </c>
      <c r="N5625" t="s">
        <v>18</v>
      </c>
      <c r="O5625">
        <v>0</v>
      </c>
      <c r="P5625">
        <v>2565</v>
      </c>
    </row>
    <row r="5626" spans="1:16" x14ac:dyDescent="0.25">
      <c r="A5626" t="s">
        <v>8488</v>
      </c>
      <c r="B5626">
        <v>1548</v>
      </c>
      <c r="C5626" s="3" t="str">
        <f>HYPERLINK("http://www.uniprot.org/uniprot/I1LUZ5","tr|I1LUZ5|I1LUZ5_SOYBN")</f>
        <v>tr|I1LUZ5|I1LUZ5_SOYBN</v>
      </c>
      <c r="D5626" t="s">
        <v>28</v>
      </c>
      <c r="E5626">
        <v>80.56</v>
      </c>
      <c r="F5626">
        <v>494</v>
      </c>
      <c r="G5626">
        <v>96</v>
      </c>
      <c r="H5626">
        <v>1</v>
      </c>
      <c r="I5626">
        <v>1</v>
      </c>
      <c r="J5626">
        <v>1479</v>
      </c>
      <c r="K5626">
        <v>1</v>
      </c>
      <c r="L5626">
        <v>1</v>
      </c>
      <c r="M5626">
        <v>492</v>
      </c>
      <c r="N5626" t="s">
        <v>18</v>
      </c>
      <c r="O5626">
        <v>0</v>
      </c>
      <c r="P5626">
        <v>2076</v>
      </c>
    </row>
    <row r="5627" spans="1:16" x14ac:dyDescent="0.25">
      <c r="A5627" t="s">
        <v>8489</v>
      </c>
      <c r="B5627">
        <v>1773</v>
      </c>
      <c r="C5627" s="3" t="str">
        <f>HYPERLINK("http://www.uniprot.org/uniprot/G7INC3","tr|G7INC3|G7INC3_MEDTR")</f>
        <v>tr|G7INC3|G7INC3_MEDTR</v>
      </c>
      <c r="D5627" t="s">
        <v>8490</v>
      </c>
      <c r="E5627">
        <v>79.349999999999994</v>
      </c>
      <c r="F5627">
        <v>591</v>
      </c>
      <c r="G5627">
        <v>122</v>
      </c>
      <c r="H5627">
        <v>1</v>
      </c>
      <c r="I5627">
        <v>1</v>
      </c>
      <c r="J5627">
        <v>1770</v>
      </c>
      <c r="K5627">
        <v>1</v>
      </c>
      <c r="L5627">
        <v>1</v>
      </c>
      <c r="M5627">
        <v>578</v>
      </c>
      <c r="N5627" t="s">
        <v>18</v>
      </c>
      <c r="O5627">
        <v>0</v>
      </c>
      <c r="P5627">
        <v>2407</v>
      </c>
    </row>
    <row r="5628" spans="1:16" x14ac:dyDescent="0.25">
      <c r="A5628" t="s">
        <v>8491</v>
      </c>
      <c r="B5628">
        <v>3099</v>
      </c>
      <c r="C5628" s="3" t="str">
        <f>HYPERLINK("http://www.uniprot.org/uniprot/G7L4T4","tr|G7L4T4|G7L4T4_MEDTR")</f>
        <v>tr|G7L4T4|G7L4T4_MEDTR</v>
      </c>
      <c r="D5628" t="s">
        <v>8492</v>
      </c>
      <c r="E5628">
        <v>65.19</v>
      </c>
      <c r="F5628">
        <v>1063</v>
      </c>
      <c r="G5628">
        <v>370</v>
      </c>
      <c r="H5628">
        <v>77</v>
      </c>
      <c r="I5628">
        <v>1</v>
      </c>
      <c r="J5628">
        <v>2958</v>
      </c>
      <c r="K5628">
        <v>1</v>
      </c>
      <c r="L5628">
        <v>1</v>
      </c>
      <c r="M5628">
        <v>1063</v>
      </c>
      <c r="N5628" t="s">
        <v>18</v>
      </c>
      <c r="O5628">
        <v>0</v>
      </c>
      <c r="P5628">
        <v>3461</v>
      </c>
    </row>
    <row r="5629" spans="1:16" x14ac:dyDescent="0.25">
      <c r="A5629" t="s">
        <v>8493</v>
      </c>
      <c r="B5629">
        <v>1080</v>
      </c>
      <c r="C5629" s="3" t="str">
        <f>HYPERLINK("http://www.uniprot.org/uniprot/G7I2H0","tr|G7I2H0|G7I2H0_MEDTR")</f>
        <v>tr|G7I2H0|G7I2H0_MEDTR</v>
      </c>
      <c r="D5629" t="s">
        <v>144</v>
      </c>
      <c r="E5629">
        <v>34.47</v>
      </c>
      <c r="F5629">
        <v>293</v>
      </c>
      <c r="G5629">
        <v>192</v>
      </c>
      <c r="H5629">
        <v>2</v>
      </c>
      <c r="I5629">
        <v>175</v>
      </c>
      <c r="J5629">
        <v>1047</v>
      </c>
      <c r="K5629">
        <v>1</v>
      </c>
      <c r="L5629">
        <v>72</v>
      </c>
      <c r="M5629">
        <v>313</v>
      </c>
      <c r="N5629" t="s">
        <v>18</v>
      </c>
      <c r="O5629" s="1">
        <v>1.67478E-31</v>
      </c>
      <c r="P5629">
        <v>359</v>
      </c>
    </row>
    <row r="5630" spans="1:16" x14ac:dyDescent="0.25">
      <c r="A5630" t="s">
        <v>8494</v>
      </c>
      <c r="B5630">
        <v>393</v>
      </c>
      <c r="C5630" s="3" t="str">
        <f>HYPERLINK("http://www.uniprot.org/uniprot/G7L3L5","tr|G7L3L5|G7L3L5_MEDTR")</f>
        <v>tr|G7L3L5|G7L3L5_MEDTR</v>
      </c>
      <c r="D5630" t="s">
        <v>8495</v>
      </c>
      <c r="E5630">
        <v>95.38</v>
      </c>
      <c r="F5630">
        <v>130</v>
      </c>
      <c r="G5630">
        <v>6</v>
      </c>
      <c r="H5630">
        <v>0</v>
      </c>
      <c r="I5630">
        <v>1</v>
      </c>
      <c r="J5630">
        <v>390</v>
      </c>
      <c r="K5630">
        <v>1</v>
      </c>
      <c r="L5630">
        <v>59</v>
      </c>
      <c r="M5630">
        <v>188</v>
      </c>
      <c r="N5630" t="s">
        <v>18</v>
      </c>
      <c r="O5630" s="1">
        <v>1.13558E-70</v>
      </c>
      <c r="P5630">
        <v>691</v>
      </c>
    </row>
    <row r="5631" spans="1:16" x14ac:dyDescent="0.25">
      <c r="A5631" t="s">
        <v>8496</v>
      </c>
      <c r="B5631">
        <v>1359</v>
      </c>
      <c r="C5631" s="3" t="str">
        <f>HYPERLINK("http://www.uniprot.org/uniprot/Q2HRX3","tr|Q2HRX3|Q2HRX3_MEDTR")</f>
        <v>tr|Q2HRX3|Q2HRX3_MEDTR</v>
      </c>
      <c r="D5631" t="s">
        <v>8497</v>
      </c>
      <c r="E5631">
        <v>88.71</v>
      </c>
      <c r="F5631">
        <v>452</v>
      </c>
      <c r="G5631">
        <v>51</v>
      </c>
      <c r="H5631">
        <v>0</v>
      </c>
      <c r="I5631">
        <v>1</v>
      </c>
      <c r="J5631">
        <v>1356</v>
      </c>
      <c r="K5631">
        <v>1</v>
      </c>
      <c r="L5631">
        <v>104</v>
      </c>
      <c r="M5631">
        <v>555</v>
      </c>
      <c r="N5631" t="s">
        <v>18</v>
      </c>
      <c r="O5631">
        <v>0</v>
      </c>
      <c r="P5631">
        <v>2116</v>
      </c>
    </row>
    <row r="5632" spans="1:16" x14ac:dyDescent="0.25">
      <c r="A5632" t="s">
        <v>8498</v>
      </c>
      <c r="B5632">
        <v>1863</v>
      </c>
      <c r="C5632" s="3" t="str">
        <f>HYPERLINK("http://www.uniprot.org/uniprot/G7IAD6","tr|G7IAD6|G7IAD6_MEDTR")</f>
        <v>tr|G7IAD6|G7IAD6_MEDTR</v>
      </c>
      <c r="D5632" t="s">
        <v>8499</v>
      </c>
      <c r="E5632">
        <v>85.8</v>
      </c>
      <c r="F5632">
        <v>613</v>
      </c>
      <c r="G5632">
        <v>87</v>
      </c>
      <c r="H5632">
        <v>1</v>
      </c>
      <c r="I5632">
        <v>1</v>
      </c>
      <c r="J5632">
        <v>1836</v>
      </c>
      <c r="K5632">
        <v>1</v>
      </c>
      <c r="L5632">
        <v>1</v>
      </c>
      <c r="M5632">
        <v>604</v>
      </c>
      <c r="N5632" t="s">
        <v>18</v>
      </c>
      <c r="O5632">
        <v>0</v>
      </c>
      <c r="P5632">
        <v>2697</v>
      </c>
    </row>
    <row r="5633" spans="1:16" x14ac:dyDescent="0.25">
      <c r="A5633" t="s">
        <v>8500</v>
      </c>
      <c r="B5633">
        <v>1530</v>
      </c>
      <c r="C5633" s="3" t="str">
        <f>HYPERLINK("http://www.uniprot.org/uniprot/G7J1P0","tr|G7J1P0|G7J1P0_MEDTR")</f>
        <v>tr|G7J1P0|G7J1P0_MEDTR</v>
      </c>
      <c r="D5633" t="s">
        <v>8501</v>
      </c>
      <c r="E5633">
        <v>85.77</v>
      </c>
      <c r="F5633">
        <v>506</v>
      </c>
      <c r="G5633">
        <v>72</v>
      </c>
      <c r="H5633">
        <v>0</v>
      </c>
      <c r="I5633">
        <v>1</v>
      </c>
      <c r="J5633">
        <v>1518</v>
      </c>
      <c r="K5633">
        <v>1</v>
      </c>
      <c r="L5633">
        <v>215</v>
      </c>
      <c r="M5633">
        <v>720</v>
      </c>
      <c r="N5633" t="s">
        <v>18</v>
      </c>
      <c r="O5633">
        <v>0</v>
      </c>
      <c r="P5633">
        <v>2215</v>
      </c>
    </row>
    <row r="5634" spans="1:16" x14ac:dyDescent="0.25">
      <c r="A5634" t="s">
        <v>8502</v>
      </c>
      <c r="B5634">
        <v>1332</v>
      </c>
      <c r="C5634" s="3" t="str">
        <f>HYPERLINK("http://www.uniprot.org/uniprot/K7MWW2","tr|K7MWW2|K7MWW2_SOYBN")</f>
        <v>tr|K7MWW2|K7MWW2_SOYBN</v>
      </c>
      <c r="D5634" t="s">
        <v>28</v>
      </c>
      <c r="E5634">
        <v>75.11</v>
      </c>
      <c r="F5634">
        <v>442</v>
      </c>
      <c r="G5634">
        <v>110</v>
      </c>
      <c r="H5634">
        <v>0</v>
      </c>
      <c r="I5634">
        <v>4</v>
      </c>
      <c r="J5634">
        <v>1329</v>
      </c>
      <c r="K5634">
        <v>1</v>
      </c>
      <c r="L5634">
        <v>166</v>
      </c>
      <c r="M5634">
        <v>598</v>
      </c>
      <c r="N5634" t="s">
        <v>18</v>
      </c>
      <c r="O5634">
        <v>0</v>
      </c>
      <c r="P5634">
        <v>1787</v>
      </c>
    </row>
    <row r="5635" spans="1:16" x14ac:dyDescent="0.25">
      <c r="A5635" t="s">
        <v>8503</v>
      </c>
      <c r="B5635">
        <v>258</v>
      </c>
      <c r="C5635" s="3" t="str">
        <f>HYPERLINK("http://www.uniprot.org/uniprot/I1KR32","tr|I1KR32|I1KR32_SOYBN")</f>
        <v>tr|I1KR32|I1KR32_SOYBN</v>
      </c>
      <c r="D5635" t="s">
        <v>28</v>
      </c>
      <c r="E5635">
        <v>87.17</v>
      </c>
      <c r="F5635">
        <v>78</v>
      </c>
      <c r="G5635">
        <v>10</v>
      </c>
      <c r="H5635">
        <v>0</v>
      </c>
      <c r="I5635">
        <v>1</v>
      </c>
      <c r="J5635">
        <v>234</v>
      </c>
      <c r="K5635">
        <v>1</v>
      </c>
      <c r="L5635">
        <v>1</v>
      </c>
      <c r="M5635">
        <v>78</v>
      </c>
      <c r="N5635" t="s">
        <v>18</v>
      </c>
      <c r="O5635" s="1">
        <v>1.9818699999999999E-30</v>
      </c>
      <c r="P5635">
        <v>344</v>
      </c>
    </row>
    <row r="5636" spans="1:16" x14ac:dyDescent="0.25">
      <c r="A5636" t="s">
        <v>8504</v>
      </c>
      <c r="B5636">
        <v>978</v>
      </c>
      <c r="C5636" s="3" t="str">
        <f>HYPERLINK("http://www.uniprot.org/uniprot/G7J873","tr|G7J873|G7J873_MEDTR")</f>
        <v>tr|G7J873|G7J873_MEDTR</v>
      </c>
      <c r="D5636" t="s">
        <v>8505</v>
      </c>
      <c r="E5636">
        <v>91.07</v>
      </c>
      <c r="F5636">
        <v>325</v>
      </c>
      <c r="G5636">
        <v>29</v>
      </c>
      <c r="H5636">
        <v>0</v>
      </c>
      <c r="I5636">
        <v>1</v>
      </c>
      <c r="J5636">
        <v>975</v>
      </c>
      <c r="K5636">
        <v>1</v>
      </c>
      <c r="L5636">
        <v>64</v>
      </c>
      <c r="M5636">
        <v>387</v>
      </c>
      <c r="N5636" t="s">
        <v>18</v>
      </c>
      <c r="O5636" s="1">
        <v>1.57997E-171</v>
      </c>
      <c r="P5636">
        <v>1566</v>
      </c>
    </row>
    <row r="5637" spans="1:16" x14ac:dyDescent="0.25">
      <c r="A5637" t="s">
        <v>8506</v>
      </c>
      <c r="B5637">
        <v>4392</v>
      </c>
      <c r="C5637" s="3" t="str">
        <f>HYPERLINK("http://www.uniprot.org/uniprot/A2ZH90","tr|A2ZH90|A2ZH90_ORYSI")</f>
        <v>tr|A2ZH90|A2ZH90_ORYSI</v>
      </c>
      <c r="D5637" t="s">
        <v>8507</v>
      </c>
      <c r="E5637">
        <v>71.47</v>
      </c>
      <c r="F5637">
        <v>1518</v>
      </c>
      <c r="G5637">
        <v>433</v>
      </c>
      <c r="H5637">
        <v>106</v>
      </c>
      <c r="I5637">
        <v>4</v>
      </c>
      <c r="J5637">
        <v>4239</v>
      </c>
      <c r="K5637">
        <v>1</v>
      </c>
      <c r="L5637">
        <v>3</v>
      </c>
      <c r="M5637">
        <v>1506</v>
      </c>
      <c r="N5637" t="s">
        <v>18</v>
      </c>
      <c r="O5637">
        <v>0</v>
      </c>
      <c r="P5637">
        <v>5337</v>
      </c>
    </row>
    <row r="5638" spans="1:16" x14ac:dyDescent="0.25">
      <c r="A5638" t="s">
        <v>8508</v>
      </c>
      <c r="B5638">
        <v>1257</v>
      </c>
      <c r="C5638" s="3" t="str">
        <f>HYPERLINK("http://www.uniprot.org/uniprot/K7MNX2","tr|K7MNX2|K7MNX2_SOYBN")</f>
        <v>tr|K7MNX2|K7MNX2_SOYBN</v>
      </c>
      <c r="D5638" t="s">
        <v>28</v>
      </c>
      <c r="E5638">
        <v>29.21</v>
      </c>
      <c r="F5638">
        <v>178</v>
      </c>
      <c r="G5638">
        <v>126</v>
      </c>
      <c r="H5638">
        <v>3</v>
      </c>
      <c r="I5638">
        <v>355</v>
      </c>
      <c r="J5638">
        <v>879</v>
      </c>
      <c r="K5638">
        <v>1</v>
      </c>
      <c r="L5638">
        <v>277</v>
      </c>
      <c r="M5638">
        <v>446</v>
      </c>
      <c r="N5638" t="s">
        <v>18</v>
      </c>
      <c r="O5638" s="1">
        <v>7.0847899999999996E-11</v>
      </c>
      <c r="P5638">
        <v>182</v>
      </c>
    </row>
    <row r="5639" spans="1:16" x14ac:dyDescent="0.25">
      <c r="A5639" t="s">
        <v>8509</v>
      </c>
      <c r="B5639">
        <v>2394</v>
      </c>
      <c r="C5639" s="3" t="str">
        <f>HYPERLINK("http://www.uniprot.org/uniprot/G7LIV3","tr|G7LIV3|G7LIV3_MEDTR")</f>
        <v>tr|G7LIV3|G7LIV3_MEDTR</v>
      </c>
      <c r="D5639" t="s">
        <v>8510</v>
      </c>
      <c r="E5639">
        <v>81.69</v>
      </c>
      <c r="F5639">
        <v>781</v>
      </c>
      <c r="G5639">
        <v>143</v>
      </c>
      <c r="H5639">
        <v>3</v>
      </c>
      <c r="I5639">
        <v>1</v>
      </c>
      <c r="J5639">
        <v>2334</v>
      </c>
      <c r="K5639">
        <v>1</v>
      </c>
      <c r="L5639">
        <v>1</v>
      </c>
      <c r="M5639">
        <v>777</v>
      </c>
      <c r="N5639" t="s">
        <v>18</v>
      </c>
      <c r="O5639">
        <v>0</v>
      </c>
      <c r="P5639">
        <v>3227</v>
      </c>
    </row>
    <row r="5640" spans="1:16" x14ac:dyDescent="0.25">
      <c r="A5640" t="s">
        <v>8511</v>
      </c>
      <c r="B5640">
        <v>1704</v>
      </c>
      <c r="C5640" s="3" t="str">
        <f>HYPERLINK("http://www.uniprot.org/uniprot/M5XN72","tr|M5XN72|M5XN72_PRUPE")</f>
        <v>tr|M5XN72|M5XN72_PRUPE</v>
      </c>
      <c r="D5640" t="s">
        <v>8512</v>
      </c>
      <c r="E5640">
        <v>25.84</v>
      </c>
      <c r="F5640">
        <v>565</v>
      </c>
      <c r="G5640">
        <v>419</v>
      </c>
      <c r="H5640">
        <v>24</v>
      </c>
      <c r="I5640">
        <v>46</v>
      </c>
      <c r="J5640">
        <v>1668</v>
      </c>
      <c r="K5640">
        <v>1</v>
      </c>
      <c r="L5640">
        <v>14</v>
      </c>
      <c r="M5640">
        <v>565</v>
      </c>
      <c r="N5640" t="s">
        <v>18</v>
      </c>
      <c r="O5640" s="1">
        <v>2.1429599999999999E-35</v>
      </c>
      <c r="P5640">
        <v>395</v>
      </c>
    </row>
    <row r="5641" spans="1:16" x14ac:dyDescent="0.25">
      <c r="A5641" t="s">
        <v>8513</v>
      </c>
      <c r="B5641">
        <v>1119</v>
      </c>
      <c r="C5641" s="3" t="str">
        <f>HYPERLINK("http://www.uniprot.org/uniprot/I1LKQ8","tr|I1LKQ8|I1LKQ8_SOYBN")</f>
        <v>tr|I1LKQ8|I1LKQ8_SOYBN</v>
      </c>
      <c r="D5641" t="s">
        <v>71</v>
      </c>
      <c r="E5641">
        <v>75.459999999999994</v>
      </c>
      <c r="F5641">
        <v>322</v>
      </c>
      <c r="G5641">
        <v>79</v>
      </c>
      <c r="H5641">
        <v>1</v>
      </c>
      <c r="I5641">
        <v>139</v>
      </c>
      <c r="J5641">
        <v>1101</v>
      </c>
      <c r="K5641">
        <v>1</v>
      </c>
      <c r="L5641">
        <v>36</v>
      </c>
      <c r="M5641">
        <v>352</v>
      </c>
      <c r="N5641" t="s">
        <v>18</v>
      </c>
      <c r="O5641" s="1">
        <v>9.1638099999999998E-129</v>
      </c>
      <c r="P5641">
        <v>1198</v>
      </c>
    </row>
    <row r="5642" spans="1:16" x14ac:dyDescent="0.25">
      <c r="A5642" t="s">
        <v>8514</v>
      </c>
      <c r="B5642">
        <v>786</v>
      </c>
      <c r="C5642" s="3" t="str">
        <f>HYPERLINK("http://www.uniprot.org/uniprot/C6TJI9","tr|C6TJI9|C6TJI9_SOYBN")</f>
        <v>tr|C6TJI9|C6TJI9_SOYBN</v>
      </c>
      <c r="D5642" t="s">
        <v>210</v>
      </c>
      <c r="E5642">
        <v>76.150000000000006</v>
      </c>
      <c r="F5642">
        <v>260</v>
      </c>
      <c r="G5642">
        <v>62</v>
      </c>
      <c r="H5642">
        <v>0</v>
      </c>
      <c r="I5642">
        <v>1</v>
      </c>
      <c r="J5642">
        <v>780</v>
      </c>
      <c r="K5642">
        <v>1</v>
      </c>
      <c r="L5642">
        <v>1</v>
      </c>
      <c r="M5642">
        <v>260</v>
      </c>
      <c r="N5642" t="s">
        <v>18</v>
      </c>
      <c r="O5642" s="1">
        <v>1.8851100000000001E-112</v>
      </c>
      <c r="P5642">
        <v>1055</v>
      </c>
    </row>
    <row r="5643" spans="1:16" x14ac:dyDescent="0.25">
      <c r="A5643" t="s">
        <v>8515</v>
      </c>
      <c r="B5643">
        <v>1335</v>
      </c>
      <c r="C5643" s="3" t="str">
        <f>HYPERLINK("http://www.uniprot.org/uniprot/I1KXG4","tr|I1KXG4|I1KXG4_SOYBN")</f>
        <v>tr|I1KXG4|I1KXG4_SOYBN</v>
      </c>
      <c r="D5643" t="s">
        <v>117</v>
      </c>
      <c r="E5643">
        <v>77.260000000000005</v>
      </c>
      <c r="F5643">
        <v>453</v>
      </c>
      <c r="G5643">
        <v>103</v>
      </c>
      <c r="H5643">
        <v>10</v>
      </c>
      <c r="I5643">
        <v>1</v>
      </c>
      <c r="J5643">
        <v>1329</v>
      </c>
      <c r="K5643">
        <v>1</v>
      </c>
      <c r="L5643">
        <v>1</v>
      </c>
      <c r="M5643">
        <v>453</v>
      </c>
      <c r="N5643" t="s">
        <v>18</v>
      </c>
      <c r="O5643">
        <v>0</v>
      </c>
      <c r="P5643">
        <v>1747</v>
      </c>
    </row>
    <row r="5644" spans="1:16" x14ac:dyDescent="0.25">
      <c r="A5644" t="s">
        <v>8516</v>
      </c>
      <c r="B5644">
        <v>1755</v>
      </c>
      <c r="C5644" s="3" t="str">
        <f>HYPERLINK("http://www.uniprot.org/uniprot/G7L747","tr|G7L747|G7L747_MEDTR")</f>
        <v>tr|G7L747|G7L747_MEDTR</v>
      </c>
      <c r="D5644" t="s">
        <v>8517</v>
      </c>
      <c r="E5644">
        <v>72.38</v>
      </c>
      <c r="F5644">
        <v>583</v>
      </c>
      <c r="G5644">
        <v>161</v>
      </c>
      <c r="H5644">
        <v>0</v>
      </c>
      <c r="I5644">
        <v>1</v>
      </c>
      <c r="J5644">
        <v>1749</v>
      </c>
      <c r="K5644">
        <v>1</v>
      </c>
      <c r="L5644">
        <v>42</v>
      </c>
      <c r="M5644">
        <v>613</v>
      </c>
      <c r="N5644" t="s">
        <v>18</v>
      </c>
      <c r="O5644">
        <v>0</v>
      </c>
      <c r="P5644">
        <v>2103</v>
      </c>
    </row>
    <row r="5645" spans="1:16" x14ac:dyDescent="0.25">
      <c r="A5645" t="s">
        <v>8518</v>
      </c>
      <c r="B5645">
        <v>906</v>
      </c>
      <c r="C5645" s="3" t="str">
        <f>HYPERLINK("http://www.uniprot.org/uniprot/G7I9L3","tr|G7I9L3|G7I9L3_MEDTR")</f>
        <v>tr|G7I9L3|G7I9L3_MEDTR</v>
      </c>
      <c r="D5645" t="s">
        <v>8482</v>
      </c>
      <c r="E5645">
        <v>98.22</v>
      </c>
      <c r="F5645">
        <v>281</v>
      </c>
      <c r="G5645">
        <v>5</v>
      </c>
      <c r="H5645">
        <v>0</v>
      </c>
      <c r="I5645">
        <v>1</v>
      </c>
      <c r="J5645">
        <v>843</v>
      </c>
      <c r="K5645">
        <v>1</v>
      </c>
      <c r="L5645">
        <v>167</v>
      </c>
      <c r="M5645">
        <v>447</v>
      </c>
      <c r="N5645" t="s">
        <v>18</v>
      </c>
      <c r="O5645" s="1">
        <v>5.7568100000000002E-166</v>
      </c>
      <c r="P5645">
        <v>1456</v>
      </c>
    </row>
    <row r="5646" spans="1:16" x14ac:dyDescent="0.25">
      <c r="A5646" t="s">
        <v>8519</v>
      </c>
      <c r="B5646">
        <v>897</v>
      </c>
      <c r="C5646" s="3" t="str">
        <f>HYPERLINK("http://www.uniprot.org/uniprot/K7MXF6","tr|K7MXF6|K7MXF6_SOYBN")</f>
        <v>tr|K7MXF6|K7MXF6_SOYBN</v>
      </c>
      <c r="D5646" t="s">
        <v>28</v>
      </c>
      <c r="E5646">
        <v>68.099999999999994</v>
      </c>
      <c r="F5646">
        <v>301</v>
      </c>
      <c r="G5646">
        <v>96</v>
      </c>
      <c r="H5646">
        <v>10</v>
      </c>
      <c r="I5646">
        <v>22</v>
      </c>
      <c r="J5646">
        <v>894</v>
      </c>
      <c r="K5646">
        <v>1</v>
      </c>
      <c r="L5646">
        <v>12</v>
      </c>
      <c r="M5646">
        <v>308</v>
      </c>
      <c r="N5646" t="s">
        <v>18</v>
      </c>
      <c r="O5646" s="1">
        <v>6.6485299999999996E-110</v>
      </c>
      <c r="P5646">
        <v>1034</v>
      </c>
    </row>
    <row r="5647" spans="1:16" x14ac:dyDescent="0.25">
      <c r="A5647" t="s">
        <v>8520</v>
      </c>
      <c r="B5647">
        <v>642</v>
      </c>
      <c r="C5647" s="3" t="str">
        <f>HYPERLINK("http://www.uniprot.org/uniprot/E0VZ95","tr|E0VZ95|E0VZ95_PEDHC")</f>
        <v>tr|E0VZ95|E0VZ95_PEDHC</v>
      </c>
      <c r="D5647" t="s">
        <v>8521</v>
      </c>
      <c r="E5647">
        <v>28.78</v>
      </c>
      <c r="F5647">
        <v>198</v>
      </c>
      <c r="G5647">
        <v>141</v>
      </c>
      <c r="H5647">
        <v>4</v>
      </c>
      <c r="I5647">
        <v>3</v>
      </c>
      <c r="J5647">
        <v>584</v>
      </c>
      <c r="K5647">
        <v>-2</v>
      </c>
      <c r="L5647">
        <v>449</v>
      </c>
      <c r="M5647">
        <v>631</v>
      </c>
      <c r="N5647" t="s">
        <v>18</v>
      </c>
      <c r="O5647" s="1">
        <v>2.48985E-9</v>
      </c>
      <c r="P5647">
        <v>164</v>
      </c>
    </row>
    <row r="5648" spans="1:16" x14ac:dyDescent="0.25">
      <c r="A5648" t="s">
        <v>8522</v>
      </c>
      <c r="B5648">
        <v>1242</v>
      </c>
      <c r="C5648" s="3" t="str">
        <f>HYPERLINK("http://www.uniprot.org/uniprot/K7K7Y1","tr|K7K7Y1|K7K7Y1_SOYBN")</f>
        <v>tr|K7K7Y1|K7K7Y1_SOYBN</v>
      </c>
      <c r="D5648" t="s">
        <v>28</v>
      </c>
      <c r="E5648">
        <v>70.819999999999993</v>
      </c>
      <c r="F5648">
        <v>401</v>
      </c>
      <c r="G5648">
        <v>117</v>
      </c>
      <c r="H5648">
        <v>3</v>
      </c>
      <c r="I5648">
        <v>1</v>
      </c>
      <c r="J5648">
        <v>1194</v>
      </c>
      <c r="K5648">
        <v>1</v>
      </c>
      <c r="L5648">
        <v>1</v>
      </c>
      <c r="M5648">
        <v>398</v>
      </c>
      <c r="N5648" t="s">
        <v>18</v>
      </c>
      <c r="O5648" s="1">
        <v>3.5366E-156</v>
      </c>
      <c r="P5648">
        <v>1435</v>
      </c>
    </row>
    <row r="5649" spans="1:16" x14ac:dyDescent="0.25">
      <c r="A5649" t="s">
        <v>8523</v>
      </c>
      <c r="B5649">
        <v>516</v>
      </c>
      <c r="C5649" s="3" t="str">
        <f>HYPERLINK("http://www.uniprot.org/uniprot/K7MWL4","tr|K7MWL4|K7MWL4_SOYBN")</f>
        <v>tr|K7MWL4|K7MWL4_SOYBN</v>
      </c>
      <c r="D5649" t="s">
        <v>28</v>
      </c>
      <c r="E5649">
        <v>39.69</v>
      </c>
      <c r="F5649">
        <v>131</v>
      </c>
      <c r="G5649">
        <v>79</v>
      </c>
      <c r="H5649">
        <v>5</v>
      </c>
      <c r="I5649">
        <v>1</v>
      </c>
      <c r="J5649">
        <v>378</v>
      </c>
      <c r="K5649">
        <v>1</v>
      </c>
      <c r="L5649">
        <v>120</v>
      </c>
      <c r="M5649">
        <v>250</v>
      </c>
      <c r="N5649" t="s">
        <v>18</v>
      </c>
      <c r="O5649" s="1">
        <v>1.4308E-20</v>
      </c>
      <c r="P5649">
        <v>259</v>
      </c>
    </row>
    <row r="5650" spans="1:16" x14ac:dyDescent="0.25">
      <c r="A5650" t="s">
        <v>8524</v>
      </c>
      <c r="B5650">
        <v>2022</v>
      </c>
      <c r="C5650" s="3" t="str">
        <f>HYPERLINK("http://www.uniprot.org/uniprot/G7JDE4","tr|G7JDE4|G7JDE4_MEDTR")</f>
        <v>tr|G7JDE4|G7JDE4_MEDTR</v>
      </c>
      <c r="D5650" t="s">
        <v>8525</v>
      </c>
      <c r="E5650">
        <v>73.17</v>
      </c>
      <c r="F5650">
        <v>697</v>
      </c>
      <c r="G5650">
        <v>187</v>
      </c>
      <c r="H5650">
        <v>36</v>
      </c>
      <c r="I5650">
        <v>31</v>
      </c>
      <c r="J5650">
        <v>2013</v>
      </c>
      <c r="K5650">
        <v>1</v>
      </c>
      <c r="L5650">
        <v>1</v>
      </c>
      <c r="M5650">
        <v>690</v>
      </c>
      <c r="N5650" t="s">
        <v>18</v>
      </c>
      <c r="O5650">
        <v>0</v>
      </c>
      <c r="P5650">
        <v>2466</v>
      </c>
    </row>
    <row r="5651" spans="1:16" x14ac:dyDescent="0.25">
      <c r="A5651" t="s">
        <v>8526</v>
      </c>
      <c r="B5651">
        <v>2556</v>
      </c>
      <c r="C5651" s="3" t="str">
        <f>HYPERLINK("http://www.uniprot.org/uniprot/G7IK53","tr|G7IK53|G7IK53_MEDTR")</f>
        <v>tr|G7IK53|G7IK53_MEDTR</v>
      </c>
      <c r="D5651" t="s">
        <v>8527</v>
      </c>
      <c r="E5651">
        <v>84.37</v>
      </c>
      <c r="F5651">
        <v>819</v>
      </c>
      <c r="G5651">
        <v>128</v>
      </c>
      <c r="H5651">
        <v>3</v>
      </c>
      <c r="I5651">
        <v>106</v>
      </c>
      <c r="J5651">
        <v>2553</v>
      </c>
      <c r="K5651">
        <v>1</v>
      </c>
      <c r="L5651">
        <v>38</v>
      </c>
      <c r="M5651">
        <v>852</v>
      </c>
      <c r="N5651" t="s">
        <v>18</v>
      </c>
      <c r="O5651">
        <v>0</v>
      </c>
      <c r="P5651">
        <v>3661</v>
      </c>
    </row>
    <row r="5652" spans="1:16" x14ac:dyDescent="0.25">
      <c r="A5652" t="s">
        <v>8528</v>
      </c>
      <c r="B5652">
        <v>1332</v>
      </c>
      <c r="C5652" s="3" t="str">
        <f>HYPERLINK("http://www.uniprot.org/uniprot/K7LWD0","tr|K7LWD0|K7LWD0_SOYBN")</f>
        <v>tr|K7LWD0|K7LWD0_SOYBN</v>
      </c>
      <c r="D5652" t="s">
        <v>117</v>
      </c>
      <c r="E5652">
        <v>64.67</v>
      </c>
      <c r="F5652">
        <v>518</v>
      </c>
      <c r="G5652">
        <v>183</v>
      </c>
      <c r="H5652">
        <v>83</v>
      </c>
      <c r="I5652">
        <v>22</v>
      </c>
      <c r="J5652">
        <v>1326</v>
      </c>
      <c r="K5652">
        <v>1</v>
      </c>
      <c r="L5652">
        <v>21</v>
      </c>
      <c r="M5652">
        <v>538</v>
      </c>
      <c r="N5652" t="s">
        <v>18</v>
      </c>
      <c r="O5652">
        <v>0</v>
      </c>
      <c r="P5652">
        <v>1708</v>
      </c>
    </row>
    <row r="5653" spans="1:16" x14ac:dyDescent="0.25">
      <c r="A5653" t="s">
        <v>8529</v>
      </c>
      <c r="B5653">
        <v>1626</v>
      </c>
      <c r="C5653" s="3" t="str">
        <f>HYPERLINK("http://www.uniprot.org/uniprot/G7INC5","tr|G7INC5|G7INC5_MEDTR")</f>
        <v>tr|G7INC5|G7INC5_MEDTR</v>
      </c>
      <c r="D5653" t="s">
        <v>8530</v>
      </c>
      <c r="E5653">
        <v>86.9</v>
      </c>
      <c r="F5653">
        <v>542</v>
      </c>
      <c r="G5653">
        <v>71</v>
      </c>
      <c r="H5653">
        <v>1</v>
      </c>
      <c r="I5653">
        <v>1</v>
      </c>
      <c r="J5653">
        <v>1623</v>
      </c>
      <c r="K5653">
        <v>1</v>
      </c>
      <c r="L5653">
        <v>106</v>
      </c>
      <c r="M5653">
        <v>647</v>
      </c>
      <c r="N5653" t="s">
        <v>18</v>
      </c>
      <c r="O5653">
        <v>0</v>
      </c>
      <c r="P5653">
        <v>2516</v>
      </c>
    </row>
    <row r="5654" spans="1:16" x14ac:dyDescent="0.25">
      <c r="A5654" t="s">
        <v>8531</v>
      </c>
      <c r="B5654">
        <v>1629</v>
      </c>
      <c r="C5654" s="3" t="str">
        <f>HYPERLINK("http://www.uniprot.org/uniprot/G7K378","tr|G7K378|G7K378_MEDTR")</f>
        <v>tr|G7K378|G7K378_MEDTR</v>
      </c>
      <c r="D5654" t="s">
        <v>8532</v>
      </c>
      <c r="E5654">
        <v>81.17</v>
      </c>
      <c r="F5654">
        <v>547</v>
      </c>
      <c r="G5654">
        <v>103</v>
      </c>
      <c r="H5654">
        <v>5</v>
      </c>
      <c r="I5654">
        <v>1</v>
      </c>
      <c r="J5654">
        <v>1626</v>
      </c>
      <c r="K5654">
        <v>1</v>
      </c>
      <c r="L5654">
        <v>1</v>
      </c>
      <c r="M5654">
        <v>535</v>
      </c>
      <c r="N5654" t="s">
        <v>18</v>
      </c>
      <c r="O5654">
        <v>0</v>
      </c>
      <c r="P5654">
        <v>2194</v>
      </c>
    </row>
    <row r="5655" spans="1:16" x14ac:dyDescent="0.25">
      <c r="A5655" t="s">
        <v>8533</v>
      </c>
      <c r="B5655">
        <v>1815</v>
      </c>
      <c r="C5655" s="3" t="str">
        <f>HYPERLINK("http://www.uniprot.org/uniprot/G7K0U4","tr|G7K0U4|G7K0U4_MEDTR")</f>
        <v>tr|G7K0U4|G7K0U4_MEDTR</v>
      </c>
      <c r="D5655" t="s">
        <v>8534</v>
      </c>
      <c r="E5655">
        <v>82.86</v>
      </c>
      <c r="F5655">
        <v>607</v>
      </c>
      <c r="G5655">
        <v>104</v>
      </c>
      <c r="H5655">
        <v>3</v>
      </c>
      <c r="I5655">
        <v>1</v>
      </c>
      <c r="J5655">
        <v>1812</v>
      </c>
      <c r="K5655">
        <v>1</v>
      </c>
      <c r="L5655">
        <v>1</v>
      </c>
      <c r="M5655">
        <v>604</v>
      </c>
      <c r="N5655" t="s">
        <v>18</v>
      </c>
      <c r="O5655">
        <v>0</v>
      </c>
      <c r="P5655">
        <v>2509</v>
      </c>
    </row>
    <row r="5656" spans="1:16" x14ac:dyDescent="0.25">
      <c r="A5656" t="s">
        <v>8535</v>
      </c>
      <c r="B5656">
        <v>2625</v>
      </c>
      <c r="C5656" s="3" t="str">
        <f>HYPERLINK("http://www.uniprot.org/uniprot/K7M593","tr|K7M593|K7M593_SOYBN")</f>
        <v>tr|K7M593|K7M593_SOYBN</v>
      </c>
      <c r="D5656" t="s">
        <v>61</v>
      </c>
      <c r="E5656">
        <v>60.86</v>
      </c>
      <c r="F5656">
        <v>695</v>
      </c>
      <c r="G5656">
        <v>272</v>
      </c>
      <c r="H5656">
        <v>9</v>
      </c>
      <c r="I5656">
        <v>1</v>
      </c>
      <c r="J5656">
        <v>2058</v>
      </c>
      <c r="K5656">
        <v>1</v>
      </c>
      <c r="L5656">
        <v>38</v>
      </c>
      <c r="M5656">
        <v>719</v>
      </c>
      <c r="N5656" t="s">
        <v>18</v>
      </c>
      <c r="O5656">
        <v>0</v>
      </c>
      <c r="P5656">
        <v>2081</v>
      </c>
    </row>
    <row r="5657" spans="1:16" x14ac:dyDescent="0.25">
      <c r="A5657" t="s">
        <v>8536</v>
      </c>
      <c r="B5657">
        <v>783</v>
      </c>
      <c r="C5657" s="3" t="str">
        <f>HYPERLINK("http://www.uniprot.org/uniprot/I1MN72","tr|I1MN72|I1MN72_SOYBN")</f>
        <v>tr|I1MN72|I1MN72_SOYBN</v>
      </c>
      <c r="D5657" t="s">
        <v>117</v>
      </c>
      <c r="E5657">
        <v>94.2</v>
      </c>
      <c r="F5657">
        <v>259</v>
      </c>
      <c r="G5657">
        <v>15</v>
      </c>
      <c r="H5657">
        <v>0</v>
      </c>
      <c r="I5657">
        <v>1</v>
      </c>
      <c r="J5657">
        <v>777</v>
      </c>
      <c r="K5657">
        <v>1</v>
      </c>
      <c r="L5657">
        <v>1</v>
      </c>
      <c r="M5657">
        <v>259</v>
      </c>
      <c r="N5657" t="s">
        <v>18</v>
      </c>
      <c r="O5657" s="1">
        <v>2.26392E-142</v>
      </c>
      <c r="P5657">
        <v>1313</v>
      </c>
    </row>
    <row r="5658" spans="1:16" x14ac:dyDescent="0.25">
      <c r="A5658" t="s">
        <v>8537</v>
      </c>
      <c r="B5658">
        <v>1851</v>
      </c>
      <c r="C5658" s="3" t="str">
        <f>HYPERLINK("http://www.uniprot.org/uniprot/I1MHP5","tr|I1MHP5|I1MHP5_SOYBN")</f>
        <v>tr|I1MHP5|I1MHP5_SOYBN</v>
      </c>
      <c r="D5658" t="s">
        <v>28</v>
      </c>
      <c r="E5658">
        <v>27.85</v>
      </c>
      <c r="F5658">
        <v>420</v>
      </c>
      <c r="G5658">
        <v>303</v>
      </c>
      <c r="H5658">
        <v>42</v>
      </c>
      <c r="I5658">
        <v>151</v>
      </c>
      <c r="J5658">
        <v>1284</v>
      </c>
      <c r="K5658">
        <v>1</v>
      </c>
      <c r="L5658">
        <v>1057</v>
      </c>
      <c r="M5658">
        <v>1470</v>
      </c>
      <c r="N5658" t="s">
        <v>18</v>
      </c>
      <c r="O5658" s="1">
        <v>2.30072E-30</v>
      </c>
      <c r="P5658">
        <v>352</v>
      </c>
    </row>
    <row r="5659" spans="1:16" x14ac:dyDescent="0.25">
      <c r="A5659" t="s">
        <v>8538</v>
      </c>
      <c r="B5659">
        <v>1221</v>
      </c>
      <c r="C5659" s="3" t="str">
        <f>HYPERLINK("http://www.uniprot.org/uniprot/I3SCP6","tr|I3SCP6|I3SCP6_MEDTR")</f>
        <v>tr|I3SCP6|I3SCP6_MEDTR</v>
      </c>
      <c r="D5659" t="s">
        <v>22</v>
      </c>
      <c r="E5659">
        <v>78.64</v>
      </c>
      <c r="F5659">
        <v>412</v>
      </c>
      <c r="G5659">
        <v>88</v>
      </c>
      <c r="H5659">
        <v>6</v>
      </c>
      <c r="I5659">
        <v>1</v>
      </c>
      <c r="J5659">
        <v>1218</v>
      </c>
      <c r="K5659">
        <v>1</v>
      </c>
      <c r="L5659">
        <v>1</v>
      </c>
      <c r="M5659">
        <v>412</v>
      </c>
      <c r="N5659" t="s">
        <v>18</v>
      </c>
      <c r="O5659">
        <v>0</v>
      </c>
      <c r="P5659">
        <v>1768</v>
      </c>
    </row>
    <row r="5660" spans="1:16" x14ac:dyDescent="0.25">
      <c r="A5660" t="s">
        <v>8539</v>
      </c>
      <c r="B5660">
        <v>357</v>
      </c>
      <c r="C5660" s="3" t="str">
        <f>HYPERLINK("http://www.uniprot.org/uniprot/G7KUG0","tr|G7KUG0|G7KUG0_MEDTR")</f>
        <v>tr|G7KUG0|G7KUG0_MEDTR</v>
      </c>
      <c r="D5660" t="s">
        <v>8540</v>
      </c>
      <c r="E5660">
        <v>60.71</v>
      </c>
      <c r="F5660">
        <v>112</v>
      </c>
      <c r="G5660">
        <v>44</v>
      </c>
      <c r="H5660">
        <v>0</v>
      </c>
      <c r="I5660">
        <v>4</v>
      </c>
      <c r="J5660">
        <v>339</v>
      </c>
      <c r="K5660">
        <v>1</v>
      </c>
      <c r="L5660">
        <v>117</v>
      </c>
      <c r="M5660">
        <v>226</v>
      </c>
      <c r="N5660" t="s">
        <v>18</v>
      </c>
      <c r="O5660" s="1">
        <v>8.6859499999999998E-26</v>
      </c>
      <c r="P5660">
        <v>304</v>
      </c>
    </row>
    <row r="5661" spans="1:16" x14ac:dyDescent="0.25">
      <c r="A5661" t="s">
        <v>8541</v>
      </c>
      <c r="B5661">
        <v>852</v>
      </c>
      <c r="C5661" s="3" t="str">
        <f>HYPERLINK("http://www.uniprot.org/uniprot/K7LY58","tr|K7LY58|K7LY58_SOYBN")</f>
        <v>tr|K7LY58|K7LY58_SOYBN</v>
      </c>
      <c r="D5661" t="s">
        <v>28</v>
      </c>
      <c r="E5661">
        <v>70.92</v>
      </c>
      <c r="F5661">
        <v>282</v>
      </c>
      <c r="G5661">
        <v>82</v>
      </c>
      <c r="H5661">
        <v>2</v>
      </c>
      <c r="I5661">
        <v>10</v>
      </c>
      <c r="J5661">
        <v>849</v>
      </c>
      <c r="K5661">
        <v>1</v>
      </c>
      <c r="L5661">
        <v>337</v>
      </c>
      <c r="M5661">
        <v>617</v>
      </c>
      <c r="N5661" t="s">
        <v>18</v>
      </c>
      <c r="O5661" s="1">
        <v>6.1999299999999996E-115</v>
      </c>
      <c r="P5661">
        <v>1077</v>
      </c>
    </row>
    <row r="5662" spans="1:16" x14ac:dyDescent="0.25">
      <c r="A5662" t="s">
        <v>8542</v>
      </c>
      <c r="B5662">
        <v>717</v>
      </c>
      <c r="C5662" s="3" t="str">
        <f>HYPERLINK("http://www.uniprot.org/uniprot/G7J874","tr|G7J874|G7J874_MEDTR")</f>
        <v>tr|G7J874|G7J874_MEDTR</v>
      </c>
      <c r="D5662" t="s">
        <v>8543</v>
      </c>
      <c r="E5662">
        <v>67.98</v>
      </c>
      <c r="F5662">
        <v>253</v>
      </c>
      <c r="G5662">
        <v>81</v>
      </c>
      <c r="H5662">
        <v>16</v>
      </c>
      <c r="I5662">
        <v>4</v>
      </c>
      <c r="J5662">
        <v>714</v>
      </c>
      <c r="K5662">
        <v>1</v>
      </c>
      <c r="L5662">
        <v>1</v>
      </c>
      <c r="M5662">
        <v>244</v>
      </c>
      <c r="N5662" t="s">
        <v>18</v>
      </c>
      <c r="O5662" s="1">
        <v>3.9034600000000002E-79</v>
      </c>
      <c r="P5662">
        <v>767</v>
      </c>
    </row>
    <row r="5663" spans="1:16" x14ac:dyDescent="0.25">
      <c r="A5663" t="s">
        <v>8544</v>
      </c>
      <c r="B5663">
        <v>1047</v>
      </c>
      <c r="C5663" s="3" t="str">
        <f>HYPERLINK("http://www.uniprot.org/uniprot/G7LF66","tr|G7LF66|G7LF66_MEDTR")</f>
        <v>tr|G7LF66|G7LF66_MEDTR</v>
      </c>
      <c r="D5663" t="s">
        <v>8545</v>
      </c>
      <c r="E5663">
        <v>89.27</v>
      </c>
      <c r="F5663">
        <v>345</v>
      </c>
      <c r="G5663">
        <v>37</v>
      </c>
      <c r="H5663">
        <v>0</v>
      </c>
      <c r="I5663">
        <v>1</v>
      </c>
      <c r="J5663">
        <v>1035</v>
      </c>
      <c r="K5663">
        <v>1</v>
      </c>
      <c r="L5663">
        <v>110</v>
      </c>
      <c r="M5663">
        <v>454</v>
      </c>
      <c r="N5663" t="s">
        <v>18</v>
      </c>
      <c r="O5663" s="1">
        <v>1.22008E-172</v>
      </c>
      <c r="P5663">
        <v>1576</v>
      </c>
    </row>
    <row r="5664" spans="1:16" x14ac:dyDescent="0.25">
      <c r="A5664" t="s">
        <v>8546</v>
      </c>
      <c r="B5664">
        <v>1626</v>
      </c>
      <c r="C5664" s="3" t="str">
        <f>HYPERLINK("http://www.uniprot.org/uniprot/G7LIV6","tr|G7LIV6|G7LIV6_MEDTR")</f>
        <v>tr|G7LIV6|G7LIV6_MEDTR</v>
      </c>
      <c r="D5664" t="s">
        <v>8547</v>
      </c>
      <c r="E5664">
        <v>93.3</v>
      </c>
      <c r="F5664">
        <v>538</v>
      </c>
      <c r="G5664">
        <v>36</v>
      </c>
      <c r="H5664">
        <v>2</v>
      </c>
      <c r="I5664">
        <v>16</v>
      </c>
      <c r="J5664">
        <v>1623</v>
      </c>
      <c r="K5664">
        <v>1</v>
      </c>
      <c r="L5664">
        <v>3</v>
      </c>
      <c r="M5664">
        <v>538</v>
      </c>
      <c r="N5664" t="s">
        <v>18</v>
      </c>
      <c r="O5664">
        <v>0</v>
      </c>
      <c r="P5664">
        <v>2594</v>
      </c>
    </row>
    <row r="5665" spans="1:16" x14ac:dyDescent="0.25">
      <c r="A5665" t="s">
        <v>8548</v>
      </c>
      <c r="B5665">
        <v>1341</v>
      </c>
      <c r="C5665" s="3" t="str">
        <f>HYPERLINK("http://www.uniprot.org/uniprot/I3S9T4","tr|I3S9T4|I3S9T4_MEDTR")</f>
        <v>tr|I3S9T4|I3S9T4_MEDTR</v>
      </c>
      <c r="D5665" t="s">
        <v>22</v>
      </c>
      <c r="E5665">
        <v>88.96</v>
      </c>
      <c r="F5665">
        <v>453</v>
      </c>
      <c r="G5665">
        <v>50</v>
      </c>
      <c r="H5665">
        <v>7</v>
      </c>
      <c r="I5665">
        <v>1</v>
      </c>
      <c r="J5665">
        <v>1338</v>
      </c>
      <c r="K5665">
        <v>1</v>
      </c>
      <c r="L5665">
        <v>1</v>
      </c>
      <c r="M5665">
        <v>451</v>
      </c>
      <c r="N5665" t="s">
        <v>18</v>
      </c>
      <c r="O5665">
        <v>0</v>
      </c>
      <c r="P5665">
        <v>2039</v>
      </c>
    </row>
    <row r="5666" spans="1:16" x14ac:dyDescent="0.25">
      <c r="A5666" t="s">
        <v>8549</v>
      </c>
      <c r="B5666">
        <v>453</v>
      </c>
      <c r="C5666" s="3" t="str">
        <f>HYPERLINK("http://www.uniprot.org/uniprot/K7LQ57","tr|K7LQ57|K7LQ57_SOYBN")</f>
        <v>tr|K7LQ57|K7LQ57_SOYBN</v>
      </c>
      <c r="D5666" t="s">
        <v>28</v>
      </c>
      <c r="E5666">
        <v>54.44</v>
      </c>
      <c r="F5666">
        <v>90</v>
      </c>
      <c r="G5666">
        <v>41</v>
      </c>
      <c r="H5666">
        <v>11</v>
      </c>
      <c r="I5666">
        <v>166</v>
      </c>
      <c r="J5666">
        <v>402</v>
      </c>
      <c r="K5666">
        <v>1</v>
      </c>
      <c r="L5666">
        <v>121</v>
      </c>
      <c r="M5666">
        <v>209</v>
      </c>
      <c r="N5666" t="s">
        <v>18</v>
      </c>
      <c r="O5666" s="1">
        <v>8.8609400000000008E-15</v>
      </c>
      <c r="P5666">
        <v>209</v>
      </c>
    </row>
    <row r="5667" spans="1:16" x14ac:dyDescent="0.25">
      <c r="A5667" t="s">
        <v>8550</v>
      </c>
      <c r="B5667">
        <v>657</v>
      </c>
      <c r="C5667" s="3" t="str">
        <f>HYPERLINK("http://www.uniprot.org/uniprot/I1MW22","tr|I1MW22|I1MW22_SOYBN")</f>
        <v>tr|I1MW22|I1MW22_SOYBN</v>
      </c>
      <c r="D5667" t="s">
        <v>28</v>
      </c>
      <c r="E5667">
        <v>86.69</v>
      </c>
      <c r="F5667">
        <v>218</v>
      </c>
      <c r="G5667">
        <v>29</v>
      </c>
      <c r="H5667">
        <v>0</v>
      </c>
      <c r="I5667">
        <v>1</v>
      </c>
      <c r="J5667">
        <v>654</v>
      </c>
      <c r="K5667">
        <v>1</v>
      </c>
      <c r="L5667">
        <v>1</v>
      </c>
      <c r="M5667">
        <v>218</v>
      </c>
      <c r="N5667" t="s">
        <v>18</v>
      </c>
      <c r="O5667" s="1">
        <v>5.7269300000000002E-105</v>
      </c>
      <c r="P5667">
        <v>989</v>
      </c>
    </row>
    <row r="5668" spans="1:16" x14ac:dyDescent="0.25">
      <c r="A5668" t="s">
        <v>8551</v>
      </c>
      <c r="B5668">
        <v>1764</v>
      </c>
      <c r="C5668" s="3" t="str">
        <f>HYPERLINK("http://www.uniprot.org/uniprot/K7MRZ4","tr|K7MRZ4|K7MRZ4_SOYBN")</f>
        <v>tr|K7MRZ4|K7MRZ4_SOYBN</v>
      </c>
      <c r="D5668" t="s">
        <v>28</v>
      </c>
      <c r="E5668">
        <v>59.57</v>
      </c>
      <c r="F5668">
        <v>569</v>
      </c>
      <c r="G5668">
        <v>230</v>
      </c>
      <c r="H5668">
        <v>10</v>
      </c>
      <c r="I5668">
        <v>34</v>
      </c>
      <c r="J5668">
        <v>1710</v>
      </c>
      <c r="K5668">
        <v>1</v>
      </c>
      <c r="L5668">
        <v>13</v>
      </c>
      <c r="M5668">
        <v>568</v>
      </c>
      <c r="N5668" t="s">
        <v>18</v>
      </c>
      <c r="O5668" s="1">
        <v>1.10622E-175</v>
      </c>
      <c r="P5668">
        <v>1605</v>
      </c>
    </row>
    <row r="5669" spans="1:16" x14ac:dyDescent="0.25">
      <c r="A5669" t="s">
        <v>8552</v>
      </c>
      <c r="B5669">
        <v>1479</v>
      </c>
      <c r="C5669" s="3" t="str">
        <f>HYPERLINK("http://www.uniprot.org/uniprot/G7L745","tr|G7L745|G7L745_MEDTR")</f>
        <v>tr|G7L745|G7L745_MEDTR</v>
      </c>
      <c r="D5669" t="s">
        <v>8553</v>
      </c>
      <c r="E5669">
        <v>83.4</v>
      </c>
      <c r="F5669">
        <v>482</v>
      </c>
      <c r="G5669">
        <v>80</v>
      </c>
      <c r="H5669">
        <v>0</v>
      </c>
      <c r="I5669">
        <v>31</v>
      </c>
      <c r="J5669">
        <v>1476</v>
      </c>
      <c r="K5669">
        <v>1</v>
      </c>
      <c r="L5669">
        <v>1</v>
      </c>
      <c r="M5669">
        <v>482</v>
      </c>
      <c r="N5669" t="s">
        <v>18</v>
      </c>
      <c r="O5669">
        <v>0</v>
      </c>
      <c r="P5669">
        <v>2098</v>
      </c>
    </row>
    <row r="5670" spans="1:16" x14ac:dyDescent="0.25">
      <c r="A5670" t="s">
        <v>8554</v>
      </c>
      <c r="B5670">
        <v>837</v>
      </c>
      <c r="C5670" s="3" t="str">
        <f>HYPERLINK("http://www.uniprot.org/uniprot/G7K874","tr|G7K874|G7K874_MEDTR")</f>
        <v>tr|G7K874|G7K874_MEDTR</v>
      </c>
      <c r="D5670" t="s">
        <v>8555</v>
      </c>
      <c r="E5670">
        <v>79.28</v>
      </c>
      <c r="F5670">
        <v>280</v>
      </c>
      <c r="G5670">
        <v>58</v>
      </c>
      <c r="H5670">
        <v>2</v>
      </c>
      <c r="I5670">
        <v>1</v>
      </c>
      <c r="J5670">
        <v>834</v>
      </c>
      <c r="K5670">
        <v>1</v>
      </c>
      <c r="L5670">
        <v>46</v>
      </c>
      <c r="M5670">
        <v>323</v>
      </c>
      <c r="N5670" t="s">
        <v>18</v>
      </c>
      <c r="O5670" s="1">
        <v>1.06674E-119</v>
      </c>
      <c r="P5670">
        <v>1118</v>
      </c>
    </row>
    <row r="5671" spans="1:16" x14ac:dyDescent="0.25">
      <c r="A5671" t="s">
        <v>8556</v>
      </c>
      <c r="B5671">
        <v>756</v>
      </c>
      <c r="C5671" s="3" t="str">
        <f>HYPERLINK("http://www.uniprot.org/uniprot/I1MLH2","tr|I1MLH2|I1MLH2_SOYBN")</f>
        <v>tr|I1MLH2|I1MLH2_SOYBN</v>
      </c>
      <c r="D5671" t="s">
        <v>28</v>
      </c>
      <c r="E5671">
        <v>81.81</v>
      </c>
      <c r="F5671">
        <v>253</v>
      </c>
      <c r="G5671">
        <v>46</v>
      </c>
      <c r="H5671">
        <v>2</v>
      </c>
      <c r="I5671">
        <v>1</v>
      </c>
      <c r="J5671">
        <v>753</v>
      </c>
      <c r="K5671">
        <v>1</v>
      </c>
      <c r="L5671">
        <v>3</v>
      </c>
      <c r="M5671">
        <v>254</v>
      </c>
      <c r="N5671" t="s">
        <v>18</v>
      </c>
      <c r="O5671" s="1">
        <v>1.1359200000000001E-111</v>
      </c>
      <c r="P5671">
        <v>1048</v>
      </c>
    </row>
    <row r="5672" spans="1:16" x14ac:dyDescent="0.25">
      <c r="A5672" t="s">
        <v>8557</v>
      </c>
      <c r="B5672">
        <v>2379</v>
      </c>
      <c r="C5672" s="3" t="str">
        <f>HYPERLINK("http://www.uniprot.org/uniprot/I1JEL6","tr|I1JEL6|I1JEL6_SOYBN")</f>
        <v>tr|I1JEL6|I1JEL6_SOYBN</v>
      </c>
      <c r="D5672" t="s">
        <v>117</v>
      </c>
      <c r="E5672">
        <v>79.94</v>
      </c>
      <c r="F5672">
        <v>763</v>
      </c>
      <c r="G5672">
        <v>153</v>
      </c>
      <c r="H5672">
        <v>4</v>
      </c>
      <c r="I5672">
        <v>100</v>
      </c>
      <c r="J5672">
        <v>2376</v>
      </c>
      <c r="K5672">
        <v>1</v>
      </c>
      <c r="L5672">
        <v>33</v>
      </c>
      <c r="M5672">
        <v>794</v>
      </c>
      <c r="N5672" t="s">
        <v>18</v>
      </c>
      <c r="O5672">
        <v>0</v>
      </c>
      <c r="P5672">
        <v>3040</v>
      </c>
    </row>
    <row r="5673" spans="1:16" x14ac:dyDescent="0.25">
      <c r="A5673" t="s">
        <v>8558</v>
      </c>
      <c r="B5673">
        <v>1113</v>
      </c>
      <c r="C5673" s="3" t="str">
        <f>HYPERLINK("http://www.uniprot.org/uniprot/G7IJ15","tr|G7IJ15|G7IJ15_MEDTR")</f>
        <v>tr|G7IJ15|G7IJ15_MEDTR</v>
      </c>
      <c r="D5673" t="s">
        <v>495</v>
      </c>
      <c r="E5673">
        <v>29.82</v>
      </c>
      <c r="F5673">
        <v>285</v>
      </c>
      <c r="G5673">
        <v>200</v>
      </c>
      <c r="H5673">
        <v>12</v>
      </c>
      <c r="I5673">
        <v>292</v>
      </c>
      <c r="J5673">
        <v>1110</v>
      </c>
      <c r="K5673">
        <v>1</v>
      </c>
      <c r="L5673">
        <v>22</v>
      </c>
      <c r="M5673">
        <v>262</v>
      </c>
      <c r="N5673" t="s">
        <v>18</v>
      </c>
      <c r="O5673" s="1">
        <v>9.3607299999999998E-25</v>
      </c>
      <c r="P5673">
        <v>301</v>
      </c>
    </row>
    <row r="5674" spans="1:16" x14ac:dyDescent="0.25">
      <c r="A5674" t="s">
        <v>8559</v>
      </c>
      <c r="B5674">
        <v>1197</v>
      </c>
      <c r="C5674" s="3" t="str">
        <f>HYPERLINK("http://www.uniprot.org/uniprot/G7K2H5","tr|G7K2H5|G7K2H5_MEDTR")</f>
        <v>tr|G7K2H5|G7K2H5_MEDTR</v>
      </c>
      <c r="D5674" t="s">
        <v>8560</v>
      </c>
      <c r="E5674">
        <v>71.83</v>
      </c>
      <c r="F5674">
        <v>284</v>
      </c>
      <c r="G5674">
        <v>80</v>
      </c>
      <c r="H5674">
        <v>2</v>
      </c>
      <c r="I5674">
        <v>349</v>
      </c>
      <c r="J5674">
        <v>1194</v>
      </c>
      <c r="K5674">
        <v>1</v>
      </c>
      <c r="L5674">
        <v>238</v>
      </c>
      <c r="M5674">
        <v>521</v>
      </c>
      <c r="N5674" t="s">
        <v>18</v>
      </c>
      <c r="O5674" s="1">
        <v>1.5682599999999999E-113</v>
      </c>
      <c r="P5674">
        <v>1067</v>
      </c>
    </row>
    <row r="5675" spans="1:16" x14ac:dyDescent="0.25">
      <c r="A5675" t="s">
        <v>8561</v>
      </c>
      <c r="B5675">
        <v>2280</v>
      </c>
      <c r="C5675" s="3" t="str">
        <f>HYPERLINK("http://www.uniprot.org/uniprot/I1ME78","tr|I1ME78|I1ME78_SOYBN")</f>
        <v>tr|I1ME78|I1ME78_SOYBN</v>
      </c>
      <c r="D5675" t="s">
        <v>1889</v>
      </c>
      <c r="E5675">
        <v>70.77</v>
      </c>
      <c r="F5675">
        <v>804</v>
      </c>
      <c r="G5675">
        <v>235</v>
      </c>
      <c r="H5675">
        <v>45</v>
      </c>
      <c r="I5675">
        <v>1</v>
      </c>
      <c r="J5675">
        <v>2277</v>
      </c>
      <c r="K5675">
        <v>1</v>
      </c>
      <c r="L5675">
        <v>57</v>
      </c>
      <c r="M5675">
        <v>856</v>
      </c>
      <c r="N5675" t="s">
        <v>18</v>
      </c>
      <c r="O5675">
        <v>0</v>
      </c>
      <c r="P5675">
        <v>2904</v>
      </c>
    </row>
    <row r="5676" spans="1:16" x14ac:dyDescent="0.25">
      <c r="A5676" t="s">
        <v>8562</v>
      </c>
      <c r="B5676">
        <v>1758</v>
      </c>
      <c r="C5676" s="3" t="str">
        <f>HYPERLINK("http://www.uniprot.org/uniprot/I1M3A7","tr|I1M3A7|I1M3A7_SOYBN")</f>
        <v>tr|I1M3A7|I1M3A7_SOYBN</v>
      </c>
      <c r="D5676" t="s">
        <v>28</v>
      </c>
      <c r="E5676">
        <v>79.14</v>
      </c>
      <c r="F5676">
        <v>585</v>
      </c>
      <c r="G5676">
        <v>122</v>
      </c>
      <c r="H5676">
        <v>0</v>
      </c>
      <c r="I5676">
        <v>1</v>
      </c>
      <c r="J5676">
        <v>1755</v>
      </c>
      <c r="K5676">
        <v>1</v>
      </c>
      <c r="L5676">
        <v>1</v>
      </c>
      <c r="M5676">
        <v>583</v>
      </c>
      <c r="N5676" t="s">
        <v>18</v>
      </c>
      <c r="O5676">
        <v>0</v>
      </c>
      <c r="P5676">
        <v>2289</v>
      </c>
    </row>
    <row r="5677" spans="1:16" x14ac:dyDescent="0.25">
      <c r="A5677" t="s">
        <v>8563</v>
      </c>
      <c r="B5677">
        <v>741</v>
      </c>
      <c r="C5677" s="3" t="str">
        <f>HYPERLINK("http://www.uniprot.org/uniprot/G7INC4","tr|G7INC4|G7INC4_MEDTR")</f>
        <v>tr|G7INC4|G7INC4_MEDTR</v>
      </c>
      <c r="D5677" t="s">
        <v>8452</v>
      </c>
      <c r="E5677">
        <v>93.24</v>
      </c>
      <c r="F5677">
        <v>237</v>
      </c>
      <c r="G5677">
        <v>16</v>
      </c>
      <c r="H5677">
        <v>0</v>
      </c>
      <c r="I5677">
        <v>1</v>
      </c>
      <c r="J5677">
        <v>711</v>
      </c>
      <c r="K5677">
        <v>1</v>
      </c>
      <c r="L5677">
        <v>1</v>
      </c>
      <c r="M5677">
        <v>237</v>
      </c>
      <c r="N5677" t="s">
        <v>18</v>
      </c>
      <c r="O5677" s="1">
        <v>1.36212E-130</v>
      </c>
      <c r="P5677">
        <v>1211</v>
      </c>
    </row>
    <row r="5678" spans="1:16" x14ac:dyDescent="0.25">
      <c r="A5678" t="s">
        <v>8564</v>
      </c>
      <c r="B5678">
        <v>738</v>
      </c>
      <c r="C5678" s="3" t="str">
        <f>HYPERLINK("http://www.uniprot.org/uniprot/G7K374","tr|G7K374|G7K374_MEDTR")</f>
        <v>tr|G7K374|G7K374_MEDTR</v>
      </c>
      <c r="D5678" t="s">
        <v>8565</v>
      </c>
      <c r="E5678">
        <v>86.49</v>
      </c>
      <c r="F5678">
        <v>274</v>
      </c>
      <c r="G5678">
        <v>37</v>
      </c>
      <c r="H5678">
        <v>29</v>
      </c>
      <c r="I5678">
        <v>1</v>
      </c>
      <c r="J5678">
        <v>735</v>
      </c>
      <c r="K5678">
        <v>1</v>
      </c>
      <c r="L5678">
        <v>1</v>
      </c>
      <c r="M5678">
        <v>274</v>
      </c>
      <c r="N5678" t="s">
        <v>18</v>
      </c>
      <c r="O5678" s="1">
        <v>6.9289999999999999E-127</v>
      </c>
      <c r="P5678">
        <v>1179</v>
      </c>
    </row>
    <row r="5679" spans="1:16" x14ac:dyDescent="0.25">
      <c r="A5679" t="s">
        <v>8566</v>
      </c>
      <c r="B5679">
        <v>1173</v>
      </c>
      <c r="C5679" s="3" t="str">
        <f>HYPERLINK("http://www.uniprot.org/uniprot/C7FDI5","tr|C7FDI5|C7FDI5_SOYBN")</f>
        <v>tr|C7FDI5|C7FDI5_SOYBN</v>
      </c>
      <c r="D5679" t="s">
        <v>717</v>
      </c>
      <c r="E5679">
        <v>50.26</v>
      </c>
      <c r="F5679">
        <v>372</v>
      </c>
      <c r="G5679">
        <v>185</v>
      </c>
      <c r="H5679">
        <v>4</v>
      </c>
      <c r="I5679">
        <v>1</v>
      </c>
      <c r="J5679">
        <v>1104</v>
      </c>
      <c r="K5679">
        <v>1</v>
      </c>
      <c r="L5679">
        <v>694</v>
      </c>
      <c r="M5679">
        <v>1060</v>
      </c>
      <c r="N5679" t="s">
        <v>18</v>
      </c>
      <c r="O5679" s="1">
        <v>5.4667399999999996E-103</v>
      </c>
      <c r="P5679">
        <v>976</v>
      </c>
    </row>
    <row r="5680" spans="1:16" x14ac:dyDescent="0.25">
      <c r="A5680" t="s">
        <v>8567</v>
      </c>
      <c r="B5680">
        <v>732</v>
      </c>
      <c r="C5680" s="3" t="str">
        <f>HYPERLINK("http://www.uniprot.org/uniprot/G7L3K7","tr|G7L3K7|G7L3K7_MEDTR")</f>
        <v>tr|G7L3K7|G7L3K7_MEDTR</v>
      </c>
      <c r="D5680" t="s">
        <v>8568</v>
      </c>
      <c r="E5680">
        <v>92.59</v>
      </c>
      <c r="F5680">
        <v>243</v>
      </c>
      <c r="G5680">
        <v>18</v>
      </c>
      <c r="H5680">
        <v>0</v>
      </c>
      <c r="I5680">
        <v>1</v>
      </c>
      <c r="J5680">
        <v>729</v>
      </c>
      <c r="K5680">
        <v>1</v>
      </c>
      <c r="L5680">
        <v>1</v>
      </c>
      <c r="M5680">
        <v>243</v>
      </c>
      <c r="N5680" t="s">
        <v>18</v>
      </c>
      <c r="O5680" s="1">
        <v>8.0275800000000005E-128</v>
      </c>
      <c r="P5680">
        <v>1187</v>
      </c>
    </row>
    <row r="5681" spans="1:16" x14ac:dyDescent="0.25">
      <c r="A5681" t="s">
        <v>8569</v>
      </c>
      <c r="B5681">
        <v>3660</v>
      </c>
      <c r="C5681" s="3" t="str">
        <f>HYPERLINK("http://www.uniprot.org/uniprot/G7KWX5","tr|G7KWX5|G7KWX5_MEDTR")</f>
        <v>tr|G7KWX5|G7KWX5_MEDTR</v>
      </c>
      <c r="D5681" t="s">
        <v>8570</v>
      </c>
      <c r="E5681">
        <v>76.790000000000006</v>
      </c>
      <c r="F5681">
        <v>1228</v>
      </c>
      <c r="G5681">
        <v>285</v>
      </c>
      <c r="H5681">
        <v>21</v>
      </c>
      <c r="I5681">
        <v>1</v>
      </c>
      <c r="J5681">
        <v>3621</v>
      </c>
      <c r="K5681">
        <v>1</v>
      </c>
      <c r="L5681">
        <v>13</v>
      </c>
      <c r="M5681">
        <v>1237</v>
      </c>
      <c r="N5681" t="s">
        <v>18</v>
      </c>
      <c r="O5681">
        <v>0</v>
      </c>
      <c r="P5681">
        <v>4742</v>
      </c>
    </row>
    <row r="5682" spans="1:16" x14ac:dyDescent="0.25">
      <c r="A5682" t="s">
        <v>8571</v>
      </c>
      <c r="B5682">
        <v>3708</v>
      </c>
      <c r="C5682" s="3" t="str">
        <f>HYPERLINK("http://www.uniprot.org/uniprot/G7J3M1","tr|G7J3M1|G7J3M1_MEDTR")</f>
        <v>tr|G7J3M1|G7J3M1_MEDTR</v>
      </c>
      <c r="D5682" t="s">
        <v>8572</v>
      </c>
      <c r="E5682">
        <v>68.28</v>
      </c>
      <c r="F5682">
        <v>1012</v>
      </c>
      <c r="G5682">
        <v>321</v>
      </c>
      <c r="H5682">
        <v>97</v>
      </c>
      <c r="I5682">
        <v>112</v>
      </c>
      <c r="J5682">
        <v>2856</v>
      </c>
      <c r="K5682">
        <v>1</v>
      </c>
      <c r="L5682">
        <v>2</v>
      </c>
      <c r="M5682">
        <v>1013</v>
      </c>
      <c r="N5682" t="s">
        <v>18</v>
      </c>
      <c r="O5682">
        <v>0</v>
      </c>
      <c r="P5682">
        <v>3278</v>
      </c>
    </row>
    <row r="5683" spans="1:16" x14ac:dyDescent="0.25">
      <c r="A5683" t="s">
        <v>8573</v>
      </c>
      <c r="B5683">
        <v>1158</v>
      </c>
      <c r="C5683" s="3" t="str">
        <f>HYPERLINK("http://www.uniprot.org/uniprot/K7KWY2","tr|K7KWY2|K7KWY2_SOYBN")</f>
        <v>tr|K7KWY2|K7KWY2_SOYBN</v>
      </c>
      <c r="D5683" t="s">
        <v>28</v>
      </c>
      <c r="E5683">
        <v>48.21</v>
      </c>
      <c r="F5683">
        <v>504</v>
      </c>
      <c r="G5683">
        <v>261</v>
      </c>
      <c r="H5683">
        <v>123</v>
      </c>
      <c r="I5683">
        <v>13</v>
      </c>
      <c r="J5683">
        <v>1155</v>
      </c>
      <c r="K5683">
        <v>1</v>
      </c>
      <c r="L5683">
        <v>204</v>
      </c>
      <c r="M5683">
        <v>707</v>
      </c>
      <c r="N5683" t="s">
        <v>18</v>
      </c>
      <c r="O5683" s="1">
        <v>2.6618700000000003E-110</v>
      </c>
      <c r="P5683">
        <v>1037</v>
      </c>
    </row>
    <row r="5684" spans="1:16" x14ac:dyDescent="0.25">
      <c r="A5684" t="s">
        <v>8574</v>
      </c>
      <c r="B5684">
        <v>1023</v>
      </c>
      <c r="C5684" s="3" t="str">
        <f>HYPERLINK("http://www.uniprot.org/uniprot/G7KJL7","tr|G7KJL7|G7KJL7_MEDTR")</f>
        <v>tr|G7KJL7|G7KJL7_MEDTR</v>
      </c>
      <c r="D5684" t="s">
        <v>8575</v>
      </c>
      <c r="E5684">
        <v>74.62</v>
      </c>
      <c r="F5684">
        <v>331</v>
      </c>
      <c r="G5684">
        <v>84</v>
      </c>
      <c r="H5684">
        <v>1</v>
      </c>
      <c r="I5684">
        <v>1</v>
      </c>
      <c r="J5684">
        <v>990</v>
      </c>
      <c r="K5684">
        <v>1</v>
      </c>
      <c r="L5684">
        <v>95</v>
      </c>
      <c r="M5684">
        <v>423</v>
      </c>
      <c r="N5684" t="s">
        <v>18</v>
      </c>
      <c r="O5684" s="1">
        <v>3.4417599999999999E-140</v>
      </c>
      <c r="P5684">
        <v>1296</v>
      </c>
    </row>
    <row r="5685" spans="1:16" x14ac:dyDescent="0.25">
      <c r="A5685" t="s">
        <v>8576</v>
      </c>
      <c r="B5685">
        <v>927</v>
      </c>
      <c r="C5685" s="3" t="str">
        <f>HYPERLINK("http://www.uniprot.org/uniprot/Q9LD80","tr|Q9LD80|Q9LD80_CICAR")</f>
        <v>tr|Q9LD80|Q9LD80_CICAR</v>
      </c>
      <c r="D5685" t="s">
        <v>8577</v>
      </c>
      <c r="E5685">
        <v>100</v>
      </c>
      <c r="F5685">
        <v>308</v>
      </c>
      <c r="G5685">
        <v>0</v>
      </c>
      <c r="H5685">
        <v>0</v>
      </c>
      <c r="I5685">
        <v>1</v>
      </c>
      <c r="J5685">
        <v>924</v>
      </c>
      <c r="K5685">
        <v>1</v>
      </c>
      <c r="L5685">
        <v>1</v>
      </c>
      <c r="M5685">
        <v>308</v>
      </c>
      <c r="N5685" t="s">
        <v>18</v>
      </c>
      <c r="O5685" s="1">
        <v>2.78742E-175</v>
      </c>
      <c r="P5685">
        <v>1598</v>
      </c>
    </row>
    <row r="5686" spans="1:16" x14ac:dyDescent="0.25">
      <c r="A5686" t="s">
        <v>8578</v>
      </c>
      <c r="B5686">
        <v>1008</v>
      </c>
      <c r="C5686" s="3" t="str">
        <f>HYPERLINK("http://www.uniprot.org/uniprot/G7J878","tr|G7J878|G7J878_MEDTR")</f>
        <v>tr|G7J878|G7J878_MEDTR</v>
      </c>
      <c r="D5686" t="s">
        <v>8579</v>
      </c>
      <c r="E5686">
        <v>75.319999999999993</v>
      </c>
      <c r="F5686">
        <v>312</v>
      </c>
      <c r="G5686">
        <v>77</v>
      </c>
      <c r="H5686">
        <v>1</v>
      </c>
      <c r="I5686">
        <v>1</v>
      </c>
      <c r="J5686">
        <v>933</v>
      </c>
      <c r="K5686">
        <v>1</v>
      </c>
      <c r="L5686">
        <v>1</v>
      </c>
      <c r="M5686">
        <v>312</v>
      </c>
      <c r="N5686" t="s">
        <v>18</v>
      </c>
      <c r="O5686" s="1">
        <v>3.1460799999999998E-130</v>
      </c>
      <c r="P5686">
        <v>1210</v>
      </c>
    </row>
    <row r="5687" spans="1:16" x14ac:dyDescent="0.25">
      <c r="A5687" t="s">
        <v>8580</v>
      </c>
      <c r="B5687">
        <v>1068</v>
      </c>
      <c r="C5687" s="3" t="str">
        <f>HYPERLINK("http://www.uniprot.org/uniprot/I1MZY0","tr|I1MZY0|I1MZY0_SOYBN")</f>
        <v>tr|I1MZY0|I1MZY0_SOYBN</v>
      </c>
      <c r="D5687" t="s">
        <v>117</v>
      </c>
      <c r="E5687">
        <v>75.849999999999994</v>
      </c>
      <c r="F5687">
        <v>323</v>
      </c>
      <c r="G5687">
        <v>78</v>
      </c>
      <c r="H5687">
        <v>0</v>
      </c>
      <c r="I5687">
        <v>97</v>
      </c>
      <c r="J5687">
        <v>1065</v>
      </c>
      <c r="K5687">
        <v>1</v>
      </c>
      <c r="L5687">
        <v>28</v>
      </c>
      <c r="M5687">
        <v>347</v>
      </c>
      <c r="N5687" t="s">
        <v>18</v>
      </c>
      <c r="O5687" s="1">
        <v>2.7488000000000001E-135</v>
      </c>
      <c r="P5687">
        <v>1254</v>
      </c>
    </row>
    <row r="5688" spans="1:16" x14ac:dyDescent="0.25">
      <c r="A5688" t="s">
        <v>8581</v>
      </c>
      <c r="B5688">
        <v>2925</v>
      </c>
      <c r="C5688" s="3" t="str">
        <f>HYPERLINK("http://www.uniprot.org/uniprot/G7LIV7","tr|G7LIV7|G7LIV7_MEDTR")</f>
        <v>tr|G7LIV7|G7LIV7_MEDTR</v>
      </c>
      <c r="D5688" t="s">
        <v>8582</v>
      </c>
      <c r="E5688">
        <v>89.28</v>
      </c>
      <c r="F5688">
        <v>980</v>
      </c>
      <c r="G5688">
        <v>105</v>
      </c>
      <c r="H5688">
        <v>6</v>
      </c>
      <c r="I5688">
        <v>1</v>
      </c>
      <c r="J5688">
        <v>2922</v>
      </c>
      <c r="K5688">
        <v>1</v>
      </c>
      <c r="L5688">
        <v>7</v>
      </c>
      <c r="M5688">
        <v>984</v>
      </c>
      <c r="N5688" t="s">
        <v>18</v>
      </c>
      <c r="O5688">
        <v>0</v>
      </c>
      <c r="P5688">
        <v>4482</v>
      </c>
    </row>
    <row r="5689" spans="1:16" x14ac:dyDescent="0.25">
      <c r="A5689" t="s">
        <v>8583</v>
      </c>
      <c r="B5689">
        <v>4071</v>
      </c>
      <c r="C5689" s="3" t="str">
        <f>HYPERLINK("http://www.uniprot.org/uniprot/G7JPM2","tr|G7JPM2|G7JPM2_MEDTR")</f>
        <v>tr|G7JPM2|G7JPM2_MEDTR</v>
      </c>
      <c r="D5689" t="s">
        <v>8584</v>
      </c>
      <c r="E5689">
        <v>74.17</v>
      </c>
      <c r="F5689">
        <v>1359</v>
      </c>
      <c r="G5689">
        <v>351</v>
      </c>
      <c r="H5689">
        <v>4</v>
      </c>
      <c r="I5689">
        <v>4</v>
      </c>
      <c r="J5689">
        <v>4068</v>
      </c>
      <c r="K5689">
        <v>1</v>
      </c>
      <c r="L5689">
        <v>3</v>
      </c>
      <c r="M5689">
        <v>1322</v>
      </c>
      <c r="N5689" t="s">
        <v>18</v>
      </c>
      <c r="O5689">
        <v>0</v>
      </c>
      <c r="P5689">
        <v>4711</v>
      </c>
    </row>
    <row r="5690" spans="1:16" x14ac:dyDescent="0.25">
      <c r="A5690" t="s">
        <v>8585</v>
      </c>
      <c r="B5690">
        <v>363</v>
      </c>
      <c r="C5690" s="3" t="str">
        <f>HYPERLINK("http://www.uniprot.org/uniprot/I3T5P2","tr|I3T5P2|I3T5P2_MEDTR")</f>
        <v>tr|I3T5P2|I3T5P2_MEDTR</v>
      </c>
      <c r="D5690" t="s">
        <v>22</v>
      </c>
      <c r="E5690">
        <v>74.16</v>
      </c>
      <c r="F5690">
        <v>120</v>
      </c>
      <c r="G5690">
        <v>31</v>
      </c>
      <c r="H5690">
        <v>2</v>
      </c>
      <c r="I5690">
        <v>7</v>
      </c>
      <c r="J5690">
        <v>360</v>
      </c>
      <c r="K5690">
        <v>1</v>
      </c>
      <c r="L5690">
        <v>1</v>
      </c>
      <c r="M5690">
        <v>120</v>
      </c>
      <c r="N5690" t="s">
        <v>18</v>
      </c>
      <c r="O5690" s="1">
        <v>4.2540599999999999E-41</v>
      </c>
      <c r="P5690">
        <v>436</v>
      </c>
    </row>
    <row r="5691" spans="1:16" x14ac:dyDescent="0.25">
      <c r="A5691" t="s">
        <v>8586</v>
      </c>
      <c r="B5691">
        <v>1053</v>
      </c>
      <c r="C5691" s="3" t="str">
        <f>HYPERLINK("http://www.uniprot.org/uniprot/I1MW20","tr|I1MW20|I1MW20_SOYBN")</f>
        <v>tr|I1MW20|I1MW20_SOYBN</v>
      </c>
      <c r="D5691" t="s">
        <v>28</v>
      </c>
      <c r="E5691">
        <v>51.46</v>
      </c>
      <c r="F5691">
        <v>375</v>
      </c>
      <c r="G5691">
        <v>182</v>
      </c>
      <c r="H5691">
        <v>25</v>
      </c>
      <c r="I5691">
        <v>1</v>
      </c>
      <c r="J5691">
        <v>1050</v>
      </c>
      <c r="K5691">
        <v>1</v>
      </c>
      <c r="L5691">
        <v>1</v>
      </c>
      <c r="M5691">
        <v>352</v>
      </c>
      <c r="N5691" t="s">
        <v>18</v>
      </c>
      <c r="O5691" s="1">
        <v>9.3735100000000006E-80</v>
      </c>
      <c r="P5691">
        <v>775</v>
      </c>
    </row>
    <row r="5692" spans="1:16" x14ac:dyDescent="0.25">
      <c r="A5692" t="s">
        <v>8587</v>
      </c>
      <c r="B5692">
        <v>741</v>
      </c>
      <c r="C5692" s="3" t="str">
        <f>HYPERLINK("http://www.uniprot.org/uniprot/K7MRZ1","tr|K7MRZ1|K7MRZ1_SOYBN")</f>
        <v>tr|K7MRZ1|K7MRZ1_SOYBN</v>
      </c>
      <c r="D5692" t="s">
        <v>28</v>
      </c>
      <c r="E5692">
        <v>84.01</v>
      </c>
      <c r="F5692">
        <v>244</v>
      </c>
      <c r="G5692">
        <v>39</v>
      </c>
      <c r="H5692">
        <v>0</v>
      </c>
      <c r="I5692">
        <v>7</v>
      </c>
      <c r="J5692">
        <v>738</v>
      </c>
      <c r="K5692">
        <v>1</v>
      </c>
      <c r="L5692">
        <v>78</v>
      </c>
      <c r="M5692">
        <v>320</v>
      </c>
      <c r="N5692" t="s">
        <v>18</v>
      </c>
      <c r="O5692" s="1">
        <v>5.1880600000000002E-122</v>
      </c>
      <c r="P5692">
        <v>1137</v>
      </c>
    </row>
    <row r="5693" spans="1:16" x14ac:dyDescent="0.25">
      <c r="A5693" t="s">
        <v>8588</v>
      </c>
      <c r="B5693">
        <v>642</v>
      </c>
      <c r="C5693" s="3" t="str">
        <f>HYPERLINK("http://www.uniprot.org/uniprot/I3SKX5","tr|I3SKX5|I3SKX5_MEDTR")</f>
        <v>tr|I3SKX5|I3SKX5_MEDTR</v>
      </c>
      <c r="D5693" t="s">
        <v>22</v>
      </c>
      <c r="E5693">
        <v>65.150000000000006</v>
      </c>
      <c r="F5693">
        <v>198</v>
      </c>
      <c r="G5693">
        <v>69</v>
      </c>
      <c r="H5693">
        <v>0</v>
      </c>
      <c r="I5693">
        <v>1</v>
      </c>
      <c r="J5693">
        <v>594</v>
      </c>
      <c r="K5693">
        <v>1</v>
      </c>
      <c r="L5693">
        <v>1</v>
      </c>
      <c r="M5693">
        <v>191</v>
      </c>
      <c r="N5693" t="s">
        <v>18</v>
      </c>
      <c r="O5693" s="1">
        <v>3.14082E-60</v>
      </c>
      <c r="P5693">
        <v>603</v>
      </c>
    </row>
    <row r="5694" spans="1:16" x14ac:dyDescent="0.25">
      <c r="A5694" t="s">
        <v>8589</v>
      </c>
      <c r="B5694">
        <v>1263</v>
      </c>
      <c r="C5694" s="3" t="str">
        <f>HYPERLINK("http://www.uniprot.org/uniprot/G7JRA7","tr|G7JRA7|G7JRA7_MEDTR")</f>
        <v>tr|G7JRA7|G7JRA7_MEDTR</v>
      </c>
      <c r="D5694" t="s">
        <v>2737</v>
      </c>
      <c r="E5694">
        <v>90.17</v>
      </c>
      <c r="F5694">
        <v>448</v>
      </c>
      <c r="G5694">
        <v>44</v>
      </c>
      <c r="H5694">
        <v>28</v>
      </c>
      <c r="I5694">
        <v>1</v>
      </c>
      <c r="J5694">
        <v>1260</v>
      </c>
      <c r="K5694">
        <v>1</v>
      </c>
      <c r="L5694">
        <v>1</v>
      </c>
      <c r="M5694">
        <v>448</v>
      </c>
      <c r="N5694" t="s">
        <v>18</v>
      </c>
      <c r="O5694">
        <v>0</v>
      </c>
      <c r="P5694">
        <v>2087</v>
      </c>
    </row>
    <row r="5695" spans="1:16" x14ac:dyDescent="0.25">
      <c r="A5695" t="s">
        <v>8590</v>
      </c>
      <c r="B5695">
        <v>852</v>
      </c>
      <c r="C5695" s="3" t="str">
        <f>HYPERLINK("http://www.uniprot.org/uniprot/I1JGF8","tr|I1JGF8|I1JGF8_SOYBN")</f>
        <v>tr|I1JGF8|I1JGF8_SOYBN</v>
      </c>
      <c r="D5695" t="s">
        <v>28</v>
      </c>
      <c r="E5695">
        <v>30.84</v>
      </c>
      <c r="F5695">
        <v>201</v>
      </c>
      <c r="G5695">
        <v>139</v>
      </c>
      <c r="H5695">
        <v>15</v>
      </c>
      <c r="I5695">
        <v>292</v>
      </c>
      <c r="J5695">
        <v>849</v>
      </c>
      <c r="K5695">
        <v>1</v>
      </c>
      <c r="L5695">
        <v>379</v>
      </c>
      <c r="M5695">
        <v>575</v>
      </c>
      <c r="N5695" t="s">
        <v>18</v>
      </c>
      <c r="O5695" s="1">
        <v>7.0482800000000002E-18</v>
      </c>
      <c r="P5695">
        <v>240</v>
      </c>
    </row>
    <row r="5696" spans="1:16" x14ac:dyDescent="0.25">
      <c r="A5696" t="s">
        <v>8591</v>
      </c>
      <c r="B5696">
        <v>1563</v>
      </c>
      <c r="C5696" s="3" t="str">
        <f>HYPERLINK("http://www.uniprot.org/uniprot/K7LCS3","tr|K7LCS3|K7LCS3_SOYBN")</f>
        <v>tr|K7LCS3|K7LCS3_SOYBN</v>
      </c>
      <c r="D5696" t="s">
        <v>28</v>
      </c>
      <c r="E5696">
        <v>73.84</v>
      </c>
      <c r="F5696">
        <v>520</v>
      </c>
      <c r="G5696">
        <v>136</v>
      </c>
      <c r="H5696">
        <v>0</v>
      </c>
      <c r="I5696">
        <v>1</v>
      </c>
      <c r="J5696">
        <v>1560</v>
      </c>
      <c r="K5696">
        <v>1</v>
      </c>
      <c r="L5696">
        <v>1</v>
      </c>
      <c r="M5696">
        <v>520</v>
      </c>
      <c r="N5696" t="s">
        <v>18</v>
      </c>
      <c r="O5696">
        <v>0</v>
      </c>
      <c r="P5696">
        <v>2134</v>
      </c>
    </row>
    <row r="5697" spans="1:16" x14ac:dyDescent="0.25">
      <c r="A5697" t="s">
        <v>8592</v>
      </c>
      <c r="B5697">
        <v>1266</v>
      </c>
      <c r="C5697" s="3" t="str">
        <f>HYPERLINK("http://www.uniprot.org/uniprot/G7L3E1","tr|G7L3E1|G7L3E1_MEDTR")</f>
        <v>tr|G7L3E1|G7L3E1_MEDTR</v>
      </c>
      <c r="D5697" t="s">
        <v>8593</v>
      </c>
      <c r="E5697">
        <v>41.58</v>
      </c>
      <c r="F5697">
        <v>481</v>
      </c>
      <c r="G5697">
        <v>281</v>
      </c>
      <c r="H5697">
        <v>63</v>
      </c>
      <c r="I5697">
        <v>10</v>
      </c>
      <c r="J5697">
        <v>1263</v>
      </c>
      <c r="K5697">
        <v>1</v>
      </c>
      <c r="L5697">
        <v>1</v>
      </c>
      <c r="M5697">
        <v>467</v>
      </c>
      <c r="N5697" t="s">
        <v>18</v>
      </c>
      <c r="O5697" s="1">
        <v>1.0106499999999999E-89</v>
      </c>
      <c r="P5697">
        <v>862</v>
      </c>
    </row>
    <row r="5698" spans="1:16" x14ac:dyDescent="0.25">
      <c r="A5698" t="s">
        <v>8594</v>
      </c>
      <c r="B5698">
        <v>297</v>
      </c>
      <c r="C5698" s="3" t="str">
        <f>HYPERLINK("http://www.uniprot.org/uniprot/K7KA82","tr|K7KA82|K7KA82_SOYBN")</f>
        <v>tr|K7KA82|K7KA82_SOYBN</v>
      </c>
      <c r="D5698" t="s">
        <v>28</v>
      </c>
      <c r="E5698">
        <v>80.59</v>
      </c>
      <c r="F5698">
        <v>67</v>
      </c>
      <c r="G5698">
        <v>13</v>
      </c>
      <c r="H5698">
        <v>0</v>
      </c>
      <c r="I5698">
        <v>58</v>
      </c>
      <c r="J5698">
        <v>258</v>
      </c>
      <c r="K5698">
        <v>1</v>
      </c>
      <c r="L5698">
        <v>88</v>
      </c>
      <c r="M5698">
        <v>154</v>
      </c>
      <c r="N5698" t="s">
        <v>18</v>
      </c>
      <c r="O5698" s="1">
        <v>2.9313799999999999E-21</v>
      </c>
      <c r="P5698">
        <v>265</v>
      </c>
    </row>
    <row r="5699" spans="1:16" x14ac:dyDescent="0.25">
      <c r="A5699" t="s">
        <v>8595</v>
      </c>
      <c r="B5699">
        <v>780</v>
      </c>
      <c r="C5699" s="3" t="str">
        <f>HYPERLINK("http://www.uniprot.org/uniprot/G7ILL5","tr|G7ILL5|G7ILL5_MEDTR")</f>
        <v>tr|G7ILL5|G7ILL5_MEDTR</v>
      </c>
      <c r="D5699" t="s">
        <v>8596</v>
      </c>
      <c r="E5699">
        <v>93.43</v>
      </c>
      <c r="F5699">
        <v>259</v>
      </c>
      <c r="G5699">
        <v>17</v>
      </c>
      <c r="H5699">
        <v>0</v>
      </c>
      <c r="I5699">
        <v>1</v>
      </c>
      <c r="J5699">
        <v>777</v>
      </c>
      <c r="K5699">
        <v>1</v>
      </c>
      <c r="L5699">
        <v>51</v>
      </c>
      <c r="M5699">
        <v>309</v>
      </c>
      <c r="N5699" t="s">
        <v>18</v>
      </c>
      <c r="O5699" s="1">
        <v>4.3038899999999996E-133</v>
      </c>
      <c r="P5699">
        <v>1233</v>
      </c>
    </row>
    <row r="5700" spans="1:16" x14ac:dyDescent="0.25">
      <c r="A5700" t="s">
        <v>8597</v>
      </c>
      <c r="B5700">
        <v>1428</v>
      </c>
      <c r="C5700" s="3" t="str">
        <f>HYPERLINK("http://www.uniprot.org/uniprot/I1N617","tr|I1N617|I1N617_SOYBN")</f>
        <v>tr|I1N617|I1N617_SOYBN</v>
      </c>
      <c r="D5700" t="s">
        <v>71</v>
      </c>
      <c r="E5700">
        <v>62.66</v>
      </c>
      <c r="F5700">
        <v>308</v>
      </c>
      <c r="G5700">
        <v>115</v>
      </c>
      <c r="H5700">
        <v>0</v>
      </c>
      <c r="I5700">
        <v>1</v>
      </c>
      <c r="J5700">
        <v>924</v>
      </c>
      <c r="K5700">
        <v>1</v>
      </c>
      <c r="L5700">
        <v>1</v>
      </c>
      <c r="M5700">
        <v>304</v>
      </c>
      <c r="N5700" t="s">
        <v>18</v>
      </c>
      <c r="O5700" s="1">
        <v>3.7101499999999999E-107</v>
      </c>
      <c r="P5700">
        <v>1013</v>
      </c>
    </row>
    <row r="5701" spans="1:16" x14ac:dyDescent="0.25">
      <c r="A5701" t="s">
        <v>8598</v>
      </c>
      <c r="B5701">
        <v>411</v>
      </c>
      <c r="C5701" s="3" t="str">
        <f>HYPERLINK("http://www.uniprot.org/uniprot/K7M2D2","tr|K7M2D2|K7M2D2_SOYBN")</f>
        <v>tr|K7M2D2|K7M2D2_SOYBN</v>
      </c>
      <c r="D5701" t="s">
        <v>28</v>
      </c>
      <c r="E5701">
        <v>83.72</v>
      </c>
      <c r="F5701">
        <v>129</v>
      </c>
      <c r="G5701">
        <v>21</v>
      </c>
      <c r="H5701">
        <v>0</v>
      </c>
      <c r="I5701">
        <v>1</v>
      </c>
      <c r="J5701">
        <v>387</v>
      </c>
      <c r="K5701">
        <v>1</v>
      </c>
      <c r="L5701">
        <v>1</v>
      </c>
      <c r="M5701">
        <v>128</v>
      </c>
      <c r="N5701" t="s">
        <v>18</v>
      </c>
      <c r="O5701" s="1">
        <v>3.9424099999999998E-55</v>
      </c>
      <c r="P5701">
        <v>557</v>
      </c>
    </row>
    <row r="5702" spans="1:16" x14ac:dyDescent="0.25">
      <c r="A5702" t="s">
        <v>8599</v>
      </c>
      <c r="B5702">
        <v>972</v>
      </c>
      <c r="C5702" s="3" t="str">
        <f>HYPERLINK("http://www.uniprot.org/uniprot/G7INC8","tr|G7INC8|G7INC8_MEDTR")</f>
        <v>tr|G7INC8|G7INC8_MEDTR</v>
      </c>
      <c r="D5702" t="s">
        <v>8600</v>
      </c>
      <c r="E5702">
        <v>87.66</v>
      </c>
      <c r="F5702">
        <v>300</v>
      </c>
      <c r="G5702">
        <v>37</v>
      </c>
      <c r="H5702">
        <v>1</v>
      </c>
      <c r="I5702">
        <v>55</v>
      </c>
      <c r="J5702">
        <v>951</v>
      </c>
      <c r="K5702">
        <v>1</v>
      </c>
      <c r="L5702">
        <v>11</v>
      </c>
      <c r="M5702">
        <v>309</v>
      </c>
      <c r="N5702" t="s">
        <v>18</v>
      </c>
      <c r="O5702" s="1">
        <v>4.2749100000000002E-153</v>
      </c>
      <c r="P5702">
        <v>1407</v>
      </c>
    </row>
    <row r="5703" spans="1:16" x14ac:dyDescent="0.25">
      <c r="A5703" t="s">
        <v>8601</v>
      </c>
      <c r="B5703">
        <v>672</v>
      </c>
      <c r="C5703" s="3" t="str">
        <f>HYPERLINK("http://www.uniprot.org/uniprot/G7K371","tr|G7K371|G7K371_MEDTR")</f>
        <v>tr|G7K371|G7K371_MEDTR</v>
      </c>
      <c r="D5703" t="s">
        <v>8602</v>
      </c>
      <c r="E5703">
        <v>82.51</v>
      </c>
      <c r="F5703">
        <v>223</v>
      </c>
      <c r="G5703">
        <v>39</v>
      </c>
      <c r="H5703">
        <v>0</v>
      </c>
      <c r="I5703">
        <v>1</v>
      </c>
      <c r="J5703">
        <v>669</v>
      </c>
      <c r="K5703">
        <v>1</v>
      </c>
      <c r="L5703">
        <v>1</v>
      </c>
      <c r="M5703">
        <v>222</v>
      </c>
      <c r="N5703" t="s">
        <v>18</v>
      </c>
      <c r="O5703" s="1">
        <v>1.66215E-94</v>
      </c>
      <c r="P5703">
        <v>899</v>
      </c>
    </row>
    <row r="5704" spans="1:16" x14ac:dyDescent="0.25">
      <c r="A5704" t="s">
        <v>8603</v>
      </c>
      <c r="B5704">
        <v>177</v>
      </c>
      <c r="C5704" s="3" t="str">
        <f>HYPERLINK("http://www.uniprot.org/uniprot/G7K0U6","tr|G7K0U6|G7K0U6_MEDTR")</f>
        <v>tr|G7K0U6|G7K0U6_MEDTR</v>
      </c>
      <c r="D5704" t="s">
        <v>8604</v>
      </c>
      <c r="E5704">
        <v>63.93</v>
      </c>
      <c r="F5704">
        <v>61</v>
      </c>
      <c r="G5704">
        <v>22</v>
      </c>
      <c r="H5704">
        <v>4</v>
      </c>
      <c r="I5704">
        <v>1</v>
      </c>
      <c r="J5704">
        <v>171</v>
      </c>
      <c r="K5704">
        <v>1</v>
      </c>
      <c r="L5704">
        <v>1</v>
      </c>
      <c r="M5704">
        <v>61</v>
      </c>
      <c r="N5704" t="s">
        <v>18</v>
      </c>
      <c r="O5704" s="1">
        <v>2.25046E-13</v>
      </c>
      <c r="P5704">
        <v>197</v>
      </c>
    </row>
    <row r="5705" spans="1:16" x14ac:dyDescent="0.25">
      <c r="A5705" t="s">
        <v>8605</v>
      </c>
      <c r="B5705">
        <v>936</v>
      </c>
      <c r="C5705" s="3" t="str">
        <f>HYPERLINK("http://www.uniprot.org/uniprot/G7LGS1","tr|G7LGS1|G7LGS1_MEDTR")</f>
        <v>tr|G7LGS1|G7LGS1_MEDTR</v>
      </c>
      <c r="D5705" t="s">
        <v>8606</v>
      </c>
      <c r="E5705">
        <v>56.15</v>
      </c>
      <c r="F5705">
        <v>333</v>
      </c>
      <c r="G5705">
        <v>146</v>
      </c>
      <c r="H5705">
        <v>34</v>
      </c>
      <c r="I5705">
        <v>1</v>
      </c>
      <c r="J5705">
        <v>897</v>
      </c>
      <c r="K5705">
        <v>1</v>
      </c>
      <c r="L5705">
        <v>1</v>
      </c>
      <c r="M5705">
        <v>333</v>
      </c>
      <c r="N5705" t="s">
        <v>18</v>
      </c>
      <c r="O5705" s="1">
        <v>1.10646E-86</v>
      </c>
      <c r="P5705">
        <v>834</v>
      </c>
    </row>
    <row r="5706" spans="1:16" x14ac:dyDescent="0.25">
      <c r="A5706" t="s">
        <v>8607</v>
      </c>
      <c r="B5706">
        <v>3078</v>
      </c>
      <c r="C5706" s="3" t="str">
        <f>HYPERLINK("http://www.uniprot.org/uniprot/G7L3K6","tr|G7L3K6|G7L3K6_MEDTR")</f>
        <v>tr|G7L3K6|G7L3K6_MEDTR</v>
      </c>
      <c r="D5706" t="s">
        <v>8608</v>
      </c>
      <c r="E5706">
        <v>78.75</v>
      </c>
      <c r="F5706">
        <v>1031</v>
      </c>
      <c r="G5706">
        <v>219</v>
      </c>
      <c r="H5706">
        <v>16</v>
      </c>
      <c r="I5706">
        <v>31</v>
      </c>
      <c r="J5706">
        <v>3075</v>
      </c>
      <c r="K5706">
        <v>1</v>
      </c>
      <c r="L5706">
        <v>73</v>
      </c>
      <c r="M5706">
        <v>1088</v>
      </c>
      <c r="N5706" t="s">
        <v>18</v>
      </c>
      <c r="O5706">
        <v>0</v>
      </c>
      <c r="P5706">
        <v>4198</v>
      </c>
    </row>
    <row r="5707" spans="1:16" x14ac:dyDescent="0.25">
      <c r="A5707" t="s">
        <v>8609</v>
      </c>
      <c r="B5707">
        <v>549</v>
      </c>
      <c r="C5707" s="3" t="str">
        <f>HYPERLINK("http://www.uniprot.org/uniprot/K7MSA7","tr|K7MSA7|K7MSA7_SOYBN")</f>
        <v>tr|K7MSA7|K7MSA7_SOYBN</v>
      </c>
      <c r="D5707" t="s">
        <v>28</v>
      </c>
      <c r="E5707">
        <v>83.14</v>
      </c>
      <c r="F5707">
        <v>178</v>
      </c>
      <c r="G5707">
        <v>30</v>
      </c>
      <c r="H5707">
        <v>0</v>
      </c>
      <c r="I5707">
        <v>1</v>
      </c>
      <c r="J5707">
        <v>534</v>
      </c>
      <c r="K5707">
        <v>1</v>
      </c>
      <c r="L5707">
        <v>1</v>
      </c>
      <c r="M5707">
        <v>178</v>
      </c>
      <c r="N5707" t="s">
        <v>18</v>
      </c>
      <c r="O5707" s="1">
        <v>1.7409600000000002E-80</v>
      </c>
      <c r="P5707">
        <v>776</v>
      </c>
    </row>
    <row r="5708" spans="1:16" x14ac:dyDescent="0.25">
      <c r="A5708" t="s">
        <v>8610</v>
      </c>
      <c r="B5708">
        <v>1128</v>
      </c>
      <c r="C5708" s="3" t="str">
        <f>HYPERLINK("http://www.uniprot.org/uniprot/G7IAD1","tr|G7IAD1|G7IAD1_MEDTR")</f>
        <v>tr|G7IAD1|G7IAD1_MEDTR</v>
      </c>
      <c r="D5708" t="s">
        <v>8611</v>
      </c>
      <c r="E5708">
        <v>74.87</v>
      </c>
      <c r="F5708">
        <v>390</v>
      </c>
      <c r="G5708">
        <v>98</v>
      </c>
      <c r="H5708">
        <v>15</v>
      </c>
      <c r="I5708">
        <v>1</v>
      </c>
      <c r="J5708">
        <v>1125</v>
      </c>
      <c r="K5708">
        <v>1</v>
      </c>
      <c r="L5708">
        <v>1</v>
      </c>
      <c r="M5708">
        <v>369</v>
      </c>
      <c r="N5708" t="s">
        <v>18</v>
      </c>
      <c r="O5708" s="1">
        <v>1.2462700000000001E-149</v>
      </c>
      <c r="P5708">
        <v>1378</v>
      </c>
    </row>
    <row r="5709" spans="1:16" x14ac:dyDescent="0.25">
      <c r="A5709" t="s">
        <v>8612</v>
      </c>
      <c r="B5709">
        <v>1323</v>
      </c>
      <c r="C5709" s="3" t="str">
        <f>HYPERLINK("http://www.uniprot.org/uniprot/F6HQX2","tr|F6HQX2|F6HQX2_VITVI")</f>
        <v>tr|F6HQX2|F6HQX2_VITVI</v>
      </c>
      <c r="D5709" t="s">
        <v>8613</v>
      </c>
      <c r="E5709">
        <v>73.75</v>
      </c>
      <c r="F5709">
        <v>423</v>
      </c>
      <c r="G5709">
        <v>111</v>
      </c>
      <c r="H5709">
        <v>3</v>
      </c>
      <c r="I5709">
        <v>1</v>
      </c>
      <c r="J5709">
        <v>1260</v>
      </c>
      <c r="K5709">
        <v>1</v>
      </c>
      <c r="L5709">
        <v>1</v>
      </c>
      <c r="M5709">
        <v>423</v>
      </c>
      <c r="N5709" t="s">
        <v>18</v>
      </c>
      <c r="O5709" s="1">
        <v>5.5344500000000002E-179</v>
      </c>
      <c r="P5709">
        <v>1632</v>
      </c>
    </row>
    <row r="5710" spans="1:16" x14ac:dyDescent="0.25">
      <c r="A5710" t="s">
        <v>8614</v>
      </c>
      <c r="B5710">
        <v>861</v>
      </c>
      <c r="C5710" s="3" t="str">
        <f>HYPERLINK("http://www.uniprot.org/uniprot/K7MN65","tr|K7MN65|K7MN65_SOYBN")</f>
        <v>tr|K7MN65|K7MN65_SOYBN</v>
      </c>
      <c r="D5710" t="s">
        <v>28</v>
      </c>
      <c r="E5710">
        <v>48.45</v>
      </c>
      <c r="F5710">
        <v>227</v>
      </c>
      <c r="G5710">
        <v>117</v>
      </c>
      <c r="H5710">
        <v>17</v>
      </c>
      <c r="I5710">
        <v>127</v>
      </c>
      <c r="J5710">
        <v>756</v>
      </c>
      <c r="K5710">
        <v>1</v>
      </c>
      <c r="L5710">
        <v>32</v>
      </c>
      <c r="M5710">
        <v>245</v>
      </c>
      <c r="N5710" t="s">
        <v>18</v>
      </c>
      <c r="O5710" s="1">
        <v>1.8180899999999999E-45</v>
      </c>
      <c r="P5710">
        <v>478</v>
      </c>
    </row>
    <row r="5711" spans="1:16" x14ac:dyDescent="0.25">
      <c r="A5711" t="s">
        <v>8615</v>
      </c>
      <c r="B5711">
        <v>1875</v>
      </c>
      <c r="C5711" s="3" t="str">
        <f>HYPERLINK("http://www.uniprot.org/uniprot/K7LIX3","tr|K7LIX3|K7LIX3_SOYBN")</f>
        <v>tr|K7LIX3|K7LIX3_SOYBN</v>
      </c>
      <c r="D5711" t="s">
        <v>28</v>
      </c>
      <c r="E5711">
        <v>70.14</v>
      </c>
      <c r="F5711">
        <v>613</v>
      </c>
      <c r="G5711">
        <v>183</v>
      </c>
      <c r="H5711">
        <v>5</v>
      </c>
      <c r="I5711">
        <v>1</v>
      </c>
      <c r="J5711">
        <v>1824</v>
      </c>
      <c r="K5711">
        <v>1</v>
      </c>
      <c r="L5711">
        <v>35</v>
      </c>
      <c r="M5711">
        <v>632</v>
      </c>
      <c r="N5711" t="s">
        <v>18</v>
      </c>
      <c r="O5711">
        <v>0</v>
      </c>
      <c r="P5711">
        <v>2223</v>
      </c>
    </row>
    <row r="5712" spans="1:16" x14ac:dyDescent="0.25">
      <c r="A5712" t="s">
        <v>8616</v>
      </c>
      <c r="B5712">
        <v>231</v>
      </c>
      <c r="C5712" s="3" t="str">
        <f>HYPERLINK("http://www.uniprot.org/uniprot/I3SB91","tr|I3SB91|I3SB91_MEDTR")</f>
        <v>tr|I3SB91|I3SB91_MEDTR</v>
      </c>
      <c r="D5712" t="s">
        <v>386</v>
      </c>
      <c r="E5712">
        <v>88.15</v>
      </c>
      <c r="F5712">
        <v>76</v>
      </c>
      <c r="G5712">
        <v>9</v>
      </c>
      <c r="H5712">
        <v>0</v>
      </c>
      <c r="I5712">
        <v>1</v>
      </c>
      <c r="J5712">
        <v>228</v>
      </c>
      <c r="K5712">
        <v>1</v>
      </c>
      <c r="L5712">
        <v>41</v>
      </c>
      <c r="M5712">
        <v>114</v>
      </c>
      <c r="N5712" t="s">
        <v>18</v>
      </c>
      <c r="O5712" s="1">
        <v>3.5979000000000003E-32</v>
      </c>
      <c r="P5712">
        <v>359</v>
      </c>
    </row>
    <row r="5713" spans="1:16" x14ac:dyDescent="0.25">
      <c r="A5713" t="s">
        <v>8617</v>
      </c>
      <c r="B5713">
        <v>1761</v>
      </c>
      <c r="C5713" s="3" t="str">
        <f>HYPERLINK("http://www.uniprot.org/uniprot/O24483","tr|O24483|O24483_MEDSA")</f>
        <v>tr|O24483|O24483_MEDSA</v>
      </c>
      <c r="D5713" t="s">
        <v>8618</v>
      </c>
      <c r="E5713">
        <v>91.31</v>
      </c>
      <c r="F5713">
        <v>587</v>
      </c>
      <c r="G5713">
        <v>51</v>
      </c>
      <c r="H5713">
        <v>1</v>
      </c>
      <c r="I5713">
        <v>1</v>
      </c>
      <c r="J5713">
        <v>1758</v>
      </c>
      <c r="K5713">
        <v>1</v>
      </c>
      <c r="L5713">
        <v>1</v>
      </c>
      <c r="M5713">
        <v>586</v>
      </c>
      <c r="N5713" t="s">
        <v>18</v>
      </c>
      <c r="O5713">
        <v>0</v>
      </c>
      <c r="P5713">
        <v>2866</v>
      </c>
    </row>
    <row r="5714" spans="1:16" x14ac:dyDescent="0.25">
      <c r="A5714" t="s">
        <v>8619</v>
      </c>
      <c r="B5714">
        <v>3270</v>
      </c>
      <c r="C5714" s="3" t="str">
        <f>HYPERLINK("http://www.uniprot.org/uniprot/G7LIV9","tr|G7LIV9|G7LIV9_MEDTR")</f>
        <v>tr|G7LIV9|G7LIV9_MEDTR</v>
      </c>
      <c r="D5714" t="s">
        <v>8620</v>
      </c>
      <c r="E5714">
        <v>71.06</v>
      </c>
      <c r="F5714">
        <v>1099</v>
      </c>
      <c r="G5714">
        <v>318</v>
      </c>
      <c r="H5714">
        <v>37</v>
      </c>
      <c r="I5714">
        <v>76</v>
      </c>
      <c r="J5714">
        <v>3261</v>
      </c>
      <c r="K5714">
        <v>1</v>
      </c>
      <c r="L5714">
        <v>19</v>
      </c>
      <c r="M5714">
        <v>1094</v>
      </c>
      <c r="N5714" t="s">
        <v>18</v>
      </c>
      <c r="O5714">
        <v>0</v>
      </c>
      <c r="P5714">
        <v>3880</v>
      </c>
    </row>
    <row r="5715" spans="1:16" x14ac:dyDescent="0.25">
      <c r="A5715" t="s">
        <v>8621</v>
      </c>
      <c r="B5715">
        <v>2262</v>
      </c>
      <c r="C5715" s="3" t="str">
        <f>HYPERLINK("http://www.uniprot.org/uniprot/G7JQJ4","tr|G7JQJ4|G7JQJ4_MEDTR")</f>
        <v>tr|G7JQJ4|G7JQJ4_MEDTR</v>
      </c>
      <c r="D5715" t="s">
        <v>8622</v>
      </c>
      <c r="E5715">
        <v>79.36</v>
      </c>
      <c r="F5715">
        <v>751</v>
      </c>
      <c r="G5715">
        <v>155</v>
      </c>
      <c r="H5715">
        <v>28</v>
      </c>
      <c r="I5715">
        <v>91</v>
      </c>
      <c r="J5715">
        <v>2259</v>
      </c>
      <c r="K5715">
        <v>1</v>
      </c>
      <c r="L5715">
        <v>15</v>
      </c>
      <c r="M5715">
        <v>761</v>
      </c>
      <c r="N5715" t="s">
        <v>18</v>
      </c>
      <c r="O5715">
        <v>0</v>
      </c>
      <c r="P5715">
        <v>3042</v>
      </c>
    </row>
    <row r="5716" spans="1:16" x14ac:dyDescent="0.25">
      <c r="A5716" t="s">
        <v>8623</v>
      </c>
      <c r="B5716">
        <v>561</v>
      </c>
      <c r="C5716" s="3" t="str">
        <f>HYPERLINK("http://www.uniprot.org/uniprot/I3SLC9","tr|I3SLC9|I3SLC9_MEDTR")</f>
        <v>tr|I3SLC9|I3SLC9_MEDTR</v>
      </c>
      <c r="D5716" t="s">
        <v>22</v>
      </c>
      <c r="E5716">
        <v>77.709999999999994</v>
      </c>
      <c r="F5716">
        <v>184</v>
      </c>
      <c r="G5716">
        <v>41</v>
      </c>
      <c r="H5716">
        <v>0</v>
      </c>
      <c r="I5716">
        <v>4</v>
      </c>
      <c r="J5716">
        <v>555</v>
      </c>
      <c r="K5716">
        <v>1</v>
      </c>
      <c r="L5716">
        <v>3</v>
      </c>
      <c r="M5716">
        <v>186</v>
      </c>
      <c r="N5716" t="s">
        <v>18</v>
      </c>
      <c r="O5716" s="1">
        <v>1.61361E-76</v>
      </c>
      <c r="P5716">
        <v>742</v>
      </c>
    </row>
    <row r="5717" spans="1:16" x14ac:dyDescent="0.25">
      <c r="A5717" t="s">
        <v>8624</v>
      </c>
      <c r="B5717">
        <v>435</v>
      </c>
      <c r="C5717" s="3" t="str">
        <f>HYPERLINK("http://www.uniprot.org/uniprot/G7IR11","tr|G7IR11|G7IR11_MEDTR")</f>
        <v>tr|G7IR11|G7IR11_MEDTR</v>
      </c>
      <c r="D5717" t="s">
        <v>8625</v>
      </c>
      <c r="E5717">
        <v>55.33</v>
      </c>
      <c r="F5717">
        <v>150</v>
      </c>
      <c r="G5717">
        <v>67</v>
      </c>
      <c r="H5717">
        <v>6</v>
      </c>
      <c r="I5717">
        <v>1</v>
      </c>
      <c r="J5717">
        <v>432</v>
      </c>
      <c r="K5717">
        <v>1</v>
      </c>
      <c r="L5717">
        <v>50</v>
      </c>
      <c r="M5717">
        <v>199</v>
      </c>
      <c r="N5717" t="s">
        <v>18</v>
      </c>
      <c r="O5717" s="1">
        <v>7.6886700000000003E-35</v>
      </c>
      <c r="P5717">
        <v>382</v>
      </c>
    </row>
    <row r="5718" spans="1:16" x14ac:dyDescent="0.25">
      <c r="A5718" t="s">
        <v>8626</v>
      </c>
      <c r="B5718">
        <v>1632</v>
      </c>
      <c r="C5718" s="3" t="str">
        <f>HYPERLINK("http://www.uniprot.org/uniprot/I1MW18","tr|I1MW18|I1MW18_SOYBN")</f>
        <v>tr|I1MW18|I1MW18_SOYBN</v>
      </c>
      <c r="D5718" t="s">
        <v>28</v>
      </c>
      <c r="E5718">
        <v>81.39</v>
      </c>
      <c r="F5718">
        <v>543</v>
      </c>
      <c r="G5718">
        <v>101</v>
      </c>
      <c r="H5718">
        <v>2</v>
      </c>
      <c r="I5718">
        <v>1</v>
      </c>
      <c r="J5718">
        <v>1623</v>
      </c>
      <c r="K5718">
        <v>1</v>
      </c>
      <c r="L5718">
        <v>1</v>
      </c>
      <c r="M5718">
        <v>543</v>
      </c>
      <c r="N5718" t="s">
        <v>18</v>
      </c>
      <c r="O5718">
        <v>0</v>
      </c>
      <c r="P5718">
        <v>2363</v>
      </c>
    </row>
    <row r="5719" spans="1:16" x14ac:dyDescent="0.25">
      <c r="A5719" t="s">
        <v>8627</v>
      </c>
      <c r="B5719">
        <v>2184</v>
      </c>
      <c r="C5719" s="3" t="str">
        <f>HYPERLINK("http://www.uniprot.org/uniprot/K7MQN9","tr|K7MQN9|K7MQN9_SOYBN")</f>
        <v>tr|K7MQN9|K7MQN9_SOYBN</v>
      </c>
      <c r="D5719" t="s">
        <v>28</v>
      </c>
      <c r="E5719">
        <v>48.38</v>
      </c>
      <c r="F5719">
        <v>465</v>
      </c>
      <c r="G5719">
        <v>240</v>
      </c>
      <c r="H5719">
        <v>20</v>
      </c>
      <c r="I5719">
        <v>847</v>
      </c>
      <c r="J5719">
        <v>2181</v>
      </c>
      <c r="K5719">
        <v>1</v>
      </c>
      <c r="L5719">
        <v>222</v>
      </c>
      <c r="M5719">
        <v>643</v>
      </c>
      <c r="N5719" t="s">
        <v>18</v>
      </c>
      <c r="O5719" s="1">
        <v>1.73065E-112</v>
      </c>
      <c r="P5719">
        <v>1061</v>
      </c>
    </row>
    <row r="5720" spans="1:16" x14ac:dyDescent="0.25">
      <c r="A5720" t="s">
        <v>8628</v>
      </c>
      <c r="B5720">
        <v>1653</v>
      </c>
      <c r="C5720" s="3" t="str">
        <f>HYPERLINK("http://www.uniprot.org/uniprot/G7L742","tr|G7L742|G7L742_MEDTR")</f>
        <v>tr|G7L742|G7L742_MEDTR</v>
      </c>
      <c r="D5720" t="s">
        <v>8629</v>
      </c>
      <c r="E5720">
        <v>85.1</v>
      </c>
      <c r="F5720">
        <v>537</v>
      </c>
      <c r="G5720">
        <v>80</v>
      </c>
      <c r="H5720">
        <v>2</v>
      </c>
      <c r="I5720">
        <v>1</v>
      </c>
      <c r="J5720">
        <v>1605</v>
      </c>
      <c r="K5720">
        <v>1</v>
      </c>
      <c r="L5720">
        <v>1</v>
      </c>
      <c r="M5720">
        <v>537</v>
      </c>
      <c r="N5720" t="s">
        <v>18</v>
      </c>
      <c r="O5720">
        <v>0</v>
      </c>
      <c r="P5720">
        <v>2395</v>
      </c>
    </row>
    <row r="5721" spans="1:16" x14ac:dyDescent="0.25">
      <c r="A5721" t="s">
        <v>8630</v>
      </c>
      <c r="B5721">
        <v>1602</v>
      </c>
      <c r="C5721" s="3" t="str">
        <f>HYPERLINK("http://www.uniprot.org/uniprot/G7K875","tr|G7K875|G7K875_MEDTR")</f>
        <v>tr|G7K875|G7K875_MEDTR</v>
      </c>
      <c r="D5721" t="s">
        <v>8631</v>
      </c>
      <c r="E5721">
        <v>86.81</v>
      </c>
      <c r="F5721">
        <v>546</v>
      </c>
      <c r="G5721">
        <v>72</v>
      </c>
      <c r="H5721">
        <v>13</v>
      </c>
      <c r="I5721">
        <v>1</v>
      </c>
      <c r="J5721">
        <v>1599</v>
      </c>
      <c r="K5721">
        <v>1</v>
      </c>
      <c r="L5721">
        <v>1</v>
      </c>
      <c r="M5721">
        <v>546</v>
      </c>
      <c r="N5721" t="s">
        <v>18</v>
      </c>
      <c r="O5721">
        <v>0</v>
      </c>
      <c r="P5721">
        <v>2417</v>
      </c>
    </row>
    <row r="5722" spans="1:16" x14ac:dyDescent="0.25">
      <c r="A5722" t="s">
        <v>8632</v>
      </c>
      <c r="B5722">
        <v>1371</v>
      </c>
      <c r="C5722" s="3" t="str">
        <f>HYPERLINK("http://www.uniprot.org/uniprot/G7IWD8","tr|G7IWD8|G7IWD8_MEDTR")</f>
        <v>tr|G7IWD8|G7IWD8_MEDTR</v>
      </c>
      <c r="D5722" t="s">
        <v>6805</v>
      </c>
      <c r="E5722">
        <v>64.55</v>
      </c>
      <c r="F5722">
        <v>189</v>
      </c>
      <c r="G5722">
        <v>67</v>
      </c>
      <c r="H5722">
        <v>0</v>
      </c>
      <c r="I5722">
        <v>769</v>
      </c>
      <c r="J5722">
        <v>1335</v>
      </c>
      <c r="K5722">
        <v>1</v>
      </c>
      <c r="L5722">
        <v>312</v>
      </c>
      <c r="M5722">
        <v>497</v>
      </c>
      <c r="N5722" t="s">
        <v>18</v>
      </c>
      <c r="O5722" s="1">
        <v>5.6573599999999998E-57</v>
      </c>
      <c r="P5722">
        <v>580</v>
      </c>
    </row>
    <row r="5723" spans="1:16" x14ac:dyDescent="0.25">
      <c r="A5723" t="s">
        <v>8633</v>
      </c>
      <c r="B5723">
        <v>2277</v>
      </c>
      <c r="C5723" s="3" t="str">
        <f>HYPERLINK("http://www.uniprot.org/uniprot/G7I2H0","tr|G7I2H0|G7I2H0_MEDTR")</f>
        <v>tr|G7I2H0|G7I2H0_MEDTR</v>
      </c>
      <c r="D5723" t="s">
        <v>144</v>
      </c>
      <c r="E5723">
        <v>33.72</v>
      </c>
      <c r="F5723">
        <v>338</v>
      </c>
      <c r="G5723">
        <v>224</v>
      </c>
      <c r="H5723">
        <v>2</v>
      </c>
      <c r="I5723">
        <v>964</v>
      </c>
      <c r="J5723">
        <v>1971</v>
      </c>
      <c r="K5723">
        <v>1</v>
      </c>
      <c r="L5723">
        <v>27</v>
      </c>
      <c r="M5723">
        <v>313</v>
      </c>
      <c r="N5723" t="s">
        <v>18</v>
      </c>
      <c r="O5723" s="1">
        <v>2.9505599999999998E-38</v>
      </c>
      <c r="P5723">
        <v>421</v>
      </c>
    </row>
    <row r="5724" spans="1:16" x14ac:dyDescent="0.25">
      <c r="A5724" t="s">
        <v>8634</v>
      </c>
      <c r="B5724">
        <v>906</v>
      </c>
      <c r="C5724" s="3" t="str">
        <f>HYPERLINK("http://www.uniprot.org/uniprot/C6TMK2","tr|C6TMK2|C6TMK2_SOYBN")</f>
        <v>tr|C6TMK2|C6TMK2_SOYBN</v>
      </c>
      <c r="D5724" t="s">
        <v>210</v>
      </c>
      <c r="E5724">
        <v>83.5</v>
      </c>
      <c r="F5724">
        <v>297</v>
      </c>
      <c r="G5724">
        <v>49</v>
      </c>
      <c r="H5724">
        <v>0</v>
      </c>
      <c r="I5724">
        <v>13</v>
      </c>
      <c r="J5724">
        <v>903</v>
      </c>
      <c r="K5724">
        <v>1</v>
      </c>
      <c r="L5724">
        <v>2</v>
      </c>
      <c r="M5724">
        <v>298</v>
      </c>
      <c r="N5724" t="s">
        <v>18</v>
      </c>
      <c r="O5724" s="1">
        <v>7.1906199999999998E-136</v>
      </c>
      <c r="P5724">
        <v>1258</v>
      </c>
    </row>
    <row r="5725" spans="1:16" x14ac:dyDescent="0.25">
      <c r="A5725" t="s">
        <v>8635</v>
      </c>
      <c r="B5725">
        <v>357</v>
      </c>
      <c r="C5725" s="3" t="str">
        <f>HYPERLINK("http://www.uniprot.org/uniprot/G7ILC0","tr|G7ILC0|G7ILC0_MEDTR")</f>
        <v>tr|G7ILC0|G7ILC0_MEDTR</v>
      </c>
      <c r="D5725" t="s">
        <v>8636</v>
      </c>
      <c r="E5725">
        <v>91.45</v>
      </c>
      <c r="F5725">
        <v>117</v>
      </c>
      <c r="G5725">
        <v>10</v>
      </c>
      <c r="H5725">
        <v>0</v>
      </c>
      <c r="I5725">
        <v>1</v>
      </c>
      <c r="J5725">
        <v>351</v>
      </c>
      <c r="K5725">
        <v>1</v>
      </c>
      <c r="L5725">
        <v>1</v>
      </c>
      <c r="M5725">
        <v>117</v>
      </c>
      <c r="N5725" t="s">
        <v>18</v>
      </c>
      <c r="O5725" s="1">
        <v>7.5390000000000005E-54</v>
      </c>
      <c r="P5725">
        <v>546</v>
      </c>
    </row>
    <row r="5726" spans="1:16" x14ac:dyDescent="0.25">
      <c r="A5726" t="s">
        <v>8637</v>
      </c>
      <c r="B5726">
        <v>1191</v>
      </c>
      <c r="C5726" s="3" t="str">
        <f>HYPERLINK("http://www.uniprot.org/uniprot/I1M3A9","tr|I1M3A9|I1M3A9_SOYBN")</f>
        <v>tr|I1M3A9|I1M3A9_SOYBN</v>
      </c>
      <c r="D5726" t="s">
        <v>28</v>
      </c>
      <c r="E5726">
        <v>85.26</v>
      </c>
      <c r="F5726">
        <v>380</v>
      </c>
      <c r="G5726">
        <v>56</v>
      </c>
      <c r="H5726">
        <v>0</v>
      </c>
      <c r="I5726">
        <v>1</v>
      </c>
      <c r="J5726">
        <v>1140</v>
      </c>
      <c r="K5726">
        <v>1</v>
      </c>
      <c r="L5726">
        <v>1</v>
      </c>
      <c r="M5726">
        <v>376</v>
      </c>
      <c r="N5726" t="s">
        <v>18</v>
      </c>
      <c r="O5726">
        <v>0</v>
      </c>
      <c r="P5726">
        <v>1728</v>
      </c>
    </row>
    <row r="5727" spans="1:16" x14ac:dyDescent="0.25">
      <c r="A5727" t="s">
        <v>8638</v>
      </c>
      <c r="B5727">
        <v>1449</v>
      </c>
      <c r="C5727" s="3" t="str">
        <f>HYPERLINK("http://www.uniprot.org/uniprot/I1L144","tr|I1L144|I1L144_SOYBN")</f>
        <v>tr|I1L144|I1L144_SOYBN</v>
      </c>
      <c r="D5727" t="s">
        <v>28</v>
      </c>
      <c r="E5727">
        <v>80.7</v>
      </c>
      <c r="F5727">
        <v>482</v>
      </c>
      <c r="G5727">
        <v>93</v>
      </c>
      <c r="H5727">
        <v>0</v>
      </c>
      <c r="I5727">
        <v>1</v>
      </c>
      <c r="J5727">
        <v>1446</v>
      </c>
      <c r="K5727">
        <v>1</v>
      </c>
      <c r="L5727">
        <v>1</v>
      </c>
      <c r="M5727">
        <v>482</v>
      </c>
      <c r="N5727" t="s">
        <v>18</v>
      </c>
      <c r="O5727">
        <v>0</v>
      </c>
      <c r="P5727">
        <v>2088</v>
      </c>
    </row>
    <row r="5728" spans="1:16" x14ac:dyDescent="0.25">
      <c r="A5728" t="s">
        <v>8639</v>
      </c>
      <c r="B5728">
        <v>3651</v>
      </c>
      <c r="C5728" s="3" t="str">
        <f>HYPERLINK("http://www.uniprot.org/uniprot/G7KD14","tr|G7KD14|G7KD14_MEDTR")</f>
        <v>tr|G7KD14|G7KD14_MEDTR</v>
      </c>
      <c r="D5728" t="s">
        <v>8640</v>
      </c>
      <c r="E5728">
        <v>70.459999999999994</v>
      </c>
      <c r="F5728">
        <v>1202</v>
      </c>
      <c r="G5728">
        <v>355</v>
      </c>
      <c r="H5728">
        <v>25</v>
      </c>
      <c r="I5728">
        <v>1</v>
      </c>
      <c r="J5728">
        <v>3531</v>
      </c>
      <c r="K5728">
        <v>1</v>
      </c>
      <c r="L5728">
        <v>4</v>
      </c>
      <c r="M5728">
        <v>1190</v>
      </c>
      <c r="N5728" t="s">
        <v>18</v>
      </c>
      <c r="O5728">
        <v>0</v>
      </c>
      <c r="P5728">
        <v>4210</v>
      </c>
    </row>
    <row r="5729" spans="1:16" x14ac:dyDescent="0.25">
      <c r="A5729" t="s">
        <v>8641</v>
      </c>
      <c r="B5729">
        <v>810</v>
      </c>
      <c r="C5729" s="3" t="str">
        <f>HYPERLINK("http://www.uniprot.org/uniprot/I1MBL6","tr|I1MBL6|I1MBL6_SOYBN")</f>
        <v>tr|I1MBL6|I1MBL6_SOYBN</v>
      </c>
      <c r="D5729" t="s">
        <v>28</v>
      </c>
      <c r="E5729">
        <v>76.2</v>
      </c>
      <c r="F5729">
        <v>269</v>
      </c>
      <c r="G5729">
        <v>64</v>
      </c>
      <c r="H5729">
        <v>0</v>
      </c>
      <c r="I5729">
        <v>1</v>
      </c>
      <c r="J5729">
        <v>807</v>
      </c>
      <c r="K5729">
        <v>1</v>
      </c>
      <c r="L5729">
        <v>1</v>
      </c>
      <c r="M5729">
        <v>268</v>
      </c>
      <c r="N5729" t="s">
        <v>18</v>
      </c>
      <c r="O5729" s="1">
        <v>3.2119500000000001E-110</v>
      </c>
      <c r="P5729">
        <v>1036</v>
      </c>
    </row>
    <row r="5730" spans="1:16" x14ac:dyDescent="0.25">
      <c r="A5730" t="s">
        <v>8642</v>
      </c>
      <c r="B5730">
        <v>831</v>
      </c>
      <c r="C5730" s="3" t="str">
        <f>HYPERLINK("http://www.uniprot.org/uniprot/G7KEI7","tr|G7KEI7|G7KEI7_MEDTR")</f>
        <v>tr|G7KEI7|G7KEI7_MEDTR</v>
      </c>
      <c r="D5730" t="s">
        <v>8643</v>
      </c>
      <c r="E5730">
        <v>88.08</v>
      </c>
      <c r="F5730">
        <v>277</v>
      </c>
      <c r="G5730">
        <v>33</v>
      </c>
      <c r="H5730">
        <v>1</v>
      </c>
      <c r="I5730">
        <v>1</v>
      </c>
      <c r="J5730">
        <v>828</v>
      </c>
      <c r="K5730">
        <v>1</v>
      </c>
      <c r="L5730">
        <v>1</v>
      </c>
      <c r="M5730">
        <v>277</v>
      </c>
      <c r="N5730" t="s">
        <v>18</v>
      </c>
      <c r="O5730" s="1">
        <v>7.0012100000000002E-140</v>
      </c>
      <c r="P5730">
        <v>1292</v>
      </c>
    </row>
    <row r="5731" spans="1:16" x14ac:dyDescent="0.25">
      <c r="A5731" t="s">
        <v>8644</v>
      </c>
      <c r="B5731">
        <v>234</v>
      </c>
      <c r="C5731" s="3" t="str">
        <f>HYPERLINK("http://www.uniprot.org/uniprot/Q2HRE8","tr|Q2HRE8|Q2HRE8_MEDTR")</f>
        <v>tr|Q2HRE8|Q2HRE8_MEDTR</v>
      </c>
      <c r="D5731" t="s">
        <v>8645</v>
      </c>
      <c r="E5731">
        <v>57.4</v>
      </c>
      <c r="F5731">
        <v>108</v>
      </c>
      <c r="G5731">
        <v>46</v>
      </c>
      <c r="H5731">
        <v>37</v>
      </c>
      <c r="I5731">
        <v>16</v>
      </c>
      <c r="J5731">
        <v>228</v>
      </c>
      <c r="K5731">
        <v>1</v>
      </c>
      <c r="L5731">
        <v>219</v>
      </c>
      <c r="M5731">
        <v>326</v>
      </c>
      <c r="N5731" t="s">
        <v>18</v>
      </c>
      <c r="O5731" s="1">
        <v>2.93919E-26</v>
      </c>
      <c r="P5731">
        <v>308</v>
      </c>
    </row>
    <row r="5732" spans="1:16" x14ac:dyDescent="0.25">
      <c r="A5732" t="s">
        <v>8646</v>
      </c>
      <c r="B5732">
        <v>519</v>
      </c>
      <c r="C5732" s="3" t="str">
        <f>HYPERLINK("http://www.uniprot.org/uniprot/G7KWY3","tr|G7KWY3|G7KWY3_MEDTR")</f>
        <v>tr|G7KWY3|G7KWY3_MEDTR</v>
      </c>
      <c r="D5732" t="s">
        <v>8647</v>
      </c>
      <c r="E5732">
        <v>83.53</v>
      </c>
      <c r="F5732">
        <v>164</v>
      </c>
      <c r="G5732">
        <v>27</v>
      </c>
      <c r="H5732">
        <v>0</v>
      </c>
      <c r="I5732">
        <v>25</v>
      </c>
      <c r="J5732">
        <v>516</v>
      </c>
      <c r="K5732">
        <v>1</v>
      </c>
      <c r="L5732">
        <v>9</v>
      </c>
      <c r="M5732">
        <v>172</v>
      </c>
      <c r="N5732" t="s">
        <v>18</v>
      </c>
      <c r="O5732" s="1">
        <v>3.4570200000000001E-67</v>
      </c>
      <c r="P5732">
        <v>661</v>
      </c>
    </row>
    <row r="5733" spans="1:16" x14ac:dyDescent="0.25">
      <c r="A5733" t="s">
        <v>8648</v>
      </c>
      <c r="B5733">
        <v>3717</v>
      </c>
      <c r="C5733" s="3" t="str">
        <f>HYPERLINK("http://www.uniprot.org/uniprot/G7IAC6","tr|G7IAC6|G7IAC6_MEDTR")</f>
        <v>tr|G7IAC6|G7IAC6_MEDTR</v>
      </c>
      <c r="D5733" t="s">
        <v>8649</v>
      </c>
      <c r="E5733">
        <v>38.33</v>
      </c>
      <c r="F5733">
        <v>1239</v>
      </c>
      <c r="G5733">
        <v>764</v>
      </c>
      <c r="H5733">
        <v>10</v>
      </c>
      <c r="I5733">
        <v>28</v>
      </c>
      <c r="J5733">
        <v>3714</v>
      </c>
      <c r="K5733">
        <v>1</v>
      </c>
      <c r="L5733">
        <v>148</v>
      </c>
      <c r="M5733">
        <v>1132</v>
      </c>
      <c r="N5733" t="s">
        <v>18</v>
      </c>
      <c r="O5733" s="1">
        <v>8.7283800000000001E-171</v>
      </c>
      <c r="P5733">
        <v>1566</v>
      </c>
    </row>
    <row r="5734" spans="1:16" x14ac:dyDescent="0.25">
      <c r="A5734" t="s">
        <v>8650</v>
      </c>
      <c r="B5734">
        <v>2496</v>
      </c>
      <c r="C5734" s="3" t="str">
        <f>HYPERLINK("http://www.uniprot.org/uniprot/I1LYX3","tr|I1LYX3|I1LYX3_SOYBN")</f>
        <v>tr|I1LYX3|I1LYX3_SOYBN</v>
      </c>
      <c r="D5734" t="s">
        <v>71</v>
      </c>
      <c r="E5734">
        <v>67.650000000000006</v>
      </c>
      <c r="F5734">
        <v>847</v>
      </c>
      <c r="G5734">
        <v>274</v>
      </c>
      <c r="H5734">
        <v>16</v>
      </c>
      <c r="I5734">
        <v>1</v>
      </c>
      <c r="J5734">
        <v>2493</v>
      </c>
      <c r="K5734">
        <v>1</v>
      </c>
      <c r="L5734">
        <v>77</v>
      </c>
      <c r="M5734">
        <v>890</v>
      </c>
      <c r="N5734" t="s">
        <v>18</v>
      </c>
      <c r="O5734">
        <v>0</v>
      </c>
      <c r="P5734">
        <v>2773</v>
      </c>
    </row>
    <row r="5735" spans="1:16" x14ac:dyDescent="0.25">
      <c r="A5735" t="s">
        <v>8651</v>
      </c>
      <c r="B5735">
        <v>1662</v>
      </c>
      <c r="C5735" s="3" t="str">
        <f>HYPERLINK("http://www.uniprot.org/uniprot/G7KJM2","tr|G7KJM2|G7KJM2_MEDTR")</f>
        <v>tr|G7KJM2|G7KJM2_MEDTR</v>
      </c>
      <c r="D5735" t="s">
        <v>8248</v>
      </c>
      <c r="E5735">
        <v>65.709999999999994</v>
      </c>
      <c r="F5735">
        <v>563</v>
      </c>
      <c r="G5735">
        <v>193</v>
      </c>
      <c r="H5735">
        <v>23</v>
      </c>
      <c r="I5735">
        <v>40</v>
      </c>
      <c r="J5735">
        <v>1659</v>
      </c>
      <c r="K5735">
        <v>1</v>
      </c>
      <c r="L5735">
        <v>25</v>
      </c>
      <c r="M5735">
        <v>576</v>
      </c>
      <c r="N5735" t="s">
        <v>18</v>
      </c>
      <c r="O5735">
        <v>0</v>
      </c>
      <c r="P5735">
        <v>1827</v>
      </c>
    </row>
    <row r="5736" spans="1:16" x14ac:dyDescent="0.25">
      <c r="A5736" t="s">
        <v>8652</v>
      </c>
      <c r="B5736">
        <v>1866</v>
      </c>
      <c r="C5736" s="3" t="str">
        <f>HYPERLINK("http://www.uniprot.org/uniprot/I1NEF1","tr|I1NEF1|I1NEF1_SOYBN")</f>
        <v>tr|I1NEF1|I1NEF1_SOYBN</v>
      </c>
      <c r="D5736" t="s">
        <v>71</v>
      </c>
      <c r="E5736">
        <v>56.75</v>
      </c>
      <c r="F5736">
        <v>703</v>
      </c>
      <c r="G5736">
        <v>304</v>
      </c>
      <c r="H5736">
        <v>82</v>
      </c>
      <c r="I5736">
        <v>1</v>
      </c>
      <c r="J5736">
        <v>1863</v>
      </c>
      <c r="K5736">
        <v>1</v>
      </c>
      <c r="L5736">
        <v>1</v>
      </c>
      <c r="M5736">
        <v>694</v>
      </c>
      <c r="N5736" t="s">
        <v>18</v>
      </c>
      <c r="O5736">
        <v>0</v>
      </c>
      <c r="P5736">
        <v>1775</v>
      </c>
    </row>
    <row r="5737" spans="1:16" x14ac:dyDescent="0.25">
      <c r="A5737" t="s">
        <v>8653</v>
      </c>
      <c r="B5737">
        <v>1788</v>
      </c>
      <c r="C5737" s="3" t="str">
        <f>HYPERLINK("http://www.uniprot.org/uniprot/I1JYK8","tr|I1JYK8|I1JYK8_SOYBN")</f>
        <v>tr|I1JYK8|I1JYK8_SOYBN</v>
      </c>
      <c r="D5737" t="s">
        <v>28</v>
      </c>
      <c r="E5737">
        <v>85.04</v>
      </c>
      <c r="F5737">
        <v>595</v>
      </c>
      <c r="G5737">
        <v>89</v>
      </c>
      <c r="H5737">
        <v>1</v>
      </c>
      <c r="I5737">
        <v>1</v>
      </c>
      <c r="J5737">
        <v>1782</v>
      </c>
      <c r="K5737">
        <v>1</v>
      </c>
      <c r="L5737">
        <v>1</v>
      </c>
      <c r="M5737">
        <v>595</v>
      </c>
      <c r="N5737" t="s">
        <v>18</v>
      </c>
      <c r="O5737">
        <v>0</v>
      </c>
      <c r="P5737">
        <v>2629</v>
      </c>
    </row>
    <row r="5738" spans="1:16" x14ac:dyDescent="0.25">
      <c r="A5738" t="s">
        <v>8654</v>
      </c>
      <c r="B5738">
        <v>1038</v>
      </c>
      <c r="C5738" s="3" t="str">
        <f>HYPERLINK("http://www.uniprot.org/uniprot/K7MQ86","tr|K7MQ86|K7MQ86_SOYBN")</f>
        <v>tr|K7MQ86|K7MQ86_SOYBN</v>
      </c>
      <c r="D5738" t="s">
        <v>28</v>
      </c>
      <c r="E5738">
        <v>86.41</v>
      </c>
      <c r="F5738">
        <v>346</v>
      </c>
      <c r="G5738">
        <v>47</v>
      </c>
      <c r="H5738">
        <v>1</v>
      </c>
      <c r="I5738">
        <v>1</v>
      </c>
      <c r="J5738">
        <v>1035</v>
      </c>
      <c r="K5738">
        <v>1</v>
      </c>
      <c r="L5738">
        <v>43</v>
      </c>
      <c r="M5738">
        <v>388</v>
      </c>
      <c r="N5738" t="s">
        <v>18</v>
      </c>
      <c r="O5738">
        <v>0</v>
      </c>
      <c r="P5738">
        <v>1716</v>
      </c>
    </row>
    <row r="5739" spans="1:16" x14ac:dyDescent="0.25">
      <c r="A5739" t="s">
        <v>8655</v>
      </c>
      <c r="B5739">
        <v>393</v>
      </c>
      <c r="C5739" s="3" t="str">
        <f>HYPERLINK("http://www.uniprot.org/uniprot/G7JDA5","tr|G7JDA5|G7JDA5_MEDTR")</f>
        <v>tr|G7JDA5|G7JDA5_MEDTR</v>
      </c>
      <c r="D5739" t="s">
        <v>8656</v>
      </c>
      <c r="E5739">
        <v>85.96</v>
      </c>
      <c r="F5739">
        <v>114</v>
      </c>
      <c r="G5739">
        <v>16</v>
      </c>
      <c r="H5739">
        <v>0</v>
      </c>
      <c r="I5739">
        <v>1</v>
      </c>
      <c r="J5739">
        <v>342</v>
      </c>
      <c r="K5739">
        <v>1</v>
      </c>
      <c r="L5739">
        <v>464</v>
      </c>
      <c r="M5739">
        <v>577</v>
      </c>
      <c r="N5739" t="s">
        <v>18</v>
      </c>
      <c r="O5739" s="1">
        <v>2.90793E-50</v>
      </c>
      <c r="P5739">
        <v>515</v>
      </c>
    </row>
    <row r="5740" spans="1:16" x14ac:dyDescent="0.25">
      <c r="A5740" t="s">
        <v>8657</v>
      </c>
      <c r="B5740">
        <v>219</v>
      </c>
      <c r="C5740" s="3" t="str">
        <f>HYPERLINK("http://www.uniprot.org/uniprot/I1K650","tr|I1K650|I1K650_SOYBN")</f>
        <v>tr|I1K650|I1K650_SOYBN</v>
      </c>
      <c r="D5740" t="s">
        <v>28</v>
      </c>
      <c r="E5740">
        <v>70.83</v>
      </c>
      <c r="F5740">
        <v>72</v>
      </c>
      <c r="G5740">
        <v>21</v>
      </c>
      <c r="H5740">
        <v>0</v>
      </c>
      <c r="I5740">
        <v>1</v>
      </c>
      <c r="J5740">
        <v>216</v>
      </c>
      <c r="K5740">
        <v>1</v>
      </c>
      <c r="L5740">
        <v>1</v>
      </c>
      <c r="M5740">
        <v>72</v>
      </c>
      <c r="N5740" t="s">
        <v>18</v>
      </c>
      <c r="O5740" s="1">
        <v>1.3016099999999999E-21</v>
      </c>
      <c r="P5740">
        <v>268</v>
      </c>
    </row>
    <row r="5741" spans="1:16" x14ac:dyDescent="0.25">
      <c r="A5741" t="s">
        <v>8658</v>
      </c>
      <c r="B5741">
        <v>1341</v>
      </c>
      <c r="C5741" s="3" t="str">
        <f>HYPERLINK("http://www.uniprot.org/uniprot/I1LIM7","tr|I1LIM7|I1LIM7_SOYBN")</f>
        <v>tr|I1LIM7|I1LIM7_SOYBN</v>
      </c>
      <c r="D5741" t="s">
        <v>28</v>
      </c>
      <c r="E5741">
        <v>80.39</v>
      </c>
      <c r="F5741">
        <v>454</v>
      </c>
      <c r="G5741">
        <v>89</v>
      </c>
      <c r="H5741">
        <v>8</v>
      </c>
      <c r="I5741">
        <v>1</v>
      </c>
      <c r="J5741">
        <v>1338</v>
      </c>
      <c r="K5741">
        <v>1</v>
      </c>
      <c r="L5741">
        <v>2</v>
      </c>
      <c r="M5741">
        <v>455</v>
      </c>
      <c r="N5741" t="s">
        <v>18</v>
      </c>
      <c r="O5741">
        <v>0</v>
      </c>
      <c r="P5741">
        <v>1869</v>
      </c>
    </row>
    <row r="5742" spans="1:16" x14ac:dyDescent="0.25">
      <c r="A5742" t="s">
        <v>8659</v>
      </c>
      <c r="B5742">
        <v>561</v>
      </c>
      <c r="C5742" s="3" t="str">
        <f>HYPERLINK("http://www.uniprot.org/uniprot/I3T694","tr|I3T694|I3T694_MEDTR")</f>
        <v>tr|I3T694|I3T694_MEDTR</v>
      </c>
      <c r="D5742" t="s">
        <v>22</v>
      </c>
      <c r="E5742">
        <v>75.66</v>
      </c>
      <c r="F5742">
        <v>189</v>
      </c>
      <c r="G5742">
        <v>46</v>
      </c>
      <c r="H5742">
        <v>4</v>
      </c>
      <c r="I5742">
        <v>1</v>
      </c>
      <c r="J5742">
        <v>555</v>
      </c>
      <c r="K5742">
        <v>1</v>
      </c>
      <c r="L5742">
        <v>1</v>
      </c>
      <c r="M5742">
        <v>189</v>
      </c>
      <c r="N5742" t="s">
        <v>18</v>
      </c>
      <c r="O5742" s="1">
        <v>3.5864100000000001E-84</v>
      </c>
      <c r="P5742">
        <v>808</v>
      </c>
    </row>
    <row r="5743" spans="1:16" x14ac:dyDescent="0.25">
      <c r="A5743" t="s">
        <v>8660</v>
      </c>
      <c r="B5743">
        <v>1533</v>
      </c>
      <c r="C5743" s="3" t="str">
        <f>HYPERLINK("http://www.uniprot.org/uniprot/A5AM06","tr|A5AM06|A5AM06_VITVI")</f>
        <v>tr|A5AM06|A5AM06_VITVI</v>
      </c>
      <c r="D5743" t="s">
        <v>1615</v>
      </c>
      <c r="E5743">
        <v>24.45</v>
      </c>
      <c r="F5743">
        <v>458</v>
      </c>
      <c r="G5743">
        <v>346</v>
      </c>
      <c r="H5743">
        <v>32</v>
      </c>
      <c r="I5743">
        <v>1</v>
      </c>
      <c r="J5743">
        <v>1278</v>
      </c>
      <c r="K5743">
        <v>1</v>
      </c>
      <c r="L5743">
        <v>1063</v>
      </c>
      <c r="M5743">
        <v>1510</v>
      </c>
      <c r="N5743" t="s">
        <v>18</v>
      </c>
      <c r="O5743" s="1">
        <v>2.8859200000000002E-28</v>
      </c>
      <c r="P5743">
        <v>333</v>
      </c>
    </row>
    <row r="5744" spans="1:16" x14ac:dyDescent="0.25">
      <c r="A5744" t="s">
        <v>8661</v>
      </c>
      <c r="B5744">
        <v>1662</v>
      </c>
      <c r="C5744" s="3" t="str">
        <f>HYPERLINK("http://www.uniprot.org/uniprot/I1MW17","tr|I1MW17|I1MW17_SOYBN")</f>
        <v>tr|I1MW17|I1MW17_SOYBN</v>
      </c>
      <c r="D5744" t="s">
        <v>28</v>
      </c>
      <c r="E5744">
        <v>84.68</v>
      </c>
      <c r="F5744">
        <v>516</v>
      </c>
      <c r="G5744">
        <v>79</v>
      </c>
      <c r="H5744">
        <v>0</v>
      </c>
      <c r="I5744">
        <v>106</v>
      </c>
      <c r="J5744">
        <v>1653</v>
      </c>
      <c r="K5744">
        <v>1</v>
      </c>
      <c r="L5744">
        <v>23</v>
      </c>
      <c r="M5744">
        <v>538</v>
      </c>
      <c r="N5744" t="s">
        <v>18</v>
      </c>
      <c r="O5744">
        <v>0</v>
      </c>
      <c r="P5744">
        <v>2413</v>
      </c>
    </row>
    <row r="5745" spans="1:16" x14ac:dyDescent="0.25">
      <c r="A5745" t="s">
        <v>8662</v>
      </c>
      <c r="B5745">
        <v>465</v>
      </c>
      <c r="C5745" s="3" t="str">
        <f>HYPERLINK("http://www.uniprot.org/uniprot/G7L742","tr|G7L742|G7L742_MEDTR")</f>
        <v>tr|G7L742|G7L742_MEDTR</v>
      </c>
      <c r="D5745" t="s">
        <v>8629</v>
      </c>
      <c r="E5745">
        <v>68.599999999999994</v>
      </c>
      <c r="F5745">
        <v>172</v>
      </c>
      <c r="G5745">
        <v>54</v>
      </c>
      <c r="H5745">
        <v>21</v>
      </c>
      <c r="I5745">
        <v>7</v>
      </c>
      <c r="J5745">
        <v>459</v>
      </c>
      <c r="K5745">
        <v>1</v>
      </c>
      <c r="L5745">
        <v>610</v>
      </c>
      <c r="M5745">
        <v>781</v>
      </c>
      <c r="N5745" t="s">
        <v>18</v>
      </c>
      <c r="O5745" s="1">
        <v>6.3333100000000001E-61</v>
      </c>
      <c r="P5745">
        <v>607</v>
      </c>
    </row>
    <row r="5746" spans="1:16" x14ac:dyDescent="0.25">
      <c r="A5746" t="s">
        <v>8663</v>
      </c>
      <c r="B5746">
        <v>420</v>
      </c>
      <c r="C5746" s="3" t="str">
        <f>HYPERLINK("http://www.uniprot.org/uniprot/G7K876","tr|G7K876|G7K876_MEDTR")</f>
        <v>tr|G7K876|G7K876_MEDTR</v>
      </c>
      <c r="D5746" t="s">
        <v>8664</v>
      </c>
      <c r="E5746">
        <v>74.430000000000007</v>
      </c>
      <c r="F5746">
        <v>133</v>
      </c>
      <c r="G5746">
        <v>34</v>
      </c>
      <c r="H5746">
        <v>6</v>
      </c>
      <c r="I5746">
        <v>10</v>
      </c>
      <c r="J5746">
        <v>390</v>
      </c>
      <c r="K5746">
        <v>1</v>
      </c>
      <c r="L5746">
        <v>1</v>
      </c>
      <c r="M5746">
        <v>128</v>
      </c>
      <c r="N5746" t="s">
        <v>18</v>
      </c>
      <c r="O5746" s="1">
        <v>3.18837E-44</v>
      </c>
      <c r="P5746">
        <v>463</v>
      </c>
    </row>
    <row r="5747" spans="1:16" x14ac:dyDescent="0.25">
      <c r="A5747" t="s">
        <v>8665</v>
      </c>
      <c r="B5747">
        <v>1791</v>
      </c>
      <c r="C5747" s="3" t="str">
        <f>HYPERLINK("http://www.uniprot.org/uniprot/I1N7S9","tr|I1N7S9|I1N7S9_SOYBN")</f>
        <v>tr|I1N7S9|I1N7S9_SOYBN</v>
      </c>
      <c r="D5747" t="s">
        <v>71</v>
      </c>
      <c r="E5747">
        <v>73.5</v>
      </c>
      <c r="F5747">
        <v>600</v>
      </c>
      <c r="G5747">
        <v>159</v>
      </c>
      <c r="H5747">
        <v>4</v>
      </c>
      <c r="I5747">
        <v>1</v>
      </c>
      <c r="J5747">
        <v>1788</v>
      </c>
      <c r="K5747">
        <v>1</v>
      </c>
      <c r="L5747">
        <v>23</v>
      </c>
      <c r="M5747">
        <v>586</v>
      </c>
      <c r="N5747" t="s">
        <v>18</v>
      </c>
      <c r="O5747">
        <v>0</v>
      </c>
      <c r="P5747">
        <v>2210</v>
      </c>
    </row>
    <row r="5748" spans="1:16" x14ac:dyDescent="0.25">
      <c r="A5748" t="s">
        <v>8666</v>
      </c>
      <c r="B5748">
        <v>711</v>
      </c>
      <c r="C5748" s="3" t="str">
        <f>HYPERLINK("http://www.uniprot.org/uniprot/K7MNX2","tr|K7MNX2|K7MNX2_SOYBN")</f>
        <v>tr|K7MNX2|K7MNX2_SOYBN</v>
      </c>
      <c r="D5748" t="s">
        <v>28</v>
      </c>
      <c r="E5748">
        <v>29.52</v>
      </c>
      <c r="F5748">
        <v>105</v>
      </c>
      <c r="G5748">
        <v>74</v>
      </c>
      <c r="H5748">
        <v>2</v>
      </c>
      <c r="I5748">
        <v>1</v>
      </c>
      <c r="J5748">
        <v>309</v>
      </c>
      <c r="K5748">
        <v>1</v>
      </c>
      <c r="L5748">
        <v>410</v>
      </c>
      <c r="M5748">
        <v>514</v>
      </c>
      <c r="N5748" t="s">
        <v>18</v>
      </c>
      <c r="O5748" s="1">
        <v>5.4482100000000002E-9</v>
      </c>
      <c r="P5748">
        <v>162</v>
      </c>
    </row>
    <row r="5749" spans="1:16" x14ac:dyDescent="0.25">
      <c r="A5749" t="s">
        <v>8667</v>
      </c>
      <c r="B5749">
        <v>1422</v>
      </c>
      <c r="C5749" s="3" t="str">
        <f>HYPERLINK("http://www.uniprot.org/uniprot/G7L3E1","tr|G7L3E1|G7L3E1_MEDTR")</f>
        <v>tr|G7L3E1|G7L3E1_MEDTR</v>
      </c>
      <c r="D5749" t="s">
        <v>8593</v>
      </c>
      <c r="E5749">
        <v>60.63</v>
      </c>
      <c r="F5749">
        <v>475</v>
      </c>
      <c r="G5749">
        <v>187</v>
      </c>
      <c r="H5749">
        <v>7</v>
      </c>
      <c r="I5749">
        <v>13</v>
      </c>
      <c r="J5749">
        <v>1416</v>
      </c>
      <c r="K5749">
        <v>1</v>
      </c>
      <c r="L5749">
        <v>3</v>
      </c>
      <c r="M5749">
        <v>466</v>
      </c>
      <c r="N5749" t="s">
        <v>18</v>
      </c>
      <c r="O5749" s="1">
        <v>5.4340300000000002E-151</v>
      </c>
      <c r="P5749">
        <v>1391</v>
      </c>
    </row>
    <row r="5750" spans="1:16" x14ac:dyDescent="0.25">
      <c r="A5750" t="s">
        <v>8668</v>
      </c>
      <c r="B5750">
        <v>1506</v>
      </c>
      <c r="C5750" s="3" t="str">
        <f>HYPERLINK("http://www.uniprot.org/uniprot/G7IWF3","tr|G7IWF3|G7IWF3_MEDTR")</f>
        <v>tr|G7IWF3|G7IWF3_MEDTR</v>
      </c>
      <c r="D5750" t="s">
        <v>8669</v>
      </c>
      <c r="E5750">
        <v>62.57</v>
      </c>
      <c r="F5750">
        <v>521</v>
      </c>
      <c r="G5750">
        <v>195</v>
      </c>
      <c r="H5750">
        <v>25</v>
      </c>
      <c r="I5750">
        <v>1</v>
      </c>
      <c r="J5750">
        <v>1488</v>
      </c>
      <c r="K5750">
        <v>1</v>
      </c>
      <c r="L5750">
        <v>42</v>
      </c>
      <c r="M5750">
        <v>558</v>
      </c>
      <c r="N5750" t="s">
        <v>18</v>
      </c>
      <c r="O5750" s="1">
        <v>6.6631E-163</v>
      </c>
      <c r="P5750">
        <v>1494</v>
      </c>
    </row>
    <row r="5751" spans="1:16" x14ac:dyDescent="0.25">
      <c r="A5751" t="s">
        <v>8670</v>
      </c>
      <c r="B5751">
        <v>1446</v>
      </c>
      <c r="C5751" s="3" t="str">
        <f>HYPERLINK("http://www.uniprot.org/uniprot/G7L4N2","tr|G7L4N2|G7L4N2_MEDTR")</f>
        <v>tr|G7L4N2|G7L4N2_MEDTR</v>
      </c>
      <c r="D5751" t="s">
        <v>8032</v>
      </c>
      <c r="E5751">
        <v>78.66</v>
      </c>
      <c r="F5751">
        <v>525</v>
      </c>
      <c r="G5751">
        <v>112</v>
      </c>
      <c r="H5751">
        <v>46</v>
      </c>
      <c r="I5751">
        <v>7</v>
      </c>
      <c r="J5751">
        <v>1443</v>
      </c>
      <c r="K5751">
        <v>1</v>
      </c>
      <c r="L5751">
        <v>24</v>
      </c>
      <c r="M5751">
        <v>548</v>
      </c>
      <c r="N5751" t="s">
        <v>18</v>
      </c>
      <c r="O5751">
        <v>0</v>
      </c>
      <c r="P5751">
        <v>2083</v>
      </c>
    </row>
    <row r="5752" spans="1:16" x14ac:dyDescent="0.25">
      <c r="A5752" t="s">
        <v>8671</v>
      </c>
      <c r="B5752">
        <v>735</v>
      </c>
      <c r="C5752" s="3" t="str">
        <f>HYPERLINK("http://www.uniprot.org/uniprot/B7FHP1","tr|B7FHP1|B7FHP1_MEDTR")</f>
        <v>tr|B7FHP1|B7FHP1_MEDTR</v>
      </c>
      <c r="D5752" t="s">
        <v>22</v>
      </c>
      <c r="E5752">
        <v>67.78</v>
      </c>
      <c r="F5752">
        <v>298</v>
      </c>
      <c r="G5752">
        <v>96</v>
      </c>
      <c r="H5752">
        <v>59</v>
      </c>
      <c r="I5752">
        <v>10</v>
      </c>
      <c r="J5752">
        <v>726</v>
      </c>
      <c r="K5752">
        <v>1</v>
      </c>
      <c r="L5752">
        <v>2</v>
      </c>
      <c r="M5752">
        <v>298</v>
      </c>
      <c r="N5752" t="s">
        <v>18</v>
      </c>
      <c r="O5752" s="1">
        <v>4.6351600000000001E-99</v>
      </c>
      <c r="P5752">
        <v>939</v>
      </c>
    </row>
    <row r="5753" spans="1:16" x14ac:dyDescent="0.25">
      <c r="A5753" t="s">
        <v>8672</v>
      </c>
      <c r="B5753">
        <v>1167</v>
      </c>
      <c r="C5753" s="3" t="str">
        <f>HYPERLINK("http://www.uniprot.org/uniprot/I3T7M4","tr|I3T7M4|I3T7M4_MEDTR")</f>
        <v>tr|I3T7M4|I3T7M4_MEDTR</v>
      </c>
      <c r="D5753" t="s">
        <v>22</v>
      </c>
      <c r="E5753">
        <v>72.23</v>
      </c>
      <c r="F5753">
        <v>389</v>
      </c>
      <c r="G5753">
        <v>108</v>
      </c>
      <c r="H5753">
        <v>1</v>
      </c>
      <c r="I5753">
        <v>1</v>
      </c>
      <c r="J5753">
        <v>1164</v>
      </c>
      <c r="K5753">
        <v>1</v>
      </c>
      <c r="L5753">
        <v>1</v>
      </c>
      <c r="M5753">
        <v>389</v>
      </c>
      <c r="N5753" t="s">
        <v>18</v>
      </c>
      <c r="O5753" s="1">
        <v>2.2464900000000001E-149</v>
      </c>
      <c r="P5753">
        <v>1376</v>
      </c>
    </row>
    <row r="5754" spans="1:16" x14ac:dyDescent="0.25">
      <c r="A5754" t="s">
        <v>8673</v>
      </c>
      <c r="B5754">
        <v>1302</v>
      </c>
      <c r="C5754" s="3" t="str">
        <f>HYPERLINK("http://www.uniprot.org/uniprot/G7ITZ8","tr|G7ITZ8|G7ITZ8_MEDTR")</f>
        <v>tr|G7ITZ8|G7ITZ8_MEDTR</v>
      </c>
      <c r="D5754" t="s">
        <v>8674</v>
      </c>
      <c r="E5754">
        <v>76.34</v>
      </c>
      <c r="F5754">
        <v>427</v>
      </c>
      <c r="G5754">
        <v>101</v>
      </c>
      <c r="H5754">
        <v>1</v>
      </c>
      <c r="I5754">
        <v>22</v>
      </c>
      <c r="J5754">
        <v>1299</v>
      </c>
      <c r="K5754">
        <v>1</v>
      </c>
      <c r="L5754">
        <v>46</v>
      </c>
      <c r="M5754">
        <v>447</v>
      </c>
      <c r="N5754" t="s">
        <v>18</v>
      </c>
      <c r="O5754">
        <v>0</v>
      </c>
      <c r="P5754">
        <v>1730</v>
      </c>
    </row>
    <row r="5755" spans="1:16" x14ac:dyDescent="0.25">
      <c r="A5755" t="s">
        <v>8675</v>
      </c>
      <c r="B5755">
        <v>1719</v>
      </c>
      <c r="C5755" s="3" t="str">
        <f>HYPERLINK("http://www.uniprot.org/uniprot/G7KD13","tr|G7KD13|G7KD13_MEDTR")</f>
        <v>tr|G7KD13|G7KD13_MEDTR</v>
      </c>
      <c r="D5755" t="s">
        <v>8676</v>
      </c>
      <c r="E5755">
        <v>90.9</v>
      </c>
      <c r="F5755">
        <v>572</v>
      </c>
      <c r="G5755">
        <v>52</v>
      </c>
      <c r="H5755">
        <v>0</v>
      </c>
      <c r="I5755">
        <v>1</v>
      </c>
      <c r="J5755">
        <v>1716</v>
      </c>
      <c r="K5755">
        <v>1</v>
      </c>
      <c r="L5755">
        <v>1</v>
      </c>
      <c r="M5755">
        <v>572</v>
      </c>
      <c r="N5755" t="s">
        <v>18</v>
      </c>
      <c r="O5755">
        <v>0</v>
      </c>
      <c r="P5755">
        <v>2738</v>
      </c>
    </row>
    <row r="5756" spans="1:16" x14ac:dyDescent="0.25">
      <c r="A5756" t="s">
        <v>8677</v>
      </c>
      <c r="B5756">
        <v>849</v>
      </c>
      <c r="C5756" s="3" t="str">
        <f>HYPERLINK("http://www.uniprot.org/uniprot/G7K0V4","tr|G7K0V4|G7K0V4_MEDTR")</f>
        <v>tr|G7K0V4|G7K0V4_MEDTR</v>
      </c>
      <c r="D5756" t="s">
        <v>8678</v>
      </c>
      <c r="E5756">
        <v>48.22</v>
      </c>
      <c r="F5756">
        <v>282</v>
      </c>
      <c r="G5756">
        <v>146</v>
      </c>
      <c r="H5756">
        <v>5</v>
      </c>
      <c r="I5756">
        <v>16</v>
      </c>
      <c r="J5756">
        <v>846</v>
      </c>
      <c r="K5756">
        <v>1</v>
      </c>
      <c r="L5756">
        <v>3</v>
      </c>
      <c r="M5756">
        <v>283</v>
      </c>
      <c r="N5756" t="s">
        <v>18</v>
      </c>
      <c r="O5756" s="1">
        <v>3.54437E-62</v>
      </c>
      <c r="P5756">
        <v>622</v>
      </c>
    </row>
    <row r="5757" spans="1:16" x14ac:dyDescent="0.25">
      <c r="A5757" t="s">
        <v>8679</v>
      </c>
      <c r="B5757">
        <v>2193</v>
      </c>
      <c r="C5757" s="3" t="str">
        <f>HYPERLINK("http://www.uniprot.org/uniprot/A5BE46","tr|A5BE46|A5BE46_VITVI")</f>
        <v>tr|A5BE46|A5BE46_VITVI</v>
      </c>
      <c r="D5757" t="s">
        <v>462</v>
      </c>
      <c r="E5757">
        <v>79.069999999999993</v>
      </c>
      <c r="F5757">
        <v>736</v>
      </c>
      <c r="G5757">
        <v>154</v>
      </c>
      <c r="H5757">
        <v>7</v>
      </c>
      <c r="I5757">
        <v>1</v>
      </c>
      <c r="J5757">
        <v>2187</v>
      </c>
      <c r="K5757">
        <v>1</v>
      </c>
      <c r="L5757">
        <v>618</v>
      </c>
      <c r="M5757">
        <v>1353</v>
      </c>
      <c r="N5757" t="s">
        <v>18</v>
      </c>
      <c r="O5757">
        <v>0</v>
      </c>
      <c r="P5757">
        <v>3117</v>
      </c>
    </row>
    <row r="5758" spans="1:16" x14ac:dyDescent="0.25">
      <c r="A5758" t="s">
        <v>8680</v>
      </c>
      <c r="B5758">
        <v>1500</v>
      </c>
      <c r="C5758" s="3" t="str">
        <f>HYPERLINK("http://www.uniprot.org/uniprot/G7L3J8","tr|G7L3J8|G7L3J8_MEDTR")</f>
        <v>tr|G7L3J8|G7L3J8_MEDTR</v>
      </c>
      <c r="D5758" t="s">
        <v>8681</v>
      </c>
      <c r="E5758">
        <v>97.69</v>
      </c>
      <c r="F5758">
        <v>433</v>
      </c>
      <c r="G5758">
        <v>10</v>
      </c>
      <c r="H5758">
        <v>1</v>
      </c>
      <c r="I5758">
        <v>202</v>
      </c>
      <c r="J5758">
        <v>1497</v>
      </c>
      <c r="K5758">
        <v>1</v>
      </c>
      <c r="L5758">
        <v>82</v>
      </c>
      <c r="M5758">
        <v>514</v>
      </c>
      <c r="N5758" t="s">
        <v>18</v>
      </c>
      <c r="O5758">
        <v>0</v>
      </c>
      <c r="P5758">
        <v>2180</v>
      </c>
    </row>
    <row r="5759" spans="1:16" x14ac:dyDescent="0.25">
      <c r="A5759" t="s">
        <v>8682</v>
      </c>
      <c r="B5759">
        <v>468</v>
      </c>
      <c r="C5759" s="3" t="str">
        <f>HYPERLINK("http://www.uniprot.org/uniprot/G7KWY5","tr|G7KWY5|G7KWY5_MEDTR")</f>
        <v>tr|G7KWY5|G7KWY5_MEDTR</v>
      </c>
      <c r="D5759" t="s">
        <v>8683</v>
      </c>
      <c r="E5759">
        <v>83.22</v>
      </c>
      <c r="F5759">
        <v>155</v>
      </c>
      <c r="G5759">
        <v>26</v>
      </c>
      <c r="H5759">
        <v>0</v>
      </c>
      <c r="I5759">
        <v>1</v>
      </c>
      <c r="J5759">
        <v>465</v>
      </c>
      <c r="K5759">
        <v>1</v>
      </c>
      <c r="L5759">
        <v>1</v>
      </c>
      <c r="M5759">
        <v>154</v>
      </c>
      <c r="N5759" t="s">
        <v>18</v>
      </c>
      <c r="O5759" s="1">
        <v>4.0753799999999997E-68</v>
      </c>
      <c r="P5759">
        <v>669</v>
      </c>
    </row>
    <row r="5760" spans="1:16" x14ac:dyDescent="0.25">
      <c r="A5760" t="s">
        <v>8684</v>
      </c>
      <c r="B5760">
        <v>2202</v>
      </c>
      <c r="C5760" s="3" t="str">
        <f>HYPERLINK("http://www.uniprot.org/uniprot/G7IAC4","tr|G7IAC4|G7IAC4_MEDTR")</f>
        <v>tr|G7IAC4|G7IAC4_MEDTR</v>
      </c>
      <c r="D5760" t="s">
        <v>8685</v>
      </c>
      <c r="E5760">
        <v>70.709999999999994</v>
      </c>
      <c r="F5760">
        <v>741</v>
      </c>
      <c r="G5760">
        <v>217</v>
      </c>
      <c r="H5760">
        <v>8</v>
      </c>
      <c r="I5760">
        <v>1</v>
      </c>
      <c r="J5760">
        <v>2199</v>
      </c>
      <c r="K5760">
        <v>1</v>
      </c>
      <c r="L5760">
        <v>1</v>
      </c>
      <c r="M5760">
        <v>721</v>
      </c>
      <c r="N5760" t="s">
        <v>18</v>
      </c>
      <c r="O5760">
        <v>0</v>
      </c>
      <c r="P5760">
        <v>2536</v>
      </c>
    </row>
    <row r="5761" spans="1:16" x14ac:dyDescent="0.25">
      <c r="A5761" t="s">
        <v>8686</v>
      </c>
      <c r="B5761">
        <v>846</v>
      </c>
      <c r="C5761" s="3" t="str">
        <f>HYPERLINK("http://www.uniprot.org/uniprot/G7KJL2","tr|G7KJL2|G7KJL2_MEDTR")</f>
        <v>tr|G7KJL2|G7KJL2_MEDTR</v>
      </c>
      <c r="D5761" t="s">
        <v>8687</v>
      </c>
      <c r="E5761">
        <v>53.98</v>
      </c>
      <c r="F5761">
        <v>276</v>
      </c>
      <c r="G5761">
        <v>127</v>
      </c>
      <c r="H5761">
        <v>16</v>
      </c>
      <c r="I5761">
        <v>64</v>
      </c>
      <c r="J5761">
        <v>843</v>
      </c>
      <c r="K5761">
        <v>1</v>
      </c>
      <c r="L5761">
        <v>31</v>
      </c>
      <c r="M5761">
        <v>289</v>
      </c>
      <c r="N5761" t="s">
        <v>18</v>
      </c>
      <c r="O5761" s="1">
        <v>3.5107199999999998E-70</v>
      </c>
      <c r="P5761">
        <v>691</v>
      </c>
    </row>
    <row r="5762" spans="1:16" x14ac:dyDescent="0.25">
      <c r="A5762" t="s">
        <v>8688</v>
      </c>
      <c r="B5762">
        <v>360</v>
      </c>
      <c r="C5762" s="3" t="str">
        <f>HYPERLINK("http://www.uniprot.org/uniprot/G7I6Q0","tr|G7I6Q0|G7I6Q0_MEDTR")</f>
        <v>tr|G7I6Q0|G7I6Q0_MEDTR</v>
      </c>
      <c r="D5762" t="s">
        <v>8113</v>
      </c>
      <c r="E5762">
        <v>86.27</v>
      </c>
      <c r="F5762">
        <v>102</v>
      </c>
      <c r="G5762">
        <v>14</v>
      </c>
      <c r="H5762">
        <v>0</v>
      </c>
      <c r="I5762">
        <v>28</v>
      </c>
      <c r="J5762">
        <v>333</v>
      </c>
      <c r="K5762">
        <v>1</v>
      </c>
      <c r="L5762">
        <v>818</v>
      </c>
      <c r="M5762">
        <v>919</v>
      </c>
      <c r="N5762" t="s">
        <v>18</v>
      </c>
      <c r="O5762" s="1">
        <v>3.49508E-43</v>
      </c>
      <c r="P5762">
        <v>454</v>
      </c>
    </row>
    <row r="5763" spans="1:16" x14ac:dyDescent="0.25">
      <c r="A5763" t="s">
        <v>8689</v>
      </c>
      <c r="B5763">
        <v>2670</v>
      </c>
      <c r="C5763" s="3" t="str">
        <f>HYPERLINK("http://www.uniprot.org/uniprot/Q2PES7","tr|Q2PES7|Q2PES7_TRIPR")</f>
        <v>tr|Q2PES7|Q2PES7_TRIPR</v>
      </c>
      <c r="D5763" t="s">
        <v>3302</v>
      </c>
      <c r="E5763">
        <v>77.86</v>
      </c>
      <c r="F5763">
        <v>845</v>
      </c>
      <c r="G5763">
        <v>187</v>
      </c>
      <c r="H5763">
        <v>17</v>
      </c>
      <c r="I5763">
        <v>184</v>
      </c>
      <c r="J5763">
        <v>2667</v>
      </c>
      <c r="K5763">
        <v>1</v>
      </c>
      <c r="L5763">
        <v>12</v>
      </c>
      <c r="M5763">
        <v>854</v>
      </c>
      <c r="N5763" t="s">
        <v>18</v>
      </c>
      <c r="O5763">
        <v>0</v>
      </c>
      <c r="P5763">
        <v>3303</v>
      </c>
    </row>
    <row r="5764" spans="1:16" x14ac:dyDescent="0.25">
      <c r="A5764" t="s">
        <v>8690</v>
      </c>
      <c r="B5764">
        <v>3564</v>
      </c>
      <c r="C5764" s="3" t="str">
        <f>HYPERLINK("http://www.uniprot.org/uniprot/I1LLM4","tr|I1LLM4|I1LLM4_SOYBN")</f>
        <v>tr|I1LLM4|I1LLM4_SOYBN</v>
      </c>
      <c r="D5764" t="s">
        <v>71</v>
      </c>
      <c r="E5764">
        <v>55.6</v>
      </c>
      <c r="F5764">
        <v>1196</v>
      </c>
      <c r="G5764">
        <v>531</v>
      </c>
      <c r="H5764">
        <v>33</v>
      </c>
      <c r="I5764">
        <v>61</v>
      </c>
      <c r="J5764">
        <v>3549</v>
      </c>
      <c r="K5764">
        <v>1</v>
      </c>
      <c r="L5764">
        <v>17</v>
      </c>
      <c r="M5764">
        <v>1150</v>
      </c>
      <c r="N5764" t="s">
        <v>18</v>
      </c>
      <c r="O5764">
        <v>0</v>
      </c>
      <c r="P5764">
        <v>3225</v>
      </c>
    </row>
    <row r="5765" spans="1:16" x14ac:dyDescent="0.25">
      <c r="A5765" t="s">
        <v>8691</v>
      </c>
      <c r="B5765">
        <v>3177</v>
      </c>
      <c r="C5765" s="3" t="str">
        <f>HYPERLINK("http://www.uniprot.org/uniprot/G7LIW1","tr|G7LIW1|G7LIW1_MEDTR")</f>
        <v>tr|G7LIW1|G7LIW1_MEDTR</v>
      </c>
      <c r="D5765" t="s">
        <v>8692</v>
      </c>
      <c r="E5765">
        <v>71.739999999999995</v>
      </c>
      <c r="F5765">
        <v>1161</v>
      </c>
      <c r="G5765">
        <v>328</v>
      </c>
      <c r="H5765">
        <v>104</v>
      </c>
      <c r="I5765">
        <v>1</v>
      </c>
      <c r="J5765">
        <v>3171</v>
      </c>
      <c r="K5765">
        <v>1</v>
      </c>
      <c r="L5765">
        <v>1</v>
      </c>
      <c r="M5765">
        <v>1144</v>
      </c>
      <c r="N5765" t="s">
        <v>18</v>
      </c>
      <c r="O5765">
        <v>0</v>
      </c>
      <c r="P5765">
        <v>3995</v>
      </c>
    </row>
    <row r="5766" spans="1:16" x14ac:dyDescent="0.25">
      <c r="A5766" t="s">
        <v>8693</v>
      </c>
      <c r="B5766">
        <v>315</v>
      </c>
      <c r="C5766" s="3" t="str">
        <f>HYPERLINK("http://www.uniprot.org/uniprot/G7JQJ7","tr|G7JQJ7|G7JQJ7_MEDTR")</f>
        <v>tr|G7JQJ7|G7JQJ7_MEDTR</v>
      </c>
      <c r="D5766" t="s">
        <v>8694</v>
      </c>
      <c r="E5766">
        <v>62.5</v>
      </c>
      <c r="F5766">
        <v>104</v>
      </c>
      <c r="G5766">
        <v>39</v>
      </c>
      <c r="H5766">
        <v>0</v>
      </c>
      <c r="I5766">
        <v>1</v>
      </c>
      <c r="J5766">
        <v>312</v>
      </c>
      <c r="K5766">
        <v>1</v>
      </c>
      <c r="L5766">
        <v>12</v>
      </c>
      <c r="M5766">
        <v>115</v>
      </c>
      <c r="N5766" t="s">
        <v>18</v>
      </c>
      <c r="O5766" s="1">
        <v>4.2560000000000001E-33</v>
      </c>
      <c r="P5766">
        <v>367</v>
      </c>
    </row>
    <row r="5767" spans="1:16" x14ac:dyDescent="0.25">
      <c r="A5767" t="s">
        <v>8695</v>
      </c>
      <c r="B5767">
        <v>621</v>
      </c>
      <c r="C5767" s="3" t="str">
        <f>HYPERLINK("http://www.uniprot.org/uniprot/Q84XR7","tr|Q84XR7|Q84XR7_MEDTR")</f>
        <v>tr|Q84XR7|Q84XR7_MEDTR</v>
      </c>
      <c r="D5767" t="s">
        <v>8696</v>
      </c>
      <c r="E5767">
        <v>81.459999999999994</v>
      </c>
      <c r="F5767">
        <v>205</v>
      </c>
      <c r="G5767">
        <v>38</v>
      </c>
      <c r="H5767">
        <v>0</v>
      </c>
      <c r="I5767">
        <v>1</v>
      </c>
      <c r="J5767">
        <v>615</v>
      </c>
      <c r="K5767">
        <v>1</v>
      </c>
      <c r="L5767">
        <v>1</v>
      </c>
      <c r="M5767">
        <v>205</v>
      </c>
      <c r="N5767" t="s">
        <v>18</v>
      </c>
      <c r="O5767" s="1">
        <v>5.14177E-94</v>
      </c>
      <c r="P5767">
        <v>894</v>
      </c>
    </row>
    <row r="5768" spans="1:16" x14ac:dyDescent="0.25">
      <c r="A5768" t="s">
        <v>8697</v>
      </c>
      <c r="B5768">
        <v>951</v>
      </c>
      <c r="C5768" s="3" t="str">
        <f>HYPERLINK("http://www.uniprot.org/uniprot/G7JZU4","tr|G7JZU4|G7JZU4_MEDTR")</f>
        <v>tr|G7JZU4|G7JZU4_MEDTR</v>
      </c>
      <c r="D5768" t="s">
        <v>8698</v>
      </c>
      <c r="E5768">
        <v>71.959999999999994</v>
      </c>
      <c r="F5768">
        <v>264</v>
      </c>
      <c r="G5768">
        <v>74</v>
      </c>
      <c r="H5768">
        <v>16</v>
      </c>
      <c r="I5768">
        <v>79</v>
      </c>
      <c r="J5768">
        <v>822</v>
      </c>
      <c r="K5768">
        <v>1</v>
      </c>
      <c r="L5768">
        <v>193</v>
      </c>
      <c r="M5768">
        <v>451</v>
      </c>
      <c r="N5768" t="s">
        <v>18</v>
      </c>
      <c r="O5768" s="1">
        <v>1.0986799999999999E-97</v>
      </c>
      <c r="P5768">
        <v>929</v>
      </c>
    </row>
    <row r="5769" spans="1:16" x14ac:dyDescent="0.25">
      <c r="A5769" t="s">
        <v>8699</v>
      </c>
      <c r="B5769">
        <v>2499</v>
      </c>
      <c r="C5769" s="3" t="str">
        <f>HYPERLINK("http://www.uniprot.org/uniprot/G7LFN8","tr|G7LFN8|G7LFN8_MEDTR")</f>
        <v>tr|G7LFN8|G7LFN8_MEDTR</v>
      </c>
      <c r="D5769" t="s">
        <v>8700</v>
      </c>
      <c r="E5769">
        <v>72.540000000000006</v>
      </c>
      <c r="F5769">
        <v>765</v>
      </c>
      <c r="G5769">
        <v>210</v>
      </c>
      <c r="H5769">
        <v>2</v>
      </c>
      <c r="I5769">
        <v>208</v>
      </c>
      <c r="J5769">
        <v>2496</v>
      </c>
      <c r="K5769">
        <v>1</v>
      </c>
      <c r="L5769">
        <v>16</v>
      </c>
      <c r="M5769">
        <v>766</v>
      </c>
      <c r="N5769" t="s">
        <v>18</v>
      </c>
      <c r="O5769">
        <v>0</v>
      </c>
      <c r="P5769">
        <v>2740</v>
      </c>
    </row>
    <row r="5770" spans="1:16" x14ac:dyDescent="0.25">
      <c r="A5770" t="s">
        <v>8701</v>
      </c>
      <c r="B5770">
        <v>1620</v>
      </c>
      <c r="C5770" s="3" t="str">
        <f>HYPERLINK("http://www.uniprot.org/uniprot/I1N1F9","tr|I1N1F9|I1N1F9_SOYBN")</f>
        <v>tr|I1N1F9|I1N1F9_SOYBN</v>
      </c>
      <c r="D5770" t="s">
        <v>99</v>
      </c>
      <c r="E5770">
        <v>86.35</v>
      </c>
      <c r="F5770">
        <v>513</v>
      </c>
      <c r="G5770">
        <v>70</v>
      </c>
      <c r="H5770">
        <v>0</v>
      </c>
      <c r="I5770">
        <v>79</v>
      </c>
      <c r="J5770">
        <v>1617</v>
      </c>
      <c r="K5770">
        <v>1</v>
      </c>
      <c r="L5770">
        <v>24</v>
      </c>
      <c r="M5770">
        <v>536</v>
      </c>
      <c r="N5770" t="s">
        <v>18</v>
      </c>
      <c r="O5770">
        <v>0</v>
      </c>
      <c r="P5770">
        <v>2368</v>
      </c>
    </row>
    <row r="5771" spans="1:16" x14ac:dyDescent="0.25">
      <c r="A5771" t="s">
        <v>8702</v>
      </c>
      <c r="B5771">
        <v>624</v>
      </c>
      <c r="C5771" s="3" t="str">
        <f>HYPERLINK("http://www.uniprot.org/uniprot/I3T005","tr|I3T005|I3T005_MEDTR")</f>
        <v>tr|I3T005|I3T005_MEDTR</v>
      </c>
      <c r="D5771" t="s">
        <v>8703</v>
      </c>
      <c r="E5771">
        <v>92.38</v>
      </c>
      <c r="F5771">
        <v>197</v>
      </c>
      <c r="G5771">
        <v>15</v>
      </c>
      <c r="H5771">
        <v>0</v>
      </c>
      <c r="I5771">
        <v>1</v>
      </c>
      <c r="J5771">
        <v>591</v>
      </c>
      <c r="K5771">
        <v>1</v>
      </c>
      <c r="L5771">
        <v>1</v>
      </c>
      <c r="M5771">
        <v>197</v>
      </c>
      <c r="N5771" t="s">
        <v>18</v>
      </c>
      <c r="O5771" s="1">
        <v>1.5145099999999999E-101</v>
      </c>
      <c r="P5771">
        <v>959</v>
      </c>
    </row>
    <row r="5772" spans="1:16" x14ac:dyDescent="0.25">
      <c r="A5772" t="s">
        <v>8704</v>
      </c>
      <c r="B5772">
        <v>387</v>
      </c>
      <c r="C5772" s="3" t="str">
        <f>HYPERLINK("http://www.uniprot.org/uniprot/G7JSR6","tr|G7JSR6|G7JSR6_MEDTR")</f>
        <v>tr|G7JSR6|G7JSR6_MEDTR</v>
      </c>
      <c r="D5772" t="s">
        <v>8705</v>
      </c>
      <c r="E5772">
        <v>78.94</v>
      </c>
      <c r="F5772">
        <v>133</v>
      </c>
      <c r="G5772">
        <v>28</v>
      </c>
      <c r="H5772">
        <v>8</v>
      </c>
      <c r="I5772">
        <v>1</v>
      </c>
      <c r="J5772">
        <v>375</v>
      </c>
      <c r="K5772">
        <v>1</v>
      </c>
      <c r="L5772">
        <v>409</v>
      </c>
      <c r="M5772">
        <v>541</v>
      </c>
      <c r="N5772" t="s">
        <v>18</v>
      </c>
      <c r="O5772" s="1">
        <v>3.1348100000000001E-52</v>
      </c>
      <c r="P5772">
        <v>532</v>
      </c>
    </row>
    <row r="5773" spans="1:16" x14ac:dyDescent="0.25">
      <c r="A5773" t="s">
        <v>8706</v>
      </c>
      <c r="B5773">
        <v>204</v>
      </c>
      <c r="C5773" s="3" t="str">
        <f>HYPERLINK("http://www.uniprot.org/uniprot/G7KBN3","tr|G7KBN3|G7KBN3_MEDTR")</f>
        <v>tr|G7KBN3|G7KBN3_MEDTR</v>
      </c>
      <c r="D5773" t="s">
        <v>8707</v>
      </c>
      <c r="E5773">
        <v>54.54</v>
      </c>
      <c r="F5773">
        <v>66</v>
      </c>
      <c r="G5773">
        <v>30</v>
      </c>
      <c r="H5773">
        <v>0</v>
      </c>
      <c r="I5773">
        <v>4</v>
      </c>
      <c r="J5773">
        <v>201</v>
      </c>
      <c r="K5773">
        <v>1</v>
      </c>
      <c r="L5773">
        <v>5</v>
      </c>
      <c r="M5773">
        <v>67</v>
      </c>
      <c r="N5773" t="s">
        <v>18</v>
      </c>
      <c r="O5773" s="1">
        <v>2.7576600000000001E-8</v>
      </c>
      <c r="P5773">
        <v>153</v>
      </c>
    </row>
    <row r="5774" spans="1:16" x14ac:dyDescent="0.25">
      <c r="A5774" t="s">
        <v>8708</v>
      </c>
      <c r="B5774">
        <v>1128</v>
      </c>
      <c r="C5774" s="3" t="str">
        <f>HYPERLINK("http://www.uniprot.org/uniprot/G7ICE0","tr|G7ICE0|G7ICE0_MEDTR")</f>
        <v>tr|G7ICE0|G7ICE0_MEDTR</v>
      </c>
      <c r="D5774" t="s">
        <v>8709</v>
      </c>
      <c r="E5774">
        <v>81.39</v>
      </c>
      <c r="F5774">
        <v>215</v>
      </c>
      <c r="G5774">
        <v>40</v>
      </c>
      <c r="H5774">
        <v>0</v>
      </c>
      <c r="I5774">
        <v>481</v>
      </c>
      <c r="J5774">
        <v>1125</v>
      </c>
      <c r="K5774">
        <v>1</v>
      </c>
      <c r="L5774">
        <v>88</v>
      </c>
      <c r="M5774">
        <v>299</v>
      </c>
      <c r="N5774" t="s">
        <v>18</v>
      </c>
      <c r="O5774" s="1">
        <v>2.5522399999999997E-94</v>
      </c>
      <c r="P5774">
        <v>901</v>
      </c>
    </row>
    <row r="5775" spans="1:16" x14ac:dyDescent="0.25">
      <c r="A5775" t="s">
        <v>8710</v>
      </c>
      <c r="B5775">
        <v>1800</v>
      </c>
      <c r="C5775" s="3" t="str">
        <f>HYPERLINK("http://www.uniprot.org/uniprot/Q0ZHB8","tr|Q0ZHB8|Q0ZHB8_LOTJA")</f>
        <v>tr|Q0ZHB8|Q0ZHB8_LOTJA</v>
      </c>
      <c r="D5775" t="s">
        <v>8711</v>
      </c>
      <c r="E5775">
        <v>82.13</v>
      </c>
      <c r="F5775">
        <v>582</v>
      </c>
      <c r="G5775">
        <v>104</v>
      </c>
      <c r="H5775">
        <v>11</v>
      </c>
      <c r="I5775">
        <v>85</v>
      </c>
      <c r="J5775">
        <v>1797</v>
      </c>
      <c r="K5775">
        <v>1</v>
      </c>
      <c r="L5775">
        <v>28</v>
      </c>
      <c r="M5775">
        <v>609</v>
      </c>
      <c r="N5775" t="s">
        <v>18</v>
      </c>
      <c r="O5775">
        <v>0</v>
      </c>
      <c r="P5775">
        <v>2487</v>
      </c>
    </row>
    <row r="5776" spans="1:16" x14ac:dyDescent="0.25">
      <c r="A5776" t="s">
        <v>8712</v>
      </c>
      <c r="B5776">
        <v>435</v>
      </c>
      <c r="C5776" s="3" t="str">
        <f>HYPERLINK("http://www.uniprot.org/uniprot/Q2HTJ2","tr|Q2HTJ2|Q2HTJ2_MEDTR")</f>
        <v>tr|Q2HTJ2|Q2HTJ2_MEDTR</v>
      </c>
      <c r="D5776" t="s">
        <v>7991</v>
      </c>
      <c r="E5776">
        <v>87.5</v>
      </c>
      <c r="F5776">
        <v>144</v>
      </c>
      <c r="G5776">
        <v>18</v>
      </c>
      <c r="H5776">
        <v>0</v>
      </c>
      <c r="I5776">
        <v>1</v>
      </c>
      <c r="J5776">
        <v>432</v>
      </c>
      <c r="K5776">
        <v>1</v>
      </c>
      <c r="L5776">
        <v>2127</v>
      </c>
      <c r="M5776">
        <v>2270</v>
      </c>
      <c r="N5776" t="s">
        <v>18</v>
      </c>
      <c r="O5776" s="1">
        <v>3.2004800000000001E-65</v>
      </c>
      <c r="P5776">
        <v>644</v>
      </c>
    </row>
    <row r="5777" spans="1:16" x14ac:dyDescent="0.25">
      <c r="A5777" t="s">
        <v>8713</v>
      </c>
      <c r="B5777">
        <v>915</v>
      </c>
      <c r="C5777" s="3" t="str">
        <f>HYPERLINK("http://www.uniprot.org/uniprot/I3S8Y8","tr|I3S8Y8|I3S8Y8_MEDTR")</f>
        <v>tr|I3S8Y8|I3S8Y8_MEDTR</v>
      </c>
      <c r="D5777" t="s">
        <v>22</v>
      </c>
      <c r="E5777">
        <v>90.13</v>
      </c>
      <c r="F5777">
        <v>304</v>
      </c>
      <c r="G5777">
        <v>30</v>
      </c>
      <c r="H5777">
        <v>0</v>
      </c>
      <c r="I5777">
        <v>1</v>
      </c>
      <c r="J5777">
        <v>912</v>
      </c>
      <c r="K5777">
        <v>1</v>
      </c>
      <c r="L5777">
        <v>1</v>
      </c>
      <c r="M5777">
        <v>304</v>
      </c>
      <c r="N5777" t="s">
        <v>18</v>
      </c>
      <c r="O5777" s="1">
        <v>1.3559099999999999E-158</v>
      </c>
      <c r="P5777">
        <v>1454</v>
      </c>
    </row>
    <row r="5778" spans="1:16" x14ac:dyDescent="0.25">
      <c r="A5778" t="s">
        <v>8714</v>
      </c>
      <c r="B5778">
        <v>288</v>
      </c>
      <c r="C5778" s="3" t="str">
        <f>HYPERLINK("http://www.uniprot.org/uniprot/I6ZTT9","tr|I6ZTT9|I6ZTT9_PHAVU")</f>
        <v>tr|I6ZTT9|I6ZTT9_PHAVU</v>
      </c>
      <c r="D5778" t="s">
        <v>2610</v>
      </c>
      <c r="E5778">
        <v>57.64</v>
      </c>
      <c r="F5778">
        <v>85</v>
      </c>
      <c r="G5778">
        <v>36</v>
      </c>
      <c r="H5778">
        <v>0</v>
      </c>
      <c r="I5778">
        <v>25</v>
      </c>
      <c r="J5778">
        <v>279</v>
      </c>
      <c r="K5778">
        <v>1</v>
      </c>
      <c r="L5778">
        <v>37</v>
      </c>
      <c r="M5778">
        <v>119</v>
      </c>
      <c r="N5778" t="s">
        <v>18</v>
      </c>
      <c r="O5778" s="1">
        <v>2.5889099999999998E-22</v>
      </c>
      <c r="P5778">
        <v>274</v>
      </c>
    </row>
    <row r="5779" spans="1:16" x14ac:dyDescent="0.25">
      <c r="A5779" t="s">
        <v>8715</v>
      </c>
      <c r="B5779">
        <v>798</v>
      </c>
      <c r="C5779" s="3" t="str">
        <f>HYPERLINK("http://www.uniprot.org/uniprot/G7KD12","tr|G7KD12|G7KD12_MEDTR")</f>
        <v>tr|G7KD12|G7KD12_MEDTR</v>
      </c>
      <c r="D5779" t="s">
        <v>8716</v>
      </c>
      <c r="E5779">
        <v>79.47</v>
      </c>
      <c r="F5779">
        <v>268</v>
      </c>
      <c r="G5779">
        <v>55</v>
      </c>
      <c r="H5779">
        <v>4</v>
      </c>
      <c r="I5779">
        <v>4</v>
      </c>
      <c r="J5779">
        <v>795</v>
      </c>
      <c r="K5779">
        <v>1</v>
      </c>
      <c r="L5779">
        <v>3</v>
      </c>
      <c r="M5779">
        <v>269</v>
      </c>
      <c r="N5779" t="s">
        <v>18</v>
      </c>
      <c r="O5779" s="1">
        <v>3.1107800000000002E-110</v>
      </c>
      <c r="P5779">
        <v>1036</v>
      </c>
    </row>
    <row r="5780" spans="1:16" x14ac:dyDescent="0.25">
      <c r="A5780" t="s">
        <v>8717</v>
      </c>
      <c r="B5780">
        <v>447</v>
      </c>
      <c r="C5780" s="3" t="str">
        <f>HYPERLINK("http://www.uniprot.org/uniprot/Q06H23","tr|Q06H23|Q06H23_ARAHY")</f>
        <v>tr|Q06H23|Q06H23_ARAHY</v>
      </c>
      <c r="D5780" t="s">
        <v>8718</v>
      </c>
      <c r="E5780">
        <v>100</v>
      </c>
      <c r="F5780">
        <v>148</v>
      </c>
      <c r="G5780">
        <v>0</v>
      </c>
      <c r="H5780">
        <v>0</v>
      </c>
      <c r="I5780">
        <v>1</v>
      </c>
      <c r="J5780">
        <v>444</v>
      </c>
      <c r="K5780">
        <v>1</v>
      </c>
      <c r="L5780">
        <v>1</v>
      </c>
      <c r="M5780">
        <v>148</v>
      </c>
      <c r="N5780" t="s">
        <v>18</v>
      </c>
      <c r="O5780" s="1">
        <v>4.5002499999999997E-83</v>
      </c>
      <c r="P5780">
        <v>798</v>
      </c>
    </row>
    <row r="5781" spans="1:16" x14ac:dyDescent="0.25">
      <c r="A5781" t="s">
        <v>8719</v>
      </c>
      <c r="B5781">
        <v>447</v>
      </c>
      <c r="C5781" s="3" t="str">
        <f>HYPERLINK("http://www.uniprot.org/uniprot/G7K4L8","tr|G7K4L8|G7K4L8_MEDTR")</f>
        <v>tr|G7K4L8|G7K4L8_MEDTR</v>
      </c>
      <c r="D5781" t="s">
        <v>1665</v>
      </c>
      <c r="E5781">
        <v>45.39</v>
      </c>
      <c r="F5781">
        <v>152</v>
      </c>
      <c r="G5781">
        <v>83</v>
      </c>
      <c r="H5781">
        <v>4</v>
      </c>
      <c r="I5781">
        <v>1</v>
      </c>
      <c r="J5781">
        <v>444</v>
      </c>
      <c r="K5781">
        <v>1</v>
      </c>
      <c r="L5781">
        <v>1</v>
      </c>
      <c r="M5781">
        <v>152</v>
      </c>
      <c r="N5781" t="s">
        <v>18</v>
      </c>
      <c r="O5781" s="1">
        <v>1.12659E-25</v>
      </c>
      <c r="P5781">
        <v>303</v>
      </c>
    </row>
    <row r="5782" spans="1:16" x14ac:dyDescent="0.25">
      <c r="A5782" t="s">
        <v>8720</v>
      </c>
      <c r="B5782">
        <v>912</v>
      </c>
      <c r="C5782" s="3" t="str">
        <f>HYPERLINK("http://www.uniprot.org/uniprot/G7L3J2","tr|G7L3J2|G7L3J2_MEDTR")</f>
        <v>tr|G7L3J2|G7L3J2_MEDTR</v>
      </c>
      <c r="D5782" t="s">
        <v>8721</v>
      </c>
      <c r="E5782">
        <v>71.56</v>
      </c>
      <c r="F5782">
        <v>313</v>
      </c>
      <c r="G5782">
        <v>89</v>
      </c>
      <c r="H5782">
        <v>11</v>
      </c>
      <c r="I5782">
        <v>1</v>
      </c>
      <c r="J5782">
        <v>906</v>
      </c>
      <c r="K5782">
        <v>1</v>
      </c>
      <c r="L5782">
        <v>1</v>
      </c>
      <c r="M5782">
        <v>303</v>
      </c>
      <c r="N5782" t="s">
        <v>18</v>
      </c>
      <c r="O5782" s="1">
        <v>3.2445400000000002E-120</v>
      </c>
      <c r="P5782">
        <v>1123</v>
      </c>
    </row>
    <row r="5783" spans="1:16" x14ac:dyDescent="0.25">
      <c r="A5783" t="s">
        <v>8722</v>
      </c>
      <c r="B5783">
        <v>1419</v>
      </c>
      <c r="C5783" s="3" t="str">
        <f>HYPERLINK("http://www.uniprot.org/uniprot/G7KWY6","tr|G7KWY6|G7KWY6_MEDTR")</f>
        <v>tr|G7KWY6|G7KWY6_MEDTR</v>
      </c>
      <c r="D5783" t="s">
        <v>8723</v>
      </c>
      <c r="E5783">
        <v>85.53</v>
      </c>
      <c r="F5783">
        <v>477</v>
      </c>
      <c r="G5783">
        <v>69</v>
      </c>
      <c r="H5783">
        <v>7</v>
      </c>
      <c r="I5783">
        <v>7</v>
      </c>
      <c r="J5783">
        <v>1416</v>
      </c>
      <c r="K5783">
        <v>1</v>
      </c>
      <c r="L5783">
        <v>1</v>
      </c>
      <c r="M5783">
        <v>469</v>
      </c>
      <c r="N5783" t="s">
        <v>18</v>
      </c>
      <c r="O5783">
        <v>0</v>
      </c>
      <c r="P5783">
        <v>2060</v>
      </c>
    </row>
    <row r="5784" spans="1:16" x14ac:dyDescent="0.25">
      <c r="A5784" t="s">
        <v>8724</v>
      </c>
      <c r="B5784">
        <v>474</v>
      </c>
      <c r="C5784" s="3" t="str">
        <f>HYPERLINK("http://www.uniprot.org/uniprot/G7IAC3","tr|G7IAC3|G7IAC3_MEDTR")</f>
        <v>tr|G7IAC3|G7IAC3_MEDTR</v>
      </c>
      <c r="D5784" t="s">
        <v>8725</v>
      </c>
      <c r="E5784">
        <v>71.05</v>
      </c>
      <c r="F5784">
        <v>152</v>
      </c>
      <c r="G5784">
        <v>44</v>
      </c>
      <c r="H5784">
        <v>0</v>
      </c>
      <c r="I5784">
        <v>1</v>
      </c>
      <c r="J5784">
        <v>456</v>
      </c>
      <c r="K5784">
        <v>1</v>
      </c>
      <c r="L5784">
        <v>1</v>
      </c>
      <c r="M5784">
        <v>152</v>
      </c>
      <c r="N5784" t="s">
        <v>18</v>
      </c>
      <c r="O5784" s="1">
        <v>2.37647E-52</v>
      </c>
      <c r="P5784">
        <v>533</v>
      </c>
    </row>
    <row r="5785" spans="1:16" x14ac:dyDescent="0.25">
      <c r="A5785" t="s">
        <v>8726</v>
      </c>
      <c r="B5785">
        <v>1977</v>
      </c>
      <c r="C5785" s="3" t="str">
        <f>HYPERLINK("http://www.uniprot.org/uniprot/K7LZJ2","tr|K7LZJ2|K7LZJ2_SOYBN")</f>
        <v>tr|K7LZJ2|K7LZJ2_SOYBN</v>
      </c>
      <c r="D5785" t="s">
        <v>28</v>
      </c>
      <c r="E5785">
        <v>70.78</v>
      </c>
      <c r="F5785">
        <v>664</v>
      </c>
      <c r="G5785">
        <v>194</v>
      </c>
      <c r="H5785">
        <v>6</v>
      </c>
      <c r="I5785">
        <v>1</v>
      </c>
      <c r="J5785">
        <v>1974</v>
      </c>
      <c r="K5785">
        <v>1</v>
      </c>
      <c r="L5785">
        <v>1</v>
      </c>
      <c r="M5785">
        <v>659</v>
      </c>
      <c r="N5785" t="s">
        <v>18</v>
      </c>
      <c r="O5785">
        <v>0</v>
      </c>
      <c r="P5785">
        <v>2227</v>
      </c>
    </row>
    <row r="5786" spans="1:16" x14ac:dyDescent="0.25">
      <c r="A5786" t="s">
        <v>8727</v>
      </c>
      <c r="B5786">
        <v>993</v>
      </c>
      <c r="C5786" s="3" t="str">
        <f>HYPERLINK("http://www.uniprot.org/uniprot/G7KJL7","tr|G7KJL7|G7KJL7_MEDTR")</f>
        <v>tr|G7KJL7|G7KJL7_MEDTR</v>
      </c>
      <c r="D5786" t="s">
        <v>8575</v>
      </c>
      <c r="E5786">
        <v>88.67</v>
      </c>
      <c r="F5786">
        <v>318</v>
      </c>
      <c r="G5786">
        <v>36</v>
      </c>
      <c r="H5786">
        <v>0</v>
      </c>
      <c r="I5786">
        <v>1</v>
      </c>
      <c r="J5786">
        <v>954</v>
      </c>
      <c r="K5786">
        <v>1</v>
      </c>
      <c r="L5786">
        <v>107</v>
      </c>
      <c r="M5786">
        <v>423</v>
      </c>
      <c r="N5786" t="s">
        <v>18</v>
      </c>
      <c r="O5786" s="1">
        <v>5.1769299999999995E-162</v>
      </c>
      <c r="P5786">
        <v>1484</v>
      </c>
    </row>
    <row r="5787" spans="1:16" x14ac:dyDescent="0.25">
      <c r="A5787" t="s">
        <v>8728</v>
      </c>
      <c r="B5787">
        <v>597</v>
      </c>
      <c r="C5787" s="3" t="str">
        <f>HYPERLINK("http://www.uniprot.org/uniprot/G7J885","tr|G7J885|G7J885_MEDTR")</f>
        <v>tr|G7J885|G7J885_MEDTR</v>
      </c>
      <c r="D5787" t="s">
        <v>8729</v>
      </c>
      <c r="E5787">
        <v>62.68</v>
      </c>
      <c r="F5787">
        <v>201</v>
      </c>
      <c r="G5787">
        <v>75</v>
      </c>
      <c r="H5787">
        <v>3</v>
      </c>
      <c r="I5787">
        <v>1</v>
      </c>
      <c r="J5787">
        <v>594</v>
      </c>
      <c r="K5787">
        <v>1</v>
      </c>
      <c r="L5787">
        <v>1</v>
      </c>
      <c r="M5787">
        <v>183</v>
      </c>
      <c r="N5787" t="s">
        <v>18</v>
      </c>
      <c r="O5787" s="1">
        <v>1.9714099999999999E-52</v>
      </c>
      <c r="P5787">
        <v>535</v>
      </c>
    </row>
    <row r="5788" spans="1:16" x14ac:dyDescent="0.25">
      <c r="A5788" t="s">
        <v>8730</v>
      </c>
      <c r="B5788">
        <v>999</v>
      </c>
      <c r="C5788" s="3" t="str">
        <f>HYPERLINK("http://www.uniprot.org/uniprot/I3T7T0","tr|I3T7T0|I3T7T0_MEDTR")</f>
        <v>tr|I3T7T0|I3T7T0_MEDTR</v>
      </c>
      <c r="D5788" t="s">
        <v>22</v>
      </c>
      <c r="E5788">
        <v>76.959999999999994</v>
      </c>
      <c r="F5788">
        <v>330</v>
      </c>
      <c r="G5788">
        <v>76</v>
      </c>
      <c r="H5788">
        <v>0</v>
      </c>
      <c r="I5788">
        <v>1</v>
      </c>
      <c r="J5788">
        <v>990</v>
      </c>
      <c r="K5788">
        <v>1</v>
      </c>
      <c r="L5788">
        <v>1</v>
      </c>
      <c r="M5788">
        <v>325</v>
      </c>
      <c r="N5788" t="s">
        <v>18</v>
      </c>
      <c r="O5788" s="1">
        <v>3.1894499999999998E-143</v>
      </c>
      <c r="P5788">
        <v>1322</v>
      </c>
    </row>
    <row r="5789" spans="1:16" x14ac:dyDescent="0.25">
      <c r="A5789" t="s">
        <v>8731</v>
      </c>
      <c r="B5789">
        <v>312</v>
      </c>
      <c r="C5789" s="3" t="str">
        <f>HYPERLINK("http://www.uniprot.org/uniprot/Q8H6W2","tr|Q8H6W2|Q8H6W2_CICAR")</f>
        <v>tr|Q8H6W2|Q8H6W2_CICAR</v>
      </c>
      <c r="D5789" t="s">
        <v>139</v>
      </c>
      <c r="E5789">
        <v>78.94</v>
      </c>
      <c r="F5789">
        <v>38</v>
      </c>
      <c r="G5789">
        <v>8</v>
      </c>
      <c r="H5789">
        <v>0</v>
      </c>
      <c r="I5789">
        <v>1</v>
      </c>
      <c r="J5789">
        <v>114</v>
      </c>
      <c r="K5789">
        <v>1</v>
      </c>
      <c r="L5789">
        <v>1</v>
      </c>
      <c r="M5789">
        <v>38</v>
      </c>
      <c r="N5789" t="s">
        <v>18</v>
      </c>
      <c r="O5789" s="1">
        <v>4.3031899999999999E-9</v>
      </c>
      <c r="P5789">
        <v>160</v>
      </c>
    </row>
    <row r="5790" spans="1:16" x14ac:dyDescent="0.25">
      <c r="A5790" t="s">
        <v>8732</v>
      </c>
      <c r="B5790">
        <v>870</v>
      </c>
      <c r="C5790" s="3" t="str">
        <f>HYPERLINK("http://www.uniprot.org/uniprot/G7LIW2","tr|G7LIW2|G7LIW2_MEDTR")</f>
        <v>tr|G7LIW2|G7LIW2_MEDTR</v>
      </c>
      <c r="D5790" t="s">
        <v>8733</v>
      </c>
      <c r="E5790">
        <v>89.56</v>
      </c>
      <c r="F5790">
        <v>278</v>
      </c>
      <c r="G5790">
        <v>29</v>
      </c>
      <c r="H5790">
        <v>0</v>
      </c>
      <c r="I5790">
        <v>34</v>
      </c>
      <c r="J5790">
        <v>867</v>
      </c>
      <c r="K5790">
        <v>1</v>
      </c>
      <c r="L5790">
        <v>9</v>
      </c>
      <c r="M5790">
        <v>285</v>
      </c>
      <c r="N5790" t="s">
        <v>18</v>
      </c>
      <c r="O5790" s="1">
        <v>1.74855E-136</v>
      </c>
      <c r="P5790">
        <v>1263</v>
      </c>
    </row>
    <row r="5791" spans="1:16" x14ac:dyDescent="0.25">
      <c r="A5791" t="s">
        <v>8734</v>
      </c>
      <c r="B5791">
        <v>5676</v>
      </c>
      <c r="C5791" s="3" t="str">
        <f>HYPERLINK("http://www.uniprot.org/uniprot/G7JQK0","tr|G7JQK0|G7JQK0_MEDTR")</f>
        <v>tr|G7JQK0|G7JQK0_MEDTR</v>
      </c>
      <c r="D5791" t="s">
        <v>8735</v>
      </c>
      <c r="E5791">
        <v>73.67</v>
      </c>
      <c r="F5791">
        <v>1242</v>
      </c>
      <c r="G5791">
        <v>327</v>
      </c>
      <c r="H5791">
        <v>27</v>
      </c>
      <c r="I5791">
        <v>1375</v>
      </c>
      <c r="J5791">
        <v>5019</v>
      </c>
      <c r="K5791">
        <v>1</v>
      </c>
      <c r="L5791">
        <v>271</v>
      </c>
      <c r="M5791">
        <v>1494</v>
      </c>
      <c r="N5791" t="s">
        <v>18</v>
      </c>
      <c r="O5791">
        <v>0</v>
      </c>
      <c r="P5791">
        <v>4602</v>
      </c>
    </row>
    <row r="5792" spans="1:16" x14ac:dyDescent="0.25">
      <c r="A5792" t="s">
        <v>8736</v>
      </c>
      <c r="B5792">
        <v>978</v>
      </c>
      <c r="C5792" s="3" t="str">
        <f>HYPERLINK("http://www.uniprot.org/uniprot/G7J4I5","tr|G7J4I5|G7J4I5_MEDTR")</f>
        <v>tr|G7J4I5|G7J4I5_MEDTR</v>
      </c>
      <c r="D5792" t="s">
        <v>4320</v>
      </c>
      <c r="E5792">
        <v>69.86</v>
      </c>
      <c r="F5792">
        <v>302</v>
      </c>
      <c r="G5792">
        <v>91</v>
      </c>
      <c r="H5792">
        <v>3</v>
      </c>
      <c r="I5792">
        <v>55</v>
      </c>
      <c r="J5792">
        <v>951</v>
      </c>
      <c r="K5792">
        <v>1</v>
      </c>
      <c r="L5792">
        <v>19</v>
      </c>
      <c r="M5792">
        <v>320</v>
      </c>
      <c r="N5792" t="s">
        <v>18</v>
      </c>
      <c r="O5792" s="1">
        <v>2.6530600000000001E-110</v>
      </c>
      <c r="P5792">
        <v>1038</v>
      </c>
    </row>
    <row r="5793" spans="1:16" x14ac:dyDescent="0.25">
      <c r="A5793" t="s">
        <v>8737</v>
      </c>
      <c r="B5793">
        <v>2397</v>
      </c>
      <c r="C5793" s="3" t="str">
        <f>HYPERLINK("http://www.uniprot.org/uniprot/G7LGB3","tr|G7LGB3|G7LGB3_MEDTR")</f>
        <v>tr|G7LGB3|G7LGB3_MEDTR</v>
      </c>
      <c r="D5793" t="s">
        <v>8738</v>
      </c>
      <c r="E5793">
        <v>71.13</v>
      </c>
      <c r="F5793">
        <v>776</v>
      </c>
      <c r="G5793">
        <v>224</v>
      </c>
      <c r="H5793">
        <v>12</v>
      </c>
      <c r="I5793">
        <v>28</v>
      </c>
      <c r="J5793">
        <v>2319</v>
      </c>
      <c r="K5793">
        <v>1</v>
      </c>
      <c r="L5793">
        <v>98</v>
      </c>
      <c r="M5793">
        <v>824</v>
      </c>
      <c r="N5793" t="s">
        <v>18</v>
      </c>
      <c r="O5793">
        <v>0</v>
      </c>
      <c r="P5793">
        <v>2727</v>
      </c>
    </row>
    <row r="5794" spans="1:16" x14ac:dyDescent="0.25">
      <c r="A5794" t="s">
        <v>8739</v>
      </c>
      <c r="B5794">
        <v>897</v>
      </c>
      <c r="C5794" s="3" t="str">
        <f>HYPERLINK("http://www.uniprot.org/uniprot/K7LCG6","tr|K7LCG6|K7LCG6_SOYBN")</f>
        <v>tr|K7LCG6|K7LCG6_SOYBN</v>
      </c>
      <c r="D5794" t="s">
        <v>61</v>
      </c>
      <c r="E5794">
        <v>28.57</v>
      </c>
      <c r="F5794">
        <v>189</v>
      </c>
      <c r="G5794">
        <v>135</v>
      </c>
      <c r="H5794">
        <v>28</v>
      </c>
      <c r="I5794">
        <v>349</v>
      </c>
      <c r="J5794">
        <v>831</v>
      </c>
      <c r="K5794">
        <v>1</v>
      </c>
      <c r="L5794">
        <v>303</v>
      </c>
      <c r="M5794">
        <v>483</v>
      </c>
      <c r="N5794" t="s">
        <v>18</v>
      </c>
      <c r="O5794" s="1">
        <v>3.6248499999999997E-15</v>
      </c>
      <c r="P5794">
        <v>217</v>
      </c>
    </row>
    <row r="5795" spans="1:16" x14ac:dyDescent="0.25">
      <c r="A5795" t="s">
        <v>8740</v>
      </c>
      <c r="B5795">
        <v>2001</v>
      </c>
      <c r="C5795" s="3" t="str">
        <f>HYPERLINK("http://www.uniprot.org/uniprot/I1MMJ3","tr|I1MMJ3|I1MMJ3_SOYBN")</f>
        <v>tr|I1MMJ3|I1MMJ3_SOYBN</v>
      </c>
      <c r="D5795" t="s">
        <v>71</v>
      </c>
      <c r="E5795">
        <v>78.900000000000006</v>
      </c>
      <c r="F5795">
        <v>659</v>
      </c>
      <c r="G5795">
        <v>139</v>
      </c>
      <c r="H5795">
        <v>0</v>
      </c>
      <c r="I5795">
        <v>22</v>
      </c>
      <c r="J5795">
        <v>1998</v>
      </c>
      <c r="K5795">
        <v>1</v>
      </c>
      <c r="L5795">
        <v>51</v>
      </c>
      <c r="M5795">
        <v>694</v>
      </c>
      <c r="N5795" t="s">
        <v>18</v>
      </c>
      <c r="O5795">
        <v>0</v>
      </c>
      <c r="P5795">
        <v>2591</v>
      </c>
    </row>
    <row r="5796" spans="1:16" x14ac:dyDescent="0.25">
      <c r="A5796" t="s">
        <v>8741</v>
      </c>
      <c r="B5796">
        <v>1668</v>
      </c>
      <c r="C5796" s="3" t="str">
        <f>HYPERLINK("http://www.uniprot.org/uniprot/G7K877","tr|G7K877|G7K877_MEDTR")</f>
        <v>tr|G7K877|G7K877_MEDTR</v>
      </c>
      <c r="D5796" t="s">
        <v>8742</v>
      </c>
      <c r="E5796">
        <v>78.19</v>
      </c>
      <c r="F5796">
        <v>555</v>
      </c>
      <c r="G5796">
        <v>121</v>
      </c>
      <c r="H5796">
        <v>0</v>
      </c>
      <c r="I5796">
        <v>1</v>
      </c>
      <c r="J5796">
        <v>1665</v>
      </c>
      <c r="K5796">
        <v>1</v>
      </c>
      <c r="L5796">
        <v>1</v>
      </c>
      <c r="M5796">
        <v>555</v>
      </c>
      <c r="N5796" t="s">
        <v>18</v>
      </c>
      <c r="O5796">
        <v>0</v>
      </c>
      <c r="P5796">
        <v>2230</v>
      </c>
    </row>
    <row r="5797" spans="1:16" x14ac:dyDescent="0.25">
      <c r="A5797" t="s">
        <v>8743</v>
      </c>
      <c r="B5797">
        <v>720</v>
      </c>
      <c r="C5797" s="3" t="str">
        <f>HYPERLINK("http://www.uniprot.org/uniprot/G7K1Y4","tr|G7K1Y4|G7K1Y4_MEDTR")</f>
        <v>tr|G7K1Y4|G7K1Y4_MEDTR</v>
      </c>
      <c r="D5797" t="s">
        <v>8744</v>
      </c>
      <c r="E5797">
        <v>48.5</v>
      </c>
      <c r="F5797">
        <v>134</v>
      </c>
      <c r="G5797">
        <v>69</v>
      </c>
      <c r="H5797">
        <v>7</v>
      </c>
      <c r="I5797">
        <v>31</v>
      </c>
      <c r="J5797">
        <v>411</v>
      </c>
      <c r="K5797">
        <v>1</v>
      </c>
      <c r="L5797">
        <v>71</v>
      </c>
      <c r="M5797">
        <v>200</v>
      </c>
      <c r="N5797" t="s">
        <v>18</v>
      </c>
      <c r="O5797" s="1">
        <v>1.9890699999999999E-22</v>
      </c>
      <c r="P5797">
        <v>278</v>
      </c>
    </row>
    <row r="5798" spans="1:16" x14ac:dyDescent="0.25">
      <c r="A5798" t="s">
        <v>8745</v>
      </c>
      <c r="B5798">
        <v>321</v>
      </c>
      <c r="C5798" s="3" t="str">
        <f>HYPERLINK("http://www.uniprot.org/uniprot/Q949L5","tr|Q949L5|Q949L5_CICAR")</f>
        <v>tr|Q949L5|Q949L5_CICAR</v>
      </c>
      <c r="D5798" t="s">
        <v>55</v>
      </c>
      <c r="E5798">
        <v>70.52</v>
      </c>
      <c r="F5798">
        <v>95</v>
      </c>
      <c r="G5798">
        <v>28</v>
      </c>
      <c r="H5798">
        <v>0</v>
      </c>
      <c r="I5798">
        <v>1</v>
      </c>
      <c r="J5798">
        <v>285</v>
      </c>
      <c r="K5798">
        <v>1</v>
      </c>
      <c r="L5798">
        <v>1</v>
      </c>
      <c r="M5798">
        <v>95</v>
      </c>
      <c r="N5798" t="s">
        <v>18</v>
      </c>
      <c r="O5798" s="1">
        <v>4.8297999999999998E-29</v>
      </c>
      <c r="P5798">
        <v>332</v>
      </c>
    </row>
    <row r="5799" spans="1:16" x14ac:dyDescent="0.25">
      <c r="A5799" t="s">
        <v>8746</v>
      </c>
      <c r="B5799">
        <v>1266</v>
      </c>
      <c r="C5799" s="3" t="str">
        <f>HYPERLINK("http://www.uniprot.org/uniprot/M5W337","tr|M5W337|M5W337_PRUPE")</f>
        <v>tr|M5W337|M5W337_PRUPE</v>
      </c>
      <c r="D5799" t="s">
        <v>468</v>
      </c>
      <c r="E5799">
        <v>24.88</v>
      </c>
      <c r="F5799">
        <v>442</v>
      </c>
      <c r="G5799">
        <v>332</v>
      </c>
      <c r="H5799">
        <v>21</v>
      </c>
      <c r="I5799">
        <v>1</v>
      </c>
      <c r="J5799">
        <v>1263</v>
      </c>
      <c r="K5799">
        <v>1</v>
      </c>
      <c r="L5799">
        <v>53</v>
      </c>
      <c r="M5799">
        <v>464</v>
      </c>
      <c r="N5799" t="s">
        <v>18</v>
      </c>
      <c r="O5799" s="1">
        <v>1.53494E-29</v>
      </c>
      <c r="P5799">
        <v>343</v>
      </c>
    </row>
    <row r="5800" spans="1:16" x14ac:dyDescent="0.25">
      <c r="A5800" t="s">
        <v>8747</v>
      </c>
      <c r="B5800">
        <v>1383</v>
      </c>
      <c r="C5800" s="3" t="str">
        <f>HYPERLINK("http://www.uniprot.org/uniprot/G7IRJ4","tr|G7IRJ4|G7IRJ4_MEDTR")</f>
        <v>tr|G7IRJ4|G7IRJ4_MEDTR</v>
      </c>
      <c r="D5800" t="s">
        <v>3466</v>
      </c>
      <c r="E5800">
        <v>90.45</v>
      </c>
      <c r="F5800">
        <v>461</v>
      </c>
      <c r="G5800">
        <v>44</v>
      </c>
      <c r="H5800">
        <v>1</v>
      </c>
      <c r="I5800">
        <v>1</v>
      </c>
      <c r="J5800">
        <v>1380</v>
      </c>
      <c r="K5800">
        <v>1</v>
      </c>
      <c r="L5800">
        <v>1</v>
      </c>
      <c r="M5800">
        <v>458</v>
      </c>
      <c r="N5800" t="s">
        <v>18</v>
      </c>
      <c r="O5800">
        <v>0</v>
      </c>
      <c r="P5800">
        <v>2171</v>
      </c>
    </row>
    <row r="5801" spans="1:16" x14ac:dyDescent="0.25">
      <c r="A5801" t="s">
        <v>8748</v>
      </c>
      <c r="B5801">
        <v>750</v>
      </c>
      <c r="C5801" s="3" t="str">
        <f>HYPERLINK("http://www.uniprot.org/uniprot/I1M2D9","tr|I1M2D9|I1M2D9_SOYBN")</f>
        <v>tr|I1M2D9|I1M2D9_SOYBN</v>
      </c>
      <c r="D5801" t="s">
        <v>28</v>
      </c>
      <c r="E5801">
        <v>67.900000000000006</v>
      </c>
      <c r="F5801">
        <v>215</v>
      </c>
      <c r="G5801">
        <v>69</v>
      </c>
      <c r="H5801">
        <v>0</v>
      </c>
      <c r="I5801">
        <v>88</v>
      </c>
      <c r="J5801">
        <v>732</v>
      </c>
      <c r="K5801">
        <v>1</v>
      </c>
      <c r="L5801">
        <v>24</v>
      </c>
      <c r="M5801">
        <v>228</v>
      </c>
      <c r="N5801" t="s">
        <v>18</v>
      </c>
      <c r="O5801" s="1">
        <v>5.2288999999999997E-77</v>
      </c>
      <c r="P5801">
        <v>749</v>
      </c>
    </row>
    <row r="5802" spans="1:16" x14ac:dyDescent="0.25">
      <c r="A5802" t="s">
        <v>8749</v>
      </c>
      <c r="B5802">
        <v>912</v>
      </c>
      <c r="C5802" s="3" t="str">
        <f>HYPERLINK("http://www.uniprot.org/uniprot/I3T0L1","tr|I3T0L1|I3T0L1_MEDTR")</f>
        <v>tr|I3T0L1|I3T0L1_MEDTR</v>
      </c>
      <c r="D5802" t="s">
        <v>22</v>
      </c>
      <c r="E5802">
        <v>64.38</v>
      </c>
      <c r="F5802">
        <v>292</v>
      </c>
      <c r="G5802">
        <v>104</v>
      </c>
      <c r="H5802">
        <v>4</v>
      </c>
      <c r="I5802">
        <v>19</v>
      </c>
      <c r="J5802">
        <v>882</v>
      </c>
      <c r="K5802">
        <v>1</v>
      </c>
      <c r="L5802">
        <v>7</v>
      </c>
      <c r="M5802">
        <v>292</v>
      </c>
      <c r="N5802" t="s">
        <v>18</v>
      </c>
      <c r="O5802" s="1">
        <v>8.3084300000000004E-100</v>
      </c>
      <c r="P5802">
        <v>947</v>
      </c>
    </row>
    <row r="5803" spans="1:16" x14ac:dyDescent="0.25">
      <c r="A5803" t="s">
        <v>8750</v>
      </c>
      <c r="B5803">
        <v>1479</v>
      </c>
      <c r="C5803" s="3" t="str">
        <f>HYPERLINK("http://www.uniprot.org/uniprot/M5WQX6","tr|M5WQX6|M5WQX6_PRUPE")</f>
        <v>tr|M5WQX6|M5WQX6_PRUPE</v>
      </c>
      <c r="D5803" t="s">
        <v>8751</v>
      </c>
      <c r="E5803">
        <v>39.4</v>
      </c>
      <c r="F5803">
        <v>500</v>
      </c>
      <c r="G5803">
        <v>303</v>
      </c>
      <c r="H5803">
        <v>21</v>
      </c>
      <c r="I5803">
        <v>34</v>
      </c>
      <c r="J5803">
        <v>1470</v>
      </c>
      <c r="K5803">
        <v>1</v>
      </c>
      <c r="L5803">
        <v>197</v>
      </c>
      <c r="M5803">
        <v>679</v>
      </c>
      <c r="N5803" t="s">
        <v>18</v>
      </c>
      <c r="O5803" s="1">
        <v>2.6130999999999999E-79</v>
      </c>
      <c r="P5803">
        <v>773</v>
      </c>
    </row>
    <row r="5804" spans="1:16" x14ac:dyDescent="0.25">
      <c r="A5804" t="s">
        <v>8752</v>
      </c>
      <c r="B5804">
        <v>741</v>
      </c>
      <c r="C5804" s="3" t="str">
        <f>HYPERLINK("http://www.uniprot.org/uniprot/I1JJ04","tr|I1JJ04|I1JJ04_SOYBN")</f>
        <v>tr|I1JJ04|I1JJ04_SOYBN</v>
      </c>
      <c r="D5804" t="s">
        <v>8753</v>
      </c>
      <c r="E5804">
        <v>76.290000000000006</v>
      </c>
      <c r="F5804">
        <v>232</v>
      </c>
      <c r="G5804">
        <v>55</v>
      </c>
      <c r="H5804">
        <v>0</v>
      </c>
      <c r="I5804">
        <v>1</v>
      </c>
      <c r="J5804">
        <v>696</v>
      </c>
      <c r="K5804">
        <v>1</v>
      </c>
      <c r="L5804">
        <v>1</v>
      </c>
      <c r="M5804">
        <v>232</v>
      </c>
      <c r="N5804" t="s">
        <v>18</v>
      </c>
      <c r="O5804" s="1">
        <v>8.9112799999999997E-98</v>
      </c>
      <c r="P5804">
        <v>928</v>
      </c>
    </row>
    <row r="5805" spans="1:16" x14ac:dyDescent="0.25">
      <c r="A5805" t="s">
        <v>8754</v>
      </c>
      <c r="B5805">
        <v>1899</v>
      </c>
      <c r="C5805" s="3" t="str">
        <f>HYPERLINK("http://www.uniprot.org/uniprot/G7K0V8","tr|G7K0V8|G7K0V8_MEDTR")</f>
        <v>tr|G7K0V8|G7K0V8_MEDTR</v>
      </c>
      <c r="D5805" t="s">
        <v>8755</v>
      </c>
      <c r="E5805">
        <v>79.81</v>
      </c>
      <c r="F5805">
        <v>634</v>
      </c>
      <c r="G5805">
        <v>128</v>
      </c>
      <c r="H5805">
        <v>2</v>
      </c>
      <c r="I5805">
        <v>1</v>
      </c>
      <c r="J5805">
        <v>1896</v>
      </c>
      <c r="K5805">
        <v>1</v>
      </c>
      <c r="L5805">
        <v>22</v>
      </c>
      <c r="M5805">
        <v>651</v>
      </c>
      <c r="N5805" t="s">
        <v>18</v>
      </c>
      <c r="O5805">
        <v>0</v>
      </c>
      <c r="P5805">
        <v>2535</v>
      </c>
    </row>
    <row r="5806" spans="1:16" x14ac:dyDescent="0.25">
      <c r="A5806" t="s">
        <v>8756</v>
      </c>
      <c r="B5806">
        <v>2454</v>
      </c>
      <c r="C5806" s="3" t="str">
        <f>HYPERLINK("http://www.uniprot.org/uniprot/G7KE17","tr|G7KE17|G7KE17_MEDTR")</f>
        <v>tr|G7KE17|G7KE17_MEDTR</v>
      </c>
      <c r="D5806" t="s">
        <v>8757</v>
      </c>
      <c r="E5806">
        <v>73.44</v>
      </c>
      <c r="F5806">
        <v>802</v>
      </c>
      <c r="G5806">
        <v>213</v>
      </c>
      <c r="H5806">
        <v>36</v>
      </c>
      <c r="I5806">
        <v>1</v>
      </c>
      <c r="J5806">
        <v>2298</v>
      </c>
      <c r="K5806">
        <v>1</v>
      </c>
      <c r="L5806">
        <v>3</v>
      </c>
      <c r="M5806">
        <v>802</v>
      </c>
      <c r="N5806" t="s">
        <v>18</v>
      </c>
      <c r="O5806">
        <v>0</v>
      </c>
      <c r="P5806">
        <v>2929</v>
      </c>
    </row>
    <row r="5807" spans="1:16" x14ac:dyDescent="0.25">
      <c r="A5807" t="s">
        <v>8758</v>
      </c>
      <c r="B5807">
        <v>558</v>
      </c>
      <c r="C5807" s="3" t="str">
        <f>HYPERLINK("http://www.uniprot.org/uniprot/C6SW65","tr|C6SW65|C6SW65_SOYBN")</f>
        <v>tr|C6SW65|C6SW65_SOYBN</v>
      </c>
      <c r="D5807" t="s">
        <v>210</v>
      </c>
      <c r="E5807">
        <v>60.63</v>
      </c>
      <c r="F5807">
        <v>188</v>
      </c>
      <c r="G5807">
        <v>74</v>
      </c>
      <c r="H5807">
        <v>3</v>
      </c>
      <c r="I5807">
        <v>1</v>
      </c>
      <c r="J5807">
        <v>555</v>
      </c>
      <c r="K5807">
        <v>1</v>
      </c>
      <c r="L5807">
        <v>1</v>
      </c>
      <c r="M5807">
        <v>183</v>
      </c>
      <c r="N5807" t="s">
        <v>18</v>
      </c>
      <c r="O5807" s="1">
        <v>1.9465500000000001E-50</v>
      </c>
      <c r="P5807">
        <v>517</v>
      </c>
    </row>
    <row r="5808" spans="1:16" x14ac:dyDescent="0.25">
      <c r="A5808" t="s">
        <v>8759</v>
      </c>
      <c r="B5808">
        <v>1710</v>
      </c>
      <c r="C5808" s="3" t="str">
        <f>HYPERLINK("http://www.uniprot.org/uniprot/K7LAL5","tr|K7LAL5|K7LAL5_SOYBN")</f>
        <v>tr|K7LAL5|K7LAL5_SOYBN</v>
      </c>
      <c r="D5808" t="s">
        <v>28</v>
      </c>
      <c r="E5808">
        <v>75.260000000000005</v>
      </c>
      <c r="F5808">
        <v>570</v>
      </c>
      <c r="G5808">
        <v>141</v>
      </c>
      <c r="H5808">
        <v>1</v>
      </c>
      <c r="I5808">
        <v>1</v>
      </c>
      <c r="J5808">
        <v>1707</v>
      </c>
      <c r="K5808">
        <v>1</v>
      </c>
      <c r="L5808">
        <v>51</v>
      </c>
      <c r="M5808">
        <v>619</v>
      </c>
      <c r="N5808" t="s">
        <v>18</v>
      </c>
      <c r="O5808">
        <v>0</v>
      </c>
      <c r="P5808">
        <v>2221</v>
      </c>
    </row>
    <row r="5809" spans="1:16" x14ac:dyDescent="0.25">
      <c r="A5809" t="s">
        <v>8760</v>
      </c>
      <c r="B5809">
        <v>267</v>
      </c>
      <c r="C5809" s="3" t="str">
        <f>HYPERLINK("http://www.uniprot.org/uniprot/G7IAC0","tr|G7IAC0|G7IAC0_MEDTR")</f>
        <v>tr|G7IAC0|G7IAC0_MEDTR</v>
      </c>
      <c r="D5809" t="s">
        <v>8761</v>
      </c>
      <c r="E5809">
        <v>80</v>
      </c>
      <c r="F5809">
        <v>60</v>
      </c>
      <c r="G5809">
        <v>12</v>
      </c>
      <c r="H5809">
        <v>0</v>
      </c>
      <c r="I5809">
        <v>85</v>
      </c>
      <c r="J5809">
        <v>264</v>
      </c>
      <c r="K5809">
        <v>1</v>
      </c>
      <c r="L5809">
        <v>26</v>
      </c>
      <c r="M5809">
        <v>81</v>
      </c>
      <c r="N5809" t="s">
        <v>18</v>
      </c>
      <c r="O5809" s="1">
        <v>5.3477999999999998E-20</v>
      </c>
      <c r="P5809">
        <v>254</v>
      </c>
    </row>
    <row r="5810" spans="1:16" x14ac:dyDescent="0.25">
      <c r="A5810" t="s">
        <v>8762</v>
      </c>
      <c r="B5810">
        <v>1020</v>
      </c>
      <c r="C5810" s="3" t="str">
        <f>HYPERLINK("http://www.uniprot.org/uniprot/I3SNE9","tr|I3SNE9|I3SNE9_MEDTR")</f>
        <v>tr|I3SNE9|I3SNE9_MEDTR</v>
      </c>
      <c r="D5810" t="s">
        <v>22</v>
      </c>
      <c r="E5810">
        <v>56.8</v>
      </c>
      <c r="F5810">
        <v>338</v>
      </c>
      <c r="G5810">
        <v>146</v>
      </c>
      <c r="H5810">
        <v>11</v>
      </c>
      <c r="I5810">
        <v>1</v>
      </c>
      <c r="J5810">
        <v>981</v>
      </c>
      <c r="K5810">
        <v>1</v>
      </c>
      <c r="L5810">
        <v>1</v>
      </c>
      <c r="M5810">
        <v>331</v>
      </c>
      <c r="N5810" t="s">
        <v>18</v>
      </c>
      <c r="O5810" s="1">
        <v>7.75297E-84</v>
      </c>
      <c r="P5810">
        <v>810</v>
      </c>
    </row>
    <row r="5811" spans="1:16" x14ac:dyDescent="0.25">
      <c r="A5811" t="s">
        <v>8763</v>
      </c>
      <c r="B5811">
        <v>1011</v>
      </c>
      <c r="C5811" s="3" t="str">
        <f>HYPERLINK("http://www.uniprot.org/uniprot/F6HAL3","tr|F6HAL3|F6HAL3_VITVI")</f>
        <v>tr|F6HAL3|F6HAL3_VITVI</v>
      </c>
      <c r="D5811" t="s">
        <v>8764</v>
      </c>
      <c r="E5811">
        <v>74.44</v>
      </c>
      <c r="F5811">
        <v>317</v>
      </c>
      <c r="G5811">
        <v>81</v>
      </c>
      <c r="H5811">
        <v>1</v>
      </c>
      <c r="I5811">
        <v>4</v>
      </c>
      <c r="J5811">
        <v>951</v>
      </c>
      <c r="K5811">
        <v>1</v>
      </c>
      <c r="L5811">
        <v>224</v>
      </c>
      <c r="M5811">
        <v>539</v>
      </c>
      <c r="N5811" t="s">
        <v>18</v>
      </c>
      <c r="O5811" s="1">
        <v>3.05617E-133</v>
      </c>
      <c r="P5811">
        <v>1236</v>
      </c>
    </row>
    <row r="5812" spans="1:16" x14ac:dyDescent="0.25">
      <c r="A5812" t="s">
        <v>8765</v>
      </c>
      <c r="B5812">
        <v>219</v>
      </c>
      <c r="C5812" s="3" t="str">
        <f>HYPERLINK("http://www.uniprot.org/uniprot/G7J886","tr|G7J886|G7J886_MEDTR")</f>
        <v>tr|G7J886|G7J886_MEDTR</v>
      </c>
      <c r="D5812" t="s">
        <v>8766</v>
      </c>
      <c r="E5812">
        <v>75.75</v>
      </c>
      <c r="F5812">
        <v>66</v>
      </c>
      <c r="G5812">
        <v>16</v>
      </c>
      <c r="H5812">
        <v>0</v>
      </c>
      <c r="I5812">
        <v>1</v>
      </c>
      <c r="J5812">
        <v>198</v>
      </c>
      <c r="K5812">
        <v>1</v>
      </c>
      <c r="L5812">
        <v>1</v>
      </c>
      <c r="M5812">
        <v>66</v>
      </c>
      <c r="N5812" t="s">
        <v>18</v>
      </c>
      <c r="O5812" s="1">
        <v>1.9450000000000001E-17</v>
      </c>
      <c r="P5812">
        <v>232</v>
      </c>
    </row>
    <row r="5813" spans="1:16" x14ac:dyDescent="0.25">
      <c r="A5813" t="s">
        <v>8767</v>
      </c>
      <c r="B5813">
        <v>333</v>
      </c>
      <c r="C5813" s="3" t="str">
        <f>HYPERLINK("http://www.uniprot.org/uniprot/Q7XM15","tr|Q7XM15|Q7XM15_ORYSJ")</f>
        <v>tr|Q7XM15|Q7XM15_ORYSJ</v>
      </c>
      <c r="D5813" t="s">
        <v>8768</v>
      </c>
      <c r="E5813">
        <v>100</v>
      </c>
      <c r="F5813">
        <v>110</v>
      </c>
      <c r="G5813">
        <v>0</v>
      </c>
      <c r="H5813">
        <v>0</v>
      </c>
      <c r="I5813">
        <v>1</v>
      </c>
      <c r="J5813">
        <v>330</v>
      </c>
      <c r="K5813">
        <v>1</v>
      </c>
      <c r="L5813">
        <v>1</v>
      </c>
      <c r="M5813">
        <v>110</v>
      </c>
      <c r="N5813" t="s">
        <v>18</v>
      </c>
      <c r="O5813" s="1">
        <v>5.20731E-63</v>
      </c>
      <c r="P5813">
        <v>625</v>
      </c>
    </row>
    <row r="5814" spans="1:16" x14ac:dyDescent="0.25">
      <c r="A5814" t="s">
        <v>8769</v>
      </c>
      <c r="B5814">
        <v>1197</v>
      </c>
      <c r="C5814" s="3" t="str">
        <f>HYPERLINK("http://www.uniprot.org/uniprot/M5W337","tr|M5W337|M5W337_PRUPE")</f>
        <v>tr|M5W337|M5W337_PRUPE</v>
      </c>
      <c r="D5814" t="s">
        <v>468</v>
      </c>
      <c r="E5814">
        <v>23.7</v>
      </c>
      <c r="F5814">
        <v>405</v>
      </c>
      <c r="G5814">
        <v>309</v>
      </c>
      <c r="H5814">
        <v>21</v>
      </c>
      <c r="I5814">
        <v>1</v>
      </c>
      <c r="J5814">
        <v>1152</v>
      </c>
      <c r="K5814">
        <v>1</v>
      </c>
      <c r="L5814">
        <v>53</v>
      </c>
      <c r="M5814">
        <v>427</v>
      </c>
      <c r="N5814" t="s">
        <v>18</v>
      </c>
      <c r="O5814" s="1">
        <v>3.4713800000000003E-20</v>
      </c>
      <c r="P5814">
        <v>262</v>
      </c>
    </row>
    <row r="5815" spans="1:16" x14ac:dyDescent="0.25">
      <c r="A5815" t="s">
        <v>8770</v>
      </c>
      <c r="B5815">
        <v>1266</v>
      </c>
      <c r="C5815" s="3" t="str">
        <f>HYPERLINK("http://www.uniprot.org/uniprot/G7LIW7","tr|G7LIW7|G7LIW7_MEDTR")</f>
        <v>tr|G7LIW7|G7LIW7_MEDTR</v>
      </c>
      <c r="D5815" t="s">
        <v>8771</v>
      </c>
      <c r="E5815">
        <v>91.21</v>
      </c>
      <c r="F5815">
        <v>421</v>
      </c>
      <c r="G5815">
        <v>37</v>
      </c>
      <c r="H5815">
        <v>0</v>
      </c>
      <c r="I5815">
        <v>1</v>
      </c>
      <c r="J5815">
        <v>1263</v>
      </c>
      <c r="K5815">
        <v>1</v>
      </c>
      <c r="L5815">
        <v>1</v>
      </c>
      <c r="M5815">
        <v>418</v>
      </c>
      <c r="N5815" t="s">
        <v>18</v>
      </c>
      <c r="O5815">
        <v>0</v>
      </c>
      <c r="P5815">
        <v>1976</v>
      </c>
    </row>
    <row r="5816" spans="1:16" x14ac:dyDescent="0.25">
      <c r="A5816" t="s">
        <v>8772</v>
      </c>
      <c r="B5816">
        <v>420</v>
      </c>
      <c r="C5816" s="3" t="str">
        <f>HYPERLINK("http://www.uniprot.org/uniprot/G7JQK2","tr|G7JQK2|G7JQK2_MEDTR")</f>
        <v>tr|G7JQK2|G7JQK2_MEDTR</v>
      </c>
      <c r="D5816" t="s">
        <v>8773</v>
      </c>
      <c r="E5816">
        <v>97.05</v>
      </c>
      <c r="F5816">
        <v>136</v>
      </c>
      <c r="G5816">
        <v>4</v>
      </c>
      <c r="H5816">
        <v>0</v>
      </c>
      <c r="I5816">
        <v>1</v>
      </c>
      <c r="J5816">
        <v>408</v>
      </c>
      <c r="K5816">
        <v>1</v>
      </c>
      <c r="L5816">
        <v>42</v>
      </c>
      <c r="M5816">
        <v>177</v>
      </c>
      <c r="N5816" t="s">
        <v>18</v>
      </c>
      <c r="O5816" s="1">
        <v>8.0517599999999996E-72</v>
      </c>
      <c r="P5816">
        <v>701</v>
      </c>
    </row>
    <row r="5817" spans="1:16" x14ac:dyDescent="0.25">
      <c r="A5817" t="s">
        <v>8774</v>
      </c>
      <c r="B5817">
        <v>1191</v>
      </c>
      <c r="C5817" s="3" t="str">
        <f>HYPERLINK("http://www.uniprot.org/uniprot/G7KFZ6","tr|G7KFZ6|G7KFZ6_MEDTR")</f>
        <v>tr|G7KFZ6|G7KFZ6_MEDTR</v>
      </c>
      <c r="D5817" t="s">
        <v>8775</v>
      </c>
      <c r="E5817">
        <v>81.77</v>
      </c>
      <c r="F5817">
        <v>395</v>
      </c>
      <c r="G5817">
        <v>72</v>
      </c>
      <c r="H5817">
        <v>0</v>
      </c>
      <c r="I5817">
        <v>4</v>
      </c>
      <c r="J5817">
        <v>1188</v>
      </c>
      <c r="K5817">
        <v>1</v>
      </c>
      <c r="L5817">
        <v>141</v>
      </c>
      <c r="M5817">
        <v>515</v>
      </c>
      <c r="N5817" t="s">
        <v>18</v>
      </c>
      <c r="O5817">
        <v>0</v>
      </c>
      <c r="P5817">
        <v>1682</v>
      </c>
    </row>
    <row r="5818" spans="1:16" x14ac:dyDescent="0.25">
      <c r="A5818" t="s">
        <v>8776</v>
      </c>
      <c r="B5818">
        <v>1593</v>
      </c>
      <c r="C5818" s="3" t="str">
        <f>HYPERLINK("http://www.uniprot.org/uniprot/G7I2F3","tr|G7I2F3|G7I2F3_MEDTR")</f>
        <v>tr|G7I2F3|G7I2F3_MEDTR</v>
      </c>
      <c r="D5818" t="s">
        <v>257</v>
      </c>
      <c r="E5818">
        <v>33.729999999999997</v>
      </c>
      <c r="F5818">
        <v>332</v>
      </c>
      <c r="G5818">
        <v>220</v>
      </c>
      <c r="H5818">
        <v>2</v>
      </c>
      <c r="I5818">
        <v>511</v>
      </c>
      <c r="J5818">
        <v>1500</v>
      </c>
      <c r="K5818">
        <v>1</v>
      </c>
      <c r="L5818">
        <v>43</v>
      </c>
      <c r="M5818">
        <v>323</v>
      </c>
      <c r="N5818" t="s">
        <v>18</v>
      </c>
      <c r="O5818" s="1">
        <v>2.3067999999999999E-36</v>
      </c>
      <c r="P5818">
        <v>403</v>
      </c>
    </row>
    <row r="5819" spans="1:16" x14ac:dyDescent="0.25">
      <c r="A5819" t="s">
        <v>8777</v>
      </c>
      <c r="B5819">
        <v>1089</v>
      </c>
      <c r="C5819" s="3" t="str">
        <f>HYPERLINK("http://www.uniprot.org/uniprot/A5A2I8","tr|A5A2I8|A5A2I8_MEDTR")</f>
        <v>tr|A5A2I8|A5A2I8_MEDTR</v>
      </c>
      <c r="D5819" t="s">
        <v>8778</v>
      </c>
      <c r="E5819">
        <v>85.28</v>
      </c>
      <c r="F5819">
        <v>367</v>
      </c>
      <c r="G5819">
        <v>54</v>
      </c>
      <c r="H5819">
        <v>6</v>
      </c>
      <c r="I5819">
        <v>1</v>
      </c>
      <c r="J5819">
        <v>1083</v>
      </c>
      <c r="K5819">
        <v>1</v>
      </c>
      <c r="L5819">
        <v>1</v>
      </c>
      <c r="M5819">
        <v>360</v>
      </c>
      <c r="N5819" t="s">
        <v>18</v>
      </c>
      <c r="O5819" s="1">
        <v>2.2782500000000001E-169</v>
      </c>
      <c r="P5819">
        <v>1548</v>
      </c>
    </row>
    <row r="5820" spans="1:16" x14ac:dyDescent="0.25">
      <c r="A5820" t="s">
        <v>8779</v>
      </c>
      <c r="B5820">
        <v>966</v>
      </c>
      <c r="C5820" s="3" t="str">
        <f>HYPERLINK("http://www.uniprot.org/uniprot/I1N1F7","tr|I1N1F7|I1N1F7_SOYBN")</f>
        <v>tr|I1N1F7|I1N1F7_SOYBN</v>
      </c>
      <c r="D5820" t="s">
        <v>99</v>
      </c>
      <c r="E5820">
        <v>83.33</v>
      </c>
      <c r="F5820">
        <v>312</v>
      </c>
      <c r="G5820">
        <v>52</v>
      </c>
      <c r="H5820">
        <v>9</v>
      </c>
      <c r="I5820">
        <v>31</v>
      </c>
      <c r="J5820">
        <v>939</v>
      </c>
      <c r="K5820">
        <v>1</v>
      </c>
      <c r="L5820">
        <v>8</v>
      </c>
      <c r="M5820">
        <v>319</v>
      </c>
      <c r="N5820" t="s">
        <v>18</v>
      </c>
      <c r="O5820" s="1">
        <v>4.09432E-148</v>
      </c>
      <c r="P5820">
        <v>1364</v>
      </c>
    </row>
    <row r="5821" spans="1:16" x14ac:dyDescent="0.25">
      <c r="A5821" t="s">
        <v>8780</v>
      </c>
      <c r="B5821">
        <v>750</v>
      </c>
      <c r="C5821" s="3" t="str">
        <f>HYPERLINK("http://www.uniprot.org/uniprot/I1KTZ5","tr|I1KTZ5|I1KTZ5_SOYBN")</f>
        <v>tr|I1KTZ5|I1KTZ5_SOYBN</v>
      </c>
      <c r="D5821" t="s">
        <v>8781</v>
      </c>
      <c r="E5821">
        <v>100</v>
      </c>
      <c r="F5821">
        <v>219</v>
      </c>
      <c r="G5821">
        <v>0</v>
      </c>
      <c r="H5821">
        <v>0</v>
      </c>
      <c r="I5821">
        <v>1</v>
      </c>
      <c r="J5821">
        <v>657</v>
      </c>
      <c r="K5821">
        <v>1</v>
      </c>
      <c r="L5821">
        <v>1</v>
      </c>
      <c r="M5821">
        <v>219</v>
      </c>
      <c r="N5821" t="s">
        <v>18</v>
      </c>
      <c r="O5821" s="1">
        <v>3.5793799999999998E-118</v>
      </c>
      <c r="P5821">
        <v>1104</v>
      </c>
    </row>
    <row r="5822" spans="1:16" x14ac:dyDescent="0.25">
      <c r="A5822" t="s">
        <v>8782</v>
      </c>
      <c r="B5822">
        <v>2397</v>
      </c>
      <c r="C5822" s="3" t="str">
        <f>HYPERLINK("http://www.uniprot.org/uniprot/G7K880","tr|G7K880|G7K880_MEDTR")</f>
        <v>tr|G7K880|G7K880_MEDTR</v>
      </c>
      <c r="D5822" t="s">
        <v>8783</v>
      </c>
      <c r="E5822">
        <v>87.34</v>
      </c>
      <c r="F5822">
        <v>743</v>
      </c>
      <c r="G5822">
        <v>94</v>
      </c>
      <c r="H5822">
        <v>1</v>
      </c>
      <c r="I5822">
        <v>1</v>
      </c>
      <c r="J5822">
        <v>2226</v>
      </c>
      <c r="K5822">
        <v>1</v>
      </c>
      <c r="L5822">
        <v>1</v>
      </c>
      <c r="M5822">
        <v>743</v>
      </c>
      <c r="N5822" t="s">
        <v>18</v>
      </c>
      <c r="O5822">
        <v>0</v>
      </c>
      <c r="P5822">
        <v>3393</v>
      </c>
    </row>
    <row r="5823" spans="1:16" x14ac:dyDescent="0.25">
      <c r="A5823" t="s">
        <v>8784</v>
      </c>
      <c r="B5823">
        <v>1563</v>
      </c>
      <c r="C5823" s="3" t="str">
        <f>HYPERLINK("http://www.uniprot.org/uniprot/I1MHP5","tr|I1MHP5|I1MHP5_SOYBN")</f>
        <v>tr|I1MHP5|I1MHP5_SOYBN</v>
      </c>
      <c r="D5823" t="s">
        <v>28</v>
      </c>
      <c r="E5823">
        <v>27.85</v>
      </c>
      <c r="F5823">
        <v>420</v>
      </c>
      <c r="G5823">
        <v>303</v>
      </c>
      <c r="H5823">
        <v>42</v>
      </c>
      <c r="I5823">
        <v>151</v>
      </c>
      <c r="J5823">
        <v>1284</v>
      </c>
      <c r="K5823">
        <v>1</v>
      </c>
      <c r="L5823">
        <v>1057</v>
      </c>
      <c r="M5823">
        <v>1470</v>
      </c>
      <c r="N5823" t="s">
        <v>18</v>
      </c>
      <c r="O5823" s="1">
        <v>1.8576999999999999E-30</v>
      </c>
      <c r="P5823">
        <v>352</v>
      </c>
    </row>
    <row r="5824" spans="1:16" x14ac:dyDescent="0.25">
      <c r="A5824" t="s">
        <v>8785</v>
      </c>
      <c r="B5824">
        <v>222</v>
      </c>
      <c r="C5824" s="3" t="str">
        <f>HYPERLINK("http://www.uniprot.org/uniprot/G7KIW8","tr|G7KIW8|G7KIW8_MEDTR")</f>
        <v>tr|G7KIW8|G7KIW8_MEDTR</v>
      </c>
      <c r="D5824" t="s">
        <v>8786</v>
      </c>
      <c r="E5824">
        <v>64.38</v>
      </c>
      <c r="F5824">
        <v>73</v>
      </c>
      <c r="G5824">
        <v>26</v>
      </c>
      <c r="H5824">
        <v>0</v>
      </c>
      <c r="I5824">
        <v>1</v>
      </c>
      <c r="J5824">
        <v>219</v>
      </c>
      <c r="K5824">
        <v>1</v>
      </c>
      <c r="L5824">
        <v>302</v>
      </c>
      <c r="M5824">
        <v>373</v>
      </c>
      <c r="N5824" t="s">
        <v>18</v>
      </c>
      <c r="O5824" s="1">
        <v>1.09786E-20</v>
      </c>
      <c r="P5824">
        <v>260</v>
      </c>
    </row>
    <row r="5825" spans="1:16" x14ac:dyDescent="0.25">
      <c r="A5825" t="s">
        <v>8787</v>
      </c>
      <c r="B5825">
        <v>2418</v>
      </c>
      <c r="C5825" s="3" t="str">
        <f>HYPERLINK("http://www.uniprot.org/uniprot/G7IW55","tr|G7IW55|G7IW55_MEDTR")</f>
        <v>tr|G7IW55|G7IW55_MEDTR</v>
      </c>
      <c r="D5825" t="s">
        <v>8788</v>
      </c>
      <c r="E5825">
        <v>77.89</v>
      </c>
      <c r="F5825">
        <v>828</v>
      </c>
      <c r="G5825">
        <v>183</v>
      </c>
      <c r="H5825">
        <v>23</v>
      </c>
      <c r="I5825">
        <v>1</v>
      </c>
      <c r="J5825">
        <v>2415</v>
      </c>
      <c r="K5825">
        <v>1</v>
      </c>
      <c r="L5825">
        <v>1</v>
      </c>
      <c r="M5825">
        <v>827</v>
      </c>
      <c r="N5825" t="s">
        <v>18</v>
      </c>
      <c r="O5825">
        <v>0</v>
      </c>
      <c r="P5825">
        <v>3037</v>
      </c>
    </row>
    <row r="5826" spans="1:16" x14ac:dyDescent="0.25">
      <c r="A5826" t="s">
        <v>8789</v>
      </c>
      <c r="B5826">
        <v>678</v>
      </c>
      <c r="C5826" s="3" t="str">
        <f>HYPERLINK("http://www.uniprot.org/uniprot/G7IH01","tr|G7IH01|G7IH01_MEDTR")</f>
        <v>tr|G7IH01|G7IH01_MEDTR</v>
      </c>
      <c r="D5826" t="s">
        <v>59</v>
      </c>
      <c r="E5826">
        <v>37.729999999999997</v>
      </c>
      <c r="F5826">
        <v>212</v>
      </c>
      <c r="G5826">
        <v>132</v>
      </c>
      <c r="H5826">
        <v>4</v>
      </c>
      <c r="I5826">
        <v>25</v>
      </c>
      <c r="J5826">
        <v>648</v>
      </c>
      <c r="K5826">
        <v>1</v>
      </c>
      <c r="L5826">
        <v>397</v>
      </c>
      <c r="M5826">
        <v>586</v>
      </c>
      <c r="N5826" t="s">
        <v>18</v>
      </c>
      <c r="O5826" s="1">
        <v>1.28566E-25</v>
      </c>
      <c r="P5826">
        <v>305</v>
      </c>
    </row>
    <row r="5827" spans="1:16" x14ac:dyDescent="0.25">
      <c r="A5827" t="s">
        <v>8790</v>
      </c>
      <c r="B5827">
        <v>798</v>
      </c>
      <c r="C5827" s="3" t="str">
        <f>HYPERLINK("http://www.uniprot.org/uniprot/G7K6Z6","tr|G7K6Z6|G7K6Z6_MEDTR")</f>
        <v>tr|G7K6Z6|G7K6Z6_MEDTR</v>
      </c>
      <c r="D5827" t="s">
        <v>8791</v>
      </c>
      <c r="E5827">
        <v>82.67</v>
      </c>
      <c r="F5827">
        <v>254</v>
      </c>
      <c r="G5827">
        <v>44</v>
      </c>
      <c r="H5827">
        <v>2</v>
      </c>
      <c r="I5827">
        <v>1</v>
      </c>
      <c r="J5827">
        <v>756</v>
      </c>
      <c r="K5827">
        <v>1</v>
      </c>
      <c r="L5827">
        <v>1</v>
      </c>
      <c r="M5827">
        <v>248</v>
      </c>
      <c r="N5827" t="s">
        <v>18</v>
      </c>
      <c r="O5827" s="1">
        <v>5.8666900000000003E-109</v>
      </c>
      <c r="P5827">
        <v>1025</v>
      </c>
    </row>
    <row r="5828" spans="1:16" x14ac:dyDescent="0.25">
      <c r="A5828" t="s">
        <v>8792</v>
      </c>
      <c r="B5828">
        <v>675</v>
      </c>
      <c r="C5828" s="3" t="str">
        <f>HYPERLINK("http://www.uniprot.org/uniprot/K7M9Z7","tr|K7M9Z7|K7M9Z7_SOYBN")</f>
        <v>tr|K7M9Z7|K7M9Z7_SOYBN</v>
      </c>
      <c r="D5828" t="s">
        <v>117</v>
      </c>
      <c r="E5828">
        <v>62.13</v>
      </c>
      <c r="F5828">
        <v>272</v>
      </c>
      <c r="G5828">
        <v>103</v>
      </c>
      <c r="H5828">
        <v>48</v>
      </c>
      <c r="I5828">
        <v>1</v>
      </c>
      <c r="J5828">
        <v>672</v>
      </c>
      <c r="K5828">
        <v>1</v>
      </c>
      <c r="L5828">
        <v>1</v>
      </c>
      <c r="M5828">
        <v>272</v>
      </c>
      <c r="N5828" t="s">
        <v>18</v>
      </c>
      <c r="O5828" s="1">
        <v>2.1326000000000001E-81</v>
      </c>
      <c r="P5828">
        <v>786</v>
      </c>
    </row>
    <row r="5829" spans="1:16" x14ac:dyDescent="0.25">
      <c r="A5829" t="s">
        <v>8793</v>
      </c>
      <c r="B5829">
        <v>765</v>
      </c>
      <c r="C5829" s="3" t="str">
        <f>HYPERLINK("http://www.uniprot.org/uniprot/C6THW8","tr|C6THW8|C6THW8_SOYBN")</f>
        <v>tr|C6THW8|C6THW8_SOYBN</v>
      </c>
      <c r="D5829" t="s">
        <v>210</v>
      </c>
      <c r="E5829">
        <v>87</v>
      </c>
      <c r="F5829">
        <v>254</v>
      </c>
      <c r="G5829">
        <v>33</v>
      </c>
      <c r="H5829">
        <v>0</v>
      </c>
      <c r="I5829">
        <v>1</v>
      </c>
      <c r="J5829">
        <v>762</v>
      </c>
      <c r="K5829">
        <v>1</v>
      </c>
      <c r="L5829">
        <v>1</v>
      </c>
      <c r="M5829">
        <v>254</v>
      </c>
      <c r="N5829" t="s">
        <v>18</v>
      </c>
      <c r="O5829" s="1">
        <v>8.8932999999999997E-128</v>
      </c>
      <c r="P5829">
        <v>1187</v>
      </c>
    </row>
    <row r="5830" spans="1:16" x14ac:dyDescent="0.25">
      <c r="A5830" t="s">
        <v>8794</v>
      </c>
      <c r="B5830">
        <v>1359</v>
      </c>
      <c r="C5830" s="3" t="str">
        <f>HYPERLINK("http://www.uniprot.org/uniprot/G7KD02","tr|G7KD02|G7KD02_MEDTR")</f>
        <v>tr|G7KD02|G7KD02_MEDTR</v>
      </c>
      <c r="D5830" t="s">
        <v>8795</v>
      </c>
      <c r="E5830">
        <v>94.9</v>
      </c>
      <c r="F5830">
        <v>451</v>
      </c>
      <c r="G5830">
        <v>23</v>
      </c>
      <c r="H5830">
        <v>0</v>
      </c>
      <c r="I5830">
        <v>1</v>
      </c>
      <c r="J5830">
        <v>1353</v>
      </c>
      <c r="K5830">
        <v>1</v>
      </c>
      <c r="L5830">
        <v>37</v>
      </c>
      <c r="M5830">
        <v>487</v>
      </c>
      <c r="N5830" t="s">
        <v>18</v>
      </c>
      <c r="O5830">
        <v>0</v>
      </c>
      <c r="P5830">
        <v>2264</v>
      </c>
    </row>
    <row r="5831" spans="1:16" x14ac:dyDescent="0.25">
      <c r="A5831" t="s">
        <v>8796</v>
      </c>
      <c r="B5831">
        <v>1584</v>
      </c>
      <c r="C5831" s="3" t="str">
        <f>HYPERLINK("http://www.uniprot.org/uniprot/G7K0V9","tr|G7K0V9|G7K0V9_MEDTR")</f>
        <v>tr|G7K0V9|G7K0V9_MEDTR</v>
      </c>
      <c r="D5831" t="s">
        <v>8797</v>
      </c>
      <c r="E5831">
        <v>74.650000000000006</v>
      </c>
      <c r="F5831">
        <v>580</v>
      </c>
      <c r="G5831">
        <v>147</v>
      </c>
      <c r="H5831">
        <v>53</v>
      </c>
      <c r="I5831">
        <v>1</v>
      </c>
      <c r="J5831">
        <v>1581</v>
      </c>
      <c r="K5831">
        <v>1</v>
      </c>
      <c r="L5831">
        <v>1</v>
      </c>
      <c r="M5831">
        <v>579</v>
      </c>
      <c r="N5831" t="s">
        <v>18</v>
      </c>
      <c r="O5831">
        <v>0</v>
      </c>
      <c r="P5831">
        <v>2096</v>
      </c>
    </row>
    <row r="5832" spans="1:16" x14ac:dyDescent="0.25">
      <c r="A5832" t="s">
        <v>8798</v>
      </c>
      <c r="B5832">
        <v>2649</v>
      </c>
      <c r="C5832" s="3" t="str">
        <f>HYPERLINK("http://www.uniprot.org/uniprot/G7KE04","tr|G7KE04|G7KE04_MEDTR")</f>
        <v>tr|G7KE04|G7KE04_MEDTR</v>
      </c>
      <c r="D5832" t="s">
        <v>8799</v>
      </c>
      <c r="E5832">
        <v>70.09</v>
      </c>
      <c r="F5832">
        <v>886</v>
      </c>
      <c r="G5832">
        <v>265</v>
      </c>
      <c r="H5832">
        <v>7</v>
      </c>
      <c r="I5832">
        <v>1</v>
      </c>
      <c r="J5832">
        <v>2637</v>
      </c>
      <c r="K5832">
        <v>1</v>
      </c>
      <c r="L5832">
        <v>1</v>
      </c>
      <c r="M5832">
        <v>865</v>
      </c>
      <c r="N5832" t="s">
        <v>18</v>
      </c>
      <c r="O5832">
        <v>0</v>
      </c>
      <c r="P5832">
        <v>3046</v>
      </c>
    </row>
    <row r="5833" spans="1:16" x14ac:dyDescent="0.25">
      <c r="A5833" t="s">
        <v>8800</v>
      </c>
      <c r="B5833">
        <v>693</v>
      </c>
      <c r="C5833" s="3" t="str">
        <f>HYPERLINK("http://www.uniprot.org/uniprot/G7L3J0","tr|G7L3J0|G7L3J0_MEDTR")</f>
        <v>tr|G7L3J0|G7L3J0_MEDTR</v>
      </c>
      <c r="D5833" t="s">
        <v>8801</v>
      </c>
      <c r="E5833">
        <v>90.52</v>
      </c>
      <c r="F5833">
        <v>190</v>
      </c>
      <c r="G5833">
        <v>18</v>
      </c>
      <c r="H5833">
        <v>0</v>
      </c>
      <c r="I5833">
        <v>1</v>
      </c>
      <c r="J5833">
        <v>570</v>
      </c>
      <c r="K5833">
        <v>1</v>
      </c>
      <c r="L5833">
        <v>1</v>
      </c>
      <c r="M5833">
        <v>189</v>
      </c>
      <c r="N5833" t="s">
        <v>18</v>
      </c>
      <c r="O5833" s="1">
        <v>5.6835599999999998E-101</v>
      </c>
      <c r="P5833">
        <v>955</v>
      </c>
    </row>
    <row r="5834" spans="1:16" x14ac:dyDescent="0.25">
      <c r="A5834" t="s">
        <v>8802</v>
      </c>
      <c r="B5834">
        <v>1008</v>
      </c>
      <c r="C5834" s="3" t="str">
        <f>HYPERLINK("http://www.uniprot.org/uniprot/K7LAK3","tr|K7LAK3|K7LAK3_SOYBN")</f>
        <v>tr|K7LAK3|K7LAK3_SOYBN</v>
      </c>
      <c r="D5834" t="s">
        <v>28</v>
      </c>
      <c r="E5834">
        <v>79.05</v>
      </c>
      <c r="F5834">
        <v>234</v>
      </c>
      <c r="G5834">
        <v>49</v>
      </c>
      <c r="H5834">
        <v>0</v>
      </c>
      <c r="I5834">
        <v>1</v>
      </c>
      <c r="J5834">
        <v>702</v>
      </c>
      <c r="K5834">
        <v>1</v>
      </c>
      <c r="L5834">
        <v>1</v>
      </c>
      <c r="M5834">
        <v>233</v>
      </c>
      <c r="N5834" t="s">
        <v>18</v>
      </c>
      <c r="O5834" s="1">
        <v>2.9651999999999998E-104</v>
      </c>
      <c r="P5834">
        <v>986</v>
      </c>
    </row>
    <row r="5835" spans="1:16" x14ac:dyDescent="0.25">
      <c r="A5835" t="s">
        <v>8803</v>
      </c>
      <c r="B5835">
        <v>273</v>
      </c>
      <c r="C5835" s="3" t="str">
        <f>HYPERLINK("http://www.uniprot.org/uniprot/G7IAB9","tr|G7IAB9|G7IAB9_MEDTR")</f>
        <v>tr|G7IAB9|G7IAB9_MEDTR</v>
      </c>
      <c r="D5835" t="s">
        <v>8804</v>
      </c>
      <c r="E5835">
        <v>79.36</v>
      </c>
      <c r="F5835">
        <v>63</v>
      </c>
      <c r="G5835">
        <v>13</v>
      </c>
      <c r="H5835">
        <v>0</v>
      </c>
      <c r="I5835">
        <v>82</v>
      </c>
      <c r="J5835">
        <v>270</v>
      </c>
      <c r="K5835">
        <v>1</v>
      </c>
      <c r="L5835">
        <v>30</v>
      </c>
      <c r="M5835">
        <v>92</v>
      </c>
      <c r="N5835" t="s">
        <v>18</v>
      </c>
      <c r="O5835" s="1">
        <v>7.1894299999999996E-20</v>
      </c>
      <c r="P5835">
        <v>253</v>
      </c>
    </row>
    <row r="5836" spans="1:16" x14ac:dyDescent="0.25">
      <c r="A5836" t="s">
        <v>8805</v>
      </c>
      <c r="B5836">
        <v>1506</v>
      </c>
      <c r="C5836" s="3" t="str">
        <f>HYPERLINK("http://www.uniprot.org/uniprot/K7LHG0","tr|K7LHG0|K7LHG0_SOYBN")</f>
        <v>tr|K7LHG0|K7LHG0_SOYBN</v>
      </c>
      <c r="D5836" t="s">
        <v>28</v>
      </c>
      <c r="E5836">
        <v>65.36</v>
      </c>
      <c r="F5836">
        <v>462</v>
      </c>
      <c r="G5836">
        <v>160</v>
      </c>
      <c r="H5836">
        <v>15</v>
      </c>
      <c r="I5836">
        <v>109</v>
      </c>
      <c r="J5836">
        <v>1449</v>
      </c>
      <c r="K5836">
        <v>1</v>
      </c>
      <c r="L5836">
        <v>99</v>
      </c>
      <c r="M5836">
        <v>558</v>
      </c>
      <c r="N5836" t="s">
        <v>18</v>
      </c>
      <c r="O5836" s="1">
        <v>3.4220700000000002E-159</v>
      </c>
      <c r="P5836">
        <v>1462</v>
      </c>
    </row>
    <row r="5837" spans="1:16" x14ac:dyDescent="0.25">
      <c r="A5837" t="s">
        <v>8806</v>
      </c>
      <c r="B5837">
        <v>1314</v>
      </c>
      <c r="C5837" s="3" t="str">
        <f>HYPERLINK("http://www.uniprot.org/uniprot/M5X8G0","tr|M5X8G0|M5X8G0_PRUPE")</f>
        <v>tr|M5X8G0|M5X8G0_PRUPE</v>
      </c>
      <c r="D5837" t="s">
        <v>8807</v>
      </c>
      <c r="E5837">
        <v>61.02</v>
      </c>
      <c r="F5837">
        <v>449</v>
      </c>
      <c r="G5837">
        <v>175</v>
      </c>
      <c r="H5837">
        <v>25</v>
      </c>
      <c r="I5837">
        <v>34</v>
      </c>
      <c r="J5837">
        <v>1305</v>
      </c>
      <c r="K5837">
        <v>1</v>
      </c>
      <c r="L5837">
        <v>136</v>
      </c>
      <c r="M5837">
        <v>580</v>
      </c>
      <c r="N5837" t="s">
        <v>18</v>
      </c>
      <c r="O5837" s="1">
        <v>1.5544400000000001E-149</v>
      </c>
      <c r="P5837">
        <v>1378</v>
      </c>
    </row>
    <row r="5838" spans="1:16" x14ac:dyDescent="0.25">
      <c r="A5838" t="s">
        <v>8808</v>
      </c>
      <c r="B5838">
        <v>1179</v>
      </c>
      <c r="C5838" s="3" t="str">
        <f>HYPERLINK("http://www.uniprot.org/uniprot/K7LI76","tr|K7LI76|K7LI76_SOYBN")</f>
        <v>tr|K7LI76|K7LI76_SOYBN</v>
      </c>
      <c r="D5838" t="s">
        <v>28</v>
      </c>
      <c r="E5838">
        <v>40.49</v>
      </c>
      <c r="F5838">
        <v>405</v>
      </c>
      <c r="G5838">
        <v>241</v>
      </c>
      <c r="H5838">
        <v>15</v>
      </c>
      <c r="I5838">
        <v>1</v>
      </c>
      <c r="J5838">
        <v>1170</v>
      </c>
      <c r="K5838">
        <v>1</v>
      </c>
      <c r="L5838">
        <v>1</v>
      </c>
      <c r="M5838">
        <v>359</v>
      </c>
      <c r="N5838" t="s">
        <v>18</v>
      </c>
      <c r="O5838" s="1">
        <v>3.3338300000000001E-76</v>
      </c>
      <c r="P5838">
        <v>745</v>
      </c>
    </row>
    <row r="5839" spans="1:16" x14ac:dyDescent="0.25">
      <c r="A5839" t="s">
        <v>8809</v>
      </c>
      <c r="B5839">
        <v>1026</v>
      </c>
      <c r="C5839" s="3" t="str">
        <f>HYPERLINK("http://www.uniprot.org/uniprot/G7J889","tr|G7J889|G7J889_MEDTR")</f>
        <v>tr|G7J889|G7J889_MEDTR</v>
      </c>
      <c r="D5839" t="s">
        <v>8810</v>
      </c>
      <c r="E5839">
        <v>93.41</v>
      </c>
      <c r="F5839">
        <v>319</v>
      </c>
      <c r="G5839">
        <v>21</v>
      </c>
      <c r="H5839">
        <v>2</v>
      </c>
      <c r="I5839">
        <v>73</v>
      </c>
      <c r="J5839">
        <v>1023</v>
      </c>
      <c r="K5839">
        <v>1</v>
      </c>
      <c r="L5839">
        <v>25</v>
      </c>
      <c r="M5839">
        <v>343</v>
      </c>
      <c r="N5839" t="s">
        <v>18</v>
      </c>
      <c r="O5839" s="1">
        <v>2.7094499999999998E-177</v>
      </c>
      <c r="P5839">
        <v>1616</v>
      </c>
    </row>
    <row r="5840" spans="1:16" x14ac:dyDescent="0.25">
      <c r="A5840" t="s">
        <v>8811</v>
      </c>
      <c r="B5840">
        <v>1851</v>
      </c>
      <c r="C5840" s="3" t="str">
        <f>HYPERLINK("http://www.uniprot.org/uniprot/I1MHP5","tr|I1MHP5|I1MHP5_SOYBN")</f>
        <v>tr|I1MHP5|I1MHP5_SOYBN</v>
      </c>
      <c r="D5840" t="s">
        <v>28</v>
      </c>
      <c r="E5840">
        <v>27.85</v>
      </c>
      <c r="F5840">
        <v>420</v>
      </c>
      <c r="G5840">
        <v>303</v>
      </c>
      <c r="H5840">
        <v>42</v>
      </c>
      <c r="I5840">
        <v>151</v>
      </c>
      <c r="J5840">
        <v>1284</v>
      </c>
      <c r="K5840">
        <v>1</v>
      </c>
      <c r="L5840">
        <v>1057</v>
      </c>
      <c r="M5840">
        <v>1470</v>
      </c>
      <c r="N5840" t="s">
        <v>18</v>
      </c>
      <c r="O5840" s="1">
        <v>2.30072E-30</v>
      </c>
      <c r="P5840">
        <v>352</v>
      </c>
    </row>
    <row r="5841" spans="1:16" x14ac:dyDescent="0.25">
      <c r="A5841" t="s">
        <v>8812</v>
      </c>
      <c r="B5841">
        <v>663</v>
      </c>
      <c r="C5841" s="3" t="str">
        <f>HYPERLINK("http://www.uniprot.org/uniprot/G7LIX0","tr|G7LIX0|G7LIX0_MEDTR")</f>
        <v>tr|G7LIX0|G7LIX0_MEDTR</v>
      </c>
      <c r="D5841" t="s">
        <v>8813</v>
      </c>
      <c r="E5841">
        <v>46.92</v>
      </c>
      <c r="F5841">
        <v>228</v>
      </c>
      <c r="G5841">
        <v>121</v>
      </c>
      <c r="H5841">
        <v>10</v>
      </c>
      <c r="I5841">
        <v>7</v>
      </c>
      <c r="J5841">
        <v>660</v>
      </c>
      <c r="K5841">
        <v>1</v>
      </c>
      <c r="L5841">
        <v>4</v>
      </c>
      <c r="M5841">
        <v>207</v>
      </c>
      <c r="N5841" t="s">
        <v>18</v>
      </c>
      <c r="O5841" s="1">
        <v>5.2403899999999999E-37</v>
      </c>
      <c r="P5841">
        <v>403</v>
      </c>
    </row>
    <row r="5842" spans="1:16" x14ac:dyDescent="0.25">
      <c r="A5842" t="s">
        <v>8814</v>
      </c>
      <c r="B5842">
        <v>2688</v>
      </c>
      <c r="C5842" s="3" t="str">
        <f>HYPERLINK("http://www.uniprot.org/uniprot/G7JQK3","tr|G7JQK3|G7JQK3_MEDTR")</f>
        <v>tr|G7JQK3|G7JQK3_MEDTR</v>
      </c>
      <c r="D5842" t="s">
        <v>8815</v>
      </c>
      <c r="E5842">
        <v>90.17</v>
      </c>
      <c r="F5842">
        <v>896</v>
      </c>
      <c r="G5842">
        <v>88</v>
      </c>
      <c r="H5842">
        <v>1</v>
      </c>
      <c r="I5842">
        <v>1</v>
      </c>
      <c r="J5842">
        <v>2685</v>
      </c>
      <c r="K5842">
        <v>1</v>
      </c>
      <c r="L5842">
        <v>1</v>
      </c>
      <c r="M5842">
        <v>896</v>
      </c>
      <c r="N5842" t="s">
        <v>18</v>
      </c>
      <c r="O5842">
        <v>0</v>
      </c>
      <c r="P5842">
        <v>4062</v>
      </c>
    </row>
    <row r="5843" spans="1:16" x14ac:dyDescent="0.25">
      <c r="A5843" t="s">
        <v>8816</v>
      </c>
      <c r="B5843">
        <v>1302</v>
      </c>
      <c r="C5843" s="3" t="str">
        <f>HYPERLINK("http://www.uniprot.org/uniprot/G7JUT6","tr|G7JUT6|G7JUT6_MEDTR")</f>
        <v>tr|G7JUT6|G7JUT6_MEDTR</v>
      </c>
      <c r="D5843" t="s">
        <v>4091</v>
      </c>
      <c r="E5843">
        <v>79.44</v>
      </c>
      <c r="F5843">
        <v>433</v>
      </c>
      <c r="G5843">
        <v>89</v>
      </c>
      <c r="H5843">
        <v>0</v>
      </c>
      <c r="I5843">
        <v>1</v>
      </c>
      <c r="J5843">
        <v>1299</v>
      </c>
      <c r="K5843">
        <v>1</v>
      </c>
      <c r="L5843">
        <v>306</v>
      </c>
      <c r="M5843">
        <v>735</v>
      </c>
      <c r="N5843" t="s">
        <v>18</v>
      </c>
      <c r="O5843">
        <v>0</v>
      </c>
      <c r="P5843">
        <v>1794</v>
      </c>
    </row>
    <row r="5844" spans="1:16" x14ac:dyDescent="0.25">
      <c r="A5844" t="s">
        <v>8817</v>
      </c>
      <c r="B5844">
        <v>906</v>
      </c>
      <c r="C5844" s="3" t="str">
        <f>HYPERLINK("http://www.uniprot.org/uniprot/G7IKJ3","tr|G7IKJ3|G7IKJ3_MEDTR")</f>
        <v>tr|G7IKJ3|G7IKJ3_MEDTR</v>
      </c>
      <c r="D5844" t="s">
        <v>3121</v>
      </c>
      <c r="E5844">
        <v>25.92</v>
      </c>
      <c r="F5844">
        <v>297</v>
      </c>
      <c r="G5844">
        <v>220</v>
      </c>
      <c r="H5844">
        <v>31</v>
      </c>
      <c r="I5844">
        <v>106</v>
      </c>
      <c r="J5844">
        <v>903</v>
      </c>
      <c r="K5844">
        <v>1</v>
      </c>
      <c r="L5844">
        <v>646</v>
      </c>
      <c r="M5844">
        <v>931</v>
      </c>
      <c r="N5844" t="s">
        <v>18</v>
      </c>
      <c r="O5844" s="1">
        <v>1.82956E-22</v>
      </c>
      <c r="P5844">
        <v>280</v>
      </c>
    </row>
    <row r="5845" spans="1:16" x14ac:dyDescent="0.25">
      <c r="A5845" t="s">
        <v>8818</v>
      </c>
      <c r="B5845">
        <v>1092</v>
      </c>
      <c r="C5845" s="3" t="str">
        <f>HYPERLINK("http://www.uniprot.org/uniprot/G7LGB9","tr|G7LGB9|G7LGB9_MEDTR")</f>
        <v>tr|G7LGB9|G7LGB9_MEDTR</v>
      </c>
      <c r="D5845" t="s">
        <v>8819</v>
      </c>
      <c r="E5845">
        <v>95.86</v>
      </c>
      <c r="F5845">
        <v>363</v>
      </c>
      <c r="G5845">
        <v>15</v>
      </c>
      <c r="H5845">
        <v>0</v>
      </c>
      <c r="I5845">
        <v>1</v>
      </c>
      <c r="J5845">
        <v>1089</v>
      </c>
      <c r="K5845">
        <v>1</v>
      </c>
      <c r="L5845">
        <v>1</v>
      </c>
      <c r="M5845">
        <v>363</v>
      </c>
      <c r="N5845" t="s">
        <v>18</v>
      </c>
      <c r="O5845">
        <v>0</v>
      </c>
      <c r="P5845">
        <v>1844</v>
      </c>
    </row>
    <row r="5846" spans="1:16" x14ac:dyDescent="0.25">
      <c r="A5846" t="s">
        <v>8820</v>
      </c>
      <c r="B5846">
        <v>1002</v>
      </c>
      <c r="C5846" s="3" t="str">
        <f>HYPERLINK("http://www.uniprot.org/uniprot/K7LI76","tr|K7LI76|K7LI76_SOYBN")</f>
        <v>tr|K7LI76|K7LI76_SOYBN</v>
      </c>
      <c r="D5846" t="s">
        <v>28</v>
      </c>
      <c r="E5846">
        <v>51</v>
      </c>
      <c r="F5846">
        <v>300</v>
      </c>
      <c r="G5846">
        <v>147</v>
      </c>
      <c r="H5846">
        <v>0</v>
      </c>
      <c r="I5846">
        <v>1</v>
      </c>
      <c r="J5846">
        <v>900</v>
      </c>
      <c r="K5846">
        <v>1</v>
      </c>
      <c r="L5846">
        <v>1</v>
      </c>
      <c r="M5846">
        <v>279</v>
      </c>
      <c r="N5846" t="s">
        <v>18</v>
      </c>
      <c r="O5846" s="1">
        <v>8.5962000000000004E-80</v>
      </c>
      <c r="P5846">
        <v>775</v>
      </c>
    </row>
    <row r="5847" spans="1:16" x14ac:dyDescent="0.25">
      <c r="A5847" t="s">
        <v>8821</v>
      </c>
      <c r="B5847">
        <v>1815</v>
      </c>
      <c r="C5847" s="3" t="str">
        <f>HYPERLINK("http://www.uniprot.org/uniprot/K7MFQ7","tr|K7MFQ7|K7MFQ7_SOYBN")</f>
        <v>tr|K7MFQ7|K7MFQ7_SOYBN</v>
      </c>
      <c r="D5847" t="s">
        <v>28</v>
      </c>
      <c r="E5847">
        <v>84.15</v>
      </c>
      <c r="F5847">
        <v>606</v>
      </c>
      <c r="G5847">
        <v>96</v>
      </c>
      <c r="H5847">
        <v>2</v>
      </c>
      <c r="I5847">
        <v>1</v>
      </c>
      <c r="J5847">
        <v>1812</v>
      </c>
      <c r="K5847">
        <v>1</v>
      </c>
      <c r="L5847">
        <v>1</v>
      </c>
      <c r="M5847">
        <v>598</v>
      </c>
      <c r="N5847" t="s">
        <v>18</v>
      </c>
      <c r="O5847">
        <v>0</v>
      </c>
      <c r="P5847">
        <v>2834</v>
      </c>
    </row>
    <row r="5848" spans="1:16" x14ac:dyDescent="0.25">
      <c r="A5848" t="s">
        <v>8822</v>
      </c>
      <c r="B5848">
        <v>1410</v>
      </c>
      <c r="C5848" s="3" t="str">
        <f>HYPERLINK("http://www.uniprot.org/uniprot/G7INF5","tr|G7INF5|G7INF5_MEDTR")</f>
        <v>tr|G7INF5|G7INF5_MEDTR</v>
      </c>
      <c r="D5848" t="s">
        <v>8233</v>
      </c>
      <c r="E5848">
        <v>84.43</v>
      </c>
      <c r="F5848">
        <v>469</v>
      </c>
      <c r="G5848">
        <v>73</v>
      </c>
      <c r="H5848">
        <v>0</v>
      </c>
      <c r="I5848">
        <v>1</v>
      </c>
      <c r="J5848">
        <v>1407</v>
      </c>
      <c r="K5848">
        <v>1</v>
      </c>
      <c r="L5848">
        <v>1</v>
      </c>
      <c r="M5848">
        <v>468</v>
      </c>
      <c r="N5848" t="s">
        <v>18</v>
      </c>
      <c r="O5848">
        <v>0</v>
      </c>
      <c r="P5848">
        <v>2094</v>
      </c>
    </row>
    <row r="5849" spans="1:16" x14ac:dyDescent="0.25">
      <c r="A5849" t="s">
        <v>8823</v>
      </c>
      <c r="B5849">
        <v>1824</v>
      </c>
      <c r="C5849" s="3" t="str">
        <f>HYPERLINK("http://www.uniprot.org/uniprot/D7TYA2","tr|D7TYA2|D7TYA2_VITVI")</f>
        <v>tr|D7TYA2|D7TYA2_VITVI</v>
      </c>
      <c r="D5849" t="s">
        <v>8824</v>
      </c>
      <c r="E5849">
        <v>65.17</v>
      </c>
      <c r="F5849">
        <v>603</v>
      </c>
      <c r="G5849">
        <v>210</v>
      </c>
      <c r="H5849">
        <v>3</v>
      </c>
      <c r="I5849">
        <v>13</v>
      </c>
      <c r="J5849">
        <v>1812</v>
      </c>
      <c r="K5849">
        <v>1</v>
      </c>
      <c r="L5849">
        <v>6</v>
      </c>
      <c r="M5849">
        <v>591</v>
      </c>
      <c r="N5849" t="s">
        <v>18</v>
      </c>
      <c r="O5849">
        <v>0</v>
      </c>
      <c r="P5849">
        <v>1901</v>
      </c>
    </row>
    <row r="5850" spans="1:16" x14ac:dyDescent="0.25">
      <c r="A5850" t="s">
        <v>8825</v>
      </c>
      <c r="B5850">
        <v>726</v>
      </c>
      <c r="C5850" s="3" t="str">
        <f>HYPERLINK("http://www.uniprot.org/uniprot/K7L0J0","tr|K7L0J0|K7L0J0_SOYBN")</f>
        <v>tr|K7L0J0|K7L0J0_SOYBN</v>
      </c>
      <c r="D5850" t="s">
        <v>28</v>
      </c>
      <c r="E5850">
        <v>62.08</v>
      </c>
      <c r="F5850">
        <v>211</v>
      </c>
      <c r="G5850">
        <v>80</v>
      </c>
      <c r="H5850">
        <v>0</v>
      </c>
      <c r="I5850">
        <v>82</v>
      </c>
      <c r="J5850">
        <v>714</v>
      </c>
      <c r="K5850">
        <v>1</v>
      </c>
      <c r="L5850">
        <v>529</v>
      </c>
      <c r="M5850">
        <v>724</v>
      </c>
      <c r="N5850" t="s">
        <v>18</v>
      </c>
      <c r="O5850" s="1">
        <v>2.99041E-66</v>
      </c>
      <c r="P5850">
        <v>656</v>
      </c>
    </row>
    <row r="5851" spans="1:16" x14ac:dyDescent="0.25">
      <c r="A5851" t="s">
        <v>8826</v>
      </c>
      <c r="B5851">
        <v>342</v>
      </c>
      <c r="C5851" s="3" t="str">
        <f>HYPERLINK("http://www.uniprot.org/uniprot/I1K951","tr|I1K951|I1K951_SOYBN")</f>
        <v>tr|I1K951|I1K951_SOYBN</v>
      </c>
      <c r="D5851" t="s">
        <v>71</v>
      </c>
      <c r="E5851">
        <v>86</v>
      </c>
      <c r="F5851">
        <v>100</v>
      </c>
      <c r="G5851">
        <v>14</v>
      </c>
      <c r="H5851">
        <v>0</v>
      </c>
      <c r="I5851">
        <v>22</v>
      </c>
      <c r="J5851">
        <v>321</v>
      </c>
      <c r="K5851">
        <v>1</v>
      </c>
      <c r="L5851">
        <v>266</v>
      </c>
      <c r="M5851">
        <v>365</v>
      </c>
      <c r="N5851" t="s">
        <v>18</v>
      </c>
      <c r="O5851" s="1">
        <v>8.8122200000000001E-47</v>
      </c>
      <c r="P5851">
        <v>485</v>
      </c>
    </row>
    <row r="5852" spans="1:16" x14ac:dyDescent="0.25">
      <c r="A5852" t="s">
        <v>8827</v>
      </c>
      <c r="B5852">
        <v>573</v>
      </c>
      <c r="C5852" s="3" t="str">
        <f>HYPERLINK("http://www.uniprot.org/uniprot/I3T124","tr|I3T124|I3T124_MEDTR")</f>
        <v>tr|I3T124|I3T124_MEDTR</v>
      </c>
      <c r="D5852" t="s">
        <v>22</v>
      </c>
      <c r="E5852">
        <v>80.849999999999994</v>
      </c>
      <c r="F5852">
        <v>188</v>
      </c>
      <c r="G5852">
        <v>36</v>
      </c>
      <c r="H5852">
        <v>0</v>
      </c>
      <c r="I5852">
        <v>7</v>
      </c>
      <c r="J5852">
        <v>570</v>
      </c>
      <c r="K5852">
        <v>1</v>
      </c>
      <c r="L5852">
        <v>4</v>
      </c>
      <c r="M5852">
        <v>191</v>
      </c>
      <c r="N5852" t="s">
        <v>18</v>
      </c>
      <c r="O5852" s="1">
        <v>9.8726999999999995E-80</v>
      </c>
      <c r="P5852">
        <v>770</v>
      </c>
    </row>
    <row r="5853" spans="1:16" x14ac:dyDescent="0.25">
      <c r="A5853" t="s">
        <v>8828</v>
      </c>
      <c r="B5853">
        <v>558</v>
      </c>
      <c r="C5853" s="3" t="str">
        <f>HYPERLINK("http://www.uniprot.org/uniprot/G7KHG7","tr|G7KHG7|G7KHG7_MEDTR")</f>
        <v>tr|G7KHG7|G7KHG7_MEDTR</v>
      </c>
      <c r="D5853" t="s">
        <v>8829</v>
      </c>
      <c r="E5853">
        <v>95.18</v>
      </c>
      <c r="F5853">
        <v>187</v>
      </c>
      <c r="G5853">
        <v>9</v>
      </c>
      <c r="H5853">
        <v>3</v>
      </c>
      <c r="I5853">
        <v>4</v>
      </c>
      <c r="J5853">
        <v>555</v>
      </c>
      <c r="K5853">
        <v>1</v>
      </c>
      <c r="L5853">
        <v>467</v>
      </c>
      <c r="M5853">
        <v>653</v>
      </c>
      <c r="N5853" t="s">
        <v>18</v>
      </c>
      <c r="O5853" s="1">
        <v>1.9865199999999999E-95</v>
      </c>
      <c r="P5853">
        <v>905</v>
      </c>
    </row>
    <row r="5854" spans="1:16" x14ac:dyDescent="0.25">
      <c r="A5854" t="s">
        <v>8830</v>
      </c>
      <c r="B5854">
        <v>2427</v>
      </c>
      <c r="C5854" s="3" t="str">
        <f>HYPERLINK("http://www.uniprot.org/uniprot/I1ME88","tr|I1ME88|I1ME88_SOYBN")</f>
        <v>tr|I1ME88|I1ME88_SOYBN</v>
      </c>
      <c r="D5854" t="s">
        <v>71</v>
      </c>
      <c r="E5854">
        <v>76</v>
      </c>
      <c r="F5854">
        <v>800</v>
      </c>
      <c r="G5854">
        <v>192</v>
      </c>
      <c r="H5854">
        <v>6</v>
      </c>
      <c r="I5854">
        <v>1</v>
      </c>
      <c r="J5854">
        <v>2382</v>
      </c>
      <c r="K5854">
        <v>1</v>
      </c>
      <c r="L5854">
        <v>23</v>
      </c>
      <c r="M5854">
        <v>822</v>
      </c>
      <c r="N5854" t="s">
        <v>18</v>
      </c>
      <c r="O5854">
        <v>0</v>
      </c>
      <c r="P5854">
        <v>3189</v>
      </c>
    </row>
    <row r="5855" spans="1:16" x14ac:dyDescent="0.25">
      <c r="A5855" t="s">
        <v>8831</v>
      </c>
      <c r="B5855">
        <v>1251</v>
      </c>
      <c r="C5855" s="3" t="str">
        <f>HYPERLINK("http://www.uniprot.org/uniprot/I1LUY6","tr|I1LUY6|I1LUY6_SOYBN")</f>
        <v>tr|I1LUY6|I1LUY6_SOYBN</v>
      </c>
      <c r="D5855" t="s">
        <v>28</v>
      </c>
      <c r="E5855">
        <v>79.56</v>
      </c>
      <c r="F5855">
        <v>416</v>
      </c>
      <c r="G5855">
        <v>85</v>
      </c>
      <c r="H5855">
        <v>0</v>
      </c>
      <c r="I5855">
        <v>1</v>
      </c>
      <c r="J5855">
        <v>1248</v>
      </c>
      <c r="K5855">
        <v>1</v>
      </c>
      <c r="L5855">
        <v>1</v>
      </c>
      <c r="M5855">
        <v>405</v>
      </c>
      <c r="N5855" t="s">
        <v>18</v>
      </c>
      <c r="O5855">
        <v>0</v>
      </c>
      <c r="P5855">
        <v>1758</v>
      </c>
    </row>
    <row r="5856" spans="1:16" x14ac:dyDescent="0.25">
      <c r="A5856" t="s">
        <v>8832</v>
      </c>
      <c r="B5856">
        <v>1749</v>
      </c>
      <c r="C5856" s="3" t="str">
        <f>HYPERLINK("http://www.uniprot.org/uniprot/I1L142","tr|I1L142|I1L142_SOYBN")</f>
        <v>tr|I1L142|I1L142_SOYBN</v>
      </c>
      <c r="D5856" t="s">
        <v>71</v>
      </c>
      <c r="E5856">
        <v>79.66</v>
      </c>
      <c r="F5856">
        <v>605</v>
      </c>
      <c r="G5856">
        <v>123</v>
      </c>
      <c r="H5856">
        <v>38</v>
      </c>
      <c r="I5856">
        <v>37</v>
      </c>
      <c r="J5856">
        <v>1737</v>
      </c>
      <c r="K5856">
        <v>1</v>
      </c>
      <c r="L5856">
        <v>16</v>
      </c>
      <c r="M5856">
        <v>620</v>
      </c>
      <c r="N5856" t="s">
        <v>18</v>
      </c>
      <c r="O5856">
        <v>0</v>
      </c>
      <c r="P5856">
        <v>2637</v>
      </c>
    </row>
    <row r="5857" spans="1:16" x14ac:dyDescent="0.25">
      <c r="A5857" t="s">
        <v>8833</v>
      </c>
      <c r="B5857">
        <v>1518</v>
      </c>
      <c r="C5857" s="3" t="str">
        <f>HYPERLINK("http://www.uniprot.org/uniprot/C9WSQ2","tr|C9WSQ2|C9WSQ2_MEDTR")</f>
        <v>tr|C9WSQ2|C9WSQ2_MEDTR</v>
      </c>
      <c r="D5857" t="s">
        <v>8834</v>
      </c>
      <c r="E5857">
        <v>84.32</v>
      </c>
      <c r="F5857">
        <v>504</v>
      </c>
      <c r="G5857">
        <v>79</v>
      </c>
      <c r="H5857">
        <v>2</v>
      </c>
      <c r="I5857">
        <v>10</v>
      </c>
      <c r="J5857">
        <v>1515</v>
      </c>
      <c r="K5857">
        <v>1</v>
      </c>
      <c r="L5857">
        <v>1</v>
      </c>
      <c r="M5857">
        <v>504</v>
      </c>
      <c r="N5857" t="s">
        <v>18</v>
      </c>
      <c r="O5857">
        <v>0</v>
      </c>
      <c r="P5857">
        <v>2137</v>
      </c>
    </row>
    <row r="5858" spans="1:16" x14ac:dyDescent="0.25">
      <c r="A5858" t="s">
        <v>8835</v>
      </c>
      <c r="B5858">
        <v>693</v>
      </c>
      <c r="C5858" s="3" t="str">
        <f>HYPERLINK("http://www.uniprot.org/uniprot/I1JGF8","tr|I1JGF8|I1JGF8_SOYBN")</f>
        <v>tr|I1JGF8|I1JGF8_SOYBN</v>
      </c>
      <c r="D5858" t="s">
        <v>28</v>
      </c>
      <c r="E5858">
        <v>36.58</v>
      </c>
      <c r="F5858">
        <v>164</v>
      </c>
      <c r="G5858">
        <v>104</v>
      </c>
      <c r="H5858">
        <v>2</v>
      </c>
      <c r="I5858">
        <v>1</v>
      </c>
      <c r="J5858">
        <v>486</v>
      </c>
      <c r="K5858">
        <v>1</v>
      </c>
      <c r="L5858">
        <v>333</v>
      </c>
      <c r="M5858">
        <v>495</v>
      </c>
      <c r="N5858" t="s">
        <v>18</v>
      </c>
      <c r="O5858" s="1">
        <v>4.6090200000000001E-18</v>
      </c>
      <c r="P5858">
        <v>240</v>
      </c>
    </row>
    <row r="5859" spans="1:16" x14ac:dyDescent="0.25">
      <c r="A5859" t="s">
        <v>8836</v>
      </c>
      <c r="B5859">
        <v>1677</v>
      </c>
      <c r="C5859" s="3" t="str">
        <f>HYPERLINK("http://www.uniprot.org/uniprot/Q2HRF6","tr|Q2HRF6|Q2HRF6_MEDTR")</f>
        <v>tr|Q2HRF6|Q2HRF6_MEDTR</v>
      </c>
      <c r="D5859" t="s">
        <v>6239</v>
      </c>
      <c r="E5859">
        <v>86.06</v>
      </c>
      <c r="F5859">
        <v>445</v>
      </c>
      <c r="G5859">
        <v>62</v>
      </c>
      <c r="H5859">
        <v>21</v>
      </c>
      <c r="I5859">
        <v>187</v>
      </c>
      <c r="J5859">
        <v>1458</v>
      </c>
      <c r="K5859">
        <v>1</v>
      </c>
      <c r="L5859">
        <v>66</v>
      </c>
      <c r="M5859">
        <v>510</v>
      </c>
      <c r="N5859" t="s">
        <v>18</v>
      </c>
      <c r="O5859">
        <v>0</v>
      </c>
      <c r="P5859">
        <v>1964</v>
      </c>
    </row>
    <row r="5860" spans="1:16" x14ac:dyDescent="0.25">
      <c r="A5860" t="s">
        <v>8837</v>
      </c>
      <c r="B5860">
        <v>249</v>
      </c>
      <c r="C5860" s="3" t="str">
        <f>HYPERLINK("http://www.uniprot.org/uniprot/B9MV41","tr|B9MV41|B9MV41_POPTR")</f>
        <v>tr|B9MV41|B9MV41_POPTR</v>
      </c>
      <c r="D5860" t="s">
        <v>8838</v>
      </c>
      <c r="E5860">
        <v>59.75</v>
      </c>
      <c r="F5860">
        <v>82</v>
      </c>
      <c r="G5860">
        <v>33</v>
      </c>
      <c r="H5860">
        <v>0</v>
      </c>
      <c r="I5860">
        <v>1</v>
      </c>
      <c r="J5860">
        <v>246</v>
      </c>
      <c r="K5860">
        <v>1</v>
      </c>
      <c r="L5860">
        <v>282</v>
      </c>
      <c r="M5860">
        <v>362</v>
      </c>
      <c r="N5860" t="s">
        <v>18</v>
      </c>
      <c r="O5860" s="1">
        <v>7.3950100000000005E-17</v>
      </c>
      <c r="P5860">
        <v>227</v>
      </c>
    </row>
    <row r="5861" spans="1:16" x14ac:dyDescent="0.25">
      <c r="A5861" t="s">
        <v>8839</v>
      </c>
      <c r="B5861">
        <v>270</v>
      </c>
      <c r="C5861" s="3" t="str">
        <f>HYPERLINK("http://www.uniprot.org/uniprot/G7IAB9","tr|G7IAB9|G7IAB9_MEDTR")</f>
        <v>tr|G7IAB9|G7IAB9_MEDTR</v>
      </c>
      <c r="D5861" t="s">
        <v>8804</v>
      </c>
      <c r="E5861">
        <v>80.319999999999993</v>
      </c>
      <c r="F5861">
        <v>61</v>
      </c>
      <c r="G5861">
        <v>12</v>
      </c>
      <c r="H5861">
        <v>0</v>
      </c>
      <c r="I5861">
        <v>85</v>
      </c>
      <c r="J5861">
        <v>267</v>
      </c>
      <c r="K5861">
        <v>1</v>
      </c>
      <c r="L5861">
        <v>35</v>
      </c>
      <c r="M5861">
        <v>92</v>
      </c>
      <c r="N5861" t="s">
        <v>18</v>
      </c>
      <c r="O5861" s="1">
        <v>1.60784E-19</v>
      </c>
      <c r="P5861">
        <v>250</v>
      </c>
    </row>
    <row r="5862" spans="1:16" x14ac:dyDescent="0.25">
      <c r="A5862" t="s">
        <v>8840</v>
      </c>
      <c r="B5862">
        <v>372</v>
      </c>
      <c r="C5862" s="3" t="str">
        <f>HYPERLINK("http://www.uniprot.org/uniprot/I3SJJ0","tr|I3SJJ0|I3SJJ0_LOTJA")</f>
        <v>tr|I3SJJ0|I3SJJ0_LOTJA</v>
      </c>
      <c r="D5862" t="s">
        <v>93</v>
      </c>
      <c r="E5862">
        <v>95.9</v>
      </c>
      <c r="F5862">
        <v>122</v>
      </c>
      <c r="G5862">
        <v>5</v>
      </c>
      <c r="H5862">
        <v>0</v>
      </c>
      <c r="I5862">
        <v>1</v>
      </c>
      <c r="J5862">
        <v>366</v>
      </c>
      <c r="K5862">
        <v>1</v>
      </c>
      <c r="L5862">
        <v>1</v>
      </c>
      <c r="M5862">
        <v>122</v>
      </c>
      <c r="N5862" t="s">
        <v>18</v>
      </c>
      <c r="O5862" s="1">
        <v>2.5333399999999999E-57</v>
      </c>
      <c r="P5862">
        <v>576</v>
      </c>
    </row>
    <row r="5863" spans="1:16" x14ac:dyDescent="0.25">
      <c r="A5863" t="s">
        <v>8841</v>
      </c>
      <c r="B5863">
        <v>1128</v>
      </c>
      <c r="C5863" s="3" t="str">
        <f>HYPERLINK("http://www.uniprot.org/uniprot/B7FL67","tr|B7FL67|B7FL67_MEDTR")</f>
        <v>tr|B7FL67|B7FL67_MEDTR</v>
      </c>
      <c r="D5863" t="s">
        <v>22</v>
      </c>
      <c r="E5863">
        <v>67.87</v>
      </c>
      <c r="F5863">
        <v>386</v>
      </c>
      <c r="G5863">
        <v>124</v>
      </c>
      <c r="H5863">
        <v>11</v>
      </c>
      <c r="I5863">
        <v>1</v>
      </c>
      <c r="J5863">
        <v>1125</v>
      </c>
      <c r="K5863">
        <v>1</v>
      </c>
      <c r="L5863">
        <v>6</v>
      </c>
      <c r="M5863">
        <v>386</v>
      </c>
      <c r="N5863" t="s">
        <v>18</v>
      </c>
      <c r="O5863" s="1">
        <v>2.13569E-133</v>
      </c>
      <c r="P5863">
        <v>1238</v>
      </c>
    </row>
    <row r="5864" spans="1:16" x14ac:dyDescent="0.25">
      <c r="A5864" t="s">
        <v>8842</v>
      </c>
      <c r="B5864">
        <v>756</v>
      </c>
      <c r="C5864" s="3" t="str">
        <f>HYPERLINK("http://www.uniprot.org/uniprot/G7I6P8","tr|G7I6P8|G7I6P8_MEDTR")</f>
        <v>tr|G7I6P8|G7I6P8_MEDTR</v>
      </c>
      <c r="D5864" t="s">
        <v>8843</v>
      </c>
      <c r="E5864">
        <v>79.599999999999994</v>
      </c>
      <c r="F5864">
        <v>255</v>
      </c>
      <c r="G5864">
        <v>52</v>
      </c>
      <c r="H5864">
        <v>9</v>
      </c>
      <c r="I5864">
        <v>1</v>
      </c>
      <c r="J5864">
        <v>738</v>
      </c>
      <c r="K5864">
        <v>1</v>
      </c>
      <c r="L5864">
        <v>1</v>
      </c>
      <c r="M5864">
        <v>253</v>
      </c>
      <c r="N5864" t="s">
        <v>18</v>
      </c>
      <c r="O5864" s="1">
        <v>1.7524700000000001E-112</v>
      </c>
      <c r="P5864">
        <v>1055</v>
      </c>
    </row>
    <row r="5865" spans="1:16" x14ac:dyDescent="0.25">
      <c r="A5865" t="s">
        <v>8844</v>
      </c>
      <c r="B5865">
        <v>1734</v>
      </c>
      <c r="C5865" s="3" t="str">
        <f>HYPERLINK("http://www.uniprot.org/uniprot/G7J891","tr|G7J891|G7J891_MEDTR")</f>
        <v>tr|G7J891|G7J891_MEDTR</v>
      </c>
      <c r="D5865" t="s">
        <v>8845</v>
      </c>
      <c r="E5865">
        <v>53.75</v>
      </c>
      <c r="F5865">
        <v>599</v>
      </c>
      <c r="G5865">
        <v>277</v>
      </c>
      <c r="H5865">
        <v>22</v>
      </c>
      <c r="I5865">
        <v>1</v>
      </c>
      <c r="J5865">
        <v>1731</v>
      </c>
      <c r="K5865">
        <v>1</v>
      </c>
      <c r="L5865">
        <v>1</v>
      </c>
      <c r="M5865">
        <v>534</v>
      </c>
      <c r="N5865" t="s">
        <v>18</v>
      </c>
      <c r="O5865" s="1">
        <v>1.52587E-137</v>
      </c>
      <c r="P5865">
        <v>1276</v>
      </c>
    </row>
    <row r="5866" spans="1:16" x14ac:dyDescent="0.25">
      <c r="A5866" t="s">
        <v>8846</v>
      </c>
      <c r="B5866">
        <v>555</v>
      </c>
      <c r="C5866" s="3" t="str">
        <f>HYPERLINK("http://www.uniprot.org/uniprot/A0P2K7","tr|A0P2K7|A0P2K7_9RHOB")</f>
        <v>tr|A0P2K7|A0P2K7_9RHOB</v>
      </c>
      <c r="D5866" t="s">
        <v>1688</v>
      </c>
      <c r="E5866">
        <v>40.86</v>
      </c>
      <c r="F5866">
        <v>93</v>
      </c>
      <c r="G5866">
        <v>55</v>
      </c>
      <c r="H5866">
        <v>0</v>
      </c>
      <c r="I5866">
        <v>154</v>
      </c>
      <c r="J5866">
        <v>432</v>
      </c>
      <c r="K5866">
        <v>1</v>
      </c>
      <c r="L5866">
        <v>196</v>
      </c>
      <c r="M5866">
        <v>288</v>
      </c>
      <c r="N5866" t="s">
        <v>18</v>
      </c>
      <c r="O5866" s="1">
        <v>2.11557E-12</v>
      </c>
      <c r="P5866">
        <v>189</v>
      </c>
    </row>
    <row r="5867" spans="1:16" x14ac:dyDescent="0.25">
      <c r="A5867" t="s">
        <v>8847</v>
      </c>
      <c r="B5867">
        <v>1173</v>
      </c>
      <c r="C5867" s="3" t="str">
        <f>HYPERLINK("http://www.uniprot.org/uniprot/C7FDI5","tr|C7FDI5|C7FDI5_SOYBN")</f>
        <v>tr|C7FDI5|C7FDI5_SOYBN</v>
      </c>
      <c r="D5867" t="s">
        <v>717</v>
      </c>
      <c r="E5867">
        <v>50.26</v>
      </c>
      <c r="F5867">
        <v>372</v>
      </c>
      <c r="G5867">
        <v>185</v>
      </c>
      <c r="H5867">
        <v>4</v>
      </c>
      <c r="I5867">
        <v>1</v>
      </c>
      <c r="J5867">
        <v>1104</v>
      </c>
      <c r="K5867">
        <v>1</v>
      </c>
      <c r="L5867">
        <v>694</v>
      </c>
      <c r="M5867">
        <v>1060</v>
      </c>
      <c r="N5867" t="s">
        <v>18</v>
      </c>
      <c r="O5867" s="1">
        <v>5.4667399999999996E-103</v>
      </c>
      <c r="P5867">
        <v>976</v>
      </c>
    </row>
    <row r="5868" spans="1:16" x14ac:dyDescent="0.25">
      <c r="A5868" t="s">
        <v>8848</v>
      </c>
      <c r="B5868">
        <v>2379</v>
      </c>
      <c r="C5868" s="3" t="str">
        <f>HYPERLINK("http://www.uniprot.org/uniprot/Q105A2","tr|Q105A2|Q105A2_PEA")</f>
        <v>tr|Q105A2|Q105A2_PEA</v>
      </c>
      <c r="D5868" t="s">
        <v>8849</v>
      </c>
      <c r="E5868">
        <v>87.18</v>
      </c>
      <c r="F5868">
        <v>788</v>
      </c>
      <c r="G5868">
        <v>101</v>
      </c>
      <c r="H5868">
        <v>5</v>
      </c>
      <c r="I5868">
        <v>28</v>
      </c>
      <c r="J5868">
        <v>2376</v>
      </c>
      <c r="K5868">
        <v>1</v>
      </c>
      <c r="L5868">
        <v>4</v>
      </c>
      <c r="M5868">
        <v>791</v>
      </c>
      <c r="N5868" t="s">
        <v>18</v>
      </c>
      <c r="O5868">
        <v>0</v>
      </c>
      <c r="P5868">
        <v>3732</v>
      </c>
    </row>
    <row r="5869" spans="1:16" x14ac:dyDescent="0.25">
      <c r="A5869" t="s">
        <v>8850</v>
      </c>
      <c r="B5869">
        <v>1263</v>
      </c>
      <c r="C5869" s="3" t="str">
        <f>HYPERLINK("http://www.uniprot.org/uniprot/G7JQK5","tr|G7JQK5|G7JQK5_MEDTR")</f>
        <v>tr|G7JQK5|G7JQK5_MEDTR</v>
      </c>
      <c r="D5869" t="s">
        <v>8851</v>
      </c>
      <c r="E5869">
        <v>82.7</v>
      </c>
      <c r="F5869">
        <v>422</v>
      </c>
      <c r="G5869">
        <v>73</v>
      </c>
      <c r="H5869">
        <v>2</v>
      </c>
      <c r="I5869">
        <v>1</v>
      </c>
      <c r="J5869">
        <v>1260</v>
      </c>
      <c r="K5869">
        <v>1</v>
      </c>
      <c r="L5869">
        <v>1</v>
      </c>
      <c r="M5869">
        <v>420</v>
      </c>
      <c r="N5869" t="s">
        <v>18</v>
      </c>
      <c r="O5869">
        <v>0</v>
      </c>
      <c r="P5869">
        <v>1759</v>
      </c>
    </row>
    <row r="5870" spans="1:16" x14ac:dyDescent="0.25">
      <c r="A5870" t="s">
        <v>8852</v>
      </c>
      <c r="B5870">
        <v>2151</v>
      </c>
      <c r="C5870" s="3" t="str">
        <f>HYPERLINK("http://www.uniprot.org/uniprot/G7JUT6","tr|G7JUT6|G7JUT6_MEDTR")</f>
        <v>tr|G7JUT6|G7JUT6_MEDTR</v>
      </c>
      <c r="D5870" t="s">
        <v>4091</v>
      </c>
      <c r="E5870">
        <v>72.77</v>
      </c>
      <c r="F5870">
        <v>742</v>
      </c>
      <c r="G5870">
        <v>202</v>
      </c>
      <c r="H5870">
        <v>26</v>
      </c>
      <c r="I5870">
        <v>1</v>
      </c>
      <c r="J5870">
        <v>2148</v>
      </c>
      <c r="K5870">
        <v>1</v>
      </c>
      <c r="L5870">
        <v>1</v>
      </c>
      <c r="M5870">
        <v>735</v>
      </c>
      <c r="N5870" t="s">
        <v>18</v>
      </c>
      <c r="O5870">
        <v>0</v>
      </c>
      <c r="P5870">
        <v>2665</v>
      </c>
    </row>
    <row r="5871" spans="1:16" x14ac:dyDescent="0.25">
      <c r="A5871" t="s">
        <v>8853</v>
      </c>
      <c r="B5871">
        <v>366</v>
      </c>
      <c r="C5871" s="3" t="str">
        <f>HYPERLINK("http://www.uniprot.org/uniprot/G7LAC7","tr|G7LAC7|G7LAC7_MEDTR")</f>
        <v>tr|G7LAC7|G7LAC7_MEDTR</v>
      </c>
      <c r="D5871" t="s">
        <v>8854</v>
      </c>
      <c r="E5871">
        <v>74.819999999999993</v>
      </c>
      <c r="F5871">
        <v>147</v>
      </c>
      <c r="G5871">
        <v>37</v>
      </c>
      <c r="H5871">
        <v>26</v>
      </c>
      <c r="I5871">
        <v>1</v>
      </c>
      <c r="J5871">
        <v>363</v>
      </c>
      <c r="K5871">
        <v>1</v>
      </c>
      <c r="L5871">
        <v>247</v>
      </c>
      <c r="M5871">
        <v>393</v>
      </c>
      <c r="N5871" t="s">
        <v>18</v>
      </c>
      <c r="O5871" s="1">
        <v>6.5195600000000001E-50</v>
      </c>
      <c r="P5871">
        <v>512</v>
      </c>
    </row>
    <row r="5872" spans="1:16" x14ac:dyDescent="0.25">
      <c r="A5872" t="s">
        <v>8855</v>
      </c>
      <c r="B5872">
        <v>735</v>
      </c>
      <c r="C5872" s="3" t="str">
        <f>HYPERLINK("http://www.uniprot.org/uniprot/I1K1R5","tr|I1K1R5|I1K1R5_SOYBN")</f>
        <v>tr|I1K1R5|I1K1R5_SOYBN</v>
      </c>
      <c r="D5872" t="s">
        <v>28</v>
      </c>
      <c r="E5872">
        <v>81.17</v>
      </c>
      <c r="F5872">
        <v>239</v>
      </c>
      <c r="G5872">
        <v>45</v>
      </c>
      <c r="H5872">
        <v>0</v>
      </c>
      <c r="I5872">
        <v>10</v>
      </c>
      <c r="J5872">
        <v>726</v>
      </c>
      <c r="K5872">
        <v>1</v>
      </c>
      <c r="L5872">
        <v>6</v>
      </c>
      <c r="M5872">
        <v>244</v>
      </c>
      <c r="N5872" t="s">
        <v>18</v>
      </c>
      <c r="O5872" s="1">
        <v>1.3002099999999999E-109</v>
      </c>
      <c r="P5872">
        <v>1030</v>
      </c>
    </row>
    <row r="5873" spans="1:16" x14ac:dyDescent="0.25">
      <c r="A5873" t="s">
        <v>8856</v>
      </c>
      <c r="B5873">
        <v>549</v>
      </c>
      <c r="C5873" s="3" t="str">
        <f>HYPERLINK("http://www.uniprot.org/uniprot/I3SKI2","tr|I3SKI2|I3SKI2_LOTJA")</f>
        <v>tr|I3SKI2|I3SKI2_LOTJA</v>
      </c>
      <c r="D5873" t="s">
        <v>93</v>
      </c>
      <c r="E5873">
        <v>80.180000000000007</v>
      </c>
      <c r="F5873">
        <v>106</v>
      </c>
      <c r="G5873">
        <v>21</v>
      </c>
      <c r="H5873">
        <v>0</v>
      </c>
      <c r="I5873">
        <v>1</v>
      </c>
      <c r="J5873">
        <v>318</v>
      </c>
      <c r="K5873">
        <v>1</v>
      </c>
      <c r="L5873">
        <v>1</v>
      </c>
      <c r="M5873">
        <v>106</v>
      </c>
      <c r="N5873" t="s">
        <v>18</v>
      </c>
      <c r="O5873" s="1">
        <v>5.2907399999999999E-45</v>
      </c>
      <c r="P5873">
        <v>470</v>
      </c>
    </row>
    <row r="5874" spans="1:16" x14ac:dyDescent="0.25">
      <c r="A5874" t="s">
        <v>8857</v>
      </c>
      <c r="B5874">
        <v>1518</v>
      </c>
      <c r="C5874" s="3" t="str">
        <f>HYPERLINK("http://www.uniprot.org/uniprot/I1MMJ5","tr|I1MMJ5|I1MMJ5_SOYBN")</f>
        <v>tr|I1MMJ5|I1MMJ5_SOYBN</v>
      </c>
      <c r="D5874" t="s">
        <v>28</v>
      </c>
      <c r="E5874">
        <v>60.4</v>
      </c>
      <c r="F5874">
        <v>490</v>
      </c>
      <c r="G5874">
        <v>194</v>
      </c>
      <c r="H5874">
        <v>3</v>
      </c>
      <c r="I5874">
        <v>1</v>
      </c>
      <c r="J5874">
        <v>1461</v>
      </c>
      <c r="K5874">
        <v>1</v>
      </c>
      <c r="L5874">
        <v>1</v>
      </c>
      <c r="M5874">
        <v>476</v>
      </c>
      <c r="N5874" t="s">
        <v>18</v>
      </c>
      <c r="O5874" s="1">
        <v>5.9034900000000005E-159</v>
      </c>
      <c r="P5874">
        <v>1460</v>
      </c>
    </row>
    <row r="5875" spans="1:16" x14ac:dyDescent="0.25">
      <c r="A5875" t="s">
        <v>8858</v>
      </c>
      <c r="B5875">
        <v>1230</v>
      </c>
      <c r="C5875" s="3" t="str">
        <f>HYPERLINK("http://www.uniprot.org/uniprot/G7K882","tr|G7K882|G7K882_MEDTR")</f>
        <v>tr|G7K882|G7K882_MEDTR</v>
      </c>
      <c r="D5875" t="s">
        <v>8859</v>
      </c>
      <c r="E5875">
        <v>94.91</v>
      </c>
      <c r="F5875">
        <v>413</v>
      </c>
      <c r="G5875">
        <v>21</v>
      </c>
      <c r="H5875">
        <v>4</v>
      </c>
      <c r="I5875">
        <v>1</v>
      </c>
      <c r="J5875">
        <v>1227</v>
      </c>
      <c r="K5875">
        <v>1</v>
      </c>
      <c r="L5875">
        <v>1</v>
      </c>
      <c r="M5875">
        <v>411</v>
      </c>
      <c r="N5875" t="s">
        <v>18</v>
      </c>
      <c r="O5875">
        <v>0</v>
      </c>
      <c r="P5875">
        <v>2013</v>
      </c>
    </row>
    <row r="5876" spans="1:16" x14ac:dyDescent="0.25">
      <c r="A5876" t="s">
        <v>8860</v>
      </c>
      <c r="B5876">
        <v>516</v>
      </c>
      <c r="C5876" s="3" t="str">
        <f>HYPERLINK("http://www.uniprot.org/uniprot/Q5IR72","tr|Q5IR72|Q5IR72_SOYBN")</f>
        <v>tr|Q5IR72|Q5IR72_SOYBN</v>
      </c>
      <c r="D5876" t="s">
        <v>8861</v>
      </c>
      <c r="E5876">
        <v>59.33</v>
      </c>
      <c r="F5876">
        <v>150</v>
      </c>
      <c r="G5876">
        <v>61</v>
      </c>
      <c r="H5876">
        <v>14</v>
      </c>
      <c r="I5876">
        <v>37</v>
      </c>
      <c r="J5876">
        <v>444</v>
      </c>
      <c r="K5876">
        <v>1</v>
      </c>
      <c r="L5876">
        <v>12</v>
      </c>
      <c r="M5876">
        <v>160</v>
      </c>
      <c r="N5876" t="s">
        <v>18</v>
      </c>
      <c r="O5876" s="1">
        <v>2.12322E-40</v>
      </c>
      <c r="P5876">
        <v>430</v>
      </c>
    </row>
    <row r="5877" spans="1:16" x14ac:dyDescent="0.25">
      <c r="A5877" t="s">
        <v>8862</v>
      </c>
      <c r="B5877">
        <v>2430</v>
      </c>
      <c r="C5877" s="3" t="str">
        <f>HYPERLINK("http://www.uniprot.org/uniprot/G7J1T2","tr|G7J1T2|G7J1T2_MEDTR")</f>
        <v>tr|G7J1T2|G7J1T2_MEDTR</v>
      </c>
      <c r="D5877" t="s">
        <v>8863</v>
      </c>
      <c r="E5877">
        <v>88.64</v>
      </c>
      <c r="F5877">
        <v>810</v>
      </c>
      <c r="G5877">
        <v>92</v>
      </c>
      <c r="H5877">
        <v>1</v>
      </c>
      <c r="I5877">
        <v>1</v>
      </c>
      <c r="J5877">
        <v>2427</v>
      </c>
      <c r="K5877">
        <v>1</v>
      </c>
      <c r="L5877">
        <v>16</v>
      </c>
      <c r="M5877">
        <v>822</v>
      </c>
      <c r="N5877" t="s">
        <v>18</v>
      </c>
      <c r="O5877">
        <v>0</v>
      </c>
      <c r="P5877">
        <v>3840</v>
      </c>
    </row>
    <row r="5878" spans="1:16" x14ac:dyDescent="0.25">
      <c r="A5878" t="s">
        <v>8864</v>
      </c>
      <c r="B5878">
        <v>1203</v>
      </c>
      <c r="C5878" s="3" t="str">
        <f>HYPERLINK("http://www.uniprot.org/uniprot/K7LIS7","tr|K7LIS7|K7LIS7_SOYBN")</f>
        <v>tr|K7LIS7|K7LIS7_SOYBN</v>
      </c>
      <c r="D5878" t="s">
        <v>61</v>
      </c>
      <c r="E5878">
        <v>79.94</v>
      </c>
      <c r="F5878">
        <v>359</v>
      </c>
      <c r="G5878">
        <v>72</v>
      </c>
      <c r="H5878">
        <v>9</v>
      </c>
      <c r="I5878">
        <v>145</v>
      </c>
      <c r="J5878">
        <v>1194</v>
      </c>
      <c r="K5878">
        <v>1</v>
      </c>
      <c r="L5878">
        <v>80</v>
      </c>
      <c r="M5878">
        <v>437</v>
      </c>
      <c r="N5878" t="s">
        <v>18</v>
      </c>
      <c r="O5878" s="1">
        <v>3.7190700000000001E-155</v>
      </c>
      <c r="P5878">
        <v>1426</v>
      </c>
    </row>
    <row r="5879" spans="1:16" x14ac:dyDescent="0.25">
      <c r="A5879" t="s">
        <v>8865</v>
      </c>
      <c r="B5879">
        <v>1707</v>
      </c>
      <c r="C5879" s="3" t="str">
        <f>HYPERLINK("http://www.uniprot.org/uniprot/G7IW33","tr|G7IW33|G7IW33_MEDTR")</f>
        <v>tr|G7IW33|G7IW33_MEDTR</v>
      </c>
      <c r="D5879" t="s">
        <v>8866</v>
      </c>
      <c r="E5879">
        <v>78.02</v>
      </c>
      <c r="F5879">
        <v>546</v>
      </c>
      <c r="G5879">
        <v>120</v>
      </c>
      <c r="H5879">
        <v>0</v>
      </c>
      <c r="I5879">
        <v>1</v>
      </c>
      <c r="J5879">
        <v>1638</v>
      </c>
      <c r="K5879">
        <v>1</v>
      </c>
      <c r="L5879">
        <v>590</v>
      </c>
      <c r="M5879">
        <v>1133</v>
      </c>
      <c r="N5879" t="s">
        <v>18</v>
      </c>
      <c r="O5879">
        <v>0</v>
      </c>
      <c r="P5879">
        <v>2259</v>
      </c>
    </row>
    <row r="5880" spans="1:16" x14ac:dyDescent="0.25">
      <c r="A5880" t="s">
        <v>8867</v>
      </c>
      <c r="B5880">
        <v>1365</v>
      </c>
      <c r="C5880" s="3" t="str">
        <f>HYPERLINK("http://www.uniprot.org/uniprot/I1JCZ4","tr|I1JCZ4|I1JCZ4_SOYBN")</f>
        <v>tr|I1JCZ4|I1JCZ4_SOYBN</v>
      </c>
      <c r="D5880" t="s">
        <v>28</v>
      </c>
      <c r="E5880">
        <v>66.59</v>
      </c>
      <c r="F5880">
        <v>458</v>
      </c>
      <c r="G5880">
        <v>153</v>
      </c>
      <c r="H5880">
        <v>4</v>
      </c>
      <c r="I5880">
        <v>1</v>
      </c>
      <c r="J5880">
        <v>1362</v>
      </c>
      <c r="K5880">
        <v>1</v>
      </c>
      <c r="L5880">
        <v>1</v>
      </c>
      <c r="M5880">
        <v>421</v>
      </c>
      <c r="N5880" t="s">
        <v>18</v>
      </c>
      <c r="O5880" s="1">
        <v>4.04454E-156</v>
      </c>
      <c r="P5880">
        <v>1435</v>
      </c>
    </row>
    <row r="5881" spans="1:16" x14ac:dyDescent="0.25">
      <c r="A5881" t="s">
        <v>8868</v>
      </c>
      <c r="B5881">
        <v>912</v>
      </c>
      <c r="C5881" s="3" t="str">
        <f>HYPERLINK("http://www.uniprot.org/uniprot/G7KHG6","tr|G7KHG6|G7KHG6_MEDTR")</f>
        <v>tr|G7KHG6|G7KHG6_MEDTR</v>
      </c>
      <c r="D5881" t="s">
        <v>8869</v>
      </c>
      <c r="E5881">
        <v>61.95</v>
      </c>
      <c r="F5881">
        <v>347</v>
      </c>
      <c r="G5881">
        <v>132</v>
      </c>
      <c r="H5881">
        <v>44</v>
      </c>
      <c r="I5881">
        <v>1</v>
      </c>
      <c r="J5881">
        <v>909</v>
      </c>
      <c r="K5881">
        <v>1</v>
      </c>
      <c r="L5881">
        <v>1</v>
      </c>
      <c r="M5881">
        <v>346</v>
      </c>
      <c r="N5881" t="s">
        <v>18</v>
      </c>
      <c r="O5881" s="1">
        <v>2.4958E-104</v>
      </c>
      <c r="P5881">
        <v>986</v>
      </c>
    </row>
    <row r="5882" spans="1:16" x14ac:dyDescent="0.25">
      <c r="A5882" t="s">
        <v>8870</v>
      </c>
      <c r="B5882">
        <v>1266</v>
      </c>
      <c r="C5882" s="3" t="str">
        <f>HYPERLINK("http://www.uniprot.org/uniprot/K7MA00","tr|K7MA00|K7MA00_SOYBN")</f>
        <v>tr|K7MA00|K7MA00_SOYBN</v>
      </c>
      <c r="D5882" t="s">
        <v>28</v>
      </c>
      <c r="E5882">
        <v>76.27</v>
      </c>
      <c r="F5882">
        <v>413</v>
      </c>
      <c r="G5882">
        <v>98</v>
      </c>
      <c r="H5882">
        <v>0</v>
      </c>
      <c r="I5882">
        <v>16</v>
      </c>
      <c r="J5882">
        <v>1254</v>
      </c>
      <c r="K5882">
        <v>1</v>
      </c>
      <c r="L5882">
        <v>5</v>
      </c>
      <c r="M5882">
        <v>417</v>
      </c>
      <c r="N5882" t="s">
        <v>18</v>
      </c>
      <c r="O5882" s="1">
        <v>3.06257E-179</v>
      </c>
      <c r="P5882">
        <v>1634</v>
      </c>
    </row>
    <row r="5883" spans="1:16" x14ac:dyDescent="0.25">
      <c r="A5883" t="s">
        <v>8871</v>
      </c>
      <c r="B5883">
        <v>1200</v>
      </c>
      <c r="C5883" s="3" t="str">
        <f>HYPERLINK("http://www.uniprot.org/uniprot/C6TLP8","tr|C6TLP8|C6TLP8_SOYBN")</f>
        <v>tr|C6TLP8|C6TLP8_SOYBN</v>
      </c>
      <c r="D5883" t="s">
        <v>897</v>
      </c>
      <c r="E5883">
        <v>75.680000000000007</v>
      </c>
      <c r="F5883">
        <v>399</v>
      </c>
      <c r="G5883">
        <v>97</v>
      </c>
      <c r="H5883">
        <v>0</v>
      </c>
      <c r="I5883">
        <v>1</v>
      </c>
      <c r="J5883">
        <v>1197</v>
      </c>
      <c r="K5883">
        <v>1</v>
      </c>
      <c r="L5883">
        <v>1</v>
      </c>
      <c r="M5883">
        <v>399</v>
      </c>
      <c r="N5883" t="s">
        <v>18</v>
      </c>
      <c r="O5883" s="1">
        <v>3.8156899999999999E-168</v>
      </c>
      <c r="P5883">
        <v>1538</v>
      </c>
    </row>
    <row r="5884" spans="1:16" x14ac:dyDescent="0.25">
      <c r="A5884" t="s">
        <v>8872</v>
      </c>
      <c r="B5884">
        <v>1359</v>
      </c>
      <c r="C5884" s="3" t="str">
        <f>HYPERLINK("http://www.uniprot.org/uniprot/G7KCZ1","tr|G7KCZ1|G7KCZ1_MEDTR")</f>
        <v>tr|G7KCZ1|G7KCZ1_MEDTR</v>
      </c>
      <c r="D5884" t="s">
        <v>8873</v>
      </c>
      <c r="E5884">
        <v>81.63</v>
      </c>
      <c r="F5884">
        <v>441</v>
      </c>
      <c r="G5884">
        <v>81</v>
      </c>
      <c r="H5884">
        <v>6</v>
      </c>
      <c r="I5884">
        <v>28</v>
      </c>
      <c r="J5884">
        <v>1332</v>
      </c>
      <c r="K5884">
        <v>1</v>
      </c>
      <c r="L5884">
        <v>8</v>
      </c>
      <c r="M5884">
        <v>446</v>
      </c>
      <c r="N5884" t="s">
        <v>18</v>
      </c>
      <c r="O5884">
        <v>0</v>
      </c>
      <c r="P5884">
        <v>1915</v>
      </c>
    </row>
    <row r="5885" spans="1:16" x14ac:dyDescent="0.25">
      <c r="A5885" t="s">
        <v>8874</v>
      </c>
      <c r="B5885">
        <v>2640</v>
      </c>
      <c r="C5885" s="3" t="str">
        <f>HYPERLINK("http://www.uniprot.org/uniprot/G7K0W0","tr|G7K0W0|G7K0W0_MEDTR")</f>
        <v>tr|G7K0W0|G7K0W0_MEDTR</v>
      </c>
      <c r="D5885" t="s">
        <v>8875</v>
      </c>
      <c r="E5885">
        <v>79.88</v>
      </c>
      <c r="F5885">
        <v>880</v>
      </c>
      <c r="G5885">
        <v>177</v>
      </c>
      <c r="H5885">
        <v>1</v>
      </c>
      <c r="I5885">
        <v>1</v>
      </c>
      <c r="J5885">
        <v>2637</v>
      </c>
      <c r="K5885">
        <v>1</v>
      </c>
      <c r="L5885">
        <v>69</v>
      </c>
      <c r="M5885">
        <v>947</v>
      </c>
      <c r="N5885" t="s">
        <v>18</v>
      </c>
      <c r="O5885">
        <v>0</v>
      </c>
      <c r="P5885">
        <v>3601</v>
      </c>
    </row>
    <row r="5886" spans="1:16" x14ac:dyDescent="0.25">
      <c r="A5886" t="s">
        <v>8876</v>
      </c>
      <c r="B5886">
        <v>993</v>
      </c>
      <c r="C5886" s="3" t="str">
        <f>HYPERLINK("http://www.uniprot.org/uniprot/G7KDZ8","tr|G7KDZ8|G7KDZ8_MEDTR")</f>
        <v>tr|G7KDZ8|G7KDZ8_MEDTR</v>
      </c>
      <c r="D5886" t="s">
        <v>8877</v>
      </c>
      <c r="E5886">
        <v>98.05</v>
      </c>
      <c r="F5886">
        <v>154</v>
      </c>
      <c r="G5886">
        <v>3</v>
      </c>
      <c r="H5886">
        <v>0</v>
      </c>
      <c r="I5886">
        <v>166</v>
      </c>
      <c r="J5886">
        <v>627</v>
      </c>
      <c r="K5886">
        <v>1</v>
      </c>
      <c r="L5886">
        <v>55</v>
      </c>
      <c r="M5886">
        <v>208</v>
      </c>
      <c r="N5886" t="s">
        <v>18</v>
      </c>
      <c r="O5886" s="1">
        <v>2.2260599999999999E-80</v>
      </c>
      <c r="P5886">
        <v>780</v>
      </c>
    </row>
    <row r="5887" spans="1:16" x14ac:dyDescent="0.25">
      <c r="A5887" t="s">
        <v>8878</v>
      </c>
      <c r="B5887">
        <v>1605</v>
      </c>
      <c r="C5887" s="3" t="str">
        <f>HYPERLINK("http://www.uniprot.org/uniprot/G7L3I9","tr|G7L3I9|G7L3I9_MEDTR")</f>
        <v>tr|G7L3I9|G7L3I9_MEDTR</v>
      </c>
      <c r="D5887" t="s">
        <v>8879</v>
      </c>
      <c r="E5887">
        <v>84.86</v>
      </c>
      <c r="F5887">
        <v>522</v>
      </c>
      <c r="G5887">
        <v>79</v>
      </c>
      <c r="H5887">
        <v>0</v>
      </c>
      <c r="I5887">
        <v>1</v>
      </c>
      <c r="J5887">
        <v>1566</v>
      </c>
      <c r="K5887">
        <v>1</v>
      </c>
      <c r="L5887">
        <v>767</v>
      </c>
      <c r="M5887">
        <v>1287</v>
      </c>
      <c r="N5887" t="s">
        <v>18</v>
      </c>
      <c r="O5887">
        <v>0</v>
      </c>
      <c r="P5887">
        <v>2318</v>
      </c>
    </row>
    <row r="5888" spans="1:16" x14ac:dyDescent="0.25">
      <c r="A5888" t="s">
        <v>8880</v>
      </c>
      <c r="B5888">
        <v>426</v>
      </c>
      <c r="C5888" s="3" t="str">
        <f>HYPERLINK("http://www.uniprot.org/uniprot/G7KX08","tr|G7KX08|G7KX08_MEDTR")</f>
        <v>tr|G7KX08|G7KX08_MEDTR</v>
      </c>
      <c r="D5888" t="s">
        <v>7524</v>
      </c>
      <c r="E5888">
        <v>57.33</v>
      </c>
      <c r="F5888">
        <v>75</v>
      </c>
      <c r="G5888">
        <v>32</v>
      </c>
      <c r="H5888">
        <v>0</v>
      </c>
      <c r="I5888">
        <v>199</v>
      </c>
      <c r="J5888">
        <v>423</v>
      </c>
      <c r="K5888">
        <v>1</v>
      </c>
      <c r="L5888">
        <v>407</v>
      </c>
      <c r="M5888">
        <v>478</v>
      </c>
      <c r="N5888" t="s">
        <v>18</v>
      </c>
      <c r="O5888" s="1">
        <v>4.4487499999999997E-14</v>
      </c>
      <c r="P5888">
        <v>203</v>
      </c>
    </row>
    <row r="5889" spans="1:16" x14ac:dyDescent="0.25">
      <c r="A5889" t="s">
        <v>8881</v>
      </c>
      <c r="B5889">
        <v>264</v>
      </c>
      <c r="C5889" s="3" t="str">
        <f>HYPERLINK("http://www.uniprot.org/uniprot/K7LJE3","tr|K7LJE3|K7LJE3_SOYBN")</f>
        <v>tr|K7LJE3|K7LJE3_SOYBN</v>
      </c>
      <c r="D5889" t="s">
        <v>28</v>
      </c>
      <c r="E5889">
        <v>75.819999999999993</v>
      </c>
      <c r="F5889">
        <v>91</v>
      </c>
      <c r="G5889">
        <v>22</v>
      </c>
      <c r="H5889">
        <v>4</v>
      </c>
      <c r="I5889">
        <v>1</v>
      </c>
      <c r="J5889">
        <v>261</v>
      </c>
      <c r="K5889">
        <v>1</v>
      </c>
      <c r="L5889">
        <v>1</v>
      </c>
      <c r="M5889">
        <v>90</v>
      </c>
      <c r="N5889" t="s">
        <v>18</v>
      </c>
      <c r="O5889" s="1">
        <v>5.7223900000000002E-30</v>
      </c>
      <c r="P5889">
        <v>340</v>
      </c>
    </row>
    <row r="5890" spans="1:16" x14ac:dyDescent="0.25">
      <c r="A5890" t="s">
        <v>8882</v>
      </c>
      <c r="B5890">
        <v>1206</v>
      </c>
      <c r="C5890" s="3" t="str">
        <f>HYPERLINK("http://www.uniprot.org/uniprot/I1LYW8","tr|I1LYW8|I1LYW8_SOYBN")</f>
        <v>tr|I1LYW8|I1LYW8_SOYBN</v>
      </c>
      <c r="D5890" t="s">
        <v>28</v>
      </c>
      <c r="E5890">
        <v>84.91</v>
      </c>
      <c r="F5890">
        <v>411</v>
      </c>
      <c r="G5890">
        <v>62</v>
      </c>
      <c r="H5890">
        <v>13</v>
      </c>
      <c r="I5890">
        <v>10</v>
      </c>
      <c r="J5890">
        <v>1203</v>
      </c>
      <c r="K5890">
        <v>1</v>
      </c>
      <c r="L5890">
        <v>20</v>
      </c>
      <c r="M5890">
        <v>426</v>
      </c>
      <c r="N5890" t="s">
        <v>18</v>
      </c>
      <c r="O5890">
        <v>0</v>
      </c>
      <c r="P5890">
        <v>1759</v>
      </c>
    </row>
    <row r="5891" spans="1:16" x14ac:dyDescent="0.25">
      <c r="A5891" t="s">
        <v>8883</v>
      </c>
      <c r="B5891">
        <v>594</v>
      </c>
      <c r="C5891" s="3" t="str">
        <f>HYPERLINK("http://www.uniprot.org/uniprot/G7JFY0","tr|G7JFY0|G7JFY0_MEDTR")</f>
        <v>tr|G7JFY0|G7JFY0_MEDTR</v>
      </c>
      <c r="D5891" t="s">
        <v>8884</v>
      </c>
      <c r="E5891">
        <v>50.76</v>
      </c>
      <c r="F5891">
        <v>130</v>
      </c>
      <c r="G5891">
        <v>64</v>
      </c>
      <c r="H5891">
        <v>21</v>
      </c>
      <c r="I5891">
        <v>262</v>
      </c>
      <c r="J5891">
        <v>588</v>
      </c>
      <c r="K5891">
        <v>1</v>
      </c>
      <c r="L5891">
        <v>6</v>
      </c>
      <c r="M5891">
        <v>135</v>
      </c>
      <c r="N5891" t="s">
        <v>18</v>
      </c>
      <c r="O5891" s="1">
        <v>9.0703299999999998E-26</v>
      </c>
      <c r="P5891">
        <v>305</v>
      </c>
    </row>
    <row r="5892" spans="1:16" x14ac:dyDescent="0.25">
      <c r="A5892" t="s">
        <v>8885</v>
      </c>
      <c r="B5892">
        <v>666</v>
      </c>
      <c r="C5892" s="3" t="str">
        <f>HYPERLINK("http://www.uniprot.org/uniprot/G7J0C4","tr|G7J0C4|G7J0C4_MEDTR")</f>
        <v>tr|G7J0C4|G7J0C4_MEDTR</v>
      </c>
      <c r="D5892" t="s">
        <v>8886</v>
      </c>
      <c r="E5892">
        <v>36.36</v>
      </c>
      <c r="F5892">
        <v>88</v>
      </c>
      <c r="G5892">
        <v>56</v>
      </c>
      <c r="H5892">
        <v>0</v>
      </c>
      <c r="I5892">
        <v>1</v>
      </c>
      <c r="J5892">
        <v>264</v>
      </c>
      <c r="K5892">
        <v>1</v>
      </c>
      <c r="L5892">
        <v>421</v>
      </c>
      <c r="M5892">
        <v>508</v>
      </c>
      <c r="N5892" t="s">
        <v>18</v>
      </c>
      <c r="O5892" s="1">
        <v>1.15271E-7</v>
      </c>
      <c r="P5892">
        <v>150</v>
      </c>
    </row>
    <row r="5893" spans="1:16" x14ac:dyDescent="0.25">
      <c r="A5893" t="s">
        <v>8887</v>
      </c>
      <c r="B5893">
        <v>306</v>
      </c>
      <c r="C5893" s="3" t="str">
        <f>HYPERLINK("http://www.uniprot.org/uniprot/G7JFA3","tr|G7JFA3|G7JFA3_MEDTR")</f>
        <v>tr|G7JFA3|G7JFA3_MEDTR</v>
      </c>
      <c r="D5893" t="s">
        <v>8888</v>
      </c>
      <c r="E5893">
        <v>50</v>
      </c>
      <c r="F5893">
        <v>50</v>
      </c>
      <c r="G5893">
        <v>25</v>
      </c>
      <c r="H5893">
        <v>0</v>
      </c>
      <c r="I5893">
        <v>88</v>
      </c>
      <c r="J5893">
        <v>237</v>
      </c>
      <c r="K5893">
        <v>1</v>
      </c>
      <c r="L5893">
        <v>82</v>
      </c>
      <c r="M5893">
        <v>131</v>
      </c>
      <c r="N5893" t="s">
        <v>18</v>
      </c>
      <c r="O5893" s="1">
        <v>1.8226199999999999E-7</v>
      </c>
      <c r="P5893">
        <v>146</v>
      </c>
    </row>
    <row r="5894" spans="1:16" x14ac:dyDescent="0.25">
      <c r="A5894" t="s">
        <v>8889</v>
      </c>
      <c r="B5894">
        <v>426</v>
      </c>
      <c r="C5894" s="3" t="str">
        <f>HYPERLINK("http://www.uniprot.org/uniprot/G7LIX3","tr|G7LIX3|G7LIX3_MEDTR")</f>
        <v>tr|G7LIX3|G7LIX3_MEDTR</v>
      </c>
      <c r="D5894" t="s">
        <v>8890</v>
      </c>
      <c r="E5894">
        <v>71.83</v>
      </c>
      <c r="F5894">
        <v>142</v>
      </c>
      <c r="G5894">
        <v>40</v>
      </c>
      <c r="H5894">
        <v>1</v>
      </c>
      <c r="I5894">
        <v>1</v>
      </c>
      <c r="J5894">
        <v>423</v>
      </c>
      <c r="K5894">
        <v>1</v>
      </c>
      <c r="L5894">
        <v>21</v>
      </c>
      <c r="M5894">
        <v>159</v>
      </c>
      <c r="N5894" t="s">
        <v>18</v>
      </c>
      <c r="O5894" s="1">
        <v>2.25847E-50</v>
      </c>
      <c r="P5894">
        <v>516</v>
      </c>
    </row>
    <row r="5895" spans="1:16" x14ac:dyDescent="0.25">
      <c r="A5895" t="s">
        <v>8891</v>
      </c>
      <c r="B5895">
        <v>3342</v>
      </c>
      <c r="C5895" s="3" t="str">
        <f>HYPERLINK("http://www.uniprot.org/uniprot/G7JQK6","tr|G7JQK6|G7JQK6_MEDTR")</f>
        <v>tr|G7JQK6|G7JQK6_MEDTR</v>
      </c>
      <c r="D5895" t="s">
        <v>8892</v>
      </c>
      <c r="E5895">
        <v>72.09</v>
      </c>
      <c r="F5895">
        <v>1025</v>
      </c>
      <c r="G5895">
        <v>286</v>
      </c>
      <c r="H5895">
        <v>32</v>
      </c>
      <c r="I5895">
        <v>319</v>
      </c>
      <c r="J5895">
        <v>3297</v>
      </c>
      <c r="K5895">
        <v>1</v>
      </c>
      <c r="L5895">
        <v>1</v>
      </c>
      <c r="M5895">
        <v>1000</v>
      </c>
      <c r="N5895" t="s">
        <v>18</v>
      </c>
      <c r="O5895">
        <v>0</v>
      </c>
      <c r="P5895">
        <v>3550</v>
      </c>
    </row>
    <row r="5896" spans="1:16" x14ac:dyDescent="0.25">
      <c r="A5896" t="s">
        <v>8893</v>
      </c>
      <c r="B5896">
        <v>2229</v>
      </c>
      <c r="C5896" s="3" t="str">
        <f>HYPERLINK("http://www.uniprot.org/uniprot/G7JUT7","tr|G7JUT7|G7JUT7_MEDTR")</f>
        <v>tr|G7JUT7|G7JUT7_MEDTR</v>
      </c>
      <c r="D5896" t="s">
        <v>8894</v>
      </c>
      <c r="E5896">
        <v>76.16</v>
      </c>
      <c r="F5896">
        <v>684</v>
      </c>
      <c r="G5896">
        <v>163</v>
      </c>
      <c r="H5896">
        <v>2</v>
      </c>
      <c r="I5896">
        <v>181</v>
      </c>
      <c r="J5896">
        <v>2226</v>
      </c>
      <c r="K5896">
        <v>1</v>
      </c>
      <c r="L5896">
        <v>34</v>
      </c>
      <c r="M5896">
        <v>686</v>
      </c>
      <c r="N5896" t="s">
        <v>18</v>
      </c>
      <c r="O5896">
        <v>0</v>
      </c>
      <c r="P5896">
        <v>2585</v>
      </c>
    </row>
    <row r="5897" spans="1:16" x14ac:dyDescent="0.25">
      <c r="A5897" t="s">
        <v>8895</v>
      </c>
      <c r="B5897">
        <v>2307</v>
      </c>
      <c r="C5897" s="3" t="str">
        <f>HYPERLINK("http://www.uniprot.org/uniprot/B9T7V7","tr|B9T7V7|B9T7V7_RICCO")</f>
        <v>tr|B9T7V7|B9T7V7_RICCO</v>
      </c>
      <c r="D5897" t="s">
        <v>8896</v>
      </c>
      <c r="E5897">
        <v>57.54</v>
      </c>
      <c r="F5897">
        <v>848</v>
      </c>
      <c r="G5897">
        <v>360</v>
      </c>
      <c r="H5897">
        <v>86</v>
      </c>
      <c r="I5897">
        <v>1</v>
      </c>
      <c r="J5897">
        <v>2286</v>
      </c>
      <c r="K5897">
        <v>1</v>
      </c>
      <c r="L5897">
        <v>1</v>
      </c>
      <c r="M5897">
        <v>839</v>
      </c>
      <c r="N5897" t="s">
        <v>18</v>
      </c>
      <c r="O5897">
        <v>0</v>
      </c>
      <c r="P5897">
        <v>2205</v>
      </c>
    </row>
    <row r="5898" spans="1:16" x14ac:dyDescent="0.25">
      <c r="A5898" t="s">
        <v>8897</v>
      </c>
      <c r="B5898">
        <v>2112</v>
      </c>
      <c r="C5898" s="3" t="str">
        <f>HYPERLINK("http://www.uniprot.org/uniprot/K7MGC8","tr|K7MGC8|K7MGC8_SOYBN")</f>
        <v>tr|K7MGC8|K7MGC8_SOYBN</v>
      </c>
      <c r="D5898" t="s">
        <v>28</v>
      </c>
      <c r="E5898">
        <v>72.94</v>
      </c>
      <c r="F5898">
        <v>706</v>
      </c>
      <c r="G5898">
        <v>191</v>
      </c>
      <c r="H5898">
        <v>3</v>
      </c>
      <c r="I5898">
        <v>1</v>
      </c>
      <c r="J5898">
        <v>2109</v>
      </c>
      <c r="K5898">
        <v>1</v>
      </c>
      <c r="L5898">
        <v>1</v>
      </c>
      <c r="M5898">
        <v>697</v>
      </c>
      <c r="N5898" t="s">
        <v>18</v>
      </c>
      <c r="O5898">
        <v>0</v>
      </c>
      <c r="P5898">
        <v>2606</v>
      </c>
    </row>
    <row r="5899" spans="1:16" x14ac:dyDescent="0.25">
      <c r="A5899" t="s">
        <v>8898</v>
      </c>
      <c r="B5899">
        <v>861</v>
      </c>
      <c r="C5899" s="3" t="str">
        <f>HYPERLINK("http://www.uniprot.org/uniprot/G7K9I4","tr|G7K9I4|G7K9I4_MEDTR")</f>
        <v>tr|G7K9I4|G7K9I4_MEDTR</v>
      </c>
      <c r="D5899" t="s">
        <v>8899</v>
      </c>
      <c r="E5899">
        <v>83.65</v>
      </c>
      <c r="F5899">
        <v>257</v>
      </c>
      <c r="G5899">
        <v>42</v>
      </c>
      <c r="H5899">
        <v>0</v>
      </c>
      <c r="I5899">
        <v>1</v>
      </c>
      <c r="J5899">
        <v>771</v>
      </c>
      <c r="K5899">
        <v>1</v>
      </c>
      <c r="L5899">
        <v>1</v>
      </c>
      <c r="M5899">
        <v>257</v>
      </c>
      <c r="N5899" t="s">
        <v>18</v>
      </c>
      <c r="O5899" s="1">
        <v>3.7040299999999999E-123</v>
      </c>
      <c r="P5899">
        <v>1148</v>
      </c>
    </row>
    <row r="5900" spans="1:16" x14ac:dyDescent="0.25">
      <c r="A5900" t="s">
        <v>8900</v>
      </c>
      <c r="B5900">
        <v>867</v>
      </c>
      <c r="C5900" s="3" t="str">
        <f>HYPERLINK("http://www.uniprot.org/uniprot/H1ZN99","tr|H1ZN99|H1ZN99_LOTJA")</f>
        <v>tr|H1ZN99|H1ZN99_LOTJA</v>
      </c>
      <c r="D5900" t="s">
        <v>8901</v>
      </c>
      <c r="E5900">
        <v>76.709999999999994</v>
      </c>
      <c r="F5900">
        <v>292</v>
      </c>
      <c r="G5900">
        <v>68</v>
      </c>
      <c r="H5900">
        <v>4</v>
      </c>
      <c r="I5900">
        <v>1</v>
      </c>
      <c r="J5900">
        <v>864</v>
      </c>
      <c r="K5900">
        <v>1</v>
      </c>
      <c r="L5900">
        <v>1</v>
      </c>
      <c r="M5900">
        <v>288</v>
      </c>
      <c r="N5900" t="s">
        <v>18</v>
      </c>
      <c r="O5900" s="1">
        <v>1.9915099999999999E-124</v>
      </c>
      <c r="P5900">
        <v>1159</v>
      </c>
    </row>
    <row r="5901" spans="1:16" x14ac:dyDescent="0.25">
      <c r="A5901" t="s">
        <v>8902</v>
      </c>
      <c r="B5901">
        <v>621</v>
      </c>
      <c r="C5901" s="3" t="str">
        <f>HYPERLINK("http://www.uniprot.org/uniprot/G7I2F3","tr|G7I2F3|G7I2F3_MEDTR")</f>
        <v>tr|G7I2F3|G7I2F3_MEDTR</v>
      </c>
      <c r="D5901" t="s">
        <v>257</v>
      </c>
      <c r="E5901">
        <v>43.13</v>
      </c>
      <c r="F5901">
        <v>204</v>
      </c>
      <c r="G5901">
        <v>116</v>
      </c>
      <c r="H5901">
        <v>4</v>
      </c>
      <c r="I5901">
        <v>7</v>
      </c>
      <c r="J5901">
        <v>606</v>
      </c>
      <c r="K5901">
        <v>1</v>
      </c>
      <c r="L5901">
        <v>230</v>
      </c>
      <c r="M5901">
        <v>408</v>
      </c>
      <c r="N5901" t="s">
        <v>18</v>
      </c>
      <c r="O5901" s="1">
        <v>1.8587E-35</v>
      </c>
      <c r="P5901">
        <v>389</v>
      </c>
    </row>
    <row r="5902" spans="1:16" x14ac:dyDescent="0.25">
      <c r="A5902" t="s">
        <v>8903</v>
      </c>
      <c r="B5902">
        <v>702</v>
      </c>
      <c r="C5902" s="3" t="str">
        <f>HYPERLINK("http://www.uniprot.org/uniprot/G7IH01","tr|G7IH01|G7IH01_MEDTR")</f>
        <v>tr|G7IH01|G7IH01_MEDTR</v>
      </c>
      <c r="D5902" t="s">
        <v>59</v>
      </c>
      <c r="E5902">
        <v>41.44</v>
      </c>
      <c r="F5902">
        <v>152</v>
      </c>
      <c r="G5902">
        <v>89</v>
      </c>
      <c r="H5902">
        <v>6</v>
      </c>
      <c r="I5902">
        <v>214</v>
      </c>
      <c r="J5902">
        <v>651</v>
      </c>
      <c r="K5902">
        <v>1</v>
      </c>
      <c r="L5902">
        <v>438</v>
      </c>
      <c r="M5902">
        <v>587</v>
      </c>
      <c r="N5902" t="s">
        <v>18</v>
      </c>
      <c r="O5902" s="1">
        <v>8.9819799999999997E-17</v>
      </c>
      <c r="P5902">
        <v>229</v>
      </c>
    </row>
    <row r="5903" spans="1:16" x14ac:dyDescent="0.25">
      <c r="A5903" t="s">
        <v>8904</v>
      </c>
      <c r="B5903">
        <v>378</v>
      </c>
      <c r="C5903" s="3" t="str">
        <f>HYPERLINK("http://www.uniprot.org/uniprot/I1KSN3","tr|I1KSN3|I1KSN3_SOYBN")</f>
        <v>tr|I1KSN3|I1KSN3_SOYBN</v>
      </c>
      <c r="D5903" t="s">
        <v>28</v>
      </c>
      <c r="E5903">
        <v>56.8</v>
      </c>
      <c r="F5903">
        <v>125</v>
      </c>
      <c r="G5903">
        <v>54</v>
      </c>
      <c r="H5903">
        <v>0</v>
      </c>
      <c r="I5903">
        <v>1</v>
      </c>
      <c r="J5903">
        <v>375</v>
      </c>
      <c r="K5903">
        <v>1</v>
      </c>
      <c r="L5903">
        <v>69</v>
      </c>
      <c r="M5903">
        <v>193</v>
      </c>
      <c r="N5903" t="s">
        <v>18</v>
      </c>
      <c r="O5903" s="1">
        <v>2.7958900000000002E-32</v>
      </c>
      <c r="P5903">
        <v>360</v>
      </c>
    </row>
    <row r="5904" spans="1:16" x14ac:dyDescent="0.25">
      <c r="A5904" t="s">
        <v>8905</v>
      </c>
      <c r="B5904">
        <v>1623</v>
      </c>
      <c r="C5904" s="3" t="str">
        <f>HYPERLINK("http://www.uniprot.org/uniprot/G7IKJ3","tr|G7IKJ3|G7IKJ3_MEDTR")</f>
        <v>tr|G7IKJ3|G7IKJ3_MEDTR</v>
      </c>
      <c r="D5904" t="s">
        <v>3121</v>
      </c>
      <c r="E5904">
        <v>27.72</v>
      </c>
      <c r="F5904">
        <v>321</v>
      </c>
      <c r="G5904">
        <v>232</v>
      </c>
      <c r="H5904">
        <v>3</v>
      </c>
      <c r="I5904">
        <v>79</v>
      </c>
      <c r="J5904">
        <v>1032</v>
      </c>
      <c r="K5904">
        <v>1</v>
      </c>
      <c r="L5904">
        <v>637</v>
      </c>
      <c r="M5904">
        <v>919</v>
      </c>
      <c r="N5904" t="s">
        <v>18</v>
      </c>
      <c r="O5904" s="1">
        <v>2.6236600000000001E-27</v>
      </c>
      <c r="P5904">
        <v>325</v>
      </c>
    </row>
    <row r="5905" spans="1:16" x14ac:dyDescent="0.25">
      <c r="A5905" t="s">
        <v>8906</v>
      </c>
      <c r="B5905">
        <v>657</v>
      </c>
      <c r="C5905" s="3" t="str">
        <f>HYPERLINK("http://www.uniprot.org/uniprot/G7IRL0","tr|G7IRL0|G7IRL0_MEDTR")</f>
        <v>tr|G7IRL0|G7IRL0_MEDTR</v>
      </c>
      <c r="D5905" t="s">
        <v>8907</v>
      </c>
      <c r="E5905">
        <v>78.75</v>
      </c>
      <c r="F5905">
        <v>80</v>
      </c>
      <c r="G5905">
        <v>17</v>
      </c>
      <c r="H5905">
        <v>0</v>
      </c>
      <c r="I5905">
        <v>13</v>
      </c>
      <c r="J5905">
        <v>252</v>
      </c>
      <c r="K5905">
        <v>1</v>
      </c>
      <c r="L5905">
        <v>3</v>
      </c>
      <c r="M5905">
        <v>82</v>
      </c>
      <c r="N5905" t="s">
        <v>18</v>
      </c>
      <c r="O5905" s="1">
        <v>2.2221400000000001E-32</v>
      </c>
      <c r="P5905">
        <v>363</v>
      </c>
    </row>
    <row r="5906" spans="1:16" x14ac:dyDescent="0.25">
      <c r="A5906" t="s">
        <v>8908</v>
      </c>
      <c r="B5906">
        <v>1260</v>
      </c>
      <c r="C5906" s="3" t="str">
        <f>HYPERLINK("http://www.uniprot.org/uniprot/K7MA02","tr|K7MA02|K7MA02_SOYBN")</f>
        <v>tr|K7MA02|K7MA02_SOYBN</v>
      </c>
      <c r="D5906" t="s">
        <v>28</v>
      </c>
      <c r="E5906">
        <v>76.84</v>
      </c>
      <c r="F5906">
        <v>419</v>
      </c>
      <c r="G5906">
        <v>97</v>
      </c>
      <c r="H5906">
        <v>0</v>
      </c>
      <c r="I5906">
        <v>1</v>
      </c>
      <c r="J5906">
        <v>1257</v>
      </c>
      <c r="K5906">
        <v>1</v>
      </c>
      <c r="L5906">
        <v>1</v>
      </c>
      <c r="M5906">
        <v>419</v>
      </c>
      <c r="N5906" t="s">
        <v>18</v>
      </c>
      <c r="O5906">
        <v>0</v>
      </c>
      <c r="P5906">
        <v>1690</v>
      </c>
    </row>
    <row r="5907" spans="1:16" x14ac:dyDescent="0.25">
      <c r="A5907" t="s">
        <v>8909</v>
      </c>
      <c r="B5907">
        <v>2592</v>
      </c>
      <c r="C5907" s="3" t="str">
        <f>HYPERLINK("http://www.uniprot.org/uniprot/K7M2D5","tr|K7M2D5|K7M2D5_SOYBN")</f>
        <v>tr|K7M2D5|K7M2D5_SOYBN</v>
      </c>
      <c r="D5907" t="s">
        <v>61</v>
      </c>
      <c r="E5907">
        <v>76.2</v>
      </c>
      <c r="F5907">
        <v>664</v>
      </c>
      <c r="G5907">
        <v>158</v>
      </c>
      <c r="H5907">
        <v>11</v>
      </c>
      <c r="I5907">
        <v>631</v>
      </c>
      <c r="J5907">
        <v>2589</v>
      </c>
      <c r="K5907">
        <v>1</v>
      </c>
      <c r="L5907">
        <v>163</v>
      </c>
      <c r="M5907">
        <v>804</v>
      </c>
      <c r="N5907" t="s">
        <v>18</v>
      </c>
      <c r="O5907">
        <v>0</v>
      </c>
      <c r="P5907">
        <v>2517</v>
      </c>
    </row>
    <row r="5908" spans="1:16" x14ac:dyDescent="0.25">
      <c r="A5908" t="s">
        <v>8910</v>
      </c>
      <c r="B5908">
        <v>1350</v>
      </c>
      <c r="C5908" s="3" t="str">
        <f>HYPERLINK("http://www.uniprot.org/uniprot/Q6WNQ9","tr|Q6WNQ9|Q6WNQ9_MEDTR")</f>
        <v>tr|Q6WNQ9|Q6WNQ9_MEDTR</v>
      </c>
      <c r="D5908" t="s">
        <v>8911</v>
      </c>
      <c r="E5908">
        <v>75.66</v>
      </c>
      <c r="F5908">
        <v>448</v>
      </c>
      <c r="G5908">
        <v>109</v>
      </c>
      <c r="H5908">
        <v>3</v>
      </c>
      <c r="I5908">
        <v>1</v>
      </c>
      <c r="J5908">
        <v>1335</v>
      </c>
      <c r="K5908">
        <v>1</v>
      </c>
      <c r="L5908">
        <v>50</v>
      </c>
      <c r="M5908">
        <v>497</v>
      </c>
      <c r="N5908" t="s">
        <v>18</v>
      </c>
      <c r="O5908">
        <v>0</v>
      </c>
      <c r="P5908">
        <v>1759</v>
      </c>
    </row>
    <row r="5909" spans="1:16" x14ac:dyDescent="0.25">
      <c r="A5909" t="s">
        <v>8912</v>
      </c>
      <c r="B5909">
        <v>1176</v>
      </c>
      <c r="C5909" s="3" t="str">
        <f>HYPERLINK("http://www.uniprot.org/uniprot/G7KCZ0","tr|G7KCZ0|G7KCZ0_MEDTR")</f>
        <v>tr|G7KCZ0|G7KCZ0_MEDTR</v>
      </c>
      <c r="D5909" t="s">
        <v>8913</v>
      </c>
      <c r="E5909">
        <v>65.599999999999994</v>
      </c>
      <c r="F5909">
        <v>439</v>
      </c>
      <c r="G5909">
        <v>151</v>
      </c>
      <c r="H5909">
        <v>60</v>
      </c>
      <c r="I5909">
        <v>31</v>
      </c>
      <c r="J5909">
        <v>1167</v>
      </c>
      <c r="K5909">
        <v>1</v>
      </c>
      <c r="L5909">
        <v>6</v>
      </c>
      <c r="M5909">
        <v>440</v>
      </c>
      <c r="N5909" t="s">
        <v>18</v>
      </c>
      <c r="O5909" s="1">
        <v>6.3945299999999997E-152</v>
      </c>
      <c r="P5909">
        <v>1398</v>
      </c>
    </row>
    <row r="5910" spans="1:16" x14ac:dyDescent="0.25">
      <c r="A5910" t="s">
        <v>8914</v>
      </c>
      <c r="B5910">
        <v>3273</v>
      </c>
      <c r="C5910" s="3" t="str">
        <f>HYPERLINK("http://www.uniprot.org/uniprot/G7K0W2","tr|G7K0W2|G7K0W2_MEDTR")</f>
        <v>tr|G7K0W2|G7K0W2_MEDTR</v>
      </c>
      <c r="D5910" t="s">
        <v>8915</v>
      </c>
      <c r="E5910">
        <v>89.66</v>
      </c>
      <c r="F5910">
        <v>387</v>
      </c>
      <c r="G5910">
        <v>40</v>
      </c>
      <c r="H5910">
        <v>0</v>
      </c>
      <c r="I5910">
        <v>1</v>
      </c>
      <c r="J5910">
        <v>1161</v>
      </c>
      <c r="K5910">
        <v>1</v>
      </c>
      <c r="L5910">
        <v>1</v>
      </c>
      <c r="M5910">
        <v>387</v>
      </c>
      <c r="N5910" t="s">
        <v>18</v>
      </c>
      <c r="O5910">
        <v>0</v>
      </c>
      <c r="P5910">
        <v>1810</v>
      </c>
    </row>
    <row r="5911" spans="1:16" x14ac:dyDescent="0.25">
      <c r="A5911" t="s">
        <v>8916</v>
      </c>
      <c r="B5911">
        <v>954</v>
      </c>
      <c r="C5911" s="3" t="str">
        <f>HYPERLINK("http://www.uniprot.org/uniprot/Q2HRQ1","tr|Q2HRQ1|Q2HRQ1_MEDTR")</f>
        <v>tr|Q2HRQ1|Q2HRQ1_MEDTR</v>
      </c>
      <c r="D5911" t="s">
        <v>8917</v>
      </c>
      <c r="E5911">
        <v>49.43</v>
      </c>
      <c r="F5911">
        <v>176</v>
      </c>
      <c r="G5911">
        <v>89</v>
      </c>
      <c r="H5911">
        <v>1</v>
      </c>
      <c r="I5911">
        <v>1</v>
      </c>
      <c r="J5911">
        <v>525</v>
      </c>
      <c r="K5911">
        <v>1</v>
      </c>
      <c r="L5911">
        <v>1</v>
      </c>
      <c r="M5911">
        <v>174</v>
      </c>
      <c r="N5911" t="s">
        <v>18</v>
      </c>
      <c r="O5911" s="1">
        <v>1.46688E-41</v>
      </c>
      <c r="P5911">
        <v>445</v>
      </c>
    </row>
    <row r="5912" spans="1:16" x14ac:dyDescent="0.25">
      <c r="A5912" t="s">
        <v>8918</v>
      </c>
      <c r="B5912">
        <v>459</v>
      </c>
      <c r="C5912" s="3" t="str">
        <f>HYPERLINK("http://www.uniprot.org/uniprot/K7LAK1","tr|K7LAK1|K7LAK1_SOYBN")</f>
        <v>tr|K7LAK1|K7LAK1_SOYBN</v>
      </c>
      <c r="D5912" t="s">
        <v>28</v>
      </c>
      <c r="E5912">
        <v>80.260000000000005</v>
      </c>
      <c r="F5912">
        <v>152</v>
      </c>
      <c r="G5912">
        <v>30</v>
      </c>
      <c r="H5912">
        <v>0</v>
      </c>
      <c r="I5912">
        <v>1</v>
      </c>
      <c r="J5912">
        <v>456</v>
      </c>
      <c r="K5912">
        <v>1</v>
      </c>
      <c r="L5912">
        <v>1684</v>
      </c>
      <c r="M5912">
        <v>1835</v>
      </c>
      <c r="N5912" t="s">
        <v>18</v>
      </c>
      <c r="O5912" s="1">
        <v>1.16561E-62</v>
      </c>
      <c r="P5912">
        <v>622</v>
      </c>
    </row>
    <row r="5913" spans="1:16" x14ac:dyDescent="0.25">
      <c r="A5913" t="s">
        <v>8919</v>
      </c>
      <c r="B5913">
        <v>1527</v>
      </c>
      <c r="C5913" s="3" t="str">
        <f>HYPERLINK("http://www.uniprot.org/uniprot/I1NEU4","tr|I1NEU4|I1NEU4_SOYBN")</f>
        <v>tr|I1NEU4|I1NEU4_SOYBN</v>
      </c>
      <c r="D5913" t="s">
        <v>117</v>
      </c>
      <c r="E5913">
        <v>82.48</v>
      </c>
      <c r="F5913">
        <v>508</v>
      </c>
      <c r="G5913">
        <v>89</v>
      </c>
      <c r="H5913">
        <v>0</v>
      </c>
      <c r="I5913">
        <v>1</v>
      </c>
      <c r="J5913">
        <v>1524</v>
      </c>
      <c r="K5913">
        <v>1</v>
      </c>
      <c r="L5913">
        <v>1</v>
      </c>
      <c r="M5913">
        <v>507</v>
      </c>
      <c r="N5913" t="s">
        <v>18</v>
      </c>
      <c r="O5913">
        <v>0</v>
      </c>
      <c r="P5913">
        <v>2243</v>
      </c>
    </row>
    <row r="5914" spans="1:16" x14ac:dyDescent="0.25">
      <c r="A5914" t="s">
        <v>8920</v>
      </c>
      <c r="B5914">
        <v>735</v>
      </c>
      <c r="C5914" s="3" t="str">
        <f>HYPERLINK("http://www.uniprot.org/uniprot/I1LYW7","tr|I1LYW7|I1LYW7_SOYBN")</f>
        <v>tr|I1LYW7|I1LYW7_SOYBN</v>
      </c>
      <c r="D5914" t="s">
        <v>28</v>
      </c>
      <c r="E5914">
        <v>63.29</v>
      </c>
      <c r="F5914">
        <v>267</v>
      </c>
      <c r="G5914">
        <v>98</v>
      </c>
      <c r="H5914">
        <v>28</v>
      </c>
      <c r="I5914">
        <v>1</v>
      </c>
      <c r="J5914">
        <v>717</v>
      </c>
      <c r="K5914">
        <v>1</v>
      </c>
      <c r="L5914">
        <v>1</v>
      </c>
      <c r="M5914">
        <v>265</v>
      </c>
      <c r="N5914" t="s">
        <v>18</v>
      </c>
      <c r="O5914" s="1">
        <v>1.60421E-75</v>
      </c>
      <c r="P5914">
        <v>736</v>
      </c>
    </row>
    <row r="5915" spans="1:16" x14ac:dyDescent="0.25">
      <c r="A5915" t="s">
        <v>8921</v>
      </c>
      <c r="B5915">
        <v>1050</v>
      </c>
      <c r="C5915" s="3" t="str">
        <f>HYPERLINK("http://www.uniprot.org/uniprot/I1JFF5","tr|I1JFF5|I1JFF5_SOYBN")</f>
        <v>tr|I1JFF5|I1JFF5_SOYBN</v>
      </c>
      <c r="D5915" t="s">
        <v>28</v>
      </c>
      <c r="E5915">
        <v>83.28</v>
      </c>
      <c r="F5915">
        <v>365</v>
      </c>
      <c r="G5915">
        <v>61</v>
      </c>
      <c r="H5915">
        <v>24</v>
      </c>
      <c r="I5915">
        <v>19</v>
      </c>
      <c r="J5915">
        <v>1041</v>
      </c>
      <c r="K5915">
        <v>1</v>
      </c>
      <c r="L5915">
        <v>15</v>
      </c>
      <c r="M5915">
        <v>379</v>
      </c>
      <c r="N5915" t="s">
        <v>18</v>
      </c>
      <c r="O5915">
        <v>0</v>
      </c>
      <c r="P5915">
        <v>1659</v>
      </c>
    </row>
    <row r="5916" spans="1:16" x14ac:dyDescent="0.25">
      <c r="A5916" t="s">
        <v>8922</v>
      </c>
      <c r="B5916">
        <v>1509</v>
      </c>
      <c r="C5916" s="3" t="str">
        <f>HYPERLINK("http://www.uniprot.org/uniprot/G7I6P4","tr|G7I6P4|G7I6P4_MEDTR")</f>
        <v>tr|G7I6P4|G7I6P4_MEDTR</v>
      </c>
      <c r="D5916" t="s">
        <v>8923</v>
      </c>
      <c r="E5916">
        <v>78.25</v>
      </c>
      <c r="F5916">
        <v>492</v>
      </c>
      <c r="G5916">
        <v>107</v>
      </c>
      <c r="H5916">
        <v>1</v>
      </c>
      <c r="I5916">
        <v>1</v>
      </c>
      <c r="J5916">
        <v>1473</v>
      </c>
      <c r="K5916">
        <v>1</v>
      </c>
      <c r="L5916">
        <v>1</v>
      </c>
      <c r="M5916">
        <v>492</v>
      </c>
      <c r="N5916" t="s">
        <v>18</v>
      </c>
      <c r="O5916">
        <v>0</v>
      </c>
      <c r="P5916">
        <v>2023</v>
      </c>
    </row>
    <row r="5917" spans="1:16" x14ac:dyDescent="0.25">
      <c r="A5917" t="s">
        <v>8924</v>
      </c>
      <c r="B5917">
        <v>2793</v>
      </c>
      <c r="C5917" s="3" t="str">
        <f>HYPERLINK("http://www.uniprot.org/uniprot/G7J897","tr|G7J897|G7J897_MEDTR")</f>
        <v>tr|G7J897|G7J897_MEDTR</v>
      </c>
      <c r="D5917" t="s">
        <v>8925</v>
      </c>
      <c r="E5917">
        <v>76.33</v>
      </c>
      <c r="F5917">
        <v>896</v>
      </c>
      <c r="G5917">
        <v>212</v>
      </c>
      <c r="H5917">
        <v>4</v>
      </c>
      <c r="I5917">
        <v>115</v>
      </c>
      <c r="J5917">
        <v>2790</v>
      </c>
      <c r="K5917">
        <v>1</v>
      </c>
      <c r="L5917">
        <v>153</v>
      </c>
      <c r="M5917">
        <v>1044</v>
      </c>
      <c r="N5917" t="s">
        <v>18</v>
      </c>
      <c r="O5917">
        <v>0</v>
      </c>
      <c r="P5917">
        <v>3407</v>
      </c>
    </row>
    <row r="5918" spans="1:16" x14ac:dyDescent="0.25">
      <c r="A5918" t="s">
        <v>8926</v>
      </c>
      <c r="B5918">
        <v>1509</v>
      </c>
      <c r="C5918" s="3" t="str">
        <f>HYPERLINK("http://www.uniprot.org/uniprot/I1LLL3","tr|I1LLL3|I1LLL3_SOYBN")</f>
        <v>tr|I1LLL3|I1LLL3_SOYBN</v>
      </c>
      <c r="D5918" t="s">
        <v>28</v>
      </c>
      <c r="E5918">
        <v>85.06</v>
      </c>
      <c r="F5918">
        <v>509</v>
      </c>
      <c r="G5918">
        <v>76</v>
      </c>
      <c r="H5918">
        <v>7</v>
      </c>
      <c r="I5918">
        <v>1</v>
      </c>
      <c r="J5918">
        <v>1506</v>
      </c>
      <c r="K5918">
        <v>1</v>
      </c>
      <c r="L5918">
        <v>1</v>
      </c>
      <c r="M5918">
        <v>509</v>
      </c>
      <c r="N5918" t="s">
        <v>18</v>
      </c>
      <c r="O5918">
        <v>0</v>
      </c>
      <c r="P5918">
        <v>2246</v>
      </c>
    </row>
    <row r="5919" spans="1:16" x14ac:dyDescent="0.25">
      <c r="A5919" t="s">
        <v>8927</v>
      </c>
      <c r="B5919">
        <v>882</v>
      </c>
      <c r="C5919" s="3" t="str">
        <f>HYPERLINK("http://www.uniprot.org/uniprot/I1LLA9","tr|I1LLA9|I1LLA9_SOYBN")</f>
        <v>tr|I1LLA9|I1LLA9_SOYBN</v>
      </c>
      <c r="D5919" t="s">
        <v>28</v>
      </c>
      <c r="E5919">
        <v>90.78</v>
      </c>
      <c r="F5919">
        <v>293</v>
      </c>
      <c r="G5919">
        <v>27</v>
      </c>
      <c r="H5919">
        <v>0</v>
      </c>
      <c r="I5919">
        <v>1</v>
      </c>
      <c r="J5919">
        <v>879</v>
      </c>
      <c r="K5919">
        <v>1</v>
      </c>
      <c r="L5919">
        <v>1</v>
      </c>
      <c r="M5919">
        <v>293</v>
      </c>
      <c r="N5919" t="s">
        <v>18</v>
      </c>
      <c r="O5919" s="1">
        <v>8.0266299999999999E-153</v>
      </c>
      <c r="P5919">
        <v>1404</v>
      </c>
    </row>
    <row r="5920" spans="1:16" x14ac:dyDescent="0.25">
      <c r="A5920" t="s">
        <v>8928</v>
      </c>
      <c r="B5920">
        <v>1293</v>
      </c>
      <c r="C5920" s="3" t="str">
        <f>HYPERLINK("http://www.uniprot.org/uniprot/G7LJJ0","tr|G7LJJ0|G7LJJ0_MEDTR")</f>
        <v>tr|G7LJJ0|G7LJJ0_MEDTR</v>
      </c>
      <c r="D5920" t="s">
        <v>8929</v>
      </c>
      <c r="E5920">
        <v>79.849999999999994</v>
      </c>
      <c r="F5920">
        <v>417</v>
      </c>
      <c r="G5920">
        <v>84</v>
      </c>
      <c r="H5920">
        <v>0</v>
      </c>
      <c r="I5920">
        <v>40</v>
      </c>
      <c r="J5920">
        <v>1290</v>
      </c>
      <c r="K5920">
        <v>1</v>
      </c>
      <c r="L5920">
        <v>35</v>
      </c>
      <c r="M5920">
        <v>437</v>
      </c>
      <c r="N5920" t="s">
        <v>18</v>
      </c>
      <c r="O5920">
        <v>0</v>
      </c>
      <c r="P5920">
        <v>1691</v>
      </c>
    </row>
    <row r="5921" spans="1:16" x14ac:dyDescent="0.25">
      <c r="A5921" t="s">
        <v>8930</v>
      </c>
      <c r="B5921">
        <v>996</v>
      </c>
      <c r="C5921" s="3" t="str">
        <f>HYPERLINK("http://www.uniprot.org/uniprot/Q9ZP12","tr|Q9ZP12|Q9ZP12_CICAR")</f>
        <v>tr|Q9ZP12|Q9ZP12_CICAR</v>
      </c>
      <c r="D5921" t="s">
        <v>8931</v>
      </c>
      <c r="E5921">
        <v>100</v>
      </c>
      <c r="F5921">
        <v>331</v>
      </c>
      <c r="G5921">
        <v>0</v>
      </c>
      <c r="H5921">
        <v>0</v>
      </c>
      <c r="I5921">
        <v>1</v>
      </c>
      <c r="J5921">
        <v>993</v>
      </c>
      <c r="K5921">
        <v>1</v>
      </c>
      <c r="L5921">
        <v>1</v>
      </c>
      <c r="M5921">
        <v>331</v>
      </c>
      <c r="N5921" t="s">
        <v>18</v>
      </c>
      <c r="O5921">
        <v>0</v>
      </c>
      <c r="P5921">
        <v>1708</v>
      </c>
    </row>
    <row r="5922" spans="1:16" x14ac:dyDescent="0.25">
      <c r="A5922" t="s">
        <v>8932</v>
      </c>
      <c r="B5922">
        <v>1371</v>
      </c>
      <c r="C5922" s="3" t="str">
        <f>HYPERLINK("http://www.uniprot.org/uniprot/G7JUT2","tr|G7JUT2|G7JUT2_MEDTR")</f>
        <v>tr|G7JUT2|G7JUT2_MEDTR</v>
      </c>
      <c r="D5922" t="s">
        <v>8933</v>
      </c>
      <c r="E5922">
        <v>88.84</v>
      </c>
      <c r="F5922">
        <v>457</v>
      </c>
      <c r="G5922">
        <v>51</v>
      </c>
      <c r="H5922">
        <v>1</v>
      </c>
      <c r="I5922">
        <v>1</v>
      </c>
      <c r="J5922">
        <v>1368</v>
      </c>
      <c r="K5922">
        <v>1</v>
      </c>
      <c r="L5922">
        <v>1</v>
      </c>
      <c r="M5922">
        <v>457</v>
      </c>
      <c r="N5922" t="s">
        <v>18</v>
      </c>
      <c r="O5922">
        <v>0</v>
      </c>
      <c r="P5922">
        <v>2185</v>
      </c>
    </row>
    <row r="5923" spans="1:16" x14ac:dyDescent="0.25">
      <c r="A5923" t="s">
        <v>8934</v>
      </c>
      <c r="B5923">
        <v>1113</v>
      </c>
      <c r="C5923" s="3" t="str">
        <f>HYPERLINK("http://www.uniprot.org/uniprot/M5W6J8","tr|M5W6J8|M5W6J8_PRUPE")</f>
        <v>tr|M5W6J8|M5W6J8_PRUPE</v>
      </c>
      <c r="D5923" t="s">
        <v>8935</v>
      </c>
      <c r="E5923">
        <v>48.27</v>
      </c>
      <c r="F5923">
        <v>174</v>
      </c>
      <c r="G5923">
        <v>90</v>
      </c>
      <c r="H5923">
        <v>18</v>
      </c>
      <c r="I5923">
        <v>190</v>
      </c>
      <c r="J5923">
        <v>657</v>
      </c>
      <c r="K5923">
        <v>1</v>
      </c>
      <c r="L5923">
        <v>7</v>
      </c>
      <c r="M5923">
        <v>180</v>
      </c>
      <c r="N5923" t="s">
        <v>18</v>
      </c>
      <c r="O5923" s="1">
        <v>9.3174099999999994E-41</v>
      </c>
      <c r="P5923">
        <v>439</v>
      </c>
    </row>
    <row r="5924" spans="1:16" x14ac:dyDescent="0.25">
      <c r="A5924" t="s">
        <v>8936</v>
      </c>
      <c r="B5924">
        <v>2583</v>
      </c>
      <c r="C5924" s="3" t="str">
        <f>HYPERLINK("http://www.uniprot.org/uniprot/I1N1F3","tr|I1N1F3|I1N1F3_SOYBN")</f>
        <v>tr|I1N1F3|I1N1F3_SOYBN</v>
      </c>
      <c r="D5924" t="s">
        <v>28</v>
      </c>
      <c r="E5924">
        <v>90.47</v>
      </c>
      <c r="F5924">
        <v>861</v>
      </c>
      <c r="G5924">
        <v>82</v>
      </c>
      <c r="H5924">
        <v>2</v>
      </c>
      <c r="I5924">
        <v>1</v>
      </c>
      <c r="J5924">
        <v>2577</v>
      </c>
      <c r="K5924">
        <v>1</v>
      </c>
      <c r="L5924">
        <v>1</v>
      </c>
      <c r="M5924">
        <v>861</v>
      </c>
      <c r="N5924" t="s">
        <v>18</v>
      </c>
      <c r="O5924">
        <v>0</v>
      </c>
      <c r="P5924">
        <v>4138</v>
      </c>
    </row>
    <row r="5925" spans="1:16" x14ac:dyDescent="0.25">
      <c r="A5925" t="s">
        <v>8937</v>
      </c>
      <c r="B5925">
        <v>1014</v>
      </c>
      <c r="C5925" s="3" t="str">
        <f>HYPERLINK("http://www.uniprot.org/uniprot/K7MGD2","tr|K7MGD2|K7MGD2_SOYBN")</f>
        <v>tr|K7MGD2|K7MGD2_SOYBN</v>
      </c>
      <c r="D5925" t="s">
        <v>28</v>
      </c>
      <c r="E5925">
        <v>76.900000000000006</v>
      </c>
      <c r="F5925">
        <v>355</v>
      </c>
      <c r="G5925">
        <v>82</v>
      </c>
      <c r="H5925">
        <v>18</v>
      </c>
      <c r="I5925">
        <v>1</v>
      </c>
      <c r="J5925">
        <v>1011</v>
      </c>
      <c r="K5925">
        <v>1</v>
      </c>
      <c r="L5925">
        <v>1</v>
      </c>
      <c r="M5925">
        <v>349</v>
      </c>
      <c r="N5925" t="s">
        <v>18</v>
      </c>
      <c r="O5925" s="1">
        <v>5.7670399999999997E-148</v>
      </c>
      <c r="P5925">
        <v>1363</v>
      </c>
    </row>
    <row r="5926" spans="1:16" x14ac:dyDescent="0.25">
      <c r="A5926" t="s">
        <v>8938</v>
      </c>
      <c r="B5926">
        <v>1581</v>
      </c>
      <c r="C5926" s="3" t="str">
        <f>HYPERLINK("http://www.uniprot.org/uniprot/G7K9I9","tr|G7K9I9|G7K9I9_MEDTR")</f>
        <v>tr|G7K9I9|G7K9I9_MEDTR</v>
      </c>
      <c r="D5926" t="s">
        <v>8939</v>
      </c>
      <c r="E5926">
        <v>79.73</v>
      </c>
      <c r="F5926">
        <v>528</v>
      </c>
      <c r="G5926">
        <v>107</v>
      </c>
      <c r="H5926">
        <v>2</v>
      </c>
      <c r="I5926">
        <v>1</v>
      </c>
      <c r="J5926">
        <v>1578</v>
      </c>
      <c r="K5926">
        <v>1</v>
      </c>
      <c r="L5926">
        <v>1</v>
      </c>
      <c r="M5926">
        <v>522</v>
      </c>
      <c r="N5926" t="s">
        <v>18</v>
      </c>
      <c r="O5926">
        <v>0</v>
      </c>
      <c r="P5926">
        <v>2096</v>
      </c>
    </row>
    <row r="5927" spans="1:16" x14ac:dyDescent="0.25">
      <c r="A5927" t="s">
        <v>8940</v>
      </c>
      <c r="B5927">
        <v>1440</v>
      </c>
      <c r="C5927" s="3" t="str">
        <f>HYPERLINK("http://www.uniprot.org/uniprot/I1L402","tr|I1L402|I1L402_SOYBN")</f>
        <v>tr|I1L402|I1L402_SOYBN</v>
      </c>
      <c r="D5927" t="s">
        <v>71</v>
      </c>
      <c r="E5927">
        <v>68.11</v>
      </c>
      <c r="F5927">
        <v>483</v>
      </c>
      <c r="G5927">
        <v>154</v>
      </c>
      <c r="H5927">
        <v>11</v>
      </c>
      <c r="I5927">
        <v>1</v>
      </c>
      <c r="J5927">
        <v>1416</v>
      </c>
      <c r="K5927">
        <v>1</v>
      </c>
      <c r="L5927">
        <v>1</v>
      </c>
      <c r="M5927">
        <v>464</v>
      </c>
      <c r="N5927" t="s">
        <v>18</v>
      </c>
      <c r="O5927" s="1">
        <v>1.58852E-166</v>
      </c>
      <c r="P5927">
        <v>1525</v>
      </c>
    </row>
    <row r="5928" spans="1:16" x14ac:dyDescent="0.25">
      <c r="A5928" t="s">
        <v>8941</v>
      </c>
      <c r="B5928">
        <v>2241</v>
      </c>
      <c r="C5928" s="3" t="str">
        <f>HYPERLINK("http://www.uniprot.org/uniprot/G7I2F3","tr|G7I2F3|G7I2F3_MEDTR")</f>
        <v>tr|G7I2F3|G7I2F3_MEDTR</v>
      </c>
      <c r="D5928" t="s">
        <v>257</v>
      </c>
      <c r="E5928">
        <v>34.97</v>
      </c>
      <c r="F5928">
        <v>406</v>
      </c>
      <c r="G5928">
        <v>264</v>
      </c>
      <c r="H5928">
        <v>2</v>
      </c>
      <c r="I5928">
        <v>964</v>
      </c>
      <c r="J5928">
        <v>2175</v>
      </c>
      <c r="K5928">
        <v>1</v>
      </c>
      <c r="L5928">
        <v>43</v>
      </c>
      <c r="M5928">
        <v>379</v>
      </c>
      <c r="N5928" t="s">
        <v>18</v>
      </c>
      <c r="O5928" s="1">
        <v>1.3371800000000001E-51</v>
      </c>
      <c r="P5928">
        <v>536</v>
      </c>
    </row>
    <row r="5929" spans="1:16" x14ac:dyDescent="0.25">
      <c r="A5929" t="s">
        <v>8942</v>
      </c>
      <c r="B5929">
        <v>1107</v>
      </c>
      <c r="C5929" s="3" t="str">
        <f>HYPERLINK("http://www.uniprot.org/uniprot/G7L5G7","tr|G7L5G7|G7L5G7_MEDTR")</f>
        <v>tr|G7L5G7|G7L5G7_MEDTR</v>
      </c>
      <c r="D5929" t="s">
        <v>8943</v>
      </c>
      <c r="E5929">
        <v>53.69</v>
      </c>
      <c r="F5929">
        <v>365</v>
      </c>
      <c r="G5929">
        <v>169</v>
      </c>
      <c r="H5929">
        <v>3</v>
      </c>
      <c r="I5929">
        <v>19</v>
      </c>
      <c r="J5929">
        <v>1104</v>
      </c>
      <c r="K5929">
        <v>1</v>
      </c>
      <c r="L5929">
        <v>9</v>
      </c>
      <c r="M5929">
        <v>324</v>
      </c>
      <c r="N5929" t="s">
        <v>18</v>
      </c>
      <c r="O5929" s="1">
        <v>5.1471200000000002E-100</v>
      </c>
      <c r="P5929">
        <v>950</v>
      </c>
    </row>
    <row r="5930" spans="1:16" x14ac:dyDescent="0.25">
      <c r="A5930" t="s">
        <v>8944</v>
      </c>
      <c r="B5930">
        <v>396</v>
      </c>
      <c r="C5930" s="3" t="str">
        <f>HYPERLINK("http://www.uniprot.org/uniprot/G7IW33","tr|G7IW33|G7IW33_MEDTR")</f>
        <v>tr|G7IW33|G7IW33_MEDTR</v>
      </c>
      <c r="D5930" t="s">
        <v>8866</v>
      </c>
      <c r="E5930">
        <v>75.86</v>
      </c>
      <c r="F5930">
        <v>116</v>
      </c>
      <c r="G5930">
        <v>28</v>
      </c>
      <c r="H5930">
        <v>0</v>
      </c>
      <c r="I5930">
        <v>1</v>
      </c>
      <c r="J5930">
        <v>348</v>
      </c>
      <c r="K5930">
        <v>1</v>
      </c>
      <c r="L5930">
        <v>49</v>
      </c>
      <c r="M5930">
        <v>161</v>
      </c>
      <c r="N5930" t="s">
        <v>18</v>
      </c>
      <c r="O5930" s="1">
        <v>4.6251899999999997E-43</v>
      </c>
      <c r="P5930">
        <v>453</v>
      </c>
    </row>
    <row r="5931" spans="1:16" x14ac:dyDescent="0.25">
      <c r="A5931" t="s">
        <v>8945</v>
      </c>
      <c r="B5931">
        <v>2754</v>
      </c>
      <c r="C5931" s="3" t="str">
        <f>HYPERLINK("http://www.uniprot.org/uniprot/K7MA03","tr|K7MA03|K7MA03_SOYBN")</f>
        <v>tr|K7MA03|K7MA03_SOYBN</v>
      </c>
      <c r="D5931" t="s">
        <v>28</v>
      </c>
      <c r="E5931">
        <v>54.83</v>
      </c>
      <c r="F5931">
        <v>972</v>
      </c>
      <c r="G5931">
        <v>439</v>
      </c>
      <c r="H5931">
        <v>60</v>
      </c>
      <c r="I5931">
        <v>1</v>
      </c>
      <c r="J5931">
        <v>2736</v>
      </c>
      <c r="K5931">
        <v>1</v>
      </c>
      <c r="L5931">
        <v>1</v>
      </c>
      <c r="M5931">
        <v>944</v>
      </c>
      <c r="N5931" t="s">
        <v>18</v>
      </c>
      <c r="O5931">
        <v>0</v>
      </c>
      <c r="P5931">
        <v>2648</v>
      </c>
    </row>
    <row r="5932" spans="1:16" x14ac:dyDescent="0.25">
      <c r="A5932" t="s">
        <v>8946</v>
      </c>
      <c r="B5932">
        <v>558</v>
      </c>
      <c r="C5932" s="3" t="str">
        <f>HYPERLINK("http://www.uniprot.org/uniprot/I3T1H7","tr|I3T1H7|I3T1H7_MEDTR")</f>
        <v>tr|I3T1H7|I3T1H7_MEDTR</v>
      </c>
      <c r="D5932" t="s">
        <v>22</v>
      </c>
      <c r="E5932">
        <v>79.03</v>
      </c>
      <c r="F5932">
        <v>186</v>
      </c>
      <c r="G5932">
        <v>39</v>
      </c>
      <c r="H5932">
        <v>1</v>
      </c>
      <c r="I5932">
        <v>1</v>
      </c>
      <c r="J5932">
        <v>555</v>
      </c>
      <c r="K5932">
        <v>1</v>
      </c>
      <c r="L5932">
        <v>1</v>
      </c>
      <c r="M5932">
        <v>186</v>
      </c>
      <c r="N5932" t="s">
        <v>18</v>
      </c>
      <c r="O5932" s="1">
        <v>1.2936100000000001E-78</v>
      </c>
      <c r="P5932">
        <v>760</v>
      </c>
    </row>
    <row r="5933" spans="1:16" x14ac:dyDescent="0.25">
      <c r="A5933" t="s">
        <v>8947</v>
      </c>
      <c r="B5933">
        <v>1113</v>
      </c>
      <c r="C5933" s="3" t="str">
        <f>HYPERLINK("http://www.uniprot.org/uniprot/G7KCY6","tr|G7KCY6|G7KCY6_MEDTR")</f>
        <v>tr|G7KCY6|G7KCY6_MEDTR</v>
      </c>
      <c r="D5933" t="s">
        <v>8948</v>
      </c>
      <c r="E5933">
        <v>85.9</v>
      </c>
      <c r="F5933">
        <v>369</v>
      </c>
      <c r="G5933">
        <v>52</v>
      </c>
      <c r="H5933">
        <v>1</v>
      </c>
      <c r="I5933">
        <v>1</v>
      </c>
      <c r="J5933">
        <v>1104</v>
      </c>
      <c r="K5933">
        <v>1</v>
      </c>
      <c r="L5933">
        <v>1</v>
      </c>
      <c r="M5933">
        <v>365</v>
      </c>
      <c r="N5933" t="s">
        <v>18</v>
      </c>
      <c r="O5933" s="1">
        <v>4.0207099999999999E-177</v>
      </c>
      <c r="P5933">
        <v>1615</v>
      </c>
    </row>
    <row r="5934" spans="1:16" x14ac:dyDescent="0.25">
      <c r="A5934" t="s">
        <v>8949</v>
      </c>
      <c r="B5934">
        <v>174</v>
      </c>
      <c r="C5934" s="3" t="str">
        <f>HYPERLINK("http://www.uniprot.org/uniprot/I3T247","tr|I3T247|I3T247_MEDTR")</f>
        <v>tr|I3T247|I3T247_MEDTR</v>
      </c>
      <c r="D5934" t="s">
        <v>386</v>
      </c>
      <c r="E5934">
        <v>94.73</v>
      </c>
      <c r="F5934">
        <v>57</v>
      </c>
      <c r="G5934">
        <v>3</v>
      </c>
      <c r="H5934">
        <v>0</v>
      </c>
      <c r="I5934">
        <v>1</v>
      </c>
      <c r="J5934">
        <v>171</v>
      </c>
      <c r="K5934">
        <v>1</v>
      </c>
      <c r="L5934">
        <v>1</v>
      </c>
      <c r="M5934">
        <v>57</v>
      </c>
      <c r="N5934" t="s">
        <v>18</v>
      </c>
      <c r="O5934" s="1">
        <v>2.8435200000000002E-24</v>
      </c>
      <c r="P5934">
        <v>291</v>
      </c>
    </row>
    <row r="5935" spans="1:16" x14ac:dyDescent="0.25">
      <c r="A5935" t="s">
        <v>8950</v>
      </c>
      <c r="B5935">
        <v>3525</v>
      </c>
      <c r="C5935" s="3" t="str">
        <f>HYPERLINK("http://www.uniprot.org/uniprot/K7MU75","tr|K7MU75|K7MU75_SOYBN")</f>
        <v>tr|K7MU75|K7MU75_SOYBN</v>
      </c>
      <c r="D5935" t="s">
        <v>28</v>
      </c>
      <c r="E5935">
        <v>70.959999999999994</v>
      </c>
      <c r="F5935">
        <v>1209</v>
      </c>
      <c r="G5935">
        <v>351</v>
      </c>
      <c r="H5935">
        <v>35</v>
      </c>
      <c r="I5935">
        <v>1</v>
      </c>
      <c r="J5935">
        <v>3522</v>
      </c>
      <c r="K5935">
        <v>1</v>
      </c>
      <c r="L5935">
        <v>3</v>
      </c>
      <c r="M5935">
        <v>1203</v>
      </c>
      <c r="N5935" t="s">
        <v>18</v>
      </c>
      <c r="O5935">
        <v>0</v>
      </c>
      <c r="P5935">
        <v>3980</v>
      </c>
    </row>
    <row r="5936" spans="1:16" x14ac:dyDescent="0.25">
      <c r="A5936" t="s">
        <v>8951</v>
      </c>
      <c r="B5936">
        <v>4698</v>
      </c>
      <c r="C5936" s="3" t="str">
        <f>HYPERLINK("http://www.uniprot.org/uniprot/K7LAK1","tr|K7LAK1|K7LAK1_SOYBN")</f>
        <v>tr|K7LAK1|K7LAK1_SOYBN</v>
      </c>
      <c r="D5936" t="s">
        <v>28</v>
      </c>
      <c r="E5936">
        <v>66.47</v>
      </c>
      <c r="F5936">
        <v>1062</v>
      </c>
      <c r="G5936">
        <v>356</v>
      </c>
      <c r="H5936">
        <v>52</v>
      </c>
      <c r="I5936">
        <v>1588</v>
      </c>
      <c r="J5936">
        <v>4617</v>
      </c>
      <c r="K5936">
        <v>1</v>
      </c>
      <c r="L5936">
        <v>617</v>
      </c>
      <c r="M5936">
        <v>1663</v>
      </c>
      <c r="N5936" t="s">
        <v>18</v>
      </c>
      <c r="O5936">
        <v>0</v>
      </c>
      <c r="P5936">
        <v>3346</v>
      </c>
    </row>
    <row r="5937" spans="1:16" x14ac:dyDescent="0.25">
      <c r="A5937" t="s">
        <v>8952</v>
      </c>
      <c r="B5937">
        <v>1350</v>
      </c>
      <c r="C5937" s="3" t="str">
        <f>HYPERLINK("http://www.uniprot.org/uniprot/I3SQB9","tr|I3SQB9|I3SQB9_MEDTR")</f>
        <v>tr|I3SQB9|I3SQB9_MEDTR</v>
      </c>
      <c r="D5937" t="s">
        <v>22</v>
      </c>
      <c r="E5937">
        <v>83.97</v>
      </c>
      <c r="F5937">
        <v>443</v>
      </c>
      <c r="G5937">
        <v>71</v>
      </c>
      <c r="H5937">
        <v>0</v>
      </c>
      <c r="I5937">
        <v>13</v>
      </c>
      <c r="J5937">
        <v>1341</v>
      </c>
      <c r="K5937">
        <v>1</v>
      </c>
      <c r="L5937">
        <v>7</v>
      </c>
      <c r="M5937">
        <v>445</v>
      </c>
      <c r="N5937" t="s">
        <v>18</v>
      </c>
      <c r="O5937">
        <v>0</v>
      </c>
      <c r="P5937">
        <v>1959</v>
      </c>
    </row>
    <row r="5938" spans="1:16" x14ac:dyDescent="0.25">
      <c r="A5938" t="s">
        <v>8953</v>
      </c>
      <c r="B5938">
        <v>2880</v>
      </c>
      <c r="C5938" s="3" t="str">
        <f>HYPERLINK("http://www.uniprot.org/uniprot/K7LZI8","tr|K7LZI8|K7LZI8_SOYBN")</f>
        <v>tr|K7LZI8|K7LZI8_SOYBN</v>
      </c>
      <c r="D5938" t="s">
        <v>28</v>
      </c>
      <c r="E5938">
        <v>55.31</v>
      </c>
      <c r="F5938">
        <v>987</v>
      </c>
      <c r="G5938">
        <v>441</v>
      </c>
      <c r="H5938">
        <v>29</v>
      </c>
      <c r="I5938">
        <v>1</v>
      </c>
      <c r="J5938">
        <v>2874</v>
      </c>
      <c r="K5938">
        <v>1</v>
      </c>
      <c r="L5938">
        <v>1</v>
      </c>
      <c r="M5938">
        <v>941</v>
      </c>
      <c r="N5938" t="s">
        <v>18</v>
      </c>
      <c r="O5938">
        <v>0</v>
      </c>
      <c r="P5938">
        <v>2442</v>
      </c>
    </row>
    <row r="5939" spans="1:16" x14ac:dyDescent="0.25">
      <c r="A5939" t="s">
        <v>8954</v>
      </c>
      <c r="B5939">
        <v>960</v>
      </c>
      <c r="C5939" s="3" t="str">
        <f>HYPERLINK("http://www.uniprot.org/uniprot/K7M7D7","tr|K7M7D7|K7M7D7_SOYBN")</f>
        <v>tr|K7M7D7|K7M7D7_SOYBN</v>
      </c>
      <c r="D5939" t="s">
        <v>28</v>
      </c>
      <c r="E5939">
        <v>75.540000000000006</v>
      </c>
      <c r="F5939">
        <v>319</v>
      </c>
      <c r="G5939">
        <v>78</v>
      </c>
      <c r="H5939">
        <v>0</v>
      </c>
      <c r="I5939">
        <v>1</v>
      </c>
      <c r="J5939">
        <v>957</v>
      </c>
      <c r="K5939">
        <v>1</v>
      </c>
      <c r="L5939">
        <v>22</v>
      </c>
      <c r="M5939">
        <v>339</v>
      </c>
      <c r="N5939" t="s">
        <v>18</v>
      </c>
      <c r="O5939" s="1">
        <v>6.0630699999999997E-136</v>
      </c>
      <c r="P5939">
        <v>1259</v>
      </c>
    </row>
    <row r="5940" spans="1:16" x14ac:dyDescent="0.25">
      <c r="A5940" t="s">
        <v>8955</v>
      </c>
      <c r="B5940">
        <v>2568</v>
      </c>
      <c r="C5940" s="3" t="str">
        <f>HYPERLINK("http://www.uniprot.org/uniprot/K7KWX1","tr|K7KWX1|K7KWX1_SOYBN")</f>
        <v>tr|K7KWX1|K7KWX1_SOYBN</v>
      </c>
      <c r="D5940" t="s">
        <v>61</v>
      </c>
      <c r="E5940">
        <v>39.35</v>
      </c>
      <c r="F5940">
        <v>836</v>
      </c>
      <c r="G5940">
        <v>507</v>
      </c>
      <c r="H5940">
        <v>26</v>
      </c>
      <c r="I5940">
        <v>118</v>
      </c>
      <c r="J5940">
        <v>2547</v>
      </c>
      <c r="K5940">
        <v>1</v>
      </c>
      <c r="L5940">
        <v>1</v>
      </c>
      <c r="M5940">
        <v>726</v>
      </c>
      <c r="N5940" t="s">
        <v>18</v>
      </c>
      <c r="O5940" s="1">
        <v>7.0812799999999999E-153</v>
      </c>
      <c r="P5940">
        <v>1410</v>
      </c>
    </row>
    <row r="5941" spans="1:16" x14ac:dyDescent="0.25">
      <c r="A5941" t="s">
        <v>8956</v>
      </c>
      <c r="B5941">
        <v>690</v>
      </c>
      <c r="C5941" s="3" t="str">
        <f>HYPERLINK("http://www.uniprot.org/uniprot/G7J8A5","tr|G7J8A5|G7J8A5_MEDTR")</f>
        <v>tr|G7J8A5|G7J8A5_MEDTR</v>
      </c>
      <c r="D5941" t="s">
        <v>8957</v>
      </c>
      <c r="E5941">
        <v>79.58</v>
      </c>
      <c r="F5941">
        <v>240</v>
      </c>
      <c r="G5941">
        <v>49</v>
      </c>
      <c r="H5941">
        <v>11</v>
      </c>
      <c r="I5941">
        <v>1</v>
      </c>
      <c r="J5941">
        <v>687</v>
      </c>
      <c r="K5941">
        <v>1</v>
      </c>
      <c r="L5941">
        <v>1</v>
      </c>
      <c r="M5941">
        <v>235</v>
      </c>
      <c r="N5941" t="s">
        <v>18</v>
      </c>
      <c r="O5941" s="1">
        <v>2.4436199999999998E-96</v>
      </c>
      <c r="P5941">
        <v>915</v>
      </c>
    </row>
    <row r="5942" spans="1:16" x14ac:dyDescent="0.25">
      <c r="A5942" t="s">
        <v>8958</v>
      </c>
      <c r="B5942">
        <v>1770</v>
      </c>
      <c r="C5942" s="3" t="str">
        <f>HYPERLINK("http://www.uniprot.org/uniprot/I1MZY8","tr|I1MZY8|I1MZY8_SOYBN")</f>
        <v>tr|I1MZY8|I1MZY8_SOYBN</v>
      </c>
      <c r="D5942" t="s">
        <v>71</v>
      </c>
      <c r="E5942">
        <v>75.290000000000006</v>
      </c>
      <c r="F5942">
        <v>595</v>
      </c>
      <c r="G5942">
        <v>147</v>
      </c>
      <c r="H5942">
        <v>6</v>
      </c>
      <c r="I5942">
        <v>1</v>
      </c>
      <c r="J5942">
        <v>1767</v>
      </c>
      <c r="K5942">
        <v>1</v>
      </c>
      <c r="L5942">
        <v>1</v>
      </c>
      <c r="M5942">
        <v>589</v>
      </c>
      <c r="N5942" t="s">
        <v>18</v>
      </c>
      <c r="O5942">
        <v>0</v>
      </c>
      <c r="P5942">
        <v>2306</v>
      </c>
    </row>
    <row r="5943" spans="1:16" x14ac:dyDescent="0.25">
      <c r="A5943" t="s">
        <v>8959</v>
      </c>
      <c r="B5943">
        <v>2859</v>
      </c>
      <c r="C5943" s="3" t="str">
        <f>HYPERLINK("http://www.uniprot.org/uniprot/G7IYX6","tr|G7IYX6|G7IYX6_MEDTR")</f>
        <v>tr|G7IYX6|G7IYX6_MEDTR</v>
      </c>
      <c r="D5943" t="s">
        <v>8960</v>
      </c>
      <c r="E5943">
        <v>75.61</v>
      </c>
      <c r="F5943">
        <v>726</v>
      </c>
      <c r="G5943">
        <v>177</v>
      </c>
      <c r="H5943">
        <v>2</v>
      </c>
      <c r="I5943">
        <v>1</v>
      </c>
      <c r="J5943">
        <v>2172</v>
      </c>
      <c r="K5943">
        <v>1</v>
      </c>
      <c r="L5943">
        <v>1</v>
      </c>
      <c r="M5943">
        <v>717</v>
      </c>
      <c r="N5943" t="s">
        <v>18</v>
      </c>
      <c r="O5943">
        <v>0</v>
      </c>
      <c r="P5943">
        <v>2914</v>
      </c>
    </row>
    <row r="5944" spans="1:16" x14ac:dyDescent="0.25">
      <c r="A5944" t="s">
        <v>8961</v>
      </c>
      <c r="B5944">
        <v>477</v>
      </c>
      <c r="C5944" s="3" t="str">
        <f>HYPERLINK("http://www.uniprot.org/uniprot/C6T165","tr|C6T165|C6T165_SOYBN")</f>
        <v>tr|C6T165|C6T165_SOYBN</v>
      </c>
      <c r="D5944" t="s">
        <v>210</v>
      </c>
      <c r="E5944">
        <v>67.91</v>
      </c>
      <c r="F5944">
        <v>134</v>
      </c>
      <c r="G5944">
        <v>43</v>
      </c>
      <c r="H5944">
        <v>0</v>
      </c>
      <c r="I5944">
        <v>73</v>
      </c>
      <c r="J5944">
        <v>474</v>
      </c>
      <c r="K5944">
        <v>1</v>
      </c>
      <c r="L5944">
        <v>26</v>
      </c>
      <c r="M5944">
        <v>156</v>
      </c>
      <c r="N5944" t="s">
        <v>18</v>
      </c>
      <c r="O5944" s="1">
        <v>4.4523199999999999E-46</v>
      </c>
      <c r="P5944">
        <v>479</v>
      </c>
    </row>
    <row r="5945" spans="1:16" x14ac:dyDescent="0.25">
      <c r="A5945" t="s">
        <v>8962</v>
      </c>
      <c r="B5945">
        <v>528</v>
      </c>
      <c r="C5945" s="3" t="str">
        <f>HYPERLINK("http://www.uniprot.org/uniprot/O65027","tr|O65027|O65027_SOYBN")</f>
        <v>tr|O65027|O65027_SOYBN</v>
      </c>
      <c r="D5945" t="s">
        <v>8963</v>
      </c>
      <c r="E5945">
        <v>89.33</v>
      </c>
      <c r="F5945">
        <v>75</v>
      </c>
      <c r="G5945">
        <v>8</v>
      </c>
      <c r="H5945">
        <v>0</v>
      </c>
      <c r="I5945">
        <v>295</v>
      </c>
      <c r="J5945">
        <v>519</v>
      </c>
      <c r="K5945">
        <v>1</v>
      </c>
      <c r="L5945">
        <v>608</v>
      </c>
      <c r="M5945">
        <v>682</v>
      </c>
      <c r="N5945" t="s">
        <v>18</v>
      </c>
      <c r="O5945" s="1">
        <v>7.3692100000000006E-33</v>
      </c>
      <c r="P5945">
        <v>365</v>
      </c>
    </row>
    <row r="5946" spans="1:16" x14ac:dyDescent="0.25">
      <c r="A5946" t="s">
        <v>8964</v>
      </c>
      <c r="B5946">
        <v>852</v>
      </c>
      <c r="C5946" s="3" t="str">
        <f>HYPERLINK("http://www.uniprot.org/uniprot/I1LQP9","tr|I1LQP9|I1LQP9_SOYBN")</f>
        <v>tr|I1LQP9|I1LQP9_SOYBN</v>
      </c>
      <c r="D5946" t="s">
        <v>71</v>
      </c>
      <c r="E5946">
        <v>82.5</v>
      </c>
      <c r="F5946">
        <v>280</v>
      </c>
      <c r="G5946">
        <v>49</v>
      </c>
      <c r="H5946">
        <v>0</v>
      </c>
      <c r="I5946">
        <v>1</v>
      </c>
      <c r="J5946">
        <v>840</v>
      </c>
      <c r="K5946">
        <v>1</v>
      </c>
      <c r="L5946">
        <v>18</v>
      </c>
      <c r="M5946">
        <v>297</v>
      </c>
      <c r="N5946" t="s">
        <v>18</v>
      </c>
      <c r="O5946" s="1">
        <v>9.5208600000000006E-132</v>
      </c>
      <c r="P5946">
        <v>1222</v>
      </c>
    </row>
    <row r="5947" spans="1:16" x14ac:dyDescent="0.25">
      <c r="A5947" t="s">
        <v>8965</v>
      </c>
      <c r="B5947">
        <v>528</v>
      </c>
      <c r="C5947" s="3" t="str">
        <f>HYPERLINK("http://www.uniprot.org/uniprot/A2Q2T1","tr|A2Q2T1|A2Q2T1_MEDTR")</f>
        <v>tr|A2Q2T1|A2Q2T1_MEDTR</v>
      </c>
      <c r="D5947" t="s">
        <v>337</v>
      </c>
      <c r="E5947">
        <v>86.93</v>
      </c>
      <c r="F5947">
        <v>176</v>
      </c>
      <c r="G5947">
        <v>23</v>
      </c>
      <c r="H5947">
        <v>1</v>
      </c>
      <c r="I5947">
        <v>1</v>
      </c>
      <c r="J5947">
        <v>525</v>
      </c>
      <c r="K5947">
        <v>1</v>
      </c>
      <c r="L5947">
        <v>277</v>
      </c>
      <c r="M5947">
        <v>452</v>
      </c>
      <c r="N5947" t="s">
        <v>18</v>
      </c>
      <c r="O5947" s="1">
        <v>2.0432999999999999E-83</v>
      </c>
      <c r="P5947">
        <v>801</v>
      </c>
    </row>
    <row r="5948" spans="1:16" x14ac:dyDescent="0.25">
      <c r="A5948" t="s">
        <v>8966</v>
      </c>
      <c r="B5948">
        <v>879</v>
      </c>
      <c r="C5948" s="3" t="str">
        <f>HYPERLINK("http://www.uniprot.org/uniprot/I1J947","tr|I1J947|I1J947_SOYBN")</f>
        <v>tr|I1J947|I1J947_SOYBN</v>
      </c>
      <c r="D5948" t="s">
        <v>28</v>
      </c>
      <c r="E5948">
        <v>54.02</v>
      </c>
      <c r="F5948">
        <v>174</v>
      </c>
      <c r="G5948">
        <v>80</v>
      </c>
      <c r="H5948">
        <v>5</v>
      </c>
      <c r="I5948">
        <v>13</v>
      </c>
      <c r="J5948">
        <v>519</v>
      </c>
      <c r="K5948">
        <v>1</v>
      </c>
      <c r="L5948">
        <v>8</v>
      </c>
      <c r="M5948">
        <v>179</v>
      </c>
      <c r="N5948" t="s">
        <v>18</v>
      </c>
      <c r="O5948" s="1">
        <v>1.9603600000000001E-42</v>
      </c>
      <c r="P5948">
        <v>452</v>
      </c>
    </row>
    <row r="5949" spans="1:16" x14ac:dyDescent="0.25">
      <c r="A5949" t="s">
        <v>8967</v>
      </c>
      <c r="B5949">
        <v>1515</v>
      </c>
      <c r="C5949" s="3" t="str">
        <f>HYPERLINK("http://www.uniprot.org/uniprot/I1N1F2","tr|I1N1F2|I1N1F2_SOYBN")</f>
        <v>tr|I1N1F2|I1N1F2_SOYBN</v>
      </c>
      <c r="D5949" t="s">
        <v>71</v>
      </c>
      <c r="E5949">
        <v>77.680000000000007</v>
      </c>
      <c r="F5949">
        <v>484</v>
      </c>
      <c r="G5949">
        <v>108</v>
      </c>
      <c r="H5949">
        <v>2</v>
      </c>
      <c r="I5949">
        <v>61</v>
      </c>
      <c r="J5949">
        <v>1506</v>
      </c>
      <c r="K5949">
        <v>1</v>
      </c>
      <c r="L5949">
        <v>23</v>
      </c>
      <c r="M5949">
        <v>502</v>
      </c>
      <c r="N5949" t="s">
        <v>18</v>
      </c>
      <c r="O5949">
        <v>0</v>
      </c>
      <c r="P5949">
        <v>1874</v>
      </c>
    </row>
    <row r="5950" spans="1:16" x14ac:dyDescent="0.25">
      <c r="A5950" t="s">
        <v>8968</v>
      </c>
      <c r="B5950">
        <v>1332</v>
      </c>
      <c r="C5950" s="3" t="str">
        <f>HYPERLINK("http://www.uniprot.org/uniprot/I1MHP5","tr|I1MHP5|I1MHP5_SOYBN")</f>
        <v>tr|I1MHP5|I1MHP5_SOYBN</v>
      </c>
      <c r="D5950" t="s">
        <v>28</v>
      </c>
      <c r="E5950">
        <v>27.85</v>
      </c>
      <c r="F5950">
        <v>420</v>
      </c>
      <c r="G5950">
        <v>303</v>
      </c>
      <c r="H5950">
        <v>42</v>
      </c>
      <c r="I5950">
        <v>151</v>
      </c>
      <c r="J5950">
        <v>1284</v>
      </c>
      <c r="K5950">
        <v>1</v>
      </c>
      <c r="L5950">
        <v>1057</v>
      </c>
      <c r="M5950">
        <v>1470</v>
      </c>
      <c r="N5950" t="s">
        <v>18</v>
      </c>
      <c r="O5950" s="1">
        <v>1.4859200000000001E-30</v>
      </c>
      <c r="P5950">
        <v>352</v>
      </c>
    </row>
    <row r="5951" spans="1:16" x14ac:dyDescent="0.25">
      <c r="A5951" t="s">
        <v>8969</v>
      </c>
      <c r="B5951">
        <v>2865</v>
      </c>
      <c r="C5951" s="3" t="str">
        <f>HYPERLINK("http://www.uniprot.org/uniprot/G7K9J4","tr|G7K9J4|G7K9J4_MEDTR")</f>
        <v>tr|G7K9J4|G7K9J4_MEDTR</v>
      </c>
      <c r="D5951" t="s">
        <v>8970</v>
      </c>
      <c r="E5951">
        <v>79.39</v>
      </c>
      <c r="F5951">
        <v>956</v>
      </c>
      <c r="G5951">
        <v>197</v>
      </c>
      <c r="H5951">
        <v>2</v>
      </c>
      <c r="I5951">
        <v>1</v>
      </c>
      <c r="J5951">
        <v>2862</v>
      </c>
      <c r="K5951">
        <v>1</v>
      </c>
      <c r="L5951">
        <v>1</v>
      </c>
      <c r="M5951">
        <v>940</v>
      </c>
      <c r="N5951" t="s">
        <v>18</v>
      </c>
      <c r="O5951">
        <v>0</v>
      </c>
      <c r="P5951">
        <v>3842</v>
      </c>
    </row>
    <row r="5952" spans="1:16" x14ac:dyDescent="0.25">
      <c r="A5952" t="s">
        <v>8971</v>
      </c>
      <c r="B5952">
        <v>537</v>
      </c>
      <c r="C5952" s="3" t="str">
        <f>HYPERLINK("http://www.uniprot.org/uniprot/G7KIJ0","tr|G7KIJ0|G7KIJ0_MEDTR")</f>
        <v>tr|G7KIJ0|G7KIJ0_MEDTR</v>
      </c>
      <c r="D5952" t="s">
        <v>8972</v>
      </c>
      <c r="E5952">
        <v>78.650000000000006</v>
      </c>
      <c r="F5952">
        <v>178</v>
      </c>
      <c r="G5952">
        <v>38</v>
      </c>
      <c r="H5952">
        <v>0</v>
      </c>
      <c r="I5952">
        <v>1</v>
      </c>
      <c r="J5952">
        <v>534</v>
      </c>
      <c r="K5952">
        <v>1</v>
      </c>
      <c r="L5952">
        <v>1</v>
      </c>
      <c r="M5952">
        <v>177</v>
      </c>
      <c r="N5952" t="s">
        <v>18</v>
      </c>
      <c r="O5952" s="1">
        <v>1.9515799999999999E-70</v>
      </c>
      <c r="P5952">
        <v>689</v>
      </c>
    </row>
    <row r="5953" spans="1:16" x14ac:dyDescent="0.25">
      <c r="A5953" t="s">
        <v>8973</v>
      </c>
      <c r="B5953">
        <v>1833</v>
      </c>
      <c r="C5953" s="3" t="str">
        <f>HYPERLINK("http://www.uniprot.org/uniprot/G7I2H0","tr|G7I2H0|G7I2H0_MEDTR")</f>
        <v>tr|G7I2H0|G7I2H0_MEDTR</v>
      </c>
      <c r="D5953" t="s">
        <v>144</v>
      </c>
      <c r="E5953">
        <v>34.71</v>
      </c>
      <c r="F5953">
        <v>337</v>
      </c>
      <c r="G5953">
        <v>220</v>
      </c>
      <c r="H5953">
        <v>5</v>
      </c>
      <c r="I5953">
        <v>805</v>
      </c>
      <c r="J5953">
        <v>1800</v>
      </c>
      <c r="K5953">
        <v>1</v>
      </c>
      <c r="L5953">
        <v>27</v>
      </c>
      <c r="M5953">
        <v>313</v>
      </c>
      <c r="N5953" t="s">
        <v>18</v>
      </c>
      <c r="O5953" s="1">
        <v>3.6173600000000003E-36</v>
      </c>
      <c r="P5953">
        <v>402</v>
      </c>
    </row>
    <row r="5954" spans="1:16" x14ac:dyDescent="0.25">
      <c r="A5954" t="s">
        <v>8974</v>
      </c>
      <c r="B5954">
        <v>2142</v>
      </c>
      <c r="C5954" s="3" t="str">
        <f>HYPERLINK("http://www.uniprot.org/uniprot/Q8L692","tr|Q8L692|Q8L692_MEDTR")</f>
        <v>tr|Q8L692|Q8L692_MEDTR</v>
      </c>
      <c r="D5954" t="s">
        <v>8975</v>
      </c>
      <c r="E5954">
        <v>89.07</v>
      </c>
      <c r="F5954">
        <v>714</v>
      </c>
      <c r="G5954">
        <v>78</v>
      </c>
      <c r="H5954">
        <v>1</v>
      </c>
      <c r="I5954">
        <v>1</v>
      </c>
      <c r="J5954">
        <v>2139</v>
      </c>
      <c r="K5954">
        <v>1</v>
      </c>
      <c r="L5954">
        <v>1</v>
      </c>
      <c r="M5954">
        <v>711</v>
      </c>
      <c r="N5954" t="s">
        <v>18</v>
      </c>
      <c r="O5954">
        <v>0</v>
      </c>
      <c r="P5954">
        <v>3327</v>
      </c>
    </row>
    <row r="5955" spans="1:16" x14ac:dyDescent="0.25">
      <c r="A5955" t="s">
        <v>8976</v>
      </c>
      <c r="B5955">
        <v>1740</v>
      </c>
      <c r="C5955" s="3" t="str">
        <f>HYPERLINK("http://www.uniprot.org/uniprot/K7M1Q7","tr|K7M1Q7|K7M1Q7_SOYBN")</f>
        <v>tr|K7M1Q7|K7M1Q7_SOYBN</v>
      </c>
      <c r="D5955" t="s">
        <v>28</v>
      </c>
      <c r="E5955">
        <v>79.069999999999993</v>
      </c>
      <c r="F5955">
        <v>626</v>
      </c>
      <c r="G5955">
        <v>131</v>
      </c>
      <c r="H5955">
        <v>47</v>
      </c>
      <c r="I5955">
        <v>1</v>
      </c>
      <c r="J5955">
        <v>1737</v>
      </c>
      <c r="K5955">
        <v>1</v>
      </c>
      <c r="L5955">
        <v>12</v>
      </c>
      <c r="M5955">
        <v>636</v>
      </c>
      <c r="N5955" t="s">
        <v>18</v>
      </c>
      <c r="O5955">
        <v>0</v>
      </c>
      <c r="P5955">
        <v>2506</v>
      </c>
    </row>
    <row r="5956" spans="1:16" x14ac:dyDescent="0.25">
      <c r="A5956" t="s">
        <v>8977</v>
      </c>
      <c r="B5956">
        <v>3324</v>
      </c>
      <c r="C5956" s="3" t="str">
        <f>HYPERLINK("http://www.uniprot.org/uniprot/I1M3B6","tr|I1M3B6|I1M3B6_SOYBN")</f>
        <v>tr|I1M3B6|I1M3B6_SOYBN</v>
      </c>
      <c r="D5956" t="s">
        <v>71</v>
      </c>
      <c r="E5956">
        <v>62.33</v>
      </c>
      <c r="F5956">
        <v>1200</v>
      </c>
      <c r="G5956">
        <v>452</v>
      </c>
      <c r="H5956">
        <v>93</v>
      </c>
      <c r="I5956">
        <v>1</v>
      </c>
      <c r="J5956">
        <v>3321</v>
      </c>
      <c r="K5956">
        <v>1</v>
      </c>
      <c r="L5956">
        <v>1</v>
      </c>
      <c r="M5956">
        <v>1189</v>
      </c>
      <c r="N5956" t="s">
        <v>18</v>
      </c>
      <c r="O5956">
        <v>0</v>
      </c>
      <c r="P5956">
        <v>3459</v>
      </c>
    </row>
    <row r="5957" spans="1:16" x14ac:dyDescent="0.25">
      <c r="A5957" t="s">
        <v>8978</v>
      </c>
      <c r="B5957">
        <v>1503</v>
      </c>
      <c r="C5957" s="3" t="str">
        <f>HYPERLINK("http://www.uniprot.org/uniprot/Q6WNQ9","tr|Q6WNQ9|Q6WNQ9_MEDTR")</f>
        <v>tr|Q6WNQ9|Q6WNQ9_MEDTR</v>
      </c>
      <c r="D5957" t="s">
        <v>8911</v>
      </c>
      <c r="E5957">
        <v>74.63</v>
      </c>
      <c r="F5957">
        <v>477</v>
      </c>
      <c r="G5957">
        <v>121</v>
      </c>
      <c r="H5957">
        <v>3</v>
      </c>
      <c r="I5957">
        <v>79</v>
      </c>
      <c r="J5957">
        <v>1500</v>
      </c>
      <c r="K5957">
        <v>1</v>
      </c>
      <c r="L5957">
        <v>25</v>
      </c>
      <c r="M5957">
        <v>501</v>
      </c>
      <c r="N5957" t="s">
        <v>18</v>
      </c>
      <c r="O5957">
        <v>0</v>
      </c>
      <c r="P5957">
        <v>1835</v>
      </c>
    </row>
    <row r="5958" spans="1:16" x14ac:dyDescent="0.25">
      <c r="A5958" t="s">
        <v>8979</v>
      </c>
      <c r="B5958">
        <v>1779</v>
      </c>
      <c r="C5958" s="3" t="str">
        <f>HYPERLINK("http://www.uniprot.org/uniprot/G7KCY5","tr|G7KCY5|G7KCY5_MEDTR")</f>
        <v>tr|G7KCY5|G7KCY5_MEDTR</v>
      </c>
      <c r="D5958" t="s">
        <v>8980</v>
      </c>
      <c r="E5958">
        <v>92.99</v>
      </c>
      <c r="F5958">
        <v>428</v>
      </c>
      <c r="G5958">
        <v>30</v>
      </c>
      <c r="H5958">
        <v>0</v>
      </c>
      <c r="I5958">
        <v>106</v>
      </c>
      <c r="J5958">
        <v>1389</v>
      </c>
      <c r="K5958">
        <v>1</v>
      </c>
      <c r="L5958">
        <v>33</v>
      </c>
      <c r="M5958">
        <v>460</v>
      </c>
      <c r="N5958" t="s">
        <v>18</v>
      </c>
      <c r="O5958">
        <v>0</v>
      </c>
      <c r="P5958">
        <v>2044</v>
      </c>
    </row>
    <row r="5959" spans="1:16" x14ac:dyDescent="0.25">
      <c r="A5959" t="s">
        <v>8981</v>
      </c>
      <c r="B5959">
        <v>867</v>
      </c>
      <c r="C5959" s="3" t="str">
        <f>HYPERLINK("http://www.uniprot.org/uniprot/G7K5T8","tr|G7K5T8|G7K5T8_MEDTR")</f>
        <v>tr|G7K5T8|G7K5T8_MEDTR</v>
      </c>
      <c r="D5959" t="s">
        <v>8982</v>
      </c>
      <c r="E5959">
        <v>90.31</v>
      </c>
      <c r="F5959">
        <v>289</v>
      </c>
      <c r="G5959">
        <v>28</v>
      </c>
      <c r="H5959">
        <v>1</v>
      </c>
      <c r="I5959">
        <v>1</v>
      </c>
      <c r="J5959">
        <v>864</v>
      </c>
      <c r="K5959">
        <v>1</v>
      </c>
      <c r="L5959">
        <v>1</v>
      </c>
      <c r="M5959">
        <v>281</v>
      </c>
      <c r="N5959" t="s">
        <v>18</v>
      </c>
      <c r="O5959" s="1">
        <v>1.6216199999999999E-142</v>
      </c>
      <c r="P5959">
        <v>1315</v>
      </c>
    </row>
    <row r="5960" spans="1:16" x14ac:dyDescent="0.25">
      <c r="A5960" t="s">
        <v>8983</v>
      </c>
      <c r="B5960">
        <v>633</v>
      </c>
      <c r="C5960" s="3" t="str">
        <f>HYPERLINK("http://www.uniprot.org/uniprot/Q2PYW4","tr|Q2PYW4|Q2PYW4_SOLTU")</f>
        <v>tr|Q2PYW4|Q2PYW4_SOLTU</v>
      </c>
      <c r="D5960" t="s">
        <v>8387</v>
      </c>
      <c r="E5960">
        <v>31.2</v>
      </c>
      <c r="F5960">
        <v>125</v>
      </c>
      <c r="G5960">
        <v>86</v>
      </c>
      <c r="H5960">
        <v>0</v>
      </c>
      <c r="I5960">
        <v>199</v>
      </c>
      <c r="J5960">
        <v>573</v>
      </c>
      <c r="K5960">
        <v>1</v>
      </c>
      <c r="L5960">
        <v>42</v>
      </c>
      <c r="M5960">
        <v>164</v>
      </c>
      <c r="N5960" t="s">
        <v>18</v>
      </c>
      <c r="O5960" s="1">
        <v>3.16395E-9</v>
      </c>
      <c r="P5960">
        <v>163</v>
      </c>
    </row>
    <row r="5961" spans="1:16" x14ac:dyDescent="0.25">
      <c r="A5961" t="s">
        <v>8984</v>
      </c>
      <c r="B5961">
        <v>432</v>
      </c>
      <c r="C5961" s="3" t="str">
        <f>HYPERLINK("http://www.uniprot.org/uniprot/I3SW72","tr|I3SW72|I3SW72_LOTJA")</f>
        <v>tr|I3SW72|I3SW72_LOTJA</v>
      </c>
      <c r="D5961" t="s">
        <v>93</v>
      </c>
      <c r="E5961">
        <v>69.23</v>
      </c>
      <c r="F5961">
        <v>143</v>
      </c>
      <c r="G5961">
        <v>44</v>
      </c>
      <c r="H5961">
        <v>0</v>
      </c>
      <c r="I5961">
        <v>1</v>
      </c>
      <c r="J5961">
        <v>429</v>
      </c>
      <c r="K5961">
        <v>1</v>
      </c>
      <c r="L5961">
        <v>1</v>
      </c>
      <c r="M5961">
        <v>138</v>
      </c>
      <c r="N5961" t="s">
        <v>18</v>
      </c>
      <c r="O5961" s="1">
        <v>9.7272099999999998E-46</v>
      </c>
      <c r="P5961">
        <v>476</v>
      </c>
    </row>
    <row r="5962" spans="1:16" x14ac:dyDescent="0.25">
      <c r="A5962" t="s">
        <v>8985</v>
      </c>
      <c r="B5962">
        <v>804</v>
      </c>
      <c r="C5962" s="3" t="str">
        <f>HYPERLINK("http://www.uniprot.org/uniprot/K7LJE8","tr|K7LJE8|K7LJE8_SOYBN")</f>
        <v>tr|K7LJE8|K7LJE8_SOYBN</v>
      </c>
      <c r="D5962" t="s">
        <v>28</v>
      </c>
      <c r="E5962">
        <v>35.43</v>
      </c>
      <c r="F5962">
        <v>206</v>
      </c>
      <c r="G5962">
        <v>133</v>
      </c>
      <c r="H5962">
        <v>16</v>
      </c>
      <c r="I5962">
        <v>61</v>
      </c>
      <c r="J5962">
        <v>630</v>
      </c>
      <c r="K5962">
        <v>1</v>
      </c>
      <c r="L5962">
        <v>8</v>
      </c>
      <c r="M5962">
        <v>211</v>
      </c>
      <c r="N5962" t="s">
        <v>18</v>
      </c>
      <c r="O5962" s="1">
        <v>4.0929699999999998E-25</v>
      </c>
      <c r="P5962">
        <v>302</v>
      </c>
    </row>
    <row r="5963" spans="1:16" x14ac:dyDescent="0.25">
      <c r="A5963" t="s">
        <v>8986</v>
      </c>
      <c r="B5963">
        <v>1140</v>
      </c>
      <c r="C5963" s="3" t="str">
        <f>HYPERLINK("http://www.uniprot.org/uniprot/I1NA14","tr|I1NA14|I1NA14_SOYBN")</f>
        <v>tr|I1NA14|I1NA14_SOYBN</v>
      </c>
      <c r="D5963" t="s">
        <v>28</v>
      </c>
      <c r="E5963">
        <v>48.77</v>
      </c>
      <c r="F5963">
        <v>285</v>
      </c>
      <c r="G5963">
        <v>146</v>
      </c>
      <c r="H5963">
        <v>3</v>
      </c>
      <c r="I5963">
        <v>211</v>
      </c>
      <c r="J5963">
        <v>1056</v>
      </c>
      <c r="K5963">
        <v>1</v>
      </c>
      <c r="L5963">
        <v>74</v>
      </c>
      <c r="M5963">
        <v>350</v>
      </c>
      <c r="N5963" t="s">
        <v>18</v>
      </c>
      <c r="O5963" s="1">
        <v>2.36512E-71</v>
      </c>
      <c r="P5963">
        <v>703</v>
      </c>
    </row>
    <row r="5964" spans="1:16" x14ac:dyDescent="0.25">
      <c r="A5964" t="s">
        <v>8987</v>
      </c>
      <c r="B5964">
        <v>882</v>
      </c>
      <c r="C5964" s="3" t="str">
        <f>HYPERLINK("http://www.uniprot.org/uniprot/I1MAJ4","tr|I1MAJ4|I1MAJ4_SOYBN")</f>
        <v>tr|I1MAJ4|I1MAJ4_SOYBN</v>
      </c>
      <c r="D5964" t="s">
        <v>28</v>
      </c>
      <c r="E5964">
        <v>77.13</v>
      </c>
      <c r="F5964">
        <v>293</v>
      </c>
      <c r="G5964">
        <v>67</v>
      </c>
      <c r="H5964">
        <v>1</v>
      </c>
      <c r="I5964">
        <v>1</v>
      </c>
      <c r="J5964">
        <v>876</v>
      </c>
      <c r="K5964">
        <v>1</v>
      </c>
      <c r="L5964">
        <v>30</v>
      </c>
      <c r="M5964">
        <v>319</v>
      </c>
      <c r="N5964" t="s">
        <v>18</v>
      </c>
      <c r="O5964" s="1">
        <v>2.5184099999999998E-122</v>
      </c>
      <c r="P5964">
        <v>1141</v>
      </c>
    </row>
    <row r="5965" spans="1:16" x14ac:dyDescent="0.25">
      <c r="A5965" t="s">
        <v>8988</v>
      </c>
      <c r="B5965">
        <v>435</v>
      </c>
      <c r="C5965" s="3" t="str">
        <f>HYPERLINK("http://www.uniprot.org/uniprot/G7I6P2","tr|G7I6P2|G7I6P2_MEDTR")</f>
        <v>tr|G7I6P2|G7I6P2_MEDTR</v>
      </c>
      <c r="D5965" t="s">
        <v>8989</v>
      </c>
      <c r="E5965">
        <v>79.86</v>
      </c>
      <c r="F5965">
        <v>144</v>
      </c>
      <c r="G5965">
        <v>29</v>
      </c>
      <c r="H5965">
        <v>1</v>
      </c>
      <c r="I5965">
        <v>1</v>
      </c>
      <c r="J5965">
        <v>429</v>
      </c>
      <c r="K5965">
        <v>1</v>
      </c>
      <c r="L5965">
        <v>152</v>
      </c>
      <c r="M5965">
        <v>295</v>
      </c>
      <c r="N5965" t="s">
        <v>18</v>
      </c>
      <c r="O5965" s="1">
        <v>1.59207E-56</v>
      </c>
      <c r="P5965">
        <v>569</v>
      </c>
    </row>
    <row r="5966" spans="1:16" x14ac:dyDescent="0.25">
      <c r="A5966" t="s">
        <v>8990</v>
      </c>
      <c r="B5966">
        <v>2265</v>
      </c>
      <c r="C5966" s="3" t="str">
        <f>HYPERLINK("http://www.uniprot.org/uniprot/A5BE46","tr|A5BE46|A5BE46_VITVI")</f>
        <v>tr|A5BE46|A5BE46_VITVI</v>
      </c>
      <c r="D5966" t="s">
        <v>462</v>
      </c>
      <c r="E5966">
        <v>79.73</v>
      </c>
      <c r="F5966">
        <v>760</v>
      </c>
      <c r="G5966">
        <v>154</v>
      </c>
      <c r="H5966">
        <v>7</v>
      </c>
      <c r="I5966">
        <v>1</v>
      </c>
      <c r="J5966">
        <v>2259</v>
      </c>
      <c r="K5966">
        <v>1</v>
      </c>
      <c r="L5966">
        <v>594</v>
      </c>
      <c r="M5966">
        <v>1353</v>
      </c>
      <c r="N5966" t="s">
        <v>18</v>
      </c>
      <c r="O5966">
        <v>0</v>
      </c>
      <c r="P5966">
        <v>3239</v>
      </c>
    </row>
    <row r="5967" spans="1:16" x14ac:dyDescent="0.25">
      <c r="A5967" t="s">
        <v>8991</v>
      </c>
      <c r="B5967">
        <v>1164</v>
      </c>
      <c r="C5967" s="3" t="str">
        <f>HYPERLINK("http://www.uniprot.org/uniprot/I3T8R0","tr|I3T8R0|I3T8R0_MEDTR")</f>
        <v>tr|I3T8R0|I3T8R0_MEDTR</v>
      </c>
      <c r="D5967" t="s">
        <v>22</v>
      </c>
      <c r="E5967">
        <v>83.76</v>
      </c>
      <c r="F5967">
        <v>388</v>
      </c>
      <c r="G5967">
        <v>63</v>
      </c>
      <c r="H5967">
        <v>1</v>
      </c>
      <c r="I5967">
        <v>1</v>
      </c>
      <c r="J5967">
        <v>1161</v>
      </c>
      <c r="K5967">
        <v>1</v>
      </c>
      <c r="L5967">
        <v>1</v>
      </c>
      <c r="M5967">
        <v>385</v>
      </c>
      <c r="N5967" t="s">
        <v>18</v>
      </c>
      <c r="O5967">
        <v>0</v>
      </c>
      <c r="P5967">
        <v>1837</v>
      </c>
    </row>
    <row r="5968" spans="1:16" x14ac:dyDescent="0.25">
      <c r="A5968" t="s">
        <v>8992</v>
      </c>
      <c r="B5968">
        <v>156</v>
      </c>
      <c r="C5968" s="3" t="str">
        <f>HYPERLINK("http://www.uniprot.org/uniprot/C6T7M0","tr|C6T7M0|C6T7M0_SOYBN")</f>
        <v>tr|C6T7M0|C6T7M0_SOYBN</v>
      </c>
      <c r="D5968" t="s">
        <v>210</v>
      </c>
      <c r="E5968">
        <v>86.66</v>
      </c>
      <c r="F5968">
        <v>45</v>
      </c>
      <c r="G5968">
        <v>6</v>
      </c>
      <c r="H5968">
        <v>0</v>
      </c>
      <c r="I5968">
        <v>7</v>
      </c>
      <c r="J5968">
        <v>141</v>
      </c>
      <c r="K5968">
        <v>1</v>
      </c>
      <c r="L5968">
        <v>223</v>
      </c>
      <c r="M5968">
        <v>267</v>
      </c>
      <c r="N5968" t="s">
        <v>18</v>
      </c>
      <c r="O5968" s="1">
        <v>2.3669499999999999E-15</v>
      </c>
      <c r="P5968">
        <v>214</v>
      </c>
    </row>
    <row r="5969" spans="1:16" x14ac:dyDescent="0.25">
      <c r="A5969" t="s">
        <v>8993</v>
      </c>
      <c r="B5969">
        <v>1500</v>
      </c>
      <c r="C5969" s="3" t="str">
        <f>HYPERLINK("http://www.uniprot.org/uniprot/G7LJJ3","tr|G7LJJ3|G7LJJ3_MEDTR")</f>
        <v>tr|G7LJJ3|G7LJJ3_MEDTR</v>
      </c>
      <c r="D5969" t="s">
        <v>8994</v>
      </c>
      <c r="E5969">
        <v>86.1</v>
      </c>
      <c r="F5969">
        <v>403</v>
      </c>
      <c r="G5969">
        <v>56</v>
      </c>
      <c r="H5969">
        <v>0</v>
      </c>
      <c r="I5969">
        <v>289</v>
      </c>
      <c r="J5969">
        <v>1497</v>
      </c>
      <c r="K5969">
        <v>1</v>
      </c>
      <c r="L5969">
        <v>98</v>
      </c>
      <c r="M5969">
        <v>500</v>
      </c>
      <c r="N5969" t="s">
        <v>18</v>
      </c>
      <c r="O5969">
        <v>0</v>
      </c>
      <c r="P5969">
        <v>1875</v>
      </c>
    </row>
    <row r="5970" spans="1:16" x14ac:dyDescent="0.25">
      <c r="A5970" t="s">
        <v>8995</v>
      </c>
      <c r="B5970">
        <v>858</v>
      </c>
      <c r="C5970" s="3" t="str">
        <f>HYPERLINK("http://www.uniprot.org/uniprot/G7JQL7","tr|G7JQL7|G7JQL7_MEDTR")</f>
        <v>tr|G7JQL7|G7JQL7_MEDTR</v>
      </c>
      <c r="D5970" t="s">
        <v>8996</v>
      </c>
      <c r="E5970">
        <v>67.38</v>
      </c>
      <c r="F5970">
        <v>279</v>
      </c>
      <c r="G5970">
        <v>91</v>
      </c>
      <c r="H5970">
        <v>2</v>
      </c>
      <c r="I5970">
        <v>1</v>
      </c>
      <c r="J5970">
        <v>831</v>
      </c>
      <c r="K5970">
        <v>1</v>
      </c>
      <c r="L5970">
        <v>89</v>
      </c>
      <c r="M5970">
        <v>367</v>
      </c>
      <c r="N5970" t="s">
        <v>18</v>
      </c>
      <c r="O5970" s="1">
        <v>6.9850800000000005E-98</v>
      </c>
      <c r="P5970">
        <v>930</v>
      </c>
    </row>
    <row r="5971" spans="1:16" x14ac:dyDescent="0.25">
      <c r="A5971" t="s">
        <v>8997</v>
      </c>
      <c r="B5971">
        <v>972</v>
      </c>
      <c r="C5971" s="3" t="str">
        <f>HYPERLINK("http://www.uniprot.org/uniprot/I1JGF8","tr|I1JGF8|I1JGF8_SOYBN")</f>
        <v>tr|I1JGF8|I1JGF8_SOYBN</v>
      </c>
      <c r="D5971" t="s">
        <v>28</v>
      </c>
      <c r="E5971">
        <v>33.92</v>
      </c>
      <c r="F5971">
        <v>168</v>
      </c>
      <c r="G5971">
        <v>111</v>
      </c>
      <c r="H5971">
        <v>3</v>
      </c>
      <c r="I5971">
        <v>247</v>
      </c>
      <c r="J5971">
        <v>741</v>
      </c>
      <c r="K5971">
        <v>1</v>
      </c>
      <c r="L5971">
        <v>335</v>
      </c>
      <c r="M5971">
        <v>497</v>
      </c>
      <c r="N5971" t="s">
        <v>18</v>
      </c>
      <c r="O5971" s="1">
        <v>4.5910799999999998E-22</v>
      </c>
      <c r="P5971">
        <v>277</v>
      </c>
    </row>
    <row r="5972" spans="1:16" x14ac:dyDescent="0.25">
      <c r="A5972" t="s">
        <v>8998</v>
      </c>
      <c r="B5972">
        <v>585</v>
      </c>
      <c r="C5972" s="3" t="str">
        <f>HYPERLINK("http://www.uniprot.org/uniprot/G7JM49","tr|G7JM49|G7JM49_MEDTR")</f>
        <v>tr|G7JM49|G7JM49_MEDTR</v>
      </c>
      <c r="D5972" t="s">
        <v>8999</v>
      </c>
      <c r="E5972">
        <v>85.56</v>
      </c>
      <c r="F5972">
        <v>194</v>
      </c>
      <c r="G5972">
        <v>28</v>
      </c>
      <c r="H5972">
        <v>0</v>
      </c>
      <c r="I5972">
        <v>1</v>
      </c>
      <c r="J5972">
        <v>582</v>
      </c>
      <c r="K5972">
        <v>1</v>
      </c>
      <c r="L5972">
        <v>73</v>
      </c>
      <c r="M5972">
        <v>266</v>
      </c>
      <c r="N5972" t="s">
        <v>18</v>
      </c>
      <c r="O5972" s="1">
        <v>5.4825800000000001E-89</v>
      </c>
      <c r="P5972">
        <v>850</v>
      </c>
    </row>
    <row r="5973" spans="1:16" x14ac:dyDescent="0.25">
      <c r="A5973" t="s">
        <v>9000</v>
      </c>
      <c r="B5973">
        <v>735</v>
      </c>
      <c r="C5973" s="3" t="str">
        <f>HYPERLINK("http://www.uniprot.org/uniprot/G7LGD1","tr|G7LGD1|G7LGD1_MEDTR")</f>
        <v>tr|G7LGD1|G7LGD1_MEDTR</v>
      </c>
      <c r="D5973" t="s">
        <v>9001</v>
      </c>
      <c r="E5973">
        <v>84.93</v>
      </c>
      <c r="F5973">
        <v>239</v>
      </c>
      <c r="G5973">
        <v>36</v>
      </c>
      <c r="H5973">
        <v>0</v>
      </c>
      <c r="I5973">
        <v>10</v>
      </c>
      <c r="J5973">
        <v>726</v>
      </c>
      <c r="K5973">
        <v>1</v>
      </c>
      <c r="L5973">
        <v>5</v>
      </c>
      <c r="M5973">
        <v>243</v>
      </c>
      <c r="N5973" t="s">
        <v>18</v>
      </c>
      <c r="O5973" s="1">
        <v>2.0059300000000001E-110</v>
      </c>
      <c r="P5973">
        <v>1037</v>
      </c>
    </row>
    <row r="5974" spans="1:16" x14ac:dyDescent="0.25">
      <c r="A5974" t="s">
        <v>9002</v>
      </c>
      <c r="B5974">
        <v>1155</v>
      </c>
      <c r="C5974" s="3" t="str">
        <f>HYPERLINK("http://www.uniprot.org/uniprot/I3SKA9","tr|I3SKA9|I3SKA9_MEDTR")</f>
        <v>tr|I3SKA9|I3SKA9_MEDTR</v>
      </c>
      <c r="D5974" t="s">
        <v>22</v>
      </c>
      <c r="E5974">
        <v>78.72</v>
      </c>
      <c r="F5974">
        <v>362</v>
      </c>
      <c r="G5974">
        <v>77</v>
      </c>
      <c r="H5974">
        <v>1</v>
      </c>
      <c r="I5974">
        <v>70</v>
      </c>
      <c r="J5974">
        <v>1152</v>
      </c>
      <c r="K5974">
        <v>1</v>
      </c>
      <c r="L5974">
        <v>23</v>
      </c>
      <c r="M5974">
        <v>384</v>
      </c>
      <c r="N5974" t="s">
        <v>18</v>
      </c>
      <c r="O5974" s="1">
        <v>6.0027100000000003E-155</v>
      </c>
      <c r="P5974">
        <v>1424</v>
      </c>
    </row>
    <row r="5975" spans="1:16" x14ac:dyDescent="0.25">
      <c r="A5975" t="s">
        <v>9003</v>
      </c>
      <c r="B5975">
        <v>1173</v>
      </c>
      <c r="C5975" s="3" t="str">
        <f>HYPERLINK("http://www.uniprot.org/uniprot/C7FDI5","tr|C7FDI5|C7FDI5_SOYBN")</f>
        <v>tr|C7FDI5|C7FDI5_SOYBN</v>
      </c>
      <c r="D5975" t="s">
        <v>717</v>
      </c>
      <c r="E5975">
        <v>50.26</v>
      </c>
      <c r="F5975">
        <v>372</v>
      </c>
      <c r="G5975">
        <v>185</v>
      </c>
      <c r="H5975">
        <v>4</v>
      </c>
      <c r="I5975">
        <v>1</v>
      </c>
      <c r="J5975">
        <v>1104</v>
      </c>
      <c r="K5975">
        <v>1</v>
      </c>
      <c r="L5975">
        <v>694</v>
      </c>
      <c r="M5975">
        <v>1060</v>
      </c>
      <c r="N5975" t="s">
        <v>18</v>
      </c>
      <c r="O5975" s="1">
        <v>5.4667399999999996E-103</v>
      </c>
      <c r="P5975">
        <v>976</v>
      </c>
    </row>
    <row r="5976" spans="1:16" x14ac:dyDescent="0.25">
      <c r="A5976" t="s">
        <v>9004</v>
      </c>
      <c r="B5976">
        <v>2082</v>
      </c>
      <c r="C5976" s="3" t="str">
        <f>HYPERLINK("http://www.uniprot.org/uniprot/G7K9J6","tr|G7K9J6|G7K9J6_MEDTR")</f>
        <v>tr|G7K9J6|G7K9J6_MEDTR</v>
      </c>
      <c r="D5976" t="s">
        <v>9005</v>
      </c>
      <c r="E5976">
        <v>72.59</v>
      </c>
      <c r="F5976">
        <v>635</v>
      </c>
      <c r="G5976">
        <v>174</v>
      </c>
      <c r="H5976">
        <v>8</v>
      </c>
      <c r="I5976">
        <v>196</v>
      </c>
      <c r="J5976">
        <v>2076</v>
      </c>
      <c r="K5976">
        <v>1</v>
      </c>
      <c r="L5976">
        <v>73</v>
      </c>
      <c r="M5976">
        <v>695</v>
      </c>
      <c r="N5976" t="s">
        <v>18</v>
      </c>
      <c r="O5976">
        <v>0</v>
      </c>
      <c r="P5976">
        <v>2190</v>
      </c>
    </row>
    <row r="5977" spans="1:16" x14ac:dyDescent="0.25">
      <c r="A5977" t="s">
        <v>9006</v>
      </c>
      <c r="B5977">
        <v>963</v>
      </c>
      <c r="C5977" s="3" t="str">
        <f>HYPERLINK("http://www.uniprot.org/uniprot/I1L401","tr|I1L401|I1L401_SOYBN")</f>
        <v>tr|I1L401|I1L401_SOYBN</v>
      </c>
      <c r="D5977" t="s">
        <v>28</v>
      </c>
      <c r="E5977">
        <v>72.95</v>
      </c>
      <c r="F5977">
        <v>318</v>
      </c>
      <c r="G5977">
        <v>86</v>
      </c>
      <c r="H5977">
        <v>1</v>
      </c>
      <c r="I5977">
        <v>1</v>
      </c>
      <c r="J5977">
        <v>951</v>
      </c>
      <c r="K5977">
        <v>1</v>
      </c>
      <c r="L5977">
        <v>1</v>
      </c>
      <c r="M5977">
        <v>318</v>
      </c>
      <c r="N5977" t="s">
        <v>18</v>
      </c>
      <c r="O5977" s="1">
        <v>8.8050799999999997E-135</v>
      </c>
      <c r="P5977">
        <v>1249</v>
      </c>
    </row>
    <row r="5978" spans="1:16" x14ac:dyDescent="0.25">
      <c r="A5978" t="s">
        <v>9007</v>
      </c>
      <c r="B5978">
        <v>1332</v>
      </c>
      <c r="C5978" s="3" t="str">
        <f>HYPERLINK("http://www.uniprot.org/uniprot/G7K4L8","tr|G7K4L8|G7K4L8_MEDTR")</f>
        <v>tr|G7K4L8|G7K4L8_MEDTR</v>
      </c>
      <c r="D5978" t="s">
        <v>1665</v>
      </c>
      <c r="E5978">
        <v>46.39</v>
      </c>
      <c r="F5978">
        <v>194</v>
      </c>
      <c r="G5978">
        <v>104</v>
      </c>
      <c r="H5978">
        <v>5</v>
      </c>
      <c r="I5978">
        <v>439</v>
      </c>
      <c r="J5978">
        <v>1005</v>
      </c>
      <c r="K5978">
        <v>1</v>
      </c>
      <c r="L5978">
        <v>1</v>
      </c>
      <c r="M5978">
        <v>188</v>
      </c>
      <c r="N5978" t="s">
        <v>18</v>
      </c>
      <c r="O5978" s="1">
        <v>9.9439200000000002E-35</v>
      </c>
      <c r="P5978">
        <v>388</v>
      </c>
    </row>
    <row r="5979" spans="1:16" x14ac:dyDescent="0.25">
      <c r="A5979" t="s">
        <v>9008</v>
      </c>
      <c r="B5979">
        <v>1398</v>
      </c>
      <c r="C5979" s="3" t="str">
        <f>HYPERLINK("http://www.uniprot.org/uniprot/K7MNX2","tr|K7MNX2|K7MNX2_SOYBN")</f>
        <v>tr|K7MNX2|K7MNX2_SOYBN</v>
      </c>
      <c r="D5979" t="s">
        <v>28</v>
      </c>
      <c r="E5979">
        <v>24.52</v>
      </c>
      <c r="F5979">
        <v>261</v>
      </c>
      <c r="G5979">
        <v>197</v>
      </c>
      <c r="H5979">
        <v>10</v>
      </c>
      <c r="I5979">
        <v>319</v>
      </c>
      <c r="J5979">
        <v>1071</v>
      </c>
      <c r="K5979">
        <v>1</v>
      </c>
      <c r="L5979">
        <v>277</v>
      </c>
      <c r="M5979">
        <v>530</v>
      </c>
      <c r="N5979" t="s">
        <v>18</v>
      </c>
      <c r="O5979" s="1">
        <v>5.8905900000000003E-17</v>
      </c>
      <c r="P5979">
        <v>235</v>
      </c>
    </row>
    <row r="5980" spans="1:16" x14ac:dyDescent="0.25">
      <c r="A5980" t="s">
        <v>9009</v>
      </c>
      <c r="B5980">
        <v>1458</v>
      </c>
      <c r="C5980" s="3" t="str">
        <f>HYPERLINK("http://www.uniprot.org/uniprot/G7IW32","tr|G7IW32|G7IW32_MEDTR")</f>
        <v>tr|G7IW32|G7IW32_MEDTR</v>
      </c>
      <c r="D5980" t="s">
        <v>9010</v>
      </c>
      <c r="E5980">
        <v>80.38</v>
      </c>
      <c r="F5980">
        <v>469</v>
      </c>
      <c r="G5980">
        <v>92</v>
      </c>
      <c r="H5980">
        <v>0</v>
      </c>
      <c r="I5980">
        <v>13</v>
      </c>
      <c r="J5980">
        <v>1419</v>
      </c>
      <c r="K5980">
        <v>1</v>
      </c>
      <c r="L5980">
        <v>252</v>
      </c>
      <c r="M5980">
        <v>719</v>
      </c>
      <c r="N5980" t="s">
        <v>18</v>
      </c>
      <c r="O5980">
        <v>0</v>
      </c>
      <c r="P5980">
        <v>1918</v>
      </c>
    </row>
    <row r="5981" spans="1:16" x14ac:dyDescent="0.25">
      <c r="A5981" t="s">
        <v>9011</v>
      </c>
      <c r="B5981">
        <v>207</v>
      </c>
      <c r="C5981" s="3" t="str">
        <f>HYPERLINK("http://www.uniprot.org/uniprot/Q2HRG5","tr|Q2HRG5|Q2HRG5_MEDTR")</f>
        <v>tr|Q2HRG5|Q2HRG5_MEDTR</v>
      </c>
      <c r="D5981" t="s">
        <v>9012</v>
      </c>
      <c r="E5981">
        <v>75.92</v>
      </c>
      <c r="F5981">
        <v>54</v>
      </c>
      <c r="G5981">
        <v>13</v>
      </c>
      <c r="H5981">
        <v>6</v>
      </c>
      <c r="I5981">
        <v>22</v>
      </c>
      <c r="J5981">
        <v>165</v>
      </c>
      <c r="K5981">
        <v>1</v>
      </c>
      <c r="L5981">
        <v>50</v>
      </c>
      <c r="M5981">
        <v>103</v>
      </c>
      <c r="N5981" t="s">
        <v>18</v>
      </c>
      <c r="O5981" s="1">
        <v>4.8389999999999999E-13</v>
      </c>
      <c r="P5981">
        <v>194</v>
      </c>
    </row>
    <row r="5982" spans="1:16" x14ac:dyDescent="0.25">
      <c r="A5982" t="s">
        <v>9013</v>
      </c>
      <c r="B5982">
        <v>1248</v>
      </c>
      <c r="C5982" s="3" t="str">
        <f>HYPERLINK("http://www.uniprot.org/uniprot/I1KXG4","tr|I1KXG4|I1KXG4_SOYBN")</f>
        <v>tr|I1KXG4|I1KXG4_SOYBN</v>
      </c>
      <c r="D5982" t="s">
        <v>117</v>
      </c>
      <c r="E5982">
        <v>74.86</v>
      </c>
      <c r="F5982">
        <v>362</v>
      </c>
      <c r="G5982">
        <v>91</v>
      </c>
      <c r="H5982">
        <v>10</v>
      </c>
      <c r="I5982">
        <v>1</v>
      </c>
      <c r="J5982">
        <v>1056</v>
      </c>
      <c r="K5982">
        <v>1</v>
      </c>
      <c r="L5982">
        <v>1</v>
      </c>
      <c r="M5982">
        <v>362</v>
      </c>
      <c r="N5982" t="s">
        <v>18</v>
      </c>
      <c r="O5982" s="1">
        <v>8.2335899999999998E-145</v>
      </c>
      <c r="P5982">
        <v>1337</v>
      </c>
    </row>
    <row r="5983" spans="1:16" x14ac:dyDescent="0.25">
      <c r="A5983" t="s">
        <v>9014</v>
      </c>
      <c r="B5983">
        <v>1074</v>
      </c>
      <c r="C5983" s="3" t="str">
        <f>HYPERLINK("http://www.uniprot.org/uniprot/I1M2D6","tr|I1M2D6|I1M2D6_SOYBN")</f>
        <v>tr|I1M2D6|I1M2D6_SOYBN</v>
      </c>
      <c r="D5983" t="s">
        <v>28</v>
      </c>
      <c r="E5983">
        <v>58.9</v>
      </c>
      <c r="F5983">
        <v>382</v>
      </c>
      <c r="G5983">
        <v>157</v>
      </c>
      <c r="H5983">
        <v>38</v>
      </c>
      <c r="I5983">
        <v>1</v>
      </c>
      <c r="J5983">
        <v>1032</v>
      </c>
      <c r="K5983">
        <v>1</v>
      </c>
      <c r="L5983">
        <v>1</v>
      </c>
      <c r="M5983">
        <v>365</v>
      </c>
      <c r="N5983" t="s">
        <v>18</v>
      </c>
      <c r="O5983" s="1">
        <v>8.9154699999999994E-102</v>
      </c>
      <c r="P5983">
        <v>965</v>
      </c>
    </row>
    <row r="5984" spans="1:16" x14ac:dyDescent="0.25">
      <c r="A5984" t="s">
        <v>9015</v>
      </c>
      <c r="B5984">
        <v>594</v>
      </c>
      <c r="C5984" s="3" t="str">
        <f>HYPERLINK("http://www.uniprot.org/uniprot/I1LUY0","tr|I1LUY0|I1LUY0_SOYBN")</f>
        <v>tr|I1LUY0|I1LUY0_SOYBN</v>
      </c>
      <c r="D5984" t="s">
        <v>28</v>
      </c>
      <c r="E5984">
        <v>75.5</v>
      </c>
      <c r="F5984">
        <v>200</v>
      </c>
      <c r="G5984">
        <v>49</v>
      </c>
      <c r="H5984">
        <v>4</v>
      </c>
      <c r="I5984">
        <v>1</v>
      </c>
      <c r="J5984">
        <v>588</v>
      </c>
      <c r="K5984">
        <v>1</v>
      </c>
      <c r="L5984">
        <v>1</v>
      </c>
      <c r="M5984">
        <v>199</v>
      </c>
      <c r="N5984" t="s">
        <v>18</v>
      </c>
      <c r="O5984" s="1">
        <v>1.28866E-80</v>
      </c>
      <c r="P5984">
        <v>778</v>
      </c>
    </row>
    <row r="5985" spans="1:16" x14ac:dyDescent="0.25">
      <c r="A5985" t="s">
        <v>9016</v>
      </c>
      <c r="B5985">
        <v>2409</v>
      </c>
      <c r="C5985" s="3" t="str">
        <f>HYPERLINK("http://www.uniprot.org/uniprot/G7KCY3","tr|G7KCY3|G7KCY3_MEDTR")</f>
        <v>tr|G7KCY3|G7KCY3_MEDTR</v>
      </c>
      <c r="D5985" t="s">
        <v>9017</v>
      </c>
      <c r="E5985">
        <v>81.11</v>
      </c>
      <c r="F5985">
        <v>805</v>
      </c>
      <c r="G5985">
        <v>152</v>
      </c>
      <c r="H5985">
        <v>3</v>
      </c>
      <c r="I5985">
        <v>1</v>
      </c>
      <c r="J5985">
        <v>2406</v>
      </c>
      <c r="K5985">
        <v>1</v>
      </c>
      <c r="L5985">
        <v>171</v>
      </c>
      <c r="M5985">
        <v>967</v>
      </c>
      <c r="N5985" t="s">
        <v>18</v>
      </c>
      <c r="O5985">
        <v>0</v>
      </c>
      <c r="P5985">
        <v>3309</v>
      </c>
    </row>
    <row r="5986" spans="1:16" x14ac:dyDescent="0.25">
      <c r="A5986" t="s">
        <v>9018</v>
      </c>
      <c r="B5986">
        <v>1479</v>
      </c>
      <c r="C5986" s="3" t="str">
        <f>HYPERLINK("http://www.uniprot.org/uniprot/G7K5V9","tr|G7K5V9|G7K5V9_MEDTR")</f>
        <v>tr|G7K5V9|G7K5V9_MEDTR</v>
      </c>
      <c r="D5986" t="s">
        <v>9019</v>
      </c>
      <c r="E5986">
        <v>50.43</v>
      </c>
      <c r="F5986">
        <v>456</v>
      </c>
      <c r="G5986">
        <v>226</v>
      </c>
      <c r="H5986">
        <v>4</v>
      </c>
      <c r="I5986">
        <v>70</v>
      </c>
      <c r="J5986">
        <v>1425</v>
      </c>
      <c r="K5986">
        <v>1</v>
      </c>
      <c r="L5986">
        <v>133</v>
      </c>
      <c r="M5986">
        <v>525</v>
      </c>
      <c r="N5986" t="s">
        <v>18</v>
      </c>
      <c r="O5986" s="1">
        <v>2.7789399999999998E-97</v>
      </c>
      <c r="P5986">
        <v>928</v>
      </c>
    </row>
    <row r="5987" spans="1:16" x14ac:dyDescent="0.25">
      <c r="A5987" t="s">
        <v>9020</v>
      </c>
      <c r="B5987">
        <v>1644</v>
      </c>
      <c r="C5987" s="3" t="str">
        <f>HYPERLINK("http://www.uniprot.org/uniprot/G7LER2","tr|G7LER2|G7LER2_MEDTR")</f>
        <v>tr|G7LER2|G7LER2_MEDTR</v>
      </c>
      <c r="D5987" t="s">
        <v>9021</v>
      </c>
      <c r="E5987">
        <v>69.28</v>
      </c>
      <c r="F5987">
        <v>547</v>
      </c>
      <c r="G5987">
        <v>168</v>
      </c>
      <c r="H5987">
        <v>6</v>
      </c>
      <c r="I5987">
        <v>4</v>
      </c>
      <c r="J5987">
        <v>1626</v>
      </c>
      <c r="K5987">
        <v>1</v>
      </c>
      <c r="L5987">
        <v>209</v>
      </c>
      <c r="M5987">
        <v>735</v>
      </c>
      <c r="N5987" t="s">
        <v>18</v>
      </c>
      <c r="O5987">
        <v>0</v>
      </c>
      <c r="P5987">
        <v>1772</v>
      </c>
    </row>
    <row r="5988" spans="1:16" x14ac:dyDescent="0.25">
      <c r="A5988" t="s">
        <v>9022</v>
      </c>
      <c r="B5988">
        <v>1056</v>
      </c>
      <c r="C5988" s="3" t="str">
        <f>HYPERLINK("http://www.uniprot.org/uniprot/G7L3I6","tr|G7L3I6|G7L3I6_MEDTR")</f>
        <v>tr|G7L3I6|G7L3I6_MEDTR</v>
      </c>
      <c r="D5988" t="s">
        <v>9023</v>
      </c>
      <c r="E5988">
        <v>85.51</v>
      </c>
      <c r="F5988">
        <v>352</v>
      </c>
      <c r="G5988">
        <v>51</v>
      </c>
      <c r="H5988">
        <v>1</v>
      </c>
      <c r="I5988">
        <v>1</v>
      </c>
      <c r="J5988">
        <v>1053</v>
      </c>
      <c r="K5988">
        <v>1</v>
      </c>
      <c r="L5988">
        <v>1</v>
      </c>
      <c r="M5988">
        <v>351</v>
      </c>
      <c r="N5988" t="s">
        <v>18</v>
      </c>
      <c r="O5988" s="1">
        <v>5.57051E-165</v>
      </c>
      <c r="P5988">
        <v>1510</v>
      </c>
    </row>
    <row r="5989" spans="1:16" x14ac:dyDescent="0.25">
      <c r="A5989" t="s">
        <v>9024</v>
      </c>
      <c r="B5989">
        <v>5421</v>
      </c>
      <c r="C5989" s="3" t="str">
        <f>HYPERLINK("http://www.uniprot.org/uniprot/K7LAK0","tr|K7LAK0|K7LAK0_SOYBN")</f>
        <v>tr|K7LAK0|K7LAK0_SOYBN</v>
      </c>
      <c r="D5989" t="s">
        <v>28</v>
      </c>
      <c r="E5989">
        <v>64.03</v>
      </c>
      <c r="F5989">
        <v>1863</v>
      </c>
      <c r="G5989">
        <v>670</v>
      </c>
      <c r="H5989">
        <v>57</v>
      </c>
      <c r="I5989">
        <v>1</v>
      </c>
      <c r="J5989">
        <v>5418</v>
      </c>
      <c r="K5989">
        <v>1</v>
      </c>
      <c r="L5989">
        <v>1</v>
      </c>
      <c r="M5989">
        <v>1837</v>
      </c>
      <c r="N5989" t="s">
        <v>18</v>
      </c>
      <c r="O5989">
        <v>0</v>
      </c>
      <c r="P5989">
        <v>5531</v>
      </c>
    </row>
    <row r="5990" spans="1:16" x14ac:dyDescent="0.25">
      <c r="A5990" t="s">
        <v>9025</v>
      </c>
      <c r="B5990">
        <v>2154</v>
      </c>
      <c r="C5990" s="3" t="str">
        <f>HYPERLINK("http://www.uniprot.org/uniprot/K7N2H0","tr|K7N2H0|K7N2H0_SOYBN")</f>
        <v>tr|K7N2H0|K7N2H0_SOYBN</v>
      </c>
      <c r="D5990" t="s">
        <v>28</v>
      </c>
      <c r="E5990">
        <v>74.67</v>
      </c>
      <c r="F5990">
        <v>695</v>
      </c>
      <c r="G5990">
        <v>176</v>
      </c>
      <c r="H5990">
        <v>5</v>
      </c>
      <c r="I5990">
        <v>82</v>
      </c>
      <c r="J5990">
        <v>2151</v>
      </c>
      <c r="K5990">
        <v>1</v>
      </c>
      <c r="L5990">
        <v>89</v>
      </c>
      <c r="M5990">
        <v>781</v>
      </c>
      <c r="N5990" t="s">
        <v>18</v>
      </c>
      <c r="O5990">
        <v>0</v>
      </c>
      <c r="P5990">
        <v>2681</v>
      </c>
    </row>
    <row r="5991" spans="1:16" x14ac:dyDescent="0.25">
      <c r="A5991" t="s">
        <v>9026</v>
      </c>
      <c r="B5991">
        <v>3135</v>
      </c>
      <c r="C5991" s="3" t="str">
        <f>HYPERLINK("http://www.uniprot.org/uniprot/I1LYW3","tr|I1LYW3|I1LYW3_SOYBN")</f>
        <v>tr|I1LYW3|I1LYW3_SOYBN</v>
      </c>
      <c r="D5991" t="s">
        <v>99</v>
      </c>
      <c r="E5991">
        <v>76.400000000000006</v>
      </c>
      <c r="F5991">
        <v>1047</v>
      </c>
      <c r="G5991">
        <v>247</v>
      </c>
      <c r="H5991">
        <v>3</v>
      </c>
      <c r="I5991">
        <v>1</v>
      </c>
      <c r="J5991">
        <v>3132</v>
      </c>
      <c r="K5991">
        <v>1</v>
      </c>
      <c r="L5991">
        <v>2</v>
      </c>
      <c r="M5991">
        <v>1037</v>
      </c>
      <c r="N5991" t="s">
        <v>18</v>
      </c>
      <c r="O5991">
        <v>0</v>
      </c>
      <c r="P5991">
        <v>3865</v>
      </c>
    </row>
    <row r="5992" spans="1:16" x14ac:dyDescent="0.25">
      <c r="A5992" t="s">
        <v>9027</v>
      </c>
      <c r="B5992">
        <v>1989</v>
      </c>
      <c r="C5992" s="3" t="str">
        <f>HYPERLINK("http://www.uniprot.org/uniprot/I1MAJ1","tr|I1MAJ1|I1MAJ1_SOYBN")</f>
        <v>tr|I1MAJ1|I1MAJ1_SOYBN</v>
      </c>
      <c r="D5992" t="s">
        <v>28</v>
      </c>
      <c r="E5992">
        <v>75.69</v>
      </c>
      <c r="F5992">
        <v>720</v>
      </c>
      <c r="G5992">
        <v>175</v>
      </c>
      <c r="H5992">
        <v>58</v>
      </c>
      <c r="I5992">
        <v>1</v>
      </c>
      <c r="J5992">
        <v>1986</v>
      </c>
      <c r="K5992">
        <v>1</v>
      </c>
      <c r="L5992">
        <v>1</v>
      </c>
      <c r="M5992">
        <v>718</v>
      </c>
      <c r="N5992" t="s">
        <v>18</v>
      </c>
      <c r="O5992">
        <v>0</v>
      </c>
      <c r="P5992">
        <v>2742</v>
      </c>
    </row>
    <row r="5993" spans="1:16" x14ac:dyDescent="0.25">
      <c r="A5993" t="s">
        <v>9028</v>
      </c>
      <c r="B5993">
        <v>816</v>
      </c>
      <c r="C5993" s="3" t="str">
        <f>HYPERLINK("http://www.uniprot.org/uniprot/Q2HTA0","tr|Q2HTA0|Q2HTA0_MEDTR")</f>
        <v>tr|Q2HTA0|Q2HTA0_MEDTR</v>
      </c>
      <c r="D5993" t="s">
        <v>4562</v>
      </c>
      <c r="E5993">
        <v>35.46</v>
      </c>
      <c r="F5993">
        <v>141</v>
      </c>
      <c r="G5993">
        <v>91</v>
      </c>
      <c r="H5993">
        <v>6</v>
      </c>
      <c r="I5993">
        <v>181</v>
      </c>
      <c r="J5993">
        <v>585</v>
      </c>
      <c r="K5993">
        <v>1</v>
      </c>
      <c r="L5993">
        <v>432</v>
      </c>
      <c r="M5993">
        <v>569</v>
      </c>
      <c r="N5993" t="s">
        <v>18</v>
      </c>
      <c r="O5993" s="1">
        <v>1.6648699999999999E-13</v>
      </c>
      <c r="P5993">
        <v>202</v>
      </c>
    </row>
    <row r="5994" spans="1:16" x14ac:dyDescent="0.25">
      <c r="A5994" t="s">
        <v>9029</v>
      </c>
      <c r="B5994">
        <v>453</v>
      </c>
      <c r="C5994" s="3" t="str">
        <f>HYPERLINK("http://www.uniprot.org/uniprot/G7J8A6","tr|G7J8A6|G7J8A6_MEDTR")</f>
        <v>tr|G7J8A6|G7J8A6_MEDTR</v>
      </c>
      <c r="D5994" t="s">
        <v>9030</v>
      </c>
      <c r="E5994">
        <v>57.55</v>
      </c>
      <c r="F5994">
        <v>139</v>
      </c>
      <c r="G5994">
        <v>59</v>
      </c>
      <c r="H5994">
        <v>4</v>
      </c>
      <c r="I5994">
        <v>40</v>
      </c>
      <c r="J5994">
        <v>444</v>
      </c>
      <c r="K5994">
        <v>1</v>
      </c>
      <c r="L5994">
        <v>6</v>
      </c>
      <c r="M5994">
        <v>140</v>
      </c>
      <c r="N5994" t="s">
        <v>18</v>
      </c>
      <c r="O5994" s="1">
        <v>2.5662100000000001E-30</v>
      </c>
      <c r="P5994">
        <v>343</v>
      </c>
    </row>
    <row r="5995" spans="1:16" x14ac:dyDescent="0.25">
      <c r="A5995" t="s">
        <v>9031</v>
      </c>
      <c r="B5995">
        <v>1095</v>
      </c>
      <c r="C5995" s="3" t="str">
        <f>HYPERLINK("http://www.uniprot.org/uniprot/K7LQT8","tr|K7LQT8|K7LQT8_SOYBN")</f>
        <v>tr|K7LQT8|K7LQT8_SOYBN</v>
      </c>
      <c r="D5995" t="s">
        <v>28</v>
      </c>
      <c r="E5995">
        <v>47.16</v>
      </c>
      <c r="F5995">
        <v>405</v>
      </c>
      <c r="G5995">
        <v>214</v>
      </c>
      <c r="H5995">
        <v>47</v>
      </c>
      <c r="I5995">
        <v>1</v>
      </c>
      <c r="J5995">
        <v>1074</v>
      </c>
      <c r="K5995">
        <v>1</v>
      </c>
      <c r="L5995">
        <v>41</v>
      </c>
      <c r="M5995">
        <v>438</v>
      </c>
      <c r="N5995" t="s">
        <v>18</v>
      </c>
      <c r="O5995" s="1">
        <v>1.2943E-79</v>
      </c>
      <c r="P5995">
        <v>774</v>
      </c>
    </row>
    <row r="5996" spans="1:16" x14ac:dyDescent="0.25">
      <c r="A5996" t="s">
        <v>9032</v>
      </c>
      <c r="B5996">
        <v>579</v>
      </c>
      <c r="C5996" s="3" t="str">
        <f>HYPERLINK("http://www.uniprot.org/uniprot/G7IWD8","tr|G7IWD8|G7IWD8_MEDTR")</f>
        <v>tr|G7IWD8|G7IWD8_MEDTR</v>
      </c>
      <c r="D5996" t="s">
        <v>6805</v>
      </c>
      <c r="E5996">
        <v>65.02</v>
      </c>
      <c r="F5996">
        <v>183</v>
      </c>
      <c r="G5996">
        <v>64</v>
      </c>
      <c r="H5996">
        <v>3</v>
      </c>
      <c r="I5996">
        <v>4</v>
      </c>
      <c r="J5996">
        <v>543</v>
      </c>
      <c r="K5996">
        <v>1</v>
      </c>
      <c r="L5996">
        <v>318</v>
      </c>
      <c r="M5996">
        <v>497</v>
      </c>
      <c r="N5996" t="s">
        <v>18</v>
      </c>
      <c r="O5996" s="1">
        <v>6.6826399999999995E-55</v>
      </c>
      <c r="P5996">
        <v>556</v>
      </c>
    </row>
    <row r="5997" spans="1:16" x14ac:dyDescent="0.25">
      <c r="A5997" t="s">
        <v>9033</v>
      </c>
      <c r="B5997">
        <v>810</v>
      </c>
      <c r="C5997" s="3" t="str">
        <f>HYPERLINK("http://www.uniprot.org/uniprot/I3SY91","tr|I3SY91|I3SY91_LOTJA")</f>
        <v>tr|I3SY91|I3SY91_LOTJA</v>
      </c>
      <c r="D5997" t="s">
        <v>93</v>
      </c>
      <c r="E5997">
        <v>62.82</v>
      </c>
      <c r="F5997">
        <v>269</v>
      </c>
      <c r="G5997">
        <v>100</v>
      </c>
      <c r="H5997">
        <v>0</v>
      </c>
      <c r="I5997">
        <v>1</v>
      </c>
      <c r="J5997">
        <v>807</v>
      </c>
      <c r="K5997">
        <v>1</v>
      </c>
      <c r="L5997">
        <v>1</v>
      </c>
      <c r="M5997">
        <v>269</v>
      </c>
      <c r="N5997" t="s">
        <v>18</v>
      </c>
      <c r="O5997" s="1">
        <v>1.00311E-95</v>
      </c>
      <c r="P5997">
        <v>911</v>
      </c>
    </row>
    <row r="5998" spans="1:16" x14ac:dyDescent="0.25">
      <c r="A5998" t="s">
        <v>9034</v>
      </c>
      <c r="B5998">
        <v>1728</v>
      </c>
      <c r="C5998" s="3" t="str">
        <f>HYPERLINK("http://www.uniprot.org/uniprot/M1CXW6","tr|M1CXW6|M1CXW6_SOLTU")</f>
        <v>tr|M1CXW6|M1CXW6_SOLTU</v>
      </c>
      <c r="D5998" t="s">
        <v>9035</v>
      </c>
      <c r="E5998">
        <v>44.77</v>
      </c>
      <c r="F5998">
        <v>612</v>
      </c>
      <c r="G5998">
        <v>338</v>
      </c>
      <c r="H5998">
        <v>41</v>
      </c>
      <c r="I5998">
        <v>1</v>
      </c>
      <c r="J5998">
        <v>1713</v>
      </c>
      <c r="K5998">
        <v>1</v>
      </c>
      <c r="L5998">
        <v>1</v>
      </c>
      <c r="M5998">
        <v>610</v>
      </c>
      <c r="N5998" t="s">
        <v>18</v>
      </c>
      <c r="O5998" s="1">
        <v>4.8855700000000004E-136</v>
      </c>
      <c r="P5998">
        <v>1263</v>
      </c>
    </row>
    <row r="5999" spans="1:16" x14ac:dyDescent="0.25">
      <c r="A5999" t="s">
        <v>9036</v>
      </c>
      <c r="B5999">
        <v>774</v>
      </c>
      <c r="C5999" s="3" t="str">
        <f>HYPERLINK("http://www.uniprot.org/uniprot/I3SWC7","tr|I3SWC7|I3SWC7_MEDTR")</f>
        <v>tr|I3SWC7|I3SWC7_MEDTR</v>
      </c>
      <c r="D5999" t="s">
        <v>22</v>
      </c>
      <c r="E5999">
        <v>88.37</v>
      </c>
      <c r="F5999">
        <v>258</v>
      </c>
      <c r="G5999">
        <v>30</v>
      </c>
      <c r="H5999">
        <v>1</v>
      </c>
      <c r="I5999">
        <v>1</v>
      </c>
      <c r="J5999">
        <v>771</v>
      </c>
      <c r="K5999">
        <v>1</v>
      </c>
      <c r="L5999">
        <v>1</v>
      </c>
      <c r="M5999">
        <v>258</v>
      </c>
      <c r="N5999" t="s">
        <v>18</v>
      </c>
      <c r="O5999" s="1">
        <v>4.9978700000000002E-134</v>
      </c>
      <c r="P5999">
        <v>1241</v>
      </c>
    </row>
    <row r="6000" spans="1:16" x14ac:dyDescent="0.25">
      <c r="A6000" t="s">
        <v>9037</v>
      </c>
      <c r="B6000">
        <v>1068</v>
      </c>
      <c r="C6000" s="3" t="str">
        <f>HYPERLINK("http://www.uniprot.org/uniprot/B9HQK9","tr|B9HQK9|B9HQK9_POPTR")</f>
        <v>tr|B9HQK9|B9HQK9_POPTR</v>
      </c>
      <c r="D6000" t="s">
        <v>9038</v>
      </c>
      <c r="E6000">
        <v>58.18</v>
      </c>
      <c r="F6000">
        <v>220</v>
      </c>
      <c r="G6000">
        <v>92</v>
      </c>
      <c r="H6000">
        <v>5</v>
      </c>
      <c r="I6000">
        <v>112</v>
      </c>
      <c r="J6000">
        <v>756</v>
      </c>
      <c r="K6000">
        <v>1</v>
      </c>
      <c r="L6000">
        <v>43</v>
      </c>
      <c r="M6000">
        <v>255</v>
      </c>
      <c r="N6000" t="s">
        <v>18</v>
      </c>
      <c r="O6000" s="1">
        <v>8.1854499999999999E-55</v>
      </c>
      <c r="P6000">
        <v>560</v>
      </c>
    </row>
    <row r="6001" spans="1:16" x14ac:dyDescent="0.25">
      <c r="A6001" t="s">
        <v>9039</v>
      </c>
      <c r="B6001">
        <v>351</v>
      </c>
      <c r="C6001" s="3" t="str">
        <f>HYPERLINK("http://www.uniprot.org/uniprot/I3T213","tr|I3T213|I3T213_LOTJA")</f>
        <v>tr|I3T213|I3T213_LOTJA</v>
      </c>
      <c r="D6001" t="s">
        <v>2200</v>
      </c>
      <c r="E6001">
        <v>93.96</v>
      </c>
      <c r="F6001">
        <v>116</v>
      </c>
      <c r="G6001">
        <v>7</v>
      </c>
      <c r="H6001">
        <v>0</v>
      </c>
      <c r="I6001">
        <v>1</v>
      </c>
      <c r="J6001">
        <v>348</v>
      </c>
      <c r="K6001">
        <v>1</v>
      </c>
      <c r="L6001">
        <v>1</v>
      </c>
      <c r="M6001">
        <v>116</v>
      </c>
      <c r="N6001" t="s">
        <v>18</v>
      </c>
      <c r="O6001" s="1">
        <v>4.3075900000000003E-57</v>
      </c>
      <c r="P6001">
        <v>574</v>
      </c>
    </row>
    <row r="6002" spans="1:16" x14ac:dyDescent="0.25">
      <c r="A6002" t="s">
        <v>9040</v>
      </c>
      <c r="B6002">
        <v>2652</v>
      </c>
      <c r="C6002" s="3" t="str">
        <f>HYPERLINK("http://www.uniprot.org/uniprot/G7K1H7","tr|G7K1H7|G7K1H7_MEDTR")</f>
        <v>tr|G7K1H7|G7K1H7_MEDTR</v>
      </c>
      <c r="D6002" t="s">
        <v>3756</v>
      </c>
      <c r="E6002">
        <v>79.84</v>
      </c>
      <c r="F6002">
        <v>883</v>
      </c>
      <c r="G6002">
        <v>178</v>
      </c>
      <c r="H6002">
        <v>0</v>
      </c>
      <c r="I6002">
        <v>1</v>
      </c>
      <c r="J6002">
        <v>2649</v>
      </c>
      <c r="K6002">
        <v>1</v>
      </c>
      <c r="L6002">
        <v>1</v>
      </c>
      <c r="M6002">
        <v>872</v>
      </c>
      <c r="N6002" t="s">
        <v>18</v>
      </c>
      <c r="O6002">
        <v>0</v>
      </c>
      <c r="P6002">
        <v>3515</v>
      </c>
    </row>
    <row r="6003" spans="1:16" x14ac:dyDescent="0.25">
      <c r="A6003" t="s">
        <v>9041</v>
      </c>
      <c r="B6003">
        <v>723</v>
      </c>
      <c r="C6003" s="3" t="str">
        <f>HYPERLINK("http://www.uniprot.org/uniprot/I3S7C4","tr|I3S7C4|I3S7C4_MEDTR")</f>
        <v>tr|I3S7C4|I3S7C4_MEDTR</v>
      </c>
      <c r="D6003" t="s">
        <v>22</v>
      </c>
      <c r="E6003">
        <v>67.44</v>
      </c>
      <c r="F6003">
        <v>172</v>
      </c>
      <c r="G6003">
        <v>56</v>
      </c>
      <c r="H6003">
        <v>0</v>
      </c>
      <c r="I6003">
        <v>64</v>
      </c>
      <c r="J6003">
        <v>579</v>
      </c>
      <c r="K6003">
        <v>1</v>
      </c>
      <c r="L6003">
        <v>1</v>
      </c>
      <c r="M6003">
        <v>172</v>
      </c>
      <c r="N6003" t="s">
        <v>18</v>
      </c>
      <c r="O6003" s="1">
        <v>6.6112900000000003E-58</v>
      </c>
      <c r="P6003">
        <v>584</v>
      </c>
    </row>
    <row r="6004" spans="1:16" x14ac:dyDescent="0.25">
      <c r="A6004" t="s">
        <v>9042</v>
      </c>
      <c r="B6004">
        <v>453</v>
      </c>
      <c r="C6004" s="3" t="str">
        <f>HYPERLINK("http://www.uniprot.org/uniprot/G7K9J9","tr|G7K9J9|G7K9J9_MEDTR")</f>
        <v>tr|G7K9J9|G7K9J9_MEDTR</v>
      </c>
      <c r="D6004" t="s">
        <v>9043</v>
      </c>
      <c r="E6004">
        <v>78</v>
      </c>
      <c r="F6004">
        <v>150</v>
      </c>
      <c r="G6004">
        <v>33</v>
      </c>
      <c r="H6004">
        <v>0</v>
      </c>
      <c r="I6004">
        <v>1</v>
      </c>
      <c r="J6004">
        <v>450</v>
      </c>
      <c r="K6004">
        <v>1</v>
      </c>
      <c r="L6004">
        <v>1</v>
      </c>
      <c r="M6004">
        <v>149</v>
      </c>
      <c r="N6004" t="s">
        <v>18</v>
      </c>
      <c r="O6004" s="1">
        <v>1.59623E-56</v>
      </c>
      <c r="P6004">
        <v>569</v>
      </c>
    </row>
    <row r="6005" spans="1:16" x14ac:dyDescent="0.25">
      <c r="A6005" t="s">
        <v>9044</v>
      </c>
      <c r="B6005">
        <v>957</v>
      </c>
      <c r="C6005" s="3" t="str">
        <f>HYPERLINK("http://www.uniprot.org/uniprot/I1L401","tr|I1L401|I1L401_SOYBN")</f>
        <v>tr|I1L401|I1L401_SOYBN</v>
      </c>
      <c r="D6005" t="s">
        <v>28</v>
      </c>
      <c r="E6005">
        <v>69.81</v>
      </c>
      <c r="F6005">
        <v>318</v>
      </c>
      <c r="G6005">
        <v>96</v>
      </c>
      <c r="H6005">
        <v>3</v>
      </c>
      <c r="I6005">
        <v>1</v>
      </c>
      <c r="J6005">
        <v>945</v>
      </c>
      <c r="K6005">
        <v>1</v>
      </c>
      <c r="L6005">
        <v>1</v>
      </c>
      <c r="M6005">
        <v>318</v>
      </c>
      <c r="N6005" t="s">
        <v>18</v>
      </c>
      <c r="O6005" s="1">
        <v>2.5386500000000001E-126</v>
      </c>
      <c r="P6005">
        <v>1176</v>
      </c>
    </row>
    <row r="6006" spans="1:16" x14ac:dyDescent="0.25">
      <c r="A6006" t="s">
        <v>9045</v>
      </c>
      <c r="B6006">
        <v>354</v>
      </c>
      <c r="C6006" s="3" t="str">
        <f>HYPERLINK("http://www.uniprot.org/uniprot/G7K8P4","tr|G7K8P4|G7K8P4_MEDTR")</f>
        <v>tr|G7K8P4|G7K8P4_MEDTR</v>
      </c>
      <c r="D6006" t="s">
        <v>9046</v>
      </c>
      <c r="E6006">
        <v>61.6</v>
      </c>
      <c r="F6006">
        <v>112</v>
      </c>
      <c r="G6006">
        <v>43</v>
      </c>
      <c r="H6006">
        <v>0</v>
      </c>
      <c r="I6006">
        <v>16</v>
      </c>
      <c r="J6006">
        <v>351</v>
      </c>
      <c r="K6006">
        <v>1</v>
      </c>
      <c r="L6006">
        <v>4</v>
      </c>
      <c r="M6006">
        <v>115</v>
      </c>
      <c r="N6006" t="s">
        <v>18</v>
      </c>
      <c r="O6006" s="1">
        <v>1.8735499999999999E-36</v>
      </c>
      <c r="P6006">
        <v>396</v>
      </c>
    </row>
    <row r="6007" spans="1:16" x14ac:dyDescent="0.25">
      <c r="A6007" t="s">
        <v>9047</v>
      </c>
      <c r="B6007">
        <v>678</v>
      </c>
      <c r="C6007" s="3" t="str">
        <f>HYPERLINK("http://www.uniprot.org/uniprot/G7ZV82","tr|G7ZV82|G7ZV82_MEDTR")</f>
        <v>tr|G7ZV82|G7ZV82_MEDTR</v>
      </c>
      <c r="D6007" t="s">
        <v>9048</v>
      </c>
      <c r="E6007">
        <v>66.510000000000005</v>
      </c>
      <c r="F6007">
        <v>215</v>
      </c>
      <c r="G6007">
        <v>72</v>
      </c>
      <c r="H6007">
        <v>29</v>
      </c>
      <c r="I6007">
        <v>76</v>
      </c>
      <c r="J6007">
        <v>633</v>
      </c>
      <c r="K6007">
        <v>1</v>
      </c>
      <c r="L6007">
        <v>1126</v>
      </c>
      <c r="M6007">
        <v>1340</v>
      </c>
      <c r="N6007" t="s">
        <v>18</v>
      </c>
      <c r="O6007" s="1">
        <v>2.4744499999999998E-69</v>
      </c>
      <c r="P6007">
        <v>682</v>
      </c>
    </row>
    <row r="6008" spans="1:16" x14ac:dyDescent="0.25">
      <c r="A6008" t="s">
        <v>9049</v>
      </c>
      <c r="B6008">
        <v>1056</v>
      </c>
      <c r="C6008" s="3" t="str">
        <f>HYPERLINK("http://www.uniprot.org/uniprot/B9RH00","tr|B9RH00|B9RH00_RICCO")</f>
        <v>tr|B9RH00|B9RH00_RICCO</v>
      </c>
      <c r="D6008" t="s">
        <v>9050</v>
      </c>
      <c r="E6008">
        <v>72.430000000000007</v>
      </c>
      <c r="F6008">
        <v>341</v>
      </c>
      <c r="G6008">
        <v>94</v>
      </c>
      <c r="H6008">
        <v>8</v>
      </c>
      <c r="I6008">
        <v>13</v>
      </c>
      <c r="J6008">
        <v>1011</v>
      </c>
      <c r="K6008">
        <v>1</v>
      </c>
      <c r="L6008">
        <v>10</v>
      </c>
      <c r="M6008">
        <v>348</v>
      </c>
      <c r="N6008" t="s">
        <v>18</v>
      </c>
      <c r="O6008" s="1">
        <v>1.33513E-142</v>
      </c>
      <c r="P6008">
        <v>1317</v>
      </c>
    </row>
    <row r="6009" spans="1:16" x14ac:dyDescent="0.25">
      <c r="A6009" t="s">
        <v>9051</v>
      </c>
      <c r="B6009">
        <v>786</v>
      </c>
      <c r="C6009" s="3" t="str">
        <f>HYPERLINK("http://www.uniprot.org/uniprot/C6TLT3","tr|C6TLT3|C6TLT3_SOYBN")</f>
        <v>tr|C6TLT3|C6TLT3_SOYBN</v>
      </c>
      <c r="D6009" t="s">
        <v>9052</v>
      </c>
      <c r="E6009">
        <v>94.21</v>
      </c>
      <c r="F6009">
        <v>242</v>
      </c>
      <c r="G6009">
        <v>14</v>
      </c>
      <c r="H6009">
        <v>0</v>
      </c>
      <c r="I6009">
        <v>58</v>
      </c>
      <c r="J6009">
        <v>783</v>
      </c>
      <c r="K6009">
        <v>1</v>
      </c>
      <c r="L6009">
        <v>20</v>
      </c>
      <c r="M6009">
        <v>261</v>
      </c>
      <c r="N6009" t="s">
        <v>18</v>
      </c>
      <c r="O6009" s="1">
        <v>4.9378499999999999E-129</v>
      </c>
      <c r="P6009">
        <v>1198</v>
      </c>
    </row>
    <row r="6010" spans="1:16" x14ac:dyDescent="0.25">
      <c r="A6010" t="s">
        <v>9053</v>
      </c>
      <c r="B6010">
        <v>1230</v>
      </c>
      <c r="C6010" s="3" t="str">
        <f>HYPERLINK("http://www.uniprot.org/uniprot/I1ME94","tr|I1ME94|I1ME94_SOYBN")</f>
        <v>tr|I1ME94|I1ME94_SOYBN</v>
      </c>
      <c r="D6010" t="s">
        <v>1187</v>
      </c>
      <c r="E6010">
        <v>75.12</v>
      </c>
      <c r="F6010">
        <v>406</v>
      </c>
      <c r="G6010">
        <v>101</v>
      </c>
      <c r="H6010">
        <v>0</v>
      </c>
      <c r="I6010">
        <v>10</v>
      </c>
      <c r="J6010">
        <v>1227</v>
      </c>
      <c r="K6010">
        <v>1</v>
      </c>
      <c r="L6010">
        <v>29</v>
      </c>
      <c r="M6010">
        <v>427</v>
      </c>
      <c r="N6010" t="s">
        <v>18</v>
      </c>
      <c r="O6010" s="1">
        <v>1.04398E-168</v>
      </c>
      <c r="P6010">
        <v>1543</v>
      </c>
    </row>
    <row r="6011" spans="1:16" x14ac:dyDescent="0.25">
      <c r="A6011" t="s">
        <v>9054</v>
      </c>
      <c r="B6011">
        <v>1893</v>
      </c>
      <c r="C6011" s="3" t="str">
        <f>HYPERLINK("http://www.uniprot.org/uniprot/K7M2D7","tr|K7M2D7|K7M2D7_SOYBN")</f>
        <v>tr|K7M2D7|K7M2D7_SOYBN</v>
      </c>
      <c r="D6011" t="s">
        <v>117</v>
      </c>
      <c r="E6011">
        <v>72.17</v>
      </c>
      <c r="F6011">
        <v>629</v>
      </c>
      <c r="G6011">
        <v>175</v>
      </c>
      <c r="H6011">
        <v>3</v>
      </c>
      <c r="I6011">
        <v>7</v>
      </c>
      <c r="J6011">
        <v>1884</v>
      </c>
      <c r="K6011">
        <v>1</v>
      </c>
      <c r="L6011">
        <v>7</v>
      </c>
      <c r="M6011">
        <v>627</v>
      </c>
      <c r="N6011" t="s">
        <v>18</v>
      </c>
      <c r="O6011">
        <v>0</v>
      </c>
      <c r="P6011">
        <v>2289</v>
      </c>
    </row>
    <row r="6012" spans="1:16" x14ac:dyDescent="0.25">
      <c r="A6012" t="s">
        <v>9055</v>
      </c>
      <c r="B6012">
        <v>273</v>
      </c>
      <c r="C6012" s="3" t="str">
        <f>HYPERLINK("http://www.uniprot.org/uniprot/Q949K8","tr|Q949K8|Q949K8_CICAR")</f>
        <v>tr|Q949K8|Q949K8_CICAR</v>
      </c>
      <c r="D6012" t="s">
        <v>55</v>
      </c>
      <c r="E6012">
        <v>71.42</v>
      </c>
      <c r="F6012">
        <v>42</v>
      </c>
      <c r="G6012">
        <v>12</v>
      </c>
      <c r="H6012">
        <v>0</v>
      </c>
      <c r="I6012">
        <v>52</v>
      </c>
      <c r="J6012">
        <v>177</v>
      </c>
      <c r="K6012">
        <v>1</v>
      </c>
      <c r="L6012">
        <v>17</v>
      </c>
      <c r="M6012">
        <v>58</v>
      </c>
      <c r="N6012" t="s">
        <v>18</v>
      </c>
      <c r="O6012" s="1">
        <v>2.84706E-17</v>
      </c>
      <c r="P6012">
        <v>138</v>
      </c>
    </row>
    <row r="6013" spans="1:16" x14ac:dyDescent="0.25">
      <c r="A6013" t="s">
        <v>9056</v>
      </c>
      <c r="B6013">
        <v>762</v>
      </c>
      <c r="C6013" s="3" t="str">
        <f>HYPERLINK("http://www.uniprot.org/uniprot/A2Q2T1","tr|A2Q2T1|A2Q2T1_MEDTR")</f>
        <v>tr|A2Q2T1|A2Q2T1_MEDTR</v>
      </c>
      <c r="D6013" t="s">
        <v>337</v>
      </c>
      <c r="E6013">
        <v>78.92</v>
      </c>
      <c r="F6013">
        <v>242</v>
      </c>
      <c r="G6013">
        <v>51</v>
      </c>
      <c r="H6013">
        <v>1</v>
      </c>
      <c r="I6013">
        <v>1</v>
      </c>
      <c r="J6013">
        <v>723</v>
      </c>
      <c r="K6013">
        <v>1</v>
      </c>
      <c r="L6013">
        <v>236</v>
      </c>
      <c r="M6013">
        <v>477</v>
      </c>
      <c r="N6013" t="s">
        <v>18</v>
      </c>
      <c r="O6013" s="1">
        <v>3.60367E-105</v>
      </c>
      <c r="P6013">
        <v>992</v>
      </c>
    </row>
    <row r="6014" spans="1:16" x14ac:dyDescent="0.25">
      <c r="A6014" t="s">
        <v>9057</v>
      </c>
      <c r="B6014">
        <v>1878</v>
      </c>
      <c r="C6014" s="3" t="str">
        <f>HYPERLINK("http://www.uniprot.org/uniprot/G7K5W0","tr|G7K5W0|G7K5W0_MEDTR")</f>
        <v>tr|G7K5W0|G7K5W0_MEDTR</v>
      </c>
      <c r="D6014" t="s">
        <v>9058</v>
      </c>
      <c r="E6014">
        <v>74.08</v>
      </c>
      <c r="F6014">
        <v>436</v>
      </c>
      <c r="G6014">
        <v>113</v>
      </c>
      <c r="H6014">
        <v>0</v>
      </c>
      <c r="I6014">
        <v>1</v>
      </c>
      <c r="J6014">
        <v>1308</v>
      </c>
      <c r="K6014">
        <v>1</v>
      </c>
      <c r="L6014">
        <v>1</v>
      </c>
      <c r="M6014">
        <v>413</v>
      </c>
      <c r="N6014" t="s">
        <v>18</v>
      </c>
      <c r="O6014" s="1">
        <v>3.1459999999999999E-168</v>
      </c>
      <c r="P6014">
        <v>1541</v>
      </c>
    </row>
    <row r="6015" spans="1:16" x14ac:dyDescent="0.25">
      <c r="A6015" t="s">
        <v>9059</v>
      </c>
      <c r="B6015">
        <v>744</v>
      </c>
      <c r="C6015" s="3" t="str">
        <f>HYPERLINK("http://www.uniprot.org/uniprot/I3S582","tr|I3S582|I3S582_MEDTR")</f>
        <v>tr|I3S582|I3S582_MEDTR</v>
      </c>
      <c r="D6015" t="s">
        <v>22</v>
      </c>
      <c r="E6015">
        <v>91.83</v>
      </c>
      <c r="F6015">
        <v>245</v>
      </c>
      <c r="G6015">
        <v>20</v>
      </c>
      <c r="H6015">
        <v>0</v>
      </c>
      <c r="I6015">
        <v>1</v>
      </c>
      <c r="J6015">
        <v>735</v>
      </c>
      <c r="K6015">
        <v>1</v>
      </c>
      <c r="L6015">
        <v>1</v>
      </c>
      <c r="M6015">
        <v>245</v>
      </c>
      <c r="N6015" t="s">
        <v>18</v>
      </c>
      <c r="O6015" s="1">
        <v>4.8907699999999996E-128</v>
      </c>
      <c r="P6015">
        <v>1189</v>
      </c>
    </row>
    <row r="6016" spans="1:16" x14ac:dyDescent="0.25">
      <c r="A6016" t="s">
        <v>9060</v>
      </c>
      <c r="B6016">
        <v>657</v>
      </c>
      <c r="C6016" s="3" t="str">
        <f>HYPERLINK("http://www.uniprot.org/uniprot/G7IH01","tr|G7IH01|G7IH01_MEDTR")</f>
        <v>tr|G7IH01|G7IH01_MEDTR</v>
      </c>
      <c r="D6016" t="s">
        <v>59</v>
      </c>
      <c r="E6016">
        <v>40</v>
      </c>
      <c r="F6016">
        <v>150</v>
      </c>
      <c r="G6016">
        <v>90</v>
      </c>
      <c r="H6016">
        <v>5</v>
      </c>
      <c r="I6016">
        <v>172</v>
      </c>
      <c r="J6016">
        <v>606</v>
      </c>
      <c r="K6016">
        <v>1</v>
      </c>
      <c r="L6016">
        <v>438</v>
      </c>
      <c r="M6016">
        <v>587</v>
      </c>
      <c r="N6016" t="s">
        <v>18</v>
      </c>
      <c r="O6016" s="1">
        <v>7.6728799999999998E-17</v>
      </c>
      <c r="P6016">
        <v>229</v>
      </c>
    </row>
    <row r="6017" spans="1:16" x14ac:dyDescent="0.25">
      <c r="A6017" t="s">
        <v>9061</v>
      </c>
      <c r="B6017">
        <v>942</v>
      </c>
      <c r="C6017" s="3" t="str">
        <f>HYPERLINK("http://www.uniprot.org/uniprot/I1NEV1","tr|I1NEV1|I1NEV1_SOYBN")</f>
        <v>tr|I1NEV1|I1NEV1_SOYBN</v>
      </c>
      <c r="D6017" t="s">
        <v>28</v>
      </c>
      <c r="E6017">
        <v>70.88</v>
      </c>
      <c r="F6017">
        <v>340</v>
      </c>
      <c r="G6017">
        <v>99</v>
      </c>
      <c r="H6017">
        <v>30</v>
      </c>
      <c r="I6017">
        <v>10</v>
      </c>
      <c r="J6017">
        <v>939</v>
      </c>
      <c r="K6017">
        <v>1</v>
      </c>
      <c r="L6017">
        <v>6</v>
      </c>
      <c r="M6017">
        <v>345</v>
      </c>
      <c r="N6017" t="s">
        <v>18</v>
      </c>
      <c r="O6017" s="1">
        <v>1.8285999999999999E-121</v>
      </c>
      <c r="P6017">
        <v>1134</v>
      </c>
    </row>
    <row r="6018" spans="1:16" x14ac:dyDescent="0.25">
      <c r="A6018" t="s">
        <v>9062</v>
      </c>
      <c r="B6018">
        <v>507</v>
      </c>
      <c r="C6018" s="3" t="str">
        <f>HYPERLINK("http://www.uniprot.org/uniprot/I1LYW0","tr|I1LYW0|I1LYW0_SOYBN")</f>
        <v>tr|I1LYW0|I1LYW0_SOYBN</v>
      </c>
      <c r="D6018" t="s">
        <v>1187</v>
      </c>
      <c r="E6018">
        <v>67.97</v>
      </c>
      <c r="F6018">
        <v>153</v>
      </c>
      <c r="G6018">
        <v>49</v>
      </c>
      <c r="H6018">
        <v>0</v>
      </c>
      <c r="I6018">
        <v>28</v>
      </c>
      <c r="J6018">
        <v>486</v>
      </c>
      <c r="K6018">
        <v>1</v>
      </c>
      <c r="L6018">
        <v>6</v>
      </c>
      <c r="M6018">
        <v>155</v>
      </c>
      <c r="N6018" t="s">
        <v>18</v>
      </c>
      <c r="O6018" s="1">
        <v>1.9514900000000001E-54</v>
      </c>
      <c r="P6018">
        <v>551</v>
      </c>
    </row>
    <row r="6019" spans="1:16" x14ac:dyDescent="0.25">
      <c r="A6019" t="s">
        <v>9063</v>
      </c>
      <c r="B6019">
        <v>2115</v>
      </c>
      <c r="C6019" s="3" t="str">
        <f>HYPERLINK("http://www.uniprot.org/uniprot/K7LXY7","tr|K7LXY7|K7LXY7_SOYBN")</f>
        <v>tr|K7LXY7|K7LXY7_SOYBN</v>
      </c>
      <c r="D6019" t="s">
        <v>28</v>
      </c>
      <c r="E6019">
        <v>67.88</v>
      </c>
      <c r="F6019">
        <v>741</v>
      </c>
      <c r="G6019">
        <v>238</v>
      </c>
      <c r="H6019">
        <v>38</v>
      </c>
      <c r="I6019">
        <v>1</v>
      </c>
      <c r="J6019">
        <v>2109</v>
      </c>
      <c r="K6019">
        <v>1</v>
      </c>
      <c r="L6019">
        <v>1</v>
      </c>
      <c r="M6019">
        <v>730</v>
      </c>
      <c r="N6019" t="s">
        <v>18</v>
      </c>
      <c r="O6019">
        <v>0</v>
      </c>
      <c r="P6019">
        <v>2478</v>
      </c>
    </row>
    <row r="6020" spans="1:16" x14ac:dyDescent="0.25">
      <c r="A6020" t="s">
        <v>9064</v>
      </c>
      <c r="B6020">
        <v>816</v>
      </c>
      <c r="C6020" s="3" t="str">
        <f>HYPERLINK("http://www.uniprot.org/uniprot/G7I6P1","tr|G7I6P1|G7I6P1_MEDTR")</f>
        <v>tr|G7I6P1|G7I6P1_MEDTR</v>
      </c>
      <c r="D6020" t="s">
        <v>9065</v>
      </c>
      <c r="E6020">
        <v>71.67</v>
      </c>
      <c r="F6020">
        <v>233</v>
      </c>
      <c r="G6020">
        <v>66</v>
      </c>
      <c r="H6020">
        <v>10</v>
      </c>
      <c r="I6020">
        <v>145</v>
      </c>
      <c r="J6020">
        <v>813</v>
      </c>
      <c r="K6020">
        <v>1</v>
      </c>
      <c r="L6020">
        <v>154</v>
      </c>
      <c r="M6020">
        <v>386</v>
      </c>
      <c r="N6020" t="s">
        <v>18</v>
      </c>
      <c r="O6020" s="1">
        <v>3.2853099999999998E-86</v>
      </c>
      <c r="P6020">
        <v>829</v>
      </c>
    </row>
    <row r="6021" spans="1:16" x14ac:dyDescent="0.25">
      <c r="A6021" t="s">
        <v>9066</v>
      </c>
      <c r="B6021">
        <v>693</v>
      </c>
      <c r="C6021" s="3" t="str">
        <f>HYPERLINK("http://www.uniprot.org/uniprot/G7J8A8","tr|G7J8A8|G7J8A8_MEDTR")</f>
        <v>tr|G7J8A8|G7J8A8_MEDTR</v>
      </c>
      <c r="D6021" t="s">
        <v>9067</v>
      </c>
      <c r="E6021">
        <v>72.19</v>
      </c>
      <c r="F6021">
        <v>241</v>
      </c>
      <c r="G6021">
        <v>67</v>
      </c>
      <c r="H6021">
        <v>11</v>
      </c>
      <c r="I6021">
        <v>1</v>
      </c>
      <c r="J6021">
        <v>690</v>
      </c>
      <c r="K6021">
        <v>1</v>
      </c>
      <c r="L6021">
        <v>13</v>
      </c>
      <c r="M6021">
        <v>250</v>
      </c>
      <c r="N6021" t="s">
        <v>18</v>
      </c>
      <c r="O6021" s="1">
        <v>1.6575000000000001E-92</v>
      </c>
      <c r="P6021">
        <v>882</v>
      </c>
    </row>
    <row r="6022" spans="1:16" x14ac:dyDescent="0.25">
      <c r="A6022" t="s">
        <v>9068</v>
      </c>
      <c r="B6022">
        <v>1896</v>
      </c>
      <c r="C6022" s="3" t="str">
        <f>HYPERLINK("http://www.uniprot.org/uniprot/I1JHD2","tr|I1JHD2|I1JHD2_SOYBN")</f>
        <v>tr|I1JHD2|I1JHD2_SOYBN</v>
      </c>
      <c r="D6022" t="s">
        <v>28</v>
      </c>
      <c r="E6022">
        <v>57.66</v>
      </c>
      <c r="F6022">
        <v>652</v>
      </c>
      <c r="G6022">
        <v>276</v>
      </c>
      <c r="H6022">
        <v>46</v>
      </c>
      <c r="I6022">
        <v>76</v>
      </c>
      <c r="J6022">
        <v>1893</v>
      </c>
      <c r="K6022">
        <v>1</v>
      </c>
      <c r="L6022">
        <v>25</v>
      </c>
      <c r="M6022">
        <v>665</v>
      </c>
      <c r="N6022" t="s">
        <v>18</v>
      </c>
      <c r="O6022">
        <v>0</v>
      </c>
      <c r="P6022">
        <v>1773</v>
      </c>
    </row>
    <row r="6023" spans="1:16" x14ac:dyDescent="0.25">
      <c r="A6023" t="s">
        <v>9069</v>
      </c>
      <c r="B6023">
        <v>1758</v>
      </c>
      <c r="C6023" s="3" t="str">
        <f>HYPERLINK("http://www.uniprot.org/uniprot/G7IYX3","tr|G7IYX3|G7IYX3_MEDTR")</f>
        <v>tr|G7IYX3|G7IYX3_MEDTR</v>
      </c>
      <c r="D6023" t="s">
        <v>9070</v>
      </c>
      <c r="E6023">
        <v>70.61</v>
      </c>
      <c r="F6023">
        <v>565</v>
      </c>
      <c r="G6023">
        <v>166</v>
      </c>
      <c r="H6023">
        <v>8</v>
      </c>
      <c r="I6023">
        <v>85</v>
      </c>
      <c r="J6023">
        <v>1755</v>
      </c>
      <c r="K6023">
        <v>1</v>
      </c>
      <c r="L6023">
        <v>108</v>
      </c>
      <c r="M6023">
        <v>665</v>
      </c>
      <c r="N6023" t="s">
        <v>18</v>
      </c>
      <c r="O6023">
        <v>0</v>
      </c>
      <c r="P6023">
        <v>2119</v>
      </c>
    </row>
    <row r="6024" spans="1:16" x14ac:dyDescent="0.25">
      <c r="A6024" t="s">
        <v>9071</v>
      </c>
      <c r="B6024">
        <v>1554</v>
      </c>
      <c r="C6024" s="3" t="str">
        <f>HYPERLINK("http://www.uniprot.org/uniprot/G7LJK0","tr|G7LJK0|G7LJK0_MEDTR")</f>
        <v>tr|G7LJK0|G7LJK0_MEDTR</v>
      </c>
      <c r="D6024" t="s">
        <v>9072</v>
      </c>
      <c r="E6024">
        <v>85.17</v>
      </c>
      <c r="F6024">
        <v>533</v>
      </c>
      <c r="G6024">
        <v>79</v>
      </c>
      <c r="H6024">
        <v>18</v>
      </c>
      <c r="I6024">
        <v>1</v>
      </c>
      <c r="J6024">
        <v>1545</v>
      </c>
      <c r="K6024">
        <v>1</v>
      </c>
      <c r="L6024">
        <v>1</v>
      </c>
      <c r="M6024">
        <v>533</v>
      </c>
      <c r="N6024" t="s">
        <v>18</v>
      </c>
      <c r="O6024">
        <v>0</v>
      </c>
      <c r="P6024">
        <v>2193</v>
      </c>
    </row>
    <row r="6025" spans="1:16" x14ac:dyDescent="0.25">
      <c r="A6025" t="s">
        <v>9073</v>
      </c>
      <c r="B6025">
        <v>273</v>
      </c>
      <c r="C6025" s="3" t="str">
        <f>HYPERLINK("http://www.uniprot.org/uniprot/G7JQM5","tr|G7JQM5|G7JQM5_MEDTR")</f>
        <v>tr|G7JQM5|G7JQM5_MEDTR</v>
      </c>
      <c r="D6025" t="s">
        <v>9074</v>
      </c>
      <c r="E6025">
        <v>79.010000000000005</v>
      </c>
      <c r="F6025">
        <v>81</v>
      </c>
      <c r="G6025">
        <v>17</v>
      </c>
      <c r="H6025">
        <v>0</v>
      </c>
      <c r="I6025">
        <v>1</v>
      </c>
      <c r="J6025">
        <v>243</v>
      </c>
      <c r="K6025">
        <v>1</v>
      </c>
      <c r="L6025">
        <v>8</v>
      </c>
      <c r="M6025">
        <v>87</v>
      </c>
      <c r="N6025" t="s">
        <v>18</v>
      </c>
      <c r="O6025" s="1">
        <v>3.9358300000000002E-26</v>
      </c>
      <c r="P6025">
        <v>307</v>
      </c>
    </row>
    <row r="6026" spans="1:16" x14ac:dyDescent="0.25">
      <c r="A6026" t="s">
        <v>9075</v>
      </c>
      <c r="B6026">
        <v>1302</v>
      </c>
      <c r="C6026" s="3" t="str">
        <f>HYPERLINK("http://www.uniprot.org/uniprot/I1LQQ2","tr|I1LQQ2|I1LQQ2_SOYBN")</f>
        <v>tr|I1LQQ2|I1LQQ2_SOYBN</v>
      </c>
      <c r="D6026" t="s">
        <v>28</v>
      </c>
      <c r="E6026">
        <v>72.239999999999995</v>
      </c>
      <c r="F6026">
        <v>454</v>
      </c>
      <c r="G6026">
        <v>126</v>
      </c>
      <c r="H6026">
        <v>21</v>
      </c>
      <c r="I6026">
        <v>1</v>
      </c>
      <c r="J6026">
        <v>1299</v>
      </c>
      <c r="K6026">
        <v>1</v>
      </c>
      <c r="L6026">
        <v>1</v>
      </c>
      <c r="M6026">
        <v>448</v>
      </c>
      <c r="N6026" t="s">
        <v>18</v>
      </c>
      <c r="O6026" s="1">
        <v>2.50922E-176</v>
      </c>
      <c r="P6026">
        <v>1609</v>
      </c>
    </row>
    <row r="6027" spans="1:16" x14ac:dyDescent="0.25">
      <c r="A6027" t="s">
        <v>9076</v>
      </c>
      <c r="B6027">
        <v>2742</v>
      </c>
      <c r="C6027" s="3" t="str">
        <f>HYPERLINK("http://www.uniprot.org/uniprot/G7JM68","tr|G7JM68|G7JM68_MEDTR")</f>
        <v>tr|G7JM68|G7JM68_MEDTR</v>
      </c>
      <c r="D6027" t="s">
        <v>9077</v>
      </c>
      <c r="E6027">
        <v>63.84</v>
      </c>
      <c r="F6027">
        <v>885</v>
      </c>
      <c r="G6027">
        <v>320</v>
      </c>
      <c r="H6027">
        <v>15</v>
      </c>
      <c r="I6027">
        <v>100</v>
      </c>
      <c r="J6027">
        <v>2709</v>
      </c>
      <c r="K6027">
        <v>1</v>
      </c>
      <c r="L6027">
        <v>32</v>
      </c>
      <c r="M6027">
        <v>854</v>
      </c>
      <c r="N6027" t="s">
        <v>18</v>
      </c>
      <c r="O6027">
        <v>0</v>
      </c>
      <c r="P6027">
        <v>2715</v>
      </c>
    </row>
    <row r="6028" spans="1:16" x14ac:dyDescent="0.25">
      <c r="A6028" t="s">
        <v>9078</v>
      </c>
      <c r="B6028">
        <v>1113</v>
      </c>
      <c r="C6028" s="3" t="str">
        <f>HYPERLINK("http://www.uniprot.org/uniprot/G7LGD2","tr|G7LGD2|G7LGD2_MEDTR")</f>
        <v>tr|G7LGD2|G7LGD2_MEDTR</v>
      </c>
      <c r="D6028" t="s">
        <v>9079</v>
      </c>
      <c r="E6028">
        <v>77.77</v>
      </c>
      <c r="F6028">
        <v>369</v>
      </c>
      <c r="G6028">
        <v>82</v>
      </c>
      <c r="H6028">
        <v>0</v>
      </c>
      <c r="I6028">
        <v>1</v>
      </c>
      <c r="J6028">
        <v>1107</v>
      </c>
      <c r="K6028">
        <v>1</v>
      </c>
      <c r="L6028">
        <v>1</v>
      </c>
      <c r="M6028">
        <v>359</v>
      </c>
      <c r="N6028" t="s">
        <v>18</v>
      </c>
      <c r="O6028" s="1">
        <v>8.6958999999999994E-164</v>
      </c>
      <c r="P6028">
        <v>1500</v>
      </c>
    </row>
    <row r="6029" spans="1:16" x14ac:dyDescent="0.25">
      <c r="A6029" t="s">
        <v>9080</v>
      </c>
      <c r="B6029">
        <v>1002</v>
      </c>
      <c r="C6029" s="3" t="str">
        <f>HYPERLINK("http://www.uniprot.org/uniprot/I1KXI8","tr|I1KXI8|I1KXI8_SOYBN")</f>
        <v>tr|I1KXI8|I1KXI8_SOYBN</v>
      </c>
      <c r="D6029" t="s">
        <v>28</v>
      </c>
      <c r="E6029">
        <v>68.47</v>
      </c>
      <c r="F6029">
        <v>314</v>
      </c>
      <c r="G6029">
        <v>99</v>
      </c>
      <c r="H6029">
        <v>5</v>
      </c>
      <c r="I6029">
        <v>55</v>
      </c>
      <c r="J6029">
        <v>981</v>
      </c>
      <c r="K6029">
        <v>1</v>
      </c>
      <c r="L6029">
        <v>71</v>
      </c>
      <c r="M6029">
        <v>380</v>
      </c>
      <c r="N6029" t="s">
        <v>18</v>
      </c>
      <c r="O6029" s="1">
        <v>1.6061999999999999E-110</v>
      </c>
      <c r="P6029">
        <v>1040</v>
      </c>
    </row>
    <row r="6030" spans="1:16" x14ac:dyDescent="0.25">
      <c r="A6030" t="s">
        <v>9081</v>
      </c>
      <c r="B6030">
        <v>819</v>
      </c>
      <c r="C6030" s="3" t="str">
        <f>HYPERLINK("http://www.uniprot.org/uniprot/I1MMK3","tr|I1MMK3|I1MMK3_SOYBN")</f>
        <v>tr|I1MMK3|I1MMK3_SOYBN</v>
      </c>
      <c r="D6030" t="s">
        <v>28</v>
      </c>
      <c r="E6030">
        <v>83.52</v>
      </c>
      <c r="F6030">
        <v>267</v>
      </c>
      <c r="G6030">
        <v>44</v>
      </c>
      <c r="H6030">
        <v>0</v>
      </c>
      <c r="I6030">
        <v>1</v>
      </c>
      <c r="J6030">
        <v>801</v>
      </c>
      <c r="K6030">
        <v>1</v>
      </c>
      <c r="L6030">
        <v>1</v>
      </c>
      <c r="M6030">
        <v>267</v>
      </c>
      <c r="N6030" t="s">
        <v>18</v>
      </c>
      <c r="O6030" s="1">
        <v>7.7893500000000004E-128</v>
      </c>
      <c r="P6030">
        <v>1188</v>
      </c>
    </row>
    <row r="6031" spans="1:16" x14ac:dyDescent="0.25">
      <c r="A6031" t="s">
        <v>9082</v>
      </c>
      <c r="B6031">
        <v>1161</v>
      </c>
      <c r="C6031" s="3" t="str">
        <f>HYPERLINK("http://www.uniprot.org/uniprot/G7K9K1","tr|G7K9K1|G7K9K1_MEDTR")</f>
        <v>tr|G7K9K1|G7K9K1_MEDTR</v>
      </c>
      <c r="D6031" t="s">
        <v>9083</v>
      </c>
      <c r="E6031">
        <v>90.67</v>
      </c>
      <c r="F6031">
        <v>386</v>
      </c>
      <c r="G6031">
        <v>36</v>
      </c>
      <c r="H6031">
        <v>0</v>
      </c>
      <c r="I6031">
        <v>1</v>
      </c>
      <c r="J6031">
        <v>1158</v>
      </c>
      <c r="K6031">
        <v>1</v>
      </c>
      <c r="L6031">
        <v>1</v>
      </c>
      <c r="M6031">
        <v>386</v>
      </c>
      <c r="N6031" t="s">
        <v>18</v>
      </c>
      <c r="O6031">
        <v>0</v>
      </c>
      <c r="P6031">
        <v>1774</v>
      </c>
    </row>
    <row r="6032" spans="1:16" x14ac:dyDescent="0.25">
      <c r="A6032" t="s">
        <v>9084</v>
      </c>
      <c r="B6032">
        <v>498</v>
      </c>
      <c r="C6032" s="3" t="str">
        <f>HYPERLINK("http://www.uniprot.org/uniprot/K7LNA8","tr|K7LNA8|K7LNA8_SOYBN")</f>
        <v>tr|K7LNA8|K7LNA8_SOYBN</v>
      </c>
      <c r="D6032" t="s">
        <v>28</v>
      </c>
      <c r="E6032">
        <v>77.77</v>
      </c>
      <c r="F6032">
        <v>198</v>
      </c>
      <c r="G6032">
        <v>44</v>
      </c>
      <c r="H6032">
        <v>33</v>
      </c>
      <c r="I6032">
        <v>1</v>
      </c>
      <c r="J6032">
        <v>495</v>
      </c>
      <c r="K6032">
        <v>1</v>
      </c>
      <c r="L6032">
        <v>1726</v>
      </c>
      <c r="M6032">
        <v>1923</v>
      </c>
      <c r="N6032" t="s">
        <v>18</v>
      </c>
      <c r="O6032" s="1">
        <v>2.32533E-79</v>
      </c>
      <c r="P6032">
        <v>766</v>
      </c>
    </row>
    <row r="6033" spans="1:16" x14ac:dyDescent="0.25">
      <c r="A6033" t="s">
        <v>9085</v>
      </c>
      <c r="B6033">
        <v>1764</v>
      </c>
      <c r="C6033" s="3" t="str">
        <f>HYPERLINK("http://www.uniprot.org/uniprot/G7IJ15","tr|G7IJ15|G7IJ15_MEDTR")</f>
        <v>tr|G7IJ15|G7IJ15_MEDTR</v>
      </c>
      <c r="D6033" t="s">
        <v>495</v>
      </c>
      <c r="E6033">
        <v>31.85</v>
      </c>
      <c r="F6033">
        <v>248</v>
      </c>
      <c r="G6033">
        <v>169</v>
      </c>
      <c r="H6033">
        <v>1</v>
      </c>
      <c r="I6033">
        <v>139</v>
      </c>
      <c r="J6033">
        <v>879</v>
      </c>
      <c r="K6033">
        <v>1</v>
      </c>
      <c r="L6033">
        <v>22</v>
      </c>
      <c r="M6033">
        <v>247</v>
      </c>
      <c r="N6033" t="s">
        <v>18</v>
      </c>
      <c r="O6033" s="1">
        <v>4.2451199999999999E-26</v>
      </c>
      <c r="P6033">
        <v>315</v>
      </c>
    </row>
    <row r="6034" spans="1:16" x14ac:dyDescent="0.25">
      <c r="A6034" t="s">
        <v>9086</v>
      </c>
      <c r="B6034">
        <v>1182</v>
      </c>
      <c r="C6034" s="3" t="str">
        <f>HYPERLINK("http://www.uniprot.org/uniprot/G7I479","tr|G7I479|G7I479_MEDTR")</f>
        <v>tr|G7I479|G7I479_MEDTR</v>
      </c>
      <c r="D6034" t="s">
        <v>9087</v>
      </c>
      <c r="E6034">
        <v>79.89</v>
      </c>
      <c r="F6034">
        <v>393</v>
      </c>
      <c r="G6034">
        <v>79</v>
      </c>
      <c r="H6034">
        <v>0</v>
      </c>
      <c r="I6034">
        <v>1</v>
      </c>
      <c r="J6034">
        <v>1179</v>
      </c>
      <c r="K6034">
        <v>1</v>
      </c>
      <c r="L6034">
        <v>1</v>
      </c>
      <c r="M6034">
        <v>390</v>
      </c>
      <c r="N6034" t="s">
        <v>18</v>
      </c>
      <c r="O6034" s="1">
        <v>8.2980699999999999E-168</v>
      </c>
      <c r="P6034">
        <v>1535</v>
      </c>
    </row>
    <row r="6035" spans="1:16" x14ac:dyDescent="0.25">
      <c r="A6035" t="s">
        <v>9088</v>
      </c>
      <c r="B6035">
        <v>978</v>
      </c>
      <c r="C6035" s="3" t="str">
        <f>HYPERLINK("http://www.uniprot.org/uniprot/A5AM06","tr|A5AM06|A5AM06_VITVI")</f>
        <v>tr|A5AM06|A5AM06_VITVI</v>
      </c>
      <c r="D6035" t="s">
        <v>1615</v>
      </c>
      <c r="E6035">
        <v>29.41</v>
      </c>
      <c r="F6035">
        <v>204</v>
      </c>
      <c r="G6035">
        <v>144</v>
      </c>
      <c r="H6035">
        <v>3</v>
      </c>
      <c r="I6035">
        <v>1</v>
      </c>
      <c r="J6035">
        <v>603</v>
      </c>
      <c r="K6035">
        <v>1</v>
      </c>
      <c r="L6035">
        <v>1063</v>
      </c>
      <c r="M6035">
        <v>1263</v>
      </c>
      <c r="N6035" t="s">
        <v>18</v>
      </c>
      <c r="O6035" s="1">
        <v>6.2743599999999998E-19</v>
      </c>
      <c r="P6035">
        <v>250</v>
      </c>
    </row>
    <row r="6036" spans="1:16" x14ac:dyDescent="0.25">
      <c r="A6036" t="s">
        <v>9089</v>
      </c>
      <c r="B6036">
        <v>1503</v>
      </c>
      <c r="C6036" s="3" t="str">
        <f>HYPERLINK("http://www.uniprot.org/uniprot/Q852R1","tr|Q852R1|Q852R1_LOTJA")</f>
        <v>tr|Q852R1|Q852R1_LOTJA</v>
      </c>
      <c r="D6036" t="s">
        <v>9090</v>
      </c>
      <c r="E6036">
        <v>95.53</v>
      </c>
      <c r="F6036">
        <v>470</v>
      </c>
      <c r="G6036">
        <v>21</v>
      </c>
      <c r="H6036">
        <v>0</v>
      </c>
      <c r="I6036">
        <v>1</v>
      </c>
      <c r="J6036">
        <v>1410</v>
      </c>
      <c r="K6036">
        <v>1</v>
      </c>
      <c r="L6036">
        <v>1</v>
      </c>
      <c r="M6036">
        <v>470</v>
      </c>
      <c r="N6036" t="s">
        <v>18</v>
      </c>
      <c r="O6036">
        <v>0</v>
      </c>
      <c r="P6036">
        <v>2360</v>
      </c>
    </row>
    <row r="6037" spans="1:16" x14ac:dyDescent="0.25">
      <c r="A6037" t="s">
        <v>9091</v>
      </c>
      <c r="B6037">
        <v>1329</v>
      </c>
      <c r="C6037" s="3" t="str">
        <f>HYPERLINK("http://www.uniprot.org/uniprot/G7JZJ8","tr|G7JZJ8|G7JZJ8_MEDTR")</f>
        <v>tr|G7JZJ8|G7JZJ8_MEDTR</v>
      </c>
      <c r="D6037" t="s">
        <v>9092</v>
      </c>
      <c r="E6037">
        <v>83.75</v>
      </c>
      <c r="F6037">
        <v>437</v>
      </c>
      <c r="G6037">
        <v>71</v>
      </c>
      <c r="H6037">
        <v>0</v>
      </c>
      <c r="I6037">
        <v>1</v>
      </c>
      <c r="J6037">
        <v>1311</v>
      </c>
      <c r="K6037">
        <v>1</v>
      </c>
      <c r="L6037">
        <v>707</v>
      </c>
      <c r="M6037">
        <v>1142</v>
      </c>
      <c r="N6037" t="s">
        <v>18</v>
      </c>
      <c r="O6037">
        <v>0</v>
      </c>
      <c r="P6037">
        <v>2025</v>
      </c>
    </row>
    <row r="6038" spans="1:16" x14ac:dyDescent="0.25">
      <c r="A6038" t="s">
        <v>9093</v>
      </c>
      <c r="B6038">
        <v>264</v>
      </c>
      <c r="C6038" s="3" t="str">
        <f>HYPERLINK("http://www.uniprot.org/uniprot/I3SRP7","tr|I3SRP7|I3SRP7_MEDTR")</f>
        <v>tr|I3SRP7|I3SRP7_MEDTR</v>
      </c>
      <c r="D6038" t="s">
        <v>386</v>
      </c>
      <c r="E6038">
        <v>77.52</v>
      </c>
      <c r="F6038">
        <v>89</v>
      </c>
      <c r="G6038">
        <v>20</v>
      </c>
      <c r="H6038">
        <v>2</v>
      </c>
      <c r="I6038">
        <v>1</v>
      </c>
      <c r="J6038">
        <v>261</v>
      </c>
      <c r="K6038">
        <v>1</v>
      </c>
      <c r="L6038">
        <v>1</v>
      </c>
      <c r="M6038">
        <v>89</v>
      </c>
      <c r="N6038" t="s">
        <v>18</v>
      </c>
      <c r="O6038" s="1">
        <v>7.4736700000000006E-30</v>
      </c>
      <c r="P6038">
        <v>339</v>
      </c>
    </row>
    <row r="6039" spans="1:16" x14ac:dyDescent="0.25">
      <c r="A6039" t="s">
        <v>9094</v>
      </c>
      <c r="B6039">
        <v>201</v>
      </c>
      <c r="C6039" s="3" t="str">
        <f>HYPERLINK("http://www.uniprot.org/uniprot/I1KSC8","tr|I1KSC8|I1KSC8_SOYBN")</f>
        <v>tr|I1KSC8|I1KSC8_SOYBN</v>
      </c>
      <c r="D6039" t="s">
        <v>28</v>
      </c>
      <c r="E6039">
        <v>90.76</v>
      </c>
      <c r="F6039">
        <v>65</v>
      </c>
      <c r="G6039">
        <v>6</v>
      </c>
      <c r="H6039">
        <v>0</v>
      </c>
      <c r="I6039">
        <v>1</v>
      </c>
      <c r="J6039">
        <v>195</v>
      </c>
      <c r="K6039">
        <v>1</v>
      </c>
      <c r="L6039">
        <v>735</v>
      </c>
      <c r="M6039">
        <v>799</v>
      </c>
      <c r="N6039" t="s">
        <v>18</v>
      </c>
      <c r="O6039" s="1">
        <v>3.5978299999999999E-24</v>
      </c>
      <c r="P6039">
        <v>290</v>
      </c>
    </row>
    <row r="6040" spans="1:16" x14ac:dyDescent="0.25">
      <c r="A6040" t="s">
        <v>9095</v>
      </c>
      <c r="B6040">
        <v>240</v>
      </c>
      <c r="C6040" s="3" t="str">
        <f>HYPERLINK("http://www.uniprot.org/uniprot/A2Q3Y5","tr|A2Q3Y5|A2Q3Y5_MEDTR")</f>
        <v>tr|A2Q3Y5|A2Q3Y5_MEDTR</v>
      </c>
      <c r="D6040" t="s">
        <v>9096</v>
      </c>
      <c r="E6040">
        <v>77.209999999999994</v>
      </c>
      <c r="F6040">
        <v>79</v>
      </c>
      <c r="G6040">
        <v>18</v>
      </c>
      <c r="H6040">
        <v>0</v>
      </c>
      <c r="I6040">
        <v>1</v>
      </c>
      <c r="J6040">
        <v>237</v>
      </c>
      <c r="K6040">
        <v>1</v>
      </c>
      <c r="L6040">
        <v>1</v>
      </c>
      <c r="M6040">
        <v>78</v>
      </c>
      <c r="N6040" t="s">
        <v>18</v>
      </c>
      <c r="O6040" s="1">
        <v>1.5034000000000001E-25</v>
      </c>
      <c r="P6040">
        <v>302</v>
      </c>
    </row>
    <row r="6041" spans="1:16" x14ac:dyDescent="0.25">
      <c r="A6041" t="s">
        <v>9097</v>
      </c>
      <c r="B6041">
        <v>5034</v>
      </c>
      <c r="C6041" s="3" t="str">
        <f>HYPERLINK("http://www.uniprot.org/uniprot/G7KCY2","tr|G7KCY2|G7KCY2_MEDTR")</f>
        <v>tr|G7KCY2|G7KCY2_MEDTR</v>
      </c>
      <c r="D6041" t="s">
        <v>9098</v>
      </c>
      <c r="E6041">
        <v>80.73</v>
      </c>
      <c r="F6041">
        <v>1723</v>
      </c>
      <c r="G6041">
        <v>332</v>
      </c>
      <c r="H6041">
        <v>47</v>
      </c>
      <c r="I6041">
        <v>1</v>
      </c>
      <c r="J6041">
        <v>5028</v>
      </c>
      <c r="K6041">
        <v>1</v>
      </c>
      <c r="L6041">
        <v>17</v>
      </c>
      <c r="M6041">
        <v>1739</v>
      </c>
      <c r="N6041" t="s">
        <v>18</v>
      </c>
      <c r="O6041">
        <v>0</v>
      </c>
      <c r="P6041">
        <v>6997</v>
      </c>
    </row>
    <row r="6042" spans="1:16" x14ac:dyDescent="0.25">
      <c r="A6042" t="s">
        <v>9099</v>
      </c>
      <c r="B6042">
        <v>2181</v>
      </c>
      <c r="C6042" s="3" t="str">
        <f>HYPERLINK("http://www.uniprot.org/uniprot/I1MBN1","tr|I1MBN1|I1MBN1_SOYBN")</f>
        <v>tr|I1MBN1|I1MBN1_SOYBN</v>
      </c>
      <c r="D6042" t="s">
        <v>71</v>
      </c>
      <c r="E6042">
        <v>85.39</v>
      </c>
      <c r="F6042">
        <v>726</v>
      </c>
      <c r="G6042">
        <v>106</v>
      </c>
      <c r="H6042">
        <v>0</v>
      </c>
      <c r="I6042">
        <v>1</v>
      </c>
      <c r="J6042">
        <v>2178</v>
      </c>
      <c r="K6042">
        <v>1</v>
      </c>
      <c r="L6042">
        <v>1</v>
      </c>
      <c r="M6042">
        <v>722</v>
      </c>
      <c r="N6042" t="s">
        <v>18</v>
      </c>
      <c r="O6042">
        <v>0</v>
      </c>
      <c r="P6042">
        <v>3206</v>
      </c>
    </row>
    <row r="6043" spans="1:16" x14ac:dyDescent="0.25">
      <c r="A6043" t="s">
        <v>9100</v>
      </c>
      <c r="B6043">
        <v>1179</v>
      </c>
      <c r="C6043" s="3" t="str">
        <f>HYPERLINK("http://www.uniprot.org/uniprot/G7LEP9","tr|G7LEP9|G7LEP9_MEDTR")</f>
        <v>tr|G7LEP9|G7LEP9_MEDTR</v>
      </c>
      <c r="D6043" t="s">
        <v>9101</v>
      </c>
      <c r="E6043">
        <v>94.98</v>
      </c>
      <c r="F6043">
        <v>359</v>
      </c>
      <c r="G6043">
        <v>18</v>
      </c>
      <c r="H6043">
        <v>0</v>
      </c>
      <c r="I6043">
        <v>100</v>
      </c>
      <c r="J6043">
        <v>1176</v>
      </c>
      <c r="K6043">
        <v>1</v>
      </c>
      <c r="L6043">
        <v>37</v>
      </c>
      <c r="M6043">
        <v>395</v>
      </c>
      <c r="N6043" t="s">
        <v>18</v>
      </c>
      <c r="O6043">
        <v>0</v>
      </c>
      <c r="P6043">
        <v>1815</v>
      </c>
    </row>
    <row r="6044" spans="1:16" x14ac:dyDescent="0.25">
      <c r="A6044" t="s">
        <v>9102</v>
      </c>
      <c r="B6044">
        <v>1446</v>
      </c>
      <c r="C6044" s="3" t="str">
        <f>HYPERLINK("http://www.uniprot.org/uniprot/K7LXA1","tr|K7LXA1|K7LXA1_SOYBN")</f>
        <v>tr|K7LXA1|K7LXA1_SOYBN</v>
      </c>
      <c r="D6044" t="s">
        <v>28</v>
      </c>
      <c r="E6044">
        <v>47.34</v>
      </c>
      <c r="F6044">
        <v>395</v>
      </c>
      <c r="G6044">
        <v>208</v>
      </c>
      <c r="H6044">
        <v>19</v>
      </c>
      <c r="I6044">
        <v>205</v>
      </c>
      <c r="J6044">
        <v>1332</v>
      </c>
      <c r="K6044">
        <v>1</v>
      </c>
      <c r="L6044">
        <v>33</v>
      </c>
      <c r="M6044">
        <v>409</v>
      </c>
      <c r="N6044" t="s">
        <v>18</v>
      </c>
      <c r="O6044" s="1">
        <v>7.3591300000000003E-79</v>
      </c>
      <c r="P6044">
        <v>769</v>
      </c>
    </row>
    <row r="6045" spans="1:16" x14ac:dyDescent="0.25">
      <c r="A6045" t="s">
        <v>9103</v>
      </c>
      <c r="B6045">
        <v>288</v>
      </c>
      <c r="C6045" s="3" t="str">
        <f>HYPERLINK("http://www.uniprot.org/uniprot/G7KY27","tr|G7KY27|G7KY27_MEDTR")</f>
        <v>tr|G7KY27|G7KY27_MEDTR</v>
      </c>
      <c r="D6045" t="s">
        <v>9104</v>
      </c>
      <c r="E6045">
        <v>53.33</v>
      </c>
      <c r="F6045">
        <v>90</v>
      </c>
      <c r="G6045">
        <v>42</v>
      </c>
      <c r="H6045">
        <v>0</v>
      </c>
      <c r="I6045">
        <v>7</v>
      </c>
      <c r="J6045">
        <v>276</v>
      </c>
      <c r="K6045">
        <v>1</v>
      </c>
      <c r="L6045">
        <v>15</v>
      </c>
      <c r="M6045">
        <v>97</v>
      </c>
      <c r="N6045" t="s">
        <v>18</v>
      </c>
      <c r="O6045" s="1">
        <v>1.05352E-15</v>
      </c>
      <c r="P6045">
        <v>217</v>
      </c>
    </row>
    <row r="6046" spans="1:16" x14ac:dyDescent="0.25">
      <c r="A6046" t="s">
        <v>9105</v>
      </c>
      <c r="B6046">
        <v>1863</v>
      </c>
      <c r="C6046" s="3" t="str">
        <f>HYPERLINK("http://www.uniprot.org/uniprot/K7LJF0","tr|K7LJF0|K7LJF0_SOYBN")</f>
        <v>tr|K7LJF0|K7LJF0_SOYBN</v>
      </c>
      <c r="D6046" t="s">
        <v>28</v>
      </c>
      <c r="E6046">
        <v>58.79</v>
      </c>
      <c r="F6046">
        <v>483</v>
      </c>
      <c r="G6046">
        <v>199</v>
      </c>
      <c r="H6046">
        <v>17</v>
      </c>
      <c r="I6046">
        <v>73</v>
      </c>
      <c r="J6046">
        <v>1470</v>
      </c>
      <c r="K6046">
        <v>1</v>
      </c>
      <c r="L6046">
        <v>25</v>
      </c>
      <c r="M6046">
        <v>484</v>
      </c>
      <c r="N6046" t="s">
        <v>18</v>
      </c>
      <c r="O6046" s="1">
        <v>1.2726099999999999E-145</v>
      </c>
      <c r="P6046">
        <v>1346</v>
      </c>
    </row>
    <row r="6047" spans="1:16" x14ac:dyDescent="0.25">
      <c r="A6047" t="s">
        <v>9106</v>
      </c>
      <c r="B6047">
        <v>1005</v>
      </c>
      <c r="C6047" s="3" t="str">
        <f>HYPERLINK("http://www.uniprot.org/uniprot/G7IBM5","tr|G7IBM5|G7IBM5_MEDTR")</f>
        <v>tr|G7IBM5|G7IBM5_MEDTR</v>
      </c>
      <c r="D6047" t="s">
        <v>9107</v>
      </c>
      <c r="E6047">
        <v>85.54</v>
      </c>
      <c r="F6047">
        <v>332</v>
      </c>
      <c r="G6047">
        <v>48</v>
      </c>
      <c r="H6047">
        <v>0</v>
      </c>
      <c r="I6047">
        <v>4</v>
      </c>
      <c r="J6047">
        <v>999</v>
      </c>
      <c r="K6047">
        <v>1</v>
      </c>
      <c r="L6047">
        <v>16</v>
      </c>
      <c r="M6047">
        <v>347</v>
      </c>
      <c r="N6047" t="s">
        <v>18</v>
      </c>
      <c r="O6047" s="1">
        <v>1.25884E-163</v>
      </c>
      <c r="P6047">
        <v>1498</v>
      </c>
    </row>
    <row r="6048" spans="1:16" x14ac:dyDescent="0.25">
      <c r="A6048" t="s">
        <v>9108</v>
      </c>
      <c r="B6048">
        <v>567</v>
      </c>
      <c r="C6048" s="3" t="str">
        <f>HYPERLINK("http://www.uniprot.org/uniprot/I1LX70","tr|I1LX70|I1LX70_SOYBN")</f>
        <v>tr|I1LX70|I1LX70_SOYBN</v>
      </c>
      <c r="D6048" t="s">
        <v>28</v>
      </c>
      <c r="E6048">
        <v>89</v>
      </c>
      <c r="F6048">
        <v>191</v>
      </c>
      <c r="G6048">
        <v>21</v>
      </c>
      <c r="H6048">
        <v>3</v>
      </c>
      <c r="I6048">
        <v>1</v>
      </c>
      <c r="J6048">
        <v>564</v>
      </c>
      <c r="K6048">
        <v>1</v>
      </c>
      <c r="L6048">
        <v>1</v>
      </c>
      <c r="M6048">
        <v>191</v>
      </c>
      <c r="N6048" t="s">
        <v>18</v>
      </c>
      <c r="O6048" s="1">
        <v>1.3664599999999999E-94</v>
      </c>
      <c r="P6048">
        <v>898</v>
      </c>
    </row>
    <row r="6049" spans="1:16" x14ac:dyDescent="0.25">
      <c r="A6049" t="s">
        <v>9109</v>
      </c>
      <c r="B6049">
        <v>1056</v>
      </c>
      <c r="C6049" s="3" t="str">
        <f>HYPERLINK("http://www.uniprot.org/uniprot/I1JGF8","tr|I1JGF8|I1JGF8_SOYBN")</f>
        <v>tr|I1JGF8|I1JGF8_SOYBN</v>
      </c>
      <c r="D6049" t="s">
        <v>28</v>
      </c>
      <c r="E6049">
        <v>33.06</v>
      </c>
      <c r="F6049">
        <v>245</v>
      </c>
      <c r="G6049">
        <v>164</v>
      </c>
      <c r="H6049">
        <v>18</v>
      </c>
      <c r="I6049">
        <v>346</v>
      </c>
      <c r="J6049">
        <v>1026</v>
      </c>
      <c r="K6049">
        <v>1</v>
      </c>
      <c r="L6049">
        <v>327</v>
      </c>
      <c r="M6049">
        <v>563</v>
      </c>
      <c r="N6049" t="s">
        <v>18</v>
      </c>
      <c r="O6049" s="1">
        <v>2.44016E-19</v>
      </c>
      <c r="P6049">
        <v>254</v>
      </c>
    </row>
    <row r="6050" spans="1:16" x14ac:dyDescent="0.25">
      <c r="A6050" t="s">
        <v>9110</v>
      </c>
      <c r="B6050">
        <v>1128</v>
      </c>
      <c r="C6050" s="3" t="str">
        <f>HYPERLINK("http://www.uniprot.org/uniprot/I3S260","tr|I3S260|I3S260_MEDTR")</f>
        <v>tr|I3S260|I3S260_MEDTR</v>
      </c>
      <c r="D6050" t="s">
        <v>22</v>
      </c>
      <c r="E6050">
        <v>85.52</v>
      </c>
      <c r="F6050">
        <v>380</v>
      </c>
      <c r="G6050">
        <v>55</v>
      </c>
      <c r="H6050">
        <v>5</v>
      </c>
      <c r="I6050">
        <v>1</v>
      </c>
      <c r="J6050">
        <v>1125</v>
      </c>
      <c r="K6050">
        <v>1</v>
      </c>
      <c r="L6050">
        <v>1</v>
      </c>
      <c r="M6050">
        <v>376</v>
      </c>
      <c r="N6050" t="s">
        <v>18</v>
      </c>
      <c r="O6050" s="1">
        <v>1.5093900000000001E-179</v>
      </c>
      <c r="P6050">
        <v>1636</v>
      </c>
    </row>
    <row r="6051" spans="1:16" x14ac:dyDescent="0.25">
      <c r="A6051" t="s">
        <v>9111</v>
      </c>
      <c r="B6051">
        <v>3225</v>
      </c>
      <c r="C6051" s="3" t="str">
        <f>HYPERLINK("http://www.uniprot.org/uniprot/I1MZZ3","tr|I1MZZ3|I1MZZ3_SOYBN")</f>
        <v>tr|I1MZZ3|I1MZZ3_SOYBN</v>
      </c>
      <c r="D6051" t="s">
        <v>71</v>
      </c>
      <c r="E6051">
        <v>68.010000000000005</v>
      </c>
      <c r="F6051">
        <v>1113</v>
      </c>
      <c r="G6051">
        <v>356</v>
      </c>
      <c r="H6051">
        <v>39</v>
      </c>
      <c r="I6051">
        <v>1</v>
      </c>
      <c r="J6051">
        <v>3222</v>
      </c>
      <c r="K6051">
        <v>1</v>
      </c>
      <c r="L6051">
        <v>1</v>
      </c>
      <c r="M6051">
        <v>1089</v>
      </c>
      <c r="N6051" t="s">
        <v>18</v>
      </c>
      <c r="O6051">
        <v>0</v>
      </c>
      <c r="P6051">
        <v>3596</v>
      </c>
    </row>
    <row r="6052" spans="1:16" x14ac:dyDescent="0.25">
      <c r="A6052" t="s">
        <v>9112</v>
      </c>
      <c r="B6052">
        <v>408</v>
      </c>
      <c r="C6052" s="3" t="str">
        <f>HYPERLINK("http://www.uniprot.org/uniprot/G7IH00","tr|G7IH00|G7IH00_MEDTR")</f>
        <v>tr|G7IH00|G7IH00_MEDTR</v>
      </c>
      <c r="D6052" t="s">
        <v>6226</v>
      </c>
      <c r="E6052">
        <v>48.64</v>
      </c>
      <c r="F6052">
        <v>74</v>
      </c>
      <c r="G6052">
        <v>38</v>
      </c>
      <c r="H6052">
        <v>0</v>
      </c>
      <c r="I6052">
        <v>166</v>
      </c>
      <c r="J6052">
        <v>387</v>
      </c>
      <c r="K6052">
        <v>1</v>
      </c>
      <c r="L6052">
        <v>2</v>
      </c>
      <c r="M6052">
        <v>75</v>
      </c>
      <c r="N6052" t="s">
        <v>18</v>
      </c>
      <c r="O6052" s="1">
        <v>7.07257E-12</v>
      </c>
      <c r="P6052">
        <v>184</v>
      </c>
    </row>
    <row r="6053" spans="1:16" x14ac:dyDescent="0.25">
      <c r="A6053" t="s">
        <v>9113</v>
      </c>
      <c r="B6053">
        <v>873</v>
      </c>
      <c r="C6053" s="3" t="str">
        <f>HYPERLINK("http://www.uniprot.org/uniprot/I3SHW6","tr|I3SHW6|I3SHW6_MEDTR")</f>
        <v>tr|I3SHW6|I3SHW6_MEDTR</v>
      </c>
      <c r="D6053" t="s">
        <v>22</v>
      </c>
      <c r="E6053">
        <v>60.72</v>
      </c>
      <c r="F6053">
        <v>303</v>
      </c>
      <c r="G6053">
        <v>119</v>
      </c>
      <c r="H6053">
        <v>13</v>
      </c>
      <c r="I6053">
        <v>1</v>
      </c>
      <c r="J6053">
        <v>870</v>
      </c>
      <c r="K6053">
        <v>1</v>
      </c>
      <c r="L6053">
        <v>1</v>
      </c>
      <c r="M6053">
        <v>280</v>
      </c>
      <c r="N6053" t="s">
        <v>18</v>
      </c>
      <c r="O6053" s="1">
        <v>3.8520500000000002E-83</v>
      </c>
      <c r="P6053">
        <v>803</v>
      </c>
    </row>
    <row r="6054" spans="1:16" x14ac:dyDescent="0.25">
      <c r="A6054" t="s">
        <v>9114</v>
      </c>
      <c r="B6054">
        <v>183</v>
      </c>
      <c r="C6054" s="3" t="str">
        <f>HYPERLINK("http://www.uniprot.org/uniprot/G7J357","tr|G7J357|G7J357_MEDTR")</f>
        <v>tr|G7J357|G7J357_MEDTR</v>
      </c>
      <c r="D6054" t="s">
        <v>9115</v>
      </c>
      <c r="E6054">
        <v>86.95</v>
      </c>
      <c r="F6054">
        <v>46</v>
      </c>
      <c r="G6054">
        <v>6</v>
      </c>
      <c r="H6054">
        <v>0</v>
      </c>
      <c r="I6054">
        <v>10</v>
      </c>
      <c r="J6054">
        <v>147</v>
      </c>
      <c r="K6054">
        <v>1</v>
      </c>
      <c r="L6054">
        <v>241</v>
      </c>
      <c r="M6054">
        <v>286</v>
      </c>
      <c r="N6054" t="s">
        <v>18</v>
      </c>
      <c r="O6054" s="1">
        <v>6.1466700000000006E-17</v>
      </c>
      <c r="P6054">
        <v>214</v>
      </c>
    </row>
    <row r="6055" spans="1:16" x14ac:dyDescent="0.25">
      <c r="A6055" t="s">
        <v>9116</v>
      </c>
      <c r="B6055">
        <v>1176</v>
      </c>
      <c r="C6055" s="3" t="str">
        <f>HYPERLINK("http://www.uniprot.org/uniprot/B7FJL9","tr|B7FJL9|B7FJL9_MEDTR")</f>
        <v>tr|B7FJL9|B7FJL9_MEDTR</v>
      </c>
      <c r="D6055" t="s">
        <v>22</v>
      </c>
      <c r="E6055">
        <v>68.930000000000007</v>
      </c>
      <c r="F6055">
        <v>412</v>
      </c>
      <c r="G6055">
        <v>128</v>
      </c>
      <c r="H6055">
        <v>21</v>
      </c>
      <c r="I6055">
        <v>1</v>
      </c>
      <c r="J6055">
        <v>1173</v>
      </c>
      <c r="K6055">
        <v>1</v>
      </c>
      <c r="L6055">
        <v>9</v>
      </c>
      <c r="M6055">
        <v>415</v>
      </c>
      <c r="N6055" t="s">
        <v>18</v>
      </c>
      <c r="O6055" s="1">
        <v>2.4299200000000001E-151</v>
      </c>
      <c r="P6055">
        <v>1393</v>
      </c>
    </row>
    <row r="6056" spans="1:16" x14ac:dyDescent="0.25">
      <c r="A6056" t="s">
        <v>9117</v>
      </c>
      <c r="B6056">
        <v>2523</v>
      </c>
      <c r="C6056" s="3" t="str">
        <f>HYPERLINK("http://www.uniprot.org/uniprot/G7JM65","tr|G7JM65|G7JM65_MEDTR")</f>
        <v>tr|G7JM65|G7JM65_MEDTR</v>
      </c>
      <c r="D6056" t="s">
        <v>9118</v>
      </c>
      <c r="E6056">
        <v>70.260000000000005</v>
      </c>
      <c r="F6056">
        <v>750</v>
      </c>
      <c r="G6056">
        <v>223</v>
      </c>
      <c r="H6056">
        <v>1</v>
      </c>
      <c r="I6056">
        <v>4</v>
      </c>
      <c r="J6056">
        <v>2250</v>
      </c>
      <c r="K6056">
        <v>1</v>
      </c>
      <c r="L6056">
        <v>82</v>
      </c>
      <c r="M6056">
        <v>802</v>
      </c>
      <c r="N6056" t="s">
        <v>18</v>
      </c>
      <c r="O6056">
        <v>0</v>
      </c>
      <c r="P6056">
        <v>2694</v>
      </c>
    </row>
    <row r="6057" spans="1:16" x14ac:dyDescent="0.25">
      <c r="A6057" t="s">
        <v>9119</v>
      </c>
      <c r="B6057">
        <v>924</v>
      </c>
      <c r="C6057" s="3" t="str">
        <f>HYPERLINK("http://www.uniprot.org/uniprot/G7LGD3","tr|G7LGD3|G7LGD3_MEDTR")</f>
        <v>tr|G7LGD3|G7LGD3_MEDTR</v>
      </c>
      <c r="D6057" t="s">
        <v>9120</v>
      </c>
      <c r="E6057">
        <v>66.2</v>
      </c>
      <c r="F6057">
        <v>287</v>
      </c>
      <c r="G6057">
        <v>97</v>
      </c>
      <c r="H6057">
        <v>0</v>
      </c>
      <c r="I6057">
        <v>7</v>
      </c>
      <c r="J6057">
        <v>867</v>
      </c>
      <c r="K6057">
        <v>1</v>
      </c>
      <c r="L6057">
        <v>16</v>
      </c>
      <c r="M6057">
        <v>302</v>
      </c>
      <c r="N6057" t="s">
        <v>18</v>
      </c>
      <c r="O6057" s="1">
        <v>7.7215900000000005E-93</v>
      </c>
      <c r="P6057">
        <v>887</v>
      </c>
    </row>
    <row r="6058" spans="1:16" x14ac:dyDescent="0.25">
      <c r="A6058" t="s">
        <v>9121</v>
      </c>
      <c r="B6058">
        <v>1815</v>
      </c>
      <c r="C6058" s="3" t="str">
        <f>HYPERLINK("http://www.uniprot.org/uniprot/G7L0M1","tr|G7L0M1|G7L0M1_MEDTR")</f>
        <v>tr|G7L0M1|G7L0M1_MEDTR</v>
      </c>
      <c r="D6058" t="s">
        <v>1609</v>
      </c>
      <c r="E6058">
        <v>79.47</v>
      </c>
      <c r="F6058">
        <v>609</v>
      </c>
      <c r="G6058">
        <v>125</v>
      </c>
      <c r="H6058">
        <v>5</v>
      </c>
      <c r="I6058">
        <v>1</v>
      </c>
      <c r="J6058">
        <v>1812</v>
      </c>
      <c r="K6058">
        <v>1</v>
      </c>
      <c r="L6058">
        <v>2</v>
      </c>
      <c r="M6058">
        <v>609</v>
      </c>
      <c r="N6058" t="s">
        <v>18</v>
      </c>
      <c r="O6058">
        <v>0</v>
      </c>
      <c r="P6058">
        <v>2450</v>
      </c>
    </row>
    <row r="6059" spans="1:16" x14ac:dyDescent="0.25">
      <c r="A6059" t="s">
        <v>9122</v>
      </c>
      <c r="B6059">
        <v>939</v>
      </c>
      <c r="C6059" s="3" t="str">
        <f>HYPERLINK("http://www.uniprot.org/uniprot/I3SBZ9","tr|I3SBZ9|I3SBZ9_MEDTR")</f>
        <v>tr|I3SBZ9|I3SBZ9_MEDTR</v>
      </c>
      <c r="D6059" t="s">
        <v>22</v>
      </c>
      <c r="E6059">
        <v>95.51</v>
      </c>
      <c r="F6059">
        <v>312</v>
      </c>
      <c r="G6059">
        <v>14</v>
      </c>
      <c r="H6059">
        <v>0</v>
      </c>
      <c r="I6059">
        <v>1</v>
      </c>
      <c r="J6059">
        <v>936</v>
      </c>
      <c r="K6059">
        <v>1</v>
      </c>
      <c r="L6059">
        <v>1</v>
      </c>
      <c r="M6059">
        <v>312</v>
      </c>
      <c r="N6059" t="s">
        <v>18</v>
      </c>
      <c r="O6059" s="1">
        <v>8.3272400000000006E-167</v>
      </c>
      <c r="P6059">
        <v>1525</v>
      </c>
    </row>
    <row r="6060" spans="1:16" x14ac:dyDescent="0.25">
      <c r="A6060" t="s">
        <v>9123</v>
      </c>
      <c r="B6060">
        <v>2514</v>
      </c>
      <c r="C6060" s="3" t="str">
        <f>HYPERLINK("http://www.uniprot.org/uniprot/G7K9K2","tr|G7K9K2|G7K9K2_MEDTR")</f>
        <v>tr|G7K9K2|G7K9K2_MEDTR</v>
      </c>
      <c r="D6060" t="s">
        <v>9124</v>
      </c>
      <c r="E6060">
        <v>85.74</v>
      </c>
      <c r="F6060">
        <v>842</v>
      </c>
      <c r="G6060">
        <v>120</v>
      </c>
      <c r="H6060">
        <v>5</v>
      </c>
      <c r="I6060">
        <v>1</v>
      </c>
      <c r="J6060">
        <v>2511</v>
      </c>
      <c r="K6060">
        <v>1</v>
      </c>
      <c r="L6060">
        <v>1</v>
      </c>
      <c r="M6060">
        <v>839</v>
      </c>
      <c r="N6060" t="s">
        <v>18</v>
      </c>
      <c r="O6060">
        <v>0</v>
      </c>
      <c r="P6060">
        <v>3764</v>
      </c>
    </row>
    <row r="6061" spans="1:16" x14ac:dyDescent="0.25">
      <c r="A6061" t="s">
        <v>9125</v>
      </c>
      <c r="B6061">
        <v>957</v>
      </c>
      <c r="C6061" s="3" t="str">
        <f>HYPERLINK("http://www.uniprot.org/uniprot/I1L401","tr|I1L401|I1L401_SOYBN")</f>
        <v>tr|I1L401|I1L401_SOYBN</v>
      </c>
      <c r="D6061" t="s">
        <v>28</v>
      </c>
      <c r="E6061">
        <v>78.3</v>
      </c>
      <c r="F6061">
        <v>318</v>
      </c>
      <c r="G6061">
        <v>69</v>
      </c>
      <c r="H6061">
        <v>0</v>
      </c>
      <c r="I6061">
        <v>1</v>
      </c>
      <c r="J6061">
        <v>954</v>
      </c>
      <c r="K6061">
        <v>1</v>
      </c>
      <c r="L6061">
        <v>1</v>
      </c>
      <c r="M6061">
        <v>318</v>
      </c>
      <c r="N6061" t="s">
        <v>18</v>
      </c>
      <c r="O6061" s="1">
        <v>1.09609E-145</v>
      </c>
      <c r="P6061">
        <v>1343</v>
      </c>
    </row>
    <row r="6062" spans="1:16" x14ac:dyDescent="0.25">
      <c r="A6062" t="s">
        <v>9126</v>
      </c>
      <c r="B6062">
        <v>447</v>
      </c>
      <c r="C6062" s="3" t="str">
        <f>HYPERLINK("http://www.uniprot.org/uniprot/G7J4C6","tr|G7J4C6|G7J4C6_MEDTR")</f>
        <v>tr|G7J4C6|G7J4C6_MEDTR</v>
      </c>
      <c r="D6062" t="s">
        <v>3005</v>
      </c>
      <c r="E6062">
        <v>59.42</v>
      </c>
      <c r="F6062">
        <v>69</v>
      </c>
      <c r="G6062">
        <v>28</v>
      </c>
      <c r="H6062">
        <v>0</v>
      </c>
      <c r="I6062">
        <v>1</v>
      </c>
      <c r="J6062">
        <v>207</v>
      </c>
      <c r="K6062">
        <v>1</v>
      </c>
      <c r="L6062">
        <v>1</v>
      </c>
      <c r="M6062">
        <v>69</v>
      </c>
      <c r="N6062" t="s">
        <v>18</v>
      </c>
      <c r="O6062" s="1">
        <v>6.4120300000000005E-13</v>
      </c>
      <c r="P6062">
        <v>193</v>
      </c>
    </row>
    <row r="6063" spans="1:16" x14ac:dyDescent="0.25">
      <c r="A6063" t="s">
        <v>9127</v>
      </c>
      <c r="B6063">
        <v>1935</v>
      </c>
      <c r="C6063" s="3" t="str">
        <f>HYPERLINK("http://www.uniprot.org/uniprot/G7I2H0","tr|G7I2H0|G7I2H0_MEDTR")</f>
        <v>tr|G7I2H0|G7I2H0_MEDTR</v>
      </c>
      <c r="D6063" t="s">
        <v>144</v>
      </c>
      <c r="E6063">
        <v>32.9</v>
      </c>
      <c r="F6063">
        <v>310</v>
      </c>
      <c r="G6063">
        <v>208</v>
      </c>
      <c r="H6063">
        <v>1</v>
      </c>
      <c r="I6063">
        <v>964</v>
      </c>
      <c r="J6063">
        <v>1890</v>
      </c>
      <c r="K6063">
        <v>1</v>
      </c>
      <c r="L6063">
        <v>27</v>
      </c>
      <c r="M6063">
        <v>285</v>
      </c>
      <c r="N6063" t="s">
        <v>18</v>
      </c>
      <c r="O6063" s="1">
        <v>4.4453700000000001E-32</v>
      </c>
      <c r="P6063">
        <v>367</v>
      </c>
    </row>
    <row r="6064" spans="1:16" x14ac:dyDescent="0.25">
      <c r="A6064" t="s">
        <v>9128</v>
      </c>
      <c r="B6064">
        <v>2004</v>
      </c>
      <c r="C6064" s="3" t="str">
        <f>HYPERLINK("http://www.uniprot.org/uniprot/G7I2H0","tr|G7I2H0|G7I2H0_MEDTR")</f>
        <v>tr|G7I2H0|G7I2H0_MEDTR</v>
      </c>
      <c r="D6064" t="s">
        <v>144</v>
      </c>
      <c r="E6064">
        <v>33.72</v>
      </c>
      <c r="F6064">
        <v>338</v>
      </c>
      <c r="G6064">
        <v>224</v>
      </c>
      <c r="H6064">
        <v>2</v>
      </c>
      <c r="I6064">
        <v>964</v>
      </c>
      <c r="J6064">
        <v>1971</v>
      </c>
      <c r="K6064">
        <v>1</v>
      </c>
      <c r="L6064">
        <v>27</v>
      </c>
      <c r="M6064">
        <v>313</v>
      </c>
      <c r="N6064" t="s">
        <v>18</v>
      </c>
      <c r="O6064" s="1">
        <v>2.5269200000000001E-38</v>
      </c>
      <c r="P6064">
        <v>421</v>
      </c>
    </row>
    <row r="6065" spans="1:16" x14ac:dyDescent="0.25">
      <c r="A6065" t="s">
        <v>9129</v>
      </c>
      <c r="B6065">
        <v>945</v>
      </c>
      <c r="C6065" s="3" t="str">
        <f>HYPERLINK("http://www.uniprot.org/uniprot/G7KG91","tr|G7KG91|G7KG91_MEDTR")</f>
        <v>tr|G7KG91|G7KG91_MEDTR</v>
      </c>
      <c r="D6065" t="s">
        <v>9130</v>
      </c>
      <c r="E6065">
        <v>32.549999999999997</v>
      </c>
      <c r="F6065">
        <v>215</v>
      </c>
      <c r="G6065">
        <v>145</v>
      </c>
      <c r="H6065">
        <v>1</v>
      </c>
      <c r="I6065">
        <v>205</v>
      </c>
      <c r="J6065">
        <v>846</v>
      </c>
      <c r="K6065">
        <v>1</v>
      </c>
      <c r="L6065">
        <v>25</v>
      </c>
      <c r="M6065">
        <v>218</v>
      </c>
      <c r="N6065" t="s">
        <v>18</v>
      </c>
      <c r="O6065" s="1">
        <v>1.7743499999999999E-15</v>
      </c>
      <c r="P6065">
        <v>220</v>
      </c>
    </row>
    <row r="6066" spans="1:16" x14ac:dyDescent="0.25">
      <c r="A6066" t="s">
        <v>9131</v>
      </c>
      <c r="B6066">
        <v>825</v>
      </c>
      <c r="C6066" s="3" t="str">
        <f>HYPERLINK("http://www.uniprot.org/uniprot/I1KS14","tr|I1KS14|I1KS14_SOYBN")</f>
        <v>tr|I1KS14|I1KS14_SOYBN</v>
      </c>
      <c r="D6066" t="s">
        <v>28</v>
      </c>
      <c r="E6066">
        <v>82.46</v>
      </c>
      <c r="F6066">
        <v>268</v>
      </c>
      <c r="G6066">
        <v>47</v>
      </c>
      <c r="H6066">
        <v>0</v>
      </c>
      <c r="I6066">
        <v>1</v>
      </c>
      <c r="J6066">
        <v>804</v>
      </c>
      <c r="K6066">
        <v>1</v>
      </c>
      <c r="L6066">
        <v>23</v>
      </c>
      <c r="M6066">
        <v>287</v>
      </c>
      <c r="N6066" t="s">
        <v>18</v>
      </c>
      <c r="O6066" s="1">
        <v>4.1938100000000002E-129</v>
      </c>
      <c r="P6066">
        <v>1199</v>
      </c>
    </row>
    <row r="6067" spans="1:16" x14ac:dyDescent="0.25">
      <c r="A6067" t="s">
        <v>9132</v>
      </c>
      <c r="B6067">
        <v>1734</v>
      </c>
      <c r="C6067" s="3" t="str">
        <f>HYPERLINK("http://www.uniprot.org/uniprot/I1MEA0","tr|I1MEA0|I1MEA0_SOYBN")</f>
        <v>tr|I1MEA0|I1MEA0_SOYBN</v>
      </c>
      <c r="D6067" t="s">
        <v>28</v>
      </c>
      <c r="E6067">
        <v>88.04</v>
      </c>
      <c r="F6067">
        <v>577</v>
      </c>
      <c r="G6067">
        <v>69</v>
      </c>
      <c r="H6067">
        <v>0</v>
      </c>
      <c r="I6067">
        <v>1</v>
      </c>
      <c r="J6067">
        <v>1731</v>
      </c>
      <c r="K6067">
        <v>1</v>
      </c>
      <c r="L6067">
        <v>1</v>
      </c>
      <c r="M6067">
        <v>576</v>
      </c>
      <c r="N6067" t="s">
        <v>18</v>
      </c>
      <c r="O6067">
        <v>0</v>
      </c>
      <c r="P6067">
        <v>2687</v>
      </c>
    </row>
    <row r="6068" spans="1:16" x14ac:dyDescent="0.25">
      <c r="A6068" t="s">
        <v>9133</v>
      </c>
      <c r="B6068">
        <v>855</v>
      </c>
      <c r="C6068" s="3" t="str">
        <f>HYPERLINK("http://www.uniprot.org/uniprot/C7AFG1","tr|C7AFG1|C7AFG1_CICAR")</f>
        <v>tr|C7AFG1|C7AFG1_CICAR</v>
      </c>
      <c r="D6068" t="s">
        <v>9134</v>
      </c>
      <c r="E6068">
        <v>92.08</v>
      </c>
      <c r="F6068">
        <v>278</v>
      </c>
      <c r="G6068">
        <v>22</v>
      </c>
      <c r="H6068">
        <v>0</v>
      </c>
      <c r="I6068">
        <v>19</v>
      </c>
      <c r="J6068">
        <v>852</v>
      </c>
      <c r="K6068">
        <v>1</v>
      </c>
      <c r="L6068">
        <v>62</v>
      </c>
      <c r="M6068">
        <v>339</v>
      </c>
      <c r="N6068" t="s">
        <v>18</v>
      </c>
      <c r="O6068" s="1">
        <v>4.2843300000000001E-148</v>
      </c>
      <c r="P6068">
        <v>1363</v>
      </c>
    </row>
    <row r="6069" spans="1:16" x14ac:dyDescent="0.25">
      <c r="A6069" t="s">
        <v>9135</v>
      </c>
      <c r="B6069">
        <v>597</v>
      </c>
      <c r="C6069" s="3" t="str">
        <f>HYPERLINK("http://www.uniprot.org/uniprot/G7IKJ3","tr|G7IKJ3|G7IKJ3_MEDTR")</f>
        <v>tr|G7IKJ3|G7IKJ3_MEDTR</v>
      </c>
      <c r="D6069" t="s">
        <v>3121</v>
      </c>
      <c r="E6069">
        <v>35.86</v>
      </c>
      <c r="F6069">
        <v>145</v>
      </c>
      <c r="G6069">
        <v>93</v>
      </c>
      <c r="H6069">
        <v>1</v>
      </c>
      <c r="I6069">
        <v>1</v>
      </c>
      <c r="J6069">
        <v>432</v>
      </c>
      <c r="K6069">
        <v>1</v>
      </c>
      <c r="L6069">
        <v>747</v>
      </c>
      <c r="M6069">
        <v>865</v>
      </c>
      <c r="N6069" t="s">
        <v>18</v>
      </c>
      <c r="O6069" s="1">
        <v>5.99108E-17</v>
      </c>
      <c r="P6069">
        <v>229</v>
      </c>
    </row>
    <row r="6070" spans="1:16" x14ac:dyDescent="0.25">
      <c r="A6070" t="s">
        <v>9136</v>
      </c>
      <c r="B6070">
        <v>1206</v>
      </c>
      <c r="C6070" s="3" t="str">
        <f>HYPERLINK("http://www.uniprot.org/uniprot/G7KCY0","tr|G7KCY0|G7KCY0_MEDTR")</f>
        <v>tr|G7KCY0|G7KCY0_MEDTR</v>
      </c>
      <c r="D6070" t="s">
        <v>9137</v>
      </c>
      <c r="E6070">
        <v>87.28</v>
      </c>
      <c r="F6070">
        <v>401</v>
      </c>
      <c r="G6070">
        <v>51</v>
      </c>
      <c r="H6070">
        <v>0</v>
      </c>
      <c r="I6070">
        <v>1</v>
      </c>
      <c r="J6070">
        <v>1203</v>
      </c>
      <c r="K6070">
        <v>1</v>
      </c>
      <c r="L6070">
        <v>1</v>
      </c>
      <c r="M6070">
        <v>401</v>
      </c>
      <c r="N6070" t="s">
        <v>18</v>
      </c>
      <c r="O6070">
        <v>0</v>
      </c>
      <c r="P6070">
        <v>1861</v>
      </c>
    </row>
    <row r="6071" spans="1:16" x14ac:dyDescent="0.25">
      <c r="A6071" t="s">
        <v>9138</v>
      </c>
      <c r="B6071">
        <v>1053</v>
      </c>
      <c r="C6071" s="3" t="str">
        <f>HYPERLINK("http://www.uniprot.org/uniprot/G7K5X0","tr|G7K5X0|G7K5X0_MEDTR")</f>
        <v>tr|G7K5X0|G7K5X0_MEDTR</v>
      </c>
      <c r="D6071" t="s">
        <v>9139</v>
      </c>
      <c r="E6071">
        <v>73.739999999999995</v>
      </c>
      <c r="F6071">
        <v>339</v>
      </c>
      <c r="G6071">
        <v>89</v>
      </c>
      <c r="H6071">
        <v>0</v>
      </c>
      <c r="I6071">
        <v>1</v>
      </c>
      <c r="J6071">
        <v>1017</v>
      </c>
      <c r="K6071">
        <v>1</v>
      </c>
      <c r="L6071">
        <v>1</v>
      </c>
      <c r="M6071">
        <v>322</v>
      </c>
      <c r="N6071" t="s">
        <v>18</v>
      </c>
      <c r="O6071" s="1">
        <v>2.42699E-136</v>
      </c>
      <c r="P6071">
        <v>1263</v>
      </c>
    </row>
    <row r="6072" spans="1:16" x14ac:dyDescent="0.25">
      <c r="A6072" t="s">
        <v>9140</v>
      </c>
      <c r="B6072">
        <v>1764</v>
      </c>
      <c r="C6072" s="3" t="str">
        <f>HYPERLINK("http://www.uniprot.org/uniprot/G7L3I2","tr|G7L3I2|G7L3I2_MEDTR")</f>
        <v>tr|G7L3I2|G7L3I2_MEDTR</v>
      </c>
      <c r="D6072" t="s">
        <v>9141</v>
      </c>
      <c r="E6072">
        <v>80.3</v>
      </c>
      <c r="F6072">
        <v>594</v>
      </c>
      <c r="G6072">
        <v>117</v>
      </c>
      <c r="H6072">
        <v>14</v>
      </c>
      <c r="I6072">
        <v>22</v>
      </c>
      <c r="J6072">
        <v>1761</v>
      </c>
      <c r="K6072">
        <v>1</v>
      </c>
      <c r="L6072">
        <v>329</v>
      </c>
      <c r="M6072">
        <v>919</v>
      </c>
      <c r="N6072" t="s">
        <v>18</v>
      </c>
      <c r="O6072">
        <v>0</v>
      </c>
      <c r="P6072">
        <v>2417</v>
      </c>
    </row>
    <row r="6073" spans="1:16" x14ac:dyDescent="0.25">
      <c r="A6073" t="s">
        <v>9142</v>
      </c>
      <c r="B6073">
        <v>225</v>
      </c>
      <c r="C6073" s="3" t="str">
        <f>HYPERLINK("http://www.uniprot.org/uniprot/G8DCY4","tr|G8DCY4|G8DCY4_PHAVU")</f>
        <v>tr|G8DCY4|G8DCY4_PHAVU</v>
      </c>
      <c r="D6073" t="s">
        <v>1086</v>
      </c>
      <c r="E6073">
        <v>82.92</v>
      </c>
      <c r="F6073">
        <v>41</v>
      </c>
      <c r="G6073">
        <v>7</v>
      </c>
      <c r="H6073">
        <v>0</v>
      </c>
      <c r="I6073">
        <v>102</v>
      </c>
      <c r="J6073">
        <v>224</v>
      </c>
      <c r="K6073">
        <v>3</v>
      </c>
      <c r="L6073">
        <v>1141</v>
      </c>
      <c r="M6073">
        <v>1181</v>
      </c>
      <c r="N6073" t="s">
        <v>18</v>
      </c>
      <c r="O6073" s="1">
        <v>1.87702E-12</v>
      </c>
      <c r="P6073">
        <v>189</v>
      </c>
    </row>
    <row r="6074" spans="1:16" x14ac:dyDescent="0.25">
      <c r="A6074" t="s">
        <v>9143</v>
      </c>
      <c r="B6074">
        <v>1608</v>
      </c>
      <c r="C6074" s="3" t="str">
        <f>HYPERLINK("http://www.uniprot.org/uniprot/I1JR21","tr|I1JR21|I1JR21_SOYBN")</f>
        <v>tr|I1JR21|I1JR21_SOYBN</v>
      </c>
      <c r="D6074" t="s">
        <v>28</v>
      </c>
      <c r="E6074">
        <v>74.12</v>
      </c>
      <c r="F6074">
        <v>541</v>
      </c>
      <c r="G6074">
        <v>140</v>
      </c>
      <c r="H6074">
        <v>7</v>
      </c>
      <c r="I6074">
        <v>1</v>
      </c>
      <c r="J6074">
        <v>1602</v>
      </c>
      <c r="K6074">
        <v>1</v>
      </c>
      <c r="L6074">
        <v>1</v>
      </c>
      <c r="M6074">
        <v>509</v>
      </c>
      <c r="N6074" t="s">
        <v>18</v>
      </c>
      <c r="O6074">
        <v>0</v>
      </c>
      <c r="P6074">
        <v>2004</v>
      </c>
    </row>
    <row r="6075" spans="1:16" x14ac:dyDescent="0.25">
      <c r="A6075" t="s">
        <v>9144</v>
      </c>
      <c r="B6075">
        <v>642</v>
      </c>
      <c r="C6075" s="3" t="str">
        <f>HYPERLINK("http://www.uniprot.org/uniprot/G7IBN4","tr|G7IBN4|G7IBN4_MEDTR")</f>
        <v>tr|G7IBN4|G7IBN4_MEDTR</v>
      </c>
      <c r="D6075" t="s">
        <v>9145</v>
      </c>
      <c r="E6075">
        <v>82.46</v>
      </c>
      <c r="F6075">
        <v>211</v>
      </c>
      <c r="G6075">
        <v>37</v>
      </c>
      <c r="H6075">
        <v>0</v>
      </c>
      <c r="I6075">
        <v>7</v>
      </c>
      <c r="J6075">
        <v>639</v>
      </c>
      <c r="K6075">
        <v>1</v>
      </c>
      <c r="L6075">
        <v>6</v>
      </c>
      <c r="M6075">
        <v>216</v>
      </c>
      <c r="N6075" t="s">
        <v>18</v>
      </c>
      <c r="O6075" s="1">
        <v>2.46564E-89</v>
      </c>
      <c r="P6075">
        <v>854</v>
      </c>
    </row>
    <row r="6076" spans="1:16" x14ac:dyDescent="0.25">
      <c r="A6076" t="s">
        <v>9146</v>
      </c>
      <c r="B6076">
        <v>2316</v>
      </c>
      <c r="C6076" s="3" t="str">
        <f>HYPERLINK("http://www.uniprot.org/uniprot/Q6A167","tr|Q6A167|Q6A167_PEA")</f>
        <v>tr|Q6A167|Q6A167_PEA</v>
      </c>
      <c r="D6076" t="s">
        <v>9147</v>
      </c>
      <c r="E6076">
        <v>79.349999999999994</v>
      </c>
      <c r="F6076">
        <v>780</v>
      </c>
      <c r="G6076">
        <v>161</v>
      </c>
      <c r="H6076">
        <v>33</v>
      </c>
      <c r="I6076">
        <v>70</v>
      </c>
      <c r="J6076">
        <v>2310</v>
      </c>
      <c r="K6076">
        <v>1</v>
      </c>
      <c r="L6076">
        <v>23</v>
      </c>
      <c r="M6076">
        <v>785</v>
      </c>
      <c r="N6076" t="s">
        <v>18</v>
      </c>
      <c r="O6076">
        <v>0</v>
      </c>
      <c r="P6076">
        <v>3009</v>
      </c>
    </row>
    <row r="6077" spans="1:16" x14ac:dyDescent="0.25">
      <c r="A6077" t="s">
        <v>9148</v>
      </c>
      <c r="B6077">
        <v>2646</v>
      </c>
      <c r="C6077" s="3" t="str">
        <f>HYPERLINK("http://www.uniprot.org/uniprot/G8DCY4","tr|G8DCY4|G8DCY4_PHAVU")</f>
        <v>tr|G8DCY4|G8DCY4_PHAVU</v>
      </c>
      <c r="D6077" t="s">
        <v>1086</v>
      </c>
      <c r="E6077">
        <v>84</v>
      </c>
      <c r="F6077">
        <v>875</v>
      </c>
      <c r="G6077">
        <v>140</v>
      </c>
      <c r="H6077">
        <v>0</v>
      </c>
      <c r="I6077">
        <v>1</v>
      </c>
      <c r="J6077">
        <v>2625</v>
      </c>
      <c r="K6077">
        <v>1</v>
      </c>
      <c r="L6077">
        <v>453</v>
      </c>
      <c r="M6077">
        <v>1268</v>
      </c>
      <c r="N6077" t="s">
        <v>18</v>
      </c>
      <c r="O6077">
        <v>0</v>
      </c>
      <c r="P6077">
        <v>3819</v>
      </c>
    </row>
    <row r="6078" spans="1:16" x14ac:dyDescent="0.25">
      <c r="A6078" t="s">
        <v>9149</v>
      </c>
      <c r="B6078">
        <v>1140</v>
      </c>
      <c r="C6078" s="3" t="str">
        <f>HYPERLINK("http://www.uniprot.org/uniprot/G7J8X9","tr|G7J8X9|G7J8X9_MEDTR")</f>
        <v>tr|G7J8X9|G7J8X9_MEDTR</v>
      </c>
      <c r="D6078" t="s">
        <v>9150</v>
      </c>
      <c r="E6078">
        <v>86.83</v>
      </c>
      <c r="F6078">
        <v>395</v>
      </c>
      <c r="G6078">
        <v>52</v>
      </c>
      <c r="H6078">
        <v>16</v>
      </c>
      <c r="I6078">
        <v>1</v>
      </c>
      <c r="J6078">
        <v>1137</v>
      </c>
      <c r="K6078">
        <v>1</v>
      </c>
      <c r="L6078">
        <v>1</v>
      </c>
      <c r="M6078">
        <v>384</v>
      </c>
      <c r="N6078" t="s">
        <v>18</v>
      </c>
      <c r="O6078">
        <v>0</v>
      </c>
      <c r="P6078">
        <v>1695</v>
      </c>
    </row>
    <row r="6079" spans="1:16" x14ac:dyDescent="0.25">
      <c r="A6079" t="s">
        <v>9151</v>
      </c>
      <c r="B6079">
        <v>2409</v>
      </c>
      <c r="C6079" s="3" t="str">
        <f>HYPERLINK("http://www.uniprot.org/uniprot/K7MQ95","tr|K7MQ95|K7MQ95_SOYBN")</f>
        <v>tr|K7MQ95|K7MQ95_SOYBN</v>
      </c>
      <c r="D6079" t="s">
        <v>28</v>
      </c>
      <c r="E6079">
        <v>58.73</v>
      </c>
      <c r="F6079">
        <v>819</v>
      </c>
      <c r="G6079">
        <v>338</v>
      </c>
      <c r="H6079">
        <v>20</v>
      </c>
      <c r="I6079">
        <v>7</v>
      </c>
      <c r="J6079">
        <v>2403</v>
      </c>
      <c r="K6079">
        <v>1</v>
      </c>
      <c r="L6079">
        <v>4</v>
      </c>
      <c r="M6079">
        <v>811</v>
      </c>
      <c r="N6079" t="s">
        <v>18</v>
      </c>
      <c r="O6079">
        <v>0</v>
      </c>
      <c r="P6079">
        <v>2335</v>
      </c>
    </row>
    <row r="6080" spans="1:16" x14ac:dyDescent="0.25">
      <c r="A6080" t="s">
        <v>9152</v>
      </c>
      <c r="B6080">
        <v>1404</v>
      </c>
      <c r="C6080" s="3" t="str">
        <f>HYPERLINK("http://www.uniprot.org/uniprot/Q2PEV8","tr|Q2PEV8|Q2PEV8_TRIPR")</f>
        <v>tr|Q2PEV8|Q2PEV8_TRIPR</v>
      </c>
      <c r="D6080" t="s">
        <v>2237</v>
      </c>
      <c r="E6080">
        <v>86</v>
      </c>
      <c r="F6080">
        <v>243</v>
      </c>
      <c r="G6080">
        <v>34</v>
      </c>
      <c r="H6080">
        <v>0</v>
      </c>
      <c r="I6080">
        <v>88</v>
      </c>
      <c r="J6080">
        <v>816</v>
      </c>
      <c r="K6080">
        <v>1</v>
      </c>
      <c r="L6080">
        <v>72</v>
      </c>
      <c r="M6080">
        <v>313</v>
      </c>
      <c r="N6080" t="s">
        <v>18</v>
      </c>
      <c r="O6080" s="1">
        <v>1.4660499999999999E-116</v>
      </c>
      <c r="P6080">
        <v>1094</v>
      </c>
    </row>
    <row r="6081" spans="1:16" x14ac:dyDescent="0.25">
      <c r="A6081" t="s">
        <v>9153</v>
      </c>
      <c r="B6081">
        <v>870</v>
      </c>
      <c r="C6081" s="3" t="str">
        <f>HYPERLINK("http://www.uniprot.org/uniprot/G7LJJ4","tr|G7LJJ4|G7LJJ4_MEDTR")</f>
        <v>tr|G7LJJ4|G7LJJ4_MEDTR</v>
      </c>
      <c r="D6081" t="s">
        <v>9154</v>
      </c>
      <c r="E6081">
        <v>74.89</v>
      </c>
      <c r="F6081">
        <v>247</v>
      </c>
      <c r="G6081">
        <v>62</v>
      </c>
      <c r="H6081">
        <v>0</v>
      </c>
      <c r="I6081">
        <v>118</v>
      </c>
      <c r="J6081">
        <v>858</v>
      </c>
      <c r="K6081">
        <v>1</v>
      </c>
      <c r="L6081">
        <v>40</v>
      </c>
      <c r="M6081">
        <v>285</v>
      </c>
      <c r="N6081" t="s">
        <v>18</v>
      </c>
      <c r="O6081" s="1">
        <v>2.2325399999999999E-99</v>
      </c>
      <c r="P6081">
        <v>943</v>
      </c>
    </row>
    <row r="6082" spans="1:16" x14ac:dyDescent="0.25">
      <c r="A6082" t="s">
        <v>9155</v>
      </c>
      <c r="B6082">
        <v>1176</v>
      </c>
      <c r="C6082" s="3" t="str">
        <f>HYPERLINK("http://www.uniprot.org/uniprot/G7JQM6","tr|G7JQM6|G7JQM6_MEDTR")</f>
        <v>tr|G7JQM6|G7JQM6_MEDTR</v>
      </c>
      <c r="D6082" t="s">
        <v>9156</v>
      </c>
      <c r="E6082">
        <v>85.08</v>
      </c>
      <c r="F6082">
        <v>362</v>
      </c>
      <c r="G6082">
        <v>54</v>
      </c>
      <c r="H6082">
        <v>0</v>
      </c>
      <c r="I6082">
        <v>88</v>
      </c>
      <c r="J6082">
        <v>1173</v>
      </c>
      <c r="K6082">
        <v>1</v>
      </c>
      <c r="L6082">
        <v>30</v>
      </c>
      <c r="M6082">
        <v>369</v>
      </c>
      <c r="N6082" t="s">
        <v>18</v>
      </c>
      <c r="O6082" s="1">
        <v>1.5677399999999999E-166</v>
      </c>
      <c r="P6082">
        <v>1524</v>
      </c>
    </row>
    <row r="6083" spans="1:16" x14ac:dyDescent="0.25">
      <c r="A6083" t="s">
        <v>9157</v>
      </c>
      <c r="B6083">
        <v>282</v>
      </c>
      <c r="C6083" s="3" t="str">
        <f>HYPERLINK("http://www.uniprot.org/uniprot/I3SBU8","tr|I3SBU8|I3SBU8_MEDTR")</f>
        <v>tr|I3SBU8|I3SBU8_MEDTR</v>
      </c>
      <c r="D6083" t="s">
        <v>386</v>
      </c>
      <c r="E6083">
        <v>92.47</v>
      </c>
      <c r="F6083">
        <v>93</v>
      </c>
      <c r="G6083">
        <v>7</v>
      </c>
      <c r="H6083">
        <v>0</v>
      </c>
      <c r="I6083">
        <v>1</v>
      </c>
      <c r="J6083">
        <v>279</v>
      </c>
      <c r="K6083">
        <v>1</v>
      </c>
      <c r="L6083">
        <v>1</v>
      </c>
      <c r="M6083">
        <v>93</v>
      </c>
      <c r="N6083" t="s">
        <v>18</v>
      </c>
      <c r="O6083" s="1">
        <v>1.3308299999999999E-42</v>
      </c>
      <c r="P6083">
        <v>449</v>
      </c>
    </row>
    <row r="6084" spans="1:16" x14ac:dyDescent="0.25">
      <c r="A6084" t="s">
        <v>9158</v>
      </c>
      <c r="B6084">
        <v>663</v>
      </c>
      <c r="C6084" s="3" t="str">
        <f>HYPERLINK("http://www.uniprot.org/uniprot/G7LGD8","tr|G7LGD8|G7LGD8_MEDTR")</f>
        <v>tr|G7LGD8|G7LGD8_MEDTR</v>
      </c>
      <c r="D6084" t="s">
        <v>9159</v>
      </c>
      <c r="E6084">
        <v>77.77</v>
      </c>
      <c r="F6084">
        <v>234</v>
      </c>
      <c r="G6084">
        <v>52</v>
      </c>
      <c r="H6084">
        <v>15</v>
      </c>
      <c r="I6084">
        <v>1</v>
      </c>
      <c r="J6084">
        <v>657</v>
      </c>
      <c r="K6084">
        <v>1</v>
      </c>
      <c r="L6084">
        <v>1</v>
      </c>
      <c r="M6084">
        <v>234</v>
      </c>
      <c r="N6084" t="s">
        <v>18</v>
      </c>
      <c r="O6084" s="1">
        <v>4.0758800000000001E-98</v>
      </c>
      <c r="P6084">
        <v>930</v>
      </c>
    </row>
    <row r="6085" spans="1:16" x14ac:dyDescent="0.25">
      <c r="A6085" t="s">
        <v>9160</v>
      </c>
      <c r="B6085">
        <v>1722</v>
      </c>
      <c r="C6085" s="3" t="str">
        <f>HYPERLINK("http://www.uniprot.org/uniprot/G7K1H7","tr|G7K1H7|G7K1H7_MEDTR")</f>
        <v>tr|G7K1H7|G7K1H7_MEDTR</v>
      </c>
      <c r="D6085" t="s">
        <v>3756</v>
      </c>
      <c r="E6085">
        <v>52.3</v>
      </c>
      <c r="F6085">
        <v>434</v>
      </c>
      <c r="G6085">
        <v>207</v>
      </c>
      <c r="H6085">
        <v>52</v>
      </c>
      <c r="I6085">
        <v>475</v>
      </c>
      <c r="J6085">
        <v>1620</v>
      </c>
      <c r="K6085">
        <v>1</v>
      </c>
      <c r="L6085">
        <v>432</v>
      </c>
      <c r="M6085">
        <v>841</v>
      </c>
      <c r="N6085" t="s">
        <v>18</v>
      </c>
      <c r="O6085" s="1">
        <v>5.9995000000000002E-102</v>
      </c>
      <c r="P6085">
        <v>969</v>
      </c>
    </row>
    <row r="6086" spans="1:16" x14ac:dyDescent="0.25">
      <c r="A6086" t="s">
        <v>9161</v>
      </c>
      <c r="B6086">
        <v>1017</v>
      </c>
      <c r="C6086" s="3" t="str">
        <f>HYPERLINK("http://www.uniprot.org/uniprot/D7U3S1","tr|D7U3S1|D7U3S1_VITVI")</f>
        <v>tr|D7U3S1|D7U3S1_VITVI</v>
      </c>
      <c r="D6086" t="s">
        <v>9162</v>
      </c>
      <c r="E6086">
        <v>71.34</v>
      </c>
      <c r="F6086">
        <v>349</v>
      </c>
      <c r="G6086">
        <v>100</v>
      </c>
      <c r="H6086">
        <v>24</v>
      </c>
      <c r="I6086">
        <v>40</v>
      </c>
      <c r="J6086">
        <v>1014</v>
      </c>
      <c r="K6086">
        <v>1</v>
      </c>
      <c r="L6086">
        <v>69</v>
      </c>
      <c r="M6086">
        <v>415</v>
      </c>
      <c r="N6086" t="s">
        <v>18</v>
      </c>
      <c r="O6086" s="1">
        <v>4.0332699999999997E-133</v>
      </c>
      <c r="P6086">
        <v>1235</v>
      </c>
    </row>
    <row r="6087" spans="1:16" x14ac:dyDescent="0.25">
      <c r="A6087" t="s">
        <v>9163</v>
      </c>
      <c r="B6087">
        <v>867</v>
      </c>
      <c r="C6087" s="3" t="str">
        <f>HYPERLINK("http://www.uniprot.org/uniprot/I1JGF8","tr|I1JGF8|I1JGF8_SOYBN")</f>
        <v>tr|I1JGF8|I1JGF8_SOYBN</v>
      </c>
      <c r="D6087" t="s">
        <v>28</v>
      </c>
      <c r="E6087">
        <v>39.49</v>
      </c>
      <c r="F6087">
        <v>119</v>
      </c>
      <c r="G6087">
        <v>72</v>
      </c>
      <c r="H6087">
        <v>0</v>
      </c>
      <c r="I6087">
        <v>400</v>
      </c>
      <c r="J6087">
        <v>756</v>
      </c>
      <c r="K6087">
        <v>1</v>
      </c>
      <c r="L6087">
        <v>379</v>
      </c>
      <c r="M6087">
        <v>494</v>
      </c>
      <c r="N6087" t="s">
        <v>18</v>
      </c>
      <c r="O6087" s="1">
        <v>1.6262699999999999E-17</v>
      </c>
      <c r="P6087">
        <v>237</v>
      </c>
    </row>
    <row r="6088" spans="1:16" x14ac:dyDescent="0.25">
      <c r="A6088" t="s">
        <v>9164</v>
      </c>
      <c r="B6088">
        <v>957</v>
      </c>
      <c r="C6088" s="3" t="str">
        <f>HYPERLINK("http://www.uniprot.org/uniprot/I1L401","tr|I1L401|I1L401_SOYBN")</f>
        <v>tr|I1L401|I1L401_SOYBN</v>
      </c>
      <c r="D6088" t="s">
        <v>28</v>
      </c>
      <c r="E6088">
        <v>77.98</v>
      </c>
      <c r="F6088">
        <v>318</v>
      </c>
      <c r="G6088">
        <v>70</v>
      </c>
      <c r="H6088">
        <v>0</v>
      </c>
      <c r="I6088">
        <v>1</v>
      </c>
      <c r="J6088">
        <v>954</v>
      </c>
      <c r="K6088">
        <v>1</v>
      </c>
      <c r="L6088">
        <v>1</v>
      </c>
      <c r="M6088">
        <v>318</v>
      </c>
      <c r="N6088" t="s">
        <v>18</v>
      </c>
      <c r="O6088" s="1">
        <v>1.2947699999999999E-146</v>
      </c>
      <c r="P6088">
        <v>1351</v>
      </c>
    </row>
    <row r="6089" spans="1:16" x14ac:dyDescent="0.25">
      <c r="A6089" t="s">
        <v>9165</v>
      </c>
      <c r="B6089">
        <v>813</v>
      </c>
      <c r="C6089" s="3" t="str">
        <f>HYPERLINK("http://www.uniprot.org/uniprot/G7J4Y0","tr|G7J4Y0|G7J4Y0_MEDTR")</f>
        <v>tr|G7J4Y0|G7J4Y0_MEDTR</v>
      </c>
      <c r="D6089" t="s">
        <v>9166</v>
      </c>
      <c r="E6089">
        <v>84.25</v>
      </c>
      <c r="F6089">
        <v>127</v>
      </c>
      <c r="G6089">
        <v>20</v>
      </c>
      <c r="H6089">
        <v>0</v>
      </c>
      <c r="I6089">
        <v>430</v>
      </c>
      <c r="J6089">
        <v>810</v>
      </c>
      <c r="K6089">
        <v>1</v>
      </c>
      <c r="L6089">
        <v>369</v>
      </c>
      <c r="M6089">
        <v>495</v>
      </c>
      <c r="N6089" t="s">
        <v>18</v>
      </c>
      <c r="O6089" s="1">
        <v>3.8866199999999999E-55</v>
      </c>
      <c r="P6089">
        <v>561</v>
      </c>
    </row>
    <row r="6090" spans="1:16" x14ac:dyDescent="0.25">
      <c r="A6090" t="s">
        <v>9167</v>
      </c>
      <c r="B6090">
        <v>1998</v>
      </c>
      <c r="C6090" s="3" t="str">
        <f>HYPERLINK("http://www.uniprot.org/uniprot/G7IVU1","tr|G7IVU1|G7IVU1_MEDTR")</f>
        <v>tr|G7IVU1|G7IVU1_MEDTR</v>
      </c>
      <c r="D6090" t="s">
        <v>3417</v>
      </c>
      <c r="E6090">
        <v>55.93</v>
      </c>
      <c r="F6090">
        <v>674</v>
      </c>
      <c r="G6090">
        <v>297</v>
      </c>
      <c r="H6090">
        <v>138</v>
      </c>
      <c r="I6090">
        <v>7</v>
      </c>
      <c r="J6090">
        <v>1614</v>
      </c>
      <c r="K6090">
        <v>1</v>
      </c>
      <c r="L6090">
        <v>46</v>
      </c>
      <c r="M6090">
        <v>691</v>
      </c>
      <c r="N6090" t="s">
        <v>18</v>
      </c>
      <c r="O6090" s="1">
        <v>6.3678800000000002E-175</v>
      </c>
      <c r="P6090">
        <v>1599</v>
      </c>
    </row>
    <row r="6091" spans="1:16" x14ac:dyDescent="0.25">
      <c r="A6091" t="s">
        <v>9168</v>
      </c>
      <c r="B6091">
        <v>822</v>
      </c>
      <c r="C6091" s="3" t="str">
        <f>HYPERLINK("http://www.uniprot.org/uniprot/I1JGF8","tr|I1JGF8|I1JGF8_SOYBN")</f>
        <v>tr|I1JGF8|I1JGF8_SOYBN</v>
      </c>
      <c r="D6091" t="s">
        <v>28</v>
      </c>
      <c r="E6091">
        <v>36.11</v>
      </c>
      <c r="F6091">
        <v>180</v>
      </c>
      <c r="G6091">
        <v>115</v>
      </c>
      <c r="H6091">
        <v>9</v>
      </c>
      <c r="I6091">
        <v>121</v>
      </c>
      <c r="J6091">
        <v>633</v>
      </c>
      <c r="K6091">
        <v>1</v>
      </c>
      <c r="L6091">
        <v>322</v>
      </c>
      <c r="M6091">
        <v>495</v>
      </c>
      <c r="N6091" t="s">
        <v>18</v>
      </c>
      <c r="O6091" s="1">
        <v>2.27974E-18</v>
      </c>
      <c r="P6091">
        <v>244</v>
      </c>
    </row>
    <row r="6092" spans="1:16" x14ac:dyDescent="0.25">
      <c r="A6092" t="s">
        <v>9169</v>
      </c>
      <c r="B6092">
        <v>489</v>
      </c>
      <c r="C6092" s="3" t="str">
        <f>HYPERLINK("http://www.uniprot.org/uniprot/I1K3L0","tr|I1K3L0|I1K3L0_SOYBN")</f>
        <v>tr|I1K3L0|I1K3L0_SOYBN</v>
      </c>
      <c r="D6092" t="s">
        <v>28</v>
      </c>
      <c r="E6092">
        <v>83.2</v>
      </c>
      <c r="F6092">
        <v>131</v>
      </c>
      <c r="G6092">
        <v>22</v>
      </c>
      <c r="H6092">
        <v>0</v>
      </c>
      <c r="I6092">
        <v>13</v>
      </c>
      <c r="J6092">
        <v>405</v>
      </c>
      <c r="K6092">
        <v>1</v>
      </c>
      <c r="L6092">
        <v>3</v>
      </c>
      <c r="M6092">
        <v>133</v>
      </c>
      <c r="N6092" t="s">
        <v>18</v>
      </c>
      <c r="O6092" s="1">
        <v>3.6849200000000001E-53</v>
      </c>
      <c r="P6092">
        <v>540</v>
      </c>
    </row>
    <row r="6093" spans="1:16" x14ac:dyDescent="0.25">
      <c r="A6093" t="s">
        <v>9170</v>
      </c>
      <c r="B6093">
        <v>816</v>
      </c>
      <c r="C6093" s="3" t="str">
        <f>HYPERLINK("http://www.uniprot.org/uniprot/I1MEA1","tr|I1MEA1|I1MEA1_SOYBN")</f>
        <v>tr|I1MEA1|I1MEA1_SOYBN</v>
      </c>
      <c r="D6093" t="s">
        <v>28</v>
      </c>
      <c r="E6093">
        <v>64.25</v>
      </c>
      <c r="F6093">
        <v>277</v>
      </c>
      <c r="G6093">
        <v>99</v>
      </c>
      <c r="H6093">
        <v>7</v>
      </c>
      <c r="I6093">
        <v>4</v>
      </c>
      <c r="J6093">
        <v>813</v>
      </c>
      <c r="K6093">
        <v>1</v>
      </c>
      <c r="L6093">
        <v>3</v>
      </c>
      <c r="M6093">
        <v>277</v>
      </c>
      <c r="N6093" t="s">
        <v>18</v>
      </c>
      <c r="O6093" s="1">
        <v>1.7985300000000001E-92</v>
      </c>
      <c r="P6093">
        <v>883</v>
      </c>
    </row>
    <row r="6094" spans="1:16" x14ac:dyDescent="0.25">
      <c r="A6094" t="s">
        <v>9171</v>
      </c>
      <c r="B6094">
        <v>1074</v>
      </c>
      <c r="C6094" s="3" t="str">
        <f>HYPERLINK("http://www.uniprot.org/uniprot/I1JGF8","tr|I1JGF8|I1JGF8_SOYBN")</f>
        <v>tr|I1JGF8|I1JGF8_SOYBN</v>
      </c>
      <c r="D6094" t="s">
        <v>28</v>
      </c>
      <c r="E6094">
        <v>35.42</v>
      </c>
      <c r="F6094">
        <v>175</v>
      </c>
      <c r="G6094">
        <v>113</v>
      </c>
      <c r="H6094">
        <v>7</v>
      </c>
      <c r="I6094">
        <v>367</v>
      </c>
      <c r="J6094">
        <v>870</v>
      </c>
      <c r="K6094">
        <v>1</v>
      </c>
      <c r="L6094">
        <v>327</v>
      </c>
      <c r="M6094">
        <v>495</v>
      </c>
      <c r="N6094" t="s">
        <v>18</v>
      </c>
      <c r="O6094" s="1">
        <v>1.3635E-17</v>
      </c>
      <c r="P6094">
        <v>239</v>
      </c>
    </row>
    <row r="6095" spans="1:16" x14ac:dyDescent="0.25">
      <c r="A6095" t="s">
        <v>9172</v>
      </c>
      <c r="B6095">
        <v>225</v>
      </c>
      <c r="C6095" s="3" t="str">
        <f>HYPERLINK("http://www.uniprot.org/uniprot/A2Q3Y8","tr|A2Q3Y8|A2Q3Y8_MEDTR")</f>
        <v>tr|A2Q3Y8|A2Q3Y8_MEDTR</v>
      </c>
      <c r="D6095" t="s">
        <v>9173</v>
      </c>
      <c r="E6095">
        <v>91.89</v>
      </c>
      <c r="F6095">
        <v>74</v>
      </c>
      <c r="G6095">
        <v>6</v>
      </c>
      <c r="H6095">
        <v>0</v>
      </c>
      <c r="I6095">
        <v>1</v>
      </c>
      <c r="J6095">
        <v>222</v>
      </c>
      <c r="K6095">
        <v>1</v>
      </c>
      <c r="L6095">
        <v>1</v>
      </c>
      <c r="M6095">
        <v>74</v>
      </c>
      <c r="N6095" t="s">
        <v>18</v>
      </c>
      <c r="O6095" s="1">
        <v>2.9650400000000002E-34</v>
      </c>
      <c r="P6095">
        <v>377</v>
      </c>
    </row>
    <row r="6096" spans="1:16" x14ac:dyDescent="0.25">
      <c r="A6096" t="s">
        <v>9174</v>
      </c>
      <c r="B6096">
        <v>747</v>
      </c>
      <c r="C6096" s="3" t="str">
        <f>HYPERLINK("http://www.uniprot.org/uniprot/I1JIY8","tr|I1JIY8|I1JIY8_SOYBN")</f>
        <v>tr|I1JIY8|I1JIY8_SOYBN</v>
      </c>
      <c r="D6096" t="s">
        <v>28</v>
      </c>
      <c r="E6096">
        <v>87.65</v>
      </c>
      <c r="F6096">
        <v>235</v>
      </c>
      <c r="G6096">
        <v>29</v>
      </c>
      <c r="H6096">
        <v>0</v>
      </c>
      <c r="I6096">
        <v>1</v>
      </c>
      <c r="J6096">
        <v>705</v>
      </c>
      <c r="K6096">
        <v>1</v>
      </c>
      <c r="L6096">
        <v>1</v>
      </c>
      <c r="M6096">
        <v>235</v>
      </c>
      <c r="N6096" t="s">
        <v>18</v>
      </c>
      <c r="O6096" s="1">
        <v>5.8588999999999998E-113</v>
      </c>
      <c r="P6096">
        <v>1059</v>
      </c>
    </row>
    <row r="6097" spans="1:16" x14ac:dyDescent="0.25">
      <c r="A6097" t="s">
        <v>9175</v>
      </c>
      <c r="B6097">
        <v>618</v>
      </c>
      <c r="C6097" s="3" t="str">
        <f>HYPERLINK("http://www.uniprot.org/uniprot/G7K5X3","tr|G7K5X3|G7K5X3_MEDTR")</f>
        <v>tr|G7K5X3|G7K5X3_MEDTR</v>
      </c>
      <c r="D6097" t="s">
        <v>9176</v>
      </c>
      <c r="E6097">
        <v>93.65</v>
      </c>
      <c r="F6097">
        <v>205</v>
      </c>
      <c r="G6097">
        <v>13</v>
      </c>
      <c r="H6097">
        <v>0</v>
      </c>
      <c r="I6097">
        <v>1</v>
      </c>
      <c r="J6097">
        <v>615</v>
      </c>
      <c r="K6097">
        <v>1</v>
      </c>
      <c r="L6097">
        <v>50</v>
      </c>
      <c r="M6097">
        <v>254</v>
      </c>
      <c r="N6097" t="s">
        <v>18</v>
      </c>
      <c r="O6097" s="1">
        <v>6.3790400000000002E-105</v>
      </c>
      <c r="P6097">
        <v>988</v>
      </c>
    </row>
    <row r="6098" spans="1:16" x14ac:dyDescent="0.25">
      <c r="A6098" t="s">
        <v>9177</v>
      </c>
      <c r="B6098">
        <v>3954</v>
      </c>
      <c r="C6098" s="3" t="str">
        <f>HYPERLINK("http://www.uniprot.org/uniprot/G7LEQ2","tr|G7LEQ2|G7LEQ2_MEDTR")</f>
        <v>tr|G7LEQ2|G7LEQ2_MEDTR</v>
      </c>
      <c r="D6098" t="s">
        <v>9178</v>
      </c>
      <c r="E6098">
        <v>69.650000000000006</v>
      </c>
      <c r="F6098">
        <v>1450</v>
      </c>
      <c r="G6098">
        <v>440</v>
      </c>
      <c r="H6098">
        <v>149</v>
      </c>
      <c r="I6098">
        <v>1</v>
      </c>
      <c r="J6098">
        <v>3903</v>
      </c>
      <c r="K6098">
        <v>1</v>
      </c>
      <c r="L6098">
        <v>1</v>
      </c>
      <c r="M6098">
        <v>1433</v>
      </c>
      <c r="N6098" t="s">
        <v>18</v>
      </c>
      <c r="O6098">
        <v>0</v>
      </c>
      <c r="P6098">
        <v>4805</v>
      </c>
    </row>
    <row r="6099" spans="1:16" x14ac:dyDescent="0.25">
      <c r="A6099" t="s">
        <v>9179</v>
      </c>
      <c r="B6099">
        <v>1803</v>
      </c>
      <c r="C6099" s="3" t="str">
        <f>HYPERLINK("http://www.uniprot.org/uniprot/G7L3I0","tr|G7L3I0|G7L3I0_MEDTR")</f>
        <v>tr|G7L3I0|G7L3I0_MEDTR</v>
      </c>
      <c r="D6099" t="s">
        <v>9180</v>
      </c>
      <c r="E6099">
        <v>88.35</v>
      </c>
      <c r="F6099">
        <v>601</v>
      </c>
      <c r="G6099">
        <v>70</v>
      </c>
      <c r="H6099">
        <v>1</v>
      </c>
      <c r="I6099">
        <v>1</v>
      </c>
      <c r="J6099">
        <v>1800</v>
      </c>
      <c r="K6099">
        <v>1</v>
      </c>
      <c r="L6099">
        <v>1</v>
      </c>
      <c r="M6099">
        <v>601</v>
      </c>
      <c r="N6099" t="s">
        <v>18</v>
      </c>
      <c r="O6099">
        <v>0</v>
      </c>
      <c r="P6099">
        <v>2756</v>
      </c>
    </row>
    <row r="6100" spans="1:16" x14ac:dyDescent="0.25">
      <c r="A6100" t="s">
        <v>9181</v>
      </c>
      <c r="B6100">
        <v>216</v>
      </c>
      <c r="C6100" s="3" t="str">
        <f>HYPERLINK("http://www.uniprot.org/uniprot/Q949L4","tr|Q949L4|Q949L4_CICAR")</f>
        <v>tr|Q949L4|Q949L4_CICAR</v>
      </c>
      <c r="D6100" t="s">
        <v>176</v>
      </c>
      <c r="E6100">
        <v>63.33</v>
      </c>
      <c r="F6100">
        <v>60</v>
      </c>
      <c r="G6100">
        <v>22</v>
      </c>
      <c r="H6100">
        <v>3</v>
      </c>
      <c r="I6100">
        <v>1</v>
      </c>
      <c r="J6100">
        <v>171</v>
      </c>
      <c r="K6100">
        <v>1</v>
      </c>
      <c r="L6100">
        <v>116</v>
      </c>
      <c r="M6100">
        <v>175</v>
      </c>
      <c r="N6100" t="s">
        <v>18</v>
      </c>
      <c r="O6100" s="1">
        <v>3.5658099999999998E-11</v>
      </c>
      <c r="P6100">
        <v>178</v>
      </c>
    </row>
    <row r="6101" spans="1:16" x14ac:dyDescent="0.25">
      <c r="A6101" t="s">
        <v>9182</v>
      </c>
      <c r="B6101">
        <v>291</v>
      </c>
      <c r="C6101" s="3" t="str">
        <f>HYPERLINK("http://www.uniprot.org/uniprot/G7IAA9","tr|G7IAA9|G7IAA9_MEDTR")</f>
        <v>tr|G7IAA9|G7IAA9_MEDTR</v>
      </c>
      <c r="D6101" t="s">
        <v>9183</v>
      </c>
      <c r="E6101">
        <v>42.39</v>
      </c>
      <c r="F6101">
        <v>92</v>
      </c>
      <c r="G6101">
        <v>53</v>
      </c>
      <c r="H6101">
        <v>15</v>
      </c>
      <c r="I6101">
        <v>58</v>
      </c>
      <c r="J6101">
        <v>288</v>
      </c>
      <c r="K6101">
        <v>1</v>
      </c>
      <c r="L6101">
        <v>19</v>
      </c>
      <c r="M6101">
        <v>106</v>
      </c>
      <c r="N6101" t="s">
        <v>18</v>
      </c>
      <c r="O6101" s="1">
        <v>3.9968399999999999E-7</v>
      </c>
      <c r="P6101">
        <v>143</v>
      </c>
    </row>
    <row r="6102" spans="1:16" x14ac:dyDescent="0.25">
      <c r="A6102" t="s">
        <v>9184</v>
      </c>
      <c r="B6102">
        <v>1050</v>
      </c>
      <c r="C6102" s="3" t="str">
        <f>HYPERLINK("http://www.uniprot.org/uniprot/C6ZRX5","tr|C6ZRX5|C6ZRX5_SOYBN")</f>
        <v>tr|C6ZRX5|C6ZRX5_SOYBN</v>
      </c>
      <c r="D6102" t="s">
        <v>9185</v>
      </c>
      <c r="E6102">
        <v>49.32</v>
      </c>
      <c r="F6102">
        <v>296</v>
      </c>
      <c r="G6102">
        <v>150</v>
      </c>
      <c r="H6102">
        <v>64</v>
      </c>
      <c r="I6102">
        <v>1</v>
      </c>
      <c r="J6102">
        <v>696</v>
      </c>
      <c r="K6102">
        <v>1</v>
      </c>
      <c r="L6102">
        <v>1</v>
      </c>
      <c r="M6102">
        <v>293</v>
      </c>
      <c r="N6102" t="s">
        <v>18</v>
      </c>
      <c r="O6102" s="1">
        <v>6.5047999999999998E-57</v>
      </c>
      <c r="P6102">
        <v>578</v>
      </c>
    </row>
    <row r="6103" spans="1:16" x14ac:dyDescent="0.25">
      <c r="A6103" t="s">
        <v>9186</v>
      </c>
      <c r="B6103">
        <v>1299</v>
      </c>
      <c r="C6103" s="3" t="str">
        <f>HYPERLINK("http://www.uniprot.org/uniprot/I1MAI0","tr|I1MAI0|I1MAI0_SOYBN")</f>
        <v>tr|I1MAI0|I1MAI0_SOYBN</v>
      </c>
      <c r="D6103" t="s">
        <v>28</v>
      </c>
      <c r="E6103">
        <v>82.63</v>
      </c>
      <c r="F6103">
        <v>432</v>
      </c>
      <c r="G6103">
        <v>75</v>
      </c>
      <c r="H6103">
        <v>0</v>
      </c>
      <c r="I6103">
        <v>1</v>
      </c>
      <c r="J6103">
        <v>1296</v>
      </c>
      <c r="K6103">
        <v>1</v>
      </c>
      <c r="L6103">
        <v>1</v>
      </c>
      <c r="M6103">
        <v>428</v>
      </c>
      <c r="N6103" t="s">
        <v>18</v>
      </c>
      <c r="O6103">
        <v>0</v>
      </c>
      <c r="P6103">
        <v>1836</v>
      </c>
    </row>
    <row r="6104" spans="1:16" x14ac:dyDescent="0.25">
      <c r="A6104" t="s">
        <v>9187</v>
      </c>
      <c r="B6104">
        <v>339</v>
      </c>
      <c r="C6104" s="3" t="str">
        <f>HYPERLINK("http://www.uniprot.org/uniprot/G7K318","tr|G7K318|G7K318_MEDTR")</f>
        <v>tr|G7K318|G7K318_MEDTR</v>
      </c>
      <c r="D6104" t="s">
        <v>9188</v>
      </c>
      <c r="E6104">
        <v>98.94</v>
      </c>
      <c r="F6104">
        <v>95</v>
      </c>
      <c r="G6104">
        <v>1</v>
      </c>
      <c r="H6104">
        <v>0</v>
      </c>
      <c r="I6104">
        <v>1</v>
      </c>
      <c r="J6104">
        <v>285</v>
      </c>
      <c r="K6104">
        <v>1</v>
      </c>
      <c r="L6104">
        <v>1</v>
      </c>
      <c r="M6104">
        <v>95</v>
      </c>
      <c r="N6104" t="s">
        <v>18</v>
      </c>
      <c r="O6104" s="1">
        <v>8.8493500000000008E-47</v>
      </c>
      <c r="P6104">
        <v>485</v>
      </c>
    </row>
    <row r="6105" spans="1:16" x14ac:dyDescent="0.25">
      <c r="A6105" t="s">
        <v>9189</v>
      </c>
      <c r="B6105">
        <v>888</v>
      </c>
      <c r="C6105" s="3" t="str">
        <f>HYPERLINK("http://www.uniprot.org/uniprot/G7J8Y4","tr|G7J8Y4|G7J8Y4_MEDTR")</f>
        <v>tr|G7J8Y4|G7J8Y4_MEDTR</v>
      </c>
      <c r="D6105" t="s">
        <v>9190</v>
      </c>
      <c r="E6105">
        <v>80.5</v>
      </c>
      <c r="F6105">
        <v>200</v>
      </c>
      <c r="G6105">
        <v>39</v>
      </c>
      <c r="H6105">
        <v>2</v>
      </c>
      <c r="I6105">
        <v>1</v>
      </c>
      <c r="J6105">
        <v>594</v>
      </c>
      <c r="K6105">
        <v>1</v>
      </c>
      <c r="L6105">
        <v>1</v>
      </c>
      <c r="M6105">
        <v>200</v>
      </c>
      <c r="N6105" t="s">
        <v>18</v>
      </c>
      <c r="O6105" s="1">
        <v>5.5579199999999999E-85</v>
      </c>
      <c r="P6105">
        <v>819</v>
      </c>
    </row>
    <row r="6106" spans="1:16" x14ac:dyDescent="0.25">
      <c r="A6106" t="s">
        <v>9191</v>
      </c>
      <c r="B6106">
        <v>1041</v>
      </c>
      <c r="C6106" s="3" t="str">
        <f>HYPERLINK("http://www.uniprot.org/uniprot/G7IYX7","tr|G7IYX7|G7IYX7_MEDTR")</f>
        <v>tr|G7IYX7|G7IYX7_MEDTR</v>
      </c>
      <c r="D6106" t="s">
        <v>9192</v>
      </c>
      <c r="E6106">
        <v>83.45</v>
      </c>
      <c r="F6106">
        <v>266</v>
      </c>
      <c r="G6106">
        <v>44</v>
      </c>
      <c r="H6106">
        <v>4</v>
      </c>
      <c r="I6106">
        <v>229</v>
      </c>
      <c r="J6106">
        <v>1014</v>
      </c>
      <c r="K6106">
        <v>1</v>
      </c>
      <c r="L6106">
        <v>464</v>
      </c>
      <c r="M6106">
        <v>729</v>
      </c>
      <c r="N6106" t="s">
        <v>18</v>
      </c>
      <c r="O6106" s="1">
        <v>2.8240500000000002E-121</v>
      </c>
      <c r="P6106">
        <v>1133</v>
      </c>
    </row>
    <row r="6107" spans="1:16" x14ac:dyDescent="0.25">
      <c r="A6107" t="s">
        <v>9193</v>
      </c>
      <c r="B6107">
        <v>2073</v>
      </c>
      <c r="C6107" s="3" t="str">
        <f>HYPERLINK("http://www.uniprot.org/uniprot/G7LJK3","tr|G7LJK3|G7LJK3_MEDTR")</f>
        <v>tr|G7LJK3|G7LJK3_MEDTR</v>
      </c>
      <c r="D6107" t="s">
        <v>9194</v>
      </c>
      <c r="E6107">
        <v>90.19</v>
      </c>
      <c r="F6107">
        <v>653</v>
      </c>
      <c r="G6107">
        <v>64</v>
      </c>
      <c r="H6107">
        <v>0</v>
      </c>
      <c r="I6107">
        <v>112</v>
      </c>
      <c r="J6107">
        <v>2070</v>
      </c>
      <c r="K6107">
        <v>1</v>
      </c>
      <c r="L6107">
        <v>18</v>
      </c>
      <c r="M6107">
        <v>668</v>
      </c>
      <c r="N6107" t="s">
        <v>18</v>
      </c>
      <c r="O6107">
        <v>0</v>
      </c>
      <c r="P6107">
        <v>3069</v>
      </c>
    </row>
    <row r="6108" spans="1:16" x14ac:dyDescent="0.25">
      <c r="A6108" t="s">
        <v>9195</v>
      </c>
      <c r="B6108">
        <v>531</v>
      </c>
      <c r="C6108" s="3" t="str">
        <f>HYPERLINK("http://www.uniprot.org/uniprot/K7KEP2","tr|K7KEP2|K7KEP2_SOYBN")</f>
        <v>tr|K7KEP2|K7KEP2_SOYBN</v>
      </c>
      <c r="D6108" t="s">
        <v>28</v>
      </c>
      <c r="E6108">
        <v>79.88</v>
      </c>
      <c r="F6108">
        <v>174</v>
      </c>
      <c r="G6108">
        <v>35</v>
      </c>
      <c r="H6108">
        <v>0</v>
      </c>
      <c r="I6108">
        <v>4</v>
      </c>
      <c r="J6108">
        <v>525</v>
      </c>
      <c r="K6108">
        <v>1</v>
      </c>
      <c r="L6108">
        <v>463</v>
      </c>
      <c r="M6108">
        <v>636</v>
      </c>
      <c r="N6108" t="s">
        <v>18</v>
      </c>
      <c r="O6108" s="1">
        <v>2.7530800000000002E-72</v>
      </c>
      <c r="P6108">
        <v>705</v>
      </c>
    </row>
    <row r="6109" spans="1:16" x14ac:dyDescent="0.25">
      <c r="A6109" t="s">
        <v>9196</v>
      </c>
      <c r="B6109">
        <v>2175</v>
      </c>
      <c r="C6109" s="3" t="str">
        <f>HYPERLINK("http://www.uniprot.org/uniprot/I1LK27","tr|I1LK27|I1LK27_SOYBN")</f>
        <v>tr|I1LK27|I1LK27_SOYBN</v>
      </c>
      <c r="D6109" t="s">
        <v>71</v>
      </c>
      <c r="E6109">
        <v>74.290000000000006</v>
      </c>
      <c r="F6109">
        <v>743</v>
      </c>
      <c r="G6109">
        <v>191</v>
      </c>
      <c r="H6109">
        <v>19</v>
      </c>
      <c r="I6109">
        <v>1</v>
      </c>
      <c r="J6109">
        <v>2172</v>
      </c>
      <c r="K6109">
        <v>1</v>
      </c>
      <c r="L6109">
        <v>1</v>
      </c>
      <c r="M6109">
        <v>720</v>
      </c>
      <c r="N6109" t="s">
        <v>18</v>
      </c>
      <c r="O6109">
        <v>0</v>
      </c>
      <c r="P6109">
        <v>2684</v>
      </c>
    </row>
    <row r="6110" spans="1:16" x14ac:dyDescent="0.25">
      <c r="A6110" t="s">
        <v>9197</v>
      </c>
      <c r="B6110">
        <v>1161</v>
      </c>
      <c r="C6110" s="3" t="str">
        <f>HYPERLINK("http://www.uniprot.org/uniprot/B7FI57","tr|B7FI57|B7FI57_MEDTR")</f>
        <v>tr|B7FI57|B7FI57_MEDTR</v>
      </c>
      <c r="D6110" t="s">
        <v>655</v>
      </c>
      <c r="E6110">
        <v>94.02</v>
      </c>
      <c r="F6110">
        <v>385</v>
      </c>
      <c r="G6110">
        <v>23</v>
      </c>
      <c r="H6110">
        <v>0</v>
      </c>
      <c r="I6110">
        <v>4</v>
      </c>
      <c r="J6110">
        <v>1158</v>
      </c>
      <c r="K6110">
        <v>1</v>
      </c>
      <c r="L6110">
        <v>6</v>
      </c>
      <c r="M6110">
        <v>390</v>
      </c>
      <c r="N6110" t="s">
        <v>18</v>
      </c>
      <c r="O6110">
        <v>0</v>
      </c>
      <c r="P6110">
        <v>1930</v>
      </c>
    </row>
    <row r="6111" spans="1:16" x14ac:dyDescent="0.25">
      <c r="A6111" t="s">
        <v>9198</v>
      </c>
      <c r="B6111">
        <v>711</v>
      </c>
      <c r="C6111" s="3" t="str">
        <f>HYPERLINK("http://www.uniprot.org/uniprot/G7LGE0","tr|G7LGE0|G7LGE0_MEDTR")</f>
        <v>tr|G7LGE0|G7LGE0_MEDTR</v>
      </c>
      <c r="D6111" t="s">
        <v>9199</v>
      </c>
      <c r="E6111">
        <v>81.25</v>
      </c>
      <c r="F6111">
        <v>240</v>
      </c>
      <c r="G6111">
        <v>45</v>
      </c>
      <c r="H6111">
        <v>4</v>
      </c>
      <c r="I6111">
        <v>1</v>
      </c>
      <c r="J6111">
        <v>708</v>
      </c>
      <c r="K6111">
        <v>1</v>
      </c>
      <c r="L6111">
        <v>1</v>
      </c>
      <c r="M6111">
        <v>240</v>
      </c>
      <c r="N6111" t="s">
        <v>18</v>
      </c>
      <c r="O6111" s="1">
        <v>2.8096000000000001E-106</v>
      </c>
      <c r="P6111">
        <v>1001</v>
      </c>
    </row>
    <row r="6112" spans="1:16" x14ac:dyDescent="0.25">
      <c r="A6112" t="s">
        <v>9200</v>
      </c>
      <c r="B6112">
        <v>963</v>
      </c>
      <c r="C6112" s="3" t="str">
        <f>HYPERLINK("http://www.uniprot.org/uniprot/G7L7W8","tr|G7L7W8|G7L7W8_MEDTR")</f>
        <v>tr|G7L7W8|G7L7W8_MEDTR</v>
      </c>
      <c r="D6112" t="s">
        <v>5568</v>
      </c>
      <c r="E6112">
        <v>59.17</v>
      </c>
      <c r="F6112">
        <v>316</v>
      </c>
      <c r="G6112">
        <v>129</v>
      </c>
      <c r="H6112">
        <v>7</v>
      </c>
      <c r="I6112">
        <v>1</v>
      </c>
      <c r="J6112">
        <v>927</v>
      </c>
      <c r="K6112">
        <v>1</v>
      </c>
      <c r="L6112">
        <v>62</v>
      </c>
      <c r="M6112">
        <v>371</v>
      </c>
      <c r="N6112" t="s">
        <v>18</v>
      </c>
      <c r="O6112" s="1">
        <v>6.8204499999999999E-95</v>
      </c>
      <c r="P6112">
        <v>905</v>
      </c>
    </row>
    <row r="6113" spans="1:16" x14ac:dyDescent="0.25">
      <c r="A6113" t="s">
        <v>9201</v>
      </c>
      <c r="B6113">
        <v>3051</v>
      </c>
      <c r="C6113" s="3" t="str">
        <f>HYPERLINK("http://www.uniprot.org/uniprot/K7MGE2","tr|K7MGE2|K7MGE2_SOYBN")</f>
        <v>tr|K7MGE2|K7MGE2_SOYBN</v>
      </c>
      <c r="D6113" t="s">
        <v>9202</v>
      </c>
      <c r="E6113">
        <v>78.91</v>
      </c>
      <c r="F6113">
        <v>716</v>
      </c>
      <c r="G6113">
        <v>151</v>
      </c>
      <c r="H6113">
        <v>1</v>
      </c>
      <c r="I6113">
        <v>556</v>
      </c>
      <c r="J6113">
        <v>2700</v>
      </c>
      <c r="K6113">
        <v>1</v>
      </c>
      <c r="L6113">
        <v>16</v>
      </c>
      <c r="M6113">
        <v>709</v>
      </c>
      <c r="N6113" t="s">
        <v>18</v>
      </c>
      <c r="O6113">
        <v>0</v>
      </c>
      <c r="P6113">
        <v>3045</v>
      </c>
    </row>
    <row r="6114" spans="1:16" x14ac:dyDescent="0.25">
      <c r="A6114" t="s">
        <v>9203</v>
      </c>
      <c r="B6114">
        <v>540</v>
      </c>
      <c r="C6114" s="3" t="str">
        <f>HYPERLINK("http://www.uniprot.org/uniprot/G7K9K5","tr|G7K9K5|G7K9K5_MEDTR")</f>
        <v>tr|G7K9K5|G7K9K5_MEDTR</v>
      </c>
      <c r="D6114" t="s">
        <v>9204</v>
      </c>
      <c r="E6114">
        <v>93.29</v>
      </c>
      <c r="F6114">
        <v>179</v>
      </c>
      <c r="G6114">
        <v>12</v>
      </c>
      <c r="H6114">
        <v>0</v>
      </c>
      <c r="I6114">
        <v>1</v>
      </c>
      <c r="J6114">
        <v>537</v>
      </c>
      <c r="K6114">
        <v>1</v>
      </c>
      <c r="L6114">
        <v>1</v>
      </c>
      <c r="M6114">
        <v>179</v>
      </c>
      <c r="N6114" t="s">
        <v>18</v>
      </c>
      <c r="O6114" s="1">
        <v>2.59003E-94</v>
      </c>
      <c r="P6114">
        <v>895</v>
      </c>
    </row>
    <row r="6115" spans="1:16" x14ac:dyDescent="0.25">
      <c r="A6115" t="s">
        <v>9205</v>
      </c>
      <c r="B6115">
        <v>969</v>
      </c>
      <c r="C6115" s="3" t="str">
        <f>HYPERLINK("http://www.uniprot.org/uniprot/Q41399","tr|Q41399|Q41399_SESRO")</f>
        <v>tr|Q41399|Q41399_SESRO</v>
      </c>
      <c r="D6115" t="s">
        <v>9206</v>
      </c>
      <c r="E6115">
        <v>91.61</v>
      </c>
      <c r="F6115">
        <v>322</v>
      </c>
      <c r="G6115">
        <v>27</v>
      </c>
      <c r="H6115">
        <v>0</v>
      </c>
      <c r="I6115">
        <v>1</v>
      </c>
      <c r="J6115">
        <v>966</v>
      </c>
      <c r="K6115">
        <v>1</v>
      </c>
      <c r="L6115">
        <v>1</v>
      </c>
      <c r="M6115">
        <v>322</v>
      </c>
      <c r="N6115" t="s">
        <v>18</v>
      </c>
      <c r="O6115" s="1">
        <v>3.4614599999999999E-171</v>
      </c>
      <c r="P6115">
        <v>1563</v>
      </c>
    </row>
    <row r="6116" spans="1:16" x14ac:dyDescent="0.25">
      <c r="A6116" t="s">
        <v>9207</v>
      </c>
      <c r="B6116">
        <v>156</v>
      </c>
      <c r="C6116" s="3" t="str">
        <f>HYPERLINK("http://www.uniprot.org/uniprot/I1M642","tr|I1M642|I1M642_SOYBN")</f>
        <v>tr|I1M642|I1M642_SOYBN</v>
      </c>
      <c r="D6116" t="s">
        <v>28</v>
      </c>
      <c r="E6116">
        <v>75.55</v>
      </c>
      <c r="F6116">
        <v>45</v>
      </c>
      <c r="G6116">
        <v>11</v>
      </c>
      <c r="H6116">
        <v>0</v>
      </c>
      <c r="I6116">
        <v>19</v>
      </c>
      <c r="J6116">
        <v>153</v>
      </c>
      <c r="K6116">
        <v>1</v>
      </c>
      <c r="L6116">
        <v>158</v>
      </c>
      <c r="M6116">
        <v>202</v>
      </c>
      <c r="N6116" t="s">
        <v>18</v>
      </c>
      <c r="O6116" s="1">
        <v>6.6703799999999999E-10</v>
      </c>
      <c r="P6116">
        <v>167</v>
      </c>
    </row>
    <row r="6117" spans="1:16" x14ac:dyDescent="0.25">
      <c r="A6117" t="s">
        <v>9208</v>
      </c>
      <c r="B6117">
        <v>420</v>
      </c>
      <c r="C6117" s="3" t="str">
        <f>HYPERLINK("http://www.uniprot.org/uniprot/G7IVU2","tr|G7IVU2|G7IVU2_MEDTR")</f>
        <v>tr|G7IVU2|G7IVU2_MEDTR</v>
      </c>
      <c r="D6117" t="s">
        <v>9209</v>
      </c>
      <c r="E6117">
        <v>76.81</v>
      </c>
      <c r="F6117">
        <v>138</v>
      </c>
      <c r="G6117">
        <v>32</v>
      </c>
      <c r="H6117">
        <v>0</v>
      </c>
      <c r="I6117">
        <v>1</v>
      </c>
      <c r="J6117">
        <v>414</v>
      </c>
      <c r="K6117">
        <v>1</v>
      </c>
      <c r="L6117">
        <v>192</v>
      </c>
      <c r="M6117">
        <v>329</v>
      </c>
      <c r="N6117" t="s">
        <v>18</v>
      </c>
      <c r="O6117" s="1">
        <v>7.8168799999999996E-59</v>
      </c>
      <c r="P6117">
        <v>589</v>
      </c>
    </row>
    <row r="6118" spans="1:16" x14ac:dyDescent="0.25">
      <c r="A6118" t="s">
        <v>9210</v>
      </c>
      <c r="B6118">
        <v>1212</v>
      </c>
      <c r="C6118" s="3" t="str">
        <f>HYPERLINK("http://www.uniprot.org/uniprot/G7LIN4","tr|G7LIN4|G7LIN4_MEDTR")</f>
        <v>tr|G7LIN4|G7LIN4_MEDTR</v>
      </c>
      <c r="D6118" t="s">
        <v>1125</v>
      </c>
      <c r="E6118">
        <v>73.44</v>
      </c>
      <c r="F6118">
        <v>241</v>
      </c>
      <c r="G6118">
        <v>64</v>
      </c>
      <c r="H6118">
        <v>0</v>
      </c>
      <c r="I6118">
        <v>475</v>
      </c>
      <c r="J6118">
        <v>1197</v>
      </c>
      <c r="K6118">
        <v>1</v>
      </c>
      <c r="L6118">
        <v>279</v>
      </c>
      <c r="M6118">
        <v>517</v>
      </c>
      <c r="N6118" t="s">
        <v>18</v>
      </c>
      <c r="O6118" s="1">
        <v>3.3584400000000001E-87</v>
      </c>
      <c r="P6118">
        <v>840</v>
      </c>
    </row>
    <row r="6119" spans="1:16" x14ac:dyDescent="0.25">
      <c r="A6119" t="s">
        <v>9211</v>
      </c>
      <c r="B6119">
        <v>2301</v>
      </c>
      <c r="C6119" s="3" t="str">
        <f>HYPERLINK("http://www.uniprot.org/uniprot/I1JCY6","tr|I1JCY6|I1JCY6_SOYBN")</f>
        <v>tr|I1JCY6|I1JCY6_SOYBN</v>
      </c>
      <c r="D6119" t="s">
        <v>71</v>
      </c>
      <c r="E6119">
        <v>61.78</v>
      </c>
      <c r="F6119">
        <v>683</v>
      </c>
      <c r="G6119">
        <v>261</v>
      </c>
      <c r="H6119">
        <v>23</v>
      </c>
      <c r="I6119">
        <v>1</v>
      </c>
      <c r="J6119">
        <v>1980</v>
      </c>
      <c r="K6119">
        <v>1</v>
      </c>
      <c r="L6119">
        <v>1</v>
      </c>
      <c r="M6119">
        <v>663</v>
      </c>
      <c r="N6119" t="s">
        <v>18</v>
      </c>
      <c r="O6119">
        <v>0</v>
      </c>
      <c r="P6119">
        <v>1982</v>
      </c>
    </row>
    <row r="6120" spans="1:16" x14ac:dyDescent="0.25">
      <c r="A6120" t="s">
        <v>9212</v>
      </c>
      <c r="B6120">
        <v>1554</v>
      </c>
      <c r="C6120" s="3" t="str">
        <f>HYPERLINK("http://www.uniprot.org/uniprot/I1JUY7","tr|I1JUY7|I1JUY7_SOYBN")</f>
        <v>tr|I1JUY7|I1JUY7_SOYBN</v>
      </c>
      <c r="D6120" t="s">
        <v>28</v>
      </c>
      <c r="E6120">
        <v>86.24</v>
      </c>
      <c r="F6120">
        <v>516</v>
      </c>
      <c r="G6120">
        <v>71</v>
      </c>
      <c r="H6120">
        <v>0</v>
      </c>
      <c r="I6120">
        <v>1</v>
      </c>
      <c r="J6120">
        <v>1548</v>
      </c>
      <c r="K6120">
        <v>1</v>
      </c>
      <c r="L6120">
        <v>1</v>
      </c>
      <c r="M6120">
        <v>505</v>
      </c>
      <c r="N6120" t="s">
        <v>18</v>
      </c>
      <c r="O6120">
        <v>0</v>
      </c>
      <c r="P6120">
        <v>2304</v>
      </c>
    </row>
    <row r="6121" spans="1:16" x14ac:dyDescent="0.25">
      <c r="A6121" t="s">
        <v>9213</v>
      </c>
      <c r="B6121">
        <v>2073</v>
      </c>
      <c r="C6121" s="3" t="str">
        <f>HYPERLINK("http://www.uniprot.org/uniprot/I1MEA2","tr|I1MEA2|I1MEA2_SOYBN")</f>
        <v>tr|I1MEA2|I1MEA2_SOYBN</v>
      </c>
      <c r="D6121" t="s">
        <v>71</v>
      </c>
      <c r="E6121">
        <v>63.12</v>
      </c>
      <c r="F6121">
        <v>716</v>
      </c>
      <c r="G6121">
        <v>264</v>
      </c>
      <c r="H6121">
        <v>27</v>
      </c>
      <c r="I6121">
        <v>1</v>
      </c>
      <c r="J6121">
        <v>2067</v>
      </c>
      <c r="K6121">
        <v>1</v>
      </c>
      <c r="L6121">
        <v>1</v>
      </c>
      <c r="M6121">
        <v>703</v>
      </c>
      <c r="N6121" t="s">
        <v>18</v>
      </c>
      <c r="O6121">
        <v>0</v>
      </c>
      <c r="P6121">
        <v>2259</v>
      </c>
    </row>
    <row r="6122" spans="1:16" x14ac:dyDescent="0.25">
      <c r="A6122" t="s">
        <v>9214</v>
      </c>
      <c r="B6122">
        <v>1071</v>
      </c>
      <c r="C6122" s="3" t="str">
        <f>HYPERLINK("http://www.uniprot.org/uniprot/I1LUX8","tr|I1LUX8|I1LUX8_SOYBN")</f>
        <v>tr|I1LUX8|I1LUX8_SOYBN</v>
      </c>
      <c r="D6122" t="s">
        <v>28</v>
      </c>
      <c r="E6122">
        <v>77.510000000000005</v>
      </c>
      <c r="F6122">
        <v>378</v>
      </c>
      <c r="G6122">
        <v>85</v>
      </c>
      <c r="H6122">
        <v>23</v>
      </c>
      <c r="I6122">
        <v>1</v>
      </c>
      <c r="J6122">
        <v>1065</v>
      </c>
      <c r="K6122">
        <v>1</v>
      </c>
      <c r="L6122">
        <v>1</v>
      </c>
      <c r="M6122">
        <v>374</v>
      </c>
      <c r="N6122" t="s">
        <v>18</v>
      </c>
      <c r="O6122" s="1">
        <v>3.9605099999999998E-158</v>
      </c>
      <c r="P6122">
        <v>1451</v>
      </c>
    </row>
    <row r="6123" spans="1:16" x14ac:dyDescent="0.25">
      <c r="A6123" t="s">
        <v>9215</v>
      </c>
      <c r="B6123">
        <v>516</v>
      </c>
      <c r="C6123" s="3" t="str">
        <f>HYPERLINK("http://www.uniprot.org/uniprot/B7FH42","tr|B7FH42|B7FH42_MEDTR")</f>
        <v>tr|B7FH42|B7FH42_MEDTR</v>
      </c>
      <c r="D6123" t="s">
        <v>9216</v>
      </c>
      <c r="E6123">
        <v>88.19</v>
      </c>
      <c r="F6123">
        <v>144</v>
      </c>
      <c r="G6123">
        <v>17</v>
      </c>
      <c r="H6123">
        <v>0</v>
      </c>
      <c r="I6123">
        <v>1</v>
      </c>
      <c r="J6123">
        <v>432</v>
      </c>
      <c r="K6123">
        <v>1</v>
      </c>
      <c r="L6123">
        <v>1</v>
      </c>
      <c r="M6123">
        <v>144</v>
      </c>
      <c r="N6123" t="s">
        <v>18</v>
      </c>
      <c r="O6123" s="1">
        <v>2.2527399999999999E-66</v>
      </c>
      <c r="P6123">
        <v>654</v>
      </c>
    </row>
    <row r="6124" spans="1:16" x14ac:dyDescent="0.25">
      <c r="A6124" t="s">
        <v>9217</v>
      </c>
      <c r="B6124">
        <v>1719</v>
      </c>
      <c r="C6124" s="3" t="str">
        <f>HYPERLINK("http://www.uniprot.org/uniprot/G7K5X9","tr|G7K5X9|G7K5X9_MEDTR")</f>
        <v>tr|G7K5X9|G7K5X9_MEDTR</v>
      </c>
      <c r="D6124" t="s">
        <v>9218</v>
      </c>
      <c r="E6124">
        <v>45.12</v>
      </c>
      <c r="F6124">
        <v>574</v>
      </c>
      <c r="G6124">
        <v>315</v>
      </c>
      <c r="H6124">
        <v>36</v>
      </c>
      <c r="I6124">
        <v>55</v>
      </c>
      <c r="J6124">
        <v>1668</v>
      </c>
      <c r="K6124">
        <v>1</v>
      </c>
      <c r="L6124">
        <v>130</v>
      </c>
      <c r="M6124">
        <v>638</v>
      </c>
      <c r="N6124" t="s">
        <v>18</v>
      </c>
      <c r="O6124" s="1">
        <v>2.2797000000000002E-93</v>
      </c>
      <c r="P6124">
        <v>895</v>
      </c>
    </row>
    <row r="6125" spans="1:16" x14ac:dyDescent="0.25">
      <c r="A6125" t="s">
        <v>9219</v>
      </c>
      <c r="B6125">
        <v>486</v>
      </c>
      <c r="C6125" s="3" t="str">
        <f>HYPERLINK("http://www.uniprot.org/uniprot/K7L9N1","tr|K7L9N1|K7L9N1_SOYBN")</f>
        <v>tr|K7L9N1|K7L9N1_SOYBN</v>
      </c>
      <c r="D6125" t="s">
        <v>28</v>
      </c>
      <c r="E6125">
        <v>37.71</v>
      </c>
      <c r="F6125">
        <v>175</v>
      </c>
      <c r="G6125">
        <v>109</v>
      </c>
      <c r="H6125">
        <v>38</v>
      </c>
      <c r="I6125">
        <v>28</v>
      </c>
      <c r="J6125">
        <v>438</v>
      </c>
      <c r="K6125">
        <v>1</v>
      </c>
      <c r="L6125">
        <v>226</v>
      </c>
      <c r="M6125">
        <v>399</v>
      </c>
      <c r="N6125" t="s">
        <v>18</v>
      </c>
      <c r="O6125" s="1">
        <v>9.8376499999999999E-22</v>
      </c>
      <c r="P6125">
        <v>269</v>
      </c>
    </row>
    <row r="6126" spans="1:16" x14ac:dyDescent="0.25">
      <c r="A6126" t="s">
        <v>9220</v>
      </c>
      <c r="B6126">
        <v>255</v>
      </c>
      <c r="C6126" s="3" t="str">
        <f>HYPERLINK("http://www.uniprot.org/uniprot/G7L2K4","tr|G7L2K4|G7L2K4_MEDTR")</f>
        <v>tr|G7L2K4|G7L2K4_MEDTR</v>
      </c>
      <c r="D6126" t="s">
        <v>9221</v>
      </c>
      <c r="E6126">
        <v>86.2</v>
      </c>
      <c r="F6126">
        <v>87</v>
      </c>
      <c r="G6126">
        <v>12</v>
      </c>
      <c r="H6126">
        <v>3</v>
      </c>
      <c r="I6126">
        <v>1</v>
      </c>
      <c r="J6126">
        <v>252</v>
      </c>
      <c r="K6126">
        <v>1</v>
      </c>
      <c r="L6126">
        <v>1</v>
      </c>
      <c r="M6126">
        <v>87</v>
      </c>
      <c r="N6126" t="s">
        <v>18</v>
      </c>
      <c r="O6126" s="1">
        <v>6.1699800000000004E-40</v>
      </c>
      <c r="P6126">
        <v>426</v>
      </c>
    </row>
    <row r="6127" spans="1:16" x14ac:dyDescent="0.25">
      <c r="A6127" t="s">
        <v>9222</v>
      </c>
      <c r="B6127">
        <v>1404</v>
      </c>
      <c r="C6127" s="3" t="str">
        <f>HYPERLINK("http://www.uniprot.org/uniprot/G7KY38","tr|G7KY38|G7KY38_MEDTR")</f>
        <v>tr|G7KY38|G7KY38_MEDTR</v>
      </c>
      <c r="D6127" t="s">
        <v>9223</v>
      </c>
      <c r="E6127">
        <v>48.17</v>
      </c>
      <c r="F6127">
        <v>467</v>
      </c>
      <c r="G6127">
        <v>242</v>
      </c>
      <c r="H6127">
        <v>37</v>
      </c>
      <c r="I6127">
        <v>1</v>
      </c>
      <c r="J6127">
        <v>1290</v>
      </c>
      <c r="K6127">
        <v>1</v>
      </c>
      <c r="L6127">
        <v>1</v>
      </c>
      <c r="M6127">
        <v>438</v>
      </c>
      <c r="N6127" t="s">
        <v>18</v>
      </c>
      <c r="O6127" s="1">
        <v>5.5968699999999998E-100</v>
      </c>
      <c r="P6127">
        <v>951</v>
      </c>
    </row>
    <row r="6128" spans="1:16" x14ac:dyDescent="0.25">
      <c r="A6128" t="s">
        <v>9224</v>
      </c>
      <c r="B6128">
        <v>1233</v>
      </c>
      <c r="C6128" s="3" t="str">
        <f>HYPERLINK("http://www.uniprot.org/uniprot/I1LB09","tr|I1LB09|I1LB09_SOYBN")</f>
        <v>tr|I1LB09|I1LB09_SOYBN</v>
      </c>
      <c r="D6128" t="s">
        <v>28</v>
      </c>
      <c r="E6128">
        <v>97.56</v>
      </c>
      <c r="F6128">
        <v>410</v>
      </c>
      <c r="G6128">
        <v>10</v>
      </c>
      <c r="H6128">
        <v>0</v>
      </c>
      <c r="I6128">
        <v>1</v>
      </c>
      <c r="J6128">
        <v>1230</v>
      </c>
      <c r="K6128">
        <v>1</v>
      </c>
      <c r="L6128">
        <v>1</v>
      </c>
      <c r="M6128">
        <v>410</v>
      </c>
      <c r="N6128" t="s">
        <v>18</v>
      </c>
      <c r="O6128">
        <v>0</v>
      </c>
      <c r="P6128">
        <v>2126</v>
      </c>
    </row>
    <row r="6129" spans="1:16" x14ac:dyDescent="0.25">
      <c r="A6129" t="s">
        <v>9225</v>
      </c>
      <c r="B6129">
        <v>1008</v>
      </c>
      <c r="C6129" s="3" t="str">
        <f>HYPERLINK("http://www.uniprot.org/uniprot/K7L0S4","tr|K7L0S4|K7L0S4_SOYBN")</f>
        <v>tr|K7L0S4|K7L0S4_SOYBN</v>
      </c>
      <c r="D6129" t="s">
        <v>28</v>
      </c>
      <c r="E6129">
        <v>56.43</v>
      </c>
      <c r="F6129">
        <v>365</v>
      </c>
      <c r="G6129">
        <v>159</v>
      </c>
      <c r="H6129">
        <v>34</v>
      </c>
      <c r="I6129">
        <v>1</v>
      </c>
      <c r="J6129">
        <v>993</v>
      </c>
      <c r="K6129">
        <v>1</v>
      </c>
      <c r="L6129">
        <v>34</v>
      </c>
      <c r="M6129">
        <v>383</v>
      </c>
      <c r="N6129" t="s">
        <v>18</v>
      </c>
      <c r="O6129" s="1">
        <v>2.4256900000000002E-106</v>
      </c>
      <c r="P6129">
        <v>1004</v>
      </c>
    </row>
    <row r="6130" spans="1:16" x14ac:dyDescent="0.25">
      <c r="A6130" t="s">
        <v>9226</v>
      </c>
      <c r="B6130">
        <v>780</v>
      </c>
      <c r="C6130" s="3" t="str">
        <f>HYPERLINK("http://www.uniprot.org/uniprot/I1LX74","tr|I1LX74|I1LX74_SOYBN")</f>
        <v>tr|I1LX74|I1LX74_SOYBN</v>
      </c>
      <c r="D6130" t="s">
        <v>28</v>
      </c>
      <c r="E6130">
        <v>75.19</v>
      </c>
      <c r="F6130">
        <v>254</v>
      </c>
      <c r="G6130">
        <v>63</v>
      </c>
      <c r="H6130">
        <v>1</v>
      </c>
      <c r="I6130">
        <v>1</v>
      </c>
      <c r="J6130">
        <v>759</v>
      </c>
      <c r="K6130">
        <v>1</v>
      </c>
      <c r="L6130">
        <v>1</v>
      </c>
      <c r="M6130">
        <v>254</v>
      </c>
      <c r="N6130" t="s">
        <v>18</v>
      </c>
      <c r="O6130" s="1">
        <v>1.06997E-99</v>
      </c>
      <c r="P6130">
        <v>945</v>
      </c>
    </row>
    <row r="6131" spans="1:16" x14ac:dyDescent="0.25">
      <c r="A6131" t="s">
        <v>9227</v>
      </c>
      <c r="B6131">
        <v>327</v>
      </c>
      <c r="C6131" s="3" t="str">
        <f>HYPERLINK("http://www.uniprot.org/uniprot/G7K318","tr|G7K318|G7K318_MEDTR")</f>
        <v>tr|G7K318|G7K318_MEDTR</v>
      </c>
      <c r="D6131" t="s">
        <v>9188</v>
      </c>
      <c r="E6131">
        <v>95.91</v>
      </c>
      <c r="F6131">
        <v>98</v>
      </c>
      <c r="G6131">
        <v>4</v>
      </c>
      <c r="H6131">
        <v>0</v>
      </c>
      <c r="I6131">
        <v>1</v>
      </c>
      <c r="J6131">
        <v>294</v>
      </c>
      <c r="K6131">
        <v>1</v>
      </c>
      <c r="L6131">
        <v>1</v>
      </c>
      <c r="M6131">
        <v>98</v>
      </c>
      <c r="N6131" t="s">
        <v>18</v>
      </c>
      <c r="O6131" s="1">
        <v>8.9978800000000006E-47</v>
      </c>
      <c r="P6131">
        <v>485</v>
      </c>
    </row>
    <row r="6132" spans="1:16" x14ac:dyDescent="0.25">
      <c r="A6132" t="s">
        <v>9228</v>
      </c>
      <c r="B6132">
        <v>1179</v>
      </c>
      <c r="C6132" s="3" t="str">
        <f>HYPERLINK("http://www.uniprot.org/uniprot/I1JGF8","tr|I1JGF8|I1JGF8_SOYBN")</f>
        <v>tr|I1JGF8|I1JGF8_SOYBN</v>
      </c>
      <c r="D6132" t="s">
        <v>28</v>
      </c>
      <c r="E6132">
        <v>34.35</v>
      </c>
      <c r="F6132">
        <v>163</v>
      </c>
      <c r="G6132">
        <v>107</v>
      </c>
      <c r="H6132">
        <v>6</v>
      </c>
      <c r="I6132">
        <v>526</v>
      </c>
      <c r="J6132">
        <v>996</v>
      </c>
      <c r="K6132">
        <v>1</v>
      </c>
      <c r="L6132">
        <v>335</v>
      </c>
      <c r="M6132">
        <v>494</v>
      </c>
      <c r="N6132" t="s">
        <v>18</v>
      </c>
      <c r="O6132" s="1">
        <v>4.7390900000000003E-14</v>
      </c>
      <c r="P6132">
        <v>209</v>
      </c>
    </row>
    <row r="6133" spans="1:16" x14ac:dyDescent="0.25">
      <c r="A6133" t="s">
        <v>9229</v>
      </c>
      <c r="B6133">
        <v>1401</v>
      </c>
      <c r="C6133" s="3" t="str">
        <f>HYPERLINK("http://www.uniprot.org/uniprot/I1MZZ5","tr|I1MZZ5|I1MZZ5_SOYBN")</f>
        <v>tr|I1MZZ5|I1MZZ5_SOYBN</v>
      </c>
      <c r="D6133" t="s">
        <v>28</v>
      </c>
      <c r="E6133">
        <v>77.39</v>
      </c>
      <c r="F6133">
        <v>469</v>
      </c>
      <c r="G6133">
        <v>106</v>
      </c>
      <c r="H6133">
        <v>3</v>
      </c>
      <c r="I6133">
        <v>1</v>
      </c>
      <c r="J6133">
        <v>1398</v>
      </c>
      <c r="K6133">
        <v>1</v>
      </c>
      <c r="L6133">
        <v>1</v>
      </c>
      <c r="M6133">
        <v>464</v>
      </c>
      <c r="N6133" t="s">
        <v>18</v>
      </c>
      <c r="O6133">
        <v>0</v>
      </c>
      <c r="P6133">
        <v>2003</v>
      </c>
    </row>
    <row r="6134" spans="1:16" x14ac:dyDescent="0.25">
      <c r="A6134" t="s">
        <v>9230</v>
      </c>
      <c r="B6134">
        <v>969</v>
      </c>
      <c r="C6134" s="3" t="str">
        <f>HYPERLINK("http://www.uniprot.org/uniprot/G7IJ15","tr|G7IJ15|G7IJ15_MEDTR")</f>
        <v>tr|G7IJ15|G7IJ15_MEDTR</v>
      </c>
      <c r="D6134" t="s">
        <v>495</v>
      </c>
      <c r="E6134">
        <v>33.75</v>
      </c>
      <c r="F6134">
        <v>317</v>
      </c>
      <c r="G6134">
        <v>210</v>
      </c>
      <c r="H6134">
        <v>1</v>
      </c>
      <c r="I6134">
        <v>7</v>
      </c>
      <c r="J6134">
        <v>954</v>
      </c>
      <c r="K6134">
        <v>1</v>
      </c>
      <c r="L6134">
        <v>23</v>
      </c>
      <c r="M6134">
        <v>307</v>
      </c>
      <c r="N6134" t="s">
        <v>18</v>
      </c>
      <c r="O6134" s="1">
        <v>1.36508E-42</v>
      </c>
      <c r="P6134">
        <v>454</v>
      </c>
    </row>
    <row r="6135" spans="1:16" x14ac:dyDescent="0.25">
      <c r="A6135" t="s">
        <v>9231</v>
      </c>
      <c r="B6135">
        <v>717</v>
      </c>
      <c r="C6135" s="3" t="str">
        <f>HYPERLINK("http://www.uniprot.org/uniprot/G7LJK6","tr|G7LJK6|G7LJK6_MEDTR")</f>
        <v>tr|G7LJK6|G7LJK6_MEDTR</v>
      </c>
      <c r="D6135" t="s">
        <v>9232</v>
      </c>
      <c r="E6135">
        <v>79.66</v>
      </c>
      <c r="F6135">
        <v>236</v>
      </c>
      <c r="G6135">
        <v>48</v>
      </c>
      <c r="H6135">
        <v>1</v>
      </c>
      <c r="I6135">
        <v>1</v>
      </c>
      <c r="J6135">
        <v>705</v>
      </c>
      <c r="K6135">
        <v>1</v>
      </c>
      <c r="L6135">
        <v>1</v>
      </c>
      <c r="M6135">
        <v>236</v>
      </c>
      <c r="N6135" t="s">
        <v>18</v>
      </c>
      <c r="O6135" s="1">
        <v>6.1744299999999996E-109</v>
      </c>
      <c r="P6135">
        <v>1024</v>
      </c>
    </row>
    <row r="6136" spans="1:16" x14ac:dyDescent="0.25">
      <c r="A6136" t="s">
        <v>9233</v>
      </c>
      <c r="B6136">
        <v>2406</v>
      </c>
      <c r="C6136" s="3" t="str">
        <f>HYPERLINK("http://www.uniprot.org/uniprot/K7LNT6","tr|K7LNT6|K7LNT6_SOYBN")</f>
        <v>tr|K7LNT6|K7LNT6_SOYBN</v>
      </c>
      <c r="D6136" t="s">
        <v>28</v>
      </c>
      <c r="E6136">
        <v>75.3</v>
      </c>
      <c r="F6136">
        <v>818</v>
      </c>
      <c r="G6136">
        <v>202</v>
      </c>
      <c r="H6136">
        <v>18</v>
      </c>
      <c r="I6136">
        <v>1</v>
      </c>
      <c r="J6136">
        <v>2400</v>
      </c>
      <c r="K6136">
        <v>1</v>
      </c>
      <c r="L6136">
        <v>132</v>
      </c>
      <c r="M6136">
        <v>945</v>
      </c>
      <c r="N6136" t="s">
        <v>18</v>
      </c>
      <c r="O6136">
        <v>0</v>
      </c>
      <c r="P6136">
        <v>3310</v>
      </c>
    </row>
    <row r="6137" spans="1:16" x14ac:dyDescent="0.25">
      <c r="A6137" t="s">
        <v>9234</v>
      </c>
      <c r="B6137">
        <v>921</v>
      </c>
      <c r="C6137" s="3" t="str">
        <f>HYPERLINK("http://www.uniprot.org/uniprot/I1LK28","tr|I1LK28|I1LK28_SOYBN")</f>
        <v>tr|I1LK28|I1LK28_SOYBN</v>
      </c>
      <c r="D6137" t="s">
        <v>28</v>
      </c>
      <c r="E6137">
        <v>67.48</v>
      </c>
      <c r="F6137">
        <v>326</v>
      </c>
      <c r="G6137">
        <v>106</v>
      </c>
      <c r="H6137">
        <v>28</v>
      </c>
      <c r="I6137">
        <v>1</v>
      </c>
      <c r="J6137">
        <v>894</v>
      </c>
      <c r="K6137">
        <v>1</v>
      </c>
      <c r="L6137">
        <v>13</v>
      </c>
      <c r="M6137">
        <v>335</v>
      </c>
      <c r="N6137" t="s">
        <v>18</v>
      </c>
      <c r="O6137" s="1">
        <v>1.64444E-111</v>
      </c>
      <c r="P6137">
        <v>1048</v>
      </c>
    </row>
    <row r="6138" spans="1:16" x14ac:dyDescent="0.25">
      <c r="A6138" t="s">
        <v>9235</v>
      </c>
      <c r="B6138">
        <v>1923</v>
      </c>
      <c r="C6138" s="3" t="str">
        <f>HYPERLINK("http://www.uniprot.org/uniprot/F6GW64","tr|F6GW64|F6GW64_VITVI")</f>
        <v>tr|F6GW64|F6GW64_VITVI</v>
      </c>
      <c r="D6138" t="s">
        <v>9236</v>
      </c>
      <c r="E6138">
        <v>65.42</v>
      </c>
      <c r="F6138">
        <v>645</v>
      </c>
      <c r="G6138">
        <v>223</v>
      </c>
      <c r="H6138">
        <v>11</v>
      </c>
      <c r="I6138">
        <v>19</v>
      </c>
      <c r="J6138">
        <v>1920</v>
      </c>
      <c r="K6138">
        <v>1</v>
      </c>
      <c r="L6138">
        <v>49</v>
      </c>
      <c r="M6138">
        <v>688</v>
      </c>
      <c r="N6138" t="s">
        <v>18</v>
      </c>
      <c r="O6138">
        <v>0</v>
      </c>
      <c r="P6138">
        <v>2183</v>
      </c>
    </row>
    <row r="6139" spans="1:16" x14ac:dyDescent="0.25">
      <c r="A6139" t="s">
        <v>9237</v>
      </c>
      <c r="B6139">
        <v>1749</v>
      </c>
      <c r="C6139" s="3" t="str">
        <f>HYPERLINK("http://www.uniprot.org/uniprot/G7LGE1","tr|G7LGE1|G7LGE1_MEDTR")</f>
        <v>tr|G7LGE1|G7LGE1_MEDTR</v>
      </c>
      <c r="D6139" t="s">
        <v>9238</v>
      </c>
      <c r="E6139">
        <v>77.459999999999994</v>
      </c>
      <c r="F6139">
        <v>608</v>
      </c>
      <c r="G6139">
        <v>137</v>
      </c>
      <c r="H6139">
        <v>26</v>
      </c>
      <c r="I6139">
        <v>1</v>
      </c>
      <c r="J6139">
        <v>1746</v>
      </c>
      <c r="K6139">
        <v>1</v>
      </c>
      <c r="L6139">
        <v>1</v>
      </c>
      <c r="M6139">
        <v>607</v>
      </c>
      <c r="N6139" t="s">
        <v>18</v>
      </c>
      <c r="O6139">
        <v>0</v>
      </c>
      <c r="P6139">
        <v>2353</v>
      </c>
    </row>
    <row r="6140" spans="1:16" x14ac:dyDescent="0.25">
      <c r="A6140" t="s">
        <v>9239</v>
      </c>
      <c r="B6140">
        <v>1161</v>
      </c>
      <c r="C6140" s="3" t="str">
        <f>HYPERLINK("http://www.uniprot.org/uniprot/G7LFI2","tr|G7LFI2|G7LFI2_MEDTR")</f>
        <v>tr|G7LFI2|G7LFI2_MEDTR</v>
      </c>
      <c r="D6140" t="s">
        <v>9240</v>
      </c>
      <c r="E6140">
        <v>69.680000000000007</v>
      </c>
      <c r="F6140">
        <v>386</v>
      </c>
      <c r="G6140">
        <v>117</v>
      </c>
      <c r="H6140">
        <v>0</v>
      </c>
      <c r="I6140">
        <v>1</v>
      </c>
      <c r="J6140">
        <v>1158</v>
      </c>
      <c r="K6140">
        <v>1</v>
      </c>
      <c r="L6140">
        <v>1</v>
      </c>
      <c r="M6140">
        <v>384</v>
      </c>
      <c r="N6140" t="s">
        <v>18</v>
      </c>
      <c r="O6140" s="1">
        <v>5.4748400000000003E-156</v>
      </c>
      <c r="P6140">
        <v>1433</v>
      </c>
    </row>
    <row r="6141" spans="1:16" x14ac:dyDescent="0.25">
      <c r="A6141" t="s">
        <v>9241</v>
      </c>
      <c r="B6141">
        <v>1539</v>
      </c>
      <c r="C6141" s="3" t="str">
        <f>HYPERLINK("http://www.uniprot.org/uniprot/L0P107","tr|L0P107|L0P107_LUPAN")</f>
        <v>tr|L0P107|L0P107_LUPAN</v>
      </c>
      <c r="D6141" t="s">
        <v>9242</v>
      </c>
      <c r="E6141">
        <v>57</v>
      </c>
      <c r="F6141">
        <v>507</v>
      </c>
      <c r="G6141">
        <v>218</v>
      </c>
      <c r="H6141">
        <v>12</v>
      </c>
      <c r="I6141">
        <v>52</v>
      </c>
      <c r="J6141">
        <v>1536</v>
      </c>
      <c r="K6141">
        <v>1</v>
      </c>
      <c r="L6141">
        <v>34</v>
      </c>
      <c r="M6141">
        <v>538</v>
      </c>
      <c r="N6141" t="s">
        <v>18</v>
      </c>
      <c r="O6141" s="1">
        <v>8.9742299999999994E-163</v>
      </c>
      <c r="P6141">
        <v>1493</v>
      </c>
    </row>
    <row r="6142" spans="1:16" x14ac:dyDescent="0.25">
      <c r="A6142" t="s">
        <v>9243</v>
      </c>
      <c r="B6142">
        <v>495</v>
      </c>
      <c r="C6142" s="3" t="str">
        <f>HYPERLINK("http://www.uniprot.org/uniprot/G7K9K6","tr|G7K9K6|G7K9K6_MEDTR")</f>
        <v>tr|G7K9K6|G7K9K6_MEDTR</v>
      </c>
      <c r="D6142" t="s">
        <v>9244</v>
      </c>
      <c r="E6142">
        <v>89.28</v>
      </c>
      <c r="F6142">
        <v>168</v>
      </c>
      <c r="G6142">
        <v>18</v>
      </c>
      <c r="H6142">
        <v>4</v>
      </c>
      <c r="I6142">
        <v>1</v>
      </c>
      <c r="J6142">
        <v>492</v>
      </c>
      <c r="K6142">
        <v>1</v>
      </c>
      <c r="L6142">
        <v>1</v>
      </c>
      <c r="M6142">
        <v>168</v>
      </c>
      <c r="N6142" t="s">
        <v>18</v>
      </c>
      <c r="O6142" s="1">
        <v>5.75711E-78</v>
      </c>
      <c r="P6142">
        <v>754</v>
      </c>
    </row>
    <row r="6143" spans="1:16" x14ac:dyDescent="0.25">
      <c r="A6143" t="s">
        <v>9245</v>
      </c>
      <c r="B6143">
        <v>1002</v>
      </c>
      <c r="C6143" s="3" t="str">
        <f>HYPERLINK("http://www.uniprot.org/uniprot/G7JL33","tr|G7JL33|G7JL33_MEDTR")</f>
        <v>tr|G7JL33|G7JL33_MEDTR</v>
      </c>
      <c r="D6143" t="s">
        <v>9246</v>
      </c>
      <c r="E6143">
        <v>75.3</v>
      </c>
      <c r="F6143">
        <v>332</v>
      </c>
      <c r="G6143">
        <v>82</v>
      </c>
      <c r="H6143">
        <v>0</v>
      </c>
      <c r="I6143">
        <v>1</v>
      </c>
      <c r="J6143">
        <v>996</v>
      </c>
      <c r="K6143">
        <v>1</v>
      </c>
      <c r="L6143">
        <v>1</v>
      </c>
      <c r="M6143">
        <v>320</v>
      </c>
      <c r="N6143" t="s">
        <v>18</v>
      </c>
      <c r="O6143" s="1">
        <v>2.29793E-141</v>
      </c>
      <c r="P6143">
        <v>1306</v>
      </c>
    </row>
    <row r="6144" spans="1:16" x14ac:dyDescent="0.25">
      <c r="A6144" t="s">
        <v>9247</v>
      </c>
      <c r="B6144">
        <v>339</v>
      </c>
      <c r="C6144" s="3" t="str">
        <f>HYPERLINK("http://www.uniprot.org/uniprot/G7IMY6","tr|G7IMY6|G7IMY6_MEDTR")</f>
        <v>tr|G7IMY6|G7IMY6_MEDTR</v>
      </c>
      <c r="D6144" t="s">
        <v>5521</v>
      </c>
      <c r="E6144">
        <v>52.87</v>
      </c>
      <c r="F6144">
        <v>87</v>
      </c>
      <c r="G6144">
        <v>41</v>
      </c>
      <c r="H6144">
        <v>3</v>
      </c>
      <c r="I6144">
        <v>1</v>
      </c>
      <c r="J6144">
        <v>252</v>
      </c>
      <c r="K6144">
        <v>1</v>
      </c>
      <c r="L6144">
        <v>112</v>
      </c>
      <c r="M6144">
        <v>197</v>
      </c>
      <c r="N6144" t="s">
        <v>18</v>
      </c>
      <c r="O6144" s="1">
        <v>2.19999E-13</v>
      </c>
      <c r="P6144">
        <v>197</v>
      </c>
    </row>
    <row r="6145" spans="1:16" x14ac:dyDescent="0.25">
      <c r="A6145" t="s">
        <v>9248</v>
      </c>
      <c r="B6145">
        <v>396</v>
      </c>
      <c r="C6145" s="3" t="str">
        <f>HYPERLINK("http://www.uniprot.org/uniprot/G7JRZ8","tr|G7JRZ8|G7JRZ8_MEDTR")</f>
        <v>tr|G7JRZ8|G7JRZ8_MEDTR</v>
      </c>
      <c r="D6145" t="s">
        <v>3380</v>
      </c>
      <c r="E6145">
        <v>71.42</v>
      </c>
      <c r="F6145">
        <v>133</v>
      </c>
      <c r="G6145">
        <v>38</v>
      </c>
      <c r="H6145">
        <v>2</v>
      </c>
      <c r="I6145">
        <v>1</v>
      </c>
      <c r="J6145">
        <v>393</v>
      </c>
      <c r="K6145">
        <v>1</v>
      </c>
      <c r="L6145">
        <v>20</v>
      </c>
      <c r="M6145">
        <v>152</v>
      </c>
      <c r="N6145" t="s">
        <v>18</v>
      </c>
      <c r="O6145" s="1">
        <v>1.6412200000000001E-48</v>
      </c>
      <c r="P6145">
        <v>500</v>
      </c>
    </row>
    <row r="6146" spans="1:16" x14ac:dyDescent="0.25">
      <c r="A6146" t="s">
        <v>9249</v>
      </c>
      <c r="B6146">
        <v>447</v>
      </c>
      <c r="C6146" s="3" t="str">
        <f>HYPERLINK("http://www.uniprot.org/uniprot/G7LF85","tr|G7LF85|G7LF85_MEDTR")</f>
        <v>tr|G7LF85|G7LF85_MEDTR</v>
      </c>
      <c r="D6146" t="s">
        <v>4936</v>
      </c>
      <c r="E6146">
        <v>56.66</v>
      </c>
      <c r="F6146">
        <v>60</v>
      </c>
      <c r="G6146">
        <v>26</v>
      </c>
      <c r="H6146">
        <v>1</v>
      </c>
      <c r="I6146">
        <v>1</v>
      </c>
      <c r="J6146">
        <v>177</v>
      </c>
      <c r="K6146">
        <v>1</v>
      </c>
      <c r="L6146">
        <v>1</v>
      </c>
      <c r="M6146">
        <v>59</v>
      </c>
      <c r="N6146" t="s">
        <v>18</v>
      </c>
      <c r="O6146" s="1">
        <v>2.7878E-8</v>
      </c>
      <c r="P6146">
        <v>153</v>
      </c>
    </row>
    <row r="6147" spans="1:16" x14ac:dyDescent="0.25">
      <c r="A6147" t="s">
        <v>9250</v>
      </c>
      <c r="B6147">
        <v>1209</v>
      </c>
      <c r="C6147" s="3" t="str">
        <f>HYPERLINK("http://www.uniprot.org/uniprot/A5AHQ6","tr|A5AHQ6|A5AHQ6_VITVI")</f>
        <v>tr|A5AHQ6|A5AHQ6_VITVI</v>
      </c>
      <c r="D6147" t="s">
        <v>563</v>
      </c>
      <c r="E6147">
        <v>20.61</v>
      </c>
      <c r="F6147">
        <v>422</v>
      </c>
      <c r="G6147">
        <v>335</v>
      </c>
      <c r="H6147">
        <v>26</v>
      </c>
      <c r="I6147">
        <v>1</v>
      </c>
      <c r="J6147">
        <v>1188</v>
      </c>
      <c r="K6147">
        <v>1</v>
      </c>
      <c r="L6147">
        <v>599</v>
      </c>
      <c r="M6147">
        <v>1008</v>
      </c>
      <c r="N6147" t="s">
        <v>18</v>
      </c>
      <c r="O6147" s="1">
        <v>7.6097900000000001E-15</v>
      </c>
      <c r="P6147">
        <v>216</v>
      </c>
    </row>
    <row r="6148" spans="1:16" x14ac:dyDescent="0.25">
      <c r="A6148" t="s">
        <v>9251</v>
      </c>
      <c r="B6148">
        <v>666</v>
      </c>
      <c r="C6148" s="3" t="str">
        <f>HYPERLINK("http://www.uniprot.org/uniprot/Q2HW33","tr|Q2HW33|Q2HW33_MEDTR")</f>
        <v>tr|Q2HW33|Q2HW33_MEDTR</v>
      </c>
      <c r="D6148" t="s">
        <v>9252</v>
      </c>
      <c r="E6148">
        <v>84.16</v>
      </c>
      <c r="F6148">
        <v>221</v>
      </c>
      <c r="G6148">
        <v>35</v>
      </c>
      <c r="H6148">
        <v>1</v>
      </c>
      <c r="I6148">
        <v>1</v>
      </c>
      <c r="J6148">
        <v>660</v>
      </c>
      <c r="K6148">
        <v>1</v>
      </c>
      <c r="L6148">
        <v>1</v>
      </c>
      <c r="M6148">
        <v>221</v>
      </c>
      <c r="N6148" t="s">
        <v>18</v>
      </c>
      <c r="O6148" s="1">
        <v>3.1520000000000001E-106</v>
      </c>
      <c r="P6148">
        <v>1000</v>
      </c>
    </row>
    <row r="6149" spans="1:16" x14ac:dyDescent="0.25">
      <c r="A6149" t="s">
        <v>9253</v>
      </c>
      <c r="B6149">
        <v>3189</v>
      </c>
      <c r="C6149" s="3" t="str">
        <f>HYPERLINK("http://www.uniprot.org/uniprot/K7MLH5","tr|K7MLH5|K7MLH5_SOYBN")</f>
        <v>tr|K7MLH5|K7MLH5_SOYBN</v>
      </c>
      <c r="D6149" t="s">
        <v>28</v>
      </c>
      <c r="E6149">
        <v>67.17</v>
      </c>
      <c r="F6149">
        <v>780</v>
      </c>
      <c r="G6149">
        <v>256</v>
      </c>
      <c r="H6149">
        <v>1</v>
      </c>
      <c r="I6149">
        <v>130</v>
      </c>
      <c r="J6149">
        <v>2466</v>
      </c>
      <c r="K6149">
        <v>1</v>
      </c>
      <c r="L6149">
        <v>71</v>
      </c>
      <c r="M6149">
        <v>796</v>
      </c>
      <c r="N6149" t="s">
        <v>18</v>
      </c>
      <c r="O6149">
        <v>0</v>
      </c>
      <c r="P6149">
        <v>2666</v>
      </c>
    </row>
    <row r="6150" spans="1:16" x14ac:dyDescent="0.25">
      <c r="A6150" t="s">
        <v>9254</v>
      </c>
      <c r="B6150">
        <v>276</v>
      </c>
      <c r="C6150" s="3" t="str">
        <f>HYPERLINK("http://www.uniprot.org/uniprot/I1LUX7","tr|I1LUX7|I1LUX7_SOYBN")</f>
        <v>tr|I1LUX7|I1LUX7_SOYBN</v>
      </c>
      <c r="D6150" t="s">
        <v>28</v>
      </c>
      <c r="E6150">
        <v>76.84</v>
      </c>
      <c r="F6150">
        <v>95</v>
      </c>
      <c r="G6150">
        <v>22</v>
      </c>
      <c r="H6150">
        <v>8</v>
      </c>
      <c r="I6150">
        <v>1</v>
      </c>
      <c r="J6150">
        <v>261</v>
      </c>
      <c r="K6150">
        <v>1</v>
      </c>
      <c r="L6150">
        <v>19</v>
      </c>
      <c r="M6150">
        <v>112</v>
      </c>
      <c r="N6150" t="s">
        <v>18</v>
      </c>
      <c r="O6150" s="1">
        <v>1.2582900000000001E-32</v>
      </c>
      <c r="P6150">
        <v>363</v>
      </c>
    </row>
    <row r="6151" spans="1:16" x14ac:dyDescent="0.25">
      <c r="A6151" t="s">
        <v>9255</v>
      </c>
      <c r="B6151">
        <v>849</v>
      </c>
      <c r="C6151" s="3" t="str">
        <f>HYPERLINK("http://www.uniprot.org/uniprot/G7J800","tr|G7J800|G7J800_MEDTR")</f>
        <v>tr|G7J800|G7J800_MEDTR</v>
      </c>
      <c r="D6151" t="s">
        <v>936</v>
      </c>
      <c r="E6151">
        <v>90.44</v>
      </c>
      <c r="F6151">
        <v>272</v>
      </c>
      <c r="G6151">
        <v>26</v>
      </c>
      <c r="H6151">
        <v>10</v>
      </c>
      <c r="I6151">
        <v>58</v>
      </c>
      <c r="J6151">
        <v>843</v>
      </c>
      <c r="K6151">
        <v>1</v>
      </c>
      <c r="L6151">
        <v>486</v>
      </c>
      <c r="M6151">
        <v>757</v>
      </c>
      <c r="N6151" t="s">
        <v>18</v>
      </c>
      <c r="O6151" s="1">
        <v>4.6805299999999997E-139</v>
      </c>
      <c r="P6151">
        <v>1285</v>
      </c>
    </row>
    <row r="6152" spans="1:16" x14ac:dyDescent="0.25">
      <c r="A6152" t="s">
        <v>9256</v>
      </c>
      <c r="B6152">
        <v>558</v>
      </c>
      <c r="C6152" s="3" t="str">
        <f>HYPERLINK("http://www.uniprot.org/uniprot/I3S1K7","tr|I3S1K7|I3S1K7_LOTJA")</f>
        <v>tr|I3S1K7|I3S1K7_LOTJA</v>
      </c>
      <c r="D6152" t="s">
        <v>93</v>
      </c>
      <c r="E6152">
        <v>67.02</v>
      </c>
      <c r="F6152">
        <v>185</v>
      </c>
      <c r="G6152">
        <v>61</v>
      </c>
      <c r="H6152">
        <v>0</v>
      </c>
      <c r="I6152">
        <v>1</v>
      </c>
      <c r="J6152">
        <v>555</v>
      </c>
      <c r="K6152">
        <v>1</v>
      </c>
      <c r="L6152">
        <v>1</v>
      </c>
      <c r="M6152">
        <v>184</v>
      </c>
      <c r="N6152" t="s">
        <v>18</v>
      </c>
      <c r="O6152" s="1">
        <v>2.2168299999999999E-62</v>
      </c>
      <c r="P6152">
        <v>620</v>
      </c>
    </row>
    <row r="6153" spans="1:16" x14ac:dyDescent="0.25">
      <c r="A6153" t="s">
        <v>9257</v>
      </c>
      <c r="B6153">
        <v>906</v>
      </c>
      <c r="C6153" s="3" t="str">
        <f>HYPERLINK("http://www.uniprot.org/uniprot/I3TAC5","tr|I3TAC5|I3TAC5_LOTJA")</f>
        <v>tr|I3TAC5|I3TAC5_LOTJA</v>
      </c>
      <c r="D6153" t="s">
        <v>93</v>
      </c>
      <c r="E6153">
        <v>73.040000000000006</v>
      </c>
      <c r="F6153">
        <v>256</v>
      </c>
      <c r="G6153">
        <v>69</v>
      </c>
      <c r="H6153">
        <v>0</v>
      </c>
      <c r="I6153">
        <v>136</v>
      </c>
      <c r="J6153">
        <v>903</v>
      </c>
      <c r="K6153">
        <v>1</v>
      </c>
      <c r="L6153">
        <v>22</v>
      </c>
      <c r="M6153">
        <v>272</v>
      </c>
      <c r="N6153" t="s">
        <v>18</v>
      </c>
      <c r="O6153" s="1">
        <v>4.8681500000000004E-100</v>
      </c>
      <c r="P6153">
        <v>949</v>
      </c>
    </row>
    <row r="6154" spans="1:16" x14ac:dyDescent="0.25">
      <c r="A6154" t="s">
        <v>9258</v>
      </c>
      <c r="B6154">
        <v>2226</v>
      </c>
      <c r="C6154" s="3" t="str">
        <f>HYPERLINK("http://www.uniprot.org/uniprot/I1JS72","tr|I1JS72|I1JS72_SOYBN")</f>
        <v>tr|I1JS72|I1JS72_SOYBN</v>
      </c>
      <c r="D6154" t="s">
        <v>71</v>
      </c>
      <c r="E6154">
        <v>70.12</v>
      </c>
      <c r="F6154">
        <v>703</v>
      </c>
      <c r="G6154">
        <v>210</v>
      </c>
      <c r="H6154">
        <v>8</v>
      </c>
      <c r="I6154">
        <v>130</v>
      </c>
      <c r="J6154">
        <v>2214</v>
      </c>
      <c r="K6154">
        <v>1</v>
      </c>
      <c r="L6154">
        <v>45</v>
      </c>
      <c r="M6154">
        <v>740</v>
      </c>
      <c r="N6154" t="s">
        <v>18</v>
      </c>
      <c r="O6154">
        <v>0</v>
      </c>
      <c r="P6154">
        <v>2431</v>
      </c>
    </row>
    <row r="6155" spans="1:16" x14ac:dyDescent="0.25">
      <c r="A6155" t="s">
        <v>9259</v>
      </c>
      <c r="B6155">
        <v>2004</v>
      </c>
      <c r="C6155" s="3" t="str">
        <f>HYPERLINK("http://www.uniprot.org/uniprot/G7I2H0","tr|G7I2H0|G7I2H0_MEDTR")</f>
        <v>tr|G7I2H0|G7I2H0_MEDTR</v>
      </c>
      <c r="D6155" t="s">
        <v>144</v>
      </c>
      <c r="E6155">
        <v>33.72</v>
      </c>
      <c r="F6155">
        <v>338</v>
      </c>
      <c r="G6155">
        <v>224</v>
      </c>
      <c r="H6155">
        <v>2</v>
      </c>
      <c r="I6155">
        <v>964</v>
      </c>
      <c r="J6155">
        <v>1971</v>
      </c>
      <c r="K6155">
        <v>1</v>
      </c>
      <c r="L6155">
        <v>27</v>
      </c>
      <c r="M6155">
        <v>313</v>
      </c>
      <c r="N6155" t="s">
        <v>18</v>
      </c>
      <c r="O6155" s="1">
        <v>2.5269200000000001E-38</v>
      </c>
      <c r="P6155">
        <v>421</v>
      </c>
    </row>
    <row r="6156" spans="1:16" x14ac:dyDescent="0.25">
      <c r="A6156" t="s">
        <v>9260</v>
      </c>
      <c r="B6156">
        <v>384</v>
      </c>
      <c r="C6156" s="3" t="str">
        <f>HYPERLINK("http://www.uniprot.org/uniprot/G7IAA7","tr|G7IAA7|G7IAA7_MEDTR")</f>
        <v>tr|G7IAA7|G7IAA7_MEDTR</v>
      </c>
      <c r="D6156" t="s">
        <v>9261</v>
      </c>
      <c r="E6156">
        <v>68.7</v>
      </c>
      <c r="F6156">
        <v>131</v>
      </c>
      <c r="G6156">
        <v>41</v>
      </c>
      <c r="H6156">
        <v>4</v>
      </c>
      <c r="I6156">
        <v>1</v>
      </c>
      <c r="J6156">
        <v>381</v>
      </c>
      <c r="K6156">
        <v>1</v>
      </c>
      <c r="L6156">
        <v>1</v>
      </c>
      <c r="M6156">
        <v>122</v>
      </c>
      <c r="N6156" t="s">
        <v>18</v>
      </c>
      <c r="O6156" s="1">
        <v>1.78799E-47</v>
      </c>
      <c r="P6156">
        <v>491</v>
      </c>
    </row>
    <row r="6157" spans="1:16" x14ac:dyDescent="0.25">
      <c r="A6157" t="s">
        <v>9262</v>
      </c>
      <c r="B6157">
        <v>192</v>
      </c>
      <c r="C6157" s="3" t="str">
        <f>HYPERLINK("http://www.uniprot.org/uniprot/G7K4K3","tr|G7K4K3|G7K4K3_MEDTR")</f>
        <v>tr|G7K4K3|G7K4K3_MEDTR</v>
      </c>
      <c r="D6157" t="s">
        <v>9263</v>
      </c>
      <c r="E6157">
        <v>58.62</v>
      </c>
      <c r="F6157">
        <v>58</v>
      </c>
      <c r="G6157">
        <v>24</v>
      </c>
      <c r="H6157">
        <v>0</v>
      </c>
      <c r="I6157">
        <v>13</v>
      </c>
      <c r="J6157">
        <v>186</v>
      </c>
      <c r="K6157">
        <v>1</v>
      </c>
      <c r="L6157">
        <v>65</v>
      </c>
      <c r="M6157">
        <v>122</v>
      </c>
      <c r="N6157" t="s">
        <v>18</v>
      </c>
      <c r="O6157" s="1">
        <v>6.6580200000000003E-10</v>
      </c>
      <c r="P6157">
        <v>167</v>
      </c>
    </row>
    <row r="6158" spans="1:16" x14ac:dyDescent="0.25">
      <c r="A6158" t="s">
        <v>9264</v>
      </c>
      <c r="B6158">
        <v>900</v>
      </c>
      <c r="C6158" s="3" t="str">
        <f>HYPERLINK("http://www.uniprot.org/uniprot/K7LXZ7","tr|K7LXZ7|K7LXZ7_SOYBN")</f>
        <v>tr|K7LXZ7|K7LXZ7_SOYBN</v>
      </c>
      <c r="D6158" t="s">
        <v>28</v>
      </c>
      <c r="E6158">
        <v>59.54</v>
      </c>
      <c r="F6158">
        <v>351</v>
      </c>
      <c r="G6158">
        <v>142</v>
      </c>
      <c r="H6158">
        <v>52</v>
      </c>
      <c r="I6158">
        <v>1</v>
      </c>
      <c r="J6158">
        <v>897</v>
      </c>
      <c r="K6158">
        <v>1</v>
      </c>
      <c r="L6158">
        <v>1</v>
      </c>
      <c r="M6158">
        <v>336</v>
      </c>
      <c r="N6158" t="s">
        <v>18</v>
      </c>
      <c r="O6158" s="1">
        <v>1.5011000000000001E-85</v>
      </c>
      <c r="P6158">
        <v>824</v>
      </c>
    </row>
    <row r="6159" spans="1:16" x14ac:dyDescent="0.25">
      <c r="A6159" t="s">
        <v>9265</v>
      </c>
      <c r="B6159">
        <v>375</v>
      </c>
      <c r="C6159" s="3" t="str">
        <f>HYPERLINK("http://www.uniprot.org/uniprot/B7FGI3","tr|B7FGI3|B7FGI3_MEDTR")</f>
        <v>tr|B7FGI3|B7FGI3_MEDTR</v>
      </c>
      <c r="D6159" t="s">
        <v>22</v>
      </c>
      <c r="E6159">
        <v>98.38</v>
      </c>
      <c r="F6159">
        <v>124</v>
      </c>
      <c r="G6159">
        <v>2</v>
      </c>
      <c r="H6159">
        <v>0</v>
      </c>
      <c r="I6159">
        <v>1</v>
      </c>
      <c r="J6159">
        <v>372</v>
      </c>
      <c r="K6159">
        <v>1</v>
      </c>
      <c r="L6159">
        <v>1</v>
      </c>
      <c r="M6159">
        <v>124</v>
      </c>
      <c r="N6159" t="s">
        <v>18</v>
      </c>
      <c r="O6159" s="1">
        <v>1.8034100000000001E-63</v>
      </c>
      <c r="P6159">
        <v>629</v>
      </c>
    </row>
    <row r="6160" spans="1:16" x14ac:dyDescent="0.25">
      <c r="A6160" t="s">
        <v>9266</v>
      </c>
      <c r="B6160">
        <v>1995</v>
      </c>
      <c r="C6160" s="3" t="str">
        <f>HYPERLINK("http://www.uniprot.org/uniprot/G7I284","tr|G7I284|G7I284_MEDTR")</f>
        <v>tr|G7I284|G7I284_MEDTR</v>
      </c>
      <c r="D6160" t="s">
        <v>9267</v>
      </c>
      <c r="E6160">
        <v>80.59</v>
      </c>
      <c r="F6160">
        <v>670</v>
      </c>
      <c r="G6160">
        <v>130</v>
      </c>
      <c r="H6160">
        <v>6</v>
      </c>
      <c r="I6160">
        <v>1</v>
      </c>
      <c r="J6160">
        <v>1992</v>
      </c>
      <c r="K6160">
        <v>1</v>
      </c>
      <c r="L6160">
        <v>1</v>
      </c>
      <c r="M6160">
        <v>669</v>
      </c>
      <c r="N6160" t="s">
        <v>18</v>
      </c>
      <c r="O6160">
        <v>0</v>
      </c>
      <c r="P6160">
        <v>2794</v>
      </c>
    </row>
    <row r="6161" spans="1:16" x14ac:dyDescent="0.25">
      <c r="A6161" t="s">
        <v>9268</v>
      </c>
      <c r="B6161">
        <v>1608</v>
      </c>
      <c r="C6161" s="3" t="str">
        <f>HYPERLINK("http://www.uniprot.org/uniprot/G7J2L7","tr|G7J2L7|G7J2L7_MEDTR")</f>
        <v>tr|G7J2L7|G7J2L7_MEDTR</v>
      </c>
      <c r="D6161" t="s">
        <v>9269</v>
      </c>
      <c r="E6161">
        <v>97.57</v>
      </c>
      <c r="F6161">
        <v>535</v>
      </c>
      <c r="G6161">
        <v>13</v>
      </c>
      <c r="H6161">
        <v>0</v>
      </c>
      <c r="I6161">
        <v>1</v>
      </c>
      <c r="J6161">
        <v>1605</v>
      </c>
      <c r="K6161">
        <v>1</v>
      </c>
      <c r="L6161">
        <v>1</v>
      </c>
      <c r="M6161">
        <v>535</v>
      </c>
      <c r="N6161" t="s">
        <v>18</v>
      </c>
      <c r="O6161">
        <v>0</v>
      </c>
      <c r="P6161">
        <v>2660</v>
      </c>
    </row>
    <row r="6162" spans="1:16" x14ac:dyDescent="0.25">
      <c r="A6162" t="s">
        <v>9270</v>
      </c>
      <c r="B6162">
        <v>1110</v>
      </c>
      <c r="C6162" s="3" t="str">
        <f>HYPERLINK("http://www.uniprot.org/uniprot/G7IW71","tr|G7IW71|G7IW71_MEDTR")</f>
        <v>tr|G7IW71|G7IW71_MEDTR</v>
      </c>
      <c r="D6162" t="s">
        <v>9271</v>
      </c>
      <c r="E6162">
        <v>85.12</v>
      </c>
      <c r="F6162">
        <v>242</v>
      </c>
      <c r="G6162">
        <v>36</v>
      </c>
      <c r="H6162">
        <v>1</v>
      </c>
      <c r="I6162">
        <v>10</v>
      </c>
      <c r="J6162">
        <v>732</v>
      </c>
      <c r="K6162">
        <v>1</v>
      </c>
      <c r="L6162">
        <v>7</v>
      </c>
      <c r="M6162">
        <v>248</v>
      </c>
      <c r="N6162" t="s">
        <v>18</v>
      </c>
      <c r="O6162" s="1">
        <v>5.88821E-112</v>
      </c>
      <c r="P6162">
        <v>1053</v>
      </c>
    </row>
    <row r="6163" spans="1:16" x14ac:dyDescent="0.25">
      <c r="A6163" t="s">
        <v>9272</v>
      </c>
      <c r="B6163">
        <v>882</v>
      </c>
      <c r="C6163" s="3" t="str">
        <f>HYPERLINK("http://www.uniprot.org/uniprot/G7LJK8","tr|G7LJK8|G7LJK8_MEDTR")</f>
        <v>tr|G7LJK8|G7LJK8_MEDTR</v>
      </c>
      <c r="D6163" t="s">
        <v>9273</v>
      </c>
      <c r="E6163">
        <v>93.85</v>
      </c>
      <c r="F6163">
        <v>293</v>
      </c>
      <c r="G6163">
        <v>18</v>
      </c>
      <c r="H6163">
        <v>0</v>
      </c>
      <c r="I6163">
        <v>1</v>
      </c>
      <c r="J6163">
        <v>879</v>
      </c>
      <c r="K6163">
        <v>1</v>
      </c>
      <c r="L6163">
        <v>55</v>
      </c>
      <c r="M6163">
        <v>347</v>
      </c>
      <c r="N6163" t="s">
        <v>18</v>
      </c>
      <c r="O6163" s="1">
        <v>8.2870200000000003E-158</v>
      </c>
      <c r="P6163">
        <v>1447</v>
      </c>
    </row>
    <row r="6164" spans="1:16" x14ac:dyDescent="0.25">
      <c r="A6164" t="s">
        <v>9274</v>
      </c>
      <c r="B6164">
        <v>1344</v>
      </c>
      <c r="C6164" s="3" t="str">
        <f>HYPERLINK("http://www.uniprot.org/uniprot/I1LK31","tr|I1LK31|I1LK31_SOYBN")</f>
        <v>tr|I1LK31|I1LK31_SOYBN</v>
      </c>
      <c r="D6164" t="s">
        <v>28</v>
      </c>
      <c r="E6164">
        <v>85.01</v>
      </c>
      <c r="F6164">
        <v>447</v>
      </c>
      <c r="G6164">
        <v>67</v>
      </c>
      <c r="H6164">
        <v>0</v>
      </c>
      <c r="I6164">
        <v>1</v>
      </c>
      <c r="J6164">
        <v>1341</v>
      </c>
      <c r="K6164">
        <v>1</v>
      </c>
      <c r="L6164">
        <v>1</v>
      </c>
      <c r="M6164">
        <v>447</v>
      </c>
      <c r="N6164" t="s">
        <v>18</v>
      </c>
      <c r="O6164">
        <v>0</v>
      </c>
      <c r="P6164">
        <v>1999</v>
      </c>
    </row>
    <row r="6165" spans="1:16" x14ac:dyDescent="0.25">
      <c r="A6165" t="s">
        <v>9275</v>
      </c>
      <c r="B6165">
        <v>666</v>
      </c>
      <c r="C6165" s="3" t="str">
        <f>HYPERLINK("http://www.uniprot.org/uniprot/D7SN71","tr|D7SN71|D7SN71_VITVI")</f>
        <v>tr|D7SN71|D7SN71_VITVI</v>
      </c>
      <c r="D6165" t="s">
        <v>9276</v>
      </c>
      <c r="E6165">
        <v>63.63</v>
      </c>
      <c r="F6165">
        <v>121</v>
      </c>
      <c r="G6165">
        <v>44</v>
      </c>
      <c r="H6165">
        <v>0</v>
      </c>
      <c r="I6165">
        <v>295</v>
      </c>
      <c r="J6165">
        <v>657</v>
      </c>
      <c r="K6165">
        <v>1</v>
      </c>
      <c r="L6165">
        <v>14</v>
      </c>
      <c r="M6165">
        <v>134</v>
      </c>
      <c r="N6165" t="s">
        <v>18</v>
      </c>
      <c r="O6165" s="1">
        <v>7.6605200000000003E-36</v>
      </c>
      <c r="P6165">
        <v>393</v>
      </c>
    </row>
    <row r="6166" spans="1:16" x14ac:dyDescent="0.25">
      <c r="A6166" t="s">
        <v>9277</v>
      </c>
      <c r="B6166">
        <v>735</v>
      </c>
      <c r="C6166" s="3" t="str">
        <f>HYPERLINK("http://www.uniprot.org/uniprot/G7ZY42","tr|G7ZY42|G7ZY42_MEDTR")</f>
        <v>tr|G7ZY42|G7ZY42_MEDTR</v>
      </c>
      <c r="D6166" t="s">
        <v>9278</v>
      </c>
      <c r="E6166">
        <v>89.87</v>
      </c>
      <c r="F6166">
        <v>247</v>
      </c>
      <c r="G6166">
        <v>25</v>
      </c>
      <c r="H6166">
        <v>9</v>
      </c>
      <c r="I6166">
        <v>19</v>
      </c>
      <c r="J6166">
        <v>732</v>
      </c>
      <c r="K6166">
        <v>1</v>
      </c>
      <c r="L6166">
        <v>3</v>
      </c>
      <c r="M6166">
        <v>249</v>
      </c>
      <c r="N6166" t="s">
        <v>18</v>
      </c>
      <c r="O6166" s="1">
        <v>2.06621E-123</v>
      </c>
      <c r="P6166">
        <v>1149</v>
      </c>
    </row>
    <row r="6167" spans="1:16" x14ac:dyDescent="0.25">
      <c r="A6167" t="s">
        <v>9279</v>
      </c>
      <c r="B6167">
        <v>1902</v>
      </c>
      <c r="C6167" s="3" t="str">
        <f>HYPERLINK("http://www.uniprot.org/uniprot/G7LFI3","tr|G7LFI3|G7LFI3_MEDTR")</f>
        <v>tr|G7LFI3|G7LFI3_MEDTR</v>
      </c>
      <c r="D6167" t="s">
        <v>9280</v>
      </c>
      <c r="E6167">
        <v>83.62</v>
      </c>
      <c r="F6167">
        <v>635</v>
      </c>
      <c r="G6167">
        <v>104</v>
      </c>
      <c r="H6167">
        <v>2</v>
      </c>
      <c r="I6167">
        <v>1</v>
      </c>
      <c r="J6167">
        <v>1899</v>
      </c>
      <c r="K6167">
        <v>1</v>
      </c>
      <c r="L6167">
        <v>60</v>
      </c>
      <c r="M6167">
        <v>681</v>
      </c>
      <c r="N6167" t="s">
        <v>18</v>
      </c>
      <c r="O6167">
        <v>0</v>
      </c>
      <c r="P6167">
        <v>2763</v>
      </c>
    </row>
    <row r="6168" spans="1:16" x14ac:dyDescent="0.25">
      <c r="A6168" t="s">
        <v>9281</v>
      </c>
      <c r="B6168">
        <v>2742</v>
      </c>
      <c r="C6168" s="3" t="str">
        <f>HYPERLINK("http://www.uniprot.org/uniprot/K7M8E7","tr|K7M8E7|K7M8E7_SOYBN")</f>
        <v>tr|K7M8E7|K7M8E7_SOYBN</v>
      </c>
      <c r="D6168" t="s">
        <v>28</v>
      </c>
      <c r="E6168">
        <v>74.91</v>
      </c>
      <c r="F6168">
        <v>893</v>
      </c>
      <c r="G6168">
        <v>224</v>
      </c>
      <c r="H6168">
        <v>1</v>
      </c>
      <c r="I6168">
        <v>64</v>
      </c>
      <c r="J6168">
        <v>2739</v>
      </c>
      <c r="K6168">
        <v>1</v>
      </c>
      <c r="L6168">
        <v>31</v>
      </c>
      <c r="M6168">
        <v>915</v>
      </c>
      <c r="N6168" t="s">
        <v>18</v>
      </c>
      <c r="O6168">
        <v>0</v>
      </c>
      <c r="P6168">
        <v>3427</v>
      </c>
    </row>
    <row r="6169" spans="1:16" x14ac:dyDescent="0.25">
      <c r="A6169" t="s">
        <v>9282</v>
      </c>
      <c r="B6169">
        <v>1233</v>
      </c>
      <c r="C6169" s="3" t="str">
        <f>HYPERLINK("http://www.uniprot.org/uniprot/G7K9K7","tr|G7K9K7|G7K9K7_MEDTR")</f>
        <v>tr|G7K9K7|G7K9K7_MEDTR</v>
      </c>
      <c r="D6169" t="s">
        <v>9283</v>
      </c>
      <c r="E6169">
        <v>83.05</v>
      </c>
      <c r="F6169">
        <v>413</v>
      </c>
      <c r="G6169">
        <v>70</v>
      </c>
      <c r="H6169">
        <v>3</v>
      </c>
      <c r="I6169">
        <v>1</v>
      </c>
      <c r="J6169">
        <v>1230</v>
      </c>
      <c r="K6169">
        <v>1</v>
      </c>
      <c r="L6169">
        <v>1</v>
      </c>
      <c r="M6169">
        <v>410</v>
      </c>
      <c r="N6169" t="s">
        <v>18</v>
      </c>
      <c r="O6169">
        <v>0</v>
      </c>
      <c r="P6169">
        <v>1720</v>
      </c>
    </row>
    <row r="6170" spans="1:16" x14ac:dyDescent="0.25">
      <c r="A6170" t="s">
        <v>9284</v>
      </c>
      <c r="B6170">
        <v>2004</v>
      </c>
      <c r="C6170" s="3" t="str">
        <f>HYPERLINK("http://www.uniprot.org/uniprot/G7I2H0","tr|G7I2H0|G7I2H0_MEDTR")</f>
        <v>tr|G7I2H0|G7I2H0_MEDTR</v>
      </c>
      <c r="D6170" t="s">
        <v>144</v>
      </c>
      <c r="E6170">
        <v>33.72</v>
      </c>
      <c r="F6170">
        <v>338</v>
      </c>
      <c r="G6170">
        <v>224</v>
      </c>
      <c r="H6170">
        <v>2</v>
      </c>
      <c r="I6170">
        <v>964</v>
      </c>
      <c r="J6170">
        <v>1971</v>
      </c>
      <c r="K6170">
        <v>1</v>
      </c>
      <c r="L6170">
        <v>27</v>
      </c>
      <c r="M6170">
        <v>313</v>
      </c>
      <c r="N6170" t="s">
        <v>18</v>
      </c>
      <c r="O6170" s="1">
        <v>2.5269200000000001E-38</v>
      </c>
      <c r="P6170">
        <v>421</v>
      </c>
    </row>
    <row r="6171" spans="1:16" x14ac:dyDescent="0.25">
      <c r="A6171" t="s">
        <v>9285</v>
      </c>
      <c r="B6171">
        <v>1464</v>
      </c>
      <c r="C6171" s="3" t="str">
        <f>HYPERLINK("http://www.uniprot.org/uniprot/G7L565","tr|G7L565|G7L565_MEDTR")</f>
        <v>tr|G7L565|G7L565_MEDTR</v>
      </c>
      <c r="D6171" t="s">
        <v>2702</v>
      </c>
      <c r="E6171">
        <v>69.69</v>
      </c>
      <c r="F6171">
        <v>462</v>
      </c>
      <c r="G6171">
        <v>140</v>
      </c>
      <c r="H6171">
        <v>2</v>
      </c>
      <c r="I6171">
        <v>1</v>
      </c>
      <c r="J6171">
        <v>1380</v>
      </c>
      <c r="K6171">
        <v>1</v>
      </c>
      <c r="L6171">
        <v>48</v>
      </c>
      <c r="M6171">
        <v>509</v>
      </c>
      <c r="N6171" t="s">
        <v>18</v>
      </c>
      <c r="O6171">
        <v>0</v>
      </c>
      <c r="P6171">
        <v>1713</v>
      </c>
    </row>
    <row r="6172" spans="1:16" x14ac:dyDescent="0.25">
      <c r="A6172" t="s">
        <v>9286</v>
      </c>
      <c r="B6172">
        <v>867</v>
      </c>
      <c r="C6172" s="3" t="str">
        <f>HYPERLINK("http://www.uniprot.org/uniprot/Q6UNT3","tr|Q6UNT3|Q6UNT3_CUCSA")</f>
        <v>tr|Q6UNT3|Q6UNT3_CUCSA</v>
      </c>
      <c r="D6172" t="s">
        <v>9287</v>
      </c>
      <c r="E6172">
        <v>83.68</v>
      </c>
      <c r="F6172">
        <v>282</v>
      </c>
      <c r="G6172">
        <v>46</v>
      </c>
      <c r="H6172">
        <v>0</v>
      </c>
      <c r="I6172">
        <v>1</v>
      </c>
      <c r="J6172">
        <v>846</v>
      </c>
      <c r="K6172">
        <v>1</v>
      </c>
      <c r="L6172">
        <v>1</v>
      </c>
      <c r="M6172">
        <v>282</v>
      </c>
      <c r="N6172" t="s">
        <v>18</v>
      </c>
      <c r="O6172" s="1">
        <v>1.28787E-131</v>
      </c>
      <c r="P6172">
        <v>1221</v>
      </c>
    </row>
    <row r="6173" spans="1:16" x14ac:dyDescent="0.25">
      <c r="A6173" t="s">
        <v>9288</v>
      </c>
      <c r="B6173">
        <v>939</v>
      </c>
      <c r="C6173" s="3" t="str">
        <f>HYPERLINK("http://www.uniprot.org/uniprot/G7IW11","tr|G7IW11|G7IW11_MEDTR")</f>
        <v>tr|G7IW11|G7IW11_MEDTR</v>
      </c>
      <c r="D6173" t="s">
        <v>9289</v>
      </c>
      <c r="E6173">
        <v>79.290000000000006</v>
      </c>
      <c r="F6173">
        <v>314</v>
      </c>
      <c r="G6173">
        <v>65</v>
      </c>
      <c r="H6173">
        <v>2</v>
      </c>
      <c r="I6173">
        <v>1</v>
      </c>
      <c r="J6173">
        <v>936</v>
      </c>
      <c r="K6173">
        <v>1</v>
      </c>
      <c r="L6173">
        <v>1</v>
      </c>
      <c r="M6173">
        <v>314</v>
      </c>
      <c r="N6173" t="s">
        <v>18</v>
      </c>
      <c r="O6173" s="1">
        <v>2.0004899999999999E-136</v>
      </c>
      <c r="P6173">
        <v>1263</v>
      </c>
    </row>
    <row r="6174" spans="1:16" x14ac:dyDescent="0.25">
      <c r="A6174" t="s">
        <v>9290</v>
      </c>
      <c r="B6174">
        <v>966</v>
      </c>
      <c r="C6174" s="3" t="str">
        <f>HYPERLINK("http://www.uniprot.org/uniprot/K7MNX2","tr|K7MNX2|K7MNX2_SOYBN")</f>
        <v>tr|K7MNX2|K7MNX2_SOYBN</v>
      </c>
      <c r="D6174" t="s">
        <v>28</v>
      </c>
      <c r="E6174">
        <v>23.52</v>
      </c>
      <c r="F6174">
        <v>323</v>
      </c>
      <c r="G6174">
        <v>247</v>
      </c>
      <c r="H6174">
        <v>23</v>
      </c>
      <c r="I6174">
        <v>25</v>
      </c>
      <c r="J6174">
        <v>924</v>
      </c>
      <c r="K6174">
        <v>1</v>
      </c>
      <c r="L6174">
        <v>225</v>
      </c>
      <c r="M6174">
        <v>534</v>
      </c>
      <c r="N6174" t="s">
        <v>18</v>
      </c>
      <c r="O6174" s="1">
        <v>7.7616700000000002E-14</v>
      </c>
      <c r="P6174">
        <v>206</v>
      </c>
    </row>
    <row r="6175" spans="1:16" x14ac:dyDescent="0.25">
      <c r="A6175" t="s">
        <v>9291</v>
      </c>
      <c r="B6175">
        <v>831</v>
      </c>
      <c r="C6175" s="3" t="str">
        <f>HYPERLINK("http://www.uniprot.org/uniprot/G7I8S9","tr|G7I8S9|G7I8S9_MEDTR")</f>
        <v>tr|G7I8S9|G7I8S9_MEDTR</v>
      </c>
      <c r="D6175" t="s">
        <v>9292</v>
      </c>
      <c r="E6175">
        <v>90.12</v>
      </c>
      <c r="F6175">
        <v>243</v>
      </c>
      <c r="G6175">
        <v>24</v>
      </c>
      <c r="H6175">
        <v>0</v>
      </c>
      <c r="I6175">
        <v>10</v>
      </c>
      <c r="J6175">
        <v>738</v>
      </c>
      <c r="K6175">
        <v>1</v>
      </c>
      <c r="L6175">
        <v>790</v>
      </c>
      <c r="M6175">
        <v>1032</v>
      </c>
      <c r="N6175" t="s">
        <v>18</v>
      </c>
      <c r="O6175" s="1">
        <v>1.8205199999999999E-134</v>
      </c>
      <c r="P6175">
        <v>1168</v>
      </c>
    </row>
    <row r="6176" spans="1:16" x14ac:dyDescent="0.25">
      <c r="A6176" t="s">
        <v>9293</v>
      </c>
      <c r="B6176">
        <v>819</v>
      </c>
      <c r="C6176" s="3" t="str">
        <f>HYPERLINK("http://www.uniprot.org/uniprot/G7L3J4","tr|G7L3J4|G7L3J4_MEDTR")</f>
        <v>tr|G7L3J4|G7L3J4_MEDTR</v>
      </c>
      <c r="D6176" t="s">
        <v>9294</v>
      </c>
      <c r="E6176">
        <v>50.94</v>
      </c>
      <c r="F6176">
        <v>265</v>
      </c>
      <c r="G6176">
        <v>130</v>
      </c>
      <c r="H6176">
        <v>5</v>
      </c>
      <c r="I6176">
        <v>1</v>
      </c>
      <c r="J6176">
        <v>780</v>
      </c>
      <c r="K6176">
        <v>1</v>
      </c>
      <c r="L6176">
        <v>209</v>
      </c>
      <c r="M6176">
        <v>473</v>
      </c>
      <c r="N6176" t="s">
        <v>18</v>
      </c>
      <c r="O6176" s="1">
        <v>5.4825900000000001E-73</v>
      </c>
      <c r="P6176">
        <v>715</v>
      </c>
    </row>
    <row r="6177" spans="1:16" x14ac:dyDescent="0.25">
      <c r="A6177" t="s">
        <v>9295</v>
      </c>
      <c r="B6177">
        <v>1227</v>
      </c>
      <c r="C6177" s="3" t="str">
        <f>HYPERLINK("http://www.uniprot.org/uniprot/I1LUX5","tr|I1LUX5|I1LUX5_SOYBN")</f>
        <v>tr|I1LUX5|I1LUX5_SOYBN</v>
      </c>
      <c r="D6177" t="s">
        <v>28</v>
      </c>
      <c r="E6177">
        <v>78.88</v>
      </c>
      <c r="F6177">
        <v>322</v>
      </c>
      <c r="G6177">
        <v>68</v>
      </c>
      <c r="H6177">
        <v>2</v>
      </c>
      <c r="I6177">
        <v>130</v>
      </c>
      <c r="J6177">
        <v>1089</v>
      </c>
      <c r="K6177">
        <v>1</v>
      </c>
      <c r="L6177">
        <v>49</v>
      </c>
      <c r="M6177">
        <v>369</v>
      </c>
      <c r="N6177" t="s">
        <v>18</v>
      </c>
      <c r="O6177" s="1">
        <v>3.2554799999999998E-146</v>
      </c>
      <c r="P6177">
        <v>1349</v>
      </c>
    </row>
    <row r="6178" spans="1:16" x14ac:dyDescent="0.25">
      <c r="A6178" t="s">
        <v>9296</v>
      </c>
      <c r="B6178">
        <v>441</v>
      </c>
      <c r="C6178" s="3" t="str">
        <f>HYPERLINK("http://www.uniprot.org/uniprot/I3S3Z8","tr|I3S3Z8|I3S3Z8_LOTJA")</f>
        <v>tr|I3S3Z8|I3S3Z8_LOTJA</v>
      </c>
      <c r="D6178" t="s">
        <v>93</v>
      </c>
      <c r="E6178">
        <v>70.98</v>
      </c>
      <c r="F6178">
        <v>162</v>
      </c>
      <c r="G6178">
        <v>47</v>
      </c>
      <c r="H6178">
        <v>16</v>
      </c>
      <c r="I6178">
        <v>1</v>
      </c>
      <c r="J6178">
        <v>438</v>
      </c>
      <c r="K6178">
        <v>1</v>
      </c>
      <c r="L6178">
        <v>1</v>
      </c>
      <c r="M6178">
        <v>162</v>
      </c>
      <c r="N6178" t="s">
        <v>18</v>
      </c>
      <c r="O6178" s="1">
        <v>6.3992499999999998E-53</v>
      </c>
      <c r="P6178">
        <v>538</v>
      </c>
    </row>
    <row r="6179" spans="1:16" x14ac:dyDescent="0.25">
      <c r="A6179" t="s">
        <v>9297</v>
      </c>
      <c r="B6179">
        <v>1626</v>
      </c>
      <c r="C6179" s="3" t="str">
        <f>HYPERLINK("http://www.uniprot.org/uniprot/G7KCX1","tr|G7KCX1|G7KCX1_MEDTR")</f>
        <v>tr|G7KCX1|G7KCX1_MEDTR</v>
      </c>
      <c r="D6179" t="s">
        <v>9298</v>
      </c>
      <c r="E6179">
        <v>71.42</v>
      </c>
      <c r="F6179">
        <v>560</v>
      </c>
      <c r="G6179">
        <v>160</v>
      </c>
      <c r="H6179">
        <v>28</v>
      </c>
      <c r="I6179">
        <v>1</v>
      </c>
      <c r="J6179">
        <v>1596</v>
      </c>
      <c r="K6179">
        <v>1</v>
      </c>
      <c r="L6179">
        <v>1</v>
      </c>
      <c r="M6179">
        <v>544</v>
      </c>
      <c r="N6179" t="s">
        <v>18</v>
      </c>
      <c r="O6179">
        <v>0</v>
      </c>
      <c r="P6179">
        <v>1880</v>
      </c>
    </row>
    <row r="6180" spans="1:16" x14ac:dyDescent="0.25">
      <c r="A6180" t="s">
        <v>9299</v>
      </c>
      <c r="B6180">
        <v>1548</v>
      </c>
      <c r="C6180" s="3" t="str">
        <f>HYPERLINK("http://www.uniprot.org/uniprot/G7K5Y3","tr|G7K5Y3|G7K5Y3_MEDTR")</f>
        <v>tr|G7K5Y3|G7K5Y3_MEDTR</v>
      </c>
      <c r="D6180" t="s">
        <v>9300</v>
      </c>
      <c r="E6180">
        <v>72.27</v>
      </c>
      <c r="F6180">
        <v>559</v>
      </c>
      <c r="G6180">
        <v>155</v>
      </c>
      <c r="H6180">
        <v>80</v>
      </c>
      <c r="I6180">
        <v>1</v>
      </c>
      <c r="J6180">
        <v>1437</v>
      </c>
      <c r="K6180">
        <v>1</v>
      </c>
      <c r="L6180">
        <v>1</v>
      </c>
      <c r="M6180">
        <v>555</v>
      </c>
      <c r="N6180" t="s">
        <v>18</v>
      </c>
      <c r="O6180">
        <v>0</v>
      </c>
      <c r="P6180">
        <v>1930</v>
      </c>
    </row>
    <row r="6181" spans="1:16" x14ac:dyDescent="0.25">
      <c r="A6181" t="s">
        <v>9301</v>
      </c>
      <c r="B6181">
        <v>3144</v>
      </c>
      <c r="C6181" s="3" t="str">
        <f>HYPERLINK("http://www.uniprot.org/uniprot/A5AYJ3","tr|A5AYJ3|A5AYJ3_VITVI")</f>
        <v>tr|A5AYJ3|A5AYJ3_VITVI</v>
      </c>
      <c r="D6181" t="s">
        <v>2676</v>
      </c>
      <c r="E6181">
        <v>63.8</v>
      </c>
      <c r="F6181">
        <v>1061</v>
      </c>
      <c r="G6181">
        <v>384</v>
      </c>
      <c r="H6181">
        <v>15</v>
      </c>
      <c r="I6181">
        <v>4</v>
      </c>
      <c r="J6181">
        <v>3141</v>
      </c>
      <c r="K6181">
        <v>1</v>
      </c>
      <c r="L6181">
        <v>456</v>
      </c>
      <c r="M6181">
        <v>1505</v>
      </c>
      <c r="N6181" t="s">
        <v>18</v>
      </c>
      <c r="O6181">
        <v>0</v>
      </c>
      <c r="P6181">
        <v>3513</v>
      </c>
    </row>
    <row r="6182" spans="1:16" x14ac:dyDescent="0.25">
      <c r="A6182" t="s">
        <v>9302</v>
      </c>
      <c r="B6182">
        <v>1272</v>
      </c>
      <c r="C6182" s="3" t="str">
        <f>HYPERLINK("http://www.uniprot.org/uniprot/I3S4P9","tr|I3S4P9|I3S4P9_LOTJA")</f>
        <v>tr|I3S4P9|I3S4P9_LOTJA</v>
      </c>
      <c r="D6182" t="s">
        <v>93</v>
      </c>
      <c r="E6182">
        <v>69.37</v>
      </c>
      <c r="F6182">
        <v>271</v>
      </c>
      <c r="G6182">
        <v>83</v>
      </c>
      <c r="H6182">
        <v>0</v>
      </c>
      <c r="I6182">
        <v>1</v>
      </c>
      <c r="J6182">
        <v>813</v>
      </c>
      <c r="K6182">
        <v>1</v>
      </c>
      <c r="L6182">
        <v>1</v>
      </c>
      <c r="M6182">
        <v>270</v>
      </c>
      <c r="N6182" t="s">
        <v>18</v>
      </c>
      <c r="O6182" s="1">
        <v>1.46663E-96</v>
      </c>
      <c r="P6182">
        <v>921</v>
      </c>
    </row>
    <row r="6183" spans="1:16" x14ac:dyDescent="0.25">
      <c r="A6183" t="s">
        <v>9303</v>
      </c>
      <c r="B6183">
        <v>567</v>
      </c>
      <c r="C6183" s="3" t="str">
        <f>HYPERLINK("http://www.uniprot.org/uniprot/G7IAA5","tr|G7IAA5|G7IAA5_MEDTR")</f>
        <v>tr|G7IAA5|G7IAA5_MEDTR</v>
      </c>
      <c r="D6183" t="s">
        <v>9304</v>
      </c>
      <c r="E6183">
        <v>76.569999999999993</v>
      </c>
      <c r="F6183">
        <v>222</v>
      </c>
      <c r="G6183">
        <v>52</v>
      </c>
      <c r="H6183">
        <v>35</v>
      </c>
      <c r="I6183">
        <v>1</v>
      </c>
      <c r="J6183">
        <v>561</v>
      </c>
      <c r="K6183">
        <v>1</v>
      </c>
      <c r="L6183">
        <v>1</v>
      </c>
      <c r="M6183">
        <v>220</v>
      </c>
      <c r="N6183" t="s">
        <v>18</v>
      </c>
      <c r="O6183" s="1">
        <v>5.2046000000000001E-86</v>
      </c>
      <c r="P6183">
        <v>824</v>
      </c>
    </row>
    <row r="6184" spans="1:16" x14ac:dyDescent="0.25">
      <c r="A6184" t="s">
        <v>9305</v>
      </c>
      <c r="B6184">
        <v>1260</v>
      </c>
      <c r="C6184" s="3" t="str">
        <f>HYPERLINK("http://www.uniprot.org/uniprot/I1KJ30","tr|I1KJ30|I1KJ30_SOYBN")</f>
        <v>tr|I1KJ30|I1KJ30_SOYBN</v>
      </c>
      <c r="D6184" t="s">
        <v>28</v>
      </c>
      <c r="E6184">
        <v>67.31</v>
      </c>
      <c r="F6184">
        <v>410</v>
      </c>
      <c r="G6184">
        <v>134</v>
      </c>
      <c r="H6184">
        <v>0</v>
      </c>
      <c r="I6184">
        <v>7</v>
      </c>
      <c r="J6184">
        <v>1236</v>
      </c>
      <c r="K6184">
        <v>1</v>
      </c>
      <c r="L6184">
        <v>32</v>
      </c>
      <c r="M6184">
        <v>440</v>
      </c>
      <c r="N6184" t="s">
        <v>18</v>
      </c>
      <c r="O6184" s="1">
        <v>2.1152099999999999E-164</v>
      </c>
      <c r="P6184">
        <v>1506</v>
      </c>
    </row>
    <row r="6185" spans="1:16" x14ac:dyDescent="0.25">
      <c r="A6185" t="s">
        <v>9306</v>
      </c>
      <c r="B6185">
        <v>1563</v>
      </c>
      <c r="C6185" s="3" t="str">
        <f>HYPERLINK("http://www.uniprot.org/uniprot/I1L974","tr|I1L974|I1L974_SOYBN")</f>
        <v>tr|I1L974|I1L974_SOYBN</v>
      </c>
      <c r="D6185" t="s">
        <v>71</v>
      </c>
      <c r="E6185">
        <v>81.03</v>
      </c>
      <c r="F6185">
        <v>522</v>
      </c>
      <c r="G6185">
        <v>99</v>
      </c>
      <c r="H6185">
        <v>8</v>
      </c>
      <c r="I6185">
        <v>16</v>
      </c>
      <c r="J6185">
        <v>1557</v>
      </c>
      <c r="K6185">
        <v>1</v>
      </c>
      <c r="L6185">
        <v>17</v>
      </c>
      <c r="M6185">
        <v>535</v>
      </c>
      <c r="N6185" t="s">
        <v>18</v>
      </c>
      <c r="O6185">
        <v>0</v>
      </c>
      <c r="P6185">
        <v>2114</v>
      </c>
    </row>
    <row r="6186" spans="1:16" x14ac:dyDescent="0.25">
      <c r="A6186" t="s">
        <v>9307</v>
      </c>
      <c r="B6186">
        <v>363</v>
      </c>
      <c r="C6186" s="3" t="str">
        <f>HYPERLINK("http://www.uniprot.org/uniprot/G7K320","tr|G7K320|G7K320_MEDTR")</f>
        <v>tr|G7K320|G7K320_MEDTR</v>
      </c>
      <c r="D6186" t="s">
        <v>9308</v>
      </c>
      <c r="E6186">
        <v>69.73</v>
      </c>
      <c r="F6186">
        <v>152</v>
      </c>
      <c r="G6186">
        <v>46</v>
      </c>
      <c r="H6186">
        <v>32</v>
      </c>
      <c r="I6186">
        <v>1</v>
      </c>
      <c r="J6186">
        <v>360</v>
      </c>
      <c r="K6186">
        <v>1</v>
      </c>
      <c r="L6186">
        <v>372</v>
      </c>
      <c r="M6186">
        <v>523</v>
      </c>
      <c r="N6186" t="s">
        <v>18</v>
      </c>
      <c r="O6186" s="1">
        <v>3.0415999999999998E-47</v>
      </c>
      <c r="P6186">
        <v>489</v>
      </c>
    </row>
    <row r="6187" spans="1:16" x14ac:dyDescent="0.25">
      <c r="A6187" t="s">
        <v>9309</v>
      </c>
      <c r="B6187">
        <v>945</v>
      </c>
      <c r="C6187" s="3" t="str">
        <f>HYPERLINK("http://www.uniprot.org/uniprot/I3SPQ7","tr|I3SPQ7|I3SPQ7_MEDTR")</f>
        <v>tr|I3SPQ7|I3SPQ7_MEDTR</v>
      </c>
      <c r="D6187" t="s">
        <v>22</v>
      </c>
      <c r="E6187">
        <v>82.74</v>
      </c>
      <c r="F6187">
        <v>313</v>
      </c>
      <c r="G6187">
        <v>54</v>
      </c>
      <c r="H6187">
        <v>1</v>
      </c>
      <c r="I6187">
        <v>7</v>
      </c>
      <c r="J6187">
        <v>942</v>
      </c>
      <c r="K6187">
        <v>1</v>
      </c>
      <c r="L6187">
        <v>28</v>
      </c>
      <c r="M6187">
        <v>340</v>
      </c>
      <c r="N6187" t="s">
        <v>18</v>
      </c>
      <c r="O6187" s="1">
        <v>4.3477699999999999E-147</v>
      </c>
      <c r="P6187">
        <v>1355</v>
      </c>
    </row>
    <row r="6188" spans="1:16" x14ac:dyDescent="0.25">
      <c r="A6188" t="s">
        <v>9310</v>
      </c>
      <c r="B6188">
        <v>1218</v>
      </c>
      <c r="C6188" s="3" t="str">
        <f>HYPERLINK("http://www.uniprot.org/uniprot/G7J2L6","tr|G7J2L6|G7J2L6_MEDTR")</f>
        <v>tr|G7J2L6|G7J2L6_MEDTR</v>
      </c>
      <c r="D6188" t="s">
        <v>9311</v>
      </c>
      <c r="E6188">
        <v>74.94</v>
      </c>
      <c r="F6188">
        <v>439</v>
      </c>
      <c r="G6188">
        <v>110</v>
      </c>
      <c r="H6188">
        <v>34</v>
      </c>
      <c r="I6188">
        <v>1</v>
      </c>
      <c r="J6188">
        <v>1215</v>
      </c>
      <c r="K6188">
        <v>1</v>
      </c>
      <c r="L6188">
        <v>1</v>
      </c>
      <c r="M6188">
        <v>439</v>
      </c>
      <c r="N6188" t="s">
        <v>18</v>
      </c>
      <c r="O6188">
        <v>0</v>
      </c>
      <c r="P6188">
        <v>1741</v>
      </c>
    </row>
    <row r="6189" spans="1:16" x14ac:dyDescent="0.25">
      <c r="A6189" t="s">
        <v>9312</v>
      </c>
      <c r="B6189">
        <v>261</v>
      </c>
      <c r="C6189" s="3" t="str">
        <f>HYPERLINK("http://www.uniprot.org/uniprot/I3T124","tr|I3T124|I3T124_MEDTR")</f>
        <v>tr|I3T124|I3T124_MEDTR</v>
      </c>
      <c r="D6189" t="s">
        <v>22</v>
      </c>
      <c r="E6189">
        <v>71.599999999999994</v>
      </c>
      <c r="F6189">
        <v>81</v>
      </c>
      <c r="G6189">
        <v>23</v>
      </c>
      <c r="H6189">
        <v>0</v>
      </c>
      <c r="I6189">
        <v>16</v>
      </c>
      <c r="J6189">
        <v>258</v>
      </c>
      <c r="K6189">
        <v>1</v>
      </c>
      <c r="L6189">
        <v>88</v>
      </c>
      <c r="M6189">
        <v>168</v>
      </c>
      <c r="N6189" t="s">
        <v>18</v>
      </c>
      <c r="O6189" s="1">
        <v>2.6683600000000001E-27</v>
      </c>
      <c r="P6189">
        <v>317</v>
      </c>
    </row>
    <row r="6190" spans="1:16" x14ac:dyDescent="0.25">
      <c r="A6190" t="s">
        <v>9313</v>
      </c>
      <c r="B6190">
        <v>1506</v>
      </c>
      <c r="C6190" s="3" t="str">
        <f>HYPERLINK("http://www.uniprot.org/uniprot/I1K635","tr|I1K635|I1K635_SOYBN")</f>
        <v>tr|I1K635|I1K635_SOYBN</v>
      </c>
      <c r="D6190" t="s">
        <v>117</v>
      </c>
      <c r="E6190">
        <v>85</v>
      </c>
      <c r="F6190">
        <v>480</v>
      </c>
      <c r="G6190">
        <v>72</v>
      </c>
      <c r="H6190">
        <v>0</v>
      </c>
      <c r="I6190">
        <v>22</v>
      </c>
      <c r="J6190">
        <v>1461</v>
      </c>
      <c r="K6190">
        <v>1</v>
      </c>
      <c r="L6190">
        <v>6</v>
      </c>
      <c r="M6190">
        <v>485</v>
      </c>
      <c r="N6190" t="s">
        <v>18</v>
      </c>
      <c r="O6190">
        <v>0</v>
      </c>
      <c r="P6190">
        <v>2220</v>
      </c>
    </row>
    <row r="6191" spans="1:16" x14ac:dyDescent="0.25">
      <c r="A6191" t="s">
        <v>9314</v>
      </c>
      <c r="B6191">
        <v>3549</v>
      </c>
      <c r="C6191" s="3" t="str">
        <f>HYPERLINK("http://www.uniprot.org/uniprot/I1LPC3","tr|I1LPC3|I1LPC3_SOYBN")</f>
        <v>tr|I1LPC3|I1LPC3_SOYBN</v>
      </c>
      <c r="D6191" t="s">
        <v>117</v>
      </c>
      <c r="E6191">
        <v>89.24</v>
      </c>
      <c r="F6191">
        <v>1181</v>
      </c>
      <c r="G6191">
        <v>127</v>
      </c>
      <c r="H6191">
        <v>0</v>
      </c>
      <c r="I6191">
        <v>1</v>
      </c>
      <c r="J6191">
        <v>3543</v>
      </c>
      <c r="K6191">
        <v>1</v>
      </c>
      <c r="L6191">
        <v>1</v>
      </c>
      <c r="M6191">
        <v>1181</v>
      </c>
      <c r="N6191" t="s">
        <v>18</v>
      </c>
      <c r="O6191">
        <v>0</v>
      </c>
      <c r="P6191">
        <v>5620</v>
      </c>
    </row>
    <row r="6192" spans="1:16" x14ac:dyDescent="0.25">
      <c r="A6192" t="s">
        <v>9315</v>
      </c>
      <c r="B6192">
        <v>1986</v>
      </c>
      <c r="C6192" s="3" t="str">
        <f>HYPERLINK("http://www.uniprot.org/uniprot/I1LK32","tr|I1LK32|I1LK32_SOYBN")</f>
        <v>tr|I1LK32|I1LK32_SOYBN</v>
      </c>
      <c r="D6192" t="s">
        <v>28</v>
      </c>
      <c r="E6192">
        <v>81.41</v>
      </c>
      <c r="F6192">
        <v>662</v>
      </c>
      <c r="G6192">
        <v>123</v>
      </c>
      <c r="H6192">
        <v>1</v>
      </c>
      <c r="I6192">
        <v>1</v>
      </c>
      <c r="J6192">
        <v>1983</v>
      </c>
      <c r="K6192">
        <v>1</v>
      </c>
      <c r="L6192">
        <v>1</v>
      </c>
      <c r="M6192">
        <v>661</v>
      </c>
      <c r="N6192" t="s">
        <v>18</v>
      </c>
      <c r="O6192">
        <v>0</v>
      </c>
      <c r="P6192">
        <v>2683</v>
      </c>
    </row>
    <row r="6193" spans="1:16" x14ac:dyDescent="0.25">
      <c r="A6193" t="s">
        <v>9316</v>
      </c>
      <c r="B6193">
        <v>1632</v>
      </c>
      <c r="C6193" s="3" t="str">
        <f>HYPERLINK("http://www.uniprot.org/uniprot/I1LRB5","tr|I1LRB5|I1LRB5_SOYBN")</f>
        <v>tr|I1LRB5|I1LRB5_SOYBN</v>
      </c>
      <c r="D6193" t="s">
        <v>71</v>
      </c>
      <c r="E6193">
        <v>77.88</v>
      </c>
      <c r="F6193">
        <v>538</v>
      </c>
      <c r="G6193">
        <v>119</v>
      </c>
      <c r="H6193">
        <v>4</v>
      </c>
      <c r="I6193">
        <v>28</v>
      </c>
      <c r="J6193">
        <v>1629</v>
      </c>
      <c r="K6193">
        <v>1</v>
      </c>
      <c r="L6193">
        <v>52</v>
      </c>
      <c r="M6193">
        <v>583</v>
      </c>
      <c r="N6193" t="s">
        <v>18</v>
      </c>
      <c r="O6193">
        <v>0</v>
      </c>
      <c r="P6193">
        <v>2170</v>
      </c>
    </row>
    <row r="6194" spans="1:16" x14ac:dyDescent="0.25">
      <c r="A6194" t="s">
        <v>9317</v>
      </c>
      <c r="B6194">
        <v>846</v>
      </c>
      <c r="C6194" s="3" t="str">
        <f>HYPERLINK("http://www.uniprot.org/uniprot/D3G9M4","tr|D3G9M4|D3G9M4_SOYBN")</f>
        <v>tr|D3G9M4|D3G9M4_SOYBN</v>
      </c>
      <c r="D6194" t="s">
        <v>5247</v>
      </c>
      <c r="E6194">
        <v>29.31</v>
      </c>
      <c r="F6194">
        <v>249</v>
      </c>
      <c r="G6194">
        <v>176</v>
      </c>
      <c r="H6194">
        <v>21</v>
      </c>
      <c r="I6194">
        <v>145</v>
      </c>
      <c r="J6194">
        <v>828</v>
      </c>
      <c r="K6194">
        <v>1</v>
      </c>
      <c r="L6194">
        <v>218</v>
      </c>
      <c r="M6194">
        <v>462</v>
      </c>
      <c r="N6194" t="s">
        <v>18</v>
      </c>
      <c r="O6194" s="1">
        <v>2.6400799999999999E-17</v>
      </c>
      <c r="P6194">
        <v>235</v>
      </c>
    </row>
    <row r="6195" spans="1:16" x14ac:dyDescent="0.25">
      <c r="A6195" t="s">
        <v>9318</v>
      </c>
      <c r="B6195">
        <v>354</v>
      </c>
      <c r="C6195" s="3" t="str">
        <f>HYPERLINK("http://www.uniprot.org/uniprot/C6T328","tr|C6T328|C6T328_SOYBN")</f>
        <v>tr|C6T328|C6T328_SOYBN</v>
      </c>
      <c r="D6195" t="s">
        <v>28</v>
      </c>
      <c r="E6195">
        <v>76.92</v>
      </c>
      <c r="F6195">
        <v>117</v>
      </c>
      <c r="G6195">
        <v>27</v>
      </c>
      <c r="H6195">
        <v>0</v>
      </c>
      <c r="I6195">
        <v>1</v>
      </c>
      <c r="J6195">
        <v>351</v>
      </c>
      <c r="K6195">
        <v>1</v>
      </c>
      <c r="L6195">
        <v>1</v>
      </c>
      <c r="M6195">
        <v>117</v>
      </c>
      <c r="N6195" t="s">
        <v>18</v>
      </c>
      <c r="O6195" s="1">
        <v>2.7931600000000001E-40</v>
      </c>
      <c r="P6195">
        <v>429</v>
      </c>
    </row>
    <row r="6196" spans="1:16" x14ac:dyDescent="0.25">
      <c r="A6196" t="s">
        <v>9319</v>
      </c>
      <c r="B6196">
        <v>1863</v>
      </c>
      <c r="C6196" s="3" t="str">
        <f>HYPERLINK("http://www.uniprot.org/uniprot/K7KZV3","tr|K7KZV3|K7KZV3_SOYBN")</f>
        <v>tr|K7KZV3|K7KZV3_SOYBN</v>
      </c>
      <c r="D6196" t="s">
        <v>28</v>
      </c>
      <c r="E6196">
        <v>79.180000000000007</v>
      </c>
      <c r="F6196">
        <v>591</v>
      </c>
      <c r="G6196">
        <v>123</v>
      </c>
      <c r="H6196">
        <v>0</v>
      </c>
      <c r="I6196">
        <v>1</v>
      </c>
      <c r="J6196">
        <v>1773</v>
      </c>
      <c r="K6196">
        <v>1</v>
      </c>
      <c r="L6196">
        <v>79</v>
      </c>
      <c r="M6196">
        <v>664</v>
      </c>
      <c r="N6196" t="s">
        <v>18</v>
      </c>
      <c r="O6196">
        <v>0</v>
      </c>
      <c r="P6196">
        <v>2447</v>
      </c>
    </row>
    <row r="6197" spans="1:16" x14ac:dyDescent="0.25">
      <c r="A6197" t="s">
        <v>9320</v>
      </c>
      <c r="B6197">
        <v>1515</v>
      </c>
      <c r="C6197" s="3" t="str">
        <f>HYPERLINK("http://www.uniprot.org/uniprot/I1L519","tr|I1L519|I1L519_SOYBN")</f>
        <v>tr|I1L519|I1L519_SOYBN</v>
      </c>
      <c r="D6197" t="s">
        <v>28</v>
      </c>
      <c r="E6197">
        <v>85.02</v>
      </c>
      <c r="F6197">
        <v>354</v>
      </c>
      <c r="G6197">
        <v>53</v>
      </c>
      <c r="H6197">
        <v>0</v>
      </c>
      <c r="I6197">
        <v>448</v>
      </c>
      <c r="J6197">
        <v>1509</v>
      </c>
      <c r="K6197">
        <v>1</v>
      </c>
      <c r="L6197">
        <v>154</v>
      </c>
      <c r="M6197">
        <v>507</v>
      </c>
      <c r="N6197" t="s">
        <v>18</v>
      </c>
      <c r="O6197" s="1">
        <v>4.80464E-169</v>
      </c>
      <c r="P6197">
        <v>1547</v>
      </c>
    </row>
    <row r="6198" spans="1:16" x14ac:dyDescent="0.25">
      <c r="A6198" t="s">
        <v>9321</v>
      </c>
      <c r="B6198">
        <v>999</v>
      </c>
      <c r="C6198" s="3" t="str">
        <f>HYPERLINK("http://www.uniprot.org/uniprot/I1KQM7","tr|I1KQM7|I1KQM7_SOYBN")</f>
        <v>tr|I1KQM7|I1KQM7_SOYBN</v>
      </c>
      <c r="D6198" t="s">
        <v>28</v>
      </c>
      <c r="E6198">
        <v>81.84</v>
      </c>
      <c r="F6198">
        <v>325</v>
      </c>
      <c r="G6198">
        <v>59</v>
      </c>
      <c r="H6198">
        <v>0</v>
      </c>
      <c r="I6198">
        <v>22</v>
      </c>
      <c r="J6198">
        <v>996</v>
      </c>
      <c r="K6198">
        <v>1</v>
      </c>
      <c r="L6198">
        <v>4</v>
      </c>
      <c r="M6198">
        <v>328</v>
      </c>
      <c r="N6198" t="s">
        <v>18</v>
      </c>
      <c r="O6198" s="1">
        <v>6.6196200000000003E-157</v>
      </c>
      <c r="P6198">
        <v>1440</v>
      </c>
    </row>
    <row r="6199" spans="1:16" x14ac:dyDescent="0.25">
      <c r="A6199" t="s">
        <v>9322</v>
      </c>
      <c r="B6199">
        <v>831</v>
      </c>
      <c r="C6199" s="3" t="str">
        <f>HYPERLINK("http://www.uniprot.org/uniprot/Q6W2J3","tr|Q6W2J3|Q6W2J3_LOTJA")</f>
        <v>tr|Q6W2J3|Q6W2J3_LOTJA</v>
      </c>
      <c r="D6199" t="s">
        <v>9323</v>
      </c>
      <c r="E6199">
        <v>89.49</v>
      </c>
      <c r="F6199">
        <v>276</v>
      </c>
      <c r="G6199">
        <v>29</v>
      </c>
      <c r="H6199">
        <v>0</v>
      </c>
      <c r="I6199">
        <v>1</v>
      </c>
      <c r="J6199">
        <v>828</v>
      </c>
      <c r="K6199">
        <v>1</v>
      </c>
      <c r="L6199">
        <v>1</v>
      </c>
      <c r="M6199">
        <v>276</v>
      </c>
      <c r="N6199" t="s">
        <v>18</v>
      </c>
      <c r="O6199" s="1">
        <v>7.7407500000000001E-139</v>
      </c>
      <c r="P6199">
        <v>1283</v>
      </c>
    </row>
    <row r="6200" spans="1:16" x14ac:dyDescent="0.25">
      <c r="A6200" t="s">
        <v>9324</v>
      </c>
      <c r="B6200">
        <v>849</v>
      </c>
      <c r="C6200" s="3" t="str">
        <f>HYPERLINK("http://www.uniprot.org/uniprot/G7KVL6","tr|G7KVL6|G7KVL6_MEDTR")</f>
        <v>tr|G7KVL6|G7KVL6_MEDTR</v>
      </c>
      <c r="D6200" t="s">
        <v>460</v>
      </c>
      <c r="E6200">
        <v>32.75</v>
      </c>
      <c r="F6200">
        <v>116</v>
      </c>
      <c r="G6200">
        <v>78</v>
      </c>
      <c r="H6200">
        <v>3</v>
      </c>
      <c r="I6200">
        <v>505</v>
      </c>
      <c r="J6200">
        <v>843</v>
      </c>
      <c r="K6200">
        <v>1</v>
      </c>
      <c r="L6200">
        <v>46</v>
      </c>
      <c r="M6200">
        <v>154</v>
      </c>
      <c r="N6200" t="s">
        <v>18</v>
      </c>
      <c r="O6200" s="1">
        <v>6.3440700000000006E-11</v>
      </c>
      <c r="P6200">
        <v>180</v>
      </c>
    </row>
    <row r="6201" spans="1:16" x14ac:dyDescent="0.25">
      <c r="A6201" t="s">
        <v>9325</v>
      </c>
      <c r="B6201">
        <v>156</v>
      </c>
      <c r="C6201" s="3" t="str">
        <f>HYPERLINK("http://www.uniprot.org/uniprot/K7KZW2","tr|K7KZW2|K7KZW2_SOYBN")</f>
        <v>tr|K7KZW2|K7KZW2_SOYBN</v>
      </c>
      <c r="D6201" t="s">
        <v>28</v>
      </c>
      <c r="E6201">
        <v>72.540000000000006</v>
      </c>
      <c r="F6201">
        <v>51</v>
      </c>
      <c r="G6201">
        <v>14</v>
      </c>
      <c r="H6201">
        <v>0</v>
      </c>
      <c r="I6201">
        <v>1</v>
      </c>
      <c r="J6201">
        <v>153</v>
      </c>
      <c r="K6201">
        <v>1</v>
      </c>
      <c r="L6201">
        <v>1</v>
      </c>
      <c r="M6201">
        <v>51</v>
      </c>
      <c r="N6201" t="s">
        <v>18</v>
      </c>
      <c r="O6201" s="1">
        <v>1.09949E-12</v>
      </c>
      <c r="P6201">
        <v>191</v>
      </c>
    </row>
    <row r="6202" spans="1:16" x14ac:dyDescent="0.25">
      <c r="A6202" t="s">
        <v>9326</v>
      </c>
      <c r="B6202">
        <v>1191</v>
      </c>
      <c r="C6202" s="3" t="str">
        <f>HYPERLINK("http://www.uniprot.org/uniprot/G7JE92","tr|G7JE92|G7JE92_MEDTR")</f>
        <v>tr|G7JE92|G7JE92_MEDTR</v>
      </c>
      <c r="D6202" t="s">
        <v>9327</v>
      </c>
      <c r="E6202">
        <v>49.23</v>
      </c>
      <c r="F6202">
        <v>392</v>
      </c>
      <c r="G6202">
        <v>199</v>
      </c>
      <c r="H6202">
        <v>9</v>
      </c>
      <c r="I6202">
        <v>31</v>
      </c>
      <c r="J6202">
        <v>1179</v>
      </c>
      <c r="K6202">
        <v>1</v>
      </c>
      <c r="L6202">
        <v>34</v>
      </c>
      <c r="M6202">
        <v>418</v>
      </c>
      <c r="N6202" t="s">
        <v>18</v>
      </c>
      <c r="O6202" s="1">
        <v>2.1124499999999999E-94</v>
      </c>
      <c r="P6202">
        <v>902</v>
      </c>
    </row>
    <row r="6203" spans="1:16" x14ac:dyDescent="0.25">
      <c r="A6203" t="s">
        <v>9328</v>
      </c>
      <c r="B6203">
        <v>1905</v>
      </c>
      <c r="C6203" s="3" t="str">
        <f>HYPERLINK("http://www.uniprot.org/uniprot/I1MEA5","tr|I1MEA5|I1MEA5_SOYBN")</f>
        <v>tr|I1MEA5|I1MEA5_SOYBN</v>
      </c>
      <c r="D6203" t="s">
        <v>28</v>
      </c>
      <c r="E6203">
        <v>82.33</v>
      </c>
      <c r="F6203">
        <v>634</v>
      </c>
      <c r="G6203">
        <v>112</v>
      </c>
      <c r="H6203">
        <v>1</v>
      </c>
      <c r="I6203">
        <v>1</v>
      </c>
      <c r="J6203">
        <v>1899</v>
      </c>
      <c r="K6203">
        <v>1</v>
      </c>
      <c r="L6203">
        <v>1</v>
      </c>
      <c r="M6203">
        <v>634</v>
      </c>
      <c r="N6203" t="s">
        <v>18</v>
      </c>
      <c r="O6203">
        <v>0</v>
      </c>
      <c r="P6203">
        <v>2705</v>
      </c>
    </row>
    <row r="6204" spans="1:16" x14ac:dyDescent="0.25">
      <c r="A6204" t="s">
        <v>9329</v>
      </c>
      <c r="B6204">
        <v>3741</v>
      </c>
      <c r="C6204" s="3" t="str">
        <f>HYPERLINK("http://www.uniprot.org/uniprot/K7M2D8","tr|K7M2D8|K7M2D8_SOYBN")</f>
        <v>tr|K7M2D8|K7M2D8_SOYBN</v>
      </c>
      <c r="D6204" t="s">
        <v>28</v>
      </c>
      <c r="E6204">
        <v>85.69</v>
      </c>
      <c r="F6204">
        <v>1258</v>
      </c>
      <c r="G6204">
        <v>180</v>
      </c>
      <c r="H6204">
        <v>12</v>
      </c>
      <c r="I6204">
        <v>1</v>
      </c>
      <c r="J6204">
        <v>3738</v>
      </c>
      <c r="K6204">
        <v>1</v>
      </c>
      <c r="L6204">
        <v>1</v>
      </c>
      <c r="M6204">
        <v>1258</v>
      </c>
      <c r="N6204" t="s">
        <v>18</v>
      </c>
      <c r="O6204">
        <v>0</v>
      </c>
      <c r="P6204">
        <v>5542</v>
      </c>
    </row>
    <row r="6205" spans="1:16" x14ac:dyDescent="0.25">
      <c r="A6205" t="s">
        <v>9330</v>
      </c>
      <c r="B6205">
        <v>636</v>
      </c>
      <c r="C6205" s="3" t="str">
        <f>HYPERLINK("http://www.uniprot.org/uniprot/A2Q3Z0","tr|A2Q3Z0|A2Q3Z0_MEDTR")</f>
        <v>tr|A2Q3Z0|A2Q3Z0_MEDTR</v>
      </c>
      <c r="D6205" t="s">
        <v>9331</v>
      </c>
      <c r="E6205">
        <v>79.62</v>
      </c>
      <c r="F6205">
        <v>211</v>
      </c>
      <c r="G6205">
        <v>43</v>
      </c>
      <c r="H6205">
        <v>0</v>
      </c>
      <c r="I6205">
        <v>1</v>
      </c>
      <c r="J6205">
        <v>633</v>
      </c>
      <c r="K6205">
        <v>1</v>
      </c>
      <c r="L6205">
        <v>1</v>
      </c>
      <c r="M6205">
        <v>207</v>
      </c>
      <c r="N6205" t="s">
        <v>18</v>
      </c>
      <c r="O6205" s="1">
        <v>1.7797900000000001E-84</v>
      </c>
      <c r="P6205">
        <v>812</v>
      </c>
    </row>
    <row r="6206" spans="1:16" x14ac:dyDescent="0.25">
      <c r="A6206" t="s">
        <v>9332</v>
      </c>
      <c r="B6206">
        <v>3306</v>
      </c>
      <c r="C6206" s="3" t="str">
        <f>HYPERLINK("http://www.uniprot.org/uniprot/G7K368","tr|G7K368|G7K368_MEDTR")</f>
        <v>tr|G7K368|G7K368_MEDTR</v>
      </c>
      <c r="D6206" t="s">
        <v>9333</v>
      </c>
      <c r="E6206">
        <v>85.49</v>
      </c>
      <c r="F6206">
        <v>1103</v>
      </c>
      <c r="G6206">
        <v>160</v>
      </c>
      <c r="H6206">
        <v>7</v>
      </c>
      <c r="I6206">
        <v>16</v>
      </c>
      <c r="J6206">
        <v>3303</v>
      </c>
      <c r="K6206">
        <v>1</v>
      </c>
      <c r="L6206">
        <v>22</v>
      </c>
      <c r="M6206">
        <v>1124</v>
      </c>
      <c r="N6206" t="s">
        <v>18</v>
      </c>
      <c r="O6206">
        <v>0</v>
      </c>
      <c r="P6206">
        <v>4835</v>
      </c>
    </row>
    <row r="6207" spans="1:16" x14ac:dyDescent="0.25">
      <c r="A6207" t="s">
        <v>9334</v>
      </c>
      <c r="B6207">
        <v>1713</v>
      </c>
      <c r="C6207" s="3" t="str">
        <f>HYPERLINK("http://www.uniprot.org/uniprot/G7K5Y7","tr|G7K5Y7|G7K5Y7_MEDTR")</f>
        <v>tr|G7K5Y7|G7K5Y7_MEDTR</v>
      </c>
      <c r="D6207" t="s">
        <v>9335</v>
      </c>
      <c r="E6207">
        <v>81.66</v>
      </c>
      <c r="F6207">
        <v>551</v>
      </c>
      <c r="G6207">
        <v>101</v>
      </c>
      <c r="H6207">
        <v>0</v>
      </c>
      <c r="I6207">
        <v>1</v>
      </c>
      <c r="J6207">
        <v>1653</v>
      </c>
      <c r="K6207">
        <v>1</v>
      </c>
      <c r="L6207">
        <v>1</v>
      </c>
      <c r="M6207">
        <v>549</v>
      </c>
      <c r="N6207" t="s">
        <v>18</v>
      </c>
      <c r="O6207">
        <v>0</v>
      </c>
      <c r="P6207">
        <v>2389</v>
      </c>
    </row>
    <row r="6208" spans="1:16" x14ac:dyDescent="0.25">
      <c r="A6208" t="s">
        <v>9336</v>
      </c>
      <c r="B6208">
        <v>468</v>
      </c>
      <c r="C6208" s="3" t="str">
        <f>HYPERLINK("http://www.uniprot.org/uniprot/G7K4L8","tr|G7K4L8|G7K4L8_MEDTR")</f>
        <v>tr|G7K4L8|G7K4L8_MEDTR</v>
      </c>
      <c r="D6208" t="s">
        <v>1665</v>
      </c>
      <c r="E6208">
        <v>46.54</v>
      </c>
      <c r="F6208">
        <v>159</v>
      </c>
      <c r="G6208">
        <v>85</v>
      </c>
      <c r="H6208">
        <v>4</v>
      </c>
      <c r="I6208">
        <v>1</v>
      </c>
      <c r="J6208">
        <v>465</v>
      </c>
      <c r="K6208">
        <v>1</v>
      </c>
      <c r="L6208">
        <v>29</v>
      </c>
      <c r="M6208">
        <v>187</v>
      </c>
      <c r="N6208" t="s">
        <v>18</v>
      </c>
      <c r="O6208" s="1">
        <v>7.5137199999999994E-30</v>
      </c>
      <c r="P6208">
        <v>339</v>
      </c>
    </row>
    <row r="6209" spans="1:16" x14ac:dyDescent="0.25">
      <c r="A6209" t="s">
        <v>9337</v>
      </c>
      <c r="B6209">
        <v>3294</v>
      </c>
      <c r="C6209" s="3" t="str">
        <f>HYPERLINK("http://www.uniprot.org/uniprot/K7K815","tr|K7K815|K7K815_SOYBN")</f>
        <v>tr|K7K815|K7K815_SOYBN</v>
      </c>
      <c r="D6209" t="s">
        <v>28</v>
      </c>
      <c r="E6209">
        <v>58.9</v>
      </c>
      <c r="F6209">
        <v>1146</v>
      </c>
      <c r="G6209">
        <v>471</v>
      </c>
      <c r="H6209">
        <v>61</v>
      </c>
      <c r="I6209">
        <v>37</v>
      </c>
      <c r="J6209">
        <v>3291</v>
      </c>
      <c r="K6209">
        <v>1</v>
      </c>
      <c r="L6209">
        <v>253</v>
      </c>
      <c r="M6209">
        <v>1329</v>
      </c>
      <c r="N6209" t="s">
        <v>18</v>
      </c>
      <c r="O6209">
        <v>0</v>
      </c>
      <c r="P6209">
        <v>3119</v>
      </c>
    </row>
    <row r="6210" spans="1:16" x14ac:dyDescent="0.25">
      <c r="A6210" t="s">
        <v>9338</v>
      </c>
      <c r="B6210">
        <v>213</v>
      </c>
      <c r="C6210" s="3" t="str">
        <f>HYPERLINK("http://www.uniprot.org/uniprot/C6T3R1","tr|C6T3R1|C6T3R1_SOYBN")</f>
        <v>tr|C6T3R1|C6T3R1_SOYBN</v>
      </c>
      <c r="D6210" t="s">
        <v>28</v>
      </c>
      <c r="E6210">
        <v>81.69</v>
      </c>
      <c r="F6210">
        <v>71</v>
      </c>
      <c r="G6210">
        <v>13</v>
      </c>
      <c r="H6210">
        <v>1</v>
      </c>
      <c r="I6210">
        <v>1</v>
      </c>
      <c r="J6210">
        <v>210</v>
      </c>
      <c r="K6210">
        <v>1</v>
      </c>
      <c r="L6210">
        <v>32</v>
      </c>
      <c r="M6210">
        <v>102</v>
      </c>
      <c r="N6210" t="s">
        <v>18</v>
      </c>
      <c r="O6210" s="1">
        <v>9.3742100000000003E-28</v>
      </c>
      <c r="P6210">
        <v>321</v>
      </c>
    </row>
    <row r="6211" spans="1:16" x14ac:dyDescent="0.25">
      <c r="A6211" t="s">
        <v>9339</v>
      </c>
      <c r="B6211">
        <v>882</v>
      </c>
      <c r="C6211" s="3" t="str">
        <f>HYPERLINK("http://www.uniprot.org/uniprot/G7IAA4","tr|G7IAA4|G7IAA4_MEDTR")</f>
        <v>tr|G7IAA4|G7IAA4_MEDTR</v>
      </c>
      <c r="D6211" t="s">
        <v>9340</v>
      </c>
      <c r="E6211">
        <v>76.89</v>
      </c>
      <c r="F6211">
        <v>329</v>
      </c>
      <c r="G6211">
        <v>76</v>
      </c>
      <c r="H6211">
        <v>40</v>
      </c>
      <c r="I6211">
        <v>13</v>
      </c>
      <c r="J6211">
        <v>879</v>
      </c>
      <c r="K6211">
        <v>1</v>
      </c>
      <c r="L6211">
        <v>4</v>
      </c>
      <c r="M6211">
        <v>332</v>
      </c>
      <c r="N6211" t="s">
        <v>18</v>
      </c>
      <c r="O6211" s="1">
        <v>1.05318E-136</v>
      </c>
      <c r="P6211">
        <v>1265</v>
      </c>
    </row>
    <row r="6212" spans="1:16" x14ac:dyDescent="0.25">
      <c r="A6212" t="s">
        <v>9341</v>
      </c>
      <c r="B6212">
        <v>447</v>
      </c>
      <c r="C6212" s="3" t="str">
        <f>HYPERLINK("http://www.uniprot.org/uniprot/K7VPB9","tr|K7VPB9|K7VPB9_SOLTU")</f>
        <v>tr|K7VPB9|K7VPB9_SOLTU</v>
      </c>
      <c r="D6212" t="s">
        <v>9342</v>
      </c>
      <c r="E6212">
        <v>99.32</v>
      </c>
      <c r="F6212">
        <v>148</v>
      </c>
      <c r="G6212">
        <v>1</v>
      </c>
      <c r="H6212">
        <v>0</v>
      </c>
      <c r="I6212">
        <v>1</v>
      </c>
      <c r="J6212">
        <v>444</v>
      </c>
      <c r="K6212">
        <v>1</v>
      </c>
      <c r="L6212">
        <v>1</v>
      </c>
      <c r="M6212">
        <v>148</v>
      </c>
      <c r="N6212" t="s">
        <v>18</v>
      </c>
      <c r="O6212" s="1">
        <v>2.6382999999999998E-83</v>
      </c>
      <c r="P6212">
        <v>800</v>
      </c>
    </row>
    <row r="6213" spans="1:16" x14ac:dyDescent="0.25">
      <c r="A6213" t="s">
        <v>9343</v>
      </c>
      <c r="B6213">
        <v>270</v>
      </c>
      <c r="C6213" s="3" t="str">
        <f>HYPERLINK("http://www.uniprot.org/uniprot/G7I6P1","tr|G7I6P1|G7I6P1_MEDTR")</f>
        <v>tr|G7I6P1|G7I6P1_MEDTR</v>
      </c>
      <c r="D6213" t="s">
        <v>9065</v>
      </c>
      <c r="E6213">
        <v>90.47</v>
      </c>
      <c r="F6213">
        <v>63</v>
      </c>
      <c r="G6213">
        <v>6</v>
      </c>
      <c r="H6213">
        <v>0</v>
      </c>
      <c r="I6213">
        <v>58</v>
      </c>
      <c r="J6213">
        <v>246</v>
      </c>
      <c r="K6213">
        <v>1</v>
      </c>
      <c r="L6213">
        <v>21</v>
      </c>
      <c r="M6213">
        <v>83</v>
      </c>
      <c r="N6213" t="s">
        <v>18</v>
      </c>
      <c r="O6213" s="1">
        <v>8.2384799999999997E-24</v>
      </c>
      <c r="P6213">
        <v>287</v>
      </c>
    </row>
    <row r="6214" spans="1:16" x14ac:dyDescent="0.25">
      <c r="A6214" t="s">
        <v>9344</v>
      </c>
      <c r="B6214">
        <v>882</v>
      </c>
      <c r="C6214" s="3" t="str">
        <f>HYPERLINK("http://www.uniprot.org/uniprot/G7JNT9","tr|G7JNT9|G7JNT9_MEDTR")</f>
        <v>tr|G7JNT9|G7JNT9_MEDTR</v>
      </c>
      <c r="D6214" t="s">
        <v>9345</v>
      </c>
      <c r="E6214">
        <v>67.53</v>
      </c>
      <c r="F6214">
        <v>231</v>
      </c>
      <c r="G6214">
        <v>75</v>
      </c>
      <c r="H6214">
        <v>4</v>
      </c>
      <c r="I6214">
        <v>16</v>
      </c>
      <c r="J6214">
        <v>696</v>
      </c>
      <c r="K6214">
        <v>1</v>
      </c>
      <c r="L6214">
        <v>73</v>
      </c>
      <c r="M6214">
        <v>294</v>
      </c>
      <c r="N6214" t="s">
        <v>18</v>
      </c>
      <c r="O6214" s="1">
        <v>1.39801E-80</v>
      </c>
      <c r="P6214">
        <v>781</v>
      </c>
    </row>
    <row r="6215" spans="1:16" x14ac:dyDescent="0.25">
      <c r="A6215" t="s">
        <v>9346</v>
      </c>
      <c r="B6215">
        <v>1218</v>
      </c>
      <c r="C6215" s="3" t="str">
        <f>HYPERLINK("http://www.uniprot.org/uniprot/G7J2L5","tr|G7J2L5|G7J2L5_MEDTR")</f>
        <v>tr|G7J2L5|G7J2L5_MEDTR</v>
      </c>
      <c r="D6215" t="s">
        <v>9347</v>
      </c>
      <c r="E6215">
        <v>90.69</v>
      </c>
      <c r="F6215">
        <v>387</v>
      </c>
      <c r="G6215">
        <v>36</v>
      </c>
      <c r="H6215">
        <v>0</v>
      </c>
      <c r="I6215">
        <v>55</v>
      </c>
      <c r="J6215">
        <v>1215</v>
      </c>
      <c r="K6215">
        <v>1</v>
      </c>
      <c r="L6215">
        <v>17</v>
      </c>
      <c r="M6215">
        <v>403</v>
      </c>
      <c r="N6215" t="s">
        <v>18</v>
      </c>
      <c r="O6215">
        <v>0</v>
      </c>
      <c r="P6215">
        <v>1902</v>
      </c>
    </row>
    <row r="6216" spans="1:16" x14ac:dyDescent="0.25">
      <c r="A6216" t="s">
        <v>9348</v>
      </c>
      <c r="B6216">
        <v>480</v>
      </c>
      <c r="C6216" s="3" t="str">
        <f>HYPERLINK("http://www.uniprot.org/uniprot/B7FLX9","tr|B7FLX9|B7FLX9_MEDTR")</f>
        <v>tr|B7FLX9|B7FLX9_MEDTR</v>
      </c>
      <c r="D6216" t="s">
        <v>22</v>
      </c>
      <c r="E6216">
        <v>77.349999999999994</v>
      </c>
      <c r="F6216">
        <v>159</v>
      </c>
      <c r="G6216">
        <v>36</v>
      </c>
      <c r="H6216">
        <v>0</v>
      </c>
      <c r="I6216">
        <v>1</v>
      </c>
      <c r="J6216">
        <v>477</v>
      </c>
      <c r="K6216">
        <v>1</v>
      </c>
      <c r="L6216">
        <v>1</v>
      </c>
      <c r="M6216">
        <v>159</v>
      </c>
      <c r="N6216" t="s">
        <v>18</v>
      </c>
      <c r="O6216" s="1">
        <v>5.9595899999999997E-59</v>
      </c>
      <c r="P6216">
        <v>590</v>
      </c>
    </row>
    <row r="6217" spans="1:16" x14ac:dyDescent="0.25">
      <c r="A6217" t="s">
        <v>9349</v>
      </c>
      <c r="B6217">
        <v>1332</v>
      </c>
      <c r="C6217" s="3" t="str">
        <f>HYPERLINK("http://www.uniprot.org/uniprot/I1KPT0","tr|I1KPT0|I1KPT0_SOYBN")</f>
        <v>tr|I1KPT0|I1KPT0_SOYBN</v>
      </c>
      <c r="D6217" t="s">
        <v>117</v>
      </c>
      <c r="E6217">
        <v>84.89</v>
      </c>
      <c r="F6217">
        <v>437</v>
      </c>
      <c r="G6217">
        <v>66</v>
      </c>
      <c r="H6217">
        <v>0</v>
      </c>
      <c r="I6217">
        <v>7</v>
      </c>
      <c r="J6217">
        <v>1317</v>
      </c>
      <c r="K6217">
        <v>1</v>
      </c>
      <c r="L6217">
        <v>5</v>
      </c>
      <c r="M6217">
        <v>438</v>
      </c>
      <c r="N6217" t="s">
        <v>18</v>
      </c>
      <c r="O6217">
        <v>0</v>
      </c>
      <c r="P6217">
        <v>1950</v>
      </c>
    </row>
    <row r="6218" spans="1:16" x14ac:dyDescent="0.25">
      <c r="A6218" t="s">
        <v>9350</v>
      </c>
      <c r="B6218">
        <v>1143</v>
      </c>
      <c r="C6218" s="3" t="str">
        <f>HYPERLINK("http://www.uniprot.org/uniprot/G7JRL6","tr|G7JRL6|G7JRL6_MEDTR")</f>
        <v>tr|G7JRL6|G7JRL6_MEDTR</v>
      </c>
      <c r="D6218" t="s">
        <v>9351</v>
      </c>
      <c r="E6218">
        <v>92.42</v>
      </c>
      <c r="F6218">
        <v>383</v>
      </c>
      <c r="G6218">
        <v>29</v>
      </c>
      <c r="H6218">
        <v>3</v>
      </c>
      <c r="I6218">
        <v>1</v>
      </c>
      <c r="J6218">
        <v>1140</v>
      </c>
      <c r="K6218">
        <v>1</v>
      </c>
      <c r="L6218">
        <v>1</v>
      </c>
      <c r="M6218">
        <v>377</v>
      </c>
      <c r="N6218" t="s">
        <v>18</v>
      </c>
      <c r="O6218">
        <v>0</v>
      </c>
      <c r="P6218">
        <v>1827</v>
      </c>
    </row>
    <row r="6219" spans="1:16" x14ac:dyDescent="0.25">
      <c r="A6219" t="s">
        <v>9352</v>
      </c>
      <c r="B6219">
        <v>978</v>
      </c>
      <c r="C6219" s="3" t="str">
        <f>HYPERLINK("http://www.uniprot.org/uniprot/K7LTC4","tr|K7LTC4|K7LTC4_SOYBN")</f>
        <v>tr|K7LTC4|K7LTC4_SOYBN</v>
      </c>
      <c r="D6219" t="s">
        <v>28</v>
      </c>
      <c r="E6219">
        <v>48.31</v>
      </c>
      <c r="F6219">
        <v>327</v>
      </c>
      <c r="G6219">
        <v>169</v>
      </c>
      <c r="H6219">
        <v>2</v>
      </c>
      <c r="I6219">
        <v>1</v>
      </c>
      <c r="J6219">
        <v>975</v>
      </c>
      <c r="K6219">
        <v>1</v>
      </c>
      <c r="L6219">
        <v>1</v>
      </c>
      <c r="M6219">
        <v>307</v>
      </c>
      <c r="N6219" t="s">
        <v>18</v>
      </c>
      <c r="O6219" s="1">
        <v>1.5240700000000001E-65</v>
      </c>
      <c r="P6219">
        <v>652</v>
      </c>
    </row>
    <row r="6220" spans="1:16" x14ac:dyDescent="0.25">
      <c r="A6220" t="s">
        <v>9353</v>
      </c>
      <c r="B6220">
        <v>1482</v>
      </c>
      <c r="C6220" s="3" t="str">
        <f>HYPERLINK("http://www.uniprot.org/uniprot/I1LRB2","tr|I1LRB2|I1LRB2_SOYBN")</f>
        <v>tr|I1LRB2|I1LRB2_SOYBN</v>
      </c>
      <c r="D6220" t="s">
        <v>28</v>
      </c>
      <c r="E6220">
        <v>74.790000000000006</v>
      </c>
      <c r="F6220">
        <v>488</v>
      </c>
      <c r="G6220">
        <v>123</v>
      </c>
      <c r="H6220">
        <v>2</v>
      </c>
      <c r="I6220">
        <v>4</v>
      </c>
      <c r="J6220">
        <v>1461</v>
      </c>
      <c r="K6220">
        <v>1</v>
      </c>
      <c r="L6220">
        <v>4</v>
      </c>
      <c r="M6220">
        <v>488</v>
      </c>
      <c r="N6220" t="s">
        <v>18</v>
      </c>
      <c r="O6220">
        <v>0</v>
      </c>
      <c r="P6220">
        <v>1849</v>
      </c>
    </row>
    <row r="6221" spans="1:16" x14ac:dyDescent="0.25">
      <c r="A6221" t="s">
        <v>9354</v>
      </c>
      <c r="B6221">
        <v>1362</v>
      </c>
      <c r="C6221" s="3" t="str">
        <f>HYPERLINK("http://www.uniprot.org/uniprot/I1K1T0","tr|I1K1T0|I1K1T0_SOYBN")</f>
        <v>tr|I1K1T0|I1K1T0_SOYBN</v>
      </c>
      <c r="D6221" t="s">
        <v>71</v>
      </c>
      <c r="E6221">
        <v>93.75</v>
      </c>
      <c r="F6221">
        <v>384</v>
      </c>
      <c r="G6221">
        <v>24</v>
      </c>
      <c r="H6221">
        <v>0</v>
      </c>
      <c r="I6221">
        <v>1</v>
      </c>
      <c r="J6221">
        <v>1152</v>
      </c>
      <c r="K6221">
        <v>1</v>
      </c>
      <c r="L6221">
        <v>1</v>
      </c>
      <c r="M6221">
        <v>384</v>
      </c>
      <c r="N6221" t="s">
        <v>18</v>
      </c>
      <c r="O6221">
        <v>0</v>
      </c>
      <c r="P6221">
        <v>1870</v>
      </c>
    </row>
    <row r="6222" spans="1:16" x14ac:dyDescent="0.25">
      <c r="A6222" t="s">
        <v>9355</v>
      </c>
      <c r="B6222">
        <v>396</v>
      </c>
      <c r="C6222" s="3" t="str">
        <f>HYPERLINK("http://www.uniprot.org/uniprot/G7LG50","tr|G7LG50|G7LG50_MEDTR")</f>
        <v>tr|G7LG50|G7LG50_MEDTR</v>
      </c>
      <c r="D6222" t="s">
        <v>9356</v>
      </c>
      <c r="E6222">
        <v>85.12</v>
      </c>
      <c r="F6222">
        <v>121</v>
      </c>
      <c r="G6222">
        <v>18</v>
      </c>
      <c r="H6222">
        <v>1</v>
      </c>
      <c r="I6222">
        <v>4</v>
      </c>
      <c r="J6222">
        <v>363</v>
      </c>
      <c r="K6222">
        <v>1</v>
      </c>
      <c r="L6222">
        <v>3</v>
      </c>
      <c r="M6222">
        <v>123</v>
      </c>
      <c r="N6222" t="s">
        <v>18</v>
      </c>
      <c r="O6222" s="1">
        <v>3.19563E-52</v>
      </c>
      <c r="P6222">
        <v>532</v>
      </c>
    </row>
    <row r="6223" spans="1:16" x14ac:dyDescent="0.25">
      <c r="A6223" t="s">
        <v>9357</v>
      </c>
      <c r="B6223">
        <v>1038</v>
      </c>
      <c r="C6223" s="3" t="str">
        <f>HYPERLINK("http://www.uniprot.org/uniprot/I1MKB2","tr|I1MKB2|I1MKB2_SOYBN")</f>
        <v>tr|I1MKB2|I1MKB2_SOYBN</v>
      </c>
      <c r="D6223" t="s">
        <v>117</v>
      </c>
      <c r="E6223">
        <v>76.52</v>
      </c>
      <c r="F6223">
        <v>345</v>
      </c>
      <c r="G6223">
        <v>81</v>
      </c>
      <c r="H6223">
        <v>0</v>
      </c>
      <c r="I6223">
        <v>1</v>
      </c>
      <c r="J6223">
        <v>1035</v>
      </c>
      <c r="K6223">
        <v>1</v>
      </c>
      <c r="L6223">
        <v>1</v>
      </c>
      <c r="M6223">
        <v>343</v>
      </c>
      <c r="N6223" t="s">
        <v>18</v>
      </c>
      <c r="O6223" s="1">
        <v>8.6544799999999995E-155</v>
      </c>
      <c r="P6223">
        <v>1422</v>
      </c>
    </row>
    <row r="6224" spans="1:16" x14ac:dyDescent="0.25">
      <c r="A6224" t="s">
        <v>9358</v>
      </c>
      <c r="B6224">
        <v>870</v>
      </c>
      <c r="C6224" s="3" t="str">
        <f>HYPERLINK("http://www.uniprot.org/uniprot/G7KAW7","tr|G7KAW7|G7KAW7_MEDTR")</f>
        <v>tr|G7KAW7|G7KAW7_MEDTR</v>
      </c>
      <c r="D6224" t="s">
        <v>9359</v>
      </c>
      <c r="E6224">
        <v>70.599999999999994</v>
      </c>
      <c r="F6224">
        <v>279</v>
      </c>
      <c r="G6224">
        <v>82</v>
      </c>
      <c r="H6224">
        <v>1</v>
      </c>
      <c r="I6224">
        <v>31</v>
      </c>
      <c r="J6224">
        <v>864</v>
      </c>
      <c r="K6224">
        <v>1</v>
      </c>
      <c r="L6224">
        <v>1</v>
      </c>
      <c r="M6224">
        <v>279</v>
      </c>
      <c r="N6224" t="s">
        <v>18</v>
      </c>
      <c r="O6224" s="1">
        <v>6.2770299999999998E-102</v>
      </c>
      <c r="P6224">
        <v>965</v>
      </c>
    </row>
    <row r="6225" spans="1:16" x14ac:dyDescent="0.25">
      <c r="A6225" t="s">
        <v>9360</v>
      </c>
      <c r="B6225">
        <v>291</v>
      </c>
      <c r="C6225" s="3" t="str">
        <f>HYPERLINK("http://www.uniprot.org/uniprot/K7LEF8","tr|K7LEF8|K7LEF8_SOYBN")</f>
        <v>tr|K7LEF8|K7LEF8_SOYBN</v>
      </c>
      <c r="D6225" t="s">
        <v>28</v>
      </c>
      <c r="E6225">
        <v>71.2</v>
      </c>
      <c r="F6225">
        <v>125</v>
      </c>
      <c r="G6225">
        <v>36</v>
      </c>
      <c r="H6225">
        <v>31</v>
      </c>
      <c r="I6225">
        <v>4</v>
      </c>
      <c r="J6225">
        <v>285</v>
      </c>
      <c r="K6225">
        <v>1</v>
      </c>
      <c r="L6225">
        <v>222</v>
      </c>
      <c r="M6225">
        <v>346</v>
      </c>
      <c r="N6225" t="s">
        <v>18</v>
      </c>
      <c r="O6225" s="1">
        <v>3.58161E-40</v>
      </c>
      <c r="P6225">
        <v>428</v>
      </c>
    </row>
    <row r="6226" spans="1:16" x14ac:dyDescent="0.25">
      <c r="A6226" t="s">
        <v>9361</v>
      </c>
      <c r="B6226">
        <v>1953</v>
      </c>
      <c r="C6226" s="3" t="str">
        <f>HYPERLINK("http://www.uniprot.org/uniprot/G7KVN3","tr|G7KVN3|G7KVN3_MEDTR")</f>
        <v>tr|G7KVN3|G7KVN3_MEDTR</v>
      </c>
      <c r="D6226" t="s">
        <v>9362</v>
      </c>
      <c r="E6226">
        <v>64.930000000000007</v>
      </c>
      <c r="F6226">
        <v>673</v>
      </c>
      <c r="G6226">
        <v>236</v>
      </c>
      <c r="H6226">
        <v>23</v>
      </c>
      <c r="I6226">
        <v>1</v>
      </c>
      <c r="J6226">
        <v>1950</v>
      </c>
      <c r="K6226">
        <v>1</v>
      </c>
      <c r="L6226">
        <v>7</v>
      </c>
      <c r="M6226">
        <v>635</v>
      </c>
      <c r="N6226" t="s">
        <v>18</v>
      </c>
      <c r="O6226">
        <v>0</v>
      </c>
      <c r="P6226">
        <v>1992</v>
      </c>
    </row>
    <row r="6227" spans="1:16" x14ac:dyDescent="0.25">
      <c r="A6227" t="s">
        <v>9363</v>
      </c>
      <c r="B6227">
        <v>726</v>
      </c>
      <c r="C6227" s="3" t="str">
        <f>HYPERLINK("http://www.uniprot.org/uniprot/K7MVM8","tr|K7MVM8|K7MVM8_SOYBN")</f>
        <v>tr|K7MVM8|K7MVM8_SOYBN</v>
      </c>
      <c r="D6227" t="s">
        <v>117</v>
      </c>
      <c r="E6227">
        <v>78.680000000000007</v>
      </c>
      <c r="F6227">
        <v>197</v>
      </c>
      <c r="G6227">
        <v>42</v>
      </c>
      <c r="H6227">
        <v>0</v>
      </c>
      <c r="I6227">
        <v>133</v>
      </c>
      <c r="J6227">
        <v>723</v>
      </c>
      <c r="K6227">
        <v>1</v>
      </c>
      <c r="L6227">
        <v>56</v>
      </c>
      <c r="M6227">
        <v>252</v>
      </c>
      <c r="N6227" t="s">
        <v>18</v>
      </c>
      <c r="O6227" s="1">
        <v>6.6311099999999995E-82</v>
      </c>
      <c r="P6227">
        <v>791</v>
      </c>
    </row>
    <row r="6228" spans="1:16" x14ac:dyDescent="0.25">
      <c r="A6228" t="s">
        <v>9364</v>
      </c>
      <c r="B6228">
        <v>1350</v>
      </c>
      <c r="C6228" s="3" t="str">
        <f>HYPERLINK("http://www.uniprot.org/uniprot/I1KHX5","tr|I1KHX5|I1KHX5_SOYBN")</f>
        <v>tr|I1KHX5|I1KHX5_SOYBN</v>
      </c>
      <c r="D6228" t="s">
        <v>28</v>
      </c>
      <c r="E6228">
        <v>66.14</v>
      </c>
      <c r="F6228">
        <v>449</v>
      </c>
      <c r="G6228">
        <v>152</v>
      </c>
      <c r="H6228">
        <v>2</v>
      </c>
      <c r="I6228">
        <v>1</v>
      </c>
      <c r="J6228">
        <v>1341</v>
      </c>
      <c r="K6228">
        <v>1</v>
      </c>
      <c r="L6228">
        <v>1</v>
      </c>
      <c r="M6228">
        <v>437</v>
      </c>
      <c r="N6228" t="s">
        <v>18</v>
      </c>
      <c r="O6228" s="1">
        <v>7.4683099999999995E-171</v>
      </c>
      <c r="P6228">
        <v>1562</v>
      </c>
    </row>
    <row r="6229" spans="1:16" x14ac:dyDescent="0.25">
      <c r="A6229" t="s">
        <v>9365</v>
      </c>
      <c r="B6229">
        <v>345</v>
      </c>
      <c r="C6229" s="3" t="str">
        <f>HYPERLINK("http://www.uniprot.org/uniprot/G7JLQ2","tr|G7JLQ2|G7JLQ2_MEDTR")</f>
        <v>tr|G7JLQ2|G7JLQ2_MEDTR</v>
      </c>
      <c r="D6229" t="s">
        <v>9366</v>
      </c>
      <c r="E6229">
        <v>78.94</v>
      </c>
      <c r="F6229">
        <v>95</v>
      </c>
      <c r="G6229">
        <v>20</v>
      </c>
      <c r="H6229">
        <v>0</v>
      </c>
      <c r="I6229">
        <v>58</v>
      </c>
      <c r="J6229">
        <v>342</v>
      </c>
      <c r="K6229">
        <v>1</v>
      </c>
      <c r="L6229">
        <v>23</v>
      </c>
      <c r="M6229">
        <v>117</v>
      </c>
      <c r="N6229" t="s">
        <v>18</v>
      </c>
      <c r="O6229" s="1">
        <v>3.34227E-38</v>
      </c>
      <c r="P6229">
        <v>411</v>
      </c>
    </row>
    <row r="6230" spans="1:16" x14ac:dyDescent="0.25">
      <c r="A6230" t="s">
        <v>9367</v>
      </c>
      <c r="B6230">
        <v>1170</v>
      </c>
      <c r="C6230" s="3" t="str">
        <f>HYPERLINK("http://www.uniprot.org/uniprot/I1MEA7","tr|I1MEA7|I1MEA7_SOYBN")</f>
        <v>tr|I1MEA7|I1MEA7_SOYBN</v>
      </c>
      <c r="D6230" t="s">
        <v>28</v>
      </c>
      <c r="E6230">
        <v>84.29</v>
      </c>
      <c r="F6230">
        <v>382</v>
      </c>
      <c r="G6230">
        <v>60</v>
      </c>
      <c r="H6230">
        <v>1</v>
      </c>
      <c r="I6230">
        <v>19</v>
      </c>
      <c r="J6230">
        <v>1161</v>
      </c>
      <c r="K6230">
        <v>1</v>
      </c>
      <c r="L6230">
        <v>5</v>
      </c>
      <c r="M6230">
        <v>386</v>
      </c>
      <c r="N6230" t="s">
        <v>18</v>
      </c>
      <c r="O6230">
        <v>0</v>
      </c>
      <c r="P6230">
        <v>1711</v>
      </c>
    </row>
    <row r="6231" spans="1:16" x14ac:dyDescent="0.25">
      <c r="A6231" t="s">
        <v>9368</v>
      </c>
      <c r="B6231">
        <v>882</v>
      </c>
      <c r="C6231" s="3" t="str">
        <f>HYPERLINK("http://www.uniprot.org/uniprot/K7LWC3","tr|K7LWC3|K7LWC3_SOYBN")</f>
        <v>tr|K7LWC3|K7LWC3_SOYBN</v>
      </c>
      <c r="D6231" t="s">
        <v>28</v>
      </c>
      <c r="E6231">
        <v>71.52</v>
      </c>
      <c r="F6231">
        <v>295</v>
      </c>
      <c r="G6231">
        <v>84</v>
      </c>
      <c r="H6231">
        <v>2</v>
      </c>
      <c r="I6231">
        <v>1</v>
      </c>
      <c r="J6231">
        <v>879</v>
      </c>
      <c r="K6231">
        <v>1</v>
      </c>
      <c r="L6231">
        <v>1</v>
      </c>
      <c r="M6231">
        <v>295</v>
      </c>
      <c r="N6231" t="s">
        <v>18</v>
      </c>
      <c r="O6231" s="1">
        <v>1.3850999999999999E-112</v>
      </c>
      <c r="P6231">
        <v>1057</v>
      </c>
    </row>
    <row r="6232" spans="1:16" x14ac:dyDescent="0.25">
      <c r="A6232" t="s">
        <v>9369</v>
      </c>
      <c r="B6232">
        <v>909</v>
      </c>
      <c r="C6232" s="3" t="str">
        <f>HYPERLINK("http://www.uniprot.org/uniprot/A2Q3Z1","tr|A2Q3Z1|A2Q3Z1_MEDTR")</f>
        <v>tr|A2Q3Z1|A2Q3Z1_MEDTR</v>
      </c>
      <c r="D6232" t="s">
        <v>9370</v>
      </c>
      <c r="E6232">
        <v>80.13</v>
      </c>
      <c r="F6232">
        <v>302</v>
      </c>
      <c r="G6232">
        <v>60</v>
      </c>
      <c r="H6232">
        <v>1</v>
      </c>
      <c r="I6232">
        <v>1</v>
      </c>
      <c r="J6232">
        <v>903</v>
      </c>
      <c r="K6232">
        <v>1</v>
      </c>
      <c r="L6232">
        <v>1</v>
      </c>
      <c r="M6232">
        <v>302</v>
      </c>
      <c r="N6232" t="s">
        <v>18</v>
      </c>
      <c r="O6232" s="1">
        <v>6.9086899999999999E-139</v>
      </c>
      <c r="P6232">
        <v>1284</v>
      </c>
    </row>
    <row r="6233" spans="1:16" x14ac:dyDescent="0.25">
      <c r="A6233" t="s">
        <v>9371</v>
      </c>
      <c r="B6233">
        <v>1416</v>
      </c>
      <c r="C6233" s="3" t="str">
        <f>HYPERLINK("http://www.uniprot.org/uniprot/G7K365","tr|G7K365|G7K365_MEDTR")</f>
        <v>tr|G7K365|G7K365_MEDTR</v>
      </c>
      <c r="D6233" t="s">
        <v>9372</v>
      </c>
      <c r="E6233">
        <v>81.56</v>
      </c>
      <c r="F6233">
        <v>472</v>
      </c>
      <c r="G6233">
        <v>87</v>
      </c>
      <c r="H6233">
        <v>1</v>
      </c>
      <c r="I6233">
        <v>1</v>
      </c>
      <c r="J6233">
        <v>1413</v>
      </c>
      <c r="K6233">
        <v>1</v>
      </c>
      <c r="L6233">
        <v>76</v>
      </c>
      <c r="M6233">
        <v>544</v>
      </c>
      <c r="N6233" t="s">
        <v>18</v>
      </c>
      <c r="O6233">
        <v>0</v>
      </c>
      <c r="P6233">
        <v>2019</v>
      </c>
    </row>
    <row r="6234" spans="1:16" x14ac:dyDescent="0.25">
      <c r="A6234" t="s">
        <v>9373</v>
      </c>
      <c r="B6234">
        <v>2265</v>
      </c>
      <c r="C6234" s="3" t="str">
        <f>HYPERLINK("http://www.uniprot.org/uniprot/A5BE46","tr|A5BE46|A5BE46_VITVI")</f>
        <v>tr|A5BE46|A5BE46_VITVI</v>
      </c>
      <c r="D6234" t="s">
        <v>462</v>
      </c>
      <c r="E6234">
        <v>79.73</v>
      </c>
      <c r="F6234">
        <v>760</v>
      </c>
      <c r="G6234">
        <v>154</v>
      </c>
      <c r="H6234">
        <v>7</v>
      </c>
      <c r="I6234">
        <v>1</v>
      </c>
      <c r="J6234">
        <v>2259</v>
      </c>
      <c r="K6234">
        <v>1</v>
      </c>
      <c r="L6234">
        <v>594</v>
      </c>
      <c r="M6234">
        <v>1353</v>
      </c>
      <c r="N6234" t="s">
        <v>18</v>
      </c>
      <c r="O6234">
        <v>0</v>
      </c>
      <c r="P6234">
        <v>3239</v>
      </c>
    </row>
    <row r="6235" spans="1:16" x14ac:dyDescent="0.25">
      <c r="A6235" t="s">
        <v>9374</v>
      </c>
      <c r="B6235">
        <v>1395</v>
      </c>
      <c r="C6235" s="3" t="str">
        <f>HYPERLINK("http://www.uniprot.org/uniprot/G7KJ70","tr|G7KJ70|G7KJ70_MEDTR")</f>
        <v>tr|G7KJ70|G7KJ70_MEDTR</v>
      </c>
      <c r="D6235" t="s">
        <v>9375</v>
      </c>
      <c r="E6235">
        <v>90.67</v>
      </c>
      <c r="F6235">
        <v>461</v>
      </c>
      <c r="G6235">
        <v>43</v>
      </c>
      <c r="H6235">
        <v>0</v>
      </c>
      <c r="I6235">
        <v>1</v>
      </c>
      <c r="J6235">
        <v>1383</v>
      </c>
      <c r="K6235">
        <v>1</v>
      </c>
      <c r="L6235">
        <v>1</v>
      </c>
      <c r="M6235">
        <v>461</v>
      </c>
      <c r="N6235" t="s">
        <v>18</v>
      </c>
      <c r="O6235">
        <v>0</v>
      </c>
      <c r="P6235">
        <v>2250</v>
      </c>
    </row>
    <row r="6236" spans="1:16" x14ac:dyDescent="0.25">
      <c r="A6236" t="s">
        <v>9376</v>
      </c>
      <c r="B6236">
        <v>543</v>
      </c>
      <c r="C6236" s="3" t="str">
        <f>HYPERLINK("http://www.uniprot.org/uniprot/A2Q2T1","tr|A2Q2T1|A2Q2T1_MEDTR")</f>
        <v>tr|A2Q2T1|A2Q2T1_MEDTR</v>
      </c>
      <c r="D6236" t="s">
        <v>337</v>
      </c>
      <c r="E6236">
        <v>86.47</v>
      </c>
      <c r="F6236">
        <v>170</v>
      </c>
      <c r="G6236">
        <v>23</v>
      </c>
      <c r="H6236">
        <v>2</v>
      </c>
      <c r="I6236">
        <v>1</v>
      </c>
      <c r="J6236">
        <v>504</v>
      </c>
      <c r="K6236">
        <v>1</v>
      </c>
      <c r="L6236">
        <v>308</v>
      </c>
      <c r="M6236">
        <v>477</v>
      </c>
      <c r="N6236" t="s">
        <v>18</v>
      </c>
      <c r="O6236" s="1">
        <v>5.0188300000000003E-77</v>
      </c>
      <c r="P6236">
        <v>746</v>
      </c>
    </row>
    <row r="6237" spans="1:16" x14ac:dyDescent="0.25">
      <c r="A6237" t="s">
        <v>9377</v>
      </c>
      <c r="B6237">
        <v>699</v>
      </c>
      <c r="C6237" s="3" t="str">
        <f>HYPERLINK("http://www.uniprot.org/uniprot/G7I9J1","tr|G7I9J1|G7I9J1_MEDTR")</f>
        <v>tr|G7I9J1|G7I9J1_MEDTR</v>
      </c>
      <c r="D6237" t="s">
        <v>9378</v>
      </c>
      <c r="E6237">
        <v>90.51</v>
      </c>
      <c r="F6237">
        <v>232</v>
      </c>
      <c r="G6237">
        <v>22</v>
      </c>
      <c r="H6237">
        <v>0</v>
      </c>
      <c r="I6237">
        <v>1</v>
      </c>
      <c r="J6237">
        <v>696</v>
      </c>
      <c r="K6237">
        <v>1</v>
      </c>
      <c r="L6237">
        <v>94</v>
      </c>
      <c r="M6237">
        <v>325</v>
      </c>
      <c r="N6237" t="s">
        <v>18</v>
      </c>
      <c r="O6237" s="1">
        <v>2.5026599999999999E-128</v>
      </c>
      <c r="P6237">
        <v>1191</v>
      </c>
    </row>
    <row r="6238" spans="1:16" x14ac:dyDescent="0.25">
      <c r="A6238" t="s">
        <v>9379</v>
      </c>
      <c r="B6238">
        <v>690</v>
      </c>
      <c r="C6238" s="3" t="str">
        <f>HYPERLINK("http://www.uniprot.org/uniprot/G7ICM2","tr|G7ICM2|G7ICM2_MEDTR")</f>
        <v>tr|G7ICM2|G7ICM2_MEDTR</v>
      </c>
      <c r="D6238" t="s">
        <v>9380</v>
      </c>
      <c r="E6238">
        <v>94.59</v>
      </c>
      <c r="F6238">
        <v>222</v>
      </c>
      <c r="G6238">
        <v>12</v>
      </c>
      <c r="H6238">
        <v>0</v>
      </c>
      <c r="I6238">
        <v>22</v>
      </c>
      <c r="J6238">
        <v>687</v>
      </c>
      <c r="K6238">
        <v>1</v>
      </c>
      <c r="L6238">
        <v>3</v>
      </c>
      <c r="M6238">
        <v>224</v>
      </c>
      <c r="N6238" t="s">
        <v>18</v>
      </c>
      <c r="O6238" s="1">
        <v>2.4266699999999998E-120</v>
      </c>
      <c r="P6238">
        <v>1122</v>
      </c>
    </row>
    <row r="6239" spans="1:16" x14ac:dyDescent="0.25">
      <c r="A6239" t="s">
        <v>9381</v>
      </c>
      <c r="B6239">
        <v>447</v>
      </c>
      <c r="C6239" s="3" t="str">
        <f>HYPERLINK("http://www.uniprot.org/uniprot/I3SJW8","tr|I3SJW8|I3SJW8_LOTJA")</f>
        <v>tr|I3SJW8|I3SJW8_LOTJA</v>
      </c>
      <c r="D6239" t="s">
        <v>93</v>
      </c>
      <c r="E6239">
        <v>100</v>
      </c>
      <c r="F6239">
        <v>148</v>
      </c>
      <c r="G6239">
        <v>0</v>
      </c>
      <c r="H6239">
        <v>0</v>
      </c>
      <c r="I6239">
        <v>1</v>
      </c>
      <c r="J6239">
        <v>444</v>
      </c>
      <c r="K6239">
        <v>1</v>
      </c>
      <c r="L6239">
        <v>1</v>
      </c>
      <c r="M6239">
        <v>148</v>
      </c>
      <c r="N6239" t="s">
        <v>18</v>
      </c>
      <c r="O6239" s="1">
        <v>1.1842799999999999E-83</v>
      </c>
      <c r="P6239">
        <v>803</v>
      </c>
    </row>
    <row r="6240" spans="1:16" x14ac:dyDescent="0.25">
      <c r="A6240" t="s">
        <v>9382</v>
      </c>
      <c r="B6240">
        <v>2367</v>
      </c>
      <c r="C6240" s="3" t="str">
        <f>HYPERLINK("http://www.uniprot.org/uniprot/G7I6P0","tr|G7I6P0|G7I6P0_MEDTR")</f>
        <v>tr|G7I6P0|G7I6P0_MEDTR</v>
      </c>
      <c r="D6240" t="s">
        <v>9383</v>
      </c>
      <c r="E6240">
        <v>89.73</v>
      </c>
      <c r="F6240">
        <v>799</v>
      </c>
      <c r="G6240">
        <v>82</v>
      </c>
      <c r="H6240">
        <v>13</v>
      </c>
      <c r="I6240">
        <v>1</v>
      </c>
      <c r="J6240">
        <v>2358</v>
      </c>
      <c r="K6240">
        <v>1</v>
      </c>
      <c r="L6240">
        <v>1</v>
      </c>
      <c r="M6240">
        <v>797</v>
      </c>
      <c r="N6240" t="s">
        <v>18</v>
      </c>
      <c r="O6240">
        <v>0</v>
      </c>
      <c r="P6240">
        <v>3699</v>
      </c>
    </row>
    <row r="6241" spans="1:16" x14ac:dyDescent="0.25">
      <c r="A6241" t="s">
        <v>9384</v>
      </c>
      <c r="B6241">
        <v>339</v>
      </c>
      <c r="C6241" s="3" t="str">
        <f>HYPERLINK("http://www.uniprot.org/uniprot/G7J8Y6","tr|G7J8Y6|G7J8Y6_MEDTR")</f>
        <v>tr|G7J8Y6|G7J8Y6_MEDTR</v>
      </c>
      <c r="D6241" t="s">
        <v>1658</v>
      </c>
      <c r="E6241">
        <v>52.67</v>
      </c>
      <c r="F6241">
        <v>112</v>
      </c>
      <c r="G6241">
        <v>53</v>
      </c>
      <c r="H6241">
        <v>0</v>
      </c>
      <c r="I6241">
        <v>1</v>
      </c>
      <c r="J6241">
        <v>336</v>
      </c>
      <c r="K6241">
        <v>1</v>
      </c>
      <c r="L6241">
        <v>1</v>
      </c>
      <c r="M6241">
        <v>110</v>
      </c>
      <c r="N6241" t="s">
        <v>18</v>
      </c>
      <c r="O6241" s="1">
        <v>1.0893100000000001E-20</v>
      </c>
      <c r="P6241">
        <v>260</v>
      </c>
    </row>
    <row r="6242" spans="1:16" x14ac:dyDescent="0.25">
      <c r="A6242" t="s">
        <v>9385</v>
      </c>
      <c r="B6242">
        <v>1677</v>
      </c>
      <c r="C6242" s="3" t="str">
        <f>HYPERLINK("http://www.uniprot.org/uniprot/G7J2L3","tr|G7J2L3|G7J2L3_MEDTR")</f>
        <v>tr|G7J2L3|G7J2L3_MEDTR</v>
      </c>
      <c r="D6242" t="s">
        <v>9386</v>
      </c>
      <c r="E6242">
        <v>83.87</v>
      </c>
      <c r="F6242">
        <v>558</v>
      </c>
      <c r="G6242">
        <v>90</v>
      </c>
      <c r="H6242">
        <v>0</v>
      </c>
      <c r="I6242">
        <v>1</v>
      </c>
      <c r="J6242">
        <v>1674</v>
      </c>
      <c r="K6242">
        <v>1</v>
      </c>
      <c r="L6242">
        <v>1</v>
      </c>
      <c r="M6242">
        <v>535</v>
      </c>
      <c r="N6242" t="s">
        <v>18</v>
      </c>
      <c r="O6242">
        <v>0</v>
      </c>
      <c r="P6242">
        <v>2403</v>
      </c>
    </row>
    <row r="6243" spans="1:16" x14ac:dyDescent="0.25">
      <c r="A6243" t="s">
        <v>9387</v>
      </c>
      <c r="B6243">
        <v>843</v>
      </c>
      <c r="C6243" s="3" t="str">
        <f>HYPERLINK("http://www.uniprot.org/uniprot/G7IW74","tr|G7IW74|G7IW74_MEDTR")</f>
        <v>tr|G7IW74|G7IW74_MEDTR</v>
      </c>
      <c r="D6243" t="s">
        <v>9388</v>
      </c>
      <c r="E6243">
        <v>81.42</v>
      </c>
      <c r="F6243">
        <v>280</v>
      </c>
      <c r="G6243">
        <v>52</v>
      </c>
      <c r="H6243">
        <v>0</v>
      </c>
      <c r="I6243">
        <v>1</v>
      </c>
      <c r="J6243">
        <v>840</v>
      </c>
      <c r="K6243">
        <v>1</v>
      </c>
      <c r="L6243">
        <v>1</v>
      </c>
      <c r="M6243">
        <v>280</v>
      </c>
      <c r="N6243" t="s">
        <v>18</v>
      </c>
      <c r="O6243" s="1">
        <v>1.3030800000000001E-125</v>
      </c>
      <c r="P6243">
        <v>1169</v>
      </c>
    </row>
    <row r="6244" spans="1:16" x14ac:dyDescent="0.25">
      <c r="A6244" t="s">
        <v>9389</v>
      </c>
      <c r="B6244">
        <v>369</v>
      </c>
      <c r="C6244" s="3" t="str">
        <f>HYPERLINK("http://www.uniprot.org/uniprot/I3S351","tr|I3S351|I3S351_LOTJA")</f>
        <v>tr|I3S351|I3S351_LOTJA</v>
      </c>
      <c r="D6244" t="s">
        <v>93</v>
      </c>
      <c r="E6244">
        <v>89.34</v>
      </c>
      <c r="F6244">
        <v>122</v>
      </c>
      <c r="G6244">
        <v>13</v>
      </c>
      <c r="H6244">
        <v>0</v>
      </c>
      <c r="I6244">
        <v>1</v>
      </c>
      <c r="J6244">
        <v>366</v>
      </c>
      <c r="K6244">
        <v>1</v>
      </c>
      <c r="L6244">
        <v>1</v>
      </c>
      <c r="M6244">
        <v>122</v>
      </c>
      <c r="N6244" t="s">
        <v>18</v>
      </c>
      <c r="O6244" s="1">
        <v>5.2978800000000004E-60</v>
      </c>
      <c r="P6244">
        <v>599</v>
      </c>
    </row>
    <row r="6245" spans="1:16" x14ac:dyDescent="0.25">
      <c r="A6245" t="s">
        <v>9390</v>
      </c>
      <c r="B6245">
        <v>396</v>
      </c>
      <c r="C6245" s="3" t="str">
        <f>HYPERLINK("http://www.uniprot.org/uniprot/I1L2V8","tr|I1L2V8|I1L2V8_SOYBN")</f>
        <v>tr|I1L2V8|I1L2V8_SOYBN</v>
      </c>
      <c r="D6245" t="s">
        <v>28</v>
      </c>
      <c r="E6245">
        <v>39.81</v>
      </c>
      <c r="F6245">
        <v>108</v>
      </c>
      <c r="G6245">
        <v>65</v>
      </c>
      <c r="H6245">
        <v>2</v>
      </c>
      <c r="I6245">
        <v>1</v>
      </c>
      <c r="J6245">
        <v>318</v>
      </c>
      <c r="K6245">
        <v>1</v>
      </c>
      <c r="L6245">
        <v>250</v>
      </c>
      <c r="M6245">
        <v>357</v>
      </c>
      <c r="N6245" t="s">
        <v>18</v>
      </c>
      <c r="O6245" s="1">
        <v>7.2021500000000004E-12</v>
      </c>
      <c r="P6245">
        <v>184</v>
      </c>
    </row>
    <row r="6246" spans="1:16" x14ac:dyDescent="0.25">
      <c r="A6246" t="s">
        <v>9391</v>
      </c>
      <c r="B6246">
        <v>741</v>
      </c>
      <c r="C6246" s="3" t="str">
        <f>HYPERLINK("http://www.uniprot.org/uniprot/K7LPP6","tr|K7LPP6|K7LPP6_SOYBN")</f>
        <v>tr|K7LPP6|K7LPP6_SOYBN</v>
      </c>
      <c r="D6246" t="s">
        <v>117</v>
      </c>
      <c r="E6246">
        <v>61.63</v>
      </c>
      <c r="F6246">
        <v>232</v>
      </c>
      <c r="G6246">
        <v>89</v>
      </c>
      <c r="H6246">
        <v>11</v>
      </c>
      <c r="I6246">
        <v>70</v>
      </c>
      <c r="J6246">
        <v>732</v>
      </c>
      <c r="K6246">
        <v>1</v>
      </c>
      <c r="L6246">
        <v>31</v>
      </c>
      <c r="M6246">
        <v>258</v>
      </c>
      <c r="N6246" t="s">
        <v>18</v>
      </c>
      <c r="O6246" s="1">
        <v>1.0969400000000001E-71</v>
      </c>
      <c r="P6246">
        <v>703</v>
      </c>
    </row>
    <row r="6247" spans="1:16" x14ac:dyDescent="0.25">
      <c r="A6247" t="s">
        <v>9392</v>
      </c>
      <c r="B6247">
        <v>210</v>
      </c>
      <c r="C6247" s="3" t="str">
        <f>HYPERLINK("http://www.uniprot.org/uniprot/G7JM87","tr|G7JM87|G7JM87_MEDTR")</f>
        <v>tr|G7JM87|G7JM87_MEDTR</v>
      </c>
      <c r="D6247" t="s">
        <v>9393</v>
      </c>
      <c r="E6247">
        <v>89.85</v>
      </c>
      <c r="F6247">
        <v>69</v>
      </c>
      <c r="G6247">
        <v>7</v>
      </c>
      <c r="H6247">
        <v>0</v>
      </c>
      <c r="I6247">
        <v>1</v>
      </c>
      <c r="J6247">
        <v>207</v>
      </c>
      <c r="K6247">
        <v>1</v>
      </c>
      <c r="L6247">
        <v>1</v>
      </c>
      <c r="M6247">
        <v>69</v>
      </c>
      <c r="N6247" t="s">
        <v>18</v>
      </c>
      <c r="O6247" s="1">
        <v>1.8956799999999999E-28</v>
      </c>
      <c r="P6247">
        <v>327</v>
      </c>
    </row>
    <row r="6248" spans="1:16" x14ac:dyDescent="0.25">
      <c r="A6248" t="s">
        <v>9394</v>
      </c>
      <c r="B6248">
        <v>3732</v>
      </c>
      <c r="C6248" s="3" t="str">
        <f>HYPERLINK("http://www.uniprot.org/uniprot/G7ZY41","tr|G7ZY41|G7ZY41_MEDTR")</f>
        <v>tr|G7ZY41|G7ZY41_MEDTR</v>
      </c>
      <c r="D6248" t="s">
        <v>9395</v>
      </c>
      <c r="E6248">
        <v>88.91</v>
      </c>
      <c r="F6248">
        <v>893</v>
      </c>
      <c r="G6248">
        <v>99</v>
      </c>
      <c r="H6248">
        <v>0</v>
      </c>
      <c r="I6248">
        <v>1051</v>
      </c>
      <c r="J6248">
        <v>3729</v>
      </c>
      <c r="K6248">
        <v>1</v>
      </c>
      <c r="L6248">
        <v>713</v>
      </c>
      <c r="M6248">
        <v>1604</v>
      </c>
      <c r="N6248" t="s">
        <v>18</v>
      </c>
      <c r="O6248">
        <v>0</v>
      </c>
      <c r="P6248">
        <v>4013</v>
      </c>
    </row>
    <row r="6249" spans="1:16" x14ac:dyDescent="0.25">
      <c r="A6249" t="s">
        <v>9396</v>
      </c>
      <c r="B6249">
        <v>1344</v>
      </c>
      <c r="C6249" s="3" t="str">
        <f>HYPERLINK("http://www.uniprot.org/uniprot/G7IKJ3","tr|G7IKJ3|G7IKJ3_MEDTR")</f>
        <v>tr|G7IKJ3|G7IKJ3_MEDTR</v>
      </c>
      <c r="D6249" t="s">
        <v>3121</v>
      </c>
      <c r="E6249">
        <v>27.41</v>
      </c>
      <c r="F6249">
        <v>321</v>
      </c>
      <c r="G6249">
        <v>233</v>
      </c>
      <c r="H6249">
        <v>3</v>
      </c>
      <c r="I6249">
        <v>79</v>
      </c>
      <c r="J6249">
        <v>1032</v>
      </c>
      <c r="K6249">
        <v>1</v>
      </c>
      <c r="L6249">
        <v>637</v>
      </c>
      <c r="M6249">
        <v>919</v>
      </c>
      <c r="N6249" t="s">
        <v>18</v>
      </c>
      <c r="O6249" s="1">
        <v>1.01022E-26</v>
      </c>
      <c r="P6249">
        <v>319</v>
      </c>
    </row>
    <row r="6250" spans="1:16" x14ac:dyDescent="0.25">
      <c r="A6250" t="s">
        <v>9397</v>
      </c>
      <c r="B6250">
        <v>2031</v>
      </c>
      <c r="C6250" s="3" t="str">
        <f>HYPERLINK("http://www.uniprot.org/uniprot/K7MEN6","tr|K7MEN6|K7MEN6_SOYBN")</f>
        <v>tr|K7MEN6|K7MEN6_SOYBN</v>
      </c>
      <c r="D6250" t="s">
        <v>28</v>
      </c>
      <c r="E6250">
        <v>67.33</v>
      </c>
      <c r="F6250">
        <v>695</v>
      </c>
      <c r="G6250">
        <v>227</v>
      </c>
      <c r="H6250">
        <v>19</v>
      </c>
      <c r="I6250">
        <v>1</v>
      </c>
      <c r="J6250">
        <v>2028</v>
      </c>
      <c r="K6250">
        <v>1</v>
      </c>
      <c r="L6250">
        <v>6</v>
      </c>
      <c r="M6250">
        <v>695</v>
      </c>
      <c r="N6250" t="s">
        <v>18</v>
      </c>
      <c r="O6250">
        <v>0</v>
      </c>
      <c r="P6250">
        <v>2292</v>
      </c>
    </row>
    <row r="6251" spans="1:16" x14ac:dyDescent="0.25">
      <c r="A6251" t="s">
        <v>9398</v>
      </c>
      <c r="B6251">
        <v>1617</v>
      </c>
      <c r="C6251" s="3" t="str">
        <f>HYPERLINK("http://www.uniprot.org/uniprot/G7I885","tr|G7I885|G7I885_MEDTR")</f>
        <v>tr|G7I885|G7I885_MEDTR</v>
      </c>
      <c r="D6251" t="s">
        <v>9399</v>
      </c>
      <c r="E6251">
        <v>90.55</v>
      </c>
      <c r="F6251">
        <v>508</v>
      </c>
      <c r="G6251">
        <v>48</v>
      </c>
      <c r="H6251">
        <v>0</v>
      </c>
      <c r="I6251">
        <v>91</v>
      </c>
      <c r="J6251">
        <v>1614</v>
      </c>
      <c r="K6251">
        <v>1</v>
      </c>
      <c r="L6251">
        <v>34</v>
      </c>
      <c r="M6251">
        <v>541</v>
      </c>
      <c r="N6251" t="s">
        <v>18</v>
      </c>
      <c r="O6251">
        <v>0</v>
      </c>
      <c r="P6251">
        <v>2412</v>
      </c>
    </row>
    <row r="6252" spans="1:16" x14ac:dyDescent="0.25">
      <c r="A6252" t="s">
        <v>9400</v>
      </c>
      <c r="B6252">
        <v>948</v>
      </c>
      <c r="C6252" s="3" t="str">
        <f>HYPERLINK("http://www.uniprot.org/uniprot/I3SZF0","tr|I3SZF0|I3SZF0_MEDTR")</f>
        <v>tr|I3SZF0|I3SZF0_MEDTR</v>
      </c>
      <c r="D6252" t="s">
        <v>9401</v>
      </c>
      <c r="E6252">
        <v>86.98</v>
      </c>
      <c r="F6252">
        <v>315</v>
      </c>
      <c r="G6252">
        <v>41</v>
      </c>
      <c r="H6252">
        <v>0</v>
      </c>
      <c r="I6252">
        <v>1</v>
      </c>
      <c r="J6252">
        <v>945</v>
      </c>
      <c r="K6252">
        <v>1</v>
      </c>
      <c r="L6252">
        <v>1</v>
      </c>
      <c r="M6252">
        <v>315</v>
      </c>
      <c r="N6252" t="s">
        <v>18</v>
      </c>
      <c r="O6252" s="1">
        <v>1.1482199999999999E-155</v>
      </c>
      <c r="P6252">
        <v>1429</v>
      </c>
    </row>
    <row r="6253" spans="1:16" x14ac:dyDescent="0.25">
      <c r="A6253" t="s">
        <v>9402</v>
      </c>
      <c r="B6253">
        <v>711</v>
      </c>
      <c r="C6253" s="3" t="str">
        <f>HYPERLINK("http://www.uniprot.org/uniprot/I1JGF8","tr|I1JGF8|I1JGF8_SOYBN")</f>
        <v>tr|I1JGF8|I1JGF8_SOYBN</v>
      </c>
      <c r="D6253" t="s">
        <v>28</v>
      </c>
      <c r="E6253">
        <v>35.29</v>
      </c>
      <c r="F6253">
        <v>187</v>
      </c>
      <c r="G6253">
        <v>121</v>
      </c>
      <c r="H6253">
        <v>7</v>
      </c>
      <c r="I6253">
        <v>31</v>
      </c>
      <c r="J6253">
        <v>570</v>
      </c>
      <c r="K6253">
        <v>1</v>
      </c>
      <c r="L6253">
        <v>330</v>
      </c>
      <c r="M6253">
        <v>508</v>
      </c>
      <c r="N6253" t="s">
        <v>18</v>
      </c>
      <c r="O6253" s="1">
        <v>1.09523E-17</v>
      </c>
      <c r="P6253">
        <v>237</v>
      </c>
    </row>
    <row r="6254" spans="1:16" x14ac:dyDescent="0.25">
      <c r="A6254" t="s">
        <v>9403</v>
      </c>
      <c r="B6254">
        <v>2730</v>
      </c>
      <c r="C6254" s="3" t="str">
        <f>HYPERLINK("http://www.uniprot.org/uniprot/I1KXQ4","tr|I1KXQ4|I1KXQ4_SOYBN")</f>
        <v>tr|I1KXQ4|I1KXQ4_SOYBN</v>
      </c>
      <c r="D6254" t="s">
        <v>71</v>
      </c>
      <c r="E6254">
        <v>74.64</v>
      </c>
      <c r="F6254">
        <v>923</v>
      </c>
      <c r="G6254">
        <v>234</v>
      </c>
      <c r="H6254">
        <v>14</v>
      </c>
      <c r="I6254">
        <v>1</v>
      </c>
      <c r="J6254">
        <v>2727</v>
      </c>
      <c r="K6254">
        <v>1</v>
      </c>
      <c r="L6254">
        <v>1</v>
      </c>
      <c r="M6254">
        <v>922</v>
      </c>
      <c r="N6254" t="s">
        <v>18</v>
      </c>
      <c r="O6254">
        <v>0</v>
      </c>
      <c r="P6254">
        <v>3675</v>
      </c>
    </row>
    <row r="6255" spans="1:16" x14ac:dyDescent="0.25">
      <c r="A6255" t="s">
        <v>9404</v>
      </c>
      <c r="B6255">
        <v>1611</v>
      </c>
      <c r="C6255" s="3" t="str">
        <f>HYPERLINK("http://www.uniprot.org/uniprot/Q2PEQ9","tr|Q2PEQ9|Q2PEQ9_TRIPR")</f>
        <v>tr|Q2PEQ9|Q2PEQ9_TRIPR</v>
      </c>
      <c r="D6255" t="s">
        <v>3302</v>
      </c>
      <c r="E6255">
        <v>74.849999999999994</v>
      </c>
      <c r="F6255">
        <v>513</v>
      </c>
      <c r="G6255">
        <v>129</v>
      </c>
      <c r="H6255">
        <v>0</v>
      </c>
      <c r="I6255">
        <v>67</v>
      </c>
      <c r="J6255">
        <v>1605</v>
      </c>
      <c r="K6255">
        <v>1</v>
      </c>
      <c r="L6255">
        <v>22</v>
      </c>
      <c r="M6255">
        <v>534</v>
      </c>
      <c r="N6255" t="s">
        <v>18</v>
      </c>
      <c r="O6255">
        <v>0</v>
      </c>
      <c r="P6255">
        <v>1977</v>
      </c>
    </row>
    <row r="6256" spans="1:16" x14ac:dyDescent="0.25">
      <c r="A6256" t="s">
        <v>9405</v>
      </c>
      <c r="B6256">
        <v>2697</v>
      </c>
      <c r="C6256" s="3" t="str">
        <f>HYPERLINK("http://www.uniprot.org/uniprot/I1MKL5","tr|I1MKL5|I1MKL5_SOYBN")</f>
        <v>tr|I1MKL5|I1MKL5_SOYBN</v>
      </c>
      <c r="D6256" t="s">
        <v>71</v>
      </c>
      <c r="E6256">
        <v>63.88</v>
      </c>
      <c r="F6256">
        <v>922</v>
      </c>
      <c r="G6256">
        <v>333</v>
      </c>
      <c r="H6256">
        <v>25</v>
      </c>
      <c r="I6256">
        <v>1</v>
      </c>
      <c r="J6256">
        <v>2691</v>
      </c>
      <c r="K6256">
        <v>1</v>
      </c>
      <c r="L6256">
        <v>1</v>
      </c>
      <c r="M6256">
        <v>892</v>
      </c>
      <c r="N6256" t="s">
        <v>18</v>
      </c>
      <c r="O6256">
        <v>0</v>
      </c>
      <c r="P6256">
        <v>2883</v>
      </c>
    </row>
    <row r="6257" spans="1:16" x14ac:dyDescent="0.25">
      <c r="A6257" t="s">
        <v>9406</v>
      </c>
      <c r="B6257">
        <v>1197</v>
      </c>
      <c r="C6257" s="3" t="str">
        <f>HYPERLINK("http://www.uniprot.org/uniprot/G7JLM6","tr|G7JLM6|G7JLM6_MEDTR")</f>
        <v>tr|G7JLM6|G7JLM6_MEDTR</v>
      </c>
      <c r="D6257" t="s">
        <v>9407</v>
      </c>
      <c r="E6257">
        <v>85.26</v>
      </c>
      <c r="F6257">
        <v>380</v>
      </c>
      <c r="G6257">
        <v>56</v>
      </c>
      <c r="H6257">
        <v>0</v>
      </c>
      <c r="I6257">
        <v>55</v>
      </c>
      <c r="J6257">
        <v>1194</v>
      </c>
      <c r="K6257">
        <v>1</v>
      </c>
      <c r="L6257">
        <v>170</v>
      </c>
      <c r="M6257">
        <v>548</v>
      </c>
      <c r="N6257" t="s">
        <v>18</v>
      </c>
      <c r="O6257">
        <v>0</v>
      </c>
      <c r="P6257">
        <v>1652</v>
      </c>
    </row>
    <row r="6258" spans="1:16" x14ac:dyDescent="0.25">
      <c r="A6258" t="s">
        <v>9408</v>
      </c>
      <c r="B6258">
        <v>321</v>
      </c>
      <c r="C6258" s="3" t="str">
        <f>HYPERLINK("http://www.uniprot.org/uniprot/I1MEA7","tr|I1MEA7|I1MEA7_SOYBN")</f>
        <v>tr|I1MEA7|I1MEA7_SOYBN</v>
      </c>
      <c r="D6258" t="s">
        <v>28</v>
      </c>
      <c r="E6258">
        <v>87.61</v>
      </c>
      <c r="F6258">
        <v>105</v>
      </c>
      <c r="G6258">
        <v>13</v>
      </c>
      <c r="H6258">
        <v>0</v>
      </c>
      <c r="I6258">
        <v>4</v>
      </c>
      <c r="J6258">
        <v>318</v>
      </c>
      <c r="K6258">
        <v>1</v>
      </c>
      <c r="L6258">
        <v>384</v>
      </c>
      <c r="M6258">
        <v>488</v>
      </c>
      <c r="N6258" t="s">
        <v>18</v>
      </c>
      <c r="O6258" s="1">
        <v>5.1363099999999996E-47</v>
      </c>
      <c r="P6258">
        <v>487</v>
      </c>
    </row>
    <row r="6259" spans="1:16" x14ac:dyDescent="0.25">
      <c r="A6259" t="s">
        <v>9409</v>
      </c>
      <c r="B6259">
        <v>1287</v>
      </c>
      <c r="C6259" s="3" t="str">
        <f>HYPERLINK("http://www.uniprot.org/uniprot/I3S768","tr|I3S768|I3S768_MEDTR")</f>
        <v>tr|I3S768|I3S768_MEDTR</v>
      </c>
      <c r="D6259" t="s">
        <v>22</v>
      </c>
      <c r="E6259">
        <v>93.24</v>
      </c>
      <c r="F6259">
        <v>429</v>
      </c>
      <c r="G6259">
        <v>29</v>
      </c>
      <c r="H6259">
        <v>1</v>
      </c>
      <c r="I6259">
        <v>1</v>
      </c>
      <c r="J6259">
        <v>1284</v>
      </c>
      <c r="K6259">
        <v>1</v>
      </c>
      <c r="L6259">
        <v>1</v>
      </c>
      <c r="M6259">
        <v>428</v>
      </c>
      <c r="N6259" t="s">
        <v>18</v>
      </c>
      <c r="O6259">
        <v>0</v>
      </c>
      <c r="P6259">
        <v>2080</v>
      </c>
    </row>
    <row r="6260" spans="1:16" x14ac:dyDescent="0.25">
      <c r="A6260" t="s">
        <v>9410</v>
      </c>
      <c r="B6260">
        <v>1824</v>
      </c>
      <c r="C6260" s="3" t="str">
        <f>HYPERLINK("http://www.uniprot.org/uniprot/G7KCZ4","tr|G7KCZ4|G7KCZ4_MEDTR")</f>
        <v>tr|G7KCZ4|G7KCZ4_MEDTR</v>
      </c>
      <c r="D6260" t="s">
        <v>9411</v>
      </c>
      <c r="E6260">
        <v>85.62</v>
      </c>
      <c r="F6260">
        <v>612</v>
      </c>
      <c r="G6260">
        <v>88</v>
      </c>
      <c r="H6260">
        <v>5</v>
      </c>
      <c r="I6260">
        <v>1</v>
      </c>
      <c r="J6260">
        <v>1821</v>
      </c>
      <c r="K6260">
        <v>1</v>
      </c>
      <c r="L6260">
        <v>105</v>
      </c>
      <c r="M6260">
        <v>716</v>
      </c>
      <c r="N6260" t="s">
        <v>18</v>
      </c>
      <c r="O6260">
        <v>0</v>
      </c>
      <c r="P6260">
        <v>2741</v>
      </c>
    </row>
    <row r="6261" spans="1:16" x14ac:dyDescent="0.25">
      <c r="A6261" t="s">
        <v>9412</v>
      </c>
      <c r="B6261">
        <v>1662</v>
      </c>
      <c r="C6261" s="3" t="str">
        <f>HYPERLINK("http://www.uniprot.org/uniprot/G7K5Y8","tr|G7K5Y8|G7K5Y8_MEDTR")</f>
        <v>tr|G7K5Y8|G7K5Y8_MEDTR</v>
      </c>
      <c r="D6261" t="s">
        <v>9413</v>
      </c>
      <c r="E6261">
        <v>83.93</v>
      </c>
      <c r="F6261">
        <v>554</v>
      </c>
      <c r="G6261">
        <v>89</v>
      </c>
      <c r="H6261">
        <v>4</v>
      </c>
      <c r="I6261">
        <v>1</v>
      </c>
      <c r="J6261">
        <v>1650</v>
      </c>
      <c r="K6261">
        <v>1</v>
      </c>
      <c r="L6261">
        <v>1</v>
      </c>
      <c r="M6261">
        <v>552</v>
      </c>
      <c r="N6261" t="s">
        <v>18</v>
      </c>
      <c r="O6261">
        <v>0</v>
      </c>
      <c r="P6261">
        <v>2426</v>
      </c>
    </row>
    <row r="6262" spans="1:16" x14ac:dyDescent="0.25">
      <c r="A6262" t="s">
        <v>9414</v>
      </c>
      <c r="B6262">
        <v>651</v>
      </c>
      <c r="C6262" s="3" t="str">
        <f>HYPERLINK("http://www.uniprot.org/uniprot/I1M812","tr|I1M812|I1M812_SOYBN")</f>
        <v>tr|I1M812|I1M812_SOYBN</v>
      </c>
      <c r="D6262" t="s">
        <v>117</v>
      </c>
      <c r="E6262">
        <v>95.37</v>
      </c>
      <c r="F6262">
        <v>216</v>
      </c>
      <c r="G6262">
        <v>10</v>
      </c>
      <c r="H6262">
        <v>0</v>
      </c>
      <c r="I6262">
        <v>1</v>
      </c>
      <c r="J6262">
        <v>648</v>
      </c>
      <c r="K6262">
        <v>1</v>
      </c>
      <c r="L6262">
        <v>1</v>
      </c>
      <c r="M6262">
        <v>216</v>
      </c>
      <c r="N6262" t="s">
        <v>18</v>
      </c>
      <c r="O6262" s="1">
        <v>4.2640500000000001E-113</v>
      </c>
      <c r="P6262">
        <v>1059</v>
      </c>
    </row>
    <row r="6263" spans="1:16" x14ac:dyDescent="0.25">
      <c r="A6263" t="s">
        <v>9415</v>
      </c>
      <c r="B6263">
        <v>402</v>
      </c>
      <c r="C6263" s="3" t="str">
        <f>HYPERLINK("http://www.uniprot.org/uniprot/A5AWA3","tr|A5AWA3|A5AWA3_VITVI")</f>
        <v>tr|A5AWA3|A5AWA3_VITVI</v>
      </c>
      <c r="D6263" t="s">
        <v>9416</v>
      </c>
      <c r="E6263">
        <v>80.7</v>
      </c>
      <c r="F6263">
        <v>114</v>
      </c>
      <c r="G6263">
        <v>22</v>
      </c>
      <c r="H6263">
        <v>0</v>
      </c>
      <c r="I6263">
        <v>31</v>
      </c>
      <c r="J6263">
        <v>372</v>
      </c>
      <c r="K6263">
        <v>1</v>
      </c>
      <c r="L6263">
        <v>202</v>
      </c>
      <c r="M6263">
        <v>315</v>
      </c>
      <c r="N6263" t="s">
        <v>18</v>
      </c>
      <c r="O6263" s="1">
        <v>1.5223199999999999E-46</v>
      </c>
      <c r="P6263">
        <v>483</v>
      </c>
    </row>
    <row r="6264" spans="1:16" x14ac:dyDescent="0.25">
      <c r="A6264" t="s">
        <v>9417</v>
      </c>
      <c r="B6264">
        <v>552</v>
      </c>
      <c r="C6264" s="3" t="str">
        <f>HYPERLINK("http://www.uniprot.org/uniprot/G7I9I7","tr|G7I9I7|G7I9I7_MEDTR")</f>
        <v>tr|G7I9I7|G7I9I7_MEDTR</v>
      </c>
      <c r="D6264" t="s">
        <v>9418</v>
      </c>
      <c r="E6264">
        <v>97.26</v>
      </c>
      <c r="F6264">
        <v>183</v>
      </c>
      <c r="G6264">
        <v>5</v>
      </c>
      <c r="H6264">
        <v>0</v>
      </c>
      <c r="I6264">
        <v>1</v>
      </c>
      <c r="J6264">
        <v>549</v>
      </c>
      <c r="K6264">
        <v>1</v>
      </c>
      <c r="L6264">
        <v>1</v>
      </c>
      <c r="M6264">
        <v>183</v>
      </c>
      <c r="N6264" t="s">
        <v>18</v>
      </c>
      <c r="O6264" s="1">
        <v>1.8908400000000001E-98</v>
      </c>
      <c r="P6264">
        <v>931</v>
      </c>
    </row>
    <row r="6265" spans="1:16" x14ac:dyDescent="0.25">
      <c r="A6265" t="s">
        <v>9419</v>
      </c>
      <c r="B6265">
        <v>216</v>
      </c>
      <c r="C6265" s="3" t="str">
        <f>HYPERLINK("http://www.uniprot.org/uniprot/G7IGI7","tr|G7IGI7|G7IGI7_MEDTR")</f>
        <v>tr|G7IGI7|G7IGI7_MEDTR</v>
      </c>
      <c r="D6265" t="s">
        <v>9420</v>
      </c>
      <c r="E6265">
        <v>94.28</v>
      </c>
      <c r="F6265">
        <v>70</v>
      </c>
      <c r="G6265">
        <v>4</v>
      </c>
      <c r="H6265">
        <v>0</v>
      </c>
      <c r="I6265">
        <v>1</v>
      </c>
      <c r="J6265">
        <v>210</v>
      </c>
      <c r="K6265">
        <v>1</v>
      </c>
      <c r="L6265">
        <v>1</v>
      </c>
      <c r="M6265">
        <v>70</v>
      </c>
      <c r="N6265" t="s">
        <v>18</v>
      </c>
      <c r="O6265" s="1">
        <v>9.0258499999999997E-31</v>
      </c>
      <c r="P6265">
        <v>347</v>
      </c>
    </row>
    <row r="6266" spans="1:16" x14ac:dyDescent="0.25">
      <c r="A6266" t="s">
        <v>9421</v>
      </c>
      <c r="B6266">
        <v>1014</v>
      </c>
      <c r="C6266" s="3" t="str">
        <f>HYPERLINK("http://www.uniprot.org/uniprot/G7J693","tr|G7J693|G7J693_MEDTR")</f>
        <v>tr|G7J693|G7J693_MEDTR</v>
      </c>
      <c r="D6266" t="s">
        <v>5468</v>
      </c>
      <c r="E6266">
        <v>43.27</v>
      </c>
      <c r="F6266">
        <v>379</v>
      </c>
      <c r="G6266">
        <v>215</v>
      </c>
      <c r="H6266">
        <v>42</v>
      </c>
      <c r="I6266">
        <v>1</v>
      </c>
      <c r="J6266">
        <v>1011</v>
      </c>
      <c r="K6266">
        <v>1</v>
      </c>
      <c r="L6266">
        <v>1</v>
      </c>
      <c r="M6266">
        <v>355</v>
      </c>
      <c r="N6266" t="s">
        <v>18</v>
      </c>
      <c r="O6266" s="1">
        <v>1.00913E-59</v>
      </c>
      <c r="P6266">
        <v>602</v>
      </c>
    </row>
    <row r="6267" spans="1:16" x14ac:dyDescent="0.25">
      <c r="A6267" t="s">
        <v>9422</v>
      </c>
      <c r="B6267">
        <v>1221</v>
      </c>
      <c r="C6267" s="3" t="str">
        <f>HYPERLINK("http://www.uniprot.org/uniprot/Q2PEV4","tr|Q2PEV4|Q2PEV4_TRIPR")</f>
        <v>tr|Q2PEV4|Q2PEV4_TRIPR</v>
      </c>
      <c r="D6267" t="s">
        <v>6527</v>
      </c>
      <c r="E6267">
        <v>87.43</v>
      </c>
      <c r="F6267">
        <v>406</v>
      </c>
      <c r="G6267">
        <v>51</v>
      </c>
      <c r="H6267">
        <v>0</v>
      </c>
      <c r="I6267">
        <v>1</v>
      </c>
      <c r="J6267">
        <v>1218</v>
      </c>
      <c r="K6267">
        <v>1</v>
      </c>
      <c r="L6267">
        <v>1</v>
      </c>
      <c r="M6267">
        <v>406</v>
      </c>
      <c r="N6267" t="s">
        <v>18</v>
      </c>
      <c r="O6267">
        <v>0</v>
      </c>
      <c r="P6267">
        <v>1829</v>
      </c>
    </row>
    <row r="6268" spans="1:16" x14ac:dyDescent="0.25">
      <c r="A6268" t="s">
        <v>9423</v>
      </c>
      <c r="B6268">
        <v>633</v>
      </c>
      <c r="C6268" s="3" t="str">
        <f>HYPERLINK("http://www.uniprot.org/uniprot/G8A1H3","tr|G8A1H3|G8A1H3_MEDTR")</f>
        <v>tr|G8A1H3|G8A1H3_MEDTR</v>
      </c>
      <c r="D6268" t="s">
        <v>9424</v>
      </c>
      <c r="E6268">
        <v>83.73</v>
      </c>
      <c r="F6268">
        <v>123</v>
      </c>
      <c r="G6268">
        <v>20</v>
      </c>
      <c r="H6268">
        <v>0</v>
      </c>
      <c r="I6268">
        <v>259</v>
      </c>
      <c r="J6268">
        <v>627</v>
      </c>
      <c r="K6268">
        <v>1</v>
      </c>
      <c r="L6268">
        <v>14</v>
      </c>
      <c r="M6268">
        <v>134</v>
      </c>
      <c r="N6268" t="s">
        <v>18</v>
      </c>
      <c r="O6268" s="1">
        <v>3.4578300000000001E-48</v>
      </c>
      <c r="P6268">
        <v>499</v>
      </c>
    </row>
    <row r="6269" spans="1:16" x14ac:dyDescent="0.25">
      <c r="A6269" t="s">
        <v>9425</v>
      </c>
      <c r="B6269">
        <v>2061</v>
      </c>
      <c r="C6269" s="3" t="str">
        <f>HYPERLINK("http://www.uniprot.org/uniprot/G7J2L0","tr|G7J2L0|G7J2L0_MEDTR")</f>
        <v>tr|G7J2L0|G7J2L0_MEDTR</v>
      </c>
      <c r="D6269" t="s">
        <v>9426</v>
      </c>
      <c r="E6269">
        <v>70.62</v>
      </c>
      <c r="F6269">
        <v>531</v>
      </c>
      <c r="G6269">
        <v>156</v>
      </c>
      <c r="H6269">
        <v>6</v>
      </c>
      <c r="I6269">
        <v>1</v>
      </c>
      <c r="J6269">
        <v>1575</v>
      </c>
      <c r="K6269">
        <v>1</v>
      </c>
      <c r="L6269">
        <v>1</v>
      </c>
      <c r="M6269">
        <v>505</v>
      </c>
      <c r="N6269" t="s">
        <v>18</v>
      </c>
      <c r="O6269">
        <v>0</v>
      </c>
      <c r="P6269">
        <v>1801</v>
      </c>
    </row>
    <row r="6270" spans="1:16" x14ac:dyDescent="0.25">
      <c r="A6270" t="s">
        <v>9427</v>
      </c>
      <c r="B6270">
        <v>582</v>
      </c>
      <c r="C6270" s="3" t="str">
        <f>HYPERLINK("http://www.uniprot.org/uniprot/G7IW75","tr|G7IW75|G7IW75_MEDTR")</f>
        <v>tr|G7IW75|G7IW75_MEDTR</v>
      </c>
      <c r="D6270" t="s">
        <v>9428</v>
      </c>
      <c r="E6270">
        <v>70.83</v>
      </c>
      <c r="F6270">
        <v>192</v>
      </c>
      <c r="G6270">
        <v>56</v>
      </c>
      <c r="H6270">
        <v>1</v>
      </c>
      <c r="I6270">
        <v>1</v>
      </c>
      <c r="J6270">
        <v>573</v>
      </c>
      <c r="K6270">
        <v>1</v>
      </c>
      <c r="L6270">
        <v>1</v>
      </c>
      <c r="M6270">
        <v>191</v>
      </c>
      <c r="N6270" t="s">
        <v>18</v>
      </c>
      <c r="O6270" s="1">
        <v>1.2367400000000001E-64</v>
      </c>
      <c r="P6270">
        <v>640</v>
      </c>
    </row>
    <row r="6271" spans="1:16" x14ac:dyDescent="0.25">
      <c r="A6271" t="s">
        <v>9429</v>
      </c>
      <c r="B6271">
        <v>369</v>
      </c>
      <c r="C6271" s="3" t="str">
        <f>HYPERLINK("http://www.uniprot.org/uniprot/A9PAP2","tr|A9PAP2|A9PAP2_POPTR")</f>
        <v>tr|A9PAP2|A9PAP2_POPTR</v>
      </c>
      <c r="D6271" t="s">
        <v>9430</v>
      </c>
      <c r="E6271">
        <v>86.06</v>
      </c>
      <c r="F6271">
        <v>122</v>
      </c>
      <c r="G6271">
        <v>17</v>
      </c>
      <c r="H6271">
        <v>0</v>
      </c>
      <c r="I6271">
        <v>1</v>
      </c>
      <c r="J6271">
        <v>366</v>
      </c>
      <c r="K6271">
        <v>1</v>
      </c>
      <c r="L6271">
        <v>1</v>
      </c>
      <c r="M6271">
        <v>122</v>
      </c>
      <c r="N6271" t="s">
        <v>18</v>
      </c>
      <c r="O6271" s="1">
        <v>1.35037E-55</v>
      </c>
      <c r="P6271">
        <v>561</v>
      </c>
    </row>
    <row r="6272" spans="1:16" x14ac:dyDescent="0.25">
      <c r="A6272" t="s">
        <v>9431</v>
      </c>
      <c r="B6272">
        <v>954</v>
      </c>
      <c r="C6272" s="3" t="str">
        <f>HYPERLINK("http://www.uniprot.org/uniprot/I3SHR4","tr|I3SHR4|I3SHR4_MEDTR")</f>
        <v>tr|I3SHR4|I3SHR4_MEDTR</v>
      </c>
      <c r="D6272" t="s">
        <v>22</v>
      </c>
      <c r="E6272">
        <v>79.33</v>
      </c>
      <c r="F6272">
        <v>300</v>
      </c>
      <c r="G6272">
        <v>62</v>
      </c>
      <c r="H6272">
        <v>0</v>
      </c>
      <c r="I6272">
        <v>49</v>
      </c>
      <c r="J6272">
        <v>948</v>
      </c>
      <c r="K6272">
        <v>1</v>
      </c>
      <c r="L6272">
        <v>20</v>
      </c>
      <c r="M6272">
        <v>318</v>
      </c>
      <c r="N6272" t="s">
        <v>18</v>
      </c>
      <c r="O6272" s="1">
        <v>7.0966699999999998E-129</v>
      </c>
      <c r="P6272">
        <v>1198</v>
      </c>
    </row>
    <row r="6273" spans="1:16" x14ac:dyDescent="0.25">
      <c r="A6273" t="s">
        <v>9432</v>
      </c>
      <c r="B6273">
        <v>1083</v>
      </c>
      <c r="C6273" s="3" t="str">
        <f>HYPERLINK("http://www.uniprot.org/uniprot/M5W337","tr|M5W337|M5W337_PRUPE")</f>
        <v>tr|M5W337|M5W337_PRUPE</v>
      </c>
      <c r="D6273" t="s">
        <v>468</v>
      </c>
      <c r="E6273">
        <v>23.88</v>
      </c>
      <c r="F6273">
        <v>247</v>
      </c>
      <c r="G6273">
        <v>188</v>
      </c>
      <c r="H6273">
        <v>7</v>
      </c>
      <c r="I6273">
        <v>133</v>
      </c>
      <c r="J6273">
        <v>852</v>
      </c>
      <c r="K6273">
        <v>1</v>
      </c>
      <c r="L6273">
        <v>155</v>
      </c>
      <c r="M6273">
        <v>394</v>
      </c>
      <c r="N6273" t="s">
        <v>18</v>
      </c>
      <c r="O6273" s="1">
        <v>3.0786100000000002E-14</v>
      </c>
      <c r="P6273">
        <v>166</v>
      </c>
    </row>
    <row r="6274" spans="1:16" x14ac:dyDescent="0.25">
      <c r="A6274" t="s">
        <v>9433</v>
      </c>
      <c r="B6274">
        <v>267</v>
      </c>
      <c r="C6274" s="3" t="str">
        <f>HYPERLINK("http://www.uniprot.org/uniprot/Q6T300","tr|Q6T300|Q6T300_SOYBN")</f>
        <v>tr|Q6T300|Q6T300_SOYBN</v>
      </c>
      <c r="D6274" t="s">
        <v>9434</v>
      </c>
      <c r="E6274">
        <v>88.63</v>
      </c>
      <c r="F6274">
        <v>88</v>
      </c>
      <c r="G6274">
        <v>10</v>
      </c>
      <c r="H6274">
        <v>0</v>
      </c>
      <c r="I6274">
        <v>1</v>
      </c>
      <c r="J6274">
        <v>264</v>
      </c>
      <c r="K6274">
        <v>1</v>
      </c>
      <c r="L6274">
        <v>1</v>
      </c>
      <c r="M6274">
        <v>88</v>
      </c>
      <c r="N6274" t="s">
        <v>18</v>
      </c>
      <c r="O6274" s="1">
        <v>1.9546600000000001E-38</v>
      </c>
      <c r="P6274">
        <v>413</v>
      </c>
    </row>
    <row r="6275" spans="1:16" x14ac:dyDescent="0.25">
      <c r="A6275" t="s">
        <v>9435</v>
      </c>
      <c r="B6275">
        <v>1791</v>
      </c>
      <c r="C6275" s="3" t="str">
        <f>HYPERLINK("http://www.uniprot.org/uniprot/G7LGE4","tr|G7LGE4|G7LGE4_MEDTR")</f>
        <v>tr|G7LGE4|G7LGE4_MEDTR</v>
      </c>
      <c r="D6275" t="s">
        <v>9436</v>
      </c>
      <c r="E6275">
        <v>74.22</v>
      </c>
      <c r="F6275">
        <v>609</v>
      </c>
      <c r="G6275">
        <v>157</v>
      </c>
      <c r="H6275">
        <v>13</v>
      </c>
      <c r="I6275">
        <v>1</v>
      </c>
      <c r="J6275">
        <v>1788</v>
      </c>
      <c r="K6275">
        <v>1</v>
      </c>
      <c r="L6275">
        <v>1</v>
      </c>
      <c r="M6275">
        <v>597</v>
      </c>
      <c r="N6275" t="s">
        <v>18</v>
      </c>
      <c r="O6275">
        <v>0</v>
      </c>
      <c r="P6275">
        <v>2141</v>
      </c>
    </row>
    <row r="6276" spans="1:16" x14ac:dyDescent="0.25">
      <c r="A6276" t="s">
        <v>9437</v>
      </c>
      <c r="B6276">
        <v>885</v>
      </c>
      <c r="C6276" s="3" t="str">
        <f>HYPERLINK("http://www.uniprot.org/uniprot/I1ND50","tr|I1ND50|I1ND50_SOYBN")</f>
        <v>tr|I1ND50|I1ND50_SOYBN</v>
      </c>
      <c r="D6276" t="s">
        <v>28</v>
      </c>
      <c r="E6276">
        <v>57.57</v>
      </c>
      <c r="F6276">
        <v>297</v>
      </c>
      <c r="G6276">
        <v>126</v>
      </c>
      <c r="H6276">
        <v>18</v>
      </c>
      <c r="I6276">
        <v>31</v>
      </c>
      <c r="J6276">
        <v>867</v>
      </c>
      <c r="K6276">
        <v>1</v>
      </c>
      <c r="L6276">
        <v>9</v>
      </c>
      <c r="M6276">
        <v>290</v>
      </c>
      <c r="N6276" t="s">
        <v>18</v>
      </c>
      <c r="O6276" s="1">
        <v>2.2468499999999998E-78</v>
      </c>
      <c r="P6276">
        <v>762</v>
      </c>
    </row>
    <row r="6277" spans="1:16" x14ac:dyDescent="0.25">
      <c r="A6277" t="s">
        <v>9438</v>
      </c>
      <c r="B6277">
        <v>1806</v>
      </c>
      <c r="C6277" s="3" t="str">
        <f>HYPERLINK("http://www.uniprot.org/uniprot/I1NCS0","tr|I1NCS0|I1NCS0_SOYBN")</f>
        <v>tr|I1NCS0|I1NCS0_SOYBN</v>
      </c>
      <c r="D6277" t="s">
        <v>71</v>
      </c>
      <c r="E6277">
        <v>70.58</v>
      </c>
      <c r="F6277">
        <v>612</v>
      </c>
      <c r="G6277">
        <v>180</v>
      </c>
      <c r="H6277">
        <v>12</v>
      </c>
      <c r="I6277">
        <v>4</v>
      </c>
      <c r="J6277">
        <v>1803</v>
      </c>
      <c r="K6277">
        <v>1</v>
      </c>
      <c r="L6277">
        <v>58</v>
      </c>
      <c r="M6277">
        <v>665</v>
      </c>
      <c r="N6277" t="s">
        <v>18</v>
      </c>
      <c r="O6277">
        <v>0</v>
      </c>
      <c r="P6277">
        <v>2286</v>
      </c>
    </row>
    <row r="6278" spans="1:16" x14ac:dyDescent="0.25">
      <c r="A6278" t="s">
        <v>9439</v>
      </c>
      <c r="B6278">
        <v>1209</v>
      </c>
      <c r="C6278" s="3" t="str">
        <f>HYPERLINK("http://www.uniprot.org/uniprot/G7KB04","tr|G7KB04|G7KB04_MEDTR")</f>
        <v>tr|G7KB04|G7KB04_MEDTR</v>
      </c>
      <c r="D6278" t="s">
        <v>9440</v>
      </c>
      <c r="E6278">
        <v>74.38</v>
      </c>
      <c r="F6278">
        <v>445</v>
      </c>
      <c r="G6278">
        <v>114</v>
      </c>
      <c r="H6278">
        <v>43</v>
      </c>
      <c r="I6278">
        <v>1</v>
      </c>
      <c r="J6278">
        <v>1206</v>
      </c>
      <c r="K6278">
        <v>1</v>
      </c>
      <c r="L6278">
        <v>1</v>
      </c>
      <c r="M6278">
        <v>444</v>
      </c>
      <c r="N6278" t="s">
        <v>18</v>
      </c>
      <c r="O6278">
        <v>0</v>
      </c>
      <c r="P6278">
        <v>1652</v>
      </c>
    </row>
    <row r="6279" spans="1:16" x14ac:dyDescent="0.25">
      <c r="A6279" t="s">
        <v>9441</v>
      </c>
      <c r="B6279">
        <v>1176</v>
      </c>
      <c r="C6279" s="3" t="str">
        <f>HYPERLINK("http://www.uniprot.org/uniprot/M5WBP4","tr|M5WBP4|M5WBP4_PRUPE")</f>
        <v>tr|M5WBP4|M5WBP4_PRUPE</v>
      </c>
      <c r="D6279" t="s">
        <v>9442</v>
      </c>
      <c r="E6279">
        <v>66.069999999999993</v>
      </c>
      <c r="F6279">
        <v>392</v>
      </c>
      <c r="G6279">
        <v>133</v>
      </c>
      <c r="H6279">
        <v>11</v>
      </c>
      <c r="I6279">
        <v>31</v>
      </c>
      <c r="J6279">
        <v>1173</v>
      </c>
      <c r="K6279">
        <v>1</v>
      </c>
      <c r="L6279">
        <v>97</v>
      </c>
      <c r="M6279">
        <v>479</v>
      </c>
      <c r="N6279" t="s">
        <v>18</v>
      </c>
      <c r="O6279" s="1">
        <v>9.2551200000000006E-143</v>
      </c>
      <c r="P6279">
        <v>1319</v>
      </c>
    </row>
    <row r="6280" spans="1:16" x14ac:dyDescent="0.25">
      <c r="A6280" t="s">
        <v>9443</v>
      </c>
      <c r="B6280">
        <v>1365</v>
      </c>
      <c r="C6280" s="3" t="str">
        <f>HYPERLINK("http://www.uniprot.org/uniprot/K7L9R5","tr|K7L9R5|K7L9R5_SOYBN")</f>
        <v>tr|K7L9R5|K7L9R5_SOYBN</v>
      </c>
      <c r="D6280" t="s">
        <v>28</v>
      </c>
      <c r="E6280">
        <v>73.36</v>
      </c>
      <c r="F6280">
        <v>458</v>
      </c>
      <c r="G6280">
        <v>122</v>
      </c>
      <c r="H6280">
        <v>4</v>
      </c>
      <c r="I6280">
        <v>1</v>
      </c>
      <c r="J6280">
        <v>1362</v>
      </c>
      <c r="K6280">
        <v>1</v>
      </c>
      <c r="L6280">
        <v>1</v>
      </c>
      <c r="M6280">
        <v>451</v>
      </c>
      <c r="N6280" t="s">
        <v>18</v>
      </c>
      <c r="O6280">
        <v>0</v>
      </c>
      <c r="P6280">
        <v>1788</v>
      </c>
    </row>
    <row r="6281" spans="1:16" x14ac:dyDescent="0.25">
      <c r="A6281" t="s">
        <v>9444</v>
      </c>
      <c r="B6281">
        <v>660</v>
      </c>
      <c r="C6281" s="3" t="str">
        <f>HYPERLINK("http://www.uniprot.org/uniprot/B7FIA6","tr|B7FIA6|B7FIA6_MEDTR")</f>
        <v>tr|B7FIA6|B7FIA6_MEDTR</v>
      </c>
      <c r="D6281" t="s">
        <v>22</v>
      </c>
      <c r="E6281">
        <v>95.65</v>
      </c>
      <c r="F6281">
        <v>207</v>
      </c>
      <c r="G6281">
        <v>9</v>
      </c>
      <c r="H6281">
        <v>0</v>
      </c>
      <c r="I6281">
        <v>37</v>
      </c>
      <c r="J6281">
        <v>657</v>
      </c>
      <c r="K6281">
        <v>1</v>
      </c>
      <c r="L6281">
        <v>14</v>
      </c>
      <c r="M6281">
        <v>220</v>
      </c>
      <c r="N6281" t="s">
        <v>18</v>
      </c>
      <c r="O6281" s="1">
        <v>1.6305699999999999E-107</v>
      </c>
      <c r="P6281">
        <v>1011</v>
      </c>
    </row>
    <row r="6282" spans="1:16" x14ac:dyDescent="0.25">
      <c r="A6282" t="s">
        <v>9445</v>
      </c>
      <c r="B6282">
        <v>414</v>
      </c>
      <c r="C6282" s="3" t="str">
        <f>HYPERLINK("http://www.uniprot.org/uniprot/I3SBS2","tr|I3SBS2|I3SBS2_MEDTR")</f>
        <v>tr|I3SBS2|I3SBS2_MEDTR</v>
      </c>
      <c r="D6282" t="s">
        <v>22</v>
      </c>
      <c r="E6282">
        <v>85.92</v>
      </c>
      <c r="F6282">
        <v>135</v>
      </c>
      <c r="G6282">
        <v>19</v>
      </c>
      <c r="H6282">
        <v>0</v>
      </c>
      <c r="I6282">
        <v>7</v>
      </c>
      <c r="J6282">
        <v>411</v>
      </c>
      <c r="K6282">
        <v>1</v>
      </c>
      <c r="L6282">
        <v>4</v>
      </c>
      <c r="M6282">
        <v>138</v>
      </c>
      <c r="N6282" t="s">
        <v>18</v>
      </c>
      <c r="O6282" s="1">
        <v>3.1021799999999998E-60</v>
      </c>
      <c r="P6282">
        <v>601</v>
      </c>
    </row>
    <row r="6283" spans="1:16" x14ac:dyDescent="0.25">
      <c r="A6283" t="s">
        <v>9446</v>
      </c>
      <c r="B6283">
        <v>660</v>
      </c>
      <c r="C6283" s="3" t="str">
        <f>HYPERLINK("http://www.uniprot.org/uniprot/I3T4Z6","tr|I3T4Z6|I3T4Z6_MEDTR")</f>
        <v>tr|I3T4Z6|I3T4Z6_MEDTR</v>
      </c>
      <c r="D6283" t="s">
        <v>22</v>
      </c>
      <c r="E6283">
        <v>63.93</v>
      </c>
      <c r="F6283">
        <v>122</v>
      </c>
      <c r="G6283">
        <v>44</v>
      </c>
      <c r="H6283">
        <v>0</v>
      </c>
      <c r="I6283">
        <v>1</v>
      </c>
      <c r="J6283">
        <v>366</v>
      </c>
      <c r="K6283">
        <v>1</v>
      </c>
      <c r="L6283">
        <v>1</v>
      </c>
      <c r="M6283">
        <v>115</v>
      </c>
      <c r="N6283" t="s">
        <v>18</v>
      </c>
      <c r="O6283" s="1">
        <v>1.0791999999999999E-34</v>
      </c>
      <c r="P6283">
        <v>383</v>
      </c>
    </row>
    <row r="6284" spans="1:16" x14ac:dyDescent="0.25">
      <c r="A6284" t="s">
        <v>9447</v>
      </c>
      <c r="B6284">
        <v>1089</v>
      </c>
      <c r="C6284" s="3" t="str">
        <f>HYPERLINK("http://www.uniprot.org/uniprot/G7I3N6","tr|G7I3N6|G7I3N6_MEDTR")</f>
        <v>tr|G7I3N6|G7I3N6_MEDTR</v>
      </c>
      <c r="D6284" t="s">
        <v>9448</v>
      </c>
      <c r="E6284">
        <v>88.95</v>
      </c>
      <c r="F6284">
        <v>362</v>
      </c>
      <c r="G6284">
        <v>40</v>
      </c>
      <c r="H6284">
        <v>0</v>
      </c>
      <c r="I6284">
        <v>1</v>
      </c>
      <c r="J6284">
        <v>1086</v>
      </c>
      <c r="K6284">
        <v>1</v>
      </c>
      <c r="L6284">
        <v>1</v>
      </c>
      <c r="M6284">
        <v>361</v>
      </c>
      <c r="N6284" t="s">
        <v>18</v>
      </c>
      <c r="O6284">
        <v>0</v>
      </c>
      <c r="P6284">
        <v>1677</v>
      </c>
    </row>
    <row r="6285" spans="1:16" x14ac:dyDescent="0.25">
      <c r="A6285" t="s">
        <v>9449</v>
      </c>
      <c r="B6285">
        <v>534</v>
      </c>
      <c r="C6285" s="3" t="str">
        <f>HYPERLINK("http://www.uniprot.org/uniprot/G7ZV82","tr|G7ZV82|G7ZV82_MEDTR")</f>
        <v>tr|G7ZV82|G7ZV82_MEDTR</v>
      </c>
      <c r="D6285" t="s">
        <v>9048</v>
      </c>
      <c r="E6285">
        <v>78.61</v>
      </c>
      <c r="F6285">
        <v>173</v>
      </c>
      <c r="G6285">
        <v>37</v>
      </c>
      <c r="H6285">
        <v>13</v>
      </c>
      <c r="I6285">
        <v>25</v>
      </c>
      <c r="J6285">
        <v>504</v>
      </c>
      <c r="K6285">
        <v>1</v>
      </c>
      <c r="L6285">
        <v>1145</v>
      </c>
      <c r="M6285">
        <v>1317</v>
      </c>
      <c r="N6285" t="s">
        <v>18</v>
      </c>
      <c r="O6285" s="1">
        <v>2.3987300000000001E-68</v>
      </c>
      <c r="P6285">
        <v>671</v>
      </c>
    </row>
    <row r="6286" spans="1:16" x14ac:dyDescent="0.25">
      <c r="A6286" t="s">
        <v>9450</v>
      </c>
      <c r="B6286">
        <v>645</v>
      </c>
      <c r="C6286" s="3" t="str">
        <f>HYPERLINK("http://www.uniprot.org/uniprot/G7K362","tr|G7K362|G7K362_MEDTR")</f>
        <v>tr|G7K362|G7K362_MEDTR</v>
      </c>
      <c r="D6286" t="s">
        <v>9451</v>
      </c>
      <c r="E6286">
        <v>92.41</v>
      </c>
      <c r="F6286">
        <v>211</v>
      </c>
      <c r="G6286">
        <v>16</v>
      </c>
      <c r="H6286">
        <v>1</v>
      </c>
      <c r="I6286">
        <v>1</v>
      </c>
      <c r="J6286">
        <v>630</v>
      </c>
      <c r="K6286">
        <v>1</v>
      </c>
      <c r="L6286">
        <v>1</v>
      </c>
      <c r="M6286">
        <v>209</v>
      </c>
      <c r="N6286" t="s">
        <v>18</v>
      </c>
      <c r="O6286" s="1">
        <v>6.99233E-108</v>
      </c>
      <c r="P6286">
        <v>1014</v>
      </c>
    </row>
    <row r="6287" spans="1:16" x14ac:dyDescent="0.25">
      <c r="A6287" t="s">
        <v>9452</v>
      </c>
      <c r="B6287">
        <v>765</v>
      </c>
      <c r="C6287" s="3" t="str">
        <f>HYPERLINK("http://www.uniprot.org/uniprot/G7K5Y9","tr|G7K5Y9|G7K5Y9_MEDTR")</f>
        <v>tr|G7K5Y9|G7K5Y9_MEDTR</v>
      </c>
      <c r="D6287" t="s">
        <v>9453</v>
      </c>
      <c r="E6287">
        <v>81.489999999999995</v>
      </c>
      <c r="F6287">
        <v>254</v>
      </c>
      <c r="G6287">
        <v>47</v>
      </c>
      <c r="H6287">
        <v>0</v>
      </c>
      <c r="I6287">
        <v>1</v>
      </c>
      <c r="J6287">
        <v>762</v>
      </c>
      <c r="K6287">
        <v>1</v>
      </c>
      <c r="L6287">
        <v>1</v>
      </c>
      <c r="M6287">
        <v>254</v>
      </c>
      <c r="N6287" t="s">
        <v>18</v>
      </c>
      <c r="O6287" s="1">
        <v>4.5780699999999997E-116</v>
      </c>
      <c r="P6287">
        <v>1086</v>
      </c>
    </row>
    <row r="6288" spans="1:16" x14ac:dyDescent="0.25">
      <c r="A6288" t="s">
        <v>9454</v>
      </c>
      <c r="B6288">
        <v>1038</v>
      </c>
      <c r="C6288" s="3" t="str">
        <f>HYPERLINK("http://www.uniprot.org/uniprot/I1M813","tr|I1M813|I1M813_SOYBN")</f>
        <v>tr|I1M813|I1M813_SOYBN</v>
      </c>
      <c r="D6288" t="s">
        <v>117</v>
      </c>
      <c r="E6288">
        <v>78.94</v>
      </c>
      <c r="F6288">
        <v>323</v>
      </c>
      <c r="G6288">
        <v>68</v>
      </c>
      <c r="H6288">
        <v>0</v>
      </c>
      <c r="I6288">
        <v>64</v>
      </c>
      <c r="J6288">
        <v>1032</v>
      </c>
      <c r="K6288">
        <v>1</v>
      </c>
      <c r="L6288">
        <v>21</v>
      </c>
      <c r="M6288">
        <v>325</v>
      </c>
      <c r="N6288" t="s">
        <v>18</v>
      </c>
      <c r="O6288" s="1">
        <v>1.8717700000000001E-141</v>
      </c>
      <c r="P6288">
        <v>1307</v>
      </c>
    </row>
    <row r="6289" spans="1:16" x14ac:dyDescent="0.25">
      <c r="A6289" t="s">
        <v>9455</v>
      </c>
      <c r="B6289">
        <v>2052</v>
      </c>
      <c r="C6289" s="3" t="str">
        <f>HYPERLINK("http://www.uniprot.org/uniprot/G7L2J3","tr|G7L2J3|G7L2J3_MEDTR")</f>
        <v>tr|G7L2J3|G7L2J3_MEDTR</v>
      </c>
      <c r="D6289" t="s">
        <v>9456</v>
      </c>
      <c r="E6289">
        <v>84.77</v>
      </c>
      <c r="F6289">
        <v>703</v>
      </c>
      <c r="G6289">
        <v>107</v>
      </c>
      <c r="H6289">
        <v>20</v>
      </c>
      <c r="I6289">
        <v>1</v>
      </c>
      <c r="J6289">
        <v>2049</v>
      </c>
      <c r="K6289">
        <v>1</v>
      </c>
      <c r="L6289">
        <v>1</v>
      </c>
      <c r="M6289">
        <v>699</v>
      </c>
      <c r="N6289" t="s">
        <v>18</v>
      </c>
      <c r="O6289">
        <v>0</v>
      </c>
      <c r="P6289">
        <v>2929</v>
      </c>
    </row>
    <row r="6290" spans="1:16" x14ac:dyDescent="0.25">
      <c r="A6290" t="s">
        <v>9457</v>
      </c>
      <c r="B6290">
        <v>1809</v>
      </c>
      <c r="C6290" s="3" t="str">
        <f>HYPERLINK("http://www.uniprot.org/uniprot/G7I9I6","tr|G7I9I6|G7I9I6_MEDTR")</f>
        <v>tr|G7I9I6|G7I9I6_MEDTR</v>
      </c>
      <c r="D6290" t="s">
        <v>9458</v>
      </c>
      <c r="E6290">
        <v>80.34</v>
      </c>
      <c r="F6290">
        <v>641</v>
      </c>
      <c r="G6290">
        <v>126</v>
      </c>
      <c r="H6290">
        <v>39</v>
      </c>
      <c r="I6290">
        <v>1</v>
      </c>
      <c r="J6290">
        <v>1806</v>
      </c>
      <c r="K6290">
        <v>1</v>
      </c>
      <c r="L6290">
        <v>1</v>
      </c>
      <c r="M6290">
        <v>594</v>
      </c>
      <c r="N6290" t="s">
        <v>18</v>
      </c>
      <c r="O6290">
        <v>0</v>
      </c>
      <c r="P6290">
        <v>2601</v>
      </c>
    </row>
    <row r="6291" spans="1:16" x14ac:dyDescent="0.25">
      <c r="A6291" t="s">
        <v>9459</v>
      </c>
      <c r="B6291">
        <v>1449</v>
      </c>
      <c r="C6291" s="3" t="str">
        <f>HYPERLINK("http://www.uniprot.org/uniprot/Q2PER6","tr|Q2PER6|Q2PER6_TRIPR")</f>
        <v>tr|Q2PER6|Q2PER6_TRIPR</v>
      </c>
      <c r="D6291" t="s">
        <v>9460</v>
      </c>
      <c r="E6291">
        <v>80.290000000000006</v>
      </c>
      <c r="F6291">
        <v>482</v>
      </c>
      <c r="G6291">
        <v>95</v>
      </c>
      <c r="H6291">
        <v>0</v>
      </c>
      <c r="I6291">
        <v>1</v>
      </c>
      <c r="J6291">
        <v>1446</v>
      </c>
      <c r="K6291">
        <v>1</v>
      </c>
      <c r="L6291">
        <v>1</v>
      </c>
      <c r="M6291">
        <v>477</v>
      </c>
      <c r="N6291" t="s">
        <v>18</v>
      </c>
      <c r="O6291">
        <v>0</v>
      </c>
      <c r="P6291">
        <v>1996</v>
      </c>
    </row>
    <row r="6292" spans="1:16" x14ac:dyDescent="0.25">
      <c r="A6292" t="s">
        <v>9461</v>
      </c>
      <c r="B6292">
        <v>834</v>
      </c>
      <c r="C6292" s="3" t="str">
        <f>HYPERLINK("http://www.uniprot.org/uniprot/I1LX83","tr|I1LX83|I1LX83_SOYBN")</f>
        <v>tr|I1LX83|I1LX83_SOYBN</v>
      </c>
      <c r="D6292" t="s">
        <v>28</v>
      </c>
      <c r="E6292">
        <v>72.47</v>
      </c>
      <c r="F6292">
        <v>287</v>
      </c>
      <c r="G6292">
        <v>79</v>
      </c>
      <c r="H6292">
        <v>10</v>
      </c>
      <c r="I6292">
        <v>1</v>
      </c>
      <c r="J6292">
        <v>831</v>
      </c>
      <c r="K6292">
        <v>1</v>
      </c>
      <c r="L6292">
        <v>1</v>
      </c>
      <c r="M6292">
        <v>284</v>
      </c>
      <c r="N6292" t="s">
        <v>18</v>
      </c>
      <c r="O6292" s="1">
        <v>2.14353E-104</v>
      </c>
      <c r="P6292">
        <v>986</v>
      </c>
    </row>
    <row r="6293" spans="1:16" x14ac:dyDescent="0.25">
      <c r="A6293" t="s">
        <v>9462</v>
      </c>
      <c r="B6293">
        <v>714</v>
      </c>
      <c r="C6293" s="3" t="str">
        <f>HYPERLINK("http://www.uniprot.org/uniprot/B7FH64","tr|B7FH64|B7FH64_MEDTR")</f>
        <v>tr|B7FH64|B7FH64_MEDTR</v>
      </c>
      <c r="D6293" t="s">
        <v>9463</v>
      </c>
      <c r="E6293">
        <v>98.72</v>
      </c>
      <c r="F6293">
        <v>236</v>
      </c>
      <c r="G6293">
        <v>3</v>
      </c>
      <c r="H6293">
        <v>0</v>
      </c>
      <c r="I6293">
        <v>1</v>
      </c>
      <c r="J6293">
        <v>708</v>
      </c>
      <c r="K6293">
        <v>1</v>
      </c>
      <c r="L6293">
        <v>1</v>
      </c>
      <c r="M6293">
        <v>236</v>
      </c>
      <c r="N6293" t="s">
        <v>18</v>
      </c>
      <c r="O6293" s="1">
        <v>2.46972E-126</v>
      </c>
      <c r="P6293">
        <v>1174</v>
      </c>
    </row>
    <row r="6294" spans="1:16" x14ac:dyDescent="0.25">
      <c r="A6294" t="s">
        <v>9464</v>
      </c>
      <c r="B6294">
        <v>210</v>
      </c>
      <c r="C6294" s="3" t="str">
        <f>HYPERLINK("http://www.uniprot.org/uniprot/G7J8Y9","tr|G7J8Y9|G7J8Y9_MEDTR")</f>
        <v>tr|G7J8Y9|G7J8Y9_MEDTR</v>
      </c>
      <c r="D6294" t="s">
        <v>9465</v>
      </c>
      <c r="E6294">
        <v>72.3</v>
      </c>
      <c r="F6294">
        <v>65</v>
      </c>
      <c r="G6294">
        <v>18</v>
      </c>
      <c r="H6294">
        <v>4</v>
      </c>
      <c r="I6294">
        <v>25</v>
      </c>
      <c r="J6294">
        <v>207</v>
      </c>
      <c r="K6294">
        <v>1</v>
      </c>
      <c r="L6294">
        <v>75</v>
      </c>
      <c r="M6294">
        <v>139</v>
      </c>
      <c r="N6294" t="s">
        <v>18</v>
      </c>
      <c r="O6294" s="1">
        <v>6.7579800000000003E-18</v>
      </c>
      <c r="P6294">
        <v>236</v>
      </c>
    </row>
    <row r="6295" spans="1:16" x14ac:dyDescent="0.25">
      <c r="A6295" t="s">
        <v>9466</v>
      </c>
      <c r="B6295">
        <v>600</v>
      </c>
      <c r="C6295" s="3" t="str">
        <f>HYPERLINK("http://www.uniprot.org/uniprot/I3SSA3","tr|I3SSA3|I3SSA3_MEDTR")</f>
        <v>tr|I3SSA3|I3SSA3_MEDTR</v>
      </c>
      <c r="D6295" t="s">
        <v>22</v>
      </c>
      <c r="E6295">
        <v>58.37</v>
      </c>
      <c r="F6295">
        <v>197</v>
      </c>
      <c r="G6295">
        <v>82</v>
      </c>
      <c r="H6295">
        <v>0</v>
      </c>
      <c r="I6295">
        <v>7</v>
      </c>
      <c r="J6295">
        <v>597</v>
      </c>
      <c r="K6295">
        <v>1</v>
      </c>
      <c r="L6295">
        <v>2</v>
      </c>
      <c r="M6295">
        <v>197</v>
      </c>
      <c r="N6295" t="s">
        <v>18</v>
      </c>
      <c r="O6295" s="1">
        <v>3.7788699999999999E-51</v>
      </c>
      <c r="P6295">
        <v>524</v>
      </c>
    </row>
    <row r="6296" spans="1:16" x14ac:dyDescent="0.25">
      <c r="A6296" t="s">
        <v>9467</v>
      </c>
      <c r="B6296">
        <v>3117</v>
      </c>
      <c r="C6296" s="3" t="str">
        <f>HYPERLINK("http://www.uniprot.org/uniprot/Q710T7","tr|Q710T7|Q710T7_POPDE")</f>
        <v>tr|Q710T7|Q710T7_POPDE</v>
      </c>
      <c r="D6296" t="s">
        <v>1150</v>
      </c>
      <c r="E6296">
        <v>71.599999999999994</v>
      </c>
      <c r="F6296">
        <v>1046</v>
      </c>
      <c r="G6296">
        <v>297</v>
      </c>
      <c r="H6296">
        <v>14</v>
      </c>
      <c r="I6296">
        <v>4</v>
      </c>
      <c r="J6296">
        <v>3099</v>
      </c>
      <c r="K6296">
        <v>1</v>
      </c>
      <c r="L6296">
        <v>335</v>
      </c>
      <c r="M6296">
        <v>1377</v>
      </c>
      <c r="N6296" t="s">
        <v>18</v>
      </c>
      <c r="O6296">
        <v>0</v>
      </c>
      <c r="P6296">
        <v>3819</v>
      </c>
    </row>
    <row r="6297" spans="1:16" x14ac:dyDescent="0.25">
      <c r="A6297" t="s">
        <v>9468</v>
      </c>
      <c r="B6297">
        <v>717</v>
      </c>
      <c r="C6297" s="3" t="str">
        <f>HYPERLINK("http://www.uniprot.org/uniprot/G7LJL7","tr|G7LJL7|G7LJL7_MEDTR")</f>
        <v>tr|G7LJL7|G7LJL7_MEDTR</v>
      </c>
      <c r="D6297" t="s">
        <v>9469</v>
      </c>
      <c r="E6297">
        <v>86.49</v>
      </c>
      <c r="F6297">
        <v>237</v>
      </c>
      <c r="G6297">
        <v>32</v>
      </c>
      <c r="H6297">
        <v>0</v>
      </c>
      <c r="I6297">
        <v>1</v>
      </c>
      <c r="J6297">
        <v>711</v>
      </c>
      <c r="K6297">
        <v>1</v>
      </c>
      <c r="L6297">
        <v>1</v>
      </c>
      <c r="M6297">
        <v>234</v>
      </c>
      <c r="N6297" t="s">
        <v>18</v>
      </c>
      <c r="O6297" s="1">
        <v>1.08736E-113</v>
      </c>
      <c r="P6297">
        <v>1065</v>
      </c>
    </row>
    <row r="6298" spans="1:16" x14ac:dyDescent="0.25">
      <c r="A6298" t="s">
        <v>9470</v>
      </c>
      <c r="B6298">
        <v>2085</v>
      </c>
      <c r="C6298" s="3" t="str">
        <f>HYPERLINK("http://www.uniprot.org/uniprot/G7JRM3","tr|G7JRM3|G7JRM3_MEDTR")</f>
        <v>tr|G7JRM3|G7JRM3_MEDTR</v>
      </c>
      <c r="D6298" t="s">
        <v>9471</v>
      </c>
      <c r="E6298">
        <v>86.16</v>
      </c>
      <c r="F6298">
        <v>694</v>
      </c>
      <c r="G6298">
        <v>96</v>
      </c>
      <c r="H6298">
        <v>1</v>
      </c>
      <c r="I6298">
        <v>1</v>
      </c>
      <c r="J6298">
        <v>2079</v>
      </c>
      <c r="K6298">
        <v>1</v>
      </c>
      <c r="L6298">
        <v>1</v>
      </c>
      <c r="M6298">
        <v>691</v>
      </c>
      <c r="N6298" t="s">
        <v>18</v>
      </c>
      <c r="O6298">
        <v>0</v>
      </c>
      <c r="P6298">
        <v>3116</v>
      </c>
    </row>
    <row r="6299" spans="1:16" x14ac:dyDescent="0.25">
      <c r="A6299" t="s">
        <v>9472</v>
      </c>
      <c r="B6299">
        <v>1761</v>
      </c>
      <c r="C6299" s="3" t="str">
        <f>HYPERLINK("http://www.uniprot.org/uniprot/I1LQR4","tr|I1LQR4|I1LQR4_SOYBN")</f>
        <v>tr|I1LQR4|I1LQR4_SOYBN</v>
      </c>
      <c r="D6299" t="s">
        <v>117</v>
      </c>
      <c r="E6299">
        <v>89.07</v>
      </c>
      <c r="F6299">
        <v>586</v>
      </c>
      <c r="G6299">
        <v>64</v>
      </c>
      <c r="H6299">
        <v>0</v>
      </c>
      <c r="I6299">
        <v>1</v>
      </c>
      <c r="J6299">
        <v>1758</v>
      </c>
      <c r="K6299">
        <v>1</v>
      </c>
      <c r="L6299">
        <v>64</v>
      </c>
      <c r="M6299">
        <v>649</v>
      </c>
      <c r="N6299" t="s">
        <v>18</v>
      </c>
      <c r="O6299">
        <v>0</v>
      </c>
      <c r="P6299">
        <v>2631</v>
      </c>
    </row>
    <row r="6300" spans="1:16" x14ac:dyDescent="0.25">
      <c r="A6300" t="s">
        <v>9473</v>
      </c>
      <c r="B6300">
        <v>2334</v>
      </c>
      <c r="C6300" s="3" t="str">
        <f>HYPERLINK("http://www.uniprot.org/uniprot/I1M4F6","tr|I1M4F6|I1M4F6_SOYBN")</f>
        <v>tr|I1M4F6|I1M4F6_SOYBN</v>
      </c>
      <c r="D6300" t="s">
        <v>71</v>
      </c>
      <c r="E6300">
        <v>57.14</v>
      </c>
      <c r="F6300">
        <v>686</v>
      </c>
      <c r="G6300">
        <v>294</v>
      </c>
      <c r="H6300">
        <v>45</v>
      </c>
      <c r="I6300">
        <v>403</v>
      </c>
      <c r="J6300">
        <v>2325</v>
      </c>
      <c r="K6300">
        <v>1</v>
      </c>
      <c r="L6300">
        <v>325</v>
      </c>
      <c r="M6300">
        <v>1004</v>
      </c>
      <c r="N6300" t="s">
        <v>18</v>
      </c>
      <c r="O6300">
        <v>0</v>
      </c>
      <c r="P6300">
        <v>1998</v>
      </c>
    </row>
    <row r="6301" spans="1:16" x14ac:dyDescent="0.25">
      <c r="A6301" t="s">
        <v>9474</v>
      </c>
      <c r="B6301">
        <v>2298</v>
      </c>
      <c r="C6301" s="3" t="str">
        <f>HYPERLINK("http://www.uniprot.org/uniprot/G7ZY38","tr|G7ZY38|G7ZY38_MEDTR")</f>
        <v>tr|G7ZY38|G7ZY38_MEDTR</v>
      </c>
      <c r="D6301" t="s">
        <v>9475</v>
      </c>
      <c r="E6301">
        <v>63.08</v>
      </c>
      <c r="F6301">
        <v>764</v>
      </c>
      <c r="G6301">
        <v>282</v>
      </c>
      <c r="H6301">
        <v>1</v>
      </c>
      <c r="I6301">
        <v>7</v>
      </c>
      <c r="J6301">
        <v>2295</v>
      </c>
      <c r="K6301">
        <v>1</v>
      </c>
      <c r="L6301">
        <v>138</v>
      </c>
      <c r="M6301">
        <v>871</v>
      </c>
      <c r="N6301" t="s">
        <v>18</v>
      </c>
      <c r="O6301">
        <v>0</v>
      </c>
      <c r="P6301">
        <v>2335</v>
      </c>
    </row>
    <row r="6302" spans="1:16" x14ac:dyDescent="0.25">
      <c r="A6302" t="s">
        <v>9476</v>
      </c>
      <c r="B6302">
        <v>4314</v>
      </c>
      <c r="C6302" s="3" t="str">
        <f>HYPERLINK("http://www.uniprot.org/uniprot/A2Q2C7","tr|A2Q2C7|A2Q2C7_MEDTR")</f>
        <v>tr|A2Q2C7|A2Q2C7_MEDTR</v>
      </c>
      <c r="D6302" t="s">
        <v>5936</v>
      </c>
      <c r="E6302">
        <v>53.75</v>
      </c>
      <c r="F6302">
        <v>1079</v>
      </c>
      <c r="G6302">
        <v>499</v>
      </c>
      <c r="H6302">
        <v>9</v>
      </c>
      <c r="I6302">
        <v>1045</v>
      </c>
      <c r="J6302">
        <v>4254</v>
      </c>
      <c r="K6302">
        <v>1</v>
      </c>
      <c r="L6302">
        <v>131</v>
      </c>
      <c r="M6302">
        <v>1178</v>
      </c>
      <c r="N6302" t="s">
        <v>18</v>
      </c>
      <c r="O6302">
        <v>0</v>
      </c>
      <c r="P6302">
        <v>2988</v>
      </c>
    </row>
    <row r="6303" spans="1:16" x14ac:dyDescent="0.25">
      <c r="A6303" t="s">
        <v>9477</v>
      </c>
      <c r="B6303">
        <v>810</v>
      </c>
      <c r="C6303" s="3" t="str">
        <f>HYPERLINK("http://www.uniprot.org/uniprot/A5AM06","tr|A5AM06|A5AM06_VITVI")</f>
        <v>tr|A5AM06|A5AM06_VITVI</v>
      </c>
      <c r="D6303" t="s">
        <v>1615</v>
      </c>
      <c r="E6303">
        <v>30.18</v>
      </c>
      <c r="F6303">
        <v>222</v>
      </c>
      <c r="G6303">
        <v>155</v>
      </c>
      <c r="H6303">
        <v>3</v>
      </c>
      <c r="I6303">
        <v>1</v>
      </c>
      <c r="J6303">
        <v>657</v>
      </c>
      <c r="K6303">
        <v>1</v>
      </c>
      <c r="L6303">
        <v>1063</v>
      </c>
      <c r="M6303">
        <v>1281</v>
      </c>
      <c r="N6303" t="s">
        <v>18</v>
      </c>
      <c r="O6303" s="1">
        <v>5.0833700000000001E-23</v>
      </c>
      <c r="P6303">
        <v>284</v>
      </c>
    </row>
    <row r="6304" spans="1:16" x14ac:dyDescent="0.25">
      <c r="A6304" t="s">
        <v>9478</v>
      </c>
      <c r="B6304">
        <v>1278</v>
      </c>
      <c r="C6304" s="3" t="str">
        <f>HYPERLINK("http://www.uniprot.org/uniprot/G7KCA3","tr|G7KCA3|G7KCA3_MEDTR")</f>
        <v>tr|G7KCA3|G7KCA3_MEDTR</v>
      </c>
      <c r="D6304" t="s">
        <v>9479</v>
      </c>
      <c r="E6304">
        <v>59.83</v>
      </c>
      <c r="F6304">
        <v>488</v>
      </c>
      <c r="G6304">
        <v>196</v>
      </c>
      <c r="H6304">
        <v>101</v>
      </c>
      <c r="I6304">
        <v>103</v>
      </c>
      <c r="J6304">
        <v>1263</v>
      </c>
      <c r="K6304">
        <v>1</v>
      </c>
      <c r="L6304">
        <v>182</v>
      </c>
      <c r="M6304">
        <v>658</v>
      </c>
      <c r="N6304" t="s">
        <v>18</v>
      </c>
      <c r="O6304" s="1">
        <v>8.5606400000000001E-137</v>
      </c>
      <c r="P6304">
        <v>1268</v>
      </c>
    </row>
    <row r="6305" spans="1:16" x14ac:dyDescent="0.25">
      <c r="A6305" t="s">
        <v>9480</v>
      </c>
      <c r="B6305">
        <v>1257</v>
      </c>
      <c r="C6305" s="3" t="str">
        <f>HYPERLINK("http://www.uniprot.org/uniprot/I1L420","tr|I1L420|I1L420_SOYBN")</f>
        <v>tr|I1L420|I1L420_SOYBN</v>
      </c>
      <c r="D6305" t="s">
        <v>28</v>
      </c>
      <c r="E6305">
        <v>73.12</v>
      </c>
      <c r="F6305">
        <v>413</v>
      </c>
      <c r="G6305">
        <v>111</v>
      </c>
      <c r="H6305">
        <v>0</v>
      </c>
      <c r="I6305">
        <v>16</v>
      </c>
      <c r="J6305">
        <v>1254</v>
      </c>
      <c r="K6305">
        <v>1</v>
      </c>
      <c r="L6305">
        <v>3</v>
      </c>
      <c r="M6305">
        <v>414</v>
      </c>
      <c r="N6305" t="s">
        <v>18</v>
      </c>
      <c r="O6305" s="1">
        <v>4.1129100000000001E-160</v>
      </c>
      <c r="P6305">
        <v>1469</v>
      </c>
    </row>
    <row r="6306" spans="1:16" x14ac:dyDescent="0.25">
      <c r="A6306" t="s">
        <v>9481</v>
      </c>
      <c r="B6306">
        <v>366</v>
      </c>
      <c r="C6306" s="3" t="str">
        <f>HYPERLINK("http://www.uniprot.org/uniprot/K7LDT0","tr|K7LDT0|K7LDT0_SOYBN")</f>
        <v>tr|K7LDT0|K7LDT0_SOYBN</v>
      </c>
      <c r="D6306" t="s">
        <v>28</v>
      </c>
      <c r="E6306">
        <v>81.349999999999994</v>
      </c>
      <c r="F6306">
        <v>118</v>
      </c>
      <c r="G6306">
        <v>22</v>
      </c>
      <c r="H6306">
        <v>3</v>
      </c>
      <c r="I6306">
        <v>4</v>
      </c>
      <c r="J6306">
        <v>348</v>
      </c>
      <c r="K6306">
        <v>1</v>
      </c>
      <c r="L6306">
        <v>258</v>
      </c>
      <c r="M6306">
        <v>375</v>
      </c>
      <c r="N6306" t="s">
        <v>18</v>
      </c>
      <c r="O6306" s="1">
        <v>1.7713300000000001E-55</v>
      </c>
      <c r="P6306">
        <v>560</v>
      </c>
    </row>
    <row r="6307" spans="1:16" x14ac:dyDescent="0.25">
      <c r="A6307" t="s">
        <v>9482</v>
      </c>
      <c r="B6307">
        <v>885</v>
      </c>
      <c r="C6307" s="3" t="str">
        <f>HYPERLINK("http://www.uniprot.org/uniprot/I1KZH0","tr|I1KZH0|I1KZH0_SOYBN")</f>
        <v>tr|I1KZH0|I1KZH0_SOYBN</v>
      </c>
      <c r="D6307" t="s">
        <v>99</v>
      </c>
      <c r="E6307">
        <v>77.930000000000007</v>
      </c>
      <c r="F6307">
        <v>290</v>
      </c>
      <c r="G6307">
        <v>64</v>
      </c>
      <c r="H6307">
        <v>1</v>
      </c>
      <c r="I6307">
        <v>16</v>
      </c>
      <c r="J6307">
        <v>882</v>
      </c>
      <c r="K6307">
        <v>1</v>
      </c>
      <c r="L6307">
        <v>49</v>
      </c>
      <c r="M6307">
        <v>338</v>
      </c>
      <c r="N6307" t="s">
        <v>18</v>
      </c>
      <c r="O6307" s="1">
        <v>1.8126399999999999E-128</v>
      </c>
      <c r="P6307">
        <v>1194</v>
      </c>
    </row>
    <row r="6308" spans="1:16" x14ac:dyDescent="0.25">
      <c r="A6308" t="s">
        <v>9483</v>
      </c>
      <c r="B6308">
        <v>1734</v>
      </c>
      <c r="C6308" s="3" t="str">
        <f>HYPERLINK("http://www.uniprot.org/uniprot/K7MEW7","tr|K7MEW7|K7MEW7_SOYBN")</f>
        <v>tr|K7MEW7|K7MEW7_SOYBN</v>
      </c>
      <c r="D6308" t="s">
        <v>28</v>
      </c>
      <c r="E6308">
        <v>73.63</v>
      </c>
      <c r="F6308">
        <v>584</v>
      </c>
      <c r="G6308">
        <v>154</v>
      </c>
      <c r="H6308">
        <v>7</v>
      </c>
      <c r="I6308">
        <v>1</v>
      </c>
      <c r="J6308">
        <v>1731</v>
      </c>
      <c r="K6308">
        <v>1</v>
      </c>
      <c r="L6308">
        <v>1</v>
      </c>
      <c r="M6308">
        <v>582</v>
      </c>
      <c r="N6308" t="s">
        <v>18</v>
      </c>
      <c r="O6308">
        <v>0</v>
      </c>
      <c r="P6308">
        <v>2315</v>
      </c>
    </row>
    <row r="6309" spans="1:16" x14ac:dyDescent="0.25">
      <c r="A6309" t="s">
        <v>9484</v>
      </c>
      <c r="B6309">
        <v>1440</v>
      </c>
      <c r="C6309" s="3" t="str">
        <f>HYPERLINK("http://www.uniprot.org/uniprot/I1MZD7","tr|I1MZD7|I1MZD7_SOYBN")</f>
        <v>tr|I1MZD7|I1MZD7_SOYBN</v>
      </c>
      <c r="D6309" t="s">
        <v>71</v>
      </c>
      <c r="E6309">
        <v>84.02</v>
      </c>
      <c r="F6309">
        <v>482</v>
      </c>
      <c r="G6309">
        <v>77</v>
      </c>
      <c r="H6309">
        <v>3</v>
      </c>
      <c r="I6309">
        <v>1</v>
      </c>
      <c r="J6309">
        <v>1437</v>
      </c>
      <c r="K6309">
        <v>1</v>
      </c>
      <c r="L6309">
        <v>40</v>
      </c>
      <c r="M6309">
        <v>511</v>
      </c>
      <c r="N6309" t="s">
        <v>18</v>
      </c>
      <c r="O6309">
        <v>0</v>
      </c>
      <c r="P6309">
        <v>2042</v>
      </c>
    </row>
    <row r="6310" spans="1:16" x14ac:dyDescent="0.25">
      <c r="A6310" t="s">
        <v>9485</v>
      </c>
      <c r="B6310">
        <v>2565</v>
      </c>
      <c r="C6310" s="3" t="str">
        <f>HYPERLINK("http://www.uniprot.org/uniprot/G7ILC5","tr|G7ILC5|G7ILC5_MEDTR")</f>
        <v>tr|G7ILC5|G7ILC5_MEDTR</v>
      </c>
      <c r="D6310" t="s">
        <v>9486</v>
      </c>
      <c r="E6310">
        <v>82.97</v>
      </c>
      <c r="F6310">
        <v>875</v>
      </c>
      <c r="G6310">
        <v>149</v>
      </c>
      <c r="H6310">
        <v>36</v>
      </c>
      <c r="I6310">
        <v>46</v>
      </c>
      <c r="J6310">
        <v>2562</v>
      </c>
      <c r="K6310">
        <v>1</v>
      </c>
      <c r="L6310">
        <v>20</v>
      </c>
      <c r="M6310">
        <v>888</v>
      </c>
      <c r="N6310" t="s">
        <v>18</v>
      </c>
      <c r="O6310">
        <v>0</v>
      </c>
      <c r="P6310">
        <v>3719</v>
      </c>
    </row>
    <row r="6311" spans="1:16" x14ac:dyDescent="0.25">
      <c r="A6311" t="s">
        <v>9487</v>
      </c>
      <c r="B6311">
        <v>2538</v>
      </c>
      <c r="C6311" s="3" t="str">
        <f>HYPERLINK("http://www.uniprot.org/uniprot/I1LT08","tr|I1LT08|I1LT08_SOYBN")</f>
        <v>tr|I1LT08|I1LT08_SOYBN</v>
      </c>
      <c r="D6311" t="s">
        <v>71</v>
      </c>
      <c r="E6311">
        <v>74.81</v>
      </c>
      <c r="F6311">
        <v>830</v>
      </c>
      <c r="G6311">
        <v>209</v>
      </c>
      <c r="H6311">
        <v>4</v>
      </c>
      <c r="I6311">
        <v>58</v>
      </c>
      <c r="J6311">
        <v>2535</v>
      </c>
      <c r="K6311">
        <v>1</v>
      </c>
      <c r="L6311">
        <v>21</v>
      </c>
      <c r="M6311">
        <v>846</v>
      </c>
      <c r="N6311" t="s">
        <v>18</v>
      </c>
      <c r="O6311">
        <v>0</v>
      </c>
      <c r="P6311">
        <v>3129</v>
      </c>
    </row>
    <row r="6312" spans="1:16" x14ac:dyDescent="0.25">
      <c r="A6312" t="s">
        <v>9488</v>
      </c>
      <c r="B6312">
        <v>468</v>
      </c>
      <c r="C6312" s="3" t="str">
        <f>HYPERLINK("http://www.uniprot.org/uniprot/G7IQB6","tr|G7IQB6|G7IQB6_MEDTR")</f>
        <v>tr|G7IQB6|G7IQB6_MEDTR</v>
      </c>
      <c r="D6312" t="s">
        <v>9489</v>
      </c>
      <c r="E6312">
        <v>61.53</v>
      </c>
      <c r="F6312">
        <v>143</v>
      </c>
      <c r="G6312">
        <v>55</v>
      </c>
      <c r="H6312">
        <v>7</v>
      </c>
      <c r="I6312">
        <v>1</v>
      </c>
      <c r="J6312">
        <v>408</v>
      </c>
      <c r="K6312">
        <v>1</v>
      </c>
      <c r="L6312">
        <v>1</v>
      </c>
      <c r="M6312">
        <v>142</v>
      </c>
      <c r="N6312" t="s">
        <v>18</v>
      </c>
      <c r="O6312" s="1">
        <v>1.9107299999999999E-33</v>
      </c>
      <c r="P6312">
        <v>370</v>
      </c>
    </row>
    <row r="6313" spans="1:16" x14ac:dyDescent="0.25">
      <c r="A6313" t="s">
        <v>9490</v>
      </c>
      <c r="B6313">
        <v>1020</v>
      </c>
      <c r="C6313" s="3" t="str">
        <f>HYPERLINK("http://www.uniprot.org/uniprot/G7K357","tr|G7K357|G7K357_MEDTR")</f>
        <v>tr|G7K357|G7K357_MEDTR</v>
      </c>
      <c r="D6313" t="s">
        <v>9491</v>
      </c>
      <c r="E6313">
        <v>65.78</v>
      </c>
      <c r="F6313">
        <v>301</v>
      </c>
      <c r="G6313">
        <v>103</v>
      </c>
      <c r="H6313">
        <v>10</v>
      </c>
      <c r="I6313">
        <v>1</v>
      </c>
      <c r="J6313">
        <v>873</v>
      </c>
      <c r="K6313">
        <v>1</v>
      </c>
      <c r="L6313">
        <v>74</v>
      </c>
      <c r="M6313">
        <v>364</v>
      </c>
      <c r="N6313" t="s">
        <v>18</v>
      </c>
      <c r="O6313" s="1">
        <v>4.8449000000000002E-94</v>
      </c>
      <c r="P6313">
        <v>898</v>
      </c>
    </row>
    <row r="6314" spans="1:16" x14ac:dyDescent="0.25">
      <c r="A6314" t="s">
        <v>9492</v>
      </c>
      <c r="B6314">
        <v>624</v>
      </c>
      <c r="C6314" s="3" t="str">
        <f>HYPERLINK("http://www.uniprot.org/uniprot/G7I6R7","tr|G7I6R7|G7I6R7_MEDTR")</f>
        <v>tr|G7I6R7|G7I6R7_MEDTR</v>
      </c>
      <c r="D6314" t="s">
        <v>9493</v>
      </c>
      <c r="E6314">
        <v>84.05</v>
      </c>
      <c r="F6314">
        <v>207</v>
      </c>
      <c r="G6314">
        <v>33</v>
      </c>
      <c r="H6314">
        <v>0</v>
      </c>
      <c r="I6314">
        <v>1</v>
      </c>
      <c r="J6314">
        <v>621</v>
      </c>
      <c r="K6314">
        <v>1</v>
      </c>
      <c r="L6314">
        <v>63</v>
      </c>
      <c r="M6314">
        <v>269</v>
      </c>
      <c r="N6314" t="s">
        <v>18</v>
      </c>
      <c r="O6314" s="1">
        <v>1.0853699999999999E-99</v>
      </c>
      <c r="P6314">
        <v>943</v>
      </c>
    </row>
    <row r="6315" spans="1:16" x14ac:dyDescent="0.25">
      <c r="A6315" t="s">
        <v>9494</v>
      </c>
      <c r="B6315">
        <v>1410</v>
      </c>
      <c r="C6315" s="3" t="str">
        <f>HYPERLINK("http://www.uniprot.org/uniprot/G7K212","tr|G7K212|G7K212_MEDTR")</f>
        <v>tr|G7K212|G7K212_MEDTR</v>
      </c>
      <c r="D6315" t="s">
        <v>9495</v>
      </c>
      <c r="E6315">
        <v>76.83</v>
      </c>
      <c r="F6315">
        <v>505</v>
      </c>
      <c r="G6315">
        <v>117</v>
      </c>
      <c r="H6315">
        <v>36</v>
      </c>
      <c r="I6315">
        <v>1</v>
      </c>
      <c r="J6315">
        <v>1407</v>
      </c>
      <c r="K6315">
        <v>1</v>
      </c>
      <c r="L6315">
        <v>1</v>
      </c>
      <c r="M6315">
        <v>504</v>
      </c>
      <c r="N6315" t="s">
        <v>18</v>
      </c>
      <c r="O6315">
        <v>0</v>
      </c>
      <c r="P6315">
        <v>2004</v>
      </c>
    </row>
    <row r="6316" spans="1:16" x14ac:dyDescent="0.25">
      <c r="A6316" t="s">
        <v>9496</v>
      </c>
      <c r="B6316">
        <v>246</v>
      </c>
      <c r="C6316" s="3" t="str">
        <f>HYPERLINK("http://www.uniprot.org/uniprot/B7FGU9","tr|B7FGU9|B7FGU9_MEDTR")</f>
        <v>tr|B7FGU9|B7FGU9_MEDTR</v>
      </c>
      <c r="D6316" t="s">
        <v>4437</v>
      </c>
      <c r="E6316">
        <v>92.59</v>
      </c>
      <c r="F6316">
        <v>81</v>
      </c>
      <c r="G6316">
        <v>6</v>
      </c>
      <c r="H6316">
        <v>0</v>
      </c>
      <c r="I6316">
        <v>1</v>
      </c>
      <c r="J6316">
        <v>243</v>
      </c>
      <c r="K6316">
        <v>1</v>
      </c>
      <c r="L6316">
        <v>1</v>
      </c>
      <c r="M6316">
        <v>81</v>
      </c>
      <c r="N6316" t="s">
        <v>18</v>
      </c>
      <c r="O6316" s="1">
        <v>2.00743E-38</v>
      </c>
      <c r="P6316">
        <v>413</v>
      </c>
    </row>
    <row r="6317" spans="1:16" x14ac:dyDescent="0.25">
      <c r="A6317" t="s">
        <v>9497</v>
      </c>
      <c r="B6317">
        <v>492</v>
      </c>
      <c r="C6317" s="3" t="str">
        <f>HYPERLINK("http://www.uniprot.org/uniprot/I1N1R1","tr|I1N1R1|I1N1R1_SOYBN")</f>
        <v>tr|I1N1R1|I1N1R1_SOYBN</v>
      </c>
      <c r="D6317" t="s">
        <v>28</v>
      </c>
      <c r="E6317">
        <v>65.430000000000007</v>
      </c>
      <c r="F6317">
        <v>162</v>
      </c>
      <c r="G6317">
        <v>56</v>
      </c>
      <c r="H6317">
        <v>0</v>
      </c>
      <c r="I6317">
        <v>1</v>
      </c>
      <c r="J6317">
        <v>486</v>
      </c>
      <c r="K6317">
        <v>1</v>
      </c>
      <c r="L6317">
        <v>1</v>
      </c>
      <c r="M6317">
        <v>162</v>
      </c>
      <c r="N6317" t="s">
        <v>18</v>
      </c>
      <c r="O6317" s="1">
        <v>4.6375700000000003E-48</v>
      </c>
      <c r="P6317">
        <v>496</v>
      </c>
    </row>
    <row r="6318" spans="1:16" x14ac:dyDescent="0.25">
      <c r="A6318" t="s">
        <v>9498</v>
      </c>
      <c r="B6318">
        <v>1824</v>
      </c>
      <c r="C6318" s="3" t="str">
        <f>HYPERLINK("http://www.uniprot.org/uniprot/G7I9I3","tr|G7I9I3|G7I9I3_MEDTR")</f>
        <v>tr|G7I9I3|G7I9I3_MEDTR</v>
      </c>
      <c r="D6318" t="s">
        <v>9499</v>
      </c>
      <c r="E6318">
        <v>83.99</v>
      </c>
      <c r="F6318">
        <v>606</v>
      </c>
      <c r="G6318">
        <v>97</v>
      </c>
      <c r="H6318">
        <v>0</v>
      </c>
      <c r="I6318">
        <v>4</v>
      </c>
      <c r="J6318">
        <v>1821</v>
      </c>
      <c r="K6318">
        <v>1</v>
      </c>
      <c r="L6318">
        <v>3</v>
      </c>
      <c r="M6318">
        <v>606</v>
      </c>
      <c r="N6318" t="s">
        <v>18</v>
      </c>
      <c r="O6318">
        <v>0</v>
      </c>
      <c r="P6318">
        <v>2655</v>
      </c>
    </row>
    <row r="6319" spans="1:16" x14ac:dyDescent="0.25">
      <c r="A6319" t="s">
        <v>9500</v>
      </c>
      <c r="B6319">
        <v>969</v>
      </c>
      <c r="C6319" s="3" t="str">
        <f>HYPERLINK("http://www.uniprot.org/uniprot/G7ZZL2","tr|G7ZZL2|G7ZZL2_MEDTR")</f>
        <v>tr|G7ZZL2|G7ZZL2_MEDTR</v>
      </c>
      <c r="D6319" t="s">
        <v>9501</v>
      </c>
      <c r="E6319">
        <v>81.5</v>
      </c>
      <c r="F6319">
        <v>319</v>
      </c>
      <c r="G6319">
        <v>59</v>
      </c>
      <c r="H6319">
        <v>0</v>
      </c>
      <c r="I6319">
        <v>7</v>
      </c>
      <c r="J6319">
        <v>963</v>
      </c>
      <c r="K6319">
        <v>1</v>
      </c>
      <c r="L6319">
        <v>4</v>
      </c>
      <c r="M6319">
        <v>322</v>
      </c>
      <c r="N6319" t="s">
        <v>18</v>
      </c>
      <c r="O6319" s="1">
        <v>4.1270100000000002E-140</v>
      </c>
      <c r="P6319">
        <v>1295</v>
      </c>
    </row>
    <row r="6320" spans="1:16" x14ac:dyDescent="0.25">
      <c r="A6320" t="s">
        <v>9502</v>
      </c>
      <c r="B6320">
        <v>1587</v>
      </c>
      <c r="C6320" s="3" t="str">
        <f>HYPERLINK("http://www.uniprot.org/uniprot/Q8GSG4","tr|Q8GSG4|Q8GSG4_MEDTR")</f>
        <v>tr|Q8GSG4|Q8GSG4_MEDTR</v>
      </c>
      <c r="D6320" t="s">
        <v>9503</v>
      </c>
      <c r="E6320">
        <v>82.76</v>
      </c>
      <c r="F6320">
        <v>528</v>
      </c>
      <c r="G6320">
        <v>91</v>
      </c>
      <c r="H6320">
        <v>0</v>
      </c>
      <c r="I6320">
        <v>1</v>
      </c>
      <c r="J6320">
        <v>1584</v>
      </c>
      <c r="K6320">
        <v>1</v>
      </c>
      <c r="L6320">
        <v>1</v>
      </c>
      <c r="M6320">
        <v>528</v>
      </c>
      <c r="N6320" t="s">
        <v>18</v>
      </c>
      <c r="O6320">
        <v>0</v>
      </c>
      <c r="P6320">
        <v>2287</v>
      </c>
    </row>
    <row r="6321" spans="1:16" x14ac:dyDescent="0.25">
      <c r="A6321" t="s">
        <v>9504</v>
      </c>
      <c r="B6321">
        <v>1278</v>
      </c>
      <c r="C6321" s="3" t="str">
        <f>HYPERLINK("http://www.uniprot.org/uniprot/G7J8Z0","tr|G7J8Z0|G7J8Z0_MEDTR")</f>
        <v>tr|G7J8Z0|G7J8Z0_MEDTR</v>
      </c>
      <c r="D6321" t="s">
        <v>9505</v>
      </c>
      <c r="E6321">
        <v>70.319999999999993</v>
      </c>
      <c r="F6321">
        <v>428</v>
      </c>
      <c r="G6321">
        <v>127</v>
      </c>
      <c r="H6321">
        <v>4</v>
      </c>
      <c r="I6321">
        <v>4</v>
      </c>
      <c r="J6321">
        <v>1275</v>
      </c>
      <c r="K6321">
        <v>1</v>
      </c>
      <c r="L6321">
        <v>1</v>
      </c>
      <c r="M6321">
        <v>423</v>
      </c>
      <c r="N6321" t="s">
        <v>18</v>
      </c>
      <c r="O6321" s="1">
        <v>2.30976E-166</v>
      </c>
      <c r="P6321">
        <v>1523</v>
      </c>
    </row>
    <row r="6322" spans="1:16" x14ac:dyDescent="0.25">
      <c r="A6322" t="s">
        <v>9506</v>
      </c>
      <c r="B6322">
        <v>4266</v>
      </c>
      <c r="C6322" s="3" t="str">
        <f>HYPERLINK("http://www.uniprot.org/uniprot/G7J2K7","tr|G7J2K7|G7J2K7_MEDTR")</f>
        <v>tr|G7J2K7|G7J2K7_MEDTR</v>
      </c>
      <c r="D6322" t="s">
        <v>9507</v>
      </c>
      <c r="E6322">
        <v>41.72</v>
      </c>
      <c r="F6322">
        <v>1184</v>
      </c>
      <c r="G6322">
        <v>690</v>
      </c>
      <c r="H6322">
        <v>73</v>
      </c>
      <c r="I6322">
        <v>919</v>
      </c>
      <c r="J6322">
        <v>4251</v>
      </c>
      <c r="K6322">
        <v>1</v>
      </c>
      <c r="L6322">
        <v>139</v>
      </c>
      <c r="M6322">
        <v>1185</v>
      </c>
      <c r="N6322" t="s">
        <v>18</v>
      </c>
      <c r="O6322">
        <v>0</v>
      </c>
      <c r="P6322">
        <v>1719</v>
      </c>
    </row>
    <row r="6323" spans="1:16" x14ac:dyDescent="0.25">
      <c r="A6323" t="s">
        <v>9508</v>
      </c>
      <c r="B6323">
        <v>2055</v>
      </c>
      <c r="C6323" s="3" t="str">
        <f>HYPERLINK("http://www.uniprot.org/uniprot/G7IW85","tr|G7IW85|G7IW85_MEDTR")</f>
        <v>tr|G7IW85|G7IW85_MEDTR</v>
      </c>
      <c r="D6323" t="s">
        <v>9509</v>
      </c>
      <c r="E6323">
        <v>54.36</v>
      </c>
      <c r="F6323">
        <v>721</v>
      </c>
      <c r="G6323">
        <v>329</v>
      </c>
      <c r="H6323">
        <v>37</v>
      </c>
      <c r="I6323">
        <v>1</v>
      </c>
      <c r="J6323">
        <v>2052</v>
      </c>
      <c r="K6323">
        <v>1</v>
      </c>
      <c r="L6323">
        <v>1</v>
      </c>
      <c r="M6323">
        <v>675</v>
      </c>
      <c r="N6323" t="s">
        <v>18</v>
      </c>
      <c r="O6323" s="1">
        <v>1.0518599999999999E-180</v>
      </c>
      <c r="P6323">
        <v>1649</v>
      </c>
    </row>
    <row r="6324" spans="1:16" x14ac:dyDescent="0.25">
      <c r="A6324" t="s">
        <v>9510</v>
      </c>
      <c r="B6324">
        <v>390</v>
      </c>
      <c r="C6324" s="3" t="str">
        <f>HYPERLINK("http://www.uniprot.org/uniprot/B7FH41","tr|B7FH41|B7FH41_MEDTR")</f>
        <v>tr|B7FH41|B7FH41_MEDTR</v>
      </c>
      <c r="D6324" t="s">
        <v>9511</v>
      </c>
      <c r="E6324">
        <v>94.57</v>
      </c>
      <c r="F6324">
        <v>129</v>
      </c>
      <c r="G6324">
        <v>7</v>
      </c>
      <c r="H6324">
        <v>0</v>
      </c>
      <c r="I6324">
        <v>1</v>
      </c>
      <c r="J6324">
        <v>387</v>
      </c>
      <c r="K6324">
        <v>1</v>
      </c>
      <c r="L6324">
        <v>1</v>
      </c>
      <c r="M6324">
        <v>129</v>
      </c>
      <c r="N6324" t="s">
        <v>18</v>
      </c>
      <c r="O6324" s="1">
        <v>9.3530900000000006E-65</v>
      </c>
      <c r="P6324">
        <v>640</v>
      </c>
    </row>
    <row r="6325" spans="1:16" x14ac:dyDescent="0.25">
      <c r="A6325" t="s">
        <v>9512</v>
      </c>
      <c r="B6325">
        <v>2067</v>
      </c>
      <c r="C6325" s="3" t="str">
        <f>HYPERLINK("http://www.uniprot.org/uniprot/G7JRM5","tr|G7JRM5|G7JRM5_MEDTR")</f>
        <v>tr|G7JRM5|G7JRM5_MEDTR</v>
      </c>
      <c r="D6325" t="s">
        <v>9513</v>
      </c>
      <c r="E6325">
        <v>91.31</v>
      </c>
      <c r="F6325">
        <v>691</v>
      </c>
      <c r="G6325">
        <v>60</v>
      </c>
      <c r="H6325">
        <v>3</v>
      </c>
      <c r="I6325">
        <v>1</v>
      </c>
      <c r="J6325">
        <v>2064</v>
      </c>
      <c r="K6325">
        <v>1</v>
      </c>
      <c r="L6325">
        <v>1</v>
      </c>
      <c r="M6325">
        <v>689</v>
      </c>
      <c r="N6325" t="s">
        <v>18</v>
      </c>
      <c r="O6325">
        <v>0</v>
      </c>
      <c r="P6325">
        <v>3260</v>
      </c>
    </row>
    <row r="6326" spans="1:16" x14ac:dyDescent="0.25">
      <c r="A6326" t="s">
        <v>9514</v>
      </c>
      <c r="B6326">
        <v>246</v>
      </c>
      <c r="C6326" s="3" t="str">
        <f>HYPERLINK("http://www.uniprot.org/uniprot/K7LPP7","tr|K7LPP7|K7LPP7_SOYBN")</f>
        <v>tr|K7LPP7|K7LPP7_SOYBN</v>
      </c>
      <c r="D6326" t="s">
        <v>28</v>
      </c>
      <c r="E6326">
        <v>64.19</v>
      </c>
      <c r="F6326">
        <v>81</v>
      </c>
      <c r="G6326">
        <v>29</v>
      </c>
      <c r="H6326">
        <v>0</v>
      </c>
      <c r="I6326">
        <v>1</v>
      </c>
      <c r="J6326">
        <v>243</v>
      </c>
      <c r="K6326">
        <v>1</v>
      </c>
      <c r="L6326">
        <v>4</v>
      </c>
      <c r="M6326">
        <v>84</v>
      </c>
      <c r="N6326" t="s">
        <v>18</v>
      </c>
      <c r="O6326" s="1">
        <v>2.22979E-21</v>
      </c>
      <c r="P6326">
        <v>266</v>
      </c>
    </row>
    <row r="6327" spans="1:16" x14ac:dyDescent="0.25">
      <c r="A6327" t="s">
        <v>9515</v>
      </c>
      <c r="B6327">
        <v>1413</v>
      </c>
      <c r="C6327" s="3" t="str">
        <f>HYPERLINK("http://www.uniprot.org/uniprot/I1LKY4","tr|I1LKY4|I1LKY4_SOYBN")</f>
        <v>tr|I1LKY4|I1LKY4_SOYBN</v>
      </c>
      <c r="D6327" t="s">
        <v>28</v>
      </c>
      <c r="E6327">
        <v>64.569999999999993</v>
      </c>
      <c r="F6327">
        <v>319</v>
      </c>
      <c r="G6327">
        <v>113</v>
      </c>
      <c r="H6327">
        <v>9</v>
      </c>
      <c r="I6327">
        <v>1</v>
      </c>
      <c r="J6327">
        <v>930</v>
      </c>
      <c r="K6327">
        <v>1</v>
      </c>
      <c r="L6327">
        <v>1</v>
      </c>
      <c r="M6327">
        <v>319</v>
      </c>
      <c r="N6327" t="s">
        <v>18</v>
      </c>
      <c r="O6327" s="1">
        <v>1.6970800000000001E-104</v>
      </c>
      <c r="P6327">
        <v>990</v>
      </c>
    </row>
    <row r="6328" spans="1:16" x14ac:dyDescent="0.25">
      <c r="A6328" t="s">
        <v>9516</v>
      </c>
      <c r="B6328">
        <v>954</v>
      </c>
      <c r="C6328" s="3" t="str">
        <f>HYPERLINK("http://www.uniprot.org/uniprot/G7IH01","tr|G7IH01|G7IH01_MEDTR")</f>
        <v>tr|G7IH01|G7IH01_MEDTR</v>
      </c>
      <c r="D6328" t="s">
        <v>59</v>
      </c>
      <c r="E6328">
        <v>34.72</v>
      </c>
      <c r="F6328">
        <v>239</v>
      </c>
      <c r="G6328">
        <v>156</v>
      </c>
      <c r="H6328">
        <v>3</v>
      </c>
      <c r="I6328">
        <v>223</v>
      </c>
      <c r="J6328">
        <v>930</v>
      </c>
      <c r="K6328">
        <v>1</v>
      </c>
      <c r="L6328">
        <v>397</v>
      </c>
      <c r="M6328">
        <v>614</v>
      </c>
      <c r="N6328" t="s">
        <v>18</v>
      </c>
      <c r="O6328" s="1">
        <v>8.0864599999999999E-24</v>
      </c>
      <c r="P6328">
        <v>292</v>
      </c>
    </row>
    <row r="6329" spans="1:16" x14ac:dyDescent="0.25">
      <c r="A6329" t="s">
        <v>9517</v>
      </c>
      <c r="B6329">
        <v>459</v>
      </c>
      <c r="C6329" s="3" t="str">
        <f>HYPERLINK("http://www.uniprot.org/uniprot/M5XT64","tr|M5XT64|M5XT64_PRUPE")</f>
        <v>tr|M5XT64|M5XT64_PRUPE</v>
      </c>
      <c r="D6329" t="s">
        <v>9518</v>
      </c>
      <c r="E6329">
        <v>58.27</v>
      </c>
      <c r="F6329">
        <v>151</v>
      </c>
      <c r="G6329">
        <v>63</v>
      </c>
      <c r="H6329">
        <v>1</v>
      </c>
      <c r="I6329">
        <v>1</v>
      </c>
      <c r="J6329">
        <v>450</v>
      </c>
      <c r="K6329">
        <v>1</v>
      </c>
      <c r="L6329">
        <v>1</v>
      </c>
      <c r="M6329">
        <v>151</v>
      </c>
      <c r="N6329" t="s">
        <v>18</v>
      </c>
      <c r="O6329" s="1">
        <v>2.4417500000000001E-44</v>
      </c>
      <c r="P6329">
        <v>464</v>
      </c>
    </row>
    <row r="6330" spans="1:16" x14ac:dyDescent="0.25">
      <c r="A6330" t="s">
        <v>9519</v>
      </c>
      <c r="B6330">
        <v>1143</v>
      </c>
      <c r="C6330" s="3" t="str">
        <f>HYPERLINK("http://www.uniprot.org/uniprot/C7FDI5","tr|C7FDI5|C7FDI5_SOYBN")</f>
        <v>tr|C7FDI5|C7FDI5_SOYBN</v>
      </c>
      <c r="D6330" t="s">
        <v>717</v>
      </c>
      <c r="E6330">
        <v>49.17</v>
      </c>
      <c r="F6330">
        <v>362</v>
      </c>
      <c r="G6330">
        <v>184</v>
      </c>
      <c r="H6330">
        <v>4</v>
      </c>
      <c r="I6330">
        <v>1</v>
      </c>
      <c r="J6330">
        <v>1074</v>
      </c>
      <c r="K6330">
        <v>1</v>
      </c>
      <c r="L6330">
        <v>704</v>
      </c>
      <c r="M6330">
        <v>1060</v>
      </c>
      <c r="N6330" t="s">
        <v>18</v>
      </c>
      <c r="O6330" s="1">
        <v>1.2507500000000001E-96</v>
      </c>
      <c r="P6330">
        <v>921</v>
      </c>
    </row>
    <row r="6331" spans="1:16" x14ac:dyDescent="0.25">
      <c r="A6331" t="s">
        <v>9520</v>
      </c>
      <c r="B6331">
        <v>1053</v>
      </c>
      <c r="C6331" s="3" t="str">
        <f>HYPERLINK("http://www.uniprot.org/uniprot/G7KCA6","tr|G7KCA6|G7KCA6_MEDTR")</f>
        <v>tr|G7KCA6|G7KCA6_MEDTR</v>
      </c>
      <c r="D6331" t="s">
        <v>9521</v>
      </c>
      <c r="E6331">
        <v>79.14</v>
      </c>
      <c r="F6331">
        <v>350</v>
      </c>
      <c r="G6331">
        <v>73</v>
      </c>
      <c r="H6331">
        <v>0</v>
      </c>
      <c r="I6331">
        <v>1</v>
      </c>
      <c r="J6331">
        <v>1050</v>
      </c>
      <c r="K6331">
        <v>1</v>
      </c>
      <c r="L6331">
        <v>1</v>
      </c>
      <c r="M6331">
        <v>349</v>
      </c>
      <c r="N6331" t="s">
        <v>18</v>
      </c>
      <c r="O6331" s="1">
        <v>8.8502900000000003E-163</v>
      </c>
      <c r="P6331">
        <v>1491</v>
      </c>
    </row>
    <row r="6332" spans="1:16" x14ac:dyDescent="0.25">
      <c r="A6332" t="s">
        <v>9522</v>
      </c>
      <c r="B6332">
        <v>900</v>
      </c>
      <c r="C6332" s="3" t="str">
        <f>HYPERLINK("http://www.uniprot.org/uniprot/K7MJ19","tr|K7MJ19|K7MJ19_SOYBN")</f>
        <v>tr|K7MJ19|K7MJ19_SOYBN</v>
      </c>
      <c r="D6332" t="s">
        <v>28</v>
      </c>
      <c r="E6332">
        <v>77.59</v>
      </c>
      <c r="F6332">
        <v>299</v>
      </c>
      <c r="G6332">
        <v>67</v>
      </c>
      <c r="H6332">
        <v>0</v>
      </c>
      <c r="I6332">
        <v>1</v>
      </c>
      <c r="J6332">
        <v>897</v>
      </c>
      <c r="K6332">
        <v>1</v>
      </c>
      <c r="L6332">
        <v>173</v>
      </c>
      <c r="M6332">
        <v>470</v>
      </c>
      <c r="N6332" t="s">
        <v>18</v>
      </c>
      <c r="O6332" s="1">
        <v>2.9828199999999999E-134</v>
      </c>
      <c r="P6332">
        <v>1244</v>
      </c>
    </row>
    <row r="6333" spans="1:16" x14ac:dyDescent="0.25">
      <c r="A6333" t="s">
        <v>9523</v>
      </c>
      <c r="B6333">
        <v>681</v>
      </c>
      <c r="C6333" s="3" t="str">
        <f>HYPERLINK("http://www.uniprot.org/uniprot/I3STX4","tr|I3STX4|I3STX4_MEDTR")</f>
        <v>tr|I3STX4|I3STX4_MEDTR</v>
      </c>
      <c r="D6333" t="s">
        <v>22</v>
      </c>
      <c r="E6333">
        <v>88.94</v>
      </c>
      <c r="F6333">
        <v>217</v>
      </c>
      <c r="G6333">
        <v>24</v>
      </c>
      <c r="H6333">
        <v>0</v>
      </c>
      <c r="I6333">
        <v>1</v>
      </c>
      <c r="J6333">
        <v>651</v>
      </c>
      <c r="K6333">
        <v>1</v>
      </c>
      <c r="L6333">
        <v>1</v>
      </c>
      <c r="M6333">
        <v>217</v>
      </c>
      <c r="N6333" t="s">
        <v>18</v>
      </c>
      <c r="O6333" s="1">
        <v>5.1593500000000001E-107</v>
      </c>
      <c r="P6333">
        <v>1007</v>
      </c>
    </row>
    <row r="6334" spans="1:16" x14ac:dyDescent="0.25">
      <c r="A6334" t="s">
        <v>9524</v>
      </c>
      <c r="B6334">
        <v>1377</v>
      </c>
      <c r="C6334" s="3" t="str">
        <f>HYPERLINK("http://www.uniprot.org/uniprot/G7IJK6","tr|G7IJK6|G7IJK6_MEDTR")</f>
        <v>tr|G7IJK6|G7IJK6_MEDTR</v>
      </c>
      <c r="D6334" t="s">
        <v>9525</v>
      </c>
      <c r="E6334">
        <v>42.05</v>
      </c>
      <c r="F6334">
        <v>409</v>
      </c>
      <c r="G6334">
        <v>237</v>
      </c>
      <c r="H6334">
        <v>3</v>
      </c>
      <c r="I6334">
        <v>10</v>
      </c>
      <c r="J6334">
        <v>1227</v>
      </c>
      <c r="K6334">
        <v>1</v>
      </c>
      <c r="L6334">
        <v>10</v>
      </c>
      <c r="M6334">
        <v>400</v>
      </c>
      <c r="N6334" t="s">
        <v>18</v>
      </c>
      <c r="O6334" s="1">
        <v>3.6822599999999999E-64</v>
      </c>
      <c r="P6334">
        <v>642</v>
      </c>
    </row>
    <row r="6335" spans="1:16" x14ac:dyDescent="0.25">
      <c r="A6335" t="s">
        <v>9526</v>
      </c>
      <c r="B6335">
        <v>192</v>
      </c>
      <c r="C6335" s="3" t="str">
        <f>HYPERLINK("http://www.uniprot.org/uniprot/I1J6X9","tr|I1J6X9|I1J6X9_SOYBN")</f>
        <v>tr|I1J6X9|I1J6X9_SOYBN</v>
      </c>
      <c r="D6335" t="s">
        <v>28</v>
      </c>
      <c r="E6335">
        <v>91.66</v>
      </c>
      <c r="F6335">
        <v>60</v>
      </c>
      <c r="G6335">
        <v>5</v>
      </c>
      <c r="H6335">
        <v>0</v>
      </c>
      <c r="I6335">
        <v>1</v>
      </c>
      <c r="J6335">
        <v>180</v>
      </c>
      <c r="K6335">
        <v>1</v>
      </c>
      <c r="L6335">
        <v>1</v>
      </c>
      <c r="M6335">
        <v>60</v>
      </c>
      <c r="N6335" t="s">
        <v>18</v>
      </c>
      <c r="O6335" s="1">
        <v>8.9569299999999996E-23</v>
      </c>
      <c r="P6335">
        <v>278</v>
      </c>
    </row>
    <row r="6336" spans="1:16" x14ac:dyDescent="0.25">
      <c r="A6336" t="s">
        <v>9527</v>
      </c>
      <c r="B6336">
        <v>915</v>
      </c>
      <c r="C6336" s="3" t="str">
        <f>HYPERLINK("http://www.uniprot.org/uniprot/G7ILD5","tr|G7ILD5|G7ILD5_MEDTR")</f>
        <v>tr|G7ILD5|G7ILD5_MEDTR</v>
      </c>
      <c r="D6336" t="s">
        <v>9528</v>
      </c>
      <c r="E6336">
        <v>94.07</v>
      </c>
      <c r="F6336">
        <v>304</v>
      </c>
      <c r="G6336">
        <v>18</v>
      </c>
      <c r="H6336">
        <v>0</v>
      </c>
      <c r="I6336">
        <v>1</v>
      </c>
      <c r="J6336">
        <v>912</v>
      </c>
      <c r="K6336">
        <v>1</v>
      </c>
      <c r="L6336">
        <v>1</v>
      </c>
      <c r="M6336">
        <v>304</v>
      </c>
      <c r="N6336" t="s">
        <v>18</v>
      </c>
      <c r="O6336" s="1">
        <v>9.7171299999999996E-157</v>
      </c>
      <c r="P6336">
        <v>1438</v>
      </c>
    </row>
    <row r="6337" spans="1:16" x14ac:dyDescent="0.25">
      <c r="A6337" t="s">
        <v>9529</v>
      </c>
      <c r="B6337">
        <v>1026</v>
      </c>
      <c r="C6337" s="3" t="str">
        <f>HYPERLINK("http://www.uniprot.org/uniprot/I3T5W3","tr|I3T5W3|I3T5W3_MEDTR")</f>
        <v>tr|I3T5W3|I3T5W3_MEDTR</v>
      </c>
      <c r="D6337" t="s">
        <v>22</v>
      </c>
      <c r="E6337">
        <v>84.86</v>
      </c>
      <c r="F6337">
        <v>337</v>
      </c>
      <c r="G6337">
        <v>51</v>
      </c>
      <c r="H6337">
        <v>0</v>
      </c>
      <c r="I6337">
        <v>13</v>
      </c>
      <c r="J6337">
        <v>1023</v>
      </c>
      <c r="K6337">
        <v>1</v>
      </c>
      <c r="L6337">
        <v>6</v>
      </c>
      <c r="M6337">
        <v>341</v>
      </c>
      <c r="N6337" t="s">
        <v>18</v>
      </c>
      <c r="O6337" s="1">
        <v>2.45629E-170</v>
      </c>
      <c r="P6337">
        <v>1556</v>
      </c>
    </row>
    <row r="6338" spans="1:16" x14ac:dyDescent="0.25">
      <c r="A6338" t="s">
        <v>9530</v>
      </c>
      <c r="B6338">
        <v>1074</v>
      </c>
      <c r="C6338" s="3" t="str">
        <f>HYPERLINK("http://www.uniprot.org/uniprot/G7IQB6","tr|G7IQB6|G7IQB6_MEDTR")</f>
        <v>tr|G7IQB6|G7IQB6_MEDTR</v>
      </c>
      <c r="D6338" t="s">
        <v>9489</v>
      </c>
      <c r="E6338">
        <v>84.16</v>
      </c>
      <c r="F6338">
        <v>360</v>
      </c>
      <c r="G6338">
        <v>57</v>
      </c>
      <c r="H6338">
        <v>3</v>
      </c>
      <c r="I6338">
        <v>1</v>
      </c>
      <c r="J6338">
        <v>1071</v>
      </c>
      <c r="K6338">
        <v>1</v>
      </c>
      <c r="L6338">
        <v>168</v>
      </c>
      <c r="M6338">
        <v>527</v>
      </c>
      <c r="N6338" t="s">
        <v>18</v>
      </c>
      <c r="O6338" s="1">
        <v>5.8430600000000002E-178</v>
      </c>
      <c r="P6338">
        <v>1622</v>
      </c>
    </row>
    <row r="6339" spans="1:16" x14ac:dyDescent="0.25">
      <c r="A6339" t="s">
        <v>9531</v>
      </c>
      <c r="B6339">
        <v>1851</v>
      </c>
      <c r="C6339" s="3" t="str">
        <f>HYPERLINK("http://www.uniprot.org/uniprot/I1MHP5","tr|I1MHP5|I1MHP5_SOYBN")</f>
        <v>tr|I1MHP5|I1MHP5_SOYBN</v>
      </c>
      <c r="D6339" t="s">
        <v>28</v>
      </c>
      <c r="E6339">
        <v>27.85</v>
      </c>
      <c r="F6339">
        <v>420</v>
      </c>
      <c r="G6339">
        <v>303</v>
      </c>
      <c r="H6339">
        <v>42</v>
      </c>
      <c r="I6339">
        <v>151</v>
      </c>
      <c r="J6339">
        <v>1284</v>
      </c>
      <c r="K6339">
        <v>1</v>
      </c>
      <c r="L6339">
        <v>1057</v>
      </c>
      <c r="M6339">
        <v>1470</v>
      </c>
      <c r="N6339" t="s">
        <v>18</v>
      </c>
      <c r="O6339" s="1">
        <v>2.30072E-30</v>
      </c>
      <c r="P6339">
        <v>352</v>
      </c>
    </row>
    <row r="6340" spans="1:16" x14ac:dyDescent="0.25">
      <c r="A6340" t="s">
        <v>9532</v>
      </c>
      <c r="B6340">
        <v>624</v>
      </c>
      <c r="C6340" s="3" t="str">
        <f>HYPERLINK("http://www.uniprot.org/uniprot/G7I6R7","tr|G7I6R7|G7I6R7_MEDTR")</f>
        <v>tr|G7I6R7|G7I6R7_MEDTR</v>
      </c>
      <c r="D6340" t="s">
        <v>9493</v>
      </c>
      <c r="E6340">
        <v>86.47</v>
      </c>
      <c r="F6340">
        <v>207</v>
      </c>
      <c r="G6340">
        <v>28</v>
      </c>
      <c r="H6340">
        <v>0</v>
      </c>
      <c r="I6340">
        <v>1</v>
      </c>
      <c r="J6340">
        <v>621</v>
      </c>
      <c r="K6340">
        <v>1</v>
      </c>
      <c r="L6340">
        <v>63</v>
      </c>
      <c r="M6340">
        <v>269</v>
      </c>
      <c r="N6340" t="s">
        <v>18</v>
      </c>
      <c r="O6340" s="1">
        <v>4.7079899999999999E-103</v>
      </c>
      <c r="P6340">
        <v>972</v>
      </c>
    </row>
    <row r="6341" spans="1:16" x14ac:dyDescent="0.25">
      <c r="A6341" t="s">
        <v>9533</v>
      </c>
      <c r="B6341">
        <v>960</v>
      </c>
      <c r="C6341" s="3" t="str">
        <f>HYPERLINK("http://www.uniprot.org/uniprot/Q9MB26","tr|Q9MB26|Q9MB26_VICFA")</f>
        <v>tr|Q9MB26|Q9MB26_VICFA</v>
      </c>
      <c r="D6341" t="s">
        <v>9534</v>
      </c>
      <c r="E6341">
        <v>94.73</v>
      </c>
      <c r="F6341">
        <v>323</v>
      </c>
      <c r="G6341">
        <v>17</v>
      </c>
      <c r="H6341">
        <v>4</v>
      </c>
      <c r="I6341">
        <v>1</v>
      </c>
      <c r="J6341">
        <v>957</v>
      </c>
      <c r="K6341">
        <v>1</v>
      </c>
      <c r="L6341">
        <v>1</v>
      </c>
      <c r="M6341">
        <v>323</v>
      </c>
      <c r="N6341" t="s">
        <v>18</v>
      </c>
      <c r="O6341" s="1">
        <v>2.4331900000000002E-177</v>
      </c>
      <c r="P6341">
        <v>1616</v>
      </c>
    </row>
    <row r="6342" spans="1:16" x14ac:dyDescent="0.25">
      <c r="A6342" t="s">
        <v>9535</v>
      </c>
      <c r="B6342">
        <v>438</v>
      </c>
      <c r="C6342" s="3" t="str">
        <f>HYPERLINK("http://www.uniprot.org/uniprot/K7MQN9","tr|K7MQN9|K7MQN9_SOYBN")</f>
        <v>tr|K7MQN9|K7MQN9_SOYBN</v>
      </c>
      <c r="D6342" t="s">
        <v>28</v>
      </c>
      <c r="E6342">
        <v>57.63</v>
      </c>
      <c r="F6342">
        <v>144</v>
      </c>
      <c r="G6342">
        <v>61</v>
      </c>
      <c r="H6342">
        <v>3</v>
      </c>
      <c r="I6342">
        <v>13</v>
      </c>
      <c r="J6342">
        <v>435</v>
      </c>
      <c r="K6342">
        <v>1</v>
      </c>
      <c r="L6342">
        <v>222</v>
      </c>
      <c r="M6342">
        <v>364</v>
      </c>
      <c r="N6342" t="s">
        <v>18</v>
      </c>
      <c r="O6342" s="1">
        <v>2.9937000000000003E-42</v>
      </c>
      <c r="P6342">
        <v>446</v>
      </c>
    </row>
    <row r="6343" spans="1:16" x14ac:dyDescent="0.25">
      <c r="A6343" t="s">
        <v>9536</v>
      </c>
      <c r="B6343">
        <v>948</v>
      </c>
      <c r="C6343" s="3" t="str">
        <f>HYPERLINK("http://www.uniprot.org/uniprot/K7N2J9","tr|K7N2J9|K7N2J9_SOYBN")</f>
        <v>tr|K7N2J9|K7N2J9_SOYBN</v>
      </c>
      <c r="D6343" t="s">
        <v>28</v>
      </c>
      <c r="E6343">
        <v>60.2</v>
      </c>
      <c r="F6343">
        <v>299</v>
      </c>
      <c r="G6343">
        <v>119</v>
      </c>
      <c r="H6343">
        <v>5</v>
      </c>
      <c r="I6343">
        <v>61</v>
      </c>
      <c r="J6343">
        <v>942</v>
      </c>
      <c r="K6343">
        <v>1</v>
      </c>
      <c r="L6343">
        <v>72</v>
      </c>
      <c r="M6343">
        <v>369</v>
      </c>
      <c r="N6343" t="s">
        <v>18</v>
      </c>
      <c r="O6343" s="1">
        <v>8.9354800000000005E-100</v>
      </c>
      <c r="P6343">
        <v>947</v>
      </c>
    </row>
    <row r="6344" spans="1:16" x14ac:dyDescent="0.25">
      <c r="A6344" t="s">
        <v>9537</v>
      </c>
      <c r="B6344">
        <v>2145</v>
      </c>
      <c r="C6344" s="3" t="str">
        <f>HYPERLINK("http://www.uniprot.org/uniprot/G7ZZL0","tr|G7ZZL0|G7ZZL0_MEDTR")</f>
        <v>tr|G7ZZL0|G7ZZL0_MEDTR</v>
      </c>
      <c r="D6344" t="s">
        <v>9538</v>
      </c>
      <c r="E6344">
        <v>82.18</v>
      </c>
      <c r="F6344">
        <v>651</v>
      </c>
      <c r="G6344">
        <v>116</v>
      </c>
      <c r="H6344">
        <v>0</v>
      </c>
      <c r="I6344">
        <v>190</v>
      </c>
      <c r="J6344">
        <v>2142</v>
      </c>
      <c r="K6344">
        <v>1</v>
      </c>
      <c r="L6344">
        <v>71</v>
      </c>
      <c r="M6344">
        <v>717</v>
      </c>
      <c r="N6344" t="s">
        <v>18</v>
      </c>
      <c r="O6344">
        <v>0</v>
      </c>
      <c r="P6344">
        <v>2745</v>
      </c>
    </row>
    <row r="6345" spans="1:16" x14ac:dyDescent="0.25">
      <c r="A6345" t="s">
        <v>9539</v>
      </c>
      <c r="B6345">
        <v>1884</v>
      </c>
      <c r="C6345" s="3" t="str">
        <f>HYPERLINK("http://www.uniprot.org/uniprot/I1MAH0","tr|I1MAH0|I1MAH0_SOYBN")</f>
        <v>tr|I1MAH0|I1MAH0_SOYBN</v>
      </c>
      <c r="D6345" t="s">
        <v>71</v>
      </c>
      <c r="E6345">
        <v>65.180000000000007</v>
      </c>
      <c r="F6345">
        <v>632</v>
      </c>
      <c r="G6345">
        <v>220</v>
      </c>
      <c r="H6345">
        <v>8</v>
      </c>
      <c r="I6345">
        <v>1</v>
      </c>
      <c r="J6345">
        <v>1872</v>
      </c>
      <c r="K6345">
        <v>1</v>
      </c>
      <c r="L6345">
        <v>1</v>
      </c>
      <c r="M6345">
        <v>620</v>
      </c>
      <c r="N6345" t="s">
        <v>18</v>
      </c>
      <c r="O6345">
        <v>0</v>
      </c>
      <c r="P6345">
        <v>1981</v>
      </c>
    </row>
    <row r="6346" spans="1:16" x14ac:dyDescent="0.25">
      <c r="A6346" t="s">
        <v>9540</v>
      </c>
      <c r="B6346">
        <v>684</v>
      </c>
      <c r="C6346" s="3" t="str">
        <f>HYPERLINK("http://www.uniprot.org/uniprot/G7I629","tr|G7I629|G7I629_MEDTR")</f>
        <v>tr|G7I629|G7I629_MEDTR</v>
      </c>
      <c r="D6346" t="s">
        <v>9541</v>
      </c>
      <c r="E6346">
        <v>65.55</v>
      </c>
      <c r="F6346">
        <v>209</v>
      </c>
      <c r="G6346">
        <v>72</v>
      </c>
      <c r="H6346">
        <v>0</v>
      </c>
      <c r="I6346">
        <v>13</v>
      </c>
      <c r="J6346">
        <v>639</v>
      </c>
      <c r="K6346">
        <v>1</v>
      </c>
      <c r="L6346">
        <v>87</v>
      </c>
      <c r="M6346">
        <v>290</v>
      </c>
      <c r="N6346" t="s">
        <v>18</v>
      </c>
      <c r="O6346" s="1">
        <v>2.9909499999999997E-70</v>
      </c>
      <c r="P6346">
        <v>690</v>
      </c>
    </row>
    <row r="6347" spans="1:16" x14ac:dyDescent="0.25">
      <c r="A6347" t="s">
        <v>9542</v>
      </c>
      <c r="B6347">
        <v>597</v>
      </c>
      <c r="C6347" s="3" t="str">
        <f>HYPERLINK("http://www.uniprot.org/uniprot/G7J8Z4","tr|G7J8Z4|G7J8Z4_MEDTR")</f>
        <v>tr|G7J8Z4|G7J8Z4_MEDTR</v>
      </c>
      <c r="D6347" t="s">
        <v>9543</v>
      </c>
      <c r="E6347">
        <v>47.8</v>
      </c>
      <c r="F6347">
        <v>205</v>
      </c>
      <c r="G6347">
        <v>107</v>
      </c>
      <c r="H6347">
        <v>7</v>
      </c>
      <c r="I6347">
        <v>1</v>
      </c>
      <c r="J6347">
        <v>594</v>
      </c>
      <c r="K6347">
        <v>1</v>
      </c>
      <c r="L6347">
        <v>1</v>
      </c>
      <c r="M6347">
        <v>198</v>
      </c>
      <c r="N6347" t="s">
        <v>18</v>
      </c>
      <c r="O6347" s="1">
        <v>8.5911199999999999E-40</v>
      </c>
      <c r="P6347">
        <v>426</v>
      </c>
    </row>
    <row r="6348" spans="1:16" x14ac:dyDescent="0.25">
      <c r="A6348" t="s">
        <v>9544</v>
      </c>
      <c r="B6348">
        <v>963</v>
      </c>
      <c r="C6348" s="3" t="str">
        <f>HYPERLINK("http://www.uniprot.org/uniprot/G7J2K6","tr|G7J2K6|G7J2K6_MEDTR")</f>
        <v>tr|G7J2K6|G7J2K6_MEDTR</v>
      </c>
      <c r="D6348" t="s">
        <v>9545</v>
      </c>
      <c r="E6348">
        <v>84.68</v>
      </c>
      <c r="F6348">
        <v>320</v>
      </c>
      <c r="G6348">
        <v>49</v>
      </c>
      <c r="H6348">
        <v>0</v>
      </c>
      <c r="I6348">
        <v>1</v>
      </c>
      <c r="J6348">
        <v>960</v>
      </c>
      <c r="K6348">
        <v>1</v>
      </c>
      <c r="L6348">
        <v>1</v>
      </c>
      <c r="M6348">
        <v>320</v>
      </c>
      <c r="N6348" t="s">
        <v>18</v>
      </c>
      <c r="O6348" s="1">
        <v>1.82324E-156</v>
      </c>
      <c r="P6348">
        <v>1436</v>
      </c>
    </row>
    <row r="6349" spans="1:16" x14ac:dyDescent="0.25">
      <c r="A6349" t="s">
        <v>9546</v>
      </c>
      <c r="B6349">
        <v>1362</v>
      </c>
      <c r="C6349" s="3" t="str">
        <f>HYPERLINK("http://www.uniprot.org/uniprot/I1KPT7","tr|I1KPT7|I1KPT7_SOYBN")</f>
        <v>tr|I1KPT7|I1KPT7_SOYBN</v>
      </c>
      <c r="D6349" t="s">
        <v>71</v>
      </c>
      <c r="E6349">
        <v>71.3</v>
      </c>
      <c r="F6349">
        <v>453</v>
      </c>
      <c r="G6349">
        <v>130</v>
      </c>
      <c r="H6349">
        <v>0</v>
      </c>
      <c r="I6349">
        <v>1</v>
      </c>
      <c r="J6349">
        <v>1359</v>
      </c>
      <c r="K6349">
        <v>1</v>
      </c>
      <c r="L6349">
        <v>28</v>
      </c>
      <c r="M6349">
        <v>477</v>
      </c>
      <c r="N6349" t="s">
        <v>18</v>
      </c>
      <c r="O6349">
        <v>0</v>
      </c>
      <c r="P6349">
        <v>1659</v>
      </c>
    </row>
    <row r="6350" spans="1:16" x14ac:dyDescent="0.25">
      <c r="A6350" t="s">
        <v>9547</v>
      </c>
      <c r="B6350">
        <v>1467</v>
      </c>
      <c r="C6350" s="3" t="str">
        <f>HYPERLINK("http://www.uniprot.org/uniprot/G7JRM6","tr|G7JRM6|G7JRM6_MEDTR")</f>
        <v>tr|G7JRM6|G7JRM6_MEDTR</v>
      </c>
      <c r="D6350" t="s">
        <v>9548</v>
      </c>
      <c r="E6350">
        <v>66.010000000000005</v>
      </c>
      <c r="F6350">
        <v>462</v>
      </c>
      <c r="G6350">
        <v>157</v>
      </c>
      <c r="H6350">
        <v>8</v>
      </c>
      <c r="I6350">
        <v>1</v>
      </c>
      <c r="J6350">
        <v>1362</v>
      </c>
      <c r="K6350">
        <v>1</v>
      </c>
      <c r="L6350">
        <v>1</v>
      </c>
      <c r="M6350">
        <v>459</v>
      </c>
      <c r="N6350" t="s">
        <v>18</v>
      </c>
      <c r="O6350" s="1">
        <v>2.43847E-162</v>
      </c>
      <c r="P6350">
        <v>1489</v>
      </c>
    </row>
    <row r="6351" spans="1:16" x14ac:dyDescent="0.25">
      <c r="A6351" t="s">
        <v>9549</v>
      </c>
      <c r="B6351">
        <v>468</v>
      </c>
      <c r="C6351" s="3" t="str">
        <f>HYPERLINK("http://www.uniprot.org/uniprot/I3SX98","tr|I3SX98|I3SX98_MEDTR")</f>
        <v>tr|I3SX98|I3SX98_MEDTR</v>
      </c>
      <c r="D6351" t="s">
        <v>22</v>
      </c>
      <c r="E6351">
        <v>85.81</v>
      </c>
      <c r="F6351">
        <v>141</v>
      </c>
      <c r="G6351">
        <v>20</v>
      </c>
      <c r="H6351">
        <v>0</v>
      </c>
      <c r="I6351">
        <v>43</v>
      </c>
      <c r="J6351">
        <v>465</v>
      </c>
      <c r="K6351">
        <v>1</v>
      </c>
      <c r="L6351">
        <v>112</v>
      </c>
      <c r="M6351">
        <v>252</v>
      </c>
      <c r="N6351" t="s">
        <v>18</v>
      </c>
      <c r="O6351" s="1">
        <v>2.30878E-71</v>
      </c>
      <c r="P6351">
        <v>697</v>
      </c>
    </row>
    <row r="6352" spans="1:16" x14ac:dyDescent="0.25">
      <c r="A6352" t="s">
        <v>9550</v>
      </c>
      <c r="B6352">
        <v>1575</v>
      </c>
      <c r="C6352" s="3" t="str">
        <f>HYPERLINK("http://www.uniprot.org/uniprot/I1LKY4","tr|I1LKY4|I1LKY4_SOYBN")</f>
        <v>tr|I1LKY4|I1LKY4_SOYBN</v>
      </c>
      <c r="D6352" t="s">
        <v>28</v>
      </c>
      <c r="E6352">
        <v>62.61</v>
      </c>
      <c r="F6352">
        <v>527</v>
      </c>
      <c r="G6352">
        <v>197</v>
      </c>
      <c r="H6352">
        <v>18</v>
      </c>
      <c r="I6352">
        <v>4</v>
      </c>
      <c r="J6352">
        <v>1530</v>
      </c>
      <c r="K6352">
        <v>1</v>
      </c>
      <c r="L6352">
        <v>328</v>
      </c>
      <c r="M6352">
        <v>852</v>
      </c>
      <c r="N6352" t="s">
        <v>18</v>
      </c>
      <c r="O6352" s="1">
        <v>5.2399700000000001E-174</v>
      </c>
      <c r="P6352">
        <v>1590</v>
      </c>
    </row>
    <row r="6353" spans="1:16" x14ac:dyDescent="0.25">
      <c r="A6353" t="s">
        <v>9551</v>
      </c>
      <c r="B6353">
        <v>1143</v>
      </c>
      <c r="C6353" s="3" t="str">
        <f>HYPERLINK("http://www.uniprot.org/uniprot/C0L2U2","tr|C0L2U2|C0L2U2_ARAHY")</f>
        <v>tr|C0L2U2|C0L2U2_ARAHY</v>
      </c>
      <c r="D6353" t="s">
        <v>2371</v>
      </c>
      <c r="E6353">
        <v>42.94</v>
      </c>
      <c r="F6353">
        <v>319</v>
      </c>
      <c r="G6353">
        <v>182</v>
      </c>
      <c r="H6353">
        <v>2</v>
      </c>
      <c r="I6353">
        <v>145</v>
      </c>
      <c r="J6353">
        <v>1095</v>
      </c>
      <c r="K6353">
        <v>1</v>
      </c>
      <c r="L6353">
        <v>243</v>
      </c>
      <c r="M6353">
        <v>561</v>
      </c>
      <c r="N6353" t="s">
        <v>18</v>
      </c>
      <c r="O6353" s="1">
        <v>6.8949800000000002E-79</v>
      </c>
      <c r="P6353">
        <v>768</v>
      </c>
    </row>
    <row r="6354" spans="1:16" x14ac:dyDescent="0.25">
      <c r="A6354" t="s">
        <v>9552</v>
      </c>
      <c r="B6354">
        <v>1086</v>
      </c>
      <c r="C6354" s="3" t="str">
        <f>HYPERLINK("http://www.uniprot.org/uniprot/I1KXJ5","tr|I1KXJ5|I1KXJ5_SOYBN")</f>
        <v>tr|I1KXJ5|I1KXJ5_SOYBN</v>
      </c>
      <c r="D6354" t="s">
        <v>71</v>
      </c>
      <c r="E6354">
        <v>87.81</v>
      </c>
      <c r="F6354">
        <v>361</v>
      </c>
      <c r="G6354">
        <v>44</v>
      </c>
      <c r="H6354">
        <v>0</v>
      </c>
      <c r="I6354">
        <v>1</v>
      </c>
      <c r="J6354">
        <v>1083</v>
      </c>
      <c r="K6354">
        <v>1</v>
      </c>
      <c r="L6354">
        <v>1</v>
      </c>
      <c r="M6354">
        <v>361</v>
      </c>
      <c r="N6354" t="s">
        <v>18</v>
      </c>
      <c r="O6354">
        <v>0</v>
      </c>
      <c r="P6354">
        <v>1669</v>
      </c>
    </row>
    <row r="6355" spans="1:16" x14ac:dyDescent="0.25">
      <c r="A6355" t="s">
        <v>9553</v>
      </c>
      <c r="B6355">
        <v>639</v>
      </c>
      <c r="C6355" s="3" t="str">
        <f>HYPERLINK("http://www.uniprot.org/uniprot/G8A0L7","tr|G8A0L7|G8A0L7_MEDTR")</f>
        <v>tr|G8A0L7|G8A0L7_MEDTR</v>
      </c>
      <c r="D6355" t="s">
        <v>9554</v>
      </c>
      <c r="E6355">
        <v>94.81</v>
      </c>
      <c r="F6355">
        <v>212</v>
      </c>
      <c r="G6355">
        <v>11</v>
      </c>
      <c r="H6355">
        <v>0</v>
      </c>
      <c r="I6355">
        <v>1</v>
      </c>
      <c r="J6355">
        <v>636</v>
      </c>
      <c r="K6355">
        <v>1</v>
      </c>
      <c r="L6355">
        <v>26</v>
      </c>
      <c r="M6355">
        <v>237</v>
      </c>
      <c r="N6355" t="s">
        <v>18</v>
      </c>
      <c r="O6355" s="1">
        <v>1.97633E-115</v>
      </c>
      <c r="P6355">
        <v>1079</v>
      </c>
    </row>
    <row r="6356" spans="1:16" x14ac:dyDescent="0.25">
      <c r="A6356" t="s">
        <v>9555</v>
      </c>
      <c r="B6356">
        <v>3357</v>
      </c>
      <c r="C6356" s="3" t="str">
        <f>HYPERLINK("http://www.uniprot.org/uniprot/G7KCB0","tr|G7KCB0|G7KCB0_MEDTR")</f>
        <v>tr|G7KCB0|G7KCB0_MEDTR</v>
      </c>
      <c r="D6356" t="s">
        <v>9556</v>
      </c>
      <c r="E6356">
        <v>84.56</v>
      </c>
      <c r="F6356">
        <v>1121</v>
      </c>
      <c r="G6356">
        <v>173</v>
      </c>
      <c r="H6356">
        <v>6</v>
      </c>
      <c r="I6356">
        <v>10</v>
      </c>
      <c r="J6356">
        <v>3354</v>
      </c>
      <c r="K6356">
        <v>1</v>
      </c>
      <c r="L6356">
        <v>15</v>
      </c>
      <c r="M6356">
        <v>1121</v>
      </c>
      <c r="N6356" t="s">
        <v>18</v>
      </c>
      <c r="O6356">
        <v>0</v>
      </c>
      <c r="P6356">
        <v>4966</v>
      </c>
    </row>
    <row r="6357" spans="1:16" x14ac:dyDescent="0.25">
      <c r="A6357" t="s">
        <v>9557</v>
      </c>
      <c r="B6357">
        <v>582</v>
      </c>
      <c r="C6357" s="3" t="str">
        <f>HYPERLINK("http://www.uniprot.org/uniprot/D7T1F4","tr|D7T1F4|D7T1F4_VITVI")</f>
        <v>tr|D7T1F4|D7T1F4_VITVI</v>
      </c>
      <c r="D6357" t="s">
        <v>9558</v>
      </c>
      <c r="E6357">
        <v>81.34</v>
      </c>
      <c r="F6357">
        <v>193</v>
      </c>
      <c r="G6357">
        <v>36</v>
      </c>
      <c r="H6357">
        <v>0</v>
      </c>
      <c r="I6357">
        <v>1</v>
      </c>
      <c r="J6357">
        <v>579</v>
      </c>
      <c r="K6357">
        <v>1</v>
      </c>
      <c r="L6357">
        <v>17</v>
      </c>
      <c r="M6357">
        <v>193</v>
      </c>
      <c r="N6357" t="s">
        <v>18</v>
      </c>
      <c r="O6357" s="1">
        <v>1.50133E-86</v>
      </c>
      <c r="P6357">
        <v>829</v>
      </c>
    </row>
    <row r="6358" spans="1:16" x14ac:dyDescent="0.25">
      <c r="A6358" t="s">
        <v>9559</v>
      </c>
      <c r="B6358">
        <v>1260</v>
      </c>
      <c r="C6358" s="3" t="str">
        <f>HYPERLINK("http://www.uniprot.org/uniprot/G7IKJ3","tr|G7IKJ3|G7IKJ3_MEDTR")</f>
        <v>tr|G7IKJ3|G7IKJ3_MEDTR</v>
      </c>
      <c r="D6358" t="s">
        <v>3121</v>
      </c>
      <c r="E6358">
        <v>35.479999999999997</v>
      </c>
      <c r="F6358">
        <v>186</v>
      </c>
      <c r="G6358">
        <v>120</v>
      </c>
      <c r="H6358">
        <v>2</v>
      </c>
      <c r="I6358">
        <v>427</v>
      </c>
      <c r="J6358">
        <v>978</v>
      </c>
      <c r="K6358">
        <v>1</v>
      </c>
      <c r="L6358">
        <v>637</v>
      </c>
      <c r="M6358">
        <v>816</v>
      </c>
      <c r="N6358" t="s">
        <v>18</v>
      </c>
      <c r="O6358" s="1">
        <v>2.3090200000000001E-26</v>
      </c>
      <c r="P6358">
        <v>285</v>
      </c>
    </row>
    <row r="6359" spans="1:16" x14ac:dyDescent="0.25">
      <c r="A6359" t="s">
        <v>9560</v>
      </c>
      <c r="B6359">
        <v>1290</v>
      </c>
      <c r="C6359" s="3" t="str">
        <f>HYPERLINK("http://www.uniprot.org/uniprot/K7L9R6","tr|K7L9R6|K7L9R6_SOYBN")</f>
        <v>tr|K7L9R6|K7L9R6_SOYBN</v>
      </c>
      <c r="D6359" t="s">
        <v>28</v>
      </c>
      <c r="E6359">
        <v>63.88</v>
      </c>
      <c r="F6359">
        <v>443</v>
      </c>
      <c r="G6359">
        <v>160</v>
      </c>
      <c r="H6359">
        <v>14</v>
      </c>
      <c r="I6359">
        <v>1</v>
      </c>
      <c r="J6359">
        <v>1287</v>
      </c>
      <c r="K6359">
        <v>1</v>
      </c>
      <c r="L6359">
        <v>1</v>
      </c>
      <c r="M6359">
        <v>407</v>
      </c>
      <c r="N6359" t="s">
        <v>18</v>
      </c>
      <c r="O6359" s="1">
        <v>3.8889600000000003E-145</v>
      </c>
      <c r="P6359">
        <v>1340</v>
      </c>
    </row>
    <row r="6360" spans="1:16" x14ac:dyDescent="0.25">
      <c r="A6360" t="s">
        <v>9561</v>
      </c>
      <c r="B6360">
        <v>1497</v>
      </c>
      <c r="C6360" s="3" t="str">
        <f>HYPERLINK("http://www.uniprot.org/uniprot/A2Q2S7","tr|A2Q2S7|A2Q2S7_MEDTR")</f>
        <v>tr|A2Q2S7|A2Q2S7_MEDTR</v>
      </c>
      <c r="D6360" t="s">
        <v>9562</v>
      </c>
      <c r="E6360">
        <v>80.44</v>
      </c>
      <c r="F6360">
        <v>496</v>
      </c>
      <c r="G6360">
        <v>97</v>
      </c>
      <c r="H6360">
        <v>0</v>
      </c>
      <c r="I6360">
        <v>7</v>
      </c>
      <c r="J6360">
        <v>1494</v>
      </c>
      <c r="K6360">
        <v>1</v>
      </c>
      <c r="L6360">
        <v>5</v>
      </c>
      <c r="M6360">
        <v>500</v>
      </c>
      <c r="N6360" t="s">
        <v>18</v>
      </c>
      <c r="O6360">
        <v>0</v>
      </c>
      <c r="P6360">
        <v>2042</v>
      </c>
    </row>
    <row r="6361" spans="1:16" x14ac:dyDescent="0.25">
      <c r="A6361" t="s">
        <v>9563</v>
      </c>
      <c r="B6361">
        <v>1053</v>
      </c>
      <c r="C6361" s="3" t="str">
        <f>HYPERLINK("http://www.uniprot.org/uniprot/A5B592","tr|A5B592|A5B592_VITVI")</f>
        <v>tr|A5B592|A5B592_VITVI</v>
      </c>
      <c r="D6361" t="s">
        <v>250</v>
      </c>
      <c r="E6361">
        <v>28.99</v>
      </c>
      <c r="F6361">
        <v>307</v>
      </c>
      <c r="G6361">
        <v>218</v>
      </c>
      <c r="H6361">
        <v>8</v>
      </c>
      <c r="I6361">
        <v>31</v>
      </c>
      <c r="J6361">
        <v>927</v>
      </c>
      <c r="K6361">
        <v>1</v>
      </c>
      <c r="L6361">
        <v>1104</v>
      </c>
      <c r="M6361">
        <v>1405</v>
      </c>
      <c r="N6361" t="s">
        <v>18</v>
      </c>
      <c r="O6361" s="1">
        <v>1.7362200000000001E-25</v>
      </c>
      <c r="P6361">
        <v>307</v>
      </c>
    </row>
    <row r="6362" spans="1:16" x14ac:dyDescent="0.25">
      <c r="A6362" t="s">
        <v>9564</v>
      </c>
      <c r="B6362">
        <v>3792</v>
      </c>
      <c r="C6362" s="3" t="str">
        <f>HYPERLINK("http://www.uniprot.org/uniprot/G7JR16","tr|G7JR16|G7JR16_MEDTR")</f>
        <v>tr|G7JR16|G7JR16_MEDTR</v>
      </c>
      <c r="D6362" t="s">
        <v>9565</v>
      </c>
      <c r="E6362">
        <v>77.66</v>
      </c>
      <c r="F6362">
        <v>1285</v>
      </c>
      <c r="G6362">
        <v>287</v>
      </c>
      <c r="H6362">
        <v>22</v>
      </c>
      <c r="I6362">
        <v>1</v>
      </c>
      <c r="J6362">
        <v>3789</v>
      </c>
      <c r="K6362">
        <v>1</v>
      </c>
      <c r="L6362">
        <v>36</v>
      </c>
      <c r="M6362">
        <v>1312</v>
      </c>
      <c r="N6362" t="s">
        <v>18</v>
      </c>
      <c r="O6362">
        <v>0</v>
      </c>
      <c r="P6362">
        <v>4890</v>
      </c>
    </row>
    <row r="6363" spans="1:16" x14ac:dyDescent="0.25">
      <c r="A6363" t="s">
        <v>9566</v>
      </c>
      <c r="B6363">
        <v>2745</v>
      </c>
      <c r="C6363" s="3" t="str">
        <f>HYPERLINK("http://www.uniprot.org/uniprot/G7ILD9","tr|G7ILD9|G7ILD9_MEDTR")</f>
        <v>tr|G7ILD9|G7ILD9_MEDTR</v>
      </c>
      <c r="D6363" t="s">
        <v>9567</v>
      </c>
      <c r="E6363">
        <v>91.88</v>
      </c>
      <c r="F6363">
        <v>924</v>
      </c>
      <c r="G6363">
        <v>75</v>
      </c>
      <c r="H6363">
        <v>11</v>
      </c>
      <c r="I6363">
        <v>4</v>
      </c>
      <c r="J6363">
        <v>2742</v>
      </c>
      <c r="K6363">
        <v>1</v>
      </c>
      <c r="L6363">
        <v>3</v>
      </c>
      <c r="M6363">
        <v>925</v>
      </c>
      <c r="N6363" t="s">
        <v>18</v>
      </c>
      <c r="O6363">
        <v>0</v>
      </c>
      <c r="P6363">
        <v>4421</v>
      </c>
    </row>
    <row r="6364" spans="1:16" x14ac:dyDescent="0.25">
      <c r="A6364" t="s">
        <v>9568</v>
      </c>
      <c r="B6364">
        <v>315</v>
      </c>
      <c r="C6364" s="3" t="str">
        <f>HYPERLINK("http://www.uniprot.org/uniprot/I3SHC6","tr|I3SHC6|I3SHC6_MEDTR")</f>
        <v>tr|I3SHC6|I3SHC6_MEDTR</v>
      </c>
      <c r="D6364" t="s">
        <v>386</v>
      </c>
      <c r="E6364">
        <v>80.430000000000007</v>
      </c>
      <c r="F6364">
        <v>92</v>
      </c>
      <c r="G6364">
        <v>18</v>
      </c>
      <c r="H6364">
        <v>0</v>
      </c>
      <c r="I6364">
        <v>1</v>
      </c>
      <c r="J6364">
        <v>276</v>
      </c>
      <c r="K6364">
        <v>1</v>
      </c>
      <c r="L6364">
        <v>1</v>
      </c>
      <c r="M6364">
        <v>90</v>
      </c>
      <c r="N6364" t="s">
        <v>18</v>
      </c>
      <c r="O6364" s="1">
        <v>4.5471499999999998E-35</v>
      </c>
      <c r="P6364">
        <v>384</v>
      </c>
    </row>
    <row r="6365" spans="1:16" x14ac:dyDescent="0.25">
      <c r="A6365" t="s">
        <v>9569</v>
      </c>
      <c r="B6365">
        <v>3102</v>
      </c>
      <c r="C6365" s="3" t="str">
        <f>HYPERLINK("http://www.uniprot.org/uniprot/R9R672","tr|R9R672|R9R672_9FABA")</f>
        <v>tr|R9R672|R9R672_9FABA</v>
      </c>
      <c r="D6365" t="s">
        <v>9570</v>
      </c>
      <c r="E6365">
        <v>50.41</v>
      </c>
      <c r="F6365">
        <v>478</v>
      </c>
      <c r="G6365">
        <v>237</v>
      </c>
      <c r="H6365">
        <v>67</v>
      </c>
      <c r="I6365">
        <v>1858</v>
      </c>
      <c r="J6365">
        <v>3090</v>
      </c>
      <c r="K6365">
        <v>1</v>
      </c>
      <c r="L6365">
        <v>4</v>
      </c>
      <c r="M6365">
        <v>479</v>
      </c>
      <c r="N6365" t="s">
        <v>18</v>
      </c>
      <c r="O6365" s="1">
        <v>3.065E-113</v>
      </c>
      <c r="P6365">
        <v>1069</v>
      </c>
    </row>
    <row r="6366" spans="1:16" x14ac:dyDescent="0.25">
      <c r="A6366" t="s">
        <v>9571</v>
      </c>
      <c r="B6366">
        <v>2241</v>
      </c>
      <c r="C6366" s="3" t="str">
        <f>HYPERLINK("http://www.uniprot.org/uniprot/G7I2F3","tr|G7I2F3|G7I2F3_MEDTR")</f>
        <v>tr|G7I2F3|G7I2F3_MEDTR</v>
      </c>
      <c r="D6366" t="s">
        <v>257</v>
      </c>
      <c r="E6366">
        <v>35.29</v>
      </c>
      <c r="F6366">
        <v>408</v>
      </c>
      <c r="G6366">
        <v>264</v>
      </c>
      <c r="H6366">
        <v>4</v>
      </c>
      <c r="I6366">
        <v>964</v>
      </c>
      <c r="J6366">
        <v>2175</v>
      </c>
      <c r="K6366">
        <v>1</v>
      </c>
      <c r="L6366">
        <v>43</v>
      </c>
      <c r="M6366">
        <v>379</v>
      </c>
      <c r="N6366" t="s">
        <v>18</v>
      </c>
      <c r="O6366" s="1">
        <v>3.5189100000000001E-52</v>
      </c>
      <c r="P6366">
        <v>541</v>
      </c>
    </row>
    <row r="6367" spans="1:16" x14ac:dyDescent="0.25">
      <c r="A6367" t="s">
        <v>9572</v>
      </c>
      <c r="B6367">
        <v>2502</v>
      </c>
      <c r="C6367" s="3" t="str">
        <f>HYPERLINK("http://www.uniprot.org/uniprot/G7KFN6","tr|G7KFN6|G7KFN6_MEDTR")</f>
        <v>tr|G7KFN6|G7KFN6_MEDTR</v>
      </c>
      <c r="D6367" t="s">
        <v>9573</v>
      </c>
      <c r="E6367">
        <v>87.13</v>
      </c>
      <c r="F6367">
        <v>847</v>
      </c>
      <c r="G6367">
        <v>109</v>
      </c>
      <c r="H6367">
        <v>14</v>
      </c>
      <c r="I6367">
        <v>1</v>
      </c>
      <c r="J6367">
        <v>2499</v>
      </c>
      <c r="K6367">
        <v>1</v>
      </c>
      <c r="L6367">
        <v>1</v>
      </c>
      <c r="M6367">
        <v>841</v>
      </c>
      <c r="N6367" t="s">
        <v>18</v>
      </c>
      <c r="O6367">
        <v>0</v>
      </c>
      <c r="P6367">
        <v>3842</v>
      </c>
    </row>
    <row r="6368" spans="1:16" x14ac:dyDescent="0.25">
      <c r="A6368" t="s">
        <v>9574</v>
      </c>
      <c r="B6368">
        <v>2532</v>
      </c>
      <c r="C6368" s="3" t="str">
        <f>HYPERLINK("http://www.uniprot.org/uniprot/G7K217","tr|G7K217|G7K217_MEDTR")</f>
        <v>tr|G7K217|G7K217_MEDTR</v>
      </c>
      <c r="D6368" t="s">
        <v>9575</v>
      </c>
      <c r="E6368">
        <v>79.430000000000007</v>
      </c>
      <c r="F6368">
        <v>812</v>
      </c>
      <c r="G6368">
        <v>167</v>
      </c>
      <c r="H6368">
        <v>25</v>
      </c>
      <c r="I6368">
        <v>1</v>
      </c>
      <c r="J6368">
        <v>2361</v>
      </c>
      <c r="K6368">
        <v>1</v>
      </c>
      <c r="L6368">
        <v>1</v>
      </c>
      <c r="M6368">
        <v>810</v>
      </c>
      <c r="N6368" t="s">
        <v>18</v>
      </c>
      <c r="O6368">
        <v>0</v>
      </c>
      <c r="P6368">
        <v>3205</v>
      </c>
    </row>
    <row r="6369" spans="1:16" x14ac:dyDescent="0.25">
      <c r="A6369" t="s">
        <v>9576</v>
      </c>
      <c r="B6369">
        <v>639</v>
      </c>
      <c r="C6369" s="3" t="str">
        <f>HYPERLINK("http://www.uniprot.org/uniprot/K7KWX1","tr|K7KWX1|K7KWX1_SOYBN")</f>
        <v>tr|K7KWX1|K7KWX1_SOYBN</v>
      </c>
      <c r="D6369" t="s">
        <v>61</v>
      </c>
      <c r="E6369">
        <v>38.409999999999997</v>
      </c>
      <c r="F6369">
        <v>151</v>
      </c>
      <c r="G6369">
        <v>93</v>
      </c>
      <c r="H6369">
        <v>0</v>
      </c>
      <c r="I6369">
        <v>25</v>
      </c>
      <c r="J6369">
        <v>477</v>
      </c>
      <c r="K6369">
        <v>1</v>
      </c>
      <c r="L6369">
        <v>296</v>
      </c>
      <c r="M6369">
        <v>442</v>
      </c>
      <c r="N6369" t="s">
        <v>18</v>
      </c>
      <c r="O6369" s="1">
        <v>2.9275499999999999E-26</v>
      </c>
      <c r="P6369">
        <v>310</v>
      </c>
    </row>
    <row r="6370" spans="1:16" x14ac:dyDescent="0.25">
      <c r="A6370" t="s">
        <v>9577</v>
      </c>
      <c r="B6370">
        <v>1986</v>
      </c>
      <c r="C6370" s="3" t="str">
        <f>HYPERLINK("http://www.uniprot.org/uniprot/G7KZ28","tr|G7KZ28|G7KZ28_MEDTR")</f>
        <v>tr|G7KZ28|G7KZ28_MEDTR</v>
      </c>
      <c r="D6370" t="s">
        <v>9578</v>
      </c>
      <c r="E6370">
        <v>94.73</v>
      </c>
      <c r="F6370">
        <v>665</v>
      </c>
      <c r="G6370">
        <v>35</v>
      </c>
      <c r="H6370">
        <v>4</v>
      </c>
      <c r="I6370">
        <v>1</v>
      </c>
      <c r="J6370">
        <v>1983</v>
      </c>
      <c r="K6370">
        <v>1</v>
      </c>
      <c r="L6370">
        <v>1</v>
      </c>
      <c r="M6370">
        <v>663</v>
      </c>
      <c r="N6370" t="s">
        <v>18</v>
      </c>
      <c r="O6370">
        <v>0</v>
      </c>
      <c r="P6370">
        <v>3182</v>
      </c>
    </row>
    <row r="6371" spans="1:16" x14ac:dyDescent="0.25">
      <c r="A6371" t="s">
        <v>9579</v>
      </c>
      <c r="B6371">
        <v>510</v>
      </c>
      <c r="C6371" s="3" t="str">
        <f>HYPERLINK("http://www.uniprot.org/uniprot/I3T5T3","tr|I3T5T3|I3T5T3_LOTJA")</f>
        <v>tr|I3T5T3|I3T5T3_LOTJA</v>
      </c>
      <c r="D6371" t="s">
        <v>93</v>
      </c>
      <c r="E6371">
        <v>81.02</v>
      </c>
      <c r="F6371">
        <v>137</v>
      </c>
      <c r="G6371">
        <v>26</v>
      </c>
      <c r="H6371">
        <v>0</v>
      </c>
      <c r="I6371">
        <v>1</v>
      </c>
      <c r="J6371">
        <v>411</v>
      </c>
      <c r="K6371">
        <v>1</v>
      </c>
      <c r="L6371">
        <v>1</v>
      </c>
      <c r="M6371">
        <v>137</v>
      </c>
      <c r="N6371" t="s">
        <v>18</v>
      </c>
      <c r="O6371" s="1">
        <v>9.2646000000000005E-60</v>
      </c>
      <c r="P6371">
        <v>597</v>
      </c>
    </row>
    <row r="6372" spans="1:16" x14ac:dyDescent="0.25">
      <c r="A6372" t="s">
        <v>9580</v>
      </c>
      <c r="B6372">
        <v>420</v>
      </c>
      <c r="C6372" s="3" t="str">
        <f>HYPERLINK("http://www.uniprot.org/uniprot/G7ZZK8","tr|G7ZZK8|G7ZZK8_MEDTR")</f>
        <v>tr|G7ZZK8|G7ZZK8_MEDTR</v>
      </c>
      <c r="D6372" t="s">
        <v>9581</v>
      </c>
      <c r="E6372">
        <v>97.12</v>
      </c>
      <c r="F6372">
        <v>139</v>
      </c>
      <c r="G6372">
        <v>4</v>
      </c>
      <c r="H6372">
        <v>0</v>
      </c>
      <c r="I6372">
        <v>1</v>
      </c>
      <c r="J6372">
        <v>417</v>
      </c>
      <c r="K6372">
        <v>1</v>
      </c>
      <c r="L6372">
        <v>1</v>
      </c>
      <c r="M6372">
        <v>139</v>
      </c>
      <c r="N6372" t="s">
        <v>18</v>
      </c>
      <c r="O6372" s="1">
        <v>1.6223699999999999E-72</v>
      </c>
      <c r="P6372">
        <v>707</v>
      </c>
    </row>
    <row r="6373" spans="1:16" x14ac:dyDescent="0.25">
      <c r="A6373" t="s">
        <v>9582</v>
      </c>
      <c r="B6373">
        <v>378</v>
      </c>
      <c r="C6373" s="3" t="str">
        <f>HYPERLINK("http://www.uniprot.org/uniprot/A5AP40","tr|A5AP40|A5AP40_VITVI")</f>
        <v>tr|A5AP40|A5AP40_VITVI</v>
      </c>
      <c r="D6373" t="s">
        <v>9583</v>
      </c>
      <c r="E6373">
        <v>43.85</v>
      </c>
      <c r="F6373">
        <v>187</v>
      </c>
      <c r="G6373">
        <v>105</v>
      </c>
      <c r="H6373">
        <v>62</v>
      </c>
      <c r="I6373">
        <v>1</v>
      </c>
      <c r="J6373">
        <v>375</v>
      </c>
      <c r="K6373">
        <v>1</v>
      </c>
      <c r="L6373">
        <v>1</v>
      </c>
      <c r="M6373">
        <v>187</v>
      </c>
      <c r="N6373" t="s">
        <v>18</v>
      </c>
      <c r="O6373" s="1">
        <v>2.7080400000000001E-27</v>
      </c>
      <c r="P6373">
        <v>317</v>
      </c>
    </row>
    <row r="6374" spans="1:16" x14ac:dyDescent="0.25">
      <c r="A6374" t="s">
        <v>9584</v>
      </c>
      <c r="B6374">
        <v>1086</v>
      </c>
      <c r="C6374" s="3" t="str">
        <f>HYPERLINK("http://www.uniprot.org/uniprot/I1LAQ3","tr|I1LAQ3|I1LAQ3_SOYBN")</f>
        <v>tr|I1LAQ3|I1LAQ3_SOYBN</v>
      </c>
      <c r="D6374" t="s">
        <v>28</v>
      </c>
      <c r="E6374">
        <v>82.54</v>
      </c>
      <c r="F6374">
        <v>361</v>
      </c>
      <c r="G6374">
        <v>63</v>
      </c>
      <c r="H6374">
        <v>0</v>
      </c>
      <c r="I6374">
        <v>1</v>
      </c>
      <c r="J6374">
        <v>1083</v>
      </c>
      <c r="K6374">
        <v>1</v>
      </c>
      <c r="L6374">
        <v>1</v>
      </c>
      <c r="M6374">
        <v>349</v>
      </c>
      <c r="N6374" t="s">
        <v>18</v>
      </c>
      <c r="O6374" s="1">
        <v>4.0028800000000002E-166</v>
      </c>
      <c r="P6374">
        <v>1520</v>
      </c>
    </row>
    <row r="6375" spans="1:16" x14ac:dyDescent="0.25">
      <c r="A6375" t="s">
        <v>9585</v>
      </c>
      <c r="B6375">
        <v>1539</v>
      </c>
      <c r="C6375" s="3" t="str">
        <f>HYPERLINK("http://www.uniprot.org/uniprot/G7J8Z8","tr|G7J8Z8|G7J8Z8_MEDTR")</f>
        <v>tr|G7J8Z8|G7J8Z8_MEDTR</v>
      </c>
      <c r="D6375" t="s">
        <v>9586</v>
      </c>
      <c r="E6375">
        <v>76.599999999999994</v>
      </c>
      <c r="F6375">
        <v>483</v>
      </c>
      <c r="G6375">
        <v>113</v>
      </c>
      <c r="H6375">
        <v>0</v>
      </c>
      <c r="I6375">
        <v>88</v>
      </c>
      <c r="J6375">
        <v>1536</v>
      </c>
      <c r="K6375">
        <v>1</v>
      </c>
      <c r="L6375">
        <v>28</v>
      </c>
      <c r="M6375">
        <v>506</v>
      </c>
      <c r="N6375" t="s">
        <v>18</v>
      </c>
      <c r="O6375">
        <v>0</v>
      </c>
      <c r="P6375">
        <v>1799</v>
      </c>
    </row>
    <row r="6376" spans="1:16" x14ac:dyDescent="0.25">
      <c r="A6376" t="s">
        <v>9587</v>
      </c>
      <c r="B6376">
        <v>978</v>
      </c>
      <c r="C6376" s="3" t="str">
        <f>HYPERLINK("http://www.uniprot.org/uniprot/I3SM04","tr|I3SM04|I3SM04_MEDTR")</f>
        <v>tr|I3SM04|I3SM04_MEDTR</v>
      </c>
      <c r="D6376" t="s">
        <v>22</v>
      </c>
      <c r="E6376">
        <v>71.739999999999995</v>
      </c>
      <c r="F6376">
        <v>315</v>
      </c>
      <c r="G6376">
        <v>89</v>
      </c>
      <c r="H6376">
        <v>0</v>
      </c>
      <c r="I6376">
        <v>13</v>
      </c>
      <c r="J6376">
        <v>957</v>
      </c>
      <c r="K6376">
        <v>1</v>
      </c>
      <c r="L6376">
        <v>6</v>
      </c>
      <c r="M6376">
        <v>320</v>
      </c>
      <c r="N6376" t="s">
        <v>18</v>
      </c>
      <c r="O6376" s="1">
        <v>3.8132800000000001E-125</v>
      </c>
      <c r="P6376">
        <v>1166</v>
      </c>
    </row>
    <row r="6377" spans="1:16" x14ac:dyDescent="0.25">
      <c r="A6377" t="s">
        <v>9588</v>
      </c>
      <c r="B6377">
        <v>297</v>
      </c>
      <c r="C6377" s="3" t="str">
        <f>HYPERLINK("http://www.uniprot.org/uniprot/K7LQI7","tr|K7LQI7|K7LQI7_SOYBN")</f>
        <v>tr|K7LQI7|K7LQI7_SOYBN</v>
      </c>
      <c r="D6377" t="s">
        <v>28</v>
      </c>
      <c r="E6377">
        <v>68.36</v>
      </c>
      <c r="F6377">
        <v>98</v>
      </c>
      <c r="G6377">
        <v>31</v>
      </c>
      <c r="H6377">
        <v>0</v>
      </c>
      <c r="I6377">
        <v>1</v>
      </c>
      <c r="J6377">
        <v>294</v>
      </c>
      <c r="K6377">
        <v>1</v>
      </c>
      <c r="L6377">
        <v>22</v>
      </c>
      <c r="M6377">
        <v>119</v>
      </c>
      <c r="N6377" t="s">
        <v>18</v>
      </c>
      <c r="O6377" s="1">
        <v>1.7145599999999999E-29</v>
      </c>
      <c r="P6377">
        <v>336</v>
      </c>
    </row>
    <row r="6378" spans="1:16" x14ac:dyDescent="0.25">
      <c r="A6378" t="s">
        <v>9589</v>
      </c>
      <c r="B6378">
        <v>1542</v>
      </c>
      <c r="C6378" s="3" t="str">
        <f>HYPERLINK("http://www.uniprot.org/uniprot/I1KPT8","tr|I1KPT8|I1KPT8_SOYBN")</f>
        <v>tr|I1KPT8|I1KPT8_SOYBN</v>
      </c>
      <c r="D6378" t="s">
        <v>99</v>
      </c>
      <c r="E6378">
        <v>87.32</v>
      </c>
      <c r="F6378">
        <v>513</v>
      </c>
      <c r="G6378">
        <v>65</v>
      </c>
      <c r="H6378">
        <v>0</v>
      </c>
      <c r="I6378">
        <v>1</v>
      </c>
      <c r="J6378">
        <v>1539</v>
      </c>
      <c r="K6378">
        <v>1</v>
      </c>
      <c r="L6378">
        <v>1</v>
      </c>
      <c r="M6378">
        <v>512</v>
      </c>
      <c r="N6378" t="s">
        <v>18</v>
      </c>
      <c r="O6378">
        <v>0</v>
      </c>
      <c r="P6378">
        <v>2288</v>
      </c>
    </row>
    <row r="6379" spans="1:16" x14ac:dyDescent="0.25">
      <c r="A6379" t="s">
        <v>9590</v>
      </c>
      <c r="B6379">
        <v>1458</v>
      </c>
      <c r="C6379" s="3" t="str">
        <f>HYPERLINK("http://www.uniprot.org/uniprot/K7LNT1","tr|K7LNT1|K7LNT1_SOYBN")</f>
        <v>tr|K7LNT1|K7LNT1_SOYBN</v>
      </c>
      <c r="D6379" t="s">
        <v>117</v>
      </c>
      <c r="E6379">
        <v>80.58</v>
      </c>
      <c r="F6379">
        <v>515</v>
      </c>
      <c r="G6379">
        <v>100</v>
      </c>
      <c r="H6379">
        <v>33</v>
      </c>
      <c r="I6379">
        <v>10</v>
      </c>
      <c r="J6379">
        <v>1455</v>
      </c>
      <c r="K6379">
        <v>1</v>
      </c>
      <c r="L6379">
        <v>10</v>
      </c>
      <c r="M6379">
        <v>521</v>
      </c>
      <c r="N6379" t="s">
        <v>18</v>
      </c>
      <c r="O6379">
        <v>0</v>
      </c>
      <c r="P6379">
        <v>2138</v>
      </c>
    </row>
    <row r="6380" spans="1:16" x14ac:dyDescent="0.25">
      <c r="A6380" t="s">
        <v>9591</v>
      </c>
      <c r="B6380">
        <v>501</v>
      </c>
      <c r="C6380" s="3" t="str">
        <f>HYPERLINK("http://www.uniprot.org/uniprot/C6SXY4","tr|C6SXY4|C6SXY4_SOYBN")</f>
        <v>tr|C6SXY4|C6SXY4_SOYBN</v>
      </c>
      <c r="D6380" t="s">
        <v>210</v>
      </c>
      <c r="E6380">
        <v>87.5</v>
      </c>
      <c r="F6380">
        <v>152</v>
      </c>
      <c r="G6380">
        <v>19</v>
      </c>
      <c r="H6380">
        <v>0</v>
      </c>
      <c r="I6380">
        <v>43</v>
      </c>
      <c r="J6380">
        <v>498</v>
      </c>
      <c r="K6380">
        <v>1</v>
      </c>
      <c r="L6380">
        <v>16</v>
      </c>
      <c r="M6380">
        <v>167</v>
      </c>
      <c r="N6380" t="s">
        <v>18</v>
      </c>
      <c r="O6380" s="1">
        <v>6.9651499999999996E-76</v>
      </c>
      <c r="P6380">
        <v>736</v>
      </c>
    </row>
    <row r="6381" spans="1:16" x14ac:dyDescent="0.25">
      <c r="A6381" t="s">
        <v>9592</v>
      </c>
      <c r="B6381">
        <v>303</v>
      </c>
      <c r="C6381" s="3" t="str">
        <f>HYPERLINK("http://www.uniprot.org/uniprot/G7J7U4","tr|G7J7U4|G7J7U4_MEDTR")</f>
        <v>tr|G7J7U4|G7J7U4_MEDTR</v>
      </c>
      <c r="D6381" t="s">
        <v>9593</v>
      </c>
      <c r="E6381">
        <v>81.180000000000007</v>
      </c>
      <c r="F6381">
        <v>101</v>
      </c>
      <c r="G6381">
        <v>19</v>
      </c>
      <c r="H6381">
        <v>2</v>
      </c>
      <c r="I6381">
        <v>1</v>
      </c>
      <c r="J6381">
        <v>297</v>
      </c>
      <c r="K6381">
        <v>1</v>
      </c>
      <c r="L6381">
        <v>1</v>
      </c>
      <c r="M6381">
        <v>101</v>
      </c>
      <c r="N6381" t="s">
        <v>18</v>
      </c>
      <c r="O6381" s="1">
        <v>3.6531899999999998E-40</v>
      </c>
      <c r="P6381">
        <v>428</v>
      </c>
    </row>
    <row r="6382" spans="1:16" x14ac:dyDescent="0.25">
      <c r="A6382" t="s">
        <v>9594</v>
      </c>
      <c r="B6382">
        <v>273</v>
      </c>
      <c r="C6382" s="3" t="str">
        <f>HYPERLINK("http://www.uniprot.org/uniprot/G7ZY34","tr|G7ZY34|G7ZY34_MEDTR")</f>
        <v>tr|G7ZY34|G7ZY34_MEDTR</v>
      </c>
      <c r="D6382" t="s">
        <v>9595</v>
      </c>
      <c r="E6382">
        <v>72.22</v>
      </c>
      <c r="F6382">
        <v>90</v>
      </c>
      <c r="G6382">
        <v>25</v>
      </c>
      <c r="H6382">
        <v>0</v>
      </c>
      <c r="I6382">
        <v>1</v>
      </c>
      <c r="J6382">
        <v>270</v>
      </c>
      <c r="K6382">
        <v>1</v>
      </c>
      <c r="L6382">
        <v>35</v>
      </c>
      <c r="M6382">
        <v>124</v>
      </c>
      <c r="N6382" t="s">
        <v>18</v>
      </c>
      <c r="O6382" s="1">
        <v>1.5441299999999999E-30</v>
      </c>
      <c r="P6382">
        <v>345</v>
      </c>
    </row>
    <row r="6383" spans="1:16" x14ac:dyDescent="0.25">
      <c r="A6383" t="s">
        <v>9596</v>
      </c>
      <c r="B6383">
        <v>1179</v>
      </c>
      <c r="C6383" s="3" t="str">
        <f>HYPERLINK("http://www.uniprot.org/uniprot/G7LFG8","tr|G7LFG8|G7LFG8_MEDTR")</f>
        <v>tr|G7LFG8|G7LFG8_MEDTR</v>
      </c>
      <c r="D6383" t="s">
        <v>9597</v>
      </c>
      <c r="E6383">
        <v>80.75</v>
      </c>
      <c r="F6383">
        <v>343</v>
      </c>
      <c r="G6383">
        <v>66</v>
      </c>
      <c r="H6383">
        <v>0</v>
      </c>
      <c r="I6383">
        <v>1</v>
      </c>
      <c r="J6383">
        <v>1029</v>
      </c>
      <c r="K6383">
        <v>1</v>
      </c>
      <c r="L6383">
        <v>60</v>
      </c>
      <c r="M6383">
        <v>402</v>
      </c>
      <c r="N6383" t="s">
        <v>18</v>
      </c>
      <c r="O6383" s="1">
        <v>5.3692299999999998E-159</v>
      </c>
      <c r="P6383">
        <v>1459</v>
      </c>
    </row>
    <row r="6384" spans="1:16" x14ac:dyDescent="0.25">
      <c r="A6384" t="s">
        <v>9598</v>
      </c>
      <c r="B6384">
        <v>1008</v>
      </c>
      <c r="C6384" s="3" t="str">
        <f>HYPERLINK("http://www.uniprot.org/uniprot/A2Q2T1","tr|A2Q2T1|A2Q2T1_MEDTR")</f>
        <v>tr|A2Q2T1|A2Q2T1_MEDTR</v>
      </c>
      <c r="D6384" t="s">
        <v>337</v>
      </c>
      <c r="E6384">
        <v>79.41</v>
      </c>
      <c r="F6384">
        <v>340</v>
      </c>
      <c r="G6384">
        <v>70</v>
      </c>
      <c r="H6384">
        <v>18</v>
      </c>
      <c r="I6384">
        <v>4</v>
      </c>
      <c r="J6384">
        <v>969</v>
      </c>
      <c r="K6384">
        <v>1</v>
      </c>
      <c r="L6384">
        <v>138</v>
      </c>
      <c r="M6384">
        <v>477</v>
      </c>
      <c r="N6384" t="s">
        <v>18</v>
      </c>
      <c r="O6384" s="1">
        <v>2.7369899999999998E-150</v>
      </c>
      <c r="P6384">
        <v>1383</v>
      </c>
    </row>
    <row r="6385" spans="1:16" x14ac:dyDescent="0.25">
      <c r="A6385" t="s">
        <v>9599</v>
      </c>
      <c r="B6385">
        <v>729</v>
      </c>
      <c r="C6385" s="3" t="str">
        <f>HYPERLINK("http://www.uniprot.org/uniprot/R0GV48","tr|R0GV48|R0GV48_9BRAS")</f>
        <v>tr|R0GV48|R0GV48_9BRAS</v>
      </c>
      <c r="D6385" t="s">
        <v>9600</v>
      </c>
      <c r="E6385">
        <v>88.37</v>
      </c>
      <c r="F6385">
        <v>43</v>
      </c>
      <c r="G6385">
        <v>5</v>
      </c>
      <c r="H6385">
        <v>0</v>
      </c>
      <c r="I6385">
        <v>1</v>
      </c>
      <c r="J6385">
        <v>129</v>
      </c>
      <c r="K6385">
        <v>1</v>
      </c>
      <c r="L6385">
        <v>281</v>
      </c>
      <c r="M6385">
        <v>323</v>
      </c>
      <c r="N6385" t="s">
        <v>18</v>
      </c>
      <c r="O6385" s="1">
        <v>1.9225800000000001E-12</v>
      </c>
      <c r="P6385">
        <v>192</v>
      </c>
    </row>
    <row r="6386" spans="1:16" x14ac:dyDescent="0.25">
      <c r="A6386" t="s">
        <v>9601</v>
      </c>
      <c r="B6386">
        <v>1575</v>
      </c>
      <c r="C6386" s="3" t="str">
        <f>HYPERLINK("http://www.uniprot.org/uniprot/K7LEG4","tr|K7LEG4|K7LEG4_SOYBN")</f>
        <v>tr|K7LEG4|K7LEG4_SOYBN</v>
      </c>
      <c r="D6386" t="s">
        <v>28</v>
      </c>
      <c r="E6386">
        <v>73.819999999999993</v>
      </c>
      <c r="F6386">
        <v>512</v>
      </c>
      <c r="G6386">
        <v>134</v>
      </c>
      <c r="H6386">
        <v>23</v>
      </c>
      <c r="I6386">
        <v>1</v>
      </c>
      <c r="J6386">
        <v>1467</v>
      </c>
      <c r="K6386">
        <v>1</v>
      </c>
      <c r="L6386">
        <v>1</v>
      </c>
      <c r="M6386">
        <v>508</v>
      </c>
      <c r="N6386" t="s">
        <v>18</v>
      </c>
      <c r="O6386">
        <v>0</v>
      </c>
      <c r="P6386">
        <v>1849</v>
      </c>
    </row>
    <row r="6387" spans="1:16" x14ac:dyDescent="0.25">
      <c r="A6387" t="s">
        <v>9602</v>
      </c>
      <c r="B6387">
        <v>1554</v>
      </c>
      <c r="C6387" s="3" t="str">
        <f>HYPERLINK("http://www.uniprot.org/uniprot/A5B5G7","tr|A5B5G7|A5B5G7_VITVI")</f>
        <v>tr|A5B5G7|A5B5G7_VITVI</v>
      </c>
      <c r="D6387" t="s">
        <v>9603</v>
      </c>
      <c r="E6387">
        <v>27.64</v>
      </c>
      <c r="F6387">
        <v>217</v>
      </c>
      <c r="G6387">
        <v>157</v>
      </c>
      <c r="H6387">
        <v>1</v>
      </c>
      <c r="I6387">
        <v>49</v>
      </c>
      <c r="J6387">
        <v>696</v>
      </c>
      <c r="K6387">
        <v>1</v>
      </c>
      <c r="L6387">
        <v>1152</v>
      </c>
      <c r="M6387">
        <v>1352</v>
      </c>
      <c r="N6387" t="s">
        <v>18</v>
      </c>
      <c r="O6387" s="1">
        <v>2.04679E-13</v>
      </c>
      <c r="P6387">
        <v>205</v>
      </c>
    </row>
    <row r="6388" spans="1:16" x14ac:dyDescent="0.25">
      <c r="A6388" t="s">
        <v>9604</v>
      </c>
      <c r="B6388">
        <v>174</v>
      </c>
      <c r="C6388" s="3" t="str">
        <f>HYPERLINK("http://www.uniprot.org/uniprot/G7KWP0","tr|G7KWP0|G7KWP0_MEDTR")</f>
        <v>tr|G7KWP0|G7KWP0_MEDTR</v>
      </c>
      <c r="D6388" t="s">
        <v>9605</v>
      </c>
      <c r="E6388">
        <v>100</v>
      </c>
      <c r="F6388">
        <v>57</v>
      </c>
      <c r="G6388">
        <v>0</v>
      </c>
      <c r="H6388">
        <v>0</v>
      </c>
      <c r="I6388">
        <v>1</v>
      </c>
      <c r="J6388">
        <v>171</v>
      </c>
      <c r="K6388">
        <v>1</v>
      </c>
      <c r="L6388">
        <v>21</v>
      </c>
      <c r="M6388">
        <v>77</v>
      </c>
      <c r="N6388" t="s">
        <v>18</v>
      </c>
      <c r="O6388" s="1">
        <v>1.07803E-31</v>
      </c>
      <c r="P6388">
        <v>355</v>
      </c>
    </row>
    <row r="6389" spans="1:16" x14ac:dyDescent="0.25">
      <c r="A6389" t="s">
        <v>9606</v>
      </c>
      <c r="B6389">
        <v>1737</v>
      </c>
      <c r="C6389" s="3" t="str">
        <f>HYPERLINK("http://www.uniprot.org/uniprot/K7MEW7","tr|K7MEW7|K7MEW7_SOYBN")</f>
        <v>tr|K7MEW7|K7MEW7_SOYBN</v>
      </c>
      <c r="D6389" t="s">
        <v>28</v>
      </c>
      <c r="E6389">
        <v>66.489999999999995</v>
      </c>
      <c r="F6389">
        <v>585</v>
      </c>
      <c r="G6389">
        <v>196</v>
      </c>
      <c r="H6389">
        <v>7</v>
      </c>
      <c r="I6389">
        <v>1</v>
      </c>
      <c r="J6389">
        <v>1734</v>
      </c>
      <c r="K6389">
        <v>1</v>
      </c>
      <c r="L6389">
        <v>1</v>
      </c>
      <c r="M6389">
        <v>582</v>
      </c>
      <c r="N6389" t="s">
        <v>18</v>
      </c>
      <c r="O6389">
        <v>0</v>
      </c>
      <c r="P6389">
        <v>2111</v>
      </c>
    </row>
    <row r="6390" spans="1:16" x14ac:dyDescent="0.25">
      <c r="A6390" t="s">
        <v>9607</v>
      </c>
      <c r="B6390">
        <v>2205</v>
      </c>
      <c r="C6390" s="3" t="str">
        <f>HYPERLINK("http://www.uniprot.org/uniprot/K7MEX0","tr|K7MEX0|K7MEX0_SOYBN")</f>
        <v>tr|K7MEX0|K7MEX0_SOYBN</v>
      </c>
      <c r="D6390" t="s">
        <v>28</v>
      </c>
      <c r="E6390">
        <v>62.22</v>
      </c>
      <c r="F6390">
        <v>368</v>
      </c>
      <c r="G6390">
        <v>139</v>
      </c>
      <c r="H6390">
        <v>14</v>
      </c>
      <c r="I6390">
        <v>1120</v>
      </c>
      <c r="J6390">
        <v>2181</v>
      </c>
      <c r="K6390">
        <v>1</v>
      </c>
      <c r="L6390">
        <v>381</v>
      </c>
      <c r="M6390">
        <v>731</v>
      </c>
      <c r="N6390" t="s">
        <v>18</v>
      </c>
      <c r="O6390" s="1">
        <v>6.03457E-105</v>
      </c>
      <c r="P6390">
        <v>996</v>
      </c>
    </row>
    <row r="6391" spans="1:16" x14ac:dyDescent="0.25">
      <c r="A6391" t="s">
        <v>9608</v>
      </c>
      <c r="B6391">
        <v>705</v>
      </c>
      <c r="C6391" s="3" t="str">
        <f>HYPERLINK("http://www.uniprot.org/uniprot/G7ILE0","tr|G7ILE0|G7ILE0_MEDTR")</f>
        <v>tr|G7ILE0|G7ILE0_MEDTR</v>
      </c>
      <c r="D6391" t="s">
        <v>9609</v>
      </c>
      <c r="E6391">
        <v>61.09</v>
      </c>
      <c r="F6391">
        <v>275</v>
      </c>
      <c r="G6391">
        <v>107</v>
      </c>
      <c r="H6391">
        <v>44</v>
      </c>
      <c r="I6391">
        <v>1</v>
      </c>
      <c r="J6391">
        <v>693</v>
      </c>
      <c r="K6391">
        <v>1</v>
      </c>
      <c r="L6391">
        <v>1</v>
      </c>
      <c r="M6391">
        <v>273</v>
      </c>
      <c r="N6391" t="s">
        <v>18</v>
      </c>
      <c r="O6391" s="1">
        <v>6.3865299999999997E-79</v>
      </c>
      <c r="P6391">
        <v>765</v>
      </c>
    </row>
    <row r="6392" spans="1:16" x14ac:dyDescent="0.25">
      <c r="A6392" t="s">
        <v>9610</v>
      </c>
      <c r="B6392">
        <v>1425</v>
      </c>
      <c r="C6392" s="3" t="str">
        <f>HYPERLINK("http://www.uniprot.org/uniprot/G7IR44","tr|G7IR44|G7IR44_MEDTR")</f>
        <v>tr|G7IR44|G7IR44_MEDTR</v>
      </c>
      <c r="D6392" t="s">
        <v>9611</v>
      </c>
      <c r="E6392">
        <v>82.06</v>
      </c>
      <c r="F6392">
        <v>474</v>
      </c>
      <c r="G6392">
        <v>85</v>
      </c>
      <c r="H6392">
        <v>0</v>
      </c>
      <c r="I6392">
        <v>1</v>
      </c>
      <c r="J6392">
        <v>1422</v>
      </c>
      <c r="K6392">
        <v>1</v>
      </c>
      <c r="L6392">
        <v>1</v>
      </c>
      <c r="M6392">
        <v>474</v>
      </c>
      <c r="N6392" t="s">
        <v>18</v>
      </c>
      <c r="O6392">
        <v>0</v>
      </c>
      <c r="P6392">
        <v>2024</v>
      </c>
    </row>
    <row r="6393" spans="1:16" x14ac:dyDescent="0.25">
      <c r="A6393" t="s">
        <v>9612</v>
      </c>
      <c r="B6393">
        <v>525</v>
      </c>
      <c r="C6393" s="3" t="str">
        <f>HYPERLINK("http://www.uniprot.org/uniprot/I3SPI4","tr|I3SPI4|I3SPI4_MEDTR")</f>
        <v>tr|I3SPI4|I3SPI4_MEDTR</v>
      </c>
      <c r="D6393" t="s">
        <v>22</v>
      </c>
      <c r="E6393">
        <v>64</v>
      </c>
      <c r="F6393">
        <v>200</v>
      </c>
      <c r="G6393">
        <v>72</v>
      </c>
      <c r="H6393">
        <v>26</v>
      </c>
      <c r="I6393">
        <v>1</v>
      </c>
      <c r="J6393">
        <v>522</v>
      </c>
      <c r="K6393">
        <v>1</v>
      </c>
      <c r="L6393">
        <v>1</v>
      </c>
      <c r="M6393">
        <v>200</v>
      </c>
      <c r="N6393" t="s">
        <v>18</v>
      </c>
      <c r="O6393" s="1">
        <v>5.2764799999999997E-68</v>
      </c>
      <c r="P6393">
        <v>668</v>
      </c>
    </row>
    <row r="6394" spans="1:16" x14ac:dyDescent="0.25">
      <c r="A6394" t="s">
        <v>9613</v>
      </c>
      <c r="B6394">
        <v>846</v>
      </c>
      <c r="C6394" s="3" t="str">
        <f>HYPERLINK("http://www.uniprot.org/uniprot/G7K345","tr|G7K345|G7K345_MEDTR")</f>
        <v>tr|G7K345|G7K345_MEDTR</v>
      </c>
      <c r="D6394" t="s">
        <v>9614</v>
      </c>
      <c r="E6394">
        <v>35.74</v>
      </c>
      <c r="F6394">
        <v>221</v>
      </c>
      <c r="G6394">
        <v>142</v>
      </c>
      <c r="H6394">
        <v>25</v>
      </c>
      <c r="I6394">
        <v>13</v>
      </c>
      <c r="J6394">
        <v>600</v>
      </c>
      <c r="K6394">
        <v>1</v>
      </c>
      <c r="L6394">
        <v>15</v>
      </c>
      <c r="M6394">
        <v>235</v>
      </c>
      <c r="N6394" t="s">
        <v>18</v>
      </c>
      <c r="O6394" s="1">
        <v>2.81415E-27</v>
      </c>
      <c r="P6394">
        <v>321</v>
      </c>
    </row>
    <row r="6395" spans="1:16" x14ac:dyDescent="0.25">
      <c r="A6395" t="s">
        <v>9615</v>
      </c>
      <c r="B6395">
        <v>234</v>
      </c>
      <c r="C6395" s="3" t="str">
        <f>HYPERLINK("http://www.uniprot.org/uniprot/G7K222","tr|G7K222|G7K222_MEDTR")</f>
        <v>tr|G7K222|G7K222_MEDTR</v>
      </c>
      <c r="D6395" t="s">
        <v>9616</v>
      </c>
      <c r="E6395">
        <v>68.75</v>
      </c>
      <c r="F6395">
        <v>48</v>
      </c>
      <c r="G6395">
        <v>15</v>
      </c>
      <c r="H6395">
        <v>0</v>
      </c>
      <c r="I6395">
        <v>1</v>
      </c>
      <c r="J6395">
        <v>144</v>
      </c>
      <c r="K6395">
        <v>1</v>
      </c>
      <c r="L6395">
        <v>181</v>
      </c>
      <c r="M6395">
        <v>228</v>
      </c>
      <c r="N6395" t="s">
        <v>18</v>
      </c>
      <c r="O6395" s="1">
        <v>3.15485E-12</v>
      </c>
      <c r="P6395">
        <v>187</v>
      </c>
    </row>
    <row r="6396" spans="1:16" x14ac:dyDescent="0.25">
      <c r="A6396" t="s">
        <v>9617</v>
      </c>
      <c r="B6396">
        <v>687</v>
      </c>
      <c r="C6396" s="3" t="str">
        <f>HYPERLINK("http://www.uniprot.org/uniprot/K7LQ45","tr|K7LQ45|K7LQ45_SOYBN")</f>
        <v>tr|K7LQ45|K7LQ45_SOYBN</v>
      </c>
      <c r="D6396" t="s">
        <v>28</v>
      </c>
      <c r="E6396">
        <v>39.28</v>
      </c>
      <c r="F6396">
        <v>140</v>
      </c>
      <c r="G6396">
        <v>85</v>
      </c>
      <c r="H6396">
        <v>8</v>
      </c>
      <c r="I6396">
        <v>283</v>
      </c>
      <c r="J6396">
        <v>678</v>
      </c>
      <c r="K6396">
        <v>1</v>
      </c>
      <c r="L6396">
        <v>174</v>
      </c>
      <c r="M6396">
        <v>312</v>
      </c>
      <c r="N6396" t="s">
        <v>18</v>
      </c>
      <c r="O6396" s="1">
        <v>5.3234800000000002E-19</v>
      </c>
      <c r="P6396">
        <v>248</v>
      </c>
    </row>
    <row r="6397" spans="1:16" x14ac:dyDescent="0.25">
      <c r="A6397" t="s">
        <v>9618</v>
      </c>
      <c r="B6397">
        <v>249</v>
      </c>
      <c r="C6397" s="3" t="str">
        <f>HYPERLINK("http://www.uniprot.org/uniprot/G7KZ28","tr|G7KZ28|G7KZ28_MEDTR")</f>
        <v>tr|G7KZ28|G7KZ28_MEDTR</v>
      </c>
      <c r="D6397" t="s">
        <v>9578</v>
      </c>
      <c r="E6397">
        <v>79.099999999999994</v>
      </c>
      <c r="F6397">
        <v>67</v>
      </c>
      <c r="G6397">
        <v>14</v>
      </c>
      <c r="H6397">
        <v>0</v>
      </c>
      <c r="I6397">
        <v>1</v>
      </c>
      <c r="J6397">
        <v>201</v>
      </c>
      <c r="K6397">
        <v>1</v>
      </c>
      <c r="L6397">
        <v>31</v>
      </c>
      <c r="M6397">
        <v>97</v>
      </c>
      <c r="N6397" t="s">
        <v>18</v>
      </c>
      <c r="O6397" s="1">
        <v>4.1894100000000003E-20</v>
      </c>
      <c r="P6397">
        <v>255</v>
      </c>
    </row>
    <row r="6398" spans="1:16" x14ac:dyDescent="0.25">
      <c r="A6398" t="s">
        <v>9619</v>
      </c>
      <c r="B6398">
        <v>1257</v>
      </c>
      <c r="C6398" s="3" t="str">
        <f>HYPERLINK("http://www.uniprot.org/uniprot/K7N2K0","tr|K7N2K0|K7N2K0_SOYBN")</f>
        <v>tr|K7N2K0|K7N2K0_SOYBN</v>
      </c>
      <c r="D6398" t="s">
        <v>117</v>
      </c>
      <c r="E6398">
        <v>85.47</v>
      </c>
      <c r="F6398">
        <v>413</v>
      </c>
      <c r="G6398">
        <v>60</v>
      </c>
      <c r="H6398">
        <v>0</v>
      </c>
      <c r="I6398">
        <v>1</v>
      </c>
      <c r="J6398">
        <v>1239</v>
      </c>
      <c r="K6398">
        <v>1</v>
      </c>
      <c r="L6398">
        <v>1</v>
      </c>
      <c r="M6398">
        <v>409</v>
      </c>
      <c r="N6398" t="s">
        <v>18</v>
      </c>
      <c r="O6398">
        <v>0</v>
      </c>
      <c r="P6398">
        <v>1868</v>
      </c>
    </row>
    <row r="6399" spans="1:16" x14ac:dyDescent="0.25">
      <c r="A6399" t="s">
        <v>9620</v>
      </c>
      <c r="B6399">
        <v>1083</v>
      </c>
      <c r="C6399" s="3" t="str">
        <f>HYPERLINK("http://www.uniprot.org/uniprot/K7LHF0","tr|K7LHF0|K7LHF0_SOYBN")</f>
        <v>tr|K7LHF0|K7LHF0_SOYBN</v>
      </c>
      <c r="D6399" t="s">
        <v>28</v>
      </c>
      <c r="E6399">
        <v>70.709999999999994</v>
      </c>
      <c r="F6399">
        <v>362</v>
      </c>
      <c r="G6399">
        <v>106</v>
      </c>
      <c r="H6399">
        <v>10</v>
      </c>
      <c r="I6399">
        <v>1</v>
      </c>
      <c r="J6399">
        <v>1056</v>
      </c>
      <c r="K6399">
        <v>1</v>
      </c>
      <c r="L6399">
        <v>1</v>
      </c>
      <c r="M6399">
        <v>360</v>
      </c>
      <c r="N6399" t="s">
        <v>18</v>
      </c>
      <c r="O6399" s="1">
        <v>1.63267E-135</v>
      </c>
      <c r="P6399">
        <v>1256</v>
      </c>
    </row>
    <row r="6400" spans="1:16" x14ac:dyDescent="0.25">
      <c r="A6400" t="s">
        <v>9621</v>
      </c>
      <c r="B6400">
        <v>342</v>
      </c>
      <c r="C6400" s="3" t="str">
        <f>HYPERLINK("http://www.uniprot.org/uniprot/K7KR11","tr|K7KR11|K7KR11_SOYBN")</f>
        <v>tr|K7KR11|K7KR11_SOYBN</v>
      </c>
      <c r="D6400" t="s">
        <v>28</v>
      </c>
      <c r="E6400">
        <v>56.38</v>
      </c>
      <c r="F6400">
        <v>94</v>
      </c>
      <c r="G6400">
        <v>41</v>
      </c>
      <c r="H6400">
        <v>0</v>
      </c>
      <c r="I6400">
        <v>1</v>
      </c>
      <c r="J6400">
        <v>282</v>
      </c>
      <c r="K6400">
        <v>1</v>
      </c>
      <c r="L6400">
        <v>34</v>
      </c>
      <c r="M6400">
        <v>127</v>
      </c>
      <c r="N6400" t="s">
        <v>18</v>
      </c>
      <c r="O6400" s="1">
        <v>1.61718E-24</v>
      </c>
      <c r="P6400">
        <v>293</v>
      </c>
    </row>
    <row r="6401" spans="1:16" x14ac:dyDescent="0.25">
      <c r="A6401" t="s">
        <v>9622</v>
      </c>
      <c r="B6401">
        <v>711</v>
      </c>
      <c r="C6401" s="3" t="str">
        <f>HYPERLINK("http://www.uniprot.org/uniprot/G7J8Z9","tr|G7J8Z9|G7J8Z9_MEDTR")</f>
        <v>tr|G7J8Z9|G7J8Z9_MEDTR</v>
      </c>
      <c r="D6401" t="s">
        <v>9623</v>
      </c>
      <c r="E6401">
        <v>86.86</v>
      </c>
      <c r="F6401">
        <v>236</v>
      </c>
      <c r="G6401">
        <v>31</v>
      </c>
      <c r="H6401">
        <v>0</v>
      </c>
      <c r="I6401">
        <v>1</v>
      </c>
      <c r="J6401">
        <v>708</v>
      </c>
      <c r="K6401">
        <v>1</v>
      </c>
      <c r="L6401">
        <v>81</v>
      </c>
      <c r="M6401">
        <v>313</v>
      </c>
      <c r="N6401" t="s">
        <v>18</v>
      </c>
      <c r="O6401" s="1">
        <v>1.4396200000000001E-110</v>
      </c>
      <c r="P6401">
        <v>1038</v>
      </c>
    </row>
    <row r="6402" spans="1:16" x14ac:dyDescent="0.25">
      <c r="A6402" t="s">
        <v>9624</v>
      </c>
      <c r="B6402">
        <v>1374</v>
      </c>
      <c r="C6402" s="3" t="str">
        <f>HYPERLINK("http://www.uniprot.org/uniprot/I3S0G1","tr|I3S0G1|I3S0G1_MEDTR")</f>
        <v>tr|I3S0G1|I3S0G1_MEDTR</v>
      </c>
      <c r="D6402" t="s">
        <v>22</v>
      </c>
      <c r="E6402">
        <v>81.08</v>
      </c>
      <c r="F6402">
        <v>460</v>
      </c>
      <c r="G6402">
        <v>87</v>
      </c>
      <c r="H6402">
        <v>6</v>
      </c>
      <c r="I6402">
        <v>10</v>
      </c>
      <c r="J6402">
        <v>1371</v>
      </c>
      <c r="K6402">
        <v>1</v>
      </c>
      <c r="L6402">
        <v>6</v>
      </c>
      <c r="M6402">
        <v>465</v>
      </c>
      <c r="N6402" t="s">
        <v>18</v>
      </c>
      <c r="O6402">
        <v>0</v>
      </c>
      <c r="P6402">
        <v>1943</v>
      </c>
    </row>
    <row r="6403" spans="1:16" x14ac:dyDescent="0.25">
      <c r="A6403" t="s">
        <v>9625</v>
      </c>
      <c r="B6403">
        <v>639</v>
      </c>
      <c r="C6403" s="3" t="str">
        <f>HYPERLINK("http://www.uniprot.org/uniprot/K7LP72","tr|K7LP72|K7LP72_SOYBN")</f>
        <v>tr|K7LP72|K7LP72_SOYBN</v>
      </c>
      <c r="D6403" t="s">
        <v>28</v>
      </c>
      <c r="E6403">
        <v>63.59</v>
      </c>
      <c r="F6403">
        <v>217</v>
      </c>
      <c r="G6403">
        <v>79</v>
      </c>
      <c r="H6403">
        <v>5</v>
      </c>
      <c r="I6403">
        <v>1</v>
      </c>
      <c r="J6403">
        <v>636</v>
      </c>
      <c r="K6403">
        <v>1</v>
      </c>
      <c r="L6403">
        <v>55</v>
      </c>
      <c r="M6403">
        <v>267</v>
      </c>
      <c r="N6403" t="s">
        <v>18</v>
      </c>
      <c r="O6403" s="1">
        <v>1.69651E-66</v>
      </c>
      <c r="P6403">
        <v>657</v>
      </c>
    </row>
    <row r="6404" spans="1:16" x14ac:dyDescent="0.25">
      <c r="A6404" t="s">
        <v>9626</v>
      </c>
      <c r="B6404">
        <v>1068</v>
      </c>
      <c r="C6404" s="3" t="str">
        <f>HYPERLINK("http://www.uniprot.org/uniprot/K7KRT4","tr|K7KRT4|K7KRT4_SOYBN")</f>
        <v>tr|K7KRT4|K7KRT4_SOYBN</v>
      </c>
      <c r="D6404" t="s">
        <v>117</v>
      </c>
      <c r="E6404">
        <v>71.62</v>
      </c>
      <c r="F6404">
        <v>430</v>
      </c>
      <c r="G6404">
        <v>122</v>
      </c>
      <c r="H6404">
        <v>89</v>
      </c>
      <c r="I6404">
        <v>1</v>
      </c>
      <c r="J6404">
        <v>1023</v>
      </c>
      <c r="K6404">
        <v>1</v>
      </c>
      <c r="L6404">
        <v>385</v>
      </c>
      <c r="M6404">
        <v>814</v>
      </c>
      <c r="N6404" t="s">
        <v>18</v>
      </c>
      <c r="O6404" s="1">
        <v>1.8267699999999998E-163</v>
      </c>
      <c r="P6404">
        <v>1497</v>
      </c>
    </row>
    <row r="6405" spans="1:16" x14ac:dyDescent="0.25">
      <c r="A6405" t="s">
        <v>9627</v>
      </c>
      <c r="B6405">
        <v>1173</v>
      </c>
      <c r="C6405" s="3" t="str">
        <f>HYPERLINK("http://www.uniprot.org/uniprot/G7JRM8","tr|G7JRM8|G7JRM8_MEDTR")</f>
        <v>tr|G7JRM8|G7JRM8_MEDTR</v>
      </c>
      <c r="D6405" t="s">
        <v>9628</v>
      </c>
      <c r="E6405">
        <v>80.28</v>
      </c>
      <c r="F6405">
        <v>355</v>
      </c>
      <c r="G6405">
        <v>70</v>
      </c>
      <c r="H6405">
        <v>0</v>
      </c>
      <c r="I6405">
        <v>106</v>
      </c>
      <c r="J6405">
        <v>1170</v>
      </c>
      <c r="K6405">
        <v>1</v>
      </c>
      <c r="L6405">
        <v>37</v>
      </c>
      <c r="M6405">
        <v>388</v>
      </c>
      <c r="N6405" t="s">
        <v>18</v>
      </c>
      <c r="O6405" s="1">
        <v>8.3174200000000007E-152</v>
      </c>
      <c r="P6405">
        <v>1397</v>
      </c>
    </row>
    <row r="6406" spans="1:16" x14ac:dyDescent="0.25">
      <c r="A6406" t="s">
        <v>9629</v>
      </c>
      <c r="B6406">
        <v>429</v>
      </c>
      <c r="C6406" s="3" t="str">
        <f>HYPERLINK("http://www.uniprot.org/uniprot/C6T374","tr|C6T374|C6T374_SOYBN")</f>
        <v>tr|C6T374|C6T374_SOYBN</v>
      </c>
      <c r="D6406" t="s">
        <v>210</v>
      </c>
      <c r="E6406">
        <v>78.98</v>
      </c>
      <c r="F6406">
        <v>138</v>
      </c>
      <c r="G6406">
        <v>29</v>
      </c>
      <c r="H6406">
        <v>0</v>
      </c>
      <c r="I6406">
        <v>7</v>
      </c>
      <c r="J6406">
        <v>420</v>
      </c>
      <c r="K6406">
        <v>1</v>
      </c>
      <c r="L6406">
        <v>2</v>
      </c>
      <c r="M6406">
        <v>139</v>
      </c>
      <c r="N6406" t="s">
        <v>18</v>
      </c>
      <c r="O6406" s="1">
        <v>2.0284100000000001E-59</v>
      </c>
      <c r="P6406">
        <v>594</v>
      </c>
    </row>
    <row r="6407" spans="1:16" x14ac:dyDescent="0.25">
      <c r="A6407" t="s">
        <v>9630</v>
      </c>
      <c r="B6407">
        <v>792</v>
      </c>
      <c r="C6407" s="3" t="str">
        <f>HYPERLINK("http://www.uniprot.org/uniprot/G7JMC4","tr|G7JMC4|G7JMC4_MEDTR")</f>
        <v>tr|G7JMC4|G7JMC4_MEDTR</v>
      </c>
      <c r="D6407" t="s">
        <v>9631</v>
      </c>
      <c r="E6407">
        <v>87.07</v>
      </c>
      <c r="F6407">
        <v>263</v>
      </c>
      <c r="G6407">
        <v>34</v>
      </c>
      <c r="H6407">
        <v>0</v>
      </c>
      <c r="I6407">
        <v>1</v>
      </c>
      <c r="J6407">
        <v>789</v>
      </c>
      <c r="K6407">
        <v>1</v>
      </c>
      <c r="L6407">
        <v>911</v>
      </c>
      <c r="M6407">
        <v>1173</v>
      </c>
      <c r="N6407" t="s">
        <v>18</v>
      </c>
      <c r="O6407" s="1">
        <v>2.2537600000000001E-129</v>
      </c>
      <c r="P6407">
        <v>1201</v>
      </c>
    </row>
    <row r="6408" spans="1:16" x14ac:dyDescent="0.25">
      <c r="A6408" t="s">
        <v>9632</v>
      </c>
      <c r="B6408">
        <v>399</v>
      </c>
      <c r="C6408" s="3" t="str">
        <f>HYPERLINK("http://www.uniprot.org/uniprot/C6T0H6","tr|C6T0H6|C6T0H6_SOYBN")</f>
        <v>tr|C6T0H6|C6T0H6_SOYBN</v>
      </c>
      <c r="D6408" t="s">
        <v>897</v>
      </c>
      <c r="E6408">
        <v>47.77</v>
      </c>
      <c r="F6408">
        <v>157</v>
      </c>
      <c r="G6408">
        <v>82</v>
      </c>
      <c r="H6408">
        <v>25</v>
      </c>
      <c r="I6408">
        <v>1</v>
      </c>
      <c r="J6408">
        <v>396</v>
      </c>
      <c r="K6408">
        <v>1</v>
      </c>
      <c r="L6408">
        <v>1</v>
      </c>
      <c r="M6408">
        <v>156</v>
      </c>
      <c r="N6408" t="s">
        <v>18</v>
      </c>
      <c r="O6408" s="1">
        <v>3.5418399999999997E-27</v>
      </c>
      <c r="P6408">
        <v>316</v>
      </c>
    </row>
    <row r="6409" spans="1:16" x14ac:dyDescent="0.25">
      <c r="A6409" t="s">
        <v>9633</v>
      </c>
      <c r="B6409">
        <v>2973</v>
      </c>
      <c r="C6409" s="3" t="str">
        <f>HYPERLINK("http://www.uniprot.org/uniprot/G7LFG6","tr|G7LFG6|G7LFG6_MEDTR")</f>
        <v>tr|G7LFG6|G7LFG6_MEDTR</v>
      </c>
      <c r="D6409" t="s">
        <v>9634</v>
      </c>
      <c r="E6409">
        <v>84.44</v>
      </c>
      <c r="F6409">
        <v>990</v>
      </c>
      <c r="G6409">
        <v>154</v>
      </c>
      <c r="H6409">
        <v>0</v>
      </c>
      <c r="I6409">
        <v>1</v>
      </c>
      <c r="J6409">
        <v>2970</v>
      </c>
      <c r="K6409">
        <v>1</v>
      </c>
      <c r="L6409">
        <v>1</v>
      </c>
      <c r="M6409">
        <v>981</v>
      </c>
      <c r="N6409" t="s">
        <v>18</v>
      </c>
      <c r="O6409">
        <v>0</v>
      </c>
      <c r="P6409">
        <v>4390</v>
      </c>
    </row>
    <row r="6410" spans="1:16" x14ac:dyDescent="0.25">
      <c r="A6410" t="s">
        <v>9635</v>
      </c>
      <c r="B6410">
        <v>1296</v>
      </c>
      <c r="C6410" s="3" t="str">
        <f>HYPERLINK("http://www.uniprot.org/uniprot/G7ZZI3","tr|G7ZZI3|G7ZZI3_MEDTR")</f>
        <v>tr|G7ZZI3|G7ZZI3_MEDTR</v>
      </c>
      <c r="D6410" t="s">
        <v>9636</v>
      </c>
      <c r="E6410">
        <v>62.94</v>
      </c>
      <c r="F6410">
        <v>421</v>
      </c>
      <c r="G6410">
        <v>156</v>
      </c>
      <c r="H6410">
        <v>14</v>
      </c>
      <c r="I6410">
        <v>7</v>
      </c>
      <c r="J6410">
        <v>1227</v>
      </c>
      <c r="K6410">
        <v>1</v>
      </c>
      <c r="L6410">
        <v>2</v>
      </c>
      <c r="M6410">
        <v>393</v>
      </c>
      <c r="N6410" t="s">
        <v>18</v>
      </c>
      <c r="O6410" s="1">
        <v>2.2031000000000001E-140</v>
      </c>
      <c r="P6410">
        <v>1299</v>
      </c>
    </row>
    <row r="6411" spans="1:16" x14ac:dyDescent="0.25">
      <c r="A6411" t="s">
        <v>9637</v>
      </c>
      <c r="B6411">
        <v>462</v>
      </c>
      <c r="C6411" s="3" t="str">
        <f>HYPERLINK("http://www.uniprot.org/uniprot/I3SHA1","tr|I3SHA1|I3SHA1_MEDTR")</f>
        <v>tr|I3SHA1|I3SHA1_MEDTR</v>
      </c>
      <c r="D6411" t="s">
        <v>22</v>
      </c>
      <c r="E6411">
        <v>93.87</v>
      </c>
      <c r="F6411">
        <v>147</v>
      </c>
      <c r="G6411">
        <v>9</v>
      </c>
      <c r="H6411">
        <v>0</v>
      </c>
      <c r="I6411">
        <v>19</v>
      </c>
      <c r="J6411">
        <v>459</v>
      </c>
      <c r="K6411">
        <v>1</v>
      </c>
      <c r="L6411">
        <v>27</v>
      </c>
      <c r="M6411">
        <v>173</v>
      </c>
      <c r="N6411" t="s">
        <v>18</v>
      </c>
      <c r="O6411" s="1">
        <v>2.9428E-74</v>
      </c>
      <c r="P6411">
        <v>722</v>
      </c>
    </row>
    <row r="6412" spans="1:16" x14ac:dyDescent="0.25">
      <c r="A6412" t="s">
        <v>9638</v>
      </c>
      <c r="B6412">
        <v>906</v>
      </c>
      <c r="C6412" s="3" t="str">
        <f>HYPERLINK("http://www.uniprot.org/uniprot/G7KQC8","tr|G7KQC8|G7KQC8_MEDTR")</f>
        <v>tr|G7KQC8|G7KQC8_MEDTR</v>
      </c>
      <c r="D6412" t="s">
        <v>9639</v>
      </c>
      <c r="E6412">
        <v>95.34</v>
      </c>
      <c r="F6412">
        <v>301</v>
      </c>
      <c r="G6412">
        <v>14</v>
      </c>
      <c r="H6412">
        <v>0</v>
      </c>
      <c r="I6412">
        <v>1</v>
      </c>
      <c r="J6412">
        <v>903</v>
      </c>
      <c r="K6412">
        <v>1</v>
      </c>
      <c r="L6412">
        <v>630</v>
      </c>
      <c r="M6412">
        <v>930</v>
      </c>
      <c r="N6412" t="s">
        <v>18</v>
      </c>
      <c r="O6412" s="1">
        <v>4.1766100000000002E-168</v>
      </c>
      <c r="P6412">
        <v>1536</v>
      </c>
    </row>
    <row r="6413" spans="1:16" x14ac:dyDescent="0.25">
      <c r="A6413" t="s">
        <v>9640</v>
      </c>
      <c r="B6413">
        <v>3300</v>
      </c>
      <c r="C6413" s="3" t="str">
        <f>HYPERLINK("http://www.uniprot.org/uniprot/G7IVU1","tr|G7IVU1|G7IVU1_MEDTR")</f>
        <v>tr|G7IVU1|G7IVU1_MEDTR</v>
      </c>
      <c r="D6413" t="s">
        <v>3417</v>
      </c>
      <c r="E6413">
        <v>67.22</v>
      </c>
      <c r="F6413">
        <v>1187</v>
      </c>
      <c r="G6413">
        <v>389</v>
      </c>
      <c r="H6413">
        <v>90</v>
      </c>
      <c r="I6413">
        <v>1</v>
      </c>
      <c r="J6413">
        <v>3291</v>
      </c>
      <c r="K6413">
        <v>1</v>
      </c>
      <c r="L6413">
        <v>1</v>
      </c>
      <c r="M6413">
        <v>1157</v>
      </c>
      <c r="N6413" t="s">
        <v>18</v>
      </c>
      <c r="O6413">
        <v>0</v>
      </c>
      <c r="P6413">
        <v>3776</v>
      </c>
    </row>
    <row r="6414" spans="1:16" x14ac:dyDescent="0.25">
      <c r="A6414" t="s">
        <v>9641</v>
      </c>
      <c r="B6414">
        <v>1272</v>
      </c>
      <c r="C6414" s="3" t="str">
        <f>HYPERLINK("http://www.uniprot.org/uniprot/G7IJ15","tr|G7IJ15|G7IJ15_MEDTR")</f>
        <v>tr|G7IJ15|G7IJ15_MEDTR</v>
      </c>
      <c r="D6414" t="s">
        <v>495</v>
      </c>
      <c r="E6414">
        <v>28.76</v>
      </c>
      <c r="F6414">
        <v>292</v>
      </c>
      <c r="G6414">
        <v>208</v>
      </c>
      <c r="H6414">
        <v>41</v>
      </c>
      <c r="I6414">
        <v>514</v>
      </c>
      <c r="J6414">
        <v>1266</v>
      </c>
      <c r="K6414">
        <v>1</v>
      </c>
      <c r="L6414">
        <v>22</v>
      </c>
      <c r="M6414">
        <v>276</v>
      </c>
      <c r="N6414" t="s">
        <v>18</v>
      </c>
      <c r="O6414" s="1">
        <v>6.5110400000000004E-20</v>
      </c>
      <c r="P6414">
        <v>260</v>
      </c>
    </row>
    <row r="6415" spans="1:16" x14ac:dyDescent="0.25">
      <c r="A6415" t="s">
        <v>9642</v>
      </c>
      <c r="B6415">
        <v>1842</v>
      </c>
      <c r="C6415" s="3" t="str">
        <f>HYPERLINK("http://www.uniprot.org/uniprot/I1LXT0","tr|I1LXT0|I1LXT0_SOYBN")</f>
        <v>tr|I1LXT0|I1LXT0_SOYBN</v>
      </c>
      <c r="D6415" t="s">
        <v>28</v>
      </c>
      <c r="E6415">
        <v>63.92</v>
      </c>
      <c r="F6415">
        <v>280</v>
      </c>
      <c r="G6415">
        <v>101</v>
      </c>
      <c r="H6415">
        <v>22</v>
      </c>
      <c r="I6415">
        <v>370</v>
      </c>
      <c r="J6415">
        <v>1143</v>
      </c>
      <c r="K6415">
        <v>1</v>
      </c>
      <c r="L6415">
        <v>6247</v>
      </c>
      <c r="M6415">
        <v>6525</v>
      </c>
      <c r="N6415" t="s">
        <v>18</v>
      </c>
      <c r="O6415" s="1">
        <v>1.3940499999999999E-111</v>
      </c>
      <c r="P6415">
        <v>826</v>
      </c>
    </row>
    <row r="6416" spans="1:16" x14ac:dyDescent="0.25">
      <c r="A6416" t="s">
        <v>9643</v>
      </c>
      <c r="B6416">
        <v>1737</v>
      </c>
      <c r="C6416" s="3" t="str">
        <f>HYPERLINK("http://www.uniprot.org/uniprot/K7MEW7","tr|K7MEW7|K7MEW7_SOYBN")</f>
        <v>tr|K7MEW7|K7MEW7_SOYBN</v>
      </c>
      <c r="D6416" t="s">
        <v>28</v>
      </c>
      <c r="E6416">
        <v>68.37</v>
      </c>
      <c r="F6416">
        <v>585</v>
      </c>
      <c r="G6416">
        <v>185</v>
      </c>
      <c r="H6416">
        <v>7</v>
      </c>
      <c r="I6416">
        <v>1</v>
      </c>
      <c r="J6416">
        <v>1734</v>
      </c>
      <c r="K6416">
        <v>1</v>
      </c>
      <c r="L6416">
        <v>1</v>
      </c>
      <c r="M6416">
        <v>582</v>
      </c>
      <c r="N6416" t="s">
        <v>18</v>
      </c>
      <c r="O6416">
        <v>0</v>
      </c>
      <c r="P6416">
        <v>2166</v>
      </c>
    </row>
    <row r="6417" spans="1:16" x14ac:dyDescent="0.25">
      <c r="A6417" t="s">
        <v>9644</v>
      </c>
      <c r="B6417">
        <v>2241</v>
      </c>
      <c r="C6417" s="3" t="str">
        <f>HYPERLINK("http://www.uniprot.org/uniprot/I1LRH3","tr|I1LRH3|I1LRH3_SOYBN")</f>
        <v>tr|I1LRH3|I1LRH3_SOYBN</v>
      </c>
      <c r="D6417" t="s">
        <v>28</v>
      </c>
      <c r="E6417">
        <v>89.97</v>
      </c>
      <c r="F6417">
        <v>748</v>
      </c>
      <c r="G6417">
        <v>75</v>
      </c>
      <c r="H6417">
        <v>2</v>
      </c>
      <c r="I6417">
        <v>1</v>
      </c>
      <c r="J6417">
        <v>2238</v>
      </c>
      <c r="K6417">
        <v>1</v>
      </c>
      <c r="L6417">
        <v>1</v>
      </c>
      <c r="M6417">
        <v>747</v>
      </c>
      <c r="N6417" t="s">
        <v>18</v>
      </c>
      <c r="O6417">
        <v>0</v>
      </c>
      <c r="P6417">
        <v>3536</v>
      </c>
    </row>
    <row r="6418" spans="1:16" x14ac:dyDescent="0.25">
      <c r="A6418" t="s">
        <v>9645</v>
      </c>
      <c r="B6418">
        <v>675</v>
      </c>
      <c r="C6418" s="3" t="str">
        <f>HYPERLINK("http://www.uniprot.org/uniprot/G7JEU8","tr|G7JEU8|G7JEU8_MEDTR")</f>
        <v>tr|G7JEU8|G7JEU8_MEDTR</v>
      </c>
      <c r="D6418" t="s">
        <v>9646</v>
      </c>
      <c r="E6418">
        <v>93.54</v>
      </c>
      <c r="F6418">
        <v>155</v>
      </c>
      <c r="G6418">
        <v>10</v>
      </c>
      <c r="H6418">
        <v>0</v>
      </c>
      <c r="I6418">
        <v>1</v>
      </c>
      <c r="J6418">
        <v>465</v>
      </c>
      <c r="K6418">
        <v>1</v>
      </c>
      <c r="L6418">
        <v>502</v>
      </c>
      <c r="M6418">
        <v>656</v>
      </c>
      <c r="N6418" t="s">
        <v>18</v>
      </c>
      <c r="O6418" s="1">
        <v>3.0794699999999999E-80</v>
      </c>
      <c r="P6418">
        <v>776</v>
      </c>
    </row>
    <row r="6419" spans="1:16" x14ac:dyDescent="0.25">
      <c r="A6419" t="s">
        <v>9647</v>
      </c>
      <c r="B6419">
        <v>1023</v>
      </c>
      <c r="C6419" s="3" t="str">
        <f>HYPERLINK("http://www.uniprot.org/uniprot/G7IR49","tr|G7IR49|G7IR49_MEDTR")</f>
        <v>tr|G7IR49|G7IR49_MEDTR</v>
      </c>
      <c r="D6419" t="s">
        <v>9648</v>
      </c>
      <c r="E6419">
        <v>59.2</v>
      </c>
      <c r="F6419">
        <v>353</v>
      </c>
      <c r="G6419">
        <v>144</v>
      </c>
      <c r="H6419">
        <v>13</v>
      </c>
      <c r="I6419">
        <v>1</v>
      </c>
      <c r="J6419">
        <v>1020</v>
      </c>
      <c r="K6419">
        <v>1</v>
      </c>
      <c r="L6419">
        <v>3</v>
      </c>
      <c r="M6419">
        <v>338</v>
      </c>
      <c r="N6419" t="s">
        <v>18</v>
      </c>
      <c r="O6419" s="1">
        <v>2.4953E-98</v>
      </c>
      <c r="P6419">
        <v>935</v>
      </c>
    </row>
    <row r="6420" spans="1:16" x14ac:dyDescent="0.25">
      <c r="A6420" t="s">
        <v>9649</v>
      </c>
      <c r="B6420">
        <v>1851</v>
      </c>
      <c r="C6420" s="3" t="str">
        <f>HYPERLINK("http://www.uniprot.org/uniprot/I1MHP5","tr|I1MHP5|I1MHP5_SOYBN")</f>
        <v>tr|I1MHP5|I1MHP5_SOYBN</v>
      </c>
      <c r="D6420" t="s">
        <v>28</v>
      </c>
      <c r="E6420">
        <v>27.85</v>
      </c>
      <c r="F6420">
        <v>420</v>
      </c>
      <c r="G6420">
        <v>303</v>
      </c>
      <c r="H6420">
        <v>42</v>
      </c>
      <c r="I6420">
        <v>151</v>
      </c>
      <c r="J6420">
        <v>1284</v>
      </c>
      <c r="K6420">
        <v>1</v>
      </c>
      <c r="L6420">
        <v>1057</v>
      </c>
      <c r="M6420">
        <v>1470</v>
      </c>
      <c r="N6420" t="s">
        <v>18</v>
      </c>
      <c r="O6420" s="1">
        <v>2.30072E-30</v>
      </c>
      <c r="P6420">
        <v>352</v>
      </c>
    </row>
    <row r="6421" spans="1:16" x14ac:dyDescent="0.25">
      <c r="A6421" t="s">
        <v>9650</v>
      </c>
      <c r="B6421">
        <v>897</v>
      </c>
      <c r="C6421" s="3" t="str">
        <f>HYPERLINK("http://www.uniprot.org/uniprot/G7K345","tr|G7K345|G7K345_MEDTR")</f>
        <v>tr|G7K345|G7K345_MEDTR</v>
      </c>
      <c r="D6421" t="s">
        <v>9614</v>
      </c>
      <c r="E6421">
        <v>46.15</v>
      </c>
      <c r="F6421">
        <v>182</v>
      </c>
      <c r="G6421">
        <v>98</v>
      </c>
      <c r="H6421">
        <v>7</v>
      </c>
      <c r="I6421">
        <v>124</v>
      </c>
      <c r="J6421">
        <v>648</v>
      </c>
      <c r="K6421">
        <v>1</v>
      </c>
      <c r="L6421">
        <v>55</v>
      </c>
      <c r="M6421">
        <v>235</v>
      </c>
      <c r="N6421" t="s">
        <v>18</v>
      </c>
      <c r="O6421" s="1">
        <v>4.4105700000000001E-29</v>
      </c>
      <c r="P6421">
        <v>337</v>
      </c>
    </row>
    <row r="6422" spans="1:16" x14ac:dyDescent="0.25">
      <c r="A6422" t="s">
        <v>9651</v>
      </c>
      <c r="B6422">
        <v>987</v>
      </c>
      <c r="C6422" s="3" t="str">
        <f>HYPERLINK("http://www.uniprot.org/uniprot/G7K4M4","tr|G7K4M4|G7K4M4_MEDTR")</f>
        <v>tr|G7K4M4|G7K4M4_MEDTR</v>
      </c>
      <c r="D6422" t="s">
        <v>517</v>
      </c>
      <c r="E6422">
        <v>52.05</v>
      </c>
      <c r="F6422">
        <v>219</v>
      </c>
      <c r="G6422">
        <v>105</v>
      </c>
      <c r="H6422">
        <v>2</v>
      </c>
      <c r="I6422">
        <v>1</v>
      </c>
      <c r="J6422">
        <v>651</v>
      </c>
      <c r="K6422">
        <v>1</v>
      </c>
      <c r="L6422">
        <v>327</v>
      </c>
      <c r="M6422">
        <v>541</v>
      </c>
      <c r="N6422" t="s">
        <v>18</v>
      </c>
      <c r="O6422" s="1">
        <v>4.9397899999999996E-56</v>
      </c>
      <c r="P6422">
        <v>570</v>
      </c>
    </row>
    <row r="6423" spans="1:16" x14ac:dyDescent="0.25">
      <c r="A6423" t="s">
        <v>9652</v>
      </c>
      <c r="B6423">
        <v>576</v>
      </c>
      <c r="C6423" s="3" t="str">
        <f>HYPERLINK("http://www.uniprot.org/uniprot/K7MNU8","tr|K7MNU8|K7MNU8_SOYBN")</f>
        <v>tr|K7MNU8|K7MNU8_SOYBN</v>
      </c>
      <c r="D6423" t="s">
        <v>28</v>
      </c>
      <c r="E6423">
        <v>60.28</v>
      </c>
      <c r="F6423">
        <v>214</v>
      </c>
      <c r="G6423">
        <v>85</v>
      </c>
      <c r="H6423">
        <v>25</v>
      </c>
      <c r="I6423">
        <v>7</v>
      </c>
      <c r="J6423">
        <v>573</v>
      </c>
      <c r="K6423">
        <v>1</v>
      </c>
      <c r="L6423">
        <v>1567</v>
      </c>
      <c r="M6423">
        <v>1777</v>
      </c>
      <c r="N6423" t="s">
        <v>18</v>
      </c>
      <c r="O6423" s="1">
        <v>2.4940500000000001E-54</v>
      </c>
      <c r="P6423">
        <v>551</v>
      </c>
    </row>
    <row r="6424" spans="1:16" x14ac:dyDescent="0.25">
      <c r="A6424" t="s">
        <v>9653</v>
      </c>
      <c r="B6424">
        <v>1617</v>
      </c>
      <c r="C6424" s="3" t="str">
        <f>HYPERLINK("http://www.uniprot.org/uniprot/G7L2J6","tr|G7L2J6|G7L2J6_MEDTR")</f>
        <v>tr|G7L2J6|G7L2J6_MEDTR</v>
      </c>
      <c r="D6424" t="s">
        <v>9654</v>
      </c>
      <c r="E6424">
        <v>80.75</v>
      </c>
      <c r="F6424">
        <v>504</v>
      </c>
      <c r="G6424">
        <v>97</v>
      </c>
      <c r="H6424">
        <v>0</v>
      </c>
      <c r="I6424">
        <v>103</v>
      </c>
      <c r="J6424">
        <v>1614</v>
      </c>
      <c r="K6424">
        <v>1</v>
      </c>
      <c r="L6424">
        <v>37</v>
      </c>
      <c r="M6424">
        <v>539</v>
      </c>
      <c r="N6424" t="s">
        <v>18</v>
      </c>
      <c r="O6424">
        <v>0</v>
      </c>
      <c r="P6424">
        <v>2131</v>
      </c>
    </row>
    <row r="6425" spans="1:16" x14ac:dyDescent="0.25">
      <c r="A6425" t="s">
        <v>9655</v>
      </c>
      <c r="B6425">
        <v>1305</v>
      </c>
      <c r="C6425" s="3" t="str">
        <f>HYPERLINK("http://www.uniprot.org/uniprot/M5W337","tr|M5W337|M5W337_PRUPE")</f>
        <v>tr|M5W337|M5W337_PRUPE</v>
      </c>
      <c r="D6425" t="s">
        <v>468</v>
      </c>
      <c r="E6425">
        <v>25.38</v>
      </c>
      <c r="F6425">
        <v>453</v>
      </c>
      <c r="G6425">
        <v>338</v>
      </c>
      <c r="H6425">
        <v>21</v>
      </c>
      <c r="I6425">
        <v>1</v>
      </c>
      <c r="J6425">
        <v>1296</v>
      </c>
      <c r="K6425">
        <v>1</v>
      </c>
      <c r="L6425">
        <v>53</v>
      </c>
      <c r="M6425">
        <v>475</v>
      </c>
      <c r="N6425" t="s">
        <v>18</v>
      </c>
      <c r="O6425" s="1">
        <v>2.9026899999999999E-31</v>
      </c>
      <c r="P6425">
        <v>358</v>
      </c>
    </row>
    <row r="6426" spans="1:16" x14ac:dyDescent="0.25">
      <c r="A6426" t="s">
        <v>9656</v>
      </c>
      <c r="B6426">
        <v>1833</v>
      </c>
      <c r="C6426" s="3" t="str">
        <f>HYPERLINK("http://www.uniprot.org/uniprot/K7N2K1","tr|K7N2K1|K7N2K1_SOYBN")</f>
        <v>tr|K7N2K1|K7N2K1_SOYBN</v>
      </c>
      <c r="D6426" t="s">
        <v>28</v>
      </c>
      <c r="E6426">
        <v>82.66</v>
      </c>
      <c r="F6426">
        <v>600</v>
      </c>
      <c r="G6426">
        <v>104</v>
      </c>
      <c r="H6426">
        <v>0</v>
      </c>
      <c r="I6426">
        <v>31</v>
      </c>
      <c r="J6426">
        <v>1830</v>
      </c>
      <c r="K6426">
        <v>1</v>
      </c>
      <c r="L6426">
        <v>6</v>
      </c>
      <c r="M6426">
        <v>604</v>
      </c>
      <c r="N6426" t="s">
        <v>18</v>
      </c>
      <c r="O6426">
        <v>0</v>
      </c>
      <c r="P6426">
        <v>2629</v>
      </c>
    </row>
    <row r="6427" spans="1:16" x14ac:dyDescent="0.25">
      <c r="A6427" t="s">
        <v>9657</v>
      </c>
      <c r="B6427">
        <v>1440</v>
      </c>
      <c r="C6427" s="3" t="str">
        <f>HYPERLINK("http://www.uniprot.org/uniprot/G7ZZK5","tr|G7ZZK5|G7ZZK5_MEDTR")</f>
        <v>tr|G7ZZK5|G7ZZK5_MEDTR</v>
      </c>
      <c r="D6427" t="s">
        <v>9658</v>
      </c>
      <c r="E6427">
        <v>89.56</v>
      </c>
      <c r="F6427">
        <v>479</v>
      </c>
      <c r="G6427">
        <v>50</v>
      </c>
      <c r="H6427">
        <v>0</v>
      </c>
      <c r="I6427">
        <v>1</v>
      </c>
      <c r="J6427">
        <v>1437</v>
      </c>
      <c r="K6427">
        <v>1</v>
      </c>
      <c r="L6427">
        <v>420</v>
      </c>
      <c r="M6427">
        <v>897</v>
      </c>
      <c r="N6427" t="s">
        <v>18</v>
      </c>
      <c r="O6427">
        <v>0</v>
      </c>
      <c r="P6427">
        <v>2271</v>
      </c>
    </row>
    <row r="6428" spans="1:16" x14ac:dyDescent="0.25">
      <c r="A6428" t="s">
        <v>9659</v>
      </c>
      <c r="B6428">
        <v>270</v>
      </c>
      <c r="C6428" s="3" t="str">
        <f>HYPERLINK("http://www.uniprot.org/uniprot/M5XPG4","tr|M5XPG4|M5XPG4_PRUPE")</f>
        <v>tr|M5XPG4|M5XPG4_PRUPE</v>
      </c>
      <c r="D6428" t="s">
        <v>9660</v>
      </c>
      <c r="E6428">
        <v>86.81</v>
      </c>
      <c r="F6428">
        <v>91</v>
      </c>
      <c r="G6428">
        <v>12</v>
      </c>
      <c r="H6428">
        <v>2</v>
      </c>
      <c r="I6428">
        <v>1</v>
      </c>
      <c r="J6428">
        <v>267</v>
      </c>
      <c r="K6428">
        <v>1</v>
      </c>
      <c r="L6428">
        <v>306</v>
      </c>
      <c r="M6428">
        <v>396</v>
      </c>
      <c r="N6428" t="s">
        <v>18</v>
      </c>
      <c r="O6428" s="1">
        <v>3.1161299999999998E-39</v>
      </c>
      <c r="P6428">
        <v>420</v>
      </c>
    </row>
    <row r="6429" spans="1:16" x14ac:dyDescent="0.25">
      <c r="A6429" t="s">
        <v>9661</v>
      </c>
      <c r="B6429">
        <v>2025</v>
      </c>
      <c r="C6429" s="3" t="str">
        <f>HYPERLINK("http://www.uniprot.org/uniprot/G7J905","tr|G7J905|G7J905_MEDTR")</f>
        <v>tr|G7J905|G7J905_MEDTR</v>
      </c>
      <c r="D6429" t="s">
        <v>9662</v>
      </c>
      <c r="E6429">
        <v>79.569999999999993</v>
      </c>
      <c r="F6429">
        <v>661</v>
      </c>
      <c r="G6429">
        <v>135</v>
      </c>
      <c r="H6429">
        <v>20</v>
      </c>
      <c r="I6429">
        <v>88</v>
      </c>
      <c r="J6429">
        <v>2010</v>
      </c>
      <c r="K6429">
        <v>1</v>
      </c>
      <c r="L6429">
        <v>41</v>
      </c>
      <c r="M6429">
        <v>684</v>
      </c>
      <c r="N6429" t="s">
        <v>18</v>
      </c>
      <c r="O6429">
        <v>0</v>
      </c>
      <c r="P6429">
        <v>2598</v>
      </c>
    </row>
    <row r="6430" spans="1:16" x14ac:dyDescent="0.25">
      <c r="A6430" t="s">
        <v>9663</v>
      </c>
      <c r="B6430">
        <v>5178</v>
      </c>
      <c r="C6430" s="3" t="str">
        <f>HYPERLINK("http://www.uniprot.org/uniprot/K7MPC2","tr|K7MPC2|K7MPC2_SOYBN")</f>
        <v>tr|K7MPC2|K7MPC2_SOYBN</v>
      </c>
      <c r="D6430" t="s">
        <v>28</v>
      </c>
      <c r="E6430">
        <v>67.5</v>
      </c>
      <c r="F6430">
        <v>1760</v>
      </c>
      <c r="G6430">
        <v>572</v>
      </c>
      <c r="H6430">
        <v>54</v>
      </c>
      <c r="I6430">
        <v>1</v>
      </c>
      <c r="J6430">
        <v>5118</v>
      </c>
      <c r="K6430">
        <v>1</v>
      </c>
      <c r="L6430">
        <v>1</v>
      </c>
      <c r="M6430">
        <v>1742</v>
      </c>
      <c r="N6430" t="s">
        <v>18</v>
      </c>
      <c r="O6430">
        <v>0</v>
      </c>
      <c r="P6430">
        <v>5648</v>
      </c>
    </row>
    <row r="6431" spans="1:16" x14ac:dyDescent="0.25">
      <c r="A6431" t="s">
        <v>9664</v>
      </c>
      <c r="B6431">
        <v>1209</v>
      </c>
      <c r="C6431" s="3" t="str">
        <f>HYPERLINK("http://www.uniprot.org/uniprot/A5AHQ6","tr|A5AHQ6|A5AHQ6_VITVI")</f>
        <v>tr|A5AHQ6|A5AHQ6_VITVI</v>
      </c>
      <c r="D6431" t="s">
        <v>563</v>
      </c>
      <c r="E6431">
        <v>20.61</v>
      </c>
      <c r="F6431">
        <v>422</v>
      </c>
      <c r="G6431">
        <v>335</v>
      </c>
      <c r="H6431">
        <v>26</v>
      </c>
      <c r="I6431">
        <v>1</v>
      </c>
      <c r="J6431">
        <v>1188</v>
      </c>
      <c r="K6431">
        <v>1</v>
      </c>
      <c r="L6431">
        <v>599</v>
      </c>
      <c r="M6431">
        <v>1008</v>
      </c>
      <c r="N6431" t="s">
        <v>18</v>
      </c>
      <c r="O6431" s="1">
        <v>2.6154499999999999E-15</v>
      </c>
      <c r="P6431">
        <v>220</v>
      </c>
    </row>
    <row r="6432" spans="1:16" x14ac:dyDescent="0.25">
      <c r="A6432" t="s">
        <v>9665</v>
      </c>
      <c r="B6432">
        <v>363</v>
      </c>
      <c r="C6432" s="3" t="str">
        <f>HYPERLINK("http://www.uniprot.org/uniprot/C6SVR2","tr|C6SVR2|C6SVR2_SOYBN")</f>
        <v>tr|C6SVR2|C6SVR2_SOYBN</v>
      </c>
      <c r="D6432" t="s">
        <v>210</v>
      </c>
      <c r="E6432">
        <v>79.16</v>
      </c>
      <c r="F6432">
        <v>120</v>
      </c>
      <c r="G6432">
        <v>25</v>
      </c>
      <c r="H6432">
        <v>0</v>
      </c>
      <c r="I6432">
        <v>1</v>
      </c>
      <c r="J6432">
        <v>360</v>
      </c>
      <c r="K6432">
        <v>1</v>
      </c>
      <c r="L6432">
        <v>1</v>
      </c>
      <c r="M6432">
        <v>120</v>
      </c>
      <c r="N6432" t="s">
        <v>18</v>
      </c>
      <c r="O6432" s="1">
        <v>3.3628799999999999E-46</v>
      </c>
      <c r="P6432">
        <v>480</v>
      </c>
    </row>
    <row r="6433" spans="1:16" x14ac:dyDescent="0.25">
      <c r="A6433" t="s">
        <v>9666</v>
      </c>
      <c r="B6433">
        <v>1449</v>
      </c>
      <c r="C6433" s="3" t="str">
        <f>HYPERLINK("http://www.uniprot.org/uniprot/I1LK41","tr|I1LK41|I1LK41_SOYBN")</f>
        <v>tr|I1LK41|I1LK41_SOYBN</v>
      </c>
      <c r="D6433" t="s">
        <v>28</v>
      </c>
      <c r="E6433">
        <v>76.03</v>
      </c>
      <c r="F6433">
        <v>459</v>
      </c>
      <c r="G6433">
        <v>110</v>
      </c>
      <c r="H6433">
        <v>1</v>
      </c>
      <c r="I6433">
        <v>1</v>
      </c>
      <c r="J6433">
        <v>1374</v>
      </c>
      <c r="K6433">
        <v>1</v>
      </c>
      <c r="L6433">
        <v>6</v>
      </c>
      <c r="M6433">
        <v>461</v>
      </c>
      <c r="N6433" t="s">
        <v>18</v>
      </c>
      <c r="O6433">
        <v>0</v>
      </c>
      <c r="P6433">
        <v>1793</v>
      </c>
    </row>
    <row r="6434" spans="1:16" x14ac:dyDescent="0.25">
      <c r="A6434" t="s">
        <v>9667</v>
      </c>
      <c r="B6434">
        <v>2577</v>
      </c>
      <c r="C6434" s="3" t="str">
        <f>HYPERLINK("http://www.uniprot.org/uniprot/G7JMC4","tr|G7JMC4|G7JMC4_MEDTR")</f>
        <v>tr|G7JMC4|G7JMC4_MEDTR</v>
      </c>
      <c r="D6434" t="s">
        <v>9631</v>
      </c>
      <c r="E6434">
        <v>72.67</v>
      </c>
      <c r="F6434">
        <v>915</v>
      </c>
      <c r="G6434">
        <v>250</v>
      </c>
      <c r="H6434">
        <v>61</v>
      </c>
      <c r="I6434">
        <v>1</v>
      </c>
      <c r="J6434">
        <v>2562</v>
      </c>
      <c r="K6434">
        <v>1</v>
      </c>
      <c r="L6434">
        <v>1</v>
      </c>
      <c r="M6434">
        <v>914</v>
      </c>
      <c r="N6434" t="s">
        <v>18</v>
      </c>
      <c r="O6434">
        <v>0</v>
      </c>
      <c r="P6434">
        <v>3226</v>
      </c>
    </row>
    <row r="6435" spans="1:16" x14ac:dyDescent="0.25">
      <c r="A6435" t="s">
        <v>9668</v>
      </c>
      <c r="B6435">
        <v>324</v>
      </c>
      <c r="C6435" s="3" t="str">
        <f>HYPERLINK("http://www.uniprot.org/uniprot/I1LHF6","tr|I1LHF6|I1LHF6_SOYBN")</f>
        <v>tr|I1LHF6|I1LHF6_SOYBN</v>
      </c>
      <c r="D6435" t="s">
        <v>28</v>
      </c>
      <c r="E6435">
        <v>48.86</v>
      </c>
      <c r="F6435">
        <v>88</v>
      </c>
      <c r="G6435">
        <v>45</v>
      </c>
      <c r="H6435">
        <v>1</v>
      </c>
      <c r="I6435">
        <v>61</v>
      </c>
      <c r="J6435">
        <v>321</v>
      </c>
      <c r="K6435">
        <v>1</v>
      </c>
      <c r="L6435">
        <v>20</v>
      </c>
      <c r="M6435">
        <v>87</v>
      </c>
      <c r="N6435" t="s">
        <v>18</v>
      </c>
      <c r="O6435" s="1">
        <v>9.4369199999999993E-12</v>
      </c>
      <c r="P6435">
        <v>183</v>
      </c>
    </row>
    <row r="6436" spans="1:16" x14ac:dyDescent="0.25">
      <c r="A6436" t="s">
        <v>9669</v>
      </c>
      <c r="B6436">
        <v>975</v>
      </c>
      <c r="C6436" s="3" t="str">
        <f>HYPERLINK("http://www.uniprot.org/uniprot/Q2HSV3","tr|Q2HSV3|Q2HSV3_MEDTR")</f>
        <v>tr|Q2HSV3|Q2HSV3_MEDTR</v>
      </c>
      <c r="D6436" t="s">
        <v>9670</v>
      </c>
      <c r="E6436">
        <v>36.31</v>
      </c>
      <c r="F6436">
        <v>179</v>
      </c>
      <c r="G6436">
        <v>114</v>
      </c>
      <c r="H6436">
        <v>14</v>
      </c>
      <c r="I6436">
        <v>346</v>
      </c>
      <c r="J6436">
        <v>840</v>
      </c>
      <c r="K6436">
        <v>1</v>
      </c>
      <c r="L6436">
        <v>400</v>
      </c>
      <c r="M6436">
        <v>573</v>
      </c>
      <c r="N6436" t="s">
        <v>18</v>
      </c>
      <c r="O6436" s="1">
        <v>3.3085700000000001E-20</v>
      </c>
      <c r="P6436">
        <v>261</v>
      </c>
    </row>
    <row r="6437" spans="1:16" x14ac:dyDescent="0.25">
      <c r="A6437" t="s">
        <v>9671</v>
      </c>
      <c r="B6437">
        <v>1422</v>
      </c>
      <c r="C6437" s="3" t="str">
        <f>HYPERLINK("http://www.uniprot.org/uniprot/I1KHL9","tr|I1KHL9|I1KHL9_SOYBN")</f>
        <v>tr|I1KHL9|I1KHL9_SOYBN</v>
      </c>
      <c r="D6437" t="s">
        <v>71</v>
      </c>
      <c r="E6437">
        <v>84.14</v>
      </c>
      <c r="F6437">
        <v>473</v>
      </c>
      <c r="G6437">
        <v>75</v>
      </c>
      <c r="H6437">
        <v>0</v>
      </c>
      <c r="I6437">
        <v>1</v>
      </c>
      <c r="J6437">
        <v>1419</v>
      </c>
      <c r="K6437">
        <v>1</v>
      </c>
      <c r="L6437">
        <v>1</v>
      </c>
      <c r="M6437">
        <v>471</v>
      </c>
      <c r="N6437" t="s">
        <v>18</v>
      </c>
      <c r="O6437">
        <v>0</v>
      </c>
      <c r="P6437">
        <v>2110</v>
      </c>
    </row>
    <row r="6438" spans="1:16" x14ac:dyDescent="0.25">
      <c r="A6438" t="s">
        <v>9672</v>
      </c>
      <c r="B6438">
        <v>522</v>
      </c>
      <c r="C6438" s="3" t="str">
        <f>HYPERLINK("http://www.uniprot.org/uniprot/I3SHA1","tr|I3SHA1|I3SHA1_MEDTR")</f>
        <v>tr|I3SHA1|I3SHA1_MEDTR</v>
      </c>
      <c r="D6438" t="s">
        <v>22</v>
      </c>
      <c r="E6438">
        <v>94.21</v>
      </c>
      <c r="F6438">
        <v>173</v>
      </c>
      <c r="G6438">
        <v>10</v>
      </c>
      <c r="H6438">
        <v>0</v>
      </c>
      <c r="I6438">
        <v>1</v>
      </c>
      <c r="J6438">
        <v>519</v>
      </c>
      <c r="K6438">
        <v>1</v>
      </c>
      <c r="L6438">
        <v>1</v>
      </c>
      <c r="M6438">
        <v>173</v>
      </c>
      <c r="N6438" t="s">
        <v>18</v>
      </c>
      <c r="O6438" s="1">
        <v>1.43466E-89</v>
      </c>
      <c r="P6438">
        <v>854</v>
      </c>
    </row>
    <row r="6439" spans="1:16" x14ac:dyDescent="0.25">
      <c r="A6439" t="s">
        <v>9673</v>
      </c>
      <c r="B6439">
        <v>1179</v>
      </c>
      <c r="C6439" s="3" t="str">
        <f>HYPERLINK("http://www.uniprot.org/uniprot/G7JZ87","tr|G7JZ87|G7JZ87_MEDTR")</f>
        <v>tr|G7JZ87|G7JZ87_MEDTR</v>
      </c>
      <c r="D6439" t="s">
        <v>9674</v>
      </c>
      <c r="E6439">
        <v>69.400000000000006</v>
      </c>
      <c r="F6439">
        <v>438</v>
      </c>
      <c r="G6439">
        <v>134</v>
      </c>
      <c r="H6439">
        <v>46</v>
      </c>
      <c r="I6439">
        <v>1</v>
      </c>
      <c r="J6439">
        <v>1176</v>
      </c>
      <c r="K6439">
        <v>1</v>
      </c>
      <c r="L6439">
        <v>1</v>
      </c>
      <c r="M6439">
        <v>438</v>
      </c>
      <c r="N6439" t="s">
        <v>18</v>
      </c>
      <c r="O6439" s="1">
        <v>2.7511600000000001E-163</v>
      </c>
      <c r="P6439">
        <v>1496</v>
      </c>
    </row>
    <row r="6440" spans="1:16" x14ac:dyDescent="0.25">
      <c r="A6440" t="s">
        <v>9675</v>
      </c>
      <c r="B6440">
        <v>1680</v>
      </c>
      <c r="C6440" s="3" t="str">
        <f>HYPERLINK("http://www.uniprot.org/uniprot/G7JDL9","tr|G7JDL9|G7JDL9_MEDTR")</f>
        <v>tr|G7JDL9|G7JDL9_MEDTR</v>
      </c>
      <c r="D6440" t="s">
        <v>242</v>
      </c>
      <c r="E6440">
        <v>29.03</v>
      </c>
      <c r="F6440">
        <v>279</v>
      </c>
      <c r="G6440">
        <v>198</v>
      </c>
      <c r="H6440">
        <v>0</v>
      </c>
      <c r="I6440">
        <v>76</v>
      </c>
      <c r="J6440">
        <v>912</v>
      </c>
      <c r="K6440">
        <v>1</v>
      </c>
      <c r="L6440">
        <v>25</v>
      </c>
      <c r="M6440">
        <v>279</v>
      </c>
      <c r="N6440" t="s">
        <v>18</v>
      </c>
      <c r="O6440" s="1">
        <v>1.9718399999999999E-25</v>
      </c>
      <c r="P6440">
        <v>309</v>
      </c>
    </row>
    <row r="6441" spans="1:16" x14ac:dyDescent="0.25">
      <c r="A6441" t="s">
        <v>9676</v>
      </c>
      <c r="B6441">
        <v>1398</v>
      </c>
      <c r="C6441" s="3" t="str">
        <f>HYPERLINK("http://www.uniprot.org/uniprot/I1KXQ7","tr|I1KXQ7|I1KXQ7_SOYBN")</f>
        <v>tr|I1KXQ7|I1KXQ7_SOYBN</v>
      </c>
      <c r="D6441" t="s">
        <v>28</v>
      </c>
      <c r="E6441">
        <v>62.93</v>
      </c>
      <c r="F6441">
        <v>402</v>
      </c>
      <c r="G6441">
        <v>149</v>
      </c>
      <c r="H6441">
        <v>16</v>
      </c>
      <c r="I6441">
        <v>13</v>
      </c>
      <c r="J6441">
        <v>1170</v>
      </c>
      <c r="K6441">
        <v>1</v>
      </c>
      <c r="L6441">
        <v>7</v>
      </c>
      <c r="M6441">
        <v>393</v>
      </c>
      <c r="N6441" t="s">
        <v>18</v>
      </c>
      <c r="O6441" s="1">
        <v>2.4735200000000001E-132</v>
      </c>
      <c r="P6441">
        <v>1230</v>
      </c>
    </row>
    <row r="6442" spans="1:16" x14ac:dyDescent="0.25">
      <c r="A6442" t="s">
        <v>9677</v>
      </c>
      <c r="B6442">
        <v>1080</v>
      </c>
      <c r="C6442" s="3" t="str">
        <f>HYPERLINK("http://www.uniprot.org/uniprot/G7I9C9","tr|G7I9C9|G7I9C9_MEDTR")</f>
        <v>tr|G7I9C9|G7I9C9_MEDTR</v>
      </c>
      <c r="D6442" t="s">
        <v>2259</v>
      </c>
      <c r="E6442">
        <v>28.16</v>
      </c>
      <c r="F6442">
        <v>174</v>
      </c>
      <c r="G6442">
        <v>125</v>
      </c>
      <c r="H6442">
        <v>0</v>
      </c>
      <c r="I6442">
        <v>493</v>
      </c>
      <c r="J6442">
        <v>1014</v>
      </c>
      <c r="K6442">
        <v>1</v>
      </c>
      <c r="L6442">
        <v>587</v>
      </c>
      <c r="M6442">
        <v>758</v>
      </c>
      <c r="N6442" t="s">
        <v>18</v>
      </c>
      <c r="O6442" s="1">
        <v>8.6413899999999998E-12</v>
      </c>
      <c r="P6442">
        <v>189</v>
      </c>
    </row>
    <row r="6443" spans="1:16" x14ac:dyDescent="0.25">
      <c r="A6443" t="s">
        <v>9678</v>
      </c>
      <c r="B6443">
        <v>351</v>
      </c>
      <c r="C6443" s="3" t="str">
        <f>HYPERLINK("http://www.uniprot.org/uniprot/M5XES2","tr|M5XES2|M5XES2_PRUPE")</f>
        <v>tr|M5XES2|M5XES2_PRUPE</v>
      </c>
      <c r="D6443" t="s">
        <v>9679</v>
      </c>
      <c r="E6443">
        <v>48.11</v>
      </c>
      <c r="F6443">
        <v>106</v>
      </c>
      <c r="G6443">
        <v>55</v>
      </c>
      <c r="H6443">
        <v>2</v>
      </c>
      <c r="I6443">
        <v>1</v>
      </c>
      <c r="J6443">
        <v>312</v>
      </c>
      <c r="K6443">
        <v>1</v>
      </c>
      <c r="L6443">
        <v>1</v>
      </c>
      <c r="M6443">
        <v>106</v>
      </c>
      <c r="N6443" t="s">
        <v>18</v>
      </c>
      <c r="O6443" s="1">
        <v>5.1477599999999999E-18</v>
      </c>
      <c r="P6443">
        <v>237</v>
      </c>
    </row>
    <row r="6444" spans="1:16" x14ac:dyDescent="0.25">
      <c r="A6444" t="s">
        <v>9680</v>
      </c>
      <c r="B6444">
        <v>618</v>
      </c>
      <c r="C6444" s="3" t="str">
        <f>HYPERLINK("http://www.uniprot.org/uniprot/G7K9A4","tr|G7K9A4|G7K9A4_MEDTR")</f>
        <v>tr|G7K9A4|G7K9A4_MEDTR</v>
      </c>
      <c r="D6444" t="s">
        <v>9681</v>
      </c>
      <c r="E6444">
        <v>81.86</v>
      </c>
      <c r="F6444">
        <v>204</v>
      </c>
      <c r="G6444">
        <v>37</v>
      </c>
      <c r="H6444">
        <v>0</v>
      </c>
      <c r="I6444">
        <v>1</v>
      </c>
      <c r="J6444">
        <v>612</v>
      </c>
      <c r="K6444">
        <v>1</v>
      </c>
      <c r="L6444">
        <v>496</v>
      </c>
      <c r="M6444">
        <v>699</v>
      </c>
      <c r="N6444" t="s">
        <v>18</v>
      </c>
      <c r="O6444" s="1">
        <v>1.6904200000000001E-81</v>
      </c>
      <c r="P6444">
        <v>786</v>
      </c>
    </row>
    <row r="6445" spans="1:16" x14ac:dyDescent="0.25">
      <c r="A6445" t="s">
        <v>9682</v>
      </c>
      <c r="B6445">
        <v>978</v>
      </c>
      <c r="C6445" s="3" t="str">
        <f>HYPERLINK("http://www.uniprot.org/uniprot/G7ILE5","tr|G7ILE5|G7ILE5_MEDTR")</f>
        <v>tr|G7ILE5|G7ILE5_MEDTR</v>
      </c>
      <c r="D6445" t="s">
        <v>9683</v>
      </c>
      <c r="E6445">
        <v>90.74</v>
      </c>
      <c r="F6445">
        <v>324</v>
      </c>
      <c r="G6445">
        <v>30</v>
      </c>
      <c r="H6445">
        <v>0</v>
      </c>
      <c r="I6445">
        <v>1</v>
      </c>
      <c r="J6445">
        <v>972</v>
      </c>
      <c r="K6445">
        <v>1</v>
      </c>
      <c r="L6445">
        <v>1</v>
      </c>
      <c r="M6445">
        <v>324</v>
      </c>
      <c r="N6445" t="s">
        <v>18</v>
      </c>
      <c r="O6445" s="1">
        <v>5.0943900000000003E-162</v>
      </c>
      <c r="P6445">
        <v>1484</v>
      </c>
    </row>
    <row r="6446" spans="1:16" x14ac:dyDescent="0.25">
      <c r="A6446" t="s">
        <v>9684</v>
      </c>
      <c r="B6446">
        <v>1581</v>
      </c>
      <c r="C6446" s="3" t="str">
        <f>HYPERLINK("http://www.uniprot.org/uniprot/I3S138","tr|I3S138|I3S138_MEDTR")</f>
        <v>tr|I3S138|I3S138_MEDTR</v>
      </c>
      <c r="D6446" t="s">
        <v>22</v>
      </c>
      <c r="E6446">
        <v>76.650000000000006</v>
      </c>
      <c r="F6446">
        <v>497</v>
      </c>
      <c r="G6446">
        <v>116</v>
      </c>
      <c r="H6446">
        <v>1</v>
      </c>
      <c r="I6446">
        <v>1</v>
      </c>
      <c r="J6446">
        <v>1488</v>
      </c>
      <c r="K6446">
        <v>1</v>
      </c>
      <c r="L6446">
        <v>1</v>
      </c>
      <c r="M6446">
        <v>496</v>
      </c>
      <c r="N6446" t="s">
        <v>18</v>
      </c>
      <c r="O6446">
        <v>0</v>
      </c>
      <c r="P6446">
        <v>1859</v>
      </c>
    </row>
    <row r="6447" spans="1:16" x14ac:dyDescent="0.25">
      <c r="A6447" t="s">
        <v>9685</v>
      </c>
      <c r="B6447">
        <v>687</v>
      </c>
      <c r="C6447" s="3" t="str">
        <f>HYPERLINK("http://www.uniprot.org/uniprot/R9R672","tr|R9R672|R9R672_9FABA")</f>
        <v>tr|R9R672|R9R672_9FABA</v>
      </c>
      <c r="D6447" t="s">
        <v>9570</v>
      </c>
      <c r="E6447">
        <v>52.97</v>
      </c>
      <c r="F6447">
        <v>202</v>
      </c>
      <c r="G6447">
        <v>95</v>
      </c>
      <c r="H6447">
        <v>0</v>
      </c>
      <c r="I6447">
        <v>79</v>
      </c>
      <c r="J6447">
        <v>684</v>
      </c>
      <c r="K6447">
        <v>1</v>
      </c>
      <c r="L6447">
        <v>4</v>
      </c>
      <c r="M6447">
        <v>200</v>
      </c>
      <c r="N6447" t="s">
        <v>18</v>
      </c>
      <c r="O6447" s="1">
        <v>2.4500199999999999E-48</v>
      </c>
      <c r="P6447">
        <v>501</v>
      </c>
    </row>
    <row r="6448" spans="1:16" x14ac:dyDescent="0.25">
      <c r="A6448" t="s">
        <v>9686</v>
      </c>
      <c r="B6448">
        <v>810</v>
      </c>
      <c r="C6448" s="3" t="str">
        <f>HYPERLINK("http://www.uniprot.org/uniprot/G7K354","tr|G7K354|G7K354_MEDTR")</f>
        <v>tr|G7K354|G7K354_MEDTR</v>
      </c>
      <c r="D6448" t="s">
        <v>9687</v>
      </c>
      <c r="E6448">
        <v>43.64</v>
      </c>
      <c r="F6448">
        <v>236</v>
      </c>
      <c r="G6448">
        <v>133</v>
      </c>
      <c r="H6448">
        <v>23</v>
      </c>
      <c r="I6448">
        <v>1</v>
      </c>
      <c r="J6448">
        <v>639</v>
      </c>
      <c r="K6448">
        <v>1</v>
      </c>
      <c r="L6448">
        <v>1</v>
      </c>
      <c r="M6448">
        <v>231</v>
      </c>
      <c r="N6448" t="s">
        <v>18</v>
      </c>
      <c r="O6448" s="1">
        <v>4.7358700000000003E-37</v>
      </c>
      <c r="P6448">
        <v>405</v>
      </c>
    </row>
    <row r="6449" spans="1:16" x14ac:dyDescent="0.25">
      <c r="A6449" t="s">
        <v>9688</v>
      </c>
      <c r="B6449">
        <v>1983</v>
      </c>
      <c r="C6449" s="3" t="str">
        <f>HYPERLINK("http://www.uniprot.org/uniprot/Q5UB05","tr|Q5UB05|Q5UB05_MEDTR")</f>
        <v>tr|Q5UB05|Q5UB05_MEDTR</v>
      </c>
      <c r="D6449" t="s">
        <v>4141</v>
      </c>
      <c r="E6449">
        <v>56.56</v>
      </c>
      <c r="F6449">
        <v>518</v>
      </c>
      <c r="G6449">
        <v>225</v>
      </c>
      <c r="H6449">
        <v>76</v>
      </c>
      <c r="I6449">
        <v>655</v>
      </c>
      <c r="J6449">
        <v>1980</v>
      </c>
      <c r="K6449">
        <v>1</v>
      </c>
      <c r="L6449">
        <v>36</v>
      </c>
      <c r="M6449">
        <v>553</v>
      </c>
      <c r="N6449" t="s">
        <v>18</v>
      </c>
      <c r="O6449" s="1">
        <v>5.9295000000000004E-157</v>
      </c>
      <c r="P6449">
        <v>1444</v>
      </c>
    </row>
    <row r="6450" spans="1:16" x14ac:dyDescent="0.25">
      <c r="A6450" t="s">
        <v>9689</v>
      </c>
      <c r="B6450">
        <v>966</v>
      </c>
      <c r="C6450" s="3" t="str">
        <f>HYPERLINK("http://www.uniprot.org/uniprot/I1JBB4","tr|I1JBB4|I1JBB4_SOYBN")</f>
        <v>tr|I1JBB4|I1JBB4_SOYBN</v>
      </c>
      <c r="D6450" t="s">
        <v>4127</v>
      </c>
      <c r="E6450">
        <v>64.510000000000005</v>
      </c>
      <c r="F6450">
        <v>279</v>
      </c>
      <c r="G6450">
        <v>99</v>
      </c>
      <c r="H6450">
        <v>0</v>
      </c>
      <c r="I6450">
        <v>124</v>
      </c>
      <c r="J6450">
        <v>960</v>
      </c>
      <c r="K6450">
        <v>1</v>
      </c>
      <c r="L6450">
        <v>217</v>
      </c>
      <c r="M6450">
        <v>494</v>
      </c>
      <c r="N6450" t="s">
        <v>18</v>
      </c>
      <c r="O6450" s="1">
        <v>4.0212399999999997E-95</v>
      </c>
      <c r="P6450">
        <v>907</v>
      </c>
    </row>
    <row r="6451" spans="1:16" x14ac:dyDescent="0.25">
      <c r="A6451" t="s">
        <v>9690</v>
      </c>
      <c r="B6451">
        <v>546</v>
      </c>
      <c r="C6451" s="3" t="str">
        <f>HYPERLINK("http://www.uniprot.org/uniprot/G7L2J7","tr|G7L2J7|G7L2J7_MEDTR")</f>
        <v>tr|G7L2J7|G7L2J7_MEDTR</v>
      </c>
      <c r="D6451" t="s">
        <v>9691</v>
      </c>
      <c r="E6451">
        <v>74.56</v>
      </c>
      <c r="F6451">
        <v>228</v>
      </c>
      <c r="G6451">
        <v>58</v>
      </c>
      <c r="H6451">
        <v>49</v>
      </c>
      <c r="I6451">
        <v>7</v>
      </c>
      <c r="J6451">
        <v>543</v>
      </c>
      <c r="K6451">
        <v>1</v>
      </c>
      <c r="L6451">
        <v>203</v>
      </c>
      <c r="M6451">
        <v>430</v>
      </c>
      <c r="N6451" t="s">
        <v>18</v>
      </c>
      <c r="O6451" s="1">
        <v>3.7871400000000003E-88</v>
      </c>
      <c r="P6451">
        <v>842</v>
      </c>
    </row>
    <row r="6452" spans="1:16" x14ac:dyDescent="0.25">
      <c r="A6452" t="s">
        <v>9692</v>
      </c>
      <c r="B6452">
        <v>1107</v>
      </c>
      <c r="C6452" s="3" t="str">
        <f>HYPERLINK("http://www.uniprot.org/uniprot/G7KZ42","tr|G7KZ42|G7KZ42_MEDTR")</f>
        <v>tr|G7KZ42|G7KZ42_MEDTR</v>
      </c>
      <c r="D6452" t="s">
        <v>749</v>
      </c>
      <c r="E6452">
        <v>82.79</v>
      </c>
      <c r="F6452">
        <v>372</v>
      </c>
      <c r="G6452">
        <v>64</v>
      </c>
      <c r="H6452">
        <v>6</v>
      </c>
      <c r="I6452">
        <v>7</v>
      </c>
      <c r="J6452">
        <v>1104</v>
      </c>
      <c r="K6452">
        <v>1</v>
      </c>
      <c r="L6452">
        <v>45</v>
      </c>
      <c r="M6452">
        <v>416</v>
      </c>
      <c r="N6452" t="s">
        <v>18</v>
      </c>
      <c r="O6452" s="1">
        <v>3.0652500000000001E-161</v>
      </c>
      <c r="P6452">
        <v>1478</v>
      </c>
    </row>
    <row r="6453" spans="1:16" x14ac:dyDescent="0.25">
      <c r="A6453" t="s">
        <v>9693</v>
      </c>
      <c r="B6453">
        <v>177</v>
      </c>
      <c r="C6453" s="3" t="str">
        <f>HYPERLINK("http://www.uniprot.org/uniprot/C6TLX0","tr|C6TLX0|C6TLX0_SOYBN")</f>
        <v>tr|C6TLX0|C6TLX0_SOYBN</v>
      </c>
      <c r="D6453" t="s">
        <v>28</v>
      </c>
      <c r="E6453">
        <v>67.3</v>
      </c>
      <c r="F6453">
        <v>52</v>
      </c>
      <c r="G6453">
        <v>17</v>
      </c>
      <c r="H6453">
        <v>0</v>
      </c>
      <c r="I6453">
        <v>16</v>
      </c>
      <c r="J6453">
        <v>171</v>
      </c>
      <c r="K6453">
        <v>1</v>
      </c>
      <c r="L6453">
        <v>28</v>
      </c>
      <c r="M6453">
        <v>76</v>
      </c>
      <c r="N6453" t="s">
        <v>18</v>
      </c>
      <c r="O6453" s="1">
        <v>1.3652999999999999E-10</v>
      </c>
      <c r="P6453">
        <v>173</v>
      </c>
    </row>
    <row r="6454" spans="1:16" x14ac:dyDescent="0.25">
      <c r="A6454" t="s">
        <v>9694</v>
      </c>
      <c r="B6454">
        <v>1398</v>
      </c>
      <c r="C6454" s="3" t="str">
        <f>HYPERLINK("http://www.uniprot.org/uniprot/G7ZZJ5","tr|G7ZZJ5|G7ZZJ5_MEDTR")</f>
        <v>tr|G7ZZJ5|G7ZZJ5_MEDTR</v>
      </c>
      <c r="D6454" t="s">
        <v>9695</v>
      </c>
      <c r="E6454">
        <v>87.84</v>
      </c>
      <c r="F6454">
        <v>477</v>
      </c>
      <c r="G6454">
        <v>58</v>
      </c>
      <c r="H6454">
        <v>12</v>
      </c>
      <c r="I6454">
        <v>1</v>
      </c>
      <c r="J6454">
        <v>1395</v>
      </c>
      <c r="K6454">
        <v>1</v>
      </c>
      <c r="L6454">
        <v>1</v>
      </c>
      <c r="M6454">
        <v>477</v>
      </c>
      <c r="N6454" t="s">
        <v>18</v>
      </c>
      <c r="O6454">
        <v>0</v>
      </c>
      <c r="P6454">
        <v>2073</v>
      </c>
    </row>
    <row r="6455" spans="1:16" x14ac:dyDescent="0.25">
      <c r="A6455" t="s">
        <v>9696</v>
      </c>
      <c r="B6455">
        <v>753</v>
      </c>
      <c r="C6455" s="3" t="str">
        <f>HYPERLINK("http://www.uniprot.org/uniprot/B7FJT1","tr|B7FJT1|B7FJT1_MEDTR")</f>
        <v>tr|B7FJT1|B7FJT1_MEDTR</v>
      </c>
      <c r="D6455" t="s">
        <v>581</v>
      </c>
      <c r="E6455">
        <v>93.87</v>
      </c>
      <c r="F6455">
        <v>245</v>
      </c>
      <c r="G6455">
        <v>15</v>
      </c>
      <c r="H6455">
        <v>0</v>
      </c>
      <c r="I6455">
        <v>16</v>
      </c>
      <c r="J6455">
        <v>750</v>
      </c>
      <c r="K6455">
        <v>1</v>
      </c>
      <c r="L6455">
        <v>99</v>
      </c>
      <c r="M6455">
        <v>343</v>
      </c>
      <c r="N6455" t="s">
        <v>18</v>
      </c>
      <c r="O6455" s="1">
        <v>7.7409500000000004E-137</v>
      </c>
      <c r="P6455">
        <v>1265</v>
      </c>
    </row>
    <row r="6456" spans="1:16" x14ac:dyDescent="0.25">
      <c r="A6456" t="s">
        <v>9697</v>
      </c>
      <c r="B6456">
        <v>909</v>
      </c>
      <c r="C6456" s="3" t="str">
        <f>HYPERLINK("http://www.uniprot.org/uniprot/I1JGF8","tr|I1JGF8|I1JGF8_SOYBN")</f>
        <v>tr|I1JGF8|I1JGF8_SOYBN</v>
      </c>
      <c r="D6456" t="s">
        <v>28</v>
      </c>
      <c r="E6456">
        <v>37.28</v>
      </c>
      <c r="F6456">
        <v>177</v>
      </c>
      <c r="G6456">
        <v>111</v>
      </c>
      <c r="H6456">
        <v>9</v>
      </c>
      <c r="I6456">
        <v>202</v>
      </c>
      <c r="J6456">
        <v>705</v>
      </c>
      <c r="K6456">
        <v>1</v>
      </c>
      <c r="L6456">
        <v>327</v>
      </c>
      <c r="M6456">
        <v>495</v>
      </c>
      <c r="N6456" t="s">
        <v>18</v>
      </c>
      <c r="O6456" s="1">
        <v>2.30113E-17</v>
      </c>
      <c r="P6456">
        <v>236</v>
      </c>
    </row>
    <row r="6457" spans="1:16" x14ac:dyDescent="0.25">
      <c r="A6457" t="s">
        <v>9698</v>
      </c>
      <c r="B6457">
        <v>867</v>
      </c>
      <c r="C6457" s="3" t="str">
        <f>HYPERLINK("http://www.uniprot.org/uniprot/G7J908","tr|G7J908|G7J908_MEDTR")</f>
        <v>tr|G7J908|G7J908_MEDTR</v>
      </c>
      <c r="D6457" t="s">
        <v>9699</v>
      </c>
      <c r="E6457">
        <v>70.8</v>
      </c>
      <c r="F6457">
        <v>298</v>
      </c>
      <c r="G6457">
        <v>87</v>
      </c>
      <c r="H6457">
        <v>10</v>
      </c>
      <c r="I6457">
        <v>1</v>
      </c>
      <c r="J6457">
        <v>864</v>
      </c>
      <c r="K6457">
        <v>1</v>
      </c>
      <c r="L6457">
        <v>1</v>
      </c>
      <c r="M6457">
        <v>293</v>
      </c>
      <c r="N6457" t="s">
        <v>18</v>
      </c>
      <c r="O6457" s="1">
        <v>1.2532E-110</v>
      </c>
      <c r="P6457">
        <v>1040</v>
      </c>
    </row>
    <row r="6458" spans="1:16" x14ac:dyDescent="0.25">
      <c r="A6458" t="s">
        <v>9700</v>
      </c>
      <c r="B6458">
        <v>663</v>
      </c>
      <c r="C6458" s="3" t="str">
        <f>HYPERLINK("http://www.uniprot.org/uniprot/G7J2J6","tr|G7J2J6|G7J2J6_MEDTR")</f>
        <v>tr|G7J2J6|G7J2J6_MEDTR</v>
      </c>
      <c r="D6458" t="s">
        <v>9701</v>
      </c>
      <c r="E6458">
        <v>79.150000000000006</v>
      </c>
      <c r="F6458">
        <v>259</v>
      </c>
      <c r="G6458">
        <v>54</v>
      </c>
      <c r="H6458">
        <v>39</v>
      </c>
      <c r="I6458">
        <v>1</v>
      </c>
      <c r="J6458">
        <v>660</v>
      </c>
      <c r="K6458">
        <v>1</v>
      </c>
      <c r="L6458">
        <v>1</v>
      </c>
      <c r="M6458">
        <v>259</v>
      </c>
      <c r="N6458" t="s">
        <v>18</v>
      </c>
      <c r="O6458" s="1">
        <v>1.35056E-109</v>
      </c>
      <c r="P6458">
        <v>1029</v>
      </c>
    </row>
    <row r="6459" spans="1:16" x14ac:dyDescent="0.25">
      <c r="A6459" t="s">
        <v>9702</v>
      </c>
      <c r="B6459">
        <v>885</v>
      </c>
      <c r="C6459" s="3" t="str">
        <f>HYPERLINK("http://www.uniprot.org/uniprot/G7IWA6","tr|G7IWA6|G7IWA6_MEDTR")</f>
        <v>tr|G7IWA6|G7IWA6_MEDTR</v>
      </c>
      <c r="D6459" t="s">
        <v>9703</v>
      </c>
      <c r="E6459">
        <v>79.099999999999994</v>
      </c>
      <c r="F6459">
        <v>292</v>
      </c>
      <c r="G6459">
        <v>61</v>
      </c>
      <c r="H6459">
        <v>0</v>
      </c>
      <c r="I6459">
        <v>1</v>
      </c>
      <c r="J6459">
        <v>876</v>
      </c>
      <c r="K6459">
        <v>1</v>
      </c>
      <c r="L6459">
        <v>72</v>
      </c>
      <c r="M6459">
        <v>363</v>
      </c>
      <c r="N6459" t="s">
        <v>18</v>
      </c>
      <c r="O6459" s="1">
        <v>1.8671000000000001E-141</v>
      </c>
      <c r="P6459">
        <v>1306</v>
      </c>
    </row>
    <row r="6460" spans="1:16" x14ac:dyDescent="0.25">
      <c r="A6460" t="s">
        <v>9704</v>
      </c>
      <c r="B6460">
        <v>576</v>
      </c>
      <c r="C6460" s="3" t="str">
        <f>HYPERLINK("http://www.uniprot.org/uniprot/I3SYH6","tr|I3SYH6|I3SYH6_LOTJA")</f>
        <v>tr|I3SYH6|I3SYH6_LOTJA</v>
      </c>
      <c r="D6460" t="s">
        <v>93</v>
      </c>
      <c r="E6460">
        <v>77.27</v>
      </c>
      <c r="F6460">
        <v>154</v>
      </c>
      <c r="G6460">
        <v>35</v>
      </c>
      <c r="H6460">
        <v>0</v>
      </c>
      <c r="I6460">
        <v>67</v>
      </c>
      <c r="J6460">
        <v>528</v>
      </c>
      <c r="K6460">
        <v>1</v>
      </c>
      <c r="L6460">
        <v>50</v>
      </c>
      <c r="M6460">
        <v>203</v>
      </c>
      <c r="N6460" t="s">
        <v>18</v>
      </c>
      <c r="O6460" s="1">
        <v>3.7182400000000001E-58</v>
      </c>
      <c r="P6460">
        <v>584</v>
      </c>
    </row>
    <row r="6461" spans="1:16" x14ac:dyDescent="0.25">
      <c r="A6461" t="s">
        <v>9705</v>
      </c>
      <c r="B6461">
        <v>1131</v>
      </c>
      <c r="C6461" s="3" t="str">
        <f>HYPERLINK("http://www.uniprot.org/uniprot/C0L2U2","tr|C0L2U2|C0L2U2_ARAHY")</f>
        <v>tr|C0L2U2|C0L2U2_ARAHY</v>
      </c>
      <c r="D6461" t="s">
        <v>2371</v>
      </c>
      <c r="E6461">
        <v>40.72</v>
      </c>
      <c r="F6461">
        <v>329</v>
      </c>
      <c r="G6461">
        <v>195</v>
      </c>
      <c r="H6461">
        <v>2</v>
      </c>
      <c r="I6461">
        <v>145</v>
      </c>
      <c r="J6461">
        <v>1125</v>
      </c>
      <c r="K6461">
        <v>1</v>
      </c>
      <c r="L6461">
        <v>243</v>
      </c>
      <c r="M6461">
        <v>571</v>
      </c>
      <c r="N6461" t="s">
        <v>18</v>
      </c>
      <c r="O6461" s="1">
        <v>1.4131199999999999E-76</v>
      </c>
      <c r="P6461">
        <v>748</v>
      </c>
    </row>
    <row r="6462" spans="1:16" x14ac:dyDescent="0.25">
      <c r="A6462" t="s">
        <v>9706</v>
      </c>
      <c r="B6462">
        <v>1041</v>
      </c>
      <c r="C6462" s="3" t="str">
        <f>HYPERLINK("http://www.uniprot.org/uniprot/Q9SMJ5","tr|Q9SMJ5|Q9SMJ5_CICAR")</f>
        <v>tr|Q9SMJ5|Q9SMJ5_CICAR</v>
      </c>
      <c r="D6462" t="s">
        <v>9707</v>
      </c>
      <c r="E6462">
        <v>99.42</v>
      </c>
      <c r="F6462">
        <v>346</v>
      </c>
      <c r="G6462">
        <v>2</v>
      </c>
      <c r="H6462">
        <v>0</v>
      </c>
      <c r="I6462">
        <v>1</v>
      </c>
      <c r="J6462">
        <v>1038</v>
      </c>
      <c r="K6462">
        <v>1</v>
      </c>
      <c r="L6462">
        <v>1</v>
      </c>
      <c r="M6462">
        <v>346</v>
      </c>
      <c r="N6462" t="s">
        <v>18</v>
      </c>
      <c r="O6462">
        <v>0</v>
      </c>
      <c r="P6462">
        <v>1814</v>
      </c>
    </row>
    <row r="6463" spans="1:16" x14ac:dyDescent="0.25">
      <c r="A6463" t="s">
        <v>9708</v>
      </c>
      <c r="B6463">
        <v>1158</v>
      </c>
      <c r="C6463" s="3" t="str">
        <f>HYPERLINK("http://www.uniprot.org/uniprot/G7JMC5","tr|G7JMC5|G7JMC5_MEDTR")</f>
        <v>tr|G7JMC5|G7JMC5_MEDTR</v>
      </c>
      <c r="D6463" t="s">
        <v>9709</v>
      </c>
      <c r="E6463">
        <v>75.47</v>
      </c>
      <c r="F6463">
        <v>371</v>
      </c>
      <c r="G6463">
        <v>91</v>
      </c>
      <c r="H6463">
        <v>0</v>
      </c>
      <c r="I6463">
        <v>43</v>
      </c>
      <c r="J6463">
        <v>1155</v>
      </c>
      <c r="K6463">
        <v>1</v>
      </c>
      <c r="L6463">
        <v>14</v>
      </c>
      <c r="M6463">
        <v>380</v>
      </c>
      <c r="N6463" t="s">
        <v>18</v>
      </c>
      <c r="O6463" s="1">
        <v>8.1469900000000005E-152</v>
      </c>
      <c r="P6463">
        <v>1397</v>
      </c>
    </row>
    <row r="6464" spans="1:16" x14ac:dyDescent="0.25">
      <c r="A6464" t="s">
        <v>9710</v>
      </c>
      <c r="B6464">
        <v>762</v>
      </c>
      <c r="C6464" s="3" t="str">
        <f>HYPERLINK("http://www.uniprot.org/uniprot/I1K213","tr|I1K213|I1K213_SOYBN")</f>
        <v>tr|I1K213|I1K213_SOYBN</v>
      </c>
      <c r="D6464" t="s">
        <v>71</v>
      </c>
      <c r="E6464">
        <v>82.53</v>
      </c>
      <c r="F6464">
        <v>189</v>
      </c>
      <c r="G6464">
        <v>33</v>
      </c>
      <c r="H6464">
        <v>0</v>
      </c>
      <c r="I6464">
        <v>193</v>
      </c>
      <c r="J6464">
        <v>759</v>
      </c>
      <c r="K6464">
        <v>1</v>
      </c>
      <c r="L6464">
        <v>163</v>
      </c>
      <c r="M6464">
        <v>351</v>
      </c>
      <c r="N6464" t="s">
        <v>18</v>
      </c>
      <c r="O6464" s="1">
        <v>1.2052199999999999E-84</v>
      </c>
      <c r="P6464">
        <v>815</v>
      </c>
    </row>
    <row r="6465" spans="1:16" x14ac:dyDescent="0.25">
      <c r="A6465" t="s">
        <v>9711</v>
      </c>
      <c r="B6465">
        <v>1521</v>
      </c>
      <c r="C6465" s="3" t="str">
        <f>HYPERLINK("http://www.uniprot.org/uniprot/G7LFG5","tr|G7LFG5|G7LFG5_MEDTR")</f>
        <v>tr|G7LFG5|G7LFG5_MEDTR</v>
      </c>
      <c r="D6465" t="s">
        <v>9712</v>
      </c>
      <c r="E6465">
        <v>64.12</v>
      </c>
      <c r="F6465">
        <v>485</v>
      </c>
      <c r="G6465">
        <v>174</v>
      </c>
      <c r="H6465">
        <v>4</v>
      </c>
      <c r="I6465">
        <v>73</v>
      </c>
      <c r="J6465">
        <v>1515</v>
      </c>
      <c r="K6465">
        <v>1</v>
      </c>
      <c r="L6465">
        <v>28</v>
      </c>
      <c r="M6465">
        <v>506</v>
      </c>
      <c r="N6465" t="s">
        <v>18</v>
      </c>
      <c r="O6465" s="1">
        <v>1.60473E-172</v>
      </c>
      <c r="P6465">
        <v>1577</v>
      </c>
    </row>
    <row r="6466" spans="1:16" x14ac:dyDescent="0.25">
      <c r="A6466" t="s">
        <v>9713</v>
      </c>
      <c r="B6466">
        <v>1056</v>
      </c>
      <c r="C6466" s="3" t="str">
        <f>HYPERLINK("http://www.uniprot.org/uniprot/G7ZZ42","tr|G7ZZ42|G7ZZ42_MEDTR")</f>
        <v>tr|G7ZZ42|G7ZZ42_MEDTR</v>
      </c>
      <c r="D6466" t="s">
        <v>9714</v>
      </c>
      <c r="E6466">
        <v>77.8</v>
      </c>
      <c r="F6466">
        <v>356</v>
      </c>
      <c r="G6466">
        <v>79</v>
      </c>
      <c r="H6466">
        <v>5</v>
      </c>
      <c r="I6466">
        <v>1</v>
      </c>
      <c r="J6466">
        <v>1053</v>
      </c>
      <c r="K6466">
        <v>1</v>
      </c>
      <c r="L6466">
        <v>1</v>
      </c>
      <c r="M6466">
        <v>356</v>
      </c>
      <c r="N6466" t="s">
        <v>18</v>
      </c>
      <c r="O6466" s="1">
        <v>1.52052E-154</v>
      </c>
      <c r="P6466">
        <v>1420</v>
      </c>
    </row>
    <row r="6467" spans="1:16" x14ac:dyDescent="0.25">
      <c r="A6467" t="s">
        <v>9715</v>
      </c>
      <c r="B6467">
        <v>717</v>
      </c>
      <c r="C6467" s="3" t="str">
        <f>HYPERLINK("http://www.uniprot.org/uniprot/G7JC06","tr|G7JC06|G7JC06_MEDTR")</f>
        <v>tr|G7JC06|G7JC06_MEDTR</v>
      </c>
      <c r="D6467" t="s">
        <v>9716</v>
      </c>
      <c r="E6467">
        <v>88.63</v>
      </c>
      <c r="F6467">
        <v>176</v>
      </c>
      <c r="G6467">
        <v>20</v>
      </c>
      <c r="H6467">
        <v>2</v>
      </c>
      <c r="I6467">
        <v>193</v>
      </c>
      <c r="J6467">
        <v>714</v>
      </c>
      <c r="K6467">
        <v>1</v>
      </c>
      <c r="L6467">
        <v>1</v>
      </c>
      <c r="M6467">
        <v>176</v>
      </c>
      <c r="N6467" t="s">
        <v>18</v>
      </c>
      <c r="O6467" s="1">
        <v>1.0975000000000001E-81</v>
      </c>
      <c r="P6467">
        <v>789</v>
      </c>
    </row>
    <row r="6468" spans="1:16" x14ac:dyDescent="0.25">
      <c r="A6468" t="s">
        <v>9717</v>
      </c>
      <c r="B6468">
        <v>819</v>
      </c>
      <c r="C6468" s="3" t="str">
        <f>HYPERLINK("http://www.uniprot.org/uniprot/R4N5R2","tr|R4N5R2|R4N5R2_9ROSI")</f>
        <v>tr|R4N5R2|R4N5R2_9ROSI</v>
      </c>
      <c r="D6468" t="s">
        <v>9718</v>
      </c>
      <c r="E6468">
        <v>45.5</v>
      </c>
      <c r="F6468">
        <v>167</v>
      </c>
      <c r="G6468">
        <v>91</v>
      </c>
      <c r="H6468">
        <v>0</v>
      </c>
      <c r="I6468">
        <v>16</v>
      </c>
      <c r="J6468">
        <v>516</v>
      </c>
      <c r="K6468">
        <v>1</v>
      </c>
      <c r="L6468">
        <v>96</v>
      </c>
      <c r="M6468">
        <v>259</v>
      </c>
      <c r="N6468" t="s">
        <v>18</v>
      </c>
      <c r="O6468" s="1">
        <v>7.7395499999999996E-35</v>
      </c>
      <c r="P6468">
        <v>386</v>
      </c>
    </row>
    <row r="6469" spans="1:16" x14ac:dyDescent="0.25">
      <c r="A6469" t="s">
        <v>9719</v>
      </c>
      <c r="B6469">
        <v>852</v>
      </c>
      <c r="C6469" s="3" t="str">
        <f>HYPERLINK("http://www.uniprot.org/uniprot/G7IKJ3","tr|G7IKJ3|G7IKJ3_MEDTR")</f>
        <v>tr|G7IKJ3|G7IKJ3_MEDTR</v>
      </c>
      <c r="D6469" t="s">
        <v>3121</v>
      </c>
      <c r="E6469">
        <v>27.23</v>
      </c>
      <c r="F6469">
        <v>235</v>
      </c>
      <c r="G6469">
        <v>171</v>
      </c>
      <c r="H6469">
        <v>4</v>
      </c>
      <c r="I6469">
        <v>154</v>
      </c>
      <c r="J6469">
        <v>846</v>
      </c>
      <c r="K6469">
        <v>1</v>
      </c>
      <c r="L6469">
        <v>717</v>
      </c>
      <c r="M6469">
        <v>919</v>
      </c>
      <c r="N6469" t="s">
        <v>18</v>
      </c>
      <c r="O6469" s="1">
        <v>8.3452199999999997E-11</v>
      </c>
      <c r="P6469">
        <v>179</v>
      </c>
    </row>
    <row r="6470" spans="1:16" x14ac:dyDescent="0.25">
      <c r="A6470" t="s">
        <v>9720</v>
      </c>
      <c r="B6470">
        <v>810</v>
      </c>
      <c r="C6470" s="3" t="str">
        <f>HYPERLINK("http://www.uniprot.org/uniprot/I3SQW0","tr|I3SQW0|I3SQW0_LOTJA")</f>
        <v>tr|I3SQW0|I3SQW0_LOTJA</v>
      </c>
      <c r="D6470" t="s">
        <v>93</v>
      </c>
      <c r="E6470">
        <v>69.849999999999994</v>
      </c>
      <c r="F6470">
        <v>272</v>
      </c>
      <c r="G6470">
        <v>82</v>
      </c>
      <c r="H6470">
        <v>6</v>
      </c>
      <c r="I6470">
        <v>10</v>
      </c>
      <c r="J6470">
        <v>807</v>
      </c>
      <c r="K6470">
        <v>1</v>
      </c>
      <c r="L6470">
        <v>2</v>
      </c>
      <c r="M6470">
        <v>261</v>
      </c>
      <c r="N6470" t="s">
        <v>18</v>
      </c>
      <c r="O6470" s="1">
        <v>1.65344E-98</v>
      </c>
      <c r="P6470">
        <v>935</v>
      </c>
    </row>
    <row r="6471" spans="1:16" x14ac:dyDescent="0.25">
      <c r="A6471" t="s">
        <v>9721</v>
      </c>
      <c r="B6471">
        <v>846</v>
      </c>
      <c r="C6471" s="3" t="str">
        <f>HYPERLINK("http://www.uniprot.org/uniprot/Q6G288","tr|Q6G288|Q6G288_BARHE")</f>
        <v>tr|Q6G288|Q6G288_BARHE</v>
      </c>
      <c r="D6471" t="s">
        <v>9722</v>
      </c>
      <c r="E6471">
        <v>53.15</v>
      </c>
      <c r="F6471">
        <v>190</v>
      </c>
      <c r="G6471">
        <v>89</v>
      </c>
      <c r="H6471">
        <v>0</v>
      </c>
      <c r="I6471">
        <v>274</v>
      </c>
      <c r="J6471">
        <v>843</v>
      </c>
      <c r="K6471">
        <v>1</v>
      </c>
      <c r="L6471">
        <v>7</v>
      </c>
      <c r="M6471">
        <v>196</v>
      </c>
      <c r="N6471" t="s">
        <v>18</v>
      </c>
      <c r="O6471" s="1">
        <v>3.7770700000000002E-48</v>
      </c>
      <c r="P6471">
        <v>501</v>
      </c>
    </row>
    <row r="6472" spans="1:16" x14ac:dyDescent="0.25">
      <c r="A6472" t="s">
        <v>9723</v>
      </c>
      <c r="B6472">
        <v>1176</v>
      </c>
      <c r="C6472" s="3" t="str">
        <f>HYPERLINK("http://www.uniprot.org/uniprot/G7K9A4","tr|G7K9A4|G7K9A4_MEDTR")</f>
        <v>tr|G7K9A4|G7K9A4_MEDTR</v>
      </c>
      <c r="D6472" t="s">
        <v>9681</v>
      </c>
      <c r="E6472">
        <v>78.94</v>
      </c>
      <c r="F6472">
        <v>399</v>
      </c>
      <c r="G6472">
        <v>84</v>
      </c>
      <c r="H6472">
        <v>8</v>
      </c>
      <c r="I6472">
        <v>1</v>
      </c>
      <c r="J6472">
        <v>1173</v>
      </c>
      <c r="K6472">
        <v>1</v>
      </c>
      <c r="L6472">
        <v>1</v>
      </c>
      <c r="M6472">
        <v>385</v>
      </c>
      <c r="N6472" t="s">
        <v>18</v>
      </c>
      <c r="O6472" s="1">
        <v>2.0475300000000001E-166</v>
      </c>
      <c r="P6472">
        <v>1523</v>
      </c>
    </row>
    <row r="6473" spans="1:16" x14ac:dyDescent="0.25">
      <c r="A6473" t="s">
        <v>9724</v>
      </c>
      <c r="B6473">
        <v>978</v>
      </c>
      <c r="C6473" s="3" t="str">
        <f>HYPERLINK("http://www.uniprot.org/uniprot/B7FJ07","tr|B7FJ07|B7FJ07_MEDTR")</f>
        <v>tr|B7FJ07|B7FJ07_MEDTR</v>
      </c>
      <c r="D6473" t="s">
        <v>9725</v>
      </c>
      <c r="E6473">
        <v>92.28</v>
      </c>
      <c r="F6473">
        <v>324</v>
      </c>
      <c r="G6473">
        <v>25</v>
      </c>
      <c r="H6473">
        <v>0</v>
      </c>
      <c r="I6473">
        <v>1</v>
      </c>
      <c r="J6473">
        <v>972</v>
      </c>
      <c r="K6473">
        <v>1</v>
      </c>
      <c r="L6473">
        <v>1</v>
      </c>
      <c r="M6473">
        <v>324</v>
      </c>
      <c r="N6473" t="s">
        <v>18</v>
      </c>
      <c r="O6473" s="1">
        <v>6.2130399999999997E-168</v>
      </c>
      <c r="P6473">
        <v>1535</v>
      </c>
    </row>
    <row r="6474" spans="1:16" x14ac:dyDescent="0.25">
      <c r="A6474" t="s">
        <v>9726</v>
      </c>
      <c r="B6474">
        <v>927</v>
      </c>
      <c r="C6474" s="3" t="str">
        <f>HYPERLINK("http://www.uniprot.org/uniprot/G7IR52","tr|G7IR52|G7IR52_MEDTR")</f>
        <v>tr|G7IR52|G7IR52_MEDTR</v>
      </c>
      <c r="D6474" t="s">
        <v>9727</v>
      </c>
      <c r="E6474">
        <v>73.08</v>
      </c>
      <c r="F6474">
        <v>327</v>
      </c>
      <c r="G6474">
        <v>88</v>
      </c>
      <c r="H6474">
        <v>19</v>
      </c>
      <c r="I6474">
        <v>1</v>
      </c>
      <c r="J6474">
        <v>924</v>
      </c>
      <c r="K6474">
        <v>1</v>
      </c>
      <c r="L6474">
        <v>1</v>
      </c>
      <c r="M6474">
        <v>327</v>
      </c>
      <c r="N6474" t="s">
        <v>18</v>
      </c>
      <c r="O6474" s="1">
        <v>5.6951499999999995E-128</v>
      </c>
      <c r="P6474">
        <v>1190</v>
      </c>
    </row>
    <row r="6475" spans="1:16" x14ac:dyDescent="0.25">
      <c r="A6475" t="s">
        <v>9728</v>
      </c>
      <c r="B6475">
        <v>759</v>
      </c>
      <c r="C6475" s="3" t="str">
        <f>HYPERLINK("http://www.uniprot.org/uniprot/R9R672","tr|R9R672|R9R672_9FABA")</f>
        <v>tr|R9R672|R9R672_9FABA</v>
      </c>
      <c r="D6475" t="s">
        <v>9570</v>
      </c>
      <c r="E6475">
        <v>51.64</v>
      </c>
      <c r="F6475">
        <v>213</v>
      </c>
      <c r="G6475">
        <v>103</v>
      </c>
      <c r="H6475">
        <v>0</v>
      </c>
      <c r="I6475">
        <v>79</v>
      </c>
      <c r="J6475">
        <v>717</v>
      </c>
      <c r="K6475">
        <v>1</v>
      </c>
      <c r="L6475">
        <v>4</v>
      </c>
      <c r="M6475">
        <v>211</v>
      </c>
      <c r="N6475" t="s">
        <v>18</v>
      </c>
      <c r="O6475" s="1">
        <v>2.1510900000000002E-50</v>
      </c>
      <c r="P6475">
        <v>516</v>
      </c>
    </row>
    <row r="6476" spans="1:16" x14ac:dyDescent="0.25">
      <c r="A6476" t="s">
        <v>9729</v>
      </c>
      <c r="B6476">
        <v>234</v>
      </c>
      <c r="C6476" s="3" t="str">
        <f>HYPERLINK("http://www.uniprot.org/uniprot/G7K343","tr|G7K343|G7K343_MEDTR")</f>
        <v>tr|G7K343|G7K343_MEDTR</v>
      </c>
      <c r="D6476" t="s">
        <v>9730</v>
      </c>
      <c r="E6476">
        <v>45.34</v>
      </c>
      <c r="F6476">
        <v>86</v>
      </c>
      <c r="G6476">
        <v>47</v>
      </c>
      <c r="H6476">
        <v>11</v>
      </c>
      <c r="I6476">
        <v>7</v>
      </c>
      <c r="J6476">
        <v>231</v>
      </c>
      <c r="K6476">
        <v>1</v>
      </c>
      <c r="L6476">
        <v>4</v>
      </c>
      <c r="M6476">
        <v>86</v>
      </c>
      <c r="N6476" t="s">
        <v>18</v>
      </c>
      <c r="O6476" s="1">
        <v>2.1161599999999999E-8</v>
      </c>
      <c r="P6476">
        <v>154</v>
      </c>
    </row>
    <row r="6477" spans="1:16" x14ac:dyDescent="0.25">
      <c r="A6477" t="s">
        <v>9731</v>
      </c>
      <c r="B6477">
        <v>1185</v>
      </c>
      <c r="C6477" s="3" t="str">
        <f>HYPERLINK("http://www.uniprot.org/uniprot/G7IH01","tr|G7IH01|G7IH01_MEDTR")</f>
        <v>tr|G7IH01|G7IH01_MEDTR</v>
      </c>
      <c r="D6477" t="s">
        <v>59</v>
      </c>
      <c r="E6477">
        <v>35.57</v>
      </c>
      <c r="F6477">
        <v>253</v>
      </c>
      <c r="G6477">
        <v>163</v>
      </c>
      <c r="H6477">
        <v>32</v>
      </c>
      <c r="I6477">
        <v>397</v>
      </c>
      <c r="J6477">
        <v>1059</v>
      </c>
      <c r="K6477">
        <v>1</v>
      </c>
      <c r="L6477">
        <v>383</v>
      </c>
      <c r="M6477">
        <v>615</v>
      </c>
      <c r="N6477" t="s">
        <v>18</v>
      </c>
      <c r="O6477" s="1">
        <v>1.9352600000000001E-23</v>
      </c>
      <c r="P6477">
        <v>290</v>
      </c>
    </row>
    <row r="6478" spans="1:16" x14ac:dyDescent="0.25">
      <c r="A6478" t="s">
        <v>9732</v>
      </c>
      <c r="B6478">
        <v>291</v>
      </c>
      <c r="C6478" s="3" t="str">
        <f>HYPERLINK("http://www.uniprot.org/uniprot/Q949K8","tr|Q949K8|Q949K8_CICAR")</f>
        <v>tr|Q949K8|Q949K8_CICAR</v>
      </c>
      <c r="D6478" t="s">
        <v>55</v>
      </c>
      <c r="E6478">
        <v>69.41</v>
      </c>
      <c r="F6478">
        <v>85</v>
      </c>
      <c r="G6478">
        <v>26</v>
      </c>
      <c r="H6478">
        <v>0</v>
      </c>
      <c r="I6478">
        <v>10</v>
      </c>
      <c r="J6478">
        <v>264</v>
      </c>
      <c r="K6478">
        <v>1</v>
      </c>
      <c r="L6478">
        <v>13</v>
      </c>
      <c r="M6478">
        <v>97</v>
      </c>
      <c r="N6478" t="s">
        <v>18</v>
      </c>
      <c r="O6478" s="1">
        <v>2.7550900000000001E-24</v>
      </c>
      <c r="P6478">
        <v>291</v>
      </c>
    </row>
    <row r="6479" spans="1:16" x14ac:dyDescent="0.25">
      <c r="A6479" t="s">
        <v>9733</v>
      </c>
      <c r="B6479">
        <v>1401</v>
      </c>
      <c r="C6479" s="3" t="str">
        <f>HYPERLINK("http://www.uniprot.org/uniprot/G7L2K0","tr|G7L2K0|G7L2K0_MEDTR")</f>
        <v>tr|G7L2K0|G7L2K0_MEDTR</v>
      </c>
      <c r="D6479" t="s">
        <v>9734</v>
      </c>
      <c r="E6479">
        <v>76.510000000000005</v>
      </c>
      <c r="F6479">
        <v>379</v>
      </c>
      <c r="G6479">
        <v>89</v>
      </c>
      <c r="H6479">
        <v>33</v>
      </c>
      <c r="I6479">
        <v>1</v>
      </c>
      <c r="J6479">
        <v>1038</v>
      </c>
      <c r="K6479">
        <v>1</v>
      </c>
      <c r="L6479">
        <v>1</v>
      </c>
      <c r="M6479">
        <v>370</v>
      </c>
      <c r="N6479" t="s">
        <v>18</v>
      </c>
      <c r="O6479" s="1">
        <v>1.3065899999999999E-157</v>
      </c>
      <c r="P6479">
        <v>1448</v>
      </c>
    </row>
    <row r="6480" spans="1:16" x14ac:dyDescent="0.25">
      <c r="A6480" t="s">
        <v>9735</v>
      </c>
      <c r="B6480">
        <v>327</v>
      </c>
      <c r="C6480" s="3" t="str">
        <f>HYPERLINK("http://www.uniprot.org/uniprot/C6SZP3","tr|C6SZP3|C6SZP3_SOYBN")</f>
        <v>tr|C6SZP3|C6SZP3_SOYBN</v>
      </c>
      <c r="D6480" t="s">
        <v>28</v>
      </c>
      <c r="E6480">
        <v>56.17</v>
      </c>
      <c r="F6480">
        <v>89</v>
      </c>
      <c r="G6480">
        <v>39</v>
      </c>
      <c r="H6480">
        <v>0</v>
      </c>
      <c r="I6480">
        <v>10</v>
      </c>
      <c r="J6480">
        <v>276</v>
      </c>
      <c r="K6480">
        <v>1</v>
      </c>
      <c r="L6480">
        <v>2</v>
      </c>
      <c r="M6480">
        <v>85</v>
      </c>
      <c r="N6480" t="s">
        <v>18</v>
      </c>
      <c r="O6480" s="1">
        <v>1.4969600000000001E-17</v>
      </c>
      <c r="P6480">
        <v>233</v>
      </c>
    </row>
    <row r="6481" spans="1:16" x14ac:dyDescent="0.25">
      <c r="A6481" t="s">
        <v>9736</v>
      </c>
      <c r="B6481">
        <v>780</v>
      </c>
      <c r="C6481" s="3" t="str">
        <f>HYPERLINK("http://www.uniprot.org/uniprot/G7ZZJ2","tr|G7ZZJ2|G7ZZJ2_MEDTR")</f>
        <v>tr|G7ZZJ2|G7ZZJ2_MEDTR</v>
      </c>
      <c r="D6481" t="s">
        <v>9737</v>
      </c>
      <c r="E6481">
        <v>56.7</v>
      </c>
      <c r="F6481">
        <v>261</v>
      </c>
      <c r="G6481">
        <v>113</v>
      </c>
      <c r="H6481">
        <v>2</v>
      </c>
      <c r="I6481">
        <v>1</v>
      </c>
      <c r="J6481">
        <v>777</v>
      </c>
      <c r="K6481">
        <v>1</v>
      </c>
      <c r="L6481">
        <v>1</v>
      </c>
      <c r="M6481">
        <v>257</v>
      </c>
      <c r="N6481" t="s">
        <v>18</v>
      </c>
      <c r="O6481" s="1">
        <v>7.2270400000000001E-72</v>
      </c>
      <c r="P6481">
        <v>705</v>
      </c>
    </row>
    <row r="6482" spans="1:16" x14ac:dyDescent="0.25">
      <c r="A6482" t="s">
        <v>9738</v>
      </c>
      <c r="B6482">
        <v>906</v>
      </c>
      <c r="C6482" s="3" t="str">
        <f>HYPERLINK("http://www.uniprot.org/uniprot/G7JBJ8","tr|G7JBJ8|G7JBJ8_MEDTR")</f>
        <v>tr|G7JBJ8|G7JBJ8_MEDTR</v>
      </c>
      <c r="D6482" t="s">
        <v>9739</v>
      </c>
      <c r="E6482">
        <v>69.430000000000007</v>
      </c>
      <c r="F6482">
        <v>301</v>
      </c>
      <c r="G6482">
        <v>92</v>
      </c>
      <c r="H6482">
        <v>0</v>
      </c>
      <c r="I6482">
        <v>1</v>
      </c>
      <c r="J6482">
        <v>903</v>
      </c>
      <c r="K6482">
        <v>1</v>
      </c>
      <c r="L6482">
        <v>1</v>
      </c>
      <c r="M6482">
        <v>282</v>
      </c>
      <c r="N6482" t="s">
        <v>18</v>
      </c>
      <c r="O6482" s="1">
        <v>8.8513100000000005E-110</v>
      </c>
      <c r="P6482">
        <v>1033</v>
      </c>
    </row>
    <row r="6483" spans="1:16" x14ac:dyDescent="0.25">
      <c r="A6483" t="s">
        <v>9740</v>
      </c>
      <c r="B6483">
        <v>1986</v>
      </c>
      <c r="C6483" s="3" t="str">
        <f>HYPERLINK("http://www.uniprot.org/uniprot/I1NEN8","tr|I1NEN8|I1NEN8_SOYBN")</f>
        <v>tr|I1NEN8|I1NEN8_SOYBN</v>
      </c>
      <c r="D6483" t="s">
        <v>71</v>
      </c>
      <c r="E6483">
        <v>60.43</v>
      </c>
      <c r="F6483">
        <v>182</v>
      </c>
      <c r="G6483">
        <v>72</v>
      </c>
      <c r="H6483">
        <v>9</v>
      </c>
      <c r="I6483">
        <v>1444</v>
      </c>
      <c r="J6483">
        <v>1962</v>
      </c>
      <c r="K6483">
        <v>1</v>
      </c>
      <c r="L6483">
        <v>386</v>
      </c>
      <c r="M6483">
        <v>566</v>
      </c>
      <c r="N6483" t="s">
        <v>18</v>
      </c>
      <c r="O6483" s="1">
        <v>1.2337499999999999E-53</v>
      </c>
      <c r="P6483">
        <v>553</v>
      </c>
    </row>
    <row r="6484" spans="1:16" x14ac:dyDescent="0.25">
      <c r="A6484" t="s">
        <v>9741</v>
      </c>
      <c r="B6484">
        <v>1029</v>
      </c>
      <c r="C6484" s="3" t="str">
        <f>HYPERLINK("http://www.uniprot.org/uniprot/E5KXR1","tr|E5KXR1|E5KXR1_PEA")</f>
        <v>tr|E5KXR1|E5KXR1_PEA</v>
      </c>
      <c r="D6484" t="s">
        <v>9742</v>
      </c>
      <c r="E6484">
        <v>96.2</v>
      </c>
      <c r="F6484">
        <v>343</v>
      </c>
      <c r="G6484">
        <v>13</v>
      </c>
      <c r="H6484">
        <v>1</v>
      </c>
      <c r="I6484">
        <v>1</v>
      </c>
      <c r="J6484">
        <v>1026</v>
      </c>
      <c r="K6484">
        <v>1</v>
      </c>
      <c r="L6484">
        <v>1</v>
      </c>
      <c r="M6484">
        <v>343</v>
      </c>
      <c r="N6484" t="s">
        <v>18</v>
      </c>
      <c r="O6484">
        <v>0</v>
      </c>
      <c r="P6484">
        <v>1730</v>
      </c>
    </row>
    <row r="6485" spans="1:16" x14ac:dyDescent="0.25">
      <c r="A6485" t="s">
        <v>9743</v>
      </c>
      <c r="B6485">
        <v>2721</v>
      </c>
      <c r="C6485" s="3" t="str">
        <f>HYPERLINK("http://www.uniprot.org/uniprot/G7J2J5","tr|G7J2J5|G7J2J5_MEDTR")</f>
        <v>tr|G7J2J5|G7J2J5_MEDTR</v>
      </c>
      <c r="D6485" t="s">
        <v>9744</v>
      </c>
      <c r="E6485">
        <v>85.37</v>
      </c>
      <c r="F6485">
        <v>916</v>
      </c>
      <c r="G6485">
        <v>134</v>
      </c>
      <c r="H6485">
        <v>24</v>
      </c>
      <c r="I6485">
        <v>43</v>
      </c>
      <c r="J6485">
        <v>2718</v>
      </c>
      <c r="K6485">
        <v>1</v>
      </c>
      <c r="L6485">
        <v>15</v>
      </c>
      <c r="M6485">
        <v>930</v>
      </c>
      <c r="N6485" t="s">
        <v>18</v>
      </c>
      <c r="O6485">
        <v>0</v>
      </c>
      <c r="P6485">
        <v>4033</v>
      </c>
    </row>
    <row r="6486" spans="1:16" x14ac:dyDescent="0.25">
      <c r="A6486" t="s">
        <v>9745</v>
      </c>
      <c r="B6486">
        <v>597</v>
      </c>
      <c r="C6486" s="3" t="str">
        <f>HYPERLINK("http://www.uniprot.org/uniprot/Q2HRG6","tr|Q2HRG6|Q2HRG6_MEDTR")</f>
        <v>tr|Q2HRG6|Q2HRG6_MEDTR</v>
      </c>
      <c r="D6486" t="s">
        <v>9746</v>
      </c>
      <c r="E6486">
        <v>80.5</v>
      </c>
      <c r="F6486">
        <v>200</v>
      </c>
      <c r="G6486">
        <v>39</v>
      </c>
      <c r="H6486">
        <v>2</v>
      </c>
      <c r="I6486">
        <v>1</v>
      </c>
      <c r="J6486">
        <v>594</v>
      </c>
      <c r="K6486">
        <v>1</v>
      </c>
      <c r="L6486">
        <v>1</v>
      </c>
      <c r="M6486">
        <v>200</v>
      </c>
      <c r="N6486" t="s">
        <v>18</v>
      </c>
      <c r="O6486" s="1">
        <v>1.03568E-85</v>
      </c>
      <c r="P6486">
        <v>822</v>
      </c>
    </row>
    <row r="6487" spans="1:16" x14ac:dyDescent="0.25">
      <c r="A6487" t="s">
        <v>9747</v>
      </c>
      <c r="B6487">
        <v>657</v>
      </c>
      <c r="C6487" s="3" t="str">
        <f>HYPERLINK("http://www.uniprot.org/uniprot/I3SYH6","tr|I3SYH6|I3SYH6_LOTJA")</f>
        <v>tr|I3SYH6|I3SYH6_LOTJA</v>
      </c>
      <c r="D6487" t="s">
        <v>93</v>
      </c>
      <c r="E6487">
        <v>67.150000000000006</v>
      </c>
      <c r="F6487">
        <v>204</v>
      </c>
      <c r="G6487">
        <v>67</v>
      </c>
      <c r="H6487">
        <v>0</v>
      </c>
      <c r="I6487">
        <v>1</v>
      </c>
      <c r="J6487">
        <v>612</v>
      </c>
      <c r="K6487">
        <v>1</v>
      </c>
      <c r="L6487">
        <v>1</v>
      </c>
      <c r="M6487">
        <v>204</v>
      </c>
      <c r="N6487" t="s">
        <v>18</v>
      </c>
      <c r="O6487" s="1">
        <v>7.5668499999999998E-65</v>
      </c>
      <c r="P6487">
        <v>643</v>
      </c>
    </row>
    <row r="6488" spans="1:16" x14ac:dyDescent="0.25">
      <c r="A6488" t="s">
        <v>9748</v>
      </c>
      <c r="B6488">
        <v>1326</v>
      </c>
      <c r="C6488" s="3" t="str">
        <f>HYPERLINK("http://www.uniprot.org/uniprot/G7JRN3","tr|G7JRN3|G7JRN3_MEDTR")</f>
        <v>tr|G7JRN3|G7JRN3_MEDTR</v>
      </c>
      <c r="D6488" t="s">
        <v>9749</v>
      </c>
      <c r="E6488">
        <v>79.67</v>
      </c>
      <c r="F6488">
        <v>433</v>
      </c>
      <c r="G6488">
        <v>88</v>
      </c>
      <c r="H6488">
        <v>0</v>
      </c>
      <c r="I6488">
        <v>16</v>
      </c>
      <c r="J6488">
        <v>1314</v>
      </c>
      <c r="K6488">
        <v>1</v>
      </c>
      <c r="L6488">
        <v>100</v>
      </c>
      <c r="M6488">
        <v>528</v>
      </c>
      <c r="N6488" t="s">
        <v>18</v>
      </c>
      <c r="O6488">
        <v>0</v>
      </c>
      <c r="P6488">
        <v>1915</v>
      </c>
    </row>
    <row r="6489" spans="1:16" x14ac:dyDescent="0.25">
      <c r="A6489" t="s">
        <v>9750</v>
      </c>
      <c r="B6489">
        <v>1077</v>
      </c>
      <c r="C6489" s="3" t="str">
        <f>HYPERLINK("http://www.uniprot.org/uniprot/G7JUS4","tr|G7JUS4|G7JUS4_MEDTR")</f>
        <v>tr|G7JUS4|G7JUS4_MEDTR</v>
      </c>
      <c r="D6489" t="s">
        <v>9751</v>
      </c>
      <c r="E6489">
        <v>90.5</v>
      </c>
      <c r="F6489">
        <v>358</v>
      </c>
      <c r="G6489">
        <v>34</v>
      </c>
      <c r="H6489">
        <v>0</v>
      </c>
      <c r="I6489">
        <v>1</v>
      </c>
      <c r="J6489">
        <v>1074</v>
      </c>
      <c r="K6489">
        <v>1</v>
      </c>
      <c r="L6489">
        <v>1</v>
      </c>
      <c r="M6489">
        <v>358</v>
      </c>
      <c r="N6489" t="s">
        <v>18</v>
      </c>
      <c r="O6489">
        <v>0</v>
      </c>
      <c r="P6489">
        <v>1738</v>
      </c>
    </row>
    <row r="6490" spans="1:16" x14ac:dyDescent="0.25">
      <c r="A6490" t="s">
        <v>9752</v>
      </c>
      <c r="B6490">
        <v>573</v>
      </c>
      <c r="C6490" s="3" t="str">
        <f>HYPERLINK("http://www.uniprot.org/uniprot/G7JMC6","tr|G7JMC6|G7JMC6_MEDTR")</f>
        <v>tr|G7JMC6|G7JMC6_MEDTR</v>
      </c>
      <c r="D6490" t="s">
        <v>9753</v>
      </c>
      <c r="E6490">
        <v>95.75</v>
      </c>
      <c r="F6490">
        <v>165</v>
      </c>
      <c r="G6490">
        <v>7</v>
      </c>
      <c r="H6490">
        <v>0</v>
      </c>
      <c r="I6490">
        <v>34</v>
      </c>
      <c r="J6490">
        <v>528</v>
      </c>
      <c r="K6490">
        <v>1</v>
      </c>
      <c r="L6490">
        <v>12</v>
      </c>
      <c r="M6490">
        <v>176</v>
      </c>
      <c r="N6490" t="s">
        <v>18</v>
      </c>
      <c r="O6490" s="1">
        <v>1.9846699999999999E-88</v>
      </c>
      <c r="P6490">
        <v>845</v>
      </c>
    </row>
    <row r="6491" spans="1:16" x14ac:dyDescent="0.25">
      <c r="A6491" t="s">
        <v>9754</v>
      </c>
      <c r="B6491">
        <v>1860</v>
      </c>
      <c r="C6491" s="3" t="str">
        <f>HYPERLINK("http://www.uniprot.org/uniprot/B9SC35","tr|B9SC35|B9SC35_RICCO")</f>
        <v>tr|B9SC35|B9SC35_RICCO</v>
      </c>
      <c r="D6491" t="s">
        <v>9755</v>
      </c>
      <c r="E6491">
        <v>55.95</v>
      </c>
      <c r="F6491">
        <v>613</v>
      </c>
      <c r="G6491">
        <v>270</v>
      </c>
      <c r="H6491">
        <v>1</v>
      </c>
      <c r="I6491">
        <v>19</v>
      </c>
      <c r="J6491">
        <v>1854</v>
      </c>
      <c r="K6491">
        <v>1</v>
      </c>
      <c r="L6491">
        <v>1</v>
      </c>
      <c r="M6491">
        <v>610</v>
      </c>
      <c r="N6491" t="s">
        <v>18</v>
      </c>
      <c r="O6491">
        <v>0</v>
      </c>
      <c r="P6491">
        <v>1833</v>
      </c>
    </row>
    <row r="6492" spans="1:16" x14ac:dyDescent="0.25">
      <c r="A6492" t="s">
        <v>9756</v>
      </c>
      <c r="B6492">
        <v>558</v>
      </c>
      <c r="C6492" s="3" t="str">
        <f>HYPERLINK("http://www.uniprot.org/uniprot/G7LFG2","tr|G7LFG2|G7LFG2_MEDTR")</f>
        <v>tr|G7LFG2|G7LFG2_MEDTR</v>
      </c>
      <c r="D6492" t="s">
        <v>9757</v>
      </c>
      <c r="E6492">
        <v>87.23</v>
      </c>
      <c r="F6492">
        <v>188</v>
      </c>
      <c r="G6492">
        <v>24</v>
      </c>
      <c r="H6492">
        <v>3</v>
      </c>
      <c r="I6492">
        <v>1</v>
      </c>
      <c r="J6492">
        <v>555</v>
      </c>
      <c r="K6492">
        <v>1</v>
      </c>
      <c r="L6492">
        <v>1</v>
      </c>
      <c r="M6492">
        <v>188</v>
      </c>
      <c r="N6492" t="s">
        <v>18</v>
      </c>
      <c r="O6492" s="1">
        <v>1.09257E-85</v>
      </c>
      <c r="P6492">
        <v>821</v>
      </c>
    </row>
    <row r="6493" spans="1:16" x14ac:dyDescent="0.25">
      <c r="A6493" t="s">
        <v>9758</v>
      </c>
      <c r="B6493">
        <v>756</v>
      </c>
      <c r="C6493" s="3" t="str">
        <f>HYPERLINK("http://www.uniprot.org/uniprot/G7ZZ39","tr|G7ZZ39|G7ZZ39_MEDTR")</f>
        <v>tr|G7ZZ39|G7ZZ39_MEDTR</v>
      </c>
      <c r="D6493" t="s">
        <v>9759</v>
      </c>
      <c r="E6493">
        <v>91.66</v>
      </c>
      <c r="F6493">
        <v>252</v>
      </c>
      <c r="G6493">
        <v>21</v>
      </c>
      <c r="H6493">
        <v>2</v>
      </c>
      <c r="I6493">
        <v>4</v>
      </c>
      <c r="J6493">
        <v>753</v>
      </c>
      <c r="K6493">
        <v>1</v>
      </c>
      <c r="L6493">
        <v>18</v>
      </c>
      <c r="M6493">
        <v>268</v>
      </c>
      <c r="N6493" t="s">
        <v>18</v>
      </c>
      <c r="O6493" s="1">
        <v>7.8119599999999998E-137</v>
      </c>
      <c r="P6493">
        <v>1265</v>
      </c>
    </row>
    <row r="6494" spans="1:16" x14ac:dyDescent="0.25">
      <c r="A6494" t="s">
        <v>9760</v>
      </c>
      <c r="B6494">
        <v>1227</v>
      </c>
      <c r="C6494" s="3" t="str">
        <f>HYPERLINK("http://www.uniprot.org/uniprot/G7KCB2","tr|G7KCB2|G7KCB2_MEDTR")</f>
        <v>tr|G7KCB2|G7KCB2_MEDTR</v>
      </c>
      <c r="D6494" t="s">
        <v>9761</v>
      </c>
      <c r="E6494">
        <v>74.44</v>
      </c>
      <c r="F6494">
        <v>407</v>
      </c>
      <c r="G6494">
        <v>104</v>
      </c>
      <c r="H6494">
        <v>2</v>
      </c>
      <c r="I6494">
        <v>10</v>
      </c>
      <c r="J6494">
        <v>1224</v>
      </c>
      <c r="K6494">
        <v>1</v>
      </c>
      <c r="L6494">
        <v>1</v>
      </c>
      <c r="M6494">
        <v>401</v>
      </c>
      <c r="N6494" t="s">
        <v>18</v>
      </c>
      <c r="O6494" s="1">
        <v>1.14984E-167</v>
      </c>
      <c r="P6494">
        <v>1534</v>
      </c>
    </row>
    <row r="6495" spans="1:16" x14ac:dyDescent="0.25">
      <c r="A6495" t="s">
        <v>9762</v>
      </c>
      <c r="B6495">
        <v>4476</v>
      </c>
      <c r="C6495" s="3" t="str">
        <f>HYPERLINK("http://www.uniprot.org/uniprot/G7J5R6","tr|G7J5R6|G7J5R6_MEDTR")</f>
        <v>tr|G7J5R6|G7J5R6_MEDTR</v>
      </c>
      <c r="D6495" t="s">
        <v>9763</v>
      </c>
      <c r="E6495">
        <v>58.39</v>
      </c>
      <c r="F6495">
        <v>1512</v>
      </c>
      <c r="G6495">
        <v>629</v>
      </c>
      <c r="H6495">
        <v>24</v>
      </c>
      <c r="I6495">
        <v>1</v>
      </c>
      <c r="J6495">
        <v>4464</v>
      </c>
      <c r="K6495">
        <v>1</v>
      </c>
      <c r="L6495">
        <v>1</v>
      </c>
      <c r="M6495">
        <v>1379</v>
      </c>
      <c r="N6495" t="s">
        <v>18</v>
      </c>
      <c r="O6495">
        <v>0</v>
      </c>
      <c r="P6495">
        <v>4217</v>
      </c>
    </row>
    <row r="6496" spans="1:16" x14ac:dyDescent="0.25">
      <c r="A6496" t="s">
        <v>9764</v>
      </c>
      <c r="B6496">
        <v>1986</v>
      </c>
      <c r="C6496" s="3" t="str">
        <f>HYPERLINK("http://www.uniprot.org/uniprot/G7I2F3","tr|G7I2F3|G7I2F3_MEDTR")</f>
        <v>tr|G7I2F3|G7I2F3_MEDTR</v>
      </c>
      <c r="D6496" t="s">
        <v>257</v>
      </c>
      <c r="E6496">
        <v>30.05</v>
      </c>
      <c r="F6496">
        <v>366</v>
      </c>
      <c r="G6496">
        <v>256</v>
      </c>
      <c r="H6496">
        <v>30</v>
      </c>
      <c r="I6496">
        <v>964</v>
      </c>
      <c r="J6496">
        <v>1971</v>
      </c>
      <c r="K6496">
        <v>1</v>
      </c>
      <c r="L6496">
        <v>43</v>
      </c>
      <c r="M6496">
        <v>408</v>
      </c>
      <c r="N6496" t="s">
        <v>18</v>
      </c>
      <c r="O6496" s="1">
        <v>5.9582099999999995E-32</v>
      </c>
      <c r="P6496">
        <v>366</v>
      </c>
    </row>
    <row r="6497" spans="1:16" x14ac:dyDescent="0.25">
      <c r="A6497" t="s">
        <v>9765</v>
      </c>
      <c r="B6497">
        <v>1065</v>
      </c>
      <c r="C6497" s="3" t="str">
        <f>HYPERLINK("http://www.uniprot.org/uniprot/I1KHX8","tr|I1KHX8|I1KHX8_SOYBN")</f>
        <v>tr|I1KHX8|I1KHX8_SOYBN</v>
      </c>
      <c r="D6497" t="s">
        <v>117</v>
      </c>
      <c r="E6497">
        <v>86.76</v>
      </c>
      <c r="F6497">
        <v>355</v>
      </c>
      <c r="G6497">
        <v>47</v>
      </c>
      <c r="H6497">
        <v>1</v>
      </c>
      <c r="I6497">
        <v>1</v>
      </c>
      <c r="J6497">
        <v>1062</v>
      </c>
      <c r="K6497">
        <v>1</v>
      </c>
      <c r="L6497">
        <v>1</v>
      </c>
      <c r="M6497">
        <v>355</v>
      </c>
      <c r="N6497" t="s">
        <v>18</v>
      </c>
      <c r="O6497" s="1">
        <v>1.48383E-173</v>
      </c>
      <c r="P6497">
        <v>1584</v>
      </c>
    </row>
    <row r="6498" spans="1:16" x14ac:dyDescent="0.25">
      <c r="A6498" t="s">
        <v>9766</v>
      </c>
      <c r="B6498">
        <v>1374</v>
      </c>
      <c r="C6498" s="3" t="str">
        <f>HYPERLINK("http://www.uniprot.org/uniprot/G7K9A5","tr|G7K9A5|G7K9A5_MEDTR")</f>
        <v>tr|G7K9A5|G7K9A5_MEDTR</v>
      </c>
      <c r="D6498" t="s">
        <v>9767</v>
      </c>
      <c r="E6498">
        <v>87.17</v>
      </c>
      <c r="F6498">
        <v>460</v>
      </c>
      <c r="G6498">
        <v>59</v>
      </c>
      <c r="H6498">
        <v>3</v>
      </c>
      <c r="I6498">
        <v>1</v>
      </c>
      <c r="J6498">
        <v>1371</v>
      </c>
      <c r="K6498">
        <v>1</v>
      </c>
      <c r="L6498">
        <v>23</v>
      </c>
      <c r="M6498">
        <v>481</v>
      </c>
      <c r="N6498" t="s">
        <v>18</v>
      </c>
      <c r="O6498">
        <v>0</v>
      </c>
      <c r="P6498">
        <v>2021</v>
      </c>
    </row>
    <row r="6499" spans="1:16" x14ac:dyDescent="0.25">
      <c r="A6499" t="s">
        <v>9768</v>
      </c>
      <c r="B6499">
        <v>441</v>
      </c>
      <c r="C6499" s="3" t="str">
        <f>HYPERLINK("http://www.uniprot.org/uniprot/G7ILF2","tr|G7ILF2|G7ILF2_MEDTR")</f>
        <v>tr|G7ILF2|G7ILF2_MEDTR</v>
      </c>
      <c r="D6499" t="s">
        <v>9769</v>
      </c>
      <c r="E6499">
        <v>71.91</v>
      </c>
      <c r="F6499">
        <v>146</v>
      </c>
      <c r="G6499">
        <v>41</v>
      </c>
      <c r="H6499">
        <v>0</v>
      </c>
      <c r="I6499">
        <v>1</v>
      </c>
      <c r="J6499">
        <v>438</v>
      </c>
      <c r="K6499">
        <v>1</v>
      </c>
      <c r="L6499">
        <v>1</v>
      </c>
      <c r="M6499">
        <v>146</v>
      </c>
      <c r="N6499" t="s">
        <v>18</v>
      </c>
      <c r="O6499" s="1">
        <v>5.60602E-49</v>
      </c>
      <c r="P6499">
        <v>504</v>
      </c>
    </row>
    <row r="6500" spans="1:16" x14ac:dyDescent="0.25">
      <c r="A6500" t="s">
        <v>9770</v>
      </c>
      <c r="B6500">
        <v>1176</v>
      </c>
      <c r="C6500" s="3" t="str">
        <f>HYPERLINK("http://www.uniprot.org/uniprot/G7IJW7","tr|G7IJW7|G7IJW7_MEDTR")</f>
        <v>tr|G7IJW7|G7IJW7_MEDTR</v>
      </c>
      <c r="D6500" t="s">
        <v>9771</v>
      </c>
      <c r="E6500">
        <v>70.42</v>
      </c>
      <c r="F6500">
        <v>443</v>
      </c>
      <c r="G6500">
        <v>131</v>
      </c>
      <c r="H6500">
        <v>52</v>
      </c>
      <c r="I6500">
        <v>1</v>
      </c>
      <c r="J6500">
        <v>1173</v>
      </c>
      <c r="K6500">
        <v>1</v>
      </c>
      <c r="L6500">
        <v>1</v>
      </c>
      <c r="M6500">
        <v>442</v>
      </c>
      <c r="N6500" t="s">
        <v>18</v>
      </c>
      <c r="O6500" s="1">
        <v>5.3882400000000001E-167</v>
      </c>
      <c r="P6500">
        <v>1528</v>
      </c>
    </row>
    <row r="6501" spans="1:16" x14ac:dyDescent="0.25">
      <c r="A6501" t="s">
        <v>9772</v>
      </c>
      <c r="B6501">
        <v>1011</v>
      </c>
      <c r="C6501" s="3" t="str">
        <f>HYPERLINK("http://www.uniprot.org/uniprot/A2Q3Z8","tr|A2Q3Z8|A2Q3Z8_MEDTR")</f>
        <v>tr|A2Q3Z8|A2Q3Z8_MEDTR</v>
      </c>
      <c r="D6501" t="s">
        <v>9773</v>
      </c>
      <c r="E6501">
        <v>89.48</v>
      </c>
      <c r="F6501">
        <v>333</v>
      </c>
      <c r="G6501">
        <v>35</v>
      </c>
      <c r="H6501">
        <v>0</v>
      </c>
      <c r="I6501">
        <v>10</v>
      </c>
      <c r="J6501">
        <v>1008</v>
      </c>
      <c r="K6501">
        <v>1</v>
      </c>
      <c r="L6501">
        <v>207</v>
      </c>
      <c r="M6501">
        <v>534</v>
      </c>
      <c r="N6501" t="s">
        <v>18</v>
      </c>
      <c r="O6501" s="1">
        <v>2.2351799999999998E-176</v>
      </c>
      <c r="P6501">
        <v>1608</v>
      </c>
    </row>
    <row r="6502" spans="1:16" x14ac:dyDescent="0.25">
      <c r="A6502" t="s">
        <v>9774</v>
      </c>
      <c r="B6502">
        <v>1023</v>
      </c>
      <c r="C6502" s="3" t="str">
        <f>HYPERLINK("http://www.uniprot.org/uniprot/E9KID2","tr|E9KID2|E9KID2_MEDTR")</f>
        <v>tr|E9KID2|E9KID2_MEDTR</v>
      </c>
      <c r="D6502" t="s">
        <v>9775</v>
      </c>
      <c r="E6502">
        <v>80.72</v>
      </c>
      <c r="F6502">
        <v>358</v>
      </c>
      <c r="G6502">
        <v>69</v>
      </c>
      <c r="H6502">
        <v>18</v>
      </c>
      <c r="I6502">
        <v>1</v>
      </c>
      <c r="J6502">
        <v>1020</v>
      </c>
      <c r="K6502">
        <v>1</v>
      </c>
      <c r="L6502">
        <v>1</v>
      </c>
      <c r="M6502">
        <v>357</v>
      </c>
      <c r="N6502" t="s">
        <v>18</v>
      </c>
      <c r="O6502" s="1">
        <v>2.6169900000000002E-164</v>
      </c>
      <c r="P6502">
        <v>1504</v>
      </c>
    </row>
    <row r="6503" spans="1:16" x14ac:dyDescent="0.25">
      <c r="A6503" t="s">
        <v>9776</v>
      </c>
      <c r="B6503">
        <v>1047</v>
      </c>
      <c r="C6503" s="3" t="str">
        <f>HYPERLINK("http://www.uniprot.org/uniprot/G7K0H8","tr|G7K0H8|G7K0H8_MEDTR")</f>
        <v>tr|G7K0H8|G7K0H8_MEDTR</v>
      </c>
      <c r="D6503" t="s">
        <v>9777</v>
      </c>
      <c r="E6503">
        <v>80.739999999999995</v>
      </c>
      <c r="F6503">
        <v>348</v>
      </c>
      <c r="G6503">
        <v>67</v>
      </c>
      <c r="H6503">
        <v>0</v>
      </c>
      <c r="I6503">
        <v>1</v>
      </c>
      <c r="J6503">
        <v>1044</v>
      </c>
      <c r="K6503">
        <v>1</v>
      </c>
      <c r="L6503">
        <v>1</v>
      </c>
      <c r="M6503">
        <v>348</v>
      </c>
      <c r="N6503" t="s">
        <v>18</v>
      </c>
      <c r="O6503" s="1">
        <v>3.0121300000000003E-163</v>
      </c>
      <c r="P6503">
        <v>1495</v>
      </c>
    </row>
    <row r="6504" spans="1:16" x14ac:dyDescent="0.25">
      <c r="A6504" t="s">
        <v>9778</v>
      </c>
      <c r="B6504">
        <v>1221</v>
      </c>
      <c r="C6504" s="3" t="str">
        <f>HYPERLINK("http://www.uniprot.org/uniprot/A5B592","tr|A5B592|A5B592_VITVI")</f>
        <v>tr|A5B592|A5B592_VITVI</v>
      </c>
      <c r="D6504" t="s">
        <v>250</v>
      </c>
      <c r="E6504">
        <v>29.72</v>
      </c>
      <c r="F6504">
        <v>323</v>
      </c>
      <c r="G6504">
        <v>227</v>
      </c>
      <c r="H6504">
        <v>11</v>
      </c>
      <c r="I6504">
        <v>1</v>
      </c>
      <c r="J6504">
        <v>936</v>
      </c>
      <c r="K6504">
        <v>1</v>
      </c>
      <c r="L6504">
        <v>1094</v>
      </c>
      <c r="M6504">
        <v>1408</v>
      </c>
      <c r="N6504" t="s">
        <v>18</v>
      </c>
      <c r="O6504" s="1">
        <v>1.8949500000000001E-29</v>
      </c>
      <c r="P6504">
        <v>342</v>
      </c>
    </row>
    <row r="6505" spans="1:16" x14ac:dyDescent="0.25">
      <c r="A6505" t="s">
        <v>9779</v>
      </c>
      <c r="B6505">
        <v>801</v>
      </c>
      <c r="C6505" s="3" t="str">
        <f>HYPERLINK("http://www.uniprot.org/uniprot/A2Q3P5","tr|A2Q3P5|A2Q3P5_MEDTR")</f>
        <v>tr|A2Q3P5|A2Q3P5_MEDTR</v>
      </c>
      <c r="D6505" t="s">
        <v>9780</v>
      </c>
      <c r="E6505">
        <v>69.17</v>
      </c>
      <c r="F6505">
        <v>266</v>
      </c>
      <c r="G6505">
        <v>82</v>
      </c>
      <c r="H6505">
        <v>0</v>
      </c>
      <c r="I6505">
        <v>1</v>
      </c>
      <c r="J6505">
        <v>798</v>
      </c>
      <c r="K6505">
        <v>1</v>
      </c>
      <c r="L6505">
        <v>1</v>
      </c>
      <c r="M6505">
        <v>262</v>
      </c>
      <c r="N6505" t="s">
        <v>18</v>
      </c>
      <c r="O6505" s="1">
        <v>4.5495400000000003E-93</v>
      </c>
      <c r="P6505">
        <v>888</v>
      </c>
    </row>
    <row r="6506" spans="1:16" x14ac:dyDescent="0.25">
      <c r="A6506" t="s">
        <v>9781</v>
      </c>
      <c r="B6506">
        <v>591</v>
      </c>
      <c r="C6506" s="3" t="str">
        <f>HYPERLINK("http://www.uniprot.org/uniprot/I1LB36","tr|I1LB36|I1LB36_SOYBN")</f>
        <v>tr|I1LB36|I1LB36_SOYBN</v>
      </c>
      <c r="D6506" t="s">
        <v>28</v>
      </c>
      <c r="E6506">
        <v>61.41</v>
      </c>
      <c r="F6506">
        <v>184</v>
      </c>
      <c r="G6506">
        <v>71</v>
      </c>
      <c r="H6506">
        <v>4</v>
      </c>
      <c r="I6506">
        <v>1</v>
      </c>
      <c r="J6506">
        <v>540</v>
      </c>
      <c r="K6506">
        <v>1</v>
      </c>
      <c r="L6506">
        <v>1</v>
      </c>
      <c r="M6506">
        <v>183</v>
      </c>
      <c r="N6506" t="s">
        <v>18</v>
      </c>
      <c r="O6506" s="1">
        <v>7.4981600000000004E-49</v>
      </c>
      <c r="P6506">
        <v>504</v>
      </c>
    </row>
    <row r="6507" spans="1:16" x14ac:dyDescent="0.25">
      <c r="A6507" t="s">
        <v>9782</v>
      </c>
      <c r="B6507">
        <v>420</v>
      </c>
      <c r="C6507" s="3" t="str">
        <f>HYPERLINK("http://www.uniprot.org/uniprot/Q9M3H6","tr|Q9M3H6|Q9M3H6_CICAR")</f>
        <v>tr|Q9M3H6|Q9M3H6_CICAR</v>
      </c>
      <c r="D6507" t="s">
        <v>9783</v>
      </c>
      <c r="E6507">
        <v>92.59</v>
      </c>
      <c r="F6507">
        <v>108</v>
      </c>
      <c r="G6507">
        <v>8</v>
      </c>
      <c r="H6507">
        <v>0</v>
      </c>
      <c r="I6507">
        <v>94</v>
      </c>
      <c r="J6507">
        <v>417</v>
      </c>
      <c r="K6507">
        <v>1</v>
      </c>
      <c r="L6507">
        <v>32</v>
      </c>
      <c r="M6507">
        <v>139</v>
      </c>
      <c r="N6507" t="s">
        <v>18</v>
      </c>
      <c r="O6507" s="1">
        <v>1.5290999999999999E-46</v>
      </c>
      <c r="P6507">
        <v>483</v>
      </c>
    </row>
    <row r="6508" spans="1:16" x14ac:dyDescent="0.25">
      <c r="A6508" t="s">
        <v>9784</v>
      </c>
      <c r="B6508">
        <v>444</v>
      </c>
      <c r="C6508" s="3" t="str">
        <f>HYPERLINK("http://www.uniprot.org/uniprot/F6LIE1","tr|F6LIE1|F6LIE1_PICAB")</f>
        <v>tr|F6LIE1|F6LIE1_PICAB</v>
      </c>
      <c r="D6508" t="s">
        <v>9785</v>
      </c>
      <c r="E6508">
        <v>50.83</v>
      </c>
      <c r="F6508">
        <v>120</v>
      </c>
      <c r="G6508">
        <v>59</v>
      </c>
      <c r="H6508">
        <v>0</v>
      </c>
      <c r="I6508">
        <v>4</v>
      </c>
      <c r="J6508">
        <v>363</v>
      </c>
      <c r="K6508">
        <v>1</v>
      </c>
      <c r="L6508">
        <v>4</v>
      </c>
      <c r="M6508">
        <v>119</v>
      </c>
      <c r="N6508" t="s">
        <v>18</v>
      </c>
      <c r="O6508" s="1">
        <v>1.4784700000000001E-25</v>
      </c>
      <c r="P6508">
        <v>302</v>
      </c>
    </row>
    <row r="6509" spans="1:16" x14ac:dyDescent="0.25">
      <c r="A6509" t="s">
        <v>9786</v>
      </c>
      <c r="B6509">
        <v>498</v>
      </c>
      <c r="C6509" s="3" t="str">
        <f>HYPERLINK("http://www.uniprot.org/uniprot/I1L7A2","tr|I1L7A2|I1L7A2_SOYBN")</f>
        <v>tr|I1L7A2|I1L7A2_SOYBN</v>
      </c>
      <c r="D6509" t="s">
        <v>99</v>
      </c>
      <c r="E6509">
        <v>73.2</v>
      </c>
      <c r="F6509">
        <v>153</v>
      </c>
      <c r="G6509">
        <v>41</v>
      </c>
      <c r="H6509">
        <v>0</v>
      </c>
      <c r="I6509">
        <v>1</v>
      </c>
      <c r="J6509">
        <v>459</v>
      </c>
      <c r="K6509">
        <v>1</v>
      </c>
      <c r="L6509">
        <v>1</v>
      </c>
      <c r="M6509">
        <v>153</v>
      </c>
      <c r="N6509" t="s">
        <v>18</v>
      </c>
      <c r="O6509" s="1">
        <v>2.50175E-57</v>
      </c>
      <c r="P6509">
        <v>576</v>
      </c>
    </row>
    <row r="6510" spans="1:16" x14ac:dyDescent="0.25">
      <c r="A6510" t="s">
        <v>9787</v>
      </c>
      <c r="B6510">
        <v>1023</v>
      </c>
      <c r="C6510" s="3" t="str">
        <f>HYPERLINK("http://www.uniprot.org/uniprot/G7J913","tr|G7J913|G7J913_MEDTR")</f>
        <v>tr|G7J913|G7J913_MEDTR</v>
      </c>
      <c r="D6510" t="s">
        <v>9788</v>
      </c>
      <c r="E6510">
        <v>89.91</v>
      </c>
      <c r="F6510">
        <v>337</v>
      </c>
      <c r="G6510">
        <v>34</v>
      </c>
      <c r="H6510">
        <v>0</v>
      </c>
      <c r="I6510">
        <v>1</v>
      </c>
      <c r="J6510">
        <v>1011</v>
      </c>
      <c r="K6510">
        <v>1</v>
      </c>
      <c r="L6510">
        <v>1</v>
      </c>
      <c r="M6510">
        <v>337</v>
      </c>
      <c r="N6510" t="s">
        <v>18</v>
      </c>
      <c r="O6510">
        <v>0</v>
      </c>
      <c r="P6510">
        <v>1667</v>
      </c>
    </row>
    <row r="6511" spans="1:16" x14ac:dyDescent="0.25">
      <c r="A6511" t="s">
        <v>9789</v>
      </c>
      <c r="B6511">
        <v>1773</v>
      </c>
      <c r="C6511" s="3" t="str">
        <f>HYPERLINK("http://www.uniprot.org/uniprot/G7J2J3","tr|G7J2J3|G7J2J3_MEDTR")</f>
        <v>tr|G7J2J3|G7J2J3_MEDTR</v>
      </c>
      <c r="D6511" t="s">
        <v>9790</v>
      </c>
      <c r="E6511">
        <v>80.540000000000006</v>
      </c>
      <c r="F6511">
        <v>591</v>
      </c>
      <c r="G6511">
        <v>115</v>
      </c>
      <c r="H6511">
        <v>1</v>
      </c>
      <c r="I6511">
        <v>1</v>
      </c>
      <c r="J6511">
        <v>1770</v>
      </c>
      <c r="K6511">
        <v>1</v>
      </c>
      <c r="L6511">
        <v>1</v>
      </c>
      <c r="M6511">
        <v>570</v>
      </c>
      <c r="N6511" t="s">
        <v>18</v>
      </c>
      <c r="O6511">
        <v>0</v>
      </c>
      <c r="P6511">
        <v>2463</v>
      </c>
    </row>
    <row r="6512" spans="1:16" x14ac:dyDescent="0.25">
      <c r="A6512" t="s">
        <v>9791</v>
      </c>
      <c r="B6512">
        <v>1749</v>
      </c>
      <c r="C6512" s="3" t="str">
        <f>HYPERLINK("http://www.uniprot.org/uniprot/G7LJN2","tr|G7LJN2|G7LJN2_MEDTR")</f>
        <v>tr|G7LJN2|G7LJN2_MEDTR</v>
      </c>
      <c r="D6512" t="s">
        <v>9792</v>
      </c>
      <c r="E6512">
        <v>86.39</v>
      </c>
      <c r="F6512">
        <v>566</v>
      </c>
      <c r="G6512">
        <v>77</v>
      </c>
      <c r="H6512">
        <v>0</v>
      </c>
      <c r="I6512">
        <v>49</v>
      </c>
      <c r="J6512">
        <v>1746</v>
      </c>
      <c r="K6512">
        <v>1</v>
      </c>
      <c r="L6512">
        <v>1</v>
      </c>
      <c r="M6512">
        <v>551</v>
      </c>
      <c r="N6512" t="s">
        <v>18</v>
      </c>
      <c r="O6512">
        <v>0</v>
      </c>
      <c r="P6512">
        <v>2526</v>
      </c>
    </row>
    <row r="6513" spans="1:16" x14ac:dyDescent="0.25">
      <c r="A6513" t="s">
        <v>9793</v>
      </c>
      <c r="B6513">
        <v>1161</v>
      </c>
      <c r="C6513" s="3" t="str">
        <f>HYPERLINK("http://www.uniprot.org/uniprot/K7K5F4","tr|K7K5F4|K7K5F4_SOYBN")</f>
        <v>tr|K7K5F4|K7K5F4_SOYBN</v>
      </c>
      <c r="D6513" t="s">
        <v>28</v>
      </c>
      <c r="E6513">
        <v>80.19</v>
      </c>
      <c r="F6513">
        <v>409</v>
      </c>
      <c r="G6513">
        <v>81</v>
      </c>
      <c r="H6513">
        <v>28</v>
      </c>
      <c r="I6513">
        <v>1</v>
      </c>
      <c r="J6513">
        <v>1143</v>
      </c>
      <c r="K6513">
        <v>1</v>
      </c>
      <c r="L6513">
        <v>560</v>
      </c>
      <c r="M6513">
        <v>966</v>
      </c>
      <c r="N6513" t="s">
        <v>18</v>
      </c>
      <c r="O6513">
        <v>0</v>
      </c>
      <c r="P6513">
        <v>1685</v>
      </c>
    </row>
    <row r="6514" spans="1:16" x14ac:dyDescent="0.25">
      <c r="A6514" t="s">
        <v>9794</v>
      </c>
      <c r="B6514">
        <v>342</v>
      </c>
      <c r="C6514" s="3" t="str">
        <f>HYPERLINK("http://www.uniprot.org/uniprot/G7JUS2","tr|G7JUS2|G7JUS2_MEDTR")</f>
        <v>tr|G7JUS2|G7JUS2_MEDTR</v>
      </c>
      <c r="D6514" t="s">
        <v>9795</v>
      </c>
      <c r="E6514">
        <v>88.17</v>
      </c>
      <c r="F6514">
        <v>93</v>
      </c>
      <c r="G6514">
        <v>11</v>
      </c>
      <c r="H6514">
        <v>0</v>
      </c>
      <c r="I6514">
        <v>61</v>
      </c>
      <c r="J6514">
        <v>339</v>
      </c>
      <c r="K6514">
        <v>1</v>
      </c>
      <c r="L6514">
        <v>20</v>
      </c>
      <c r="M6514">
        <v>112</v>
      </c>
      <c r="N6514" t="s">
        <v>18</v>
      </c>
      <c r="O6514" s="1">
        <v>9.4369100000000003E-41</v>
      </c>
      <c r="P6514">
        <v>433</v>
      </c>
    </row>
    <row r="6515" spans="1:16" x14ac:dyDescent="0.25">
      <c r="A6515" t="s">
        <v>9796</v>
      </c>
      <c r="B6515">
        <v>663</v>
      </c>
      <c r="C6515" s="3" t="str">
        <f>HYPERLINK("http://www.uniprot.org/uniprot/G7JMD1","tr|G7JMD1|G7JMD1_MEDTR")</f>
        <v>tr|G7JMD1|G7JMD1_MEDTR</v>
      </c>
      <c r="D6515" t="s">
        <v>9797</v>
      </c>
      <c r="E6515">
        <v>37.44</v>
      </c>
      <c r="F6515">
        <v>219</v>
      </c>
      <c r="G6515">
        <v>137</v>
      </c>
      <c r="H6515">
        <v>0</v>
      </c>
      <c r="I6515">
        <v>1</v>
      </c>
      <c r="J6515">
        <v>657</v>
      </c>
      <c r="K6515">
        <v>1</v>
      </c>
      <c r="L6515">
        <v>1</v>
      </c>
      <c r="M6515">
        <v>200</v>
      </c>
      <c r="N6515" t="s">
        <v>18</v>
      </c>
      <c r="O6515" s="1">
        <v>6.8600499999999999E-29</v>
      </c>
      <c r="P6515">
        <v>333</v>
      </c>
    </row>
    <row r="6516" spans="1:16" x14ac:dyDescent="0.25">
      <c r="A6516" t="s">
        <v>9798</v>
      </c>
      <c r="B6516">
        <v>2115</v>
      </c>
      <c r="C6516" s="3" t="str">
        <f>HYPERLINK("http://www.uniprot.org/uniprot/K7MM68","tr|K7MM68|K7MM68_SOYBN")</f>
        <v>tr|K7MM68|K7MM68_SOYBN</v>
      </c>
      <c r="D6516" t="s">
        <v>28</v>
      </c>
      <c r="E6516">
        <v>82.36</v>
      </c>
      <c r="F6516">
        <v>709</v>
      </c>
      <c r="G6516">
        <v>125</v>
      </c>
      <c r="H6516">
        <v>6</v>
      </c>
      <c r="I6516">
        <v>1</v>
      </c>
      <c r="J6516">
        <v>2109</v>
      </c>
      <c r="K6516">
        <v>1</v>
      </c>
      <c r="L6516">
        <v>1</v>
      </c>
      <c r="M6516">
        <v>709</v>
      </c>
      <c r="N6516" t="s">
        <v>18</v>
      </c>
      <c r="O6516">
        <v>0</v>
      </c>
      <c r="P6516">
        <v>2935</v>
      </c>
    </row>
    <row r="6517" spans="1:16" x14ac:dyDescent="0.25">
      <c r="A6517" t="s">
        <v>9799</v>
      </c>
      <c r="B6517">
        <v>1602</v>
      </c>
      <c r="C6517" s="3" t="str">
        <f>HYPERLINK("http://www.uniprot.org/uniprot/G7LFG1","tr|G7LFG1|G7LFG1_MEDTR")</f>
        <v>tr|G7LFG1|G7LFG1_MEDTR</v>
      </c>
      <c r="D6517" t="s">
        <v>9800</v>
      </c>
      <c r="E6517">
        <v>94.71</v>
      </c>
      <c r="F6517">
        <v>549</v>
      </c>
      <c r="G6517">
        <v>29</v>
      </c>
      <c r="H6517">
        <v>16</v>
      </c>
      <c r="I6517">
        <v>1</v>
      </c>
      <c r="J6517">
        <v>1599</v>
      </c>
      <c r="K6517">
        <v>1</v>
      </c>
      <c r="L6517">
        <v>1</v>
      </c>
      <c r="M6517">
        <v>549</v>
      </c>
      <c r="N6517" t="s">
        <v>18</v>
      </c>
      <c r="O6517">
        <v>0</v>
      </c>
      <c r="P6517">
        <v>2687</v>
      </c>
    </row>
    <row r="6518" spans="1:16" x14ac:dyDescent="0.25">
      <c r="A6518" t="s">
        <v>9801</v>
      </c>
      <c r="B6518">
        <v>1845</v>
      </c>
      <c r="C6518" s="3" t="str">
        <f>HYPERLINK("http://www.uniprot.org/uniprot/G7KT53","tr|G7KT53|G7KT53_MEDTR")</f>
        <v>tr|G7KT53|G7KT53_MEDTR</v>
      </c>
      <c r="D6518" t="s">
        <v>9802</v>
      </c>
      <c r="E6518">
        <v>84.2</v>
      </c>
      <c r="F6518">
        <v>595</v>
      </c>
      <c r="G6518">
        <v>94</v>
      </c>
      <c r="H6518">
        <v>0</v>
      </c>
      <c r="I6518">
        <v>1</v>
      </c>
      <c r="J6518">
        <v>1785</v>
      </c>
      <c r="K6518">
        <v>1</v>
      </c>
      <c r="L6518">
        <v>123</v>
      </c>
      <c r="M6518">
        <v>717</v>
      </c>
      <c r="N6518" t="s">
        <v>18</v>
      </c>
      <c r="O6518">
        <v>0</v>
      </c>
      <c r="P6518">
        <v>2628</v>
      </c>
    </row>
    <row r="6519" spans="1:16" x14ac:dyDescent="0.25">
      <c r="A6519" t="s">
        <v>9803</v>
      </c>
      <c r="B6519">
        <v>1608</v>
      </c>
      <c r="C6519" s="3" t="str">
        <f>HYPERLINK("http://www.uniprot.org/uniprot/O78672","tr|O78672|O78672_VICFA")</f>
        <v>tr|O78672|O78672_VICFA</v>
      </c>
      <c r="D6519" t="s">
        <v>9804</v>
      </c>
      <c r="E6519">
        <v>82.48</v>
      </c>
      <c r="F6519">
        <v>411</v>
      </c>
      <c r="G6519">
        <v>72</v>
      </c>
      <c r="H6519">
        <v>0</v>
      </c>
      <c r="I6519">
        <v>241</v>
      </c>
      <c r="J6519">
        <v>1473</v>
      </c>
      <c r="K6519">
        <v>1</v>
      </c>
      <c r="L6519">
        <v>78</v>
      </c>
      <c r="M6519">
        <v>451</v>
      </c>
      <c r="N6519" t="s">
        <v>18</v>
      </c>
      <c r="O6519">
        <v>0</v>
      </c>
      <c r="P6519">
        <v>1731</v>
      </c>
    </row>
    <row r="6520" spans="1:16" x14ac:dyDescent="0.25">
      <c r="A6520" t="s">
        <v>9805</v>
      </c>
      <c r="B6520">
        <v>507</v>
      </c>
      <c r="C6520" s="3" t="str">
        <f>HYPERLINK("http://www.uniprot.org/uniprot/K7MWI8","tr|K7MWI8|K7MWI8_SOYBN")</f>
        <v>tr|K7MWI8|K7MWI8_SOYBN</v>
      </c>
      <c r="D6520" t="s">
        <v>28</v>
      </c>
      <c r="E6520">
        <v>69.09</v>
      </c>
      <c r="F6520">
        <v>55</v>
      </c>
      <c r="G6520">
        <v>17</v>
      </c>
      <c r="H6520">
        <v>0</v>
      </c>
      <c r="I6520">
        <v>49</v>
      </c>
      <c r="J6520">
        <v>213</v>
      </c>
      <c r="K6520">
        <v>1</v>
      </c>
      <c r="L6520">
        <v>204</v>
      </c>
      <c r="M6520">
        <v>258</v>
      </c>
      <c r="N6520" t="s">
        <v>18</v>
      </c>
      <c r="O6520" s="1">
        <v>4.1165700000000001E-12</v>
      </c>
      <c r="P6520">
        <v>186</v>
      </c>
    </row>
    <row r="6521" spans="1:16" x14ac:dyDescent="0.25">
      <c r="A6521" t="s">
        <v>9806</v>
      </c>
      <c r="B6521">
        <v>843</v>
      </c>
      <c r="C6521" s="3" t="str">
        <f>HYPERLINK("http://www.uniprot.org/uniprot/G7J0C4","tr|G7J0C4|G7J0C4_MEDTR")</f>
        <v>tr|G7J0C4|G7J0C4_MEDTR</v>
      </c>
      <c r="D6521" t="s">
        <v>8886</v>
      </c>
      <c r="E6521">
        <v>38.049999999999997</v>
      </c>
      <c r="F6521">
        <v>113</v>
      </c>
      <c r="G6521">
        <v>70</v>
      </c>
      <c r="H6521">
        <v>0</v>
      </c>
      <c r="I6521">
        <v>478</v>
      </c>
      <c r="J6521">
        <v>816</v>
      </c>
      <c r="K6521">
        <v>1</v>
      </c>
      <c r="L6521">
        <v>252</v>
      </c>
      <c r="M6521">
        <v>362</v>
      </c>
      <c r="N6521" t="s">
        <v>18</v>
      </c>
      <c r="O6521" s="1">
        <v>5.8388699999999998E-17</v>
      </c>
      <c r="P6521">
        <v>232</v>
      </c>
    </row>
    <row r="6522" spans="1:16" x14ac:dyDescent="0.25">
      <c r="A6522" t="s">
        <v>9807</v>
      </c>
      <c r="B6522">
        <v>648</v>
      </c>
      <c r="C6522" s="3" t="str">
        <f>HYPERLINK("http://www.uniprot.org/uniprot/I3SQF4","tr|I3SQF4|I3SQF4_MEDTR")</f>
        <v>tr|I3SQF4|I3SQF4_MEDTR</v>
      </c>
      <c r="D6522" t="s">
        <v>22</v>
      </c>
      <c r="E6522">
        <v>62.55</v>
      </c>
      <c r="F6522">
        <v>211</v>
      </c>
      <c r="G6522">
        <v>79</v>
      </c>
      <c r="H6522">
        <v>1</v>
      </c>
      <c r="I6522">
        <v>1</v>
      </c>
      <c r="J6522">
        <v>630</v>
      </c>
      <c r="K6522">
        <v>1</v>
      </c>
      <c r="L6522">
        <v>229</v>
      </c>
      <c r="M6522">
        <v>438</v>
      </c>
      <c r="N6522" t="s">
        <v>18</v>
      </c>
      <c r="O6522" s="1">
        <v>3.1576199999999999E-68</v>
      </c>
      <c r="P6522">
        <v>672</v>
      </c>
    </row>
    <row r="6523" spans="1:16" x14ac:dyDescent="0.25">
      <c r="A6523" t="s">
        <v>9808</v>
      </c>
      <c r="B6523">
        <v>2166</v>
      </c>
      <c r="C6523" s="3" t="str">
        <f>HYPERLINK("http://www.uniprot.org/uniprot/K7M593","tr|K7M593|K7M593_SOYBN")</f>
        <v>tr|K7M593|K7M593_SOYBN</v>
      </c>
      <c r="D6523" t="s">
        <v>61</v>
      </c>
      <c r="E6523">
        <v>64.89</v>
      </c>
      <c r="F6523">
        <v>695</v>
      </c>
      <c r="G6523">
        <v>244</v>
      </c>
      <c r="H6523">
        <v>5</v>
      </c>
      <c r="I6523">
        <v>1</v>
      </c>
      <c r="J6523">
        <v>2070</v>
      </c>
      <c r="K6523">
        <v>1</v>
      </c>
      <c r="L6523">
        <v>38</v>
      </c>
      <c r="M6523">
        <v>728</v>
      </c>
      <c r="N6523" t="s">
        <v>18</v>
      </c>
      <c r="O6523">
        <v>0</v>
      </c>
      <c r="P6523">
        <v>2245</v>
      </c>
    </row>
    <row r="6524" spans="1:16" x14ac:dyDescent="0.25">
      <c r="A6524" t="s">
        <v>9809</v>
      </c>
      <c r="B6524">
        <v>1872</v>
      </c>
      <c r="C6524" s="3" t="str">
        <f>HYPERLINK("http://www.uniprot.org/uniprot/I1MKL9","tr|I1MKL9|I1MKL9_SOYBN")</f>
        <v>tr|I1MKL9|I1MKL9_SOYBN</v>
      </c>
      <c r="D6524" t="s">
        <v>71</v>
      </c>
      <c r="E6524">
        <v>65.64</v>
      </c>
      <c r="F6524">
        <v>687</v>
      </c>
      <c r="G6524">
        <v>236</v>
      </c>
      <c r="H6524">
        <v>65</v>
      </c>
      <c r="I6524">
        <v>4</v>
      </c>
      <c r="J6524">
        <v>1869</v>
      </c>
      <c r="K6524">
        <v>1</v>
      </c>
      <c r="L6524">
        <v>339</v>
      </c>
      <c r="M6524">
        <v>1023</v>
      </c>
      <c r="N6524" t="s">
        <v>18</v>
      </c>
      <c r="O6524">
        <v>0</v>
      </c>
      <c r="P6524">
        <v>2266</v>
      </c>
    </row>
    <row r="6525" spans="1:16" x14ac:dyDescent="0.25">
      <c r="A6525" t="s">
        <v>9810</v>
      </c>
      <c r="B6525">
        <v>171</v>
      </c>
      <c r="C6525" s="3" t="str">
        <f>HYPERLINK("http://www.uniprot.org/uniprot/I1MLX0","tr|I1MLX0|I1MLX0_SOYBN")</f>
        <v>tr|I1MLX0|I1MLX0_SOYBN</v>
      </c>
      <c r="D6525" t="s">
        <v>117</v>
      </c>
      <c r="E6525">
        <v>81.81</v>
      </c>
      <c r="F6525">
        <v>55</v>
      </c>
      <c r="G6525">
        <v>10</v>
      </c>
      <c r="H6525">
        <v>0</v>
      </c>
      <c r="I6525">
        <v>1</v>
      </c>
      <c r="J6525">
        <v>165</v>
      </c>
      <c r="K6525">
        <v>1</v>
      </c>
      <c r="L6525">
        <v>262</v>
      </c>
      <c r="M6525">
        <v>316</v>
      </c>
      <c r="N6525" t="s">
        <v>18</v>
      </c>
      <c r="O6525" s="1">
        <v>3.2465100000000001E-17</v>
      </c>
      <c r="P6525">
        <v>230</v>
      </c>
    </row>
    <row r="6526" spans="1:16" x14ac:dyDescent="0.25">
      <c r="A6526" t="s">
        <v>9811</v>
      </c>
      <c r="B6526">
        <v>909</v>
      </c>
      <c r="C6526" s="3" t="str">
        <f>HYPERLINK("http://www.uniprot.org/uniprot/I3SWJ4","tr|I3SWJ4|I3SWJ4_MEDTR")</f>
        <v>tr|I3SWJ4|I3SWJ4_MEDTR</v>
      </c>
      <c r="D6526" t="s">
        <v>22</v>
      </c>
      <c r="E6526">
        <v>92.41</v>
      </c>
      <c r="F6526">
        <v>277</v>
      </c>
      <c r="G6526">
        <v>21</v>
      </c>
      <c r="H6526">
        <v>0</v>
      </c>
      <c r="I6526">
        <v>76</v>
      </c>
      <c r="J6526">
        <v>906</v>
      </c>
      <c r="K6526">
        <v>1</v>
      </c>
      <c r="L6526">
        <v>19</v>
      </c>
      <c r="M6526">
        <v>295</v>
      </c>
      <c r="N6526" t="s">
        <v>18</v>
      </c>
      <c r="O6526" s="1">
        <v>3.0868199999999998E-155</v>
      </c>
      <c r="P6526">
        <v>1425</v>
      </c>
    </row>
    <row r="6527" spans="1:16" x14ac:dyDescent="0.25">
      <c r="A6527" t="s">
        <v>9812</v>
      </c>
      <c r="B6527">
        <v>3618</v>
      </c>
      <c r="C6527" s="3" t="str">
        <f>HYPERLINK("http://www.uniprot.org/uniprot/G7IR58","tr|G7IR58|G7IR58_MEDTR")</f>
        <v>tr|G7IR58|G7IR58_MEDTR</v>
      </c>
      <c r="D6527" t="s">
        <v>9813</v>
      </c>
      <c r="E6527">
        <v>78.510000000000005</v>
      </c>
      <c r="F6527">
        <v>1280</v>
      </c>
      <c r="G6527">
        <v>275</v>
      </c>
      <c r="H6527">
        <v>91</v>
      </c>
      <c r="I6527">
        <v>46</v>
      </c>
      <c r="J6527">
        <v>3612</v>
      </c>
      <c r="K6527">
        <v>1</v>
      </c>
      <c r="L6527">
        <v>16</v>
      </c>
      <c r="M6527">
        <v>1291</v>
      </c>
      <c r="N6527" t="s">
        <v>18</v>
      </c>
      <c r="O6527">
        <v>0</v>
      </c>
      <c r="P6527">
        <v>4952</v>
      </c>
    </row>
    <row r="6528" spans="1:16" x14ac:dyDescent="0.25">
      <c r="A6528" t="s">
        <v>9814</v>
      </c>
      <c r="B6528">
        <v>1899</v>
      </c>
      <c r="C6528" s="3" t="str">
        <f>HYPERLINK("http://www.uniprot.org/uniprot/I1MHL2","tr|I1MHL2|I1MHL2_SOYBN")</f>
        <v>tr|I1MHL2|I1MHL2_SOYBN</v>
      </c>
      <c r="D6528" t="s">
        <v>5534</v>
      </c>
      <c r="E6528">
        <v>81.73</v>
      </c>
      <c r="F6528">
        <v>323</v>
      </c>
      <c r="G6528">
        <v>59</v>
      </c>
      <c r="H6528">
        <v>3</v>
      </c>
      <c r="I6528">
        <v>937</v>
      </c>
      <c r="J6528">
        <v>1896</v>
      </c>
      <c r="K6528">
        <v>1</v>
      </c>
      <c r="L6528">
        <v>332</v>
      </c>
      <c r="M6528">
        <v>654</v>
      </c>
      <c r="N6528" t="s">
        <v>18</v>
      </c>
      <c r="O6528" s="1">
        <v>3.9206700000000002E-150</v>
      </c>
      <c r="P6528">
        <v>1385</v>
      </c>
    </row>
    <row r="6529" spans="1:16" x14ac:dyDescent="0.25">
      <c r="A6529" t="s">
        <v>9815</v>
      </c>
      <c r="B6529">
        <v>2919</v>
      </c>
      <c r="C6529" s="3" t="str">
        <f>HYPERLINK("http://www.uniprot.org/uniprot/G7K338","tr|G7K338|G7K338_MEDTR")</f>
        <v>tr|G7K338|G7K338_MEDTR</v>
      </c>
      <c r="D6529" t="s">
        <v>9816</v>
      </c>
      <c r="E6529">
        <v>76.83</v>
      </c>
      <c r="F6529">
        <v>980</v>
      </c>
      <c r="G6529">
        <v>227</v>
      </c>
      <c r="H6529">
        <v>15</v>
      </c>
      <c r="I6529">
        <v>22</v>
      </c>
      <c r="J6529">
        <v>2916</v>
      </c>
      <c r="K6529">
        <v>1</v>
      </c>
      <c r="L6529">
        <v>1</v>
      </c>
      <c r="M6529">
        <v>966</v>
      </c>
      <c r="N6529" t="s">
        <v>18</v>
      </c>
      <c r="O6529">
        <v>0</v>
      </c>
      <c r="P6529">
        <v>3773</v>
      </c>
    </row>
    <row r="6530" spans="1:16" x14ac:dyDescent="0.25">
      <c r="A6530" t="s">
        <v>9817</v>
      </c>
      <c r="B6530">
        <v>1059</v>
      </c>
      <c r="C6530" s="3" t="str">
        <f>HYPERLINK("http://www.uniprot.org/uniprot/I3T0C4","tr|I3T0C4|I3T0C4_MEDTR")</f>
        <v>tr|I3T0C4|I3T0C4_MEDTR</v>
      </c>
      <c r="D6530" t="s">
        <v>22</v>
      </c>
      <c r="E6530">
        <v>78.91</v>
      </c>
      <c r="F6530">
        <v>351</v>
      </c>
      <c r="G6530">
        <v>74</v>
      </c>
      <c r="H6530">
        <v>1</v>
      </c>
      <c r="I6530">
        <v>1</v>
      </c>
      <c r="J6530">
        <v>1050</v>
      </c>
      <c r="K6530">
        <v>1</v>
      </c>
      <c r="L6530">
        <v>1</v>
      </c>
      <c r="M6530">
        <v>351</v>
      </c>
      <c r="N6530" t="s">
        <v>18</v>
      </c>
      <c r="O6530" s="1">
        <v>1.2904499999999999E-161</v>
      </c>
      <c r="P6530">
        <v>1481</v>
      </c>
    </row>
    <row r="6531" spans="1:16" x14ac:dyDescent="0.25">
      <c r="A6531" t="s">
        <v>9818</v>
      </c>
      <c r="B6531">
        <v>1143</v>
      </c>
      <c r="C6531" s="3" t="str">
        <f>HYPERLINK("http://www.uniprot.org/uniprot/C7FDI5","tr|C7FDI5|C7FDI5_SOYBN")</f>
        <v>tr|C7FDI5|C7FDI5_SOYBN</v>
      </c>
      <c r="D6531" t="s">
        <v>717</v>
      </c>
      <c r="E6531">
        <v>49.17</v>
      </c>
      <c r="F6531">
        <v>362</v>
      </c>
      <c r="G6531">
        <v>184</v>
      </c>
      <c r="H6531">
        <v>4</v>
      </c>
      <c r="I6531">
        <v>1</v>
      </c>
      <c r="J6531">
        <v>1074</v>
      </c>
      <c r="K6531">
        <v>1</v>
      </c>
      <c r="L6531">
        <v>704</v>
      </c>
      <c r="M6531">
        <v>1060</v>
      </c>
      <c r="N6531" t="s">
        <v>18</v>
      </c>
      <c r="O6531" s="1">
        <v>1.2507500000000001E-96</v>
      </c>
      <c r="P6531">
        <v>921</v>
      </c>
    </row>
    <row r="6532" spans="1:16" x14ac:dyDescent="0.25">
      <c r="A6532" t="s">
        <v>9819</v>
      </c>
      <c r="B6532">
        <v>1080</v>
      </c>
      <c r="C6532" s="3" t="str">
        <f>HYPERLINK("http://www.uniprot.org/uniprot/A2Q3P6","tr|A2Q3P6|A2Q3P6_MEDTR")</f>
        <v>tr|A2Q3P6|A2Q3P6_MEDTR</v>
      </c>
      <c r="D6532" t="s">
        <v>9820</v>
      </c>
      <c r="E6532">
        <v>94.45</v>
      </c>
      <c r="F6532">
        <v>361</v>
      </c>
      <c r="G6532">
        <v>20</v>
      </c>
      <c r="H6532">
        <v>2</v>
      </c>
      <c r="I6532">
        <v>1</v>
      </c>
      <c r="J6532">
        <v>1077</v>
      </c>
      <c r="K6532">
        <v>1</v>
      </c>
      <c r="L6532">
        <v>1</v>
      </c>
      <c r="M6532">
        <v>360</v>
      </c>
      <c r="N6532" t="s">
        <v>18</v>
      </c>
      <c r="O6532">
        <v>0</v>
      </c>
      <c r="P6532">
        <v>1739</v>
      </c>
    </row>
    <row r="6533" spans="1:16" x14ac:dyDescent="0.25">
      <c r="A6533" t="s">
        <v>9821</v>
      </c>
      <c r="B6533">
        <v>1182</v>
      </c>
      <c r="C6533" s="3" t="str">
        <f>HYPERLINK("http://www.uniprot.org/uniprot/G7L9Y7","tr|G7L9Y7|G7L9Y7_MEDTR")</f>
        <v>tr|G7L9Y7|G7L9Y7_MEDTR</v>
      </c>
      <c r="D6533" t="s">
        <v>1629</v>
      </c>
      <c r="E6533">
        <v>32.159999999999997</v>
      </c>
      <c r="F6533">
        <v>314</v>
      </c>
      <c r="G6533">
        <v>213</v>
      </c>
      <c r="H6533">
        <v>28</v>
      </c>
      <c r="I6533">
        <v>268</v>
      </c>
      <c r="J6533">
        <v>1125</v>
      </c>
      <c r="K6533">
        <v>1</v>
      </c>
      <c r="L6533">
        <v>327</v>
      </c>
      <c r="M6533">
        <v>638</v>
      </c>
      <c r="N6533" t="s">
        <v>18</v>
      </c>
      <c r="O6533" s="1">
        <v>5.6763899999999998E-34</v>
      </c>
      <c r="P6533">
        <v>380</v>
      </c>
    </row>
    <row r="6534" spans="1:16" x14ac:dyDescent="0.25">
      <c r="A6534" t="s">
        <v>9822</v>
      </c>
      <c r="B6534">
        <v>1410</v>
      </c>
      <c r="C6534" s="3" t="str">
        <f>HYPERLINK("http://www.uniprot.org/uniprot/A2Q2T1","tr|A2Q2T1|A2Q2T1_MEDTR")</f>
        <v>tr|A2Q2T1|A2Q2T1_MEDTR</v>
      </c>
      <c r="D6534" t="s">
        <v>337</v>
      </c>
      <c r="E6534">
        <v>79.28</v>
      </c>
      <c r="F6534">
        <v>338</v>
      </c>
      <c r="G6534">
        <v>70</v>
      </c>
      <c r="H6534">
        <v>18</v>
      </c>
      <c r="I6534">
        <v>412</v>
      </c>
      <c r="J6534">
        <v>1371</v>
      </c>
      <c r="K6534">
        <v>1</v>
      </c>
      <c r="L6534">
        <v>140</v>
      </c>
      <c r="M6534">
        <v>477</v>
      </c>
      <c r="N6534" t="s">
        <v>18</v>
      </c>
      <c r="O6534" s="1">
        <v>8.5688000000000002E-149</v>
      </c>
      <c r="P6534">
        <v>1372</v>
      </c>
    </row>
    <row r="6535" spans="1:16" x14ac:dyDescent="0.25">
      <c r="A6535" t="s">
        <v>9823</v>
      </c>
      <c r="B6535">
        <v>5352</v>
      </c>
      <c r="C6535" s="3" t="str">
        <f>HYPERLINK("http://www.uniprot.org/uniprot/K7MP93","tr|K7MP93|K7MP93_SOYBN")</f>
        <v>tr|K7MP93|K7MP93_SOYBN</v>
      </c>
      <c r="D6535" t="s">
        <v>28</v>
      </c>
      <c r="E6535">
        <v>56.84</v>
      </c>
      <c r="F6535">
        <v>1710</v>
      </c>
      <c r="G6535">
        <v>738</v>
      </c>
      <c r="H6535">
        <v>32</v>
      </c>
      <c r="I6535">
        <v>19</v>
      </c>
      <c r="J6535">
        <v>5052</v>
      </c>
      <c r="K6535">
        <v>1</v>
      </c>
      <c r="L6535">
        <v>10</v>
      </c>
      <c r="M6535">
        <v>1627</v>
      </c>
      <c r="N6535" t="s">
        <v>18</v>
      </c>
      <c r="O6535">
        <v>0</v>
      </c>
      <c r="P6535">
        <v>4341</v>
      </c>
    </row>
    <row r="6536" spans="1:16" x14ac:dyDescent="0.25">
      <c r="A6536" t="s">
        <v>9824</v>
      </c>
      <c r="B6536">
        <v>1935</v>
      </c>
      <c r="C6536" s="3" t="str">
        <f>HYPERLINK("http://www.uniprot.org/uniprot/I1JHP2","tr|I1JHP2|I1JHP2_SOYBN")</f>
        <v>tr|I1JHP2|I1JHP2_SOYBN</v>
      </c>
      <c r="D6536" t="s">
        <v>28</v>
      </c>
      <c r="E6536">
        <v>86.33</v>
      </c>
      <c r="F6536">
        <v>644</v>
      </c>
      <c r="G6536">
        <v>88</v>
      </c>
      <c r="H6536">
        <v>0</v>
      </c>
      <c r="I6536">
        <v>1</v>
      </c>
      <c r="J6536">
        <v>1932</v>
      </c>
      <c r="K6536">
        <v>1</v>
      </c>
      <c r="L6536">
        <v>1</v>
      </c>
      <c r="M6536">
        <v>644</v>
      </c>
      <c r="N6536" t="s">
        <v>18</v>
      </c>
      <c r="O6536">
        <v>0</v>
      </c>
      <c r="P6536">
        <v>3079</v>
      </c>
    </row>
    <row r="6537" spans="1:16" x14ac:dyDescent="0.25">
      <c r="A6537" t="s">
        <v>9825</v>
      </c>
      <c r="B6537">
        <v>186</v>
      </c>
      <c r="C6537" s="3" t="str">
        <f>HYPERLINK("http://www.uniprot.org/uniprot/I1L7A2","tr|I1L7A2|I1L7A2_SOYBN")</f>
        <v>tr|I1L7A2|I1L7A2_SOYBN</v>
      </c>
      <c r="D6537" t="s">
        <v>99</v>
      </c>
      <c r="E6537">
        <v>83.92</v>
      </c>
      <c r="F6537">
        <v>56</v>
      </c>
      <c r="G6537">
        <v>9</v>
      </c>
      <c r="H6537">
        <v>0</v>
      </c>
      <c r="I6537">
        <v>1</v>
      </c>
      <c r="J6537">
        <v>168</v>
      </c>
      <c r="K6537">
        <v>1</v>
      </c>
      <c r="L6537">
        <v>1</v>
      </c>
      <c r="M6537">
        <v>56</v>
      </c>
      <c r="N6537" t="s">
        <v>18</v>
      </c>
      <c r="O6537" s="1">
        <v>1.5922499999999999E-19</v>
      </c>
      <c r="P6537">
        <v>250</v>
      </c>
    </row>
    <row r="6538" spans="1:16" x14ac:dyDescent="0.25">
      <c r="A6538" t="s">
        <v>9826</v>
      </c>
      <c r="B6538">
        <v>1098</v>
      </c>
      <c r="C6538" s="3" t="str">
        <f>HYPERLINK("http://www.uniprot.org/uniprot/D0VDZ3","tr|D0VDZ3|D0VDZ3_MEDSA")</f>
        <v>tr|D0VDZ3|D0VDZ3_MEDSA</v>
      </c>
      <c r="D6538" t="s">
        <v>9827</v>
      </c>
      <c r="E6538">
        <v>93.15</v>
      </c>
      <c r="F6538">
        <v>365</v>
      </c>
      <c r="G6538">
        <v>25</v>
      </c>
      <c r="H6538">
        <v>0</v>
      </c>
      <c r="I6538">
        <v>1</v>
      </c>
      <c r="J6538">
        <v>1095</v>
      </c>
      <c r="K6538">
        <v>1</v>
      </c>
      <c r="L6538">
        <v>1</v>
      </c>
      <c r="M6538">
        <v>365</v>
      </c>
      <c r="N6538" t="s">
        <v>18</v>
      </c>
      <c r="O6538">
        <v>0</v>
      </c>
      <c r="P6538">
        <v>1781</v>
      </c>
    </row>
    <row r="6539" spans="1:16" x14ac:dyDescent="0.25">
      <c r="A6539" t="s">
        <v>9828</v>
      </c>
      <c r="B6539">
        <v>2055</v>
      </c>
      <c r="C6539" s="3" t="str">
        <f>HYPERLINK("http://www.uniprot.org/uniprot/K7LS20","tr|K7LS20|K7LS20_SOYBN")</f>
        <v>tr|K7LS20|K7LS20_SOYBN</v>
      </c>
      <c r="D6539" t="s">
        <v>28</v>
      </c>
      <c r="E6539">
        <v>56.64</v>
      </c>
      <c r="F6539">
        <v>692</v>
      </c>
      <c r="G6539">
        <v>300</v>
      </c>
      <c r="H6539">
        <v>9</v>
      </c>
      <c r="I6539">
        <v>1</v>
      </c>
      <c r="J6539">
        <v>2049</v>
      </c>
      <c r="K6539">
        <v>1</v>
      </c>
      <c r="L6539">
        <v>1</v>
      </c>
      <c r="M6539">
        <v>617</v>
      </c>
      <c r="N6539" t="s">
        <v>18</v>
      </c>
      <c r="O6539">
        <v>0</v>
      </c>
      <c r="P6539">
        <v>1718</v>
      </c>
    </row>
    <row r="6540" spans="1:16" x14ac:dyDescent="0.25">
      <c r="A6540" t="s">
        <v>9829</v>
      </c>
      <c r="B6540">
        <v>789</v>
      </c>
      <c r="C6540" s="3" t="str">
        <f>HYPERLINK("http://www.uniprot.org/uniprot/K7MNX2","tr|K7MNX2|K7MNX2_SOYBN")</f>
        <v>tr|K7MNX2|K7MNX2_SOYBN</v>
      </c>
      <c r="D6540" t="s">
        <v>28</v>
      </c>
      <c r="E6540">
        <v>26.54</v>
      </c>
      <c r="F6540">
        <v>113</v>
      </c>
      <c r="G6540">
        <v>83</v>
      </c>
      <c r="H6540">
        <v>2</v>
      </c>
      <c r="I6540">
        <v>175</v>
      </c>
      <c r="J6540">
        <v>507</v>
      </c>
      <c r="K6540">
        <v>1</v>
      </c>
      <c r="L6540">
        <v>402</v>
      </c>
      <c r="M6540">
        <v>514</v>
      </c>
      <c r="N6540" t="s">
        <v>18</v>
      </c>
      <c r="O6540" s="1">
        <v>7.4447000000000005E-8</v>
      </c>
      <c r="P6540">
        <v>153</v>
      </c>
    </row>
    <row r="6541" spans="1:16" x14ac:dyDescent="0.25">
      <c r="A6541" t="s">
        <v>9830</v>
      </c>
      <c r="B6541">
        <v>1158</v>
      </c>
      <c r="C6541" s="3" t="str">
        <f>HYPERLINK("http://www.uniprot.org/uniprot/E1U3U6","tr|E1U3U6|E1U3U6_CICAR")</f>
        <v>tr|E1U3U6|E1U3U6_CICAR</v>
      </c>
      <c r="D6541" t="s">
        <v>9831</v>
      </c>
      <c r="E6541">
        <v>92.2</v>
      </c>
      <c r="F6541">
        <v>385</v>
      </c>
      <c r="G6541">
        <v>30</v>
      </c>
      <c r="H6541">
        <v>0</v>
      </c>
      <c r="I6541">
        <v>1</v>
      </c>
      <c r="J6541">
        <v>1155</v>
      </c>
      <c r="K6541">
        <v>1</v>
      </c>
      <c r="L6541">
        <v>1</v>
      </c>
      <c r="M6541">
        <v>385</v>
      </c>
      <c r="N6541" t="s">
        <v>18</v>
      </c>
      <c r="O6541">
        <v>0</v>
      </c>
      <c r="P6541">
        <v>1914</v>
      </c>
    </row>
    <row r="6542" spans="1:16" x14ac:dyDescent="0.25">
      <c r="A6542" t="s">
        <v>9832</v>
      </c>
      <c r="B6542">
        <v>978</v>
      </c>
      <c r="C6542" s="3" t="str">
        <f>HYPERLINK("http://www.uniprot.org/uniprot/G7JRN6","tr|G7JRN6|G7JRN6_MEDTR")</f>
        <v>tr|G7JRN6|G7JRN6_MEDTR</v>
      </c>
      <c r="D6542" t="s">
        <v>9833</v>
      </c>
      <c r="E6542">
        <v>83.64</v>
      </c>
      <c r="F6542">
        <v>324</v>
      </c>
      <c r="G6542">
        <v>53</v>
      </c>
      <c r="H6542">
        <v>0</v>
      </c>
      <c r="I6542">
        <v>1</v>
      </c>
      <c r="J6542">
        <v>972</v>
      </c>
      <c r="K6542">
        <v>1</v>
      </c>
      <c r="L6542">
        <v>3</v>
      </c>
      <c r="M6542">
        <v>326</v>
      </c>
      <c r="N6542" t="s">
        <v>18</v>
      </c>
      <c r="O6542" s="1">
        <v>4.32267E-153</v>
      </c>
      <c r="P6542">
        <v>1407</v>
      </c>
    </row>
    <row r="6543" spans="1:16" x14ac:dyDescent="0.25">
      <c r="A6543" t="s">
        <v>9834</v>
      </c>
      <c r="B6543">
        <v>774</v>
      </c>
      <c r="C6543" s="3" t="str">
        <f>HYPERLINK("http://www.uniprot.org/uniprot/I1LK48","tr|I1LK48|I1LK48_SOYBN")</f>
        <v>tr|I1LK48|I1LK48_SOYBN</v>
      </c>
      <c r="D6543" t="s">
        <v>28</v>
      </c>
      <c r="E6543">
        <v>56.97</v>
      </c>
      <c r="F6543">
        <v>258</v>
      </c>
      <c r="G6543">
        <v>111</v>
      </c>
      <c r="H6543">
        <v>1</v>
      </c>
      <c r="I6543">
        <v>1</v>
      </c>
      <c r="J6543">
        <v>771</v>
      </c>
      <c r="K6543">
        <v>1</v>
      </c>
      <c r="L6543">
        <v>1</v>
      </c>
      <c r="M6543">
        <v>247</v>
      </c>
      <c r="N6543" t="s">
        <v>18</v>
      </c>
      <c r="O6543" s="1">
        <v>2.3650700000000001E-67</v>
      </c>
      <c r="P6543">
        <v>666</v>
      </c>
    </row>
    <row r="6544" spans="1:16" x14ac:dyDescent="0.25">
      <c r="A6544" t="s">
        <v>9835</v>
      </c>
      <c r="B6544">
        <v>471</v>
      </c>
      <c r="C6544" s="3" t="str">
        <f>HYPERLINK("http://www.uniprot.org/uniprot/G7JMC8","tr|G7JMC8|G7JMC8_MEDTR")</f>
        <v>tr|G7JMC8|G7JMC8_MEDTR</v>
      </c>
      <c r="D6544" t="s">
        <v>9836</v>
      </c>
      <c r="E6544">
        <v>78.2</v>
      </c>
      <c r="F6544">
        <v>156</v>
      </c>
      <c r="G6544">
        <v>34</v>
      </c>
      <c r="H6544">
        <v>0</v>
      </c>
      <c r="I6544">
        <v>1</v>
      </c>
      <c r="J6544">
        <v>468</v>
      </c>
      <c r="K6544">
        <v>1</v>
      </c>
      <c r="L6544">
        <v>1</v>
      </c>
      <c r="M6544">
        <v>156</v>
      </c>
      <c r="N6544" t="s">
        <v>18</v>
      </c>
      <c r="O6544" s="1">
        <v>9.3486200000000005E-65</v>
      </c>
      <c r="P6544">
        <v>640</v>
      </c>
    </row>
    <row r="6545" spans="1:16" x14ac:dyDescent="0.25">
      <c r="A6545" t="s">
        <v>9837</v>
      </c>
      <c r="B6545">
        <v>738</v>
      </c>
      <c r="C6545" s="3" t="str">
        <f>HYPERLINK("http://www.uniprot.org/uniprot/G7LGD1","tr|G7LGD1|G7LGD1_MEDTR")</f>
        <v>tr|G7LGD1|G7LGD1_MEDTR</v>
      </c>
      <c r="D6545" t="s">
        <v>9001</v>
      </c>
      <c r="E6545">
        <v>84.77</v>
      </c>
      <c r="F6545">
        <v>243</v>
      </c>
      <c r="G6545">
        <v>37</v>
      </c>
      <c r="H6545">
        <v>0</v>
      </c>
      <c r="I6545">
        <v>1</v>
      </c>
      <c r="J6545">
        <v>729</v>
      </c>
      <c r="K6545">
        <v>1</v>
      </c>
      <c r="L6545">
        <v>1</v>
      </c>
      <c r="M6545">
        <v>243</v>
      </c>
      <c r="N6545" t="s">
        <v>18</v>
      </c>
      <c r="O6545" s="1">
        <v>6.2961600000000004E-112</v>
      </c>
      <c r="P6545">
        <v>1050</v>
      </c>
    </row>
    <row r="6546" spans="1:16" x14ac:dyDescent="0.25">
      <c r="A6546" t="s">
        <v>9838</v>
      </c>
      <c r="B6546">
        <v>519</v>
      </c>
      <c r="C6546" s="3" t="str">
        <f>HYPERLINK("http://www.uniprot.org/uniprot/G7LFF9","tr|G7LFF9|G7LFF9_MEDTR")</f>
        <v>tr|G7LFF9|G7LFF9_MEDTR</v>
      </c>
      <c r="D6546" t="s">
        <v>9839</v>
      </c>
      <c r="E6546">
        <v>83.13</v>
      </c>
      <c r="F6546">
        <v>172</v>
      </c>
      <c r="G6546">
        <v>29</v>
      </c>
      <c r="H6546">
        <v>1</v>
      </c>
      <c r="I6546">
        <v>1</v>
      </c>
      <c r="J6546">
        <v>513</v>
      </c>
      <c r="K6546">
        <v>1</v>
      </c>
      <c r="L6546">
        <v>1</v>
      </c>
      <c r="M6546">
        <v>172</v>
      </c>
      <c r="N6546" t="s">
        <v>18</v>
      </c>
      <c r="O6546" s="1">
        <v>4.0742000000000003E-76</v>
      </c>
      <c r="P6546">
        <v>738</v>
      </c>
    </row>
    <row r="6547" spans="1:16" x14ac:dyDescent="0.25">
      <c r="A6547" t="s">
        <v>9840</v>
      </c>
      <c r="B6547">
        <v>1122</v>
      </c>
      <c r="C6547" s="3" t="str">
        <f>HYPERLINK("http://www.uniprot.org/uniprot/Q9M3Z3","tr|Q9M3Z3|Q9M3Z3_CICAR")</f>
        <v>tr|Q9M3Z3|Q9M3Z3_CICAR</v>
      </c>
      <c r="D6547" t="s">
        <v>9841</v>
      </c>
      <c r="E6547">
        <v>76.48</v>
      </c>
      <c r="F6547">
        <v>387</v>
      </c>
      <c r="G6547">
        <v>91</v>
      </c>
      <c r="H6547">
        <v>39</v>
      </c>
      <c r="I6547">
        <v>1</v>
      </c>
      <c r="J6547">
        <v>1044</v>
      </c>
      <c r="K6547">
        <v>1</v>
      </c>
      <c r="L6547">
        <v>15</v>
      </c>
      <c r="M6547">
        <v>396</v>
      </c>
      <c r="N6547" t="s">
        <v>18</v>
      </c>
      <c r="O6547" s="1">
        <v>6.3153600000000004E-162</v>
      </c>
      <c r="P6547">
        <v>1484</v>
      </c>
    </row>
    <row r="6548" spans="1:16" x14ac:dyDescent="0.25">
      <c r="A6548" t="s">
        <v>9842</v>
      </c>
      <c r="B6548">
        <v>357</v>
      </c>
      <c r="C6548" s="3" t="str">
        <f>HYPERLINK("http://www.uniprot.org/uniprot/I1L509","tr|I1L509|I1L509_SOYBN")</f>
        <v>tr|I1L509|I1L509_SOYBN</v>
      </c>
      <c r="D6548" t="s">
        <v>28</v>
      </c>
      <c r="E6548">
        <v>91.3</v>
      </c>
      <c r="F6548">
        <v>115</v>
      </c>
      <c r="G6548">
        <v>10</v>
      </c>
      <c r="H6548">
        <v>0</v>
      </c>
      <c r="I6548">
        <v>10</v>
      </c>
      <c r="J6548">
        <v>354</v>
      </c>
      <c r="K6548">
        <v>1</v>
      </c>
      <c r="L6548">
        <v>29</v>
      </c>
      <c r="M6548">
        <v>143</v>
      </c>
      <c r="N6548" t="s">
        <v>18</v>
      </c>
      <c r="O6548" s="1">
        <v>4.4197800000000003E-54</v>
      </c>
      <c r="P6548">
        <v>548</v>
      </c>
    </row>
    <row r="6549" spans="1:16" x14ac:dyDescent="0.25">
      <c r="A6549" t="s">
        <v>9843</v>
      </c>
      <c r="B6549">
        <v>798</v>
      </c>
      <c r="C6549" s="3" t="str">
        <f>HYPERLINK("http://www.uniprot.org/uniprot/B4YK05","tr|B4YK05|B4YK05_PEA")</f>
        <v>tr|B4YK05|B4YK05_PEA</v>
      </c>
      <c r="D6549" t="s">
        <v>9844</v>
      </c>
      <c r="E6549">
        <v>57.89</v>
      </c>
      <c r="F6549">
        <v>266</v>
      </c>
      <c r="G6549">
        <v>112</v>
      </c>
      <c r="H6549">
        <v>1</v>
      </c>
      <c r="I6549">
        <v>1</v>
      </c>
      <c r="J6549">
        <v>795</v>
      </c>
      <c r="K6549">
        <v>1</v>
      </c>
      <c r="L6549">
        <v>159</v>
      </c>
      <c r="M6549">
        <v>418</v>
      </c>
      <c r="N6549" t="s">
        <v>18</v>
      </c>
      <c r="O6549" s="1">
        <v>5.9351099999999996E-69</v>
      </c>
      <c r="P6549">
        <v>680</v>
      </c>
    </row>
    <row r="6550" spans="1:16" x14ac:dyDescent="0.25">
      <c r="A6550" t="s">
        <v>9845</v>
      </c>
      <c r="B6550">
        <v>663</v>
      </c>
      <c r="C6550" s="3" t="str">
        <f>HYPERLINK("http://www.uniprot.org/uniprot/Q2HSF7","tr|Q2HSF7|Q2HSF7_MEDTR")</f>
        <v>tr|Q2HSF7|Q2HSF7_MEDTR</v>
      </c>
      <c r="D6550" t="s">
        <v>9846</v>
      </c>
      <c r="E6550">
        <v>50.46</v>
      </c>
      <c r="F6550">
        <v>214</v>
      </c>
      <c r="G6550">
        <v>106</v>
      </c>
      <c r="H6550">
        <v>0</v>
      </c>
      <c r="I6550">
        <v>1</v>
      </c>
      <c r="J6550">
        <v>642</v>
      </c>
      <c r="K6550">
        <v>1</v>
      </c>
      <c r="L6550">
        <v>3</v>
      </c>
      <c r="M6550">
        <v>206</v>
      </c>
      <c r="N6550" t="s">
        <v>18</v>
      </c>
      <c r="O6550" s="1">
        <v>1.57054E-49</v>
      </c>
      <c r="P6550">
        <v>511</v>
      </c>
    </row>
    <row r="6551" spans="1:16" x14ac:dyDescent="0.25">
      <c r="A6551" t="s">
        <v>9847</v>
      </c>
      <c r="B6551">
        <v>912</v>
      </c>
      <c r="C6551" s="3" t="str">
        <f>HYPERLINK("http://www.uniprot.org/uniprot/G7JIA7","tr|G7JIA7|G7JIA7_MEDTR")</f>
        <v>tr|G7JIA7|G7JIA7_MEDTR</v>
      </c>
      <c r="D6551" t="s">
        <v>9848</v>
      </c>
      <c r="E6551">
        <v>84.82</v>
      </c>
      <c r="F6551">
        <v>145</v>
      </c>
      <c r="G6551">
        <v>22</v>
      </c>
      <c r="H6551">
        <v>0</v>
      </c>
      <c r="I6551">
        <v>475</v>
      </c>
      <c r="J6551">
        <v>909</v>
      </c>
      <c r="K6551">
        <v>1</v>
      </c>
      <c r="L6551">
        <v>722</v>
      </c>
      <c r="M6551">
        <v>866</v>
      </c>
      <c r="N6551" t="s">
        <v>18</v>
      </c>
      <c r="O6551" s="1">
        <v>2.4399100000000001E-67</v>
      </c>
      <c r="P6551">
        <v>667</v>
      </c>
    </row>
    <row r="6552" spans="1:16" x14ac:dyDescent="0.25">
      <c r="A6552" t="s">
        <v>9849</v>
      </c>
      <c r="B6552">
        <v>2049</v>
      </c>
      <c r="C6552" s="3" t="str">
        <f>HYPERLINK("http://www.uniprot.org/uniprot/K7MEW9","tr|K7MEW9|K7MEW9_SOYBN")</f>
        <v>tr|K7MEW9|K7MEW9_SOYBN</v>
      </c>
      <c r="D6552" t="s">
        <v>28</v>
      </c>
      <c r="E6552">
        <v>79.5</v>
      </c>
      <c r="F6552">
        <v>683</v>
      </c>
      <c r="G6552">
        <v>140</v>
      </c>
      <c r="H6552">
        <v>1</v>
      </c>
      <c r="I6552">
        <v>1</v>
      </c>
      <c r="J6552">
        <v>2046</v>
      </c>
      <c r="K6552">
        <v>1</v>
      </c>
      <c r="L6552">
        <v>1</v>
      </c>
      <c r="M6552">
        <v>682</v>
      </c>
      <c r="N6552" t="s">
        <v>18</v>
      </c>
      <c r="O6552">
        <v>0</v>
      </c>
      <c r="P6552">
        <v>2902</v>
      </c>
    </row>
    <row r="6553" spans="1:16" x14ac:dyDescent="0.25">
      <c r="A6553" t="s">
        <v>9850</v>
      </c>
      <c r="B6553">
        <v>3387</v>
      </c>
      <c r="C6553" s="3" t="str">
        <f>HYPERLINK("http://www.uniprot.org/uniprot/K7KBF1","tr|K7KBF1|K7KBF1_SOYBN")</f>
        <v>tr|K7KBF1|K7KBF1_SOYBN</v>
      </c>
      <c r="D6553" t="s">
        <v>28</v>
      </c>
      <c r="E6553">
        <v>74.67</v>
      </c>
      <c r="F6553">
        <v>1137</v>
      </c>
      <c r="G6553">
        <v>288</v>
      </c>
      <c r="H6553">
        <v>16</v>
      </c>
      <c r="I6553">
        <v>1</v>
      </c>
      <c r="J6553">
        <v>3363</v>
      </c>
      <c r="K6553">
        <v>1</v>
      </c>
      <c r="L6553">
        <v>1</v>
      </c>
      <c r="M6553">
        <v>1134</v>
      </c>
      <c r="N6553" t="s">
        <v>18</v>
      </c>
      <c r="O6553">
        <v>0</v>
      </c>
      <c r="P6553">
        <v>4262</v>
      </c>
    </row>
    <row r="6554" spans="1:16" x14ac:dyDescent="0.25">
      <c r="A6554" t="s">
        <v>9851</v>
      </c>
      <c r="B6554">
        <v>1497</v>
      </c>
      <c r="C6554" s="3" t="str">
        <f>HYPERLINK("http://www.uniprot.org/uniprot/G7ILF8","tr|G7ILF8|G7ILF8_MEDTR")</f>
        <v>tr|G7ILF8|G7ILF8_MEDTR</v>
      </c>
      <c r="D6554" t="s">
        <v>9852</v>
      </c>
      <c r="E6554">
        <v>84.61</v>
      </c>
      <c r="F6554">
        <v>520</v>
      </c>
      <c r="G6554">
        <v>80</v>
      </c>
      <c r="H6554">
        <v>22</v>
      </c>
      <c r="I6554">
        <v>1</v>
      </c>
      <c r="J6554">
        <v>1494</v>
      </c>
      <c r="K6554">
        <v>1</v>
      </c>
      <c r="L6554">
        <v>1</v>
      </c>
      <c r="M6554">
        <v>520</v>
      </c>
      <c r="N6554" t="s">
        <v>18</v>
      </c>
      <c r="O6554">
        <v>0</v>
      </c>
      <c r="P6554">
        <v>2271</v>
      </c>
    </row>
    <row r="6555" spans="1:16" x14ac:dyDescent="0.25">
      <c r="A6555" t="s">
        <v>9853</v>
      </c>
      <c r="B6555">
        <v>804</v>
      </c>
      <c r="C6555" s="3" t="str">
        <f>HYPERLINK("http://www.uniprot.org/uniprot/G7IR60","tr|G7IR60|G7IR60_MEDTR")</f>
        <v>tr|G7IR60|G7IR60_MEDTR</v>
      </c>
      <c r="D6555" t="s">
        <v>9854</v>
      </c>
      <c r="E6555">
        <v>98.02</v>
      </c>
      <c r="F6555">
        <v>253</v>
      </c>
      <c r="G6555">
        <v>5</v>
      </c>
      <c r="H6555">
        <v>0</v>
      </c>
      <c r="I6555">
        <v>43</v>
      </c>
      <c r="J6555">
        <v>801</v>
      </c>
      <c r="K6555">
        <v>1</v>
      </c>
      <c r="L6555">
        <v>13</v>
      </c>
      <c r="M6555">
        <v>264</v>
      </c>
      <c r="N6555" t="s">
        <v>18</v>
      </c>
      <c r="O6555" s="1">
        <v>1.6608199999999999E-143</v>
      </c>
      <c r="P6555">
        <v>1323</v>
      </c>
    </row>
    <row r="6556" spans="1:16" x14ac:dyDescent="0.25">
      <c r="A6556" t="s">
        <v>9855</v>
      </c>
      <c r="B6556">
        <v>417</v>
      </c>
      <c r="C6556" s="3" t="str">
        <f>HYPERLINK("http://www.uniprot.org/uniprot/C6T0L4","tr|C6T0L4|C6T0L4_SOYBN")</f>
        <v>tr|C6T0L4|C6T0L4_SOYBN</v>
      </c>
      <c r="D6556" t="s">
        <v>897</v>
      </c>
      <c r="E6556">
        <v>77.959999999999994</v>
      </c>
      <c r="F6556">
        <v>59</v>
      </c>
      <c r="G6556">
        <v>13</v>
      </c>
      <c r="H6556">
        <v>0</v>
      </c>
      <c r="I6556">
        <v>1</v>
      </c>
      <c r="J6556">
        <v>177</v>
      </c>
      <c r="K6556">
        <v>1</v>
      </c>
      <c r="L6556">
        <v>39</v>
      </c>
      <c r="M6556">
        <v>96</v>
      </c>
      <c r="N6556" t="s">
        <v>18</v>
      </c>
      <c r="O6556" s="1">
        <v>1.7699099999999999E-18</v>
      </c>
      <c r="P6556">
        <v>241</v>
      </c>
    </row>
    <row r="6557" spans="1:16" x14ac:dyDescent="0.25">
      <c r="A6557" t="s">
        <v>9856</v>
      </c>
      <c r="B6557">
        <v>486</v>
      </c>
      <c r="C6557" s="3" t="str">
        <f>HYPERLINK("http://www.uniprot.org/uniprot/I1JEM3","tr|I1JEM3|I1JEM3_SOYBN")</f>
        <v>tr|I1JEM3|I1JEM3_SOYBN</v>
      </c>
      <c r="D6557" t="s">
        <v>117</v>
      </c>
      <c r="E6557">
        <v>75.62</v>
      </c>
      <c r="F6557">
        <v>160</v>
      </c>
      <c r="G6557">
        <v>39</v>
      </c>
      <c r="H6557">
        <v>0</v>
      </c>
      <c r="I6557">
        <v>1</v>
      </c>
      <c r="J6557">
        <v>480</v>
      </c>
      <c r="K6557">
        <v>1</v>
      </c>
      <c r="L6557">
        <v>1</v>
      </c>
      <c r="M6557">
        <v>160</v>
      </c>
      <c r="N6557" t="s">
        <v>18</v>
      </c>
      <c r="O6557" s="1">
        <v>6.95271E-68</v>
      </c>
      <c r="P6557">
        <v>667</v>
      </c>
    </row>
    <row r="6558" spans="1:16" x14ac:dyDescent="0.25">
      <c r="A6558" t="s">
        <v>9857</v>
      </c>
      <c r="B6558">
        <v>240</v>
      </c>
      <c r="C6558" s="3" t="str">
        <f>HYPERLINK("http://www.uniprot.org/uniprot/G7L6R3","tr|G7L6R3|G7L6R3_MEDTR")</f>
        <v>tr|G7L6R3|G7L6R3_MEDTR</v>
      </c>
      <c r="D6558" t="s">
        <v>9858</v>
      </c>
      <c r="E6558">
        <v>48.14</v>
      </c>
      <c r="F6558">
        <v>81</v>
      </c>
      <c r="G6558">
        <v>42</v>
      </c>
      <c r="H6558">
        <v>4</v>
      </c>
      <c r="I6558">
        <v>1</v>
      </c>
      <c r="J6558">
        <v>231</v>
      </c>
      <c r="K6558">
        <v>1</v>
      </c>
      <c r="L6558">
        <v>332</v>
      </c>
      <c r="M6558">
        <v>412</v>
      </c>
      <c r="N6558" t="s">
        <v>18</v>
      </c>
      <c r="O6558" s="1">
        <v>4.2466200000000003E-12</v>
      </c>
      <c r="P6558">
        <v>186</v>
      </c>
    </row>
    <row r="6559" spans="1:16" x14ac:dyDescent="0.25">
      <c r="A6559" t="s">
        <v>9859</v>
      </c>
      <c r="B6559">
        <v>1851</v>
      </c>
      <c r="C6559" s="3" t="str">
        <f>HYPERLINK("http://www.uniprot.org/uniprot/A2Q3P8","tr|A2Q3P8|A2Q3P8_MEDTR")</f>
        <v>tr|A2Q3P8|A2Q3P8_MEDTR</v>
      </c>
      <c r="D6559" t="s">
        <v>9860</v>
      </c>
      <c r="E6559">
        <v>84.9</v>
      </c>
      <c r="F6559">
        <v>616</v>
      </c>
      <c r="G6559">
        <v>93</v>
      </c>
      <c r="H6559">
        <v>0</v>
      </c>
      <c r="I6559">
        <v>1</v>
      </c>
      <c r="J6559">
        <v>1848</v>
      </c>
      <c r="K6559">
        <v>1</v>
      </c>
      <c r="L6559">
        <v>1</v>
      </c>
      <c r="M6559">
        <v>612</v>
      </c>
      <c r="N6559" t="s">
        <v>18</v>
      </c>
      <c r="O6559">
        <v>0</v>
      </c>
      <c r="P6559">
        <v>2774</v>
      </c>
    </row>
    <row r="6560" spans="1:16" x14ac:dyDescent="0.25">
      <c r="A6560" t="s">
        <v>9861</v>
      </c>
      <c r="B6560">
        <v>204</v>
      </c>
      <c r="C6560" s="3" t="str">
        <f>HYPERLINK("http://www.uniprot.org/uniprot/K7M8I8","tr|K7M8I8|K7M8I8_SOYBN")</f>
        <v>tr|K7M8I8|K7M8I8_SOYBN</v>
      </c>
      <c r="D6560" t="s">
        <v>441</v>
      </c>
      <c r="E6560">
        <v>91.04</v>
      </c>
      <c r="F6560">
        <v>67</v>
      </c>
      <c r="G6560">
        <v>6</v>
      </c>
      <c r="H6560">
        <v>0</v>
      </c>
      <c r="I6560">
        <v>1</v>
      </c>
      <c r="J6560">
        <v>201</v>
      </c>
      <c r="K6560">
        <v>1</v>
      </c>
      <c r="L6560">
        <v>55</v>
      </c>
      <c r="M6560">
        <v>121</v>
      </c>
      <c r="N6560" t="s">
        <v>18</v>
      </c>
      <c r="O6560" s="1">
        <v>1.0769000000000001E-28</v>
      </c>
      <c r="P6560">
        <v>329</v>
      </c>
    </row>
    <row r="6561" spans="1:16" x14ac:dyDescent="0.25">
      <c r="A6561" t="s">
        <v>9862</v>
      </c>
      <c r="B6561">
        <v>864</v>
      </c>
      <c r="C6561" s="3" t="str">
        <f>HYPERLINK("http://www.uniprot.org/uniprot/K7N2K2","tr|K7N2K2|K7N2K2_SOYBN")</f>
        <v>tr|K7N2K2|K7N2K2_SOYBN</v>
      </c>
      <c r="D6561" t="s">
        <v>28</v>
      </c>
      <c r="E6561">
        <v>55.22</v>
      </c>
      <c r="F6561">
        <v>306</v>
      </c>
      <c r="G6561">
        <v>137</v>
      </c>
      <c r="H6561">
        <v>32</v>
      </c>
      <c r="I6561">
        <v>34</v>
      </c>
      <c r="J6561">
        <v>855</v>
      </c>
      <c r="K6561">
        <v>1</v>
      </c>
      <c r="L6561">
        <v>44</v>
      </c>
      <c r="M6561">
        <v>343</v>
      </c>
      <c r="N6561" t="s">
        <v>18</v>
      </c>
      <c r="O6561" s="1">
        <v>1.6977500000000001E-75</v>
      </c>
      <c r="P6561">
        <v>737</v>
      </c>
    </row>
    <row r="6562" spans="1:16" x14ac:dyDescent="0.25">
      <c r="A6562" t="s">
        <v>9863</v>
      </c>
      <c r="B6562">
        <v>2505</v>
      </c>
      <c r="C6562" s="3" t="str">
        <f>HYPERLINK("http://www.uniprot.org/uniprot/K7LZH2","tr|K7LZH2|K7LZH2_SOYBN")</f>
        <v>tr|K7LZH2|K7LZH2_SOYBN</v>
      </c>
      <c r="D6562" t="s">
        <v>28</v>
      </c>
      <c r="E6562">
        <v>57.3</v>
      </c>
      <c r="F6562">
        <v>349</v>
      </c>
      <c r="G6562">
        <v>149</v>
      </c>
      <c r="H6562">
        <v>8</v>
      </c>
      <c r="I6562">
        <v>1</v>
      </c>
      <c r="J6562">
        <v>1023</v>
      </c>
      <c r="K6562">
        <v>1</v>
      </c>
      <c r="L6562">
        <v>1</v>
      </c>
      <c r="M6562">
        <v>345</v>
      </c>
      <c r="N6562" t="s">
        <v>18</v>
      </c>
      <c r="O6562" s="1">
        <v>1.08781E-89</v>
      </c>
      <c r="P6562">
        <v>865</v>
      </c>
    </row>
    <row r="6563" spans="1:16" x14ac:dyDescent="0.25">
      <c r="A6563" t="s">
        <v>9864</v>
      </c>
      <c r="B6563">
        <v>678</v>
      </c>
      <c r="C6563" s="3" t="str">
        <f>HYPERLINK("http://www.uniprot.org/uniprot/I1MAE9","tr|I1MAE9|I1MAE9_SOYBN")</f>
        <v>tr|I1MAE9|I1MAE9_SOYBN</v>
      </c>
      <c r="D6563" t="s">
        <v>28</v>
      </c>
      <c r="E6563">
        <v>59.01</v>
      </c>
      <c r="F6563">
        <v>122</v>
      </c>
      <c r="G6563">
        <v>50</v>
      </c>
      <c r="H6563">
        <v>11</v>
      </c>
      <c r="I6563">
        <v>340</v>
      </c>
      <c r="J6563">
        <v>672</v>
      </c>
      <c r="K6563">
        <v>1</v>
      </c>
      <c r="L6563">
        <v>125</v>
      </c>
      <c r="M6563">
        <v>243</v>
      </c>
      <c r="N6563" t="s">
        <v>18</v>
      </c>
      <c r="O6563" s="1">
        <v>1.6226E-28</v>
      </c>
      <c r="P6563">
        <v>330</v>
      </c>
    </row>
    <row r="6564" spans="1:16" x14ac:dyDescent="0.25">
      <c r="A6564" t="s">
        <v>9865</v>
      </c>
      <c r="B6564">
        <v>627</v>
      </c>
      <c r="C6564" s="3" t="str">
        <f>HYPERLINK("http://www.uniprot.org/uniprot/K7MNX2","tr|K7MNX2|K7MNX2_SOYBN")</f>
        <v>tr|K7MNX2|K7MNX2_SOYBN</v>
      </c>
      <c r="D6564" t="s">
        <v>28</v>
      </c>
      <c r="E6564">
        <v>27.43</v>
      </c>
      <c r="F6564">
        <v>113</v>
      </c>
      <c r="G6564">
        <v>82</v>
      </c>
      <c r="H6564">
        <v>2</v>
      </c>
      <c r="I6564">
        <v>175</v>
      </c>
      <c r="J6564">
        <v>507</v>
      </c>
      <c r="K6564">
        <v>1</v>
      </c>
      <c r="L6564">
        <v>402</v>
      </c>
      <c r="M6564">
        <v>514</v>
      </c>
      <c r="N6564" t="s">
        <v>18</v>
      </c>
      <c r="O6564" s="1">
        <v>9.5622299999999998E-11</v>
      </c>
      <c r="P6564">
        <v>176</v>
      </c>
    </row>
    <row r="6565" spans="1:16" x14ac:dyDescent="0.25">
      <c r="A6565" t="s">
        <v>9866</v>
      </c>
      <c r="B6565">
        <v>474</v>
      </c>
      <c r="C6565" s="3" t="str">
        <f>HYPERLINK("http://www.uniprot.org/uniprot/G7J917","tr|G7J917|G7J917_MEDTR")</f>
        <v>tr|G7J917|G7J917_MEDTR</v>
      </c>
      <c r="D6565" t="s">
        <v>9867</v>
      </c>
      <c r="E6565">
        <v>61.25</v>
      </c>
      <c r="F6565">
        <v>160</v>
      </c>
      <c r="G6565">
        <v>62</v>
      </c>
      <c r="H6565">
        <v>5</v>
      </c>
      <c r="I6565">
        <v>1</v>
      </c>
      <c r="J6565">
        <v>465</v>
      </c>
      <c r="K6565">
        <v>1</v>
      </c>
      <c r="L6565">
        <v>1</v>
      </c>
      <c r="M6565">
        <v>158</v>
      </c>
      <c r="N6565" t="s">
        <v>18</v>
      </c>
      <c r="O6565" s="1">
        <v>1.3494400000000001E-47</v>
      </c>
      <c r="P6565">
        <v>492</v>
      </c>
    </row>
    <row r="6566" spans="1:16" x14ac:dyDescent="0.25">
      <c r="A6566" t="s">
        <v>9868</v>
      </c>
      <c r="B6566">
        <v>729</v>
      </c>
      <c r="C6566" s="3" t="str">
        <f>HYPERLINK("http://www.uniprot.org/uniprot/G7J2I8","tr|G7J2I8|G7J2I8_MEDTR")</f>
        <v>tr|G7J2I8|G7J2I8_MEDTR</v>
      </c>
      <c r="D6566" t="s">
        <v>9869</v>
      </c>
      <c r="E6566">
        <v>60</v>
      </c>
      <c r="F6566">
        <v>230</v>
      </c>
      <c r="G6566">
        <v>92</v>
      </c>
      <c r="H6566">
        <v>0</v>
      </c>
      <c r="I6566">
        <v>1</v>
      </c>
      <c r="J6566">
        <v>690</v>
      </c>
      <c r="K6566">
        <v>1</v>
      </c>
      <c r="L6566">
        <v>1</v>
      </c>
      <c r="M6566">
        <v>209</v>
      </c>
      <c r="N6566" t="s">
        <v>18</v>
      </c>
      <c r="O6566" s="1">
        <v>2.3929000000000001E-63</v>
      </c>
      <c r="P6566">
        <v>631</v>
      </c>
    </row>
    <row r="6567" spans="1:16" x14ac:dyDescent="0.25">
      <c r="A6567" t="s">
        <v>9870</v>
      </c>
      <c r="B6567">
        <v>684</v>
      </c>
      <c r="C6567" s="3" t="str">
        <f>HYPERLINK("http://www.uniprot.org/uniprot/G7IZ47","tr|G7IZ47|G7IZ47_MEDTR")</f>
        <v>tr|G7IZ47|G7IZ47_MEDTR</v>
      </c>
      <c r="D6567" t="s">
        <v>9871</v>
      </c>
      <c r="E6567">
        <v>89.86</v>
      </c>
      <c r="F6567">
        <v>227</v>
      </c>
      <c r="G6567">
        <v>23</v>
      </c>
      <c r="H6567">
        <v>0</v>
      </c>
      <c r="I6567">
        <v>1</v>
      </c>
      <c r="J6567">
        <v>681</v>
      </c>
      <c r="K6567">
        <v>1</v>
      </c>
      <c r="L6567">
        <v>144</v>
      </c>
      <c r="M6567">
        <v>370</v>
      </c>
      <c r="N6567" t="s">
        <v>18</v>
      </c>
      <c r="O6567" s="1">
        <v>7.2651599999999993E-117</v>
      </c>
      <c r="P6567">
        <v>1092</v>
      </c>
    </row>
    <row r="6568" spans="1:16" x14ac:dyDescent="0.25">
      <c r="A6568" t="s">
        <v>9872</v>
      </c>
      <c r="B6568">
        <v>942</v>
      </c>
      <c r="C6568" s="3" t="str">
        <f>HYPERLINK("http://www.uniprot.org/uniprot/G7LJN9","tr|G7LJN9|G7LJN9_MEDTR")</f>
        <v>tr|G7LJN9|G7LJN9_MEDTR</v>
      </c>
      <c r="D6568" t="s">
        <v>9873</v>
      </c>
      <c r="E6568">
        <v>89.24</v>
      </c>
      <c r="F6568">
        <v>316</v>
      </c>
      <c r="G6568">
        <v>34</v>
      </c>
      <c r="H6568">
        <v>3</v>
      </c>
      <c r="I6568">
        <v>1</v>
      </c>
      <c r="J6568">
        <v>939</v>
      </c>
      <c r="K6568">
        <v>1</v>
      </c>
      <c r="L6568">
        <v>1</v>
      </c>
      <c r="M6568">
        <v>316</v>
      </c>
      <c r="N6568" t="s">
        <v>18</v>
      </c>
      <c r="O6568" s="1">
        <v>4.9109400000000003E-167</v>
      </c>
      <c r="P6568">
        <v>1527</v>
      </c>
    </row>
    <row r="6569" spans="1:16" x14ac:dyDescent="0.25">
      <c r="A6569" t="s">
        <v>9874</v>
      </c>
      <c r="B6569">
        <v>1518</v>
      </c>
      <c r="C6569" s="3" t="str">
        <f>HYPERLINK("http://www.uniprot.org/uniprot/G7JRP1","tr|G7JRP1|G7JRP1_MEDTR")</f>
        <v>tr|G7JRP1|G7JRP1_MEDTR</v>
      </c>
      <c r="D6569" t="s">
        <v>9875</v>
      </c>
      <c r="E6569">
        <v>70.400000000000006</v>
      </c>
      <c r="F6569">
        <v>473</v>
      </c>
      <c r="G6569">
        <v>140</v>
      </c>
      <c r="H6569">
        <v>6</v>
      </c>
      <c r="I6569">
        <v>115</v>
      </c>
      <c r="J6569">
        <v>1515</v>
      </c>
      <c r="K6569">
        <v>1</v>
      </c>
      <c r="L6569">
        <v>38</v>
      </c>
      <c r="M6569">
        <v>497</v>
      </c>
      <c r="N6569" t="s">
        <v>18</v>
      </c>
      <c r="O6569" s="1">
        <v>9.0866799999999995E-168</v>
      </c>
      <c r="P6569">
        <v>1536</v>
      </c>
    </row>
    <row r="6570" spans="1:16" x14ac:dyDescent="0.25">
      <c r="A6570" t="s">
        <v>9876</v>
      </c>
      <c r="B6570">
        <v>450</v>
      </c>
      <c r="C6570" s="3" t="str">
        <f>HYPERLINK("http://www.uniprot.org/uniprot/M1AG69","tr|M1AG69|M1AG69_SOLTU")</f>
        <v>tr|M1AG69|M1AG69_SOLTU</v>
      </c>
      <c r="D6570" t="s">
        <v>9877</v>
      </c>
      <c r="E6570">
        <v>96.26</v>
      </c>
      <c r="F6570">
        <v>107</v>
      </c>
      <c r="G6570">
        <v>4</v>
      </c>
      <c r="H6570">
        <v>0</v>
      </c>
      <c r="I6570">
        <v>127</v>
      </c>
      <c r="J6570">
        <v>447</v>
      </c>
      <c r="K6570">
        <v>1</v>
      </c>
      <c r="L6570">
        <v>38</v>
      </c>
      <c r="M6570">
        <v>144</v>
      </c>
      <c r="N6570" t="s">
        <v>18</v>
      </c>
      <c r="O6570" s="1">
        <v>3.8266499999999999E-50</v>
      </c>
      <c r="P6570">
        <v>514</v>
      </c>
    </row>
    <row r="6571" spans="1:16" x14ac:dyDescent="0.25">
      <c r="A6571" t="s">
        <v>9878</v>
      </c>
      <c r="B6571">
        <v>1230</v>
      </c>
      <c r="C6571" s="3" t="str">
        <f>HYPERLINK("http://www.uniprot.org/uniprot/G7JMD2","tr|G7JMD2|G7JMD2_MEDTR")</f>
        <v>tr|G7JMD2|G7JMD2_MEDTR</v>
      </c>
      <c r="D6571" t="s">
        <v>9879</v>
      </c>
      <c r="E6571">
        <v>69.92</v>
      </c>
      <c r="F6571">
        <v>409</v>
      </c>
      <c r="G6571">
        <v>123</v>
      </c>
      <c r="H6571">
        <v>0</v>
      </c>
      <c r="I6571">
        <v>1</v>
      </c>
      <c r="J6571">
        <v>1227</v>
      </c>
      <c r="K6571">
        <v>1</v>
      </c>
      <c r="L6571">
        <v>1</v>
      </c>
      <c r="M6571">
        <v>405</v>
      </c>
      <c r="N6571" t="s">
        <v>18</v>
      </c>
      <c r="O6571" s="1">
        <v>1.1944600000000001E-164</v>
      </c>
      <c r="P6571">
        <v>1508</v>
      </c>
    </row>
    <row r="6572" spans="1:16" x14ac:dyDescent="0.25">
      <c r="A6572" t="s">
        <v>9880</v>
      </c>
      <c r="B6572">
        <v>522</v>
      </c>
      <c r="C6572" s="3" t="str">
        <f>HYPERLINK("http://www.uniprot.org/uniprot/C6TBM1","tr|C6TBM1|C6TBM1_SOYBN")</f>
        <v>tr|C6TBM1|C6TBM1_SOYBN</v>
      </c>
      <c r="D6572" t="s">
        <v>897</v>
      </c>
      <c r="E6572">
        <v>42.16</v>
      </c>
      <c r="F6572">
        <v>185</v>
      </c>
      <c r="G6572">
        <v>107</v>
      </c>
      <c r="H6572">
        <v>12</v>
      </c>
      <c r="I6572">
        <v>1</v>
      </c>
      <c r="J6572">
        <v>519</v>
      </c>
      <c r="K6572">
        <v>1</v>
      </c>
      <c r="L6572">
        <v>1</v>
      </c>
      <c r="M6572">
        <v>184</v>
      </c>
      <c r="N6572" t="s">
        <v>18</v>
      </c>
      <c r="O6572" s="1">
        <v>2.6635300000000001E-27</v>
      </c>
      <c r="P6572">
        <v>317</v>
      </c>
    </row>
    <row r="6573" spans="1:16" x14ac:dyDescent="0.25">
      <c r="A6573" t="s">
        <v>9881</v>
      </c>
      <c r="B6573">
        <v>1272</v>
      </c>
      <c r="C6573" s="3" t="str">
        <f>HYPERLINK("http://www.uniprot.org/uniprot/Q9M3Z3","tr|Q9M3Z3|Q9M3Z3_CICAR")</f>
        <v>tr|Q9M3Z3|Q9M3Z3_CICAR</v>
      </c>
      <c r="D6573" t="s">
        <v>9841</v>
      </c>
      <c r="E6573">
        <v>95.96</v>
      </c>
      <c r="F6573">
        <v>372</v>
      </c>
      <c r="G6573">
        <v>15</v>
      </c>
      <c r="H6573">
        <v>0</v>
      </c>
      <c r="I6573">
        <v>1</v>
      </c>
      <c r="J6573">
        <v>1116</v>
      </c>
      <c r="K6573">
        <v>1</v>
      </c>
      <c r="L6573">
        <v>23</v>
      </c>
      <c r="M6573">
        <v>394</v>
      </c>
      <c r="N6573" t="s">
        <v>18</v>
      </c>
      <c r="O6573">
        <v>0</v>
      </c>
      <c r="P6573">
        <v>1884</v>
      </c>
    </row>
    <row r="6574" spans="1:16" x14ac:dyDescent="0.25">
      <c r="A6574" t="s">
        <v>9882</v>
      </c>
      <c r="B6574">
        <v>873</v>
      </c>
      <c r="C6574" s="3" t="str">
        <f>HYPERLINK("http://www.uniprot.org/uniprot/G7KCB8","tr|G7KCB8|G7KCB8_MEDTR")</f>
        <v>tr|G7KCB8|G7KCB8_MEDTR</v>
      </c>
      <c r="D6574" t="s">
        <v>9883</v>
      </c>
      <c r="E6574">
        <v>77.81</v>
      </c>
      <c r="F6574">
        <v>302</v>
      </c>
      <c r="G6574">
        <v>67</v>
      </c>
      <c r="H6574">
        <v>12</v>
      </c>
      <c r="I6574">
        <v>1</v>
      </c>
      <c r="J6574">
        <v>870</v>
      </c>
      <c r="K6574">
        <v>1</v>
      </c>
      <c r="L6574">
        <v>1</v>
      </c>
      <c r="M6574">
        <v>302</v>
      </c>
      <c r="N6574" t="s">
        <v>18</v>
      </c>
      <c r="O6574" s="1">
        <v>2.91541E-123</v>
      </c>
      <c r="P6574">
        <v>1149</v>
      </c>
    </row>
    <row r="6575" spans="1:16" x14ac:dyDescent="0.25">
      <c r="A6575" t="s">
        <v>9884</v>
      </c>
      <c r="B6575">
        <v>1965</v>
      </c>
      <c r="C6575" s="3" t="str">
        <f>HYPERLINK("http://www.uniprot.org/uniprot/G7ZY49","tr|G7ZY49|G7ZY49_MEDTR")</f>
        <v>tr|G7ZY49|G7ZY49_MEDTR</v>
      </c>
      <c r="D6575" t="s">
        <v>9885</v>
      </c>
      <c r="E6575">
        <v>73.53</v>
      </c>
      <c r="F6575">
        <v>699</v>
      </c>
      <c r="G6575">
        <v>185</v>
      </c>
      <c r="H6575">
        <v>45</v>
      </c>
      <c r="I6575">
        <v>1</v>
      </c>
      <c r="J6575">
        <v>1962</v>
      </c>
      <c r="K6575">
        <v>1</v>
      </c>
      <c r="L6575">
        <v>1</v>
      </c>
      <c r="M6575">
        <v>693</v>
      </c>
      <c r="N6575" t="s">
        <v>18</v>
      </c>
      <c r="O6575">
        <v>0</v>
      </c>
      <c r="P6575">
        <v>2468</v>
      </c>
    </row>
    <row r="6576" spans="1:16" x14ac:dyDescent="0.25">
      <c r="A6576" t="s">
        <v>9886</v>
      </c>
      <c r="B6576">
        <v>822</v>
      </c>
      <c r="C6576" s="3" t="str">
        <f>HYPERLINK("http://www.uniprot.org/uniprot/G7IBS2","tr|G7IBS2|G7IBS2_MEDTR")</f>
        <v>tr|G7IBS2|G7IBS2_MEDTR</v>
      </c>
      <c r="D6576" t="s">
        <v>7095</v>
      </c>
      <c r="E6576">
        <v>75</v>
      </c>
      <c r="F6576">
        <v>168</v>
      </c>
      <c r="G6576">
        <v>42</v>
      </c>
      <c r="H6576">
        <v>0</v>
      </c>
      <c r="I6576">
        <v>22</v>
      </c>
      <c r="J6576">
        <v>525</v>
      </c>
      <c r="K6576">
        <v>1</v>
      </c>
      <c r="L6576">
        <v>106</v>
      </c>
      <c r="M6576">
        <v>273</v>
      </c>
      <c r="N6576" t="s">
        <v>18</v>
      </c>
      <c r="O6576" s="1">
        <v>3.5893600000000002E-64</v>
      </c>
      <c r="P6576">
        <v>639</v>
      </c>
    </row>
    <row r="6577" spans="1:16" x14ac:dyDescent="0.25">
      <c r="A6577" t="s">
        <v>9887</v>
      </c>
      <c r="B6577">
        <v>804</v>
      </c>
      <c r="C6577" s="3" t="str">
        <f>HYPERLINK("http://www.uniprot.org/uniprot/K7MEX0","tr|K7MEX0|K7MEX0_SOYBN")</f>
        <v>tr|K7MEX0|K7MEX0_SOYBN</v>
      </c>
      <c r="D6577" t="s">
        <v>28</v>
      </c>
      <c r="E6577">
        <v>78.430000000000007</v>
      </c>
      <c r="F6577">
        <v>255</v>
      </c>
      <c r="G6577">
        <v>55</v>
      </c>
      <c r="H6577">
        <v>0</v>
      </c>
      <c r="I6577">
        <v>1</v>
      </c>
      <c r="J6577">
        <v>765</v>
      </c>
      <c r="K6577">
        <v>1</v>
      </c>
      <c r="L6577">
        <v>822</v>
      </c>
      <c r="M6577">
        <v>1068</v>
      </c>
      <c r="N6577" t="s">
        <v>18</v>
      </c>
      <c r="O6577" s="1">
        <v>1.8576699999999998E-102</v>
      </c>
      <c r="P6577">
        <v>969</v>
      </c>
    </row>
    <row r="6578" spans="1:16" x14ac:dyDescent="0.25">
      <c r="A6578" t="s">
        <v>9888</v>
      </c>
      <c r="B6578">
        <v>558</v>
      </c>
      <c r="C6578" s="3" t="str">
        <f>HYPERLINK("http://www.uniprot.org/uniprot/A5A6Y4","tr|A5A6Y4|A5A6Y4_SOYBN")</f>
        <v>tr|A5A6Y4|A5A6Y4_SOYBN</v>
      </c>
      <c r="D6578" t="s">
        <v>9889</v>
      </c>
      <c r="E6578">
        <v>72.28</v>
      </c>
      <c r="F6578">
        <v>184</v>
      </c>
      <c r="G6578">
        <v>51</v>
      </c>
      <c r="H6578">
        <v>0</v>
      </c>
      <c r="I6578">
        <v>1</v>
      </c>
      <c r="J6578">
        <v>552</v>
      </c>
      <c r="K6578">
        <v>1</v>
      </c>
      <c r="L6578">
        <v>1</v>
      </c>
      <c r="M6578">
        <v>181</v>
      </c>
      <c r="N6578" t="s">
        <v>18</v>
      </c>
      <c r="O6578" s="1">
        <v>2.2116899999999999E-70</v>
      </c>
      <c r="P6578">
        <v>689</v>
      </c>
    </row>
    <row r="6579" spans="1:16" x14ac:dyDescent="0.25">
      <c r="A6579" t="s">
        <v>9890</v>
      </c>
      <c r="B6579">
        <v>1182</v>
      </c>
      <c r="C6579" s="3" t="str">
        <f>HYPERLINK("http://www.uniprot.org/uniprot/G7ILG2","tr|G7ILG2|G7ILG2_MEDTR")</f>
        <v>tr|G7ILG2|G7ILG2_MEDTR</v>
      </c>
      <c r="D6579" t="s">
        <v>9891</v>
      </c>
      <c r="E6579">
        <v>86.64</v>
      </c>
      <c r="F6579">
        <v>397</v>
      </c>
      <c r="G6579">
        <v>53</v>
      </c>
      <c r="H6579">
        <v>6</v>
      </c>
      <c r="I6579">
        <v>7</v>
      </c>
      <c r="J6579">
        <v>1179</v>
      </c>
      <c r="K6579">
        <v>1</v>
      </c>
      <c r="L6579">
        <v>70</v>
      </c>
      <c r="M6579">
        <v>466</v>
      </c>
      <c r="N6579" t="s">
        <v>18</v>
      </c>
      <c r="O6579">
        <v>0</v>
      </c>
      <c r="P6579">
        <v>1789</v>
      </c>
    </row>
    <row r="6580" spans="1:16" x14ac:dyDescent="0.25">
      <c r="A6580" t="s">
        <v>9892</v>
      </c>
      <c r="B6580">
        <v>873</v>
      </c>
      <c r="C6580" s="3" t="str">
        <f>HYPERLINK("http://www.uniprot.org/uniprot/G7IR61","tr|G7IR61|G7IR61_MEDTR")</f>
        <v>tr|G7IR61|G7IR61_MEDTR</v>
      </c>
      <c r="D6580" t="s">
        <v>9893</v>
      </c>
      <c r="E6580">
        <v>70.3</v>
      </c>
      <c r="F6580">
        <v>266</v>
      </c>
      <c r="G6580">
        <v>79</v>
      </c>
      <c r="H6580">
        <v>1</v>
      </c>
      <c r="I6580">
        <v>1</v>
      </c>
      <c r="J6580">
        <v>795</v>
      </c>
      <c r="K6580">
        <v>1</v>
      </c>
      <c r="L6580">
        <v>436</v>
      </c>
      <c r="M6580">
        <v>699</v>
      </c>
      <c r="N6580" t="s">
        <v>18</v>
      </c>
      <c r="O6580" s="1">
        <v>2.66145E-92</v>
      </c>
      <c r="P6580">
        <v>882</v>
      </c>
    </row>
    <row r="6581" spans="1:16" x14ac:dyDescent="0.25">
      <c r="A6581" t="s">
        <v>9894</v>
      </c>
      <c r="B6581">
        <v>291</v>
      </c>
      <c r="C6581" s="3" t="str">
        <f>HYPERLINK("http://www.uniprot.org/uniprot/Q949K8","tr|Q949K8|Q949K8_CICAR")</f>
        <v>tr|Q949K8|Q949K8_CICAR</v>
      </c>
      <c r="D6581" t="s">
        <v>55</v>
      </c>
      <c r="E6581">
        <v>68.13</v>
      </c>
      <c r="F6581">
        <v>91</v>
      </c>
      <c r="G6581">
        <v>29</v>
      </c>
      <c r="H6581">
        <v>0</v>
      </c>
      <c r="I6581">
        <v>16</v>
      </c>
      <c r="J6581">
        <v>288</v>
      </c>
      <c r="K6581">
        <v>1</v>
      </c>
      <c r="L6581">
        <v>15</v>
      </c>
      <c r="M6581">
        <v>105</v>
      </c>
      <c r="N6581" t="s">
        <v>18</v>
      </c>
      <c r="O6581" s="1">
        <v>1.4608799999999999E-25</v>
      </c>
      <c r="P6581">
        <v>302</v>
      </c>
    </row>
    <row r="6582" spans="1:16" x14ac:dyDescent="0.25">
      <c r="A6582" t="s">
        <v>9895</v>
      </c>
      <c r="B6582">
        <v>1809</v>
      </c>
      <c r="C6582" s="3" t="str">
        <f>HYPERLINK("http://www.uniprot.org/uniprot/G7I3Q0","tr|G7I3Q0|G7I3Q0_MEDTR")</f>
        <v>tr|G7I3Q0|G7I3Q0_MEDTR</v>
      </c>
      <c r="D6582" t="s">
        <v>2735</v>
      </c>
      <c r="E6582">
        <v>30.24</v>
      </c>
      <c r="F6582">
        <v>367</v>
      </c>
      <c r="G6582">
        <v>256</v>
      </c>
      <c r="H6582">
        <v>4</v>
      </c>
      <c r="I6582">
        <v>397</v>
      </c>
      <c r="J6582">
        <v>1485</v>
      </c>
      <c r="K6582">
        <v>1</v>
      </c>
      <c r="L6582">
        <v>249</v>
      </c>
      <c r="M6582">
        <v>595</v>
      </c>
      <c r="N6582" t="s">
        <v>18</v>
      </c>
      <c r="O6582" s="1">
        <v>1.3051699999999999E-38</v>
      </c>
      <c r="P6582">
        <v>423</v>
      </c>
    </row>
    <row r="6583" spans="1:16" x14ac:dyDescent="0.25">
      <c r="A6583" t="s">
        <v>9896</v>
      </c>
      <c r="B6583">
        <v>525</v>
      </c>
      <c r="C6583" s="3" t="str">
        <f>HYPERLINK("http://www.uniprot.org/uniprot/I1JEM3","tr|I1JEM3|I1JEM3_SOYBN")</f>
        <v>tr|I1JEM3|I1JEM3_SOYBN</v>
      </c>
      <c r="D6583" t="s">
        <v>117</v>
      </c>
      <c r="E6583">
        <v>83.04</v>
      </c>
      <c r="F6583">
        <v>171</v>
      </c>
      <c r="G6583">
        <v>29</v>
      </c>
      <c r="H6583">
        <v>0</v>
      </c>
      <c r="I6583">
        <v>1</v>
      </c>
      <c r="J6583">
        <v>513</v>
      </c>
      <c r="K6583">
        <v>1</v>
      </c>
      <c r="L6583">
        <v>181</v>
      </c>
      <c r="M6583">
        <v>351</v>
      </c>
      <c r="N6583" t="s">
        <v>18</v>
      </c>
      <c r="O6583" s="1">
        <v>5.0870300000000001E-79</v>
      </c>
      <c r="P6583">
        <v>763</v>
      </c>
    </row>
    <row r="6584" spans="1:16" x14ac:dyDescent="0.25">
      <c r="A6584" t="s">
        <v>9897</v>
      </c>
      <c r="B6584">
        <v>2775</v>
      </c>
      <c r="C6584" s="3" t="str">
        <f>HYPERLINK("http://www.uniprot.org/uniprot/G7JXA7","tr|G7JXA7|G7JXA7_MEDTR")</f>
        <v>tr|G7JXA7|G7JXA7_MEDTR</v>
      </c>
      <c r="D6584" t="s">
        <v>9898</v>
      </c>
      <c r="E6584">
        <v>90.28</v>
      </c>
      <c r="F6584">
        <v>906</v>
      </c>
      <c r="G6584">
        <v>88</v>
      </c>
      <c r="H6584">
        <v>3</v>
      </c>
      <c r="I6584">
        <v>64</v>
      </c>
      <c r="J6584">
        <v>2772</v>
      </c>
      <c r="K6584">
        <v>1</v>
      </c>
      <c r="L6584">
        <v>21</v>
      </c>
      <c r="M6584">
        <v>926</v>
      </c>
      <c r="N6584" t="s">
        <v>18</v>
      </c>
      <c r="O6584">
        <v>0</v>
      </c>
      <c r="P6584">
        <v>4428</v>
      </c>
    </row>
    <row r="6585" spans="1:16" x14ac:dyDescent="0.25">
      <c r="A6585" t="s">
        <v>9899</v>
      </c>
      <c r="B6585">
        <v>1047</v>
      </c>
      <c r="C6585" s="3" t="str">
        <f>HYPERLINK("http://www.uniprot.org/uniprot/A2Q3P9","tr|A2Q3P9|A2Q3P9_MEDTR")</f>
        <v>tr|A2Q3P9|A2Q3P9_MEDTR</v>
      </c>
      <c r="D6585" t="s">
        <v>9900</v>
      </c>
      <c r="E6585">
        <v>88.26</v>
      </c>
      <c r="F6585">
        <v>341</v>
      </c>
      <c r="G6585">
        <v>40</v>
      </c>
      <c r="H6585">
        <v>2</v>
      </c>
      <c r="I6585">
        <v>28</v>
      </c>
      <c r="J6585">
        <v>1044</v>
      </c>
      <c r="K6585">
        <v>1</v>
      </c>
      <c r="L6585">
        <v>9</v>
      </c>
      <c r="M6585">
        <v>349</v>
      </c>
      <c r="N6585" t="s">
        <v>18</v>
      </c>
      <c r="O6585" s="1">
        <v>3.43833E-167</v>
      </c>
      <c r="P6585">
        <v>1529</v>
      </c>
    </row>
    <row r="6586" spans="1:16" x14ac:dyDescent="0.25">
      <c r="A6586" t="s">
        <v>9901</v>
      </c>
      <c r="B6586">
        <v>396</v>
      </c>
      <c r="C6586" s="3" t="str">
        <f>HYPERLINK("http://www.uniprot.org/uniprot/I3SHB0","tr|I3SHB0|I3SHB0_MEDTR")</f>
        <v>tr|I3SHB0|I3SHB0_MEDTR</v>
      </c>
      <c r="D6586" t="s">
        <v>22</v>
      </c>
      <c r="E6586">
        <v>87.87</v>
      </c>
      <c r="F6586">
        <v>132</v>
      </c>
      <c r="G6586">
        <v>16</v>
      </c>
      <c r="H6586">
        <v>1</v>
      </c>
      <c r="I6586">
        <v>1</v>
      </c>
      <c r="J6586">
        <v>393</v>
      </c>
      <c r="K6586">
        <v>1</v>
      </c>
      <c r="L6586">
        <v>47</v>
      </c>
      <c r="M6586">
        <v>178</v>
      </c>
      <c r="N6586" t="s">
        <v>18</v>
      </c>
      <c r="O6586" s="1">
        <v>1.8691099999999999E-60</v>
      </c>
      <c r="P6586">
        <v>603</v>
      </c>
    </row>
    <row r="6587" spans="1:16" x14ac:dyDescent="0.25">
      <c r="A6587" t="s">
        <v>9902</v>
      </c>
      <c r="B6587">
        <v>1773</v>
      </c>
      <c r="C6587" s="3" t="str">
        <f>HYPERLINK("http://www.uniprot.org/uniprot/I1LB39","tr|I1LB39|I1LB39_SOYBN")</f>
        <v>tr|I1LB39|I1LB39_SOYBN</v>
      </c>
      <c r="D6587" t="s">
        <v>28</v>
      </c>
      <c r="E6587">
        <v>81.209999999999994</v>
      </c>
      <c r="F6587">
        <v>591</v>
      </c>
      <c r="G6587">
        <v>111</v>
      </c>
      <c r="H6587">
        <v>1</v>
      </c>
      <c r="I6587">
        <v>1</v>
      </c>
      <c r="J6587">
        <v>1770</v>
      </c>
      <c r="K6587">
        <v>1</v>
      </c>
      <c r="L6587">
        <v>1</v>
      </c>
      <c r="M6587">
        <v>587</v>
      </c>
      <c r="N6587" t="s">
        <v>18</v>
      </c>
      <c r="O6587">
        <v>0</v>
      </c>
      <c r="P6587">
        <v>2406</v>
      </c>
    </row>
    <row r="6588" spans="1:16" x14ac:dyDescent="0.25">
      <c r="A6588" t="s">
        <v>9903</v>
      </c>
      <c r="B6588">
        <v>1491</v>
      </c>
      <c r="C6588" s="3" t="str">
        <f>HYPERLINK("http://www.uniprot.org/uniprot/I1LYT7","tr|I1LYT7|I1LYT7_SOYBN")</f>
        <v>tr|I1LYT7|I1LYT7_SOYBN</v>
      </c>
      <c r="D6588" t="s">
        <v>28</v>
      </c>
      <c r="E6588">
        <v>85.77</v>
      </c>
      <c r="F6588">
        <v>499</v>
      </c>
      <c r="G6588">
        <v>71</v>
      </c>
      <c r="H6588">
        <v>3</v>
      </c>
      <c r="I6588">
        <v>1</v>
      </c>
      <c r="J6588">
        <v>1488</v>
      </c>
      <c r="K6588">
        <v>1</v>
      </c>
      <c r="L6588">
        <v>11</v>
      </c>
      <c r="M6588">
        <v>503</v>
      </c>
      <c r="N6588" t="s">
        <v>18</v>
      </c>
      <c r="O6588">
        <v>0</v>
      </c>
      <c r="P6588">
        <v>2291</v>
      </c>
    </row>
    <row r="6589" spans="1:16" x14ac:dyDescent="0.25">
      <c r="A6589" t="s">
        <v>9904</v>
      </c>
      <c r="B6589">
        <v>1143</v>
      </c>
      <c r="C6589" s="3" t="str">
        <f>HYPERLINK("http://www.uniprot.org/uniprot/Q9XFC1","tr|Q9XFC1|Q9XFC1_LUPLU")</f>
        <v>tr|Q9XFC1|Q9XFC1_LUPLU</v>
      </c>
      <c r="D6589" t="s">
        <v>9905</v>
      </c>
      <c r="E6589">
        <v>81.96</v>
      </c>
      <c r="F6589">
        <v>377</v>
      </c>
      <c r="G6589">
        <v>68</v>
      </c>
      <c r="H6589">
        <v>0</v>
      </c>
      <c r="I6589">
        <v>10</v>
      </c>
      <c r="J6589">
        <v>1140</v>
      </c>
      <c r="K6589">
        <v>1</v>
      </c>
      <c r="L6589">
        <v>14</v>
      </c>
      <c r="M6589">
        <v>384</v>
      </c>
      <c r="N6589" t="s">
        <v>18</v>
      </c>
      <c r="O6589">
        <v>0</v>
      </c>
      <c r="P6589">
        <v>1665</v>
      </c>
    </row>
    <row r="6590" spans="1:16" x14ac:dyDescent="0.25">
      <c r="A6590" t="s">
        <v>9906</v>
      </c>
      <c r="B6590">
        <v>186</v>
      </c>
      <c r="C6590" s="3" t="str">
        <f>HYPERLINK("http://www.uniprot.org/uniprot/I1L7A2","tr|I1L7A2|I1L7A2_SOYBN")</f>
        <v>tr|I1L7A2|I1L7A2_SOYBN</v>
      </c>
      <c r="D6590" t="s">
        <v>99</v>
      </c>
      <c r="E6590">
        <v>83.92</v>
      </c>
      <c r="F6590">
        <v>56</v>
      </c>
      <c r="G6590">
        <v>9</v>
      </c>
      <c r="H6590">
        <v>0</v>
      </c>
      <c r="I6590">
        <v>1</v>
      </c>
      <c r="J6590">
        <v>168</v>
      </c>
      <c r="K6590">
        <v>1</v>
      </c>
      <c r="L6590">
        <v>1</v>
      </c>
      <c r="M6590">
        <v>56</v>
      </c>
      <c r="N6590" t="s">
        <v>18</v>
      </c>
      <c r="O6590" s="1">
        <v>1.5922499999999999E-19</v>
      </c>
      <c r="P6590">
        <v>250</v>
      </c>
    </row>
    <row r="6591" spans="1:16" x14ac:dyDescent="0.25">
      <c r="A6591" t="s">
        <v>9907</v>
      </c>
      <c r="B6591">
        <v>468</v>
      </c>
      <c r="C6591" s="3" t="str">
        <f>HYPERLINK("http://www.uniprot.org/uniprot/K7KUX0","tr|K7KUX0|K7KUX0_SOYBN")</f>
        <v>tr|K7KUX0|K7KUX0_SOYBN</v>
      </c>
      <c r="D6591" t="s">
        <v>28</v>
      </c>
      <c r="E6591">
        <v>58.62</v>
      </c>
      <c r="F6591">
        <v>145</v>
      </c>
      <c r="G6591">
        <v>60</v>
      </c>
      <c r="H6591">
        <v>0</v>
      </c>
      <c r="I6591">
        <v>22</v>
      </c>
      <c r="J6591">
        <v>456</v>
      </c>
      <c r="K6591">
        <v>1</v>
      </c>
      <c r="L6591">
        <v>69</v>
      </c>
      <c r="M6591">
        <v>205</v>
      </c>
      <c r="N6591" t="s">
        <v>18</v>
      </c>
      <c r="O6591" s="1">
        <v>5.3597699999999998E-44</v>
      </c>
      <c r="P6591">
        <v>461</v>
      </c>
    </row>
    <row r="6592" spans="1:16" x14ac:dyDescent="0.25">
      <c r="A6592" t="s">
        <v>9908</v>
      </c>
      <c r="B6592">
        <v>699</v>
      </c>
      <c r="C6592" s="3" t="str">
        <f>HYPERLINK("http://www.uniprot.org/uniprot/C6T081","tr|C6T081|C6T081_SOYBN")</f>
        <v>tr|C6T081|C6T081_SOYBN</v>
      </c>
      <c r="D6592" t="s">
        <v>210</v>
      </c>
      <c r="E6592">
        <v>67.510000000000005</v>
      </c>
      <c r="F6592">
        <v>237</v>
      </c>
      <c r="G6592">
        <v>77</v>
      </c>
      <c r="H6592">
        <v>5</v>
      </c>
      <c r="I6592">
        <v>1</v>
      </c>
      <c r="J6592">
        <v>696</v>
      </c>
      <c r="K6592">
        <v>1</v>
      </c>
      <c r="L6592">
        <v>1</v>
      </c>
      <c r="M6592">
        <v>236</v>
      </c>
      <c r="N6592" t="s">
        <v>18</v>
      </c>
      <c r="O6592" s="1">
        <v>1.1033400000000001E-75</v>
      </c>
      <c r="P6592">
        <v>737</v>
      </c>
    </row>
    <row r="6593" spans="1:16" x14ac:dyDescent="0.25">
      <c r="A6593" t="s">
        <v>9909</v>
      </c>
      <c r="B6593">
        <v>1191</v>
      </c>
      <c r="C6593" s="3" t="str">
        <f>HYPERLINK("http://www.uniprot.org/uniprot/M5XN72","tr|M5XN72|M5XN72_PRUPE")</f>
        <v>tr|M5XN72|M5XN72_PRUPE</v>
      </c>
      <c r="D6593" t="s">
        <v>8512</v>
      </c>
      <c r="E6593">
        <v>23.77</v>
      </c>
      <c r="F6593">
        <v>387</v>
      </c>
      <c r="G6593">
        <v>295</v>
      </c>
      <c r="H6593">
        <v>44</v>
      </c>
      <c r="I6593">
        <v>121</v>
      </c>
      <c r="J6593">
        <v>1149</v>
      </c>
      <c r="K6593">
        <v>1</v>
      </c>
      <c r="L6593">
        <v>194</v>
      </c>
      <c r="M6593">
        <v>570</v>
      </c>
      <c r="N6593" t="s">
        <v>18</v>
      </c>
      <c r="O6593" s="1">
        <v>4.35631E-15</v>
      </c>
      <c r="P6593">
        <v>218</v>
      </c>
    </row>
    <row r="6594" spans="1:16" x14ac:dyDescent="0.25">
      <c r="A6594" t="s">
        <v>9910</v>
      </c>
      <c r="B6594">
        <v>4389</v>
      </c>
      <c r="C6594" s="3" t="str">
        <f>HYPERLINK("http://www.uniprot.org/uniprot/K7L4P8","tr|K7L4P8|K7L4P8_SOYBN")</f>
        <v>tr|K7L4P8|K7L4P8_SOYBN</v>
      </c>
      <c r="D6594" t="s">
        <v>28</v>
      </c>
      <c r="E6594">
        <v>71.180000000000007</v>
      </c>
      <c r="F6594">
        <v>1329</v>
      </c>
      <c r="G6594">
        <v>383</v>
      </c>
      <c r="H6594">
        <v>0</v>
      </c>
      <c r="I6594">
        <v>1</v>
      </c>
      <c r="J6594">
        <v>3987</v>
      </c>
      <c r="K6594">
        <v>1</v>
      </c>
      <c r="L6594">
        <v>33</v>
      </c>
      <c r="M6594">
        <v>1358</v>
      </c>
      <c r="N6594" t="s">
        <v>18</v>
      </c>
      <c r="O6594">
        <v>0</v>
      </c>
      <c r="P6594">
        <v>4837</v>
      </c>
    </row>
    <row r="6595" spans="1:16" x14ac:dyDescent="0.25">
      <c r="A6595" t="s">
        <v>9911</v>
      </c>
      <c r="B6595">
        <v>2061</v>
      </c>
      <c r="C6595" s="3" t="str">
        <f>HYPERLINK("http://www.uniprot.org/uniprot/I1LIJ6","tr|I1LIJ6|I1LIJ6_SOYBN")</f>
        <v>tr|I1LIJ6|I1LIJ6_SOYBN</v>
      </c>
      <c r="D6595" t="s">
        <v>28</v>
      </c>
      <c r="E6595">
        <v>82.14</v>
      </c>
      <c r="F6595">
        <v>689</v>
      </c>
      <c r="G6595">
        <v>123</v>
      </c>
      <c r="H6595">
        <v>4</v>
      </c>
      <c r="I6595">
        <v>1</v>
      </c>
      <c r="J6595">
        <v>2055</v>
      </c>
      <c r="K6595">
        <v>1</v>
      </c>
      <c r="L6595">
        <v>1</v>
      </c>
      <c r="M6595">
        <v>687</v>
      </c>
      <c r="N6595" t="s">
        <v>18</v>
      </c>
      <c r="O6595">
        <v>0</v>
      </c>
      <c r="P6595">
        <v>2969</v>
      </c>
    </row>
    <row r="6596" spans="1:16" x14ac:dyDescent="0.25">
      <c r="A6596" t="s">
        <v>9912</v>
      </c>
      <c r="B6596">
        <v>792</v>
      </c>
      <c r="C6596" s="3" t="str">
        <f>HYPERLINK("http://www.uniprot.org/uniprot/G7IH01","tr|G7IH01|G7IH01_MEDTR")</f>
        <v>tr|G7IH01|G7IH01_MEDTR</v>
      </c>
      <c r="D6596" t="s">
        <v>59</v>
      </c>
      <c r="E6596">
        <v>37.43</v>
      </c>
      <c r="F6596">
        <v>179</v>
      </c>
      <c r="G6596">
        <v>112</v>
      </c>
      <c r="H6596">
        <v>5</v>
      </c>
      <c r="I6596">
        <v>259</v>
      </c>
      <c r="J6596">
        <v>780</v>
      </c>
      <c r="K6596">
        <v>1</v>
      </c>
      <c r="L6596">
        <v>398</v>
      </c>
      <c r="M6596">
        <v>554</v>
      </c>
      <c r="N6596" t="s">
        <v>18</v>
      </c>
      <c r="O6596" s="1">
        <v>3.9711999999999999E-17</v>
      </c>
      <c r="P6596">
        <v>233</v>
      </c>
    </row>
    <row r="6597" spans="1:16" x14ac:dyDescent="0.25">
      <c r="A6597" t="s">
        <v>9913</v>
      </c>
      <c r="B6597">
        <v>792</v>
      </c>
      <c r="C6597" s="3" t="str">
        <f>HYPERLINK("http://www.uniprot.org/uniprot/B7FIL7","tr|B7FIL7|B7FIL7_MEDTR")</f>
        <v>tr|B7FIL7|B7FIL7_MEDTR</v>
      </c>
      <c r="D6597" t="s">
        <v>9914</v>
      </c>
      <c r="E6597">
        <v>79.84</v>
      </c>
      <c r="F6597">
        <v>263</v>
      </c>
      <c r="G6597">
        <v>53</v>
      </c>
      <c r="H6597">
        <v>2</v>
      </c>
      <c r="I6597">
        <v>1</v>
      </c>
      <c r="J6597">
        <v>783</v>
      </c>
      <c r="K6597">
        <v>1</v>
      </c>
      <c r="L6597">
        <v>1</v>
      </c>
      <c r="M6597">
        <v>259</v>
      </c>
      <c r="N6597" t="s">
        <v>18</v>
      </c>
      <c r="O6597" s="1">
        <v>1.5680300000000001E-114</v>
      </c>
      <c r="P6597">
        <v>1073</v>
      </c>
    </row>
    <row r="6598" spans="1:16" x14ac:dyDescent="0.25">
      <c r="A6598" t="s">
        <v>9915</v>
      </c>
      <c r="B6598">
        <v>1794</v>
      </c>
      <c r="C6598" s="3" t="str">
        <f>HYPERLINK("http://www.uniprot.org/uniprot/G8A334","tr|G8A334|G8A334_MEDTR")</f>
        <v>tr|G8A334|G8A334_MEDTR</v>
      </c>
      <c r="D6598" t="s">
        <v>9916</v>
      </c>
      <c r="E6598">
        <v>86.6</v>
      </c>
      <c r="F6598">
        <v>575</v>
      </c>
      <c r="G6598">
        <v>77</v>
      </c>
      <c r="H6598">
        <v>0</v>
      </c>
      <c r="I6598">
        <v>10</v>
      </c>
      <c r="J6598">
        <v>1734</v>
      </c>
      <c r="K6598">
        <v>1</v>
      </c>
      <c r="L6598">
        <v>5</v>
      </c>
      <c r="M6598">
        <v>577</v>
      </c>
      <c r="N6598" t="s">
        <v>18</v>
      </c>
      <c r="O6598">
        <v>0</v>
      </c>
      <c r="P6598">
        <v>2567</v>
      </c>
    </row>
    <row r="6599" spans="1:16" x14ac:dyDescent="0.25">
      <c r="A6599" t="s">
        <v>9917</v>
      </c>
      <c r="B6599">
        <v>1137</v>
      </c>
      <c r="C6599" s="3" t="str">
        <f>HYPERLINK("http://www.uniprot.org/uniprot/G7IKJ3","tr|G7IKJ3|G7IKJ3_MEDTR")</f>
        <v>tr|G7IKJ3|G7IKJ3_MEDTR</v>
      </c>
      <c r="D6599" t="s">
        <v>3121</v>
      </c>
      <c r="E6599">
        <v>28.29</v>
      </c>
      <c r="F6599">
        <v>258</v>
      </c>
      <c r="G6599">
        <v>185</v>
      </c>
      <c r="H6599">
        <v>9</v>
      </c>
      <c r="I6599">
        <v>301</v>
      </c>
      <c r="J6599">
        <v>1047</v>
      </c>
      <c r="K6599">
        <v>1</v>
      </c>
      <c r="L6599">
        <v>637</v>
      </c>
      <c r="M6599">
        <v>862</v>
      </c>
      <c r="N6599" t="s">
        <v>18</v>
      </c>
      <c r="O6599" s="1">
        <v>2.82738E-16</v>
      </c>
      <c r="P6599">
        <v>228</v>
      </c>
    </row>
    <row r="6600" spans="1:16" x14ac:dyDescent="0.25">
      <c r="A6600" t="s">
        <v>9918</v>
      </c>
      <c r="B6600">
        <v>987</v>
      </c>
      <c r="C6600" s="3" t="str">
        <f>HYPERLINK("http://www.uniprot.org/uniprot/G7ZZ33","tr|G7ZZ33|G7ZZ33_MEDTR")</f>
        <v>tr|G7ZZ33|G7ZZ33_MEDTR</v>
      </c>
      <c r="D6600" t="s">
        <v>9919</v>
      </c>
      <c r="E6600">
        <v>86.93</v>
      </c>
      <c r="F6600">
        <v>329</v>
      </c>
      <c r="G6600">
        <v>43</v>
      </c>
      <c r="H6600">
        <v>1</v>
      </c>
      <c r="I6600">
        <v>1</v>
      </c>
      <c r="J6600">
        <v>984</v>
      </c>
      <c r="K6600">
        <v>1</v>
      </c>
      <c r="L6600">
        <v>1</v>
      </c>
      <c r="M6600">
        <v>329</v>
      </c>
      <c r="N6600" t="s">
        <v>18</v>
      </c>
      <c r="O6600" s="1">
        <v>5.0972599999999998E-178</v>
      </c>
      <c r="P6600">
        <v>1622</v>
      </c>
    </row>
    <row r="6601" spans="1:16" x14ac:dyDescent="0.25">
      <c r="A6601" t="s">
        <v>9920</v>
      </c>
      <c r="B6601">
        <v>828</v>
      </c>
      <c r="C6601" s="3" t="str">
        <f>HYPERLINK("http://www.uniprot.org/uniprot/G7KCC3","tr|G7KCC3|G7KCC3_MEDTR")</f>
        <v>tr|G7KCC3|G7KCC3_MEDTR</v>
      </c>
      <c r="D6601" t="s">
        <v>9921</v>
      </c>
      <c r="E6601">
        <v>65.86</v>
      </c>
      <c r="F6601">
        <v>290</v>
      </c>
      <c r="G6601">
        <v>99</v>
      </c>
      <c r="H6601">
        <v>15</v>
      </c>
      <c r="I6601">
        <v>1</v>
      </c>
      <c r="J6601">
        <v>825</v>
      </c>
      <c r="K6601">
        <v>1</v>
      </c>
      <c r="L6601">
        <v>1</v>
      </c>
      <c r="M6601">
        <v>274</v>
      </c>
      <c r="N6601" t="s">
        <v>18</v>
      </c>
      <c r="O6601" s="1">
        <v>5.5702100000000003E-97</v>
      </c>
      <c r="P6601">
        <v>922</v>
      </c>
    </row>
    <row r="6602" spans="1:16" x14ac:dyDescent="0.25">
      <c r="A6602" t="s">
        <v>9922</v>
      </c>
      <c r="B6602">
        <v>699</v>
      </c>
      <c r="C6602" s="3" t="str">
        <f>HYPERLINK("http://www.uniprot.org/uniprot/G7ZY50","tr|G7ZY50|G7ZY50_MEDTR")</f>
        <v>tr|G7ZY50|G7ZY50_MEDTR</v>
      </c>
      <c r="D6602" t="s">
        <v>9923</v>
      </c>
      <c r="E6602">
        <v>77.58</v>
      </c>
      <c r="F6602">
        <v>232</v>
      </c>
      <c r="G6602">
        <v>52</v>
      </c>
      <c r="H6602">
        <v>0</v>
      </c>
      <c r="I6602">
        <v>1</v>
      </c>
      <c r="J6602">
        <v>696</v>
      </c>
      <c r="K6602">
        <v>1</v>
      </c>
      <c r="L6602">
        <v>1</v>
      </c>
      <c r="M6602">
        <v>232</v>
      </c>
      <c r="N6602" t="s">
        <v>18</v>
      </c>
      <c r="O6602" s="1">
        <v>9.2755899999999997E-99</v>
      </c>
      <c r="P6602">
        <v>936</v>
      </c>
    </row>
    <row r="6603" spans="1:16" x14ac:dyDescent="0.25">
      <c r="A6603" t="s">
        <v>9924</v>
      </c>
      <c r="B6603">
        <v>279</v>
      </c>
      <c r="C6603" s="3" t="str">
        <f>HYPERLINK("http://www.uniprot.org/uniprot/G7KEN7","tr|G7KEN7|G7KEN7_MEDTR")</f>
        <v>tr|G7KEN7|G7KEN7_MEDTR</v>
      </c>
      <c r="D6603" t="s">
        <v>9925</v>
      </c>
      <c r="E6603">
        <v>61.79</v>
      </c>
      <c r="F6603">
        <v>89</v>
      </c>
      <c r="G6603">
        <v>34</v>
      </c>
      <c r="H6603">
        <v>1</v>
      </c>
      <c r="I6603">
        <v>4</v>
      </c>
      <c r="J6603">
        <v>267</v>
      </c>
      <c r="K6603">
        <v>1</v>
      </c>
      <c r="L6603">
        <v>311</v>
      </c>
      <c r="M6603">
        <v>399</v>
      </c>
      <c r="N6603" t="s">
        <v>18</v>
      </c>
      <c r="O6603" s="1">
        <v>1.17587E-22</v>
      </c>
      <c r="P6603">
        <v>277</v>
      </c>
    </row>
    <row r="6604" spans="1:16" x14ac:dyDescent="0.25">
      <c r="A6604" t="s">
        <v>9926</v>
      </c>
      <c r="B6604">
        <v>1017</v>
      </c>
      <c r="C6604" s="3" t="str">
        <f>HYPERLINK("http://www.uniprot.org/uniprot/M5X8J6","tr|M5X8J6|M5X8J6_PRUPE")</f>
        <v>tr|M5X8J6|M5X8J6_PRUPE</v>
      </c>
      <c r="D6604" t="s">
        <v>9927</v>
      </c>
      <c r="E6604">
        <v>24.62</v>
      </c>
      <c r="F6604">
        <v>337</v>
      </c>
      <c r="G6604">
        <v>254</v>
      </c>
      <c r="H6604">
        <v>15</v>
      </c>
      <c r="I6604">
        <v>10</v>
      </c>
      <c r="J6604">
        <v>975</v>
      </c>
      <c r="K6604">
        <v>1</v>
      </c>
      <c r="L6604">
        <v>122</v>
      </c>
      <c r="M6604">
        <v>428</v>
      </c>
      <c r="N6604" t="s">
        <v>18</v>
      </c>
      <c r="O6604" s="1">
        <v>1.8114399999999999E-16</v>
      </c>
      <c r="P6604">
        <v>229</v>
      </c>
    </row>
    <row r="6605" spans="1:16" x14ac:dyDescent="0.25">
      <c r="A6605" t="s">
        <v>9928</v>
      </c>
      <c r="B6605">
        <v>1440</v>
      </c>
      <c r="C6605" s="3" t="str">
        <f>HYPERLINK("http://www.uniprot.org/uniprot/A4F1R9","tr|A4F1R9|A4F1R9_CLITE")</f>
        <v>tr|A4F1R9|A4F1R9_CLITE</v>
      </c>
      <c r="D6605" t="s">
        <v>9929</v>
      </c>
      <c r="E6605">
        <v>68.34</v>
      </c>
      <c r="F6605">
        <v>477</v>
      </c>
      <c r="G6605">
        <v>151</v>
      </c>
      <c r="H6605">
        <v>0</v>
      </c>
      <c r="I6605">
        <v>4</v>
      </c>
      <c r="J6605">
        <v>1434</v>
      </c>
      <c r="K6605">
        <v>1</v>
      </c>
      <c r="L6605">
        <v>6</v>
      </c>
      <c r="M6605">
        <v>479</v>
      </c>
      <c r="N6605" t="s">
        <v>18</v>
      </c>
      <c r="O6605">
        <v>0</v>
      </c>
      <c r="P6605">
        <v>1675</v>
      </c>
    </row>
    <row r="6606" spans="1:16" x14ac:dyDescent="0.25">
      <c r="A6606" t="s">
        <v>9930</v>
      </c>
      <c r="B6606">
        <v>636</v>
      </c>
      <c r="C6606" s="3" t="str">
        <f>HYPERLINK("http://www.uniprot.org/uniprot/B7FLT1","tr|B7FLT1|B7FLT1_MEDTR")</f>
        <v>tr|B7FLT1|B7FLT1_MEDTR</v>
      </c>
      <c r="D6606" t="s">
        <v>22</v>
      </c>
      <c r="E6606">
        <v>78.09</v>
      </c>
      <c r="F6606">
        <v>210</v>
      </c>
      <c r="G6606">
        <v>46</v>
      </c>
      <c r="H6606">
        <v>0</v>
      </c>
      <c r="I6606">
        <v>1</v>
      </c>
      <c r="J6606">
        <v>630</v>
      </c>
      <c r="K6606">
        <v>1</v>
      </c>
      <c r="L6606">
        <v>113</v>
      </c>
      <c r="M6606">
        <v>317</v>
      </c>
      <c r="N6606" t="s">
        <v>18</v>
      </c>
      <c r="O6606" s="1">
        <v>1.2725299999999999E-90</v>
      </c>
      <c r="P6606">
        <v>865</v>
      </c>
    </row>
    <row r="6607" spans="1:16" x14ac:dyDescent="0.25">
      <c r="A6607" t="s">
        <v>9931</v>
      </c>
      <c r="B6607">
        <v>426</v>
      </c>
      <c r="C6607" s="3" t="str">
        <f>HYPERLINK("http://www.uniprot.org/uniprot/H6WX59","tr|H6WX59|H6WX59_MEDSA")</f>
        <v>tr|H6WX59|H6WX59_MEDSA</v>
      </c>
      <c r="D6607" t="s">
        <v>9932</v>
      </c>
      <c r="E6607">
        <v>69.349999999999994</v>
      </c>
      <c r="F6607">
        <v>62</v>
      </c>
      <c r="G6607">
        <v>19</v>
      </c>
      <c r="H6607">
        <v>0</v>
      </c>
      <c r="I6607">
        <v>238</v>
      </c>
      <c r="J6607">
        <v>423</v>
      </c>
      <c r="K6607">
        <v>1</v>
      </c>
      <c r="L6607">
        <v>102</v>
      </c>
      <c r="M6607">
        <v>163</v>
      </c>
      <c r="N6607" t="s">
        <v>18</v>
      </c>
      <c r="O6607" s="1">
        <v>3.5167900000000002E-19</v>
      </c>
      <c r="P6607">
        <v>247</v>
      </c>
    </row>
    <row r="6608" spans="1:16" x14ac:dyDescent="0.25">
      <c r="A6608" t="s">
        <v>9933</v>
      </c>
      <c r="B6608">
        <v>1488</v>
      </c>
      <c r="C6608" s="3" t="str">
        <f>HYPERLINK("http://www.uniprot.org/uniprot/A5ALH5","tr|A5ALH5|A5ALH5_VITVI")</f>
        <v>tr|A5ALH5|A5ALH5_VITVI</v>
      </c>
      <c r="D6608" t="s">
        <v>5744</v>
      </c>
      <c r="E6608">
        <v>55.4</v>
      </c>
      <c r="F6608">
        <v>500</v>
      </c>
      <c r="G6608">
        <v>223</v>
      </c>
      <c r="H6608">
        <v>5</v>
      </c>
      <c r="I6608">
        <v>1</v>
      </c>
      <c r="J6608">
        <v>1485</v>
      </c>
      <c r="K6608">
        <v>1</v>
      </c>
      <c r="L6608">
        <v>542</v>
      </c>
      <c r="M6608">
        <v>1008</v>
      </c>
      <c r="N6608" t="s">
        <v>18</v>
      </c>
      <c r="O6608" s="1">
        <v>7.7726899999999998E-148</v>
      </c>
      <c r="P6608">
        <v>1364</v>
      </c>
    </row>
    <row r="6609" spans="1:16" x14ac:dyDescent="0.25">
      <c r="A6609" t="s">
        <v>9934</v>
      </c>
      <c r="B6609">
        <v>576</v>
      </c>
      <c r="C6609" s="3" t="str">
        <f>HYPERLINK("http://www.uniprot.org/uniprot/G7ZV82","tr|G7ZV82|G7ZV82_MEDTR")</f>
        <v>tr|G7ZV82|G7ZV82_MEDTR</v>
      </c>
      <c r="D6609" t="s">
        <v>9048</v>
      </c>
      <c r="E6609">
        <v>63.27</v>
      </c>
      <c r="F6609">
        <v>226</v>
      </c>
      <c r="G6609">
        <v>83</v>
      </c>
      <c r="H6609">
        <v>39</v>
      </c>
      <c r="I6609">
        <v>13</v>
      </c>
      <c r="J6609">
        <v>573</v>
      </c>
      <c r="K6609">
        <v>1</v>
      </c>
      <c r="L6609">
        <v>1127</v>
      </c>
      <c r="M6609">
        <v>1352</v>
      </c>
      <c r="N6609" t="s">
        <v>18</v>
      </c>
      <c r="O6609" s="1">
        <v>3.0346700000000002E-68</v>
      </c>
      <c r="P6609">
        <v>671</v>
      </c>
    </row>
    <row r="6610" spans="1:16" x14ac:dyDescent="0.25">
      <c r="A6610" t="s">
        <v>9935</v>
      </c>
      <c r="B6610">
        <v>3780</v>
      </c>
      <c r="C6610" s="3" t="str">
        <f>HYPERLINK("http://www.uniprot.org/uniprot/G7IFG9","tr|G7IFG9|G7IFG9_MEDTR")</f>
        <v>tr|G7IFG9|G7IFG9_MEDTR</v>
      </c>
      <c r="D6610" t="s">
        <v>9936</v>
      </c>
      <c r="E6610">
        <v>66.37</v>
      </c>
      <c r="F6610">
        <v>1249</v>
      </c>
      <c r="G6610">
        <v>420</v>
      </c>
      <c r="H6610">
        <v>4</v>
      </c>
      <c r="I6610">
        <v>43</v>
      </c>
      <c r="J6610">
        <v>3777</v>
      </c>
      <c r="K6610">
        <v>1</v>
      </c>
      <c r="L6610">
        <v>15</v>
      </c>
      <c r="M6610">
        <v>1250</v>
      </c>
      <c r="N6610" t="s">
        <v>18</v>
      </c>
      <c r="O6610">
        <v>0</v>
      </c>
      <c r="P6610">
        <v>4117</v>
      </c>
    </row>
    <row r="6611" spans="1:16" x14ac:dyDescent="0.25">
      <c r="A6611" t="s">
        <v>9937</v>
      </c>
      <c r="B6611">
        <v>240</v>
      </c>
      <c r="C6611" s="3" t="str">
        <f>HYPERLINK("http://www.uniprot.org/uniprot/G7L2G9","tr|G7L2G9|G7L2G9_MEDTR")</f>
        <v>tr|G7L2G9|G7L2G9_MEDTR</v>
      </c>
      <c r="D6611" t="s">
        <v>9938</v>
      </c>
      <c r="E6611">
        <v>85.33</v>
      </c>
      <c r="F6611">
        <v>75</v>
      </c>
      <c r="G6611">
        <v>11</v>
      </c>
      <c r="H6611">
        <v>0</v>
      </c>
      <c r="I6611">
        <v>13</v>
      </c>
      <c r="J6611">
        <v>237</v>
      </c>
      <c r="K6611">
        <v>1</v>
      </c>
      <c r="L6611">
        <v>83</v>
      </c>
      <c r="M6611">
        <v>157</v>
      </c>
      <c r="N6611" t="s">
        <v>18</v>
      </c>
      <c r="O6611" s="1">
        <v>4.0846700000000004E-31</v>
      </c>
      <c r="P6611">
        <v>350</v>
      </c>
    </row>
    <row r="6612" spans="1:16" x14ac:dyDescent="0.25">
      <c r="A6612" t="s">
        <v>9939</v>
      </c>
      <c r="B6612">
        <v>1254</v>
      </c>
      <c r="C6612" s="3" t="str">
        <f>HYPERLINK("http://www.uniprot.org/uniprot/G7KXZ0","tr|G7KXZ0|G7KXZ0_MEDTR")</f>
        <v>tr|G7KXZ0|G7KXZ0_MEDTR</v>
      </c>
      <c r="D6612" t="s">
        <v>9940</v>
      </c>
      <c r="E6612">
        <v>56.41</v>
      </c>
      <c r="F6612">
        <v>413</v>
      </c>
      <c r="G6612">
        <v>180</v>
      </c>
      <c r="H6612">
        <v>1</v>
      </c>
      <c r="I6612">
        <v>4</v>
      </c>
      <c r="J6612">
        <v>1239</v>
      </c>
      <c r="K6612">
        <v>1</v>
      </c>
      <c r="L6612">
        <v>120</v>
      </c>
      <c r="M6612">
        <v>532</v>
      </c>
      <c r="N6612" t="s">
        <v>18</v>
      </c>
      <c r="O6612" s="1">
        <v>3.8531900000000001E-142</v>
      </c>
      <c r="P6612">
        <v>1314</v>
      </c>
    </row>
    <row r="6613" spans="1:16" x14ac:dyDescent="0.25">
      <c r="A6613" t="s">
        <v>9941</v>
      </c>
      <c r="B6613">
        <v>1950</v>
      </c>
      <c r="C6613" s="3" t="str">
        <f>HYPERLINK("http://www.uniprot.org/uniprot/K7N2K5","tr|K7N2K5|K7N2K5_SOYBN")</f>
        <v>tr|K7N2K5|K7N2K5_SOYBN</v>
      </c>
      <c r="D6613" t="s">
        <v>28</v>
      </c>
      <c r="E6613">
        <v>72.540000000000006</v>
      </c>
      <c r="F6613">
        <v>652</v>
      </c>
      <c r="G6613">
        <v>179</v>
      </c>
      <c r="H6613">
        <v>4</v>
      </c>
      <c r="I6613">
        <v>1</v>
      </c>
      <c r="J6613">
        <v>1944</v>
      </c>
      <c r="K6613">
        <v>1</v>
      </c>
      <c r="L6613">
        <v>1</v>
      </c>
      <c r="M6613">
        <v>629</v>
      </c>
      <c r="N6613" t="s">
        <v>18</v>
      </c>
      <c r="O6613">
        <v>0</v>
      </c>
      <c r="P6613">
        <v>2442</v>
      </c>
    </row>
    <row r="6614" spans="1:16" x14ac:dyDescent="0.25">
      <c r="A6614" t="s">
        <v>9942</v>
      </c>
      <c r="B6614">
        <v>1539</v>
      </c>
      <c r="C6614" s="3" t="str">
        <f>HYPERLINK("http://www.uniprot.org/uniprot/I1LYT7","tr|I1LYT7|I1LYT7_SOYBN")</f>
        <v>tr|I1LYT7|I1LYT7_SOYBN</v>
      </c>
      <c r="D6614" t="s">
        <v>28</v>
      </c>
      <c r="E6614">
        <v>88.45</v>
      </c>
      <c r="F6614">
        <v>485</v>
      </c>
      <c r="G6614">
        <v>56</v>
      </c>
      <c r="H6614">
        <v>1</v>
      </c>
      <c r="I6614">
        <v>85</v>
      </c>
      <c r="J6614">
        <v>1536</v>
      </c>
      <c r="K6614">
        <v>1</v>
      </c>
      <c r="L6614">
        <v>25</v>
      </c>
      <c r="M6614">
        <v>503</v>
      </c>
      <c r="N6614" t="s">
        <v>18</v>
      </c>
      <c r="O6614">
        <v>0</v>
      </c>
      <c r="P6614">
        <v>2308</v>
      </c>
    </row>
    <row r="6615" spans="1:16" x14ac:dyDescent="0.25">
      <c r="A6615" t="s">
        <v>9943</v>
      </c>
      <c r="B6615">
        <v>1518</v>
      </c>
      <c r="C6615" s="3" t="str">
        <f>HYPERLINK("http://www.uniprot.org/uniprot/Q673E8","tr|Q673E8|Q673E8_MEDTR")</f>
        <v>tr|Q673E8|Q673E8_MEDTR</v>
      </c>
      <c r="D6615" t="s">
        <v>9944</v>
      </c>
      <c r="E6615">
        <v>78.819999999999993</v>
      </c>
      <c r="F6615">
        <v>510</v>
      </c>
      <c r="G6615">
        <v>108</v>
      </c>
      <c r="H6615">
        <v>5</v>
      </c>
      <c r="I6615">
        <v>1</v>
      </c>
      <c r="J6615">
        <v>1515</v>
      </c>
      <c r="K6615">
        <v>1</v>
      </c>
      <c r="L6615">
        <v>1</v>
      </c>
      <c r="M6615">
        <v>506</v>
      </c>
      <c r="N6615" t="s">
        <v>18</v>
      </c>
      <c r="O6615">
        <v>0</v>
      </c>
      <c r="P6615">
        <v>1994</v>
      </c>
    </row>
    <row r="6616" spans="1:16" x14ac:dyDescent="0.25">
      <c r="A6616" t="s">
        <v>9945</v>
      </c>
      <c r="B6616">
        <v>1545</v>
      </c>
      <c r="C6616" s="3" t="str">
        <f>HYPERLINK("http://www.uniprot.org/uniprot/G7I7U5","tr|G7I7U5|G7I7U5_MEDTR")</f>
        <v>tr|G7I7U5|G7I7U5_MEDTR</v>
      </c>
      <c r="D6616" t="s">
        <v>9946</v>
      </c>
      <c r="E6616">
        <v>58.49</v>
      </c>
      <c r="F6616">
        <v>465</v>
      </c>
      <c r="G6616">
        <v>193</v>
      </c>
      <c r="H6616">
        <v>40</v>
      </c>
      <c r="I6616">
        <v>73</v>
      </c>
      <c r="J6616">
        <v>1347</v>
      </c>
      <c r="K6616">
        <v>1</v>
      </c>
      <c r="L6616">
        <v>22</v>
      </c>
      <c r="M6616">
        <v>484</v>
      </c>
      <c r="N6616" t="s">
        <v>18</v>
      </c>
      <c r="O6616" s="1">
        <v>2.7422799999999999E-127</v>
      </c>
      <c r="P6616">
        <v>1187</v>
      </c>
    </row>
    <row r="6617" spans="1:16" x14ac:dyDescent="0.25">
      <c r="A6617" t="s">
        <v>9947</v>
      </c>
      <c r="B6617">
        <v>687</v>
      </c>
      <c r="C6617" s="3" t="str">
        <f>HYPERLINK("http://www.uniprot.org/uniprot/I1JYG7","tr|I1JYG7|I1JYG7_SOYBN")</f>
        <v>tr|I1JYG7|I1JYG7_SOYBN</v>
      </c>
      <c r="D6617" t="s">
        <v>28</v>
      </c>
      <c r="E6617">
        <v>60.08</v>
      </c>
      <c r="F6617">
        <v>228</v>
      </c>
      <c r="G6617">
        <v>91</v>
      </c>
      <c r="H6617">
        <v>0</v>
      </c>
      <c r="I6617">
        <v>1</v>
      </c>
      <c r="J6617">
        <v>684</v>
      </c>
      <c r="K6617">
        <v>1</v>
      </c>
      <c r="L6617">
        <v>1</v>
      </c>
      <c r="M6617">
        <v>223</v>
      </c>
      <c r="N6617" t="s">
        <v>18</v>
      </c>
      <c r="O6617" s="1">
        <v>2.3620500000000001E-59</v>
      </c>
      <c r="P6617">
        <v>596</v>
      </c>
    </row>
    <row r="6618" spans="1:16" x14ac:dyDescent="0.25">
      <c r="A6618" t="s">
        <v>9948</v>
      </c>
      <c r="B6618">
        <v>1230</v>
      </c>
      <c r="C6618" s="3" t="str">
        <f>HYPERLINK("http://www.uniprot.org/uniprot/G7J2I4","tr|G7J2I4|G7J2I4_MEDTR")</f>
        <v>tr|G7J2I4|G7J2I4_MEDTR</v>
      </c>
      <c r="D6618" t="s">
        <v>9949</v>
      </c>
      <c r="E6618">
        <v>88.26</v>
      </c>
      <c r="F6618">
        <v>409</v>
      </c>
      <c r="G6618">
        <v>48</v>
      </c>
      <c r="H6618">
        <v>0</v>
      </c>
      <c r="I6618">
        <v>1</v>
      </c>
      <c r="J6618">
        <v>1227</v>
      </c>
      <c r="K6618">
        <v>1</v>
      </c>
      <c r="L6618">
        <v>1</v>
      </c>
      <c r="M6618">
        <v>404</v>
      </c>
      <c r="N6618" t="s">
        <v>18</v>
      </c>
      <c r="O6618">
        <v>0</v>
      </c>
      <c r="P6618">
        <v>1837</v>
      </c>
    </row>
    <row r="6619" spans="1:16" x14ac:dyDescent="0.25">
      <c r="A6619" t="s">
        <v>9950</v>
      </c>
      <c r="B6619">
        <v>1062</v>
      </c>
      <c r="C6619" s="3" t="str">
        <f>HYPERLINK("http://www.uniprot.org/uniprot/G7IWU9","tr|G7IWU9|G7IWU9_MEDTR")</f>
        <v>tr|G7IWU9|G7IWU9_MEDTR</v>
      </c>
      <c r="D6619" t="s">
        <v>9951</v>
      </c>
      <c r="E6619">
        <v>88.66</v>
      </c>
      <c r="F6619">
        <v>353</v>
      </c>
      <c r="G6619">
        <v>40</v>
      </c>
      <c r="H6619">
        <v>1</v>
      </c>
      <c r="I6619">
        <v>4</v>
      </c>
      <c r="J6619">
        <v>1059</v>
      </c>
      <c r="K6619">
        <v>1</v>
      </c>
      <c r="L6619">
        <v>21</v>
      </c>
      <c r="M6619">
        <v>373</v>
      </c>
      <c r="N6619" t="s">
        <v>18</v>
      </c>
      <c r="O6619">
        <v>0</v>
      </c>
      <c r="P6619">
        <v>1723</v>
      </c>
    </row>
    <row r="6620" spans="1:16" x14ac:dyDescent="0.25">
      <c r="A6620" t="s">
        <v>9952</v>
      </c>
      <c r="B6620">
        <v>432</v>
      </c>
      <c r="C6620" s="3" t="str">
        <f>HYPERLINK("http://www.uniprot.org/uniprot/G7L0L8","tr|G7L0L8|G7L0L8_MEDTR")</f>
        <v>tr|G7L0L8|G7L0L8_MEDTR</v>
      </c>
      <c r="D6620" t="s">
        <v>9953</v>
      </c>
      <c r="E6620">
        <v>99.3</v>
      </c>
      <c r="F6620">
        <v>143</v>
      </c>
      <c r="G6620">
        <v>1</v>
      </c>
      <c r="H6620">
        <v>0</v>
      </c>
      <c r="I6620">
        <v>1</v>
      </c>
      <c r="J6620">
        <v>429</v>
      </c>
      <c r="K6620">
        <v>1</v>
      </c>
      <c r="L6620">
        <v>1</v>
      </c>
      <c r="M6620">
        <v>143</v>
      </c>
      <c r="N6620" t="s">
        <v>18</v>
      </c>
      <c r="O6620" s="1">
        <v>6.90661E-76</v>
      </c>
      <c r="P6620">
        <v>736</v>
      </c>
    </row>
    <row r="6621" spans="1:16" x14ac:dyDescent="0.25">
      <c r="A6621" t="s">
        <v>9954</v>
      </c>
      <c r="B6621">
        <v>960</v>
      </c>
      <c r="C6621" s="3" t="str">
        <f>HYPERLINK("http://www.uniprot.org/uniprot/M5WTV8","tr|M5WTV8|M5WTV8_PRUPE")</f>
        <v>tr|M5WTV8|M5WTV8_PRUPE</v>
      </c>
      <c r="D6621" t="s">
        <v>2478</v>
      </c>
      <c r="E6621">
        <v>28.39</v>
      </c>
      <c r="F6621">
        <v>243</v>
      </c>
      <c r="G6621">
        <v>174</v>
      </c>
      <c r="H6621">
        <v>6</v>
      </c>
      <c r="I6621">
        <v>133</v>
      </c>
      <c r="J6621">
        <v>843</v>
      </c>
      <c r="K6621">
        <v>1</v>
      </c>
      <c r="L6621">
        <v>130</v>
      </c>
      <c r="M6621">
        <v>363</v>
      </c>
      <c r="N6621" t="s">
        <v>18</v>
      </c>
      <c r="O6621" s="1">
        <v>3.32873E-17</v>
      </c>
      <c r="P6621">
        <v>235</v>
      </c>
    </row>
    <row r="6622" spans="1:16" x14ac:dyDescent="0.25">
      <c r="A6622" t="s">
        <v>9955</v>
      </c>
      <c r="B6622">
        <v>450</v>
      </c>
      <c r="C6622" s="3" t="str">
        <f>HYPERLINK("http://www.uniprot.org/uniprot/M1AG69","tr|M1AG69|M1AG69_SOLTU")</f>
        <v>tr|M1AG69|M1AG69_SOLTU</v>
      </c>
      <c r="D6622" t="s">
        <v>9877</v>
      </c>
      <c r="E6622">
        <v>96.26</v>
      </c>
      <c r="F6622">
        <v>107</v>
      </c>
      <c r="G6622">
        <v>4</v>
      </c>
      <c r="H6622">
        <v>0</v>
      </c>
      <c r="I6622">
        <v>127</v>
      </c>
      <c r="J6622">
        <v>447</v>
      </c>
      <c r="K6622">
        <v>1</v>
      </c>
      <c r="L6622">
        <v>38</v>
      </c>
      <c r="M6622">
        <v>144</v>
      </c>
      <c r="N6622" t="s">
        <v>18</v>
      </c>
      <c r="O6622" s="1">
        <v>3.8266499999999999E-50</v>
      </c>
      <c r="P6622">
        <v>514</v>
      </c>
    </row>
    <row r="6623" spans="1:16" x14ac:dyDescent="0.25">
      <c r="A6623" t="s">
        <v>9956</v>
      </c>
      <c r="B6623">
        <v>1974</v>
      </c>
      <c r="C6623" s="3" t="str">
        <f>HYPERLINK("http://www.uniprot.org/uniprot/G7JMD5","tr|G7JMD5|G7JMD5_MEDTR")</f>
        <v>tr|G7JMD5|G7JMD5_MEDTR</v>
      </c>
      <c r="D6623" t="s">
        <v>9957</v>
      </c>
      <c r="E6623">
        <v>78.41</v>
      </c>
      <c r="F6623">
        <v>658</v>
      </c>
      <c r="G6623">
        <v>142</v>
      </c>
      <c r="H6623">
        <v>1</v>
      </c>
      <c r="I6623">
        <v>1</v>
      </c>
      <c r="J6623">
        <v>1971</v>
      </c>
      <c r="K6623">
        <v>1</v>
      </c>
      <c r="L6623">
        <v>1</v>
      </c>
      <c r="M6623">
        <v>642</v>
      </c>
      <c r="N6623" t="s">
        <v>18</v>
      </c>
      <c r="O6623">
        <v>0</v>
      </c>
      <c r="P6623">
        <v>2587</v>
      </c>
    </row>
    <row r="6624" spans="1:16" x14ac:dyDescent="0.25">
      <c r="A6624" t="s">
        <v>9958</v>
      </c>
      <c r="B6624">
        <v>1308</v>
      </c>
      <c r="C6624" s="3" t="str">
        <f>HYPERLINK("http://www.uniprot.org/uniprot/G8A1E2","tr|G8A1E2|G8A1E2_MEDTR")</f>
        <v>tr|G8A1E2|G8A1E2_MEDTR</v>
      </c>
      <c r="D6624" t="s">
        <v>9959</v>
      </c>
      <c r="E6624">
        <v>64.36</v>
      </c>
      <c r="F6624">
        <v>477</v>
      </c>
      <c r="G6624">
        <v>170</v>
      </c>
      <c r="H6624">
        <v>45</v>
      </c>
      <c r="I6624">
        <v>10</v>
      </c>
      <c r="J6624">
        <v>1305</v>
      </c>
      <c r="K6624">
        <v>1</v>
      </c>
      <c r="L6624">
        <v>1</v>
      </c>
      <c r="M6624">
        <v>456</v>
      </c>
      <c r="N6624" t="s">
        <v>18</v>
      </c>
      <c r="O6624" s="1">
        <v>1.03065E-161</v>
      </c>
      <c r="P6624">
        <v>1483</v>
      </c>
    </row>
    <row r="6625" spans="1:16" x14ac:dyDescent="0.25">
      <c r="A6625" t="s">
        <v>9960</v>
      </c>
      <c r="B6625">
        <v>1056</v>
      </c>
      <c r="C6625" s="3" t="str">
        <f>HYPERLINK("http://www.uniprot.org/uniprot/G7LFF3","tr|G7LFF3|G7LFF3_MEDTR")</f>
        <v>tr|G7LFF3|G7LFF3_MEDTR</v>
      </c>
      <c r="D6625" t="s">
        <v>9961</v>
      </c>
      <c r="E6625">
        <v>64.599999999999994</v>
      </c>
      <c r="F6625">
        <v>356</v>
      </c>
      <c r="G6625">
        <v>126</v>
      </c>
      <c r="H6625">
        <v>5</v>
      </c>
      <c r="I6625">
        <v>1</v>
      </c>
      <c r="J6625">
        <v>1053</v>
      </c>
      <c r="K6625">
        <v>1</v>
      </c>
      <c r="L6625">
        <v>1</v>
      </c>
      <c r="M6625">
        <v>355</v>
      </c>
      <c r="N6625" t="s">
        <v>18</v>
      </c>
      <c r="O6625" s="1">
        <v>2.3676900000000001E-123</v>
      </c>
      <c r="P6625">
        <v>1151</v>
      </c>
    </row>
    <row r="6626" spans="1:16" x14ac:dyDescent="0.25">
      <c r="A6626" t="s">
        <v>9962</v>
      </c>
      <c r="B6626">
        <v>1911</v>
      </c>
      <c r="C6626" s="3" t="str">
        <f>HYPERLINK("http://www.uniprot.org/uniprot/G7ZZI1","tr|G7ZZI1|G7ZZI1_MEDTR")</f>
        <v>tr|G7ZZI1|G7ZZI1_MEDTR</v>
      </c>
      <c r="D6626" t="s">
        <v>9963</v>
      </c>
      <c r="E6626">
        <v>80.430000000000007</v>
      </c>
      <c r="F6626">
        <v>639</v>
      </c>
      <c r="G6626">
        <v>125</v>
      </c>
      <c r="H6626">
        <v>3</v>
      </c>
      <c r="I6626">
        <v>1</v>
      </c>
      <c r="J6626">
        <v>1908</v>
      </c>
      <c r="K6626">
        <v>1</v>
      </c>
      <c r="L6626">
        <v>1</v>
      </c>
      <c r="M6626">
        <v>638</v>
      </c>
      <c r="N6626" t="s">
        <v>18</v>
      </c>
      <c r="O6626">
        <v>0</v>
      </c>
      <c r="P6626">
        <v>2626</v>
      </c>
    </row>
    <row r="6627" spans="1:16" x14ac:dyDescent="0.25">
      <c r="A6627" t="s">
        <v>9964</v>
      </c>
      <c r="B6627">
        <v>3168</v>
      </c>
      <c r="C6627" s="3" t="str">
        <f>HYPERLINK("http://www.uniprot.org/uniprot/Q710T7","tr|Q710T7|Q710T7_POPDE")</f>
        <v>tr|Q710T7|Q710T7_POPDE</v>
      </c>
      <c r="D6627" t="s">
        <v>1150</v>
      </c>
      <c r="E6627">
        <v>71.88</v>
      </c>
      <c r="F6627">
        <v>1060</v>
      </c>
      <c r="G6627">
        <v>298</v>
      </c>
      <c r="H6627">
        <v>10</v>
      </c>
      <c r="I6627">
        <v>1</v>
      </c>
      <c r="J6627">
        <v>3150</v>
      </c>
      <c r="K6627">
        <v>1</v>
      </c>
      <c r="L6627">
        <v>322</v>
      </c>
      <c r="M6627">
        <v>1377</v>
      </c>
      <c r="N6627" t="s">
        <v>18</v>
      </c>
      <c r="O6627">
        <v>0</v>
      </c>
      <c r="P6627">
        <v>3873</v>
      </c>
    </row>
    <row r="6628" spans="1:16" x14ac:dyDescent="0.25">
      <c r="A6628" t="s">
        <v>9965</v>
      </c>
      <c r="B6628">
        <v>3597</v>
      </c>
      <c r="C6628" s="3" t="str">
        <f>HYPERLINK("http://www.uniprot.org/uniprot/G7JBQ0","tr|G7JBQ0|G7JBQ0_MEDTR")</f>
        <v>tr|G7JBQ0|G7JBQ0_MEDTR</v>
      </c>
      <c r="D6628" t="s">
        <v>9966</v>
      </c>
      <c r="E6628">
        <v>54.49</v>
      </c>
      <c r="F6628">
        <v>1224</v>
      </c>
      <c r="G6628">
        <v>557</v>
      </c>
      <c r="H6628">
        <v>36</v>
      </c>
      <c r="I6628">
        <v>10</v>
      </c>
      <c r="J6628">
        <v>3573</v>
      </c>
      <c r="K6628">
        <v>1</v>
      </c>
      <c r="L6628">
        <v>3</v>
      </c>
      <c r="M6628">
        <v>1097</v>
      </c>
      <c r="N6628" t="s">
        <v>18</v>
      </c>
      <c r="O6628">
        <v>0</v>
      </c>
      <c r="P6628">
        <v>3174</v>
      </c>
    </row>
    <row r="6629" spans="1:16" x14ac:dyDescent="0.25">
      <c r="A6629" t="s">
        <v>9967</v>
      </c>
      <c r="B6629">
        <v>1851</v>
      </c>
      <c r="C6629" s="3" t="str">
        <f>HYPERLINK("http://www.uniprot.org/uniprot/I1MHP5","tr|I1MHP5|I1MHP5_SOYBN")</f>
        <v>tr|I1MHP5|I1MHP5_SOYBN</v>
      </c>
      <c r="D6629" t="s">
        <v>28</v>
      </c>
      <c r="E6629">
        <v>27.85</v>
      </c>
      <c r="F6629">
        <v>420</v>
      </c>
      <c r="G6629">
        <v>303</v>
      </c>
      <c r="H6629">
        <v>42</v>
      </c>
      <c r="I6629">
        <v>151</v>
      </c>
      <c r="J6629">
        <v>1284</v>
      </c>
      <c r="K6629">
        <v>1</v>
      </c>
      <c r="L6629">
        <v>1057</v>
      </c>
      <c r="M6629">
        <v>1470</v>
      </c>
      <c r="N6629" t="s">
        <v>18</v>
      </c>
      <c r="O6629" s="1">
        <v>2.30072E-30</v>
      </c>
      <c r="P6629">
        <v>352</v>
      </c>
    </row>
    <row r="6630" spans="1:16" x14ac:dyDescent="0.25">
      <c r="A6630" t="s">
        <v>9968</v>
      </c>
      <c r="B6630">
        <v>1530</v>
      </c>
      <c r="C6630" s="3" t="str">
        <f>HYPERLINK("http://www.uniprot.org/uniprot/A3DSX4","tr|A3DSX4|A3DSX4_PHAVU")</f>
        <v>tr|A3DSX4|A3DSX4_PHAVU</v>
      </c>
      <c r="D6630" t="s">
        <v>9969</v>
      </c>
      <c r="E6630">
        <v>70.25</v>
      </c>
      <c r="F6630">
        <v>511</v>
      </c>
      <c r="G6630">
        <v>152</v>
      </c>
      <c r="H6630">
        <v>2</v>
      </c>
      <c r="I6630">
        <v>1</v>
      </c>
      <c r="J6630">
        <v>1527</v>
      </c>
      <c r="K6630">
        <v>1</v>
      </c>
      <c r="L6630">
        <v>1</v>
      </c>
      <c r="M6630">
        <v>509</v>
      </c>
      <c r="N6630" t="s">
        <v>18</v>
      </c>
      <c r="O6630">
        <v>0</v>
      </c>
      <c r="P6630">
        <v>1806</v>
      </c>
    </row>
    <row r="6631" spans="1:16" x14ac:dyDescent="0.25">
      <c r="A6631" t="s">
        <v>9970</v>
      </c>
      <c r="B6631">
        <v>885</v>
      </c>
      <c r="C6631" s="3" t="str">
        <f>HYPERLINK("http://www.uniprot.org/uniprot/A2Q5Q4","tr|A2Q5Q4|A2Q5Q4_MEDTR")</f>
        <v>tr|A2Q5Q4|A2Q5Q4_MEDTR</v>
      </c>
      <c r="D6631" t="s">
        <v>9971</v>
      </c>
      <c r="E6631">
        <v>89.11</v>
      </c>
      <c r="F6631">
        <v>294</v>
      </c>
      <c r="G6631">
        <v>32</v>
      </c>
      <c r="H6631">
        <v>0</v>
      </c>
      <c r="I6631">
        <v>1</v>
      </c>
      <c r="J6631">
        <v>882</v>
      </c>
      <c r="K6631">
        <v>1</v>
      </c>
      <c r="L6631">
        <v>187</v>
      </c>
      <c r="M6631">
        <v>480</v>
      </c>
      <c r="N6631" t="s">
        <v>18</v>
      </c>
      <c r="O6631" s="1">
        <v>3.8751300000000001E-155</v>
      </c>
      <c r="P6631">
        <v>1424</v>
      </c>
    </row>
    <row r="6632" spans="1:16" x14ac:dyDescent="0.25">
      <c r="A6632" t="s">
        <v>9972</v>
      </c>
      <c r="B6632">
        <v>876</v>
      </c>
      <c r="C6632" s="3" t="str">
        <f>HYPERLINK("http://www.uniprot.org/uniprot/G7ILG7","tr|G7ILG7|G7ILG7_MEDTR")</f>
        <v>tr|G7ILG7|G7ILG7_MEDTR</v>
      </c>
      <c r="D6632" t="s">
        <v>9973</v>
      </c>
      <c r="E6632">
        <v>78.92</v>
      </c>
      <c r="F6632">
        <v>280</v>
      </c>
      <c r="G6632">
        <v>59</v>
      </c>
      <c r="H6632">
        <v>0</v>
      </c>
      <c r="I6632">
        <v>1</v>
      </c>
      <c r="J6632">
        <v>840</v>
      </c>
      <c r="K6632">
        <v>1</v>
      </c>
      <c r="L6632">
        <v>1</v>
      </c>
      <c r="M6632">
        <v>278</v>
      </c>
      <c r="N6632" t="s">
        <v>18</v>
      </c>
      <c r="O6632" s="1">
        <v>1.96885E-119</v>
      </c>
      <c r="P6632">
        <v>1116</v>
      </c>
    </row>
    <row r="6633" spans="1:16" x14ac:dyDescent="0.25">
      <c r="A6633" t="s">
        <v>9974</v>
      </c>
      <c r="B6633">
        <v>1167</v>
      </c>
      <c r="C6633" s="3" t="str">
        <f>HYPERLINK("http://www.uniprot.org/uniprot/G7IR61","tr|G7IR61|G7IR61_MEDTR")</f>
        <v>tr|G7IR61|G7IR61_MEDTR</v>
      </c>
      <c r="D6633" t="s">
        <v>9893</v>
      </c>
      <c r="E6633">
        <v>95.9</v>
      </c>
      <c r="F6633">
        <v>366</v>
      </c>
      <c r="G6633">
        <v>15</v>
      </c>
      <c r="H6633">
        <v>7</v>
      </c>
      <c r="I6633">
        <v>1</v>
      </c>
      <c r="J6633">
        <v>1077</v>
      </c>
      <c r="K6633">
        <v>1</v>
      </c>
      <c r="L6633">
        <v>1</v>
      </c>
      <c r="M6633">
        <v>366</v>
      </c>
      <c r="N6633" t="s">
        <v>18</v>
      </c>
      <c r="O6633">
        <v>0</v>
      </c>
      <c r="P6633">
        <v>1856</v>
      </c>
    </row>
    <row r="6634" spans="1:16" x14ac:dyDescent="0.25">
      <c r="A6634" t="s">
        <v>9975</v>
      </c>
      <c r="B6634">
        <v>1467</v>
      </c>
      <c r="C6634" s="3" t="str">
        <f>HYPERLINK("http://www.uniprot.org/uniprot/I1MHL1","tr|I1MHL1|I1MHL1_SOYBN")</f>
        <v>tr|I1MHL1|I1MHL1_SOYBN</v>
      </c>
      <c r="D6634" t="s">
        <v>71</v>
      </c>
      <c r="E6634">
        <v>79.099999999999994</v>
      </c>
      <c r="F6634">
        <v>493</v>
      </c>
      <c r="G6634">
        <v>103</v>
      </c>
      <c r="H6634">
        <v>6</v>
      </c>
      <c r="I6634">
        <v>1</v>
      </c>
      <c r="J6634">
        <v>1461</v>
      </c>
      <c r="K6634">
        <v>1</v>
      </c>
      <c r="L6634">
        <v>1</v>
      </c>
      <c r="M6634">
        <v>477</v>
      </c>
      <c r="N6634" t="s">
        <v>18</v>
      </c>
      <c r="O6634">
        <v>0</v>
      </c>
      <c r="P6634">
        <v>1950</v>
      </c>
    </row>
    <row r="6635" spans="1:16" x14ac:dyDescent="0.25">
      <c r="A6635" t="s">
        <v>9976</v>
      </c>
      <c r="B6635">
        <v>1887</v>
      </c>
      <c r="C6635" s="3" t="str">
        <f>HYPERLINK("http://www.uniprot.org/uniprot/G7KCV9","tr|G7KCV9|G7KCV9_MEDTR")</f>
        <v>tr|G7KCV9|G7KCV9_MEDTR</v>
      </c>
      <c r="D6635" t="s">
        <v>9977</v>
      </c>
      <c r="E6635">
        <v>67.349999999999994</v>
      </c>
      <c r="F6635">
        <v>631</v>
      </c>
      <c r="G6635">
        <v>206</v>
      </c>
      <c r="H6635">
        <v>5</v>
      </c>
      <c r="I6635">
        <v>4</v>
      </c>
      <c r="J6635">
        <v>1881</v>
      </c>
      <c r="K6635">
        <v>1</v>
      </c>
      <c r="L6635">
        <v>3</v>
      </c>
      <c r="M6635">
        <v>602</v>
      </c>
      <c r="N6635" t="s">
        <v>18</v>
      </c>
      <c r="O6635">
        <v>0</v>
      </c>
      <c r="P6635">
        <v>2112</v>
      </c>
    </row>
    <row r="6636" spans="1:16" x14ac:dyDescent="0.25">
      <c r="A6636" t="s">
        <v>9978</v>
      </c>
      <c r="B6636">
        <v>1626</v>
      </c>
      <c r="C6636" s="3" t="str">
        <f>HYPERLINK("http://www.uniprot.org/uniprot/K7K2A6","tr|K7K2A6|K7K2A6_SOYBN")</f>
        <v>tr|K7K2A6|K7K2A6_SOYBN</v>
      </c>
      <c r="D6636" t="s">
        <v>28</v>
      </c>
      <c r="E6636">
        <v>69.09</v>
      </c>
      <c r="F6636">
        <v>550</v>
      </c>
      <c r="G6636">
        <v>170</v>
      </c>
      <c r="H6636">
        <v>27</v>
      </c>
      <c r="I6636">
        <v>1</v>
      </c>
      <c r="J6636">
        <v>1569</v>
      </c>
      <c r="K6636">
        <v>1</v>
      </c>
      <c r="L6636">
        <v>1</v>
      </c>
      <c r="M6636">
        <v>539</v>
      </c>
      <c r="N6636" t="s">
        <v>18</v>
      </c>
      <c r="O6636">
        <v>0</v>
      </c>
      <c r="P6636">
        <v>1873</v>
      </c>
    </row>
    <row r="6637" spans="1:16" x14ac:dyDescent="0.25">
      <c r="A6637" t="s">
        <v>9979</v>
      </c>
      <c r="B6637">
        <v>567</v>
      </c>
      <c r="C6637" s="3" t="str">
        <f>HYPERLINK("http://www.uniprot.org/uniprot/A2Q3Q2","tr|A2Q3Q2|A2Q3Q2_MEDTR")</f>
        <v>tr|A2Q3Q2|A2Q3Q2_MEDTR</v>
      </c>
      <c r="D6637" t="s">
        <v>9980</v>
      </c>
      <c r="E6637">
        <v>90</v>
      </c>
      <c r="F6637">
        <v>190</v>
      </c>
      <c r="G6637">
        <v>19</v>
      </c>
      <c r="H6637">
        <v>2</v>
      </c>
      <c r="I6637">
        <v>1</v>
      </c>
      <c r="J6637">
        <v>564</v>
      </c>
      <c r="K6637">
        <v>1</v>
      </c>
      <c r="L6637">
        <v>1</v>
      </c>
      <c r="M6637">
        <v>190</v>
      </c>
      <c r="N6637" t="s">
        <v>18</v>
      </c>
      <c r="O6637" s="1">
        <v>8.8571400000000003E-94</v>
      </c>
      <c r="P6637">
        <v>891</v>
      </c>
    </row>
    <row r="6638" spans="1:16" x14ac:dyDescent="0.25">
      <c r="A6638" t="s">
        <v>9981</v>
      </c>
      <c r="B6638">
        <v>1230</v>
      </c>
      <c r="C6638" s="3" t="str">
        <f>HYPERLINK("http://www.uniprot.org/uniprot/G7KXZ0","tr|G7KXZ0|G7KXZ0_MEDTR")</f>
        <v>tr|G7KXZ0|G7KXZ0_MEDTR</v>
      </c>
      <c r="D6638" t="s">
        <v>9940</v>
      </c>
      <c r="E6638">
        <v>64.92</v>
      </c>
      <c r="F6638">
        <v>402</v>
      </c>
      <c r="G6638">
        <v>141</v>
      </c>
      <c r="H6638">
        <v>0</v>
      </c>
      <c r="I6638">
        <v>4</v>
      </c>
      <c r="J6638">
        <v>1209</v>
      </c>
      <c r="K6638">
        <v>1</v>
      </c>
      <c r="L6638">
        <v>128</v>
      </c>
      <c r="M6638">
        <v>529</v>
      </c>
      <c r="N6638" t="s">
        <v>18</v>
      </c>
      <c r="O6638" s="1">
        <v>7.7602500000000002E-156</v>
      </c>
      <c r="P6638">
        <v>1432</v>
      </c>
    </row>
    <row r="6639" spans="1:16" x14ac:dyDescent="0.25">
      <c r="A6639" t="s">
        <v>9982</v>
      </c>
      <c r="B6639">
        <v>2985</v>
      </c>
      <c r="C6639" s="3" t="str">
        <f>HYPERLINK("http://www.uniprot.org/uniprot/I1LB45","tr|I1LB45|I1LB45_SOYBN")</f>
        <v>tr|I1LB45|I1LB45_SOYBN</v>
      </c>
      <c r="D6639" t="s">
        <v>71</v>
      </c>
      <c r="E6639">
        <v>82.63</v>
      </c>
      <c r="F6639">
        <v>1002</v>
      </c>
      <c r="G6639">
        <v>174</v>
      </c>
      <c r="H6639">
        <v>8</v>
      </c>
      <c r="I6639">
        <v>1</v>
      </c>
      <c r="J6639">
        <v>2982</v>
      </c>
      <c r="K6639">
        <v>1</v>
      </c>
      <c r="L6639">
        <v>1</v>
      </c>
      <c r="M6639">
        <v>997</v>
      </c>
      <c r="N6639" t="s">
        <v>18</v>
      </c>
      <c r="O6639">
        <v>0</v>
      </c>
      <c r="P6639">
        <v>4185</v>
      </c>
    </row>
    <row r="6640" spans="1:16" x14ac:dyDescent="0.25">
      <c r="A6640" t="s">
        <v>9983</v>
      </c>
      <c r="B6640">
        <v>1302</v>
      </c>
      <c r="C6640" s="3" t="str">
        <f>HYPERLINK("http://www.uniprot.org/uniprot/I1MBJ7","tr|I1MBJ7|I1MBJ7_SOYBN")</f>
        <v>tr|I1MBJ7|I1MBJ7_SOYBN</v>
      </c>
      <c r="D6640" t="s">
        <v>28</v>
      </c>
      <c r="E6640">
        <v>85.94</v>
      </c>
      <c r="F6640">
        <v>434</v>
      </c>
      <c r="G6640">
        <v>61</v>
      </c>
      <c r="H6640">
        <v>2</v>
      </c>
      <c r="I6640">
        <v>4</v>
      </c>
      <c r="J6640">
        <v>1299</v>
      </c>
      <c r="K6640">
        <v>1</v>
      </c>
      <c r="L6640">
        <v>12</v>
      </c>
      <c r="M6640">
        <v>440</v>
      </c>
      <c r="N6640" t="s">
        <v>18</v>
      </c>
      <c r="O6640">
        <v>0</v>
      </c>
      <c r="P6640">
        <v>1960</v>
      </c>
    </row>
    <row r="6641" spans="1:16" x14ac:dyDescent="0.25">
      <c r="A6641" t="s">
        <v>9984</v>
      </c>
      <c r="B6641">
        <v>1080</v>
      </c>
      <c r="C6641" s="3" t="str">
        <f>HYPERLINK("http://www.uniprot.org/uniprot/G7I8B8","tr|G7I8B8|G7I8B8_MEDTR")</f>
        <v>tr|G7I8B8|G7I8B8_MEDTR</v>
      </c>
      <c r="D6641" t="s">
        <v>9985</v>
      </c>
      <c r="E6641">
        <v>83.75</v>
      </c>
      <c r="F6641">
        <v>357</v>
      </c>
      <c r="G6641">
        <v>58</v>
      </c>
      <c r="H6641">
        <v>0</v>
      </c>
      <c r="I6641">
        <v>1</v>
      </c>
      <c r="J6641">
        <v>1071</v>
      </c>
      <c r="K6641">
        <v>1</v>
      </c>
      <c r="L6641">
        <v>1</v>
      </c>
      <c r="M6641">
        <v>357</v>
      </c>
      <c r="N6641" t="s">
        <v>18</v>
      </c>
      <c r="O6641" s="1">
        <v>1.35981E-174</v>
      </c>
      <c r="P6641">
        <v>1593</v>
      </c>
    </row>
    <row r="6642" spans="1:16" x14ac:dyDescent="0.25">
      <c r="A6642" t="s">
        <v>9986</v>
      </c>
      <c r="B6642">
        <v>663</v>
      </c>
      <c r="C6642" s="3" t="str">
        <f>HYPERLINK("http://www.uniprot.org/uniprot/G7J922","tr|G7J922|G7J922_MEDTR")</f>
        <v>tr|G7J922|G7J922_MEDTR</v>
      </c>
      <c r="D6642" t="s">
        <v>9987</v>
      </c>
      <c r="E6642">
        <v>56.56</v>
      </c>
      <c r="F6642">
        <v>221</v>
      </c>
      <c r="G6642">
        <v>96</v>
      </c>
      <c r="H6642">
        <v>1</v>
      </c>
      <c r="I6642">
        <v>1</v>
      </c>
      <c r="J6642">
        <v>660</v>
      </c>
      <c r="K6642">
        <v>1</v>
      </c>
      <c r="L6642">
        <v>1</v>
      </c>
      <c r="M6642">
        <v>218</v>
      </c>
      <c r="N6642" t="s">
        <v>18</v>
      </c>
      <c r="O6642" s="1">
        <v>6.1616300000000004E-54</v>
      </c>
      <c r="P6642">
        <v>549</v>
      </c>
    </row>
    <row r="6643" spans="1:16" x14ac:dyDescent="0.25">
      <c r="A6643" t="s">
        <v>9988</v>
      </c>
      <c r="B6643">
        <v>2040</v>
      </c>
      <c r="C6643" s="3" t="str">
        <f>HYPERLINK("http://www.uniprot.org/uniprot/G7J2I3","tr|G7J2I3|G7J2I3_MEDTR")</f>
        <v>tr|G7J2I3|G7J2I3_MEDTR</v>
      </c>
      <c r="D6643" t="s">
        <v>9989</v>
      </c>
      <c r="E6643">
        <v>79.540000000000006</v>
      </c>
      <c r="F6643">
        <v>704</v>
      </c>
      <c r="G6643">
        <v>144</v>
      </c>
      <c r="H6643">
        <v>48</v>
      </c>
      <c r="I6643">
        <v>70</v>
      </c>
      <c r="J6643">
        <v>2037</v>
      </c>
      <c r="K6643">
        <v>1</v>
      </c>
      <c r="L6643">
        <v>21</v>
      </c>
      <c r="M6643">
        <v>708</v>
      </c>
      <c r="N6643" t="s">
        <v>18</v>
      </c>
      <c r="O6643">
        <v>0</v>
      </c>
      <c r="P6643">
        <v>2754</v>
      </c>
    </row>
    <row r="6644" spans="1:16" x14ac:dyDescent="0.25">
      <c r="A6644" t="s">
        <v>9990</v>
      </c>
      <c r="B6644">
        <v>1563</v>
      </c>
      <c r="C6644" s="3" t="str">
        <f>HYPERLINK("http://www.uniprot.org/uniprot/G7IY17","tr|G7IY17|G7IY17_MEDTR")</f>
        <v>tr|G7IY17|G7IY17_MEDTR</v>
      </c>
      <c r="D6644" t="s">
        <v>9991</v>
      </c>
      <c r="E6644">
        <v>84.85</v>
      </c>
      <c r="F6644">
        <v>350</v>
      </c>
      <c r="G6644">
        <v>53</v>
      </c>
      <c r="H6644">
        <v>0</v>
      </c>
      <c r="I6644">
        <v>1</v>
      </c>
      <c r="J6644">
        <v>1050</v>
      </c>
      <c r="K6644">
        <v>1</v>
      </c>
      <c r="L6644">
        <v>1</v>
      </c>
      <c r="M6644">
        <v>341</v>
      </c>
      <c r="N6644" t="s">
        <v>18</v>
      </c>
      <c r="O6644" s="1">
        <v>2.4136899999999999E-163</v>
      </c>
      <c r="P6644">
        <v>1498</v>
      </c>
    </row>
    <row r="6645" spans="1:16" x14ac:dyDescent="0.25">
      <c r="A6645" t="s">
        <v>9992</v>
      </c>
      <c r="B6645">
        <v>1440</v>
      </c>
      <c r="C6645" s="3" t="str">
        <f>HYPERLINK("http://www.uniprot.org/uniprot/G7L7C4","tr|G7L7C4|G7L7C4_MEDTR")</f>
        <v>tr|G7L7C4|G7L7C4_MEDTR</v>
      </c>
      <c r="D6645" t="s">
        <v>9993</v>
      </c>
      <c r="E6645">
        <v>94.13</v>
      </c>
      <c r="F6645">
        <v>460</v>
      </c>
      <c r="G6645">
        <v>27</v>
      </c>
      <c r="H6645">
        <v>1</v>
      </c>
      <c r="I6645">
        <v>1</v>
      </c>
      <c r="J6645">
        <v>1377</v>
      </c>
      <c r="K6645">
        <v>1</v>
      </c>
      <c r="L6645">
        <v>1</v>
      </c>
      <c r="M6645">
        <v>460</v>
      </c>
      <c r="N6645" t="s">
        <v>18</v>
      </c>
      <c r="O6645">
        <v>0</v>
      </c>
      <c r="P6645">
        <v>2272</v>
      </c>
    </row>
    <row r="6646" spans="1:16" x14ac:dyDescent="0.25">
      <c r="A6646" t="s">
        <v>9994</v>
      </c>
      <c r="B6646">
        <v>447</v>
      </c>
      <c r="C6646" s="3" t="str">
        <f>HYPERLINK("http://www.uniprot.org/uniprot/I1LPS4","tr|I1LPS4|I1LPS4_SOYBN")</f>
        <v>tr|I1LPS4|I1LPS4_SOYBN</v>
      </c>
      <c r="D6646" t="s">
        <v>117</v>
      </c>
      <c r="E6646">
        <v>99.32</v>
      </c>
      <c r="F6646">
        <v>148</v>
      </c>
      <c r="G6646">
        <v>1</v>
      </c>
      <c r="H6646">
        <v>0</v>
      </c>
      <c r="I6646">
        <v>1</v>
      </c>
      <c r="J6646">
        <v>444</v>
      </c>
      <c r="K6646">
        <v>1</v>
      </c>
      <c r="L6646">
        <v>1</v>
      </c>
      <c r="M6646">
        <v>148</v>
      </c>
      <c r="N6646" t="s">
        <v>18</v>
      </c>
      <c r="O6646" s="1">
        <v>2.0200700000000001E-83</v>
      </c>
      <c r="P6646">
        <v>801</v>
      </c>
    </row>
    <row r="6647" spans="1:16" x14ac:dyDescent="0.25">
      <c r="A6647" t="s">
        <v>9995</v>
      </c>
      <c r="B6647">
        <v>600</v>
      </c>
      <c r="C6647" s="3" t="str">
        <f>HYPERLINK("http://www.uniprot.org/uniprot/B9HHH4","tr|B9HHH4|B9HHH4_POPTR")</f>
        <v>tr|B9HHH4|B9HHH4_POPTR</v>
      </c>
      <c r="D6647" t="s">
        <v>9996</v>
      </c>
      <c r="E6647">
        <v>59.59</v>
      </c>
      <c r="F6647">
        <v>198</v>
      </c>
      <c r="G6647">
        <v>80</v>
      </c>
      <c r="H6647">
        <v>4</v>
      </c>
      <c r="I6647">
        <v>1</v>
      </c>
      <c r="J6647">
        <v>582</v>
      </c>
      <c r="K6647">
        <v>1</v>
      </c>
      <c r="L6647">
        <v>1</v>
      </c>
      <c r="M6647">
        <v>174</v>
      </c>
      <c r="N6647" t="s">
        <v>18</v>
      </c>
      <c r="O6647" s="1">
        <v>5.4566799999999997E-50</v>
      </c>
      <c r="P6647">
        <v>514</v>
      </c>
    </row>
    <row r="6648" spans="1:16" x14ac:dyDescent="0.25">
      <c r="A6648" t="s">
        <v>9997</v>
      </c>
      <c r="B6648">
        <v>3117</v>
      </c>
      <c r="C6648" s="3" t="str">
        <f>HYPERLINK("http://www.uniprot.org/uniprot/Q710T7","tr|Q710T7|Q710T7_POPDE")</f>
        <v>tr|Q710T7|Q710T7_POPDE</v>
      </c>
      <c r="D6648" t="s">
        <v>1150</v>
      </c>
      <c r="E6648">
        <v>71.7</v>
      </c>
      <c r="F6648">
        <v>1046</v>
      </c>
      <c r="G6648">
        <v>296</v>
      </c>
      <c r="H6648">
        <v>14</v>
      </c>
      <c r="I6648">
        <v>4</v>
      </c>
      <c r="J6648">
        <v>3099</v>
      </c>
      <c r="K6648">
        <v>1</v>
      </c>
      <c r="L6648">
        <v>335</v>
      </c>
      <c r="M6648">
        <v>1377</v>
      </c>
      <c r="N6648" t="s">
        <v>18</v>
      </c>
      <c r="O6648">
        <v>0</v>
      </c>
      <c r="P6648">
        <v>3823</v>
      </c>
    </row>
    <row r="6649" spans="1:16" x14ac:dyDescent="0.25">
      <c r="A6649" t="s">
        <v>9998</v>
      </c>
      <c r="B6649">
        <v>3276</v>
      </c>
      <c r="C6649" s="3" t="str">
        <f>HYPERLINK("http://www.uniprot.org/uniprot/C6ZRX1","tr|C6ZRX1|C6ZRX1_SOYBN")</f>
        <v>tr|C6ZRX1|C6ZRX1_SOYBN</v>
      </c>
      <c r="D6649" t="s">
        <v>9999</v>
      </c>
      <c r="E6649">
        <v>74.33</v>
      </c>
      <c r="F6649">
        <v>1048</v>
      </c>
      <c r="G6649">
        <v>269</v>
      </c>
      <c r="H6649">
        <v>3</v>
      </c>
      <c r="I6649">
        <v>136</v>
      </c>
      <c r="J6649">
        <v>3270</v>
      </c>
      <c r="K6649">
        <v>1</v>
      </c>
      <c r="L6649">
        <v>21</v>
      </c>
      <c r="M6649">
        <v>1065</v>
      </c>
      <c r="N6649" t="s">
        <v>18</v>
      </c>
      <c r="O6649">
        <v>0</v>
      </c>
      <c r="P6649">
        <v>3948</v>
      </c>
    </row>
    <row r="6650" spans="1:16" x14ac:dyDescent="0.25">
      <c r="A6650" t="s">
        <v>10000</v>
      </c>
      <c r="B6650">
        <v>849</v>
      </c>
      <c r="C6650" s="3" t="str">
        <f>HYPERLINK("http://www.uniprot.org/uniprot/G7IWU9","tr|G7IWU9|G7IWU9_MEDTR")</f>
        <v>tr|G7IWU9|G7IWU9_MEDTR</v>
      </c>
      <c r="D6650" t="s">
        <v>9951</v>
      </c>
      <c r="E6650">
        <v>73.81</v>
      </c>
      <c r="F6650">
        <v>317</v>
      </c>
      <c r="G6650">
        <v>83</v>
      </c>
      <c r="H6650">
        <v>38</v>
      </c>
      <c r="I6650">
        <v>1</v>
      </c>
      <c r="J6650">
        <v>837</v>
      </c>
      <c r="K6650">
        <v>1</v>
      </c>
      <c r="L6650">
        <v>22</v>
      </c>
      <c r="M6650">
        <v>338</v>
      </c>
      <c r="N6650" t="s">
        <v>18</v>
      </c>
      <c r="O6650" s="1">
        <v>1.50917E-129</v>
      </c>
      <c r="P6650">
        <v>1203</v>
      </c>
    </row>
    <row r="6651" spans="1:16" x14ac:dyDescent="0.25">
      <c r="A6651" t="s">
        <v>10001</v>
      </c>
      <c r="B6651">
        <v>1173</v>
      </c>
      <c r="C6651" s="3" t="str">
        <f>HYPERLINK("http://www.uniprot.org/uniprot/C7FDI5","tr|C7FDI5|C7FDI5_SOYBN")</f>
        <v>tr|C7FDI5|C7FDI5_SOYBN</v>
      </c>
      <c r="D6651" t="s">
        <v>717</v>
      </c>
      <c r="E6651">
        <v>50.26</v>
      </c>
      <c r="F6651">
        <v>372</v>
      </c>
      <c r="G6651">
        <v>185</v>
      </c>
      <c r="H6651">
        <v>4</v>
      </c>
      <c r="I6651">
        <v>1</v>
      </c>
      <c r="J6651">
        <v>1104</v>
      </c>
      <c r="K6651">
        <v>1</v>
      </c>
      <c r="L6651">
        <v>694</v>
      </c>
      <c r="M6651">
        <v>1060</v>
      </c>
      <c r="N6651" t="s">
        <v>18</v>
      </c>
      <c r="O6651" s="1">
        <v>5.4667399999999996E-103</v>
      </c>
      <c r="P6651">
        <v>976</v>
      </c>
    </row>
    <row r="6652" spans="1:16" x14ac:dyDescent="0.25">
      <c r="A6652" t="s">
        <v>10002</v>
      </c>
      <c r="B6652">
        <v>1302</v>
      </c>
      <c r="C6652" s="3" t="str">
        <f>HYPERLINK("http://www.uniprot.org/uniprot/A3DSX2","tr|A3DSX2|A3DSX2_PEA")</f>
        <v>tr|A3DSX2|A3DSX2_PEA</v>
      </c>
      <c r="D6652" t="s">
        <v>10003</v>
      </c>
      <c r="E6652">
        <v>62.85</v>
      </c>
      <c r="F6652">
        <v>315</v>
      </c>
      <c r="G6652">
        <v>117</v>
      </c>
      <c r="H6652">
        <v>9</v>
      </c>
      <c r="I6652">
        <v>289</v>
      </c>
      <c r="J6652">
        <v>1206</v>
      </c>
      <c r="K6652">
        <v>1</v>
      </c>
      <c r="L6652">
        <v>106</v>
      </c>
      <c r="M6652">
        <v>415</v>
      </c>
      <c r="N6652" t="s">
        <v>18</v>
      </c>
      <c r="O6652" s="1">
        <v>1.11339E-127</v>
      </c>
      <c r="P6652">
        <v>1028</v>
      </c>
    </row>
    <row r="6653" spans="1:16" x14ac:dyDescent="0.25">
      <c r="A6653" t="s">
        <v>10004</v>
      </c>
      <c r="B6653">
        <v>819</v>
      </c>
      <c r="C6653" s="3" t="str">
        <f>HYPERLINK("http://www.uniprot.org/uniprot/A2Q5Q2","tr|A2Q5Q2|A2Q5Q2_MEDTR")</f>
        <v>tr|A2Q5Q2|A2Q5Q2_MEDTR</v>
      </c>
      <c r="D6653" t="s">
        <v>10005</v>
      </c>
      <c r="E6653">
        <v>69.81</v>
      </c>
      <c r="F6653">
        <v>275</v>
      </c>
      <c r="G6653">
        <v>83</v>
      </c>
      <c r="H6653">
        <v>7</v>
      </c>
      <c r="I6653">
        <v>1</v>
      </c>
      <c r="J6653">
        <v>804</v>
      </c>
      <c r="K6653">
        <v>1</v>
      </c>
      <c r="L6653">
        <v>1</v>
      </c>
      <c r="M6653">
        <v>259</v>
      </c>
      <c r="N6653" t="s">
        <v>18</v>
      </c>
      <c r="O6653" s="1">
        <v>4.6091100000000003E-96</v>
      </c>
      <c r="P6653">
        <v>914</v>
      </c>
    </row>
    <row r="6654" spans="1:16" x14ac:dyDescent="0.25">
      <c r="A6654" t="s">
        <v>10006</v>
      </c>
      <c r="B6654">
        <v>1857</v>
      </c>
      <c r="C6654" s="3" t="str">
        <f>HYPERLINK("http://www.uniprot.org/uniprot/E4MWB1","tr|E4MWB1|E4MWB1_THEHA")</f>
        <v>tr|E4MWB1|E4MWB1_THEHA</v>
      </c>
      <c r="D6654" t="s">
        <v>10007</v>
      </c>
      <c r="E6654">
        <v>74.27</v>
      </c>
      <c r="F6654">
        <v>548</v>
      </c>
      <c r="G6654">
        <v>141</v>
      </c>
      <c r="H6654">
        <v>8</v>
      </c>
      <c r="I6654">
        <v>229</v>
      </c>
      <c r="J6654">
        <v>1848</v>
      </c>
      <c r="K6654">
        <v>1</v>
      </c>
      <c r="L6654">
        <v>81</v>
      </c>
      <c r="M6654">
        <v>625</v>
      </c>
      <c r="N6654" t="s">
        <v>18</v>
      </c>
      <c r="O6654">
        <v>0</v>
      </c>
      <c r="P6654">
        <v>2154</v>
      </c>
    </row>
    <row r="6655" spans="1:16" x14ac:dyDescent="0.25">
      <c r="A6655" t="s">
        <v>10008</v>
      </c>
      <c r="B6655">
        <v>1857</v>
      </c>
      <c r="C6655" s="3" t="str">
        <f>HYPERLINK("http://www.uniprot.org/uniprot/G7IIR7","tr|G7IIR7|G7IIR7_MEDTR")</f>
        <v>tr|G7IIR7|G7IIR7_MEDTR</v>
      </c>
      <c r="D6655" t="s">
        <v>10009</v>
      </c>
      <c r="E6655">
        <v>81.73</v>
      </c>
      <c r="F6655">
        <v>449</v>
      </c>
      <c r="G6655">
        <v>82</v>
      </c>
      <c r="H6655">
        <v>0</v>
      </c>
      <c r="I6655">
        <v>508</v>
      </c>
      <c r="J6655">
        <v>1854</v>
      </c>
      <c r="K6655">
        <v>1</v>
      </c>
      <c r="L6655">
        <v>237</v>
      </c>
      <c r="M6655">
        <v>685</v>
      </c>
      <c r="N6655" t="s">
        <v>18</v>
      </c>
      <c r="O6655">
        <v>0</v>
      </c>
      <c r="P6655">
        <v>1846</v>
      </c>
    </row>
    <row r="6656" spans="1:16" x14ac:dyDescent="0.25">
      <c r="A6656" t="s">
        <v>10010</v>
      </c>
      <c r="B6656">
        <v>1617</v>
      </c>
      <c r="C6656" s="3" t="str">
        <f>HYPERLINK("http://www.uniprot.org/uniprot/G7K315","tr|G7K315|G7K315_MEDTR")</f>
        <v>tr|G7K315|G7K315_MEDTR</v>
      </c>
      <c r="D6656" t="s">
        <v>10011</v>
      </c>
      <c r="E6656">
        <v>90.31</v>
      </c>
      <c r="F6656">
        <v>537</v>
      </c>
      <c r="G6656">
        <v>52</v>
      </c>
      <c r="H6656">
        <v>1</v>
      </c>
      <c r="I6656">
        <v>7</v>
      </c>
      <c r="J6656">
        <v>1614</v>
      </c>
      <c r="K6656">
        <v>1</v>
      </c>
      <c r="L6656">
        <v>15</v>
      </c>
      <c r="M6656">
        <v>542</v>
      </c>
      <c r="N6656" t="s">
        <v>18</v>
      </c>
      <c r="O6656">
        <v>0</v>
      </c>
      <c r="P6656">
        <v>2512</v>
      </c>
    </row>
    <row r="6657" spans="1:16" x14ac:dyDescent="0.25">
      <c r="A6657" t="s">
        <v>10012</v>
      </c>
      <c r="B6657">
        <v>1713</v>
      </c>
      <c r="C6657" s="3" t="str">
        <f>HYPERLINK("http://www.uniprot.org/uniprot/G7KWV0","tr|G7KWV0|G7KWV0_MEDTR")</f>
        <v>tr|G7KWV0|G7KWV0_MEDTR</v>
      </c>
      <c r="D6657" t="s">
        <v>10013</v>
      </c>
      <c r="E6657">
        <v>71.92</v>
      </c>
      <c r="F6657">
        <v>570</v>
      </c>
      <c r="G6657">
        <v>160</v>
      </c>
      <c r="H6657">
        <v>0</v>
      </c>
      <c r="I6657">
        <v>1</v>
      </c>
      <c r="J6657">
        <v>1710</v>
      </c>
      <c r="K6657">
        <v>1</v>
      </c>
      <c r="L6657">
        <v>1</v>
      </c>
      <c r="M6657">
        <v>570</v>
      </c>
      <c r="N6657" t="s">
        <v>18</v>
      </c>
      <c r="O6657">
        <v>0</v>
      </c>
      <c r="P6657">
        <v>2249</v>
      </c>
    </row>
    <row r="6658" spans="1:16" x14ac:dyDescent="0.25">
      <c r="A6658" t="s">
        <v>10014</v>
      </c>
      <c r="B6658">
        <v>3315</v>
      </c>
      <c r="C6658" s="3" t="str">
        <f>HYPERLINK("http://www.uniprot.org/uniprot/I6ZTT9","tr|I6ZTT9|I6ZTT9_PHAVU")</f>
        <v>tr|I6ZTT9|I6ZTT9_PHAVU</v>
      </c>
      <c r="D6658" t="s">
        <v>2610</v>
      </c>
      <c r="E6658">
        <v>67.34</v>
      </c>
      <c r="F6658">
        <v>1084</v>
      </c>
      <c r="G6658">
        <v>354</v>
      </c>
      <c r="H6658">
        <v>13</v>
      </c>
      <c r="I6658">
        <v>100</v>
      </c>
      <c r="J6658">
        <v>3312</v>
      </c>
      <c r="K6658">
        <v>1</v>
      </c>
      <c r="L6658">
        <v>351</v>
      </c>
      <c r="M6658">
        <v>1387</v>
      </c>
      <c r="N6658" t="s">
        <v>18</v>
      </c>
      <c r="O6658">
        <v>0</v>
      </c>
      <c r="P6658">
        <v>3793</v>
      </c>
    </row>
    <row r="6659" spans="1:16" x14ac:dyDescent="0.25">
      <c r="A6659" t="s">
        <v>10015</v>
      </c>
      <c r="B6659">
        <v>1215</v>
      </c>
      <c r="C6659" s="3" t="str">
        <f>HYPERLINK("http://www.uniprot.org/uniprot/I1JGF8","tr|I1JGF8|I1JGF8_SOYBN")</f>
        <v>tr|I1JGF8|I1JGF8_SOYBN</v>
      </c>
      <c r="D6659" t="s">
        <v>28</v>
      </c>
      <c r="E6659">
        <v>39.409999999999997</v>
      </c>
      <c r="F6659">
        <v>340</v>
      </c>
      <c r="G6659">
        <v>206</v>
      </c>
      <c r="H6659">
        <v>6</v>
      </c>
      <c r="I6659">
        <v>7</v>
      </c>
      <c r="J6659">
        <v>1008</v>
      </c>
      <c r="K6659">
        <v>1</v>
      </c>
      <c r="L6659">
        <v>160</v>
      </c>
      <c r="M6659">
        <v>495</v>
      </c>
      <c r="N6659" t="s">
        <v>18</v>
      </c>
      <c r="O6659" s="1">
        <v>1.8044200000000001E-56</v>
      </c>
      <c r="P6659">
        <v>575</v>
      </c>
    </row>
    <row r="6660" spans="1:16" x14ac:dyDescent="0.25">
      <c r="A6660" t="s">
        <v>10016</v>
      </c>
      <c r="B6660">
        <v>402</v>
      </c>
      <c r="C6660" s="3" t="str">
        <f>HYPERLINK("http://www.uniprot.org/uniprot/C6SZ81","tr|C6SZ81|C6SZ81_SOYBN")</f>
        <v>tr|C6SZ81|C6SZ81_SOYBN</v>
      </c>
      <c r="D6660" t="s">
        <v>210</v>
      </c>
      <c r="E6660">
        <v>85.71</v>
      </c>
      <c r="F6660">
        <v>133</v>
      </c>
      <c r="G6660">
        <v>19</v>
      </c>
      <c r="H6660">
        <v>0</v>
      </c>
      <c r="I6660">
        <v>1</v>
      </c>
      <c r="J6660">
        <v>399</v>
      </c>
      <c r="K6660">
        <v>1</v>
      </c>
      <c r="L6660">
        <v>1</v>
      </c>
      <c r="M6660">
        <v>133</v>
      </c>
      <c r="N6660" t="s">
        <v>18</v>
      </c>
      <c r="O6660" s="1">
        <v>2.6747099999999999E-59</v>
      </c>
      <c r="P6660">
        <v>593</v>
      </c>
    </row>
    <row r="6661" spans="1:16" x14ac:dyDescent="0.25">
      <c r="A6661" t="s">
        <v>10017</v>
      </c>
      <c r="B6661">
        <v>786</v>
      </c>
      <c r="C6661" s="3" t="str">
        <f>HYPERLINK("http://www.uniprot.org/uniprot/G7I9I1","tr|G7I9I1|G7I9I1_MEDTR")</f>
        <v>tr|G7I9I1|G7I9I1_MEDTR</v>
      </c>
      <c r="D6661" t="s">
        <v>10018</v>
      </c>
      <c r="E6661">
        <v>72.760000000000005</v>
      </c>
      <c r="F6661">
        <v>257</v>
      </c>
      <c r="G6661">
        <v>70</v>
      </c>
      <c r="H6661">
        <v>7</v>
      </c>
      <c r="I6661">
        <v>34</v>
      </c>
      <c r="J6661">
        <v>783</v>
      </c>
      <c r="K6661">
        <v>1</v>
      </c>
      <c r="L6661">
        <v>16</v>
      </c>
      <c r="M6661">
        <v>268</v>
      </c>
      <c r="N6661" t="s">
        <v>18</v>
      </c>
      <c r="O6661" s="1">
        <v>1.26739E-100</v>
      </c>
      <c r="P6661">
        <v>953</v>
      </c>
    </row>
    <row r="6662" spans="1:16" x14ac:dyDescent="0.25">
      <c r="A6662" t="s">
        <v>10019</v>
      </c>
      <c r="B6662">
        <v>2337</v>
      </c>
      <c r="C6662" s="3" t="str">
        <f>HYPERLINK("http://www.uniprot.org/uniprot/I1JYY1","tr|I1JYY1|I1JYY1_SOYBN")</f>
        <v>tr|I1JYY1|I1JYY1_SOYBN</v>
      </c>
      <c r="D6662" t="s">
        <v>28</v>
      </c>
      <c r="E6662">
        <v>70.19</v>
      </c>
      <c r="F6662">
        <v>557</v>
      </c>
      <c r="G6662">
        <v>166</v>
      </c>
      <c r="H6662">
        <v>1</v>
      </c>
      <c r="I6662">
        <v>667</v>
      </c>
      <c r="J6662">
        <v>2334</v>
      </c>
      <c r="K6662">
        <v>1</v>
      </c>
      <c r="L6662">
        <v>351</v>
      </c>
      <c r="M6662">
        <v>906</v>
      </c>
      <c r="N6662" t="s">
        <v>18</v>
      </c>
      <c r="O6662">
        <v>0</v>
      </c>
      <c r="P6662">
        <v>1943</v>
      </c>
    </row>
    <row r="6663" spans="1:16" x14ac:dyDescent="0.25">
      <c r="A6663" t="s">
        <v>10020</v>
      </c>
      <c r="B6663">
        <v>603</v>
      </c>
      <c r="C6663" s="3" t="str">
        <f>HYPERLINK("http://www.uniprot.org/uniprot/G7I8B9","tr|G7I8B9|G7I8B9_MEDTR")</f>
        <v>tr|G7I8B9|G7I8B9_MEDTR</v>
      </c>
      <c r="D6663" t="s">
        <v>10021</v>
      </c>
      <c r="E6663">
        <v>70.849999999999994</v>
      </c>
      <c r="F6663">
        <v>199</v>
      </c>
      <c r="G6663">
        <v>58</v>
      </c>
      <c r="H6663">
        <v>1</v>
      </c>
      <c r="I6663">
        <v>1</v>
      </c>
      <c r="J6663">
        <v>594</v>
      </c>
      <c r="K6663">
        <v>1</v>
      </c>
      <c r="L6663">
        <v>177</v>
      </c>
      <c r="M6663">
        <v>369</v>
      </c>
      <c r="N6663" t="s">
        <v>18</v>
      </c>
      <c r="O6663" s="1">
        <v>1.0771000000000001E-61</v>
      </c>
      <c r="P6663">
        <v>615</v>
      </c>
    </row>
    <row r="6664" spans="1:16" x14ac:dyDescent="0.25">
      <c r="A6664" t="s">
        <v>10022</v>
      </c>
      <c r="B6664">
        <v>876</v>
      </c>
      <c r="C6664" s="3" t="str">
        <f>HYPERLINK("http://www.uniprot.org/uniprot/G7J924","tr|G7J924|G7J924_MEDTR")</f>
        <v>tr|G7J924|G7J924_MEDTR</v>
      </c>
      <c r="D6664" t="s">
        <v>10023</v>
      </c>
      <c r="E6664">
        <v>89</v>
      </c>
      <c r="F6664">
        <v>291</v>
      </c>
      <c r="G6664">
        <v>32</v>
      </c>
      <c r="H6664">
        <v>0</v>
      </c>
      <c r="I6664">
        <v>1</v>
      </c>
      <c r="J6664">
        <v>873</v>
      </c>
      <c r="K6664">
        <v>1</v>
      </c>
      <c r="L6664">
        <v>37</v>
      </c>
      <c r="M6664">
        <v>327</v>
      </c>
      <c r="N6664" t="s">
        <v>18</v>
      </c>
      <c r="O6664" s="1">
        <v>2.91489E-147</v>
      </c>
      <c r="P6664">
        <v>1356</v>
      </c>
    </row>
    <row r="6665" spans="1:16" x14ac:dyDescent="0.25">
      <c r="A6665" t="s">
        <v>10024</v>
      </c>
      <c r="B6665">
        <v>1149</v>
      </c>
      <c r="C6665" s="3" t="str">
        <f>HYPERLINK("http://www.uniprot.org/uniprot/G7J2H9","tr|G7J2H9|G7J2H9_MEDTR")</f>
        <v>tr|G7J2H9|G7J2H9_MEDTR</v>
      </c>
      <c r="D6665" t="s">
        <v>10025</v>
      </c>
      <c r="E6665">
        <v>87.21</v>
      </c>
      <c r="F6665">
        <v>391</v>
      </c>
      <c r="G6665">
        <v>50</v>
      </c>
      <c r="H6665">
        <v>9</v>
      </c>
      <c r="I6665">
        <v>1</v>
      </c>
      <c r="J6665">
        <v>1146</v>
      </c>
      <c r="K6665">
        <v>1</v>
      </c>
      <c r="L6665">
        <v>1</v>
      </c>
      <c r="M6665">
        <v>390</v>
      </c>
      <c r="N6665" t="s">
        <v>18</v>
      </c>
      <c r="O6665">
        <v>0</v>
      </c>
      <c r="P6665">
        <v>1737</v>
      </c>
    </row>
    <row r="6666" spans="1:16" x14ac:dyDescent="0.25">
      <c r="A6666" t="s">
        <v>10026</v>
      </c>
      <c r="B6666">
        <v>825</v>
      </c>
      <c r="C6666" s="3" t="str">
        <f>HYPERLINK("http://www.uniprot.org/uniprot/G7KZ49","tr|G7KZ49|G7KZ49_MEDTR")</f>
        <v>tr|G7KZ49|G7KZ49_MEDTR</v>
      </c>
      <c r="D6666" t="s">
        <v>10027</v>
      </c>
      <c r="E6666">
        <v>73.12</v>
      </c>
      <c r="F6666">
        <v>294</v>
      </c>
      <c r="G6666">
        <v>79</v>
      </c>
      <c r="H6666">
        <v>20</v>
      </c>
      <c r="I6666">
        <v>1</v>
      </c>
      <c r="J6666">
        <v>822</v>
      </c>
      <c r="K6666">
        <v>1</v>
      </c>
      <c r="L6666">
        <v>142</v>
      </c>
      <c r="M6666">
        <v>432</v>
      </c>
      <c r="N6666" t="s">
        <v>18</v>
      </c>
      <c r="O6666" s="1">
        <v>7.6962799999999999E-107</v>
      </c>
      <c r="P6666">
        <v>1007</v>
      </c>
    </row>
    <row r="6667" spans="1:16" x14ac:dyDescent="0.25">
      <c r="A6667" t="s">
        <v>10028</v>
      </c>
      <c r="B6667">
        <v>1533</v>
      </c>
      <c r="C6667" s="3" t="str">
        <f>HYPERLINK("http://www.uniprot.org/uniprot/G7L7C9","tr|G7L7C9|G7L7C9_MEDTR")</f>
        <v>tr|G7L7C9|G7L7C9_MEDTR</v>
      </c>
      <c r="D6667" t="s">
        <v>10029</v>
      </c>
      <c r="E6667">
        <v>87.37</v>
      </c>
      <c r="F6667">
        <v>491</v>
      </c>
      <c r="G6667">
        <v>62</v>
      </c>
      <c r="H6667">
        <v>0</v>
      </c>
      <c r="I6667">
        <v>58</v>
      </c>
      <c r="J6667">
        <v>1530</v>
      </c>
      <c r="K6667">
        <v>1</v>
      </c>
      <c r="L6667">
        <v>20</v>
      </c>
      <c r="M6667">
        <v>510</v>
      </c>
      <c r="N6667" t="s">
        <v>18</v>
      </c>
      <c r="O6667">
        <v>0</v>
      </c>
      <c r="P6667">
        <v>2142</v>
      </c>
    </row>
    <row r="6668" spans="1:16" x14ac:dyDescent="0.25">
      <c r="A6668" t="s">
        <v>10030</v>
      </c>
      <c r="B6668">
        <v>777</v>
      </c>
      <c r="C6668" s="3" t="str">
        <f>HYPERLINK("http://www.uniprot.org/uniprot/G7I2H0","tr|G7I2H0|G7I2H0_MEDTR")</f>
        <v>tr|G7I2H0|G7I2H0_MEDTR</v>
      </c>
      <c r="D6668" t="s">
        <v>144</v>
      </c>
      <c r="E6668">
        <v>31.98</v>
      </c>
      <c r="F6668">
        <v>247</v>
      </c>
      <c r="G6668">
        <v>168</v>
      </c>
      <c r="H6668">
        <v>2</v>
      </c>
      <c r="I6668">
        <v>10</v>
      </c>
      <c r="J6668">
        <v>744</v>
      </c>
      <c r="K6668">
        <v>1</v>
      </c>
      <c r="L6668">
        <v>118</v>
      </c>
      <c r="M6668">
        <v>313</v>
      </c>
      <c r="N6668" t="s">
        <v>18</v>
      </c>
      <c r="O6668" s="1">
        <v>8.3136100000000006E-20</v>
      </c>
      <c r="P6668">
        <v>256</v>
      </c>
    </row>
    <row r="6669" spans="1:16" x14ac:dyDescent="0.25">
      <c r="A6669" t="s">
        <v>10031</v>
      </c>
      <c r="B6669">
        <v>645</v>
      </c>
      <c r="C6669" s="3" t="str">
        <f>HYPERLINK("http://www.uniprot.org/uniprot/I3SM57","tr|I3SM57|I3SM57_MEDTR")</f>
        <v>tr|I3SM57|I3SM57_MEDTR</v>
      </c>
      <c r="D6669" t="s">
        <v>22</v>
      </c>
      <c r="E6669">
        <v>90</v>
      </c>
      <c r="F6669">
        <v>200</v>
      </c>
      <c r="G6669">
        <v>20</v>
      </c>
      <c r="H6669">
        <v>0</v>
      </c>
      <c r="I6669">
        <v>43</v>
      </c>
      <c r="J6669">
        <v>642</v>
      </c>
      <c r="K6669">
        <v>1</v>
      </c>
      <c r="L6669">
        <v>15</v>
      </c>
      <c r="M6669">
        <v>214</v>
      </c>
      <c r="N6669" t="s">
        <v>18</v>
      </c>
      <c r="O6669" s="1">
        <v>1.9751099999999999E-94</v>
      </c>
      <c r="P6669">
        <v>898</v>
      </c>
    </row>
    <row r="6670" spans="1:16" x14ac:dyDescent="0.25">
      <c r="A6670" t="s">
        <v>10032</v>
      </c>
      <c r="B6670">
        <v>594</v>
      </c>
      <c r="C6670" s="3" t="str">
        <f>HYPERLINK("http://www.uniprot.org/uniprot/Q9SXT7","tr|Q9SXT7|Q9SXT7_CICAR")</f>
        <v>tr|Q9SXT7|Q9SXT7_CICAR</v>
      </c>
      <c r="D6670" t="s">
        <v>10033</v>
      </c>
      <c r="E6670">
        <v>92.89</v>
      </c>
      <c r="F6670">
        <v>197</v>
      </c>
      <c r="G6670">
        <v>14</v>
      </c>
      <c r="H6670">
        <v>0</v>
      </c>
      <c r="I6670">
        <v>1</v>
      </c>
      <c r="J6670">
        <v>591</v>
      </c>
      <c r="K6670">
        <v>1</v>
      </c>
      <c r="L6670">
        <v>1</v>
      </c>
      <c r="M6670">
        <v>197</v>
      </c>
      <c r="N6670" t="s">
        <v>18</v>
      </c>
      <c r="O6670" s="1">
        <v>1.3704399999999999E-98</v>
      </c>
      <c r="P6670">
        <v>933</v>
      </c>
    </row>
    <row r="6671" spans="1:16" x14ac:dyDescent="0.25">
      <c r="A6671" t="s">
        <v>10034</v>
      </c>
      <c r="B6671">
        <v>7179</v>
      </c>
      <c r="C6671" s="3" t="str">
        <f>HYPERLINK("http://www.uniprot.org/uniprot/G8A340","tr|G8A340|G8A340_MEDTR")</f>
        <v>tr|G8A340|G8A340_MEDTR</v>
      </c>
      <c r="D6671" t="s">
        <v>10035</v>
      </c>
      <c r="E6671">
        <v>71.75</v>
      </c>
      <c r="F6671">
        <v>2425</v>
      </c>
      <c r="G6671">
        <v>685</v>
      </c>
      <c r="H6671">
        <v>33</v>
      </c>
      <c r="I6671">
        <v>1</v>
      </c>
      <c r="J6671">
        <v>7176</v>
      </c>
      <c r="K6671">
        <v>1</v>
      </c>
      <c r="L6671">
        <v>1</v>
      </c>
      <c r="M6671">
        <v>2364</v>
      </c>
      <c r="N6671" t="s">
        <v>18</v>
      </c>
      <c r="O6671">
        <v>0</v>
      </c>
      <c r="P6671">
        <v>8376</v>
      </c>
    </row>
    <row r="6672" spans="1:16" x14ac:dyDescent="0.25">
      <c r="A6672" t="s">
        <v>10036</v>
      </c>
      <c r="B6672">
        <v>642</v>
      </c>
      <c r="C6672" s="3" t="str">
        <f>HYPERLINK("http://www.uniprot.org/uniprot/G7JTJ5","tr|G7JTJ5|G7JTJ5_MEDTR")</f>
        <v>tr|G7JTJ5|G7JTJ5_MEDTR</v>
      </c>
      <c r="D6672" t="s">
        <v>10037</v>
      </c>
      <c r="E6672">
        <v>47.09</v>
      </c>
      <c r="F6672">
        <v>172</v>
      </c>
      <c r="G6672">
        <v>91</v>
      </c>
      <c r="H6672">
        <v>1</v>
      </c>
      <c r="I6672">
        <v>121</v>
      </c>
      <c r="J6672">
        <v>633</v>
      </c>
      <c r="K6672">
        <v>1</v>
      </c>
      <c r="L6672">
        <v>102</v>
      </c>
      <c r="M6672">
        <v>267</v>
      </c>
      <c r="N6672" t="s">
        <v>18</v>
      </c>
      <c r="O6672" s="1">
        <v>1.41969E-36</v>
      </c>
      <c r="P6672">
        <v>399</v>
      </c>
    </row>
    <row r="6673" spans="1:16" x14ac:dyDescent="0.25">
      <c r="A6673" t="s">
        <v>10038</v>
      </c>
      <c r="B6673">
        <v>759</v>
      </c>
      <c r="C6673" s="3" t="str">
        <f>HYPERLINK("http://www.uniprot.org/uniprot/G7L9Y7","tr|G7L9Y7|G7L9Y7_MEDTR")</f>
        <v>tr|G7L9Y7|G7L9Y7_MEDTR</v>
      </c>
      <c r="D6673" t="s">
        <v>1629</v>
      </c>
      <c r="E6673">
        <v>80.92</v>
      </c>
      <c r="F6673">
        <v>152</v>
      </c>
      <c r="G6673">
        <v>29</v>
      </c>
      <c r="H6673">
        <v>0</v>
      </c>
      <c r="I6673">
        <v>217</v>
      </c>
      <c r="J6673">
        <v>672</v>
      </c>
      <c r="K6673">
        <v>1</v>
      </c>
      <c r="L6673">
        <v>556</v>
      </c>
      <c r="M6673">
        <v>703</v>
      </c>
      <c r="N6673" t="s">
        <v>18</v>
      </c>
      <c r="O6673" s="1">
        <v>4.8833100000000004E-62</v>
      </c>
      <c r="P6673">
        <v>620</v>
      </c>
    </row>
    <row r="6674" spans="1:16" x14ac:dyDescent="0.25">
      <c r="A6674" t="s">
        <v>10039</v>
      </c>
      <c r="B6674">
        <v>2433</v>
      </c>
      <c r="C6674" s="3" t="str">
        <f>HYPERLINK("http://www.uniprot.org/uniprot/G7KCC4","tr|G7KCC4|G7KCC4_MEDTR")</f>
        <v>tr|G7KCC4|G7KCC4_MEDTR</v>
      </c>
      <c r="D6674" t="s">
        <v>10040</v>
      </c>
      <c r="E6674">
        <v>85.76</v>
      </c>
      <c r="F6674">
        <v>808</v>
      </c>
      <c r="G6674">
        <v>115</v>
      </c>
      <c r="H6674">
        <v>2</v>
      </c>
      <c r="I6674">
        <v>1</v>
      </c>
      <c r="J6674">
        <v>2418</v>
      </c>
      <c r="K6674">
        <v>1</v>
      </c>
      <c r="L6674">
        <v>1</v>
      </c>
      <c r="M6674">
        <v>798</v>
      </c>
      <c r="N6674" t="s">
        <v>18</v>
      </c>
      <c r="O6674">
        <v>0</v>
      </c>
      <c r="P6674">
        <v>3538</v>
      </c>
    </row>
    <row r="6675" spans="1:16" x14ac:dyDescent="0.25">
      <c r="A6675" t="s">
        <v>10041</v>
      </c>
      <c r="B6675">
        <v>1035</v>
      </c>
      <c r="C6675" s="3" t="str">
        <f>HYPERLINK("http://www.uniprot.org/uniprot/I1J488","tr|I1J488|I1J488_SOYBN")</f>
        <v>tr|I1J488|I1J488_SOYBN</v>
      </c>
      <c r="D6675" t="s">
        <v>71</v>
      </c>
      <c r="E6675">
        <v>55.67</v>
      </c>
      <c r="F6675">
        <v>388</v>
      </c>
      <c r="G6675">
        <v>172</v>
      </c>
      <c r="H6675">
        <v>47</v>
      </c>
      <c r="I6675">
        <v>7</v>
      </c>
      <c r="J6675">
        <v>1029</v>
      </c>
      <c r="K6675">
        <v>1</v>
      </c>
      <c r="L6675">
        <v>647</v>
      </c>
      <c r="M6675">
        <v>1034</v>
      </c>
      <c r="N6675" t="s">
        <v>18</v>
      </c>
      <c r="O6675" s="1">
        <v>2.9000700000000001E-110</v>
      </c>
      <c r="P6675">
        <v>1038</v>
      </c>
    </row>
    <row r="6676" spans="1:16" x14ac:dyDescent="0.25">
      <c r="A6676" t="s">
        <v>10042</v>
      </c>
      <c r="B6676">
        <v>738</v>
      </c>
      <c r="C6676" s="3" t="str">
        <f>HYPERLINK("http://www.uniprot.org/uniprot/G7L587","tr|G7L587|G7L587_MEDTR")</f>
        <v>tr|G7L587|G7L587_MEDTR</v>
      </c>
      <c r="D6676" t="s">
        <v>10043</v>
      </c>
      <c r="E6676">
        <v>69.510000000000005</v>
      </c>
      <c r="F6676">
        <v>246</v>
      </c>
      <c r="G6676">
        <v>75</v>
      </c>
      <c r="H6676">
        <v>2</v>
      </c>
      <c r="I6676">
        <v>4</v>
      </c>
      <c r="J6676">
        <v>735</v>
      </c>
      <c r="K6676">
        <v>1</v>
      </c>
      <c r="L6676">
        <v>6</v>
      </c>
      <c r="M6676">
        <v>251</v>
      </c>
      <c r="N6676" t="s">
        <v>18</v>
      </c>
      <c r="O6676" s="1">
        <v>3.4628399999999999E-102</v>
      </c>
      <c r="P6676">
        <v>966</v>
      </c>
    </row>
    <row r="6677" spans="1:16" x14ac:dyDescent="0.25">
      <c r="A6677" t="s">
        <v>10044</v>
      </c>
      <c r="B6677">
        <v>1443</v>
      </c>
      <c r="C6677" s="3" t="str">
        <f>HYPERLINK("http://www.uniprot.org/uniprot/B7FNA7","tr|B7FNA7|B7FNA7_MEDTR")</f>
        <v>tr|B7FNA7|B7FNA7_MEDTR</v>
      </c>
      <c r="D6677" t="s">
        <v>10045</v>
      </c>
      <c r="E6677">
        <v>81.45</v>
      </c>
      <c r="F6677">
        <v>480</v>
      </c>
      <c r="G6677">
        <v>89</v>
      </c>
      <c r="H6677">
        <v>10</v>
      </c>
      <c r="I6677">
        <v>1</v>
      </c>
      <c r="J6677">
        <v>1410</v>
      </c>
      <c r="K6677">
        <v>1</v>
      </c>
      <c r="L6677">
        <v>1</v>
      </c>
      <c r="M6677">
        <v>472</v>
      </c>
      <c r="N6677" t="s">
        <v>18</v>
      </c>
      <c r="O6677">
        <v>0</v>
      </c>
      <c r="P6677">
        <v>1873</v>
      </c>
    </row>
    <row r="6678" spans="1:16" x14ac:dyDescent="0.25">
      <c r="A6678" t="s">
        <v>10046</v>
      </c>
      <c r="B6678">
        <v>429</v>
      </c>
      <c r="C6678" s="3" t="str">
        <f>HYPERLINK("http://www.uniprot.org/uniprot/G7JL12","tr|G7JL12|G7JL12_MEDTR")</f>
        <v>tr|G7JL12|G7JL12_MEDTR</v>
      </c>
      <c r="D6678" t="s">
        <v>10047</v>
      </c>
      <c r="E6678">
        <v>79.430000000000007</v>
      </c>
      <c r="F6678">
        <v>141</v>
      </c>
      <c r="G6678">
        <v>29</v>
      </c>
      <c r="H6678">
        <v>0</v>
      </c>
      <c r="I6678">
        <v>4</v>
      </c>
      <c r="J6678">
        <v>426</v>
      </c>
      <c r="K6678">
        <v>1</v>
      </c>
      <c r="L6678">
        <v>4</v>
      </c>
      <c r="M6678">
        <v>139</v>
      </c>
      <c r="N6678" t="s">
        <v>18</v>
      </c>
      <c r="O6678" s="1">
        <v>5.5239000000000005E-57</v>
      </c>
      <c r="P6678">
        <v>573</v>
      </c>
    </row>
    <row r="6679" spans="1:16" x14ac:dyDescent="0.25">
      <c r="A6679" t="s">
        <v>10048</v>
      </c>
      <c r="B6679">
        <v>3690</v>
      </c>
      <c r="C6679" s="3" t="str">
        <f>HYPERLINK("http://www.uniprot.org/uniprot/G7IFG9","tr|G7IFG9|G7IFG9_MEDTR")</f>
        <v>tr|G7IFG9|G7IFG9_MEDTR</v>
      </c>
      <c r="D6679" t="s">
        <v>9936</v>
      </c>
      <c r="E6679">
        <v>65.97</v>
      </c>
      <c r="F6679">
        <v>1261</v>
      </c>
      <c r="G6679">
        <v>429</v>
      </c>
      <c r="H6679">
        <v>32</v>
      </c>
      <c r="I6679">
        <v>1</v>
      </c>
      <c r="J6679">
        <v>3687</v>
      </c>
      <c r="K6679">
        <v>1</v>
      </c>
      <c r="L6679">
        <v>1</v>
      </c>
      <c r="M6679">
        <v>1250</v>
      </c>
      <c r="N6679" t="s">
        <v>18</v>
      </c>
      <c r="O6679">
        <v>0</v>
      </c>
      <c r="P6679">
        <v>4081</v>
      </c>
    </row>
    <row r="6680" spans="1:16" x14ac:dyDescent="0.25">
      <c r="A6680" t="s">
        <v>10049</v>
      </c>
      <c r="B6680">
        <v>732</v>
      </c>
      <c r="C6680" s="3" t="str">
        <f>HYPERLINK("http://www.uniprot.org/uniprot/G7IR65","tr|G7IR65|G7IR65_MEDTR")</f>
        <v>tr|G7IR65|G7IR65_MEDTR</v>
      </c>
      <c r="D6680" t="s">
        <v>10050</v>
      </c>
      <c r="E6680">
        <v>83.67</v>
      </c>
      <c r="F6680">
        <v>245</v>
      </c>
      <c r="G6680">
        <v>40</v>
      </c>
      <c r="H6680">
        <v>2</v>
      </c>
      <c r="I6680">
        <v>1</v>
      </c>
      <c r="J6680">
        <v>729</v>
      </c>
      <c r="K6680">
        <v>1</v>
      </c>
      <c r="L6680">
        <v>1</v>
      </c>
      <c r="M6680">
        <v>243</v>
      </c>
      <c r="N6680" t="s">
        <v>18</v>
      </c>
      <c r="O6680" s="1">
        <v>1.02021E-106</v>
      </c>
      <c r="P6680">
        <v>1005</v>
      </c>
    </row>
    <row r="6681" spans="1:16" x14ac:dyDescent="0.25">
      <c r="A6681" t="s">
        <v>10051</v>
      </c>
      <c r="B6681">
        <v>942</v>
      </c>
      <c r="C6681" s="3" t="str">
        <f>HYPERLINK("http://www.uniprot.org/uniprot/G7IIR6","tr|G7IIR6|G7IIR6_MEDTR")</f>
        <v>tr|G7IIR6|G7IIR6_MEDTR</v>
      </c>
      <c r="D6681" t="s">
        <v>10052</v>
      </c>
      <c r="E6681">
        <v>62.29</v>
      </c>
      <c r="F6681">
        <v>244</v>
      </c>
      <c r="G6681">
        <v>92</v>
      </c>
      <c r="H6681">
        <v>8</v>
      </c>
      <c r="I6681">
        <v>232</v>
      </c>
      <c r="J6681">
        <v>939</v>
      </c>
      <c r="K6681">
        <v>1</v>
      </c>
      <c r="L6681">
        <v>55</v>
      </c>
      <c r="M6681">
        <v>298</v>
      </c>
      <c r="N6681" t="s">
        <v>18</v>
      </c>
      <c r="O6681" s="1">
        <v>1.20187E-72</v>
      </c>
      <c r="P6681">
        <v>713</v>
      </c>
    </row>
    <row r="6682" spans="1:16" x14ac:dyDescent="0.25">
      <c r="A6682" t="s">
        <v>10053</v>
      </c>
      <c r="B6682">
        <v>381</v>
      </c>
      <c r="C6682" s="3" t="str">
        <f>HYPERLINK("http://www.uniprot.org/uniprot/K7M9T1","tr|K7M9T1|K7M9T1_SOYBN")</f>
        <v>tr|K7M9T1|K7M9T1_SOYBN</v>
      </c>
      <c r="D6682" t="s">
        <v>28</v>
      </c>
      <c r="E6682">
        <v>71.209999999999994</v>
      </c>
      <c r="F6682">
        <v>66</v>
      </c>
      <c r="G6682">
        <v>19</v>
      </c>
      <c r="H6682">
        <v>0</v>
      </c>
      <c r="I6682">
        <v>1</v>
      </c>
      <c r="J6682">
        <v>198</v>
      </c>
      <c r="K6682">
        <v>1</v>
      </c>
      <c r="L6682">
        <v>1</v>
      </c>
      <c r="M6682">
        <v>64</v>
      </c>
      <c r="N6682" t="s">
        <v>18</v>
      </c>
      <c r="O6682" s="1">
        <v>7.8627499999999998E-19</v>
      </c>
      <c r="P6682">
        <v>244</v>
      </c>
    </row>
    <row r="6683" spans="1:16" x14ac:dyDescent="0.25">
      <c r="A6683" t="s">
        <v>10054</v>
      </c>
      <c r="B6683">
        <v>594</v>
      </c>
      <c r="C6683" s="3" t="str">
        <f>HYPERLINK("http://www.uniprot.org/uniprot/G7JXB5","tr|G7JXB5|G7JXB5_MEDTR")</f>
        <v>tr|G7JXB5|G7JXB5_MEDTR</v>
      </c>
      <c r="D6683" t="s">
        <v>10055</v>
      </c>
      <c r="E6683">
        <v>80.709999999999994</v>
      </c>
      <c r="F6683">
        <v>197</v>
      </c>
      <c r="G6683">
        <v>38</v>
      </c>
      <c r="H6683">
        <v>0</v>
      </c>
      <c r="I6683">
        <v>1</v>
      </c>
      <c r="J6683">
        <v>591</v>
      </c>
      <c r="K6683">
        <v>1</v>
      </c>
      <c r="L6683">
        <v>19</v>
      </c>
      <c r="M6683">
        <v>212</v>
      </c>
      <c r="N6683" t="s">
        <v>18</v>
      </c>
      <c r="O6683" s="1">
        <v>1.8565100000000001E-87</v>
      </c>
      <c r="P6683">
        <v>837</v>
      </c>
    </row>
    <row r="6684" spans="1:16" x14ac:dyDescent="0.25">
      <c r="A6684" t="s">
        <v>10056</v>
      </c>
      <c r="B6684">
        <v>1683</v>
      </c>
      <c r="C6684" s="3" t="str">
        <f>HYPERLINK("http://www.uniprot.org/uniprot/A2Q5C9","tr|A2Q5C9|A2Q5C9_MEDTR")</f>
        <v>tr|A2Q5C9|A2Q5C9_MEDTR</v>
      </c>
      <c r="D6684" t="s">
        <v>10057</v>
      </c>
      <c r="E6684">
        <v>85.96</v>
      </c>
      <c r="F6684">
        <v>563</v>
      </c>
      <c r="G6684">
        <v>79</v>
      </c>
      <c r="H6684">
        <v>3</v>
      </c>
      <c r="I6684">
        <v>1</v>
      </c>
      <c r="J6684">
        <v>1680</v>
      </c>
      <c r="K6684">
        <v>1</v>
      </c>
      <c r="L6684">
        <v>1</v>
      </c>
      <c r="M6684">
        <v>560</v>
      </c>
      <c r="N6684" t="s">
        <v>18</v>
      </c>
      <c r="O6684">
        <v>0</v>
      </c>
      <c r="P6684">
        <v>2362</v>
      </c>
    </row>
    <row r="6685" spans="1:16" x14ac:dyDescent="0.25">
      <c r="A6685" t="s">
        <v>10058</v>
      </c>
      <c r="B6685">
        <v>1284</v>
      </c>
      <c r="C6685" s="3" t="str">
        <f>HYPERLINK("http://www.uniprot.org/uniprot/I1KZ05","tr|I1KZ05|I1KZ05_SOYBN")</f>
        <v>tr|I1KZ05|I1KZ05_SOYBN</v>
      </c>
      <c r="D6685" t="s">
        <v>71</v>
      </c>
      <c r="E6685">
        <v>64.75</v>
      </c>
      <c r="F6685">
        <v>437</v>
      </c>
      <c r="G6685">
        <v>154</v>
      </c>
      <c r="H6685">
        <v>14</v>
      </c>
      <c r="I6685">
        <v>13</v>
      </c>
      <c r="J6685">
        <v>1281</v>
      </c>
      <c r="K6685">
        <v>1</v>
      </c>
      <c r="L6685">
        <v>19</v>
      </c>
      <c r="M6685">
        <v>445</v>
      </c>
      <c r="N6685" t="s">
        <v>18</v>
      </c>
      <c r="O6685" s="1">
        <v>4.7092800000000002E-151</v>
      </c>
      <c r="P6685">
        <v>1391</v>
      </c>
    </row>
    <row r="6686" spans="1:16" x14ac:dyDescent="0.25">
      <c r="A6686" t="s">
        <v>10059</v>
      </c>
      <c r="B6686">
        <v>921</v>
      </c>
      <c r="C6686" s="3" t="str">
        <f>HYPERLINK("http://www.uniprot.org/uniprot/G7I9I0","tr|G7I9I0|G7I9I0_MEDTR")</f>
        <v>tr|G7I9I0|G7I9I0_MEDTR</v>
      </c>
      <c r="D6686" t="s">
        <v>10060</v>
      </c>
      <c r="E6686">
        <v>81.61</v>
      </c>
      <c r="F6686">
        <v>310</v>
      </c>
      <c r="G6686">
        <v>57</v>
      </c>
      <c r="H6686">
        <v>4</v>
      </c>
      <c r="I6686">
        <v>1</v>
      </c>
      <c r="J6686">
        <v>918</v>
      </c>
      <c r="K6686">
        <v>1</v>
      </c>
      <c r="L6686">
        <v>34</v>
      </c>
      <c r="M6686">
        <v>340</v>
      </c>
      <c r="N6686" t="s">
        <v>18</v>
      </c>
      <c r="O6686" s="1">
        <v>7.8318300000000004E-138</v>
      </c>
      <c r="P6686">
        <v>1275</v>
      </c>
    </row>
    <row r="6687" spans="1:16" x14ac:dyDescent="0.25">
      <c r="A6687" t="s">
        <v>10061</v>
      </c>
      <c r="B6687">
        <v>1341</v>
      </c>
      <c r="C6687" s="3" t="str">
        <f>HYPERLINK("http://www.uniprot.org/uniprot/E9RGY2","tr|E9RGY2|E9RGY2_SOPFL")</f>
        <v>tr|E9RGY2|E9RGY2_SOPFL</v>
      </c>
      <c r="D6687" t="s">
        <v>4643</v>
      </c>
      <c r="E6687">
        <v>91.92</v>
      </c>
      <c r="F6687">
        <v>446</v>
      </c>
      <c r="G6687">
        <v>36</v>
      </c>
      <c r="H6687">
        <v>0</v>
      </c>
      <c r="I6687">
        <v>1</v>
      </c>
      <c r="J6687">
        <v>1338</v>
      </c>
      <c r="K6687">
        <v>1</v>
      </c>
      <c r="L6687">
        <v>1</v>
      </c>
      <c r="M6687">
        <v>446</v>
      </c>
      <c r="N6687" t="s">
        <v>18</v>
      </c>
      <c r="O6687">
        <v>0</v>
      </c>
      <c r="P6687">
        <v>2062</v>
      </c>
    </row>
    <row r="6688" spans="1:16" x14ac:dyDescent="0.25">
      <c r="A6688" t="s">
        <v>10062</v>
      </c>
      <c r="B6688">
        <v>1770</v>
      </c>
      <c r="C6688" s="3" t="str">
        <f>HYPERLINK("http://www.uniprot.org/uniprot/I1LXA9","tr|I1LXA9|I1LXA9_SOYBN")</f>
        <v>tr|I1LXA9|I1LXA9_SOYBN</v>
      </c>
      <c r="D6688" t="s">
        <v>71</v>
      </c>
      <c r="E6688">
        <v>75.97</v>
      </c>
      <c r="F6688">
        <v>591</v>
      </c>
      <c r="G6688">
        <v>142</v>
      </c>
      <c r="H6688">
        <v>2</v>
      </c>
      <c r="I6688">
        <v>1</v>
      </c>
      <c r="J6688">
        <v>1767</v>
      </c>
      <c r="K6688">
        <v>1</v>
      </c>
      <c r="L6688">
        <v>10</v>
      </c>
      <c r="M6688">
        <v>583</v>
      </c>
      <c r="N6688" t="s">
        <v>18</v>
      </c>
      <c r="O6688">
        <v>0</v>
      </c>
      <c r="P6688">
        <v>2263</v>
      </c>
    </row>
    <row r="6689" spans="1:16" x14ac:dyDescent="0.25">
      <c r="A6689" t="s">
        <v>10063</v>
      </c>
      <c r="B6689">
        <v>768</v>
      </c>
      <c r="C6689" s="3" t="str">
        <f>HYPERLINK("http://www.uniprot.org/uniprot/G7I8C4","tr|G7I8C4|G7I8C4_MEDTR")</f>
        <v>tr|G7I8C4|G7I8C4_MEDTR</v>
      </c>
      <c r="D6689" t="s">
        <v>10064</v>
      </c>
      <c r="E6689">
        <v>89.41</v>
      </c>
      <c r="F6689">
        <v>255</v>
      </c>
      <c r="G6689">
        <v>27</v>
      </c>
      <c r="H6689">
        <v>0</v>
      </c>
      <c r="I6689">
        <v>1</v>
      </c>
      <c r="J6689">
        <v>765</v>
      </c>
      <c r="K6689">
        <v>1</v>
      </c>
      <c r="L6689">
        <v>1</v>
      </c>
      <c r="M6689">
        <v>255</v>
      </c>
      <c r="N6689" t="s">
        <v>18</v>
      </c>
      <c r="O6689" s="1">
        <v>2.27628E-139</v>
      </c>
      <c r="P6689">
        <v>1287</v>
      </c>
    </row>
    <row r="6690" spans="1:16" x14ac:dyDescent="0.25">
      <c r="A6690" t="s">
        <v>10065</v>
      </c>
      <c r="B6690">
        <v>3342</v>
      </c>
      <c r="C6690" s="3" t="str">
        <f>HYPERLINK("http://www.uniprot.org/uniprot/G7J925","tr|G7J925|G7J925_MEDTR")</f>
        <v>tr|G7J925|G7J925_MEDTR</v>
      </c>
      <c r="D6690" t="s">
        <v>10066</v>
      </c>
      <c r="E6690">
        <v>59.74</v>
      </c>
      <c r="F6690">
        <v>1190</v>
      </c>
      <c r="G6690">
        <v>479</v>
      </c>
      <c r="H6690">
        <v>77</v>
      </c>
      <c r="I6690">
        <v>1</v>
      </c>
      <c r="J6690">
        <v>3339</v>
      </c>
      <c r="K6690">
        <v>1</v>
      </c>
      <c r="L6690">
        <v>1</v>
      </c>
      <c r="M6690">
        <v>1113</v>
      </c>
      <c r="N6690" t="s">
        <v>18</v>
      </c>
      <c r="O6690">
        <v>0</v>
      </c>
      <c r="P6690">
        <v>3265</v>
      </c>
    </row>
    <row r="6691" spans="1:16" x14ac:dyDescent="0.25">
      <c r="A6691" t="s">
        <v>10067</v>
      </c>
      <c r="B6691">
        <v>624</v>
      </c>
      <c r="C6691" s="3" t="str">
        <f>HYPERLINK("http://www.uniprot.org/uniprot/I1MYJ1","tr|I1MYJ1|I1MYJ1_SOYBN")</f>
        <v>tr|I1MYJ1|I1MYJ1_SOYBN</v>
      </c>
      <c r="D6691" t="s">
        <v>28</v>
      </c>
      <c r="E6691">
        <v>94.68</v>
      </c>
      <c r="F6691">
        <v>207</v>
      </c>
      <c r="G6691">
        <v>11</v>
      </c>
      <c r="H6691">
        <v>0</v>
      </c>
      <c r="I6691">
        <v>1</v>
      </c>
      <c r="J6691">
        <v>621</v>
      </c>
      <c r="K6691">
        <v>1</v>
      </c>
      <c r="L6691">
        <v>1</v>
      </c>
      <c r="M6691">
        <v>207</v>
      </c>
      <c r="N6691" t="s">
        <v>18</v>
      </c>
      <c r="O6691" s="1">
        <v>8.2911300000000002E-108</v>
      </c>
      <c r="P6691">
        <v>1013</v>
      </c>
    </row>
    <row r="6692" spans="1:16" x14ac:dyDescent="0.25">
      <c r="A6692" t="s">
        <v>10068</v>
      </c>
      <c r="B6692">
        <v>459</v>
      </c>
      <c r="C6692" s="3" t="str">
        <f>HYPERLINK("http://www.uniprot.org/uniprot/G7KZ49","tr|G7KZ49|G7KZ49_MEDTR")</f>
        <v>tr|G7KZ49|G7KZ49_MEDTR</v>
      </c>
      <c r="D6692" t="s">
        <v>10027</v>
      </c>
      <c r="E6692">
        <v>53.9</v>
      </c>
      <c r="F6692">
        <v>141</v>
      </c>
      <c r="G6692">
        <v>65</v>
      </c>
      <c r="H6692">
        <v>3</v>
      </c>
      <c r="I6692">
        <v>1</v>
      </c>
      <c r="J6692">
        <v>414</v>
      </c>
      <c r="K6692">
        <v>1</v>
      </c>
      <c r="L6692">
        <v>1</v>
      </c>
      <c r="M6692">
        <v>134</v>
      </c>
      <c r="N6692" t="s">
        <v>18</v>
      </c>
      <c r="O6692" s="1">
        <v>1.21746E-27</v>
      </c>
      <c r="P6692">
        <v>320</v>
      </c>
    </row>
    <row r="6693" spans="1:16" x14ac:dyDescent="0.25">
      <c r="A6693" t="s">
        <v>10069</v>
      </c>
      <c r="B6693">
        <v>1323</v>
      </c>
      <c r="C6693" s="3" t="str">
        <f>HYPERLINK("http://www.uniprot.org/uniprot/G7L7D0","tr|G7L7D0|G7L7D0_MEDTR")</f>
        <v>tr|G7L7D0|G7L7D0_MEDTR</v>
      </c>
      <c r="D6693" t="s">
        <v>10070</v>
      </c>
      <c r="E6693">
        <v>71.86</v>
      </c>
      <c r="F6693">
        <v>487</v>
      </c>
      <c r="G6693">
        <v>137</v>
      </c>
      <c r="H6693">
        <v>49</v>
      </c>
      <c r="I6693">
        <v>1</v>
      </c>
      <c r="J6693">
        <v>1314</v>
      </c>
      <c r="K6693">
        <v>1</v>
      </c>
      <c r="L6693">
        <v>2</v>
      </c>
      <c r="M6693">
        <v>481</v>
      </c>
      <c r="N6693" t="s">
        <v>18</v>
      </c>
      <c r="O6693">
        <v>0</v>
      </c>
      <c r="P6693">
        <v>1732</v>
      </c>
    </row>
    <row r="6694" spans="1:16" x14ac:dyDescent="0.25">
      <c r="A6694" t="s">
        <v>10071</v>
      </c>
      <c r="B6694">
        <v>1335</v>
      </c>
      <c r="C6694" s="3" t="str">
        <f>HYPERLINK("http://www.uniprot.org/uniprot/I1LIJ5","tr|I1LIJ5|I1LIJ5_SOYBN")</f>
        <v>tr|I1LIJ5|I1LIJ5_SOYBN</v>
      </c>
      <c r="D6694" t="s">
        <v>99</v>
      </c>
      <c r="E6694">
        <v>68.150000000000006</v>
      </c>
      <c r="F6694">
        <v>449</v>
      </c>
      <c r="G6694">
        <v>143</v>
      </c>
      <c r="H6694">
        <v>5</v>
      </c>
      <c r="I6694">
        <v>1</v>
      </c>
      <c r="J6694">
        <v>1332</v>
      </c>
      <c r="K6694">
        <v>1</v>
      </c>
      <c r="L6694">
        <v>84</v>
      </c>
      <c r="M6694">
        <v>528</v>
      </c>
      <c r="N6694" t="s">
        <v>18</v>
      </c>
      <c r="O6694" s="1">
        <v>1.86764E-174</v>
      </c>
      <c r="P6694">
        <v>1593</v>
      </c>
    </row>
    <row r="6695" spans="1:16" x14ac:dyDescent="0.25">
      <c r="A6695" t="s">
        <v>10072</v>
      </c>
      <c r="B6695">
        <v>1467</v>
      </c>
      <c r="C6695" s="3" t="str">
        <f>HYPERLINK("http://www.uniprot.org/uniprot/I1LK57","tr|I1LK57|I1LK57_SOYBN")</f>
        <v>tr|I1LK57|I1LK57_SOYBN</v>
      </c>
      <c r="D6695" t="s">
        <v>28</v>
      </c>
      <c r="E6695">
        <v>74.64</v>
      </c>
      <c r="F6695">
        <v>489</v>
      </c>
      <c r="G6695">
        <v>124</v>
      </c>
      <c r="H6695">
        <v>33</v>
      </c>
      <c r="I6695">
        <v>1</v>
      </c>
      <c r="J6695">
        <v>1368</v>
      </c>
      <c r="K6695">
        <v>1</v>
      </c>
      <c r="L6695">
        <v>10</v>
      </c>
      <c r="M6695">
        <v>493</v>
      </c>
      <c r="N6695" t="s">
        <v>18</v>
      </c>
      <c r="O6695">
        <v>0</v>
      </c>
      <c r="P6695">
        <v>1839</v>
      </c>
    </row>
    <row r="6696" spans="1:16" x14ac:dyDescent="0.25">
      <c r="A6696" t="s">
        <v>10073</v>
      </c>
      <c r="B6696">
        <v>2520</v>
      </c>
      <c r="C6696" s="3" t="str">
        <f>HYPERLINK("http://www.uniprot.org/uniprot/G7JNE5","tr|G7JNE5|G7JNE5_MEDTR")</f>
        <v>tr|G7JNE5|G7JNE5_MEDTR</v>
      </c>
      <c r="D6696" t="s">
        <v>10074</v>
      </c>
      <c r="E6696">
        <v>80.959999999999994</v>
      </c>
      <c r="F6696">
        <v>825</v>
      </c>
      <c r="G6696">
        <v>157</v>
      </c>
      <c r="H6696">
        <v>0</v>
      </c>
      <c r="I6696">
        <v>19</v>
      </c>
      <c r="J6696">
        <v>2493</v>
      </c>
      <c r="K6696">
        <v>1</v>
      </c>
      <c r="L6696">
        <v>5</v>
      </c>
      <c r="M6696">
        <v>825</v>
      </c>
      <c r="N6696" t="s">
        <v>18</v>
      </c>
      <c r="O6696">
        <v>0</v>
      </c>
      <c r="P6696">
        <v>3675</v>
      </c>
    </row>
    <row r="6697" spans="1:16" x14ac:dyDescent="0.25">
      <c r="A6697" t="s">
        <v>10075</v>
      </c>
      <c r="B6697">
        <v>570</v>
      </c>
      <c r="C6697" s="3" t="str">
        <f>HYPERLINK("http://www.uniprot.org/uniprot/G8A341","tr|G8A341|G8A341_MEDTR")</f>
        <v>tr|G8A341|G8A341_MEDTR</v>
      </c>
      <c r="D6697" t="s">
        <v>10076</v>
      </c>
      <c r="E6697">
        <v>57.74</v>
      </c>
      <c r="F6697">
        <v>142</v>
      </c>
      <c r="G6697">
        <v>60</v>
      </c>
      <c r="H6697">
        <v>16</v>
      </c>
      <c r="I6697">
        <v>172</v>
      </c>
      <c r="J6697">
        <v>549</v>
      </c>
      <c r="K6697">
        <v>1</v>
      </c>
      <c r="L6697">
        <v>80</v>
      </c>
      <c r="M6697">
        <v>221</v>
      </c>
      <c r="N6697" t="s">
        <v>18</v>
      </c>
      <c r="O6697" s="1">
        <v>1.24007E-34</v>
      </c>
      <c r="P6697">
        <v>381</v>
      </c>
    </row>
    <row r="6698" spans="1:16" x14ac:dyDescent="0.25">
      <c r="A6698" t="s">
        <v>10077</v>
      </c>
      <c r="B6698">
        <v>1389</v>
      </c>
      <c r="C6698" s="3" t="str">
        <f>HYPERLINK("http://www.uniprot.org/uniprot/I1KHK8","tr|I1KHK8|I1KHK8_SOYBN")</f>
        <v>tr|I1KHK8|I1KHK8_SOYBN</v>
      </c>
      <c r="D6698" t="s">
        <v>28</v>
      </c>
      <c r="E6698">
        <v>70.88</v>
      </c>
      <c r="F6698">
        <v>498</v>
      </c>
      <c r="G6698">
        <v>145</v>
      </c>
      <c r="H6698">
        <v>36</v>
      </c>
      <c r="I6698">
        <v>1</v>
      </c>
      <c r="J6698">
        <v>1386</v>
      </c>
      <c r="K6698">
        <v>1</v>
      </c>
      <c r="L6698">
        <v>1</v>
      </c>
      <c r="M6698">
        <v>498</v>
      </c>
      <c r="N6698" t="s">
        <v>18</v>
      </c>
      <c r="O6698">
        <v>0</v>
      </c>
      <c r="P6698">
        <v>1779</v>
      </c>
    </row>
    <row r="6699" spans="1:16" x14ac:dyDescent="0.25">
      <c r="A6699" t="s">
        <v>10078</v>
      </c>
      <c r="B6699">
        <v>2565</v>
      </c>
      <c r="C6699" s="3" t="str">
        <f>HYPERLINK("http://www.uniprot.org/uniprot/G7KCC8","tr|G7KCC8|G7KCC8_MEDTR")</f>
        <v>tr|G7KCC8|G7KCC8_MEDTR</v>
      </c>
      <c r="D6699" t="s">
        <v>10079</v>
      </c>
      <c r="E6699">
        <v>86.46</v>
      </c>
      <c r="F6699">
        <v>857</v>
      </c>
      <c r="G6699">
        <v>116</v>
      </c>
      <c r="H6699">
        <v>3</v>
      </c>
      <c r="I6699">
        <v>1</v>
      </c>
      <c r="J6699">
        <v>2562</v>
      </c>
      <c r="K6699">
        <v>1</v>
      </c>
      <c r="L6699">
        <v>1</v>
      </c>
      <c r="M6699">
        <v>845</v>
      </c>
      <c r="N6699" t="s">
        <v>18</v>
      </c>
      <c r="O6699">
        <v>0</v>
      </c>
      <c r="P6699">
        <v>3865</v>
      </c>
    </row>
    <row r="6700" spans="1:16" x14ac:dyDescent="0.25">
      <c r="A6700" t="s">
        <v>10080</v>
      </c>
      <c r="B6700">
        <v>867</v>
      </c>
      <c r="C6700" s="3" t="str">
        <f>HYPERLINK("http://www.uniprot.org/uniprot/G7ZZ49","tr|G7ZZ49|G7ZZ49_MEDTR")</f>
        <v>tr|G7ZZ49|G7ZZ49_MEDTR</v>
      </c>
      <c r="D6700" t="s">
        <v>10081</v>
      </c>
      <c r="E6700">
        <v>68.11</v>
      </c>
      <c r="F6700">
        <v>276</v>
      </c>
      <c r="G6700">
        <v>88</v>
      </c>
      <c r="H6700">
        <v>0</v>
      </c>
      <c r="I6700">
        <v>37</v>
      </c>
      <c r="J6700">
        <v>864</v>
      </c>
      <c r="K6700">
        <v>1</v>
      </c>
      <c r="L6700">
        <v>13</v>
      </c>
      <c r="M6700">
        <v>287</v>
      </c>
      <c r="N6700" t="s">
        <v>18</v>
      </c>
      <c r="O6700" s="1">
        <v>4.9395200000000002E-99</v>
      </c>
      <c r="P6700">
        <v>940</v>
      </c>
    </row>
    <row r="6701" spans="1:16" x14ac:dyDescent="0.25">
      <c r="A6701" t="s">
        <v>10082</v>
      </c>
      <c r="B6701">
        <v>351</v>
      </c>
      <c r="C6701" s="3" t="str">
        <f>HYPERLINK("http://www.uniprot.org/uniprot/G7JIA9","tr|G7JIA9|G7JIA9_MEDTR")</f>
        <v>tr|G7JIA9|G7JIA9_MEDTR</v>
      </c>
      <c r="D6701" t="s">
        <v>10083</v>
      </c>
      <c r="E6701">
        <v>76.66</v>
      </c>
      <c r="F6701">
        <v>120</v>
      </c>
      <c r="G6701">
        <v>28</v>
      </c>
      <c r="H6701">
        <v>4</v>
      </c>
      <c r="I6701">
        <v>1</v>
      </c>
      <c r="J6701">
        <v>348</v>
      </c>
      <c r="K6701">
        <v>1</v>
      </c>
      <c r="L6701">
        <v>1</v>
      </c>
      <c r="M6701">
        <v>119</v>
      </c>
      <c r="N6701" t="s">
        <v>18</v>
      </c>
      <c r="O6701" s="1">
        <v>1.13885E-41</v>
      </c>
      <c r="P6701">
        <v>441</v>
      </c>
    </row>
    <row r="6702" spans="1:16" x14ac:dyDescent="0.25">
      <c r="A6702" t="s">
        <v>10084</v>
      </c>
      <c r="B6702">
        <v>291</v>
      </c>
      <c r="C6702" s="3" t="str">
        <f>HYPERLINK("http://www.uniprot.org/uniprot/Q949L5","tr|Q949L5|Q949L5_CICAR")</f>
        <v>tr|Q949L5|Q949L5_CICAR</v>
      </c>
      <c r="D6702" t="s">
        <v>55</v>
      </c>
      <c r="E6702">
        <v>68.599999999999994</v>
      </c>
      <c r="F6702">
        <v>86</v>
      </c>
      <c r="G6702">
        <v>27</v>
      </c>
      <c r="H6702">
        <v>0</v>
      </c>
      <c r="I6702">
        <v>4</v>
      </c>
      <c r="J6702">
        <v>261</v>
      </c>
      <c r="K6702">
        <v>1</v>
      </c>
      <c r="L6702">
        <v>12</v>
      </c>
      <c r="M6702">
        <v>97</v>
      </c>
      <c r="N6702" t="s">
        <v>18</v>
      </c>
      <c r="O6702" s="1">
        <v>5.0209600000000003E-26</v>
      </c>
      <c r="P6702">
        <v>306</v>
      </c>
    </row>
    <row r="6703" spans="1:16" x14ac:dyDescent="0.25">
      <c r="A6703" t="s">
        <v>10085</v>
      </c>
      <c r="B6703">
        <v>2025</v>
      </c>
      <c r="C6703" s="3" t="str">
        <f>HYPERLINK("http://www.uniprot.org/uniprot/K7KZW1","tr|K7KZW1|K7KZW1_SOYBN")</f>
        <v>tr|K7KZW1|K7KZW1_SOYBN</v>
      </c>
      <c r="D6703" t="s">
        <v>28</v>
      </c>
      <c r="E6703">
        <v>71.61</v>
      </c>
      <c r="F6703">
        <v>708</v>
      </c>
      <c r="G6703">
        <v>201</v>
      </c>
      <c r="H6703">
        <v>34</v>
      </c>
      <c r="I6703">
        <v>1</v>
      </c>
      <c r="J6703">
        <v>2022</v>
      </c>
      <c r="K6703">
        <v>1</v>
      </c>
      <c r="L6703">
        <v>152</v>
      </c>
      <c r="M6703">
        <v>858</v>
      </c>
      <c r="N6703" t="s">
        <v>18</v>
      </c>
      <c r="O6703">
        <v>0</v>
      </c>
      <c r="P6703">
        <v>2655</v>
      </c>
    </row>
    <row r="6704" spans="1:16" x14ac:dyDescent="0.25">
      <c r="A6704" t="s">
        <v>10086</v>
      </c>
      <c r="B6704">
        <v>3216</v>
      </c>
      <c r="C6704" s="3" t="str">
        <f>HYPERLINK("http://www.uniprot.org/uniprot/G7ZZN3","tr|G7ZZN3|G7ZZN3_MEDTR")</f>
        <v>tr|G7ZZN3|G7ZZN3_MEDTR</v>
      </c>
      <c r="D6704" t="s">
        <v>10087</v>
      </c>
      <c r="E6704">
        <v>74.75</v>
      </c>
      <c r="F6704">
        <v>705</v>
      </c>
      <c r="G6704">
        <v>178</v>
      </c>
      <c r="H6704">
        <v>3</v>
      </c>
      <c r="I6704">
        <v>1075</v>
      </c>
      <c r="J6704">
        <v>3180</v>
      </c>
      <c r="K6704">
        <v>1</v>
      </c>
      <c r="L6704">
        <v>125</v>
      </c>
      <c r="M6704">
        <v>824</v>
      </c>
      <c r="N6704" t="s">
        <v>18</v>
      </c>
      <c r="O6704">
        <v>0</v>
      </c>
      <c r="P6704">
        <v>2691</v>
      </c>
    </row>
    <row r="6705" spans="1:16" x14ac:dyDescent="0.25">
      <c r="A6705" t="s">
        <v>10088</v>
      </c>
      <c r="B6705">
        <v>474</v>
      </c>
      <c r="C6705" s="3" t="str">
        <f>HYPERLINK("http://www.uniprot.org/uniprot/K7M1P2","tr|K7M1P2|K7M1P2_SOYBN")</f>
        <v>tr|K7M1P2|K7M1P2_SOYBN</v>
      </c>
      <c r="D6705" t="s">
        <v>28</v>
      </c>
      <c r="E6705">
        <v>59.89</v>
      </c>
      <c r="F6705">
        <v>182</v>
      </c>
      <c r="G6705">
        <v>73</v>
      </c>
      <c r="H6705">
        <v>37</v>
      </c>
      <c r="I6705">
        <v>4</v>
      </c>
      <c r="J6705">
        <v>438</v>
      </c>
      <c r="K6705">
        <v>1</v>
      </c>
      <c r="L6705">
        <v>79</v>
      </c>
      <c r="M6705">
        <v>260</v>
      </c>
      <c r="N6705" t="s">
        <v>18</v>
      </c>
      <c r="O6705" s="1">
        <v>4.1948699999999999E-49</v>
      </c>
      <c r="P6705">
        <v>505</v>
      </c>
    </row>
    <row r="6706" spans="1:16" x14ac:dyDescent="0.25">
      <c r="A6706" t="s">
        <v>10089</v>
      </c>
      <c r="B6706">
        <v>273</v>
      </c>
      <c r="C6706" s="3" t="str">
        <f>HYPERLINK("http://www.uniprot.org/uniprot/I3STU6","tr|I3STU6|I3STU6_MEDTR")</f>
        <v>tr|I3STU6|I3STU6_MEDTR</v>
      </c>
      <c r="D6706" t="s">
        <v>386</v>
      </c>
      <c r="E6706">
        <v>70.45</v>
      </c>
      <c r="F6706">
        <v>88</v>
      </c>
      <c r="G6706">
        <v>26</v>
      </c>
      <c r="H6706">
        <v>0</v>
      </c>
      <c r="I6706">
        <v>7</v>
      </c>
      <c r="J6706">
        <v>270</v>
      </c>
      <c r="K6706">
        <v>1</v>
      </c>
      <c r="L6706">
        <v>2</v>
      </c>
      <c r="M6706">
        <v>89</v>
      </c>
      <c r="N6706" t="s">
        <v>18</v>
      </c>
      <c r="O6706" s="1">
        <v>5.4919999999999999E-28</v>
      </c>
      <c r="P6706">
        <v>323</v>
      </c>
    </row>
    <row r="6707" spans="1:16" x14ac:dyDescent="0.25">
      <c r="A6707" t="s">
        <v>10090</v>
      </c>
      <c r="B6707">
        <v>2286</v>
      </c>
      <c r="C6707" s="3" t="str">
        <f>HYPERLINK("http://www.uniprot.org/uniprot/I1MHK6","tr|I1MHK6|I1MHK6_SOYBN")</f>
        <v>tr|I1MHK6|I1MHK6_SOYBN</v>
      </c>
      <c r="D6707" t="s">
        <v>71</v>
      </c>
      <c r="E6707">
        <v>81.75</v>
      </c>
      <c r="F6707">
        <v>762</v>
      </c>
      <c r="G6707">
        <v>139</v>
      </c>
      <c r="H6707">
        <v>1</v>
      </c>
      <c r="I6707">
        <v>1</v>
      </c>
      <c r="J6707">
        <v>2283</v>
      </c>
      <c r="K6707">
        <v>1</v>
      </c>
      <c r="L6707">
        <v>1</v>
      </c>
      <c r="M6707">
        <v>751</v>
      </c>
      <c r="N6707" t="s">
        <v>18</v>
      </c>
      <c r="O6707">
        <v>0</v>
      </c>
      <c r="P6707">
        <v>3238</v>
      </c>
    </row>
    <row r="6708" spans="1:16" x14ac:dyDescent="0.25">
      <c r="A6708" t="s">
        <v>10091</v>
      </c>
      <c r="B6708">
        <v>375</v>
      </c>
      <c r="C6708" s="3" t="str">
        <f>HYPERLINK("http://www.uniprot.org/uniprot/B7FGI3","tr|B7FGI3|B7FGI3_MEDTR")</f>
        <v>tr|B7FGI3|B7FGI3_MEDTR</v>
      </c>
      <c r="D6708" t="s">
        <v>22</v>
      </c>
      <c r="E6708">
        <v>97.58</v>
      </c>
      <c r="F6708">
        <v>124</v>
      </c>
      <c r="G6708">
        <v>3</v>
      </c>
      <c r="H6708">
        <v>0</v>
      </c>
      <c r="I6708">
        <v>1</v>
      </c>
      <c r="J6708">
        <v>372</v>
      </c>
      <c r="K6708">
        <v>1</v>
      </c>
      <c r="L6708">
        <v>1</v>
      </c>
      <c r="M6708">
        <v>124</v>
      </c>
      <c r="N6708" t="s">
        <v>18</v>
      </c>
      <c r="O6708" s="1">
        <v>5.2471199999999995E-63</v>
      </c>
      <c r="P6708">
        <v>625</v>
      </c>
    </row>
    <row r="6709" spans="1:16" x14ac:dyDescent="0.25">
      <c r="A6709" t="s">
        <v>10092</v>
      </c>
      <c r="B6709">
        <v>1683</v>
      </c>
      <c r="C6709" s="3" t="str">
        <f>HYPERLINK("http://www.uniprot.org/uniprot/K7K7Y6","tr|K7K7Y6|K7K7Y6_SOYBN")</f>
        <v>tr|K7K7Y6|K7K7Y6_SOYBN</v>
      </c>
      <c r="D6709" t="s">
        <v>28</v>
      </c>
      <c r="E6709">
        <v>74.86</v>
      </c>
      <c r="F6709">
        <v>561</v>
      </c>
      <c r="G6709">
        <v>141</v>
      </c>
      <c r="H6709">
        <v>7</v>
      </c>
      <c r="I6709">
        <v>1</v>
      </c>
      <c r="J6709">
        <v>1662</v>
      </c>
      <c r="K6709">
        <v>1</v>
      </c>
      <c r="L6709">
        <v>1</v>
      </c>
      <c r="M6709">
        <v>558</v>
      </c>
      <c r="N6709" t="s">
        <v>18</v>
      </c>
      <c r="O6709">
        <v>0</v>
      </c>
      <c r="P6709">
        <v>2014</v>
      </c>
    </row>
    <row r="6710" spans="1:16" x14ac:dyDescent="0.25">
      <c r="A6710" t="s">
        <v>10093</v>
      </c>
      <c r="B6710">
        <v>903</v>
      </c>
      <c r="C6710" s="3" t="str">
        <f>HYPERLINK("http://www.uniprot.org/uniprot/G7K8S5","tr|G7K8S5|G7K8S5_MEDTR")</f>
        <v>tr|G7K8S5|G7K8S5_MEDTR</v>
      </c>
      <c r="D6710" t="s">
        <v>10094</v>
      </c>
      <c r="E6710">
        <v>90</v>
      </c>
      <c r="F6710">
        <v>300</v>
      </c>
      <c r="G6710">
        <v>30</v>
      </c>
      <c r="H6710">
        <v>0</v>
      </c>
      <c r="I6710">
        <v>1</v>
      </c>
      <c r="J6710">
        <v>900</v>
      </c>
      <c r="K6710">
        <v>1</v>
      </c>
      <c r="L6710">
        <v>56</v>
      </c>
      <c r="M6710">
        <v>355</v>
      </c>
      <c r="N6710" t="s">
        <v>18</v>
      </c>
      <c r="O6710" s="1">
        <v>1.69279E-153</v>
      </c>
      <c r="P6710">
        <v>1410</v>
      </c>
    </row>
    <row r="6711" spans="1:16" x14ac:dyDescent="0.25">
      <c r="A6711" t="s">
        <v>10095</v>
      </c>
      <c r="B6711">
        <v>699</v>
      </c>
      <c r="C6711" s="3" t="str">
        <f>HYPERLINK("http://www.uniprot.org/uniprot/A2Q5C8","tr|A2Q5C8|A2Q5C8_MEDTR")</f>
        <v>tr|A2Q5C8|A2Q5C8_MEDTR</v>
      </c>
      <c r="D6711" t="s">
        <v>10096</v>
      </c>
      <c r="E6711">
        <v>88.49</v>
      </c>
      <c r="F6711">
        <v>226</v>
      </c>
      <c r="G6711">
        <v>26</v>
      </c>
      <c r="H6711">
        <v>0</v>
      </c>
      <c r="I6711">
        <v>1</v>
      </c>
      <c r="J6711">
        <v>678</v>
      </c>
      <c r="K6711">
        <v>1</v>
      </c>
      <c r="L6711">
        <v>1</v>
      </c>
      <c r="M6711">
        <v>226</v>
      </c>
      <c r="N6711" t="s">
        <v>18</v>
      </c>
      <c r="O6711" s="1">
        <v>3.7571200000000003E-108</v>
      </c>
      <c r="P6711">
        <v>1017</v>
      </c>
    </row>
    <row r="6712" spans="1:16" x14ac:dyDescent="0.25">
      <c r="A6712" t="s">
        <v>10097</v>
      </c>
      <c r="B6712">
        <v>2706</v>
      </c>
      <c r="C6712" s="3" t="str">
        <f>HYPERLINK("http://www.uniprot.org/uniprot/F6GT87","tr|F6GT87|F6GT87_VITVI")</f>
        <v>tr|F6GT87|F6GT87_VITVI</v>
      </c>
      <c r="D6712" t="s">
        <v>10098</v>
      </c>
      <c r="E6712">
        <v>61.69</v>
      </c>
      <c r="F6712">
        <v>757</v>
      </c>
      <c r="G6712">
        <v>290</v>
      </c>
      <c r="H6712">
        <v>1</v>
      </c>
      <c r="I6712">
        <v>436</v>
      </c>
      <c r="J6712">
        <v>2703</v>
      </c>
      <c r="K6712">
        <v>1</v>
      </c>
      <c r="L6712">
        <v>1</v>
      </c>
      <c r="M6712">
        <v>756</v>
      </c>
      <c r="N6712" t="s">
        <v>18</v>
      </c>
      <c r="O6712">
        <v>0</v>
      </c>
      <c r="P6712">
        <v>2459</v>
      </c>
    </row>
    <row r="6713" spans="1:16" x14ac:dyDescent="0.25">
      <c r="A6713" t="s">
        <v>10099</v>
      </c>
      <c r="B6713">
        <v>819</v>
      </c>
      <c r="C6713" s="3" t="str">
        <f>HYPERLINK("http://www.uniprot.org/uniprot/G7I9H9","tr|G7I9H9|G7I9H9_MEDTR")</f>
        <v>tr|G7I9H9|G7I9H9_MEDTR</v>
      </c>
      <c r="D6713" t="s">
        <v>10100</v>
      </c>
      <c r="E6713">
        <v>79.23</v>
      </c>
      <c r="F6713">
        <v>236</v>
      </c>
      <c r="G6713">
        <v>49</v>
      </c>
      <c r="H6713">
        <v>0</v>
      </c>
      <c r="I6713">
        <v>1</v>
      </c>
      <c r="J6713">
        <v>708</v>
      </c>
      <c r="K6713">
        <v>1</v>
      </c>
      <c r="L6713">
        <v>3</v>
      </c>
      <c r="M6713">
        <v>238</v>
      </c>
      <c r="N6713" t="s">
        <v>18</v>
      </c>
      <c r="O6713" s="1">
        <v>8.9743799999999998E-100</v>
      </c>
      <c r="P6713">
        <v>946</v>
      </c>
    </row>
    <row r="6714" spans="1:16" x14ac:dyDescent="0.25">
      <c r="A6714" t="s">
        <v>10101</v>
      </c>
      <c r="B6714">
        <v>612</v>
      </c>
      <c r="C6714" s="3" t="str">
        <f>HYPERLINK("http://www.uniprot.org/uniprot/K7LZG4","tr|K7LZG4|K7LZG4_SOYBN")</f>
        <v>tr|K7LZG4|K7LZG4_SOYBN</v>
      </c>
      <c r="D6714" t="s">
        <v>28</v>
      </c>
      <c r="E6714">
        <v>59.48</v>
      </c>
      <c r="F6714">
        <v>195</v>
      </c>
      <c r="G6714">
        <v>79</v>
      </c>
      <c r="H6714">
        <v>1</v>
      </c>
      <c r="I6714">
        <v>1</v>
      </c>
      <c r="J6714">
        <v>582</v>
      </c>
      <c r="K6714">
        <v>1</v>
      </c>
      <c r="L6714">
        <v>280</v>
      </c>
      <c r="M6714">
        <v>469</v>
      </c>
      <c r="N6714" t="s">
        <v>18</v>
      </c>
      <c r="O6714" s="1">
        <v>8.9408099999999992E-59</v>
      </c>
      <c r="P6714">
        <v>590</v>
      </c>
    </row>
    <row r="6715" spans="1:16" x14ac:dyDescent="0.25">
      <c r="A6715" t="s">
        <v>10102</v>
      </c>
      <c r="B6715">
        <v>885</v>
      </c>
      <c r="C6715" s="3" t="str">
        <f>HYPERLINK("http://www.uniprot.org/uniprot/K7KUM7","tr|K7KUM7|K7KUM7_SOYBN")</f>
        <v>tr|K7KUM7|K7KUM7_SOYBN</v>
      </c>
      <c r="D6715" t="s">
        <v>28</v>
      </c>
      <c r="E6715">
        <v>89.15</v>
      </c>
      <c r="F6715">
        <v>295</v>
      </c>
      <c r="G6715">
        <v>32</v>
      </c>
      <c r="H6715">
        <v>1</v>
      </c>
      <c r="I6715">
        <v>1</v>
      </c>
      <c r="J6715">
        <v>882</v>
      </c>
      <c r="K6715">
        <v>1</v>
      </c>
      <c r="L6715">
        <v>303</v>
      </c>
      <c r="M6715">
        <v>597</v>
      </c>
      <c r="N6715" t="s">
        <v>18</v>
      </c>
      <c r="O6715" s="1">
        <v>3.5130499999999998E-148</v>
      </c>
      <c r="P6715">
        <v>1364</v>
      </c>
    </row>
    <row r="6716" spans="1:16" x14ac:dyDescent="0.25">
      <c r="A6716" t="s">
        <v>10103</v>
      </c>
      <c r="B6716">
        <v>1314</v>
      </c>
      <c r="C6716" s="3" t="str">
        <f>HYPERLINK("http://www.uniprot.org/uniprot/G7I8C5","tr|G7I8C5|G7I8C5_MEDTR")</f>
        <v>tr|G7I8C5|G7I8C5_MEDTR</v>
      </c>
      <c r="D6716" t="s">
        <v>10104</v>
      </c>
      <c r="E6716">
        <v>86.21</v>
      </c>
      <c r="F6716">
        <v>428</v>
      </c>
      <c r="G6716">
        <v>59</v>
      </c>
      <c r="H6716">
        <v>0</v>
      </c>
      <c r="I6716">
        <v>1</v>
      </c>
      <c r="J6716">
        <v>1284</v>
      </c>
      <c r="K6716">
        <v>1</v>
      </c>
      <c r="L6716">
        <v>51</v>
      </c>
      <c r="M6716">
        <v>474</v>
      </c>
      <c r="N6716" t="s">
        <v>18</v>
      </c>
      <c r="O6716">
        <v>0</v>
      </c>
      <c r="P6716">
        <v>1830</v>
      </c>
    </row>
    <row r="6717" spans="1:16" x14ac:dyDescent="0.25">
      <c r="A6717" t="s">
        <v>10105</v>
      </c>
      <c r="B6717">
        <v>783</v>
      </c>
      <c r="C6717" s="3" t="str">
        <f>HYPERLINK("http://www.uniprot.org/uniprot/G7J927","tr|G7J927|G7J927_MEDTR")</f>
        <v>tr|G7J927|G7J927_MEDTR</v>
      </c>
      <c r="D6717" t="s">
        <v>10106</v>
      </c>
      <c r="E6717">
        <v>68.819999999999993</v>
      </c>
      <c r="F6717">
        <v>247</v>
      </c>
      <c r="G6717">
        <v>77</v>
      </c>
      <c r="H6717">
        <v>19</v>
      </c>
      <c r="I6717">
        <v>97</v>
      </c>
      <c r="J6717">
        <v>780</v>
      </c>
      <c r="K6717">
        <v>1</v>
      </c>
      <c r="L6717">
        <v>38</v>
      </c>
      <c r="M6717">
        <v>284</v>
      </c>
      <c r="N6717" t="s">
        <v>18</v>
      </c>
      <c r="O6717" s="1">
        <v>6.2661499999999999E-84</v>
      </c>
      <c r="P6717">
        <v>809</v>
      </c>
    </row>
    <row r="6718" spans="1:16" x14ac:dyDescent="0.25">
      <c r="A6718" t="s">
        <v>10107</v>
      </c>
      <c r="B6718">
        <v>267</v>
      </c>
      <c r="C6718" s="3" t="str">
        <f>HYPERLINK("http://www.uniprot.org/uniprot/I1MYJ0","tr|I1MYJ0|I1MYJ0_SOYBN")</f>
        <v>tr|I1MYJ0|I1MYJ0_SOYBN</v>
      </c>
      <c r="D6718" t="s">
        <v>28</v>
      </c>
      <c r="E6718">
        <v>83.9</v>
      </c>
      <c r="F6718">
        <v>87</v>
      </c>
      <c r="G6718">
        <v>14</v>
      </c>
      <c r="H6718">
        <v>0</v>
      </c>
      <c r="I6718">
        <v>1</v>
      </c>
      <c r="J6718">
        <v>261</v>
      </c>
      <c r="K6718">
        <v>1</v>
      </c>
      <c r="L6718">
        <v>1</v>
      </c>
      <c r="M6718">
        <v>87</v>
      </c>
      <c r="N6718" t="s">
        <v>18</v>
      </c>
      <c r="O6718" s="1">
        <v>8.2122999999999995E-37</v>
      </c>
      <c r="P6718">
        <v>399</v>
      </c>
    </row>
    <row r="6719" spans="1:16" x14ac:dyDescent="0.25">
      <c r="A6719" t="s">
        <v>10108</v>
      </c>
      <c r="B6719">
        <v>339</v>
      </c>
      <c r="C6719" s="3" t="str">
        <f>HYPERLINK("http://www.uniprot.org/uniprot/L7X7Y1","tr|L7X7Y1|L7X7Y1_9FABA")</f>
        <v>tr|L7X7Y1|L7X7Y1_9FABA</v>
      </c>
      <c r="D6719" t="s">
        <v>10109</v>
      </c>
      <c r="E6719">
        <v>95.53</v>
      </c>
      <c r="F6719">
        <v>112</v>
      </c>
      <c r="G6719">
        <v>5</v>
      </c>
      <c r="H6719">
        <v>0</v>
      </c>
      <c r="I6719">
        <v>1</v>
      </c>
      <c r="J6719">
        <v>336</v>
      </c>
      <c r="K6719">
        <v>1</v>
      </c>
      <c r="L6719">
        <v>1</v>
      </c>
      <c r="M6719">
        <v>112</v>
      </c>
      <c r="N6719" t="s">
        <v>18</v>
      </c>
      <c r="O6719" s="1">
        <v>6.7600100000000001E-55</v>
      </c>
      <c r="P6719">
        <v>555</v>
      </c>
    </row>
    <row r="6720" spans="1:16" x14ac:dyDescent="0.25">
      <c r="A6720" t="s">
        <v>10110</v>
      </c>
      <c r="B6720">
        <v>834</v>
      </c>
      <c r="C6720" s="3" t="str">
        <f>HYPERLINK("http://www.uniprot.org/uniprot/I1KPV3","tr|I1KPV3|I1KPV3_SOYBN")</f>
        <v>tr|I1KPV3|I1KPV3_SOYBN</v>
      </c>
      <c r="D6720" t="s">
        <v>28</v>
      </c>
      <c r="E6720">
        <v>90.42</v>
      </c>
      <c r="F6720">
        <v>282</v>
      </c>
      <c r="G6720">
        <v>27</v>
      </c>
      <c r="H6720">
        <v>5</v>
      </c>
      <c r="I6720">
        <v>1</v>
      </c>
      <c r="J6720">
        <v>831</v>
      </c>
      <c r="K6720">
        <v>1</v>
      </c>
      <c r="L6720">
        <v>1</v>
      </c>
      <c r="M6720">
        <v>282</v>
      </c>
      <c r="N6720" t="s">
        <v>18</v>
      </c>
      <c r="O6720" s="1">
        <v>6.1648199999999996E-144</v>
      </c>
      <c r="P6720">
        <v>1327</v>
      </c>
    </row>
    <row r="6721" spans="1:16" x14ac:dyDescent="0.25">
      <c r="A6721" t="s">
        <v>10111</v>
      </c>
      <c r="B6721">
        <v>1161</v>
      </c>
      <c r="C6721" s="3" t="str">
        <f>HYPERLINK("http://www.uniprot.org/uniprot/G7IH01","tr|G7IH01|G7IH01_MEDTR")</f>
        <v>tr|G7IH01|G7IH01_MEDTR</v>
      </c>
      <c r="D6721" t="s">
        <v>59</v>
      </c>
      <c r="E6721">
        <v>35.82</v>
      </c>
      <c r="F6721">
        <v>268</v>
      </c>
      <c r="G6721">
        <v>172</v>
      </c>
      <c r="H6721">
        <v>5</v>
      </c>
      <c r="I6721">
        <v>31</v>
      </c>
      <c r="J6721">
        <v>819</v>
      </c>
      <c r="K6721">
        <v>1</v>
      </c>
      <c r="L6721">
        <v>398</v>
      </c>
      <c r="M6721">
        <v>642</v>
      </c>
      <c r="N6721" t="s">
        <v>18</v>
      </c>
      <c r="O6721" s="1">
        <v>1.0715499999999999E-26</v>
      </c>
      <c r="P6721">
        <v>318</v>
      </c>
    </row>
    <row r="6722" spans="1:16" x14ac:dyDescent="0.25">
      <c r="A6722" t="s">
        <v>10112</v>
      </c>
      <c r="B6722">
        <v>1284</v>
      </c>
      <c r="C6722" s="3" t="str">
        <f>HYPERLINK("http://www.uniprot.org/uniprot/G7JTP9","tr|G7JTP9|G7JTP9_MEDTR")</f>
        <v>tr|G7JTP9|G7JTP9_MEDTR</v>
      </c>
      <c r="D6722" t="s">
        <v>10113</v>
      </c>
      <c r="E6722">
        <v>75.849999999999994</v>
      </c>
      <c r="F6722">
        <v>410</v>
      </c>
      <c r="G6722">
        <v>99</v>
      </c>
      <c r="H6722">
        <v>3</v>
      </c>
      <c r="I6722">
        <v>61</v>
      </c>
      <c r="J6722">
        <v>1281</v>
      </c>
      <c r="K6722">
        <v>1</v>
      </c>
      <c r="L6722">
        <v>22</v>
      </c>
      <c r="M6722">
        <v>422</v>
      </c>
      <c r="N6722" t="s">
        <v>18</v>
      </c>
      <c r="O6722" s="1">
        <v>2.1089999999999999E-159</v>
      </c>
      <c r="P6722">
        <v>1463</v>
      </c>
    </row>
    <row r="6723" spans="1:16" x14ac:dyDescent="0.25">
      <c r="A6723" t="s">
        <v>10114</v>
      </c>
      <c r="B6723">
        <v>804</v>
      </c>
      <c r="C6723" s="3" t="str">
        <f>HYPERLINK("http://www.uniprot.org/uniprot/I1MVX9","tr|I1MVX9|I1MVX9_SOYBN")</f>
        <v>tr|I1MVX9|I1MVX9_SOYBN</v>
      </c>
      <c r="D6723" t="s">
        <v>117</v>
      </c>
      <c r="E6723">
        <v>55.83</v>
      </c>
      <c r="F6723">
        <v>283</v>
      </c>
      <c r="G6723">
        <v>125</v>
      </c>
      <c r="H6723">
        <v>18</v>
      </c>
      <c r="I6723">
        <v>7</v>
      </c>
      <c r="J6723">
        <v>801</v>
      </c>
      <c r="K6723">
        <v>1</v>
      </c>
      <c r="L6723">
        <v>6</v>
      </c>
      <c r="M6723">
        <v>282</v>
      </c>
      <c r="N6723" t="s">
        <v>18</v>
      </c>
      <c r="O6723" s="1">
        <v>8.4164300000000004E-71</v>
      </c>
      <c r="P6723">
        <v>696</v>
      </c>
    </row>
    <row r="6724" spans="1:16" x14ac:dyDescent="0.25">
      <c r="A6724" t="s">
        <v>10115</v>
      </c>
      <c r="B6724">
        <v>1122</v>
      </c>
      <c r="C6724" s="3" t="str">
        <f>HYPERLINK("http://www.uniprot.org/uniprot/K7MRU7","tr|K7MRU7|K7MRU7_SOYBN")</f>
        <v>tr|K7MRU7|K7MRU7_SOYBN</v>
      </c>
      <c r="D6724" t="s">
        <v>28</v>
      </c>
      <c r="E6724">
        <v>75.739999999999995</v>
      </c>
      <c r="F6724">
        <v>367</v>
      </c>
      <c r="G6724">
        <v>89</v>
      </c>
      <c r="H6724">
        <v>0</v>
      </c>
      <c r="I6724">
        <v>16</v>
      </c>
      <c r="J6724">
        <v>1116</v>
      </c>
      <c r="K6724">
        <v>1</v>
      </c>
      <c r="L6724">
        <v>5</v>
      </c>
      <c r="M6724">
        <v>351</v>
      </c>
      <c r="N6724" t="s">
        <v>18</v>
      </c>
      <c r="O6724" s="1">
        <v>5.5582499999999998E-142</v>
      </c>
      <c r="P6724">
        <v>1312</v>
      </c>
    </row>
    <row r="6725" spans="1:16" x14ac:dyDescent="0.25">
      <c r="A6725" t="s">
        <v>10116</v>
      </c>
      <c r="B6725">
        <v>177</v>
      </c>
      <c r="C6725" s="3" t="str">
        <f>HYPERLINK("http://www.uniprot.org/uniprot/G7L9Y3","tr|G7L9Y3|G7L9Y3_MEDTR")</f>
        <v>tr|G7L9Y3|G7L9Y3_MEDTR</v>
      </c>
      <c r="D6725" t="s">
        <v>10117</v>
      </c>
      <c r="E6725">
        <v>86.2</v>
      </c>
      <c r="F6725">
        <v>58</v>
      </c>
      <c r="G6725">
        <v>8</v>
      </c>
      <c r="H6725">
        <v>0</v>
      </c>
      <c r="I6725">
        <v>1</v>
      </c>
      <c r="J6725">
        <v>174</v>
      </c>
      <c r="K6725">
        <v>1</v>
      </c>
      <c r="L6725">
        <v>1</v>
      </c>
      <c r="M6725">
        <v>58</v>
      </c>
      <c r="N6725" t="s">
        <v>18</v>
      </c>
      <c r="O6725" s="1">
        <v>5.5302200000000001E-20</v>
      </c>
      <c r="P6725">
        <v>254</v>
      </c>
    </row>
    <row r="6726" spans="1:16" x14ac:dyDescent="0.25">
      <c r="A6726" t="s">
        <v>10118</v>
      </c>
      <c r="B6726">
        <v>384</v>
      </c>
      <c r="C6726" s="3" t="str">
        <f>HYPERLINK("http://www.uniprot.org/uniprot/G7JHR0","tr|G7JHR0|G7JHR0_MEDTR")</f>
        <v>tr|G7JHR0|G7JHR0_MEDTR</v>
      </c>
      <c r="D6726" t="s">
        <v>10119</v>
      </c>
      <c r="E6726">
        <v>93.75</v>
      </c>
      <c r="F6726">
        <v>80</v>
      </c>
      <c r="G6726">
        <v>5</v>
      </c>
      <c r="H6726">
        <v>0</v>
      </c>
      <c r="I6726">
        <v>1</v>
      </c>
      <c r="J6726">
        <v>240</v>
      </c>
      <c r="K6726">
        <v>1</v>
      </c>
      <c r="L6726">
        <v>281</v>
      </c>
      <c r="M6726">
        <v>360</v>
      </c>
      <c r="N6726" t="s">
        <v>18</v>
      </c>
      <c r="O6726" s="1">
        <v>2.05047E-35</v>
      </c>
      <c r="P6726">
        <v>387</v>
      </c>
    </row>
    <row r="6727" spans="1:16" x14ac:dyDescent="0.25">
      <c r="A6727" t="s">
        <v>10120</v>
      </c>
      <c r="B6727">
        <v>3198</v>
      </c>
      <c r="C6727" s="3" t="str">
        <f>HYPERLINK("http://www.uniprot.org/uniprot/G7ICI3","tr|G7ICI3|G7ICI3_MEDTR")</f>
        <v>tr|G7ICI3|G7ICI3_MEDTR</v>
      </c>
      <c r="D6727" t="s">
        <v>10121</v>
      </c>
      <c r="E6727">
        <v>49.65</v>
      </c>
      <c r="F6727">
        <v>1148</v>
      </c>
      <c r="G6727">
        <v>578</v>
      </c>
      <c r="H6727">
        <v>121</v>
      </c>
      <c r="I6727">
        <v>100</v>
      </c>
      <c r="J6727">
        <v>3180</v>
      </c>
      <c r="K6727">
        <v>1</v>
      </c>
      <c r="L6727">
        <v>12</v>
      </c>
      <c r="M6727">
        <v>1157</v>
      </c>
      <c r="N6727" t="s">
        <v>18</v>
      </c>
      <c r="O6727">
        <v>0</v>
      </c>
      <c r="P6727">
        <v>2729</v>
      </c>
    </row>
    <row r="6728" spans="1:16" x14ac:dyDescent="0.25">
      <c r="A6728" t="s">
        <v>10122</v>
      </c>
      <c r="B6728">
        <v>276</v>
      </c>
      <c r="C6728" s="3" t="str">
        <f>HYPERLINK("http://www.uniprot.org/uniprot/I1JR62","tr|I1JR62|I1JR62_SOYBN")</f>
        <v>tr|I1JR62|I1JR62_SOYBN</v>
      </c>
      <c r="D6728" t="s">
        <v>117</v>
      </c>
      <c r="E6728">
        <v>67.94</v>
      </c>
      <c r="F6728">
        <v>78</v>
      </c>
      <c r="G6728">
        <v>25</v>
      </c>
      <c r="H6728">
        <v>0</v>
      </c>
      <c r="I6728">
        <v>40</v>
      </c>
      <c r="J6728">
        <v>273</v>
      </c>
      <c r="K6728">
        <v>1</v>
      </c>
      <c r="L6728">
        <v>217</v>
      </c>
      <c r="M6728">
        <v>293</v>
      </c>
      <c r="N6728" t="s">
        <v>18</v>
      </c>
      <c r="O6728" s="1">
        <v>2.18359E-21</v>
      </c>
      <c r="P6728">
        <v>259</v>
      </c>
    </row>
    <row r="6729" spans="1:16" x14ac:dyDescent="0.25">
      <c r="A6729" t="s">
        <v>10123</v>
      </c>
      <c r="B6729">
        <v>567</v>
      </c>
      <c r="C6729" s="3" t="str">
        <f>HYPERLINK("http://www.uniprot.org/uniprot/Q5MJ53","tr|Q5MJ53|Q5MJ53_PEA")</f>
        <v>tr|Q5MJ53|Q5MJ53_PEA</v>
      </c>
      <c r="D6729" t="s">
        <v>10124</v>
      </c>
      <c r="E6729">
        <v>96.8</v>
      </c>
      <c r="F6729">
        <v>188</v>
      </c>
      <c r="G6729">
        <v>6</v>
      </c>
      <c r="H6729">
        <v>0</v>
      </c>
      <c r="I6729">
        <v>1</v>
      </c>
      <c r="J6729">
        <v>564</v>
      </c>
      <c r="K6729">
        <v>1</v>
      </c>
      <c r="L6729">
        <v>1</v>
      </c>
      <c r="M6729">
        <v>188</v>
      </c>
      <c r="N6729" t="s">
        <v>18</v>
      </c>
      <c r="O6729" s="1">
        <v>5.72773E-101</v>
      </c>
      <c r="P6729">
        <v>953</v>
      </c>
    </row>
    <row r="6730" spans="1:16" x14ac:dyDescent="0.25">
      <c r="A6730" t="s">
        <v>10125</v>
      </c>
      <c r="B6730">
        <v>4419</v>
      </c>
      <c r="C6730" s="3" t="str">
        <f>HYPERLINK("http://www.uniprot.org/uniprot/G7IWV9","tr|G7IWV9|G7IWV9_MEDTR")</f>
        <v>tr|G7IWV9|G7IWV9_MEDTR</v>
      </c>
      <c r="D6730" t="s">
        <v>10126</v>
      </c>
      <c r="E6730">
        <v>76.06</v>
      </c>
      <c r="F6730">
        <v>1550</v>
      </c>
      <c r="G6730">
        <v>371</v>
      </c>
      <c r="H6730">
        <v>101</v>
      </c>
      <c r="I6730">
        <v>1</v>
      </c>
      <c r="J6730">
        <v>4347</v>
      </c>
      <c r="K6730">
        <v>1</v>
      </c>
      <c r="L6730">
        <v>1</v>
      </c>
      <c r="M6730">
        <v>1543</v>
      </c>
      <c r="N6730" t="s">
        <v>18</v>
      </c>
      <c r="O6730">
        <v>0</v>
      </c>
      <c r="P6730">
        <v>5895</v>
      </c>
    </row>
    <row r="6731" spans="1:16" x14ac:dyDescent="0.25">
      <c r="A6731" t="s">
        <v>10127</v>
      </c>
      <c r="B6731">
        <v>3777</v>
      </c>
      <c r="C6731" s="3" t="str">
        <f>HYPERLINK("http://www.uniprot.org/uniprot/G7IFG9","tr|G7IFG9|G7IFG9_MEDTR")</f>
        <v>tr|G7IFG9|G7IFG9_MEDTR</v>
      </c>
      <c r="D6731" t="s">
        <v>9936</v>
      </c>
      <c r="E6731">
        <v>68.430000000000007</v>
      </c>
      <c r="F6731">
        <v>1261</v>
      </c>
      <c r="G6731">
        <v>398</v>
      </c>
      <c r="H6731">
        <v>3</v>
      </c>
      <c r="I6731">
        <v>1</v>
      </c>
      <c r="J6731">
        <v>3774</v>
      </c>
      <c r="K6731">
        <v>1</v>
      </c>
      <c r="L6731">
        <v>1</v>
      </c>
      <c r="M6731">
        <v>1250</v>
      </c>
      <c r="N6731" t="s">
        <v>18</v>
      </c>
      <c r="O6731">
        <v>0</v>
      </c>
      <c r="P6731">
        <v>4275</v>
      </c>
    </row>
    <row r="6732" spans="1:16" x14ac:dyDescent="0.25">
      <c r="A6732" t="s">
        <v>10128</v>
      </c>
      <c r="B6732">
        <v>288</v>
      </c>
      <c r="C6732" s="3" t="str">
        <f>HYPERLINK("http://www.uniprot.org/uniprot/I1LUV3","tr|I1LUV3|I1LUV3_SOYBN")</f>
        <v>tr|I1LUV3|I1LUV3_SOYBN</v>
      </c>
      <c r="D6732" t="s">
        <v>28</v>
      </c>
      <c r="E6732">
        <v>76.66</v>
      </c>
      <c r="F6732">
        <v>90</v>
      </c>
      <c r="G6732">
        <v>21</v>
      </c>
      <c r="H6732">
        <v>0</v>
      </c>
      <c r="I6732">
        <v>16</v>
      </c>
      <c r="J6732">
        <v>285</v>
      </c>
      <c r="K6732">
        <v>1</v>
      </c>
      <c r="L6732">
        <v>1</v>
      </c>
      <c r="M6732">
        <v>89</v>
      </c>
      <c r="N6732" t="s">
        <v>18</v>
      </c>
      <c r="O6732" s="1">
        <v>8.0292199999999998E-32</v>
      </c>
      <c r="P6732">
        <v>356</v>
      </c>
    </row>
    <row r="6733" spans="1:16" x14ac:dyDescent="0.25">
      <c r="A6733" t="s">
        <v>10129</v>
      </c>
      <c r="B6733">
        <v>492</v>
      </c>
      <c r="C6733" s="3" t="str">
        <f>HYPERLINK("http://www.uniprot.org/uniprot/I1L1V3","tr|I1L1V3|I1L1V3_SOYBN")</f>
        <v>tr|I1L1V3|I1L1V3_SOYBN</v>
      </c>
      <c r="D6733" t="s">
        <v>28</v>
      </c>
      <c r="E6733">
        <v>61.48</v>
      </c>
      <c r="F6733">
        <v>135</v>
      </c>
      <c r="G6733">
        <v>52</v>
      </c>
      <c r="H6733">
        <v>1</v>
      </c>
      <c r="I6733">
        <v>4</v>
      </c>
      <c r="J6733">
        <v>405</v>
      </c>
      <c r="K6733">
        <v>1</v>
      </c>
      <c r="L6733">
        <v>158</v>
      </c>
      <c r="M6733">
        <v>292</v>
      </c>
      <c r="N6733" t="s">
        <v>18</v>
      </c>
      <c r="O6733" s="1">
        <v>1.04998E-54</v>
      </c>
      <c r="P6733">
        <v>505</v>
      </c>
    </row>
    <row r="6734" spans="1:16" x14ac:dyDescent="0.25">
      <c r="A6734" t="s">
        <v>10130</v>
      </c>
      <c r="B6734">
        <v>1563</v>
      </c>
      <c r="C6734" s="3" t="str">
        <f>HYPERLINK("http://www.uniprot.org/uniprot/G7K320","tr|G7K320|G7K320_MEDTR")</f>
        <v>tr|G7K320|G7K320_MEDTR</v>
      </c>
      <c r="D6734" t="s">
        <v>9308</v>
      </c>
      <c r="E6734">
        <v>89.29</v>
      </c>
      <c r="F6734">
        <v>523</v>
      </c>
      <c r="G6734">
        <v>56</v>
      </c>
      <c r="H6734">
        <v>3</v>
      </c>
      <c r="I6734">
        <v>1</v>
      </c>
      <c r="J6734">
        <v>1560</v>
      </c>
      <c r="K6734">
        <v>1</v>
      </c>
      <c r="L6734">
        <v>1</v>
      </c>
      <c r="M6734">
        <v>523</v>
      </c>
      <c r="N6734" t="s">
        <v>18</v>
      </c>
      <c r="O6734">
        <v>0</v>
      </c>
      <c r="P6734">
        <v>2438</v>
      </c>
    </row>
    <row r="6735" spans="1:16" x14ac:dyDescent="0.25">
      <c r="A6735" t="s">
        <v>10131</v>
      </c>
      <c r="B6735">
        <v>702</v>
      </c>
      <c r="C6735" s="3" t="str">
        <f>HYPERLINK("http://www.uniprot.org/uniprot/A5BQA8","tr|A5BQA8|A5BQA8_VITVI")</f>
        <v>tr|A5BQA8|A5BQA8_VITVI</v>
      </c>
      <c r="D6735" t="s">
        <v>10132</v>
      </c>
      <c r="E6735">
        <v>75.569999999999993</v>
      </c>
      <c r="F6735">
        <v>217</v>
      </c>
      <c r="G6735">
        <v>53</v>
      </c>
      <c r="H6735">
        <v>0</v>
      </c>
      <c r="I6735">
        <v>1</v>
      </c>
      <c r="J6735">
        <v>651</v>
      </c>
      <c r="K6735">
        <v>1</v>
      </c>
      <c r="L6735">
        <v>963</v>
      </c>
      <c r="M6735">
        <v>1179</v>
      </c>
      <c r="N6735" t="s">
        <v>18</v>
      </c>
      <c r="O6735" s="1">
        <v>1.89546E-95</v>
      </c>
      <c r="P6735">
        <v>882</v>
      </c>
    </row>
    <row r="6736" spans="1:16" x14ac:dyDescent="0.25">
      <c r="A6736" t="s">
        <v>10133</v>
      </c>
      <c r="B6736">
        <v>1200</v>
      </c>
      <c r="C6736" s="3" t="str">
        <f>HYPERLINK("http://www.uniprot.org/uniprot/G7K9R3","tr|G7K9R3|G7K9R3_MEDTR")</f>
        <v>tr|G7K9R3|G7K9R3_MEDTR</v>
      </c>
      <c r="D6736" t="s">
        <v>10134</v>
      </c>
      <c r="E6736">
        <v>61.05</v>
      </c>
      <c r="F6736">
        <v>398</v>
      </c>
      <c r="G6736">
        <v>155</v>
      </c>
      <c r="H6736">
        <v>0</v>
      </c>
      <c r="I6736">
        <v>1</v>
      </c>
      <c r="J6736">
        <v>1194</v>
      </c>
      <c r="K6736">
        <v>1</v>
      </c>
      <c r="L6736">
        <v>3</v>
      </c>
      <c r="M6736">
        <v>383</v>
      </c>
      <c r="N6736" t="s">
        <v>18</v>
      </c>
      <c r="O6736" s="1">
        <v>1.67055E-139</v>
      </c>
      <c r="P6736">
        <v>1291</v>
      </c>
    </row>
    <row r="6737" spans="1:16" x14ac:dyDescent="0.25">
      <c r="A6737" t="s">
        <v>10135</v>
      </c>
      <c r="B6737">
        <v>1095</v>
      </c>
      <c r="C6737" s="3" t="str">
        <f>HYPERLINK("http://www.uniprot.org/uniprot/A2Q5C7","tr|A2Q5C7|A2Q5C7_MEDTR")</f>
        <v>tr|A2Q5C7|A2Q5C7_MEDTR</v>
      </c>
      <c r="D6737" t="s">
        <v>10136</v>
      </c>
      <c r="E6737">
        <v>72.14</v>
      </c>
      <c r="F6737">
        <v>359</v>
      </c>
      <c r="G6737">
        <v>100</v>
      </c>
      <c r="H6737">
        <v>14</v>
      </c>
      <c r="I6737">
        <v>1</v>
      </c>
      <c r="J6737">
        <v>1035</v>
      </c>
      <c r="K6737">
        <v>1</v>
      </c>
      <c r="L6737">
        <v>4</v>
      </c>
      <c r="M6737">
        <v>356</v>
      </c>
      <c r="N6737" t="s">
        <v>18</v>
      </c>
      <c r="O6737" s="1">
        <v>2.0283900000000001E-141</v>
      </c>
      <c r="P6737">
        <v>1307</v>
      </c>
    </row>
    <row r="6738" spans="1:16" x14ac:dyDescent="0.25">
      <c r="A6738" t="s">
        <v>10137</v>
      </c>
      <c r="B6738">
        <v>1395</v>
      </c>
      <c r="C6738" s="3" t="str">
        <f>HYPERLINK("http://www.uniprot.org/uniprot/I1N1W6","tr|I1N1W6|I1N1W6_SOYBN")</f>
        <v>tr|I1N1W6|I1N1W6_SOYBN</v>
      </c>
      <c r="D6738" t="s">
        <v>71</v>
      </c>
      <c r="E6738">
        <v>75.959999999999994</v>
      </c>
      <c r="F6738">
        <v>466</v>
      </c>
      <c r="G6738">
        <v>112</v>
      </c>
      <c r="H6738">
        <v>2</v>
      </c>
      <c r="I6738">
        <v>1</v>
      </c>
      <c r="J6738">
        <v>1392</v>
      </c>
      <c r="K6738">
        <v>1</v>
      </c>
      <c r="L6738">
        <v>1</v>
      </c>
      <c r="M6738">
        <v>461</v>
      </c>
      <c r="N6738" t="s">
        <v>18</v>
      </c>
      <c r="O6738">
        <v>0</v>
      </c>
      <c r="P6738">
        <v>1775</v>
      </c>
    </row>
    <row r="6739" spans="1:16" x14ac:dyDescent="0.25">
      <c r="A6739" t="s">
        <v>10138</v>
      </c>
      <c r="B6739">
        <v>2871</v>
      </c>
      <c r="C6739" s="3" t="str">
        <f>HYPERLINK("http://www.uniprot.org/uniprot/I1NEZ7","tr|I1NEZ7|I1NEZ7_SOYBN")</f>
        <v>tr|I1NEZ7|I1NEZ7_SOYBN</v>
      </c>
      <c r="D6739" t="s">
        <v>10139</v>
      </c>
      <c r="E6739">
        <v>83.26</v>
      </c>
      <c r="F6739">
        <v>980</v>
      </c>
      <c r="G6739">
        <v>164</v>
      </c>
      <c r="H6739">
        <v>24</v>
      </c>
      <c r="I6739">
        <v>1</v>
      </c>
      <c r="J6739">
        <v>2868</v>
      </c>
      <c r="K6739">
        <v>1</v>
      </c>
      <c r="L6739">
        <v>13</v>
      </c>
      <c r="M6739">
        <v>978</v>
      </c>
      <c r="N6739" t="s">
        <v>18</v>
      </c>
      <c r="O6739">
        <v>0</v>
      </c>
      <c r="P6739">
        <v>4031</v>
      </c>
    </row>
    <row r="6740" spans="1:16" x14ac:dyDescent="0.25">
      <c r="A6740" t="s">
        <v>10140</v>
      </c>
      <c r="B6740">
        <v>459</v>
      </c>
      <c r="C6740" s="3" t="str">
        <f>HYPERLINK("http://www.uniprot.org/uniprot/I3S5F4","tr|I3S5F4|I3S5F4_MEDTR")</f>
        <v>tr|I3S5F4|I3S5F4_MEDTR</v>
      </c>
      <c r="D6740" t="s">
        <v>22</v>
      </c>
      <c r="E6740">
        <v>73.28</v>
      </c>
      <c r="F6740">
        <v>131</v>
      </c>
      <c r="G6740">
        <v>35</v>
      </c>
      <c r="H6740">
        <v>1</v>
      </c>
      <c r="I6740">
        <v>25</v>
      </c>
      <c r="J6740">
        <v>414</v>
      </c>
      <c r="K6740">
        <v>1</v>
      </c>
      <c r="L6740">
        <v>19</v>
      </c>
      <c r="M6740">
        <v>145</v>
      </c>
      <c r="N6740" t="s">
        <v>18</v>
      </c>
      <c r="O6740" s="1">
        <v>4.1649900000000001E-44</v>
      </c>
      <c r="P6740">
        <v>462</v>
      </c>
    </row>
    <row r="6741" spans="1:16" x14ac:dyDescent="0.25">
      <c r="A6741" t="s">
        <v>10141</v>
      </c>
      <c r="B6741">
        <v>915</v>
      </c>
      <c r="C6741" s="3" t="str">
        <f>HYPERLINK("http://www.uniprot.org/uniprot/I1LXB0","tr|I1LXB0|I1LXB0_SOYBN")</f>
        <v>tr|I1LXB0|I1LXB0_SOYBN</v>
      </c>
      <c r="D6741" t="s">
        <v>28</v>
      </c>
      <c r="E6741">
        <v>67</v>
      </c>
      <c r="F6741">
        <v>294</v>
      </c>
      <c r="G6741">
        <v>97</v>
      </c>
      <c r="H6741">
        <v>2</v>
      </c>
      <c r="I6741">
        <v>1</v>
      </c>
      <c r="J6741">
        <v>876</v>
      </c>
      <c r="K6741">
        <v>1</v>
      </c>
      <c r="L6741">
        <v>1</v>
      </c>
      <c r="M6741">
        <v>290</v>
      </c>
      <c r="N6741" t="s">
        <v>18</v>
      </c>
      <c r="O6741" s="1">
        <v>8.3606800000000001E-100</v>
      </c>
      <c r="P6741">
        <v>947</v>
      </c>
    </row>
    <row r="6742" spans="1:16" x14ac:dyDescent="0.25">
      <c r="A6742" t="s">
        <v>10142</v>
      </c>
      <c r="B6742">
        <v>2382</v>
      </c>
      <c r="C6742" s="3" t="str">
        <f>HYPERLINK("http://www.uniprot.org/uniprot/G7I8V5","tr|G7I8V5|G7I8V5_MEDTR")</f>
        <v>tr|G7I8V5|G7I8V5_MEDTR</v>
      </c>
      <c r="D6742" t="s">
        <v>10143</v>
      </c>
      <c r="E6742">
        <v>83.28</v>
      </c>
      <c r="F6742">
        <v>730</v>
      </c>
      <c r="G6742">
        <v>122</v>
      </c>
      <c r="H6742">
        <v>5</v>
      </c>
      <c r="I6742">
        <v>205</v>
      </c>
      <c r="J6742">
        <v>2379</v>
      </c>
      <c r="K6742">
        <v>1</v>
      </c>
      <c r="L6742">
        <v>64</v>
      </c>
      <c r="M6742">
        <v>775</v>
      </c>
      <c r="N6742" t="s">
        <v>18</v>
      </c>
      <c r="O6742">
        <v>0</v>
      </c>
      <c r="P6742">
        <v>3165</v>
      </c>
    </row>
    <row r="6743" spans="1:16" x14ac:dyDescent="0.25">
      <c r="A6743" t="s">
        <v>10144</v>
      </c>
      <c r="B6743">
        <v>1281</v>
      </c>
      <c r="C6743" s="3" t="str">
        <f>HYPERLINK("http://www.uniprot.org/uniprot/Q0GXX5","tr|Q0GXX5|Q0GXX5_MEDTR")</f>
        <v>tr|Q0GXX5|Q0GXX5_MEDTR</v>
      </c>
      <c r="D6743" t="s">
        <v>10145</v>
      </c>
      <c r="E6743">
        <v>83.09</v>
      </c>
      <c r="F6743">
        <v>426</v>
      </c>
      <c r="G6743">
        <v>72</v>
      </c>
      <c r="H6743">
        <v>0</v>
      </c>
      <c r="I6743">
        <v>1</v>
      </c>
      <c r="J6743">
        <v>1278</v>
      </c>
      <c r="K6743">
        <v>1</v>
      </c>
      <c r="L6743">
        <v>1</v>
      </c>
      <c r="M6743">
        <v>420</v>
      </c>
      <c r="N6743" t="s">
        <v>18</v>
      </c>
      <c r="O6743">
        <v>0</v>
      </c>
      <c r="P6743">
        <v>1834</v>
      </c>
    </row>
    <row r="6744" spans="1:16" x14ac:dyDescent="0.25">
      <c r="A6744" t="s">
        <v>10146</v>
      </c>
      <c r="B6744">
        <v>876</v>
      </c>
      <c r="C6744" s="3" t="str">
        <f>HYPERLINK("http://www.uniprot.org/uniprot/G7J2H2","tr|G7J2H2|G7J2H2_MEDTR")</f>
        <v>tr|G7J2H2|G7J2H2_MEDTR</v>
      </c>
      <c r="D6744" t="s">
        <v>10147</v>
      </c>
      <c r="E6744">
        <v>78.23</v>
      </c>
      <c r="F6744">
        <v>340</v>
      </c>
      <c r="G6744">
        <v>74</v>
      </c>
      <c r="H6744">
        <v>49</v>
      </c>
      <c r="I6744">
        <v>1</v>
      </c>
      <c r="J6744">
        <v>873</v>
      </c>
      <c r="K6744">
        <v>1</v>
      </c>
      <c r="L6744">
        <v>1</v>
      </c>
      <c r="M6744">
        <v>340</v>
      </c>
      <c r="N6744" t="s">
        <v>18</v>
      </c>
      <c r="O6744" s="1">
        <v>1.4011900000000001E-141</v>
      </c>
      <c r="P6744">
        <v>1307</v>
      </c>
    </row>
    <row r="6745" spans="1:16" x14ac:dyDescent="0.25">
      <c r="A6745" t="s">
        <v>10148</v>
      </c>
      <c r="B6745">
        <v>1182</v>
      </c>
      <c r="C6745" s="3" t="str">
        <f>HYPERLINK("http://www.uniprot.org/uniprot/G7L7D2","tr|G7L7D2|G7L7D2_MEDTR")</f>
        <v>tr|G7L7D2|G7L7D2_MEDTR</v>
      </c>
      <c r="D6745" t="s">
        <v>10149</v>
      </c>
      <c r="E6745">
        <v>85.67</v>
      </c>
      <c r="F6745">
        <v>328</v>
      </c>
      <c r="G6745">
        <v>47</v>
      </c>
      <c r="H6745">
        <v>0</v>
      </c>
      <c r="I6745">
        <v>154</v>
      </c>
      <c r="J6745">
        <v>1137</v>
      </c>
      <c r="K6745">
        <v>1</v>
      </c>
      <c r="L6745">
        <v>58</v>
      </c>
      <c r="M6745">
        <v>382</v>
      </c>
      <c r="N6745" t="s">
        <v>18</v>
      </c>
      <c r="O6745" s="1">
        <v>1.37096E-162</v>
      </c>
      <c r="P6745">
        <v>1490</v>
      </c>
    </row>
    <row r="6746" spans="1:16" x14ac:dyDescent="0.25">
      <c r="A6746" t="s">
        <v>10150</v>
      </c>
      <c r="B6746">
        <v>1539</v>
      </c>
      <c r="C6746" s="3" t="str">
        <f>HYPERLINK("http://www.uniprot.org/uniprot/I1LIJ5","tr|I1LIJ5|I1LIJ5_SOYBN")</f>
        <v>tr|I1LIJ5|I1LIJ5_SOYBN</v>
      </c>
      <c r="D6746" t="s">
        <v>99</v>
      </c>
      <c r="E6746">
        <v>68</v>
      </c>
      <c r="F6746">
        <v>472</v>
      </c>
      <c r="G6746">
        <v>151</v>
      </c>
      <c r="H6746">
        <v>5</v>
      </c>
      <c r="I6746">
        <v>136</v>
      </c>
      <c r="J6746">
        <v>1536</v>
      </c>
      <c r="K6746">
        <v>1</v>
      </c>
      <c r="L6746">
        <v>61</v>
      </c>
      <c r="M6746">
        <v>528</v>
      </c>
      <c r="N6746" t="s">
        <v>18</v>
      </c>
      <c r="O6746">
        <v>0</v>
      </c>
      <c r="P6746">
        <v>1685</v>
      </c>
    </row>
    <row r="6747" spans="1:16" x14ac:dyDescent="0.25">
      <c r="A6747" t="s">
        <v>10151</v>
      </c>
      <c r="B6747">
        <v>558</v>
      </c>
      <c r="C6747" s="3" t="str">
        <f>HYPERLINK("http://www.uniprot.org/uniprot/G7JTP5","tr|G7JTP5|G7JTP5_MEDTR")</f>
        <v>tr|G7JTP5|G7JTP5_MEDTR</v>
      </c>
      <c r="D6747" t="s">
        <v>10152</v>
      </c>
      <c r="E6747">
        <v>65.97</v>
      </c>
      <c r="F6747">
        <v>194</v>
      </c>
      <c r="G6747">
        <v>66</v>
      </c>
      <c r="H6747">
        <v>9</v>
      </c>
      <c r="I6747">
        <v>1</v>
      </c>
      <c r="J6747">
        <v>555</v>
      </c>
      <c r="K6747">
        <v>1</v>
      </c>
      <c r="L6747">
        <v>1</v>
      </c>
      <c r="M6747">
        <v>189</v>
      </c>
      <c r="N6747" t="s">
        <v>18</v>
      </c>
      <c r="O6747" s="1">
        <v>7.1312900000000002E-61</v>
      </c>
      <c r="P6747">
        <v>607</v>
      </c>
    </row>
    <row r="6748" spans="1:16" x14ac:dyDescent="0.25">
      <c r="A6748" t="s">
        <v>10153</v>
      </c>
      <c r="B6748">
        <v>1431</v>
      </c>
      <c r="C6748" s="3" t="str">
        <f>HYPERLINK("http://www.uniprot.org/uniprot/I1MHP5","tr|I1MHP5|I1MHP5_SOYBN")</f>
        <v>tr|I1MHP5|I1MHP5_SOYBN</v>
      </c>
      <c r="D6748" t="s">
        <v>28</v>
      </c>
      <c r="E6748">
        <v>27.85</v>
      </c>
      <c r="F6748">
        <v>420</v>
      </c>
      <c r="G6748">
        <v>303</v>
      </c>
      <c r="H6748">
        <v>42</v>
      </c>
      <c r="I6748">
        <v>151</v>
      </c>
      <c r="J6748">
        <v>1284</v>
      </c>
      <c r="K6748">
        <v>1</v>
      </c>
      <c r="L6748">
        <v>1057</v>
      </c>
      <c r="M6748">
        <v>1470</v>
      </c>
      <c r="N6748" t="s">
        <v>18</v>
      </c>
      <c r="O6748" s="1">
        <v>1.65214E-30</v>
      </c>
      <c r="P6748">
        <v>352</v>
      </c>
    </row>
    <row r="6749" spans="1:16" x14ac:dyDescent="0.25">
      <c r="A6749" t="s">
        <v>10154</v>
      </c>
      <c r="B6749">
        <v>1194</v>
      </c>
      <c r="C6749" s="3" t="str">
        <f>HYPERLINK("http://www.uniprot.org/uniprot/G8A345","tr|G8A345|G8A345_MEDTR")</f>
        <v>tr|G8A345|G8A345_MEDTR</v>
      </c>
      <c r="D6749" t="s">
        <v>10155</v>
      </c>
      <c r="E6749">
        <v>70.290000000000006</v>
      </c>
      <c r="F6749">
        <v>404</v>
      </c>
      <c r="G6749">
        <v>120</v>
      </c>
      <c r="H6749">
        <v>7</v>
      </c>
      <c r="I6749">
        <v>1</v>
      </c>
      <c r="J6749">
        <v>1191</v>
      </c>
      <c r="K6749">
        <v>1</v>
      </c>
      <c r="L6749">
        <v>1</v>
      </c>
      <c r="M6749">
        <v>401</v>
      </c>
      <c r="N6749" t="s">
        <v>18</v>
      </c>
      <c r="O6749" s="1">
        <v>3.803E-152</v>
      </c>
      <c r="P6749">
        <v>1400</v>
      </c>
    </row>
    <row r="6750" spans="1:16" x14ac:dyDescent="0.25">
      <c r="A6750" t="s">
        <v>10156</v>
      </c>
      <c r="B6750">
        <v>519</v>
      </c>
      <c r="C6750" s="3" t="str">
        <f>HYPERLINK("http://www.uniprot.org/uniprot/G7LFF5","tr|G7LFF5|G7LFF5_MEDTR")</f>
        <v>tr|G7LFF5|G7LFF5_MEDTR</v>
      </c>
      <c r="D6750" t="s">
        <v>10157</v>
      </c>
      <c r="E6750">
        <v>82.78</v>
      </c>
      <c r="F6750">
        <v>151</v>
      </c>
      <c r="G6750">
        <v>26</v>
      </c>
      <c r="H6750">
        <v>0</v>
      </c>
      <c r="I6750">
        <v>64</v>
      </c>
      <c r="J6750">
        <v>516</v>
      </c>
      <c r="K6750">
        <v>1</v>
      </c>
      <c r="L6750">
        <v>24</v>
      </c>
      <c r="M6750">
        <v>171</v>
      </c>
      <c r="N6750" t="s">
        <v>18</v>
      </c>
      <c r="O6750" s="1">
        <v>3.3406400000000002E-70</v>
      </c>
      <c r="P6750">
        <v>687</v>
      </c>
    </row>
    <row r="6751" spans="1:16" x14ac:dyDescent="0.25">
      <c r="A6751" t="s">
        <v>10158</v>
      </c>
      <c r="B6751">
        <v>2430</v>
      </c>
      <c r="C6751" s="3" t="str">
        <f>HYPERLINK("http://www.uniprot.org/uniprot/G7LCC6","tr|G7LCC6|G7LCC6_MEDTR")</f>
        <v>tr|G7LCC6|G7LCC6_MEDTR</v>
      </c>
      <c r="D6751" t="s">
        <v>10159</v>
      </c>
      <c r="E6751">
        <v>74.81</v>
      </c>
      <c r="F6751">
        <v>810</v>
      </c>
      <c r="G6751">
        <v>204</v>
      </c>
      <c r="H6751">
        <v>1</v>
      </c>
      <c r="I6751">
        <v>1</v>
      </c>
      <c r="J6751">
        <v>2427</v>
      </c>
      <c r="K6751">
        <v>1</v>
      </c>
      <c r="L6751">
        <v>2</v>
      </c>
      <c r="M6751">
        <v>804</v>
      </c>
      <c r="N6751" t="s">
        <v>18</v>
      </c>
      <c r="O6751">
        <v>0</v>
      </c>
      <c r="P6751">
        <v>2949</v>
      </c>
    </row>
    <row r="6752" spans="1:16" x14ac:dyDescent="0.25">
      <c r="A6752" t="s">
        <v>10160</v>
      </c>
      <c r="B6752">
        <v>711</v>
      </c>
      <c r="C6752" s="3" t="str">
        <f>HYPERLINK("http://www.uniprot.org/uniprot/G7KCD8","tr|G7KCD8|G7KCD8_MEDTR")</f>
        <v>tr|G7KCD8|G7KCD8_MEDTR</v>
      </c>
      <c r="D6752" t="s">
        <v>10161</v>
      </c>
      <c r="E6752">
        <v>80.08</v>
      </c>
      <c r="F6752">
        <v>246</v>
      </c>
      <c r="G6752">
        <v>49</v>
      </c>
      <c r="H6752">
        <v>10</v>
      </c>
      <c r="I6752">
        <v>1</v>
      </c>
      <c r="J6752">
        <v>708</v>
      </c>
      <c r="K6752">
        <v>1</v>
      </c>
      <c r="L6752">
        <v>157</v>
      </c>
      <c r="M6752">
        <v>402</v>
      </c>
      <c r="N6752" t="s">
        <v>18</v>
      </c>
      <c r="O6752" s="1">
        <v>6.7028399999999997E-100</v>
      </c>
      <c r="P6752">
        <v>946</v>
      </c>
    </row>
    <row r="6753" spans="1:16" x14ac:dyDescent="0.25">
      <c r="A6753" t="s">
        <v>10162</v>
      </c>
      <c r="B6753">
        <v>1251</v>
      </c>
      <c r="C6753" s="3" t="str">
        <f>HYPERLINK("http://www.uniprot.org/uniprot/K7MNX2","tr|K7MNX2|K7MNX2_SOYBN")</f>
        <v>tr|K7MNX2|K7MNX2_SOYBN</v>
      </c>
      <c r="D6753" t="s">
        <v>28</v>
      </c>
      <c r="E6753">
        <v>24.56</v>
      </c>
      <c r="F6753">
        <v>289</v>
      </c>
      <c r="G6753">
        <v>218</v>
      </c>
      <c r="H6753">
        <v>16</v>
      </c>
      <c r="I6753">
        <v>250</v>
      </c>
      <c r="J6753">
        <v>1068</v>
      </c>
      <c r="K6753">
        <v>1</v>
      </c>
      <c r="L6753">
        <v>232</v>
      </c>
      <c r="M6753">
        <v>514</v>
      </c>
      <c r="N6753" t="s">
        <v>18</v>
      </c>
      <c r="O6753" s="1">
        <v>1.01314E-17</v>
      </c>
      <c r="P6753">
        <v>241</v>
      </c>
    </row>
    <row r="6754" spans="1:16" x14ac:dyDescent="0.25">
      <c r="A6754" t="s">
        <v>10163</v>
      </c>
      <c r="B6754">
        <v>495</v>
      </c>
      <c r="C6754" s="3" t="str">
        <f>HYPERLINK("http://www.uniprot.org/uniprot/Q949L5","tr|Q949L5|Q949L5_CICAR")</f>
        <v>tr|Q949L5|Q949L5_CICAR</v>
      </c>
      <c r="D6754" t="s">
        <v>55</v>
      </c>
      <c r="E6754">
        <v>72.72</v>
      </c>
      <c r="F6754">
        <v>66</v>
      </c>
      <c r="G6754">
        <v>18</v>
      </c>
      <c r="H6754">
        <v>0</v>
      </c>
      <c r="I6754">
        <v>295</v>
      </c>
      <c r="J6754">
        <v>492</v>
      </c>
      <c r="K6754">
        <v>1</v>
      </c>
      <c r="L6754">
        <v>1</v>
      </c>
      <c r="M6754">
        <v>66</v>
      </c>
      <c r="N6754" t="s">
        <v>18</v>
      </c>
      <c r="O6754" s="1">
        <v>1.9478899999999999E-17</v>
      </c>
      <c r="P6754">
        <v>232</v>
      </c>
    </row>
    <row r="6755" spans="1:16" x14ac:dyDescent="0.25">
      <c r="A6755" t="s">
        <v>10164</v>
      </c>
      <c r="B6755">
        <v>1107</v>
      </c>
      <c r="C6755" s="3" t="str">
        <f>HYPERLINK("http://www.uniprot.org/uniprot/A2Q2T1","tr|A2Q2T1|A2Q2T1_MEDTR")</f>
        <v>tr|A2Q2T1|A2Q2T1_MEDTR</v>
      </c>
      <c r="D6755" t="s">
        <v>337</v>
      </c>
      <c r="E6755">
        <v>54.2</v>
      </c>
      <c r="F6755">
        <v>238</v>
      </c>
      <c r="G6755">
        <v>109</v>
      </c>
      <c r="H6755">
        <v>18</v>
      </c>
      <c r="I6755">
        <v>412</v>
      </c>
      <c r="J6755">
        <v>1071</v>
      </c>
      <c r="K6755">
        <v>1</v>
      </c>
      <c r="L6755">
        <v>140</v>
      </c>
      <c r="M6755">
        <v>376</v>
      </c>
      <c r="N6755" t="s">
        <v>18</v>
      </c>
      <c r="O6755" s="1">
        <v>1.5150499999999999E-59</v>
      </c>
      <c r="P6755">
        <v>601</v>
      </c>
    </row>
    <row r="6756" spans="1:16" x14ac:dyDescent="0.25">
      <c r="A6756" t="s">
        <v>10165</v>
      </c>
      <c r="B6756">
        <v>4029</v>
      </c>
      <c r="C6756" s="3" t="str">
        <f>HYPERLINK("http://www.uniprot.org/uniprot/K7KZV5","tr|K7KZV5|K7KZV5_SOYBN")</f>
        <v>tr|K7KZV5|K7KZV5_SOYBN</v>
      </c>
      <c r="D6756" t="s">
        <v>28</v>
      </c>
      <c r="E6756">
        <v>74.400000000000006</v>
      </c>
      <c r="F6756">
        <v>1344</v>
      </c>
      <c r="G6756">
        <v>344</v>
      </c>
      <c r="H6756">
        <v>7</v>
      </c>
      <c r="I6756">
        <v>1</v>
      </c>
      <c r="J6756">
        <v>4011</v>
      </c>
      <c r="K6756">
        <v>1</v>
      </c>
      <c r="L6756">
        <v>1</v>
      </c>
      <c r="M6756">
        <v>1329</v>
      </c>
      <c r="N6756" t="s">
        <v>18</v>
      </c>
      <c r="O6756">
        <v>0</v>
      </c>
      <c r="P6756">
        <v>5150</v>
      </c>
    </row>
    <row r="6757" spans="1:16" x14ac:dyDescent="0.25">
      <c r="A6757" t="s">
        <v>10166</v>
      </c>
      <c r="B6757">
        <v>1914</v>
      </c>
      <c r="C6757" s="3" t="str">
        <f>HYPERLINK("http://www.uniprot.org/uniprot/I1K9F9","tr|I1K9F9|I1K9F9_SOYBN")</f>
        <v>tr|I1K9F9|I1K9F9_SOYBN</v>
      </c>
      <c r="D6757" t="s">
        <v>28</v>
      </c>
      <c r="E6757">
        <v>87.14</v>
      </c>
      <c r="F6757">
        <v>607</v>
      </c>
      <c r="G6757">
        <v>78</v>
      </c>
      <c r="H6757">
        <v>8</v>
      </c>
      <c r="I6757">
        <v>1</v>
      </c>
      <c r="J6757">
        <v>1797</v>
      </c>
      <c r="K6757">
        <v>1</v>
      </c>
      <c r="L6757">
        <v>1</v>
      </c>
      <c r="M6757">
        <v>602</v>
      </c>
      <c r="N6757" t="s">
        <v>18</v>
      </c>
      <c r="O6757">
        <v>0</v>
      </c>
      <c r="P6757">
        <v>2794</v>
      </c>
    </row>
    <row r="6758" spans="1:16" x14ac:dyDescent="0.25">
      <c r="A6758" t="s">
        <v>10167</v>
      </c>
      <c r="B6758">
        <v>318</v>
      </c>
      <c r="C6758" s="3" t="str">
        <f>HYPERLINK("http://www.uniprot.org/uniprot/G7ILG8","tr|G7ILG8|G7ILG8_MEDTR")</f>
        <v>tr|G7ILG8|G7ILG8_MEDTR</v>
      </c>
      <c r="D6758" t="s">
        <v>10168</v>
      </c>
      <c r="E6758">
        <v>80.349999999999994</v>
      </c>
      <c r="F6758">
        <v>112</v>
      </c>
      <c r="G6758">
        <v>22</v>
      </c>
      <c r="H6758">
        <v>10</v>
      </c>
      <c r="I6758">
        <v>10</v>
      </c>
      <c r="J6758">
        <v>315</v>
      </c>
      <c r="K6758">
        <v>1</v>
      </c>
      <c r="L6758">
        <v>293</v>
      </c>
      <c r="M6758">
        <v>403</v>
      </c>
      <c r="N6758" t="s">
        <v>18</v>
      </c>
      <c r="O6758" s="1">
        <v>2.1668300000000001E-45</v>
      </c>
      <c r="P6758">
        <v>473</v>
      </c>
    </row>
    <row r="6759" spans="1:16" x14ac:dyDescent="0.25">
      <c r="A6759" t="s">
        <v>10169</v>
      </c>
      <c r="B6759">
        <v>270</v>
      </c>
      <c r="C6759" s="3" t="str">
        <f>HYPERLINK("http://www.uniprot.org/uniprot/K7LWB2","tr|K7LWB2|K7LWB2_SOYBN")</f>
        <v>tr|K7LWB2|K7LWB2_SOYBN</v>
      </c>
      <c r="D6759" t="s">
        <v>28</v>
      </c>
      <c r="E6759">
        <v>88.09</v>
      </c>
      <c r="F6759">
        <v>84</v>
      </c>
      <c r="G6759">
        <v>10</v>
      </c>
      <c r="H6759">
        <v>0</v>
      </c>
      <c r="I6759">
        <v>16</v>
      </c>
      <c r="J6759">
        <v>267</v>
      </c>
      <c r="K6759">
        <v>1</v>
      </c>
      <c r="L6759">
        <v>4</v>
      </c>
      <c r="M6759">
        <v>87</v>
      </c>
      <c r="N6759" t="s">
        <v>18</v>
      </c>
      <c r="O6759" s="1">
        <v>6.9420200000000001E-39</v>
      </c>
      <c r="P6759">
        <v>417</v>
      </c>
    </row>
    <row r="6760" spans="1:16" x14ac:dyDescent="0.25">
      <c r="A6760" t="s">
        <v>10170</v>
      </c>
      <c r="B6760">
        <v>402</v>
      </c>
      <c r="C6760" s="3" t="str">
        <f>HYPERLINK("http://www.uniprot.org/uniprot/I3SQA1","tr|I3SQA1|I3SQA1_MEDTR")</f>
        <v>tr|I3SQA1|I3SQA1_MEDTR</v>
      </c>
      <c r="D6760" t="s">
        <v>22</v>
      </c>
      <c r="E6760">
        <v>88.37</v>
      </c>
      <c r="F6760">
        <v>129</v>
      </c>
      <c r="G6760">
        <v>15</v>
      </c>
      <c r="H6760">
        <v>0</v>
      </c>
      <c r="I6760">
        <v>1</v>
      </c>
      <c r="J6760">
        <v>387</v>
      </c>
      <c r="K6760">
        <v>1</v>
      </c>
      <c r="L6760">
        <v>1</v>
      </c>
      <c r="M6760">
        <v>129</v>
      </c>
      <c r="N6760" t="s">
        <v>18</v>
      </c>
      <c r="O6760" s="1">
        <v>2.50346E-57</v>
      </c>
      <c r="P6760">
        <v>576</v>
      </c>
    </row>
    <row r="6761" spans="1:16" x14ac:dyDescent="0.25">
      <c r="A6761" t="s">
        <v>10171</v>
      </c>
      <c r="B6761">
        <v>693</v>
      </c>
      <c r="C6761" s="3" t="str">
        <f>HYPERLINK("http://www.uniprot.org/uniprot/A7DX11","tr|A7DX11|A7DX11_LOTJA")</f>
        <v>tr|A7DX11|A7DX11_LOTJA</v>
      </c>
      <c r="D6761" t="s">
        <v>10172</v>
      </c>
      <c r="E6761">
        <v>81.41</v>
      </c>
      <c r="F6761">
        <v>226</v>
      </c>
      <c r="G6761">
        <v>42</v>
      </c>
      <c r="H6761">
        <v>0</v>
      </c>
      <c r="I6761">
        <v>13</v>
      </c>
      <c r="J6761">
        <v>690</v>
      </c>
      <c r="K6761">
        <v>1</v>
      </c>
      <c r="L6761">
        <v>64</v>
      </c>
      <c r="M6761">
        <v>289</v>
      </c>
      <c r="N6761" t="s">
        <v>18</v>
      </c>
      <c r="O6761" s="1">
        <v>2.9122300000000001E-105</v>
      </c>
      <c r="P6761">
        <v>992</v>
      </c>
    </row>
    <row r="6762" spans="1:16" x14ac:dyDescent="0.25">
      <c r="A6762" t="s">
        <v>10173</v>
      </c>
      <c r="B6762">
        <v>993</v>
      </c>
      <c r="C6762" s="3" t="str">
        <f>HYPERLINK("http://www.uniprot.org/uniprot/G7K9R5","tr|G7K9R5|G7K9R5_MEDTR")</f>
        <v>tr|G7K9R5|G7K9R5_MEDTR</v>
      </c>
      <c r="D6762" t="s">
        <v>10174</v>
      </c>
      <c r="E6762">
        <v>83.33</v>
      </c>
      <c r="F6762">
        <v>336</v>
      </c>
      <c r="G6762">
        <v>56</v>
      </c>
      <c r="H6762">
        <v>6</v>
      </c>
      <c r="I6762">
        <v>1</v>
      </c>
      <c r="J6762">
        <v>990</v>
      </c>
      <c r="K6762">
        <v>1</v>
      </c>
      <c r="L6762">
        <v>1</v>
      </c>
      <c r="M6762">
        <v>324</v>
      </c>
      <c r="N6762" t="s">
        <v>18</v>
      </c>
      <c r="O6762" s="1">
        <v>8.5530299999999997E-157</v>
      </c>
      <c r="P6762">
        <v>1439</v>
      </c>
    </row>
    <row r="6763" spans="1:16" x14ac:dyDescent="0.25">
      <c r="A6763" t="s">
        <v>10175</v>
      </c>
      <c r="B6763">
        <v>1026</v>
      </c>
      <c r="C6763" s="3" t="str">
        <f>HYPERLINK("http://www.uniprot.org/uniprot/A2Q5C7","tr|A2Q5C7|A2Q5C7_MEDTR")</f>
        <v>tr|A2Q5C7|A2Q5C7_MEDTR</v>
      </c>
      <c r="D6763" t="s">
        <v>10136</v>
      </c>
      <c r="E6763">
        <v>63.11</v>
      </c>
      <c r="F6763">
        <v>366</v>
      </c>
      <c r="G6763">
        <v>135</v>
      </c>
      <c r="H6763">
        <v>41</v>
      </c>
      <c r="I6763">
        <v>1</v>
      </c>
      <c r="J6763">
        <v>975</v>
      </c>
      <c r="K6763">
        <v>1</v>
      </c>
      <c r="L6763">
        <v>4</v>
      </c>
      <c r="M6763">
        <v>365</v>
      </c>
      <c r="N6763" t="s">
        <v>18</v>
      </c>
      <c r="O6763" s="1">
        <v>2.5774799999999999E-119</v>
      </c>
      <c r="P6763">
        <v>1116</v>
      </c>
    </row>
    <row r="6764" spans="1:16" x14ac:dyDescent="0.25">
      <c r="A6764" t="s">
        <v>10176</v>
      </c>
      <c r="B6764">
        <v>1179</v>
      </c>
      <c r="C6764" s="3" t="str">
        <f>HYPERLINK("http://www.uniprot.org/uniprot/I1KZ09","tr|I1KZ09|I1KZ09_SOYBN")</f>
        <v>tr|I1KZ09|I1KZ09_SOYBN</v>
      </c>
      <c r="D6764" t="s">
        <v>28</v>
      </c>
      <c r="E6764">
        <v>84.06</v>
      </c>
      <c r="F6764">
        <v>389</v>
      </c>
      <c r="G6764">
        <v>62</v>
      </c>
      <c r="H6764">
        <v>2</v>
      </c>
      <c r="I6764">
        <v>10</v>
      </c>
      <c r="J6764">
        <v>1170</v>
      </c>
      <c r="K6764">
        <v>1</v>
      </c>
      <c r="L6764">
        <v>3</v>
      </c>
      <c r="M6764">
        <v>391</v>
      </c>
      <c r="N6764" t="s">
        <v>18</v>
      </c>
      <c r="O6764">
        <v>0</v>
      </c>
      <c r="P6764">
        <v>1648</v>
      </c>
    </row>
    <row r="6765" spans="1:16" x14ac:dyDescent="0.25">
      <c r="A6765" t="s">
        <v>10177</v>
      </c>
      <c r="B6765">
        <v>1119</v>
      </c>
      <c r="C6765" s="3" t="str">
        <f>HYPERLINK("http://www.uniprot.org/uniprot/G7I9H6","tr|G7I9H6|G7I9H6_MEDTR")</f>
        <v>tr|G7I9H6|G7I9H6_MEDTR</v>
      </c>
      <c r="D6765" t="s">
        <v>10178</v>
      </c>
      <c r="E6765">
        <v>72.56</v>
      </c>
      <c r="F6765">
        <v>390</v>
      </c>
      <c r="G6765">
        <v>107</v>
      </c>
      <c r="H6765">
        <v>19</v>
      </c>
      <c r="I6765">
        <v>1</v>
      </c>
      <c r="J6765">
        <v>1113</v>
      </c>
      <c r="K6765">
        <v>1</v>
      </c>
      <c r="L6765">
        <v>1</v>
      </c>
      <c r="M6765">
        <v>388</v>
      </c>
      <c r="N6765" t="s">
        <v>18</v>
      </c>
      <c r="O6765" s="1">
        <v>9.10027E-153</v>
      </c>
      <c r="P6765">
        <v>1405</v>
      </c>
    </row>
    <row r="6766" spans="1:16" x14ac:dyDescent="0.25">
      <c r="A6766" t="s">
        <v>10179</v>
      </c>
      <c r="B6766">
        <v>1572</v>
      </c>
      <c r="C6766" s="3" t="str">
        <f>HYPERLINK("http://www.uniprot.org/uniprot/K7LZG0","tr|K7LZG0|K7LZG0_SOYBN")</f>
        <v>tr|K7LZG0|K7LZG0_SOYBN</v>
      </c>
      <c r="D6766" t="s">
        <v>28</v>
      </c>
      <c r="E6766">
        <v>56.34</v>
      </c>
      <c r="F6766">
        <v>536</v>
      </c>
      <c r="G6766">
        <v>234</v>
      </c>
      <c r="H6766">
        <v>24</v>
      </c>
      <c r="I6766">
        <v>1</v>
      </c>
      <c r="J6766">
        <v>1536</v>
      </c>
      <c r="K6766">
        <v>1</v>
      </c>
      <c r="L6766">
        <v>1</v>
      </c>
      <c r="M6766">
        <v>506</v>
      </c>
      <c r="N6766" t="s">
        <v>18</v>
      </c>
      <c r="O6766" s="1">
        <v>1.0628200000000001E-142</v>
      </c>
      <c r="P6766">
        <v>1320</v>
      </c>
    </row>
    <row r="6767" spans="1:16" x14ac:dyDescent="0.25">
      <c r="A6767" t="s">
        <v>10180</v>
      </c>
      <c r="B6767">
        <v>1068</v>
      </c>
      <c r="C6767" s="3" t="str">
        <f>HYPERLINK("http://www.uniprot.org/uniprot/I1N544","tr|I1N544|I1N544_SOYBN")</f>
        <v>tr|I1N544|I1N544_SOYBN</v>
      </c>
      <c r="D6767" t="s">
        <v>28</v>
      </c>
      <c r="E6767">
        <v>61.16</v>
      </c>
      <c r="F6767">
        <v>291</v>
      </c>
      <c r="G6767">
        <v>113</v>
      </c>
      <c r="H6767">
        <v>4</v>
      </c>
      <c r="I6767">
        <v>190</v>
      </c>
      <c r="J6767">
        <v>1050</v>
      </c>
      <c r="K6767">
        <v>1</v>
      </c>
      <c r="L6767">
        <v>3</v>
      </c>
      <c r="M6767">
        <v>278</v>
      </c>
      <c r="N6767" t="s">
        <v>18</v>
      </c>
      <c r="O6767" s="1">
        <v>6.6342899999999999E-89</v>
      </c>
      <c r="P6767">
        <v>854</v>
      </c>
    </row>
    <row r="6768" spans="1:16" x14ac:dyDescent="0.25">
      <c r="A6768" t="s">
        <v>10181</v>
      </c>
      <c r="B6768">
        <v>405</v>
      </c>
      <c r="C6768" s="3" t="str">
        <f>HYPERLINK("http://www.uniprot.org/uniprot/I1MC10","tr|I1MC10|I1MC10_SOYBN")</f>
        <v>tr|I1MC10|I1MC10_SOYBN</v>
      </c>
      <c r="D6768" t="s">
        <v>28</v>
      </c>
      <c r="E6768">
        <v>70.89</v>
      </c>
      <c r="F6768">
        <v>134</v>
      </c>
      <c r="G6768">
        <v>39</v>
      </c>
      <c r="H6768">
        <v>0</v>
      </c>
      <c r="I6768">
        <v>1</v>
      </c>
      <c r="J6768">
        <v>402</v>
      </c>
      <c r="K6768">
        <v>1</v>
      </c>
      <c r="L6768">
        <v>1</v>
      </c>
      <c r="M6768">
        <v>128</v>
      </c>
      <c r="N6768" t="s">
        <v>18</v>
      </c>
      <c r="O6768" s="1">
        <v>1.1212499999999999E-49</v>
      </c>
      <c r="P6768">
        <v>510</v>
      </c>
    </row>
    <row r="6769" spans="1:16" x14ac:dyDescent="0.25">
      <c r="A6769" t="s">
        <v>10182</v>
      </c>
      <c r="B6769">
        <v>1839</v>
      </c>
      <c r="C6769" s="3" t="str">
        <f>HYPERLINK("http://www.uniprot.org/uniprot/G7J930","tr|G7J930|G7J930_MEDTR")</f>
        <v>tr|G7J930|G7J930_MEDTR</v>
      </c>
      <c r="D6769" t="s">
        <v>10183</v>
      </c>
      <c r="E6769">
        <v>73.86</v>
      </c>
      <c r="F6769">
        <v>616</v>
      </c>
      <c r="G6769">
        <v>161</v>
      </c>
      <c r="H6769">
        <v>5</v>
      </c>
      <c r="I6769">
        <v>1</v>
      </c>
      <c r="J6769">
        <v>1833</v>
      </c>
      <c r="K6769">
        <v>1</v>
      </c>
      <c r="L6769">
        <v>1</v>
      </c>
      <c r="M6769">
        <v>592</v>
      </c>
      <c r="N6769" t="s">
        <v>18</v>
      </c>
      <c r="O6769">
        <v>0</v>
      </c>
      <c r="P6769">
        <v>2298</v>
      </c>
    </row>
    <row r="6770" spans="1:16" x14ac:dyDescent="0.25">
      <c r="A6770" t="s">
        <v>10184</v>
      </c>
      <c r="B6770">
        <v>1971</v>
      </c>
      <c r="C6770" s="3" t="str">
        <f>HYPERLINK("http://www.uniprot.org/uniprot/G7J2H0","tr|G7J2H0|G7J2H0_MEDTR")</f>
        <v>tr|G7J2H0|G7J2H0_MEDTR</v>
      </c>
      <c r="D6770" t="s">
        <v>10185</v>
      </c>
      <c r="E6770">
        <v>74.069999999999993</v>
      </c>
      <c r="F6770">
        <v>679</v>
      </c>
      <c r="G6770">
        <v>176</v>
      </c>
      <c r="H6770">
        <v>24</v>
      </c>
      <c r="I6770">
        <v>1</v>
      </c>
      <c r="J6770">
        <v>1965</v>
      </c>
      <c r="K6770">
        <v>1</v>
      </c>
      <c r="L6770">
        <v>1</v>
      </c>
      <c r="M6770">
        <v>665</v>
      </c>
      <c r="N6770" t="s">
        <v>18</v>
      </c>
      <c r="O6770">
        <v>0</v>
      </c>
      <c r="P6770">
        <v>2458</v>
      </c>
    </row>
    <row r="6771" spans="1:16" x14ac:dyDescent="0.25">
      <c r="A6771" t="s">
        <v>10186</v>
      </c>
      <c r="B6771">
        <v>1272</v>
      </c>
      <c r="C6771" s="3" t="str">
        <f>HYPERLINK("http://www.uniprot.org/uniprot/I1K604","tr|I1K604|I1K604_SOYBN")</f>
        <v>tr|I1K604|I1K604_SOYBN</v>
      </c>
      <c r="D6771" t="s">
        <v>28</v>
      </c>
      <c r="E6771">
        <v>70.53</v>
      </c>
      <c r="F6771">
        <v>431</v>
      </c>
      <c r="G6771">
        <v>127</v>
      </c>
      <c r="H6771">
        <v>8</v>
      </c>
      <c r="I6771">
        <v>1</v>
      </c>
      <c r="J6771">
        <v>1269</v>
      </c>
      <c r="K6771">
        <v>1</v>
      </c>
      <c r="L6771">
        <v>1</v>
      </c>
      <c r="M6771">
        <v>423</v>
      </c>
      <c r="N6771" t="s">
        <v>18</v>
      </c>
      <c r="O6771" s="1">
        <v>2.6236899999999999E-162</v>
      </c>
      <c r="P6771">
        <v>1488</v>
      </c>
    </row>
    <row r="6772" spans="1:16" x14ac:dyDescent="0.25">
      <c r="A6772" t="s">
        <v>10187</v>
      </c>
      <c r="B6772">
        <v>429</v>
      </c>
      <c r="C6772" s="3" t="str">
        <f>HYPERLINK("http://www.uniprot.org/uniprot/I3RZJ2","tr|I3RZJ2|I3RZJ2_MEDTR")</f>
        <v>tr|I3RZJ2|I3RZJ2_MEDTR</v>
      </c>
      <c r="D6772" t="s">
        <v>22</v>
      </c>
      <c r="E6772">
        <v>88.02</v>
      </c>
      <c r="F6772">
        <v>142</v>
      </c>
      <c r="G6772">
        <v>17</v>
      </c>
      <c r="H6772">
        <v>0</v>
      </c>
      <c r="I6772">
        <v>1</v>
      </c>
      <c r="J6772">
        <v>426</v>
      </c>
      <c r="K6772">
        <v>1</v>
      </c>
      <c r="L6772">
        <v>1</v>
      </c>
      <c r="M6772">
        <v>142</v>
      </c>
      <c r="N6772" t="s">
        <v>18</v>
      </c>
      <c r="O6772" s="1">
        <v>2.23748E-66</v>
      </c>
      <c r="P6772">
        <v>654</v>
      </c>
    </row>
    <row r="6773" spans="1:16" x14ac:dyDescent="0.25">
      <c r="A6773" t="s">
        <v>10188</v>
      </c>
      <c r="B6773">
        <v>660</v>
      </c>
      <c r="C6773" s="3" t="str">
        <f>HYPERLINK("http://www.uniprot.org/uniprot/I3SLJ1","tr|I3SLJ1|I3SLJ1_MEDTR")</f>
        <v>tr|I3SLJ1|I3SLJ1_MEDTR</v>
      </c>
      <c r="D6773" t="s">
        <v>22</v>
      </c>
      <c r="E6773">
        <v>83.56</v>
      </c>
      <c r="F6773">
        <v>219</v>
      </c>
      <c r="G6773">
        <v>36</v>
      </c>
      <c r="H6773">
        <v>0</v>
      </c>
      <c r="I6773">
        <v>1</v>
      </c>
      <c r="J6773">
        <v>657</v>
      </c>
      <c r="K6773">
        <v>1</v>
      </c>
      <c r="L6773">
        <v>1</v>
      </c>
      <c r="M6773">
        <v>219</v>
      </c>
      <c r="N6773" t="s">
        <v>18</v>
      </c>
      <c r="O6773" s="1">
        <v>4.9095100000000002E-104</v>
      </c>
      <c r="P6773">
        <v>981</v>
      </c>
    </row>
    <row r="6774" spans="1:16" x14ac:dyDescent="0.25">
      <c r="A6774" t="s">
        <v>10189</v>
      </c>
      <c r="B6774">
        <v>1143</v>
      </c>
      <c r="C6774" s="3" t="str">
        <f>HYPERLINK("http://www.uniprot.org/uniprot/C7FDI5","tr|C7FDI5|C7FDI5_SOYBN")</f>
        <v>tr|C7FDI5|C7FDI5_SOYBN</v>
      </c>
      <c r="D6774" t="s">
        <v>717</v>
      </c>
      <c r="E6774">
        <v>49.17</v>
      </c>
      <c r="F6774">
        <v>362</v>
      </c>
      <c r="G6774">
        <v>184</v>
      </c>
      <c r="H6774">
        <v>4</v>
      </c>
      <c r="I6774">
        <v>1</v>
      </c>
      <c r="J6774">
        <v>1074</v>
      </c>
      <c r="K6774">
        <v>1</v>
      </c>
      <c r="L6774">
        <v>704</v>
      </c>
      <c r="M6774">
        <v>1060</v>
      </c>
      <c r="N6774" t="s">
        <v>18</v>
      </c>
      <c r="O6774" s="1">
        <v>1.2507500000000001E-96</v>
      </c>
      <c r="P6774">
        <v>921</v>
      </c>
    </row>
    <row r="6775" spans="1:16" x14ac:dyDescent="0.25">
      <c r="A6775" t="s">
        <v>10190</v>
      </c>
      <c r="B6775">
        <v>1989</v>
      </c>
      <c r="C6775" s="3" t="str">
        <f>HYPERLINK("http://www.uniprot.org/uniprot/G8A346","tr|G8A346|G8A346_MEDTR")</f>
        <v>tr|G8A346|G8A346_MEDTR</v>
      </c>
      <c r="D6775" t="s">
        <v>10191</v>
      </c>
      <c r="E6775">
        <v>86.72</v>
      </c>
      <c r="F6775">
        <v>663</v>
      </c>
      <c r="G6775">
        <v>88</v>
      </c>
      <c r="H6775">
        <v>1</v>
      </c>
      <c r="I6775">
        <v>1</v>
      </c>
      <c r="J6775">
        <v>1986</v>
      </c>
      <c r="K6775">
        <v>1</v>
      </c>
      <c r="L6775">
        <v>1</v>
      </c>
      <c r="M6775">
        <v>663</v>
      </c>
      <c r="N6775" t="s">
        <v>18</v>
      </c>
      <c r="O6775">
        <v>0</v>
      </c>
      <c r="P6775">
        <v>3009</v>
      </c>
    </row>
    <row r="6776" spans="1:16" x14ac:dyDescent="0.25">
      <c r="A6776" t="s">
        <v>10192</v>
      </c>
      <c r="B6776">
        <v>1149</v>
      </c>
      <c r="C6776" s="3" t="str">
        <f>HYPERLINK("http://www.uniprot.org/uniprot/G7IVR2","tr|G7IVR2|G7IVR2_MEDTR")</f>
        <v>tr|G7IVR2|G7IVR2_MEDTR</v>
      </c>
      <c r="D6776" t="s">
        <v>10193</v>
      </c>
      <c r="E6776">
        <v>44.6</v>
      </c>
      <c r="F6776">
        <v>343</v>
      </c>
      <c r="G6776">
        <v>190</v>
      </c>
      <c r="H6776">
        <v>10</v>
      </c>
      <c r="I6776">
        <v>109</v>
      </c>
      <c r="J6776">
        <v>1107</v>
      </c>
      <c r="K6776">
        <v>1</v>
      </c>
      <c r="L6776">
        <v>33</v>
      </c>
      <c r="M6776">
        <v>369</v>
      </c>
      <c r="N6776" t="s">
        <v>18</v>
      </c>
      <c r="O6776" s="1">
        <v>1.8342300000000001E-71</v>
      </c>
      <c r="P6776">
        <v>704</v>
      </c>
    </row>
    <row r="6777" spans="1:16" x14ac:dyDescent="0.25">
      <c r="A6777" t="s">
        <v>10194</v>
      </c>
      <c r="B6777">
        <v>2136</v>
      </c>
      <c r="C6777" s="3" t="str">
        <f>HYPERLINK("http://www.uniprot.org/uniprot/G7L9Y0","tr|G7L9Y0|G7L9Y0_MEDTR")</f>
        <v>tr|G7L9Y0|G7L9Y0_MEDTR</v>
      </c>
      <c r="D6777" t="s">
        <v>10195</v>
      </c>
      <c r="E6777">
        <v>74.959999999999994</v>
      </c>
      <c r="F6777">
        <v>719</v>
      </c>
      <c r="G6777">
        <v>180</v>
      </c>
      <c r="H6777">
        <v>8</v>
      </c>
      <c r="I6777">
        <v>1</v>
      </c>
      <c r="J6777">
        <v>2133</v>
      </c>
      <c r="K6777">
        <v>1</v>
      </c>
      <c r="L6777">
        <v>1</v>
      </c>
      <c r="M6777">
        <v>716</v>
      </c>
      <c r="N6777" t="s">
        <v>18</v>
      </c>
      <c r="O6777">
        <v>0</v>
      </c>
      <c r="P6777">
        <v>2686</v>
      </c>
    </row>
    <row r="6778" spans="1:16" x14ac:dyDescent="0.25">
      <c r="A6778" t="s">
        <v>10196</v>
      </c>
      <c r="B6778">
        <v>222</v>
      </c>
      <c r="C6778" s="3" t="str">
        <f>HYPERLINK("http://www.uniprot.org/uniprot/G7KCE2","tr|G7KCE2|G7KCE2_MEDTR")</f>
        <v>tr|G7KCE2|G7KCE2_MEDTR</v>
      </c>
      <c r="D6778" t="s">
        <v>10197</v>
      </c>
      <c r="E6778">
        <v>75</v>
      </c>
      <c r="F6778">
        <v>60</v>
      </c>
      <c r="G6778">
        <v>15</v>
      </c>
      <c r="H6778">
        <v>0</v>
      </c>
      <c r="I6778">
        <v>1</v>
      </c>
      <c r="J6778">
        <v>180</v>
      </c>
      <c r="K6778">
        <v>1</v>
      </c>
      <c r="L6778">
        <v>1</v>
      </c>
      <c r="M6778">
        <v>59</v>
      </c>
      <c r="N6778" t="s">
        <v>18</v>
      </c>
      <c r="O6778" s="1">
        <v>8.6988899999999995E-18</v>
      </c>
      <c r="P6778">
        <v>235</v>
      </c>
    </row>
    <row r="6779" spans="1:16" x14ac:dyDescent="0.25">
      <c r="A6779" t="s">
        <v>10198</v>
      </c>
      <c r="B6779">
        <v>744</v>
      </c>
      <c r="C6779" s="3" t="str">
        <f>HYPERLINK("http://www.uniprot.org/uniprot/G7L587","tr|G7L587|G7L587_MEDTR")</f>
        <v>tr|G7L587|G7L587_MEDTR</v>
      </c>
      <c r="D6779" t="s">
        <v>10043</v>
      </c>
      <c r="E6779">
        <v>69.87</v>
      </c>
      <c r="F6779">
        <v>249</v>
      </c>
      <c r="G6779">
        <v>75</v>
      </c>
      <c r="H6779">
        <v>2</v>
      </c>
      <c r="I6779">
        <v>1</v>
      </c>
      <c r="J6779">
        <v>741</v>
      </c>
      <c r="K6779">
        <v>1</v>
      </c>
      <c r="L6779">
        <v>3</v>
      </c>
      <c r="M6779">
        <v>251</v>
      </c>
      <c r="N6779" t="s">
        <v>18</v>
      </c>
      <c r="O6779" s="1">
        <v>1.43293E-103</v>
      </c>
      <c r="P6779">
        <v>978</v>
      </c>
    </row>
    <row r="6780" spans="1:16" x14ac:dyDescent="0.25">
      <c r="A6780" t="s">
        <v>10199</v>
      </c>
      <c r="B6780">
        <v>1386</v>
      </c>
      <c r="C6780" s="3" t="str">
        <f>HYPERLINK("http://www.uniprot.org/uniprot/K7MNX2","tr|K7MNX2|K7MNX2_SOYBN")</f>
        <v>tr|K7MNX2|K7MNX2_SOYBN</v>
      </c>
      <c r="D6780" t="s">
        <v>28</v>
      </c>
      <c r="E6780">
        <v>24.69</v>
      </c>
      <c r="F6780">
        <v>247</v>
      </c>
      <c r="G6780">
        <v>186</v>
      </c>
      <c r="H6780">
        <v>22</v>
      </c>
      <c r="I6780">
        <v>313</v>
      </c>
      <c r="J6780">
        <v>987</v>
      </c>
      <c r="K6780">
        <v>1</v>
      </c>
      <c r="L6780">
        <v>274</v>
      </c>
      <c r="M6780">
        <v>514</v>
      </c>
      <c r="N6780" t="s">
        <v>18</v>
      </c>
      <c r="O6780" s="1">
        <v>5.0952899999999998E-13</v>
      </c>
      <c r="P6780">
        <v>201</v>
      </c>
    </row>
    <row r="6781" spans="1:16" x14ac:dyDescent="0.25">
      <c r="A6781" t="s">
        <v>10200</v>
      </c>
      <c r="B6781">
        <v>339</v>
      </c>
      <c r="C6781" s="3" t="str">
        <f>HYPERLINK("http://www.uniprot.org/uniprot/G7LJ02","tr|G7LJ02|G7LJ02_MEDTR")</f>
        <v>tr|G7LJ02|G7LJ02_MEDTR</v>
      </c>
      <c r="D6781" t="s">
        <v>10201</v>
      </c>
      <c r="E6781">
        <v>70.959999999999994</v>
      </c>
      <c r="F6781">
        <v>93</v>
      </c>
      <c r="G6781">
        <v>27</v>
      </c>
      <c r="H6781">
        <v>2</v>
      </c>
      <c r="I6781">
        <v>1</v>
      </c>
      <c r="J6781">
        <v>273</v>
      </c>
      <c r="K6781">
        <v>1</v>
      </c>
      <c r="L6781">
        <v>1</v>
      </c>
      <c r="M6781">
        <v>91</v>
      </c>
      <c r="N6781" t="s">
        <v>18</v>
      </c>
      <c r="O6781" s="1">
        <v>5.2121000000000002E-31</v>
      </c>
      <c r="P6781">
        <v>349</v>
      </c>
    </row>
    <row r="6782" spans="1:16" x14ac:dyDescent="0.25">
      <c r="A6782" t="s">
        <v>10202</v>
      </c>
      <c r="B6782">
        <v>2013</v>
      </c>
      <c r="C6782" s="3" t="str">
        <f>HYPERLINK("http://www.uniprot.org/uniprot/I1KHW2","tr|I1KHW2|I1KHW2_SOYBN")</f>
        <v>tr|I1KHW2|I1KHW2_SOYBN</v>
      </c>
      <c r="D6782" t="s">
        <v>71</v>
      </c>
      <c r="E6782">
        <v>74.42</v>
      </c>
      <c r="F6782">
        <v>696</v>
      </c>
      <c r="G6782">
        <v>178</v>
      </c>
      <c r="H6782">
        <v>26</v>
      </c>
      <c r="I6782">
        <v>1</v>
      </c>
      <c r="J6782">
        <v>2010</v>
      </c>
      <c r="K6782">
        <v>1</v>
      </c>
      <c r="L6782">
        <v>18</v>
      </c>
      <c r="M6782">
        <v>703</v>
      </c>
      <c r="N6782" t="s">
        <v>18</v>
      </c>
      <c r="O6782">
        <v>0</v>
      </c>
      <c r="P6782">
        <v>2493</v>
      </c>
    </row>
    <row r="6783" spans="1:16" x14ac:dyDescent="0.25">
      <c r="A6783" t="s">
        <v>10203</v>
      </c>
      <c r="B6783">
        <v>960</v>
      </c>
      <c r="C6783" s="3" t="str">
        <f>HYPERLINK("http://www.uniprot.org/uniprot/G7L3Y9","tr|G7L3Y9|G7L3Y9_MEDTR")</f>
        <v>tr|G7L3Y9|G7L3Y9_MEDTR</v>
      </c>
      <c r="D6783" t="s">
        <v>10204</v>
      </c>
      <c r="E6783">
        <v>71.61</v>
      </c>
      <c r="F6783">
        <v>303</v>
      </c>
      <c r="G6783">
        <v>86</v>
      </c>
      <c r="H6783">
        <v>0</v>
      </c>
      <c r="I6783">
        <v>49</v>
      </c>
      <c r="J6783">
        <v>957</v>
      </c>
      <c r="K6783">
        <v>1</v>
      </c>
      <c r="L6783">
        <v>10</v>
      </c>
      <c r="M6783">
        <v>306</v>
      </c>
      <c r="N6783" t="s">
        <v>18</v>
      </c>
      <c r="O6783" s="1">
        <v>5.3362000000000005E-116</v>
      </c>
      <c r="P6783">
        <v>1087</v>
      </c>
    </row>
    <row r="6784" spans="1:16" x14ac:dyDescent="0.25">
      <c r="A6784" t="s">
        <v>10205</v>
      </c>
      <c r="B6784">
        <v>720</v>
      </c>
      <c r="C6784" s="3" t="str">
        <f>HYPERLINK("http://www.uniprot.org/uniprot/G7ILG7","tr|G7ILG7|G7ILG7_MEDTR")</f>
        <v>tr|G7ILG7|G7ILG7_MEDTR</v>
      </c>
      <c r="D6784" t="s">
        <v>9973</v>
      </c>
      <c r="E6784">
        <v>70.16</v>
      </c>
      <c r="F6784">
        <v>238</v>
      </c>
      <c r="G6784">
        <v>71</v>
      </c>
      <c r="H6784">
        <v>11</v>
      </c>
      <c r="I6784">
        <v>4</v>
      </c>
      <c r="J6784">
        <v>684</v>
      </c>
      <c r="K6784">
        <v>1</v>
      </c>
      <c r="L6784">
        <v>79</v>
      </c>
      <c r="M6784">
        <v>278</v>
      </c>
      <c r="N6784" t="s">
        <v>18</v>
      </c>
      <c r="O6784" s="1">
        <v>1.30966E-82</v>
      </c>
      <c r="P6784">
        <v>797</v>
      </c>
    </row>
    <row r="6785" spans="1:16" x14ac:dyDescent="0.25">
      <c r="A6785" t="s">
        <v>10206</v>
      </c>
      <c r="B6785">
        <v>1320</v>
      </c>
      <c r="C6785" s="3" t="str">
        <f>HYPERLINK("http://www.uniprot.org/uniprot/G7IR68","tr|G7IR68|G7IR68_MEDTR")</f>
        <v>tr|G7IR68|G7IR68_MEDTR</v>
      </c>
      <c r="D6785" t="s">
        <v>10207</v>
      </c>
      <c r="E6785">
        <v>48.19</v>
      </c>
      <c r="F6785">
        <v>442</v>
      </c>
      <c r="G6785">
        <v>229</v>
      </c>
      <c r="H6785">
        <v>35</v>
      </c>
      <c r="I6785">
        <v>4</v>
      </c>
      <c r="J6785">
        <v>1224</v>
      </c>
      <c r="K6785">
        <v>1</v>
      </c>
      <c r="L6785">
        <v>3</v>
      </c>
      <c r="M6785">
        <v>401</v>
      </c>
      <c r="N6785" t="s">
        <v>18</v>
      </c>
      <c r="O6785" s="1">
        <v>1.9446299999999999E-91</v>
      </c>
      <c r="P6785">
        <v>877</v>
      </c>
    </row>
    <row r="6786" spans="1:16" x14ac:dyDescent="0.25">
      <c r="A6786" t="s">
        <v>10208</v>
      </c>
      <c r="B6786">
        <v>1692</v>
      </c>
      <c r="C6786" s="3" t="str">
        <f>HYPERLINK("http://www.uniprot.org/uniprot/I1L1V2","tr|I1L1V2|I1L1V2_SOYBN")</f>
        <v>tr|I1L1V2|I1L1V2_SOYBN</v>
      </c>
      <c r="D6786" t="s">
        <v>28</v>
      </c>
      <c r="E6786">
        <v>82.74</v>
      </c>
      <c r="F6786">
        <v>568</v>
      </c>
      <c r="G6786">
        <v>98</v>
      </c>
      <c r="H6786">
        <v>5</v>
      </c>
      <c r="I6786">
        <v>1</v>
      </c>
      <c r="J6786">
        <v>1689</v>
      </c>
      <c r="K6786">
        <v>1</v>
      </c>
      <c r="L6786">
        <v>1</v>
      </c>
      <c r="M6786">
        <v>567</v>
      </c>
      <c r="N6786" t="s">
        <v>18</v>
      </c>
      <c r="O6786">
        <v>0</v>
      </c>
      <c r="P6786">
        <v>2415</v>
      </c>
    </row>
    <row r="6787" spans="1:16" x14ac:dyDescent="0.25">
      <c r="A6787" t="s">
        <v>10209</v>
      </c>
      <c r="B6787">
        <v>987</v>
      </c>
      <c r="C6787" s="3" t="str">
        <f>HYPERLINK("http://www.uniprot.org/uniprot/I1M752","tr|I1M752|I1M752_SOYBN")</f>
        <v>tr|I1M752|I1M752_SOYBN</v>
      </c>
      <c r="D6787" t="s">
        <v>71</v>
      </c>
      <c r="E6787">
        <v>81.19</v>
      </c>
      <c r="F6787">
        <v>319</v>
      </c>
      <c r="G6787">
        <v>60</v>
      </c>
      <c r="H6787">
        <v>1</v>
      </c>
      <c r="I6787">
        <v>1</v>
      </c>
      <c r="J6787">
        <v>954</v>
      </c>
      <c r="K6787">
        <v>1</v>
      </c>
      <c r="L6787">
        <v>106</v>
      </c>
      <c r="M6787">
        <v>424</v>
      </c>
      <c r="N6787" t="s">
        <v>18</v>
      </c>
      <c r="O6787" s="1">
        <v>8.2137500000000002E-144</v>
      </c>
      <c r="P6787">
        <v>1327</v>
      </c>
    </row>
    <row r="6788" spans="1:16" x14ac:dyDescent="0.25">
      <c r="A6788" t="s">
        <v>10210</v>
      </c>
      <c r="B6788">
        <v>1806</v>
      </c>
      <c r="C6788" s="3" t="str">
        <f>HYPERLINK("http://www.uniprot.org/uniprot/K4B2V6","tr|K4B2V6|K4B2V6_SOLLC")</f>
        <v>tr|K4B2V6|K4B2V6_SOLLC</v>
      </c>
      <c r="D6788" t="s">
        <v>10211</v>
      </c>
      <c r="E6788">
        <v>85.69</v>
      </c>
      <c r="F6788">
        <v>601</v>
      </c>
      <c r="G6788">
        <v>86</v>
      </c>
      <c r="H6788">
        <v>0</v>
      </c>
      <c r="I6788">
        <v>1</v>
      </c>
      <c r="J6788">
        <v>1803</v>
      </c>
      <c r="K6788">
        <v>1</v>
      </c>
      <c r="L6788">
        <v>1</v>
      </c>
      <c r="M6788">
        <v>597</v>
      </c>
      <c r="N6788" t="s">
        <v>18</v>
      </c>
      <c r="O6788">
        <v>0</v>
      </c>
      <c r="P6788">
        <v>2688</v>
      </c>
    </row>
    <row r="6789" spans="1:16" x14ac:dyDescent="0.25">
      <c r="A6789" t="s">
        <v>10212</v>
      </c>
      <c r="B6789">
        <v>1410</v>
      </c>
      <c r="C6789" s="3" t="str">
        <f>HYPERLINK("http://www.uniprot.org/uniprot/A2Q2T1","tr|A2Q2T1|A2Q2T1_MEDTR")</f>
        <v>tr|A2Q2T1|A2Q2T1_MEDTR</v>
      </c>
      <c r="D6789" t="s">
        <v>337</v>
      </c>
      <c r="E6789">
        <v>77.94</v>
      </c>
      <c r="F6789">
        <v>340</v>
      </c>
      <c r="G6789">
        <v>75</v>
      </c>
      <c r="H6789">
        <v>18</v>
      </c>
      <c r="I6789">
        <v>406</v>
      </c>
      <c r="J6789">
        <v>1371</v>
      </c>
      <c r="K6789">
        <v>1</v>
      </c>
      <c r="L6789">
        <v>138</v>
      </c>
      <c r="M6789">
        <v>477</v>
      </c>
      <c r="N6789" t="s">
        <v>18</v>
      </c>
      <c r="O6789" s="1">
        <v>4.2526500000000002E-148</v>
      </c>
      <c r="P6789">
        <v>1366</v>
      </c>
    </row>
    <row r="6790" spans="1:16" x14ac:dyDescent="0.25">
      <c r="A6790" t="s">
        <v>10213</v>
      </c>
      <c r="B6790">
        <v>1869</v>
      </c>
      <c r="C6790" s="3" t="str">
        <f>HYPERLINK("http://www.uniprot.org/uniprot/A2Q5C6","tr|A2Q5C6|A2Q5C6_MEDTR")</f>
        <v>tr|A2Q5C6|A2Q5C6_MEDTR</v>
      </c>
      <c r="D6790" t="s">
        <v>10214</v>
      </c>
      <c r="E6790">
        <v>76.569999999999993</v>
      </c>
      <c r="F6790">
        <v>649</v>
      </c>
      <c r="G6790">
        <v>152</v>
      </c>
      <c r="H6790">
        <v>27</v>
      </c>
      <c r="I6790">
        <v>1</v>
      </c>
      <c r="J6790">
        <v>1866</v>
      </c>
      <c r="K6790">
        <v>1</v>
      </c>
      <c r="L6790">
        <v>1</v>
      </c>
      <c r="M6790">
        <v>638</v>
      </c>
      <c r="N6790" t="s">
        <v>18</v>
      </c>
      <c r="O6790">
        <v>0</v>
      </c>
      <c r="P6790">
        <v>2666</v>
      </c>
    </row>
    <row r="6791" spans="1:16" x14ac:dyDescent="0.25">
      <c r="A6791" t="s">
        <v>10215</v>
      </c>
      <c r="B6791">
        <v>900</v>
      </c>
      <c r="C6791" s="3" t="str">
        <f>HYPERLINK("http://www.uniprot.org/uniprot/I1KZ12","tr|I1KZ12|I1KZ12_SOYBN")</f>
        <v>tr|I1KZ12|I1KZ12_SOYBN</v>
      </c>
      <c r="D6791" t="s">
        <v>71</v>
      </c>
      <c r="E6791">
        <v>54.12</v>
      </c>
      <c r="F6791">
        <v>303</v>
      </c>
      <c r="G6791">
        <v>139</v>
      </c>
      <c r="H6791">
        <v>4</v>
      </c>
      <c r="I6791">
        <v>1</v>
      </c>
      <c r="J6791">
        <v>897</v>
      </c>
      <c r="K6791">
        <v>1</v>
      </c>
      <c r="L6791">
        <v>1</v>
      </c>
      <c r="M6791">
        <v>285</v>
      </c>
      <c r="N6791" t="s">
        <v>18</v>
      </c>
      <c r="O6791" s="1">
        <v>1.77731E-78</v>
      </c>
      <c r="P6791">
        <v>763</v>
      </c>
    </row>
    <row r="6792" spans="1:16" x14ac:dyDescent="0.25">
      <c r="A6792" t="s">
        <v>10216</v>
      </c>
      <c r="B6792">
        <v>588</v>
      </c>
      <c r="C6792" s="3" t="str">
        <f>HYPERLINK("http://www.uniprot.org/uniprot/G7I9H5","tr|G7I9H5|G7I9H5_MEDTR")</f>
        <v>tr|G7I9H5|G7I9H5_MEDTR</v>
      </c>
      <c r="D6792" t="s">
        <v>10217</v>
      </c>
      <c r="E6792">
        <v>88.61</v>
      </c>
      <c r="F6792">
        <v>202</v>
      </c>
      <c r="G6792">
        <v>23</v>
      </c>
      <c r="H6792">
        <v>7</v>
      </c>
      <c r="I6792">
        <v>1</v>
      </c>
      <c r="J6792">
        <v>585</v>
      </c>
      <c r="K6792">
        <v>1</v>
      </c>
      <c r="L6792">
        <v>1</v>
      </c>
      <c r="M6792">
        <v>202</v>
      </c>
      <c r="N6792" t="s">
        <v>18</v>
      </c>
      <c r="O6792" s="1">
        <v>1.91739E-89</v>
      </c>
      <c r="P6792">
        <v>854</v>
      </c>
    </row>
    <row r="6793" spans="1:16" x14ac:dyDescent="0.25">
      <c r="A6793" t="s">
        <v>10218</v>
      </c>
      <c r="B6793">
        <v>4323</v>
      </c>
      <c r="C6793" s="3" t="str">
        <f>HYPERLINK("http://www.uniprot.org/uniprot/I1LYS8","tr|I1LYS8|I1LYS8_SOYBN")</f>
        <v>tr|I1LYS8|I1LYS8_SOYBN</v>
      </c>
      <c r="D6793" t="s">
        <v>28</v>
      </c>
      <c r="E6793">
        <v>82.54</v>
      </c>
      <c r="F6793">
        <v>1444</v>
      </c>
      <c r="G6793">
        <v>252</v>
      </c>
      <c r="H6793">
        <v>4</v>
      </c>
      <c r="I6793">
        <v>1</v>
      </c>
      <c r="J6793">
        <v>4320</v>
      </c>
      <c r="K6793">
        <v>1</v>
      </c>
      <c r="L6793">
        <v>1</v>
      </c>
      <c r="M6793">
        <v>1428</v>
      </c>
      <c r="N6793" t="s">
        <v>18</v>
      </c>
      <c r="O6793">
        <v>0</v>
      </c>
      <c r="P6793">
        <v>5912</v>
      </c>
    </row>
    <row r="6794" spans="1:16" x14ac:dyDescent="0.25">
      <c r="A6794" t="s">
        <v>10219</v>
      </c>
      <c r="B6794">
        <v>1059</v>
      </c>
      <c r="C6794" s="3" t="str">
        <f>HYPERLINK("http://www.uniprot.org/uniprot/I1MAC8","tr|I1MAC8|I1MAC8_SOYBN")</f>
        <v>tr|I1MAC8|I1MAC8_SOYBN</v>
      </c>
      <c r="D6794" t="s">
        <v>71</v>
      </c>
      <c r="E6794">
        <v>75.52</v>
      </c>
      <c r="F6794">
        <v>384</v>
      </c>
      <c r="G6794">
        <v>94</v>
      </c>
      <c r="H6794">
        <v>32</v>
      </c>
      <c r="I6794">
        <v>1</v>
      </c>
      <c r="J6794">
        <v>1056</v>
      </c>
      <c r="K6794">
        <v>1</v>
      </c>
      <c r="L6794">
        <v>1</v>
      </c>
      <c r="M6794">
        <v>382</v>
      </c>
      <c r="N6794" t="s">
        <v>18</v>
      </c>
      <c r="O6794" s="1">
        <v>7.5828800000000001E-154</v>
      </c>
      <c r="P6794">
        <v>1414</v>
      </c>
    </row>
    <row r="6795" spans="1:16" x14ac:dyDescent="0.25">
      <c r="A6795" t="s">
        <v>10220</v>
      </c>
      <c r="B6795">
        <v>1905</v>
      </c>
      <c r="C6795" s="3" t="str">
        <f>HYPERLINK("http://www.uniprot.org/uniprot/G7I8E2","tr|G7I8E2|G7I8E2_MEDTR")</f>
        <v>tr|G7I8E2|G7I8E2_MEDTR</v>
      </c>
      <c r="D6795" t="s">
        <v>10221</v>
      </c>
      <c r="E6795">
        <v>82.94</v>
      </c>
      <c r="F6795">
        <v>469</v>
      </c>
      <c r="G6795">
        <v>80</v>
      </c>
      <c r="H6795">
        <v>4</v>
      </c>
      <c r="I6795">
        <v>508</v>
      </c>
      <c r="J6795">
        <v>1902</v>
      </c>
      <c r="K6795">
        <v>1</v>
      </c>
      <c r="L6795">
        <v>433</v>
      </c>
      <c r="M6795">
        <v>901</v>
      </c>
      <c r="N6795" t="s">
        <v>18</v>
      </c>
      <c r="O6795">
        <v>0</v>
      </c>
      <c r="P6795">
        <v>1966</v>
      </c>
    </row>
    <row r="6796" spans="1:16" x14ac:dyDescent="0.25">
      <c r="A6796" t="s">
        <v>10222</v>
      </c>
      <c r="B6796">
        <v>1332</v>
      </c>
      <c r="C6796" s="3" t="str">
        <f>HYPERLINK("http://www.uniprot.org/uniprot/G7J9M4","tr|G7J9M4|G7J9M4_MEDTR")</f>
        <v>tr|G7J9M4|G7J9M4_MEDTR</v>
      </c>
      <c r="D6796" t="s">
        <v>10223</v>
      </c>
      <c r="E6796">
        <v>92.84</v>
      </c>
      <c r="F6796">
        <v>447</v>
      </c>
      <c r="G6796">
        <v>32</v>
      </c>
      <c r="H6796">
        <v>4</v>
      </c>
      <c r="I6796">
        <v>1</v>
      </c>
      <c r="J6796">
        <v>1329</v>
      </c>
      <c r="K6796">
        <v>1</v>
      </c>
      <c r="L6796">
        <v>1</v>
      </c>
      <c r="M6796">
        <v>447</v>
      </c>
      <c r="N6796" t="s">
        <v>18</v>
      </c>
      <c r="O6796">
        <v>0</v>
      </c>
      <c r="P6796">
        <v>2222</v>
      </c>
    </row>
    <row r="6797" spans="1:16" x14ac:dyDescent="0.25">
      <c r="A6797" t="s">
        <v>10224</v>
      </c>
      <c r="B6797">
        <v>1323</v>
      </c>
      <c r="C6797" s="3" t="str">
        <f>HYPERLINK("http://www.uniprot.org/uniprot/I1LNB5","tr|I1LNB5|I1LNB5_SOYBN")</f>
        <v>tr|I1LNB5|I1LNB5_SOYBN</v>
      </c>
      <c r="D6797" t="s">
        <v>71</v>
      </c>
      <c r="E6797">
        <v>74.59</v>
      </c>
      <c r="F6797">
        <v>433</v>
      </c>
      <c r="G6797">
        <v>110</v>
      </c>
      <c r="H6797">
        <v>0</v>
      </c>
      <c r="I6797">
        <v>22</v>
      </c>
      <c r="J6797">
        <v>1320</v>
      </c>
      <c r="K6797">
        <v>1</v>
      </c>
      <c r="L6797">
        <v>2</v>
      </c>
      <c r="M6797">
        <v>433</v>
      </c>
      <c r="N6797" t="s">
        <v>18</v>
      </c>
      <c r="O6797">
        <v>0</v>
      </c>
      <c r="P6797">
        <v>1745</v>
      </c>
    </row>
    <row r="6798" spans="1:16" x14ac:dyDescent="0.25">
      <c r="A6798" t="s">
        <v>10225</v>
      </c>
      <c r="B6798">
        <v>1467</v>
      </c>
      <c r="C6798" s="3" t="str">
        <f>HYPERLINK("http://www.uniprot.org/uniprot/A1BPP8","tr|A1BPP8|A1BPP8_MEDTR")</f>
        <v>tr|A1BPP8|A1BPP8_MEDTR</v>
      </c>
      <c r="D6798" t="s">
        <v>10226</v>
      </c>
      <c r="E6798">
        <v>92.82</v>
      </c>
      <c r="F6798">
        <v>474</v>
      </c>
      <c r="G6798">
        <v>34</v>
      </c>
      <c r="H6798">
        <v>0</v>
      </c>
      <c r="I6798">
        <v>43</v>
      </c>
      <c r="J6798">
        <v>1464</v>
      </c>
      <c r="K6798">
        <v>1</v>
      </c>
      <c r="L6798">
        <v>65</v>
      </c>
      <c r="M6798">
        <v>538</v>
      </c>
      <c r="N6798" t="s">
        <v>18</v>
      </c>
      <c r="O6798">
        <v>0</v>
      </c>
      <c r="P6798">
        <v>2292</v>
      </c>
    </row>
    <row r="6799" spans="1:16" x14ac:dyDescent="0.25">
      <c r="A6799" t="s">
        <v>10227</v>
      </c>
      <c r="B6799">
        <v>930</v>
      </c>
      <c r="C6799" s="3" t="str">
        <f>HYPERLINK("http://www.uniprot.org/uniprot/G7L7D6","tr|G7L7D6|G7L7D6_MEDTR")</f>
        <v>tr|G7L7D6|G7L7D6_MEDTR</v>
      </c>
      <c r="D6799" t="s">
        <v>10228</v>
      </c>
      <c r="E6799">
        <v>93.72</v>
      </c>
      <c r="F6799">
        <v>239</v>
      </c>
      <c r="G6799">
        <v>15</v>
      </c>
      <c r="H6799">
        <v>0</v>
      </c>
      <c r="I6799">
        <v>211</v>
      </c>
      <c r="J6799">
        <v>927</v>
      </c>
      <c r="K6799">
        <v>1</v>
      </c>
      <c r="L6799">
        <v>7</v>
      </c>
      <c r="M6799">
        <v>245</v>
      </c>
      <c r="N6799" t="s">
        <v>18</v>
      </c>
      <c r="O6799" s="1">
        <v>3.9680700000000002E-129</v>
      </c>
      <c r="P6799">
        <v>1200</v>
      </c>
    </row>
    <row r="6800" spans="1:16" x14ac:dyDescent="0.25">
      <c r="A6800" t="s">
        <v>10229</v>
      </c>
      <c r="B6800">
        <v>756</v>
      </c>
      <c r="C6800" s="3" t="str">
        <f>HYPERLINK("http://www.uniprot.org/uniprot/I3SRE1","tr|I3SRE1|I3SRE1_MEDTR")</f>
        <v>tr|I3SRE1|I3SRE1_MEDTR</v>
      </c>
      <c r="D6800" t="s">
        <v>22</v>
      </c>
      <c r="E6800">
        <v>63.56</v>
      </c>
      <c r="F6800">
        <v>247</v>
      </c>
      <c r="G6800">
        <v>90</v>
      </c>
      <c r="H6800">
        <v>0</v>
      </c>
      <c r="I6800">
        <v>1</v>
      </c>
      <c r="J6800">
        <v>741</v>
      </c>
      <c r="K6800">
        <v>1</v>
      </c>
      <c r="L6800">
        <v>1</v>
      </c>
      <c r="M6800">
        <v>210</v>
      </c>
      <c r="N6800" t="s">
        <v>18</v>
      </c>
      <c r="O6800" s="1">
        <v>4.9731900000000001E-83</v>
      </c>
      <c r="P6800">
        <v>801</v>
      </c>
    </row>
    <row r="6801" spans="1:16" x14ac:dyDescent="0.25">
      <c r="A6801" t="s">
        <v>10230</v>
      </c>
      <c r="B6801">
        <v>759</v>
      </c>
      <c r="C6801" s="3" t="str">
        <f>HYPERLINK("http://www.uniprot.org/uniprot/G7JTP2","tr|G7JTP2|G7JTP2_MEDTR")</f>
        <v>tr|G7JTP2|G7JTP2_MEDTR</v>
      </c>
      <c r="D6801" t="s">
        <v>10231</v>
      </c>
      <c r="E6801">
        <v>97.22</v>
      </c>
      <c r="F6801">
        <v>252</v>
      </c>
      <c r="G6801">
        <v>7</v>
      </c>
      <c r="H6801">
        <v>0</v>
      </c>
      <c r="I6801">
        <v>1</v>
      </c>
      <c r="J6801">
        <v>756</v>
      </c>
      <c r="K6801">
        <v>1</v>
      </c>
      <c r="L6801">
        <v>1</v>
      </c>
      <c r="M6801">
        <v>252</v>
      </c>
      <c r="N6801" t="s">
        <v>18</v>
      </c>
      <c r="O6801" s="1">
        <v>7.3782499999999998E-135</v>
      </c>
      <c r="P6801">
        <v>1248</v>
      </c>
    </row>
    <row r="6802" spans="1:16" x14ac:dyDescent="0.25">
      <c r="A6802" t="s">
        <v>10232</v>
      </c>
      <c r="B6802">
        <v>876</v>
      </c>
      <c r="C6802" s="3" t="str">
        <f>HYPERLINK("http://www.uniprot.org/uniprot/G7JTE5","tr|G7JTE5|G7JTE5_MEDTR")</f>
        <v>tr|G7JTE5|G7JTE5_MEDTR</v>
      </c>
      <c r="D6802" t="s">
        <v>10233</v>
      </c>
      <c r="E6802">
        <v>86.41</v>
      </c>
      <c r="F6802">
        <v>287</v>
      </c>
      <c r="G6802">
        <v>39</v>
      </c>
      <c r="H6802">
        <v>0</v>
      </c>
      <c r="I6802">
        <v>1</v>
      </c>
      <c r="J6802">
        <v>861</v>
      </c>
      <c r="K6802">
        <v>1</v>
      </c>
      <c r="L6802">
        <v>1</v>
      </c>
      <c r="M6802">
        <v>287</v>
      </c>
      <c r="N6802" t="s">
        <v>18</v>
      </c>
      <c r="O6802" s="1">
        <v>1.1462399999999999E-143</v>
      </c>
      <c r="P6802">
        <v>1325</v>
      </c>
    </row>
    <row r="6803" spans="1:16" x14ac:dyDescent="0.25">
      <c r="A6803" t="s">
        <v>10234</v>
      </c>
      <c r="B6803">
        <v>1323</v>
      </c>
      <c r="C6803" s="3" t="str">
        <f>HYPERLINK("http://www.uniprot.org/uniprot/G8A348","tr|G8A348|G8A348_MEDTR")</f>
        <v>tr|G8A348|G8A348_MEDTR</v>
      </c>
      <c r="D6803" t="s">
        <v>10235</v>
      </c>
      <c r="E6803">
        <v>79.75</v>
      </c>
      <c r="F6803">
        <v>415</v>
      </c>
      <c r="G6803">
        <v>84</v>
      </c>
      <c r="H6803">
        <v>2</v>
      </c>
      <c r="I6803">
        <v>79</v>
      </c>
      <c r="J6803">
        <v>1317</v>
      </c>
      <c r="K6803">
        <v>1</v>
      </c>
      <c r="L6803">
        <v>32</v>
      </c>
      <c r="M6803">
        <v>437</v>
      </c>
      <c r="N6803" t="s">
        <v>18</v>
      </c>
      <c r="O6803" s="1">
        <v>1.0086099999999999E-180</v>
      </c>
      <c r="P6803">
        <v>1647</v>
      </c>
    </row>
    <row r="6804" spans="1:16" x14ac:dyDescent="0.25">
      <c r="A6804" t="s">
        <v>10236</v>
      </c>
      <c r="B6804">
        <v>1176</v>
      </c>
      <c r="C6804" s="3" t="str">
        <f>HYPERLINK("http://www.uniprot.org/uniprot/B7FJ14","tr|B7FJ14|B7FJ14_MEDTR")</f>
        <v>tr|B7FJ14|B7FJ14_MEDTR</v>
      </c>
      <c r="D6804" t="s">
        <v>10237</v>
      </c>
      <c r="E6804">
        <v>82.3</v>
      </c>
      <c r="F6804">
        <v>390</v>
      </c>
      <c r="G6804">
        <v>69</v>
      </c>
      <c r="H6804">
        <v>0</v>
      </c>
      <c r="I6804">
        <v>1</v>
      </c>
      <c r="J6804">
        <v>1170</v>
      </c>
      <c r="K6804">
        <v>1</v>
      </c>
      <c r="L6804">
        <v>1</v>
      </c>
      <c r="M6804">
        <v>389</v>
      </c>
      <c r="N6804" t="s">
        <v>18</v>
      </c>
      <c r="O6804" s="1">
        <v>8.8609599999999996E-178</v>
      </c>
      <c r="P6804">
        <v>1621</v>
      </c>
    </row>
    <row r="6805" spans="1:16" x14ac:dyDescent="0.25">
      <c r="A6805" t="s">
        <v>10238</v>
      </c>
      <c r="B6805">
        <v>1281</v>
      </c>
      <c r="C6805" s="3" t="str">
        <f>HYPERLINK("http://www.uniprot.org/uniprot/I1NCS8","tr|I1NCS8|I1NCS8_SOYBN")</f>
        <v>tr|I1NCS8|I1NCS8_SOYBN</v>
      </c>
      <c r="D6805" t="s">
        <v>28</v>
      </c>
      <c r="E6805">
        <v>99.29</v>
      </c>
      <c r="F6805">
        <v>426</v>
      </c>
      <c r="G6805">
        <v>3</v>
      </c>
      <c r="H6805">
        <v>0</v>
      </c>
      <c r="I6805">
        <v>1</v>
      </c>
      <c r="J6805">
        <v>1278</v>
      </c>
      <c r="K6805">
        <v>1</v>
      </c>
      <c r="L6805">
        <v>1</v>
      </c>
      <c r="M6805">
        <v>426</v>
      </c>
      <c r="N6805" t="s">
        <v>18</v>
      </c>
      <c r="O6805">
        <v>0</v>
      </c>
      <c r="P6805">
        <v>2196</v>
      </c>
    </row>
    <row r="6806" spans="1:16" x14ac:dyDescent="0.25">
      <c r="A6806" t="s">
        <v>10239</v>
      </c>
      <c r="B6806">
        <v>2193</v>
      </c>
      <c r="C6806" s="3" t="str">
        <f>HYPERLINK("http://www.uniprot.org/uniprot/A5BE46","tr|A5BE46|A5BE46_VITVI")</f>
        <v>tr|A5BE46|A5BE46_VITVI</v>
      </c>
      <c r="D6806" t="s">
        <v>462</v>
      </c>
      <c r="E6806">
        <v>79.069999999999993</v>
      </c>
      <c r="F6806">
        <v>736</v>
      </c>
      <c r="G6806">
        <v>154</v>
      </c>
      <c r="H6806">
        <v>7</v>
      </c>
      <c r="I6806">
        <v>1</v>
      </c>
      <c r="J6806">
        <v>2187</v>
      </c>
      <c r="K6806">
        <v>1</v>
      </c>
      <c r="L6806">
        <v>618</v>
      </c>
      <c r="M6806">
        <v>1353</v>
      </c>
      <c r="N6806" t="s">
        <v>18</v>
      </c>
      <c r="O6806">
        <v>0</v>
      </c>
      <c r="P6806">
        <v>3117</v>
      </c>
    </row>
    <row r="6807" spans="1:16" x14ac:dyDescent="0.25">
      <c r="A6807" t="s">
        <v>10240</v>
      </c>
      <c r="B6807">
        <v>927</v>
      </c>
      <c r="C6807" s="3" t="str">
        <f>HYPERLINK("http://www.uniprot.org/uniprot/Q2HSV3","tr|Q2HSV3|Q2HSV3_MEDTR")</f>
        <v>tr|Q2HSV3|Q2HSV3_MEDTR</v>
      </c>
      <c r="D6807" t="s">
        <v>9670</v>
      </c>
      <c r="E6807">
        <v>34.31</v>
      </c>
      <c r="F6807">
        <v>169</v>
      </c>
      <c r="G6807">
        <v>111</v>
      </c>
      <c r="H6807">
        <v>5</v>
      </c>
      <c r="I6807">
        <v>265</v>
      </c>
      <c r="J6807">
        <v>756</v>
      </c>
      <c r="K6807">
        <v>1</v>
      </c>
      <c r="L6807">
        <v>400</v>
      </c>
      <c r="M6807">
        <v>562</v>
      </c>
      <c r="N6807" t="s">
        <v>18</v>
      </c>
      <c r="O6807" s="1">
        <v>3.11949E-17</v>
      </c>
      <c r="P6807">
        <v>235</v>
      </c>
    </row>
    <row r="6808" spans="1:16" x14ac:dyDescent="0.25">
      <c r="A6808" t="s">
        <v>10241</v>
      </c>
      <c r="B6808">
        <v>285</v>
      </c>
      <c r="C6808" s="3" t="str">
        <f>HYPERLINK("http://www.uniprot.org/uniprot/K7KX53","tr|K7KX53|K7KX53_SOYBN")</f>
        <v>tr|K7KX53|K7KX53_SOYBN</v>
      </c>
      <c r="D6808" t="s">
        <v>117</v>
      </c>
      <c r="E6808">
        <v>72.88</v>
      </c>
      <c r="F6808">
        <v>59</v>
      </c>
      <c r="G6808">
        <v>16</v>
      </c>
      <c r="H6808">
        <v>0</v>
      </c>
      <c r="I6808">
        <v>85</v>
      </c>
      <c r="J6808">
        <v>261</v>
      </c>
      <c r="K6808">
        <v>1</v>
      </c>
      <c r="L6808">
        <v>30</v>
      </c>
      <c r="M6808">
        <v>88</v>
      </c>
      <c r="N6808" t="s">
        <v>18</v>
      </c>
      <c r="O6808" s="1">
        <v>1.16941E-14</v>
      </c>
      <c r="P6808">
        <v>208</v>
      </c>
    </row>
    <row r="6809" spans="1:16" x14ac:dyDescent="0.25">
      <c r="A6809" t="s">
        <v>10242</v>
      </c>
      <c r="B6809">
        <v>903</v>
      </c>
      <c r="C6809" s="3" t="str">
        <f>HYPERLINK("http://www.uniprot.org/uniprot/K7MNX2","tr|K7MNX2|K7MNX2_SOYBN")</f>
        <v>tr|K7MNX2|K7MNX2_SOYBN</v>
      </c>
      <c r="D6809" t="s">
        <v>28</v>
      </c>
      <c r="E6809">
        <v>23.63</v>
      </c>
      <c r="F6809">
        <v>292</v>
      </c>
      <c r="G6809">
        <v>223</v>
      </c>
      <c r="H6809">
        <v>9</v>
      </c>
      <c r="I6809">
        <v>4</v>
      </c>
      <c r="J6809">
        <v>852</v>
      </c>
      <c r="K6809">
        <v>1</v>
      </c>
      <c r="L6809">
        <v>339</v>
      </c>
      <c r="M6809">
        <v>602</v>
      </c>
      <c r="N6809" t="s">
        <v>18</v>
      </c>
      <c r="O6809" s="1">
        <v>5.6776499999999999E-8</v>
      </c>
      <c r="P6809">
        <v>155</v>
      </c>
    </row>
    <row r="6810" spans="1:16" x14ac:dyDescent="0.25">
      <c r="A6810" t="s">
        <v>10243</v>
      </c>
      <c r="B6810">
        <v>858</v>
      </c>
      <c r="C6810" s="3" t="str">
        <f>HYPERLINK("http://www.uniprot.org/uniprot/G8A085","tr|G8A085|G8A085_MEDTR")</f>
        <v>tr|G8A085|G8A085_MEDTR</v>
      </c>
      <c r="D6810" t="s">
        <v>10244</v>
      </c>
      <c r="E6810">
        <v>71.02</v>
      </c>
      <c r="F6810">
        <v>245</v>
      </c>
      <c r="G6810">
        <v>71</v>
      </c>
      <c r="H6810">
        <v>35</v>
      </c>
      <c r="I6810">
        <v>223</v>
      </c>
      <c r="J6810">
        <v>852</v>
      </c>
      <c r="K6810">
        <v>1</v>
      </c>
      <c r="L6810">
        <v>40</v>
      </c>
      <c r="M6810">
        <v>284</v>
      </c>
      <c r="N6810" t="s">
        <v>18</v>
      </c>
      <c r="O6810" s="1">
        <v>2.3252999999999998E-93</v>
      </c>
      <c r="P6810">
        <v>891</v>
      </c>
    </row>
    <row r="6811" spans="1:16" x14ac:dyDescent="0.25">
      <c r="A6811" t="s">
        <v>10245</v>
      </c>
      <c r="B6811">
        <v>741</v>
      </c>
      <c r="C6811" s="3" t="str">
        <f>HYPERLINK("http://www.uniprot.org/uniprot/G7L3Y5","tr|G7L3Y5|G7L3Y5_MEDTR")</f>
        <v>tr|G7L3Y5|G7L3Y5_MEDTR</v>
      </c>
      <c r="D6811" t="s">
        <v>10246</v>
      </c>
      <c r="E6811">
        <v>87.39</v>
      </c>
      <c r="F6811">
        <v>246</v>
      </c>
      <c r="G6811">
        <v>31</v>
      </c>
      <c r="H6811">
        <v>0</v>
      </c>
      <c r="I6811">
        <v>1</v>
      </c>
      <c r="J6811">
        <v>738</v>
      </c>
      <c r="K6811">
        <v>1</v>
      </c>
      <c r="L6811">
        <v>1</v>
      </c>
      <c r="M6811">
        <v>245</v>
      </c>
      <c r="N6811" t="s">
        <v>18</v>
      </c>
      <c r="O6811" s="1">
        <v>2.1746600000000001E-128</v>
      </c>
      <c r="P6811">
        <v>1192</v>
      </c>
    </row>
    <row r="6812" spans="1:16" x14ac:dyDescent="0.25">
      <c r="A6812" t="s">
        <v>10247</v>
      </c>
      <c r="B6812">
        <v>2166</v>
      </c>
      <c r="C6812" s="3" t="str">
        <f>HYPERLINK("http://www.uniprot.org/uniprot/G7IFG9","tr|G7IFG9|G7IFG9_MEDTR")</f>
        <v>tr|G7IFG9|G7IFG9_MEDTR</v>
      </c>
      <c r="D6812" t="s">
        <v>9936</v>
      </c>
      <c r="E6812">
        <v>72.5</v>
      </c>
      <c r="F6812">
        <v>720</v>
      </c>
      <c r="G6812">
        <v>198</v>
      </c>
      <c r="H6812">
        <v>2</v>
      </c>
      <c r="I6812">
        <v>1</v>
      </c>
      <c r="J6812">
        <v>2154</v>
      </c>
      <c r="K6812">
        <v>1</v>
      </c>
      <c r="L6812">
        <v>119</v>
      </c>
      <c r="M6812">
        <v>831</v>
      </c>
      <c r="N6812" t="s">
        <v>18</v>
      </c>
      <c r="O6812">
        <v>0</v>
      </c>
      <c r="P6812">
        <v>2668</v>
      </c>
    </row>
    <row r="6813" spans="1:16" x14ac:dyDescent="0.25">
      <c r="A6813" t="s">
        <v>10248</v>
      </c>
      <c r="B6813">
        <v>2415</v>
      </c>
      <c r="C6813" s="3" t="str">
        <f>HYPERLINK("http://www.uniprot.org/uniprot/G7IR70","tr|G7IR70|G7IR70_MEDTR")</f>
        <v>tr|G7IR70|G7IR70_MEDTR</v>
      </c>
      <c r="D6813" t="s">
        <v>10249</v>
      </c>
      <c r="E6813">
        <v>86.09</v>
      </c>
      <c r="F6813">
        <v>834</v>
      </c>
      <c r="G6813">
        <v>116</v>
      </c>
      <c r="H6813">
        <v>33</v>
      </c>
      <c r="I6813">
        <v>1</v>
      </c>
      <c r="J6813">
        <v>2403</v>
      </c>
      <c r="K6813">
        <v>1</v>
      </c>
      <c r="L6813">
        <v>1</v>
      </c>
      <c r="M6813">
        <v>834</v>
      </c>
      <c r="N6813" t="s">
        <v>18</v>
      </c>
      <c r="O6813">
        <v>0</v>
      </c>
      <c r="P6813">
        <v>3754</v>
      </c>
    </row>
    <row r="6814" spans="1:16" x14ac:dyDescent="0.25">
      <c r="A6814" t="s">
        <v>10250</v>
      </c>
      <c r="B6814">
        <v>864</v>
      </c>
      <c r="C6814" s="3" t="str">
        <f>HYPERLINK("http://www.uniprot.org/uniprot/K7MC77","tr|K7MC77|K7MC77_SOYBN")</f>
        <v>tr|K7MC77|K7MC77_SOYBN</v>
      </c>
      <c r="D6814" t="s">
        <v>28</v>
      </c>
      <c r="E6814">
        <v>56.95</v>
      </c>
      <c r="F6814">
        <v>302</v>
      </c>
      <c r="G6814">
        <v>130</v>
      </c>
      <c r="H6814">
        <v>15</v>
      </c>
      <c r="I6814">
        <v>1</v>
      </c>
      <c r="J6814">
        <v>861</v>
      </c>
      <c r="K6814">
        <v>1</v>
      </c>
      <c r="L6814">
        <v>1</v>
      </c>
      <c r="M6814">
        <v>295</v>
      </c>
      <c r="N6814" t="s">
        <v>18</v>
      </c>
      <c r="O6814" s="1">
        <v>1.25325E-86</v>
      </c>
      <c r="P6814">
        <v>833</v>
      </c>
    </row>
    <row r="6815" spans="1:16" x14ac:dyDescent="0.25">
      <c r="A6815" t="s">
        <v>10251</v>
      </c>
      <c r="B6815">
        <v>660</v>
      </c>
      <c r="C6815" s="3" t="str">
        <f>HYPERLINK("http://www.uniprot.org/uniprot/G7K325","tr|G7K325|G7K325_MEDTR")</f>
        <v>tr|G7K325|G7K325_MEDTR</v>
      </c>
      <c r="D6815" t="s">
        <v>10252</v>
      </c>
      <c r="E6815">
        <v>84.93</v>
      </c>
      <c r="F6815">
        <v>219</v>
      </c>
      <c r="G6815">
        <v>33</v>
      </c>
      <c r="H6815">
        <v>0</v>
      </c>
      <c r="I6815">
        <v>1</v>
      </c>
      <c r="J6815">
        <v>657</v>
      </c>
      <c r="K6815">
        <v>1</v>
      </c>
      <c r="L6815">
        <v>1</v>
      </c>
      <c r="M6815">
        <v>219</v>
      </c>
      <c r="N6815" t="s">
        <v>18</v>
      </c>
      <c r="O6815" s="1">
        <v>9.25893E-103</v>
      </c>
      <c r="P6815">
        <v>970</v>
      </c>
    </row>
    <row r="6816" spans="1:16" x14ac:dyDescent="0.25">
      <c r="A6816" t="s">
        <v>10253</v>
      </c>
      <c r="B6816">
        <v>1065</v>
      </c>
      <c r="C6816" s="3" t="str">
        <f>HYPERLINK("http://www.uniprot.org/uniprot/G7LAI9","tr|G7LAI9|G7LAI9_MEDTR")</f>
        <v>tr|G7LAI9|G7LAI9_MEDTR</v>
      </c>
      <c r="D6816" t="s">
        <v>10254</v>
      </c>
      <c r="E6816">
        <v>77.239999999999995</v>
      </c>
      <c r="F6816">
        <v>356</v>
      </c>
      <c r="G6816">
        <v>81</v>
      </c>
      <c r="H6816">
        <v>2</v>
      </c>
      <c r="I6816">
        <v>1</v>
      </c>
      <c r="J6816">
        <v>1062</v>
      </c>
      <c r="K6816">
        <v>1</v>
      </c>
      <c r="L6816">
        <v>1</v>
      </c>
      <c r="M6816">
        <v>353</v>
      </c>
      <c r="N6816" t="s">
        <v>18</v>
      </c>
      <c r="O6816" s="1">
        <v>1.2251599999999999E-143</v>
      </c>
      <c r="P6816">
        <v>1326</v>
      </c>
    </row>
    <row r="6817" spans="1:16" x14ac:dyDescent="0.25">
      <c r="A6817" t="s">
        <v>10255</v>
      </c>
      <c r="B6817">
        <v>900</v>
      </c>
      <c r="C6817" s="3" t="str">
        <f>HYPERLINK("http://www.uniprot.org/uniprot/I1JKE4","tr|I1JKE4|I1JKE4_SOYBN")</f>
        <v>tr|I1JKE4|I1JKE4_SOYBN</v>
      </c>
      <c r="D6817" t="s">
        <v>28</v>
      </c>
      <c r="E6817">
        <v>69.62</v>
      </c>
      <c r="F6817">
        <v>237</v>
      </c>
      <c r="G6817">
        <v>72</v>
      </c>
      <c r="H6817">
        <v>0</v>
      </c>
      <c r="I6817">
        <v>10</v>
      </c>
      <c r="J6817">
        <v>720</v>
      </c>
      <c r="K6817">
        <v>1</v>
      </c>
      <c r="L6817">
        <v>5</v>
      </c>
      <c r="M6817">
        <v>240</v>
      </c>
      <c r="N6817" t="s">
        <v>18</v>
      </c>
      <c r="O6817" s="1">
        <v>1.45057E-88</v>
      </c>
      <c r="P6817">
        <v>850</v>
      </c>
    </row>
    <row r="6818" spans="1:16" x14ac:dyDescent="0.25">
      <c r="A6818" t="s">
        <v>10256</v>
      </c>
      <c r="B6818">
        <v>1131</v>
      </c>
      <c r="C6818" s="3" t="str">
        <f>HYPERLINK("http://www.uniprot.org/uniprot/K7MA00","tr|K7MA00|K7MA00_SOYBN")</f>
        <v>tr|K7MA00|K7MA00_SOYBN</v>
      </c>
      <c r="D6818" t="s">
        <v>28</v>
      </c>
      <c r="E6818">
        <v>67.599999999999994</v>
      </c>
      <c r="F6818">
        <v>355</v>
      </c>
      <c r="G6818">
        <v>115</v>
      </c>
      <c r="H6818">
        <v>7</v>
      </c>
      <c r="I6818">
        <v>1</v>
      </c>
      <c r="J6818">
        <v>1044</v>
      </c>
      <c r="K6818">
        <v>1</v>
      </c>
      <c r="L6818">
        <v>40</v>
      </c>
      <c r="M6818">
        <v>394</v>
      </c>
      <c r="N6818" t="s">
        <v>18</v>
      </c>
      <c r="O6818" s="1">
        <v>7.3723199999999996E-134</v>
      </c>
      <c r="P6818">
        <v>1242</v>
      </c>
    </row>
    <row r="6819" spans="1:16" x14ac:dyDescent="0.25">
      <c r="A6819" t="s">
        <v>10257</v>
      </c>
      <c r="B6819">
        <v>942</v>
      </c>
      <c r="C6819" s="3" t="str">
        <f>HYPERLINK("http://www.uniprot.org/uniprot/G7I9H4","tr|G7I9H4|G7I9H4_MEDTR")</f>
        <v>tr|G7I9H4|G7I9H4_MEDTR</v>
      </c>
      <c r="D6819" t="s">
        <v>10258</v>
      </c>
      <c r="E6819">
        <v>75.900000000000006</v>
      </c>
      <c r="F6819">
        <v>303</v>
      </c>
      <c r="G6819">
        <v>73</v>
      </c>
      <c r="H6819">
        <v>0</v>
      </c>
      <c r="I6819">
        <v>31</v>
      </c>
      <c r="J6819">
        <v>939</v>
      </c>
      <c r="K6819">
        <v>1</v>
      </c>
      <c r="L6819">
        <v>6</v>
      </c>
      <c r="M6819">
        <v>303</v>
      </c>
      <c r="N6819" t="s">
        <v>18</v>
      </c>
      <c r="O6819" s="1">
        <v>1.0695400000000001E-129</v>
      </c>
      <c r="P6819">
        <v>1205</v>
      </c>
    </row>
    <row r="6820" spans="1:16" x14ac:dyDescent="0.25">
      <c r="A6820" t="s">
        <v>10259</v>
      </c>
      <c r="B6820">
        <v>1203</v>
      </c>
      <c r="C6820" s="3" t="str">
        <f>HYPERLINK("http://www.uniprot.org/uniprot/I1L8J6","tr|I1L8J6|I1L8J6_SOYBN")</f>
        <v>tr|I1L8J6|I1L8J6_SOYBN</v>
      </c>
      <c r="D6820" t="s">
        <v>28</v>
      </c>
      <c r="E6820">
        <v>75.59</v>
      </c>
      <c r="F6820">
        <v>377</v>
      </c>
      <c r="G6820">
        <v>92</v>
      </c>
      <c r="H6820">
        <v>0</v>
      </c>
      <c r="I6820">
        <v>70</v>
      </c>
      <c r="J6820">
        <v>1200</v>
      </c>
      <c r="K6820">
        <v>1</v>
      </c>
      <c r="L6820">
        <v>26</v>
      </c>
      <c r="M6820">
        <v>366</v>
      </c>
      <c r="N6820" t="s">
        <v>18</v>
      </c>
      <c r="O6820" s="1">
        <v>2.8410000000000002E-163</v>
      </c>
      <c r="P6820">
        <v>1496</v>
      </c>
    </row>
    <row r="6821" spans="1:16" x14ac:dyDescent="0.25">
      <c r="A6821" t="s">
        <v>10260</v>
      </c>
      <c r="B6821">
        <v>1035</v>
      </c>
      <c r="C6821" s="3" t="str">
        <f>HYPERLINK("http://www.uniprot.org/uniprot/I1MAC7","tr|I1MAC7|I1MAC7_SOYBN")</f>
        <v>tr|I1MAC7|I1MAC7_SOYBN</v>
      </c>
      <c r="D6821" t="s">
        <v>28</v>
      </c>
      <c r="E6821">
        <v>82.79</v>
      </c>
      <c r="F6821">
        <v>343</v>
      </c>
      <c r="G6821">
        <v>59</v>
      </c>
      <c r="H6821">
        <v>0</v>
      </c>
      <c r="I6821">
        <v>4</v>
      </c>
      <c r="J6821">
        <v>1032</v>
      </c>
      <c r="K6821">
        <v>1</v>
      </c>
      <c r="L6821">
        <v>32</v>
      </c>
      <c r="M6821">
        <v>371</v>
      </c>
      <c r="N6821" t="s">
        <v>18</v>
      </c>
      <c r="O6821" s="1">
        <v>2.41552E-165</v>
      </c>
      <c r="P6821">
        <v>1513</v>
      </c>
    </row>
    <row r="6822" spans="1:16" x14ac:dyDescent="0.25">
      <c r="A6822" t="s">
        <v>10261</v>
      </c>
      <c r="B6822">
        <v>477</v>
      </c>
      <c r="C6822" s="3" t="str">
        <f>HYPERLINK("http://www.uniprot.org/uniprot/I3S747","tr|I3S747|I3S747_MEDTR")</f>
        <v>tr|I3S747|I3S747_MEDTR</v>
      </c>
      <c r="D6822" t="s">
        <v>22</v>
      </c>
      <c r="E6822">
        <v>68.66</v>
      </c>
      <c r="F6822">
        <v>150</v>
      </c>
      <c r="G6822">
        <v>47</v>
      </c>
      <c r="H6822">
        <v>0</v>
      </c>
      <c r="I6822">
        <v>1</v>
      </c>
      <c r="J6822">
        <v>450</v>
      </c>
      <c r="K6822">
        <v>1</v>
      </c>
      <c r="L6822">
        <v>1</v>
      </c>
      <c r="M6822">
        <v>145</v>
      </c>
      <c r="N6822" t="s">
        <v>18</v>
      </c>
      <c r="O6822" s="1">
        <v>2.1352699999999999E-48</v>
      </c>
      <c r="P6822">
        <v>499</v>
      </c>
    </row>
    <row r="6823" spans="1:16" x14ac:dyDescent="0.25">
      <c r="A6823" t="s">
        <v>10262</v>
      </c>
      <c r="B6823">
        <v>579</v>
      </c>
      <c r="C6823" s="3" t="str">
        <f>HYPERLINK("http://www.uniprot.org/uniprot/G7J9M6","tr|G7J9M6|G7J9M6_MEDTR")</f>
        <v>tr|G7J9M6|G7J9M6_MEDTR</v>
      </c>
      <c r="D6823" t="s">
        <v>10263</v>
      </c>
      <c r="E6823">
        <v>94.79</v>
      </c>
      <c r="F6823">
        <v>192</v>
      </c>
      <c r="G6823">
        <v>10</v>
      </c>
      <c r="H6823">
        <v>0</v>
      </c>
      <c r="I6823">
        <v>1</v>
      </c>
      <c r="J6823">
        <v>576</v>
      </c>
      <c r="K6823">
        <v>1</v>
      </c>
      <c r="L6823">
        <v>1</v>
      </c>
      <c r="M6823">
        <v>192</v>
      </c>
      <c r="N6823" t="s">
        <v>18</v>
      </c>
      <c r="O6823" s="1">
        <v>1.6798000000000001E-98</v>
      </c>
      <c r="P6823">
        <v>932</v>
      </c>
    </row>
    <row r="6824" spans="1:16" x14ac:dyDescent="0.25">
      <c r="A6824" t="s">
        <v>10264</v>
      </c>
      <c r="B6824">
        <v>1845</v>
      </c>
      <c r="C6824" s="3" t="str">
        <f>HYPERLINK("http://www.uniprot.org/uniprot/G7JC29","tr|G7JC29|G7JC29_MEDTR")</f>
        <v>tr|G7JC29|G7JC29_MEDTR</v>
      </c>
      <c r="D6824" t="s">
        <v>10265</v>
      </c>
      <c r="E6824">
        <v>87.05</v>
      </c>
      <c r="F6824">
        <v>618</v>
      </c>
      <c r="G6824">
        <v>80</v>
      </c>
      <c r="H6824">
        <v>4</v>
      </c>
      <c r="I6824">
        <v>1</v>
      </c>
      <c r="J6824">
        <v>1842</v>
      </c>
      <c r="K6824">
        <v>1</v>
      </c>
      <c r="L6824">
        <v>1</v>
      </c>
      <c r="M6824">
        <v>616</v>
      </c>
      <c r="N6824" t="s">
        <v>18</v>
      </c>
      <c r="O6824">
        <v>0</v>
      </c>
      <c r="P6824">
        <v>2808</v>
      </c>
    </row>
    <row r="6825" spans="1:16" x14ac:dyDescent="0.25">
      <c r="A6825" t="s">
        <v>10266</v>
      </c>
      <c r="B6825">
        <v>537</v>
      </c>
      <c r="C6825" s="3" t="str">
        <f>HYPERLINK("http://www.uniprot.org/uniprot/I1KY82","tr|I1KY82|I1KY82_SOYBN")</f>
        <v>tr|I1KY82|I1KY82_SOYBN</v>
      </c>
      <c r="D6825" t="s">
        <v>71</v>
      </c>
      <c r="E6825">
        <v>48.4</v>
      </c>
      <c r="F6825">
        <v>188</v>
      </c>
      <c r="G6825">
        <v>97</v>
      </c>
      <c r="H6825">
        <v>18</v>
      </c>
      <c r="I6825">
        <v>1</v>
      </c>
      <c r="J6825">
        <v>510</v>
      </c>
      <c r="K6825">
        <v>1</v>
      </c>
      <c r="L6825">
        <v>1</v>
      </c>
      <c r="M6825">
        <v>187</v>
      </c>
      <c r="N6825" t="s">
        <v>18</v>
      </c>
      <c r="O6825" s="1">
        <v>3.9689500000000003E-39</v>
      </c>
      <c r="P6825">
        <v>419</v>
      </c>
    </row>
    <row r="6826" spans="1:16" x14ac:dyDescent="0.25">
      <c r="A6826" t="s">
        <v>10267</v>
      </c>
      <c r="B6826">
        <v>402</v>
      </c>
      <c r="C6826" s="3" t="str">
        <f>HYPERLINK("http://www.uniprot.org/uniprot/G7L7D9","tr|G7L7D9|G7L7D9_MEDTR")</f>
        <v>tr|G7L7D9|G7L7D9_MEDTR</v>
      </c>
      <c r="D6826" t="s">
        <v>10268</v>
      </c>
      <c r="E6826">
        <v>84.96</v>
      </c>
      <c r="F6826">
        <v>133</v>
      </c>
      <c r="G6826">
        <v>20</v>
      </c>
      <c r="H6826">
        <v>0</v>
      </c>
      <c r="I6826">
        <v>1</v>
      </c>
      <c r="J6826">
        <v>399</v>
      </c>
      <c r="K6826">
        <v>1</v>
      </c>
      <c r="L6826">
        <v>1</v>
      </c>
      <c r="M6826">
        <v>133</v>
      </c>
      <c r="N6826" t="s">
        <v>18</v>
      </c>
      <c r="O6826" s="1">
        <v>2.9572400000000001E-58</v>
      </c>
      <c r="P6826">
        <v>584</v>
      </c>
    </row>
    <row r="6827" spans="1:16" x14ac:dyDescent="0.25">
      <c r="A6827" t="s">
        <v>10269</v>
      </c>
      <c r="B6827">
        <v>1305</v>
      </c>
      <c r="C6827" s="3" t="str">
        <f>HYPERLINK("http://www.uniprot.org/uniprot/I1KUQ9","tr|I1KUQ9|I1KUQ9_SOYBN")</f>
        <v>tr|I1KUQ9|I1KUQ9_SOYBN</v>
      </c>
      <c r="D6827" t="s">
        <v>10270</v>
      </c>
      <c r="E6827">
        <v>90.78</v>
      </c>
      <c r="F6827">
        <v>434</v>
      </c>
      <c r="G6827">
        <v>40</v>
      </c>
      <c r="H6827">
        <v>0</v>
      </c>
      <c r="I6827">
        <v>1</v>
      </c>
      <c r="J6827">
        <v>1302</v>
      </c>
      <c r="K6827">
        <v>1</v>
      </c>
      <c r="L6827">
        <v>1</v>
      </c>
      <c r="M6827">
        <v>434</v>
      </c>
      <c r="N6827" t="s">
        <v>18</v>
      </c>
      <c r="O6827">
        <v>0</v>
      </c>
      <c r="P6827">
        <v>2124</v>
      </c>
    </row>
    <row r="6828" spans="1:16" x14ac:dyDescent="0.25">
      <c r="A6828" t="s">
        <v>10271</v>
      </c>
      <c r="B6828">
        <v>189</v>
      </c>
      <c r="C6828" s="3" t="str">
        <f>HYPERLINK("http://www.uniprot.org/uniprot/I1LQT9","tr|I1LQT9|I1LQT9_SOYBN")</f>
        <v>tr|I1LQT9|I1LQT9_SOYBN</v>
      </c>
      <c r="D6828" t="s">
        <v>28</v>
      </c>
      <c r="E6828">
        <v>89.83</v>
      </c>
      <c r="F6828">
        <v>59</v>
      </c>
      <c r="G6828">
        <v>6</v>
      </c>
      <c r="H6828">
        <v>0</v>
      </c>
      <c r="I6828">
        <v>1</v>
      </c>
      <c r="J6828">
        <v>177</v>
      </c>
      <c r="K6828">
        <v>1</v>
      </c>
      <c r="L6828">
        <v>1</v>
      </c>
      <c r="M6828">
        <v>59</v>
      </c>
      <c r="N6828" t="s">
        <v>18</v>
      </c>
      <c r="O6828" s="1">
        <v>2.7942100000000001E-24</v>
      </c>
      <c r="P6828">
        <v>291</v>
      </c>
    </row>
    <row r="6829" spans="1:16" x14ac:dyDescent="0.25">
      <c r="A6829" t="s">
        <v>10272</v>
      </c>
      <c r="B6829">
        <v>519</v>
      </c>
      <c r="C6829" s="3" t="str">
        <f>HYPERLINK("http://www.uniprot.org/uniprot/G7IH00","tr|G7IH00|G7IH00_MEDTR")</f>
        <v>tr|G7IH00|G7IH00_MEDTR</v>
      </c>
      <c r="D6829" t="s">
        <v>6226</v>
      </c>
      <c r="E6829">
        <v>48.64</v>
      </c>
      <c r="F6829">
        <v>74</v>
      </c>
      <c r="G6829">
        <v>38</v>
      </c>
      <c r="H6829">
        <v>0</v>
      </c>
      <c r="I6829">
        <v>268</v>
      </c>
      <c r="J6829">
        <v>489</v>
      </c>
      <c r="K6829">
        <v>1</v>
      </c>
      <c r="L6829">
        <v>2</v>
      </c>
      <c r="M6829">
        <v>75</v>
      </c>
      <c r="N6829" t="s">
        <v>18</v>
      </c>
      <c r="O6829" s="1">
        <v>1.09224E-12</v>
      </c>
      <c r="P6829">
        <v>191</v>
      </c>
    </row>
    <row r="6830" spans="1:16" x14ac:dyDescent="0.25">
      <c r="A6830" t="s">
        <v>10273</v>
      </c>
      <c r="B6830">
        <v>1104</v>
      </c>
      <c r="C6830" s="3" t="str">
        <f>HYPERLINK("http://www.uniprot.org/uniprot/G8A349","tr|G8A349|G8A349_MEDTR")</f>
        <v>tr|G8A349|G8A349_MEDTR</v>
      </c>
      <c r="D6830" t="s">
        <v>10274</v>
      </c>
      <c r="E6830">
        <v>84.04</v>
      </c>
      <c r="F6830">
        <v>376</v>
      </c>
      <c r="G6830">
        <v>60</v>
      </c>
      <c r="H6830">
        <v>9</v>
      </c>
      <c r="I6830">
        <v>1</v>
      </c>
      <c r="J6830">
        <v>1101</v>
      </c>
      <c r="K6830">
        <v>1</v>
      </c>
      <c r="L6830">
        <v>1</v>
      </c>
      <c r="M6830">
        <v>371</v>
      </c>
      <c r="N6830" t="s">
        <v>18</v>
      </c>
      <c r="O6830" s="1">
        <v>7.4811700000000004E-176</v>
      </c>
      <c r="P6830">
        <v>1604</v>
      </c>
    </row>
    <row r="6831" spans="1:16" x14ac:dyDescent="0.25">
      <c r="A6831" t="s">
        <v>10275</v>
      </c>
      <c r="B6831">
        <v>1140</v>
      </c>
      <c r="C6831" s="3" t="str">
        <f>HYPERLINK("http://www.uniprot.org/uniprot/G7IVR2","tr|G7IVR2|G7IVR2_MEDTR")</f>
        <v>tr|G7IVR2|G7IVR2_MEDTR</v>
      </c>
      <c r="D6831" t="s">
        <v>10193</v>
      </c>
      <c r="E6831">
        <v>65.760000000000005</v>
      </c>
      <c r="F6831">
        <v>371</v>
      </c>
      <c r="G6831">
        <v>127</v>
      </c>
      <c r="H6831">
        <v>0</v>
      </c>
      <c r="I6831">
        <v>1</v>
      </c>
      <c r="J6831">
        <v>1113</v>
      </c>
      <c r="K6831">
        <v>1</v>
      </c>
      <c r="L6831">
        <v>1</v>
      </c>
      <c r="M6831">
        <v>369</v>
      </c>
      <c r="N6831" t="s">
        <v>18</v>
      </c>
      <c r="O6831" s="1">
        <v>1.31526E-138</v>
      </c>
      <c r="P6831">
        <v>1283</v>
      </c>
    </row>
    <row r="6832" spans="1:16" x14ac:dyDescent="0.25">
      <c r="A6832" t="s">
        <v>10276</v>
      </c>
      <c r="B6832">
        <v>756</v>
      </c>
      <c r="C6832" s="3" t="str">
        <f>HYPERLINK("http://www.uniprot.org/uniprot/G7L9X4","tr|G7L9X4|G7L9X4_MEDTR")</f>
        <v>tr|G7L9X4|G7L9X4_MEDTR</v>
      </c>
      <c r="D6832" t="s">
        <v>10277</v>
      </c>
      <c r="E6832">
        <v>56.31</v>
      </c>
      <c r="F6832">
        <v>309</v>
      </c>
      <c r="G6832">
        <v>135</v>
      </c>
      <c r="H6832">
        <v>58</v>
      </c>
      <c r="I6832">
        <v>1</v>
      </c>
      <c r="J6832">
        <v>753</v>
      </c>
      <c r="K6832">
        <v>1</v>
      </c>
      <c r="L6832">
        <v>1</v>
      </c>
      <c r="M6832">
        <v>309</v>
      </c>
      <c r="N6832" t="s">
        <v>18</v>
      </c>
      <c r="O6832" s="1">
        <v>5.3133999999999997E-85</v>
      </c>
      <c r="P6832">
        <v>818</v>
      </c>
    </row>
    <row r="6833" spans="1:16" x14ac:dyDescent="0.25">
      <c r="A6833" t="s">
        <v>10278</v>
      </c>
      <c r="B6833">
        <v>954</v>
      </c>
      <c r="C6833" s="3" t="str">
        <f>HYPERLINK("http://www.uniprot.org/uniprot/G7KCE4","tr|G7KCE4|G7KCE4_MEDTR")</f>
        <v>tr|G7KCE4|G7KCE4_MEDTR</v>
      </c>
      <c r="D6833" t="s">
        <v>10279</v>
      </c>
      <c r="E6833">
        <v>89.71</v>
      </c>
      <c r="F6833">
        <v>311</v>
      </c>
      <c r="G6833">
        <v>32</v>
      </c>
      <c r="H6833">
        <v>0</v>
      </c>
      <c r="I6833">
        <v>19</v>
      </c>
      <c r="J6833">
        <v>951</v>
      </c>
      <c r="K6833">
        <v>1</v>
      </c>
      <c r="L6833">
        <v>67</v>
      </c>
      <c r="M6833">
        <v>377</v>
      </c>
      <c r="N6833" t="s">
        <v>18</v>
      </c>
      <c r="O6833" s="1">
        <v>3.8581100000000002E-159</v>
      </c>
      <c r="P6833">
        <v>1459</v>
      </c>
    </row>
    <row r="6834" spans="1:16" x14ac:dyDescent="0.25">
      <c r="A6834" t="s">
        <v>10280</v>
      </c>
      <c r="B6834">
        <v>1203</v>
      </c>
      <c r="C6834" s="3" t="str">
        <f>HYPERLINK("http://www.uniprot.org/uniprot/G7LIY2","tr|G7LIY2|G7LIY2_MEDTR")</f>
        <v>tr|G7LIY2|G7LIY2_MEDTR</v>
      </c>
      <c r="D6834" t="s">
        <v>10281</v>
      </c>
      <c r="E6834">
        <v>90</v>
      </c>
      <c r="F6834">
        <v>250</v>
      </c>
      <c r="G6834">
        <v>25</v>
      </c>
      <c r="H6834">
        <v>0</v>
      </c>
      <c r="I6834">
        <v>451</v>
      </c>
      <c r="J6834">
        <v>1200</v>
      </c>
      <c r="K6834">
        <v>1</v>
      </c>
      <c r="L6834">
        <v>621</v>
      </c>
      <c r="M6834">
        <v>870</v>
      </c>
      <c r="N6834" t="s">
        <v>18</v>
      </c>
      <c r="O6834" s="1">
        <v>4.5779999999999999E-129</v>
      </c>
      <c r="P6834">
        <v>1201</v>
      </c>
    </row>
    <row r="6835" spans="1:16" x14ac:dyDescent="0.25">
      <c r="A6835" t="s">
        <v>10282</v>
      </c>
      <c r="B6835">
        <v>645</v>
      </c>
      <c r="C6835" s="3" t="str">
        <f>HYPERLINK("http://www.uniprot.org/uniprot/I1LT34","tr|I1LT34|I1LT34_SOYBN")</f>
        <v>tr|I1LT34|I1LT34_SOYBN</v>
      </c>
      <c r="D6835" t="s">
        <v>117</v>
      </c>
      <c r="E6835">
        <v>94.52</v>
      </c>
      <c r="F6835">
        <v>201</v>
      </c>
      <c r="G6835">
        <v>11</v>
      </c>
      <c r="H6835">
        <v>0</v>
      </c>
      <c r="I6835">
        <v>40</v>
      </c>
      <c r="J6835">
        <v>642</v>
      </c>
      <c r="K6835">
        <v>1</v>
      </c>
      <c r="L6835">
        <v>106</v>
      </c>
      <c r="M6835">
        <v>306</v>
      </c>
      <c r="N6835" t="s">
        <v>18</v>
      </c>
      <c r="O6835" s="1">
        <v>2.61296E-107</v>
      </c>
      <c r="P6835">
        <v>993</v>
      </c>
    </row>
    <row r="6836" spans="1:16" x14ac:dyDescent="0.25">
      <c r="A6836" t="s">
        <v>10283</v>
      </c>
      <c r="B6836">
        <v>1359</v>
      </c>
      <c r="C6836" s="3" t="str">
        <f>HYPERLINK("http://www.uniprot.org/uniprot/K7L1W5","tr|K7L1W5|K7L1W5_SOYBN")</f>
        <v>tr|K7L1W5|K7L1W5_SOYBN</v>
      </c>
      <c r="D6836" t="s">
        <v>28</v>
      </c>
      <c r="E6836">
        <v>28.49</v>
      </c>
      <c r="F6836">
        <v>372</v>
      </c>
      <c r="G6836">
        <v>266</v>
      </c>
      <c r="H6836">
        <v>43</v>
      </c>
      <c r="I6836">
        <v>64</v>
      </c>
      <c r="J6836">
        <v>1050</v>
      </c>
      <c r="K6836">
        <v>1</v>
      </c>
      <c r="L6836">
        <v>129</v>
      </c>
      <c r="M6836">
        <v>494</v>
      </c>
      <c r="N6836" t="s">
        <v>18</v>
      </c>
      <c r="O6836" s="1">
        <v>4.02962E-31</v>
      </c>
      <c r="P6836">
        <v>357</v>
      </c>
    </row>
    <row r="6837" spans="1:16" x14ac:dyDescent="0.25">
      <c r="A6837" t="s">
        <v>10284</v>
      </c>
      <c r="B6837">
        <v>1164</v>
      </c>
      <c r="C6837" s="3" t="str">
        <f>HYPERLINK("http://www.uniprot.org/uniprot/G7IWI2","tr|G7IWI2|G7IWI2_MEDTR")</f>
        <v>tr|G7IWI2|G7IWI2_MEDTR</v>
      </c>
      <c r="D6837" t="s">
        <v>10285</v>
      </c>
      <c r="E6837">
        <v>67.56</v>
      </c>
      <c r="F6837">
        <v>407</v>
      </c>
      <c r="G6837">
        <v>132</v>
      </c>
      <c r="H6837">
        <v>20</v>
      </c>
      <c r="I6837">
        <v>1</v>
      </c>
      <c r="J6837">
        <v>1161</v>
      </c>
      <c r="K6837">
        <v>1</v>
      </c>
      <c r="L6837">
        <v>11</v>
      </c>
      <c r="M6837">
        <v>403</v>
      </c>
      <c r="N6837" t="s">
        <v>18</v>
      </c>
      <c r="O6837" s="1">
        <v>2.74114E-139</v>
      </c>
      <c r="P6837">
        <v>1289</v>
      </c>
    </row>
    <row r="6838" spans="1:16" x14ac:dyDescent="0.25">
      <c r="A6838" t="s">
        <v>10286</v>
      </c>
      <c r="B6838">
        <v>858</v>
      </c>
      <c r="C6838" s="3" t="str">
        <f>HYPERLINK("http://www.uniprot.org/uniprot/I1NAD6","tr|I1NAD6|I1NAD6_SOYBN")</f>
        <v>tr|I1NAD6|I1NAD6_SOYBN</v>
      </c>
      <c r="D6838" t="s">
        <v>117</v>
      </c>
      <c r="E6838">
        <v>71.67</v>
      </c>
      <c r="F6838">
        <v>286</v>
      </c>
      <c r="G6838">
        <v>81</v>
      </c>
      <c r="H6838">
        <v>3</v>
      </c>
      <c r="I6838">
        <v>1</v>
      </c>
      <c r="J6838">
        <v>849</v>
      </c>
      <c r="K6838">
        <v>1</v>
      </c>
      <c r="L6838">
        <v>1</v>
      </c>
      <c r="M6838">
        <v>285</v>
      </c>
      <c r="N6838" t="s">
        <v>18</v>
      </c>
      <c r="O6838" s="1">
        <v>1.14603E-116</v>
      </c>
      <c r="P6838">
        <v>1092</v>
      </c>
    </row>
    <row r="6839" spans="1:16" x14ac:dyDescent="0.25">
      <c r="A6839" t="s">
        <v>10287</v>
      </c>
      <c r="B6839">
        <v>1233</v>
      </c>
      <c r="C6839" s="3" t="str">
        <f>HYPERLINK("http://www.uniprot.org/uniprot/G7IFG9","tr|G7IFG9|G7IFG9_MEDTR")</f>
        <v>tr|G7IFG9|G7IFG9_MEDTR</v>
      </c>
      <c r="D6839" t="s">
        <v>9936</v>
      </c>
      <c r="E6839">
        <v>60.09</v>
      </c>
      <c r="F6839">
        <v>411</v>
      </c>
      <c r="G6839">
        <v>164</v>
      </c>
      <c r="H6839">
        <v>1</v>
      </c>
      <c r="I6839">
        <v>1</v>
      </c>
      <c r="J6839">
        <v>1230</v>
      </c>
      <c r="K6839">
        <v>1</v>
      </c>
      <c r="L6839">
        <v>842</v>
      </c>
      <c r="M6839">
        <v>1250</v>
      </c>
      <c r="N6839" t="s">
        <v>18</v>
      </c>
      <c r="O6839" s="1">
        <v>4.7589500000000002E-129</v>
      </c>
      <c r="P6839">
        <v>1201</v>
      </c>
    </row>
    <row r="6840" spans="1:16" x14ac:dyDescent="0.25">
      <c r="A6840" t="s">
        <v>10288</v>
      </c>
      <c r="B6840">
        <v>1839</v>
      </c>
      <c r="C6840" s="3" t="str">
        <f>HYPERLINK("http://www.uniprot.org/uniprot/K7LWA8","tr|K7LWA8|K7LWA8_SOYBN")</f>
        <v>tr|K7LWA8|K7LWA8_SOYBN</v>
      </c>
      <c r="D6840" t="s">
        <v>10289</v>
      </c>
      <c r="E6840">
        <v>70.040000000000006</v>
      </c>
      <c r="F6840">
        <v>611</v>
      </c>
      <c r="G6840">
        <v>183</v>
      </c>
      <c r="H6840">
        <v>2</v>
      </c>
      <c r="I6840">
        <v>1</v>
      </c>
      <c r="J6840">
        <v>1827</v>
      </c>
      <c r="K6840">
        <v>1</v>
      </c>
      <c r="L6840">
        <v>1</v>
      </c>
      <c r="M6840">
        <v>590</v>
      </c>
      <c r="N6840" t="s">
        <v>18</v>
      </c>
      <c r="O6840">
        <v>0</v>
      </c>
      <c r="P6840">
        <v>2091</v>
      </c>
    </row>
    <row r="6841" spans="1:16" x14ac:dyDescent="0.25">
      <c r="A6841" t="s">
        <v>10290</v>
      </c>
      <c r="B6841">
        <v>2367</v>
      </c>
      <c r="C6841" s="3" t="str">
        <f>HYPERLINK("http://www.uniprot.org/uniprot/Q9AVR8","tr|Q9AVR8|Q9AVR8_PEA")</f>
        <v>tr|Q9AVR8|Q9AVR8_PEA</v>
      </c>
      <c r="D6841" t="s">
        <v>10291</v>
      </c>
      <c r="E6841">
        <v>91.9</v>
      </c>
      <c r="F6841">
        <v>778</v>
      </c>
      <c r="G6841">
        <v>63</v>
      </c>
      <c r="H6841">
        <v>0</v>
      </c>
      <c r="I6841">
        <v>31</v>
      </c>
      <c r="J6841">
        <v>2364</v>
      </c>
      <c r="K6841">
        <v>1</v>
      </c>
      <c r="L6841">
        <v>27</v>
      </c>
      <c r="M6841">
        <v>804</v>
      </c>
      <c r="N6841" t="s">
        <v>18</v>
      </c>
      <c r="O6841">
        <v>0</v>
      </c>
      <c r="P6841">
        <v>3750</v>
      </c>
    </row>
    <row r="6842" spans="1:16" x14ac:dyDescent="0.25">
      <c r="A6842" t="s">
        <v>10292</v>
      </c>
      <c r="B6842">
        <v>306</v>
      </c>
      <c r="C6842" s="3" t="str">
        <f>HYPERLINK("http://www.uniprot.org/uniprot/G7K326","tr|G7K326|G7K326_MEDTR")</f>
        <v>tr|G7K326|G7K326_MEDTR</v>
      </c>
      <c r="D6842" t="s">
        <v>10293</v>
      </c>
      <c r="E6842">
        <v>63.07</v>
      </c>
      <c r="F6842">
        <v>65</v>
      </c>
      <c r="G6842">
        <v>24</v>
      </c>
      <c r="H6842">
        <v>0</v>
      </c>
      <c r="I6842">
        <v>1</v>
      </c>
      <c r="J6842">
        <v>195</v>
      </c>
      <c r="K6842">
        <v>1</v>
      </c>
      <c r="L6842">
        <v>2</v>
      </c>
      <c r="M6842">
        <v>66</v>
      </c>
      <c r="N6842" t="s">
        <v>18</v>
      </c>
      <c r="O6842" s="1">
        <v>5.8495699999999995E-14</v>
      </c>
      <c r="P6842">
        <v>202</v>
      </c>
    </row>
    <row r="6843" spans="1:16" x14ac:dyDescent="0.25">
      <c r="A6843" t="s">
        <v>10294</v>
      </c>
      <c r="B6843">
        <v>1605</v>
      </c>
      <c r="C6843" s="3" t="str">
        <f>HYPERLINK("http://www.uniprot.org/uniprot/G7ICE0","tr|G7ICE0|G7ICE0_MEDTR")</f>
        <v>tr|G7ICE0|G7ICE0_MEDTR</v>
      </c>
      <c r="D6843" t="s">
        <v>8709</v>
      </c>
      <c r="E6843">
        <v>66.77</v>
      </c>
      <c r="F6843">
        <v>301</v>
      </c>
      <c r="G6843">
        <v>100</v>
      </c>
      <c r="H6843">
        <v>0</v>
      </c>
      <c r="I6843">
        <v>133</v>
      </c>
      <c r="J6843">
        <v>1035</v>
      </c>
      <c r="K6843">
        <v>1</v>
      </c>
      <c r="L6843">
        <v>88</v>
      </c>
      <c r="M6843">
        <v>385</v>
      </c>
      <c r="N6843" t="s">
        <v>18</v>
      </c>
      <c r="O6843" s="1">
        <v>2.2829199999999999E-108</v>
      </c>
      <c r="P6843">
        <v>1024</v>
      </c>
    </row>
    <row r="6844" spans="1:16" x14ac:dyDescent="0.25">
      <c r="A6844" t="s">
        <v>10295</v>
      </c>
      <c r="B6844">
        <v>1704</v>
      </c>
      <c r="C6844" s="3" t="str">
        <f>HYPERLINK("http://www.uniprot.org/uniprot/G7K9S1","tr|G7K9S1|G7K9S1_MEDTR")</f>
        <v>tr|G7K9S1|G7K9S1_MEDTR</v>
      </c>
      <c r="D6844" t="s">
        <v>10296</v>
      </c>
      <c r="E6844">
        <v>72.72</v>
      </c>
      <c r="F6844">
        <v>572</v>
      </c>
      <c r="G6844">
        <v>156</v>
      </c>
      <c r="H6844">
        <v>5</v>
      </c>
      <c r="I6844">
        <v>1</v>
      </c>
      <c r="J6844">
        <v>1701</v>
      </c>
      <c r="K6844">
        <v>1</v>
      </c>
      <c r="L6844">
        <v>10</v>
      </c>
      <c r="M6844">
        <v>581</v>
      </c>
      <c r="N6844" t="s">
        <v>18</v>
      </c>
      <c r="O6844">
        <v>0</v>
      </c>
      <c r="P6844">
        <v>2100</v>
      </c>
    </row>
    <row r="6845" spans="1:16" x14ac:dyDescent="0.25">
      <c r="A6845" t="s">
        <v>10297</v>
      </c>
      <c r="B6845">
        <v>1788</v>
      </c>
      <c r="C6845" s="3" t="str">
        <f>HYPERLINK("http://www.uniprot.org/uniprot/A2Q5C4","tr|A2Q5C4|A2Q5C4_MEDTR")</f>
        <v>tr|A2Q5C4|A2Q5C4_MEDTR</v>
      </c>
      <c r="D6845" t="s">
        <v>10298</v>
      </c>
      <c r="E6845">
        <v>86.38</v>
      </c>
      <c r="F6845">
        <v>595</v>
      </c>
      <c r="G6845">
        <v>81</v>
      </c>
      <c r="H6845">
        <v>0</v>
      </c>
      <c r="I6845">
        <v>1</v>
      </c>
      <c r="J6845">
        <v>1785</v>
      </c>
      <c r="K6845">
        <v>1</v>
      </c>
      <c r="L6845">
        <v>1</v>
      </c>
      <c r="M6845">
        <v>589</v>
      </c>
      <c r="N6845" t="s">
        <v>18</v>
      </c>
      <c r="O6845">
        <v>0</v>
      </c>
      <c r="P6845">
        <v>2777</v>
      </c>
    </row>
    <row r="6846" spans="1:16" x14ac:dyDescent="0.25">
      <c r="A6846" t="s">
        <v>10299</v>
      </c>
      <c r="B6846">
        <v>1251</v>
      </c>
      <c r="C6846" s="3" t="str">
        <f>HYPERLINK("http://www.uniprot.org/uniprot/G7I9H2","tr|G7I9H2|G7I9H2_MEDTR")</f>
        <v>tr|G7I9H2|G7I9H2_MEDTR</v>
      </c>
      <c r="D6846" t="s">
        <v>10300</v>
      </c>
      <c r="E6846">
        <v>77.77</v>
      </c>
      <c r="F6846">
        <v>423</v>
      </c>
      <c r="G6846">
        <v>94</v>
      </c>
      <c r="H6846">
        <v>7</v>
      </c>
      <c r="I6846">
        <v>1</v>
      </c>
      <c r="J6846">
        <v>1248</v>
      </c>
      <c r="K6846">
        <v>1</v>
      </c>
      <c r="L6846">
        <v>1</v>
      </c>
      <c r="M6846">
        <v>423</v>
      </c>
      <c r="N6846" t="s">
        <v>18</v>
      </c>
      <c r="O6846">
        <v>0</v>
      </c>
      <c r="P6846">
        <v>1744</v>
      </c>
    </row>
    <row r="6847" spans="1:16" x14ac:dyDescent="0.25">
      <c r="A6847" t="s">
        <v>10301</v>
      </c>
      <c r="B6847">
        <v>756</v>
      </c>
      <c r="C6847" s="3" t="str">
        <f>HYPERLINK("http://www.uniprot.org/uniprot/I3T5L3","tr|I3T5L3|I3T5L3_MEDTR")</f>
        <v>tr|I3T5L3|I3T5L3_MEDTR</v>
      </c>
      <c r="D6847" t="s">
        <v>22</v>
      </c>
      <c r="E6847">
        <v>75.290000000000006</v>
      </c>
      <c r="F6847">
        <v>251</v>
      </c>
      <c r="G6847">
        <v>62</v>
      </c>
      <c r="H6847">
        <v>0</v>
      </c>
      <c r="I6847">
        <v>1</v>
      </c>
      <c r="J6847">
        <v>753</v>
      </c>
      <c r="K6847">
        <v>1</v>
      </c>
      <c r="L6847">
        <v>1</v>
      </c>
      <c r="M6847">
        <v>249</v>
      </c>
      <c r="N6847" t="s">
        <v>18</v>
      </c>
      <c r="O6847" s="1">
        <v>4.7835299999999998E-102</v>
      </c>
      <c r="P6847">
        <v>965</v>
      </c>
    </row>
    <row r="6848" spans="1:16" x14ac:dyDescent="0.25">
      <c r="A6848" t="s">
        <v>10302</v>
      </c>
      <c r="B6848">
        <v>1362</v>
      </c>
      <c r="C6848" s="3" t="str">
        <f>HYPERLINK("http://www.uniprot.org/uniprot/K7LY20","tr|K7LY20|K7LY20_SOYBN")</f>
        <v>tr|K7LY20|K7LY20_SOYBN</v>
      </c>
      <c r="D6848" t="s">
        <v>28</v>
      </c>
      <c r="E6848">
        <v>90.54</v>
      </c>
      <c r="F6848">
        <v>455</v>
      </c>
      <c r="G6848">
        <v>43</v>
      </c>
      <c r="H6848">
        <v>2</v>
      </c>
      <c r="I6848">
        <v>1</v>
      </c>
      <c r="J6848">
        <v>1359</v>
      </c>
      <c r="K6848">
        <v>1</v>
      </c>
      <c r="L6848">
        <v>1</v>
      </c>
      <c r="M6848">
        <v>449</v>
      </c>
      <c r="N6848" t="s">
        <v>18</v>
      </c>
      <c r="O6848">
        <v>0</v>
      </c>
      <c r="P6848">
        <v>2075</v>
      </c>
    </row>
    <row r="6849" spans="1:16" x14ac:dyDescent="0.25">
      <c r="A6849" t="s">
        <v>10303</v>
      </c>
      <c r="B6849">
        <v>234</v>
      </c>
      <c r="C6849" s="3" t="str">
        <f>HYPERLINK("http://www.uniprot.org/uniprot/G7I8D1","tr|G7I8D1|G7I8D1_MEDTR")</f>
        <v>tr|G7I8D1|G7I8D1_MEDTR</v>
      </c>
      <c r="D6849" t="s">
        <v>10304</v>
      </c>
      <c r="E6849">
        <v>90.9</v>
      </c>
      <c r="F6849">
        <v>77</v>
      </c>
      <c r="G6849">
        <v>7</v>
      </c>
      <c r="H6849">
        <v>0</v>
      </c>
      <c r="I6849">
        <v>1</v>
      </c>
      <c r="J6849">
        <v>231</v>
      </c>
      <c r="K6849">
        <v>1</v>
      </c>
      <c r="L6849">
        <v>1</v>
      </c>
      <c r="M6849">
        <v>77</v>
      </c>
      <c r="N6849" t="s">
        <v>18</v>
      </c>
      <c r="O6849" s="1">
        <v>1.6090499999999999E-32</v>
      </c>
      <c r="P6849">
        <v>362</v>
      </c>
    </row>
    <row r="6850" spans="1:16" x14ac:dyDescent="0.25">
      <c r="A6850" t="s">
        <v>10305</v>
      </c>
      <c r="B6850">
        <v>1230</v>
      </c>
      <c r="C6850" s="3" t="str">
        <f>HYPERLINK("http://www.uniprot.org/uniprot/I3RZL5","tr|I3RZL5|I3RZL5_MEDTR")</f>
        <v>tr|I3RZL5|I3RZL5_MEDTR</v>
      </c>
      <c r="D6850" t="s">
        <v>22</v>
      </c>
      <c r="E6850">
        <v>85.78</v>
      </c>
      <c r="F6850">
        <v>408</v>
      </c>
      <c r="G6850">
        <v>58</v>
      </c>
      <c r="H6850">
        <v>0</v>
      </c>
      <c r="I6850">
        <v>1</v>
      </c>
      <c r="J6850">
        <v>1224</v>
      </c>
      <c r="K6850">
        <v>1</v>
      </c>
      <c r="L6850">
        <v>1</v>
      </c>
      <c r="M6850">
        <v>407</v>
      </c>
      <c r="N6850" t="s">
        <v>18</v>
      </c>
      <c r="O6850">
        <v>0</v>
      </c>
      <c r="P6850">
        <v>1751</v>
      </c>
    </row>
    <row r="6851" spans="1:16" x14ac:dyDescent="0.25">
      <c r="A6851" t="s">
        <v>10306</v>
      </c>
      <c r="B6851">
        <v>963</v>
      </c>
      <c r="C6851" s="3" t="str">
        <f>HYPERLINK("http://www.uniprot.org/uniprot/I1LNB1","tr|I1LNB1|I1LNB1_SOYBN")</f>
        <v>tr|I1LNB1|I1LNB1_SOYBN</v>
      </c>
      <c r="D6851" t="s">
        <v>117</v>
      </c>
      <c r="E6851">
        <v>90.31</v>
      </c>
      <c r="F6851">
        <v>320</v>
      </c>
      <c r="G6851">
        <v>31</v>
      </c>
      <c r="H6851">
        <v>0</v>
      </c>
      <c r="I6851">
        <v>1</v>
      </c>
      <c r="J6851">
        <v>960</v>
      </c>
      <c r="K6851">
        <v>1</v>
      </c>
      <c r="L6851">
        <v>1</v>
      </c>
      <c r="M6851">
        <v>320</v>
      </c>
      <c r="N6851" t="s">
        <v>18</v>
      </c>
      <c r="O6851" s="1">
        <v>2.15373E-157</v>
      </c>
      <c r="P6851">
        <v>1444</v>
      </c>
    </row>
    <row r="6852" spans="1:16" x14ac:dyDescent="0.25">
      <c r="A6852" t="s">
        <v>10307</v>
      </c>
      <c r="B6852">
        <v>564</v>
      </c>
      <c r="C6852" s="3" t="str">
        <f>HYPERLINK("http://www.uniprot.org/uniprot/I3SK73","tr|I3SK73|I3SK73_MEDTR")</f>
        <v>tr|I3SK73|I3SK73_MEDTR</v>
      </c>
      <c r="D6852" t="s">
        <v>22</v>
      </c>
      <c r="E6852">
        <v>89.36</v>
      </c>
      <c r="F6852">
        <v>188</v>
      </c>
      <c r="G6852">
        <v>20</v>
      </c>
      <c r="H6852">
        <v>1</v>
      </c>
      <c r="I6852">
        <v>1</v>
      </c>
      <c r="J6852">
        <v>561</v>
      </c>
      <c r="K6852">
        <v>1</v>
      </c>
      <c r="L6852">
        <v>1</v>
      </c>
      <c r="M6852">
        <v>188</v>
      </c>
      <c r="N6852" t="s">
        <v>18</v>
      </c>
      <c r="O6852" s="1">
        <v>1.3432900000000001E-86</v>
      </c>
      <c r="P6852">
        <v>829</v>
      </c>
    </row>
    <row r="6853" spans="1:16" x14ac:dyDescent="0.25">
      <c r="A6853" t="s">
        <v>10308</v>
      </c>
      <c r="B6853">
        <v>396</v>
      </c>
      <c r="C6853" s="3" t="str">
        <f>HYPERLINK("http://www.uniprot.org/uniprot/I3T443","tr|I3T443|I3T443_LOTJA")</f>
        <v>tr|I3T443|I3T443_LOTJA</v>
      </c>
      <c r="D6853" t="s">
        <v>10309</v>
      </c>
      <c r="E6853">
        <v>87.78</v>
      </c>
      <c r="F6853">
        <v>131</v>
      </c>
      <c r="G6853">
        <v>16</v>
      </c>
      <c r="H6853">
        <v>0</v>
      </c>
      <c r="I6853">
        <v>1</v>
      </c>
      <c r="J6853">
        <v>393</v>
      </c>
      <c r="K6853">
        <v>1</v>
      </c>
      <c r="L6853">
        <v>1</v>
      </c>
      <c r="M6853">
        <v>131</v>
      </c>
      <c r="N6853" t="s">
        <v>18</v>
      </c>
      <c r="O6853" s="1">
        <v>2.4411399999999999E-60</v>
      </c>
      <c r="P6853">
        <v>602</v>
      </c>
    </row>
    <row r="6854" spans="1:16" x14ac:dyDescent="0.25">
      <c r="A6854" t="s">
        <v>10310</v>
      </c>
      <c r="B6854">
        <v>1047</v>
      </c>
      <c r="C6854" s="3" t="str">
        <f>HYPERLINK("http://www.uniprot.org/uniprot/G7JRQ5","tr|G7JRQ5|G7JRQ5_MEDTR")</f>
        <v>tr|G7JRQ5|G7JRQ5_MEDTR</v>
      </c>
      <c r="D6854" t="s">
        <v>10311</v>
      </c>
      <c r="E6854">
        <v>80</v>
      </c>
      <c r="F6854">
        <v>355</v>
      </c>
      <c r="G6854">
        <v>71</v>
      </c>
      <c r="H6854">
        <v>7</v>
      </c>
      <c r="I6854">
        <v>1</v>
      </c>
      <c r="J6854">
        <v>1044</v>
      </c>
      <c r="K6854">
        <v>1</v>
      </c>
      <c r="L6854">
        <v>1</v>
      </c>
      <c r="M6854">
        <v>341</v>
      </c>
      <c r="N6854" t="s">
        <v>18</v>
      </c>
      <c r="O6854" s="1">
        <v>1.0027200000000001E-158</v>
      </c>
      <c r="P6854">
        <v>1456</v>
      </c>
    </row>
    <row r="6855" spans="1:16" x14ac:dyDescent="0.25">
      <c r="A6855" t="s">
        <v>10312</v>
      </c>
      <c r="B6855">
        <v>780</v>
      </c>
      <c r="C6855" s="3" t="str">
        <f>HYPERLINK("http://www.uniprot.org/uniprot/G7JTP0","tr|G7JTP0|G7JTP0_MEDTR")</f>
        <v>tr|G7JTP0|G7JTP0_MEDTR</v>
      </c>
      <c r="D6855" t="s">
        <v>10313</v>
      </c>
      <c r="E6855">
        <v>57.02</v>
      </c>
      <c r="F6855">
        <v>235</v>
      </c>
      <c r="G6855">
        <v>101</v>
      </c>
      <c r="H6855">
        <v>13</v>
      </c>
      <c r="I6855">
        <v>1</v>
      </c>
      <c r="J6855">
        <v>666</v>
      </c>
      <c r="K6855">
        <v>1</v>
      </c>
      <c r="L6855">
        <v>31</v>
      </c>
      <c r="M6855">
        <v>244</v>
      </c>
      <c r="N6855" t="s">
        <v>18</v>
      </c>
      <c r="O6855" s="1">
        <v>4.7062100000000001E-55</v>
      </c>
      <c r="P6855">
        <v>560</v>
      </c>
    </row>
    <row r="6856" spans="1:16" x14ac:dyDescent="0.25">
      <c r="A6856" t="s">
        <v>10314</v>
      </c>
      <c r="B6856">
        <v>933</v>
      </c>
      <c r="C6856" s="3" t="str">
        <f>HYPERLINK("http://www.uniprot.org/uniprot/C6TAG0","tr|C6TAG0|C6TAG0_SOYBN")</f>
        <v>tr|C6TAG0|C6TAG0_SOYBN</v>
      </c>
      <c r="D6856" t="s">
        <v>210</v>
      </c>
      <c r="E6856">
        <v>88.49</v>
      </c>
      <c r="F6856">
        <v>252</v>
      </c>
      <c r="G6856">
        <v>29</v>
      </c>
      <c r="H6856">
        <v>0</v>
      </c>
      <c r="I6856">
        <v>79</v>
      </c>
      <c r="J6856">
        <v>834</v>
      </c>
      <c r="K6856">
        <v>1</v>
      </c>
      <c r="L6856">
        <v>46</v>
      </c>
      <c r="M6856">
        <v>297</v>
      </c>
      <c r="N6856" t="s">
        <v>18</v>
      </c>
      <c r="O6856" s="1">
        <v>9.7950300000000003E-141</v>
      </c>
      <c r="P6856">
        <v>1203</v>
      </c>
    </row>
    <row r="6857" spans="1:16" x14ac:dyDescent="0.25">
      <c r="A6857" t="s">
        <v>10315</v>
      </c>
      <c r="B6857">
        <v>717</v>
      </c>
      <c r="C6857" s="3" t="str">
        <f>HYPERLINK("http://www.uniprot.org/uniprot/K7KP80","tr|K7KP80|K7KP80_SOYBN")</f>
        <v>tr|K7KP80|K7KP80_SOYBN</v>
      </c>
      <c r="D6857" t="s">
        <v>28</v>
      </c>
      <c r="E6857">
        <v>48.66</v>
      </c>
      <c r="F6857">
        <v>224</v>
      </c>
      <c r="G6857">
        <v>115</v>
      </c>
      <c r="H6857">
        <v>27</v>
      </c>
      <c r="I6857">
        <v>124</v>
      </c>
      <c r="J6857">
        <v>714</v>
      </c>
      <c r="K6857">
        <v>1</v>
      </c>
      <c r="L6857">
        <v>59</v>
      </c>
      <c r="M6857">
        <v>273</v>
      </c>
      <c r="N6857" t="s">
        <v>18</v>
      </c>
      <c r="O6857" s="1">
        <v>2.4734899999999998E-41</v>
      </c>
      <c r="P6857">
        <v>441</v>
      </c>
    </row>
    <row r="6858" spans="1:16" x14ac:dyDescent="0.25">
      <c r="A6858" t="s">
        <v>10316</v>
      </c>
      <c r="B6858">
        <v>1785</v>
      </c>
      <c r="C6858" s="3" t="str">
        <f>HYPERLINK("http://www.uniprot.org/uniprot/G7LFE9","tr|G7LFE9|G7LFE9_MEDTR")</f>
        <v>tr|G7LFE9|G7LFE9_MEDTR</v>
      </c>
      <c r="D6858" t="s">
        <v>10317</v>
      </c>
      <c r="E6858">
        <v>88.5</v>
      </c>
      <c r="F6858">
        <v>609</v>
      </c>
      <c r="G6858">
        <v>70</v>
      </c>
      <c r="H6858">
        <v>16</v>
      </c>
      <c r="I6858">
        <v>1</v>
      </c>
      <c r="J6858">
        <v>1779</v>
      </c>
      <c r="K6858">
        <v>1</v>
      </c>
      <c r="L6858">
        <v>3</v>
      </c>
      <c r="M6858">
        <v>611</v>
      </c>
      <c r="N6858" t="s">
        <v>18</v>
      </c>
      <c r="O6858">
        <v>0</v>
      </c>
      <c r="P6858">
        <v>2893</v>
      </c>
    </row>
    <row r="6859" spans="1:16" x14ac:dyDescent="0.25">
      <c r="A6859" t="s">
        <v>10318</v>
      </c>
      <c r="B6859">
        <v>1650</v>
      </c>
      <c r="C6859" s="3" t="str">
        <f>HYPERLINK("http://www.uniprot.org/uniprot/G7L9X3","tr|G7L9X3|G7L9X3_MEDTR")</f>
        <v>tr|G7L9X3|G7L9X3_MEDTR</v>
      </c>
      <c r="D6859" t="s">
        <v>10319</v>
      </c>
      <c r="E6859">
        <v>81.58</v>
      </c>
      <c r="F6859">
        <v>543</v>
      </c>
      <c r="G6859">
        <v>100</v>
      </c>
      <c r="H6859">
        <v>4</v>
      </c>
      <c r="I6859">
        <v>31</v>
      </c>
      <c r="J6859">
        <v>1647</v>
      </c>
      <c r="K6859">
        <v>1</v>
      </c>
      <c r="L6859">
        <v>11</v>
      </c>
      <c r="M6859">
        <v>542</v>
      </c>
      <c r="N6859" t="s">
        <v>18</v>
      </c>
      <c r="O6859">
        <v>0</v>
      </c>
      <c r="P6859">
        <v>2289</v>
      </c>
    </row>
    <row r="6860" spans="1:16" x14ac:dyDescent="0.25">
      <c r="A6860" t="s">
        <v>10320</v>
      </c>
      <c r="B6860">
        <v>1611</v>
      </c>
      <c r="C6860" s="3" t="str">
        <f>HYPERLINK("http://www.uniprot.org/uniprot/I1J4R8","tr|I1J4R8|I1J4R8_SOYBN")</f>
        <v>tr|I1J4R8|I1J4R8_SOYBN</v>
      </c>
      <c r="D6860" t="s">
        <v>28</v>
      </c>
      <c r="E6860">
        <v>58.95</v>
      </c>
      <c r="F6860">
        <v>575</v>
      </c>
      <c r="G6860">
        <v>236</v>
      </c>
      <c r="H6860">
        <v>40</v>
      </c>
      <c r="I6860">
        <v>1</v>
      </c>
      <c r="J6860">
        <v>1605</v>
      </c>
      <c r="K6860">
        <v>1</v>
      </c>
      <c r="L6860">
        <v>1</v>
      </c>
      <c r="M6860">
        <v>574</v>
      </c>
      <c r="N6860" t="s">
        <v>18</v>
      </c>
      <c r="O6860" s="1">
        <v>1.3175600000000001E-180</v>
      </c>
      <c r="P6860">
        <v>1647</v>
      </c>
    </row>
    <row r="6861" spans="1:16" x14ac:dyDescent="0.25">
      <c r="A6861" t="s">
        <v>10321</v>
      </c>
      <c r="B6861">
        <v>1146</v>
      </c>
      <c r="C6861" s="3" t="str">
        <f>HYPERLINK("http://www.uniprot.org/uniprot/G7J1L1","tr|G7J1L1|G7J1L1_MEDTR")</f>
        <v>tr|G7J1L1|G7J1L1_MEDTR</v>
      </c>
      <c r="D6861" t="s">
        <v>10322</v>
      </c>
      <c r="E6861">
        <v>87.63</v>
      </c>
      <c r="F6861">
        <v>380</v>
      </c>
      <c r="G6861">
        <v>47</v>
      </c>
      <c r="H6861">
        <v>0</v>
      </c>
      <c r="I6861">
        <v>1</v>
      </c>
      <c r="J6861">
        <v>1140</v>
      </c>
      <c r="K6861">
        <v>1</v>
      </c>
      <c r="L6861">
        <v>62</v>
      </c>
      <c r="M6861">
        <v>438</v>
      </c>
      <c r="N6861" t="s">
        <v>18</v>
      </c>
      <c r="O6861">
        <v>0</v>
      </c>
      <c r="P6861">
        <v>1730</v>
      </c>
    </row>
    <row r="6862" spans="1:16" x14ac:dyDescent="0.25">
      <c r="A6862" t="s">
        <v>10323</v>
      </c>
      <c r="B6862">
        <v>792</v>
      </c>
      <c r="C6862" s="3" t="str">
        <f>HYPERLINK("http://www.uniprot.org/uniprot/K7LV16","tr|K7LV16|K7LV16_SOYBN")</f>
        <v>tr|K7LV16|K7LV16_SOYBN</v>
      </c>
      <c r="D6862" t="s">
        <v>28</v>
      </c>
      <c r="E6862">
        <v>74.3</v>
      </c>
      <c r="F6862">
        <v>179</v>
      </c>
      <c r="G6862">
        <v>46</v>
      </c>
      <c r="H6862">
        <v>3</v>
      </c>
      <c r="I6862">
        <v>262</v>
      </c>
      <c r="J6862">
        <v>789</v>
      </c>
      <c r="K6862">
        <v>1</v>
      </c>
      <c r="L6862">
        <v>63</v>
      </c>
      <c r="M6862">
        <v>237</v>
      </c>
      <c r="N6862" t="s">
        <v>18</v>
      </c>
      <c r="O6862" s="1">
        <v>2.29596E-65</v>
      </c>
      <c r="P6862">
        <v>649</v>
      </c>
    </row>
    <row r="6863" spans="1:16" x14ac:dyDescent="0.25">
      <c r="A6863" t="s">
        <v>10324</v>
      </c>
      <c r="B6863">
        <v>681</v>
      </c>
      <c r="C6863" s="3" t="str">
        <f>HYPERLINK("http://www.uniprot.org/uniprot/K7MNX2","tr|K7MNX2|K7MNX2_SOYBN")</f>
        <v>tr|K7MNX2|K7MNX2_SOYBN</v>
      </c>
      <c r="D6863" t="s">
        <v>28</v>
      </c>
      <c r="E6863">
        <v>26.12</v>
      </c>
      <c r="F6863">
        <v>111</v>
      </c>
      <c r="G6863">
        <v>82</v>
      </c>
      <c r="H6863">
        <v>2</v>
      </c>
      <c r="I6863">
        <v>1</v>
      </c>
      <c r="J6863">
        <v>327</v>
      </c>
      <c r="K6863">
        <v>1</v>
      </c>
      <c r="L6863">
        <v>404</v>
      </c>
      <c r="M6863">
        <v>514</v>
      </c>
      <c r="N6863" t="s">
        <v>18</v>
      </c>
      <c r="O6863" s="1">
        <v>1.1061499999999999E-8</v>
      </c>
      <c r="P6863">
        <v>159</v>
      </c>
    </row>
    <row r="6864" spans="1:16" x14ac:dyDescent="0.25">
      <c r="A6864" t="s">
        <v>10325</v>
      </c>
      <c r="B6864">
        <v>840</v>
      </c>
      <c r="C6864" s="3" t="str">
        <f>HYPERLINK("http://www.uniprot.org/uniprot/I1KL10","tr|I1KL10|I1KL10_SOYBN")</f>
        <v>tr|I1KL10|I1KL10_SOYBN</v>
      </c>
      <c r="D6864" t="s">
        <v>71</v>
      </c>
      <c r="E6864">
        <v>78.41</v>
      </c>
      <c r="F6864">
        <v>278</v>
      </c>
      <c r="G6864">
        <v>60</v>
      </c>
      <c r="H6864">
        <v>0</v>
      </c>
      <c r="I6864">
        <v>4</v>
      </c>
      <c r="J6864">
        <v>837</v>
      </c>
      <c r="K6864">
        <v>1</v>
      </c>
      <c r="L6864">
        <v>324</v>
      </c>
      <c r="M6864">
        <v>601</v>
      </c>
      <c r="N6864" t="s">
        <v>18</v>
      </c>
      <c r="O6864" s="1">
        <v>2.3574299999999999E-127</v>
      </c>
      <c r="P6864">
        <v>1184</v>
      </c>
    </row>
    <row r="6865" spans="1:16" x14ac:dyDescent="0.25">
      <c r="A6865" t="s">
        <v>10326</v>
      </c>
      <c r="B6865">
        <v>1212</v>
      </c>
      <c r="C6865" s="3" t="str">
        <f>HYPERLINK("http://www.uniprot.org/uniprot/G7ILG8","tr|G7ILG8|G7ILG8_MEDTR")</f>
        <v>tr|G7ILG8|G7ILG8_MEDTR</v>
      </c>
      <c r="D6865" t="s">
        <v>10168</v>
      </c>
      <c r="E6865">
        <v>86.35</v>
      </c>
      <c r="F6865">
        <v>403</v>
      </c>
      <c r="G6865">
        <v>55</v>
      </c>
      <c r="H6865">
        <v>0</v>
      </c>
      <c r="I6865">
        <v>1</v>
      </c>
      <c r="J6865">
        <v>1209</v>
      </c>
      <c r="K6865">
        <v>1</v>
      </c>
      <c r="L6865">
        <v>1</v>
      </c>
      <c r="M6865">
        <v>403</v>
      </c>
      <c r="N6865" t="s">
        <v>18</v>
      </c>
      <c r="O6865">
        <v>0</v>
      </c>
      <c r="P6865">
        <v>1879</v>
      </c>
    </row>
    <row r="6866" spans="1:16" x14ac:dyDescent="0.25">
      <c r="A6866" t="s">
        <v>10327</v>
      </c>
      <c r="B6866">
        <v>969</v>
      </c>
      <c r="C6866" s="3" t="str">
        <f>HYPERLINK("http://www.uniprot.org/uniprot/K7M2E7","tr|K7M2E7|K7M2E7_SOYBN")</f>
        <v>tr|K7M2E7|K7M2E7_SOYBN</v>
      </c>
      <c r="D6866" t="s">
        <v>28</v>
      </c>
      <c r="E6866">
        <v>46.4</v>
      </c>
      <c r="F6866">
        <v>362</v>
      </c>
      <c r="G6866">
        <v>194</v>
      </c>
      <c r="H6866">
        <v>40</v>
      </c>
      <c r="I6866">
        <v>1</v>
      </c>
      <c r="J6866">
        <v>966</v>
      </c>
      <c r="K6866">
        <v>1</v>
      </c>
      <c r="L6866">
        <v>1</v>
      </c>
      <c r="M6866">
        <v>336</v>
      </c>
      <c r="N6866" t="s">
        <v>18</v>
      </c>
      <c r="O6866" s="1">
        <v>2.82663E-64</v>
      </c>
      <c r="P6866">
        <v>641</v>
      </c>
    </row>
    <row r="6867" spans="1:16" x14ac:dyDescent="0.25">
      <c r="A6867" t="s">
        <v>10328</v>
      </c>
      <c r="B6867">
        <v>2601</v>
      </c>
      <c r="C6867" s="3" t="str">
        <f>HYPERLINK("http://www.uniprot.org/uniprot/K7KB78","tr|K7KB78|K7KB78_SOYBN")</f>
        <v>tr|K7KB78|K7KB78_SOYBN</v>
      </c>
      <c r="D6867" t="s">
        <v>28</v>
      </c>
      <c r="E6867">
        <v>81.260000000000005</v>
      </c>
      <c r="F6867">
        <v>870</v>
      </c>
      <c r="G6867">
        <v>163</v>
      </c>
      <c r="H6867">
        <v>4</v>
      </c>
      <c r="I6867">
        <v>1</v>
      </c>
      <c r="J6867">
        <v>2598</v>
      </c>
      <c r="K6867">
        <v>1</v>
      </c>
      <c r="L6867">
        <v>1</v>
      </c>
      <c r="M6867">
        <v>869</v>
      </c>
      <c r="N6867" t="s">
        <v>18</v>
      </c>
      <c r="O6867">
        <v>0</v>
      </c>
      <c r="P6867">
        <v>3525</v>
      </c>
    </row>
    <row r="6868" spans="1:16" x14ac:dyDescent="0.25">
      <c r="A6868" t="s">
        <v>10329</v>
      </c>
      <c r="B6868">
        <v>1713</v>
      </c>
      <c r="C6868" s="3" t="str">
        <f>HYPERLINK("http://www.uniprot.org/uniprot/G7K9S3","tr|G7K9S3|G7K9S3_MEDTR")</f>
        <v>tr|G7K9S3|G7K9S3_MEDTR</v>
      </c>
      <c r="D6868" t="s">
        <v>10330</v>
      </c>
      <c r="E6868">
        <v>72.760000000000005</v>
      </c>
      <c r="F6868">
        <v>536</v>
      </c>
      <c r="G6868">
        <v>146</v>
      </c>
      <c r="H6868">
        <v>23</v>
      </c>
      <c r="I6868">
        <v>169</v>
      </c>
      <c r="J6868">
        <v>1707</v>
      </c>
      <c r="K6868">
        <v>1</v>
      </c>
      <c r="L6868">
        <v>1</v>
      </c>
      <c r="M6868">
        <v>535</v>
      </c>
      <c r="N6868" t="s">
        <v>18</v>
      </c>
      <c r="O6868">
        <v>0</v>
      </c>
      <c r="P6868">
        <v>2041</v>
      </c>
    </row>
    <row r="6869" spans="1:16" x14ac:dyDescent="0.25">
      <c r="A6869" t="s">
        <v>10331</v>
      </c>
      <c r="B6869">
        <v>2484</v>
      </c>
      <c r="C6869" s="3" t="str">
        <f>HYPERLINK("http://www.uniprot.org/uniprot/G7L2F0","tr|G7L2F0|G7L2F0_MEDTR")</f>
        <v>tr|G7L2F0|G7L2F0_MEDTR</v>
      </c>
      <c r="D6869" t="s">
        <v>10332</v>
      </c>
      <c r="E6869">
        <v>78.38</v>
      </c>
      <c r="F6869">
        <v>782</v>
      </c>
      <c r="G6869">
        <v>169</v>
      </c>
      <c r="H6869">
        <v>9</v>
      </c>
      <c r="I6869">
        <v>163</v>
      </c>
      <c r="J6869">
        <v>2481</v>
      </c>
      <c r="K6869">
        <v>1</v>
      </c>
      <c r="L6869">
        <v>1</v>
      </c>
      <c r="M6869">
        <v>778</v>
      </c>
      <c r="N6869" t="s">
        <v>18</v>
      </c>
      <c r="O6869">
        <v>0</v>
      </c>
      <c r="P6869">
        <v>3036</v>
      </c>
    </row>
    <row r="6870" spans="1:16" x14ac:dyDescent="0.25">
      <c r="A6870" t="s">
        <v>10333</v>
      </c>
      <c r="B6870">
        <v>1593</v>
      </c>
      <c r="C6870" s="3" t="str">
        <f>HYPERLINK("http://www.uniprot.org/uniprot/I1KZ13","tr|I1KZ13|I1KZ13_SOYBN")</f>
        <v>tr|I1KZ13|I1KZ13_SOYBN</v>
      </c>
      <c r="D6870" t="s">
        <v>117</v>
      </c>
      <c r="E6870">
        <v>83.2</v>
      </c>
      <c r="F6870">
        <v>530</v>
      </c>
      <c r="G6870">
        <v>89</v>
      </c>
      <c r="H6870">
        <v>0</v>
      </c>
      <c r="I6870">
        <v>1</v>
      </c>
      <c r="J6870">
        <v>1590</v>
      </c>
      <c r="K6870">
        <v>1</v>
      </c>
      <c r="L6870">
        <v>1</v>
      </c>
      <c r="M6870">
        <v>528</v>
      </c>
      <c r="N6870" t="s">
        <v>18</v>
      </c>
      <c r="O6870">
        <v>0</v>
      </c>
      <c r="P6870">
        <v>2256</v>
      </c>
    </row>
    <row r="6871" spans="1:16" x14ac:dyDescent="0.25">
      <c r="A6871" t="s">
        <v>10334</v>
      </c>
      <c r="B6871">
        <v>501</v>
      </c>
      <c r="C6871" s="3" t="str">
        <f>HYPERLINK("http://www.uniprot.org/uniprot/G7I9H1","tr|G7I9H1|G7I9H1_MEDTR")</f>
        <v>tr|G7I9H1|G7I9H1_MEDTR</v>
      </c>
      <c r="D6871" t="s">
        <v>10335</v>
      </c>
      <c r="E6871">
        <v>90.9</v>
      </c>
      <c r="F6871">
        <v>165</v>
      </c>
      <c r="G6871">
        <v>15</v>
      </c>
      <c r="H6871">
        <v>0</v>
      </c>
      <c r="I6871">
        <v>1</v>
      </c>
      <c r="J6871">
        <v>495</v>
      </c>
      <c r="K6871">
        <v>1</v>
      </c>
      <c r="L6871">
        <v>1</v>
      </c>
      <c r="M6871">
        <v>165</v>
      </c>
      <c r="N6871" t="s">
        <v>18</v>
      </c>
      <c r="O6871" s="1">
        <v>2.6406199999999999E-83</v>
      </c>
      <c r="P6871">
        <v>800</v>
      </c>
    </row>
    <row r="6872" spans="1:16" x14ac:dyDescent="0.25">
      <c r="A6872" t="s">
        <v>10336</v>
      </c>
      <c r="B6872">
        <v>2436</v>
      </c>
      <c r="C6872" s="3" t="str">
        <f>HYPERLINK("http://www.uniprot.org/uniprot/I1L8J4","tr|I1L8J4|I1L8J4_SOYBN")</f>
        <v>tr|I1L8J4|I1L8J4_SOYBN</v>
      </c>
      <c r="D6872" t="s">
        <v>28</v>
      </c>
      <c r="E6872">
        <v>50.4</v>
      </c>
      <c r="F6872">
        <v>865</v>
      </c>
      <c r="G6872">
        <v>429</v>
      </c>
      <c r="H6872">
        <v>58</v>
      </c>
      <c r="I6872">
        <v>1</v>
      </c>
      <c r="J6872">
        <v>2421</v>
      </c>
      <c r="K6872">
        <v>1</v>
      </c>
      <c r="L6872">
        <v>53</v>
      </c>
      <c r="M6872">
        <v>895</v>
      </c>
      <c r="N6872" t="s">
        <v>18</v>
      </c>
      <c r="O6872">
        <v>0</v>
      </c>
      <c r="P6872">
        <v>1764</v>
      </c>
    </row>
    <row r="6873" spans="1:16" x14ac:dyDescent="0.25">
      <c r="A6873" t="s">
        <v>10337</v>
      </c>
      <c r="B6873">
        <v>807</v>
      </c>
      <c r="C6873" s="3" t="str">
        <f>HYPERLINK("http://www.uniprot.org/uniprot/I1MAA6","tr|I1MAA6|I1MAA6_SOYBN")</f>
        <v>tr|I1MAA6|I1MAA6_SOYBN</v>
      </c>
      <c r="D6873" t="s">
        <v>28</v>
      </c>
      <c r="E6873">
        <v>46.2</v>
      </c>
      <c r="F6873">
        <v>290</v>
      </c>
      <c r="G6873">
        <v>156</v>
      </c>
      <c r="H6873">
        <v>29</v>
      </c>
      <c r="I6873">
        <v>1</v>
      </c>
      <c r="J6873">
        <v>783</v>
      </c>
      <c r="K6873">
        <v>1</v>
      </c>
      <c r="L6873">
        <v>1</v>
      </c>
      <c r="M6873">
        <v>282</v>
      </c>
      <c r="N6873" t="s">
        <v>18</v>
      </c>
      <c r="O6873" s="1">
        <v>8.8201399999999998E-52</v>
      </c>
      <c r="P6873">
        <v>532</v>
      </c>
    </row>
    <row r="6874" spans="1:16" x14ac:dyDescent="0.25">
      <c r="A6874" t="s">
        <v>10338</v>
      </c>
      <c r="B6874">
        <v>738</v>
      </c>
      <c r="C6874" s="3" t="str">
        <f>HYPERLINK("http://www.uniprot.org/uniprot/G7I8D2","tr|G7I8D2|G7I8D2_MEDTR")</f>
        <v>tr|G7I8D2|G7I8D2_MEDTR</v>
      </c>
      <c r="D6874" t="s">
        <v>10339</v>
      </c>
      <c r="E6874">
        <v>65.64</v>
      </c>
      <c r="F6874">
        <v>262</v>
      </c>
      <c r="G6874">
        <v>90</v>
      </c>
      <c r="H6874">
        <v>17</v>
      </c>
      <c r="I6874">
        <v>1</v>
      </c>
      <c r="J6874">
        <v>735</v>
      </c>
      <c r="K6874">
        <v>1</v>
      </c>
      <c r="L6874">
        <v>1</v>
      </c>
      <c r="M6874">
        <v>247</v>
      </c>
      <c r="N6874" t="s">
        <v>18</v>
      </c>
      <c r="O6874" s="1">
        <v>7.7682599999999999E-78</v>
      </c>
      <c r="P6874">
        <v>756</v>
      </c>
    </row>
    <row r="6875" spans="1:16" x14ac:dyDescent="0.25">
      <c r="A6875" t="s">
        <v>10340</v>
      </c>
      <c r="B6875">
        <v>510</v>
      </c>
      <c r="C6875" s="3" t="str">
        <f>HYPERLINK("http://www.uniprot.org/uniprot/I1MYI2","tr|I1MYI2|I1MYI2_SOYBN")</f>
        <v>tr|I1MYI2|I1MYI2_SOYBN</v>
      </c>
      <c r="D6875" t="s">
        <v>117</v>
      </c>
      <c r="E6875">
        <v>74.03</v>
      </c>
      <c r="F6875">
        <v>181</v>
      </c>
      <c r="G6875">
        <v>47</v>
      </c>
      <c r="H6875">
        <v>12</v>
      </c>
      <c r="I6875">
        <v>1</v>
      </c>
      <c r="J6875">
        <v>507</v>
      </c>
      <c r="K6875">
        <v>1</v>
      </c>
      <c r="L6875">
        <v>1</v>
      </c>
      <c r="M6875">
        <v>177</v>
      </c>
      <c r="N6875" t="s">
        <v>18</v>
      </c>
      <c r="O6875" s="1">
        <v>2.78303E-64</v>
      </c>
      <c r="P6875">
        <v>636</v>
      </c>
    </row>
    <row r="6876" spans="1:16" x14ac:dyDescent="0.25">
      <c r="A6876" t="s">
        <v>10341</v>
      </c>
      <c r="B6876">
        <v>7164</v>
      </c>
      <c r="C6876" s="3" t="str">
        <f>HYPERLINK("http://www.uniprot.org/uniprot/I1KY77","tr|I1KY77|I1KY77_SOYBN")</f>
        <v>tr|I1KY77|I1KY77_SOYBN</v>
      </c>
      <c r="D6876" t="s">
        <v>71</v>
      </c>
      <c r="E6876">
        <v>68.31</v>
      </c>
      <c r="F6876">
        <v>2389</v>
      </c>
      <c r="G6876">
        <v>757</v>
      </c>
      <c r="H6876">
        <v>2</v>
      </c>
      <c r="I6876">
        <v>1</v>
      </c>
      <c r="J6876">
        <v>7161</v>
      </c>
      <c r="K6876">
        <v>1</v>
      </c>
      <c r="L6876">
        <v>200</v>
      </c>
      <c r="M6876">
        <v>2543</v>
      </c>
      <c r="N6876" t="s">
        <v>18</v>
      </c>
      <c r="O6876">
        <v>0</v>
      </c>
      <c r="P6876">
        <v>8114</v>
      </c>
    </row>
    <row r="6877" spans="1:16" x14ac:dyDescent="0.25">
      <c r="A6877" t="s">
        <v>10342</v>
      </c>
      <c r="B6877">
        <v>1365</v>
      </c>
      <c r="C6877" s="3" t="str">
        <f>HYPERLINK("http://www.uniprot.org/uniprot/I1KPW0","tr|I1KPW0|I1KPW0_SOYBN")</f>
        <v>tr|I1KPW0|I1KPW0_SOYBN</v>
      </c>
      <c r="D6877" t="s">
        <v>117</v>
      </c>
      <c r="E6877">
        <v>90.3</v>
      </c>
      <c r="F6877">
        <v>454</v>
      </c>
      <c r="G6877">
        <v>44</v>
      </c>
      <c r="H6877">
        <v>0</v>
      </c>
      <c r="I6877">
        <v>1</v>
      </c>
      <c r="J6877">
        <v>1362</v>
      </c>
      <c r="K6877">
        <v>1</v>
      </c>
      <c r="L6877">
        <v>1</v>
      </c>
      <c r="M6877">
        <v>454</v>
      </c>
      <c r="N6877" t="s">
        <v>18</v>
      </c>
      <c r="O6877">
        <v>0</v>
      </c>
      <c r="P6877">
        <v>2180</v>
      </c>
    </row>
    <row r="6878" spans="1:16" x14ac:dyDescent="0.25">
      <c r="A6878" t="s">
        <v>10343</v>
      </c>
      <c r="B6878">
        <v>2226</v>
      </c>
      <c r="C6878" s="3" t="str">
        <f>HYPERLINK("http://www.uniprot.org/uniprot/G7JRQ8","tr|G7JRQ8|G7JRQ8_MEDTR")</f>
        <v>tr|G7JRQ8|G7JRQ8_MEDTR</v>
      </c>
      <c r="D6878" t="s">
        <v>10344</v>
      </c>
      <c r="E6878">
        <v>68.36</v>
      </c>
      <c r="F6878">
        <v>765</v>
      </c>
      <c r="G6878">
        <v>242</v>
      </c>
      <c r="H6878">
        <v>24</v>
      </c>
      <c r="I6878">
        <v>1</v>
      </c>
      <c r="J6878">
        <v>2223</v>
      </c>
      <c r="K6878">
        <v>1</v>
      </c>
      <c r="L6878">
        <v>1</v>
      </c>
      <c r="M6878">
        <v>745</v>
      </c>
      <c r="N6878" t="s">
        <v>18</v>
      </c>
      <c r="O6878">
        <v>0</v>
      </c>
      <c r="P6878">
        <v>2503</v>
      </c>
    </row>
    <row r="6879" spans="1:16" x14ac:dyDescent="0.25">
      <c r="A6879" t="s">
        <v>10345</v>
      </c>
      <c r="B6879">
        <v>462</v>
      </c>
      <c r="C6879" s="3" t="str">
        <f>HYPERLINK("http://www.uniprot.org/uniprot/I3SAH8","tr|I3SAH8|I3SAH8_LOTJA")</f>
        <v>tr|I3SAH8|I3SAH8_LOTJA</v>
      </c>
      <c r="D6879" t="s">
        <v>93</v>
      </c>
      <c r="E6879">
        <v>85.62</v>
      </c>
      <c r="F6879">
        <v>153</v>
      </c>
      <c r="G6879">
        <v>22</v>
      </c>
      <c r="H6879">
        <v>0</v>
      </c>
      <c r="I6879">
        <v>1</v>
      </c>
      <c r="J6879">
        <v>459</v>
      </c>
      <c r="K6879">
        <v>1</v>
      </c>
      <c r="L6879">
        <v>1</v>
      </c>
      <c r="M6879">
        <v>153</v>
      </c>
      <c r="N6879" t="s">
        <v>18</v>
      </c>
      <c r="O6879" s="1">
        <v>2.2584499999999999E-66</v>
      </c>
      <c r="P6879">
        <v>654</v>
      </c>
    </row>
    <row r="6880" spans="1:16" x14ac:dyDescent="0.25">
      <c r="A6880" t="s">
        <v>10346</v>
      </c>
      <c r="B6880">
        <v>954</v>
      </c>
      <c r="C6880" s="3" t="str">
        <f>HYPERLINK("http://www.uniprot.org/uniprot/G3ECQ9","tr|G3ECQ9|G3ECQ9_SOYBN")</f>
        <v>tr|G3ECQ9|G3ECQ9_SOYBN</v>
      </c>
      <c r="D6880" t="s">
        <v>10347</v>
      </c>
      <c r="E6880">
        <v>59.19</v>
      </c>
      <c r="F6880">
        <v>348</v>
      </c>
      <c r="G6880">
        <v>142</v>
      </c>
      <c r="H6880">
        <v>31</v>
      </c>
      <c r="I6880">
        <v>1</v>
      </c>
      <c r="J6880">
        <v>951</v>
      </c>
      <c r="K6880">
        <v>1</v>
      </c>
      <c r="L6880">
        <v>1</v>
      </c>
      <c r="M6880">
        <v>341</v>
      </c>
      <c r="N6880" t="s">
        <v>18</v>
      </c>
      <c r="O6880" s="1">
        <v>6.9056399999999995E-108</v>
      </c>
      <c r="P6880">
        <v>1017</v>
      </c>
    </row>
    <row r="6881" spans="1:16" x14ac:dyDescent="0.25">
      <c r="A6881" t="s">
        <v>10348</v>
      </c>
      <c r="B6881">
        <v>3336</v>
      </c>
      <c r="C6881" s="3" t="str">
        <f>HYPERLINK("http://www.uniprot.org/uniprot/K7L1D3","tr|K7L1D3|K7L1D3_SOYBN")</f>
        <v>tr|K7L1D3|K7L1D3_SOYBN</v>
      </c>
      <c r="D6881" t="s">
        <v>5698</v>
      </c>
      <c r="E6881">
        <v>79.38</v>
      </c>
      <c r="F6881">
        <v>1135</v>
      </c>
      <c r="G6881">
        <v>234</v>
      </c>
      <c r="H6881">
        <v>25</v>
      </c>
      <c r="I6881">
        <v>4</v>
      </c>
      <c r="J6881">
        <v>3333</v>
      </c>
      <c r="K6881">
        <v>1</v>
      </c>
      <c r="L6881">
        <v>32</v>
      </c>
      <c r="M6881">
        <v>1165</v>
      </c>
      <c r="N6881" t="s">
        <v>18</v>
      </c>
      <c r="O6881">
        <v>0</v>
      </c>
      <c r="P6881">
        <v>4612</v>
      </c>
    </row>
    <row r="6882" spans="1:16" x14ac:dyDescent="0.25">
      <c r="A6882" t="s">
        <v>10349</v>
      </c>
      <c r="B6882">
        <v>954</v>
      </c>
      <c r="C6882" s="3" t="str">
        <f>HYPERLINK("http://www.uniprot.org/uniprot/G7JTE7","tr|G7JTE7|G7JTE7_MEDTR")</f>
        <v>tr|G7JTE7|G7JTE7_MEDTR</v>
      </c>
      <c r="D6882" t="s">
        <v>7791</v>
      </c>
      <c r="E6882">
        <v>68.67</v>
      </c>
      <c r="F6882">
        <v>316</v>
      </c>
      <c r="G6882">
        <v>99</v>
      </c>
      <c r="H6882">
        <v>1</v>
      </c>
      <c r="I6882">
        <v>1</v>
      </c>
      <c r="J6882">
        <v>945</v>
      </c>
      <c r="K6882">
        <v>1</v>
      </c>
      <c r="L6882">
        <v>1</v>
      </c>
      <c r="M6882">
        <v>316</v>
      </c>
      <c r="N6882" t="s">
        <v>18</v>
      </c>
      <c r="O6882" s="1">
        <v>4.0297300000000002E-124</v>
      </c>
      <c r="P6882">
        <v>1157</v>
      </c>
    </row>
    <row r="6883" spans="1:16" x14ac:dyDescent="0.25">
      <c r="A6883" t="s">
        <v>10350</v>
      </c>
      <c r="B6883">
        <v>507</v>
      </c>
      <c r="C6883" s="3" t="str">
        <f>HYPERLINK("http://www.uniprot.org/uniprot/K4BQT5","tr|K4BQT5|K4BQT5_SOLLC")</f>
        <v>tr|K4BQT5|K4BQT5_SOLLC</v>
      </c>
      <c r="D6883" t="s">
        <v>863</v>
      </c>
      <c r="E6883">
        <v>52.63</v>
      </c>
      <c r="F6883">
        <v>171</v>
      </c>
      <c r="G6883">
        <v>81</v>
      </c>
      <c r="H6883">
        <v>10</v>
      </c>
      <c r="I6883">
        <v>4</v>
      </c>
      <c r="J6883">
        <v>486</v>
      </c>
      <c r="K6883">
        <v>1</v>
      </c>
      <c r="L6883">
        <v>54</v>
      </c>
      <c r="M6883">
        <v>220</v>
      </c>
      <c r="N6883" t="s">
        <v>18</v>
      </c>
      <c r="O6883" s="1">
        <v>8.8005700000000003E-39</v>
      </c>
      <c r="P6883">
        <v>416</v>
      </c>
    </row>
    <row r="6884" spans="1:16" x14ac:dyDescent="0.25">
      <c r="A6884" t="s">
        <v>10351</v>
      </c>
      <c r="B6884">
        <v>708</v>
      </c>
      <c r="C6884" s="3" t="str">
        <f>HYPERLINK("http://www.uniprot.org/uniprot/G7I2F3","tr|G7I2F3|G7I2F3_MEDTR")</f>
        <v>tr|G7I2F3|G7I2F3_MEDTR</v>
      </c>
      <c r="D6884" t="s">
        <v>257</v>
      </c>
      <c r="E6884">
        <v>39.28</v>
      </c>
      <c r="F6884">
        <v>224</v>
      </c>
      <c r="G6884">
        <v>136</v>
      </c>
      <c r="H6884">
        <v>2</v>
      </c>
      <c r="I6884">
        <v>28</v>
      </c>
      <c r="J6884">
        <v>693</v>
      </c>
      <c r="K6884">
        <v>1</v>
      </c>
      <c r="L6884">
        <v>208</v>
      </c>
      <c r="M6884">
        <v>408</v>
      </c>
      <c r="N6884" t="s">
        <v>18</v>
      </c>
      <c r="O6884" s="1">
        <v>6.7572400000000005E-36</v>
      </c>
      <c r="P6884">
        <v>394</v>
      </c>
    </row>
    <row r="6885" spans="1:16" x14ac:dyDescent="0.25">
      <c r="A6885" t="s">
        <v>10352</v>
      </c>
      <c r="B6885">
        <v>324</v>
      </c>
      <c r="C6885" s="3" t="str">
        <f>HYPERLINK("http://www.uniprot.org/uniprot/R4IUD2","tr|R4IUD2|R4IUD2_VICFA")</f>
        <v>tr|R4IUD2|R4IUD2_VICFA</v>
      </c>
      <c r="D6885" t="s">
        <v>1582</v>
      </c>
      <c r="E6885">
        <v>71.42</v>
      </c>
      <c r="F6885">
        <v>91</v>
      </c>
      <c r="G6885">
        <v>26</v>
      </c>
      <c r="H6885">
        <v>0</v>
      </c>
      <c r="I6885">
        <v>37</v>
      </c>
      <c r="J6885">
        <v>309</v>
      </c>
      <c r="K6885">
        <v>1</v>
      </c>
      <c r="L6885">
        <v>1</v>
      </c>
      <c r="M6885">
        <v>91</v>
      </c>
      <c r="N6885" t="s">
        <v>18</v>
      </c>
      <c r="O6885" s="1">
        <v>1.14825E-25</v>
      </c>
      <c r="P6885">
        <v>303</v>
      </c>
    </row>
    <row r="6886" spans="1:16" x14ac:dyDescent="0.25">
      <c r="A6886" t="s">
        <v>10353</v>
      </c>
      <c r="B6886">
        <v>912</v>
      </c>
      <c r="C6886" s="3" t="str">
        <f>HYPERLINK("http://www.uniprot.org/uniprot/I1KL09","tr|I1KL09|I1KL09_SOYBN")</f>
        <v>tr|I1KL09|I1KL09_SOYBN</v>
      </c>
      <c r="D6886" t="s">
        <v>28</v>
      </c>
      <c r="E6886">
        <v>61.61</v>
      </c>
      <c r="F6886">
        <v>297</v>
      </c>
      <c r="G6886">
        <v>114</v>
      </c>
      <c r="H6886">
        <v>19</v>
      </c>
      <c r="I6886">
        <v>1</v>
      </c>
      <c r="J6886">
        <v>834</v>
      </c>
      <c r="K6886">
        <v>1</v>
      </c>
      <c r="L6886">
        <v>1</v>
      </c>
      <c r="M6886">
        <v>271</v>
      </c>
      <c r="N6886" t="s">
        <v>18</v>
      </c>
      <c r="O6886" s="1">
        <v>1.4204900000000001E-91</v>
      </c>
      <c r="P6886">
        <v>876</v>
      </c>
    </row>
    <row r="6887" spans="1:16" x14ac:dyDescent="0.25">
      <c r="A6887" t="s">
        <v>10354</v>
      </c>
      <c r="B6887">
        <v>1449</v>
      </c>
      <c r="C6887" s="3" t="str">
        <f>HYPERLINK("http://www.uniprot.org/uniprot/I1M2A6","tr|I1M2A6|I1M2A6_SOYBN")</f>
        <v>tr|I1M2A6|I1M2A6_SOYBN</v>
      </c>
      <c r="D6887" t="s">
        <v>71</v>
      </c>
      <c r="E6887">
        <v>74.12</v>
      </c>
      <c r="F6887">
        <v>483</v>
      </c>
      <c r="G6887">
        <v>125</v>
      </c>
      <c r="H6887">
        <v>3</v>
      </c>
      <c r="I6887">
        <v>4</v>
      </c>
      <c r="J6887">
        <v>1443</v>
      </c>
      <c r="K6887">
        <v>1</v>
      </c>
      <c r="L6887">
        <v>1</v>
      </c>
      <c r="M6887">
        <v>475</v>
      </c>
      <c r="N6887" t="s">
        <v>18</v>
      </c>
      <c r="O6887">
        <v>0</v>
      </c>
      <c r="P6887">
        <v>1759</v>
      </c>
    </row>
    <row r="6888" spans="1:16" x14ac:dyDescent="0.25">
      <c r="A6888" t="s">
        <v>10355</v>
      </c>
      <c r="B6888">
        <v>297</v>
      </c>
      <c r="C6888" s="3" t="str">
        <f>HYPERLINK("http://www.uniprot.org/uniprot/Q2HVQ3","tr|Q2HVQ3|Q2HVQ3_MEDTR")</f>
        <v>tr|Q2HVQ3|Q2HVQ3_MEDTR</v>
      </c>
      <c r="D6888" t="s">
        <v>10356</v>
      </c>
      <c r="E6888">
        <v>90.9</v>
      </c>
      <c r="F6888">
        <v>99</v>
      </c>
      <c r="G6888">
        <v>9</v>
      </c>
      <c r="H6888">
        <v>1</v>
      </c>
      <c r="I6888">
        <v>1</v>
      </c>
      <c r="J6888">
        <v>294</v>
      </c>
      <c r="K6888">
        <v>1</v>
      </c>
      <c r="L6888">
        <v>12</v>
      </c>
      <c r="M6888">
        <v>110</v>
      </c>
      <c r="N6888" t="s">
        <v>18</v>
      </c>
      <c r="O6888" s="1">
        <v>2.9110599999999999E-45</v>
      </c>
      <c r="P6888">
        <v>472</v>
      </c>
    </row>
    <row r="6889" spans="1:16" x14ac:dyDescent="0.25">
      <c r="A6889" t="s">
        <v>10357</v>
      </c>
      <c r="B6889">
        <v>1029</v>
      </c>
      <c r="C6889" s="3" t="str">
        <f>HYPERLINK("http://www.uniprot.org/uniprot/I1JGF8","tr|I1JGF8|I1JGF8_SOYBN")</f>
        <v>tr|I1JGF8|I1JGF8_SOYBN</v>
      </c>
      <c r="D6889" t="s">
        <v>28</v>
      </c>
      <c r="E6889">
        <v>32.200000000000003</v>
      </c>
      <c r="F6889">
        <v>236</v>
      </c>
      <c r="G6889">
        <v>160</v>
      </c>
      <c r="H6889">
        <v>14</v>
      </c>
      <c r="I6889">
        <v>349</v>
      </c>
      <c r="J6889">
        <v>1014</v>
      </c>
      <c r="K6889">
        <v>1</v>
      </c>
      <c r="L6889">
        <v>336</v>
      </c>
      <c r="M6889">
        <v>567</v>
      </c>
      <c r="N6889" t="s">
        <v>18</v>
      </c>
      <c r="O6889" s="1">
        <v>6.3548700000000005E-17</v>
      </c>
      <c r="P6889">
        <v>233</v>
      </c>
    </row>
    <row r="6890" spans="1:16" x14ac:dyDescent="0.25">
      <c r="A6890" t="s">
        <v>10358</v>
      </c>
      <c r="B6890">
        <v>1002</v>
      </c>
      <c r="C6890" s="3" t="str">
        <f>HYPERLINK("http://www.uniprot.org/uniprot/G7K336","tr|G7K336|G7K336_MEDTR")</f>
        <v>tr|G7K336|G7K336_MEDTR</v>
      </c>
      <c r="D6890" t="s">
        <v>10359</v>
      </c>
      <c r="E6890">
        <v>88.88</v>
      </c>
      <c r="F6890">
        <v>81</v>
      </c>
      <c r="G6890">
        <v>9</v>
      </c>
      <c r="H6890">
        <v>1</v>
      </c>
      <c r="I6890">
        <v>760</v>
      </c>
      <c r="J6890">
        <v>999</v>
      </c>
      <c r="K6890">
        <v>1</v>
      </c>
      <c r="L6890">
        <v>840</v>
      </c>
      <c r="M6890">
        <v>920</v>
      </c>
      <c r="N6890" t="s">
        <v>18</v>
      </c>
      <c r="O6890" s="1">
        <v>2.9958699999999999E-32</v>
      </c>
      <c r="P6890">
        <v>365</v>
      </c>
    </row>
    <row r="6891" spans="1:16" x14ac:dyDescent="0.25">
      <c r="A6891" t="s">
        <v>10360</v>
      </c>
      <c r="B6891">
        <v>561</v>
      </c>
      <c r="C6891" s="3" t="str">
        <f>HYPERLINK("http://www.uniprot.org/uniprot/Q0GPI4","tr|Q0GPI4|Q0GPI4_SOYBN")</f>
        <v>tr|Q0GPI4|Q0GPI4_SOYBN</v>
      </c>
      <c r="D6891" t="s">
        <v>10361</v>
      </c>
      <c r="E6891">
        <v>72.72</v>
      </c>
      <c r="F6891">
        <v>187</v>
      </c>
      <c r="G6891">
        <v>51</v>
      </c>
      <c r="H6891">
        <v>5</v>
      </c>
      <c r="I6891">
        <v>1</v>
      </c>
      <c r="J6891">
        <v>546</v>
      </c>
      <c r="K6891">
        <v>1</v>
      </c>
      <c r="L6891">
        <v>1</v>
      </c>
      <c r="M6891">
        <v>184</v>
      </c>
      <c r="N6891" t="s">
        <v>18</v>
      </c>
      <c r="O6891" s="1">
        <v>8.02684E-68</v>
      </c>
      <c r="P6891">
        <v>667</v>
      </c>
    </row>
    <row r="6892" spans="1:16" x14ac:dyDescent="0.25">
      <c r="A6892" t="s">
        <v>10362</v>
      </c>
      <c r="B6892">
        <v>1413</v>
      </c>
      <c r="C6892" s="3" t="str">
        <f>HYPERLINK("http://www.uniprot.org/uniprot/I3STM6","tr|I3STM6|I3STM6_MEDTR")</f>
        <v>tr|I3STM6|I3STM6_MEDTR</v>
      </c>
      <c r="D6892" t="s">
        <v>22</v>
      </c>
      <c r="E6892">
        <v>73.92</v>
      </c>
      <c r="F6892">
        <v>280</v>
      </c>
      <c r="G6892">
        <v>73</v>
      </c>
      <c r="H6892">
        <v>6</v>
      </c>
      <c r="I6892">
        <v>37</v>
      </c>
      <c r="J6892">
        <v>858</v>
      </c>
      <c r="K6892">
        <v>1</v>
      </c>
      <c r="L6892">
        <v>4</v>
      </c>
      <c r="M6892">
        <v>279</v>
      </c>
      <c r="N6892" t="s">
        <v>18</v>
      </c>
      <c r="O6892" s="1">
        <v>6.8900500000000002E-106</v>
      </c>
      <c r="P6892">
        <v>1002</v>
      </c>
    </row>
    <row r="6893" spans="1:16" x14ac:dyDescent="0.25">
      <c r="A6893" t="s">
        <v>10363</v>
      </c>
      <c r="B6893">
        <v>1419</v>
      </c>
      <c r="C6893" s="3" t="str">
        <f>HYPERLINK("http://www.uniprot.org/uniprot/G7L1H1","tr|G7L1H1|G7L1H1_MEDTR")</f>
        <v>tr|G7L1H1|G7L1H1_MEDTR</v>
      </c>
      <c r="D6893" t="s">
        <v>10364</v>
      </c>
      <c r="E6893">
        <v>88.55</v>
      </c>
      <c r="F6893">
        <v>472</v>
      </c>
      <c r="G6893">
        <v>54</v>
      </c>
      <c r="H6893">
        <v>0</v>
      </c>
      <c r="I6893">
        <v>1</v>
      </c>
      <c r="J6893">
        <v>1416</v>
      </c>
      <c r="K6893">
        <v>1</v>
      </c>
      <c r="L6893">
        <v>1</v>
      </c>
      <c r="M6893">
        <v>470</v>
      </c>
      <c r="N6893" t="s">
        <v>18</v>
      </c>
      <c r="O6893">
        <v>0</v>
      </c>
      <c r="P6893">
        <v>2198</v>
      </c>
    </row>
    <row r="6894" spans="1:16" x14ac:dyDescent="0.25">
      <c r="A6894" t="s">
        <v>10365</v>
      </c>
      <c r="B6894">
        <v>1512</v>
      </c>
      <c r="C6894" s="3" t="str">
        <f>HYPERLINK("http://www.uniprot.org/uniprot/K7LZF6","tr|K7LZF6|K7LZF6_SOYBN")</f>
        <v>tr|K7LZF6|K7LZF6_SOYBN</v>
      </c>
      <c r="D6894" t="s">
        <v>28</v>
      </c>
      <c r="E6894">
        <v>56.42</v>
      </c>
      <c r="F6894">
        <v>498</v>
      </c>
      <c r="G6894">
        <v>217</v>
      </c>
      <c r="H6894">
        <v>15</v>
      </c>
      <c r="I6894">
        <v>61</v>
      </c>
      <c r="J6894">
        <v>1509</v>
      </c>
      <c r="K6894">
        <v>1</v>
      </c>
      <c r="L6894">
        <v>177</v>
      </c>
      <c r="M6894">
        <v>668</v>
      </c>
      <c r="N6894" t="s">
        <v>18</v>
      </c>
      <c r="O6894" s="1">
        <v>5.3218200000000002E-152</v>
      </c>
      <c r="P6894">
        <v>1400</v>
      </c>
    </row>
    <row r="6895" spans="1:16" x14ac:dyDescent="0.25">
      <c r="A6895" t="s">
        <v>10366</v>
      </c>
      <c r="B6895">
        <v>1764</v>
      </c>
      <c r="C6895" s="3" t="str">
        <f>HYPERLINK("http://www.uniprot.org/uniprot/I1LXF8","tr|I1LXF8|I1LXF8_SOYBN")</f>
        <v>tr|I1LXF8|I1LXF8_SOYBN</v>
      </c>
      <c r="D6895" t="s">
        <v>28</v>
      </c>
      <c r="E6895">
        <v>75.97</v>
      </c>
      <c r="F6895">
        <v>587</v>
      </c>
      <c r="G6895">
        <v>141</v>
      </c>
      <c r="H6895">
        <v>1</v>
      </c>
      <c r="I6895">
        <v>1</v>
      </c>
      <c r="J6895">
        <v>1758</v>
      </c>
      <c r="K6895">
        <v>1</v>
      </c>
      <c r="L6895">
        <v>31</v>
      </c>
      <c r="M6895">
        <v>613</v>
      </c>
      <c r="N6895" t="s">
        <v>18</v>
      </c>
      <c r="O6895">
        <v>0</v>
      </c>
      <c r="P6895">
        <v>2383</v>
      </c>
    </row>
    <row r="6896" spans="1:16" x14ac:dyDescent="0.25">
      <c r="A6896" t="s">
        <v>10367</v>
      </c>
      <c r="B6896">
        <v>918</v>
      </c>
      <c r="C6896" s="3" t="str">
        <f>HYPERLINK("http://www.uniprot.org/uniprot/I3S916","tr|I3S916|I3S916_LOTJA")</f>
        <v>tr|I3S916|I3S916_LOTJA</v>
      </c>
      <c r="D6896" t="s">
        <v>93</v>
      </c>
      <c r="E6896">
        <v>77.040000000000006</v>
      </c>
      <c r="F6896">
        <v>305</v>
      </c>
      <c r="G6896">
        <v>70</v>
      </c>
      <c r="H6896">
        <v>0</v>
      </c>
      <c r="I6896">
        <v>1</v>
      </c>
      <c r="J6896">
        <v>915</v>
      </c>
      <c r="K6896">
        <v>1</v>
      </c>
      <c r="L6896">
        <v>1</v>
      </c>
      <c r="M6896">
        <v>298</v>
      </c>
      <c r="N6896" t="s">
        <v>18</v>
      </c>
      <c r="O6896" s="1">
        <v>8.9261299999999999E-126</v>
      </c>
      <c r="P6896">
        <v>1171</v>
      </c>
    </row>
    <row r="6897" spans="1:16" x14ac:dyDescent="0.25">
      <c r="A6897" t="s">
        <v>10368</v>
      </c>
      <c r="B6897">
        <v>3633</v>
      </c>
      <c r="C6897" s="3" t="str">
        <f>HYPERLINK("http://www.uniprot.org/uniprot/G7JC23","tr|G7JC23|G7JC23_MEDTR")</f>
        <v>tr|G7JC23|G7JC23_MEDTR</v>
      </c>
      <c r="D6897" t="s">
        <v>10369</v>
      </c>
      <c r="E6897">
        <v>69</v>
      </c>
      <c r="F6897">
        <v>1200</v>
      </c>
      <c r="G6897">
        <v>372</v>
      </c>
      <c r="H6897">
        <v>23</v>
      </c>
      <c r="I6897">
        <v>1</v>
      </c>
      <c r="J6897">
        <v>3531</v>
      </c>
      <c r="K6897">
        <v>1</v>
      </c>
      <c r="L6897">
        <v>1</v>
      </c>
      <c r="M6897">
        <v>1197</v>
      </c>
      <c r="N6897" t="s">
        <v>18</v>
      </c>
      <c r="O6897">
        <v>0</v>
      </c>
      <c r="P6897">
        <v>4025</v>
      </c>
    </row>
    <row r="6898" spans="1:16" x14ac:dyDescent="0.25">
      <c r="A6898" t="s">
        <v>10370</v>
      </c>
      <c r="B6898">
        <v>324</v>
      </c>
      <c r="C6898" s="3" t="str">
        <f>HYPERLINK("http://www.uniprot.org/uniprot/I3SPT3","tr|I3SPT3|I3SPT3_LOTJA")</f>
        <v>tr|I3SPT3|I3SPT3_LOTJA</v>
      </c>
      <c r="D6898" t="s">
        <v>93</v>
      </c>
      <c r="E6898">
        <v>68.42</v>
      </c>
      <c r="F6898">
        <v>95</v>
      </c>
      <c r="G6898">
        <v>30</v>
      </c>
      <c r="H6898">
        <v>1</v>
      </c>
      <c r="I6898">
        <v>7</v>
      </c>
      <c r="J6898">
        <v>288</v>
      </c>
      <c r="K6898">
        <v>1</v>
      </c>
      <c r="L6898">
        <v>56</v>
      </c>
      <c r="M6898">
        <v>150</v>
      </c>
      <c r="N6898" t="s">
        <v>18</v>
      </c>
      <c r="O6898" s="1">
        <v>4.9807299999999997E-29</v>
      </c>
      <c r="P6898">
        <v>332</v>
      </c>
    </row>
    <row r="6899" spans="1:16" x14ac:dyDescent="0.25">
      <c r="A6899" t="s">
        <v>10371</v>
      </c>
      <c r="B6899">
        <v>504</v>
      </c>
      <c r="C6899" s="3" t="str">
        <f>HYPERLINK("http://www.uniprot.org/uniprot/I1KPW1","tr|I1KPW1|I1KPW1_SOYBN")</f>
        <v>tr|I1KPW1|I1KPW1_SOYBN</v>
      </c>
      <c r="D6899" t="s">
        <v>28</v>
      </c>
      <c r="E6899">
        <v>65.209999999999994</v>
      </c>
      <c r="F6899">
        <v>115</v>
      </c>
      <c r="G6899">
        <v>40</v>
      </c>
      <c r="H6899">
        <v>13</v>
      </c>
      <c r="I6899">
        <v>196</v>
      </c>
      <c r="J6899">
        <v>501</v>
      </c>
      <c r="K6899">
        <v>1</v>
      </c>
      <c r="L6899">
        <v>72</v>
      </c>
      <c r="M6899">
        <v>186</v>
      </c>
      <c r="N6899" t="s">
        <v>18</v>
      </c>
      <c r="O6899" s="1">
        <v>8.8673599999999997E-31</v>
      </c>
      <c r="P6899">
        <v>347</v>
      </c>
    </row>
    <row r="6900" spans="1:16" x14ac:dyDescent="0.25">
      <c r="A6900" t="s">
        <v>10372</v>
      </c>
      <c r="B6900">
        <v>1974</v>
      </c>
      <c r="C6900" s="3" t="str">
        <f>HYPERLINK("http://www.uniprot.org/uniprot/G7JRR2","tr|G7JRR2|G7JRR2_MEDTR")</f>
        <v>tr|G7JRR2|G7JRR2_MEDTR</v>
      </c>
      <c r="D6900" t="s">
        <v>5647</v>
      </c>
      <c r="E6900">
        <v>47.21</v>
      </c>
      <c r="F6900">
        <v>735</v>
      </c>
      <c r="G6900">
        <v>388</v>
      </c>
      <c r="H6900">
        <v>79</v>
      </c>
      <c r="I6900">
        <v>1</v>
      </c>
      <c r="J6900">
        <v>1968</v>
      </c>
      <c r="K6900">
        <v>1</v>
      </c>
      <c r="L6900">
        <v>1</v>
      </c>
      <c r="M6900">
        <v>662</v>
      </c>
      <c r="N6900" t="s">
        <v>18</v>
      </c>
      <c r="O6900" s="1">
        <v>2.42922E-134</v>
      </c>
      <c r="P6900">
        <v>1249</v>
      </c>
    </row>
    <row r="6901" spans="1:16" x14ac:dyDescent="0.25">
      <c r="A6901" t="s">
        <v>10373</v>
      </c>
      <c r="B6901">
        <v>2484</v>
      </c>
      <c r="C6901" s="3" t="str">
        <f>HYPERLINK("http://www.uniprot.org/uniprot/Q9ZRY4","tr|Q9ZRY4|Q9ZRY4_LOTJA")</f>
        <v>tr|Q9ZRY4|Q9ZRY4_LOTJA</v>
      </c>
      <c r="D6901" t="s">
        <v>10374</v>
      </c>
      <c r="E6901">
        <v>66.44</v>
      </c>
      <c r="F6901">
        <v>891</v>
      </c>
      <c r="G6901">
        <v>299</v>
      </c>
      <c r="H6901">
        <v>66</v>
      </c>
      <c r="I6901">
        <v>1</v>
      </c>
      <c r="J6901">
        <v>2475</v>
      </c>
      <c r="K6901">
        <v>1</v>
      </c>
      <c r="L6901">
        <v>68</v>
      </c>
      <c r="M6901">
        <v>957</v>
      </c>
      <c r="N6901" t="s">
        <v>18</v>
      </c>
      <c r="O6901">
        <v>0</v>
      </c>
      <c r="P6901">
        <v>2827</v>
      </c>
    </row>
    <row r="6902" spans="1:16" x14ac:dyDescent="0.25">
      <c r="A6902" t="s">
        <v>10375</v>
      </c>
      <c r="B6902">
        <v>990</v>
      </c>
      <c r="C6902" s="3" t="str">
        <f>HYPERLINK("http://www.uniprot.org/uniprot/I1MVW9","tr|I1MVW9|I1MVW9_SOYBN")</f>
        <v>tr|I1MVW9|I1MVW9_SOYBN</v>
      </c>
      <c r="D6902" t="s">
        <v>71</v>
      </c>
      <c r="E6902">
        <v>69.489999999999995</v>
      </c>
      <c r="F6902">
        <v>318</v>
      </c>
      <c r="G6902">
        <v>97</v>
      </c>
      <c r="H6902">
        <v>0</v>
      </c>
      <c r="I6902">
        <v>31</v>
      </c>
      <c r="J6902">
        <v>984</v>
      </c>
      <c r="K6902">
        <v>1</v>
      </c>
      <c r="L6902">
        <v>7</v>
      </c>
      <c r="M6902">
        <v>323</v>
      </c>
      <c r="N6902" t="s">
        <v>18</v>
      </c>
      <c r="O6902" s="1">
        <v>1.2830199999999999E-120</v>
      </c>
      <c r="P6902">
        <v>1127</v>
      </c>
    </row>
    <row r="6903" spans="1:16" x14ac:dyDescent="0.25">
      <c r="A6903" t="s">
        <v>10376</v>
      </c>
      <c r="B6903">
        <v>693</v>
      </c>
      <c r="C6903" s="3" t="str">
        <f>HYPERLINK("http://www.uniprot.org/uniprot/R9TPI6","tr|R9TPI6|R9TPI6_CICAR")</f>
        <v>tr|R9TPI6|R9TPI6_CICAR</v>
      </c>
      <c r="D6903" t="s">
        <v>10377</v>
      </c>
      <c r="E6903">
        <v>98.67</v>
      </c>
      <c r="F6903">
        <v>227</v>
      </c>
      <c r="G6903">
        <v>3</v>
      </c>
      <c r="H6903">
        <v>0</v>
      </c>
      <c r="I6903">
        <v>1</v>
      </c>
      <c r="J6903">
        <v>681</v>
      </c>
      <c r="K6903">
        <v>1</v>
      </c>
      <c r="L6903">
        <v>1</v>
      </c>
      <c r="M6903">
        <v>226</v>
      </c>
      <c r="N6903" t="s">
        <v>18</v>
      </c>
      <c r="O6903" s="1">
        <v>7.1233299999999997E-128</v>
      </c>
      <c r="P6903">
        <v>1187</v>
      </c>
    </row>
    <row r="6904" spans="1:16" x14ac:dyDescent="0.25">
      <c r="A6904" t="s">
        <v>10378</v>
      </c>
      <c r="B6904">
        <v>666</v>
      </c>
      <c r="C6904" s="3" t="str">
        <f>HYPERLINK("http://www.uniprot.org/uniprot/G7K050","tr|G7K050|G7K050_MEDTR")</f>
        <v>tr|G7K050|G7K050_MEDTR</v>
      </c>
      <c r="D6904" t="s">
        <v>10379</v>
      </c>
      <c r="E6904">
        <v>49.29</v>
      </c>
      <c r="F6904">
        <v>71</v>
      </c>
      <c r="G6904">
        <v>36</v>
      </c>
      <c r="H6904">
        <v>5</v>
      </c>
      <c r="I6904">
        <v>454</v>
      </c>
      <c r="J6904">
        <v>651</v>
      </c>
      <c r="K6904">
        <v>1</v>
      </c>
      <c r="L6904">
        <v>118</v>
      </c>
      <c r="M6904">
        <v>188</v>
      </c>
      <c r="N6904" t="s">
        <v>18</v>
      </c>
      <c r="O6904" s="1">
        <v>5.9064100000000001E-12</v>
      </c>
      <c r="P6904">
        <v>187</v>
      </c>
    </row>
    <row r="6905" spans="1:16" x14ac:dyDescent="0.25">
      <c r="A6905" t="s">
        <v>10380</v>
      </c>
      <c r="B6905">
        <v>2193</v>
      </c>
      <c r="C6905" s="3" t="str">
        <f>HYPERLINK("http://www.uniprot.org/uniprot/A5BE46","tr|A5BE46|A5BE46_VITVI")</f>
        <v>tr|A5BE46|A5BE46_VITVI</v>
      </c>
      <c r="D6905" t="s">
        <v>462</v>
      </c>
      <c r="E6905">
        <v>76.63</v>
      </c>
      <c r="F6905">
        <v>736</v>
      </c>
      <c r="G6905">
        <v>172</v>
      </c>
      <c r="H6905">
        <v>7</v>
      </c>
      <c r="I6905">
        <v>1</v>
      </c>
      <c r="J6905">
        <v>2187</v>
      </c>
      <c r="K6905">
        <v>1</v>
      </c>
      <c r="L6905">
        <v>618</v>
      </c>
      <c r="M6905">
        <v>1353</v>
      </c>
      <c r="N6905" t="s">
        <v>18</v>
      </c>
      <c r="O6905">
        <v>0</v>
      </c>
      <c r="P6905">
        <v>2997</v>
      </c>
    </row>
    <row r="6906" spans="1:16" x14ac:dyDescent="0.25">
      <c r="A6906" t="s">
        <v>10381</v>
      </c>
      <c r="B6906">
        <v>456</v>
      </c>
      <c r="C6906" s="3" t="str">
        <f>HYPERLINK("http://www.uniprot.org/uniprot/G7K3Q3","tr|G7K3Q3|G7K3Q3_MEDTR")</f>
        <v>tr|G7K3Q3|G7K3Q3_MEDTR</v>
      </c>
      <c r="D6906" t="s">
        <v>10382</v>
      </c>
      <c r="E6906">
        <v>64.62</v>
      </c>
      <c r="F6906">
        <v>147</v>
      </c>
      <c r="G6906">
        <v>52</v>
      </c>
      <c r="H6906">
        <v>3</v>
      </c>
      <c r="I6906">
        <v>22</v>
      </c>
      <c r="J6906">
        <v>453</v>
      </c>
      <c r="K6906">
        <v>1</v>
      </c>
      <c r="L6906">
        <v>12</v>
      </c>
      <c r="M6906">
        <v>153</v>
      </c>
      <c r="N6906" t="s">
        <v>18</v>
      </c>
      <c r="O6906" s="1">
        <v>2.72208E-40</v>
      </c>
      <c r="P6906">
        <v>429</v>
      </c>
    </row>
    <row r="6907" spans="1:16" x14ac:dyDescent="0.25">
      <c r="A6907" t="s">
        <v>10383</v>
      </c>
      <c r="B6907">
        <v>903</v>
      </c>
      <c r="C6907" s="3" t="str">
        <f>HYPERLINK("http://www.uniprot.org/uniprot/K7MNX2","tr|K7MNX2|K7MNX2_SOYBN")</f>
        <v>tr|K7MNX2|K7MNX2_SOYBN</v>
      </c>
      <c r="D6907" t="s">
        <v>28</v>
      </c>
      <c r="E6907">
        <v>28.94</v>
      </c>
      <c r="F6907">
        <v>114</v>
      </c>
      <c r="G6907">
        <v>81</v>
      </c>
      <c r="H6907">
        <v>2</v>
      </c>
      <c r="I6907">
        <v>172</v>
      </c>
      <c r="J6907">
        <v>507</v>
      </c>
      <c r="K6907">
        <v>1</v>
      </c>
      <c r="L6907">
        <v>401</v>
      </c>
      <c r="M6907">
        <v>514</v>
      </c>
      <c r="N6907" t="s">
        <v>18</v>
      </c>
      <c r="O6907" s="1">
        <v>2.3050899999999999E-9</v>
      </c>
      <c r="P6907">
        <v>167</v>
      </c>
    </row>
    <row r="6908" spans="1:16" x14ac:dyDescent="0.25">
      <c r="A6908" t="s">
        <v>10384</v>
      </c>
      <c r="B6908">
        <v>1833</v>
      </c>
      <c r="C6908" s="3" t="str">
        <f>HYPERLINK("http://www.uniprot.org/uniprot/G7IKJ3","tr|G7IKJ3|G7IKJ3_MEDTR")</f>
        <v>tr|G7IKJ3|G7IKJ3_MEDTR</v>
      </c>
      <c r="D6908" t="s">
        <v>3121</v>
      </c>
      <c r="E6908">
        <v>27.72</v>
      </c>
      <c r="F6908">
        <v>321</v>
      </c>
      <c r="G6908">
        <v>232</v>
      </c>
      <c r="H6908">
        <v>3</v>
      </c>
      <c r="I6908">
        <v>289</v>
      </c>
      <c r="J6908">
        <v>1242</v>
      </c>
      <c r="K6908">
        <v>1</v>
      </c>
      <c r="L6908">
        <v>637</v>
      </c>
      <c r="M6908">
        <v>919</v>
      </c>
      <c r="N6908" t="s">
        <v>18</v>
      </c>
      <c r="O6908" s="1">
        <v>3.0693900000000001E-27</v>
      </c>
      <c r="P6908">
        <v>325</v>
      </c>
    </row>
    <row r="6909" spans="1:16" x14ac:dyDescent="0.25">
      <c r="A6909" t="s">
        <v>10385</v>
      </c>
      <c r="B6909">
        <v>1056</v>
      </c>
      <c r="C6909" s="3" t="str">
        <f>HYPERLINK("http://www.uniprot.org/uniprot/G7KPP5","tr|G7KPP5|G7KPP5_MEDTR")</f>
        <v>tr|G7KPP5|G7KPP5_MEDTR</v>
      </c>
      <c r="D6909" t="s">
        <v>10386</v>
      </c>
      <c r="E6909">
        <v>82.5</v>
      </c>
      <c r="F6909">
        <v>343</v>
      </c>
      <c r="G6909">
        <v>60</v>
      </c>
      <c r="H6909">
        <v>4</v>
      </c>
      <c r="I6909">
        <v>1</v>
      </c>
      <c r="J6909">
        <v>1017</v>
      </c>
      <c r="K6909">
        <v>1</v>
      </c>
      <c r="L6909">
        <v>262</v>
      </c>
      <c r="M6909">
        <v>603</v>
      </c>
      <c r="N6909" t="s">
        <v>18</v>
      </c>
      <c r="O6909" s="1">
        <v>1.6245300000000001E-156</v>
      </c>
      <c r="P6909">
        <v>1437</v>
      </c>
    </row>
    <row r="6910" spans="1:16" x14ac:dyDescent="0.25">
      <c r="A6910" t="s">
        <v>10387</v>
      </c>
      <c r="B6910">
        <v>3351</v>
      </c>
      <c r="C6910" s="3" t="str">
        <f>HYPERLINK("http://www.uniprot.org/uniprot/G7ILH1","tr|G7ILH1|G7ILH1_MEDTR")</f>
        <v>tr|G7ILH1|G7ILH1_MEDTR</v>
      </c>
      <c r="D6910" t="s">
        <v>10388</v>
      </c>
      <c r="E6910">
        <v>76.09</v>
      </c>
      <c r="F6910">
        <v>1138</v>
      </c>
      <c r="G6910">
        <v>272</v>
      </c>
      <c r="H6910">
        <v>22</v>
      </c>
      <c r="I6910">
        <v>1</v>
      </c>
      <c r="J6910">
        <v>3348</v>
      </c>
      <c r="K6910">
        <v>1</v>
      </c>
      <c r="L6910">
        <v>1</v>
      </c>
      <c r="M6910">
        <v>1131</v>
      </c>
      <c r="N6910" t="s">
        <v>18</v>
      </c>
      <c r="O6910">
        <v>0</v>
      </c>
      <c r="P6910">
        <v>4358</v>
      </c>
    </row>
    <row r="6911" spans="1:16" x14ac:dyDescent="0.25">
      <c r="A6911" t="s">
        <v>10389</v>
      </c>
      <c r="B6911">
        <v>1680</v>
      </c>
      <c r="C6911" s="3" t="str">
        <f>HYPERLINK("http://www.uniprot.org/uniprot/G7ITJ8","tr|G7ITJ8|G7ITJ8_MEDTR")</f>
        <v>tr|G7ITJ8|G7ITJ8_MEDTR</v>
      </c>
      <c r="D6911" t="s">
        <v>10390</v>
      </c>
      <c r="E6911">
        <v>79.569999999999993</v>
      </c>
      <c r="F6911">
        <v>563</v>
      </c>
      <c r="G6911">
        <v>115</v>
      </c>
      <c r="H6911">
        <v>4</v>
      </c>
      <c r="I6911">
        <v>1</v>
      </c>
      <c r="J6911">
        <v>1677</v>
      </c>
      <c r="K6911">
        <v>1</v>
      </c>
      <c r="L6911">
        <v>255</v>
      </c>
      <c r="M6911">
        <v>815</v>
      </c>
      <c r="N6911" t="s">
        <v>18</v>
      </c>
      <c r="O6911">
        <v>0</v>
      </c>
      <c r="P6911">
        <v>2393</v>
      </c>
    </row>
    <row r="6912" spans="1:16" x14ac:dyDescent="0.25">
      <c r="A6912" t="s">
        <v>10391</v>
      </c>
      <c r="B6912">
        <v>267</v>
      </c>
      <c r="C6912" s="3" t="str">
        <f>HYPERLINK("http://www.uniprot.org/uniprot/I3SF84","tr|I3SF84|I3SF84_LOTJA")</f>
        <v>tr|I3SF84|I3SF84_LOTJA</v>
      </c>
      <c r="D6912" t="s">
        <v>2200</v>
      </c>
      <c r="E6912">
        <v>100</v>
      </c>
      <c r="F6912">
        <v>88</v>
      </c>
      <c r="G6912">
        <v>0</v>
      </c>
      <c r="H6912">
        <v>0</v>
      </c>
      <c r="I6912">
        <v>1</v>
      </c>
      <c r="J6912">
        <v>264</v>
      </c>
      <c r="K6912">
        <v>1</v>
      </c>
      <c r="L6912">
        <v>1</v>
      </c>
      <c r="M6912">
        <v>88</v>
      </c>
      <c r="N6912" t="s">
        <v>18</v>
      </c>
      <c r="O6912" s="1">
        <v>1.8888600000000001E-41</v>
      </c>
      <c r="P6912">
        <v>439</v>
      </c>
    </row>
    <row r="6913" spans="1:16" x14ac:dyDescent="0.25">
      <c r="A6913" t="s">
        <v>10392</v>
      </c>
      <c r="B6913">
        <v>1800</v>
      </c>
      <c r="C6913" s="3" t="str">
        <f>HYPERLINK("http://www.uniprot.org/uniprot/I1J687","tr|I1J687|I1J687_SOYBN")</f>
        <v>tr|I1J687|I1J687_SOYBN</v>
      </c>
      <c r="D6913" t="s">
        <v>117</v>
      </c>
      <c r="E6913">
        <v>83.42</v>
      </c>
      <c r="F6913">
        <v>561</v>
      </c>
      <c r="G6913">
        <v>93</v>
      </c>
      <c r="H6913">
        <v>11</v>
      </c>
      <c r="I6913">
        <v>61</v>
      </c>
      <c r="J6913">
        <v>1710</v>
      </c>
      <c r="K6913">
        <v>1</v>
      </c>
      <c r="L6913">
        <v>14</v>
      </c>
      <c r="M6913">
        <v>574</v>
      </c>
      <c r="N6913" t="s">
        <v>18</v>
      </c>
      <c r="O6913">
        <v>0</v>
      </c>
      <c r="P6913">
        <v>2307</v>
      </c>
    </row>
    <row r="6914" spans="1:16" x14ac:dyDescent="0.25">
      <c r="A6914" t="s">
        <v>10393</v>
      </c>
      <c r="B6914">
        <v>2775</v>
      </c>
      <c r="C6914" s="3" t="str">
        <f>HYPERLINK("http://www.uniprot.org/uniprot/G7K9S6","tr|G7K9S6|G7K9S6_MEDTR")</f>
        <v>tr|G7K9S6|G7K9S6_MEDTR</v>
      </c>
      <c r="D6914" t="s">
        <v>10394</v>
      </c>
      <c r="E6914">
        <v>74.78</v>
      </c>
      <c r="F6914">
        <v>829</v>
      </c>
      <c r="G6914">
        <v>209</v>
      </c>
      <c r="H6914">
        <v>5</v>
      </c>
      <c r="I6914">
        <v>1</v>
      </c>
      <c r="J6914">
        <v>2472</v>
      </c>
      <c r="K6914">
        <v>1</v>
      </c>
      <c r="L6914">
        <v>1</v>
      </c>
      <c r="M6914">
        <v>803</v>
      </c>
      <c r="N6914" t="s">
        <v>18</v>
      </c>
      <c r="O6914">
        <v>0</v>
      </c>
      <c r="P6914">
        <v>3043</v>
      </c>
    </row>
    <row r="6915" spans="1:16" x14ac:dyDescent="0.25">
      <c r="A6915" t="s">
        <v>10395</v>
      </c>
      <c r="B6915">
        <v>2436</v>
      </c>
      <c r="C6915" s="3" t="str">
        <f>HYPERLINK("http://www.uniprot.org/uniprot/G7L1H0","tr|G7L1H0|G7L1H0_MEDTR")</f>
        <v>tr|G7L1H0|G7L1H0_MEDTR</v>
      </c>
      <c r="D6915" t="s">
        <v>10396</v>
      </c>
      <c r="E6915">
        <v>87.42</v>
      </c>
      <c r="F6915">
        <v>811</v>
      </c>
      <c r="G6915">
        <v>102</v>
      </c>
      <c r="H6915">
        <v>0</v>
      </c>
      <c r="I6915">
        <v>1</v>
      </c>
      <c r="J6915">
        <v>2433</v>
      </c>
      <c r="K6915">
        <v>1</v>
      </c>
      <c r="L6915">
        <v>30</v>
      </c>
      <c r="M6915">
        <v>837</v>
      </c>
      <c r="N6915" t="s">
        <v>18</v>
      </c>
      <c r="O6915">
        <v>0</v>
      </c>
      <c r="P6915">
        <v>3765</v>
      </c>
    </row>
    <row r="6916" spans="1:16" x14ac:dyDescent="0.25">
      <c r="A6916" t="s">
        <v>10397</v>
      </c>
      <c r="B6916">
        <v>462</v>
      </c>
      <c r="C6916" s="3" t="str">
        <f>HYPERLINK("http://www.uniprot.org/uniprot/G7IKJ3","tr|G7IKJ3|G7IKJ3_MEDTR")</f>
        <v>tr|G7IKJ3|G7IKJ3_MEDTR</v>
      </c>
      <c r="D6916" t="s">
        <v>3121</v>
      </c>
      <c r="E6916">
        <v>41.97</v>
      </c>
      <c r="F6916">
        <v>81</v>
      </c>
      <c r="G6916">
        <v>47</v>
      </c>
      <c r="H6916">
        <v>0</v>
      </c>
      <c r="I6916">
        <v>16</v>
      </c>
      <c r="J6916">
        <v>258</v>
      </c>
      <c r="K6916">
        <v>1</v>
      </c>
      <c r="L6916">
        <v>736</v>
      </c>
      <c r="M6916">
        <v>816</v>
      </c>
      <c r="N6916" t="s">
        <v>18</v>
      </c>
      <c r="O6916" s="1">
        <v>1.74066E-11</v>
      </c>
      <c r="P6916">
        <v>160</v>
      </c>
    </row>
    <row r="6917" spans="1:16" x14ac:dyDescent="0.25">
      <c r="A6917" t="s">
        <v>10398</v>
      </c>
      <c r="B6917">
        <v>582</v>
      </c>
      <c r="C6917" s="3" t="str">
        <f>HYPERLINK("http://www.uniprot.org/uniprot/I1LB56","tr|I1LB56|I1LB56_SOYBN")</f>
        <v>tr|I1LB56|I1LB56_SOYBN</v>
      </c>
      <c r="D6917" t="s">
        <v>117</v>
      </c>
      <c r="E6917">
        <v>87.04</v>
      </c>
      <c r="F6917">
        <v>193</v>
      </c>
      <c r="G6917">
        <v>25</v>
      </c>
      <c r="H6917">
        <v>0</v>
      </c>
      <c r="I6917">
        <v>1</v>
      </c>
      <c r="J6917">
        <v>579</v>
      </c>
      <c r="K6917">
        <v>1</v>
      </c>
      <c r="L6917">
        <v>1</v>
      </c>
      <c r="M6917">
        <v>193</v>
      </c>
      <c r="N6917" t="s">
        <v>18</v>
      </c>
      <c r="O6917" s="1">
        <v>7.6927399999999999E-91</v>
      </c>
      <c r="P6917">
        <v>866</v>
      </c>
    </row>
    <row r="6918" spans="1:16" x14ac:dyDescent="0.25">
      <c r="A6918" t="s">
        <v>10399</v>
      </c>
      <c r="B6918">
        <v>426</v>
      </c>
      <c r="C6918" s="3" t="str">
        <f>HYPERLINK("http://www.uniprot.org/uniprot/I3SXG8","tr|I3SXG8|I3SXG8_MEDTR")</f>
        <v>tr|I3SXG8|I3SXG8_MEDTR</v>
      </c>
      <c r="D6918" t="s">
        <v>22</v>
      </c>
      <c r="E6918">
        <v>62.77</v>
      </c>
      <c r="F6918">
        <v>137</v>
      </c>
      <c r="G6918">
        <v>51</v>
      </c>
      <c r="H6918">
        <v>6</v>
      </c>
      <c r="I6918">
        <v>31</v>
      </c>
      <c r="J6918">
        <v>423</v>
      </c>
      <c r="K6918">
        <v>1</v>
      </c>
      <c r="L6918">
        <v>11</v>
      </c>
      <c r="M6918">
        <v>147</v>
      </c>
      <c r="N6918" t="s">
        <v>18</v>
      </c>
      <c r="O6918" s="1">
        <v>8.6220699999999996E-34</v>
      </c>
      <c r="P6918">
        <v>373</v>
      </c>
    </row>
    <row r="6919" spans="1:16" x14ac:dyDescent="0.25">
      <c r="A6919" t="s">
        <v>10400</v>
      </c>
      <c r="B6919">
        <v>1134</v>
      </c>
      <c r="C6919" s="3" t="str">
        <f>HYPERLINK("http://www.uniprot.org/uniprot/G7L267","tr|G7L267|G7L267_MEDTR")</f>
        <v>tr|G7L267|G7L267_MEDTR</v>
      </c>
      <c r="D6919" t="s">
        <v>10401</v>
      </c>
      <c r="E6919">
        <v>76.349999999999994</v>
      </c>
      <c r="F6919">
        <v>406</v>
      </c>
      <c r="G6919">
        <v>96</v>
      </c>
      <c r="H6919">
        <v>31</v>
      </c>
      <c r="I6919">
        <v>1</v>
      </c>
      <c r="J6919">
        <v>1125</v>
      </c>
      <c r="K6919">
        <v>1</v>
      </c>
      <c r="L6919">
        <v>67</v>
      </c>
      <c r="M6919">
        <v>472</v>
      </c>
      <c r="N6919" t="s">
        <v>18</v>
      </c>
      <c r="O6919" s="1">
        <v>4.0160700000000001E-172</v>
      </c>
      <c r="P6919">
        <v>1572</v>
      </c>
    </row>
    <row r="6920" spans="1:16" x14ac:dyDescent="0.25">
      <c r="A6920" t="s">
        <v>10402</v>
      </c>
      <c r="B6920">
        <v>669</v>
      </c>
      <c r="C6920" s="3" t="str">
        <f>HYPERLINK("http://www.uniprot.org/uniprot/G7I8D6","tr|G7I8D6|G7I8D6_MEDTR")</f>
        <v>tr|G7I8D6|G7I8D6_MEDTR</v>
      </c>
      <c r="D6920" t="s">
        <v>10403</v>
      </c>
      <c r="E6920">
        <v>87.33</v>
      </c>
      <c r="F6920">
        <v>221</v>
      </c>
      <c r="G6920">
        <v>28</v>
      </c>
      <c r="H6920">
        <v>0</v>
      </c>
      <c r="I6920">
        <v>1</v>
      </c>
      <c r="J6920">
        <v>663</v>
      </c>
      <c r="K6920">
        <v>1</v>
      </c>
      <c r="L6920">
        <v>1</v>
      </c>
      <c r="M6920">
        <v>221</v>
      </c>
      <c r="N6920" t="s">
        <v>18</v>
      </c>
      <c r="O6920" s="1">
        <v>5.2588600000000002E-109</v>
      </c>
      <c r="P6920">
        <v>1024</v>
      </c>
    </row>
    <row r="6921" spans="1:16" x14ac:dyDescent="0.25">
      <c r="A6921" t="s">
        <v>10404</v>
      </c>
      <c r="B6921">
        <v>1260</v>
      </c>
      <c r="C6921" s="3" t="str">
        <f>HYPERLINK("http://www.uniprot.org/uniprot/G7J9N9","tr|G7J9N9|G7J9N9_MEDTR")</f>
        <v>tr|G7J9N9|G7J9N9_MEDTR</v>
      </c>
      <c r="D6921" t="s">
        <v>10405</v>
      </c>
      <c r="E6921">
        <v>83.73</v>
      </c>
      <c r="F6921">
        <v>418</v>
      </c>
      <c r="G6921">
        <v>68</v>
      </c>
      <c r="H6921">
        <v>7</v>
      </c>
      <c r="I6921">
        <v>1</v>
      </c>
      <c r="J6921">
        <v>1233</v>
      </c>
      <c r="K6921">
        <v>1</v>
      </c>
      <c r="L6921">
        <v>46</v>
      </c>
      <c r="M6921">
        <v>463</v>
      </c>
      <c r="N6921" t="s">
        <v>18</v>
      </c>
      <c r="O6921">
        <v>0</v>
      </c>
      <c r="P6921">
        <v>1812</v>
      </c>
    </row>
    <row r="6922" spans="1:16" x14ac:dyDescent="0.25">
      <c r="A6922" t="s">
        <v>10406</v>
      </c>
      <c r="B6922">
        <v>324</v>
      </c>
      <c r="C6922" s="3" t="str">
        <f>HYPERLINK("http://www.uniprot.org/uniprot/I1MYI0","tr|I1MYI0|I1MYI0_SOYBN")</f>
        <v>tr|I1MYI0|I1MYI0_SOYBN</v>
      </c>
      <c r="D6922" t="s">
        <v>28</v>
      </c>
      <c r="E6922">
        <v>82.24</v>
      </c>
      <c r="F6922">
        <v>107</v>
      </c>
      <c r="G6922">
        <v>19</v>
      </c>
      <c r="H6922">
        <v>0</v>
      </c>
      <c r="I6922">
        <v>1</v>
      </c>
      <c r="J6922">
        <v>321</v>
      </c>
      <c r="K6922">
        <v>1</v>
      </c>
      <c r="L6922">
        <v>1</v>
      </c>
      <c r="M6922">
        <v>107</v>
      </c>
      <c r="N6922" t="s">
        <v>18</v>
      </c>
      <c r="O6922" s="1">
        <v>1.59483E-43</v>
      </c>
      <c r="P6922">
        <v>457</v>
      </c>
    </row>
    <row r="6923" spans="1:16" x14ac:dyDescent="0.25">
      <c r="A6923" t="s">
        <v>10407</v>
      </c>
      <c r="B6923">
        <v>303</v>
      </c>
      <c r="C6923" s="3" t="str">
        <f>HYPERLINK("http://www.uniprot.org/uniprot/G7IXM9","tr|G7IXM9|G7IXM9_MEDTR")</f>
        <v>tr|G7IXM9|G7IXM9_MEDTR</v>
      </c>
      <c r="D6923" t="s">
        <v>10408</v>
      </c>
      <c r="E6923">
        <v>53</v>
      </c>
      <c r="F6923">
        <v>100</v>
      </c>
      <c r="G6923">
        <v>47</v>
      </c>
      <c r="H6923">
        <v>0</v>
      </c>
      <c r="I6923">
        <v>1</v>
      </c>
      <c r="J6923">
        <v>300</v>
      </c>
      <c r="K6923">
        <v>1</v>
      </c>
      <c r="L6923">
        <v>1</v>
      </c>
      <c r="M6923">
        <v>99</v>
      </c>
      <c r="N6923" t="s">
        <v>18</v>
      </c>
      <c r="O6923" s="1">
        <v>8.7558999999999998E-18</v>
      </c>
      <c r="P6923">
        <v>235</v>
      </c>
    </row>
    <row r="6924" spans="1:16" x14ac:dyDescent="0.25">
      <c r="A6924" t="s">
        <v>10409</v>
      </c>
      <c r="B6924">
        <v>1155</v>
      </c>
      <c r="C6924" s="3" t="str">
        <f>HYPERLINK("http://www.uniprot.org/uniprot/G7L7E6","tr|G7L7E6|G7L7E6_MEDTR")</f>
        <v>tr|G7L7E6|G7L7E6_MEDTR</v>
      </c>
      <c r="D6924" t="s">
        <v>10410</v>
      </c>
      <c r="E6924">
        <v>89.76</v>
      </c>
      <c r="F6924">
        <v>381</v>
      </c>
      <c r="G6924">
        <v>39</v>
      </c>
      <c r="H6924">
        <v>0</v>
      </c>
      <c r="I6924">
        <v>10</v>
      </c>
      <c r="J6924">
        <v>1152</v>
      </c>
      <c r="K6924">
        <v>1</v>
      </c>
      <c r="L6924">
        <v>1</v>
      </c>
      <c r="M6924">
        <v>381</v>
      </c>
      <c r="N6924" t="s">
        <v>18</v>
      </c>
      <c r="O6924">
        <v>0</v>
      </c>
      <c r="P6924">
        <v>1852</v>
      </c>
    </row>
    <row r="6925" spans="1:16" x14ac:dyDescent="0.25">
      <c r="A6925" t="s">
        <v>10411</v>
      </c>
      <c r="B6925">
        <v>711</v>
      </c>
      <c r="C6925" s="3" t="str">
        <f>HYPERLINK("http://www.uniprot.org/uniprot/G7JRR4","tr|G7JRR4|G7JRR4_MEDTR")</f>
        <v>tr|G7JRR4|G7JRR4_MEDTR</v>
      </c>
      <c r="D6925" t="s">
        <v>10412</v>
      </c>
      <c r="E6925">
        <v>79.83</v>
      </c>
      <c r="F6925">
        <v>243</v>
      </c>
      <c r="G6925">
        <v>49</v>
      </c>
      <c r="H6925">
        <v>11</v>
      </c>
      <c r="I6925">
        <v>1</v>
      </c>
      <c r="J6925">
        <v>696</v>
      </c>
      <c r="K6925">
        <v>1</v>
      </c>
      <c r="L6925">
        <v>1</v>
      </c>
      <c r="M6925">
        <v>243</v>
      </c>
      <c r="N6925" t="s">
        <v>18</v>
      </c>
      <c r="O6925" s="1">
        <v>1.59539E-101</v>
      </c>
      <c r="P6925">
        <v>960</v>
      </c>
    </row>
    <row r="6926" spans="1:16" x14ac:dyDescent="0.25">
      <c r="A6926" t="s">
        <v>10413</v>
      </c>
      <c r="B6926">
        <v>1071</v>
      </c>
      <c r="C6926" s="3" t="str">
        <f>HYPERLINK("http://www.uniprot.org/uniprot/G7JMA3","tr|G7JMA3|G7JMA3_MEDTR")</f>
        <v>tr|G7JMA3|G7JMA3_MEDTR</v>
      </c>
      <c r="D6926" t="s">
        <v>10414</v>
      </c>
      <c r="E6926">
        <v>89.04</v>
      </c>
      <c r="F6926">
        <v>356</v>
      </c>
      <c r="G6926">
        <v>39</v>
      </c>
      <c r="H6926">
        <v>0</v>
      </c>
      <c r="I6926">
        <v>1</v>
      </c>
      <c r="J6926">
        <v>1068</v>
      </c>
      <c r="K6926">
        <v>1</v>
      </c>
      <c r="L6926">
        <v>1</v>
      </c>
      <c r="M6926">
        <v>356</v>
      </c>
      <c r="N6926" t="s">
        <v>18</v>
      </c>
      <c r="O6926" s="1">
        <v>6.27922E-180</v>
      </c>
      <c r="P6926">
        <v>1639</v>
      </c>
    </row>
    <row r="6927" spans="1:16" x14ac:dyDescent="0.25">
      <c r="A6927" t="s">
        <v>10415</v>
      </c>
      <c r="B6927">
        <v>1155</v>
      </c>
      <c r="C6927" s="3" t="str">
        <f>HYPERLINK("http://www.uniprot.org/uniprot/G7KIW0","tr|G7KIW0|G7KIW0_MEDTR")</f>
        <v>tr|G7KIW0|G7KIW0_MEDTR</v>
      </c>
      <c r="D6927" t="s">
        <v>10416</v>
      </c>
      <c r="E6927">
        <v>68</v>
      </c>
      <c r="F6927">
        <v>350</v>
      </c>
      <c r="G6927">
        <v>112</v>
      </c>
      <c r="H6927">
        <v>4</v>
      </c>
      <c r="I6927">
        <v>1</v>
      </c>
      <c r="J6927">
        <v>1038</v>
      </c>
      <c r="K6927">
        <v>1</v>
      </c>
      <c r="L6927">
        <v>312</v>
      </c>
      <c r="M6927">
        <v>661</v>
      </c>
      <c r="N6927" t="s">
        <v>18</v>
      </c>
      <c r="O6927" s="1">
        <v>2.1498800000000001E-128</v>
      </c>
      <c r="P6927">
        <v>1195</v>
      </c>
    </row>
    <row r="6928" spans="1:16" x14ac:dyDescent="0.25">
      <c r="A6928" t="s">
        <v>10417</v>
      </c>
      <c r="B6928">
        <v>1674</v>
      </c>
      <c r="C6928" s="3" t="str">
        <f>HYPERLINK("http://www.uniprot.org/uniprot/Q6XQM5","tr|Q6XQM5|Q6XQM5_MEDTR")</f>
        <v>tr|Q6XQM5|Q6XQM5_MEDTR</v>
      </c>
      <c r="D6928" t="s">
        <v>10418</v>
      </c>
      <c r="E6928">
        <v>93.71</v>
      </c>
      <c r="F6928">
        <v>557</v>
      </c>
      <c r="G6928">
        <v>35</v>
      </c>
      <c r="H6928">
        <v>0</v>
      </c>
      <c r="I6928">
        <v>1</v>
      </c>
      <c r="J6928">
        <v>1671</v>
      </c>
      <c r="K6928">
        <v>1</v>
      </c>
      <c r="L6928">
        <v>1</v>
      </c>
      <c r="M6928">
        <v>557</v>
      </c>
      <c r="N6928" t="s">
        <v>18</v>
      </c>
      <c r="O6928">
        <v>0</v>
      </c>
      <c r="P6928">
        <v>2750</v>
      </c>
    </row>
    <row r="6929" spans="1:16" x14ac:dyDescent="0.25">
      <c r="A6929" t="s">
        <v>10419</v>
      </c>
      <c r="B6929">
        <v>1776</v>
      </c>
      <c r="C6929" s="3" t="str">
        <f>HYPERLINK("http://www.uniprot.org/uniprot/G7LEQ4","tr|G7LEQ4|G7LEQ4_MEDTR")</f>
        <v>tr|G7LEQ4|G7LEQ4_MEDTR</v>
      </c>
      <c r="D6929" t="s">
        <v>10420</v>
      </c>
      <c r="E6929">
        <v>79.53</v>
      </c>
      <c r="F6929">
        <v>601</v>
      </c>
      <c r="G6929">
        <v>123</v>
      </c>
      <c r="H6929">
        <v>10</v>
      </c>
      <c r="I6929">
        <v>1</v>
      </c>
      <c r="J6929">
        <v>1773</v>
      </c>
      <c r="K6929">
        <v>1</v>
      </c>
      <c r="L6929">
        <v>1</v>
      </c>
      <c r="M6929">
        <v>594</v>
      </c>
      <c r="N6929" t="s">
        <v>18</v>
      </c>
      <c r="O6929">
        <v>0</v>
      </c>
      <c r="P6929">
        <v>2307</v>
      </c>
    </row>
    <row r="6930" spans="1:16" x14ac:dyDescent="0.25">
      <c r="A6930" t="s">
        <v>10421</v>
      </c>
      <c r="B6930">
        <v>573</v>
      </c>
      <c r="C6930" s="3" t="str">
        <f>HYPERLINK("http://www.uniprot.org/uniprot/I3S6F1","tr|I3S6F1|I3S6F1_MEDTR")</f>
        <v>tr|I3S6F1|I3S6F1_MEDTR</v>
      </c>
      <c r="D6930" t="s">
        <v>22</v>
      </c>
      <c r="E6930">
        <v>47.31</v>
      </c>
      <c r="F6930">
        <v>186</v>
      </c>
      <c r="G6930">
        <v>98</v>
      </c>
      <c r="H6930">
        <v>7</v>
      </c>
      <c r="I6930">
        <v>34</v>
      </c>
      <c r="J6930">
        <v>570</v>
      </c>
      <c r="K6930">
        <v>1</v>
      </c>
      <c r="L6930">
        <v>7</v>
      </c>
      <c r="M6930">
        <v>190</v>
      </c>
      <c r="N6930" t="s">
        <v>18</v>
      </c>
      <c r="O6930" s="1">
        <v>1.7076299999999999E-31</v>
      </c>
      <c r="P6930">
        <v>354</v>
      </c>
    </row>
    <row r="6931" spans="1:16" x14ac:dyDescent="0.25">
      <c r="A6931" t="s">
        <v>10422</v>
      </c>
      <c r="B6931">
        <v>1065</v>
      </c>
      <c r="C6931" s="3" t="str">
        <f>HYPERLINK("http://www.uniprot.org/uniprot/G7KCE7","tr|G7KCE7|G7KCE7_MEDTR")</f>
        <v>tr|G7KCE7|G7KCE7_MEDTR</v>
      </c>
      <c r="D6931" t="s">
        <v>10423</v>
      </c>
      <c r="E6931">
        <v>66.760000000000005</v>
      </c>
      <c r="F6931">
        <v>355</v>
      </c>
      <c r="G6931">
        <v>118</v>
      </c>
      <c r="H6931">
        <v>2</v>
      </c>
      <c r="I6931">
        <v>1</v>
      </c>
      <c r="J6931">
        <v>1059</v>
      </c>
      <c r="K6931">
        <v>1</v>
      </c>
      <c r="L6931">
        <v>1</v>
      </c>
      <c r="M6931">
        <v>355</v>
      </c>
      <c r="N6931" t="s">
        <v>18</v>
      </c>
      <c r="O6931" s="1">
        <v>7.2327300000000002E-120</v>
      </c>
      <c r="P6931">
        <v>1121</v>
      </c>
    </row>
    <row r="6932" spans="1:16" x14ac:dyDescent="0.25">
      <c r="A6932" t="s">
        <v>10424</v>
      </c>
      <c r="B6932">
        <v>1656</v>
      </c>
      <c r="C6932" s="3" t="str">
        <f>HYPERLINK("http://www.uniprot.org/uniprot/G7J1L2","tr|G7J1L2|G7J1L2_MEDTR")</f>
        <v>tr|G7J1L2|G7J1L2_MEDTR</v>
      </c>
      <c r="D6932" t="s">
        <v>10425</v>
      </c>
      <c r="E6932">
        <v>68.55</v>
      </c>
      <c r="F6932">
        <v>423</v>
      </c>
      <c r="G6932">
        <v>133</v>
      </c>
      <c r="H6932">
        <v>57</v>
      </c>
      <c r="I6932">
        <v>1</v>
      </c>
      <c r="J6932">
        <v>1098</v>
      </c>
      <c r="K6932">
        <v>1</v>
      </c>
      <c r="L6932">
        <v>1</v>
      </c>
      <c r="M6932">
        <v>423</v>
      </c>
      <c r="N6932" t="s">
        <v>18</v>
      </c>
      <c r="O6932" s="1">
        <v>1.20746E-152</v>
      </c>
      <c r="P6932">
        <v>1406</v>
      </c>
    </row>
    <row r="6933" spans="1:16" x14ac:dyDescent="0.25">
      <c r="A6933" t="s">
        <v>10426</v>
      </c>
      <c r="B6933">
        <v>156</v>
      </c>
      <c r="C6933" s="3" t="str">
        <f>HYPERLINK("http://www.uniprot.org/uniprot/I1N7U0","tr|I1N7U0|I1N7U0_SOYBN")</f>
        <v>tr|I1N7U0|I1N7U0_SOYBN</v>
      </c>
      <c r="D6933" t="s">
        <v>28</v>
      </c>
      <c r="E6933">
        <v>90.19</v>
      </c>
      <c r="F6933">
        <v>51</v>
      </c>
      <c r="G6933">
        <v>5</v>
      </c>
      <c r="H6933">
        <v>0</v>
      </c>
      <c r="I6933">
        <v>1</v>
      </c>
      <c r="J6933">
        <v>153</v>
      </c>
      <c r="K6933">
        <v>1</v>
      </c>
      <c r="L6933">
        <v>1</v>
      </c>
      <c r="M6933">
        <v>51</v>
      </c>
      <c r="N6933" t="s">
        <v>18</v>
      </c>
      <c r="O6933" s="1">
        <v>2.7959899999999998E-16</v>
      </c>
      <c r="P6933">
        <v>222</v>
      </c>
    </row>
    <row r="6934" spans="1:16" x14ac:dyDescent="0.25">
      <c r="A6934" t="s">
        <v>10427</v>
      </c>
      <c r="B6934">
        <v>1359</v>
      </c>
      <c r="C6934" s="3" t="str">
        <f>HYPERLINK("http://www.uniprot.org/uniprot/K7LE83","tr|K7LE83|K7LE83_SOYBN")</f>
        <v>tr|K7LE83|K7LE83_SOYBN</v>
      </c>
      <c r="D6934" t="s">
        <v>28</v>
      </c>
      <c r="E6934">
        <v>52.75</v>
      </c>
      <c r="F6934">
        <v>472</v>
      </c>
      <c r="G6934">
        <v>223</v>
      </c>
      <c r="H6934">
        <v>21</v>
      </c>
      <c r="I6934">
        <v>1</v>
      </c>
      <c r="J6934">
        <v>1353</v>
      </c>
      <c r="K6934">
        <v>1</v>
      </c>
      <c r="L6934">
        <v>1</v>
      </c>
      <c r="M6934">
        <v>461</v>
      </c>
      <c r="N6934" t="s">
        <v>18</v>
      </c>
      <c r="O6934" s="1">
        <v>3.3330700000000002E-110</v>
      </c>
      <c r="P6934">
        <v>1039</v>
      </c>
    </row>
    <row r="6935" spans="1:16" x14ac:dyDescent="0.25">
      <c r="A6935" t="s">
        <v>10428</v>
      </c>
      <c r="B6935">
        <v>1851</v>
      </c>
      <c r="C6935" s="3" t="str">
        <f>HYPERLINK("http://www.uniprot.org/uniprot/G7INX5","tr|G7INX5|G7INX5_MEDTR")</f>
        <v>tr|G7INX5|G7INX5_MEDTR</v>
      </c>
      <c r="D6935" t="s">
        <v>10429</v>
      </c>
      <c r="E6935">
        <v>70.91</v>
      </c>
      <c r="F6935">
        <v>643</v>
      </c>
      <c r="G6935">
        <v>187</v>
      </c>
      <c r="H6935">
        <v>27</v>
      </c>
      <c r="I6935">
        <v>1</v>
      </c>
      <c r="J6935">
        <v>1848</v>
      </c>
      <c r="K6935">
        <v>1</v>
      </c>
      <c r="L6935">
        <v>1</v>
      </c>
      <c r="M6935">
        <v>641</v>
      </c>
      <c r="N6935" t="s">
        <v>18</v>
      </c>
      <c r="O6935">
        <v>0</v>
      </c>
      <c r="P6935">
        <v>2245</v>
      </c>
    </row>
    <row r="6936" spans="1:16" x14ac:dyDescent="0.25">
      <c r="A6936" t="s">
        <v>10430</v>
      </c>
      <c r="B6936">
        <v>471</v>
      </c>
      <c r="C6936" s="3" t="str">
        <f>HYPERLINK("http://www.uniprot.org/uniprot/I1L1U1","tr|I1L1U1|I1L1U1_SOYBN")</f>
        <v>tr|I1L1U1|I1L1U1_SOYBN</v>
      </c>
      <c r="D6936" t="s">
        <v>28</v>
      </c>
      <c r="E6936">
        <v>54.19</v>
      </c>
      <c r="F6936">
        <v>155</v>
      </c>
      <c r="G6936">
        <v>71</v>
      </c>
      <c r="H6936">
        <v>0</v>
      </c>
      <c r="I6936">
        <v>1</v>
      </c>
      <c r="J6936">
        <v>465</v>
      </c>
      <c r="K6936">
        <v>1</v>
      </c>
      <c r="L6936">
        <v>1</v>
      </c>
      <c r="M6936">
        <v>121</v>
      </c>
      <c r="N6936" t="s">
        <v>18</v>
      </c>
      <c r="O6936" s="1">
        <v>7.7189300000000001E-35</v>
      </c>
      <c r="P6936">
        <v>382</v>
      </c>
    </row>
    <row r="6937" spans="1:16" x14ac:dyDescent="0.25">
      <c r="A6937" t="s">
        <v>10431</v>
      </c>
      <c r="B6937">
        <v>1080</v>
      </c>
      <c r="C6937" s="3" t="str">
        <f>HYPERLINK("http://www.uniprot.org/uniprot/I1M762","tr|I1M762|I1M762_SOYBN")</f>
        <v>tr|I1M762|I1M762_SOYBN</v>
      </c>
      <c r="D6937" t="s">
        <v>28</v>
      </c>
      <c r="E6937">
        <v>79.77</v>
      </c>
      <c r="F6937">
        <v>361</v>
      </c>
      <c r="G6937">
        <v>73</v>
      </c>
      <c r="H6937">
        <v>3</v>
      </c>
      <c r="I6937">
        <v>4</v>
      </c>
      <c r="J6937">
        <v>1077</v>
      </c>
      <c r="K6937">
        <v>1</v>
      </c>
      <c r="L6937">
        <v>42</v>
      </c>
      <c r="M6937">
        <v>397</v>
      </c>
      <c r="N6937" t="s">
        <v>18</v>
      </c>
      <c r="O6937" s="1">
        <v>1.7759699999999999E-174</v>
      </c>
      <c r="P6937">
        <v>1592</v>
      </c>
    </row>
    <row r="6938" spans="1:16" x14ac:dyDescent="0.25">
      <c r="A6938" t="s">
        <v>10432</v>
      </c>
      <c r="B6938">
        <v>576</v>
      </c>
      <c r="C6938" s="3" t="str">
        <f>HYPERLINK("http://www.uniprot.org/uniprot/G7ICB6","tr|G7ICB6|G7ICB6_MEDTR")</f>
        <v>tr|G7ICB6|G7ICB6_MEDTR</v>
      </c>
      <c r="D6938" t="s">
        <v>10433</v>
      </c>
      <c r="E6938">
        <v>84.75</v>
      </c>
      <c r="F6938">
        <v>164</v>
      </c>
      <c r="G6938">
        <v>25</v>
      </c>
      <c r="H6938">
        <v>1</v>
      </c>
      <c r="I6938">
        <v>85</v>
      </c>
      <c r="J6938">
        <v>573</v>
      </c>
      <c r="K6938">
        <v>1</v>
      </c>
      <c r="L6938">
        <v>28</v>
      </c>
      <c r="M6938">
        <v>191</v>
      </c>
      <c r="N6938" t="s">
        <v>18</v>
      </c>
      <c r="O6938" s="1">
        <v>2.83378E-74</v>
      </c>
      <c r="P6938">
        <v>723</v>
      </c>
    </row>
    <row r="6939" spans="1:16" x14ac:dyDescent="0.25">
      <c r="A6939" t="s">
        <v>10434</v>
      </c>
      <c r="B6939">
        <v>801</v>
      </c>
      <c r="C6939" s="3" t="str">
        <f>HYPERLINK("http://www.uniprot.org/uniprot/G7KBA0","tr|G7KBA0|G7KBA0_MEDTR")</f>
        <v>tr|G7KBA0|G7KBA0_MEDTR</v>
      </c>
      <c r="D6939" t="s">
        <v>10435</v>
      </c>
      <c r="E6939">
        <v>84.21</v>
      </c>
      <c r="F6939">
        <v>266</v>
      </c>
      <c r="G6939">
        <v>42</v>
      </c>
      <c r="H6939">
        <v>0</v>
      </c>
      <c r="I6939">
        <v>1</v>
      </c>
      <c r="J6939">
        <v>798</v>
      </c>
      <c r="K6939">
        <v>1</v>
      </c>
      <c r="L6939">
        <v>37</v>
      </c>
      <c r="M6939">
        <v>301</v>
      </c>
      <c r="N6939" t="s">
        <v>18</v>
      </c>
      <c r="O6939" s="1">
        <v>2.7282900000000001E-130</v>
      </c>
      <c r="P6939">
        <v>1209</v>
      </c>
    </row>
    <row r="6940" spans="1:16" x14ac:dyDescent="0.25">
      <c r="A6940" t="s">
        <v>10436</v>
      </c>
      <c r="B6940">
        <v>873</v>
      </c>
      <c r="C6940" s="3" t="str">
        <f>HYPERLINK("http://www.uniprot.org/uniprot/G7L1G9","tr|G7L1G9|G7L1G9_MEDTR")</f>
        <v>tr|G7L1G9|G7L1G9_MEDTR</v>
      </c>
      <c r="D6940" t="s">
        <v>10437</v>
      </c>
      <c r="E6940">
        <v>80</v>
      </c>
      <c r="F6940">
        <v>230</v>
      </c>
      <c r="G6940">
        <v>46</v>
      </c>
      <c r="H6940">
        <v>6</v>
      </c>
      <c r="I6940">
        <v>199</v>
      </c>
      <c r="J6940">
        <v>870</v>
      </c>
      <c r="K6940">
        <v>1</v>
      </c>
      <c r="L6940">
        <v>140</v>
      </c>
      <c r="M6940">
        <v>366</v>
      </c>
      <c r="N6940" t="s">
        <v>18</v>
      </c>
      <c r="O6940" s="1">
        <v>1.50427E-103</v>
      </c>
      <c r="P6940">
        <v>979</v>
      </c>
    </row>
    <row r="6941" spans="1:16" x14ac:dyDescent="0.25">
      <c r="A6941" t="s">
        <v>10438</v>
      </c>
      <c r="B6941">
        <v>1572</v>
      </c>
      <c r="C6941" s="3" t="str">
        <f>HYPERLINK("http://www.uniprot.org/uniprot/I1KZ15","tr|I1KZ15|I1KZ15_SOYBN")</f>
        <v>tr|I1KZ15|I1KZ15_SOYBN</v>
      </c>
      <c r="D6941" t="s">
        <v>28</v>
      </c>
      <c r="E6941">
        <v>67.69</v>
      </c>
      <c r="F6941">
        <v>551</v>
      </c>
      <c r="G6941">
        <v>178</v>
      </c>
      <c r="H6941">
        <v>36</v>
      </c>
      <c r="I6941">
        <v>1</v>
      </c>
      <c r="J6941">
        <v>1545</v>
      </c>
      <c r="K6941">
        <v>1</v>
      </c>
      <c r="L6941">
        <v>42</v>
      </c>
      <c r="M6941">
        <v>581</v>
      </c>
      <c r="N6941" t="s">
        <v>18</v>
      </c>
      <c r="O6941">
        <v>0</v>
      </c>
      <c r="P6941">
        <v>1733</v>
      </c>
    </row>
    <row r="6942" spans="1:16" x14ac:dyDescent="0.25">
      <c r="A6942" t="s">
        <v>10439</v>
      </c>
      <c r="B6942">
        <v>1458</v>
      </c>
      <c r="C6942" s="3" t="str">
        <f>HYPERLINK("http://www.uniprot.org/uniprot/G7I9G6","tr|G7I9G6|G7I9G6_MEDTR")</f>
        <v>tr|G7I9G6|G7I9G6_MEDTR</v>
      </c>
      <c r="D6942" t="s">
        <v>10440</v>
      </c>
      <c r="E6942">
        <v>76.19</v>
      </c>
      <c r="F6942">
        <v>483</v>
      </c>
      <c r="G6942">
        <v>115</v>
      </c>
      <c r="H6942">
        <v>0</v>
      </c>
      <c r="I6942">
        <v>1</v>
      </c>
      <c r="J6942">
        <v>1449</v>
      </c>
      <c r="K6942">
        <v>1</v>
      </c>
      <c r="L6942">
        <v>1</v>
      </c>
      <c r="M6942">
        <v>483</v>
      </c>
      <c r="N6942" t="s">
        <v>18</v>
      </c>
      <c r="O6942">
        <v>0</v>
      </c>
      <c r="P6942">
        <v>1931</v>
      </c>
    </row>
    <row r="6943" spans="1:16" x14ac:dyDescent="0.25">
      <c r="A6943" t="s">
        <v>10441</v>
      </c>
      <c r="B6943">
        <v>918</v>
      </c>
      <c r="C6943" s="3" t="str">
        <f>HYPERLINK("http://www.uniprot.org/uniprot/I1LYR9","tr|I1LYR9|I1LYR9_SOYBN")</f>
        <v>tr|I1LYR9|I1LYR9_SOYBN</v>
      </c>
      <c r="D6943" t="s">
        <v>28</v>
      </c>
      <c r="E6943">
        <v>80.86</v>
      </c>
      <c r="F6943">
        <v>277</v>
      </c>
      <c r="G6943">
        <v>53</v>
      </c>
      <c r="H6943">
        <v>5</v>
      </c>
      <c r="I6943">
        <v>100</v>
      </c>
      <c r="J6943">
        <v>915</v>
      </c>
      <c r="K6943">
        <v>1</v>
      </c>
      <c r="L6943">
        <v>50</v>
      </c>
      <c r="M6943">
        <v>326</v>
      </c>
      <c r="N6943" t="s">
        <v>18</v>
      </c>
      <c r="O6943" s="1">
        <v>1.6305E-119</v>
      </c>
      <c r="P6943">
        <v>1117</v>
      </c>
    </row>
    <row r="6944" spans="1:16" x14ac:dyDescent="0.25">
      <c r="A6944" t="s">
        <v>10442</v>
      </c>
      <c r="B6944">
        <v>5445</v>
      </c>
      <c r="C6944" s="3" t="str">
        <f>HYPERLINK("http://www.uniprot.org/uniprot/K7LY64","tr|K7LY64|K7LY64_SOYBN")</f>
        <v>tr|K7LY64|K7LY64_SOYBN</v>
      </c>
      <c r="D6944" t="s">
        <v>117</v>
      </c>
      <c r="E6944">
        <v>75.849999999999994</v>
      </c>
      <c r="F6944">
        <v>969</v>
      </c>
      <c r="G6944">
        <v>234</v>
      </c>
      <c r="H6944">
        <v>37</v>
      </c>
      <c r="I6944">
        <v>2647</v>
      </c>
      <c r="J6944">
        <v>5442</v>
      </c>
      <c r="K6944">
        <v>1</v>
      </c>
      <c r="L6944">
        <v>49</v>
      </c>
      <c r="M6944">
        <v>1017</v>
      </c>
      <c r="N6944" t="s">
        <v>18</v>
      </c>
      <c r="O6944">
        <v>0</v>
      </c>
      <c r="P6944">
        <v>3709</v>
      </c>
    </row>
    <row r="6945" spans="1:16" x14ac:dyDescent="0.25">
      <c r="A6945" t="s">
        <v>10443</v>
      </c>
      <c r="B6945">
        <v>1470</v>
      </c>
      <c r="C6945" s="3" t="str">
        <f>HYPERLINK("http://www.uniprot.org/uniprot/A5AEN7","tr|A5AEN7|A5AEN7_VITVI")</f>
        <v>tr|A5AEN7|A5AEN7_VITVI</v>
      </c>
      <c r="D6945" t="s">
        <v>1208</v>
      </c>
      <c r="E6945">
        <v>25</v>
      </c>
      <c r="F6945">
        <v>464</v>
      </c>
      <c r="G6945">
        <v>348</v>
      </c>
      <c r="H6945">
        <v>9</v>
      </c>
      <c r="I6945">
        <v>76</v>
      </c>
      <c r="J6945">
        <v>1440</v>
      </c>
      <c r="K6945">
        <v>1</v>
      </c>
      <c r="L6945">
        <v>468</v>
      </c>
      <c r="M6945">
        <v>839</v>
      </c>
      <c r="N6945" t="s">
        <v>18</v>
      </c>
      <c r="O6945" s="1">
        <v>3.3302999999999999E-18</v>
      </c>
      <c r="P6945">
        <v>246</v>
      </c>
    </row>
    <row r="6946" spans="1:16" x14ac:dyDescent="0.25">
      <c r="A6946" t="s">
        <v>10444</v>
      </c>
      <c r="B6946">
        <v>441</v>
      </c>
      <c r="C6946" s="3" t="str">
        <f>HYPERLINK("http://www.uniprot.org/uniprot/I3S657","tr|I3S657|I3S657_LOTJA")</f>
        <v>tr|I3S657|I3S657_LOTJA</v>
      </c>
      <c r="D6946" t="s">
        <v>93</v>
      </c>
      <c r="E6946">
        <v>85.41</v>
      </c>
      <c r="F6946">
        <v>144</v>
      </c>
      <c r="G6946">
        <v>21</v>
      </c>
      <c r="H6946">
        <v>0</v>
      </c>
      <c r="I6946">
        <v>1</v>
      </c>
      <c r="J6946">
        <v>432</v>
      </c>
      <c r="K6946">
        <v>1</v>
      </c>
      <c r="L6946">
        <v>1</v>
      </c>
      <c r="M6946">
        <v>144</v>
      </c>
      <c r="N6946" t="s">
        <v>18</v>
      </c>
      <c r="O6946" s="1">
        <v>1.67622E-69</v>
      </c>
      <c r="P6946">
        <v>681</v>
      </c>
    </row>
    <row r="6947" spans="1:16" x14ac:dyDescent="0.25">
      <c r="A6947" t="s">
        <v>10445</v>
      </c>
      <c r="B6947">
        <v>2109</v>
      </c>
      <c r="C6947" s="3" t="str">
        <f>HYPERLINK("http://www.uniprot.org/uniprot/G7JC21","tr|G7JC21|G7JC21_MEDTR")</f>
        <v>tr|G7JC21|G7JC21_MEDTR</v>
      </c>
      <c r="D6947" t="s">
        <v>10446</v>
      </c>
      <c r="E6947">
        <v>85.29</v>
      </c>
      <c r="F6947">
        <v>748</v>
      </c>
      <c r="G6947">
        <v>110</v>
      </c>
      <c r="H6947">
        <v>46</v>
      </c>
      <c r="I6947">
        <v>1</v>
      </c>
      <c r="J6947">
        <v>2106</v>
      </c>
      <c r="K6947">
        <v>1</v>
      </c>
      <c r="L6947">
        <v>236</v>
      </c>
      <c r="M6947">
        <v>983</v>
      </c>
      <c r="N6947" t="s">
        <v>18</v>
      </c>
      <c r="O6947">
        <v>0</v>
      </c>
      <c r="P6947">
        <v>3265</v>
      </c>
    </row>
    <row r="6948" spans="1:16" x14ac:dyDescent="0.25">
      <c r="A6948" t="s">
        <v>10447</v>
      </c>
      <c r="B6948">
        <v>717</v>
      </c>
      <c r="C6948" s="3" t="str">
        <f>HYPERLINK("http://www.uniprot.org/uniprot/I1M6S0","tr|I1M6S0|I1M6S0_SOYBN")</f>
        <v>tr|I1M6S0|I1M6S0_SOYBN</v>
      </c>
      <c r="D6948" t="s">
        <v>117</v>
      </c>
      <c r="E6948">
        <v>84.05</v>
      </c>
      <c r="F6948">
        <v>232</v>
      </c>
      <c r="G6948">
        <v>37</v>
      </c>
      <c r="H6948">
        <v>0</v>
      </c>
      <c r="I6948">
        <v>19</v>
      </c>
      <c r="J6948">
        <v>714</v>
      </c>
      <c r="K6948">
        <v>1</v>
      </c>
      <c r="L6948">
        <v>35</v>
      </c>
      <c r="M6948">
        <v>265</v>
      </c>
      <c r="N6948" t="s">
        <v>18</v>
      </c>
      <c r="O6948" s="1">
        <v>9.5257799999999999E-110</v>
      </c>
      <c r="P6948">
        <v>1031</v>
      </c>
    </row>
    <row r="6949" spans="1:16" x14ac:dyDescent="0.25">
      <c r="A6949" t="s">
        <v>10448</v>
      </c>
      <c r="B6949">
        <v>1308</v>
      </c>
      <c r="C6949" s="3" t="str">
        <f>HYPERLINK("http://www.uniprot.org/uniprot/G7L7E7","tr|G7L7E7|G7L7E7_MEDTR")</f>
        <v>tr|G7L7E7|G7L7E7_MEDTR</v>
      </c>
      <c r="D6949" t="s">
        <v>10449</v>
      </c>
      <c r="E6949">
        <v>76.17</v>
      </c>
      <c r="F6949">
        <v>445</v>
      </c>
      <c r="G6949">
        <v>106</v>
      </c>
      <c r="H6949">
        <v>11</v>
      </c>
      <c r="I6949">
        <v>1</v>
      </c>
      <c r="J6949">
        <v>1302</v>
      </c>
      <c r="K6949">
        <v>1</v>
      </c>
      <c r="L6949">
        <v>1</v>
      </c>
      <c r="M6949">
        <v>428</v>
      </c>
      <c r="N6949" t="s">
        <v>18</v>
      </c>
      <c r="O6949">
        <v>0</v>
      </c>
      <c r="P6949">
        <v>1668</v>
      </c>
    </row>
    <row r="6950" spans="1:16" x14ac:dyDescent="0.25">
      <c r="A6950" t="s">
        <v>10450</v>
      </c>
      <c r="B6950">
        <v>1704</v>
      </c>
      <c r="C6950" s="3" t="str">
        <f>HYPERLINK("http://www.uniprot.org/uniprot/G7JRR5","tr|G7JRR5|G7JRR5_MEDTR")</f>
        <v>tr|G7JRR5|G7JRR5_MEDTR</v>
      </c>
      <c r="D6950" t="s">
        <v>10451</v>
      </c>
      <c r="E6950">
        <v>81.69</v>
      </c>
      <c r="F6950">
        <v>568</v>
      </c>
      <c r="G6950">
        <v>104</v>
      </c>
      <c r="H6950">
        <v>2</v>
      </c>
      <c r="I6950">
        <v>1</v>
      </c>
      <c r="J6950">
        <v>1698</v>
      </c>
      <c r="K6950">
        <v>1</v>
      </c>
      <c r="L6950">
        <v>3</v>
      </c>
      <c r="M6950">
        <v>568</v>
      </c>
      <c r="N6950" t="s">
        <v>18</v>
      </c>
      <c r="O6950">
        <v>0</v>
      </c>
      <c r="P6950">
        <v>2492</v>
      </c>
    </row>
    <row r="6951" spans="1:16" x14ac:dyDescent="0.25">
      <c r="A6951" t="s">
        <v>10452</v>
      </c>
      <c r="B6951">
        <v>306</v>
      </c>
      <c r="C6951" s="3" t="str">
        <f>HYPERLINK("http://www.uniprot.org/uniprot/I1LK75","tr|I1LK75|I1LK75_SOYBN")</f>
        <v>tr|I1LK75|I1LK75_SOYBN</v>
      </c>
      <c r="D6951" t="s">
        <v>28</v>
      </c>
      <c r="E6951">
        <v>69.47</v>
      </c>
      <c r="F6951">
        <v>95</v>
      </c>
      <c r="G6951">
        <v>29</v>
      </c>
      <c r="H6951">
        <v>0</v>
      </c>
      <c r="I6951">
        <v>1</v>
      </c>
      <c r="J6951">
        <v>285</v>
      </c>
      <c r="K6951">
        <v>1</v>
      </c>
      <c r="L6951">
        <v>1</v>
      </c>
      <c r="M6951">
        <v>95</v>
      </c>
      <c r="N6951" t="s">
        <v>18</v>
      </c>
      <c r="O6951" s="1">
        <v>1.69409E-29</v>
      </c>
      <c r="P6951">
        <v>336</v>
      </c>
    </row>
    <row r="6952" spans="1:16" x14ac:dyDescent="0.25">
      <c r="A6952" t="s">
        <v>10453</v>
      </c>
      <c r="B6952">
        <v>2064</v>
      </c>
      <c r="C6952" s="3" t="str">
        <f>HYPERLINK("http://www.uniprot.org/uniprot/G7JSB9","tr|G7JSB9|G7JSB9_MEDTR")</f>
        <v>tr|G7JSB9|G7JSB9_MEDTR</v>
      </c>
      <c r="D6952" t="s">
        <v>10454</v>
      </c>
      <c r="E6952">
        <v>82.5</v>
      </c>
      <c r="F6952">
        <v>520</v>
      </c>
      <c r="G6952">
        <v>91</v>
      </c>
      <c r="H6952">
        <v>0</v>
      </c>
      <c r="I6952">
        <v>490</v>
      </c>
      <c r="J6952">
        <v>2049</v>
      </c>
      <c r="K6952">
        <v>1</v>
      </c>
      <c r="L6952">
        <v>541</v>
      </c>
      <c r="M6952">
        <v>1060</v>
      </c>
      <c r="N6952" t="s">
        <v>18</v>
      </c>
      <c r="O6952">
        <v>0</v>
      </c>
      <c r="P6952">
        <v>2221</v>
      </c>
    </row>
    <row r="6953" spans="1:16" x14ac:dyDescent="0.25">
      <c r="A6953" t="s">
        <v>10455</v>
      </c>
      <c r="B6953">
        <v>1608</v>
      </c>
      <c r="C6953" s="3" t="str">
        <f>HYPERLINK("http://www.uniprot.org/uniprot/G7JGJ8","tr|G7JGJ8|G7JGJ8_MEDTR")</f>
        <v>tr|G7JGJ8|G7JGJ8_MEDTR</v>
      </c>
      <c r="D6953" t="s">
        <v>417</v>
      </c>
      <c r="E6953">
        <v>57.54</v>
      </c>
      <c r="F6953">
        <v>391</v>
      </c>
      <c r="G6953">
        <v>166</v>
      </c>
      <c r="H6953">
        <v>9</v>
      </c>
      <c r="I6953">
        <v>427</v>
      </c>
      <c r="J6953">
        <v>1572</v>
      </c>
      <c r="K6953">
        <v>1</v>
      </c>
      <c r="L6953">
        <v>105</v>
      </c>
      <c r="M6953">
        <v>491</v>
      </c>
      <c r="N6953" t="s">
        <v>18</v>
      </c>
      <c r="O6953" s="1">
        <v>1.58142E-117</v>
      </c>
      <c r="P6953">
        <v>1103</v>
      </c>
    </row>
    <row r="6954" spans="1:16" x14ac:dyDescent="0.25">
      <c r="A6954" t="s">
        <v>10456</v>
      </c>
      <c r="B6954">
        <v>588</v>
      </c>
      <c r="C6954" s="3" t="str">
        <f>HYPERLINK("http://www.uniprot.org/uniprot/I3TA07","tr|I3TA07|I3TA07_MEDTR")</f>
        <v>tr|I3TA07|I3TA07_MEDTR</v>
      </c>
      <c r="D6954" t="s">
        <v>22</v>
      </c>
      <c r="E6954">
        <v>82.9</v>
      </c>
      <c r="F6954">
        <v>193</v>
      </c>
      <c r="G6954">
        <v>33</v>
      </c>
      <c r="H6954">
        <v>0</v>
      </c>
      <c r="I6954">
        <v>1</v>
      </c>
      <c r="J6954">
        <v>579</v>
      </c>
      <c r="K6954">
        <v>1</v>
      </c>
      <c r="L6954">
        <v>1</v>
      </c>
      <c r="M6954">
        <v>191</v>
      </c>
      <c r="N6954" t="s">
        <v>18</v>
      </c>
      <c r="O6954" s="1">
        <v>2.11993E-88</v>
      </c>
      <c r="P6954">
        <v>845</v>
      </c>
    </row>
    <row r="6955" spans="1:16" x14ac:dyDescent="0.25">
      <c r="A6955" t="s">
        <v>10457</v>
      </c>
      <c r="B6955">
        <v>510</v>
      </c>
      <c r="C6955" s="3" t="str">
        <f>HYPERLINK("http://www.uniprot.org/uniprot/I3SZP3","tr|I3SZP3|I3SZP3_MEDTR")</f>
        <v>tr|I3SZP3|I3SZP3_MEDTR</v>
      </c>
      <c r="D6955" t="s">
        <v>22</v>
      </c>
      <c r="E6955">
        <v>77.19</v>
      </c>
      <c r="F6955">
        <v>171</v>
      </c>
      <c r="G6955">
        <v>39</v>
      </c>
      <c r="H6955">
        <v>2</v>
      </c>
      <c r="I6955">
        <v>1</v>
      </c>
      <c r="J6955">
        <v>507</v>
      </c>
      <c r="K6955">
        <v>1</v>
      </c>
      <c r="L6955">
        <v>1</v>
      </c>
      <c r="M6955">
        <v>169</v>
      </c>
      <c r="N6955" t="s">
        <v>18</v>
      </c>
      <c r="O6955" s="1">
        <v>1.33471E-66</v>
      </c>
      <c r="P6955">
        <v>656</v>
      </c>
    </row>
    <row r="6956" spans="1:16" x14ac:dyDescent="0.25">
      <c r="A6956" t="s">
        <v>10458</v>
      </c>
      <c r="B6956">
        <v>1119</v>
      </c>
      <c r="C6956" s="3" t="str">
        <f>HYPERLINK("http://www.uniprot.org/uniprot/I1N7U1","tr|I1N7U1|I1N7U1_SOYBN")</f>
        <v>tr|I1N7U1|I1N7U1_SOYBN</v>
      </c>
      <c r="D6956" t="s">
        <v>28</v>
      </c>
      <c r="E6956">
        <v>64.11</v>
      </c>
      <c r="F6956">
        <v>379</v>
      </c>
      <c r="G6956">
        <v>136</v>
      </c>
      <c r="H6956">
        <v>7</v>
      </c>
      <c r="I6956">
        <v>1</v>
      </c>
      <c r="J6956">
        <v>1116</v>
      </c>
      <c r="K6956">
        <v>1</v>
      </c>
      <c r="L6956">
        <v>1</v>
      </c>
      <c r="M6956">
        <v>365</v>
      </c>
      <c r="N6956" t="s">
        <v>18</v>
      </c>
      <c r="O6956" s="1">
        <v>9.1638099999999998E-129</v>
      </c>
      <c r="P6956">
        <v>1198</v>
      </c>
    </row>
    <row r="6957" spans="1:16" x14ac:dyDescent="0.25">
      <c r="A6957" t="s">
        <v>10459</v>
      </c>
      <c r="B6957">
        <v>1359</v>
      </c>
      <c r="C6957" s="3" t="str">
        <f>HYPERLINK("http://www.uniprot.org/uniprot/G7JV96","tr|G7JV96|G7JV96_MEDTR")</f>
        <v>tr|G7JV96|G7JV96_MEDTR</v>
      </c>
      <c r="D6957" t="s">
        <v>10460</v>
      </c>
      <c r="E6957">
        <v>65.849999999999994</v>
      </c>
      <c r="F6957">
        <v>454</v>
      </c>
      <c r="G6957">
        <v>155</v>
      </c>
      <c r="H6957">
        <v>2</v>
      </c>
      <c r="I6957">
        <v>1</v>
      </c>
      <c r="J6957">
        <v>1356</v>
      </c>
      <c r="K6957">
        <v>1</v>
      </c>
      <c r="L6957">
        <v>1</v>
      </c>
      <c r="M6957">
        <v>445</v>
      </c>
      <c r="N6957" t="s">
        <v>18</v>
      </c>
      <c r="O6957" s="1">
        <v>2.1256500000000001E-165</v>
      </c>
      <c r="P6957">
        <v>1515</v>
      </c>
    </row>
    <row r="6958" spans="1:16" x14ac:dyDescent="0.25">
      <c r="A6958" t="s">
        <v>10461</v>
      </c>
      <c r="B6958">
        <v>522</v>
      </c>
      <c r="C6958" s="3" t="str">
        <f>HYPERLINK("http://www.uniprot.org/uniprot/F6GT16","tr|F6GT16|F6GT16_VITVI")</f>
        <v>tr|F6GT16|F6GT16_VITVI</v>
      </c>
      <c r="D6958" t="s">
        <v>10462</v>
      </c>
      <c r="E6958">
        <v>39.86</v>
      </c>
      <c r="F6958">
        <v>153</v>
      </c>
      <c r="G6958">
        <v>92</v>
      </c>
      <c r="H6958">
        <v>7</v>
      </c>
      <c r="I6958">
        <v>7</v>
      </c>
      <c r="J6958">
        <v>444</v>
      </c>
      <c r="K6958">
        <v>1</v>
      </c>
      <c r="L6958">
        <v>2</v>
      </c>
      <c r="M6958">
        <v>153</v>
      </c>
      <c r="N6958" t="s">
        <v>18</v>
      </c>
      <c r="O6958" s="1">
        <v>8.8873599999999993E-15</v>
      </c>
      <c r="P6958">
        <v>209</v>
      </c>
    </row>
    <row r="6959" spans="1:16" x14ac:dyDescent="0.25">
      <c r="A6959" t="s">
        <v>10463</v>
      </c>
      <c r="B6959">
        <v>1179</v>
      </c>
      <c r="C6959" s="3" t="str">
        <f>HYPERLINK("http://www.uniprot.org/uniprot/K7MIT4","tr|K7MIT4|K7MIT4_SOYBN")</f>
        <v>tr|K7MIT4|K7MIT4_SOYBN</v>
      </c>
      <c r="D6959" t="s">
        <v>117</v>
      </c>
      <c r="E6959">
        <v>83.81</v>
      </c>
      <c r="F6959">
        <v>414</v>
      </c>
      <c r="G6959">
        <v>67</v>
      </c>
      <c r="H6959">
        <v>23</v>
      </c>
      <c r="I6959">
        <v>4</v>
      </c>
      <c r="J6959">
        <v>1176</v>
      </c>
      <c r="K6959">
        <v>1</v>
      </c>
      <c r="L6959">
        <v>38</v>
      </c>
      <c r="M6959">
        <v>451</v>
      </c>
      <c r="N6959" t="s">
        <v>18</v>
      </c>
      <c r="O6959">
        <v>0</v>
      </c>
      <c r="P6959">
        <v>1805</v>
      </c>
    </row>
    <row r="6960" spans="1:16" x14ac:dyDescent="0.25">
      <c r="A6960" t="s">
        <v>10464</v>
      </c>
      <c r="B6960">
        <v>792</v>
      </c>
      <c r="C6960" s="3" t="str">
        <f>HYPERLINK("http://www.uniprot.org/uniprot/G7INX9","tr|G7INX9|G7INX9_MEDTR")</f>
        <v>tr|G7INX9|G7INX9_MEDTR</v>
      </c>
      <c r="D6960" t="s">
        <v>7238</v>
      </c>
      <c r="E6960">
        <v>68</v>
      </c>
      <c r="F6960">
        <v>275</v>
      </c>
      <c r="G6960">
        <v>88</v>
      </c>
      <c r="H6960">
        <v>12</v>
      </c>
      <c r="I6960">
        <v>1</v>
      </c>
      <c r="J6960">
        <v>789</v>
      </c>
      <c r="K6960">
        <v>1</v>
      </c>
      <c r="L6960">
        <v>1</v>
      </c>
      <c r="M6960">
        <v>265</v>
      </c>
      <c r="N6960" t="s">
        <v>18</v>
      </c>
      <c r="O6960" s="1">
        <v>2.6933299999999999E-90</v>
      </c>
      <c r="P6960">
        <v>864</v>
      </c>
    </row>
    <row r="6961" spans="1:16" x14ac:dyDescent="0.25">
      <c r="A6961" t="s">
        <v>10465</v>
      </c>
      <c r="B6961">
        <v>345</v>
      </c>
      <c r="C6961" s="3" t="str">
        <f>HYPERLINK("http://www.uniprot.org/uniprot/G7ITL2","tr|G7ITL2|G7ITL2_MEDTR")</f>
        <v>tr|G7ITL2|G7ITL2_MEDTR</v>
      </c>
      <c r="D6961" t="s">
        <v>10466</v>
      </c>
      <c r="E6961">
        <v>78.81</v>
      </c>
      <c r="F6961">
        <v>118</v>
      </c>
      <c r="G6961">
        <v>25</v>
      </c>
      <c r="H6961">
        <v>5</v>
      </c>
      <c r="I6961">
        <v>1</v>
      </c>
      <c r="J6961">
        <v>339</v>
      </c>
      <c r="K6961">
        <v>1</v>
      </c>
      <c r="L6961">
        <v>1</v>
      </c>
      <c r="M6961">
        <v>117</v>
      </c>
      <c r="N6961" t="s">
        <v>18</v>
      </c>
      <c r="O6961" s="1">
        <v>4.2181899999999999E-41</v>
      </c>
      <c r="P6961">
        <v>436</v>
      </c>
    </row>
    <row r="6962" spans="1:16" x14ac:dyDescent="0.25">
      <c r="A6962" t="s">
        <v>10467</v>
      </c>
      <c r="B6962">
        <v>1065</v>
      </c>
      <c r="C6962" s="3" t="str">
        <f>HYPERLINK("http://www.uniprot.org/uniprot/G7KCV0","tr|G7KCV0|G7KCV0_MEDTR")</f>
        <v>tr|G7KCV0|G7KCV0_MEDTR</v>
      </c>
      <c r="D6962" t="s">
        <v>10468</v>
      </c>
      <c r="E6962">
        <v>60.8</v>
      </c>
      <c r="F6962">
        <v>398</v>
      </c>
      <c r="G6962">
        <v>156</v>
      </c>
      <c r="H6962">
        <v>45</v>
      </c>
      <c r="I6962">
        <v>1</v>
      </c>
      <c r="J6962">
        <v>1059</v>
      </c>
      <c r="K6962">
        <v>1</v>
      </c>
      <c r="L6962">
        <v>1</v>
      </c>
      <c r="M6962">
        <v>386</v>
      </c>
      <c r="N6962" t="s">
        <v>18</v>
      </c>
      <c r="O6962" s="1">
        <v>4.2500700000000003E-112</v>
      </c>
      <c r="P6962">
        <v>1054</v>
      </c>
    </row>
    <row r="6963" spans="1:16" x14ac:dyDescent="0.25">
      <c r="A6963" t="s">
        <v>10469</v>
      </c>
      <c r="B6963">
        <v>1287</v>
      </c>
      <c r="C6963" s="3" t="str">
        <f>HYPERLINK("http://www.uniprot.org/uniprot/M5X3K3","tr|M5X3K3|M5X3K3_PRUPE")</f>
        <v>tr|M5X3K3|M5X3K3_PRUPE</v>
      </c>
      <c r="D6963" t="s">
        <v>10470</v>
      </c>
      <c r="E6963">
        <v>23.67</v>
      </c>
      <c r="F6963">
        <v>414</v>
      </c>
      <c r="G6963">
        <v>316</v>
      </c>
      <c r="H6963">
        <v>13</v>
      </c>
      <c r="I6963">
        <v>43</v>
      </c>
      <c r="J6963">
        <v>1245</v>
      </c>
      <c r="K6963">
        <v>1</v>
      </c>
      <c r="L6963">
        <v>14</v>
      </c>
      <c r="M6963">
        <v>420</v>
      </c>
      <c r="N6963" t="s">
        <v>18</v>
      </c>
      <c r="O6963" s="1">
        <v>7.0824699999999995E-22</v>
      </c>
      <c r="P6963">
        <v>277</v>
      </c>
    </row>
    <row r="6964" spans="1:16" x14ac:dyDescent="0.25">
      <c r="A6964" t="s">
        <v>10471</v>
      </c>
      <c r="B6964">
        <v>426</v>
      </c>
      <c r="C6964" s="3" t="str">
        <f>HYPERLINK("http://www.uniprot.org/uniprot/A2Q6E3","tr|A2Q6E3|A2Q6E3_MEDTR")</f>
        <v>tr|A2Q6E3|A2Q6E3_MEDTR</v>
      </c>
      <c r="D6964" t="s">
        <v>10472</v>
      </c>
      <c r="E6964">
        <v>88.73</v>
      </c>
      <c r="F6964">
        <v>142</v>
      </c>
      <c r="G6964">
        <v>16</v>
      </c>
      <c r="H6964">
        <v>1</v>
      </c>
      <c r="I6964">
        <v>1</v>
      </c>
      <c r="J6964">
        <v>423</v>
      </c>
      <c r="K6964">
        <v>1</v>
      </c>
      <c r="L6964">
        <v>121</v>
      </c>
      <c r="M6964">
        <v>262</v>
      </c>
      <c r="N6964" t="s">
        <v>18</v>
      </c>
      <c r="O6964" s="1">
        <v>3.0382900000000001E-63</v>
      </c>
      <c r="P6964">
        <v>627</v>
      </c>
    </row>
    <row r="6965" spans="1:16" x14ac:dyDescent="0.25">
      <c r="A6965" t="s">
        <v>10473</v>
      </c>
      <c r="B6965">
        <v>405</v>
      </c>
      <c r="C6965" s="3" t="str">
        <f>HYPERLINK("http://www.uniprot.org/uniprot/G7L1G8","tr|G7L1G8|G7L1G8_MEDTR")</f>
        <v>tr|G7L1G8|G7L1G8_MEDTR</v>
      </c>
      <c r="D6965" t="s">
        <v>10474</v>
      </c>
      <c r="E6965">
        <v>76.92</v>
      </c>
      <c r="F6965">
        <v>130</v>
      </c>
      <c r="G6965">
        <v>30</v>
      </c>
      <c r="H6965">
        <v>1</v>
      </c>
      <c r="I6965">
        <v>1</v>
      </c>
      <c r="J6965">
        <v>387</v>
      </c>
      <c r="K6965">
        <v>1</v>
      </c>
      <c r="L6965">
        <v>17</v>
      </c>
      <c r="M6965">
        <v>146</v>
      </c>
      <c r="N6965" t="s">
        <v>18</v>
      </c>
      <c r="O6965" s="1">
        <v>1.7298400000000001E-50</v>
      </c>
      <c r="P6965">
        <v>517</v>
      </c>
    </row>
    <row r="6966" spans="1:16" x14ac:dyDescent="0.25">
      <c r="A6966" t="s">
        <v>10475</v>
      </c>
      <c r="B6966">
        <v>846</v>
      </c>
      <c r="C6966" s="3" t="str">
        <f>HYPERLINK("http://www.uniprot.org/uniprot/A5BE46","tr|A5BE46|A5BE46_VITVI")</f>
        <v>tr|A5BE46|A5BE46_VITVI</v>
      </c>
      <c r="D6966" t="s">
        <v>462</v>
      </c>
      <c r="E6966">
        <v>62.15</v>
      </c>
      <c r="F6966">
        <v>288</v>
      </c>
      <c r="G6966">
        <v>109</v>
      </c>
      <c r="H6966">
        <v>7</v>
      </c>
      <c r="I6966">
        <v>1</v>
      </c>
      <c r="J6966">
        <v>843</v>
      </c>
      <c r="K6966">
        <v>1</v>
      </c>
      <c r="L6966">
        <v>594</v>
      </c>
      <c r="M6966">
        <v>881</v>
      </c>
      <c r="N6966" t="s">
        <v>18</v>
      </c>
      <c r="O6966" s="1">
        <v>7.50536E-97</v>
      </c>
      <c r="P6966">
        <v>921</v>
      </c>
    </row>
    <row r="6967" spans="1:16" x14ac:dyDescent="0.25">
      <c r="A6967" t="s">
        <v>10476</v>
      </c>
      <c r="B6967">
        <v>1188</v>
      </c>
      <c r="C6967" s="3" t="str">
        <f>HYPERLINK("http://www.uniprot.org/uniprot/I3SPS7","tr|I3SPS7|I3SPS7_MEDTR")</f>
        <v>tr|I3SPS7|I3SPS7_MEDTR</v>
      </c>
      <c r="D6967" t="s">
        <v>22</v>
      </c>
      <c r="E6967">
        <v>63.91</v>
      </c>
      <c r="F6967">
        <v>388</v>
      </c>
      <c r="G6967">
        <v>140</v>
      </c>
      <c r="H6967">
        <v>17</v>
      </c>
      <c r="I6967">
        <v>73</v>
      </c>
      <c r="J6967">
        <v>1185</v>
      </c>
      <c r="K6967">
        <v>1</v>
      </c>
      <c r="L6967">
        <v>22</v>
      </c>
      <c r="M6967">
        <v>400</v>
      </c>
      <c r="N6967" t="s">
        <v>18</v>
      </c>
      <c r="O6967" s="1">
        <v>4.06822E-122</v>
      </c>
      <c r="P6967">
        <v>1141</v>
      </c>
    </row>
    <row r="6968" spans="1:16" x14ac:dyDescent="0.25">
      <c r="A6968" t="s">
        <v>10477</v>
      </c>
      <c r="B6968">
        <v>552</v>
      </c>
      <c r="C6968" s="3" t="str">
        <f>HYPERLINK("http://www.uniprot.org/uniprot/I3S8X9","tr|I3S8X9|I3S8X9_MEDTR")</f>
        <v>tr|I3S8X9|I3S8X9_MEDTR</v>
      </c>
      <c r="D6968" t="s">
        <v>22</v>
      </c>
      <c r="E6968">
        <v>63.24</v>
      </c>
      <c r="F6968">
        <v>185</v>
      </c>
      <c r="G6968">
        <v>68</v>
      </c>
      <c r="H6968">
        <v>6</v>
      </c>
      <c r="I6968">
        <v>10</v>
      </c>
      <c r="J6968">
        <v>546</v>
      </c>
      <c r="K6968">
        <v>1</v>
      </c>
      <c r="L6968">
        <v>3</v>
      </c>
      <c r="M6968">
        <v>186</v>
      </c>
      <c r="N6968" t="s">
        <v>18</v>
      </c>
      <c r="O6968" s="1">
        <v>8.3167999999999999E-54</v>
      </c>
      <c r="P6968">
        <v>546</v>
      </c>
    </row>
    <row r="6969" spans="1:16" x14ac:dyDescent="0.25">
      <c r="A6969" t="s">
        <v>10478</v>
      </c>
      <c r="B6969">
        <v>636</v>
      </c>
      <c r="C6969" s="3" t="str">
        <f>HYPERLINK("http://www.uniprot.org/uniprot/Q533S5","tr|Q533S5|Q533S5_LOTJA")</f>
        <v>tr|Q533S5|Q533S5_LOTJA</v>
      </c>
      <c r="D6969" t="s">
        <v>10479</v>
      </c>
      <c r="E6969">
        <v>83.88</v>
      </c>
      <c r="F6969">
        <v>211</v>
      </c>
      <c r="G6969">
        <v>34</v>
      </c>
      <c r="H6969">
        <v>0</v>
      </c>
      <c r="I6969">
        <v>1</v>
      </c>
      <c r="J6969">
        <v>633</v>
      </c>
      <c r="K6969">
        <v>1</v>
      </c>
      <c r="L6969">
        <v>1</v>
      </c>
      <c r="M6969">
        <v>208</v>
      </c>
      <c r="N6969" t="s">
        <v>18</v>
      </c>
      <c r="O6969" s="1">
        <v>3.8226100000000001E-95</v>
      </c>
      <c r="P6969">
        <v>904</v>
      </c>
    </row>
    <row r="6970" spans="1:16" x14ac:dyDescent="0.25">
      <c r="A6970" t="s">
        <v>10480</v>
      </c>
      <c r="B6970">
        <v>1170</v>
      </c>
      <c r="C6970" s="3" t="str">
        <f>HYPERLINK("http://www.uniprot.org/uniprot/C6TCX9","tr|C6TCX9|C6TCX9_SOYBN")</f>
        <v>tr|C6TCX9|C6TCX9_SOYBN</v>
      </c>
      <c r="D6970" t="s">
        <v>210</v>
      </c>
      <c r="E6970">
        <v>86.52</v>
      </c>
      <c r="F6970">
        <v>386</v>
      </c>
      <c r="G6970">
        <v>52</v>
      </c>
      <c r="H6970">
        <v>0</v>
      </c>
      <c r="I6970">
        <v>10</v>
      </c>
      <c r="J6970">
        <v>1167</v>
      </c>
      <c r="K6970">
        <v>1</v>
      </c>
      <c r="L6970">
        <v>28</v>
      </c>
      <c r="M6970">
        <v>413</v>
      </c>
      <c r="N6970" t="s">
        <v>18</v>
      </c>
      <c r="O6970">
        <v>0</v>
      </c>
      <c r="P6970">
        <v>1910</v>
      </c>
    </row>
    <row r="6971" spans="1:16" x14ac:dyDescent="0.25">
      <c r="A6971" t="s">
        <v>10481</v>
      </c>
      <c r="B6971">
        <v>2253</v>
      </c>
      <c r="C6971" s="3" t="str">
        <f>HYPERLINK("http://www.uniprot.org/uniprot/G7JC20","tr|G7JC20|G7JC20_MEDTR")</f>
        <v>tr|G7JC20|G7JC20_MEDTR</v>
      </c>
      <c r="D6971" t="s">
        <v>10482</v>
      </c>
      <c r="E6971">
        <v>71.55</v>
      </c>
      <c r="F6971">
        <v>784</v>
      </c>
      <c r="G6971">
        <v>223</v>
      </c>
      <c r="H6971">
        <v>35</v>
      </c>
      <c r="I6971">
        <v>1</v>
      </c>
      <c r="J6971">
        <v>2247</v>
      </c>
      <c r="K6971">
        <v>1</v>
      </c>
      <c r="L6971">
        <v>1</v>
      </c>
      <c r="M6971">
        <v>775</v>
      </c>
      <c r="N6971" t="s">
        <v>18</v>
      </c>
      <c r="O6971">
        <v>0</v>
      </c>
      <c r="P6971">
        <v>2750</v>
      </c>
    </row>
    <row r="6972" spans="1:16" x14ac:dyDescent="0.25">
      <c r="A6972" t="s">
        <v>10483</v>
      </c>
      <c r="B6972">
        <v>2085</v>
      </c>
      <c r="C6972" s="3" t="str">
        <f>HYPERLINK("http://www.uniprot.org/uniprot/G7IXM4","tr|G7IXM4|G7IXM4_MEDTR")</f>
        <v>tr|G7IXM4|G7IXM4_MEDTR</v>
      </c>
      <c r="D6972" t="s">
        <v>10484</v>
      </c>
      <c r="E6972">
        <v>79.36</v>
      </c>
      <c r="F6972">
        <v>698</v>
      </c>
      <c r="G6972">
        <v>144</v>
      </c>
      <c r="H6972">
        <v>4</v>
      </c>
      <c r="I6972">
        <v>1</v>
      </c>
      <c r="J6972">
        <v>2082</v>
      </c>
      <c r="K6972">
        <v>1</v>
      </c>
      <c r="L6972">
        <v>1</v>
      </c>
      <c r="M6972">
        <v>696</v>
      </c>
      <c r="N6972" t="s">
        <v>18</v>
      </c>
      <c r="O6972">
        <v>0</v>
      </c>
      <c r="P6972">
        <v>2793</v>
      </c>
    </row>
    <row r="6973" spans="1:16" x14ac:dyDescent="0.25">
      <c r="A6973" t="s">
        <v>10485</v>
      </c>
      <c r="B6973">
        <v>1497</v>
      </c>
      <c r="C6973" s="3" t="str">
        <f>HYPERLINK("http://www.uniprot.org/uniprot/G7L7F0","tr|G7L7F0|G7L7F0_MEDTR")</f>
        <v>tr|G7L7F0|G7L7F0_MEDTR</v>
      </c>
      <c r="D6973" t="s">
        <v>10486</v>
      </c>
      <c r="E6973">
        <v>87.47</v>
      </c>
      <c r="F6973">
        <v>471</v>
      </c>
      <c r="G6973">
        <v>59</v>
      </c>
      <c r="H6973">
        <v>0</v>
      </c>
      <c r="I6973">
        <v>73</v>
      </c>
      <c r="J6973">
        <v>1485</v>
      </c>
      <c r="K6973">
        <v>1</v>
      </c>
      <c r="L6973">
        <v>25</v>
      </c>
      <c r="M6973">
        <v>495</v>
      </c>
      <c r="N6973" t="s">
        <v>18</v>
      </c>
      <c r="O6973">
        <v>0</v>
      </c>
      <c r="P6973">
        <v>2102</v>
      </c>
    </row>
    <row r="6974" spans="1:16" x14ac:dyDescent="0.25">
      <c r="A6974" t="s">
        <v>10487</v>
      </c>
      <c r="B6974">
        <v>588</v>
      </c>
      <c r="C6974" s="3" t="str">
        <f>HYPERLINK("http://www.uniprot.org/uniprot/G7JRR7","tr|G7JRR7|G7JRR7_MEDTR")</f>
        <v>tr|G7JRR7|G7JRR7_MEDTR</v>
      </c>
      <c r="D6974" t="s">
        <v>10488</v>
      </c>
      <c r="E6974">
        <v>96.41</v>
      </c>
      <c r="F6974">
        <v>195</v>
      </c>
      <c r="G6974">
        <v>7</v>
      </c>
      <c r="H6974">
        <v>0</v>
      </c>
      <c r="I6974">
        <v>1</v>
      </c>
      <c r="J6974">
        <v>585</v>
      </c>
      <c r="K6974">
        <v>1</v>
      </c>
      <c r="L6974">
        <v>1</v>
      </c>
      <c r="M6974">
        <v>195</v>
      </c>
      <c r="N6974" t="s">
        <v>18</v>
      </c>
      <c r="O6974" s="1">
        <v>3.2554400000000001E-105</v>
      </c>
      <c r="P6974">
        <v>990</v>
      </c>
    </row>
    <row r="6975" spans="1:16" x14ac:dyDescent="0.25">
      <c r="A6975" t="s">
        <v>10489</v>
      </c>
      <c r="B6975">
        <v>690</v>
      </c>
      <c r="C6975" s="3" t="str">
        <f>HYPERLINK("http://www.uniprot.org/uniprot/I1LK75","tr|I1LK75|I1LK75_SOYBN")</f>
        <v>tr|I1LK75|I1LK75_SOYBN</v>
      </c>
      <c r="D6975" t="s">
        <v>28</v>
      </c>
      <c r="E6975">
        <v>85.09</v>
      </c>
      <c r="F6975">
        <v>161</v>
      </c>
      <c r="G6975">
        <v>24</v>
      </c>
      <c r="H6975">
        <v>1</v>
      </c>
      <c r="I6975">
        <v>1</v>
      </c>
      <c r="J6975">
        <v>480</v>
      </c>
      <c r="K6975">
        <v>1</v>
      </c>
      <c r="L6975">
        <v>126</v>
      </c>
      <c r="M6975">
        <v>285</v>
      </c>
      <c r="N6975" t="s">
        <v>18</v>
      </c>
      <c r="O6975" s="1">
        <v>5.6727900000000002E-69</v>
      </c>
      <c r="P6975">
        <v>679</v>
      </c>
    </row>
    <row r="6976" spans="1:16" x14ac:dyDescent="0.25">
      <c r="A6976" t="s">
        <v>10490</v>
      </c>
      <c r="B6976">
        <v>321</v>
      </c>
      <c r="C6976" s="3" t="str">
        <f>HYPERLINK("http://www.uniprot.org/uniprot/Q949L5","tr|Q949L5|Q949L5_CICAR")</f>
        <v>tr|Q949L5|Q949L5_CICAR</v>
      </c>
      <c r="D6976" t="s">
        <v>55</v>
      </c>
      <c r="E6976">
        <v>79.38</v>
      </c>
      <c r="F6976">
        <v>97</v>
      </c>
      <c r="G6976">
        <v>20</v>
      </c>
      <c r="H6976">
        <v>0</v>
      </c>
      <c r="I6976">
        <v>1</v>
      </c>
      <c r="J6976">
        <v>291</v>
      </c>
      <c r="K6976">
        <v>1</v>
      </c>
      <c r="L6976">
        <v>1</v>
      </c>
      <c r="M6976">
        <v>97</v>
      </c>
      <c r="N6976" t="s">
        <v>18</v>
      </c>
      <c r="O6976" s="1">
        <v>2.39145E-36</v>
      </c>
      <c r="P6976">
        <v>395</v>
      </c>
    </row>
    <row r="6977" spans="1:16" x14ac:dyDescent="0.25">
      <c r="A6977" t="s">
        <v>10491</v>
      </c>
      <c r="B6977">
        <v>756</v>
      </c>
      <c r="C6977" s="3" t="str">
        <f>HYPERLINK("http://www.uniprot.org/uniprot/B7FHM1","tr|B7FHM1|B7FHM1_MEDTR")</f>
        <v>tr|B7FHM1|B7FHM1_MEDTR</v>
      </c>
      <c r="D6977" t="s">
        <v>655</v>
      </c>
      <c r="E6977">
        <v>83.33</v>
      </c>
      <c r="F6977">
        <v>234</v>
      </c>
      <c r="G6977">
        <v>39</v>
      </c>
      <c r="H6977">
        <v>0</v>
      </c>
      <c r="I6977">
        <v>46</v>
      </c>
      <c r="J6977">
        <v>747</v>
      </c>
      <c r="K6977">
        <v>1</v>
      </c>
      <c r="L6977">
        <v>13</v>
      </c>
      <c r="M6977">
        <v>246</v>
      </c>
      <c r="N6977" t="s">
        <v>18</v>
      </c>
      <c r="O6977" s="1">
        <v>4.7724499999999999E-110</v>
      </c>
      <c r="P6977">
        <v>1034</v>
      </c>
    </row>
    <row r="6978" spans="1:16" x14ac:dyDescent="0.25">
      <c r="A6978" t="s">
        <v>10492</v>
      </c>
      <c r="B6978">
        <v>873</v>
      </c>
      <c r="C6978" s="3" t="str">
        <f>HYPERLINK("http://www.uniprot.org/uniprot/D3YBD2","tr|D3YBD2|D3YBD2_TRIRP")</f>
        <v>tr|D3YBD2|D3YBD2_TRIRP</v>
      </c>
      <c r="D6978" t="s">
        <v>10493</v>
      </c>
      <c r="E6978">
        <v>60</v>
      </c>
      <c r="F6978">
        <v>145</v>
      </c>
      <c r="G6978">
        <v>58</v>
      </c>
      <c r="H6978">
        <v>4</v>
      </c>
      <c r="I6978">
        <v>1</v>
      </c>
      <c r="J6978">
        <v>423</v>
      </c>
      <c r="K6978">
        <v>1</v>
      </c>
      <c r="L6978">
        <v>719</v>
      </c>
      <c r="M6978">
        <v>862</v>
      </c>
      <c r="N6978" t="s">
        <v>18</v>
      </c>
      <c r="O6978" s="1">
        <v>1.8320100000000001E-32</v>
      </c>
      <c r="P6978">
        <v>362</v>
      </c>
    </row>
    <row r="6979" spans="1:16" x14ac:dyDescent="0.25">
      <c r="A6979" t="s">
        <v>10494</v>
      </c>
      <c r="B6979">
        <v>378</v>
      </c>
      <c r="C6979" s="3" t="str">
        <f>HYPERLINK("http://www.uniprot.org/uniprot/G7KCF0","tr|G7KCF0|G7KCF0_MEDTR")</f>
        <v>tr|G7KCF0|G7KCF0_MEDTR</v>
      </c>
      <c r="D6979" t="s">
        <v>10495</v>
      </c>
      <c r="E6979">
        <v>76.739999999999995</v>
      </c>
      <c r="F6979">
        <v>129</v>
      </c>
      <c r="G6979">
        <v>30</v>
      </c>
      <c r="H6979">
        <v>7</v>
      </c>
      <c r="I6979">
        <v>1</v>
      </c>
      <c r="J6979">
        <v>366</v>
      </c>
      <c r="K6979">
        <v>1</v>
      </c>
      <c r="L6979">
        <v>1</v>
      </c>
      <c r="M6979">
        <v>129</v>
      </c>
      <c r="N6979" t="s">
        <v>18</v>
      </c>
      <c r="O6979" s="1">
        <v>3.2873999999999999E-49</v>
      </c>
      <c r="P6979">
        <v>506</v>
      </c>
    </row>
    <row r="6980" spans="1:16" x14ac:dyDescent="0.25">
      <c r="A6980" t="s">
        <v>10496</v>
      </c>
      <c r="B6980">
        <v>351</v>
      </c>
      <c r="C6980" s="3" t="str">
        <f>HYPERLINK("http://www.uniprot.org/uniprot/G7J1N4","tr|G7J1N4|G7J1N4_MEDTR")</f>
        <v>tr|G7J1N4|G7J1N4_MEDTR</v>
      </c>
      <c r="D6980" t="s">
        <v>10497</v>
      </c>
      <c r="E6980">
        <v>91.22</v>
      </c>
      <c r="F6980">
        <v>114</v>
      </c>
      <c r="G6980">
        <v>10</v>
      </c>
      <c r="H6980">
        <v>0</v>
      </c>
      <c r="I6980">
        <v>7</v>
      </c>
      <c r="J6980">
        <v>348</v>
      </c>
      <c r="K6980">
        <v>1</v>
      </c>
      <c r="L6980">
        <v>2</v>
      </c>
      <c r="M6980">
        <v>115</v>
      </c>
      <c r="N6980" t="s">
        <v>18</v>
      </c>
      <c r="O6980" s="1">
        <v>7.1167699999999993E-52</v>
      </c>
      <c r="P6980">
        <v>529</v>
      </c>
    </row>
    <row r="6981" spans="1:16" x14ac:dyDescent="0.25">
      <c r="A6981" t="s">
        <v>10498</v>
      </c>
      <c r="B6981">
        <v>1014</v>
      </c>
      <c r="C6981" s="3" t="str">
        <f>HYPERLINK("http://www.uniprot.org/uniprot/G7J522","tr|G7J522|G7J522_MEDTR")</f>
        <v>tr|G7J522|G7J522_MEDTR</v>
      </c>
      <c r="D6981" t="s">
        <v>6657</v>
      </c>
      <c r="E6981">
        <v>60.56</v>
      </c>
      <c r="F6981">
        <v>388</v>
      </c>
      <c r="G6981">
        <v>153</v>
      </c>
      <c r="H6981">
        <v>52</v>
      </c>
      <c r="I6981">
        <v>1</v>
      </c>
      <c r="J6981">
        <v>1008</v>
      </c>
      <c r="K6981">
        <v>1</v>
      </c>
      <c r="L6981">
        <v>74</v>
      </c>
      <c r="M6981">
        <v>458</v>
      </c>
      <c r="N6981" t="s">
        <v>18</v>
      </c>
      <c r="O6981" s="1">
        <v>1.68967E-123</v>
      </c>
      <c r="P6981">
        <v>1152</v>
      </c>
    </row>
    <row r="6982" spans="1:16" x14ac:dyDescent="0.25">
      <c r="A6982" t="s">
        <v>10499</v>
      </c>
      <c r="B6982">
        <v>1092</v>
      </c>
      <c r="C6982" s="3" t="str">
        <f>HYPERLINK("http://www.uniprot.org/uniprot/I1KDA6","tr|I1KDA6|I1KDA6_SOYBN")</f>
        <v>tr|I1KDA6|I1KDA6_SOYBN</v>
      </c>
      <c r="D6982" t="s">
        <v>28</v>
      </c>
      <c r="E6982">
        <v>75.510000000000005</v>
      </c>
      <c r="F6982">
        <v>392</v>
      </c>
      <c r="G6982">
        <v>96</v>
      </c>
      <c r="H6982">
        <v>29</v>
      </c>
      <c r="I6982">
        <v>1</v>
      </c>
      <c r="J6982">
        <v>1089</v>
      </c>
      <c r="K6982">
        <v>1</v>
      </c>
      <c r="L6982">
        <v>1</v>
      </c>
      <c r="M6982">
        <v>374</v>
      </c>
      <c r="N6982" t="s">
        <v>18</v>
      </c>
      <c r="O6982" s="1">
        <v>3.09341E-166</v>
      </c>
      <c r="P6982">
        <v>1521</v>
      </c>
    </row>
    <row r="6983" spans="1:16" x14ac:dyDescent="0.25">
      <c r="A6983" t="s">
        <v>10500</v>
      </c>
      <c r="B6983">
        <v>1611</v>
      </c>
      <c r="C6983" s="3" t="str">
        <f>HYPERLINK("http://www.uniprot.org/uniprot/I1KCZ9","tr|I1KCZ9|I1KCZ9_SOYBN")</f>
        <v>tr|I1KCZ9|I1KCZ9_SOYBN</v>
      </c>
      <c r="D6983" t="s">
        <v>28</v>
      </c>
      <c r="E6983">
        <v>66.97</v>
      </c>
      <c r="F6983">
        <v>436</v>
      </c>
      <c r="G6983">
        <v>144</v>
      </c>
      <c r="H6983">
        <v>3</v>
      </c>
      <c r="I6983">
        <v>310</v>
      </c>
      <c r="J6983">
        <v>1608</v>
      </c>
      <c r="K6983">
        <v>1</v>
      </c>
      <c r="L6983">
        <v>201</v>
      </c>
      <c r="M6983">
        <v>633</v>
      </c>
      <c r="N6983" t="s">
        <v>18</v>
      </c>
      <c r="O6983" s="1">
        <v>3.9947499999999999E-153</v>
      </c>
      <c r="P6983">
        <v>1410</v>
      </c>
    </row>
    <row r="6984" spans="1:16" x14ac:dyDescent="0.25">
      <c r="A6984" t="s">
        <v>10501</v>
      </c>
      <c r="B6984">
        <v>1590</v>
      </c>
      <c r="C6984" s="3" t="str">
        <f>HYPERLINK("http://www.uniprot.org/uniprot/G7I4I0","tr|G7I4I0|G7I4I0_MEDTR")</f>
        <v>tr|G7I4I0|G7I4I0_MEDTR</v>
      </c>
      <c r="D6984" t="s">
        <v>10502</v>
      </c>
      <c r="E6984">
        <v>72.44</v>
      </c>
      <c r="F6984">
        <v>548</v>
      </c>
      <c r="G6984">
        <v>151</v>
      </c>
      <c r="H6984">
        <v>20</v>
      </c>
      <c r="I6984">
        <v>4</v>
      </c>
      <c r="J6984">
        <v>1587</v>
      </c>
      <c r="K6984">
        <v>1</v>
      </c>
      <c r="L6984">
        <v>1</v>
      </c>
      <c r="M6984">
        <v>547</v>
      </c>
      <c r="N6984" t="s">
        <v>18</v>
      </c>
      <c r="O6984">
        <v>0</v>
      </c>
      <c r="P6984">
        <v>1948</v>
      </c>
    </row>
    <row r="6985" spans="1:16" x14ac:dyDescent="0.25">
      <c r="A6985" t="s">
        <v>10503</v>
      </c>
      <c r="B6985">
        <v>501</v>
      </c>
      <c r="C6985" s="3" t="str">
        <f>HYPERLINK("http://www.uniprot.org/uniprot/G7INY2","tr|G7INY2|G7INY2_MEDTR")</f>
        <v>tr|G7INY2|G7INY2_MEDTR</v>
      </c>
      <c r="D6985" t="s">
        <v>10504</v>
      </c>
      <c r="E6985">
        <v>73.25</v>
      </c>
      <c r="F6985">
        <v>172</v>
      </c>
      <c r="G6985">
        <v>46</v>
      </c>
      <c r="H6985">
        <v>6</v>
      </c>
      <c r="I6985">
        <v>1</v>
      </c>
      <c r="J6985">
        <v>498</v>
      </c>
      <c r="K6985">
        <v>1</v>
      </c>
      <c r="L6985">
        <v>1</v>
      </c>
      <c r="M6985">
        <v>168</v>
      </c>
      <c r="N6985" t="s">
        <v>18</v>
      </c>
      <c r="O6985" s="1">
        <v>4.6828099999999999E-64</v>
      </c>
      <c r="P6985">
        <v>634</v>
      </c>
    </row>
    <row r="6986" spans="1:16" x14ac:dyDescent="0.25">
      <c r="A6986" t="s">
        <v>10505</v>
      </c>
      <c r="B6986">
        <v>1713</v>
      </c>
      <c r="C6986" s="3" t="str">
        <f>HYPERLINK("http://www.uniprot.org/uniprot/K7M2F6","tr|K7M2F6|K7M2F6_SOYBN")</f>
        <v>tr|K7M2F6|K7M2F6_SOYBN</v>
      </c>
      <c r="D6986" t="s">
        <v>1889</v>
      </c>
      <c r="E6986">
        <v>76.400000000000006</v>
      </c>
      <c r="F6986">
        <v>568</v>
      </c>
      <c r="G6986">
        <v>134</v>
      </c>
      <c r="H6986">
        <v>1</v>
      </c>
      <c r="I6986">
        <v>1</v>
      </c>
      <c r="J6986">
        <v>1701</v>
      </c>
      <c r="K6986">
        <v>1</v>
      </c>
      <c r="L6986">
        <v>167</v>
      </c>
      <c r="M6986">
        <v>733</v>
      </c>
      <c r="N6986" t="s">
        <v>18</v>
      </c>
      <c r="O6986">
        <v>0</v>
      </c>
      <c r="P6986">
        <v>2310</v>
      </c>
    </row>
    <row r="6987" spans="1:16" x14ac:dyDescent="0.25">
      <c r="A6987" t="s">
        <v>10506</v>
      </c>
      <c r="B6987">
        <v>495</v>
      </c>
      <c r="C6987" s="3" t="str">
        <f>HYPERLINK("http://www.uniprot.org/uniprot/Q8H6T6","tr|Q8H6T6|Q8H6T6_PHAVU")</f>
        <v>tr|Q8H6T6|Q8H6T6_PHAVU</v>
      </c>
      <c r="D6987" t="s">
        <v>10507</v>
      </c>
      <c r="E6987">
        <v>71.72</v>
      </c>
      <c r="F6987">
        <v>145</v>
      </c>
      <c r="G6987">
        <v>41</v>
      </c>
      <c r="H6987">
        <v>0</v>
      </c>
      <c r="I6987">
        <v>1</v>
      </c>
      <c r="J6987">
        <v>435</v>
      </c>
      <c r="K6987">
        <v>1</v>
      </c>
      <c r="L6987">
        <v>1</v>
      </c>
      <c r="M6987">
        <v>145</v>
      </c>
      <c r="N6987" t="s">
        <v>18</v>
      </c>
      <c r="O6987" s="1">
        <v>4.7424900000000001E-56</v>
      </c>
      <c r="P6987">
        <v>565</v>
      </c>
    </row>
    <row r="6988" spans="1:16" x14ac:dyDescent="0.25">
      <c r="A6988" t="s">
        <v>10508</v>
      </c>
      <c r="B6988">
        <v>1275</v>
      </c>
      <c r="C6988" s="3" t="str">
        <f>HYPERLINK("http://www.uniprot.org/uniprot/I1M765","tr|I1M765|I1M765_SOYBN")</f>
        <v>tr|I1M765|I1M765_SOYBN</v>
      </c>
      <c r="D6988" t="s">
        <v>71</v>
      </c>
      <c r="E6988">
        <v>74.760000000000005</v>
      </c>
      <c r="F6988">
        <v>424</v>
      </c>
      <c r="G6988">
        <v>107</v>
      </c>
      <c r="H6988">
        <v>0</v>
      </c>
      <c r="I6988">
        <v>1</v>
      </c>
      <c r="J6988">
        <v>1272</v>
      </c>
      <c r="K6988">
        <v>1</v>
      </c>
      <c r="L6988">
        <v>1</v>
      </c>
      <c r="M6988">
        <v>422</v>
      </c>
      <c r="N6988" t="s">
        <v>18</v>
      </c>
      <c r="O6988" s="1">
        <v>2.4531900000000001E-176</v>
      </c>
      <c r="P6988">
        <v>1609</v>
      </c>
    </row>
    <row r="6989" spans="1:16" x14ac:dyDescent="0.25">
      <c r="A6989" t="s">
        <v>10509</v>
      </c>
      <c r="B6989">
        <v>432</v>
      </c>
      <c r="C6989" s="3" t="str">
        <f>HYPERLINK("http://www.uniprot.org/uniprot/K7K2B5","tr|K7K2B5|K7K2B5_SOYBN")</f>
        <v>tr|K7K2B5|K7K2B5_SOYBN</v>
      </c>
      <c r="D6989" t="s">
        <v>28</v>
      </c>
      <c r="E6989">
        <v>37.340000000000003</v>
      </c>
      <c r="F6989">
        <v>158</v>
      </c>
      <c r="G6989">
        <v>99</v>
      </c>
      <c r="H6989">
        <v>15</v>
      </c>
      <c r="I6989">
        <v>1</v>
      </c>
      <c r="J6989">
        <v>429</v>
      </c>
      <c r="K6989">
        <v>1</v>
      </c>
      <c r="L6989">
        <v>1</v>
      </c>
      <c r="M6989">
        <v>156</v>
      </c>
      <c r="N6989" t="s">
        <v>18</v>
      </c>
      <c r="O6989" s="1">
        <v>2.18719E-13</v>
      </c>
      <c r="P6989">
        <v>197</v>
      </c>
    </row>
    <row r="6990" spans="1:16" x14ac:dyDescent="0.25">
      <c r="A6990" t="s">
        <v>10510</v>
      </c>
      <c r="B6990">
        <v>2046</v>
      </c>
      <c r="C6990" s="3" t="str">
        <f>HYPERLINK("http://www.uniprot.org/uniprot/Q6YBV9","tr|Q6YBV9|Q6YBV9_PEA")</f>
        <v>tr|Q6YBV9|Q6YBV9_PEA</v>
      </c>
      <c r="D6990" t="s">
        <v>10511</v>
      </c>
      <c r="E6990">
        <v>86.07</v>
      </c>
      <c r="F6990">
        <v>682</v>
      </c>
      <c r="G6990">
        <v>95</v>
      </c>
      <c r="H6990">
        <v>1</v>
      </c>
      <c r="I6990">
        <v>1</v>
      </c>
      <c r="J6990">
        <v>2043</v>
      </c>
      <c r="K6990">
        <v>1</v>
      </c>
      <c r="L6990">
        <v>1</v>
      </c>
      <c r="M6990">
        <v>682</v>
      </c>
      <c r="N6990" t="s">
        <v>18</v>
      </c>
      <c r="O6990">
        <v>0</v>
      </c>
      <c r="P6990">
        <v>3146</v>
      </c>
    </row>
    <row r="6991" spans="1:16" x14ac:dyDescent="0.25">
      <c r="A6991" t="s">
        <v>10512</v>
      </c>
      <c r="B6991">
        <v>519</v>
      </c>
      <c r="C6991" s="3" t="str">
        <f>HYPERLINK("http://www.uniprot.org/uniprot/I1N3I1","tr|I1N3I1|I1N3I1_SOYBN")</f>
        <v>tr|I1N3I1|I1N3I1_SOYBN</v>
      </c>
      <c r="D6991" t="s">
        <v>71</v>
      </c>
      <c r="E6991">
        <v>68.33</v>
      </c>
      <c r="F6991">
        <v>180</v>
      </c>
      <c r="G6991">
        <v>57</v>
      </c>
      <c r="H6991">
        <v>8</v>
      </c>
      <c r="I6991">
        <v>1</v>
      </c>
      <c r="J6991">
        <v>516</v>
      </c>
      <c r="K6991">
        <v>1</v>
      </c>
      <c r="L6991">
        <v>1</v>
      </c>
      <c r="M6991">
        <v>179</v>
      </c>
      <c r="N6991" t="s">
        <v>18</v>
      </c>
      <c r="O6991" s="1">
        <v>2.9333399999999999E-58</v>
      </c>
      <c r="P6991">
        <v>584</v>
      </c>
    </row>
    <row r="6992" spans="1:16" x14ac:dyDescent="0.25">
      <c r="A6992" t="s">
        <v>10513</v>
      </c>
      <c r="B6992">
        <v>657</v>
      </c>
      <c r="C6992" s="3" t="str">
        <f>HYPERLINK("http://www.uniprot.org/uniprot/I3SIQ8","tr|I3SIQ8|I3SIQ8_LOTJA")</f>
        <v>tr|I3SIQ8|I3SIQ8_LOTJA</v>
      </c>
      <c r="D6992" t="s">
        <v>10514</v>
      </c>
      <c r="E6992">
        <v>81.19</v>
      </c>
      <c r="F6992">
        <v>218</v>
      </c>
      <c r="G6992">
        <v>41</v>
      </c>
      <c r="H6992">
        <v>0</v>
      </c>
      <c r="I6992">
        <v>1</v>
      </c>
      <c r="J6992">
        <v>654</v>
      </c>
      <c r="K6992">
        <v>1</v>
      </c>
      <c r="L6992">
        <v>1</v>
      </c>
      <c r="M6992">
        <v>217</v>
      </c>
      <c r="N6992" t="s">
        <v>18</v>
      </c>
      <c r="O6992" s="1">
        <v>9.4836999999999998E-92</v>
      </c>
      <c r="P6992">
        <v>875</v>
      </c>
    </row>
    <row r="6993" spans="1:16" x14ac:dyDescent="0.25">
      <c r="A6993" t="s">
        <v>10515</v>
      </c>
      <c r="B6993">
        <v>1824</v>
      </c>
      <c r="C6993" s="3" t="str">
        <f>HYPERLINK("http://www.uniprot.org/uniprot/G7I9G1","tr|G7I9G1|G7I9G1_MEDTR")</f>
        <v>tr|G7I9G1|G7I9G1_MEDTR</v>
      </c>
      <c r="D6993" t="s">
        <v>10516</v>
      </c>
      <c r="E6993">
        <v>85.59</v>
      </c>
      <c r="F6993">
        <v>597</v>
      </c>
      <c r="G6993">
        <v>86</v>
      </c>
      <c r="H6993">
        <v>7</v>
      </c>
      <c r="I6993">
        <v>52</v>
      </c>
      <c r="J6993">
        <v>1821</v>
      </c>
      <c r="K6993">
        <v>1</v>
      </c>
      <c r="L6993">
        <v>14</v>
      </c>
      <c r="M6993">
        <v>603</v>
      </c>
      <c r="N6993" t="s">
        <v>18</v>
      </c>
      <c r="O6993">
        <v>0</v>
      </c>
      <c r="P6993">
        <v>2591</v>
      </c>
    </row>
    <row r="6994" spans="1:16" x14ac:dyDescent="0.25">
      <c r="A6994" t="s">
        <v>10517</v>
      </c>
      <c r="B6994">
        <v>1272</v>
      </c>
      <c r="C6994" s="3" t="str">
        <f>HYPERLINK("http://www.uniprot.org/uniprot/K7LHD7","tr|K7LHD7|K7LHD7_SOYBN")</f>
        <v>tr|K7LHD7|K7LHD7_SOYBN</v>
      </c>
      <c r="D6994" t="s">
        <v>28</v>
      </c>
      <c r="E6994">
        <v>77.930000000000007</v>
      </c>
      <c r="F6994">
        <v>426</v>
      </c>
      <c r="G6994">
        <v>94</v>
      </c>
      <c r="H6994">
        <v>3</v>
      </c>
      <c r="I6994">
        <v>1</v>
      </c>
      <c r="J6994">
        <v>1269</v>
      </c>
      <c r="K6994">
        <v>1</v>
      </c>
      <c r="L6994">
        <v>62</v>
      </c>
      <c r="M6994">
        <v>484</v>
      </c>
      <c r="N6994" t="s">
        <v>18</v>
      </c>
      <c r="O6994">
        <v>0</v>
      </c>
      <c r="P6994">
        <v>1821</v>
      </c>
    </row>
    <row r="6995" spans="1:16" x14ac:dyDescent="0.25">
      <c r="A6995" t="s">
        <v>10518</v>
      </c>
      <c r="B6995">
        <v>2241</v>
      </c>
      <c r="C6995" s="3" t="str">
        <f>HYPERLINK("http://www.uniprot.org/uniprot/K7M703","tr|K7M703|K7M703_SOYBN")</f>
        <v>tr|K7M703|K7M703_SOYBN</v>
      </c>
      <c r="D6995" t="s">
        <v>28</v>
      </c>
      <c r="E6995">
        <v>70.47</v>
      </c>
      <c r="F6995">
        <v>735</v>
      </c>
      <c r="G6995">
        <v>217</v>
      </c>
      <c r="H6995">
        <v>10</v>
      </c>
      <c r="I6995">
        <v>64</v>
      </c>
      <c r="J6995">
        <v>2238</v>
      </c>
      <c r="K6995">
        <v>1</v>
      </c>
      <c r="L6995">
        <v>26</v>
      </c>
      <c r="M6995">
        <v>755</v>
      </c>
      <c r="N6995" t="s">
        <v>18</v>
      </c>
      <c r="O6995">
        <v>0</v>
      </c>
      <c r="P6995">
        <v>2489</v>
      </c>
    </row>
    <row r="6996" spans="1:16" x14ac:dyDescent="0.25">
      <c r="A6996" t="s">
        <v>10519</v>
      </c>
      <c r="B6996">
        <v>2181</v>
      </c>
      <c r="C6996" s="3" t="str">
        <f>HYPERLINK("http://www.uniprot.org/uniprot/I1MC00","tr|I1MC00|I1MC00_SOYBN")</f>
        <v>tr|I1MC00|I1MC00_SOYBN</v>
      </c>
      <c r="D6996" t="s">
        <v>71</v>
      </c>
      <c r="E6996">
        <v>82.78</v>
      </c>
      <c r="F6996">
        <v>726</v>
      </c>
      <c r="G6996">
        <v>125</v>
      </c>
      <c r="H6996">
        <v>3</v>
      </c>
      <c r="I6996">
        <v>10</v>
      </c>
      <c r="J6996">
        <v>2178</v>
      </c>
      <c r="K6996">
        <v>1</v>
      </c>
      <c r="L6996">
        <v>9</v>
      </c>
      <c r="M6996">
        <v>732</v>
      </c>
      <c r="N6996" t="s">
        <v>18</v>
      </c>
      <c r="O6996">
        <v>0</v>
      </c>
      <c r="P6996">
        <v>3243</v>
      </c>
    </row>
    <row r="6997" spans="1:16" x14ac:dyDescent="0.25">
      <c r="A6997" t="s">
        <v>10520</v>
      </c>
      <c r="B6997">
        <v>930</v>
      </c>
      <c r="C6997" s="3" t="str">
        <f>HYPERLINK("http://www.uniprot.org/uniprot/G7J9P4","tr|G7J9P4|G7J9P4_MEDTR")</f>
        <v>tr|G7J9P4|G7J9P4_MEDTR</v>
      </c>
      <c r="D6997" t="s">
        <v>10521</v>
      </c>
      <c r="E6997">
        <v>48.2</v>
      </c>
      <c r="F6997">
        <v>307</v>
      </c>
      <c r="G6997">
        <v>159</v>
      </c>
      <c r="H6997">
        <v>1</v>
      </c>
      <c r="I6997">
        <v>1</v>
      </c>
      <c r="J6997">
        <v>918</v>
      </c>
      <c r="K6997">
        <v>1</v>
      </c>
      <c r="L6997">
        <v>1</v>
      </c>
      <c r="M6997">
        <v>288</v>
      </c>
      <c r="N6997" t="s">
        <v>18</v>
      </c>
      <c r="O6997" s="1">
        <v>3.9153600000000003E-60</v>
      </c>
      <c r="P6997">
        <v>605</v>
      </c>
    </row>
    <row r="6998" spans="1:16" x14ac:dyDescent="0.25">
      <c r="A6998" t="s">
        <v>10522</v>
      </c>
      <c r="B6998">
        <v>774</v>
      </c>
      <c r="C6998" s="3" t="str">
        <f>HYPERLINK("http://www.uniprot.org/uniprot/G7JC19","tr|G7JC19|G7JC19_MEDTR")</f>
        <v>tr|G7JC19|G7JC19_MEDTR</v>
      </c>
      <c r="D6998" t="s">
        <v>10523</v>
      </c>
      <c r="E6998">
        <v>87.73</v>
      </c>
      <c r="F6998">
        <v>212</v>
      </c>
      <c r="G6998">
        <v>26</v>
      </c>
      <c r="H6998">
        <v>3</v>
      </c>
      <c r="I6998">
        <v>145</v>
      </c>
      <c r="J6998">
        <v>771</v>
      </c>
      <c r="K6998">
        <v>1</v>
      </c>
      <c r="L6998">
        <v>627</v>
      </c>
      <c r="M6998">
        <v>836</v>
      </c>
      <c r="N6998" t="s">
        <v>18</v>
      </c>
      <c r="O6998" s="1">
        <v>5.4020400000000002E-96</v>
      </c>
      <c r="P6998">
        <v>913</v>
      </c>
    </row>
    <row r="6999" spans="1:16" x14ac:dyDescent="0.25">
      <c r="A6999" t="s">
        <v>10524</v>
      </c>
      <c r="B6999">
        <v>2019</v>
      </c>
      <c r="C6999" s="3" t="str">
        <f>HYPERLINK("http://www.uniprot.org/uniprot/G7IXL5","tr|G7IXL5|G7IXL5_MEDTR")</f>
        <v>tr|G7IXL5|G7IXL5_MEDTR</v>
      </c>
      <c r="D6999" t="s">
        <v>10525</v>
      </c>
      <c r="E6999">
        <v>89.85</v>
      </c>
      <c r="F6999">
        <v>670</v>
      </c>
      <c r="G6999">
        <v>68</v>
      </c>
      <c r="H6999">
        <v>0</v>
      </c>
      <c r="I6999">
        <v>7</v>
      </c>
      <c r="J6999">
        <v>2016</v>
      </c>
      <c r="K6999">
        <v>1</v>
      </c>
      <c r="L6999">
        <v>63</v>
      </c>
      <c r="M6999">
        <v>732</v>
      </c>
      <c r="N6999" t="s">
        <v>18</v>
      </c>
      <c r="O6999">
        <v>0</v>
      </c>
      <c r="P6999">
        <v>3218</v>
      </c>
    </row>
    <row r="7000" spans="1:16" x14ac:dyDescent="0.25">
      <c r="A7000" t="s">
        <v>10526</v>
      </c>
      <c r="B7000">
        <v>807</v>
      </c>
      <c r="C7000" s="3" t="str">
        <f>HYPERLINK("http://www.uniprot.org/uniprot/G7L7F1","tr|G7L7F1|G7L7F1_MEDTR")</f>
        <v>tr|G7L7F1|G7L7F1_MEDTR</v>
      </c>
      <c r="D7000" t="s">
        <v>10527</v>
      </c>
      <c r="E7000">
        <v>78.540000000000006</v>
      </c>
      <c r="F7000">
        <v>303</v>
      </c>
      <c r="G7000">
        <v>65</v>
      </c>
      <c r="H7000">
        <v>36</v>
      </c>
      <c r="I7000">
        <v>1</v>
      </c>
      <c r="J7000">
        <v>801</v>
      </c>
      <c r="K7000">
        <v>1</v>
      </c>
      <c r="L7000">
        <v>1</v>
      </c>
      <c r="M7000">
        <v>303</v>
      </c>
      <c r="N7000" t="s">
        <v>18</v>
      </c>
      <c r="O7000" s="1">
        <v>3.1719099999999998E-126</v>
      </c>
      <c r="P7000">
        <v>1174</v>
      </c>
    </row>
    <row r="7001" spans="1:16" x14ac:dyDescent="0.25">
      <c r="A7001" t="s">
        <v>10528</v>
      </c>
      <c r="B7001">
        <v>3234</v>
      </c>
      <c r="C7001" s="3" t="str">
        <f>HYPERLINK("http://www.uniprot.org/uniprot/G7JRR9","tr|G7JRR9|G7JRR9_MEDTR")</f>
        <v>tr|G7JRR9|G7JRR9_MEDTR</v>
      </c>
      <c r="D7001" t="s">
        <v>10529</v>
      </c>
      <c r="E7001">
        <v>91.16</v>
      </c>
      <c r="F7001">
        <v>1121</v>
      </c>
      <c r="G7001">
        <v>99</v>
      </c>
      <c r="H7001">
        <v>44</v>
      </c>
      <c r="I7001">
        <v>1</v>
      </c>
      <c r="J7001">
        <v>3231</v>
      </c>
      <c r="K7001">
        <v>1</v>
      </c>
      <c r="L7001">
        <v>1</v>
      </c>
      <c r="M7001">
        <v>1121</v>
      </c>
      <c r="N7001" t="s">
        <v>18</v>
      </c>
      <c r="O7001">
        <v>0</v>
      </c>
      <c r="P7001">
        <v>5217</v>
      </c>
    </row>
    <row r="7002" spans="1:16" x14ac:dyDescent="0.25">
      <c r="A7002" t="s">
        <v>10530</v>
      </c>
      <c r="B7002">
        <v>885</v>
      </c>
      <c r="C7002" s="3" t="str">
        <f>HYPERLINK("http://www.uniprot.org/uniprot/I3TAN9","tr|I3TAN9|I3TAN9_LOTJA")</f>
        <v>tr|I3TAN9|I3TAN9_LOTJA</v>
      </c>
      <c r="D7002" t="s">
        <v>93</v>
      </c>
      <c r="E7002">
        <v>65.180000000000007</v>
      </c>
      <c r="F7002">
        <v>293</v>
      </c>
      <c r="G7002">
        <v>102</v>
      </c>
      <c r="H7002">
        <v>12</v>
      </c>
      <c r="I7002">
        <v>1</v>
      </c>
      <c r="J7002">
        <v>843</v>
      </c>
      <c r="K7002">
        <v>1</v>
      </c>
      <c r="L7002">
        <v>1</v>
      </c>
      <c r="M7002">
        <v>293</v>
      </c>
      <c r="N7002" t="s">
        <v>18</v>
      </c>
      <c r="O7002" s="1">
        <v>7.9543499999999999E-92</v>
      </c>
      <c r="P7002">
        <v>878</v>
      </c>
    </row>
    <row r="7003" spans="1:16" x14ac:dyDescent="0.25">
      <c r="A7003" t="s">
        <v>10531</v>
      </c>
      <c r="B7003">
        <v>651</v>
      </c>
      <c r="C7003" s="3" t="str">
        <f>HYPERLINK("http://www.uniprot.org/uniprot/I3SKK9","tr|I3SKK9|I3SKK9_MEDTR")</f>
        <v>tr|I3SKK9|I3SKK9_MEDTR</v>
      </c>
      <c r="D7003" t="s">
        <v>22</v>
      </c>
      <c r="E7003">
        <v>95.83</v>
      </c>
      <c r="F7003">
        <v>216</v>
      </c>
      <c r="G7003">
        <v>9</v>
      </c>
      <c r="H7003">
        <v>0</v>
      </c>
      <c r="I7003">
        <v>1</v>
      </c>
      <c r="J7003">
        <v>648</v>
      </c>
      <c r="K7003">
        <v>1</v>
      </c>
      <c r="L7003">
        <v>1</v>
      </c>
      <c r="M7003">
        <v>216</v>
      </c>
      <c r="N7003" t="s">
        <v>18</v>
      </c>
      <c r="O7003" s="1">
        <v>4.2541699999999999E-121</v>
      </c>
      <c r="P7003">
        <v>1128</v>
      </c>
    </row>
    <row r="7004" spans="1:16" x14ac:dyDescent="0.25">
      <c r="A7004" t="s">
        <v>10532</v>
      </c>
      <c r="B7004">
        <v>573</v>
      </c>
      <c r="C7004" s="3" t="str">
        <f>HYPERLINK("http://www.uniprot.org/uniprot/B7FHM1","tr|B7FHM1|B7FHM1_MEDTR")</f>
        <v>tr|B7FHM1|B7FHM1_MEDTR</v>
      </c>
      <c r="D7004" t="s">
        <v>655</v>
      </c>
      <c r="E7004">
        <v>79.25</v>
      </c>
      <c r="F7004">
        <v>188</v>
      </c>
      <c r="G7004">
        <v>39</v>
      </c>
      <c r="H7004">
        <v>0</v>
      </c>
      <c r="I7004">
        <v>7</v>
      </c>
      <c r="J7004">
        <v>570</v>
      </c>
      <c r="K7004">
        <v>1</v>
      </c>
      <c r="L7004">
        <v>61</v>
      </c>
      <c r="M7004">
        <v>248</v>
      </c>
      <c r="N7004" t="s">
        <v>18</v>
      </c>
      <c r="O7004" s="1">
        <v>1.2894100000000001E-79</v>
      </c>
      <c r="P7004">
        <v>769</v>
      </c>
    </row>
    <row r="7005" spans="1:16" x14ac:dyDescent="0.25">
      <c r="A7005" t="s">
        <v>10533</v>
      </c>
      <c r="B7005">
        <v>444</v>
      </c>
      <c r="C7005" s="3" t="str">
        <f>HYPERLINK("http://www.uniprot.org/uniprot/I3T184","tr|I3T184|I3T184_MEDTR")</f>
        <v>tr|I3T184|I3T184_MEDTR</v>
      </c>
      <c r="D7005" t="s">
        <v>22</v>
      </c>
      <c r="E7005">
        <v>84.35</v>
      </c>
      <c r="F7005">
        <v>147</v>
      </c>
      <c r="G7005">
        <v>23</v>
      </c>
      <c r="H7005">
        <v>0</v>
      </c>
      <c r="I7005">
        <v>1</v>
      </c>
      <c r="J7005">
        <v>441</v>
      </c>
      <c r="K7005">
        <v>1</v>
      </c>
      <c r="L7005">
        <v>1</v>
      </c>
      <c r="M7005">
        <v>147</v>
      </c>
      <c r="N7005" t="s">
        <v>18</v>
      </c>
      <c r="O7005" s="1">
        <v>1.32181E-66</v>
      </c>
      <c r="P7005">
        <v>656</v>
      </c>
    </row>
    <row r="7006" spans="1:16" x14ac:dyDescent="0.25">
      <c r="A7006" t="s">
        <v>10534</v>
      </c>
      <c r="B7006">
        <v>729</v>
      </c>
      <c r="C7006" s="3" t="str">
        <f>HYPERLINK("http://www.uniprot.org/uniprot/I3SFH0","tr|I3SFH0|I3SFH0_MEDTR")</f>
        <v>tr|I3SFH0|I3SFH0_MEDTR</v>
      </c>
      <c r="D7006" t="s">
        <v>10535</v>
      </c>
      <c r="E7006">
        <v>87.31</v>
      </c>
      <c r="F7006">
        <v>205</v>
      </c>
      <c r="G7006">
        <v>26</v>
      </c>
      <c r="H7006">
        <v>0</v>
      </c>
      <c r="I7006">
        <v>1</v>
      </c>
      <c r="J7006">
        <v>615</v>
      </c>
      <c r="K7006">
        <v>1</v>
      </c>
      <c r="L7006">
        <v>1</v>
      </c>
      <c r="M7006">
        <v>205</v>
      </c>
      <c r="N7006" t="s">
        <v>18</v>
      </c>
      <c r="O7006" s="1">
        <v>1.75415E-98</v>
      </c>
      <c r="P7006">
        <v>934</v>
      </c>
    </row>
    <row r="7007" spans="1:16" x14ac:dyDescent="0.25">
      <c r="A7007" t="s">
        <v>10536</v>
      </c>
      <c r="B7007">
        <v>804</v>
      </c>
      <c r="C7007" s="3" t="str">
        <f>HYPERLINK("http://www.uniprot.org/uniprot/B7FIB3","tr|B7FIB3|B7FIB3_MEDTR")</f>
        <v>tr|B7FIB3|B7FIB3_MEDTR</v>
      </c>
      <c r="D7007" t="s">
        <v>655</v>
      </c>
      <c r="E7007">
        <v>79.64</v>
      </c>
      <c r="F7007">
        <v>280</v>
      </c>
      <c r="G7007">
        <v>57</v>
      </c>
      <c r="H7007">
        <v>22</v>
      </c>
      <c r="I7007">
        <v>28</v>
      </c>
      <c r="J7007">
        <v>801</v>
      </c>
      <c r="K7007">
        <v>1</v>
      </c>
      <c r="L7007">
        <v>3</v>
      </c>
      <c r="M7007">
        <v>282</v>
      </c>
      <c r="N7007" t="s">
        <v>18</v>
      </c>
      <c r="O7007" s="1">
        <v>1.2835E-111</v>
      </c>
      <c r="P7007">
        <v>1048</v>
      </c>
    </row>
    <row r="7008" spans="1:16" x14ac:dyDescent="0.25">
      <c r="A7008" t="s">
        <v>10537</v>
      </c>
      <c r="B7008">
        <v>1593</v>
      </c>
      <c r="C7008" s="3" t="str">
        <f>HYPERLINK("http://www.uniprot.org/uniprot/G7J1N7","tr|G7J1N7|G7J1N7_MEDTR")</f>
        <v>tr|G7J1N7|G7J1N7_MEDTR</v>
      </c>
      <c r="D7008" t="s">
        <v>10538</v>
      </c>
      <c r="E7008">
        <v>86.44</v>
      </c>
      <c r="F7008">
        <v>531</v>
      </c>
      <c r="G7008">
        <v>72</v>
      </c>
      <c r="H7008">
        <v>1</v>
      </c>
      <c r="I7008">
        <v>1</v>
      </c>
      <c r="J7008">
        <v>1590</v>
      </c>
      <c r="K7008">
        <v>1</v>
      </c>
      <c r="L7008">
        <v>1</v>
      </c>
      <c r="M7008">
        <v>529</v>
      </c>
      <c r="N7008" t="s">
        <v>18</v>
      </c>
      <c r="O7008">
        <v>0</v>
      </c>
      <c r="P7008">
        <v>2361</v>
      </c>
    </row>
    <row r="7009" spans="1:16" x14ac:dyDescent="0.25">
      <c r="A7009" t="s">
        <v>10539</v>
      </c>
      <c r="B7009">
        <v>972</v>
      </c>
      <c r="C7009" s="3" t="str">
        <f>HYPERLINK("http://www.uniprot.org/uniprot/I1JGF8","tr|I1JGF8|I1JGF8_SOYBN")</f>
        <v>tr|I1JGF8|I1JGF8_SOYBN</v>
      </c>
      <c r="D7009" t="s">
        <v>28</v>
      </c>
      <c r="E7009">
        <v>38.03</v>
      </c>
      <c r="F7009">
        <v>163</v>
      </c>
      <c r="G7009">
        <v>101</v>
      </c>
      <c r="H7009">
        <v>7</v>
      </c>
      <c r="I7009">
        <v>205</v>
      </c>
      <c r="J7009">
        <v>672</v>
      </c>
      <c r="K7009">
        <v>1</v>
      </c>
      <c r="L7009">
        <v>337</v>
      </c>
      <c r="M7009">
        <v>495</v>
      </c>
      <c r="N7009" t="s">
        <v>18</v>
      </c>
      <c r="O7009" s="1">
        <v>6.8604600000000001E-18</v>
      </c>
      <c r="P7009">
        <v>241</v>
      </c>
    </row>
    <row r="7010" spans="1:16" x14ac:dyDescent="0.25">
      <c r="A7010" t="s">
        <v>10540</v>
      </c>
      <c r="B7010">
        <v>2043</v>
      </c>
      <c r="C7010" s="3" t="str">
        <f>HYPERLINK("http://www.uniprot.org/uniprot/G7I2H0","tr|G7I2H0|G7I2H0_MEDTR")</f>
        <v>tr|G7I2H0|G7I2H0_MEDTR</v>
      </c>
      <c r="D7010" t="s">
        <v>144</v>
      </c>
      <c r="E7010">
        <v>33.72</v>
      </c>
      <c r="F7010">
        <v>338</v>
      </c>
      <c r="G7010">
        <v>224</v>
      </c>
      <c r="H7010">
        <v>2</v>
      </c>
      <c r="I7010">
        <v>964</v>
      </c>
      <c r="J7010">
        <v>1971</v>
      </c>
      <c r="K7010">
        <v>1</v>
      </c>
      <c r="L7010">
        <v>27</v>
      </c>
      <c r="M7010">
        <v>313</v>
      </c>
      <c r="N7010" t="s">
        <v>18</v>
      </c>
      <c r="O7010" s="1">
        <v>2.5907000000000001E-38</v>
      </c>
      <c r="P7010">
        <v>421</v>
      </c>
    </row>
    <row r="7011" spans="1:16" x14ac:dyDescent="0.25">
      <c r="A7011" t="s">
        <v>10541</v>
      </c>
      <c r="B7011">
        <v>1110</v>
      </c>
      <c r="C7011" s="3" t="str">
        <f>HYPERLINK("http://www.uniprot.org/uniprot/G7INY3","tr|G7INY3|G7INY3_MEDTR")</f>
        <v>tr|G7INY3|G7INY3_MEDTR</v>
      </c>
      <c r="D7011" t="s">
        <v>10542</v>
      </c>
      <c r="E7011">
        <v>88.28</v>
      </c>
      <c r="F7011">
        <v>350</v>
      </c>
      <c r="G7011">
        <v>41</v>
      </c>
      <c r="H7011">
        <v>0</v>
      </c>
      <c r="I7011">
        <v>58</v>
      </c>
      <c r="J7011">
        <v>1107</v>
      </c>
      <c r="K7011">
        <v>1</v>
      </c>
      <c r="L7011">
        <v>20</v>
      </c>
      <c r="M7011">
        <v>369</v>
      </c>
      <c r="N7011" t="s">
        <v>18</v>
      </c>
      <c r="O7011">
        <v>0</v>
      </c>
      <c r="P7011">
        <v>1709</v>
      </c>
    </row>
    <row r="7012" spans="1:16" x14ac:dyDescent="0.25">
      <c r="A7012" t="s">
        <v>10543</v>
      </c>
      <c r="B7012">
        <v>720</v>
      </c>
      <c r="C7012" s="3" t="str">
        <f>HYPERLINK("http://www.uniprot.org/uniprot/C6SXL2","tr|C6SXL2|C6SXL2_SOYBN")</f>
        <v>tr|C6SXL2|C6SXL2_SOYBN</v>
      </c>
      <c r="D7012" t="s">
        <v>210</v>
      </c>
      <c r="E7012">
        <v>74.89</v>
      </c>
      <c r="F7012">
        <v>239</v>
      </c>
      <c r="G7012">
        <v>60</v>
      </c>
      <c r="H7012">
        <v>0</v>
      </c>
      <c r="I7012">
        <v>1</v>
      </c>
      <c r="J7012">
        <v>717</v>
      </c>
      <c r="K7012">
        <v>1</v>
      </c>
      <c r="L7012">
        <v>1</v>
      </c>
      <c r="M7012">
        <v>203</v>
      </c>
      <c r="N7012" t="s">
        <v>18</v>
      </c>
      <c r="O7012" s="1">
        <v>3.1099999999999998E-92</v>
      </c>
      <c r="P7012">
        <v>880</v>
      </c>
    </row>
    <row r="7013" spans="1:16" x14ac:dyDescent="0.25">
      <c r="A7013" t="s">
        <v>10544</v>
      </c>
      <c r="B7013">
        <v>354</v>
      </c>
      <c r="C7013" s="3" t="str">
        <f>HYPERLINK("http://www.uniprot.org/uniprot/G7KCU3","tr|G7KCU3|G7KCU3_MEDTR")</f>
        <v>tr|G7KCU3|G7KCU3_MEDTR</v>
      </c>
      <c r="D7013" t="s">
        <v>10545</v>
      </c>
      <c r="E7013">
        <v>60</v>
      </c>
      <c r="F7013">
        <v>120</v>
      </c>
      <c r="G7013">
        <v>48</v>
      </c>
      <c r="H7013">
        <v>3</v>
      </c>
      <c r="I7013">
        <v>1</v>
      </c>
      <c r="J7013">
        <v>351</v>
      </c>
      <c r="K7013">
        <v>1</v>
      </c>
      <c r="L7013">
        <v>1</v>
      </c>
      <c r="M7013">
        <v>120</v>
      </c>
      <c r="N7013" t="s">
        <v>18</v>
      </c>
      <c r="O7013" s="1">
        <v>9.9574699999999998E-30</v>
      </c>
      <c r="P7013">
        <v>338</v>
      </c>
    </row>
    <row r="7014" spans="1:16" x14ac:dyDescent="0.25">
      <c r="A7014" t="s">
        <v>10546</v>
      </c>
      <c r="B7014">
        <v>792</v>
      </c>
      <c r="C7014" s="3" t="str">
        <f>HYPERLINK("http://www.uniprot.org/uniprot/I3SIP4","tr|I3SIP4|I3SIP4_MEDTR")</f>
        <v>tr|I3SIP4|I3SIP4_MEDTR</v>
      </c>
      <c r="D7014" t="s">
        <v>22</v>
      </c>
      <c r="E7014">
        <v>79.91</v>
      </c>
      <c r="F7014">
        <v>249</v>
      </c>
      <c r="G7014">
        <v>50</v>
      </c>
      <c r="H7014">
        <v>0</v>
      </c>
      <c r="I7014">
        <v>10</v>
      </c>
      <c r="J7014">
        <v>756</v>
      </c>
      <c r="K7014">
        <v>1</v>
      </c>
      <c r="L7014">
        <v>3</v>
      </c>
      <c r="M7014">
        <v>251</v>
      </c>
      <c r="N7014" t="s">
        <v>18</v>
      </c>
      <c r="O7014" s="1">
        <v>3.2695500000000001E-112</v>
      </c>
      <c r="P7014">
        <v>1053</v>
      </c>
    </row>
    <row r="7015" spans="1:16" x14ac:dyDescent="0.25">
      <c r="A7015" t="s">
        <v>10547</v>
      </c>
      <c r="B7015">
        <v>2514</v>
      </c>
      <c r="C7015" s="3" t="str">
        <f>HYPERLINK("http://www.uniprot.org/uniprot/K7LWZ4","tr|K7LWZ4|K7LWZ4_SOYBN")</f>
        <v>tr|K7LWZ4|K7LWZ4_SOYBN</v>
      </c>
      <c r="D7015" t="s">
        <v>28</v>
      </c>
      <c r="E7015">
        <v>73.41</v>
      </c>
      <c r="F7015">
        <v>869</v>
      </c>
      <c r="G7015">
        <v>231</v>
      </c>
      <c r="H7015">
        <v>32</v>
      </c>
      <c r="I7015">
        <v>1</v>
      </c>
      <c r="J7015">
        <v>2511</v>
      </c>
      <c r="K7015">
        <v>1</v>
      </c>
      <c r="L7015">
        <v>1</v>
      </c>
      <c r="M7015">
        <v>866</v>
      </c>
      <c r="N7015" t="s">
        <v>18</v>
      </c>
      <c r="O7015">
        <v>0</v>
      </c>
      <c r="P7015">
        <v>3118</v>
      </c>
    </row>
    <row r="7016" spans="1:16" x14ac:dyDescent="0.25">
      <c r="A7016" t="s">
        <v>10548</v>
      </c>
      <c r="B7016">
        <v>666</v>
      </c>
      <c r="C7016" s="3" t="str">
        <f>HYPERLINK("http://www.uniprot.org/uniprot/G7KZ81","tr|G7KZ81|G7KZ81_MEDTR")</f>
        <v>tr|G7KZ81|G7KZ81_MEDTR</v>
      </c>
      <c r="D7016" t="s">
        <v>10549</v>
      </c>
      <c r="E7016">
        <v>57.46</v>
      </c>
      <c r="F7016">
        <v>221</v>
      </c>
      <c r="G7016">
        <v>94</v>
      </c>
      <c r="H7016">
        <v>0</v>
      </c>
      <c r="I7016">
        <v>1</v>
      </c>
      <c r="J7016">
        <v>663</v>
      </c>
      <c r="K7016">
        <v>1</v>
      </c>
      <c r="L7016">
        <v>83</v>
      </c>
      <c r="M7016">
        <v>301</v>
      </c>
      <c r="N7016" t="s">
        <v>18</v>
      </c>
      <c r="O7016" s="1">
        <v>6.0137499999999999E-65</v>
      </c>
      <c r="P7016">
        <v>644</v>
      </c>
    </row>
    <row r="7017" spans="1:16" x14ac:dyDescent="0.25">
      <c r="A7017" t="s">
        <v>10550</v>
      </c>
      <c r="B7017">
        <v>525</v>
      </c>
      <c r="C7017" s="3" t="str">
        <f>HYPERLINK("http://www.uniprot.org/uniprot/L1JAL1","tr|L1JAL1|L1JAL1_GUITH")</f>
        <v>tr|L1JAL1|L1JAL1_GUITH</v>
      </c>
      <c r="D7017" t="s">
        <v>6415</v>
      </c>
      <c r="E7017">
        <v>41.93</v>
      </c>
      <c r="F7017">
        <v>62</v>
      </c>
      <c r="G7017">
        <v>36</v>
      </c>
      <c r="H7017">
        <v>0</v>
      </c>
      <c r="I7017">
        <v>313</v>
      </c>
      <c r="J7017">
        <v>498</v>
      </c>
      <c r="K7017">
        <v>1</v>
      </c>
      <c r="L7017">
        <v>917</v>
      </c>
      <c r="M7017">
        <v>978</v>
      </c>
      <c r="N7017" t="s">
        <v>18</v>
      </c>
      <c r="O7017" s="1">
        <v>9.4662999999999999E-9</v>
      </c>
      <c r="P7017">
        <v>157</v>
      </c>
    </row>
    <row r="7018" spans="1:16" x14ac:dyDescent="0.25">
      <c r="A7018" t="s">
        <v>10551</v>
      </c>
      <c r="B7018">
        <v>333</v>
      </c>
      <c r="C7018" s="3" t="str">
        <f>HYPERLINK("http://www.uniprot.org/uniprot/I3SNG1","tr|I3SNG1|I3SNG1_LOTJA")</f>
        <v>tr|I3SNG1|I3SNG1_LOTJA</v>
      </c>
      <c r="D7018" t="s">
        <v>2200</v>
      </c>
      <c r="E7018">
        <v>44.24</v>
      </c>
      <c r="F7018">
        <v>113</v>
      </c>
      <c r="G7018">
        <v>63</v>
      </c>
      <c r="H7018">
        <v>4</v>
      </c>
      <c r="I7018">
        <v>1</v>
      </c>
      <c r="J7018">
        <v>327</v>
      </c>
      <c r="K7018">
        <v>1</v>
      </c>
      <c r="L7018">
        <v>1</v>
      </c>
      <c r="M7018">
        <v>111</v>
      </c>
      <c r="N7018" t="s">
        <v>18</v>
      </c>
      <c r="O7018" s="1">
        <v>2.6205700000000001E-14</v>
      </c>
      <c r="P7018">
        <v>205</v>
      </c>
    </row>
    <row r="7019" spans="1:16" x14ac:dyDescent="0.25">
      <c r="A7019" t="s">
        <v>10552</v>
      </c>
      <c r="B7019">
        <v>4545</v>
      </c>
      <c r="C7019" s="3" t="str">
        <f>HYPERLINK("http://www.uniprot.org/uniprot/K7LHD6","tr|K7LHD6|K7LHD6_SOYBN")</f>
        <v>tr|K7LHD6|K7LHD6_SOYBN</v>
      </c>
      <c r="D7019" t="s">
        <v>28</v>
      </c>
      <c r="E7019">
        <v>90.61</v>
      </c>
      <c r="F7019">
        <v>1513</v>
      </c>
      <c r="G7019">
        <v>142</v>
      </c>
      <c r="H7019">
        <v>1</v>
      </c>
      <c r="I7019">
        <v>7</v>
      </c>
      <c r="J7019">
        <v>4542</v>
      </c>
      <c r="K7019">
        <v>1</v>
      </c>
      <c r="L7019">
        <v>2</v>
      </c>
      <c r="M7019">
        <v>1514</v>
      </c>
      <c r="N7019" t="s">
        <v>18</v>
      </c>
      <c r="O7019">
        <v>0</v>
      </c>
      <c r="P7019">
        <v>7090</v>
      </c>
    </row>
    <row r="7020" spans="1:16" x14ac:dyDescent="0.25">
      <c r="A7020" t="s">
        <v>10553</v>
      </c>
      <c r="B7020">
        <v>1863</v>
      </c>
      <c r="C7020" s="3" t="str">
        <f>HYPERLINK("http://www.uniprot.org/uniprot/G7KN14","tr|G7KN14|G7KN14_MEDTR")</f>
        <v>tr|G7KN14|G7KN14_MEDTR</v>
      </c>
      <c r="D7020" t="s">
        <v>10554</v>
      </c>
      <c r="E7020">
        <v>85.56</v>
      </c>
      <c r="F7020">
        <v>582</v>
      </c>
      <c r="G7020">
        <v>84</v>
      </c>
      <c r="H7020">
        <v>1</v>
      </c>
      <c r="I7020">
        <v>1</v>
      </c>
      <c r="J7020">
        <v>1743</v>
      </c>
      <c r="K7020">
        <v>1</v>
      </c>
      <c r="L7020">
        <v>18</v>
      </c>
      <c r="M7020">
        <v>599</v>
      </c>
      <c r="N7020" t="s">
        <v>18</v>
      </c>
      <c r="O7020">
        <v>0</v>
      </c>
      <c r="P7020">
        <v>2638</v>
      </c>
    </row>
    <row r="7021" spans="1:16" x14ac:dyDescent="0.25">
      <c r="A7021" t="s">
        <v>10555</v>
      </c>
      <c r="B7021">
        <v>1320</v>
      </c>
      <c r="C7021" s="3" t="str">
        <f>HYPERLINK("http://www.uniprot.org/uniprot/K7M8H6","tr|K7M8H6|K7M8H6_SOYBN")</f>
        <v>tr|K7M8H6|K7M8H6_SOYBN</v>
      </c>
      <c r="D7021" t="s">
        <v>28</v>
      </c>
      <c r="E7021">
        <v>89.01</v>
      </c>
      <c r="F7021">
        <v>273</v>
      </c>
      <c r="G7021">
        <v>30</v>
      </c>
      <c r="H7021">
        <v>0</v>
      </c>
      <c r="I7021">
        <v>499</v>
      </c>
      <c r="J7021">
        <v>1317</v>
      </c>
      <c r="K7021">
        <v>1</v>
      </c>
      <c r="L7021">
        <v>218</v>
      </c>
      <c r="M7021">
        <v>484</v>
      </c>
      <c r="N7021" t="s">
        <v>18</v>
      </c>
      <c r="O7021" s="1">
        <v>3.38517E-136</v>
      </c>
      <c r="P7021">
        <v>1263</v>
      </c>
    </row>
    <row r="7022" spans="1:16" x14ac:dyDescent="0.25">
      <c r="A7022" t="s">
        <v>10556</v>
      </c>
      <c r="B7022">
        <v>792</v>
      </c>
      <c r="C7022" s="3" t="str">
        <f>HYPERLINK("http://www.uniprot.org/uniprot/G7J9P9","tr|G7J9P9|G7J9P9_MEDTR")</f>
        <v>tr|G7J9P9|G7J9P9_MEDTR</v>
      </c>
      <c r="D7022" t="s">
        <v>10557</v>
      </c>
      <c r="E7022">
        <v>67.55</v>
      </c>
      <c r="F7022">
        <v>262</v>
      </c>
      <c r="G7022">
        <v>85</v>
      </c>
      <c r="H7022">
        <v>0</v>
      </c>
      <c r="I7022">
        <v>1</v>
      </c>
      <c r="J7022">
        <v>786</v>
      </c>
      <c r="K7022">
        <v>1</v>
      </c>
      <c r="L7022">
        <v>1</v>
      </c>
      <c r="M7022">
        <v>262</v>
      </c>
      <c r="N7022" t="s">
        <v>18</v>
      </c>
      <c r="O7022" s="1">
        <v>4.9084099999999998E-92</v>
      </c>
      <c r="P7022">
        <v>879</v>
      </c>
    </row>
    <row r="7023" spans="1:16" x14ac:dyDescent="0.25">
      <c r="A7023" t="s">
        <v>10558</v>
      </c>
      <c r="B7023">
        <v>1278</v>
      </c>
      <c r="C7023" s="3" t="str">
        <f>HYPERLINK("http://www.uniprot.org/uniprot/I6ZTT9","tr|I6ZTT9|I6ZTT9_PHAVU")</f>
        <v>tr|I6ZTT9|I6ZTT9_PHAVU</v>
      </c>
      <c r="D7023" t="s">
        <v>2610</v>
      </c>
      <c r="E7023">
        <v>76.94</v>
      </c>
      <c r="F7023">
        <v>425</v>
      </c>
      <c r="G7023">
        <v>98</v>
      </c>
      <c r="H7023">
        <v>0</v>
      </c>
      <c r="I7023">
        <v>1</v>
      </c>
      <c r="J7023">
        <v>1275</v>
      </c>
      <c r="K7023">
        <v>1</v>
      </c>
      <c r="L7023">
        <v>963</v>
      </c>
      <c r="M7023">
        <v>1387</v>
      </c>
      <c r="N7023" t="s">
        <v>18</v>
      </c>
      <c r="O7023">
        <v>0</v>
      </c>
      <c r="P7023">
        <v>1733</v>
      </c>
    </row>
    <row r="7024" spans="1:16" x14ac:dyDescent="0.25">
      <c r="A7024" t="s">
        <v>10559</v>
      </c>
      <c r="B7024">
        <v>579</v>
      </c>
      <c r="C7024" s="3" t="str">
        <f>HYPERLINK("http://www.uniprot.org/uniprot/M8CRZ7","tr|M8CRZ7|M8CRZ7_AEGTA")</f>
        <v>tr|M8CRZ7|M8CRZ7_AEGTA</v>
      </c>
      <c r="D7024" t="s">
        <v>10560</v>
      </c>
      <c r="E7024">
        <v>59.89</v>
      </c>
      <c r="F7024">
        <v>192</v>
      </c>
      <c r="G7024">
        <v>77</v>
      </c>
      <c r="H7024">
        <v>45</v>
      </c>
      <c r="I7024">
        <v>13</v>
      </c>
      <c r="J7024">
        <v>453</v>
      </c>
      <c r="K7024">
        <v>1</v>
      </c>
      <c r="L7024">
        <v>254</v>
      </c>
      <c r="M7024">
        <v>445</v>
      </c>
      <c r="N7024" t="s">
        <v>18</v>
      </c>
      <c r="O7024" s="1">
        <v>4.9559500000000001E-50</v>
      </c>
      <c r="P7024">
        <v>514</v>
      </c>
    </row>
    <row r="7025" spans="1:16" x14ac:dyDescent="0.25">
      <c r="A7025" t="s">
        <v>10561</v>
      </c>
      <c r="B7025">
        <v>1494</v>
      </c>
      <c r="C7025" s="3" t="str">
        <f>HYPERLINK("http://www.uniprot.org/uniprot/G7L7F2","tr|G7L7F2|G7L7F2_MEDTR")</f>
        <v>tr|G7L7F2|G7L7F2_MEDTR</v>
      </c>
      <c r="D7025" t="s">
        <v>10562</v>
      </c>
      <c r="E7025">
        <v>70.91</v>
      </c>
      <c r="F7025">
        <v>533</v>
      </c>
      <c r="G7025">
        <v>155</v>
      </c>
      <c r="H7025">
        <v>43</v>
      </c>
      <c r="I7025">
        <v>22</v>
      </c>
      <c r="J7025">
        <v>1491</v>
      </c>
      <c r="K7025">
        <v>1</v>
      </c>
      <c r="L7025">
        <v>50</v>
      </c>
      <c r="M7025">
        <v>572</v>
      </c>
      <c r="N7025" t="s">
        <v>18</v>
      </c>
      <c r="O7025">
        <v>0</v>
      </c>
      <c r="P7025">
        <v>1757</v>
      </c>
    </row>
    <row r="7026" spans="1:16" x14ac:dyDescent="0.25">
      <c r="A7026" t="s">
        <v>10563</v>
      </c>
      <c r="B7026">
        <v>2424</v>
      </c>
      <c r="C7026" s="3" t="str">
        <f>HYPERLINK("http://www.uniprot.org/uniprot/G7JSP8","tr|G7JSP8|G7JSP8_MEDTR")</f>
        <v>tr|G7JSP8|G7JSP8_MEDTR</v>
      </c>
      <c r="D7026" t="s">
        <v>10564</v>
      </c>
      <c r="E7026">
        <v>90.22</v>
      </c>
      <c r="F7026">
        <v>808</v>
      </c>
      <c r="G7026">
        <v>79</v>
      </c>
      <c r="H7026">
        <v>1</v>
      </c>
      <c r="I7026">
        <v>1</v>
      </c>
      <c r="J7026">
        <v>2421</v>
      </c>
      <c r="K7026">
        <v>1</v>
      </c>
      <c r="L7026">
        <v>1</v>
      </c>
      <c r="M7026">
        <v>806</v>
      </c>
      <c r="N7026" t="s">
        <v>18</v>
      </c>
      <c r="O7026">
        <v>0</v>
      </c>
      <c r="P7026">
        <v>3891</v>
      </c>
    </row>
    <row r="7027" spans="1:16" x14ac:dyDescent="0.25">
      <c r="A7027" t="s">
        <v>10565</v>
      </c>
      <c r="B7027">
        <v>1188</v>
      </c>
      <c r="C7027" s="3" t="str">
        <f>HYPERLINK("http://www.uniprot.org/uniprot/E9KBR8","tr|E9KBR8|E9KBR8_SOYBN")</f>
        <v>tr|E9KBR8|E9KBR8_SOYBN</v>
      </c>
      <c r="D7027" t="s">
        <v>10566</v>
      </c>
      <c r="E7027">
        <v>69.12</v>
      </c>
      <c r="F7027">
        <v>421</v>
      </c>
      <c r="G7027">
        <v>130</v>
      </c>
      <c r="H7027">
        <v>29</v>
      </c>
      <c r="I7027">
        <v>1</v>
      </c>
      <c r="J7027">
        <v>1176</v>
      </c>
      <c r="K7027">
        <v>1</v>
      </c>
      <c r="L7027">
        <v>105</v>
      </c>
      <c r="M7027">
        <v>524</v>
      </c>
      <c r="N7027" t="s">
        <v>18</v>
      </c>
      <c r="O7027" s="1">
        <v>7.3285699999999994E-164</v>
      </c>
      <c r="P7027">
        <v>1501</v>
      </c>
    </row>
    <row r="7028" spans="1:16" x14ac:dyDescent="0.25">
      <c r="A7028" t="s">
        <v>10567</v>
      </c>
      <c r="B7028">
        <v>2211</v>
      </c>
      <c r="C7028" s="3" t="str">
        <f>HYPERLINK("http://www.uniprot.org/uniprot/G8IJI0","tr|G8IJI0|G8IJI0_MEDTR")</f>
        <v>tr|G8IJI0|G8IJI0_MEDTR</v>
      </c>
      <c r="D7028" t="s">
        <v>10568</v>
      </c>
      <c r="E7028">
        <v>80.47</v>
      </c>
      <c r="F7028">
        <v>758</v>
      </c>
      <c r="G7028">
        <v>148</v>
      </c>
      <c r="H7028">
        <v>22</v>
      </c>
      <c r="I7028">
        <v>1</v>
      </c>
      <c r="J7028">
        <v>2208</v>
      </c>
      <c r="K7028">
        <v>1</v>
      </c>
      <c r="L7028">
        <v>1</v>
      </c>
      <c r="M7028">
        <v>756</v>
      </c>
      <c r="N7028" t="s">
        <v>18</v>
      </c>
      <c r="O7028">
        <v>0</v>
      </c>
      <c r="P7028">
        <v>2997</v>
      </c>
    </row>
    <row r="7029" spans="1:16" x14ac:dyDescent="0.25">
      <c r="A7029" t="s">
        <v>10569</v>
      </c>
      <c r="B7029">
        <v>1287</v>
      </c>
      <c r="C7029" s="3" t="str">
        <f>HYPERLINK("http://www.uniprot.org/uniprot/I1K243","tr|I1K243|I1K243_SOYBN")</f>
        <v>tr|I1K243|I1K243_SOYBN</v>
      </c>
      <c r="D7029" t="s">
        <v>28</v>
      </c>
      <c r="E7029">
        <v>83.49</v>
      </c>
      <c r="F7029">
        <v>424</v>
      </c>
      <c r="G7029">
        <v>70</v>
      </c>
      <c r="H7029">
        <v>4</v>
      </c>
      <c r="I7029">
        <v>1</v>
      </c>
      <c r="J7029">
        <v>1260</v>
      </c>
      <c r="K7029">
        <v>1</v>
      </c>
      <c r="L7029">
        <v>1</v>
      </c>
      <c r="M7029">
        <v>417</v>
      </c>
      <c r="N7029" t="s">
        <v>18</v>
      </c>
      <c r="O7029">
        <v>0</v>
      </c>
      <c r="P7029">
        <v>1894</v>
      </c>
    </row>
    <row r="7030" spans="1:16" x14ac:dyDescent="0.25">
      <c r="A7030" t="s">
        <v>10570</v>
      </c>
      <c r="B7030">
        <v>768</v>
      </c>
      <c r="C7030" s="3" t="str">
        <f>HYPERLINK("http://www.uniprot.org/uniprot/I1JGF8","tr|I1JGF8|I1JGF8_SOYBN")</f>
        <v>tr|I1JGF8|I1JGF8_SOYBN</v>
      </c>
      <c r="D7030" t="s">
        <v>28</v>
      </c>
      <c r="E7030">
        <v>35.29</v>
      </c>
      <c r="F7030">
        <v>119</v>
      </c>
      <c r="G7030">
        <v>77</v>
      </c>
      <c r="H7030">
        <v>0</v>
      </c>
      <c r="I7030">
        <v>301</v>
      </c>
      <c r="J7030">
        <v>657</v>
      </c>
      <c r="K7030">
        <v>1</v>
      </c>
      <c r="L7030">
        <v>379</v>
      </c>
      <c r="M7030">
        <v>494</v>
      </c>
      <c r="N7030" t="s">
        <v>18</v>
      </c>
      <c r="O7030" s="1">
        <v>4.7599500000000001E-12</v>
      </c>
      <c r="P7030">
        <v>189</v>
      </c>
    </row>
    <row r="7031" spans="1:16" x14ac:dyDescent="0.25">
      <c r="A7031" t="s">
        <v>10571</v>
      </c>
      <c r="B7031">
        <v>807</v>
      </c>
      <c r="C7031" s="3" t="str">
        <f>HYPERLINK("http://www.uniprot.org/uniprot/G7KCF3","tr|G7KCF3|G7KCF3_MEDTR")</f>
        <v>tr|G7KCF3|G7KCF3_MEDTR</v>
      </c>
      <c r="D7031" t="s">
        <v>10572</v>
      </c>
      <c r="E7031">
        <v>84.29</v>
      </c>
      <c r="F7031">
        <v>242</v>
      </c>
      <c r="G7031">
        <v>38</v>
      </c>
      <c r="H7031">
        <v>0</v>
      </c>
      <c r="I7031">
        <v>1</v>
      </c>
      <c r="J7031">
        <v>726</v>
      </c>
      <c r="K7031">
        <v>1</v>
      </c>
      <c r="L7031">
        <v>1</v>
      </c>
      <c r="M7031">
        <v>242</v>
      </c>
      <c r="N7031" t="s">
        <v>18</v>
      </c>
      <c r="O7031" s="1">
        <v>2.3632699999999998E-105</v>
      </c>
      <c r="P7031">
        <v>994</v>
      </c>
    </row>
    <row r="7032" spans="1:16" x14ac:dyDescent="0.25">
      <c r="A7032" t="s">
        <v>10573</v>
      </c>
      <c r="B7032">
        <v>399</v>
      </c>
      <c r="C7032" s="3" t="str">
        <f>HYPERLINK("http://www.uniprot.org/uniprot/G7J1N8","tr|G7J1N8|G7J1N8_MEDTR")</f>
        <v>tr|G7J1N8|G7J1N8_MEDTR</v>
      </c>
      <c r="D7032" t="s">
        <v>10574</v>
      </c>
      <c r="E7032">
        <v>70.37</v>
      </c>
      <c r="F7032">
        <v>135</v>
      </c>
      <c r="G7032">
        <v>40</v>
      </c>
      <c r="H7032">
        <v>3</v>
      </c>
      <c r="I7032">
        <v>1</v>
      </c>
      <c r="J7032">
        <v>396</v>
      </c>
      <c r="K7032">
        <v>1</v>
      </c>
      <c r="L7032">
        <v>1</v>
      </c>
      <c r="M7032">
        <v>133</v>
      </c>
      <c r="N7032" t="s">
        <v>18</v>
      </c>
      <c r="O7032" s="1">
        <v>1.06148E-39</v>
      </c>
      <c r="P7032">
        <v>424</v>
      </c>
    </row>
    <row r="7033" spans="1:16" x14ac:dyDescent="0.25">
      <c r="A7033" t="s">
        <v>10575</v>
      </c>
      <c r="B7033">
        <v>1119</v>
      </c>
      <c r="C7033" s="3" t="str">
        <f>HYPERLINK("http://www.uniprot.org/uniprot/A5AUG1","tr|A5AUG1|A5AUG1_VITVI")</f>
        <v>tr|A5AUG1|A5AUG1_VITVI</v>
      </c>
      <c r="D7033" t="s">
        <v>4556</v>
      </c>
      <c r="E7033">
        <v>28.83</v>
      </c>
      <c r="F7033">
        <v>378</v>
      </c>
      <c r="G7033">
        <v>269</v>
      </c>
      <c r="H7033">
        <v>24</v>
      </c>
      <c r="I7033">
        <v>7</v>
      </c>
      <c r="J7033">
        <v>1068</v>
      </c>
      <c r="K7033">
        <v>1</v>
      </c>
      <c r="L7033">
        <v>21</v>
      </c>
      <c r="M7033">
        <v>389</v>
      </c>
      <c r="N7033" t="s">
        <v>18</v>
      </c>
      <c r="O7033" s="1">
        <v>3.2459599999999999E-25</v>
      </c>
      <c r="P7033">
        <v>305</v>
      </c>
    </row>
    <row r="7034" spans="1:16" x14ac:dyDescent="0.25">
      <c r="A7034" t="s">
        <v>10576</v>
      </c>
      <c r="B7034">
        <v>672</v>
      </c>
      <c r="C7034" s="3" t="str">
        <f>HYPERLINK("http://www.uniprot.org/uniprot/G7IKJ3","tr|G7IKJ3|G7IKJ3_MEDTR")</f>
        <v>tr|G7IKJ3|G7IKJ3_MEDTR</v>
      </c>
      <c r="D7034" t="s">
        <v>3121</v>
      </c>
      <c r="E7034">
        <v>35.479999999999997</v>
      </c>
      <c r="F7034">
        <v>186</v>
      </c>
      <c r="G7034">
        <v>120</v>
      </c>
      <c r="H7034">
        <v>2</v>
      </c>
      <c r="I7034">
        <v>79</v>
      </c>
      <c r="J7034">
        <v>630</v>
      </c>
      <c r="K7034">
        <v>1</v>
      </c>
      <c r="L7034">
        <v>637</v>
      </c>
      <c r="M7034">
        <v>816</v>
      </c>
      <c r="N7034" t="s">
        <v>18</v>
      </c>
      <c r="O7034" s="1">
        <v>2.61842E-23</v>
      </c>
      <c r="P7034">
        <v>285</v>
      </c>
    </row>
    <row r="7035" spans="1:16" x14ac:dyDescent="0.25">
      <c r="A7035" t="s">
        <v>10577</v>
      </c>
      <c r="B7035">
        <v>378</v>
      </c>
      <c r="C7035" s="3" t="str">
        <f>HYPERLINK("http://www.uniprot.org/uniprot/I3S2C5","tr|I3S2C5|I3S2C5_MEDTR")</f>
        <v>tr|I3S2C5|I3S2C5_MEDTR</v>
      </c>
      <c r="D7035" t="s">
        <v>22</v>
      </c>
      <c r="E7035">
        <v>96.47</v>
      </c>
      <c r="F7035">
        <v>85</v>
      </c>
      <c r="G7035">
        <v>3</v>
      </c>
      <c r="H7035">
        <v>0</v>
      </c>
      <c r="I7035">
        <v>1</v>
      </c>
      <c r="J7035">
        <v>255</v>
      </c>
      <c r="K7035">
        <v>1</v>
      </c>
      <c r="L7035">
        <v>1</v>
      </c>
      <c r="M7035">
        <v>85</v>
      </c>
      <c r="N7035" t="s">
        <v>18</v>
      </c>
      <c r="O7035" s="1">
        <v>5.0835099999999998E-42</v>
      </c>
      <c r="P7035">
        <v>444</v>
      </c>
    </row>
    <row r="7036" spans="1:16" x14ac:dyDescent="0.25">
      <c r="A7036" t="s">
        <v>10578</v>
      </c>
      <c r="B7036">
        <v>1014</v>
      </c>
      <c r="C7036" s="3" t="str">
        <f>HYPERLINK("http://www.uniprot.org/uniprot/A5AM06","tr|A5AM06|A5AM06_VITVI")</f>
        <v>tr|A5AM06|A5AM06_VITVI</v>
      </c>
      <c r="D7036" t="s">
        <v>1615</v>
      </c>
      <c r="E7036">
        <v>30.03</v>
      </c>
      <c r="F7036">
        <v>253</v>
      </c>
      <c r="G7036">
        <v>177</v>
      </c>
      <c r="H7036">
        <v>9</v>
      </c>
      <c r="I7036">
        <v>1</v>
      </c>
      <c r="J7036">
        <v>732</v>
      </c>
      <c r="K7036">
        <v>1</v>
      </c>
      <c r="L7036">
        <v>1063</v>
      </c>
      <c r="M7036">
        <v>1313</v>
      </c>
      <c r="N7036" t="s">
        <v>18</v>
      </c>
      <c r="O7036" s="1">
        <v>8.0703200000000001E-25</v>
      </c>
      <c r="P7036">
        <v>301</v>
      </c>
    </row>
    <row r="7037" spans="1:16" x14ac:dyDescent="0.25">
      <c r="A7037" t="s">
        <v>10579</v>
      </c>
      <c r="B7037">
        <v>291</v>
      </c>
      <c r="C7037" s="3" t="str">
        <f>HYPERLINK("http://www.uniprot.org/uniprot/G7INY4","tr|G7INY4|G7INY4_MEDTR")</f>
        <v>tr|G7INY4|G7INY4_MEDTR</v>
      </c>
      <c r="D7037" t="s">
        <v>10580</v>
      </c>
      <c r="E7037">
        <v>80.8</v>
      </c>
      <c r="F7037">
        <v>99</v>
      </c>
      <c r="G7037">
        <v>19</v>
      </c>
      <c r="H7037">
        <v>3</v>
      </c>
      <c r="I7037">
        <v>1</v>
      </c>
      <c r="J7037">
        <v>288</v>
      </c>
      <c r="K7037">
        <v>1</v>
      </c>
      <c r="L7037">
        <v>1</v>
      </c>
      <c r="M7037">
        <v>99</v>
      </c>
      <c r="N7037" t="s">
        <v>18</v>
      </c>
      <c r="O7037" s="1">
        <v>3.3522899999999999E-38</v>
      </c>
      <c r="P7037">
        <v>411</v>
      </c>
    </row>
    <row r="7038" spans="1:16" x14ac:dyDescent="0.25">
      <c r="A7038" t="s">
        <v>10581</v>
      </c>
      <c r="B7038">
        <v>1353</v>
      </c>
      <c r="C7038" s="3" t="str">
        <f>HYPERLINK("http://www.uniprot.org/uniprot/G7ITL9","tr|G7ITL9|G7ITL9_MEDTR")</f>
        <v>tr|G7ITL9|G7ITL9_MEDTR</v>
      </c>
      <c r="D7038" t="s">
        <v>10582</v>
      </c>
      <c r="E7038">
        <v>62.5</v>
      </c>
      <c r="F7038">
        <v>488</v>
      </c>
      <c r="G7038">
        <v>183</v>
      </c>
      <c r="H7038">
        <v>38</v>
      </c>
      <c r="I7038">
        <v>1</v>
      </c>
      <c r="J7038">
        <v>1350</v>
      </c>
      <c r="K7038">
        <v>1</v>
      </c>
      <c r="L7038">
        <v>1</v>
      </c>
      <c r="M7038">
        <v>437</v>
      </c>
      <c r="N7038" t="s">
        <v>18</v>
      </c>
      <c r="O7038" s="1">
        <v>6.6101300000000004E-143</v>
      </c>
      <c r="P7038">
        <v>1321</v>
      </c>
    </row>
    <row r="7039" spans="1:16" x14ac:dyDescent="0.25">
      <c r="A7039" t="s">
        <v>10583</v>
      </c>
      <c r="B7039">
        <v>2796</v>
      </c>
      <c r="C7039" s="3" t="str">
        <f>HYPERLINK("http://www.uniprot.org/uniprot/I1L1T9","tr|I1L1T9|I1L1T9_SOYBN")</f>
        <v>tr|I1L1T9|I1L1T9_SOYBN</v>
      </c>
      <c r="D7039" t="s">
        <v>71</v>
      </c>
      <c r="E7039">
        <v>79.72</v>
      </c>
      <c r="F7039">
        <v>937</v>
      </c>
      <c r="G7039">
        <v>190</v>
      </c>
      <c r="H7039">
        <v>6</v>
      </c>
      <c r="I7039">
        <v>1</v>
      </c>
      <c r="J7039">
        <v>2793</v>
      </c>
      <c r="K7039">
        <v>1</v>
      </c>
      <c r="L7039">
        <v>1</v>
      </c>
      <c r="M7039">
        <v>928</v>
      </c>
      <c r="N7039" t="s">
        <v>18</v>
      </c>
      <c r="O7039">
        <v>0</v>
      </c>
      <c r="P7039">
        <v>3849</v>
      </c>
    </row>
    <row r="7040" spans="1:16" x14ac:dyDescent="0.25">
      <c r="A7040" t="s">
        <v>10584</v>
      </c>
      <c r="B7040">
        <v>5424</v>
      </c>
      <c r="C7040" s="3" t="str">
        <f>HYPERLINK("http://www.uniprot.org/uniprot/I1M768","tr|I1M768|I1M768_SOYBN")</f>
        <v>tr|I1M768|I1M768_SOYBN</v>
      </c>
      <c r="D7040" t="s">
        <v>71</v>
      </c>
      <c r="E7040">
        <v>83.47</v>
      </c>
      <c r="F7040">
        <v>1809</v>
      </c>
      <c r="G7040">
        <v>299</v>
      </c>
      <c r="H7040">
        <v>3</v>
      </c>
      <c r="I7040">
        <v>1</v>
      </c>
      <c r="J7040">
        <v>5418</v>
      </c>
      <c r="K7040">
        <v>1</v>
      </c>
      <c r="L7040">
        <v>1</v>
      </c>
      <c r="M7040">
        <v>1802</v>
      </c>
      <c r="N7040" t="s">
        <v>18</v>
      </c>
      <c r="O7040">
        <v>0</v>
      </c>
      <c r="P7040">
        <v>7615</v>
      </c>
    </row>
    <row r="7041" spans="1:16" x14ac:dyDescent="0.25">
      <c r="A7041" t="s">
        <v>10585</v>
      </c>
      <c r="B7041">
        <v>762</v>
      </c>
      <c r="C7041" s="3" t="str">
        <f>HYPERLINK("http://www.uniprot.org/uniprot/I3SV65","tr|I3SV65|I3SV65_MEDTR")</f>
        <v>tr|I3SV65|I3SV65_MEDTR</v>
      </c>
      <c r="D7041" t="s">
        <v>22</v>
      </c>
      <c r="E7041">
        <v>53.9</v>
      </c>
      <c r="F7041">
        <v>256</v>
      </c>
      <c r="G7041">
        <v>118</v>
      </c>
      <c r="H7041">
        <v>3</v>
      </c>
      <c r="I7041">
        <v>1</v>
      </c>
      <c r="J7041">
        <v>759</v>
      </c>
      <c r="K7041">
        <v>1</v>
      </c>
      <c r="L7041">
        <v>1</v>
      </c>
      <c r="M7041">
        <v>253</v>
      </c>
      <c r="N7041" t="s">
        <v>18</v>
      </c>
      <c r="O7041" s="1">
        <v>7.8665700000000003E-60</v>
      </c>
      <c r="P7041">
        <v>601</v>
      </c>
    </row>
    <row r="7042" spans="1:16" x14ac:dyDescent="0.25">
      <c r="A7042" t="s">
        <v>10586</v>
      </c>
      <c r="B7042">
        <v>663</v>
      </c>
      <c r="C7042" s="3" t="str">
        <f>HYPERLINK("http://www.uniprot.org/uniprot/G7KB77","tr|G7KB77|G7KB77_MEDTR")</f>
        <v>tr|G7KB77|G7KB77_MEDTR</v>
      </c>
      <c r="D7042" t="s">
        <v>10587</v>
      </c>
      <c r="E7042">
        <v>69.290000000000006</v>
      </c>
      <c r="F7042">
        <v>228</v>
      </c>
      <c r="G7042">
        <v>70</v>
      </c>
      <c r="H7042">
        <v>8</v>
      </c>
      <c r="I7042">
        <v>1</v>
      </c>
      <c r="J7042">
        <v>660</v>
      </c>
      <c r="K7042">
        <v>1</v>
      </c>
      <c r="L7042">
        <v>1</v>
      </c>
      <c r="M7042">
        <v>213</v>
      </c>
      <c r="N7042" t="s">
        <v>18</v>
      </c>
      <c r="O7042" s="1">
        <v>3.03678E-77</v>
      </c>
      <c r="P7042">
        <v>750</v>
      </c>
    </row>
    <row r="7043" spans="1:16" x14ac:dyDescent="0.25">
      <c r="A7043" t="s">
        <v>10588</v>
      </c>
      <c r="B7043">
        <v>1407</v>
      </c>
      <c r="C7043" s="3" t="str">
        <f>HYPERLINK("http://www.uniprot.org/uniprot/I1N3A3","tr|I1N3A3|I1N3A3_SOYBN")</f>
        <v>tr|I1N3A3|I1N3A3_SOYBN</v>
      </c>
      <c r="D7043" t="s">
        <v>28</v>
      </c>
      <c r="E7043">
        <v>73.81</v>
      </c>
      <c r="F7043">
        <v>466</v>
      </c>
      <c r="G7043">
        <v>122</v>
      </c>
      <c r="H7043">
        <v>6</v>
      </c>
      <c r="I7043">
        <v>25</v>
      </c>
      <c r="J7043">
        <v>1404</v>
      </c>
      <c r="K7043">
        <v>1</v>
      </c>
      <c r="L7043">
        <v>33</v>
      </c>
      <c r="M7043">
        <v>498</v>
      </c>
      <c r="N7043" t="s">
        <v>18</v>
      </c>
      <c r="O7043">
        <v>0</v>
      </c>
      <c r="P7043">
        <v>1734</v>
      </c>
    </row>
    <row r="7044" spans="1:16" x14ac:dyDescent="0.25">
      <c r="A7044" t="s">
        <v>10589</v>
      </c>
      <c r="B7044">
        <v>240</v>
      </c>
      <c r="C7044" s="3" t="str">
        <f>HYPERLINK("http://www.uniprot.org/uniprot/O22378","tr|O22378|O22378_SOYBN")</f>
        <v>tr|O22378|O22378_SOYBN</v>
      </c>
      <c r="D7044" t="s">
        <v>10590</v>
      </c>
      <c r="E7044">
        <v>70.680000000000007</v>
      </c>
      <c r="F7044">
        <v>58</v>
      </c>
      <c r="G7044">
        <v>17</v>
      </c>
      <c r="H7044">
        <v>2</v>
      </c>
      <c r="I7044">
        <v>7</v>
      </c>
      <c r="J7044">
        <v>174</v>
      </c>
      <c r="K7044">
        <v>1</v>
      </c>
      <c r="L7044">
        <v>8</v>
      </c>
      <c r="M7044">
        <v>65</v>
      </c>
      <c r="N7044" t="s">
        <v>18</v>
      </c>
      <c r="O7044" s="1">
        <v>3.2439900000000003E-20</v>
      </c>
      <c r="P7044">
        <v>256</v>
      </c>
    </row>
    <row r="7045" spans="1:16" x14ac:dyDescent="0.25">
      <c r="A7045" t="s">
        <v>10591</v>
      </c>
      <c r="B7045">
        <v>1137</v>
      </c>
      <c r="C7045" s="3" t="str">
        <f>HYPERLINK("http://www.uniprot.org/uniprot/I3SG73","tr|I3SG73|I3SG73_MEDTR")</f>
        <v>tr|I3SG73|I3SG73_MEDTR</v>
      </c>
      <c r="D7045" t="s">
        <v>22</v>
      </c>
      <c r="E7045">
        <v>81.42</v>
      </c>
      <c r="F7045">
        <v>393</v>
      </c>
      <c r="G7045">
        <v>73</v>
      </c>
      <c r="H7045">
        <v>28</v>
      </c>
      <c r="I7045">
        <v>1</v>
      </c>
      <c r="J7045">
        <v>1095</v>
      </c>
      <c r="K7045">
        <v>1</v>
      </c>
      <c r="L7045">
        <v>1</v>
      </c>
      <c r="M7045">
        <v>393</v>
      </c>
      <c r="N7045" t="s">
        <v>18</v>
      </c>
      <c r="O7045" s="1">
        <v>1.99715E-179</v>
      </c>
      <c r="P7045">
        <v>1635</v>
      </c>
    </row>
    <row r="7046" spans="1:16" x14ac:dyDescent="0.25">
      <c r="A7046" t="s">
        <v>10592</v>
      </c>
      <c r="B7046">
        <v>2208</v>
      </c>
      <c r="C7046" s="3" t="str">
        <f>HYPERLINK("http://www.uniprot.org/uniprot/I1L8I5","tr|I1L8I5|I1L8I5_SOYBN")</f>
        <v>tr|I1L8I5|I1L8I5_SOYBN</v>
      </c>
      <c r="D7046" t="s">
        <v>28</v>
      </c>
      <c r="E7046">
        <v>80.709999999999994</v>
      </c>
      <c r="F7046">
        <v>363</v>
      </c>
      <c r="G7046">
        <v>70</v>
      </c>
      <c r="H7046">
        <v>0</v>
      </c>
      <c r="I7046">
        <v>1114</v>
      </c>
      <c r="J7046">
        <v>2202</v>
      </c>
      <c r="K7046">
        <v>1</v>
      </c>
      <c r="L7046">
        <v>40</v>
      </c>
      <c r="M7046">
        <v>401</v>
      </c>
      <c r="N7046" t="s">
        <v>18</v>
      </c>
      <c r="O7046" s="1">
        <v>2.1839999999999999E-163</v>
      </c>
      <c r="P7046">
        <v>1500</v>
      </c>
    </row>
    <row r="7047" spans="1:16" x14ac:dyDescent="0.25">
      <c r="A7047" t="s">
        <v>10593</v>
      </c>
      <c r="B7047">
        <v>2187</v>
      </c>
      <c r="C7047" s="3" t="str">
        <f>HYPERLINK("http://www.uniprot.org/uniprot/I1LXD7","tr|I1LXD7|I1LXD7_SOYBN")</f>
        <v>tr|I1LXD7|I1LXD7_SOYBN</v>
      </c>
      <c r="D7047" t="s">
        <v>71</v>
      </c>
      <c r="E7047">
        <v>75</v>
      </c>
      <c r="F7047">
        <v>740</v>
      </c>
      <c r="G7047">
        <v>185</v>
      </c>
      <c r="H7047">
        <v>18</v>
      </c>
      <c r="I7047">
        <v>19</v>
      </c>
      <c r="J7047">
        <v>2184</v>
      </c>
      <c r="K7047">
        <v>1</v>
      </c>
      <c r="L7047">
        <v>18</v>
      </c>
      <c r="M7047">
        <v>736</v>
      </c>
      <c r="N7047" t="s">
        <v>18</v>
      </c>
      <c r="O7047">
        <v>0</v>
      </c>
      <c r="P7047">
        <v>2740</v>
      </c>
    </row>
    <row r="7048" spans="1:16" x14ac:dyDescent="0.25">
      <c r="A7048" t="s">
        <v>10594</v>
      </c>
      <c r="B7048">
        <v>1635</v>
      </c>
      <c r="C7048" s="3" t="str">
        <f>HYPERLINK("http://www.uniprot.org/uniprot/I1MY65","tr|I1MY65|I1MY65_SOYBN")</f>
        <v>tr|I1MY65|I1MY65_SOYBN</v>
      </c>
      <c r="D7048" t="s">
        <v>28</v>
      </c>
      <c r="E7048">
        <v>87.68</v>
      </c>
      <c r="F7048">
        <v>544</v>
      </c>
      <c r="G7048">
        <v>67</v>
      </c>
      <c r="H7048">
        <v>0</v>
      </c>
      <c r="I7048">
        <v>1</v>
      </c>
      <c r="J7048">
        <v>1632</v>
      </c>
      <c r="K7048">
        <v>1</v>
      </c>
      <c r="L7048">
        <v>1</v>
      </c>
      <c r="M7048">
        <v>541</v>
      </c>
      <c r="N7048" t="s">
        <v>18</v>
      </c>
      <c r="O7048">
        <v>0</v>
      </c>
      <c r="P7048">
        <v>2526</v>
      </c>
    </row>
    <row r="7049" spans="1:16" x14ac:dyDescent="0.25">
      <c r="A7049" t="s">
        <v>10595</v>
      </c>
      <c r="B7049">
        <v>330</v>
      </c>
      <c r="C7049" s="3" t="str">
        <f>HYPERLINK("http://www.uniprot.org/uniprot/G7J9Q1","tr|G7J9Q1|G7J9Q1_MEDTR")</f>
        <v>tr|G7J9Q1|G7J9Q1_MEDTR</v>
      </c>
      <c r="D7049" t="s">
        <v>10596</v>
      </c>
      <c r="E7049">
        <v>59.63</v>
      </c>
      <c r="F7049">
        <v>109</v>
      </c>
      <c r="G7049">
        <v>44</v>
      </c>
      <c r="H7049">
        <v>2</v>
      </c>
      <c r="I7049">
        <v>1</v>
      </c>
      <c r="J7049">
        <v>321</v>
      </c>
      <c r="K7049">
        <v>1</v>
      </c>
      <c r="L7049">
        <v>8</v>
      </c>
      <c r="M7049">
        <v>116</v>
      </c>
      <c r="N7049" t="s">
        <v>18</v>
      </c>
      <c r="O7049" s="1">
        <v>3.42885E-22</v>
      </c>
      <c r="P7049">
        <v>273</v>
      </c>
    </row>
    <row r="7050" spans="1:16" x14ac:dyDescent="0.25">
      <c r="A7050" t="s">
        <v>10597</v>
      </c>
      <c r="B7050">
        <v>1782</v>
      </c>
      <c r="C7050" s="3" t="str">
        <f>HYPERLINK("http://www.uniprot.org/uniprot/G7JC19","tr|G7JC19|G7JC19_MEDTR")</f>
        <v>tr|G7JC19|G7JC19_MEDTR</v>
      </c>
      <c r="D7050" t="s">
        <v>10523</v>
      </c>
      <c r="E7050">
        <v>78.81</v>
      </c>
      <c r="F7050">
        <v>642</v>
      </c>
      <c r="G7050">
        <v>136</v>
      </c>
      <c r="H7050">
        <v>62</v>
      </c>
      <c r="I7050">
        <v>1</v>
      </c>
      <c r="J7050">
        <v>1740</v>
      </c>
      <c r="K7050">
        <v>1</v>
      </c>
      <c r="L7050">
        <v>1</v>
      </c>
      <c r="M7050">
        <v>640</v>
      </c>
      <c r="N7050" t="s">
        <v>18</v>
      </c>
      <c r="O7050">
        <v>0</v>
      </c>
      <c r="P7050">
        <v>2521</v>
      </c>
    </row>
    <row r="7051" spans="1:16" x14ac:dyDescent="0.25">
      <c r="A7051" t="s">
        <v>10598</v>
      </c>
      <c r="B7051">
        <v>2316</v>
      </c>
      <c r="C7051" s="3" t="str">
        <f>HYPERLINK("http://www.uniprot.org/uniprot/G7IXL4","tr|G7IXL4|G7IXL4_MEDTR")</f>
        <v>tr|G7IXL4|G7IXL4_MEDTR</v>
      </c>
      <c r="D7051" t="s">
        <v>10599</v>
      </c>
      <c r="E7051">
        <v>82.5</v>
      </c>
      <c r="F7051">
        <v>743</v>
      </c>
      <c r="G7051">
        <v>130</v>
      </c>
      <c r="H7051">
        <v>2</v>
      </c>
      <c r="I7051">
        <v>1</v>
      </c>
      <c r="J7051">
        <v>2223</v>
      </c>
      <c r="K7051">
        <v>1</v>
      </c>
      <c r="L7051">
        <v>1</v>
      </c>
      <c r="M7051">
        <v>737</v>
      </c>
      <c r="N7051" t="s">
        <v>18</v>
      </c>
      <c r="O7051">
        <v>0</v>
      </c>
      <c r="P7051">
        <v>3139</v>
      </c>
    </row>
    <row r="7052" spans="1:16" x14ac:dyDescent="0.25">
      <c r="A7052" t="s">
        <v>10600</v>
      </c>
      <c r="B7052">
        <v>1500</v>
      </c>
      <c r="C7052" s="3" t="str">
        <f>HYPERLINK("http://www.uniprot.org/uniprot/G7L7F4","tr|G7L7F4|G7L7F4_MEDTR")</f>
        <v>tr|G7L7F4|G7L7F4_MEDTR</v>
      </c>
      <c r="D7052" t="s">
        <v>10601</v>
      </c>
      <c r="E7052">
        <v>89.76</v>
      </c>
      <c r="F7052">
        <v>518</v>
      </c>
      <c r="G7052">
        <v>53</v>
      </c>
      <c r="H7052">
        <v>21</v>
      </c>
      <c r="I7052">
        <v>7</v>
      </c>
      <c r="J7052">
        <v>1497</v>
      </c>
      <c r="K7052">
        <v>1</v>
      </c>
      <c r="L7052">
        <v>2</v>
      </c>
      <c r="M7052">
        <v>519</v>
      </c>
      <c r="N7052" t="s">
        <v>18</v>
      </c>
      <c r="O7052">
        <v>0</v>
      </c>
      <c r="P7052">
        <v>2466</v>
      </c>
    </row>
    <row r="7053" spans="1:16" x14ac:dyDescent="0.25">
      <c r="A7053" t="s">
        <v>10602</v>
      </c>
      <c r="B7053">
        <v>1578</v>
      </c>
      <c r="C7053" s="3" t="str">
        <f>HYPERLINK("http://www.uniprot.org/uniprot/G7JSQ8","tr|G7JSQ8|G7JSQ8_MEDTR")</f>
        <v>tr|G7JSQ8|G7JSQ8_MEDTR</v>
      </c>
      <c r="D7053" t="s">
        <v>10603</v>
      </c>
      <c r="E7053">
        <v>84.83</v>
      </c>
      <c r="F7053">
        <v>521</v>
      </c>
      <c r="G7053">
        <v>79</v>
      </c>
      <c r="H7053">
        <v>6</v>
      </c>
      <c r="I7053">
        <v>1</v>
      </c>
      <c r="J7053">
        <v>1545</v>
      </c>
      <c r="K7053">
        <v>1</v>
      </c>
      <c r="L7053">
        <v>1</v>
      </c>
      <c r="M7053">
        <v>514</v>
      </c>
      <c r="N7053" t="s">
        <v>18</v>
      </c>
      <c r="O7053">
        <v>0</v>
      </c>
      <c r="P7053">
        <v>2222</v>
      </c>
    </row>
    <row r="7054" spans="1:16" x14ac:dyDescent="0.25">
      <c r="A7054" t="s">
        <v>10604</v>
      </c>
      <c r="B7054">
        <v>615</v>
      </c>
      <c r="C7054" s="3" t="str">
        <f>HYPERLINK("http://www.uniprot.org/uniprot/I3S7F3","tr|I3S7F3|I3S7F3_LOTJA")</f>
        <v>tr|I3S7F3|I3S7F3_LOTJA</v>
      </c>
      <c r="D7054" t="s">
        <v>93</v>
      </c>
      <c r="E7054">
        <v>85.71</v>
      </c>
      <c r="F7054">
        <v>210</v>
      </c>
      <c r="G7054">
        <v>30</v>
      </c>
      <c r="H7054">
        <v>13</v>
      </c>
      <c r="I7054">
        <v>22</v>
      </c>
      <c r="J7054">
        <v>612</v>
      </c>
      <c r="K7054">
        <v>1</v>
      </c>
      <c r="L7054">
        <v>85</v>
      </c>
      <c r="M7054">
        <v>294</v>
      </c>
      <c r="N7054" t="s">
        <v>18</v>
      </c>
      <c r="O7054" s="1">
        <v>1.6574799999999999E-97</v>
      </c>
      <c r="P7054">
        <v>924</v>
      </c>
    </row>
    <row r="7055" spans="1:16" x14ac:dyDescent="0.25">
      <c r="A7055" t="s">
        <v>10605</v>
      </c>
      <c r="B7055">
        <v>360</v>
      </c>
      <c r="C7055" s="3" t="str">
        <f>HYPERLINK("http://www.uniprot.org/uniprot/G7L210","tr|G7L210|G7L210_MEDTR")</f>
        <v>tr|G7L210|G7L210_MEDTR</v>
      </c>
      <c r="D7055" t="s">
        <v>10606</v>
      </c>
      <c r="E7055">
        <v>80.86</v>
      </c>
      <c r="F7055">
        <v>115</v>
      </c>
      <c r="G7055">
        <v>22</v>
      </c>
      <c r="H7055">
        <v>0</v>
      </c>
      <c r="I7055">
        <v>7</v>
      </c>
      <c r="J7055">
        <v>351</v>
      </c>
      <c r="K7055">
        <v>1</v>
      </c>
      <c r="L7055">
        <v>151</v>
      </c>
      <c r="M7055">
        <v>265</v>
      </c>
      <c r="N7055" t="s">
        <v>18</v>
      </c>
      <c r="O7055" s="1">
        <v>1.1217300000000001E-49</v>
      </c>
      <c r="P7055">
        <v>510</v>
      </c>
    </row>
    <row r="7056" spans="1:16" x14ac:dyDescent="0.25">
      <c r="A7056" t="s">
        <v>10607</v>
      </c>
      <c r="B7056">
        <v>816</v>
      </c>
      <c r="C7056" s="3" t="str">
        <f>HYPERLINK("http://www.uniprot.org/uniprot/I3T184","tr|I3T184|I3T184_MEDTR")</f>
        <v>tr|I3T184|I3T184_MEDTR</v>
      </c>
      <c r="D7056" t="s">
        <v>22</v>
      </c>
      <c r="E7056">
        <v>92.24</v>
      </c>
      <c r="F7056">
        <v>129</v>
      </c>
      <c r="G7056">
        <v>10</v>
      </c>
      <c r="H7056">
        <v>0</v>
      </c>
      <c r="I7056">
        <v>1</v>
      </c>
      <c r="J7056">
        <v>387</v>
      </c>
      <c r="K7056">
        <v>1</v>
      </c>
      <c r="L7056">
        <v>1</v>
      </c>
      <c r="M7056">
        <v>129</v>
      </c>
      <c r="N7056" t="s">
        <v>18</v>
      </c>
      <c r="O7056" s="1">
        <v>3.1968800000000001E-65</v>
      </c>
      <c r="P7056">
        <v>648</v>
      </c>
    </row>
    <row r="7057" spans="1:16" x14ac:dyDescent="0.25">
      <c r="A7057" t="s">
        <v>10608</v>
      </c>
      <c r="B7057">
        <v>288</v>
      </c>
      <c r="C7057" s="3" t="str">
        <f>HYPERLINK("http://www.uniprot.org/uniprot/G7KDN4","tr|G7KDN4|G7KDN4_MEDTR")</f>
        <v>tr|G7KDN4|G7KDN4_MEDTR</v>
      </c>
      <c r="D7057" t="s">
        <v>10609</v>
      </c>
      <c r="E7057">
        <v>92.53</v>
      </c>
      <c r="F7057">
        <v>67</v>
      </c>
      <c r="G7057">
        <v>5</v>
      </c>
      <c r="H7057">
        <v>0</v>
      </c>
      <c r="I7057">
        <v>85</v>
      </c>
      <c r="J7057">
        <v>285</v>
      </c>
      <c r="K7057">
        <v>1</v>
      </c>
      <c r="L7057">
        <v>44</v>
      </c>
      <c r="M7057">
        <v>110</v>
      </c>
      <c r="N7057" t="s">
        <v>18</v>
      </c>
      <c r="O7057" s="1">
        <v>4.8711599999999998E-29</v>
      </c>
      <c r="P7057">
        <v>332</v>
      </c>
    </row>
    <row r="7058" spans="1:16" x14ac:dyDescent="0.25">
      <c r="A7058" t="s">
        <v>10610</v>
      </c>
      <c r="B7058">
        <v>345</v>
      </c>
      <c r="C7058" s="3" t="str">
        <f>HYPERLINK("http://www.uniprot.org/uniprot/G7JSY5","tr|G7JSY5|G7JSY5_MEDTR")</f>
        <v>tr|G7JSY5|G7JSY5_MEDTR</v>
      </c>
      <c r="D7058" t="s">
        <v>10611</v>
      </c>
      <c r="E7058">
        <v>47.41</v>
      </c>
      <c r="F7058">
        <v>116</v>
      </c>
      <c r="G7058">
        <v>61</v>
      </c>
      <c r="H7058">
        <v>13</v>
      </c>
      <c r="I7058">
        <v>25</v>
      </c>
      <c r="J7058">
        <v>333</v>
      </c>
      <c r="K7058">
        <v>1</v>
      </c>
      <c r="L7058">
        <v>56</v>
      </c>
      <c r="M7058">
        <v>170</v>
      </c>
      <c r="N7058" t="s">
        <v>18</v>
      </c>
      <c r="O7058" s="1">
        <v>2.6605499999999999E-19</v>
      </c>
      <c r="P7058">
        <v>248</v>
      </c>
    </row>
    <row r="7059" spans="1:16" x14ac:dyDescent="0.25">
      <c r="A7059" t="s">
        <v>10612</v>
      </c>
      <c r="B7059">
        <v>813</v>
      </c>
      <c r="C7059" s="3" t="str">
        <f>HYPERLINK("http://www.uniprot.org/uniprot/I3S2C5","tr|I3S2C5|I3S2C5_MEDTR")</f>
        <v>tr|I3S2C5|I3S2C5_MEDTR</v>
      </c>
      <c r="D7059" t="s">
        <v>22</v>
      </c>
      <c r="E7059">
        <v>95.21</v>
      </c>
      <c r="F7059">
        <v>251</v>
      </c>
      <c r="G7059">
        <v>12</v>
      </c>
      <c r="H7059">
        <v>0</v>
      </c>
      <c r="I7059">
        <v>7</v>
      </c>
      <c r="J7059">
        <v>759</v>
      </c>
      <c r="K7059">
        <v>1</v>
      </c>
      <c r="L7059">
        <v>86</v>
      </c>
      <c r="M7059">
        <v>336</v>
      </c>
      <c r="N7059" t="s">
        <v>18</v>
      </c>
      <c r="O7059" s="1">
        <v>1.21879E-141</v>
      </c>
      <c r="P7059">
        <v>1307</v>
      </c>
    </row>
    <row r="7060" spans="1:16" x14ac:dyDescent="0.25">
      <c r="A7060" t="s">
        <v>10613</v>
      </c>
      <c r="B7060">
        <v>678</v>
      </c>
      <c r="C7060" s="3" t="str">
        <f>HYPERLINK("http://www.uniprot.org/uniprot/G7INY5","tr|G7INY5|G7INY5_MEDTR")</f>
        <v>tr|G7INY5|G7INY5_MEDTR</v>
      </c>
      <c r="D7060" t="s">
        <v>10614</v>
      </c>
      <c r="E7060">
        <v>90.66</v>
      </c>
      <c r="F7060">
        <v>225</v>
      </c>
      <c r="G7060">
        <v>21</v>
      </c>
      <c r="H7060">
        <v>0</v>
      </c>
      <c r="I7060">
        <v>1</v>
      </c>
      <c r="J7060">
        <v>675</v>
      </c>
      <c r="K7060">
        <v>1</v>
      </c>
      <c r="L7060">
        <v>17</v>
      </c>
      <c r="M7060">
        <v>241</v>
      </c>
      <c r="N7060" t="s">
        <v>18</v>
      </c>
      <c r="O7060" s="1">
        <v>1.5854E-108</v>
      </c>
      <c r="P7060">
        <v>1020</v>
      </c>
    </row>
    <row r="7061" spans="1:16" x14ac:dyDescent="0.25">
      <c r="A7061" t="s">
        <v>10615</v>
      </c>
      <c r="B7061">
        <v>1845</v>
      </c>
      <c r="C7061" s="3" t="str">
        <f>HYPERLINK("http://www.uniprot.org/uniprot/A2Q639","tr|A2Q639|A2Q639_MEDTR")</f>
        <v>tr|A2Q639|A2Q639_MEDTR</v>
      </c>
      <c r="D7061" t="s">
        <v>10616</v>
      </c>
      <c r="E7061">
        <v>88.59</v>
      </c>
      <c r="F7061">
        <v>605</v>
      </c>
      <c r="G7061">
        <v>69</v>
      </c>
      <c r="H7061">
        <v>1</v>
      </c>
      <c r="I7061">
        <v>19</v>
      </c>
      <c r="J7061">
        <v>1830</v>
      </c>
      <c r="K7061">
        <v>1</v>
      </c>
      <c r="L7061">
        <v>3</v>
      </c>
      <c r="M7061">
        <v>607</v>
      </c>
      <c r="N7061" t="s">
        <v>18</v>
      </c>
      <c r="O7061">
        <v>0</v>
      </c>
      <c r="P7061">
        <v>2830</v>
      </c>
    </row>
    <row r="7062" spans="1:16" x14ac:dyDescent="0.25">
      <c r="A7062" t="s">
        <v>10617</v>
      </c>
      <c r="B7062">
        <v>381</v>
      </c>
      <c r="C7062" s="3" t="str">
        <f>HYPERLINK("http://www.uniprot.org/uniprot/D7T037","tr|D7T037|D7T037_VITVI")</f>
        <v>tr|D7T037|D7T037_VITVI</v>
      </c>
      <c r="D7062" t="s">
        <v>10618</v>
      </c>
      <c r="E7062">
        <v>54.23</v>
      </c>
      <c r="F7062">
        <v>118</v>
      </c>
      <c r="G7062">
        <v>54</v>
      </c>
      <c r="H7062">
        <v>0</v>
      </c>
      <c r="I7062">
        <v>22</v>
      </c>
      <c r="J7062">
        <v>375</v>
      </c>
      <c r="K7062">
        <v>1</v>
      </c>
      <c r="L7062">
        <v>6</v>
      </c>
      <c r="M7062">
        <v>122</v>
      </c>
      <c r="N7062" t="s">
        <v>18</v>
      </c>
      <c r="O7062" s="1">
        <v>1.6319E-32</v>
      </c>
      <c r="P7062">
        <v>362</v>
      </c>
    </row>
    <row r="7063" spans="1:16" x14ac:dyDescent="0.25">
      <c r="A7063" t="s">
        <v>10619</v>
      </c>
      <c r="B7063">
        <v>714</v>
      </c>
      <c r="C7063" s="3" t="str">
        <f>HYPERLINK("http://www.uniprot.org/uniprot/G7KCU0","tr|G7KCU0|G7KCU0_MEDTR")</f>
        <v>tr|G7KCU0|G7KCU0_MEDTR</v>
      </c>
      <c r="D7063" t="s">
        <v>10620</v>
      </c>
      <c r="E7063">
        <v>67.13</v>
      </c>
      <c r="F7063">
        <v>213</v>
      </c>
      <c r="G7063">
        <v>70</v>
      </c>
      <c r="H7063">
        <v>5</v>
      </c>
      <c r="I7063">
        <v>82</v>
      </c>
      <c r="J7063">
        <v>705</v>
      </c>
      <c r="K7063">
        <v>1</v>
      </c>
      <c r="L7063">
        <v>26</v>
      </c>
      <c r="M7063">
        <v>238</v>
      </c>
      <c r="N7063" t="s">
        <v>18</v>
      </c>
      <c r="O7063" s="1">
        <v>2.1938999999999999E-74</v>
      </c>
      <c r="P7063">
        <v>726</v>
      </c>
    </row>
    <row r="7064" spans="1:16" x14ac:dyDescent="0.25">
      <c r="A7064" t="s">
        <v>10621</v>
      </c>
      <c r="B7064">
        <v>942</v>
      </c>
      <c r="C7064" s="3" t="str">
        <f>HYPERLINK("http://www.uniprot.org/uniprot/I1J692","tr|I1J692|I1J692_SOYBN")</f>
        <v>tr|I1J692|I1J692_SOYBN</v>
      </c>
      <c r="D7064" t="s">
        <v>117</v>
      </c>
      <c r="E7064">
        <v>86.58</v>
      </c>
      <c r="F7064">
        <v>313</v>
      </c>
      <c r="G7064">
        <v>42</v>
      </c>
      <c r="H7064">
        <v>0</v>
      </c>
      <c r="I7064">
        <v>1</v>
      </c>
      <c r="J7064">
        <v>939</v>
      </c>
      <c r="K7064">
        <v>1</v>
      </c>
      <c r="L7064">
        <v>25</v>
      </c>
      <c r="M7064">
        <v>337</v>
      </c>
      <c r="N7064" t="s">
        <v>18</v>
      </c>
      <c r="O7064" s="1">
        <v>1.87049E-158</v>
      </c>
      <c r="P7064">
        <v>1453</v>
      </c>
    </row>
    <row r="7065" spans="1:16" x14ac:dyDescent="0.25">
      <c r="A7065" t="s">
        <v>10622</v>
      </c>
      <c r="B7065">
        <v>1188</v>
      </c>
      <c r="C7065" s="3" t="str">
        <f>HYPERLINK("http://www.uniprot.org/uniprot/A5B592","tr|A5B592|A5B592_VITVI")</f>
        <v>tr|A5B592|A5B592_VITVI</v>
      </c>
      <c r="D7065" t="s">
        <v>250</v>
      </c>
      <c r="E7065">
        <v>29.41</v>
      </c>
      <c r="F7065">
        <v>323</v>
      </c>
      <c r="G7065">
        <v>228</v>
      </c>
      <c r="H7065">
        <v>11</v>
      </c>
      <c r="I7065">
        <v>1</v>
      </c>
      <c r="J7065">
        <v>936</v>
      </c>
      <c r="K7065">
        <v>1</v>
      </c>
      <c r="L7065">
        <v>1094</v>
      </c>
      <c r="M7065">
        <v>1408</v>
      </c>
      <c r="N7065" t="s">
        <v>18</v>
      </c>
      <c r="O7065" s="1">
        <v>5.2792899999999996E-29</v>
      </c>
      <c r="P7065">
        <v>338</v>
      </c>
    </row>
    <row r="7066" spans="1:16" x14ac:dyDescent="0.25">
      <c r="A7066" t="s">
        <v>10623</v>
      </c>
      <c r="B7066">
        <v>3327</v>
      </c>
      <c r="C7066" s="3" t="str">
        <f>HYPERLINK("http://www.uniprot.org/uniprot/G7L1G0","tr|G7L1G0|G7L1G0_MEDTR")</f>
        <v>tr|G7L1G0|G7L1G0_MEDTR</v>
      </c>
      <c r="D7066" t="s">
        <v>10624</v>
      </c>
      <c r="E7066">
        <v>85.41</v>
      </c>
      <c r="F7066">
        <v>1008</v>
      </c>
      <c r="G7066">
        <v>147</v>
      </c>
      <c r="H7066">
        <v>4</v>
      </c>
      <c r="I7066">
        <v>313</v>
      </c>
      <c r="J7066">
        <v>3324</v>
      </c>
      <c r="K7066">
        <v>1</v>
      </c>
      <c r="L7066">
        <v>114</v>
      </c>
      <c r="M7066">
        <v>1114</v>
      </c>
      <c r="N7066" t="s">
        <v>18</v>
      </c>
      <c r="O7066">
        <v>0</v>
      </c>
      <c r="P7066">
        <v>4532</v>
      </c>
    </row>
    <row r="7067" spans="1:16" x14ac:dyDescent="0.25">
      <c r="A7067" t="s">
        <v>10625</v>
      </c>
      <c r="B7067">
        <v>330</v>
      </c>
      <c r="C7067" s="3" t="str">
        <f>HYPERLINK("http://www.uniprot.org/uniprot/I3T8W9","tr|I3T8W9|I3T8W9_MEDTR")</f>
        <v>tr|I3T8W9|I3T8W9_MEDTR</v>
      </c>
      <c r="D7067" t="s">
        <v>22</v>
      </c>
      <c r="E7067">
        <v>90</v>
      </c>
      <c r="F7067">
        <v>100</v>
      </c>
      <c r="G7067">
        <v>10</v>
      </c>
      <c r="H7067">
        <v>0</v>
      </c>
      <c r="I7067">
        <v>1</v>
      </c>
      <c r="J7067">
        <v>300</v>
      </c>
      <c r="K7067">
        <v>1</v>
      </c>
      <c r="L7067">
        <v>99</v>
      </c>
      <c r="M7067">
        <v>198</v>
      </c>
      <c r="N7067" t="s">
        <v>18</v>
      </c>
      <c r="O7067" s="1">
        <v>9.9072700000000006E-46</v>
      </c>
      <c r="P7067">
        <v>476</v>
      </c>
    </row>
    <row r="7068" spans="1:16" x14ac:dyDescent="0.25">
      <c r="A7068" t="s">
        <v>10626</v>
      </c>
      <c r="B7068">
        <v>1602</v>
      </c>
      <c r="C7068" s="3" t="str">
        <f>HYPERLINK("http://www.uniprot.org/uniprot/G7I9F7","tr|G7I9F7|G7I9F7_MEDTR")</f>
        <v>tr|G7I9F7|G7I9F7_MEDTR</v>
      </c>
      <c r="D7068" t="s">
        <v>10627</v>
      </c>
      <c r="E7068">
        <v>93.43</v>
      </c>
      <c r="F7068">
        <v>533</v>
      </c>
      <c r="G7068">
        <v>35</v>
      </c>
      <c r="H7068">
        <v>0</v>
      </c>
      <c r="I7068">
        <v>1</v>
      </c>
      <c r="J7068">
        <v>1599</v>
      </c>
      <c r="K7068">
        <v>1</v>
      </c>
      <c r="L7068">
        <v>1</v>
      </c>
      <c r="M7068">
        <v>533</v>
      </c>
      <c r="N7068" t="s">
        <v>18</v>
      </c>
      <c r="O7068">
        <v>0</v>
      </c>
      <c r="P7068">
        <v>2582</v>
      </c>
    </row>
    <row r="7069" spans="1:16" x14ac:dyDescent="0.25">
      <c r="A7069" t="s">
        <v>10628</v>
      </c>
      <c r="B7069">
        <v>2256</v>
      </c>
      <c r="C7069" s="3" t="str">
        <f>HYPERLINK("http://www.uniprot.org/uniprot/I1JPA6","tr|I1JPA6|I1JPA6_SOYBN")</f>
        <v>tr|I1JPA6|I1JPA6_SOYBN</v>
      </c>
      <c r="D7069" t="s">
        <v>71</v>
      </c>
      <c r="E7069">
        <v>68.42</v>
      </c>
      <c r="F7069">
        <v>757</v>
      </c>
      <c r="G7069">
        <v>239</v>
      </c>
      <c r="H7069">
        <v>15</v>
      </c>
      <c r="I7069">
        <v>25</v>
      </c>
      <c r="J7069">
        <v>2250</v>
      </c>
      <c r="K7069">
        <v>1</v>
      </c>
      <c r="L7069">
        <v>58</v>
      </c>
      <c r="M7069">
        <v>785</v>
      </c>
      <c r="N7069" t="s">
        <v>18</v>
      </c>
      <c r="O7069">
        <v>0</v>
      </c>
      <c r="P7069">
        <v>2489</v>
      </c>
    </row>
    <row r="7070" spans="1:16" x14ac:dyDescent="0.25">
      <c r="A7070" t="s">
        <v>10629</v>
      </c>
      <c r="B7070">
        <v>5748</v>
      </c>
      <c r="C7070" s="3" t="str">
        <f>HYPERLINK("http://www.uniprot.org/uniprot/K7LY40","tr|K7LY40|K7LY40_SOYBN")</f>
        <v>tr|K7LY40|K7LY40_SOYBN</v>
      </c>
      <c r="D7070" t="s">
        <v>28</v>
      </c>
      <c r="E7070">
        <v>46.43</v>
      </c>
      <c r="F7070">
        <v>2022</v>
      </c>
      <c r="G7070">
        <v>1083</v>
      </c>
      <c r="H7070">
        <v>186</v>
      </c>
      <c r="I7070">
        <v>196</v>
      </c>
      <c r="J7070">
        <v>5703</v>
      </c>
      <c r="K7070">
        <v>1</v>
      </c>
      <c r="L7070">
        <v>68</v>
      </c>
      <c r="M7070">
        <v>1997</v>
      </c>
      <c r="N7070" t="s">
        <v>18</v>
      </c>
      <c r="O7070">
        <v>0</v>
      </c>
      <c r="P7070">
        <v>3780</v>
      </c>
    </row>
    <row r="7071" spans="1:16" x14ac:dyDescent="0.25">
      <c r="A7071" t="s">
        <v>10630</v>
      </c>
      <c r="B7071">
        <v>2754</v>
      </c>
      <c r="C7071" s="3" t="str">
        <f>HYPERLINK("http://www.uniprot.org/uniprot/K7MP42","tr|K7MP42|K7MP42_SOYBN")</f>
        <v>tr|K7MP42|K7MP42_SOYBN</v>
      </c>
      <c r="D7071" t="s">
        <v>28</v>
      </c>
      <c r="E7071">
        <v>69.05</v>
      </c>
      <c r="F7071">
        <v>937</v>
      </c>
      <c r="G7071">
        <v>290</v>
      </c>
      <c r="H7071">
        <v>24</v>
      </c>
      <c r="I7071">
        <v>1</v>
      </c>
      <c r="J7071">
        <v>2739</v>
      </c>
      <c r="K7071">
        <v>1</v>
      </c>
      <c r="L7071">
        <v>1</v>
      </c>
      <c r="M7071">
        <v>936</v>
      </c>
      <c r="N7071" t="s">
        <v>18</v>
      </c>
      <c r="O7071">
        <v>0</v>
      </c>
      <c r="P7071">
        <v>3061</v>
      </c>
    </row>
    <row r="7072" spans="1:16" x14ac:dyDescent="0.25">
      <c r="A7072" t="s">
        <v>10631</v>
      </c>
      <c r="B7072">
        <v>1167</v>
      </c>
      <c r="C7072" s="3" t="str">
        <f>HYPERLINK("http://www.uniprot.org/uniprot/G7J9Q3","tr|G7J9Q3|G7J9Q3_MEDTR")</f>
        <v>tr|G7J9Q3|G7J9Q3_MEDTR</v>
      </c>
      <c r="D7072" t="s">
        <v>10632</v>
      </c>
      <c r="E7072">
        <v>78.5</v>
      </c>
      <c r="F7072">
        <v>400</v>
      </c>
      <c r="G7072">
        <v>86</v>
      </c>
      <c r="H7072">
        <v>12</v>
      </c>
      <c r="I7072">
        <v>1</v>
      </c>
      <c r="J7072">
        <v>1164</v>
      </c>
      <c r="K7072">
        <v>1</v>
      </c>
      <c r="L7072">
        <v>1</v>
      </c>
      <c r="M7072">
        <v>398</v>
      </c>
      <c r="N7072" t="s">
        <v>18</v>
      </c>
      <c r="O7072" s="1">
        <v>9.6769800000000003E-177</v>
      </c>
      <c r="P7072">
        <v>1612</v>
      </c>
    </row>
    <row r="7073" spans="1:16" x14ac:dyDescent="0.25">
      <c r="A7073" t="s">
        <v>10633</v>
      </c>
      <c r="B7073">
        <v>2259</v>
      </c>
      <c r="C7073" s="3" t="str">
        <f>HYPERLINK("http://www.uniprot.org/uniprot/G7JC18","tr|G7JC18|G7JC18_MEDTR")</f>
        <v>tr|G7JC18|G7JC18_MEDTR</v>
      </c>
      <c r="D7073" t="s">
        <v>10634</v>
      </c>
      <c r="E7073">
        <v>80.88</v>
      </c>
      <c r="F7073">
        <v>769</v>
      </c>
      <c r="G7073">
        <v>147</v>
      </c>
      <c r="H7073">
        <v>18</v>
      </c>
      <c r="I7073">
        <v>1</v>
      </c>
      <c r="J7073">
        <v>2253</v>
      </c>
      <c r="K7073">
        <v>1</v>
      </c>
      <c r="L7073">
        <v>1</v>
      </c>
      <c r="M7073">
        <v>767</v>
      </c>
      <c r="N7073" t="s">
        <v>18</v>
      </c>
      <c r="O7073">
        <v>0</v>
      </c>
      <c r="P7073">
        <v>3155</v>
      </c>
    </row>
    <row r="7074" spans="1:16" x14ac:dyDescent="0.25">
      <c r="A7074" t="s">
        <v>10635</v>
      </c>
      <c r="B7074">
        <v>1410</v>
      </c>
      <c r="C7074" s="3" t="str">
        <f>HYPERLINK("http://www.uniprot.org/uniprot/G7IXL2","tr|G7IXL2|G7IXL2_MEDTR")</f>
        <v>tr|G7IXL2|G7IXL2_MEDTR</v>
      </c>
      <c r="D7074" t="s">
        <v>10636</v>
      </c>
      <c r="E7074">
        <v>67.010000000000005</v>
      </c>
      <c r="F7074">
        <v>473</v>
      </c>
      <c r="G7074">
        <v>156</v>
      </c>
      <c r="H7074">
        <v>4</v>
      </c>
      <c r="I7074">
        <v>1</v>
      </c>
      <c r="J7074">
        <v>1407</v>
      </c>
      <c r="K7074">
        <v>1</v>
      </c>
      <c r="L7074">
        <v>1</v>
      </c>
      <c r="M7074">
        <v>429</v>
      </c>
      <c r="N7074" t="s">
        <v>18</v>
      </c>
      <c r="O7074" s="1">
        <v>8.5489499999999998E-157</v>
      </c>
      <c r="P7074">
        <v>1441</v>
      </c>
    </row>
    <row r="7075" spans="1:16" x14ac:dyDescent="0.25">
      <c r="A7075" t="s">
        <v>10637</v>
      </c>
      <c r="B7075">
        <v>1578</v>
      </c>
      <c r="C7075" s="3" t="str">
        <f>HYPERLINK("http://www.uniprot.org/uniprot/G7L7F5","tr|G7L7F5|G7L7F5_MEDTR")</f>
        <v>tr|G7L7F5|G7L7F5_MEDTR</v>
      </c>
      <c r="D7075" t="s">
        <v>10638</v>
      </c>
      <c r="E7075">
        <v>87.15</v>
      </c>
      <c r="F7075">
        <v>366</v>
      </c>
      <c r="G7075">
        <v>47</v>
      </c>
      <c r="H7075">
        <v>4</v>
      </c>
      <c r="I7075">
        <v>1</v>
      </c>
      <c r="J7075">
        <v>1086</v>
      </c>
      <c r="K7075">
        <v>1</v>
      </c>
      <c r="L7075">
        <v>1</v>
      </c>
      <c r="M7075">
        <v>366</v>
      </c>
      <c r="N7075" t="s">
        <v>18</v>
      </c>
      <c r="O7075" s="1">
        <v>2.4348999999999999E-179</v>
      </c>
      <c r="P7075">
        <v>1636</v>
      </c>
    </row>
    <row r="7076" spans="1:16" x14ac:dyDescent="0.25">
      <c r="A7076" t="s">
        <v>10639</v>
      </c>
      <c r="B7076">
        <v>1509</v>
      </c>
      <c r="C7076" s="3" t="str">
        <f>HYPERLINK("http://www.uniprot.org/uniprot/G7JSQ2","tr|G7JSQ2|G7JSQ2_MEDTR")</f>
        <v>tr|G7JSQ2|G7JSQ2_MEDTR</v>
      </c>
      <c r="D7076" t="s">
        <v>10640</v>
      </c>
      <c r="E7076">
        <v>85.65</v>
      </c>
      <c r="F7076">
        <v>502</v>
      </c>
      <c r="G7076">
        <v>72</v>
      </c>
      <c r="H7076">
        <v>0</v>
      </c>
      <c r="I7076">
        <v>1</v>
      </c>
      <c r="J7076">
        <v>1506</v>
      </c>
      <c r="K7076">
        <v>1</v>
      </c>
      <c r="L7076">
        <v>1</v>
      </c>
      <c r="M7076">
        <v>501</v>
      </c>
      <c r="N7076" t="s">
        <v>18</v>
      </c>
      <c r="O7076">
        <v>0</v>
      </c>
      <c r="P7076">
        <v>2143</v>
      </c>
    </row>
    <row r="7077" spans="1:16" x14ac:dyDescent="0.25">
      <c r="A7077" t="s">
        <v>10641</v>
      </c>
      <c r="B7077">
        <v>753</v>
      </c>
      <c r="C7077" s="3" t="str">
        <f>HYPERLINK("http://www.uniprot.org/uniprot/I1LQV0","tr|I1LQV0|I1LQV0_SOYBN")</f>
        <v>tr|I1LQV0|I1LQV0_SOYBN</v>
      </c>
      <c r="D7077" t="s">
        <v>28</v>
      </c>
      <c r="E7077">
        <v>79.75</v>
      </c>
      <c r="F7077">
        <v>247</v>
      </c>
      <c r="G7077">
        <v>50</v>
      </c>
      <c r="H7077">
        <v>0</v>
      </c>
      <c r="I7077">
        <v>1</v>
      </c>
      <c r="J7077">
        <v>741</v>
      </c>
      <c r="K7077">
        <v>1</v>
      </c>
      <c r="L7077">
        <v>201</v>
      </c>
      <c r="M7077">
        <v>446</v>
      </c>
      <c r="N7077" t="s">
        <v>18</v>
      </c>
      <c r="O7077" s="1">
        <v>2.7724399999999998E-110</v>
      </c>
      <c r="P7077">
        <v>1036</v>
      </c>
    </row>
    <row r="7078" spans="1:16" x14ac:dyDescent="0.25">
      <c r="A7078" t="s">
        <v>10642</v>
      </c>
      <c r="B7078">
        <v>519</v>
      </c>
      <c r="C7078" s="3" t="str">
        <f>HYPERLINK("http://www.uniprot.org/uniprot/C6TJV1","tr|C6TJV1|C6TJV1_SOYBN")</f>
        <v>tr|C6TJV1|C6TJV1_SOYBN</v>
      </c>
      <c r="D7078" t="s">
        <v>210</v>
      </c>
      <c r="E7078">
        <v>66.290000000000006</v>
      </c>
      <c r="F7078">
        <v>178</v>
      </c>
      <c r="G7078">
        <v>60</v>
      </c>
      <c r="H7078">
        <v>6</v>
      </c>
      <c r="I7078">
        <v>1</v>
      </c>
      <c r="J7078">
        <v>516</v>
      </c>
      <c r="K7078">
        <v>1</v>
      </c>
      <c r="L7078">
        <v>1</v>
      </c>
      <c r="M7078">
        <v>178</v>
      </c>
      <c r="N7078" t="s">
        <v>18</v>
      </c>
      <c r="O7078" s="1">
        <v>6.1022199999999999E-64</v>
      </c>
      <c r="P7078">
        <v>633</v>
      </c>
    </row>
    <row r="7079" spans="1:16" x14ac:dyDescent="0.25">
      <c r="A7079" t="s">
        <v>10643</v>
      </c>
      <c r="B7079">
        <v>1314</v>
      </c>
      <c r="C7079" s="3" t="str">
        <f>HYPERLINK("http://www.uniprot.org/uniprot/I1MVB9","tr|I1MVB9|I1MVB9_SOYBN")</f>
        <v>tr|I1MVB9|I1MVB9_SOYBN</v>
      </c>
      <c r="D7079" t="s">
        <v>28</v>
      </c>
      <c r="E7079">
        <v>66.290000000000006</v>
      </c>
      <c r="F7079">
        <v>445</v>
      </c>
      <c r="G7079">
        <v>150</v>
      </c>
      <c r="H7079">
        <v>9</v>
      </c>
      <c r="I7079">
        <v>1</v>
      </c>
      <c r="J7079">
        <v>1308</v>
      </c>
      <c r="K7079">
        <v>1</v>
      </c>
      <c r="L7079">
        <v>1</v>
      </c>
      <c r="M7079">
        <v>442</v>
      </c>
      <c r="N7079" t="s">
        <v>18</v>
      </c>
      <c r="O7079" s="1">
        <v>5.1507099999999997E-161</v>
      </c>
      <c r="P7079">
        <v>1477</v>
      </c>
    </row>
    <row r="7080" spans="1:16" x14ac:dyDescent="0.25">
      <c r="A7080" t="s">
        <v>10644</v>
      </c>
      <c r="B7080">
        <v>1164</v>
      </c>
      <c r="C7080" s="3" t="str">
        <f>HYPERLINK("http://www.uniprot.org/uniprot/G7LER0","tr|G7LER0|G7LER0_MEDTR")</f>
        <v>tr|G7LER0|G7LER0_MEDTR</v>
      </c>
      <c r="D7080" t="s">
        <v>10645</v>
      </c>
      <c r="E7080">
        <v>80.56</v>
      </c>
      <c r="F7080">
        <v>386</v>
      </c>
      <c r="G7080">
        <v>75</v>
      </c>
      <c r="H7080">
        <v>0</v>
      </c>
      <c r="I7080">
        <v>4</v>
      </c>
      <c r="J7080">
        <v>1161</v>
      </c>
      <c r="K7080">
        <v>1</v>
      </c>
      <c r="L7080">
        <v>49</v>
      </c>
      <c r="M7080">
        <v>431</v>
      </c>
      <c r="N7080" t="s">
        <v>18</v>
      </c>
      <c r="O7080" s="1">
        <v>1.1383800000000001E-177</v>
      </c>
      <c r="P7080">
        <v>1620</v>
      </c>
    </row>
    <row r="7081" spans="1:16" x14ac:dyDescent="0.25">
      <c r="A7081" t="s">
        <v>10646</v>
      </c>
      <c r="B7081">
        <v>795</v>
      </c>
      <c r="C7081" s="3" t="str">
        <f>HYPERLINK("http://www.uniprot.org/uniprot/I3SRI6","tr|I3SRI6|I3SRI6_MEDTR")</f>
        <v>tr|I3SRI6|I3SRI6_MEDTR</v>
      </c>
      <c r="D7081" t="s">
        <v>22</v>
      </c>
      <c r="E7081">
        <v>85.65</v>
      </c>
      <c r="F7081">
        <v>244</v>
      </c>
      <c r="G7081">
        <v>35</v>
      </c>
      <c r="H7081">
        <v>1</v>
      </c>
      <c r="I7081">
        <v>64</v>
      </c>
      <c r="J7081">
        <v>792</v>
      </c>
      <c r="K7081">
        <v>1</v>
      </c>
      <c r="L7081">
        <v>20</v>
      </c>
      <c r="M7081">
        <v>259</v>
      </c>
      <c r="N7081" t="s">
        <v>18</v>
      </c>
      <c r="O7081" s="1">
        <v>3.6363400000000001E-119</v>
      </c>
      <c r="P7081">
        <v>1113</v>
      </c>
    </row>
    <row r="7082" spans="1:16" x14ac:dyDescent="0.25">
      <c r="A7082" t="s">
        <v>10647</v>
      </c>
      <c r="B7082">
        <v>924</v>
      </c>
      <c r="C7082" s="3" t="str">
        <f>HYPERLINK("http://www.uniprot.org/uniprot/I1J4T3","tr|I1J4T3|I1J4T3_SOYBN")</f>
        <v>tr|I1J4T3|I1J4T3_SOYBN</v>
      </c>
      <c r="D7082" t="s">
        <v>71</v>
      </c>
      <c r="E7082">
        <v>75.400000000000006</v>
      </c>
      <c r="F7082">
        <v>309</v>
      </c>
      <c r="G7082">
        <v>76</v>
      </c>
      <c r="H7082">
        <v>2</v>
      </c>
      <c r="I7082">
        <v>1</v>
      </c>
      <c r="J7082">
        <v>921</v>
      </c>
      <c r="K7082">
        <v>1</v>
      </c>
      <c r="L7082">
        <v>35</v>
      </c>
      <c r="M7082">
        <v>334</v>
      </c>
      <c r="N7082" t="s">
        <v>18</v>
      </c>
      <c r="O7082" s="1">
        <v>2.1509599999999999E-127</v>
      </c>
      <c r="P7082">
        <v>1185</v>
      </c>
    </row>
    <row r="7083" spans="1:16" x14ac:dyDescent="0.25">
      <c r="A7083" t="s">
        <v>10648</v>
      </c>
      <c r="B7083">
        <v>1440</v>
      </c>
      <c r="C7083" s="3" t="str">
        <f>HYPERLINK("http://www.uniprot.org/uniprot/G7I2H0","tr|G7I2H0|G7I2H0_MEDTR")</f>
        <v>tr|G7I2H0|G7I2H0_MEDTR</v>
      </c>
      <c r="D7083" t="s">
        <v>144</v>
      </c>
      <c r="E7083">
        <v>32.79</v>
      </c>
      <c r="F7083">
        <v>247</v>
      </c>
      <c r="G7083">
        <v>166</v>
      </c>
      <c r="H7083">
        <v>0</v>
      </c>
      <c r="I7083">
        <v>652</v>
      </c>
      <c r="J7083">
        <v>1392</v>
      </c>
      <c r="K7083">
        <v>1</v>
      </c>
      <c r="L7083">
        <v>27</v>
      </c>
      <c r="M7083">
        <v>229</v>
      </c>
      <c r="N7083" t="s">
        <v>18</v>
      </c>
      <c r="O7083" s="1">
        <v>2.6442299999999999E-20</v>
      </c>
      <c r="P7083">
        <v>264</v>
      </c>
    </row>
    <row r="7084" spans="1:16" x14ac:dyDescent="0.25">
      <c r="A7084" t="s">
        <v>10649</v>
      </c>
      <c r="B7084">
        <v>1287</v>
      </c>
      <c r="C7084" s="3" t="str">
        <f>HYPERLINK("http://www.uniprot.org/uniprot/G7L565","tr|G7L565|G7L565_MEDTR")</f>
        <v>tr|G7L565|G7L565_MEDTR</v>
      </c>
      <c r="D7084" t="s">
        <v>2702</v>
      </c>
      <c r="E7084">
        <v>67.92</v>
      </c>
      <c r="F7084">
        <v>424</v>
      </c>
      <c r="G7084">
        <v>136</v>
      </c>
      <c r="H7084">
        <v>0</v>
      </c>
      <c r="I7084">
        <v>1</v>
      </c>
      <c r="J7084">
        <v>1272</v>
      </c>
      <c r="K7084">
        <v>1</v>
      </c>
      <c r="L7084">
        <v>123</v>
      </c>
      <c r="M7084">
        <v>546</v>
      </c>
      <c r="N7084" t="s">
        <v>18</v>
      </c>
      <c r="O7084" s="1">
        <v>1.72742E-169</v>
      </c>
      <c r="P7084">
        <v>1550</v>
      </c>
    </row>
    <row r="7085" spans="1:16" x14ac:dyDescent="0.25">
      <c r="A7085" t="s">
        <v>10650</v>
      </c>
      <c r="B7085">
        <v>507</v>
      </c>
      <c r="C7085" s="3" t="str">
        <f>HYPERLINK("http://www.uniprot.org/uniprot/Q2PJS1","tr|Q2PJS1|Q2PJS1_SOYBN")</f>
        <v>tr|Q2PJS1|Q2PJS1_SOYBN</v>
      </c>
      <c r="D7085" t="s">
        <v>10651</v>
      </c>
      <c r="E7085">
        <v>65.260000000000005</v>
      </c>
      <c r="F7085">
        <v>190</v>
      </c>
      <c r="G7085">
        <v>66</v>
      </c>
      <c r="H7085">
        <v>22</v>
      </c>
      <c r="I7085">
        <v>1</v>
      </c>
      <c r="J7085">
        <v>504</v>
      </c>
      <c r="K7085">
        <v>1</v>
      </c>
      <c r="L7085">
        <v>1</v>
      </c>
      <c r="M7085">
        <v>188</v>
      </c>
      <c r="N7085" t="s">
        <v>18</v>
      </c>
      <c r="O7085" s="1">
        <v>7.9229500000000004E-56</v>
      </c>
      <c r="P7085">
        <v>563</v>
      </c>
    </row>
    <row r="7086" spans="1:16" x14ac:dyDescent="0.25">
      <c r="A7086" t="s">
        <v>10652</v>
      </c>
      <c r="B7086">
        <v>561</v>
      </c>
      <c r="C7086" s="3" t="str">
        <f>HYPERLINK("http://www.uniprot.org/uniprot/G7KX65","tr|G7KX65|G7KX65_MEDTR")</f>
        <v>tr|G7KX65|G7KX65_MEDTR</v>
      </c>
      <c r="D7086" t="s">
        <v>10653</v>
      </c>
      <c r="E7086">
        <v>55.22</v>
      </c>
      <c r="F7086">
        <v>67</v>
      </c>
      <c r="G7086">
        <v>30</v>
      </c>
      <c r="H7086">
        <v>1</v>
      </c>
      <c r="I7086">
        <v>361</v>
      </c>
      <c r="J7086">
        <v>558</v>
      </c>
      <c r="K7086">
        <v>1</v>
      </c>
      <c r="L7086">
        <v>11</v>
      </c>
      <c r="M7086">
        <v>77</v>
      </c>
      <c r="N7086" t="s">
        <v>18</v>
      </c>
      <c r="O7086" s="1">
        <v>1.13839E-13</v>
      </c>
      <c r="P7086">
        <v>200</v>
      </c>
    </row>
    <row r="7087" spans="1:16" x14ac:dyDescent="0.25">
      <c r="A7087" t="s">
        <v>10654</v>
      </c>
      <c r="B7087">
        <v>4047</v>
      </c>
      <c r="C7087" s="3" t="str">
        <f>HYPERLINK("http://www.uniprot.org/uniprot/G7INY7","tr|G7INY7|G7INY7_MEDTR")</f>
        <v>tr|G7INY7|G7INY7_MEDTR</v>
      </c>
      <c r="D7087" t="s">
        <v>10655</v>
      </c>
      <c r="E7087">
        <v>77.459999999999994</v>
      </c>
      <c r="F7087">
        <v>1371</v>
      </c>
      <c r="G7087">
        <v>309</v>
      </c>
      <c r="H7087">
        <v>23</v>
      </c>
      <c r="I7087">
        <v>1</v>
      </c>
      <c r="J7087">
        <v>4044</v>
      </c>
      <c r="K7087">
        <v>1</v>
      </c>
      <c r="L7087">
        <v>1</v>
      </c>
      <c r="M7087">
        <v>1314</v>
      </c>
      <c r="N7087" t="s">
        <v>18</v>
      </c>
      <c r="O7087">
        <v>0</v>
      </c>
      <c r="P7087">
        <v>5253</v>
      </c>
    </row>
    <row r="7088" spans="1:16" x14ac:dyDescent="0.25">
      <c r="A7088" t="s">
        <v>10656</v>
      </c>
      <c r="B7088">
        <v>1557</v>
      </c>
      <c r="C7088" s="3" t="str">
        <f>HYPERLINK("http://www.uniprot.org/uniprot/A2Q643","tr|A2Q643|A2Q643_MEDTR")</f>
        <v>tr|A2Q643|A2Q643_MEDTR</v>
      </c>
      <c r="D7088" t="s">
        <v>10657</v>
      </c>
      <c r="E7088">
        <v>67.67</v>
      </c>
      <c r="F7088">
        <v>498</v>
      </c>
      <c r="G7088">
        <v>161</v>
      </c>
      <c r="H7088">
        <v>3</v>
      </c>
      <c r="I7088">
        <v>64</v>
      </c>
      <c r="J7088">
        <v>1548</v>
      </c>
      <c r="K7088">
        <v>1</v>
      </c>
      <c r="L7088">
        <v>29</v>
      </c>
      <c r="M7088">
        <v>525</v>
      </c>
      <c r="N7088" t="s">
        <v>18</v>
      </c>
      <c r="O7088">
        <v>0</v>
      </c>
      <c r="P7088">
        <v>1819</v>
      </c>
    </row>
    <row r="7089" spans="1:16" x14ac:dyDescent="0.25">
      <c r="A7089" t="s">
        <v>10658</v>
      </c>
      <c r="B7089">
        <v>534</v>
      </c>
      <c r="C7089" s="3" t="str">
        <f>HYPERLINK("http://www.uniprot.org/uniprot/I1L2V8","tr|I1L2V8|I1L2V8_SOYBN")</f>
        <v>tr|I1L2V8|I1L2V8_SOYBN</v>
      </c>
      <c r="D7089" t="s">
        <v>28</v>
      </c>
      <c r="E7089">
        <v>39.28</v>
      </c>
      <c r="F7089">
        <v>112</v>
      </c>
      <c r="G7089">
        <v>68</v>
      </c>
      <c r="H7089">
        <v>2</v>
      </c>
      <c r="I7089">
        <v>181</v>
      </c>
      <c r="J7089">
        <v>510</v>
      </c>
      <c r="K7089">
        <v>1</v>
      </c>
      <c r="L7089">
        <v>252</v>
      </c>
      <c r="M7089">
        <v>361</v>
      </c>
      <c r="N7089" t="s">
        <v>18</v>
      </c>
      <c r="O7089" s="1">
        <v>2.98024E-10</v>
      </c>
      <c r="P7089">
        <v>170</v>
      </c>
    </row>
    <row r="7090" spans="1:16" x14ac:dyDescent="0.25">
      <c r="A7090" t="s">
        <v>10659</v>
      </c>
      <c r="B7090">
        <v>1287</v>
      </c>
      <c r="C7090" s="3" t="str">
        <f>HYPERLINK("http://www.uniprot.org/uniprot/G7KCT9","tr|G7KCT9|G7KCT9_MEDTR")</f>
        <v>tr|G7KCT9|G7KCT9_MEDTR</v>
      </c>
      <c r="D7090" t="s">
        <v>10660</v>
      </c>
      <c r="E7090">
        <v>76.45</v>
      </c>
      <c r="F7090">
        <v>429</v>
      </c>
      <c r="G7090">
        <v>101</v>
      </c>
      <c r="H7090">
        <v>5</v>
      </c>
      <c r="I7090">
        <v>1</v>
      </c>
      <c r="J7090">
        <v>1272</v>
      </c>
      <c r="K7090">
        <v>1</v>
      </c>
      <c r="L7090">
        <v>1</v>
      </c>
      <c r="M7090">
        <v>421</v>
      </c>
      <c r="N7090" t="s">
        <v>18</v>
      </c>
      <c r="O7090" s="1">
        <v>4.8568299999999999E-172</v>
      </c>
      <c r="P7090">
        <v>1572</v>
      </c>
    </row>
    <row r="7091" spans="1:16" x14ac:dyDescent="0.25">
      <c r="A7091" t="s">
        <v>10661</v>
      </c>
      <c r="B7091">
        <v>1197</v>
      </c>
      <c r="C7091" s="3" t="str">
        <f>HYPERLINK("http://www.uniprot.org/uniprot/G7K9S5","tr|G7K9S5|G7K9S5_MEDTR")</f>
        <v>tr|G7K9S5|G7K9S5_MEDTR</v>
      </c>
      <c r="D7091" t="s">
        <v>10662</v>
      </c>
      <c r="E7091">
        <v>45.77</v>
      </c>
      <c r="F7091">
        <v>402</v>
      </c>
      <c r="G7091">
        <v>218</v>
      </c>
      <c r="H7091">
        <v>5</v>
      </c>
      <c r="I7091">
        <v>1</v>
      </c>
      <c r="J7091">
        <v>1191</v>
      </c>
      <c r="K7091">
        <v>1</v>
      </c>
      <c r="L7091">
        <v>82</v>
      </c>
      <c r="M7091">
        <v>467</v>
      </c>
      <c r="N7091" t="s">
        <v>18</v>
      </c>
      <c r="O7091" s="1">
        <v>3.1967899999999999E-74</v>
      </c>
      <c r="P7091">
        <v>728</v>
      </c>
    </row>
    <row r="7092" spans="1:16" x14ac:dyDescent="0.25">
      <c r="A7092" t="s">
        <v>10663</v>
      </c>
      <c r="B7092">
        <v>1143</v>
      </c>
      <c r="C7092" s="3" t="str">
        <f>HYPERLINK("http://www.uniprot.org/uniprot/C7FDI5","tr|C7FDI5|C7FDI5_SOYBN")</f>
        <v>tr|C7FDI5|C7FDI5_SOYBN</v>
      </c>
      <c r="D7092" t="s">
        <v>717</v>
      </c>
      <c r="E7092">
        <v>49.17</v>
      </c>
      <c r="F7092">
        <v>362</v>
      </c>
      <c r="G7092">
        <v>184</v>
      </c>
      <c r="H7092">
        <v>4</v>
      </c>
      <c r="I7092">
        <v>1</v>
      </c>
      <c r="J7092">
        <v>1074</v>
      </c>
      <c r="K7092">
        <v>1</v>
      </c>
      <c r="L7092">
        <v>704</v>
      </c>
      <c r="M7092">
        <v>1060</v>
      </c>
      <c r="N7092" t="s">
        <v>18</v>
      </c>
      <c r="O7092" s="1">
        <v>1.2507500000000001E-96</v>
      </c>
      <c r="P7092">
        <v>921</v>
      </c>
    </row>
    <row r="7093" spans="1:16" x14ac:dyDescent="0.25">
      <c r="A7093" t="s">
        <v>10664</v>
      </c>
      <c r="B7093">
        <v>2286</v>
      </c>
      <c r="C7093" s="3" t="str">
        <f>HYPERLINK("http://www.uniprot.org/uniprot/G7L1F9","tr|G7L1F9|G7L1F9_MEDTR")</f>
        <v>tr|G7L1F9|G7L1F9_MEDTR</v>
      </c>
      <c r="D7093" t="s">
        <v>10665</v>
      </c>
      <c r="E7093">
        <v>81.040000000000006</v>
      </c>
      <c r="F7093">
        <v>765</v>
      </c>
      <c r="G7093">
        <v>145</v>
      </c>
      <c r="H7093">
        <v>4</v>
      </c>
      <c r="I7093">
        <v>1</v>
      </c>
      <c r="J7093">
        <v>2283</v>
      </c>
      <c r="K7093">
        <v>1</v>
      </c>
      <c r="L7093">
        <v>25</v>
      </c>
      <c r="M7093">
        <v>786</v>
      </c>
      <c r="N7093" t="s">
        <v>18</v>
      </c>
      <c r="O7093">
        <v>0</v>
      </c>
      <c r="P7093">
        <v>3214</v>
      </c>
    </row>
    <row r="7094" spans="1:16" x14ac:dyDescent="0.25">
      <c r="A7094" t="s">
        <v>10666</v>
      </c>
      <c r="B7094">
        <v>1638</v>
      </c>
      <c r="C7094" s="3" t="str">
        <f>HYPERLINK("http://www.uniprot.org/uniprot/I1KZ20","tr|I1KZ20|I1KZ20_SOYBN")</f>
        <v>tr|I1KZ20|I1KZ20_SOYBN</v>
      </c>
      <c r="D7094" t="s">
        <v>28</v>
      </c>
      <c r="E7094">
        <v>77.790000000000006</v>
      </c>
      <c r="F7094">
        <v>545</v>
      </c>
      <c r="G7094">
        <v>121</v>
      </c>
      <c r="H7094">
        <v>1</v>
      </c>
      <c r="I7094">
        <v>1</v>
      </c>
      <c r="J7094">
        <v>1632</v>
      </c>
      <c r="K7094">
        <v>1</v>
      </c>
      <c r="L7094">
        <v>1</v>
      </c>
      <c r="M7094">
        <v>541</v>
      </c>
      <c r="N7094" t="s">
        <v>18</v>
      </c>
      <c r="O7094">
        <v>0</v>
      </c>
      <c r="P7094">
        <v>2164</v>
      </c>
    </row>
    <row r="7095" spans="1:16" x14ac:dyDescent="0.25">
      <c r="A7095" t="s">
        <v>10667</v>
      </c>
      <c r="B7095">
        <v>1071</v>
      </c>
      <c r="C7095" s="3" t="str">
        <f>HYPERLINK("http://www.uniprot.org/uniprot/G7I9F5","tr|G7I9F5|G7I9F5_MEDTR")</f>
        <v>tr|G7I9F5|G7I9F5_MEDTR</v>
      </c>
      <c r="D7095" t="s">
        <v>10668</v>
      </c>
      <c r="E7095">
        <v>84.5</v>
      </c>
      <c r="F7095">
        <v>342</v>
      </c>
      <c r="G7095">
        <v>53</v>
      </c>
      <c r="H7095">
        <v>0</v>
      </c>
      <c r="I7095">
        <v>1</v>
      </c>
      <c r="J7095">
        <v>1026</v>
      </c>
      <c r="K7095">
        <v>1</v>
      </c>
      <c r="L7095">
        <v>1</v>
      </c>
      <c r="M7095">
        <v>325</v>
      </c>
      <c r="N7095" t="s">
        <v>18</v>
      </c>
      <c r="O7095" s="1">
        <v>8.7846399999999999E-156</v>
      </c>
      <c r="P7095">
        <v>1399</v>
      </c>
    </row>
    <row r="7096" spans="1:16" x14ac:dyDescent="0.25">
      <c r="A7096" t="s">
        <v>10669</v>
      </c>
      <c r="B7096">
        <v>1542</v>
      </c>
      <c r="C7096" s="3" t="str">
        <f>HYPERLINK("http://www.uniprot.org/uniprot/I1N9X6","tr|I1N9X6|I1N9X6_SOYBN")</f>
        <v>tr|I1N9X6|I1N9X6_SOYBN</v>
      </c>
      <c r="D7096" t="s">
        <v>28</v>
      </c>
      <c r="E7096">
        <v>81.349999999999994</v>
      </c>
      <c r="F7096">
        <v>515</v>
      </c>
      <c r="G7096">
        <v>96</v>
      </c>
      <c r="H7096">
        <v>2</v>
      </c>
      <c r="I7096">
        <v>1</v>
      </c>
      <c r="J7096">
        <v>1539</v>
      </c>
      <c r="K7096">
        <v>1</v>
      </c>
      <c r="L7096">
        <v>1</v>
      </c>
      <c r="M7096">
        <v>515</v>
      </c>
      <c r="N7096" t="s">
        <v>18</v>
      </c>
      <c r="O7096">
        <v>0</v>
      </c>
      <c r="P7096">
        <v>2260</v>
      </c>
    </row>
    <row r="7097" spans="1:16" x14ac:dyDescent="0.25">
      <c r="A7097" t="s">
        <v>10670</v>
      </c>
      <c r="B7097">
        <v>573</v>
      </c>
      <c r="C7097" s="3" t="str">
        <f>HYPERLINK("http://www.uniprot.org/uniprot/I1LXC7","tr|I1LXC7|I1LXC7_SOYBN")</f>
        <v>tr|I1LXC7|I1LXC7_SOYBN</v>
      </c>
      <c r="D7097" t="s">
        <v>28</v>
      </c>
      <c r="E7097">
        <v>74.86</v>
      </c>
      <c r="F7097">
        <v>187</v>
      </c>
      <c r="G7097">
        <v>47</v>
      </c>
      <c r="H7097">
        <v>3</v>
      </c>
      <c r="I7097">
        <v>1</v>
      </c>
      <c r="J7097">
        <v>552</v>
      </c>
      <c r="K7097">
        <v>1</v>
      </c>
      <c r="L7097">
        <v>1</v>
      </c>
      <c r="M7097">
        <v>187</v>
      </c>
      <c r="N7097" t="s">
        <v>18</v>
      </c>
      <c r="O7097" s="1">
        <v>8.3771499999999997E-71</v>
      </c>
      <c r="P7097">
        <v>693</v>
      </c>
    </row>
    <row r="7098" spans="1:16" x14ac:dyDescent="0.25">
      <c r="A7098" t="s">
        <v>10671</v>
      </c>
      <c r="B7098">
        <v>1620</v>
      </c>
      <c r="C7098" s="3" t="str">
        <f>HYPERLINK("http://www.uniprot.org/uniprot/G7LGT4","tr|G7LGT4|G7LGT4_MEDTR")</f>
        <v>tr|G7LGT4|G7LGT4_MEDTR</v>
      </c>
      <c r="D7098" t="s">
        <v>2631</v>
      </c>
      <c r="E7098">
        <v>81.63</v>
      </c>
      <c r="F7098">
        <v>550</v>
      </c>
      <c r="G7098">
        <v>101</v>
      </c>
      <c r="H7098">
        <v>15</v>
      </c>
      <c r="I7098">
        <v>13</v>
      </c>
      <c r="J7098">
        <v>1617</v>
      </c>
      <c r="K7098">
        <v>1</v>
      </c>
      <c r="L7098">
        <v>15</v>
      </c>
      <c r="M7098">
        <v>559</v>
      </c>
      <c r="N7098" t="s">
        <v>18</v>
      </c>
      <c r="O7098">
        <v>0</v>
      </c>
      <c r="P7098">
        <v>2226</v>
      </c>
    </row>
    <row r="7099" spans="1:16" x14ac:dyDescent="0.25">
      <c r="A7099" t="s">
        <v>10672</v>
      </c>
      <c r="B7099">
        <v>3753</v>
      </c>
      <c r="C7099" s="3" t="str">
        <f>HYPERLINK("http://www.uniprot.org/uniprot/M5X484","tr|M5X484|M5X484_PRUPE")</f>
        <v>tr|M5X484|M5X484_PRUPE</v>
      </c>
      <c r="D7099" t="s">
        <v>10673</v>
      </c>
      <c r="E7099">
        <v>71.55</v>
      </c>
      <c r="F7099">
        <v>1241</v>
      </c>
      <c r="G7099">
        <v>353</v>
      </c>
      <c r="H7099">
        <v>0</v>
      </c>
      <c r="I7099">
        <v>22</v>
      </c>
      <c r="J7099">
        <v>3744</v>
      </c>
      <c r="K7099">
        <v>1</v>
      </c>
      <c r="L7099">
        <v>2</v>
      </c>
      <c r="M7099">
        <v>1236</v>
      </c>
      <c r="N7099" t="s">
        <v>18</v>
      </c>
      <c r="O7099">
        <v>0</v>
      </c>
      <c r="P7099">
        <v>4518</v>
      </c>
    </row>
    <row r="7100" spans="1:16" x14ac:dyDescent="0.25">
      <c r="A7100" t="s">
        <v>10674</v>
      </c>
      <c r="B7100">
        <v>450</v>
      </c>
      <c r="C7100" s="3" t="str">
        <f>HYPERLINK("http://www.uniprot.org/uniprot/G7JC17","tr|G7JC17|G7JC17_MEDTR")</f>
        <v>tr|G7JC17|G7JC17_MEDTR</v>
      </c>
      <c r="D7100" t="s">
        <v>10675</v>
      </c>
      <c r="E7100">
        <v>89.39</v>
      </c>
      <c r="F7100">
        <v>132</v>
      </c>
      <c r="G7100">
        <v>14</v>
      </c>
      <c r="H7100">
        <v>0</v>
      </c>
      <c r="I7100">
        <v>49</v>
      </c>
      <c r="J7100">
        <v>444</v>
      </c>
      <c r="K7100">
        <v>1</v>
      </c>
      <c r="L7100">
        <v>43</v>
      </c>
      <c r="M7100">
        <v>174</v>
      </c>
      <c r="N7100" t="s">
        <v>18</v>
      </c>
      <c r="O7100" s="1">
        <v>2.9163999999999997E-66</v>
      </c>
      <c r="P7100">
        <v>653</v>
      </c>
    </row>
    <row r="7101" spans="1:16" x14ac:dyDescent="0.25">
      <c r="A7101" t="s">
        <v>10676</v>
      </c>
      <c r="B7101">
        <v>453</v>
      </c>
      <c r="C7101" s="3" t="str">
        <f>HYPERLINK("http://www.uniprot.org/uniprot/G7K3F2","tr|G7K3F2|G7K3F2_MEDTR")</f>
        <v>tr|G7K3F2|G7K3F2_MEDTR</v>
      </c>
      <c r="D7101" t="s">
        <v>6375</v>
      </c>
      <c r="E7101">
        <v>77.930000000000007</v>
      </c>
      <c r="F7101">
        <v>145</v>
      </c>
      <c r="G7101">
        <v>32</v>
      </c>
      <c r="H7101">
        <v>0</v>
      </c>
      <c r="I7101">
        <v>16</v>
      </c>
      <c r="J7101">
        <v>450</v>
      </c>
      <c r="K7101">
        <v>1</v>
      </c>
      <c r="L7101">
        <v>447</v>
      </c>
      <c r="M7101">
        <v>591</v>
      </c>
      <c r="N7101" t="s">
        <v>18</v>
      </c>
      <c r="O7101" s="1">
        <v>4.48795E-59</v>
      </c>
      <c r="P7101">
        <v>591</v>
      </c>
    </row>
    <row r="7102" spans="1:16" x14ac:dyDescent="0.25">
      <c r="A7102" t="s">
        <v>10677</v>
      </c>
      <c r="B7102">
        <v>1587</v>
      </c>
      <c r="C7102" s="3" t="str">
        <f>HYPERLINK("http://www.uniprot.org/uniprot/G7L7G1","tr|G7L7G1|G7L7G1_MEDTR")</f>
        <v>tr|G7L7G1|G7L7G1_MEDTR</v>
      </c>
      <c r="D7102" t="s">
        <v>10678</v>
      </c>
      <c r="E7102">
        <v>81.78</v>
      </c>
      <c r="F7102">
        <v>527</v>
      </c>
      <c r="G7102">
        <v>96</v>
      </c>
      <c r="H7102">
        <v>4</v>
      </c>
      <c r="I7102">
        <v>7</v>
      </c>
      <c r="J7102">
        <v>1575</v>
      </c>
      <c r="K7102">
        <v>1</v>
      </c>
      <c r="L7102">
        <v>2</v>
      </c>
      <c r="M7102">
        <v>515</v>
      </c>
      <c r="N7102" t="s">
        <v>18</v>
      </c>
      <c r="O7102">
        <v>0</v>
      </c>
      <c r="P7102">
        <v>2245</v>
      </c>
    </row>
    <row r="7103" spans="1:16" x14ac:dyDescent="0.25">
      <c r="A7103" t="s">
        <v>10679</v>
      </c>
      <c r="B7103">
        <v>1620</v>
      </c>
      <c r="C7103" s="3" t="str">
        <f>HYPERLINK("http://www.uniprot.org/uniprot/G7JSQ4","tr|G7JSQ4|G7JSQ4_MEDTR")</f>
        <v>tr|G7JSQ4|G7JSQ4_MEDTR</v>
      </c>
      <c r="D7103" t="s">
        <v>10680</v>
      </c>
      <c r="E7103">
        <v>72.02</v>
      </c>
      <c r="F7103">
        <v>504</v>
      </c>
      <c r="G7103">
        <v>141</v>
      </c>
      <c r="H7103">
        <v>13</v>
      </c>
      <c r="I7103">
        <v>145</v>
      </c>
      <c r="J7103">
        <v>1617</v>
      </c>
      <c r="K7103">
        <v>1</v>
      </c>
      <c r="L7103">
        <v>43</v>
      </c>
      <c r="M7103">
        <v>544</v>
      </c>
      <c r="N7103" t="s">
        <v>18</v>
      </c>
      <c r="O7103">
        <v>0</v>
      </c>
      <c r="P7103">
        <v>1715</v>
      </c>
    </row>
    <row r="7104" spans="1:16" x14ac:dyDescent="0.25">
      <c r="A7104" t="s">
        <v>10681</v>
      </c>
      <c r="B7104">
        <v>816</v>
      </c>
      <c r="C7104" s="3" t="str">
        <f>HYPERLINK("http://www.uniprot.org/uniprot/I3TAN9","tr|I3TAN9|I3TAN9_LOTJA")</f>
        <v>tr|I3TAN9|I3TAN9_LOTJA</v>
      </c>
      <c r="D7104" t="s">
        <v>93</v>
      </c>
      <c r="E7104">
        <v>57.67</v>
      </c>
      <c r="F7104">
        <v>293</v>
      </c>
      <c r="G7104">
        <v>124</v>
      </c>
      <c r="H7104">
        <v>35</v>
      </c>
      <c r="I7104">
        <v>1</v>
      </c>
      <c r="J7104">
        <v>774</v>
      </c>
      <c r="K7104">
        <v>1</v>
      </c>
      <c r="L7104">
        <v>1</v>
      </c>
      <c r="M7104">
        <v>293</v>
      </c>
      <c r="N7104" t="s">
        <v>18</v>
      </c>
      <c r="O7104" s="1">
        <v>1.99776E-75</v>
      </c>
      <c r="P7104">
        <v>736</v>
      </c>
    </row>
    <row r="7105" spans="1:16" x14ac:dyDescent="0.25">
      <c r="A7105" t="s">
        <v>10682</v>
      </c>
      <c r="B7105">
        <v>885</v>
      </c>
      <c r="C7105" s="3" t="str">
        <f>HYPERLINK("http://www.uniprot.org/uniprot/Q949K8","tr|Q949K8|Q949K8_CICAR")</f>
        <v>tr|Q949K8|Q949K8_CICAR</v>
      </c>
      <c r="D7105" t="s">
        <v>55</v>
      </c>
      <c r="E7105">
        <v>87.35</v>
      </c>
      <c r="F7105">
        <v>174</v>
      </c>
      <c r="G7105">
        <v>22</v>
      </c>
      <c r="H7105">
        <v>0</v>
      </c>
      <c r="I7105">
        <v>1</v>
      </c>
      <c r="J7105">
        <v>522</v>
      </c>
      <c r="K7105">
        <v>1</v>
      </c>
      <c r="L7105">
        <v>104</v>
      </c>
      <c r="M7105">
        <v>277</v>
      </c>
      <c r="N7105" t="s">
        <v>18</v>
      </c>
      <c r="O7105" s="1">
        <v>4.9938499999999998E-86</v>
      </c>
      <c r="P7105">
        <v>828</v>
      </c>
    </row>
    <row r="7106" spans="1:16" x14ac:dyDescent="0.25">
      <c r="A7106" t="s">
        <v>10683</v>
      </c>
      <c r="B7106">
        <v>1356</v>
      </c>
      <c r="C7106" s="3" t="str">
        <f>HYPERLINK("http://www.uniprot.org/uniprot/I1MVB9","tr|I1MVB9|I1MVB9_SOYBN")</f>
        <v>tr|I1MVB9|I1MVB9_SOYBN</v>
      </c>
      <c r="D7106" t="s">
        <v>28</v>
      </c>
      <c r="E7106">
        <v>55.85</v>
      </c>
      <c r="F7106">
        <v>444</v>
      </c>
      <c r="G7106">
        <v>196</v>
      </c>
      <c r="H7106">
        <v>1</v>
      </c>
      <c r="I7106">
        <v>1</v>
      </c>
      <c r="J7106">
        <v>1329</v>
      </c>
      <c r="K7106">
        <v>1</v>
      </c>
      <c r="L7106">
        <v>1</v>
      </c>
      <c r="M7106">
        <v>433</v>
      </c>
      <c r="N7106" t="s">
        <v>18</v>
      </c>
      <c r="O7106" s="1">
        <v>1.8102600000000001E-132</v>
      </c>
      <c r="P7106">
        <v>1231</v>
      </c>
    </row>
    <row r="7107" spans="1:16" x14ac:dyDescent="0.25">
      <c r="A7107" t="s">
        <v>10684</v>
      </c>
      <c r="B7107">
        <v>654</v>
      </c>
      <c r="C7107" s="3" t="str">
        <f>HYPERLINK("http://www.uniprot.org/uniprot/K7MNX2","tr|K7MNX2|K7MNX2_SOYBN")</f>
        <v>tr|K7MNX2|K7MNX2_SOYBN</v>
      </c>
      <c r="D7107" t="s">
        <v>28</v>
      </c>
      <c r="E7107">
        <v>26.31</v>
      </c>
      <c r="F7107">
        <v>114</v>
      </c>
      <c r="G7107">
        <v>84</v>
      </c>
      <c r="H7107">
        <v>2</v>
      </c>
      <c r="I7107">
        <v>172</v>
      </c>
      <c r="J7107">
        <v>507</v>
      </c>
      <c r="K7107">
        <v>1</v>
      </c>
      <c r="L7107">
        <v>401</v>
      </c>
      <c r="M7107">
        <v>514</v>
      </c>
      <c r="N7107" t="s">
        <v>18</v>
      </c>
      <c r="O7107" s="1">
        <v>2.6097999999999998E-9</v>
      </c>
      <c r="P7107">
        <v>164</v>
      </c>
    </row>
    <row r="7108" spans="1:16" x14ac:dyDescent="0.25">
      <c r="A7108" t="s">
        <v>10685</v>
      </c>
      <c r="B7108">
        <v>1032</v>
      </c>
      <c r="C7108" s="3" t="str">
        <f>HYPERLINK("http://www.uniprot.org/uniprot/B7FL69","tr|B7FL69|B7FL69_MEDTR")</f>
        <v>tr|B7FL69|B7FL69_MEDTR</v>
      </c>
      <c r="D7108" t="s">
        <v>22</v>
      </c>
      <c r="E7108">
        <v>46.95</v>
      </c>
      <c r="F7108">
        <v>345</v>
      </c>
      <c r="G7108">
        <v>183</v>
      </c>
      <c r="H7108">
        <v>39</v>
      </c>
      <c r="I7108">
        <v>49</v>
      </c>
      <c r="J7108">
        <v>966</v>
      </c>
      <c r="K7108">
        <v>1</v>
      </c>
      <c r="L7108">
        <v>3</v>
      </c>
      <c r="M7108">
        <v>342</v>
      </c>
      <c r="N7108" t="s">
        <v>18</v>
      </c>
      <c r="O7108" s="1">
        <v>1.4487599999999999E-69</v>
      </c>
      <c r="P7108">
        <v>687</v>
      </c>
    </row>
    <row r="7109" spans="1:16" x14ac:dyDescent="0.25">
      <c r="A7109" t="s">
        <v>10686</v>
      </c>
      <c r="B7109">
        <v>1503</v>
      </c>
      <c r="C7109" s="3" t="str">
        <f>HYPERLINK("http://www.uniprot.org/uniprot/Q008S6","tr|Q008S6|Q008S6_MEDSA")</f>
        <v>tr|Q008S6|Q008S6_MEDSA</v>
      </c>
      <c r="D7109" t="s">
        <v>10687</v>
      </c>
      <c r="E7109">
        <v>78.02</v>
      </c>
      <c r="F7109">
        <v>487</v>
      </c>
      <c r="G7109">
        <v>107</v>
      </c>
      <c r="H7109">
        <v>3</v>
      </c>
      <c r="I7109">
        <v>49</v>
      </c>
      <c r="J7109">
        <v>1500</v>
      </c>
      <c r="K7109">
        <v>1</v>
      </c>
      <c r="L7109">
        <v>17</v>
      </c>
      <c r="M7109">
        <v>502</v>
      </c>
      <c r="N7109" t="s">
        <v>18</v>
      </c>
      <c r="O7109">
        <v>0</v>
      </c>
      <c r="P7109">
        <v>1940</v>
      </c>
    </row>
    <row r="7110" spans="1:16" x14ac:dyDescent="0.25">
      <c r="A7110" t="s">
        <v>10688</v>
      </c>
      <c r="B7110">
        <v>1074</v>
      </c>
      <c r="C7110" s="3" t="str">
        <f>HYPERLINK("http://www.uniprot.org/uniprot/K7KEG6","tr|K7KEG6|K7KEG6_SOYBN")</f>
        <v>tr|K7KEG6|K7KEG6_SOYBN</v>
      </c>
      <c r="D7110" t="s">
        <v>28</v>
      </c>
      <c r="E7110">
        <v>55.75</v>
      </c>
      <c r="F7110">
        <v>400</v>
      </c>
      <c r="G7110">
        <v>177</v>
      </c>
      <c r="H7110">
        <v>52</v>
      </c>
      <c r="I7110">
        <v>1</v>
      </c>
      <c r="J7110">
        <v>1044</v>
      </c>
      <c r="K7110">
        <v>1</v>
      </c>
      <c r="L7110">
        <v>14</v>
      </c>
      <c r="M7110">
        <v>406</v>
      </c>
      <c r="N7110" t="s">
        <v>18</v>
      </c>
      <c r="O7110" s="1">
        <v>1.36592E-126</v>
      </c>
      <c r="P7110">
        <v>1179</v>
      </c>
    </row>
    <row r="7111" spans="1:16" x14ac:dyDescent="0.25">
      <c r="A7111" t="s">
        <v>10689</v>
      </c>
      <c r="B7111">
        <v>693</v>
      </c>
      <c r="C7111" s="3" t="str">
        <f>HYPERLINK("http://www.uniprot.org/uniprot/G7IBS2","tr|G7IBS2|G7IBS2_MEDTR")</f>
        <v>tr|G7IBS2|G7IBS2_MEDTR</v>
      </c>
      <c r="D7111" t="s">
        <v>7095</v>
      </c>
      <c r="E7111">
        <v>69.510000000000005</v>
      </c>
      <c r="F7111">
        <v>187</v>
      </c>
      <c r="G7111">
        <v>57</v>
      </c>
      <c r="H7111">
        <v>45</v>
      </c>
      <c r="I7111">
        <v>265</v>
      </c>
      <c r="J7111">
        <v>690</v>
      </c>
      <c r="K7111">
        <v>1</v>
      </c>
      <c r="L7111">
        <v>60</v>
      </c>
      <c r="M7111">
        <v>246</v>
      </c>
      <c r="N7111" t="s">
        <v>18</v>
      </c>
      <c r="O7111" s="1">
        <v>1.1585600000000001E-61</v>
      </c>
      <c r="P7111">
        <v>616</v>
      </c>
    </row>
    <row r="7112" spans="1:16" x14ac:dyDescent="0.25">
      <c r="A7112" t="s">
        <v>10690</v>
      </c>
      <c r="B7112">
        <v>519</v>
      </c>
      <c r="C7112" s="3" t="str">
        <f>HYPERLINK("http://www.uniprot.org/uniprot/K7MNX2","tr|K7MNX2|K7MNX2_SOYBN")</f>
        <v>tr|K7MNX2|K7MNX2_SOYBN</v>
      </c>
      <c r="D7112" t="s">
        <v>28</v>
      </c>
      <c r="E7112">
        <v>23</v>
      </c>
      <c r="F7112">
        <v>113</v>
      </c>
      <c r="G7112">
        <v>87</v>
      </c>
      <c r="H7112">
        <v>2</v>
      </c>
      <c r="I7112">
        <v>175</v>
      </c>
      <c r="J7112">
        <v>507</v>
      </c>
      <c r="K7112">
        <v>1</v>
      </c>
      <c r="L7112">
        <v>402</v>
      </c>
      <c r="M7112">
        <v>514</v>
      </c>
      <c r="N7112" t="s">
        <v>18</v>
      </c>
      <c r="O7112" s="1">
        <v>4.0200799999999998E-7</v>
      </c>
      <c r="P7112">
        <v>143</v>
      </c>
    </row>
    <row r="7113" spans="1:16" x14ac:dyDescent="0.25">
      <c r="A7113" t="s">
        <v>10691</v>
      </c>
      <c r="B7113">
        <v>477</v>
      </c>
      <c r="C7113" s="3" t="str">
        <f>HYPERLINK("http://www.uniprot.org/uniprot/K7MNX2","tr|K7MNX2|K7MNX2_SOYBN")</f>
        <v>tr|K7MNX2|K7MNX2_SOYBN</v>
      </c>
      <c r="D7113" t="s">
        <v>28</v>
      </c>
      <c r="E7113">
        <v>27.13</v>
      </c>
      <c r="F7113">
        <v>129</v>
      </c>
      <c r="G7113">
        <v>94</v>
      </c>
      <c r="H7113">
        <v>3</v>
      </c>
      <c r="I7113">
        <v>88</v>
      </c>
      <c r="J7113">
        <v>465</v>
      </c>
      <c r="K7113">
        <v>1</v>
      </c>
      <c r="L7113">
        <v>386</v>
      </c>
      <c r="M7113">
        <v>514</v>
      </c>
      <c r="N7113" t="s">
        <v>18</v>
      </c>
      <c r="O7113" s="1">
        <v>4.3526099999999999E-9</v>
      </c>
      <c r="P7113">
        <v>160</v>
      </c>
    </row>
    <row r="7114" spans="1:16" x14ac:dyDescent="0.25">
      <c r="A7114" t="s">
        <v>10692</v>
      </c>
      <c r="B7114">
        <v>789</v>
      </c>
      <c r="C7114" s="3" t="str">
        <f>HYPERLINK("http://www.uniprot.org/uniprot/I1JGF8","tr|I1JGF8|I1JGF8_SOYBN")</f>
        <v>tr|I1JGF8|I1JGF8_SOYBN</v>
      </c>
      <c r="D7114" t="s">
        <v>28</v>
      </c>
      <c r="E7114">
        <v>38.590000000000003</v>
      </c>
      <c r="F7114">
        <v>171</v>
      </c>
      <c r="G7114">
        <v>105</v>
      </c>
      <c r="H7114">
        <v>4</v>
      </c>
      <c r="I7114">
        <v>283</v>
      </c>
      <c r="J7114">
        <v>783</v>
      </c>
      <c r="K7114">
        <v>1</v>
      </c>
      <c r="L7114">
        <v>221</v>
      </c>
      <c r="M7114">
        <v>391</v>
      </c>
      <c r="N7114" t="s">
        <v>18</v>
      </c>
      <c r="O7114" s="1">
        <v>1.0700399999999999E-22</v>
      </c>
      <c r="P7114">
        <v>281</v>
      </c>
    </row>
    <row r="7115" spans="1:16" x14ac:dyDescent="0.25">
      <c r="A7115" t="s">
        <v>10693</v>
      </c>
      <c r="B7115">
        <v>777</v>
      </c>
      <c r="C7115" s="3" t="str">
        <f>HYPERLINK("http://www.uniprot.org/uniprot/K7L7H5","tr|K7L7H5|K7L7H5_SOYBN")</f>
        <v>tr|K7L7H5|K7L7H5_SOYBN</v>
      </c>
      <c r="D7115" t="s">
        <v>28</v>
      </c>
      <c r="E7115">
        <v>69.349999999999994</v>
      </c>
      <c r="F7115">
        <v>186</v>
      </c>
      <c r="G7115">
        <v>57</v>
      </c>
      <c r="H7115">
        <v>0</v>
      </c>
      <c r="I7115">
        <v>1</v>
      </c>
      <c r="J7115">
        <v>558</v>
      </c>
      <c r="K7115">
        <v>1</v>
      </c>
      <c r="L7115">
        <v>11</v>
      </c>
      <c r="M7115">
        <v>187</v>
      </c>
      <c r="N7115" t="s">
        <v>18</v>
      </c>
      <c r="O7115" s="1">
        <v>1.70954E-65</v>
      </c>
      <c r="P7115">
        <v>650</v>
      </c>
    </row>
    <row r="7116" spans="1:16" x14ac:dyDescent="0.25">
      <c r="A7116" t="s">
        <v>10694</v>
      </c>
      <c r="B7116">
        <v>1350</v>
      </c>
      <c r="C7116" s="3" t="str">
        <f>HYPERLINK("http://www.uniprot.org/uniprot/G7KCT0","tr|G7KCT0|G7KCT0_MEDTR")</f>
        <v>tr|G7KCT0|G7KCT0_MEDTR</v>
      </c>
      <c r="D7116" t="s">
        <v>10695</v>
      </c>
      <c r="E7116">
        <v>81.78</v>
      </c>
      <c r="F7116">
        <v>494</v>
      </c>
      <c r="G7116">
        <v>90</v>
      </c>
      <c r="H7116">
        <v>45</v>
      </c>
      <c r="I7116">
        <v>1</v>
      </c>
      <c r="J7116">
        <v>1347</v>
      </c>
      <c r="K7116">
        <v>1</v>
      </c>
      <c r="L7116">
        <v>10</v>
      </c>
      <c r="M7116">
        <v>503</v>
      </c>
      <c r="N7116" t="s">
        <v>18</v>
      </c>
      <c r="O7116">
        <v>0</v>
      </c>
      <c r="P7116">
        <v>1976</v>
      </c>
    </row>
    <row r="7117" spans="1:16" x14ac:dyDescent="0.25">
      <c r="A7117" t="s">
        <v>10696</v>
      </c>
      <c r="B7117">
        <v>2103</v>
      </c>
      <c r="C7117" s="3" t="str">
        <f>HYPERLINK("http://www.uniprot.org/uniprot/I1J693","tr|I1J693|I1J693_SOYBN")</f>
        <v>tr|I1J693|I1J693_SOYBN</v>
      </c>
      <c r="D7117" t="s">
        <v>28</v>
      </c>
      <c r="E7117">
        <v>79.88</v>
      </c>
      <c r="F7117">
        <v>701</v>
      </c>
      <c r="G7117">
        <v>141</v>
      </c>
      <c r="H7117">
        <v>1</v>
      </c>
      <c r="I7117">
        <v>1</v>
      </c>
      <c r="J7117">
        <v>2100</v>
      </c>
      <c r="K7117">
        <v>1</v>
      </c>
      <c r="L7117">
        <v>1</v>
      </c>
      <c r="M7117">
        <v>664</v>
      </c>
      <c r="N7117" t="s">
        <v>18</v>
      </c>
      <c r="O7117">
        <v>0</v>
      </c>
      <c r="P7117">
        <v>2783</v>
      </c>
    </row>
    <row r="7118" spans="1:16" x14ac:dyDescent="0.25">
      <c r="A7118" t="s">
        <v>10697</v>
      </c>
      <c r="B7118">
        <v>2154</v>
      </c>
      <c r="C7118" s="3" t="str">
        <f>HYPERLINK("http://www.uniprot.org/uniprot/G7L1F8","tr|G7L1F8|G7L1F8_MEDTR")</f>
        <v>tr|G7L1F8|G7L1F8_MEDTR</v>
      </c>
      <c r="D7118" t="s">
        <v>10698</v>
      </c>
      <c r="E7118">
        <v>85.21</v>
      </c>
      <c r="F7118">
        <v>710</v>
      </c>
      <c r="G7118">
        <v>105</v>
      </c>
      <c r="H7118">
        <v>1</v>
      </c>
      <c r="I7118">
        <v>25</v>
      </c>
      <c r="J7118">
        <v>2151</v>
      </c>
      <c r="K7118">
        <v>1</v>
      </c>
      <c r="L7118">
        <v>191</v>
      </c>
      <c r="M7118">
        <v>900</v>
      </c>
      <c r="N7118" t="s">
        <v>18</v>
      </c>
      <c r="O7118">
        <v>0</v>
      </c>
      <c r="P7118">
        <v>3163</v>
      </c>
    </row>
    <row r="7119" spans="1:16" x14ac:dyDescent="0.25">
      <c r="A7119" t="s">
        <v>10699</v>
      </c>
      <c r="B7119">
        <v>1392</v>
      </c>
      <c r="C7119" s="3" t="str">
        <f>HYPERLINK("http://www.uniprot.org/uniprot/I1KZ22","tr|I1KZ22|I1KZ22_SOYBN")</f>
        <v>tr|I1KZ22|I1KZ22_SOYBN</v>
      </c>
      <c r="D7119" t="s">
        <v>117</v>
      </c>
      <c r="E7119">
        <v>76.08</v>
      </c>
      <c r="F7119">
        <v>439</v>
      </c>
      <c r="G7119">
        <v>105</v>
      </c>
      <c r="H7119">
        <v>1</v>
      </c>
      <c r="I7119">
        <v>76</v>
      </c>
      <c r="J7119">
        <v>1389</v>
      </c>
      <c r="K7119">
        <v>1</v>
      </c>
      <c r="L7119">
        <v>29</v>
      </c>
      <c r="M7119">
        <v>467</v>
      </c>
      <c r="N7119" t="s">
        <v>18</v>
      </c>
      <c r="O7119">
        <v>0</v>
      </c>
      <c r="P7119">
        <v>1872</v>
      </c>
    </row>
    <row r="7120" spans="1:16" x14ac:dyDescent="0.25">
      <c r="A7120" t="s">
        <v>10700</v>
      </c>
      <c r="B7120">
        <v>483</v>
      </c>
      <c r="C7120" s="3" t="str">
        <f>HYPERLINK("http://www.uniprot.org/uniprot/I3T2U3","tr|I3T2U3|I3T2U3_LOTJA")</f>
        <v>tr|I3T2U3|I3T2U3_LOTJA</v>
      </c>
      <c r="D7120" t="s">
        <v>93</v>
      </c>
      <c r="E7120">
        <v>57.46</v>
      </c>
      <c r="F7120">
        <v>221</v>
      </c>
      <c r="G7120">
        <v>94</v>
      </c>
      <c r="H7120">
        <v>61</v>
      </c>
      <c r="I7120">
        <v>1</v>
      </c>
      <c r="J7120">
        <v>480</v>
      </c>
      <c r="K7120">
        <v>1</v>
      </c>
      <c r="L7120">
        <v>1</v>
      </c>
      <c r="M7120">
        <v>221</v>
      </c>
      <c r="N7120" t="s">
        <v>18</v>
      </c>
      <c r="O7120" s="1">
        <v>3.8434199999999998E-58</v>
      </c>
      <c r="P7120">
        <v>583</v>
      </c>
    </row>
    <row r="7121" spans="1:16" x14ac:dyDescent="0.25">
      <c r="A7121" t="s">
        <v>10701</v>
      </c>
      <c r="B7121">
        <v>2382</v>
      </c>
      <c r="C7121" s="3" t="str">
        <f>HYPERLINK("http://www.uniprot.org/uniprot/I1N9X3","tr|I1N9X3|I1N9X3_SOYBN")</f>
        <v>tr|I1N9X3|I1N9X3_SOYBN</v>
      </c>
      <c r="D7121" t="s">
        <v>28</v>
      </c>
      <c r="E7121">
        <v>72.14</v>
      </c>
      <c r="F7121">
        <v>797</v>
      </c>
      <c r="G7121">
        <v>222</v>
      </c>
      <c r="H7121">
        <v>17</v>
      </c>
      <c r="I7121">
        <v>40</v>
      </c>
      <c r="J7121">
        <v>2379</v>
      </c>
      <c r="K7121">
        <v>1</v>
      </c>
      <c r="L7121">
        <v>16</v>
      </c>
      <c r="M7121">
        <v>807</v>
      </c>
      <c r="N7121" t="s">
        <v>18</v>
      </c>
      <c r="O7121">
        <v>0</v>
      </c>
      <c r="P7121">
        <v>2851</v>
      </c>
    </row>
    <row r="7122" spans="1:16" x14ac:dyDescent="0.25">
      <c r="A7122" t="s">
        <v>10702</v>
      </c>
      <c r="B7122">
        <v>1908</v>
      </c>
      <c r="C7122" s="3" t="str">
        <f>HYPERLINK("http://www.uniprot.org/uniprot/I1MA92","tr|I1MA92|I1MA92_SOYBN")</f>
        <v>tr|I1MA92|I1MA92_SOYBN</v>
      </c>
      <c r="D7122" t="s">
        <v>28</v>
      </c>
      <c r="E7122">
        <v>77.81</v>
      </c>
      <c r="F7122">
        <v>577</v>
      </c>
      <c r="G7122">
        <v>128</v>
      </c>
      <c r="H7122">
        <v>1</v>
      </c>
      <c r="I7122">
        <v>178</v>
      </c>
      <c r="J7122">
        <v>1905</v>
      </c>
      <c r="K7122">
        <v>1</v>
      </c>
      <c r="L7122">
        <v>86</v>
      </c>
      <c r="M7122">
        <v>660</v>
      </c>
      <c r="N7122" t="s">
        <v>18</v>
      </c>
      <c r="O7122">
        <v>0</v>
      </c>
      <c r="P7122">
        <v>2445</v>
      </c>
    </row>
    <row r="7123" spans="1:16" x14ac:dyDescent="0.25">
      <c r="A7123" t="s">
        <v>10703</v>
      </c>
      <c r="B7123">
        <v>1437</v>
      </c>
      <c r="C7123" s="3" t="str">
        <f>HYPERLINK("http://www.uniprot.org/uniprot/I3SNW0","tr|I3SNW0|I3SNW0_MEDTR")</f>
        <v>tr|I3SNW0|I3SNW0_MEDTR</v>
      </c>
      <c r="D7123" t="s">
        <v>22</v>
      </c>
      <c r="E7123">
        <v>86.43</v>
      </c>
      <c r="F7123">
        <v>479</v>
      </c>
      <c r="G7123">
        <v>65</v>
      </c>
      <c r="H7123">
        <v>1</v>
      </c>
      <c r="I7123">
        <v>1</v>
      </c>
      <c r="J7123">
        <v>1434</v>
      </c>
      <c r="K7123">
        <v>1</v>
      </c>
      <c r="L7123">
        <v>1</v>
      </c>
      <c r="M7123">
        <v>479</v>
      </c>
      <c r="N7123" t="s">
        <v>18</v>
      </c>
      <c r="O7123">
        <v>0</v>
      </c>
      <c r="P7123">
        <v>2203</v>
      </c>
    </row>
    <row r="7124" spans="1:16" x14ac:dyDescent="0.25">
      <c r="A7124" t="s">
        <v>10704</v>
      </c>
      <c r="B7124">
        <v>3207</v>
      </c>
      <c r="C7124" s="3" t="str">
        <f>HYPERLINK("http://www.uniprot.org/uniprot/K7KLQ5","tr|K7KLQ5|K7KLQ5_SOYBN")</f>
        <v>tr|K7KLQ5|K7KLQ5_SOYBN</v>
      </c>
      <c r="D7124" t="s">
        <v>28</v>
      </c>
      <c r="E7124">
        <v>68.84</v>
      </c>
      <c r="F7124">
        <v>1101</v>
      </c>
      <c r="G7124">
        <v>343</v>
      </c>
      <c r="H7124">
        <v>33</v>
      </c>
      <c r="I7124">
        <v>1</v>
      </c>
      <c r="J7124">
        <v>3204</v>
      </c>
      <c r="K7124">
        <v>1</v>
      </c>
      <c r="L7124">
        <v>1</v>
      </c>
      <c r="M7124">
        <v>1085</v>
      </c>
      <c r="N7124" t="s">
        <v>18</v>
      </c>
      <c r="O7124">
        <v>0</v>
      </c>
      <c r="P7124">
        <v>3666</v>
      </c>
    </row>
    <row r="7125" spans="1:16" x14ac:dyDescent="0.25">
      <c r="A7125" t="s">
        <v>10705</v>
      </c>
      <c r="B7125">
        <v>2301</v>
      </c>
      <c r="C7125" s="3" t="str">
        <f>HYPERLINK("http://www.uniprot.org/uniprot/G7JC16","tr|G7JC16|G7JC16_MEDTR")</f>
        <v>tr|G7JC16|G7JC16_MEDTR</v>
      </c>
      <c r="D7125" t="s">
        <v>10706</v>
      </c>
      <c r="E7125">
        <v>85.37</v>
      </c>
      <c r="F7125">
        <v>766</v>
      </c>
      <c r="G7125">
        <v>112</v>
      </c>
      <c r="H7125">
        <v>0</v>
      </c>
      <c r="I7125">
        <v>1</v>
      </c>
      <c r="J7125">
        <v>2298</v>
      </c>
      <c r="K7125">
        <v>1</v>
      </c>
      <c r="L7125">
        <v>1</v>
      </c>
      <c r="M7125">
        <v>766</v>
      </c>
      <c r="N7125" t="s">
        <v>18</v>
      </c>
      <c r="O7125">
        <v>0</v>
      </c>
      <c r="P7125">
        <v>3300</v>
      </c>
    </row>
    <row r="7126" spans="1:16" x14ac:dyDescent="0.25">
      <c r="A7126" t="s">
        <v>10707</v>
      </c>
      <c r="B7126">
        <v>1512</v>
      </c>
      <c r="C7126" s="3" t="str">
        <f>HYPERLINK("http://www.uniprot.org/uniprot/G7IXK9","tr|G7IXK9|G7IXK9_MEDTR")</f>
        <v>tr|G7IXK9|G7IXK9_MEDTR</v>
      </c>
      <c r="D7126" t="s">
        <v>10708</v>
      </c>
      <c r="E7126">
        <v>61.95</v>
      </c>
      <c r="F7126">
        <v>531</v>
      </c>
      <c r="G7126">
        <v>202</v>
      </c>
      <c r="H7126">
        <v>28</v>
      </c>
      <c r="I7126">
        <v>1</v>
      </c>
      <c r="J7126">
        <v>1509</v>
      </c>
      <c r="K7126">
        <v>1</v>
      </c>
      <c r="L7126">
        <v>1</v>
      </c>
      <c r="M7126">
        <v>488</v>
      </c>
      <c r="N7126" t="s">
        <v>18</v>
      </c>
      <c r="O7126" s="1">
        <v>3.4335399999999998E-167</v>
      </c>
      <c r="P7126">
        <v>1531</v>
      </c>
    </row>
    <row r="7127" spans="1:16" x14ac:dyDescent="0.25">
      <c r="A7127" t="s">
        <v>10709</v>
      </c>
      <c r="B7127">
        <v>1194</v>
      </c>
      <c r="C7127" s="3" t="str">
        <f>HYPERLINK("http://www.uniprot.org/uniprot/G7L7G3","tr|G7L7G3|G7L7G3_MEDTR")</f>
        <v>tr|G7L7G3|G7L7G3_MEDTR</v>
      </c>
      <c r="D7127" t="s">
        <v>10710</v>
      </c>
      <c r="E7127">
        <v>75.36</v>
      </c>
      <c r="F7127">
        <v>406</v>
      </c>
      <c r="G7127">
        <v>100</v>
      </c>
      <c r="H7127">
        <v>9</v>
      </c>
      <c r="I7127">
        <v>1</v>
      </c>
      <c r="J7127">
        <v>1191</v>
      </c>
      <c r="K7127">
        <v>1</v>
      </c>
      <c r="L7127">
        <v>1</v>
      </c>
      <c r="M7127">
        <v>402</v>
      </c>
      <c r="N7127" t="s">
        <v>18</v>
      </c>
      <c r="O7127" s="1">
        <v>5.46611E-167</v>
      </c>
      <c r="P7127">
        <v>1528</v>
      </c>
    </row>
    <row r="7128" spans="1:16" x14ac:dyDescent="0.25">
      <c r="A7128" t="s">
        <v>10711</v>
      </c>
      <c r="B7128">
        <v>1290</v>
      </c>
      <c r="C7128" s="3" t="str">
        <f>HYPERLINK("http://www.uniprot.org/uniprot/D3KGD7","tr|D3KGD7|D3KGD7_GIAIC")</f>
        <v>tr|D3KGD7|D3KGD7_GIAIC</v>
      </c>
      <c r="D7128" t="s">
        <v>10712</v>
      </c>
      <c r="E7128">
        <v>32.82</v>
      </c>
      <c r="F7128">
        <v>198</v>
      </c>
      <c r="G7128">
        <v>133</v>
      </c>
      <c r="H7128">
        <v>1</v>
      </c>
      <c r="I7128">
        <v>661</v>
      </c>
      <c r="J7128">
        <v>1251</v>
      </c>
      <c r="K7128">
        <v>1</v>
      </c>
      <c r="L7128">
        <v>582</v>
      </c>
      <c r="M7128">
        <v>771</v>
      </c>
      <c r="N7128" t="s">
        <v>18</v>
      </c>
      <c r="O7128" s="1">
        <v>2.0728199999999999E-13</v>
      </c>
      <c r="P7128">
        <v>204</v>
      </c>
    </row>
    <row r="7129" spans="1:16" x14ac:dyDescent="0.25">
      <c r="A7129" t="s">
        <v>10713</v>
      </c>
      <c r="B7129">
        <v>687</v>
      </c>
      <c r="C7129" s="3" t="str">
        <f>HYPERLINK("http://www.uniprot.org/uniprot/I1LR34","tr|I1LR34|I1LR34_SOYBN")</f>
        <v>tr|I1LR34|I1LR34_SOYBN</v>
      </c>
      <c r="D7129" t="s">
        <v>28</v>
      </c>
      <c r="E7129">
        <v>60.43</v>
      </c>
      <c r="F7129">
        <v>230</v>
      </c>
      <c r="G7129">
        <v>91</v>
      </c>
      <c r="H7129">
        <v>5</v>
      </c>
      <c r="I7129">
        <v>1</v>
      </c>
      <c r="J7129">
        <v>675</v>
      </c>
      <c r="K7129">
        <v>1</v>
      </c>
      <c r="L7129">
        <v>1</v>
      </c>
      <c r="M7129">
        <v>225</v>
      </c>
      <c r="N7129" t="s">
        <v>18</v>
      </c>
      <c r="O7129" s="1">
        <v>2.2108100000000001E-57</v>
      </c>
      <c r="P7129">
        <v>579</v>
      </c>
    </row>
    <row r="7130" spans="1:16" x14ac:dyDescent="0.25">
      <c r="A7130" t="s">
        <v>10714</v>
      </c>
      <c r="B7130">
        <v>1032</v>
      </c>
      <c r="C7130" s="3" t="str">
        <f>HYPERLINK("http://www.uniprot.org/uniprot/A2Q2T1","tr|A2Q2T1|A2Q2T1_MEDTR")</f>
        <v>tr|A2Q2T1|A2Q2T1_MEDTR</v>
      </c>
      <c r="D7130" t="s">
        <v>337</v>
      </c>
      <c r="E7130">
        <v>63.68</v>
      </c>
      <c r="F7130">
        <v>190</v>
      </c>
      <c r="G7130">
        <v>69</v>
      </c>
      <c r="H7130">
        <v>18</v>
      </c>
      <c r="I7130">
        <v>406</v>
      </c>
      <c r="J7130">
        <v>921</v>
      </c>
      <c r="K7130">
        <v>1</v>
      </c>
      <c r="L7130">
        <v>138</v>
      </c>
      <c r="M7130">
        <v>327</v>
      </c>
      <c r="N7130" t="s">
        <v>18</v>
      </c>
      <c r="O7130" s="1">
        <v>7.4578900000000002E-58</v>
      </c>
      <c r="P7130">
        <v>586</v>
      </c>
    </row>
    <row r="7131" spans="1:16" x14ac:dyDescent="0.25">
      <c r="A7131" t="s">
        <v>10715</v>
      </c>
      <c r="B7131">
        <v>3282</v>
      </c>
      <c r="C7131" s="3" t="str">
        <f>HYPERLINK("http://www.uniprot.org/uniprot/I1MVV4","tr|I1MVV4|I1MVV4_SOYBN")</f>
        <v>tr|I1MVV4|I1MVV4_SOYBN</v>
      </c>
      <c r="D7131" t="s">
        <v>28</v>
      </c>
      <c r="E7131">
        <v>63.56</v>
      </c>
      <c r="F7131">
        <v>1106</v>
      </c>
      <c r="G7131">
        <v>403</v>
      </c>
      <c r="H7131">
        <v>36</v>
      </c>
      <c r="I7131">
        <v>1</v>
      </c>
      <c r="J7131">
        <v>3210</v>
      </c>
      <c r="K7131">
        <v>1</v>
      </c>
      <c r="L7131">
        <v>1</v>
      </c>
      <c r="M7131">
        <v>1101</v>
      </c>
      <c r="N7131" t="s">
        <v>18</v>
      </c>
      <c r="O7131">
        <v>0</v>
      </c>
      <c r="P7131">
        <v>3276</v>
      </c>
    </row>
    <row r="7132" spans="1:16" x14ac:dyDescent="0.25">
      <c r="A7132" t="s">
        <v>10716</v>
      </c>
      <c r="B7132">
        <v>1125</v>
      </c>
      <c r="C7132" s="3" t="str">
        <f>HYPERLINK("http://www.uniprot.org/uniprot/G7LER0","tr|G7LER0|G7LER0_MEDTR")</f>
        <v>tr|G7LER0|G7LER0_MEDTR</v>
      </c>
      <c r="D7132" t="s">
        <v>10645</v>
      </c>
      <c r="E7132">
        <v>84.07</v>
      </c>
      <c r="F7132">
        <v>383</v>
      </c>
      <c r="G7132">
        <v>61</v>
      </c>
      <c r="H7132">
        <v>10</v>
      </c>
      <c r="I7132">
        <v>4</v>
      </c>
      <c r="J7132">
        <v>1122</v>
      </c>
      <c r="K7132">
        <v>1</v>
      </c>
      <c r="L7132">
        <v>49</v>
      </c>
      <c r="M7132">
        <v>431</v>
      </c>
      <c r="N7132" t="s">
        <v>18</v>
      </c>
      <c r="O7132">
        <v>0</v>
      </c>
      <c r="P7132">
        <v>1647</v>
      </c>
    </row>
    <row r="7133" spans="1:16" x14ac:dyDescent="0.25">
      <c r="A7133" t="s">
        <v>10717</v>
      </c>
      <c r="B7133">
        <v>1710</v>
      </c>
      <c r="C7133" s="3" t="str">
        <f>HYPERLINK("http://www.uniprot.org/uniprot/G7KDN7","tr|G7KDN7|G7KDN7_MEDTR")</f>
        <v>tr|G7KDN7|G7KDN7_MEDTR</v>
      </c>
      <c r="D7133" t="s">
        <v>10718</v>
      </c>
      <c r="E7133">
        <v>67.19</v>
      </c>
      <c r="F7133">
        <v>567</v>
      </c>
      <c r="G7133">
        <v>186</v>
      </c>
      <c r="H7133">
        <v>0</v>
      </c>
      <c r="I7133">
        <v>1</v>
      </c>
      <c r="J7133">
        <v>1701</v>
      </c>
      <c r="K7133">
        <v>1</v>
      </c>
      <c r="L7133">
        <v>100</v>
      </c>
      <c r="M7133">
        <v>661</v>
      </c>
      <c r="N7133" t="s">
        <v>18</v>
      </c>
      <c r="O7133">
        <v>0</v>
      </c>
      <c r="P7133">
        <v>1954</v>
      </c>
    </row>
    <row r="7134" spans="1:16" x14ac:dyDescent="0.25">
      <c r="A7134" t="s">
        <v>10719</v>
      </c>
      <c r="B7134">
        <v>288</v>
      </c>
      <c r="C7134" s="3" t="str">
        <f>HYPERLINK("http://www.uniprot.org/uniprot/G7ZUR7","tr|G7ZUR7|G7ZUR7_MEDTR")</f>
        <v>tr|G7ZUR7|G7ZUR7_MEDTR</v>
      </c>
      <c r="D7134" t="s">
        <v>10720</v>
      </c>
      <c r="E7134">
        <v>89.09</v>
      </c>
      <c r="F7134">
        <v>55</v>
      </c>
      <c r="G7134">
        <v>6</v>
      </c>
      <c r="H7134">
        <v>0</v>
      </c>
      <c r="I7134">
        <v>79</v>
      </c>
      <c r="J7134">
        <v>243</v>
      </c>
      <c r="K7134">
        <v>1</v>
      </c>
      <c r="L7134">
        <v>41</v>
      </c>
      <c r="M7134">
        <v>95</v>
      </c>
      <c r="N7134" t="s">
        <v>18</v>
      </c>
      <c r="O7134" s="1">
        <v>2.0179599999999999E-22</v>
      </c>
      <c r="P7134">
        <v>247</v>
      </c>
    </row>
    <row r="7135" spans="1:16" x14ac:dyDescent="0.25">
      <c r="A7135" t="s">
        <v>10721</v>
      </c>
      <c r="B7135">
        <v>663</v>
      </c>
      <c r="C7135" s="3" t="str">
        <f>HYPERLINK("http://www.uniprot.org/uniprot/I1N067","tr|I1N067|I1N067_SOYBN")</f>
        <v>tr|I1N067|I1N067_SOYBN</v>
      </c>
      <c r="D7135" t="s">
        <v>28</v>
      </c>
      <c r="E7135">
        <v>85.45</v>
      </c>
      <c r="F7135">
        <v>220</v>
      </c>
      <c r="G7135">
        <v>32</v>
      </c>
      <c r="H7135">
        <v>0</v>
      </c>
      <c r="I7135">
        <v>1</v>
      </c>
      <c r="J7135">
        <v>660</v>
      </c>
      <c r="K7135">
        <v>1</v>
      </c>
      <c r="L7135">
        <v>1</v>
      </c>
      <c r="M7135">
        <v>220</v>
      </c>
      <c r="N7135" t="s">
        <v>18</v>
      </c>
      <c r="O7135" s="1">
        <v>1.1459800000000001E-100</v>
      </c>
      <c r="P7135">
        <v>952</v>
      </c>
    </row>
    <row r="7136" spans="1:16" x14ac:dyDescent="0.25">
      <c r="A7136" t="s">
        <v>10722</v>
      </c>
      <c r="B7136">
        <v>306</v>
      </c>
      <c r="C7136" s="3" t="str">
        <f>HYPERLINK("http://www.uniprot.org/uniprot/Q949K8","tr|Q949K8|Q949K8_CICAR")</f>
        <v>tr|Q949K8|Q949K8_CICAR</v>
      </c>
      <c r="D7136" t="s">
        <v>55</v>
      </c>
      <c r="E7136">
        <v>78.040000000000006</v>
      </c>
      <c r="F7136">
        <v>82</v>
      </c>
      <c r="G7136">
        <v>18</v>
      </c>
      <c r="H7136">
        <v>0</v>
      </c>
      <c r="I7136">
        <v>52</v>
      </c>
      <c r="J7136">
        <v>297</v>
      </c>
      <c r="K7136">
        <v>1</v>
      </c>
      <c r="L7136">
        <v>17</v>
      </c>
      <c r="M7136">
        <v>98</v>
      </c>
      <c r="N7136" t="s">
        <v>18</v>
      </c>
      <c r="O7136" s="1">
        <v>7.1175299999999997E-28</v>
      </c>
      <c r="P7136">
        <v>322</v>
      </c>
    </row>
    <row r="7137" spans="1:16" x14ac:dyDescent="0.25">
      <c r="A7137" t="s">
        <v>10723</v>
      </c>
      <c r="B7137">
        <v>1356</v>
      </c>
      <c r="C7137" s="3" t="str">
        <f>HYPERLINK("http://www.uniprot.org/uniprot/G7JZC9","tr|G7JZC9|G7JZC9_MEDTR")</f>
        <v>tr|G7JZC9|G7JZC9_MEDTR</v>
      </c>
      <c r="D7137" t="s">
        <v>10724</v>
      </c>
      <c r="E7137">
        <v>87.5</v>
      </c>
      <c r="F7137">
        <v>440</v>
      </c>
      <c r="G7137">
        <v>55</v>
      </c>
      <c r="H7137">
        <v>2</v>
      </c>
      <c r="I7137">
        <v>1</v>
      </c>
      <c r="J7137">
        <v>1314</v>
      </c>
      <c r="K7137">
        <v>1</v>
      </c>
      <c r="L7137">
        <v>1</v>
      </c>
      <c r="M7137">
        <v>440</v>
      </c>
      <c r="N7137" t="s">
        <v>18</v>
      </c>
      <c r="O7137">
        <v>0</v>
      </c>
      <c r="P7137">
        <v>1929</v>
      </c>
    </row>
    <row r="7138" spans="1:16" x14ac:dyDescent="0.25">
      <c r="A7138" t="s">
        <v>10725</v>
      </c>
      <c r="B7138">
        <v>2763</v>
      </c>
      <c r="C7138" s="3" t="str">
        <f>HYPERLINK("http://www.uniprot.org/uniprot/A2Q4Q1","tr|A2Q4Q1|A2Q4Q1_MEDTR")</f>
        <v>tr|A2Q4Q1|A2Q4Q1_MEDTR</v>
      </c>
      <c r="D7138" t="s">
        <v>10726</v>
      </c>
      <c r="E7138">
        <v>73.569999999999993</v>
      </c>
      <c r="F7138">
        <v>927</v>
      </c>
      <c r="G7138">
        <v>245</v>
      </c>
      <c r="H7138">
        <v>7</v>
      </c>
      <c r="I7138">
        <v>1</v>
      </c>
      <c r="J7138">
        <v>2760</v>
      </c>
      <c r="K7138">
        <v>1</v>
      </c>
      <c r="L7138">
        <v>1</v>
      </c>
      <c r="M7138">
        <v>890</v>
      </c>
      <c r="N7138" t="s">
        <v>18</v>
      </c>
      <c r="O7138">
        <v>0</v>
      </c>
      <c r="P7138">
        <v>3296</v>
      </c>
    </row>
    <row r="7139" spans="1:16" x14ac:dyDescent="0.25">
      <c r="A7139" t="s">
        <v>10727</v>
      </c>
      <c r="B7139">
        <v>1566</v>
      </c>
      <c r="C7139" s="3" t="str">
        <f>HYPERLINK("http://www.uniprot.org/uniprot/A2Q643","tr|A2Q643|A2Q643_MEDTR")</f>
        <v>tr|A2Q643|A2Q643_MEDTR</v>
      </c>
      <c r="D7139" t="s">
        <v>10657</v>
      </c>
      <c r="E7139">
        <v>84.89</v>
      </c>
      <c r="F7139">
        <v>523</v>
      </c>
      <c r="G7139">
        <v>79</v>
      </c>
      <c r="H7139">
        <v>4</v>
      </c>
      <c r="I7139">
        <v>7</v>
      </c>
      <c r="J7139">
        <v>1563</v>
      </c>
      <c r="K7139">
        <v>1</v>
      </c>
      <c r="L7139">
        <v>6</v>
      </c>
      <c r="M7139">
        <v>527</v>
      </c>
      <c r="N7139" t="s">
        <v>18</v>
      </c>
      <c r="O7139">
        <v>0</v>
      </c>
      <c r="P7139">
        <v>2341</v>
      </c>
    </row>
    <row r="7140" spans="1:16" x14ac:dyDescent="0.25">
      <c r="A7140" t="s">
        <v>10728</v>
      </c>
      <c r="B7140">
        <v>195</v>
      </c>
      <c r="C7140" s="3" t="str">
        <f>HYPERLINK("http://www.uniprot.org/uniprot/M4EFR8","tr|M4EFR8|M4EFR8_BRARP")</f>
        <v>tr|M4EFR8|M4EFR8_BRARP</v>
      </c>
      <c r="D7140" t="s">
        <v>10729</v>
      </c>
      <c r="E7140">
        <v>83.92</v>
      </c>
      <c r="F7140">
        <v>56</v>
      </c>
      <c r="G7140">
        <v>9</v>
      </c>
      <c r="H7140">
        <v>0</v>
      </c>
      <c r="I7140">
        <v>1</v>
      </c>
      <c r="J7140">
        <v>168</v>
      </c>
      <c r="K7140">
        <v>1</v>
      </c>
      <c r="L7140">
        <v>167</v>
      </c>
      <c r="M7140">
        <v>222</v>
      </c>
      <c r="N7140" t="s">
        <v>18</v>
      </c>
      <c r="O7140" s="1">
        <v>1.02117E-18</v>
      </c>
      <c r="P7140">
        <v>243</v>
      </c>
    </row>
    <row r="7141" spans="1:16" x14ac:dyDescent="0.25">
      <c r="A7141" t="s">
        <v>10730</v>
      </c>
      <c r="B7141">
        <v>945</v>
      </c>
      <c r="C7141" s="3" t="str">
        <f>HYPERLINK("http://www.uniprot.org/uniprot/I3T4F6","tr|I3T4F6|I3T4F6_LOTJA")</f>
        <v>tr|I3T4F6|I3T4F6_LOTJA</v>
      </c>
      <c r="D7141" t="s">
        <v>93</v>
      </c>
      <c r="E7141">
        <v>87.17</v>
      </c>
      <c r="F7141">
        <v>273</v>
      </c>
      <c r="G7141">
        <v>35</v>
      </c>
      <c r="H7141">
        <v>0</v>
      </c>
      <c r="I7141">
        <v>88</v>
      </c>
      <c r="J7141">
        <v>906</v>
      </c>
      <c r="K7141">
        <v>1</v>
      </c>
      <c r="L7141">
        <v>38</v>
      </c>
      <c r="M7141">
        <v>310</v>
      </c>
      <c r="N7141" t="s">
        <v>18</v>
      </c>
      <c r="O7141" s="1">
        <v>2.4745500000000002E-134</v>
      </c>
      <c r="P7141">
        <v>1245</v>
      </c>
    </row>
    <row r="7142" spans="1:16" x14ac:dyDescent="0.25">
      <c r="A7142" t="s">
        <v>10731</v>
      </c>
      <c r="B7142">
        <v>237</v>
      </c>
      <c r="C7142" s="3" t="str">
        <f>HYPERLINK("http://www.uniprot.org/uniprot/Q949L5","tr|Q949L5|Q949L5_CICAR")</f>
        <v>tr|Q949L5|Q949L5_CICAR</v>
      </c>
      <c r="D7142" t="s">
        <v>55</v>
      </c>
      <c r="E7142">
        <v>76.92</v>
      </c>
      <c r="F7142">
        <v>78</v>
      </c>
      <c r="G7142">
        <v>18</v>
      </c>
      <c r="H7142">
        <v>0</v>
      </c>
      <c r="I7142">
        <v>1</v>
      </c>
      <c r="J7142">
        <v>234</v>
      </c>
      <c r="K7142">
        <v>1</v>
      </c>
      <c r="L7142">
        <v>1</v>
      </c>
      <c r="M7142">
        <v>78</v>
      </c>
      <c r="N7142" t="s">
        <v>18</v>
      </c>
      <c r="O7142" s="1">
        <v>7.21259E-25</v>
      </c>
      <c r="P7142">
        <v>296</v>
      </c>
    </row>
    <row r="7143" spans="1:16" x14ac:dyDescent="0.25">
      <c r="A7143" t="s">
        <v>10732</v>
      </c>
      <c r="B7143">
        <v>1173</v>
      </c>
      <c r="C7143" s="3" t="str">
        <f>HYPERLINK("http://www.uniprot.org/uniprot/C7FDI5","tr|C7FDI5|C7FDI5_SOYBN")</f>
        <v>tr|C7FDI5|C7FDI5_SOYBN</v>
      </c>
      <c r="D7143" t="s">
        <v>717</v>
      </c>
      <c r="E7143">
        <v>50.26</v>
      </c>
      <c r="F7143">
        <v>372</v>
      </c>
      <c r="G7143">
        <v>185</v>
      </c>
      <c r="H7143">
        <v>4</v>
      </c>
      <c r="I7143">
        <v>1</v>
      </c>
      <c r="J7143">
        <v>1104</v>
      </c>
      <c r="K7143">
        <v>1</v>
      </c>
      <c r="L7143">
        <v>694</v>
      </c>
      <c r="M7143">
        <v>1060</v>
      </c>
      <c r="N7143" t="s">
        <v>18</v>
      </c>
      <c r="O7143" s="1">
        <v>5.4667399999999996E-103</v>
      </c>
      <c r="P7143">
        <v>976</v>
      </c>
    </row>
    <row r="7144" spans="1:16" x14ac:dyDescent="0.25">
      <c r="A7144" t="s">
        <v>10733</v>
      </c>
      <c r="B7144">
        <v>1173</v>
      </c>
      <c r="C7144" s="3" t="str">
        <f>HYPERLINK("http://www.uniprot.org/uniprot/E6NU21","tr|E6NU21|E6NU21_9ROSI")</f>
        <v>tr|E6NU21|E6NU21_9ROSI</v>
      </c>
      <c r="D7144" t="s">
        <v>10734</v>
      </c>
      <c r="E7144">
        <v>67.2</v>
      </c>
      <c r="F7144">
        <v>369</v>
      </c>
      <c r="G7144">
        <v>121</v>
      </c>
      <c r="H7144">
        <v>5</v>
      </c>
      <c r="I7144">
        <v>1</v>
      </c>
      <c r="J7144">
        <v>1092</v>
      </c>
      <c r="K7144">
        <v>1</v>
      </c>
      <c r="L7144">
        <v>1</v>
      </c>
      <c r="M7144">
        <v>357</v>
      </c>
      <c r="N7144" t="s">
        <v>18</v>
      </c>
      <c r="O7144" s="1">
        <v>3.1753099999999999E-135</v>
      </c>
      <c r="P7144">
        <v>1254</v>
      </c>
    </row>
    <row r="7145" spans="1:16" x14ac:dyDescent="0.25">
      <c r="A7145" t="s">
        <v>10735</v>
      </c>
      <c r="B7145">
        <v>648</v>
      </c>
      <c r="C7145" s="3" t="str">
        <f>HYPERLINK("http://www.uniprot.org/uniprot/I3SW10","tr|I3SW10|I3SW10_MEDTR")</f>
        <v>tr|I3SW10|I3SW10_MEDTR</v>
      </c>
      <c r="D7145" t="s">
        <v>22</v>
      </c>
      <c r="E7145">
        <v>87.55</v>
      </c>
      <c r="F7145">
        <v>217</v>
      </c>
      <c r="G7145">
        <v>27</v>
      </c>
      <c r="H7145">
        <v>2</v>
      </c>
      <c r="I7145">
        <v>1</v>
      </c>
      <c r="J7145">
        <v>645</v>
      </c>
      <c r="K7145">
        <v>1</v>
      </c>
      <c r="L7145">
        <v>1</v>
      </c>
      <c r="M7145">
        <v>217</v>
      </c>
      <c r="N7145" t="s">
        <v>18</v>
      </c>
      <c r="O7145" s="1">
        <v>1.7166400000000001E-98</v>
      </c>
      <c r="P7145">
        <v>933</v>
      </c>
    </row>
    <row r="7146" spans="1:16" x14ac:dyDescent="0.25">
      <c r="A7146" t="s">
        <v>10736</v>
      </c>
      <c r="B7146">
        <v>2823</v>
      </c>
      <c r="C7146" s="3" t="str">
        <f>HYPERLINK("http://www.uniprot.org/uniprot/G7I9F3","tr|G7I9F3|G7I9F3_MEDTR")</f>
        <v>tr|G7I9F3|G7I9F3_MEDTR</v>
      </c>
      <c r="D7146" t="s">
        <v>10737</v>
      </c>
      <c r="E7146">
        <v>71.97</v>
      </c>
      <c r="F7146">
        <v>999</v>
      </c>
      <c r="G7146">
        <v>280</v>
      </c>
      <c r="H7146">
        <v>61</v>
      </c>
      <c r="I7146">
        <v>1</v>
      </c>
      <c r="J7146">
        <v>2814</v>
      </c>
      <c r="K7146">
        <v>1</v>
      </c>
      <c r="L7146">
        <v>1</v>
      </c>
      <c r="M7146">
        <v>969</v>
      </c>
      <c r="N7146" t="s">
        <v>18</v>
      </c>
      <c r="O7146">
        <v>0</v>
      </c>
      <c r="P7146">
        <v>3423</v>
      </c>
    </row>
    <row r="7147" spans="1:16" x14ac:dyDescent="0.25">
      <c r="A7147" t="s">
        <v>10738</v>
      </c>
      <c r="B7147">
        <v>321</v>
      </c>
      <c r="C7147" s="3" t="str">
        <f>HYPERLINK("http://www.uniprot.org/uniprot/I3S412","tr|I3S412|I3S412_MEDTR")</f>
        <v>tr|I3S412|I3S412_MEDTR</v>
      </c>
      <c r="D7147" t="s">
        <v>386</v>
      </c>
      <c r="E7147">
        <v>93.2</v>
      </c>
      <c r="F7147">
        <v>103</v>
      </c>
      <c r="G7147">
        <v>7</v>
      </c>
      <c r="H7147">
        <v>0</v>
      </c>
      <c r="I7147">
        <v>1</v>
      </c>
      <c r="J7147">
        <v>309</v>
      </c>
      <c r="K7147">
        <v>1</v>
      </c>
      <c r="L7147">
        <v>1</v>
      </c>
      <c r="M7147">
        <v>103</v>
      </c>
      <c r="N7147" t="s">
        <v>18</v>
      </c>
      <c r="O7147" s="1">
        <v>1.7059E-50</v>
      </c>
      <c r="P7147">
        <v>517</v>
      </c>
    </row>
    <row r="7148" spans="1:16" x14ac:dyDescent="0.25">
      <c r="A7148" t="s">
        <v>10739</v>
      </c>
      <c r="B7148">
        <v>882</v>
      </c>
      <c r="C7148" s="3" t="str">
        <f>HYPERLINK("http://www.uniprot.org/uniprot/G7LCH7","tr|G7LCH7|G7LCH7_MEDTR")</f>
        <v>tr|G7LCH7|G7LCH7_MEDTR</v>
      </c>
      <c r="D7148" t="s">
        <v>903</v>
      </c>
      <c r="E7148">
        <v>64.75</v>
      </c>
      <c r="F7148">
        <v>244</v>
      </c>
      <c r="G7148">
        <v>86</v>
      </c>
      <c r="H7148">
        <v>1</v>
      </c>
      <c r="I7148">
        <v>145</v>
      </c>
      <c r="J7148">
        <v>873</v>
      </c>
      <c r="K7148">
        <v>1</v>
      </c>
      <c r="L7148">
        <v>147</v>
      </c>
      <c r="M7148">
        <v>369</v>
      </c>
      <c r="N7148" t="s">
        <v>18</v>
      </c>
      <c r="O7148" s="1">
        <v>1.6514200000000001E-81</v>
      </c>
      <c r="P7148">
        <v>789</v>
      </c>
    </row>
    <row r="7149" spans="1:16" x14ac:dyDescent="0.25">
      <c r="A7149" t="s">
        <v>10740</v>
      </c>
      <c r="B7149">
        <v>948</v>
      </c>
      <c r="C7149" s="3" t="str">
        <f>HYPERLINK("http://www.uniprot.org/uniprot/P93323","tr|P93323|P93323_MEDSA")</f>
        <v>tr|P93323|P93323_MEDSA</v>
      </c>
      <c r="D7149" t="s">
        <v>10741</v>
      </c>
      <c r="E7149">
        <v>93.35</v>
      </c>
      <c r="F7149">
        <v>316</v>
      </c>
      <c r="G7149">
        <v>21</v>
      </c>
      <c r="H7149">
        <v>1</v>
      </c>
      <c r="I7149">
        <v>1</v>
      </c>
      <c r="J7149">
        <v>945</v>
      </c>
      <c r="K7149">
        <v>1</v>
      </c>
      <c r="L7149">
        <v>1</v>
      </c>
      <c r="M7149">
        <v>316</v>
      </c>
      <c r="N7149" t="s">
        <v>18</v>
      </c>
      <c r="O7149" s="1">
        <v>6.9337499999999998E-169</v>
      </c>
      <c r="P7149">
        <v>1543</v>
      </c>
    </row>
    <row r="7150" spans="1:16" x14ac:dyDescent="0.25">
      <c r="A7150" t="s">
        <v>10742</v>
      </c>
      <c r="B7150">
        <v>1446</v>
      </c>
      <c r="C7150" s="3" t="str">
        <f>HYPERLINK("http://www.uniprot.org/uniprot/G7J9R1","tr|G7J9R1|G7J9R1_MEDTR")</f>
        <v>tr|G7J9R1|G7J9R1_MEDTR</v>
      </c>
      <c r="D7150" t="s">
        <v>10743</v>
      </c>
      <c r="E7150">
        <v>93.55</v>
      </c>
      <c r="F7150">
        <v>481</v>
      </c>
      <c r="G7150">
        <v>31</v>
      </c>
      <c r="H7150">
        <v>2</v>
      </c>
      <c r="I7150">
        <v>7</v>
      </c>
      <c r="J7150">
        <v>1443</v>
      </c>
      <c r="K7150">
        <v>1</v>
      </c>
      <c r="L7150">
        <v>4</v>
      </c>
      <c r="M7150">
        <v>484</v>
      </c>
      <c r="N7150" t="s">
        <v>18</v>
      </c>
      <c r="O7150">
        <v>0</v>
      </c>
      <c r="P7150">
        <v>2278</v>
      </c>
    </row>
    <row r="7151" spans="1:16" x14ac:dyDescent="0.25">
      <c r="A7151" t="s">
        <v>10744</v>
      </c>
      <c r="B7151">
        <v>1185</v>
      </c>
      <c r="C7151" s="3" t="str">
        <f>HYPERLINK("http://www.uniprot.org/uniprot/I1MYG9","tr|I1MYG9|I1MYG9_SOYBN")</f>
        <v>tr|I1MYG9|I1MYG9_SOYBN</v>
      </c>
      <c r="D7151" t="s">
        <v>28</v>
      </c>
      <c r="E7151">
        <v>75.260000000000005</v>
      </c>
      <c r="F7151">
        <v>372</v>
      </c>
      <c r="G7151">
        <v>92</v>
      </c>
      <c r="H7151">
        <v>10</v>
      </c>
      <c r="I7151">
        <v>97</v>
      </c>
      <c r="J7151">
        <v>1182</v>
      </c>
      <c r="K7151">
        <v>1</v>
      </c>
      <c r="L7151">
        <v>20</v>
      </c>
      <c r="M7151">
        <v>391</v>
      </c>
      <c r="N7151" t="s">
        <v>18</v>
      </c>
      <c r="O7151" s="1">
        <v>5.6146400000000001E-148</v>
      </c>
      <c r="P7151">
        <v>1364</v>
      </c>
    </row>
    <row r="7152" spans="1:16" x14ac:dyDescent="0.25">
      <c r="A7152" t="s">
        <v>10745</v>
      </c>
      <c r="B7152">
        <v>1287</v>
      </c>
      <c r="C7152" s="3" t="str">
        <f>HYPERLINK("http://www.uniprot.org/uniprot/G7IXK7","tr|G7IXK7|G7IXK7_MEDTR")</f>
        <v>tr|G7IXK7|G7IXK7_MEDTR</v>
      </c>
      <c r="D7152" t="s">
        <v>10746</v>
      </c>
      <c r="E7152">
        <v>93.13</v>
      </c>
      <c r="F7152">
        <v>408</v>
      </c>
      <c r="G7152">
        <v>28</v>
      </c>
      <c r="H7152">
        <v>0</v>
      </c>
      <c r="I7152">
        <v>58</v>
      </c>
      <c r="J7152">
        <v>1281</v>
      </c>
      <c r="K7152">
        <v>1</v>
      </c>
      <c r="L7152">
        <v>19</v>
      </c>
      <c r="M7152">
        <v>426</v>
      </c>
      <c r="N7152" t="s">
        <v>18</v>
      </c>
      <c r="O7152">
        <v>0</v>
      </c>
      <c r="P7152">
        <v>2123</v>
      </c>
    </row>
    <row r="7153" spans="1:16" x14ac:dyDescent="0.25">
      <c r="A7153" t="s">
        <v>10747</v>
      </c>
      <c r="B7153">
        <v>990</v>
      </c>
      <c r="C7153" s="3" t="str">
        <f>HYPERLINK("http://www.uniprot.org/uniprot/G7L7G7","tr|G7L7G7|G7L7G7_MEDTR")</f>
        <v>tr|G7L7G7|G7L7G7_MEDTR</v>
      </c>
      <c r="D7153" t="s">
        <v>10748</v>
      </c>
      <c r="E7153">
        <v>82.87</v>
      </c>
      <c r="F7153">
        <v>327</v>
      </c>
      <c r="G7153">
        <v>56</v>
      </c>
      <c r="H7153">
        <v>0</v>
      </c>
      <c r="I7153">
        <v>1</v>
      </c>
      <c r="J7153">
        <v>981</v>
      </c>
      <c r="K7153">
        <v>1</v>
      </c>
      <c r="L7153">
        <v>1</v>
      </c>
      <c r="M7153">
        <v>327</v>
      </c>
      <c r="N7153" t="s">
        <v>18</v>
      </c>
      <c r="O7153" s="1">
        <v>7.4350600000000004E-161</v>
      </c>
      <c r="P7153">
        <v>1474</v>
      </c>
    </row>
    <row r="7154" spans="1:16" x14ac:dyDescent="0.25">
      <c r="A7154" t="s">
        <v>10749</v>
      </c>
      <c r="B7154">
        <v>1029</v>
      </c>
      <c r="C7154" s="3" t="str">
        <f>HYPERLINK("http://www.uniprot.org/uniprot/I1LFZ7","tr|I1LFZ7|I1LFZ7_SOYBN")</f>
        <v>tr|I1LFZ7|I1LFZ7_SOYBN</v>
      </c>
      <c r="D7154" t="s">
        <v>117</v>
      </c>
      <c r="E7154">
        <v>76.599999999999994</v>
      </c>
      <c r="F7154">
        <v>342</v>
      </c>
      <c r="G7154">
        <v>80</v>
      </c>
      <c r="H7154">
        <v>0</v>
      </c>
      <c r="I7154">
        <v>1</v>
      </c>
      <c r="J7154">
        <v>1026</v>
      </c>
      <c r="K7154">
        <v>1</v>
      </c>
      <c r="L7154">
        <v>1</v>
      </c>
      <c r="M7154">
        <v>337</v>
      </c>
      <c r="N7154" t="s">
        <v>18</v>
      </c>
      <c r="O7154" s="1">
        <v>1.32128E-139</v>
      </c>
      <c r="P7154">
        <v>1291</v>
      </c>
    </row>
    <row r="7155" spans="1:16" x14ac:dyDescent="0.25">
      <c r="A7155" t="s">
        <v>10750</v>
      </c>
      <c r="B7155">
        <v>372</v>
      </c>
      <c r="C7155" s="3" t="str">
        <f>HYPERLINK("http://www.uniprot.org/uniprot/C6SW56","tr|C6SW56|C6SW56_SOYBN")</f>
        <v>tr|C6SW56|C6SW56_SOYBN</v>
      </c>
      <c r="D7155" t="s">
        <v>210</v>
      </c>
      <c r="E7155">
        <v>94.3</v>
      </c>
      <c r="F7155">
        <v>123</v>
      </c>
      <c r="G7155">
        <v>7</v>
      </c>
      <c r="H7155">
        <v>0</v>
      </c>
      <c r="I7155">
        <v>1</v>
      </c>
      <c r="J7155">
        <v>369</v>
      </c>
      <c r="K7155">
        <v>1</v>
      </c>
      <c r="L7155">
        <v>1</v>
      </c>
      <c r="M7155">
        <v>123</v>
      </c>
      <c r="N7155" t="s">
        <v>18</v>
      </c>
      <c r="O7155" s="1">
        <v>4.3212300000000002E-57</v>
      </c>
      <c r="P7155">
        <v>574</v>
      </c>
    </row>
    <row r="7156" spans="1:16" x14ac:dyDescent="0.25">
      <c r="A7156" t="s">
        <v>10751</v>
      </c>
      <c r="B7156">
        <v>1611</v>
      </c>
      <c r="C7156" s="3" t="str">
        <f>HYPERLINK("http://www.uniprot.org/uniprot/G7JDL2","tr|G7JDL2|G7JDL2_MEDTR")</f>
        <v>tr|G7JDL2|G7JDL2_MEDTR</v>
      </c>
      <c r="D7156" t="s">
        <v>10752</v>
      </c>
      <c r="E7156">
        <v>79.430000000000007</v>
      </c>
      <c r="F7156">
        <v>535</v>
      </c>
      <c r="G7156">
        <v>110</v>
      </c>
      <c r="H7156">
        <v>0</v>
      </c>
      <c r="I7156">
        <v>1</v>
      </c>
      <c r="J7156">
        <v>1605</v>
      </c>
      <c r="K7156">
        <v>1</v>
      </c>
      <c r="L7156">
        <v>1</v>
      </c>
      <c r="M7156">
        <v>535</v>
      </c>
      <c r="N7156" t="s">
        <v>18</v>
      </c>
      <c r="O7156">
        <v>0</v>
      </c>
      <c r="P7156">
        <v>2326</v>
      </c>
    </row>
    <row r="7157" spans="1:16" x14ac:dyDescent="0.25">
      <c r="A7157" t="s">
        <v>10753</v>
      </c>
      <c r="B7157">
        <v>1134</v>
      </c>
      <c r="C7157" s="3" t="str">
        <f>HYPERLINK("http://www.uniprot.org/uniprot/K7MM33","tr|K7MM33|K7MM33_SOYBN")</f>
        <v>tr|K7MM33|K7MM33_SOYBN</v>
      </c>
      <c r="D7157" t="s">
        <v>28</v>
      </c>
      <c r="E7157">
        <v>76.959999999999994</v>
      </c>
      <c r="F7157">
        <v>356</v>
      </c>
      <c r="G7157">
        <v>82</v>
      </c>
      <c r="H7157">
        <v>7</v>
      </c>
      <c r="I7157">
        <v>85</v>
      </c>
      <c r="J7157">
        <v>1131</v>
      </c>
      <c r="K7157">
        <v>1</v>
      </c>
      <c r="L7157">
        <v>29</v>
      </c>
      <c r="M7157">
        <v>384</v>
      </c>
      <c r="N7157" t="s">
        <v>18</v>
      </c>
      <c r="O7157" s="1">
        <v>3.08929E-156</v>
      </c>
      <c r="P7157">
        <v>1435</v>
      </c>
    </row>
    <row r="7158" spans="1:16" x14ac:dyDescent="0.25">
      <c r="A7158" t="s">
        <v>10754</v>
      </c>
      <c r="B7158">
        <v>372</v>
      </c>
      <c r="C7158" s="3" t="str">
        <f>HYPERLINK("http://www.uniprot.org/uniprot/G7LEQ9","tr|G7LEQ9|G7LEQ9_MEDTR")</f>
        <v>tr|G7LEQ9|G7LEQ9_MEDTR</v>
      </c>
      <c r="D7158" t="s">
        <v>10755</v>
      </c>
      <c r="E7158">
        <v>63.01</v>
      </c>
      <c r="F7158">
        <v>146</v>
      </c>
      <c r="G7158">
        <v>54</v>
      </c>
      <c r="H7158">
        <v>23</v>
      </c>
      <c r="I7158">
        <v>1</v>
      </c>
      <c r="J7158">
        <v>369</v>
      </c>
      <c r="K7158">
        <v>1</v>
      </c>
      <c r="L7158">
        <v>184</v>
      </c>
      <c r="M7158">
        <v>329</v>
      </c>
      <c r="N7158" t="s">
        <v>18</v>
      </c>
      <c r="O7158" s="1">
        <v>1.54049E-46</v>
      </c>
      <c r="P7158">
        <v>483</v>
      </c>
    </row>
    <row r="7159" spans="1:16" x14ac:dyDescent="0.25">
      <c r="A7159" t="s">
        <v>10756</v>
      </c>
      <c r="B7159">
        <v>954</v>
      </c>
      <c r="C7159" s="3" t="str">
        <f>HYPERLINK("http://www.uniprot.org/uniprot/B6TNK2","tr|B6TNK2|B6TNK2_MAIZE")</f>
        <v>tr|B6TNK2|B6TNK2_MAIZE</v>
      </c>
      <c r="D7159" t="s">
        <v>10757</v>
      </c>
      <c r="E7159">
        <v>51.59</v>
      </c>
      <c r="F7159">
        <v>345</v>
      </c>
      <c r="G7159">
        <v>167</v>
      </c>
      <c r="H7159">
        <v>49</v>
      </c>
      <c r="I7159">
        <v>25</v>
      </c>
      <c r="J7159">
        <v>912</v>
      </c>
      <c r="K7159">
        <v>1</v>
      </c>
      <c r="L7159">
        <v>1</v>
      </c>
      <c r="M7159">
        <v>345</v>
      </c>
      <c r="N7159" t="s">
        <v>18</v>
      </c>
      <c r="O7159" s="1">
        <v>4.9719199999999998E-90</v>
      </c>
      <c r="P7159">
        <v>863</v>
      </c>
    </row>
    <row r="7160" spans="1:16" x14ac:dyDescent="0.25">
      <c r="A7160" t="s">
        <v>10758</v>
      </c>
      <c r="B7160">
        <v>1833</v>
      </c>
      <c r="C7160" s="3" t="str">
        <f>HYPERLINK("http://www.uniprot.org/uniprot/G7KDN8","tr|G7KDN8|G7KDN8_MEDTR")</f>
        <v>tr|G7KDN8|G7KDN8_MEDTR</v>
      </c>
      <c r="D7160" t="s">
        <v>10759</v>
      </c>
      <c r="E7160">
        <v>78.31</v>
      </c>
      <c r="F7160">
        <v>618</v>
      </c>
      <c r="G7160">
        <v>134</v>
      </c>
      <c r="H7160">
        <v>8</v>
      </c>
      <c r="I7160">
        <v>1</v>
      </c>
      <c r="J7160">
        <v>1830</v>
      </c>
      <c r="K7160">
        <v>1</v>
      </c>
      <c r="L7160">
        <v>19</v>
      </c>
      <c r="M7160">
        <v>630</v>
      </c>
      <c r="N7160" t="s">
        <v>18</v>
      </c>
      <c r="O7160">
        <v>0</v>
      </c>
      <c r="P7160">
        <v>2625</v>
      </c>
    </row>
    <row r="7161" spans="1:16" x14ac:dyDescent="0.25">
      <c r="A7161" t="s">
        <v>10760</v>
      </c>
      <c r="B7161">
        <v>981</v>
      </c>
      <c r="C7161" s="3" t="str">
        <f>HYPERLINK("http://www.uniprot.org/uniprot/G7J4C6","tr|G7J4C6|G7J4C6_MEDTR")</f>
        <v>tr|G7J4C6|G7J4C6_MEDTR</v>
      </c>
      <c r="D7161" t="s">
        <v>3005</v>
      </c>
      <c r="E7161">
        <v>48.75</v>
      </c>
      <c r="F7161">
        <v>400</v>
      </c>
      <c r="G7161">
        <v>205</v>
      </c>
      <c r="H7161">
        <v>77</v>
      </c>
      <c r="I7161">
        <v>1</v>
      </c>
      <c r="J7161">
        <v>969</v>
      </c>
      <c r="K7161">
        <v>1</v>
      </c>
      <c r="L7161">
        <v>1</v>
      </c>
      <c r="M7161">
        <v>399</v>
      </c>
      <c r="N7161" t="s">
        <v>18</v>
      </c>
      <c r="O7161" s="1">
        <v>6.6167E-85</v>
      </c>
      <c r="P7161">
        <v>819</v>
      </c>
    </row>
    <row r="7162" spans="1:16" x14ac:dyDescent="0.25">
      <c r="A7162" t="s">
        <v>10761</v>
      </c>
      <c r="B7162">
        <v>465</v>
      </c>
      <c r="C7162" s="3" t="str">
        <f>HYPERLINK("http://www.uniprot.org/uniprot/G7JWR5","tr|G7JWR5|G7JWR5_MEDTR")</f>
        <v>tr|G7JWR5|G7JWR5_MEDTR</v>
      </c>
      <c r="D7162" t="s">
        <v>4803</v>
      </c>
      <c r="E7162">
        <v>63.63</v>
      </c>
      <c r="F7162">
        <v>110</v>
      </c>
      <c r="G7162">
        <v>40</v>
      </c>
      <c r="H7162">
        <v>2</v>
      </c>
      <c r="I7162">
        <v>1</v>
      </c>
      <c r="J7162">
        <v>324</v>
      </c>
      <c r="K7162">
        <v>1</v>
      </c>
      <c r="L7162">
        <v>320</v>
      </c>
      <c r="M7162">
        <v>429</v>
      </c>
      <c r="N7162" t="s">
        <v>18</v>
      </c>
      <c r="O7162" s="1">
        <v>4.1337900000000001E-36</v>
      </c>
      <c r="P7162">
        <v>393</v>
      </c>
    </row>
    <row r="7163" spans="1:16" x14ac:dyDescent="0.25">
      <c r="A7163" t="s">
        <v>10762</v>
      </c>
      <c r="B7163">
        <v>807</v>
      </c>
      <c r="C7163" s="3" t="str">
        <f>HYPERLINK("http://www.uniprot.org/uniprot/I3SCD5","tr|I3SCD5|I3SCD5_MEDTR")</f>
        <v>tr|I3SCD5|I3SCD5_MEDTR</v>
      </c>
      <c r="D7163" t="s">
        <v>22</v>
      </c>
      <c r="E7163">
        <v>92.85</v>
      </c>
      <c r="F7163">
        <v>196</v>
      </c>
      <c r="G7163">
        <v>14</v>
      </c>
      <c r="H7163">
        <v>0</v>
      </c>
      <c r="I7163">
        <v>217</v>
      </c>
      <c r="J7163">
        <v>804</v>
      </c>
      <c r="K7163">
        <v>1</v>
      </c>
      <c r="L7163">
        <v>60</v>
      </c>
      <c r="M7163">
        <v>255</v>
      </c>
      <c r="N7163" t="s">
        <v>18</v>
      </c>
      <c r="O7163" s="1">
        <v>3.41256E-104</v>
      </c>
      <c r="P7163">
        <v>984</v>
      </c>
    </row>
    <row r="7164" spans="1:16" x14ac:dyDescent="0.25">
      <c r="A7164" t="s">
        <v>10763</v>
      </c>
      <c r="B7164">
        <v>906</v>
      </c>
      <c r="C7164" s="3" t="str">
        <f>HYPERLINK("http://www.uniprot.org/uniprot/A5AWJ4","tr|A5AWJ4|A5AWJ4_VITVI")</f>
        <v>tr|A5AWJ4|A5AWJ4_VITVI</v>
      </c>
      <c r="D7164" t="s">
        <v>10764</v>
      </c>
      <c r="E7164">
        <v>53.84</v>
      </c>
      <c r="F7164">
        <v>234</v>
      </c>
      <c r="G7164">
        <v>108</v>
      </c>
      <c r="H7164">
        <v>3</v>
      </c>
      <c r="I7164">
        <v>1</v>
      </c>
      <c r="J7164">
        <v>693</v>
      </c>
      <c r="K7164">
        <v>1</v>
      </c>
      <c r="L7164">
        <v>654</v>
      </c>
      <c r="M7164">
        <v>886</v>
      </c>
      <c r="N7164" t="s">
        <v>18</v>
      </c>
      <c r="O7164" s="1">
        <v>5.2496500000000001E-70</v>
      </c>
      <c r="P7164">
        <v>690</v>
      </c>
    </row>
    <row r="7165" spans="1:16" x14ac:dyDescent="0.25">
      <c r="A7165" t="s">
        <v>10765</v>
      </c>
      <c r="B7165">
        <v>2244</v>
      </c>
      <c r="C7165" s="3" t="str">
        <f>HYPERLINK("http://www.uniprot.org/uniprot/A2Q4Q2","tr|A2Q4Q2|A2Q4Q2_MEDTR")</f>
        <v>tr|A2Q4Q2|A2Q4Q2_MEDTR</v>
      </c>
      <c r="D7165" t="s">
        <v>10766</v>
      </c>
      <c r="E7165">
        <v>86.41</v>
      </c>
      <c r="F7165">
        <v>287</v>
      </c>
      <c r="G7165">
        <v>39</v>
      </c>
      <c r="H7165">
        <v>1</v>
      </c>
      <c r="I7165">
        <v>1384</v>
      </c>
      <c r="J7165">
        <v>2241</v>
      </c>
      <c r="K7165">
        <v>1</v>
      </c>
      <c r="L7165">
        <v>354</v>
      </c>
      <c r="M7165">
        <v>633</v>
      </c>
      <c r="N7165" t="s">
        <v>18</v>
      </c>
      <c r="O7165" s="1">
        <v>9.0632599999999997E-133</v>
      </c>
      <c r="P7165">
        <v>1236</v>
      </c>
    </row>
    <row r="7166" spans="1:16" x14ac:dyDescent="0.25">
      <c r="A7166" t="s">
        <v>10767</v>
      </c>
      <c r="B7166">
        <v>2394</v>
      </c>
      <c r="C7166" s="3" t="str">
        <f>HYPERLINK("http://www.uniprot.org/uniprot/G8DCY4","tr|G8DCY4|G8DCY4_PHAVU")</f>
        <v>tr|G8DCY4|G8DCY4_PHAVU</v>
      </c>
      <c r="D7166" t="s">
        <v>1086</v>
      </c>
      <c r="E7166">
        <v>79.08</v>
      </c>
      <c r="F7166">
        <v>784</v>
      </c>
      <c r="G7166">
        <v>164</v>
      </c>
      <c r="H7166">
        <v>0</v>
      </c>
      <c r="I7166">
        <v>1</v>
      </c>
      <c r="J7166">
        <v>2352</v>
      </c>
      <c r="K7166">
        <v>1</v>
      </c>
      <c r="L7166">
        <v>315</v>
      </c>
      <c r="M7166">
        <v>1011</v>
      </c>
      <c r="N7166" t="s">
        <v>18</v>
      </c>
      <c r="O7166">
        <v>0</v>
      </c>
      <c r="P7166">
        <v>3186</v>
      </c>
    </row>
    <row r="7167" spans="1:16" x14ac:dyDescent="0.25">
      <c r="A7167" t="s">
        <v>10768</v>
      </c>
      <c r="B7167">
        <v>2463</v>
      </c>
      <c r="C7167" s="3" t="str">
        <f>HYPERLINK("http://www.uniprot.org/uniprot/G7KZ35","tr|G7KZ35|G7KZ35_MEDTR")</f>
        <v>tr|G7KZ35|G7KZ35_MEDTR</v>
      </c>
      <c r="D7167" t="s">
        <v>10769</v>
      </c>
      <c r="E7167">
        <v>72.680000000000007</v>
      </c>
      <c r="F7167">
        <v>820</v>
      </c>
      <c r="G7167">
        <v>224</v>
      </c>
      <c r="H7167">
        <v>0</v>
      </c>
      <c r="I7167">
        <v>1</v>
      </c>
      <c r="J7167">
        <v>2460</v>
      </c>
      <c r="K7167">
        <v>1</v>
      </c>
      <c r="L7167">
        <v>1</v>
      </c>
      <c r="M7167">
        <v>820</v>
      </c>
      <c r="N7167" t="s">
        <v>18</v>
      </c>
      <c r="O7167">
        <v>0</v>
      </c>
      <c r="P7167">
        <v>3134</v>
      </c>
    </row>
    <row r="7168" spans="1:16" x14ac:dyDescent="0.25">
      <c r="A7168" t="s">
        <v>10770</v>
      </c>
      <c r="B7168">
        <v>996</v>
      </c>
      <c r="C7168" s="3" t="str">
        <f>HYPERLINK("http://www.uniprot.org/uniprot/I1LKT9","tr|I1LKT9|I1LKT9_SOYBN")</f>
        <v>tr|I1LKT9|I1LKT9_SOYBN</v>
      </c>
      <c r="D7168" t="s">
        <v>71</v>
      </c>
      <c r="E7168">
        <v>66.069999999999993</v>
      </c>
      <c r="F7168">
        <v>280</v>
      </c>
      <c r="G7168">
        <v>95</v>
      </c>
      <c r="H7168">
        <v>1</v>
      </c>
      <c r="I7168">
        <v>1</v>
      </c>
      <c r="J7168">
        <v>837</v>
      </c>
      <c r="K7168">
        <v>1</v>
      </c>
      <c r="L7168">
        <v>1</v>
      </c>
      <c r="M7168">
        <v>280</v>
      </c>
      <c r="N7168" t="s">
        <v>18</v>
      </c>
      <c r="O7168" s="1">
        <v>4.33762E-100</v>
      </c>
      <c r="P7168">
        <v>950</v>
      </c>
    </row>
    <row r="7169" spans="1:16" x14ac:dyDescent="0.25">
      <c r="A7169" t="s">
        <v>10771</v>
      </c>
      <c r="B7169">
        <v>1851</v>
      </c>
      <c r="C7169" s="3" t="str">
        <f>HYPERLINK("http://www.uniprot.org/uniprot/I1MHP5","tr|I1MHP5|I1MHP5_SOYBN")</f>
        <v>tr|I1MHP5|I1MHP5_SOYBN</v>
      </c>
      <c r="D7169" t="s">
        <v>28</v>
      </c>
      <c r="E7169">
        <v>27.85</v>
      </c>
      <c r="F7169">
        <v>420</v>
      </c>
      <c r="G7169">
        <v>303</v>
      </c>
      <c r="H7169">
        <v>42</v>
      </c>
      <c r="I7169">
        <v>151</v>
      </c>
      <c r="J7169">
        <v>1284</v>
      </c>
      <c r="K7169">
        <v>1</v>
      </c>
      <c r="L7169">
        <v>1057</v>
      </c>
      <c r="M7169">
        <v>1470</v>
      </c>
      <c r="N7169" t="s">
        <v>18</v>
      </c>
      <c r="O7169" s="1">
        <v>2.30072E-30</v>
      </c>
      <c r="P7169">
        <v>352</v>
      </c>
    </row>
    <row r="7170" spans="1:16" x14ac:dyDescent="0.25">
      <c r="A7170" t="s">
        <v>10772</v>
      </c>
      <c r="B7170">
        <v>207</v>
      </c>
      <c r="C7170" s="3" t="str">
        <f>HYPERLINK("http://www.uniprot.org/uniprot/G7L1F7","tr|G7L1F7|G7L1F7_MEDTR")</f>
        <v>tr|G7L1F7|G7L1F7_MEDTR</v>
      </c>
      <c r="D7170" t="s">
        <v>10773</v>
      </c>
      <c r="E7170">
        <v>50</v>
      </c>
      <c r="F7170">
        <v>100</v>
      </c>
      <c r="G7170">
        <v>50</v>
      </c>
      <c r="H7170">
        <v>32</v>
      </c>
      <c r="I7170">
        <v>1</v>
      </c>
      <c r="J7170">
        <v>204</v>
      </c>
      <c r="K7170">
        <v>1</v>
      </c>
      <c r="L7170">
        <v>106</v>
      </c>
      <c r="M7170">
        <v>205</v>
      </c>
      <c r="N7170" t="s">
        <v>18</v>
      </c>
      <c r="O7170" s="1">
        <v>2.65525E-11</v>
      </c>
      <c r="P7170">
        <v>179</v>
      </c>
    </row>
    <row r="7171" spans="1:16" x14ac:dyDescent="0.25">
      <c r="A7171" t="s">
        <v>10774</v>
      </c>
      <c r="B7171">
        <v>1173</v>
      </c>
      <c r="C7171" s="3" t="str">
        <f>HYPERLINK("http://www.uniprot.org/uniprot/I1N1Z1","tr|I1N1Z1|I1N1Z1_SOYBN")</f>
        <v>tr|I1N1Z1|I1N1Z1_SOYBN</v>
      </c>
      <c r="D7171" t="s">
        <v>28</v>
      </c>
      <c r="E7171">
        <v>40.33</v>
      </c>
      <c r="F7171">
        <v>362</v>
      </c>
      <c r="G7171">
        <v>216</v>
      </c>
      <c r="H7171">
        <v>9</v>
      </c>
      <c r="I7171">
        <v>112</v>
      </c>
      <c r="J7171">
        <v>1170</v>
      </c>
      <c r="K7171">
        <v>1</v>
      </c>
      <c r="L7171">
        <v>26</v>
      </c>
      <c r="M7171">
        <v>372</v>
      </c>
      <c r="N7171" t="s">
        <v>18</v>
      </c>
      <c r="O7171" s="1">
        <v>2.56902E-60</v>
      </c>
      <c r="P7171">
        <v>608</v>
      </c>
    </row>
    <row r="7172" spans="1:16" x14ac:dyDescent="0.25">
      <c r="A7172" t="s">
        <v>10775</v>
      </c>
      <c r="B7172">
        <v>1248</v>
      </c>
      <c r="C7172" s="3" t="str">
        <f>HYPERLINK("http://www.uniprot.org/uniprot/G7I9F1","tr|G7I9F1|G7I9F1_MEDTR")</f>
        <v>tr|G7I9F1|G7I9F1_MEDTR</v>
      </c>
      <c r="D7172" t="s">
        <v>10776</v>
      </c>
      <c r="E7172">
        <v>89.15</v>
      </c>
      <c r="F7172">
        <v>415</v>
      </c>
      <c r="G7172">
        <v>45</v>
      </c>
      <c r="H7172">
        <v>0</v>
      </c>
      <c r="I7172">
        <v>1</v>
      </c>
      <c r="J7172">
        <v>1245</v>
      </c>
      <c r="K7172">
        <v>1</v>
      </c>
      <c r="L7172">
        <v>9</v>
      </c>
      <c r="M7172">
        <v>423</v>
      </c>
      <c r="N7172" t="s">
        <v>18</v>
      </c>
      <c r="O7172">
        <v>0</v>
      </c>
      <c r="P7172">
        <v>1923</v>
      </c>
    </row>
    <row r="7173" spans="1:16" x14ac:dyDescent="0.25">
      <c r="A7173" t="s">
        <v>10777</v>
      </c>
      <c r="B7173">
        <v>1440</v>
      </c>
      <c r="C7173" s="3" t="str">
        <f>HYPERLINK("http://www.uniprot.org/uniprot/I1LYQ3","tr|I1LYQ3|I1LYQ3_SOYBN")</f>
        <v>tr|I1LYQ3|I1LYQ3_SOYBN</v>
      </c>
      <c r="D7173" t="s">
        <v>10778</v>
      </c>
      <c r="E7173">
        <v>76.2</v>
      </c>
      <c r="F7173">
        <v>437</v>
      </c>
      <c r="G7173">
        <v>104</v>
      </c>
      <c r="H7173">
        <v>2</v>
      </c>
      <c r="I7173">
        <v>133</v>
      </c>
      <c r="J7173">
        <v>1437</v>
      </c>
      <c r="K7173">
        <v>1</v>
      </c>
      <c r="L7173">
        <v>36</v>
      </c>
      <c r="M7173">
        <v>467</v>
      </c>
      <c r="N7173" t="s">
        <v>18</v>
      </c>
      <c r="O7173">
        <v>0</v>
      </c>
      <c r="P7173">
        <v>1664</v>
      </c>
    </row>
    <row r="7174" spans="1:16" x14ac:dyDescent="0.25">
      <c r="A7174" t="s">
        <v>10779</v>
      </c>
      <c r="B7174">
        <v>1458</v>
      </c>
      <c r="C7174" s="3" t="str">
        <f>HYPERLINK("http://www.uniprot.org/uniprot/M5XCE1","tr|M5XCE1|M5XCE1_PRUPE")</f>
        <v>tr|M5XCE1|M5XCE1_PRUPE</v>
      </c>
      <c r="D7174" t="s">
        <v>10780</v>
      </c>
      <c r="E7174">
        <v>73.91</v>
      </c>
      <c r="F7174">
        <v>483</v>
      </c>
      <c r="G7174">
        <v>126</v>
      </c>
      <c r="H7174">
        <v>0</v>
      </c>
      <c r="I7174">
        <v>7</v>
      </c>
      <c r="J7174">
        <v>1455</v>
      </c>
      <c r="K7174">
        <v>1</v>
      </c>
      <c r="L7174">
        <v>6</v>
      </c>
      <c r="M7174">
        <v>485</v>
      </c>
      <c r="N7174" t="s">
        <v>18</v>
      </c>
      <c r="O7174">
        <v>0</v>
      </c>
      <c r="P7174">
        <v>1907</v>
      </c>
    </row>
    <row r="7175" spans="1:16" x14ac:dyDescent="0.25">
      <c r="A7175" t="s">
        <v>10781</v>
      </c>
      <c r="B7175">
        <v>762</v>
      </c>
      <c r="C7175" s="3" t="str">
        <f>HYPERLINK("http://www.uniprot.org/uniprot/I1MY72","tr|I1MY72|I1MY72_SOYBN")</f>
        <v>tr|I1MY72|I1MY72_SOYBN</v>
      </c>
      <c r="D7175" t="s">
        <v>117</v>
      </c>
      <c r="E7175">
        <v>88.14</v>
      </c>
      <c r="F7175">
        <v>253</v>
      </c>
      <c r="G7175">
        <v>30</v>
      </c>
      <c r="H7175">
        <v>0</v>
      </c>
      <c r="I7175">
        <v>1</v>
      </c>
      <c r="J7175">
        <v>759</v>
      </c>
      <c r="K7175">
        <v>1</v>
      </c>
      <c r="L7175">
        <v>79</v>
      </c>
      <c r="M7175">
        <v>331</v>
      </c>
      <c r="N7175" t="s">
        <v>18</v>
      </c>
      <c r="O7175" s="1">
        <v>5.5211099999999999E-130</v>
      </c>
      <c r="P7175">
        <v>1206</v>
      </c>
    </row>
    <row r="7176" spans="1:16" x14ac:dyDescent="0.25">
      <c r="A7176" t="s">
        <v>10782</v>
      </c>
      <c r="B7176">
        <v>1593</v>
      </c>
      <c r="C7176" s="3" t="str">
        <f>HYPERLINK("http://www.uniprot.org/uniprot/G7J9R2","tr|G7J9R2|G7J9R2_MEDTR")</f>
        <v>tr|G7J9R2|G7J9R2_MEDTR</v>
      </c>
      <c r="D7176" t="s">
        <v>10783</v>
      </c>
      <c r="E7176">
        <v>90.75</v>
      </c>
      <c r="F7176">
        <v>530</v>
      </c>
      <c r="G7176">
        <v>49</v>
      </c>
      <c r="H7176">
        <v>1</v>
      </c>
      <c r="I7176">
        <v>1</v>
      </c>
      <c r="J7176">
        <v>1587</v>
      </c>
      <c r="K7176">
        <v>1</v>
      </c>
      <c r="L7176">
        <v>1</v>
      </c>
      <c r="M7176">
        <v>524</v>
      </c>
      <c r="N7176" t="s">
        <v>18</v>
      </c>
      <c r="O7176">
        <v>0</v>
      </c>
      <c r="P7176">
        <v>2480</v>
      </c>
    </row>
    <row r="7177" spans="1:16" x14ac:dyDescent="0.25">
      <c r="A7177" t="s">
        <v>10784</v>
      </c>
      <c r="B7177">
        <v>549</v>
      </c>
      <c r="C7177" s="3" t="str">
        <f>HYPERLINK("http://www.uniprot.org/uniprot/K7LS05","tr|K7LS05|K7LS05_SOYBN")</f>
        <v>tr|K7LS05|K7LS05_SOYBN</v>
      </c>
      <c r="D7177" t="s">
        <v>28</v>
      </c>
      <c r="E7177">
        <v>76.239999999999995</v>
      </c>
      <c r="F7177">
        <v>181</v>
      </c>
      <c r="G7177">
        <v>43</v>
      </c>
      <c r="H7177">
        <v>0</v>
      </c>
      <c r="I7177">
        <v>1</v>
      </c>
      <c r="J7177">
        <v>543</v>
      </c>
      <c r="K7177">
        <v>1</v>
      </c>
      <c r="L7177">
        <v>1</v>
      </c>
      <c r="M7177">
        <v>181</v>
      </c>
      <c r="N7177" t="s">
        <v>18</v>
      </c>
      <c r="O7177" s="1">
        <v>2.3529799999999998E-77</v>
      </c>
      <c r="P7177">
        <v>749</v>
      </c>
    </row>
    <row r="7178" spans="1:16" x14ac:dyDescent="0.25">
      <c r="A7178" t="s">
        <v>10785</v>
      </c>
      <c r="B7178">
        <v>933</v>
      </c>
      <c r="C7178" s="3" t="str">
        <f>HYPERLINK("http://www.uniprot.org/uniprot/G7IXK5","tr|G7IXK5|G7IXK5_MEDTR")</f>
        <v>tr|G7IXK5|G7IXK5_MEDTR</v>
      </c>
      <c r="D7178" t="s">
        <v>10786</v>
      </c>
      <c r="E7178">
        <v>81.67</v>
      </c>
      <c r="F7178">
        <v>311</v>
      </c>
      <c r="G7178">
        <v>57</v>
      </c>
      <c r="H7178">
        <v>3</v>
      </c>
      <c r="I7178">
        <v>1</v>
      </c>
      <c r="J7178">
        <v>924</v>
      </c>
      <c r="K7178">
        <v>1</v>
      </c>
      <c r="L7178">
        <v>1</v>
      </c>
      <c r="M7178">
        <v>311</v>
      </c>
      <c r="N7178" t="s">
        <v>18</v>
      </c>
      <c r="O7178" s="1">
        <v>2.6591999999999999E-149</v>
      </c>
      <c r="P7178">
        <v>1374</v>
      </c>
    </row>
    <row r="7179" spans="1:16" x14ac:dyDescent="0.25">
      <c r="A7179" t="s">
        <v>10787</v>
      </c>
      <c r="B7179">
        <v>1497</v>
      </c>
      <c r="C7179" s="3" t="str">
        <f>HYPERLINK("http://www.uniprot.org/uniprot/G7L7H0","tr|G7L7H0|G7L7H0_MEDTR")</f>
        <v>tr|G7L7H0|G7L7H0_MEDTR</v>
      </c>
      <c r="D7179" t="s">
        <v>10788</v>
      </c>
      <c r="E7179">
        <v>80.37</v>
      </c>
      <c r="F7179">
        <v>540</v>
      </c>
      <c r="G7179">
        <v>106</v>
      </c>
      <c r="H7179">
        <v>47</v>
      </c>
      <c r="I7179">
        <v>16</v>
      </c>
      <c r="J7179">
        <v>1494</v>
      </c>
      <c r="K7179">
        <v>1</v>
      </c>
      <c r="L7179">
        <v>52</v>
      </c>
      <c r="M7179">
        <v>591</v>
      </c>
      <c r="N7179" t="s">
        <v>18</v>
      </c>
      <c r="O7179">
        <v>0</v>
      </c>
      <c r="P7179">
        <v>2178</v>
      </c>
    </row>
    <row r="7180" spans="1:16" x14ac:dyDescent="0.25">
      <c r="A7180" t="s">
        <v>10789</v>
      </c>
      <c r="B7180">
        <v>1032</v>
      </c>
      <c r="C7180" s="3" t="str">
        <f>HYPERLINK("http://www.uniprot.org/uniprot/I1LFZ7","tr|I1LFZ7|I1LFZ7_SOYBN")</f>
        <v>tr|I1LFZ7|I1LFZ7_SOYBN</v>
      </c>
      <c r="D7180" t="s">
        <v>117</v>
      </c>
      <c r="E7180">
        <v>75.8</v>
      </c>
      <c r="F7180">
        <v>343</v>
      </c>
      <c r="G7180">
        <v>83</v>
      </c>
      <c r="H7180">
        <v>0</v>
      </c>
      <c r="I7180">
        <v>1</v>
      </c>
      <c r="J7180">
        <v>1029</v>
      </c>
      <c r="K7180">
        <v>1</v>
      </c>
      <c r="L7180">
        <v>1</v>
      </c>
      <c r="M7180">
        <v>337</v>
      </c>
      <c r="N7180" t="s">
        <v>18</v>
      </c>
      <c r="O7180" s="1">
        <v>8.0566300000000001E-137</v>
      </c>
      <c r="P7180">
        <v>1267</v>
      </c>
    </row>
    <row r="7181" spans="1:16" x14ac:dyDescent="0.25">
      <c r="A7181" t="s">
        <v>10790</v>
      </c>
      <c r="B7181">
        <v>1881</v>
      </c>
      <c r="C7181" s="3" t="str">
        <f>HYPERLINK("http://www.uniprot.org/uniprot/G7JTM6","tr|G7JTM6|G7JTM6_MEDTR")</f>
        <v>tr|G7JTM6|G7JTM6_MEDTR</v>
      </c>
      <c r="D7181" t="s">
        <v>10791</v>
      </c>
      <c r="E7181">
        <v>76.099999999999994</v>
      </c>
      <c r="F7181">
        <v>611</v>
      </c>
      <c r="G7181">
        <v>146</v>
      </c>
      <c r="H7181">
        <v>9</v>
      </c>
      <c r="I7181">
        <v>1</v>
      </c>
      <c r="J7181">
        <v>1806</v>
      </c>
      <c r="K7181">
        <v>1</v>
      </c>
      <c r="L7181">
        <v>1</v>
      </c>
      <c r="M7181">
        <v>605</v>
      </c>
      <c r="N7181" t="s">
        <v>18</v>
      </c>
      <c r="O7181">
        <v>0</v>
      </c>
      <c r="P7181">
        <v>2305</v>
      </c>
    </row>
    <row r="7182" spans="1:16" x14ac:dyDescent="0.25">
      <c r="A7182" t="s">
        <v>10792</v>
      </c>
      <c r="B7182">
        <v>444</v>
      </c>
      <c r="C7182" s="3" t="str">
        <f>HYPERLINK("http://www.uniprot.org/uniprot/G7JDK7","tr|G7JDK7|G7JDK7_MEDTR")</f>
        <v>tr|G7JDK7|G7JDK7_MEDTR</v>
      </c>
      <c r="D7182" t="s">
        <v>10793</v>
      </c>
      <c r="E7182">
        <v>78.760000000000005</v>
      </c>
      <c r="F7182">
        <v>146</v>
      </c>
      <c r="G7182">
        <v>31</v>
      </c>
      <c r="H7182">
        <v>0</v>
      </c>
      <c r="I7182">
        <v>4</v>
      </c>
      <c r="J7182">
        <v>441</v>
      </c>
      <c r="K7182">
        <v>1</v>
      </c>
      <c r="L7182">
        <v>94</v>
      </c>
      <c r="M7182">
        <v>239</v>
      </c>
      <c r="N7182" t="s">
        <v>18</v>
      </c>
      <c r="O7182" s="1">
        <v>3.9798500000000001E-63</v>
      </c>
      <c r="P7182">
        <v>626</v>
      </c>
    </row>
    <row r="7183" spans="1:16" x14ac:dyDescent="0.25">
      <c r="A7183" t="s">
        <v>10794</v>
      </c>
      <c r="B7183">
        <v>1536</v>
      </c>
      <c r="C7183" s="3" t="str">
        <f>HYPERLINK("http://www.uniprot.org/uniprot/Q9AXI4","tr|Q9AXI4|Q9AXI4_PEA")</f>
        <v>tr|Q9AXI4|Q9AXI4_PEA</v>
      </c>
      <c r="D7183" t="s">
        <v>10795</v>
      </c>
      <c r="E7183">
        <v>67.53</v>
      </c>
      <c r="F7183">
        <v>539</v>
      </c>
      <c r="G7183">
        <v>175</v>
      </c>
      <c r="H7183">
        <v>28</v>
      </c>
      <c r="I7183">
        <v>1</v>
      </c>
      <c r="J7183">
        <v>1533</v>
      </c>
      <c r="K7183">
        <v>1</v>
      </c>
      <c r="L7183">
        <v>1</v>
      </c>
      <c r="M7183">
        <v>533</v>
      </c>
      <c r="N7183" t="s">
        <v>18</v>
      </c>
      <c r="O7183">
        <v>0</v>
      </c>
      <c r="P7183">
        <v>1793</v>
      </c>
    </row>
    <row r="7184" spans="1:16" x14ac:dyDescent="0.25">
      <c r="A7184" t="s">
        <v>10796</v>
      </c>
      <c r="B7184">
        <v>381</v>
      </c>
      <c r="C7184" s="3" t="str">
        <f>HYPERLINK("http://www.uniprot.org/uniprot/G7KH93","tr|G7KH93|G7KH93_MEDTR")</f>
        <v>tr|G7KH93|G7KH93_MEDTR</v>
      </c>
      <c r="D7184" t="s">
        <v>10797</v>
      </c>
      <c r="E7184">
        <v>87.17</v>
      </c>
      <c r="F7184">
        <v>117</v>
      </c>
      <c r="G7184">
        <v>15</v>
      </c>
      <c r="H7184">
        <v>0</v>
      </c>
      <c r="I7184">
        <v>1</v>
      </c>
      <c r="J7184">
        <v>351</v>
      </c>
      <c r="K7184">
        <v>1</v>
      </c>
      <c r="L7184">
        <v>121</v>
      </c>
      <c r="M7184">
        <v>237</v>
      </c>
      <c r="N7184" t="s">
        <v>18</v>
      </c>
      <c r="O7184" s="1">
        <v>1.73546E-50</v>
      </c>
      <c r="P7184">
        <v>517</v>
      </c>
    </row>
    <row r="7185" spans="1:16" x14ac:dyDescent="0.25">
      <c r="A7185" t="s">
        <v>10798</v>
      </c>
      <c r="B7185">
        <v>651</v>
      </c>
      <c r="C7185" s="3" t="str">
        <f>HYPERLINK("http://www.uniprot.org/uniprot/Q2HUA0","tr|Q2HUA0|Q2HUA0_MEDTR")</f>
        <v>tr|Q2HUA0|Q2HUA0_MEDTR</v>
      </c>
      <c r="D7185" t="s">
        <v>10799</v>
      </c>
      <c r="E7185">
        <v>79.39</v>
      </c>
      <c r="F7185">
        <v>233</v>
      </c>
      <c r="G7185">
        <v>48</v>
      </c>
      <c r="H7185">
        <v>20</v>
      </c>
      <c r="I7185">
        <v>10</v>
      </c>
      <c r="J7185">
        <v>648</v>
      </c>
      <c r="K7185">
        <v>1</v>
      </c>
      <c r="L7185">
        <v>1</v>
      </c>
      <c r="M7185">
        <v>233</v>
      </c>
      <c r="N7185" t="s">
        <v>18</v>
      </c>
      <c r="O7185" s="1">
        <v>2.8734600000000001E-93</v>
      </c>
      <c r="P7185">
        <v>888</v>
      </c>
    </row>
    <row r="7186" spans="1:16" x14ac:dyDescent="0.25">
      <c r="A7186" t="s">
        <v>10800</v>
      </c>
      <c r="B7186">
        <v>228</v>
      </c>
      <c r="C7186" s="3" t="str">
        <f>HYPERLINK("http://www.uniprot.org/uniprot/G7J4C6","tr|G7J4C6|G7J4C6_MEDTR")</f>
        <v>tr|G7J4C6|G7J4C6_MEDTR</v>
      </c>
      <c r="D7186" t="s">
        <v>3005</v>
      </c>
      <c r="E7186">
        <v>57.14</v>
      </c>
      <c r="F7186">
        <v>63</v>
      </c>
      <c r="G7186">
        <v>27</v>
      </c>
      <c r="H7186">
        <v>0</v>
      </c>
      <c r="I7186">
        <v>1</v>
      </c>
      <c r="J7186">
        <v>189</v>
      </c>
      <c r="K7186">
        <v>1</v>
      </c>
      <c r="L7186">
        <v>1</v>
      </c>
      <c r="M7186">
        <v>63</v>
      </c>
      <c r="N7186" t="s">
        <v>18</v>
      </c>
      <c r="O7186" s="1">
        <v>2.5182999999999999E-9</v>
      </c>
      <c r="P7186">
        <v>162</v>
      </c>
    </row>
    <row r="7187" spans="1:16" x14ac:dyDescent="0.25">
      <c r="A7187" t="s">
        <v>10801</v>
      </c>
      <c r="B7187">
        <v>1137</v>
      </c>
      <c r="C7187" s="3" t="str">
        <f>HYPERLINK("http://www.uniprot.org/uniprot/I1MLI4","tr|I1MLI4|I1MLI4_SOYBN")</f>
        <v>tr|I1MLI4|I1MLI4_SOYBN</v>
      </c>
      <c r="D7187" t="s">
        <v>28</v>
      </c>
      <c r="E7187">
        <v>77.83</v>
      </c>
      <c r="F7187">
        <v>379</v>
      </c>
      <c r="G7187">
        <v>84</v>
      </c>
      <c r="H7187">
        <v>4</v>
      </c>
      <c r="I7187">
        <v>1</v>
      </c>
      <c r="J7187">
        <v>1125</v>
      </c>
      <c r="K7187">
        <v>1</v>
      </c>
      <c r="L7187">
        <v>27</v>
      </c>
      <c r="M7187">
        <v>402</v>
      </c>
      <c r="N7187" t="s">
        <v>18</v>
      </c>
      <c r="O7187" s="1">
        <v>5.8243000000000003E-171</v>
      </c>
      <c r="P7187">
        <v>1562</v>
      </c>
    </row>
    <row r="7188" spans="1:16" x14ac:dyDescent="0.25">
      <c r="A7188" t="s">
        <v>10802</v>
      </c>
      <c r="B7188">
        <v>474</v>
      </c>
      <c r="C7188" s="3" t="str">
        <f>HYPERLINK("http://www.uniprot.org/uniprot/K7MCQ5","tr|K7MCQ5|K7MCQ5_SOYBN")</f>
        <v>tr|K7MCQ5|K7MCQ5_SOYBN</v>
      </c>
      <c r="D7188" t="s">
        <v>28</v>
      </c>
      <c r="E7188">
        <v>66.92</v>
      </c>
      <c r="F7188">
        <v>130</v>
      </c>
      <c r="G7188">
        <v>43</v>
      </c>
      <c r="H7188">
        <v>15</v>
      </c>
      <c r="I7188">
        <v>115</v>
      </c>
      <c r="J7188">
        <v>459</v>
      </c>
      <c r="K7188">
        <v>1</v>
      </c>
      <c r="L7188">
        <v>784</v>
      </c>
      <c r="M7188">
        <v>911</v>
      </c>
      <c r="N7188" t="s">
        <v>18</v>
      </c>
      <c r="O7188" s="1">
        <v>8.7671500000000003E-39</v>
      </c>
      <c r="P7188">
        <v>416</v>
      </c>
    </row>
    <row r="7189" spans="1:16" x14ac:dyDescent="0.25">
      <c r="A7189" t="s">
        <v>10803</v>
      </c>
      <c r="B7189">
        <v>969</v>
      </c>
      <c r="C7189" s="3" t="str">
        <f>HYPERLINK("http://www.uniprot.org/uniprot/G7I2F3","tr|G7I2F3|G7I2F3_MEDTR")</f>
        <v>tr|G7I2F3|G7I2F3_MEDTR</v>
      </c>
      <c r="D7189" t="s">
        <v>257</v>
      </c>
      <c r="E7189">
        <v>37.869999999999997</v>
      </c>
      <c r="F7189">
        <v>264</v>
      </c>
      <c r="G7189">
        <v>164</v>
      </c>
      <c r="H7189">
        <v>3</v>
      </c>
      <c r="I7189">
        <v>172</v>
      </c>
      <c r="J7189">
        <v>954</v>
      </c>
      <c r="K7189">
        <v>1</v>
      </c>
      <c r="L7189">
        <v>169</v>
      </c>
      <c r="M7189">
        <v>408</v>
      </c>
      <c r="N7189" t="s">
        <v>18</v>
      </c>
      <c r="O7189" s="1">
        <v>7.7514000000000002E-38</v>
      </c>
      <c r="P7189">
        <v>413</v>
      </c>
    </row>
    <row r="7190" spans="1:16" x14ac:dyDescent="0.25">
      <c r="A7190" t="s">
        <v>10804</v>
      </c>
      <c r="B7190">
        <v>1806</v>
      </c>
      <c r="C7190" s="3" t="str">
        <f>HYPERLINK("http://www.uniprot.org/uniprot/A2Q4Q3","tr|A2Q4Q3|A2Q4Q3_MEDTR")</f>
        <v>tr|A2Q4Q3|A2Q4Q3_MEDTR</v>
      </c>
      <c r="D7190" t="s">
        <v>10805</v>
      </c>
      <c r="E7190">
        <v>72.34</v>
      </c>
      <c r="F7190">
        <v>611</v>
      </c>
      <c r="G7190">
        <v>169</v>
      </c>
      <c r="H7190">
        <v>11</v>
      </c>
      <c r="I7190">
        <v>4</v>
      </c>
      <c r="J7190">
        <v>1803</v>
      </c>
      <c r="K7190">
        <v>1</v>
      </c>
      <c r="L7190">
        <v>3</v>
      </c>
      <c r="M7190">
        <v>607</v>
      </c>
      <c r="N7190" t="s">
        <v>18</v>
      </c>
      <c r="O7190">
        <v>0</v>
      </c>
      <c r="P7190">
        <v>2239</v>
      </c>
    </row>
    <row r="7191" spans="1:16" x14ac:dyDescent="0.25">
      <c r="A7191" t="s">
        <v>10806</v>
      </c>
      <c r="B7191">
        <v>1662</v>
      </c>
      <c r="C7191" s="3" t="str">
        <f>HYPERLINK("http://www.uniprot.org/uniprot/A2Q649","tr|A2Q649|A2Q649_MEDTR")</f>
        <v>tr|A2Q649|A2Q649_MEDTR</v>
      </c>
      <c r="D7191" t="s">
        <v>10807</v>
      </c>
      <c r="E7191">
        <v>70.81</v>
      </c>
      <c r="F7191">
        <v>555</v>
      </c>
      <c r="G7191">
        <v>162</v>
      </c>
      <c r="H7191">
        <v>3</v>
      </c>
      <c r="I7191">
        <v>4</v>
      </c>
      <c r="J7191">
        <v>1659</v>
      </c>
      <c r="K7191">
        <v>1</v>
      </c>
      <c r="L7191">
        <v>3</v>
      </c>
      <c r="M7191">
        <v>555</v>
      </c>
      <c r="N7191" t="s">
        <v>18</v>
      </c>
      <c r="O7191">
        <v>0</v>
      </c>
      <c r="P7191">
        <v>2058</v>
      </c>
    </row>
    <row r="7192" spans="1:16" x14ac:dyDescent="0.25">
      <c r="A7192" t="s">
        <v>10808</v>
      </c>
      <c r="B7192">
        <v>1836</v>
      </c>
      <c r="C7192" s="3" t="str">
        <f>HYPERLINK("http://www.uniprot.org/uniprot/G7KCS4","tr|G7KCS4|G7KCS4_MEDTR")</f>
        <v>tr|G7KCS4|G7KCS4_MEDTR</v>
      </c>
      <c r="D7192" t="s">
        <v>10809</v>
      </c>
      <c r="E7192">
        <v>79.86</v>
      </c>
      <c r="F7192">
        <v>611</v>
      </c>
      <c r="G7192">
        <v>123</v>
      </c>
      <c r="H7192">
        <v>0</v>
      </c>
      <c r="I7192">
        <v>1</v>
      </c>
      <c r="J7192">
        <v>1833</v>
      </c>
      <c r="K7192">
        <v>1</v>
      </c>
      <c r="L7192">
        <v>1</v>
      </c>
      <c r="M7192">
        <v>589</v>
      </c>
      <c r="N7192" t="s">
        <v>18</v>
      </c>
      <c r="O7192">
        <v>0</v>
      </c>
      <c r="P7192">
        <v>2425</v>
      </c>
    </row>
    <row r="7193" spans="1:16" x14ac:dyDescent="0.25">
      <c r="A7193" t="s">
        <v>10810</v>
      </c>
      <c r="B7193">
        <v>894</v>
      </c>
      <c r="C7193" s="3" t="str">
        <f>HYPERLINK("http://www.uniprot.org/uniprot/G7I3D5","tr|G7I3D5|G7I3D5_MEDTR")</f>
        <v>tr|G7I3D5|G7I3D5_MEDTR</v>
      </c>
      <c r="D7193" t="s">
        <v>10811</v>
      </c>
      <c r="E7193">
        <v>81.39</v>
      </c>
      <c r="F7193">
        <v>215</v>
      </c>
      <c r="G7193">
        <v>40</v>
      </c>
      <c r="H7193">
        <v>0</v>
      </c>
      <c r="I7193">
        <v>85</v>
      </c>
      <c r="J7193">
        <v>729</v>
      </c>
      <c r="K7193">
        <v>1</v>
      </c>
      <c r="L7193">
        <v>106</v>
      </c>
      <c r="M7193">
        <v>320</v>
      </c>
      <c r="N7193" t="s">
        <v>18</v>
      </c>
      <c r="O7193" s="1">
        <v>4.1567399999999997E-96</v>
      </c>
      <c r="P7193">
        <v>915</v>
      </c>
    </row>
    <row r="7194" spans="1:16" x14ac:dyDescent="0.25">
      <c r="A7194" t="s">
        <v>10812</v>
      </c>
      <c r="B7194">
        <v>1113</v>
      </c>
      <c r="C7194" s="3" t="str">
        <f>HYPERLINK("http://www.uniprot.org/uniprot/A5AM06","tr|A5AM06|A5AM06_VITVI")</f>
        <v>tr|A5AM06|A5AM06_VITVI</v>
      </c>
      <c r="D7194" t="s">
        <v>1615</v>
      </c>
      <c r="E7194">
        <v>29.41</v>
      </c>
      <c r="F7194">
        <v>204</v>
      </c>
      <c r="G7194">
        <v>144</v>
      </c>
      <c r="H7194">
        <v>3</v>
      </c>
      <c r="I7194">
        <v>1</v>
      </c>
      <c r="J7194">
        <v>603</v>
      </c>
      <c r="K7194">
        <v>1</v>
      </c>
      <c r="L7194">
        <v>1063</v>
      </c>
      <c r="M7194">
        <v>1263</v>
      </c>
      <c r="N7194" t="s">
        <v>18</v>
      </c>
      <c r="O7194" s="1">
        <v>7.6753400000000002E-19</v>
      </c>
      <c r="P7194">
        <v>250</v>
      </c>
    </row>
    <row r="7195" spans="1:16" x14ac:dyDescent="0.25">
      <c r="A7195" t="s">
        <v>10813</v>
      </c>
      <c r="B7195">
        <v>747</v>
      </c>
      <c r="C7195" s="3" t="str">
        <f>HYPERLINK("http://www.uniprot.org/uniprot/G7L1F4","tr|G7L1F4|G7L1F4_MEDTR")</f>
        <v>tr|G7L1F4|G7L1F4_MEDTR</v>
      </c>
      <c r="D7195" t="s">
        <v>10814</v>
      </c>
      <c r="E7195">
        <v>79.7</v>
      </c>
      <c r="F7195">
        <v>271</v>
      </c>
      <c r="G7195">
        <v>55</v>
      </c>
      <c r="H7195">
        <v>23</v>
      </c>
      <c r="I7195">
        <v>1</v>
      </c>
      <c r="J7195">
        <v>744</v>
      </c>
      <c r="K7195">
        <v>1</v>
      </c>
      <c r="L7195">
        <v>1</v>
      </c>
      <c r="M7195">
        <v>271</v>
      </c>
      <c r="N7195" t="s">
        <v>18</v>
      </c>
      <c r="O7195" s="1">
        <v>1.82129E-114</v>
      </c>
      <c r="P7195">
        <v>1072</v>
      </c>
    </row>
    <row r="7196" spans="1:16" x14ac:dyDescent="0.25">
      <c r="A7196" t="s">
        <v>10815</v>
      </c>
      <c r="B7196">
        <v>1557</v>
      </c>
      <c r="C7196" s="3" t="str">
        <f>HYPERLINK("http://www.uniprot.org/uniprot/G7JJE0","tr|G7JJE0|G7JJE0_MEDTR")</f>
        <v>tr|G7JJE0|G7JJE0_MEDTR</v>
      </c>
      <c r="D7196" t="s">
        <v>10816</v>
      </c>
      <c r="E7196">
        <v>79.92</v>
      </c>
      <c r="F7196">
        <v>503</v>
      </c>
      <c r="G7196">
        <v>101</v>
      </c>
      <c r="H7196">
        <v>4</v>
      </c>
      <c r="I7196">
        <v>55</v>
      </c>
      <c r="J7196">
        <v>1551</v>
      </c>
      <c r="K7196">
        <v>1</v>
      </c>
      <c r="L7196">
        <v>29</v>
      </c>
      <c r="M7196">
        <v>530</v>
      </c>
      <c r="N7196" t="s">
        <v>18</v>
      </c>
      <c r="O7196">
        <v>0</v>
      </c>
      <c r="P7196">
        <v>2091</v>
      </c>
    </row>
    <row r="7197" spans="1:16" x14ac:dyDescent="0.25">
      <c r="A7197" t="s">
        <v>10817</v>
      </c>
      <c r="B7197">
        <v>639</v>
      </c>
      <c r="C7197" s="3" t="str">
        <f>HYPERLINK("http://www.uniprot.org/uniprot/G7I9F0","tr|G7I9F0|G7I9F0_MEDTR")</f>
        <v>tr|G7I9F0|G7I9F0_MEDTR</v>
      </c>
      <c r="D7197" t="s">
        <v>10818</v>
      </c>
      <c r="E7197">
        <v>85.84</v>
      </c>
      <c r="F7197">
        <v>212</v>
      </c>
      <c r="G7197">
        <v>30</v>
      </c>
      <c r="H7197">
        <v>0</v>
      </c>
      <c r="I7197">
        <v>1</v>
      </c>
      <c r="J7197">
        <v>636</v>
      </c>
      <c r="K7197">
        <v>1</v>
      </c>
      <c r="L7197">
        <v>1</v>
      </c>
      <c r="M7197">
        <v>211</v>
      </c>
      <c r="N7197" t="s">
        <v>18</v>
      </c>
      <c r="O7197" s="1">
        <v>4.4232700000000004E-99</v>
      </c>
      <c r="P7197">
        <v>938</v>
      </c>
    </row>
    <row r="7198" spans="1:16" x14ac:dyDescent="0.25">
      <c r="A7198" t="s">
        <v>10819</v>
      </c>
      <c r="B7198">
        <v>1140</v>
      </c>
      <c r="C7198" s="3" t="str">
        <f>HYPERLINK("http://www.uniprot.org/uniprot/I3SCB2","tr|I3SCB2|I3SCB2_MEDTR")</f>
        <v>tr|I3SCB2|I3SCB2_MEDTR</v>
      </c>
      <c r="D7198" t="s">
        <v>22</v>
      </c>
      <c r="E7198">
        <v>92.08</v>
      </c>
      <c r="F7198">
        <v>379</v>
      </c>
      <c r="G7198">
        <v>30</v>
      </c>
      <c r="H7198">
        <v>0</v>
      </c>
      <c r="I7198">
        <v>1</v>
      </c>
      <c r="J7198">
        <v>1137</v>
      </c>
      <c r="K7198">
        <v>1</v>
      </c>
      <c r="L7198">
        <v>1</v>
      </c>
      <c r="M7198">
        <v>379</v>
      </c>
      <c r="N7198" t="s">
        <v>18</v>
      </c>
      <c r="O7198">
        <v>0</v>
      </c>
      <c r="P7198">
        <v>1873</v>
      </c>
    </row>
    <row r="7199" spans="1:16" x14ac:dyDescent="0.25">
      <c r="A7199" t="s">
        <v>10820</v>
      </c>
      <c r="B7199">
        <v>6402</v>
      </c>
      <c r="C7199" s="3" t="str">
        <f>HYPERLINK("http://www.uniprot.org/uniprot/K7K8V7","tr|K7K8V7|K7K8V7_SOYBN")</f>
        <v>tr|K7K8V7|K7K8V7_SOYBN</v>
      </c>
      <c r="D7199" t="s">
        <v>28</v>
      </c>
      <c r="E7199">
        <v>85.62</v>
      </c>
      <c r="F7199">
        <v>2135</v>
      </c>
      <c r="G7199">
        <v>307</v>
      </c>
      <c r="H7199">
        <v>2</v>
      </c>
      <c r="I7199">
        <v>1</v>
      </c>
      <c r="J7199">
        <v>6399</v>
      </c>
      <c r="K7199">
        <v>1</v>
      </c>
      <c r="L7199">
        <v>1</v>
      </c>
      <c r="M7199">
        <v>2135</v>
      </c>
      <c r="N7199" t="s">
        <v>18</v>
      </c>
      <c r="O7199">
        <v>0</v>
      </c>
      <c r="P7199">
        <v>9081</v>
      </c>
    </row>
    <row r="7200" spans="1:16" x14ac:dyDescent="0.25">
      <c r="A7200" t="s">
        <v>10821</v>
      </c>
      <c r="B7200">
        <v>1371</v>
      </c>
      <c r="C7200" s="3" t="str">
        <f>HYPERLINK("http://www.uniprot.org/uniprot/I1MBX8","tr|I1MBX8|I1MBX8_SOYBN")</f>
        <v>tr|I1MBX8|I1MBX8_SOYBN</v>
      </c>
      <c r="D7200" t="s">
        <v>28</v>
      </c>
      <c r="E7200">
        <v>84.78</v>
      </c>
      <c r="F7200">
        <v>460</v>
      </c>
      <c r="G7200">
        <v>70</v>
      </c>
      <c r="H7200">
        <v>5</v>
      </c>
      <c r="I7200">
        <v>4</v>
      </c>
      <c r="J7200">
        <v>1368</v>
      </c>
      <c r="K7200">
        <v>1</v>
      </c>
      <c r="L7200">
        <v>14</v>
      </c>
      <c r="M7200">
        <v>473</v>
      </c>
      <c r="N7200" t="s">
        <v>18</v>
      </c>
      <c r="O7200">
        <v>0</v>
      </c>
      <c r="P7200">
        <v>2045</v>
      </c>
    </row>
    <row r="7201" spans="1:16" x14ac:dyDescent="0.25">
      <c r="A7201" t="s">
        <v>10822</v>
      </c>
      <c r="B7201">
        <v>165</v>
      </c>
      <c r="C7201" s="3" t="str">
        <f>HYPERLINK("http://www.uniprot.org/uniprot/G7J9R3","tr|G7J9R3|G7J9R3_MEDTR")</f>
        <v>tr|G7J9R3|G7J9R3_MEDTR</v>
      </c>
      <c r="D7201" t="s">
        <v>10823</v>
      </c>
      <c r="E7201">
        <v>90.19</v>
      </c>
      <c r="F7201">
        <v>51</v>
      </c>
      <c r="G7201">
        <v>5</v>
      </c>
      <c r="H7201">
        <v>0</v>
      </c>
      <c r="I7201">
        <v>1</v>
      </c>
      <c r="J7201">
        <v>153</v>
      </c>
      <c r="K7201">
        <v>1</v>
      </c>
      <c r="L7201">
        <v>180</v>
      </c>
      <c r="M7201">
        <v>230</v>
      </c>
      <c r="N7201" t="s">
        <v>18</v>
      </c>
      <c r="O7201" s="1">
        <v>2.95671E-18</v>
      </c>
      <c r="P7201">
        <v>239</v>
      </c>
    </row>
    <row r="7202" spans="1:16" x14ac:dyDescent="0.25">
      <c r="A7202" t="s">
        <v>10824</v>
      </c>
      <c r="B7202">
        <v>1155</v>
      </c>
      <c r="C7202" s="3" t="str">
        <f>HYPERLINK("http://www.uniprot.org/uniprot/G7JC10","tr|G7JC10|G7JC10_MEDTR")</f>
        <v>tr|G7JC10|G7JC10_MEDTR</v>
      </c>
      <c r="D7202" t="s">
        <v>10825</v>
      </c>
      <c r="E7202">
        <v>86.78</v>
      </c>
      <c r="F7202">
        <v>386</v>
      </c>
      <c r="G7202">
        <v>51</v>
      </c>
      <c r="H7202">
        <v>2</v>
      </c>
      <c r="I7202">
        <v>1</v>
      </c>
      <c r="J7202">
        <v>1152</v>
      </c>
      <c r="K7202">
        <v>1</v>
      </c>
      <c r="L7202">
        <v>86</v>
      </c>
      <c r="M7202">
        <v>471</v>
      </c>
      <c r="N7202" t="s">
        <v>18</v>
      </c>
      <c r="O7202">
        <v>0</v>
      </c>
      <c r="P7202">
        <v>1735</v>
      </c>
    </row>
    <row r="7203" spans="1:16" x14ac:dyDescent="0.25">
      <c r="A7203" t="s">
        <v>10826</v>
      </c>
      <c r="B7203">
        <v>756</v>
      </c>
      <c r="C7203" s="3" t="str">
        <f>HYPERLINK("http://www.uniprot.org/uniprot/G7IXK4","tr|G7IXK4|G7IXK4_MEDTR")</f>
        <v>tr|G7IXK4|G7IXK4_MEDTR</v>
      </c>
      <c r="D7203" t="s">
        <v>10827</v>
      </c>
      <c r="E7203">
        <v>98</v>
      </c>
      <c r="F7203">
        <v>251</v>
      </c>
      <c r="G7203">
        <v>5</v>
      </c>
      <c r="H7203">
        <v>0</v>
      </c>
      <c r="I7203">
        <v>1</v>
      </c>
      <c r="J7203">
        <v>753</v>
      </c>
      <c r="K7203">
        <v>1</v>
      </c>
      <c r="L7203">
        <v>1</v>
      </c>
      <c r="M7203">
        <v>251</v>
      </c>
      <c r="N7203" t="s">
        <v>18</v>
      </c>
      <c r="O7203" s="1">
        <v>3.5066300000000001E-137</v>
      </c>
      <c r="P7203">
        <v>1268</v>
      </c>
    </row>
    <row r="7204" spans="1:16" x14ac:dyDescent="0.25">
      <c r="A7204" t="s">
        <v>10828</v>
      </c>
      <c r="B7204">
        <v>2643</v>
      </c>
      <c r="C7204" s="3" t="str">
        <f>HYPERLINK("http://www.uniprot.org/uniprot/G7L7H1","tr|G7L7H1|G7L7H1_MEDTR")</f>
        <v>tr|G7L7H1|G7L7H1_MEDTR</v>
      </c>
      <c r="D7204" t="s">
        <v>10829</v>
      </c>
      <c r="E7204">
        <v>68.260000000000005</v>
      </c>
      <c r="F7204">
        <v>920</v>
      </c>
      <c r="G7204">
        <v>292</v>
      </c>
      <c r="H7204">
        <v>56</v>
      </c>
      <c r="I7204">
        <v>43</v>
      </c>
      <c r="J7204">
        <v>2634</v>
      </c>
      <c r="K7204">
        <v>1</v>
      </c>
      <c r="L7204">
        <v>15</v>
      </c>
      <c r="M7204">
        <v>918</v>
      </c>
      <c r="N7204" t="s">
        <v>18</v>
      </c>
      <c r="O7204">
        <v>0</v>
      </c>
      <c r="P7204">
        <v>3051</v>
      </c>
    </row>
    <row r="7205" spans="1:16" x14ac:dyDescent="0.25">
      <c r="A7205" t="s">
        <v>10830</v>
      </c>
      <c r="B7205">
        <v>318</v>
      </c>
      <c r="C7205" s="3" t="str">
        <f>HYPERLINK("http://www.uniprot.org/uniprot/I3S368","tr|I3S368|I3S368_MEDTR")</f>
        <v>tr|I3S368|I3S368_MEDTR</v>
      </c>
      <c r="D7205" t="s">
        <v>386</v>
      </c>
      <c r="E7205">
        <v>94.28</v>
      </c>
      <c r="F7205">
        <v>105</v>
      </c>
      <c r="G7205">
        <v>6</v>
      </c>
      <c r="H7205">
        <v>0</v>
      </c>
      <c r="I7205">
        <v>1</v>
      </c>
      <c r="J7205">
        <v>315</v>
      </c>
      <c r="K7205">
        <v>1</v>
      </c>
      <c r="L7205">
        <v>1</v>
      </c>
      <c r="M7205">
        <v>105</v>
      </c>
      <c r="N7205" t="s">
        <v>18</v>
      </c>
      <c r="O7205" s="1">
        <v>9.0826200000000006E-52</v>
      </c>
      <c r="P7205">
        <v>528</v>
      </c>
    </row>
    <row r="7206" spans="1:16" x14ac:dyDescent="0.25">
      <c r="A7206" t="s">
        <v>10831</v>
      </c>
      <c r="B7206">
        <v>531</v>
      </c>
      <c r="C7206" s="3" t="str">
        <f>HYPERLINK("http://www.uniprot.org/uniprot/G7JTM3","tr|G7JTM3|G7JTM3_MEDTR")</f>
        <v>tr|G7JTM3|G7JTM3_MEDTR</v>
      </c>
      <c r="D7206" t="s">
        <v>10832</v>
      </c>
      <c r="E7206">
        <v>68</v>
      </c>
      <c r="F7206">
        <v>175</v>
      </c>
      <c r="G7206">
        <v>56</v>
      </c>
      <c r="H7206">
        <v>1</v>
      </c>
      <c r="I7206">
        <v>1</v>
      </c>
      <c r="J7206">
        <v>522</v>
      </c>
      <c r="K7206">
        <v>1</v>
      </c>
      <c r="L7206">
        <v>1</v>
      </c>
      <c r="M7206">
        <v>174</v>
      </c>
      <c r="N7206" t="s">
        <v>18</v>
      </c>
      <c r="O7206" s="1">
        <v>5.3854300000000004E-60</v>
      </c>
      <c r="P7206">
        <v>599</v>
      </c>
    </row>
    <row r="7207" spans="1:16" x14ac:dyDescent="0.25">
      <c r="A7207" t="s">
        <v>10833</v>
      </c>
      <c r="B7207">
        <v>1230</v>
      </c>
      <c r="C7207" s="3" t="str">
        <f>HYPERLINK("http://www.uniprot.org/uniprot/A5B592","tr|A5B592|A5B592_VITVI")</f>
        <v>tr|A5B592|A5B592_VITVI</v>
      </c>
      <c r="D7207" t="s">
        <v>250</v>
      </c>
      <c r="E7207">
        <v>29.72</v>
      </c>
      <c r="F7207">
        <v>323</v>
      </c>
      <c r="G7207">
        <v>227</v>
      </c>
      <c r="H7207">
        <v>11</v>
      </c>
      <c r="I7207">
        <v>1</v>
      </c>
      <c r="J7207">
        <v>936</v>
      </c>
      <c r="K7207">
        <v>1</v>
      </c>
      <c r="L7207">
        <v>1094</v>
      </c>
      <c r="M7207">
        <v>1408</v>
      </c>
      <c r="N7207" t="s">
        <v>18</v>
      </c>
      <c r="O7207" s="1">
        <v>1.9168999999999999E-29</v>
      </c>
      <c r="P7207">
        <v>342</v>
      </c>
    </row>
    <row r="7208" spans="1:16" x14ac:dyDescent="0.25">
      <c r="A7208" t="s">
        <v>10834</v>
      </c>
      <c r="B7208">
        <v>603</v>
      </c>
      <c r="C7208" s="3" t="str">
        <f>HYPERLINK("http://www.uniprot.org/uniprot/I1LHB8","tr|I1LHB8|I1LHB8_SOYBN")</f>
        <v>tr|I1LHB8|I1LHB8_SOYBN</v>
      </c>
      <c r="D7208" t="s">
        <v>117</v>
      </c>
      <c r="E7208">
        <v>96.4</v>
      </c>
      <c r="F7208">
        <v>139</v>
      </c>
      <c r="G7208">
        <v>5</v>
      </c>
      <c r="H7208">
        <v>0</v>
      </c>
      <c r="I7208">
        <v>1</v>
      </c>
      <c r="J7208">
        <v>417</v>
      </c>
      <c r="K7208">
        <v>1</v>
      </c>
      <c r="L7208">
        <v>1</v>
      </c>
      <c r="M7208">
        <v>139</v>
      </c>
      <c r="N7208" t="s">
        <v>18</v>
      </c>
      <c r="O7208" s="1">
        <v>3.3327799999999998E-79</v>
      </c>
      <c r="P7208">
        <v>766</v>
      </c>
    </row>
    <row r="7209" spans="1:16" x14ac:dyDescent="0.25">
      <c r="A7209" t="s">
        <v>10835</v>
      </c>
      <c r="B7209">
        <v>3714</v>
      </c>
      <c r="C7209" s="3" t="str">
        <f>HYPERLINK("http://www.uniprot.org/uniprot/G7KDP1","tr|G7KDP1|G7KDP1_MEDTR")</f>
        <v>tr|G7KDP1|G7KDP1_MEDTR</v>
      </c>
      <c r="D7209" t="s">
        <v>10836</v>
      </c>
      <c r="E7209">
        <v>91.49</v>
      </c>
      <c r="F7209">
        <v>1223</v>
      </c>
      <c r="G7209">
        <v>104</v>
      </c>
      <c r="H7209">
        <v>1</v>
      </c>
      <c r="I7209">
        <v>46</v>
      </c>
      <c r="J7209">
        <v>3711</v>
      </c>
      <c r="K7209">
        <v>1</v>
      </c>
      <c r="L7209">
        <v>15</v>
      </c>
      <c r="M7209">
        <v>1234</v>
      </c>
      <c r="N7209" t="s">
        <v>18</v>
      </c>
      <c r="O7209">
        <v>0</v>
      </c>
      <c r="P7209">
        <v>5611</v>
      </c>
    </row>
    <row r="7210" spans="1:16" x14ac:dyDescent="0.25">
      <c r="A7210" t="s">
        <v>10837</v>
      </c>
      <c r="B7210">
        <v>216</v>
      </c>
      <c r="C7210" s="3" t="str">
        <f>HYPERLINK("http://www.uniprot.org/uniprot/Q949L4","tr|Q949L4|Q949L4_CICAR")</f>
        <v>tr|Q949L4|Q949L4_CICAR</v>
      </c>
      <c r="D7210" t="s">
        <v>176</v>
      </c>
      <c r="E7210">
        <v>63.93</v>
      </c>
      <c r="F7210">
        <v>61</v>
      </c>
      <c r="G7210">
        <v>22</v>
      </c>
      <c r="H7210">
        <v>3</v>
      </c>
      <c r="I7210">
        <v>1</v>
      </c>
      <c r="J7210">
        <v>174</v>
      </c>
      <c r="K7210">
        <v>1</v>
      </c>
      <c r="L7210">
        <v>116</v>
      </c>
      <c r="M7210">
        <v>176</v>
      </c>
      <c r="N7210" t="s">
        <v>18</v>
      </c>
      <c r="O7210" s="1">
        <v>7.1848599999999997E-12</v>
      </c>
      <c r="P7210">
        <v>184</v>
      </c>
    </row>
    <row r="7211" spans="1:16" x14ac:dyDescent="0.25">
      <c r="A7211" t="s">
        <v>10838</v>
      </c>
      <c r="B7211">
        <v>2400</v>
      </c>
      <c r="C7211" s="3" t="str">
        <f>HYPERLINK("http://www.uniprot.org/uniprot/K7MCQ5","tr|K7MCQ5|K7MCQ5_SOYBN")</f>
        <v>tr|K7MCQ5|K7MCQ5_SOYBN</v>
      </c>
      <c r="D7211" t="s">
        <v>28</v>
      </c>
      <c r="E7211">
        <v>87.07</v>
      </c>
      <c r="F7211">
        <v>797</v>
      </c>
      <c r="G7211">
        <v>103</v>
      </c>
      <c r="H7211">
        <v>10</v>
      </c>
      <c r="I7211">
        <v>1</v>
      </c>
      <c r="J7211">
        <v>2361</v>
      </c>
      <c r="K7211">
        <v>1</v>
      </c>
      <c r="L7211">
        <v>1</v>
      </c>
      <c r="M7211">
        <v>783</v>
      </c>
      <c r="N7211" t="s">
        <v>18</v>
      </c>
      <c r="O7211">
        <v>0</v>
      </c>
      <c r="P7211">
        <v>3537</v>
      </c>
    </row>
    <row r="7212" spans="1:16" x14ac:dyDescent="0.25">
      <c r="A7212" t="s">
        <v>10839</v>
      </c>
      <c r="B7212">
        <v>2061</v>
      </c>
      <c r="C7212" s="3" t="str">
        <f>HYPERLINK("http://www.uniprot.org/uniprot/K7L1I8","tr|K7L1I8|K7L1I8_SOYBN")</f>
        <v>tr|K7L1I8|K7L1I8_SOYBN</v>
      </c>
      <c r="D7212" t="s">
        <v>28</v>
      </c>
      <c r="E7212">
        <v>64.91</v>
      </c>
      <c r="F7212">
        <v>704</v>
      </c>
      <c r="G7212">
        <v>247</v>
      </c>
      <c r="H7212">
        <v>18</v>
      </c>
      <c r="I7212">
        <v>1</v>
      </c>
      <c r="J7212">
        <v>2058</v>
      </c>
      <c r="K7212">
        <v>1</v>
      </c>
      <c r="L7212">
        <v>1</v>
      </c>
      <c r="M7212">
        <v>696</v>
      </c>
      <c r="N7212" t="s">
        <v>18</v>
      </c>
      <c r="O7212">
        <v>0</v>
      </c>
      <c r="P7212">
        <v>2250</v>
      </c>
    </row>
    <row r="7213" spans="1:16" x14ac:dyDescent="0.25">
      <c r="A7213" t="s">
        <v>10840</v>
      </c>
      <c r="B7213">
        <v>1401</v>
      </c>
      <c r="C7213" s="3" t="str">
        <f>HYPERLINK("http://www.uniprot.org/uniprot/Q6S4R9","tr|Q6S4R9|Q6S4R9_ROBPS")</f>
        <v>tr|Q6S4R9|Q6S4R9_ROBPS</v>
      </c>
      <c r="D7213" t="s">
        <v>10841</v>
      </c>
      <c r="E7213">
        <v>74.59</v>
      </c>
      <c r="F7213">
        <v>496</v>
      </c>
      <c r="G7213">
        <v>126</v>
      </c>
      <c r="H7213">
        <v>46</v>
      </c>
      <c r="I7213">
        <v>49</v>
      </c>
      <c r="J7213">
        <v>1398</v>
      </c>
      <c r="K7213">
        <v>1</v>
      </c>
      <c r="L7213">
        <v>17</v>
      </c>
      <c r="M7213">
        <v>512</v>
      </c>
      <c r="N7213" t="s">
        <v>18</v>
      </c>
      <c r="O7213">
        <v>0</v>
      </c>
      <c r="P7213">
        <v>1885</v>
      </c>
    </row>
    <row r="7214" spans="1:16" x14ac:dyDescent="0.25">
      <c r="A7214" t="s">
        <v>10842</v>
      </c>
      <c r="B7214">
        <v>1737</v>
      </c>
      <c r="C7214" s="3" t="str">
        <f>HYPERLINK("http://www.uniprot.org/uniprot/G7ITP3","tr|G7ITP3|G7ITP3_MEDTR")</f>
        <v>tr|G7ITP3|G7ITP3_MEDTR</v>
      </c>
      <c r="D7214" t="s">
        <v>10843</v>
      </c>
      <c r="E7214">
        <v>88.31</v>
      </c>
      <c r="F7214">
        <v>582</v>
      </c>
      <c r="G7214">
        <v>68</v>
      </c>
      <c r="H7214">
        <v>4</v>
      </c>
      <c r="I7214">
        <v>1</v>
      </c>
      <c r="J7214">
        <v>1734</v>
      </c>
      <c r="K7214">
        <v>1</v>
      </c>
      <c r="L7214">
        <v>1</v>
      </c>
      <c r="M7214">
        <v>579</v>
      </c>
      <c r="N7214" t="s">
        <v>18</v>
      </c>
      <c r="O7214">
        <v>0</v>
      </c>
      <c r="P7214">
        <v>2648</v>
      </c>
    </row>
    <row r="7215" spans="1:16" x14ac:dyDescent="0.25">
      <c r="A7215" t="s">
        <v>10844</v>
      </c>
      <c r="B7215">
        <v>315</v>
      </c>
      <c r="C7215" s="3" t="str">
        <f>HYPERLINK("http://www.uniprot.org/uniprot/G7KCS3","tr|G7KCS3|G7KCS3_MEDTR")</f>
        <v>tr|G7KCS3|G7KCS3_MEDTR</v>
      </c>
      <c r="D7215" t="s">
        <v>10845</v>
      </c>
      <c r="E7215">
        <v>89.42</v>
      </c>
      <c r="F7215">
        <v>104</v>
      </c>
      <c r="G7215">
        <v>11</v>
      </c>
      <c r="H7215">
        <v>0</v>
      </c>
      <c r="I7215">
        <v>1</v>
      </c>
      <c r="J7215">
        <v>312</v>
      </c>
      <c r="K7215">
        <v>1</v>
      </c>
      <c r="L7215">
        <v>1</v>
      </c>
      <c r="M7215">
        <v>104</v>
      </c>
      <c r="N7215" t="s">
        <v>18</v>
      </c>
      <c r="O7215" s="1">
        <v>2.8415599999999997E-45</v>
      </c>
      <c r="P7215">
        <v>472</v>
      </c>
    </row>
    <row r="7216" spans="1:16" x14ac:dyDescent="0.25">
      <c r="A7216" t="s">
        <v>10846</v>
      </c>
      <c r="B7216">
        <v>1614</v>
      </c>
      <c r="C7216" s="3" t="str">
        <f>HYPERLINK("http://www.uniprot.org/uniprot/I1MHP5","tr|I1MHP5|I1MHP5_SOYBN")</f>
        <v>tr|I1MHP5|I1MHP5_SOYBN</v>
      </c>
      <c r="D7216" t="s">
        <v>28</v>
      </c>
      <c r="E7216">
        <v>27.38</v>
      </c>
      <c r="F7216">
        <v>420</v>
      </c>
      <c r="G7216">
        <v>305</v>
      </c>
      <c r="H7216">
        <v>42</v>
      </c>
      <c r="I7216">
        <v>151</v>
      </c>
      <c r="J7216">
        <v>1284</v>
      </c>
      <c r="K7216">
        <v>1</v>
      </c>
      <c r="L7216">
        <v>1057</v>
      </c>
      <c r="M7216">
        <v>1470</v>
      </c>
      <c r="N7216" t="s">
        <v>18</v>
      </c>
      <c r="O7216" s="1">
        <v>2.78157E-29</v>
      </c>
      <c r="P7216">
        <v>342</v>
      </c>
    </row>
    <row r="7217" spans="1:16" x14ac:dyDescent="0.25">
      <c r="A7217" t="s">
        <v>10847</v>
      </c>
      <c r="B7217">
        <v>1671</v>
      </c>
      <c r="C7217" s="3" t="str">
        <f>HYPERLINK("http://www.uniprot.org/uniprot/A2Q6F8","tr|A2Q6F8|A2Q6F8_MEDTR")</f>
        <v>tr|A2Q6F8|A2Q6F8_MEDTR</v>
      </c>
      <c r="D7217" t="s">
        <v>10848</v>
      </c>
      <c r="E7217">
        <v>81.58</v>
      </c>
      <c r="F7217">
        <v>554</v>
      </c>
      <c r="G7217">
        <v>102</v>
      </c>
      <c r="H7217">
        <v>0</v>
      </c>
      <c r="I7217">
        <v>1</v>
      </c>
      <c r="J7217">
        <v>1662</v>
      </c>
      <c r="K7217">
        <v>1</v>
      </c>
      <c r="L7217">
        <v>1</v>
      </c>
      <c r="M7217">
        <v>553</v>
      </c>
      <c r="N7217" t="s">
        <v>18</v>
      </c>
      <c r="O7217">
        <v>0</v>
      </c>
      <c r="P7217">
        <v>2269</v>
      </c>
    </row>
    <row r="7218" spans="1:16" x14ac:dyDescent="0.25">
      <c r="A7218" t="s">
        <v>10849</v>
      </c>
      <c r="B7218">
        <v>216</v>
      </c>
      <c r="C7218" s="3" t="str">
        <f>HYPERLINK("http://www.uniprot.org/uniprot/I1N1Z4","tr|I1N1Z4|I1N1Z4_SOYBN")</f>
        <v>tr|I1N1Z4|I1N1Z4_SOYBN</v>
      </c>
      <c r="D7218" t="s">
        <v>28</v>
      </c>
      <c r="E7218">
        <v>70</v>
      </c>
      <c r="F7218">
        <v>70</v>
      </c>
      <c r="G7218">
        <v>21</v>
      </c>
      <c r="H7218">
        <v>0</v>
      </c>
      <c r="I7218">
        <v>1</v>
      </c>
      <c r="J7218">
        <v>210</v>
      </c>
      <c r="K7218">
        <v>1</v>
      </c>
      <c r="L7218">
        <v>79</v>
      </c>
      <c r="M7218">
        <v>148</v>
      </c>
      <c r="N7218" t="s">
        <v>18</v>
      </c>
      <c r="O7218" s="1">
        <v>8.4675499999999997E-21</v>
      </c>
      <c r="P7218">
        <v>261</v>
      </c>
    </row>
    <row r="7219" spans="1:16" x14ac:dyDescent="0.25">
      <c r="A7219" t="s">
        <v>10850</v>
      </c>
      <c r="B7219">
        <v>1176</v>
      </c>
      <c r="C7219" s="3" t="str">
        <f>HYPERLINK("http://www.uniprot.org/uniprot/I1NJ40","tr|I1NJ40|I1NJ40_SOYBN")</f>
        <v>tr|I1NJ40|I1NJ40_SOYBN</v>
      </c>
      <c r="D7219" t="s">
        <v>28</v>
      </c>
      <c r="E7219">
        <v>88.15</v>
      </c>
      <c r="F7219">
        <v>211</v>
      </c>
      <c r="G7219">
        <v>25</v>
      </c>
      <c r="H7219">
        <v>0</v>
      </c>
      <c r="I7219">
        <v>1</v>
      </c>
      <c r="J7219">
        <v>633</v>
      </c>
      <c r="K7219">
        <v>1</v>
      </c>
      <c r="L7219">
        <v>1</v>
      </c>
      <c r="M7219">
        <v>211</v>
      </c>
      <c r="N7219" t="s">
        <v>18</v>
      </c>
      <c r="O7219" s="1">
        <v>4.20289E-103</v>
      </c>
      <c r="P7219">
        <v>977</v>
      </c>
    </row>
    <row r="7220" spans="1:16" x14ac:dyDescent="0.25">
      <c r="A7220" t="s">
        <v>10851</v>
      </c>
      <c r="B7220">
        <v>1071</v>
      </c>
      <c r="C7220" s="3" t="str">
        <f>HYPERLINK("http://www.uniprot.org/uniprot/I3T7T9","tr|I3T7T9|I3T7T9_MEDTR")</f>
        <v>tr|I3T7T9|I3T7T9_MEDTR</v>
      </c>
      <c r="D7220" t="s">
        <v>22</v>
      </c>
      <c r="E7220">
        <v>86.42</v>
      </c>
      <c r="F7220">
        <v>361</v>
      </c>
      <c r="G7220">
        <v>49</v>
      </c>
      <c r="H7220">
        <v>5</v>
      </c>
      <c r="I7220">
        <v>1</v>
      </c>
      <c r="J7220">
        <v>1068</v>
      </c>
      <c r="K7220">
        <v>1</v>
      </c>
      <c r="L7220">
        <v>1</v>
      </c>
      <c r="M7220">
        <v>361</v>
      </c>
      <c r="N7220" t="s">
        <v>18</v>
      </c>
      <c r="O7220" s="1">
        <v>1.65626E-172</v>
      </c>
      <c r="P7220">
        <v>1575</v>
      </c>
    </row>
    <row r="7221" spans="1:16" x14ac:dyDescent="0.25">
      <c r="A7221" t="s">
        <v>10852</v>
      </c>
      <c r="B7221">
        <v>1335</v>
      </c>
      <c r="C7221" s="3" t="str">
        <f>HYPERLINK("http://www.uniprot.org/uniprot/I1MA59","tr|I1MA59|I1MA59_SOYBN")</f>
        <v>tr|I1MA59|I1MA59_SOYBN</v>
      </c>
      <c r="D7221" t="s">
        <v>117</v>
      </c>
      <c r="E7221">
        <v>78.64</v>
      </c>
      <c r="F7221">
        <v>412</v>
      </c>
      <c r="G7221">
        <v>88</v>
      </c>
      <c r="H7221">
        <v>0</v>
      </c>
      <c r="I7221">
        <v>88</v>
      </c>
      <c r="J7221">
        <v>1323</v>
      </c>
      <c r="K7221">
        <v>1</v>
      </c>
      <c r="L7221">
        <v>36</v>
      </c>
      <c r="M7221">
        <v>446</v>
      </c>
      <c r="N7221" t="s">
        <v>18</v>
      </c>
      <c r="O7221">
        <v>0</v>
      </c>
      <c r="P7221">
        <v>1736</v>
      </c>
    </row>
    <row r="7222" spans="1:16" x14ac:dyDescent="0.25">
      <c r="A7222" t="s">
        <v>10853</v>
      </c>
      <c r="B7222">
        <v>306</v>
      </c>
      <c r="C7222" s="3" t="str">
        <f>HYPERLINK("http://www.uniprot.org/uniprot/I3T2E9","tr|I3T2E9|I3T2E9_LOTJA")</f>
        <v>tr|I3T2E9|I3T2E9_LOTJA</v>
      </c>
      <c r="D7222" t="s">
        <v>2200</v>
      </c>
      <c r="E7222">
        <v>76.92</v>
      </c>
      <c r="F7222">
        <v>91</v>
      </c>
      <c r="G7222">
        <v>21</v>
      </c>
      <c r="H7222">
        <v>0</v>
      </c>
      <c r="I7222">
        <v>1</v>
      </c>
      <c r="J7222">
        <v>273</v>
      </c>
      <c r="K7222">
        <v>1</v>
      </c>
      <c r="L7222">
        <v>1</v>
      </c>
      <c r="M7222">
        <v>91</v>
      </c>
      <c r="N7222" t="s">
        <v>18</v>
      </c>
      <c r="O7222" s="1">
        <v>1.3858499999999999E-31</v>
      </c>
      <c r="P7222">
        <v>354</v>
      </c>
    </row>
    <row r="7223" spans="1:16" x14ac:dyDescent="0.25">
      <c r="A7223" t="s">
        <v>10854</v>
      </c>
      <c r="B7223">
        <v>918</v>
      </c>
      <c r="C7223" s="3" t="str">
        <f>HYPERLINK("http://www.uniprot.org/uniprot/K7KLQ1","tr|K7KLQ1|K7KLQ1_SOYBN")</f>
        <v>tr|K7KLQ1|K7KLQ1_SOYBN</v>
      </c>
      <c r="D7223" t="s">
        <v>28</v>
      </c>
      <c r="E7223">
        <v>65.83</v>
      </c>
      <c r="F7223">
        <v>319</v>
      </c>
      <c r="G7223">
        <v>109</v>
      </c>
      <c r="H7223">
        <v>15</v>
      </c>
      <c r="I7223">
        <v>1</v>
      </c>
      <c r="J7223">
        <v>912</v>
      </c>
      <c r="K7223">
        <v>1</v>
      </c>
      <c r="L7223">
        <v>1</v>
      </c>
      <c r="M7223">
        <v>318</v>
      </c>
      <c r="N7223" t="s">
        <v>18</v>
      </c>
      <c r="O7223" s="1">
        <v>6.4266400000000004E-108</v>
      </c>
      <c r="P7223">
        <v>1017</v>
      </c>
    </row>
    <row r="7224" spans="1:16" x14ac:dyDescent="0.25">
      <c r="A7224" t="s">
        <v>10855</v>
      </c>
      <c r="B7224">
        <v>297</v>
      </c>
      <c r="C7224" s="3" t="str">
        <f>HYPERLINK("http://www.uniprot.org/uniprot/G7JC07","tr|G7JC07|G7JC07_MEDTR")</f>
        <v>tr|G7JC07|G7JC07_MEDTR</v>
      </c>
      <c r="D7224" t="s">
        <v>10856</v>
      </c>
      <c r="E7224">
        <v>77.33</v>
      </c>
      <c r="F7224">
        <v>75</v>
      </c>
      <c r="G7224">
        <v>17</v>
      </c>
      <c r="H7224">
        <v>0</v>
      </c>
      <c r="I7224">
        <v>1</v>
      </c>
      <c r="J7224">
        <v>225</v>
      </c>
      <c r="K7224">
        <v>1</v>
      </c>
      <c r="L7224">
        <v>1</v>
      </c>
      <c r="M7224">
        <v>75</v>
      </c>
      <c r="N7224" t="s">
        <v>18</v>
      </c>
      <c r="O7224" s="1">
        <v>1.6047799999999999E-27</v>
      </c>
      <c r="P7224">
        <v>319</v>
      </c>
    </row>
    <row r="7225" spans="1:16" x14ac:dyDescent="0.25">
      <c r="A7225" t="s">
        <v>10857</v>
      </c>
      <c r="B7225">
        <v>1062</v>
      </c>
      <c r="C7225" s="3" t="str">
        <f>HYPERLINK("http://www.uniprot.org/uniprot/G7IXK2","tr|G7IXK2|G7IXK2_MEDTR")</f>
        <v>tr|G7IXK2|G7IXK2_MEDTR</v>
      </c>
      <c r="D7225" t="s">
        <v>10858</v>
      </c>
      <c r="E7225">
        <v>75.72</v>
      </c>
      <c r="F7225">
        <v>346</v>
      </c>
      <c r="G7225">
        <v>84</v>
      </c>
      <c r="H7225">
        <v>0</v>
      </c>
      <c r="I7225">
        <v>4</v>
      </c>
      <c r="J7225">
        <v>1041</v>
      </c>
      <c r="K7225">
        <v>1</v>
      </c>
      <c r="L7225">
        <v>68</v>
      </c>
      <c r="M7225">
        <v>411</v>
      </c>
      <c r="N7225" t="s">
        <v>18</v>
      </c>
      <c r="O7225" s="1">
        <v>5.6638700000000005E-141</v>
      </c>
      <c r="P7225">
        <v>1303</v>
      </c>
    </row>
    <row r="7226" spans="1:16" x14ac:dyDescent="0.25">
      <c r="A7226" t="s">
        <v>10859</v>
      </c>
      <c r="B7226">
        <v>597</v>
      </c>
      <c r="C7226" s="3" t="str">
        <f>HYPERLINK("http://www.uniprot.org/uniprot/G7L7H2","tr|G7L7H2|G7L7H2_MEDTR")</f>
        <v>tr|G7L7H2|G7L7H2_MEDTR</v>
      </c>
      <c r="D7226" t="s">
        <v>10860</v>
      </c>
      <c r="E7226">
        <v>60.59</v>
      </c>
      <c r="F7226">
        <v>203</v>
      </c>
      <c r="G7226">
        <v>80</v>
      </c>
      <c r="H7226">
        <v>16</v>
      </c>
      <c r="I7226">
        <v>1</v>
      </c>
      <c r="J7226">
        <v>561</v>
      </c>
      <c r="K7226">
        <v>1</v>
      </c>
      <c r="L7226">
        <v>1</v>
      </c>
      <c r="M7226">
        <v>181</v>
      </c>
      <c r="N7226" t="s">
        <v>18</v>
      </c>
      <c r="O7226" s="1">
        <v>6.3418099999999997E-51</v>
      </c>
      <c r="P7226">
        <v>522</v>
      </c>
    </row>
    <row r="7227" spans="1:16" x14ac:dyDescent="0.25">
      <c r="A7227" t="s">
        <v>10861</v>
      </c>
      <c r="B7227">
        <v>1845</v>
      </c>
      <c r="C7227" s="3" t="str">
        <f>HYPERLINK("http://www.uniprot.org/uniprot/I1LP75","tr|I1LP75|I1LP75_SOYBN")</f>
        <v>tr|I1LP75|I1LP75_SOYBN</v>
      </c>
      <c r="D7227" t="s">
        <v>71</v>
      </c>
      <c r="E7227">
        <v>76.709999999999994</v>
      </c>
      <c r="F7227">
        <v>614</v>
      </c>
      <c r="G7227">
        <v>143</v>
      </c>
      <c r="H7227">
        <v>3</v>
      </c>
      <c r="I7227">
        <v>1</v>
      </c>
      <c r="J7227">
        <v>1833</v>
      </c>
      <c r="K7227">
        <v>1</v>
      </c>
      <c r="L7227">
        <v>1</v>
      </c>
      <c r="M7227">
        <v>614</v>
      </c>
      <c r="N7227" t="s">
        <v>18</v>
      </c>
      <c r="O7227">
        <v>0</v>
      </c>
      <c r="P7227">
        <v>2314</v>
      </c>
    </row>
    <row r="7228" spans="1:16" x14ac:dyDescent="0.25">
      <c r="A7228" t="s">
        <v>10862</v>
      </c>
      <c r="B7228">
        <v>912</v>
      </c>
      <c r="C7228" s="3" t="str">
        <f>HYPERLINK("http://www.uniprot.org/uniprot/K7KYB8","tr|K7KYB8|K7KYB8_SOYBN")</f>
        <v>tr|K7KYB8|K7KYB8_SOYBN</v>
      </c>
      <c r="D7228" t="s">
        <v>28</v>
      </c>
      <c r="E7228">
        <v>79.5</v>
      </c>
      <c r="F7228">
        <v>283</v>
      </c>
      <c r="G7228">
        <v>58</v>
      </c>
      <c r="H7228">
        <v>0</v>
      </c>
      <c r="I7228">
        <v>61</v>
      </c>
      <c r="J7228">
        <v>909</v>
      </c>
      <c r="K7228">
        <v>1</v>
      </c>
      <c r="L7228">
        <v>165</v>
      </c>
      <c r="M7228">
        <v>447</v>
      </c>
      <c r="N7228" t="s">
        <v>18</v>
      </c>
      <c r="O7228" s="1">
        <v>2.2469100000000002E-121</v>
      </c>
      <c r="P7228">
        <v>1133</v>
      </c>
    </row>
    <row r="7229" spans="1:16" x14ac:dyDescent="0.25">
      <c r="A7229" t="s">
        <v>10863</v>
      </c>
      <c r="B7229">
        <v>2979</v>
      </c>
      <c r="C7229" s="3" t="str">
        <f>HYPERLINK("http://www.uniprot.org/uniprot/K7MM29","tr|K7MM29|K7MM29_SOYBN")</f>
        <v>tr|K7MM29|K7MM29_SOYBN</v>
      </c>
      <c r="D7229" t="s">
        <v>117</v>
      </c>
      <c r="E7229">
        <v>80.31</v>
      </c>
      <c r="F7229">
        <v>1031</v>
      </c>
      <c r="G7229">
        <v>203</v>
      </c>
      <c r="H7229">
        <v>39</v>
      </c>
      <c r="I7229">
        <v>1</v>
      </c>
      <c r="J7229">
        <v>2976</v>
      </c>
      <c r="K7229">
        <v>1</v>
      </c>
      <c r="L7229">
        <v>1</v>
      </c>
      <c r="M7229">
        <v>1030</v>
      </c>
      <c r="N7229" t="s">
        <v>18</v>
      </c>
      <c r="O7229">
        <v>0</v>
      </c>
      <c r="P7229">
        <v>4172</v>
      </c>
    </row>
    <row r="7230" spans="1:16" x14ac:dyDescent="0.25">
      <c r="A7230" t="s">
        <v>10864</v>
      </c>
      <c r="B7230">
        <v>1134</v>
      </c>
      <c r="C7230" s="3" t="str">
        <f>HYPERLINK("http://www.uniprot.org/uniprot/G7LEQ8","tr|G7LEQ8|G7LEQ8_MEDTR")</f>
        <v>tr|G7LEQ8|G7LEQ8_MEDTR</v>
      </c>
      <c r="D7230" t="s">
        <v>10865</v>
      </c>
      <c r="E7230">
        <v>82.2</v>
      </c>
      <c r="F7230">
        <v>354</v>
      </c>
      <c r="G7230">
        <v>63</v>
      </c>
      <c r="H7230">
        <v>0</v>
      </c>
      <c r="I7230">
        <v>70</v>
      </c>
      <c r="J7230">
        <v>1131</v>
      </c>
      <c r="K7230">
        <v>1</v>
      </c>
      <c r="L7230">
        <v>20</v>
      </c>
      <c r="M7230">
        <v>373</v>
      </c>
      <c r="N7230" t="s">
        <v>18</v>
      </c>
      <c r="O7230" s="1">
        <v>1.52611E-171</v>
      </c>
      <c r="P7230">
        <v>1567</v>
      </c>
    </row>
    <row r="7231" spans="1:16" x14ac:dyDescent="0.25">
      <c r="A7231" t="s">
        <v>10866</v>
      </c>
      <c r="B7231">
        <v>1062</v>
      </c>
      <c r="C7231" s="3" t="str">
        <f>HYPERLINK("http://www.uniprot.org/uniprot/I1MIB6","tr|I1MIB6|I1MIB6_SOYBN")</f>
        <v>tr|I1MIB6|I1MIB6_SOYBN</v>
      </c>
      <c r="D7231" t="s">
        <v>71</v>
      </c>
      <c r="E7231">
        <v>84.13</v>
      </c>
      <c r="F7231">
        <v>353</v>
      </c>
      <c r="G7231">
        <v>56</v>
      </c>
      <c r="H7231">
        <v>1</v>
      </c>
      <c r="I7231">
        <v>1</v>
      </c>
      <c r="J7231">
        <v>1056</v>
      </c>
      <c r="K7231">
        <v>1</v>
      </c>
      <c r="L7231">
        <v>1</v>
      </c>
      <c r="M7231">
        <v>353</v>
      </c>
      <c r="N7231" t="s">
        <v>18</v>
      </c>
      <c r="O7231" s="1">
        <v>8.6774999999999997E-166</v>
      </c>
      <c r="P7231">
        <v>1517</v>
      </c>
    </row>
    <row r="7232" spans="1:16" x14ac:dyDescent="0.25">
      <c r="A7232" t="s">
        <v>10867</v>
      </c>
      <c r="B7232">
        <v>1122</v>
      </c>
      <c r="C7232" s="3" t="str">
        <f>HYPERLINK("http://www.uniprot.org/uniprot/G8DCY4","tr|G8DCY4|G8DCY4_PHAVU")</f>
        <v>tr|G8DCY4|G8DCY4_PHAVU</v>
      </c>
      <c r="D7232" t="s">
        <v>1086</v>
      </c>
      <c r="E7232">
        <v>73.72</v>
      </c>
      <c r="F7232">
        <v>354</v>
      </c>
      <c r="G7232">
        <v>93</v>
      </c>
      <c r="H7232">
        <v>0</v>
      </c>
      <c r="I7232">
        <v>1</v>
      </c>
      <c r="J7232">
        <v>1062</v>
      </c>
      <c r="K7232">
        <v>1</v>
      </c>
      <c r="L7232">
        <v>453</v>
      </c>
      <c r="M7232">
        <v>747</v>
      </c>
      <c r="N7232" t="s">
        <v>18</v>
      </c>
      <c r="O7232" s="1">
        <v>2.9472399999999999E-143</v>
      </c>
      <c r="P7232">
        <v>1323</v>
      </c>
    </row>
    <row r="7233" spans="1:16" x14ac:dyDescent="0.25">
      <c r="A7233" t="s">
        <v>10868</v>
      </c>
      <c r="B7233">
        <v>351</v>
      </c>
      <c r="C7233" s="3" t="str">
        <f>HYPERLINK("http://www.uniprot.org/uniprot/G7I2H0","tr|G7I2H0|G7I2H0_MEDTR")</f>
        <v>tr|G7I2H0|G7I2H0_MEDTR</v>
      </c>
      <c r="D7233" t="s">
        <v>144</v>
      </c>
      <c r="E7233">
        <v>43.8</v>
      </c>
      <c r="F7233">
        <v>105</v>
      </c>
      <c r="G7233">
        <v>59</v>
      </c>
      <c r="H7233">
        <v>1</v>
      </c>
      <c r="I7233">
        <v>7</v>
      </c>
      <c r="J7233">
        <v>318</v>
      </c>
      <c r="K7233">
        <v>1</v>
      </c>
      <c r="L7233">
        <v>214</v>
      </c>
      <c r="M7233">
        <v>313</v>
      </c>
      <c r="N7233" t="s">
        <v>18</v>
      </c>
      <c r="O7233" s="1">
        <v>2.0242899999999999E-14</v>
      </c>
      <c r="P7233">
        <v>206</v>
      </c>
    </row>
    <row r="7234" spans="1:16" x14ac:dyDescent="0.25">
      <c r="A7234" t="s">
        <v>10869</v>
      </c>
      <c r="B7234">
        <v>393</v>
      </c>
      <c r="C7234" s="3" t="str">
        <f>HYPERLINK("http://www.uniprot.org/uniprot/I3T1N4","tr|I3T1N4|I3T1N4_MEDTR")</f>
        <v>tr|I3T1N4|I3T1N4_MEDTR</v>
      </c>
      <c r="D7234" t="s">
        <v>22</v>
      </c>
      <c r="E7234">
        <v>55.26</v>
      </c>
      <c r="F7234">
        <v>76</v>
      </c>
      <c r="G7234">
        <v>34</v>
      </c>
      <c r="H7234">
        <v>26</v>
      </c>
      <c r="I7234">
        <v>217</v>
      </c>
      <c r="J7234">
        <v>366</v>
      </c>
      <c r="K7234">
        <v>1</v>
      </c>
      <c r="L7234">
        <v>39</v>
      </c>
      <c r="M7234">
        <v>114</v>
      </c>
      <c r="N7234" t="s">
        <v>18</v>
      </c>
      <c r="O7234" s="1">
        <v>5.3613099999999999E-12</v>
      </c>
      <c r="P7234">
        <v>185</v>
      </c>
    </row>
    <row r="7235" spans="1:16" x14ac:dyDescent="0.25">
      <c r="A7235" t="s">
        <v>10870</v>
      </c>
      <c r="B7235">
        <v>1173</v>
      </c>
      <c r="C7235" s="3" t="str">
        <f>HYPERLINK("http://www.uniprot.org/uniprot/C7FDI5","tr|C7FDI5|C7FDI5_SOYBN")</f>
        <v>tr|C7FDI5|C7FDI5_SOYBN</v>
      </c>
      <c r="D7235" t="s">
        <v>717</v>
      </c>
      <c r="E7235">
        <v>50.26</v>
      </c>
      <c r="F7235">
        <v>372</v>
      </c>
      <c r="G7235">
        <v>185</v>
      </c>
      <c r="H7235">
        <v>4</v>
      </c>
      <c r="I7235">
        <v>1</v>
      </c>
      <c r="J7235">
        <v>1104</v>
      </c>
      <c r="K7235">
        <v>1</v>
      </c>
      <c r="L7235">
        <v>694</v>
      </c>
      <c r="M7235">
        <v>1060</v>
      </c>
      <c r="N7235" t="s">
        <v>18</v>
      </c>
      <c r="O7235" s="1">
        <v>5.4667399999999996E-103</v>
      </c>
      <c r="P7235">
        <v>976</v>
      </c>
    </row>
    <row r="7236" spans="1:16" x14ac:dyDescent="0.25">
      <c r="A7236" t="s">
        <v>10871</v>
      </c>
      <c r="B7236">
        <v>1083</v>
      </c>
      <c r="C7236" s="3" t="str">
        <f>HYPERLINK("http://www.uniprot.org/uniprot/I1KK29","tr|I1KK29|I1KK29_SOYBN")</f>
        <v>tr|I1KK29|I1KK29_SOYBN</v>
      </c>
      <c r="D7236" t="s">
        <v>71</v>
      </c>
      <c r="E7236">
        <v>79.16</v>
      </c>
      <c r="F7236">
        <v>360</v>
      </c>
      <c r="G7236">
        <v>75</v>
      </c>
      <c r="H7236">
        <v>3</v>
      </c>
      <c r="I7236">
        <v>10</v>
      </c>
      <c r="J7236">
        <v>1080</v>
      </c>
      <c r="K7236">
        <v>1</v>
      </c>
      <c r="L7236">
        <v>105</v>
      </c>
      <c r="M7236">
        <v>463</v>
      </c>
      <c r="N7236" t="s">
        <v>18</v>
      </c>
      <c r="O7236" s="1">
        <v>5.0400999999999999E-161</v>
      </c>
      <c r="P7236">
        <v>1476</v>
      </c>
    </row>
    <row r="7237" spans="1:16" x14ac:dyDescent="0.25">
      <c r="A7237" t="s">
        <v>10872</v>
      </c>
      <c r="B7237">
        <v>942</v>
      </c>
      <c r="C7237" s="3" t="str">
        <f>HYPERLINK("http://www.uniprot.org/uniprot/A2Q4Q7","tr|A2Q4Q7|A2Q4Q7_MEDTR")</f>
        <v>tr|A2Q4Q7|A2Q4Q7_MEDTR</v>
      </c>
      <c r="D7237" t="s">
        <v>10873</v>
      </c>
      <c r="E7237">
        <v>94.56</v>
      </c>
      <c r="F7237">
        <v>313</v>
      </c>
      <c r="G7237">
        <v>17</v>
      </c>
      <c r="H7237">
        <v>0</v>
      </c>
      <c r="I7237">
        <v>1</v>
      </c>
      <c r="J7237">
        <v>939</v>
      </c>
      <c r="K7237">
        <v>1</v>
      </c>
      <c r="L7237">
        <v>16</v>
      </c>
      <c r="M7237">
        <v>328</v>
      </c>
      <c r="N7237" t="s">
        <v>18</v>
      </c>
      <c r="O7237" s="1">
        <v>1.1661800000000001E-176</v>
      </c>
      <c r="P7237">
        <v>1610</v>
      </c>
    </row>
    <row r="7238" spans="1:16" x14ac:dyDescent="0.25">
      <c r="A7238" t="s">
        <v>10874</v>
      </c>
      <c r="B7238">
        <v>438</v>
      </c>
      <c r="C7238" s="3" t="str">
        <f>HYPERLINK("http://www.uniprot.org/uniprot/I3SHT8","tr|I3SHT8|I3SHT8_LOTJA")</f>
        <v>tr|I3SHT8|I3SHT8_LOTJA</v>
      </c>
      <c r="D7238" t="s">
        <v>93</v>
      </c>
      <c r="E7238">
        <v>88.88</v>
      </c>
      <c r="F7238">
        <v>117</v>
      </c>
      <c r="G7238">
        <v>13</v>
      </c>
      <c r="H7238">
        <v>0</v>
      </c>
      <c r="I7238">
        <v>52</v>
      </c>
      <c r="J7238">
        <v>402</v>
      </c>
      <c r="K7238">
        <v>1</v>
      </c>
      <c r="L7238">
        <v>18</v>
      </c>
      <c r="M7238">
        <v>134</v>
      </c>
      <c r="N7238" t="s">
        <v>18</v>
      </c>
      <c r="O7238" s="1">
        <v>3.7695199999999998E-53</v>
      </c>
      <c r="P7238">
        <v>540</v>
      </c>
    </row>
    <row r="7239" spans="1:16" x14ac:dyDescent="0.25">
      <c r="A7239" t="s">
        <v>10875</v>
      </c>
      <c r="B7239">
        <v>294</v>
      </c>
      <c r="C7239" s="3" t="str">
        <f>HYPERLINK("http://www.uniprot.org/uniprot/I1KUA7","tr|I1KUA7|I1KUA7_SOYBN")</f>
        <v>tr|I1KUA7|I1KUA7_SOYBN</v>
      </c>
      <c r="D7239" t="s">
        <v>28</v>
      </c>
      <c r="E7239">
        <v>72.34</v>
      </c>
      <c r="F7239">
        <v>94</v>
      </c>
      <c r="G7239">
        <v>26</v>
      </c>
      <c r="H7239">
        <v>1</v>
      </c>
      <c r="I7239">
        <v>1</v>
      </c>
      <c r="J7239">
        <v>279</v>
      </c>
      <c r="K7239">
        <v>1</v>
      </c>
      <c r="L7239">
        <v>1</v>
      </c>
      <c r="M7239">
        <v>89</v>
      </c>
      <c r="N7239" t="s">
        <v>18</v>
      </c>
      <c r="O7239" s="1">
        <v>3.82918E-26</v>
      </c>
      <c r="P7239">
        <v>307</v>
      </c>
    </row>
    <row r="7240" spans="1:16" x14ac:dyDescent="0.25">
      <c r="A7240" t="s">
        <v>10876</v>
      </c>
      <c r="B7240">
        <v>2127</v>
      </c>
      <c r="C7240" s="3" t="str">
        <f>HYPERLINK("http://www.uniprot.org/uniprot/G7KCS1","tr|G7KCS1|G7KCS1_MEDTR")</f>
        <v>tr|G7KCS1|G7KCS1_MEDTR</v>
      </c>
      <c r="D7240" t="s">
        <v>10877</v>
      </c>
      <c r="E7240">
        <v>80.290000000000006</v>
      </c>
      <c r="F7240">
        <v>670</v>
      </c>
      <c r="G7240">
        <v>132</v>
      </c>
      <c r="H7240">
        <v>12</v>
      </c>
      <c r="I7240">
        <v>151</v>
      </c>
      <c r="J7240">
        <v>2124</v>
      </c>
      <c r="K7240">
        <v>1</v>
      </c>
      <c r="L7240">
        <v>3</v>
      </c>
      <c r="M7240">
        <v>669</v>
      </c>
      <c r="N7240" t="s">
        <v>18</v>
      </c>
      <c r="O7240">
        <v>0</v>
      </c>
      <c r="P7240">
        <v>2694</v>
      </c>
    </row>
    <row r="7241" spans="1:16" x14ac:dyDescent="0.25">
      <c r="A7241" t="s">
        <v>10878</v>
      </c>
      <c r="B7241">
        <v>684</v>
      </c>
      <c r="C7241" s="3" t="str">
        <f>HYPERLINK("http://www.uniprot.org/uniprot/I1LKT9","tr|I1LKT9|I1LKT9_SOYBN")</f>
        <v>tr|I1LKT9|I1LKT9_SOYBN</v>
      </c>
      <c r="D7241" t="s">
        <v>71</v>
      </c>
      <c r="E7241">
        <v>63.87</v>
      </c>
      <c r="F7241">
        <v>227</v>
      </c>
      <c r="G7241">
        <v>82</v>
      </c>
      <c r="H7241">
        <v>0</v>
      </c>
      <c r="I7241">
        <v>1</v>
      </c>
      <c r="J7241">
        <v>681</v>
      </c>
      <c r="K7241">
        <v>1</v>
      </c>
      <c r="L7241">
        <v>1</v>
      </c>
      <c r="M7241">
        <v>227</v>
      </c>
      <c r="N7241" t="s">
        <v>18</v>
      </c>
      <c r="O7241" s="1">
        <v>2.0015700000000001E-74</v>
      </c>
      <c r="P7241">
        <v>726</v>
      </c>
    </row>
    <row r="7242" spans="1:16" x14ac:dyDescent="0.25">
      <c r="A7242" t="s">
        <v>10879</v>
      </c>
      <c r="B7242">
        <v>1065</v>
      </c>
      <c r="C7242" s="3" t="str">
        <f>HYPERLINK("http://www.uniprot.org/uniprot/A2Q6F7","tr|A2Q6F7|A2Q6F7_MEDTR")</f>
        <v>tr|A2Q6F7|A2Q6F7_MEDTR</v>
      </c>
      <c r="D7242" t="s">
        <v>10880</v>
      </c>
      <c r="E7242">
        <v>81.069999999999993</v>
      </c>
      <c r="F7242">
        <v>354</v>
      </c>
      <c r="G7242">
        <v>67</v>
      </c>
      <c r="H7242">
        <v>0</v>
      </c>
      <c r="I7242">
        <v>1</v>
      </c>
      <c r="J7242">
        <v>1062</v>
      </c>
      <c r="K7242">
        <v>1</v>
      </c>
      <c r="L7242">
        <v>1</v>
      </c>
      <c r="M7242">
        <v>353</v>
      </c>
      <c r="N7242" t="s">
        <v>18</v>
      </c>
      <c r="O7242" s="1">
        <v>1.5390900000000001E-162</v>
      </c>
      <c r="P7242">
        <v>1489</v>
      </c>
    </row>
    <row r="7243" spans="1:16" x14ac:dyDescent="0.25">
      <c r="A7243" t="s">
        <v>10881</v>
      </c>
      <c r="B7243">
        <v>987</v>
      </c>
      <c r="C7243" s="3" t="str">
        <f>HYPERLINK("http://www.uniprot.org/uniprot/G7L063","tr|G7L063|G7L063_MEDTR")</f>
        <v>tr|G7L063|G7L063_MEDTR</v>
      </c>
      <c r="D7243" t="s">
        <v>10882</v>
      </c>
      <c r="E7243">
        <v>87.42</v>
      </c>
      <c r="F7243">
        <v>326</v>
      </c>
      <c r="G7243">
        <v>41</v>
      </c>
      <c r="H7243">
        <v>0</v>
      </c>
      <c r="I7243">
        <v>7</v>
      </c>
      <c r="J7243">
        <v>984</v>
      </c>
      <c r="K7243">
        <v>1</v>
      </c>
      <c r="L7243">
        <v>4</v>
      </c>
      <c r="M7243">
        <v>329</v>
      </c>
      <c r="N7243" t="s">
        <v>18</v>
      </c>
      <c r="O7243" s="1">
        <v>4.9485600000000004E-165</v>
      </c>
      <c r="P7243">
        <v>1510</v>
      </c>
    </row>
    <row r="7244" spans="1:16" x14ac:dyDescent="0.25">
      <c r="A7244" t="s">
        <v>10883</v>
      </c>
      <c r="B7244">
        <v>3375</v>
      </c>
      <c r="C7244" s="3" t="str">
        <f>HYPERLINK("http://www.uniprot.org/uniprot/Q2HW32","tr|Q2HW32|Q2HW32_MEDTR")</f>
        <v>tr|Q2HW32|Q2HW32_MEDTR</v>
      </c>
      <c r="D7244" t="s">
        <v>10884</v>
      </c>
      <c r="E7244">
        <v>90.43</v>
      </c>
      <c r="F7244">
        <v>1129</v>
      </c>
      <c r="G7244">
        <v>108</v>
      </c>
      <c r="H7244">
        <v>5</v>
      </c>
      <c r="I7244">
        <v>1</v>
      </c>
      <c r="J7244">
        <v>3372</v>
      </c>
      <c r="K7244">
        <v>1</v>
      </c>
      <c r="L7244">
        <v>1</v>
      </c>
      <c r="M7244">
        <v>1128</v>
      </c>
      <c r="N7244" t="s">
        <v>18</v>
      </c>
      <c r="O7244">
        <v>0</v>
      </c>
      <c r="P7244">
        <v>5334</v>
      </c>
    </row>
    <row r="7245" spans="1:16" x14ac:dyDescent="0.25">
      <c r="A7245" t="s">
        <v>10885</v>
      </c>
      <c r="B7245">
        <v>1965</v>
      </c>
      <c r="C7245" s="3" t="str">
        <f>HYPERLINK("http://www.uniprot.org/uniprot/K7LZD9","tr|K7LZD9|K7LZD9_SOYBN")</f>
        <v>tr|K7LZD9|K7LZD9_SOYBN</v>
      </c>
      <c r="D7245" t="s">
        <v>28</v>
      </c>
      <c r="E7245">
        <v>52.58</v>
      </c>
      <c r="F7245">
        <v>618</v>
      </c>
      <c r="G7245">
        <v>293</v>
      </c>
      <c r="H7245">
        <v>6</v>
      </c>
      <c r="I7245">
        <v>109</v>
      </c>
      <c r="J7245">
        <v>1944</v>
      </c>
      <c r="K7245">
        <v>1</v>
      </c>
      <c r="L7245">
        <v>1</v>
      </c>
      <c r="M7245">
        <v>599</v>
      </c>
      <c r="N7245" t="s">
        <v>18</v>
      </c>
      <c r="O7245" s="1">
        <v>1.96175E-160</v>
      </c>
      <c r="P7245">
        <v>1474</v>
      </c>
    </row>
    <row r="7246" spans="1:16" x14ac:dyDescent="0.25">
      <c r="A7246" t="s">
        <v>10886</v>
      </c>
      <c r="B7246">
        <v>1431</v>
      </c>
      <c r="C7246" s="3" t="str">
        <f>HYPERLINK("http://www.uniprot.org/uniprot/I1JFT5","tr|I1JFT5|I1JFT5_SOYBN")</f>
        <v>tr|I1JFT5|I1JFT5_SOYBN</v>
      </c>
      <c r="D7246" t="s">
        <v>10887</v>
      </c>
      <c r="E7246">
        <v>84.03</v>
      </c>
      <c r="F7246">
        <v>476</v>
      </c>
      <c r="G7246">
        <v>76</v>
      </c>
      <c r="H7246">
        <v>3</v>
      </c>
      <c r="I7246">
        <v>4</v>
      </c>
      <c r="J7246">
        <v>1422</v>
      </c>
      <c r="K7246">
        <v>1</v>
      </c>
      <c r="L7246">
        <v>20</v>
      </c>
      <c r="M7246">
        <v>495</v>
      </c>
      <c r="N7246" t="s">
        <v>18</v>
      </c>
      <c r="O7246">
        <v>0</v>
      </c>
      <c r="P7246">
        <v>2070</v>
      </c>
    </row>
    <row r="7247" spans="1:16" x14ac:dyDescent="0.25">
      <c r="A7247" t="s">
        <v>10888</v>
      </c>
      <c r="B7247">
        <v>1032</v>
      </c>
      <c r="C7247" s="3" t="str">
        <f>HYPERLINK("http://www.uniprot.org/uniprot/I1JGF8","tr|I1JGF8|I1JGF8_SOYBN")</f>
        <v>tr|I1JGF8|I1JGF8_SOYBN</v>
      </c>
      <c r="D7247" t="s">
        <v>28</v>
      </c>
      <c r="E7247">
        <v>35.61</v>
      </c>
      <c r="F7247">
        <v>146</v>
      </c>
      <c r="G7247">
        <v>94</v>
      </c>
      <c r="H7247">
        <v>10</v>
      </c>
      <c r="I7247">
        <v>439</v>
      </c>
      <c r="J7247">
        <v>846</v>
      </c>
      <c r="K7247">
        <v>1</v>
      </c>
      <c r="L7247">
        <v>359</v>
      </c>
      <c r="M7247">
        <v>495</v>
      </c>
      <c r="N7247" t="s">
        <v>18</v>
      </c>
      <c r="O7247" s="1">
        <v>2.5991599999999998E-10</v>
      </c>
      <c r="P7247">
        <v>176</v>
      </c>
    </row>
    <row r="7248" spans="1:16" x14ac:dyDescent="0.25">
      <c r="A7248" t="s">
        <v>10889</v>
      </c>
      <c r="B7248">
        <v>1431</v>
      </c>
      <c r="C7248" s="3" t="str">
        <f>HYPERLINK("http://www.uniprot.org/uniprot/I1KB51","tr|I1KB51|I1KB51_SOYBN")</f>
        <v>tr|I1KB51|I1KB51_SOYBN</v>
      </c>
      <c r="D7248" t="s">
        <v>28</v>
      </c>
      <c r="E7248">
        <v>73.8</v>
      </c>
      <c r="F7248">
        <v>462</v>
      </c>
      <c r="G7248">
        <v>121</v>
      </c>
      <c r="H7248">
        <v>15</v>
      </c>
      <c r="I7248">
        <v>85</v>
      </c>
      <c r="J7248">
        <v>1425</v>
      </c>
      <c r="K7248">
        <v>1</v>
      </c>
      <c r="L7248">
        <v>33</v>
      </c>
      <c r="M7248">
        <v>488</v>
      </c>
      <c r="N7248" t="s">
        <v>18</v>
      </c>
      <c r="O7248" s="1">
        <v>6.2167800000000004E-179</v>
      </c>
      <c r="P7248">
        <v>1632</v>
      </c>
    </row>
    <row r="7249" spans="1:16" x14ac:dyDescent="0.25">
      <c r="A7249" t="s">
        <v>10890</v>
      </c>
      <c r="B7249">
        <v>1125</v>
      </c>
      <c r="C7249" s="3" t="str">
        <f>HYPERLINK("http://www.uniprot.org/uniprot/K7MP92","tr|K7MP92|K7MP92_SOYBN")</f>
        <v>tr|K7MP92|K7MP92_SOYBN</v>
      </c>
      <c r="D7249" t="s">
        <v>28</v>
      </c>
      <c r="E7249">
        <v>83.78</v>
      </c>
      <c r="F7249">
        <v>370</v>
      </c>
      <c r="G7249">
        <v>60</v>
      </c>
      <c r="H7249">
        <v>0</v>
      </c>
      <c r="I7249">
        <v>4</v>
      </c>
      <c r="J7249">
        <v>1113</v>
      </c>
      <c r="K7249">
        <v>1</v>
      </c>
      <c r="L7249">
        <v>117</v>
      </c>
      <c r="M7249">
        <v>486</v>
      </c>
      <c r="N7249" t="s">
        <v>18</v>
      </c>
      <c r="O7249" s="1">
        <v>2.4885999999999999E-166</v>
      </c>
      <c r="P7249">
        <v>1522</v>
      </c>
    </row>
    <row r="7250" spans="1:16" x14ac:dyDescent="0.25">
      <c r="A7250" t="s">
        <v>10891</v>
      </c>
      <c r="B7250">
        <v>1134</v>
      </c>
      <c r="C7250" s="3" t="str">
        <f>HYPERLINK("http://www.uniprot.org/uniprot/G7IXJ6","tr|G7IXJ6|G7IXJ6_MEDTR")</f>
        <v>tr|G7IXJ6|G7IXJ6_MEDTR</v>
      </c>
      <c r="D7250" t="s">
        <v>10892</v>
      </c>
      <c r="E7250">
        <v>91.24</v>
      </c>
      <c r="F7250">
        <v>377</v>
      </c>
      <c r="G7250">
        <v>33</v>
      </c>
      <c r="H7250">
        <v>0</v>
      </c>
      <c r="I7250">
        <v>1</v>
      </c>
      <c r="J7250">
        <v>1131</v>
      </c>
      <c r="K7250">
        <v>1</v>
      </c>
      <c r="L7250">
        <v>36</v>
      </c>
      <c r="M7250">
        <v>412</v>
      </c>
      <c r="N7250" t="s">
        <v>18</v>
      </c>
      <c r="O7250">
        <v>0</v>
      </c>
      <c r="P7250">
        <v>1808</v>
      </c>
    </row>
    <row r="7251" spans="1:16" x14ac:dyDescent="0.25">
      <c r="A7251" t="s">
        <v>10893</v>
      </c>
      <c r="B7251">
        <v>1515</v>
      </c>
      <c r="C7251" s="3" t="str">
        <f>HYPERLINK("http://www.uniprot.org/uniprot/G7JSR7","tr|G7JSR7|G7JSR7_MEDTR")</f>
        <v>tr|G7JSR7|G7JSR7_MEDTR</v>
      </c>
      <c r="D7251" t="s">
        <v>10894</v>
      </c>
      <c r="E7251">
        <v>80.28</v>
      </c>
      <c r="F7251">
        <v>284</v>
      </c>
      <c r="G7251">
        <v>56</v>
      </c>
      <c r="H7251">
        <v>0</v>
      </c>
      <c r="I7251">
        <v>232</v>
      </c>
      <c r="J7251">
        <v>1083</v>
      </c>
      <c r="K7251">
        <v>1</v>
      </c>
      <c r="L7251">
        <v>340</v>
      </c>
      <c r="M7251">
        <v>601</v>
      </c>
      <c r="N7251" t="s">
        <v>18</v>
      </c>
      <c r="O7251" s="1">
        <v>3.7216900000000003E-129</v>
      </c>
      <c r="P7251">
        <v>1203</v>
      </c>
    </row>
    <row r="7252" spans="1:16" x14ac:dyDescent="0.25">
      <c r="A7252" t="s">
        <v>10895</v>
      </c>
      <c r="B7252">
        <v>909</v>
      </c>
      <c r="C7252" s="3" t="str">
        <f>HYPERLINK("http://www.uniprot.org/uniprot/K7MNX2","tr|K7MNX2|K7MNX2_SOYBN")</f>
        <v>tr|K7MNX2|K7MNX2_SOYBN</v>
      </c>
      <c r="D7252" t="s">
        <v>28</v>
      </c>
      <c r="E7252">
        <v>30.85</v>
      </c>
      <c r="F7252">
        <v>175</v>
      </c>
      <c r="G7252">
        <v>121</v>
      </c>
      <c r="H7252">
        <v>1</v>
      </c>
      <c r="I7252">
        <v>358</v>
      </c>
      <c r="J7252">
        <v>879</v>
      </c>
      <c r="K7252">
        <v>1</v>
      </c>
      <c r="L7252">
        <v>277</v>
      </c>
      <c r="M7252">
        <v>445</v>
      </c>
      <c r="N7252" t="s">
        <v>18</v>
      </c>
      <c r="O7252" s="1">
        <v>3.8017900000000001E-12</v>
      </c>
      <c r="P7252">
        <v>191</v>
      </c>
    </row>
    <row r="7253" spans="1:16" x14ac:dyDescent="0.25">
      <c r="A7253" t="s">
        <v>10896</v>
      </c>
      <c r="B7253">
        <v>1908</v>
      </c>
      <c r="C7253" s="3" t="str">
        <f>HYPERLINK("http://www.uniprot.org/uniprot/I1MVU3","tr|I1MVU3|I1MVU3_SOYBN")</f>
        <v>tr|I1MVU3|I1MVU3_SOYBN</v>
      </c>
      <c r="D7253" t="s">
        <v>28</v>
      </c>
      <c r="E7253">
        <v>71.400000000000006</v>
      </c>
      <c r="F7253">
        <v>626</v>
      </c>
      <c r="G7253">
        <v>179</v>
      </c>
      <c r="H7253">
        <v>10</v>
      </c>
      <c r="I7253">
        <v>58</v>
      </c>
      <c r="J7253">
        <v>1905</v>
      </c>
      <c r="K7253">
        <v>1</v>
      </c>
      <c r="L7253">
        <v>31</v>
      </c>
      <c r="M7253">
        <v>652</v>
      </c>
      <c r="N7253" t="s">
        <v>18</v>
      </c>
      <c r="O7253">
        <v>0</v>
      </c>
      <c r="P7253">
        <v>2225</v>
      </c>
    </row>
    <row r="7254" spans="1:16" x14ac:dyDescent="0.25">
      <c r="A7254" t="s">
        <v>10897</v>
      </c>
      <c r="B7254">
        <v>462</v>
      </c>
      <c r="C7254" s="3" t="str">
        <f>HYPERLINK("http://www.uniprot.org/uniprot/B9SSN4","tr|B9SSN4|B9SSN4_RICCO")</f>
        <v>tr|B9SSN4|B9SSN4_RICCO</v>
      </c>
      <c r="D7254" t="s">
        <v>10898</v>
      </c>
      <c r="E7254">
        <v>38.67</v>
      </c>
      <c r="F7254">
        <v>181</v>
      </c>
      <c r="G7254">
        <v>111</v>
      </c>
      <c r="H7254">
        <v>40</v>
      </c>
      <c r="I7254">
        <v>1</v>
      </c>
      <c r="J7254">
        <v>423</v>
      </c>
      <c r="K7254">
        <v>1</v>
      </c>
      <c r="L7254">
        <v>1973</v>
      </c>
      <c r="M7254">
        <v>2153</v>
      </c>
      <c r="N7254" t="s">
        <v>18</v>
      </c>
      <c r="O7254" s="1">
        <v>1.0983000000000001E-20</v>
      </c>
      <c r="P7254">
        <v>260</v>
      </c>
    </row>
    <row r="7255" spans="1:16" x14ac:dyDescent="0.25">
      <c r="A7255" t="s">
        <v>10899</v>
      </c>
      <c r="B7255">
        <v>258</v>
      </c>
      <c r="C7255" s="3" t="str">
        <f>HYPERLINK("http://www.uniprot.org/uniprot/Q712V4","tr|Q712V4|Q712V4_PEA")</f>
        <v>tr|Q712V4|Q712V4_PEA</v>
      </c>
      <c r="D7255" t="s">
        <v>10900</v>
      </c>
      <c r="E7255">
        <v>100</v>
      </c>
      <c r="F7255">
        <v>86</v>
      </c>
      <c r="G7255">
        <v>0</v>
      </c>
      <c r="H7255">
        <v>0</v>
      </c>
      <c r="I7255">
        <v>1</v>
      </c>
      <c r="J7255">
        <v>258</v>
      </c>
      <c r="K7255">
        <v>-1</v>
      </c>
      <c r="L7255">
        <v>16</v>
      </c>
      <c r="M7255">
        <v>101</v>
      </c>
      <c r="N7255" t="s">
        <v>18</v>
      </c>
      <c r="O7255" s="1">
        <v>1.6175099999999999E-40</v>
      </c>
      <c r="P7255">
        <v>431</v>
      </c>
    </row>
    <row r="7256" spans="1:16" x14ac:dyDescent="0.25">
      <c r="A7256" t="s">
        <v>10901</v>
      </c>
      <c r="B7256">
        <v>1194</v>
      </c>
      <c r="C7256" s="3" t="str">
        <f>HYPERLINK("http://www.uniprot.org/uniprot/K7MNX2","tr|K7MNX2|K7MNX2_SOYBN")</f>
        <v>tr|K7MNX2|K7MNX2_SOYBN</v>
      </c>
      <c r="D7256" t="s">
        <v>28</v>
      </c>
      <c r="E7256">
        <v>33.78</v>
      </c>
      <c r="F7256">
        <v>74</v>
      </c>
      <c r="G7256">
        <v>49</v>
      </c>
      <c r="H7256">
        <v>0</v>
      </c>
      <c r="I7256">
        <v>484</v>
      </c>
      <c r="J7256">
        <v>705</v>
      </c>
      <c r="K7256">
        <v>1</v>
      </c>
      <c r="L7256">
        <v>402</v>
      </c>
      <c r="M7256">
        <v>475</v>
      </c>
      <c r="N7256" t="s">
        <v>18</v>
      </c>
      <c r="O7256" s="1">
        <v>1.5067499999999999E-7</v>
      </c>
      <c r="P7256">
        <v>153</v>
      </c>
    </row>
    <row r="7257" spans="1:16" x14ac:dyDescent="0.25">
      <c r="A7257" t="s">
        <v>10902</v>
      </c>
      <c r="B7257">
        <v>2004</v>
      </c>
      <c r="C7257" s="3" t="str">
        <f>HYPERLINK("http://www.uniprot.org/uniprot/G7I2H0","tr|G7I2H0|G7I2H0_MEDTR")</f>
        <v>tr|G7I2H0|G7I2H0_MEDTR</v>
      </c>
      <c r="D7257" t="s">
        <v>144</v>
      </c>
      <c r="E7257">
        <v>33.72</v>
      </c>
      <c r="F7257">
        <v>338</v>
      </c>
      <c r="G7257">
        <v>224</v>
      </c>
      <c r="H7257">
        <v>2</v>
      </c>
      <c r="I7257">
        <v>964</v>
      </c>
      <c r="J7257">
        <v>1971</v>
      </c>
      <c r="K7257">
        <v>1</v>
      </c>
      <c r="L7257">
        <v>27</v>
      </c>
      <c r="M7257">
        <v>313</v>
      </c>
      <c r="N7257" t="s">
        <v>18</v>
      </c>
      <c r="O7257" s="1">
        <v>2.5269200000000001E-38</v>
      </c>
      <c r="P7257">
        <v>421</v>
      </c>
    </row>
    <row r="7258" spans="1:16" x14ac:dyDescent="0.25">
      <c r="A7258" t="s">
        <v>10903</v>
      </c>
      <c r="B7258">
        <v>1470</v>
      </c>
      <c r="C7258" s="3" t="str">
        <f>HYPERLINK("http://www.uniprot.org/uniprot/K7MJ87","tr|K7MJ87|K7MJ87_SOYBN")</f>
        <v>tr|K7MJ87|K7MJ87_SOYBN</v>
      </c>
      <c r="D7258" t="s">
        <v>28</v>
      </c>
      <c r="E7258">
        <v>78.62</v>
      </c>
      <c r="F7258">
        <v>407</v>
      </c>
      <c r="G7258">
        <v>87</v>
      </c>
      <c r="H7258">
        <v>1</v>
      </c>
      <c r="I7258">
        <v>40</v>
      </c>
      <c r="J7258">
        <v>1257</v>
      </c>
      <c r="K7258">
        <v>1</v>
      </c>
      <c r="L7258">
        <v>29</v>
      </c>
      <c r="M7258">
        <v>421</v>
      </c>
      <c r="N7258" t="s">
        <v>18</v>
      </c>
      <c r="O7258" s="1">
        <v>2.4343400000000001E-178</v>
      </c>
      <c r="P7258">
        <v>1627</v>
      </c>
    </row>
    <row r="7259" spans="1:16" x14ac:dyDescent="0.25">
      <c r="A7259" t="s">
        <v>10904</v>
      </c>
      <c r="B7259">
        <v>1299</v>
      </c>
      <c r="C7259" s="3" t="str">
        <f>HYPERLINK("http://www.uniprot.org/uniprot/A5B592","tr|A5B592|A5B592_VITVI")</f>
        <v>tr|A5B592|A5B592_VITVI</v>
      </c>
      <c r="D7259" t="s">
        <v>250</v>
      </c>
      <c r="E7259">
        <v>29.72</v>
      </c>
      <c r="F7259">
        <v>323</v>
      </c>
      <c r="G7259">
        <v>227</v>
      </c>
      <c r="H7259">
        <v>11</v>
      </c>
      <c r="I7259">
        <v>1</v>
      </c>
      <c r="J7259">
        <v>936</v>
      </c>
      <c r="K7259">
        <v>1</v>
      </c>
      <c r="L7259">
        <v>1094</v>
      </c>
      <c r="M7259">
        <v>1408</v>
      </c>
      <c r="N7259" t="s">
        <v>18</v>
      </c>
      <c r="O7259" s="1">
        <v>2.0656600000000001E-29</v>
      </c>
      <c r="P7259">
        <v>342</v>
      </c>
    </row>
    <row r="7260" spans="1:16" x14ac:dyDescent="0.25">
      <c r="A7260" t="s">
        <v>10905</v>
      </c>
      <c r="B7260">
        <v>414</v>
      </c>
      <c r="C7260" s="3" t="str">
        <f>HYPERLINK("http://www.uniprot.org/uniprot/I1KK29","tr|I1KK29|I1KK29_SOYBN")</f>
        <v>tr|I1KK29|I1KK29_SOYBN</v>
      </c>
      <c r="D7260" t="s">
        <v>71</v>
      </c>
      <c r="E7260">
        <v>81.73</v>
      </c>
      <c r="F7260">
        <v>104</v>
      </c>
      <c r="G7260">
        <v>19</v>
      </c>
      <c r="H7260">
        <v>0</v>
      </c>
      <c r="I7260">
        <v>64</v>
      </c>
      <c r="J7260">
        <v>375</v>
      </c>
      <c r="K7260">
        <v>1</v>
      </c>
      <c r="L7260">
        <v>1</v>
      </c>
      <c r="M7260">
        <v>104</v>
      </c>
      <c r="N7260" t="s">
        <v>18</v>
      </c>
      <c r="O7260" s="1">
        <v>2.1583200000000001E-45</v>
      </c>
      <c r="P7260">
        <v>473</v>
      </c>
    </row>
    <row r="7261" spans="1:16" x14ac:dyDescent="0.25">
      <c r="A7261" t="s">
        <v>10906</v>
      </c>
      <c r="B7261">
        <v>756</v>
      </c>
      <c r="C7261" s="3" t="str">
        <f>HYPERLINK("http://www.uniprot.org/uniprot/A2Q4Q8","tr|A2Q4Q8|A2Q4Q8_MEDTR")</f>
        <v>tr|A2Q4Q8|A2Q4Q8_MEDTR</v>
      </c>
      <c r="D7261" t="s">
        <v>10907</v>
      </c>
      <c r="E7261">
        <v>88.84</v>
      </c>
      <c r="F7261">
        <v>251</v>
      </c>
      <c r="G7261">
        <v>28</v>
      </c>
      <c r="H7261">
        <v>0</v>
      </c>
      <c r="I7261">
        <v>1</v>
      </c>
      <c r="J7261">
        <v>753</v>
      </c>
      <c r="K7261">
        <v>1</v>
      </c>
      <c r="L7261">
        <v>1</v>
      </c>
      <c r="M7261">
        <v>251</v>
      </c>
      <c r="N7261" t="s">
        <v>18</v>
      </c>
      <c r="O7261" s="1">
        <v>9.24942E-130</v>
      </c>
      <c r="P7261">
        <v>1204</v>
      </c>
    </row>
    <row r="7262" spans="1:16" x14ac:dyDescent="0.25">
      <c r="A7262" t="s">
        <v>10908</v>
      </c>
      <c r="B7262">
        <v>801</v>
      </c>
      <c r="C7262" s="3" t="str">
        <f>HYPERLINK("http://www.uniprot.org/uniprot/G7ZYQ9","tr|G7ZYQ9|G7ZYQ9_MEDTR")</f>
        <v>tr|G7ZYQ9|G7ZYQ9_MEDTR</v>
      </c>
      <c r="D7262" t="s">
        <v>10909</v>
      </c>
      <c r="E7262">
        <v>70.88</v>
      </c>
      <c r="F7262">
        <v>261</v>
      </c>
      <c r="G7262">
        <v>76</v>
      </c>
      <c r="H7262">
        <v>44</v>
      </c>
      <c r="I7262">
        <v>82</v>
      </c>
      <c r="J7262">
        <v>732</v>
      </c>
      <c r="K7262">
        <v>1</v>
      </c>
      <c r="L7262">
        <v>307</v>
      </c>
      <c r="M7262">
        <v>565</v>
      </c>
      <c r="N7262" t="s">
        <v>18</v>
      </c>
      <c r="O7262" s="1">
        <v>1.6706199999999999E-95</v>
      </c>
      <c r="P7262">
        <v>909</v>
      </c>
    </row>
    <row r="7263" spans="1:16" x14ac:dyDescent="0.25">
      <c r="A7263" t="s">
        <v>10910</v>
      </c>
      <c r="B7263">
        <v>1290</v>
      </c>
      <c r="C7263" s="3" t="str">
        <f>HYPERLINK("http://www.uniprot.org/uniprot/I3SG95","tr|I3SG95|I3SG95_MEDTR")</f>
        <v>tr|I3SG95|I3SG95_MEDTR</v>
      </c>
      <c r="D7263" t="s">
        <v>22</v>
      </c>
      <c r="E7263">
        <v>80.739999999999995</v>
      </c>
      <c r="F7263">
        <v>431</v>
      </c>
      <c r="G7263">
        <v>83</v>
      </c>
      <c r="H7263">
        <v>2</v>
      </c>
      <c r="I7263">
        <v>1</v>
      </c>
      <c r="J7263">
        <v>1287</v>
      </c>
      <c r="K7263">
        <v>1</v>
      </c>
      <c r="L7263">
        <v>1</v>
      </c>
      <c r="M7263">
        <v>426</v>
      </c>
      <c r="N7263" t="s">
        <v>18</v>
      </c>
      <c r="O7263">
        <v>0</v>
      </c>
      <c r="P7263">
        <v>1756</v>
      </c>
    </row>
    <row r="7264" spans="1:16" x14ac:dyDescent="0.25">
      <c r="A7264" t="s">
        <v>10911</v>
      </c>
      <c r="B7264">
        <v>1431</v>
      </c>
      <c r="C7264" s="3" t="str">
        <f>HYPERLINK("http://www.uniprot.org/uniprot/G7KCR9","tr|G7KCR9|G7KCR9_MEDTR")</f>
        <v>tr|G7KCR9|G7KCR9_MEDTR</v>
      </c>
      <c r="D7264" t="s">
        <v>10912</v>
      </c>
      <c r="E7264">
        <v>78.67</v>
      </c>
      <c r="F7264">
        <v>497</v>
      </c>
      <c r="G7264">
        <v>106</v>
      </c>
      <c r="H7264">
        <v>21</v>
      </c>
      <c r="I7264">
        <v>1</v>
      </c>
      <c r="J7264">
        <v>1428</v>
      </c>
      <c r="K7264">
        <v>1</v>
      </c>
      <c r="L7264">
        <v>1</v>
      </c>
      <c r="M7264">
        <v>497</v>
      </c>
      <c r="N7264" t="s">
        <v>18</v>
      </c>
      <c r="O7264">
        <v>0</v>
      </c>
      <c r="P7264">
        <v>1872</v>
      </c>
    </row>
    <row r="7265" spans="1:16" x14ac:dyDescent="0.25">
      <c r="A7265" t="s">
        <v>10913</v>
      </c>
      <c r="B7265">
        <v>489</v>
      </c>
      <c r="C7265" s="3" t="str">
        <f>HYPERLINK("http://www.uniprot.org/uniprot/Q949L4","tr|Q949L4|Q949L4_CICAR")</f>
        <v>tr|Q949L4|Q949L4_CICAR</v>
      </c>
      <c r="D7265" t="s">
        <v>176</v>
      </c>
      <c r="E7265">
        <v>60.75</v>
      </c>
      <c r="F7265">
        <v>158</v>
      </c>
      <c r="G7265">
        <v>62</v>
      </c>
      <c r="H7265">
        <v>0</v>
      </c>
      <c r="I7265">
        <v>1</v>
      </c>
      <c r="J7265">
        <v>474</v>
      </c>
      <c r="K7265">
        <v>1</v>
      </c>
      <c r="L7265">
        <v>15</v>
      </c>
      <c r="M7265">
        <v>150</v>
      </c>
      <c r="N7265" t="s">
        <v>18</v>
      </c>
      <c r="O7265" s="1">
        <v>1.6021100000000001E-48</v>
      </c>
      <c r="P7265">
        <v>500</v>
      </c>
    </row>
    <row r="7266" spans="1:16" x14ac:dyDescent="0.25">
      <c r="A7266" t="s">
        <v>10914</v>
      </c>
      <c r="B7266">
        <v>909</v>
      </c>
      <c r="C7266" s="3" t="str">
        <f>HYPERLINK("http://www.uniprot.org/uniprot/A2Q6F5","tr|A2Q6F5|A2Q6F5_MEDTR")</f>
        <v>tr|A2Q6F5|A2Q6F5_MEDTR</v>
      </c>
      <c r="D7266" t="s">
        <v>10915</v>
      </c>
      <c r="E7266">
        <v>65.16</v>
      </c>
      <c r="F7266">
        <v>310</v>
      </c>
      <c r="G7266">
        <v>108</v>
      </c>
      <c r="H7266">
        <v>8</v>
      </c>
      <c r="I7266">
        <v>1</v>
      </c>
      <c r="J7266">
        <v>906</v>
      </c>
      <c r="K7266">
        <v>1</v>
      </c>
      <c r="L7266">
        <v>1</v>
      </c>
      <c r="M7266">
        <v>299</v>
      </c>
      <c r="N7266" t="s">
        <v>18</v>
      </c>
      <c r="O7266" s="1">
        <v>1.90336E-96</v>
      </c>
      <c r="P7266">
        <v>918</v>
      </c>
    </row>
    <row r="7267" spans="1:16" x14ac:dyDescent="0.25">
      <c r="A7267" t="s">
        <v>10916</v>
      </c>
      <c r="B7267">
        <v>1395</v>
      </c>
      <c r="C7267" s="3" t="str">
        <f>HYPERLINK("http://www.uniprot.org/uniprot/G7L058","tr|G7L058|G7L058_MEDTR")</f>
        <v>tr|G7L058|G7L058_MEDTR</v>
      </c>
      <c r="D7267" t="s">
        <v>10917</v>
      </c>
      <c r="E7267">
        <v>86.79</v>
      </c>
      <c r="F7267">
        <v>462</v>
      </c>
      <c r="G7267">
        <v>61</v>
      </c>
      <c r="H7267">
        <v>0</v>
      </c>
      <c r="I7267">
        <v>1</v>
      </c>
      <c r="J7267">
        <v>1386</v>
      </c>
      <c r="K7267">
        <v>1</v>
      </c>
      <c r="L7267">
        <v>1</v>
      </c>
      <c r="M7267">
        <v>452</v>
      </c>
      <c r="N7267" t="s">
        <v>18</v>
      </c>
      <c r="O7267">
        <v>0</v>
      </c>
      <c r="P7267">
        <v>2078</v>
      </c>
    </row>
    <row r="7268" spans="1:16" x14ac:dyDescent="0.25">
      <c r="A7268" t="s">
        <v>10918</v>
      </c>
      <c r="B7268">
        <v>948</v>
      </c>
      <c r="C7268" s="3" t="str">
        <f>HYPERLINK("http://www.uniprot.org/uniprot/Q2HW33","tr|Q2HW33|Q2HW33_MEDTR")</f>
        <v>tr|Q2HW33|Q2HW33_MEDTR</v>
      </c>
      <c r="D7268" t="s">
        <v>9252</v>
      </c>
      <c r="E7268">
        <v>76.98</v>
      </c>
      <c r="F7268">
        <v>352</v>
      </c>
      <c r="G7268">
        <v>81</v>
      </c>
      <c r="H7268">
        <v>37</v>
      </c>
      <c r="I7268">
        <v>1</v>
      </c>
      <c r="J7268">
        <v>945</v>
      </c>
      <c r="K7268">
        <v>1</v>
      </c>
      <c r="L7268">
        <v>1</v>
      </c>
      <c r="M7268">
        <v>352</v>
      </c>
      <c r="N7268" t="s">
        <v>18</v>
      </c>
      <c r="O7268" s="1">
        <v>6.9659899999999998E-153</v>
      </c>
      <c r="P7268">
        <v>1405</v>
      </c>
    </row>
    <row r="7269" spans="1:16" x14ac:dyDescent="0.25">
      <c r="A7269" t="s">
        <v>10919</v>
      </c>
      <c r="B7269">
        <v>825</v>
      </c>
      <c r="C7269" s="3" t="str">
        <f>HYPERLINK("http://www.uniprot.org/uniprot/G7KL55","tr|G7KL55|G7KL55_MEDTR")</f>
        <v>tr|G7KL55|G7KL55_MEDTR</v>
      </c>
      <c r="D7269" t="s">
        <v>10920</v>
      </c>
      <c r="E7269">
        <v>66.930000000000007</v>
      </c>
      <c r="F7269">
        <v>251</v>
      </c>
      <c r="G7269">
        <v>83</v>
      </c>
      <c r="H7269">
        <v>6</v>
      </c>
      <c r="I7269">
        <v>79</v>
      </c>
      <c r="J7269">
        <v>813</v>
      </c>
      <c r="K7269">
        <v>1</v>
      </c>
      <c r="L7269">
        <v>38</v>
      </c>
      <c r="M7269">
        <v>285</v>
      </c>
      <c r="N7269" t="s">
        <v>18</v>
      </c>
      <c r="O7269" s="1">
        <v>3.0405400000000001E-87</v>
      </c>
      <c r="P7269">
        <v>838</v>
      </c>
    </row>
    <row r="7270" spans="1:16" x14ac:dyDescent="0.25">
      <c r="A7270" t="s">
        <v>10921</v>
      </c>
      <c r="B7270">
        <v>987</v>
      </c>
      <c r="C7270" s="3" t="str">
        <f>HYPERLINK("http://www.uniprot.org/uniprot/I3T1G3","tr|I3T1G3|I3T1G3_LOTJA")</f>
        <v>tr|I3T1G3|I3T1G3_LOTJA</v>
      </c>
      <c r="D7270" t="s">
        <v>93</v>
      </c>
      <c r="E7270">
        <v>80.06</v>
      </c>
      <c r="F7270">
        <v>331</v>
      </c>
      <c r="G7270">
        <v>66</v>
      </c>
      <c r="H7270">
        <v>3</v>
      </c>
      <c r="I7270">
        <v>1</v>
      </c>
      <c r="J7270">
        <v>984</v>
      </c>
      <c r="K7270">
        <v>1</v>
      </c>
      <c r="L7270">
        <v>1</v>
      </c>
      <c r="M7270">
        <v>327</v>
      </c>
      <c r="N7270" t="s">
        <v>18</v>
      </c>
      <c r="O7270" s="1">
        <v>5.4839799999999999E-156</v>
      </c>
      <c r="P7270">
        <v>1432</v>
      </c>
    </row>
    <row r="7271" spans="1:16" x14ac:dyDescent="0.25">
      <c r="A7271" t="s">
        <v>10922</v>
      </c>
      <c r="B7271">
        <v>918</v>
      </c>
      <c r="C7271" s="3" t="str">
        <f>HYPERLINK("http://www.uniprot.org/uniprot/G7KDI7","tr|G7KDI7|G7KDI7_MEDTR")</f>
        <v>tr|G7KDI7|G7KDI7_MEDTR</v>
      </c>
      <c r="D7271" t="s">
        <v>10923</v>
      </c>
      <c r="E7271">
        <v>91.03</v>
      </c>
      <c r="F7271">
        <v>290</v>
      </c>
      <c r="G7271">
        <v>26</v>
      </c>
      <c r="H7271">
        <v>0</v>
      </c>
      <c r="I7271">
        <v>22</v>
      </c>
      <c r="J7271">
        <v>891</v>
      </c>
      <c r="K7271">
        <v>1</v>
      </c>
      <c r="L7271">
        <v>385</v>
      </c>
      <c r="M7271">
        <v>674</v>
      </c>
      <c r="N7271" t="s">
        <v>18</v>
      </c>
      <c r="O7271" s="1">
        <v>1.0471E-150</v>
      </c>
      <c r="P7271">
        <v>1386</v>
      </c>
    </row>
    <row r="7272" spans="1:16" x14ac:dyDescent="0.25">
      <c r="A7272" t="s">
        <v>10924</v>
      </c>
      <c r="B7272">
        <v>1284</v>
      </c>
      <c r="C7272" s="3" t="str">
        <f>HYPERLINK("http://www.uniprot.org/uniprot/K7KUZ3","tr|K7KUZ3|K7KUZ3_SOYBN")</f>
        <v>tr|K7KUZ3|K7KUZ3_SOYBN</v>
      </c>
      <c r="D7272" t="s">
        <v>28</v>
      </c>
      <c r="E7272">
        <v>79.69</v>
      </c>
      <c r="F7272">
        <v>389</v>
      </c>
      <c r="G7272">
        <v>79</v>
      </c>
      <c r="H7272">
        <v>0</v>
      </c>
      <c r="I7272">
        <v>1</v>
      </c>
      <c r="J7272">
        <v>1167</v>
      </c>
      <c r="K7272">
        <v>1</v>
      </c>
      <c r="L7272">
        <v>1</v>
      </c>
      <c r="M7272">
        <v>389</v>
      </c>
      <c r="N7272" t="s">
        <v>18</v>
      </c>
      <c r="O7272" s="1">
        <v>4.8283399999999998E-180</v>
      </c>
      <c r="P7272">
        <v>1641</v>
      </c>
    </row>
    <row r="7273" spans="1:16" x14ac:dyDescent="0.25">
      <c r="A7273" t="s">
        <v>10925</v>
      </c>
      <c r="B7273">
        <v>516</v>
      </c>
      <c r="C7273" s="3" t="str">
        <f>HYPERLINK("http://www.uniprot.org/uniprot/G7JC06","tr|G7JC06|G7JC06_MEDTR")</f>
        <v>tr|G7JC06|G7JC06_MEDTR</v>
      </c>
      <c r="D7273" t="s">
        <v>9716</v>
      </c>
      <c r="E7273">
        <v>92.09</v>
      </c>
      <c r="F7273">
        <v>177</v>
      </c>
      <c r="G7273">
        <v>14</v>
      </c>
      <c r="H7273">
        <v>6</v>
      </c>
      <c r="I7273">
        <v>1</v>
      </c>
      <c r="J7273">
        <v>513</v>
      </c>
      <c r="K7273">
        <v>1</v>
      </c>
      <c r="L7273">
        <v>1</v>
      </c>
      <c r="M7273">
        <v>176</v>
      </c>
      <c r="N7273" t="s">
        <v>18</v>
      </c>
      <c r="O7273" s="1">
        <v>7.4472799999999996E-86</v>
      </c>
      <c r="P7273">
        <v>822</v>
      </c>
    </row>
    <row r="7274" spans="1:16" x14ac:dyDescent="0.25">
      <c r="A7274" t="s">
        <v>10926</v>
      </c>
      <c r="B7274">
        <v>417</v>
      </c>
      <c r="C7274" s="3" t="str">
        <f>HYPERLINK("http://www.uniprot.org/uniprot/G7IXJ5","tr|G7IXJ5|G7IXJ5_MEDTR")</f>
        <v>tr|G7IXJ5|G7IXJ5_MEDTR</v>
      </c>
      <c r="D7274" t="s">
        <v>10927</v>
      </c>
      <c r="E7274">
        <v>93.54</v>
      </c>
      <c r="F7274">
        <v>124</v>
      </c>
      <c r="G7274">
        <v>8</v>
      </c>
      <c r="H7274">
        <v>0</v>
      </c>
      <c r="I7274">
        <v>43</v>
      </c>
      <c r="J7274">
        <v>414</v>
      </c>
      <c r="K7274">
        <v>1</v>
      </c>
      <c r="L7274">
        <v>24</v>
      </c>
      <c r="M7274">
        <v>147</v>
      </c>
      <c r="N7274" t="s">
        <v>18</v>
      </c>
      <c r="O7274" s="1">
        <v>2.1336700000000001E-64</v>
      </c>
      <c r="P7274">
        <v>637</v>
      </c>
    </row>
    <row r="7275" spans="1:16" x14ac:dyDescent="0.25">
      <c r="A7275" t="s">
        <v>10928</v>
      </c>
      <c r="B7275">
        <v>1056</v>
      </c>
      <c r="C7275" s="3" t="str">
        <f>HYPERLINK("http://www.uniprot.org/uniprot/G7L7H7","tr|G7L7H7|G7L7H7_MEDTR")</f>
        <v>tr|G7L7H7|G7L7H7_MEDTR</v>
      </c>
      <c r="D7275" t="s">
        <v>10929</v>
      </c>
      <c r="E7275">
        <v>79.48</v>
      </c>
      <c r="F7275">
        <v>351</v>
      </c>
      <c r="G7275">
        <v>72</v>
      </c>
      <c r="H7275">
        <v>0</v>
      </c>
      <c r="I7275">
        <v>1</v>
      </c>
      <c r="J7275">
        <v>1053</v>
      </c>
      <c r="K7275">
        <v>1</v>
      </c>
      <c r="L7275">
        <v>170</v>
      </c>
      <c r="M7275">
        <v>520</v>
      </c>
      <c r="N7275" t="s">
        <v>18</v>
      </c>
      <c r="O7275" s="1">
        <v>1.4198599999999999E-160</v>
      </c>
      <c r="P7275">
        <v>1472</v>
      </c>
    </row>
    <row r="7276" spans="1:16" x14ac:dyDescent="0.25">
      <c r="A7276" t="s">
        <v>10930</v>
      </c>
      <c r="B7276">
        <v>5016</v>
      </c>
      <c r="C7276" s="3" t="str">
        <f>HYPERLINK("http://www.uniprot.org/uniprot/G7JSR7","tr|G7JSR7|G7JSR7_MEDTR")</f>
        <v>tr|G7JSR7|G7JSR7_MEDTR</v>
      </c>
      <c r="D7276" t="s">
        <v>10894</v>
      </c>
      <c r="E7276">
        <v>90.19</v>
      </c>
      <c r="F7276">
        <v>1142</v>
      </c>
      <c r="G7276">
        <v>112</v>
      </c>
      <c r="H7276">
        <v>1</v>
      </c>
      <c r="I7276">
        <v>1591</v>
      </c>
      <c r="J7276">
        <v>5013</v>
      </c>
      <c r="K7276">
        <v>1</v>
      </c>
      <c r="L7276">
        <v>1</v>
      </c>
      <c r="M7276">
        <v>1142</v>
      </c>
      <c r="N7276" t="s">
        <v>18</v>
      </c>
      <c r="O7276">
        <v>0</v>
      </c>
      <c r="P7276">
        <v>5547</v>
      </c>
    </row>
    <row r="7277" spans="1:16" x14ac:dyDescent="0.25">
      <c r="A7277" t="s">
        <v>10931</v>
      </c>
      <c r="B7277">
        <v>531</v>
      </c>
      <c r="C7277" s="3" t="str">
        <f>HYPERLINK("http://www.uniprot.org/uniprot/G7JTM3","tr|G7JTM3|G7JTM3_MEDTR")</f>
        <v>tr|G7JTM3|G7JTM3_MEDTR</v>
      </c>
      <c r="D7277" t="s">
        <v>10832</v>
      </c>
      <c r="E7277">
        <v>68</v>
      </c>
      <c r="F7277">
        <v>175</v>
      </c>
      <c r="G7277">
        <v>56</v>
      </c>
      <c r="H7277">
        <v>1</v>
      </c>
      <c r="I7277">
        <v>1</v>
      </c>
      <c r="J7277">
        <v>522</v>
      </c>
      <c r="K7277">
        <v>1</v>
      </c>
      <c r="L7277">
        <v>1</v>
      </c>
      <c r="M7277">
        <v>174</v>
      </c>
      <c r="N7277" t="s">
        <v>18</v>
      </c>
      <c r="O7277" s="1">
        <v>5.3854300000000004E-60</v>
      </c>
      <c r="P7277">
        <v>599</v>
      </c>
    </row>
    <row r="7278" spans="1:16" x14ac:dyDescent="0.25">
      <c r="A7278" t="s">
        <v>10932</v>
      </c>
      <c r="B7278">
        <v>1020</v>
      </c>
      <c r="C7278" s="3" t="str">
        <f>HYPERLINK("http://www.uniprot.org/uniprot/K7MNX2","tr|K7MNX2|K7MNX2_SOYBN")</f>
        <v>tr|K7MNX2|K7MNX2_SOYBN</v>
      </c>
      <c r="D7278" t="s">
        <v>28</v>
      </c>
      <c r="E7278">
        <v>26.63</v>
      </c>
      <c r="F7278">
        <v>244</v>
      </c>
      <c r="G7278">
        <v>179</v>
      </c>
      <c r="H7278">
        <v>3</v>
      </c>
      <c r="I7278">
        <v>121</v>
      </c>
      <c r="J7278">
        <v>843</v>
      </c>
      <c r="K7278">
        <v>1</v>
      </c>
      <c r="L7278">
        <v>277</v>
      </c>
      <c r="M7278">
        <v>514</v>
      </c>
      <c r="N7278" t="s">
        <v>18</v>
      </c>
      <c r="O7278" s="1">
        <v>4.6303399999999999E-20</v>
      </c>
      <c r="P7278">
        <v>260</v>
      </c>
    </row>
    <row r="7279" spans="1:16" x14ac:dyDescent="0.25">
      <c r="A7279" t="s">
        <v>10933</v>
      </c>
      <c r="B7279">
        <v>645</v>
      </c>
      <c r="C7279" s="3" t="str">
        <f>HYPERLINK("http://www.uniprot.org/uniprot/I1K201","tr|I1K201|I1K201_SOYBN")</f>
        <v>tr|I1K201|I1K201_SOYBN</v>
      </c>
      <c r="D7279" t="s">
        <v>28</v>
      </c>
      <c r="E7279">
        <v>87.85</v>
      </c>
      <c r="F7279">
        <v>214</v>
      </c>
      <c r="G7279">
        <v>26</v>
      </c>
      <c r="H7279">
        <v>0</v>
      </c>
      <c r="I7279">
        <v>1</v>
      </c>
      <c r="J7279">
        <v>642</v>
      </c>
      <c r="K7279">
        <v>1</v>
      </c>
      <c r="L7279">
        <v>97</v>
      </c>
      <c r="M7279">
        <v>310</v>
      </c>
      <c r="N7279" t="s">
        <v>18</v>
      </c>
      <c r="O7279" s="1">
        <v>6.3242899999999999E-109</v>
      </c>
      <c r="P7279">
        <v>1023</v>
      </c>
    </row>
    <row r="7280" spans="1:16" x14ac:dyDescent="0.25">
      <c r="A7280" t="s">
        <v>10934</v>
      </c>
      <c r="B7280">
        <v>462</v>
      </c>
      <c r="C7280" s="3" t="str">
        <f>HYPERLINK("http://www.uniprot.org/uniprot/B9SSN4","tr|B9SSN4|B9SSN4_RICCO")</f>
        <v>tr|B9SSN4|B9SSN4_RICCO</v>
      </c>
      <c r="D7280" t="s">
        <v>10898</v>
      </c>
      <c r="E7280">
        <v>38.67</v>
      </c>
      <c r="F7280">
        <v>181</v>
      </c>
      <c r="G7280">
        <v>111</v>
      </c>
      <c r="H7280">
        <v>40</v>
      </c>
      <c r="I7280">
        <v>1</v>
      </c>
      <c r="J7280">
        <v>423</v>
      </c>
      <c r="K7280">
        <v>1</v>
      </c>
      <c r="L7280">
        <v>1973</v>
      </c>
      <c r="M7280">
        <v>2153</v>
      </c>
      <c r="N7280" t="s">
        <v>18</v>
      </c>
      <c r="O7280" s="1">
        <v>1.0983000000000001E-20</v>
      </c>
      <c r="P7280">
        <v>260</v>
      </c>
    </row>
    <row r="7281" spans="1:16" x14ac:dyDescent="0.25">
      <c r="A7281" t="s">
        <v>10935</v>
      </c>
      <c r="B7281">
        <v>840</v>
      </c>
      <c r="C7281" s="3" t="str">
        <f>HYPERLINK("http://www.uniprot.org/uniprot/I1KW20","tr|I1KW20|I1KW20_SOYBN")</f>
        <v>tr|I1KW20|I1KW20_SOYBN</v>
      </c>
      <c r="D7281" t="s">
        <v>28</v>
      </c>
      <c r="E7281">
        <v>81.22</v>
      </c>
      <c r="F7281">
        <v>277</v>
      </c>
      <c r="G7281">
        <v>52</v>
      </c>
      <c r="H7281">
        <v>0</v>
      </c>
      <c r="I7281">
        <v>1</v>
      </c>
      <c r="J7281">
        <v>831</v>
      </c>
      <c r="K7281">
        <v>1</v>
      </c>
      <c r="L7281">
        <v>1</v>
      </c>
      <c r="M7281">
        <v>277</v>
      </c>
      <c r="N7281" t="s">
        <v>18</v>
      </c>
      <c r="O7281" s="1">
        <v>1.69337E-117</v>
      </c>
      <c r="P7281">
        <v>1099</v>
      </c>
    </row>
    <row r="7282" spans="1:16" x14ac:dyDescent="0.25">
      <c r="A7282" t="s">
        <v>10936</v>
      </c>
      <c r="B7282">
        <v>957</v>
      </c>
      <c r="C7282" s="3" t="str">
        <f>HYPERLINK("http://www.uniprot.org/uniprot/G7KDP9","tr|G7KDP9|G7KDP9_MEDTR")</f>
        <v>tr|G7KDP9|G7KDP9_MEDTR</v>
      </c>
      <c r="D7282" t="s">
        <v>10937</v>
      </c>
      <c r="E7282">
        <v>77.239999999999995</v>
      </c>
      <c r="F7282">
        <v>334</v>
      </c>
      <c r="G7282">
        <v>76</v>
      </c>
      <c r="H7282">
        <v>16</v>
      </c>
      <c r="I7282">
        <v>1</v>
      </c>
      <c r="J7282">
        <v>954</v>
      </c>
      <c r="K7282">
        <v>1</v>
      </c>
      <c r="L7282">
        <v>1</v>
      </c>
      <c r="M7282">
        <v>334</v>
      </c>
      <c r="N7282" t="s">
        <v>18</v>
      </c>
      <c r="O7282" s="1">
        <v>5.0915400000000002E-143</v>
      </c>
      <c r="P7282">
        <v>1320</v>
      </c>
    </row>
    <row r="7283" spans="1:16" x14ac:dyDescent="0.25">
      <c r="A7283" t="s">
        <v>10938</v>
      </c>
      <c r="B7283">
        <v>1080</v>
      </c>
      <c r="C7283" s="3" t="str">
        <f>HYPERLINK("http://www.uniprot.org/uniprot/I1NCX7","tr|I1NCX7|I1NCX7_SOYBN")</f>
        <v>tr|I1NCX7|I1NCX7_SOYBN</v>
      </c>
      <c r="D7283" t="s">
        <v>28</v>
      </c>
      <c r="E7283">
        <v>72.92</v>
      </c>
      <c r="F7283">
        <v>314</v>
      </c>
      <c r="G7283">
        <v>85</v>
      </c>
      <c r="H7283">
        <v>1</v>
      </c>
      <c r="I7283">
        <v>139</v>
      </c>
      <c r="J7283">
        <v>1077</v>
      </c>
      <c r="K7283">
        <v>1</v>
      </c>
      <c r="L7283">
        <v>41</v>
      </c>
      <c r="M7283">
        <v>354</v>
      </c>
      <c r="N7283" t="s">
        <v>18</v>
      </c>
      <c r="O7283" s="1">
        <v>1.6855500000000001E-124</v>
      </c>
      <c r="P7283">
        <v>1161</v>
      </c>
    </row>
    <row r="7284" spans="1:16" x14ac:dyDescent="0.25">
      <c r="A7284" t="s">
        <v>10939</v>
      </c>
      <c r="B7284">
        <v>1134</v>
      </c>
      <c r="C7284" s="3" t="str">
        <f>HYPERLINK("http://www.uniprot.org/uniprot/Q0KIN0","tr|Q0KIN0|Q0KIN0_SOLDE")</f>
        <v>tr|Q0KIN0|Q0KIN0_SOLDE</v>
      </c>
      <c r="D7284" t="s">
        <v>5399</v>
      </c>
      <c r="E7284">
        <v>75.92</v>
      </c>
      <c r="F7284">
        <v>378</v>
      </c>
      <c r="G7284">
        <v>91</v>
      </c>
      <c r="H7284">
        <v>1</v>
      </c>
      <c r="I7284">
        <v>1</v>
      </c>
      <c r="J7284">
        <v>1131</v>
      </c>
      <c r="K7284">
        <v>1</v>
      </c>
      <c r="L7284">
        <v>961</v>
      </c>
      <c r="M7284">
        <v>1338</v>
      </c>
      <c r="N7284" t="s">
        <v>18</v>
      </c>
      <c r="O7284" s="1">
        <v>1.7460899999999999E-167</v>
      </c>
      <c r="P7284">
        <v>1532</v>
      </c>
    </row>
    <row r="7285" spans="1:16" x14ac:dyDescent="0.25">
      <c r="A7285" t="s">
        <v>10940</v>
      </c>
      <c r="B7285">
        <v>777</v>
      </c>
      <c r="C7285" s="3" t="str">
        <f>HYPERLINK("http://www.uniprot.org/uniprot/Q949L4","tr|Q949L4|Q949L4_CICAR")</f>
        <v>tr|Q949L4|Q949L4_CICAR</v>
      </c>
      <c r="D7285" t="s">
        <v>176</v>
      </c>
      <c r="E7285">
        <v>72.569999999999993</v>
      </c>
      <c r="F7285">
        <v>175</v>
      </c>
      <c r="G7285">
        <v>48</v>
      </c>
      <c r="H7285">
        <v>0</v>
      </c>
      <c r="I7285">
        <v>208</v>
      </c>
      <c r="J7285">
        <v>732</v>
      </c>
      <c r="K7285">
        <v>1</v>
      </c>
      <c r="L7285">
        <v>1</v>
      </c>
      <c r="M7285">
        <v>175</v>
      </c>
      <c r="N7285" t="s">
        <v>18</v>
      </c>
      <c r="O7285" s="1">
        <v>3.3286400000000001E-69</v>
      </c>
      <c r="P7285">
        <v>682</v>
      </c>
    </row>
    <row r="7286" spans="1:16" x14ac:dyDescent="0.25">
      <c r="A7286" t="s">
        <v>10941</v>
      </c>
      <c r="B7286">
        <v>1086</v>
      </c>
      <c r="C7286" s="3" t="str">
        <f>HYPERLINK("http://www.uniprot.org/uniprot/G7IH01","tr|G7IH01|G7IH01_MEDTR")</f>
        <v>tr|G7IH01|G7IH01_MEDTR</v>
      </c>
      <c r="D7286" t="s">
        <v>59</v>
      </c>
      <c r="E7286">
        <v>31.18</v>
      </c>
      <c r="F7286">
        <v>311</v>
      </c>
      <c r="G7286">
        <v>214</v>
      </c>
      <c r="H7286">
        <v>11</v>
      </c>
      <c r="I7286">
        <v>118</v>
      </c>
      <c r="J7286">
        <v>1017</v>
      </c>
      <c r="K7286">
        <v>1</v>
      </c>
      <c r="L7286">
        <v>405</v>
      </c>
      <c r="M7286">
        <v>690</v>
      </c>
      <c r="N7286" t="s">
        <v>18</v>
      </c>
      <c r="O7286" s="1">
        <v>2.7052000000000001E-21</v>
      </c>
      <c r="P7286">
        <v>271</v>
      </c>
    </row>
    <row r="7287" spans="1:16" x14ac:dyDescent="0.25">
      <c r="A7287" t="s">
        <v>10942</v>
      </c>
      <c r="B7287">
        <v>1167</v>
      </c>
      <c r="C7287" s="3" t="str">
        <f>HYPERLINK("http://www.uniprot.org/uniprot/A2Q4R1","tr|A2Q4R1|A2Q4R1_MEDTR")</f>
        <v>tr|A2Q4R1|A2Q4R1_MEDTR</v>
      </c>
      <c r="D7287" t="s">
        <v>10943</v>
      </c>
      <c r="E7287">
        <v>63.7</v>
      </c>
      <c r="F7287">
        <v>405</v>
      </c>
      <c r="G7287">
        <v>147</v>
      </c>
      <c r="H7287">
        <v>17</v>
      </c>
      <c r="I7287">
        <v>1</v>
      </c>
      <c r="J7287">
        <v>1164</v>
      </c>
      <c r="K7287">
        <v>1</v>
      </c>
      <c r="L7287">
        <v>1</v>
      </c>
      <c r="M7287">
        <v>396</v>
      </c>
      <c r="N7287" t="s">
        <v>18</v>
      </c>
      <c r="O7287" s="1">
        <v>8.0272000000000005E-131</v>
      </c>
      <c r="P7287">
        <v>1216</v>
      </c>
    </row>
    <row r="7288" spans="1:16" x14ac:dyDescent="0.25">
      <c r="A7288" t="s">
        <v>10944</v>
      </c>
      <c r="B7288">
        <v>1293</v>
      </c>
      <c r="C7288" s="3" t="str">
        <f>HYPERLINK("http://www.uniprot.org/uniprot/G7IHC3","tr|G7IHC3|G7IHC3_MEDTR")</f>
        <v>tr|G7IHC3|G7IHC3_MEDTR</v>
      </c>
      <c r="D7288" t="s">
        <v>10945</v>
      </c>
      <c r="E7288">
        <v>87.94</v>
      </c>
      <c r="F7288">
        <v>423</v>
      </c>
      <c r="G7288">
        <v>51</v>
      </c>
      <c r="H7288">
        <v>0</v>
      </c>
      <c r="I7288">
        <v>1</v>
      </c>
      <c r="J7288">
        <v>1269</v>
      </c>
      <c r="K7288">
        <v>1</v>
      </c>
      <c r="L7288">
        <v>1</v>
      </c>
      <c r="M7288">
        <v>422</v>
      </c>
      <c r="N7288" t="s">
        <v>18</v>
      </c>
      <c r="O7288">
        <v>0</v>
      </c>
      <c r="P7288">
        <v>1926</v>
      </c>
    </row>
    <row r="7289" spans="1:16" x14ac:dyDescent="0.25">
      <c r="A7289" t="s">
        <v>10946</v>
      </c>
      <c r="B7289">
        <v>1095</v>
      </c>
      <c r="C7289" s="3" t="str">
        <f>HYPERLINK("http://www.uniprot.org/uniprot/I1M2P7","tr|I1M2P7|I1M2P7_SOYBN")</f>
        <v>tr|I1M2P7|I1M2P7_SOYBN</v>
      </c>
      <c r="D7289" t="s">
        <v>28</v>
      </c>
      <c r="E7289">
        <v>53.66</v>
      </c>
      <c r="F7289">
        <v>382</v>
      </c>
      <c r="G7289">
        <v>177</v>
      </c>
      <c r="H7289">
        <v>18</v>
      </c>
      <c r="I7289">
        <v>1</v>
      </c>
      <c r="J7289">
        <v>1092</v>
      </c>
      <c r="K7289">
        <v>1</v>
      </c>
      <c r="L7289">
        <v>1</v>
      </c>
      <c r="M7289">
        <v>377</v>
      </c>
      <c r="N7289" t="s">
        <v>18</v>
      </c>
      <c r="O7289" s="1">
        <v>2.5142900000000003E-91</v>
      </c>
      <c r="P7289">
        <v>875</v>
      </c>
    </row>
    <row r="7290" spans="1:16" x14ac:dyDescent="0.25">
      <c r="A7290" t="s">
        <v>10947</v>
      </c>
      <c r="B7290">
        <v>999</v>
      </c>
      <c r="C7290" s="3" t="str">
        <f>HYPERLINK("http://www.uniprot.org/uniprot/G7KCR7","tr|G7KCR7|G7KCR7_MEDTR")</f>
        <v>tr|G7KCR7|G7KCR7_MEDTR</v>
      </c>
      <c r="D7290" t="s">
        <v>10948</v>
      </c>
      <c r="E7290">
        <v>81.319999999999993</v>
      </c>
      <c r="F7290">
        <v>332</v>
      </c>
      <c r="G7290">
        <v>62</v>
      </c>
      <c r="H7290">
        <v>0</v>
      </c>
      <c r="I7290">
        <v>1</v>
      </c>
      <c r="J7290">
        <v>996</v>
      </c>
      <c r="K7290">
        <v>1</v>
      </c>
      <c r="L7290">
        <v>1</v>
      </c>
      <c r="M7290">
        <v>325</v>
      </c>
      <c r="N7290" t="s">
        <v>18</v>
      </c>
      <c r="O7290" s="1">
        <v>2.8713800000000003E-160</v>
      </c>
      <c r="P7290">
        <v>1469</v>
      </c>
    </row>
    <row r="7291" spans="1:16" x14ac:dyDescent="0.25">
      <c r="A7291" t="s">
        <v>10949</v>
      </c>
      <c r="B7291">
        <v>153</v>
      </c>
      <c r="C7291" s="3" t="str">
        <f>HYPERLINK("http://www.uniprot.org/uniprot/B9HQV7","tr|B9HQV7|B9HQV7_POPTR")</f>
        <v>tr|B9HQV7|B9HQV7_POPTR</v>
      </c>
      <c r="D7291" t="s">
        <v>10950</v>
      </c>
      <c r="E7291">
        <v>90</v>
      </c>
      <c r="F7291">
        <v>50</v>
      </c>
      <c r="G7291">
        <v>5</v>
      </c>
      <c r="H7291">
        <v>0</v>
      </c>
      <c r="I7291">
        <v>1</v>
      </c>
      <c r="J7291">
        <v>150</v>
      </c>
      <c r="K7291">
        <v>1</v>
      </c>
      <c r="L7291">
        <v>96</v>
      </c>
      <c r="M7291">
        <v>145</v>
      </c>
      <c r="N7291" t="s">
        <v>18</v>
      </c>
      <c r="O7291" s="1">
        <v>1.94289E-17</v>
      </c>
      <c r="P7291">
        <v>232</v>
      </c>
    </row>
    <row r="7292" spans="1:16" x14ac:dyDescent="0.25">
      <c r="A7292" t="s">
        <v>10951</v>
      </c>
      <c r="B7292">
        <v>558</v>
      </c>
      <c r="C7292" s="3" t="str">
        <f>HYPERLINK("http://www.uniprot.org/uniprot/G7J4C6","tr|G7J4C6|G7J4C6_MEDTR")</f>
        <v>tr|G7J4C6|G7J4C6_MEDTR</v>
      </c>
      <c r="D7292" t="s">
        <v>3005</v>
      </c>
      <c r="E7292">
        <v>77.010000000000005</v>
      </c>
      <c r="F7292">
        <v>174</v>
      </c>
      <c r="G7292">
        <v>40</v>
      </c>
      <c r="H7292">
        <v>3</v>
      </c>
      <c r="I7292">
        <v>34</v>
      </c>
      <c r="J7292">
        <v>546</v>
      </c>
      <c r="K7292">
        <v>1</v>
      </c>
      <c r="L7292">
        <v>226</v>
      </c>
      <c r="M7292">
        <v>399</v>
      </c>
      <c r="N7292" t="s">
        <v>18</v>
      </c>
      <c r="O7292" s="1">
        <v>5.4475900000000003E-69</v>
      </c>
      <c r="P7292">
        <v>677</v>
      </c>
    </row>
    <row r="7293" spans="1:16" x14ac:dyDescent="0.25">
      <c r="A7293" t="s">
        <v>10952</v>
      </c>
      <c r="B7293">
        <v>2961</v>
      </c>
      <c r="C7293" s="3" t="str">
        <f>HYPERLINK("http://www.uniprot.org/uniprot/G7L5U3","tr|G7L5U3|G7L5U3_MEDTR")</f>
        <v>tr|G7L5U3|G7L5U3_MEDTR</v>
      </c>
      <c r="D7293" t="s">
        <v>10953</v>
      </c>
      <c r="E7293">
        <v>70.5</v>
      </c>
      <c r="F7293">
        <v>990</v>
      </c>
      <c r="G7293">
        <v>292</v>
      </c>
      <c r="H7293">
        <v>41</v>
      </c>
      <c r="I7293">
        <v>103</v>
      </c>
      <c r="J7293">
        <v>2949</v>
      </c>
      <c r="K7293">
        <v>1</v>
      </c>
      <c r="L7293">
        <v>30</v>
      </c>
      <c r="M7293">
        <v>981</v>
      </c>
      <c r="N7293" t="s">
        <v>18</v>
      </c>
      <c r="O7293">
        <v>0</v>
      </c>
      <c r="P7293">
        <v>3332</v>
      </c>
    </row>
    <row r="7294" spans="1:16" x14ac:dyDescent="0.25">
      <c r="A7294" t="s">
        <v>10954</v>
      </c>
      <c r="B7294">
        <v>1119</v>
      </c>
      <c r="C7294" s="3" t="str">
        <f>HYPERLINK("http://www.uniprot.org/uniprot/G7KSY8","tr|G7KSY8|G7KSY8_MEDTR")</f>
        <v>tr|G7KSY8|G7KSY8_MEDTR</v>
      </c>
      <c r="D7294" t="s">
        <v>10955</v>
      </c>
      <c r="E7294">
        <v>76.66</v>
      </c>
      <c r="F7294">
        <v>390</v>
      </c>
      <c r="G7294">
        <v>91</v>
      </c>
      <c r="H7294">
        <v>18</v>
      </c>
      <c r="I7294">
        <v>1</v>
      </c>
      <c r="J7294">
        <v>1116</v>
      </c>
      <c r="K7294">
        <v>1</v>
      </c>
      <c r="L7294">
        <v>1</v>
      </c>
      <c r="M7294">
        <v>389</v>
      </c>
      <c r="N7294" t="s">
        <v>18</v>
      </c>
      <c r="O7294" s="1">
        <v>5.3227200000000003E-161</v>
      </c>
      <c r="P7294">
        <v>1476</v>
      </c>
    </row>
    <row r="7295" spans="1:16" x14ac:dyDescent="0.25">
      <c r="A7295" t="s">
        <v>10956</v>
      </c>
      <c r="B7295">
        <v>3102</v>
      </c>
      <c r="C7295" s="3" t="str">
        <f>HYPERLINK("http://www.uniprot.org/uniprot/A2Q157","tr|A2Q157|A2Q157_MEDTR")</f>
        <v>tr|A2Q157|A2Q157_MEDTR</v>
      </c>
      <c r="D7295" t="s">
        <v>10957</v>
      </c>
      <c r="E7295">
        <v>88.73</v>
      </c>
      <c r="F7295">
        <v>1012</v>
      </c>
      <c r="G7295">
        <v>114</v>
      </c>
      <c r="H7295">
        <v>18</v>
      </c>
      <c r="I7295">
        <v>118</v>
      </c>
      <c r="J7295">
        <v>3099</v>
      </c>
      <c r="K7295">
        <v>1</v>
      </c>
      <c r="L7295">
        <v>86</v>
      </c>
      <c r="M7295">
        <v>1097</v>
      </c>
      <c r="N7295" t="s">
        <v>18</v>
      </c>
      <c r="O7295">
        <v>0</v>
      </c>
      <c r="P7295">
        <v>4796</v>
      </c>
    </row>
    <row r="7296" spans="1:16" x14ac:dyDescent="0.25">
      <c r="A7296" t="s">
        <v>10958</v>
      </c>
      <c r="B7296">
        <v>4557</v>
      </c>
      <c r="C7296" s="3" t="str">
        <f>HYPERLINK("http://www.uniprot.org/uniprot/I1LYP9","tr|I1LYP9|I1LYP9_SOYBN")</f>
        <v>tr|I1LYP9|I1LYP9_SOYBN</v>
      </c>
      <c r="D7296" t="s">
        <v>99</v>
      </c>
      <c r="E7296">
        <v>83.59</v>
      </c>
      <c r="F7296">
        <v>1518</v>
      </c>
      <c r="G7296">
        <v>249</v>
      </c>
      <c r="H7296">
        <v>1</v>
      </c>
      <c r="I7296">
        <v>4</v>
      </c>
      <c r="J7296">
        <v>4554</v>
      </c>
      <c r="K7296">
        <v>1</v>
      </c>
      <c r="L7296">
        <v>10</v>
      </c>
      <c r="M7296">
        <v>1517</v>
      </c>
      <c r="N7296" t="s">
        <v>18</v>
      </c>
      <c r="O7296">
        <v>0</v>
      </c>
      <c r="P7296">
        <v>6413</v>
      </c>
    </row>
    <row r="7297" spans="1:16" x14ac:dyDescent="0.25">
      <c r="A7297" t="s">
        <v>10959</v>
      </c>
      <c r="B7297">
        <v>339</v>
      </c>
      <c r="C7297" s="3" t="str">
        <f>HYPERLINK("http://www.uniprot.org/uniprot/K4C6L1","tr|K4C6L1|K4C6L1_SOLLC")</f>
        <v>tr|K4C6L1|K4C6L1_SOLLC</v>
      </c>
      <c r="D7297" t="s">
        <v>10960</v>
      </c>
      <c r="E7297">
        <v>62.5</v>
      </c>
      <c r="F7297">
        <v>112</v>
      </c>
      <c r="G7297">
        <v>42</v>
      </c>
      <c r="H7297">
        <v>0</v>
      </c>
      <c r="I7297">
        <v>1</v>
      </c>
      <c r="J7297">
        <v>336</v>
      </c>
      <c r="K7297">
        <v>1</v>
      </c>
      <c r="L7297">
        <v>1</v>
      </c>
      <c r="M7297">
        <v>105</v>
      </c>
      <c r="N7297" t="s">
        <v>18</v>
      </c>
      <c r="O7297" s="1">
        <v>9.17891E-36</v>
      </c>
      <c r="P7297">
        <v>390</v>
      </c>
    </row>
    <row r="7298" spans="1:16" x14ac:dyDescent="0.25">
      <c r="A7298" t="s">
        <v>10961</v>
      </c>
      <c r="B7298">
        <v>1041</v>
      </c>
      <c r="C7298" s="3" t="str">
        <f>HYPERLINK("http://www.uniprot.org/uniprot/I1JYD9","tr|I1JYD9|I1JYD9_SOYBN")</f>
        <v>tr|I1JYD9|I1JYD9_SOYBN</v>
      </c>
      <c r="D7298" t="s">
        <v>28</v>
      </c>
      <c r="E7298">
        <v>78.319999999999993</v>
      </c>
      <c r="F7298">
        <v>346</v>
      </c>
      <c r="G7298">
        <v>75</v>
      </c>
      <c r="H7298">
        <v>0</v>
      </c>
      <c r="I7298">
        <v>1</v>
      </c>
      <c r="J7298">
        <v>1038</v>
      </c>
      <c r="K7298">
        <v>1</v>
      </c>
      <c r="L7298">
        <v>1</v>
      </c>
      <c r="M7298">
        <v>346</v>
      </c>
      <c r="N7298" t="s">
        <v>18</v>
      </c>
      <c r="O7298" s="1">
        <v>5.46058E-149</v>
      </c>
      <c r="P7298">
        <v>1372</v>
      </c>
    </row>
    <row r="7299" spans="1:16" x14ac:dyDescent="0.25">
      <c r="A7299" t="s">
        <v>10962</v>
      </c>
      <c r="B7299">
        <v>1107</v>
      </c>
      <c r="C7299" s="3" t="str">
        <f>HYPERLINK("http://www.uniprot.org/uniprot/G7JC05","tr|G7JC05|G7JC05_MEDTR")</f>
        <v>tr|G7JC05|G7JC05_MEDTR</v>
      </c>
      <c r="D7299" t="s">
        <v>10963</v>
      </c>
      <c r="E7299">
        <v>82.33</v>
      </c>
      <c r="F7299">
        <v>368</v>
      </c>
      <c r="G7299">
        <v>65</v>
      </c>
      <c r="H7299">
        <v>0</v>
      </c>
      <c r="I7299">
        <v>1</v>
      </c>
      <c r="J7299">
        <v>1104</v>
      </c>
      <c r="K7299">
        <v>1</v>
      </c>
      <c r="L7299">
        <v>54</v>
      </c>
      <c r="M7299">
        <v>421</v>
      </c>
      <c r="N7299" t="s">
        <v>18</v>
      </c>
      <c r="O7299" s="1">
        <v>1.3695600000000001E-177</v>
      </c>
      <c r="P7299">
        <v>1619</v>
      </c>
    </row>
    <row r="7300" spans="1:16" x14ac:dyDescent="0.25">
      <c r="A7300" t="s">
        <v>10964</v>
      </c>
      <c r="B7300">
        <v>1314</v>
      </c>
      <c r="C7300" s="3" t="str">
        <f>HYPERLINK("http://www.uniprot.org/uniprot/K7LA27","tr|K7LA27|K7LA27_SOYBN")</f>
        <v>tr|K7LA27|K7LA27_SOYBN</v>
      </c>
      <c r="D7300" t="s">
        <v>28</v>
      </c>
      <c r="E7300">
        <v>44.28</v>
      </c>
      <c r="F7300">
        <v>350</v>
      </c>
      <c r="G7300">
        <v>195</v>
      </c>
      <c r="H7300">
        <v>13</v>
      </c>
      <c r="I7300">
        <v>4</v>
      </c>
      <c r="J7300">
        <v>1014</v>
      </c>
      <c r="K7300">
        <v>1</v>
      </c>
      <c r="L7300">
        <v>248</v>
      </c>
      <c r="M7300">
        <v>558</v>
      </c>
      <c r="N7300" t="s">
        <v>18</v>
      </c>
      <c r="O7300" s="1">
        <v>1.94475E-67</v>
      </c>
      <c r="P7300">
        <v>670</v>
      </c>
    </row>
    <row r="7301" spans="1:16" x14ac:dyDescent="0.25">
      <c r="A7301" t="s">
        <v>10965</v>
      </c>
      <c r="B7301">
        <v>537</v>
      </c>
      <c r="C7301" s="3" t="str">
        <f>HYPERLINK("http://www.uniprot.org/uniprot/I3S9W1","tr|I3S9W1|I3S9W1_MEDTR")</f>
        <v>tr|I3S9W1|I3S9W1_MEDTR</v>
      </c>
      <c r="D7301" t="s">
        <v>22</v>
      </c>
      <c r="E7301">
        <v>59.28</v>
      </c>
      <c r="F7301">
        <v>167</v>
      </c>
      <c r="G7301">
        <v>68</v>
      </c>
      <c r="H7301">
        <v>0</v>
      </c>
      <c r="I7301">
        <v>34</v>
      </c>
      <c r="J7301">
        <v>534</v>
      </c>
      <c r="K7301">
        <v>1</v>
      </c>
      <c r="L7301">
        <v>37</v>
      </c>
      <c r="M7301">
        <v>189</v>
      </c>
      <c r="N7301" t="s">
        <v>18</v>
      </c>
      <c r="O7301" s="1">
        <v>2.7485800000000001E-40</v>
      </c>
      <c r="P7301">
        <v>429</v>
      </c>
    </row>
    <row r="7302" spans="1:16" x14ac:dyDescent="0.25">
      <c r="A7302" t="s">
        <v>10966</v>
      </c>
      <c r="B7302">
        <v>1170</v>
      </c>
      <c r="C7302" s="3" t="str">
        <f>HYPERLINK("http://www.uniprot.org/uniprot/G7JSS9","tr|G7JSS9|G7JSS9_MEDTR")</f>
        <v>tr|G7JSS9|G7JSS9_MEDTR</v>
      </c>
      <c r="D7302" t="s">
        <v>10967</v>
      </c>
      <c r="E7302">
        <v>68.709999999999994</v>
      </c>
      <c r="F7302">
        <v>406</v>
      </c>
      <c r="G7302">
        <v>127</v>
      </c>
      <c r="H7302">
        <v>24</v>
      </c>
      <c r="I7302">
        <v>1</v>
      </c>
      <c r="J7302">
        <v>1146</v>
      </c>
      <c r="K7302">
        <v>1</v>
      </c>
      <c r="L7302">
        <v>1</v>
      </c>
      <c r="M7302">
        <v>406</v>
      </c>
      <c r="N7302" t="s">
        <v>18</v>
      </c>
      <c r="O7302" s="1">
        <v>3.9866900000000001E-146</v>
      </c>
      <c r="P7302">
        <v>1341</v>
      </c>
    </row>
    <row r="7303" spans="1:16" x14ac:dyDescent="0.25">
      <c r="A7303" t="s">
        <v>10968</v>
      </c>
      <c r="B7303">
        <v>459</v>
      </c>
      <c r="C7303" s="3" t="str">
        <f>HYPERLINK("http://www.uniprot.org/uniprot/K7LSM4","tr|K7LSM4|K7LSM4_SOYBN")</f>
        <v>tr|K7LSM4|K7LSM4_SOYBN</v>
      </c>
      <c r="D7303" t="s">
        <v>28</v>
      </c>
      <c r="E7303">
        <v>76.290000000000006</v>
      </c>
      <c r="F7303">
        <v>135</v>
      </c>
      <c r="G7303">
        <v>32</v>
      </c>
      <c r="H7303">
        <v>1</v>
      </c>
      <c r="I7303">
        <v>1</v>
      </c>
      <c r="J7303">
        <v>402</v>
      </c>
      <c r="K7303">
        <v>1</v>
      </c>
      <c r="L7303">
        <v>167</v>
      </c>
      <c r="M7303">
        <v>301</v>
      </c>
      <c r="N7303" t="s">
        <v>18</v>
      </c>
      <c r="O7303" s="1">
        <v>4.0369100000000002E-54</v>
      </c>
      <c r="P7303">
        <v>530</v>
      </c>
    </row>
    <row r="7304" spans="1:16" x14ac:dyDescent="0.25">
      <c r="A7304" t="s">
        <v>10969</v>
      </c>
      <c r="B7304">
        <v>1179</v>
      </c>
      <c r="C7304" s="3" t="str">
        <f>HYPERLINK("http://www.uniprot.org/uniprot/G7LFI2","tr|G7LFI2|G7LFI2_MEDTR")</f>
        <v>tr|G7LFI2|G7LFI2_MEDTR</v>
      </c>
      <c r="D7304" t="s">
        <v>9240</v>
      </c>
      <c r="E7304">
        <v>49.62</v>
      </c>
      <c r="F7304">
        <v>395</v>
      </c>
      <c r="G7304">
        <v>199</v>
      </c>
      <c r="H7304">
        <v>7</v>
      </c>
      <c r="I7304">
        <v>13</v>
      </c>
      <c r="J7304">
        <v>1176</v>
      </c>
      <c r="K7304">
        <v>1</v>
      </c>
      <c r="L7304">
        <v>1</v>
      </c>
      <c r="M7304">
        <v>379</v>
      </c>
      <c r="N7304" t="s">
        <v>18</v>
      </c>
      <c r="O7304" s="1">
        <v>1.43942E-95</v>
      </c>
      <c r="P7304">
        <v>912</v>
      </c>
    </row>
    <row r="7305" spans="1:16" x14ac:dyDescent="0.25">
      <c r="A7305" t="s">
        <v>10970</v>
      </c>
      <c r="B7305">
        <v>930</v>
      </c>
      <c r="C7305" s="3" t="str">
        <f>HYPERLINK("http://www.uniprot.org/uniprot/C6T9R2","tr|C6T9R2|C6T9R2_SOYBN")</f>
        <v>tr|C6T9R2|C6T9R2_SOYBN</v>
      </c>
      <c r="D7305" t="s">
        <v>897</v>
      </c>
      <c r="E7305">
        <v>78.45</v>
      </c>
      <c r="F7305">
        <v>311</v>
      </c>
      <c r="G7305">
        <v>67</v>
      </c>
      <c r="H7305">
        <v>22</v>
      </c>
      <c r="I7305">
        <v>55</v>
      </c>
      <c r="J7305">
        <v>921</v>
      </c>
      <c r="K7305">
        <v>1</v>
      </c>
      <c r="L7305">
        <v>19</v>
      </c>
      <c r="M7305">
        <v>329</v>
      </c>
      <c r="N7305" t="s">
        <v>18</v>
      </c>
      <c r="O7305" s="1">
        <v>1.4537300000000001E-139</v>
      </c>
      <c r="P7305">
        <v>1290</v>
      </c>
    </row>
    <row r="7306" spans="1:16" x14ac:dyDescent="0.25">
      <c r="A7306" t="s">
        <v>10971</v>
      </c>
      <c r="B7306">
        <v>2073</v>
      </c>
      <c r="C7306" s="3" t="str">
        <f>HYPERLINK("http://www.uniprot.org/uniprot/I1KW21","tr|I1KW21|I1KW21_SOYBN")</f>
        <v>tr|I1KW21|I1KW21_SOYBN</v>
      </c>
      <c r="D7306" t="s">
        <v>28</v>
      </c>
      <c r="E7306">
        <v>72.290000000000006</v>
      </c>
      <c r="F7306">
        <v>722</v>
      </c>
      <c r="G7306">
        <v>200</v>
      </c>
      <c r="H7306">
        <v>32</v>
      </c>
      <c r="I7306">
        <v>1</v>
      </c>
      <c r="J7306">
        <v>2070</v>
      </c>
      <c r="K7306">
        <v>1</v>
      </c>
      <c r="L7306">
        <v>1</v>
      </c>
      <c r="M7306">
        <v>722</v>
      </c>
      <c r="N7306" t="s">
        <v>18</v>
      </c>
      <c r="O7306">
        <v>0</v>
      </c>
      <c r="P7306">
        <v>2676</v>
      </c>
    </row>
    <row r="7307" spans="1:16" x14ac:dyDescent="0.25">
      <c r="A7307" t="s">
        <v>10972</v>
      </c>
      <c r="B7307">
        <v>1026</v>
      </c>
      <c r="C7307" s="3" t="str">
        <f>HYPERLINK("http://www.uniprot.org/uniprot/I1JGF8","tr|I1JGF8|I1JGF8_SOYBN")</f>
        <v>tr|I1JGF8|I1JGF8_SOYBN</v>
      </c>
      <c r="D7307" t="s">
        <v>28</v>
      </c>
      <c r="E7307">
        <v>36.36</v>
      </c>
      <c r="F7307">
        <v>165</v>
      </c>
      <c r="G7307">
        <v>105</v>
      </c>
      <c r="H7307">
        <v>7</v>
      </c>
      <c r="I7307">
        <v>274</v>
      </c>
      <c r="J7307">
        <v>747</v>
      </c>
      <c r="K7307">
        <v>1</v>
      </c>
      <c r="L7307">
        <v>335</v>
      </c>
      <c r="M7307">
        <v>495</v>
      </c>
      <c r="N7307" t="s">
        <v>18</v>
      </c>
      <c r="O7307" s="1">
        <v>7.4686700000000002E-18</v>
      </c>
      <c r="P7307">
        <v>241</v>
      </c>
    </row>
    <row r="7308" spans="1:16" x14ac:dyDescent="0.25">
      <c r="A7308" t="s">
        <v>10973</v>
      </c>
      <c r="B7308">
        <v>192</v>
      </c>
      <c r="C7308" s="3" t="str">
        <f>HYPERLINK("http://www.uniprot.org/uniprot/K7LGL3","tr|K7LGL3|K7LGL3_SOYBN")</f>
        <v>tr|K7LGL3|K7LGL3_SOYBN</v>
      </c>
      <c r="D7308" t="s">
        <v>28</v>
      </c>
      <c r="E7308">
        <v>77.349999999999994</v>
      </c>
      <c r="F7308">
        <v>53</v>
      </c>
      <c r="G7308">
        <v>12</v>
      </c>
      <c r="H7308">
        <v>0</v>
      </c>
      <c r="I7308">
        <v>1</v>
      </c>
      <c r="J7308">
        <v>159</v>
      </c>
      <c r="K7308">
        <v>1</v>
      </c>
      <c r="L7308">
        <v>960</v>
      </c>
      <c r="M7308">
        <v>1012</v>
      </c>
      <c r="N7308" t="s">
        <v>18</v>
      </c>
      <c r="O7308" s="1">
        <v>4.7604000000000004E-16</v>
      </c>
      <c r="P7308">
        <v>220</v>
      </c>
    </row>
    <row r="7309" spans="1:16" x14ac:dyDescent="0.25">
      <c r="A7309" t="s">
        <v>10974</v>
      </c>
      <c r="B7309">
        <v>381</v>
      </c>
      <c r="C7309" s="3" t="str">
        <f>HYPERLINK("http://www.uniprot.org/uniprot/A9NWP2","tr|A9NWP2|A9NWP2_PICSI")</f>
        <v>tr|A9NWP2|A9NWP2_PICSI</v>
      </c>
      <c r="D7309" t="s">
        <v>10975</v>
      </c>
      <c r="E7309">
        <v>44.18</v>
      </c>
      <c r="F7309">
        <v>86</v>
      </c>
      <c r="G7309">
        <v>48</v>
      </c>
      <c r="H7309">
        <v>1</v>
      </c>
      <c r="I7309">
        <v>124</v>
      </c>
      <c r="J7309">
        <v>378</v>
      </c>
      <c r="K7309">
        <v>1</v>
      </c>
      <c r="L7309">
        <v>78</v>
      </c>
      <c r="M7309">
        <v>161</v>
      </c>
      <c r="N7309" t="s">
        <v>18</v>
      </c>
      <c r="O7309" s="1">
        <v>1.13802E-9</v>
      </c>
      <c r="P7309">
        <v>165</v>
      </c>
    </row>
    <row r="7310" spans="1:16" x14ac:dyDescent="0.25">
      <c r="A7310" t="s">
        <v>10976</v>
      </c>
      <c r="B7310">
        <v>318</v>
      </c>
      <c r="C7310" s="3" t="str">
        <f>HYPERLINK("http://www.uniprot.org/uniprot/Q7XAB3","tr|Q7XAB3|Q7XAB3_PEA")</f>
        <v>tr|Q7XAB3|Q7XAB3_PEA</v>
      </c>
      <c r="D7310" t="s">
        <v>10977</v>
      </c>
      <c r="E7310">
        <v>85.71</v>
      </c>
      <c r="F7310">
        <v>98</v>
      </c>
      <c r="G7310">
        <v>14</v>
      </c>
      <c r="H7310">
        <v>1</v>
      </c>
      <c r="I7310">
        <v>19</v>
      </c>
      <c r="J7310">
        <v>309</v>
      </c>
      <c r="K7310">
        <v>1</v>
      </c>
      <c r="L7310">
        <v>4</v>
      </c>
      <c r="M7310">
        <v>101</v>
      </c>
      <c r="N7310" t="s">
        <v>18</v>
      </c>
      <c r="O7310" s="1">
        <v>3.45941E-43</v>
      </c>
      <c r="P7310">
        <v>454</v>
      </c>
    </row>
    <row r="7311" spans="1:16" x14ac:dyDescent="0.25">
      <c r="A7311" t="s">
        <v>10978</v>
      </c>
      <c r="B7311">
        <v>468</v>
      </c>
      <c r="C7311" s="3" t="str">
        <f>HYPERLINK("http://www.uniprot.org/uniprot/A2Q4R2","tr|A2Q4R2|A2Q4R2_MEDTR")</f>
        <v>tr|A2Q4R2|A2Q4R2_MEDTR</v>
      </c>
      <c r="D7311" t="s">
        <v>10979</v>
      </c>
      <c r="E7311">
        <v>73.2</v>
      </c>
      <c r="F7311">
        <v>153</v>
      </c>
      <c r="G7311">
        <v>41</v>
      </c>
      <c r="H7311">
        <v>2</v>
      </c>
      <c r="I7311">
        <v>1</v>
      </c>
      <c r="J7311">
        <v>453</v>
      </c>
      <c r="K7311">
        <v>1</v>
      </c>
      <c r="L7311">
        <v>1</v>
      </c>
      <c r="M7311">
        <v>150</v>
      </c>
      <c r="N7311" t="s">
        <v>18</v>
      </c>
      <c r="O7311" s="1">
        <v>5.9121999999999995E-51</v>
      </c>
      <c r="P7311">
        <v>521</v>
      </c>
    </row>
    <row r="7312" spans="1:16" x14ac:dyDescent="0.25">
      <c r="A7312" t="s">
        <v>10980</v>
      </c>
      <c r="B7312">
        <v>585</v>
      </c>
      <c r="C7312" s="3" t="str">
        <f>HYPERLINK("http://www.uniprot.org/uniprot/G7IHC1","tr|G7IHC1|G7IHC1_MEDTR")</f>
        <v>tr|G7IHC1|G7IHC1_MEDTR</v>
      </c>
      <c r="D7312" t="s">
        <v>10981</v>
      </c>
      <c r="E7312">
        <v>84.3</v>
      </c>
      <c r="F7312">
        <v>172</v>
      </c>
      <c r="G7312">
        <v>27</v>
      </c>
      <c r="H7312">
        <v>0</v>
      </c>
      <c r="I7312">
        <v>67</v>
      </c>
      <c r="J7312">
        <v>582</v>
      </c>
      <c r="K7312">
        <v>1</v>
      </c>
      <c r="L7312">
        <v>23</v>
      </c>
      <c r="M7312">
        <v>194</v>
      </c>
      <c r="N7312" t="s">
        <v>18</v>
      </c>
      <c r="O7312" s="1">
        <v>1.03637E-79</v>
      </c>
      <c r="P7312">
        <v>770</v>
      </c>
    </row>
    <row r="7313" spans="1:16" x14ac:dyDescent="0.25">
      <c r="A7313" t="s">
        <v>10982</v>
      </c>
      <c r="B7313">
        <v>993</v>
      </c>
      <c r="C7313" s="3" t="str">
        <f>HYPERLINK("http://www.uniprot.org/uniprot/B7FI18","tr|B7FI18|B7FI18_MEDTR")</f>
        <v>tr|B7FI18|B7FI18_MEDTR</v>
      </c>
      <c r="D7313" t="s">
        <v>22</v>
      </c>
      <c r="E7313">
        <v>85.41</v>
      </c>
      <c r="F7313">
        <v>329</v>
      </c>
      <c r="G7313">
        <v>48</v>
      </c>
      <c r="H7313">
        <v>0</v>
      </c>
      <c r="I7313">
        <v>1</v>
      </c>
      <c r="J7313">
        <v>987</v>
      </c>
      <c r="K7313">
        <v>1</v>
      </c>
      <c r="L7313">
        <v>1</v>
      </c>
      <c r="M7313">
        <v>327</v>
      </c>
      <c r="N7313" t="s">
        <v>18</v>
      </c>
      <c r="O7313" s="1">
        <v>1.4589300000000001E-156</v>
      </c>
      <c r="P7313">
        <v>1437</v>
      </c>
    </row>
    <row r="7314" spans="1:16" x14ac:dyDescent="0.25">
      <c r="A7314" t="s">
        <v>10983</v>
      </c>
      <c r="B7314">
        <v>675</v>
      </c>
      <c r="C7314" s="3" t="str">
        <f>HYPERLINK("http://www.uniprot.org/uniprot/I1LWB8","tr|I1LWB8|I1LWB8_SOYBN")</f>
        <v>tr|I1LWB8|I1LWB8_SOYBN</v>
      </c>
      <c r="D7314" t="s">
        <v>117</v>
      </c>
      <c r="E7314">
        <v>62.5</v>
      </c>
      <c r="F7314">
        <v>224</v>
      </c>
      <c r="G7314">
        <v>84</v>
      </c>
      <c r="H7314">
        <v>0</v>
      </c>
      <c r="I7314">
        <v>1</v>
      </c>
      <c r="J7314">
        <v>672</v>
      </c>
      <c r="K7314">
        <v>1</v>
      </c>
      <c r="L7314">
        <v>1</v>
      </c>
      <c r="M7314">
        <v>224</v>
      </c>
      <c r="N7314" t="s">
        <v>18</v>
      </c>
      <c r="O7314" s="1">
        <v>3.1941500000000003E-69</v>
      </c>
      <c r="P7314">
        <v>681</v>
      </c>
    </row>
    <row r="7315" spans="1:16" x14ac:dyDescent="0.25">
      <c r="A7315" t="s">
        <v>10984</v>
      </c>
      <c r="B7315">
        <v>345</v>
      </c>
      <c r="C7315" s="3" t="str">
        <f>HYPERLINK("http://www.uniprot.org/uniprot/B7FMX7","tr|B7FMX7|B7FMX7_MEDTR")</f>
        <v>tr|B7FMX7|B7FMX7_MEDTR</v>
      </c>
      <c r="D7315" t="s">
        <v>188</v>
      </c>
      <c r="E7315">
        <v>54.38</v>
      </c>
      <c r="F7315">
        <v>114</v>
      </c>
      <c r="G7315">
        <v>52</v>
      </c>
      <c r="H7315">
        <v>0</v>
      </c>
      <c r="I7315">
        <v>1</v>
      </c>
      <c r="J7315">
        <v>342</v>
      </c>
      <c r="K7315">
        <v>1</v>
      </c>
      <c r="L7315">
        <v>1</v>
      </c>
      <c r="M7315">
        <v>113</v>
      </c>
      <c r="N7315" t="s">
        <v>18</v>
      </c>
      <c r="O7315" s="1">
        <v>2.40637E-20</v>
      </c>
      <c r="P7315">
        <v>257</v>
      </c>
    </row>
    <row r="7316" spans="1:16" x14ac:dyDescent="0.25">
      <c r="A7316" t="s">
        <v>10985</v>
      </c>
      <c r="B7316">
        <v>1233</v>
      </c>
      <c r="C7316" s="3" t="str">
        <f>HYPERLINK("http://www.uniprot.org/uniprot/G7L8N0","tr|G7L8N0|G7L8N0_MEDTR")</f>
        <v>tr|G7L8N0|G7L8N0_MEDTR</v>
      </c>
      <c r="D7316" t="s">
        <v>378</v>
      </c>
      <c r="E7316">
        <v>45.83</v>
      </c>
      <c r="F7316">
        <v>96</v>
      </c>
      <c r="G7316">
        <v>52</v>
      </c>
      <c r="H7316">
        <v>1</v>
      </c>
      <c r="I7316">
        <v>946</v>
      </c>
      <c r="J7316">
        <v>1230</v>
      </c>
      <c r="K7316">
        <v>1</v>
      </c>
      <c r="L7316">
        <v>87</v>
      </c>
      <c r="M7316">
        <v>182</v>
      </c>
      <c r="N7316" t="s">
        <v>18</v>
      </c>
      <c r="O7316" s="1">
        <v>2.8820400000000001E-17</v>
      </c>
      <c r="P7316">
        <v>237</v>
      </c>
    </row>
    <row r="7317" spans="1:16" x14ac:dyDescent="0.25">
      <c r="A7317" t="s">
        <v>10986</v>
      </c>
      <c r="B7317">
        <v>1440</v>
      </c>
      <c r="C7317" s="3" t="str">
        <f>HYPERLINK("http://www.uniprot.org/uniprot/G7L5U5","tr|G7L5U5|G7L5U5_MEDTR")</f>
        <v>tr|G7L5U5|G7L5U5_MEDTR</v>
      </c>
      <c r="D7317" t="s">
        <v>10987</v>
      </c>
      <c r="E7317">
        <v>75.569999999999993</v>
      </c>
      <c r="F7317">
        <v>475</v>
      </c>
      <c r="G7317">
        <v>116</v>
      </c>
      <c r="H7317">
        <v>4</v>
      </c>
      <c r="I7317">
        <v>1</v>
      </c>
      <c r="J7317">
        <v>1413</v>
      </c>
      <c r="K7317">
        <v>1</v>
      </c>
      <c r="L7317">
        <v>1</v>
      </c>
      <c r="M7317">
        <v>456</v>
      </c>
      <c r="N7317" t="s">
        <v>18</v>
      </c>
      <c r="O7317">
        <v>0</v>
      </c>
      <c r="P7317">
        <v>1714</v>
      </c>
    </row>
    <row r="7318" spans="1:16" x14ac:dyDescent="0.25">
      <c r="A7318" t="s">
        <v>10988</v>
      </c>
      <c r="B7318">
        <v>3105</v>
      </c>
      <c r="C7318" s="3" t="str">
        <f>HYPERLINK("http://www.uniprot.org/uniprot/G0ZE02","tr|G0ZE02|G0ZE02_PHAVU")</f>
        <v>tr|G0ZE02|G0ZE02_PHAVU</v>
      </c>
      <c r="D7318" t="s">
        <v>10989</v>
      </c>
      <c r="E7318">
        <v>75.75</v>
      </c>
      <c r="F7318">
        <v>1056</v>
      </c>
      <c r="G7318">
        <v>256</v>
      </c>
      <c r="H7318">
        <v>22</v>
      </c>
      <c r="I7318">
        <v>1</v>
      </c>
      <c r="J7318">
        <v>3102</v>
      </c>
      <c r="K7318">
        <v>1</v>
      </c>
      <c r="L7318">
        <v>53</v>
      </c>
      <c r="M7318">
        <v>1089</v>
      </c>
      <c r="N7318" t="s">
        <v>18</v>
      </c>
      <c r="O7318">
        <v>0</v>
      </c>
      <c r="P7318">
        <v>4205</v>
      </c>
    </row>
    <row r="7319" spans="1:16" x14ac:dyDescent="0.25">
      <c r="A7319" t="s">
        <v>10990</v>
      </c>
      <c r="B7319">
        <v>741</v>
      </c>
      <c r="C7319" s="3" t="str">
        <f>HYPERLINK("http://www.uniprot.org/uniprot/G7I8S7","tr|G7I8S7|G7I8S7_MEDTR")</f>
        <v>tr|G7I8S7|G7I8S7_MEDTR</v>
      </c>
      <c r="D7319" t="s">
        <v>10991</v>
      </c>
      <c r="E7319">
        <v>67.95</v>
      </c>
      <c r="F7319">
        <v>259</v>
      </c>
      <c r="G7319">
        <v>83</v>
      </c>
      <c r="H7319">
        <v>28</v>
      </c>
      <c r="I7319">
        <v>13</v>
      </c>
      <c r="J7319">
        <v>705</v>
      </c>
      <c r="K7319">
        <v>1</v>
      </c>
      <c r="L7319">
        <v>4</v>
      </c>
      <c r="M7319">
        <v>259</v>
      </c>
      <c r="N7319" t="s">
        <v>18</v>
      </c>
      <c r="O7319" s="1">
        <v>7.8247899999999994E-86</v>
      </c>
      <c r="P7319">
        <v>825</v>
      </c>
    </row>
    <row r="7320" spans="1:16" x14ac:dyDescent="0.25">
      <c r="A7320" t="s">
        <v>10992</v>
      </c>
      <c r="B7320">
        <v>1290</v>
      </c>
      <c r="C7320" s="3" t="str">
        <f>HYPERLINK("http://www.uniprot.org/uniprot/B7FIZ2","tr|B7FIZ2|B7FIZ2_MEDTR")</f>
        <v>tr|B7FIZ2|B7FIZ2_MEDTR</v>
      </c>
      <c r="D7320" t="s">
        <v>188</v>
      </c>
      <c r="E7320">
        <v>78.55</v>
      </c>
      <c r="F7320">
        <v>429</v>
      </c>
      <c r="G7320">
        <v>92</v>
      </c>
      <c r="H7320">
        <v>0</v>
      </c>
      <c r="I7320">
        <v>1</v>
      </c>
      <c r="J7320">
        <v>1287</v>
      </c>
      <c r="K7320">
        <v>1</v>
      </c>
      <c r="L7320">
        <v>1</v>
      </c>
      <c r="M7320">
        <v>396</v>
      </c>
      <c r="N7320" t="s">
        <v>18</v>
      </c>
      <c r="O7320">
        <v>0</v>
      </c>
      <c r="P7320">
        <v>1728</v>
      </c>
    </row>
    <row r="7321" spans="1:16" x14ac:dyDescent="0.25">
      <c r="A7321" t="s">
        <v>10993</v>
      </c>
      <c r="B7321">
        <v>1305</v>
      </c>
      <c r="C7321" s="3" t="str">
        <f>HYPERLINK("http://www.uniprot.org/uniprot/K7M6W2","tr|K7M6W2|K7M6W2_SOYBN")</f>
        <v>tr|K7M6W2|K7M6W2_SOYBN</v>
      </c>
      <c r="D7321" t="s">
        <v>28</v>
      </c>
      <c r="E7321">
        <v>81.290000000000006</v>
      </c>
      <c r="F7321">
        <v>433</v>
      </c>
      <c r="G7321">
        <v>81</v>
      </c>
      <c r="H7321">
        <v>0</v>
      </c>
      <c r="I7321">
        <v>1</v>
      </c>
      <c r="J7321">
        <v>1299</v>
      </c>
      <c r="K7321">
        <v>1</v>
      </c>
      <c r="L7321">
        <v>1</v>
      </c>
      <c r="M7321">
        <v>433</v>
      </c>
      <c r="N7321" t="s">
        <v>18</v>
      </c>
      <c r="O7321">
        <v>0</v>
      </c>
      <c r="P7321">
        <v>1919</v>
      </c>
    </row>
    <row r="7322" spans="1:16" x14ac:dyDescent="0.25">
      <c r="A7322" t="s">
        <v>10994</v>
      </c>
      <c r="B7322">
        <v>855</v>
      </c>
      <c r="C7322" s="3" t="str">
        <f>HYPERLINK("http://www.uniprot.org/uniprot/B7FM63","tr|B7FM63|B7FM63_MEDTR")</f>
        <v>tr|B7FM63|B7FM63_MEDTR</v>
      </c>
      <c r="D7322" t="s">
        <v>581</v>
      </c>
      <c r="E7322">
        <v>88.96</v>
      </c>
      <c r="F7322">
        <v>281</v>
      </c>
      <c r="G7322">
        <v>31</v>
      </c>
      <c r="H7322">
        <v>0</v>
      </c>
      <c r="I7322">
        <v>10</v>
      </c>
      <c r="J7322">
        <v>852</v>
      </c>
      <c r="K7322">
        <v>1</v>
      </c>
      <c r="L7322">
        <v>90</v>
      </c>
      <c r="M7322">
        <v>370</v>
      </c>
      <c r="N7322" t="s">
        <v>18</v>
      </c>
      <c r="O7322" s="1">
        <v>1.37822E-146</v>
      </c>
      <c r="P7322">
        <v>1350</v>
      </c>
    </row>
    <row r="7323" spans="1:16" x14ac:dyDescent="0.25">
      <c r="A7323" t="s">
        <v>10995</v>
      </c>
      <c r="B7323">
        <v>1107</v>
      </c>
      <c r="C7323" s="3" t="str">
        <f>HYPERLINK("http://www.uniprot.org/uniprot/K7KLP9","tr|K7KLP9|K7KLP9_SOYBN")</f>
        <v>tr|K7KLP9|K7KLP9_SOYBN</v>
      </c>
      <c r="D7323" t="s">
        <v>28</v>
      </c>
      <c r="E7323">
        <v>68.540000000000006</v>
      </c>
      <c r="F7323">
        <v>372</v>
      </c>
      <c r="G7323">
        <v>117</v>
      </c>
      <c r="H7323">
        <v>20</v>
      </c>
      <c r="I7323">
        <v>1</v>
      </c>
      <c r="J7323">
        <v>1056</v>
      </c>
      <c r="K7323">
        <v>1</v>
      </c>
      <c r="L7323">
        <v>62</v>
      </c>
      <c r="M7323">
        <v>430</v>
      </c>
      <c r="N7323" t="s">
        <v>18</v>
      </c>
      <c r="O7323" s="1">
        <v>2.613E-136</v>
      </c>
      <c r="P7323">
        <v>1263</v>
      </c>
    </row>
    <row r="7324" spans="1:16" x14ac:dyDescent="0.25">
      <c r="A7324" t="s">
        <v>10996</v>
      </c>
      <c r="B7324">
        <v>918</v>
      </c>
      <c r="C7324" s="3" t="str">
        <f>HYPERLINK("http://www.uniprot.org/uniprot/A2Q2T1","tr|A2Q2T1|A2Q2T1_MEDTR")</f>
        <v>tr|A2Q2T1|A2Q2T1_MEDTR</v>
      </c>
      <c r="D7324" t="s">
        <v>337</v>
      </c>
      <c r="E7324">
        <v>83.67</v>
      </c>
      <c r="F7324">
        <v>294</v>
      </c>
      <c r="G7324">
        <v>48</v>
      </c>
      <c r="H7324">
        <v>1</v>
      </c>
      <c r="I7324">
        <v>1</v>
      </c>
      <c r="J7324">
        <v>879</v>
      </c>
      <c r="K7324">
        <v>1</v>
      </c>
      <c r="L7324">
        <v>184</v>
      </c>
      <c r="M7324">
        <v>477</v>
      </c>
      <c r="N7324" t="s">
        <v>18</v>
      </c>
      <c r="O7324" s="1">
        <v>7.7834799999999996E-138</v>
      </c>
      <c r="P7324">
        <v>1275</v>
      </c>
    </row>
    <row r="7325" spans="1:16" x14ac:dyDescent="0.25">
      <c r="A7325" t="s">
        <v>10997</v>
      </c>
      <c r="B7325">
        <v>891</v>
      </c>
      <c r="C7325" s="3" t="str">
        <f>HYPERLINK("http://www.uniprot.org/uniprot/G7J4C6","tr|G7J4C6|G7J4C6_MEDTR")</f>
        <v>tr|G7J4C6|G7J4C6_MEDTR</v>
      </c>
      <c r="D7325" t="s">
        <v>3005</v>
      </c>
      <c r="E7325">
        <v>68.63</v>
      </c>
      <c r="F7325">
        <v>169</v>
      </c>
      <c r="G7325">
        <v>53</v>
      </c>
      <c r="H7325">
        <v>0</v>
      </c>
      <c r="I7325">
        <v>373</v>
      </c>
      <c r="J7325">
        <v>879</v>
      </c>
      <c r="K7325">
        <v>1</v>
      </c>
      <c r="L7325">
        <v>236</v>
      </c>
      <c r="M7325">
        <v>399</v>
      </c>
      <c r="N7325" t="s">
        <v>18</v>
      </c>
      <c r="O7325" s="1">
        <v>7.1264499999999999E-56</v>
      </c>
      <c r="P7325">
        <v>568</v>
      </c>
    </row>
    <row r="7326" spans="1:16" x14ac:dyDescent="0.25">
      <c r="A7326" t="s">
        <v>10998</v>
      </c>
      <c r="B7326">
        <v>1356</v>
      </c>
      <c r="C7326" s="3" t="str">
        <f>HYPERLINK("http://www.uniprot.org/uniprot/G7L845","tr|G7L845|G7L845_MEDTR")</f>
        <v>tr|G7L845|G7L845_MEDTR</v>
      </c>
      <c r="D7326" t="s">
        <v>10999</v>
      </c>
      <c r="E7326">
        <v>80.7</v>
      </c>
      <c r="F7326">
        <v>451</v>
      </c>
      <c r="G7326">
        <v>87</v>
      </c>
      <c r="H7326">
        <v>0</v>
      </c>
      <c r="I7326">
        <v>1</v>
      </c>
      <c r="J7326">
        <v>1353</v>
      </c>
      <c r="K7326">
        <v>1</v>
      </c>
      <c r="L7326">
        <v>1</v>
      </c>
      <c r="M7326">
        <v>447</v>
      </c>
      <c r="N7326" t="s">
        <v>18</v>
      </c>
      <c r="O7326">
        <v>0</v>
      </c>
      <c r="P7326">
        <v>1910</v>
      </c>
    </row>
    <row r="7327" spans="1:16" x14ac:dyDescent="0.25">
      <c r="A7327" t="s">
        <v>11000</v>
      </c>
      <c r="B7327">
        <v>513</v>
      </c>
      <c r="C7327" s="3" t="str">
        <f>HYPERLINK("http://www.uniprot.org/uniprot/G7JSS1","tr|G7JSS1|G7JSS1_MEDTR")</f>
        <v>tr|G7JSS1|G7JSS1_MEDTR</v>
      </c>
      <c r="D7327" t="s">
        <v>11001</v>
      </c>
      <c r="E7327">
        <v>69.41</v>
      </c>
      <c r="F7327">
        <v>170</v>
      </c>
      <c r="G7327">
        <v>52</v>
      </c>
      <c r="H7327">
        <v>0</v>
      </c>
      <c r="I7327">
        <v>1</v>
      </c>
      <c r="J7327">
        <v>510</v>
      </c>
      <c r="K7327">
        <v>1</v>
      </c>
      <c r="L7327">
        <v>1</v>
      </c>
      <c r="M7327">
        <v>170</v>
      </c>
      <c r="N7327" t="s">
        <v>18</v>
      </c>
      <c r="O7327" s="1">
        <v>1.5720000000000001E-59</v>
      </c>
      <c r="P7327">
        <v>595</v>
      </c>
    </row>
    <row r="7328" spans="1:16" x14ac:dyDescent="0.25">
      <c r="A7328" t="s">
        <v>11002</v>
      </c>
      <c r="B7328">
        <v>705</v>
      </c>
      <c r="C7328" s="3" t="str">
        <f>HYPERLINK("http://www.uniprot.org/uniprot/K7LSM4","tr|K7LSM4|K7LSM4_SOYBN")</f>
        <v>tr|K7LSM4|K7LSM4_SOYBN</v>
      </c>
      <c r="D7328" t="s">
        <v>28</v>
      </c>
      <c r="E7328">
        <v>73.069999999999993</v>
      </c>
      <c r="F7328">
        <v>156</v>
      </c>
      <c r="G7328">
        <v>42</v>
      </c>
      <c r="H7328">
        <v>1</v>
      </c>
      <c r="I7328">
        <v>1</v>
      </c>
      <c r="J7328">
        <v>465</v>
      </c>
      <c r="K7328">
        <v>1</v>
      </c>
      <c r="L7328">
        <v>150</v>
      </c>
      <c r="M7328">
        <v>305</v>
      </c>
      <c r="N7328" t="s">
        <v>18</v>
      </c>
      <c r="O7328" s="1">
        <v>3.2952699999999999E-59</v>
      </c>
      <c r="P7328">
        <v>595</v>
      </c>
    </row>
    <row r="7329" spans="1:16" x14ac:dyDescent="0.25">
      <c r="A7329" t="s">
        <v>11003</v>
      </c>
      <c r="B7329">
        <v>1389</v>
      </c>
      <c r="C7329" s="3" t="str">
        <f>HYPERLINK("http://www.uniprot.org/uniprot/Q9FSZ9","tr|Q9FSZ9|Q9FSZ9_CICAR")</f>
        <v>tr|Q9FSZ9|Q9FSZ9_CICAR</v>
      </c>
      <c r="D7329" t="s">
        <v>11004</v>
      </c>
      <c r="E7329">
        <v>86.48</v>
      </c>
      <c r="F7329">
        <v>148</v>
      </c>
      <c r="G7329">
        <v>20</v>
      </c>
      <c r="H7329">
        <v>5</v>
      </c>
      <c r="I7329">
        <v>958</v>
      </c>
      <c r="J7329">
        <v>1386</v>
      </c>
      <c r="K7329">
        <v>1</v>
      </c>
      <c r="L7329">
        <v>2</v>
      </c>
      <c r="M7329">
        <v>149</v>
      </c>
      <c r="N7329" t="s">
        <v>18</v>
      </c>
      <c r="O7329" s="1">
        <v>1.2387499999999999E-67</v>
      </c>
      <c r="P7329">
        <v>672</v>
      </c>
    </row>
    <row r="7330" spans="1:16" x14ac:dyDescent="0.25">
      <c r="A7330" t="s">
        <v>11005</v>
      </c>
      <c r="B7330">
        <v>1155</v>
      </c>
      <c r="C7330" s="3" t="str">
        <f>HYPERLINK("http://www.uniprot.org/uniprot/I1K265","tr|I1K265|I1K265_SOYBN")</f>
        <v>tr|I1K265|I1K265_SOYBN</v>
      </c>
      <c r="D7330" t="s">
        <v>28</v>
      </c>
      <c r="E7330">
        <v>86.48</v>
      </c>
      <c r="F7330">
        <v>370</v>
      </c>
      <c r="G7330">
        <v>50</v>
      </c>
      <c r="H7330">
        <v>7</v>
      </c>
      <c r="I7330">
        <v>1</v>
      </c>
      <c r="J7330">
        <v>1089</v>
      </c>
      <c r="K7330">
        <v>1</v>
      </c>
      <c r="L7330">
        <v>26</v>
      </c>
      <c r="M7330">
        <v>394</v>
      </c>
      <c r="N7330" t="s">
        <v>18</v>
      </c>
      <c r="O7330">
        <v>0</v>
      </c>
      <c r="P7330">
        <v>1679</v>
      </c>
    </row>
    <row r="7331" spans="1:16" x14ac:dyDescent="0.25">
      <c r="A7331" t="s">
        <v>11006</v>
      </c>
      <c r="B7331">
        <v>1212</v>
      </c>
      <c r="C7331" s="3" t="str">
        <f>HYPERLINK("http://www.uniprot.org/uniprot/G7JNR9","tr|G7JNR9|G7JNR9_MEDTR")</f>
        <v>tr|G7JNR9|G7JNR9_MEDTR</v>
      </c>
      <c r="D7331" t="s">
        <v>11007</v>
      </c>
      <c r="E7331">
        <v>75.900000000000006</v>
      </c>
      <c r="F7331">
        <v>415</v>
      </c>
      <c r="G7331">
        <v>100</v>
      </c>
      <c r="H7331">
        <v>12</v>
      </c>
      <c r="I7331">
        <v>1</v>
      </c>
      <c r="J7331">
        <v>1209</v>
      </c>
      <c r="K7331">
        <v>1</v>
      </c>
      <c r="L7331">
        <v>1</v>
      </c>
      <c r="M7331">
        <v>401</v>
      </c>
      <c r="N7331" t="s">
        <v>18</v>
      </c>
      <c r="O7331" s="1">
        <v>1.6814E-171</v>
      </c>
      <c r="P7331">
        <v>1567</v>
      </c>
    </row>
    <row r="7332" spans="1:16" x14ac:dyDescent="0.25">
      <c r="A7332" t="s">
        <v>11008</v>
      </c>
      <c r="B7332">
        <v>1323</v>
      </c>
      <c r="C7332" s="3" t="str">
        <f>HYPERLINK("http://www.uniprot.org/uniprot/G7I2F3","tr|G7I2F3|G7I2F3_MEDTR")</f>
        <v>tr|G7I2F3|G7I2F3_MEDTR</v>
      </c>
      <c r="D7332" t="s">
        <v>257</v>
      </c>
      <c r="E7332">
        <v>29.9</v>
      </c>
      <c r="F7332">
        <v>418</v>
      </c>
      <c r="G7332">
        <v>293</v>
      </c>
      <c r="H7332">
        <v>72</v>
      </c>
      <c r="I7332">
        <v>271</v>
      </c>
      <c r="J7332">
        <v>1308</v>
      </c>
      <c r="K7332">
        <v>1</v>
      </c>
      <c r="L7332">
        <v>43</v>
      </c>
      <c r="M7332">
        <v>408</v>
      </c>
      <c r="N7332" t="s">
        <v>18</v>
      </c>
      <c r="O7332" s="1">
        <v>1.67893E-34</v>
      </c>
      <c r="P7332">
        <v>386</v>
      </c>
    </row>
    <row r="7333" spans="1:16" x14ac:dyDescent="0.25">
      <c r="A7333" t="s">
        <v>11009</v>
      </c>
      <c r="B7333">
        <v>774</v>
      </c>
      <c r="C7333" s="3" t="str">
        <f>HYPERLINK("http://www.uniprot.org/uniprot/G7KDQ4","tr|G7KDQ4|G7KDQ4_MEDTR")</f>
        <v>tr|G7KDQ4|G7KDQ4_MEDTR</v>
      </c>
      <c r="D7333" t="s">
        <v>11010</v>
      </c>
      <c r="E7333">
        <v>91.15</v>
      </c>
      <c r="F7333">
        <v>260</v>
      </c>
      <c r="G7333">
        <v>23</v>
      </c>
      <c r="H7333">
        <v>3</v>
      </c>
      <c r="I7333">
        <v>1</v>
      </c>
      <c r="J7333">
        <v>771</v>
      </c>
      <c r="K7333">
        <v>1</v>
      </c>
      <c r="L7333">
        <v>1</v>
      </c>
      <c r="M7333">
        <v>260</v>
      </c>
      <c r="N7333" t="s">
        <v>18</v>
      </c>
      <c r="O7333" s="1">
        <v>1.8395100000000001E-128</v>
      </c>
      <c r="P7333">
        <v>1193</v>
      </c>
    </row>
    <row r="7334" spans="1:16" x14ac:dyDescent="0.25">
      <c r="A7334" t="s">
        <v>11011</v>
      </c>
      <c r="B7334">
        <v>918</v>
      </c>
      <c r="C7334" s="3" t="str">
        <f>HYPERLINK("http://www.uniprot.org/uniprot/I1M7J9","tr|I1M7J9|I1M7J9_SOYBN")</f>
        <v>tr|I1M7J9|I1M7J9_SOYBN</v>
      </c>
      <c r="D7334" t="s">
        <v>71</v>
      </c>
      <c r="E7334">
        <v>70.099999999999994</v>
      </c>
      <c r="F7334">
        <v>194</v>
      </c>
      <c r="G7334">
        <v>58</v>
      </c>
      <c r="H7334">
        <v>1</v>
      </c>
      <c r="I7334">
        <v>1</v>
      </c>
      <c r="J7334">
        <v>579</v>
      </c>
      <c r="K7334">
        <v>1</v>
      </c>
      <c r="L7334">
        <v>345</v>
      </c>
      <c r="M7334">
        <v>538</v>
      </c>
      <c r="N7334" t="s">
        <v>18</v>
      </c>
      <c r="O7334" s="1">
        <v>1.4953900000000001E-72</v>
      </c>
      <c r="P7334">
        <v>712</v>
      </c>
    </row>
    <row r="7335" spans="1:16" x14ac:dyDescent="0.25">
      <c r="A7335" t="s">
        <v>11012</v>
      </c>
      <c r="B7335">
        <v>768</v>
      </c>
      <c r="C7335" s="3" t="str">
        <f>HYPERLINK("http://www.uniprot.org/uniprot/I3T1N4","tr|I3T1N4|I3T1N4_MEDTR")</f>
        <v>tr|I3T1N4|I3T1N4_MEDTR</v>
      </c>
      <c r="D7335" t="s">
        <v>22</v>
      </c>
      <c r="E7335">
        <v>78.489999999999995</v>
      </c>
      <c r="F7335">
        <v>93</v>
      </c>
      <c r="G7335">
        <v>20</v>
      </c>
      <c r="H7335">
        <v>0</v>
      </c>
      <c r="I7335">
        <v>469</v>
      </c>
      <c r="J7335">
        <v>747</v>
      </c>
      <c r="K7335">
        <v>1</v>
      </c>
      <c r="L7335">
        <v>2</v>
      </c>
      <c r="M7335">
        <v>91</v>
      </c>
      <c r="N7335" t="s">
        <v>18</v>
      </c>
      <c r="O7335" s="1">
        <v>5.4083299999999996E-32</v>
      </c>
      <c r="P7335">
        <v>361</v>
      </c>
    </row>
    <row r="7336" spans="1:16" x14ac:dyDescent="0.25">
      <c r="A7336" t="s">
        <v>11013</v>
      </c>
      <c r="B7336">
        <v>1572</v>
      </c>
      <c r="C7336" s="3" t="str">
        <f>HYPERLINK("http://www.uniprot.org/uniprot/G7JDL9","tr|G7JDL9|G7JDL9_MEDTR")</f>
        <v>tr|G7JDL9|G7JDL9_MEDTR</v>
      </c>
      <c r="D7336" t="s">
        <v>242</v>
      </c>
      <c r="E7336">
        <v>25.05</v>
      </c>
      <c r="F7336">
        <v>471</v>
      </c>
      <c r="G7336">
        <v>353</v>
      </c>
      <c r="H7336">
        <v>47</v>
      </c>
      <c r="I7336">
        <v>211</v>
      </c>
      <c r="J7336">
        <v>1482</v>
      </c>
      <c r="K7336">
        <v>1</v>
      </c>
      <c r="L7336">
        <v>25</v>
      </c>
      <c r="M7336">
        <v>438</v>
      </c>
      <c r="N7336" t="s">
        <v>18</v>
      </c>
      <c r="O7336" s="1">
        <v>2.0054799999999999E-24</v>
      </c>
      <c r="P7336">
        <v>300</v>
      </c>
    </row>
    <row r="7337" spans="1:16" x14ac:dyDescent="0.25">
      <c r="A7337" t="s">
        <v>11014</v>
      </c>
      <c r="B7337">
        <v>1971</v>
      </c>
      <c r="C7337" s="3" t="str">
        <f>HYPERLINK("http://www.uniprot.org/uniprot/A2Q4R2","tr|A2Q4R2|A2Q4R2_MEDTR")</f>
        <v>tr|A2Q4R2|A2Q4R2_MEDTR</v>
      </c>
      <c r="D7337" t="s">
        <v>10979</v>
      </c>
      <c r="E7337">
        <v>85.86</v>
      </c>
      <c r="F7337">
        <v>658</v>
      </c>
      <c r="G7337">
        <v>93</v>
      </c>
      <c r="H7337">
        <v>2</v>
      </c>
      <c r="I7337">
        <v>1</v>
      </c>
      <c r="J7337">
        <v>1968</v>
      </c>
      <c r="K7337">
        <v>1</v>
      </c>
      <c r="L7337">
        <v>1</v>
      </c>
      <c r="M7337">
        <v>655</v>
      </c>
      <c r="N7337" t="s">
        <v>18</v>
      </c>
      <c r="O7337">
        <v>0</v>
      </c>
      <c r="P7337">
        <v>2884</v>
      </c>
    </row>
    <row r="7338" spans="1:16" x14ac:dyDescent="0.25">
      <c r="A7338" t="s">
        <v>11015</v>
      </c>
      <c r="B7338">
        <v>420</v>
      </c>
      <c r="C7338" s="3" t="str">
        <f>HYPERLINK("http://www.uniprot.org/uniprot/I1LJW2","tr|I1LJW2|I1LJW2_SOYBN")</f>
        <v>tr|I1LJW2|I1LJW2_SOYBN</v>
      </c>
      <c r="D7338" t="s">
        <v>11016</v>
      </c>
      <c r="E7338">
        <v>62.38</v>
      </c>
      <c r="F7338">
        <v>109</v>
      </c>
      <c r="G7338">
        <v>41</v>
      </c>
      <c r="H7338">
        <v>4</v>
      </c>
      <c r="I7338">
        <v>103</v>
      </c>
      <c r="J7338">
        <v>417</v>
      </c>
      <c r="K7338">
        <v>1</v>
      </c>
      <c r="L7338">
        <v>566</v>
      </c>
      <c r="M7338">
        <v>674</v>
      </c>
      <c r="N7338" t="s">
        <v>18</v>
      </c>
      <c r="O7338" s="1">
        <v>1.4378499999999999E-28</v>
      </c>
      <c r="P7338">
        <v>328</v>
      </c>
    </row>
    <row r="7339" spans="1:16" x14ac:dyDescent="0.25">
      <c r="A7339" t="s">
        <v>11017</v>
      </c>
      <c r="B7339">
        <v>930</v>
      </c>
      <c r="C7339" s="3" t="str">
        <f>HYPERLINK("http://www.uniprot.org/uniprot/I1M2Q0","tr|I1M2Q0|I1M2Q0_SOYBN")</f>
        <v>tr|I1M2Q0|I1M2Q0_SOYBN</v>
      </c>
      <c r="D7339" t="s">
        <v>117</v>
      </c>
      <c r="E7339">
        <v>85.71</v>
      </c>
      <c r="F7339">
        <v>308</v>
      </c>
      <c r="G7339">
        <v>44</v>
      </c>
      <c r="H7339">
        <v>0</v>
      </c>
      <c r="I7339">
        <v>1</v>
      </c>
      <c r="J7339">
        <v>924</v>
      </c>
      <c r="K7339">
        <v>1</v>
      </c>
      <c r="L7339">
        <v>19</v>
      </c>
      <c r="M7339">
        <v>326</v>
      </c>
      <c r="N7339" t="s">
        <v>18</v>
      </c>
      <c r="O7339" s="1">
        <v>4.6548399999999997E-154</v>
      </c>
      <c r="P7339">
        <v>1415</v>
      </c>
    </row>
    <row r="7340" spans="1:16" x14ac:dyDescent="0.25">
      <c r="A7340" t="s">
        <v>11018</v>
      </c>
      <c r="B7340">
        <v>240</v>
      </c>
      <c r="C7340" s="3" t="str">
        <f>HYPERLINK("http://www.uniprot.org/uniprot/D7LEY8","tr|D7LEY8|D7LEY8_ARALL")</f>
        <v>tr|D7LEY8|D7LEY8_ARALL</v>
      </c>
      <c r="D7340" t="s">
        <v>11019</v>
      </c>
      <c r="E7340">
        <v>45.78</v>
      </c>
      <c r="F7340">
        <v>83</v>
      </c>
      <c r="G7340">
        <v>45</v>
      </c>
      <c r="H7340">
        <v>13</v>
      </c>
      <c r="I7340">
        <v>1</v>
      </c>
      <c r="J7340">
        <v>210</v>
      </c>
      <c r="K7340">
        <v>1</v>
      </c>
      <c r="L7340">
        <v>86</v>
      </c>
      <c r="M7340">
        <v>167</v>
      </c>
      <c r="N7340" t="s">
        <v>18</v>
      </c>
      <c r="O7340" s="1">
        <v>5.7394800000000001E-9</v>
      </c>
      <c r="P7340">
        <v>159</v>
      </c>
    </row>
    <row r="7341" spans="1:16" x14ac:dyDescent="0.25">
      <c r="A7341" t="s">
        <v>11020</v>
      </c>
      <c r="B7341">
        <v>939</v>
      </c>
      <c r="C7341" s="3" t="str">
        <f>HYPERLINK("http://www.uniprot.org/uniprot/G7J0C4","tr|G7J0C4|G7J0C4_MEDTR")</f>
        <v>tr|G7J0C4|G7J0C4_MEDTR</v>
      </c>
      <c r="D7341" t="s">
        <v>8886</v>
      </c>
      <c r="E7341">
        <v>36.409999999999997</v>
      </c>
      <c r="F7341">
        <v>173</v>
      </c>
      <c r="G7341">
        <v>110</v>
      </c>
      <c r="H7341">
        <v>2</v>
      </c>
      <c r="I7341">
        <v>391</v>
      </c>
      <c r="J7341">
        <v>903</v>
      </c>
      <c r="K7341">
        <v>1</v>
      </c>
      <c r="L7341">
        <v>241</v>
      </c>
      <c r="M7341">
        <v>408</v>
      </c>
      <c r="N7341" t="s">
        <v>18</v>
      </c>
      <c r="O7341" s="1">
        <v>4.7641000000000002E-21</v>
      </c>
      <c r="P7341">
        <v>268</v>
      </c>
    </row>
    <row r="7342" spans="1:16" x14ac:dyDescent="0.25">
      <c r="A7342" t="s">
        <v>11021</v>
      </c>
      <c r="B7342">
        <v>1173</v>
      </c>
      <c r="C7342" s="3" t="str">
        <f>HYPERLINK("http://www.uniprot.org/uniprot/C7FDI5","tr|C7FDI5|C7FDI5_SOYBN")</f>
        <v>tr|C7FDI5|C7FDI5_SOYBN</v>
      </c>
      <c r="D7342" t="s">
        <v>717</v>
      </c>
      <c r="E7342">
        <v>50.26</v>
      </c>
      <c r="F7342">
        <v>372</v>
      </c>
      <c r="G7342">
        <v>185</v>
      </c>
      <c r="H7342">
        <v>4</v>
      </c>
      <c r="I7342">
        <v>1</v>
      </c>
      <c r="J7342">
        <v>1104</v>
      </c>
      <c r="K7342">
        <v>1</v>
      </c>
      <c r="L7342">
        <v>694</v>
      </c>
      <c r="M7342">
        <v>1060</v>
      </c>
      <c r="N7342" t="s">
        <v>18</v>
      </c>
      <c r="O7342" s="1">
        <v>5.4667399999999996E-103</v>
      </c>
      <c r="P7342">
        <v>976</v>
      </c>
    </row>
    <row r="7343" spans="1:16" x14ac:dyDescent="0.25">
      <c r="A7343" t="s">
        <v>11022</v>
      </c>
      <c r="B7343">
        <v>540</v>
      </c>
      <c r="C7343" s="3" t="str">
        <f>HYPERLINK("http://www.uniprot.org/uniprot/G7L5U5","tr|G7L5U5|G7L5U5_MEDTR")</f>
        <v>tr|G7L5U5|G7L5U5_MEDTR</v>
      </c>
      <c r="D7343" t="s">
        <v>10987</v>
      </c>
      <c r="E7343">
        <v>58.01</v>
      </c>
      <c r="F7343">
        <v>181</v>
      </c>
      <c r="G7343">
        <v>76</v>
      </c>
      <c r="H7343">
        <v>3</v>
      </c>
      <c r="I7343">
        <v>1</v>
      </c>
      <c r="J7343">
        <v>534</v>
      </c>
      <c r="K7343">
        <v>1</v>
      </c>
      <c r="L7343">
        <v>1</v>
      </c>
      <c r="M7343">
        <v>172</v>
      </c>
      <c r="N7343" t="s">
        <v>18</v>
      </c>
      <c r="O7343" s="1">
        <v>1.7062900000000001E-37</v>
      </c>
      <c r="P7343">
        <v>405</v>
      </c>
    </row>
    <row r="7344" spans="1:16" x14ac:dyDescent="0.25">
      <c r="A7344" t="s">
        <v>11023</v>
      </c>
      <c r="B7344">
        <v>804</v>
      </c>
      <c r="C7344" s="3" t="str">
        <f>HYPERLINK("http://www.uniprot.org/uniprot/G7I8S6","tr|G7I8S6|G7I8S6_MEDTR")</f>
        <v>tr|G7I8S6|G7I8S6_MEDTR</v>
      </c>
      <c r="D7344" t="s">
        <v>11024</v>
      </c>
      <c r="E7344">
        <v>75.260000000000005</v>
      </c>
      <c r="F7344">
        <v>279</v>
      </c>
      <c r="G7344">
        <v>69</v>
      </c>
      <c r="H7344">
        <v>17</v>
      </c>
      <c r="I7344">
        <v>7</v>
      </c>
      <c r="J7344">
        <v>792</v>
      </c>
      <c r="K7344">
        <v>1</v>
      </c>
      <c r="L7344">
        <v>4</v>
      </c>
      <c r="M7344">
        <v>281</v>
      </c>
      <c r="N7344" t="s">
        <v>18</v>
      </c>
      <c r="O7344" s="1">
        <v>1.2835E-111</v>
      </c>
      <c r="P7344">
        <v>1048</v>
      </c>
    </row>
    <row r="7345" spans="1:16" x14ac:dyDescent="0.25">
      <c r="A7345" t="s">
        <v>11025</v>
      </c>
      <c r="B7345">
        <v>1770</v>
      </c>
      <c r="C7345" s="3" t="str">
        <f>HYPERLINK("http://www.uniprot.org/uniprot/K7KFJ5","tr|K7KFJ5|K7KFJ5_SOYBN")</f>
        <v>tr|K7KFJ5|K7KFJ5_SOYBN</v>
      </c>
      <c r="D7345" t="s">
        <v>28</v>
      </c>
      <c r="E7345">
        <v>76.569999999999993</v>
      </c>
      <c r="F7345">
        <v>589</v>
      </c>
      <c r="G7345">
        <v>138</v>
      </c>
      <c r="H7345">
        <v>2</v>
      </c>
      <c r="I7345">
        <v>1</v>
      </c>
      <c r="J7345">
        <v>1761</v>
      </c>
      <c r="K7345">
        <v>1</v>
      </c>
      <c r="L7345">
        <v>1</v>
      </c>
      <c r="M7345">
        <v>564</v>
      </c>
      <c r="N7345" t="s">
        <v>18</v>
      </c>
      <c r="O7345">
        <v>0</v>
      </c>
      <c r="P7345">
        <v>2353</v>
      </c>
    </row>
    <row r="7346" spans="1:16" x14ac:dyDescent="0.25">
      <c r="A7346" t="s">
        <v>11026</v>
      </c>
      <c r="B7346">
        <v>702</v>
      </c>
      <c r="C7346" s="3" t="str">
        <f>HYPERLINK("http://www.uniprot.org/uniprot/A2Q2T1","tr|A2Q2T1|A2Q2T1_MEDTR")</f>
        <v>tr|A2Q2T1|A2Q2T1_MEDTR</v>
      </c>
      <c r="D7346" t="s">
        <v>337</v>
      </c>
      <c r="E7346">
        <v>63.68</v>
      </c>
      <c r="F7346">
        <v>190</v>
      </c>
      <c r="G7346">
        <v>69</v>
      </c>
      <c r="H7346">
        <v>18</v>
      </c>
      <c r="I7346">
        <v>4</v>
      </c>
      <c r="J7346">
        <v>519</v>
      </c>
      <c r="K7346">
        <v>1</v>
      </c>
      <c r="L7346">
        <v>138</v>
      </c>
      <c r="M7346">
        <v>327</v>
      </c>
      <c r="N7346" t="s">
        <v>18</v>
      </c>
      <c r="O7346" s="1">
        <v>1.04878E-57</v>
      </c>
      <c r="P7346">
        <v>582</v>
      </c>
    </row>
    <row r="7347" spans="1:16" x14ac:dyDescent="0.25">
      <c r="A7347" t="s">
        <v>11027</v>
      </c>
      <c r="B7347">
        <v>273</v>
      </c>
      <c r="C7347" s="3" t="str">
        <f>HYPERLINK("http://www.uniprot.org/uniprot/B7FM63","tr|B7FM63|B7FM63_MEDTR")</f>
        <v>tr|B7FM63|B7FM63_MEDTR</v>
      </c>
      <c r="D7347" t="s">
        <v>581</v>
      </c>
      <c r="E7347">
        <v>75.55</v>
      </c>
      <c r="F7347">
        <v>90</v>
      </c>
      <c r="G7347">
        <v>22</v>
      </c>
      <c r="H7347">
        <v>3</v>
      </c>
      <c r="I7347">
        <v>1</v>
      </c>
      <c r="J7347">
        <v>261</v>
      </c>
      <c r="K7347">
        <v>1</v>
      </c>
      <c r="L7347">
        <v>1</v>
      </c>
      <c r="M7347">
        <v>90</v>
      </c>
      <c r="N7347" t="s">
        <v>18</v>
      </c>
      <c r="O7347" s="1">
        <v>4.06351E-31</v>
      </c>
      <c r="P7347">
        <v>350</v>
      </c>
    </row>
    <row r="7348" spans="1:16" x14ac:dyDescent="0.25">
      <c r="A7348" t="s">
        <v>11028</v>
      </c>
      <c r="B7348">
        <v>369</v>
      </c>
      <c r="C7348" s="3" t="str">
        <f>HYPERLINK("http://www.uniprot.org/uniprot/I3SEG3","tr|I3SEG3|I3SEG3_LOTJA")</f>
        <v>tr|I3SEG3|I3SEG3_LOTJA</v>
      </c>
      <c r="D7348" t="s">
        <v>93</v>
      </c>
      <c r="E7348">
        <v>95.9</v>
      </c>
      <c r="F7348">
        <v>122</v>
      </c>
      <c r="G7348">
        <v>5</v>
      </c>
      <c r="H7348">
        <v>0</v>
      </c>
      <c r="I7348">
        <v>1</v>
      </c>
      <c r="J7348">
        <v>366</v>
      </c>
      <c r="K7348">
        <v>1</v>
      </c>
      <c r="L7348">
        <v>102</v>
      </c>
      <c r="M7348">
        <v>223</v>
      </c>
      <c r="N7348" t="s">
        <v>18</v>
      </c>
      <c r="O7348" s="1">
        <v>8.7325899999999997E-63</v>
      </c>
      <c r="P7348">
        <v>623</v>
      </c>
    </row>
    <row r="7349" spans="1:16" x14ac:dyDescent="0.25">
      <c r="A7349" t="s">
        <v>11029</v>
      </c>
      <c r="B7349">
        <v>771</v>
      </c>
      <c r="C7349" s="3" t="str">
        <f>HYPERLINK("http://www.uniprot.org/uniprot/G7JC03","tr|G7JC03|G7JC03_MEDTR")</f>
        <v>tr|G7JC03|G7JC03_MEDTR</v>
      </c>
      <c r="D7349" t="s">
        <v>11030</v>
      </c>
      <c r="E7349">
        <v>84.81</v>
      </c>
      <c r="F7349">
        <v>237</v>
      </c>
      <c r="G7349">
        <v>36</v>
      </c>
      <c r="H7349">
        <v>1</v>
      </c>
      <c r="I7349">
        <v>58</v>
      </c>
      <c r="J7349">
        <v>765</v>
      </c>
      <c r="K7349">
        <v>1</v>
      </c>
      <c r="L7349">
        <v>12</v>
      </c>
      <c r="M7349">
        <v>248</v>
      </c>
      <c r="N7349" t="s">
        <v>18</v>
      </c>
      <c r="O7349" s="1">
        <v>2.6455899999999999E-111</v>
      </c>
      <c r="P7349">
        <v>1045</v>
      </c>
    </row>
    <row r="7350" spans="1:16" x14ac:dyDescent="0.25">
      <c r="A7350" t="s">
        <v>11031</v>
      </c>
      <c r="B7350">
        <v>1038</v>
      </c>
      <c r="C7350" s="3" t="str">
        <f>HYPERLINK("http://www.uniprot.org/uniprot/G7L846","tr|G7L846|G7L846_MEDTR")</f>
        <v>tr|G7L846|G7L846_MEDTR</v>
      </c>
      <c r="D7350" t="s">
        <v>11032</v>
      </c>
      <c r="E7350">
        <v>86.09</v>
      </c>
      <c r="F7350">
        <v>302</v>
      </c>
      <c r="G7350">
        <v>42</v>
      </c>
      <c r="H7350">
        <v>0</v>
      </c>
      <c r="I7350">
        <v>70</v>
      </c>
      <c r="J7350">
        <v>975</v>
      </c>
      <c r="K7350">
        <v>1</v>
      </c>
      <c r="L7350">
        <v>26</v>
      </c>
      <c r="M7350">
        <v>327</v>
      </c>
      <c r="N7350" t="s">
        <v>18</v>
      </c>
      <c r="O7350" s="1">
        <v>4.9257199999999997E-142</v>
      </c>
      <c r="P7350">
        <v>1312</v>
      </c>
    </row>
    <row r="7351" spans="1:16" x14ac:dyDescent="0.25">
      <c r="A7351" t="s">
        <v>11033</v>
      </c>
      <c r="B7351">
        <v>1485</v>
      </c>
      <c r="C7351" s="3" t="str">
        <f>HYPERLINK("http://www.uniprot.org/uniprot/G7JSS3","tr|G7JSS3|G7JSS3_MEDTR")</f>
        <v>tr|G7JSS3|G7JSS3_MEDTR</v>
      </c>
      <c r="D7351" t="s">
        <v>11034</v>
      </c>
      <c r="E7351">
        <v>76.36</v>
      </c>
      <c r="F7351">
        <v>495</v>
      </c>
      <c r="G7351">
        <v>117</v>
      </c>
      <c r="H7351">
        <v>1</v>
      </c>
      <c r="I7351">
        <v>1</v>
      </c>
      <c r="J7351">
        <v>1482</v>
      </c>
      <c r="K7351">
        <v>1</v>
      </c>
      <c r="L7351">
        <v>1</v>
      </c>
      <c r="M7351">
        <v>493</v>
      </c>
      <c r="N7351" t="s">
        <v>18</v>
      </c>
      <c r="O7351">
        <v>0</v>
      </c>
      <c r="P7351">
        <v>1890</v>
      </c>
    </row>
    <row r="7352" spans="1:16" x14ac:dyDescent="0.25">
      <c r="A7352" t="s">
        <v>11035</v>
      </c>
      <c r="B7352">
        <v>447</v>
      </c>
      <c r="C7352" s="3" t="str">
        <f>HYPERLINK("http://www.uniprot.org/uniprot/G7L8U4","tr|G7L8U4|G7L8U4_MEDTR")</f>
        <v>tr|G7L8U4|G7L8U4_MEDTR</v>
      </c>
      <c r="D7352" t="s">
        <v>11036</v>
      </c>
      <c r="E7352">
        <v>75.67</v>
      </c>
      <c r="F7352">
        <v>148</v>
      </c>
      <c r="G7352">
        <v>36</v>
      </c>
      <c r="H7352">
        <v>0</v>
      </c>
      <c r="I7352">
        <v>1</v>
      </c>
      <c r="J7352">
        <v>444</v>
      </c>
      <c r="K7352">
        <v>1</v>
      </c>
      <c r="L7352">
        <v>1</v>
      </c>
      <c r="M7352">
        <v>148</v>
      </c>
      <c r="N7352" t="s">
        <v>18</v>
      </c>
      <c r="O7352" s="1">
        <v>3.13828E-60</v>
      </c>
      <c r="P7352">
        <v>601</v>
      </c>
    </row>
    <row r="7353" spans="1:16" x14ac:dyDescent="0.25">
      <c r="A7353" t="s">
        <v>11037</v>
      </c>
      <c r="B7353">
        <v>1443</v>
      </c>
      <c r="C7353" s="3" t="str">
        <f>HYPERLINK("http://www.uniprot.org/uniprot/G7KB30","tr|G7KB30|G7KB30_MEDTR")</f>
        <v>tr|G7KB30|G7KB30_MEDTR</v>
      </c>
      <c r="D7353" t="s">
        <v>1324</v>
      </c>
      <c r="E7353">
        <v>33.79</v>
      </c>
      <c r="F7353">
        <v>287</v>
      </c>
      <c r="G7353">
        <v>190</v>
      </c>
      <c r="H7353">
        <v>1</v>
      </c>
      <c r="I7353">
        <v>514</v>
      </c>
      <c r="J7353">
        <v>1371</v>
      </c>
      <c r="K7353">
        <v>1</v>
      </c>
      <c r="L7353">
        <v>114</v>
      </c>
      <c r="M7353">
        <v>343</v>
      </c>
      <c r="N7353" t="s">
        <v>18</v>
      </c>
      <c r="O7353" s="1">
        <v>7.2059999999999996E-26</v>
      </c>
      <c r="P7353">
        <v>312</v>
      </c>
    </row>
    <row r="7354" spans="1:16" x14ac:dyDescent="0.25">
      <c r="A7354" t="s">
        <v>11038</v>
      </c>
      <c r="B7354">
        <v>1002</v>
      </c>
      <c r="C7354" s="3" t="str">
        <f>HYPERLINK("http://www.uniprot.org/uniprot/B7FGQ3","tr|B7FGQ3|B7FGQ3_MEDTR")</f>
        <v>tr|B7FGQ3|B7FGQ3_MEDTR</v>
      </c>
      <c r="D7354" t="s">
        <v>22</v>
      </c>
      <c r="E7354">
        <v>65.209999999999994</v>
      </c>
      <c r="F7354">
        <v>345</v>
      </c>
      <c r="G7354">
        <v>120</v>
      </c>
      <c r="H7354">
        <v>12</v>
      </c>
      <c r="I7354">
        <v>1</v>
      </c>
      <c r="J7354">
        <v>999</v>
      </c>
      <c r="K7354">
        <v>1</v>
      </c>
      <c r="L7354">
        <v>1</v>
      </c>
      <c r="M7354">
        <v>338</v>
      </c>
      <c r="N7354" t="s">
        <v>18</v>
      </c>
      <c r="O7354" s="1">
        <v>5.5332600000000001E-103</v>
      </c>
      <c r="P7354">
        <v>975</v>
      </c>
    </row>
    <row r="7355" spans="1:16" x14ac:dyDescent="0.25">
      <c r="A7355" t="s">
        <v>11039</v>
      </c>
      <c r="B7355">
        <v>249</v>
      </c>
      <c r="C7355" s="3" t="str">
        <f>HYPERLINK("http://www.uniprot.org/uniprot/G7JNS1","tr|G7JNS1|G7JNS1_MEDTR")</f>
        <v>tr|G7JNS1|G7JNS1_MEDTR</v>
      </c>
      <c r="D7355" t="s">
        <v>11040</v>
      </c>
      <c r="E7355">
        <v>89.02</v>
      </c>
      <c r="F7355">
        <v>82</v>
      </c>
      <c r="G7355">
        <v>9</v>
      </c>
      <c r="H7355">
        <v>0</v>
      </c>
      <c r="I7355">
        <v>1</v>
      </c>
      <c r="J7355">
        <v>246</v>
      </c>
      <c r="K7355">
        <v>1</v>
      </c>
      <c r="L7355">
        <v>1</v>
      </c>
      <c r="M7355">
        <v>82</v>
      </c>
      <c r="N7355" t="s">
        <v>18</v>
      </c>
      <c r="O7355" s="1">
        <v>1.99989E-38</v>
      </c>
      <c r="P7355">
        <v>413</v>
      </c>
    </row>
    <row r="7356" spans="1:16" x14ac:dyDescent="0.25">
      <c r="A7356" t="s">
        <v>11041</v>
      </c>
      <c r="B7356">
        <v>1833</v>
      </c>
      <c r="C7356" s="3" t="str">
        <f>HYPERLINK("http://www.uniprot.org/uniprot/I1MHP5","tr|I1MHP5|I1MHP5_SOYBN")</f>
        <v>tr|I1MHP5|I1MHP5_SOYBN</v>
      </c>
      <c r="D7356" t="s">
        <v>28</v>
      </c>
      <c r="E7356">
        <v>25.73</v>
      </c>
      <c r="F7356">
        <v>443</v>
      </c>
      <c r="G7356">
        <v>329</v>
      </c>
      <c r="H7356">
        <v>26</v>
      </c>
      <c r="I7356">
        <v>151</v>
      </c>
      <c r="J7356">
        <v>1401</v>
      </c>
      <c r="K7356">
        <v>1</v>
      </c>
      <c r="L7356">
        <v>1057</v>
      </c>
      <c r="M7356">
        <v>1470</v>
      </c>
      <c r="N7356" t="s">
        <v>18</v>
      </c>
      <c r="O7356" s="1">
        <v>6.8378799999999999E-27</v>
      </c>
      <c r="P7356">
        <v>322</v>
      </c>
    </row>
    <row r="7357" spans="1:16" x14ac:dyDescent="0.25">
      <c r="A7357" t="s">
        <v>11042</v>
      </c>
      <c r="B7357">
        <v>1578</v>
      </c>
      <c r="C7357" s="3" t="str">
        <f>HYPERLINK("http://www.uniprot.org/uniprot/G7KDQ5","tr|G7KDQ5|G7KDQ5_MEDTR")</f>
        <v>tr|G7KDQ5|G7KDQ5_MEDTR</v>
      </c>
      <c r="D7357" t="s">
        <v>11043</v>
      </c>
      <c r="E7357">
        <v>76.319999999999993</v>
      </c>
      <c r="F7357">
        <v>376</v>
      </c>
      <c r="G7357">
        <v>89</v>
      </c>
      <c r="H7357">
        <v>4</v>
      </c>
      <c r="I7357">
        <v>460</v>
      </c>
      <c r="J7357">
        <v>1575</v>
      </c>
      <c r="K7357">
        <v>1</v>
      </c>
      <c r="L7357">
        <v>143</v>
      </c>
      <c r="M7357">
        <v>518</v>
      </c>
      <c r="N7357" t="s">
        <v>18</v>
      </c>
      <c r="O7357" s="1">
        <v>7.8874799999999997E-154</v>
      </c>
      <c r="P7357">
        <v>1416</v>
      </c>
    </row>
    <row r="7358" spans="1:16" x14ac:dyDescent="0.25">
      <c r="A7358" t="s">
        <v>11044</v>
      </c>
      <c r="B7358">
        <v>735</v>
      </c>
      <c r="C7358" s="3" t="str">
        <f>HYPERLINK("http://www.uniprot.org/uniprot/G7J4C6","tr|G7J4C6|G7J4C6_MEDTR")</f>
        <v>tr|G7J4C6|G7J4C6_MEDTR</v>
      </c>
      <c r="D7358" t="s">
        <v>3005</v>
      </c>
      <c r="E7358">
        <v>78.16</v>
      </c>
      <c r="F7358">
        <v>174</v>
      </c>
      <c r="G7358">
        <v>38</v>
      </c>
      <c r="H7358">
        <v>0</v>
      </c>
      <c r="I7358">
        <v>202</v>
      </c>
      <c r="J7358">
        <v>723</v>
      </c>
      <c r="K7358">
        <v>1</v>
      </c>
      <c r="L7358">
        <v>226</v>
      </c>
      <c r="M7358">
        <v>399</v>
      </c>
      <c r="N7358" t="s">
        <v>18</v>
      </c>
      <c r="O7358" s="1">
        <v>4.8301300000000005E-72</v>
      </c>
      <c r="P7358">
        <v>706</v>
      </c>
    </row>
    <row r="7359" spans="1:16" x14ac:dyDescent="0.25">
      <c r="A7359" t="s">
        <v>11045</v>
      </c>
      <c r="B7359">
        <v>1560</v>
      </c>
      <c r="C7359" s="3" t="str">
        <f>HYPERLINK("http://www.uniprot.org/uniprot/I3T7G4","tr|I3T7G4|I3T7G4_LOTJA")</f>
        <v>tr|I3T7G4|I3T7G4_LOTJA</v>
      </c>
      <c r="D7359" t="s">
        <v>93</v>
      </c>
      <c r="E7359">
        <v>74.19</v>
      </c>
      <c r="F7359">
        <v>531</v>
      </c>
      <c r="G7359">
        <v>137</v>
      </c>
      <c r="H7359">
        <v>12</v>
      </c>
      <c r="I7359">
        <v>1</v>
      </c>
      <c r="J7359">
        <v>1557</v>
      </c>
      <c r="K7359">
        <v>1</v>
      </c>
      <c r="L7359">
        <v>1</v>
      </c>
      <c r="M7359">
        <v>527</v>
      </c>
      <c r="N7359" t="s">
        <v>18</v>
      </c>
      <c r="O7359">
        <v>0</v>
      </c>
      <c r="P7359">
        <v>1999</v>
      </c>
    </row>
    <row r="7360" spans="1:16" x14ac:dyDescent="0.25">
      <c r="A7360" t="s">
        <v>11046</v>
      </c>
      <c r="B7360">
        <v>405</v>
      </c>
      <c r="C7360" s="3" t="str">
        <f>HYPERLINK("http://www.uniprot.org/uniprot/I1LUS3","tr|I1LUS3|I1LUS3_SOYBN")</f>
        <v>tr|I1LUS3|I1LUS3_SOYBN</v>
      </c>
      <c r="D7360" t="s">
        <v>11047</v>
      </c>
      <c r="E7360">
        <v>76.11</v>
      </c>
      <c r="F7360">
        <v>134</v>
      </c>
      <c r="G7360">
        <v>32</v>
      </c>
      <c r="H7360">
        <v>0</v>
      </c>
      <c r="I7360">
        <v>1</v>
      </c>
      <c r="J7360">
        <v>402</v>
      </c>
      <c r="K7360">
        <v>1</v>
      </c>
      <c r="L7360">
        <v>1</v>
      </c>
      <c r="M7360">
        <v>134</v>
      </c>
      <c r="N7360" t="s">
        <v>18</v>
      </c>
      <c r="O7360" s="1">
        <v>1.5154100000000001E-46</v>
      </c>
      <c r="P7360">
        <v>483</v>
      </c>
    </row>
    <row r="7361" spans="1:16" x14ac:dyDescent="0.25">
      <c r="A7361" t="s">
        <v>11048</v>
      </c>
      <c r="B7361">
        <v>2643</v>
      </c>
      <c r="C7361" s="3" t="str">
        <f>HYPERLINK("http://www.uniprot.org/uniprot/G7IJB1","tr|G7IJB1|G7IJB1_MEDTR")</f>
        <v>tr|G7IJB1|G7IJB1_MEDTR</v>
      </c>
      <c r="D7361" t="s">
        <v>11049</v>
      </c>
      <c r="E7361">
        <v>79.31</v>
      </c>
      <c r="F7361">
        <v>928</v>
      </c>
      <c r="G7361">
        <v>192</v>
      </c>
      <c r="H7361">
        <v>52</v>
      </c>
      <c r="I7361">
        <v>1</v>
      </c>
      <c r="J7361">
        <v>2628</v>
      </c>
      <c r="K7361">
        <v>1</v>
      </c>
      <c r="L7361">
        <v>58</v>
      </c>
      <c r="M7361">
        <v>978</v>
      </c>
      <c r="N7361" t="s">
        <v>18</v>
      </c>
      <c r="O7361">
        <v>0</v>
      </c>
      <c r="P7361">
        <v>3698</v>
      </c>
    </row>
    <row r="7362" spans="1:16" x14ac:dyDescent="0.25">
      <c r="A7362" t="s">
        <v>11050</v>
      </c>
      <c r="B7362">
        <v>585</v>
      </c>
      <c r="C7362" s="3" t="str">
        <f>HYPERLINK("http://www.uniprot.org/uniprot/G7K0M6","tr|G7K0M6|G7K0M6_MEDTR")</f>
        <v>tr|G7K0M6|G7K0M6_MEDTR</v>
      </c>
      <c r="D7362" t="s">
        <v>11051</v>
      </c>
      <c r="E7362">
        <v>52.05</v>
      </c>
      <c r="F7362">
        <v>146</v>
      </c>
      <c r="G7362">
        <v>70</v>
      </c>
      <c r="H7362">
        <v>3</v>
      </c>
      <c r="I7362">
        <v>1</v>
      </c>
      <c r="J7362">
        <v>429</v>
      </c>
      <c r="K7362">
        <v>1</v>
      </c>
      <c r="L7362">
        <v>128</v>
      </c>
      <c r="M7362">
        <v>270</v>
      </c>
      <c r="N7362" t="s">
        <v>18</v>
      </c>
      <c r="O7362" s="1">
        <v>7.5312099999999999E-30</v>
      </c>
      <c r="P7362">
        <v>340</v>
      </c>
    </row>
    <row r="7363" spans="1:16" x14ac:dyDescent="0.25">
      <c r="A7363" t="s">
        <v>11052</v>
      </c>
      <c r="B7363">
        <v>1200</v>
      </c>
      <c r="C7363" s="3" t="str">
        <f>HYPERLINK("http://www.uniprot.org/uniprot/G7K9S5","tr|G7K9S5|G7K9S5_MEDTR")</f>
        <v>tr|G7K9S5|G7K9S5_MEDTR</v>
      </c>
      <c r="D7363" t="s">
        <v>10662</v>
      </c>
      <c r="E7363">
        <v>55.05</v>
      </c>
      <c r="F7363">
        <v>425</v>
      </c>
      <c r="G7363">
        <v>191</v>
      </c>
      <c r="H7363">
        <v>27</v>
      </c>
      <c r="I7363">
        <v>1</v>
      </c>
      <c r="J7363">
        <v>1194</v>
      </c>
      <c r="K7363">
        <v>1</v>
      </c>
      <c r="L7363">
        <v>82</v>
      </c>
      <c r="M7363">
        <v>496</v>
      </c>
      <c r="N7363" t="s">
        <v>18</v>
      </c>
      <c r="O7363" s="1">
        <v>3.5076299999999999E-113</v>
      </c>
      <c r="P7363">
        <v>1064</v>
      </c>
    </row>
    <row r="7364" spans="1:16" x14ac:dyDescent="0.25">
      <c r="A7364" t="s">
        <v>11053</v>
      </c>
      <c r="B7364">
        <v>1230</v>
      </c>
      <c r="C7364" s="3" t="str">
        <f>HYPERLINK("http://www.uniprot.org/uniprot/A5B592","tr|A5B592|A5B592_VITVI")</f>
        <v>tr|A5B592|A5B592_VITVI</v>
      </c>
      <c r="D7364" t="s">
        <v>250</v>
      </c>
      <c r="E7364">
        <v>29.72</v>
      </c>
      <c r="F7364">
        <v>323</v>
      </c>
      <c r="G7364">
        <v>227</v>
      </c>
      <c r="H7364">
        <v>11</v>
      </c>
      <c r="I7364">
        <v>1</v>
      </c>
      <c r="J7364">
        <v>936</v>
      </c>
      <c r="K7364">
        <v>1</v>
      </c>
      <c r="L7364">
        <v>1094</v>
      </c>
      <c r="M7364">
        <v>1408</v>
      </c>
      <c r="N7364" t="s">
        <v>18</v>
      </c>
      <c r="O7364" s="1">
        <v>1.9168999999999999E-29</v>
      </c>
      <c r="P7364">
        <v>342</v>
      </c>
    </row>
    <row r="7365" spans="1:16" x14ac:dyDescent="0.25">
      <c r="A7365" t="s">
        <v>11054</v>
      </c>
      <c r="B7365">
        <v>1386</v>
      </c>
      <c r="C7365" s="3" t="str">
        <f>HYPERLINK("http://www.uniprot.org/uniprot/G7L5U6","tr|G7L5U6|G7L5U6_MEDTR")</f>
        <v>tr|G7L5U6|G7L5U6_MEDTR</v>
      </c>
      <c r="D7365" t="s">
        <v>11055</v>
      </c>
      <c r="E7365">
        <v>86.76</v>
      </c>
      <c r="F7365">
        <v>491</v>
      </c>
      <c r="G7365">
        <v>65</v>
      </c>
      <c r="H7365">
        <v>30</v>
      </c>
      <c r="I7365">
        <v>1</v>
      </c>
      <c r="J7365">
        <v>1383</v>
      </c>
      <c r="K7365">
        <v>1</v>
      </c>
      <c r="L7365">
        <v>1</v>
      </c>
      <c r="M7365">
        <v>490</v>
      </c>
      <c r="N7365" t="s">
        <v>18</v>
      </c>
      <c r="O7365">
        <v>0</v>
      </c>
      <c r="P7365">
        <v>2101</v>
      </c>
    </row>
    <row r="7366" spans="1:16" x14ac:dyDescent="0.25">
      <c r="A7366" t="s">
        <v>11056</v>
      </c>
      <c r="B7366">
        <v>3201</v>
      </c>
      <c r="C7366" s="3" t="str">
        <f>HYPERLINK("http://www.uniprot.org/uniprot/G7KT01","tr|G7KT01|G7KT01_MEDTR")</f>
        <v>tr|G7KT01|G7KT01_MEDTR</v>
      </c>
      <c r="D7366" t="s">
        <v>11057</v>
      </c>
      <c r="E7366">
        <v>86.89</v>
      </c>
      <c r="F7366">
        <v>1068</v>
      </c>
      <c r="G7366">
        <v>140</v>
      </c>
      <c r="H7366">
        <v>2</v>
      </c>
      <c r="I7366">
        <v>1</v>
      </c>
      <c r="J7366">
        <v>3198</v>
      </c>
      <c r="K7366">
        <v>1</v>
      </c>
      <c r="L7366">
        <v>1</v>
      </c>
      <c r="M7366">
        <v>1035</v>
      </c>
      <c r="N7366" t="s">
        <v>18</v>
      </c>
      <c r="O7366">
        <v>0</v>
      </c>
      <c r="P7366">
        <v>4754</v>
      </c>
    </row>
    <row r="7367" spans="1:16" x14ac:dyDescent="0.25">
      <c r="A7367" t="s">
        <v>11058</v>
      </c>
      <c r="B7367">
        <v>2319</v>
      </c>
      <c r="C7367" s="3" t="str">
        <f>HYPERLINK("http://www.uniprot.org/uniprot/G7I8S2","tr|G7I8S2|G7I8S2_MEDTR")</f>
        <v>tr|G7I8S2|G7I8S2_MEDTR</v>
      </c>
      <c r="D7367" t="s">
        <v>11059</v>
      </c>
      <c r="E7367">
        <v>80.39</v>
      </c>
      <c r="F7367">
        <v>760</v>
      </c>
      <c r="G7367">
        <v>149</v>
      </c>
      <c r="H7367">
        <v>4</v>
      </c>
      <c r="I7367">
        <v>49</v>
      </c>
      <c r="J7367">
        <v>2316</v>
      </c>
      <c r="K7367">
        <v>1</v>
      </c>
      <c r="L7367">
        <v>16</v>
      </c>
      <c r="M7367">
        <v>772</v>
      </c>
      <c r="N7367" t="s">
        <v>18</v>
      </c>
      <c r="O7367">
        <v>0</v>
      </c>
      <c r="P7367">
        <v>3138</v>
      </c>
    </row>
    <row r="7368" spans="1:16" x14ac:dyDescent="0.25">
      <c r="A7368" t="s">
        <v>11060</v>
      </c>
      <c r="B7368">
        <v>543</v>
      </c>
      <c r="C7368" s="3" t="str">
        <f>HYPERLINK("http://www.uniprot.org/uniprot/I3S4R0","tr|I3S4R0|I3S4R0_MEDTR")</f>
        <v>tr|I3S4R0|I3S4R0_MEDTR</v>
      </c>
      <c r="D7368" t="s">
        <v>11061</v>
      </c>
      <c r="E7368">
        <v>83.51</v>
      </c>
      <c r="F7368">
        <v>182</v>
      </c>
      <c r="G7368">
        <v>30</v>
      </c>
      <c r="H7368">
        <v>2</v>
      </c>
      <c r="I7368">
        <v>1</v>
      </c>
      <c r="J7368">
        <v>540</v>
      </c>
      <c r="K7368">
        <v>1</v>
      </c>
      <c r="L7368">
        <v>1</v>
      </c>
      <c r="M7368">
        <v>182</v>
      </c>
      <c r="N7368" t="s">
        <v>18</v>
      </c>
      <c r="O7368" s="1">
        <v>1.1945599999999999E-78</v>
      </c>
      <c r="P7368">
        <v>760</v>
      </c>
    </row>
    <row r="7369" spans="1:16" x14ac:dyDescent="0.25">
      <c r="A7369" t="s">
        <v>11062</v>
      </c>
      <c r="B7369">
        <v>855</v>
      </c>
      <c r="C7369" s="3" t="str">
        <f>HYPERLINK("http://www.uniprot.org/uniprot/A2Q2T1","tr|A2Q2T1|A2Q2T1_MEDTR")</f>
        <v>tr|A2Q2T1|A2Q2T1_MEDTR</v>
      </c>
      <c r="D7369" t="s">
        <v>337</v>
      </c>
      <c r="E7369">
        <v>84.61</v>
      </c>
      <c r="F7369">
        <v>273</v>
      </c>
      <c r="G7369">
        <v>42</v>
      </c>
      <c r="H7369">
        <v>1</v>
      </c>
      <c r="I7369">
        <v>1</v>
      </c>
      <c r="J7369">
        <v>816</v>
      </c>
      <c r="K7369">
        <v>1</v>
      </c>
      <c r="L7369">
        <v>205</v>
      </c>
      <c r="M7369">
        <v>477</v>
      </c>
      <c r="N7369" t="s">
        <v>18</v>
      </c>
      <c r="O7369" s="1">
        <v>9.9229199999999995E-129</v>
      </c>
      <c r="P7369">
        <v>1196</v>
      </c>
    </row>
    <row r="7370" spans="1:16" x14ac:dyDescent="0.25">
      <c r="A7370" t="s">
        <v>11063</v>
      </c>
      <c r="B7370">
        <v>1065</v>
      </c>
      <c r="C7370" s="3" t="str">
        <f>HYPERLINK("http://www.uniprot.org/uniprot/I1KB56","tr|I1KB56|I1KB56_SOYBN")</f>
        <v>tr|I1KB56|I1KB56_SOYBN</v>
      </c>
      <c r="D7370" t="s">
        <v>28</v>
      </c>
      <c r="E7370">
        <v>71.84</v>
      </c>
      <c r="F7370">
        <v>277</v>
      </c>
      <c r="G7370">
        <v>78</v>
      </c>
      <c r="H7370">
        <v>3</v>
      </c>
      <c r="I7370">
        <v>127</v>
      </c>
      <c r="J7370">
        <v>948</v>
      </c>
      <c r="K7370">
        <v>1</v>
      </c>
      <c r="L7370">
        <v>34</v>
      </c>
      <c r="M7370">
        <v>307</v>
      </c>
      <c r="N7370" t="s">
        <v>18</v>
      </c>
      <c r="O7370" s="1">
        <v>1.4181199999999999E-99</v>
      </c>
      <c r="P7370">
        <v>946</v>
      </c>
    </row>
    <row r="7371" spans="1:16" x14ac:dyDescent="0.25">
      <c r="A7371" t="s">
        <v>11064</v>
      </c>
      <c r="B7371">
        <v>1518</v>
      </c>
      <c r="C7371" s="3" t="str">
        <f>HYPERLINK("http://www.uniprot.org/uniprot/G7JC01","tr|G7JC01|G7JC01_MEDTR")</f>
        <v>tr|G7JC01|G7JC01_MEDTR</v>
      </c>
      <c r="D7371" t="s">
        <v>11065</v>
      </c>
      <c r="E7371">
        <v>75.42</v>
      </c>
      <c r="F7371">
        <v>533</v>
      </c>
      <c r="G7371">
        <v>131</v>
      </c>
      <c r="H7371">
        <v>33</v>
      </c>
      <c r="I7371">
        <v>16</v>
      </c>
      <c r="J7371">
        <v>1515</v>
      </c>
      <c r="K7371">
        <v>1</v>
      </c>
      <c r="L7371">
        <v>96</v>
      </c>
      <c r="M7371">
        <v>628</v>
      </c>
      <c r="N7371" t="s">
        <v>18</v>
      </c>
      <c r="O7371">
        <v>0</v>
      </c>
      <c r="P7371">
        <v>1952</v>
      </c>
    </row>
    <row r="7372" spans="1:16" x14ac:dyDescent="0.25">
      <c r="A7372" t="s">
        <v>11066</v>
      </c>
      <c r="B7372">
        <v>981</v>
      </c>
      <c r="C7372" s="3" t="str">
        <f>HYPERLINK("http://www.uniprot.org/uniprot/G7J4C6","tr|G7J4C6|G7J4C6_MEDTR")</f>
        <v>tr|G7J4C6|G7J4C6_MEDTR</v>
      </c>
      <c r="D7372" t="s">
        <v>3005</v>
      </c>
      <c r="E7372">
        <v>48.75</v>
      </c>
      <c r="F7372">
        <v>400</v>
      </c>
      <c r="G7372">
        <v>205</v>
      </c>
      <c r="H7372">
        <v>77</v>
      </c>
      <c r="I7372">
        <v>1</v>
      </c>
      <c r="J7372">
        <v>969</v>
      </c>
      <c r="K7372">
        <v>1</v>
      </c>
      <c r="L7372">
        <v>1</v>
      </c>
      <c r="M7372">
        <v>399</v>
      </c>
      <c r="N7372" t="s">
        <v>18</v>
      </c>
      <c r="O7372" s="1">
        <v>6.6167E-85</v>
      </c>
      <c r="P7372">
        <v>819</v>
      </c>
    </row>
    <row r="7373" spans="1:16" x14ac:dyDescent="0.25">
      <c r="A7373" t="s">
        <v>11067</v>
      </c>
      <c r="B7373">
        <v>732</v>
      </c>
      <c r="C7373" s="3" t="str">
        <f>HYPERLINK("http://www.uniprot.org/uniprot/A2Q2T1","tr|A2Q2T1|A2Q2T1_MEDTR")</f>
        <v>tr|A2Q2T1|A2Q2T1_MEDTR</v>
      </c>
      <c r="D7373" t="s">
        <v>337</v>
      </c>
      <c r="E7373">
        <v>85.77</v>
      </c>
      <c r="F7373">
        <v>232</v>
      </c>
      <c r="G7373">
        <v>33</v>
      </c>
      <c r="H7373">
        <v>1</v>
      </c>
      <c r="I7373">
        <v>1</v>
      </c>
      <c r="J7373">
        <v>693</v>
      </c>
      <c r="K7373">
        <v>1</v>
      </c>
      <c r="L7373">
        <v>246</v>
      </c>
      <c r="M7373">
        <v>477</v>
      </c>
      <c r="N7373" t="s">
        <v>18</v>
      </c>
      <c r="O7373" s="1">
        <v>2.3465300000000001E-111</v>
      </c>
      <c r="P7373">
        <v>1045</v>
      </c>
    </row>
    <row r="7374" spans="1:16" x14ac:dyDescent="0.25">
      <c r="A7374" t="s">
        <v>11068</v>
      </c>
      <c r="B7374">
        <v>1842</v>
      </c>
      <c r="C7374" s="3" t="str">
        <f>HYPERLINK("http://www.uniprot.org/uniprot/G7L8U5","tr|G7L8U5|G7L8U5_MEDTR")</f>
        <v>tr|G7L8U5|G7L8U5_MEDTR</v>
      </c>
      <c r="D7374" t="s">
        <v>11069</v>
      </c>
      <c r="E7374">
        <v>77.47</v>
      </c>
      <c r="F7374">
        <v>586</v>
      </c>
      <c r="G7374">
        <v>132</v>
      </c>
      <c r="H7374">
        <v>0</v>
      </c>
      <c r="I7374">
        <v>82</v>
      </c>
      <c r="J7374">
        <v>1839</v>
      </c>
      <c r="K7374">
        <v>1</v>
      </c>
      <c r="L7374">
        <v>26</v>
      </c>
      <c r="M7374">
        <v>589</v>
      </c>
      <c r="N7374" t="s">
        <v>18</v>
      </c>
      <c r="O7374">
        <v>0</v>
      </c>
      <c r="P7374">
        <v>2383</v>
      </c>
    </row>
    <row r="7375" spans="1:16" x14ac:dyDescent="0.25">
      <c r="A7375" t="s">
        <v>11070</v>
      </c>
      <c r="B7375">
        <v>1194</v>
      </c>
      <c r="C7375" s="3" t="str">
        <f>HYPERLINK("http://www.uniprot.org/uniprot/A5AHQ6","tr|A5AHQ6|A5AHQ6_VITVI")</f>
        <v>tr|A5AHQ6|A5AHQ6_VITVI</v>
      </c>
      <c r="D7375" t="s">
        <v>563</v>
      </c>
      <c r="E7375">
        <v>22.03</v>
      </c>
      <c r="F7375">
        <v>422</v>
      </c>
      <c r="G7375">
        <v>329</v>
      </c>
      <c r="H7375">
        <v>31</v>
      </c>
      <c r="I7375">
        <v>1</v>
      </c>
      <c r="J7375">
        <v>1173</v>
      </c>
      <c r="K7375">
        <v>1</v>
      </c>
      <c r="L7375">
        <v>599</v>
      </c>
      <c r="M7375">
        <v>1008</v>
      </c>
      <c r="N7375" t="s">
        <v>18</v>
      </c>
      <c r="O7375" s="1">
        <v>6.3157599999999996E-14</v>
      </c>
      <c r="P7375">
        <v>208</v>
      </c>
    </row>
    <row r="7376" spans="1:16" x14ac:dyDescent="0.25">
      <c r="A7376" t="s">
        <v>11071</v>
      </c>
      <c r="B7376">
        <v>1527</v>
      </c>
      <c r="C7376" s="3" t="str">
        <f>HYPERLINK("http://www.uniprot.org/uniprot/I1MMG1","tr|I1MMG1|I1MMG1_SOYBN")</f>
        <v>tr|I1MMG1|I1MMG1_SOYBN</v>
      </c>
      <c r="D7376" t="s">
        <v>28</v>
      </c>
      <c r="E7376">
        <v>64.53</v>
      </c>
      <c r="F7376">
        <v>516</v>
      </c>
      <c r="G7376">
        <v>183</v>
      </c>
      <c r="H7376">
        <v>8</v>
      </c>
      <c r="I7376">
        <v>1</v>
      </c>
      <c r="J7376">
        <v>1524</v>
      </c>
      <c r="K7376">
        <v>1</v>
      </c>
      <c r="L7376">
        <v>1</v>
      </c>
      <c r="M7376">
        <v>500</v>
      </c>
      <c r="N7376" t="s">
        <v>18</v>
      </c>
      <c r="O7376" s="1">
        <v>3.5866699999999998E-180</v>
      </c>
      <c r="P7376">
        <v>1643</v>
      </c>
    </row>
    <row r="7377" spans="1:16" x14ac:dyDescent="0.25">
      <c r="A7377" t="s">
        <v>11072</v>
      </c>
      <c r="B7377">
        <v>1512</v>
      </c>
      <c r="C7377" s="3" t="str">
        <f>HYPERLINK("http://www.uniprot.org/uniprot/G7JNS2","tr|G7JNS2|G7JNS2_MEDTR")</f>
        <v>tr|G7JNS2|G7JNS2_MEDTR</v>
      </c>
      <c r="D7377" t="s">
        <v>11073</v>
      </c>
      <c r="E7377">
        <v>90.45</v>
      </c>
      <c r="F7377">
        <v>503</v>
      </c>
      <c r="G7377">
        <v>48</v>
      </c>
      <c r="H7377">
        <v>0</v>
      </c>
      <c r="I7377">
        <v>1</v>
      </c>
      <c r="J7377">
        <v>1509</v>
      </c>
      <c r="K7377">
        <v>1</v>
      </c>
      <c r="L7377">
        <v>1</v>
      </c>
      <c r="M7377">
        <v>503</v>
      </c>
      <c r="N7377" t="s">
        <v>18</v>
      </c>
      <c r="O7377">
        <v>0</v>
      </c>
      <c r="P7377">
        <v>2387</v>
      </c>
    </row>
    <row r="7378" spans="1:16" x14ac:dyDescent="0.25">
      <c r="A7378" t="s">
        <v>11074</v>
      </c>
      <c r="B7378">
        <v>423</v>
      </c>
      <c r="C7378" s="3" t="str">
        <f>HYPERLINK("http://www.uniprot.org/uniprot/K7L8B5","tr|K7L8B5|K7L8B5_SOYBN")</f>
        <v>tr|K7L8B5|K7L8B5_SOYBN</v>
      </c>
      <c r="D7378" t="s">
        <v>28</v>
      </c>
      <c r="E7378">
        <v>82.35</v>
      </c>
      <c r="F7378">
        <v>136</v>
      </c>
      <c r="G7378">
        <v>24</v>
      </c>
      <c r="H7378">
        <v>0</v>
      </c>
      <c r="I7378">
        <v>1</v>
      </c>
      <c r="J7378">
        <v>408</v>
      </c>
      <c r="K7378">
        <v>1</v>
      </c>
      <c r="L7378">
        <v>1</v>
      </c>
      <c r="M7378">
        <v>136</v>
      </c>
      <c r="N7378" t="s">
        <v>18</v>
      </c>
      <c r="O7378" s="1">
        <v>9.5111000000000005E-57</v>
      </c>
      <c r="P7378">
        <v>571</v>
      </c>
    </row>
    <row r="7379" spans="1:16" x14ac:dyDescent="0.25">
      <c r="A7379" t="s">
        <v>11075</v>
      </c>
      <c r="B7379">
        <v>714</v>
      </c>
      <c r="C7379" s="3" t="str">
        <f>HYPERLINK("http://www.uniprot.org/uniprot/G7KDQ6","tr|G7KDQ6|G7KDQ6_MEDTR")</f>
        <v>tr|G7KDQ6|G7KDQ6_MEDTR</v>
      </c>
      <c r="D7379" t="s">
        <v>11076</v>
      </c>
      <c r="E7379">
        <v>67.42</v>
      </c>
      <c r="F7379">
        <v>221</v>
      </c>
      <c r="G7379">
        <v>72</v>
      </c>
      <c r="H7379">
        <v>1</v>
      </c>
      <c r="I7379">
        <v>1</v>
      </c>
      <c r="J7379">
        <v>660</v>
      </c>
      <c r="K7379">
        <v>1</v>
      </c>
      <c r="L7379">
        <v>1</v>
      </c>
      <c r="M7379">
        <v>218</v>
      </c>
      <c r="N7379" t="s">
        <v>18</v>
      </c>
      <c r="O7379" s="1">
        <v>3.3847099999999998E-75</v>
      </c>
      <c r="P7379">
        <v>733</v>
      </c>
    </row>
    <row r="7380" spans="1:16" x14ac:dyDescent="0.25">
      <c r="A7380" t="s">
        <v>11077</v>
      </c>
      <c r="B7380">
        <v>894</v>
      </c>
      <c r="C7380" s="3" t="str">
        <f>HYPERLINK("http://www.uniprot.org/uniprot/K7L8Y4","tr|K7L8Y4|K7L8Y4_SOYBN")</f>
        <v>tr|K7L8Y4|K7L8Y4_SOYBN</v>
      </c>
      <c r="D7380" t="s">
        <v>28</v>
      </c>
      <c r="E7380">
        <v>40.74</v>
      </c>
      <c r="F7380">
        <v>378</v>
      </c>
      <c r="G7380">
        <v>224</v>
      </c>
      <c r="H7380">
        <v>88</v>
      </c>
      <c r="I7380">
        <v>1</v>
      </c>
      <c r="J7380">
        <v>870</v>
      </c>
      <c r="K7380">
        <v>1</v>
      </c>
      <c r="L7380">
        <v>28</v>
      </c>
      <c r="M7380">
        <v>403</v>
      </c>
      <c r="N7380" t="s">
        <v>18</v>
      </c>
      <c r="O7380" s="1">
        <v>5.4667800000000002E-72</v>
      </c>
      <c r="P7380">
        <v>707</v>
      </c>
    </row>
    <row r="7381" spans="1:16" x14ac:dyDescent="0.25">
      <c r="A7381" t="s">
        <v>11078</v>
      </c>
      <c r="B7381">
        <v>1116</v>
      </c>
      <c r="C7381" s="3" t="str">
        <f>HYPERLINK("http://www.uniprot.org/uniprot/G7IH01","tr|G7IH01|G7IH01_MEDTR")</f>
        <v>tr|G7IH01|G7IH01_MEDTR</v>
      </c>
      <c r="D7381" t="s">
        <v>59</v>
      </c>
      <c r="E7381">
        <v>37.19</v>
      </c>
      <c r="F7381">
        <v>207</v>
      </c>
      <c r="G7381">
        <v>130</v>
      </c>
      <c r="H7381">
        <v>5</v>
      </c>
      <c r="I7381">
        <v>187</v>
      </c>
      <c r="J7381">
        <v>792</v>
      </c>
      <c r="K7381">
        <v>1</v>
      </c>
      <c r="L7381">
        <v>399</v>
      </c>
      <c r="M7381">
        <v>587</v>
      </c>
      <c r="N7381" t="s">
        <v>18</v>
      </c>
      <c r="O7381" s="1">
        <v>2.83102E-21</v>
      </c>
      <c r="P7381">
        <v>271</v>
      </c>
    </row>
    <row r="7382" spans="1:16" x14ac:dyDescent="0.25">
      <c r="A7382" t="s">
        <v>11079</v>
      </c>
      <c r="B7382">
        <v>756</v>
      </c>
      <c r="C7382" s="3" t="str">
        <f>HYPERLINK("http://www.uniprot.org/uniprot/G7IP18","tr|G7IP18|G7IP18_MEDTR")</f>
        <v>tr|G7IP18|G7IP18_MEDTR</v>
      </c>
      <c r="D7382" t="s">
        <v>11080</v>
      </c>
      <c r="E7382">
        <v>92.43</v>
      </c>
      <c r="F7382">
        <v>251</v>
      </c>
      <c r="G7382">
        <v>19</v>
      </c>
      <c r="H7382">
        <v>0</v>
      </c>
      <c r="I7382">
        <v>1</v>
      </c>
      <c r="J7382">
        <v>753</v>
      </c>
      <c r="K7382">
        <v>1</v>
      </c>
      <c r="L7382">
        <v>1</v>
      </c>
      <c r="M7382">
        <v>250</v>
      </c>
      <c r="N7382" t="s">
        <v>18</v>
      </c>
      <c r="O7382" s="1">
        <v>3.0719600000000001E-133</v>
      </c>
      <c r="P7382">
        <v>1234</v>
      </c>
    </row>
    <row r="7383" spans="1:16" x14ac:dyDescent="0.25">
      <c r="A7383" t="s">
        <v>11081</v>
      </c>
      <c r="B7383">
        <v>408</v>
      </c>
      <c r="C7383" s="3" t="str">
        <f>HYPERLINK("http://www.uniprot.org/uniprot/R0GL86","tr|R0GL86|R0GL86_9BRAS")</f>
        <v>tr|R0GL86|R0GL86_9BRAS</v>
      </c>
      <c r="D7383" t="s">
        <v>11082</v>
      </c>
      <c r="E7383">
        <v>71.42</v>
      </c>
      <c r="F7383">
        <v>119</v>
      </c>
      <c r="G7383">
        <v>34</v>
      </c>
      <c r="H7383">
        <v>0</v>
      </c>
      <c r="I7383">
        <v>1</v>
      </c>
      <c r="J7383">
        <v>357</v>
      </c>
      <c r="K7383">
        <v>1</v>
      </c>
      <c r="L7383">
        <v>1</v>
      </c>
      <c r="M7383">
        <v>119</v>
      </c>
      <c r="N7383" t="s">
        <v>18</v>
      </c>
      <c r="O7383" s="1">
        <v>1.08357E-36</v>
      </c>
      <c r="P7383">
        <v>398</v>
      </c>
    </row>
    <row r="7384" spans="1:16" x14ac:dyDescent="0.25">
      <c r="A7384" t="s">
        <v>11083</v>
      </c>
      <c r="B7384">
        <v>399</v>
      </c>
      <c r="C7384" s="3" t="str">
        <f>HYPERLINK("http://www.uniprot.org/uniprot/I3SK68","tr|I3SK68|I3SK68_MEDTR")</f>
        <v>tr|I3SK68|I3SK68_MEDTR</v>
      </c>
      <c r="D7384" t="s">
        <v>22</v>
      </c>
      <c r="E7384">
        <v>91.59</v>
      </c>
      <c r="F7384">
        <v>119</v>
      </c>
      <c r="G7384">
        <v>10</v>
      </c>
      <c r="H7384">
        <v>0</v>
      </c>
      <c r="I7384">
        <v>40</v>
      </c>
      <c r="J7384">
        <v>396</v>
      </c>
      <c r="K7384">
        <v>1</v>
      </c>
      <c r="L7384">
        <v>11</v>
      </c>
      <c r="M7384">
        <v>129</v>
      </c>
      <c r="N7384" t="s">
        <v>18</v>
      </c>
      <c r="O7384" s="1">
        <v>3.1812499999999999E-52</v>
      </c>
      <c r="P7384">
        <v>532</v>
      </c>
    </row>
    <row r="7385" spans="1:16" x14ac:dyDescent="0.25">
      <c r="A7385" t="s">
        <v>11084</v>
      </c>
      <c r="B7385">
        <v>720</v>
      </c>
      <c r="C7385" s="3" t="str">
        <f>HYPERLINK("http://www.uniprot.org/uniprot/G7K7S7","tr|G7K7S7|G7K7S7_MEDTR")</f>
        <v>tr|G7K7S7|G7K7S7_MEDTR</v>
      </c>
      <c r="D7385" t="s">
        <v>11085</v>
      </c>
      <c r="E7385">
        <v>86.19</v>
      </c>
      <c r="F7385">
        <v>239</v>
      </c>
      <c r="G7385">
        <v>33</v>
      </c>
      <c r="H7385">
        <v>0</v>
      </c>
      <c r="I7385">
        <v>1</v>
      </c>
      <c r="J7385">
        <v>717</v>
      </c>
      <c r="K7385">
        <v>1</v>
      </c>
      <c r="L7385">
        <v>41</v>
      </c>
      <c r="M7385">
        <v>279</v>
      </c>
      <c r="N7385" t="s">
        <v>18</v>
      </c>
      <c r="O7385" s="1">
        <v>8.4106100000000005E-114</v>
      </c>
      <c r="P7385">
        <v>1066</v>
      </c>
    </row>
    <row r="7386" spans="1:16" x14ac:dyDescent="0.25">
      <c r="A7386" t="s">
        <v>11086</v>
      </c>
      <c r="B7386">
        <v>1266</v>
      </c>
      <c r="C7386" s="3" t="str">
        <f>HYPERLINK("http://www.uniprot.org/uniprot/I1JEP2","tr|I1JEP2|I1JEP2_SOYBN")</f>
        <v>tr|I1JEP2|I1JEP2_SOYBN</v>
      </c>
      <c r="D7386" t="s">
        <v>28</v>
      </c>
      <c r="E7386">
        <v>71.05</v>
      </c>
      <c r="F7386">
        <v>418</v>
      </c>
      <c r="G7386">
        <v>121</v>
      </c>
      <c r="H7386">
        <v>1</v>
      </c>
      <c r="I7386">
        <v>1</v>
      </c>
      <c r="J7386">
        <v>1251</v>
      </c>
      <c r="K7386">
        <v>1</v>
      </c>
      <c r="L7386">
        <v>1</v>
      </c>
      <c r="M7386">
        <v>418</v>
      </c>
      <c r="N7386" t="s">
        <v>18</v>
      </c>
      <c r="O7386" s="1">
        <v>5.6072699999999997E-165</v>
      </c>
      <c r="P7386">
        <v>1511</v>
      </c>
    </row>
    <row r="7387" spans="1:16" x14ac:dyDescent="0.25">
      <c r="A7387" t="s">
        <v>11087</v>
      </c>
      <c r="B7387">
        <v>1473</v>
      </c>
      <c r="C7387" s="3" t="str">
        <f>HYPERLINK("http://www.uniprot.org/uniprot/G7K9S7","tr|G7K9S7|G7K9S7_MEDTR")</f>
        <v>tr|G7K9S7|G7K9S7_MEDTR</v>
      </c>
      <c r="D7387" t="s">
        <v>11088</v>
      </c>
      <c r="E7387">
        <v>90</v>
      </c>
      <c r="F7387">
        <v>450</v>
      </c>
      <c r="G7387">
        <v>45</v>
      </c>
      <c r="H7387">
        <v>3</v>
      </c>
      <c r="I7387">
        <v>130</v>
      </c>
      <c r="J7387">
        <v>1470</v>
      </c>
      <c r="K7387">
        <v>1</v>
      </c>
      <c r="L7387">
        <v>43</v>
      </c>
      <c r="M7387">
        <v>492</v>
      </c>
      <c r="N7387" t="s">
        <v>18</v>
      </c>
      <c r="O7387">
        <v>0</v>
      </c>
      <c r="P7387">
        <v>2095</v>
      </c>
    </row>
    <row r="7388" spans="1:16" x14ac:dyDescent="0.25">
      <c r="A7388" t="s">
        <v>11089</v>
      </c>
      <c r="B7388">
        <v>702</v>
      </c>
      <c r="C7388" s="3" t="str">
        <f>HYPERLINK("http://www.uniprot.org/uniprot/A2Q2T1","tr|A2Q2T1|A2Q2T1_MEDTR")</f>
        <v>tr|A2Q2T1|A2Q2T1_MEDTR</v>
      </c>
      <c r="D7388" t="s">
        <v>337</v>
      </c>
      <c r="E7388">
        <v>52.5</v>
      </c>
      <c r="F7388">
        <v>240</v>
      </c>
      <c r="G7388">
        <v>114</v>
      </c>
      <c r="H7388">
        <v>19</v>
      </c>
      <c r="I7388">
        <v>4</v>
      </c>
      <c r="J7388">
        <v>666</v>
      </c>
      <c r="K7388">
        <v>1</v>
      </c>
      <c r="L7388">
        <v>138</v>
      </c>
      <c r="M7388">
        <v>376</v>
      </c>
      <c r="N7388" t="s">
        <v>18</v>
      </c>
      <c r="O7388" s="1">
        <v>1.5144299999999999E-56</v>
      </c>
      <c r="P7388">
        <v>572</v>
      </c>
    </row>
    <row r="7389" spans="1:16" x14ac:dyDescent="0.25">
      <c r="A7389" t="s">
        <v>11090</v>
      </c>
      <c r="B7389">
        <v>2901</v>
      </c>
      <c r="C7389" s="3" t="str">
        <f>HYPERLINK("http://www.uniprot.org/uniprot/I6ZTT9","tr|I6ZTT9|I6ZTT9_PHAVU")</f>
        <v>tr|I6ZTT9|I6ZTT9_PHAVU</v>
      </c>
      <c r="D7389" t="s">
        <v>2610</v>
      </c>
      <c r="E7389">
        <v>65.599999999999994</v>
      </c>
      <c r="F7389">
        <v>942</v>
      </c>
      <c r="G7389">
        <v>324</v>
      </c>
      <c r="H7389">
        <v>13</v>
      </c>
      <c r="I7389">
        <v>100</v>
      </c>
      <c r="J7389">
        <v>2886</v>
      </c>
      <c r="K7389">
        <v>1</v>
      </c>
      <c r="L7389">
        <v>351</v>
      </c>
      <c r="M7389">
        <v>1245</v>
      </c>
      <c r="N7389" t="s">
        <v>18</v>
      </c>
      <c r="O7389">
        <v>0</v>
      </c>
      <c r="P7389">
        <v>3215</v>
      </c>
    </row>
    <row r="7390" spans="1:16" x14ac:dyDescent="0.25">
      <c r="A7390" t="s">
        <v>11091</v>
      </c>
      <c r="B7390">
        <v>1014</v>
      </c>
      <c r="C7390" s="3" t="str">
        <f>HYPERLINK("http://www.uniprot.org/uniprot/G7I8S0","tr|G7I8S0|G7I8S0_MEDTR")</f>
        <v>tr|G7I8S0|G7I8S0_MEDTR</v>
      </c>
      <c r="D7390" t="s">
        <v>11092</v>
      </c>
      <c r="E7390">
        <v>80.83</v>
      </c>
      <c r="F7390">
        <v>334</v>
      </c>
      <c r="G7390">
        <v>64</v>
      </c>
      <c r="H7390">
        <v>0</v>
      </c>
      <c r="I7390">
        <v>4</v>
      </c>
      <c r="J7390">
        <v>1005</v>
      </c>
      <c r="K7390">
        <v>1</v>
      </c>
      <c r="L7390">
        <v>196</v>
      </c>
      <c r="M7390">
        <v>527</v>
      </c>
      <c r="N7390" t="s">
        <v>18</v>
      </c>
      <c r="O7390" s="1">
        <v>2.5827100000000002E-156</v>
      </c>
      <c r="P7390">
        <v>1435</v>
      </c>
    </row>
    <row r="7391" spans="1:16" x14ac:dyDescent="0.25">
      <c r="A7391" t="s">
        <v>11093</v>
      </c>
      <c r="B7391">
        <v>3063</v>
      </c>
      <c r="C7391" s="3" t="str">
        <f>HYPERLINK("http://www.uniprot.org/uniprot/I1L8H6","tr|I1L8H6|I1L8H6_SOYBN")</f>
        <v>tr|I1L8H6|I1L8H6_SOYBN</v>
      </c>
      <c r="D7391" t="s">
        <v>71</v>
      </c>
      <c r="E7391">
        <v>83.64</v>
      </c>
      <c r="F7391">
        <v>1021</v>
      </c>
      <c r="G7391">
        <v>167</v>
      </c>
      <c r="H7391">
        <v>1</v>
      </c>
      <c r="I7391">
        <v>1</v>
      </c>
      <c r="J7391">
        <v>3060</v>
      </c>
      <c r="K7391">
        <v>1</v>
      </c>
      <c r="L7391">
        <v>1</v>
      </c>
      <c r="M7391">
        <v>1015</v>
      </c>
      <c r="N7391" t="s">
        <v>18</v>
      </c>
      <c r="O7391">
        <v>0</v>
      </c>
      <c r="P7391">
        <v>4375</v>
      </c>
    </row>
    <row r="7392" spans="1:16" x14ac:dyDescent="0.25">
      <c r="A7392" t="s">
        <v>11094</v>
      </c>
      <c r="B7392">
        <v>2481</v>
      </c>
      <c r="C7392" s="3" t="str">
        <f>HYPERLINK("http://www.uniprot.org/uniprot/K7LX64","tr|K7LX64|K7LX64_SOYBN")</f>
        <v>tr|K7LX64|K7LX64_SOYBN</v>
      </c>
      <c r="D7392" t="s">
        <v>28</v>
      </c>
      <c r="E7392">
        <v>61.55</v>
      </c>
      <c r="F7392">
        <v>731</v>
      </c>
      <c r="G7392">
        <v>281</v>
      </c>
      <c r="H7392">
        <v>2</v>
      </c>
      <c r="I7392">
        <v>1</v>
      </c>
      <c r="J7392">
        <v>2187</v>
      </c>
      <c r="K7392">
        <v>1</v>
      </c>
      <c r="L7392">
        <v>1</v>
      </c>
      <c r="M7392">
        <v>720</v>
      </c>
      <c r="N7392" t="s">
        <v>18</v>
      </c>
      <c r="O7392">
        <v>0</v>
      </c>
      <c r="P7392">
        <v>2051</v>
      </c>
    </row>
    <row r="7393" spans="1:16" x14ac:dyDescent="0.25">
      <c r="A7393" t="s">
        <v>11095</v>
      </c>
      <c r="B7393">
        <v>1707</v>
      </c>
      <c r="C7393" s="3" t="str">
        <f>HYPERLINK("http://www.uniprot.org/uniprot/G7I7C0","tr|G7I7C0|G7I7C0_MEDTR")</f>
        <v>tr|G7I7C0|G7I7C0_MEDTR</v>
      </c>
      <c r="D7393" t="s">
        <v>11096</v>
      </c>
      <c r="E7393">
        <v>67.44</v>
      </c>
      <c r="F7393">
        <v>602</v>
      </c>
      <c r="G7393">
        <v>196</v>
      </c>
      <c r="H7393">
        <v>50</v>
      </c>
      <c r="I7393">
        <v>1</v>
      </c>
      <c r="J7393">
        <v>1656</v>
      </c>
      <c r="K7393">
        <v>1</v>
      </c>
      <c r="L7393">
        <v>1</v>
      </c>
      <c r="M7393">
        <v>590</v>
      </c>
      <c r="N7393" t="s">
        <v>18</v>
      </c>
      <c r="O7393">
        <v>0</v>
      </c>
      <c r="P7393">
        <v>1935</v>
      </c>
    </row>
    <row r="7394" spans="1:16" x14ac:dyDescent="0.25">
      <c r="A7394" t="s">
        <v>11097</v>
      </c>
      <c r="B7394">
        <v>1935</v>
      </c>
      <c r="C7394" s="3" t="str">
        <f>HYPERLINK("http://www.uniprot.org/uniprot/I1KB57","tr|I1KB57|I1KB57_SOYBN")</f>
        <v>tr|I1KB57|I1KB57_SOYBN</v>
      </c>
      <c r="D7394" t="s">
        <v>28</v>
      </c>
      <c r="E7394">
        <v>78.239999999999995</v>
      </c>
      <c r="F7394">
        <v>648</v>
      </c>
      <c r="G7394">
        <v>141</v>
      </c>
      <c r="H7394">
        <v>4</v>
      </c>
      <c r="I7394">
        <v>1</v>
      </c>
      <c r="J7394">
        <v>1932</v>
      </c>
      <c r="K7394">
        <v>1</v>
      </c>
      <c r="L7394">
        <v>1</v>
      </c>
      <c r="M7394">
        <v>640</v>
      </c>
      <c r="N7394" t="s">
        <v>18</v>
      </c>
      <c r="O7394">
        <v>0</v>
      </c>
      <c r="P7394">
        <v>2483</v>
      </c>
    </row>
    <row r="7395" spans="1:16" x14ac:dyDescent="0.25">
      <c r="A7395" t="s">
        <v>11098</v>
      </c>
      <c r="B7395">
        <v>453</v>
      </c>
      <c r="C7395" s="3" t="str">
        <f>HYPERLINK("http://www.uniprot.org/uniprot/G7JC00","tr|G7JC00|G7JC00_MEDTR")</f>
        <v>tr|G7JC00|G7JC00_MEDTR</v>
      </c>
      <c r="D7395" t="s">
        <v>11099</v>
      </c>
      <c r="E7395">
        <v>84.73</v>
      </c>
      <c r="F7395">
        <v>131</v>
      </c>
      <c r="G7395">
        <v>20</v>
      </c>
      <c r="H7395">
        <v>0</v>
      </c>
      <c r="I7395">
        <v>1</v>
      </c>
      <c r="J7395">
        <v>393</v>
      </c>
      <c r="K7395">
        <v>1</v>
      </c>
      <c r="L7395">
        <v>14</v>
      </c>
      <c r="M7395">
        <v>144</v>
      </c>
      <c r="N7395" t="s">
        <v>18</v>
      </c>
      <c r="O7395" s="1">
        <v>2.8175999999999998E-53</v>
      </c>
      <c r="P7395">
        <v>541</v>
      </c>
    </row>
    <row r="7396" spans="1:16" x14ac:dyDescent="0.25">
      <c r="A7396" t="s">
        <v>11100</v>
      </c>
      <c r="B7396">
        <v>684</v>
      </c>
      <c r="C7396" s="3" t="str">
        <f>HYPERLINK("http://www.uniprot.org/uniprot/I1KPY1","tr|I1KPY1|I1KPY1_SOYBN")</f>
        <v>tr|I1KPY1|I1KPY1_SOYBN</v>
      </c>
      <c r="D7396" t="s">
        <v>28</v>
      </c>
      <c r="E7396">
        <v>61.02</v>
      </c>
      <c r="F7396">
        <v>254</v>
      </c>
      <c r="G7396">
        <v>99</v>
      </c>
      <c r="H7396">
        <v>32</v>
      </c>
      <c r="I7396">
        <v>16</v>
      </c>
      <c r="J7396">
        <v>681</v>
      </c>
      <c r="K7396">
        <v>1</v>
      </c>
      <c r="L7396">
        <v>4</v>
      </c>
      <c r="M7396">
        <v>242</v>
      </c>
      <c r="N7396" t="s">
        <v>18</v>
      </c>
      <c r="O7396" s="1">
        <v>1.6944300000000001E-73</v>
      </c>
      <c r="P7396">
        <v>718</v>
      </c>
    </row>
    <row r="7397" spans="1:16" x14ac:dyDescent="0.25">
      <c r="A7397" t="s">
        <v>11101</v>
      </c>
      <c r="B7397">
        <v>885</v>
      </c>
      <c r="C7397" s="3" t="str">
        <f>HYPERLINK("http://www.uniprot.org/uniprot/G7JST5","tr|G7JST5|G7JST5_MEDTR")</f>
        <v>tr|G7JST5|G7JST5_MEDTR</v>
      </c>
      <c r="D7397" t="s">
        <v>11102</v>
      </c>
      <c r="E7397">
        <v>76.36</v>
      </c>
      <c r="F7397">
        <v>292</v>
      </c>
      <c r="G7397">
        <v>69</v>
      </c>
      <c r="H7397">
        <v>0</v>
      </c>
      <c r="I7397">
        <v>1</v>
      </c>
      <c r="J7397">
        <v>876</v>
      </c>
      <c r="K7397">
        <v>1</v>
      </c>
      <c r="L7397">
        <v>188</v>
      </c>
      <c r="M7397">
        <v>477</v>
      </c>
      <c r="N7397" t="s">
        <v>18</v>
      </c>
      <c r="O7397" s="1">
        <v>9.6337400000000003E-122</v>
      </c>
      <c r="P7397">
        <v>1136</v>
      </c>
    </row>
    <row r="7398" spans="1:16" x14ac:dyDescent="0.25">
      <c r="A7398" t="s">
        <v>11103</v>
      </c>
      <c r="B7398">
        <v>858</v>
      </c>
      <c r="C7398" s="3" t="str">
        <f>HYPERLINK("http://www.uniprot.org/uniprot/B9N888","tr|B9N888|B9N888_POPTR")</f>
        <v>tr|B9N888|B9N888_POPTR</v>
      </c>
      <c r="D7398" t="s">
        <v>11104</v>
      </c>
      <c r="E7398">
        <v>60.45</v>
      </c>
      <c r="F7398">
        <v>306</v>
      </c>
      <c r="G7398">
        <v>121</v>
      </c>
      <c r="H7398">
        <v>36</v>
      </c>
      <c r="I7398">
        <v>1</v>
      </c>
      <c r="J7398">
        <v>810</v>
      </c>
      <c r="K7398">
        <v>1</v>
      </c>
      <c r="L7398">
        <v>1</v>
      </c>
      <c r="M7398">
        <v>306</v>
      </c>
      <c r="N7398" t="s">
        <v>18</v>
      </c>
      <c r="O7398" s="1">
        <v>2.1713799999999999E-99</v>
      </c>
      <c r="P7398">
        <v>943</v>
      </c>
    </row>
    <row r="7399" spans="1:16" x14ac:dyDescent="0.25">
      <c r="A7399" t="s">
        <v>11105</v>
      </c>
      <c r="B7399">
        <v>945</v>
      </c>
      <c r="C7399" s="3" t="str">
        <f>HYPERLINK("http://www.uniprot.org/uniprot/Q39451","tr|Q39451|Q39451_CICAR")</f>
        <v>tr|Q39451|Q39451_CICAR</v>
      </c>
      <c r="D7399" t="s">
        <v>11106</v>
      </c>
      <c r="E7399">
        <v>94.6</v>
      </c>
      <c r="F7399">
        <v>315</v>
      </c>
      <c r="G7399">
        <v>17</v>
      </c>
      <c r="H7399">
        <v>1</v>
      </c>
      <c r="I7399">
        <v>1</v>
      </c>
      <c r="J7399">
        <v>942</v>
      </c>
      <c r="K7399">
        <v>1</v>
      </c>
      <c r="L7399">
        <v>14</v>
      </c>
      <c r="M7399">
        <v>325</v>
      </c>
      <c r="N7399" t="s">
        <v>18</v>
      </c>
      <c r="O7399" s="1">
        <v>2.6194199999999999E-168</v>
      </c>
      <c r="P7399">
        <v>1538</v>
      </c>
    </row>
    <row r="7400" spans="1:16" x14ac:dyDescent="0.25">
      <c r="A7400" t="s">
        <v>11107</v>
      </c>
      <c r="B7400">
        <v>1155</v>
      </c>
      <c r="C7400" s="3" t="str">
        <f>HYPERLINK("http://www.uniprot.org/uniprot/G7JNS5","tr|G7JNS5|G7JNS5_MEDTR")</f>
        <v>tr|G7JNS5|G7JNS5_MEDTR</v>
      </c>
      <c r="D7400" t="s">
        <v>11108</v>
      </c>
      <c r="E7400">
        <v>80.3</v>
      </c>
      <c r="F7400">
        <v>396</v>
      </c>
      <c r="G7400">
        <v>78</v>
      </c>
      <c r="H7400">
        <v>13</v>
      </c>
      <c r="I7400">
        <v>4</v>
      </c>
      <c r="J7400">
        <v>1152</v>
      </c>
      <c r="K7400">
        <v>1</v>
      </c>
      <c r="L7400">
        <v>3</v>
      </c>
      <c r="M7400">
        <v>385</v>
      </c>
      <c r="N7400" t="s">
        <v>18</v>
      </c>
      <c r="O7400" s="1">
        <v>6.1830800000000004E-168</v>
      </c>
      <c r="P7400">
        <v>1536</v>
      </c>
    </row>
    <row r="7401" spans="1:16" x14ac:dyDescent="0.25">
      <c r="A7401" t="s">
        <v>11109</v>
      </c>
      <c r="B7401">
        <v>567</v>
      </c>
      <c r="C7401" s="3" t="str">
        <f>HYPERLINK("http://www.uniprot.org/uniprot/I3SEA2","tr|I3SEA2|I3SEA2_LOTJA")</f>
        <v>tr|I3SEA2|I3SEA2_LOTJA</v>
      </c>
      <c r="D7401" t="s">
        <v>93</v>
      </c>
      <c r="E7401">
        <v>58.56</v>
      </c>
      <c r="F7401">
        <v>181</v>
      </c>
      <c r="G7401">
        <v>75</v>
      </c>
      <c r="H7401">
        <v>6</v>
      </c>
      <c r="I7401">
        <v>1</v>
      </c>
      <c r="J7401">
        <v>525</v>
      </c>
      <c r="K7401">
        <v>1</v>
      </c>
      <c r="L7401">
        <v>9</v>
      </c>
      <c r="M7401">
        <v>189</v>
      </c>
      <c r="N7401" t="s">
        <v>18</v>
      </c>
      <c r="O7401" s="1">
        <v>2.69792E-50</v>
      </c>
      <c r="P7401">
        <v>516</v>
      </c>
    </row>
    <row r="7402" spans="1:16" x14ac:dyDescent="0.25">
      <c r="A7402" t="s">
        <v>11110</v>
      </c>
      <c r="B7402">
        <v>996</v>
      </c>
      <c r="C7402" s="3" t="str">
        <f>HYPERLINK("http://www.uniprot.org/uniprot/K7LZJ1","tr|K7LZJ1|K7LZJ1_SOYBN")</f>
        <v>tr|K7LZJ1|K7LZJ1_SOYBN</v>
      </c>
      <c r="D7402" t="s">
        <v>28</v>
      </c>
      <c r="E7402">
        <v>86.89</v>
      </c>
      <c r="F7402">
        <v>328</v>
      </c>
      <c r="G7402">
        <v>43</v>
      </c>
      <c r="H7402">
        <v>0</v>
      </c>
      <c r="I7402">
        <v>1</v>
      </c>
      <c r="J7402">
        <v>984</v>
      </c>
      <c r="K7402">
        <v>1</v>
      </c>
      <c r="L7402">
        <v>39</v>
      </c>
      <c r="M7402">
        <v>366</v>
      </c>
      <c r="N7402" t="s">
        <v>18</v>
      </c>
      <c r="O7402" s="1">
        <v>3.0443399999999999E-170</v>
      </c>
      <c r="P7402">
        <v>1555</v>
      </c>
    </row>
    <row r="7403" spans="1:16" x14ac:dyDescent="0.25">
      <c r="A7403" t="s">
        <v>11111</v>
      </c>
      <c r="B7403">
        <v>348</v>
      </c>
      <c r="C7403" s="3" t="str">
        <f>HYPERLINK("http://www.uniprot.org/uniprot/I1MQU8","tr|I1MQU8|I1MQU8_SOYBN")</f>
        <v>tr|I1MQU8|I1MQU8_SOYBN</v>
      </c>
      <c r="D7403" t="s">
        <v>28</v>
      </c>
      <c r="E7403">
        <v>86.11</v>
      </c>
      <c r="F7403">
        <v>108</v>
      </c>
      <c r="G7403">
        <v>15</v>
      </c>
      <c r="H7403">
        <v>0</v>
      </c>
      <c r="I7403">
        <v>1</v>
      </c>
      <c r="J7403">
        <v>324</v>
      </c>
      <c r="K7403">
        <v>1</v>
      </c>
      <c r="L7403">
        <v>37</v>
      </c>
      <c r="M7403">
        <v>144</v>
      </c>
      <c r="N7403" t="s">
        <v>18</v>
      </c>
      <c r="O7403" s="1">
        <v>2.2994600000000002E-47</v>
      </c>
      <c r="P7403">
        <v>490</v>
      </c>
    </row>
    <row r="7404" spans="1:16" x14ac:dyDescent="0.25">
      <c r="A7404" t="s">
        <v>11112</v>
      </c>
      <c r="B7404">
        <v>369</v>
      </c>
      <c r="C7404" s="3" t="str">
        <f>HYPERLINK("http://www.uniprot.org/uniprot/A5BZ02","tr|A5BZ02|A5BZ02_VITVI")</f>
        <v>tr|A5BZ02|A5BZ02_VITVI</v>
      </c>
      <c r="D7404" t="s">
        <v>11113</v>
      </c>
      <c r="E7404">
        <v>43.2</v>
      </c>
      <c r="F7404">
        <v>81</v>
      </c>
      <c r="G7404">
        <v>46</v>
      </c>
      <c r="H7404">
        <v>0</v>
      </c>
      <c r="I7404">
        <v>1</v>
      </c>
      <c r="J7404">
        <v>243</v>
      </c>
      <c r="K7404">
        <v>1</v>
      </c>
      <c r="L7404">
        <v>81</v>
      </c>
      <c r="M7404">
        <v>161</v>
      </c>
      <c r="N7404" t="s">
        <v>18</v>
      </c>
      <c r="O7404" s="1">
        <v>1.3231999999999999E-10</v>
      </c>
      <c r="P7404">
        <v>173</v>
      </c>
    </row>
    <row r="7405" spans="1:16" x14ac:dyDescent="0.25">
      <c r="A7405" t="s">
        <v>11114</v>
      </c>
      <c r="B7405">
        <v>3582</v>
      </c>
      <c r="C7405" s="3" t="str">
        <f>HYPERLINK("http://www.uniprot.org/uniprot/I1M273","tr|I1M273|I1M273_SOYBN")</f>
        <v>tr|I1M273|I1M273_SOYBN</v>
      </c>
      <c r="D7405" t="s">
        <v>71</v>
      </c>
      <c r="E7405">
        <v>82.39</v>
      </c>
      <c r="F7405">
        <v>1193</v>
      </c>
      <c r="G7405">
        <v>210</v>
      </c>
      <c r="H7405">
        <v>8</v>
      </c>
      <c r="I7405">
        <v>25</v>
      </c>
      <c r="J7405">
        <v>3579</v>
      </c>
      <c r="K7405">
        <v>1</v>
      </c>
      <c r="L7405">
        <v>35</v>
      </c>
      <c r="M7405">
        <v>1226</v>
      </c>
      <c r="N7405" t="s">
        <v>18</v>
      </c>
      <c r="O7405">
        <v>0</v>
      </c>
      <c r="P7405">
        <v>5237</v>
      </c>
    </row>
    <row r="7406" spans="1:16" x14ac:dyDescent="0.25">
      <c r="A7406" t="s">
        <v>11115</v>
      </c>
      <c r="B7406">
        <v>2811</v>
      </c>
      <c r="C7406" s="3" t="str">
        <f>HYPERLINK("http://www.uniprot.org/uniprot/G7IHC9","tr|G7IHC9|G7IHC9_MEDTR")</f>
        <v>tr|G7IHC9|G7IHC9_MEDTR</v>
      </c>
      <c r="D7406" t="s">
        <v>11116</v>
      </c>
      <c r="E7406">
        <v>77.59</v>
      </c>
      <c r="F7406">
        <v>491</v>
      </c>
      <c r="G7406">
        <v>110</v>
      </c>
      <c r="H7406">
        <v>2</v>
      </c>
      <c r="I7406">
        <v>1291</v>
      </c>
      <c r="J7406">
        <v>2757</v>
      </c>
      <c r="K7406">
        <v>1</v>
      </c>
      <c r="L7406">
        <v>365</v>
      </c>
      <c r="M7406">
        <v>844</v>
      </c>
      <c r="N7406" t="s">
        <v>18</v>
      </c>
      <c r="O7406">
        <v>0</v>
      </c>
      <c r="P7406">
        <v>1858</v>
      </c>
    </row>
    <row r="7407" spans="1:16" x14ac:dyDescent="0.25">
      <c r="A7407" t="s">
        <v>11117</v>
      </c>
      <c r="B7407">
        <v>459</v>
      </c>
      <c r="C7407" s="3" t="str">
        <f>HYPERLINK("http://www.uniprot.org/uniprot/G7IJC2","tr|G7IJC2|G7IJC2_MEDTR")</f>
        <v>tr|G7IJC2|G7IJC2_MEDTR</v>
      </c>
      <c r="D7407" t="s">
        <v>11118</v>
      </c>
      <c r="E7407">
        <v>75</v>
      </c>
      <c r="F7407">
        <v>160</v>
      </c>
      <c r="G7407">
        <v>40</v>
      </c>
      <c r="H7407">
        <v>8</v>
      </c>
      <c r="I7407">
        <v>1</v>
      </c>
      <c r="J7407">
        <v>456</v>
      </c>
      <c r="K7407">
        <v>1</v>
      </c>
      <c r="L7407">
        <v>1</v>
      </c>
      <c r="M7407">
        <v>155</v>
      </c>
      <c r="N7407" t="s">
        <v>18</v>
      </c>
      <c r="O7407" s="1">
        <v>2.9710200000000001E-58</v>
      </c>
      <c r="P7407">
        <v>584</v>
      </c>
    </row>
    <row r="7408" spans="1:16" x14ac:dyDescent="0.25">
      <c r="A7408" t="s">
        <v>11119</v>
      </c>
      <c r="B7408">
        <v>2559</v>
      </c>
      <c r="C7408" s="3" t="str">
        <f>HYPERLINK("http://www.uniprot.org/uniprot/G7K7S1","tr|G7K7S1|G7K7S1_MEDTR")</f>
        <v>tr|G7K7S1|G7K7S1_MEDTR</v>
      </c>
      <c r="D7408" t="s">
        <v>11120</v>
      </c>
      <c r="E7408">
        <v>62.85</v>
      </c>
      <c r="F7408">
        <v>875</v>
      </c>
      <c r="G7408">
        <v>325</v>
      </c>
      <c r="H7408">
        <v>34</v>
      </c>
      <c r="I7408">
        <v>1</v>
      </c>
      <c r="J7408">
        <v>2523</v>
      </c>
      <c r="K7408">
        <v>1</v>
      </c>
      <c r="L7408">
        <v>1</v>
      </c>
      <c r="M7408">
        <v>874</v>
      </c>
      <c r="N7408" t="s">
        <v>18</v>
      </c>
      <c r="O7408">
        <v>0</v>
      </c>
      <c r="P7408">
        <v>2731</v>
      </c>
    </row>
    <row r="7409" spans="1:16" x14ac:dyDescent="0.25">
      <c r="A7409" t="s">
        <v>11121</v>
      </c>
      <c r="B7409">
        <v>1221</v>
      </c>
      <c r="C7409" s="3" t="str">
        <f>HYPERLINK("http://www.uniprot.org/uniprot/I1JEP2","tr|I1JEP2|I1JEP2_SOYBN")</f>
        <v>tr|I1JEP2|I1JEP2_SOYBN</v>
      </c>
      <c r="D7409" t="s">
        <v>28</v>
      </c>
      <c r="E7409">
        <v>69.56</v>
      </c>
      <c r="F7409">
        <v>391</v>
      </c>
      <c r="G7409">
        <v>119</v>
      </c>
      <c r="H7409">
        <v>0</v>
      </c>
      <c r="I7409">
        <v>1</v>
      </c>
      <c r="J7409">
        <v>1173</v>
      </c>
      <c r="K7409">
        <v>1</v>
      </c>
      <c r="L7409">
        <v>1</v>
      </c>
      <c r="M7409">
        <v>391</v>
      </c>
      <c r="N7409" t="s">
        <v>18</v>
      </c>
      <c r="O7409" s="1">
        <v>1.76855E-152</v>
      </c>
      <c r="P7409">
        <v>1403</v>
      </c>
    </row>
    <row r="7410" spans="1:16" x14ac:dyDescent="0.25">
      <c r="A7410" t="s">
        <v>11122</v>
      </c>
      <c r="B7410">
        <v>930</v>
      </c>
      <c r="C7410" s="3" t="str">
        <f>HYPERLINK("http://www.uniprot.org/uniprot/G7K9S9","tr|G7K9S9|G7K9S9_MEDTR")</f>
        <v>tr|G7K9S9|G7K9S9_MEDTR</v>
      </c>
      <c r="D7410" t="s">
        <v>11123</v>
      </c>
      <c r="E7410">
        <v>89.14</v>
      </c>
      <c r="F7410">
        <v>304</v>
      </c>
      <c r="G7410">
        <v>33</v>
      </c>
      <c r="H7410">
        <v>0</v>
      </c>
      <c r="I7410">
        <v>16</v>
      </c>
      <c r="J7410">
        <v>927</v>
      </c>
      <c r="K7410">
        <v>1</v>
      </c>
      <c r="L7410">
        <v>149</v>
      </c>
      <c r="M7410">
        <v>450</v>
      </c>
      <c r="N7410" t="s">
        <v>18</v>
      </c>
      <c r="O7410" s="1">
        <v>6.2912000000000001E-151</v>
      </c>
      <c r="P7410">
        <v>1388</v>
      </c>
    </row>
    <row r="7411" spans="1:16" x14ac:dyDescent="0.25">
      <c r="A7411" t="s">
        <v>11124</v>
      </c>
      <c r="B7411">
        <v>1347</v>
      </c>
      <c r="C7411" s="3" t="str">
        <f>HYPERLINK("http://www.uniprot.org/uniprot/G7L5V0","tr|G7L5V0|G7L5V0_MEDTR")</f>
        <v>tr|G7L5V0|G7L5V0_MEDTR</v>
      </c>
      <c r="D7411" t="s">
        <v>11125</v>
      </c>
      <c r="E7411">
        <v>96.27</v>
      </c>
      <c r="F7411">
        <v>429</v>
      </c>
      <c r="G7411">
        <v>16</v>
      </c>
      <c r="H7411">
        <v>0</v>
      </c>
      <c r="I7411">
        <v>1</v>
      </c>
      <c r="J7411">
        <v>1287</v>
      </c>
      <c r="K7411">
        <v>1</v>
      </c>
      <c r="L7411">
        <v>1</v>
      </c>
      <c r="M7411">
        <v>429</v>
      </c>
      <c r="N7411" t="s">
        <v>18</v>
      </c>
      <c r="O7411">
        <v>0</v>
      </c>
      <c r="P7411">
        <v>2188</v>
      </c>
    </row>
    <row r="7412" spans="1:16" x14ac:dyDescent="0.25">
      <c r="A7412" t="s">
        <v>11126</v>
      </c>
      <c r="B7412">
        <v>1455</v>
      </c>
      <c r="C7412" s="3" t="str">
        <f>HYPERLINK("http://www.uniprot.org/uniprot/G7KTS2","tr|G7KTS2|G7KTS2_MEDTR")</f>
        <v>tr|G7KTS2|G7KTS2_MEDTR</v>
      </c>
      <c r="D7412" t="s">
        <v>11127</v>
      </c>
      <c r="E7412">
        <v>92.79</v>
      </c>
      <c r="F7412">
        <v>458</v>
      </c>
      <c r="G7412">
        <v>33</v>
      </c>
      <c r="H7412">
        <v>2</v>
      </c>
      <c r="I7412">
        <v>70</v>
      </c>
      <c r="J7412">
        <v>1437</v>
      </c>
      <c r="K7412">
        <v>1</v>
      </c>
      <c r="L7412">
        <v>18</v>
      </c>
      <c r="M7412">
        <v>475</v>
      </c>
      <c r="N7412" t="s">
        <v>18</v>
      </c>
      <c r="O7412">
        <v>0</v>
      </c>
      <c r="P7412">
        <v>2251</v>
      </c>
    </row>
    <row r="7413" spans="1:16" x14ac:dyDescent="0.25">
      <c r="A7413" t="s">
        <v>11128</v>
      </c>
      <c r="B7413">
        <v>1740</v>
      </c>
      <c r="C7413" s="3" t="str">
        <f>HYPERLINK("http://www.uniprot.org/uniprot/G7I8R9","tr|G7I8R9|G7I8R9_MEDTR")</f>
        <v>tr|G7I8R9|G7I8R9_MEDTR</v>
      </c>
      <c r="D7413" t="s">
        <v>11129</v>
      </c>
      <c r="E7413">
        <v>81.28</v>
      </c>
      <c r="F7413">
        <v>545</v>
      </c>
      <c r="G7413">
        <v>102</v>
      </c>
      <c r="H7413">
        <v>1</v>
      </c>
      <c r="I7413">
        <v>103</v>
      </c>
      <c r="J7413">
        <v>1734</v>
      </c>
      <c r="K7413">
        <v>1</v>
      </c>
      <c r="L7413">
        <v>49</v>
      </c>
      <c r="M7413">
        <v>587</v>
      </c>
      <c r="N7413" t="s">
        <v>18</v>
      </c>
      <c r="O7413">
        <v>0</v>
      </c>
      <c r="P7413">
        <v>2357</v>
      </c>
    </row>
    <row r="7414" spans="1:16" x14ac:dyDescent="0.25">
      <c r="A7414" t="s">
        <v>11130</v>
      </c>
      <c r="B7414">
        <v>813</v>
      </c>
      <c r="C7414" s="3" t="str">
        <f>HYPERLINK("http://www.uniprot.org/uniprot/K7LZD6","tr|K7LZD6|K7LZD6_SOYBN")</f>
        <v>tr|K7LZD6|K7LZD6_SOYBN</v>
      </c>
      <c r="D7414" t="s">
        <v>28</v>
      </c>
      <c r="E7414">
        <v>64.5</v>
      </c>
      <c r="F7414">
        <v>293</v>
      </c>
      <c r="G7414">
        <v>104</v>
      </c>
      <c r="H7414">
        <v>23</v>
      </c>
      <c r="I7414">
        <v>1</v>
      </c>
      <c r="J7414">
        <v>810</v>
      </c>
      <c r="K7414">
        <v>1</v>
      </c>
      <c r="L7414">
        <v>90</v>
      </c>
      <c r="M7414">
        <v>380</v>
      </c>
      <c r="N7414" t="s">
        <v>18</v>
      </c>
      <c r="O7414" s="1">
        <v>3.7211E-90</v>
      </c>
      <c r="P7414">
        <v>863</v>
      </c>
    </row>
    <row r="7415" spans="1:16" x14ac:dyDescent="0.25">
      <c r="A7415" t="s">
        <v>11131</v>
      </c>
      <c r="B7415">
        <v>405</v>
      </c>
      <c r="C7415" s="3" t="str">
        <f>HYPERLINK("http://www.uniprot.org/uniprot/I1JB37","tr|I1JB37|I1JB37_SOYBN")</f>
        <v>tr|I1JB37|I1JB37_SOYBN</v>
      </c>
      <c r="D7415" t="s">
        <v>28</v>
      </c>
      <c r="E7415">
        <v>48.5</v>
      </c>
      <c r="F7415">
        <v>134</v>
      </c>
      <c r="G7415">
        <v>69</v>
      </c>
      <c r="H7415">
        <v>8</v>
      </c>
      <c r="I7415">
        <v>1</v>
      </c>
      <c r="J7415">
        <v>378</v>
      </c>
      <c r="K7415">
        <v>1</v>
      </c>
      <c r="L7415">
        <v>1</v>
      </c>
      <c r="M7415">
        <v>131</v>
      </c>
      <c r="N7415" t="s">
        <v>18</v>
      </c>
      <c r="O7415" s="1">
        <v>1.3368300000000001E-18</v>
      </c>
      <c r="P7415">
        <v>242</v>
      </c>
    </row>
    <row r="7416" spans="1:16" x14ac:dyDescent="0.25">
      <c r="A7416" t="s">
        <v>11132</v>
      </c>
      <c r="B7416">
        <v>834</v>
      </c>
      <c r="C7416" s="3" t="str">
        <f>HYPERLINK("http://www.uniprot.org/uniprot/I3SIX8","tr|I3SIX8|I3SIX8_MEDTR")</f>
        <v>tr|I3SIX8|I3SIX8_MEDTR</v>
      </c>
      <c r="D7416" t="s">
        <v>22</v>
      </c>
      <c r="E7416">
        <v>84.98</v>
      </c>
      <c r="F7416">
        <v>273</v>
      </c>
      <c r="G7416">
        <v>41</v>
      </c>
      <c r="H7416">
        <v>5</v>
      </c>
      <c r="I7416">
        <v>1</v>
      </c>
      <c r="J7416">
        <v>804</v>
      </c>
      <c r="K7416">
        <v>1</v>
      </c>
      <c r="L7416">
        <v>10</v>
      </c>
      <c r="M7416">
        <v>282</v>
      </c>
      <c r="N7416" t="s">
        <v>18</v>
      </c>
      <c r="O7416" s="1">
        <v>2.5145200000000001E-129</v>
      </c>
      <c r="P7416">
        <v>1201</v>
      </c>
    </row>
    <row r="7417" spans="1:16" x14ac:dyDescent="0.25">
      <c r="A7417" t="s">
        <v>11133</v>
      </c>
      <c r="B7417">
        <v>612</v>
      </c>
      <c r="C7417" s="3" t="str">
        <f>HYPERLINK("http://www.uniprot.org/uniprot/K7MP90","tr|K7MP90|K7MP90_SOYBN")</f>
        <v>tr|K7MP90|K7MP90_SOYBN</v>
      </c>
      <c r="D7417" t="s">
        <v>28</v>
      </c>
      <c r="E7417">
        <v>73.89</v>
      </c>
      <c r="F7417">
        <v>203</v>
      </c>
      <c r="G7417">
        <v>53</v>
      </c>
      <c r="H7417">
        <v>0</v>
      </c>
      <c r="I7417">
        <v>1</v>
      </c>
      <c r="J7417">
        <v>609</v>
      </c>
      <c r="K7417">
        <v>1</v>
      </c>
      <c r="L7417">
        <v>1</v>
      </c>
      <c r="M7417">
        <v>201</v>
      </c>
      <c r="N7417" t="s">
        <v>18</v>
      </c>
      <c r="O7417" s="1">
        <v>3.1579199999999998E-80</v>
      </c>
      <c r="P7417">
        <v>775</v>
      </c>
    </row>
    <row r="7418" spans="1:16" x14ac:dyDescent="0.25">
      <c r="A7418" t="s">
        <v>11134</v>
      </c>
      <c r="B7418">
        <v>555</v>
      </c>
      <c r="C7418" s="3" t="str">
        <f>HYPERLINK("http://www.uniprot.org/uniprot/I3SS18","tr|I3SS18|I3SS18_LOTJA")</f>
        <v>tr|I3SS18|I3SS18_LOTJA</v>
      </c>
      <c r="D7418" t="s">
        <v>93</v>
      </c>
      <c r="E7418">
        <v>76.08</v>
      </c>
      <c r="F7418">
        <v>184</v>
      </c>
      <c r="G7418">
        <v>44</v>
      </c>
      <c r="H7418">
        <v>0</v>
      </c>
      <c r="I7418">
        <v>1</v>
      </c>
      <c r="J7418">
        <v>552</v>
      </c>
      <c r="K7418">
        <v>1</v>
      </c>
      <c r="L7418">
        <v>1</v>
      </c>
      <c r="M7418">
        <v>184</v>
      </c>
      <c r="N7418" t="s">
        <v>18</v>
      </c>
      <c r="O7418" s="1">
        <v>2.9987199999999999E-75</v>
      </c>
      <c r="P7418">
        <v>731</v>
      </c>
    </row>
    <row r="7419" spans="1:16" x14ac:dyDescent="0.25">
      <c r="A7419" t="s">
        <v>11135</v>
      </c>
      <c r="B7419">
        <v>1494</v>
      </c>
      <c r="C7419" s="3" t="str">
        <f>HYPERLINK("http://www.uniprot.org/uniprot/G7L850","tr|G7L850|G7L850_MEDTR")</f>
        <v>tr|G7L850|G7L850_MEDTR</v>
      </c>
      <c r="D7419" t="s">
        <v>11136</v>
      </c>
      <c r="E7419">
        <v>76.010000000000005</v>
      </c>
      <c r="F7419">
        <v>542</v>
      </c>
      <c r="G7419">
        <v>130</v>
      </c>
      <c r="H7419">
        <v>45</v>
      </c>
      <c r="I7419">
        <v>1</v>
      </c>
      <c r="J7419">
        <v>1491</v>
      </c>
      <c r="K7419">
        <v>1</v>
      </c>
      <c r="L7419">
        <v>1</v>
      </c>
      <c r="M7419">
        <v>541</v>
      </c>
      <c r="N7419" t="s">
        <v>18</v>
      </c>
      <c r="O7419">
        <v>0</v>
      </c>
      <c r="P7419">
        <v>2014</v>
      </c>
    </row>
    <row r="7420" spans="1:16" x14ac:dyDescent="0.25">
      <c r="A7420" t="s">
        <v>11137</v>
      </c>
      <c r="B7420">
        <v>1512</v>
      </c>
      <c r="C7420" s="3" t="str">
        <f>HYPERLINK("http://www.uniprot.org/uniprot/G7JST5","tr|G7JST5|G7JST5_MEDTR")</f>
        <v>tr|G7JST5|G7JST5_MEDTR</v>
      </c>
      <c r="D7420" t="s">
        <v>11102</v>
      </c>
      <c r="E7420">
        <v>73.17</v>
      </c>
      <c r="F7420">
        <v>466</v>
      </c>
      <c r="G7420">
        <v>125</v>
      </c>
      <c r="H7420">
        <v>0</v>
      </c>
      <c r="I7420">
        <v>106</v>
      </c>
      <c r="J7420">
        <v>1503</v>
      </c>
      <c r="K7420">
        <v>1</v>
      </c>
      <c r="L7420">
        <v>29</v>
      </c>
      <c r="M7420">
        <v>477</v>
      </c>
      <c r="N7420" t="s">
        <v>18</v>
      </c>
      <c r="O7420">
        <v>0</v>
      </c>
      <c r="P7420">
        <v>1767</v>
      </c>
    </row>
    <row r="7421" spans="1:16" x14ac:dyDescent="0.25">
      <c r="A7421" t="s">
        <v>11138</v>
      </c>
      <c r="B7421">
        <v>699</v>
      </c>
      <c r="C7421" s="3" t="str">
        <f>HYPERLINK("http://www.uniprot.org/uniprot/G7L8V0","tr|G7L8V0|G7L8V0_MEDTR")</f>
        <v>tr|G7L8V0|G7L8V0_MEDTR</v>
      </c>
      <c r="D7421" t="s">
        <v>11139</v>
      </c>
      <c r="E7421">
        <v>75.86</v>
      </c>
      <c r="F7421">
        <v>116</v>
      </c>
      <c r="G7421">
        <v>28</v>
      </c>
      <c r="H7421">
        <v>0</v>
      </c>
      <c r="I7421">
        <v>349</v>
      </c>
      <c r="J7421">
        <v>696</v>
      </c>
      <c r="K7421">
        <v>1</v>
      </c>
      <c r="L7421">
        <v>206</v>
      </c>
      <c r="M7421">
        <v>320</v>
      </c>
      <c r="N7421" t="s">
        <v>18</v>
      </c>
      <c r="O7421" s="1">
        <v>2.4809000000000002E-43</v>
      </c>
      <c r="P7421">
        <v>458</v>
      </c>
    </row>
    <row r="7422" spans="1:16" x14ac:dyDescent="0.25">
      <c r="A7422" t="s">
        <v>11140</v>
      </c>
      <c r="B7422">
        <v>1317</v>
      </c>
      <c r="C7422" s="3" t="str">
        <f>HYPERLINK("http://www.uniprot.org/uniprot/G7JN01","tr|G7JN01|G7JN01_MEDTR")</f>
        <v>tr|G7JN01|G7JN01_MEDTR</v>
      </c>
      <c r="D7422" t="s">
        <v>11141</v>
      </c>
      <c r="E7422">
        <v>91.32</v>
      </c>
      <c r="F7422">
        <v>438</v>
      </c>
      <c r="G7422">
        <v>38</v>
      </c>
      <c r="H7422">
        <v>0</v>
      </c>
      <c r="I7422">
        <v>1</v>
      </c>
      <c r="J7422">
        <v>1314</v>
      </c>
      <c r="K7422">
        <v>1</v>
      </c>
      <c r="L7422">
        <v>75</v>
      </c>
      <c r="M7422">
        <v>510</v>
      </c>
      <c r="N7422" t="s">
        <v>18</v>
      </c>
      <c r="O7422">
        <v>0</v>
      </c>
      <c r="P7422">
        <v>2096</v>
      </c>
    </row>
    <row r="7423" spans="1:16" x14ac:dyDescent="0.25">
      <c r="A7423" t="s">
        <v>11142</v>
      </c>
      <c r="B7423">
        <v>579</v>
      </c>
      <c r="C7423" s="3" t="str">
        <f>HYPERLINK("http://www.uniprot.org/uniprot/I3SRP0","tr|I3SRP0|I3SRP0_MEDTR")</f>
        <v>tr|I3SRP0|I3SRP0_MEDTR</v>
      </c>
      <c r="D7423" t="s">
        <v>22</v>
      </c>
      <c r="E7423">
        <v>85.41</v>
      </c>
      <c r="F7423">
        <v>192</v>
      </c>
      <c r="G7423">
        <v>28</v>
      </c>
      <c r="H7423">
        <v>0</v>
      </c>
      <c r="I7423">
        <v>1</v>
      </c>
      <c r="J7423">
        <v>576</v>
      </c>
      <c r="K7423">
        <v>1</v>
      </c>
      <c r="L7423">
        <v>1</v>
      </c>
      <c r="M7423">
        <v>192</v>
      </c>
      <c r="N7423" t="s">
        <v>18</v>
      </c>
      <c r="O7423" s="1">
        <v>1.5228400000000001E-91</v>
      </c>
      <c r="P7423">
        <v>872</v>
      </c>
    </row>
    <row r="7424" spans="1:16" x14ac:dyDescent="0.25">
      <c r="A7424" t="s">
        <v>11143</v>
      </c>
      <c r="B7424">
        <v>903</v>
      </c>
      <c r="C7424" s="3" t="str">
        <f>HYPERLINK("http://www.uniprot.org/uniprot/C6TGB7","tr|C6TGB7|C6TGB7_SOYBN")</f>
        <v>tr|C6TGB7|C6TGB7_SOYBN</v>
      </c>
      <c r="D7424" t="s">
        <v>897</v>
      </c>
      <c r="E7424">
        <v>45.88</v>
      </c>
      <c r="F7424">
        <v>316</v>
      </c>
      <c r="G7424">
        <v>171</v>
      </c>
      <c r="H7424">
        <v>16</v>
      </c>
      <c r="I7424">
        <v>1</v>
      </c>
      <c r="J7424">
        <v>900</v>
      </c>
      <c r="K7424">
        <v>1</v>
      </c>
      <c r="L7424">
        <v>1</v>
      </c>
      <c r="M7424">
        <v>303</v>
      </c>
      <c r="N7424" t="s">
        <v>18</v>
      </c>
      <c r="O7424" s="1">
        <v>4.5804200000000002E-58</v>
      </c>
      <c r="P7424">
        <v>587</v>
      </c>
    </row>
    <row r="7425" spans="1:16" x14ac:dyDescent="0.25">
      <c r="A7425" t="s">
        <v>11144</v>
      </c>
      <c r="B7425">
        <v>1068</v>
      </c>
      <c r="C7425" s="3" t="str">
        <f>HYPERLINK("http://www.uniprot.org/uniprot/I1KSU0","tr|I1KSU0|I1KSU0_SOYBN")</f>
        <v>tr|I1KSU0|I1KSU0_SOYBN</v>
      </c>
      <c r="D7425" t="s">
        <v>28</v>
      </c>
      <c r="E7425">
        <v>86.4</v>
      </c>
      <c r="F7425">
        <v>250</v>
      </c>
      <c r="G7425">
        <v>34</v>
      </c>
      <c r="H7425">
        <v>0</v>
      </c>
      <c r="I7425">
        <v>157</v>
      </c>
      <c r="J7425">
        <v>906</v>
      </c>
      <c r="K7425">
        <v>1</v>
      </c>
      <c r="L7425">
        <v>220</v>
      </c>
      <c r="M7425">
        <v>469</v>
      </c>
      <c r="N7425" t="s">
        <v>18</v>
      </c>
      <c r="O7425" s="1">
        <v>1.9790799999999999E-117</v>
      </c>
      <c r="P7425">
        <v>1100</v>
      </c>
    </row>
    <row r="7426" spans="1:16" x14ac:dyDescent="0.25">
      <c r="A7426" t="s">
        <v>11145</v>
      </c>
      <c r="B7426">
        <v>897</v>
      </c>
      <c r="C7426" s="3" t="str">
        <f>HYPERLINK("http://www.uniprot.org/uniprot/G7LBT8","tr|G7LBT8|G7LBT8_MEDTR")</f>
        <v>tr|G7LBT8|G7LBT8_MEDTR</v>
      </c>
      <c r="D7426" t="s">
        <v>11146</v>
      </c>
      <c r="E7426">
        <v>81.2</v>
      </c>
      <c r="F7426">
        <v>298</v>
      </c>
      <c r="G7426">
        <v>56</v>
      </c>
      <c r="H7426">
        <v>0</v>
      </c>
      <c r="I7426">
        <v>1</v>
      </c>
      <c r="J7426">
        <v>894</v>
      </c>
      <c r="K7426">
        <v>1</v>
      </c>
      <c r="L7426">
        <v>1</v>
      </c>
      <c r="M7426">
        <v>298</v>
      </c>
      <c r="N7426" t="s">
        <v>18</v>
      </c>
      <c r="O7426" s="1">
        <v>6.3801600000000005E-137</v>
      </c>
      <c r="P7426">
        <v>1267</v>
      </c>
    </row>
    <row r="7427" spans="1:16" x14ac:dyDescent="0.25">
      <c r="A7427" t="s">
        <v>11147</v>
      </c>
      <c r="B7427">
        <v>441</v>
      </c>
      <c r="C7427" s="3" t="str">
        <f>HYPERLINK("http://www.uniprot.org/uniprot/I3S4Z5","tr|I3S4Z5|I3S4Z5_MEDTR")</f>
        <v>tr|I3S4Z5|I3S4Z5_MEDTR</v>
      </c>
      <c r="D7427" t="s">
        <v>22</v>
      </c>
      <c r="E7427">
        <v>85.81</v>
      </c>
      <c r="F7427">
        <v>141</v>
      </c>
      <c r="G7427">
        <v>20</v>
      </c>
      <c r="H7427">
        <v>0</v>
      </c>
      <c r="I7427">
        <v>1</v>
      </c>
      <c r="J7427">
        <v>423</v>
      </c>
      <c r="K7427">
        <v>1</v>
      </c>
      <c r="L7427">
        <v>238</v>
      </c>
      <c r="M7427">
        <v>378</v>
      </c>
      <c r="N7427" t="s">
        <v>18</v>
      </c>
      <c r="O7427" s="1">
        <v>1.0523600000000001E-63</v>
      </c>
      <c r="P7427">
        <v>631</v>
      </c>
    </row>
    <row r="7428" spans="1:16" x14ac:dyDescent="0.25">
      <c r="A7428" t="s">
        <v>11148</v>
      </c>
      <c r="B7428">
        <v>1431</v>
      </c>
      <c r="C7428" s="3" t="str">
        <f>HYPERLINK("http://www.uniprot.org/uniprot/K7MNX2","tr|K7MNX2|K7MNX2_SOYBN")</f>
        <v>tr|K7MNX2|K7MNX2_SOYBN</v>
      </c>
      <c r="D7428" t="s">
        <v>28</v>
      </c>
      <c r="E7428">
        <v>23.12</v>
      </c>
      <c r="F7428">
        <v>320</v>
      </c>
      <c r="G7428">
        <v>246</v>
      </c>
      <c r="H7428">
        <v>13</v>
      </c>
      <c r="I7428">
        <v>109</v>
      </c>
      <c r="J7428">
        <v>1029</v>
      </c>
      <c r="K7428">
        <v>1</v>
      </c>
      <c r="L7428">
        <v>204</v>
      </c>
      <c r="M7428">
        <v>514</v>
      </c>
      <c r="N7428" t="s">
        <v>18</v>
      </c>
      <c r="O7428" s="1">
        <v>6.7388000000000002E-16</v>
      </c>
      <c r="P7428">
        <v>226</v>
      </c>
    </row>
    <row r="7429" spans="1:16" x14ac:dyDescent="0.25">
      <c r="A7429" t="s">
        <v>11149</v>
      </c>
      <c r="B7429">
        <v>1635</v>
      </c>
      <c r="C7429" s="3" t="str">
        <f>HYPERLINK("http://www.uniprot.org/uniprot/I1M4E5","tr|I1M4E5|I1M4E5_SOYBN")</f>
        <v>tr|I1M4E5|I1M4E5_SOYBN</v>
      </c>
      <c r="D7429" t="s">
        <v>28</v>
      </c>
      <c r="E7429">
        <v>72.040000000000006</v>
      </c>
      <c r="F7429">
        <v>533</v>
      </c>
      <c r="G7429">
        <v>149</v>
      </c>
      <c r="H7429">
        <v>3</v>
      </c>
      <c r="I7429">
        <v>43</v>
      </c>
      <c r="J7429">
        <v>1632</v>
      </c>
      <c r="K7429">
        <v>1</v>
      </c>
      <c r="L7429">
        <v>15</v>
      </c>
      <c r="M7429">
        <v>529</v>
      </c>
      <c r="N7429" t="s">
        <v>18</v>
      </c>
      <c r="O7429">
        <v>0</v>
      </c>
      <c r="P7429">
        <v>1946</v>
      </c>
    </row>
    <row r="7430" spans="1:16" x14ac:dyDescent="0.25">
      <c r="A7430" t="s">
        <v>11150</v>
      </c>
      <c r="B7430">
        <v>582</v>
      </c>
      <c r="C7430" s="3" t="str">
        <f>HYPERLINK("http://www.uniprot.org/uniprot/I3S1V1","tr|I3S1V1|I3S1V1_MEDTR")</f>
        <v>tr|I3S1V1|I3S1V1_MEDTR</v>
      </c>
      <c r="D7430" t="s">
        <v>22</v>
      </c>
      <c r="E7430">
        <v>86.24</v>
      </c>
      <c r="F7430">
        <v>189</v>
      </c>
      <c r="G7430">
        <v>26</v>
      </c>
      <c r="H7430">
        <v>0</v>
      </c>
      <c r="I7430">
        <v>1</v>
      </c>
      <c r="J7430">
        <v>567</v>
      </c>
      <c r="K7430">
        <v>1</v>
      </c>
      <c r="L7430">
        <v>1</v>
      </c>
      <c r="M7430">
        <v>188</v>
      </c>
      <c r="N7430" t="s">
        <v>18</v>
      </c>
      <c r="O7430" s="1">
        <v>6.7235499999999999E-95</v>
      </c>
      <c r="P7430">
        <v>901</v>
      </c>
    </row>
    <row r="7431" spans="1:16" x14ac:dyDescent="0.25">
      <c r="A7431" t="s">
        <v>11151</v>
      </c>
      <c r="B7431">
        <v>438</v>
      </c>
      <c r="C7431" s="3" t="str">
        <f>HYPERLINK("http://www.uniprot.org/uniprot/K7MDR9","tr|K7MDR9|K7MDR9_SOYBN")</f>
        <v>tr|K7MDR9|K7MDR9_SOYBN</v>
      </c>
      <c r="D7431" t="s">
        <v>28</v>
      </c>
      <c r="E7431">
        <v>65.03</v>
      </c>
      <c r="F7431">
        <v>143</v>
      </c>
      <c r="G7431">
        <v>50</v>
      </c>
      <c r="H7431">
        <v>3</v>
      </c>
      <c r="I7431">
        <v>1</v>
      </c>
      <c r="J7431">
        <v>420</v>
      </c>
      <c r="K7431">
        <v>1</v>
      </c>
      <c r="L7431">
        <v>1</v>
      </c>
      <c r="M7431">
        <v>133</v>
      </c>
      <c r="N7431" t="s">
        <v>18</v>
      </c>
      <c r="O7431" s="1">
        <v>8.4366499999999994E-37</v>
      </c>
      <c r="P7431">
        <v>399</v>
      </c>
    </row>
    <row r="7432" spans="1:16" x14ac:dyDescent="0.25">
      <c r="A7432" t="s">
        <v>11152</v>
      </c>
      <c r="B7432">
        <v>921</v>
      </c>
      <c r="C7432" s="3" t="str">
        <f>HYPERLINK("http://www.uniprot.org/uniprot/G7K0M6","tr|G7K0M6|G7K0M6_MEDTR")</f>
        <v>tr|G7K0M6|G7K0M6_MEDTR</v>
      </c>
      <c r="D7432" t="s">
        <v>11051</v>
      </c>
      <c r="E7432">
        <v>51.33</v>
      </c>
      <c r="F7432">
        <v>263</v>
      </c>
      <c r="G7432">
        <v>128</v>
      </c>
      <c r="H7432">
        <v>4</v>
      </c>
      <c r="I7432">
        <v>1</v>
      </c>
      <c r="J7432">
        <v>777</v>
      </c>
      <c r="K7432">
        <v>1</v>
      </c>
      <c r="L7432">
        <v>27</v>
      </c>
      <c r="M7432">
        <v>270</v>
      </c>
      <c r="N7432" t="s">
        <v>18</v>
      </c>
      <c r="O7432" s="1">
        <v>1.0833399999999999E-54</v>
      </c>
      <c r="P7432">
        <v>558</v>
      </c>
    </row>
    <row r="7433" spans="1:16" x14ac:dyDescent="0.25">
      <c r="A7433" t="s">
        <v>11153</v>
      </c>
      <c r="B7433">
        <v>1719</v>
      </c>
      <c r="C7433" s="3" t="str">
        <f>HYPERLINK("http://www.uniprot.org/uniprot/I1J698","tr|I1J698|I1J698_SOYBN")</f>
        <v>tr|I1J698|I1J698_SOYBN</v>
      </c>
      <c r="D7433" t="s">
        <v>71</v>
      </c>
      <c r="E7433">
        <v>80.540000000000006</v>
      </c>
      <c r="F7433">
        <v>622</v>
      </c>
      <c r="G7433">
        <v>121</v>
      </c>
      <c r="H7433">
        <v>50</v>
      </c>
      <c r="I7433">
        <v>1</v>
      </c>
      <c r="J7433">
        <v>1716</v>
      </c>
      <c r="K7433">
        <v>1</v>
      </c>
      <c r="L7433">
        <v>1</v>
      </c>
      <c r="M7433">
        <v>621</v>
      </c>
      <c r="N7433" t="s">
        <v>18</v>
      </c>
      <c r="O7433">
        <v>0</v>
      </c>
      <c r="P7433">
        <v>2523</v>
      </c>
    </row>
    <row r="7434" spans="1:16" x14ac:dyDescent="0.25">
      <c r="A7434" t="s">
        <v>11154</v>
      </c>
      <c r="B7434">
        <v>2640</v>
      </c>
      <c r="C7434" s="3" t="str">
        <f>HYPERLINK("http://www.uniprot.org/uniprot/I1JBP4","tr|I1JBP4|I1JBP4_SOYBN")</f>
        <v>tr|I1JBP4|I1JBP4_SOYBN</v>
      </c>
      <c r="D7434" t="s">
        <v>71</v>
      </c>
      <c r="E7434">
        <v>71.489999999999995</v>
      </c>
      <c r="F7434">
        <v>884</v>
      </c>
      <c r="G7434">
        <v>252</v>
      </c>
      <c r="H7434">
        <v>8</v>
      </c>
      <c r="I7434">
        <v>7</v>
      </c>
      <c r="J7434">
        <v>2634</v>
      </c>
      <c r="K7434">
        <v>1</v>
      </c>
      <c r="L7434">
        <v>54</v>
      </c>
      <c r="M7434">
        <v>896</v>
      </c>
      <c r="N7434" t="s">
        <v>18</v>
      </c>
      <c r="O7434">
        <v>0</v>
      </c>
      <c r="P7434">
        <v>3291</v>
      </c>
    </row>
    <row r="7435" spans="1:16" x14ac:dyDescent="0.25">
      <c r="A7435" t="s">
        <v>11155</v>
      </c>
      <c r="B7435">
        <v>1326</v>
      </c>
      <c r="C7435" s="3" t="str">
        <f>HYPERLINK("http://www.uniprot.org/uniprot/G7L5V3","tr|G7L5V3|G7L5V3_MEDTR")</f>
        <v>tr|G7L5V3|G7L5V3_MEDTR</v>
      </c>
      <c r="D7435" t="s">
        <v>11156</v>
      </c>
      <c r="E7435">
        <v>65.69</v>
      </c>
      <c r="F7435">
        <v>446</v>
      </c>
      <c r="G7435">
        <v>153</v>
      </c>
      <c r="H7435">
        <v>5</v>
      </c>
      <c r="I7435">
        <v>1</v>
      </c>
      <c r="J7435">
        <v>1323</v>
      </c>
      <c r="K7435">
        <v>1</v>
      </c>
      <c r="L7435">
        <v>1</v>
      </c>
      <c r="M7435">
        <v>444</v>
      </c>
      <c r="N7435" t="s">
        <v>18</v>
      </c>
      <c r="O7435" s="1">
        <v>1.3774E-153</v>
      </c>
      <c r="P7435">
        <v>1413</v>
      </c>
    </row>
    <row r="7436" spans="1:16" x14ac:dyDescent="0.25">
      <c r="A7436" t="s">
        <v>11157</v>
      </c>
      <c r="B7436">
        <v>1245</v>
      </c>
      <c r="C7436" s="3" t="str">
        <f>HYPERLINK("http://www.uniprot.org/uniprot/G7KTS4","tr|G7KTS4|G7KTS4_MEDTR")</f>
        <v>tr|G7KTS4|G7KTS4_MEDTR</v>
      </c>
      <c r="D7436" t="s">
        <v>11158</v>
      </c>
      <c r="E7436">
        <v>80.430000000000007</v>
      </c>
      <c r="F7436">
        <v>414</v>
      </c>
      <c r="G7436">
        <v>81</v>
      </c>
      <c r="H7436">
        <v>3</v>
      </c>
      <c r="I7436">
        <v>1</v>
      </c>
      <c r="J7436">
        <v>1233</v>
      </c>
      <c r="K7436">
        <v>1</v>
      </c>
      <c r="L7436">
        <v>42</v>
      </c>
      <c r="M7436">
        <v>450</v>
      </c>
      <c r="N7436" t="s">
        <v>18</v>
      </c>
      <c r="O7436">
        <v>0</v>
      </c>
      <c r="P7436">
        <v>1702</v>
      </c>
    </row>
    <row r="7437" spans="1:16" x14ac:dyDescent="0.25">
      <c r="A7437" t="s">
        <v>11159</v>
      </c>
      <c r="B7437">
        <v>1752</v>
      </c>
      <c r="C7437" s="3" t="str">
        <f>HYPERLINK("http://www.uniprot.org/uniprot/G7I8R5","tr|G7I8R5|G7I8R5_MEDTR")</f>
        <v>tr|G7I8R5|G7I8R5_MEDTR</v>
      </c>
      <c r="D7437" t="s">
        <v>11160</v>
      </c>
      <c r="E7437">
        <v>76.19</v>
      </c>
      <c r="F7437">
        <v>584</v>
      </c>
      <c r="G7437">
        <v>139</v>
      </c>
      <c r="H7437">
        <v>1</v>
      </c>
      <c r="I7437">
        <v>1</v>
      </c>
      <c r="J7437">
        <v>1749</v>
      </c>
      <c r="K7437">
        <v>1</v>
      </c>
      <c r="L7437">
        <v>1</v>
      </c>
      <c r="M7437">
        <v>583</v>
      </c>
      <c r="N7437" t="s">
        <v>18</v>
      </c>
      <c r="O7437">
        <v>0</v>
      </c>
      <c r="P7437">
        <v>2419</v>
      </c>
    </row>
    <row r="7438" spans="1:16" x14ac:dyDescent="0.25">
      <c r="A7438" t="s">
        <v>11161</v>
      </c>
      <c r="B7438">
        <v>774</v>
      </c>
      <c r="C7438" s="3" t="str">
        <f>HYPERLINK("http://www.uniprot.org/uniprot/I1JP73","tr|I1JP73|I1JP73_SOYBN")</f>
        <v>tr|I1JP73|I1JP73_SOYBN</v>
      </c>
      <c r="D7438" t="s">
        <v>71</v>
      </c>
      <c r="E7438">
        <v>38.56</v>
      </c>
      <c r="F7438">
        <v>153</v>
      </c>
      <c r="G7438">
        <v>94</v>
      </c>
      <c r="H7438">
        <v>3</v>
      </c>
      <c r="I7438">
        <v>7</v>
      </c>
      <c r="J7438">
        <v>456</v>
      </c>
      <c r="K7438">
        <v>1</v>
      </c>
      <c r="L7438">
        <v>67</v>
      </c>
      <c r="M7438">
        <v>213</v>
      </c>
      <c r="N7438" t="s">
        <v>18</v>
      </c>
      <c r="O7438" s="1">
        <v>3.9621999999999999E-14</v>
      </c>
      <c r="P7438">
        <v>207</v>
      </c>
    </row>
    <row r="7439" spans="1:16" x14ac:dyDescent="0.25">
      <c r="A7439" t="s">
        <v>11162</v>
      </c>
      <c r="B7439">
        <v>489</v>
      </c>
      <c r="C7439" s="3" t="str">
        <f>HYPERLINK("http://www.uniprot.org/uniprot/I1LW80","tr|I1LW80|I1LW80_SOYBN")</f>
        <v>tr|I1LW80|I1LW80_SOYBN</v>
      </c>
      <c r="D7439" t="s">
        <v>28</v>
      </c>
      <c r="E7439">
        <v>70.25</v>
      </c>
      <c r="F7439">
        <v>158</v>
      </c>
      <c r="G7439">
        <v>47</v>
      </c>
      <c r="H7439">
        <v>0</v>
      </c>
      <c r="I7439">
        <v>13</v>
      </c>
      <c r="J7439">
        <v>486</v>
      </c>
      <c r="K7439">
        <v>1</v>
      </c>
      <c r="L7439">
        <v>4</v>
      </c>
      <c r="M7439">
        <v>158</v>
      </c>
      <c r="N7439" t="s">
        <v>18</v>
      </c>
      <c r="O7439" s="1">
        <v>3.5608700000000001E-56</v>
      </c>
      <c r="P7439">
        <v>566</v>
      </c>
    </row>
    <row r="7440" spans="1:16" x14ac:dyDescent="0.25">
      <c r="A7440" t="s">
        <v>11163</v>
      </c>
      <c r="B7440">
        <v>1320</v>
      </c>
      <c r="C7440" s="3" t="str">
        <f>HYPERLINK("http://www.uniprot.org/uniprot/K7K8Z3","tr|K7K8Z3|K7K8Z3_SOYBN")</f>
        <v>tr|K7K8Z3|K7K8Z3_SOYBN</v>
      </c>
      <c r="D7440" t="s">
        <v>28</v>
      </c>
      <c r="E7440">
        <v>66.38</v>
      </c>
      <c r="F7440">
        <v>479</v>
      </c>
      <c r="G7440">
        <v>161</v>
      </c>
      <c r="H7440">
        <v>40</v>
      </c>
      <c r="I7440">
        <v>1</v>
      </c>
      <c r="J7440">
        <v>1317</v>
      </c>
      <c r="K7440">
        <v>1</v>
      </c>
      <c r="L7440">
        <v>2</v>
      </c>
      <c r="M7440">
        <v>479</v>
      </c>
      <c r="N7440" t="s">
        <v>18</v>
      </c>
      <c r="O7440" s="1">
        <v>6.7578900000000005E-169</v>
      </c>
      <c r="P7440">
        <v>1545</v>
      </c>
    </row>
    <row r="7441" spans="1:16" x14ac:dyDescent="0.25">
      <c r="A7441" t="s">
        <v>11164</v>
      </c>
      <c r="B7441">
        <v>1710</v>
      </c>
      <c r="C7441" s="3" t="str">
        <f>HYPERLINK("http://www.uniprot.org/uniprot/K7KLP0","tr|K7KLP0|K7KLP0_SOYBN")</f>
        <v>tr|K7KLP0|K7KLP0_SOYBN</v>
      </c>
      <c r="D7441" t="s">
        <v>28</v>
      </c>
      <c r="E7441">
        <v>43.47</v>
      </c>
      <c r="F7441">
        <v>582</v>
      </c>
      <c r="G7441">
        <v>329</v>
      </c>
      <c r="H7441">
        <v>24</v>
      </c>
      <c r="I7441">
        <v>1</v>
      </c>
      <c r="J7441">
        <v>1674</v>
      </c>
      <c r="K7441">
        <v>1</v>
      </c>
      <c r="L7441">
        <v>1</v>
      </c>
      <c r="M7441">
        <v>481</v>
      </c>
      <c r="N7441" t="s">
        <v>18</v>
      </c>
      <c r="O7441" s="1">
        <v>8.2924500000000002E-104</v>
      </c>
      <c r="P7441">
        <v>985</v>
      </c>
    </row>
    <row r="7442" spans="1:16" x14ac:dyDescent="0.25">
      <c r="A7442" t="s">
        <v>11165</v>
      </c>
      <c r="B7442">
        <v>1416</v>
      </c>
      <c r="C7442" s="3" t="str">
        <f>HYPERLINK("http://www.uniprot.org/uniprot/G7JBZ7","tr|G7JBZ7|G7JBZ7_MEDTR")</f>
        <v>tr|G7JBZ7|G7JBZ7_MEDTR</v>
      </c>
      <c r="D7442" t="s">
        <v>11166</v>
      </c>
      <c r="E7442">
        <v>76.14</v>
      </c>
      <c r="F7442">
        <v>457</v>
      </c>
      <c r="G7442">
        <v>109</v>
      </c>
      <c r="H7442">
        <v>0</v>
      </c>
      <c r="I7442">
        <v>1</v>
      </c>
      <c r="J7442">
        <v>1371</v>
      </c>
      <c r="K7442">
        <v>1</v>
      </c>
      <c r="L7442">
        <v>1</v>
      </c>
      <c r="M7442">
        <v>456</v>
      </c>
      <c r="N7442" t="s">
        <v>18</v>
      </c>
      <c r="O7442">
        <v>0</v>
      </c>
      <c r="P7442">
        <v>1776</v>
      </c>
    </row>
    <row r="7443" spans="1:16" x14ac:dyDescent="0.25">
      <c r="A7443" t="s">
        <v>11167</v>
      </c>
      <c r="B7443">
        <v>1707</v>
      </c>
      <c r="C7443" s="3" t="str">
        <f>HYPERLINK("http://www.uniprot.org/uniprot/K7KRQ4","tr|K7KRQ4|K7KRQ4_SOYBN")</f>
        <v>tr|K7KRQ4|K7KRQ4_SOYBN</v>
      </c>
      <c r="D7443" t="s">
        <v>28</v>
      </c>
      <c r="E7443">
        <v>69.72</v>
      </c>
      <c r="F7443">
        <v>644</v>
      </c>
      <c r="G7443">
        <v>195</v>
      </c>
      <c r="H7443">
        <v>76</v>
      </c>
      <c r="I7443">
        <v>1</v>
      </c>
      <c r="J7443">
        <v>1704</v>
      </c>
      <c r="K7443">
        <v>1</v>
      </c>
      <c r="L7443">
        <v>1</v>
      </c>
      <c r="M7443">
        <v>643</v>
      </c>
      <c r="N7443" t="s">
        <v>18</v>
      </c>
      <c r="O7443">
        <v>0</v>
      </c>
      <c r="P7443">
        <v>2275</v>
      </c>
    </row>
    <row r="7444" spans="1:16" x14ac:dyDescent="0.25">
      <c r="A7444" t="s">
        <v>11168</v>
      </c>
      <c r="B7444">
        <v>2448</v>
      </c>
      <c r="C7444" s="3" t="str">
        <f>HYPERLINK("http://www.uniprot.org/uniprot/I1LW58","tr|I1LW58|I1LW58_SOYBN")</f>
        <v>tr|I1LW58|I1LW58_SOYBN</v>
      </c>
      <c r="D7444" t="s">
        <v>71</v>
      </c>
      <c r="E7444">
        <v>77.239999999999995</v>
      </c>
      <c r="F7444">
        <v>813</v>
      </c>
      <c r="G7444">
        <v>185</v>
      </c>
      <c r="H7444">
        <v>0</v>
      </c>
      <c r="I7444">
        <v>1</v>
      </c>
      <c r="J7444">
        <v>2439</v>
      </c>
      <c r="K7444">
        <v>1</v>
      </c>
      <c r="L7444">
        <v>1</v>
      </c>
      <c r="M7444">
        <v>811</v>
      </c>
      <c r="N7444" t="s">
        <v>18</v>
      </c>
      <c r="O7444">
        <v>0</v>
      </c>
      <c r="P7444">
        <v>3260</v>
      </c>
    </row>
    <row r="7445" spans="1:16" x14ac:dyDescent="0.25">
      <c r="A7445" t="s">
        <v>11169</v>
      </c>
      <c r="B7445">
        <v>1077</v>
      </c>
      <c r="C7445" s="3" t="str">
        <f>HYPERLINK("http://www.uniprot.org/uniprot/I3T1B1","tr|I3T1B1|I3T1B1_MEDTR")</f>
        <v>tr|I3T1B1|I3T1B1_MEDTR</v>
      </c>
      <c r="D7445" t="s">
        <v>22</v>
      </c>
      <c r="E7445">
        <v>85.23</v>
      </c>
      <c r="F7445">
        <v>359</v>
      </c>
      <c r="G7445">
        <v>53</v>
      </c>
      <c r="H7445">
        <v>1</v>
      </c>
      <c r="I7445">
        <v>1</v>
      </c>
      <c r="J7445">
        <v>1074</v>
      </c>
      <c r="K7445">
        <v>1</v>
      </c>
      <c r="L7445">
        <v>1</v>
      </c>
      <c r="M7445">
        <v>359</v>
      </c>
      <c r="N7445" t="s">
        <v>18</v>
      </c>
      <c r="O7445" s="1">
        <v>3.6857399999999999E-172</v>
      </c>
      <c r="P7445">
        <v>1572</v>
      </c>
    </row>
    <row r="7446" spans="1:16" x14ac:dyDescent="0.25">
      <c r="A7446" t="s">
        <v>11170</v>
      </c>
      <c r="B7446">
        <v>960</v>
      </c>
      <c r="C7446" s="3" t="str">
        <f>HYPERLINK("http://www.uniprot.org/uniprot/G7JDL9","tr|G7JDL9|G7JDL9_MEDTR")</f>
        <v>tr|G7JDL9|G7JDL9_MEDTR</v>
      </c>
      <c r="D7446" t="s">
        <v>242</v>
      </c>
      <c r="E7446">
        <v>31.36</v>
      </c>
      <c r="F7446">
        <v>271</v>
      </c>
      <c r="G7446">
        <v>186</v>
      </c>
      <c r="H7446">
        <v>0</v>
      </c>
      <c r="I7446">
        <v>124</v>
      </c>
      <c r="J7446">
        <v>936</v>
      </c>
      <c r="K7446">
        <v>1</v>
      </c>
      <c r="L7446">
        <v>31</v>
      </c>
      <c r="M7446">
        <v>272</v>
      </c>
      <c r="N7446" t="s">
        <v>18</v>
      </c>
      <c r="O7446" s="1">
        <v>5.4740900000000001E-28</v>
      </c>
      <c r="P7446">
        <v>328</v>
      </c>
    </row>
    <row r="7447" spans="1:16" x14ac:dyDescent="0.25">
      <c r="A7447" t="s">
        <v>11171</v>
      </c>
      <c r="B7447">
        <v>1407</v>
      </c>
      <c r="C7447" s="3" t="str">
        <f>HYPERLINK("http://www.uniprot.org/uniprot/A2Q2T1","tr|A2Q2T1|A2Q2T1_MEDTR")</f>
        <v>tr|A2Q2T1|A2Q2T1_MEDTR</v>
      </c>
      <c r="D7447" t="s">
        <v>337</v>
      </c>
      <c r="E7447">
        <v>78.989999999999995</v>
      </c>
      <c r="F7447">
        <v>338</v>
      </c>
      <c r="G7447">
        <v>71</v>
      </c>
      <c r="H7447">
        <v>19</v>
      </c>
      <c r="I7447">
        <v>412</v>
      </c>
      <c r="J7447">
        <v>1368</v>
      </c>
      <c r="K7447">
        <v>1</v>
      </c>
      <c r="L7447">
        <v>140</v>
      </c>
      <c r="M7447">
        <v>477</v>
      </c>
      <c r="N7447" t="s">
        <v>18</v>
      </c>
      <c r="O7447" s="1">
        <v>1.78114E-146</v>
      </c>
      <c r="P7447">
        <v>1352</v>
      </c>
    </row>
    <row r="7448" spans="1:16" x14ac:dyDescent="0.25">
      <c r="A7448" t="s">
        <v>11172</v>
      </c>
      <c r="B7448">
        <v>657</v>
      </c>
      <c r="C7448" s="3" t="str">
        <f>HYPERLINK("http://www.uniprot.org/uniprot/G7JNT1","tr|G7JNT1|G7JNT1_MEDTR")</f>
        <v>tr|G7JNT1|G7JNT1_MEDTR</v>
      </c>
      <c r="D7448" t="s">
        <v>11173</v>
      </c>
      <c r="E7448">
        <v>84.26</v>
      </c>
      <c r="F7448">
        <v>197</v>
      </c>
      <c r="G7448">
        <v>31</v>
      </c>
      <c r="H7448">
        <v>0</v>
      </c>
      <c r="I7448">
        <v>1</v>
      </c>
      <c r="J7448">
        <v>591</v>
      </c>
      <c r="K7448">
        <v>1</v>
      </c>
      <c r="L7448">
        <v>1</v>
      </c>
      <c r="M7448">
        <v>193</v>
      </c>
      <c r="N7448" t="s">
        <v>18</v>
      </c>
      <c r="O7448" s="1">
        <v>1.91534E-84</v>
      </c>
      <c r="P7448">
        <v>812</v>
      </c>
    </row>
    <row r="7449" spans="1:16" x14ac:dyDescent="0.25">
      <c r="A7449" t="s">
        <v>11174</v>
      </c>
      <c r="B7449">
        <v>615</v>
      </c>
      <c r="C7449" s="3" t="str">
        <f>HYPERLINK("http://www.uniprot.org/uniprot/G7IVU9","tr|G7IVU9|G7IVU9_MEDTR")</f>
        <v>tr|G7IVU9|G7IVU9_MEDTR</v>
      </c>
      <c r="D7449" t="s">
        <v>11175</v>
      </c>
      <c r="E7449">
        <v>73.23</v>
      </c>
      <c r="F7449">
        <v>198</v>
      </c>
      <c r="G7449">
        <v>53</v>
      </c>
      <c r="H7449">
        <v>2</v>
      </c>
      <c r="I7449">
        <v>25</v>
      </c>
      <c r="J7449">
        <v>612</v>
      </c>
      <c r="K7449">
        <v>1</v>
      </c>
      <c r="L7449">
        <v>7</v>
      </c>
      <c r="M7449">
        <v>203</v>
      </c>
      <c r="N7449" t="s">
        <v>18</v>
      </c>
      <c r="O7449" s="1">
        <v>3.8388799999999998E-78</v>
      </c>
      <c r="P7449">
        <v>757</v>
      </c>
    </row>
    <row r="7450" spans="1:16" x14ac:dyDescent="0.25">
      <c r="A7450" t="s">
        <v>11176</v>
      </c>
      <c r="B7450">
        <v>900</v>
      </c>
      <c r="C7450" s="3" t="str">
        <f>HYPERLINK("http://www.uniprot.org/uniprot/G7KDR3","tr|G7KDR3|G7KDR3_MEDTR")</f>
        <v>tr|G7KDR3|G7KDR3_MEDTR</v>
      </c>
      <c r="D7450" t="s">
        <v>11177</v>
      </c>
      <c r="E7450">
        <v>91.63</v>
      </c>
      <c r="F7450">
        <v>299</v>
      </c>
      <c r="G7450">
        <v>25</v>
      </c>
      <c r="H7450">
        <v>0</v>
      </c>
      <c r="I7450">
        <v>1</v>
      </c>
      <c r="J7450">
        <v>897</v>
      </c>
      <c r="K7450">
        <v>1</v>
      </c>
      <c r="L7450">
        <v>1</v>
      </c>
      <c r="M7450">
        <v>298</v>
      </c>
      <c r="N7450" t="s">
        <v>18</v>
      </c>
      <c r="O7450" s="1">
        <v>9.5288700000000006E-157</v>
      </c>
      <c r="P7450">
        <v>1438</v>
      </c>
    </row>
    <row r="7451" spans="1:16" x14ac:dyDescent="0.25">
      <c r="A7451" t="s">
        <v>11178</v>
      </c>
      <c r="B7451">
        <v>510</v>
      </c>
      <c r="C7451" s="3" t="str">
        <f>HYPERLINK("http://www.uniprot.org/uniprot/G7IBE1","tr|G7IBE1|G7IBE1_MEDTR")</f>
        <v>tr|G7IBE1|G7IBE1_MEDTR</v>
      </c>
      <c r="D7451" t="s">
        <v>11179</v>
      </c>
      <c r="E7451">
        <v>88.55</v>
      </c>
      <c r="F7451">
        <v>166</v>
      </c>
      <c r="G7451">
        <v>19</v>
      </c>
      <c r="H7451">
        <v>0</v>
      </c>
      <c r="I7451">
        <v>1</v>
      </c>
      <c r="J7451">
        <v>498</v>
      </c>
      <c r="K7451">
        <v>1</v>
      </c>
      <c r="L7451">
        <v>35</v>
      </c>
      <c r="M7451">
        <v>200</v>
      </c>
      <c r="N7451" t="s">
        <v>18</v>
      </c>
      <c r="O7451" s="1">
        <v>1.05266E-79</v>
      </c>
      <c r="P7451">
        <v>769</v>
      </c>
    </row>
    <row r="7452" spans="1:16" x14ac:dyDescent="0.25">
      <c r="A7452" t="s">
        <v>11180</v>
      </c>
      <c r="B7452">
        <v>684</v>
      </c>
      <c r="C7452" s="3" t="str">
        <f>HYPERLINK("http://www.uniprot.org/uniprot/G7J259","tr|G7J259|G7J259_MEDTR")</f>
        <v>tr|G7J259|G7J259_MEDTR</v>
      </c>
      <c r="D7452" t="s">
        <v>7748</v>
      </c>
      <c r="E7452">
        <v>65.48</v>
      </c>
      <c r="F7452">
        <v>226</v>
      </c>
      <c r="G7452">
        <v>78</v>
      </c>
      <c r="H7452">
        <v>26</v>
      </c>
      <c r="I7452">
        <v>1</v>
      </c>
      <c r="J7452">
        <v>600</v>
      </c>
      <c r="K7452">
        <v>1</v>
      </c>
      <c r="L7452">
        <v>1</v>
      </c>
      <c r="M7452">
        <v>226</v>
      </c>
      <c r="N7452" t="s">
        <v>18</v>
      </c>
      <c r="O7452" s="1">
        <v>5.1017900000000001E-70</v>
      </c>
      <c r="P7452">
        <v>688</v>
      </c>
    </row>
    <row r="7453" spans="1:16" x14ac:dyDescent="0.25">
      <c r="A7453" t="s">
        <v>11181</v>
      </c>
      <c r="B7453">
        <v>429</v>
      </c>
      <c r="C7453" s="3" t="str">
        <f>HYPERLINK("http://www.uniprot.org/uniprot/G7LGF0","tr|G7LGF0|G7LGF0_MEDTR")</f>
        <v>tr|G7LGF0|G7LGF0_MEDTR</v>
      </c>
      <c r="D7453" t="s">
        <v>11182</v>
      </c>
      <c r="E7453">
        <v>56.15</v>
      </c>
      <c r="F7453">
        <v>130</v>
      </c>
      <c r="G7453">
        <v>57</v>
      </c>
      <c r="H7453">
        <v>4</v>
      </c>
      <c r="I7453">
        <v>1</v>
      </c>
      <c r="J7453">
        <v>378</v>
      </c>
      <c r="K7453">
        <v>1</v>
      </c>
      <c r="L7453">
        <v>1</v>
      </c>
      <c r="M7453">
        <v>129</v>
      </c>
      <c r="N7453" t="s">
        <v>18</v>
      </c>
      <c r="O7453" s="1">
        <v>1.7893800000000001E-31</v>
      </c>
      <c r="P7453">
        <v>353</v>
      </c>
    </row>
    <row r="7454" spans="1:16" x14ac:dyDescent="0.25">
      <c r="A7454" t="s">
        <v>11183</v>
      </c>
      <c r="B7454">
        <v>744</v>
      </c>
      <c r="C7454" s="3" t="str">
        <f>HYPERLINK("http://www.uniprot.org/uniprot/K7MNX2","tr|K7MNX2|K7MNX2_SOYBN")</f>
        <v>tr|K7MNX2|K7MNX2_SOYBN</v>
      </c>
      <c r="D7454" t="s">
        <v>28</v>
      </c>
      <c r="E7454">
        <v>27.92</v>
      </c>
      <c r="F7454">
        <v>111</v>
      </c>
      <c r="G7454">
        <v>80</v>
      </c>
      <c r="H7454">
        <v>2</v>
      </c>
      <c r="I7454">
        <v>1</v>
      </c>
      <c r="J7454">
        <v>327</v>
      </c>
      <c r="K7454">
        <v>1</v>
      </c>
      <c r="L7454">
        <v>404</v>
      </c>
      <c r="M7454">
        <v>514</v>
      </c>
      <c r="N7454" t="s">
        <v>18</v>
      </c>
      <c r="O7454" s="1">
        <v>4.1425400000000003E-10</v>
      </c>
      <c r="P7454">
        <v>172</v>
      </c>
    </row>
    <row r="7455" spans="1:16" x14ac:dyDescent="0.25">
      <c r="A7455" t="s">
        <v>11184</v>
      </c>
      <c r="B7455">
        <v>1110</v>
      </c>
      <c r="C7455" s="3" t="str">
        <f>HYPERLINK("http://www.uniprot.org/uniprot/G7IP26","tr|G7IP26|G7IP26_MEDTR")</f>
        <v>tr|G7IP26|G7IP26_MEDTR</v>
      </c>
      <c r="D7455" t="s">
        <v>11185</v>
      </c>
      <c r="E7455">
        <v>88.64</v>
      </c>
      <c r="F7455">
        <v>370</v>
      </c>
      <c r="G7455">
        <v>42</v>
      </c>
      <c r="H7455">
        <v>1</v>
      </c>
      <c r="I7455">
        <v>1</v>
      </c>
      <c r="J7455">
        <v>1107</v>
      </c>
      <c r="K7455">
        <v>1</v>
      </c>
      <c r="L7455">
        <v>1</v>
      </c>
      <c r="M7455">
        <v>370</v>
      </c>
      <c r="N7455" t="s">
        <v>18</v>
      </c>
      <c r="O7455">
        <v>0</v>
      </c>
      <c r="P7455">
        <v>1729</v>
      </c>
    </row>
    <row r="7456" spans="1:16" x14ac:dyDescent="0.25">
      <c r="A7456" t="s">
        <v>11186</v>
      </c>
      <c r="B7456">
        <v>2283</v>
      </c>
      <c r="C7456" s="3" t="str">
        <f>HYPERLINK("http://www.uniprot.org/uniprot/G7IHD4","tr|G7IHD4|G7IHD4_MEDTR")</f>
        <v>tr|G7IHD4|G7IHD4_MEDTR</v>
      </c>
      <c r="D7456" t="s">
        <v>11187</v>
      </c>
      <c r="E7456">
        <v>88.96</v>
      </c>
      <c r="F7456">
        <v>761</v>
      </c>
      <c r="G7456">
        <v>84</v>
      </c>
      <c r="H7456">
        <v>1</v>
      </c>
      <c r="I7456">
        <v>1</v>
      </c>
      <c r="J7456">
        <v>2280</v>
      </c>
      <c r="K7456">
        <v>1</v>
      </c>
      <c r="L7456">
        <v>1</v>
      </c>
      <c r="M7456">
        <v>761</v>
      </c>
      <c r="N7456" t="s">
        <v>18</v>
      </c>
      <c r="O7456">
        <v>0</v>
      </c>
      <c r="P7456">
        <v>3418</v>
      </c>
    </row>
    <row r="7457" spans="1:16" x14ac:dyDescent="0.25">
      <c r="A7457" t="s">
        <v>11188</v>
      </c>
      <c r="B7457">
        <v>1929</v>
      </c>
      <c r="C7457" s="3" t="str">
        <f>HYPERLINK("http://www.uniprot.org/uniprot/K7M206","tr|K7M206|K7M206_SOYBN")</f>
        <v>tr|K7M206|K7M206_SOYBN</v>
      </c>
      <c r="D7457" t="s">
        <v>28</v>
      </c>
      <c r="E7457">
        <v>73.67</v>
      </c>
      <c r="F7457">
        <v>642</v>
      </c>
      <c r="G7457">
        <v>169</v>
      </c>
      <c r="H7457">
        <v>0</v>
      </c>
      <c r="I7457">
        <v>1</v>
      </c>
      <c r="J7457">
        <v>1926</v>
      </c>
      <c r="K7457">
        <v>1</v>
      </c>
      <c r="L7457">
        <v>67</v>
      </c>
      <c r="M7457">
        <v>706</v>
      </c>
      <c r="N7457" t="s">
        <v>18</v>
      </c>
      <c r="O7457">
        <v>0</v>
      </c>
      <c r="P7457">
        <v>2531</v>
      </c>
    </row>
    <row r="7458" spans="1:16" x14ac:dyDescent="0.25">
      <c r="A7458" t="s">
        <v>11189</v>
      </c>
      <c r="B7458">
        <v>1161</v>
      </c>
      <c r="C7458" s="3" t="str">
        <f>HYPERLINK("http://www.uniprot.org/uniprot/G7K7R3","tr|G7K7R3|G7K7R3_MEDTR")</f>
        <v>tr|G7K7R3|G7K7R3_MEDTR</v>
      </c>
      <c r="D7458" t="s">
        <v>11190</v>
      </c>
      <c r="E7458">
        <v>78.86</v>
      </c>
      <c r="F7458">
        <v>407</v>
      </c>
      <c r="G7458">
        <v>86</v>
      </c>
      <c r="H7458">
        <v>21</v>
      </c>
      <c r="I7458">
        <v>1</v>
      </c>
      <c r="J7458">
        <v>1158</v>
      </c>
      <c r="K7458">
        <v>1</v>
      </c>
      <c r="L7458">
        <v>1</v>
      </c>
      <c r="M7458">
        <v>407</v>
      </c>
      <c r="N7458" t="s">
        <v>18</v>
      </c>
      <c r="O7458" s="1">
        <v>1.06107E-175</v>
      </c>
      <c r="P7458">
        <v>1603</v>
      </c>
    </row>
    <row r="7459" spans="1:16" x14ac:dyDescent="0.25">
      <c r="A7459" t="s">
        <v>11191</v>
      </c>
      <c r="B7459">
        <v>261</v>
      </c>
      <c r="C7459" s="3" t="str">
        <f>HYPERLINK("http://www.uniprot.org/uniprot/B8AQR3","tr|B8AQR3|B8AQR3_ORYSI")</f>
        <v>tr|B8AQR3|B8AQR3_ORYSI</v>
      </c>
      <c r="D7459" t="s">
        <v>11192</v>
      </c>
      <c r="E7459">
        <v>80</v>
      </c>
      <c r="F7459">
        <v>85</v>
      </c>
      <c r="G7459">
        <v>17</v>
      </c>
      <c r="H7459">
        <v>0</v>
      </c>
      <c r="I7459">
        <v>1</v>
      </c>
      <c r="J7459">
        <v>255</v>
      </c>
      <c r="K7459">
        <v>1</v>
      </c>
      <c r="L7459">
        <v>223</v>
      </c>
      <c r="M7459">
        <v>307</v>
      </c>
      <c r="N7459" t="s">
        <v>18</v>
      </c>
      <c r="O7459" s="1">
        <v>1.15745E-30</v>
      </c>
      <c r="P7459">
        <v>346</v>
      </c>
    </row>
    <row r="7460" spans="1:16" x14ac:dyDescent="0.25">
      <c r="A7460" t="s">
        <v>11193</v>
      </c>
      <c r="B7460">
        <v>2457</v>
      </c>
      <c r="C7460" s="3" t="str">
        <f>HYPERLINK("http://www.uniprot.org/uniprot/A2Q4K2","tr|A2Q4K2|A2Q4K2_MEDTR")</f>
        <v>tr|A2Q4K2|A2Q4K2_MEDTR</v>
      </c>
      <c r="D7460" t="s">
        <v>11194</v>
      </c>
      <c r="E7460">
        <v>80.23</v>
      </c>
      <c r="F7460">
        <v>850</v>
      </c>
      <c r="G7460">
        <v>168</v>
      </c>
      <c r="H7460">
        <v>32</v>
      </c>
      <c r="I7460">
        <v>1</v>
      </c>
      <c r="J7460">
        <v>2454</v>
      </c>
      <c r="K7460">
        <v>1</v>
      </c>
      <c r="L7460">
        <v>1</v>
      </c>
      <c r="M7460">
        <v>844</v>
      </c>
      <c r="N7460" t="s">
        <v>18</v>
      </c>
      <c r="O7460">
        <v>0</v>
      </c>
      <c r="P7460">
        <v>3383</v>
      </c>
    </row>
    <row r="7461" spans="1:16" x14ac:dyDescent="0.25">
      <c r="A7461" t="s">
        <v>11195</v>
      </c>
      <c r="B7461">
        <v>1356</v>
      </c>
      <c r="C7461" s="3" t="str">
        <f>HYPERLINK("http://www.uniprot.org/uniprot/A2Q2C7","tr|A2Q2C7|A2Q2C7_MEDTR")</f>
        <v>tr|A2Q2C7|A2Q2C7_MEDTR</v>
      </c>
      <c r="D7461" t="s">
        <v>5936</v>
      </c>
      <c r="E7461">
        <v>49.24</v>
      </c>
      <c r="F7461">
        <v>396</v>
      </c>
      <c r="G7461">
        <v>201</v>
      </c>
      <c r="H7461">
        <v>1</v>
      </c>
      <c r="I7461">
        <v>19</v>
      </c>
      <c r="J7461">
        <v>1203</v>
      </c>
      <c r="K7461">
        <v>1</v>
      </c>
      <c r="L7461">
        <v>170</v>
      </c>
      <c r="M7461">
        <v>565</v>
      </c>
      <c r="N7461" t="s">
        <v>18</v>
      </c>
      <c r="O7461" s="1">
        <v>4.96424E-106</v>
      </c>
      <c r="P7461">
        <v>1003</v>
      </c>
    </row>
    <row r="7462" spans="1:16" x14ac:dyDescent="0.25">
      <c r="A7462" t="s">
        <v>11196</v>
      </c>
      <c r="B7462">
        <v>564</v>
      </c>
      <c r="C7462" s="3" t="str">
        <f>HYPERLINK("http://www.uniprot.org/uniprot/I1JQM9","tr|I1JQM9|I1JQM9_SOYBN")</f>
        <v>tr|I1JQM9|I1JQM9_SOYBN</v>
      </c>
      <c r="D7462" t="s">
        <v>28</v>
      </c>
      <c r="E7462">
        <v>96.79</v>
      </c>
      <c r="F7462">
        <v>187</v>
      </c>
      <c r="G7462">
        <v>6</v>
      </c>
      <c r="H7462">
        <v>0</v>
      </c>
      <c r="I7462">
        <v>1</v>
      </c>
      <c r="J7462">
        <v>561</v>
      </c>
      <c r="K7462">
        <v>1</v>
      </c>
      <c r="L7462">
        <v>1</v>
      </c>
      <c r="M7462">
        <v>187</v>
      </c>
      <c r="N7462" t="s">
        <v>18</v>
      </c>
      <c r="O7462" s="1">
        <v>5.8132899999999998E-98</v>
      </c>
      <c r="P7462">
        <v>927</v>
      </c>
    </row>
    <row r="7463" spans="1:16" x14ac:dyDescent="0.25">
      <c r="A7463" t="s">
        <v>11197</v>
      </c>
      <c r="B7463">
        <v>552</v>
      </c>
      <c r="C7463" s="3" t="str">
        <f>HYPERLINK("http://www.uniprot.org/uniprot/I1L8H4","tr|I1L8H4|I1L8H4_SOYBN")</f>
        <v>tr|I1L8H4|I1L8H4_SOYBN</v>
      </c>
      <c r="D7463" t="s">
        <v>71</v>
      </c>
      <c r="E7463">
        <v>56.16</v>
      </c>
      <c r="F7463">
        <v>146</v>
      </c>
      <c r="G7463">
        <v>64</v>
      </c>
      <c r="H7463">
        <v>6</v>
      </c>
      <c r="I7463">
        <v>19</v>
      </c>
      <c r="J7463">
        <v>438</v>
      </c>
      <c r="K7463">
        <v>1</v>
      </c>
      <c r="L7463">
        <v>3</v>
      </c>
      <c r="M7463">
        <v>147</v>
      </c>
      <c r="N7463" t="s">
        <v>18</v>
      </c>
      <c r="O7463" s="1">
        <v>8.0929299999999999E-33</v>
      </c>
      <c r="P7463">
        <v>365</v>
      </c>
    </row>
    <row r="7464" spans="1:16" x14ac:dyDescent="0.25">
      <c r="A7464" t="s">
        <v>11198</v>
      </c>
      <c r="B7464">
        <v>3270</v>
      </c>
      <c r="C7464" s="3" t="str">
        <f>HYPERLINK("http://www.uniprot.org/uniprot/G7I8E6","tr|G7I8E6|G7I8E6_MEDTR")</f>
        <v>tr|G7I8E6|G7I8E6_MEDTR</v>
      </c>
      <c r="D7464" t="s">
        <v>11199</v>
      </c>
      <c r="E7464">
        <v>81.89</v>
      </c>
      <c r="F7464">
        <v>370</v>
      </c>
      <c r="G7464">
        <v>67</v>
      </c>
      <c r="H7464">
        <v>0</v>
      </c>
      <c r="I7464">
        <v>1</v>
      </c>
      <c r="J7464">
        <v>1110</v>
      </c>
      <c r="K7464">
        <v>1</v>
      </c>
      <c r="L7464">
        <v>1</v>
      </c>
      <c r="M7464">
        <v>370</v>
      </c>
      <c r="N7464" t="s">
        <v>18</v>
      </c>
      <c r="O7464" s="1">
        <v>4.9020700000000001E-178</v>
      </c>
      <c r="P7464">
        <v>1628</v>
      </c>
    </row>
    <row r="7465" spans="1:16" x14ac:dyDescent="0.25">
      <c r="A7465" t="s">
        <v>11200</v>
      </c>
      <c r="B7465">
        <v>1971</v>
      </c>
      <c r="C7465" s="3" t="str">
        <f>HYPERLINK("http://www.uniprot.org/uniprot/G7I7C7","tr|G7I7C7|G7I7C7_MEDTR")</f>
        <v>tr|G7I7C7|G7I7C7_MEDTR</v>
      </c>
      <c r="D7465" t="s">
        <v>11201</v>
      </c>
      <c r="E7465">
        <v>91.31</v>
      </c>
      <c r="F7465">
        <v>656</v>
      </c>
      <c r="G7465">
        <v>57</v>
      </c>
      <c r="H7465">
        <v>0</v>
      </c>
      <c r="I7465">
        <v>1</v>
      </c>
      <c r="J7465">
        <v>1968</v>
      </c>
      <c r="K7465">
        <v>1</v>
      </c>
      <c r="L7465">
        <v>2</v>
      </c>
      <c r="M7465">
        <v>654</v>
      </c>
      <c r="N7465" t="s">
        <v>18</v>
      </c>
      <c r="O7465">
        <v>0</v>
      </c>
      <c r="P7465">
        <v>3143</v>
      </c>
    </row>
    <row r="7466" spans="1:16" x14ac:dyDescent="0.25">
      <c r="A7466" t="s">
        <v>11202</v>
      </c>
      <c r="B7466">
        <v>2565</v>
      </c>
      <c r="C7466" s="3" t="str">
        <f>HYPERLINK("http://www.uniprot.org/uniprot/K7KV03","tr|K7KV03|K7KV03_SOYBN")</f>
        <v>tr|K7KV03|K7KV03_SOYBN</v>
      </c>
      <c r="D7466" t="s">
        <v>28</v>
      </c>
      <c r="E7466">
        <v>52.23</v>
      </c>
      <c r="F7466">
        <v>940</v>
      </c>
      <c r="G7466">
        <v>449</v>
      </c>
      <c r="H7466">
        <v>92</v>
      </c>
      <c r="I7466">
        <v>13</v>
      </c>
      <c r="J7466">
        <v>2556</v>
      </c>
      <c r="K7466">
        <v>1</v>
      </c>
      <c r="L7466">
        <v>51</v>
      </c>
      <c r="M7466">
        <v>974</v>
      </c>
      <c r="N7466" t="s">
        <v>18</v>
      </c>
      <c r="O7466">
        <v>0</v>
      </c>
      <c r="P7466">
        <v>2032</v>
      </c>
    </row>
    <row r="7467" spans="1:16" x14ac:dyDescent="0.25">
      <c r="A7467" t="s">
        <v>11203</v>
      </c>
      <c r="B7467">
        <v>1803</v>
      </c>
      <c r="C7467" s="3" t="str">
        <f>HYPERLINK("http://www.uniprot.org/uniprot/G7JBZ6","tr|G7JBZ6|G7JBZ6_MEDTR")</f>
        <v>tr|G7JBZ6|G7JBZ6_MEDTR</v>
      </c>
      <c r="D7467" t="s">
        <v>11204</v>
      </c>
      <c r="E7467">
        <v>81.92</v>
      </c>
      <c r="F7467">
        <v>614</v>
      </c>
      <c r="G7467">
        <v>111</v>
      </c>
      <c r="H7467">
        <v>47</v>
      </c>
      <c r="I7467">
        <v>100</v>
      </c>
      <c r="J7467">
        <v>1800</v>
      </c>
      <c r="K7467">
        <v>1</v>
      </c>
      <c r="L7467">
        <v>2</v>
      </c>
      <c r="M7467">
        <v>613</v>
      </c>
      <c r="N7467" t="s">
        <v>18</v>
      </c>
      <c r="O7467">
        <v>0</v>
      </c>
      <c r="P7467">
        <v>2545</v>
      </c>
    </row>
    <row r="7468" spans="1:16" x14ac:dyDescent="0.25">
      <c r="A7468" t="s">
        <v>11205</v>
      </c>
      <c r="B7468">
        <v>1140</v>
      </c>
      <c r="C7468" s="3" t="str">
        <f>HYPERLINK("http://www.uniprot.org/uniprot/G7J081","tr|G7J081|G7J081_MEDTR")</f>
        <v>tr|G7J081|G7J081_MEDTR</v>
      </c>
      <c r="D7468" t="s">
        <v>11206</v>
      </c>
      <c r="E7468">
        <v>80.099999999999994</v>
      </c>
      <c r="F7468">
        <v>382</v>
      </c>
      <c r="G7468">
        <v>76</v>
      </c>
      <c r="H7468">
        <v>3</v>
      </c>
      <c r="I7468">
        <v>1</v>
      </c>
      <c r="J7468">
        <v>1137</v>
      </c>
      <c r="K7468">
        <v>1</v>
      </c>
      <c r="L7468">
        <v>1</v>
      </c>
      <c r="M7468">
        <v>382</v>
      </c>
      <c r="N7468" t="s">
        <v>18</v>
      </c>
      <c r="O7468" s="1">
        <v>4.19196E-169</v>
      </c>
      <c r="P7468">
        <v>1546</v>
      </c>
    </row>
    <row r="7469" spans="1:16" x14ac:dyDescent="0.25">
      <c r="A7469" t="s">
        <v>11207</v>
      </c>
      <c r="B7469">
        <v>1989</v>
      </c>
      <c r="C7469" s="3" t="str">
        <f>HYPERLINK("http://www.uniprot.org/uniprot/G7L853","tr|G7L853|G7L853_MEDTR")</f>
        <v>tr|G7L853|G7L853_MEDTR</v>
      </c>
      <c r="D7469" t="s">
        <v>11208</v>
      </c>
      <c r="E7469">
        <v>70.55</v>
      </c>
      <c r="F7469">
        <v>720</v>
      </c>
      <c r="G7469">
        <v>212</v>
      </c>
      <c r="H7469">
        <v>58</v>
      </c>
      <c r="I7469">
        <v>1</v>
      </c>
      <c r="J7469">
        <v>1986</v>
      </c>
      <c r="K7469">
        <v>1</v>
      </c>
      <c r="L7469">
        <v>1</v>
      </c>
      <c r="M7469">
        <v>698</v>
      </c>
      <c r="N7469" t="s">
        <v>18</v>
      </c>
      <c r="O7469">
        <v>0</v>
      </c>
      <c r="P7469">
        <v>2498</v>
      </c>
    </row>
    <row r="7470" spans="1:16" x14ac:dyDescent="0.25">
      <c r="A7470" t="s">
        <v>11209</v>
      </c>
      <c r="B7470">
        <v>486</v>
      </c>
      <c r="C7470" s="3" t="str">
        <f>HYPERLINK("http://www.uniprot.org/uniprot/I1LP68","tr|I1LP68|I1LP68_SOYBN")</f>
        <v>tr|I1LP68|I1LP68_SOYBN</v>
      </c>
      <c r="D7470" t="s">
        <v>28</v>
      </c>
      <c r="E7470">
        <v>82.6</v>
      </c>
      <c r="F7470">
        <v>161</v>
      </c>
      <c r="G7470">
        <v>28</v>
      </c>
      <c r="H7470">
        <v>0</v>
      </c>
      <c r="I7470">
        <v>1</v>
      </c>
      <c r="J7470">
        <v>483</v>
      </c>
      <c r="K7470">
        <v>1</v>
      </c>
      <c r="L7470">
        <v>1</v>
      </c>
      <c r="M7470">
        <v>161</v>
      </c>
      <c r="N7470" t="s">
        <v>18</v>
      </c>
      <c r="O7470" s="1">
        <v>7.1782599999999999E-73</v>
      </c>
      <c r="P7470">
        <v>710</v>
      </c>
    </row>
    <row r="7471" spans="1:16" x14ac:dyDescent="0.25">
      <c r="A7471" t="s">
        <v>11210</v>
      </c>
      <c r="B7471">
        <v>918</v>
      </c>
      <c r="C7471" s="3" t="str">
        <f>HYPERLINK("http://www.uniprot.org/uniprot/I3T1B1","tr|I3T1B1|I3T1B1_MEDTR")</f>
        <v>tr|I3T1B1|I3T1B1_MEDTR</v>
      </c>
      <c r="D7471" t="s">
        <v>22</v>
      </c>
      <c r="E7471">
        <v>69.25</v>
      </c>
      <c r="F7471">
        <v>309</v>
      </c>
      <c r="G7471">
        <v>95</v>
      </c>
      <c r="H7471">
        <v>4</v>
      </c>
      <c r="I7471">
        <v>1</v>
      </c>
      <c r="J7471">
        <v>915</v>
      </c>
      <c r="K7471">
        <v>1</v>
      </c>
      <c r="L7471">
        <v>1</v>
      </c>
      <c r="M7471">
        <v>309</v>
      </c>
      <c r="N7471" t="s">
        <v>18</v>
      </c>
      <c r="O7471" s="1">
        <v>1.6873E-116</v>
      </c>
      <c r="P7471">
        <v>1091</v>
      </c>
    </row>
    <row r="7472" spans="1:16" x14ac:dyDescent="0.25">
      <c r="A7472" t="s">
        <v>11211</v>
      </c>
      <c r="B7472">
        <v>1524</v>
      </c>
      <c r="C7472" s="3" t="str">
        <f>HYPERLINK("http://www.uniprot.org/uniprot/G7JMZ5","tr|G7JMZ5|G7JMZ5_MEDTR")</f>
        <v>tr|G7JMZ5|G7JMZ5_MEDTR</v>
      </c>
      <c r="D7472" t="s">
        <v>11212</v>
      </c>
      <c r="E7472">
        <v>77.75</v>
      </c>
      <c r="F7472">
        <v>517</v>
      </c>
      <c r="G7472">
        <v>115</v>
      </c>
      <c r="H7472">
        <v>11</v>
      </c>
      <c r="I7472">
        <v>1</v>
      </c>
      <c r="J7472">
        <v>1518</v>
      </c>
      <c r="K7472">
        <v>1</v>
      </c>
      <c r="L7472">
        <v>1</v>
      </c>
      <c r="M7472">
        <v>490</v>
      </c>
      <c r="N7472" t="s">
        <v>18</v>
      </c>
      <c r="O7472">
        <v>0</v>
      </c>
      <c r="P7472">
        <v>2026</v>
      </c>
    </row>
    <row r="7473" spans="1:16" x14ac:dyDescent="0.25">
      <c r="A7473" t="s">
        <v>11213</v>
      </c>
      <c r="B7473">
        <v>1137</v>
      </c>
      <c r="C7473" s="3" t="str">
        <f>HYPERLINK("http://www.uniprot.org/uniprot/I1MVT1","tr|I1MVT1|I1MVT1_SOYBN")</f>
        <v>tr|I1MVT1|I1MVT1_SOYBN</v>
      </c>
      <c r="D7473" t="s">
        <v>117</v>
      </c>
      <c r="E7473">
        <v>75.930000000000007</v>
      </c>
      <c r="F7473">
        <v>374</v>
      </c>
      <c r="G7473">
        <v>90</v>
      </c>
      <c r="H7473">
        <v>0</v>
      </c>
      <c r="I7473">
        <v>13</v>
      </c>
      <c r="J7473">
        <v>1134</v>
      </c>
      <c r="K7473">
        <v>1</v>
      </c>
      <c r="L7473">
        <v>6</v>
      </c>
      <c r="M7473">
        <v>371</v>
      </c>
      <c r="N7473" t="s">
        <v>18</v>
      </c>
      <c r="O7473" s="1">
        <v>3.4304E-155</v>
      </c>
      <c r="P7473">
        <v>1426</v>
      </c>
    </row>
    <row r="7474" spans="1:16" x14ac:dyDescent="0.25">
      <c r="A7474" t="s">
        <v>11214</v>
      </c>
      <c r="B7474">
        <v>1041</v>
      </c>
      <c r="C7474" s="3" t="str">
        <f>HYPERLINK("http://www.uniprot.org/uniprot/I3T0U6","tr|I3T0U6|I3T0U6_MEDTR")</f>
        <v>tr|I3T0U6|I3T0U6_MEDTR</v>
      </c>
      <c r="D7474" t="s">
        <v>22</v>
      </c>
      <c r="E7474">
        <v>68.28</v>
      </c>
      <c r="F7474">
        <v>350</v>
      </c>
      <c r="G7474">
        <v>111</v>
      </c>
      <c r="H7474">
        <v>4</v>
      </c>
      <c r="I7474">
        <v>1</v>
      </c>
      <c r="J7474">
        <v>1038</v>
      </c>
      <c r="K7474">
        <v>1</v>
      </c>
      <c r="L7474">
        <v>1</v>
      </c>
      <c r="M7474">
        <v>348</v>
      </c>
      <c r="N7474" t="s">
        <v>18</v>
      </c>
      <c r="O7474" s="1">
        <v>1.88988E-125</v>
      </c>
      <c r="P7474">
        <v>1169</v>
      </c>
    </row>
    <row r="7475" spans="1:16" x14ac:dyDescent="0.25">
      <c r="A7475" t="s">
        <v>11215</v>
      </c>
      <c r="B7475">
        <v>1233</v>
      </c>
      <c r="C7475" s="3" t="str">
        <f>HYPERLINK("http://www.uniprot.org/uniprot/G7L9Y7","tr|G7L9Y7|G7L9Y7_MEDTR")</f>
        <v>tr|G7L9Y7|G7L9Y7_MEDTR</v>
      </c>
      <c r="D7475" t="s">
        <v>1629</v>
      </c>
      <c r="E7475">
        <v>33.67</v>
      </c>
      <c r="F7475">
        <v>291</v>
      </c>
      <c r="G7475">
        <v>193</v>
      </c>
      <c r="H7475">
        <v>9</v>
      </c>
      <c r="I7475">
        <v>40</v>
      </c>
      <c r="J7475">
        <v>885</v>
      </c>
      <c r="K7475">
        <v>1</v>
      </c>
      <c r="L7475">
        <v>354</v>
      </c>
      <c r="M7475">
        <v>640</v>
      </c>
      <c r="N7475" t="s">
        <v>18</v>
      </c>
      <c r="O7475" s="1">
        <v>3.0649399999999998E-35</v>
      </c>
      <c r="P7475">
        <v>392</v>
      </c>
    </row>
    <row r="7476" spans="1:16" x14ac:dyDescent="0.25">
      <c r="A7476" t="s">
        <v>11216</v>
      </c>
      <c r="B7476">
        <v>1107</v>
      </c>
      <c r="C7476" s="3" t="str">
        <f>HYPERLINK("http://www.uniprot.org/uniprot/G7KDR5","tr|G7KDR5|G7KDR5_MEDTR")</f>
        <v>tr|G7KDR5|G7KDR5_MEDTR</v>
      </c>
      <c r="D7476" t="s">
        <v>11217</v>
      </c>
      <c r="E7476">
        <v>64.08</v>
      </c>
      <c r="F7476">
        <v>362</v>
      </c>
      <c r="G7476">
        <v>130</v>
      </c>
      <c r="H7476">
        <v>18</v>
      </c>
      <c r="I7476">
        <v>1</v>
      </c>
      <c r="J7476">
        <v>1032</v>
      </c>
      <c r="K7476">
        <v>1</v>
      </c>
      <c r="L7476">
        <v>1</v>
      </c>
      <c r="M7476">
        <v>349</v>
      </c>
      <c r="N7476" t="s">
        <v>18</v>
      </c>
      <c r="O7476" s="1">
        <v>9.9987300000000006E-112</v>
      </c>
      <c r="P7476">
        <v>1051</v>
      </c>
    </row>
    <row r="7477" spans="1:16" x14ac:dyDescent="0.25">
      <c r="A7477" t="s">
        <v>11218</v>
      </c>
      <c r="B7477">
        <v>3696</v>
      </c>
      <c r="C7477" s="3" t="str">
        <f>HYPERLINK("http://www.uniprot.org/uniprot/A5AYJ3","tr|A5AYJ3|A5AYJ3_VITVI")</f>
        <v>tr|A5AYJ3|A5AYJ3_VITVI</v>
      </c>
      <c r="D7477" t="s">
        <v>2676</v>
      </c>
      <c r="E7477">
        <v>60.43</v>
      </c>
      <c r="F7477">
        <v>829</v>
      </c>
      <c r="G7477">
        <v>328</v>
      </c>
      <c r="H7477">
        <v>13</v>
      </c>
      <c r="I7477">
        <v>1</v>
      </c>
      <c r="J7477">
        <v>2448</v>
      </c>
      <c r="K7477">
        <v>1</v>
      </c>
      <c r="L7477">
        <v>368</v>
      </c>
      <c r="M7477">
        <v>1186</v>
      </c>
      <c r="N7477" t="s">
        <v>18</v>
      </c>
      <c r="O7477">
        <v>0</v>
      </c>
      <c r="P7477">
        <v>2565</v>
      </c>
    </row>
    <row r="7478" spans="1:16" x14ac:dyDescent="0.25">
      <c r="A7478" t="s">
        <v>11219</v>
      </c>
      <c r="B7478">
        <v>981</v>
      </c>
      <c r="C7478" s="3" t="str">
        <f>HYPERLINK("http://www.uniprot.org/uniprot/G7L565","tr|G7L565|G7L565_MEDTR")</f>
        <v>tr|G7L565|G7L565_MEDTR</v>
      </c>
      <c r="D7478" t="s">
        <v>2702</v>
      </c>
      <c r="E7478">
        <v>69.25</v>
      </c>
      <c r="F7478">
        <v>322</v>
      </c>
      <c r="G7478">
        <v>99</v>
      </c>
      <c r="H7478">
        <v>0</v>
      </c>
      <c r="I7478">
        <v>1</v>
      </c>
      <c r="J7478">
        <v>966</v>
      </c>
      <c r="K7478">
        <v>1</v>
      </c>
      <c r="L7478">
        <v>225</v>
      </c>
      <c r="M7478">
        <v>546</v>
      </c>
      <c r="N7478" t="s">
        <v>18</v>
      </c>
      <c r="O7478" s="1">
        <v>9.1263900000000003E-127</v>
      </c>
      <c r="P7478">
        <v>1180</v>
      </c>
    </row>
    <row r="7479" spans="1:16" x14ac:dyDescent="0.25">
      <c r="A7479" t="s">
        <v>11220</v>
      </c>
      <c r="B7479">
        <v>744</v>
      </c>
      <c r="C7479" s="3" t="str">
        <f>HYPERLINK("http://www.uniprot.org/uniprot/G7L2C7","tr|G7L2C7|G7L2C7_MEDTR")</f>
        <v>tr|G7L2C7|G7L2C7_MEDTR</v>
      </c>
      <c r="D7479" t="s">
        <v>11221</v>
      </c>
      <c r="E7479">
        <v>78.77</v>
      </c>
      <c r="F7479">
        <v>245</v>
      </c>
      <c r="G7479">
        <v>52</v>
      </c>
      <c r="H7479">
        <v>0</v>
      </c>
      <c r="I7479">
        <v>7</v>
      </c>
      <c r="J7479">
        <v>741</v>
      </c>
      <c r="K7479">
        <v>1</v>
      </c>
      <c r="L7479">
        <v>4</v>
      </c>
      <c r="M7479">
        <v>246</v>
      </c>
      <c r="N7479" t="s">
        <v>18</v>
      </c>
      <c r="O7479" s="1">
        <v>2.3619300000000002E-106</v>
      </c>
      <c r="P7479">
        <v>1002</v>
      </c>
    </row>
    <row r="7480" spans="1:16" x14ac:dyDescent="0.25">
      <c r="A7480" t="s">
        <v>11222</v>
      </c>
      <c r="B7480">
        <v>954</v>
      </c>
      <c r="C7480" s="3" t="str">
        <f>HYPERLINK("http://www.uniprot.org/uniprot/I3S047","tr|I3S047|I3S047_MEDTR")</f>
        <v>tr|I3S047|I3S047_MEDTR</v>
      </c>
      <c r="D7480" t="s">
        <v>22</v>
      </c>
      <c r="E7480">
        <v>62.69</v>
      </c>
      <c r="F7480">
        <v>319</v>
      </c>
      <c r="G7480">
        <v>119</v>
      </c>
      <c r="H7480">
        <v>2</v>
      </c>
      <c r="I7480">
        <v>1</v>
      </c>
      <c r="J7480">
        <v>951</v>
      </c>
      <c r="K7480">
        <v>1</v>
      </c>
      <c r="L7480">
        <v>1</v>
      </c>
      <c r="M7480">
        <v>313</v>
      </c>
      <c r="N7480" t="s">
        <v>18</v>
      </c>
      <c r="O7480" s="1">
        <v>8.4611699999999996E-98</v>
      </c>
      <c r="P7480">
        <v>930</v>
      </c>
    </row>
    <row r="7481" spans="1:16" x14ac:dyDescent="0.25">
      <c r="A7481" t="s">
        <v>11223</v>
      </c>
      <c r="B7481">
        <v>672</v>
      </c>
      <c r="C7481" s="3" t="str">
        <f>HYPERLINK("http://www.uniprot.org/uniprot/G7IHD6","tr|G7IHD6|G7IHD6_MEDTR")</f>
        <v>tr|G7IHD6|G7IHD6_MEDTR</v>
      </c>
      <c r="D7481" t="s">
        <v>11224</v>
      </c>
      <c r="E7481">
        <v>87.39</v>
      </c>
      <c r="F7481">
        <v>230</v>
      </c>
      <c r="G7481">
        <v>29</v>
      </c>
      <c r="H7481">
        <v>7</v>
      </c>
      <c r="I7481">
        <v>1</v>
      </c>
      <c r="J7481">
        <v>669</v>
      </c>
      <c r="K7481">
        <v>1</v>
      </c>
      <c r="L7481">
        <v>1</v>
      </c>
      <c r="M7481">
        <v>230</v>
      </c>
      <c r="N7481" t="s">
        <v>18</v>
      </c>
      <c r="O7481" s="1">
        <v>2.0224400000000002E-108</v>
      </c>
      <c r="P7481">
        <v>1019</v>
      </c>
    </row>
    <row r="7482" spans="1:16" x14ac:dyDescent="0.25">
      <c r="A7482" t="s">
        <v>11225</v>
      </c>
      <c r="B7482">
        <v>1287</v>
      </c>
      <c r="C7482" s="3" t="str">
        <f>HYPERLINK("http://www.uniprot.org/uniprot/K7M209","tr|K7M209|K7M209_SOYBN")</f>
        <v>tr|K7M209|K7M209_SOYBN</v>
      </c>
      <c r="D7482" t="s">
        <v>28</v>
      </c>
      <c r="E7482">
        <v>44.77</v>
      </c>
      <c r="F7482">
        <v>306</v>
      </c>
      <c r="G7482">
        <v>169</v>
      </c>
      <c r="H7482">
        <v>27</v>
      </c>
      <c r="I7482">
        <v>442</v>
      </c>
      <c r="J7482">
        <v>1278</v>
      </c>
      <c r="K7482">
        <v>1</v>
      </c>
      <c r="L7482">
        <v>461</v>
      </c>
      <c r="M7482">
        <v>753</v>
      </c>
      <c r="N7482" t="s">
        <v>18</v>
      </c>
      <c r="O7482" s="1">
        <v>1.1202900000000001E-51</v>
      </c>
      <c r="P7482">
        <v>534</v>
      </c>
    </row>
    <row r="7483" spans="1:16" x14ac:dyDescent="0.25">
      <c r="A7483" t="s">
        <v>11226</v>
      </c>
      <c r="B7483">
        <v>1326</v>
      </c>
      <c r="C7483" s="3" t="str">
        <f>HYPERLINK("http://www.uniprot.org/uniprot/G7K7Q8","tr|G7K7Q8|G7K7Q8_MEDTR")</f>
        <v>tr|G7K7Q8|G7K7Q8_MEDTR</v>
      </c>
      <c r="D7483" t="s">
        <v>11227</v>
      </c>
      <c r="E7483">
        <v>95.69</v>
      </c>
      <c r="F7483">
        <v>441</v>
      </c>
      <c r="G7483">
        <v>19</v>
      </c>
      <c r="H7483">
        <v>0</v>
      </c>
      <c r="I7483">
        <v>1</v>
      </c>
      <c r="J7483">
        <v>1323</v>
      </c>
      <c r="K7483">
        <v>1</v>
      </c>
      <c r="L7483">
        <v>1</v>
      </c>
      <c r="M7483">
        <v>441</v>
      </c>
      <c r="N7483" t="s">
        <v>18</v>
      </c>
      <c r="O7483">
        <v>0</v>
      </c>
      <c r="P7483">
        <v>2193</v>
      </c>
    </row>
    <row r="7484" spans="1:16" x14ac:dyDescent="0.25">
      <c r="A7484" t="s">
        <v>11228</v>
      </c>
      <c r="B7484">
        <v>1062</v>
      </c>
      <c r="C7484" s="3" t="str">
        <f>HYPERLINK("http://www.uniprot.org/uniprot/C3TS13","tr|C3TS13|C3TS13_CICAR")</f>
        <v>tr|C3TS13|C3TS13_CICAR</v>
      </c>
      <c r="D7484" t="s">
        <v>11229</v>
      </c>
      <c r="E7484">
        <v>96.03</v>
      </c>
      <c r="F7484">
        <v>353</v>
      </c>
      <c r="G7484">
        <v>14</v>
      </c>
      <c r="H7484">
        <v>0</v>
      </c>
      <c r="I7484">
        <v>1</v>
      </c>
      <c r="J7484">
        <v>1059</v>
      </c>
      <c r="K7484">
        <v>1</v>
      </c>
      <c r="L7484">
        <v>1</v>
      </c>
      <c r="M7484">
        <v>353</v>
      </c>
      <c r="N7484" t="s">
        <v>18</v>
      </c>
      <c r="O7484">
        <v>0</v>
      </c>
      <c r="P7484">
        <v>1750</v>
      </c>
    </row>
    <row r="7485" spans="1:16" x14ac:dyDescent="0.25">
      <c r="A7485" t="s">
        <v>11230</v>
      </c>
      <c r="B7485">
        <v>2052</v>
      </c>
      <c r="C7485" s="3" t="str">
        <f>HYPERLINK("http://www.uniprot.org/uniprot/G7KBA4","tr|G7KBA4|G7KBA4_MEDTR")</f>
        <v>tr|G7KBA4|G7KBA4_MEDTR</v>
      </c>
      <c r="D7485" t="s">
        <v>11231</v>
      </c>
      <c r="E7485">
        <v>85.08</v>
      </c>
      <c r="F7485">
        <v>684</v>
      </c>
      <c r="G7485">
        <v>102</v>
      </c>
      <c r="H7485">
        <v>1</v>
      </c>
      <c r="I7485">
        <v>1</v>
      </c>
      <c r="J7485">
        <v>2049</v>
      </c>
      <c r="K7485">
        <v>1</v>
      </c>
      <c r="L7485">
        <v>1</v>
      </c>
      <c r="M7485">
        <v>675</v>
      </c>
      <c r="N7485" t="s">
        <v>18</v>
      </c>
      <c r="O7485">
        <v>0</v>
      </c>
      <c r="P7485">
        <v>3051</v>
      </c>
    </row>
    <row r="7486" spans="1:16" x14ac:dyDescent="0.25">
      <c r="A7486" t="s">
        <v>11232</v>
      </c>
      <c r="B7486">
        <v>1821</v>
      </c>
      <c r="C7486" s="3" t="str">
        <f>HYPERLINK("http://www.uniprot.org/uniprot/A2Q4J6","tr|A2Q4J6|A2Q4J6_MEDTR")</f>
        <v>tr|A2Q4J6|A2Q4J6_MEDTR</v>
      </c>
      <c r="D7486" t="s">
        <v>11233</v>
      </c>
      <c r="E7486">
        <v>89.2</v>
      </c>
      <c r="F7486">
        <v>602</v>
      </c>
      <c r="G7486">
        <v>65</v>
      </c>
      <c r="H7486">
        <v>0</v>
      </c>
      <c r="I7486">
        <v>1</v>
      </c>
      <c r="J7486">
        <v>1806</v>
      </c>
      <c r="K7486">
        <v>1</v>
      </c>
      <c r="L7486">
        <v>193</v>
      </c>
      <c r="M7486">
        <v>794</v>
      </c>
      <c r="N7486" t="s">
        <v>18</v>
      </c>
      <c r="O7486">
        <v>0</v>
      </c>
      <c r="P7486">
        <v>2823</v>
      </c>
    </row>
    <row r="7487" spans="1:16" x14ac:dyDescent="0.25">
      <c r="A7487" t="s">
        <v>11234</v>
      </c>
      <c r="B7487">
        <v>741</v>
      </c>
      <c r="C7487" s="3" t="str">
        <f>HYPERLINK("http://www.uniprot.org/uniprot/I1N4Z6","tr|I1N4Z6|I1N4Z6_SOYBN")</f>
        <v>tr|I1N4Z6|I1N4Z6_SOYBN</v>
      </c>
      <c r="D7487" t="s">
        <v>28</v>
      </c>
      <c r="E7487">
        <v>88.97</v>
      </c>
      <c r="F7487">
        <v>245</v>
      </c>
      <c r="G7487">
        <v>27</v>
      </c>
      <c r="H7487">
        <v>0</v>
      </c>
      <c r="I7487">
        <v>4</v>
      </c>
      <c r="J7487">
        <v>738</v>
      </c>
      <c r="K7487">
        <v>1</v>
      </c>
      <c r="L7487">
        <v>85</v>
      </c>
      <c r="M7487">
        <v>328</v>
      </c>
      <c r="N7487" t="s">
        <v>18</v>
      </c>
      <c r="O7487" s="1">
        <v>2.9323299999999999E-133</v>
      </c>
      <c r="P7487">
        <v>1234</v>
      </c>
    </row>
    <row r="7488" spans="1:16" x14ac:dyDescent="0.25">
      <c r="A7488" t="s">
        <v>11235</v>
      </c>
      <c r="B7488">
        <v>1095</v>
      </c>
      <c r="C7488" s="3" t="str">
        <f>HYPERLINK("http://www.uniprot.org/uniprot/G7I8R3","tr|G7I8R3|G7I8R3_MEDTR")</f>
        <v>tr|G7I8R3|G7I8R3_MEDTR</v>
      </c>
      <c r="D7488" t="s">
        <v>11236</v>
      </c>
      <c r="E7488">
        <v>88.14</v>
      </c>
      <c r="F7488">
        <v>270</v>
      </c>
      <c r="G7488">
        <v>32</v>
      </c>
      <c r="H7488">
        <v>0</v>
      </c>
      <c r="I7488">
        <v>283</v>
      </c>
      <c r="J7488">
        <v>1092</v>
      </c>
      <c r="K7488">
        <v>1</v>
      </c>
      <c r="L7488">
        <v>21</v>
      </c>
      <c r="M7488">
        <v>290</v>
      </c>
      <c r="N7488" t="s">
        <v>18</v>
      </c>
      <c r="O7488" s="1">
        <v>7.7078800000000006E-141</v>
      </c>
      <c r="P7488">
        <v>1302</v>
      </c>
    </row>
    <row r="7489" spans="1:16" x14ac:dyDescent="0.25">
      <c r="A7489" t="s">
        <v>11237</v>
      </c>
      <c r="B7489">
        <v>300</v>
      </c>
      <c r="C7489" s="3" t="str">
        <f>HYPERLINK("http://www.uniprot.org/uniprot/I1LYP2","tr|I1LYP2|I1LYP2_SOYBN")</f>
        <v>tr|I1LYP2|I1LYP2_SOYBN</v>
      </c>
      <c r="D7489" t="s">
        <v>28</v>
      </c>
      <c r="E7489">
        <v>76.28</v>
      </c>
      <c r="F7489">
        <v>97</v>
      </c>
      <c r="G7489">
        <v>23</v>
      </c>
      <c r="H7489">
        <v>0</v>
      </c>
      <c r="I7489">
        <v>1</v>
      </c>
      <c r="J7489">
        <v>291</v>
      </c>
      <c r="K7489">
        <v>1</v>
      </c>
      <c r="L7489">
        <v>1</v>
      </c>
      <c r="M7489">
        <v>94</v>
      </c>
      <c r="N7489" t="s">
        <v>18</v>
      </c>
      <c r="O7489" s="1">
        <v>2.15528E-32</v>
      </c>
      <c r="P7489">
        <v>361</v>
      </c>
    </row>
    <row r="7490" spans="1:16" x14ac:dyDescent="0.25">
      <c r="A7490" t="s">
        <v>11238</v>
      </c>
      <c r="B7490">
        <v>2085</v>
      </c>
      <c r="C7490" s="3" t="str">
        <f>HYPERLINK("http://www.uniprot.org/uniprot/G7I8F2","tr|G7I8F2|G7I8F2_MEDTR")</f>
        <v>tr|G7I8F2|G7I8F2_MEDTR</v>
      </c>
      <c r="D7490" t="s">
        <v>11239</v>
      </c>
      <c r="E7490">
        <v>88.93</v>
      </c>
      <c r="F7490">
        <v>696</v>
      </c>
      <c r="G7490">
        <v>77</v>
      </c>
      <c r="H7490">
        <v>2</v>
      </c>
      <c r="I7490">
        <v>1</v>
      </c>
      <c r="J7490">
        <v>2082</v>
      </c>
      <c r="K7490">
        <v>1</v>
      </c>
      <c r="L7490">
        <v>1</v>
      </c>
      <c r="M7490">
        <v>696</v>
      </c>
      <c r="N7490" t="s">
        <v>18</v>
      </c>
      <c r="O7490">
        <v>0</v>
      </c>
      <c r="P7490">
        <v>3248</v>
      </c>
    </row>
    <row r="7491" spans="1:16" x14ac:dyDescent="0.25">
      <c r="A7491" t="s">
        <v>11240</v>
      </c>
      <c r="B7491">
        <v>1623</v>
      </c>
      <c r="C7491" s="3" t="str">
        <f>HYPERLINK("http://www.uniprot.org/uniprot/G7JGJ8","tr|G7JGJ8|G7JGJ8_MEDTR")</f>
        <v>tr|G7JGJ8|G7JGJ8_MEDTR</v>
      </c>
      <c r="D7491" t="s">
        <v>417</v>
      </c>
      <c r="E7491">
        <v>57.54</v>
      </c>
      <c r="F7491">
        <v>391</v>
      </c>
      <c r="G7491">
        <v>166</v>
      </c>
      <c r="H7491">
        <v>9</v>
      </c>
      <c r="I7491">
        <v>442</v>
      </c>
      <c r="J7491">
        <v>1587</v>
      </c>
      <c r="K7491">
        <v>1</v>
      </c>
      <c r="L7491">
        <v>105</v>
      </c>
      <c r="M7491">
        <v>491</v>
      </c>
      <c r="N7491" t="s">
        <v>18</v>
      </c>
      <c r="O7491" s="1">
        <v>2.73253E-117</v>
      </c>
      <c r="P7491">
        <v>1101</v>
      </c>
    </row>
    <row r="7492" spans="1:16" x14ac:dyDescent="0.25">
      <c r="A7492" t="s">
        <v>11241</v>
      </c>
      <c r="B7492">
        <v>579</v>
      </c>
      <c r="C7492" s="3" t="str">
        <f>HYPERLINK("http://www.uniprot.org/uniprot/C6T054","tr|C6T054|C6T054_SOYBN")</f>
        <v>tr|C6T054|C6T054_SOYBN</v>
      </c>
      <c r="D7492" t="s">
        <v>210</v>
      </c>
      <c r="E7492">
        <v>69.72</v>
      </c>
      <c r="F7492">
        <v>185</v>
      </c>
      <c r="G7492">
        <v>56</v>
      </c>
      <c r="H7492">
        <v>5</v>
      </c>
      <c r="I7492">
        <v>1</v>
      </c>
      <c r="J7492">
        <v>540</v>
      </c>
      <c r="K7492">
        <v>1</v>
      </c>
      <c r="L7492">
        <v>3</v>
      </c>
      <c r="M7492">
        <v>170</v>
      </c>
      <c r="N7492" t="s">
        <v>18</v>
      </c>
      <c r="O7492" s="1">
        <v>2.6217800000000001E-59</v>
      </c>
      <c r="P7492">
        <v>594</v>
      </c>
    </row>
    <row r="7493" spans="1:16" x14ac:dyDescent="0.25">
      <c r="A7493" t="s">
        <v>11242</v>
      </c>
      <c r="B7493">
        <v>693</v>
      </c>
      <c r="C7493" s="3" t="str">
        <f>HYPERLINK("http://www.uniprot.org/uniprot/G7JBZ4","tr|G7JBZ4|G7JBZ4_MEDTR")</f>
        <v>tr|G7JBZ4|G7JBZ4_MEDTR</v>
      </c>
      <c r="D7493" t="s">
        <v>11243</v>
      </c>
      <c r="E7493">
        <v>77.06</v>
      </c>
      <c r="F7493">
        <v>218</v>
      </c>
      <c r="G7493">
        <v>50</v>
      </c>
      <c r="H7493">
        <v>0</v>
      </c>
      <c r="I7493">
        <v>1</v>
      </c>
      <c r="J7493">
        <v>654</v>
      </c>
      <c r="K7493">
        <v>1</v>
      </c>
      <c r="L7493">
        <v>1</v>
      </c>
      <c r="M7493">
        <v>214</v>
      </c>
      <c r="N7493" t="s">
        <v>18</v>
      </c>
      <c r="O7493" s="1">
        <v>7.9676299999999999E-87</v>
      </c>
      <c r="P7493">
        <v>833</v>
      </c>
    </row>
    <row r="7494" spans="1:16" x14ac:dyDescent="0.25">
      <c r="A7494" t="s">
        <v>11244</v>
      </c>
      <c r="B7494">
        <v>1227</v>
      </c>
      <c r="C7494" s="3" t="str">
        <f>HYPERLINK("http://www.uniprot.org/uniprot/G7JXJ4","tr|G7JXJ4|G7JXJ4_MEDTR")</f>
        <v>tr|G7JXJ4|G7JXJ4_MEDTR</v>
      </c>
      <c r="D7494" t="s">
        <v>11245</v>
      </c>
      <c r="E7494">
        <v>51.47</v>
      </c>
      <c r="F7494">
        <v>204</v>
      </c>
      <c r="G7494">
        <v>99</v>
      </c>
      <c r="H7494">
        <v>4</v>
      </c>
      <c r="I7494">
        <v>1</v>
      </c>
      <c r="J7494">
        <v>600</v>
      </c>
      <c r="K7494">
        <v>1</v>
      </c>
      <c r="L7494">
        <v>40</v>
      </c>
      <c r="M7494">
        <v>243</v>
      </c>
      <c r="N7494" t="s">
        <v>18</v>
      </c>
      <c r="O7494" s="1">
        <v>1.5585199999999999E-39</v>
      </c>
      <c r="P7494">
        <v>429</v>
      </c>
    </row>
    <row r="7495" spans="1:16" x14ac:dyDescent="0.25">
      <c r="A7495" t="s">
        <v>11246</v>
      </c>
      <c r="B7495">
        <v>1557</v>
      </c>
      <c r="C7495" s="3" t="str">
        <f>HYPERLINK("http://www.uniprot.org/uniprot/G7L854","tr|G7L854|G7L854_MEDTR")</f>
        <v>tr|G7L854|G7L854_MEDTR</v>
      </c>
      <c r="D7495" t="s">
        <v>11247</v>
      </c>
      <c r="E7495">
        <v>88.93</v>
      </c>
      <c r="F7495">
        <v>515</v>
      </c>
      <c r="G7495">
        <v>57</v>
      </c>
      <c r="H7495">
        <v>0</v>
      </c>
      <c r="I7495">
        <v>1</v>
      </c>
      <c r="J7495">
        <v>1545</v>
      </c>
      <c r="K7495">
        <v>1</v>
      </c>
      <c r="L7495">
        <v>1</v>
      </c>
      <c r="M7495">
        <v>515</v>
      </c>
      <c r="N7495" t="s">
        <v>18</v>
      </c>
      <c r="O7495">
        <v>0</v>
      </c>
      <c r="P7495">
        <v>2358</v>
      </c>
    </row>
    <row r="7496" spans="1:16" x14ac:dyDescent="0.25">
      <c r="A7496" t="s">
        <v>11248</v>
      </c>
      <c r="B7496">
        <v>1017</v>
      </c>
      <c r="C7496" s="3" t="str">
        <f>HYPERLINK("http://www.uniprot.org/uniprot/I1LP67","tr|I1LP67|I1LP67_SOYBN")</f>
        <v>tr|I1LP67|I1LP67_SOYBN</v>
      </c>
      <c r="D7496" t="s">
        <v>28</v>
      </c>
      <c r="E7496">
        <v>64.64</v>
      </c>
      <c r="F7496">
        <v>362</v>
      </c>
      <c r="G7496">
        <v>128</v>
      </c>
      <c r="H7496">
        <v>25</v>
      </c>
      <c r="I7496">
        <v>1</v>
      </c>
      <c r="J7496">
        <v>1011</v>
      </c>
      <c r="K7496">
        <v>1</v>
      </c>
      <c r="L7496">
        <v>1</v>
      </c>
      <c r="M7496">
        <v>352</v>
      </c>
      <c r="N7496" t="s">
        <v>18</v>
      </c>
      <c r="O7496" s="1">
        <v>5.8511099999999999E-116</v>
      </c>
      <c r="P7496">
        <v>1087</v>
      </c>
    </row>
    <row r="7497" spans="1:16" x14ac:dyDescent="0.25">
      <c r="A7497" t="s">
        <v>11249</v>
      </c>
      <c r="B7497">
        <v>927</v>
      </c>
      <c r="C7497" s="3" t="str">
        <f>HYPERLINK("http://www.uniprot.org/uniprot/G7L8W3","tr|G7L8W3|G7L8W3_MEDTR")</f>
        <v>tr|G7L8W3|G7L8W3_MEDTR</v>
      </c>
      <c r="D7497" t="s">
        <v>11250</v>
      </c>
      <c r="E7497">
        <v>87.33</v>
      </c>
      <c r="F7497">
        <v>308</v>
      </c>
      <c r="G7497">
        <v>39</v>
      </c>
      <c r="H7497">
        <v>0</v>
      </c>
      <c r="I7497">
        <v>1</v>
      </c>
      <c r="J7497">
        <v>924</v>
      </c>
      <c r="K7497">
        <v>1</v>
      </c>
      <c r="L7497">
        <v>1</v>
      </c>
      <c r="M7497">
        <v>307</v>
      </c>
      <c r="N7497" t="s">
        <v>18</v>
      </c>
      <c r="O7497" s="1">
        <v>1.39304E-150</v>
      </c>
      <c r="P7497">
        <v>1385</v>
      </c>
    </row>
    <row r="7498" spans="1:16" x14ac:dyDescent="0.25">
      <c r="A7498" t="s">
        <v>11251</v>
      </c>
      <c r="B7498">
        <v>1173</v>
      </c>
      <c r="C7498" s="3" t="str">
        <f>HYPERLINK("http://www.uniprot.org/uniprot/C7FDI5","tr|C7FDI5|C7FDI5_SOYBN")</f>
        <v>tr|C7FDI5|C7FDI5_SOYBN</v>
      </c>
      <c r="D7498" t="s">
        <v>717</v>
      </c>
      <c r="E7498">
        <v>50.26</v>
      </c>
      <c r="F7498">
        <v>372</v>
      </c>
      <c r="G7498">
        <v>185</v>
      </c>
      <c r="H7498">
        <v>4</v>
      </c>
      <c r="I7498">
        <v>1</v>
      </c>
      <c r="J7498">
        <v>1104</v>
      </c>
      <c r="K7498">
        <v>1</v>
      </c>
      <c r="L7498">
        <v>694</v>
      </c>
      <c r="M7498">
        <v>1060</v>
      </c>
      <c r="N7498" t="s">
        <v>18</v>
      </c>
      <c r="O7498" s="1">
        <v>5.4667399999999996E-103</v>
      </c>
      <c r="P7498">
        <v>976</v>
      </c>
    </row>
    <row r="7499" spans="1:16" x14ac:dyDescent="0.25">
      <c r="A7499" t="s">
        <v>11252</v>
      </c>
      <c r="B7499">
        <v>2295</v>
      </c>
      <c r="C7499" s="3" t="str">
        <f>HYPERLINK("http://www.uniprot.org/uniprot/I1MVT0","tr|I1MVT0|I1MVT0_SOYBN")</f>
        <v>tr|I1MVT0|I1MVT0_SOYBN</v>
      </c>
      <c r="D7499" t="s">
        <v>28</v>
      </c>
      <c r="E7499">
        <v>69.489999999999995</v>
      </c>
      <c r="F7499">
        <v>754</v>
      </c>
      <c r="G7499">
        <v>230</v>
      </c>
      <c r="H7499">
        <v>10</v>
      </c>
      <c r="I7499">
        <v>58</v>
      </c>
      <c r="J7499">
        <v>2289</v>
      </c>
      <c r="K7499">
        <v>1</v>
      </c>
      <c r="L7499">
        <v>20</v>
      </c>
      <c r="M7499">
        <v>760</v>
      </c>
      <c r="N7499" t="s">
        <v>18</v>
      </c>
      <c r="O7499">
        <v>0</v>
      </c>
      <c r="P7499">
        <v>2549</v>
      </c>
    </row>
    <row r="7500" spans="1:16" x14ac:dyDescent="0.25">
      <c r="A7500" t="s">
        <v>11253</v>
      </c>
      <c r="B7500">
        <v>1845</v>
      </c>
      <c r="C7500" s="3" t="str">
        <f>HYPERLINK("http://www.uniprot.org/uniprot/I1JZV3","tr|I1JZV3|I1JZV3_SOYBN")</f>
        <v>tr|I1JZV3|I1JZV3_SOYBN</v>
      </c>
      <c r="D7500" t="s">
        <v>28</v>
      </c>
      <c r="E7500">
        <v>73.12</v>
      </c>
      <c r="F7500">
        <v>614</v>
      </c>
      <c r="G7500">
        <v>165</v>
      </c>
      <c r="H7500">
        <v>1</v>
      </c>
      <c r="I7500">
        <v>4</v>
      </c>
      <c r="J7500">
        <v>1842</v>
      </c>
      <c r="K7500">
        <v>1</v>
      </c>
      <c r="L7500">
        <v>3</v>
      </c>
      <c r="M7500">
        <v>606</v>
      </c>
      <c r="N7500" t="s">
        <v>18</v>
      </c>
      <c r="O7500">
        <v>0</v>
      </c>
      <c r="P7500">
        <v>2225</v>
      </c>
    </row>
    <row r="7501" spans="1:16" x14ac:dyDescent="0.25">
      <c r="A7501" t="s">
        <v>11254</v>
      </c>
      <c r="B7501">
        <v>393</v>
      </c>
      <c r="C7501" s="3" t="str">
        <f>HYPERLINK("http://www.uniprot.org/uniprot/C3YJC2","tr|C3YJC2|C3YJC2_BRAFL")</f>
        <v>tr|C3YJC2|C3YJC2_BRAFL</v>
      </c>
      <c r="D7501" t="s">
        <v>11255</v>
      </c>
      <c r="E7501">
        <v>52.17</v>
      </c>
      <c r="F7501">
        <v>69</v>
      </c>
      <c r="G7501">
        <v>33</v>
      </c>
      <c r="H7501">
        <v>0</v>
      </c>
      <c r="I7501">
        <v>9</v>
      </c>
      <c r="J7501">
        <v>215</v>
      </c>
      <c r="K7501">
        <v>-2</v>
      </c>
      <c r="L7501">
        <v>4094</v>
      </c>
      <c r="M7501">
        <v>4162</v>
      </c>
      <c r="N7501" t="s">
        <v>18</v>
      </c>
      <c r="O7501" s="1">
        <v>1.4172200000000001E-12</v>
      </c>
      <c r="P7501">
        <v>190</v>
      </c>
    </row>
    <row r="7502" spans="1:16" x14ac:dyDescent="0.25">
      <c r="A7502" t="s">
        <v>11256</v>
      </c>
      <c r="B7502">
        <v>837</v>
      </c>
      <c r="C7502" s="3" t="str">
        <f>HYPERLINK("http://www.uniprot.org/uniprot/G7KDR6","tr|G7KDR6|G7KDR6_MEDTR")</f>
        <v>tr|G7KDR6|G7KDR6_MEDTR</v>
      </c>
      <c r="D7502" t="s">
        <v>11257</v>
      </c>
      <c r="E7502">
        <v>69.53</v>
      </c>
      <c r="F7502">
        <v>279</v>
      </c>
      <c r="G7502">
        <v>85</v>
      </c>
      <c r="H7502">
        <v>17</v>
      </c>
      <c r="I7502">
        <v>1</v>
      </c>
      <c r="J7502">
        <v>786</v>
      </c>
      <c r="K7502">
        <v>1</v>
      </c>
      <c r="L7502">
        <v>1</v>
      </c>
      <c r="M7502">
        <v>276</v>
      </c>
      <c r="N7502" t="s">
        <v>18</v>
      </c>
      <c r="O7502" s="1">
        <v>1.8961299999999998E-92</v>
      </c>
      <c r="P7502">
        <v>883</v>
      </c>
    </row>
    <row r="7503" spans="1:16" x14ac:dyDescent="0.25">
      <c r="A7503" t="s">
        <v>11258</v>
      </c>
      <c r="B7503">
        <v>1434</v>
      </c>
      <c r="C7503" s="3" t="str">
        <f>HYPERLINK("http://www.uniprot.org/uniprot/G7JKA7","tr|G7JKA7|G7JKA7_MEDTR")</f>
        <v>tr|G7JKA7|G7JKA7_MEDTR</v>
      </c>
      <c r="D7503" t="s">
        <v>11259</v>
      </c>
      <c r="E7503">
        <v>82.03</v>
      </c>
      <c r="F7503">
        <v>373</v>
      </c>
      <c r="G7503">
        <v>67</v>
      </c>
      <c r="H7503">
        <v>0</v>
      </c>
      <c r="I7503">
        <v>307</v>
      </c>
      <c r="J7503">
        <v>1425</v>
      </c>
      <c r="K7503">
        <v>1</v>
      </c>
      <c r="L7503">
        <v>644</v>
      </c>
      <c r="M7503">
        <v>1015</v>
      </c>
      <c r="N7503" t="s">
        <v>18</v>
      </c>
      <c r="O7503" s="1">
        <v>1.02341E-165</v>
      </c>
      <c r="P7503">
        <v>1518</v>
      </c>
    </row>
    <row r="7504" spans="1:16" x14ac:dyDescent="0.25">
      <c r="A7504" t="s">
        <v>11260</v>
      </c>
      <c r="B7504">
        <v>1656</v>
      </c>
      <c r="C7504" s="3" t="str">
        <f>HYPERLINK("http://www.uniprot.org/uniprot/A2Q4M6","tr|A2Q4M6|A2Q4M6_MEDTR")</f>
        <v>tr|A2Q4M6|A2Q4M6_MEDTR</v>
      </c>
      <c r="D7504" t="s">
        <v>11261</v>
      </c>
      <c r="E7504">
        <v>80.39</v>
      </c>
      <c r="F7504">
        <v>551</v>
      </c>
      <c r="G7504">
        <v>108</v>
      </c>
      <c r="H7504">
        <v>0</v>
      </c>
      <c r="I7504">
        <v>1</v>
      </c>
      <c r="J7504">
        <v>1653</v>
      </c>
      <c r="K7504">
        <v>1</v>
      </c>
      <c r="L7504">
        <v>575</v>
      </c>
      <c r="M7504">
        <v>1124</v>
      </c>
      <c r="N7504" t="s">
        <v>18</v>
      </c>
      <c r="O7504">
        <v>0</v>
      </c>
      <c r="P7504">
        <v>2286</v>
      </c>
    </row>
    <row r="7505" spans="1:16" x14ac:dyDescent="0.25">
      <c r="A7505" t="s">
        <v>11262</v>
      </c>
      <c r="B7505">
        <v>1305</v>
      </c>
      <c r="C7505" s="3" t="str">
        <f>HYPERLINK("http://www.uniprot.org/uniprot/K7MFH4","tr|K7MFH4|K7MFH4_SOYBN")</f>
        <v>tr|K7MFH4|K7MFH4_SOYBN</v>
      </c>
      <c r="D7505" t="s">
        <v>28</v>
      </c>
      <c r="E7505">
        <v>85.87</v>
      </c>
      <c r="F7505">
        <v>432</v>
      </c>
      <c r="G7505">
        <v>61</v>
      </c>
      <c r="H7505">
        <v>0</v>
      </c>
      <c r="I7505">
        <v>7</v>
      </c>
      <c r="J7505">
        <v>1302</v>
      </c>
      <c r="K7505">
        <v>1</v>
      </c>
      <c r="L7505">
        <v>19</v>
      </c>
      <c r="M7505">
        <v>450</v>
      </c>
      <c r="N7505" t="s">
        <v>18</v>
      </c>
      <c r="O7505">
        <v>0</v>
      </c>
      <c r="P7505">
        <v>1998</v>
      </c>
    </row>
    <row r="7506" spans="1:16" x14ac:dyDescent="0.25">
      <c r="A7506" t="s">
        <v>11263</v>
      </c>
      <c r="B7506">
        <v>1584</v>
      </c>
      <c r="C7506" s="3" t="str">
        <f>HYPERLINK("http://www.uniprot.org/uniprot/I1JGF8","tr|I1JGF8|I1JGF8_SOYBN")</f>
        <v>tr|I1JGF8|I1JGF8_SOYBN</v>
      </c>
      <c r="D7506" t="s">
        <v>28</v>
      </c>
      <c r="E7506">
        <v>38.97</v>
      </c>
      <c r="F7506">
        <v>254</v>
      </c>
      <c r="G7506">
        <v>155</v>
      </c>
      <c r="H7506">
        <v>7</v>
      </c>
      <c r="I7506">
        <v>445</v>
      </c>
      <c r="J7506">
        <v>1185</v>
      </c>
      <c r="K7506">
        <v>1</v>
      </c>
      <c r="L7506">
        <v>246</v>
      </c>
      <c r="M7506">
        <v>495</v>
      </c>
      <c r="N7506" t="s">
        <v>18</v>
      </c>
      <c r="O7506" s="1">
        <v>4.2068400000000001E-38</v>
      </c>
      <c r="P7506">
        <v>418</v>
      </c>
    </row>
    <row r="7507" spans="1:16" x14ac:dyDescent="0.25">
      <c r="A7507" t="s">
        <v>11264</v>
      </c>
      <c r="B7507">
        <v>1017</v>
      </c>
      <c r="C7507" s="3" t="str">
        <f>HYPERLINK("http://www.uniprot.org/uniprot/I3T2N1","tr|I3T2N1|I3T2N1_MEDTR")</f>
        <v>tr|I3T2N1|I3T2N1_MEDTR</v>
      </c>
      <c r="D7507" t="s">
        <v>22</v>
      </c>
      <c r="E7507">
        <v>76.53</v>
      </c>
      <c r="F7507">
        <v>341</v>
      </c>
      <c r="G7507">
        <v>80</v>
      </c>
      <c r="H7507">
        <v>3</v>
      </c>
      <c r="I7507">
        <v>1</v>
      </c>
      <c r="J7507">
        <v>1014</v>
      </c>
      <c r="K7507">
        <v>1</v>
      </c>
      <c r="L7507">
        <v>1</v>
      </c>
      <c r="M7507">
        <v>341</v>
      </c>
      <c r="N7507" t="s">
        <v>18</v>
      </c>
      <c r="O7507" s="1">
        <v>1.86486E-146</v>
      </c>
      <c r="P7507">
        <v>1350</v>
      </c>
    </row>
    <row r="7508" spans="1:16" x14ac:dyDescent="0.25">
      <c r="A7508" t="s">
        <v>11265</v>
      </c>
      <c r="B7508">
        <v>393</v>
      </c>
      <c r="C7508" s="3" t="str">
        <f>HYPERLINK("http://www.uniprot.org/uniprot/C6TNF4","tr|C6TNF4|C6TNF4_SOYBN")</f>
        <v>tr|C6TNF4|C6TNF4_SOYBN</v>
      </c>
      <c r="D7508" t="s">
        <v>11266</v>
      </c>
      <c r="E7508">
        <v>83.01</v>
      </c>
      <c r="F7508">
        <v>106</v>
      </c>
      <c r="G7508">
        <v>18</v>
      </c>
      <c r="H7508">
        <v>0</v>
      </c>
      <c r="I7508">
        <v>61</v>
      </c>
      <c r="J7508">
        <v>378</v>
      </c>
      <c r="K7508">
        <v>1</v>
      </c>
      <c r="L7508">
        <v>21</v>
      </c>
      <c r="M7508">
        <v>126</v>
      </c>
      <c r="N7508" t="s">
        <v>18</v>
      </c>
      <c r="O7508" s="1">
        <v>2.1565699999999999E-45</v>
      </c>
      <c r="P7508">
        <v>473</v>
      </c>
    </row>
    <row r="7509" spans="1:16" x14ac:dyDescent="0.25">
      <c r="A7509" t="s">
        <v>11267</v>
      </c>
      <c r="B7509">
        <v>4266</v>
      </c>
      <c r="C7509" s="3" t="str">
        <f>HYPERLINK("http://www.uniprot.org/uniprot/K7MDN8","tr|K7MDN8|K7MDN8_SOYBN")</f>
        <v>tr|K7MDN8|K7MDN8_SOYBN</v>
      </c>
      <c r="D7509" t="s">
        <v>28</v>
      </c>
      <c r="E7509">
        <v>80.67</v>
      </c>
      <c r="F7509">
        <v>1413</v>
      </c>
      <c r="G7509">
        <v>273</v>
      </c>
      <c r="H7509">
        <v>5</v>
      </c>
      <c r="I7509">
        <v>1</v>
      </c>
      <c r="J7509">
        <v>4224</v>
      </c>
      <c r="K7509">
        <v>1</v>
      </c>
      <c r="L7509">
        <v>1</v>
      </c>
      <c r="M7509">
        <v>1400</v>
      </c>
      <c r="N7509" t="s">
        <v>18</v>
      </c>
      <c r="O7509">
        <v>0</v>
      </c>
      <c r="P7509">
        <v>5868</v>
      </c>
    </row>
    <row r="7510" spans="1:16" x14ac:dyDescent="0.25">
      <c r="A7510" t="s">
        <v>11268</v>
      </c>
      <c r="B7510">
        <v>1146</v>
      </c>
      <c r="C7510" s="3" t="str">
        <f>HYPERLINK("http://www.uniprot.org/uniprot/G7K7Q7","tr|G7K7Q7|G7K7Q7_MEDTR")</f>
        <v>tr|G7K7Q7|G7K7Q7_MEDTR</v>
      </c>
      <c r="D7510" t="s">
        <v>11269</v>
      </c>
      <c r="E7510">
        <v>85.67</v>
      </c>
      <c r="F7510">
        <v>398</v>
      </c>
      <c r="G7510">
        <v>57</v>
      </c>
      <c r="H7510">
        <v>17</v>
      </c>
      <c r="I7510">
        <v>1</v>
      </c>
      <c r="J7510">
        <v>1143</v>
      </c>
      <c r="K7510">
        <v>1</v>
      </c>
      <c r="L7510">
        <v>1</v>
      </c>
      <c r="M7510">
        <v>398</v>
      </c>
      <c r="N7510" t="s">
        <v>18</v>
      </c>
      <c r="O7510">
        <v>0</v>
      </c>
      <c r="P7510">
        <v>1687</v>
      </c>
    </row>
    <row r="7511" spans="1:16" x14ac:dyDescent="0.25">
      <c r="A7511" t="s">
        <v>11270</v>
      </c>
      <c r="B7511">
        <v>171</v>
      </c>
      <c r="C7511" s="3" t="str">
        <f>HYPERLINK("http://www.uniprot.org/uniprot/Q43625","tr|Q43625|Q43625_PEA")</f>
        <v>tr|Q43625|Q43625_PEA</v>
      </c>
      <c r="D7511" t="s">
        <v>11271</v>
      </c>
      <c r="E7511">
        <v>100</v>
      </c>
      <c r="F7511">
        <v>36</v>
      </c>
      <c r="G7511">
        <v>0</v>
      </c>
      <c r="H7511">
        <v>0</v>
      </c>
      <c r="I7511">
        <v>61</v>
      </c>
      <c r="J7511">
        <v>168</v>
      </c>
      <c r="K7511">
        <v>1</v>
      </c>
      <c r="L7511">
        <v>19</v>
      </c>
      <c r="M7511">
        <v>54</v>
      </c>
      <c r="N7511" t="s">
        <v>18</v>
      </c>
      <c r="O7511" s="1">
        <v>1.08075E-12</v>
      </c>
      <c r="P7511">
        <v>191</v>
      </c>
    </row>
    <row r="7512" spans="1:16" x14ac:dyDescent="0.25">
      <c r="A7512" t="s">
        <v>11272</v>
      </c>
      <c r="B7512">
        <v>741</v>
      </c>
      <c r="C7512" s="3" t="str">
        <f>HYPERLINK("http://www.uniprot.org/uniprot/E0VZ95","tr|E0VZ95|E0VZ95_PEDHC")</f>
        <v>tr|E0VZ95|E0VZ95_PEDHC</v>
      </c>
      <c r="D7512" t="s">
        <v>8521</v>
      </c>
      <c r="E7512">
        <v>28.16</v>
      </c>
      <c r="F7512">
        <v>245</v>
      </c>
      <c r="G7512">
        <v>176</v>
      </c>
      <c r="H7512">
        <v>8</v>
      </c>
      <c r="I7512">
        <v>6</v>
      </c>
      <c r="J7512">
        <v>716</v>
      </c>
      <c r="K7512">
        <v>-2</v>
      </c>
      <c r="L7512">
        <v>422</v>
      </c>
      <c r="M7512">
        <v>628</v>
      </c>
      <c r="N7512" t="s">
        <v>18</v>
      </c>
      <c r="O7512" s="1">
        <v>1.10684E-7</v>
      </c>
      <c r="P7512">
        <v>151</v>
      </c>
    </row>
    <row r="7513" spans="1:16" x14ac:dyDescent="0.25">
      <c r="A7513" t="s">
        <v>11273</v>
      </c>
      <c r="B7513">
        <v>2769</v>
      </c>
      <c r="C7513" s="3" t="str">
        <f>HYPERLINK("http://www.uniprot.org/uniprot/A2Q4J2","tr|A2Q4J2|A2Q4J2_MEDTR")</f>
        <v>tr|A2Q4J2|A2Q4J2_MEDTR</v>
      </c>
      <c r="D7513" t="s">
        <v>11274</v>
      </c>
      <c r="E7513">
        <v>88.86</v>
      </c>
      <c r="F7513">
        <v>925</v>
      </c>
      <c r="G7513">
        <v>103</v>
      </c>
      <c r="H7513">
        <v>3</v>
      </c>
      <c r="I7513">
        <v>1</v>
      </c>
      <c r="J7513">
        <v>2766</v>
      </c>
      <c r="K7513">
        <v>1</v>
      </c>
      <c r="L7513">
        <v>1</v>
      </c>
      <c r="M7513">
        <v>924</v>
      </c>
      <c r="N7513" t="s">
        <v>18</v>
      </c>
      <c r="O7513">
        <v>0</v>
      </c>
      <c r="P7513">
        <v>4144</v>
      </c>
    </row>
    <row r="7514" spans="1:16" x14ac:dyDescent="0.25">
      <c r="A7514" t="s">
        <v>11275</v>
      </c>
      <c r="B7514">
        <v>378</v>
      </c>
      <c r="C7514" s="3" t="str">
        <f>HYPERLINK("http://www.uniprot.org/uniprot/G7I8Q9","tr|G7I8Q9|G7I8Q9_MEDTR")</f>
        <v>tr|G7I8Q9|G7I8Q9_MEDTR</v>
      </c>
      <c r="D7514" t="s">
        <v>11276</v>
      </c>
      <c r="E7514">
        <v>84.25</v>
      </c>
      <c r="F7514">
        <v>108</v>
      </c>
      <c r="G7514">
        <v>17</v>
      </c>
      <c r="H7514">
        <v>0</v>
      </c>
      <c r="I7514">
        <v>52</v>
      </c>
      <c r="J7514">
        <v>375</v>
      </c>
      <c r="K7514">
        <v>1</v>
      </c>
      <c r="L7514">
        <v>18</v>
      </c>
      <c r="M7514">
        <v>125</v>
      </c>
      <c r="N7514" t="s">
        <v>18</v>
      </c>
      <c r="O7514" s="1">
        <v>3.52045E-43</v>
      </c>
      <c r="P7514">
        <v>454</v>
      </c>
    </row>
    <row r="7515" spans="1:16" x14ac:dyDescent="0.25">
      <c r="A7515" t="s">
        <v>11277</v>
      </c>
      <c r="B7515">
        <v>2526</v>
      </c>
      <c r="C7515" s="3" t="str">
        <f>HYPERLINK("http://www.uniprot.org/uniprot/K7LHC7","tr|K7LHC7|K7LHC7_SOYBN")</f>
        <v>tr|K7LHC7|K7LHC7_SOYBN</v>
      </c>
      <c r="D7515" t="s">
        <v>117</v>
      </c>
      <c r="E7515">
        <v>56.82</v>
      </c>
      <c r="F7515">
        <v>857</v>
      </c>
      <c r="G7515">
        <v>370</v>
      </c>
      <c r="H7515">
        <v>20</v>
      </c>
      <c r="I7515">
        <v>10</v>
      </c>
      <c r="J7515">
        <v>2520</v>
      </c>
      <c r="K7515">
        <v>1</v>
      </c>
      <c r="L7515">
        <v>8</v>
      </c>
      <c r="M7515">
        <v>811</v>
      </c>
      <c r="N7515" t="s">
        <v>18</v>
      </c>
      <c r="O7515">
        <v>0</v>
      </c>
      <c r="P7515">
        <v>2317</v>
      </c>
    </row>
    <row r="7516" spans="1:16" x14ac:dyDescent="0.25">
      <c r="A7516" t="s">
        <v>11278</v>
      </c>
      <c r="B7516">
        <v>1152</v>
      </c>
      <c r="C7516" s="3" t="str">
        <f>HYPERLINK("http://www.uniprot.org/uniprot/G7IYR4","tr|G7IYR4|G7IYR4_MEDTR")</f>
        <v>tr|G7IYR4|G7IYR4_MEDTR</v>
      </c>
      <c r="D7516" t="s">
        <v>11279</v>
      </c>
      <c r="E7516">
        <v>71.53</v>
      </c>
      <c r="F7516">
        <v>411</v>
      </c>
      <c r="G7516">
        <v>117</v>
      </c>
      <c r="H7516">
        <v>28</v>
      </c>
      <c r="I7516">
        <v>1</v>
      </c>
      <c r="J7516">
        <v>1149</v>
      </c>
      <c r="K7516">
        <v>1</v>
      </c>
      <c r="L7516">
        <v>1</v>
      </c>
      <c r="M7516">
        <v>395</v>
      </c>
      <c r="N7516" t="s">
        <v>18</v>
      </c>
      <c r="O7516" s="1">
        <v>3.7353800000000001E-165</v>
      </c>
      <c r="P7516">
        <v>1512</v>
      </c>
    </row>
    <row r="7517" spans="1:16" x14ac:dyDescent="0.25">
      <c r="A7517" t="s">
        <v>11280</v>
      </c>
      <c r="B7517">
        <v>1341</v>
      </c>
      <c r="C7517" s="3" t="str">
        <f>HYPERLINK("http://www.uniprot.org/uniprot/I1JYC9","tr|I1JYC9|I1JYC9_SOYBN")</f>
        <v>tr|I1JYC9|I1JYC9_SOYBN</v>
      </c>
      <c r="D7517" t="s">
        <v>28</v>
      </c>
      <c r="E7517">
        <v>70.73</v>
      </c>
      <c r="F7517">
        <v>393</v>
      </c>
      <c r="G7517">
        <v>115</v>
      </c>
      <c r="H7517">
        <v>7</v>
      </c>
      <c r="I7517">
        <v>181</v>
      </c>
      <c r="J7517">
        <v>1338</v>
      </c>
      <c r="K7517">
        <v>1</v>
      </c>
      <c r="L7517">
        <v>13</v>
      </c>
      <c r="M7517">
        <v>400</v>
      </c>
      <c r="N7517" t="s">
        <v>18</v>
      </c>
      <c r="O7517" s="1">
        <v>9.7241199999999996E-147</v>
      </c>
      <c r="P7517">
        <v>1354</v>
      </c>
    </row>
    <row r="7518" spans="1:16" x14ac:dyDescent="0.25">
      <c r="A7518" t="s">
        <v>11281</v>
      </c>
      <c r="B7518">
        <v>798</v>
      </c>
      <c r="C7518" s="3" t="str">
        <f>HYPERLINK("http://www.uniprot.org/uniprot/G7JBZ1","tr|G7JBZ1|G7JBZ1_MEDTR")</f>
        <v>tr|G7JBZ1|G7JBZ1_MEDTR</v>
      </c>
      <c r="D7518" t="s">
        <v>11282</v>
      </c>
      <c r="E7518">
        <v>76.16</v>
      </c>
      <c r="F7518">
        <v>172</v>
      </c>
      <c r="G7518">
        <v>41</v>
      </c>
      <c r="H7518">
        <v>7</v>
      </c>
      <c r="I7518">
        <v>232</v>
      </c>
      <c r="J7518">
        <v>726</v>
      </c>
      <c r="K7518">
        <v>1</v>
      </c>
      <c r="L7518">
        <v>192</v>
      </c>
      <c r="M7518">
        <v>358</v>
      </c>
      <c r="N7518" t="s">
        <v>18</v>
      </c>
      <c r="O7518" s="1">
        <v>1.56187E-69</v>
      </c>
      <c r="P7518">
        <v>685</v>
      </c>
    </row>
    <row r="7519" spans="1:16" x14ac:dyDescent="0.25">
      <c r="A7519" t="s">
        <v>11283</v>
      </c>
      <c r="B7519">
        <v>1572</v>
      </c>
      <c r="C7519" s="3" t="str">
        <f>HYPERLINK("http://www.uniprot.org/uniprot/K7KJE2","tr|K7KJE2|K7KJE2_SOYBN")</f>
        <v>tr|K7KJE2|K7KJE2_SOYBN</v>
      </c>
      <c r="D7519" t="s">
        <v>28</v>
      </c>
      <c r="E7519">
        <v>66.17</v>
      </c>
      <c r="F7519">
        <v>538</v>
      </c>
      <c r="G7519">
        <v>182</v>
      </c>
      <c r="H7519">
        <v>15</v>
      </c>
      <c r="I7519">
        <v>1</v>
      </c>
      <c r="J7519">
        <v>1569</v>
      </c>
      <c r="K7519">
        <v>1</v>
      </c>
      <c r="L7519">
        <v>1</v>
      </c>
      <c r="M7519">
        <v>522</v>
      </c>
      <c r="N7519" t="s">
        <v>18</v>
      </c>
      <c r="O7519">
        <v>0</v>
      </c>
      <c r="P7519">
        <v>1654</v>
      </c>
    </row>
    <row r="7520" spans="1:16" x14ac:dyDescent="0.25">
      <c r="A7520" t="s">
        <v>11284</v>
      </c>
      <c r="B7520">
        <v>1536</v>
      </c>
      <c r="C7520" s="3" t="str">
        <f>HYPERLINK("http://www.uniprot.org/uniprot/G7L866","tr|G7L866|G7L866_MEDTR")</f>
        <v>tr|G7L866|G7L866_MEDTR</v>
      </c>
      <c r="D7520" t="s">
        <v>11285</v>
      </c>
      <c r="E7520">
        <v>86.3</v>
      </c>
      <c r="F7520">
        <v>511</v>
      </c>
      <c r="G7520">
        <v>70</v>
      </c>
      <c r="H7520">
        <v>1</v>
      </c>
      <c r="I7520">
        <v>1</v>
      </c>
      <c r="J7520">
        <v>1530</v>
      </c>
      <c r="K7520">
        <v>1</v>
      </c>
      <c r="L7520">
        <v>1</v>
      </c>
      <c r="M7520">
        <v>511</v>
      </c>
      <c r="N7520" t="s">
        <v>18</v>
      </c>
      <c r="O7520">
        <v>0</v>
      </c>
      <c r="P7520">
        <v>2293</v>
      </c>
    </row>
    <row r="7521" spans="1:16" x14ac:dyDescent="0.25">
      <c r="A7521" t="s">
        <v>11286</v>
      </c>
      <c r="B7521">
        <v>2565</v>
      </c>
      <c r="C7521" s="3" t="str">
        <f>HYPERLINK("http://www.uniprot.org/uniprot/I1LP66","tr|I1LP66|I1LP66_SOYBN")</f>
        <v>tr|I1LP66|I1LP66_SOYBN</v>
      </c>
      <c r="D7521" t="s">
        <v>71</v>
      </c>
      <c r="E7521">
        <v>60.83</v>
      </c>
      <c r="F7521">
        <v>817</v>
      </c>
      <c r="G7521">
        <v>320</v>
      </c>
      <c r="H7521">
        <v>6</v>
      </c>
      <c r="I7521">
        <v>13</v>
      </c>
      <c r="J7521">
        <v>2445</v>
      </c>
      <c r="K7521">
        <v>1</v>
      </c>
      <c r="L7521">
        <v>3</v>
      </c>
      <c r="M7521">
        <v>814</v>
      </c>
      <c r="N7521" t="s">
        <v>18</v>
      </c>
      <c r="O7521">
        <v>0</v>
      </c>
      <c r="P7521">
        <v>2271</v>
      </c>
    </row>
    <row r="7522" spans="1:16" x14ac:dyDescent="0.25">
      <c r="A7522" t="s">
        <v>11287</v>
      </c>
      <c r="B7522">
        <v>2292</v>
      </c>
      <c r="C7522" s="3" t="str">
        <f>HYPERLINK("http://www.uniprot.org/uniprot/G7L8W6","tr|G7L8W6|G7L8W6_MEDTR")</f>
        <v>tr|G7L8W6|G7L8W6_MEDTR</v>
      </c>
      <c r="D7522" t="s">
        <v>11288</v>
      </c>
      <c r="E7522">
        <v>86.17</v>
      </c>
      <c r="F7522">
        <v>767</v>
      </c>
      <c r="G7522">
        <v>106</v>
      </c>
      <c r="H7522">
        <v>4</v>
      </c>
      <c r="I7522">
        <v>1</v>
      </c>
      <c r="J7522">
        <v>2289</v>
      </c>
      <c r="K7522">
        <v>1</v>
      </c>
      <c r="L7522">
        <v>1</v>
      </c>
      <c r="M7522">
        <v>767</v>
      </c>
      <c r="N7522" t="s">
        <v>18</v>
      </c>
      <c r="O7522">
        <v>0</v>
      </c>
      <c r="P7522">
        <v>3560</v>
      </c>
    </row>
    <row r="7523" spans="1:16" x14ac:dyDescent="0.25">
      <c r="A7523" t="s">
        <v>11289</v>
      </c>
      <c r="B7523">
        <v>1851</v>
      </c>
      <c r="C7523" s="3" t="str">
        <f>HYPERLINK("http://www.uniprot.org/uniprot/I1MHP5","tr|I1MHP5|I1MHP5_SOYBN")</f>
        <v>tr|I1MHP5|I1MHP5_SOYBN</v>
      </c>
      <c r="D7523" t="s">
        <v>28</v>
      </c>
      <c r="E7523">
        <v>27.85</v>
      </c>
      <c r="F7523">
        <v>420</v>
      </c>
      <c r="G7523">
        <v>303</v>
      </c>
      <c r="H7523">
        <v>42</v>
      </c>
      <c r="I7523">
        <v>151</v>
      </c>
      <c r="J7523">
        <v>1284</v>
      </c>
      <c r="K7523">
        <v>1</v>
      </c>
      <c r="L7523">
        <v>1057</v>
      </c>
      <c r="M7523">
        <v>1470</v>
      </c>
      <c r="N7523" t="s">
        <v>18</v>
      </c>
      <c r="O7523" s="1">
        <v>2.30072E-30</v>
      </c>
      <c r="P7523">
        <v>352</v>
      </c>
    </row>
    <row r="7524" spans="1:16" x14ac:dyDescent="0.25">
      <c r="A7524" t="s">
        <v>11290</v>
      </c>
      <c r="B7524">
        <v>1143</v>
      </c>
      <c r="C7524" s="3" t="str">
        <f>HYPERLINK("http://www.uniprot.org/uniprot/I1MVS9","tr|I1MVS9|I1MVS9_SOYBN")</f>
        <v>tr|I1MVS9|I1MVS9_SOYBN</v>
      </c>
      <c r="D7524" t="s">
        <v>28</v>
      </c>
      <c r="E7524">
        <v>69.099999999999994</v>
      </c>
      <c r="F7524">
        <v>382</v>
      </c>
      <c r="G7524">
        <v>118</v>
      </c>
      <c r="H7524">
        <v>2</v>
      </c>
      <c r="I7524">
        <v>1</v>
      </c>
      <c r="J7524">
        <v>1140</v>
      </c>
      <c r="K7524">
        <v>1</v>
      </c>
      <c r="L7524">
        <v>39</v>
      </c>
      <c r="M7524">
        <v>412</v>
      </c>
      <c r="N7524" t="s">
        <v>18</v>
      </c>
      <c r="O7524" s="1">
        <v>2.1039699999999999E-144</v>
      </c>
      <c r="P7524">
        <v>1333</v>
      </c>
    </row>
    <row r="7525" spans="1:16" x14ac:dyDescent="0.25">
      <c r="A7525" t="s">
        <v>11291</v>
      </c>
      <c r="B7525">
        <v>954</v>
      </c>
      <c r="C7525" s="3" t="str">
        <f>HYPERLINK("http://www.uniprot.org/uniprot/Q2HRQ1","tr|Q2HRQ1|Q2HRQ1_MEDTR")</f>
        <v>tr|Q2HRQ1|Q2HRQ1_MEDTR</v>
      </c>
      <c r="D7525" t="s">
        <v>8917</v>
      </c>
      <c r="E7525">
        <v>37.43</v>
      </c>
      <c r="F7525">
        <v>195</v>
      </c>
      <c r="G7525">
        <v>122</v>
      </c>
      <c r="H7525">
        <v>1</v>
      </c>
      <c r="I7525">
        <v>1</v>
      </c>
      <c r="J7525">
        <v>582</v>
      </c>
      <c r="K7525">
        <v>1</v>
      </c>
      <c r="L7525">
        <v>1</v>
      </c>
      <c r="M7525">
        <v>193</v>
      </c>
      <c r="N7525" t="s">
        <v>18</v>
      </c>
      <c r="O7525" s="1">
        <v>9.2306700000000006E-28</v>
      </c>
      <c r="P7525">
        <v>326</v>
      </c>
    </row>
    <row r="7526" spans="1:16" x14ac:dyDescent="0.25">
      <c r="A7526" t="s">
        <v>11292</v>
      </c>
      <c r="B7526">
        <v>381</v>
      </c>
      <c r="C7526" s="3" t="str">
        <f>HYPERLINK("http://www.uniprot.org/uniprot/G8DCY4","tr|G8DCY4|G8DCY4_PHAVU")</f>
        <v>tr|G8DCY4|G8DCY4_PHAVU</v>
      </c>
      <c r="D7526" t="s">
        <v>1086</v>
      </c>
      <c r="E7526">
        <v>65.069999999999993</v>
      </c>
      <c r="F7526">
        <v>126</v>
      </c>
      <c r="G7526">
        <v>44</v>
      </c>
      <c r="H7526">
        <v>0</v>
      </c>
      <c r="I7526">
        <v>1</v>
      </c>
      <c r="J7526">
        <v>378</v>
      </c>
      <c r="K7526">
        <v>1</v>
      </c>
      <c r="L7526">
        <v>315</v>
      </c>
      <c r="M7526">
        <v>412</v>
      </c>
      <c r="N7526" t="s">
        <v>18</v>
      </c>
      <c r="O7526" s="1">
        <v>3.0704899999999999E-39</v>
      </c>
      <c r="P7526">
        <v>420</v>
      </c>
    </row>
    <row r="7527" spans="1:16" x14ac:dyDescent="0.25">
      <c r="A7527" t="s">
        <v>11293</v>
      </c>
      <c r="B7527">
        <v>810</v>
      </c>
      <c r="C7527" s="3" t="str">
        <f>HYPERLINK("http://www.uniprot.org/uniprot/G7KDS1","tr|G7KDS1|G7KDS1_MEDTR")</f>
        <v>tr|G7KDS1|G7KDS1_MEDTR</v>
      </c>
      <c r="D7527" t="s">
        <v>11294</v>
      </c>
      <c r="E7527">
        <v>77.319999999999993</v>
      </c>
      <c r="F7527">
        <v>269</v>
      </c>
      <c r="G7527">
        <v>61</v>
      </c>
      <c r="H7527">
        <v>0</v>
      </c>
      <c r="I7527">
        <v>1</v>
      </c>
      <c r="J7527">
        <v>807</v>
      </c>
      <c r="K7527">
        <v>1</v>
      </c>
      <c r="L7527">
        <v>1</v>
      </c>
      <c r="M7527">
        <v>269</v>
      </c>
      <c r="N7527" t="s">
        <v>18</v>
      </c>
      <c r="O7527" s="1">
        <v>1.6991800000000001E-119</v>
      </c>
      <c r="P7527">
        <v>1116</v>
      </c>
    </row>
    <row r="7528" spans="1:16" x14ac:dyDescent="0.25">
      <c r="A7528" t="s">
        <v>11295</v>
      </c>
      <c r="B7528">
        <v>759</v>
      </c>
      <c r="C7528" s="3" t="str">
        <f>HYPERLINK("http://www.uniprot.org/uniprot/K7MXT7","tr|K7MXT7|K7MXT7_SOYBN")</f>
        <v>tr|K7MXT7|K7MXT7_SOYBN</v>
      </c>
      <c r="D7528" t="s">
        <v>28</v>
      </c>
      <c r="E7528">
        <v>56.39</v>
      </c>
      <c r="F7528">
        <v>305</v>
      </c>
      <c r="G7528">
        <v>133</v>
      </c>
      <c r="H7528">
        <v>58</v>
      </c>
      <c r="I7528">
        <v>1</v>
      </c>
      <c r="J7528">
        <v>741</v>
      </c>
      <c r="K7528">
        <v>1</v>
      </c>
      <c r="L7528">
        <v>69</v>
      </c>
      <c r="M7528">
        <v>370</v>
      </c>
      <c r="N7528" t="s">
        <v>18</v>
      </c>
      <c r="O7528" s="1">
        <v>5.3741499999999999E-77</v>
      </c>
      <c r="P7528">
        <v>749</v>
      </c>
    </row>
    <row r="7529" spans="1:16" x14ac:dyDescent="0.25">
      <c r="A7529" t="s">
        <v>11296</v>
      </c>
      <c r="B7529">
        <v>2106</v>
      </c>
      <c r="C7529" s="3" t="str">
        <f>HYPERLINK("http://www.uniprot.org/uniprot/A2Q4M6","tr|A2Q4M6|A2Q4M6_MEDTR")</f>
        <v>tr|A2Q4M6|A2Q4M6_MEDTR</v>
      </c>
      <c r="D7529" t="s">
        <v>11261</v>
      </c>
      <c r="E7529">
        <v>75.040000000000006</v>
      </c>
      <c r="F7529">
        <v>609</v>
      </c>
      <c r="G7529">
        <v>152</v>
      </c>
      <c r="H7529">
        <v>18</v>
      </c>
      <c r="I7529">
        <v>1</v>
      </c>
      <c r="J7529">
        <v>1773</v>
      </c>
      <c r="K7529">
        <v>1</v>
      </c>
      <c r="L7529">
        <v>1</v>
      </c>
      <c r="M7529">
        <v>559</v>
      </c>
      <c r="N7529" t="s">
        <v>18</v>
      </c>
      <c r="O7529">
        <v>0</v>
      </c>
      <c r="P7529">
        <v>2305</v>
      </c>
    </row>
    <row r="7530" spans="1:16" x14ac:dyDescent="0.25">
      <c r="A7530" t="s">
        <v>11297</v>
      </c>
      <c r="B7530">
        <v>1245</v>
      </c>
      <c r="C7530" s="3" t="str">
        <f>HYPERLINK("http://www.uniprot.org/uniprot/A2Q2T1","tr|A2Q2T1|A2Q2T1_MEDTR")</f>
        <v>tr|A2Q2T1|A2Q2T1_MEDTR</v>
      </c>
      <c r="D7530" t="s">
        <v>337</v>
      </c>
      <c r="E7530">
        <v>70.89</v>
      </c>
      <c r="F7530">
        <v>323</v>
      </c>
      <c r="G7530">
        <v>94</v>
      </c>
      <c r="H7530">
        <v>46</v>
      </c>
      <c r="I7530">
        <v>376</v>
      </c>
      <c r="J7530">
        <v>1206</v>
      </c>
      <c r="K7530">
        <v>1</v>
      </c>
      <c r="L7530">
        <v>155</v>
      </c>
      <c r="M7530">
        <v>477</v>
      </c>
      <c r="N7530" t="s">
        <v>18</v>
      </c>
      <c r="O7530" s="1">
        <v>2.0345399999999999E-119</v>
      </c>
      <c r="P7530">
        <v>1118</v>
      </c>
    </row>
    <row r="7531" spans="1:16" x14ac:dyDescent="0.25">
      <c r="A7531" t="s">
        <v>11298</v>
      </c>
      <c r="B7531">
        <v>420</v>
      </c>
      <c r="C7531" s="3" t="str">
        <f>HYPERLINK("http://www.uniprot.org/uniprot/G7JFW1","tr|G7JFW1|G7JFW1_MEDTR")</f>
        <v>tr|G7JFW1|G7JFW1_MEDTR</v>
      </c>
      <c r="D7531" t="s">
        <v>11299</v>
      </c>
      <c r="E7531">
        <v>68.05</v>
      </c>
      <c r="F7531">
        <v>144</v>
      </c>
      <c r="G7531">
        <v>46</v>
      </c>
      <c r="H7531">
        <v>5</v>
      </c>
      <c r="I7531">
        <v>1</v>
      </c>
      <c r="J7531">
        <v>417</v>
      </c>
      <c r="K7531">
        <v>1</v>
      </c>
      <c r="L7531">
        <v>1</v>
      </c>
      <c r="M7531">
        <v>139</v>
      </c>
      <c r="N7531" t="s">
        <v>18</v>
      </c>
      <c r="O7531" s="1">
        <v>3.2994400000000001E-41</v>
      </c>
      <c r="P7531">
        <v>437</v>
      </c>
    </row>
    <row r="7532" spans="1:16" x14ac:dyDescent="0.25">
      <c r="A7532" t="s">
        <v>11300</v>
      </c>
      <c r="B7532">
        <v>1305</v>
      </c>
      <c r="C7532" s="3" t="str">
        <f>HYPERLINK("http://www.uniprot.org/uniprot/G7IPQ5","tr|G7IPQ5|G7IPQ5_MEDTR")</f>
        <v>tr|G7IPQ5|G7IPQ5_MEDTR</v>
      </c>
      <c r="D7532" t="s">
        <v>11301</v>
      </c>
      <c r="E7532">
        <v>72</v>
      </c>
      <c r="F7532">
        <v>375</v>
      </c>
      <c r="G7532">
        <v>105</v>
      </c>
      <c r="H7532">
        <v>2</v>
      </c>
      <c r="I7532">
        <v>145</v>
      </c>
      <c r="J7532">
        <v>1263</v>
      </c>
      <c r="K7532">
        <v>1</v>
      </c>
      <c r="L7532">
        <v>56</v>
      </c>
      <c r="M7532">
        <v>426</v>
      </c>
      <c r="N7532" t="s">
        <v>18</v>
      </c>
      <c r="O7532" s="1">
        <v>1.21887E-146</v>
      </c>
      <c r="P7532">
        <v>1353</v>
      </c>
    </row>
    <row r="7533" spans="1:16" x14ac:dyDescent="0.25">
      <c r="A7533" t="s">
        <v>11302</v>
      </c>
      <c r="B7533">
        <v>687</v>
      </c>
      <c r="C7533" s="3" t="str">
        <f>HYPERLINK("http://www.uniprot.org/uniprot/B7FHX6","tr|B7FHX6|B7FHX6_MEDTR")</f>
        <v>tr|B7FHX6|B7FHX6_MEDTR</v>
      </c>
      <c r="D7533" t="s">
        <v>11303</v>
      </c>
      <c r="E7533">
        <v>82.6</v>
      </c>
      <c r="F7533">
        <v>230</v>
      </c>
      <c r="G7533">
        <v>40</v>
      </c>
      <c r="H7533">
        <v>2</v>
      </c>
      <c r="I7533">
        <v>1</v>
      </c>
      <c r="J7533">
        <v>684</v>
      </c>
      <c r="K7533">
        <v>1</v>
      </c>
      <c r="L7533">
        <v>1</v>
      </c>
      <c r="M7533">
        <v>230</v>
      </c>
      <c r="N7533" t="s">
        <v>18</v>
      </c>
      <c r="O7533" s="1">
        <v>2.1117600000000001E-100</v>
      </c>
      <c r="P7533">
        <v>950</v>
      </c>
    </row>
    <row r="7534" spans="1:16" x14ac:dyDescent="0.25">
      <c r="A7534" t="s">
        <v>11304</v>
      </c>
      <c r="B7534">
        <v>3405</v>
      </c>
      <c r="C7534" s="3" t="str">
        <f>HYPERLINK("http://www.uniprot.org/uniprot/A5AYJ3","tr|A5AYJ3|A5AYJ3_VITVI")</f>
        <v>tr|A5AYJ3|A5AYJ3_VITVI</v>
      </c>
      <c r="D7534" t="s">
        <v>2676</v>
      </c>
      <c r="E7534">
        <v>64.489999999999995</v>
      </c>
      <c r="F7534">
        <v>1149</v>
      </c>
      <c r="G7534">
        <v>408</v>
      </c>
      <c r="H7534">
        <v>15</v>
      </c>
      <c r="I7534">
        <v>1</v>
      </c>
      <c r="J7534">
        <v>3402</v>
      </c>
      <c r="K7534">
        <v>1</v>
      </c>
      <c r="L7534">
        <v>368</v>
      </c>
      <c r="M7534">
        <v>1505</v>
      </c>
      <c r="N7534" t="s">
        <v>18</v>
      </c>
      <c r="O7534">
        <v>0</v>
      </c>
      <c r="P7534">
        <v>3838</v>
      </c>
    </row>
    <row r="7535" spans="1:16" x14ac:dyDescent="0.25">
      <c r="A7535" t="s">
        <v>11305</v>
      </c>
      <c r="B7535">
        <v>717</v>
      </c>
      <c r="C7535" s="3" t="str">
        <f>HYPERLINK("http://www.uniprot.org/uniprot/G7K7Q6","tr|G7K7Q6|G7K7Q6_MEDTR")</f>
        <v>tr|G7K7Q6|G7K7Q6_MEDTR</v>
      </c>
      <c r="D7535" t="s">
        <v>7673</v>
      </c>
      <c r="E7535">
        <v>85.71</v>
      </c>
      <c r="F7535">
        <v>238</v>
      </c>
      <c r="G7535">
        <v>34</v>
      </c>
      <c r="H7535">
        <v>3</v>
      </c>
      <c r="I7535">
        <v>1</v>
      </c>
      <c r="J7535">
        <v>705</v>
      </c>
      <c r="K7535">
        <v>1</v>
      </c>
      <c r="L7535">
        <v>659</v>
      </c>
      <c r="M7535">
        <v>894</v>
      </c>
      <c r="N7535" t="s">
        <v>18</v>
      </c>
      <c r="O7535" s="1">
        <v>2.2672899999999998E-111</v>
      </c>
      <c r="P7535">
        <v>1045</v>
      </c>
    </row>
    <row r="7536" spans="1:16" x14ac:dyDescent="0.25">
      <c r="A7536" t="s">
        <v>11306</v>
      </c>
      <c r="B7536">
        <v>1851</v>
      </c>
      <c r="C7536" s="3" t="str">
        <f>HYPERLINK("http://www.uniprot.org/uniprot/I1MHP5","tr|I1MHP5|I1MHP5_SOYBN")</f>
        <v>tr|I1MHP5|I1MHP5_SOYBN</v>
      </c>
      <c r="D7536" t="s">
        <v>28</v>
      </c>
      <c r="E7536">
        <v>27.85</v>
      </c>
      <c r="F7536">
        <v>420</v>
      </c>
      <c r="G7536">
        <v>303</v>
      </c>
      <c r="H7536">
        <v>42</v>
      </c>
      <c r="I7536">
        <v>151</v>
      </c>
      <c r="J7536">
        <v>1284</v>
      </c>
      <c r="K7536">
        <v>1</v>
      </c>
      <c r="L7536">
        <v>1057</v>
      </c>
      <c r="M7536">
        <v>1470</v>
      </c>
      <c r="N7536" t="s">
        <v>18</v>
      </c>
      <c r="O7536" s="1">
        <v>2.30072E-30</v>
      </c>
      <c r="P7536">
        <v>352</v>
      </c>
    </row>
    <row r="7537" spans="1:16" x14ac:dyDescent="0.25">
      <c r="A7537" t="s">
        <v>11307</v>
      </c>
      <c r="B7537">
        <v>3411</v>
      </c>
      <c r="C7537" s="3" t="str">
        <f>HYPERLINK("http://www.uniprot.org/uniprot/I1NAB2","tr|I1NAB2|I1NAB2_SOYBN")</f>
        <v>tr|I1NAB2|I1NAB2_SOYBN</v>
      </c>
      <c r="D7537" t="s">
        <v>99</v>
      </c>
      <c r="E7537">
        <v>82.69</v>
      </c>
      <c r="F7537">
        <v>1144</v>
      </c>
      <c r="G7537">
        <v>198</v>
      </c>
      <c r="H7537">
        <v>10</v>
      </c>
      <c r="I7537">
        <v>1</v>
      </c>
      <c r="J7537">
        <v>3402</v>
      </c>
      <c r="K7537">
        <v>1</v>
      </c>
      <c r="L7537">
        <v>1</v>
      </c>
      <c r="M7537">
        <v>1117</v>
      </c>
      <c r="N7537" t="s">
        <v>18</v>
      </c>
      <c r="O7537">
        <v>0</v>
      </c>
      <c r="P7537">
        <v>4694</v>
      </c>
    </row>
    <row r="7538" spans="1:16" x14ac:dyDescent="0.25">
      <c r="A7538" t="s">
        <v>11308</v>
      </c>
      <c r="B7538">
        <v>270</v>
      </c>
      <c r="C7538" s="3" t="str">
        <f>HYPERLINK("http://www.uniprot.org/uniprot/C6SZ55","tr|C6SZ55|C6SZ55_SOYBN")</f>
        <v>tr|C6SZ55|C6SZ55_SOYBN</v>
      </c>
      <c r="D7538" t="s">
        <v>117</v>
      </c>
      <c r="E7538">
        <v>90.24</v>
      </c>
      <c r="F7538">
        <v>82</v>
      </c>
      <c r="G7538">
        <v>8</v>
      </c>
      <c r="H7538">
        <v>0</v>
      </c>
      <c r="I7538">
        <v>1</v>
      </c>
      <c r="J7538">
        <v>246</v>
      </c>
      <c r="K7538">
        <v>1</v>
      </c>
      <c r="L7538">
        <v>1</v>
      </c>
      <c r="M7538">
        <v>82</v>
      </c>
      <c r="N7538" t="s">
        <v>18</v>
      </c>
      <c r="O7538" s="1">
        <v>2.09018E-35</v>
      </c>
      <c r="P7538">
        <v>387</v>
      </c>
    </row>
    <row r="7539" spans="1:16" x14ac:dyDescent="0.25">
      <c r="A7539" t="s">
        <v>11309</v>
      </c>
      <c r="B7539">
        <v>306</v>
      </c>
      <c r="C7539" s="3" t="str">
        <f>HYPERLINK("http://www.uniprot.org/uniprot/I3SQF6","tr|I3SQF6|I3SQF6_MEDTR")</f>
        <v>tr|I3SQF6|I3SQF6_MEDTR</v>
      </c>
      <c r="D7539" t="s">
        <v>22</v>
      </c>
      <c r="E7539">
        <v>80</v>
      </c>
      <c r="F7539">
        <v>65</v>
      </c>
      <c r="G7539">
        <v>13</v>
      </c>
      <c r="H7539">
        <v>0</v>
      </c>
      <c r="I7539">
        <v>79</v>
      </c>
      <c r="J7539">
        <v>273</v>
      </c>
      <c r="K7539">
        <v>1</v>
      </c>
      <c r="L7539">
        <v>122</v>
      </c>
      <c r="M7539">
        <v>186</v>
      </c>
      <c r="N7539" t="s">
        <v>18</v>
      </c>
      <c r="O7539" s="1">
        <v>6.45248E-21</v>
      </c>
      <c r="P7539">
        <v>262</v>
      </c>
    </row>
    <row r="7540" spans="1:16" x14ac:dyDescent="0.25">
      <c r="A7540" t="s">
        <v>11310</v>
      </c>
      <c r="B7540">
        <v>1128</v>
      </c>
      <c r="C7540" s="3" t="str">
        <f>HYPERLINK("http://www.uniprot.org/uniprot/I1L8H1","tr|I1L8H1|I1L8H1_SOYBN")</f>
        <v>tr|I1L8H1|I1L8H1_SOYBN</v>
      </c>
      <c r="D7540" t="s">
        <v>71</v>
      </c>
      <c r="E7540">
        <v>81.16</v>
      </c>
      <c r="F7540">
        <v>377</v>
      </c>
      <c r="G7540">
        <v>71</v>
      </c>
      <c r="H7540">
        <v>2</v>
      </c>
      <c r="I7540">
        <v>1</v>
      </c>
      <c r="J7540">
        <v>1125</v>
      </c>
      <c r="K7540">
        <v>1</v>
      </c>
      <c r="L7540">
        <v>31</v>
      </c>
      <c r="M7540">
        <v>401</v>
      </c>
      <c r="N7540" t="s">
        <v>18</v>
      </c>
      <c r="O7540" s="1">
        <v>5.0246900000000002E-175</v>
      </c>
      <c r="P7540">
        <v>1597</v>
      </c>
    </row>
    <row r="7541" spans="1:16" x14ac:dyDescent="0.25">
      <c r="A7541" t="s">
        <v>11311</v>
      </c>
      <c r="B7541">
        <v>1041</v>
      </c>
      <c r="C7541" s="3" t="str">
        <f>HYPERLINK("http://www.uniprot.org/uniprot/G7I8F4","tr|G7I8F4|G7I8F4_MEDTR")</f>
        <v>tr|G7I8F4|G7I8F4_MEDTR</v>
      </c>
      <c r="D7541" t="s">
        <v>11312</v>
      </c>
      <c r="E7541">
        <v>90.14</v>
      </c>
      <c r="F7541">
        <v>345</v>
      </c>
      <c r="G7541">
        <v>34</v>
      </c>
      <c r="H7541">
        <v>0</v>
      </c>
      <c r="I7541">
        <v>4</v>
      </c>
      <c r="J7541">
        <v>1038</v>
      </c>
      <c r="K7541">
        <v>1</v>
      </c>
      <c r="L7541">
        <v>1</v>
      </c>
      <c r="M7541">
        <v>342</v>
      </c>
      <c r="N7541" t="s">
        <v>18</v>
      </c>
      <c r="O7541" s="1">
        <v>7.3120399999999997E-178</v>
      </c>
      <c r="P7541">
        <v>1621</v>
      </c>
    </row>
    <row r="7542" spans="1:16" x14ac:dyDescent="0.25">
      <c r="A7542" t="s">
        <v>11313</v>
      </c>
      <c r="B7542">
        <v>3774</v>
      </c>
      <c r="C7542" s="3" t="str">
        <f>HYPERLINK("http://www.uniprot.org/uniprot/G7I7V1","tr|G7I7V1|G7I7V1_MEDTR")</f>
        <v>tr|G7I7V1|G7I7V1_MEDTR</v>
      </c>
      <c r="D7542" t="s">
        <v>11314</v>
      </c>
      <c r="E7542">
        <v>82.34</v>
      </c>
      <c r="F7542">
        <v>1252</v>
      </c>
      <c r="G7542">
        <v>221</v>
      </c>
      <c r="H7542">
        <v>0</v>
      </c>
      <c r="I7542">
        <v>10</v>
      </c>
      <c r="J7542">
        <v>3765</v>
      </c>
      <c r="K7542">
        <v>1</v>
      </c>
      <c r="L7542">
        <v>185</v>
      </c>
      <c r="M7542">
        <v>1431</v>
      </c>
      <c r="N7542" t="s">
        <v>18</v>
      </c>
      <c r="O7542">
        <v>0</v>
      </c>
      <c r="P7542">
        <v>5262</v>
      </c>
    </row>
    <row r="7543" spans="1:16" x14ac:dyDescent="0.25">
      <c r="A7543" t="s">
        <v>11315</v>
      </c>
      <c r="B7543">
        <v>945</v>
      </c>
      <c r="C7543" s="3" t="str">
        <f>HYPERLINK("http://www.uniprot.org/uniprot/B0LUS3","tr|B0LUS3|B0LUS3_SOYBN")</f>
        <v>tr|B0LUS3|B0LUS3_SOYBN</v>
      </c>
      <c r="D7543" t="s">
        <v>11316</v>
      </c>
      <c r="E7543">
        <v>52.23</v>
      </c>
      <c r="F7543">
        <v>335</v>
      </c>
      <c r="G7543">
        <v>160</v>
      </c>
      <c r="H7543">
        <v>21</v>
      </c>
      <c r="I7543">
        <v>1</v>
      </c>
      <c r="J7543">
        <v>942</v>
      </c>
      <c r="K7543">
        <v>1</v>
      </c>
      <c r="L7543">
        <v>1</v>
      </c>
      <c r="M7543">
        <v>317</v>
      </c>
      <c r="N7543" t="s">
        <v>18</v>
      </c>
      <c r="O7543" s="1">
        <v>4.29003E-78</v>
      </c>
      <c r="P7543">
        <v>760</v>
      </c>
    </row>
    <row r="7544" spans="1:16" x14ac:dyDescent="0.25">
      <c r="A7544" t="s">
        <v>11317</v>
      </c>
      <c r="B7544">
        <v>294</v>
      </c>
      <c r="C7544" s="3" t="str">
        <f>HYPERLINK("http://www.uniprot.org/uniprot/G7JBY8","tr|G7JBY8|G7JBY8_MEDTR")</f>
        <v>tr|G7JBY8|G7JBY8_MEDTR</v>
      </c>
      <c r="D7544" t="s">
        <v>11318</v>
      </c>
      <c r="E7544">
        <v>75.510000000000005</v>
      </c>
      <c r="F7544">
        <v>98</v>
      </c>
      <c r="G7544">
        <v>24</v>
      </c>
      <c r="H7544">
        <v>1</v>
      </c>
      <c r="I7544">
        <v>1</v>
      </c>
      <c r="J7544">
        <v>291</v>
      </c>
      <c r="K7544">
        <v>1</v>
      </c>
      <c r="L7544">
        <v>1</v>
      </c>
      <c r="M7544">
        <v>98</v>
      </c>
      <c r="N7544" t="s">
        <v>18</v>
      </c>
      <c r="O7544" s="1">
        <v>3.4553200000000001E-35</v>
      </c>
      <c r="P7544">
        <v>385</v>
      </c>
    </row>
    <row r="7545" spans="1:16" x14ac:dyDescent="0.25">
      <c r="A7545" t="s">
        <v>11319</v>
      </c>
      <c r="B7545">
        <v>756</v>
      </c>
      <c r="C7545" s="3" t="str">
        <f>HYPERLINK("http://www.uniprot.org/uniprot/B7FMN9","tr|B7FMN9|B7FMN9_MEDTR")</f>
        <v>tr|B7FMN9|B7FMN9_MEDTR</v>
      </c>
      <c r="D7545" t="s">
        <v>581</v>
      </c>
      <c r="E7545">
        <v>36.18</v>
      </c>
      <c r="F7545">
        <v>257</v>
      </c>
      <c r="G7545">
        <v>164</v>
      </c>
      <c r="H7545">
        <v>11</v>
      </c>
      <c r="I7545">
        <v>16</v>
      </c>
      <c r="J7545">
        <v>753</v>
      </c>
      <c r="K7545">
        <v>1</v>
      </c>
      <c r="L7545">
        <v>8</v>
      </c>
      <c r="M7545">
        <v>245</v>
      </c>
      <c r="N7545" t="s">
        <v>18</v>
      </c>
      <c r="O7545" s="1">
        <v>9.86463E-23</v>
      </c>
      <c r="P7545">
        <v>281</v>
      </c>
    </row>
    <row r="7546" spans="1:16" x14ac:dyDescent="0.25">
      <c r="A7546" t="s">
        <v>11320</v>
      </c>
      <c r="B7546">
        <v>1059</v>
      </c>
      <c r="C7546" s="3" t="str">
        <f>HYPERLINK("http://www.uniprot.org/uniprot/G7L865","tr|G7L865|G7L865_MEDTR")</f>
        <v>tr|G7L865|G7L865_MEDTR</v>
      </c>
      <c r="D7546" t="s">
        <v>11321</v>
      </c>
      <c r="E7546">
        <v>91.21</v>
      </c>
      <c r="F7546">
        <v>353</v>
      </c>
      <c r="G7546">
        <v>31</v>
      </c>
      <c r="H7546">
        <v>1</v>
      </c>
      <c r="I7546">
        <v>1</v>
      </c>
      <c r="J7546">
        <v>1056</v>
      </c>
      <c r="K7546">
        <v>1</v>
      </c>
      <c r="L7546">
        <v>1</v>
      </c>
      <c r="M7546">
        <v>347</v>
      </c>
      <c r="N7546" t="s">
        <v>18</v>
      </c>
      <c r="O7546">
        <v>0</v>
      </c>
      <c r="P7546">
        <v>1679</v>
      </c>
    </row>
    <row r="7547" spans="1:16" x14ac:dyDescent="0.25">
      <c r="A7547" t="s">
        <v>11322</v>
      </c>
      <c r="B7547">
        <v>315</v>
      </c>
      <c r="C7547" s="3" t="str">
        <f>HYPERLINK("http://www.uniprot.org/uniprot/M1CIF6","tr|M1CIF6|M1CIF6_SOLTU")</f>
        <v>tr|M1CIF6|M1CIF6_SOLTU</v>
      </c>
      <c r="D7547" t="s">
        <v>11323</v>
      </c>
      <c r="E7547">
        <v>89.47</v>
      </c>
      <c r="F7547">
        <v>76</v>
      </c>
      <c r="G7547">
        <v>8</v>
      </c>
      <c r="H7547">
        <v>0</v>
      </c>
      <c r="I7547">
        <v>82</v>
      </c>
      <c r="J7547">
        <v>309</v>
      </c>
      <c r="K7547">
        <v>1</v>
      </c>
      <c r="L7547">
        <v>21</v>
      </c>
      <c r="M7547">
        <v>96</v>
      </c>
      <c r="N7547" t="s">
        <v>18</v>
      </c>
      <c r="O7547" s="1">
        <v>9.788970000000001E-38</v>
      </c>
      <c r="P7547">
        <v>407</v>
      </c>
    </row>
    <row r="7548" spans="1:16" x14ac:dyDescent="0.25">
      <c r="A7548" t="s">
        <v>11324</v>
      </c>
      <c r="B7548">
        <v>441</v>
      </c>
      <c r="C7548" s="3" t="str">
        <f>HYPERLINK("http://www.uniprot.org/uniprot/G7L9I6","tr|G7L9I6|G7L9I6_MEDTR")</f>
        <v>tr|G7L9I6|G7L9I6_MEDTR</v>
      </c>
      <c r="D7548" t="s">
        <v>11325</v>
      </c>
      <c r="E7548">
        <v>85.41</v>
      </c>
      <c r="F7548">
        <v>144</v>
      </c>
      <c r="G7548">
        <v>21</v>
      </c>
      <c r="H7548">
        <v>0</v>
      </c>
      <c r="I7548">
        <v>7</v>
      </c>
      <c r="J7548">
        <v>438</v>
      </c>
      <c r="K7548">
        <v>1</v>
      </c>
      <c r="L7548">
        <v>19</v>
      </c>
      <c r="M7548">
        <v>162</v>
      </c>
      <c r="N7548" t="s">
        <v>18</v>
      </c>
      <c r="O7548" s="1">
        <v>1.12435E-65</v>
      </c>
      <c r="P7548">
        <v>648</v>
      </c>
    </row>
    <row r="7549" spans="1:16" x14ac:dyDescent="0.25">
      <c r="A7549" t="s">
        <v>11326</v>
      </c>
      <c r="B7549">
        <v>624</v>
      </c>
      <c r="C7549" s="3" t="str">
        <f>HYPERLINK("http://www.uniprot.org/uniprot/G7KFH7","tr|G7KFH7|G7KFH7_MEDTR")</f>
        <v>tr|G7KFH7|G7KFH7_MEDTR</v>
      </c>
      <c r="D7549" t="s">
        <v>11327</v>
      </c>
      <c r="E7549">
        <v>93.15</v>
      </c>
      <c r="F7549">
        <v>190</v>
      </c>
      <c r="G7549">
        <v>13</v>
      </c>
      <c r="H7549">
        <v>0</v>
      </c>
      <c r="I7549">
        <v>19</v>
      </c>
      <c r="J7549">
        <v>588</v>
      </c>
      <c r="K7549">
        <v>1</v>
      </c>
      <c r="L7549">
        <v>127</v>
      </c>
      <c r="M7549">
        <v>316</v>
      </c>
      <c r="N7549" t="s">
        <v>18</v>
      </c>
      <c r="O7549" s="1">
        <v>2.3365499999999999E-102</v>
      </c>
      <c r="P7549">
        <v>966</v>
      </c>
    </row>
    <row r="7550" spans="1:16" x14ac:dyDescent="0.25">
      <c r="A7550" t="s">
        <v>11328</v>
      </c>
      <c r="B7550">
        <v>2346</v>
      </c>
      <c r="C7550" s="3" t="str">
        <f>HYPERLINK("http://www.uniprot.org/uniprot/K7MM17","tr|K7MM17|K7MM17_SOYBN")</f>
        <v>tr|K7MM17|K7MM17_SOYBN</v>
      </c>
      <c r="D7550" t="s">
        <v>117</v>
      </c>
      <c r="E7550">
        <v>80.430000000000007</v>
      </c>
      <c r="F7550">
        <v>782</v>
      </c>
      <c r="G7550">
        <v>153</v>
      </c>
      <c r="H7550">
        <v>1</v>
      </c>
      <c r="I7550">
        <v>1</v>
      </c>
      <c r="J7550">
        <v>2343</v>
      </c>
      <c r="K7550">
        <v>1</v>
      </c>
      <c r="L7550">
        <v>1</v>
      </c>
      <c r="M7550">
        <v>759</v>
      </c>
      <c r="N7550" t="s">
        <v>18</v>
      </c>
      <c r="O7550">
        <v>0</v>
      </c>
      <c r="P7550">
        <v>3142</v>
      </c>
    </row>
    <row r="7551" spans="1:16" x14ac:dyDescent="0.25">
      <c r="A7551" t="s">
        <v>11329</v>
      </c>
      <c r="B7551">
        <v>2115</v>
      </c>
      <c r="C7551" s="3" t="str">
        <f>HYPERLINK("http://www.uniprot.org/uniprot/K7MKT1","tr|K7MKT1|K7MKT1_SOYBN")</f>
        <v>tr|K7MKT1|K7MKT1_SOYBN</v>
      </c>
      <c r="D7551" t="s">
        <v>28</v>
      </c>
      <c r="E7551">
        <v>70.95</v>
      </c>
      <c r="F7551">
        <v>365</v>
      </c>
      <c r="G7551">
        <v>106</v>
      </c>
      <c r="H7551">
        <v>0</v>
      </c>
      <c r="I7551">
        <v>1</v>
      </c>
      <c r="J7551">
        <v>1095</v>
      </c>
      <c r="K7551">
        <v>1</v>
      </c>
      <c r="L7551">
        <v>1</v>
      </c>
      <c r="M7551">
        <v>364</v>
      </c>
      <c r="N7551" t="s">
        <v>18</v>
      </c>
      <c r="O7551" s="1">
        <v>1.1426000000000001E-137</v>
      </c>
      <c r="P7551">
        <v>1278</v>
      </c>
    </row>
    <row r="7552" spans="1:16" x14ac:dyDescent="0.25">
      <c r="A7552" t="s">
        <v>11330</v>
      </c>
      <c r="B7552">
        <v>1494</v>
      </c>
      <c r="C7552" s="3" t="str">
        <f>HYPERLINK("http://www.uniprot.org/uniprot/G7LJC9","tr|G7LJC9|G7LJC9_MEDTR")</f>
        <v>tr|G7LJC9|G7LJC9_MEDTR</v>
      </c>
      <c r="D7552" t="s">
        <v>11331</v>
      </c>
      <c r="E7552">
        <v>86.29</v>
      </c>
      <c r="F7552">
        <v>496</v>
      </c>
      <c r="G7552">
        <v>68</v>
      </c>
      <c r="H7552">
        <v>0</v>
      </c>
      <c r="I7552">
        <v>1</v>
      </c>
      <c r="J7552">
        <v>1488</v>
      </c>
      <c r="K7552">
        <v>1</v>
      </c>
      <c r="L7552">
        <v>1</v>
      </c>
      <c r="M7552">
        <v>496</v>
      </c>
      <c r="N7552" t="s">
        <v>18</v>
      </c>
      <c r="O7552">
        <v>0</v>
      </c>
      <c r="P7552">
        <v>2237</v>
      </c>
    </row>
    <row r="7553" spans="1:16" x14ac:dyDescent="0.25">
      <c r="A7553" t="s">
        <v>11332</v>
      </c>
      <c r="B7553">
        <v>717</v>
      </c>
      <c r="C7553" s="3" t="str">
        <f>HYPERLINK("http://www.uniprot.org/uniprot/G7KDS6","tr|G7KDS6|G7KDS6_MEDTR")</f>
        <v>tr|G7KDS6|G7KDS6_MEDTR</v>
      </c>
      <c r="D7553" t="s">
        <v>11333</v>
      </c>
      <c r="E7553">
        <v>85.29</v>
      </c>
      <c r="F7553">
        <v>238</v>
      </c>
      <c r="G7553">
        <v>35</v>
      </c>
      <c r="H7553">
        <v>1</v>
      </c>
      <c r="I7553">
        <v>1</v>
      </c>
      <c r="J7553">
        <v>711</v>
      </c>
      <c r="K7553">
        <v>1</v>
      </c>
      <c r="L7553">
        <v>1</v>
      </c>
      <c r="M7553">
        <v>236</v>
      </c>
      <c r="N7553" t="s">
        <v>18</v>
      </c>
      <c r="O7553" s="1">
        <v>5.9665699999999997E-112</v>
      </c>
      <c r="P7553">
        <v>1050</v>
      </c>
    </row>
    <row r="7554" spans="1:16" x14ac:dyDescent="0.25">
      <c r="A7554" t="s">
        <v>11334</v>
      </c>
      <c r="B7554">
        <v>1824</v>
      </c>
      <c r="C7554" s="3" t="str">
        <f>HYPERLINK("http://www.uniprot.org/uniprot/G7JKR1","tr|G7JKR1|G7JKR1_MEDTR")</f>
        <v>tr|G7JKR1|G7JKR1_MEDTR</v>
      </c>
      <c r="D7554" t="s">
        <v>11335</v>
      </c>
      <c r="E7554">
        <v>81.17</v>
      </c>
      <c r="F7554">
        <v>611</v>
      </c>
      <c r="G7554">
        <v>115</v>
      </c>
      <c r="H7554">
        <v>4</v>
      </c>
      <c r="I7554">
        <v>1</v>
      </c>
      <c r="J7554">
        <v>1821</v>
      </c>
      <c r="K7554">
        <v>1</v>
      </c>
      <c r="L7554">
        <v>1</v>
      </c>
      <c r="M7554">
        <v>600</v>
      </c>
      <c r="N7554" t="s">
        <v>18</v>
      </c>
      <c r="O7554">
        <v>0</v>
      </c>
      <c r="P7554">
        <v>2489</v>
      </c>
    </row>
    <row r="7555" spans="1:16" x14ac:dyDescent="0.25">
      <c r="A7555" t="s">
        <v>11336</v>
      </c>
      <c r="B7555">
        <v>321</v>
      </c>
      <c r="C7555" s="3" t="str">
        <f>HYPERLINK("http://www.uniprot.org/uniprot/Q949L5","tr|Q949L5|Q949L5_CICAR")</f>
        <v>tr|Q949L5|Q949L5_CICAR</v>
      </c>
      <c r="D7555" t="s">
        <v>55</v>
      </c>
      <c r="E7555">
        <v>72.16</v>
      </c>
      <c r="F7555">
        <v>97</v>
      </c>
      <c r="G7555">
        <v>27</v>
      </c>
      <c r="H7555">
        <v>0</v>
      </c>
      <c r="I7555">
        <v>1</v>
      </c>
      <c r="J7555">
        <v>291</v>
      </c>
      <c r="K7555">
        <v>1</v>
      </c>
      <c r="L7555">
        <v>1</v>
      </c>
      <c r="M7555">
        <v>97</v>
      </c>
      <c r="N7555" t="s">
        <v>18</v>
      </c>
      <c r="O7555" s="1">
        <v>3.2321400000000003E-33</v>
      </c>
      <c r="P7555">
        <v>368</v>
      </c>
    </row>
    <row r="7556" spans="1:16" x14ac:dyDescent="0.25">
      <c r="A7556" t="s">
        <v>11337</v>
      </c>
      <c r="B7556">
        <v>1200</v>
      </c>
      <c r="C7556" s="3" t="str">
        <f>HYPERLINK("http://www.uniprot.org/uniprot/G7II25","tr|G7II25|G7II25_MEDTR")</f>
        <v>tr|G7II25|G7II25_MEDTR</v>
      </c>
      <c r="D7556" t="s">
        <v>11338</v>
      </c>
      <c r="E7556">
        <v>79.48</v>
      </c>
      <c r="F7556">
        <v>429</v>
      </c>
      <c r="G7556">
        <v>88</v>
      </c>
      <c r="H7556">
        <v>30</v>
      </c>
      <c r="I7556">
        <v>1</v>
      </c>
      <c r="J7556">
        <v>1197</v>
      </c>
      <c r="K7556">
        <v>1</v>
      </c>
      <c r="L7556">
        <v>59</v>
      </c>
      <c r="M7556">
        <v>487</v>
      </c>
      <c r="N7556" t="s">
        <v>18</v>
      </c>
      <c r="O7556">
        <v>0</v>
      </c>
      <c r="P7556">
        <v>1752</v>
      </c>
    </row>
    <row r="7557" spans="1:16" x14ac:dyDescent="0.25">
      <c r="A7557" t="s">
        <v>11339</v>
      </c>
      <c r="B7557">
        <v>270</v>
      </c>
      <c r="C7557" s="3" t="str">
        <f>HYPERLINK("http://www.uniprot.org/uniprot/G7KEA7","tr|G7KEA7|G7KEA7_MEDTR")</f>
        <v>tr|G7KEA7|G7KEA7_MEDTR</v>
      </c>
      <c r="D7557" t="s">
        <v>7670</v>
      </c>
      <c r="E7557">
        <v>46.15</v>
      </c>
      <c r="F7557">
        <v>65</v>
      </c>
      <c r="G7557">
        <v>35</v>
      </c>
      <c r="H7557">
        <v>0</v>
      </c>
      <c r="I7557">
        <v>10</v>
      </c>
      <c r="J7557">
        <v>204</v>
      </c>
      <c r="K7557">
        <v>1</v>
      </c>
      <c r="L7557">
        <v>270</v>
      </c>
      <c r="M7557">
        <v>333</v>
      </c>
      <c r="N7557" t="s">
        <v>18</v>
      </c>
      <c r="O7557" s="1">
        <v>4.10773E-7</v>
      </c>
      <c r="P7557">
        <v>143</v>
      </c>
    </row>
    <row r="7558" spans="1:16" x14ac:dyDescent="0.25">
      <c r="A7558" t="s">
        <v>11340</v>
      </c>
      <c r="B7558">
        <v>1401</v>
      </c>
      <c r="C7558" s="3" t="str">
        <f>HYPERLINK("http://www.uniprot.org/uniprot/I1M280","tr|I1M280|I1M280_SOYBN")</f>
        <v>tr|I1M280|I1M280_SOYBN</v>
      </c>
      <c r="D7558" t="s">
        <v>117</v>
      </c>
      <c r="E7558">
        <v>73.569999999999993</v>
      </c>
      <c r="F7558">
        <v>526</v>
      </c>
      <c r="G7558">
        <v>139</v>
      </c>
      <c r="H7558">
        <v>60</v>
      </c>
      <c r="I7558">
        <v>1</v>
      </c>
      <c r="J7558">
        <v>1398</v>
      </c>
      <c r="K7558">
        <v>1</v>
      </c>
      <c r="L7558">
        <v>1</v>
      </c>
      <c r="M7558">
        <v>524</v>
      </c>
      <c r="N7558" t="s">
        <v>18</v>
      </c>
      <c r="O7558">
        <v>0</v>
      </c>
      <c r="P7558">
        <v>1818</v>
      </c>
    </row>
    <row r="7559" spans="1:16" x14ac:dyDescent="0.25">
      <c r="A7559" t="s">
        <v>11341</v>
      </c>
      <c r="B7559">
        <v>1029</v>
      </c>
      <c r="C7559" s="3" t="str">
        <f>HYPERLINK("http://www.uniprot.org/uniprot/G7IHE1","tr|G7IHE1|G7IHE1_MEDTR")</f>
        <v>tr|G7IHE1|G7IHE1_MEDTR</v>
      </c>
      <c r="D7559" t="s">
        <v>11342</v>
      </c>
      <c r="E7559">
        <v>76.83</v>
      </c>
      <c r="F7559">
        <v>341</v>
      </c>
      <c r="G7559">
        <v>79</v>
      </c>
      <c r="H7559">
        <v>0</v>
      </c>
      <c r="I7559">
        <v>4</v>
      </c>
      <c r="J7559">
        <v>1026</v>
      </c>
      <c r="K7559">
        <v>1</v>
      </c>
      <c r="L7559">
        <v>3</v>
      </c>
      <c r="M7559">
        <v>341</v>
      </c>
      <c r="N7559" t="s">
        <v>18</v>
      </c>
      <c r="O7559" s="1">
        <v>1.8437000000000001E-141</v>
      </c>
      <c r="P7559">
        <v>1307</v>
      </c>
    </row>
    <row r="7560" spans="1:16" x14ac:dyDescent="0.25">
      <c r="A7560" t="s">
        <v>11343</v>
      </c>
      <c r="B7560">
        <v>744</v>
      </c>
      <c r="C7560" s="3" t="str">
        <f>HYPERLINK("http://www.uniprot.org/uniprot/K4CXT1","tr|K4CXT1|K4CXT1_SOLLC")</f>
        <v>tr|K4CXT1|K4CXT1_SOLLC</v>
      </c>
      <c r="D7560" t="s">
        <v>11344</v>
      </c>
      <c r="E7560">
        <v>49.78</v>
      </c>
      <c r="F7560">
        <v>231</v>
      </c>
      <c r="G7560">
        <v>116</v>
      </c>
      <c r="H7560">
        <v>0</v>
      </c>
      <c r="I7560">
        <v>1</v>
      </c>
      <c r="J7560">
        <v>693</v>
      </c>
      <c r="K7560">
        <v>1</v>
      </c>
      <c r="L7560">
        <v>140</v>
      </c>
      <c r="M7560">
        <v>369</v>
      </c>
      <c r="N7560" t="s">
        <v>18</v>
      </c>
      <c r="O7560" s="1">
        <v>4.8258100000000001E-59</v>
      </c>
      <c r="P7560">
        <v>594</v>
      </c>
    </row>
    <row r="7561" spans="1:16" x14ac:dyDescent="0.25">
      <c r="A7561" t="s">
        <v>11345</v>
      </c>
      <c r="B7561">
        <v>450</v>
      </c>
      <c r="C7561" s="3" t="str">
        <f>HYPERLINK("http://www.uniprot.org/uniprot/Q71V71","tr|Q71V71|Q71V71_PHAVU")</f>
        <v>tr|Q71V71|Q71V71_PHAVU</v>
      </c>
      <c r="D7561" t="s">
        <v>11346</v>
      </c>
      <c r="E7561">
        <v>100</v>
      </c>
      <c r="F7561">
        <v>149</v>
      </c>
      <c r="G7561">
        <v>0</v>
      </c>
      <c r="H7561">
        <v>0</v>
      </c>
      <c r="I7561">
        <v>1</v>
      </c>
      <c r="J7561">
        <v>447</v>
      </c>
      <c r="K7561">
        <v>1</v>
      </c>
      <c r="L7561">
        <v>1</v>
      </c>
      <c r="M7561">
        <v>149</v>
      </c>
      <c r="N7561" t="s">
        <v>18</v>
      </c>
      <c r="O7561" s="1">
        <v>8.7404100000000003E-79</v>
      </c>
      <c r="P7561">
        <v>761</v>
      </c>
    </row>
    <row r="7562" spans="1:16" x14ac:dyDescent="0.25">
      <c r="A7562" t="s">
        <v>11347</v>
      </c>
      <c r="B7562">
        <v>1623</v>
      </c>
      <c r="C7562" s="3" t="str">
        <f>HYPERLINK("http://www.uniprot.org/uniprot/G7IKJ3","tr|G7IKJ3|G7IKJ3_MEDTR")</f>
        <v>tr|G7IKJ3|G7IKJ3_MEDTR</v>
      </c>
      <c r="D7562" t="s">
        <v>3121</v>
      </c>
      <c r="E7562">
        <v>27.72</v>
      </c>
      <c r="F7562">
        <v>321</v>
      </c>
      <c r="G7562">
        <v>232</v>
      </c>
      <c r="H7562">
        <v>3</v>
      </c>
      <c r="I7562">
        <v>79</v>
      </c>
      <c r="J7562">
        <v>1032</v>
      </c>
      <c r="K7562">
        <v>1</v>
      </c>
      <c r="L7562">
        <v>637</v>
      </c>
      <c r="M7562">
        <v>919</v>
      </c>
      <c r="N7562" t="s">
        <v>18</v>
      </c>
      <c r="O7562" s="1">
        <v>2.6236600000000001E-27</v>
      </c>
      <c r="P7562">
        <v>325</v>
      </c>
    </row>
    <row r="7563" spans="1:16" x14ac:dyDescent="0.25">
      <c r="A7563" t="s">
        <v>11348</v>
      </c>
      <c r="B7563">
        <v>756</v>
      </c>
      <c r="C7563" s="3" t="str">
        <f>HYPERLINK("http://www.uniprot.org/uniprot/D5FFG8","tr|D5FFG8|D5FFG8_MEDTR")</f>
        <v>tr|D5FFG8|D5FFG8_MEDTR</v>
      </c>
      <c r="D7563" t="s">
        <v>11349</v>
      </c>
      <c r="E7563">
        <v>63.27</v>
      </c>
      <c r="F7563">
        <v>275</v>
      </c>
      <c r="G7563">
        <v>101</v>
      </c>
      <c r="H7563">
        <v>24</v>
      </c>
      <c r="I7563">
        <v>1</v>
      </c>
      <c r="J7563">
        <v>753</v>
      </c>
      <c r="K7563">
        <v>1</v>
      </c>
      <c r="L7563">
        <v>1</v>
      </c>
      <c r="M7563">
        <v>272</v>
      </c>
      <c r="N7563" t="s">
        <v>18</v>
      </c>
      <c r="O7563" s="1">
        <v>1.4939200000000001E-87</v>
      </c>
      <c r="P7563">
        <v>840</v>
      </c>
    </row>
    <row r="7564" spans="1:16" x14ac:dyDescent="0.25">
      <c r="A7564" t="s">
        <v>11350</v>
      </c>
      <c r="B7564">
        <v>237</v>
      </c>
      <c r="C7564" s="3" t="str">
        <f>HYPERLINK("http://www.uniprot.org/uniprot/A2Q4I8","tr|A2Q4I8|A2Q4I8_MEDTR")</f>
        <v>tr|A2Q4I8|A2Q4I8_MEDTR</v>
      </c>
      <c r="D7564" t="s">
        <v>11351</v>
      </c>
      <c r="E7564">
        <v>90.32</v>
      </c>
      <c r="F7564">
        <v>31</v>
      </c>
      <c r="G7564">
        <v>3</v>
      </c>
      <c r="H7564">
        <v>0</v>
      </c>
      <c r="I7564">
        <v>142</v>
      </c>
      <c r="J7564">
        <v>234</v>
      </c>
      <c r="K7564">
        <v>1</v>
      </c>
      <c r="L7564">
        <v>56</v>
      </c>
      <c r="M7564">
        <v>85</v>
      </c>
      <c r="N7564" t="s">
        <v>18</v>
      </c>
      <c r="O7564" s="1">
        <v>6.13421E-8</v>
      </c>
      <c r="P7564">
        <v>150</v>
      </c>
    </row>
    <row r="7565" spans="1:16" x14ac:dyDescent="0.25">
      <c r="A7565" t="s">
        <v>11352</v>
      </c>
      <c r="B7565">
        <v>495</v>
      </c>
      <c r="C7565" s="3" t="str">
        <f>HYPERLINK("http://www.uniprot.org/uniprot/G7KTT6","tr|G7KTT6|G7KTT6_MEDTR")</f>
        <v>tr|G7KTT6|G7KTT6_MEDTR</v>
      </c>
      <c r="D7565" t="s">
        <v>11353</v>
      </c>
      <c r="E7565">
        <v>84.52</v>
      </c>
      <c r="F7565">
        <v>168</v>
      </c>
      <c r="G7565">
        <v>26</v>
      </c>
      <c r="H7565">
        <v>5</v>
      </c>
      <c r="I7565">
        <v>1</v>
      </c>
      <c r="J7565">
        <v>489</v>
      </c>
      <c r="K7565">
        <v>1</v>
      </c>
      <c r="L7565">
        <v>1</v>
      </c>
      <c r="M7565">
        <v>168</v>
      </c>
      <c r="N7565" t="s">
        <v>18</v>
      </c>
      <c r="O7565" s="1">
        <v>1.16271E-70</v>
      </c>
      <c r="P7565">
        <v>691</v>
      </c>
    </row>
    <row r="7566" spans="1:16" x14ac:dyDescent="0.25">
      <c r="A7566" t="s">
        <v>11354</v>
      </c>
      <c r="B7566">
        <v>282</v>
      </c>
      <c r="C7566" s="3" t="str">
        <f>HYPERLINK("http://www.uniprot.org/uniprot/G7I8Q8","tr|G7I8Q8|G7I8Q8_MEDTR")</f>
        <v>tr|G7I8Q8|G7I8Q8_MEDTR</v>
      </c>
      <c r="D7566" t="s">
        <v>11355</v>
      </c>
      <c r="E7566">
        <v>73.33</v>
      </c>
      <c r="F7566">
        <v>90</v>
      </c>
      <c r="G7566">
        <v>24</v>
      </c>
      <c r="H7566">
        <v>2</v>
      </c>
      <c r="I7566">
        <v>1</v>
      </c>
      <c r="J7566">
        <v>264</v>
      </c>
      <c r="K7566">
        <v>1</v>
      </c>
      <c r="L7566">
        <v>1</v>
      </c>
      <c r="M7566">
        <v>90</v>
      </c>
      <c r="N7566" t="s">
        <v>18</v>
      </c>
      <c r="O7566" s="1">
        <v>3.1823199999999999E-28</v>
      </c>
      <c r="P7566">
        <v>325</v>
      </c>
    </row>
    <row r="7567" spans="1:16" x14ac:dyDescent="0.25">
      <c r="A7567" t="s">
        <v>11356</v>
      </c>
      <c r="B7567">
        <v>423</v>
      </c>
      <c r="C7567" s="3" t="str">
        <f>HYPERLINK("http://www.uniprot.org/uniprot/Q9ATF6","tr|Q9ATF6|Q9ATF6_CASSA")</f>
        <v>tr|Q9ATF6|Q9ATF6_CASSA</v>
      </c>
      <c r="D7567" t="s">
        <v>2984</v>
      </c>
      <c r="E7567">
        <v>100</v>
      </c>
      <c r="F7567">
        <v>140</v>
      </c>
      <c r="G7567">
        <v>0</v>
      </c>
      <c r="H7567">
        <v>0</v>
      </c>
      <c r="I7567">
        <v>1</v>
      </c>
      <c r="J7567">
        <v>420</v>
      </c>
      <c r="K7567">
        <v>1</v>
      </c>
      <c r="L7567">
        <v>1</v>
      </c>
      <c r="M7567">
        <v>140</v>
      </c>
      <c r="N7567" t="s">
        <v>18</v>
      </c>
      <c r="O7567" s="1">
        <v>1.32102E-74</v>
      </c>
      <c r="P7567">
        <v>725</v>
      </c>
    </row>
    <row r="7568" spans="1:16" x14ac:dyDescent="0.25">
      <c r="A7568" t="s">
        <v>11357</v>
      </c>
      <c r="B7568">
        <v>3420</v>
      </c>
      <c r="C7568" s="3" t="str">
        <f>HYPERLINK("http://www.uniprot.org/uniprot/G7I8G1","tr|G7I8G1|G7I8G1_MEDTR")</f>
        <v>tr|G7I8G1|G7I8G1_MEDTR</v>
      </c>
      <c r="D7568" t="s">
        <v>11358</v>
      </c>
      <c r="E7568">
        <v>75.650000000000006</v>
      </c>
      <c r="F7568">
        <v>1146</v>
      </c>
      <c r="G7568">
        <v>279</v>
      </c>
      <c r="H7568">
        <v>8</v>
      </c>
      <c r="I7568">
        <v>4</v>
      </c>
      <c r="J7568">
        <v>3417</v>
      </c>
      <c r="K7568">
        <v>1</v>
      </c>
      <c r="L7568">
        <v>51</v>
      </c>
      <c r="M7568">
        <v>1178</v>
      </c>
      <c r="N7568" t="s">
        <v>18</v>
      </c>
      <c r="O7568">
        <v>0</v>
      </c>
      <c r="P7568">
        <v>4342</v>
      </c>
    </row>
    <row r="7569" spans="1:16" x14ac:dyDescent="0.25">
      <c r="A7569" t="s">
        <v>11359</v>
      </c>
      <c r="B7569">
        <v>624</v>
      </c>
      <c r="C7569" s="3" t="str">
        <f>HYPERLINK("http://www.uniprot.org/uniprot/K7K8N1","tr|K7K8N1|K7K8N1_SOYBN")</f>
        <v>tr|K7K8N1|K7K8N1_SOYBN</v>
      </c>
      <c r="D7569" t="s">
        <v>28</v>
      </c>
      <c r="E7569">
        <v>89.24</v>
      </c>
      <c r="F7569">
        <v>158</v>
      </c>
      <c r="G7569">
        <v>17</v>
      </c>
      <c r="H7569">
        <v>6</v>
      </c>
      <c r="I7569">
        <v>52</v>
      </c>
      <c r="J7569">
        <v>507</v>
      </c>
      <c r="K7569">
        <v>1</v>
      </c>
      <c r="L7569">
        <v>23</v>
      </c>
      <c r="M7569">
        <v>180</v>
      </c>
      <c r="N7569" t="s">
        <v>18</v>
      </c>
      <c r="O7569" s="1">
        <v>1.57821E-74</v>
      </c>
      <c r="P7569">
        <v>726</v>
      </c>
    </row>
    <row r="7570" spans="1:16" x14ac:dyDescent="0.25">
      <c r="A7570" t="s">
        <v>11360</v>
      </c>
      <c r="B7570">
        <v>1227</v>
      </c>
      <c r="C7570" s="3" t="str">
        <f>HYPERLINK("http://www.uniprot.org/uniprot/M5XCE7","tr|M5XCE7|M5XCE7_PRUPE")</f>
        <v>tr|M5XCE7|M5XCE7_PRUPE</v>
      </c>
      <c r="D7570" t="s">
        <v>11361</v>
      </c>
      <c r="E7570">
        <v>38.19</v>
      </c>
      <c r="F7570">
        <v>411</v>
      </c>
      <c r="G7570">
        <v>254</v>
      </c>
      <c r="H7570">
        <v>37</v>
      </c>
      <c r="I7570">
        <v>55</v>
      </c>
      <c r="J7570">
        <v>1176</v>
      </c>
      <c r="K7570">
        <v>1</v>
      </c>
      <c r="L7570">
        <v>44</v>
      </c>
      <c r="M7570">
        <v>432</v>
      </c>
      <c r="N7570" t="s">
        <v>18</v>
      </c>
      <c r="O7570" s="1">
        <v>3.1113099999999999E-72</v>
      </c>
      <c r="P7570">
        <v>711</v>
      </c>
    </row>
    <row r="7571" spans="1:16" x14ac:dyDescent="0.25">
      <c r="A7571" t="s">
        <v>11362</v>
      </c>
      <c r="B7571">
        <v>1077</v>
      </c>
      <c r="C7571" s="3" t="str">
        <f>HYPERLINK("http://www.uniprot.org/uniprot/G7JBY7","tr|G7JBY7|G7JBY7_MEDTR")</f>
        <v>tr|G7JBY7|G7JBY7_MEDTR</v>
      </c>
      <c r="D7571" t="s">
        <v>11363</v>
      </c>
      <c r="E7571">
        <v>85.23</v>
      </c>
      <c r="F7571">
        <v>359</v>
      </c>
      <c r="G7571">
        <v>53</v>
      </c>
      <c r="H7571">
        <v>1</v>
      </c>
      <c r="I7571">
        <v>1</v>
      </c>
      <c r="J7571">
        <v>1074</v>
      </c>
      <c r="K7571">
        <v>1</v>
      </c>
      <c r="L7571">
        <v>1</v>
      </c>
      <c r="M7571">
        <v>359</v>
      </c>
      <c r="N7571" t="s">
        <v>18</v>
      </c>
      <c r="O7571" s="1">
        <v>1.3534299999999999E-174</v>
      </c>
      <c r="P7571">
        <v>1593</v>
      </c>
    </row>
    <row r="7572" spans="1:16" x14ac:dyDescent="0.25">
      <c r="A7572" t="s">
        <v>11364</v>
      </c>
      <c r="B7572">
        <v>1482</v>
      </c>
      <c r="C7572" s="3" t="str">
        <f>HYPERLINK("http://www.uniprot.org/uniprot/G7IVD9","tr|G7IVD9|G7IVD9_MEDTR")</f>
        <v>tr|G7IVD9|G7IVD9_MEDTR</v>
      </c>
      <c r="D7572" t="s">
        <v>11365</v>
      </c>
      <c r="E7572">
        <v>86.07</v>
      </c>
      <c r="F7572">
        <v>474</v>
      </c>
      <c r="G7572">
        <v>66</v>
      </c>
      <c r="H7572">
        <v>0</v>
      </c>
      <c r="I7572">
        <v>58</v>
      </c>
      <c r="J7572">
        <v>1479</v>
      </c>
      <c r="K7572">
        <v>1</v>
      </c>
      <c r="L7572">
        <v>19</v>
      </c>
      <c r="M7572">
        <v>484</v>
      </c>
      <c r="N7572" t="s">
        <v>18</v>
      </c>
      <c r="O7572">
        <v>0</v>
      </c>
      <c r="P7572">
        <v>2172</v>
      </c>
    </row>
    <row r="7573" spans="1:16" x14ac:dyDescent="0.25">
      <c r="A7573" t="s">
        <v>11366</v>
      </c>
      <c r="B7573">
        <v>339</v>
      </c>
      <c r="C7573" s="3" t="str">
        <f>HYPERLINK("http://www.uniprot.org/uniprot/G7L862","tr|G7L862|G7L862_MEDTR")</f>
        <v>tr|G7L862|G7L862_MEDTR</v>
      </c>
      <c r="D7573" t="s">
        <v>11367</v>
      </c>
      <c r="E7573">
        <v>53.1</v>
      </c>
      <c r="F7573">
        <v>145</v>
      </c>
      <c r="G7573">
        <v>68</v>
      </c>
      <c r="H7573">
        <v>50</v>
      </c>
      <c r="I7573">
        <v>7</v>
      </c>
      <c r="J7573">
        <v>291</v>
      </c>
      <c r="K7573">
        <v>1</v>
      </c>
      <c r="L7573">
        <v>99</v>
      </c>
      <c r="M7573">
        <v>243</v>
      </c>
      <c r="N7573" t="s">
        <v>18</v>
      </c>
      <c r="O7573" s="1">
        <v>4.4123100000000001E-30</v>
      </c>
      <c r="P7573">
        <v>341</v>
      </c>
    </row>
    <row r="7574" spans="1:16" x14ac:dyDescent="0.25">
      <c r="A7574" t="s">
        <v>11368</v>
      </c>
      <c r="B7574">
        <v>765</v>
      </c>
      <c r="C7574" s="3" t="str">
        <f>HYPERLINK("http://www.uniprot.org/uniprot/G7JST7","tr|G7JST7|G7JST7_MEDTR")</f>
        <v>tr|G7JST7|G7JST7_MEDTR</v>
      </c>
      <c r="D7574" t="s">
        <v>11369</v>
      </c>
      <c r="E7574">
        <v>77.010000000000005</v>
      </c>
      <c r="F7574">
        <v>261</v>
      </c>
      <c r="G7574">
        <v>60</v>
      </c>
      <c r="H7574">
        <v>7</v>
      </c>
      <c r="I7574">
        <v>1</v>
      </c>
      <c r="J7574">
        <v>762</v>
      </c>
      <c r="K7574">
        <v>1</v>
      </c>
      <c r="L7574">
        <v>1</v>
      </c>
      <c r="M7574">
        <v>257</v>
      </c>
      <c r="N7574" t="s">
        <v>18</v>
      </c>
      <c r="O7574" s="1">
        <v>1.53111E-95</v>
      </c>
      <c r="P7574">
        <v>909</v>
      </c>
    </row>
    <row r="7575" spans="1:16" x14ac:dyDescent="0.25">
      <c r="A7575" t="s">
        <v>11370</v>
      </c>
      <c r="B7575">
        <v>369</v>
      </c>
      <c r="C7575" s="3" t="str">
        <f>HYPERLINK("http://www.uniprot.org/uniprot/Q9ZRV5","tr|Q9ZRV5|Q9ZRV5_CICAR")</f>
        <v>tr|Q9ZRV5|Q9ZRV5_CICAR</v>
      </c>
      <c r="D7575" t="s">
        <v>11371</v>
      </c>
      <c r="E7575">
        <v>100</v>
      </c>
      <c r="F7575">
        <v>122</v>
      </c>
      <c r="G7575">
        <v>0</v>
      </c>
      <c r="H7575">
        <v>0</v>
      </c>
      <c r="I7575">
        <v>1</v>
      </c>
      <c r="J7575">
        <v>366</v>
      </c>
      <c r="K7575">
        <v>1</v>
      </c>
      <c r="L7575">
        <v>1</v>
      </c>
      <c r="M7575">
        <v>122</v>
      </c>
      <c r="N7575" t="s">
        <v>18</v>
      </c>
      <c r="O7575" s="1">
        <v>1.43941E-65</v>
      </c>
      <c r="P7575">
        <v>647</v>
      </c>
    </row>
    <row r="7576" spans="1:16" x14ac:dyDescent="0.25">
      <c r="A7576" t="s">
        <v>11372</v>
      </c>
      <c r="B7576">
        <v>744</v>
      </c>
      <c r="C7576" s="3" t="str">
        <f>HYPERLINK("http://www.uniprot.org/uniprot/G7ICV1","tr|G7ICV1|G7ICV1_MEDTR")</f>
        <v>tr|G7ICV1|G7ICV1_MEDTR</v>
      </c>
      <c r="D7576" t="s">
        <v>121</v>
      </c>
      <c r="E7576">
        <v>85.02</v>
      </c>
      <c r="F7576">
        <v>247</v>
      </c>
      <c r="G7576">
        <v>37</v>
      </c>
      <c r="H7576">
        <v>0</v>
      </c>
      <c r="I7576">
        <v>1</v>
      </c>
      <c r="J7576">
        <v>741</v>
      </c>
      <c r="K7576">
        <v>1</v>
      </c>
      <c r="L7576">
        <v>1</v>
      </c>
      <c r="M7576">
        <v>247</v>
      </c>
      <c r="N7576" t="s">
        <v>18</v>
      </c>
      <c r="O7576" s="1">
        <v>8.9545200000000003E-114</v>
      </c>
      <c r="P7576">
        <v>1066</v>
      </c>
    </row>
    <row r="7577" spans="1:16" x14ac:dyDescent="0.25">
      <c r="A7577" t="s">
        <v>11373</v>
      </c>
      <c r="B7577">
        <v>402</v>
      </c>
      <c r="C7577" s="3" t="str">
        <f>HYPERLINK("http://www.uniprot.org/uniprot/I1K283","tr|I1K283|I1K283_SOYBN")</f>
        <v>tr|I1K283|I1K283_SOYBN</v>
      </c>
      <c r="D7577" t="s">
        <v>28</v>
      </c>
      <c r="E7577">
        <v>75.180000000000007</v>
      </c>
      <c r="F7577">
        <v>137</v>
      </c>
      <c r="G7577">
        <v>34</v>
      </c>
      <c r="H7577">
        <v>12</v>
      </c>
      <c r="I7577">
        <v>19</v>
      </c>
      <c r="J7577">
        <v>393</v>
      </c>
      <c r="K7577">
        <v>1</v>
      </c>
      <c r="L7577">
        <v>67</v>
      </c>
      <c r="M7577">
        <v>203</v>
      </c>
      <c r="N7577" t="s">
        <v>18</v>
      </c>
      <c r="O7577" s="1">
        <v>1.1491399999999999E-50</v>
      </c>
      <c r="P7577">
        <v>509</v>
      </c>
    </row>
    <row r="7578" spans="1:16" x14ac:dyDescent="0.25">
      <c r="A7578" t="s">
        <v>11374</v>
      </c>
      <c r="B7578">
        <v>2586</v>
      </c>
      <c r="C7578" s="3" t="str">
        <f>HYPERLINK("http://www.uniprot.org/uniprot/K7MKT2","tr|K7MKT2|K7MKT2_SOYBN")</f>
        <v>tr|K7MKT2|K7MKT2_SOYBN</v>
      </c>
      <c r="D7578" t="s">
        <v>28</v>
      </c>
      <c r="E7578">
        <v>84.8</v>
      </c>
      <c r="F7578">
        <v>862</v>
      </c>
      <c r="G7578">
        <v>131</v>
      </c>
      <c r="H7578">
        <v>1</v>
      </c>
      <c r="I7578">
        <v>1</v>
      </c>
      <c r="J7578">
        <v>2583</v>
      </c>
      <c r="K7578">
        <v>1</v>
      </c>
      <c r="L7578">
        <v>1</v>
      </c>
      <c r="M7578">
        <v>859</v>
      </c>
      <c r="N7578" t="s">
        <v>18</v>
      </c>
      <c r="O7578">
        <v>0</v>
      </c>
      <c r="P7578">
        <v>3784</v>
      </c>
    </row>
    <row r="7579" spans="1:16" x14ac:dyDescent="0.25">
      <c r="A7579" t="s">
        <v>11375</v>
      </c>
      <c r="B7579">
        <v>687</v>
      </c>
      <c r="C7579" s="3" t="str">
        <f>HYPERLINK("http://www.uniprot.org/uniprot/I1M7J9","tr|I1M7J9|I1M7J9_SOYBN")</f>
        <v>tr|I1M7J9|I1M7J9_SOYBN</v>
      </c>
      <c r="D7579" t="s">
        <v>71</v>
      </c>
      <c r="E7579">
        <v>70.680000000000007</v>
      </c>
      <c r="F7579">
        <v>116</v>
      </c>
      <c r="G7579">
        <v>34</v>
      </c>
      <c r="H7579">
        <v>0</v>
      </c>
      <c r="I7579">
        <v>1</v>
      </c>
      <c r="J7579">
        <v>348</v>
      </c>
      <c r="K7579">
        <v>1</v>
      </c>
      <c r="L7579">
        <v>423</v>
      </c>
      <c r="M7579">
        <v>538</v>
      </c>
      <c r="N7579" t="s">
        <v>18</v>
      </c>
      <c r="O7579" s="1">
        <v>3.4266499999999997E-42</v>
      </c>
      <c r="P7579">
        <v>448</v>
      </c>
    </row>
    <row r="7580" spans="1:16" x14ac:dyDescent="0.25">
      <c r="A7580" t="s">
        <v>11376</v>
      </c>
      <c r="B7580">
        <v>927</v>
      </c>
      <c r="C7580" s="3" t="str">
        <f>HYPERLINK("http://www.uniprot.org/uniprot/K7LWP6","tr|K7LWP6|K7LWP6_SOYBN")</f>
        <v>tr|K7LWP6|K7LWP6_SOYBN</v>
      </c>
      <c r="D7580" t="s">
        <v>28</v>
      </c>
      <c r="E7580">
        <v>62.04</v>
      </c>
      <c r="F7580">
        <v>303</v>
      </c>
      <c r="G7580">
        <v>115</v>
      </c>
      <c r="H7580">
        <v>0</v>
      </c>
      <c r="I7580">
        <v>1</v>
      </c>
      <c r="J7580">
        <v>909</v>
      </c>
      <c r="K7580">
        <v>1</v>
      </c>
      <c r="L7580">
        <v>1</v>
      </c>
      <c r="M7580">
        <v>279</v>
      </c>
      <c r="N7580" t="s">
        <v>18</v>
      </c>
      <c r="O7580" s="1">
        <v>7.2715300000000001E-91</v>
      </c>
      <c r="P7580">
        <v>870</v>
      </c>
    </row>
    <row r="7581" spans="1:16" x14ac:dyDescent="0.25">
      <c r="A7581" t="s">
        <v>11377</v>
      </c>
      <c r="B7581">
        <v>708</v>
      </c>
      <c r="C7581" s="3" t="str">
        <f>HYPERLINK("http://www.uniprot.org/uniprot/A2Q4M6","tr|A2Q4M6|A2Q4M6_MEDTR")</f>
        <v>tr|A2Q4M6|A2Q4M6_MEDTR</v>
      </c>
      <c r="D7581" t="s">
        <v>11261</v>
      </c>
      <c r="E7581">
        <v>78.010000000000005</v>
      </c>
      <c r="F7581">
        <v>232</v>
      </c>
      <c r="G7581">
        <v>51</v>
      </c>
      <c r="H7581">
        <v>8</v>
      </c>
      <c r="I7581">
        <v>16</v>
      </c>
      <c r="J7581">
        <v>687</v>
      </c>
      <c r="K7581">
        <v>1</v>
      </c>
      <c r="L7581">
        <v>188</v>
      </c>
      <c r="M7581">
        <v>419</v>
      </c>
      <c r="N7581" t="s">
        <v>18</v>
      </c>
      <c r="O7581" s="1">
        <v>1.5291600000000001E-96</v>
      </c>
      <c r="P7581">
        <v>917</v>
      </c>
    </row>
    <row r="7582" spans="1:16" x14ac:dyDescent="0.25">
      <c r="A7582" t="s">
        <v>11378</v>
      </c>
      <c r="B7582">
        <v>510</v>
      </c>
      <c r="C7582" s="3" t="str">
        <f>HYPERLINK("http://www.uniprot.org/uniprot/G7K4M4","tr|G7K4M4|G7K4M4_MEDTR")</f>
        <v>tr|G7K4M4|G7K4M4_MEDTR</v>
      </c>
      <c r="D7582" t="s">
        <v>517</v>
      </c>
      <c r="E7582">
        <v>57.46</v>
      </c>
      <c r="F7582">
        <v>134</v>
      </c>
      <c r="G7582">
        <v>57</v>
      </c>
      <c r="H7582">
        <v>0</v>
      </c>
      <c r="I7582">
        <v>25</v>
      </c>
      <c r="J7582">
        <v>426</v>
      </c>
      <c r="K7582">
        <v>1</v>
      </c>
      <c r="L7582">
        <v>408</v>
      </c>
      <c r="M7582">
        <v>541</v>
      </c>
      <c r="N7582" t="s">
        <v>18</v>
      </c>
      <c r="O7582" s="1">
        <v>3.54513E-35</v>
      </c>
      <c r="P7582">
        <v>385</v>
      </c>
    </row>
    <row r="7583" spans="1:16" x14ac:dyDescent="0.25">
      <c r="A7583" t="s">
        <v>11379</v>
      </c>
      <c r="B7583">
        <v>495</v>
      </c>
      <c r="C7583" s="3" t="str">
        <f>HYPERLINK("http://www.uniprot.org/uniprot/G7LCQ3","tr|G7LCQ3|G7LCQ3_MEDTR")</f>
        <v>tr|G7LCQ3|G7LCQ3_MEDTR</v>
      </c>
      <c r="D7583" t="s">
        <v>6043</v>
      </c>
      <c r="E7583">
        <v>30.97</v>
      </c>
      <c r="F7583">
        <v>113</v>
      </c>
      <c r="G7583">
        <v>78</v>
      </c>
      <c r="H7583">
        <v>4</v>
      </c>
      <c r="I7583">
        <v>97</v>
      </c>
      <c r="J7583">
        <v>423</v>
      </c>
      <c r="K7583">
        <v>1</v>
      </c>
      <c r="L7583">
        <v>211</v>
      </c>
      <c r="M7583">
        <v>319</v>
      </c>
      <c r="N7583" t="s">
        <v>18</v>
      </c>
      <c r="O7583" s="1">
        <v>1.07132E-7</v>
      </c>
      <c r="P7583">
        <v>148</v>
      </c>
    </row>
    <row r="7584" spans="1:16" x14ac:dyDescent="0.25">
      <c r="A7584" t="s">
        <v>11380</v>
      </c>
      <c r="B7584">
        <v>1746</v>
      </c>
      <c r="C7584" s="3" t="str">
        <f>HYPERLINK("http://www.uniprot.org/uniprot/G7IPR0","tr|G7IPR0|G7IPR0_MEDTR")</f>
        <v>tr|G7IPR0|G7IPR0_MEDTR</v>
      </c>
      <c r="D7584" t="s">
        <v>11381</v>
      </c>
      <c r="E7584">
        <v>78.64</v>
      </c>
      <c r="F7584">
        <v>562</v>
      </c>
      <c r="G7584">
        <v>120</v>
      </c>
      <c r="H7584">
        <v>5</v>
      </c>
      <c r="I7584">
        <v>1</v>
      </c>
      <c r="J7584">
        <v>1671</v>
      </c>
      <c r="K7584">
        <v>1</v>
      </c>
      <c r="L7584">
        <v>1</v>
      </c>
      <c r="M7584">
        <v>548</v>
      </c>
      <c r="N7584" t="s">
        <v>18</v>
      </c>
      <c r="O7584">
        <v>0</v>
      </c>
      <c r="P7584">
        <v>2198</v>
      </c>
    </row>
    <row r="7585" spans="1:16" x14ac:dyDescent="0.25">
      <c r="A7585" t="s">
        <v>11382</v>
      </c>
      <c r="B7585">
        <v>1602</v>
      </c>
      <c r="C7585" s="3" t="str">
        <f>HYPERLINK("http://www.uniprot.org/uniprot/G7IHE2","tr|G7IHE2|G7IHE2_MEDTR")</f>
        <v>tr|G7IHE2|G7IHE2_MEDTR</v>
      </c>
      <c r="D7585" t="s">
        <v>11383</v>
      </c>
      <c r="E7585">
        <v>88.53</v>
      </c>
      <c r="F7585">
        <v>532</v>
      </c>
      <c r="G7585">
        <v>61</v>
      </c>
      <c r="H7585">
        <v>0</v>
      </c>
      <c r="I7585">
        <v>1</v>
      </c>
      <c r="J7585">
        <v>1596</v>
      </c>
      <c r="K7585">
        <v>1</v>
      </c>
      <c r="L7585">
        <v>10</v>
      </c>
      <c r="M7585">
        <v>541</v>
      </c>
      <c r="N7585" t="s">
        <v>18</v>
      </c>
      <c r="O7585">
        <v>0</v>
      </c>
      <c r="P7585">
        <v>2490</v>
      </c>
    </row>
    <row r="7586" spans="1:16" x14ac:dyDescent="0.25">
      <c r="A7586" t="s">
        <v>11384</v>
      </c>
      <c r="B7586">
        <v>2217</v>
      </c>
      <c r="C7586" s="3" t="str">
        <f>HYPERLINK("http://www.uniprot.org/uniprot/I1M2S6","tr|I1M2S6|I1M2S6_SOYBN")</f>
        <v>tr|I1M2S6|I1M2S6_SOYBN</v>
      </c>
      <c r="D7586" t="s">
        <v>71</v>
      </c>
      <c r="E7586">
        <v>70.430000000000007</v>
      </c>
      <c r="F7586">
        <v>751</v>
      </c>
      <c r="G7586">
        <v>222</v>
      </c>
      <c r="H7586">
        <v>26</v>
      </c>
      <c r="I7586">
        <v>1</v>
      </c>
      <c r="J7586">
        <v>2175</v>
      </c>
      <c r="K7586">
        <v>1</v>
      </c>
      <c r="L7586">
        <v>1</v>
      </c>
      <c r="M7586">
        <v>750</v>
      </c>
      <c r="N7586" t="s">
        <v>18</v>
      </c>
      <c r="O7586">
        <v>0</v>
      </c>
      <c r="P7586">
        <v>2683</v>
      </c>
    </row>
    <row r="7587" spans="1:16" x14ac:dyDescent="0.25">
      <c r="A7587" t="s">
        <v>11385</v>
      </c>
      <c r="B7587">
        <v>576</v>
      </c>
      <c r="C7587" s="3" t="str">
        <f>HYPERLINK("http://www.uniprot.org/uniprot/I3T2X5","tr|I3T2X5|I3T2X5_MEDTR")</f>
        <v>tr|I3T2X5|I3T2X5_MEDTR</v>
      </c>
      <c r="D7587" t="s">
        <v>22</v>
      </c>
      <c r="E7587">
        <v>67.05</v>
      </c>
      <c r="F7587">
        <v>170</v>
      </c>
      <c r="G7587">
        <v>56</v>
      </c>
      <c r="H7587">
        <v>0</v>
      </c>
      <c r="I7587">
        <v>64</v>
      </c>
      <c r="J7587">
        <v>573</v>
      </c>
      <c r="K7587">
        <v>1</v>
      </c>
      <c r="L7587">
        <v>124</v>
      </c>
      <c r="M7587">
        <v>269</v>
      </c>
      <c r="N7587" t="s">
        <v>18</v>
      </c>
      <c r="O7587" s="1">
        <v>4.8674500000000002E-50</v>
      </c>
      <c r="P7587">
        <v>514</v>
      </c>
    </row>
    <row r="7588" spans="1:16" x14ac:dyDescent="0.25">
      <c r="A7588" t="s">
        <v>11386</v>
      </c>
      <c r="B7588">
        <v>1161</v>
      </c>
      <c r="C7588" s="3" t="str">
        <f>HYPERLINK("http://www.uniprot.org/uniprot/G7IKJ3","tr|G7IKJ3|G7IKJ3_MEDTR")</f>
        <v>tr|G7IKJ3|G7IKJ3_MEDTR</v>
      </c>
      <c r="D7588" t="s">
        <v>3121</v>
      </c>
      <c r="E7588">
        <v>35.479999999999997</v>
      </c>
      <c r="F7588">
        <v>186</v>
      </c>
      <c r="G7588">
        <v>120</v>
      </c>
      <c r="H7588">
        <v>2</v>
      </c>
      <c r="I7588">
        <v>328</v>
      </c>
      <c r="J7588">
        <v>879</v>
      </c>
      <c r="K7588">
        <v>1</v>
      </c>
      <c r="L7588">
        <v>637</v>
      </c>
      <c r="M7588">
        <v>816</v>
      </c>
      <c r="N7588" t="s">
        <v>18</v>
      </c>
      <c r="O7588" s="1">
        <v>2.0524599999999999E-26</v>
      </c>
      <c r="P7588">
        <v>285</v>
      </c>
    </row>
    <row r="7589" spans="1:16" x14ac:dyDescent="0.25">
      <c r="A7589" t="s">
        <v>11387</v>
      </c>
      <c r="B7589">
        <v>1173</v>
      </c>
      <c r="C7589" s="3" t="str">
        <f>HYPERLINK("http://www.uniprot.org/uniprot/G7L3W1","tr|G7L3W1|G7L3W1_MEDTR")</f>
        <v>tr|G7L3W1|G7L3W1_MEDTR</v>
      </c>
      <c r="D7589" t="s">
        <v>11388</v>
      </c>
      <c r="E7589">
        <v>94.35</v>
      </c>
      <c r="F7589">
        <v>390</v>
      </c>
      <c r="G7589">
        <v>22</v>
      </c>
      <c r="H7589">
        <v>0</v>
      </c>
      <c r="I7589">
        <v>1</v>
      </c>
      <c r="J7589">
        <v>1170</v>
      </c>
      <c r="K7589">
        <v>1</v>
      </c>
      <c r="L7589">
        <v>209</v>
      </c>
      <c r="M7589">
        <v>598</v>
      </c>
      <c r="N7589" t="s">
        <v>18</v>
      </c>
      <c r="O7589">
        <v>0</v>
      </c>
      <c r="P7589">
        <v>1928</v>
      </c>
    </row>
    <row r="7590" spans="1:16" x14ac:dyDescent="0.25">
      <c r="A7590" t="s">
        <v>11389</v>
      </c>
      <c r="B7590">
        <v>936</v>
      </c>
      <c r="C7590" s="3" t="str">
        <f>HYPERLINK("http://www.uniprot.org/uniprot/G7L5X2","tr|G7L5X2|G7L5X2_MEDTR")</f>
        <v>tr|G7L5X2|G7L5X2_MEDTR</v>
      </c>
      <c r="D7590" t="s">
        <v>11390</v>
      </c>
      <c r="E7590">
        <v>86.97</v>
      </c>
      <c r="F7590">
        <v>307</v>
      </c>
      <c r="G7590">
        <v>40</v>
      </c>
      <c r="H7590">
        <v>1</v>
      </c>
      <c r="I7590">
        <v>16</v>
      </c>
      <c r="J7590">
        <v>933</v>
      </c>
      <c r="K7590">
        <v>1</v>
      </c>
      <c r="L7590">
        <v>63</v>
      </c>
      <c r="M7590">
        <v>369</v>
      </c>
      <c r="N7590" t="s">
        <v>18</v>
      </c>
      <c r="O7590" s="1">
        <v>1.2859799999999999E-143</v>
      </c>
      <c r="P7590">
        <v>1325</v>
      </c>
    </row>
    <row r="7591" spans="1:16" x14ac:dyDescent="0.25">
      <c r="A7591" t="s">
        <v>11391</v>
      </c>
      <c r="B7591">
        <v>729</v>
      </c>
      <c r="C7591" s="3" t="str">
        <f>HYPERLINK("http://www.uniprot.org/uniprot/G7KTT7","tr|G7KTT7|G7KTT7_MEDTR")</f>
        <v>tr|G7KTT7|G7KTT7_MEDTR</v>
      </c>
      <c r="D7591" t="s">
        <v>11392</v>
      </c>
      <c r="E7591">
        <v>82.18</v>
      </c>
      <c r="F7591">
        <v>247</v>
      </c>
      <c r="G7591">
        <v>44</v>
      </c>
      <c r="H7591">
        <v>6</v>
      </c>
      <c r="I7591">
        <v>1</v>
      </c>
      <c r="J7591">
        <v>723</v>
      </c>
      <c r="K7591">
        <v>1</v>
      </c>
      <c r="L7591">
        <v>187</v>
      </c>
      <c r="M7591">
        <v>432</v>
      </c>
      <c r="N7591" t="s">
        <v>18</v>
      </c>
      <c r="O7591" s="1">
        <v>4.4504599999999997E-110</v>
      </c>
      <c r="P7591">
        <v>1034</v>
      </c>
    </row>
    <row r="7592" spans="1:16" x14ac:dyDescent="0.25">
      <c r="A7592" t="s">
        <v>11393</v>
      </c>
      <c r="B7592">
        <v>2265</v>
      </c>
      <c r="C7592" s="3" t="str">
        <f>HYPERLINK("http://www.uniprot.org/uniprot/A5BE46","tr|A5BE46|A5BE46_VITVI")</f>
        <v>tr|A5BE46|A5BE46_VITVI</v>
      </c>
      <c r="D7592" t="s">
        <v>462</v>
      </c>
      <c r="E7592">
        <v>79.73</v>
      </c>
      <c r="F7592">
        <v>760</v>
      </c>
      <c r="G7592">
        <v>154</v>
      </c>
      <c r="H7592">
        <v>7</v>
      </c>
      <c r="I7592">
        <v>1</v>
      </c>
      <c r="J7592">
        <v>2259</v>
      </c>
      <c r="K7592">
        <v>1</v>
      </c>
      <c r="L7592">
        <v>594</v>
      </c>
      <c r="M7592">
        <v>1353</v>
      </c>
      <c r="N7592" t="s">
        <v>18</v>
      </c>
      <c r="O7592">
        <v>0</v>
      </c>
      <c r="P7592">
        <v>3239</v>
      </c>
    </row>
    <row r="7593" spans="1:16" x14ac:dyDescent="0.25">
      <c r="A7593" t="s">
        <v>11394</v>
      </c>
      <c r="B7593">
        <v>642</v>
      </c>
      <c r="C7593" s="3" t="str">
        <f>HYPERLINK("http://www.uniprot.org/uniprot/I3SQA1","tr|I3SQA1|I3SQA1_MEDTR")</f>
        <v>tr|I3SQA1|I3SQA1_MEDTR</v>
      </c>
      <c r="D7593" t="s">
        <v>22</v>
      </c>
      <c r="E7593">
        <v>85.36</v>
      </c>
      <c r="F7593">
        <v>205</v>
      </c>
      <c r="G7593">
        <v>30</v>
      </c>
      <c r="H7593">
        <v>0</v>
      </c>
      <c r="I7593">
        <v>1</v>
      </c>
      <c r="J7593">
        <v>615</v>
      </c>
      <c r="K7593">
        <v>1</v>
      </c>
      <c r="L7593">
        <v>1</v>
      </c>
      <c r="M7593">
        <v>196</v>
      </c>
      <c r="N7593" t="s">
        <v>18</v>
      </c>
      <c r="O7593" s="1">
        <v>1.44549E-89</v>
      </c>
      <c r="P7593">
        <v>856</v>
      </c>
    </row>
    <row r="7594" spans="1:16" x14ac:dyDescent="0.25">
      <c r="A7594" t="s">
        <v>11395</v>
      </c>
      <c r="B7594">
        <v>819</v>
      </c>
      <c r="C7594" s="3" t="str">
        <f>HYPERLINK("http://www.uniprot.org/uniprot/G7I8G2","tr|G7I8G2|G7I8G2_MEDTR")</f>
        <v>tr|G7I8G2|G7I8G2_MEDTR</v>
      </c>
      <c r="D7594" t="s">
        <v>11396</v>
      </c>
      <c r="E7594">
        <v>75</v>
      </c>
      <c r="F7594">
        <v>272</v>
      </c>
      <c r="G7594">
        <v>68</v>
      </c>
      <c r="H7594">
        <v>5</v>
      </c>
      <c r="I7594">
        <v>13</v>
      </c>
      <c r="J7594">
        <v>813</v>
      </c>
      <c r="K7594">
        <v>1</v>
      </c>
      <c r="L7594">
        <v>4</v>
      </c>
      <c r="M7594">
        <v>274</v>
      </c>
      <c r="N7594" t="s">
        <v>18</v>
      </c>
      <c r="O7594" s="1">
        <v>3.0773100000000001E-108</v>
      </c>
      <c r="P7594">
        <v>1019</v>
      </c>
    </row>
    <row r="7595" spans="1:16" x14ac:dyDescent="0.25">
      <c r="A7595" t="s">
        <v>11397</v>
      </c>
      <c r="B7595">
        <v>306</v>
      </c>
      <c r="C7595" s="3" t="str">
        <f>HYPERLINK("http://www.uniprot.org/uniprot/I1MTT8","tr|I1MTT8|I1MTT8_SOYBN")</f>
        <v>tr|I1MTT8|I1MTT8_SOYBN</v>
      </c>
      <c r="D7595" t="s">
        <v>28</v>
      </c>
      <c r="E7595">
        <v>77.33</v>
      </c>
      <c r="F7595">
        <v>75</v>
      </c>
      <c r="G7595">
        <v>17</v>
      </c>
      <c r="H7595">
        <v>0</v>
      </c>
      <c r="I7595">
        <v>1</v>
      </c>
      <c r="J7595">
        <v>225</v>
      </c>
      <c r="K7595">
        <v>1</v>
      </c>
      <c r="L7595">
        <v>99</v>
      </c>
      <c r="M7595">
        <v>173</v>
      </c>
      <c r="N7595" t="s">
        <v>18</v>
      </c>
      <c r="O7595" s="1">
        <v>2.07088E-27</v>
      </c>
      <c r="P7595">
        <v>318</v>
      </c>
    </row>
    <row r="7596" spans="1:16" x14ac:dyDescent="0.25">
      <c r="A7596" t="s">
        <v>11398</v>
      </c>
      <c r="B7596">
        <v>420</v>
      </c>
      <c r="C7596" s="3" t="str">
        <f>HYPERLINK("http://www.uniprot.org/uniprot/C6TAY9","tr|C6TAY9|C6TAY9_SOYBN")</f>
        <v>tr|C6TAY9|C6TAY9_SOYBN</v>
      </c>
      <c r="D7596" t="s">
        <v>210</v>
      </c>
      <c r="E7596">
        <v>90.44</v>
      </c>
      <c r="F7596">
        <v>136</v>
      </c>
      <c r="G7596">
        <v>13</v>
      </c>
      <c r="H7596">
        <v>0</v>
      </c>
      <c r="I7596">
        <v>1</v>
      </c>
      <c r="J7596">
        <v>408</v>
      </c>
      <c r="K7596">
        <v>1</v>
      </c>
      <c r="L7596">
        <v>11</v>
      </c>
      <c r="M7596">
        <v>146</v>
      </c>
      <c r="N7596" t="s">
        <v>18</v>
      </c>
      <c r="O7596" s="1">
        <v>1.24509E-64</v>
      </c>
      <c r="P7596">
        <v>639</v>
      </c>
    </row>
    <row r="7597" spans="1:16" x14ac:dyDescent="0.25">
      <c r="A7597" t="s">
        <v>11399</v>
      </c>
      <c r="B7597">
        <v>603</v>
      </c>
      <c r="C7597" s="3" t="str">
        <f>HYPERLINK("http://www.uniprot.org/uniprot/G7JBY5","tr|G7JBY5|G7JBY5_MEDTR")</f>
        <v>tr|G7JBY5|G7JBY5_MEDTR</v>
      </c>
      <c r="D7597" t="s">
        <v>11400</v>
      </c>
      <c r="E7597">
        <v>75.72</v>
      </c>
      <c r="F7597">
        <v>206</v>
      </c>
      <c r="G7597">
        <v>50</v>
      </c>
      <c r="H7597">
        <v>6</v>
      </c>
      <c r="I7597">
        <v>1</v>
      </c>
      <c r="J7597">
        <v>600</v>
      </c>
      <c r="K7597">
        <v>1</v>
      </c>
      <c r="L7597">
        <v>1</v>
      </c>
      <c r="M7597">
        <v>205</v>
      </c>
      <c r="N7597" t="s">
        <v>18</v>
      </c>
      <c r="O7597" s="1">
        <v>3.6848300000000001E-78</v>
      </c>
      <c r="P7597">
        <v>757</v>
      </c>
    </row>
    <row r="7598" spans="1:16" x14ac:dyDescent="0.25">
      <c r="A7598" t="s">
        <v>11401</v>
      </c>
      <c r="B7598">
        <v>399</v>
      </c>
      <c r="C7598" s="3" t="str">
        <f>HYPERLINK("http://www.uniprot.org/uniprot/G7JSF7","tr|G7JSF7|G7JSF7_MEDTR")</f>
        <v>tr|G7JSF7|G7JSF7_MEDTR</v>
      </c>
      <c r="D7598" t="s">
        <v>11402</v>
      </c>
      <c r="E7598">
        <v>94.53</v>
      </c>
      <c r="F7598">
        <v>128</v>
      </c>
      <c r="G7598">
        <v>7</v>
      </c>
      <c r="H7598">
        <v>0</v>
      </c>
      <c r="I7598">
        <v>1</v>
      </c>
      <c r="J7598">
        <v>384</v>
      </c>
      <c r="K7598">
        <v>1</v>
      </c>
      <c r="L7598">
        <v>1</v>
      </c>
      <c r="M7598">
        <v>128</v>
      </c>
      <c r="N7598" t="s">
        <v>18</v>
      </c>
      <c r="O7598" s="1">
        <v>1.62628E-64</v>
      </c>
      <c r="P7598">
        <v>638</v>
      </c>
    </row>
    <row r="7599" spans="1:16" x14ac:dyDescent="0.25">
      <c r="A7599" t="s">
        <v>11403</v>
      </c>
      <c r="B7599">
        <v>399</v>
      </c>
      <c r="C7599" s="3" t="str">
        <f>HYPERLINK("http://www.uniprot.org/uniprot/G7L861","tr|G7L861|G7L861_MEDTR")</f>
        <v>tr|G7L861|G7L861_MEDTR</v>
      </c>
      <c r="D7599" t="s">
        <v>11404</v>
      </c>
      <c r="E7599">
        <v>51.38</v>
      </c>
      <c r="F7599">
        <v>144</v>
      </c>
      <c r="G7599">
        <v>70</v>
      </c>
      <c r="H7599">
        <v>13</v>
      </c>
      <c r="I7599">
        <v>1</v>
      </c>
      <c r="J7599">
        <v>393</v>
      </c>
      <c r="K7599">
        <v>1</v>
      </c>
      <c r="L7599">
        <v>1</v>
      </c>
      <c r="M7599">
        <v>130</v>
      </c>
      <c r="N7599" t="s">
        <v>18</v>
      </c>
      <c r="O7599" s="1">
        <v>2.6266800000000002E-22</v>
      </c>
      <c r="P7599">
        <v>274</v>
      </c>
    </row>
    <row r="7600" spans="1:16" x14ac:dyDescent="0.25">
      <c r="A7600" t="s">
        <v>11405</v>
      </c>
      <c r="B7600">
        <v>915</v>
      </c>
      <c r="C7600" s="3" t="str">
        <f>HYPERLINK("http://www.uniprot.org/uniprot/G7JST9","tr|G7JST9|G7JST9_MEDTR")</f>
        <v>tr|G7JST9|G7JST9_MEDTR</v>
      </c>
      <c r="D7600" t="s">
        <v>11406</v>
      </c>
      <c r="E7600">
        <v>93.13</v>
      </c>
      <c r="F7600">
        <v>306</v>
      </c>
      <c r="G7600">
        <v>21</v>
      </c>
      <c r="H7600">
        <v>2</v>
      </c>
      <c r="I7600">
        <v>1</v>
      </c>
      <c r="J7600">
        <v>912</v>
      </c>
      <c r="K7600">
        <v>1</v>
      </c>
      <c r="L7600">
        <v>1</v>
      </c>
      <c r="M7600">
        <v>306</v>
      </c>
      <c r="N7600" t="s">
        <v>18</v>
      </c>
      <c r="O7600" s="1">
        <v>2.16475E-156</v>
      </c>
      <c r="P7600">
        <v>1435</v>
      </c>
    </row>
    <row r="7601" spans="1:16" x14ac:dyDescent="0.25">
      <c r="A7601" t="s">
        <v>11407</v>
      </c>
      <c r="B7601">
        <v>468</v>
      </c>
      <c r="C7601" s="3" t="str">
        <f>HYPERLINK("http://www.uniprot.org/uniprot/G7L9J6","tr|G7L9J6|G7L9J6_MEDTR")</f>
        <v>tr|G7L9J6|G7L9J6_MEDTR</v>
      </c>
      <c r="D7601" t="s">
        <v>11408</v>
      </c>
      <c r="E7601">
        <v>54.6</v>
      </c>
      <c r="F7601">
        <v>152</v>
      </c>
      <c r="G7601">
        <v>69</v>
      </c>
      <c r="H7601">
        <v>0</v>
      </c>
      <c r="I7601">
        <v>10</v>
      </c>
      <c r="J7601">
        <v>465</v>
      </c>
      <c r="K7601">
        <v>1</v>
      </c>
      <c r="L7601">
        <v>3</v>
      </c>
      <c r="M7601">
        <v>147</v>
      </c>
      <c r="N7601" t="s">
        <v>18</v>
      </c>
      <c r="O7601" s="1">
        <v>1.8464099999999999E-36</v>
      </c>
      <c r="P7601">
        <v>396</v>
      </c>
    </row>
    <row r="7602" spans="1:16" x14ac:dyDescent="0.25">
      <c r="A7602" t="s">
        <v>11409</v>
      </c>
      <c r="B7602">
        <v>2265</v>
      </c>
      <c r="C7602" s="3" t="str">
        <f>HYPERLINK("http://www.uniprot.org/uniprot/A5BE46","tr|A5BE46|A5BE46_VITVI")</f>
        <v>tr|A5BE46|A5BE46_VITVI</v>
      </c>
      <c r="D7602" t="s">
        <v>462</v>
      </c>
      <c r="E7602">
        <v>79.73</v>
      </c>
      <c r="F7602">
        <v>760</v>
      </c>
      <c r="G7602">
        <v>154</v>
      </c>
      <c r="H7602">
        <v>7</v>
      </c>
      <c r="I7602">
        <v>1</v>
      </c>
      <c r="J7602">
        <v>2259</v>
      </c>
      <c r="K7602">
        <v>1</v>
      </c>
      <c r="L7602">
        <v>594</v>
      </c>
      <c r="M7602">
        <v>1353</v>
      </c>
      <c r="N7602" t="s">
        <v>18</v>
      </c>
      <c r="O7602">
        <v>0</v>
      </c>
      <c r="P7602">
        <v>3239</v>
      </c>
    </row>
    <row r="7603" spans="1:16" x14ac:dyDescent="0.25">
      <c r="A7603" t="s">
        <v>11410</v>
      </c>
      <c r="B7603">
        <v>165</v>
      </c>
      <c r="C7603" s="3" t="str">
        <f>HYPERLINK("http://www.uniprot.org/uniprot/K7MM16","tr|K7MM16|K7MM16_SOYBN")</f>
        <v>tr|K7MM16|K7MM16_SOYBN</v>
      </c>
      <c r="D7603" t="s">
        <v>28</v>
      </c>
      <c r="E7603">
        <v>80.849999999999994</v>
      </c>
      <c r="F7603">
        <v>47</v>
      </c>
      <c r="G7603">
        <v>9</v>
      </c>
      <c r="H7603">
        <v>1</v>
      </c>
      <c r="I7603">
        <v>1</v>
      </c>
      <c r="J7603">
        <v>138</v>
      </c>
      <c r="K7603">
        <v>1</v>
      </c>
      <c r="L7603">
        <v>1</v>
      </c>
      <c r="M7603">
        <v>47</v>
      </c>
      <c r="N7603" t="s">
        <v>18</v>
      </c>
      <c r="O7603" s="1">
        <v>8.3324099999999996E-13</v>
      </c>
      <c r="P7603">
        <v>192</v>
      </c>
    </row>
    <row r="7604" spans="1:16" x14ac:dyDescent="0.25">
      <c r="A7604" t="s">
        <v>11411</v>
      </c>
      <c r="B7604">
        <v>645</v>
      </c>
      <c r="C7604" s="3" t="str">
        <f>HYPERLINK("http://www.uniprot.org/uniprot/D5FFG4","tr|D5FFG4|D5FFG4_MEDTR")</f>
        <v>tr|D5FFG4|D5FFG4_MEDTR</v>
      </c>
      <c r="D7604" t="s">
        <v>11412</v>
      </c>
      <c r="E7604">
        <v>71.72</v>
      </c>
      <c r="F7604">
        <v>145</v>
      </c>
      <c r="G7604">
        <v>41</v>
      </c>
      <c r="H7604">
        <v>2</v>
      </c>
      <c r="I7604">
        <v>214</v>
      </c>
      <c r="J7604">
        <v>642</v>
      </c>
      <c r="K7604">
        <v>1</v>
      </c>
      <c r="L7604">
        <v>149</v>
      </c>
      <c r="M7604">
        <v>287</v>
      </c>
      <c r="N7604" t="s">
        <v>18</v>
      </c>
      <c r="O7604" s="1">
        <v>1.8745500000000001E-44</v>
      </c>
      <c r="P7604">
        <v>467</v>
      </c>
    </row>
    <row r="7605" spans="1:16" x14ac:dyDescent="0.25">
      <c r="A7605" t="s">
        <v>11413</v>
      </c>
      <c r="B7605">
        <v>348</v>
      </c>
      <c r="C7605" s="3" t="str">
        <f>HYPERLINK("http://www.uniprot.org/uniprot/G7L3D0","tr|G7L3D0|G7L3D0_MEDTR")</f>
        <v>tr|G7L3D0|G7L3D0_MEDTR</v>
      </c>
      <c r="D7605" t="s">
        <v>7032</v>
      </c>
      <c r="E7605">
        <v>50.66</v>
      </c>
      <c r="F7605">
        <v>75</v>
      </c>
      <c r="G7605">
        <v>37</v>
      </c>
      <c r="H7605">
        <v>11</v>
      </c>
      <c r="I7605">
        <v>67</v>
      </c>
      <c r="J7605">
        <v>258</v>
      </c>
      <c r="K7605">
        <v>1</v>
      </c>
      <c r="L7605">
        <v>8</v>
      </c>
      <c r="M7605">
        <v>82</v>
      </c>
      <c r="N7605" t="s">
        <v>18</v>
      </c>
      <c r="O7605" s="1">
        <v>6.5405900000000001E-10</v>
      </c>
      <c r="P7605">
        <v>167</v>
      </c>
    </row>
    <row r="7606" spans="1:16" x14ac:dyDescent="0.25">
      <c r="A7606" t="s">
        <v>11414</v>
      </c>
      <c r="B7606">
        <v>843</v>
      </c>
      <c r="C7606" s="3" t="str">
        <f>HYPERLINK("http://www.uniprot.org/uniprot/I1L2V8","tr|I1L2V8|I1L2V8_SOYBN")</f>
        <v>tr|I1L2V8|I1L2V8_SOYBN</v>
      </c>
      <c r="D7606" t="s">
        <v>28</v>
      </c>
      <c r="E7606">
        <v>39.200000000000003</v>
      </c>
      <c r="F7606">
        <v>125</v>
      </c>
      <c r="G7606">
        <v>76</v>
      </c>
      <c r="H7606">
        <v>7</v>
      </c>
      <c r="I7606">
        <v>181</v>
      </c>
      <c r="J7606">
        <v>534</v>
      </c>
      <c r="K7606">
        <v>1</v>
      </c>
      <c r="L7606">
        <v>251</v>
      </c>
      <c r="M7606">
        <v>374</v>
      </c>
      <c r="N7606" t="s">
        <v>18</v>
      </c>
      <c r="O7606" s="1">
        <v>2.9987599999999999E-13</v>
      </c>
      <c r="P7606">
        <v>200</v>
      </c>
    </row>
    <row r="7607" spans="1:16" x14ac:dyDescent="0.25">
      <c r="A7607" t="s">
        <v>11415</v>
      </c>
      <c r="B7607">
        <v>573</v>
      </c>
      <c r="C7607" s="3" t="str">
        <f>HYPERLINK("http://www.uniprot.org/uniprot/G7KR97","tr|G7KR97|G7KR97_MEDTR")</f>
        <v>tr|G7KR97|G7KR97_MEDTR</v>
      </c>
      <c r="D7607" t="s">
        <v>1180</v>
      </c>
      <c r="E7607">
        <v>82.5</v>
      </c>
      <c r="F7607">
        <v>80</v>
      </c>
      <c r="G7607">
        <v>14</v>
      </c>
      <c r="H7607">
        <v>0</v>
      </c>
      <c r="I7607">
        <v>1</v>
      </c>
      <c r="J7607">
        <v>240</v>
      </c>
      <c r="K7607">
        <v>1</v>
      </c>
      <c r="L7607">
        <v>599</v>
      </c>
      <c r="M7607">
        <v>678</v>
      </c>
      <c r="N7607" t="s">
        <v>18</v>
      </c>
      <c r="O7607" s="1">
        <v>1.8880000000000002E-30</v>
      </c>
      <c r="P7607">
        <v>345</v>
      </c>
    </row>
    <row r="7608" spans="1:16" x14ac:dyDescent="0.25">
      <c r="A7608" t="s">
        <v>11416</v>
      </c>
      <c r="B7608">
        <v>843</v>
      </c>
      <c r="C7608" s="3" t="str">
        <f>HYPERLINK("http://www.uniprot.org/uniprot/B0EW01","tr|B0EW01|B0EW01_SOYBN")</f>
        <v>tr|B0EW01|B0EW01_SOYBN</v>
      </c>
      <c r="D7608" t="s">
        <v>11417</v>
      </c>
      <c r="E7608">
        <v>57.84</v>
      </c>
      <c r="F7608">
        <v>306</v>
      </c>
      <c r="G7608">
        <v>129</v>
      </c>
      <c r="H7608">
        <v>26</v>
      </c>
      <c r="I7608">
        <v>1</v>
      </c>
      <c r="J7608">
        <v>840</v>
      </c>
      <c r="K7608">
        <v>1</v>
      </c>
      <c r="L7608">
        <v>1</v>
      </c>
      <c r="M7608">
        <v>291</v>
      </c>
      <c r="N7608" t="s">
        <v>18</v>
      </c>
      <c r="O7608" s="1">
        <v>2.1729400000000001E-88</v>
      </c>
      <c r="P7608">
        <v>848</v>
      </c>
    </row>
    <row r="7609" spans="1:16" x14ac:dyDescent="0.25">
      <c r="A7609" t="s">
        <v>11418</v>
      </c>
      <c r="B7609">
        <v>2700</v>
      </c>
      <c r="C7609" s="3" t="str">
        <f>HYPERLINK("http://www.uniprot.org/uniprot/G7IHE9","tr|G7IHE9|G7IHE9_MEDTR")</f>
        <v>tr|G7IHE9|G7IHE9_MEDTR</v>
      </c>
      <c r="D7609" t="s">
        <v>11419</v>
      </c>
      <c r="E7609">
        <v>75.64</v>
      </c>
      <c r="F7609">
        <v>887</v>
      </c>
      <c r="G7609">
        <v>216</v>
      </c>
      <c r="H7609">
        <v>2</v>
      </c>
      <c r="I7609">
        <v>1</v>
      </c>
      <c r="J7609">
        <v>2655</v>
      </c>
      <c r="K7609">
        <v>1</v>
      </c>
      <c r="L7609">
        <v>1</v>
      </c>
      <c r="M7609">
        <v>887</v>
      </c>
      <c r="N7609" t="s">
        <v>18</v>
      </c>
      <c r="O7609">
        <v>0</v>
      </c>
      <c r="P7609">
        <v>3432</v>
      </c>
    </row>
    <row r="7610" spans="1:16" x14ac:dyDescent="0.25">
      <c r="A7610" t="s">
        <v>11420</v>
      </c>
      <c r="B7610">
        <v>762</v>
      </c>
      <c r="C7610" s="3" t="str">
        <f>HYPERLINK("http://www.uniprot.org/uniprot/I3SCH3","tr|I3SCH3|I3SCH3_LOTJA")</f>
        <v>tr|I3SCH3|I3SCH3_LOTJA</v>
      </c>
      <c r="D7610" t="s">
        <v>93</v>
      </c>
      <c r="E7610">
        <v>90.87</v>
      </c>
      <c r="F7610">
        <v>241</v>
      </c>
      <c r="G7610">
        <v>22</v>
      </c>
      <c r="H7610">
        <v>0</v>
      </c>
      <c r="I7610">
        <v>37</v>
      </c>
      <c r="J7610">
        <v>759</v>
      </c>
      <c r="K7610">
        <v>1</v>
      </c>
      <c r="L7610">
        <v>48</v>
      </c>
      <c r="M7610">
        <v>288</v>
      </c>
      <c r="N7610" t="s">
        <v>18</v>
      </c>
      <c r="O7610" s="1">
        <v>1.55592E-124</v>
      </c>
      <c r="P7610">
        <v>1159</v>
      </c>
    </row>
    <row r="7611" spans="1:16" x14ac:dyDescent="0.25">
      <c r="A7611" t="s">
        <v>11421</v>
      </c>
      <c r="B7611">
        <v>1398</v>
      </c>
      <c r="C7611" s="3" t="str">
        <f>HYPERLINK("http://www.uniprot.org/uniprot/I1MUQ9","tr|I1MUQ9|I1MUQ9_SOYBN")</f>
        <v>tr|I1MUQ9|I1MUQ9_SOYBN</v>
      </c>
      <c r="D7611" t="s">
        <v>71</v>
      </c>
      <c r="E7611">
        <v>77.41</v>
      </c>
      <c r="F7611">
        <v>372</v>
      </c>
      <c r="G7611">
        <v>84</v>
      </c>
      <c r="H7611">
        <v>0</v>
      </c>
      <c r="I7611">
        <v>268</v>
      </c>
      <c r="J7611">
        <v>1383</v>
      </c>
      <c r="K7611">
        <v>1</v>
      </c>
      <c r="L7611">
        <v>1</v>
      </c>
      <c r="M7611">
        <v>371</v>
      </c>
      <c r="N7611" t="s">
        <v>18</v>
      </c>
      <c r="O7611" s="1">
        <v>2.7095400000000001E-163</v>
      </c>
      <c r="P7611">
        <v>1497</v>
      </c>
    </row>
    <row r="7612" spans="1:16" x14ac:dyDescent="0.25">
      <c r="A7612" t="s">
        <v>11422</v>
      </c>
      <c r="B7612">
        <v>249</v>
      </c>
      <c r="C7612" s="3" t="str">
        <f>HYPERLINK("http://www.uniprot.org/uniprot/I3T3C0","tr|I3T3C0|I3T3C0_LOTJA")</f>
        <v>tr|I3T3C0|I3T3C0_LOTJA</v>
      </c>
      <c r="D7612" t="s">
        <v>93</v>
      </c>
      <c r="E7612">
        <v>83.33</v>
      </c>
      <c r="F7612">
        <v>84</v>
      </c>
      <c r="G7612">
        <v>14</v>
      </c>
      <c r="H7612">
        <v>6</v>
      </c>
      <c r="I7612">
        <v>4</v>
      </c>
      <c r="J7612">
        <v>237</v>
      </c>
      <c r="K7612">
        <v>1</v>
      </c>
      <c r="L7612">
        <v>184</v>
      </c>
      <c r="M7612">
        <v>267</v>
      </c>
      <c r="N7612" t="s">
        <v>18</v>
      </c>
      <c r="O7612" s="1">
        <v>4.4656300000000003E-30</v>
      </c>
      <c r="P7612">
        <v>341</v>
      </c>
    </row>
    <row r="7613" spans="1:16" x14ac:dyDescent="0.25">
      <c r="A7613" t="s">
        <v>11423</v>
      </c>
      <c r="B7613">
        <v>426</v>
      </c>
      <c r="C7613" s="3" t="str">
        <f>HYPERLINK("http://www.uniprot.org/uniprot/I3SJ60","tr|I3SJ60|I3SJ60_LOTJA")</f>
        <v>tr|I3SJ60|I3SJ60_LOTJA</v>
      </c>
      <c r="D7613" t="s">
        <v>93</v>
      </c>
      <c r="E7613">
        <v>81.75</v>
      </c>
      <c r="F7613">
        <v>137</v>
      </c>
      <c r="G7613">
        <v>25</v>
      </c>
      <c r="H7613">
        <v>0</v>
      </c>
      <c r="I7613">
        <v>13</v>
      </c>
      <c r="J7613">
        <v>423</v>
      </c>
      <c r="K7613">
        <v>1</v>
      </c>
      <c r="L7613">
        <v>1</v>
      </c>
      <c r="M7613">
        <v>137</v>
      </c>
      <c r="N7613" t="s">
        <v>18</v>
      </c>
      <c r="O7613" s="1">
        <v>4.8507000000000001E-61</v>
      </c>
      <c r="P7613">
        <v>608</v>
      </c>
    </row>
    <row r="7614" spans="1:16" x14ac:dyDescent="0.25">
      <c r="A7614" t="s">
        <v>11424</v>
      </c>
      <c r="B7614">
        <v>1719</v>
      </c>
      <c r="C7614" s="3" t="str">
        <f>HYPERLINK("http://www.uniprot.org/uniprot/Q673E5","tr|Q673E5|Q673E5_MEDTR")</f>
        <v>tr|Q673E5|Q673E5_MEDTR</v>
      </c>
      <c r="D7614" t="s">
        <v>11425</v>
      </c>
      <c r="E7614">
        <v>90.76</v>
      </c>
      <c r="F7614">
        <v>574</v>
      </c>
      <c r="G7614">
        <v>53</v>
      </c>
      <c r="H7614">
        <v>3</v>
      </c>
      <c r="I7614">
        <v>1</v>
      </c>
      <c r="J7614">
        <v>1713</v>
      </c>
      <c r="K7614">
        <v>1</v>
      </c>
      <c r="L7614">
        <v>1</v>
      </c>
      <c r="M7614">
        <v>572</v>
      </c>
      <c r="N7614" t="s">
        <v>18</v>
      </c>
      <c r="O7614">
        <v>0</v>
      </c>
      <c r="P7614">
        <v>2637</v>
      </c>
    </row>
    <row r="7615" spans="1:16" x14ac:dyDescent="0.25">
      <c r="A7615" t="s">
        <v>11426</v>
      </c>
      <c r="B7615">
        <v>906</v>
      </c>
      <c r="C7615" s="3" t="str">
        <f>HYPERLINK("http://www.uniprot.org/uniprot/A2Q5B6","tr|A2Q5B6|A2Q5B6_MEDTR")</f>
        <v>tr|A2Q5B6|A2Q5B6_MEDTR</v>
      </c>
      <c r="D7615" t="s">
        <v>11427</v>
      </c>
      <c r="E7615">
        <v>81.260000000000005</v>
      </c>
      <c r="F7615">
        <v>315</v>
      </c>
      <c r="G7615">
        <v>59</v>
      </c>
      <c r="H7615">
        <v>20</v>
      </c>
      <c r="I7615">
        <v>1</v>
      </c>
      <c r="J7615">
        <v>885</v>
      </c>
      <c r="K7615">
        <v>1</v>
      </c>
      <c r="L7615">
        <v>7</v>
      </c>
      <c r="M7615">
        <v>321</v>
      </c>
      <c r="N7615" t="s">
        <v>18</v>
      </c>
      <c r="O7615" s="1">
        <v>6.7146300000000006E-142</v>
      </c>
      <c r="P7615">
        <v>1310</v>
      </c>
    </row>
    <row r="7616" spans="1:16" x14ac:dyDescent="0.25">
      <c r="A7616" t="s">
        <v>11428</v>
      </c>
      <c r="B7616">
        <v>756</v>
      </c>
      <c r="C7616" s="3" t="str">
        <f>HYPERLINK("http://www.uniprot.org/uniprot/I3SZD8","tr|I3SZD8|I3SZD8_MEDTR")</f>
        <v>tr|I3SZD8|I3SZD8_MEDTR</v>
      </c>
      <c r="D7616" t="s">
        <v>22</v>
      </c>
      <c r="E7616">
        <v>77.41</v>
      </c>
      <c r="F7616">
        <v>186</v>
      </c>
      <c r="G7616">
        <v>42</v>
      </c>
      <c r="H7616">
        <v>0</v>
      </c>
      <c r="I7616">
        <v>1</v>
      </c>
      <c r="J7616">
        <v>558</v>
      </c>
      <c r="K7616">
        <v>1</v>
      </c>
      <c r="L7616">
        <v>1</v>
      </c>
      <c r="M7616">
        <v>186</v>
      </c>
      <c r="N7616" t="s">
        <v>18</v>
      </c>
      <c r="O7616" s="1">
        <v>9.4008100000000007E-74</v>
      </c>
      <c r="P7616">
        <v>721</v>
      </c>
    </row>
    <row r="7617" spans="1:16" x14ac:dyDescent="0.25">
      <c r="A7617" t="s">
        <v>11429</v>
      </c>
      <c r="B7617">
        <v>1287</v>
      </c>
      <c r="C7617" s="3" t="str">
        <f>HYPERLINK("http://www.uniprot.org/uniprot/K7LHC3","tr|K7LHC3|K7LHC3_SOYBN")</f>
        <v>tr|K7LHC3|K7LHC3_SOYBN</v>
      </c>
      <c r="D7617" t="s">
        <v>28</v>
      </c>
      <c r="E7617">
        <v>52.38</v>
      </c>
      <c r="F7617">
        <v>441</v>
      </c>
      <c r="G7617">
        <v>210</v>
      </c>
      <c r="H7617">
        <v>14</v>
      </c>
      <c r="I7617">
        <v>4</v>
      </c>
      <c r="J7617">
        <v>1284</v>
      </c>
      <c r="K7617">
        <v>1</v>
      </c>
      <c r="L7617">
        <v>6</v>
      </c>
      <c r="M7617">
        <v>406</v>
      </c>
      <c r="N7617" t="s">
        <v>18</v>
      </c>
      <c r="O7617" s="1">
        <v>8.7539500000000003E-97</v>
      </c>
      <c r="P7617">
        <v>923</v>
      </c>
    </row>
    <row r="7618" spans="1:16" x14ac:dyDescent="0.25">
      <c r="A7618" t="s">
        <v>11430</v>
      </c>
      <c r="B7618">
        <v>561</v>
      </c>
      <c r="C7618" s="3" t="str">
        <f>HYPERLINK("http://www.uniprot.org/uniprot/G7I8G3","tr|G7I8G3|G7I8G3_MEDTR")</f>
        <v>tr|G7I8G3|G7I8G3_MEDTR</v>
      </c>
      <c r="D7618" t="s">
        <v>11431</v>
      </c>
      <c r="E7618">
        <v>92.3</v>
      </c>
      <c r="F7618">
        <v>182</v>
      </c>
      <c r="G7618">
        <v>14</v>
      </c>
      <c r="H7618">
        <v>0</v>
      </c>
      <c r="I7618">
        <v>13</v>
      </c>
      <c r="J7618">
        <v>558</v>
      </c>
      <c r="K7618">
        <v>1</v>
      </c>
      <c r="L7618">
        <v>4</v>
      </c>
      <c r="M7618">
        <v>185</v>
      </c>
      <c r="N7618" t="s">
        <v>18</v>
      </c>
      <c r="O7618" s="1">
        <v>8.5164799999999999E-94</v>
      </c>
      <c r="P7618">
        <v>891</v>
      </c>
    </row>
    <row r="7619" spans="1:16" x14ac:dyDescent="0.25">
      <c r="A7619" t="s">
        <v>11432</v>
      </c>
      <c r="B7619">
        <v>1359</v>
      </c>
      <c r="C7619" s="3" t="str">
        <f>HYPERLINK("http://www.uniprot.org/uniprot/G7I7V3","tr|G7I7V3|G7I7V3_MEDTR")</f>
        <v>tr|G7I7V3|G7I7V3_MEDTR</v>
      </c>
      <c r="D7619" t="s">
        <v>11433</v>
      </c>
      <c r="E7619">
        <v>82.94</v>
      </c>
      <c r="F7619">
        <v>475</v>
      </c>
      <c r="G7619">
        <v>81</v>
      </c>
      <c r="H7619">
        <v>37</v>
      </c>
      <c r="I7619">
        <v>1</v>
      </c>
      <c r="J7619">
        <v>1314</v>
      </c>
      <c r="K7619">
        <v>1</v>
      </c>
      <c r="L7619">
        <v>116</v>
      </c>
      <c r="M7619">
        <v>590</v>
      </c>
      <c r="N7619" t="s">
        <v>18</v>
      </c>
      <c r="O7619">
        <v>0</v>
      </c>
      <c r="P7619">
        <v>1999</v>
      </c>
    </row>
    <row r="7620" spans="1:16" x14ac:dyDescent="0.25">
      <c r="A7620" t="s">
        <v>11434</v>
      </c>
      <c r="B7620">
        <v>1158</v>
      </c>
      <c r="C7620" s="3" t="str">
        <f>HYPERLINK("http://www.uniprot.org/uniprot/C6T9H6","tr|C6T9H6|C6T9H6_SOYBN")</f>
        <v>tr|C6T9H6|C6T9H6_SOYBN</v>
      </c>
      <c r="D7620" t="s">
        <v>210</v>
      </c>
      <c r="E7620">
        <v>79.430000000000007</v>
      </c>
      <c r="F7620">
        <v>389</v>
      </c>
      <c r="G7620">
        <v>80</v>
      </c>
      <c r="H7620">
        <v>4</v>
      </c>
      <c r="I7620">
        <v>1</v>
      </c>
      <c r="J7620">
        <v>1155</v>
      </c>
      <c r="K7620">
        <v>1</v>
      </c>
      <c r="L7620">
        <v>1</v>
      </c>
      <c r="M7620">
        <v>389</v>
      </c>
      <c r="N7620" t="s">
        <v>18</v>
      </c>
      <c r="O7620" s="1">
        <v>2.43598E-172</v>
      </c>
      <c r="P7620">
        <v>1574</v>
      </c>
    </row>
    <row r="7621" spans="1:16" x14ac:dyDescent="0.25">
      <c r="A7621" t="s">
        <v>11435</v>
      </c>
      <c r="B7621">
        <v>852</v>
      </c>
      <c r="C7621" s="3" t="str">
        <f>HYPERLINK("http://www.uniprot.org/uniprot/G7JBY4","tr|G7JBY4|G7JBY4_MEDTR")</f>
        <v>tr|G7JBY4|G7JBY4_MEDTR</v>
      </c>
      <c r="D7621" t="s">
        <v>11436</v>
      </c>
      <c r="E7621">
        <v>82.16</v>
      </c>
      <c r="F7621">
        <v>286</v>
      </c>
      <c r="G7621">
        <v>51</v>
      </c>
      <c r="H7621">
        <v>3</v>
      </c>
      <c r="I7621">
        <v>1</v>
      </c>
      <c r="J7621">
        <v>849</v>
      </c>
      <c r="K7621">
        <v>1</v>
      </c>
      <c r="L7621">
        <v>1</v>
      </c>
      <c r="M7621">
        <v>286</v>
      </c>
      <c r="N7621" t="s">
        <v>18</v>
      </c>
      <c r="O7621" s="1">
        <v>1.6240099999999999E-131</v>
      </c>
      <c r="P7621">
        <v>1220</v>
      </c>
    </row>
    <row r="7622" spans="1:16" x14ac:dyDescent="0.25">
      <c r="A7622" t="s">
        <v>11437</v>
      </c>
      <c r="B7622">
        <v>2745</v>
      </c>
      <c r="C7622" s="3" t="str">
        <f>HYPERLINK("http://www.uniprot.org/uniprot/K7KWX1","tr|K7KWX1|K7KWX1_SOYBN")</f>
        <v>tr|K7KWX1|K7KWX1_SOYBN</v>
      </c>
      <c r="D7622" t="s">
        <v>61</v>
      </c>
      <c r="E7622">
        <v>38.15</v>
      </c>
      <c r="F7622">
        <v>815</v>
      </c>
      <c r="G7622">
        <v>504</v>
      </c>
      <c r="H7622">
        <v>25</v>
      </c>
      <c r="I7622">
        <v>355</v>
      </c>
      <c r="J7622">
        <v>2724</v>
      </c>
      <c r="K7622">
        <v>1</v>
      </c>
      <c r="L7622">
        <v>1</v>
      </c>
      <c r="M7622">
        <v>726</v>
      </c>
      <c r="N7622" t="s">
        <v>18</v>
      </c>
      <c r="O7622" s="1">
        <v>2.0250300000000001E-145</v>
      </c>
      <c r="P7622">
        <v>1346</v>
      </c>
    </row>
    <row r="7623" spans="1:16" x14ac:dyDescent="0.25">
      <c r="A7623" t="s">
        <v>11438</v>
      </c>
      <c r="B7623">
        <v>1275</v>
      </c>
      <c r="C7623" s="3" t="str">
        <f>HYPERLINK("http://www.uniprot.org/uniprot/G7L860","tr|G7L860|G7L860_MEDTR")</f>
        <v>tr|G7L860|G7L860_MEDTR</v>
      </c>
      <c r="D7623" t="s">
        <v>11439</v>
      </c>
      <c r="E7623">
        <v>86.27</v>
      </c>
      <c r="F7623">
        <v>430</v>
      </c>
      <c r="G7623">
        <v>59</v>
      </c>
      <c r="H7623">
        <v>6</v>
      </c>
      <c r="I7623">
        <v>1</v>
      </c>
      <c r="J7623">
        <v>1272</v>
      </c>
      <c r="K7623">
        <v>1</v>
      </c>
      <c r="L7623">
        <v>1</v>
      </c>
      <c r="M7623">
        <v>430</v>
      </c>
      <c r="N7623" t="s">
        <v>18</v>
      </c>
      <c r="O7623">
        <v>0</v>
      </c>
      <c r="P7623">
        <v>1939</v>
      </c>
    </row>
    <row r="7624" spans="1:16" x14ac:dyDescent="0.25">
      <c r="A7624" t="s">
        <v>11440</v>
      </c>
      <c r="B7624">
        <v>1428</v>
      </c>
      <c r="C7624" s="3" t="str">
        <f>HYPERLINK("http://www.uniprot.org/uniprot/G7JSU0","tr|G7JSU0|G7JSU0_MEDTR")</f>
        <v>tr|G7JSU0|G7JSU0_MEDTR</v>
      </c>
      <c r="D7624" t="s">
        <v>11441</v>
      </c>
      <c r="E7624">
        <v>77.8</v>
      </c>
      <c r="F7624">
        <v>473</v>
      </c>
      <c r="G7624">
        <v>105</v>
      </c>
      <c r="H7624">
        <v>4</v>
      </c>
      <c r="I7624">
        <v>1</v>
      </c>
      <c r="J7624">
        <v>1407</v>
      </c>
      <c r="K7624">
        <v>1</v>
      </c>
      <c r="L7624">
        <v>1</v>
      </c>
      <c r="M7624">
        <v>463</v>
      </c>
      <c r="N7624" t="s">
        <v>18</v>
      </c>
      <c r="O7624">
        <v>0</v>
      </c>
      <c r="P7624">
        <v>1773</v>
      </c>
    </row>
    <row r="7625" spans="1:16" x14ac:dyDescent="0.25">
      <c r="A7625" t="s">
        <v>11442</v>
      </c>
      <c r="B7625">
        <v>1236</v>
      </c>
      <c r="C7625" s="3" t="str">
        <f>HYPERLINK("http://www.uniprot.org/uniprot/G7L9K1","tr|G7L9K1|G7L9K1_MEDTR")</f>
        <v>tr|G7L9K1|G7L9K1_MEDTR</v>
      </c>
      <c r="D7625" t="s">
        <v>11443</v>
      </c>
      <c r="E7625">
        <v>92.87</v>
      </c>
      <c r="F7625">
        <v>393</v>
      </c>
      <c r="G7625">
        <v>28</v>
      </c>
      <c r="H7625">
        <v>0</v>
      </c>
      <c r="I7625">
        <v>46</v>
      </c>
      <c r="J7625">
        <v>1224</v>
      </c>
      <c r="K7625">
        <v>1</v>
      </c>
      <c r="L7625">
        <v>3</v>
      </c>
      <c r="M7625">
        <v>395</v>
      </c>
      <c r="N7625" t="s">
        <v>18</v>
      </c>
      <c r="O7625">
        <v>0</v>
      </c>
      <c r="P7625">
        <v>1936</v>
      </c>
    </row>
    <row r="7626" spans="1:16" x14ac:dyDescent="0.25">
      <c r="A7626" t="s">
        <v>11444</v>
      </c>
      <c r="B7626">
        <v>1092</v>
      </c>
      <c r="C7626" s="3" t="str">
        <f>HYPERLINK("http://www.uniprot.org/uniprot/G7LCA0","tr|G7LCA0|G7LCA0_MEDTR")</f>
        <v>tr|G7LCA0|G7LCA0_MEDTR</v>
      </c>
      <c r="D7626" t="s">
        <v>720</v>
      </c>
      <c r="E7626">
        <v>52.23</v>
      </c>
      <c r="F7626">
        <v>448</v>
      </c>
      <c r="G7626">
        <v>214</v>
      </c>
      <c r="H7626">
        <v>88</v>
      </c>
      <c r="I7626">
        <v>10</v>
      </c>
      <c r="J7626">
        <v>1089</v>
      </c>
      <c r="K7626">
        <v>1</v>
      </c>
      <c r="L7626">
        <v>9</v>
      </c>
      <c r="M7626">
        <v>447</v>
      </c>
      <c r="N7626" t="s">
        <v>18</v>
      </c>
      <c r="O7626" s="1">
        <v>2.3316599999999999E-105</v>
      </c>
      <c r="P7626">
        <v>996</v>
      </c>
    </row>
    <row r="7627" spans="1:16" x14ac:dyDescent="0.25">
      <c r="A7627" t="s">
        <v>11445</v>
      </c>
      <c r="B7627">
        <v>366</v>
      </c>
      <c r="C7627" s="3" t="str">
        <f>HYPERLINK("http://www.uniprot.org/uniprot/I1K285","tr|I1K285|I1K285_SOYBN")</f>
        <v>tr|I1K285|I1K285_SOYBN</v>
      </c>
      <c r="D7627" t="s">
        <v>28</v>
      </c>
      <c r="E7627">
        <v>59.85</v>
      </c>
      <c r="F7627">
        <v>137</v>
      </c>
      <c r="G7627">
        <v>55</v>
      </c>
      <c r="H7627">
        <v>18</v>
      </c>
      <c r="I7627">
        <v>7</v>
      </c>
      <c r="J7627">
        <v>363</v>
      </c>
      <c r="K7627">
        <v>1</v>
      </c>
      <c r="L7627">
        <v>2</v>
      </c>
      <c r="M7627">
        <v>135</v>
      </c>
      <c r="N7627" t="s">
        <v>18</v>
      </c>
      <c r="O7627" s="1">
        <v>4.6939500000000002E-32</v>
      </c>
      <c r="P7627">
        <v>358</v>
      </c>
    </row>
    <row r="7628" spans="1:16" x14ac:dyDescent="0.25">
      <c r="A7628" t="s">
        <v>11446</v>
      </c>
      <c r="B7628">
        <v>432</v>
      </c>
      <c r="C7628" s="3" t="str">
        <f>HYPERLINK("http://www.uniprot.org/uniprot/I1MTM9","tr|I1MTM9|I1MTM9_SOYBN")</f>
        <v>tr|I1MTM9|I1MTM9_SOYBN</v>
      </c>
      <c r="D7628" t="s">
        <v>28</v>
      </c>
      <c r="E7628">
        <v>53.95</v>
      </c>
      <c r="F7628">
        <v>139</v>
      </c>
      <c r="G7628">
        <v>64</v>
      </c>
      <c r="H7628">
        <v>2</v>
      </c>
      <c r="I7628">
        <v>13</v>
      </c>
      <c r="J7628">
        <v>423</v>
      </c>
      <c r="K7628">
        <v>1</v>
      </c>
      <c r="L7628">
        <v>3</v>
      </c>
      <c r="M7628">
        <v>131</v>
      </c>
      <c r="N7628" t="s">
        <v>18</v>
      </c>
      <c r="O7628" s="1">
        <v>1.8430000000000001E-28</v>
      </c>
      <c r="P7628">
        <v>327</v>
      </c>
    </row>
    <row r="7629" spans="1:16" x14ac:dyDescent="0.25">
      <c r="A7629" t="s">
        <v>11447</v>
      </c>
      <c r="B7629">
        <v>2007</v>
      </c>
      <c r="C7629" s="3" t="str">
        <f>HYPERLINK("http://www.uniprot.org/uniprot/A5B398","tr|A5B398|A5B398_VITVI")</f>
        <v>tr|A5B398|A5B398_VITVI</v>
      </c>
      <c r="D7629" t="s">
        <v>11448</v>
      </c>
      <c r="E7629">
        <v>80.97</v>
      </c>
      <c r="F7629">
        <v>636</v>
      </c>
      <c r="G7629">
        <v>121</v>
      </c>
      <c r="H7629">
        <v>51</v>
      </c>
      <c r="I7629">
        <v>127</v>
      </c>
      <c r="J7629">
        <v>1881</v>
      </c>
      <c r="K7629">
        <v>1</v>
      </c>
      <c r="L7629">
        <v>83</v>
      </c>
      <c r="M7629">
        <v>718</v>
      </c>
      <c r="N7629" t="s">
        <v>18</v>
      </c>
      <c r="O7629">
        <v>0</v>
      </c>
      <c r="P7629">
        <v>2783</v>
      </c>
    </row>
    <row r="7630" spans="1:16" x14ac:dyDescent="0.25">
      <c r="A7630" t="s">
        <v>11449</v>
      </c>
      <c r="B7630">
        <v>669</v>
      </c>
      <c r="C7630" s="3" t="str">
        <f>HYPERLINK("http://www.uniprot.org/uniprot/G7KDT4","tr|G7KDT4|G7KDT4_MEDTR")</f>
        <v>tr|G7KDT4|G7KDT4_MEDTR</v>
      </c>
      <c r="D7630" t="s">
        <v>11450</v>
      </c>
      <c r="E7630">
        <v>66.95</v>
      </c>
      <c r="F7630">
        <v>230</v>
      </c>
      <c r="G7630">
        <v>76</v>
      </c>
      <c r="H7630">
        <v>8</v>
      </c>
      <c r="I7630">
        <v>1</v>
      </c>
      <c r="J7630">
        <v>666</v>
      </c>
      <c r="K7630">
        <v>1</v>
      </c>
      <c r="L7630">
        <v>5</v>
      </c>
      <c r="M7630">
        <v>231</v>
      </c>
      <c r="N7630" t="s">
        <v>18</v>
      </c>
      <c r="O7630" s="1">
        <v>1.00102E-75</v>
      </c>
      <c r="P7630">
        <v>737</v>
      </c>
    </row>
    <row r="7631" spans="1:16" x14ac:dyDescent="0.25">
      <c r="A7631" t="s">
        <v>11451</v>
      </c>
      <c r="B7631">
        <v>945</v>
      </c>
      <c r="C7631" s="3" t="str">
        <f>HYPERLINK("http://www.uniprot.org/uniprot/K7MNX2","tr|K7MNX2|K7MNX2_SOYBN")</f>
        <v>tr|K7MNX2|K7MNX2_SOYBN</v>
      </c>
      <c r="D7631" t="s">
        <v>28</v>
      </c>
      <c r="E7631">
        <v>28.64</v>
      </c>
      <c r="F7631">
        <v>192</v>
      </c>
      <c r="G7631">
        <v>137</v>
      </c>
      <c r="H7631">
        <v>2</v>
      </c>
      <c r="I7631">
        <v>109</v>
      </c>
      <c r="J7631">
        <v>678</v>
      </c>
      <c r="K7631">
        <v>1</v>
      </c>
      <c r="L7631">
        <v>277</v>
      </c>
      <c r="M7631">
        <v>461</v>
      </c>
      <c r="N7631" t="s">
        <v>18</v>
      </c>
      <c r="O7631" s="1">
        <v>2.1689899999999999E-13</v>
      </c>
      <c r="P7631">
        <v>202</v>
      </c>
    </row>
    <row r="7632" spans="1:16" x14ac:dyDescent="0.25">
      <c r="A7632" t="s">
        <v>11452</v>
      </c>
      <c r="B7632">
        <v>183</v>
      </c>
      <c r="C7632" s="3" t="str">
        <f>HYPERLINK("http://www.uniprot.org/uniprot/G7KR97","tr|G7KR97|G7KR97_MEDTR")</f>
        <v>tr|G7KR97|G7KR97_MEDTR</v>
      </c>
      <c r="D7632" t="s">
        <v>1180</v>
      </c>
      <c r="E7632">
        <v>88.88</v>
      </c>
      <c r="F7632">
        <v>54</v>
      </c>
      <c r="G7632">
        <v>6</v>
      </c>
      <c r="H7632">
        <v>0</v>
      </c>
      <c r="I7632">
        <v>1</v>
      </c>
      <c r="J7632">
        <v>162</v>
      </c>
      <c r="K7632">
        <v>1</v>
      </c>
      <c r="L7632">
        <v>533</v>
      </c>
      <c r="M7632">
        <v>586</v>
      </c>
      <c r="N7632" t="s">
        <v>18</v>
      </c>
      <c r="O7632" s="1">
        <v>9.3674700000000004E-20</v>
      </c>
      <c r="P7632">
        <v>252</v>
      </c>
    </row>
    <row r="7633" spans="1:16" x14ac:dyDescent="0.25">
      <c r="A7633" t="s">
        <v>11453</v>
      </c>
      <c r="B7633">
        <v>1146</v>
      </c>
      <c r="C7633" s="3" t="str">
        <f>HYPERLINK("http://www.uniprot.org/uniprot/G7L2D3","tr|G7L2D3|G7L2D3_MEDTR")</f>
        <v>tr|G7L2D3|G7L2D3_MEDTR</v>
      </c>
      <c r="D7633" t="s">
        <v>11454</v>
      </c>
      <c r="E7633">
        <v>89.4</v>
      </c>
      <c r="F7633">
        <v>368</v>
      </c>
      <c r="G7633">
        <v>39</v>
      </c>
      <c r="H7633">
        <v>0</v>
      </c>
      <c r="I7633">
        <v>40</v>
      </c>
      <c r="J7633">
        <v>1143</v>
      </c>
      <c r="K7633">
        <v>1</v>
      </c>
      <c r="L7633">
        <v>77</v>
      </c>
      <c r="M7633">
        <v>444</v>
      </c>
      <c r="N7633" t="s">
        <v>18</v>
      </c>
      <c r="O7633">
        <v>0</v>
      </c>
      <c r="P7633">
        <v>1815</v>
      </c>
    </row>
    <row r="7634" spans="1:16" x14ac:dyDescent="0.25">
      <c r="A7634" t="s">
        <v>11455</v>
      </c>
      <c r="B7634">
        <v>1485</v>
      </c>
      <c r="C7634" s="3" t="str">
        <f>HYPERLINK("http://www.uniprot.org/uniprot/G7IPR8","tr|G7IPR8|G7IPR8_MEDTR")</f>
        <v>tr|G7IPR8|G7IPR8_MEDTR</v>
      </c>
      <c r="D7634" t="s">
        <v>11456</v>
      </c>
      <c r="E7634">
        <v>68.34</v>
      </c>
      <c r="F7634">
        <v>496</v>
      </c>
      <c r="G7634">
        <v>157</v>
      </c>
      <c r="H7634">
        <v>3</v>
      </c>
      <c r="I7634">
        <v>1</v>
      </c>
      <c r="J7634">
        <v>1479</v>
      </c>
      <c r="K7634">
        <v>1</v>
      </c>
      <c r="L7634">
        <v>1</v>
      </c>
      <c r="M7634">
        <v>486</v>
      </c>
      <c r="N7634" t="s">
        <v>18</v>
      </c>
      <c r="O7634" s="1">
        <v>2.2341500000000001E-179</v>
      </c>
      <c r="P7634">
        <v>1636</v>
      </c>
    </row>
    <row r="7635" spans="1:16" x14ac:dyDescent="0.25">
      <c r="A7635" t="s">
        <v>11457</v>
      </c>
      <c r="B7635">
        <v>3666</v>
      </c>
      <c r="C7635" s="3" t="str">
        <f>HYPERLINK("http://www.uniprot.org/uniprot/K7M2H1","tr|K7M2H1|K7M2H1_SOYBN")</f>
        <v>tr|K7M2H1|K7M2H1_SOYBN</v>
      </c>
      <c r="D7635" t="s">
        <v>28</v>
      </c>
      <c r="E7635">
        <v>79.540000000000006</v>
      </c>
      <c r="F7635">
        <v>1227</v>
      </c>
      <c r="G7635">
        <v>251</v>
      </c>
      <c r="H7635">
        <v>6</v>
      </c>
      <c r="I7635">
        <v>1</v>
      </c>
      <c r="J7635">
        <v>3663</v>
      </c>
      <c r="K7635">
        <v>1</v>
      </c>
      <c r="L7635">
        <v>1</v>
      </c>
      <c r="M7635">
        <v>1216</v>
      </c>
      <c r="N7635" t="s">
        <v>18</v>
      </c>
      <c r="O7635">
        <v>0</v>
      </c>
      <c r="P7635">
        <v>4969</v>
      </c>
    </row>
    <row r="7636" spans="1:16" x14ac:dyDescent="0.25">
      <c r="A7636" t="s">
        <v>11458</v>
      </c>
      <c r="B7636">
        <v>465</v>
      </c>
      <c r="C7636" s="3" t="str">
        <f>HYPERLINK("http://www.uniprot.org/uniprot/I1MIZ3","tr|I1MIZ3|I1MIZ3_SOYBN")</f>
        <v>tr|I1MIZ3|I1MIZ3_SOYBN</v>
      </c>
      <c r="D7636" t="s">
        <v>28</v>
      </c>
      <c r="E7636">
        <v>41.35</v>
      </c>
      <c r="F7636">
        <v>162</v>
      </c>
      <c r="G7636">
        <v>95</v>
      </c>
      <c r="H7636">
        <v>8</v>
      </c>
      <c r="I7636">
        <v>1</v>
      </c>
      <c r="J7636">
        <v>462</v>
      </c>
      <c r="K7636">
        <v>1</v>
      </c>
      <c r="L7636">
        <v>1</v>
      </c>
      <c r="M7636">
        <v>161</v>
      </c>
      <c r="N7636" t="s">
        <v>18</v>
      </c>
      <c r="O7636" s="1">
        <v>7.5685700000000004E-22</v>
      </c>
      <c r="P7636">
        <v>270</v>
      </c>
    </row>
    <row r="7637" spans="1:16" x14ac:dyDescent="0.25">
      <c r="A7637" t="s">
        <v>11459</v>
      </c>
      <c r="B7637">
        <v>840</v>
      </c>
      <c r="C7637" s="3" t="str">
        <f>HYPERLINK("http://www.uniprot.org/uniprot/Q4VYF4","tr|Q4VYF4|Q4VYF4_PEA")</f>
        <v>tr|Q4VYF4|Q4VYF4_PEA</v>
      </c>
      <c r="D7637" t="s">
        <v>11460</v>
      </c>
      <c r="E7637">
        <v>83.87</v>
      </c>
      <c r="F7637">
        <v>279</v>
      </c>
      <c r="G7637">
        <v>45</v>
      </c>
      <c r="H7637">
        <v>0</v>
      </c>
      <c r="I7637">
        <v>1</v>
      </c>
      <c r="J7637">
        <v>837</v>
      </c>
      <c r="K7637">
        <v>1</v>
      </c>
      <c r="L7637">
        <v>1</v>
      </c>
      <c r="M7637">
        <v>279</v>
      </c>
      <c r="N7637" t="s">
        <v>18</v>
      </c>
      <c r="O7637" s="1">
        <v>6.40502E-133</v>
      </c>
      <c r="P7637">
        <v>1232</v>
      </c>
    </row>
    <row r="7638" spans="1:16" x14ac:dyDescent="0.25">
      <c r="A7638" t="s">
        <v>11461</v>
      </c>
      <c r="B7638">
        <v>1197</v>
      </c>
      <c r="C7638" s="3" t="str">
        <f>HYPERLINK("http://www.uniprot.org/uniprot/I3SVS3","tr|I3SVS3|I3SVS3_LOTJA")</f>
        <v>tr|I3SVS3|I3SVS3_LOTJA</v>
      </c>
      <c r="D7638" t="s">
        <v>93</v>
      </c>
      <c r="E7638">
        <v>67.25</v>
      </c>
      <c r="F7638">
        <v>400</v>
      </c>
      <c r="G7638">
        <v>131</v>
      </c>
      <c r="H7638">
        <v>2</v>
      </c>
      <c r="I7638">
        <v>1</v>
      </c>
      <c r="J7638">
        <v>1194</v>
      </c>
      <c r="K7638">
        <v>1</v>
      </c>
      <c r="L7638">
        <v>1</v>
      </c>
      <c r="M7638">
        <v>395</v>
      </c>
      <c r="N7638" t="s">
        <v>18</v>
      </c>
      <c r="O7638" s="1">
        <v>8.5061000000000006E-152</v>
      </c>
      <c r="P7638">
        <v>1397</v>
      </c>
    </row>
    <row r="7639" spans="1:16" x14ac:dyDescent="0.25">
      <c r="A7639" t="s">
        <v>11462</v>
      </c>
      <c r="B7639">
        <v>1503</v>
      </c>
      <c r="C7639" s="3" t="str">
        <f>HYPERLINK("http://www.uniprot.org/uniprot/G7L3W8","tr|G7L3W8|G7L3W8_MEDTR")</f>
        <v>tr|G7L3W8|G7L3W8_MEDTR</v>
      </c>
      <c r="D7639" t="s">
        <v>11463</v>
      </c>
      <c r="E7639">
        <v>89.26</v>
      </c>
      <c r="F7639">
        <v>503</v>
      </c>
      <c r="G7639">
        <v>54</v>
      </c>
      <c r="H7639">
        <v>3</v>
      </c>
      <c r="I7639">
        <v>1</v>
      </c>
      <c r="J7639">
        <v>1500</v>
      </c>
      <c r="K7639">
        <v>1</v>
      </c>
      <c r="L7639">
        <v>1</v>
      </c>
      <c r="M7639">
        <v>502</v>
      </c>
      <c r="N7639" t="s">
        <v>18</v>
      </c>
      <c r="O7639">
        <v>0</v>
      </c>
      <c r="P7639">
        <v>2344</v>
      </c>
    </row>
    <row r="7640" spans="1:16" x14ac:dyDescent="0.25">
      <c r="A7640" t="s">
        <v>11464</v>
      </c>
      <c r="B7640">
        <v>687</v>
      </c>
      <c r="C7640" s="3" t="str">
        <f>HYPERLINK("http://www.uniprot.org/uniprot/G7L5X8","tr|G7L5X8|G7L5X8_MEDTR")</f>
        <v>tr|G7L5X8|G7L5X8_MEDTR</v>
      </c>
      <c r="D7640" t="s">
        <v>11465</v>
      </c>
      <c r="E7640">
        <v>78.5</v>
      </c>
      <c r="F7640">
        <v>228</v>
      </c>
      <c r="G7640">
        <v>49</v>
      </c>
      <c r="H7640">
        <v>16</v>
      </c>
      <c r="I7640">
        <v>7</v>
      </c>
      <c r="J7640">
        <v>642</v>
      </c>
      <c r="K7640">
        <v>1</v>
      </c>
      <c r="L7640">
        <v>14</v>
      </c>
      <c r="M7640">
        <v>241</v>
      </c>
      <c r="N7640" t="s">
        <v>18</v>
      </c>
      <c r="O7640" s="1">
        <v>3.0564499999999999E-91</v>
      </c>
      <c r="P7640">
        <v>871</v>
      </c>
    </row>
    <row r="7641" spans="1:16" x14ac:dyDescent="0.25">
      <c r="A7641" t="s">
        <v>11466</v>
      </c>
      <c r="B7641">
        <v>201</v>
      </c>
      <c r="C7641" s="3" t="str">
        <f>HYPERLINK("http://www.uniprot.org/uniprot/K7MYL0","tr|K7MYL0|K7MYL0_SOYBN")</f>
        <v>tr|K7MYL0|K7MYL0_SOYBN</v>
      </c>
      <c r="D7641" t="s">
        <v>28</v>
      </c>
      <c r="E7641">
        <v>64.510000000000005</v>
      </c>
      <c r="F7641">
        <v>62</v>
      </c>
      <c r="G7641">
        <v>22</v>
      </c>
      <c r="H7641">
        <v>2</v>
      </c>
      <c r="I7641">
        <v>4</v>
      </c>
      <c r="J7641">
        <v>183</v>
      </c>
      <c r="K7641">
        <v>1</v>
      </c>
      <c r="L7641">
        <v>18</v>
      </c>
      <c r="M7641">
        <v>79</v>
      </c>
      <c r="N7641" t="s">
        <v>18</v>
      </c>
      <c r="O7641" s="1">
        <v>5.0436899999999998E-10</v>
      </c>
      <c r="P7641">
        <v>168</v>
      </c>
    </row>
    <row r="7642" spans="1:16" x14ac:dyDescent="0.25">
      <c r="A7642" t="s">
        <v>11467</v>
      </c>
      <c r="B7642">
        <v>1305</v>
      </c>
      <c r="C7642" s="3" t="str">
        <f>HYPERLINK("http://www.uniprot.org/uniprot/G7I8Q2","tr|G7I8Q2|G7I8Q2_MEDTR")</f>
        <v>tr|G7I8Q2|G7I8Q2_MEDTR</v>
      </c>
      <c r="D7642" t="s">
        <v>11468</v>
      </c>
      <c r="E7642">
        <v>86.73</v>
      </c>
      <c r="F7642">
        <v>407</v>
      </c>
      <c r="G7642">
        <v>54</v>
      </c>
      <c r="H7642">
        <v>2</v>
      </c>
      <c r="I7642">
        <v>88</v>
      </c>
      <c r="J7642">
        <v>1302</v>
      </c>
      <c r="K7642">
        <v>1</v>
      </c>
      <c r="L7642">
        <v>23</v>
      </c>
      <c r="M7642">
        <v>428</v>
      </c>
      <c r="N7642" t="s">
        <v>18</v>
      </c>
      <c r="O7642">
        <v>0</v>
      </c>
      <c r="P7642">
        <v>1935</v>
      </c>
    </row>
    <row r="7643" spans="1:16" x14ac:dyDescent="0.25">
      <c r="A7643" t="s">
        <v>11469</v>
      </c>
      <c r="B7643">
        <v>2439</v>
      </c>
      <c r="C7643" s="3" t="str">
        <f>HYPERLINK("http://www.uniprot.org/uniprot/K7LZB9","tr|K7LZB9|K7LZB9_SOYBN")</f>
        <v>tr|K7LZB9|K7LZB9_SOYBN</v>
      </c>
      <c r="D7643" t="s">
        <v>28</v>
      </c>
      <c r="E7643">
        <v>62.72</v>
      </c>
      <c r="F7643">
        <v>880</v>
      </c>
      <c r="G7643">
        <v>328</v>
      </c>
      <c r="H7643">
        <v>68</v>
      </c>
      <c r="I7643">
        <v>1</v>
      </c>
      <c r="J7643">
        <v>2436</v>
      </c>
      <c r="K7643">
        <v>1</v>
      </c>
      <c r="L7643">
        <v>3</v>
      </c>
      <c r="M7643">
        <v>870</v>
      </c>
      <c r="N7643" t="s">
        <v>18</v>
      </c>
      <c r="O7643">
        <v>0</v>
      </c>
      <c r="P7643">
        <v>2553</v>
      </c>
    </row>
    <row r="7644" spans="1:16" x14ac:dyDescent="0.25">
      <c r="A7644" t="s">
        <v>11470</v>
      </c>
      <c r="B7644">
        <v>981</v>
      </c>
      <c r="C7644" s="3" t="str">
        <f>HYPERLINK("http://www.uniprot.org/uniprot/I3SUY7","tr|I3SUY7|I3SUY7_MEDTR")</f>
        <v>tr|I3SUY7|I3SUY7_MEDTR</v>
      </c>
      <c r="D7644" t="s">
        <v>22</v>
      </c>
      <c r="E7644">
        <v>90.49</v>
      </c>
      <c r="F7644">
        <v>326</v>
      </c>
      <c r="G7644">
        <v>31</v>
      </c>
      <c r="H7644">
        <v>0</v>
      </c>
      <c r="I7644">
        <v>1</v>
      </c>
      <c r="J7644">
        <v>978</v>
      </c>
      <c r="K7644">
        <v>1</v>
      </c>
      <c r="L7644">
        <v>36</v>
      </c>
      <c r="M7644">
        <v>361</v>
      </c>
      <c r="N7644" t="s">
        <v>18</v>
      </c>
      <c r="O7644" s="1">
        <v>5.2887100000000001E-167</v>
      </c>
      <c r="P7644">
        <v>1527</v>
      </c>
    </row>
    <row r="7645" spans="1:16" x14ac:dyDescent="0.25">
      <c r="A7645" t="s">
        <v>11471</v>
      </c>
      <c r="B7645">
        <v>426</v>
      </c>
      <c r="C7645" s="3" t="str">
        <f>HYPERLINK("http://www.uniprot.org/uniprot/G7I7V4","tr|G7I7V4|G7I7V4_MEDTR")</f>
        <v>tr|G7I7V4|G7I7V4_MEDTR</v>
      </c>
      <c r="D7645" t="s">
        <v>11472</v>
      </c>
      <c r="E7645">
        <v>48.45</v>
      </c>
      <c r="F7645">
        <v>97</v>
      </c>
      <c r="G7645">
        <v>50</v>
      </c>
      <c r="H7645">
        <v>5</v>
      </c>
      <c r="I7645">
        <v>106</v>
      </c>
      <c r="J7645">
        <v>381</v>
      </c>
      <c r="K7645">
        <v>1</v>
      </c>
      <c r="L7645">
        <v>37</v>
      </c>
      <c r="M7645">
        <v>130</v>
      </c>
      <c r="N7645" t="s">
        <v>18</v>
      </c>
      <c r="O7645" s="1">
        <v>7.8527900000000002E-11</v>
      </c>
      <c r="P7645">
        <v>175</v>
      </c>
    </row>
    <row r="7646" spans="1:16" x14ac:dyDescent="0.25">
      <c r="A7646" t="s">
        <v>11473</v>
      </c>
      <c r="B7646">
        <v>2913</v>
      </c>
      <c r="C7646" s="3" t="str">
        <f>HYPERLINK("http://www.uniprot.org/uniprot/I1JYC1","tr|I1JYC1|I1JYC1_SOYBN")</f>
        <v>tr|I1JYC1|I1JYC1_SOYBN</v>
      </c>
      <c r="D7646" t="s">
        <v>71</v>
      </c>
      <c r="E7646">
        <v>78.180000000000007</v>
      </c>
      <c r="F7646">
        <v>949</v>
      </c>
      <c r="G7646">
        <v>207</v>
      </c>
      <c r="H7646">
        <v>0</v>
      </c>
      <c r="I7646">
        <v>58</v>
      </c>
      <c r="J7646">
        <v>2904</v>
      </c>
      <c r="K7646">
        <v>1</v>
      </c>
      <c r="L7646">
        <v>29</v>
      </c>
      <c r="M7646">
        <v>977</v>
      </c>
      <c r="N7646" t="s">
        <v>18</v>
      </c>
      <c r="O7646">
        <v>0</v>
      </c>
      <c r="P7646">
        <v>3797</v>
      </c>
    </row>
    <row r="7647" spans="1:16" x14ac:dyDescent="0.25">
      <c r="A7647" t="s">
        <v>11474</v>
      </c>
      <c r="B7647">
        <v>558</v>
      </c>
      <c r="C7647" s="3" t="str">
        <f>HYPERLINK("http://www.uniprot.org/uniprot/Q700A6","tr|Q700A6|Q700A6_CICAR")</f>
        <v>tr|Q700A6|Q700A6_CICAR</v>
      </c>
      <c r="D7647" t="s">
        <v>11475</v>
      </c>
      <c r="E7647">
        <v>100</v>
      </c>
      <c r="F7647">
        <v>185</v>
      </c>
      <c r="G7647">
        <v>0</v>
      </c>
      <c r="H7647">
        <v>0</v>
      </c>
      <c r="I7647">
        <v>1</v>
      </c>
      <c r="J7647">
        <v>555</v>
      </c>
      <c r="K7647">
        <v>1</v>
      </c>
      <c r="L7647">
        <v>1</v>
      </c>
      <c r="M7647">
        <v>185</v>
      </c>
      <c r="N7647" t="s">
        <v>18</v>
      </c>
      <c r="O7647" s="1">
        <v>5.3972899999999998E-101</v>
      </c>
      <c r="P7647">
        <v>953</v>
      </c>
    </row>
    <row r="7648" spans="1:16" x14ac:dyDescent="0.25">
      <c r="A7648" t="s">
        <v>11476</v>
      </c>
      <c r="B7648">
        <v>2478</v>
      </c>
      <c r="C7648" s="3" t="str">
        <f>HYPERLINK("http://www.uniprot.org/uniprot/I1JXP8","tr|I1JXP8|I1JXP8_SOYBN")</f>
        <v>tr|I1JXP8|I1JXP8_SOYBN</v>
      </c>
      <c r="D7648" t="s">
        <v>71</v>
      </c>
      <c r="E7648">
        <v>63.47</v>
      </c>
      <c r="F7648">
        <v>824</v>
      </c>
      <c r="G7648">
        <v>301</v>
      </c>
      <c r="H7648">
        <v>1</v>
      </c>
      <c r="I7648">
        <v>1</v>
      </c>
      <c r="J7648">
        <v>2469</v>
      </c>
      <c r="K7648">
        <v>1</v>
      </c>
      <c r="L7648">
        <v>121</v>
      </c>
      <c r="M7648">
        <v>877</v>
      </c>
      <c r="N7648" t="s">
        <v>18</v>
      </c>
      <c r="O7648">
        <v>0</v>
      </c>
      <c r="P7648">
        <v>2484</v>
      </c>
    </row>
    <row r="7649" spans="1:16" x14ac:dyDescent="0.25">
      <c r="A7649" t="s">
        <v>11477</v>
      </c>
      <c r="B7649">
        <v>408</v>
      </c>
      <c r="C7649" s="3" t="str">
        <f>HYPERLINK("http://www.uniprot.org/uniprot/G7L859","tr|G7L859|G7L859_MEDTR")</f>
        <v>tr|G7L859|G7L859_MEDTR</v>
      </c>
      <c r="D7649" t="s">
        <v>11478</v>
      </c>
      <c r="E7649">
        <v>78.510000000000005</v>
      </c>
      <c r="F7649">
        <v>135</v>
      </c>
      <c r="G7649">
        <v>29</v>
      </c>
      <c r="H7649">
        <v>0</v>
      </c>
      <c r="I7649">
        <v>1</v>
      </c>
      <c r="J7649">
        <v>405</v>
      </c>
      <c r="K7649">
        <v>1</v>
      </c>
      <c r="L7649">
        <v>1</v>
      </c>
      <c r="M7649">
        <v>133</v>
      </c>
      <c r="N7649" t="s">
        <v>18</v>
      </c>
      <c r="O7649" s="1">
        <v>3.1381300000000001E-52</v>
      </c>
      <c r="P7649">
        <v>532</v>
      </c>
    </row>
    <row r="7650" spans="1:16" x14ac:dyDescent="0.25">
      <c r="A7650" t="s">
        <v>11479</v>
      </c>
      <c r="B7650">
        <v>1128</v>
      </c>
      <c r="C7650" s="3" t="str">
        <f>HYPERLINK("http://www.uniprot.org/uniprot/G7JSU2","tr|G7JSU2|G7JSU2_MEDTR")</f>
        <v>tr|G7JSU2|G7JSU2_MEDTR</v>
      </c>
      <c r="D7650" t="s">
        <v>11480</v>
      </c>
      <c r="E7650">
        <v>71.03</v>
      </c>
      <c r="F7650">
        <v>397</v>
      </c>
      <c r="G7650">
        <v>115</v>
      </c>
      <c r="H7650">
        <v>23</v>
      </c>
      <c r="I7650">
        <v>1</v>
      </c>
      <c r="J7650">
        <v>1122</v>
      </c>
      <c r="K7650">
        <v>1</v>
      </c>
      <c r="L7650">
        <v>1</v>
      </c>
      <c r="M7650">
        <v>392</v>
      </c>
      <c r="N7650" t="s">
        <v>18</v>
      </c>
      <c r="O7650" s="1">
        <v>1.6276699999999999E-149</v>
      </c>
      <c r="P7650">
        <v>1377</v>
      </c>
    </row>
    <row r="7651" spans="1:16" x14ac:dyDescent="0.25">
      <c r="A7651" t="s">
        <v>11481</v>
      </c>
      <c r="B7651">
        <v>2538</v>
      </c>
      <c r="C7651" s="3" t="str">
        <f>HYPERLINK("http://www.uniprot.org/uniprot/G7L9K7","tr|G7L9K7|G7L9K7_MEDTR")</f>
        <v>tr|G7L9K7|G7L9K7_MEDTR</v>
      </c>
      <c r="D7651" t="s">
        <v>11482</v>
      </c>
      <c r="E7651">
        <v>85.29</v>
      </c>
      <c r="F7651">
        <v>843</v>
      </c>
      <c r="G7651">
        <v>124</v>
      </c>
      <c r="H7651">
        <v>1</v>
      </c>
      <c r="I7651">
        <v>7</v>
      </c>
      <c r="J7651">
        <v>2532</v>
      </c>
      <c r="K7651">
        <v>1</v>
      </c>
      <c r="L7651">
        <v>15</v>
      </c>
      <c r="M7651">
        <v>850</v>
      </c>
      <c r="N7651" t="s">
        <v>18</v>
      </c>
      <c r="O7651">
        <v>0</v>
      </c>
      <c r="P7651">
        <v>3661</v>
      </c>
    </row>
    <row r="7652" spans="1:16" x14ac:dyDescent="0.25">
      <c r="A7652" t="s">
        <v>11483</v>
      </c>
      <c r="B7652">
        <v>1674</v>
      </c>
      <c r="C7652" s="3" t="str">
        <f>HYPERLINK("http://www.uniprot.org/uniprot/G7JMZ0","tr|G7JMZ0|G7JMZ0_MEDTR")</f>
        <v>tr|G7JMZ0|G7JMZ0_MEDTR</v>
      </c>
      <c r="D7652" t="s">
        <v>11484</v>
      </c>
      <c r="E7652">
        <v>85.37</v>
      </c>
      <c r="F7652">
        <v>554</v>
      </c>
      <c r="G7652">
        <v>81</v>
      </c>
      <c r="H7652">
        <v>0</v>
      </c>
      <c r="I7652">
        <v>10</v>
      </c>
      <c r="J7652">
        <v>1671</v>
      </c>
      <c r="K7652">
        <v>1</v>
      </c>
      <c r="L7652">
        <v>4</v>
      </c>
      <c r="M7652">
        <v>557</v>
      </c>
      <c r="N7652" t="s">
        <v>18</v>
      </c>
      <c r="O7652">
        <v>0</v>
      </c>
      <c r="P7652">
        <v>2594</v>
      </c>
    </row>
    <row r="7653" spans="1:16" x14ac:dyDescent="0.25">
      <c r="A7653" t="s">
        <v>11485</v>
      </c>
      <c r="B7653">
        <v>1368</v>
      </c>
      <c r="C7653" s="3" t="str">
        <f>HYPERLINK("http://www.uniprot.org/uniprot/K7MM15","tr|K7MM15|K7MM15_SOYBN")</f>
        <v>tr|K7MM15|K7MM15_SOYBN</v>
      </c>
      <c r="D7653" t="s">
        <v>117</v>
      </c>
      <c r="E7653">
        <v>60.46</v>
      </c>
      <c r="F7653">
        <v>473</v>
      </c>
      <c r="G7653">
        <v>187</v>
      </c>
      <c r="H7653">
        <v>18</v>
      </c>
      <c r="I7653">
        <v>1</v>
      </c>
      <c r="J7653">
        <v>1365</v>
      </c>
      <c r="K7653">
        <v>1</v>
      </c>
      <c r="L7653">
        <v>11</v>
      </c>
      <c r="M7653">
        <v>480</v>
      </c>
      <c r="N7653" t="s">
        <v>18</v>
      </c>
      <c r="O7653" s="1">
        <v>6.0494699999999995E-160</v>
      </c>
      <c r="P7653">
        <v>1468</v>
      </c>
    </row>
    <row r="7654" spans="1:16" x14ac:dyDescent="0.25">
      <c r="A7654" t="s">
        <v>11486</v>
      </c>
      <c r="B7654">
        <v>1212</v>
      </c>
      <c r="C7654" s="3" t="str">
        <f>HYPERLINK("http://www.uniprot.org/uniprot/C6T7K3","tr|C6T7K3|C6T7K3_SOYBN")</f>
        <v>tr|C6T7K3|C6T7K3_SOYBN</v>
      </c>
      <c r="D7654" t="s">
        <v>210</v>
      </c>
      <c r="E7654">
        <v>79.02</v>
      </c>
      <c r="F7654">
        <v>410</v>
      </c>
      <c r="G7654">
        <v>86</v>
      </c>
      <c r="H7654">
        <v>10</v>
      </c>
      <c r="I7654">
        <v>10</v>
      </c>
      <c r="J7654">
        <v>1209</v>
      </c>
      <c r="K7654">
        <v>1</v>
      </c>
      <c r="L7654">
        <v>10</v>
      </c>
      <c r="M7654">
        <v>412</v>
      </c>
      <c r="N7654" t="s">
        <v>18</v>
      </c>
      <c r="O7654" s="1">
        <v>1.1617100000000001E-180</v>
      </c>
      <c r="P7654">
        <v>1646</v>
      </c>
    </row>
    <row r="7655" spans="1:16" x14ac:dyDescent="0.25">
      <c r="A7655" t="s">
        <v>11487</v>
      </c>
      <c r="B7655">
        <v>357</v>
      </c>
      <c r="C7655" s="3" t="str">
        <f>HYPERLINK("http://www.uniprot.org/uniprot/I1N1K3","tr|I1N1K3|I1N1K3_SOYBN")</f>
        <v>tr|I1N1K3|I1N1K3_SOYBN</v>
      </c>
      <c r="D7655" t="s">
        <v>28</v>
      </c>
      <c r="E7655">
        <v>57.02</v>
      </c>
      <c r="F7655">
        <v>121</v>
      </c>
      <c r="G7655">
        <v>52</v>
      </c>
      <c r="H7655">
        <v>4</v>
      </c>
      <c r="I7655">
        <v>1</v>
      </c>
      <c r="J7655">
        <v>351</v>
      </c>
      <c r="K7655">
        <v>1</v>
      </c>
      <c r="L7655">
        <v>1</v>
      </c>
      <c r="M7655">
        <v>118</v>
      </c>
      <c r="N7655" t="s">
        <v>18</v>
      </c>
      <c r="O7655" s="1">
        <v>7.3530900000000001E-25</v>
      </c>
      <c r="P7655">
        <v>296</v>
      </c>
    </row>
    <row r="7656" spans="1:16" x14ac:dyDescent="0.25">
      <c r="A7656" t="s">
        <v>11488</v>
      </c>
      <c r="B7656">
        <v>492</v>
      </c>
      <c r="C7656" s="3" t="str">
        <f>HYPERLINK("http://www.uniprot.org/uniprot/G7KF20","tr|G7KF20|G7KF20_MEDTR")</f>
        <v>tr|G7KF20|G7KF20_MEDTR</v>
      </c>
      <c r="D7656" t="s">
        <v>11489</v>
      </c>
      <c r="E7656">
        <v>71.69</v>
      </c>
      <c r="F7656">
        <v>159</v>
      </c>
      <c r="G7656">
        <v>45</v>
      </c>
      <c r="H7656">
        <v>0</v>
      </c>
      <c r="I7656">
        <v>1</v>
      </c>
      <c r="J7656">
        <v>477</v>
      </c>
      <c r="K7656">
        <v>1</v>
      </c>
      <c r="L7656">
        <v>1</v>
      </c>
      <c r="M7656">
        <v>159</v>
      </c>
      <c r="N7656" t="s">
        <v>18</v>
      </c>
      <c r="O7656" s="1">
        <v>7.3697300000000001E-62</v>
      </c>
      <c r="P7656">
        <v>615</v>
      </c>
    </row>
    <row r="7657" spans="1:16" x14ac:dyDescent="0.25">
      <c r="A7657" t="s">
        <v>11490</v>
      </c>
      <c r="B7657">
        <v>633</v>
      </c>
      <c r="C7657" s="3" t="str">
        <f>HYPERLINK("http://www.uniprot.org/uniprot/M5X8X5","tr|M5X8X5|M5X8X5_PRUPE")</f>
        <v>tr|M5X8X5|M5X8X5_PRUPE</v>
      </c>
      <c r="D7657" t="s">
        <v>11491</v>
      </c>
      <c r="E7657">
        <v>28.43</v>
      </c>
      <c r="F7657">
        <v>211</v>
      </c>
      <c r="G7657">
        <v>151</v>
      </c>
      <c r="H7657">
        <v>4</v>
      </c>
      <c r="I7657">
        <v>10</v>
      </c>
      <c r="J7657">
        <v>630</v>
      </c>
      <c r="K7657">
        <v>1</v>
      </c>
      <c r="L7657">
        <v>97</v>
      </c>
      <c r="M7657">
        <v>301</v>
      </c>
      <c r="N7657" t="s">
        <v>18</v>
      </c>
      <c r="O7657" s="1">
        <v>1.7321000000000001E-15</v>
      </c>
      <c r="P7657">
        <v>217</v>
      </c>
    </row>
    <row r="7658" spans="1:16" x14ac:dyDescent="0.25">
      <c r="A7658" t="s">
        <v>11492</v>
      </c>
      <c r="B7658">
        <v>372</v>
      </c>
      <c r="C7658" s="3" t="str">
        <f>HYPERLINK("http://www.uniprot.org/uniprot/D5MAM7","tr|D5MAM7|D5MAM7_PEA")</f>
        <v>tr|D5MAM7|D5MAM7_PEA</v>
      </c>
      <c r="D7658" t="s">
        <v>11493</v>
      </c>
      <c r="E7658">
        <v>94.87</v>
      </c>
      <c r="F7658">
        <v>117</v>
      </c>
      <c r="G7658">
        <v>6</v>
      </c>
      <c r="H7658">
        <v>0</v>
      </c>
      <c r="I7658">
        <v>1</v>
      </c>
      <c r="J7658">
        <v>351</v>
      </c>
      <c r="K7658">
        <v>1</v>
      </c>
      <c r="L7658">
        <v>17</v>
      </c>
      <c r="M7658">
        <v>133</v>
      </c>
      <c r="N7658" t="s">
        <v>18</v>
      </c>
      <c r="O7658" s="1">
        <v>1.0285199999999999E-58</v>
      </c>
      <c r="P7658">
        <v>588</v>
      </c>
    </row>
    <row r="7659" spans="1:16" x14ac:dyDescent="0.25">
      <c r="A7659" t="s">
        <v>11494</v>
      </c>
      <c r="B7659">
        <v>273</v>
      </c>
      <c r="C7659" s="3" t="str">
        <f>HYPERLINK("http://www.uniprot.org/uniprot/G7L2D1","tr|G7L2D1|G7L2D1_MEDTR")</f>
        <v>tr|G7L2D1|G7L2D1_MEDTR</v>
      </c>
      <c r="D7659" t="s">
        <v>11495</v>
      </c>
      <c r="E7659">
        <v>71.11</v>
      </c>
      <c r="F7659">
        <v>90</v>
      </c>
      <c r="G7659">
        <v>26</v>
      </c>
      <c r="H7659">
        <v>0</v>
      </c>
      <c r="I7659">
        <v>1</v>
      </c>
      <c r="J7659">
        <v>270</v>
      </c>
      <c r="K7659">
        <v>1</v>
      </c>
      <c r="L7659">
        <v>1</v>
      </c>
      <c r="M7659">
        <v>89</v>
      </c>
      <c r="N7659" t="s">
        <v>18</v>
      </c>
      <c r="O7659" s="1">
        <v>3.68383E-24</v>
      </c>
      <c r="P7659">
        <v>290</v>
      </c>
    </row>
    <row r="7660" spans="1:16" x14ac:dyDescent="0.25">
      <c r="A7660" t="s">
        <v>11496</v>
      </c>
      <c r="B7660">
        <v>639</v>
      </c>
      <c r="C7660" s="3" t="str">
        <f>HYPERLINK("http://www.uniprot.org/uniprot/G7IPR9","tr|G7IPR9|G7IPR9_MEDTR")</f>
        <v>tr|G7IPR9|G7IPR9_MEDTR</v>
      </c>
      <c r="D7660" t="s">
        <v>11497</v>
      </c>
      <c r="E7660">
        <v>88.78</v>
      </c>
      <c r="F7660">
        <v>214</v>
      </c>
      <c r="G7660">
        <v>24</v>
      </c>
      <c r="H7660">
        <v>4</v>
      </c>
      <c r="I7660">
        <v>1</v>
      </c>
      <c r="J7660">
        <v>630</v>
      </c>
      <c r="K7660">
        <v>1</v>
      </c>
      <c r="L7660">
        <v>1</v>
      </c>
      <c r="M7660">
        <v>211</v>
      </c>
      <c r="N7660" t="s">
        <v>18</v>
      </c>
      <c r="O7660" s="1">
        <v>1.28697E-98</v>
      </c>
      <c r="P7660">
        <v>934</v>
      </c>
    </row>
    <row r="7661" spans="1:16" x14ac:dyDescent="0.25">
      <c r="A7661" t="s">
        <v>11498</v>
      </c>
      <c r="B7661">
        <v>459</v>
      </c>
      <c r="C7661" s="3" t="str">
        <f>HYPERLINK("http://www.uniprot.org/uniprot/G7IJL4","tr|G7IJL4|G7IJL4_MEDTR")</f>
        <v>tr|G7IJL4|G7IJL4_MEDTR</v>
      </c>
      <c r="D7661" t="s">
        <v>11499</v>
      </c>
      <c r="E7661">
        <v>59.47</v>
      </c>
      <c r="F7661">
        <v>153</v>
      </c>
      <c r="G7661">
        <v>62</v>
      </c>
      <c r="H7661">
        <v>1</v>
      </c>
      <c r="I7661">
        <v>1</v>
      </c>
      <c r="J7661">
        <v>456</v>
      </c>
      <c r="K7661">
        <v>1</v>
      </c>
      <c r="L7661">
        <v>64</v>
      </c>
      <c r="M7661">
        <v>215</v>
      </c>
      <c r="N7661" t="s">
        <v>18</v>
      </c>
      <c r="O7661" s="1">
        <v>1.4348100000000001E-36</v>
      </c>
      <c r="P7661">
        <v>397</v>
      </c>
    </row>
    <row r="7662" spans="1:16" x14ac:dyDescent="0.25">
      <c r="A7662" t="s">
        <v>11500</v>
      </c>
      <c r="B7662">
        <v>1848</v>
      </c>
      <c r="C7662" s="3" t="str">
        <f>HYPERLINK("http://www.uniprot.org/uniprot/G7IJB8","tr|G7IJB8|G7IJB8_MEDTR")</f>
        <v>tr|G7IJB8|G7IJB8_MEDTR</v>
      </c>
      <c r="D7662" t="s">
        <v>11501</v>
      </c>
      <c r="E7662">
        <v>59.46</v>
      </c>
      <c r="F7662">
        <v>338</v>
      </c>
      <c r="G7662">
        <v>137</v>
      </c>
      <c r="H7662">
        <v>1</v>
      </c>
      <c r="I7662">
        <v>307</v>
      </c>
      <c r="J7662">
        <v>1317</v>
      </c>
      <c r="K7662">
        <v>1</v>
      </c>
      <c r="L7662">
        <v>1</v>
      </c>
      <c r="M7662">
        <v>338</v>
      </c>
      <c r="N7662" t="s">
        <v>18</v>
      </c>
      <c r="O7662" s="1">
        <v>1.7773399999999999E-107</v>
      </c>
      <c r="P7662">
        <v>1017</v>
      </c>
    </row>
    <row r="7663" spans="1:16" x14ac:dyDescent="0.25">
      <c r="A7663" t="s">
        <v>11502</v>
      </c>
      <c r="B7663">
        <v>810</v>
      </c>
      <c r="C7663" s="3" t="str">
        <f>HYPERLINK("http://www.uniprot.org/uniprot/G7K7P6","tr|G7K7P6|G7K7P6_MEDTR")</f>
        <v>tr|G7K7P6|G7K7P6_MEDTR</v>
      </c>
      <c r="D7663" t="s">
        <v>11503</v>
      </c>
      <c r="E7663">
        <v>81.81</v>
      </c>
      <c r="F7663">
        <v>264</v>
      </c>
      <c r="G7663">
        <v>48</v>
      </c>
      <c r="H7663">
        <v>0</v>
      </c>
      <c r="I7663">
        <v>16</v>
      </c>
      <c r="J7663">
        <v>807</v>
      </c>
      <c r="K7663">
        <v>1</v>
      </c>
      <c r="L7663">
        <v>1</v>
      </c>
      <c r="M7663">
        <v>264</v>
      </c>
      <c r="N7663" t="s">
        <v>18</v>
      </c>
      <c r="O7663" s="1">
        <v>3.9172399999999998E-116</v>
      </c>
      <c r="P7663">
        <v>1087</v>
      </c>
    </row>
    <row r="7664" spans="1:16" x14ac:dyDescent="0.25">
      <c r="A7664" t="s">
        <v>11504</v>
      </c>
      <c r="B7664">
        <v>1170</v>
      </c>
      <c r="C7664" s="3" t="str">
        <f>HYPERLINK("http://www.uniprot.org/uniprot/K7K811","tr|K7K811|K7K811_SOYBN")</f>
        <v>tr|K7K811|K7K811_SOYBN</v>
      </c>
      <c r="D7664" t="s">
        <v>28</v>
      </c>
      <c r="E7664">
        <v>53.77</v>
      </c>
      <c r="F7664">
        <v>437</v>
      </c>
      <c r="G7664">
        <v>202</v>
      </c>
      <c r="H7664">
        <v>49</v>
      </c>
      <c r="I7664">
        <v>1</v>
      </c>
      <c r="J7664">
        <v>1164</v>
      </c>
      <c r="K7664">
        <v>1</v>
      </c>
      <c r="L7664">
        <v>1</v>
      </c>
      <c r="M7664">
        <v>415</v>
      </c>
      <c r="N7664" t="s">
        <v>18</v>
      </c>
      <c r="O7664" s="1">
        <v>6.0194199999999997E-102</v>
      </c>
      <c r="P7664">
        <v>967</v>
      </c>
    </row>
    <row r="7665" spans="1:16" x14ac:dyDescent="0.25">
      <c r="A7665" t="s">
        <v>11505</v>
      </c>
      <c r="B7665">
        <v>849</v>
      </c>
      <c r="C7665" s="3" t="str">
        <f>HYPERLINK("http://www.uniprot.org/uniprot/G7L3X4","tr|G7L3X4|G7L3X4_MEDTR")</f>
        <v>tr|G7L3X4|G7L3X4_MEDTR</v>
      </c>
      <c r="D7665" t="s">
        <v>11506</v>
      </c>
      <c r="E7665">
        <v>87.5</v>
      </c>
      <c r="F7665">
        <v>280</v>
      </c>
      <c r="G7665">
        <v>35</v>
      </c>
      <c r="H7665">
        <v>0</v>
      </c>
      <c r="I7665">
        <v>1</v>
      </c>
      <c r="J7665">
        <v>840</v>
      </c>
      <c r="K7665">
        <v>1</v>
      </c>
      <c r="L7665">
        <v>12</v>
      </c>
      <c r="M7665">
        <v>291</v>
      </c>
      <c r="N7665" t="s">
        <v>18</v>
      </c>
      <c r="O7665" s="1">
        <v>1.0052800000000001E-149</v>
      </c>
      <c r="P7665">
        <v>1377</v>
      </c>
    </row>
    <row r="7666" spans="1:16" x14ac:dyDescent="0.25">
      <c r="A7666" t="s">
        <v>11507</v>
      </c>
      <c r="B7666">
        <v>1269</v>
      </c>
      <c r="C7666" s="3" t="str">
        <f>HYPERLINK("http://www.uniprot.org/uniprot/G7L5Y2","tr|G7L5Y2|G7L5Y2_MEDTR")</f>
        <v>tr|G7L5Y2|G7L5Y2_MEDTR</v>
      </c>
      <c r="D7666" t="s">
        <v>11508</v>
      </c>
      <c r="E7666">
        <v>86.61</v>
      </c>
      <c r="F7666">
        <v>426</v>
      </c>
      <c r="G7666">
        <v>57</v>
      </c>
      <c r="H7666">
        <v>4</v>
      </c>
      <c r="I7666">
        <v>1</v>
      </c>
      <c r="J7666">
        <v>1266</v>
      </c>
      <c r="K7666">
        <v>1</v>
      </c>
      <c r="L7666">
        <v>1</v>
      </c>
      <c r="M7666">
        <v>425</v>
      </c>
      <c r="N7666" t="s">
        <v>18</v>
      </c>
      <c r="O7666">
        <v>0</v>
      </c>
      <c r="P7666">
        <v>1934</v>
      </c>
    </row>
    <row r="7667" spans="1:16" x14ac:dyDescent="0.25">
      <c r="A7667" t="s">
        <v>11509</v>
      </c>
      <c r="B7667">
        <v>1020</v>
      </c>
      <c r="C7667" s="3" t="str">
        <f>HYPERLINK("http://www.uniprot.org/uniprot/A2Q5B6","tr|A2Q5B6|A2Q5B6_MEDTR")</f>
        <v>tr|A2Q5B6|A2Q5B6_MEDTR</v>
      </c>
      <c r="D7667" t="s">
        <v>11427</v>
      </c>
      <c r="E7667">
        <v>90.5</v>
      </c>
      <c r="F7667">
        <v>337</v>
      </c>
      <c r="G7667">
        <v>32</v>
      </c>
      <c r="H7667">
        <v>0</v>
      </c>
      <c r="I7667">
        <v>1</v>
      </c>
      <c r="J7667">
        <v>1011</v>
      </c>
      <c r="K7667">
        <v>1</v>
      </c>
      <c r="L7667">
        <v>1</v>
      </c>
      <c r="M7667">
        <v>337</v>
      </c>
      <c r="N7667" t="s">
        <v>18</v>
      </c>
      <c r="O7667" s="1">
        <v>6.3831399999999996E-179</v>
      </c>
      <c r="P7667">
        <v>1630</v>
      </c>
    </row>
    <row r="7668" spans="1:16" x14ac:dyDescent="0.25">
      <c r="A7668" t="s">
        <v>11510</v>
      </c>
      <c r="B7668">
        <v>666</v>
      </c>
      <c r="C7668" s="3" t="str">
        <f>HYPERLINK("http://www.uniprot.org/uniprot/G7KDI1","tr|G7KDI1|G7KDI1_MEDTR")</f>
        <v>tr|G7KDI1|G7KDI1_MEDTR</v>
      </c>
      <c r="D7668" t="s">
        <v>11511</v>
      </c>
      <c r="E7668">
        <v>71.92</v>
      </c>
      <c r="F7668">
        <v>203</v>
      </c>
      <c r="G7668">
        <v>57</v>
      </c>
      <c r="H7668">
        <v>18</v>
      </c>
      <c r="I7668">
        <v>106</v>
      </c>
      <c r="J7668">
        <v>660</v>
      </c>
      <c r="K7668">
        <v>1</v>
      </c>
      <c r="L7668">
        <v>30</v>
      </c>
      <c r="M7668">
        <v>228</v>
      </c>
      <c r="N7668" t="s">
        <v>18</v>
      </c>
      <c r="O7668" s="1">
        <v>9.5788599999999998E-71</v>
      </c>
      <c r="P7668">
        <v>694</v>
      </c>
    </row>
    <row r="7669" spans="1:16" x14ac:dyDescent="0.25">
      <c r="A7669" t="s">
        <v>11512</v>
      </c>
      <c r="B7669">
        <v>2142</v>
      </c>
      <c r="C7669" s="3" t="str">
        <f>HYPERLINK("http://www.uniprot.org/uniprot/I1L8G5","tr|I1L8G5|I1L8G5_SOYBN")</f>
        <v>tr|I1L8G5|I1L8G5_SOYBN</v>
      </c>
      <c r="D7669" t="s">
        <v>28</v>
      </c>
      <c r="E7669">
        <v>80.33</v>
      </c>
      <c r="F7669">
        <v>717</v>
      </c>
      <c r="G7669">
        <v>141</v>
      </c>
      <c r="H7669">
        <v>4</v>
      </c>
      <c r="I7669">
        <v>1</v>
      </c>
      <c r="J7669">
        <v>2139</v>
      </c>
      <c r="K7669">
        <v>1</v>
      </c>
      <c r="L7669">
        <v>1</v>
      </c>
      <c r="M7669">
        <v>714</v>
      </c>
      <c r="N7669" t="s">
        <v>18</v>
      </c>
      <c r="O7669">
        <v>0</v>
      </c>
      <c r="P7669">
        <v>2932</v>
      </c>
    </row>
    <row r="7670" spans="1:16" x14ac:dyDescent="0.25">
      <c r="A7670" t="s">
        <v>11513</v>
      </c>
      <c r="B7670">
        <v>1092</v>
      </c>
      <c r="C7670" s="3" t="str">
        <f>HYPERLINK("http://www.uniprot.org/uniprot/I3T3M3","tr|I3T3M3|I3T3M3_MEDTR")</f>
        <v>tr|I3T3M3|I3T3M3_MEDTR</v>
      </c>
      <c r="D7670" t="s">
        <v>22</v>
      </c>
      <c r="E7670">
        <v>90.9</v>
      </c>
      <c r="F7670">
        <v>363</v>
      </c>
      <c r="G7670">
        <v>33</v>
      </c>
      <c r="H7670">
        <v>0</v>
      </c>
      <c r="I7670">
        <v>1</v>
      </c>
      <c r="J7670">
        <v>1089</v>
      </c>
      <c r="K7670">
        <v>1</v>
      </c>
      <c r="L7670">
        <v>21</v>
      </c>
      <c r="M7670">
        <v>382</v>
      </c>
      <c r="N7670" t="s">
        <v>18</v>
      </c>
      <c r="O7670">
        <v>0</v>
      </c>
      <c r="P7670">
        <v>1703</v>
      </c>
    </row>
    <row r="7671" spans="1:16" x14ac:dyDescent="0.25">
      <c r="A7671" t="s">
        <v>11514</v>
      </c>
      <c r="B7671">
        <v>1608</v>
      </c>
      <c r="C7671" s="3" t="str">
        <f>HYPERLINK("http://www.uniprot.org/uniprot/K7LBE3","tr|K7LBE3|K7LBE3_SOYBN")</f>
        <v>tr|K7LBE3|K7LBE3_SOYBN</v>
      </c>
      <c r="D7671" t="s">
        <v>28</v>
      </c>
      <c r="E7671">
        <v>80.48</v>
      </c>
      <c r="F7671">
        <v>533</v>
      </c>
      <c r="G7671">
        <v>104</v>
      </c>
      <c r="H7671">
        <v>0</v>
      </c>
      <c r="I7671">
        <v>7</v>
      </c>
      <c r="J7671">
        <v>1605</v>
      </c>
      <c r="K7671">
        <v>1</v>
      </c>
      <c r="L7671">
        <v>2</v>
      </c>
      <c r="M7671">
        <v>532</v>
      </c>
      <c r="N7671" t="s">
        <v>18</v>
      </c>
      <c r="O7671">
        <v>0</v>
      </c>
      <c r="P7671">
        <v>2207</v>
      </c>
    </row>
    <row r="7672" spans="1:16" x14ac:dyDescent="0.25">
      <c r="A7672" t="s">
        <v>11515</v>
      </c>
      <c r="B7672">
        <v>1317</v>
      </c>
      <c r="C7672" s="3" t="str">
        <f>HYPERLINK("http://www.uniprot.org/uniprot/I3T9N7","tr|I3T9N7|I3T9N7_MEDTR")</f>
        <v>tr|I3T9N7|I3T9N7_MEDTR</v>
      </c>
      <c r="D7672" t="s">
        <v>22</v>
      </c>
      <c r="E7672">
        <v>72.849999999999994</v>
      </c>
      <c r="F7672">
        <v>442</v>
      </c>
      <c r="G7672">
        <v>120</v>
      </c>
      <c r="H7672">
        <v>4</v>
      </c>
      <c r="I7672">
        <v>1</v>
      </c>
      <c r="J7672">
        <v>1314</v>
      </c>
      <c r="K7672">
        <v>1</v>
      </c>
      <c r="L7672">
        <v>1</v>
      </c>
      <c r="M7672">
        <v>432</v>
      </c>
      <c r="N7672" t="s">
        <v>18</v>
      </c>
      <c r="O7672" s="1">
        <v>2.3146699999999999E-169</v>
      </c>
      <c r="P7672">
        <v>1549</v>
      </c>
    </row>
    <row r="7673" spans="1:16" x14ac:dyDescent="0.25">
      <c r="A7673" t="s">
        <v>11516</v>
      </c>
      <c r="B7673">
        <v>858</v>
      </c>
      <c r="C7673" s="3" t="str">
        <f>HYPERLINK("http://www.uniprot.org/uniprot/K7LRZ4","tr|K7LRZ4|K7LRZ4_SOYBN")</f>
        <v>tr|K7LRZ4|K7LRZ4_SOYBN</v>
      </c>
      <c r="D7673" t="s">
        <v>28</v>
      </c>
      <c r="E7673">
        <v>87.36</v>
      </c>
      <c r="F7673">
        <v>285</v>
      </c>
      <c r="G7673">
        <v>36</v>
      </c>
      <c r="H7673">
        <v>0</v>
      </c>
      <c r="I7673">
        <v>1</v>
      </c>
      <c r="J7673">
        <v>855</v>
      </c>
      <c r="K7673">
        <v>1</v>
      </c>
      <c r="L7673">
        <v>1</v>
      </c>
      <c r="M7673">
        <v>283</v>
      </c>
      <c r="N7673" t="s">
        <v>18</v>
      </c>
      <c r="O7673" s="1">
        <v>4.9252300000000004E-152</v>
      </c>
      <c r="P7673">
        <v>1397</v>
      </c>
    </row>
    <row r="7674" spans="1:16" x14ac:dyDescent="0.25">
      <c r="A7674" t="s">
        <v>11517</v>
      </c>
      <c r="B7674">
        <v>870</v>
      </c>
      <c r="C7674" s="3" t="str">
        <f>HYPERLINK("http://www.uniprot.org/uniprot/G7L858","tr|G7L858|G7L858_MEDTR")</f>
        <v>tr|G7L858|G7L858_MEDTR</v>
      </c>
      <c r="D7674" t="s">
        <v>11518</v>
      </c>
      <c r="E7674">
        <v>89.08</v>
      </c>
      <c r="F7674">
        <v>284</v>
      </c>
      <c r="G7674">
        <v>31</v>
      </c>
      <c r="H7674">
        <v>1</v>
      </c>
      <c r="I7674">
        <v>19</v>
      </c>
      <c r="J7674">
        <v>867</v>
      </c>
      <c r="K7674">
        <v>1</v>
      </c>
      <c r="L7674">
        <v>1</v>
      </c>
      <c r="M7674">
        <v>284</v>
      </c>
      <c r="N7674" t="s">
        <v>18</v>
      </c>
      <c r="O7674" s="1">
        <v>1.02036E-152</v>
      </c>
      <c r="P7674">
        <v>1403</v>
      </c>
    </row>
    <row r="7675" spans="1:16" x14ac:dyDescent="0.25">
      <c r="A7675" t="s">
        <v>11519</v>
      </c>
      <c r="B7675">
        <v>642</v>
      </c>
      <c r="C7675" s="3" t="str">
        <f>HYPERLINK("http://www.uniprot.org/uniprot/G7JSU3","tr|G7JSU3|G7JSU3_MEDTR")</f>
        <v>tr|G7JSU3|G7JSU3_MEDTR</v>
      </c>
      <c r="D7675" t="s">
        <v>11520</v>
      </c>
      <c r="E7675">
        <v>80.180000000000007</v>
      </c>
      <c r="F7675">
        <v>212</v>
      </c>
      <c r="G7675">
        <v>42</v>
      </c>
      <c r="H7675">
        <v>0</v>
      </c>
      <c r="I7675">
        <v>4</v>
      </c>
      <c r="J7675">
        <v>639</v>
      </c>
      <c r="K7675">
        <v>1</v>
      </c>
      <c r="L7675">
        <v>8</v>
      </c>
      <c r="M7675">
        <v>216</v>
      </c>
      <c r="N7675" t="s">
        <v>18</v>
      </c>
      <c r="O7675" s="1">
        <v>6.6990200000000006E-95</v>
      </c>
      <c r="P7675">
        <v>902</v>
      </c>
    </row>
    <row r="7676" spans="1:16" x14ac:dyDescent="0.25">
      <c r="A7676" t="s">
        <v>11521</v>
      </c>
      <c r="B7676">
        <v>834</v>
      </c>
      <c r="C7676" s="3" t="str">
        <f>HYPERLINK("http://www.uniprot.org/uniprot/G7L9K8","tr|G7L9K8|G7L9K8_MEDTR")</f>
        <v>tr|G7L9K8|G7L9K8_MEDTR</v>
      </c>
      <c r="D7676" t="s">
        <v>11522</v>
      </c>
      <c r="E7676">
        <v>79.47</v>
      </c>
      <c r="F7676">
        <v>302</v>
      </c>
      <c r="G7676">
        <v>62</v>
      </c>
      <c r="H7676">
        <v>25</v>
      </c>
      <c r="I7676">
        <v>1</v>
      </c>
      <c r="J7676">
        <v>831</v>
      </c>
      <c r="K7676">
        <v>1</v>
      </c>
      <c r="L7676">
        <v>1</v>
      </c>
      <c r="M7676">
        <v>297</v>
      </c>
      <c r="N7676" t="s">
        <v>18</v>
      </c>
      <c r="O7676" s="1">
        <v>2.35352E-127</v>
      </c>
      <c r="P7676">
        <v>1184</v>
      </c>
    </row>
    <row r="7677" spans="1:16" x14ac:dyDescent="0.25">
      <c r="A7677" t="s">
        <v>11523</v>
      </c>
      <c r="B7677">
        <v>1737</v>
      </c>
      <c r="C7677" s="3" t="str">
        <f>HYPERLINK("http://www.uniprot.org/uniprot/G7JMY6","tr|G7JMY6|G7JMY6_MEDTR")</f>
        <v>tr|G7JMY6|G7JMY6_MEDTR</v>
      </c>
      <c r="D7677" t="s">
        <v>11524</v>
      </c>
      <c r="E7677">
        <v>84.84</v>
      </c>
      <c r="F7677">
        <v>574</v>
      </c>
      <c r="G7677">
        <v>87</v>
      </c>
      <c r="H7677">
        <v>0</v>
      </c>
      <c r="I7677">
        <v>1</v>
      </c>
      <c r="J7677">
        <v>1722</v>
      </c>
      <c r="K7677">
        <v>1</v>
      </c>
      <c r="L7677">
        <v>1</v>
      </c>
      <c r="M7677">
        <v>574</v>
      </c>
      <c r="N7677" t="s">
        <v>18</v>
      </c>
      <c r="O7677">
        <v>0</v>
      </c>
      <c r="P7677">
        <v>2575</v>
      </c>
    </row>
    <row r="7678" spans="1:16" x14ac:dyDescent="0.25">
      <c r="A7678" t="s">
        <v>11525</v>
      </c>
      <c r="B7678">
        <v>2202</v>
      </c>
      <c r="C7678" s="3" t="str">
        <f>HYPERLINK("http://www.uniprot.org/uniprot/K7MM13","tr|K7MM13|K7MM13_SOYBN")</f>
        <v>tr|K7MM13|K7MM13_SOYBN</v>
      </c>
      <c r="D7678" t="s">
        <v>28</v>
      </c>
      <c r="E7678">
        <v>66.569999999999993</v>
      </c>
      <c r="F7678">
        <v>751</v>
      </c>
      <c r="G7678">
        <v>251</v>
      </c>
      <c r="H7678">
        <v>18</v>
      </c>
      <c r="I7678">
        <v>1</v>
      </c>
      <c r="J7678">
        <v>2199</v>
      </c>
      <c r="K7678">
        <v>1</v>
      </c>
      <c r="L7678">
        <v>103</v>
      </c>
      <c r="M7678">
        <v>843</v>
      </c>
      <c r="N7678" t="s">
        <v>18</v>
      </c>
      <c r="O7678">
        <v>0</v>
      </c>
      <c r="P7678">
        <v>2396</v>
      </c>
    </row>
    <row r="7679" spans="1:16" x14ac:dyDescent="0.25">
      <c r="A7679" t="s">
        <v>11526</v>
      </c>
      <c r="B7679">
        <v>1134</v>
      </c>
      <c r="C7679" s="3" t="str">
        <f>HYPERLINK("http://www.uniprot.org/uniprot/Q9M3H9","tr|Q9M3H9|Q9M3H9_CICAR")</f>
        <v>tr|Q9M3H9|Q9M3H9_CICAR</v>
      </c>
      <c r="D7679" t="s">
        <v>11527</v>
      </c>
      <c r="E7679">
        <v>65.09</v>
      </c>
      <c r="F7679">
        <v>381</v>
      </c>
      <c r="G7679">
        <v>133</v>
      </c>
      <c r="H7679">
        <v>13</v>
      </c>
      <c r="I7679">
        <v>22</v>
      </c>
      <c r="J7679">
        <v>1125</v>
      </c>
      <c r="K7679">
        <v>1</v>
      </c>
      <c r="L7679">
        <v>28</v>
      </c>
      <c r="M7679">
        <v>408</v>
      </c>
      <c r="N7679" t="s">
        <v>18</v>
      </c>
      <c r="O7679" s="1">
        <v>2.5448499999999998E-134</v>
      </c>
      <c r="P7679">
        <v>1246</v>
      </c>
    </row>
    <row r="7680" spans="1:16" x14ac:dyDescent="0.25">
      <c r="A7680" t="s">
        <v>11528</v>
      </c>
      <c r="B7680">
        <v>1779</v>
      </c>
      <c r="C7680" s="3" t="str">
        <f>HYPERLINK("http://www.uniprot.org/uniprot/I1KXB7","tr|I1KXB7|I1KXB7_SOYBN")</f>
        <v>tr|I1KXB7|I1KXB7_SOYBN</v>
      </c>
      <c r="D7680" t="s">
        <v>28</v>
      </c>
      <c r="E7680">
        <v>79.39</v>
      </c>
      <c r="F7680">
        <v>592</v>
      </c>
      <c r="G7680">
        <v>122</v>
      </c>
      <c r="H7680">
        <v>1</v>
      </c>
      <c r="I7680">
        <v>1</v>
      </c>
      <c r="J7680">
        <v>1773</v>
      </c>
      <c r="K7680">
        <v>1</v>
      </c>
      <c r="L7680">
        <v>1</v>
      </c>
      <c r="M7680">
        <v>581</v>
      </c>
      <c r="N7680" t="s">
        <v>18</v>
      </c>
      <c r="O7680">
        <v>0</v>
      </c>
      <c r="P7680">
        <v>2372</v>
      </c>
    </row>
    <row r="7681" spans="1:16" x14ac:dyDescent="0.25">
      <c r="A7681" t="s">
        <v>11529</v>
      </c>
      <c r="B7681">
        <v>363</v>
      </c>
      <c r="C7681" s="3" t="str">
        <f>HYPERLINK("http://www.uniprot.org/uniprot/G7KF21","tr|G7KF21|G7KF21_MEDTR")</f>
        <v>tr|G7KF21|G7KF21_MEDTR</v>
      </c>
      <c r="D7681" t="s">
        <v>11530</v>
      </c>
      <c r="E7681">
        <v>84.16</v>
      </c>
      <c r="F7681">
        <v>120</v>
      </c>
      <c r="G7681">
        <v>19</v>
      </c>
      <c r="H7681">
        <v>0</v>
      </c>
      <c r="I7681">
        <v>1</v>
      </c>
      <c r="J7681">
        <v>360</v>
      </c>
      <c r="K7681">
        <v>1</v>
      </c>
      <c r="L7681">
        <v>1</v>
      </c>
      <c r="M7681">
        <v>120</v>
      </c>
      <c r="N7681" t="s">
        <v>18</v>
      </c>
      <c r="O7681" s="1">
        <v>4.2343699999999999E-57</v>
      </c>
      <c r="P7681">
        <v>574</v>
      </c>
    </row>
    <row r="7682" spans="1:16" x14ac:dyDescent="0.25">
      <c r="A7682" t="s">
        <v>11531</v>
      </c>
      <c r="B7682">
        <v>924</v>
      </c>
      <c r="C7682" s="3" t="str">
        <f>HYPERLINK("http://www.uniprot.org/uniprot/C4N5V1","tr|C4N5V1|C4N5V1_PEA")</f>
        <v>tr|C4N5V1|C4N5V1_PEA</v>
      </c>
      <c r="D7682" t="s">
        <v>11532</v>
      </c>
      <c r="E7682">
        <v>80.87</v>
      </c>
      <c r="F7682">
        <v>298</v>
      </c>
      <c r="G7682">
        <v>57</v>
      </c>
      <c r="H7682">
        <v>8</v>
      </c>
      <c r="I7682">
        <v>52</v>
      </c>
      <c r="J7682">
        <v>921</v>
      </c>
      <c r="K7682">
        <v>1</v>
      </c>
      <c r="L7682">
        <v>25</v>
      </c>
      <c r="M7682">
        <v>322</v>
      </c>
      <c r="N7682" t="s">
        <v>18</v>
      </c>
      <c r="O7682" s="1">
        <v>1.10214E-131</v>
      </c>
      <c r="P7682">
        <v>1222</v>
      </c>
    </row>
    <row r="7683" spans="1:16" x14ac:dyDescent="0.25">
      <c r="A7683" t="s">
        <v>11533</v>
      </c>
      <c r="B7683">
        <v>1029</v>
      </c>
      <c r="C7683" s="3" t="str">
        <f>HYPERLINK("http://www.uniprot.org/uniprot/G7JZC5","tr|G7JZC5|G7JZC5_MEDTR")</f>
        <v>tr|G7JZC5|G7JZC5_MEDTR</v>
      </c>
      <c r="D7683" t="s">
        <v>11534</v>
      </c>
      <c r="E7683">
        <v>77.94</v>
      </c>
      <c r="F7683">
        <v>331</v>
      </c>
      <c r="G7683">
        <v>73</v>
      </c>
      <c r="H7683">
        <v>4</v>
      </c>
      <c r="I7683">
        <v>43</v>
      </c>
      <c r="J7683">
        <v>1023</v>
      </c>
      <c r="K7683">
        <v>1</v>
      </c>
      <c r="L7683">
        <v>11</v>
      </c>
      <c r="M7683">
        <v>338</v>
      </c>
      <c r="N7683" t="s">
        <v>18</v>
      </c>
      <c r="O7683" s="1">
        <v>1.41167E-141</v>
      </c>
      <c r="P7683">
        <v>1308</v>
      </c>
    </row>
    <row r="7684" spans="1:16" x14ac:dyDescent="0.25">
      <c r="A7684" t="s">
        <v>11535</v>
      </c>
      <c r="B7684">
        <v>417</v>
      </c>
      <c r="C7684" s="3" t="str">
        <f>HYPERLINK("http://www.uniprot.org/uniprot/R9ZSB2","tr|R9ZSB2|R9ZSB2_9FABA")</f>
        <v>tr|R9ZSB2|R9ZSB2_9FABA</v>
      </c>
      <c r="D7684" t="s">
        <v>11536</v>
      </c>
      <c r="E7684">
        <v>86.95</v>
      </c>
      <c r="F7684">
        <v>138</v>
      </c>
      <c r="G7684">
        <v>18</v>
      </c>
      <c r="H7684">
        <v>0</v>
      </c>
      <c r="I7684">
        <v>1</v>
      </c>
      <c r="J7684">
        <v>414</v>
      </c>
      <c r="K7684">
        <v>1</v>
      </c>
      <c r="L7684">
        <v>1</v>
      </c>
      <c r="M7684">
        <v>138</v>
      </c>
      <c r="N7684" t="s">
        <v>18</v>
      </c>
      <c r="O7684" s="1">
        <v>6.4243100000000006E-61</v>
      </c>
      <c r="P7684">
        <v>607</v>
      </c>
    </row>
    <row r="7685" spans="1:16" x14ac:dyDescent="0.25">
      <c r="A7685" t="s">
        <v>11537</v>
      </c>
      <c r="B7685">
        <v>2415</v>
      </c>
      <c r="C7685" s="3" t="str">
        <f>HYPERLINK("http://www.uniprot.org/uniprot/G7L2C9","tr|G7L2C9|G7L2C9_MEDTR")</f>
        <v>tr|G7L2C9|G7L2C9_MEDTR</v>
      </c>
      <c r="D7685" t="s">
        <v>11538</v>
      </c>
      <c r="E7685">
        <v>84.5</v>
      </c>
      <c r="F7685">
        <v>781</v>
      </c>
      <c r="G7685">
        <v>121</v>
      </c>
      <c r="H7685">
        <v>1</v>
      </c>
      <c r="I7685">
        <v>73</v>
      </c>
      <c r="J7685">
        <v>2412</v>
      </c>
      <c r="K7685">
        <v>1</v>
      </c>
      <c r="L7685">
        <v>25</v>
      </c>
      <c r="M7685">
        <v>801</v>
      </c>
      <c r="N7685" t="s">
        <v>18</v>
      </c>
      <c r="O7685">
        <v>0</v>
      </c>
      <c r="P7685">
        <v>3364</v>
      </c>
    </row>
    <row r="7686" spans="1:16" x14ac:dyDescent="0.25">
      <c r="A7686" t="s">
        <v>11539</v>
      </c>
      <c r="B7686">
        <v>1104</v>
      </c>
      <c r="C7686" s="3" t="str">
        <f>HYPERLINK("http://www.uniprot.org/uniprot/I1J676","tr|I1J676|I1J676_SOYBN")</f>
        <v>tr|I1J676|I1J676_SOYBN</v>
      </c>
      <c r="D7686" t="s">
        <v>117</v>
      </c>
      <c r="E7686">
        <v>70.680000000000007</v>
      </c>
      <c r="F7686">
        <v>365</v>
      </c>
      <c r="G7686">
        <v>107</v>
      </c>
      <c r="H7686">
        <v>0</v>
      </c>
      <c r="I7686">
        <v>1</v>
      </c>
      <c r="J7686">
        <v>1095</v>
      </c>
      <c r="K7686">
        <v>1</v>
      </c>
      <c r="L7686">
        <v>1</v>
      </c>
      <c r="M7686">
        <v>365</v>
      </c>
      <c r="N7686" t="s">
        <v>18</v>
      </c>
      <c r="O7686" s="1">
        <v>2.5020299999999999E-155</v>
      </c>
      <c r="P7686">
        <v>1427</v>
      </c>
    </row>
    <row r="7687" spans="1:16" x14ac:dyDescent="0.25">
      <c r="A7687" t="s">
        <v>11540</v>
      </c>
      <c r="B7687">
        <v>1479</v>
      </c>
      <c r="C7687" s="3" t="str">
        <f>HYPERLINK("http://www.uniprot.org/uniprot/G7IPS0","tr|G7IPS0|G7IPS0_MEDTR")</f>
        <v>tr|G7IPS0|G7IPS0_MEDTR</v>
      </c>
      <c r="D7687" t="s">
        <v>11541</v>
      </c>
      <c r="E7687">
        <v>78.41</v>
      </c>
      <c r="F7687">
        <v>491</v>
      </c>
      <c r="G7687">
        <v>106</v>
      </c>
      <c r="H7687">
        <v>0</v>
      </c>
      <c r="I7687">
        <v>1</v>
      </c>
      <c r="J7687">
        <v>1473</v>
      </c>
      <c r="K7687">
        <v>1</v>
      </c>
      <c r="L7687">
        <v>1</v>
      </c>
      <c r="M7687">
        <v>491</v>
      </c>
      <c r="N7687" t="s">
        <v>18</v>
      </c>
      <c r="O7687">
        <v>0</v>
      </c>
      <c r="P7687">
        <v>2039</v>
      </c>
    </row>
    <row r="7688" spans="1:16" x14ac:dyDescent="0.25">
      <c r="A7688" t="s">
        <v>11542</v>
      </c>
      <c r="B7688">
        <v>1569</v>
      </c>
      <c r="C7688" s="3" t="str">
        <f>HYPERLINK("http://www.uniprot.org/uniprot/G7IJL5","tr|G7IJL5|G7IJL5_MEDTR")</f>
        <v>tr|G7IJL5|G7IJL5_MEDTR</v>
      </c>
      <c r="D7688" t="s">
        <v>11543</v>
      </c>
      <c r="E7688">
        <v>67.37</v>
      </c>
      <c r="F7688">
        <v>521</v>
      </c>
      <c r="G7688">
        <v>170</v>
      </c>
      <c r="H7688">
        <v>1</v>
      </c>
      <c r="I7688">
        <v>1</v>
      </c>
      <c r="J7688">
        <v>1560</v>
      </c>
      <c r="K7688">
        <v>1</v>
      </c>
      <c r="L7688">
        <v>1</v>
      </c>
      <c r="M7688">
        <v>520</v>
      </c>
      <c r="N7688" t="s">
        <v>18</v>
      </c>
      <c r="O7688">
        <v>0</v>
      </c>
      <c r="P7688">
        <v>1767</v>
      </c>
    </row>
    <row r="7689" spans="1:16" x14ac:dyDescent="0.25">
      <c r="A7689" t="s">
        <v>11544</v>
      </c>
      <c r="B7689">
        <v>1575</v>
      </c>
      <c r="C7689" s="3" t="str">
        <f>HYPERLINK("http://www.uniprot.org/uniprot/G7K4K9","tr|G7K4K9|G7K4K9_MEDTR")</f>
        <v>tr|G7K4K9|G7K4K9_MEDTR</v>
      </c>
      <c r="D7689" t="s">
        <v>11545</v>
      </c>
      <c r="E7689">
        <v>81</v>
      </c>
      <c r="F7689">
        <v>479</v>
      </c>
      <c r="G7689">
        <v>91</v>
      </c>
      <c r="H7689">
        <v>0</v>
      </c>
      <c r="I7689">
        <v>136</v>
      </c>
      <c r="J7689">
        <v>1572</v>
      </c>
      <c r="K7689">
        <v>1</v>
      </c>
      <c r="L7689">
        <v>38</v>
      </c>
      <c r="M7689">
        <v>516</v>
      </c>
      <c r="N7689" t="s">
        <v>18</v>
      </c>
      <c r="O7689">
        <v>0</v>
      </c>
      <c r="P7689">
        <v>2112</v>
      </c>
    </row>
    <row r="7690" spans="1:16" x14ac:dyDescent="0.25">
      <c r="A7690" t="s">
        <v>11546</v>
      </c>
      <c r="B7690">
        <v>1485</v>
      </c>
      <c r="C7690" s="3" t="str">
        <f>HYPERLINK("http://www.uniprot.org/uniprot/G7K7P5","tr|G7K7P5|G7K7P5_MEDTR")</f>
        <v>tr|G7K7P5|G7K7P5_MEDTR</v>
      </c>
      <c r="D7690" t="s">
        <v>11547</v>
      </c>
      <c r="E7690">
        <v>65.180000000000007</v>
      </c>
      <c r="F7690">
        <v>405</v>
      </c>
      <c r="G7690">
        <v>141</v>
      </c>
      <c r="H7690">
        <v>1</v>
      </c>
      <c r="I7690">
        <v>265</v>
      </c>
      <c r="J7690">
        <v>1476</v>
      </c>
      <c r="K7690">
        <v>1</v>
      </c>
      <c r="L7690">
        <v>93</v>
      </c>
      <c r="M7690">
        <v>495</v>
      </c>
      <c r="N7690" t="s">
        <v>18</v>
      </c>
      <c r="O7690" s="1">
        <v>1.79087E-136</v>
      </c>
      <c r="P7690">
        <v>1266</v>
      </c>
    </row>
    <row r="7691" spans="1:16" x14ac:dyDescent="0.25">
      <c r="A7691" t="s">
        <v>11548</v>
      </c>
      <c r="B7691">
        <v>612</v>
      </c>
      <c r="C7691" s="3" t="str">
        <f>HYPERLINK("http://www.uniprot.org/uniprot/G7K4E6","tr|G7K4E6|G7K4E6_MEDTR")</f>
        <v>tr|G7K4E6|G7K4E6_MEDTR</v>
      </c>
      <c r="D7691" t="s">
        <v>2710</v>
      </c>
      <c r="E7691">
        <v>76.11</v>
      </c>
      <c r="F7691">
        <v>201</v>
      </c>
      <c r="G7691">
        <v>48</v>
      </c>
      <c r="H7691">
        <v>0</v>
      </c>
      <c r="I7691">
        <v>1</v>
      </c>
      <c r="J7691">
        <v>603</v>
      </c>
      <c r="K7691">
        <v>1</v>
      </c>
      <c r="L7691">
        <v>545</v>
      </c>
      <c r="M7691">
        <v>745</v>
      </c>
      <c r="N7691" t="s">
        <v>18</v>
      </c>
      <c r="O7691" s="1">
        <v>5.5613399999999998E-85</v>
      </c>
      <c r="P7691">
        <v>816</v>
      </c>
    </row>
    <row r="7692" spans="1:16" x14ac:dyDescent="0.25">
      <c r="A7692" t="s">
        <v>11549</v>
      </c>
      <c r="B7692">
        <v>1983</v>
      </c>
      <c r="C7692" s="3" t="str">
        <f>HYPERLINK("http://www.uniprot.org/uniprot/G7L3X6","tr|G7L3X6|G7L3X6_MEDTR")</f>
        <v>tr|G7L3X6|G7L3X6_MEDTR</v>
      </c>
      <c r="D7692" t="s">
        <v>11550</v>
      </c>
      <c r="E7692">
        <v>69.95</v>
      </c>
      <c r="F7692">
        <v>639</v>
      </c>
      <c r="G7692">
        <v>192</v>
      </c>
      <c r="H7692">
        <v>3</v>
      </c>
      <c r="I7692">
        <v>73</v>
      </c>
      <c r="J7692">
        <v>1980</v>
      </c>
      <c r="K7692">
        <v>1</v>
      </c>
      <c r="L7692">
        <v>13</v>
      </c>
      <c r="M7692">
        <v>596</v>
      </c>
      <c r="N7692" t="s">
        <v>18</v>
      </c>
      <c r="O7692">
        <v>0</v>
      </c>
      <c r="P7692">
        <v>2248</v>
      </c>
    </row>
    <row r="7693" spans="1:16" x14ac:dyDescent="0.25">
      <c r="A7693" t="s">
        <v>11551</v>
      </c>
      <c r="B7693">
        <v>756</v>
      </c>
      <c r="C7693" s="3" t="str">
        <f>HYPERLINK("http://www.uniprot.org/uniprot/K7KEN4","tr|K7KEN4|K7KEN4_SOYBN")</f>
        <v>tr|K7KEN4|K7KEN4_SOYBN</v>
      </c>
      <c r="D7693" t="s">
        <v>28</v>
      </c>
      <c r="E7693">
        <v>73.7</v>
      </c>
      <c r="F7693">
        <v>251</v>
      </c>
      <c r="G7693">
        <v>66</v>
      </c>
      <c r="H7693">
        <v>0</v>
      </c>
      <c r="I7693">
        <v>1</v>
      </c>
      <c r="J7693">
        <v>753</v>
      </c>
      <c r="K7693">
        <v>1</v>
      </c>
      <c r="L7693">
        <v>1</v>
      </c>
      <c r="M7693">
        <v>250</v>
      </c>
      <c r="N7693" t="s">
        <v>18</v>
      </c>
      <c r="O7693" s="1">
        <v>1.1385599999999999E-103</v>
      </c>
      <c r="P7693">
        <v>979</v>
      </c>
    </row>
    <row r="7694" spans="1:16" x14ac:dyDescent="0.25">
      <c r="A7694" t="s">
        <v>11552</v>
      </c>
      <c r="B7694">
        <v>1908</v>
      </c>
      <c r="C7694" s="3" t="str">
        <f>HYPERLINK("http://www.uniprot.org/uniprot/I1MHP5","tr|I1MHP5|I1MHP5_SOYBN")</f>
        <v>tr|I1MHP5|I1MHP5_SOYBN</v>
      </c>
      <c r="D7694" t="s">
        <v>28</v>
      </c>
      <c r="E7694">
        <v>27.85</v>
      </c>
      <c r="F7694">
        <v>420</v>
      </c>
      <c r="G7694">
        <v>303</v>
      </c>
      <c r="H7694">
        <v>42</v>
      </c>
      <c r="I7694">
        <v>151</v>
      </c>
      <c r="J7694">
        <v>1284</v>
      </c>
      <c r="K7694">
        <v>1</v>
      </c>
      <c r="L7694">
        <v>1057</v>
      </c>
      <c r="M7694">
        <v>1470</v>
      </c>
      <c r="N7694" t="s">
        <v>18</v>
      </c>
      <c r="O7694" s="1">
        <v>2.3947199999999998E-30</v>
      </c>
      <c r="P7694">
        <v>352</v>
      </c>
    </row>
    <row r="7695" spans="1:16" x14ac:dyDescent="0.25">
      <c r="A7695" t="s">
        <v>11553</v>
      </c>
      <c r="B7695">
        <v>507</v>
      </c>
      <c r="C7695" s="3" t="str">
        <f>HYPERLINK("http://www.uniprot.org/uniprot/D7U9U6","tr|D7U9U6|D7U9U6_VITVI")</f>
        <v>tr|D7U9U6|D7U9U6_VITVI</v>
      </c>
      <c r="D7695" t="s">
        <v>11554</v>
      </c>
      <c r="E7695">
        <v>89.88</v>
      </c>
      <c r="F7695">
        <v>168</v>
      </c>
      <c r="G7695">
        <v>17</v>
      </c>
      <c r="H7695">
        <v>0</v>
      </c>
      <c r="I7695">
        <v>1</v>
      </c>
      <c r="J7695">
        <v>504</v>
      </c>
      <c r="K7695">
        <v>1</v>
      </c>
      <c r="L7695">
        <v>1</v>
      </c>
      <c r="M7695">
        <v>168</v>
      </c>
      <c r="N7695" t="s">
        <v>18</v>
      </c>
      <c r="O7695" s="1">
        <v>1.8727199999999999E-81</v>
      </c>
      <c r="P7695">
        <v>784</v>
      </c>
    </row>
    <row r="7696" spans="1:16" x14ac:dyDescent="0.25">
      <c r="A7696" t="s">
        <v>11555</v>
      </c>
      <c r="B7696">
        <v>498</v>
      </c>
      <c r="C7696" s="3" t="str">
        <f>HYPERLINK("http://www.uniprot.org/uniprot/I1LYN1","tr|I1LYN1|I1LYN1_SOYBN")</f>
        <v>tr|I1LYN1|I1LYN1_SOYBN</v>
      </c>
      <c r="D7696" t="s">
        <v>28</v>
      </c>
      <c r="E7696">
        <v>46.78</v>
      </c>
      <c r="F7696">
        <v>171</v>
      </c>
      <c r="G7696">
        <v>91</v>
      </c>
      <c r="H7696">
        <v>6</v>
      </c>
      <c r="I7696">
        <v>1</v>
      </c>
      <c r="J7696">
        <v>495</v>
      </c>
      <c r="K7696">
        <v>1</v>
      </c>
      <c r="L7696">
        <v>1</v>
      </c>
      <c r="M7696">
        <v>156</v>
      </c>
      <c r="N7696" t="s">
        <v>18</v>
      </c>
      <c r="O7696" s="1">
        <v>2.7917800000000001E-24</v>
      </c>
      <c r="P7696">
        <v>291</v>
      </c>
    </row>
    <row r="7697" spans="1:16" x14ac:dyDescent="0.25">
      <c r="A7697" t="s">
        <v>11556</v>
      </c>
      <c r="B7697">
        <v>444</v>
      </c>
      <c r="C7697" s="3" t="str">
        <f>HYPERLINK("http://www.uniprot.org/uniprot/I3SH57","tr|I3SH57|I3SH57_LOTJA")</f>
        <v>tr|I3SH57|I3SH57_LOTJA</v>
      </c>
      <c r="D7697" t="s">
        <v>93</v>
      </c>
      <c r="E7697">
        <v>88.43</v>
      </c>
      <c r="F7697">
        <v>147</v>
      </c>
      <c r="G7697">
        <v>17</v>
      </c>
      <c r="H7697">
        <v>0</v>
      </c>
      <c r="I7697">
        <v>1</v>
      </c>
      <c r="J7697">
        <v>441</v>
      </c>
      <c r="K7697">
        <v>1</v>
      </c>
      <c r="L7697">
        <v>1</v>
      </c>
      <c r="M7697">
        <v>147</v>
      </c>
      <c r="N7697" t="s">
        <v>18</v>
      </c>
      <c r="O7697" s="1">
        <v>6.1258E-72</v>
      </c>
      <c r="P7697">
        <v>702</v>
      </c>
    </row>
    <row r="7698" spans="1:16" x14ac:dyDescent="0.25">
      <c r="A7698" t="s">
        <v>11557</v>
      </c>
      <c r="B7698">
        <v>792</v>
      </c>
      <c r="C7698" s="3" t="str">
        <f>HYPERLINK("http://www.uniprot.org/uniprot/K7ME91","tr|K7ME91|K7ME91_SOYBN")</f>
        <v>tr|K7ME91|K7ME91_SOYBN</v>
      </c>
      <c r="D7698" t="s">
        <v>28</v>
      </c>
      <c r="E7698">
        <v>89.73</v>
      </c>
      <c r="F7698">
        <v>263</v>
      </c>
      <c r="G7698">
        <v>27</v>
      </c>
      <c r="H7698">
        <v>0</v>
      </c>
      <c r="I7698">
        <v>1</v>
      </c>
      <c r="J7698">
        <v>789</v>
      </c>
      <c r="K7698">
        <v>1</v>
      </c>
      <c r="L7698">
        <v>156</v>
      </c>
      <c r="M7698">
        <v>418</v>
      </c>
      <c r="N7698" t="s">
        <v>18</v>
      </c>
      <c r="O7698" s="1">
        <v>2.4918199999999998E-128</v>
      </c>
      <c r="P7698">
        <v>1192</v>
      </c>
    </row>
    <row r="7699" spans="1:16" x14ac:dyDescent="0.25">
      <c r="A7699" t="s">
        <v>11558</v>
      </c>
      <c r="B7699">
        <v>744</v>
      </c>
      <c r="C7699" s="3" t="str">
        <f>HYPERLINK("http://www.uniprot.org/uniprot/I1KB76","tr|I1KB76|I1KB76_SOYBN")</f>
        <v>tr|I1KB76|I1KB76_SOYBN</v>
      </c>
      <c r="D7699" t="s">
        <v>28</v>
      </c>
      <c r="E7699">
        <v>58.1</v>
      </c>
      <c r="F7699">
        <v>253</v>
      </c>
      <c r="G7699">
        <v>106</v>
      </c>
      <c r="H7699">
        <v>11</v>
      </c>
      <c r="I7699">
        <v>1</v>
      </c>
      <c r="J7699">
        <v>726</v>
      </c>
      <c r="K7699">
        <v>1</v>
      </c>
      <c r="L7699">
        <v>1</v>
      </c>
      <c r="M7699">
        <v>240</v>
      </c>
      <c r="N7699" t="s">
        <v>18</v>
      </c>
      <c r="O7699" s="1">
        <v>6.0905199999999997E-62</v>
      </c>
      <c r="P7699">
        <v>619</v>
      </c>
    </row>
    <row r="7700" spans="1:16" x14ac:dyDescent="0.25">
      <c r="A7700" t="s">
        <v>11559</v>
      </c>
      <c r="B7700">
        <v>1347</v>
      </c>
      <c r="C7700" s="3" t="str">
        <f>HYPERLINK("http://www.uniprot.org/uniprot/G7JBG3","tr|G7JBG3|G7JBG3_MEDTR")</f>
        <v>tr|G7JBG3|G7JBG3_MEDTR</v>
      </c>
      <c r="D7700" t="s">
        <v>11560</v>
      </c>
      <c r="E7700">
        <v>64.540000000000006</v>
      </c>
      <c r="F7700">
        <v>471</v>
      </c>
      <c r="G7700">
        <v>167</v>
      </c>
      <c r="H7700">
        <v>23</v>
      </c>
      <c r="I7700">
        <v>1</v>
      </c>
      <c r="J7700">
        <v>1344</v>
      </c>
      <c r="K7700">
        <v>1</v>
      </c>
      <c r="L7700">
        <v>1</v>
      </c>
      <c r="M7700">
        <v>460</v>
      </c>
      <c r="N7700" t="s">
        <v>18</v>
      </c>
      <c r="O7700" s="1">
        <v>7.97116E-165</v>
      </c>
      <c r="P7700">
        <v>1510</v>
      </c>
    </row>
    <row r="7701" spans="1:16" x14ac:dyDescent="0.25">
      <c r="A7701" t="s">
        <v>11561</v>
      </c>
      <c r="B7701">
        <v>1869</v>
      </c>
      <c r="C7701" s="3" t="str">
        <f>HYPERLINK("http://www.uniprot.org/uniprot/G7L857","tr|G7L857|G7L857_MEDTR")</f>
        <v>tr|G7L857|G7L857_MEDTR</v>
      </c>
      <c r="D7701" t="s">
        <v>11562</v>
      </c>
      <c r="E7701">
        <v>69.13</v>
      </c>
      <c r="F7701">
        <v>635</v>
      </c>
      <c r="G7701">
        <v>196</v>
      </c>
      <c r="H7701">
        <v>15</v>
      </c>
      <c r="I7701">
        <v>1</v>
      </c>
      <c r="J7701">
        <v>1860</v>
      </c>
      <c r="K7701">
        <v>1</v>
      </c>
      <c r="L7701">
        <v>1</v>
      </c>
      <c r="M7701">
        <v>633</v>
      </c>
      <c r="N7701" t="s">
        <v>18</v>
      </c>
      <c r="O7701">
        <v>0</v>
      </c>
      <c r="P7701">
        <v>2341</v>
      </c>
    </row>
    <row r="7702" spans="1:16" x14ac:dyDescent="0.25">
      <c r="A7702" t="s">
        <v>11563</v>
      </c>
      <c r="B7702">
        <v>738</v>
      </c>
      <c r="C7702" s="3" t="str">
        <f>HYPERLINK("http://www.uniprot.org/uniprot/K7LP41","tr|K7LP41|K7LP41_SOYBN")</f>
        <v>tr|K7LP41|K7LP41_SOYBN</v>
      </c>
      <c r="D7702" t="s">
        <v>28</v>
      </c>
      <c r="E7702">
        <v>78.739999999999995</v>
      </c>
      <c r="F7702">
        <v>207</v>
      </c>
      <c r="G7702">
        <v>44</v>
      </c>
      <c r="H7702">
        <v>0</v>
      </c>
      <c r="I7702">
        <v>115</v>
      </c>
      <c r="J7702">
        <v>735</v>
      </c>
      <c r="K7702">
        <v>1</v>
      </c>
      <c r="L7702">
        <v>44</v>
      </c>
      <c r="M7702">
        <v>247</v>
      </c>
      <c r="N7702" t="s">
        <v>18</v>
      </c>
      <c r="O7702" s="1">
        <v>8.0016899999999999E-91</v>
      </c>
      <c r="P7702">
        <v>868</v>
      </c>
    </row>
    <row r="7703" spans="1:16" x14ac:dyDescent="0.25">
      <c r="A7703" t="s">
        <v>11564</v>
      </c>
      <c r="B7703">
        <v>3114</v>
      </c>
      <c r="C7703" s="3" t="str">
        <f>HYPERLINK("http://www.uniprot.org/uniprot/G7L9K9","tr|G7L9K9|G7L9K9_MEDTR")</f>
        <v>tr|G7L9K9|G7L9K9_MEDTR</v>
      </c>
      <c r="D7703" t="s">
        <v>11565</v>
      </c>
      <c r="E7703">
        <v>74.08</v>
      </c>
      <c r="F7703">
        <v>1042</v>
      </c>
      <c r="G7703">
        <v>270</v>
      </c>
      <c r="H7703">
        <v>28</v>
      </c>
      <c r="I7703">
        <v>70</v>
      </c>
      <c r="J7703">
        <v>3111</v>
      </c>
      <c r="K7703">
        <v>1</v>
      </c>
      <c r="L7703">
        <v>1</v>
      </c>
      <c r="M7703">
        <v>1038</v>
      </c>
      <c r="N7703" t="s">
        <v>18</v>
      </c>
      <c r="O7703">
        <v>0</v>
      </c>
      <c r="P7703">
        <v>4022</v>
      </c>
    </row>
    <row r="7704" spans="1:16" x14ac:dyDescent="0.25">
      <c r="A7704" t="s">
        <v>11566</v>
      </c>
      <c r="B7704">
        <v>2088</v>
      </c>
      <c r="C7704" s="3" t="str">
        <f>HYPERLINK("http://www.uniprot.org/uniprot/G7JLT0","tr|G7JLT0|G7JLT0_MEDTR")</f>
        <v>tr|G7JLT0|G7JLT0_MEDTR</v>
      </c>
      <c r="D7704" t="s">
        <v>11567</v>
      </c>
      <c r="E7704">
        <v>74.67</v>
      </c>
      <c r="F7704">
        <v>683</v>
      </c>
      <c r="G7704">
        <v>173</v>
      </c>
      <c r="H7704">
        <v>3</v>
      </c>
      <c r="I7704">
        <v>1</v>
      </c>
      <c r="J7704">
        <v>2040</v>
      </c>
      <c r="K7704">
        <v>1</v>
      </c>
      <c r="L7704">
        <v>305</v>
      </c>
      <c r="M7704">
        <v>986</v>
      </c>
      <c r="N7704" t="s">
        <v>18</v>
      </c>
      <c r="O7704">
        <v>0</v>
      </c>
      <c r="P7704">
        <v>2585</v>
      </c>
    </row>
    <row r="7705" spans="1:16" x14ac:dyDescent="0.25">
      <c r="A7705" t="s">
        <v>11568</v>
      </c>
      <c r="B7705">
        <v>762</v>
      </c>
      <c r="C7705" s="3" t="str">
        <f>HYPERLINK("http://www.uniprot.org/uniprot/Q8LPE7","tr|Q8LPE7|Q8LPE7_CICAR")</f>
        <v>tr|Q8LPE7|Q8LPE7_CICAR</v>
      </c>
      <c r="D7705" t="s">
        <v>11569</v>
      </c>
      <c r="E7705">
        <v>85.37</v>
      </c>
      <c r="F7705">
        <v>253</v>
      </c>
      <c r="G7705">
        <v>37</v>
      </c>
      <c r="H7705">
        <v>0</v>
      </c>
      <c r="I7705">
        <v>1</v>
      </c>
      <c r="J7705">
        <v>759</v>
      </c>
      <c r="K7705">
        <v>1</v>
      </c>
      <c r="L7705">
        <v>72</v>
      </c>
      <c r="M7705">
        <v>324</v>
      </c>
      <c r="N7705" t="s">
        <v>18</v>
      </c>
      <c r="O7705" s="1">
        <v>8.8350600000000005E-120</v>
      </c>
      <c r="P7705">
        <v>1118</v>
      </c>
    </row>
    <row r="7706" spans="1:16" x14ac:dyDescent="0.25">
      <c r="A7706" t="s">
        <v>11570</v>
      </c>
      <c r="B7706">
        <v>2385</v>
      </c>
      <c r="C7706" s="3" t="str">
        <f>HYPERLINK("http://www.uniprot.org/uniprot/I1MTN1","tr|I1MTN1|I1MTN1_SOYBN")</f>
        <v>tr|I1MTN1|I1MTN1_SOYBN</v>
      </c>
      <c r="D7706" t="s">
        <v>28</v>
      </c>
      <c r="E7706">
        <v>82.67</v>
      </c>
      <c r="F7706">
        <v>479</v>
      </c>
      <c r="G7706">
        <v>83</v>
      </c>
      <c r="H7706">
        <v>29</v>
      </c>
      <c r="I7706">
        <v>1</v>
      </c>
      <c r="J7706">
        <v>1350</v>
      </c>
      <c r="K7706">
        <v>1</v>
      </c>
      <c r="L7706">
        <v>1</v>
      </c>
      <c r="M7706">
        <v>478</v>
      </c>
      <c r="N7706" t="s">
        <v>18</v>
      </c>
      <c r="O7706">
        <v>0</v>
      </c>
      <c r="P7706">
        <v>1950</v>
      </c>
    </row>
    <row r="7707" spans="1:16" x14ac:dyDescent="0.25">
      <c r="A7707" t="s">
        <v>11571</v>
      </c>
      <c r="B7707">
        <v>867</v>
      </c>
      <c r="C7707" s="3" t="str">
        <f>HYPERLINK("http://www.uniprot.org/uniprot/K7MS35","tr|K7MS35|K7MS35_SOYBN")</f>
        <v>tr|K7MS35|K7MS35_SOYBN</v>
      </c>
      <c r="D7707" t="s">
        <v>28</v>
      </c>
      <c r="E7707">
        <v>60.85</v>
      </c>
      <c r="F7707">
        <v>281</v>
      </c>
      <c r="G7707">
        <v>110</v>
      </c>
      <c r="H7707">
        <v>15</v>
      </c>
      <c r="I7707">
        <v>1</v>
      </c>
      <c r="J7707">
        <v>798</v>
      </c>
      <c r="K7707">
        <v>1</v>
      </c>
      <c r="L7707">
        <v>1</v>
      </c>
      <c r="M7707">
        <v>272</v>
      </c>
      <c r="N7707" t="s">
        <v>18</v>
      </c>
      <c r="O7707" s="1">
        <v>7.4154500000000003E-79</v>
      </c>
      <c r="P7707">
        <v>766</v>
      </c>
    </row>
    <row r="7708" spans="1:16" x14ac:dyDescent="0.25">
      <c r="A7708" t="s">
        <v>11572</v>
      </c>
      <c r="B7708">
        <v>273</v>
      </c>
      <c r="C7708" s="3" t="str">
        <f>HYPERLINK("http://www.uniprot.org/uniprot/G7KW94","tr|G7KW94|G7KW94_MEDTR")</f>
        <v>tr|G7KW94|G7KW94_MEDTR</v>
      </c>
      <c r="D7708" t="s">
        <v>11573</v>
      </c>
      <c r="E7708">
        <v>91.76</v>
      </c>
      <c r="F7708">
        <v>85</v>
      </c>
      <c r="G7708">
        <v>7</v>
      </c>
      <c r="H7708">
        <v>0</v>
      </c>
      <c r="I7708">
        <v>1</v>
      </c>
      <c r="J7708">
        <v>255</v>
      </c>
      <c r="K7708">
        <v>1</v>
      </c>
      <c r="L7708">
        <v>1</v>
      </c>
      <c r="M7708">
        <v>85</v>
      </c>
      <c r="N7708" t="s">
        <v>18</v>
      </c>
      <c r="O7708" s="1">
        <v>5.6570300000000001E-41</v>
      </c>
      <c r="P7708">
        <v>435</v>
      </c>
    </row>
    <row r="7709" spans="1:16" x14ac:dyDescent="0.25">
      <c r="A7709" t="s">
        <v>11574</v>
      </c>
      <c r="B7709">
        <v>1686</v>
      </c>
      <c r="C7709" s="3" t="str">
        <f>HYPERLINK("http://www.uniprot.org/uniprot/B8R480","tr|B8R480|B8R480_TRISU")</f>
        <v>tr|B8R480|B8R480_TRISU</v>
      </c>
      <c r="D7709" t="s">
        <v>11575</v>
      </c>
      <c r="E7709">
        <v>83.57</v>
      </c>
      <c r="F7709">
        <v>560</v>
      </c>
      <c r="G7709">
        <v>92</v>
      </c>
      <c r="H7709">
        <v>0</v>
      </c>
      <c r="I7709">
        <v>1</v>
      </c>
      <c r="J7709">
        <v>1680</v>
      </c>
      <c r="K7709">
        <v>1</v>
      </c>
      <c r="L7709">
        <v>1</v>
      </c>
      <c r="M7709">
        <v>508</v>
      </c>
      <c r="N7709" t="s">
        <v>18</v>
      </c>
      <c r="O7709">
        <v>0</v>
      </c>
      <c r="P7709">
        <v>2432</v>
      </c>
    </row>
    <row r="7710" spans="1:16" x14ac:dyDescent="0.25">
      <c r="A7710" t="s">
        <v>11576</v>
      </c>
      <c r="B7710">
        <v>1662</v>
      </c>
      <c r="C7710" s="3" t="str">
        <f>HYPERLINK("http://www.uniprot.org/uniprot/I1N2D4","tr|I1N2D4|I1N2D4_SOYBN")</f>
        <v>tr|I1N2D4|I1N2D4_SOYBN</v>
      </c>
      <c r="D7710" t="s">
        <v>71</v>
      </c>
      <c r="E7710">
        <v>81.650000000000006</v>
      </c>
      <c r="F7710">
        <v>556</v>
      </c>
      <c r="G7710">
        <v>102</v>
      </c>
      <c r="H7710">
        <v>3</v>
      </c>
      <c r="I7710">
        <v>1</v>
      </c>
      <c r="J7710">
        <v>1659</v>
      </c>
      <c r="K7710">
        <v>1</v>
      </c>
      <c r="L7710">
        <v>145</v>
      </c>
      <c r="M7710">
        <v>699</v>
      </c>
      <c r="N7710" t="s">
        <v>18</v>
      </c>
      <c r="O7710">
        <v>0</v>
      </c>
      <c r="P7710">
        <v>2261</v>
      </c>
    </row>
    <row r="7711" spans="1:16" x14ac:dyDescent="0.25">
      <c r="A7711" t="s">
        <v>11577</v>
      </c>
      <c r="B7711">
        <v>1053</v>
      </c>
      <c r="C7711" s="3" t="str">
        <f>HYPERLINK("http://www.uniprot.org/uniprot/I1J668","tr|I1J668|I1J668_SOYBN")</f>
        <v>tr|I1J668|I1J668_SOYBN</v>
      </c>
      <c r="D7711" t="s">
        <v>28</v>
      </c>
      <c r="E7711">
        <v>61.79</v>
      </c>
      <c r="F7711">
        <v>356</v>
      </c>
      <c r="G7711">
        <v>136</v>
      </c>
      <c r="H7711">
        <v>6</v>
      </c>
      <c r="I7711">
        <v>1</v>
      </c>
      <c r="J7711">
        <v>1050</v>
      </c>
      <c r="K7711">
        <v>1</v>
      </c>
      <c r="L7711">
        <v>1</v>
      </c>
      <c r="M7711">
        <v>355</v>
      </c>
      <c r="N7711" t="s">
        <v>18</v>
      </c>
      <c r="O7711" s="1">
        <v>6.2005099999999998E-124</v>
      </c>
      <c r="P7711">
        <v>1156</v>
      </c>
    </row>
    <row r="7712" spans="1:16" x14ac:dyDescent="0.25">
      <c r="A7712" t="s">
        <v>11578</v>
      </c>
      <c r="B7712">
        <v>363</v>
      </c>
      <c r="C7712" s="3" t="str">
        <f>HYPERLINK("http://www.uniprot.org/uniprot/G7IPS2","tr|G7IPS2|G7IPS2_MEDTR")</f>
        <v>tr|G7IPS2|G7IPS2_MEDTR</v>
      </c>
      <c r="D7712" t="s">
        <v>11579</v>
      </c>
      <c r="E7712">
        <v>59.83</v>
      </c>
      <c r="F7712">
        <v>122</v>
      </c>
      <c r="G7712">
        <v>49</v>
      </c>
      <c r="H7712">
        <v>2</v>
      </c>
      <c r="I7712">
        <v>1</v>
      </c>
      <c r="J7712">
        <v>360</v>
      </c>
      <c r="K7712">
        <v>1</v>
      </c>
      <c r="L7712">
        <v>1</v>
      </c>
      <c r="M7712">
        <v>122</v>
      </c>
      <c r="N7712" t="s">
        <v>18</v>
      </c>
      <c r="O7712" s="1">
        <v>1.28384E-29</v>
      </c>
      <c r="P7712">
        <v>337</v>
      </c>
    </row>
    <row r="7713" spans="1:16" x14ac:dyDescent="0.25">
      <c r="A7713" t="s">
        <v>11580</v>
      </c>
      <c r="B7713">
        <v>648</v>
      </c>
      <c r="C7713" s="3" t="str">
        <f>HYPERLINK("http://www.uniprot.org/uniprot/G7IJL6","tr|G7IJL6|G7IJL6_MEDTR")</f>
        <v>tr|G7IJL6|G7IJL6_MEDTR</v>
      </c>
      <c r="D7713" t="s">
        <v>11581</v>
      </c>
      <c r="E7713">
        <v>66.83</v>
      </c>
      <c r="F7713">
        <v>199</v>
      </c>
      <c r="G7713">
        <v>66</v>
      </c>
      <c r="H7713">
        <v>7</v>
      </c>
      <c r="I7713">
        <v>7</v>
      </c>
      <c r="J7713">
        <v>582</v>
      </c>
      <c r="K7713">
        <v>1</v>
      </c>
      <c r="L7713">
        <v>4</v>
      </c>
      <c r="M7713">
        <v>201</v>
      </c>
      <c r="N7713" t="s">
        <v>18</v>
      </c>
      <c r="O7713" s="1">
        <v>2.4176999999999998E-68</v>
      </c>
      <c r="P7713">
        <v>673</v>
      </c>
    </row>
    <row r="7714" spans="1:16" x14ac:dyDescent="0.25">
      <c r="A7714" t="s">
        <v>11582</v>
      </c>
      <c r="B7714">
        <v>1932</v>
      </c>
      <c r="C7714" s="3" t="str">
        <f>HYPERLINK("http://www.uniprot.org/uniprot/G7I2H0","tr|G7I2H0|G7I2H0_MEDTR")</f>
        <v>tr|G7I2H0|G7I2H0_MEDTR</v>
      </c>
      <c r="D7714" t="s">
        <v>144</v>
      </c>
      <c r="E7714">
        <v>32.9</v>
      </c>
      <c r="F7714">
        <v>310</v>
      </c>
      <c r="G7714">
        <v>208</v>
      </c>
      <c r="H7714">
        <v>1</v>
      </c>
      <c r="I7714">
        <v>964</v>
      </c>
      <c r="J7714">
        <v>1890</v>
      </c>
      <c r="K7714">
        <v>1</v>
      </c>
      <c r="L7714">
        <v>27</v>
      </c>
      <c r="M7714">
        <v>285</v>
      </c>
      <c r="N7714" t="s">
        <v>18</v>
      </c>
      <c r="O7714" s="1">
        <v>4.43635E-32</v>
      </c>
      <c r="P7714">
        <v>367</v>
      </c>
    </row>
    <row r="7715" spans="1:16" x14ac:dyDescent="0.25">
      <c r="A7715" t="s">
        <v>11583</v>
      </c>
      <c r="B7715">
        <v>2736</v>
      </c>
      <c r="C7715" s="3" t="str">
        <f>HYPERLINK("http://www.uniprot.org/uniprot/G7K7P3","tr|G7K7P3|G7K7P3_MEDTR")</f>
        <v>tr|G7K7P3|G7K7P3_MEDTR</v>
      </c>
      <c r="D7715" t="s">
        <v>11584</v>
      </c>
      <c r="E7715">
        <v>70.72</v>
      </c>
      <c r="F7715">
        <v>929</v>
      </c>
      <c r="G7715">
        <v>272</v>
      </c>
      <c r="H7715">
        <v>18</v>
      </c>
      <c r="I7715">
        <v>1</v>
      </c>
      <c r="J7715">
        <v>2733</v>
      </c>
      <c r="K7715">
        <v>1</v>
      </c>
      <c r="L7715">
        <v>1</v>
      </c>
      <c r="M7715">
        <v>911</v>
      </c>
      <c r="N7715" t="s">
        <v>18</v>
      </c>
      <c r="O7715">
        <v>0</v>
      </c>
      <c r="P7715">
        <v>3211</v>
      </c>
    </row>
    <row r="7716" spans="1:16" x14ac:dyDescent="0.25">
      <c r="A7716" t="s">
        <v>11585</v>
      </c>
      <c r="B7716">
        <v>1008</v>
      </c>
      <c r="C7716" s="3" t="str">
        <f>HYPERLINK("http://www.uniprot.org/uniprot/A2Q2T1","tr|A2Q2T1|A2Q2T1_MEDTR")</f>
        <v>tr|A2Q2T1|A2Q2T1_MEDTR</v>
      </c>
      <c r="D7716" t="s">
        <v>337</v>
      </c>
      <c r="E7716">
        <v>79.41</v>
      </c>
      <c r="F7716">
        <v>340</v>
      </c>
      <c r="G7716">
        <v>70</v>
      </c>
      <c r="H7716">
        <v>18</v>
      </c>
      <c r="I7716">
        <v>4</v>
      </c>
      <c r="J7716">
        <v>969</v>
      </c>
      <c r="K7716">
        <v>1</v>
      </c>
      <c r="L7716">
        <v>138</v>
      </c>
      <c r="M7716">
        <v>477</v>
      </c>
      <c r="N7716" t="s">
        <v>18</v>
      </c>
      <c r="O7716" s="1">
        <v>1.6045700000000001E-150</v>
      </c>
      <c r="P7716">
        <v>1385</v>
      </c>
    </row>
    <row r="7717" spans="1:16" x14ac:dyDescent="0.25">
      <c r="A7717" t="s">
        <v>11586</v>
      </c>
      <c r="B7717">
        <v>468</v>
      </c>
      <c r="C7717" s="3" t="str">
        <f>HYPERLINK("http://www.uniprot.org/uniprot/I3SRX8","tr|I3SRX8|I3SRX8_MEDTR")</f>
        <v>tr|I3SRX8|I3SRX8_MEDTR</v>
      </c>
      <c r="D7717" t="s">
        <v>22</v>
      </c>
      <c r="E7717">
        <v>76.66</v>
      </c>
      <c r="F7717">
        <v>150</v>
      </c>
      <c r="G7717">
        <v>35</v>
      </c>
      <c r="H7717">
        <v>0</v>
      </c>
      <c r="I7717">
        <v>13</v>
      </c>
      <c r="J7717">
        <v>462</v>
      </c>
      <c r="K7717">
        <v>1</v>
      </c>
      <c r="L7717">
        <v>18</v>
      </c>
      <c r="M7717">
        <v>145</v>
      </c>
      <c r="N7717" t="s">
        <v>18</v>
      </c>
      <c r="O7717" s="1">
        <v>1.7162E-58</v>
      </c>
      <c r="P7717">
        <v>586</v>
      </c>
    </row>
    <row r="7718" spans="1:16" x14ac:dyDescent="0.25">
      <c r="A7718" t="s">
        <v>11587</v>
      </c>
      <c r="B7718">
        <v>1782</v>
      </c>
      <c r="C7718" s="3" t="str">
        <f>HYPERLINK("http://www.uniprot.org/uniprot/Q2HT01","tr|Q2HT01|Q2HT01_MEDTR")</f>
        <v>tr|Q2HT01|Q2HT01_MEDTR</v>
      </c>
      <c r="D7718" t="s">
        <v>11588</v>
      </c>
      <c r="E7718">
        <v>86.38</v>
      </c>
      <c r="F7718">
        <v>595</v>
      </c>
      <c r="G7718">
        <v>81</v>
      </c>
      <c r="H7718">
        <v>2</v>
      </c>
      <c r="I7718">
        <v>1</v>
      </c>
      <c r="J7718">
        <v>1779</v>
      </c>
      <c r="K7718">
        <v>1</v>
      </c>
      <c r="L7718">
        <v>1</v>
      </c>
      <c r="M7718">
        <v>595</v>
      </c>
      <c r="N7718" t="s">
        <v>18</v>
      </c>
      <c r="O7718">
        <v>0</v>
      </c>
      <c r="P7718">
        <v>2602</v>
      </c>
    </row>
    <row r="7719" spans="1:16" x14ac:dyDescent="0.25">
      <c r="A7719" t="s">
        <v>11589</v>
      </c>
      <c r="B7719">
        <v>201</v>
      </c>
      <c r="C7719" s="3" t="str">
        <f>HYPERLINK("http://www.uniprot.org/uniprot/I3SB83","tr|I3SB83|I3SB83_LOTJA")</f>
        <v>tr|I3SB83|I3SB83_LOTJA</v>
      </c>
      <c r="D7719" t="s">
        <v>11590</v>
      </c>
      <c r="E7719">
        <v>95.45</v>
      </c>
      <c r="F7719">
        <v>66</v>
      </c>
      <c r="G7719">
        <v>3</v>
      </c>
      <c r="H7719">
        <v>0</v>
      </c>
      <c r="I7719">
        <v>1</v>
      </c>
      <c r="J7719">
        <v>198</v>
      </c>
      <c r="K7719">
        <v>1</v>
      </c>
      <c r="L7719">
        <v>272</v>
      </c>
      <c r="M7719">
        <v>337</v>
      </c>
      <c r="N7719" t="s">
        <v>18</v>
      </c>
      <c r="O7719" s="1">
        <v>1.2766700000000001E-29</v>
      </c>
      <c r="P7719">
        <v>337</v>
      </c>
    </row>
    <row r="7720" spans="1:16" x14ac:dyDescent="0.25">
      <c r="A7720" t="s">
        <v>11591</v>
      </c>
      <c r="B7720">
        <v>1272</v>
      </c>
      <c r="C7720" s="3" t="str">
        <f>HYPERLINK("http://www.uniprot.org/uniprot/I1LBA2","tr|I1LBA2|I1LBA2_SOYBN")</f>
        <v>tr|I1LBA2|I1LBA2_SOYBN</v>
      </c>
      <c r="D7720" t="s">
        <v>28</v>
      </c>
      <c r="E7720">
        <v>94.56</v>
      </c>
      <c r="F7720">
        <v>423</v>
      </c>
      <c r="G7720">
        <v>23</v>
      </c>
      <c r="H7720">
        <v>0</v>
      </c>
      <c r="I7720">
        <v>1</v>
      </c>
      <c r="J7720">
        <v>1269</v>
      </c>
      <c r="K7720">
        <v>1</v>
      </c>
      <c r="L7720">
        <v>1</v>
      </c>
      <c r="M7720">
        <v>423</v>
      </c>
      <c r="N7720" t="s">
        <v>18</v>
      </c>
      <c r="O7720">
        <v>0</v>
      </c>
      <c r="P7720">
        <v>2016</v>
      </c>
    </row>
    <row r="7721" spans="1:16" x14ac:dyDescent="0.25">
      <c r="A7721" t="s">
        <v>11592</v>
      </c>
      <c r="B7721">
        <v>1266</v>
      </c>
      <c r="C7721" s="3" t="str">
        <f>HYPERLINK("http://www.uniprot.org/uniprot/A5HIG2","tr|A5HIG2|A5HIG2_9FABA")</f>
        <v>tr|A5HIG2|A5HIG2_9FABA</v>
      </c>
      <c r="D7721" t="s">
        <v>11593</v>
      </c>
      <c r="E7721">
        <v>94.77</v>
      </c>
      <c r="F7721">
        <v>421</v>
      </c>
      <c r="G7721">
        <v>22</v>
      </c>
      <c r="H7721">
        <v>0</v>
      </c>
      <c r="I7721">
        <v>1</v>
      </c>
      <c r="J7721">
        <v>1263</v>
      </c>
      <c r="K7721">
        <v>1</v>
      </c>
      <c r="L7721">
        <v>1</v>
      </c>
      <c r="M7721">
        <v>421</v>
      </c>
      <c r="N7721" t="s">
        <v>18</v>
      </c>
      <c r="O7721">
        <v>0</v>
      </c>
      <c r="P7721">
        <v>2006</v>
      </c>
    </row>
    <row r="7722" spans="1:16" x14ac:dyDescent="0.25">
      <c r="A7722" t="s">
        <v>11594</v>
      </c>
      <c r="B7722">
        <v>1227</v>
      </c>
      <c r="C7722" s="3" t="str">
        <f>HYPERLINK("http://www.uniprot.org/uniprot/K7LDD8","tr|K7LDD8|K7LDD8_SOYBN")</f>
        <v>tr|K7LDD8|K7LDD8_SOYBN</v>
      </c>
      <c r="D7722" t="s">
        <v>28</v>
      </c>
      <c r="E7722">
        <v>76.16</v>
      </c>
      <c r="F7722">
        <v>407</v>
      </c>
      <c r="G7722">
        <v>97</v>
      </c>
      <c r="H7722">
        <v>3</v>
      </c>
      <c r="I7722">
        <v>10</v>
      </c>
      <c r="J7722">
        <v>1221</v>
      </c>
      <c r="K7722">
        <v>1</v>
      </c>
      <c r="L7722">
        <v>3</v>
      </c>
      <c r="M7722">
        <v>409</v>
      </c>
      <c r="N7722" t="s">
        <v>18</v>
      </c>
      <c r="O7722" s="1">
        <v>6.51409E-171</v>
      </c>
      <c r="P7722">
        <v>1562</v>
      </c>
    </row>
    <row r="7723" spans="1:16" x14ac:dyDescent="0.25">
      <c r="A7723" t="s">
        <v>11595</v>
      </c>
      <c r="B7723">
        <v>1146</v>
      </c>
      <c r="C7723" s="3" t="str">
        <f>HYPERLINK("http://www.uniprot.org/uniprot/G7IJS0","tr|G7IJS0|G7IJS0_MEDTR")</f>
        <v>tr|G7IJS0|G7IJS0_MEDTR</v>
      </c>
      <c r="D7723" t="s">
        <v>11596</v>
      </c>
      <c r="E7723">
        <v>84.71</v>
      </c>
      <c r="F7723">
        <v>386</v>
      </c>
      <c r="G7723">
        <v>59</v>
      </c>
      <c r="H7723">
        <v>5</v>
      </c>
      <c r="I7723">
        <v>1</v>
      </c>
      <c r="J7723">
        <v>1143</v>
      </c>
      <c r="K7723">
        <v>1</v>
      </c>
      <c r="L7723">
        <v>1</v>
      </c>
      <c r="M7723">
        <v>383</v>
      </c>
      <c r="N7723" t="s">
        <v>18</v>
      </c>
      <c r="O7723">
        <v>0</v>
      </c>
      <c r="P7723">
        <v>1700</v>
      </c>
    </row>
    <row r="7724" spans="1:16" x14ac:dyDescent="0.25">
      <c r="A7724" t="s">
        <v>11597</v>
      </c>
      <c r="B7724">
        <v>339</v>
      </c>
      <c r="C7724" s="3" t="str">
        <f>HYPERLINK("http://www.uniprot.org/uniprot/G7JCB5","tr|G7JCB5|G7JCB5_MEDTR")</f>
        <v>tr|G7JCB5|G7JCB5_MEDTR</v>
      </c>
      <c r="D7724" t="s">
        <v>11598</v>
      </c>
      <c r="E7724">
        <v>63.02</v>
      </c>
      <c r="F7724">
        <v>119</v>
      </c>
      <c r="G7724">
        <v>44</v>
      </c>
      <c r="H7724">
        <v>26</v>
      </c>
      <c r="I7724">
        <v>58</v>
      </c>
      <c r="J7724">
        <v>336</v>
      </c>
      <c r="K7724">
        <v>1</v>
      </c>
      <c r="L7724">
        <v>346</v>
      </c>
      <c r="M7724">
        <v>464</v>
      </c>
      <c r="N7724" t="s">
        <v>18</v>
      </c>
      <c r="O7724" s="1">
        <v>8.3212500000000001E-29</v>
      </c>
      <c r="P7724">
        <v>330</v>
      </c>
    </row>
    <row r="7725" spans="1:16" x14ac:dyDescent="0.25">
      <c r="A7725" t="s">
        <v>11599</v>
      </c>
      <c r="B7725">
        <v>1281</v>
      </c>
      <c r="C7725" s="3" t="str">
        <f>HYPERLINK("http://www.uniprot.org/uniprot/G7JBG1","tr|G7JBG1|G7JBG1_MEDTR")</f>
        <v>tr|G7JBG1|G7JBG1_MEDTR</v>
      </c>
      <c r="D7725" t="s">
        <v>11600</v>
      </c>
      <c r="E7725">
        <v>89.9</v>
      </c>
      <c r="F7725">
        <v>416</v>
      </c>
      <c r="G7725">
        <v>42</v>
      </c>
      <c r="H7725">
        <v>0</v>
      </c>
      <c r="I7725">
        <v>31</v>
      </c>
      <c r="J7725">
        <v>1278</v>
      </c>
      <c r="K7725">
        <v>1</v>
      </c>
      <c r="L7725">
        <v>51</v>
      </c>
      <c r="M7725">
        <v>465</v>
      </c>
      <c r="N7725" t="s">
        <v>18</v>
      </c>
      <c r="O7725">
        <v>0</v>
      </c>
      <c r="P7725">
        <v>2016</v>
      </c>
    </row>
    <row r="7726" spans="1:16" x14ac:dyDescent="0.25">
      <c r="A7726" t="s">
        <v>11601</v>
      </c>
      <c r="B7726">
        <v>1617</v>
      </c>
      <c r="C7726" s="3" t="str">
        <f>HYPERLINK("http://www.uniprot.org/uniprot/E1U3Z2","tr|E1U3Z2|E1U3Z2_CICAR")</f>
        <v>tr|E1U3Z2|E1U3Z2_CICAR</v>
      </c>
      <c r="D7726" t="s">
        <v>11602</v>
      </c>
      <c r="E7726">
        <v>65.13</v>
      </c>
      <c r="F7726">
        <v>261</v>
      </c>
      <c r="G7726">
        <v>91</v>
      </c>
      <c r="H7726">
        <v>7</v>
      </c>
      <c r="I7726">
        <v>1</v>
      </c>
      <c r="J7726">
        <v>762</v>
      </c>
      <c r="K7726">
        <v>1</v>
      </c>
      <c r="L7726">
        <v>1</v>
      </c>
      <c r="M7726">
        <v>261</v>
      </c>
      <c r="N7726" t="s">
        <v>18</v>
      </c>
      <c r="O7726" s="1">
        <v>3.3541299999999997E-83</v>
      </c>
      <c r="P7726">
        <v>807</v>
      </c>
    </row>
    <row r="7727" spans="1:16" x14ac:dyDescent="0.25">
      <c r="A7727" t="s">
        <v>11603</v>
      </c>
      <c r="B7727">
        <v>525</v>
      </c>
      <c r="C7727" s="3" t="str">
        <f>HYPERLINK("http://www.uniprot.org/uniprot/G7L856","tr|G7L856|G7L856_MEDTR")</f>
        <v>tr|G7L856|G7L856_MEDTR</v>
      </c>
      <c r="D7727" t="s">
        <v>11604</v>
      </c>
      <c r="E7727">
        <v>63.08</v>
      </c>
      <c r="F7727">
        <v>149</v>
      </c>
      <c r="G7727">
        <v>55</v>
      </c>
      <c r="H7727">
        <v>16</v>
      </c>
      <c r="I7727">
        <v>109</v>
      </c>
      <c r="J7727">
        <v>507</v>
      </c>
      <c r="K7727">
        <v>1</v>
      </c>
      <c r="L7727">
        <v>39</v>
      </c>
      <c r="M7727">
        <v>184</v>
      </c>
      <c r="N7727" t="s">
        <v>18</v>
      </c>
      <c r="O7727" s="1">
        <v>1.0369599999999999E-39</v>
      </c>
      <c r="P7727">
        <v>424</v>
      </c>
    </row>
    <row r="7728" spans="1:16" x14ac:dyDescent="0.25">
      <c r="A7728" t="s">
        <v>11605</v>
      </c>
      <c r="B7728">
        <v>885</v>
      </c>
      <c r="C7728" s="3" t="str">
        <f>HYPERLINK("http://www.uniprot.org/uniprot/I3SJG9","tr|I3SJG9|I3SJG9_LOTJA")</f>
        <v>tr|I3SJG9|I3SJG9_LOTJA</v>
      </c>
      <c r="D7728" t="s">
        <v>93</v>
      </c>
      <c r="E7728">
        <v>90.65</v>
      </c>
      <c r="F7728">
        <v>289</v>
      </c>
      <c r="G7728">
        <v>27</v>
      </c>
      <c r="H7728">
        <v>0</v>
      </c>
      <c r="I7728">
        <v>16</v>
      </c>
      <c r="J7728">
        <v>882</v>
      </c>
      <c r="K7728">
        <v>1</v>
      </c>
      <c r="L7728">
        <v>1</v>
      </c>
      <c r="M7728">
        <v>289</v>
      </c>
      <c r="N7728" t="s">
        <v>18</v>
      </c>
      <c r="O7728" s="1">
        <v>3.1847999999999997E-141</v>
      </c>
      <c r="P7728">
        <v>1304</v>
      </c>
    </row>
    <row r="7729" spans="1:16" x14ac:dyDescent="0.25">
      <c r="A7729" t="s">
        <v>11606</v>
      </c>
      <c r="B7729">
        <v>516</v>
      </c>
      <c r="C7729" s="3" t="str">
        <f>HYPERLINK("http://www.uniprot.org/uniprot/F8RP38","tr|F8RP38|F8RP38_PEA")</f>
        <v>tr|F8RP38|F8RP38_PEA</v>
      </c>
      <c r="D7729" t="s">
        <v>11607</v>
      </c>
      <c r="E7729">
        <v>78.400000000000006</v>
      </c>
      <c r="F7729">
        <v>176</v>
      </c>
      <c r="G7729">
        <v>38</v>
      </c>
      <c r="H7729">
        <v>5</v>
      </c>
      <c r="I7729">
        <v>1</v>
      </c>
      <c r="J7729">
        <v>513</v>
      </c>
      <c r="K7729">
        <v>1</v>
      </c>
      <c r="L7729">
        <v>1</v>
      </c>
      <c r="M7729">
        <v>176</v>
      </c>
      <c r="N7729" t="s">
        <v>18</v>
      </c>
      <c r="O7729" s="1">
        <v>1.07788E-76</v>
      </c>
      <c r="P7729">
        <v>743</v>
      </c>
    </row>
    <row r="7730" spans="1:16" x14ac:dyDescent="0.25">
      <c r="A7730" t="s">
        <v>11608</v>
      </c>
      <c r="B7730">
        <v>876</v>
      </c>
      <c r="C7730" s="3" t="str">
        <f>HYPERLINK("http://www.uniprot.org/uniprot/Q949K8","tr|Q949K8|Q949K8_CICAR")</f>
        <v>tr|Q949K8|Q949K8_CICAR</v>
      </c>
      <c r="D7730" t="s">
        <v>55</v>
      </c>
      <c r="E7730">
        <v>88.6</v>
      </c>
      <c r="F7730">
        <v>158</v>
      </c>
      <c r="G7730">
        <v>18</v>
      </c>
      <c r="H7730">
        <v>0</v>
      </c>
      <c r="I7730">
        <v>1</v>
      </c>
      <c r="J7730">
        <v>474</v>
      </c>
      <c r="K7730">
        <v>1</v>
      </c>
      <c r="L7730">
        <v>104</v>
      </c>
      <c r="M7730">
        <v>261</v>
      </c>
      <c r="N7730" t="s">
        <v>18</v>
      </c>
      <c r="O7730" s="1">
        <v>6.4074399999999996E-78</v>
      </c>
      <c r="P7730">
        <v>758</v>
      </c>
    </row>
    <row r="7731" spans="1:16" x14ac:dyDescent="0.25">
      <c r="A7731" t="s">
        <v>11609</v>
      </c>
      <c r="B7731">
        <v>996</v>
      </c>
      <c r="C7731" s="3" t="str">
        <f>HYPERLINK("http://www.uniprot.org/uniprot/B7FM85","tr|B7FM85|B7FM85_MEDTR")</f>
        <v>tr|B7FM85|B7FM85_MEDTR</v>
      </c>
      <c r="D7731" t="s">
        <v>22</v>
      </c>
      <c r="E7731">
        <v>86.58</v>
      </c>
      <c r="F7731">
        <v>328</v>
      </c>
      <c r="G7731">
        <v>44</v>
      </c>
      <c r="H7731">
        <v>1</v>
      </c>
      <c r="I7731">
        <v>1</v>
      </c>
      <c r="J7731">
        <v>981</v>
      </c>
      <c r="K7731">
        <v>1</v>
      </c>
      <c r="L7731">
        <v>182</v>
      </c>
      <c r="M7731">
        <v>509</v>
      </c>
      <c r="N7731" t="s">
        <v>18</v>
      </c>
      <c r="O7731" s="1">
        <v>1.01345E-165</v>
      </c>
      <c r="P7731">
        <v>1516</v>
      </c>
    </row>
    <row r="7732" spans="1:16" x14ac:dyDescent="0.25">
      <c r="A7732" t="s">
        <v>11610</v>
      </c>
      <c r="B7732">
        <v>1476</v>
      </c>
      <c r="C7732" s="3" t="str">
        <f>HYPERLINK("http://www.uniprot.org/uniprot/G7KR80","tr|G7KR80|G7KR80_MEDTR")</f>
        <v>tr|G7KR80|G7KR80_MEDTR</v>
      </c>
      <c r="D7732" t="s">
        <v>11611</v>
      </c>
      <c r="E7732">
        <v>71.569999999999993</v>
      </c>
      <c r="F7732">
        <v>496</v>
      </c>
      <c r="G7732">
        <v>141</v>
      </c>
      <c r="H7732">
        <v>7</v>
      </c>
      <c r="I7732">
        <v>1</v>
      </c>
      <c r="J7732">
        <v>1467</v>
      </c>
      <c r="K7732">
        <v>1</v>
      </c>
      <c r="L7732">
        <v>14</v>
      </c>
      <c r="M7732">
        <v>505</v>
      </c>
      <c r="N7732" t="s">
        <v>18</v>
      </c>
      <c r="O7732">
        <v>0</v>
      </c>
      <c r="P7732">
        <v>1762</v>
      </c>
    </row>
    <row r="7733" spans="1:16" x14ac:dyDescent="0.25">
      <c r="A7733" t="s">
        <v>11612</v>
      </c>
      <c r="B7733">
        <v>1287</v>
      </c>
      <c r="C7733" s="3" t="str">
        <f>HYPERLINK("http://www.uniprot.org/uniprot/I1N1K1","tr|I1N1K1|I1N1K1_SOYBN")</f>
        <v>tr|I1N1K1|I1N1K1_SOYBN</v>
      </c>
      <c r="D7733" t="s">
        <v>28</v>
      </c>
      <c r="E7733">
        <v>96.49</v>
      </c>
      <c r="F7733">
        <v>428</v>
      </c>
      <c r="G7733">
        <v>15</v>
      </c>
      <c r="H7733">
        <v>0</v>
      </c>
      <c r="I7733">
        <v>1</v>
      </c>
      <c r="J7733">
        <v>1284</v>
      </c>
      <c r="K7733">
        <v>1</v>
      </c>
      <c r="L7733">
        <v>1</v>
      </c>
      <c r="M7733">
        <v>428</v>
      </c>
      <c r="N7733" t="s">
        <v>18</v>
      </c>
      <c r="O7733">
        <v>0</v>
      </c>
      <c r="P7733">
        <v>2134</v>
      </c>
    </row>
    <row r="7734" spans="1:16" x14ac:dyDescent="0.25">
      <c r="A7734" t="s">
        <v>11613</v>
      </c>
      <c r="B7734">
        <v>645</v>
      </c>
      <c r="C7734" s="3" t="str">
        <f>HYPERLINK("http://www.uniprot.org/uniprot/M5WC88","tr|M5WC88|M5WC88_PRUPE")</f>
        <v>tr|M5WC88|M5WC88_PRUPE</v>
      </c>
      <c r="D7734" t="s">
        <v>11614</v>
      </c>
      <c r="E7734">
        <v>55.61</v>
      </c>
      <c r="F7734">
        <v>196</v>
      </c>
      <c r="G7734">
        <v>87</v>
      </c>
      <c r="H7734">
        <v>6</v>
      </c>
      <c r="I7734">
        <v>73</v>
      </c>
      <c r="J7734">
        <v>642</v>
      </c>
      <c r="K7734">
        <v>1</v>
      </c>
      <c r="L7734">
        <v>6</v>
      </c>
      <c r="M7734">
        <v>200</v>
      </c>
      <c r="N7734" t="s">
        <v>18</v>
      </c>
      <c r="O7734" s="1">
        <v>6.2114099999999999E-56</v>
      </c>
      <c r="P7734">
        <v>566</v>
      </c>
    </row>
    <row r="7735" spans="1:16" x14ac:dyDescent="0.25">
      <c r="A7735" t="s">
        <v>11615</v>
      </c>
      <c r="B7735">
        <v>396</v>
      </c>
      <c r="C7735" s="3" t="str">
        <f>HYPERLINK("http://www.uniprot.org/uniprot/B5LMR7","tr|B5LMR7|B5LMR7_CICAR")</f>
        <v>tr|B5LMR7|B5LMR7_CICAR</v>
      </c>
      <c r="D7735" t="s">
        <v>11616</v>
      </c>
      <c r="E7735">
        <v>100</v>
      </c>
      <c r="F7735">
        <v>131</v>
      </c>
      <c r="G7735">
        <v>0</v>
      </c>
      <c r="H7735">
        <v>0</v>
      </c>
      <c r="I7735">
        <v>1</v>
      </c>
      <c r="J7735">
        <v>393</v>
      </c>
      <c r="K7735">
        <v>1</v>
      </c>
      <c r="L7735">
        <v>25</v>
      </c>
      <c r="M7735">
        <v>155</v>
      </c>
      <c r="N7735" t="s">
        <v>18</v>
      </c>
      <c r="O7735" s="1">
        <v>2.9771699999999999E-66</v>
      </c>
      <c r="P7735">
        <v>653</v>
      </c>
    </row>
    <row r="7736" spans="1:16" x14ac:dyDescent="0.25">
      <c r="A7736" t="s">
        <v>11617</v>
      </c>
      <c r="B7736">
        <v>543</v>
      </c>
      <c r="C7736" s="3" t="str">
        <f>HYPERLINK("http://www.uniprot.org/uniprot/I1KZD1","tr|I1KZD1|I1KZD1_SOYBN")</f>
        <v>tr|I1KZD1|I1KZD1_SOYBN</v>
      </c>
      <c r="D7736" t="s">
        <v>28</v>
      </c>
      <c r="E7736">
        <v>65.55</v>
      </c>
      <c r="F7736">
        <v>180</v>
      </c>
      <c r="G7736">
        <v>62</v>
      </c>
      <c r="H7736">
        <v>0</v>
      </c>
      <c r="I7736">
        <v>1</v>
      </c>
      <c r="J7736">
        <v>540</v>
      </c>
      <c r="K7736">
        <v>1</v>
      </c>
      <c r="L7736">
        <v>1</v>
      </c>
      <c r="M7736">
        <v>177</v>
      </c>
      <c r="N7736" t="s">
        <v>18</v>
      </c>
      <c r="O7736" s="1">
        <v>1.5181499999999999E-57</v>
      </c>
      <c r="P7736">
        <v>578</v>
      </c>
    </row>
    <row r="7737" spans="1:16" x14ac:dyDescent="0.25">
      <c r="A7737" t="s">
        <v>11618</v>
      </c>
      <c r="B7737">
        <v>1107</v>
      </c>
      <c r="C7737" s="3" t="str">
        <f>HYPERLINK("http://www.uniprot.org/uniprot/G7LJA7","tr|G7LJA7|G7LJA7_MEDTR")</f>
        <v>tr|G7LJA7|G7LJA7_MEDTR</v>
      </c>
      <c r="D7737" t="s">
        <v>5487</v>
      </c>
      <c r="E7737">
        <v>34.020000000000003</v>
      </c>
      <c r="F7737">
        <v>194</v>
      </c>
      <c r="G7737">
        <v>128</v>
      </c>
      <c r="H7737">
        <v>2</v>
      </c>
      <c r="I7737">
        <v>328</v>
      </c>
      <c r="J7737">
        <v>903</v>
      </c>
      <c r="K7737">
        <v>1</v>
      </c>
      <c r="L7737">
        <v>173</v>
      </c>
      <c r="M7737">
        <v>359</v>
      </c>
      <c r="N7737" t="s">
        <v>18</v>
      </c>
      <c r="O7737" s="1">
        <v>2.0667299999999999E-24</v>
      </c>
      <c r="P7737">
        <v>298</v>
      </c>
    </row>
    <row r="7738" spans="1:16" x14ac:dyDescent="0.25">
      <c r="A7738" t="s">
        <v>11619</v>
      </c>
      <c r="B7738">
        <v>717</v>
      </c>
      <c r="C7738" s="3" t="str">
        <f>HYPERLINK("http://www.uniprot.org/uniprot/G7IPS1","tr|G7IPS1|G7IPS1_MEDTR")</f>
        <v>tr|G7IPS1|G7IPS1_MEDTR</v>
      </c>
      <c r="D7738" t="s">
        <v>11620</v>
      </c>
      <c r="E7738">
        <v>76.98</v>
      </c>
      <c r="F7738">
        <v>239</v>
      </c>
      <c r="G7738">
        <v>55</v>
      </c>
      <c r="H7738">
        <v>1</v>
      </c>
      <c r="I7738">
        <v>1</v>
      </c>
      <c r="J7738">
        <v>714</v>
      </c>
      <c r="K7738">
        <v>1</v>
      </c>
      <c r="L7738">
        <v>1</v>
      </c>
      <c r="M7738">
        <v>239</v>
      </c>
      <c r="N7738" t="s">
        <v>18</v>
      </c>
      <c r="O7738" s="1">
        <v>1.5774499999999999E-96</v>
      </c>
      <c r="P7738">
        <v>917</v>
      </c>
    </row>
    <row r="7739" spans="1:16" x14ac:dyDescent="0.25">
      <c r="A7739" t="s">
        <v>11621</v>
      </c>
      <c r="B7739">
        <v>1734</v>
      </c>
      <c r="C7739" s="3" t="str">
        <f>HYPERLINK("http://www.uniprot.org/uniprot/G7IJL7","tr|G7IJL7|G7IJL7_MEDTR")</f>
        <v>tr|G7IJL7|G7IJL7_MEDTR</v>
      </c>
      <c r="D7739" t="s">
        <v>11622</v>
      </c>
      <c r="E7739">
        <v>79.44</v>
      </c>
      <c r="F7739">
        <v>326</v>
      </c>
      <c r="G7739">
        <v>67</v>
      </c>
      <c r="H7739">
        <v>1</v>
      </c>
      <c r="I7739">
        <v>757</v>
      </c>
      <c r="J7739">
        <v>1731</v>
      </c>
      <c r="K7739">
        <v>1</v>
      </c>
      <c r="L7739">
        <v>9</v>
      </c>
      <c r="M7739">
        <v>327</v>
      </c>
      <c r="N7739" t="s">
        <v>18</v>
      </c>
      <c r="O7739" s="1">
        <v>3.7496500000000002E-144</v>
      </c>
      <c r="P7739">
        <v>1333</v>
      </c>
    </row>
    <row r="7740" spans="1:16" x14ac:dyDescent="0.25">
      <c r="A7740" t="s">
        <v>11623</v>
      </c>
      <c r="B7740">
        <v>705</v>
      </c>
      <c r="C7740" s="3" t="str">
        <f>HYPERLINK("http://www.uniprot.org/uniprot/I3T0L1","tr|I3T0L1|I3T0L1_MEDTR")</f>
        <v>tr|I3T0L1|I3T0L1_MEDTR</v>
      </c>
      <c r="D7740" t="s">
        <v>22</v>
      </c>
      <c r="E7740">
        <v>62.38</v>
      </c>
      <c r="F7740">
        <v>210</v>
      </c>
      <c r="G7740">
        <v>79</v>
      </c>
      <c r="H7740">
        <v>4</v>
      </c>
      <c r="I7740">
        <v>61</v>
      </c>
      <c r="J7740">
        <v>678</v>
      </c>
      <c r="K7740">
        <v>1</v>
      </c>
      <c r="L7740">
        <v>89</v>
      </c>
      <c r="M7740">
        <v>293</v>
      </c>
      <c r="N7740" t="s">
        <v>18</v>
      </c>
      <c r="O7740" s="1">
        <v>2.9804499999999999E-60</v>
      </c>
      <c r="P7740">
        <v>604</v>
      </c>
    </row>
    <row r="7741" spans="1:16" x14ac:dyDescent="0.25">
      <c r="A7741" t="s">
        <v>11624</v>
      </c>
      <c r="B7741">
        <v>486</v>
      </c>
      <c r="C7741" s="3" t="str">
        <f>HYPERLINK("http://www.uniprot.org/uniprot/G7K7P1","tr|G7K7P1|G7K7P1_MEDTR")</f>
        <v>tr|G7K7P1|G7K7P1_MEDTR</v>
      </c>
      <c r="D7741" t="s">
        <v>11625</v>
      </c>
      <c r="E7741">
        <v>55.86</v>
      </c>
      <c r="F7741">
        <v>145</v>
      </c>
      <c r="G7741">
        <v>64</v>
      </c>
      <c r="H7741">
        <v>0</v>
      </c>
      <c r="I7741">
        <v>46</v>
      </c>
      <c r="J7741">
        <v>480</v>
      </c>
      <c r="K7741">
        <v>1</v>
      </c>
      <c r="L7741">
        <v>25</v>
      </c>
      <c r="M7741">
        <v>166</v>
      </c>
      <c r="N7741" t="s">
        <v>18</v>
      </c>
      <c r="O7741" s="1">
        <v>4.69618E-40</v>
      </c>
      <c r="P7741">
        <v>427</v>
      </c>
    </row>
    <row r="7742" spans="1:16" x14ac:dyDescent="0.25">
      <c r="A7742" t="s">
        <v>11626</v>
      </c>
      <c r="B7742">
        <v>1149</v>
      </c>
      <c r="C7742" s="3" t="str">
        <f>HYPERLINK("http://www.uniprot.org/uniprot/K7K806","tr|K7K806|K7K806_SOYBN")</f>
        <v>tr|K7K806|K7K806_SOYBN</v>
      </c>
      <c r="D7742" t="s">
        <v>28</v>
      </c>
      <c r="E7742">
        <v>82.12</v>
      </c>
      <c r="F7742">
        <v>386</v>
      </c>
      <c r="G7742">
        <v>69</v>
      </c>
      <c r="H7742">
        <v>4</v>
      </c>
      <c r="I7742">
        <v>1</v>
      </c>
      <c r="J7742">
        <v>1146</v>
      </c>
      <c r="K7742">
        <v>1</v>
      </c>
      <c r="L7742">
        <v>78</v>
      </c>
      <c r="M7742">
        <v>463</v>
      </c>
      <c r="N7742" t="s">
        <v>18</v>
      </c>
      <c r="O7742">
        <v>0</v>
      </c>
      <c r="P7742">
        <v>1683</v>
      </c>
    </row>
    <row r="7743" spans="1:16" x14ac:dyDescent="0.25">
      <c r="A7743" t="s">
        <v>11627</v>
      </c>
      <c r="B7743">
        <v>1206</v>
      </c>
      <c r="C7743" s="3" t="str">
        <f>HYPERLINK("http://www.uniprot.org/uniprot/G7L3Y0","tr|G7L3Y0|G7L3Y0_MEDTR")</f>
        <v>tr|G7L3Y0|G7L3Y0_MEDTR</v>
      </c>
      <c r="D7743" t="s">
        <v>11628</v>
      </c>
      <c r="E7743">
        <v>80.489999999999995</v>
      </c>
      <c r="F7743">
        <v>405</v>
      </c>
      <c r="G7743">
        <v>79</v>
      </c>
      <c r="H7743">
        <v>4</v>
      </c>
      <c r="I7743">
        <v>1</v>
      </c>
      <c r="J7743">
        <v>1203</v>
      </c>
      <c r="K7743">
        <v>1</v>
      </c>
      <c r="L7743">
        <v>1</v>
      </c>
      <c r="M7743">
        <v>405</v>
      </c>
      <c r="N7743" t="s">
        <v>18</v>
      </c>
      <c r="O7743">
        <v>0</v>
      </c>
      <c r="P7743">
        <v>1670</v>
      </c>
    </row>
    <row r="7744" spans="1:16" x14ac:dyDescent="0.25">
      <c r="A7744" t="s">
        <v>11629</v>
      </c>
      <c r="B7744">
        <v>1080</v>
      </c>
      <c r="C7744" s="3" t="str">
        <f>HYPERLINK("http://www.uniprot.org/uniprot/Q2HSZ6","tr|Q2HSZ6|Q2HSZ6_MEDTR")</f>
        <v>tr|Q2HSZ6|Q2HSZ6_MEDTR</v>
      </c>
      <c r="D7744" t="s">
        <v>11630</v>
      </c>
      <c r="E7744">
        <v>83.88</v>
      </c>
      <c r="F7744">
        <v>360</v>
      </c>
      <c r="G7744">
        <v>58</v>
      </c>
      <c r="H7744">
        <v>1</v>
      </c>
      <c r="I7744">
        <v>1</v>
      </c>
      <c r="J7744">
        <v>1077</v>
      </c>
      <c r="K7744">
        <v>1</v>
      </c>
      <c r="L7744">
        <v>1</v>
      </c>
      <c r="M7744">
        <v>360</v>
      </c>
      <c r="N7744" t="s">
        <v>18</v>
      </c>
      <c r="O7744" s="1">
        <v>8.8140600000000008E-174</v>
      </c>
      <c r="P7744">
        <v>1586</v>
      </c>
    </row>
    <row r="7745" spans="1:16" x14ac:dyDescent="0.25">
      <c r="A7745" t="s">
        <v>11631</v>
      </c>
      <c r="B7745">
        <v>1914</v>
      </c>
      <c r="C7745" s="3" t="str">
        <f>HYPERLINK("http://www.uniprot.org/uniprot/G7KUQ1","tr|G7KUQ1|G7KUQ1_MEDTR")</f>
        <v>tr|G7KUQ1|G7KUQ1_MEDTR</v>
      </c>
      <c r="D7745" t="s">
        <v>11632</v>
      </c>
      <c r="E7745">
        <v>84.77</v>
      </c>
      <c r="F7745">
        <v>637</v>
      </c>
      <c r="G7745">
        <v>97</v>
      </c>
      <c r="H7745">
        <v>3</v>
      </c>
      <c r="I7745">
        <v>10</v>
      </c>
      <c r="J7745">
        <v>1911</v>
      </c>
      <c r="K7745">
        <v>1</v>
      </c>
      <c r="L7745">
        <v>381</v>
      </c>
      <c r="M7745">
        <v>1016</v>
      </c>
      <c r="N7745" t="s">
        <v>18</v>
      </c>
      <c r="O7745">
        <v>0</v>
      </c>
      <c r="P7745">
        <v>2787</v>
      </c>
    </row>
    <row r="7746" spans="1:16" x14ac:dyDescent="0.25">
      <c r="A7746" t="s">
        <v>11633</v>
      </c>
      <c r="B7746">
        <v>363</v>
      </c>
      <c r="C7746" s="3" t="str">
        <f>HYPERLINK("http://www.uniprot.org/uniprot/I1NJ14","tr|I1NJ14|I1NJ14_SOYBN")</f>
        <v>tr|I1NJ14|I1NJ14_SOYBN</v>
      </c>
      <c r="D7746" t="s">
        <v>28</v>
      </c>
      <c r="E7746">
        <v>68.33</v>
      </c>
      <c r="F7746">
        <v>120</v>
      </c>
      <c r="G7746">
        <v>38</v>
      </c>
      <c r="H7746">
        <v>0</v>
      </c>
      <c r="I7746">
        <v>1</v>
      </c>
      <c r="J7746">
        <v>360</v>
      </c>
      <c r="K7746">
        <v>1</v>
      </c>
      <c r="L7746">
        <v>1</v>
      </c>
      <c r="M7746">
        <v>117</v>
      </c>
      <c r="N7746" t="s">
        <v>18</v>
      </c>
      <c r="O7746" s="1">
        <v>5.7495300000000003E-38</v>
      </c>
      <c r="P7746">
        <v>409</v>
      </c>
    </row>
    <row r="7747" spans="1:16" x14ac:dyDescent="0.25">
      <c r="A7747" t="s">
        <v>11634</v>
      </c>
      <c r="B7747">
        <v>729</v>
      </c>
      <c r="C7747" s="3" t="str">
        <f>HYPERLINK("http://www.uniprot.org/uniprot/I1LYM9","tr|I1LYM9|I1LYM9_SOYBN")</f>
        <v>tr|I1LYM9|I1LYM9_SOYBN</v>
      </c>
      <c r="D7747" t="s">
        <v>28</v>
      </c>
      <c r="E7747">
        <v>49.76</v>
      </c>
      <c r="F7747">
        <v>209</v>
      </c>
      <c r="G7747">
        <v>105</v>
      </c>
      <c r="H7747">
        <v>0</v>
      </c>
      <c r="I7747">
        <v>1</v>
      </c>
      <c r="J7747">
        <v>627</v>
      </c>
      <c r="K7747">
        <v>1</v>
      </c>
      <c r="L7747">
        <v>1</v>
      </c>
      <c r="M7747">
        <v>171</v>
      </c>
      <c r="N7747" t="s">
        <v>18</v>
      </c>
      <c r="O7747" s="1">
        <v>1.00816E-39</v>
      </c>
      <c r="P7747">
        <v>427</v>
      </c>
    </row>
    <row r="7748" spans="1:16" x14ac:dyDescent="0.25">
      <c r="A7748" t="s">
        <v>11635</v>
      </c>
      <c r="B7748">
        <v>1641</v>
      </c>
      <c r="C7748" s="3" t="str">
        <f>HYPERLINK("http://www.uniprot.org/uniprot/I1JD52","tr|I1JD52|I1JD52_SOYBN")</f>
        <v>tr|I1JD52|I1JD52_SOYBN</v>
      </c>
      <c r="D7748" t="s">
        <v>117</v>
      </c>
      <c r="E7748">
        <v>89.01</v>
      </c>
      <c r="F7748">
        <v>546</v>
      </c>
      <c r="G7748">
        <v>60</v>
      </c>
      <c r="H7748">
        <v>1</v>
      </c>
      <c r="I7748">
        <v>4</v>
      </c>
      <c r="J7748">
        <v>1638</v>
      </c>
      <c r="K7748">
        <v>1</v>
      </c>
      <c r="L7748">
        <v>1</v>
      </c>
      <c r="M7748">
        <v>545</v>
      </c>
      <c r="N7748" t="s">
        <v>18</v>
      </c>
      <c r="O7748">
        <v>0</v>
      </c>
      <c r="P7748">
        <v>2444</v>
      </c>
    </row>
    <row r="7749" spans="1:16" x14ac:dyDescent="0.25">
      <c r="A7749" t="s">
        <v>11636</v>
      </c>
      <c r="B7749">
        <v>1788</v>
      </c>
      <c r="C7749" s="3" t="str">
        <f>HYPERLINK("http://www.uniprot.org/uniprot/G7IJR2","tr|G7IJR2|G7IJR2_MEDTR")</f>
        <v>tr|G7IJR2|G7IJR2_MEDTR</v>
      </c>
      <c r="D7749" t="s">
        <v>11637</v>
      </c>
      <c r="E7749">
        <v>87.63</v>
      </c>
      <c r="F7749">
        <v>566</v>
      </c>
      <c r="G7749">
        <v>70</v>
      </c>
      <c r="H7749">
        <v>0</v>
      </c>
      <c r="I7749">
        <v>73</v>
      </c>
      <c r="J7749">
        <v>1770</v>
      </c>
      <c r="K7749">
        <v>1</v>
      </c>
      <c r="L7749">
        <v>25</v>
      </c>
      <c r="M7749">
        <v>588</v>
      </c>
      <c r="N7749" t="s">
        <v>18</v>
      </c>
      <c r="O7749">
        <v>0</v>
      </c>
      <c r="P7749">
        <v>2502</v>
      </c>
    </row>
    <row r="7750" spans="1:16" x14ac:dyDescent="0.25">
      <c r="A7750" t="s">
        <v>11638</v>
      </c>
      <c r="B7750">
        <v>960</v>
      </c>
      <c r="C7750" s="3" t="str">
        <f>HYPERLINK("http://www.uniprot.org/uniprot/I1JYB6","tr|I1JYB6|I1JYB6_SOYBN")</f>
        <v>tr|I1JYB6|I1JYB6_SOYBN</v>
      </c>
      <c r="D7750" t="s">
        <v>28</v>
      </c>
      <c r="E7750">
        <v>66.25</v>
      </c>
      <c r="F7750">
        <v>320</v>
      </c>
      <c r="G7750">
        <v>108</v>
      </c>
      <c r="H7750">
        <v>1</v>
      </c>
      <c r="I7750">
        <v>1</v>
      </c>
      <c r="J7750">
        <v>957</v>
      </c>
      <c r="K7750">
        <v>1</v>
      </c>
      <c r="L7750">
        <v>1</v>
      </c>
      <c r="M7750">
        <v>296</v>
      </c>
      <c r="N7750" t="s">
        <v>18</v>
      </c>
      <c r="O7750" s="1">
        <v>2.3254399999999999E-103</v>
      </c>
      <c r="P7750">
        <v>978</v>
      </c>
    </row>
    <row r="7751" spans="1:16" x14ac:dyDescent="0.25">
      <c r="A7751" t="s">
        <v>11639</v>
      </c>
      <c r="B7751">
        <v>2937</v>
      </c>
      <c r="C7751" s="3" t="str">
        <f>HYPERLINK("http://www.uniprot.org/uniprot/G7JBF8","tr|G7JBF8|G7JBF8_MEDTR")</f>
        <v>tr|G7JBF8|G7JBF8_MEDTR</v>
      </c>
      <c r="D7751" t="s">
        <v>11640</v>
      </c>
      <c r="E7751">
        <v>82.95</v>
      </c>
      <c r="F7751">
        <v>1003</v>
      </c>
      <c r="G7751">
        <v>171</v>
      </c>
      <c r="H7751">
        <v>28</v>
      </c>
      <c r="I7751">
        <v>10</v>
      </c>
      <c r="J7751">
        <v>2934</v>
      </c>
      <c r="K7751">
        <v>1</v>
      </c>
      <c r="L7751">
        <v>45</v>
      </c>
      <c r="M7751">
        <v>1047</v>
      </c>
      <c r="N7751" t="s">
        <v>18</v>
      </c>
      <c r="O7751">
        <v>0</v>
      </c>
      <c r="P7751">
        <v>4189</v>
      </c>
    </row>
    <row r="7752" spans="1:16" x14ac:dyDescent="0.25">
      <c r="A7752" t="s">
        <v>11641</v>
      </c>
      <c r="B7752">
        <v>1482</v>
      </c>
      <c r="C7752" s="3" t="str">
        <f>HYPERLINK("http://www.uniprot.org/uniprot/G7IVD9","tr|G7IVD9|G7IVD9_MEDTR")</f>
        <v>tr|G7IVD9|G7IVD9_MEDTR</v>
      </c>
      <c r="D7752" t="s">
        <v>11365</v>
      </c>
      <c r="E7752">
        <v>85.65</v>
      </c>
      <c r="F7752">
        <v>474</v>
      </c>
      <c r="G7752">
        <v>68</v>
      </c>
      <c r="H7752">
        <v>0</v>
      </c>
      <c r="I7752">
        <v>58</v>
      </c>
      <c r="J7752">
        <v>1479</v>
      </c>
      <c r="K7752">
        <v>1</v>
      </c>
      <c r="L7752">
        <v>19</v>
      </c>
      <c r="M7752">
        <v>484</v>
      </c>
      <c r="N7752" t="s">
        <v>18</v>
      </c>
      <c r="O7752">
        <v>0</v>
      </c>
      <c r="P7752">
        <v>2166</v>
      </c>
    </row>
    <row r="7753" spans="1:16" x14ac:dyDescent="0.25">
      <c r="A7753" t="s">
        <v>11642</v>
      </c>
      <c r="B7753">
        <v>1068</v>
      </c>
      <c r="C7753" s="3" t="str">
        <f>HYPERLINK("http://www.uniprot.org/uniprot/G7L868","tr|G7L868|G7L868_MEDTR")</f>
        <v>tr|G7L868|G7L868_MEDTR</v>
      </c>
      <c r="D7753" t="s">
        <v>11643</v>
      </c>
      <c r="E7753">
        <v>75.38</v>
      </c>
      <c r="F7753">
        <v>390</v>
      </c>
      <c r="G7753">
        <v>96</v>
      </c>
      <c r="H7753">
        <v>35</v>
      </c>
      <c r="I7753">
        <v>1</v>
      </c>
      <c r="J7753">
        <v>1065</v>
      </c>
      <c r="K7753">
        <v>1</v>
      </c>
      <c r="L7753">
        <v>1</v>
      </c>
      <c r="M7753">
        <v>388</v>
      </c>
      <c r="N7753" t="s">
        <v>18</v>
      </c>
      <c r="O7753" s="1">
        <v>1.60033E-159</v>
      </c>
      <c r="P7753">
        <v>1463</v>
      </c>
    </row>
    <row r="7754" spans="1:16" x14ac:dyDescent="0.25">
      <c r="A7754" t="s">
        <v>11644</v>
      </c>
      <c r="B7754">
        <v>5580</v>
      </c>
      <c r="C7754" s="3" t="str">
        <f>HYPERLINK("http://www.uniprot.org/uniprot/G7JSU8","tr|G7JSU8|G7JSU8_MEDTR")</f>
        <v>tr|G7JSU8|G7JSU8_MEDTR</v>
      </c>
      <c r="D7754" t="s">
        <v>11645</v>
      </c>
      <c r="E7754">
        <v>90.02</v>
      </c>
      <c r="F7754">
        <v>1744</v>
      </c>
      <c r="G7754">
        <v>174</v>
      </c>
      <c r="H7754">
        <v>0</v>
      </c>
      <c r="I7754">
        <v>343</v>
      </c>
      <c r="J7754">
        <v>5574</v>
      </c>
      <c r="K7754">
        <v>1</v>
      </c>
      <c r="L7754">
        <v>19</v>
      </c>
      <c r="M7754">
        <v>1762</v>
      </c>
      <c r="N7754" t="s">
        <v>18</v>
      </c>
      <c r="O7754">
        <v>0</v>
      </c>
      <c r="P7754">
        <v>8279</v>
      </c>
    </row>
    <row r="7755" spans="1:16" x14ac:dyDescent="0.25">
      <c r="A7755" t="s">
        <v>11646</v>
      </c>
      <c r="B7755">
        <v>1053</v>
      </c>
      <c r="C7755" s="3" t="str">
        <f>HYPERLINK("http://www.uniprot.org/uniprot/G7L8V7","tr|G7L8V7|G7L8V7_MEDTR")</f>
        <v>tr|G7L8V7|G7L8V7_MEDTR</v>
      </c>
      <c r="D7755" t="s">
        <v>11647</v>
      </c>
      <c r="E7755">
        <v>59.4</v>
      </c>
      <c r="F7755">
        <v>367</v>
      </c>
      <c r="G7755">
        <v>149</v>
      </c>
      <c r="H7755">
        <v>21</v>
      </c>
      <c r="I7755">
        <v>1</v>
      </c>
      <c r="J7755">
        <v>1038</v>
      </c>
      <c r="K7755">
        <v>1</v>
      </c>
      <c r="L7755">
        <v>93</v>
      </c>
      <c r="M7755">
        <v>459</v>
      </c>
      <c r="N7755" t="s">
        <v>18</v>
      </c>
      <c r="O7755" s="1">
        <v>5.2734499999999999E-107</v>
      </c>
      <c r="P7755">
        <v>1010</v>
      </c>
    </row>
    <row r="7756" spans="1:16" x14ac:dyDescent="0.25">
      <c r="A7756" t="s">
        <v>11648</v>
      </c>
      <c r="B7756">
        <v>1395</v>
      </c>
      <c r="C7756" s="3" t="str">
        <f>HYPERLINK("http://www.uniprot.org/uniprot/G7JJH5","tr|G7JJH5|G7JJH5_MEDTR")</f>
        <v>tr|G7JJH5|G7JJH5_MEDTR</v>
      </c>
      <c r="D7756" t="s">
        <v>11649</v>
      </c>
      <c r="E7756">
        <v>77.680000000000007</v>
      </c>
      <c r="F7756">
        <v>457</v>
      </c>
      <c r="G7756">
        <v>102</v>
      </c>
      <c r="H7756">
        <v>3</v>
      </c>
      <c r="I7756">
        <v>1</v>
      </c>
      <c r="J7756">
        <v>1362</v>
      </c>
      <c r="K7756">
        <v>1</v>
      </c>
      <c r="L7756">
        <v>32</v>
      </c>
      <c r="M7756">
        <v>475</v>
      </c>
      <c r="N7756" t="s">
        <v>18</v>
      </c>
      <c r="O7756">
        <v>0</v>
      </c>
      <c r="P7756">
        <v>1778</v>
      </c>
    </row>
    <row r="7757" spans="1:16" x14ac:dyDescent="0.25">
      <c r="A7757" t="s">
        <v>11650</v>
      </c>
      <c r="B7757">
        <v>1251</v>
      </c>
      <c r="C7757" s="3" t="str">
        <f>HYPERLINK("http://www.uniprot.org/uniprot/K7KPC0","tr|K7KPC0|K7KPC0_SOYBN")</f>
        <v>tr|K7KPC0|K7KPC0_SOYBN</v>
      </c>
      <c r="D7757" t="s">
        <v>117</v>
      </c>
      <c r="E7757">
        <v>88.57</v>
      </c>
      <c r="F7757">
        <v>420</v>
      </c>
      <c r="G7757">
        <v>48</v>
      </c>
      <c r="H7757">
        <v>4</v>
      </c>
      <c r="I7757">
        <v>1</v>
      </c>
      <c r="J7757">
        <v>1248</v>
      </c>
      <c r="K7757">
        <v>1</v>
      </c>
      <c r="L7757">
        <v>1</v>
      </c>
      <c r="M7757">
        <v>420</v>
      </c>
      <c r="N7757" t="s">
        <v>18</v>
      </c>
      <c r="O7757">
        <v>0</v>
      </c>
      <c r="P7757">
        <v>1862</v>
      </c>
    </row>
    <row r="7758" spans="1:16" x14ac:dyDescent="0.25">
      <c r="A7758" t="s">
        <v>11651</v>
      </c>
      <c r="B7758">
        <v>690</v>
      </c>
      <c r="C7758" s="3" t="str">
        <f>HYPERLINK("http://www.uniprot.org/uniprot/I1MTN2","tr|I1MTN2|I1MTN2_SOYBN")</f>
        <v>tr|I1MTN2|I1MTN2_SOYBN</v>
      </c>
      <c r="D7758" t="s">
        <v>28</v>
      </c>
      <c r="E7758">
        <v>69.58</v>
      </c>
      <c r="F7758">
        <v>240</v>
      </c>
      <c r="G7758">
        <v>73</v>
      </c>
      <c r="H7758">
        <v>12</v>
      </c>
      <c r="I7758">
        <v>1</v>
      </c>
      <c r="J7758">
        <v>684</v>
      </c>
      <c r="K7758">
        <v>1</v>
      </c>
      <c r="L7758">
        <v>1</v>
      </c>
      <c r="M7758">
        <v>228</v>
      </c>
      <c r="N7758" t="s">
        <v>18</v>
      </c>
      <c r="O7758" s="1">
        <v>1.7001300000000001E-81</v>
      </c>
      <c r="P7758">
        <v>787</v>
      </c>
    </row>
    <row r="7759" spans="1:16" x14ac:dyDescent="0.25">
      <c r="A7759" t="s">
        <v>11652</v>
      </c>
      <c r="B7759">
        <v>2184</v>
      </c>
      <c r="C7759" s="3" t="str">
        <f>HYPERLINK("http://www.uniprot.org/uniprot/G7KF27","tr|G7KF27|G7KF27_MEDTR")</f>
        <v>tr|G7KF27|G7KF27_MEDTR</v>
      </c>
      <c r="D7759" t="s">
        <v>11653</v>
      </c>
      <c r="E7759">
        <v>64</v>
      </c>
      <c r="F7759">
        <v>739</v>
      </c>
      <c r="G7759">
        <v>266</v>
      </c>
      <c r="H7759">
        <v>12</v>
      </c>
      <c r="I7759">
        <v>1</v>
      </c>
      <c r="J7759">
        <v>2181</v>
      </c>
      <c r="K7759">
        <v>1</v>
      </c>
      <c r="L7759">
        <v>1</v>
      </c>
      <c r="M7759">
        <v>715</v>
      </c>
      <c r="N7759" t="s">
        <v>18</v>
      </c>
      <c r="O7759">
        <v>0</v>
      </c>
      <c r="P7759">
        <v>2204</v>
      </c>
    </row>
    <row r="7760" spans="1:16" x14ac:dyDescent="0.25">
      <c r="A7760" t="s">
        <v>11654</v>
      </c>
      <c r="B7760">
        <v>657</v>
      </c>
      <c r="C7760" s="3" t="str">
        <f>HYPERLINK("http://www.uniprot.org/uniprot/A5AEG4","tr|A5AEG4|A5AEG4_VITVI")</f>
        <v>tr|A5AEG4|A5AEG4_VITVI</v>
      </c>
      <c r="D7760" t="s">
        <v>2698</v>
      </c>
      <c r="E7760">
        <v>71.83</v>
      </c>
      <c r="F7760">
        <v>213</v>
      </c>
      <c r="G7760">
        <v>60</v>
      </c>
      <c r="H7760">
        <v>0</v>
      </c>
      <c r="I7760">
        <v>1</v>
      </c>
      <c r="J7760">
        <v>639</v>
      </c>
      <c r="K7760">
        <v>1</v>
      </c>
      <c r="L7760">
        <v>120</v>
      </c>
      <c r="M7760">
        <v>332</v>
      </c>
      <c r="N7760" t="s">
        <v>18</v>
      </c>
      <c r="O7760" s="1">
        <v>2.0463599999999999E-86</v>
      </c>
      <c r="P7760">
        <v>829</v>
      </c>
    </row>
    <row r="7761" spans="1:16" x14ac:dyDescent="0.25">
      <c r="A7761" t="s">
        <v>11655</v>
      </c>
      <c r="B7761">
        <v>297</v>
      </c>
      <c r="C7761" s="3" t="str">
        <f>HYPERLINK("http://www.uniprot.org/uniprot/G7L078","tr|G7L078|G7L078_MEDTR")</f>
        <v>tr|G7L078|G7L078_MEDTR</v>
      </c>
      <c r="D7761" t="s">
        <v>11656</v>
      </c>
      <c r="E7761">
        <v>91.75</v>
      </c>
      <c r="F7761">
        <v>97</v>
      </c>
      <c r="G7761">
        <v>8</v>
      </c>
      <c r="H7761">
        <v>0</v>
      </c>
      <c r="I7761">
        <v>4</v>
      </c>
      <c r="J7761">
        <v>294</v>
      </c>
      <c r="K7761">
        <v>1</v>
      </c>
      <c r="L7761">
        <v>99</v>
      </c>
      <c r="M7761">
        <v>195</v>
      </c>
      <c r="N7761" t="s">
        <v>18</v>
      </c>
      <c r="O7761" s="1">
        <v>1.7660800000000001E-42</v>
      </c>
      <c r="P7761">
        <v>448</v>
      </c>
    </row>
    <row r="7762" spans="1:16" x14ac:dyDescent="0.25">
      <c r="A7762" t="s">
        <v>11657</v>
      </c>
      <c r="B7762">
        <v>3357</v>
      </c>
      <c r="C7762" s="3" t="str">
        <f>HYPERLINK("http://www.uniprot.org/uniprot/I1N2D6","tr|I1N2D6|I1N2D6_SOYBN")</f>
        <v>tr|I1N2D6|I1N2D6_SOYBN</v>
      </c>
      <c r="D7762" t="s">
        <v>71</v>
      </c>
      <c r="E7762">
        <v>76.98</v>
      </c>
      <c r="F7762">
        <v>1095</v>
      </c>
      <c r="G7762">
        <v>252</v>
      </c>
      <c r="H7762">
        <v>11</v>
      </c>
      <c r="I7762">
        <v>52</v>
      </c>
      <c r="J7762">
        <v>3303</v>
      </c>
      <c r="K7762">
        <v>1</v>
      </c>
      <c r="L7762">
        <v>53</v>
      </c>
      <c r="M7762">
        <v>1141</v>
      </c>
      <c r="N7762" t="s">
        <v>18</v>
      </c>
      <c r="O7762">
        <v>0</v>
      </c>
      <c r="P7762">
        <v>4247</v>
      </c>
    </row>
    <row r="7763" spans="1:16" x14ac:dyDescent="0.25">
      <c r="A7763" t="s">
        <v>11658</v>
      </c>
      <c r="B7763">
        <v>1404</v>
      </c>
      <c r="C7763" s="3" t="str">
        <f>HYPERLINK("http://www.uniprot.org/uniprot/I1J667","tr|I1J667|I1J667_SOYBN")</f>
        <v>tr|I1J667|I1J667_SOYBN</v>
      </c>
      <c r="D7763" t="s">
        <v>71</v>
      </c>
      <c r="E7763">
        <v>61.15</v>
      </c>
      <c r="F7763">
        <v>466</v>
      </c>
      <c r="G7763">
        <v>181</v>
      </c>
      <c r="H7763">
        <v>3</v>
      </c>
      <c r="I7763">
        <v>10</v>
      </c>
      <c r="J7763">
        <v>1398</v>
      </c>
      <c r="K7763">
        <v>1</v>
      </c>
      <c r="L7763">
        <v>2</v>
      </c>
      <c r="M7763">
        <v>466</v>
      </c>
      <c r="N7763" t="s">
        <v>18</v>
      </c>
      <c r="O7763" s="1">
        <v>1.4457900000000001E-164</v>
      </c>
      <c r="P7763">
        <v>1508</v>
      </c>
    </row>
    <row r="7764" spans="1:16" x14ac:dyDescent="0.25">
      <c r="A7764" t="s">
        <v>11659</v>
      </c>
      <c r="B7764">
        <v>951</v>
      </c>
      <c r="C7764" s="3" t="str">
        <f>HYPERLINK("http://www.uniprot.org/uniprot/G7IPS4","tr|G7IPS4|G7IPS4_MEDTR")</f>
        <v>tr|G7IPS4|G7IPS4_MEDTR</v>
      </c>
      <c r="D7764" t="s">
        <v>11660</v>
      </c>
      <c r="E7764">
        <v>97.78</v>
      </c>
      <c r="F7764">
        <v>316</v>
      </c>
      <c r="G7764">
        <v>7</v>
      </c>
      <c r="H7764">
        <v>0</v>
      </c>
      <c r="I7764">
        <v>1</v>
      </c>
      <c r="J7764">
        <v>948</v>
      </c>
      <c r="K7764">
        <v>1</v>
      </c>
      <c r="L7764">
        <v>1</v>
      </c>
      <c r="M7764">
        <v>316</v>
      </c>
      <c r="N7764" t="s">
        <v>18</v>
      </c>
      <c r="O7764" s="1">
        <v>6.2933799999999998E-178</v>
      </c>
      <c r="P7764">
        <v>1621</v>
      </c>
    </row>
    <row r="7765" spans="1:16" x14ac:dyDescent="0.25">
      <c r="A7765" t="s">
        <v>11661</v>
      </c>
      <c r="B7765">
        <v>444</v>
      </c>
      <c r="C7765" s="3" t="str">
        <f>HYPERLINK("http://www.uniprot.org/uniprot/G7IJM6","tr|G7IJM6|G7IJM6_MEDTR")</f>
        <v>tr|G7IJM6|G7IJM6_MEDTR</v>
      </c>
      <c r="D7765" t="s">
        <v>11662</v>
      </c>
      <c r="E7765">
        <v>46.93</v>
      </c>
      <c r="F7765">
        <v>147</v>
      </c>
      <c r="G7765">
        <v>78</v>
      </c>
      <c r="H7765">
        <v>1</v>
      </c>
      <c r="I7765">
        <v>1</v>
      </c>
      <c r="J7765">
        <v>438</v>
      </c>
      <c r="K7765">
        <v>1</v>
      </c>
      <c r="L7765">
        <v>1</v>
      </c>
      <c r="M7765">
        <v>139</v>
      </c>
      <c r="N7765" t="s">
        <v>18</v>
      </c>
      <c r="O7765" s="1">
        <v>6.0025199999999998E-27</v>
      </c>
      <c r="P7765">
        <v>314</v>
      </c>
    </row>
    <row r="7766" spans="1:16" x14ac:dyDescent="0.25">
      <c r="A7766" t="s">
        <v>11663</v>
      </c>
      <c r="B7766">
        <v>987</v>
      </c>
      <c r="C7766" s="3" t="str">
        <f>HYPERLINK("http://www.uniprot.org/uniprot/G7K4M4","tr|G7K4M4|G7K4M4_MEDTR")</f>
        <v>tr|G7K4M4|G7K4M4_MEDTR</v>
      </c>
      <c r="D7766" t="s">
        <v>517</v>
      </c>
      <c r="E7766">
        <v>51.14</v>
      </c>
      <c r="F7766">
        <v>219</v>
      </c>
      <c r="G7766">
        <v>107</v>
      </c>
      <c r="H7766">
        <v>2</v>
      </c>
      <c r="I7766">
        <v>1</v>
      </c>
      <c r="J7766">
        <v>651</v>
      </c>
      <c r="K7766">
        <v>1</v>
      </c>
      <c r="L7766">
        <v>327</v>
      </c>
      <c r="M7766">
        <v>541</v>
      </c>
      <c r="N7766" t="s">
        <v>18</v>
      </c>
      <c r="O7766" s="1">
        <v>1.1004699999999999E-55</v>
      </c>
      <c r="P7766">
        <v>567</v>
      </c>
    </row>
    <row r="7767" spans="1:16" x14ac:dyDescent="0.25">
      <c r="A7767" t="s">
        <v>11664</v>
      </c>
      <c r="B7767">
        <v>486</v>
      </c>
      <c r="C7767" s="3" t="str">
        <f>HYPERLINK("http://www.uniprot.org/uniprot/G7K300","tr|G7K300|G7K300_MEDTR")</f>
        <v>tr|G7K300|G7K300_MEDTR</v>
      </c>
      <c r="D7767" t="s">
        <v>11665</v>
      </c>
      <c r="E7767">
        <v>91.13</v>
      </c>
      <c r="F7767">
        <v>158</v>
      </c>
      <c r="G7767">
        <v>14</v>
      </c>
      <c r="H7767">
        <v>1</v>
      </c>
      <c r="I7767">
        <v>1</v>
      </c>
      <c r="J7767">
        <v>471</v>
      </c>
      <c r="K7767">
        <v>1</v>
      </c>
      <c r="L7767">
        <v>1</v>
      </c>
      <c r="M7767">
        <v>157</v>
      </c>
      <c r="N7767" t="s">
        <v>18</v>
      </c>
      <c r="O7767" s="1">
        <v>7.6693100000000003E-75</v>
      </c>
      <c r="P7767">
        <v>727</v>
      </c>
    </row>
    <row r="7768" spans="1:16" x14ac:dyDescent="0.25">
      <c r="A7768" t="s">
        <v>11666</v>
      </c>
      <c r="B7768">
        <v>3078</v>
      </c>
      <c r="C7768" s="3" t="str">
        <f>HYPERLINK("http://www.uniprot.org/uniprot/K7K2V6","tr|K7K2V6|K7K2V6_SOYBN")</f>
        <v>tr|K7K2V6|K7K2V6_SOYBN</v>
      </c>
      <c r="D7768" t="s">
        <v>28</v>
      </c>
      <c r="E7768">
        <v>75.3</v>
      </c>
      <c r="F7768">
        <v>1049</v>
      </c>
      <c r="G7768">
        <v>259</v>
      </c>
      <c r="H7768">
        <v>24</v>
      </c>
      <c r="I7768">
        <v>1</v>
      </c>
      <c r="J7768">
        <v>3075</v>
      </c>
      <c r="K7768">
        <v>1</v>
      </c>
      <c r="L7768">
        <v>1</v>
      </c>
      <c r="M7768">
        <v>1026</v>
      </c>
      <c r="N7768" t="s">
        <v>18</v>
      </c>
      <c r="O7768">
        <v>0</v>
      </c>
      <c r="P7768">
        <v>3950</v>
      </c>
    </row>
    <row r="7769" spans="1:16" x14ac:dyDescent="0.25">
      <c r="A7769" t="s">
        <v>11667</v>
      </c>
      <c r="B7769">
        <v>2196</v>
      </c>
      <c r="C7769" s="3" t="str">
        <f>HYPERLINK("http://www.uniprot.org/uniprot/I1NAC2","tr|I1NAC2|I1NAC2_SOYBN")</f>
        <v>tr|I1NAC2|I1NAC2_SOYBN</v>
      </c>
      <c r="D7769" t="s">
        <v>71</v>
      </c>
      <c r="E7769">
        <v>70.8</v>
      </c>
      <c r="F7769">
        <v>459</v>
      </c>
      <c r="G7769">
        <v>134</v>
      </c>
      <c r="H7769">
        <v>28</v>
      </c>
      <c r="I7769">
        <v>4</v>
      </c>
      <c r="J7769">
        <v>1296</v>
      </c>
      <c r="K7769">
        <v>1</v>
      </c>
      <c r="L7769">
        <v>3</v>
      </c>
      <c r="M7769">
        <v>444</v>
      </c>
      <c r="N7769" t="s">
        <v>18</v>
      </c>
      <c r="O7769">
        <v>0</v>
      </c>
      <c r="P7769">
        <v>1662</v>
      </c>
    </row>
    <row r="7770" spans="1:16" x14ac:dyDescent="0.25">
      <c r="A7770" t="s">
        <v>11668</v>
      </c>
      <c r="B7770">
        <v>1203</v>
      </c>
      <c r="C7770" s="3" t="str">
        <f>HYPERLINK("http://www.uniprot.org/uniprot/K7MHP5","tr|K7MHP5|K7MHP5_SOYBN")</f>
        <v>tr|K7MHP5|K7MHP5_SOYBN</v>
      </c>
      <c r="D7770" t="s">
        <v>28</v>
      </c>
      <c r="E7770">
        <v>52.05</v>
      </c>
      <c r="F7770">
        <v>390</v>
      </c>
      <c r="G7770">
        <v>187</v>
      </c>
      <c r="H7770">
        <v>8</v>
      </c>
      <c r="I7770">
        <v>1</v>
      </c>
      <c r="J7770">
        <v>1146</v>
      </c>
      <c r="K7770">
        <v>1</v>
      </c>
      <c r="L7770">
        <v>1</v>
      </c>
      <c r="M7770">
        <v>385</v>
      </c>
      <c r="N7770" t="s">
        <v>18</v>
      </c>
      <c r="O7770" s="1">
        <v>1.69674E-99</v>
      </c>
      <c r="P7770">
        <v>946</v>
      </c>
    </row>
    <row r="7771" spans="1:16" x14ac:dyDescent="0.25">
      <c r="A7771" t="s">
        <v>11669</v>
      </c>
      <c r="B7771">
        <v>1311</v>
      </c>
      <c r="C7771" s="3" t="str">
        <f>HYPERLINK("http://www.uniprot.org/uniprot/G7KUQ2","tr|G7KUQ2|G7KUQ2_MEDTR")</f>
        <v>tr|G7KUQ2|G7KUQ2_MEDTR</v>
      </c>
      <c r="D7771" t="s">
        <v>11670</v>
      </c>
      <c r="E7771">
        <v>87.52</v>
      </c>
      <c r="F7771">
        <v>441</v>
      </c>
      <c r="G7771">
        <v>55</v>
      </c>
      <c r="H7771">
        <v>5</v>
      </c>
      <c r="I7771">
        <v>1</v>
      </c>
      <c r="J7771">
        <v>1308</v>
      </c>
      <c r="K7771">
        <v>1</v>
      </c>
      <c r="L7771">
        <v>1</v>
      </c>
      <c r="M7771">
        <v>440</v>
      </c>
      <c r="N7771" t="s">
        <v>18</v>
      </c>
      <c r="O7771">
        <v>0</v>
      </c>
      <c r="P7771">
        <v>2064</v>
      </c>
    </row>
    <row r="7772" spans="1:16" x14ac:dyDescent="0.25">
      <c r="A7772" t="s">
        <v>11671</v>
      </c>
      <c r="B7772">
        <v>1155</v>
      </c>
      <c r="C7772" s="3" t="str">
        <f>HYPERLINK("http://www.uniprot.org/uniprot/G7I8P5","tr|G7I8P5|G7I8P5_MEDTR")</f>
        <v>tr|G7I8P5|G7I8P5_MEDTR</v>
      </c>
      <c r="D7772" t="s">
        <v>11672</v>
      </c>
      <c r="E7772">
        <v>51.77</v>
      </c>
      <c r="F7772">
        <v>394</v>
      </c>
      <c r="G7772">
        <v>190</v>
      </c>
      <c r="H7772">
        <v>25</v>
      </c>
      <c r="I7772">
        <v>46</v>
      </c>
      <c r="J7772">
        <v>1152</v>
      </c>
      <c r="K7772">
        <v>1</v>
      </c>
      <c r="L7772">
        <v>11</v>
      </c>
      <c r="M7772">
        <v>402</v>
      </c>
      <c r="N7772" t="s">
        <v>18</v>
      </c>
      <c r="O7772" s="1">
        <v>2.2507299999999999E-85</v>
      </c>
      <c r="P7772">
        <v>824</v>
      </c>
    </row>
    <row r="7773" spans="1:16" x14ac:dyDescent="0.25">
      <c r="A7773" t="s">
        <v>11673</v>
      </c>
      <c r="B7773">
        <v>723</v>
      </c>
      <c r="C7773" s="3" t="str">
        <f>HYPERLINK("http://www.uniprot.org/uniprot/K7LZB7","tr|K7LZB7|K7LZB7_SOYBN")</f>
        <v>tr|K7LZB7|K7LZB7_SOYBN</v>
      </c>
      <c r="D7773" t="s">
        <v>28</v>
      </c>
      <c r="E7773">
        <v>68.75</v>
      </c>
      <c r="F7773">
        <v>224</v>
      </c>
      <c r="G7773">
        <v>70</v>
      </c>
      <c r="H7773">
        <v>7</v>
      </c>
      <c r="I7773">
        <v>1</v>
      </c>
      <c r="J7773">
        <v>651</v>
      </c>
      <c r="K7773">
        <v>1</v>
      </c>
      <c r="L7773">
        <v>68</v>
      </c>
      <c r="M7773">
        <v>289</v>
      </c>
      <c r="N7773" t="s">
        <v>18</v>
      </c>
      <c r="O7773" s="1">
        <v>3.7280900000000001E-77</v>
      </c>
      <c r="P7773">
        <v>750</v>
      </c>
    </row>
    <row r="7774" spans="1:16" x14ac:dyDescent="0.25">
      <c r="A7774" t="s">
        <v>11674</v>
      </c>
      <c r="B7774">
        <v>1695</v>
      </c>
      <c r="C7774" s="3" t="str">
        <f>HYPERLINK("http://www.uniprot.org/uniprot/K7LDD5","tr|K7LDD5|K7LDD5_SOYBN")</f>
        <v>tr|K7LDD5|K7LDD5_SOYBN</v>
      </c>
      <c r="D7774" t="s">
        <v>28</v>
      </c>
      <c r="E7774">
        <v>70.33</v>
      </c>
      <c r="F7774">
        <v>573</v>
      </c>
      <c r="G7774">
        <v>170</v>
      </c>
      <c r="H7774">
        <v>36</v>
      </c>
      <c r="I7774">
        <v>34</v>
      </c>
      <c r="J7774">
        <v>1644</v>
      </c>
      <c r="K7774">
        <v>1</v>
      </c>
      <c r="L7774">
        <v>2</v>
      </c>
      <c r="M7774">
        <v>573</v>
      </c>
      <c r="N7774" t="s">
        <v>18</v>
      </c>
      <c r="O7774">
        <v>0</v>
      </c>
      <c r="P7774">
        <v>2083</v>
      </c>
    </row>
    <row r="7775" spans="1:16" x14ac:dyDescent="0.25">
      <c r="A7775" t="s">
        <v>11675</v>
      </c>
      <c r="B7775">
        <v>753</v>
      </c>
      <c r="C7775" s="3" t="str">
        <f>HYPERLINK("http://www.uniprot.org/uniprot/I1JYB5","tr|I1JYB5|I1JYB5_SOYBN")</f>
        <v>tr|I1JYB5|I1JYB5_SOYBN</v>
      </c>
      <c r="D7775" t="s">
        <v>117</v>
      </c>
      <c r="E7775">
        <v>88.01</v>
      </c>
      <c r="F7775">
        <v>217</v>
      </c>
      <c r="G7775">
        <v>26</v>
      </c>
      <c r="H7775">
        <v>0</v>
      </c>
      <c r="I7775">
        <v>67</v>
      </c>
      <c r="J7775">
        <v>717</v>
      </c>
      <c r="K7775">
        <v>1</v>
      </c>
      <c r="L7775">
        <v>23</v>
      </c>
      <c r="M7775">
        <v>239</v>
      </c>
      <c r="N7775" t="s">
        <v>18</v>
      </c>
      <c r="O7775" s="1">
        <v>1.67808E-115</v>
      </c>
      <c r="P7775">
        <v>1081</v>
      </c>
    </row>
    <row r="7776" spans="1:16" x14ac:dyDescent="0.25">
      <c r="A7776" t="s">
        <v>11676</v>
      </c>
      <c r="B7776">
        <v>336</v>
      </c>
      <c r="C7776" s="3" t="str">
        <f>HYPERLINK("http://www.uniprot.org/uniprot/C6TFP4","tr|C6TFP4|C6TFP4_SOYBN")</f>
        <v>tr|C6TFP4|C6TFP4_SOYBN</v>
      </c>
      <c r="D7776" t="s">
        <v>11677</v>
      </c>
      <c r="E7776">
        <v>91.91</v>
      </c>
      <c r="F7776">
        <v>99</v>
      </c>
      <c r="G7776">
        <v>8</v>
      </c>
      <c r="H7776">
        <v>0</v>
      </c>
      <c r="I7776">
        <v>1</v>
      </c>
      <c r="J7776">
        <v>297</v>
      </c>
      <c r="K7776">
        <v>1</v>
      </c>
      <c r="L7776">
        <v>1</v>
      </c>
      <c r="M7776">
        <v>99</v>
      </c>
      <c r="N7776" t="s">
        <v>18</v>
      </c>
      <c r="O7776" s="1">
        <v>8.8864799999999996E-47</v>
      </c>
      <c r="P7776">
        <v>485</v>
      </c>
    </row>
    <row r="7777" spans="1:16" x14ac:dyDescent="0.25">
      <c r="A7777" t="s">
        <v>11678</v>
      </c>
      <c r="B7777">
        <v>399</v>
      </c>
      <c r="C7777" s="3" t="str">
        <f>HYPERLINK("http://www.uniprot.org/uniprot/K7KYP2","tr|K7KYP2|K7KYP2_SOYBN")</f>
        <v>tr|K7KYP2|K7KYP2_SOYBN</v>
      </c>
      <c r="D7777" t="s">
        <v>28</v>
      </c>
      <c r="E7777">
        <v>90.15</v>
      </c>
      <c r="F7777">
        <v>132</v>
      </c>
      <c r="G7777">
        <v>13</v>
      </c>
      <c r="H7777">
        <v>0</v>
      </c>
      <c r="I7777">
        <v>1</v>
      </c>
      <c r="J7777">
        <v>396</v>
      </c>
      <c r="K7777">
        <v>1</v>
      </c>
      <c r="L7777">
        <v>1</v>
      </c>
      <c r="M7777">
        <v>132</v>
      </c>
      <c r="N7777" t="s">
        <v>18</v>
      </c>
      <c r="O7777" s="1">
        <v>8.0711500000000007E-64</v>
      </c>
      <c r="P7777">
        <v>632</v>
      </c>
    </row>
    <row r="7778" spans="1:16" x14ac:dyDescent="0.25">
      <c r="A7778" t="s">
        <v>11679</v>
      </c>
      <c r="B7778">
        <v>909</v>
      </c>
      <c r="C7778" s="3" t="str">
        <f>HYPERLINK("http://www.uniprot.org/uniprot/G7L869","tr|G7L869|G7L869_MEDTR")</f>
        <v>tr|G7L869|G7L869_MEDTR</v>
      </c>
      <c r="D7778" t="s">
        <v>11680</v>
      </c>
      <c r="E7778">
        <v>89.14</v>
      </c>
      <c r="F7778">
        <v>304</v>
      </c>
      <c r="G7778">
        <v>33</v>
      </c>
      <c r="H7778">
        <v>2</v>
      </c>
      <c r="I7778">
        <v>1</v>
      </c>
      <c r="J7778">
        <v>906</v>
      </c>
      <c r="K7778">
        <v>1</v>
      </c>
      <c r="L7778">
        <v>1</v>
      </c>
      <c r="M7778">
        <v>293</v>
      </c>
      <c r="N7778" t="s">
        <v>18</v>
      </c>
      <c r="O7778" s="1">
        <v>6.8926800000000003E-147</v>
      </c>
      <c r="P7778">
        <v>1353</v>
      </c>
    </row>
    <row r="7779" spans="1:16" x14ac:dyDescent="0.25">
      <c r="A7779" t="s">
        <v>11681</v>
      </c>
      <c r="B7779">
        <v>1290</v>
      </c>
      <c r="C7779" s="3" t="str">
        <f>HYPERLINK("http://www.uniprot.org/uniprot/G7JSU9","tr|G7JSU9|G7JSU9_MEDTR")</f>
        <v>tr|G7JSU9|G7JSU9_MEDTR</v>
      </c>
      <c r="D7779" t="s">
        <v>11682</v>
      </c>
      <c r="E7779">
        <v>88.75</v>
      </c>
      <c r="F7779">
        <v>427</v>
      </c>
      <c r="G7779">
        <v>48</v>
      </c>
      <c r="H7779">
        <v>0</v>
      </c>
      <c r="I7779">
        <v>7</v>
      </c>
      <c r="J7779">
        <v>1287</v>
      </c>
      <c r="K7779">
        <v>1</v>
      </c>
      <c r="L7779">
        <v>2</v>
      </c>
      <c r="M7779">
        <v>427</v>
      </c>
      <c r="N7779" t="s">
        <v>18</v>
      </c>
      <c r="O7779">
        <v>0</v>
      </c>
      <c r="P7779">
        <v>2051</v>
      </c>
    </row>
    <row r="7780" spans="1:16" x14ac:dyDescent="0.25">
      <c r="A7780" t="s">
        <v>11683</v>
      </c>
      <c r="B7780">
        <v>1665</v>
      </c>
      <c r="C7780" s="3" t="str">
        <f>HYPERLINK("http://www.uniprot.org/uniprot/G7L9L7","tr|G7L9L7|G7L9L7_MEDTR")</f>
        <v>tr|G7L9L7|G7L9L7_MEDTR</v>
      </c>
      <c r="D7780" t="s">
        <v>11684</v>
      </c>
      <c r="E7780">
        <v>75.849999999999994</v>
      </c>
      <c r="F7780">
        <v>555</v>
      </c>
      <c r="G7780">
        <v>134</v>
      </c>
      <c r="H7780">
        <v>2</v>
      </c>
      <c r="I7780">
        <v>1</v>
      </c>
      <c r="J7780">
        <v>1659</v>
      </c>
      <c r="K7780">
        <v>1</v>
      </c>
      <c r="L7780">
        <v>41</v>
      </c>
      <c r="M7780">
        <v>595</v>
      </c>
      <c r="N7780" t="s">
        <v>18</v>
      </c>
      <c r="O7780">
        <v>0</v>
      </c>
      <c r="P7780">
        <v>2188</v>
      </c>
    </row>
    <row r="7781" spans="1:16" x14ac:dyDescent="0.25">
      <c r="A7781" t="s">
        <v>11685</v>
      </c>
      <c r="B7781">
        <v>1935</v>
      </c>
      <c r="C7781" s="3" t="str">
        <f>HYPERLINK("http://www.uniprot.org/uniprot/G7I2H0","tr|G7I2H0|G7I2H0_MEDTR")</f>
        <v>tr|G7I2H0|G7I2H0_MEDTR</v>
      </c>
      <c r="D7781" t="s">
        <v>144</v>
      </c>
      <c r="E7781">
        <v>32.9</v>
      </c>
      <c r="F7781">
        <v>310</v>
      </c>
      <c r="G7781">
        <v>208</v>
      </c>
      <c r="H7781">
        <v>1</v>
      </c>
      <c r="I7781">
        <v>964</v>
      </c>
      <c r="J7781">
        <v>1890</v>
      </c>
      <c r="K7781">
        <v>1</v>
      </c>
      <c r="L7781">
        <v>27</v>
      </c>
      <c r="M7781">
        <v>285</v>
      </c>
      <c r="N7781" t="s">
        <v>18</v>
      </c>
      <c r="O7781" s="1">
        <v>4.4453700000000001E-32</v>
      </c>
      <c r="P7781">
        <v>367</v>
      </c>
    </row>
    <row r="7782" spans="1:16" x14ac:dyDescent="0.25">
      <c r="A7782" t="s">
        <v>11686</v>
      </c>
      <c r="B7782">
        <v>1824</v>
      </c>
      <c r="C7782" s="3" t="str">
        <f>HYPERLINK("http://www.uniprot.org/uniprot/I1MVR6","tr|I1MVR6|I1MVR6_SOYBN")</f>
        <v>tr|I1MVR6|I1MVR6_SOYBN</v>
      </c>
      <c r="D7782" t="s">
        <v>28</v>
      </c>
      <c r="E7782">
        <v>65.319999999999993</v>
      </c>
      <c r="F7782">
        <v>669</v>
      </c>
      <c r="G7782">
        <v>232</v>
      </c>
      <c r="H7782">
        <v>62</v>
      </c>
      <c r="I7782">
        <v>1</v>
      </c>
      <c r="J7782">
        <v>1821</v>
      </c>
      <c r="K7782">
        <v>1</v>
      </c>
      <c r="L7782">
        <v>1</v>
      </c>
      <c r="M7782">
        <v>614</v>
      </c>
      <c r="N7782" t="s">
        <v>18</v>
      </c>
      <c r="O7782">
        <v>0</v>
      </c>
      <c r="P7782">
        <v>2156</v>
      </c>
    </row>
    <row r="7783" spans="1:16" x14ac:dyDescent="0.25">
      <c r="A7783" t="s">
        <v>11687</v>
      </c>
      <c r="B7783">
        <v>924</v>
      </c>
      <c r="C7783" s="3" t="str">
        <f>HYPERLINK("http://www.uniprot.org/uniprot/Q4W5W8","tr|Q4W5W8|Q4W5W8_VICFA")</f>
        <v>tr|Q4W5W8|Q4W5W8_VICFA</v>
      </c>
      <c r="D7783" t="s">
        <v>11688</v>
      </c>
      <c r="E7783">
        <v>77.97</v>
      </c>
      <c r="F7783">
        <v>286</v>
      </c>
      <c r="G7783">
        <v>63</v>
      </c>
      <c r="H7783">
        <v>12</v>
      </c>
      <c r="I7783">
        <v>100</v>
      </c>
      <c r="J7783">
        <v>921</v>
      </c>
      <c r="K7783">
        <v>1</v>
      </c>
      <c r="L7783">
        <v>35</v>
      </c>
      <c r="M7783">
        <v>313</v>
      </c>
      <c r="N7783" t="s">
        <v>18</v>
      </c>
      <c r="O7783" s="1">
        <v>1.7122299999999998E-108</v>
      </c>
      <c r="P7783">
        <v>1022</v>
      </c>
    </row>
    <row r="7784" spans="1:16" x14ac:dyDescent="0.25">
      <c r="A7784" t="s">
        <v>11689</v>
      </c>
      <c r="B7784">
        <v>1173</v>
      </c>
      <c r="C7784" s="3" t="str">
        <f>HYPERLINK("http://www.uniprot.org/uniprot/G7JQX6","tr|G7JQX6|G7JQX6_MEDTR")</f>
        <v>tr|G7JQX6|G7JQX6_MEDTR</v>
      </c>
      <c r="D7784" t="s">
        <v>11690</v>
      </c>
      <c r="E7784">
        <v>66.41</v>
      </c>
      <c r="F7784">
        <v>396</v>
      </c>
      <c r="G7784">
        <v>133</v>
      </c>
      <c r="H7784">
        <v>6</v>
      </c>
      <c r="I7784">
        <v>1</v>
      </c>
      <c r="J7784">
        <v>1170</v>
      </c>
      <c r="K7784">
        <v>1</v>
      </c>
      <c r="L7784">
        <v>1</v>
      </c>
      <c r="M7784">
        <v>380</v>
      </c>
      <c r="N7784" t="s">
        <v>18</v>
      </c>
      <c r="O7784" s="1">
        <v>5.7733799999999998E-145</v>
      </c>
      <c r="P7784">
        <v>1338</v>
      </c>
    </row>
    <row r="7785" spans="1:16" x14ac:dyDescent="0.25">
      <c r="A7785" t="s">
        <v>11691</v>
      </c>
      <c r="B7785">
        <v>1995</v>
      </c>
      <c r="C7785" s="3" t="str">
        <f>HYPERLINK("http://www.uniprot.org/uniprot/G7KF32","tr|G7KF32|G7KF32_MEDTR")</f>
        <v>tr|G7KF32|G7KF32_MEDTR</v>
      </c>
      <c r="D7785" t="s">
        <v>11692</v>
      </c>
      <c r="E7785">
        <v>71.97</v>
      </c>
      <c r="F7785">
        <v>685</v>
      </c>
      <c r="G7785">
        <v>192</v>
      </c>
      <c r="H7785">
        <v>22</v>
      </c>
      <c r="I7785">
        <v>1</v>
      </c>
      <c r="J7785">
        <v>1989</v>
      </c>
      <c r="K7785">
        <v>1</v>
      </c>
      <c r="L7785">
        <v>1</v>
      </c>
      <c r="M7785">
        <v>676</v>
      </c>
      <c r="N7785" t="s">
        <v>18</v>
      </c>
      <c r="O7785">
        <v>0</v>
      </c>
      <c r="P7785">
        <v>2351</v>
      </c>
    </row>
    <row r="7786" spans="1:16" x14ac:dyDescent="0.25">
      <c r="A7786" t="s">
        <v>11693</v>
      </c>
      <c r="B7786">
        <v>726</v>
      </c>
      <c r="C7786" s="3" t="str">
        <f>HYPERLINK("http://www.uniprot.org/uniprot/G7J100","tr|G7J100|G7J100_MEDTR")</f>
        <v>tr|G7J100|G7J100_MEDTR</v>
      </c>
      <c r="D7786" t="s">
        <v>11694</v>
      </c>
      <c r="E7786">
        <v>92.2</v>
      </c>
      <c r="F7786">
        <v>77</v>
      </c>
      <c r="G7786">
        <v>6</v>
      </c>
      <c r="H7786">
        <v>0</v>
      </c>
      <c r="I7786">
        <v>493</v>
      </c>
      <c r="J7786">
        <v>723</v>
      </c>
      <c r="K7786">
        <v>1</v>
      </c>
      <c r="L7786">
        <v>41</v>
      </c>
      <c r="M7786">
        <v>117</v>
      </c>
      <c r="N7786" t="s">
        <v>18</v>
      </c>
      <c r="O7786" s="1">
        <v>3.0182799999999999E-34</v>
      </c>
      <c r="P7786">
        <v>380</v>
      </c>
    </row>
    <row r="7787" spans="1:16" x14ac:dyDescent="0.25">
      <c r="A7787" t="s">
        <v>11695</v>
      </c>
      <c r="B7787">
        <v>2385</v>
      </c>
      <c r="C7787" s="3" t="str">
        <f>HYPERLINK("http://www.uniprot.org/uniprot/Q68AN0","tr|Q68AN0|Q68AN0_PSOTE")</f>
        <v>tr|Q68AN0|Q68AN0_PSOTE</v>
      </c>
      <c r="D7787" t="s">
        <v>11696</v>
      </c>
      <c r="E7787">
        <v>57.24</v>
      </c>
      <c r="F7787">
        <v>814</v>
      </c>
      <c r="G7787">
        <v>348</v>
      </c>
      <c r="H7787">
        <v>23</v>
      </c>
      <c r="I7787">
        <v>1</v>
      </c>
      <c r="J7787">
        <v>2373</v>
      </c>
      <c r="K7787">
        <v>1</v>
      </c>
      <c r="L7787">
        <v>1</v>
      </c>
      <c r="M7787">
        <v>746</v>
      </c>
      <c r="N7787" t="s">
        <v>18</v>
      </c>
      <c r="O7787">
        <v>0</v>
      </c>
      <c r="P7787">
        <v>1966</v>
      </c>
    </row>
    <row r="7788" spans="1:16" x14ac:dyDescent="0.25">
      <c r="A7788" t="s">
        <v>11697</v>
      </c>
      <c r="B7788">
        <v>1395</v>
      </c>
      <c r="C7788" s="3" t="str">
        <f>HYPERLINK("http://www.uniprot.org/uniprot/G7I2F3","tr|G7I2F3|G7I2F3_MEDTR")</f>
        <v>tr|G7I2F3|G7I2F3_MEDTR</v>
      </c>
      <c r="D7788" t="s">
        <v>257</v>
      </c>
      <c r="E7788">
        <v>38.159999999999997</v>
      </c>
      <c r="F7788">
        <v>262</v>
      </c>
      <c r="G7788">
        <v>162</v>
      </c>
      <c r="H7788">
        <v>30</v>
      </c>
      <c r="I7788">
        <v>685</v>
      </c>
      <c r="J7788">
        <v>1380</v>
      </c>
      <c r="K7788">
        <v>1</v>
      </c>
      <c r="L7788">
        <v>156</v>
      </c>
      <c r="M7788">
        <v>408</v>
      </c>
      <c r="N7788" t="s">
        <v>18</v>
      </c>
      <c r="O7788" s="1">
        <v>9.3314199999999995E-31</v>
      </c>
      <c r="P7788">
        <v>354</v>
      </c>
    </row>
    <row r="7789" spans="1:16" x14ac:dyDescent="0.25">
      <c r="A7789" t="s">
        <v>11698</v>
      </c>
      <c r="B7789">
        <v>1419</v>
      </c>
      <c r="C7789" s="3" t="str">
        <f>HYPERLINK("http://www.uniprot.org/uniprot/G7IPS5","tr|G7IPS5|G7IPS5_MEDTR")</f>
        <v>tr|G7IPS5|G7IPS5_MEDTR</v>
      </c>
      <c r="D7789" t="s">
        <v>11699</v>
      </c>
      <c r="E7789">
        <v>85.62</v>
      </c>
      <c r="F7789">
        <v>466</v>
      </c>
      <c r="G7789">
        <v>67</v>
      </c>
      <c r="H7789">
        <v>0</v>
      </c>
      <c r="I7789">
        <v>13</v>
      </c>
      <c r="J7789">
        <v>1410</v>
      </c>
      <c r="K7789">
        <v>1</v>
      </c>
      <c r="L7789">
        <v>51</v>
      </c>
      <c r="M7789">
        <v>513</v>
      </c>
      <c r="N7789" t="s">
        <v>18</v>
      </c>
      <c r="O7789">
        <v>0</v>
      </c>
      <c r="P7789">
        <v>2101</v>
      </c>
    </row>
    <row r="7790" spans="1:16" x14ac:dyDescent="0.25">
      <c r="A7790" t="s">
        <v>11700</v>
      </c>
      <c r="B7790">
        <v>342</v>
      </c>
      <c r="C7790" s="3" t="str">
        <f>HYPERLINK("http://www.uniprot.org/uniprot/M5WRQ3","tr|M5WRQ3|M5WRQ3_PRUPE")</f>
        <v>tr|M5WRQ3|M5WRQ3_PRUPE</v>
      </c>
      <c r="D7790" t="s">
        <v>11701</v>
      </c>
      <c r="E7790">
        <v>94.69</v>
      </c>
      <c r="F7790">
        <v>113</v>
      </c>
      <c r="G7790">
        <v>6</v>
      </c>
      <c r="H7790">
        <v>0</v>
      </c>
      <c r="I7790">
        <v>1</v>
      </c>
      <c r="J7790">
        <v>339</v>
      </c>
      <c r="K7790">
        <v>1</v>
      </c>
      <c r="L7790">
        <v>1</v>
      </c>
      <c r="M7790">
        <v>113</v>
      </c>
      <c r="N7790" t="s">
        <v>18</v>
      </c>
      <c r="O7790" s="1">
        <v>1.7714899999999999E-55</v>
      </c>
      <c r="P7790">
        <v>560</v>
      </c>
    </row>
    <row r="7791" spans="1:16" x14ac:dyDescent="0.25">
      <c r="A7791" t="s">
        <v>11702</v>
      </c>
      <c r="B7791">
        <v>912</v>
      </c>
      <c r="C7791" s="3" t="str">
        <f>HYPERLINK("http://www.uniprot.org/uniprot/I3T0L1","tr|I3T0L1|I3T0L1_MEDTR")</f>
        <v>tr|I3T0L1|I3T0L1_MEDTR</v>
      </c>
      <c r="D7791" t="s">
        <v>22</v>
      </c>
      <c r="E7791">
        <v>63.54</v>
      </c>
      <c r="F7791">
        <v>299</v>
      </c>
      <c r="G7791">
        <v>109</v>
      </c>
      <c r="H7791">
        <v>4</v>
      </c>
      <c r="I7791">
        <v>1</v>
      </c>
      <c r="J7791">
        <v>885</v>
      </c>
      <c r="K7791">
        <v>1</v>
      </c>
      <c r="L7791">
        <v>1</v>
      </c>
      <c r="M7791">
        <v>293</v>
      </c>
      <c r="N7791" t="s">
        <v>18</v>
      </c>
      <c r="O7791" s="1">
        <v>1.9154100000000001E-96</v>
      </c>
      <c r="P7791">
        <v>918</v>
      </c>
    </row>
    <row r="7792" spans="1:16" x14ac:dyDescent="0.25">
      <c r="A7792" t="s">
        <v>11703</v>
      </c>
      <c r="B7792">
        <v>2721</v>
      </c>
      <c r="C7792" s="3" t="str">
        <f>HYPERLINK("http://www.uniprot.org/uniprot/G7K2Y8","tr|G7K2Y8|G7K2Y8_MEDTR")</f>
        <v>tr|G7K2Y8|G7K2Y8_MEDTR</v>
      </c>
      <c r="D7792" t="s">
        <v>11704</v>
      </c>
      <c r="E7792">
        <v>90.23</v>
      </c>
      <c r="F7792">
        <v>911</v>
      </c>
      <c r="G7792">
        <v>89</v>
      </c>
      <c r="H7792">
        <v>8</v>
      </c>
      <c r="I7792">
        <v>10</v>
      </c>
      <c r="J7792">
        <v>2718</v>
      </c>
      <c r="K7792">
        <v>1</v>
      </c>
      <c r="L7792">
        <v>38</v>
      </c>
      <c r="M7792">
        <v>948</v>
      </c>
      <c r="N7792" t="s">
        <v>18</v>
      </c>
      <c r="O7792">
        <v>0</v>
      </c>
      <c r="P7792">
        <v>4275</v>
      </c>
    </row>
    <row r="7793" spans="1:16" x14ac:dyDescent="0.25">
      <c r="A7793" t="s">
        <v>11705</v>
      </c>
      <c r="B7793">
        <v>1767</v>
      </c>
      <c r="C7793" s="3" t="str">
        <f>HYPERLINK("http://www.uniprot.org/uniprot/I1JPR2","tr|I1JPR2|I1JPR2_SOYBN")</f>
        <v>tr|I1JPR2|I1JPR2_SOYBN</v>
      </c>
      <c r="D7793" t="s">
        <v>71</v>
      </c>
      <c r="E7793">
        <v>70.31</v>
      </c>
      <c r="F7793">
        <v>566</v>
      </c>
      <c r="G7793">
        <v>168</v>
      </c>
      <c r="H7793">
        <v>7</v>
      </c>
      <c r="I7793">
        <v>13</v>
      </c>
      <c r="J7793">
        <v>1689</v>
      </c>
      <c r="K7793">
        <v>1</v>
      </c>
      <c r="L7793">
        <v>15</v>
      </c>
      <c r="M7793">
        <v>569</v>
      </c>
      <c r="N7793" t="s">
        <v>18</v>
      </c>
      <c r="O7793">
        <v>0</v>
      </c>
      <c r="P7793">
        <v>2021</v>
      </c>
    </row>
    <row r="7794" spans="1:16" x14ac:dyDescent="0.25">
      <c r="A7794" t="s">
        <v>11706</v>
      </c>
      <c r="B7794">
        <v>933</v>
      </c>
      <c r="C7794" s="3" t="str">
        <f>HYPERLINK("http://www.uniprot.org/uniprot/Q2HSY4","tr|Q2HSY4|Q2HSY4_MEDTR")</f>
        <v>tr|Q2HSY4|Q2HSY4_MEDTR</v>
      </c>
      <c r="D7794" t="s">
        <v>11707</v>
      </c>
      <c r="E7794">
        <v>81.7</v>
      </c>
      <c r="F7794">
        <v>235</v>
      </c>
      <c r="G7794">
        <v>43</v>
      </c>
      <c r="H7794">
        <v>3</v>
      </c>
      <c r="I7794">
        <v>97</v>
      </c>
      <c r="J7794">
        <v>792</v>
      </c>
      <c r="K7794">
        <v>1</v>
      </c>
      <c r="L7794">
        <v>99</v>
      </c>
      <c r="M7794">
        <v>331</v>
      </c>
      <c r="N7794" t="s">
        <v>18</v>
      </c>
      <c r="O7794" s="1">
        <v>7.0631099999999996E-118</v>
      </c>
      <c r="P7794">
        <v>1103</v>
      </c>
    </row>
    <row r="7795" spans="1:16" x14ac:dyDescent="0.25">
      <c r="A7795" t="s">
        <v>11708</v>
      </c>
      <c r="B7795">
        <v>1683</v>
      </c>
      <c r="C7795" s="3" t="str">
        <f>HYPERLINK("http://www.uniprot.org/uniprot/M5WX29","tr|M5WX29|M5WX29_PRUPE")</f>
        <v>tr|M5WX29|M5WX29_PRUPE</v>
      </c>
      <c r="D7795" t="s">
        <v>11709</v>
      </c>
      <c r="E7795">
        <v>22.95</v>
      </c>
      <c r="F7795">
        <v>549</v>
      </c>
      <c r="G7795">
        <v>423</v>
      </c>
      <c r="H7795">
        <v>14</v>
      </c>
      <c r="I7795">
        <v>76</v>
      </c>
      <c r="J7795">
        <v>1680</v>
      </c>
      <c r="K7795">
        <v>1</v>
      </c>
      <c r="L7795">
        <v>131</v>
      </c>
      <c r="M7795">
        <v>642</v>
      </c>
      <c r="N7795" t="s">
        <v>18</v>
      </c>
      <c r="O7795" s="1">
        <v>9.4798100000000006E-28</v>
      </c>
      <c r="P7795">
        <v>329</v>
      </c>
    </row>
    <row r="7796" spans="1:16" x14ac:dyDescent="0.25">
      <c r="A7796" t="s">
        <v>11710</v>
      </c>
      <c r="B7796">
        <v>2640</v>
      </c>
      <c r="C7796" s="3" t="str">
        <f>HYPERLINK("http://www.uniprot.org/uniprot/G7I8P3","tr|G7I8P3|G7I8P3_MEDTR")</f>
        <v>tr|G7I8P3|G7I8P3_MEDTR</v>
      </c>
      <c r="D7796" t="s">
        <v>11711</v>
      </c>
      <c r="E7796">
        <v>91.44</v>
      </c>
      <c r="F7796">
        <v>888</v>
      </c>
      <c r="G7796">
        <v>76</v>
      </c>
      <c r="H7796">
        <v>9</v>
      </c>
      <c r="I7796">
        <v>1</v>
      </c>
      <c r="J7796">
        <v>2637</v>
      </c>
      <c r="K7796">
        <v>1</v>
      </c>
      <c r="L7796">
        <v>1</v>
      </c>
      <c r="M7796">
        <v>885</v>
      </c>
      <c r="N7796" t="s">
        <v>18</v>
      </c>
      <c r="O7796">
        <v>0</v>
      </c>
      <c r="P7796">
        <v>4235</v>
      </c>
    </row>
    <row r="7797" spans="1:16" x14ac:dyDescent="0.25">
      <c r="A7797" t="s">
        <v>11712</v>
      </c>
      <c r="B7797">
        <v>1275</v>
      </c>
      <c r="C7797" s="3" t="str">
        <f>HYPERLINK("http://www.uniprot.org/uniprot/K7LHB7","tr|K7LHB7|K7LHB7_SOYBN")</f>
        <v>tr|K7LHB7|K7LHB7_SOYBN</v>
      </c>
      <c r="D7797" t="s">
        <v>28</v>
      </c>
      <c r="E7797">
        <v>84.39</v>
      </c>
      <c r="F7797">
        <v>423</v>
      </c>
      <c r="G7797">
        <v>66</v>
      </c>
      <c r="H7797">
        <v>0</v>
      </c>
      <c r="I7797">
        <v>1</v>
      </c>
      <c r="J7797">
        <v>1269</v>
      </c>
      <c r="K7797">
        <v>1</v>
      </c>
      <c r="L7797">
        <v>1</v>
      </c>
      <c r="M7797">
        <v>423</v>
      </c>
      <c r="N7797" t="s">
        <v>18</v>
      </c>
      <c r="O7797">
        <v>0</v>
      </c>
      <c r="P7797">
        <v>1924</v>
      </c>
    </row>
    <row r="7798" spans="1:16" x14ac:dyDescent="0.25">
      <c r="A7798" t="s">
        <v>11713</v>
      </c>
      <c r="B7798">
        <v>540</v>
      </c>
      <c r="C7798" s="3" t="str">
        <f>HYPERLINK("http://www.uniprot.org/uniprot/I1ND67","tr|I1ND67|I1ND67_SOYBN")</f>
        <v>tr|I1ND67|I1ND67_SOYBN</v>
      </c>
      <c r="D7798" t="s">
        <v>28</v>
      </c>
      <c r="E7798">
        <v>68.349999999999994</v>
      </c>
      <c r="F7798">
        <v>158</v>
      </c>
      <c r="G7798">
        <v>50</v>
      </c>
      <c r="H7798">
        <v>1</v>
      </c>
      <c r="I7798">
        <v>1</v>
      </c>
      <c r="J7798">
        <v>471</v>
      </c>
      <c r="K7798">
        <v>1</v>
      </c>
      <c r="L7798">
        <v>14</v>
      </c>
      <c r="M7798">
        <v>170</v>
      </c>
      <c r="N7798" t="s">
        <v>18</v>
      </c>
      <c r="O7798" s="1">
        <v>1.34572E-50</v>
      </c>
      <c r="P7798">
        <v>518</v>
      </c>
    </row>
    <row r="7799" spans="1:16" x14ac:dyDescent="0.25">
      <c r="A7799" t="s">
        <v>11714</v>
      </c>
      <c r="B7799">
        <v>1779</v>
      </c>
      <c r="C7799" s="3" t="str">
        <f>HYPERLINK("http://www.uniprot.org/uniprot/I1KB84","tr|I1KB84|I1KB84_SOYBN")</f>
        <v>tr|I1KB84|I1KB84_SOYBN</v>
      </c>
      <c r="D7799" t="s">
        <v>28</v>
      </c>
      <c r="E7799">
        <v>73.319999999999993</v>
      </c>
      <c r="F7799">
        <v>581</v>
      </c>
      <c r="G7799">
        <v>155</v>
      </c>
      <c r="H7799">
        <v>0</v>
      </c>
      <c r="I7799">
        <v>1</v>
      </c>
      <c r="J7799">
        <v>1743</v>
      </c>
      <c r="K7799">
        <v>1</v>
      </c>
      <c r="L7799">
        <v>1</v>
      </c>
      <c r="M7799">
        <v>579</v>
      </c>
      <c r="N7799" t="s">
        <v>18</v>
      </c>
      <c r="O7799">
        <v>0</v>
      </c>
      <c r="P7799">
        <v>2208</v>
      </c>
    </row>
    <row r="7800" spans="1:16" x14ac:dyDescent="0.25">
      <c r="A7800" t="s">
        <v>11715</v>
      </c>
      <c r="B7800">
        <v>606</v>
      </c>
      <c r="C7800" s="3" t="str">
        <f>HYPERLINK("http://www.uniprot.org/uniprot/G7JBF3","tr|G7JBF3|G7JBF3_MEDTR")</f>
        <v>tr|G7JBF3|G7JBF3_MEDTR</v>
      </c>
      <c r="D7800" t="s">
        <v>11716</v>
      </c>
      <c r="E7800">
        <v>65.84</v>
      </c>
      <c r="F7800">
        <v>202</v>
      </c>
      <c r="G7800">
        <v>69</v>
      </c>
      <c r="H7800">
        <v>2</v>
      </c>
      <c r="I7800">
        <v>1</v>
      </c>
      <c r="J7800">
        <v>600</v>
      </c>
      <c r="K7800">
        <v>1</v>
      </c>
      <c r="L7800">
        <v>1</v>
      </c>
      <c r="M7800">
        <v>184</v>
      </c>
      <c r="N7800" t="s">
        <v>18</v>
      </c>
      <c r="O7800" s="1">
        <v>1.05982E-56</v>
      </c>
      <c r="P7800">
        <v>572</v>
      </c>
    </row>
    <row r="7801" spans="1:16" x14ac:dyDescent="0.25">
      <c r="A7801" t="s">
        <v>11717</v>
      </c>
      <c r="B7801">
        <v>1011</v>
      </c>
      <c r="C7801" s="3" t="str">
        <f>HYPERLINK("http://www.uniprot.org/uniprot/G7JSF6","tr|G7JSF6|G7JSF6_MEDTR")</f>
        <v>tr|G7JSF6|G7JSF6_MEDTR</v>
      </c>
      <c r="D7801" t="s">
        <v>11718</v>
      </c>
      <c r="E7801">
        <v>81.23</v>
      </c>
      <c r="F7801">
        <v>341</v>
      </c>
      <c r="G7801">
        <v>64</v>
      </c>
      <c r="H7801">
        <v>5</v>
      </c>
      <c r="I7801">
        <v>1</v>
      </c>
      <c r="J7801">
        <v>1008</v>
      </c>
      <c r="K7801">
        <v>1</v>
      </c>
      <c r="L7801">
        <v>1</v>
      </c>
      <c r="M7801">
        <v>338</v>
      </c>
      <c r="N7801" t="s">
        <v>18</v>
      </c>
      <c r="O7801" s="1">
        <v>5.1768800000000002E-157</v>
      </c>
      <c r="P7801">
        <v>1441</v>
      </c>
    </row>
    <row r="7802" spans="1:16" x14ac:dyDescent="0.25">
      <c r="A7802" t="s">
        <v>11719</v>
      </c>
      <c r="B7802">
        <v>1476</v>
      </c>
      <c r="C7802" s="3" t="str">
        <f>HYPERLINK("http://www.uniprot.org/uniprot/G7L871","tr|G7L871|G7L871_MEDTR")</f>
        <v>tr|G7L871|G7L871_MEDTR</v>
      </c>
      <c r="D7802" t="s">
        <v>11720</v>
      </c>
      <c r="E7802">
        <v>93.33</v>
      </c>
      <c r="F7802">
        <v>450</v>
      </c>
      <c r="G7802">
        <v>30</v>
      </c>
      <c r="H7802">
        <v>2</v>
      </c>
      <c r="I7802">
        <v>121</v>
      </c>
      <c r="J7802">
        <v>1464</v>
      </c>
      <c r="K7802">
        <v>1</v>
      </c>
      <c r="L7802">
        <v>1</v>
      </c>
      <c r="M7802">
        <v>450</v>
      </c>
      <c r="N7802" t="s">
        <v>18</v>
      </c>
      <c r="O7802">
        <v>0</v>
      </c>
      <c r="P7802">
        <v>2147</v>
      </c>
    </row>
    <row r="7803" spans="1:16" x14ac:dyDescent="0.25">
      <c r="A7803" t="s">
        <v>11721</v>
      </c>
      <c r="B7803">
        <v>354</v>
      </c>
      <c r="C7803" s="3" t="str">
        <f>HYPERLINK("http://www.uniprot.org/uniprot/B7FGK0","tr|B7FGK0|B7FGK0_MEDTR")</f>
        <v>tr|B7FGK0|B7FGK0_MEDTR</v>
      </c>
      <c r="D7803" t="s">
        <v>11722</v>
      </c>
      <c r="E7803">
        <v>79.48</v>
      </c>
      <c r="F7803">
        <v>117</v>
      </c>
      <c r="G7803">
        <v>24</v>
      </c>
      <c r="H7803">
        <v>1</v>
      </c>
      <c r="I7803">
        <v>1</v>
      </c>
      <c r="J7803">
        <v>348</v>
      </c>
      <c r="K7803">
        <v>1</v>
      </c>
      <c r="L7803">
        <v>58</v>
      </c>
      <c r="M7803">
        <v>167</v>
      </c>
      <c r="N7803" t="s">
        <v>18</v>
      </c>
      <c r="O7803" s="1">
        <v>4.6040199999999998E-43</v>
      </c>
      <c r="P7803">
        <v>453</v>
      </c>
    </row>
    <row r="7804" spans="1:16" x14ac:dyDescent="0.25">
      <c r="A7804" t="s">
        <v>11723</v>
      </c>
      <c r="B7804">
        <v>762</v>
      </c>
      <c r="C7804" s="3" t="str">
        <f>HYPERLINK("http://www.uniprot.org/uniprot/K7K3Z1","tr|K7K3Z1|K7K3Z1_SOYBN")</f>
        <v>tr|K7K3Z1|K7K3Z1_SOYBN</v>
      </c>
      <c r="D7804" t="s">
        <v>28</v>
      </c>
      <c r="E7804">
        <v>78.989999999999995</v>
      </c>
      <c r="F7804">
        <v>219</v>
      </c>
      <c r="G7804">
        <v>46</v>
      </c>
      <c r="H7804">
        <v>0</v>
      </c>
      <c r="I7804">
        <v>94</v>
      </c>
      <c r="J7804">
        <v>750</v>
      </c>
      <c r="K7804">
        <v>1</v>
      </c>
      <c r="L7804">
        <v>36</v>
      </c>
      <c r="M7804">
        <v>246</v>
      </c>
      <c r="N7804" t="s">
        <v>18</v>
      </c>
      <c r="O7804" s="1">
        <v>6.3758400000000003E-94</v>
      </c>
      <c r="P7804">
        <v>895</v>
      </c>
    </row>
    <row r="7805" spans="1:16" x14ac:dyDescent="0.25">
      <c r="A7805" t="s">
        <v>11724</v>
      </c>
      <c r="B7805">
        <v>549</v>
      </c>
      <c r="C7805" s="3" t="str">
        <f>HYPERLINK("http://www.uniprot.org/uniprot/I1J7Q2","tr|I1J7Q2|I1J7Q2_SOYBN")</f>
        <v>tr|I1J7Q2|I1J7Q2_SOYBN</v>
      </c>
      <c r="D7805" t="s">
        <v>28</v>
      </c>
      <c r="E7805">
        <v>83.51</v>
      </c>
      <c r="F7805">
        <v>182</v>
      </c>
      <c r="G7805">
        <v>30</v>
      </c>
      <c r="H7805">
        <v>0</v>
      </c>
      <c r="I7805">
        <v>1</v>
      </c>
      <c r="J7805">
        <v>546</v>
      </c>
      <c r="K7805">
        <v>1</v>
      </c>
      <c r="L7805">
        <v>44</v>
      </c>
      <c r="M7805">
        <v>224</v>
      </c>
      <c r="N7805" t="s">
        <v>18</v>
      </c>
      <c r="O7805" s="1">
        <v>4.5814800000000004E-81</v>
      </c>
      <c r="P7805">
        <v>781</v>
      </c>
    </row>
    <row r="7806" spans="1:16" x14ac:dyDescent="0.25">
      <c r="A7806" t="s">
        <v>11725</v>
      </c>
      <c r="B7806">
        <v>1551</v>
      </c>
      <c r="C7806" s="3" t="str">
        <f>HYPERLINK("http://www.uniprot.org/uniprot/I1MVR5","tr|I1MVR5|I1MVR5_SOYBN")</f>
        <v>tr|I1MVR5|I1MVR5_SOYBN</v>
      </c>
      <c r="D7806" t="s">
        <v>71</v>
      </c>
      <c r="E7806">
        <v>72.27</v>
      </c>
      <c r="F7806">
        <v>523</v>
      </c>
      <c r="G7806">
        <v>145</v>
      </c>
      <c r="H7806">
        <v>7</v>
      </c>
      <c r="I7806">
        <v>1</v>
      </c>
      <c r="J7806">
        <v>1548</v>
      </c>
      <c r="K7806">
        <v>1</v>
      </c>
      <c r="L7806">
        <v>112</v>
      </c>
      <c r="M7806">
        <v>628</v>
      </c>
      <c r="N7806" t="s">
        <v>18</v>
      </c>
      <c r="O7806">
        <v>0</v>
      </c>
      <c r="P7806">
        <v>2027</v>
      </c>
    </row>
    <row r="7807" spans="1:16" x14ac:dyDescent="0.25">
      <c r="A7807" t="s">
        <v>11726</v>
      </c>
      <c r="B7807">
        <v>1869</v>
      </c>
      <c r="C7807" s="3" t="str">
        <f>HYPERLINK("http://www.uniprot.org/uniprot/G7KR88","tr|G7KR88|G7KR88_MEDTR")</f>
        <v>tr|G7KR88|G7KR88_MEDTR</v>
      </c>
      <c r="D7807" t="s">
        <v>11727</v>
      </c>
      <c r="E7807">
        <v>74.72</v>
      </c>
      <c r="F7807">
        <v>625</v>
      </c>
      <c r="G7807">
        <v>158</v>
      </c>
      <c r="H7807">
        <v>3</v>
      </c>
      <c r="I7807">
        <v>1</v>
      </c>
      <c r="J7807">
        <v>1866</v>
      </c>
      <c r="K7807">
        <v>1</v>
      </c>
      <c r="L7807">
        <v>1</v>
      </c>
      <c r="M7807">
        <v>615</v>
      </c>
      <c r="N7807" t="s">
        <v>18</v>
      </c>
      <c r="O7807">
        <v>0</v>
      </c>
      <c r="P7807">
        <v>2431</v>
      </c>
    </row>
    <row r="7808" spans="1:16" x14ac:dyDescent="0.25">
      <c r="A7808" t="s">
        <v>11728</v>
      </c>
      <c r="B7808">
        <v>1473</v>
      </c>
      <c r="C7808" s="3" t="str">
        <f>HYPERLINK("http://www.uniprot.org/uniprot/I1KXC0","tr|I1KXC0|I1KXC0_SOYBN")</f>
        <v>tr|I1KXC0|I1KXC0_SOYBN</v>
      </c>
      <c r="D7808" t="s">
        <v>28</v>
      </c>
      <c r="E7808">
        <v>80.2</v>
      </c>
      <c r="F7808">
        <v>490</v>
      </c>
      <c r="G7808">
        <v>97</v>
      </c>
      <c r="H7808">
        <v>0</v>
      </c>
      <c r="I7808">
        <v>1</v>
      </c>
      <c r="J7808">
        <v>1470</v>
      </c>
      <c r="K7808">
        <v>1</v>
      </c>
      <c r="L7808">
        <v>1</v>
      </c>
      <c r="M7808">
        <v>490</v>
      </c>
      <c r="N7808" t="s">
        <v>18</v>
      </c>
      <c r="O7808">
        <v>0</v>
      </c>
      <c r="P7808">
        <v>2014</v>
      </c>
    </row>
    <row r="7809" spans="1:16" x14ac:dyDescent="0.25">
      <c r="A7809" t="s">
        <v>11729</v>
      </c>
      <c r="B7809">
        <v>327</v>
      </c>
      <c r="C7809" s="3" t="str">
        <f>HYPERLINK("http://www.uniprot.org/uniprot/G7KF35","tr|G7KF35|G7KF35_MEDTR")</f>
        <v>tr|G7KF35|G7KF35_MEDTR</v>
      </c>
      <c r="D7809" t="s">
        <v>11730</v>
      </c>
      <c r="E7809">
        <v>75.45</v>
      </c>
      <c r="F7809">
        <v>110</v>
      </c>
      <c r="G7809">
        <v>27</v>
      </c>
      <c r="H7809">
        <v>2</v>
      </c>
      <c r="I7809">
        <v>1</v>
      </c>
      <c r="J7809">
        <v>324</v>
      </c>
      <c r="K7809">
        <v>1</v>
      </c>
      <c r="L7809">
        <v>1</v>
      </c>
      <c r="M7809">
        <v>109</v>
      </c>
      <c r="N7809" t="s">
        <v>18</v>
      </c>
      <c r="O7809" s="1">
        <v>1.2584699999999999E-40</v>
      </c>
      <c r="P7809">
        <v>432</v>
      </c>
    </row>
    <row r="7810" spans="1:16" x14ac:dyDescent="0.25">
      <c r="A7810" t="s">
        <v>11731</v>
      </c>
      <c r="B7810">
        <v>1566</v>
      </c>
      <c r="C7810" s="3" t="str">
        <f>HYPERLINK("http://www.uniprot.org/uniprot/G7JDL9","tr|G7JDL9|G7JDL9_MEDTR")</f>
        <v>tr|G7JDL9|G7JDL9_MEDTR</v>
      </c>
      <c r="D7810" t="s">
        <v>242</v>
      </c>
      <c r="E7810">
        <v>26.55</v>
      </c>
      <c r="F7810">
        <v>482</v>
      </c>
      <c r="G7810">
        <v>354</v>
      </c>
      <c r="H7810">
        <v>5</v>
      </c>
      <c r="I7810">
        <v>76</v>
      </c>
      <c r="J7810">
        <v>1506</v>
      </c>
      <c r="K7810">
        <v>1</v>
      </c>
      <c r="L7810">
        <v>25</v>
      </c>
      <c r="M7810">
        <v>405</v>
      </c>
      <c r="N7810" t="s">
        <v>18</v>
      </c>
      <c r="O7810" s="1">
        <v>9.8540399999999994E-40</v>
      </c>
      <c r="P7810">
        <v>432</v>
      </c>
    </row>
    <row r="7811" spans="1:16" x14ac:dyDescent="0.25">
      <c r="A7811" t="s">
        <v>11732</v>
      </c>
      <c r="B7811">
        <v>1032</v>
      </c>
      <c r="C7811" s="3" t="str">
        <f>HYPERLINK("http://www.uniprot.org/uniprot/K7MNX2","tr|K7MNX2|K7MNX2_SOYBN")</f>
        <v>tr|K7MNX2|K7MNX2_SOYBN</v>
      </c>
      <c r="D7811" t="s">
        <v>28</v>
      </c>
      <c r="E7811">
        <v>25</v>
      </c>
      <c r="F7811">
        <v>252</v>
      </c>
      <c r="G7811">
        <v>189</v>
      </c>
      <c r="H7811">
        <v>13</v>
      </c>
      <c r="I7811">
        <v>313</v>
      </c>
      <c r="J7811">
        <v>1029</v>
      </c>
      <c r="K7811">
        <v>1</v>
      </c>
      <c r="L7811">
        <v>266</v>
      </c>
      <c r="M7811">
        <v>508</v>
      </c>
      <c r="N7811" t="s">
        <v>18</v>
      </c>
      <c r="O7811" s="1">
        <v>1.0552500000000001E-11</v>
      </c>
      <c r="P7811">
        <v>188</v>
      </c>
    </row>
    <row r="7812" spans="1:16" x14ac:dyDescent="0.25">
      <c r="A7812" t="s">
        <v>11733</v>
      </c>
      <c r="B7812">
        <v>1017</v>
      </c>
      <c r="C7812" s="3" t="str">
        <f>HYPERLINK("http://www.uniprot.org/uniprot/D3WAY9","tr|D3WAY9|D3WAY9_DILIN")</f>
        <v>tr|D3WAY9|D3WAY9_DILIN</v>
      </c>
      <c r="D7812" t="s">
        <v>11734</v>
      </c>
      <c r="E7812">
        <v>80.599999999999994</v>
      </c>
      <c r="F7812">
        <v>232</v>
      </c>
      <c r="G7812">
        <v>45</v>
      </c>
      <c r="H7812">
        <v>0</v>
      </c>
      <c r="I7812">
        <v>313</v>
      </c>
      <c r="J7812">
        <v>1008</v>
      </c>
      <c r="K7812">
        <v>1</v>
      </c>
      <c r="L7812">
        <v>263</v>
      </c>
      <c r="M7812">
        <v>491</v>
      </c>
      <c r="N7812" t="s">
        <v>18</v>
      </c>
      <c r="O7812" s="1">
        <v>1.71033E-99</v>
      </c>
      <c r="P7812">
        <v>945</v>
      </c>
    </row>
    <row r="7813" spans="1:16" x14ac:dyDescent="0.25">
      <c r="A7813" t="s">
        <v>11735</v>
      </c>
      <c r="B7813">
        <v>366</v>
      </c>
      <c r="C7813" s="3" t="str">
        <f>HYPERLINK("http://www.uniprot.org/uniprot/I3T2H0","tr|I3T2H0|I3T2H0_MEDTR")</f>
        <v>tr|I3T2H0|I3T2H0_MEDTR</v>
      </c>
      <c r="D7813" t="s">
        <v>11736</v>
      </c>
      <c r="E7813">
        <v>91.89</v>
      </c>
      <c r="F7813">
        <v>111</v>
      </c>
      <c r="G7813">
        <v>9</v>
      </c>
      <c r="H7813">
        <v>0</v>
      </c>
      <c r="I7813">
        <v>31</v>
      </c>
      <c r="J7813">
        <v>363</v>
      </c>
      <c r="K7813">
        <v>1</v>
      </c>
      <c r="L7813">
        <v>66</v>
      </c>
      <c r="M7813">
        <v>176</v>
      </c>
      <c r="N7813" t="s">
        <v>18</v>
      </c>
      <c r="O7813" s="1">
        <v>1.00582E-50</v>
      </c>
      <c r="P7813">
        <v>519</v>
      </c>
    </row>
    <row r="7814" spans="1:16" x14ac:dyDescent="0.25">
      <c r="A7814" t="s">
        <v>11737</v>
      </c>
      <c r="B7814">
        <v>645</v>
      </c>
      <c r="C7814" s="3" t="str">
        <f>HYPERLINK("http://www.uniprot.org/uniprot/G7KJE8","tr|G7KJE8|G7KJE8_MEDTR")</f>
        <v>tr|G7KJE8|G7KJE8_MEDTR</v>
      </c>
      <c r="D7814" t="s">
        <v>3429</v>
      </c>
      <c r="E7814">
        <v>76.53</v>
      </c>
      <c r="F7814">
        <v>98</v>
      </c>
      <c r="G7814">
        <v>23</v>
      </c>
      <c r="H7814">
        <v>0</v>
      </c>
      <c r="I7814">
        <v>85</v>
      </c>
      <c r="J7814">
        <v>378</v>
      </c>
      <c r="K7814">
        <v>1</v>
      </c>
      <c r="L7814">
        <v>134</v>
      </c>
      <c r="M7814">
        <v>231</v>
      </c>
      <c r="N7814" t="s">
        <v>18</v>
      </c>
      <c r="O7814" s="1">
        <v>1.34651E-34</v>
      </c>
      <c r="P7814">
        <v>382</v>
      </c>
    </row>
    <row r="7815" spans="1:16" x14ac:dyDescent="0.25">
      <c r="A7815" t="s">
        <v>11738</v>
      </c>
      <c r="B7815">
        <v>648</v>
      </c>
      <c r="C7815" s="3" t="str">
        <f>HYPERLINK("http://www.uniprot.org/uniprot/K7MA52","tr|K7MA52|K7MA52_SOYBN")</f>
        <v>tr|K7MA52|K7MA52_SOYBN</v>
      </c>
      <c r="D7815" t="s">
        <v>28</v>
      </c>
      <c r="E7815">
        <v>63.1</v>
      </c>
      <c r="F7815">
        <v>206</v>
      </c>
      <c r="G7815">
        <v>76</v>
      </c>
      <c r="H7815">
        <v>6</v>
      </c>
      <c r="I7815">
        <v>4</v>
      </c>
      <c r="J7815">
        <v>603</v>
      </c>
      <c r="K7815">
        <v>1</v>
      </c>
      <c r="L7815">
        <v>19</v>
      </c>
      <c r="M7815">
        <v>218</v>
      </c>
      <c r="N7815" t="s">
        <v>18</v>
      </c>
      <c r="O7815" s="1">
        <v>1.1998899999999999E-67</v>
      </c>
      <c r="P7815">
        <v>667</v>
      </c>
    </row>
    <row r="7816" spans="1:16" x14ac:dyDescent="0.25">
      <c r="A7816" t="s">
        <v>11739</v>
      </c>
      <c r="B7816">
        <v>897</v>
      </c>
      <c r="C7816" s="3" t="str">
        <f>HYPERLINK("http://www.uniprot.org/uniprot/G7IJN2","tr|G7IJN2|G7IJN2_MEDTR")</f>
        <v>tr|G7IJN2|G7IJN2_MEDTR</v>
      </c>
      <c r="D7816" t="s">
        <v>11740</v>
      </c>
      <c r="E7816">
        <v>61.12</v>
      </c>
      <c r="F7816">
        <v>301</v>
      </c>
      <c r="G7816">
        <v>117</v>
      </c>
      <c r="H7816">
        <v>3</v>
      </c>
      <c r="I7816">
        <v>1</v>
      </c>
      <c r="J7816">
        <v>894</v>
      </c>
      <c r="K7816">
        <v>1</v>
      </c>
      <c r="L7816">
        <v>1</v>
      </c>
      <c r="M7816">
        <v>296</v>
      </c>
      <c r="N7816" t="s">
        <v>18</v>
      </c>
      <c r="O7816" s="1">
        <v>1.3959799999999999E-83</v>
      </c>
      <c r="P7816">
        <v>807</v>
      </c>
    </row>
    <row r="7817" spans="1:16" x14ac:dyDescent="0.25">
      <c r="A7817" t="s">
        <v>11741</v>
      </c>
      <c r="B7817">
        <v>1575</v>
      </c>
      <c r="C7817" s="3" t="str">
        <f>HYPERLINK("http://www.uniprot.org/uniprot/I1MIZ1","tr|I1MIZ1|I1MIZ1_SOYBN")</f>
        <v>tr|I1MIZ1|I1MIZ1_SOYBN</v>
      </c>
      <c r="D7817" t="s">
        <v>117</v>
      </c>
      <c r="E7817">
        <v>72.63</v>
      </c>
      <c r="F7817">
        <v>519</v>
      </c>
      <c r="G7817">
        <v>142</v>
      </c>
      <c r="H7817">
        <v>2</v>
      </c>
      <c r="I7817">
        <v>22</v>
      </c>
      <c r="J7817">
        <v>1572</v>
      </c>
      <c r="K7817">
        <v>1</v>
      </c>
      <c r="L7817">
        <v>6</v>
      </c>
      <c r="M7817">
        <v>523</v>
      </c>
      <c r="N7817" t="s">
        <v>18</v>
      </c>
      <c r="O7817">
        <v>0</v>
      </c>
      <c r="P7817">
        <v>1992</v>
      </c>
    </row>
    <row r="7818" spans="1:16" x14ac:dyDescent="0.25">
      <c r="A7818" t="s">
        <v>11742</v>
      </c>
      <c r="B7818">
        <v>402</v>
      </c>
      <c r="C7818" s="3" t="str">
        <f>HYPERLINK("http://www.uniprot.org/uniprot/G7K2Y6","tr|G7K2Y6|G7K2Y6_MEDTR")</f>
        <v>tr|G7K2Y6|G7K2Y6_MEDTR</v>
      </c>
      <c r="D7818" t="s">
        <v>11743</v>
      </c>
      <c r="E7818">
        <v>84.12</v>
      </c>
      <c r="F7818">
        <v>126</v>
      </c>
      <c r="G7818">
        <v>20</v>
      </c>
      <c r="H7818">
        <v>14</v>
      </c>
      <c r="I7818">
        <v>64</v>
      </c>
      <c r="J7818">
        <v>399</v>
      </c>
      <c r="K7818">
        <v>1</v>
      </c>
      <c r="L7818">
        <v>20</v>
      </c>
      <c r="M7818">
        <v>145</v>
      </c>
      <c r="N7818" t="s">
        <v>18</v>
      </c>
      <c r="O7818" s="1">
        <v>1.28574E-53</v>
      </c>
      <c r="P7818">
        <v>544</v>
      </c>
    </row>
    <row r="7819" spans="1:16" x14ac:dyDescent="0.25">
      <c r="A7819" t="s">
        <v>11744</v>
      </c>
      <c r="B7819">
        <v>1071</v>
      </c>
      <c r="C7819" s="3" t="str">
        <f>HYPERLINK("http://www.uniprot.org/uniprot/I1NAC5","tr|I1NAC5|I1NAC5_SOYBN")</f>
        <v>tr|I1NAC5|I1NAC5_SOYBN</v>
      </c>
      <c r="D7819" t="s">
        <v>28</v>
      </c>
      <c r="E7819">
        <v>85.71</v>
      </c>
      <c r="F7819">
        <v>357</v>
      </c>
      <c r="G7819">
        <v>51</v>
      </c>
      <c r="H7819">
        <v>2</v>
      </c>
      <c r="I7819">
        <v>1</v>
      </c>
      <c r="J7819">
        <v>1065</v>
      </c>
      <c r="K7819">
        <v>1</v>
      </c>
      <c r="L7819">
        <v>6</v>
      </c>
      <c r="M7819">
        <v>362</v>
      </c>
      <c r="N7819" t="s">
        <v>18</v>
      </c>
      <c r="O7819" s="1">
        <v>2.31113E-174</v>
      </c>
      <c r="P7819">
        <v>1591</v>
      </c>
    </row>
    <row r="7820" spans="1:16" x14ac:dyDescent="0.25">
      <c r="A7820" t="s">
        <v>11745</v>
      </c>
      <c r="B7820">
        <v>459</v>
      </c>
      <c r="C7820" s="3" t="str">
        <f>HYPERLINK("http://www.uniprot.org/uniprot/G7KQR7","tr|G7KQR7|G7KQR7_MEDTR")</f>
        <v>tr|G7KQR7|G7KQR7_MEDTR</v>
      </c>
      <c r="D7820" t="s">
        <v>11746</v>
      </c>
      <c r="E7820">
        <v>88.81</v>
      </c>
      <c r="F7820">
        <v>152</v>
      </c>
      <c r="G7820">
        <v>17</v>
      </c>
      <c r="H7820">
        <v>0</v>
      </c>
      <c r="I7820">
        <v>1</v>
      </c>
      <c r="J7820">
        <v>456</v>
      </c>
      <c r="K7820">
        <v>1</v>
      </c>
      <c r="L7820">
        <v>1</v>
      </c>
      <c r="M7820">
        <v>152</v>
      </c>
      <c r="N7820" t="s">
        <v>18</v>
      </c>
      <c r="O7820" s="1">
        <v>4.4190599999999998E-70</v>
      </c>
      <c r="P7820">
        <v>686</v>
      </c>
    </row>
    <row r="7821" spans="1:16" x14ac:dyDescent="0.25">
      <c r="A7821" t="s">
        <v>11747</v>
      </c>
      <c r="B7821">
        <v>2106</v>
      </c>
      <c r="C7821" s="3" t="str">
        <f>HYPERLINK("http://www.uniprot.org/uniprot/G7KUQ4","tr|G7KUQ4|G7KUQ4_MEDTR")</f>
        <v>tr|G7KUQ4|G7KUQ4_MEDTR</v>
      </c>
      <c r="D7821" t="s">
        <v>11748</v>
      </c>
      <c r="E7821">
        <v>87.94</v>
      </c>
      <c r="F7821">
        <v>705</v>
      </c>
      <c r="G7821">
        <v>85</v>
      </c>
      <c r="H7821">
        <v>13</v>
      </c>
      <c r="I7821">
        <v>25</v>
      </c>
      <c r="J7821">
        <v>2100</v>
      </c>
      <c r="K7821">
        <v>1</v>
      </c>
      <c r="L7821">
        <v>217</v>
      </c>
      <c r="M7821">
        <v>921</v>
      </c>
      <c r="N7821" t="s">
        <v>18</v>
      </c>
      <c r="O7821">
        <v>0</v>
      </c>
      <c r="P7821">
        <v>3315</v>
      </c>
    </row>
    <row r="7822" spans="1:16" x14ac:dyDescent="0.25">
      <c r="A7822" t="s">
        <v>11749</v>
      </c>
      <c r="B7822">
        <v>1560</v>
      </c>
      <c r="C7822" s="3" t="str">
        <f>HYPERLINK("http://www.uniprot.org/uniprot/G7I8P1","tr|G7I8P1|G7I8P1_MEDTR")</f>
        <v>tr|G7I8P1|G7I8P1_MEDTR</v>
      </c>
      <c r="D7822" t="s">
        <v>11750</v>
      </c>
      <c r="E7822">
        <v>76.180000000000007</v>
      </c>
      <c r="F7822">
        <v>487</v>
      </c>
      <c r="G7822">
        <v>116</v>
      </c>
      <c r="H7822">
        <v>0</v>
      </c>
      <c r="I7822">
        <v>97</v>
      </c>
      <c r="J7822">
        <v>1557</v>
      </c>
      <c r="K7822">
        <v>1</v>
      </c>
      <c r="L7822">
        <v>427</v>
      </c>
      <c r="M7822">
        <v>909</v>
      </c>
      <c r="N7822" t="s">
        <v>18</v>
      </c>
      <c r="O7822">
        <v>0</v>
      </c>
      <c r="P7822">
        <v>1775</v>
      </c>
    </row>
    <row r="7823" spans="1:16" x14ac:dyDescent="0.25">
      <c r="A7823" t="s">
        <v>11751</v>
      </c>
      <c r="B7823">
        <v>579</v>
      </c>
      <c r="C7823" s="3" t="str">
        <f>HYPERLINK("http://www.uniprot.org/uniprot/I1N9S5","tr|I1N9S5|I1N9S5_SOYBN")</f>
        <v>tr|I1N9S5|I1N9S5_SOYBN</v>
      </c>
      <c r="D7823" t="s">
        <v>28</v>
      </c>
      <c r="E7823">
        <v>89.58</v>
      </c>
      <c r="F7823">
        <v>192</v>
      </c>
      <c r="G7823">
        <v>20</v>
      </c>
      <c r="H7823">
        <v>0</v>
      </c>
      <c r="I7823">
        <v>1</v>
      </c>
      <c r="J7823">
        <v>576</v>
      </c>
      <c r="K7823">
        <v>1</v>
      </c>
      <c r="L7823">
        <v>21</v>
      </c>
      <c r="M7823">
        <v>212</v>
      </c>
      <c r="N7823" t="s">
        <v>18</v>
      </c>
      <c r="O7823" s="1">
        <v>2.4312500000000001E-89</v>
      </c>
      <c r="P7823">
        <v>853</v>
      </c>
    </row>
    <row r="7824" spans="1:16" x14ac:dyDescent="0.25">
      <c r="A7824" t="s">
        <v>11752</v>
      </c>
      <c r="B7824">
        <v>588</v>
      </c>
      <c r="C7824" s="3" t="str">
        <f>HYPERLINK("http://www.uniprot.org/uniprot/B7FHY3","tr|B7FHY3|B7FHY3_MEDTR")</f>
        <v>tr|B7FHY3|B7FHY3_MEDTR</v>
      </c>
      <c r="D7824" t="s">
        <v>581</v>
      </c>
      <c r="E7824">
        <v>86.97</v>
      </c>
      <c r="F7824">
        <v>192</v>
      </c>
      <c r="G7824">
        <v>25</v>
      </c>
      <c r="H7824">
        <v>0</v>
      </c>
      <c r="I7824">
        <v>10</v>
      </c>
      <c r="J7824">
        <v>585</v>
      </c>
      <c r="K7824">
        <v>1</v>
      </c>
      <c r="L7824">
        <v>183</v>
      </c>
      <c r="M7824">
        <v>374</v>
      </c>
      <c r="N7824" t="s">
        <v>18</v>
      </c>
      <c r="O7824" s="1">
        <v>4.8872400000000001E-85</v>
      </c>
      <c r="P7824">
        <v>816</v>
      </c>
    </row>
    <row r="7825" spans="1:16" x14ac:dyDescent="0.25">
      <c r="A7825" t="s">
        <v>11753</v>
      </c>
      <c r="B7825">
        <v>522</v>
      </c>
      <c r="C7825" s="3" t="str">
        <f>HYPERLINK("http://www.uniprot.org/uniprot/C6T241","tr|C6T241|C6T241_SOYBN")</f>
        <v>tr|C6T241|C6T241_SOYBN</v>
      </c>
      <c r="D7825" t="s">
        <v>210</v>
      </c>
      <c r="E7825">
        <v>71.09</v>
      </c>
      <c r="F7825">
        <v>173</v>
      </c>
      <c r="G7825">
        <v>50</v>
      </c>
      <c r="H7825">
        <v>0</v>
      </c>
      <c r="I7825">
        <v>1</v>
      </c>
      <c r="J7825">
        <v>519</v>
      </c>
      <c r="K7825">
        <v>1</v>
      </c>
      <c r="L7825">
        <v>1</v>
      </c>
      <c r="M7825">
        <v>169</v>
      </c>
      <c r="N7825" t="s">
        <v>18</v>
      </c>
      <c r="O7825" s="1">
        <v>1.8911899999999999E-57</v>
      </c>
      <c r="P7825">
        <v>577</v>
      </c>
    </row>
    <row r="7826" spans="1:16" x14ac:dyDescent="0.25">
      <c r="A7826" t="s">
        <v>11754</v>
      </c>
      <c r="B7826">
        <v>2640</v>
      </c>
      <c r="C7826" s="3" t="str">
        <f>HYPERLINK("http://www.uniprot.org/uniprot/K7MP75","tr|K7MP75|K7MP75_SOYBN")</f>
        <v>tr|K7MP75|K7MP75_SOYBN</v>
      </c>
      <c r="D7826" t="s">
        <v>28</v>
      </c>
      <c r="E7826">
        <v>60.47</v>
      </c>
      <c r="F7826">
        <v>926</v>
      </c>
      <c r="G7826">
        <v>366</v>
      </c>
      <c r="H7826">
        <v>68</v>
      </c>
      <c r="I7826">
        <v>10</v>
      </c>
      <c r="J7826">
        <v>2583</v>
      </c>
      <c r="K7826">
        <v>1</v>
      </c>
      <c r="L7826">
        <v>48</v>
      </c>
      <c r="M7826">
        <v>952</v>
      </c>
      <c r="N7826" t="s">
        <v>18</v>
      </c>
      <c r="O7826">
        <v>0</v>
      </c>
      <c r="P7826">
        <v>2614</v>
      </c>
    </row>
    <row r="7827" spans="1:16" x14ac:dyDescent="0.25">
      <c r="A7827" t="s">
        <v>11755</v>
      </c>
      <c r="B7827">
        <v>801</v>
      </c>
      <c r="C7827" s="3" t="str">
        <f>HYPERLINK("http://www.uniprot.org/uniprot/G7IVD5","tr|G7IVD5|G7IVD5_MEDTR")</f>
        <v>tr|G7IVD5|G7IVD5_MEDTR</v>
      </c>
      <c r="D7827" t="s">
        <v>11756</v>
      </c>
      <c r="E7827">
        <v>75.19</v>
      </c>
      <c r="F7827">
        <v>258</v>
      </c>
      <c r="G7827">
        <v>64</v>
      </c>
      <c r="H7827">
        <v>0</v>
      </c>
      <c r="I7827">
        <v>1</v>
      </c>
      <c r="J7827">
        <v>774</v>
      </c>
      <c r="K7827">
        <v>1</v>
      </c>
      <c r="L7827">
        <v>1</v>
      </c>
      <c r="M7827">
        <v>258</v>
      </c>
      <c r="N7827" t="s">
        <v>18</v>
      </c>
      <c r="O7827" s="1">
        <v>6.5391200000000001E-108</v>
      </c>
      <c r="P7827">
        <v>1016</v>
      </c>
    </row>
    <row r="7828" spans="1:16" x14ac:dyDescent="0.25">
      <c r="A7828" t="s">
        <v>11757</v>
      </c>
      <c r="B7828">
        <v>945</v>
      </c>
      <c r="C7828" s="3" t="str">
        <f>HYPERLINK("http://www.uniprot.org/uniprot/K7KRP1","tr|K7KRP1|K7KRP1_SOYBN")</f>
        <v>tr|K7KRP1|K7KRP1_SOYBN</v>
      </c>
      <c r="D7828" t="s">
        <v>28</v>
      </c>
      <c r="E7828">
        <v>69.16</v>
      </c>
      <c r="F7828">
        <v>334</v>
      </c>
      <c r="G7828">
        <v>103</v>
      </c>
      <c r="H7828">
        <v>21</v>
      </c>
      <c r="I7828">
        <v>1</v>
      </c>
      <c r="J7828">
        <v>939</v>
      </c>
      <c r="K7828">
        <v>1</v>
      </c>
      <c r="L7828">
        <v>14</v>
      </c>
      <c r="M7828">
        <v>345</v>
      </c>
      <c r="N7828" t="s">
        <v>18</v>
      </c>
      <c r="O7828" s="1">
        <v>5.1837400000000006E-116</v>
      </c>
      <c r="P7828">
        <v>1087</v>
      </c>
    </row>
    <row r="7829" spans="1:16" x14ac:dyDescent="0.25">
      <c r="A7829" t="s">
        <v>11758</v>
      </c>
      <c r="B7829">
        <v>2091</v>
      </c>
      <c r="C7829" s="3" t="str">
        <f>HYPERLINK("http://www.uniprot.org/uniprot/G7JTT1","tr|G7JTT1|G7JTT1_MEDTR")</f>
        <v>tr|G7JTT1|G7JTT1_MEDTR</v>
      </c>
      <c r="D7829" t="s">
        <v>11759</v>
      </c>
      <c r="E7829">
        <v>89.09</v>
      </c>
      <c r="F7829">
        <v>697</v>
      </c>
      <c r="G7829">
        <v>76</v>
      </c>
      <c r="H7829">
        <v>1</v>
      </c>
      <c r="I7829">
        <v>1</v>
      </c>
      <c r="J7829">
        <v>2088</v>
      </c>
      <c r="K7829">
        <v>1</v>
      </c>
      <c r="L7829">
        <v>1</v>
      </c>
      <c r="M7829">
        <v>686</v>
      </c>
      <c r="N7829" t="s">
        <v>18</v>
      </c>
      <c r="O7829">
        <v>0</v>
      </c>
      <c r="P7829">
        <v>3194</v>
      </c>
    </row>
    <row r="7830" spans="1:16" x14ac:dyDescent="0.25">
      <c r="A7830" t="s">
        <v>11760</v>
      </c>
      <c r="B7830">
        <v>1926</v>
      </c>
      <c r="C7830" s="3" t="str">
        <f>HYPERLINK("http://www.uniprot.org/uniprot/K7L6D2","tr|K7L6D2|K7L6D2_SOYBN")</f>
        <v>tr|K7L6D2|K7L6D2_SOYBN</v>
      </c>
      <c r="D7830" t="s">
        <v>117</v>
      </c>
      <c r="E7830">
        <v>70.459999999999994</v>
      </c>
      <c r="F7830">
        <v>298</v>
      </c>
      <c r="G7830">
        <v>88</v>
      </c>
      <c r="H7830">
        <v>0</v>
      </c>
      <c r="I7830">
        <v>1021</v>
      </c>
      <c r="J7830">
        <v>1914</v>
      </c>
      <c r="K7830">
        <v>1</v>
      </c>
      <c r="L7830">
        <v>52</v>
      </c>
      <c r="M7830">
        <v>349</v>
      </c>
      <c r="N7830" t="s">
        <v>18</v>
      </c>
      <c r="O7830" s="1">
        <v>5.0877300000000001E-121</v>
      </c>
      <c r="P7830">
        <v>1134</v>
      </c>
    </row>
    <row r="7831" spans="1:16" x14ac:dyDescent="0.25">
      <c r="A7831" t="s">
        <v>11761</v>
      </c>
      <c r="B7831">
        <v>591</v>
      </c>
      <c r="C7831" s="3" t="str">
        <f>HYPERLINK("http://www.uniprot.org/uniprot/I1K296","tr|I1K296|I1K296_SOYBN")</f>
        <v>tr|I1K296|I1K296_SOYBN</v>
      </c>
      <c r="D7831" t="s">
        <v>28</v>
      </c>
      <c r="E7831">
        <v>54.92</v>
      </c>
      <c r="F7831">
        <v>213</v>
      </c>
      <c r="G7831">
        <v>96</v>
      </c>
      <c r="H7831">
        <v>17</v>
      </c>
      <c r="I7831">
        <v>1</v>
      </c>
      <c r="J7831">
        <v>588</v>
      </c>
      <c r="K7831">
        <v>1</v>
      </c>
      <c r="L7831">
        <v>1</v>
      </c>
      <c r="M7831">
        <v>199</v>
      </c>
      <c r="N7831" t="s">
        <v>18</v>
      </c>
      <c r="O7831" s="1">
        <v>1.9732E-49</v>
      </c>
      <c r="P7831">
        <v>509</v>
      </c>
    </row>
    <row r="7832" spans="1:16" x14ac:dyDescent="0.25">
      <c r="A7832" t="s">
        <v>11762</v>
      </c>
      <c r="B7832">
        <v>1272</v>
      </c>
      <c r="C7832" s="3" t="str">
        <f>HYPERLINK("http://www.uniprot.org/uniprot/G7KR87","tr|G7KR87|G7KR87_MEDTR")</f>
        <v>tr|G7KR87|G7KR87_MEDTR</v>
      </c>
      <c r="D7832" t="s">
        <v>11763</v>
      </c>
      <c r="E7832">
        <v>78.510000000000005</v>
      </c>
      <c r="F7832">
        <v>270</v>
      </c>
      <c r="G7832">
        <v>58</v>
      </c>
      <c r="H7832">
        <v>3</v>
      </c>
      <c r="I7832">
        <v>469</v>
      </c>
      <c r="J7832">
        <v>1269</v>
      </c>
      <c r="K7832">
        <v>1</v>
      </c>
      <c r="L7832">
        <v>254</v>
      </c>
      <c r="M7832">
        <v>520</v>
      </c>
      <c r="N7832" t="s">
        <v>18</v>
      </c>
      <c r="O7832" s="1">
        <v>3.8506100000000004E-105</v>
      </c>
      <c r="P7832">
        <v>995</v>
      </c>
    </row>
    <row r="7833" spans="1:16" x14ac:dyDescent="0.25">
      <c r="A7833" t="s">
        <v>11764</v>
      </c>
      <c r="B7833">
        <v>1218</v>
      </c>
      <c r="C7833" s="3" t="str">
        <f>HYPERLINK("http://www.uniprot.org/uniprot/K7L9H1","tr|K7L9H1|K7L9H1_SOYBN")</f>
        <v>tr|K7L9H1|K7L9H1_SOYBN</v>
      </c>
      <c r="D7833" t="s">
        <v>28</v>
      </c>
      <c r="E7833">
        <v>56.74</v>
      </c>
      <c r="F7833">
        <v>467</v>
      </c>
      <c r="G7833">
        <v>202</v>
      </c>
      <c r="H7833">
        <v>62</v>
      </c>
      <c r="I7833">
        <v>1</v>
      </c>
      <c r="J7833">
        <v>1215</v>
      </c>
      <c r="K7833">
        <v>1</v>
      </c>
      <c r="L7833">
        <v>1</v>
      </c>
      <c r="M7833">
        <v>465</v>
      </c>
      <c r="N7833" t="s">
        <v>18</v>
      </c>
      <c r="O7833" s="1">
        <v>1.7699099999999999E-136</v>
      </c>
      <c r="P7833">
        <v>1265</v>
      </c>
    </row>
    <row r="7834" spans="1:16" x14ac:dyDescent="0.25">
      <c r="A7834" t="s">
        <v>11765</v>
      </c>
      <c r="B7834">
        <v>513</v>
      </c>
      <c r="C7834" s="3" t="str">
        <f>HYPERLINK("http://www.uniprot.org/uniprot/G7KF36","tr|G7KF36|G7KF36_MEDTR")</f>
        <v>tr|G7KF36|G7KF36_MEDTR</v>
      </c>
      <c r="D7834" t="s">
        <v>11766</v>
      </c>
      <c r="E7834">
        <v>74.11</v>
      </c>
      <c r="F7834">
        <v>170</v>
      </c>
      <c r="G7834">
        <v>44</v>
      </c>
      <c r="H7834">
        <v>0</v>
      </c>
      <c r="I7834">
        <v>1</v>
      </c>
      <c r="J7834">
        <v>510</v>
      </c>
      <c r="K7834">
        <v>1</v>
      </c>
      <c r="L7834">
        <v>1</v>
      </c>
      <c r="M7834">
        <v>170</v>
      </c>
      <c r="N7834" t="s">
        <v>18</v>
      </c>
      <c r="O7834" s="1">
        <v>1.623E-64</v>
      </c>
      <c r="P7834">
        <v>638</v>
      </c>
    </row>
    <row r="7835" spans="1:16" x14ac:dyDescent="0.25">
      <c r="A7835" t="s">
        <v>11767</v>
      </c>
      <c r="B7835">
        <v>1410</v>
      </c>
      <c r="C7835" s="3" t="str">
        <f>HYPERLINK("http://www.uniprot.org/uniprot/I1LA88","tr|I1LA88|I1LA88_SOYBN")</f>
        <v>tr|I1LA88|I1LA88_SOYBN</v>
      </c>
      <c r="D7835" t="s">
        <v>28</v>
      </c>
      <c r="E7835">
        <v>80.540000000000006</v>
      </c>
      <c r="F7835">
        <v>442</v>
      </c>
      <c r="G7835">
        <v>86</v>
      </c>
      <c r="H7835">
        <v>4</v>
      </c>
      <c r="I7835">
        <v>79</v>
      </c>
      <c r="J7835">
        <v>1392</v>
      </c>
      <c r="K7835">
        <v>1</v>
      </c>
      <c r="L7835">
        <v>34</v>
      </c>
      <c r="M7835">
        <v>460</v>
      </c>
      <c r="N7835" t="s">
        <v>18</v>
      </c>
      <c r="O7835">
        <v>0</v>
      </c>
      <c r="P7835">
        <v>1864</v>
      </c>
    </row>
    <row r="7836" spans="1:16" x14ac:dyDescent="0.25">
      <c r="A7836" t="s">
        <v>11768</v>
      </c>
      <c r="B7836">
        <v>801</v>
      </c>
      <c r="C7836" s="3" t="str">
        <f>HYPERLINK("http://www.uniprot.org/uniprot/G7JEA8","tr|G7JEA8|G7JEA8_MEDTR")</f>
        <v>tr|G7JEA8|G7JEA8_MEDTR</v>
      </c>
      <c r="D7836" t="s">
        <v>11769</v>
      </c>
      <c r="E7836">
        <v>61.64</v>
      </c>
      <c r="F7836">
        <v>73</v>
      </c>
      <c r="G7836">
        <v>28</v>
      </c>
      <c r="H7836">
        <v>1</v>
      </c>
      <c r="I7836">
        <v>102</v>
      </c>
      <c r="J7836">
        <v>317</v>
      </c>
      <c r="K7836">
        <v>-2</v>
      </c>
      <c r="L7836">
        <v>94</v>
      </c>
      <c r="M7836">
        <v>164</v>
      </c>
      <c r="N7836" t="s">
        <v>18</v>
      </c>
      <c r="O7836" s="1">
        <v>3.5364399999999998E-13</v>
      </c>
      <c r="P7836">
        <v>199</v>
      </c>
    </row>
    <row r="7837" spans="1:16" x14ac:dyDescent="0.25">
      <c r="A7837" t="s">
        <v>11770</v>
      </c>
      <c r="B7837">
        <v>630</v>
      </c>
      <c r="C7837" s="3" t="str">
        <f>HYPERLINK("http://www.uniprot.org/uniprot/G7LG77","tr|G7LG77|G7LG77_MEDTR")</f>
        <v>tr|G7LG77|G7LG77_MEDTR</v>
      </c>
      <c r="D7837" t="s">
        <v>11771</v>
      </c>
      <c r="E7837">
        <v>81.48</v>
      </c>
      <c r="F7837">
        <v>189</v>
      </c>
      <c r="G7837">
        <v>35</v>
      </c>
      <c r="H7837">
        <v>0</v>
      </c>
      <c r="I7837">
        <v>1</v>
      </c>
      <c r="J7837">
        <v>567</v>
      </c>
      <c r="K7837">
        <v>1</v>
      </c>
      <c r="L7837">
        <v>60</v>
      </c>
      <c r="M7837">
        <v>248</v>
      </c>
      <c r="N7837" t="s">
        <v>18</v>
      </c>
      <c r="O7837" s="1">
        <v>8.3018000000000004E-87</v>
      </c>
      <c r="P7837">
        <v>832</v>
      </c>
    </row>
    <row r="7838" spans="1:16" x14ac:dyDescent="0.25">
      <c r="A7838" t="s">
        <v>11772</v>
      </c>
      <c r="B7838">
        <v>1338</v>
      </c>
      <c r="C7838" s="3" t="str">
        <f>HYPERLINK("http://www.uniprot.org/uniprot/I1M631","tr|I1M631|I1M631_SOYBN")</f>
        <v>tr|I1M631|I1M631_SOYBN</v>
      </c>
      <c r="D7838" t="s">
        <v>28</v>
      </c>
      <c r="E7838">
        <v>94.5</v>
      </c>
      <c r="F7838">
        <v>200</v>
      </c>
      <c r="G7838">
        <v>11</v>
      </c>
      <c r="H7838">
        <v>0</v>
      </c>
      <c r="I7838">
        <v>727</v>
      </c>
      <c r="J7838">
        <v>1326</v>
      </c>
      <c r="K7838">
        <v>1</v>
      </c>
      <c r="L7838">
        <v>251</v>
      </c>
      <c r="M7838">
        <v>443</v>
      </c>
      <c r="N7838" t="s">
        <v>18</v>
      </c>
      <c r="O7838" s="1">
        <v>2.4990699999999999E-102</v>
      </c>
      <c r="P7838">
        <v>971</v>
      </c>
    </row>
    <row r="7839" spans="1:16" x14ac:dyDescent="0.25">
      <c r="A7839" t="s">
        <v>11773</v>
      </c>
      <c r="B7839">
        <v>5328</v>
      </c>
      <c r="C7839" s="3" t="str">
        <f>HYPERLINK("http://www.uniprot.org/uniprot/I1MEJ0","tr|I1MEJ0|I1MEJ0_SOYBN")</f>
        <v>tr|I1MEJ0|I1MEJ0_SOYBN</v>
      </c>
      <c r="D7839" t="s">
        <v>71</v>
      </c>
      <c r="E7839">
        <v>81.93</v>
      </c>
      <c r="F7839">
        <v>1777</v>
      </c>
      <c r="G7839">
        <v>321</v>
      </c>
      <c r="H7839">
        <v>7</v>
      </c>
      <c r="I7839">
        <v>13</v>
      </c>
      <c r="J7839">
        <v>5322</v>
      </c>
      <c r="K7839">
        <v>1</v>
      </c>
      <c r="L7839">
        <v>27</v>
      </c>
      <c r="M7839">
        <v>1798</v>
      </c>
      <c r="N7839" t="s">
        <v>18</v>
      </c>
      <c r="O7839">
        <v>0</v>
      </c>
      <c r="P7839">
        <v>7712</v>
      </c>
    </row>
    <row r="7840" spans="1:16" x14ac:dyDescent="0.25">
      <c r="A7840" t="s">
        <v>11774</v>
      </c>
      <c r="B7840">
        <v>1887</v>
      </c>
      <c r="C7840" s="3" t="str">
        <f>HYPERLINK("http://www.uniprot.org/uniprot/G7IJN3","tr|G7IJN3|G7IJN3_MEDTR")</f>
        <v>tr|G7IJN3|G7IJN3_MEDTR</v>
      </c>
      <c r="D7840" t="s">
        <v>11775</v>
      </c>
      <c r="E7840">
        <v>68.819999999999993</v>
      </c>
      <c r="F7840">
        <v>680</v>
      </c>
      <c r="G7840">
        <v>212</v>
      </c>
      <c r="H7840">
        <v>52</v>
      </c>
      <c r="I7840">
        <v>1</v>
      </c>
      <c r="J7840">
        <v>1884</v>
      </c>
      <c r="K7840">
        <v>1</v>
      </c>
      <c r="L7840">
        <v>1</v>
      </c>
      <c r="M7840">
        <v>677</v>
      </c>
      <c r="N7840" t="s">
        <v>18</v>
      </c>
      <c r="O7840">
        <v>0</v>
      </c>
      <c r="P7840">
        <v>2504</v>
      </c>
    </row>
    <row r="7841" spans="1:16" x14ac:dyDescent="0.25">
      <c r="A7841" t="s">
        <v>11776</v>
      </c>
      <c r="B7841">
        <v>1440</v>
      </c>
      <c r="C7841" s="3" t="str">
        <f>HYPERLINK("http://www.uniprot.org/uniprot/Q2MJ18","tr|Q2MJ18|Q2MJ18_MEDTR")</f>
        <v>tr|Q2MJ18|Q2MJ18_MEDTR</v>
      </c>
      <c r="D7841" t="s">
        <v>11777</v>
      </c>
      <c r="E7841">
        <v>78.400000000000006</v>
      </c>
      <c r="F7841">
        <v>500</v>
      </c>
      <c r="G7841">
        <v>108</v>
      </c>
      <c r="H7841">
        <v>40</v>
      </c>
      <c r="I7841">
        <v>58</v>
      </c>
      <c r="J7841">
        <v>1437</v>
      </c>
      <c r="K7841">
        <v>1</v>
      </c>
      <c r="L7841">
        <v>19</v>
      </c>
      <c r="M7841">
        <v>518</v>
      </c>
      <c r="N7841" t="s">
        <v>18</v>
      </c>
      <c r="O7841">
        <v>0</v>
      </c>
      <c r="P7841">
        <v>2018</v>
      </c>
    </row>
    <row r="7842" spans="1:16" x14ac:dyDescent="0.25">
      <c r="A7842" t="s">
        <v>11778</v>
      </c>
      <c r="B7842">
        <v>504</v>
      </c>
      <c r="C7842" s="3" t="str">
        <f>HYPERLINK("http://www.uniprot.org/uniprot/G7K2Y3","tr|G7K2Y3|G7K2Y3_MEDTR")</f>
        <v>tr|G7K2Y3|G7K2Y3_MEDTR</v>
      </c>
      <c r="D7842" t="s">
        <v>11779</v>
      </c>
      <c r="E7842">
        <v>98.12</v>
      </c>
      <c r="F7842">
        <v>160</v>
      </c>
      <c r="G7842">
        <v>3</v>
      </c>
      <c r="H7842">
        <v>0</v>
      </c>
      <c r="I7842">
        <v>22</v>
      </c>
      <c r="J7842">
        <v>501</v>
      </c>
      <c r="K7842">
        <v>1</v>
      </c>
      <c r="L7842">
        <v>26</v>
      </c>
      <c r="M7842">
        <v>185</v>
      </c>
      <c r="N7842" t="s">
        <v>18</v>
      </c>
      <c r="O7842" s="1">
        <v>1.3929000000000001E-84</v>
      </c>
      <c r="P7842">
        <v>811</v>
      </c>
    </row>
    <row r="7843" spans="1:16" x14ac:dyDescent="0.25">
      <c r="A7843" t="s">
        <v>11780</v>
      </c>
      <c r="B7843">
        <v>309</v>
      </c>
      <c r="C7843" s="3" t="str">
        <f>HYPERLINK("http://www.uniprot.org/uniprot/Q949L5","tr|Q949L5|Q949L5_CICAR")</f>
        <v>tr|Q949L5|Q949L5_CICAR</v>
      </c>
      <c r="D7843" t="s">
        <v>55</v>
      </c>
      <c r="E7843">
        <v>65.95</v>
      </c>
      <c r="F7843">
        <v>47</v>
      </c>
      <c r="G7843">
        <v>16</v>
      </c>
      <c r="H7843">
        <v>0</v>
      </c>
      <c r="I7843">
        <v>1</v>
      </c>
      <c r="J7843">
        <v>141</v>
      </c>
      <c r="K7843">
        <v>1</v>
      </c>
      <c r="L7843">
        <v>1</v>
      </c>
      <c r="M7843">
        <v>47</v>
      </c>
      <c r="N7843" t="s">
        <v>18</v>
      </c>
      <c r="O7843" s="1">
        <v>8.2751299999999993E-12</v>
      </c>
      <c r="P7843">
        <v>143</v>
      </c>
    </row>
    <row r="7844" spans="1:16" x14ac:dyDescent="0.25">
      <c r="A7844" t="s">
        <v>11781</v>
      </c>
      <c r="B7844">
        <v>381</v>
      </c>
      <c r="C7844" s="3" t="str">
        <f>HYPERLINK("http://www.uniprot.org/uniprot/I1NAC7","tr|I1NAC7|I1NAC7_SOYBN")</f>
        <v>tr|I1NAC7|I1NAC7_SOYBN</v>
      </c>
      <c r="D7844" t="s">
        <v>28</v>
      </c>
      <c r="E7844">
        <v>77.040000000000006</v>
      </c>
      <c r="F7844">
        <v>122</v>
      </c>
      <c r="G7844">
        <v>28</v>
      </c>
      <c r="H7844">
        <v>0</v>
      </c>
      <c r="I7844">
        <v>13</v>
      </c>
      <c r="J7844">
        <v>378</v>
      </c>
      <c r="K7844">
        <v>1</v>
      </c>
      <c r="L7844">
        <v>3</v>
      </c>
      <c r="M7844">
        <v>124</v>
      </c>
      <c r="N7844" t="s">
        <v>18</v>
      </c>
      <c r="O7844" s="1">
        <v>1.56966E-51</v>
      </c>
      <c r="P7844">
        <v>526</v>
      </c>
    </row>
    <row r="7845" spans="1:16" x14ac:dyDescent="0.25">
      <c r="A7845" t="s">
        <v>11782</v>
      </c>
      <c r="B7845">
        <v>1656</v>
      </c>
      <c r="C7845" s="3" t="str">
        <f>HYPERLINK("http://www.uniprot.org/uniprot/G7KQR8","tr|G7KQR8|G7KQR8_MEDTR")</f>
        <v>tr|G7KQR8|G7KQR8_MEDTR</v>
      </c>
      <c r="D7845" t="s">
        <v>11783</v>
      </c>
      <c r="E7845">
        <v>75.27</v>
      </c>
      <c r="F7845">
        <v>554</v>
      </c>
      <c r="G7845">
        <v>137</v>
      </c>
      <c r="H7845">
        <v>11</v>
      </c>
      <c r="I7845">
        <v>25</v>
      </c>
      <c r="J7845">
        <v>1653</v>
      </c>
      <c r="K7845">
        <v>1</v>
      </c>
      <c r="L7845">
        <v>70</v>
      </c>
      <c r="M7845">
        <v>623</v>
      </c>
      <c r="N7845" t="s">
        <v>18</v>
      </c>
      <c r="O7845">
        <v>0</v>
      </c>
      <c r="P7845">
        <v>2105</v>
      </c>
    </row>
    <row r="7846" spans="1:16" x14ac:dyDescent="0.25">
      <c r="A7846" t="s">
        <v>11784</v>
      </c>
      <c r="B7846">
        <v>924</v>
      </c>
      <c r="C7846" s="3" t="str">
        <f>HYPERLINK("http://www.uniprot.org/uniprot/Q9M3Z4","tr|Q9M3Z4|Q9M3Z4_CICAR")</f>
        <v>tr|Q9M3Z4|Q9M3Z4_CICAR</v>
      </c>
      <c r="D7846" t="s">
        <v>3484</v>
      </c>
      <c r="E7846">
        <v>68.33</v>
      </c>
      <c r="F7846">
        <v>360</v>
      </c>
      <c r="G7846">
        <v>114</v>
      </c>
      <c r="H7846">
        <v>53</v>
      </c>
      <c r="I7846">
        <v>1</v>
      </c>
      <c r="J7846">
        <v>921</v>
      </c>
      <c r="K7846">
        <v>1</v>
      </c>
      <c r="L7846">
        <v>1</v>
      </c>
      <c r="M7846">
        <v>342</v>
      </c>
      <c r="N7846" t="s">
        <v>18</v>
      </c>
      <c r="O7846" s="1">
        <v>1.7082600000000001E-116</v>
      </c>
      <c r="P7846">
        <v>1091</v>
      </c>
    </row>
    <row r="7847" spans="1:16" x14ac:dyDescent="0.25">
      <c r="A7847" t="s">
        <v>11785</v>
      </c>
      <c r="B7847">
        <v>2610</v>
      </c>
      <c r="C7847" s="3" t="str">
        <f>HYPERLINK("http://www.uniprot.org/uniprot/G7I8P0","tr|G7I8P0|G7I8P0_MEDTR")</f>
        <v>tr|G7I8P0|G7I8P0_MEDTR</v>
      </c>
      <c r="D7847" t="s">
        <v>11786</v>
      </c>
      <c r="E7847">
        <v>76.040000000000006</v>
      </c>
      <c r="F7847">
        <v>910</v>
      </c>
      <c r="G7847">
        <v>218</v>
      </c>
      <c r="H7847">
        <v>43</v>
      </c>
      <c r="I7847">
        <v>1</v>
      </c>
      <c r="J7847">
        <v>2601</v>
      </c>
      <c r="K7847">
        <v>1</v>
      </c>
      <c r="L7847">
        <v>1</v>
      </c>
      <c r="M7847">
        <v>902</v>
      </c>
      <c r="N7847" t="s">
        <v>18</v>
      </c>
      <c r="O7847">
        <v>0</v>
      </c>
      <c r="P7847">
        <v>3370</v>
      </c>
    </row>
    <row r="7848" spans="1:16" x14ac:dyDescent="0.25">
      <c r="A7848" t="s">
        <v>11787</v>
      </c>
      <c r="B7848">
        <v>1374</v>
      </c>
      <c r="C7848" s="3" t="str">
        <f>HYPERLINK("http://www.uniprot.org/uniprot/I1LYM5","tr|I1LYM5|I1LYM5_SOYBN")</f>
        <v>tr|I1LYM5|I1LYM5_SOYBN</v>
      </c>
      <c r="D7848" t="s">
        <v>28</v>
      </c>
      <c r="E7848">
        <v>84.9</v>
      </c>
      <c r="F7848">
        <v>457</v>
      </c>
      <c r="G7848">
        <v>69</v>
      </c>
      <c r="H7848">
        <v>0</v>
      </c>
      <c r="I7848">
        <v>1</v>
      </c>
      <c r="J7848">
        <v>1371</v>
      </c>
      <c r="K7848">
        <v>1</v>
      </c>
      <c r="L7848">
        <v>1</v>
      </c>
      <c r="M7848">
        <v>453</v>
      </c>
      <c r="N7848" t="s">
        <v>18</v>
      </c>
      <c r="O7848">
        <v>0</v>
      </c>
      <c r="P7848">
        <v>2093</v>
      </c>
    </row>
    <row r="7849" spans="1:16" x14ac:dyDescent="0.25">
      <c r="A7849" t="s">
        <v>11788</v>
      </c>
      <c r="B7849">
        <v>621</v>
      </c>
      <c r="C7849" s="3" t="str">
        <f>HYPERLINK("http://www.uniprot.org/uniprot/I3S643","tr|I3S643|I3S643_MEDTR")</f>
        <v>tr|I3S643|I3S643_MEDTR</v>
      </c>
      <c r="D7849" t="s">
        <v>22</v>
      </c>
      <c r="E7849">
        <v>88.04</v>
      </c>
      <c r="F7849">
        <v>184</v>
      </c>
      <c r="G7849">
        <v>22</v>
      </c>
      <c r="H7849">
        <v>1</v>
      </c>
      <c r="I7849">
        <v>1</v>
      </c>
      <c r="J7849">
        <v>549</v>
      </c>
      <c r="K7849">
        <v>1</v>
      </c>
      <c r="L7849">
        <v>1</v>
      </c>
      <c r="M7849">
        <v>184</v>
      </c>
      <c r="N7849" t="s">
        <v>18</v>
      </c>
      <c r="O7849" s="1">
        <v>1.2694000000000001E-84</v>
      </c>
      <c r="P7849">
        <v>813</v>
      </c>
    </row>
    <row r="7850" spans="1:16" x14ac:dyDescent="0.25">
      <c r="A7850" t="s">
        <v>11789</v>
      </c>
      <c r="B7850">
        <v>2379</v>
      </c>
      <c r="C7850" s="3" t="str">
        <f>HYPERLINK("http://www.uniprot.org/uniprot/K7KV21","tr|K7KV21|K7KV21_SOYBN")</f>
        <v>tr|K7KV21|K7KV21_SOYBN</v>
      </c>
      <c r="D7850" t="s">
        <v>28</v>
      </c>
      <c r="E7850">
        <v>84.99</v>
      </c>
      <c r="F7850">
        <v>793</v>
      </c>
      <c r="G7850">
        <v>119</v>
      </c>
      <c r="H7850">
        <v>1</v>
      </c>
      <c r="I7850">
        <v>1</v>
      </c>
      <c r="J7850">
        <v>2376</v>
      </c>
      <c r="K7850">
        <v>1</v>
      </c>
      <c r="L7850">
        <v>1</v>
      </c>
      <c r="M7850">
        <v>790</v>
      </c>
      <c r="N7850" t="s">
        <v>18</v>
      </c>
      <c r="O7850">
        <v>0</v>
      </c>
      <c r="P7850">
        <v>3450</v>
      </c>
    </row>
    <row r="7851" spans="1:16" x14ac:dyDescent="0.25">
      <c r="A7851" t="s">
        <v>11790</v>
      </c>
      <c r="B7851">
        <v>399</v>
      </c>
      <c r="C7851" s="3" t="str">
        <f>HYPERLINK("http://www.uniprot.org/uniprot/G7JBE6","tr|G7JBE6|G7JBE6_MEDTR")</f>
        <v>tr|G7JBE6|G7JBE6_MEDTR</v>
      </c>
      <c r="D7851" t="s">
        <v>11791</v>
      </c>
      <c r="E7851">
        <v>79.2</v>
      </c>
      <c r="F7851">
        <v>125</v>
      </c>
      <c r="G7851">
        <v>26</v>
      </c>
      <c r="H7851">
        <v>2</v>
      </c>
      <c r="I7851">
        <v>4</v>
      </c>
      <c r="J7851">
        <v>372</v>
      </c>
      <c r="K7851">
        <v>1</v>
      </c>
      <c r="L7851">
        <v>1</v>
      </c>
      <c r="M7851">
        <v>125</v>
      </c>
      <c r="N7851" t="s">
        <v>18</v>
      </c>
      <c r="O7851" s="1">
        <v>1.0233699999999999E-50</v>
      </c>
      <c r="P7851">
        <v>519</v>
      </c>
    </row>
    <row r="7852" spans="1:16" x14ac:dyDescent="0.25">
      <c r="A7852" t="s">
        <v>11792</v>
      </c>
      <c r="B7852">
        <v>2436</v>
      </c>
      <c r="C7852" s="3" t="str">
        <f>HYPERLINK("http://www.uniprot.org/uniprot/G7J0G5","tr|G7J0G5|G7J0G5_MEDTR")</f>
        <v>tr|G7J0G5|G7J0G5_MEDTR</v>
      </c>
      <c r="D7852" t="s">
        <v>11793</v>
      </c>
      <c r="E7852">
        <v>70.95</v>
      </c>
      <c r="F7852">
        <v>847</v>
      </c>
      <c r="G7852">
        <v>246</v>
      </c>
      <c r="H7852">
        <v>47</v>
      </c>
      <c r="I7852">
        <v>1</v>
      </c>
      <c r="J7852">
        <v>2400</v>
      </c>
      <c r="K7852">
        <v>1</v>
      </c>
      <c r="L7852">
        <v>1</v>
      </c>
      <c r="M7852">
        <v>826</v>
      </c>
      <c r="N7852" t="s">
        <v>18</v>
      </c>
      <c r="O7852">
        <v>0</v>
      </c>
      <c r="P7852">
        <v>2935</v>
      </c>
    </row>
    <row r="7853" spans="1:16" x14ac:dyDescent="0.25">
      <c r="A7853" t="s">
        <v>11794</v>
      </c>
      <c r="B7853">
        <v>5673</v>
      </c>
      <c r="C7853" s="3" t="str">
        <f>HYPERLINK("http://www.uniprot.org/uniprot/K7L4R9","tr|K7L4R9|K7L4R9_SOYBN")</f>
        <v>tr|K7L4R9|K7L4R9_SOYBN</v>
      </c>
      <c r="D7853" t="s">
        <v>28</v>
      </c>
      <c r="E7853">
        <v>71.760000000000005</v>
      </c>
      <c r="F7853">
        <v>1339</v>
      </c>
      <c r="G7853">
        <v>378</v>
      </c>
      <c r="H7853">
        <v>7</v>
      </c>
      <c r="I7853">
        <v>1</v>
      </c>
      <c r="J7853">
        <v>3996</v>
      </c>
      <c r="K7853">
        <v>1</v>
      </c>
      <c r="L7853">
        <v>1</v>
      </c>
      <c r="M7853">
        <v>1328</v>
      </c>
      <c r="N7853" t="s">
        <v>18</v>
      </c>
      <c r="O7853">
        <v>0</v>
      </c>
      <c r="P7853">
        <v>4751</v>
      </c>
    </row>
    <row r="7854" spans="1:16" x14ac:dyDescent="0.25">
      <c r="A7854" t="s">
        <v>11795</v>
      </c>
      <c r="B7854">
        <v>891</v>
      </c>
      <c r="C7854" s="3" t="str">
        <f>HYPERLINK("http://www.uniprot.org/uniprot/G7JTT3","tr|G7JTT3|G7JTT3_MEDTR")</f>
        <v>tr|G7JTT3|G7JTT3_MEDTR</v>
      </c>
      <c r="D7854" t="s">
        <v>11796</v>
      </c>
      <c r="E7854">
        <v>69.69</v>
      </c>
      <c r="F7854">
        <v>297</v>
      </c>
      <c r="G7854">
        <v>90</v>
      </c>
      <c r="H7854">
        <v>1</v>
      </c>
      <c r="I7854">
        <v>1</v>
      </c>
      <c r="J7854">
        <v>888</v>
      </c>
      <c r="K7854">
        <v>1</v>
      </c>
      <c r="L7854">
        <v>1</v>
      </c>
      <c r="M7854">
        <v>290</v>
      </c>
      <c r="N7854" t="s">
        <v>18</v>
      </c>
      <c r="O7854" s="1">
        <v>1.61646E-108</v>
      </c>
      <c r="P7854">
        <v>1022</v>
      </c>
    </row>
    <row r="7855" spans="1:16" x14ac:dyDescent="0.25">
      <c r="A7855" t="s">
        <v>11797</v>
      </c>
      <c r="B7855">
        <v>510</v>
      </c>
      <c r="C7855" s="3" t="str">
        <f>HYPERLINK("http://www.uniprot.org/uniprot/K7LSM4","tr|K7LSM4|K7LSM4_SOYBN")</f>
        <v>tr|K7LSM4|K7LSM4_SOYBN</v>
      </c>
      <c r="D7855" t="s">
        <v>28</v>
      </c>
      <c r="E7855">
        <v>73.849999999999994</v>
      </c>
      <c r="F7855">
        <v>153</v>
      </c>
      <c r="G7855">
        <v>40</v>
      </c>
      <c r="H7855">
        <v>1</v>
      </c>
      <c r="I7855">
        <v>1</v>
      </c>
      <c r="J7855">
        <v>456</v>
      </c>
      <c r="K7855">
        <v>1</v>
      </c>
      <c r="L7855">
        <v>150</v>
      </c>
      <c r="M7855">
        <v>302</v>
      </c>
      <c r="N7855" t="s">
        <v>18</v>
      </c>
      <c r="O7855" s="1">
        <v>7.6623899999999997E-59</v>
      </c>
      <c r="P7855">
        <v>572</v>
      </c>
    </row>
    <row r="7856" spans="1:16" x14ac:dyDescent="0.25">
      <c r="A7856" t="s">
        <v>11798</v>
      </c>
      <c r="B7856">
        <v>249</v>
      </c>
      <c r="C7856" s="3" t="str">
        <f>HYPERLINK("http://www.uniprot.org/uniprot/I3SVM8","tr|I3SVM8|I3SVM8_LOTJA")</f>
        <v>tr|I3SVM8|I3SVM8_LOTJA</v>
      </c>
      <c r="D7856" t="s">
        <v>2200</v>
      </c>
      <c r="E7856">
        <v>81.7</v>
      </c>
      <c r="F7856">
        <v>82</v>
      </c>
      <c r="G7856">
        <v>15</v>
      </c>
      <c r="H7856">
        <v>0</v>
      </c>
      <c r="I7856">
        <v>1</v>
      </c>
      <c r="J7856">
        <v>246</v>
      </c>
      <c r="K7856">
        <v>1</v>
      </c>
      <c r="L7856">
        <v>1</v>
      </c>
      <c r="M7856">
        <v>82</v>
      </c>
      <c r="N7856" t="s">
        <v>18</v>
      </c>
      <c r="O7856" s="1">
        <v>3.2002900000000001E-28</v>
      </c>
      <c r="P7856">
        <v>325</v>
      </c>
    </row>
    <row r="7857" spans="1:16" x14ac:dyDescent="0.25">
      <c r="A7857" t="s">
        <v>11799</v>
      </c>
      <c r="B7857">
        <v>1533</v>
      </c>
      <c r="C7857" s="3" t="str">
        <f>HYPERLINK("http://www.uniprot.org/uniprot/I3T8S7","tr|I3T8S7|I3T8S7_MEDTR")</f>
        <v>tr|I3T8S7|I3T8S7_MEDTR</v>
      </c>
      <c r="D7857" t="s">
        <v>22</v>
      </c>
      <c r="E7857">
        <v>86.6</v>
      </c>
      <c r="F7857">
        <v>515</v>
      </c>
      <c r="G7857">
        <v>69</v>
      </c>
      <c r="H7857">
        <v>5</v>
      </c>
      <c r="I7857">
        <v>1</v>
      </c>
      <c r="J7857">
        <v>1530</v>
      </c>
      <c r="K7857">
        <v>1</v>
      </c>
      <c r="L7857">
        <v>1</v>
      </c>
      <c r="M7857">
        <v>515</v>
      </c>
      <c r="N7857" t="s">
        <v>18</v>
      </c>
      <c r="O7857">
        <v>0</v>
      </c>
      <c r="P7857">
        <v>2257</v>
      </c>
    </row>
    <row r="7858" spans="1:16" x14ac:dyDescent="0.25">
      <c r="A7858" t="s">
        <v>11800</v>
      </c>
      <c r="B7858">
        <v>2163</v>
      </c>
      <c r="C7858" s="3" t="str">
        <f>HYPERLINK("http://www.uniprot.org/uniprot/Q2PF39","tr|Q2PF39|Q2PF39_TRIPR")</f>
        <v>tr|Q2PF39|Q2PF39_TRIPR</v>
      </c>
      <c r="D7858" t="s">
        <v>11801</v>
      </c>
      <c r="E7858">
        <v>65.81</v>
      </c>
      <c r="F7858">
        <v>746</v>
      </c>
      <c r="G7858">
        <v>255</v>
      </c>
      <c r="H7858">
        <v>26</v>
      </c>
      <c r="I7858">
        <v>1</v>
      </c>
      <c r="J7858">
        <v>2160</v>
      </c>
      <c r="K7858">
        <v>1</v>
      </c>
      <c r="L7858">
        <v>1</v>
      </c>
      <c r="M7858">
        <v>745</v>
      </c>
      <c r="N7858" t="s">
        <v>18</v>
      </c>
      <c r="O7858">
        <v>0</v>
      </c>
      <c r="P7858">
        <v>2330</v>
      </c>
    </row>
    <row r="7859" spans="1:16" x14ac:dyDescent="0.25">
      <c r="A7859" t="s">
        <v>11802</v>
      </c>
      <c r="B7859">
        <v>1611</v>
      </c>
      <c r="C7859" s="3" t="str">
        <f>HYPERLINK("http://www.uniprot.org/uniprot/I1JGF8","tr|I1JGF8|I1JGF8_SOYBN")</f>
        <v>tr|I1JGF8|I1JGF8_SOYBN</v>
      </c>
      <c r="D7859" t="s">
        <v>28</v>
      </c>
      <c r="E7859">
        <v>40.33</v>
      </c>
      <c r="F7859">
        <v>414</v>
      </c>
      <c r="G7859">
        <v>247</v>
      </c>
      <c r="H7859">
        <v>6</v>
      </c>
      <c r="I7859">
        <v>139</v>
      </c>
      <c r="J7859">
        <v>1362</v>
      </c>
      <c r="K7859">
        <v>1</v>
      </c>
      <c r="L7859">
        <v>95</v>
      </c>
      <c r="M7859">
        <v>495</v>
      </c>
      <c r="N7859" t="s">
        <v>18</v>
      </c>
      <c r="O7859" s="1">
        <v>6.10943E-69</v>
      </c>
      <c r="P7859">
        <v>684</v>
      </c>
    </row>
    <row r="7860" spans="1:16" x14ac:dyDescent="0.25">
      <c r="A7860" t="s">
        <v>11803</v>
      </c>
      <c r="B7860">
        <v>969</v>
      </c>
      <c r="C7860" s="3" t="str">
        <f>HYPERLINK("http://www.uniprot.org/uniprot/G7KF45","tr|G7KF45|G7KF45_MEDTR")</f>
        <v>tr|G7KF45|G7KF45_MEDTR</v>
      </c>
      <c r="D7860" t="s">
        <v>11804</v>
      </c>
      <c r="E7860">
        <v>59.68</v>
      </c>
      <c r="F7860">
        <v>258</v>
      </c>
      <c r="G7860">
        <v>104</v>
      </c>
      <c r="H7860">
        <v>4</v>
      </c>
      <c r="I7860">
        <v>1</v>
      </c>
      <c r="J7860">
        <v>762</v>
      </c>
      <c r="K7860">
        <v>1</v>
      </c>
      <c r="L7860">
        <v>1</v>
      </c>
      <c r="M7860">
        <v>254</v>
      </c>
      <c r="N7860" t="s">
        <v>18</v>
      </c>
      <c r="O7860" s="1">
        <v>5.3184499999999997E-71</v>
      </c>
      <c r="P7860">
        <v>699</v>
      </c>
    </row>
    <row r="7861" spans="1:16" x14ac:dyDescent="0.25">
      <c r="A7861" t="s">
        <v>11805</v>
      </c>
      <c r="B7861">
        <v>2412</v>
      </c>
      <c r="C7861" s="3" t="str">
        <f>HYPERLINK("http://www.uniprot.org/uniprot/K7L9V4","tr|K7L9V4|K7L9V4_SOYBN")</f>
        <v>tr|K7L9V4|K7L9V4_SOYBN</v>
      </c>
      <c r="D7861" t="s">
        <v>28</v>
      </c>
      <c r="E7861">
        <v>85.09</v>
      </c>
      <c r="F7861">
        <v>604</v>
      </c>
      <c r="G7861">
        <v>90</v>
      </c>
      <c r="H7861">
        <v>10</v>
      </c>
      <c r="I7861">
        <v>496</v>
      </c>
      <c r="J7861">
        <v>2277</v>
      </c>
      <c r="K7861">
        <v>1</v>
      </c>
      <c r="L7861">
        <v>233</v>
      </c>
      <c r="M7861">
        <v>829</v>
      </c>
      <c r="N7861" t="s">
        <v>18</v>
      </c>
      <c r="O7861">
        <v>0</v>
      </c>
      <c r="P7861">
        <v>2539</v>
      </c>
    </row>
    <row r="7862" spans="1:16" x14ac:dyDescent="0.25">
      <c r="A7862" t="s">
        <v>11806</v>
      </c>
      <c r="B7862">
        <v>1113</v>
      </c>
      <c r="C7862" s="3" t="str">
        <f>HYPERLINK("http://www.uniprot.org/uniprot/G7JCB9","tr|G7JCB9|G7JCB9_MEDTR")</f>
        <v>tr|G7JCB9|G7JCB9_MEDTR</v>
      </c>
      <c r="D7862" t="s">
        <v>2141</v>
      </c>
      <c r="E7862">
        <v>56.07</v>
      </c>
      <c r="F7862">
        <v>387</v>
      </c>
      <c r="G7862">
        <v>170</v>
      </c>
      <c r="H7862">
        <v>19</v>
      </c>
      <c r="I7862">
        <v>1</v>
      </c>
      <c r="J7862">
        <v>1104</v>
      </c>
      <c r="K7862">
        <v>1</v>
      </c>
      <c r="L7862">
        <v>16</v>
      </c>
      <c r="M7862">
        <v>387</v>
      </c>
      <c r="N7862" t="s">
        <v>18</v>
      </c>
      <c r="O7862" s="1">
        <v>3.7046799999999999E-114</v>
      </c>
      <c r="P7862">
        <v>1072</v>
      </c>
    </row>
    <row r="7863" spans="1:16" x14ac:dyDescent="0.25">
      <c r="A7863" t="s">
        <v>11807</v>
      </c>
      <c r="B7863">
        <v>891</v>
      </c>
      <c r="C7863" s="3" t="str">
        <f>HYPERLINK("http://www.uniprot.org/uniprot/K7LUZ4","tr|K7LUZ4|K7LUZ4_SOYBN")</f>
        <v>tr|K7LUZ4|K7LUZ4_SOYBN</v>
      </c>
      <c r="D7863" t="s">
        <v>28</v>
      </c>
      <c r="E7863">
        <v>44.56</v>
      </c>
      <c r="F7863">
        <v>285</v>
      </c>
      <c r="G7863">
        <v>158</v>
      </c>
      <c r="H7863">
        <v>5</v>
      </c>
      <c r="I7863">
        <v>46</v>
      </c>
      <c r="J7863">
        <v>885</v>
      </c>
      <c r="K7863">
        <v>1</v>
      </c>
      <c r="L7863">
        <v>16</v>
      </c>
      <c r="M7863">
        <v>293</v>
      </c>
      <c r="N7863" t="s">
        <v>18</v>
      </c>
      <c r="O7863" s="1">
        <v>3.4177499999999997E-58</v>
      </c>
      <c r="P7863">
        <v>588</v>
      </c>
    </row>
    <row r="7864" spans="1:16" x14ac:dyDescent="0.25">
      <c r="A7864" t="s">
        <v>11808</v>
      </c>
      <c r="B7864">
        <v>2820</v>
      </c>
      <c r="C7864" s="3" t="str">
        <f>HYPERLINK("http://www.uniprot.org/uniprot/G7IPS9","tr|G7IPS9|G7IPS9_MEDTR")</f>
        <v>tr|G7IPS9|G7IPS9_MEDTR</v>
      </c>
      <c r="D7864" t="s">
        <v>11809</v>
      </c>
      <c r="E7864">
        <v>71.64</v>
      </c>
      <c r="F7864">
        <v>924</v>
      </c>
      <c r="G7864">
        <v>262</v>
      </c>
      <c r="H7864">
        <v>11</v>
      </c>
      <c r="I7864">
        <v>79</v>
      </c>
      <c r="J7864">
        <v>2817</v>
      </c>
      <c r="K7864">
        <v>1</v>
      </c>
      <c r="L7864">
        <v>33</v>
      </c>
      <c r="M7864">
        <v>937</v>
      </c>
      <c r="N7864" t="s">
        <v>18</v>
      </c>
      <c r="O7864">
        <v>0</v>
      </c>
      <c r="P7864">
        <v>3354</v>
      </c>
    </row>
    <row r="7865" spans="1:16" x14ac:dyDescent="0.25">
      <c r="A7865" t="s">
        <v>11810</v>
      </c>
      <c r="B7865">
        <v>1335</v>
      </c>
      <c r="C7865" s="3" t="str">
        <f>HYPERLINK("http://www.uniprot.org/uniprot/G7IJN4","tr|G7IJN4|G7IJN4_MEDTR")</f>
        <v>tr|G7IJN4|G7IJN4_MEDTR</v>
      </c>
      <c r="D7865" t="s">
        <v>11811</v>
      </c>
      <c r="E7865">
        <v>85.61</v>
      </c>
      <c r="F7865">
        <v>445</v>
      </c>
      <c r="G7865">
        <v>64</v>
      </c>
      <c r="H7865">
        <v>1</v>
      </c>
      <c r="I7865">
        <v>1</v>
      </c>
      <c r="J7865">
        <v>1332</v>
      </c>
      <c r="K7865">
        <v>1</v>
      </c>
      <c r="L7865">
        <v>1</v>
      </c>
      <c r="M7865">
        <v>443</v>
      </c>
      <c r="N7865" t="s">
        <v>18</v>
      </c>
      <c r="O7865">
        <v>0</v>
      </c>
      <c r="P7865">
        <v>2005</v>
      </c>
    </row>
    <row r="7866" spans="1:16" x14ac:dyDescent="0.25">
      <c r="A7866" t="s">
        <v>11812</v>
      </c>
      <c r="B7866">
        <v>963</v>
      </c>
      <c r="C7866" s="3" t="str">
        <f>HYPERLINK("http://www.uniprot.org/uniprot/I1M2T3","tr|I1M2T3|I1M2T3_SOYBN")</f>
        <v>tr|I1M2T3|I1M2T3_SOYBN</v>
      </c>
      <c r="D7866" t="s">
        <v>117</v>
      </c>
      <c r="E7866">
        <v>63.53</v>
      </c>
      <c r="F7866">
        <v>351</v>
      </c>
      <c r="G7866">
        <v>128</v>
      </c>
      <c r="H7866">
        <v>33</v>
      </c>
      <c r="I7866">
        <v>1</v>
      </c>
      <c r="J7866">
        <v>954</v>
      </c>
      <c r="K7866">
        <v>1</v>
      </c>
      <c r="L7866">
        <v>186</v>
      </c>
      <c r="M7866">
        <v>535</v>
      </c>
      <c r="N7866" t="s">
        <v>18</v>
      </c>
      <c r="O7866" s="1">
        <v>3.4705300000000003E-123</v>
      </c>
      <c r="P7866">
        <v>1149</v>
      </c>
    </row>
    <row r="7867" spans="1:16" x14ac:dyDescent="0.25">
      <c r="A7867" t="s">
        <v>11813</v>
      </c>
      <c r="B7867">
        <v>1836</v>
      </c>
      <c r="C7867" s="3" t="str">
        <f>HYPERLINK("http://www.uniprot.org/uniprot/D2CPV1","tr|D2CPV1|D2CPV1_VICFA")</f>
        <v>tr|D2CPV1|D2CPV1_VICFA</v>
      </c>
      <c r="D7867" t="s">
        <v>11814</v>
      </c>
      <c r="E7867">
        <v>79.650000000000006</v>
      </c>
      <c r="F7867">
        <v>639</v>
      </c>
      <c r="G7867">
        <v>130</v>
      </c>
      <c r="H7867">
        <v>28</v>
      </c>
      <c r="I7867">
        <v>1</v>
      </c>
      <c r="J7867">
        <v>1833</v>
      </c>
      <c r="K7867">
        <v>1</v>
      </c>
      <c r="L7867">
        <v>1</v>
      </c>
      <c r="M7867">
        <v>638</v>
      </c>
      <c r="N7867" t="s">
        <v>18</v>
      </c>
      <c r="O7867">
        <v>0</v>
      </c>
      <c r="P7867">
        <v>2664</v>
      </c>
    </row>
    <row r="7868" spans="1:16" x14ac:dyDescent="0.25">
      <c r="A7868" t="s">
        <v>11815</v>
      </c>
      <c r="B7868">
        <v>1224</v>
      </c>
      <c r="C7868" s="3" t="str">
        <f>HYPERLINK("http://www.uniprot.org/uniprot/I1J6U3","tr|I1J6U3|I1J6U3_SOYBN")</f>
        <v>tr|I1J6U3|I1J6U3_SOYBN</v>
      </c>
      <c r="D7868" t="s">
        <v>71</v>
      </c>
      <c r="E7868">
        <v>67.19</v>
      </c>
      <c r="F7868">
        <v>439</v>
      </c>
      <c r="G7868">
        <v>144</v>
      </c>
      <c r="H7868">
        <v>32</v>
      </c>
      <c r="I7868">
        <v>1</v>
      </c>
      <c r="J7868">
        <v>1221</v>
      </c>
      <c r="K7868">
        <v>1</v>
      </c>
      <c r="L7868">
        <v>1</v>
      </c>
      <c r="M7868">
        <v>429</v>
      </c>
      <c r="N7868" t="s">
        <v>18</v>
      </c>
      <c r="O7868" s="1">
        <v>7.4937199999999999E-135</v>
      </c>
      <c r="P7868">
        <v>1251</v>
      </c>
    </row>
    <row r="7869" spans="1:16" x14ac:dyDescent="0.25">
      <c r="A7869" t="s">
        <v>11816</v>
      </c>
      <c r="B7869">
        <v>2637</v>
      </c>
      <c r="C7869" s="3" t="str">
        <f>HYPERLINK("http://www.uniprot.org/uniprot/G7KQR9","tr|G7KQR9|G7KQR9_MEDTR")</f>
        <v>tr|G7KQR9|G7KQR9_MEDTR</v>
      </c>
      <c r="D7869" t="s">
        <v>11817</v>
      </c>
      <c r="E7869">
        <v>86.42</v>
      </c>
      <c r="F7869">
        <v>884</v>
      </c>
      <c r="G7869">
        <v>120</v>
      </c>
      <c r="H7869">
        <v>6</v>
      </c>
      <c r="I7869">
        <v>1</v>
      </c>
      <c r="J7869">
        <v>2634</v>
      </c>
      <c r="K7869">
        <v>1</v>
      </c>
      <c r="L7869">
        <v>1</v>
      </c>
      <c r="M7869">
        <v>871</v>
      </c>
      <c r="N7869" t="s">
        <v>18</v>
      </c>
      <c r="O7869">
        <v>0</v>
      </c>
      <c r="P7869">
        <v>4044</v>
      </c>
    </row>
    <row r="7870" spans="1:16" x14ac:dyDescent="0.25">
      <c r="A7870" t="s">
        <v>11818</v>
      </c>
      <c r="B7870">
        <v>324</v>
      </c>
      <c r="C7870" s="3" t="str">
        <f>HYPERLINK("http://www.uniprot.org/uniprot/Q949L5","tr|Q949L5|Q949L5_CICAR")</f>
        <v>tr|Q949L5|Q949L5_CICAR</v>
      </c>
      <c r="D7870" t="s">
        <v>55</v>
      </c>
      <c r="E7870">
        <v>51</v>
      </c>
      <c r="F7870">
        <v>100</v>
      </c>
      <c r="G7870">
        <v>49</v>
      </c>
      <c r="H7870">
        <v>2</v>
      </c>
      <c r="I7870">
        <v>1</v>
      </c>
      <c r="J7870">
        <v>294</v>
      </c>
      <c r="K7870">
        <v>1</v>
      </c>
      <c r="L7870">
        <v>1</v>
      </c>
      <c r="M7870">
        <v>97</v>
      </c>
      <c r="N7870" t="s">
        <v>18</v>
      </c>
      <c r="O7870" s="1">
        <v>4.0934299999999999E-15</v>
      </c>
      <c r="P7870">
        <v>212</v>
      </c>
    </row>
    <row r="7871" spans="1:16" x14ac:dyDescent="0.25">
      <c r="A7871" t="s">
        <v>11819</v>
      </c>
      <c r="B7871">
        <v>912</v>
      </c>
      <c r="C7871" s="3" t="str">
        <f>HYPERLINK("http://www.uniprot.org/uniprot/G7I8N8","tr|G7I8N8|G7I8N8_MEDTR")</f>
        <v>tr|G7I8N8|G7I8N8_MEDTR</v>
      </c>
      <c r="D7871" t="s">
        <v>11820</v>
      </c>
      <c r="E7871">
        <v>85.14</v>
      </c>
      <c r="F7871">
        <v>303</v>
      </c>
      <c r="G7871">
        <v>45</v>
      </c>
      <c r="H7871">
        <v>0</v>
      </c>
      <c r="I7871">
        <v>1</v>
      </c>
      <c r="J7871">
        <v>909</v>
      </c>
      <c r="K7871">
        <v>1</v>
      </c>
      <c r="L7871">
        <v>83</v>
      </c>
      <c r="M7871">
        <v>385</v>
      </c>
      <c r="N7871" t="s">
        <v>18</v>
      </c>
      <c r="O7871" s="1">
        <v>8.4790600000000005E-145</v>
      </c>
      <c r="P7871">
        <v>1335</v>
      </c>
    </row>
    <row r="7872" spans="1:16" x14ac:dyDescent="0.25">
      <c r="A7872" t="s">
        <v>11821</v>
      </c>
      <c r="B7872">
        <v>1074</v>
      </c>
      <c r="C7872" s="3" t="str">
        <f>HYPERLINK("http://www.uniprot.org/uniprot/M4PJG9","tr|M4PJG9|M4PJG9_MEDTR")</f>
        <v>tr|M4PJG9|M4PJG9_MEDTR</v>
      </c>
      <c r="D7872" t="s">
        <v>11822</v>
      </c>
      <c r="E7872">
        <v>86.45</v>
      </c>
      <c r="F7872">
        <v>347</v>
      </c>
      <c r="G7872">
        <v>47</v>
      </c>
      <c r="H7872">
        <v>1</v>
      </c>
      <c r="I7872">
        <v>1</v>
      </c>
      <c r="J7872">
        <v>1038</v>
      </c>
      <c r="K7872">
        <v>1</v>
      </c>
      <c r="L7872">
        <v>125</v>
      </c>
      <c r="M7872">
        <v>471</v>
      </c>
      <c r="N7872" t="s">
        <v>18</v>
      </c>
      <c r="O7872" s="1">
        <v>1.14034E-173</v>
      </c>
      <c r="P7872">
        <v>1585</v>
      </c>
    </row>
    <row r="7873" spans="1:16" x14ac:dyDescent="0.25">
      <c r="A7873" t="s">
        <v>11823</v>
      </c>
      <c r="B7873">
        <v>1050</v>
      </c>
      <c r="C7873" s="3" t="str">
        <f>HYPERLINK("http://www.uniprot.org/uniprot/I1JGF8","tr|I1JGF8|I1JGF8_SOYBN")</f>
        <v>tr|I1JGF8|I1JGF8_SOYBN</v>
      </c>
      <c r="D7873" t="s">
        <v>28</v>
      </c>
      <c r="E7873">
        <v>36.96</v>
      </c>
      <c r="F7873">
        <v>165</v>
      </c>
      <c r="G7873">
        <v>104</v>
      </c>
      <c r="H7873">
        <v>7</v>
      </c>
      <c r="I7873">
        <v>79</v>
      </c>
      <c r="J7873">
        <v>552</v>
      </c>
      <c r="K7873">
        <v>1</v>
      </c>
      <c r="L7873">
        <v>335</v>
      </c>
      <c r="M7873">
        <v>495</v>
      </c>
      <c r="N7873" t="s">
        <v>18</v>
      </c>
      <c r="O7873" s="1">
        <v>5.0386399999999999E-17</v>
      </c>
      <c r="P7873">
        <v>234</v>
      </c>
    </row>
    <row r="7874" spans="1:16" x14ac:dyDescent="0.25">
      <c r="A7874" t="s">
        <v>11824</v>
      </c>
      <c r="B7874">
        <v>342</v>
      </c>
      <c r="C7874" s="3" t="str">
        <f>HYPERLINK("http://www.uniprot.org/uniprot/G7KEA7","tr|G7KEA7|G7KEA7_MEDTR")</f>
        <v>tr|G7KEA7|G7KEA7_MEDTR</v>
      </c>
      <c r="D7874" t="s">
        <v>7670</v>
      </c>
      <c r="E7874">
        <v>38.54</v>
      </c>
      <c r="F7874">
        <v>96</v>
      </c>
      <c r="G7874">
        <v>59</v>
      </c>
      <c r="H7874">
        <v>1</v>
      </c>
      <c r="I7874">
        <v>1</v>
      </c>
      <c r="J7874">
        <v>285</v>
      </c>
      <c r="K7874">
        <v>1</v>
      </c>
      <c r="L7874">
        <v>266</v>
      </c>
      <c r="M7874">
        <v>360</v>
      </c>
      <c r="N7874" t="s">
        <v>18</v>
      </c>
      <c r="O7874" s="1">
        <v>2.0504799999999999E-11</v>
      </c>
      <c r="P7874">
        <v>180</v>
      </c>
    </row>
    <row r="7875" spans="1:16" x14ac:dyDescent="0.25">
      <c r="A7875" t="s">
        <v>11825</v>
      </c>
      <c r="B7875">
        <v>897</v>
      </c>
      <c r="C7875" s="3" t="str">
        <f>HYPERLINK("http://www.uniprot.org/uniprot/K7KQB5","tr|K7KQB5|K7KQB5_SOYBN")</f>
        <v>tr|K7KQB5|K7KQB5_SOYBN</v>
      </c>
      <c r="D7875" t="s">
        <v>117</v>
      </c>
      <c r="E7875">
        <v>67.11</v>
      </c>
      <c r="F7875">
        <v>298</v>
      </c>
      <c r="G7875">
        <v>98</v>
      </c>
      <c r="H7875">
        <v>0</v>
      </c>
      <c r="I7875">
        <v>1</v>
      </c>
      <c r="J7875">
        <v>894</v>
      </c>
      <c r="K7875">
        <v>1</v>
      </c>
      <c r="L7875">
        <v>1</v>
      </c>
      <c r="M7875">
        <v>243</v>
      </c>
      <c r="N7875" t="s">
        <v>18</v>
      </c>
      <c r="O7875" s="1">
        <v>1.30055E-97</v>
      </c>
      <c r="P7875">
        <v>928</v>
      </c>
    </row>
    <row r="7876" spans="1:16" x14ac:dyDescent="0.25">
      <c r="A7876" t="s">
        <v>11826</v>
      </c>
      <c r="B7876">
        <v>1287</v>
      </c>
      <c r="C7876" s="3" t="str">
        <f>HYPERLINK("http://www.uniprot.org/uniprot/G7J0G1","tr|G7J0G1|G7J0G1_MEDTR")</f>
        <v>tr|G7J0G1|G7J0G1_MEDTR</v>
      </c>
      <c r="D7876" t="s">
        <v>11827</v>
      </c>
      <c r="E7876">
        <v>94.28</v>
      </c>
      <c r="F7876">
        <v>175</v>
      </c>
      <c r="G7876">
        <v>10</v>
      </c>
      <c r="H7876">
        <v>0</v>
      </c>
      <c r="I7876">
        <v>19</v>
      </c>
      <c r="J7876">
        <v>543</v>
      </c>
      <c r="K7876">
        <v>1</v>
      </c>
      <c r="L7876">
        <v>69</v>
      </c>
      <c r="M7876">
        <v>243</v>
      </c>
      <c r="N7876" t="s">
        <v>18</v>
      </c>
      <c r="O7876" s="1">
        <v>1.9546999999999999E-88</v>
      </c>
      <c r="P7876">
        <v>851</v>
      </c>
    </row>
    <row r="7877" spans="1:16" x14ac:dyDescent="0.25">
      <c r="A7877" t="s">
        <v>11828</v>
      </c>
      <c r="B7877">
        <v>1131</v>
      </c>
      <c r="C7877" s="3" t="str">
        <f>HYPERLINK("http://www.uniprot.org/uniprot/G7L878","tr|G7L878|G7L878_MEDTR")</f>
        <v>tr|G7L878|G7L878_MEDTR</v>
      </c>
      <c r="D7877" t="s">
        <v>11829</v>
      </c>
      <c r="E7877">
        <v>82.93</v>
      </c>
      <c r="F7877">
        <v>334</v>
      </c>
      <c r="G7877">
        <v>57</v>
      </c>
      <c r="H7877">
        <v>0</v>
      </c>
      <c r="I7877">
        <v>1</v>
      </c>
      <c r="J7877">
        <v>1002</v>
      </c>
      <c r="K7877">
        <v>1</v>
      </c>
      <c r="L7877">
        <v>1</v>
      </c>
      <c r="M7877">
        <v>316</v>
      </c>
      <c r="N7877" t="s">
        <v>18</v>
      </c>
      <c r="O7877" s="1">
        <v>2.6884E-160</v>
      </c>
      <c r="P7877">
        <v>1470</v>
      </c>
    </row>
    <row r="7878" spans="1:16" x14ac:dyDescent="0.25">
      <c r="A7878" t="s">
        <v>11830</v>
      </c>
      <c r="B7878">
        <v>1065</v>
      </c>
      <c r="C7878" s="3" t="str">
        <f>HYPERLINK("http://www.uniprot.org/uniprot/G7JTT5","tr|G7JTT5|G7JTT5_MEDTR")</f>
        <v>tr|G7JTT5|G7JTT5_MEDTR</v>
      </c>
      <c r="D7878" t="s">
        <v>11831</v>
      </c>
      <c r="E7878">
        <v>88.7</v>
      </c>
      <c r="F7878">
        <v>354</v>
      </c>
      <c r="G7878">
        <v>40</v>
      </c>
      <c r="H7878">
        <v>0</v>
      </c>
      <c r="I7878">
        <v>1</v>
      </c>
      <c r="J7878">
        <v>1062</v>
      </c>
      <c r="K7878">
        <v>1</v>
      </c>
      <c r="L7878">
        <v>1</v>
      </c>
      <c r="M7878">
        <v>354</v>
      </c>
      <c r="N7878" t="s">
        <v>18</v>
      </c>
      <c r="O7878" s="1">
        <v>2.6131399999999998E-178</v>
      </c>
      <c r="P7878">
        <v>1625</v>
      </c>
    </row>
    <row r="7879" spans="1:16" x14ac:dyDescent="0.25">
      <c r="A7879" t="s">
        <v>11832</v>
      </c>
      <c r="B7879">
        <v>1266</v>
      </c>
      <c r="C7879" s="3" t="str">
        <f>HYPERLINK("http://www.uniprot.org/uniprot/G7L9M5","tr|G7L9M5|G7L9M5_MEDTR")</f>
        <v>tr|G7L9M5|G7L9M5_MEDTR</v>
      </c>
      <c r="D7879" t="s">
        <v>3560</v>
      </c>
      <c r="E7879">
        <v>47.94</v>
      </c>
      <c r="F7879">
        <v>413</v>
      </c>
      <c r="G7879">
        <v>215</v>
      </c>
      <c r="H7879">
        <v>40</v>
      </c>
      <c r="I7879">
        <v>85</v>
      </c>
      <c r="J7879">
        <v>1203</v>
      </c>
      <c r="K7879">
        <v>1</v>
      </c>
      <c r="L7879">
        <v>71</v>
      </c>
      <c r="M7879">
        <v>471</v>
      </c>
      <c r="N7879" t="s">
        <v>18</v>
      </c>
      <c r="O7879" s="1">
        <v>1.5102199999999999E-85</v>
      </c>
      <c r="P7879">
        <v>826</v>
      </c>
    </row>
    <row r="7880" spans="1:16" x14ac:dyDescent="0.25">
      <c r="A7880" t="s">
        <v>11833</v>
      </c>
      <c r="B7880">
        <v>1572</v>
      </c>
      <c r="C7880" s="3" t="str">
        <f>HYPERLINK("http://www.uniprot.org/uniprot/G7IH01","tr|G7IH01|G7IH01_MEDTR")</f>
        <v>tr|G7IH01|G7IH01_MEDTR</v>
      </c>
      <c r="D7880" t="s">
        <v>59</v>
      </c>
      <c r="E7880">
        <v>30.13</v>
      </c>
      <c r="F7880">
        <v>365</v>
      </c>
      <c r="G7880">
        <v>255</v>
      </c>
      <c r="H7880">
        <v>8</v>
      </c>
      <c r="I7880">
        <v>259</v>
      </c>
      <c r="J7880">
        <v>1329</v>
      </c>
      <c r="K7880">
        <v>1</v>
      </c>
      <c r="L7880">
        <v>384</v>
      </c>
      <c r="M7880">
        <v>690</v>
      </c>
      <c r="N7880" t="s">
        <v>18</v>
      </c>
      <c r="O7880" s="1">
        <v>3.4208300000000002E-24</v>
      </c>
      <c r="P7880">
        <v>298</v>
      </c>
    </row>
    <row r="7881" spans="1:16" x14ac:dyDescent="0.25">
      <c r="A7881" t="s">
        <v>11834</v>
      </c>
      <c r="B7881">
        <v>1596</v>
      </c>
      <c r="C7881" s="3" t="str">
        <f>HYPERLINK("http://www.uniprot.org/uniprot/K7MM08","tr|K7MM08|K7MM08_SOYBN")</f>
        <v>tr|K7MM08|K7MM08_SOYBN</v>
      </c>
      <c r="D7881" t="s">
        <v>28</v>
      </c>
      <c r="E7881">
        <v>70.599999999999994</v>
      </c>
      <c r="F7881">
        <v>541</v>
      </c>
      <c r="G7881">
        <v>159</v>
      </c>
      <c r="H7881">
        <v>10</v>
      </c>
      <c r="I7881">
        <v>1</v>
      </c>
      <c r="J7881">
        <v>1593</v>
      </c>
      <c r="K7881">
        <v>1</v>
      </c>
      <c r="L7881">
        <v>16</v>
      </c>
      <c r="M7881">
        <v>553</v>
      </c>
      <c r="N7881" t="s">
        <v>18</v>
      </c>
      <c r="O7881">
        <v>0</v>
      </c>
      <c r="P7881">
        <v>1858</v>
      </c>
    </row>
    <row r="7882" spans="1:16" x14ac:dyDescent="0.25">
      <c r="A7882" t="s">
        <v>11835</v>
      </c>
      <c r="B7882">
        <v>2001</v>
      </c>
      <c r="C7882" s="3" t="str">
        <f>HYPERLINK("http://www.uniprot.org/uniprot/G7KR74","tr|G7KR74|G7KR74_MEDTR")</f>
        <v>tr|G7KR74|G7KR74_MEDTR</v>
      </c>
      <c r="D7882" t="s">
        <v>11836</v>
      </c>
      <c r="E7882">
        <v>86.23</v>
      </c>
      <c r="F7882">
        <v>654</v>
      </c>
      <c r="G7882">
        <v>90</v>
      </c>
      <c r="H7882">
        <v>33</v>
      </c>
      <c r="I7882">
        <v>88</v>
      </c>
      <c r="J7882">
        <v>1950</v>
      </c>
      <c r="K7882">
        <v>1</v>
      </c>
      <c r="L7882">
        <v>30</v>
      </c>
      <c r="M7882">
        <v>681</v>
      </c>
      <c r="N7882" t="s">
        <v>18</v>
      </c>
      <c r="O7882">
        <v>0</v>
      </c>
      <c r="P7882">
        <v>3000</v>
      </c>
    </row>
    <row r="7883" spans="1:16" x14ac:dyDescent="0.25">
      <c r="A7883" t="s">
        <v>11837</v>
      </c>
      <c r="B7883">
        <v>648</v>
      </c>
      <c r="C7883" s="3" t="str">
        <f>HYPERLINK("http://www.uniprot.org/uniprot/B7FJU7","tr|B7FJU7|B7FJU7_MEDTR")</f>
        <v>tr|B7FJU7|B7FJU7_MEDTR</v>
      </c>
      <c r="D7883" t="s">
        <v>22</v>
      </c>
      <c r="E7883">
        <v>78.8</v>
      </c>
      <c r="F7883">
        <v>217</v>
      </c>
      <c r="G7883">
        <v>46</v>
      </c>
      <c r="H7883">
        <v>2</v>
      </c>
      <c r="I7883">
        <v>1</v>
      </c>
      <c r="J7883">
        <v>645</v>
      </c>
      <c r="K7883">
        <v>1</v>
      </c>
      <c r="L7883">
        <v>1</v>
      </c>
      <c r="M7883">
        <v>217</v>
      </c>
      <c r="N7883" t="s">
        <v>18</v>
      </c>
      <c r="O7883" s="1">
        <v>7.4635399999999999E-94</v>
      </c>
      <c r="P7883">
        <v>893</v>
      </c>
    </row>
    <row r="7884" spans="1:16" x14ac:dyDescent="0.25">
      <c r="A7884" t="s">
        <v>11838</v>
      </c>
      <c r="B7884">
        <v>696</v>
      </c>
      <c r="C7884" s="3" t="str">
        <f>HYPERLINK("http://www.uniprot.org/uniprot/K7MRF8","tr|K7MRF8|K7MRF8_SOYBN")</f>
        <v>tr|K7MRF8|K7MRF8_SOYBN</v>
      </c>
      <c r="D7884" t="s">
        <v>28</v>
      </c>
      <c r="E7884">
        <v>81.81</v>
      </c>
      <c r="F7884">
        <v>154</v>
      </c>
      <c r="G7884">
        <v>28</v>
      </c>
      <c r="H7884">
        <v>1</v>
      </c>
      <c r="I7884">
        <v>1</v>
      </c>
      <c r="J7884">
        <v>459</v>
      </c>
      <c r="K7884">
        <v>1</v>
      </c>
      <c r="L7884">
        <v>200</v>
      </c>
      <c r="M7884">
        <v>352</v>
      </c>
      <c r="N7884" t="s">
        <v>18</v>
      </c>
      <c r="O7884" s="1">
        <v>1.2515600000000001E-63</v>
      </c>
      <c r="P7884">
        <v>633</v>
      </c>
    </row>
    <row r="7885" spans="1:16" x14ac:dyDescent="0.25">
      <c r="A7885" t="s">
        <v>11839</v>
      </c>
      <c r="B7885">
        <v>405</v>
      </c>
      <c r="C7885" s="3" t="str">
        <f>HYPERLINK("http://www.uniprot.org/uniprot/G7JDT0","tr|G7JDT0|G7JDT0_MEDTR")</f>
        <v>tr|G7JDT0|G7JDT0_MEDTR</v>
      </c>
      <c r="D7885" t="s">
        <v>11840</v>
      </c>
      <c r="E7885">
        <v>55.88</v>
      </c>
      <c r="F7885">
        <v>136</v>
      </c>
      <c r="G7885">
        <v>60</v>
      </c>
      <c r="H7885">
        <v>7</v>
      </c>
      <c r="I7885">
        <v>1</v>
      </c>
      <c r="J7885">
        <v>387</v>
      </c>
      <c r="K7885">
        <v>1</v>
      </c>
      <c r="L7885">
        <v>1</v>
      </c>
      <c r="M7885">
        <v>136</v>
      </c>
      <c r="N7885" t="s">
        <v>18</v>
      </c>
      <c r="O7885" s="1">
        <v>2.1984200000000001E-29</v>
      </c>
      <c r="P7885">
        <v>335</v>
      </c>
    </row>
    <row r="7886" spans="1:16" x14ac:dyDescent="0.25">
      <c r="A7886" t="s">
        <v>11841</v>
      </c>
      <c r="B7886">
        <v>285</v>
      </c>
      <c r="C7886" s="3" t="str">
        <f>HYPERLINK("http://www.uniprot.org/uniprot/D3G9M4","tr|D3G9M4|D3G9M4_SOYBN")</f>
        <v>tr|D3G9M4|D3G9M4_SOYBN</v>
      </c>
      <c r="D7886" t="s">
        <v>5247</v>
      </c>
      <c r="E7886">
        <v>40.74</v>
      </c>
      <c r="F7886">
        <v>81</v>
      </c>
      <c r="G7886">
        <v>48</v>
      </c>
      <c r="H7886">
        <v>2</v>
      </c>
      <c r="I7886">
        <v>13</v>
      </c>
      <c r="J7886">
        <v>249</v>
      </c>
      <c r="K7886">
        <v>1</v>
      </c>
      <c r="L7886">
        <v>258</v>
      </c>
      <c r="M7886">
        <v>338</v>
      </c>
      <c r="N7886" t="s">
        <v>18</v>
      </c>
      <c r="O7886" s="1">
        <v>4.0285199999999999E-7</v>
      </c>
      <c r="P7886">
        <v>143</v>
      </c>
    </row>
    <row r="7887" spans="1:16" x14ac:dyDescent="0.25">
      <c r="A7887" t="s">
        <v>11842</v>
      </c>
      <c r="B7887">
        <v>2760</v>
      </c>
      <c r="C7887" s="3" t="str">
        <f>HYPERLINK("http://www.uniprot.org/uniprot/G7IPT0","tr|G7IPT0|G7IPT0_MEDTR")</f>
        <v>tr|G7IPT0|G7IPT0_MEDTR</v>
      </c>
      <c r="D7887" t="s">
        <v>11843</v>
      </c>
      <c r="E7887">
        <v>77.400000000000006</v>
      </c>
      <c r="F7887">
        <v>934</v>
      </c>
      <c r="G7887">
        <v>211</v>
      </c>
      <c r="H7887">
        <v>43</v>
      </c>
      <c r="I7887">
        <v>82</v>
      </c>
      <c r="J7887">
        <v>2754</v>
      </c>
      <c r="K7887">
        <v>1</v>
      </c>
      <c r="L7887">
        <v>23</v>
      </c>
      <c r="M7887">
        <v>953</v>
      </c>
      <c r="N7887" t="s">
        <v>18</v>
      </c>
      <c r="O7887">
        <v>0</v>
      </c>
      <c r="P7887">
        <v>3772</v>
      </c>
    </row>
    <row r="7888" spans="1:16" x14ac:dyDescent="0.25">
      <c r="A7888" t="s">
        <v>11844</v>
      </c>
      <c r="B7888">
        <v>753</v>
      </c>
      <c r="C7888" s="3" t="str">
        <f>HYPERLINK("http://www.uniprot.org/uniprot/G7IJN7","tr|G7IJN7|G7IJN7_MEDTR")</f>
        <v>tr|G7IJN7|G7IJN7_MEDTR</v>
      </c>
      <c r="D7888" t="s">
        <v>11845</v>
      </c>
      <c r="E7888">
        <v>85.03</v>
      </c>
      <c r="F7888">
        <v>127</v>
      </c>
      <c r="G7888">
        <v>19</v>
      </c>
      <c r="H7888">
        <v>1</v>
      </c>
      <c r="I7888">
        <v>31</v>
      </c>
      <c r="J7888">
        <v>408</v>
      </c>
      <c r="K7888">
        <v>1</v>
      </c>
      <c r="L7888">
        <v>4</v>
      </c>
      <c r="M7888">
        <v>130</v>
      </c>
      <c r="N7888" t="s">
        <v>18</v>
      </c>
      <c r="O7888" s="1">
        <v>7.9225799999999999E-57</v>
      </c>
      <c r="P7888">
        <v>575</v>
      </c>
    </row>
    <row r="7889" spans="1:16" x14ac:dyDescent="0.25">
      <c r="A7889" t="s">
        <v>11846</v>
      </c>
      <c r="B7889">
        <v>1557</v>
      </c>
      <c r="C7889" s="3" t="str">
        <f>HYPERLINK("http://www.uniprot.org/uniprot/H1A987","tr|H1A987|H1A987_GLYUR")</f>
        <v>tr|H1A987|H1A987_GLYUR</v>
      </c>
      <c r="D7889" t="s">
        <v>11847</v>
      </c>
      <c r="E7889">
        <v>70.489999999999995</v>
      </c>
      <c r="F7889">
        <v>522</v>
      </c>
      <c r="G7889">
        <v>154</v>
      </c>
      <c r="H7889">
        <v>4</v>
      </c>
      <c r="I7889">
        <v>1</v>
      </c>
      <c r="J7889">
        <v>1554</v>
      </c>
      <c r="K7889">
        <v>1</v>
      </c>
      <c r="L7889">
        <v>1</v>
      </c>
      <c r="M7889">
        <v>522</v>
      </c>
      <c r="N7889" t="s">
        <v>18</v>
      </c>
      <c r="O7889">
        <v>0</v>
      </c>
      <c r="P7889">
        <v>1952</v>
      </c>
    </row>
    <row r="7890" spans="1:16" x14ac:dyDescent="0.25">
      <c r="A7890" t="s">
        <v>11848</v>
      </c>
      <c r="B7890">
        <v>2943</v>
      </c>
      <c r="C7890" s="3" t="str">
        <f>HYPERLINK("http://www.uniprot.org/uniprot/G7K2X9","tr|G7K2X9|G7K2X9_MEDTR")</f>
        <v>tr|G7K2X9|G7K2X9_MEDTR</v>
      </c>
      <c r="D7890" t="s">
        <v>11849</v>
      </c>
      <c r="E7890">
        <v>80.05</v>
      </c>
      <c r="F7890">
        <v>1003</v>
      </c>
      <c r="G7890">
        <v>200</v>
      </c>
      <c r="H7890">
        <v>23</v>
      </c>
      <c r="I7890">
        <v>1</v>
      </c>
      <c r="J7890">
        <v>2940</v>
      </c>
      <c r="K7890">
        <v>1</v>
      </c>
      <c r="L7890">
        <v>28</v>
      </c>
      <c r="M7890">
        <v>1022</v>
      </c>
      <c r="N7890" t="s">
        <v>18</v>
      </c>
      <c r="O7890">
        <v>0</v>
      </c>
      <c r="P7890">
        <v>3952</v>
      </c>
    </row>
    <row r="7891" spans="1:16" x14ac:dyDescent="0.25">
      <c r="A7891" t="s">
        <v>11850</v>
      </c>
      <c r="B7891">
        <v>243</v>
      </c>
      <c r="C7891" s="3" t="str">
        <f>HYPERLINK("http://www.uniprot.org/uniprot/I1JCC3","tr|I1JCC3|I1JCC3_SOYBN")</f>
        <v>tr|I1JCC3|I1JCC3_SOYBN</v>
      </c>
      <c r="D7891" t="s">
        <v>28</v>
      </c>
      <c r="E7891">
        <v>95.38</v>
      </c>
      <c r="F7891">
        <v>65</v>
      </c>
      <c r="G7891">
        <v>3</v>
      </c>
      <c r="H7891">
        <v>0</v>
      </c>
      <c r="I7891">
        <v>34</v>
      </c>
      <c r="J7891">
        <v>228</v>
      </c>
      <c r="K7891">
        <v>1</v>
      </c>
      <c r="L7891">
        <v>7</v>
      </c>
      <c r="M7891">
        <v>71</v>
      </c>
      <c r="N7891" t="s">
        <v>18</v>
      </c>
      <c r="O7891" s="1">
        <v>7.43349E-25</v>
      </c>
      <c r="P7891">
        <v>296</v>
      </c>
    </row>
    <row r="7892" spans="1:16" x14ac:dyDescent="0.25">
      <c r="A7892" t="s">
        <v>11851</v>
      </c>
      <c r="B7892">
        <v>1983</v>
      </c>
      <c r="C7892" s="3" t="str">
        <f>HYPERLINK("http://www.uniprot.org/uniprot/I1JN48","tr|I1JN48|I1JN48_SOYBN")</f>
        <v>tr|I1JN48|I1JN48_SOYBN</v>
      </c>
      <c r="D7892" t="s">
        <v>117</v>
      </c>
      <c r="E7892">
        <v>85.15</v>
      </c>
      <c r="F7892">
        <v>660</v>
      </c>
      <c r="G7892">
        <v>98</v>
      </c>
      <c r="H7892">
        <v>0</v>
      </c>
      <c r="I7892">
        <v>1</v>
      </c>
      <c r="J7892">
        <v>1980</v>
      </c>
      <c r="K7892">
        <v>1</v>
      </c>
      <c r="L7892">
        <v>67</v>
      </c>
      <c r="M7892">
        <v>726</v>
      </c>
      <c r="N7892" t="s">
        <v>18</v>
      </c>
      <c r="O7892">
        <v>0</v>
      </c>
      <c r="P7892">
        <v>2898</v>
      </c>
    </row>
    <row r="7893" spans="1:16" x14ac:dyDescent="0.25">
      <c r="A7893" t="s">
        <v>11852</v>
      </c>
      <c r="B7893">
        <v>1590</v>
      </c>
      <c r="C7893" s="3" t="str">
        <f>HYPERLINK("http://www.uniprot.org/uniprot/G7KUR3","tr|G7KUR3|G7KUR3_MEDTR")</f>
        <v>tr|G7KUR3|G7KUR3_MEDTR</v>
      </c>
      <c r="D7893" t="s">
        <v>11853</v>
      </c>
      <c r="E7893">
        <v>86.29</v>
      </c>
      <c r="F7893">
        <v>540</v>
      </c>
      <c r="G7893">
        <v>74</v>
      </c>
      <c r="H7893">
        <v>12</v>
      </c>
      <c r="I7893">
        <v>1</v>
      </c>
      <c r="J7893">
        <v>1584</v>
      </c>
      <c r="K7893">
        <v>1</v>
      </c>
      <c r="L7893">
        <v>1</v>
      </c>
      <c r="M7893">
        <v>540</v>
      </c>
      <c r="N7893" t="s">
        <v>18</v>
      </c>
      <c r="O7893">
        <v>0</v>
      </c>
      <c r="P7893">
        <v>2433</v>
      </c>
    </row>
    <row r="7894" spans="1:16" x14ac:dyDescent="0.25">
      <c r="A7894" t="s">
        <v>11854</v>
      </c>
      <c r="B7894">
        <v>1773</v>
      </c>
      <c r="C7894" s="3" t="str">
        <f>HYPERLINK("http://www.uniprot.org/uniprot/I1NJ06","tr|I1NJ06|I1NJ06_SOYBN")</f>
        <v>tr|I1NJ06|I1NJ06_SOYBN</v>
      </c>
      <c r="D7894" t="s">
        <v>28</v>
      </c>
      <c r="E7894">
        <v>75.97</v>
      </c>
      <c r="F7894">
        <v>591</v>
      </c>
      <c r="G7894">
        <v>142</v>
      </c>
      <c r="H7894">
        <v>1</v>
      </c>
      <c r="I7894">
        <v>1</v>
      </c>
      <c r="J7894">
        <v>1770</v>
      </c>
      <c r="K7894">
        <v>1</v>
      </c>
      <c r="L7894">
        <v>79</v>
      </c>
      <c r="M7894">
        <v>658</v>
      </c>
      <c r="N7894" t="s">
        <v>18</v>
      </c>
      <c r="O7894">
        <v>0</v>
      </c>
      <c r="P7894">
        <v>2269</v>
      </c>
    </row>
    <row r="7895" spans="1:16" x14ac:dyDescent="0.25">
      <c r="A7895" t="s">
        <v>11855</v>
      </c>
      <c r="B7895">
        <v>1704</v>
      </c>
      <c r="C7895" s="3" t="str">
        <f>HYPERLINK("http://www.uniprot.org/uniprot/I1LYM3","tr|I1LYM3|I1LYM3_SOYBN")</f>
        <v>tr|I1LYM3|I1LYM3_SOYBN</v>
      </c>
      <c r="D7895" t="s">
        <v>28</v>
      </c>
      <c r="E7895">
        <v>81.33</v>
      </c>
      <c r="F7895">
        <v>568</v>
      </c>
      <c r="G7895">
        <v>106</v>
      </c>
      <c r="H7895">
        <v>2</v>
      </c>
      <c r="I7895">
        <v>1</v>
      </c>
      <c r="J7895">
        <v>1698</v>
      </c>
      <c r="K7895">
        <v>1</v>
      </c>
      <c r="L7895">
        <v>1</v>
      </c>
      <c r="M7895">
        <v>554</v>
      </c>
      <c r="N7895" t="s">
        <v>18</v>
      </c>
      <c r="O7895">
        <v>0</v>
      </c>
      <c r="P7895">
        <v>2368</v>
      </c>
    </row>
    <row r="7896" spans="1:16" x14ac:dyDescent="0.25">
      <c r="A7896" t="s">
        <v>11856</v>
      </c>
      <c r="B7896">
        <v>1113</v>
      </c>
      <c r="C7896" s="3" t="str">
        <f>HYPERLINK("http://www.uniprot.org/uniprot/I1L2T0","tr|I1L2T0|I1L2T0_SOYBN")</f>
        <v>tr|I1L2T0|I1L2T0_SOYBN</v>
      </c>
      <c r="D7896" t="s">
        <v>28</v>
      </c>
      <c r="E7896">
        <v>67.98</v>
      </c>
      <c r="F7896">
        <v>378</v>
      </c>
      <c r="G7896">
        <v>121</v>
      </c>
      <c r="H7896">
        <v>12</v>
      </c>
      <c r="I7896">
        <v>13</v>
      </c>
      <c r="J7896">
        <v>1110</v>
      </c>
      <c r="K7896">
        <v>1</v>
      </c>
      <c r="L7896">
        <v>5</v>
      </c>
      <c r="M7896">
        <v>376</v>
      </c>
      <c r="N7896" t="s">
        <v>18</v>
      </c>
      <c r="O7896" s="1">
        <v>7.4129200000000002E-139</v>
      </c>
      <c r="P7896">
        <v>1285</v>
      </c>
    </row>
    <row r="7897" spans="1:16" x14ac:dyDescent="0.25">
      <c r="A7897" t="s">
        <v>11857</v>
      </c>
      <c r="B7897">
        <v>828</v>
      </c>
      <c r="C7897" s="3" t="str">
        <f>HYPERLINK("http://www.uniprot.org/uniprot/G7I7W0","tr|G7I7W0|G7I7W0_MEDTR")</f>
        <v>tr|G7I7W0|G7I7W0_MEDTR</v>
      </c>
      <c r="D7897" t="s">
        <v>11858</v>
      </c>
      <c r="E7897">
        <v>88.72</v>
      </c>
      <c r="F7897">
        <v>275</v>
      </c>
      <c r="G7897">
        <v>31</v>
      </c>
      <c r="H7897">
        <v>0</v>
      </c>
      <c r="I7897">
        <v>1</v>
      </c>
      <c r="J7897">
        <v>825</v>
      </c>
      <c r="K7897">
        <v>1</v>
      </c>
      <c r="L7897">
        <v>169</v>
      </c>
      <c r="M7897">
        <v>443</v>
      </c>
      <c r="N7897" t="s">
        <v>18</v>
      </c>
      <c r="O7897" s="1">
        <v>1.49943E-134</v>
      </c>
      <c r="P7897">
        <v>1246</v>
      </c>
    </row>
    <row r="7898" spans="1:16" x14ac:dyDescent="0.25">
      <c r="A7898" t="s">
        <v>11859</v>
      </c>
      <c r="B7898">
        <v>204</v>
      </c>
      <c r="C7898" s="3" t="str">
        <f>HYPERLINK("http://www.uniprot.org/uniprot/I1KB91","tr|I1KB91|I1KB91_SOYBN")</f>
        <v>tr|I1KB91|I1KB91_SOYBN</v>
      </c>
      <c r="D7898" t="s">
        <v>28</v>
      </c>
      <c r="E7898">
        <v>47.31</v>
      </c>
      <c r="F7898">
        <v>93</v>
      </c>
      <c r="G7898">
        <v>49</v>
      </c>
      <c r="H7898">
        <v>34</v>
      </c>
      <c r="I7898">
        <v>25</v>
      </c>
      <c r="J7898">
        <v>201</v>
      </c>
      <c r="K7898">
        <v>1</v>
      </c>
      <c r="L7898">
        <v>21</v>
      </c>
      <c r="M7898">
        <v>112</v>
      </c>
      <c r="N7898" t="s">
        <v>18</v>
      </c>
      <c r="O7898" s="1">
        <v>4.7038500000000001E-8</v>
      </c>
      <c r="P7898">
        <v>151</v>
      </c>
    </row>
    <row r="7899" spans="1:16" x14ac:dyDescent="0.25">
      <c r="A7899" t="s">
        <v>11860</v>
      </c>
      <c r="B7899">
        <v>1347</v>
      </c>
      <c r="C7899" s="3" t="str">
        <f>HYPERLINK("http://www.uniprot.org/uniprot/G7JBE3","tr|G7JBE3|G7JBE3_MEDTR")</f>
        <v>tr|G7JBE3|G7JBE3_MEDTR</v>
      </c>
      <c r="D7899" t="s">
        <v>11861</v>
      </c>
      <c r="E7899">
        <v>73.75</v>
      </c>
      <c r="F7899">
        <v>461</v>
      </c>
      <c r="G7899">
        <v>121</v>
      </c>
      <c r="H7899">
        <v>29</v>
      </c>
      <c r="I7899">
        <v>49</v>
      </c>
      <c r="J7899">
        <v>1344</v>
      </c>
      <c r="K7899">
        <v>1</v>
      </c>
      <c r="L7899">
        <v>17</v>
      </c>
      <c r="M7899">
        <v>476</v>
      </c>
      <c r="N7899" t="s">
        <v>18</v>
      </c>
      <c r="O7899">
        <v>0</v>
      </c>
      <c r="P7899">
        <v>1676</v>
      </c>
    </row>
    <row r="7900" spans="1:16" x14ac:dyDescent="0.25">
      <c r="A7900" t="s">
        <v>11862</v>
      </c>
      <c r="B7900">
        <v>414</v>
      </c>
      <c r="C7900" s="3" t="str">
        <f>HYPERLINK("http://www.uniprot.org/uniprot/G7J0G0","tr|G7J0G0|G7J0G0_MEDTR")</f>
        <v>tr|G7J0G0|G7J0G0_MEDTR</v>
      </c>
      <c r="D7900" t="s">
        <v>11863</v>
      </c>
      <c r="E7900">
        <v>84.67</v>
      </c>
      <c r="F7900">
        <v>137</v>
      </c>
      <c r="G7900">
        <v>21</v>
      </c>
      <c r="H7900">
        <v>0</v>
      </c>
      <c r="I7900">
        <v>1</v>
      </c>
      <c r="J7900">
        <v>411</v>
      </c>
      <c r="K7900">
        <v>1</v>
      </c>
      <c r="L7900">
        <v>11</v>
      </c>
      <c r="M7900">
        <v>147</v>
      </c>
      <c r="N7900" t="s">
        <v>18</v>
      </c>
      <c r="O7900" s="1">
        <v>1.03031E-63</v>
      </c>
      <c r="P7900">
        <v>631</v>
      </c>
    </row>
    <row r="7901" spans="1:16" x14ac:dyDescent="0.25">
      <c r="A7901" t="s">
        <v>11864</v>
      </c>
      <c r="B7901">
        <v>1461</v>
      </c>
      <c r="C7901" s="3" t="str">
        <f>HYPERLINK("http://www.uniprot.org/uniprot/K7LET3","tr|K7LET3|K7LET3_SOYBN")</f>
        <v>tr|K7LET3|K7LET3_SOYBN</v>
      </c>
      <c r="D7901" t="s">
        <v>28</v>
      </c>
      <c r="E7901">
        <v>74.63</v>
      </c>
      <c r="F7901">
        <v>485</v>
      </c>
      <c r="G7901">
        <v>123</v>
      </c>
      <c r="H7901">
        <v>2</v>
      </c>
      <c r="I7901">
        <v>4</v>
      </c>
      <c r="J7901">
        <v>1452</v>
      </c>
      <c r="K7901">
        <v>1</v>
      </c>
      <c r="L7901">
        <v>5</v>
      </c>
      <c r="M7901">
        <v>484</v>
      </c>
      <c r="N7901" t="s">
        <v>18</v>
      </c>
      <c r="O7901">
        <v>0</v>
      </c>
      <c r="P7901">
        <v>1801</v>
      </c>
    </row>
    <row r="7902" spans="1:16" x14ac:dyDescent="0.25">
      <c r="A7902" t="s">
        <v>11865</v>
      </c>
      <c r="B7902">
        <v>1041</v>
      </c>
      <c r="C7902" s="3" t="str">
        <f>HYPERLINK("http://www.uniprot.org/uniprot/G7JTT9","tr|G7JTT9|G7JTT9_MEDTR")</f>
        <v>tr|G7JTT9|G7JTT9_MEDTR</v>
      </c>
      <c r="D7902" t="s">
        <v>11866</v>
      </c>
      <c r="E7902">
        <v>94.5</v>
      </c>
      <c r="F7902">
        <v>346</v>
      </c>
      <c r="G7902">
        <v>19</v>
      </c>
      <c r="H7902">
        <v>0</v>
      </c>
      <c r="I7902">
        <v>1</v>
      </c>
      <c r="J7902">
        <v>1038</v>
      </c>
      <c r="K7902">
        <v>1</v>
      </c>
      <c r="L7902">
        <v>1</v>
      </c>
      <c r="M7902">
        <v>346</v>
      </c>
      <c r="N7902" t="s">
        <v>18</v>
      </c>
      <c r="O7902">
        <v>0</v>
      </c>
      <c r="P7902">
        <v>1733</v>
      </c>
    </row>
    <row r="7903" spans="1:16" x14ac:dyDescent="0.25">
      <c r="A7903" t="s">
        <v>11867</v>
      </c>
      <c r="B7903">
        <v>1383</v>
      </c>
      <c r="C7903" s="3" t="str">
        <f>HYPERLINK("http://www.uniprot.org/uniprot/G7L9M4","tr|G7L9M4|G7L9M4_MEDTR")</f>
        <v>tr|G7L9M4|G7L9M4_MEDTR</v>
      </c>
      <c r="D7903" t="s">
        <v>11868</v>
      </c>
      <c r="E7903">
        <v>80.34</v>
      </c>
      <c r="F7903">
        <v>463</v>
      </c>
      <c r="G7903">
        <v>91</v>
      </c>
      <c r="H7903">
        <v>3</v>
      </c>
      <c r="I7903">
        <v>1</v>
      </c>
      <c r="J7903">
        <v>1380</v>
      </c>
      <c r="K7903">
        <v>1</v>
      </c>
      <c r="L7903">
        <v>1</v>
      </c>
      <c r="M7903">
        <v>456</v>
      </c>
      <c r="N7903" t="s">
        <v>18</v>
      </c>
      <c r="O7903">
        <v>0</v>
      </c>
      <c r="P7903">
        <v>1873</v>
      </c>
    </row>
    <row r="7904" spans="1:16" x14ac:dyDescent="0.25">
      <c r="A7904" t="s">
        <v>11869</v>
      </c>
      <c r="B7904">
        <v>246</v>
      </c>
      <c r="C7904" s="3" t="str">
        <f>HYPERLINK("http://www.uniprot.org/uniprot/Q949L5","tr|Q949L5|Q949L5_CICAR")</f>
        <v>tr|Q949L5|Q949L5_CICAR</v>
      </c>
      <c r="D7904" t="s">
        <v>55</v>
      </c>
      <c r="E7904">
        <v>64.19</v>
      </c>
      <c r="F7904">
        <v>81</v>
      </c>
      <c r="G7904">
        <v>29</v>
      </c>
      <c r="H7904">
        <v>0</v>
      </c>
      <c r="I7904">
        <v>1</v>
      </c>
      <c r="J7904">
        <v>243</v>
      </c>
      <c r="K7904">
        <v>1</v>
      </c>
      <c r="L7904">
        <v>1</v>
      </c>
      <c r="M7904">
        <v>81</v>
      </c>
      <c r="N7904" t="s">
        <v>18</v>
      </c>
      <c r="O7904" s="1">
        <v>1.59797E-19</v>
      </c>
      <c r="P7904">
        <v>250</v>
      </c>
    </row>
    <row r="7905" spans="1:16" x14ac:dyDescent="0.25">
      <c r="A7905" t="s">
        <v>11870</v>
      </c>
      <c r="B7905">
        <v>1905</v>
      </c>
      <c r="C7905" s="3" t="str">
        <f>HYPERLINK("http://www.uniprot.org/uniprot/G7JCS6","tr|G7JCS6|G7JCS6_MEDTR")</f>
        <v>tr|G7JCS6|G7JCS6_MEDTR</v>
      </c>
      <c r="D7905" t="s">
        <v>11871</v>
      </c>
      <c r="E7905">
        <v>89.45</v>
      </c>
      <c r="F7905">
        <v>569</v>
      </c>
      <c r="G7905">
        <v>60</v>
      </c>
      <c r="H7905">
        <v>4</v>
      </c>
      <c r="I7905">
        <v>52</v>
      </c>
      <c r="J7905">
        <v>1746</v>
      </c>
      <c r="K7905">
        <v>1</v>
      </c>
      <c r="L7905">
        <v>16</v>
      </c>
      <c r="M7905">
        <v>580</v>
      </c>
      <c r="N7905" t="s">
        <v>18</v>
      </c>
      <c r="O7905">
        <v>0</v>
      </c>
      <c r="P7905">
        <v>2731</v>
      </c>
    </row>
    <row r="7906" spans="1:16" x14ac:dyDescent="0.25">
      <c r="A7906" t="s">
        <v>11872</v>
      </c>
      <c r="B7906">
        <v>1599</v>
      </c>
      <c r="C7906" s="3" t="str">
        <f>HYPERLINK("http://www.uniprot.org/uniprot/I1JZT9","tr|I1JZT9|I1JZT9_SOYBN")</f>
        <v>tr|I1JZT9|I1JZT9_SOYBN</v>
      </c>
      <c r="D7906" t="s">
        <v>28</v>
      </c>
      <c r="E7906">
        <v>50.46</v>
      </c>
      <c r="F7906">
        <v>539</v>
      </c>
      <c r="G7906">
        <v>267</v>
      </c>
      <c r="H7906">
        <v>7</v>
      </c>
      <c r="I7906">
        <v>1</v>
      </c>
      <c r="J7906">
        <v>1596</v>
      </c>
      <c r="K7906">
        <v>1</v>
      </c>
      <c r="L7906">
        <v>1</v>
      </c>
      <c r="M7906">
        <v>538</v>
      </c>
      <c r="N7906" t="s">
        <v>18</v>
      </c>
      <c r="O7906" s="1">
        <v>3.0551900000000001E-121</v>
      </c>
      <c r="P7906">
        <v>1135</v>
      </c>
    </row>
    <row r="7907" spans="1:16" x14ac:dyDescent="0.25">
      <c r="A7907" t="s">
        <v>11873</v>
      </c>
      <c r="B7907">
        <v>606</v>
      </c>
      <c r="C7907" s="3" t="str">
        <f>HYPERLINK("http://www.uniprot.org/uniprot/G7KF40","tr|G7KF40|G7KF40_MEDTR")</f>
        <v>tr|G7KF40|G7KF40_MEDTR</v>
      </c>
      <c r="D7907" t="s">
        <v>11874</v>
      </c>
      <c r="E7907">
        <v>62.18</v>
      </c>
      <c r="F7907">
        <v>201</v>
      </c>
      <c r="G7907">
        <v>76</v>
      </c>
      <c r="H7907">
        <v>0</v>
      </c>
      <c r="I7907">
        <v>1</v>
      </c>
      <c r="J7907">
        <v>603</v>
      </c>
      <c r="K7907">
        <v>1</v>
      </c>
      <c r="L7907">
        <v>1</v>
      </c>
      <c r="M7907">
        <v>197</v>
      </c>
      <c r="N7907" t="s">
        <v>18</v>
      </c>
      <c r="O7907" s="1">
        <v>8.3780099999999995E-62</v>
      </c>
      <c r="P7907">
        <v>616</v>
      </c>
    </row>
    <row r="7908" spans="1:16" x14ac:dyDescent="0.25">
      <c r="A7908" t="s">
        <v>11875</v>
      </c>
      <c r="B7908">
        <v>282</v>
      </c>
      <c r="C7908" s="3" t="str">
        <f>HYPERLINK("http://www.uniprot.org/uniprot/K7MRG0","tr|K7MRG0|K7MRG0_SOYBN")</f>
        <v>tr|K7MRG0|K7MRG0_SOYBN</v>
      </c>
      <c r="D7908" t="s">
        <v>28</v>
      </c>
      <c r="E7908">
        <v>90.47</v>
      </c>
      <c r="F7908">
        <v>42</v>
      </c>
      <c r="G7908">
        <v>4</v>
      </c>
      <c r="H7908">
        <v>0</v>
      </c>
      <c r="I7908">
        <v>154</v>
      </c>
      <c r="J7908">
        <v>279</v>
      </c>
      <c r="K7908">
        <v>1</v>
      </c>
      <c r="L7908">
        <v>33</v>
      </c>
      <c r="M7908">
        <v>74</v>
      </c>
      <c r="N7908" t="s">
        <v>18</v>
      </c>
      <c r="O7908" s="1">
        <v>6.4419700000000001E-13</v>
      </c>
      <c r="P7908">
        <v>193</v>
      </c>
    </row>
    <row r="7909" spans="1:16" x14ac:dyDescent="0.25">
      <c r="A7909" t="s">
        <v>11876</v>
      </c>
      <c r="B7909">
        <v>1092</v>
      </c>
      <c r="C7909" s="3" t="str">
        <f>HYPERLINK("http://www.uniprot.org/uniprot/A5B592","tr|A5B592|A5B592_VITVI")</f>
        <v>tr|A5B592|A5B592_VITVI</v>
      </c>
      <c r="D7909" t="s">
        <v>250</v>
      </c>
      <c r="E7909">
        <v>31.61</v>
      </c>
      <c r="F7909">
        <v>155</v>
      </c>
      <c r="G7909">
        <v>106</v>
      </c>
      <c r="H7909">
        <v>8</v>
      </c>
      <c r="I7909">
        <v>127</v>
      </c>
      <c r="J7909">
        <v>567</v>
      </c>
      <c r="K7909">
        <v>1</v>
      </c>
      <c r="L7909">
        <v>1259</v>
      </c>
      <c r="M7909">
        <v>1408</v>
      </c>
      <c r="N7909" t="s">
        <v>18</v>
      </c>
      <c r="O7909" s="1">
        <v>3.1311899999999998E-9</v>
      </c>
      <c r="P7909">
        <v>167</v>
      </c>
    </row>
    <row r="7910" spans="1:16" x14ac:dyDescent="0.25">
      <c r="A7910" t="s">
        <v>11877</v>
      </c>
      <c r="B7910">
        <v>498</v>
      </c>
      <c r="C7910" s="3" t="str">
        <f>HYPERLINK("http://www.uniprot.org/uniprot/I1N2D9","tr|I1N2D9|I1N2D9_SOYBN")</f>
        <v>tr|I1N2D9|I1N2D9_SOYBN</v>
      </c>
      <c r="D7910" t="s">
        <v>28</v>
      </c>
      <c r="E7910">
        <v>43.41</v>
      </c>
      <c r="F7910">
        <v>205</v>
      </c>
      <c r="G7910">
        <v>116</v>
      </c>
      <c r="H7910">
        <v>65</v>
      </c>
      <c r="I7910">
        <v>76</v>
      </c>
      <c r="J7910">
        <v>495</v>
      </c>
      <c r="K7910">
        <v>1</v>
      </c>
      <c r="L7910">
        <v>28</v>
      </c>
      <c r="M7910">
        <v>228</v>
      </c>
      <c r="N7910" t="s">
        <v>18</v>
      </c>
      <c r="O7910" s="1">
        <v>7.5851399999999996E-30</v>
      </c>
      <c r="P7910">
        <v>339</v>
      </c>
    </row>
    <row r="7911" spans="1:16" x14ac:dyDescent="0.25">
      <c r="A7911" t="s">
        <v>11878</v>
      </c>
      <c r="B7911">
        <v>594</v>
      </c>
      <c r="C7911" s="3" t="str">
        <f>HYPERLINK("http://www.uniprot.org/uniprot/C6T8G3","tr|C6T8G3|C6T8G3_SOYBN")</f>
        <v>tr|C6T8G3|C6T8G3_SOYBN</v>
      </c>
      <c r="D7911" t="s">
        <v>210</v>
      </c>
      <c r="E7911">
        <v>86.52</v>
      </c>
      <c r="F7911">
        <v>193</v>
      </c>
      <c r="G7911">
        <v>26</v>
      </c>
      <c r="H7911">
        <v>2</v>
      </c>
      <c r="I7911">
        <v>1</v>
      </c>
      <c r="J7911">
        <v>573</v>
      </c>
      <c r="K7911">
        <v>1</v>
      </c>
      <c r="L7911">
        <v>1</v>
      </c>
      <c r="M7911">
        <v>193</v>
      </c>
      <c r="N7911" t="s">
        <v>18</v>
      </c>
      <c r="O7911" s="1">
        <v>2.6745899999999998E-94</v>
      </c>
      <c r="P7911">
        <v>896</v>
      </c>
    </row>
    <row r="7912" spans="1:16" x14ac:dyDescent="0.25">
      <c r="A7912" t="s">
        <v>11879</v>
      </c>
      <c r="B7912">
        <v>438</v>
      </c>
      <c r="C7912" s="3" t="str">
        <f>HYPERLINK("http://www.uniprot.org/uniprot/I3SN55","tr|I3SN55|I3SN55_MEDTR")</f>
        <v>tr|I3SN55|I3SN55_MEDTR</v>
      </c>
      <c r="D7912" t="s">
        <v>22</v>
      </c>
      <c r="E7912">
        <v>96.55</v>
      </c>
      <c r="F7912">
        <v>145</v>
      </c>
      <c r="G7912">
        <v>5</v>
      </c>
      <c r="H7912">
        <v>0</v>
      </c>
      <c r="I7912">
        <v>1</v>
      </c>
      <c r="J7912">
        <v>435</v>
      </c>
      <c r="K7912">
        <v>1</v>
      </c>
      <c r="L7912">
        <v>1</v>
      </c>
      <c r="M7912">
        <v>145</v>
      </c>
      <c r="N7912" t="s">
        <v>18</v>
      </c>
      <c r="O7912" s="1">
        <v>2.42639E-76</v>
      </c>
      <c r="P7912">
        <v>740</v>
      </c>
    </row>
    <row r="7913" spans="1:16" x14ac:dyDescent="0.25">
      <c r="A7913" t="s">
        <v>11880</v>
      </c>
      <c r="B7913">
        <v>1443</v>
      </c>
      <c r="C7913" s="3" t="str">
        <f>HYPERLINK("http://www.uniprot.org/uniprot/G7IJN8","tr|G7IJN8|G7IJN8_MEDTR")</f>
        <v>tr|G7IJN8|G7IJN8_MEDTR</v>
      </c>
      <c r="D7913" t="s">
        <v>11881</v>
      </c>
      <c r="E7913">
        <v>85.47</v>
      </c>
      <c r="F7913">
        <v>482</v>
      </c>
      <c r="G7913">
        <v>70</v>
      </c>
      <c r="H7913">
        <v>2</v>
      </c>
      <c r="I7913">
        <v>1</v>
      </c>
      <c r="J7913">
        <v>1440</v>
      </c>
      <c r="K7913">
        <v>1</v>
      </c>
      <c r="L7913">
        <v>1</v>
      </c>
      <c r="M7913">
        <v>482</v>
      </c>
      <c r="N7913" t="s">
        <v>18</v>
      </c>
      <c r="O7913">
        <v>0</v>
      </c>
      <c r="P7913">
        <v>2209</v>
      </c>
    </row>
    <row r="7914" spans="1:16" x14ac:dyDescent="0.25">
      <c r="A7914" t="s">
        <v>11882</v>
      </c>
      <c r="B7914">
        <v>405</v>
      </c>
      <c r="C7914" s="3" t="str">
        <f>HYPERLINK("http://www.uniprot.org/uniprot/I3T5V1","tr|I3T5V1|I3T5V1_MEDTR")</f>
        <v>tr|I3T5V1|I3T5V1_MEDTR</v>
      </c>
      <c r="D7914" t="s">
        <v>22</v>
      </c>
      <c r="E7914">
        <v>82.2</v>
      </c>
      <c r="F7914">
        <v>118</v>
      </c>
      <c r="G7914">
        <v>21</v>
      </c>
      <c r="H7914">
        <v>0</v>
      </c>
      <c r="I7914">
        <v>1</v>
      </c>
      <c r="J7914">
        <v>354</v>
      </c>
      <c r="K7914">
        <v>1</v>
      </c>
      <c r="L7914">
        <v>1</v>
      </c>
      <c r="M7914">
        <v>118</v>
      </c>
      <c r="N7914" t="s">
        <v>18</v>
      </c>
      <c r="O7914" s="1">
        <v>2.2592400000000001E-50</v>
      </c>
      <c r="P7914">
        <v>516</v>
      </c>
    </row>
    <row r="7915" spans="1:16" x14ac:dyDescent="0.25">
      <c r="A7915" t="s">
        <v>11883</v>
      </c>
      <c r="B7915">
        <v>825</v>
      </c>
      <c r="C7915" s="3" t="str">
        <f>HYPERLINK("http://www.uniprot.org/uniprot/I1JIQ7","tr|I1JIQ7|I1JIQ7_SOYBN")</f>
        <v>tr|I1JIQ7|I1JIQ7_SOYBN</v>
      </c>
      <c r="D7915" t="s">
        <v>28</v>
      </c>
      <c r="E7915">
        <v>59.42</v>
      </c>
      <c r="F7915">
        <v>276</v>
      </c>
      <c r="G7915">
        <v>112</v>
      </c>
      <c r="H7915">
        <v>2</v>
      </c>
      <c r="I7915">
        <v>1</v>
      </c>
      <c r="J7915">
        <v>822</v>
      </c>
      <c r="K7915">
        <v>1</v>
      </c>
      <c r="L7915">
        <v>1</v>
      </c>
      <c r="M7915">
        <v>273</v>
      </c>
      <c r="N7915" t="s">
        <v>18</v>
      </c>
      <c r="O7915" s="1">
        <v>1.7265199999999999E-82</v>
      </c>
      <c r="P7915">
        <v>797</v>
      </c>
    </row>
    <row r="7916" spans="1:16" x14ac:dyDescent="0.25">
      <c r="A7916" t="s">
        <v>11884</v>
      </c>
      <c r="B7916">
        <v>426</v>
      </c>
      <c r="C7916" s="3" t="str">
        <f>HYPERLINK("http://www.uniprot.org/uniprot/K7K2V0","tr|K7K2V0|K7K2V0_SOYBN")</f>
        <v>tr|K7K2V0|K7K2V0_SOYBN</v>
      </c>
      <c r="D7916" t="s">
        <v>28</v>
      </c>
      <c r="E7916">
        <v>66.66</v>
      </c>
      <c r="F7916">
        <v>129</v>
      </c>
      <c r="G7916">
        <v>43</v>
      </c>
      <c r="H7916">
        <v>3</v>
      </c>
      <c r="I7916">
        <v>10</v>
      </c>
      <c r="J7916">
        <v>387</v>
      </c>
      <c r="K7916">
        <v>1</v>
      </c>
      <c r="L7916">
        <v>6</v>
      </c>
      <c r="M7916">
        <v>131</v>
      </c>
      <c r="N7916" t="s">
        <v>18</v>
      </c>
      <c r="O7916" s="1">
        <v>5.0547400000000004E-34</v>
      </c>
      <c r="P7916">
        <v>375</v>
      </c>
    </row>
    <row r="7917" spans="1:16" x14ac:dyDescent="0.25">
      <c r="A7917" t="s">
        <v>11885</v>
      </c>
      <c r="B7917">
        <v>1377</v>
      </c>
      <c r="C7917" s="3" t="str">
        <f>HYPERLINK("http://www.uniprot.org/uniprot/G7KQS1","tr|G7KQS1|G7KQS1_MEDTR")</f>
        <v>tr|G7KQS1|G7KQS1_MEDTR</v>
      </c>
      <c r="D7917" t="s">
        <v>11886</v>
      </c>
      <c r="E7917">
        <v>89.14</v>
      </c>
      <c r="F7917">
        <v>442</v>
      </c>
      <c r="G7917">
        <v>48</v>
      </c>
      <c r="H7917">
        <v>0</v>
      </c>
      <c r="I7917">
        <v>1</v>
      </c>
      <c r="J7917">
        <v>1326</v>
      </c>
      <c r="K7917">
        <v>1</v>
      </c>
      <c r="L7917">
        <v>1</v>
      </c>
      <c r="M7917">
        <v>436</v>
      </c>
      <c r="N7917" t="s">
        <v>18</v>
      </c>
      <c r="O7917">
        <v>0</v>
      </c>
      <c r="P7917">
        <v>1946</v>
      </c>
    </row>
    <row r="7918" spans="1:16" x14ac:dyDescent="0.25">
      <c r="A7918" t="s">
        <v>11887</v>
      </c>
      <c r="B7918">
        <v>1080</v>
      </c>
      <c r="C7918" s="3" t="str">
        <f>HYPERLINK("http://www.uniprot.org/uniprot/G7KUS0","tr|G7KUS0|G7KUS0_MEDTR")</f>
        <v>tr|G7KUS0|G7KUS0_MEDTR</v>
      </c>
      <c r="D7918" t="s">
        <v>11888</v>
      </c>
      <c r="E7918">
        <v>88.46</v>
      </c>
      <c r="F7918">
        <v>364</v>
      </c>
      <c r="G7918">
        <v>42</v>
      </c>
      <c r="H7918">
        <v>5</v>
      </c>
      <c r="I7918">
        <v>1</v>
      </c>
      <c r="J7918">
        <v>1077</v>
      </c>
      <c r="K7918">
        <v>1</v>
      </c>
      <c r="L7918">
        <v>1</v>
      </c>
      <c r="M7918">
        <v>359</v>
      </c>
      <c r="N7918" t="s">
        <v>18</v>
      </c>
      <c r="O7918" s="1">
        <v>6.9676200000000006E-179</v>
      </c>
      <c r="P7918">
        <v>1630</v>
      </c>
    </row>
    <row r="7919" spans="1:16" x14ac:dyDescent="0.25">
      <c r="A7919" t="s">
        <v>11889</v>
      </c>
      <c r="B7919">
        <v>1812</v>
      </c>
      <c r="C7919" s="3" t="str">
        <f>HYPERLINK("http://www.uniprot.org/uniprot/G7I8N0","tr|G7I8N0|G7I8N0_MEDTR")</f>
        <v>tr|G7I8N0|G7I8N0_MEDTR</v>
      </c>
      <c r="D7919" t="s">
        <v>11890</v>
      </c>
      <c r="E7919">
        <v>90.03</v>
      </c>
      <c r="F7919">
        <v>592</v>
      </c>
      <c r="G7919">
        <v>59</v>
      </c>
      <c r="H7919">
        <v>2</v>
      </c>
      <c r="I7919">
        <v>31</v>
      </c>
      <c r="J7919">
        <v>1800</v>
      </c>
      <c r="K7919">
        <v>1</v>
      </c>
      <c r="L7919">
        <v>11</v>
      </c>
      <c r="M7919">
        <v>602</v>
      </c>
      <c r="N7919" t="s">
        <v>18</v>
      </c>
      <c r="O7919">
        <v>0</v>
      </c>
      <c r="P7919">
        <v>2666</v>
      </c>
    </row>
    <row r="7920" spans="1:16" x14ac:dyDescent="0.25">
      <c r="A7920" t="s">
        <v>11891</v>
      </c>
      <c r="B7920">
        <v>885</v>
      </c>
      <c r="C7920" s="3" t="str">
        <f>HYPERLINK("http://www.uniprot.org/uniprot/I3S021","tr|I3S021|I3S021_LOTJA")</f>
        <v>tr|I3S021|I3S021_LOTJA</v>
      </c>
      <c r="D7920" t="s">
        <v>93</v>
      </c>
      <c r="E7920">
        <v>79.930000000000007</v>
      </c>
      <c r="F7920">
        <v>294</v>
      </c>
      <c r="G7920">
        <v>59</v>
      </c>
      <c r="H7920">
        <v>0</v>
      </c>
      <c r="I7920">
        <v>1</v>
      </c>
      <c r="J7920">
        <v>882</v>
      </c>
      <c r="K7920">
        <v>1</v>
      </c>
      <c r="L7920">
        <v>1</v>
      </c>
      <c r="M7920">
        <v>287</v>
      </c>
      <c r="N7920" t="s">
        <v>18</v>
      </c>
      <c r="O7920" s="1">
        <v>2.7964999999999999E-129</v>
      </c>
      <c r="P7920">
        <v>1201</v>
      </c>
    </row>
    <row r="7921" spans="1:16" x14ac:dyDescent="0.25">
      <c r="A7921" t="s">
        <v>11892</v>
      </c>
      <c r="B7921">
        <v>2613</v>
      </c>
      <c r="C7921" s="3" t="str">
        <f>HYPERLINK("http://www.uniprot.org/uniprot/G7IAY9","tr|G7IAY9|G7IAY9_MEDTR")</f>
        <v>tr|G7IAY9|G7IAY9_MEDTR</v>
      </c>
      <c r="D7921" t="s">
        <v>11893</v>
      </c>
      <c r="E7921">
        <v>82.73</v>
      </c>
      <c r="F7921">
        <v>886</v>
      </c>
      <c r="G7921">
        <v>153</v>
      </c>
      <c r="H7921">
        <v>85</v>
      </c>
      <c r="I7921">
        <v>61</v>
      </c>
      <c r="J7921">
        <v>2463</v>
      </c>
      <c r="K7921">
        <v>1</v>
      </c>
      <c r="L7921">
        <v>21</v>
      </c>
      <c r="M7921">
        <v>891</v>
      </c>
      <c r="N7921" t="s">
        <v>18</v>
      </c>
      <c r="O7921">
        <v>0</v>
      </c>
      <c r="P7921">
        <v>3692</v>
      </c>
    </row>
    <row r="7922" spans="1:16" x14ac:dyDescent="0.25">
      <c r="A7922" t="s">
        <v>11894</v>
      </c>
      <c r="B7922">
        <v>546</v>
      </c>
      <c r="C7922" s="3" t="str">
        <f>HYPERLINK("http://www.uniprot.org/uniprot/A2Q2T1","tr|A2Q2T1|A2Q2T1_MEDTR")</f>
        <v>tr|A2Q2T1|A2Q2T1_MEDTR</v>
      </c>
      <c r="D7922" t="s">
        <v>337</v>
      </c>
      <c r="E7922">
        <v>86.47</v>
      </c>
      <c r="F7922">
        <v>170</v>
      </c>
      <c r="G7922">
        <v>23</v>
      </c>
      <c r="H7922">
        <v>1</v>
      </c>
      <c r="I7922">
        <v>1</v>
      </c>
      <c r="J7922">
        <v>507</v>
      </c>
      <c r="K7922">
        <v>1</v>
      </c>
      <c r="L7922">
        <v>308</v>
      </c>
      <c r="M7922">
        <v>477</v>
      </c>
      <c r="N7922" t="s">
        <v>18</v>
      </c>
      <c r="O7922" s="1">
        <v>8.4564600000000007E-80</v>
      </c>
      <c r="P7922">
        <v>770</v>
      </c>
    </row>
    <row r="7923" spans="1:16" x14ac:dyDescent="0.25">
      <c r="A7923" t="s">
        <v>11895</v>
      </c>
      <c r="B7923">
        <v>1170</v>
      </c>
      <c r="C7923" s="3" t="str">
        <f>HYPERLINK("http://www.uniprot.org/uniprot/I1KB92","tr|I1KB92|I1KB92_SOYBN")</f>
        <v>tr|I1KB92|I1KB92_SOYBN</v>
      </c>
      <c r="D7923" t="s">
        <v>28</v>
      </c>
      <c r="E7923">
        <v>77.38</v>
      </c>
      <c r="F7923">
        <v>398</v>
      </c>
      <c r="G7923">
        <v>90</v>
      </c>
      <c r="H7923">
        <v>44</v>
      </c>
      <c r="I7923">
        <v>106</v>
      </c>
      <c r="J7923">
        <v>1167</v>
      </c>
      <c r="K7923">
        <v>1</v>
      </c>
      <c r="L7923">
        <v>34</v>
      </c>
      <c r="M7923">
        <v>431</v>
      </c>
      <c r="N7923" t="s">
        <v>18</v>
      </c>
      <c r="O7923" s="1">
        <v>7.1895499999999997E-180</v>
      </c>
      <c r="P7923">
        <v>1639</v>
      </c>
    </row>
    <row r="7924" spans="1:16" x14ac:dyDescent="0.25">
      <c r="A7924" t="s">
        <v>11896</v>
      </c>
      <c r="B7924">
        <v>789</v>
      </c>
      <c r="C7924" s="3" t="str">
        <f>HYPERLINK("http://www.uniprot.org/uniprot/B7FL73","tr|B7FL73|B7FL73_MEDTR")</f>
        <v>tr|B7FL73|B7FL73_MEDTR</v>
      </c>
      <c r="D7924" t="s">
        <v>11897</v>
      </c>
      <c r="E7924">
        <v>78.62</v>
      </c>
      <c r="F7924">
        <v>262</v>
      </c>
      <c r="G7924">
        <v>56</v>
      </c>
      <c r="H7924">
        <v>0</v>
      </c>
      <c r="I7924">
        <v>1</v>
      </c>
      <c r="J7924">
        <v>786</v>
      </c>
      <c r="K7924">
        <v>1</v>
      </c>
      <c r="L7924">
        <v>131</v>
      </c>
      <c r="M7924">
        <v>358</v>
      </c>
      <c r="N7924" t="s">
        <v>18</v>
      </c>
      <c r="O7924" s="1">
        <v>2.6525499999999998E-114</v>
      </c>
      <c r="P7924">
        <v>1071</v>
      </c>
    </row>
    <row r="7925" spans="1:16" x14ac:dyDescent="0.25">
      <c r="A7925" t="s">
        <v>11898</v>
      </c>
      <c r="B7925">
        <v>3117</v>
      </c>
      <c r="C7925" s="3" t="str">
        <f>HYPERLINK("http://www.uniprot.org/uniprot/Q710T7","tr|Q710T7|Q710T7_POPDE")</f>
        <v>tr|Q710T7|Q710T7_POPDE</v>
      </c>
      <c r="D7925" t="s">
        <v>1150</v>
      </c>
      <c r="E7925">
        <v>71.7</v>
      </c>
      <c r="F7925">
        <v>1046</v>
      </c>
      <c r="G7925">
        <v>296</v>
      </c>
      <c r="H7925">
        <v>14</v>
      </c>
      <c r="I7925">
        <v>4</v>
      </c>
      <c r="J7925">
        <v>3099</v>
      </c>
      <c r="K7925">
        <v>1</v>
      </c>
      <c r="L7925">
        <v>335</v>
      </c>
      <c r="M7925">
        <v>1377</v>
      </c>
      <c r="N7925" t="s">
        <v>18</v>
      </c>
      <c r="O7925">
        <v>0</v>
      </c>
      <c r="P7925">
        <v>3823</v>
      </c>
    </row>
    <row r="7926" spans="1:16" x14ac:dyDescent="0.25">
      <c r="A7926" t="s">
        <v>11899</v>
      </c>
      <c r="B7926">
        <v>642</v>
      </c>
      <c r="C7926" s="3" t="str">
        <f>HYPERLINK("http://www.uniprot.org/uniprot/I1LAT7","tr|I1LAT7|I1LAT7_SOYBN")</f>
        <v>tr|I1LAT7|I1LAT7_SOYBN</v>
      </c>
      <c r="D7926" t="s">
        <v>28</v>
      </c>
      <c r="E7926">
        <v>75.66</v>
      </c>
      <c r="F7926">
        <v>189</v>
      </c>
      <c r="G7926">
        <v>46</v>
      </c>
      <c r="H7926">
        <v>0</v>
      </c>
      <c r="I7926">
        <v>1</v>
      </c>
      <c r="J7926">
        <v>567</v>
      </c>
      <c r="K7926">
        <v>1</v>
      </c>
      <c r="L7926">
        <v>1</v>
      </c>
      <c r="M7926">
        <v>188</v>
      </c>
      <c r="N7926" t="s">
        <v>18</v>
      </c>
      <c r="O7926" s="1">
        <v>4.9911899999999998E-74</v>
      </c>
      <c r="P7926">
        <v>722</v>
      </c>
    </row>
    <row r="7927" spans="1:16" x14ac:dyDescent="0.25">
      <c r="A7927" t="s">
        <v>11900</v>
      </c>
      <c r="B7927">
        <v>1323</v>
      </c>
      <c r="C7927" s="3" t="str">
        <f>HYPERLINK("http://www.uniprot.org/uniprot/I1KF12","tr|I1KF12|I1KF12_SOYBN")</f>
        <v>tr|I1KF12|I1KF12_SOYBN</v>
      </c>
      <c r="D7927" t="s">
        <v>28</v>
      </c>
      <c r="E7927">
        <v>61.87</v>
      </c>
      <c r="F7927">
        <v>438</v>
      </c>
      <c r="G7927">
        <v>167</v>
      </c>
      <c r="H7927">
        <v>1</v>
      </c>
      <c r="I7927">
        <v>1</v>
      </c>
      <c r="J7927">
        <v>1311</v>
      </c>
      <c r="K7927">
        <v>1</v>
      </c>
      <c r="L7927">
        <v>32</v>
      </c>
      <c r="M7927">
        <v>468</v>
      </c>
      <c r="N7927" t="s">
        <v>18</v>
      </c>
      <c r="O7927" s="1">
        <v>1.12294E-155</v>
      </c>
      <c r="P7927">
        <v>1431</v>
      </c>
    </row>
    <row r="7928" spans="1:16" x14ac:dyDescent="0.25">
      <c r="A7928" t="s">
        <v>11901</v>
      </c>
      <c r="B7928">
        <v>936</v>
      </c>
      <c r="C7928" s="3" t="str">
        <f>HYPERLINK("http://www.uniprot.org/uniprot/B7FLD2","tr|B7FLD2|B7FLD2_MEDTR")</f>
        <v>tr|B7FLD2|B7FLD2_MEDTR</v>
      </c>
      <c r="D7928" t="s">
        <v>11902</v>
      </c>
      <c r="E7928">
        <v>78.08</v>
      </c>
      <c r="F7928">
        <v>178</v>
      </c>
      <c r="G7928">
        <v>39</v>
      </c>
      <c r="H7928">
        <v>2</v>
      </c>
      <c r="I7928">
        <v>406</v>
      </c>
      <c r="J7928">
        <v>933</v>
      </c>
      <c r="K7928">
        <v>1</v>
      </c>
      <c r="L7928">
        <v>1</v>
      </c>
      <c r="M7928">
        <v>178</v>
      </c>
      <c r="N7928" t="s">
        <v>18</v>
      </c>
      <c r="O7928" s="1">
        <v>1.6014399999999999E-77</v>
      </c>
      <c r="P7928">
        <v>755</v>
      </c>
    </row>
    <row r="7929" spans="1:16" x14ac:dyDescent="0.25">
      <c r="A7929" t="s">
        <v>11903</v>
      </c>
      <c r="B7929">
        <v>3621</v>
      </c>
      <c r="C7929" s="3" t="str">
        <f>HYPERLINK("http://www.uniprot.org/uniprot/G7KR84","tr|G7KR84|G7KR84_MEDTR")</f>
        <v>tr|G7KR84|G7KR84_MEDTR</v>
      </c>
      <c r="D7929" t="s">
        <v>11904</v>
      </c>
      <c r="E7929">
        <v>80.59</v>
      </c>
      <c r="F7929">
        <v>1216</v>
      </c>
      <c r="G7929">
        <v>236</v>
      </c>
      <c r="H7929">
        <v>10</v>
      </c>
      <c r="I7929">
        <v>1</v>
      </c>
      <c r="J7929">
        <v>3618</v>
      </c>
      <c r="K7929">
        <v>1</v>
      </c>
      <c r="L7929">
        <v>1</v>
      </c>
      <c r="M7929">
        <v>1215</v>
      </c>
      <c r="N7929" t="s">
        <v>18</v>
      </c>
      <c r="O7929">
        <v>0</v>
      </c>
      <c r="P7929">
        <v>5108</v>
      </c>
    </row>
    <row r="7930" spans="1:16" x14ac:dyDescent="0.25">
      <c r="A7930" t="s">
        <v>11905</v>
      </c>
      <c r="B7930">
        <v>894</v>
      </c>
      <c r="C7930" s="3" t="str">
        <f>HYPERLINK("http://www.uniprot.org/uniprot/G7KF41","tr|G7KF41|G7KF41_MEDTR")</f>
        <v>tr|G7KF41|G7KF41_MEDTR</v>
      </c>
      <c r="D7930" t="s">
        <v>11906</v>
      </c>
      <c r="E7930">
        <v>88.21</v>
      </c>
      <c r="F7930">
        <v>297</v>
      </c>
      <c r="G7930">
        <v>35</v>
      </c>
      <c r="H7930">
        <v>0</v>
      </c>
      <c r="I7930">
        <v>1</v>
      </c>
      <c r="J7930">
        <v>891</v>
      </c>
      <c r="K7930">
        <v>1</v>
      </c>
      <c r="L7930">
        <v>1</v>
      </c>
      <c r="M7930">
        <v>297</v>
      </c>
      <c r="N7930" t="s">
        <v>18</v>
      </c>
      <c r="O7930" s="1">
        <v>2.17364E-145</v>
      </c>
      <c r="P7930">
        <v>1340</v>
      </c>
    </row>
    <row r="7931" spans="1:16" x14ac:dyDescent="0.25">
      <c r="A7931" t="s">
        <v>11907</v>
      </c>
      <c r="B7931">
        <v>1464</v>
      </c>
      <c r="C7931" s="3" t="str">
        <f>HYPERLINK("http://www.uniprot.org/uniprot/K7M927","tr|K7M927|K7M927_SOYBN")</f>
        <v>tr|K7M927|K7M927_SOYBN</v>
      </c>
      <c r="D7931" t="s">
        <v>28</v>
      </c>
      <c r="E7931">
        <v>83.59</v>
      </c>
      <c r="F7931">
        <v>451</v>
      </c>
      <c r="G7931">
        <v>74</v>
      </c>
      <c r="H7931">
        <v>0</v>
      </c>
      <c r="I7931">
        <v>1</v>
      </c>
      <c r="J7931">
        <v>1353</v>
      </c>
      <c r="K7931">
        <v>1</v>
      </c>
      <c r="L7931">
        <v>169</v>
      </c>
      <c r="M7931">
        <v>619</v>
      </c>
      <c r="N7931" t="s">
        <v>18</v>
      </c>
      <c r="O7931">
        <v>0</v>
      </c>
      <c r="P7931">
        <v>2050</v>
      </c>
    </row>
    <row r="7932" spans="1:16" x14ac:dyDescent="0.25">
      <c r="A7932" t="s">
        <v>11908</v>
      </c>
      <c r="B7932">
        <v>567</v>
      </c>
      <c r="C7932" s="3" t="str">
        <f>HYPERLINK("http://www.uniprot.org/uniprot/G7LJI1","tr|G7LJI1|G7LJI1_MEDTR")</f>
        <v>tr|G7LJI1|G7LJI1_MEDTR</v>
      </c>
      <c r="D7932" t="s">
        <v>11909</v>
      </c>
      <c r="E7932">
        <v>36.409999999999997</v>
      </c>
      <c r="F7932">
        <v>162</v>
      </c>
      <c r="G7932">
        <v>103</v>
      </c>
      <c r="H7932">
        <v>1</v>
      </c>
      <c r="I7932">
        <v>82</v>
      </c>
      <c r="J7932">
        <v>564</v>
      </c>
      <c r="K7932">
        <v>1</v>
      </c>
      <c r="L7932">
        <v>54</v>
      </c>
      <c r="M7932">
        <v>204</v>
      </c>
      <c r="N7932" t="s">
        <v>18</v>
      </c>
      <c r="O7932" s="1">
        <v>3.8085399999999998E-12</v>
      </c>
      <c r="P7932">
        <v>187</v>
      </c>
    </row>
    <row r="7933" spans="1:16" x14ac:dyDescent="0.25">
      <c r="A7933" t="s">
        <v>11910</v>
      </c>
      <c r="B7933">
        <v>693</v>
      </c>
      <c r="C7933" s="3" t="str">
        <f>HYPERLINK("http://www.uniprot.org/uniprot/M5Y0E0","tr|M5Y0E0|M5Y0E0_PRUPE")</f>
        <v>tr|M5Y0E0|M5Y0E0_PRUPE</v>
      </c>
      <c r="D7933" t="s">
        <v>452</v>
      </c>
      <c r="E7933">
        <v>34.090000000000003</v>
      </c>
      <c r="F7933">
        <v>176</v>
      </c>
      <c r="G7933">
        <v>116</v>
      </c>
      <c r="H7933">
        <v>2</v>
      </c>
      <c r="I7933">
        <v>76</v>
      </c>
      <c r="J7933">
        <v>597</v>
      </c>
      <c r="K7933">
        <v>1</v>
      </c>
      <c r="L7933">
        <v>6</v>
      </c>
      <c r="M7933">
        <v>179</v>
      </c>
      <c r="N7933" t="s">
        <v>18</v>
      </c>
      <c r="O7933" s="1">
        <v>1.2128999999999999E-18</v>
      </c>
      <c r="P7933">
        <v>245</v>
      </c>
    </row>
    <row r="7934" spans="1:16" x14ac:dyDescent="0.25">
      <c r="A7934" t="s">
        <v>11911</v>
      </c>
      <c r="B7934">
        <v>1050</v>
      </c>
      <c r="C7934" s="3" t="str">
        <f>HYPERLINK("http://www.uniprot.org/uniprot/I1KZD7","tr|I1KZD7|I1KZD7_SOYBN")</f>
        <v>tr|I1KZD7|I1KZD7_SOYBN</v>
      </c>
      <c r="D7934" t="s">
        <v>71</v>
      </c>
      <c r="E7934">
        <v>51.95</v>
      </c>
      <c r="F7934">
        <v>383</v>
      </c>
      <c r="G7934">
        <v>184</v>
      </c>
      <c r="H7934">
        <v>48</v>
      </c>
      <c r="I7934">
        <v>1</v>
      </c>
      <c r="J7934">
        <v>1005</v>
      </c>
      <c r="K7934">
        <v>1</v>
      </c>
      <c r="L7934">
        <v>1</v>
      </c>
      <c r="M7934">
        <v>356</v>
      </c>
      <c r="N7934" t="s">
        <v>18</v>
      </c>
      <c r="O7934" s="1">
        <v>2.8929099999999999E-89</v>
      </c>
      <c r="P7934">
        <v>857</v>
      </c>
    </row>
    <row r="7935" spans="1:16" x14ac:dyDescent="0.25">
      <c r="A7935" t="s">
        <v>11912</v>
      </c>
      <c r="B7935">
        <v>1158</v>
      </c>
      <c r="C7935" s="3" t="str">
        <f>HYPERLINK("http://www.uniprot.org/uniprot/I1LT01","tr|I1LT01|I1LT01_SOYBN")</f>
        <v>tr|I1LT01|I1LT01_SOYBN</v>
      </c>
      <c r="D7935" t="s">
        <v>28</v>
      </c>
      <c r="E7935">
        <v>66.180000000000007</v>
      </c>
      <c r="F7935">
        <v>414</v>
      </c>
      <c r="G7935">
        <v>140</v>
      </c>
      <c r="H7935">
        <v>30</v>
      </c>
      <c r="I7935">
        <v>1</v>
      </c>
      <c r="J7935">
        <v>1152</v>
      </c>
      <c r="K7935">
        <v>1</v>
      </c>
      <c r="L7935">
        <v>84</v>
      </c>
      <c r="M7935">
        <v>496</v>
      </c>
      <c r="N7935" t="s">
        <v>18</v>
      </c>
      <c r="O7935" s="1">
        <v>3.9162599999999999E-146</v>
      </c>
      <c r="P7935">
        <v>1348</v>
      </c>
    </row>
    <row r="7936" spans="1:16" x14ac:dyDescent="0.25">
      <c r="A7936" t="s">
        <v>11913</v>
      </c>
      <c r="B7936">
        <v>1722</v>
      </c>
      <c r="C7936" s="3" t="str">
        <f>HYPERLINK("http://www.uniprot.org/uniprot/G7IPT3","tr|G7IPT3|G7IPT3_MEDTR")</f>
        <v>tr|G7IPT3|G7IPT3_MEDTR</v>
      </c>
      <c r="D7936" t="s">
        <v>11914</v>
      </c>
      <c r="E7936">
        <v>82.78</v>
      </c>
      <c r="F7936">
        <v>575</v>
      </c>
      <c r="G7936">
        <v>99</v>
      </c>
      <c r="H7936">
        <v>2</v>
      </c>
      <c r="I7936">
        <v>1</v>
      </c>
      <c r="J7936">
        <v>1719</v>
      </c>
      <c r="K7936">
        <v>1</v>
      </c>
      <c r="L7936">
        <v>1</v>
      </c>
      <c r="M7936">
        <v>570</v>
      </c>
      <c r="N7936" t="s">
        <v>18</v>
      </c>
      <c r="O7936">
        <v>0</v>
      </c>
      <c r="P7936">
        <v>2455</v>
      </c>
    </row>
    <row r="7937" spans="1:16" x14ac:dyDescent="0.25">
      <c r="A7937" t="s">
        <v>11915</v>
      </c>
      <c r="B7937">
        <v>468</v>
      </c>
      <c r="C7937" s="3" t="str">
        <f>HYPERLINK("http://www.uniprot.org/uniprot/G7IJP2","tr|G7IJP2|G7IJP2_MEDTR")</f>
        <v>tr|G7IJP2|G7IJP2_MEDTR</v>
      </c>
      <c r="D7937" t="s">
        <v>11916</v>
      </c>
      <c r="E7937">
        <v>51.09</v>
      </c>
      <c r="F7937">
        <v>182</v>
      </c>
      <c r="G7937">
        <v>89</v>
      </c>
      <c r="H7937">
        <v>27</v>
      </c>
      <c r="I7937">
        <v>1</v>
      </c>
      <c r="J7937">
        <v>465</v>
      </c>
      <c r="K7937">
        <v>1</v>
      </c>
      <c r="L7937">
        <v>1</v>
      </c>
      <c r="M7937">
        <v>173</v>
      </c>
      <c r="N7937" t="s">
        <v>18</v>
      </c>
      <c r="O7937" s="1">
        <v>9.8132200000000003E-30</v>
      </c>
      <c r="P7937">
        <v>338</v>
      </c>
    </row>
    <row r="7938" spans="1:16" x14ac:dyDescent="0.25">
      <c r="A7938" t="s">
        <v>11917</v>
      </c>
      <c r="B7938">
        <v>1266</v>
      </c>
      <c r="C7938" s="3" t="str">
        <f>HYPERLINK("http://www.uniprot.org/uniprot/I1MIX6","tr|I1MIX6|I1MIX6_SOYBN")</f>
        <v>tr|I1MIX6|I1MIX6_SOYBN</v>
      </c>
      <c r="D7938" t="s">
        <v>117</v>
      </c>
      <c r="E7938">
        <v>87.05</v>
      </c>
      <c r="F7938">
        <v>425</v>
      </c>
      <c r="G7938">
        <v>55</v>
      </c>
      <c r="H7938">
        <v>4</v>
      </c>
      <c r="I7938">
        <v>1</v>
      </c>
      <c r="J7938">
        <v>1263</v>
      </c>
      <c r="K7938">
        <v>1</v>
      </c>
      <c r="L7938">
        <v>1</v>
      </c>
      <c r="M7938">
        <v>423</v>
      </c>
      <c r="N7938" t="s">
        <v>18</v>
      </c>
      <c r="O7938">
        <v>0</v>
      </c>
      <c r="P7938">
        <v>1819</v>
      </c>
    </row>
    <row r="7939" spans="1:16" x14ac:dyDescent="0.25">
      <c r="A7939" t="s">
        <v>11918</v>
      </c>
      <c r="B7939">
        <v>2316</v>
      </c>
      <c r="C7939" s="3" t="str">
        <f>HYPERLINK("http://www.uniprot.org/uniprot/I1M7A7","tr|I1M7A7|I1M7A7_SOYBN")</f>
        <v>tr|I1M7A7|I1M7A7_SOYBN</v>
      </c>
      <c r="D7939" t="s">
        <v>28</v>
      </c>
      <c r="E7939">
        <v>72.930000000000007</v>
      </c>
      <c r="F7939">
        <v>776</v>
      </c>
      <c r="G7939">
        <v>210</v>
      </c>
      <c r="H7939">
        <v>29</v>
      </c>
      <c r="I7939">
        <v>1</v>
      </c>
      <c r="J7939">
        <v>2241</v>
      </c>
      <c r="K7939">
        <v>1</v>
      </c>
      <c r="L7939">
        <v>1</v>
      </c>
      <c r="M7939">
        <v>769</v>
      </c>
      <c r="N7939" t="s">
        <v>18</v>
      </c>
      <c r="O7939">
        <v>0</v>
      </c>
      <c r="P7939">
        <v>2723</v>
      </c>
    </row>
    <row r="7940" spans="1:16" x14ac:dyDescent="0.25">
      <c r="A7940" t="s">
        <v>11919</v>
      </c>
      <c r="B7940">
        <v>2205</v>
      </c>
      <c r="C7940" s="3" t="str">
        <f>HYPERLINK("http://www.uniprot.org/uniprot/I1J6U1","tr|I1J6U1|I1J6U1_SOYBN")</f>
        <v>tr|I1J6U1|I1J6U1_SOYBN</v>
      </c>
      <c r="D7940" t="s">
        <v>28</v>
      </c>
      <c r="E7940">
        <v>84.22</v>
      </c>
      <c r="F7940">
        <v>393</v>
      </c>
      <c r="G7940">
        <v>62</v>
      </c>
      <c r="H7940">
        <v>1</v>
      </c>
      <c r="I7940">
        <v>853</v>
      </c>
      <c r="J7940">
        <v>2028</v>
      </c>
      <c r="K7940">
        <v>1</v>
      </c>
      <c r="L7940">
        <v>320</v>
      </c>
      <c r="M7940">
        <v>708</v>
      </c>
      <c r="N7940" t="s">
        <v>18</v>
      </c>
      <c r="O7940">
        <v>0</v>
      </c>
      <c r="P7940">
        <v>1699</v>
      </c>
    </row>
    <row r="7941" spans="1:16" x14ac:dyDescent="0.25">
      <c r="A7941" t="s">
        <v>11920</v>
      </c>
      <c r="B7941">
        <v>555</v>
      </c>
      <c r="C7941" s="3" t="str">
        <f>HYPERLINK("http://www.uniprot.org/uniprot/Q4GXR7","tr|Q4GXR7|Q4GXR7_9COLE")</f>
        <v>tr|Q4GXR7|Q4GXR7_9COLE</v>
      </c>
      <c r="D7941" t="s">
        <v>11921</v>
      </c>
      <c r="E7941">
        <v>41.66</v>
      </c>
      <c r="F7941">
        <v>144</v>
      </c>
      <c r="G7941">
        <v>84</v>
      </c>
      <c r="H7941">
        <v>12</v>
      </c>
      <c r="I7941">
        <v>157</v>
      </c>
      <c r="J7941">
        <v>552</v>
      </c>
      <c r="K7941">
        <v>1</v>
      </c>
      <c r="L7941">
        <v>5</v>
      </c>
      <c r="M7941">
        <v>148</v>
      </c>
      <c r="N7941" t="s">
        <v>18</v>
      </c>
      <c r="O7941" s="1">
        <v>1.9090199999999999E-21</v>
      </c>
      <c r="P7941">
        <v>267</v>
      </c>
    </row>
    <row r="7942" spans="1:16" x14ac:dyDescent="0.25">
      <c r="A7942" t="s">
        <v>11922</v>
      </c>
      <c r="B7942">
        <v>336</v>
      </c>
      <c r="C7942" s="3" t="str">
        <f>HYPERLINK("http://www.uniprot.org/uniprot/G7KQS8","tr|G7KQS8|G7KQS8_MEDTR")</f>
        <v>tr|G7KQS8|G7KQS8_MEDTR</v>
      </c>
      <c r="D7942" t="s">
        <v>11923</v>
      </c>
      <c r="E7942">
        <v>58.97</v>
      </c>
      <c r="F7942">
        <v>117</v>
      </c>
      <c r="G7942">
        <v>48</v>
      </c>
      <c r="H7942">
        <v>7</v>
      </c>
      <c r="I7942">
        <v>1</v>
      </c>
      <c r="J7942">
        <v>330</v>
      </c>
      <c r="K7942">
        <v>1</v>
      </c>
      <c r="L7942">
        <v>51</v>
      </c>
      <c r="M7942">
        <v>164</v>
      </c>
      <c r="N7942" t="s">
        <v>18</v>
      </c>
      <c r="O7942" s="1">
        <v>8.9485300000000004E-23</v>
      </c>
      <c r="P7942">
        <v>278</v>
      </c>
    </row>
    <row r="7943" spans="1:16" x14ac:dyDescent="0.25">
      <c r="A7943" t="s">
        <v>11924</v>
      </c>
      <c r="B7943">
        <v>2751</v>
      </c>
      <c r="C7943" s="3" t="str">
        <f>HYPERLINK("http://www.uniprot.org/uniprot/G7I8M9","tr|G7I8M9|G7I8M9_MEDTR")</f>
        <v>tr|G7I8M9|G7I8M9_MEDTR</v>
      </c>
      <c r="D7943" t="s">
        <v>11925</v>
      </c>
      <c r="E7943">
        <v>78.52</v>
      </c>
      <c r="F7943">
        <v>936</v>
      </c>
      <c r="G7943">
        <v>201</v>
      </c>
      <c r="H7943">
        <v>20</v>
      </c>
      <c r="I7943">
        <v>1</v>
      </c>
      <c r="J7943">
        <v>2748</v>
      </c>
      <c r="K7943">
        <v>1</v>
      </c>
      <c r="L7943">
        <v>1</v>
      </c>
      <c r="M7943">
        <v>930</v>
      </c>
      <c r="N7943" t="s">
        <v>18</v>
      </c>
      <c r="O7943">
        <v>0</v>
      </c>
      <c r="P7943">
        <v>3772</v>
      </c>
    </row>
    <row r="7944" spans="1:16" x14ac:dyDescent="0.25">
      <c r="A7944" t="s">
        <v>11926</v>
      </c>
      <c r="B7944">
        <v>3675</v>
      </c>
      <c r="C7944" s="3" t="str">
        <f>HYPERLINK("http://www.uniprot.org/uniprot/I1LYM1","tr|I1LYM1|I1LYM1_SOYBN")</f>
        <v>tr|I1LYM1|I1LYM1_SOYBN</v>
      </c>
      <c r="D7944" t="s">
        <v>28</v>
      </c>
      <c r="E7944">
        <v>75.02</v>
      </c>
      <c r="F7944">
        <v>1229</v>
      </c>
      <c r="G7944">
        <v>307</v>
      </c>
      <c r="H7944">
        <v>6</v>
      </c>
      <c r="I7944">
        <v>1</v>
      </c>
      <c r="J7944">
        <v>3669</v>
      </c>
      <c r="K7944">
        <v>1</v>
      </c>
      <c r="L7944">
        <v>1</v>
      </c>
      <c r="M7944">
        <v>1224</v>
      </c>
      <c r="N7944" t="s">
        <v>18</v>
      </c>
      <c r="O7944">
        <v>0</v>
      </c>
      <c r="P7944">
        <v>4576</v>
      </c>
    </row>
    <row r="7945" spans="1:16" x14ac:dyDescent="0.25">
      <c r="A7945" t="s">
        <v>11927</v>
      </c>
      <c r="B7945">
        <v>1395</v>
      </c>
      <c r="C7945" s="3" t="str">
        <f>HYPERLINK("http://www.uniprot.org/uniprot/G7IAZ0","tr|G7IAZ0|G7IAZ0_MEDTR")</f>
        <v>tr|G7IAZ0|G7IAZ0_MEDTR</v>
      </c>
      <c r="D7945" t="s">
        <v>11928</v>
      </c>
      <c r="E7945">
        <v>91.76</v>
      </c>
      <c r="F7945">
        <v>413</v>
      </c>
      <c r="G7945">
        <v>34</v>
      </c>
      <c r="H7945">
        <v>1</v>
      </c>
      <c r="I7945">
        <v>151</v>
      </c>
      <c r="J7945">
        <v>1386</v>
      </c>
      <c r="K7945">
        <v>1</v>
      </c>
      <c r="L7945">
        <v>52</v>
      </c>
      <c r="M7945">
        <v>464</v>
      </c>
      <c r="N7945" t="s">
        <v>18</v>
      </c>
      <c r="O7945">
        <v>0</v>
      </c>
      <c r="P7945">
        <v>1952</v>
      </c>
    </row>
    <row r="7946" spans="1:16" x14ac:dyDescent="0.25">
      <c r="A7946" t="s">
        <v>11929</v>
      </c>
      <c r="B7946">
        <v>759</v>
      </c>
      <c r="C7946" s="3" t="str">
        <f>HYPERLINK("http://www.uniprot.org/uniprot/A2Q2T1","tr|A2Q2T1|A2Q2T1_MEDTR")</f>
        <v>tr|A2Q2T1|A2Q2T1_MEDTR</v>
      </c>
      <c r="D7946" t="s">
        <v>337</v>
      </c>
      <c r="E7946">
        <v>83.2</v>
      </c>
      <c r="F7946">
        <v>250</v>
      </c>
      <c r="G7946">
        <v>42</v>
      </c>
      <c r="H7946">
        <v>1</v>
      </c>
      <c r="I7946">
        <v>1</v>
      </c>
      <c r="J7946">
        <v>747</v>
      </c>
      <c r="K7946">
        <v>1</v>
      </c>
      <c r="L7946">
        <v>167</v>
      </c>
      <c r="M7946">
        <v>416</v>
      </c>
      <c r="N7946" t="s">
        <v>18</v>
      </c>
      <c r="O7946" s="1">
        <v>1.22466E-113</v>
      </c>
      <c r="P7946">
        <v>1065</v>
      </c>
    </row>
    <row r="7947" spans="1:16" x14ac:dyDescent="0.25">
      <c r="A7947" t="s">
        <v>11930</v>
      </c>
      <c r="B7947">
        <v>1242</v>
      </c>
      <c r="C7947" s="3" t="str">
        <f>HYPERLINK("http://www.uniprot.org/uniprot/I1KB95","tr|I1KB95|I1KB95_SOYBN")</f>
        <v>tr|I1KB95|I1KB95_SOYBN</v>
      </c>
      <c r="D7947" t="s">
        <v>28</v>
      </c>
      <c r="E7947">
        <v>79.709999999999994</v>
      </c>
      <c r="F7947">
        <v>414</v>
      </c>
      <c r="G7947">
        <v>84</v>
      </c>
      <c r="H7947">
        <v>7</v>
      </c>
      <c r="I7947">
        <v>19</v>
      </c>
      <c r="J7947">
        <v>1239</v>
      </c>
      <c r="K7947">
        <v>1</v>
      </c>
      <c r="L7947">
        <v>18</v>
      </c>
      <c r="M7947">
        <v>430</v>
      </c>
      <c r="N7947" t="s">
        <v>18</v>
      </c>
      <c r="O7947">
        <v>0</v>
      </c>
      <c r="P7947">
        <v>1704</v>
      </c>
    </row>
    <row r="7948" spans="1:16" x14ac:dyDescent="0.25">
      <c r="A7948" t="s">
        <v>11931</v>
      </c>
      <c r="B7948">
        <v>624</v>
      </c>
      <c r="C7948" s="3" t="str">
        <f>HYPERLINK("http://www.uniprot.org/uniprot/G7JBE1","tr|G7JBE1|G7JBE1_MEDTR")</f>
        <v>tr|G7JBE1|G7JBE1_MEDTR</v>
      </c>
      <c r="D7948" t="s">
        <v>11932</v>
      </c>
      <c r="E7948">
        <v>70.72</v>
      </c>
      <c r="F7948">
        <v>222</v>
      </c>
      <c r="G7948">
        <v>65</v>
      </c>
      <c r="H7948">
        <v>30</v>
      </c>
      <c r="I7948">
        <v>46</v>
      </c>
      <c r="J7948">
        <v>621</v>
      </c>
      <c r="K7948">
        <v>1</v>
      </c>
      <c r="L7948">
        <v>13</v>
      </c>
      <c r="M7948">
        <v>226</v>
      </c>
      <c r="N7948" t="s">
        <v>18</v>
      </c>
      <c r="O7948" s="1">
        <v>4.9060199999999998E-76</v>
      </c>
      <c r="P7948">
        <v>739</v>
      </c>
    </row>
    <row r="7949" spans="1:16" x14ac:dyDescent="0.25">
      <c r="A7949" t="s">
        <v>11933</v>
      </c>
      <c r="B7949">
        <v>2022</v>
      </c>
      <c r="C7949" s="3" t="str">
        <f>HYPERLINK("http://www.uniprot.org/uniprot/G7J0F8","tr|G7J0F8|G7J0F8_MEDTR")</f>
        <v>tr|G7J0F8|G7J0F8_MEDTR</v>
      </c>
      <c r="D7949" t="s">
        <v>11934</v>
      </c>
      <c r="E7949">
        <v>69.16</v>
      </c>
      <c r="F7949">
        <v>600</v>
      </c>
      <c r="G7949">
        <v>185</v>
      </c>
      <c r="H7949">
        <v>54</v>
      </c>
      <c r="I7949">
        <v>1</v>
      </c>
      <c r="J7949">
        <v>1638</v>
      </c>
      <c r="K7949">
        <v>1</v>
      </c>
      <c r="L7949">
        <v>1</v>
      </c>
      <c r="M7949">
        <v>558</v>
      </c>
      <c r="N7949" t="s">
        <v>18</v>
      </c>
      <c r="O7949">
        <v>0</v>
      </c>
      <c r="P7949">
        <v>1955</v>
      </c>
    </row>
    <row r="7950" spans="1:16" x14ac:dyDescent="0.25">
      <c r="A7950" t="s">
        <v>11935</v>
      </c>
      <c r="B7950">
        <v>297</v>
      </c>
      <c r="C7950" s="3" t="str">
        <f>HYPERLINK("http://www.uniprot.org/uniprot/I1KQ10","tr|I1KQ10|I1KQ10_SOYBN")</f>
        <v>tr|I1KQ10|I1KQ10_SOYBN</v>
      </c>
      <c r="D7950" t="s">
        <v>28</v>
      </c>
      <c r="E7950">
        <v>45.55</v>
      </c>
      <c r="F7950">
        <v>90</v>
      </c>
      <c r="G7950">
        <v>49</v>
      </c>
      <c r="H7950">
        <v>0</v>
      </c>
      <c r="I7950">
        <v>13</v>
      </c>
      <c r="J7950">
        <v>282</v>
      </c>
      <c r="K7950">
        <v>1</v>
      </c>
      <c r="L7950">
        <v>3</v>
      </c>
      <c r="M7950">
        <v>88</v>
      </c>
      <c r="N7950" t="s">
        <v>18</v>
      </c>
      <c r="O7950" s="1">
        <v>1.0450200000000001E-10</v>
      </c>
      <c r="P7950">
        <v>174</v>
      </c>
    </row>
    <row r="7951" spans="1:16" x14ac:dyDescent="0.25">
      <c r="A7951" t="s">
        <v>11936</v>
      </c>
      <c r="B7951">
        <v>300</v>
      </c>
      <c r="C7951" s="3" t="str">
        <f>HYPERLINK("http://www.uniprot.org/uniprot/G7JTV1","tr|G7JTV1|G7JTV1_MEDTR")</f>
        <v>tr|G7JTV1|G7JTV1_MEDTR</v>
      </c>
      <c r="D7951" t="s">
        <v>11937</v>
      </c>
      <c r="E7951">
        <v>71.73</v>
      </c>
      <c r="F7951">
        <v>92</v>
      </c>
      <c r="G7951">
        <v>26</v>
      </c>
      <c r="H7951">
        <v>0</v>
      </c>
      <c r="I7951">
        <v>22</v>
      </c>
      <c r="J7951">
        <v>297</v>
      </c>
      <c r="K7951">
        <v>1</v>
      </c>
      <c r="L7951">
        <v>165</v>
      </c>
      <c r="M7951">
        <v>256</v>
      </c>
      <c r="N7951" t="s">
        <v>18</v>
      </c>
      <c r="O7951" s="1">
        <v>1.5983900000000001E-27</v>
      </c>
      <c r="P7951">
        <v>319</v>
      </c>
    </row>
    <row r="7952" spans="1:16" x14ac:dyDescent="0.25">
      <c r="A7952" t="s">
        <v>11938</v>
      </c>
      <c r="B7952">
        <v>3213</v>
      </c>
      <c r="C7952" s="3" t="str">
        <f>HYPERLINK("http://www.uniprot.org/uniprot/I1K4D0","tr|I1K4D0|I1K4D0_SOYBN")</f>
        <v>tr|I1K4D0|I1K4D0_SOYBN</v>
      </c>
      <c r="D7952" t="s">
        <v>28</v>
      </c>
      <c r="E7952">
        <v>85.53</v>
      </c>
      <c r="F7952">
        <v>1113</v>
      </c>
      <c r="G7952">
        <v>161</v>
      </c>
      <c r="H7952">
        <v>43</v>
      </c>
      <c r="I7952">
        <v>1</v>
      </c>
      <c r="J7952">
        <v>3210</v>
      </c>
      <c r="K7952">
        <v>1</v>
      </c>
      <c r="L7952">
        <v>1</v>
      </c>
      <c r="M7952">
        <v>1089</v>
      </c>
      <c r="N7952" t="s">
        <v>18</v>
      </c>
      <c r="O7952">
        <v>0</v>
      </c>
      <c r="P7952">
        <v>4873</v>
      </c>
    </row>
    <row r="7953" spans="1:16" x14ac:dyDescent="0.25">
      <c r="A7953" t="s">
        <v>11939</v>
      </c>
      <c r="B7953">
        <v>813</v>
      </c>
      <c r="C7953" s="3" t="str">
        <f>HYPERLINK("http://www.uniprot.org/uniprot/G7JCS9","tr|G7JCS9|G7JCS9_MEDTR")</f>
        <v>tr|G7JCS9|G7JCS9_MEDTR</v>
      </c>
      <c r="D7953" t="s">
        <v>11940</v>
      </c>
      <c r="E7953">
        <v>92.22</v>
      </c>
      <c r="F7953">
        <v>270</v>
      </c>
      <c r="G7953">
        <v>21</v>
      </c>
      <c r="H7953">
        <v>0</v>
      </c>
      <c r="I7953">
        <v>1</v>
      </c>
      <c r="J7953">
        <v>810</v>
      </c>
      <c r="K7953">
        <v>1</v>
      </c>
      <c r="L7953">
        <v>1</v>
      </c>
      <c r="M7953">
        <v>270</v>
      </c>
      <c r="N7953" t="s">
        <v>18</v>
      </c>
      <c r="O7953" s="1">
        <v>7.6340199999999995E-144</v>
      </c>
      <c r="P7953">
        <v>1326</v>
      </c>
    </row>
    <row r="7954" spans="1:16" x14ac:dyDescent="0.25">
      <c r="A7954" t="s">
        <v>11941</v>
      </c>
      <c r="B7954">
        <v>909</v>
      </c>
      <c r="C7954" s="3" t="str">
        <f>HYPERLINK("http://www.uniprot.org/uniprot/B9R927","tr|B9R927|B9R927_RICCO")</f>
        <v>tr|B9R927|B9R927_RICCO</v>
      </c>
      <c r="D7954" t="s">
        <v>11942</v>
      </c>
      <c r="E7954">
        <v>53.26</v>
      </c>
      <c r="F7954">
        <v>306</v>
      </c>
      <c r="G7954">
        <v>143</v>
      </c>
      <c r="H7954">
        <v>4</v>
      </c>
      <c r="I7954">
        <v>1</v>
      </c>
      <c r="J7954">
        <v>906</v>
      </c>
      <c r="K7954">
        <v>1</v>
      </c>
      <c r="L7954">
        <v>1</v>
      </c>
      <c r="M7954">
        <v>284</v>
      </c>
      <c r="N7954" t="s">
        <v>18</v>
      </c>
      <c r="O7954" s="1">
        <v>3.3832000000000002E-69</v>
      </c>
      <c r="P7954">
        <v>683</v>
      </c>
    </row>
    <row r="7955" spans="1:16" x14ac:dyDescent="0.25">
      <c r="A7955" t="s">
        <v>11943</v>
      </c>
      <c r="B7955">
        <v>1011</v>
      </c>
      <c r="C7955" s="3" t="str">
        <f>HYPERLINK("http://www.uniprot.org/uniprot/F6HHT2","tr|F6HHT2|F6HHT2_VITVI")</f>
        <v>tr|F6HHT2|F6HHT2_VITVI</v>
      </c>
      <c r="D7955" t="s">
        <v>11944</v>
      </c>
      <c r="E7955">
        <v>68.78</v>
      </c>
      <c r="F7955">
        <v>173</v>
      </c>
      <c r="G7955">
        <v>54</v>
      </c>
      <c r="H7955">
        <v>2</v>
      </c>
      <c r="I7955">
        <v>475</v>
      </c>
      <c r="J7955">
        <v>987</v>
      </c>
      <c r="K7955">
        <v>1</v>
      </c>
      <c r="L7955">
        <v>111</v>
      </c>
      <c r="M7955">
        <v>283</v>
      </c>
      <c r="N7955" t="s">
        <v>18</v>
      </c>
      <c r="O7955" s="1">
        <v>7.1775600000000005E-66</v>
      </c>
      <c r="P7955">
        <v>655</v>
      </c>
    </row>
    <row r="7956" spans="1:16" x14ac:dyDescent="0.25">
      <c r="A7956" t="s">
        <v>11945</v>
      </c>
      <c r="B7956">
        <v>1476</v>
      </c>
      <c r="C7956" s="3" t="str">
        <f>HYPERLINK("http://www.uniprot.org/uniprot/G7KF46","tr|G7KF46|G7KF46_MEDTR")</f>
        <v>tr|G7KF46|G7KF46_MEDTR</v>
      </c>
      <c r="D7956" t="s">
        <v>11946</v>
      </c>
      <c r="E7956">
        <v>86.26</v>
      </c>
      <c r="F7956">
        <v>495</v>
      </c>
      <c r="G7956">
        <v>68</v>
      </c>
      <c r="H7956">
        <v>8</v>
      </c>
      <c r="I7956">
        <v>1</v>
      </c>
      <c r="J7956">
        <v>1461</v>
      </c>
      <c r="K7956">
        <v>1</v>
      </c>
      <c r="L7956">
        <v>1</v>
      </c>
      <c r="M7956">
        <v>495</v>
      </c>
      <c r="N7956" t="s">
        <v>18</v>
      </c>
      <c r="O7956">
        <v>0</v>
      </c>
      <c r="P7956">
        <v>2220</v>
      </c>
    </row>
    <row r="7957" spans="1:16" x14ac:dyDescent="0.25">
      <c r="A7957" t="s">
        <v>11947</v>
      </c>
      <c r="B7957">
        <v>1047</v>
      </c>
      <c r="C7957" s="3" t="str">
        <f>HYPERLINK("http://www.uniprot.org/uniprot/G7IEK2","tr|G7IEK2|G7IEK2_MEDTR")</f>
        <v>tr|G7IEK2|G7IEK2_MEDTR</v>
      </c>
      <c r="D7957" t="s">
        <v>11948</v>
      </c>
      <c r="E7957">
        <v>86.78</v>
      </c>
      <c r="F7957">
        <v>348</v>
      </c>
      <c r="G7957">
        <v>46</v>
      </c>
      <c r="H7957">
        <v>0</v>
      </c>
      <c r="I7957">
        <v>1</v>
      </c>
      <c r="J7957">
        <v>1044</v>
      </c>
      <c r="K7957">
        <v>1</v>
      </c>
      <c r="L7957">
        <v>209</v>
      </c>
      <c r="M7957">
        <v>556</v>
      </c>
      <c r="N7957" t="s">
        <v>18</v>
      </c>
      <c r="O7957" s="1">
        <v>9.6448400000000004E-178</v>
      </c>
      <c r="P7957">
        <v>1620</v>
      </c>
    </row>
    <row r="7958" spans="1:16" x14ac:dyDescent="0.25">
      <c r="A7958" t="s">
        <v>11949</v>
      </c>
      <c r="B7958">
        <v>648</v>
      </c>
      <c r="C7958" s="3" t="str">
        <f>HYPERLINK("http://www.uniprot.org/uniprot/K7KDS1","tr|K7KDS1|K7KDS1_SOYBN")</f>
        <v>tr|K7KDS1|K7KDS1_SOYBN</v>
      </c>
      <c r="D7958" t="s">
        <v>28</v>
      </c>
      <c r="E7958">
        <v>57.01</v>
      </c>
      <c r="F7958">
        <v>228</v>
      </c>
      <c r="G7958">
        <v>98</v>
      </c>
      <c r="H7958">
        <v>15</v>
      </c>
      <c r="I7958">
        <v>7</v>
      </c>
      <c r="J7958">
        <v>645</v>
      </c>
      <c r="K7958">
        <v>1</v>
      </c>
      <c r="L7958">
        <v>252</v>
      </c>
      <c r="M7958">
        <v>478</v>
      </c>
      <c r="N7958" t="s">
        <v>18</v>
      </c>
      <c r="O7958" s="1">
        <v>2.4176999999999998E-68</v>
      </c>
      <c r="P7958">
        <v>673</v>
      </c>
    </row>
    <row r="7959" spans="1:16" x14ac:dyDescent="0.25">
      <c r="A7959" t="s">
        <v>11950</v>
      </c>
      <c r="B7959">
        <v>1896</v>
      </c>
      <c r="C7959" s="3" t="str">
        <f>HYPERLINK("http://www.uniprot.org/uniprot/I1N2E1","tr|I1N2E1|I1N2E1_SOYBN")</f>
        <v>tr|I1N2E1|I1N2E1_SOYBN</v>
      </c>
      <c r="D7959" t="s">
        <v>28</v>
      </c>
      <c r="E7959">
        <v>69.94</v>
      </c>
      <c r="F7959">
        <v>519</v>
      </c>
      <c r="G7959">
        <v>156</v>
      </c>
      <c r="H7959">
        <v>1</v>
      </c>
      <c r="I7959">
        <v>298</v>
      </c>
      <c r="J7959">
        <v>1851</v>
      </c>
      <c r="K7959">
        <v>1</v>
      </c>
      <c r="L7959">
        <v>4</v>
      </c>
      <c r="M7959">
        <v>513</v>
      </c>
      <c r="N7959" t="s">
        <v>18</v>
      </c>
      <c r="O7959">
        <v>0</v>
      </c>
      <c r="P7959">
        <v>1791</v>
      </c>
    </row>
    <row r="7960" spans="1:16" x14ac:dyDescent="0.25">
      <c r="A7960" t="s">
        <v>11951</v>
      </c>
      <c r="B7960">
        <v>1032</v>
      </c>
      <c r="C7960" s="3" t="str">
        <f>HYPERLINK("http://www.uniprot.org/uniprot/Q8GZD1","tr|Q8GZD1|Q8GZD1_LOTJA")</f>
        <v>tr|Q8GZD1|Q8GZD1_LOTJA</v>
      </c>
      <c r="D7960" t="s">
        <v>11952</v>
      </c>
      <c r="E7960">
        <v>82.55</v>
      </c>
      <c r="F7960">
        <v>344</v>
      </c>
      <c r="G7960">
        <v>60</v>
      </c>
      <c r="H7960">
        <v>1</v>
      </c>
      <c r="I7960">
        <v>1</v>
      </c>
      <c r="J7960">
        <v>1029</v>
      </c>
      <c r="K7960">
        <v>1</v>
      </c>
      <c r="L7960">
        <v>5</v>
      </c>
      <c r="M7960">
        <v>345</v>
      </c>
      <c r="N7960" t="s">
        <v>18</v>
      </c>
      <c r="O7960" s="1">
        <v>3.5997199999999998E-153</v>
      </c>
      <c r="P7960">
        <v>1408</v>
      </c>
    </row>
    <row r="7961" spans="1:16" x14ac:dyDescent="0.25">
      <c r="A7961" t="s">
        <v>11953</v>
      </c>
      <c r="B7961">
        <v>1425</v>
      </c>
      <c r="C7961" s="3" t="str">
        <f>HYPERLINK("http://www.uniprot.org/uniprot/G7IPT6","tr|G7IPT6|G7IPT6_MEDTR")</f>
        <v>tr|G7IPT6|G7IPT6_MEDTR</v>
      </c>
      <c r="D7961" t="s">
        <v>11954</v>
      </c>
      <c r="E7961">
        <v>78.81</v>
      </c>
      <c r="F7961">
        <v>505</v>
      </c>
      <c r="G7961">
        <v>107</v>
      </c>
      <c r="H7961">
        <v>31</v>
      </c>
      <c r="I7961">
        <v>1</v>
      </c>
      <c r="J7961">
        <v>1422</v>
      </c>
      <c r="K7961">
        <v>1</v>
      </c>
      <c r="L7961">
        <v>1</v>
      </c>
      <c r="M7961">
        <v>505</v>
      </c>
      <c r="N7961" t="s">
        <v>18</v>
      </c>
      <c r="O7961">
        <v>0</v>
      </c>
      <c r="P7961">
        <v>2050</v>
      </c>
    </row>
    <row r="7962" spans="1:16" x14ac:dyDescent="0.25">
      <c r="A7962" t="s">
        <v>11955</v>
      </c>
      <c r="B7962">
        <v>603</v>
      </c>
      <c r="C7962" s="3" t="str">
        <f>HYPERLINK("http://www.uniprot.org/uniprot/A2Q2C7","tr|A2Q2C7|A2Q2C7_MEDTR")</f>
        <v>tr|A2Q2C7|A2Q2C7_MEDTR</v>
      </c>
      <c r="D7962" t="s">
        <v>5936</v>
      </c>
      <c r="E7962">
        <v>69</v>
      </c>
      <c r="F7962">
        <v>200</v>
      </c>
      <c r="G7962">
        <v>62</v>
      </c>
      <c r="H7962">
        <v>0</v>
      </c>
      <c r="I7962">
        <v>1</v>
      </c>
      <c r="J7962">
        <v>600</v>
      </c>
      <c r="K7962">
        <v>1</v>
      </c>
      <c r="L7962">
        <v>887</v>
      </c>
      <c r="M7962">
        <v>1086</v>
      </c>
      <c r="N7962" t="s">
        <v>18</v>
      </c>
      <c r="O7962" s="1">
        <v>1.00115E-83</v>
      </c>
      <c r="P7962">
        <v>805</v>
      </c>
    </row>
    <row r="7963" spans="1:16" x14ac:dyDescent="0.25">
      <c r="A7963" t="s">
        <v>11956</v>
      </c>
      <c r="B7963">
        <v>357</v>
      </c>
      <c r="C7963" s="3" t="str">
        <f>HYPERLINK("http://www.uniprot.org/uniprot/I1M2T7","tr|I1M2T7|I1M2T7_SOYBN")</f>
        <v>tr|I1M2T7|I1M2T7_SOYBN</v>
      </c>
      <c r="D7963" t="s">
        <v>28</v>
      </c>
      <c r="E7963">
        <v>92.7</v>
      </c>
      <c r="F7963">
        <v>96</v>
      </c>
      <c r="G7963">
        <v>7</v>
      </c>
      <c r="H7963">
        <v>0</v>
      </c>
      <c r="I7963">
        <v>67</v>
      </c>
      <c r="J7963">
        <v>354</v>
      </c>
      <c r="K7963">
        <v>1</v>
      </c>
      <c r="L7963">
        <v>18</v>
      </c>
      <c r="M7963">
        <v>113</v>
      </c>
      <c r="N7963" t="s">
        <v>18</v>
      </c>
      <c r="O7963" s="1">
        <v>1.4713299999999999E-49</v>
      </c>
      <c r="P7963">
        <v>509</v>
      </c>
    </row>
    <row r="7964" spans="1:16" x14ac:dyDescent="0.25">
      <c r="A7964" t="s">
        <v>11957</v>
      </c>
      <c r="B7964">
        <v>3588</v>
      </c>
      <c r="C7964" s="3" t="str">
        <f>HYPERLINK("http://www.uniprot.org/uniprot/I1J6T9","tr|I1J6T9|I1J6T9_SOYBN")</f>
        <v>tr|I1J6T9|I1J6T9_SOYBN</v>
      </c>
      <c r="D7964" t="s">
        <v>71</v>
      </c>
      <c r="E7964">
        <v>82.77</v>
      </c>
      <c r="F7964">
        <v>1196</v>
      </c>
      <c r="G7964">
        <v>206</v>
      </c>
      <c r="H7964">
        <v>1</v>
      </c>
      <c r="I7964">
        <v>1</v>
      </c>
      <c r="J7964">
        <v>3585</v>
      </c>
      <c r="K7964">
        <v>1</v>
      </c>
      <c r="L7964">
        <v>9</v>
      </c>
      <c r="M7964">
        <v>1198</v>
      </c>
      <c r="N7964" t="s">
        <v>18</v>
      </c>
      <c r="O7964">
        <v>0</v>
      </c>
      <c r="P7964">
        <v>5161</v>
      </c>
    </row>
    <row r="7965" spans="1:16" x14ac:dyDescent="0.25">
      <c r="A7965" t="s">
        <v>11958</v>
      </c>
      <c r="B7965">
        <v>1422</v>
      </c>
      <c r="C7965" s="3" t="str">
        <f>HYPERLINK("http://www.uniprot.org/uniprot/I1JPR5","tr|I1JPR5|I1JPR5_SOYBN")</f>
        <v>tr|I1JPR5|I1JPR5_SOYBN</v>
      </c>
      <c r="D7965" t="s">
        <v>28</v>
      </c>
      <c r="E7965">
        <v>76.790000000000006</v>
      </c>
      <c r="F7965">
        <v>474</v>
      </c>
      <c r="G7965">
        <v>110</v>
      </c>
      <c r="H7965">
        <v>3</v>
      </c>
      <c r="I7965">
        <v>1</v>
      </c>
      <c r="J7965">
        <v>1413</v>
      </c>
      <c r="K7965">
        <v>1</v>
      </c>
      <c r="L7965">
        <v>2</v>
      </c>
      <c r="M7965">
        <v>468</v>
      </c>
      <c r="N7965" t="s">
        <v>18</v>
      </c>
      <c r="O7965">
        <v>0</v>
      </c>
      <c r="P7965">
        <v>1955</v>
      </c>
    </row>
    <row r="7966" spans="1:16" x14ac:dyDescent="0.25">
      <c r="A7966" t="s">
        <v>11959</v>
      </c>
      <c r="B7966">
        <v>1725</v>
      </c>
      <c r="C7966" s="3" t="str">
        <f>HYPERLINK("http://www.uniprot.org/uniprot/G7KQT1","tr|G7KQT1|G7KQT1_MEDTR")</f>
        <v>tr|G7KQT1|G7KQT1_MEDTR</v>
      </c>
      <c r="D7966" t="s">
        <v>11960</v>
      </c>
      <c r="E7966">
        <v>66.48</v>
      </c>
      <c r="F7966">
        <v>555</v>
      </c>
      <c r="G7966">
        <v>186</v>
      </c>
      <c r="H7966">
        <v>3</v>
      </c>
      <c r="I7966">
        <v>7</v>
      </c>
      <c r="J7966">
        <v>1662</v>
      </c>
      <c r="K7966">
        <v>1</v>
      </c>
      <c r="L7966">
        <v>5</v>
      </c>
      <c r="M7966">
        <v>514</v>
      </c>
      <c r="N7966" t="s">
        <v>18</v>
      </c>
      <c r="O7966">
        <v>0</v>
      </c>
      <c r="P7966">
        <v>1821</v>
      </c>
    </row>
    <row r="7967" spans="1:16" x14ac:dyDescent="0.25">
      <c r="A7967" t="s">
        <v>11961</v>
      </c>
      <c r="B7967">
        <v>567</v>
      </c>
      <c r="C7967" s="3" t="str">
        <f>HYPERLINK("http://www.uniprot.org/uniprot/G7KUS1","tr|G7KUS1|G7KUS1_MEDTR")</f>
        <v>tr|G7KUS1|G7KUS1_MEDTR</v>
      </c>
      <c r="D7967" t="s">
        <v>11962</v>
      </c>
      <c r="E7967">
        <v>91.48</v>
      </c>
      <c r="F7967">
        <v>188</v>
      </c>
      <c r="G7967">
        <v>16</v>
      </c>
      <c r="H7967">
        <v>0</v>
      </c>
      <c r="I7967">
        <v>1</v>
      </c>
      <c r="J7967">
        <v>564</v>
      </c>
      <c r="K7967">
        <v>1</v>
      </c>
      <c r="L7967">
        <v>1</v>
      </c>
      <c r="M7967">
        <v>188</v>
      </c>
      <c r="N7967" t="s">
        <v>18</v>
      </c>
      <c r="O7967" s="1">
        <v>7.4980200000000004E-93</v>
      </c>
      <c r="P7967">
        <v>883</v>
      </c>
    </row>
    <row r="7968" spans="1:16" x14ac:dyDescent="0.25">
      <c r="A7968" t="s">
        <v>11963</v>
      </c>
      <c r="B7968">
        <v>849</v>
      </c>
      <c r="C7968" s="3" t="str">
        <f>HYPERLINK("http://www.uniprot.org/uniprot/G7I8M8","tr|G7I8M8|G7I8M8_MEDTR")</f>
        <v>tr|G7I8M8|G7I8M8_MEDTR</v>
      </c>
      <c r="D7968" t="s">
        <v>11964</v>
      </c>
      <c r="E7968">
        <v>83.74</v>
      </c>
      <c r="F7968">
        <v>283</v>
      </c>
      <c r="G7968">
        <v>46</v>
      </c>
      <c r="H7968">
        <v>1</v>
      </c>
      <c r="I7968">
        <v>1</v>
      </c>
      <c r="J7968">
        <v>846</v>
      </c>
      <c r="K7968">
        <v>1</v>
      </c>
      <c r="L7968">
        <v>1</v>
      </c>
      <c r="M7968">
        <v>283</v>
      </c>
      <c r="N7968" t="s">
        <v>18</v>
      </c>
      <c r="O7968" s="1">
        <v>2.4876000000000001E-132</v>
      </c>
      <c r="P7968">
        <v>1227</v>
      </c>
    </row>
    <row r="7969" spans="1:16" x14ac:dyDescent="0.25">
      <c r="A7969" t="s">
        <v>11965</v>
      </c>
      <c r="B7969">
        <v>843</v>
      </c>
      <c r="C7969" s="3" t="str">
        <f>HYPERLINK("http://www.uniprot.org/uniprot/I1LYM0","tr|I1LYM0|I1LYM0_SOYBN")</f>
        <v>tr|I1LYM0|I1LYM0_SOYBN</v>
      </c>
      <c r="D7969" t="s">
        <v>28</v>
      </c>
      <c r="E7969">
        <v>80.98</v>
      </c>
      <c r="F7969">
        <v>263</v>
      </c>
      <c r="G7969">
        <v>50</v>
      </c>
      <c r="H7969">
        <v>2</v>
      </c>
      <c r="I7969">
        <v>7</v>
      </c>
      <c r="J7969">
        <v>789</v>
      </c>
      <c r="K7969">
        <v>1</v>
      </c>
      <c r="L7969">
        <v>5</v>
      </c>
      <c r="M7969">
        <v>267</v>
      </c>
      <c r="N7969" t="s">
        <v>18</v>
      </c>
      <c r="O7969" s="1">
        <v>2.4632000000000001E-116</v>
      </c>
      <c r="P7969">
        <v>1089</v>
      </c>
    </row>
    <row r="7970" spans="1:16" x14ac:dyDescent="0.25">
      <c r="A7970" t="s">
        <v>11966</v>
      </c>
      <c r="B7970">
        <v>2421</v>
      </c>
      <c r="C7970" s="3" t="str">
        <f>HYPERLINK("http://www.uniprot.org/uniprot/A5AYJ3","tr|A5AYJ3|A5AYJ3_VITVI")</f>
        <v>tr|A5AYJ3|A5AYJ3_VITVI</v>
      </c>
      <c r="D7970" t="s">
        <v>2676</v>
      </c>
      <c r="E7970">
        <v>62.11</v>
      </c>
      <c r="F7970">
        <v>821</v>
      </c>
      <c r="G7970">
        <v>311</v>
      </c>
      <c r="H7970">
        <v>15</v>
      </c>
      <c r="I7970">
        <v>1</v>
      </c>
      <c r="J7970">
        <v>2418</v>
      </c>
      <c r="K7970">
        <v>1</v>
      </c>
      <c r="L7970">
        <v>694</v>
      </c>
      <c r="M7970">
        <v>1505</v>
      </c>
      <c r="N7970" t="s">
        <v>18</v>
      </c>
      <c r="O7970">
        <v>0</v>
      </c>
      <c r="P7970">
        <v>2596</v>
      </c>
    </row>
    <row r="7971" spans="1:16" x14ac:dyDescent="0.25">
      <c r="A7971" t="s">
        <v>11967</v>
      </c>
      <c r="B7971">
        <v>1674</v>
      </c>
      <c r="C7971" s="3" t="str">
        <f>HYPERLINK("http://www.uniprot.org/uniprot/K7MXG4","tr|K7MXG4|K7MXG4_SOYBN")</f>
        <v>tr|K7MXG4|K7MXG4_SOYBN</v>
      </c>
      <c r="D7971" t="s">
        <v>28</v>
      </c>
      <c r="E7971">
        <v>48.92</v>
      </c>
      <c r="F7971">
        <v>607</v>
      </c>
      <c r="G7971">
        <v>310</v>
      </c>
      <c r="H7971">
        <v>93</v>
      </c>
      <c r="I7971">
        <v>1</v>
      </c>
      <c r="J7971">
        <v>1542</v>
      </c>
      <c r="K7971">
        <v>1</v>
      </c>
      <c r="L7971">
        <v>1</v>
      </c>
      <c r="M7971">
        <v>591</v>
      </c>
      <c r="N7971" t="s">
        <v>18</v>
      </c>
      <c r="O7971" s="1">
        <v>2.1733200000000001E-133</v>
      </c>
      <c r="P7971">
        <v>1240</v>
      </c>
    </row>
    <row r="7972" spans="1:16" x14ac:dyDescent="0.25">
      <c r="A7972" t="s">
        <v>11968</v>
      </c>
      <c r="B7972">
        <v>1854</v>
      </c>
      <c r="C7972" s="3" t="str">
        <f>HYPERLINK("http://www.uniprot.org/uniprot/G7JBE0","tr|G7JBE0|G7JBE0_MEDTR")</f>
        <v>tr|G7JBE0|G7JBE0_MEDTR</v>
      </c>
      <c r="D7972" t="s">
        <v>11969</v>
      </c>
      <c r="E7972">
        <v>85.66</v>
      </c>
      <c r="F7972">
        <v>621</v>
      </c>
      <c r="G7972">
        <v>89</v>
      </c>
      <c r="H7972">
        <v>4</v>
      </c>
      <c r="I7972">
        <v>1</v>
      </c>
      <c r="J7972">
        <v>1851</v>
      </c>
      <c r="K7972">
        <v>1</v>
      </c>
      <c r="L7972">
        <v>10</v>
      </c>
      <c r="M7972">
        <v>628</v>
      </c>
      <c r="N7972" t="s">
        <v>18</v>
      </c>
      <c r="O7972">
        <v>0</v>
      </c>
      <c r="P7972">
        <v>2789</v>
      </c>
    </row>
    <row r="7973" spans="1:16" x14ac:dyDescent="0.25">
      <c r="A7973" t="s">
        <v>11970</v>
      </c>
      <c r="B7973">
        <v>639</v>
      </c>
      <c r="C7973" s="3" t="str">
        <f>HYPERLINK("http://www.uniprot.org/uniprot/I1KXX6","tr|I1KXX6|I1KXX6_SOYBN")</f>
        <v>tr|I1KXX6|I1KXX6_SOYBN</v>
      </c>
      <c r="D7973" t="s">
        <v>28</v>
      </c>
      <c r="E7973">
        <v>52.38</v>
      </c>
      <c r="F7973">
        <v>210</v>
      </c>
      <c r="G7973">
        <v>100</v>
      </c>
      <c r="H7973">
        <v>0</v>
      </c>
      <c r="I7973">
        <v>1</v>
      </c>
      <c r="J7973">
        <v>630</v>
      </c>
      <c r="K7973">
        <v>1</v>
      </c>
      <c r="L7973">
        <v>169</v>
      </c>
      <c r="M7973">
        <v>378</v>
      </c>
      <c r="N7973" t="s">
        <v>18</v>
      </c>
      <c r="O7973" s="1">
        <v>7.8988700000000001E-56</v>
      </c>
      <c r="P7973">
        <v>565</v>
      </c>
    </row>
    <row r="7974" spans="1:16" x14ac:dyDescent="0.25">
      <c r="A7974" t="s">
        <v>11971</v>
      </c>
      <c r="B7974">
        <v>798</v>
      </c>
      <c r="C7974" s="3" t="str">
        <f>HYPERLINK("http://www.uniprot.org/uniprot/G7L895","tr|G7L895|G7L895_MEDTR")</f>
        <v>tr|G7L895|G7L895_MEDTR</v>
      </c>
      <c r="D7974" t="s">
        <v>11972</v>
      </c>
      <c r="E7974">
        <v>88.3</v>
      </c>
      <c r="F7974">
        <v>265</v>
      </c>
      <c r="G7974">
        <v>31</v>
      </c>
      <c r="H7974">
        <v>1</v>
      </c>
      <c r="I7974">
        <v>4</v>
      </c>
      <c r="J7974">
        <v>795</v>
      </c>
      <c r="K7974">
        <v>1</v>
      </c>
      <c r="L7974">
        <v>1</v>
      </c>
      <c r="M7974">
        <v>265</v>
      </c>
      <c r="N7974" t="s">
        <v>18</v>
      </c>
      <c r="O7974" s="1">
        <v>9.3013700000000006E-131</v>
      </c>
      <c r="P7974">
        <v>1213</v>
      </c>
    </row>
    <row r="7975" spans="1:16" x14ac:dyDescent="0.25">
      <c r="A7975" t="s">
        <v>11973</v>
      </c>
      <c r="B7975">
        <v>573</v>
      </c>
      <c r="C7975" s="3" t="str">
        <f>HYPERLINK("http://www.uniprot.org/uniprot/G7JTU3","tr|G7JTU3|G7JTU3_MEDTR")</f>
        <v>tr|G7JTU3|G7JTU3_MEDTR</v>
      </c>
      <c r="D7975" t="s">
        <v>11974</v>
      </c>
      <c r="E7975">
        <v>54.43</v>
      </c>
      <c r="F7975">
        <v>169</v>
      </c>
      <c r="G7975">
        <v>77</v>
      </c>
      <c r="H7975">
        <v>0</v>
      </c>
      <c r="I7975">
        <v>64</v>
      </c>
      <c r="J7975">
        <v>570</v>
      </c>
      <c r="K7975">
        <v>1</v>
      </c>
      <c r="L7975">
        <v>21</v>
      </c>
      <c r="M7975">
        <v>187</v>
      </c>
      <c r="N7975" t="s">
        <v>18</v>
      </c>
      <c r="O7975" s="1">
        <v>2.8992899999999998E-47</v>
      </c>
      <c r="P7975">
        <v>490</v>
      </c>
    </row>
    <row r="7976" spans="1:16" x14ac:dyDescent="0.25">
      <c r="A7976" t="s">
        <v>11975</v>
      </c>
      <c r="B7976">
        <v>1236</v>
      </c>
      <c r="C7976" s="3" t="str">
        <f>HYPERLINK("http://www.uniprot.org/uniprot/K7L6C3","tr|K7L6C3|K7L6C3_SOYBN")</f>
        <v>tr|K7L6C3|K7L6C3_SOYBN</v>
      </c>
      <c r="D7976" t="s">
        <v>28</v>
      </c>
      <c r="E7976">
        <v>81.5</v>
      </c>
      <c r="F7976">
        <v>411</v>
      </c>
      <c r="G7976">
        <v>76</v>
      </c>
      <c r="H7976">
        <v>0</v>
      </c>
      <c r="I7976">
        <v>1</v>
      </c>
      <c r="J7976">
        <v>1233</v>
      </c>
      <c r="K7976">
        <v>1</v>
      </c>
      <c r="L7976">
        <v>1</v>
      </c>
      <c r="M7976">
        <v>411</v>
      </c>
      <c r="N7976" t="s">
        <v>18</v>
      </c>
      <c r="O7976">
        <v>0</v>
      </c>
      <c r="P7976">
        <v>1756</v>
      </c>
    </row>
    <row r="7977" spans="1:16" x14ac:dyDescent="0.25">
      <c r="A7977" t="s">
        <v>11976</v>
      </c>
      <c r="B7977">
        <v>1200</v>
      </c>
      <c r="C7977" s="3" t="str">
        <f>HYPERLINK("http://www.uniprot.org/uniprot/G7JXT8","tr|G7JXT8|G7JXT8_MEDTR")</f>
        <v>tr|G7JXT8|G7JXT8_MEDTR</v>
      </c>
      <c r="D7977" t="s">
        <v>11977</v>
      </c>
      <c r="E7977">
        <v>61.75</v>
      </c>
      <c r="F7977">
        <v>400</v>
      </c>
      <c r="G7977">
        <v>153</v>
      </c>
      <c r="H7977">
        <v>2</v>
      </c>
      <c r="I7977">
        <v>1</v>
      </c>
      <c r="J7977">
        <v>1194</v>
      </c>
      <c r="K7977">
        <v>1</v>
      </c>
      <c r="L7977">
        <v>1</v>
      </c>
      <c r="M7977">
        <v>396</v>
      </c>
      <c r="N7977" t="s">
        <v>18</v>
      </c>
      <c r="O7977" s="1">
        <v>7.49876E-140</v>
      </c>
      <c r="P7977">
        <v>1294</v>
      </c>
    </row>
    <row r="7978" spans="1:16" x14ac:dyDescent="0.25">
      <c r="A7978" t="s">
        <v>11978</v>
      </c>
      <c r="B7978">
        <v>1041</v>
      </c>
      <c r="C7978" s="3" t="str">
        <f>HYPERLINK("http://www.uniprot.org/uniprot/G7JCT0","tr|G7JCT0|G7JCT0_MEDTR")</f>
        <v>tr|G7JCT0|G7JCT0_MEDTR</v>
      </c>
      <c r="D7978" t="s">
        <v>11979</v>
      </c>
      <c r="E7978">
        <v>54.05</v>
      </c>
      <c r="F7978">
        <v>370</v>
      </c>
      <c r="G7978">
        <v>170</v>
      </c>
      <c r="H7978">
        <v>24</v>
      </c>
      <c r="I7978">
        <v>1</v>
      </c>
      <c r="J7978">
        <v>1038</v>
      </c>
      <c r="K7978">
        <v>1</v>
      </c>
      <c r="L7978">
        <v>1</v>
      </c>
      <c r="M7978">
        <v>339</v>
      </c>
      <c r="N7978" t="s">
        <v>18</v>
      </c>
      <c r="O7978" s="1">
        <v>7.7803200000000001E-79</v>
      </c>
      <c r="P7978">
        <v>767</v>
      </c>
    </row>
    <row r="7979" spans="1:16" x14ac:dyDescent="0.25">
      <c r="A7979" t="s">
        <v>11980</v>
      </c>
      <c r="B7979">
        <v>1101</v>
      </c>
      <c r="C7979" s="3" t="str">
        <f>HYPERLINK("http://www.uniprot.org/uniprot/I1JZT8","tr|I1JZT8|I1JZT8_SOYBN")</f>
        <v>tr|I1JZT8|I1JZT8_SOYBN</v>
      </c>
      <c r="D7979" t="s">
        <v>71</v>
      </c>
      <c r="E7979">
        <v>89.34</v>
      </c>
      <c r="F7979">
        <v>366</v>
      </c>
      <c r="G7979">
        <v>39</v>
      </c>
      <c r="H7979">
        <v>0</v>
      </c>
      <c r="I7979">
        <v>1</v>
      </c>
      <c r="J7979">
        <v>1098</v>
      </c>
      <c r="K7979">
        <v>1</v>
      </c>
      <c r="L7979">
        <v>1261</v>
      </c>
      <c r="M7979">
        <v>1625</v>
      </c>
      <c r="N7979" t="s">
        <v>18</v>
      </c>
      <c r="O7979">
        <v>0</v>
      </c>
      <c r="P7979">
        <v>1750</v>
      </c>
    </row>
    <row r="7980" spans="1:16" x14ac:dyDescent="0.25">
      <c r="A7980" t="s">
        <v>11981</v>
      </c>
      <c r="B7980">
        <v>1029</v>
      </c>
      <c r="C7980" s="3" t="str">
        <f>HYPERLINK("http://www.uniprot.org/uniprot/A2Q2T1","tr|A2Q2T1|A2Q2T1_MEDTR")</f>
        <v>tr|A2Q2T1|A2Q2T1_MEDTR</v>
      </c>
      <c r="D7980" t="s">
        <v>337</v>
      </c>
      <c r="E7980">
        <v>84.18</v>
      </c>
      <c r="F7980">
        <v>215</v>
      </c>
      <c r="G7980">
        <v>34</v>
      </c>
      <c r="H7980">
        <v>1</v>
      </c>
      <c r="I7980">
        <v>349</v>
      </c>
      <c r="J7980">
        <v>990</v>
      </c>
      <c r="K7980">
        <v>1</v>
      </c>
      <c r="L7980">
        <v>263</v>
      </c>
      <c r="M7980">
        <v>477</v>
      </c>
      <c r="N7980" t="s">
        <v>18</v>
      </c>
      <c r="O7980" s="1">
        <v>1.33669E-99</v>
      </c>
      <c r="P7980">
        <v>946</v>
      </c>
    </row>
    <row r="7981" spans="1:16" x14ac:dyDescent="0.25">
      <c r="A7981" t="s">
        <v>11982</v>
      </c>
      <c r="B7981">
        <v>2139</v>
      </c>
      <c r="C7981" s="3" t="str">
        <f>HYPERLINK("http://www.uniprot.org/uniprot/I3S1Q0","tr|I3S1Q0|I3S1Q0_MEDTR")</f>
        <v>tr|I3S1Q0|I3S1Q0_MEDTR</v>
      </c>
      <c r="D7981" t="s">
        <v>22</v>
      </c>
      <c r="E7981">
        <v>84.72</v>
      </c>
      <c r="F7981">
        <v>576</v>
      </c>
      <c r="G7981">
        <v>88</v>
      </c>
      <c r="H7981">
        <v>3</v>
      </c>
      <c r="I7981">
        <v>4</v>
      </c>
      <c r="J7981">
        <v>1722</v>
      </c>
      <c r="K7981">
        <v>1</v>
      </c>
      <c r="L7981">
        <v>9</v>
      </c>
      <c r="M7981">
        <v>583</v>
      </c>
      <c r="N7981" t="s">
        <v>18</v>
      </c>
      <c r="O7981">
        <v>0</v>
      </c>
      <c r="P7981">
        <v>2516</v>
      </c>
    </row>
    <row r="7982" spans="1:16" x14ac:dyDescent="0.25">
      <c r="A7982" t="s">
        <v>11983</v>
      </c>
      <c r="B7982">
        <v>723</v>
      </c>
      <c r="C7982" s="3" t="str">
        <f>HYPERLINK("http://www.uniprot.org/uniprot/G7JQM0","tr|G7JQM0|G7JQM0_MEDTR")</f>
        <v>tr|G7JQM0|G7JQM0_MEDTR</v>
      </c>
      <c r="D7982" t="s">
        <v>11984</v>
      </c>
      <c r="E7982">
        <v>82.08</v>
      </c>
      <c r="F7982">
        <v>240</v>
      </c>
      <c r="G7982">
        <v>43</v>
      </c>
      <c r="H7982">
        <v>0</v>
      </c>
      <c r="I7982">
        <v>1</v>
      </c>
      <c r="J7982">
        <v>720</v>
      </c>
      <c r="K7982">
        <v>1</v>
      </c>
      <c r="L7982">
        <v>595</v>
      </c>
      <c r="M7982">
        <v>834</v>
      </c>
      <c r="N7982" t="s">
        <v>18</v>
      </c>
      <c r="O7982" s="1">
        <v>2.0267799999999999E-107</v>
      </c>
      <c r="P7982">
        <v>1011</v>
      </c>
    </row>
    <row r="7983" spans="1:16" x14ac:dyDescent="0.25">
      <c r="A7983" t="s">
        <v>11985</v>
      </c>
      <c r="B7983">
        <v>453</v>
      </c>
      <c r="C7983" s="3" t="str">
        <f>HYPERLINK("http://www.uniprot.org/uniprot/I1N2E3","tr|I1N2E3|I1N2E3_SOYBN")</f>
        <v>tr|I1N2E3|I1N2E3_SOYBN</v>
      </c>
      <c r="D7983" t="s">
        <v>71</v>
      </c>
      <c r="E7983">
        <v>54.1</v>
      </c>
      <c r="F7983">
        <v>146</v>
      </c>
      <c r="G7983">
        <v>67</v>
      </c>
      <c r="H7983">
        <v>0</v>
      </c>
      <c r="I7983">
        <v>1</v>
      </c>
      <c r="J7983">
        <v>438</v>
      </c>
      <c r="K7983">
        <v>1</v>
      </c>
      <c r="L7983">
        <v>1</v>
      </c>
      <c r="M7983">
        <v>142</v>
      </c>
      <c r="N7983" t="s">
        <v>18</v>
      </c>
      <c r="O7983" s="1">
        <v>8.8199300000000005E-31</v>
      </c>
      <c r="P7983">
        <v>347</v>
      </c>
    </row>
    <row r="7984" spans="1:16" x14ac:dyDescent="0.25">
      <c r="A7984" t="s">
        <v>11986</v>
      </c>
      <c r="B7984">
        <v>996</v>
      </c>
      <c r="C7984" s="3" t="str">
        <f>HYPERLINK("http://www.uniprot.org/uniprot/I1JXP1","tr|I1JXP1|I1JXP1_SOYBN")</f>
        <v>tr|I1JXP1|I1JXP1_SOYBN</v>
      </c>
      <c r="D7984" t="s">
        <v>28</v>
      </c>
      <c r="E7984">
        <v>67.87</v>
      </c>
      <c r="F7984">
        <v>330</v>
      </c>
      <c r="G7984">
        <v>106</v>
      </c>
      <c r="H7984">
        <v>0</v>
      </c>
      <c r="I7984">
        <v>4</v>
      </c>
      <c r="J7984">
        <v>993</v>
      </c>
      <c r="K7984">
        <v>1</v>
      </c>
      <c r="L7984">
        <v>44</v>
      </c>
      <c r="M7984">
        <v>372</v>
      </c>
      <c r="N7984" t="s">
        <v>18</v>
      </c>
      <c r="O7984" s="1">
        <v>5.4364399999999997E-127</v>
      </c>
      <c r="P7984">
        <v>1182</v>
      </c>
    </row>
    <row r="7985" spans="1:16" x14ac:dyDescent="0.25">
      <c r="A7985" t="s">
        <v>11987</v>
      </c>
      <c r="B7985">
        <v>963</v>
      </c>
      <c r="C7985" s="3" t="str">
        <f>HYPERLINK("http://www.uniprot.org/uniprot/G7IPT8","tr|G7IPT8|G7IPT8_MEDTR")</f>
        <v>tr|G7IPT8|G7IPT8_MEDTR</v>
      </c>
      <c r="D7985" t="s">
        <v>11988</v>
      </c>
      <c r="E7985">
        <v>62.53</v>
      </c>
      <c r="F7985">
        <v>323</v>
      </c>
      <c r="G7985">
        <v>121</v>
      </c>
      <c r="H7985">
        <v>3</v>
      </c>
      <c r="I7985">
        <v>1</v>
      </c>
      <c r="J7985">
        <v>960</v>
      </c>
      <c r="K7985">
        <v>1</v>
      </c>
      <c r="L7985">
        <v>1</v>
      </c>
      <c r="M7985">
        <v>317</v>
      </c>
      <c r="N7985" t="s">
        <v>18</v>
      </c>
      <c r="O7985" s="1">
        <v>5.3916399999999997E-100</v>
      </c>
      <c r="P7985">
        <v>949</v>
      </c>
    </row>
    <row r="7986" spans="1:16" x14ac:dyDescent="0.25">
      <c r="A7986" t="s">
        <v>11989</v>
      </c>
      <c r="B7986">
        <v>327</v>
      </c>
      <c r="C7986" s="3" t="str">
        <f>HYPERLINK("http://www.uniprot.org/uniprot/K7MKX7","tr|K7MKX7|K7MKX7_SOYBN")</f>
        <v>tr|K7MKX7|K7MKX7_SOYBN</v>
      </c>
      <c r="D7986" t="s">
        <v>28</v>
      </c>
      <c r="E7986">
        <v>78.209999999999994</v>
      </c>
      <c r="F7986">
        <v>101</v>
      </c>
      <c r="G7986">
        <v>22</v>
      </c>
      <c r="H7986">
        <v>0</v>
      </c>
      <c r="I7986">
        <v>1</v>
      </c>
      <c r="J7986">
        <v>303</v>
      </c>
      <c r="K7986">
        <v>1</v>
      </c>
      <c r="L7986">
        <v>175</v>
      </c>
      <c r="M7986">
        <v>275</v>
      </c>
      <c r="N7986" t="s">
        <v>18</v>
      </c>
      <c r="O7986" s="1">
        <v>4.7821699999999999E-40</v>
      </c>
      <c r="P7986">
        <v>427</v>
      </c>
    </row>
    <row r="7987" spans="1:16" x14ac:dyDescent="0.25">
      <c r="A7987" t="s">
        <v>11990</v>
      </c>
      <c r="B7987">
        <v>825</v>
      </c>
      <c r="C7987" s="3" t="str">
        <f>HYPERLINK("http://www.uniprot.org/uniprot/I3SFQ1","tr|I3SFQ1|I3SFQ1_MEDTR")</f>
        <v>tr|I3SFQ1|I3SFQ1_MEDTR</v>
      </c>
      <c r="D7987" t="s">
        <v>22</v>
      </c>
      <c r="E7987">
        <v>80.78</v>
      </c>
      <c r="F7987">
        <v>281</v>
      </c>
      <c r="G7987">
        <v>54</v>
      </c>
      <c r="H7987">
        <v>7</v>
      </c>
      <c r="I7987">
        <v>1</v>
      </c>
      <c r="J7987">
        <v>822</v>
      </c>
      <c r="K7987">
        <v>1</v>
      </c>
      <c r="L7987">
        <v>1</v>
      </c>
      <c r="M7987">
        <v>277</v>
      </c>
      <c r="N7987" t="s">
        <v>18</v>
      </c>
      <c r="O7987" s="1">
        <v>4.34999E-118</v>
      </c>
      <c r="P7987">
        <v>1104</v>
      </c>
    </row>
    <row r="7988" spans="1:16" x14ac:dyDescent="0.25">
      <c r="A7988" t="s">
        <v>11991</v>
      </c>
      <c r="B7988">
        <v>702</v>
      </c>
      <c r="C7988" s="3" t="str">
        <f>HYPERLINK("http://www.uniprot.org/uniprot/I3SQP0","tr|I3SQP0|I3SQP0_LOTJA")</f>
        <v>tr|I3SQP0|I3SQP0_LOTJA</v>
      </c>
      <c r="D7988" t="s">
        <v>93</v>
      </c>
      <c r="E7988">
        <v>85.83</v>
      </c>
      <c r="F7988">
        <v>233</v>
      </c>
      <c r="G7988">
        <v>33</v>
      </c>
      <c r="H7988">
        <v>0</v>
      </c>
      <c r="I7988">
        <v>1</v>
      </c>
      <c r="J7988">
        <v>699</v>
      </c>
      <c r="K7988">
        <v>1</v>
      </c>
      <c r="L7988">
        <v>1</v>
      </c>
      <c r="M7988">
        <v>231</v>
      </c>
      <c r="N7988" t="s">
        <v>18</v>
      </c>
      <c r="O7988" s="1">
        <v>2.7217999999999999E-106</v>
      </c>
      <c r="P7988">
        <v>1001</v>
      </c>
    </row>
    <row r="7989" spans="1:16" x14ac:dyDescent="0.25">
      <c r="A7989" t="s">
        <v>11992</v>
      </c>
      <c r="B7989">
        <v>3165</v>
      </c>
      <c r="C7989" s="3" t="str">
        <f>HYPERLINK("http://www.uniprot.org/uniprot/K7K2T5","tr|K7K2T5|K7K2T5_SOYBN")</f>
        <v>tr|K7K2T5|K7K2T5_SOYBN</v>
      </c>
      <c r="D7989" t="s">
        <v>117</v>
      </c>
      <c r="E7989">
        <v>83.17</v>
      </c>
      <c r="F7989">
        <v>1058</v>
      </c>
      <c r="G7989">
        <v>178</v>
      </c>
      <c r="H7989">
        <v>4</v>
      </c>
      <c r="I7989">
        <v>1</v>
      </c>
      <c r="J7989">
        <v>3162</v>
      </c>
      <c r="K7989">
        <v>1</v>
      </c>
      <c r="L7989">
        <v>1</v>
      </c>
      <c r="M7989">
        <v>1056</v>
      </c>
      <c r="N7989" t="s">
        <v>18</v>
      </c>
      <c r="O7989">
        <v>0</v>
      </c>
      <c r="P7989">
        <v>4488</v>
      </c>
    </row>
    <row r="7990" spans="1:16" x14ac:dyDescent="0.25">
      <c r="A7990" t="s">
        <v>11993</v>
      </c>
      <c r="B7990">
        <v>522</v>
      </c>
      <c r="C7990" s="3" t="str">
        <f>HYPERLINK("http://www.uniprot.org/uniprot/I1JPR6","tr|I1JPR6|I1JPR6_SOYBN")</f>
        <v>tr|I1JPR6|I1JPR6_SOYBN</v>
      </c>
      <c r="D7990" t="s">
        <v>71</v>
      </c>
      <c r="E7990">
        <v>77.319999999999993</v>
      </c>
      <c r="F7990">
        <v>172</v>
      </c>
      <c r="G7990">
        <v>39</v>
      </c>
      <c r="H7990">
        <v>1</v>
      </c>
      <c r="I7990">
        <v>1</v>
      </c>
      <c r="J7990">
        <v>513</v>
      </c>
      <c r="K7990">
        <v>1</v>
      </c>
      <c r="L7990">
        <v>59</v>
      </c>
      <c r="M7990">
        <v>229</v>
      </c>
      <c r="N7990" t="s">
        <v>18</v>
      </c>
      <c r="O7990" s="1">
        <v>4.0524500000000003E-76</v>
      </c>
      <c r="P7990">
        <v>738</v>
      </c>
    </row>
    <row r="7991" spans="1:16" x14ac:dyDescent="0.25">
      <c r="A7991" t="s">
        <v>11994</v>
      </c>
      <c r="B7991">
        <v>474</v>
      </c>
      <c r="C7991" s="3" t="str">
        <f>HYPERLINK("http://www.uniprot.org/uniprot/Q2HW51","tr|Q2HW51|Q2HW51_MEDTR")</f>
        <v>tr|Q2HW51|Q2HW51_MEDTR</v>
      </c>
      <c r="D7991" t="s">
        <v>11995</v>
      </c>
      <c r="E7991">
        <v>86.62</v>
      </c>
      <c r="F7991">
        <v>157</v>
      </c>
      <c r="G7991">
        <v>21</v>
      </c>
      <c r="H7991">
        <v>0</v>
      </c>
      <c r="I7991">
        <v>1</v>
      </c>
      <c r="J7991">
        <v>471</v>
      </c>
      <c r="K7991">
        <v>1</v>
      </c>
      <c r="L7991">
        <v>1</v>
      </c>
      <c r="M7991">
        <v>157</v>
      </c>
      <c r="N7991" t="s">
        <v>18</v>
      </c>
      <c r="O7991" s="1">
        <v>3.1896300000000001E-73</v>
      </c>
      <c r="P7991">
        <v>713</v>
      </c>
    </row>
    <row r="7992" spans="1:16" x14ac:dyDescent="0.25">
      <c r="A7992" t="s">
        <v>11996</v>
      </c>
      <c r="B7992">
        <v>1653</v>
      </c>
      <c r="C7992" s="3" t="str">
        <f>HYPERLINK("http://www.uniprot.org/uniprot/G7KUS5","tr|G7KUS5|G7KUS5_MEDTR")</f>
        <v>tr|G7KUS5|G7KUS5_MEDTR</v>
      </c>
      <c r="D7992" t="s">
        <v>11997</v>
      </c>
      <c r="E7992">
        <v>83.86</v>
      </c>
      <c r="F7992">
        <v>595</v>
      </c>
      <c r="G7992">
        <v>96</v>
      </c>
      <c r="H7992">
        <v>46</v>
      </c>
      <c r="I7992">
        <v>1</v>
      </c>
      <c r="J7992">
        <v>1647</v>
      </c>
      <c r="K7992">
        <v>1</v>
      </c>
      <c r="L7992">
        <v>50</v>
      </c>
      <c r="M7992">
        <v>643</v>
      </c>
      <c r="N7992" t="s">
        <v>18</v>
      </c>
      <c r="O7992">
        <v>0</v>
      </c>
      <c r="P7992">
        <v>2531</v>
      </c>
    </row>
    <row r="7993" spans="1:16" x14ac:dyDescent="0.25">
      <c r="A7993" t="s">
        <v>11998</v>
      </c>
      <c r="B7993">
        <v>1593</v>
      </c>
      <c r="C7993" s="3" t="str">
        <f>HYPERLINK("http://www.uniprot.org/uniprot/G7I8M7","tr|G7I8M7|G7I8M7_MEDTR")</f>
        <v>tr|G7I8M7|G7I8M7_MEDTR</v>
      </c>
      <c r="D7993" t="s">
        <v>11999</v>
      </c>
      <c r="E7993">
        <v>61.11</v>
      </c>
      <c r="F7993">
        <v>540</v>
      </c>
      <c r="G7993">
        <v>210</v>
      </c>
      <c r="H7993">
        <v>11</v>
      </c>
      <c r="I7993">
        <v>1</v>
      </c>
      <c r="J7993">
        <v>1587</v>
      </c>
      <c r="K7993">
        <v>1</v>
      </c>
      <c r="L7993">
        <v>1</v>
      </c>
      <c r="M7993">
        <v>530</v>
      </c>
      <c r="N7993" t="s">
        <v>18</v>
      </c>
      <c r="O7993" s="1">
        <v>1.82256E-158</v>
      </c>
      <c r="P7993">
        <v>1456</v>
      </c>
    </row>
    <row r="7994" spans="1:16" x14ac:dyDescent="0.25">
      <c r="A7994" t="s">
        <v>12000</v>
      </c>
      <c r="B7994">
        <v>2067</v>
      </c>
      <c r="C7994" s="3" t="str">
        <f>HYPERLINK("http://www.uniprot.org/uniprot/I1L8E9","tr|I1L8E9|I1L8E9_SOYBN")</f>
        <v>tr|I1L8E9|I1L8E9_SOYBN</v>
      </c>
      <c r="D7994" t="s">
        <v>28</v>
      </c>
      <c r="E7994">
        <v>69.48</v>
      </c>
      <c r="F7994">
        <v>685</v>
      </c>
      <c r="G7994">
        <v>209</v>
      </c>
      <c r="H7994">
        <v>1</v>
      </c>
      <c r="I7994">
        <v>13</v>
      </c>
      <c r="J7994">
        <v>2064</v>
      </c>
      <c r="K7994">
        <v>1</v>
      </c>
      <c r="L7994">
        <v>9</v>
      </c>
      <c r="M7994">
        <v>689</v>
      </c>
      <c r="N7994" t="s">
        <v>18</v>
      </c>
      <c r="O7994">
        <v>0</v>
      </c>
      <c r="P7994">
        <v>2301</v>
      </c>
    </row>
    <row r="7995" spans="1:16" x14ac:dyDescent="0.25">
      <c r="A7995" t="s">
        <v>12001</v>
      </c>
      <c r="B7995">
        <v>393</v>
      </c>
      <c r="C7995" s="3" t="str">
        <f>HYPERLINK("http://www.uniprot.org/uniprot/I0H6Y9","tr|I0H6Y9|I0H6Y9_ACTM4")</f>
        <v>tr|I0H6Y9|I0H6Y9_ACTM4</v>
      </c>
      <c r="D7995" t="s">
        <v>12002</v>
      </c>
      <c r="E7995">
        <v>41.55</v>
      </c>
      <c r="F7995">
        <v>77</v>
      </c>
      <c r="G7995">
        <v>45</v>
      </c>
      <c r="H7995">
        <v>0</v>
      </c>
      <c r="I7995">
        <v>22</v>
      </c>
      <c r="J7995">
        <v>252</v>
      </c>
      <c r="K7995">
        <v>1</v>
      </c>
      <c r="L7995">
        <v>30</v>
      </c>
      <c r="M7995">
        <v>106</v>
      </c>
      <c r="N7995" t="s">
        <v>18</v>
      </c>
      <c r="O7995" s="1">
        <v>6.5537600000000003E-10</v>
      </c>
      <c r="P7995">
        <v>167</v>
      </c>
    </row>
    <row r="7996" spans="1:16" x14ac:dyDescent="0.25">
      <c r="A7996" t="s">
        <v>12003</v>
      </c>
      <c r="B7996">
        <v>393</v>
      </c>
      <c r="C7996" s="3" t="str">
        <f>HYPERLINK("http://www.uniprot.org/uniprot/Q9SWS9","tr|Q9SWS9|Q9SWS9_PEA")</f>
        <v>tr|Q9SWS9|Q9SWS9_PEA</v>
      </c>
      <c r="D7996" t="s">
        <v>5536</v>
      </c>
      <c r="E7996">
        <v>73.83</v>
      </c>
      <c r="F7996">
        <v>107</v>
      </c>
      <c r="G7996">
        <v>28</v>
      </c>
      <c r="H7996">
        <v>0</v>
      </c>
      <c r="I7996">
        <v>1</v>
      </c>
      <c r="J7996">
        <v>321</v>
      </c>
      <c r="K7996">
        <v>1</v>
      </c>
      <c r="L7996">
        <v>1</v>
      </c>
      <c r="M7996">
        <v>107</v>
      </c>
      <c r="N7996" t="s">
        <v>18</v>
      </c>
      <c r="O7996" s="1">
        <v>7.4292199999999997E-38</v>
      </c>
      <c r="P7996">
        <v>408</v>
      </c>
    </row>
    <row r="7997" spans="1:16" x14ac:dyDescent="0.25">
      <c r="A7997" t="s">
        <v>12004</v>
      </c>
      <c r="B7997">
        <v>720</v>
      </c>
      <c r="C7997" s="3" t="str">
        <f>HYPERLINK("http://www.uniprot.org/uniprot/G7JBD4","tr|G7JBD4|G7JBD4_MEDTR")</f>
        <v>tr|G7JBD4|G7JBD4_MEDTR</v>
      </c>
      <c r="D7997" t="s">
        <v>12005</v>
      </c>
      <c r="E7997">
        <v>84.1</v>
      </c>
      <c r="F7997">
        <v>239</v>
      </c>
      <c r="G7997">
        <v>38</v>
      </c>
      <c r="H7997">
        <v>0</v>
      </c>
      <c r="I7997">
        <v>1</v>
      </c>
      <c r="J7997">
        <v>717</v>
      </c>
      <c r="K7997">
        <v>1</v>
      </c>
      <c r="L7997">
        <v>1</v>
      </c>
      <c r="M7997">
        <v>239</v>
      </c>
      <c r="N7997" t="s">
        <v>18</v>
      </c>
      <c r="O7997" s="1">
        <v>1.3396699999999999E-119</v>
      </c>
      <c r="P7997">
        <v>1116</v>
      </c>
    </row>
    <row r="7998" spans="1:16" x14ac:dyDescent="0.25">
      <c r="A7998" t="s">
        <v>12006</v>
      </c>
      <c r="B7998">
        <v>639</v>
      </c>
      <c r="C7998" s="3" t="str">
        <f>HYPERLINK("http://www.uniprot.org/uniprot/I1KXX7","tr|I1KXX7|I1KXX7_SOYBN")</f>
        <v>tr|I1KXX7|I1KXX7_SOYBN</v>
      </c>
      <c r="D7998" t="s">
        <v>28</v>
      </c>
      <c r="E7998">
        <v>58.29</v>
      </c>
      <c r="F7998">
        <v>199</v>
      </c>
      <c r="G7998">
        <v>83</v>
      </c>
      <c r="H7998">
        <v>0</v>
      </c>
      <c r="I7998">
        <v>34</v>
      </c>
      <c r="J7998">
        <v>630</v>
      </c>
      <c r="K7998">
        <v>1</v>
      </c>
      <c r="L7998">
        <v>179</v>
      </c>
      <c r="M7998">
        <v>377</v>
      </c>
      <c r="N7998" t="s">
        <v>18</v>
      </c>
      <c r="O7998" s="1">
        <v>1.3910500000000001E-60</v>
      </c>
      <c r="P7998">
        <v>606</v>
      </c>
    </row>
    <row r="7999" spans="1:16" x14ac:dyDescent="0.25">
      <c r="A7999" t="s">
        <v>12007</v>
      </c>
      <c r="B7999">
        <v>798</v>
      </c>
      <c r="C7999" s="3" t="str">
        <f>HYPERLINK("http://www.uniprot.org/uniprot/G7L895","tr|G7L895|G7L895_MEDTR")</f>
        <v>tr|G7L895|G7L895_MEDTR</v>
      </c>
      <c r="D7999" t="s">
        <v>11972</v>
      </c>
      <c r="E7999">
        <v>90.94</v>
      </c>
      <c r="F7999">
        <v>265</v>
      </c>
      <c r="G7999">
        <v>24</v>
      </c>
      <c r="H7999">
        <v>0</v>
      </c>
      <c r="I7999">
        <v>1</v>
      </c>
      <c r="J7999">
        <v>795</v>
      </c>
      <c r="K7999">
        <v>1</v>
      </c>
      <c r="L7999">
        <v>1</v>
      </c>
      <c r="M7999">
        <v>265</v>
      </c>
      <c r="N7999" t="s">
        <v>18</v>
      </c>
      <c r="O7999" s="1">
        <v>6.2245599999999997E-135</v>
      </c>
      <c r="P7999">
        <v>1249</v>
      </c>
    </row>
    <row r="8000" spans="1:16" x14ac:dyDescent="0.25">
      <c r="A8000" t="s">
        <v>12008</v>
      </c>
      <c r="B8000">
        <v>1671</v>
      </c>
      <c r="C8000" s="3" t="str">
        <f>HYPERLINK("http://www.uniprot.org/uniprot/G7L9L9","tr|G7L9L9|G7L9L9_MEDTR")</f>
        <v>tr|G7L9L9|G7L9L9_MEDTR</v>
      </c>
      <c r="D8000" t="s">
        <v>12009</v>
      </c>
      <c r="E8000">
        <v>79.16</v>
      </c>
      <c r="F8000">
        <v>552</v>
      </c>
      <c r="G8000">
        <v>115</v>
      </c>
      <c r="H8000">
        <v>0</v>
      </c>
      <c r="I8000">
        <v>1</v>
      </c>
      <c r="J8000">
        <v>1656</v>
      </c>
      <c r="K8000">
        <v>1</v>
      </c>
      <c r="L8000">
        <v>46</v>
      </c>
      <c r="M8000">
        <v>596</v>
      </c>
      <c r="N8000" t="s">
        <v>18</v>
      </c>
      <c r="O8000">
        <v>0</v>
      </c>
      <c r="P8000">
        <v>2242</v>
      </c>
    </row>
    <row r="8001" spans="1:16" x14ac:dyDescent="0.25">
      <c r="A8001" t="s">
        <v>12010</v>
      </c>
      <c r="B8001">
        <v>882</v>
      </c>
      <c r="C8001" s="3" t="str">
        <f>HYPERLINK("http://www.uniprot.org/uniprot/G7ZXK0","tr|G7ZXK0|G7ZXK0_MEDTR")</f>
        <v>tr|G7ZXK0|G7ZXK0_MEDTR</v>
      </c>
      <c r="D8001" t="s">
        <v>2001</v>
      </c>
      <c r="E8001">
        <v>76.84</v>
      </c>
      <c r="F8001">
        <v>298</v>
      </c>
      <c r="G8001">
        <v>69</v>
      </c>
      <c r="H8001">
        <v>11</v>
      </c>
      <c r="I8001">
        <v>1</v>
      </c>
      <c r="J8001">
        <v>861</v>
      </c>
      <c r="K8001">
        <v>1</v>
      </c>
      <c r="L8001">
        <v>179</v>
      </c>
      <c r="M8001">
        <v>471</v>
      </c>
      <c r="N8001" t="s">
        <v>18</v>
      </c>
      <c r="O8001" s="1">
        <v>3.7632599999999998E-118</v>
      </c>
      <c r="P8001">
        <v>1105</v>
      </c>
    </row>
    <row r="8002" spans="1:16" x14ac:dyDescent="0.25">
      <c r="A8002" t="s">
        <v>12011</v>
      </c>
      <c r="B8002">
        <v>510</v>
      </c>
      <c r="C8002" s="3" t="str">
        <f>HYPERLINK("http://www.uniprot.org/uniprot/D3G9M4","tr|D3G9M4|D3G9M4_SOYBN")</f>
        <v>tr|D3G9M4|D3G9M4_SOYBN</v>
      </c>
      <c r="D8002" t="s">
        <v>5247</v>
      </c>
      <c r="E8002">
        <v>40.44</v>
      </c>
      <c r="F8002">
        <v>89</v>
      </c>
      <c r="G8002">
        <v>53</v>
      </c>
      <c r="H8002">
        <v>4</v>
      </c>
      <c r="I8002">
        <v>244</v>
      </c>
      <c r="J8002">
        <v>498</v>
      </c>
      <c r="K8002">
        <v>1</v>
      </c>
      <c r="L8002">
        <v>229</v>
      </c>
      <c r="M8002">
        <v>317</v>
      </c>
      <c r="N8002" t="s">
        <v>18</v>
      </c>
      <c r="O8002" s="1">
        <v>1.4998400000000001E-9</v>
      </c>
      <c r="P8002">
        <v>164</v>
      </c>
    </row>
    <row r="8003" spans="1:16" x14ac:dyDescent="0.25">
      <c r="A8003" t="s">
        <v>12012</v>
      </c>
      <c r="B8003">
        <v>3714</v>
      </c>
      <c r="C8003" s="3" t="str">
        <f>HYPERLINK("http://www.uniprot.org/uniprot/I1JZT8","tr|I1JZT8|I1JZT8_SOYBN")</f>
        <v>tr|I1JZT8|I1JZT8_SOYBN</v>
      </c>
      <c r="D8003" t="s">
        <v>71</v>
      </c>
      <c r="E8003">
        <v>67.790000000000006</v>
      </c>
      <c r="F8003">
        <v>1239</v>
      </c>
      <c r="G8003">
        <v>399</v>
      </c>
      <c r="H8003">
        <v>8</v>
      </c>
      <c r="I8003">
        <v>1</v>
      </c>
      <c r="J8003">
        <v>3693</v>
      </c>
      <c r="K8003">
        <v>1</v>
      </c>
      <c r="L8003">
        <v>1</v>
      </c>
      <c r="M8003">
        <v>1209</v>
      </c>
      <c r="N8003" t="s">
        <v>18</v>
      </c>
      <c r="O8003">
        <v>0</v>
      </c>
      <c r="P8003">
        <v>4139</v>
      </c>
    </row>
    <row r="8004" spans="1:16" x14ac:dyDescent="0.25">
      <c r="A8004" t="s">
        <v>12013</v>
      </c>
      <c r="B8004">
        <v>819</v>
      </c>
      <c r="C8004" s="3" t="str">
        <f>HYPERLINK("http://www.uniprot.org/uniprot/I1N1K0","tr|I1N1K0|I1N1K0_SOYBN")</f>
        <v>tr|I1N1K0|I1N1K0_SOYBN</v>
      </c>
      <c r="D8004" t="s">
        <v>71</v>
      </c>
      <c r="E8004">
        <v>69.2</v>
      </c>
      <c r="F8004">
        <v>250</v>
      </c>
      <c r="G8004">
        <v>77</v>
      </c>
      <c r="H8004">
        <v>0</v>
      </c>
      <c r="I8004">
        <v>67</v>
      </c>
      <c r="J8004">
        <v>816</v>
      </c>
      <c r="K8004">
        <v>1</v>
      </c>
      <c r="L8004">
        <v>215</v>
      </c>
      <c r="M8004">
        <v>464</v>
      </c>
      <c r="N8004" t="s">
        <v>18</v>
      </c>
      <c r="O8004" s="1">
        <v>4.5984299999999997E-104</v>
      </c>
      <c r="P8004">
        <v>983</v>
      </c>
    </row>
    <row r="8005" spans="1:16" x14ac:dyDescent="0.25">
      <c r="A8005" t="s">
        <v>12014</v>
      </c>
      <c r="B8005">
        <v>1431</v>
      </c>
      <c r="C8005" s="3" t="str">
        <f>HYPERLINK("http://www.uniprot.org/uniprot/G7KF49","tr|G7KF49|G7KF49_MEDTR")</f>
        <v>tr|G7KF49|G7KF49_MEDTR</v>
      </c>
      <c r="D8005" t="s">
        <v>12015</v>
      </c>
      <c r="E8005">
        <v>65.02</v>
      </c>
      <c r="F8005">
        <v>406</v>
      </c>
      <c r="G8005">
        <v>142</v>
      </c>
      <c r="H8005">
        <v>2</v>
      </c>
      <c r="I8005">
        <v>121</v>
      </c>
      <c r="J8005">
        <v>1332</v>
      </c>
      <c r="K8005">
        <v>1</v>
      </c>
      <c r="L8005">
        <v>45</v>
      </c>
      <c r="M8005">
        <v>427</v>
      </c>
      <c r="N8005" t="s">
        <v>18</v>
      </c>
      <c r="O8005" s="1">
        <v>8.2331500000000003E-131</v>
      </c>
      <c r="P8005">
        <v>1217</v>
      </c>
    </row>
    <row r="8006" spans="1:16" x14ac:dyDescent="0.25">
      <c r="A8006" t="s">
        <v>12016</v>
      </c>
      <c r="B8006">
        <v>786</v>
      </c>
      <c r="C8006" s="3" t="str">
        <f>HYPERLINK("http://www.uniprot.org/uniprot/A5BBQ2","tr|A5BBQ2|A5BBQ2_VITVI")</f>
        <v>tr|A5BBQ2|A5BBQ2_VITVI</v>
      </c>
      <c r="D8006" t="s">
        <v>4301</v>
      </c>
      <c r="E8006">
        <v>75.86</v>
      </c>
      <c r="F8006">
        <v>261</v>
      </c>
      <c r="G8006">
        <v>63</v>
      </c>
      <c r="H8006">
        <v>0</v>
      </c>
      <c r="I8006">
        <v>1</v>
      </c>
      <c r="J8006">
        <v>783</v>
      </c>
      <c r="K8006">
        <v>1</v>
      </c>
      <c r="L8006">
        <v>640</v>
      </c>
      <c r="M8006">
        <v>900</v>
      </c>
      <c r="N8006" t="s">
        <v>18</v>
      </c>
      <c r="O8006" s="1">
        <v>4.0582000000000001E-115</v>
      </c>
      <c r="P8006">
        <v>1078</v>
      </c>
    </row>
    <row r="8007" spans="1:16" x14ac:dyDescent="0.25">
      <c r="A8007" t="s">
        <v>12017</v>
      </c>
      <c r="B8007">
        <v>1548</v>
      </c>
      <c r="C8007" s="3" t="str">
        <f>HYPERLINK("http://www.uniprot.org/uniprot/G7JQL8","tr|G7JQL8|G7JQL8_MEDTR")</f>
        <v>tr|G7JQL8|G7JQL8_MEDTR</v>
      </c>
      <c r="D8007" t="s">
        <v>12018</v>
      </c>
      <c r="E8007">
        <v>78.62</v>
      </c>
      <c r="F8007">
        <v>496</v>
      </c>
      <c r="G8007">
        <v>106</v>
      </c>
      <c r="H8007">
        <v>23</v>
      </c>
      <c r="I8007">
        <v>7</v>
      </c>
      <c r="J8007">
        <v>1425</v>
      </c>
      <c r="K8007">
        <v>1</v>
      </c>
      <c r="L8007">
        <v>57</v>
      </c>
      <c r="M8007">
        <v>552</v>
      </c>
      <c r="N8007" t="s">
        <v>18</v>
      </c>
      <c r="O8007">
        <v>0</v>
      </c>
      <c r="P8007">
        <v>2004</v>
      </c>
    </row>
    <row r="8008" spans="1:16" x14ac:dyDescent="0.25">
      <c r="A8008" t="s">
        <v>12019</v>
      </c>
      <c r="B8008">
        <v>1227</v>
      </c>
      <c r="C8008" s="3" t="str">
        <f>HYPERLINK("http://www.uniprot.org/uniprot/G7J129","tr|G7J129|G7J129_MEDTR")</f>
        <v>tr|G7J129|G7J129_MEDTR</v>
      </c>
      <c r="D8008" t="s">
        <v>12020</v>
      </c>
      <c r="E8008">
        <v>89.21</v>
      </c>
      <c r="F8008">
        <v>408</v>
      </c>
      <c r="G8008">
        <v>44</v>
      </c>
      <c r="H8008">
        <v>0</v>
      </c>
      <c r="I8008">
        <v>1</v>
      </c>
      <c r="J8008">
        <v>1224</v>
      </c>
      <c r="K8008">
        <v>1</v>
      </c>
      <c r="L8008">
        <v>146</v>
      </c>
      <c r="M8008">
        <v>547</v>
      </c>
      <c r="N8008" t="s">
        <v>18</v>
      </c>
      <c r="O8008">
        <v>0</v>
      </c>
      <c r="P8008">
        <v>1910</v>
      </c>
    </row>
    <row r="8009" spans="1:16" x14ac:dyDescent="0.25">
      <c r="A8009" t="s">
        <v>12021</v>
      </c>
      <c r="B8009">
        <v>1758</v>
      </c>
      <c r="C8009" s="3" t="str">
        <f>HYPERLINK("http://www.uniprot.org/uniprot/I1MHP5","tr|I1MHP5|I1MHP5_SOYBN")</f>
        <v>tr|I1MHP5|I1MHP5_SOYBN</v>
      </c>
      <c r="D8009" t="s">
        <v>28</v>
      </c>
      <c r="E8009">
        <v>27.85</v>
      </c>
      <c r="F8009">
        <v>420</v>
      </c>
      <c r="G8009">
        <v>303</v>
      </c>
      <c r="H8009">
        <v>42</v>
      </c>
      <c r="I8009">
        <v>151</v>
      </c>
      <c r="J8009">
        <v>1284</v>
      </c>
      <c r="K8009">
        <v>1</v>
      </c>
      <c r="L8009">
        <v>1057</v>
      </c>
      <c r="M8009">
        <v>1470</v>
      </c>
      <c r="N8009" t="s">
        <v>18</v>
      </c>
      <c r="O8009" s="1">
        <v>2.16522E-30</v>
      </c>
      <c r="P8009">
        <v>352</v>
      </c>
    </row>
    <row r="8010" spans="1:16" x14ac:dyDescent="0.25">
      <c r="A8010" t="s">
        <v>12022</v>
      </c>
      <c r="B8010">
        <v>1128</v>
      </c>
      <c r="C8010" s="3" t="str">
        <f>HYPERLINK("http://www.uniprot.org/uniprot/I1JXP1","tr|I1JXP1|I1JXP1_SOYBN")</f>
        <v>tr|I1JXP1|I1JXP1_SOYBN</v>
      </c>
      <c r="D8010" t="s">
        <v>28</v>
      </c>
      <c r="E8010">
        <v>67.459999999999994</v>
      </c>
      <c r="F8010">
        <v>375</v>
      </c>
      <c r="G8010">
        <v>122</v>
      </c>
      <c r="H8010">
        <v>0</v>
      </c>
      <c r="I8010">
        <v>1</v>
      </c>
      <c r="J8010">
        <v>1125</v>
      </c>
      <c r="K8010">
        <v>1</v>
      </c>
      <c r="L8010">
        <v>1</v>
      </c>
      <c r="M8010">
        <v>372</v>
      </c>
      <c r="N8010" t="s">
        <v>18</v>
      </c>
      <c r="O8010" s="1">
        <v>4.2932999999999998E-142</v>
      </c>
      <c r="P8010">
        <v>1313</v>
      </c>
    </row>
    <row r="8011" spans="1:16" x14ac:dyDescent="0.25">
      <c r="A8011" t="s">
        <v>12023</v>
      </c>
      <c r="B8011">
        <v>1407</v>
      </c>
      <c r="C8011" s="3" t="str">
        <f>HYPERLINK("http://www.uniprot.org/uniprot/Q2HTT4","tr|Q2HTT4|Q2HTT4_MEDTR")</f>
        <v>tr|Q2HTT4|Q2HTT4_MEDTR</v>
      </c>
      <c r="D8011" t="s">
        <v>12024</v>
      </c>
      <c r="E8011">
        <v>84</v>
      </c>
      <c r="F8011">
        <v>469</v>
      </c>
      <c r="G8011">
        <v>75</v>
      </c>
      <c r="H8011">
        <v>2</v>
      </c>
      <c r="I8011">
        <v>4</v>
      </c>
      <c r="J8011">
        <v>1404</v>
      </c>
      <c r="K8011">
        <v>1</v>
      </c>
      <c r="L8011">
        <v>1</v>
      </c>
      <c r="M8011">
        <v>468</v>
      </c>
      <c r="N8011" t="s">
        <v>18</v>
      </c>
      <c r="O8011">
        <v>0</v>
      </c>
      <c r="P8011">
        <v>2080</v>
      </c>
    </row>
    <row r="8012" spans="1:16" x14ac:dyDescent="0.25">
      <c r="A8012" t="s">
        <v>12025</v>
      </c>
      <c r="B8012">
        <v>1374</v>
      </c>
      <c r="C8012" s="3" t="str">
        <f>HYPERLINK("http://www.uniprot.org/uniprot/G7IJQ2","tr|G7IJQ2|G7IJQ2_MEDTR")</f>
        <v>tr|G7IJQ2|G7IJQ2_MEDTR</v>
      </c>
      <c r="D8012" t="s">
        <v>12026</v>
      </c>
      <c r="E8012">
        <v>78.63</v>
      </c>
      <c r="F8012">
        <v>454</v>
      </c>
      <c r="G8012">
        <v>97</v>
      </c>
      <c r="H8012">
        <v>0</v>
      </c>
      <c r="I8012">
        <v>10</v>
      </c>
      <c r="J8012">
        <v>1371</v>
      </c>
      <c r="K8012">
        <v>1</v>
      </c>
      <c r="L8012">
        <v>5</v>
      </c>
      <c r="M8012">
        <v>458</v>
      </c>
      <c r="N8012" t="s">
        <v>18</v>
      </c>
      <c r="O8012">
        <v>0</v>
      </c>
      <c r="P8012">
        <v>1921</v>
      </c>
    </row>
    <row r="8013" spans="1:16" x14ac:dyDescent="0.25">
      <c r="A8013" t="s">
        <v>12027</v>
      </c>
      <c r="B8013">
        <v>942</v>
      </c>
      <c r="C8013" s="3" t="str">
        <f>HYPERLINK("http://www.uniprot.org/uniprot/B7FLZ9","tr|B7FLZ9|B7FLZ9_MEDTR")</f>
        <v>tr|B7FLZ9|B7FLZ9_MEDTR</v>
      </c>
      <c r="D8013" t="s">
        <v>581</v>
      </c>
      <c r="E8013">
        <v>89.32</v>
      </c>
      <c r="F8013">
        <v>309</v>
      </c>
      <c r="G8013">
        <v>33</v>
      </c>
      <c r="H8013">
        <v>1</v>
      </c>
      <c r="I8013">
        <v>1</v>
      </c>
      <c r="J8013">
        <v>924</v>
      </c>
      <c r="K8013">
        <v>1</v>
      </c>
      <c r="L8013">
        <v>49</v>
      </c>
      <c r="M8013">
        <v>352</v>
      </c>
      <c r="N8013" t="s">
        <v>18</v>
      </c>
      <c r="O8013" s="1">
        <v>3.0903200000000001E-153</v>
      </c>
      <c r="P8013">
        <v>1408</v>
      </c>
    </row>
    <row r="8014" spans="1:16" x14ac:dyDescent="0.25">
      <c r="A8014" t="s">
        <v>12028</v>
      </c>
      <c r="B8014">
        <v>2121</v>
      </c>
      <c r="C8014" s="3" t="str">
        <f>HYPERLINK("http://www.uniprot.org/uniprot/I1J4H3","tr|I1J4H3|I1J4H3_SOYBN")</f>
        <v>tr|I1J4H3|I1J4H3_SOYBN</v>
      </c>
      <c r="D8014" t="s">
        <v>28</v>
      </c>
      <c r="E8014">
        <v>75.209999999999994</v>
      </c>
      <c r="F8014">
        <v>686</v>
      </c>
      <c r="G8014">
        <v>170</v>
      </c>
      <c r="H8014">
        <v>5</v>
      </c>
      <c r="I8014">
        <v>76</v>
      </c>
      <c r="J8014">
        <v>2118</v>
      </c>
      <c r="K8014">
        <v>1</v>
      </c>
      <c r="L8014">
        <v>27</v>
      </c>
      <c r="M8014">
        <v>708</v>
      </c>
      <c r="N8014" t="s">
        <v>18</v>
      </c>
      <c r="O8014">
        <v>0</v>
      </c>
      <c r="P8014">
        <v>2707</v>
      </c>
    </row>
    <row r="8015" spans="1:16" x14ac:dyDescent="0.25">
      <c r="A8015" t="s">
        <v>12029</v>
      </c>
      <c r="B8015">
        <v>1938</v>
      </c>
      <c r="C8015" s="3" t="str">
        <f>HYPERLINK("http://www.uniprot.org/uniprot/I1J6S3","tr|I1J6S3|I1J6S3_SOYBN")</f>
        <v>tr|I1J6S3|I1J6S3_SOYBN</v>
      </c>
      <c r="D8015" t="s">
        <v>28</v>
      </c>
      <c r="E8015">
        <v>87.82</v>
      </c>
      <c r="F8015">
        <v>230</v>
      </c>
      <c r="G8015">
        <v>28</v>
      </c>
      <c r="H8015">
        <v>1</v>
      </c>
      <c r="I8015">
        <v>1</v>
      </c>
      <c r="J8015">
        <v>687</v>
      </c>
      <c r="K8015">
        <v>1</v>
      </c>
      <c r="L8015">
        <v>1</v>
      </c>
      <c r="M8015">
        <v>229</v>
      </c>
      <c r="N8015" t="s">
        <v>18</v>
      </c>
      <c r="O8015" s="1">
        <v>2.82106E-111</v>
      </c>
      <c r="P8015">
        <v>1050</v>
      </c>
    </row>
    <row r="8016" spans="1:16" x14ac:dyDescent="0.25">
      <c r="A8016" t="s">
        <v>12030</v>
      </c>
      <c r="B8016">
        <v>945</v>
      </c>
      <c r="C8016" s="3" t="str">
        <f>HYPERLINK("http://www.uniprot.org/uniprot/I3S0A7","tr|I3S0A7|I3S0A7_LOTJA")</f>
        <v>tr|I3S0A7|I3S0A7_LOTJA</v>
      </c>
      <c r="D8016" t="s">
        <v>93</v>
      </c>
      <c r="E8016">
        <v>85.94</v>
      </c>
      <c r="F8016">
        <v>313</v>
      </c>
      <c r="G8016">
        <v>44</v>
      </c>
      <c r="H8016">
        <v>0</v>
      </c>
      <c r="I8016">
        <v>1</v>
      </c>
      <c r="J8016">
        <v>939</v>
      </c>
      <c r="K8016">
        <v>1</v>
      </c>
      <c r="L8016">
        <v>1</v>
      </c>
      <c r="M8016">
        <v>310</v>
      </c>
      <c r="N8016" t="s">
        <v>18</v>
      </c>
      <c r="O8016" s="1">
        <v>3.01792E-140</v>
      </c>
      <c r="P8016">
        <v>1296</v>
      </c>
    </row>
    <row r="8017" spans="1:16" x14ac:dyDescent="0.25">
      <c r="A8017" t="s">
        <v>12031</v>
      </c>
      <c r="B8017">
        <v>2376</v>
      </c>
      <c r="C8017" s="3" t="str">
        <f>HYPERLINK("http://www.uniprot.org/uniprot/Q2HW52","tr|Q2HW52|Q2HW52_MEDTR")</f>
        <v>tr|Q2HW52|Q2HW52_MEDTR</v>
      </c>
      <c r="D8017" t="s">
        <v>12032</v>
      </c>
      <c r="E8017">
        <v>84.87</v>
      </c>
      <c r="F8017">
        <v>800</v>
      </c>
      <c r="G8017">
        <v>121</v>
      </c>
      <c r="H8017">
        <v>9</v>
      </c>
      <c r="I8017">
        <v>1</v>
      </c>
      <c r="J8017">
        <v>2373</v>
      </c>
      <c r="K8017">
        <v>1</v>
      </c>
      <c r="L8017">
        <v>1</v>
      </c>
      <c r="M8017">
        <v>792</v>
      </c>
      <c r="N8017" t="s">
        <v>18</v>
      </c>
      <c r="O8017">
        <v>0</v>
      </c>
      <c r="P8017">
        <v>3669</v>
      </c>
    </row>
    <row r="8018" spans="1:16" x14ac:dyDescent="0.25">
      <c r="A8018" t="s">
        <v>12033</v>
      </c>
      <c r="B8018">
        <v>1356</v>
      </c>
      <c r="C8018" s="3" t="str">
        <f>HYPERLINK("http://www.uniprot.org/uniprot/G7KUS8","tr|G7KUS8|G7KUS8_MEDTR")</f>
        <v>tr|G7KUS8|G7KUS8_MEDTR</v>
      </c>
      <c r="D8018" t="s">
        <v>12034</v>
      </c>
      <c r="E8018">
        <v>89.38</v>
      </c>
      <c r="F8018">
        <v>452</v>
      </c>
      <c r="G8018">
        <v>48</v>
      </c>
      <c r="H8018">
        <v>1</v>
      </c>
      <c r="I8018">
        <v>1</v>
      </c>
      <c r="J8018">
        <v>1353</v>
      </c>
      <c r="K8018">
        <v>1</v>
      </c>
      <c r="L8018">
        <v>1</v>
      </c>
      <c r="M8018">
        <v>451</v>
      </c>
      <c r="N8018" t="s">
        <v>18</v>
      </c>
      <c r="O8018">
        <v>0</v>
      </c>
      <c r="P8018">
        <v>2047</v>
      </c>
    </row>
    <row r="8019" spans="1:16" x14ac:dyDescent="0.25">
      <c r="A8019" t="s">
        <v>12035</v>
      </c>
      <c r="B8019">
        <v>753</v>
      </c>
      <c r="C8019" s="3" t="str">
        <f>HYPERLINK("http://www.uniprot.org/uniprot/I1KBX6","tr|I1KBX6|I1KBX6_SOYBN")</f>
        <v>tr|I1KBX6|I1KBX6_SOYBN</v>
      </c>
      <c r="D8019" t="s">
        <v>117</v>
      </c>
      <c r="E8019">
        <v>51.81</v>
      </c>
      <c r="F8019">
        <v>330</v>
      </c>
      <c r="G8019">
        <v>159</v>
      </c>
      <c r="H8019">
        <v>81</v>
      </c>
      <c r="I8019">
        <v>1</v>
      </c>
      <c r="J8019">
        <v>747</v>
      </c>
      <c r="K8019">
        <v>1</v>
      </c>
      <c r="L8019">
        <v>1</v>
      </c>
      <c r="M8019">
        <v>330</v>
      </c>
      <c r="N8019" t="s">
        <v>18</v>
      </c>
      <c r="O8019" s="1">
        <v>3.7819800000000002E-75</v>
      </c>
      <c r="P8019">
        <v>733</v>
      </c>
    </row>
    <row r="8020" spans="1:16" x14ac:dyDescent="0.25">
      <c r="A8020" t="s">
        <v>12036</v>
      </c>
      <c r="B8020">
        <v>1788</v>
      </c>
      <c r="C8020" s="3" t="str">
        <f>HYPERLINK("http://www.uniprot.org/uniprot/K7LZB0","tr|K7LZB0|K7LZB0_SOYBN")</f>
        <v>tr|K7LZB0|K7LZB0_SOYBN</v>
      </c>
      <c r="D8020" t="s">
        <v>28</v>
      </c>
      <c r="E8020">
        <v>79.959999999999994</v>
      </c>
      <c r="F8020">
        <v>594</v>
      </c>
      <c r="G8020">
        <v>119</v>
      </c>
      <c r="H8020">
        <v>0</v>
      </c>
      <c r="I8020">
        <v>1</v>
      </c>
      <c r="J8020">
        <v>1782</v>
      </c>
      <c r="K8020">
        <v>1</v>
      </c>
      <c r="L8020">
        <v>4</v>
      </c>
      <c r="M8020">
        <v>596</v>
      </c>
      <c r="N8020" t="s">
        <v>18</v>
      </c>
      <c r="O8020">
        <v>0</v>
      </c>
      <c r="P8020">
        <v>2513</v>
      </c>
    </row>
    <row r="8021" spans="1:16" x14ac:dyDescent="0.25">
      <c r="A8021" t="s">
        <v>12037</v>
      </c>
      <c r="B8021">
        <v>1902</v>
      </c>
      <c r="C8021" s="3" t="str">
        <f>HYPERLINK("http://www.uniprot.org/uniprot/K7N4P0","tr|K7N4P0|K7N4P0_SOYBN")</f>
        <v>tr|K7N4P0|K7N4P0_SOYBN</v>
      </c>
      <c r="D8021" t="s">
        <v>28</v>
      </c>
      <c r="E8021">
        <v>64.94</v>
      </c>
      <c r="F8021">
        <v>639</v>
      </c>
      <c r="G8021">
        <v>224</v>
      </c>
      <c r="H8021">
        <v>6</v>
      </c>
      <c r="I8021">
        <v>1</v>
      </c>
      <c r="J8021">
        <v>1899</v>
      </c>
      <c r="K8021">
        <v>1</v>
      </c>
      <c r="L8021">
        <v>1</v>
      </c>
      <c r="M8021">
        <v>629</v>
      </c>
      <c r="N8021" t="s">
        <v>18</v>
      </c>
      <c r="O8021">
        <v>0</v>
      </c>
      <c r="P8021">
        <v>2050</v>
      </c>
    </row>
    <row r="8022" spans="1:16" x14ac:dyDescent="0.25">
      <c r="A8022" t="s">
        <v>12038</v>
      </c>
      <c r="B8022">
        <v>720</v>
      </c>
      <c r="C8022" s="3" t="str">
        <f>HYPERLINK("http://www.uniprot.org/uniprot/I3T560","tr|I3T560|I3T560_MEDTR")</f>
        <v>tr|I3T560|I3T560_MEDTR</v>
      </c>
      <c r="D8022" t="s">
        <v>12039</v>
      </c>
      <c r="E8022">
        <v>89.36</v>
      </c>
      <c r="F8022">
        <v>235</v>
      </c>
      <c r="G8022">
        <v>25</v>
      </c>
      <c r="H8022">
        <v>0</v>
      </c>
      <c r="I8022">
        <v>1</v>
      </c>
      <c r="J8022">
        <v>705</v>
      </c>
      <c r="K8022">
        <v>1</v>
      </c>
      <c r="L8022">
        <v>1</v>
      </c>
      <c r="M8022">
        <v>232</v>
      </c>
      <c r="N8022" t="s">
        <v>18</v>
      </c>
      <c r="O8022" s="1">
        <v>4.1644700000000003E-121</v>
      </c>
      <c r="P8022">
        <v>1129</v>
      </c>
    </row>
    <row r="8023" spans="1:16" x14ac:dyDescent="0.25">
      <c r="A8023" t="s">
        <v>12040</v>
      </c>
      <c r="B8023">
        <v>1182</v>
      </c>
      <c r="C8023" s="3" t="str">
        <f>HYPERLINK("http://www.uniprot.org/uniprot/G7JBD3","tr|G7JBD3|G7JBD3_MEDTR")</f>
        <v>tr|G7JBD3|G7JBD3_MEDTR</v>
      </c>
      <c r="D8023" t="s">
        <v>12041</v>
      </c>
      <c r="E8023">
        <v>82.25</v>
      </c>
      <c r="F8023">
        <v>400</v>
      </c>
      <c r="G8023">
        <v>71</v>
      </c>
      <c r="H8023">
        <v>7</v>
      </c>
      <c r="I8023">
        <v>1</v>
      </c>
      <c r="J8023">
        <v>1179</v>
      </c>
      <c r="K8023">
        <v>1</v>
      </c>
      <c r="L8023">
        <v>1</v>
      </c>
      <c r="M8023">
        <v>399</v>
      </c>
      <c r="N8023" t="s">
        <v>18</v>
      </c>
      <c r="O8023" s="1">
        <v>2.32768E-178</v>
      </c>
      <c r="P8023">
        <v>1626</v>
      </c>
    </row>
    <row r="8024" spans="1:16" x14ac:dyDescent="0.25">
      <c r="A8024" t="s">
        <v>12042</v>
      </c>
      <c r="B8024">
        <v>645</v>
      </c>
      <c r="C8024" s="3" t="str">
        <f>HYPERLINK("http://www.uniprot.org/uniprot/I1M706","tr|I1M706|I1M706_SOYBN")</f>
        <v>tr|I1M706|I1M706_SOYBN</v>
      </c>
      <c r="D8024" t="s">
        <v>28</v>
      </c>
      <c r="E8024">
        <v>82.62</v>
      </c>
      <c r="F8024">
        <v>213</v>
      </c>
      <c r="G8024">
        <v>37</v>
      </c>
      <c r="H8024">
        <v>0</v>
      </c>
      <c r="I8024">
        <v>1</v>
      </c>
      <c r="J8024">
        <v>639</v>
      </c>
      <c r="K8024">
        <v>1</v>
      </c>
      <c r="L8024">
        <v>1</v>
      </c>
      <c r="M8024">
        <v>213</v>
      </c>
      <c r="N8024" t="s">
        <v>18</v>
      </c>
      <c r="O8024" s="1">
        <v>4.54282E-99</v>
      </c>
      <c r="P8024">
        <v>938</v>
      </c>
    </row>
    <row r="8025" spans="1:16" x14ac:dyDescent="0.25">
      <c r="A8025" t="s">
        <v>12043</v>
      </c>
      <c r="B8025">
        <v>885</v>
      </c>
      <c r="C8025" s="3" t="str">
        <f>HYPERLINK("http://www.uniprot.org/uniprot/G7L8W8","tr|G7L8W8|G7L8W8_MEDTR")</f>
        <v>tr|G7L8W8|G7L8W8_MEDTR</v>
      </c>
      <c r="D8025" t="s">
        <v>12044</v>
      </c>
      <c r="E8025">
        <v>78.37</v>
      </c>
      <c r="F8025">
        <v>296</v>
      </c>
      <c r="G8025">
        <v>64</v>
      </c>
      <c r="H8025">
        <v>4</v>
      </c>
      <c r="I8025">
        <v>7</v>
      </c>
      <c r="J8025">
        <v>882</v>
      </c>
      <c r="K8025">
        <v>1</v>
      </c>
      <c r="L8025">
        <v>4</v>
      </c>
      <c r="M8025">
        <v>292</v>
      </c>
      <c r="N8025" t="s">
        <v>18</v>
      </c>
      <c r="O8025" s="1">
        <v>2.7086300000000002E-124</v>
      </c>
      <c r="P8025">
        <v>1158</v>
      </c>
    </row>
    <row r="8026" spans="1:16" x14ac:dyDescent="0.25">
      <c r="A8026" t="s">
        <v>12045</v>
      </c>
      <c r="B8026">
        <v>2271</v>
      </c>
      <c r="C8026" s="3" t="str">
        <f>HYPERLINK("http://www.uniprot.org/uniprot/I1LS51","tr|I1LS51|I1LS51_SOYBN")</f>
        <v>tr|I1LS51|I1LS51_SOYBN</v>
      </c>
      <c r="D8026" t="s">
        <v>28</v>
      </c>
      <c r="E8026">
        <v>83.44</v>
      </c>
      <c r="F8026">
        <v>755</v>
      </c>
      <c r="G8026">
        <v>125</v>
      </c>
      <c r="H8026">
        <v>2</v>
      </c>
      <c r="I8026">
        <v>10</v>
      </c>
      <c r="J8026">
        <v>2268</v>
      </c>
      <c r="K8026">
        <v>1</v>
      </c>
      <c r="L8026">
        <v>122</v>
      </c>
      <c r="M8026">
        <v>870</v>
      </c>
      <c r="N8026" t="s">
        <v>18</v>
      </c>
      <c r="O8026">
        <v>0</v>
      </c>
      <c r="P8026">
        <v>3286</v>
      </c>
    </row>
    <row r="8027" spans="1:16" x14ac:dyDescent="0.25">
      <c r="A8027" t="s">
        <v>12046</v>
      </c>
      <c r="B8027">
        <v>585</v>
      </c>
      <c r="C8027" s="3" t="str">
        <f>HYPERLINK("http://www.uniprot.org/uniprot/I3SG83","tr|I3SG83|I3SG83_MEDTR")</f>
        <v>tr|I3SG83|I3SG83_MEDTR</v>
      </c>
      <c r="D8027" t="s">
        <v>22</v>
      </c>
      <c r="E8027">
        <v>46.76</v>
      </c>
      <c r="F8027">
        <v>201</v>
      </c>
      <c r="G8027">
        <v>107</v>
      </c>
      <c r="H8027">
        <v>9</v>
      </c>
      <c r="I8027">
        <v>1</v>
      </c>
      <c r="J8027">
        <v>576</v>
      </c>
      <c r="K8027">
        <v>1</v>
      </c>
      <c r="L8027">
        <v>1</v>
      </c>
      <c r="M8027">
        <v>201</v>
      </c>
      <c r="N8027" t="s">
        <v>18</v>
      </c>
      <c r="O8027" s="1">
        <v>5.9535099999999995E-35</v>
      </c>
      <c r="P8027">
        <v>384</v>
      </c>
    </row>
    <row r="8028" spans="1:16" x14ac:dyDescent="0.25">
      <c r="A8028" t="s">
        <v>12047</v>
      </c>
      <c r="B8028">
        <v>597</v>
      </c>
      <c r="C8028" s="3" t="str">
        <f>HYPERLINK("http://www.uniprot.org/uniprot/I3S4R5","tr|I3S4R5|I3S4R5_MEDTR")</f>
        <v>tr|I3S4R5|I3S4R5_MEDTR</v>
      </c>
      <c r="D8028" t="s">
        <v>22</v>
      </c>
      <c r="E8028">
        <v>72.72</v>
      </c>
      <c r="F8028">
        <v>198</v>
      </c>
      <c r="G8028">
        <v>54</v>
      </c>
      <c r="H8028">
        <v>0</v>
      </c>
      <c r="I8028">
        <v>1</v>
      </c>
      <c r="J8028">
        <v>594</v>
      </c>
      <c r="K8028">
        <v>1</v>
      </c>
      <c r="L8028">
        <v>1</v>
      </c>
      <c r="M8028">
        <v>197</v>
      </c>
      <c r="N8028" t="s">
        <v>18</v>
      </c>
      <c r="O8028" s="1">
        <v>2.0259499999999999E-73</v>
      </c>
      <c r="P8028">
        <v>716</v>
      </c>
    </row>
    <row r="8029" spans="1:16" x14ac:dyDescent="0.25">
      <c r="A8029" t="s">
        <v>12048</v>
      </c>
      <c r="B8029">
        <v>1641</v>
      </c>
      <c r="C8029" s="3" t="str">
        <f>HYPERLINK("http://www.uniprot.org/uniprot/I1MTN9","tr|I1MTN9|I1MTN9_SOYBN")</f>
        <v>tr|I1MTN9|I1MTN9_SOYBN</v>
      </c>
      <c r="D8029" t="s">
        <v>28</v>
      </c>
      <c r="E8029">
        <v>86.65</v>
      </c>
      <c r="F8029">
        <v>547</v>
      </c>
      <c r="G8029">
        <v>73</v>
      </c>
      <c r="H8029">
        <v>1</v>
      </c>
      <c r="I8029">
        <v>1</v>
      </c>
      <c r="J8029">
        <v>1638</v>
      </c>
      <c r="K8029">
        <v>1</v>
      </c>
      <c r="L8029">
        <v>1</v>
      </c>
      <c r="M8029">
        <v>541</v>
      </c>
      <c r="N8029" t="s">
        <v>18</v>
      </c>
      <c r="O8029">
        <v>0</v>
      </c>
      <c r="P8029">
        <v>2430</v>
      </c>
    </row>
    <row r="8030" spans="1:16" x14ac:dyDescent="0.25">
      <c r="A8030" t="s">
        <v>12049</v>
      </c>
      <c r="B8030">
        <v>414</v>
      </c>
      <c r="C8030" s="3" t="str">
        <f>HYPERLINK("http://www.uniprot.org/uniprot/I1MI63","tr|I1MI63|I1MI63_SOYBN")</f>
        <v>tr|I1MI63|I1MI63_SOYBN</v>
      </c>
      <c r="D8030" t="s">
        <v>28</v>
      </c>
      <c r="E8030">
        <v>48.12</v>
      </c>
      <c r="F8030">
        <v>133</v>
      </c>
      <c r="G8030">
        <v>69</v>
      </c>
      <c r="H8030">
        <v>7</v>
      </c>
      <c r="I8030">
        <v>31</v>
      </c>
      <c r="J8030">
        <v>408</v>
      </c>
      <c r="K8030">
        <v>1</v>
      </c>
      <c r="L8030">
        <v>12</v>
      </c>
      <c r="M8030">
        <v>129</v>
      </c>
      <c r="N8030" t="s">
        <v>18</v>
      </c>
      <c r="O8030" s="1">
        <v>7.7300500000000001E-19</v>
      </c>
      <c r="P8030">
        <v>244</v>
      </c>
    </row>
    <row r="8031" spans="1:16" x14ac:dyDescent="0.25">
      <c r="A8031" t="s">
        <v>12050</v>
      </c>
      <c r="B8031">
        <v>1974</v>
      </c>
      <c r="C8031" s="3" t="str">
        <f>HYPERLINK("http://www.uniprot.org/uniprot/G7KF50","tr|G7KF50|G7KF50_MEDTR")</f>
        <v>tr|G7KF50|G7KF50_MEDTR</v>
      </c>
      <c r="D8031" t="s">
        <v>12051</v>
      </c>
      <c r="E8031">
        <v>87.48</v>
      </c>
      <c r="F8031">
        <v>655</v>
      </c>
      <c r="G8031">
        <v>82</v>
      </c>
      <c r="H8031">
        <v>1</v>
      </c>
      <c r="I8031">
        <v>10</v>
      </c>
      <c r="J8031">
        <v>1971</v>
      </c>
      <c r="K8031">
        <v>1</v>
      </c>
      <c r="L8031">
        <v>6</v>
      </c>
      <c r="M8031">
        <v>658</v>
      </c>
      <c r="N8031" t="s">
        <v>18</v>
      </c>
      <c r="O8031">
        <v>0</v>
      </c>
      <c r="P8031">
        <v>3001</v>
      </c>
    </row>
    <row r="8032" spans="1:16" x14ac:dyDescent="0.25">
      <c r="A8032" t="s">
        <v>12052</v>
      </c>
      <c r="B8032">
        <v>1047</v>
      </c>
      <c r="C8032" s="3" t="str">
        <f>HYPERLINK("http://www.uniprot.org/uniprot/G7IEK2","tr|G7IEK2|G7IEK2_MEDTR")</f>
        <v>tr|G7IEK2|G7IEK2_MEDTR</v>
      </c>
      <c r="D8032" t="s">
        <v>11948</v>
      </c>
      <c r="E8032">
        <v>85.91</v>
      </c>
      <c r="F8032">
        <v>348</v>
      </c>
      <c r="G8032">
        <v>49</v>
      </c>
      <c r="H8032">
        <v>0</v>
      </c>
      <c r="I8032">
        <v>1</v>
      </c>
      <c r="J8032">
        <v>1044</v>
      </c>
      <c r="K8032">
        <v>1</v>
      </c>
      <c r="L8032">
        <v>209</v>
      </c>
      <c r="M8032">
        <v>556</v>
      </c>
      <c r="N8032" t="s">
        <v>18</v>
      </c>
      <c r="O8032" s="1">
        <v>5.8513199999999994E-175</v>
      </c>
      <c r="P8032">
        <v>1596</v>
      </c>
    </row>
    <row r="8033" spans="1:16" x14ac:dyDescent="0.25">
      <c r="A8033" t="s">
        <v>12053</v>
      </c>
      <c r="B8033">
        <v>936</v>
      </c>
      <c r="C8033" s="3" t="str">
        <f>HYPERLINK("http://www.uniprot.org/uniprot/A5BZ09","tr|A5BZ09|A5BZ09_VITVI")</f>
        <v>tr|A5BZ09|A5BZ09_VITVI</v>
      </c>
      <c r="D8033" t="s">
        <v>12054</v>
      </c>
      <c r="E8033">
        <v>30.67</v>
      </c>
      <c r="F8033">
        <v>163</v>
      </c>
      <c r="G8033">
        <v>113</v>
      </c>
      <c r="H8033">
        <v>0</v>
      </c>
      <c r="I8033">
        <v>16</v>
      </c>
      <c r="J8033">
        <v>504</v>
      </c>
      <c r="K8033">
        <v>1</v>
      </c>
      <c r="L8033">
        <v>185</v>
      </c>
      <c r="M8033">
        <v>331</v>
      </c>
      <c r="N8033" t="s">
        <v>18</v>
      </c>
      <c r="O8033" s="1">
        <v>1.2098899999999999E-8</v>
      </c>
      <c r="P8033">
        <v>161</v>
      </c>
    </row>
    <row r="8034" spans="1:16" x14ac:dyDescent="0.25">
      <c r="A8034" t="s">
        <v>12055</v>
      </c>
      <c r="B8034">
        <v>786</v>
      </c>
      <c r="C8034" s="3" t="str">
        <f>HYPERLINK("http://www.uniprot.org/uniprot/A5BU47","tr|A5BU47|A5BU47_VITVI")</f>
        <v>tr|A5BU47|A5BU47_VITVI</v>
      </c>
      <c r="D8034" t="s">
        <v>6354</v>
      </c>
      <c r="E8034">
        <v>29.01</v>
      </c>
      <c r="F8034">
        <v>162</v>
      </c>
      <c r="G8034">
        <v>115</v>
      </c>
      <c r="H8034">
        <v>1</v>
      </c>
      <c r="I8034">
        <v>19</v>
      </c>
      <c r="J8034">
        <v>501</v>
      </c>
      <c r="K8034">
        <v>1</v>
      </c>
      <c r="L8034">
        <v>1006</v>
      </c>
      <c r="M8034">
        <v>1161</v>
      </c>
      <c r="N8034" t="s">
        <v>18</v>
      </c>
      <c r="O8034" s="1">
        <v>4.4685300000000002E-13</v>
      </c>
      <c r="P8034">
        <v>198</v>
      </c>
    </row>
    <row r="8035" spans="1:16" x14ac:dyDescent="0.25">
      <c r="A8035" t="s">
        <v>12056</v>
      </c>
      <c r="B8035">
        <v>765</v>
      </c>
      <c r="C8035" s="3" t="str">
        <f>HYPERLINK("http://www.uniprot.org/uniprot/I1JGF8","tr|I1JGF8|I1JGF8_SOYBN")</f>
        <v>tr|I1JGF8|I1JGF8_SOYBN</v>
      </c>
      <c r="D8035" t="s">
        <v>28</v>
      </c>
      <c r="E8035">
        <v>37.340000000000003</v>
      </c>
      <c r="F8035">
        <v>166</v>
      </c>
      <c r="G8035">
        <v>104</v>
      </c>
      <c r="H8035">
        <v>7</v>
      </c>
      <c r="I8035">
        <v>85</v>
      </c>
      <c r="J8035">
        <v>561</v>
      </c>
      <c r="K8035">
        <v>1</v>
      </c>
      <c r="L8035">
        <v>336</v>
      </c>
      <c r="M8035">
        <v>495</v>
      </c>
      <c r="N8035" t="s">
        <v>18</v>
      </c>
      <c r="O8035" s="1">
        <v>7.0340799999999999E-16</v>
      </c>
      <c r="P8035">
        <v>222</v>
      </c>
    </row>
    <row r="8036" spans="1:16" x14ac:dyDescent="0.25">
      <c r="A8036" t="s">
        <v>12057</v>
      </c>
      <c r="B8036">
        <v>1686</v>
      </c>
      <c r="C8036" s="3" t="str">
        <f>HYPERLINK("http://www.uniprot.org/uniprot/I1MEK0","tr|I1MEK0|I1MEK0_SOYBN")</f>
        <v>tr|I1MEK0|I1MEK0_SOYBN</v>
      </c>
      <c r="D8036" t="s">
        <v>12058</v>
      </c>
      <c r="E8036">
        <v>79.400000000000006</v>
      </c>
      <c r="F8036">
        <v>568</v>
      </c>
      <c r="G8036">
        <v>117</v>
      </c>
      <c r="H8036">
        <v>7</v>
      </c>
      <c r="I8036">
        <v>1</v>
      </c>
      <c r="J8036">
        <v>1683</v>
      </c>
      <c r="K8036">
        <v>1</v>
      </c>
      <c r="L8036">
        <v>1</v>
      </c>
      <c r="M8036">
        <v>565</v>
      </c>
      <c r="N8036" t="s">
        <v>18</v>
      </c>
      <c r="O8036">
        <v>0</v>
      </c>
      <c r="P8036">
        <v>2262</v>
      </c>
    </row>
    <row r="8037" spans="1:16" x14ac:dyDescent="0.25">
      <c r="A8037" t="s">
        <v>12059</v>
      </c>
      <c r="B8037">
        <v>1374</v>
      </c>
      <c r="C8037" s="3" t="str">
        <f>HYPERLINK("http://www.uniprot.org/uniprot/G7IJP9","tr|G7IJP9|G7IJP9_MEDTR")</f>
        <v>tr|G7IJP9|G7IJP9_MEDTR</v>
      </c>
      <c r="D8037" t="s">
        <v>12060</v>
      </c>
      <c r="E8037">
        <v>78.41</v>
      </c>
      <c r="F8037">
        <v>454</v>
      </c>
      <c r="G8037">
        <v>98</v>
      </c>
      <c r="H8037">
        <v>0</v>
      </c>
      <c r="I8037">
        <v>10</v>
      </c>
      <c r="J8037">
        <v>1371</v>
      </c>
      <c r="K8037">
        <v>1</v>
      </c>
      <c r="L8037">
        <v>5</v>
      </c>
      <c r="M8037">
        <v>458</v>
      </c>
      <c r="N8037" t="s">
        <v>18</v>
      </c>
      <c r="O8037">
        <v>0</v>
      </c>
      <c r="P8037">
        <v>1934</v>
      </c>
    </row>
    <row r="8038" spans="1:16" x14ac:dyDescent="0.25">
      <c r="A8038" t="s">
        <v>12061</v>
      </c>
      <c r="B8038">
        <v>1398</v>
      </c>
      <c r="C8038" s="3" t="str">
        <f>HYPERLINK("http://www.uniprot.org/uniprot/K7M221","tr|K7M221|K7M221_SOYBN")</f>
        <v>tr|K7M221|K7M221_SOYBN</v>
      </c>
      <c r="D8038" t="s">
        <v>28</v>
      </c>
      <c r="E8038">
        <v>63.3</v>
      </c>
      <c r="F8038">
        <v>466</v>
      </c>
      <c r="G8038">
        <v>171</v>
      </c>
      <c r="H8038">
        <v>1</v>
      </c>
      <c r="I8038">
        <v>1</v>
      </c>
      <c r="J8038">
        <v>1395</v>
      </c>
      <c r="K8038">
        <v>1</v>
      </c>
      <c r="L8038">
        <v>1</v>
      </c>
      <c r="M8038">
        <v>461</v>
      </c>
      <c r="N8038" t="s">
        <v>18</v>
      </c>
      <c r="O8038" s="1">
        <v>1.5884799999999999E-163</v>
      </c>
      <c r="P8038">
        <v>1499</v>
      </c>
    </row>
    <row r="8039" spans="1:16" x14ac:dyDescent="0.25">
      <c r="A8039" t="s">
        <v>12062</v>
      </c>
      <c r="B8039">
        <v>1263</v>
      </c>
      <c r="C8039" s="3" t="str">
        <f>HYPERLINK("http://www.uniprot.org/uniprot/G7K2X2","tr|G7K2X2|G7K2X2_MEDTR")</f>
        <v>tr|G7K2X2|G7K2X2_MEDTR</v>
      </c>
      <c r="D8039" t="s">
        <v>12063</v>
      </c>
      <c r="E8039">
        <v>79.819999999999993</v>
      </c>
      <c r="F8039">
        <v>451</v>
      </c>
      <c r="G8039">
        <v>91</v>
      </c>
      <c r="H8039">
        <v>31</v>
      </c>
      <c r="I8039">
        <v>1</v>
      </c>
      <c r="J8039">
        <v>1260</v>
      </c>
      <c r="K8039">
        <v>1</v>
      </c>
      <c r="L8039">
        <v>1</v>
      </c>
      <c r="M8039">
        <v>450</v>
      </c>
      <c r="N8039" t="s">
        <v>18</v>
      </c>
      <c r="O8039">
        <v>0</v>
      </c>
      <c r="P8039">
        <v>1827</v>
      </c>
    </row>
    <row r="8040" spans="1:16" x14ac:dyDescent="0.25">
      <c r="A8040" t="s">
        <v>12064</v>
      </c>
      <c r="B8040">
        <v>1989</v>
      </c>
      <c r="C8040" s="3" t="str">
        <f>HYPERLINK("http://www.uniprot.org/uniprot/K7M593","tr|K7M593|K7M593_SOYBN")</f>
        <v>tr|K7M593|K7M593_SOYBN</v>
      </c>
      <c r="D8040" t="s">
        <v>61</v>
      </c>
      <c r="E8040">
        <v>67.459999999999994</v>
      </c>
      <c r="F8040">
        <v>664</v>
      </c>
      <c r="G8040">
        <v>216</v>
      </c>
      <c r="H8040">
        <v>4</v>
      </c>
      <c r="I8040">
        <v>4</v>
      </c>
      <c r="J8040">
        <v>1983</v>
      </c>
      <c r="K8040">
        <v>1</v>
      </c>
      <c r="L8040">
        <v>62</v>
      </c>
      <c r="M8040">
        <v>719</v>
      </c>
      <c r="N8040" t="s">
        <v>18</v>
      </c>
      <c r="O8040">
        <v>0</v>
      </c>
      <c r="P8040">
        <v>2295</v>
      </c>
    </row>
    <row r="8041" spans="1:16" x14ac:dyDescent="0.25">
      <c r="A8041" t="s">
        <v>12065</v>
      </c>
      <c r="B8041">
        <v>945</v>
      </c>
      <c r="C8041" s="3" t="str">
        <f>HYPERLINK("http://www.uniprot.org/uniprot/I3SN66","tr|I3SN66|I3SN66_MEDTR")</f>
        <v>tr|I3SN66|I3SN66_MEDTR</v>
      </c>
      <c r="D8041" t="s">
        <v>7020</v>
      </c>
      <c r="E8041">
        <v>88.67</v>
      </c>
      <c r="F8041">
        <v>318</v>
      </c>
      <c r="G8041">
        <v>36</v>
      </c>
      <c r="H8041">
        <v>4</v>
      </c>
      <c r="I8041">
        <v>1</v>
      </c>
      <c r="J8041">
        <v>942</v>
      </c>
      <c r="K8041">
        <v>1</v>
      </c>
      <c r="L8041">
        <v>1</v>
      </c>
      <c r="M8041">
        <v>312</v>
      </c>
      <c r="N8041" t="s">
        <v>18</v>
      </c>
      <c r="O8041" s="1">
        <v>1.7057500000000001E-151</v>
      </c>
      <c r="P8041">
        <v>1393</v>
      </c>
    </row>
    <row r="8042" spans="1:16" x14ac:dyDescent="0.25">
      <c r="A8042" t="s">
        <v>12066</v>
      </c>
      <c r="B8042">
        <v>4854</v>
      </c>
      <c r="C8042" s="3" t="str">
        <f>HYPERLINK("http://www.uniprot.org/uniprot/Q2HW53","tr|Q2HW53|Q2HW53_MEDTR")</f>
        <v>tr|Q2HW53|Q2HW53_MEDTR</v>
      </c>
      <c r="D8042" t="s">
        <v>12067</v>
      </c>
      <c r="E8042">
        <v>94.62</v>
      </c>
      <c r="F8042">
        <v>1619</v>
      </c>
      <c r="G8042">
        <v>87</v>
      </c>
      <c r="H8042">
        <v>2</v>
      </c>
      <c r="I8042">
        <v>1</v>
      </c>
      <c r="J8042">
        <v>4851</v>
      </c>
      <c r="K8042">
        <v>1</v>
      </c>
      <c r="L8042">
        <v>1</v>
      </c>
      <c r="M8042">
        <v>1612</v>
      </c>
      <c r="N8042" t="s">
        <v>18</v>
      </c>
      <c r="O8042">
        <v>0</v>
      </c>
      <c r="P8042">
        <v>7914</v>
      </c>
    </row>
    <row r="8043" spans="1:16" x14ac:dyDescent="0.25">
      <c r="A8043" t="s">
        <v>12068</v>
      </c>
      <c r="B8043">
        <v>1182</v>
      </c>
      <c r="C8043" s="3" t="str">
        <f>HYPERLINK("http://www.uniprot.org/uniprot/I1NIZ8","tr|I1NIZ8|I1NIZ8_SOYBN")</f>
        <v>tr|I1NIZ8|I1NIZ8_SOYBN</v>
      </c>
      <c r="D8043" t="s">
        <v>71</v>
      </c>
      <c r="E8043">
        <v>62.97</v>
      </c>
      <c r="F8043">
        <v>397</v>
      </c>
      <c r="G8043">
        <v>147</v>
      </c>
      <c r="H8043">
        <v>4</v>
      </c>
      <c r="I8043">
        <v>1</v>
      </c>
      <c r="J8043">
        <v>1179</v>
      </c>
      <c r="K8043">
        <v>1</v>
      </c>
      <c r="L8043">
        <v>7</v>
      </c>
      <c r="M8043">
        <v>394</v>
      </c>
      <c r="N8043" t="s">
        <v>18</v>
      </c>
      <c r="O8043" s="1">
        <v>1.2515399999999999E-131</v>
      </c>
      <c r="P8043">
        <v>1223</v>
      </c>
    </row>
    <row r="8044" spans="1:16" x14ac:dyDescent="0.25">
      <c r="A8044" t="s">
        <v>12069</v>
      </c>
      <c r="B8044">
        <v>729</v>
      </c>
      <c r="C8044" s="3" t="str">
        <f>HYPERLINK("http://www.uniprot.org/uniprot/I1LYL7","tr|I1LYL7|I1LYL7_SOYBN")</f>
        <v>tr|I1LYL7|I1LYL7_SOYBN</v>
      </c>
      <c r="D8044" t="s">
        <v>28</v>
      </c>
      <c r="E8044">
        <v>78.680000000000007</v>
      </c>
      <c r="F8044">
        <v>258</v>
      </c>
      <c r="G8044">
        <v>55</v>
      </c>
      <c r="H8044">
        <v>24</v>
      </c>
      <c r="I8044">
        <v>1</v>
      </c>
      <c r="J8044">
        <v>702</v>
      </c>
      <c r="K8044">
        <v>1</v>
      </c>
      <c r="L8044">
        <v>1</v>
      </c>
      <c r="M8044">
        <v>256</v>
      </c>
      <c r="N8044" t="s">
        <v>18</v>
      </c>
      <c r="O8044" s="1">
        <v>1.06174E-103</v>
      </c>
      <c r="P8044">
        <v>979</v>
      </c>
    </row>
    <row r="8045" spans="1:16" x14ac:dyDescent="0.25">
      <c r="A8045" t="s">
        <v>12070</v>
      </c>
      <c r="B8045">
        <v>825</v>
      </c>
      <c r="C8045" s="3" t="str">
        <f>HYPERLINK("http://www.uniprot.org/uniprot/G7JBB9","tr|G7JBB9|G7JBB9_MEDTR")</f>
        <v>tr|G7JBB9|G7JBB9_MEDTR</v>
      </c>
      <c r="D8045" t="s">
        <v>12071</v>
      </c>
      <c r="E8045">
        <v>35.1</v>
      </c>
      <c r="F8045">
        <v>188</v>
      </c>
      <c r="G8045">
        <v>122</v>
      </c>
      <c r="H8045">
        <v>1</v>
      </c>
      <c r="I8045">
        <v>253</v>
      </c>
      <c r="J8045">
        <v>813</v>
      </c>
      <c r="K8045">
        <v>1</v>
      </c>
      <c r="L8045">
        <v>131</v>
      </c>
      <c r="M8045">
        <v>315</v>
      </c>
      <c r="N8045" t="s">
        <v>18</v>
      </c>
      <c r="O8045" s="1">
        <v>2.4542799999999999E-20</v>
      </c>
      <c r="P8045">
        <v>261</v>
      </c>
    </row>
    <row r="8046" spans="1:16" x14ac:dyDescent="0.25">
      <c r="A8046" t="s">
        <v>12072</v>
      </c>
      <c r="B8046">
        <v>1386</v>
      </c>
      <c r="C8046" s="3" t="str">
        <f>HYPERLINK("http://www.uniprot.org/uniprot/G7I2H0","tr|G7I2H0|G7I2H0_MEDTR")</f>
        <v>tr|G7I2H0|G7I2H0_MEDTR</v>
      </c>
      <c r="D8046" t="s">
        <v>144</v>
      </c>
      <c r="E8046">
        <v>31.75</v>
      </c>
      <c r="F8046">
        <v>296</v>
      </c>
      <c r="G8046">
        <v>202</v>
      </c>
      <c r="H8046">
        <v>40</v>
      </c>
      <c r="I8046">
        <v>586</v>
      </c>
      <c r="J8046">
        <v>1353</v>
      </c>
      <c r="K8046">
        <v>1</v>
      </c>
      <c r="L8046">
        <v>27</v>
      </c>
      <c r="M8046">
        <v>313</v>
      </c>
      <c r="N8046" t="s">
        <v>18</v>
      </c>
      <c r="O8046" s="1">
        <v>5.08349E-21</v>
      </c>
      <c r="P8046">
        <v>270</v>
      </c>
    </row>
    <row r="8047" spans="1:16" x14ac:dyDescent="0.25">
      <c r="A8047" t="s">
        <v>12073</v>
      </c>
      <c r="B8047">
        <v>1050</v>
      </c>
      <c r="C8047" s="3" t="str">
        <f>HYPERLINK("http://www.uniprot.org/uniprot/I1JYA8","tr|I1JYA8|I1JYA8_SOYBN")</f>
        <v>tr|I1JYA8|I1JYA8_SOYBN</v>
      </c>
      <c r="D8047" t="s">
        <v>28</v>
      </c>
      <c r="E8047">
        <v>76.92</v>
      </c>
      <c r="F8047">
        <v>351</v>
      </c>
      <c r="G8047">
        <v>81</v>
      </c>
      <c r="H8047">
        <v>2</v>
      </c>
      <c r="I8047">
        <v>1</v>
      </c>
      <c r="J8047">
        <v>1047</v>
      </c>
      <c r="K8047">
        <v>1</v>
      </c>
      <c r="L8047">
        <v>1</v>
      </c>
      <c r="M8047">
        <v>351</v>
      </c>
      <c r="N8047" t="s">
        <v>18</v>
      </c>
      <c r="O8047" s="1">
        <v>3.7174199999999998E-145</v>
      </c>
      <c r="P8047">
        <v>1339</v>
      </c>
    </row>
    <row r="8048" spans="1:16" x14ac:dyDescent="0.25">
      <c r="A8048" t="s">
        <v>12074</v>
      </c>
      <c r="B8048">
        <v>906</v>
      </c>
      <c r="C8048" s="3" t="str">
        <f>HYPERLINK("http://www.uniprot.org/uniprot/Q710T7","tr|Q710T7|Q710T7_POPDE")</f>
        <v>tr|Q710T7|Q710T7_POPDE</v>
      </c>
      <c r="D8048" t="s">
        <v>1150</v>
      </c>
      <c r="E8048">
        <v>52.02</v>
      </c>
      <c r="F8048">
        <v>296</v>
      </c>
      <c r="G8048">
        <v>142</v>
      </c>
      <c r="H8048">
        <v>12</v>
      </c>
      <c r="I8048">
        <v>1</v>
      </c>
      <c r="J8048">
        <v>852</v>
      </c>
      <c r="K8048">
        <v>1</v>
      </c>
      <c r="L8048">
        <v>125</v>
      </c>
      <c r="M8048">
        <v>416</v>
      </c>
      <c r="N8048" t="s">
        <v>18</v>
      </c>
      <c r="O8048" s="1">
        <v>2.5235100000000001E-64</v>
      </c>
      <c r="P8048">
        <v>641</v>
      </c>
    </row>
    <row r="8049" spans="1:16" x14ac:dyDescent="0.25">
      <c r="A8049" t="s">
        <v>12075</v>
      </c>
      <c r="B8049">
        <v>1173</v>
      </c>
      <c r="C8049" s="3" t="str">
        <f>HYPERLINK("http://www.uniprot.org/uniprot/C7FDI5","tr|C7FDI5|C7FDI5_SOYBN")</f>
        <v>tr|C7FDI5|C7FDI5_SOYBN</v>
      </c>
      <c r="D8049" t="s">
        <v>717</v>
      </c>
      <c r="E8049">
        <v>50.26</v>
      </c>
      <c r="F8049">
        <v>372</v>
      </c>
      <c r="G8049">
        <v>185</v>
      </c>
      <c r="H8049">
        <v>4</v>
      </c>
      <c r="I8049">
        <v>1</v>
      </c>
      <c r="J8049">
        <v>1104</v>
      </c>
      <c r="K8049">
        <v>1</v>
      </c>
      <c r="L8049">
        <v>694</v>
      </c>
      <c r="M8049">
        <v>1060</v>
      </c>
      <c r="N8049" t="s">
        <v>18</v>
      </c>
      <c r="O8049" s="1">
        <v>5.4667399999999996E-103</v>
      </c>
      <c r="P8049">
        <v>976</v>
      </c>
    </row>
    <row r="8050" spans="1:16" x14ac:dyDescent="0.25">
      <c r="A8050" t="s">
        <v>12076</v>
      </c>
      <c r="B8050">
        <v>1671</v>
      </c>
      <c r="C8050" s="3" t="str">
        <f>HYPERLINK("http://www.uniprot.org/uniprot/K7KRN3","tr|K7KRN3|K7KRN3_SOYBN")</f>
        <v>tr|K7KRN3|K7KRN3_SOYBN</v>
      </c>
      <c r="D8050" t="s">
        <v>28</v>
      </c>
      <c r="E8050">
        <v>81.319999999999993</v>
      </c>
      <c r="F8050">
        <v>557</v>
      </c>
      <c r="G8050">
        <v>104</v>
      </c>
      <c r="H8050">
        <v>1</v>
      </c>
      <c r="I8050">
        <v>1</v>
      </c>
      <c r="J8050">
        <v>1668</v>
      </c>
      <c r="K8050">
        <v>1</v>
      </c>
      <c r="L8050">
        <v>67</v>
      </c>
      <c r="M8050">
        <v>621</v>
      </c>
      <c r="N8050" t="s">
        <v>18</v>
      </c>
      <c r="O8050">
        <v>0</v>
      </c>
      <c r="P8050">
        <v>2369</v>
      </c>
    </row>
    <row r="8051" spans="1:16" x14ac:dyDescent="0.25">
      <c r="A8051" t="s">
        <v>12077</v>
      </c>
      <c r="B8051">
        <v>1089</v>
      </c>
      <c r="C8051" s="3" t="str">
        <f>HYPERLINK("http://www.uniprot.org/uniprot/I1LS52","tr|I1LS52|I1LS52_SOYBN")</f>
        <v>tr|I1LS52|I1LS52_SOYBN</v>
      </c>
      <c r="D8051" t="s">
        <v>28</v>
      </c>
      <c r="E8051">
        <v>55.26</v>
      </c>
      <c r="F8051">
        <v>342</v>
      </c>
      <c r="G8051">
        <v>153</v>
      </c>
      <c r="H8051">
        <v>8</v>
      </c>
      <c r="I8051">
        <v>1</v>
      </c>
      <c r="J8051">
        <v>1002</v>
      </c>
      <c r="K8051">
        <v>1</v>
      </c>
      <c r="L8051">
        <v>1</v>
      </c>
      <c r="M8051">
        <v>316</v>
      </c>
      <c r="N8051" t="s">
        <v>18</v>
      </c>
      <c r="O8051" s="1">
        <v>3.9773000000000003E-89</v>
      </c>
      <c r="P8051">
        <v>856</v>
      </c>
    </row>
    <row r="8052" spans="1:16" x14ac:dyDescent="0.25">
      <c r="A8052" t="s">
        <v>12078</v>
      </c>
      <c r="B8052">
        <v>339</v>
      </c>
      <c r="C8052" s="3" t="str">
        <f>HYPERLINK("http://www.uniprot.org/uniprot/I1L5Q8","tr|I1L5Q8|I1L5Q8_SOYBN")</f>
        <v>tr|I1L5Q8|I1L5Q8_SOYBN</v>
      </c>
      <c r="D8052" t="s">
        <v>28</v>
      </c>
      <c r="E8052">
        <v>67.67</v>
      </c>
      <c r="F8052">
        <v>99</v>
      </c>
      <c r="G8052">
        <v>32</v>
      </c>
      <c r="H8052">
        <v>0</v>
      </c>
      <c r="I8052">
        <v>34</v>
      </c>
      <c r="J8052">
        <v>330</v>
      </c>
      <c r="K8052">
        <v>1</v>
      </c>
      <c r="L8052">
        <v>111</v>
      </c>
      <c r="M8052">
        <v>209</v>
      </c>
      <c r="N8052" t="s">
        <v>18</v>
      </c>
      <c r="O8052" s="1">
        <v>1.62023E-32</v>
      </c>
      <c r="P8052">
        <v>362</v>
      </c>
    </row>
    <row r="8053" spans="1:16" x14ac:dyDescent="0.25">
      <c r="A8053" t="s">
        <v>12079</v>
      </c>
      <c r="B8053">
        <v>270</v>
      </c>
      <c r="C8053" s="3" t="str">
        <f>HYPERLINK("http://www.uniprot.org/uniprot/G7JCT1","tr|G7JCT1|G7JCT1_MEDTR")</f>
        <v>tr|G7JCT1|G7JCT1_MEDTR</v>
      </c>
      <c r="D8053" t="s">
        <v>12080</v>
      </c>
      <c r="E8053">
        <v>84.61</v>
      </c>
      <c r="F8053">
        <v>91</v>
      </c>
      <c r="G8053">
        <v>14</v>
      </c>
      <c r="H8053">
        <v>2</v>
      </c>
      <c r="I8053">
        <v>1</v>
      </c>
      <c r="J8053">
        <v>267</v>
      </c>
      <c r="K8053">
        <v>1</v>
      </c>
      <c r="L8053">
        <v>1</v>
      </c>
      <c r="M8053">
        <v>91</v>
      </c>
      <c r="N8053" t="s">
        <v>18</v>
      </c>
      <c r="O8053" s="1">
        <v>1.89049E-36</v>
      </c>
      <c r="P8053">
        <v>396</v>
      </c>
    </row>
    <row r="8054" spans="1:16" x14ac:dyDescent="0.25">
      <c r="A8054" t="s">
        <v>12081</v>
      </c>
      <c r="B8054">
        <v>2877</v>
      </c>
      <c r="C8054" s="3" t="str">
        <f>HYPERLINK("http://www.uniprot.org/uniprot/Q9AVP6","tr|Q9AVP6|Q9AVP6_VICFA")</f>
        <v>tr|Q9AVP6|Q9AVP6_VICFA</v>
      </c>
      <c r="D8054" t="s">
        <v>12082</v>
      </c>
      <c r="E8054">
        <v>86.63</v>
      </c>
      <c r="F8054">
        <v>958</v>
      </c>
      <c r="G8054">
        <v>128</v>
      </c>
      <c r="H8054">
        <v>0</v>
      </c>
      <c r="I8054">
        <v>1</v>
      </c>
      <c r="J8054">
        <v>2874</v>
      </c>
      <c r="K8054">
        <v>1</v>
      </c>
      <c r="L8054">
        <v>1</v>
      </c>
      <c r="M8054">
        <v>958</v>
      </c>
      <c r="N8054" t="s">
        <v>18</v>
      </c>
      <c r="O8054">
        <v>0</v>
      </c>
      <c r="P8054">
        <v>4170</v>
      </c>
    </row>
    <row r="8055" spans="1:16" x14ac:dyDescent="0.25">
      <c r="A8055" t="s">
        <v>12083</v>
      </c>
      <c r="B8055">
        <v>2112</v>
      </c>
      <c r="C8055" s="3" t="str">
        <f>HYPERLINK("http://www.uniprot.org/uniprot/A9YWQ9","tr|A9YWQ9|A9YWQ9_MEDTR")</f>
        <v>tr|A9YWQ9|A9YWQ9_MEDTR</v>
      </c>
      <c r="D8055" t="s">
        <v>12084</v>
      </c>
      <c r="E8055">
        <v>66.34</v>
      </c>
      <c r="F8055">
        <v>716</v>
      </c>
      <c r="G8055">
        <v>241</v>
      </c>
      <c r="H8055">
        <v>13</v>
      </c>
      <c r="I8055">
        <v>1</v>
      </c>
      <c r="J8055">
        <v>2109</v>
      </c>
      <c r="K8055">
        <v>1</v>
      </c>
      <c r="L8055">
        <v>1</v>
      </c>
      <c r="M8055">
        <v>691</v>
      </c>
      <c r="N8055" t="s">
        <v>18</v>
      </c>
      <c r="O8055">
        <v>0</v>
      </c>
      <c r="P8055">
        <v>2216</v>
      </c>
    </row>
    <row r="8056" spans="1:16" x14ac:dyDescent="0.25">
      <c r="A8056" t="s">
        <v>12085</v>
      </c>
      <c r="B8056">
        <v>1209</v>
      </c>
      <c r="C8056" s="3" t="str">
        <f>HYPERLINK("http://www.uniprot.org/uniprot/A5AHQ6","tr|A5AHQ6|A5AHQ6_VITVI")</f>
        <v>tr|A5AHQ6|A5AHQ6_VITVI</v>
      </c>
      <c r="D8056" t="s">
        <v>563</v>
      </c>
      <c r="E8056">
        <v>20.37</v>
      </c>
      <c r="F8056">
        <v>422</v>
      </c>
      <c r="G8056">
        <v>336</v>
      </c>
      <c r="H8056">
        <v>26</v>
      </c>
      <c r="I8056">
        <v>1</v>
      </c>
      <c r="J8056">
        <v>1188</v>
      </c>
      <c r="K8056">
        <v>1</v>
      </c>
      <c r="L8056">
        <v>599</v>
      </c>
      <c r="M8056">
        <v>1008</v>
      </c>
      <c r="N8056" t="s">
        <v>18</v>
      </c>
      <c r="O8056" s="1">
        <v>1.6952900000000001E-14</v>
      </c>
      <c r="P8056">
        <v>213</v>
      </c>
    </row>
    <row r="8057" spans="1:16" x14ac:dyDescent="0.25">
      <c r="A8057" t="s">
        <v>12086</v>
      </c>
      <c r="B8057">
        <v>1071</v>
      </c>
      <c r="C8057" s="3" t="str">
        <f>HYPERLINK("http://www.uniprot.org/uniprot/I1KKW6","tr|I1KKW6|I1KKW6_SOYBN")</f>
        <v>tr|I1KKW6|I1KKW6_SOYBN</v>
      </c>
      <c r="D8057" t="s">
        <v>28</v>
      </c>
      <c r="E8057">
        <v>41.56</v>
      </c>
      <c r="F8057">
        <v>243</v>
      </c>
      <c r="G8057">
        <v>142</v>
      </c>
      <c r="H8057">
        <v>10</v>
      </c>
      <c r="I8057">
        <v>31</v>
      </c>
      <c r="J8057">
        <v>729</v>
      </c>
      <c r="K8057">
        <v>1</v>
      </c>
      <c r="L8057">
        <v>8</v>
      </c>
      <c r="M8057">
        <v>243</v>
      </c>
      <c r="N8057" t="s">
        <v>18</v>
      </c>
      <c r="O8057" s="1">
        <v>4.2337500000000001E-43</v>
      </c>
      <c r="P8057">
        <v>459</v>
      </c>
    </row>
    <row r="8058" spans="1:16" x14ac:dyDescent="0.25">
      <c r="A8058" t="s">
        <v>12087</v>
      </c>
      <c r="B8058">
        <v>771</v>
      </c>
      <c r="C8058" s="3" t="str">
        <f>HYPERLINK("http://www.uniprot.org/uniprot/K7MNX2","tr|K7MNX2|K7MNX2_SOYBN")</f>
        <v>tr|K7MNX2|K7MNX2_SOYBN</v>
      </c>
      <c r="D8058" t="s">
        <v>28</v>
      </c>
      <c r="E8058">
        <v>26.54</v>
      </c>
      <c r="F8058">
        <v>113</v>
      </c>
      <c r="G8058">
        <v>83</v>
      </c>
      <c r="H8058">
        <v>2</v>
      </c>
      <c r="I8058">
        <v>40</v>
      </c>
      <c r="J8058">
        <v>372</v>
      </c>
      <c r="K8058">
        <v>1</v>
      </c>
      <c r="L8058">
        <v>402</v>
      </c>
      <c r="M8058">
        <v>514</v>
      </c>
      <c r="N8058" t="s">
        <v>18</v>
      </c>
      <c r="O8058" s="1">
        <v>1.00122E-9</v>
      </c>
      <c r="P8058">
        <v>169</v>
      </c>
    </row>
    <row r="8059" spans="1:16" x14ac:dyDescent="0.25">
      <c r="A8059" t="s">
        <v>12088</v>
      </c>
      <c r="B8059">
        <v>627</v>
      </c>
      <c r="C8059" s="3" t="str">
        <f>HYPERLINK("http://www.uniprot.org/uniprot/Q2HTS9","tr|Q2HTS9|Q2HTS9_MEDTR")</f>
        <v>tr|Q2HTS9|Q2HTS9_MEDTR</v>
      </c>
      <c r="D8059" t="s">
        <v>12089</v>
      </c>
      <c r="E8059">
        <v>70.89</v>
      </c>
      <c r="F8059">
        <v>189</v>
      </c>
      <c r="G8059">
        <v>55</v>
      </c>
      <c r="H8059">
        <v>14</v>
      </c>
      <c r="I8059">
        <v>55</v>
      </c>
      <c r="J8059">
        <v>579</v>
      </c>
      <c r="K8059">
        <v>1</v>
      </c>
      <c r="L8059">
        <v>66</v>
      </c>
      <c r="M8059">
        <v>245</v>
      </c>
      <c r="N8059" t="s">
        <v>18</v>
      </c>
      <c r="O8059" s="1">
        <v>3.2410799999999999E-59</v>
      </c>
      <c r="P8059">
        <v>594</v>
      </c>
    </row>
    <row r="8060" spans="1:16" x14ac:dyDescent="0.25">
      <c r="A8060" t="s">
        <v>12090</v>
      </c>
      <c r="B8060">
        <v>1368</v>
      </c>
      <c r="C8060" s="3" t="str">
        <f>HYPERLINK("http://www.uniprot.org/uniprot/G7IJP9","tr|G7IJP9|G7IJP9_MEDTR")</f>
        <v>tr|G7IJP9|G7IJP9_MEDTR</v>
      </c>
      <c r="D8060" t="s">
        <v>12060</v>
      </c>
      <c r="E8060">
        <v>72.459999999999994</v>
      </c>
      <c r="F8060">
        <v>454</v>
      </c>
      <c r="G8060">
        <v>125</v>
      </c>
      <c r="H8060">
        <v>2</v>
      </c>
      <c r="I8060">
        <v>10</v>
      </c>
      <c r="J8060">
        <v>1365</v>
      </c>
      <c r="K8060">
        <v>1</v>
      </c>
      <c r="L8060">
        <v>5</v>
      </c>
      <c r="M8060">
        <v>458</v>
      </c>
      <c r="N8060" t="s">
        <v>18</v>
      </c>
      <c r="O8060">
        <v>0</v>
      </c>
      <c r="P8060">
        <v>1744</v>
      </c>
    </row>
    <row r="8061" spans="1:16" x14ac:dyDescent="0.25">
      <c r="A8061" t="s">
        <v>12091</v>
      </c>
      <c r="B8061">
        <v>1398</v>
      </c>
      <c r="C8061" s="3" t="str">
        <f>HYPERLINK("http://www.uniprot.org/uniprot/K7M221","tr|K7M221|K7M221_SOYBN")</f>
        <v>tr|K7M221|K7M221_SOYBN</v>
      </c>
      <c r="D8061" t="s">
        <v>28</v>
      </c>
      <c r="E8061">
        <v>65.02</v>
      </c>
      <c r="F8061">
        <v>466</v>
      </c>
      <c r="G8061">
        <v>163</v>
      </c>
      <c r="H8061">
        <v>1</v>
      </c>
      <c r="I8061">
        <v>1</v>
      </c>
      <c r="J8061">
        <v>1395</v>
      </c>
      <c r="K8061">
        <v>1</v>
      </c>
      <c r="L8061">
        <v>1</v>
      </c>
      <c r="M8061">
        <v>461</v>
      </c>
      <c r="N8061" t="s">
        <v>18</v>
      </c>
      <c r="O8061" s="1">
        <v>3.0929299999999999E-167</v>
      </c>
      <c r="P8061">
        <v>1531</v>
      </c>
    </row>
    <row r="8062" spans="1:16" x14ac:dyDescent="0.25">
      <c r="A8062" t="s">
        <v>12092</v>
      </c>
      <c r="B8062">
        <v>1098</v>
      </c>
      <c r="C8062" s="3" t="str">
        <f>HYPERLINK("http://www.uniprot.org/uniprot/G7K2X1","tr|G7K2X1|G7K2X1_MEDTR")</f>
        <v>tr|G7K2X1|G7K2X1_MEDTR</v>
      </c>
      <c r="D8062" t="s">
        <v>12093</v>
      </c>
      <c r="E8062">
        <v>89.31</v>
      </c>
      <c r="F8062">
        <v>365</v>
      </c>
      <c r="G8062">
        <v>39</v>
      </c>
      <c r="H8062">
        <v>0</v>
      </c>
      <c r="I8062">
        <v>1</v>
      </c>
      <c r="J8062">
        <v>1095</v>
      </c>
      <c r="K8062">
        <v>1</v>
      </c>
      <c r="L8062">
        <v>16</v>
      </c>
      <c r="M8062">
        <v>380</v>
      </c>
      <c r="N8062" t="s">
        <v>18</v>
      </c>
      <c r="O8062">
        <v>0</v>
      </c>
      <c r="P8062">
        <v>1751</v>
      </c>
    </row>
    <row r="8063" spans="1:16" x14ac:dyDescent="0.25">
      <c r="A8063" t="s">
        <v>12094</v>
      </c>
      <c r="B8063">
        <v>765</v>
      </c>
      <c r="C8063" s="3" t="str">
        <f>HYPERLINK("http://www.uniprot.org/uniprot/I1JBB4","tr|I1JBB4|I1JBB4_SOYBN")</f>
        <v>tr|I1JBB4|I1JBB4_SOYBN</v>
      </c>
      <c r="D8063" t="s">
        <v>4127</v>
      </c>
      <c r="E8063">
        <v>61.81</v>
      </c>
      <c r="F8063">
        <v>254</v>
      </c>
      <c r="G8063">
        <v>97</v>
      </c>
      <c r="H8063">
        <v>0</v>
      </c>
      <c r="I8063">
        <v>1</v>
      </c>
      <c r="J8063">
        <v>762</v>
      </c>
      <c r="K8063">
        <v>1</v>
      </c>
      <c r="L8063">
        <v>305</v>
      </c>
      <c r="M8063">
        <v>549</v>
      </c>
      <c r="N8063" t="s">
        <v>18</v>
      </c>
      <c r="O8063" s="1">
        <v>1.43973E-77</v>
      </c>
      <c r="P8063">
        <v>754</v>
      </c>
    </row>
    <row r="8064" spans="1:16" x14ac:dyDescent="0.25">
      <c r="A8064" t="s">
        <v>12095</v>
      </c>
      <c r="B8064">
        <v>753</v>
      </c>
      <c r="C8064" s="3" t="str">
        <f>HYPERLINK("http://www.uniprot.org/uniprot/Q9XGG6","tr|Q9XGG6|Q9XGG6_PEA")</f>
        <v>tr|Q9XGG6|Q9XGG6_PEA</v>
      </c>
      <c r="D8064" t="s">
        <v>12096</v>
      </c>
      <c r="E8064">
        <v>76.400000000000006</v>
      </c>
      <c r="F8064">
        <v>250</v>
      </c>
      <c r="G8064">
        <v>59</v>
      </c>
      <c r="H8064">
        <v>0</v>
      </c>
      <c r="I8064">
        <v>1</v>
      </c>
      <c r="J8064">
        <v>750</v>
      </c>
      <c r="K8064">
        <v>1</v>
      </c>
      <c r="L8064">
        <v>1</v>
      </c>
      <c r="M8064">
        <v>250</v>
      </c>
      <c r="N8064" t="s">
        <v>18</v>
      </c>
      <c r="O8064" s="1">
        <v>4.4365399999999999E-100</v>
      </c>
      <c r="P8064">
        <v>948</v>
      </c>
    </row>
    <row r="8065" spans="1:16" x14ac:dyDescent="0.25">
      <c r="A8065" t="s">
        <v>12097</v>
      </c>
      <c r="B8065">
        <v>1449</v>
      </c>
      <c r="C8065" s="3" t="str">
        <f>HYPERLINK("http://www.uniprot.org/uniprot/Q2HW56","tr|Q2HW56|Q2HW56_MEDTR")</f>
        <v>tr|Q2HW56|Q2HW56_MEDTR</v>
      </c>
      <c r="D8065" t="s">
        <v>12098</v>
      </c>
      <c r="E8065">
        <v>82.62</v>
      </c>
      <c r="F8065">
        <v>472</v>
      </c>
      <c r="G8065">
        <v>82</v>
      </c>
      <c r="H8065">
        <v>8</v>
      </c>
      <c r="I8065">
        <v>55</v>
      </c>
      <c r="J8065">
        <v>1446</v>
      </c>
      <c r="K8065">
        <v>1</v>
      </c>
      <c r="L8065">
        <v>19</v>
      </c>
      <c r="M8065">
        <v>482</v>
      </c>
      <c r="N8065" t="s">
        <v>18</v>
      </c>
      <c r="O8065">
        <v>0</v>
      </c>
      <c r="P8065">
        <v>1868</v>
      </c>
    </row>
    <row r="8066" spans="1:16" x14ac:dyDescent="0.25">
      <c r="A8066" t="s">
        <v>12099</v>
      </c>
      <c r="B8066">
        <v>3363</v>
      </c>
      <c r="C8066" s="3" t="str">
        <f>HYPERLINK("http://www.uniprot.org/uniprot/G7I851","tr|G7I851|G7I851_MEDTR")</f>
        <v>tr|G7I851|G7I851_MEDTR</v>
      </c>
      <c r="D8066" t="s">
        <v>12100</v>
      </c>
      <c r="E8066">
        <v>80.099999999999994</v>
      </c>
      <c r="F8066">
        <v>1146</v>
      </c>
      <c r="G8066">
        <v>228</v>
      </c>
      <c r="H8066">
        <v>26</v>
      </c>
      <c r="I8066">
        <v>1</v>
      </c>
      <c r="J8066">
        <v>3360</v>
      </c>
      <c r="K8066">
        <v>1</v>
      </c>
      <c r="L8066">
        <v>1</v>
      </c>
      <c r="M8066">
        <v>1139</v>
      </c>
      <c r="N8066" t="s">
        <v>18</v>
      </c>
      <c r="O8066">
        <v>0</v>
      </c>
      <c r="P8066">
        <v>4528</v>
      </c>
    </row>
    <row r="8067" spans="1:16" x14ac:dyDescent="0.25">
      <c r="A8067" t="s">
        <v>12101</v>
      </c>
      <c r="B8067">
        <v>840</v>
      </c>
      <c r="C8067" s="3" t="str">
        <f>HYPERLINK("http://www.uniprot.org/uniprot/K7LZA9","tr|K7LZA9|K7LZA9_SOYBN")</f>
        <v>tr|K7LZA9|K7LZA9_SOYBN</v>
      </c>
      <c r="D8067" t="s">
        <v>28</v>
      </c>
      <c r="E8067">
        <v>76.19</v>
      </c>
      <c r="F8067">
        <v>294</v>
      </c>
      <c r="G8067">
        <v>70</v>
      </c>
      <c r="H8067">
        <v>15</v>
      </c>
      <c r="I8067">
        <v>1</v>
      </c>
      <c r="J8067">
        <v>837</v>
      </c>
      <c r="K8067">
        <v>1</v>
      </c>
      <c r="L8067">
        <v>1</v>
      </c>
      <c r="M8067">
        <v>290</v>
      </c>
      <c r="N8067" t="s">
        <v>18</v>
      </c>
      <c r="O8067" s="1">
        <v>3.1935599999999997E-116</v>
      </c>
      <c r="P8067">
        <v>1088</v>
      </c>
    </row>
    <row r="8068" spans="1:16" x14ac:dyDescent="0.25">
      <c r="A8068" t="s">
        <v>12102</v>
      </c>
      <c r="B8068">
        <v>2160</v>
      </c>
      <c r="C8068" s="3" t="str">
        <f>HYPERLINK("http://www.uniprot.org/uniprot/G7ID95","tr|G7ID95|G7ID95_MEDTR")</f>
        <v>tr|G7ID95|G7ID95_MEDTR</v>
      </c>
      <c r="D8068" t="s">
        <v>12103</v>
      </c>
      <c r="E8068">
        <v>72.930000000000007</v>
      </c>
      <c r="F8068">
        <v>713</v>
      </c>
      <c r="G8068">
        <v>193</v>
      </c>
      <c r="H8068">
        <v>11</v>
      </c>
      <c r="I8068">
        <v>31</v>
      </c>
      <c r="J8068">
        <v>2136</v>
      </c>
      <c r="K8068">
        <v>1</v>
      </c>
      <c r="L8068">
        <v>19</v>
      </c>
      <c r="M8068">
        <v>731</v>
      </c>
      <c r="N8068" t="s">
        <v>18</v>
      </c>
      <c r="O8068">
        <v>0</v>
      </c>
      <c r="P8068">
        <v>2563</v>
      </c>
    </row>
    <row r="8069" spans="1:16" x14ac:dyDescent="0.25">
      <c r="A8069" t="s">
        <v>12104</v>
      </c>
      <c r="B8069">
        <v>489</v>
      </c>
      <c r="C8069" s="3" t="str">
        <f>HYPERLINK("http://www.uniprot.org/uniprot/B9STJ8","tr|B9STJ8|B9STJ8_RICCO")</f>
        <v>tr|B9STJ8|B9STJ8_RICCO</v>
      </c>
      <c r="D8069" t="s">
        <v>12105</v>
      </c>
      <c r="E8069">
        <v>39.01</v>
      </c>
      <c r="F8069">
        <v>182</v>
      </c>
      <c r="G8069">
        <v>111</v>
      </c>
      <c r="H8069">
        <v>32</v>
      </c>
      <c r="I8069">
        <v>19</v>
      </c>
      <c r="J8069">
        <v>468</v>
      </c>
      <c r="K8069">
        <v>1</v>
      </c>
      <c r="L8069">
        <v>11</v>
      </c>
      <c r="M8069">
        <v>191</v>
      </c>
      <c r="N8069" t="s">
        <v>18</v>
      </c>
      <c r="O8069" s="1">
        <v>4.3934299999999997E-22</v>
      </c>
      <c r="P8069">
        <v>272</v>
      </c>
    </row>
    <row r="8070" spans="1:16" x14ac:dyDescent="0.25">
      <c r="A8070" t="s">
        <v>12106</v>
      </c>
      <c r="B8070">
        <v>1044</v>
      </c>
      <c r="C8070" s="3" t="str">
        <f>HYPERLINK("http://www.uniprot.org/uniprot/K7KLM7","tr|K7KLM7|K7KLM7_SOYBN")</f>
        <v>tr|K7KLM7|K7KLM7_SOYBN</v>
      </c>
      <c r="D8070" t="s">
        <v>28</v>
      </c>
      <c r="E8070">
        <v>85.87</v>
      </c>
      <c r="F8070">
        <v>347</v>
      </c>
      <c r="G8070">
        <v>49</v>
      </c>
      <c r="H8070">
        <v>0</v>
      </c>
      <c r="I8070">
        <v>1</v>
      </c>
      <c r="J8070">
        <v>1041</v>
      </c>
      <c r="K8070">
        <v>1</v>
      </c>
      <c r="L8070">
        <v>1</v>
      </c>
      <c r="M8070">
        <v>345</v>
      </c>
      <c r="N8070" t="s">
        <v>18</v>
      </c>
      <c r="O8070" s="1">
        <v>2.45194E-165</v>
      </c>
      <c r="P8070">
        <v>1513</v>
      </c>
    </row>
    <row r="8071" spans="1:16" x14ac:dyDescent="0.25">
      <c r="A8071" t="s">
        <v>12107</v>
      </c>
      <c r="B8071">
        <v>1491</v>
      </c>
      <c r="C8071" s="3" t="str">
        <f>HYPERLINK("http://www.uniprot.org/uniprot/I1MYC3","tr|I1MYC3|I1MYC3_SOYBN")</f>
        <v>tr|I1MYC3|I1MYC3_SOYBN</v>
      </c>
      <c r="D8071" t="s">
        <v>28</v>
      </c>
      <c r="E8071">
        <v>83.58</v>
      </c>
      <c r="F8071">
        <v>536</v>
      </c>
      <c r="G8071">
        <v>88</v>
      </c>
      <c r="H8071">
        <v>40</v>
      </c>
      <c r="I8071">
        <v>1</v>
      </c>
      <c r="J8071">
        <v>1488</v>
      </c>
      <c r="K8071">
        <v>1</v>
      </c>
      <c r="L8071">
        <v>41</v>
      </c>
      <c r="M8071">
        <v>570</v>
      </c>
      <c r="N8071" t="s">
        <v>18</v>
      </c>
      <c r="O8071">
        <v>0</v>
      </c>
      <c r="P8071">
        <v>2318</v>
      </c>
    </row>
    <row r="8072" spans="1:16" x14ac:dyDescent="0.25">
      <c r="A8072" t="s">
        <v>12108</v>
      </c>
      <c r="B8072">
        <v>1065</v>
      </c>
      <c r="C8072" s="3" t="str">
        <f>HYPERLINK("http://www.uniprot.org/uniprot/A5B592","tr|A5B592|A5B592_VITVI")</f>
        <v>tr|A5B592|A5B592_VITVI</v>
      </c>
      <c r="D8072" t="s">
        <v>250</v>
      </c>
      <c r="E8072">
        <v>29.72</v>
      </c>
      <c r="F8072">
        <v>323</v>
      </c>
      <c r="G8072">
        <v>227</v>
      </c>
      <c r="H8072">
        <v>11</v>
      </c>
      <c r="I8072">
        <v>1</v>
      </c>
      <c r="J8072">
        <v>936</v>
      </c>
      <c r="K8072">
        <v>1</v>
      </c>
      <c r="L8072">
        <v>1094</v>
      </c>
      <c r="M8072">
        <v>1408</v>
      </c>
      <c r="N8072" t="s">
        <v>18</v>
      </c>
      <c r="O8072" s="1">
        <v>1.54708E-29</v>
      </c>
      <c r="P8072">
        <v>342</v>
      </c>
    </row>
    <row r="8073" spans="1:16" x14ac:dyDescent="0.25">
      <c r="A8073" t="s">
        <v>12109</v>
      </c>
      <c r="B8073">
        <v>573</v>
      </c>
      <c r="C8073" s="3" t="str">
        <f>HYPERLINK("http://www.uniprot.org/uniprot/G7L8X0","tr|G7L8X0|G7L8X0_MEDTR")</f>
        <v>tr|G7L8X0|G7L8X0_MEDTR</v>
      </c>
      <c r="D8073" t="s">
        <v>12110</v>
      </c>
      <c r="E8073">
        <v>71.260000000000005</v>
      </c>
      <c r="F8073">
        <v>174</v>
      </c>
      <c r="G8073">
        <v>50</v>
      </c>
      <c r="H8073">
        <v>4</v>
      </c>
      <c r="I8073">
        <v>1</v>
      </c>
      <c r="J8073">
        <v>510</v>
      </c>
      <c r="K8073">
        <v>1</v>
      </c>
      <c r="L8073">
        <v>1</v>
      </c>
      <c r="M8073">
        <v>174</v>
      </c>
      <c r="N8073" t="s">
        <v>18</v>
      </c>
      <c r="O8073" s="1">
        <v>1.5098900000000001E-71</v>
      </c>
      <c r="P8073">
        <v>648</v>
      </c>
    </row>
    <row r="8074" spans="1:16" x14ac:dyDescent="0.25">
      <c r="A8074" t="s">
        <v>12111</v>
      </c>
      <c r="B8074">
        <v>1287</v>
      </c>
      <c r="C8074" s="3" t="str">
        <f>HYPERLINK("http://www.uniprot.org/uniprot/K7L6D4","tr|K7L6D4|K7L6D4_SOYBN")</f>
        <v>tr|K7L6D4|K7L6D4_SOYBN</v>
      </c>
      <c r="D8074" t="s">
        <v>117</v>
      </c>
      <c r="E8074">
        <v>93.92</v>
      </c>
      <c r="F8074">
        <v>428</v>
      </c>
      <c r="G8074">
        <v>26</v>
      </c>
      <c r="H8074">
        <v>0</v>
      </c>
      <c r="I8074">
        <v>1</v>
      </c>
      <c r="J8074">
        <v>1284</v>
      </c>
      <c r="K8074">
        <v>1</v>
      </c>
      <c r="L8074">
        <v>1</v>
      </c>
      <c r="M8074">
        <v>428</v>
      </c>
      <c r="N8074" t="s">
        <v>18</v>
      </c>
      <c r="O8074">
        <v>0</v>
      </c>
      <c r="P8074">
        <v>2186</v>
      </c>
    </row>
    <row r="8075" spans="1:16" x14ac:dyDescent="0.25">
      <c r="A8075" t="s">
        <v>12112</v>
      </c>
      <c r="B8075">
        <v>774</v>
      </c>
      <c r="C8075" s="3" t="str">
        <f>HYPERLINK("http://www.uniprot.org/uniprot/G7K685","tr|G7K685|G7K685_MEDTR")</f>
        <v>tr|G7K685|G7K685_MEDTR</v>
      </c>
      <c r="D8075" t="s">
        <v>7121</v>
      </c>
      <c r="E8075">
        <v>84.11</v>
      </c>
      <c r="F8075">
        <v>214</v>
      </c>
      <c r="G8075">
        <v>34</v>
      </c>
      <c r="H8075">
        <v>0</v>
      </c>
      <c r="I8075">
        <v>1</v>
      </c>
      <c r="J8075">
        <v>642</v>
      </c>
      <c r="K8075">
        <v>1</v>
      </c>
      <c r="L8075">
        <v>1</v>
      </c>
      <c r="M8075">
        <v>214</v>
      </c>
      <c r="N8075" t="s">
        <v>18</v>
      </c>
      <c r="O8075" s="1">
        <v>2.7679800000000002E-100</v>
      </c>
      <c r="P8075">
        <v>950</v>
      </c>
    </row>
    <row r="8076" spans="1:16" x14ac:dyDescent="0.25">
      <c r="A8076" t="s">
        <v>12113</v>
      </c>
      <c r="B8076">
        <v>2277</v>
      </c>
      <c r="C8076" s="3" t="str">
        <f>HYPERLINK("http://www.uniprot.org/uniprot/G7JCT4","tr|G7JCT4|G7JCT4_MEDTR")</f>
        <v>tr|G7JCT4|G7JCT4_MEDTR</v>
      </c>
      <c r="D8076" t="s">
        <v>12114</v>
      </c>
      <c r="E8076">
        <v>85.22</v>
      </c>
      <c r="F8076">
        <v>758</v>
      </c>
      <c r="G8076">
        <v>112</v>
      </c>
      <c r="H8076">
        <v>0</v>
      </c>
      <c r="I8076">
        <v>1</v>
      </c>
      <c r="J8076">
        <v>2274</v>
      </c>
      <c r="K8076">
        <v>1</v>
      </c>
      <c r="L8076">
        <v>1</v>
      </c>
      <c r="M8076">
        <v>757</v>
      </c>
      <c r="N8076" t="s">
        <v>18</v>
      </c>
      <c r="O8076">
        <v>0</v>
      </c>
      <c r="P8076">
        <v>3369</v>
      </c>
    </row>
    <row r="8077" spans="1:16" x14ac:dyDescent="0.25">
      <c r="A8077" t="s">
        <v>12115</v>
      </c>
      <c r="B8077">
        <v>1563</v>
      </c>
      <c r="C8077" s="3" t="str">
        <f>HYPERLINK("http://www.uniprot.org/uniprot/M5WCJ8","tr|M5WCJ8|M5WCJ8_PRUPE")</f>
        <v>tr|M5WCJ8|M5WCJ8_PRUPE</v>
      </c>
      <c r="D8077" t="s">
        <v>12116</v>
      </c>
      <c r="E8077">
        <v>56.27</v>
      </c>
      <c r="F8077">
        <v>558</v>
      </c>
      <c r="G8077">
        <v>244</v>
      </c>
      <c r="H8077">
        <v>62</v>
      </c>
      <c r="I8077">
        <v>61</v>
      </c>
      <c r="J8077">
        <v>1548</v>
      </c>
      <c r="K8077">
        <v>1</v>
      </c>
      <c r="L8077">
        <v>38</v>
      </c>
      <c r="M8077">
        <v>593</v>
      </c>
      <c r="N8077" t="s">
        <v>18</v>
      </c>
      <c r="O8077" s="1">
        <v>3.7151600000000002E-172</v>
      </c>
      <c r="P8077">
        <v>1574</v>
      </c>
    </row>
    <row r="8078" spans="1:16" x14ac:dyDescent="0.25">
      <c r="A8078" t="s">
        <v>12117</v>
      </c>
      <c r="B8078">
        <v>375</v>
      </c>
      <c r="C8078" s="3" t="str">
        <f>HYPERLINK("http://www.uniprot.org/uniprot/I3SWL8","tr|I3SWL8|I3SWL8_MEDTR")</f>
        <v>tr|I3SWL8|I3SWL8_MEDTR</v>
      </c>
      <c r="D8078" t="s">
        <v>22</v>
      </c>
      <c r="E8078">
        <v>92.98</v>
      </c>
      <c r="F8078">
        <v>57</v>
      </c>
      <c r="G8078">
        <v>4</v>
      </c>
      <c r="H8078">
        <v>0</v>
      </c>
      <c r="I8078">
        <v>145</v>
      </c>
      <c r="J8078">
        <v>315</v>
      </c>
      <c r="K8078">
        <v>1</v>
      </c>
      <c r="L8078">
        <v>123</v>
      </c>
      <c r="M8078">
        <v>179</v>
      </c>
      <c r="N8078" t="s">
        <v>18</v>
      </c>
      <c r="O8078" s="1">
        <v>4.8011699999999996E-24</v>
      </c>
      <c r="P8078">
        <v>289</v>
      </c>
    </row>
    <row r="8079" spans="1:16" x14ac:dyDescent="0.25">
      <c r="A8079" t="s">
        <v>12118</v>
      </c>
      <c r="B8079">
        <v>1119</v>
      </c>
      <c r="C8079" s="3" t="str">
        <f>HYPERLINK("http://www.uniprot.org/uniprot/Q710T7","tr|Q710T7|Q710T7_POPDE")</f>
        <v>tr|Q710T7|Q710T7_POPDE</v>
      </c>
      <c r="D8079" t="s">
        <v>1150</v>
      </c>
      <c r="E8079">
        <v>50.78</v>
      </c>
      <c r="F8079">
        <v>380</v>
      </c>
      <c r="G8079">
        <v>187</v>
      </c>
      <c r="H8079">
        <v>13</v>
      </c>
      <c r="I8079">
        <v>1</v>
      </c>
      <c r="J8079">
        <v>1101</v>
      </c>
      <c r="K8079">
        <v>1</v>
      </c>
      <c r="L8079">
        <v>125</v>
      </c>
      <c r="M8079">
        <v>498</v>
      </c>
      <c r="N8079" t="s">
        <v>18</v>
      </c>
      <c r="O8079" s="1">
        <v>1.17275E-83</v>
      </c>
      <c r="P8079">
        <v>809</v>
      </c>
    </row>
    <row r="8080" spans="1:16" x14ac:dyDescent="0.25">
      <c r="A8080" t="s">
        <v>12119</v>
      </c>
      <c r="B8080">
        <v>639</v>
      </c>
      <c r="C8080" s="3" t="str">
        <f>HYPERLINK("http://www.uniprot.org/uniprot/G7K4M4","tr|G7K4M4|G7K4M4_MEDTR")</f>
        <v>tr|G7K4M4|G7K4M4_MEDTR</v>
      </c>
      <c r="D8080" t="s">
        <v>517</v>
      </c>
      <c r="E8080">
        <v>60.14</v>
      </c>
      <c r="F8080">
        <v>138</v>
      </c>
      <c r="G8080">
        <v>55</v>
      </c>
      <c r="H8080">
        <v>0</v>
      </c>
      <c r="I8080">
        <v>22</v>
      </c>
      <c r="J8080">
        <v>435</v>
      </c>
      <c r="K8080">
        <v>1</v>
      </c>
      <c r="L8080">
        <v>407</v>
      </c>
      <c r="M8080">
        <v>544</v>
      </c>
      <c r="N8080" t="s">
        <v>18</v>
      </c>
      <c r="O8080" s="1">
        <v>2.2311799999999999E-42</v>
      </c>
      <c r="P8080">
        <v>449</v>
      </c>
    </row>
    <row r="8081" spans="1:16" x14ac:dyDescent="0.25">
      <c r="A8081" t="s">
        <v>12120</v>
      </c>
      <c r="B8081">
        <v>936</v>
      </c>
      <c r="C8081" s="3" t="str">
        <f>HYPERLINK("http://www.uniprot.org/uniprot/G7JTD7","tr|G7JTD7|G7JTD7_MEDTR")</f>
        <v>tr|G7JTD7|G7JTD7_MEDTR</v>
      </c>
      <c r="D8081" t="s">
        <v>12121</v>
      </c>
      <c r="E8081">
        <v>56.72</v>
      </c>
      <c r="F8081">
        <v>305</v>
      </c>
      <c r="G8081">
        <v>132</v>
      </c>
      <c r="H8081">
        <v>13</v>
      </c>
      <c r="I8081">
        <v>55</v>
      </c>
      <c r="J8081">
        <v>930</v>
      </c>
      <c r="K8081">
        <v>1</v>
      </c>
      <c r="L8081">
        <v>32</v>
      </c>
      <c r="M8081">
        <v>309</v>
      </c>
      <c r="N8081" t="s">
        <v>18</v>
      </c>
      <c r="O8081" s="1">
        <v>1.18765E-72</v>
      </c>
      <c r="P8081">
        <v>713</v>
      </c>
    </row>
    <row r="8082" spans="1:16" x14ac:dyDescent="0.25">
      <c r="A8082" t="s">
        <v>12122</v>
      </c>
      <c r="B8082">
        <v>3015</v>
      </c>
      <c r="C8082" s="3" t="str">
        <f>HYPERLINK("http://www.uniprot.org/uniprot/Q2HTS7","tr|Q2HTS7|Q2HTS7_MEDTR")</f>
        <v>tr|Q2HTS7|Q2HTS7_MEDTR</v>
      </c>
      <c r="D8082" t="s">
        <v>12123</v>
      </c>
      <c r="E8082">
        <v>77.849999999999994</v>
      </c>
      <c r="F8082">
        <v>1016</v>
      </c>
      <c r="G8082">
        <v>225</v>
      </c>
      <c r="H8082">
        <v>12</v>
      </c>
      <c r="I8082">
        <v>1</v>
      </c>
      <c r="J8082">
        <v>3012</v>
      </c>
      <c r="K8082">
        <v>1</v>
      </c>
      <c r="L8082">
        <v>1</v>
      </c>
      <c r="M8082">
        <v>1004</v>
      </c>
      <c r="N8082" t="s">
        <v>18</v>
      </c>
      <c r="O8082">
        <v>0</v>
      </c>
      <c r="P8082">
        <v>4055</v>
      </c>
    </row>
    <row r="8083" spans="1:16" x14ac:dyDescent="0.25">
      <c r="A8083" t="s">
        <v>12124</v>
      </c>
      <c r="B8083">
        <v>1374</v>
      </c>
      <c r="C8083" s="3" t="str">
        <f>HYPERLINK("http://www.uniprot.org/uniprot/G7IJP9","tr|G7IJP9|G7IJP9_MEDTR")</f>
        <v>tr|G7IJP9|G7IJP9_MEDTR</v>
      </c>
      <c r="D8083" t="s">
        <v>12060</v>
      </c>
      <c r="E8083">
        <v>70.92</v>
      </c>
      <c r="F8083">
        <v>454</v>
      </c>
      <c r="G8083">
        <v>132</v>
      </c>
      <c r="H8083">
        <v>0</v>
      </c>
      <c r="I8083">
        <v>10</v>
      </c>
      <c r="J8083">
        <v>1371</v>
      </c>
      <c r="K8083">
        <v>1</v>
      </c>
      <c r="L8083">
        <v>5</v>
      </c>
      <c r="M8083">
        <v>458</v>
      </c>
      <c r="N8083" t="s">
        <v>18</v>
      </c>
      <c r="O8083">
        <v>0</v>
      </c>
      <c r="P8083">
        <v>1726</v>
      </c>
    </row>
    <row r="8084" spans="1:16" x14ac:dyDescent="0.25">
      <c r="A8084" t="s">
        <v>12125</v>
      </c>
      <c r="B8084">
        <v>348</v>
      </c>
      <c r="C8084" s="3" t="str">
        <f>HYPERLINK("http://www.uniprot.org/uniprot/K7L8X4","tr|K7L8X4|K7L8X4_SOYBN")</f>
        <v>tr|K7L8X4|K7L8X4_SOYBN</v>
      </c>
      <c r="D8084" t="s">
        <v>28</v>
      </c>
      <c r="E8084">
        <v>43.67</v>
      </c>
      <c r="F8084">
        <v>87</v>
      </c>
      <c r="G8084">
        <v>49</v>
      </c>
      <c r="H8084">
        <v>1</v>
      </c>
      <c r="I8084">
        <v>82</v>
      </c>
      <c r="J8084">
        <v>339</v>
      </c>
      <c r="K8084">
        <v>1</v>
      </c>
      <c r="L8084">
        <v>790</v>
      </c>
      <c r="M8084">
        <v>876</v>
      </c>
      <c r="N8084" t="s">
        <v>18</v>
      </c>
      <c r="O8084" s="1">
        <v>3.1367799999999999E-12</v>
      </c>
      <c r="P8084">
        <v>187</v>
      </c>
    </row>
    <row r="8085" spans="1:16" x14ac:dyDescent="0.25">
      <c r="A8085" t="s">
        <v>12126</v>
      </c>
      <c r="B8085">
        <v>1680</v>
      </c>
      <c r="C8085" s="3" t="str">
        <f>HYPERLINK("http://www.uniprot.org/uniprot/G7K2X0","tr|G7K2X0|G7K2X0_MEDTR")</f>
        <v>tr|G7K2X0|G7K2X0_MEDTR</v>
      </c>
      <c r="D8085" t="s">
        <v>12127</v>
      </c>
      <c r="E8085">
        <v>78.2</v>
      </c>
      <c r="F8085">
        <v>578</v>
      </c>
      <c r="G8085">
        <v>126</v>
      </c>
      <c r="H8085">
        <v>19</v>
      </c>
      <c r="I8085">
        <v>1</v>
      </c>
      <c r="J8085">
        <v>1677</v>
      </c>
      <c r="K8085">
        <v>1</v>
      </c>
      <c r="L8085">
        <v>1</v>
      </c>
      <c r="M8085">
        <v>575</v>
      </c>
      <c r="N8085" t="s">
        <v>18</v>
      </c>
      <c r="O8085">
        <v>0</v>
      </c>
      <c r="P8085">
        <v>2296</v>
      </c>
    </row>
    <row r="8086" spans="1:16" x14ac:dyDescent="0.25">
      <c r="A8086" t="s">
        <v>12128</v>
      </c>
      <c r="B8086">
        <v>2025</v>
      </c>
      <c r="C8086" s="3" t="str">
        <f>HYPERLINK("http://www.uniprot.org/uniprot/K7M593","tr|K7M593|K7M593_SOYBN")</f>
        <v>tr|K7M593|K7M593_SOYBN</v>
      </c>
      <c r="D8086" t="s">
        <v>61</v>
      </c>
      <c r="E8086">
        <v>64.760000000000005</v>
      </c>
      <c r="F8086">
        <v>647</v>
      </c>
      <c r="G8086">
        <v>228</v>
      </c>
      <c r="H8086">
        <v>4</v>
      </c>
      <c r="I8086">
        <v>1</v>
      </c>
      <c r="J8086">
        <v>1929</v>
      </c>
      <c r="K8086">
        <v>1</v>
      </c>
      <c r="L8086">
        <v>88</v>
      </c>
      <c r="M8086">
        <v>728</v>
      </c>
      <c r="N8086" t="s">
        <v>18</v>
      </c>
      <c r="O8086">
        <v>0</v>
      </c>
      <c r="P8086">
        <v>2105</v>
      </c>
    </row>
    <row r="8087" spans="1:16" x14ac:dyDescent="0.25">
      <c r="A8087" t="s">
        <v>12129</v>
      </c>
      <c r="B8087">
        <v>696</v>
      </c>
      <c r="C8087" s="3" t="str">
        <f>HYPERLINK("http://www.uniprot.org/uniprot/I3SNQ1","tr|I3SNQ1|I3SNQ1_LOTJA")</f>
        <v>tr|I3SNQ1|I3SNQ1_LOTJA</v>
      </c>
      <c r="D8087" t="s">
        <v>93</v>
      </c>
      <c r="E8087">
        <v>47.94</v>
      </c>
      <c r="F8087">
        <v>146</v>
      </c>
      <c r="G8087">
        <v>76</v>
      </c>
      <c r="H8087">
        <v>34</v>
      </c>
      <c r="I8087">
        <v>358</v>
      </c>
      <c r="J8087">
        <v>693</v>
      </c>
      <c r="K8087">
        <v>1</v>
      </c>
      <c r="L8087">
        <v>6</v>
      </c>
      <c r="M8087">
        <v>151</v>
      </c>
      <c r="N8087" t="s">
        <v>18</v>
      </c>
      <c r="O8087" s="1">
        <v>9.6946600000000006E-24</v>
      </c>
      <c r="P8087">
        <v>289</v>
      </c>
    </row>
    <row r="8088" spans="1:16" x14ac:dyDescent="0.25">
      <c r="A8088" t="s">
        <v>12130</v>
      </c>
      <c r="B8088">
        <v>759</v>
      </c>
      <c r="C8088" s="3" t="str">
        <f>HYPERLINK("http://www.uniprot.org/uniprot/Q2HW59","tr|Q2HW59|Q2HW59_MEDTR")</f>
        <v>tr|Q2HW59|Q2HW59_MEDTR</v>
      </c>
      <c r="D8088" t="s">
        <v>12131</v>
      </c>
      <c r="E8088">
        <v>80.55</v>
      </c>
      <c r="F8088">
        <v>252</v>
      </c>
      <c r="G8088">
        <v>49</v>
      </c>
      <c r="H8088">
        <v>0</v>
      </c>
      <c r="I8088">
        <v>1</v>
      </c>
      <c r="J8088">
        <v>756</v>
      </c>
      <c r="K8088">
        <v>1</v>
      </c>
      <c r="L8088">
        <v>1</v>
      </c>
      <c r="M8088">
        <v>249</v>
      </c>
      <c r="N8088" t="s">
        <v>18</v>
      </c>
      <c r="O8088" s="1">
        <v>2.1567200000000002E-118</v>
      </c>
      <c r="P8088">
        <v>1106</v>
      </c>
    </row>
    <row r="8089" spans="1:16" x14ac:dyDescent="0.25">
      <c r="A8089" t="s">
        <v>12132</v>
      </c>
      <c r="B8089">
        <v>1014</v>
      </c>
      <c r="C8089" s="3" t="str">
        <f>HYPERLINK("http://www.uniprot.org/uniprot/G7KUS9","tr|G7KUS9|G7KUS9_MEDTR")</f>
        <v>tr|G7KUS9|G7KUS9_MEDTR</v>
      </c>
      <c r="D8089" t="s">
        <v>12133</v>
      </c>
      <c r="E8089">
        <v>81.81</v>
      </c>
      <c r="F8089">
        <v>341</v>
      </c>
      <c r="G8089">
        <v>62</v>
      </c>
      <c r="H8089">
        <v>4</v>
      </c>
      <c r="I8089">
        <v>1</v>
      </c>
      <c r="J8089">
        <v>1011</v>
      </c>
      <c r="K8089">
        <v>1</v>
      </c>
      <c r="L8089">
        <v>1</v>
      </c>
      <c r="M8089">
        <v>341</v>
      </c>
      <c r="N8089" t="s">
        <v>18</v>
      </c>
      <c r="O8089" s="1">
        <v>3.0508699999999999E-157</v>
      </c>
      <c r="P8089">
        <v>1443</v>
      </c>
    </row>
    <row r="8090" spans="1:16" x14ac:dyDescent="0.25">
      <c r="A8090" t="s">
        <v>12134</v>
      </c>
      <c r="B8090">
        <v>2577</v>
      </c>
      <c r="C8090" s="3" t="str">
        <f>HYPERLINK("http://www.uniprot.org/uniprot/G7I850","tr|G7I850|G7I850_MEDTR")</f>
        <v>tr|G7I850|G7I850_MEDTR</v>
      </c>
      <c r="D8090" t="s">
        <v>12135</v>
      </c>
      <c r="E8090">
        <v>78.86</v>
      </c>
      <c r="F8090">
        <v>861</v>
      </c>
      <c r="G8090">
        <v>182</v>
      </c>
      <c r="H8090">
        <v>3</v>
      </c>
      <c r="I8090">
        <v>1</v>
      </c>
      <c r="J8090">
        <v>2574</v>
      </c>
      <c r="K8090">
        <v>1</v>
      </c>
      <c r="L8090">
        <v>1</v>
      </c>
      <c r="M8090">
        <v>858</v>
      </c>
      <c r="N8090" t="s">
        <v>18</v>
      </c>
      <c r="O8090">
        <v>0</v>
      </c>
      <c r="P8090">
        <v>3524</v>
      </c>
    </row>
    <row r="8091" spans="1:16" x14ac:dyDescent="0.25">
      <c r="A8091" t="s">
        <v>12136</v>
      </c>
      <c r="B8091">
        <v>708</v>
      </c>
      <c r="C8091" s="3" t="str">
        <f>HYPERLINK("http://www.uniprot.org/uniprot/I1L8E6","tr|I1L8E6|I1L8E6_SOYBN")</f>
        <v>tr|I1L8E6|I1L8E6_SOYBN</v>
      </c>
      <c r="D8091" t="s">
        <v>28</v>
      </c>
      <c r="E8091">
        <v>69.510000000000005</v>
      </c>
      <c r="F8091">
        <v>187</v>
      </c>
      <c r="G8091">
        <v>57</v>
      </c>
      <c r="H8091">
        <v>0</v>
      </c>
      <c r="I8091">
        <v>1</v>
      </c>
      <c r="J8091">
        <v>561</v>
      </c>
      <c r="K8091">
        <v>1</v>
      </c>
      <c r="L8091">
        <v>1</v>
      </c>
      <c r="M8091">
        <v>173</v>
      </c>
      <c r="N8091" t="s">
        <v>18</v>
      </c>
      <c r="O8091" s="1">
        <v>2.3811499999999999E-65</v>
      </c>
      <c r="P8091">
        <v>648</v>
      </c>
    </row>
    <row r="8092" spans="1:16" x14ac:dyDescent="0.25">
      <c r="A8092" t="s">
        <v>12137</v>
      </c>
      <c r="B8092">
        <v>1854</v>
      </c>
      <c r="C8092" s="3" t="str">
        <f>HYPERLINK("http://www.uniprot.org/uniprot/G7IAZ2","tr|G7IAZ2|G7IAZ2_MEDTR")</f>
        <v>tr|G7IAZ2|G7IAZ2_MEDTR</v>
      </c>
      <c r="D8092" t="s">
        <v>12138</v>
      </c>
      <c r="E8092">
        <v>92.84</v>
      </c>
      <c r="F8092">
        <v>545</v>
      </c>
      <c r="G8092">
        <v>39</v>
      </c>
      <c r="H8092">
        <v>3</v>
      </c>
      <c r="I8092">
        <v>178</v>
      </c>
      <c r="J8092">
        <v>1803</v>
      </c>
      <c r="K8092">
        <v>1</v>
      </c>
      <c r="L8092">
        <v>54</v>
      </c>
      <c r="M8092">
        <v>598</v>
      </c>
      <c r="N8092" t="s">
        <v>18</v>
      </c>
      <c r="O8092">
        <v>0</v>
      </c>
      <c r="P8092">
        <v>2577</v>
      </c>
    </row>
    <row r="8093" spans="1:16" x14ac:dyDescent="0.25">
      <c r="A8093" t="s">
        <v>12139</v>
      </c>
      <c r="B8093">
        <v>282</v>
      </c>
      <c r="C8093" s="3" t="str">
        <f>HYPERLINK("http://www.uniprot.org/uniprot/F6HKV9","tr|F6HKV9|F6HKV9_VITVI")</f>
        <v>tr|F6HKV9|F6HKV9_VITVI</v>
      </c>
      <c r="D8093" t="s">
        <v>12140</v>
      </c>
      <c r="E8093">
        <v>55.29</v>
      </c>
      <c r="F8093">
        <v>85</v>
      </c>
      <c r="G8093">
        <v>38</v>
      </c>
      <c r="H8093">
        <v>0</v>
      </c>
      <c r="I8093">
        <v>22</v>
      </c>
      <c r="J8093">
        <v>276</v>
      </c>
      <c r="K8093">
        <v>1</v>
      </c>
      <c r="L8093">
        <v>525</v>
      </c>
      <c r="M8093">
        <v>609</v>
      </c>
      <c r="N8093" t="s">
        <v>18</v>
      </c>
      <c r="O8093" s="1">
        <v>3.5266400000000001E-19</v>
      </c>
      <c r="P8093">
        <v>247</v>
      </c>
    </row>
    <row r="8094" spans="1:16" x14ac:dyDescent="0.25">
      <c r="A8094" t="s">
        <v>12141</v>
      </c>
      <c r="B8094">
        <v>2103</v>
      </c>
      <c r="C8094" s="3" t="str">
        <f>HYPERLINK("http://www.uniprot.org/uniprot/I1LN46","tr|I1LN46|I1LN46_SOYBN")</f>
        <v>tr|I1LN46|I1LN46_SOYBN</v>
      </c>
      <c r="D8094" t="s">
        <v>2476</v>
      </c>
      <c r="E8094">
        <v>78.77</v>
      </c>
      <c r="F8094">
        <v>735</v>
      </c>
      <c r="G8094">
        <v>156</v>
      </c>
      <c r="H8094">
        <v>55</v>
      </c>
      <c r="I8094">
        <v>61</v>
      </c>
      <c r="J8094">
        <v>2100</v>
      </c>
      <c r="K8094">
        <v>1</v>
      </c>
      <c r="L8094">
        <v>129</v>
      </c>
      <c r="M8094">
        <v>863</v>
      </c>
      <c r="N8094" t="s">
        <v>18</v>
      </c>
      <c r="O8094">
        <v>0</v>
      </c>
      <c r="P8094">
        <v>3053</v>
      </c>
    </row>
    <row r="8095" spans="1:16" x14ac:dyDescent="0.25">
      <c r="A8095" t="s">
        <v>12142</v>
      </c>
      <c r="B8095">
        <v>1449</v>
      </c>
      <c r="C8095" s="3" t="str">
        <f>HYPERLINK("http://www.uniprot.org/uniprot/G7L8X1","tr|G7L8X1|G7L8X1_MEDTR")</f>
        <v>tr|G7L8X1|G7L8X1_MEDTR</v>
      </c>
      <c r="D8095" t="s">
        <v>12143</v>
      </c>
      <c r="E8095">
        <v>77.180000000000007</v>
      </c>
      <c r="F8095">
        <v>491</v>
      </c>
      <c r="G8095">
        <v>112</v>
      </c>
      <c r="H8095">
        <v>11</v>
      </c>
      <c r="I8095">
        <v>7</v>
      </c>
      <c r="J8095">
        <v>1446</v>
      </c>
      <c r="K8095">
        <v>1</v>
      </c>
      <c r="L8095">
        <v>11</v>
      </c>
      <c r="M8095">
        <v>498</v>
      </c>
      <c r="N8095" t="s">
        <v>18</v>
      </c>
      <c r="O8095">
        <v>0</v>
      </c>
      <c r="P8095">
        <v>1840</v>
      </c>
    </row>
    <row r="8096" spans="1:16" x14ac:dyDescent="0.25">
      <c r="A8096" t="s">
        <v>12144</v>
      </c>
      <c r="B8096">
        <v>1728</v>
      </c>
      <c r="C8096" s="3" t="str">
        <f>HYPERLINK("http://www.uniprot.org/uniprot/I1LS53","tr|I1LS53|I1LS53_SOYBN")</f>
        <v>tr|I1LS53|I1LS53_SOYBN</v>
      </c>
      <c r="D8096" t="s">
        <v>71</v>
      </c>
      <c r="E8096">
        <v>84.77</v>
      </c>
      <c r="F8096">
        <v>578</v>
      </c>
      <c r="G8096">
        <v>88</v>
      </c>
      <c r="H8096">
        <v>3</v>
      </c>
      <c r="I8096">
        <v>1</v>
      </c>
      <c r="J8096">
        <v>1725</v>
      </c>
      <c r="K8096">
        <v>1</v>
      </c>
      <c r="L8096">
        <v>1</v>
      </c>
      <c r="M8096">
        <v>575</v>
      </c>
      <c r="N8096" t="s">
        <v>18</v>
      </c>
      <c r="O8096">
        <v>0</v>
      </c>
      <c r="P8096">
        <v>2655</v>
      </c>
    </row>
    <row r="8097" spans="1:16" x14ac:dyDescent="0.25">
      <c r="A8097" t="s">
        <v>12145</v>
      </c>
      <c r="B8097">
        <v>195</v>
      </c>
      <c r="C8097" s="3" t="str">
        <f>HYPERLINK("http://www.uniprot.org/uniprot/I3S3F6","tr|I3S3F6|I3S3F6_LOTJA")</f>
        <v>tr|I3S3F6|I3S3F6_LOTJA</v>
      </c>
      <c r="D8097" t="s">
        <v>2200</v>
      </c>
      <c r="E8097">
        <v>85.48</v>
      </c>
      <c r="F8097">
        <v>62</v>
      </c>
      <c r="G8097">
        <v>9</v>
      </c>
      <c r="H8097">
        <v>0</v>
      </c>
      <c r="I8097">
        <v>1</v>
      </c>
      <c r="J8097">
        <v>186</v>
      </c>
      <c r="K8097">
        <v>1</v>
      </c>
      <c r="L8097">
        <v>1</v>
      </c>
      <c r="M8097">
        <v>62</v>
      </c>
      <c r="N8097" t="s">
        <v>18</v>
      </c>
      <c r="O8097" s="1">
        <v>6.8337899999999998E-23</v>
      </c>
      <c r="P8097">
        <v>279</v>
      </c>
    </row>
    <row r="8098" spans="1:16" x14ac:dyDescent="0.25">
      <c r="A8098" t="s">
        <v>12146</v>
      </c>
      <c r="B8098">
        <v>3561</v>
      </c>
      <c r="C8098" s="3" t="str">
        <f>HYPERLINK("http://www.uniprot.org/uniprot/I1LNR5","tr|I1LNR5|I1LNR5_SOYBN")</f>
        <v>tr|I1LNR5|I1LNR5_SOYBN</v>
      </c>
      <c r="D8098" t="s">
        <v>71</v>
      </c>
      <c r="E8098">
        <v>79.959999999999994</v>
      </c>
      <c r="F8098">
        <v>1103</v>
      </c>
      <c r="G8098">
        <v>221</v>
      </c>
      <c r="H8098">
        <v>19</v>
      </c>
      <c r="I8098">
        <v>280</v>
      </c>
      <c r="J8098">
        <v>3531</v>
      </c>
      <c r="K8098">
        <v>1</v>
      </c>
      <c r="L8098">
        <v>74</v>
      </c>
      <c r="M8098">
        <v>1171</v>
      </c>
      <c r="N8098" t="s">
        <v>18</v>
      </c>
      <c r="O8098">
        <v>0</v>
      </c>
      <c r="P8098">
        <v>4428</v>
      </c>
    </row>
    <row r="8099" spans="1:16" x14ac:dyDescent="0.25">
      <c r="A8099" t="s">
        <v>12147</v>
      </c>
      <c r="B8099">
        <v>792</v>
      </c>
      <c r="C8099" s="3" t="str">
        <f>HYPERLINK("http://www.uniprot.org/uniprot/G7JCT5","tr|G7JCT5|G7JCT5_MEDTR")</f>
        <v>tr|G7JCT5|G7JCT5_MEDTR</v>
      </c>
      <c r="D8099" t="s">
        <v>12148</v>
      </c>
      <c r="E8099">
        <v>77.7</v>
      </c>
      <c r="F8099">
        <v>296</v>
      </c>
      <c r="G8099">
        <v>66</v>
      </c>
      <c r="H8099">
        <v>33</v>
      </c>
      <c r="I8099">
        <v>1</v>
      </c>
      <c r="J8099">
        <v>789</v>
      </c>
      <c r="K8099">
        <v>1</v>
      </c>
      <c r="L8099">
        <v>1</v>
      </c>
      <c r="M8099">
        <v>296</v>
      </c>
      <c r="N8099" t="s">
        <v>18</v>
      </c>
      <c r="O8099" s="1">
        <v>5.7445799999999996E-125</v>
      </c>
      <c r="P8099">
        <v>1163</v>
      </c>
    </row>
    <row r="8100" spans="1:16" x14ac:dyDescent="0.25">
      <c r="A8100" t="s">
        <v>12149</v>
      </c>
      <c r="B8100">
        <v>1803</v>
      </c>
      <c r="C8100" s="3" t="str">
        <f>HYPERLINK("http://www.uniprot.org/uniprot/K7MKT8","tr|K7MKT8|K7MKT8_SOYBN")</f>
        <v>tr|K7MKT8|K7MKT8_SOYBN</v>
      </c>
      <c r="D8100" t="s">
        <v>28</v>
      </c>
      <c r="E8100">
        <v>84.94</v>
      </c>
      <c r="F8100">
        <v>578</v>
      </c>
      <c r="G8100">
        <v>87</v>
      </c>
      <c r="H8100">
        <v>0</v>
      </c>
      <c r="I8100">
        <v>58</v>
      </c>
      <c r="J8100">
        <v>1791</v>
      </c>
      <c r="K8100">
        <v>1</v>
      </c>
      <c r="L8100">
        <v>28</v>
      </c>
      <c r="M8100">
        <v>605</v>
      </c>
      <c r="N8100" t="s">
        <v>18</v>
      </c>
      <c r="O8100">
        <v>0</v>
      </c>
      <c r="P8100">
        <v>2549</v>
      </c>
    </row>
    <row r="8101" spans="1:16" x14ac:dyDescent="0.25">
      <c r="A8101" t="s">
        <v>12150</v>
      </c>
      <c r="B8101">
        <v>1125</v>
      </c>
      <c r="C8101" s="3" t="str">
        <f>HYPERLINK("http://www.uniprot.org/uniprot/A5B592","tr|A5B592|A5B592_VITVI")</f>
        <v>tr|A5B592|A5B592_VITVI</v>
      </c>
      <c r="D8101" t="s">
        <v>250</v>
      </c>
      <c r="E8101">
        <v>28.48</v>
      </c>
      <c r="F8101">
        <v>323</v>
      </c>
      <c r="G8101">
        <v>231</v>
      </c>
      <c r="H8101">
        <v>15</v>
      </c>
      <c r="I8101">
        <v>1</v>
      </c>
      <c r="J8101">
        <v>924</v>
      </c>
      <c r="K8101">
        <v>1</v>
      </c>
      <c r="L8101">
        <v>1094</v>
      </c>
      <c r="M8101">
        <v>1408</v>
      </c>
      <c r="N8101" t="s">
        <v>18</v>
      </c>
      <c r="O8101" s="1">
        <v>1.1255E-25</v>
      </c>
      <c r="P8101">
        <v>309</v>
      </c>
    </row>
    <row r="8102" spans="1:16" x14ac:dyDescent="0.25">
      <c r="A8102" t="s">
        <v>12151</v>
      </c>
      <c r="B8102">
        <v>1026</v>
      </c>
      <c r="C8102" s="3" t="str">
        <f>HYPERLINK("http://www.uniprot.org/uniprot/G7KF56","tr|G7KF56|G7KF56_MEDTR")</f>
        <v>tr|G7KF56|G7KF56_MEDTR</v>
      </c>
      <c r="D8102" t="s">
        <v>12152</v>
      </c>
      <c r="E8102">
        <v>82.89</v>
      </c>
      <c r="F8102">
        <v>339</v>
      </c>
      <c r="G8102">
        <v>58</v>
      </c>
      <c r="H8102">
        <v>3</v>
      </c>
      <c r="I8102">
        <v>1</v>
      </c>
      <c r="J8102">
        <v>1008</v>
      </c>
      <c r="K8102">
        <v>1</v>
      </c>
      <c r="L8102">
        <v>1</v>
      </c>
      <c r="M8102">
        <v>323</v>
      </c>
      <c r="N8102" t="s">
        <v>18</v>
      </c>
      <c r="O8102" s="1">
        <v>1.70894E-155</v>
      </c>
      <c r="P8102">
        <v>1428</v>
      </c>
    </row>
    <row r="8103" spans="1:16" x14ac:dyDescent="0.25">
      <c r="A8103" t="s">
        <v>12153</v>
      </c>
      <c r="B8103">
        <v>1047</v>
      </c>
      <c r="C8103" s="3" t="str">
        <f>HYPERLINK("http://www.uniprot.org/uniprot/G7IEK2","tr|G7IEK2|G7IEK2_MEDTR")</f>
        <v>tr|G7IEK2|G7IEK2_MEDTR</v>
      </c>
      <c r="D8103" t="s">
        <v>11948</v>
      </c>
      <c r="E8103">
        <v>87.35</v>
      </c>
      <c r="F8103">
        <v>348</v>
      </c>
      <c r="G8103">
        <v>44</v>
      </c>
      <c r="H8103">
        <v>0</v>
      </c>
      <c r="I8103">
        <v>1</v>
      </c>
      <c r="J8103">
        <v>1044</v>
      </c>
      <c r="K8103">
        <v>1</v>
      </c>
      <c r="L8103">
        <v>209</v>
      </c>
      <c r="M8103">
        <v>556</v>
      </c>
      <c r="N8103" t="s">
        <v>18</v>
      </c>
      <c r="O8103" s="1">
        <v>1.9433699999999999E-178</v>
      </c>
      <c r="P8103">
        <v>1626</v>
      </c>
    </row>
    <row r="8104" spans="1:16" x14ac:dyDescent="0.25">
      <c r="A8104" t="s">
        <v>12154</v>
      </c>
      <c r="B8104">
        <v>198</v>
      </c>
      <c r="C8104" s="3" t="str">
        <f>HYPERLINK("http://www.uniprot.org/uniprot/I1KJQ9","tr|I1KJQ9|I1KJQ9_SOYBN")</f>
        <v>tr|I1KJQ9|I1KJQ9_SOYBN</v>
      </c>
      <c r="D8104" t="s">
        <v>71</v>
      </c>
      <c r="E8104">
        <v>69.84</v>
      </c>
      <c r="F8104">
        <v>63</v>
      </c>
      <c r="G8104">
        <v>19</v>
      </c>
      <c r="H8104">
        <v>8</v>
      </c>
      <c r="I8104">
        <v>1</v>
      </c>
      <c r="J8104">
        <v>165</v>
      </c>
      <c r="K8104">
        <v>1</v>
      </c>
      <c r="L8104">
        <v>337</v>
      </c>
      <c r="M8104">
        <v>399</v>
      </c>
      <c r="N8104" t="s">
        <v>18</v>
      </c>
      <c r="O8104" s="1">
        <v>1.2872000000000001E-13</v>
      </c>
      <c r="P8104">
        <v>199</v>
      </c>
    </row>
    <row r="8105" spans="1:16" x14ac:dyDescent="0.25">
      <c r="A8105" t="s">
        <v>12155</v>
      </c>
      <c r="B8105">
        <v>900</v>
      </c>
      <c r="C8105" s="3" t="str">
        <f>HYPERLINK("http://www.uniprot.org/uniprot/G7JGJ8","tr|G7JGJ8|G7JGJ8_MEDTR")</f>
        <v>tr|G7JGJ8|G7JGJ8_MEDTR</v>
      </c>
      <c r="D8105" t="s">
        <v>417</v>
      </c>
      <c r="E8105">
        <v>50</v>
      </c>
      <c r="F8105">
        <v>98</v>
      </c>
      <c r="G8105">
        <v>49</v>
      </c>
      <c r="H8105">
        <v>9</v>
      </c>
      <c r="I8105">
        <v>442</v>
      </c>
      <c r="J8105">
        <v>708</v>
      </c>
      <c r="K8105">
        <v>1</v>
      </c>
      <c r="L8105">
        <v>105</v>
      </c>
      <c r="M8105">
        <v>201</v>
      </c>
      <c r="N8105" t="s">
        <v>18</v>
      </c>
      <c r="O8105" s="1">
        <v>4.4596599999999998E-13</v>
      </c>
      <c r="P8105">
        <v>199</v>
      </c>
    </row>
    <row r="8106" spans="1:16" x14ac:dyDescent="0.25">
      <c r="A8106" t="s">
        <v>12156</v>
      </c>
      <c r="B8106">
        <v>1449</v>
      </c>
      <c r="C8106" s="3" t="str">
        <f>HYPERLINK("http://www.uniprot.org/uniprot/G7JTD5","tr|G7JTD5|G7JTD5_MEDTR")</f>
        <v>tr|G7JTD5|G7JTD5_MEDTR</v>
      </c>
      <c r="D8106" t="s">
        <v>12157</v>
      </c>
      <c r="E8106">
        <v>71.900000000000006</v>
      </c>
      <c r="F8106">
        <v>477</v>
      </c>
      <c r="G8106">
        <v>134</v>
      </c>
      <c r="H8106">
        <v>4</v>
      </c>
      <c r="I8106">
        <v>7</v>
      </c>
      <c r="J8106">
        <v>1425</v>
      </c>
      <c r="K8106">
        <v>1</v>
      </c>
      <c r="L8106">
        <v>1</v>
      </c>
      <c r="M8106">
        <v>475</v>
      </c>
      <c r="N8106" t="s">
        <v>18</v>
      </c>
      <c r="O8106">
        <v>0</v>
      </c>
      <c r="P8106">
        <v>1703</v>
      </c>
    </row>
    <row r="8107" spans="1:16" x14ac:dyDescent="0.25">
      <c r="A8107" t="s">
        <v>12158</v>
      </c>
      <c r="B8107">
        <v>1341</v>
      </c>
      <c r="C8107" s="3" t="str">
        <f>HYPERLINK("http://www.uniprot.org/uniprot/K7MNX2","tr|K7MNX2|K7MNX2_SOYBN")</f>
        <v>tr|K7MNX2|K7MNX2_SOYBN</v>
      </c>
      <c r="D8107" t="s">
        <v>28</v>
      </c>
      <c r="E8107">
        <v>26.5</v>
      </c>
      <c r="F8107">
        <v>249</v>
      </c>
      <c r="G8107">
        <v>183</v>
      </c>
      <c r="H8107">
        <v>3</v>
      </c>
      <c r="I8107">
        <v>364</v>
      </c>
      <c r="J8107">
        <v>1101</v>
      </c>
      <c r="K8107">
        <v>1</v>
      </c>
      <c r="L8107">
        <v>272</v>
      </c>
      <c r="M8107">
        <v>514</v>
      </c>
      <c r="N8107" t="s">
        <v>18</v>
      </c>
      <c r="O8107" s="1">
        <v>2.0334199999999999E-19</v>
      </c>
      <c r="P8107">
        <v>256</v>
      </c>
    </row>
    <row r="8108" spans="1:16" x14ac:dyDescent="0.25">
      <c r="A8108" t="s">
        <v>12159</v>
      </c>
      <c r="B8108">
        <v>2076</v>
      </c>
      <c r="C8108" s="3" t="str">
        <f>HYPERLINK("http://www.uniprot.org/uniprot/K7MA64","tr|K7MA64|K7MA64_SOYBN")</f>
        <v>tr|K7MA64|K7MA64_SOYBN</v>
      </c>
      <c r="D8108" t="s">
        <v>28</v>
      </c>
      <c r="E8108">
        <v>64.34</v>
      </c>
      <c r="F8108">
        <v>690</v>
      </c>
      <c r="G8108">
        <v>246</v>
      </c>
      <c r="H8108">
        <v>14</v>
      </c>
      <c r="I8108">
        <v>46</v>
      </c>
      <c r="J8108">
        <v>2073</v>
      </c>
      <c r="K8108">
        <v>1</v>
      </c>
      <c r="L8108">
        <v>14</v>
      </c>
      <c r="M8108">
        <v>690</v>
      </c>
      <c r="N8108" t="s">
        <v>18</v>
      </c>
      <c r="O8108">
        <v>0</v>
      </c>
      <c r="P8108">
        <v>2242</v>
      </c>
    </row>
    <row r="8109" spans="1:16" x14ac:dyDescent="0.25">
      <c r="A8109" t="s">
        <v>12160</v>
      </c>
      <c r="B8109">
        <v>927</v>
      </c>
      <c r="C8109" s="3" t="str">
        <f>HYPERLINK("http://www.uniprot.org/uniprot/G7IJP8","tr|G7IJP8|G7IJP8_MEDTR")</f>
        <v>tr|G7IJP8|G7IJP8_MEDTR</v>
      </c>
      <c r="D8109" t="s">
        <v>12161</v>
      </c>
      <c r="E8109">
        <v>83.38</v>
      </c>
      <c r="F8109">
        <v>307</v>
      </c>
      <c r="G8109">
        <v>51</v>
      </c>
      <c r="H8109">
        <v>0</v>
      </c>
      <c r="I8109">
        <v>1</v>
      </c>
      <c r="J8109">
        <v>921</v>
      </c>
      <c r="K8109">
        <v>1</v>
      </c>
      <c r="L8109">
        <v>156</v>
      </c>
      <c r="M8109">
        <v>462</v>
      </c>
      <c r="N8109" t="s">
        <v>18</v>
      </c>
      <c r="O8109" s="1">
        <v>6.9135799999999995E-150</v>
      </c>
      <c r="P8109">
        <v>1379</v>
      </c>
    </row>
    <row r="8110" spans="1:16" x14ac:dyDescent="0.25">
      <c r="A8110" t="s">
        <v>12162</v>
      </c>
      <c r="B8110">
        <v>2004</v>
      </c>
      <c r="C8110" s="3" t="str">
        <f>HYPERLINK("http://www.uniprot.org/uniprot/G7I2H0","tr|G7I2H0|G7I2H0_MEDTR")</f>
        <v>tr|G7I2H0|G7I2H0_MEDTR</v>
      </c>
      <c r="D8110" t="s">
        <v>144</v>
      </c>
      <c r="E8110">
        <v>33.72</v>
      </c>
      <c r="F8110">
        <v>338</v>
      </c>
      <c r="G8110">
        <v>224</v>
      </c>
      <c r="H8110">
        <v>2</v>
      </c>
      <c r="I8110">
        <v>964</v>
      </c>
      <c r="J8110">
        <v>1971</v>
      </c>
      <c r="K8110">
        <v>1</v>
      </c>
      <c r="L8110">
        <v>27</v>
      </c>
      <c r="M8110">
        <v>313</v>
      </c>
      <c r="N8110" t="s">
        <v>18</v>
      </c>
      <c r="O8110" s="1">
        <v>2.5269200000000001E-38</v>
      </c>
      <c r="P8110">
        <v>421</v>
      </c>
    </row>
    <row r="8111" spans="1:16" x14ac:dyDescent="0.25">
      <c r="A8111" t="s">
        <v>12163</v>
      </c>
      <c r="B8111">
        <v>1059</v>
      </c>
      <c r="C8111" s="3" t="str">
        <f>HYPERLINK("http://www.uniprot.org/uniprot/G7K2W9","tr|G7K2W9|G7K2W9_MEDTR")</f>
        <v>tr|G7K2W9|G7K2W9_MEDTR</v>
      </c>
      <c r="D8111" t="s">
        <v>12164</v>
      </c>
      <c r="E8111">
        <v>73.569999999999993</v>
      </c>
      <c r="F8111">
        <v>299</v>
      </c>
      <c r="G8111">
        <v>79</v>
      </c>
      <c r="H8111">
        <v>0</v>
      </c>
      <c r="I8111">
        <v>160</v>
      </c>
      <c r="J8111">
        <v>1056</v>
      </c>
      <c r="K8111">
        <v>1</v>
      </c>
      <c r="L8111">
        <v>54</v>
      </c>
      <c r="M8111">
        <v>352</v>
      </c>
      <c r="N8111" t="s">
        <v>18</v>
      </c>
      <c r="O8111" s="1">
        <v>9.995859999999999E-122</v>
      </c>
      <c r="P8111">
        <v>1137</v>
      </c>
    </row>
    <row r="8112" spans="1:16" x14ac:dyDescent="0.25">
      <c r="A8112" t="s">
        <v>12165</v>
      </c>
      <c r="B8112">
        <v>1494</v>
      </c>
      <c r="C8112" s="3" t="str">
        <f>HYPERLINK("http://www.uniprot.org/uniprot/I1MHP5","tr|I1MHP5|I1MHP5_SOYBN")</f>
        <v>tr|I1MHP5|I1MHP5_SOYBN</v>
      </c>
      <c r="D8112" t="s">
        <v>28</v>
      </c>
      <c r="E8112">
        <v>27.61</v>
      </c>
      <c r="F8112">
        <v>420</v>
      </c>
      <c r="G8112">
        <v>304</v>
      </c>
      <c r="H8112">
        <v>42</v>
      </c>
      <c r="I8112">
        <v>151</v>
      </c>
      <c r="J8112">
        <v>1284</v>
      </c>
      <c r="K8112">
        <v>1</v>
      </c>
      <c r="L8112">
        <v>1057</v>
      </c>
      <c r="M8112">
        <v>1470</v>
      </c>
      <c r="N8112" t="s">
        <v>18</v>
      </c>
      <c r="O8112" s="1">
        <v>8.6480899999999996E-30</v>
      </c>
      <c r="P8112">
        <v>346</v>
      </c>
    </row>
    <row r="8113" spans="1:16" x14ac:dyDescent="0.25">
      <c r="A8113" t="s">
        <v>12166</v>
      </c>
      <c r="B8113">
        <v>2706</v>
      </c>
      <c r="C8113" s="3" t="str">
        <f>HYPERLINK("http://www.uniprot.org/uniprot/K7MZ38","tr|K7MZ38|K7MZ38_SOYBN")</f>
        <v>tr|K7MZ38|K7MZ38_SOYBN</v>
      </c>
      <c r="D8113" t="s">
        <v>28</v>
      </c>
      <c r="E8113">
        <v>81.739999999999995</v>
      </c>
      <c r="F8113">
        <v>882</v>
      </c>
      <c r="G8113">
        <v>161</v>
      </c>
      <c r="H8113">
        <v>0</v>
      </c>
      <c r="I8113">
        <v>1</v>
      </c>
      <c r="J8113">
        <v>2646</v>
      </c>
      <c r="K8113">
        <v>1</v>
      </c>
      <c r="L8113">
        <v>1</v>
      </c>
      <c r="M8113">
        <v>882</v>
      </c>
      <c r="N8113" t="s">
        <v>18</v>
      </c>
      <c r="O8113">
        <v>0</v>
      </c>
      <c r="P8113">
        <v>3748</v>
      </c>
    </row>
    <row r="8114" spans="1:16" x14ac:dyDescent="0.25">
      <c r="A8114" t="s">
        <v>12167</v>
      </c>
      <c r="B8114">
        <v>1155</v>
      </c>
      <c r="C8114" s="3" t="str">
        <f>HYPERLINK("http://www.uniprot.org/uniprot/Q2HW60","tr|Q2HW60|Q2HW60_MEDTR")</f>
        <v>tr|Q2HW60|Q2HW60_MEDTR</v>
      </c>
      <c r="D8114" t="s">
        <v>12168</v>
      </c>
      <c r="E8114">
        <v>84.65</v>
      </c>
      <c r="F8114">
        <v>365</v>
      </c>
      <c r="G8114">
        <v>56</v>
      </c>
      <c r="H8114">
        <v>2</v>
      </c>
      <c r="I8114">
        <v>46</v>
      </c>
      <c r="J8114">
        <v>1134</v>
      </c>
      <c r="K8114">
        <v>1</v>
      </c>
      <c r="L8114">
        <v>77</v>
      </c>
      <c r="M8114">
        <v>441</v>
      </c>
      <c r="N8114" t="s">
        <v>18</v>
      </c>
      <c r="O8114" s="1">
        <v>3.6164700000000001E-176</v>
      </c>
      <c r="P8114">
        <v>1607</v>
      </c>
    </row>
    <row r="8115" spans="1:16" x14ac:dyDescent="0.25">
      <c r="A8115" t="s">
        <v>12169</v>
      </c>
      <c r="B8115">
        <v>963</v>
      </c>
      <c r="C8115" s="3" t="str">
        <f>HYPERLINK("http://www.uniprot.org/uniprot/G7KVN1","tr|G7KVN1|G7KVN1_MEDTR")</f>
        <v>tr|G7KVN1|G7KVN1_MEDTR</v>
      </c>
      <c r="D8115" t="s">
        <v>12170</v>
      </c>
      <c r="E8115">
        <v>48.97</v>
      </c>
      <c r="F8115">
        <v>343</v>
      </c>
      <c r="G8115">
        <v>175</v>
      </c>
      <c r="H8115">
        <v>24</v>
      </c>
      <c r="I8115">
        <v>1</v>
      </c>
      <c r="J8115">
        <v>957</v>
      </c>
      <c r="K8115">
        <v>1</v>
      </c>
      <c r="L8115">
        <v>72</v>
      </c>
      <c r="M8115">
        <v>413</v>
      </c>
      <c r="N8115" t="s">
        <v>18</v>
      </c>
      <c r="O8115" s="1">
        <v>3.8999199999999999E-66</v>
      </c>
      <c r="P8115">
        <v>657</v>
      </c>
    </row>
    <row r="8116" spans="1:16" x14ac:dyDescent="0.25">
      <c r="A8116" t="s">
        <v>12171</v>
      </c>
      <c r="B8116">
        <v>786</v>
      </c>
      <c r="C8116" s="3" t="str">
        <f>HYPERLINK("http://www.uniprot.org/uniprot/G7I844","tr|G7I844|G7I844_MEDTR")</f>
        <v>tr|G7I844|G7I844_MEDTR</v>
      </c>
      <c r="D8116" t="s">
        <v>12172</v>
      </c>
      <c r="E8116">
        <v>86.64</v>
      </c>
      <c r="F8116">
        <v>262</v>
      </c>
      <c r="G8116">
        <v>35</v>
      </c>
      <c r="H8116">
        <v>1</v>
      </c>
      <c r="I8116">
        <v>1</v>
      </c>
      <c r="J8116">
        <v>783</v>
      </c>
      <c r="K8116">
        <v>1</v>
      </c>
      <c r="L8116">
        <v>1</v>
      </c>
      <c r="M8116">
        <v>262</v>
      </c>
      <c r="N8116" t="s">
        <v>18</v>
      </c>
      <c r="O8116" s="1">
        <v>3.9125E-126</v>
      </c>
      <c r="P8116">
        <v>1173</v>
      </c>
    </row>
    <row r="8117" spans="1:16" x14ac:dyDescent="0.25">
      <c r="A8117" t="s">
        <v>12173</v>
      </c>
      <c r="B8117">
        <v>2232</v>
      </c>
      <c r="C8117" s="3" t="str">
        <f>HYPERLINK("http://www.uniprot.org/uniprot/K7MYP8","tr|K7MYP8|K7MYP8_SOYBN")</f>
        <v>tr|K7MYP8|K7MYP8_SOYBN</v>
      </c>
      <c r="D8117" t="s">
        <v>28</v>
      </c>
      <c r="E8117">
        <v>70.48</v>
      </c>
      <c r="F8117">
        <v>759</v>
      </c>
      <c r="G8117">
        <v>224</v>
      </c>
      <c r="H8117">
        <v>16</v>
      </c>
      <c r="I8117">
        <v>1</v>
      </c>
      <c r="J8117">
        <v>2229</v>
      </c>
      <c r="K8117">
        <v>1</v>
      </c>
      <c r="L8117">
        <v>42</v>
      </c>
      <c r="M8117">
        <v>795</v>
      </c>
      <c r="N8117" t="s">
        <v>18</v>
      </c>
      <c r="O8117">
        <v>0</v>
      </c>
      <c r="P8117">
        <v>2543</v>
      </c>
    </row>
    <row r="8118" spans="1:16" x14ac:dyDescent="0.25">
      <c r="A8118" t="s">
        <v>12174</v>
      </c>
      <c r="B8118">
        <v>1071</v>
      </c>
      <c r="C8118" s="3" t="str">
        <f>HYPERLINK("http://www.uniprot.org/uniprot/G7IAZ3","tr|G7IAZ3|G7IAZ3_MEDTR")</f>
        <v>tr|G7IAZ3|G7IAZ3_MEDTR</v>
      </c>
      <c r="D8118" t="s">
        <v>12175</v>
      </c>
      <c r="E8118">
        <v>85.79</v>
      </c>
      <c r="F8118">
        <v>345</v>
      </c>
      <c r="G8118">
        <v>49</v>
      </c>
      <c r="H8118">
        <v>0</v>
      </c>
      <c r="I8118">
        <v>34</v>
      </c>
      <c r="J8118">
        <v>1068</v>
      </c>
      <c r="K8118">
        <v>1</v>
      </c>
      <c r="L8118">
        <v>17</v>
      </c>
      <c r="M8118">
        <v>361</v>
      </c>
      <c r="N8118" t="s">
        <v>18</v>
      </c>
      <c r="O8118" s="1">
        <v>1.0398300000000001E-166</v>
      </c>
      <c r="P8118">
        <v>1525</v>
      </c>
    </row>
    <row r="8119" spans="1:16" x14ac:dyDescent="0.25">
      <c r="A8119" t="s">
        <v>12176</v>
      </c>
      <c r="B8119">
        <v>2925</v>
      </c>
      <c r="C8119" s="3" t="str">
        <f>HYPERLINK("http://www.uniprot.org/uniprot/G7I611","tr|G7I611|G7I611_MEDTR")</f>
        <v>tr|G7I611|G7I611_MEDTR</v>
      </c>
      <c r="D8119" t="s">
        <v>12177</v>
      </c>
      <c r="E8119">
        <v>64.55</v>
      </c>
      <c r="F8119">
        <v>773</v>
      </c>
      <c r="G8119">
        <v>274</v>
      </c>
      <c r="H8119">
        <v>18</v>
      </c>
      <c r="I8119">
        <v>658</v>
      </c>
      <c r="J8119">
        <v>2922</v>
      </c>
      <c r="K8119">
        <v>1</v>
      </c>
      <c r="L8119">
        <v>371</v>
      </c>
      <c r="M8119">
        <v>1136</v>
      </c>
      <c r="N8119" t="s">
        <v>18</v>
      </c>
      <c r="O8119">
        <v>0</v>
      </c>
      <c r="P8119">
        <v>2310</v>
      </c>
    </row>
    <row r="8120" spans="1:16" x14ac:dyDescent="0.25">
      <c r="A8120" t="s">
        <v>12178</v>
      </c>
      <c r="B8120">
        <v>858</v>
      </c>
      <c r="C8120" s="3" t="str">
        <f>HYPERLINK("http://www.uniprot.org/uniprot/I3T728","tr|I3T728|I3T728_MEDTR")</f>
        <v>tr|I3T728|I3T728_MEDTR</v>
      </c>
      <c r="D8120" t="s">
        <v>22</v>
      </c>
      <c r="E8120">
        <v>82.13</v>
      </c>
      <c r="F8120">
        <v>291</v>
      </c>
      <c r="G8120">
        <v>52</v>
      </c>
      <c r="H8120">
        <v>6</v>
      </c>
      <c r="I8120">
        <v>1</v>
      </c>
      <c r="J8120">
        <v>855</v>
      </c>
      <c r="K8120">
        <v>1</v>
      </c>
      <c r="L8120">
        <v>1</v>
      </c>
      <c r="M8120">
        <v>286</v>
      </c>
      <c r="N8120" t="s">
        <v>18</v>
      </c>
      <c r="O8120" s="1">
        <v>3.9206399999999998E-133</v>
      </c>
      <c r="P8120">
        <v>1234</v>
      </c>
    </row>
    <row r="8121" spans="1:16" x14ac:dyDescent="0.25">
      <c r="A8121" t="s">
        <v>12179</v>
      </c>
      <c r="B8121">
        <v>201</v>
      </c>
      <c r="C8121" s="3" t="str">
        <f>HYPERLINK("http://www.uniprot.org/uniprot/K7LRY4","tr|K7LRY4|K7LRY4_SOYBN")</f>
        <v>tr|K7LRY4|K7LRY4_SOYBN</v>
      </c>
      <c r="D8121" t="s">
        <v>117</v>
      </c>
      <c r="E8121">
        <v>89.65</v>
      </c>
      <c r="F8121">
        <v>58</v>
      </c>
      <c r="G8121">
        <v>6</v>
      </c>
      <c r="H8121">
        <v>0</v>
      </c>
      <c r="I8121">
        <v>10</v>
      </c>
      <c r="J8121">
        <v>183</v>
      </c>
      <c r="K8121">
        <v>1</v>
      </c>
      <c r="L8121">
        <v>6</v>
      </c>
      <c r="M8121">
        <v>63</v>
      </c>
      <c r="N8121" t="s">
        <v>18</v>
      </c>
      <c r="O8121" s="1">
        <v>1.6712500000000001E-21</v>
      </c>
      <c r="P8121">
        <v>267</v>
      </c>
    </row>
    <row r="8122" spans="1:16" x14ac:dyDescent="0.25">
      <c r="A8122" t="s">
        <v>12180</v>
      </c>
      <c r="B8122">
        <v>1392</v>
      </c>
      <c r="C8122" s="3" t="str">
        <f>HYPERLINK("http://www.uniprot.org/uniprot/A5BPP4","tr|A5BPP4|A5BPP4_VITVI")</f>
        <v>tr|A5BPP4|A5BPP4_VITVI</v>
      </c>
      <c r="D8122" t="s">
        <v>12181</v>
      </c>
      <c r="E8122">
        <v>50.69</v>
      </c>
      <c r="F8122">
        <v>144</v>
      </c>
      <c r="G8122">
        <v>71</v>
      </c>
      <c r="H8122">
        <v>1</v>
      </c>
      <c r="I8122">
        <v>1</v>
      </c>
      <c r="J8122">
        <v>429</v>
      </c>
      <c r="K8122">
        <v>1</v>
      </c>
      <c r="L8122">
        <v>282</v>
      </c>
      <c r="M8122">
        <v>419</v>
      </c>
      <c r="N8122" t="s">
        <v>18</v>
      </c>
      <c r="O8122" s="1">
        <v>2.0722500000000001E-30</v>
      </c>
      <c r="P8122">
        <v>351</v>
      </c>
    </row>
    <row r="8123" spans="1:16" x14ac:dyDescent="0.25">
      <c r="A8123" t="s">
        <v>12182</v>
      </c>
      <c r="B8123">
        <v>816</v>
      </c>
      <c r="C8123" s="3" t="str">
        <f>HYPERLINK("http://www.uniprot.org/uniprot/G7L8X3","tr|G7L8X3|G7L8X3_MEDTR")</f>
        <v>tr|G7L8X3|G7L8X3_MEDTR</v>
      </c>
      <c r="D8123" t="s">
        <v>12183</v>
      </c>
      <c r="E8123">
        <v>95.06</v>
      </c>
      <c r="F8123">
        <v>81</v>
      </c>
      <c r="G8123">
        <v>4</v>
      </c>
      <c r="H8123">
        <v>0</v>
      </c>
      <c r="I8123">
        <v>571</v>
      </c>
      <c r="J8123">
        <v>813</v>
      </c>
      <c r="K8123">
        <v>1</v>
      </c>
      <c r="L8123">
        <v>213</v>
      </c>
      <c r="M8123">
        <v>293</v>
      </c>
      <c r="N8123" t="s">
        <v>18</v>
      </c>
      <c r="O8123" s="1">
        <v>2.8201499999999999E-37</v>
      </c>
      <c r="P8123">
        <v>407</v>
      </c>
    </row>
    <row r="8124" spans="1:16" x14ac:dyDescent="0.25">
      <c r="A8124" t="s">
        <v>12184</v>
      </c>
      <c r="B8124">
        <v>1212</v>
      </c>
      <c r="C8124" s="3" t="str">
        <f>HYPERLINK("http://www.uniprot.org/uniprot/K7KY20","tr|K7KY20|K7KY20_SOYBN")</f>
        <v>tr|K7KY20|K7KY20_SOYBN</v>
      </c>
      <c r="D8124" t="s">
        <v>28</v>
      </c>
      <c r="E8124">
        <v>76.599999999999994</v>
      </c>
      <c r="F8124">
        <v>389</v>
      </c>
      <c r="G8124">
        <v>91</v>
      </c>
      <c r="H8124">
        <v>3</v>
      </c>
      <c r="I8124">
        <v>52</v>
      </c>
      <c r="J8124">
        <v>1209</v>
      </c>
      <c r="K8124">
        <v>1</v>
      </c>
      <c r="L8124">
        <v>31</v>
      </c>
      <c r="M8124">
        <v>419</v>
      </c>
      <c r="N8124" t="s">
        <v>18</v>
      </c>
      <c r="O8124" s="1">
        <v>3.06422E-173</v>
      </c>
      <c r="P8124">
        <v>1582</v>
      </c>
    </row>
    <row r="8125" spans="1:16" x14ac:dyDescent="0.25">
      <c r="A8125" t="s">
        <v>12185</v>
      </c>
      <c r="B8125">
        <v>1326</v>
      </c>
      <c r="C8125" s="3" t="str">
        <f>HYPERLINK("http://www.uniprot.org/uniprot/K7L6E1","tr|K7L6E1|K7L6E1_SOYBN")</f>
        <v>tr|K7L6E1|K7L6E1_SOYBN</v>
      </c>
      <c r="D8125" t="s">
        <v>28</v>
      </c>
      <c r="E8125">
        <v>67.75</v>
      </c>
      <c r="F8125">
        <v>428</v>
      </c>
      <c r="G8125">
        <v>138</v>
      </c>
      <c r="H8125">
        <v>7</v>
      </c>
      <c r="I8125">
        <v>1</v>
      </c>
      <c r="J8125">
        <v>1263</v>
      </c>
      <c r="K8125">
        <v>1</v>
      </c>
      <c r="L8125">
        <v>115</v>
      </c>
      <c r="M8125">
        <v>542</v>
      </c>
      <c r="N8125" t="s">
        <v>18</v>
      </c>
      <c r="O8125" s="1">
        <v>1.4220900000000001E-158</v>
      </c>
      <c r="P8125">
        <v>1456</v>
      </c>
    </row>
    <row r="8126" spans="1:16" x14ac:dyDescent="0.25">
      <c r="A8126" t="s">
        <v>12186</v>
      </c>
      <c r="B8126">
        <v>171</v>
      </c>
      <c r="C8126" s="3" t="str">
        <f>HYPERLINK("http://www.uniprot.org/uniprot/Q9ZRV8","tr|Q9ZRV8|Q9ZRV8_CICAR")</f>
        <v>tr|Q9ZRV8|Q9ZRV8_CICAR</v>
      </c>
      <c r="D8126" t="s">
        <v>12187</v>
      </c>
      <c r="E8126">
        <v>98.18</v>
      </c>
      <c r="F8126">
        <v>55</v>
      </c>
      <c r="G8126">
        <v>1</v>
      </c>
      <c r="H8126">
        <v>0</v>
      </c>
      <c r="I8126">
        <v>4</v>
      </c>
      <c r="J8126">
        <v>168</v>
      </c>
      <c r="K8126">
        <v>1</v>
      </c>
      <c r="L8126">
        <v>24</v>
      </c>
      <c r="M8126">
        <v>78</v>
      </c>
      <c r="N8126" t="s">
        <v>18</v>
      </c>
      <c r="O8126" s="1">
        <v>2.09945E-24</v>
      </c>
      <c r="P8126">
        <v>292</v>
      </c>
    </row>
    <row r="8127" spans="1:16" x14ac:dyDescent="0.25">
      <c r="A8127" t="s">
        <v>12188</v>
      </c>
      <c r="B8127">
        <v>1656</v>
      </c>
      <c r="C8127" s="3" t="str">
        <f>HYPERLINK("http://www.uniprot.org/uniprot/G7JPU7","tr|G7JPU7|G7JPU7_MEDTR")</f>
        <v>tr|G7JPU7|G7JPU7_MEDTR</v>
      </c>
      <c r="D8127" t="s">
        <v>12189</v>
      </c>
      <c r="E8127">
        <v>77.069999999999993</v>
      </c>
      <c r="F8127">
        <v>554</v>
      </c>
      <c r="G8127">
        <v>127</v>
      </c>
      <c r="H8127">
        <v>52</v>
      </c>
      <c r="I8127">
        <v>73</v>
      </c>
      <c r="J8127">
        <v>1578</v>
      </c>
      <c r="K8127">
        <v>1</v>
      </c>
      <c r="L8127">
        <v>21</v>
      </c>
      <c r="M8127">
        <v>569</v>
      </c>
      <c r="N8127" t="s">
        <v>18</v>
      </c>
      <c r="O8127">
        <v>0</v>
      </c>
      <c r="P8127">
        <v>2152</v>
      </c>
    </row>
    <row r="8128" spans="1:16" x14ac:dyDescent="0.25">
      <c r="A8128" t="s">
        <v>12190</v>
      </c>
      <c r="B8128">
        <v>381</v>
      </c>
      <c r="C8128" s="3" t="str">
        <f>HYPERLINK("http://www.uniprot.org/uniprot/G7KF59","tr|G7KF59|G7KF59_MEDTR")</f>
        <v>tr|G7KF59|G7KF59_MEDTR</v>
      </c>
      <c r="D8128" t="s">
        <v>12191</v>
      </c>
      <c r="E8128">
        <v>73.8</v>
      </c>
      <c r="F8128">
        <v>126</v>
      </c>
      <c r="G8128">
        <v>33</v>
      </c>
      <c r="H8128">
        <v>0</v>
      </c>
      <c r="I8128">
        <v>1</v>
      </c>
      <c r="J8128">
        <v>378</v>
      </c>
      <c r="K8128">
        <v>1</v>
      </c>
      <c r="L8128">
        <v>4</v>
      </c>
      <c r="M8128">
        <v>129</v>
      </c>
      <c r="N8128" t="s">
        <v>18</v>
      </c>
      <c r="O8128" s="1">
        <v>1.79592E-47</v>
      </c>
      <c r="P8128">
        <v>491</v>
      </c>
    </row>
    <row r="8129" spans="1:16" x14ac:dyDescent="0.25">
      <c r="A8129" t="s">
        <v>12192</v>
      </c>
      <c r="B8129">
        <v>387</v>
      </c>
      <c r="C8129" s="3" t="str">
        <f>HYPERLINK("http://www.uniprot.org/uniprot/G7IJ15","tr|G7IJ15|G7IJ15_MEDTR")</f>
        <v>tr|G7IJ15|G7IJ15_MEDTR</v>
      </c>
      <c r="D8129" t="s">
        <v>495</v>
      </c>
      <c r="E8129">
        <v>36.409999999999997</v>
      </c>
      <c r="F8129">
        <v>162</v>
      </c>
      <c r="G8129">
        <v>103</v>
      </c>
      <c r="H8129">
        <v>38</v>
      </c>
      <c r="I8129">
        <v>1</v>
      </c>
      <c r="J8129">
        <v>372</v>
      </c>
      <c r="K8129">
        <v>1</v>
      </c>
      <c r="L8129">
        <v>148</v>
      </c>
      <c r="M8129">
        <v>307</v>
      </c>
      <c r="N8129" t="s">
        <v>18</v>
      </c>
      <c r="O8129" s="1">
        <v>9.8356699999999992E-22</v>
      </c>
      <c r="P8129">
        <v>269</v>
      </c>
    </row>
    <row r="8130" spans="1:16" x14ac:dyDescent="0.25">
      <c r="A8130" t="s">
        <v>12193</v>
      </c>
      <c r="B8130">
        <v>876</v>
      </c>
      <c r="C8130" s="3" t="str">
        <f>HYPERLINK("http://www.uniprot.org/uniprot/I1JLN9","tr|I1JLN9|I1JLN9_SOYBN")</f>
        <v>tr|I1JLN9|I1JLN9_SOYBN</v>
      </c>
      <c r="D8130" t="s">
        <v>28</v>
      </c>
      <c r="E8130">
        <v>81.84</v>
      </c>
      <c r="F8130">
        <v>292</v>
      </c>
      <c r="G8130">
        <v>53</v>
      </c>
      <c r="H8130">
        <v>1</v>
      </c>
      <c r="I8130">
        <v>1</v>
      </c>
      <c r="J8130">
        <v>873</v>
      </c>
      <c r="K8130">
        <v>1</v>
      </c>
      <c r="L8130">
        <v>1</v>
      </c>
      <c r="M8130">
        <v>292</v>
      </c>
      <c r="N8130" t="s">
        <v>18</v>
      </c>
      <c r="O8130" s="1">
        <v>1.5492E-140</v>
      </c>
      <c r="P8130">
        <v>1298</v>
      </c>
    </row>
    <row r="8131" spans="1:16" x14ac:dyDescent="0.25">
      <c r="A8131" t="s">
        <v>12194</v>
      </c>
      <c r="B8131">
        <v>3231</v>
      </c>
      <c r="C8131" s="3" t="str">
        <f>HYPERLINK("http://www.uniprot.org/uniprot/A5BE46","tr|A5BE46|A5BE46_VITVI")</f>
        <v>tr|A5BE46|A5BE46_VITVI</v>
      </c>
      <c r="D8131" t="s">
        <v>462</v>
      </c>
      <c r="E8131">
        <v>79.39</v>
      </c>
      <c r="F8131">
        <v>1082</v>
      </c>
      <c r="G8131">
        <v>223</v>
      </c>
      <c r="H8131">
        <v>7</v>
      </c>
      <c r="I8131">
        <v>1</v>
      </c>
      <c r="J8131">
        <v>3225</v>
      </c>
      <c r="K8131">
        <v>1</v>
      </c>
      <c r="L8131">
        <v>272</v>
      </c>
      <c r="M8131">
        <v>1353</v>
      </c>
      <c r="N8131" t="s">
        <v>18</v>
      </c>
      <c r="O8131">
        <v>0</v>
      </c>
      <c r="P8131">
        <v>4569</v>
      </c>
    </row>
    <row r="8132" spans="1:16" x14ac:dyDescent="0.25">
      <c r="A8132" t="s">
        <v>12195</v>
      </c>
      <c r="B8132">
        <v>4791</v>
      </c>
      <c r="C8132" s="3" t="str">
        <f>HYPERLINK("http://www.uniprot.org/uniprot/K7MXH4","tr|K7MXH4|K7MXH4_SOYBN")</f>
        <v>tr|K7MXH4|K7MXH4_SOYBN</v>
      </c>
      <c r="D8132" t="s">
        <v>28</v>
      </c>
      <c r="E8132">
        <v>64.540000000000006</v>
      </c>
      <c r="F8132">
        <v>1650</v>
      </c>
      <c r="G8132">
        <v>585</v>
      </c>
      <c r="H8132">
        <v>54</v>
      </c>
      <c r="I8132">
        <v>1</v>
      </c>
      <c r="J8132">
        <v>4788</v>
      </c>
      <c r="K8132">
        <v>1</v>
      </c>
      <c r="L8132">
        <v>1</v>
      </c>
      <c r="M8132">
        <v>1616</v>
      </c>
      <c r="N8132" t="s">
        <v>18</v>
      </c>
      <c r="O8132">
        <v>0</v>
      </c>
      <c r="P8132">
        <v>5161</v>
      </c>
    </row>
    <row r="8133" spans="1:16" x14ac:dyDescent="0.25">
      <c r="A8133" t="s">
        <v>12196</v>
      </c>
      <c r="B8133">
        <v>747</v>
      </c>
      <c r="C8133" s="3" t="str">
        <f>HYPERLINK("http://www.uniprot.org/uniprot/I3S1W3","tr|I3S1W3|I3S1W3_MEDTR")</f>
        <v>tr|I3S1W3|I3S1W3_MEDTR</v>
      </c>
      <c r="D8133" t="s">
        <v>12197</v>
      </c>
      <c r="E8133">
        <v>81.45</v>
      </c>
      <c r="F8133">
        <v>248</v>
      </c>
      <c r="G8133">
        <v>46</v>
      </c>
      <c r="H8133">
        <v>0</v>
      </c>
      <c r="I8133">
        <v>1</v>
      </c>
      <c r="J8133">
        <v>744</v>
      </c>
      <c r="K8133">
        <v>1</v>
      </c>
      <c r="L8133">
        <v>1</v>
      </c>
      <c r="M8133">
        <v>248</v>
      </c>
      <c r="N8133" t="s">
        <v>18</v>
      </c>
      <c r="O8133" s="1">
        <v>1.8255199999999999E-106</v>
      </c>
      <c r="P8133">
        <v>1003</v>
      </c>
    </row>
    <row r="8134" spans="1:16" x14ac:dyDescent="0.25">
      <c r="A8134" t="s">
        <v>12198</v>
      </c>
      <c r="B8134">
        <v>924</v>
      </c>
      <c r="C8134" s="3" t="str">
        <f>HYPERLINK("http://www.uniprot.org/uniprot/G7IJP8","tr|G7IJP8|G7IJP8_MEDTR")</f>
        <v>tr|G7IJP8|G7IJP8_MEDTR</v>
      </c>
      <c r="D8134" t="s">
        <v>12161</v>
      </c>
      <c r="E8134">
        <v>81.489999999999995</v>
      </c>
      <c r="F8134">
        <v>308</v>
      </c>
      <c r="G8134">
        <v>57</v>
      </c>
      <c r="H8134">
        <v>1</v>
      </c>
      <c r="I8134">
        <v>1</v>
      </c>
      <c r="J8134">
        <v>921</v>
      </c>
      <c r="K8134">
        <v>1</v>
      </c>
      <c r="L8134">
        <v>156</v>
      </c>
      <c r="M8134">
        <v>463</v>
      </c>
      <c r="N8134" t="s">
        <v>18</v>
      </c>
      <c r="O8134" s="1">
        <v>1.38776E-142</v>
      </c>
      <c r="P8134">
        <v>1316</v>
      </c>
    </row>
    <row r="8135" spans="1:16" x14ac:dyDescent="0.25">
      <c r="A8135" t="s">
        <v>12199</v>
      </c>
      <c r="B8135">
        <v>546</v>
      </c>
      <c r="C8135" s="3" t="str">
        <f>HYPERLINK("http://www.uniprot.org/uniprot/G7I2H0","tr|G7I2H0|G7I2H0_MEDTR")</f>
        <v>tr|G7I2H0|G7I2H0_MEDTR</v>
      </c>
      <c r="D8135" t="s">
        <v>144</v>
      </c>
      <c r="E8135">
        <v>38.65</v>
      </c>
      <c r="F8135">
        <v>163</v>
      </c>
      <c r="G8135">
        <v>100</v>
      </c>
      <c r="H8135">
        <v>2</v>
      </c>
      <c r="I8135">
        <v>31</v>
      </c>
      <c r="J8135">
        <v>513</v>
      </c>
      <c r="K8135">
        <v>1</v>
      </c>
      <c r="L8135">
        <v>157</v>
      </c>
      <c r="M8135">
        <v>313</v>
      </c>
      <c r="N8135" t="s">
        <v>18</v>
      </c>
      <c r="O8135" s="1">
        <v>8.3248100000000003E-19</v>
      </c>
      <c r="P8135">
        <v>244</v>
      </c>
    </row>
    <row r="8136" spans="1:16" x14ac:dyDescent="0.25">
      <c r="A8136" t="s">
        <v>12200</v>
      </c>
      <c r="B8136">
        <v>2811</v>
      </c>
      <c r="C8136" s="3" t="str">
        <f>HYPERLINK("http://www.uniprot.org/uniprot/I1NE48","tr|I1NE48|I1NE48_SOYBN")</f>
        <v>tr|I1NE48|I1NE48_SOYBN</v>
      </c>
      <c r="D8136" t="s">
        <v>71</v>
      </c>
      <c r="E8136">
        <v>67.44</v>
      </c>
      <c r="F8136">
        <v>937</v>
      </c>
      <c r="G8136">
        <v>305</v>
      </c>
      <c r="H8136">
        <v>2</v>
      </c>
      <c r="I8136">
        <v>1</v>
      </c>
      <c r="J8136">
        <v>2805</v>
      </c>
      <c r="K8136">
        <v>1</v>
      </c>
      <c r="L8136">
        <v>1</v>
      </c>
      <c r="M8136">
        <v>879</v>
      </c>
      <c r="N8136" t="s">
        <v>18</v>
      </c>
      <c r="O8136">
        <v>0</v>
      </c>
      <c r="P8136">
        <v>3191</v>
      </c>
    </row>
    <row r="8137" spans="1:16" x14ac:dyDescent="0.25">
      <c r="A8137" t="s">
        <v>12201</v>
      </c>
      <c r="B8137">
        <v>918</v>
      </c>
      <c r="C8137" s="3" t="str">
        <f>HYPERLINK("http://www.uniprot.org/uniprot/G7K200","tr|G7K200|G7K200_MEDTR")</f>
        <v>tr|G7K200|G7K200_MEDTR</v>
      </c>
      <c r="D8137" t="s">
        <v>12202</v>
      </c>
      <c r="E8137">
        <v>79.27</v>
      </c>
      <c r="F8137">
        <v>304</v>
      </c>
      <c r="G8137">
        <v>63</v>
      </c>
      <c r="H8137">
        <v>0</v>
      </c>
      <c r="I8137">
        <v>4</v>
      </c>
      <c r="J8137">
        <v>915</v>
      </c>
      <c r="K8137">
        <v>1</v>
      </c>
      <c r="L8137">
        <v>3</v>
      </c>
      <c r="M8137">
        <v>273</v>
      </c>
      <c r="N8137" t="s">
        <v>18</v>
      </c>
      <c r="O8137" s="1">
        <v>7.0562099999999996E-131</v>
      </c>
      <c r="P8137">
        <v>1215</v>
      </c>
    </row>
    <row r="8138" spans="1:16" x14ac:dyDescent="0.25">
      <c r="A8138" t="s">
        <v>12203</v>
      </c>
      <c r="B8138">
        <v>5268</v>
      </c>
      <c r="C8138" s="3" t="str">
        <f>HYPERLINK("http://www.uniprot.org/uniprot/K7MZ41","tr|K7MZ41|K7MZ41_SOYBN")</f>
        <v>tr|K7MZ41|K7MZ41_SOYBN</v>
      </c>
      <c r="D8138" t="s">
        <v>28</v>
      </c>
      <c r="E8138">
        <v>83.11</v>
      </c>
      <c r="F8138">
        <v>1753</v>
      </c>
      <c r="G8138">
        <v>296</v>
      </c>
      <c r="H8138">
        <v>0</v>
      </c>
      <c r="I8138">
        <v>1</v>
      </c>
      <c r="J8138">
        <v>5259</v>
      </c>
      <c r="K8138">
        <v>1</v>
      </c>
      <c r="L8138">
        <v>1</v>
      </c>
      <c r="M8138">
        <v>1701</v>
      </c>
      <c r="N8138" t="s">
        <v>18</v>
      </c>
      <c r="O8138">
        <v>0</v>
      </c>
      <c r="P8138">
        <v>7350</v>
      </c>
    </row>
    <row r="8139" spans="1:16" x14ac:dyDescent="0.25">
      <c r="A8139" t="s">
        <v>12204</v>
      </c>
      <c r="B8139">
        <v>1305</v>
      </c>
      <c r="C8139" s="3" t="str">
        <f>HYPERLINK("http://www.uniprot.org/uniprot/K4CK85","tr|K4CK85|K4CK85_SOLLC")</f>
        <v>tr|K4CK85|K4CK85_SOLLC</v>
      </c>
      <c r="D8139" t="s">
        <v>12205</v>
      </c>
      <c r="E8139">
        <v>53.94</v>
      </c>
      <c r="F8139">
        <v>456</v>
      </c>
      <c r="G8139">
        <v>210</v>
      </c>
      <c r="H8139">
        <v>27</v>
      </c>
      <c r="I8139">
        <v>1</v>
      </c>
      <c r="J8139">
        <v>1287</v>
      </c>
      <c r="K8139">
        <v>1</v>
      </c>
      <c r="L8139">
        <v>114</v>
      </c>
      <c r="M8139">
        <v>568</v>
      </c>
      <c r="N8139" t="s">
        <v>18</v>
      </c>
      <c r="O8139" s="1">
        <v>5.8727099999999999E-133</v>
      </c>
      <c r="P8139">
        <v>1235</v>
      </c>
    </row>
    <row r="8140" spans="1:16" x14ac:dyDescent="0.25">
      <c r="A8140" t="s">
        <v>12206</v>
      </c>
      <c r="B8140">
        <v>333</v>
      </c>
      <c r="C8140" s="3" t="str">
        <f>HYPERLINK("http://www.uniprot.org/uniprot/G7KUU4","tr|G7KUU4|G7KUU4_MEDTR")</f>
        <v>tr|G7KUU4|G7KUU4_MEDTR</v>
      </c>
      <c r="D8140" t="s">
        <v>12207</v>
      </c>
      <c r="E8140">
        <v>72.540000000000006</v>
      </c>
      <c r="F8140">
        <v>102</v>
      </c>
      <c r="G8140">
        <v>28</v>
      </c>
      <c r="H8140">
        <v>0</v>
      </c>
      <c r="I8140">
        <v>25</v>
      </c>
      <c r="J8140">
        <v>330</v>
      </c>
      <c r="K8140">
        <v>1</v>
      </c>
      <c r="L8140">
        <v>32</v>
      </c>
      <c r="M8140">
        <v>132</v>
      </c>
      <c r="N8140" t="s">
        <v>18</v>
      </c>
      <c r="O8140" s="1">
        <v>1.02336E-34</v>
      </c>
      <c r="P8140">
        <v>381</v>
      </c>
    </row>
    <row r="8141" spans="1:16" x14ac:dyDescent="0.25">
      <c r="A8141" t="s">
        <v>12208</v>
      </c>
      <c r="B8141">
        <v>1098</v>
      </c>
      <c r="C8141" s="3" t="str">
        <f>HYPERLINK("http://www.uniprot.org/uniprot/I1NIZ5","tr|I1NIZ5|I1NIZ5_SOYBN")</f>
        <v>tr|I1NIZ5|I1NIZ5_SOYBN</v>
      </c>
      <c r="D8141" t="s">
        <v>28</v>
      </c>
      <c r="E8141">
        <v>65.900000000000006</v>
      </c>
      <c r="F8141">
        <v>393</v>
      </c>
      <c r="G8141">
        <v>134</v>
      </c>
      <c r="H8141">
        <v>32</v>
      </c>
      <c r="I8141">
        <v>1</v>
      </c>
      <c r="J8141">
        <v>1083</v>
      </c>
      <c r="K8141">
        <v>1</v>
      </c>
      <c r="L8141">
        <v>1</v>
      </c>
      <c r="M8141">
        <v>381</v>
      </c>
      <c r="N8141" t="s">
        <v>18</v>
      </c>
      <c r="O8141" s="1">
        <v>5.0423599999999997E-124</v>
      </c>
      <c r="P8141">
        <v>1157</v>
      </c>
    </row>
    <row r="8142" spans="1:16" x14ac:dyDescent="0.25">
      <c r="A8142" t="s">
        <v>12209</v>
      </c>
      <c r="B8142">
        <v>2265</v>
      </c>
      <c r="C8142" s="3" t="str">
        <f>HYPERLINK("http://www.uniprot.org/uniprot/A5BE46","tr|A5BE46|A5BE46_VITVI")</f>
        <v>tr|A5BE46|A5BE46_VITVI</v>
      </c>
      <c r="D8142" t="s">
        <v>462</v>
      </c>
      <c r="E8142">
        <v>79.73</v>
      </c>
      <c r="F8142">
        <v>760</v>
      </c>
      <c r="G8142">
        <v>154</v>
      </c>
      <c r="H8142">
        <v>7</v>
      </c>
      <c r="I8142">
        <v>1</v>
      </c>
      <c r="J8142">
        <v>2259</v>
      </c>
      <c r="K8142">
        <v>1</v>
      </c>
      <c r="L8142">
        <v>594</v>
      </c>
      <c r="M8142">
        <v>1353</v>
      </c>
      <c r="N8142" t="s">
        <v>18</v>
      </c>
      <c r="O8142">
        <v>0</v>
      </c>
      <c r="P8142">
        <v>3239</v>
      </c>
    </row>
    <row r="8143" spans="1:16" x14ac:dyDescent="0.25">
      <c r="A8143" t="s">
        <v>12210</v>
      </c>
      <c r="B8143">
        <v>240</v>
      </c>
      <c r="C8143" s="3" t="str">
        <f>HYPERLINK("http://www.uniprot.org/uniprot/Q949L5","tr|Q949L5|Q949L5_CICAR")</f>
        <v>tr|Q949L5|Q949L5_CICAR</v>
      </c>
      <c r="D8143" t="s">
        <v>55</v>
      </c>
      <c r="E8143">
        <v>74.680000000000007</v>
      </c>
      <c r="F8143">
        <v>79</v>
      </c>
      <c r="G8143">
        <v>20</v>
      </c>
      <c r="H8143">
        <v>0</v>
      </c>
      <c r="I8143">
        <v>1</v>
      </c>
      <c r="J8143">
        <v>237</v>
      </c>
      <c r="K8143">
        <v>1</v>
      </c>
      <c r="L8143">
        <v>1</v>
      </c>
      <c r="M8143">
        <v>79</v>
      </c>
      <c r="N8143" t="s">
        <v>18</v>
      </c>
      <c r="O8143" s="1">
        <v>2.1709099999999999E-24</v>
      </c>
      <c r="P8143">
        <v>292</v>
      </c>
    </row>
    <row r="8144" spans="1:16" x14ac:dyDescent="0.25">
      <c r="A8144" t="s">
        <v>12211</v>
      </c>
      <c r="B8144">
        <v>1770</v>
      </c>
      <c r="C8144" s="3" t="str">
        <f>HYPERLINK("http://www.uniprot.org/uniprot/I1JYA1","tr|I1JYA1|I1JYA1_SOYBN")</f>
        <v>tr|I1JYA1|I1JYA1_SOYBN</v>
      </c>
      <c r="D8144" t="s">
        <v>28</v>
      </c>
      <c r="E8144">
        <v>84.05</v>
      </c>
      <c r="F8144">
        <v>558</v>
      </c>
      <c r="G8144">
        <v>89</v>
      </c>
      <c r="H8144">
        <v>2</v>
      </c>
      <c r="I8144">
        <v>1</v>
      </c>
      <c r="J8144">
        <v>1668</v>
      </c>
      <c r="K8144">
        <v>1</v>
      </c>
      <c r="L8144">
        <v>1</v>
      </c>
      <c r="M8144">
        <v>558</v>
      </c>
      <c r="N8144" t="s">
        <v>18</v>
      </c>
      <c r="O8144">
        <v>0</v>
      </c>
      <c r="P8144">
        <v>2480</v>
      </c>
    </row>
    <row r="8145" spans="1:16" x14ac:dyDescent="0.25">
      <c r="A8145" t="s">
        <v>12212</v>
      </c>
      <c r="B8145">
        <v>3831</v>
      </c>
      <c r="C8145" s="3" t="str">
        <f>HYPERLINK("http://www.uniprot.org/uniprot/G7JBC6","tr|G7JBC6|G7JBC6_MEDTR")</f>
        <v>tr|G7JBC6|G7JBC6_MEDTR</v>
      </c>
      <c r="D8145" t="s">
        <v>12213</v>
      </c>
      <c r="E8145">
        <v>78.77</v>
      </c>
      <c r="F8145">
        <v>1305</v>
      </c>
      <c r="G8145">
        <v>277</v>
      </c>
      <c r="H8145">
        <v>29</v>
      </c>
      <c r="I8145">
        <v>1</v>
      </c>
      <c r="J8145">
        <v>3828</v>
      </c>
      <c r="K8145">
        <v>1</v>
      </c>
      <c r="L8145">
        <v>1</v>
      </c>
      <c r="M8145">
        <v>1271</v>
      </c>
      <c r="N8145" t="s">
        <v>18</v>
      </c>
      <c r="O8145">
        <v>0</v>
      </c>
      <c r="P8145">
        <v>4973</v>
      </c>
    </row>
    <row r="8146" spans="1:16" x14ac:dyDescent="0.25">
      <c r="A8146" t="s">
        <v>12214</v>
      </c>
      <c r="B8146">
        <v>576</v>
      </c>
      <c r="C8146" s="3" t="str">
        <f>HYPERLINK("http://www.uniprot.org/uniprot/G7L8X4","tr|G7L8X4|G7L8X4_MEDTR")</f>
        <v>tr|G7L8X4|G7L8X4_MEDTR</v>
      </c>
      <c r="D8146" t="s">
        <v>12215</v>
      </c>
      <c r="E8146">
        <v>50</v>
      </c>
      <c r="F8146">
        <v>194</v>
      </c>
      <c r="G8146">
        <v>97</v>
      </c>
      <c r="H8146">
        <v>6</v>
      </c>
      <c r="I8146">
        <v>1</v>
      </c>
      <c r="J8146">
        <v>564</v>
      </c>
      <c r="K8146">
        <v>1</v>
      </c>
      <c r="L8146">
        <v>1</v>
      </c>
      <c r="M8146">
        <v>184</v>
      </c>
      <c r="N8146" t="s">
        <v>18</v>
      </c>
      <c r="O8146" s="1">
        <v>1.91851E-38</v>
      </c>
      <c r="P8146">
        <v>414</v>
      </c>
    </row>
    <row r="8147" spans="1:16" x14ac:dyDescent="0.25">
      <c r="A8147" t="s">
        <v>12216</v>
      </c>
      <c r="B8147">
        <v>1116</v>
      </c>
      <c r="C8147" s="3" t="str">
        <f>HYPERLINK("http://www.uniprot.org/uniprot/Q2PEW6","tr|Q2PEW6|Q2PEW6_TRIPR")</f>
        <v>tr|Q2PEW6|Q2PEW6_TRIPR</v>
      </c>
      <c r="D8147" t="s">
        <v>12217</v>
      </c>
      <c r="E8147">
        <v>89.48</v>
      </c>
      <c r="F8147">
        <v>371</v>
      </c>
      <c r="G8147">
        <v>39</v>
      </c>
      <c r="H8147">
        <v>0</v>
      </c>
      <c r="I8147">
        <v>1</v>
      </c>
      <c r="J8147">
        <v>1113</v>
      </c>
      <c r="K8147">
        <v>1</v>
      </c>
      <c r="L8147">
        <v>1</v>
      </c>
      <c r="M8147">
        <v>371</v>
      </c>
      <c r="N8147" t="s">
        <v>18</v>
      </c>
      <c r="O8147">
        <v>0</v>
      </c>
      <c r="P8147">
        <v>1716</v>
      </c>
    </row>
    <row r="8148" spans="1:16" x14ac:dyDescent="0.25">
      <c r="A8148" t="s">
        <v>12218</v>
      </c>
      <c r="B8148">
        <v>432</v>
      </c>
      <c r="C8148" s="3" t="str">
        <f>HYPERLINK("http://www.uniprot.org/uniprot/I3RZK0","tr|I3RZK0|I3RZK0_MEDTR")</f>
        <v>tr|I3RZK0|I3RZK0_MEDTR</v>
      </c>
      <c r="D8148" t="s">
        <v>22</v>
      </c>
      <c r="E8148">
        <v>83.91</v>
      </c>
      <c r="F8148">
        <v>143</v>
      </c>
      <c r="G8148">
        <v>23</v>
      </c>
      <c r="H8148">
        <v>0</v>
      </c>
      <c r="I8148">
        <v>1</v>
      </c>
      <c r="J8148">
        <v>429</v>
      </c>
      <c r="K8148">
        <v>1</v>
      </c>
      <c r="L8148">
        <v>4</v>
      </c>
      <c r="M8148">
        <v>146</v>
      </c>
      <c r="N8148" t="s">
        <v>18</v>
      </c>
      <c r="O8148" s="1">
        <v>1.7645100000000001E-63</v>
      </c>
      <c r="P8148">
        <v>629</v>
      </c>
    </row>
    <row r="8149" spans="1:16" x14ac:dyDescent="0.25">
      <c r="A8149" t="s">
        <v>12219</v>
      </c>
      <c r="B8149">
        <v>987</v>
      </c>
      <c r="C8149" s="3" t="str">
        <f>HYPERLINK("http://www.uniprot.org/uniprot/G7K4M4","tr|G7K4M4|G7K4M4_MEDTR")</f>
        <v>tr|G7K4M4|G7K4M4_MEDTR</v>
      </c>
      <c r="D8149" t="s">
        <v>517</v>
      </c>
      <c r="E8149">
        <v>51.59</v>
      </c>
      <c r="F8149">
        <v>219</v>
      </c>
      <c r="G8149">
        <v>106</v>
      </c>
      <c r="H8149">
        <v>2</v>
      </c>
      <c r="I8149">
        <v>1</v>
      </c>
      <c r="J8149">
        <v>651</v>
      </c>
      <c r="K8149">
        <v>1</v>
      </c>
      <c r="L8149">
        <v>327</v>
      </c>
      <c r="M8149">
        <v>541</v>
      </c>
      <c r="N8149" t="s">
        <v>18</v>
      </c>
      <c r="O8149" s="1">
        <v>5.4615700000000001E-55</v>
      </c>
      <c r="P8149">
        <v>561</v>
      </c>
    </row>
    <row r="8150" spans="1:16" x14ac:dyDescent="0.25">
      <c r="A8150" t="s">
        <v>12220</v>
      </c>
      <c r="B8150">
        <v>1002</v>
      </c>
      <c r="C8150" s="3" t="str">
        <f>HYPERLINK("http://www.uniprot.org/uniprot/I1MVP2","tr|I1MVP2|I1MVP2_SOYBN")</f>
        <v>tr|I1MVP2|I1MVP2_SOYBN</v>
      </c>
      <c r="D8150" t="s">
        <v>28</v>
      </c>
      <c r="E8150">
        <v>94.29</v>
      </c>
      <c r="F8150">
        <v>333</v>
      </c>
      <c r="G8150">
        <v>19</v>
      </c>
      <c r="H8150">
        <v>0</v>
      </c>
      <c r="I8150">
        <v>1</v>
      </c>
      <c r="J8150">
        <v>999</v>
      </c>
      <c r="K8150">
        <v>1</v>
      </c>
      <c r="L8150">
        <v>66</v>
      </c>
      <c r="M8150">
        <v>398</v>
      </c>
      <c r="N8150" t="s">
        <v>18</v>
      </c>
      <c r="O8150">
        <v>0</v>
      </c>
      <c r="P8150">
        <v>1674</v>
      </c>
    </row>
    <row r="8151" spans="1:16" x14ac:dyDescent="0.25">
      <c r="A8151" t="s">
        <v>12221</v>
      </c>
      <c r="B8151">
        <v>1647</v>
      </c>
      <c r="C8151" s="3" t="str">
        <f>HYPERLINK("http://www.uniprot.org/uniprot/G7JPV0","tr|G7JPV0|G7JPV0_MEDTR")</f>
        <v>tr|G7JPV0|G7JPV0_MEDTR</v>
      </c>
      <c r="D8151" t="s">
        <v>12222</v>
      </c>
      <c r="E8151">
        <v>75.680000000000007</v>
      </c>
      <c r="F8151">
        <v>551</v>
      </c>
      <c r="G8151">
        <v>134</v>
      </c>
      <c r="H8151">
        <v>4</v>
      </c>
      <c r="I8151">
        <v>1</v>
      </c>
      <c r="J8151">
        <v>1641</v>
      </c>
      <c r="K8151">
        <v>1</v>
      </c>
      <c r="L8151">
        <v>53</v>
      </c>
      <c r="M8151">
        <v>600</v>
      </c>
      <c r="N8151" t="s">
        <v>18</v>
      </c>
      <c r="O8151">
        <v>0</v>
      </c>
      <c r="P8151">
        <v>2112</v>
      </c>
    </row>
    <row r="8152" spans="1:16" x14ac:dyDescent="0.25">
      <c r="A8152" t="s">
        <v>12223</v>
      </c>
      <c r="B8152">
        <v>282</v>
      </c>
      <c r="C8152" s="3" t="str">
        <f>HYPERLINK("http://www.uniprot.org/uniprot/G7I2P9","tr|G7I2P9|G7I2P9_MEDTR")</f>
        <v>tr|G7I2P9|G7I2P9_MEDTR</v>
      </c>
      <c r="D8152" t="s">
        <v>12224</v>
      </c>
      <c r="E8152">
        <v>47.05</v>
      </c>
      <c r="F8152">
        <v>51</v>
      </c>
      <c r="G8152">
        <v>27</v>
      </c>
      <c r="H8152">
        <v>0</v>
      </c>
      <c r="I8152">
        <v>125</v>
      </c>
      <c r="J8152">
        <v>277</v>
      </c>
      <c r="K8152">
        <v>2</v>
      </c>
      <c r="L8152">
        <v>143</v>
      </c>
      <c r="M8152">
        <v>193</v>
      </c>
      <c r="N8152" t="s">
        <v>18</v>
      </c>
      <c r="O8152" s="1">
        <v>1.2423699999999999E-13</v>
      </c>
      <c r="P8152">
        <v>148</v>
      </c>
    </row>
    <row r="8153" spans="1:16" x14ac:dyDescent="0.25">
      <c r="A8153" t="s">
        <v>12225</v>
      </c>
      <c r="B8153">
        <v>1329</v>
      </c>
      <c r="C8153" s="3" t="str">
        <f>HYPERLINK("http://www.uniprot.org/uniprot/G7L3K3","tr|G7L3K3|G7L3K3_MEDTR")</f>
        <v>tr|G7L3K3|G7L3K3_MEDTR</v>
      </c>
      <c r="D8153" t="s">
        <v>12226</v>
      </c>
      <c r="E8153">
        <v>58.65</v>
      </c>
      <c r="F8153">
        <v>491</v>
      </c>
      <c r="G8153">
        <v>203</v>
      </c>
      <c r="H8153">
        <v>50</v>
      </c>
      <c r="I8153">
        <v>1</v>
      </c>
      <c r="J8153">
        <v>1323</v>
      </c>
      <c r="K8153">
        <v>1</v>
      </c>
      <c r="L8153">
        <v>1</v>
      </c>
      <c r="M8153">
        <v>479</v>
      </c>
      <c r="N8153" t="s">
        <v>18</v>
      </c>
      <c r="O8153" s="1">
        <v>4.9385599999999999E-135</v>
      </c>
      <c r="P8153">
        <v>1253</v>
      </c>
    </row>
    <row r="8154" spans="1:16" x14ac:dyDescent="0.25">
      <c r="A8154" t="s">
        <v>12227</v>
      </c>
      <c r="B8154">
        <v>3003</v>
      </c>
      <c r="C8154" s="3" t="str">
        <f>HYPERLINK("http://www.uniprot.org/uniprot/K7MRH4","tr|K7MRH4|K7MRH4_SOYBN")</f>
        <v>tr|K7MRH4|K7MRH4_SOYBN</v>
      </c>
      <c r="D8154" t="s">
        <v>28</v>
      </c>
      <c r="E8154">
        <v>78.72</v>
      </c>
      <c r="F8154">
        <v>1001</v>
      </c>
      <c r="G8154">
        <v>213</v>
      </c>
      <c r="H8154">
        <v>6</v>
      </c>
      <c r="I8154">
        <v>16</v>
      </c>
      <c r="J8154">
        <v>3000</v>
      </c>
      <c r="K8154">
        <v>1</v>
      </c>
      <c r="L8154">
        <v>84</v>
      </c>
      <c r="M8154">
        <v>1079</v>
      </c>
      <c r="N8154" t="s">
        <v>18</v>
      </c>
      <c r="O8154">
        <v>0</v>
      </c>
      <c r="P8154">
        <v>4058</v>
      </c>
    </row>
    <row r="8155" spans="1:16" x14ac:dyDescent="0.25">
      <c r="A8155" t="s">
        <v>12228</v>
      </c>
      <c r="B8155">
        <v>1659</v>
      </c>
      <c r="C8155" s="3" t="str">
        <f>HYPERLINK("http://www.uniprot.org/uniprot/G7I2F3","tr|G7I2F3|G7I2F3_MEDTR")</f>
        <v>tr|G7I2F3|G7I2F3_MEDTR</v>
      </c>
      <c r="D8155" t="s">
        <v>257</v>
      </c>
      <c r="E8155">
        <v>34.520000000000003</v>
      </c>
      <c r="F8155">
        <v>307</v>
      </c>
      <c r="G8155">
        <v>201</v>
      </c>
      <c r="H8155">
        <v>4</v>
      </c>
      <c r="I8155">
        <v>736</v>
      </c>
      <c r="J8155">
        <v>1644</v>
      </c>
      <c r="K8155">
        <v>1</v>
      </c>
      <c r="L8155">
        <v>134</v>
      </c>
      <c r="M8155">
        <v>408</v>
      </c>
      <c r="N8155" t="s">
        <v>18</v>
      </c>
      <c r="O8155" s="1">
        <v>1.2111300000000001E-35</v>
      </c>
      <c r="P8155">
        <v>397</v>
      </c>
    </row>
    <row r="8156" spans="1:16" x14ac:dyDescent="0.25">
      <c r="A8156" t="s">
        <v>12229</v>
      </c>
      <c r="B8156">
        <v>1308</v>
      </c>
      <c r="C8156" s="3" t="str">
        <f>HYPERLINK("http://www.uniprot.org/uniprot/A2EPQ1","tr|A2EPQ1|A2EPQ1_TRIVA")</f>
        <v>tr|A2EPQ1|A2EPQ1_TRIVA</v>
      </c>
      <c r="D8156" t="s">
        <v>12230</v>
      </c>
      <c r="E8156">
        <v>56</v>
      </c>
      <c r="F8156">
        <v>125</v>
      </c>
      <c r="G8156">
        <v>55</v>
      </c>
      <c r="H8156">
        <v>7</v>
      </c>
      <c r="I8156">
        <v>163</v>
      </c>
      <c r="J8156">
        <v>516</v>
      </c>
      <c r="K8156">
        <v>1</v>
      </c>
      <c r="L8156">
        <v>187</v>
      </c>
      <c r="M8156">
        <v>300</v>
      </c>
      <c r="N8156" t="s">
        <v>18</v>
      </c>
      <c r="O8156" s="1">
        <v>7.1912299999999996E-22</v>
      </c>
      <c r="P8156">
        <v>277</v>
      </c>
    </row>
    <row r="8157" spans="1:16" x14ac:dyDescent="0.25">
      <c r="A8157" t="s">
        <v>12231</v>
      </c>
      <c r="B8157">
        <v>681</v>
      </c>
      <c r="C8157" s="3" t="str">
        <f>HYPERLINK("http://www.uniprot.org/uniprot/G7ISC0","tr|G7ISC0|G7ISC0_MEDTR")</f>
        <v>tr|G7ISC0|G7ISC0_MEDTR</v>
      </c>
      <c r="D8157" t="s">
        <v>12232</v>
      </c>
      <c r="E8157">
        <v>46.68</v>
      </c>
      <c r="F8157">
        <v>302</v>
      </c>
      <c r="G8157">
        <v>161</v>
      </c>
      <c r="H8157">
        <v>77</v>
      </c>
      <c r="I8157">
        <v>1</v>
      </c>
      <c r="J8157">
        <v>675</v>
      </c>
      <c r="K8157">
        <v>1</v>
      </c>
      <c r="L8157">
        <v>1</v>
      </c>
      <c r="M8157">
        <v>302</v>
      </c>
      <c r="N8157" t="s">
        <v>18</v>
      </c>
      <c r="O8157" s="1">
        <v>1.37675E-59</v>
      </c>
      <c r="P8157">
        <v>598</v>
      </c>
    </row>
    <row r="8158" spans="1:16" x14ac:dyDescent="0.25">
      <c r="A8158" t="s">
        <v>12233</v>
      </c>
      <c r="B8158">
        <v>1221</v>
      </c>
      <c r="C8158" s="3" t="str">
        <f>HYPERLINK("http://www.uniprot.org/uniprot/G7IM52","tr|G7IM52|G7IM52_MEDTR")</f>
        <v>tr|G7IM52|G7IM52_MEDTR</v>
      </c>
      <c r="D8158" t="s">
        <v>12234</v>
      </c>
      <c r="E8158">
        <v>64.34</v>
      </c>
      <c r="F8158">
        <v>230</v>
      </c>
      <c r="G8158">
        <v>82</v>
      </c>
      <c r="H8158">
        <v>7</v>
      </c>
      <c r="I8158">
        <v>550</v>
      </c>
      <c r="J8158">
        <v>1218</v>
      </c>
      <c r="K8158">
        <v>1</v>
      </c>
      <c r="L8158">
        <v>1059</v>
      </c>
      <c r="M8158">
        <v>1288</v>
      </c>
      <c r="N8158" t="s">
        <v>18</v>
      </c>
      <c r="O8158" s="1">
        <v>1.05869E-80</v>
      </c>
      <c r="P8158">
        <v>784</v>
      </c>
    </row>
    <row r="8159" spans="1:16" x14ac:dyDescent="0.25">
      <c r="A8159" t="s">
        <v>12235</v>
      </c>
      <c r="B8159">
        <v>354</v>
      </c>
      <c r="C8159" s="3" t="str">
        <f>HYPERLINK("http://www.uniprot.org/uniprot/I3SWL8","tr|I3SWL8|I3SWL8_MEDTR")</f>
        <v>tr|I3SWL8|I3SWL8_MEDTR</v>
      </c>
      <c r="D8159" t="s">
        <v>22</v>
      </c>
      <c r="E8159">
        <v>77.5</v>
      </c>
      <c r="F8159">
        <v>40</v>
      </c>
      <c r="G8159">
        <v>9</v>
      </c>
      <c r="H8159">
        <v>0</v>
      </c>
      <c r="I8159">
        <v>199</v>
      </c>
      <c r="J8159">
        <v>318</v>
      </c>
      <c r="K8159">
        <v>1</v>
      </c>
      <c r="L8159">
        <v>144</v>
      </c>
      <c r="M8159">
        <v>183</v>
      </c>
      <c r="N8159" t="s">
        <v>18</v>
      </c>
      <c r="O8159" s="1">
        <v>3.01205E-10</v>
      </c>
      <c r="P8159">
        <v>170</v>
      </c>
    </row>
    <row r="8160" spans="1:16" x14ac:dyDescent="0.25">
      <c r="A8160" t="s">
        <v>12236</v>
      </c>
      <c r="B8160">
        <v>1485</v>
      </c>
      <c r="C8160" s="3" t="str">
        <f>HYPERLINK("http://www.uniprot.org/uniprot/G7K2W6","tr|G7K2W6|G7K2W6_MEDTR")</f>
        <v>tr|G7K2W6|G7K2W6_MEDTR</v>
      </c>
      <c r="D8160" t="s">
        <v>12237</v>
      </c>
      <c r="E8160">
        <v>85.68</v>
      </c>
      <c r="F8160">
        <v>496</v>
      </c>
      <c r="G8160">
        <v>71</v>
      </c>
      <c r="H8160">
        <v>2</v>
      </c>
      <c r="I8160">
        <v>1</v>
      </c>
      <c r="J8160">
        <v>1482</v>
      </c>
      <c r="K8160">
        <v>1</v>
      </c>
      <c r="L8160">
        <v>1</v>
      </c>
      <c r="M8160">
        <v>494</v>
      </c>
      <c r="N8160" t="s">
        <v>18</v>
      </c>
      <c r="O8160">
        <v>0</v>
      </c>
      <c r="P8160">
        <v>2202</v>
      </c>
    </row>
    <row r="8161" spans="1:16" x14ac:dyDescent="0.25">
      <c r="A8161" t="s">
        <v>12238</v>
      </c>
      <c r="B8161">
        <v>438</v>
      </c>
      <c r="C8161" s="3" t="str">
        <f>HYPERLINK("http://www.uniprot.org/uniprot/G7KGN2","tr|G7KGN2|G7KGN2_MEDTR")</f>
        <v>tr|G7KGN2|G7KGN2_MEDTR</v>
      </c>
      <c r="D8161" t="s">
        <v>12239</v>
      </c>
      <c r="E8161">
        <v>79.59</v>
      </c>
      <c r="F8161">
        <v>147</v>
      </c>
      <c r="G8161">
        <v>30</v>
      </c>
      <c r="H8161">
        <v>2</v>
      </c>
      <c r="I8161">
        <v>1</v>
      </c>
      <c r="J8161">
        <v>435</v>
      </c>
      <c r="K8161">
        <v>1</v>
      </c>
      <c r="L8161">
        <v>1</v>
      </c>
      <c r="M8161">
        <v>147</v>
      </c>
      <c r="N8161" t="s">
        <v>18</v>
      </c>
      <c r="O8161" s="1">
        <v>1.0241599999999999E-58</v>
      </c>
      <c r="P8161">
        <v>588</v>
      </c>
    </row>
    <row r="8162" spans="1:16" x14ac:dyDescent="0.25">
      <c r="A8162" t="s">
        <v>12240</v>
      </c>
      <c r="B8162">
        <v>870</v>
      </c>
      <c r="C8162" s="3" t="str">
        <f>HYPERLINK("http://www.uniprot.org/uniprot/I3T5H3","tr|I3T5H3|I3T5H3_MEDTR")</f>
        <v>tr|I3T5H3|I3T5H3_MEDTR</v>
      </c>
      <c r="D8162" t="s">
        <v>22</v>
      </c>
      <c r="E8162">
        <v>74.739999999999995</v>
      </c>
      <c r="F8162">
        <v>289</v>
      </c>
      <c r="G8162">
        <v>73</v>
      </c>
      <c r="H8162">
        <v>0</v>
      </c>
      <c r="I8162">
        <v>1</v>
      </c>
      <c r="J8162">
        <v>867</v>
      </c>
      <c r="K8162">
        <v>1</v>
      </c>
      <c r="L8162">
        <v>212</v>
      </c>
      <c r="M8162">
        <v>499</v>
      </c>
      <c r="N8162" t="s">
        <v>18</v>
      </c>
      <c r="O8162" s="1">
        <v>1.5389299999999999E-116</v>
      </c>
      <c r="P8162">
        <v>1091</v>
      </c>
    </row>
    <row r="8163" spans="1:16" x14ac:dyDescent="0.25">
      <c r="A8163" t="s">
        <v>12241</v>
      </c>
      <c r="B8163">
        <v>1533</v>
      </c>
      <c r="C8163" s="3" t="str">
        <f>HYPERLINK("http://www.uniprot.org/uniprot/A2Q2Y6","tr|A2Q2Y6|A2Q2Y6_MEDTR")</f>
        <v>tr|A2Q2Y6|A2Q2Y6_MEDTR</v>
      </c>
      <c r="D8163" t="s">
        <v>12242</v>
      </c>
      <c r="E8163">
        <v>88.56</v>
      </c>
      <c r="F8163">
        <v>507</v>
      </c>
      <c r="G8163">
        <v>58</v>
      </c>
      <c r="H8163">
        <v>0</v>
      </c>
      <c r="I8163">
        <v>10</v>
      </c>
      <c r="J8163">
        <v>1530</v>
      </c>
      <c r="K8163">
        <v>1</v>
      </c>
      <c r="L8163">
        <v>1</v>
      </c>
      <c r="M8163">
        <v>498</v>
      </c>
      <c r="N8163" t="s">
        <v>18</v>
      </c>
      <c r="O8163">
        <v>0</v>
      </c>
      <c r="P8163">
        <v>2324</v>
      </c>
    </row>
    <row r="8164" spans="1:16" x14ac:dyDescent="0.25">
      <c r="A8164" t="s">
        <v>12243</v>
      </c>
      <c r="B8164">
        <v>1092</v>
      </c>
      <c r="C8164" s="3" t="str">
        <f>HYPERLINK("http://www.uniprot.org/uniprot/G7KVN1","tr|G7KVN1|G7KVN1_MEDTR")</f>
        <v>tr|G7KVN1|G7KVN1_MEDTR</v>
      </c>
      <c r="D8164" t="s">
        <v>12170</v>
      </c>
      <c r="E8164">
        <v>43.67</v>
      </c>
      <c r="F8164">
        <v>419</v>
      </c>
      <c r="G8164">
        <v>236</v>
      </c>
      <c r="H8164">
        <v>59</v>
      </c>
      <c r="I8164">
        <v>7</v>
      </c>
      <c r="J8164">
        <v>1086</v>
      </c>
      <c r="K8164">
        <v>1</v>
      </c>
      <c r="L8164">
        <v>4</v>
      </c>
      <c r="M8164">
        <v>411</v>
      </c>
      <c r="N8164" t="s">
        <v>18</v>
      </c>
      <c r="O8164" s="1">
        <v>1.3828899999999999E-65</v>
      </c>
      <c r="P8164">
        <v>653</v>
      </c>
    </row>
    <row r="8165" spans="1:16" x14ac:dyDescent="0.25">
      <c r="A8165" t="s">
        <v>12244</v>
      </c>
      <c r="B8165">
        <v>2313</v>
      </c>
      <c r="C8165" s="3" t="str">
        <f>HYPERLINK("http://www.uniprot.org/uniprot/G7I841","tr|G7I841|G7I841_MEDTR")</f>
        <v>tr|G7I841|G7I841_MEDTR</v>
      </c>
      <c r="D8165" t="s">
        <v>12245</v>
      </c>
      <c r="E8165">
        <v>82.75</v>
      </c>
      <c r="F8165">
        <v>783</v>
      </c>
      <c r="G8165">
        <v>135</v>
      </c>
      <c r="H8165">
        <v>13</v>
      </c>
      <c r="I8165">
        <v>1</v>
      </c>
      <c r="J8165">
        <v>2310</v>
      </c>
      <c r="K8165">
        <v>1</v>
      </c>
      <c r="L8165">
        <v>1</v>
      </c>
      <c r="M8165">
        <v>778</v>
      </c>
      <c r="N8165" t="s">
        <v>18</v>
      </c>
      <c r="O8165">
        <v>0</v>
      </c>
      <c r="P8165">
        <v>3224</v>
      </c>
    </row>
    <row r="8166" spans="1:16" x14ac:dyDescent="0.25">
      <c r="A8166" t="s">
        <v>12246</v>
      </c>
      <c r="B8166">
        <v>1122</v>
      </c>
      <c r="C8166" s="3" t="str">
        <f>HYPERLINK("http://www.uniprot.org/uniprot/I1L8E4","tr|I1L8E4|I1L8E4_SOYBN")</f>
        <v>tr|I1L8E4|I1L8E4_SOYBN</v>
      </c>
      <c r="D8166" t="s">
        <v>71</v>
      </c>
      <c r="E8166">
        <v>65.010000000000005</v>
      </c>
      <c r="F8166">
        <v>383</v>
      </c>
      <c r="G8166">
        <v>134</v>
      </c>
      <c r="H8166">
        <v>10</v>
      </c>
      <c r="I8166">
        <v>1</v>
      </c>
      <c r="J8166">
        <v>1119</v>
      </c>
      <c r="K8166">
        <v>1</v>
      </c>
      <c r="L8166">
        <v>1</v>
      </c>
      <c r="M8166">
        <v>374</v>
      </c>
      <c r="N8166" t="s">
        <v>18</v>
      </c>
      <c r="O8166" s="1">
        <v>2.8679000000000001E-122</v>
      </c>
      <c r="P8166">
        <v>1142</v>
      </c>
    </row>
    <row r="8167" spans="1:16" x14ac:dyDescent="0.25">
      <c r="A8167" t="s">
        <v>12247</v>
      </c>
      <c r="B8167">
        <v>1173</v>
      </c>
      <c r="C8167" s="3" t="str">
        <f>HYPERLINK("http://www.uniprot.org/uniprot/G7IAZ5","tr|G7IAZ5|G7IAZ5_MEDTR")</f>
        <v>tr|G7IAZ5|G7IAZ5_MEDTR</v>
      </c>
      <c r="D8167" t="s">
        <v>12248</v>
      </c>
      <c r="E8167">
        <v>88.23</v>
      </c>
      <c r="F8167">
        <v>374</v>
      </c>
      <c r="G8167">
        <v>44</v>
      </c>
      <c r="H8167">
        <v>14</v>
      </c>
      <c r="I8167">
        <v>40</v>
      </c>
      <c r="J8167">
        <v>1119</v>
      </c>
      <c r="K8167">
        <v>1</v>
      </c>
      <c r="L8167">
        <v>47</v>
      </c>
      <c r="M8167">
        <v>419</v>
      </c>
      <c r="N8167" t="s">
        <v>18</v>
      </c>
      <c r="O8167">
        <v>0</v>
      </c>
      <c r="P8167">
        <v>1700</v>
      </c>
    </row>
    <row r="8168" spans="1:16" x14ac:dyDescent="0.25">
      <c r="A8168" t="s">
        <v>12249</v>
      </c>
      <c r="B8168">
        <v>1032</v>
      </c>
      <c r="C8168" s="3" t="str">
        <f>HYPERLINK("http://www.uniprot.org/uniprot/G7IWD8","tr|G7IWD8|G7IWD8_MEDTR")</f>
        <v>tr|G7IWD8|G7IWD8_MEDTR</v>
      </c>
      <c r="D8168" t="s">
        <v>6805</v>
      </c>
      <c r="E8168">
        <v>53.57</v>
      </c>
      <c r="F8168">
        <v>252</v>
      </c>
      <c r="G8168">
        <v>117</v>
      </c>
      <c r="H8168">
        <v>32</v>
      </c>
      <c r="I8168">
        <v>337</v>
      </c>
      <c r="J8168">
        <v>996</v>
      </c>
      <c r="K8168">
        <v>1</v>
      </c>
      <c r="L8168">
        <v>249</v>
      </c>
      <c r="M8168">
        <v>497</v>
      </c>
      <c r="N8168" t="s">
        <v>18</v>
      </c>
      <c r="O8168" s="1">
        <v>1.1118500000000001E-61</v>
      </c>
      <c r="P8168">
        <v>619</v>
      </c>
    </row>
    <row r="8169" spans="1:16" x14ac:dyDescent="0.25">
      <c r="A8169" t="s">
        <v>12250</v>
      </c>
      <c r="B8169">
        <v>939</v>
      </c>
      <c r="C8169" s="3" t="str">
        <f>HYPERLINK("http://www.uniprot.org/uniprot/G7J9S2","tr|G7J9S2|G7J9S2_MEDTR")</f>
        <v>tr|G7J9S2|G7J9S2_MEDTR</v>
      </c>
      <c r="D8169" t="s">
        <v>12251</v>
      </c>
      <c r="E8169">
        <v>86.21</v>
      </c>
      <c r="F8169">
        <v>312</v>
      </c>
      <c r="G8169">
        <v>43</v>
      </c>
      <c r="H8169">
        <v>0</v>
      </c>
      <c r="I8169">
        <v>1</v>
      </c>
      <c r="J8169">
        <v>936</v>
      </c>
      <c r="K8169">
        <v>1</v>
      </c>
      <c r="L8169">
        <v>11</v>
      </c>
      <c r="M8169">
        <v>322</v>
      </c>
      <c r="N8169" t="s">
        <v>18</v>
      </c>
      <c r="O8169" s="1">
        <v>1.5246400000000001E-152</v>
      </c>
      <c r="P8169">
        <v>1402</v>
      </c>
    </row>
    <row r="8170" spans="1:16" x14ac:dyDescent="0.25">
      <c r="A8170" t="s">
        <v>12252</v>
      </c>
      <c r="B8170">
        <v>159</v>
      </c>
      <c r="C8170" s="3" t="str">
        <f>HYPERLINK("http://www.uniprot.org/uniprot/I3T6U2","tr|I3T6U2|I3T6U2_MEDTR")</f>
        <v>tr|I3T6U2|I3T6U2_MEDTR</v>
      </c>
      <c r="D8170" t="s">
        <v>22</v>
      </c>
      <c r="E8170">
        <v>70.58</v>
      </c>
      <c r="F8170">
        <v>51</v>
      </c>
      <c r="G8170">
        <v>15</v>
      </c>
      <c r="H8170">
        <v>1</v>
      </c>
      <c r="I8170">
        <v>1</v>
      </c>
      <c r="J8170">
        <v>150</v>
      </c>
      <c r="K8170">
        <v>1</v>
      </c>
      <c r="L8170">
        <v>84</v>
      </c>
      <c r="M8170">
        <v>132</v>
      </c>
      <c r="N8170" t="s">
        <v>18</v>
      </c>
      <c r="O8170" s="1">
        <v>6.0125399999999997E-11</v>
      </c>
      <c r="P8170">
        <v>176</v>
      </c>
    </row>
    <row r="8171" spans="1:16" x14ac:dyDescent="0.25">
      <c r="A8171" t="s">
        <v>12253</v>
      </c>
      <c r="B8171">
        <v>1839</v>
      </c>
      <c r="C8171" s="3" t="str">
        <f>HYPERLINK("http://www.uniprot.org/uniprot/G7I8A6","tr|G7I8A6|G7I8A6_MEDTR")</f>
        <v>tr|G7I8A6|G7I8A6_MEDTR</v>
      </c>
      <c r="D8171" t="s">
        <v>12254</v>
      </c>
      <c r="E8171">
        <v>88.45</v>
      </c>
      <c r="F8171">
        <v>589</v>
      </c>
      <c r="G8171">
        <v>68</v>
      </c>
      <c r="H8171">
        <v>0</v>
      </c>
      <c r="I8171">
        <v>1</v>
      </c>
      <c r="J8171">
        <v>1767</v>
      </c>
      <c r="K8171">
        <v>1</v>
      </c>
      <c r="L8171">
        <v>85</v>
      </c>
      <c r="M8171">
        <v>673</v>
      </c>
      <c r="N8171" t="s">
        <v>18</v>
      </c>
      <c r="O8171">
        <v>0</v>
      </c>
      <c r="P8171">
        <v>2754</v>
      </c>
    </row>
    <row r="8172" spans="1:16" x14ac:dyDescent="0.25">
      <c r="A8172" t="s">
        <v>12255</v>
      </c>
      <c r="B8172">
        <v>1929</v>
      </c>
      <c r="C8172" s="3" t="str">
        <f>HYPERLINK("http://www.uniprot.org/uniprot/G7L8X5","tr|G7L8X5|G7L8X5_MEDTR")</f>
        <v>tr|G7L8X5|G7L8X5_MEDTR</v>
      </c>
      <c r="D8172" t="s">
        <v>12256</v>
      </c>
      <c r="E8172">
        <v>76.55</v>
      </c>
      <c r="F8172">
        <v>644</v>
      </c>
      <c r="G8172">
        <v>151</v>
      </c>
      <c r="H8172">
        <v>3</v>
      </c>
      <c r="I8172">
        <v>1</v>
      </c>
      <c r="J8172">
        <v>1923</v>
      </c>
      <c r="K8172">
        <v>1</v>
      </c>
      <c r="L8172">
        <v>1</v>
      </c>
      <c r="M8172">
        <v>640</v>
      </c>
      <c r="N8172" t="s">
        <v>18</v>
      </c>
      <c r="O8172">
        <v>0</v>
      </c>
      <c r="P8172">
        <v>2513</v>
      </c>
    </row>
    <row r="8173" spans="1:16" x14ac:dyDescent="0.25">
      <c r="A8173" t="s">
        <v>12257</v>
      </c>
      <c r="B8173">
        <v>1578</v>
      </c>
      <c r="C8173" s="3" t="str">
        <f>HYPERLINK("http://www.uniprot.org/uniprot/K7KY19","tr|K7KY19|K7KY19_SOYBN")</f>
        <v>tr|K7KY19|K7KY19_SOYBN</v>
      </c>
      <c r="D8173" t="s">
        <v>28</v>
      </c>
      <c r="E8173">
        <v>80.540000000000006</v>
      </c>
      <c r="F8173">
        <v>514</v>
      </c>
      <c r="G8173">
        <v>100</v>
      </c>
      <c r="H8173">
        <v>0</v>
      </c>
      <c r="I8173">
        <v>34</v>
      </c>
      <c r="J8173">
        <v>1575</v>
      </c>
      <c r="K8173">
        <v>1</v>
      </c>
      <c r="L8173">
        <v>16</v>
      </c>
      <c r="M8173">
        <v>529</v>
      </c>
      <c r="N8173" t="s">
        <v>18</v>
      </c>
      <c r="O8173">
        <v>0</v>
      </c>
      <c r="P8173">
        <v>2198</v>
      </c>
    </row>
    <row r="8174" spans="1:16" x14ac:dyDescent="0.25">
      <c r="A8174" t="s">
        <v>12258</v>
      </c>
      <c r="B8174">
        <v>2121</v>
      </c>
      <c r="C8174" s="3" t="str">
        <f>HYPERLINK("http://www.uniprot.org/uniprot/E2FKH5","tr|E2FKH5|E2FKH5_SOYBN")</f>
        <v>tr|E2FKH5|E2FKH5_SOYBN</v>
      </c>
      <c r="D8174" t="s">
        <v>12259</v>
      </c>
      <c r="E8174">
        <v>76.06</v>
      </c>
      <c r="F8174">
        <v>706</v>
      </c>
      <c r="G8174">
        <v>169</v>
      </c>
      <c r="H8174">
        <v>0</v>
      </c>
      <c r="I8174">
        <v>1</v>
      </c>
      <c r="J8174">
        <v>2118</v>
      </c>
      <c r="K8174">
        <v>1</v>
      </c>
      <c r="L8174">
        <v>1</v>
      </c>
      <c r="M8174">
        <v>703</v>
      </c>
      <c r="N8174" t="s">
        <v>18</v>
      </c>
      <c r="O8174">
        <v>0</v>
      </c>
      <c r="P8174">
        <v>2855</v>
      </c>
    </row>
    <row r="8175" spans="1:16" x14ac:dyDescent="0.25">
      <c r="A8175" t="s">
        <v>12260</v>
      </c>
      <c r="B8175">
        <v>1044</v>
      </c>
      <c r="C8175" s="3" t="str">
        <f>HYPERLINK("http://www.uniprot.org/uniprot/I3S2W8","tr|I3S2W8|I3S2W8_MEDTR")</f>
        <v>tr|I3S2W8|I3S2W8_MEDTR</v>
      </c>
      <c r="D8175" t="s">
        <v>22</v>
      </c>
      <c r="E8175">
        <v>83.57</v>
      </c>
      <c r="F8175">
        <v>341</v>
      </c>
      <c r="G8175">
        <v>56</v>
      </c>
      <c r="H8175">
        <v>0</v>
      </c>
      <c r="I8175">
        <v>19</v>
      </c>
      <c r="J8175">
        <v>1041</v>
      </c>
      <c r="K8175">
        <v>1</v>
      </c>
      <c r="L8175">
        <v>9</v>
      </c>
      <c r="M8175">
        <v>348</v>
      </c>
      <c r="N8175" t="s">
        <v>18</v>
      </c>
      <c r="O8175" s="1">
        <v>8.1434900000000006E-169</v>
      </c>
      <c r="P8175">
        <v>1543</v>
      </c>
    </row>
    <row r="8176" spans="1:16" x14ac:dyDescent="0.25">
      <c r="A8176" t="s">
        <v>12261</v>
      </c>
      <c r="B8176">
        <v>1338</v>
      </c>
      <c r="C8176" s="3" t="str">
        <f>HYPERLINK("http://www.uniprot.org/uniprot/G7JCU1","tr|G7JCU1|G7JCU1_MEDTR")</f>
        <v>tr|G7JCU1|G7JCU1_MEDTR</v>
      </c>
      <c r="D8176" t="s">
        <v>12262</v>
      </c>
      <c r="E8176">
        <v>85.95</v>
      </c>
      <c r="F8176">
        <v>420</v>
      </c>
      <c r="G8176">
        <v>59</v>
      </c>
      <c r="H8176">
        <v>3</v>
      </c>
      <c r="I8176">
        <v>1</v>
      </c>
      <c r="J8176">
        <v>1251</v>
      </c>
      <c r="K8176">
        <v>1</v>
      </c>
      <c r="L8176">
        <v>1</v>
      </c>
      <c r="M8176">
        <v>414</v>
      </c>
      <c r="N8176" t="s">
        <v>18</v>
      </c>
      <c r="O8176">
        <v>0</v>
      </c>
      <c r="P8176">
        <v>1773</v>
      </c>
    </row>
    <row r="8177" spans="1:16" x14ac:dyDescent="0.25">
      <c r="A8177" t="s">
        <v>12263</v>
      </c>
      <c r="B8177">
        <v>1794</v>
      </c>
      <c r="C8177" s="3" t="str">
        <f>HYPERLINK("http://www.uniprot.org/uniprot/G7JPV1","tr|G7JPV1|G7JPV1_MEDTR")</f>
        <v>tr|G7JPV1|G7JPV1_MEDTR</v>
      </c>
      <c r="D8177" t="s">
        <v>12264</v>
      </c>
      <c r="E8177">
        <v>92.06</v>
      </c>
      <c r="F8177">
        <v>605</v>
      </c>
      <c r="G8177">
        <v>48</v>
      </c>
      <c r="H8177">
        <v>8</v>
      </c>
      <c r="I8177">
        <v>1</v>
      </c>
      <c r="J8177">
        <v>1791</v>
      </c>
      <c r="K8177">
        <v>1</v>
      </c>
      <c r="L8177">
        <v>1</v>
      </c>
      <c r="M8177">
        <v>605</v>
      </c>
      <c r="N8177" t="s">
        <v>18</v>
      </c>
      <c r="O8177">
        <v>0</v>
      </c>
      <c r="P8177">
        <v>2860</v>
      </c>
    </row>
    <row r="8178" spans="1:16" x14ac:dyDescent="0.25">
      <c r="A8178" t="s">
        <v>12265</v>
      </c>
      <c r="B8178">
        <v>732</v>
      </c>
      <c r="C8178" s="3" t="str">
        <f>HYPERLINK("http://www.uniprot.org/uniprot/Q2HU08","tr|Q2HU08|Q2HU08_MEDTR")</f>
        <v>tr|Q2HU08|Q2HU08_MEDTR</v>
      </c>
      <c r="D8178" t="s">
        <v>3163</v>
      </c>
      <c r="E8178">
        <v>54.42</v>
      </c>
      <c r="F8178">
        <v>226</v>
      </c>
      <c r="G8178">
        <v>103</v>
      </c>
      <c r="H8178">
        <v>0</v>
      </c>
      <c r="I8178">
        <v>49</v>
      </c>
      <c r="J8178">
        <v>726</v>
      </c>
      <c r="K8178">
        <v>1</v>
      </c>
      <c r="L8178">
        <v>383</v>
      </c>
      <c r="M8178">
        <v>608</v>
      </c>
      <c r="N8178" t="s">
        <v>18</v>
      </c>
      <c r="O8178" s="1">
        <v>6.9069799999999997E-71</v>
      </c>
      <c r="P8178">
        <v>696</v>
      </c>
    </row>
    <row r="8179" spans="1:16" x14ac:dyDescent="0.25">
      <c r="A8179" t="s">
        <v>12266</v>
      </c>
      <c r="B8179">
        <v>1623</v>
      </c>
      <c r="C8179" s="3" t="str">
        <f>HYPERLINK("http://www.uniprot.org/uniprot/I1M740","tr|I1M740|I1M740_SOYBN")</f>
        <v>tr|I1M740|I1M740_SOYBN</v>
      </c>
      <c r="D8179" t="s">
        <v>117</v>
      </c>
      <c r="E8179">
        <v>64.02</v>
      </c>
      <c r="F8179">
        <v>542</v>
      </c>
      <c r="G8179">
        <v>195</v>
      </c>
      <c r="H8179">
        <v>13</v>
      </c>
      <c r="I8179">
        <v>34</v>
      </c>
      <c r="J8179">
        <v>1620</v>
      </c>
      <c r="K8179">
        <v>1</v>
      </c>
      <c r="L8179">
        <v>3</v>
      </c>
      <c r="M8179">
        <v>526</v>
      </c>
      <c r="N8179" t="s">
        <v>18</v>
      </c>
      <c r="O8179">
        <v>0</v>
      </c>
      <c r="P8179">
        <v>1685</v>
      </c>
    </row>
    <row r="8180" spans="1:16" x14ac:dyDescent="0.25">
      <c r="A8180" t="s">
        <v>12267</v>
      </c>
      <c r="B8180">
        <v>1149</v>
      </c>
      <c r="C8180" s="3" t="str">
        <f>HYPERLINK("http://www.uniprot.org/uniprot/G7K4M4","tr|G7K4M4|G7K4M4_MEDTR")</f>
        <v>tr|G7K4M4|G7K4M4_MEDTR</v>
      </c>
      <c r="D8180" t="s">
        <v>517</v>
      </c>
      <c r="E8180">
        <v>51.06</v>
      </c>
      <c r="F8180">
        <v>282</v>
      </c>
      <c r="G8180">
        <v>138</v>
      </c>
      <c r="H8180">
        <v>1</v>
      </c>
      <c r="I8180">
        <v>1</v>
      </c>
      <c r="J8180">
        <v>843</v>
      </c>
      <c r="K8180">
        <v>1</v>
      </c>
      <c r="L8180">
        <v>265</v>
      </c>
      <c r="M8180">
        <v>544</v>
      </c>
      <c r="N8180" t="s">
        <v>18</v>
      </c>
      <c r="O8180" s="1">
        <v>2.3955799999999998E-71</v>
      </c>
      <c r="P8180">
        <v>703</v>
      </c>
    </row>
    <row r="8181" spans="1:16" x14ac:dyDescent="0.25">
      <c r="A8181" t="s">
        <v>12268</v>
      </c>
      <c r="B8181">
        <v>261</v>
      </c>
      <c r="C8181" s="3" t="str">
        <f>HYPERLINK("http://www.uniprot.org/uniprot/I1LXS9","tr|I1LXS9|I1LXS9_SOYBN")</f>
        <v>tr|I1LXS9|I1LXS9_SOYBN</v>
      </c>
      <c r="D8181" t="s">
        <v>28</v>
      </c>
      <c r="E8181">
        <v>62.5</v>
      </c>
      <c r="F8181">
        <v>80</v>
      </c>
      <c r="G8181">
        <v>30</v>
      </c>
      <c r="H8181">
        <v>0</v>
      </c>
      <c r="I8181">
        <v>10</v>
      </c>
      <c r="J8181">
        <v>249</v>
      </c>
      <c r="K8181">
        <v>1</v>
      </c>
      <c r="L8181">
        <v>19264</v>
      </c>
      <c r="M8181">
        <v>19343</v>
      </c>
      <c r="N8181" t="s">
        <v>18</v>
      </c>
      <c r="O8181" s="1">
        <v>9.1923299999999996E-20</v>
      </c>
      <c r="P8181">
        <v>252</v>
      </c>
    </row>
    <row r="8182" spans="1:16" x14ac:dyDescent="0.25">
      <c r="A8182" t="s">
        <v>12269</v>
      </c>
      <c r="B8182">
        <v>882</v>
      </c>
      <c r="C8182" s="3" t="str">
        <f>HYPERLINK("http://www.uniprot.org/uniprot/G7ISC2","tr|G7ISC2|G7ISC2_MEDTR")</f>
        <v>tr|G7ISC2|G7ISC2_MEDTR</v>
      </c>
      <c r="D8182" t="s">
        <v>12270</v>
      </c>
      <c r="E8182">
        <v>44.31</v>
      </c>
      <c r="F8182">
        <v>334</v>
      </c>
      <c r="G8182">
        <v>186</v>
      </c>
      <c r="H8182">
        <v>41</v>
      </c>
      <c r="I8182">
        <v>1</v>
      </c>
      <c r="J8182">
        <v>879</v>
      </c>
      <c r="K8182">
        <v>1</v>
      </c>
      <c r="L8182">
        <v>14</v>
      </c>
      <c r="M8182">
        <v>336</v>
      </c>
      <c r="N8182" t="s">
        <v>18</v>
      </c>
      <c r="O8182" s="1">
        <v>3.3507400000000001E-58</v>
      </c>
      <c r="P8182">
        <v>588</v>
      </c>
    </row>
    <row r="8183" spans="1:16" x14ac:dyDescent="0.25">
      <c r="A8183" t="s">
        <v>12271</v>
      </c>
      <c r="B8183">
        <v>1851</v>
      </c>
      <c r="C8183" s="3" t="str">
        <f>HYPERLINK("http://www.uniprot.org/uniprot/I1MHP5","tr|I1MHP5|I1MHP5_SOYBN")</f>
        <v>tr|I1MHP5|I1MHP5_SOYBN</v>
      </c>
      <c r="D8183" t="s">
        <v>28</v>
      </c>
      <c r="E8183">
        <v>27.85</v>
      </c>
      <c r="F8183">
        <v>420</v>
      </c>
      <c r="G8183">
        <v>303</v>
      </c>
      <c r="H8183">
        <v>42</v>
      </c>
      <c r="I8183">
        <v>151</v>
      </c>
      <c r="J8183">
        <v>1284</v>
      </c>
      <c r="K8183">
        <v>1</v>
      </c>
      <c r="L8183">
        <v>1057</v>
      </c>
      <c r="M8183">
        <v>1470</v>
      </c>
      <c r="N8183" t="s">
        <v>18</v>
      </c>
      <c r="O8183" s="1">
        <v>2.30072E-30</v>
      </c>
      <c r="P8183">
        <v>352</v>
      </c>
    </row>
    <row r="8184" spans="1:16" x14ac:dyDescent="0.25">
      <c r="A8184" t="s">
        <v>12272</v>
      </c>
      <c r="B8184">
        <v>528</v>
      </c>
      <c r="C8184" s="3" t="str">
        <f>HYPERLINK("http://www.uniprot.org/uniprot/G7KT17","tr|G7KT17|G7KT17_MEDTR")</f>
        <v>tr|G7KT17|G7KT17_MEDTR</v>
      </c>
      <c r="D8184" t="s">
        <v>12273</v>
      </c>
      <c r="E8184">
        <v>58.55</v>
      </c>
      <c r="F8184">
        <v>111</v>
      </c>
      <c r="G8184">
        <v>46</v>
      </c>
      <c r="H8184">
        <v>0</v>
      </c>
      <c r="I8184">
        <v>103</v>
      </c>
      <c r="J8184">
        <v>435</v>
      </c>
      <c r="K8184">
        <v>1</v>
      </c>
      <c r="L8184">
        <v>101</v>
      </c>
      <c r="M8184">
        <v>180</v>
      </c>
      <c r="N8184" t="s">
        <v>18</v>
      </c>
      <c r="O8184" s="1">
        <v>6.9133900000000001E-23</v>
      </c>
      <c r="P8184">
        <v>279</v>
      </c>
    </row>
    <row r="8185" spans="1:16" x14ac:dyDescent="0.25">
      <c r="A8185" t="s">
        <v>12274</v>
      </c>
      <c r="B8185">
        <v>930</v>
      </c>
      <c r="C8185" s="3" t="str">
        <f>HYPERLINK("http://www.uniprot.org/uniprot/Q8GTD7","tr|Q8GTD7|Q8GTD7_CICAR")</f>
        <v>tr|Q8GTD7|Q8GTD7_CICAR</v>
      </c>
      <c r="D8185" t="s">
        <v>12275</v>
      </c>
      <c r="E8185">
        <v>92.55</v>
      </c>
      <c r="F8185">
        <v>309</v>
      </c>
      <c r="G8185">
        <v>23</v>
      </c>
      <c r="H8185">
        <v>0</v>
      </c>
      <c r="I8185">
        <v>1</v>
      </c>
      <c r="J8185">
        <v>927</v>
      </c>
      <c r="K8185">
        <v>1</v>
      </c>
      <c r="L8185">
        <v>1</v>
      </c>
      <c r="M8185">
        <v>309</v>
      </c>
      <c r="N8185" t="s">
        <v>18</v>
      </c>
      <c r="O8185" s="1">
        <v>6.92354E-166</v>
      </c>
      <c r="P8185">
        <v>1517</v>
      </c>
    </row>
    <row r="8186" spans="1:16" x14ac:dyDescent="0.25">
      <c r="A8186" t="s">
        <v>12276</v>
      </c>
      <c r="B8186">
        <v>768</v>
      </c>
      <c r="C8186" s="3" t="str">
        <f>HYPERLINK("http://www.uniprot.org/uniprot/I3T4G4","tr|I3T4G4|I3T4G4_MEDTR")</f>
        <v>tr|I3T4G4|I3T4G4_MEDTR</v>
      </c>
      <c r="D8186" t="s">
        <v>22</v>
      </c>
      <c r="E8186">
        <v>77.64</v>
      </c>
      <c r="F8186">
        <v>255</v>
      </c>
      <c r="G8186">
        <v>57</v>
      </c>
      <c r="H8186">
        <v>0</v>
      </c>
      <c r="I8186">
        <v>1</v>
      </c>
      <c r="J8186">
        <v>765</v>
      </c>
      <c r="K8186">
        <v>1</v>
      </c>
      <c r="L8186">
        <v>1</v>
      </c>
      <c r="M8186">
        <v>255</v>
      </c>
      <c r="N8186" t="s">
        <v>18</v>
      </c>
      <c r="O8186" s="1">
        <v>3.31758E-106</v>
      </c>
      <c r="P8186">
        <v>1001</v>
      </c>
    </row>
    <row r="8187" spans="1:16" x14ac:dyDescent="0.25">
      <c r="A8187" t="s">
        <v>12277</v>
      </c>
      <c r="B8187">
        <v>1521</v>
      </c>
      <c r="C8187" s="3" t="str">
        <f>HYPERLINK("http://www.uniprot.org/uniprot/G7L4W6","tr|G7L4W6|G7L4W6_MEDTR")</f>
        <v>tr|G7L4W6|G7L4W6_MEDTR</v>
      </c>
      <c r="D8187" t="s">
        <v>12278</v>
      </c>
      <c r="E8187">
        <v>80.63</v>
      </c>
      <c r="F8187">
        <v>506</v>
      </c>
      <c r="G8187">
        <v>98</v>
      </c>
      <c r="H8187">
        <v>0</v>
      </c>
      <c r="I8187">
        <v>1</v>
      </c>
      <c r="J8187">
        <v>1518</v>
      </c>
      <c r="K8187">
        <v>1</v>
      </c>
      <c r="L8187">
        <v>1</v>
      </c>
      <c r="M8187">
        <v>503</v>
      </c>
      <c r="N8187" t="s">
        <v>18</v>
      </c>
      <c r="O8187">
        <v>0</v>
      </c>
      <c r="P8187">
        <v>2188</v>
      </c>
    </row>
    <row r="8188" spans="1:16" x14ac:dyDescent="0.25">
      <c r="A8188" t="s">
        <v>12279</v>
      </c>
      <c r="B8188">
        <v>822</v>
      </c>
      <c r="C8188" s="3" t="str">
        <f>HYPERLINK("http://www.uniprot.org/uniprot/G7KRM5","tr|G7KRM5|G7KRM5_MEDTR")</f>
        <v>tr|G7KRM5|G7KRM5_MEDTR</v>
      </c>
      <c r="D8188" t="s">
        <v>12280</v>
      </c>
      <c r="E8188">
        <v>79.56</v>
      </c>
      <c r="F8188">
        <v>274</v>
      </c>
      <c r="G8188">
        <v>56</v>
      </c>
      <c r="H8188">
        <v>1</v>
      </c>
      <c r="I8188">
        <v>1</v>
      </c>
      <c r="J8188">
        <v>819</v>
      </c>
      <c r="K8188">
        <v>1</v>
      </c>
      <c r="L8188">
        <v>1</v>
      </c>
      <c r="M8188">
        <v>274</v>
      </c>
      <c r="N8188" t="s">
        <v>18</v>
      </c>
      <c r="O8188" s="1">
        <v>1.4871899999999999E-110</v>
      </c>
      <c r="P8188">
        <v>1039</v>
      </c>
    </row>
    <row r="8189" spans="1:16" x14ac:dyDescent="0.25">
      <c r="A8189" t="s">
        <v>12281</v>
      </c>
      <c r="B8189">
        <v>333</v>
      </c>
      <c r="C8189" s="3" t="str">
        <f>HYPERLINK("http://www.uniprot.org/uniprot/G7KUU4","tr|G7KUU4|G7KUU4_MEDTR")</f>
        <v>tr|G7KUU4|G7KUU4_MEDTR</v>
      </c>
      <c r="D8189" t="s">
        <v>12207</v>
      </c>
      <c r="E8189">
        <v>72.540000000000006</v>
      </c>
      <c r="F8189">
        <v>102</v>
      </c>
      <c r="G8189">
        <v>28</v>
      </c>
      <c r="H8189">
        <v>0</v>
      </c>
      <c r="I8189">
        <v>25</v>
      </c>
      <c r="J8189">
        <v>330</v>
      </c>
      <c r="K8189">
        <v>1</v>
      </c>
      <c r="L8189">
        <v>32</v>
      </c>
      <c r="M8189">
        <v>132</v>
      </c>
      <c r="N8189" t="s">
        <v>18</v>
      </c>
      <c r="O8189" s="1">
        <v>1.02336E-34</v>
      </c>
      <c r="P8189">
        <v>381</v>
      </c>
    </row>
    <row r="8190" spans="1:16" x14ac:dyDescent="0.25">
      <c r="A8190" t="s">
        <v>12282</v>
      </c>
      <c r="B8190">
        <v>1065</v>
      </c>
      <c r="C8190" s="3" t="str">
        <f>HYPERLINK("http://www.uniprot.org/uniprot/G7I839","tr|G7I839|G7I839_MEDTR")</f>
        <v>tr|G7I839|G7I839_MEDTR</v>
      </c>
      <c r="D8190" t="s">
        <v>12283</v>
      </c>
      <c r="E8190">
        <v>69.569999999999993</v>
      </c>
      <c r="F8190">
        <v>355</v>
      </c>
      <c r="G8190">
        <v>108</v>
      </c>
      <c r="H8190">
        <v>1</v>
      </c>
      <c r="I8190">
        <v>1</v>
      </c>
      <c r="J8190">
        <v>1062</v>
      </c>
      <c r="K8190">
        <v>1</v>
      </c>
      <c r="L8190">
        <v>1</v>
      </c>
      <c r="M8190">
        <v>327</v>
      </c>
      <c r="N8190" t="s">
        <v>18</v>
      </c>
      <c r="O8190" s="1">
        <v>1.45397E-128</v>
      </c>
      <c r="P8190">
        <v>1196</v>
      </c>
    </row>
    <row r="8191" spans="1:16" x14ac:dyDescent="0.25">
      <c r="A8191" t="s">
        <v>12284</v>
      </c>
      <c r="B8191">
        <v>618</v>
      </c>
      <c r="C8191" s="3" t="str">
        <f>HYPERLINK("http://www.uniprot.org/uniprot/B7FH08","tr|B7FH08|B7FH08_MEDTR")</f>
        <v>tr|B7FH08|B7FH08_MEDTR</v>
      </c>
      <c r="D8191" t="s">
        <v>22</v>
      </c>
      <c r="E8191">
        <v>84.39</v>
      </c>
      <c r="F8191">
        <v>205</v>
      </c>
      <c r="G8191">
        <v>32</v>
      </c>
      <c r="H8191">
        <v>0</v>
      </c>
      <c r="I8191">
        <v>1</v>
      </c>
      <c r="J8191">
        <v>615</v>
      </c>
      <c r="K8191">
        <v>1</v>
      </c>
      <c r="L8191">
        <v>1</v>
      </c>
      <c r="M8191">
        <v>205</v>
      </c>
      <c r="N8191" t="s">
        <v>18</v>
      </c>
      <c r="O8191" s="1">
        <v>3.7484300000000002E-97</v>
      </c>
      <c r="P8191">
        <v>921</v>
      </c>
    </row>
    <row r="8192" spans="1:16" x14ac:dyDescent="0.25">
      <c r="A8192" t="s">
        <v>12285</v>
      </c>
      <c r="B8192">
        <v>1491</v>
      </c>
      <c r="C8192" s="3" t="str">
        <f>HYPERLINK("http://www.uniprot.org/uniprot/G7IAZ6","tr|G7IAZ6|G7IAZ6_MEDTR")</f>
        <v>tr|G7IAZ6|G7IAZ6_MEDTR</v>
      </c>
      <c r="D8192" t="s">
        <v>12286</v>
      </c>
      <c r="E8192">
        <v>67</v>
      </c>
      <c r="F8192">
        <v>494</v>
      </c>
      <c r="G8192">
        <v>163</v>
      </c>
      <c r="H8192">
        <v>17</v>
      </c>
      <c r="I8192">
        <v>58</v>
      </c>
      <c r="J8192">
        <v>1488</v>
      </c>
      <c r="K8192">
        <v>1</v>
      </c>
      <c r="L8192">
        <v>40</v>
      </c>
      <c r="M8192">
        <v>521</v>
      </c>
      <c r="N8192" t="s">
        <v>18</v>
      </c>
      <c r="O8192" s="1">
        <v>1.4633E-162</v>
      </c>
      <c r="P8192">
        <v>1491</v>
      </c>
    </row>
    <row r="8193" spans="1:16" x14ac:dyDescent="0.25">
      <c r="A8193" t="s">
        <v>12287</v>
      </c>
      <c r="B8193">
        <v>723</v>
      </c>
      <c r="C8193" s="3" t="str">
        <f>HYPERLINK("http://www.uniprot.org/uniprot/I1JY97","tr|I1JY97|I1JY97_SOYBN")</f>
        <v>tr|I1JY97|I1JY97_SOYBN</v>
      </c>
      <c r="D8193" t="s">
        <v>71</v>
      </c>
      <c r="E8193">
        <v>67.349999999999994</v>
      </c>
      <c r="F8193">
        <v>242</v>
      </c>
      <c r="G8193">
        <v>79</v>
      </c>
      <c r="H8193">
        <v>3</v>
      </c>
      <c r="I8193">
        <v>1</v>
      </c>
      <c r="J8193">
        <v>717</v>
      </c>
      <c r="K8193">
        <v>1</v>
      </c>
      <c r="L8193">
        <v>1</v>
      </c>
      <c r="M8193">
        <v>221</v>
      </c>
      <c r="N8193" t="s">
        <v>18</v>
      </c>
      <c r="O8193" s="1">
        <v>5.03866E-74</v>
      </c>
      <c r="P8193">
        <v>723</v>
      </c>
    </row>
    <row r="8194" spans="1:16" x14ac:dyDescent="0.25">
      <c r="A8194" t="s">
        <v>12288</v>
      </c>
      <c r="B8194">
        <v>1047</v>
      </c>
      <c r="C8194" s="3" t="str">
        <f>HYPERLINK("http://www.uniprot.org/uniprot/G7JBC2","tr|G7JBC2|G7JBC2_MEDTR")</f>
        <v>tr|G7JBC2|G7JBC2_MEDTR</v>
      </c>
      <c r="D8194" t="s">
        <v>12289</v>
      </c>
      <c r="E8194">
        <v>68.180000000000007</v>
      </c>
      <c r="F8194">
        <v>374</v>
      </c>
      <c r="G8194">
        <v>119</v>
      </c>
      <c r="H8194">
        <v>26</v>
      </c>
      <c r="I8194">
        <v>1</v>
      </c>
      <c r="J8194">
        <v>1044</v>
      </c>
      <c r="K8194">
        <v>1</v>
      </c>
      <c r="L8194">
        <v>53</v>
      </c>
      <c r="M8194">
        <v>411</v>
      </c>
      <c r="N8194" t="s">
        <v>18</v>
      </c>
      <c r="O8194" s="1">
        <v>5.5405500000000002E-133</v>
      </c>
      <c r="P8194">
        <v>1234</v>
      </c>
    </row>
    <row r="8195" spans="1:16" x14ac:dyDescent="0.25">
      <c r="A8195" t="s">
        <v>12290</v>
      </c>
      <c r="B8195">
        <v>918</v>
      </c>
      <c r="C8195" s="3" t="str">
        <f>HYPERLINK("http://www.uniprot.org/uniprot/I1KXX0","tr|I1KXX0|I1KXX0_SOYBN")</f>
        <v>tr|I1KXX0|I1KXX0_SOYBN</v>
      </c>
      <c r="D8195" t="s">
        <v>28</v>
      </c>
      <c r="E8195">
        <v>81.88</v>
      </c>
      <c r="F8195">
        <v>287</v>
      </c>
      <c r="G8195">
        <v>52</v>
      </c>
      <c r="H8195">
        <v>1</v>
      </c>
      <c r="I8195">
        <v>58</v>
      </c>
      <c r="J8195">
        <v>915</v>
      </c>
      <c r="K8195">
        <v>1</v>
      </c>
      <c r="L8195">
        <v>295</v>
      </c>
      <c r="M8195">
        <v>581</v>
      </c>
      <c r="N8195" t="s">
        <v>18</v>
      </c>
      <c r="O8195" s="1">
        <v>1.3276599999999999E-137</v>
      </c>
      <c r="P8195">
        <v>1273</v>
      </c>
    </row>
    <row r="8196" spans="1:16" x14ac:dyDescent="0.25">
      <c r="A8196" t="s">
        <v>12291</v>
      </c>
      <c r="B8196">
        <v>576</v>
      </c>
      <c r="C8196" s="3" t="str">
        <f>HYPERLINK("http://www.uniprot.org/uniprot/G7L8X6","tr|G7L8X6|G7L8X6_MEDTR")</f>
        <v>tr|G7L8X6|G7L8X6_MEDTR</v>
      </c>
      <c r="D8196" t="s">
        <v>12292</v>
      </c>
      <c r="E8196">
        <v>90.32</v>
      </c>
      <c r="F8196">
        <v>186</v>
      </c>
      <c r="G8196">
        <v>18</v>
      </c>
      <c r="H8196">
        <v>6</v>
      </c>
      <c r="I8196">
        <v>34</v>
      </c>
      <c r="J8196">
        <v>573</v>
      </c>
      <c r="K8196">
        <v>1</v>
      </c>
      <c r="L8196">
        <v>5</v>
      </c>
      <c r="M8196">
        <v>190</v>
      </c>
      <c r="N8196" t="s">
        <v>18</v>
      </c>
      <c r="O8196" s="1">
        <v>4.0730300000000003E-89</v>
      </c>
      <c r="P8196">
        <v>851</v>
      </c>
    </row>
    <row r="8197" spans="1:16" x14ac:dyDescent="0.25">
      <c r="A8197" t="s">
        <v>12293</v>
      </c>
      <c r="B8197">
        <v>1584</v>
      </c>
      <c r="C8197" s="3" t="str">
        <f>HYPERLINK("http://www.uniprot.org/uniprot/K7KQT2","tr|K7KQT2|K7KQT2_SOYBN")</f>
        <v>tr|K7KQT2|K7KQT2_SOYBN</v>
      </c>
      <c r="D8197" t="s">
        <v>28</v>
      </c>
      <c r="E8197">
        <v>72.930000000000007</v>
      </c>
      <c r="F8197">
        <v>521</v>
      </c>
      <c r="G8197">
        <v>141</v>
      </c>
      <c r="H8197">
        <v>4</v>
      </c>
      <c r="I8197">
        <v>31</v>
      </c>
      <c r="J8197">
        <v>1581</v>
      </c>
      <c r="K8197">
        <v>1</v>
      </c>
      <c r="L8197">
        <v>22</v>
      </c>
      <c r="M8197">
        <v>537</v>
      </c>
      <c r="N8197" t="s">
        <v>18</v>
      </c>
      <c r="O8197">
        <v>0</v>
      </c>
      <c r="P8197">
        <v>2029</v>
      </c>
    </row>
    <row r="8198" spans="1:16" x14ac:dyDescent="0.25">
      <c r="A8198" t="s">
        <v>12294</v>
      </c>
      <c r="B8198">
        <v>834</v>
      </c>
      <c r="C8198" s="3" t="str">
        <f>HYPERLINK("http://www.uniprot.org/uniprot/K7LU80","tr|K7LU80|K7LU80_SOYBN")</f>
        <v>tr|K7LU80|K7LU80_SOYBN</v>
      </c>
      <c r="D8198" t="s">
        <v>61</v>
      </c>
      <c r="E8198">
        <v>70.599999999999994</v>
      </c>
      <c r="F8198">
        <v>279</v>
      </c>
      <c r="G8198">
        <v>82</v>
      </c>
      <c r="H8198">
        <v>3</v>
      </c>
      <c r="I8198">
        <v>1</v>
      </c>
      <c r="J8198">
        <v>828</v>
      </c>
      <c r="K8198">
        <v>1</v>
      </c>
      <c r="L8198">
        <v>59</v>
      </c>
      <c r="M8198">
        <v>333</v>
      </c>
      <c r="N8198" t="s">
        <v>18</v>
      </c>
      <c r="O8198" s="1">
        <v>2.5379599999999998E-97</v>
      </c>
      <c r="P8198">
        <v>925</v>
      </c>
    </row>
    <row r="8199" spans="1:16" x14ac:dyDescent="0.25">
      <c r="A8199" t="s">
        <v>12295</v>
      </c>
      <c r="B8199">
        <v>2265</v>
      </c>
      <c r="C8199" s="3" t="str">
        <f>HYPERLINK("http://www.uniprot.org/uniprot/A5BE46","tr|A5BE46|A5BE46_VITVI")</f>
        <v>tr|A5BE46|A5BE46_VITVI</v>
      </c>
      <c r="D8199" t="s">
        <v>462</v>
      </c>
      <c r="E8199">
        <v>79.069999999999993</v>
      </c>
      <c r="F8199">
        <v>760</v>
      </c>
      <c r="G8199">
        <v>159</v>
      </c>
      <c r="H8199">
        <v>7</v>
      </c>
      <c r="I8199">
        <v>1</v>
      </c>
      <c r="J8199">
        <v>2259</v>
      </c>
      <c r="K8199">
        <v>1</v>
      </c>
      <c r="L8199">
        <v>594</v>
      </c>
      <c r="M8199">
        <v>1353</v>
      </c>
      <c r="N8199" t="s">
        <v>18</v>
      </c>
      <c r="O8199">
        <v>0</v>
      </c>
      <c r="P8199">
        <v>3204</v>
      </c>
    </row>
    <row r="8200" spans="1:16" x14ac:dyDescent="0.25">
      <c r="A8200" t="s">
        <v>12296</v>
      </c>
      <c r="B8200">
        <v>675</v>
      </c>
      <c r="C8200" s="3" t="str">
        <f>HYPERLINK("http://www.uniprot.org/uniprot/G7JPV2","tr|G7JPV2|G7JPV2_MEDTR")</f>
        <v>tr|G7JPV2|G7JPV2_MEDTR</v>
      </c>
      <c r="D8200" t="s">
        <v>12297</v>
      </c>
      <c r="E8200">
        <v>74.66</v>
      </c>
      <c r="F8200">
        <v>221</v>
      </c>
      <c r="G8200">
        <v>56</v>
      </c>
      <c r="H8200">
        <v>3</v>
      </c>
      <c r="I8200">
        <v>19</v>
      </c>
      <c r="J8200">
        <v>672</v>
      </c>
      <c r="K8200">
        <v>1</v>
      </c>
      <c r="L8200">
        <v>9</v>
      </c>
      <c r="M8200">
        <v>229</v>
      </c>
      <c r="N8200" t="s">
        <v>18</v>
      </c>
      <c r="O8200" s="1">
        <v>1.2081599999999999E-84</v>
      </c>
      <c r="P8200">
        <v>814</v>
      </c>
    </row>
    <row r="8201" spans="1:16" x14ac:dyDescent="0.25">
      <c r="A8201" t="s">
        <v>12298</v>
      </c>
      <c r="B8201">
        <v>243</v>
      </c>
      <c r="C8201" s="3" t="str">
        <f>HYPERLINK("http://www.uniprot.org/uniprot/I1LT50","tr|I1LT50|I1LT50_SOYBN")</f>
        <v>tr|I1LT50|I1LT50_SOYBN</v>
      </c>
      <c r="D8201" t="s">
        <v>28</v>
      </c>
      <c r="E8201">
        <v>81.25</v>
      </c>
      <c r="F8201">
        <v>80</v>
      </c>
      <c r="G8201">
        <v>15</v>
      </c>
      <c r="H8201">
        <v>0</v>
      </c>
      <c r="I8201">
        <v>1</v>
      </c>
      <c r="J8201">
        <v>240</v>
      </c>
      <c r="K8201">
        <v>1</v>
      </c>
      <c r="L8201">
        <v>1</v>
      </c>
      <c r="M8201">
        <v>80</v>
      </c>
      <c r="N8201" t="s">
        <v>18</v>
      </c>
      <c r="O8201" s="1">
        <v>4.0694399999999999E-31</v>
      </c>
      <c r="P8201">
        <v>350</v>
      </c>
    </row>
    <row r="8202" spans="1:16" x14ac:dyDescent="0.25">
      <c r="A8202" t="s">
        <v>12299</v>
      </c>
      <c r="B8202">
        <v>984</v>
      </c>
      <c r="C8202" s="3" t="str">
        <f>HYPERLINK("http://www.uniprot.org/uniprot/A9YWR2","tr|A9YWR2|A9YWR2_MEDTR")</f>
        <v>tr|A9YWR2|A9YWR2_MEDTR</v>
      </c>
      <c r="D8202" t="s">
        <v>12300</v>
      </c>
      <c r="E8202">
        <v>81.09</v>
      </c>
      <c r="F8202">
        <v>328</v>
      </c>
      <c r="G8202">
        <v>62</v>
      </c>
      <c r="H8202">
        <v>1</v>
      </c>
      <c r="I8202">
        <v>1</v>
      </c>
      <c r="J8202">
        <v>981</v>
      </c>
      <c r="K8202">
        <v>1</v>
      </c>
      <c r="L8202">
        <v>1</v>
      </c>
      <c r="M8202">
        <v>325</v>
      </c>
      <c r="N8202" t="s">
        <v>18</v>
      </c>
      <c r="O8202" s="1">
        <v>2.4037099999999999E-143</v>
      </c>
      <c r="P8202">
        <v>1323</v>
      </c>
    </row>
    <row r="8203" spans="1:16" x14ac:dyDescent="0.25">
      <c r="A8203" t="s">
        <v>12301</v>
      </c>
      <c r="B8203">
        <v>600</v>
      </c>
      <c r="C8203" s="3" t="str">
        <f>HYPERLINK("http://www.uniprot.org/uniprot/I1N143","tr|I1N143|I1N143_SOYBN")</f>
        <v>tr|I1N143|I1N143_SOYBN</v>
      </c>
      <c r="D8203" t="s">
        <v>28</v>
      </c>
      <c r="E8203">
        <v>66.849999999999994</v>
      </c>
      <c r="F8203">
        <v>181</v>
      </c>
      <c r="G8203">
        <v>60</v>
      </c>
      <c r="H8203">
        <v>3</v>
      </c>
      <c r="I8203">
        <v>4</v>
      </c>
      <c r="J8203">
        <v>537</v>
      </c>
      <c r="K8203">
        <v>1</v>
      </c>
      <c r="L8203">
        <v>16</v>
      </c>
      <c r="M8203">
        <v>190</v>
      </c>
      <c r="N8203" t="s">
        <v>18</v>
      </c>
      <c r="O8203" s="1">
        <v>2.7895000000000002E-62</v>
      </c>
      <c r="P8203">
        <v>620</v>
      </c>
    </row>
    <row r="8204" spans="1:16" x14ac:dyDescent="0.25">
      <c r="A8204" t="s">
        <v>12302</v>
      </c>
      <c r="B8204">
        <v>906</v>
      </c>
      <c r="C8204" s="3" t="str">
        <f>HYPERLINK("http://www.uniprot.org/uniprot/I1J6W9","tr|I1J6W9|I1J6W9_SOYBN")</f>
        <v>tr|I1J6W9|I1J6W9_SOYBN</v>
      </c>
      <c r="D8204" t="s">
        <v>28</v>
      </c>
      <c r="E8204">
        <v>86.84</v>
      </c>
      <c r="F8204">
        <v>304</v>
      </c>
      <c r="G8204">
        <v>40</v>
      </c>
      <c r="H8204">
        <v>3</v>
      </c>
      <c r="I8204">
        <v>1</v>
      </c>
      <c r="J8204">
        <v>903</v>
      </c>
      <c r="K8204">
        <v>1</v>
      </c>
      <c r="L8204">
        <v>1</v>
      </c>
      <c r="M8204">
        <v>302</v>
      </c>
      <c r="N8204" t="s">
        <v>18</v>
      </c>
      <c r="O8204" s="1">
        <v>1.0010400000000001E-145</v>
      </c>
      <c r="P8204">
        <v>1343</v>
      </c>
    </row>
    <row r="8205" spans="1:16" x14ac:dyDescent="0.25">
      <c r="A8205" t="s">
        <v>12303</v>
      </c>
      <c r="B8205">
        <v>885</v>
      </c>
      <c r="C8205" s="3" t="str">
        <f>HYPERLINK("http://www.uniprot.org/uniprot/I1MLF1","tr|I1MLF1|I1MLF1_SOYBN")</f>
        <v>tr|I1MLF1|I1MLF1_SOYBN</v>
      </c>
      <c r="D8205" t="s">
        <v>117</v>
      </c>
      <c r="E8205">
        <v>98.97</v>
      </c>
      <c r="F8205">
        <v>294</v>
      </c>
      <c r="G8205">
        <v>3</v>
      </c>
      <c r="H8205">
        <v>0</v>
      </c>
      <c r="I8205">
        <v>1</v>
      </c>
      <c r="J8205">
        <v>882</v>
      </c>
      <c r="K8205">
        <v>1</v>
      </c>
      <c r="L8205">
        <v>1</v>
      </c>
      <c r="M8205">
        <v>294</v>
      </c>
      <c r="N8205" t="s">
        <v>18</v>
      </c>
      <c r="O8205" s="1">
        <v>1.6205600000000001E-169</v>
      </c>
      <c r="P8205">
        <v>1548</v>
      </c>
    </row>
    <row r="8206" spans="1:16" x14ac:dyDescent="0.25">
      <c r="A8206" t="s">
        <v>12304</v>
      </c>
      <c r="B8206">
        <v>852</v>
      </c>
      <c r="C8206" s="3" t="str">
        <f>HYPERLINK("http://www.uniprot.org/uniprot/G7ISD2","tr|G7ISD2|G7ISD2_MEDTR")</f>
        <v>tr|G7ISD2|G7ISD2_MEDTR</v>
      </c>
      <c r="D8206" t="s">
        <v>12305</v>
      </c>
      <c r="E8206">
        <v>49.84</v>
      </c>
      <c r="F8206">
        <v>329</v>
      </c>
      <c r="G8206">
        <v>165</v>
      </c>
      <c r="H8206">
        <v>46</v>
      </c>
      <c r="I8206">
        <v>1</v>
      </c>
      <c r="J8206">
        <v>849</v>
      </c>
      <c r="K8206">
        <v>1</v>
      </c>
      <c r="L8206">
        <v>1</v>
      </c>
      <c r="M8206">
        <v>309</v>
      </c>
      <c r="N8206" t="s">
        <v>18</v>
      </c>
      <c r="O8206" s="1">
        <v>1.5485E-65</v>
      </c>
      <c r="P8206">
        <v>651</v>
      </c>
    </row>
    <row r="8207" spans="1:16" x14ac:dyDescent="0.25">
      <c r="A8207" t="s">
        <v>12306</v>
      </c>
      <c r="B8207">
        <v>657</v>
      </c>
      <c r="C8207" s="3" t="str">
        <f>HYPERLINK("http://www.uniprot.org/uniprot/G7IM71","tr|G7IM71|G7IM71_MEDTR")</f>
        <v>tr|G7IM71|G7IM71_MEDTR</v>
      </c>
      <c r="D8207" t="s">
        <v>12307</v>
      </c>
      <c r="E8207">
        <v>91.74</v>
      </c>
      <c r="F8207">
        <v>218</v>
      </c>
      <c r="G8207">
        <v>18</v>
      </c>
      <c r="H8207">
        <v>0</v>
      </c>
      <c r="I8207">
        <v>1</v>
      </c>
      <c r="J8207">
        <v>654</v>
      </c>
      <c r="K8207">
        <v>1</v>
      </c>
      <c r="L8207">
        <v>1</v>
      </c>
      <c r="M8207">
        <v>218</v>
      </c>
      <c r="N8207" t="s">
        <v>18</v>
      </c>
      <c r="O8207" s="1">
        <v>1.3631100000000001E-106</v>
      </c>
      <c r="P8207">
        <v>1003</v>
      </c>
    </row>
    <row r="8208" spans="1:16" x14ac:dyDescent="0.25">
      <c r="A8208" t="s">
        <v>12308</v>
      </c>
      <c r="B8208">
        <v>1062</v>
      </c>
      <c r="C8208" s="3" t="str">
        <f>HYPERLINK("http://www.uniprot.org/uniprot/I1M2U5","tr|I1M2U5|I1M2U5_SOYBN")</f>
        <v>tr|I1M2U5|I1M2U5_SOYBN</v>
      </c>
      <c r="D8208" t="s">
        <v>28</v>
      </c>
      <c r="E8208">
        <v>83.52</v>
      </c>
      <c r="F8208">
        <v>352</v>
      </c>
      <c r="G8208">
        <v>58</v>
      </c>
      <c r="H8208">
        <v>0</v>
      </c>
      <c r="I8208">
        <v>4</v>
      </c>
      <c r="J8208">
        <v>1059</v>
      </c>
      <c r="K8208">
        <v>1</v>
      </c>
      <c r="L8208">
        <v>4</v>
      </c>
      <c r="M8208">
        <v>355</v>
      </c>
      <c r="N8208" t="s">
        <v>18</v>
      </c>
      <c r="O8208" s="1">
        <v>2.1323899999999999E-172</v>
      </c>
      <c r="P8208">
        <v>1574</v>
      </c>
    </row>
    <row r="8209" spans="1:16" x14ac:dyDescent="0.25">
      <c r="A8209" t="s">
        <v>12309</v>
      </c>
      <c r="B8209">
        <v>1686</v>
      </c>
      <c r="C8209" s="3" t="str">
        <f>HYPERLINK("http://www.uniprot.org/uniprot/G7K2W1","tr|G7K2W1|G7K2W1_MEDTR")</f>
        <v>tr|G7K2W1|G7K2W1_MEDTR</v>
      </c>
      <c r="D8209" t="s">
        <v>12310</v>
      </c>
      <c r="E8209">
        <v>98.3</v>
      </c>
      <c r="F8209">
        <v>530</v>
      </c>
      <c r="G8209">
        <v>9</v>
      </c>
      <c r="H8209">
        <v>0</v>
      </c>
      <c r="I8209">
        <v>1</v>
      </c>
      <c r="J8209">
        <v>1590</v>
      </c>
      <c r="K8209">
        <v>1</v>
      </c>
      <c r="L8209">
        <v>1</v>
      </c>
      <c r="M8209">
        <v>530</v>
      </c>
      <c r="N8209" t="s">
        <v>18</v>
      </c>
      <c r="O8209">
        <v>0</v>
      </c>
      <c r="P8209">
        <v>2617</v>
      </c>
    </row>
    <row r="8210" spans="1:16" x14ac:dyDescent="0.25">
      <c r="A8210" t="s">
        <v>12311</v>
      </c>
      <c r="B8210">
        <v>1377</v>
      </c>
      <c r="C8210" s="3" t="str">
        <f>HYPERLINK("http://www.uniprot.org/uniprot/G7KGV7","tr|G7KGV7|G7KGV7_MEDTR")</f>
        <v>tr|G7KGV7|G7KGV7_MEDTR</v>
      </c>
      <c r="D8210" t="s">
        <v>12312</v>
      </c>
      <c r="E8210">
        <v>75.489999999999995</v>
      </c>
      <c r="F8210">
        <v>457</v>
      </c>
      <c r="G8210">
        <v>112</v>
      </c>
      <c r="H8210">
        <v>1</v>
      </c>
      <c r="I8210">
        <v>1</v>
      </c>
      <c r="J8210">
        <v>1368</v>
      </c>
      <c r="K8210">
        <v>1</v>
      </c>
      <c r="L8210">
        <v>1</v>
      </c>
      <c r="M8210">
        <v>457</v>
      </c>
      <c r="N8210" t="s">
        <v>18</v>
      </c>
      <c r="O8210">
        <v>0</v>
      </c>
      <c r="P8210">
        <v>1797</v>
      </c>
    </row>
    <row r="8211" spans="1:16" x14ac:dyDescent="0.25">
      <c r="A8211" t="s">
        <v>12313</v>
      </c>
      <c r="B8211">
        <v>741</v>
      </c>
      <c r="C8211" s="3" t="str">
        <f>HYPERLINK("http://www.uniprot.org/uniprot/I1LAZ0","tr|I1LAZ0|I1LAZ0_SOYBN")</f>
        <v>tr|I1LAZ0|I1LAZ0_SOYBN</v>
      </c>
      <c r="D8211" t="s">
        <v>99</v>
      </c>
      <c r="E8211">
        <v>31.72</v>
      </c>
      <c r="F8211">
        <v>145</v>
      </c>
      <c r="G8211">
        <v>99</v>
      </c>
      <c r="H8211">
        <v>12</v>
      </c>
      <c r="I8211">
        <v>31</v>
      </c>
      <c r="J8211">
        <v>429</v>
      </c>
      <c r="K8211">
        <v>1</v>
      </c>
      <c r="L8211">
        <v>17</v>
      </c>
      <c r="M8211">
        <v>157</v>
      </c>
      <c r="N8211" t="s">
        <v>18</v>
      </c>
      <c r="O8211" s="1">
        <v>4.3841700000000003E-12</v>
      </c>
      <c r="P8211">
        <v>189</v>
      </c>
    </row>
    <row r="8212" spans="1:16" x14ac:dyDescent="0.25">
      <c r="A8212" t="s">
        <v>12314</v>
      </c>
      <c r="B8212">
        <v>3156</v>
      </c>
      <c r="C8212" s="3" t="str">
        <f>HYPERLINK("http://www.uniprot.org/uniprot/Q710T7","tr|Q710T7|Q710T7_POPDE")</f>
        <v>tr|Q710T7|Q710T7_POPDE</v>
      </c>
      <c r="D8212" t="s">
        <v>1150</v>
      </c>
      <c r="E8212">
        <v>71.319999999999993</v>
      </c>
      <c r="F8212">
        <v>1060</v>
      </c>
      <c r="G8212">
        <v>304</v>
      </c>
      <c r="H8212">
        <v>14</v>
      </c>
      <c r="I8212">
        <v>1</v>
      </c>
      <c r="J8212">
        <v>3138</v>
      </c>
      <c r="K8212">
        <v>1</v>
      </c>
      <c r="L8212">
        <v>322</v>
      </c>
      <c r="M8212">
        <v>1377</v>
      </c>
      <c r="N8212" t="s">
        <v>18</v>
      </c>
      <c r="O8212">
        <v>0</v>
      </c>
      <c r="P8212">
        <v>3828</v>
      </c>
    </row>
    <row r="8213" spans="1:16" x14ac:dyDescent="0.25">
      <c r="A8213" t="s">
        <v>12315</v>
      </c>
      <c r="B8213">
        <v>2934</v>
      </c>
      <c r="C8213" s="3" t="str">
        <f>HYPERLINK("http://www.uniprot.org/uniprot/G7I838","tr|G7I838|G7I838_MEDTR")</f>
        <v>tr|G7I838|G7I838_MEDTR</v>
      </c>
      <c r="D8213" t="s">
        <v>12316</v>
      </c>
      <c r="E8213">
        <v>85.16</v>
      </c>
      <c r="F8213">
        <v>1011</v>
      </c>
      <c r="G8213">
        <v>150</v>
      </c>
      <c r="H8213">
        <v>34</v>
      </c>
      <c r="I8213">
        <v>1</v>
      </c>
      <c r="J8213">
        <v>2931</v>
      </c>
      <c r="K8213">
        <v>1</v>
      </c>
      <c r="L8213">
        <v>1</v>
      </c>
      <c r="M8213">
        <v>997</v>
      </c>
      <c r="N8213" t="s">
        <v>18</v>
      </c>
      <c r="O8213">
        <v>0</v>
      </c>
      <c r="P8213">
        <v>4630</v>
      </c>
    </row>
    <row r="8214" spans="1:16" x14ac:dyDescent="0.25">
      <c r="A8214" t="s">
        <v>12317</v>
      </c>
      <c r="B8214">
        <v>3684</v>
      </c>
      <c r="C8214" s="3" t="str">
        <f>HYPERLINK("http://www.uniprot.org/uniprot/I1LYK3","tr|I1LYK3|I1LYK3_SOYBN")</f>
        <v>tr|I1LYK3|I1LYK3_SOYBN</v>
      </c>
      <c r="D8214" t="s">
        <v>7230</v>
      </c>
      <c r="E8214">
        <v>72.760000000000005</v>
      </c>
      <c r="F8214">
        <v>1087</v>
      </c>
      <c r="G8214">
        <v>296</v>
      </c>
      <c r="H8214">
        <v>17</v>
      </c>
      <c r="I8214">
        <v>469</v>
      </c>
      <c r="J8214">
        <v>3678</v>
      </c>
      <c r="K8214">
        <v>1</v>
      </c>
      <c r="L8214">
        <v>147</v>
      </c>
      <c r="M8214">
        <v>1232</v>
      </c>
      <c r="N8214" t="s">
        <v>18</v>
      </c>
      <c r="O8214">
        <v>0</v>
      </c>
      <c r="P8214">
        <v>3875</v>
      </c>
    </row>
    <row r="8215" spans="1:16" x14ac:dyDescent="0.25">
      <c r="A8215" t="s">
        <v>12318</v>
      </c>
      <c r="B8215">
        <v>1173</v>
      </c>
      <c r="C8215" s="3" t="str">
        <f>HYPERLINK("http://www.uniprot.org/uniprot/G7IAZ7","tr|G7IAZ7|G7IAZ7_MEDTR")</f>
        <v>tr|G7IAZ7|G7IAZ7_MEDTR</v>
      </c>
      <c r="D8215" t="s">
        <v>12319</v>
      </c>
      <c r="E8215">
        <v>59.69</v>
      </c>
      <c r="F8215">
        <v>397</v>
      </c>
      <c r="G8215">
        <v>160</v>
      </c>
      <c r="H8215">
        <v>44</v>
      </c>
      <c r="I8215">
        <v>112</v>
      </c>
      <c r="J8215">
        <v>1170</v>
      </c>
      <c r="K8215">
        <v>1</v>
      </c>
      <c r="L8215">
        <v>40</v>
      </c>
      <c r="M8215">
        <v>434</v>
      </c>
      <c r="N8215" t="s">
        <v>18</v>
      </c>
      <c r="O8215" s="1">
        <v>2.9927500000000001E-109</v>
      </c>
      <c r="P8215">
        <v>1030</v>
      </c>
    </row>
    <row r="8216" spans="1:16" x14ac:dyDescent="0.25">
      <c r="A8216" t="s">
        <v>12320</v>
      </c>
      <c r="B8216">
        <v>3120</v>
      </c>
      <c r="C8216" s="3" t="str">
        <f>HYPERLINK("http://www.uniprot.org/uniprot/G7J9S5","tr|G7J9S5|G7J9S5_MEDTR")</f>
        <v>tr|G7J9S5|G7J9S5_MEDTR</v>
      </c>
      <c r="D8216" t="s">
        <v>12321</v>
      </c>
      <c r="E8216">
        <v>81.790000000000006</v>
      </c>
      <c r="F8216">
        <v>1038</v>
      </c>
      <c r="G8216">
        <v>189</v>
      </c>
      <c r="H8216">
        <v>1</v>
      </c>
      <c r="I8216">
        <v>1</v>
      </c>
      <c r="J8216">
        <v>3111</v>
      </c>
      <c r="K8216">
        <v>1</v>
      </c>
      <c r="L8216">
        <v>1</v>
      </c>
      <c r="M8216">
        <v>1030</v>
      </c>
      <c r="N8216" t="s">
        <v>18</v>
      </c>
      <c r="O8216">
        <v>0</v>
      </c>
      <c r="P8216">
        <v>4311</v>
      </c>
    </row>
    <row r="8217" spans="1:16" x14ac:dyDescent="0.25">
      <c r="A8217" t="s">
        <v>12322</v>
      </c>
      <c r="B8217">
        <v>2403</v>
      </c>
      <c r="C8217" s="3" t="str">
        <f>HYPERLINK("http://www.uniprot.org/uniprot/G7JBC0","tr|G7JBC0|G7JBC0_MEDTR")</f>
        <v>tr|G7JBC0|G7JBC0_MEDTR</v>
      </c>
      <c r="D8217" t="s">
        <v>12323</v>
      </c>
      <c r="E8217">
        <v>84.54</v>
      </c>
      <c r="F8217">
        <v>809</v>
      </c>
      <c r="G8217">
        <v>125</v>
      </c>
      <c r="H8217">
        <v>9</v>
      </c>
      <c r="I8217">
        <v>1</v>
      </c>
      <c r="J8217">
        <v>2400</v>
      </c>
      <c r="K8217">
        <v>1</v>
      </c>
      <c r="L8217">
        <v>1</v>
      </c>
      <c r="M8217">
        <v>771</v>
      </c>
      <c r="N8217" t="s">
        <v>18</v>
      </c>
      <c r="O8217">
        <v>0</v>
      </c>
      <c r="P8217">
        <v>3476</v>
      </c>
    </row>
    <row r="8218" spans="1:16" x14ac:dyDescent="0.25">
      <c r="A8218" t="s">
        <v>12324</v>
      </c>
      <c r="B8218">
        <v>786</v>
      </c>
      <c r="C8218" s="3" t="str">
        <f>HYPERLINK("http://www.uniprot.org/uniprot/I1KXX0","tr|I1KXX0|I1KXX0_SOYBN")</f>
        <v>tr|I1KXX0|I1KXX0_SOYBN</v>
      </c>
      <c r="D8218" t="s">
        <v>28</v>
      </c>
      <c r="E8218">
        <v>74.33</v>
      </c>
      <c r="F8218">
        <v>265</v>
      </c>
      <c r="G8218">
        <v>68</v>
      </c>
      <c r="H8218">
        <v>6</v>
      </c>
      <c r="I8218">
        <v>1</v>
      </c>
      <c r="J8218">
        <v>777</v>
      </c>
      <c r="K8218">
        <v>1</v>
      </c>
      <c r="L8218">
        <v>1</v>
      </c>
      <c r="M8218">
        <v>265</v>
      </c>
      <c r="N8218" t="s">
        <v>18</v>
      </c>
      <c r="O8218" s="1">
        <v>8.7769899999999999E-102</v>
      </c>
      <c r="P8218">
        <v>963</v>
      </c>
    </row>
    <row r="8219" spans="1:16" x14ac:dyDescent="0.25">
      <c r="A8219" t="s">
        <v>12325</v>
      </c>
      <c r="B8219">
        <v>804</v>
      </c>
      <c r="C8219" s="3" t="str">
        <f>HYPERLINK("http://www.uniprot.org/uniprot/G7K497","tr|G7K497|G7K497_MEDTR")</f>
        <v>tr|G7K497|G7K497_MEDTR</v>
      </c>
      <c r="D8219" t="s">
        <v>12326</v>
      </c>
      <c r="E8219">
        <v>67.650000000000006</v>
      </c>
      <c r="F8219">
        <v>269</v>
      </c>
      <c r="G8219">
        <v>87</v>
      </c>
      <c r="H8219">
        <v>2</v>
      </c>
      <c r="I8219">
        <v>1</v>
      </c>
      <c r="J8219">
        <v>801</v>
      </c>
      <c r="K8219">
        <v>1</v>
      </c>
      <c r="L8219">
        <v>72</v>
      </c>
      <c r="M8219">
        <v>338</v>
      </c>
      <c r="N8219" t="s">
        <v>18</v>
      </c>
      <c r="O8219" s="1">
        <v>1.92239E-99</v>
      </c>
      <c r="P8219">
        <v>943</v>
      </c>
    </row>
    <row r="8220" spans="1:16" x14ac:dyDescent="0.25">
      <c r="A8220" t="s">
        <v>12327</v>
      </c>
      <c r="B8220">
        <v>507</v>
      </c>
      <c r="C8220" s="3" t="str">
        <f>HYPERLINK("http://www.uniprot.org/uniprot/C6T4B6","tr|C6T4B6|C6T4B6_SOYBN")</f>
        <v>tr|C6T4B6|C6T4B6_SOYBN</v>
      </c>
      <c r="D8220" t="s">
        <v>210</v>
      </c>
      <c r="E8220">
        <v>65.31</v>
      </c>
      <c r="F8220">
        <v>173</v>
      </c>
      <c r="G8220">
        <v>60</v>
      </c>
      <c r="H8220">
        <v>11</v>
      </c>
      <c r="I8220">
        <v>1</v>
      </c>
      <c r="J8220">
        <v>486</v>
      </c>
      <c r="K8220">
        <v>1</v>
      </c>
      <c r="L8220">
        <v>1</v>
      </c>
      <c r="M8220">
        <v>164</v>
      </c>
      <c r="N8220" t="s">
        <v>18</v>
      </c>
      <c r="O8220" s="1">
        <v>4.9741399999999996E-50</v>
      </c>
      <c r="P8220">
        <v>513</v>
      </c>
    </row>
    <row r="8221" spans="1:16" x14ac:dyDescent="0.25">
      <c r="A8221" t="s">
        <v>12328</v>
      </c>
      <c r="B8221">
        <v>1665</v>
      </c>
      <c r="C8221" s="3" t="str">
        <f>HYPERLINK("http://www.uniprot.org/uniprot/K7KQT2","tr|K7KQT2|K7KQT2_SOYBN")</f>
        <v>tr|K7KQT2|K7KQT2_SOYBN</v>
      </c>
      <c r="D8221" t="s">
        <v>28</v>
      </c>
      <c r="E8221">
        <v>77.069999999999993</v>
      </c>
      <c r="F8221">
        <v>519</v>
      </c>
      <c r="G8221">
        <v>119</v>
      </c>
      <c r="H8221">
        <v>0</v>
      </c>
      <c r="I8221">
        <v>43</v>
      </c>
      <c r="J8221">
        <v>1599</v>
      </c>
      <c r="K8221">
        <v>1</v>
      </c>
      <c r="L8221">
        <v>20</v>
      </c>
      <c r="M8221">
        <v>537</v>
      </c>
      <c r="N8221" t="s">
        <v>18</v>
      </c>
      <c r="O8221">
        <v>0</v>
      </c>
      <c r="P8221">
        <v>2184</v>
      </c>
    </row>
    <row r="8222" spans="1:16" x14ac:dyDescent="0.25">
      <c r="A8222" t="s">
        <v>12329</v>
      </c>
      <c r="B8222">
        <v>1572</v>
      </c>
      <c r="C8222" s="3" t="str">
        <f>HYPERLINK("http://www.uniprot.org/uniprot/I1LS24","tr|I1LS24|I1LS24_SOYBN")</f>
        <v>tr|I1LS24|I1LS24_SOYBN</v>
      </c>
      <c r="D8222" t="s">
        <v>28</v>
      </c>
      <c r="E8222">
        <v>64</v>
      </c>
      <c r="F8222">
        <v>550</v>
      </c>
      <c r="G8222">
        <v>198</v>
      </c>
      <c r="H8222">
        <v>28</v>
      </c>
      <c r="I8222">
        <v>1</v>
      </c>
      <c r="J8222">
        <v>1566</v>
      </c>
      <c r="K8222">
        <v>1</v>
      </c>
      <c r="L8222">
        <v>1</v>
      </c>
      <c r="M8222">
        <v>530</v>
      </c>
      <c r="N8222" t="s">
        <v>18</v>
      </c>
      <c r="O8222" s="1">
        <v>1.32897E-177</v>
      </c>
      <c r="P8222">
        <v>1621</v>
      </c>
    </row>
    <row r="8223" spans="1:16" x14ac:dyDescent="0.25">
      <c r="A8223" t="s">
        <v>12330</v>
      </c>
      <c r="B8223">
        <v>501</v>
      </c>
      <c r="C8223" s="3" t="str">
        <f>HYPERLINK("http://www.uniprot.org/uniprot/I3T3D3","tr|I3T3D3|I3T3D3_MEDTR")</f>
        <v>tr|I3T3D3|I3T3D3_MEDTR</v>
      </c>
      <c r="D8223" t="s">
        <v>22</v>
      </c>
      <c r="E8223">
        <v>60.24</v>
      </c>
      <c r="F8223">
        <v>166</v>
      </c>
      <c r="G8223">
        <v>66</v>
      </c>
      <c r="H8223">
        <v>0</v>
      </c>
      <c r="I8223">
        <v>1</v>
      </c>
      <c r="J8223">
        <v>498</v>
      </c>
      <c r="K8223">
        <v>1</v>
      </c>
      <c r="L8223">
        <v>1</v>
      </c>
      <c r="M8223">
        <v>130</v>
      </c>
      <c r="N8223" t="s">
        <v>18</v>
      </c>
      <c r="O8223" s="1">
        <v>2.4161999999999998E-44</v>
      </c>
      <c r="P8223">
        <v>464</v>
      </c>
    </row>
    <row r="8224" spans="1:16" x14ac:dyDescent="0.25">
      <c r="A8224" t="s">
        <v>12331</v>
      </c>
      <c r="B8224">
        <v>939</v>
      </c>
      <c r="C8224" s="3" t="str">
        <f>HYPERLINK("http://www.uniprot.org/uniprot/B7FK22","tr|B7FK22|B7FK22_MEDTR")</f>
        <v>tr|B7FK22|B7FK22_MEDTR</v>
      </c>
      <c r="D8224" t="s">
        <v>12332</v>
      </c>
      <c r="E8224">
        <v>71.56</v>
      </c>
      <c r="F8224">
        <v>320</v>
      </c>
      <c r="G8224">
        <v>91</v>
      </c>
      <c r="H8224">
        <v>8</v>
      </c>
      <c r="I8224">
        <v>1</v>
      </c>
      <c r="J8224">
        <v>936</v>
      </c>
      <c r="K8224">
        <v>1</v>
      </c>
      <c r="L8224">
        <v>19</v>
      </c>
      <c r="M8224">
        <v>337</v>
      </c>
      <c r="N8224" t="s">
        <v>18</v>
      </c>
      <c r="O8224" s="1">
        <v>9.6610900000000006E-115</v>
      </c>
      <c r="P8224">
        <v>1076</v>
      </c>
    </row>
    <row r="8225" spans="1:16" x14ac:dyDescent="0.25">
      <c r="A8225" t="s">
        <v>12333</v>
      </c>
      <c r="B8225">
        <v>198</v>
      </c>
      <c r="C8225" s="3" t="str">
        <f>HYPERLINK("http://www.uniprot.org/uniprot/G7LCX2","tr|G7LCX2|G7LCX2_MEDTR")</f>
        <v>tr|G7LCX2|G7LCX2_MEDTR</v>
      </c>
      <c r="D8225" t="s">
        <v>12334</v>
      </c>
      <c r="E8225">
        <v>80.430000000000007</v>
      </c>
      <c r="F8225">
        <v>46</v>
      </c>
      <c r="G8225">
        <v>9</v>
      </c>
      <c r="H8225">
        <v>0</v>
      </c>
      <c r="I8225">
        <v>1</v>
      </c>
      <c r="J8225">
        <v>138</v>
      </c>
      <c r="K8225">
        <v>1</v>
      </c>
      <c r="L8225">
        <v>1</v>
      </c>
      <c r="M8225">
        <v>46</v>
      </c>
      <c r="N8225" t="s">
        <v>18</v>
      </c>
      <c r="O8225" s="1">
        <v>4.0013699999999998E-15</v>
      </c>
      <c r="P8225">
        <v>212</v>
      </c>
    </row>
    <row r="8226" spans="1:16" x14ac:dyDescent="0.25">
      <c r="A8226" t="s">
        <v>12335</v>
      </c>
      <c r="B8226">
        <v>1347</v>
      </c>
      <c r="C8226" s="3" t="str">
        <f>HYPERLINK("http://www.uniprot.org/uniprot/G7K6T4","tr|G7K6T4|G7K6T4_MEDTR")</f>
        <v>tr|G7K6T4|G7K6T4_MEDTR</v>
      </c>
      <c r="D8226" t="s">
        <v>3864</v>
      </c>
      <c r="E8226">
        <v>83.07</v>
      </c>
      <c r="F8226">
        <v>449</v>
      </c>
      <c r="G8226">
        <v>76</v>
      </c>
      <c r="H8226">
        <v>1</v>
      </c>
      <c r="I8226">
        <v>1</v>
      </c>
      <c r="J8226">
        <v>1344</v>
      </c>
      <c r="K8226">
        <v>1</v>
      </c>
      <c r="L8226">
        <v>27</v>
      </c>
      <c r="M8226">
        <v>475</v>
      </c>
      <c r="N8226" t="s">
        <v>18</v>
      </c>
      <c r="O8226">
        <v>0</v>
      </c>
      <c r="P8226">
        <v>2009</v>
      </c>
    </row>
    <row r="8227" spans="1:16" x14ac:dyDescent="0.25">
      <c r="A8227" t="s">
        <v>12336</v>
      </c>
      <c r="B8227">
        <v>930</v>
      </c>
      <c r="C8227" s="3" t="str">
        <f>HYPERLINK("http://www.uniprot.org/uniprot/G7K4M4","tr|G7K4M4|G7K4M4_MEDTR")</f>
        <v>tr|G7K4M4|G7K4M4_MEDTR</v>
      </c>
      <c r="D8227" t="s">
        <v>517</v>
      </c>
      <c r="E8227">
        <v>51.74</v>
      </c>
      <c r="F8227">
        <v>201</v>
      </c>
      <c r="G8227">
        <v>97</v>
      </c>
      <c r="H8227">
        <v>0</v>
      </c>
      <c r="I8227">
        <v>13</v>
      </c>
      <c r="J8227">
        <v>615</v>
      </c>
      <c r="K8227">
        <v>1</v>
      </c>
      <c r="L8227">
        <v>343</v>
      </c>
      <c r="M8227">
        <v>541</v>
      </c>
      <c r="N8227" t="s">
        <v>18</v>
      </c>
      <c r="O8227" s="1">
        <v>1.26245E-50</v>
      </c>
      <c r="P8227">
        <v>523</v>
      </c>
    </row>
    <row r="8228" spans="1:16" x14ac:dyDescent="0.25">
      <c r="A8228" t="s">
        <v>12337</v>
      </c>
      <c r="B8228">
        <v>546</v>
      </c>
      <c r="C8228" s="3" t="str">
        <f>HYPERLINK("http://www.uniprot.org/uniprot/G7I2H0","tr|G7I2H0|G7I2H0_MEDTR")</f>
        <v>tr|G7I2H0|G7I2H0_MEDTR</v>
      </c>
      <c r="D8228" t="s">
        <v>144</v>
      </c>
      <c r="E8228">
        <v>30.93</v>
      </c>
      <c r="F8228">
        <v>181</v>
      </c>
      <c r="G8228">
        <v>125</v>
      </c>
      <c r="H8228">
        <v>0</v>
      </c>
      <c r="I8228">
        <v>1</v>
      </c>
      <c r="J8228">
        <v>543</v>
      </c>
      <c r="K8228">
        <v>1</v>
      </c>
      <c r="L8228">
        <v>68</v>
      </c>
      <c r="M8228">
        <v>231</v>
      </c>
      <c r="N8228" t="s">
        <v>18</v>
      </c>
      <c r="O8228" s="1">
        <v>9.5248100000000002E-15</v>
      </c>
      <c r="P8228">
        <v>209</v>
      </c>
    </row>
    <row r="8229" spans="1:16" x14ac:dyDescent="0.25">
      <c r="A8229" t="s">
        <v>12338</v>
      </c>
      <c r="B8229">
        <v>1260</v>
      </c>
      <c r="C8229" s="3" t="str">
        <f>HYPERLINK("http://www.uniprot.org/uniprot/I1N7V2","tr|I1N7V2|I1N7V2_SOYBN")</f>
        <v>tr|I1N7V2|I1N7V2_SOYBN</v>
      </c>
      <c r="D8229" t="s">
        <v>71</v>
      </c>
      <c r="E8229">
        <v>87.01</v>
      </c>
      <c r="F8229">
        <v>416</v>
      </c>
      <c r="G8229">
        <v>54</v>
      </c>
      <c r="H8229">
        <v>0</v>
      </c>
      <c r="I8229">
        <v>1</v>
      </c>
      <c r="J8229">
        <v>1248</v>
      </c>
      <c r="K8229">
        <v>1</v>
      </c>
      <c r="L8229">
        <v>15</v>
      </c>
      <c r="M8229">
        <v>430</v>
      </c>
      <c r="N8229" t="s">
        <v>18</v>
      </c>
      <c r="O8229">
        <v>0</v>
      </c>
      <c r="P8229">
        <v>1916</v>
      </c>
    </row>
    <row r="8230" spans="1:16" x14ac:dyDescent="0.25">
      <c r="A8230" t="s">
        <v>12339</v>
      </c>
      <c r="B8230">
        <v>438</v>
      </c>
      <c r="C8230" s="3" t="str">
        <f>HYPERLINK("http://www.uniprot.org/uniprot/G7ISD5","tr|G7ISD5|G7ISD5_MEDTR")</f>
        <v>tr|G7ISD5|G7ISD5_MEDTR</v>
      </c>
      <c r="D8230" t="s">
        <v>12340</v>
      </c>
      <c r="E8230">
        <v>88.09</v>
      </c>
      <c r="F8230">
        <v>84</v>
      </c>
      <c r="G8230">
        <v>10</v>
      </c>
      <c r="H8230">
        <v>0</v>
      </c>
      <c r="I8230">
        <v>166</v>
      </c>
      <c r="J8230">
        <v>417</v>
      </c>
      <c r="K8230">
        <v>1</v>
      </c>
      <c r="L8230">
        <v>60</v>
      </c>
      <c r="M8230">
        <v>143</v>
      </c>
      <c r="N8230" t="s">
        <v>18</v>
      </c>
      <c r="O8230" s="1">
        <v>1.1772399999999999E-38</v>
      </c>
      <c r="P8230">
        <v>415</v>
      </c>
    </row>
    <row r="8231" spans="1:16" x14ac:dyDescent="0.25">
      <c r="A8231" t="s">
        <v>12341</v>
      </c>
      <c r="B8231">
        <v>801</v>
      </c>
      <c r="C8231" s="3" t="str">
        <f>HYPERLINK("http://www.uniprot.org/uniprot/I3SVN8","tr|I3SVN8|I3SVN8_MEDTR")</f>
        <v>tr|I3SVN8|I3SVN8_MEDTR</v>
      </c>
      <c r="D8231" t="s">
        <v>22</v>
      </c>
      <c r="E8231">
        <v>65.31</v>
      </c>
      <c r="F8231">
        <v>271</v>
      </c>
      <c r="G8231">
        <v>94</v>
      </c>
      <c r="H8231">
        <v>5</v>
      </c>
      <c r="I8231">
        <v>1</v>
      </c>
      <c r="J8231">
        <v>798</v>
      </c>
      <c r="K8231">
        <v>1</v>
      </c>
      <c r="L8231">
        <v>1</v>
      </c>
      <c r="M8231">
        <v>261</v>
      </c>
      <c r="N8231" t="s">
        <v>18</v>
      </c>
      <c r="O8231" s="1">
        <v>2.3365700000000001E-89</v>
      </c>
      <c r="P8231">
        <v>856</v>
      </c>
    </row>
    <row r="8232" spans="1:16" x14ac:dyDescent="0.25">
      <c r="A8232" t="s">
        <v>12342</v>
      </c>
      <c r="B8232">
        <v>1059</v>
      </c>
      <c r="C8232" s="3" t="str">
        <f>HYPERLINK("http://www.uniprot.org/uniprot/I1JIP4","tr|I1JIP4|I1JIP4_SOYBN")</f>
        <v>tr|I1JIP4|I1JIP4_SOYBN</v>
      </c>
      <c r="D8232" t="s">
        <v>117</v>
      </c>
      <c r="E8232">
        <v>90.02</v>
      </c>
      <c r="F8232">
        <v>351</v>
      </c>
      <c r="G8232">
        <v>35</v>
      </c>
      <c r="H8232">
        <v>0</v>
      </c>
      <c r="I8232">
        <v>1</v>
      </c>
      <c r="J8232">
        <v>1053</v>
      </c>
      <c r="K8232">
        <v>1</v>
      </c>
      <c r="L8232">
        <v>206</v>
      </c>
      <c r="M8232">
        <v>556</v>
      </c>
      <c r="N8232" t="s">
        <v>18</v>
      </c>
      <c r="O8232" s="1">
        <v>2.4224200000000001E-176</v>
      </c>
      <c r="P8232">
        <v>1608</v>
      </c>
    </row>
    <row r="8233" spans="1:16" x14ac:dyDescent="0.25">
      <c r="A8233" t="s">
        <v>12343</v>
      </c>
      <c r="B8233">
        <v>1086</v>
      </c>
      <c r="C8233" s="3" t="str">
        <f>HYPERLINK("http://www.uniprot.org/uniprot/Q6DW08","tr|Q6DW08|Q6DW08_MEDSA")</f>
        <v>tr|Q6DW08|Q6DW08_MEDSA</v>
      </c>
      <c r="D8233" t="s">
        <v>12344</v>
      </c>
      <c r="E8233">
        <v>93.9</v>
      </c>
      <c r="F8233">
        <v>361</v>
      </c>
      <c r="G8233">
        <v>22</v>
      </c>
      <c r="H8233">
        <v>0</v>
      </c>
      <c r="I8233">
        <v>1</v>
      </c>
      <c r="J8233">
        <v>1083</v>
      </c>
      <c r="K8233">
        <v>1</v>
      </c>
      <c r="L8233">
        <v>1</v>
      </c>
      <c r="M8233">
        <v>361</v>
      </c>
      <c r="N8233" t="s">
        <v>18</v>
      </c>
      <c r="O8233">
        <v>0</v>
      </c>
      <c r="P8233">
        <v>1739</v>
      </c>
    </row>
    <row r="8234" spans="1:16" x14ac:dyDescent="0.25">
      <c r="A8234" t="s">
        <v>12345</v>
      </c>
      <c r="B8234">
        <v>864</v>
      </c>
      <c r="C8234" s="3" t="str">
        <f>HYPERLINK("http://www.uniprot.org/uniprot/I3S272","tr|I3S272|I3S272_MEDTR")</f>
        <v>tr|I3S272|I3S272_MEDTR</v>
      </c>
      <c r="D8234" t="s">
        <v>22</v>
      </c>
      <c r="E8234">
        <v>76.569999999999993</v>
      </c>
      <c r="F8234">
        <v>286</v>
      </c>
      <c r="G8234">
        <v>67</v>
      </c>
      <c r="H8234">
        <v>1</v>
      </c>
      <c r="I8234">
        <v>1</v>
      </c>
      <c r="J8234">
        <v>855</v>
      </c>
      <c r="K8234">
        <v>1</v>
      </c>
      <c r="L8234">
        <v>205</v>
      </c>
      <c r="M8234">
        <v>489</v>
      </c>
      <c r="N8234" t="s">
        <v>18</v>
      </c>
      <c r="O8234" s="1">
        <v>3.2675800000000001E-119</v>
      </c>
      <c r="P8234">
        <v>1114</v>
      </c>
    </row>
    <row r="8235" spans="1:16" x14ac:dyDescent="0.25">
      <c r="A8235" t="s">
        <v>12346</v>
      </c>
      <c r="B8235">
        <v>921</v>
      </c>
      <c r="C8235" s="3" t="str">
        <f>HYPERLINK("http://www.uniprot.org/uniprot/I1JN67","tr|I1JN67|I1JN67_SOYBN")</f>
        <v>tr|I1JN67|I1JN67_SOYBN</v>
      </c>
      <c r="D8235" t="s">
        <v>28</v>
      </c>
      <c r="E8235">
        <v>75.680000000000007</v>
      </c>
      <c r="F8235">
        <v>255</v>
      </c>
      <c r="G8235">
        <v>62</v>
      </c>
      <c r="H8235">
        <v>0</v>
      </c>
      <c r="I8235">
        <v>154</v>
      </c>
      <c r="J8235">
        <v>918</v>
      </c>
      <c r="K8235">
        <v>1</v>
      </c>
      <c r="L8235">
        <v>3</v>
      </c>
      <c r="M8235">
        <v>257</v>
      </c>
      <c r="N8235" t="s">
        <v>18</v>
      </c>
      <c r="O8235" s="1">
        <v>5.1118900000000002E-113</v>
      </c>
      <c r="P8235">
        <v>1061</v>
      </c>
    </row>
    <row r="8236" spans="1:16" x14ac:dyDescent="0.25">
      <c r="A8236" t="s">
        <v>12347</v>
      </c>
      <c r="B8236">
        <v>333</v>
      </c>
      <c r="C8236" s="3" t="str">
        <f>HYPERLINK("http://www.uniprot.org/uniprot/G7KUU4","tr|G7KUU4|G7KUU4_MEDTR")</f>
        <v>tr|G7KUU4|G7KUU4_MEDTR</v>
      </c>
      <c r="D8236" t="s">
        <v>12207</v>
      </c>
      <c r="E8236">
        <v>72.540000000000006</v>
      </c>
      <c r="F8236">
        <v>102</v>
      </c>
      <c r="G8236">
        <v>28</v>
      </c>
      <c r="H8236">
        <v>0</v>
      </c>
      <c r="I8236">
        <v>25</v>
      </c>
      <c r="J8236">
        <v>330</v>
      </c>
      <c r="K8236">
        <v>1</v>
      </c>
      <c r="L8236">
        <v>32</v>
      </c>
      <c r="M8236">
        <v>132</v>
      </c>
      <c r="N8236" t="s">
        <v>18</v>
      </c>
      <c r="O8236" s="1">
        <v>1.02336E-34</v>
      </c>
      <c r="P8236">
        <v>381</v>
      </c>
    </row>
    <row r="8237" spans="1:16" x14ac:dyDescent="0.25">
      <c r="A8237" t="s">
        <v>12348</v>
      </c>
      <c r="B8237">
        <v>1935</v>
      </c>
      <c r="C8237" s="3" t="str">
        <f>HYPERLINK("http://www.uniprot.org/uniprot/I1NIY9","tr|I1NIY9|I1NIY9_SOYBN")</f>
        <v>tr|I1NIY9|I1NIY9_SOYBN</v>
      </c>
      <c r="D8237" t="s">
        <v>12349</v>
      </c>
      <c r="E8237">
        <v>79.41</v>
      </c>
      <c r="F8237">
        <v>646</v>
      </c>
      <c r="G8237">
        <v>133</v>
      </c>
      <c r="H8237">
        <v>2</v>
      </c>
      <c r="I8237">
        <v>1</v>
      </c>
      <c r="J8237">
        <v>1932</v>
      </c>
      <c r="K8237">
        <v>1</v>
      </c>
      <c r="L8237">
        <v>1</v>
      </c>
      <c r="M8237">
        <v>646</v>
      </c>
      <c r="N8237" t="s">
        <v>18</v>
      </c>
      <c r="O8237">
        <v>0</v>
      </c>
      <c r="P8237">
        <v>2626</v>
      </c>
    </row>
    <row r="8238" spans="1:16" x14ac:dyDescent="0.25">
      <c r="A8238" t="s">
        <v>12350</v>
      </c>
      <c r="B8238">
        <v>1206</v>
      </c>
      <c r="C8238" s="3" t="str">
        <f>HYPERLINK("http://www.uniprot.org/uniprot/K7LHA2","tr|K7LHA2|K7LHA2_SOYBN")</f>
        <v>tr|K7LHA2|K7LHA2_SOYBN</v>
      </c>
      <c r="D8238" t="s">
        <v>28</v>
      </c>
      <c r="E8238">
        <v>74.73</v>
      </c>
      <c r="F8238">
        <v>384</v>
      </c>
      <c r="G8238">
        <v>97</v>
      </c>
      <c r="H8238">
        <v>9</v>
      </c>
      <c r="I8238">
        <v>76</v>
      </c>
      <c r="J8238">
        <v>1200</v>
      </c>
      <c r="K8238">
        <v>1</v>
      </c>
      <c r="L8238">
        <v>88</v>
      </c>
      <c r="M8238">
        <v>471</v>
      </c>
      <c r="N8238" t="s">
        <v>18</v>
      </c>
      <c r="O8238" s="1">
        <v>6.1401900000000002E-166</v>
      </c>
      <c r="P8238">
        <v>1519</v>
      </c>
    </row>
    <row r="8239" spans="1:16" x14ac:dyDescent="0.25">
      <c r="A8239" t="s">
        <v>12351</v>
      </c>
      <c r="B8239">
        <v>1212</v>
      </c>
      <c r="C8239" s="3" t="str">
        <f>HYPERLINK("http://www.uniprot.org/uniprot/G7IB00","tr|G7IB00|G7IB00_MEDTR")</f>
        <v>tr|G7IB00|G7IB00_MEDTR</v>
      </c>
      <c r="D8239" t="s">
        <v>12352</v>
      </c>
      <c r="E8239">
        <v>85.91</v>
      </c>
      <c r="F8239">
        <v>426</v>
      </c>
      <c r="G8239">
        <v>60</v>
      </c>
      <c r="H8239">
        <v>25</v>
      </c>
      <c r="I8239">
        <v>7</v>
      </c>
      <c r="J8239">
        <v>1209</v>
      </c>
      <c r="K8239">
        <v>1</v>
      </c>
      <c r="L8239">
        <v>7</v>
      </c>
      <c r="M8239">
        <v>432</v>
      </c>
      <c r="N8239" t="s">
        <v>18</v>
      </c>
      <c r="O8239">
        <v>0</v>
      </c>
      <c r="P8239">
        <v>1798</v>
      </c>
    </row>
    <row r="8240" spans="1:16" x14ac:dyDescent="0.25">
      <c r="A8240" t="s">
        <v>12353</v>
      </c>
      <c r="B8240">
        <v>591</v>
      </c>
      <c r="C8240" s="3" t="str">
        <f>HYPERLINK("http://www.uniprot.org/uniprot/I1L7K3","tr|I1L7K3|I1L7K3_SOYBN")</f>
        <v>tr|I1L7K3|I1L7K3_SOYBN</v>
      </c>
      <c r="D8240" t="s">
        <v>71</v>
      </c>
      <c r="E8240">
        <v>87.11</v>
      </c>
      <c r="F8240">
        <v>194</v>
      </c>
      <c r="G8240">
        <v>25</v>
      </c>
      <c r="H8240">
        <v>0</v>
      </c>
      <c r="I8240">
        <v>1</v>
      </c>
      <c r="J8240">
        <v>582</v>
      </c>
      <c r="K8240">
        <v>1</v>
      </c>
      <c r="L8240">
        <v>1</v>
      </c>
      <c r="M8240">
        <v>192</v>
      </c>
      <c r="N8240" t="s">
        <v>18</v>
      </c>
      <c r="O8240" s="1">
        <v>1.9459400000000001E-97</v>
      </c>
      <c r="P8240">
        <v>923</v>
      </c>
    </row>
    <row r="8241" spans="1:16" x14ac:dyDescent="0.25">
      <c r="A8241" t="s">
        <v>12354</v>
      </c>
      <c r="B8241">
        <v>249</v>
      </c>
      <c r="C8241" s="3" t="str">
        <f>HYPERLINK("http://www.uniprot.org/uniprot/G7JA87","tr|G7JA87|G7JA87_MEDTR")</f>
        <v>tr|G7JA87|G7JA87_MEDTR</v>
      </c>
      <c r="D8241" t="s">
        <v>12355</v>
      </c>
      <c r="E8241">
        <v>56.89</v>
      </c>
      <c r="F8241">
        <v>58</v>
      </c>
      <c r="G8241">
        <v>25</v>
      </c>
      <c r="H8241">
        <v>0</v>
      </c>
      <c r="I8241">
        <v>73</v>
      </c>
      <c r="J8241">
        <v>246</v>
      </c>
      <c r="K8241">
        <v>1</v>
      </c>
      <c r="L8241">
        <v>2</v>
      </c>
      <c r="M8241">
        <v>59</v>
      </c>
      <c r="N8241" t="s">
        <v>18</v>
      </c>
      <c r="O8241" s="1">
        <v>3.9302700000000001E-10</v>
      </c>
      <c r="P8241">
        <v>169</v>
      </c>
    </row>
    <row r="8242" spans="1:16" x14ac:dyDescent="0.25">
      <c r="A8242" t="s">
        <v>12356</v>
      </c>
      <c r="B8242">
        <v>1020</v>
      </c>
      <c r="C8242" s="3" t="str">
        <f>HYPERLINK("http://www.uniprot.org/uniprot/G7JBC0","tr|G7JBC0|G7JBC0_MEDTR")</f>
        <v>tr|G7JBC0|G7JBC0_MEDTR</v>
      </c>
      <c r="D8242" t="s">
        <v>12323</v>
      </c>
      <c r="E8242">
        <v>92.62</v>
      </c>
      <c r="F8242">
        <v>339</v>
      </c>
      <c r="G8242">
        <v>25</v>
      </c>
      <c r="H8242">
        <v>0</v>
      </c>
      <c r="I8242">
        <v>1</v>
      </c>
      <c r="J8242">
        <v>1017</v>
      </c>
      <c r="K8242">
        <v>1</v>
      </c>
      <c r="L8242">
        <v>433</v>
      </c>
      <c r="M8242">
        <v>771</v>
      </c>
      <c r="N8242" t="s">
        <v>18</v>
      </c>
      <c r="O8242" s="1">
        <v>5.97444E-177</v>
      </c>
      <c r="P8242">
        <v>1613</v>
      </c>
    </row>
    <row r="8243" spans="1:16" x14ac:dyDescent="0.25">
      <c r="A8243" t="s">
        <v>12357</v>
      </c>
      <c r="B8243">
        <v>645</v>
      </c>
      <c r="C8243" s="3" t="str">
        <f>HYPERLINK("http://www.uniprot.org/uniprot/I1JGF8","tr|I1JGF8|I1JGF8_SOYBN")</f>
        <v>tr|I1JGF8|I1JGF8_SOYBN</v>
      </c>
      <c r="D8243" t="s">
        <v>28</v>
      </c>
      <c r="E8243">
        <v>35.36</v>
      </c>
      <c r="F8243">
        <v>164</v>
      </c>
      <c r="G8243">
        <v>106</v>
      </c>
      <c r="H8243">
        <v>2</v>
      </c>
      <c r="I8243">
        <v>1</v>
      </c>
      <c r="J8243">
        <v>486</v>
      </c>
      <c r="K8243">
        <v>1</v>
      </c>
      <c r="L8243">
        <v>333</v>
      </c>
      <c r="M8243">
        <v>495</v>
      </c>
      <c r="N8243" t="s">
        <v>18</v>
      </c>
      <c r="O8243" s="1">
        <v>1.14519E-17</v>
      </c>
      <c r="P8243">
        <v>236</v>
      </c>
    </row>
    <row r="8244" spans="1:16" x14ac:dyDescent="0.25">
      <c r="A8244" t="s">
        <v>12358</v>
      </c>
      <c r="B8244">
        <v>390</v>
      </c>
      <c r="C8244" s="3" t="str">
        <f>HYPERLINK("http://www.uniprot.org/uniprot/I1MEF2","tr|I1MEF2|I1MEF2_SOYBN")</f>
        <v>tr|I1MEF2|I1MEF2_SOYBN</v>
      </c>
      <c r="D8244" t="s">
        <v>28</v>
      </c>
      <c r="E8244">
        <v>53.38</v>
      </c>
      <c r="F8244">
        <v>118</v>
      </c>
      <c r="G8244">
        <v>55</v>
      </c>
      <c r="H8244">
        <v>8</v>
      </c>
      <c r="I8244">
        <v>4</v>
      </c>
      <c r="J8244">
        <v>333</v>
      </c>
      <c r="K8244">
        <v>1</v>
      </c>
      <c r="L8244">
        <v>387</v>
      </c>
      <c r="M8244">
        <v>499</v>
      </c>
      <c r="N8244" t="s">
        <v>18</v>
      </c>
      <c r="O8244" s="1">
        <v>3.1499200000000001E-20</v>
      </c>
      <c r="P8244">
        <v>256</v>
      </c>
    </row>
    <row r="8245" spans="1:16" x14ac:dyDescent="0.25">
      <c r="A8245" t="s">
        <v>12359</v>
      </c>
      <c r="B8245">
        <v>2271</v>
      </c>
      <c r="C8245" s="3" t="str">
        <f>HYPERLINK("http://www.uniprot.org/uniprot/I1LS60","tr|I1LS60|I1LS60_SOYBN")</f>
        <v>tr|I1LS60|I1LS60_SOYBN</v>
      </c>
      <c r="D8245" t="s">
        <v>71</v>
      </c>
      <c r="E8245">
        <v>63.6</v>
      </c>
      <c r="F8245">
        <v>794</v>
      </c>
      <c r="G8245">
        <v>289</v>
      </c>
      <c r="H8245">
        <v>52</v>
      </c>
      <c r="I8245">
        <v>43</v>
      </c>
      <c r="J8245">
        <v>2268</v>
      </c>
      <c r="K8245">
        <v>1</v>
      </c>
      <c r="L8245">
        <v>14</v>
      </c>
      <c r="M8245">
        <v>801</v>
      </c>
      <c r="N8245" t="s">
        <v>18</v>
      </c>
      <c r="O8245">
        <v>0</v>
      </c>
      <c r="P8245">
        <v>2397</v>
      </c>
    </row>
    <row r="8246" spans="1:16" x14ac:dyDescent="0.25">
      <c r="A8246" t="s">
        <v>12360</v>
      </c>
      <c r="B8246">
        <v>1308</v>
      </c>
      <c r="C8246" s="3" t="str">
        <f>HYPERLINK("http://www.uniprot.org/uniprot/K7L6E6","tr|K7L6E6|K7L6E6_SOYBN")</f>
        <v>tr|K7L6E6|K7L6E6_SOYBN</v>
      </c>
      <c r="D8246" t="s">
        <v>28</v>
      </c>
      <c r="E8246">
        <v>81.37</v>
      </c>
      <c r="F8246">
        <v>392</v>
      </c>
      <c r="G8246">
        <v>73</v>
      </c>
      <c r="H8246">
        <v>9</v>
      </c>
      <c r="I8246">
        <v>157</v>
      </c>
      <c r="J8246">
        <v>1305</v>
      </c>
      <c r="K8246">
        <v>1</v>
      </c>
      <c r="L8246">
        <v>73</v>
      </c>
      <c r="M8246">
        <v>459</v>
      </c>
      <c r="N8246" t="s">
        <v>18</v>
      </c>
      <c r="O8246">
        <v>0</v>
      </c>
      <c r="P8246">
        <v>1659</v>
      </c>
    </row>
    <row r="8247" spans="1:16" x14ac:dyDescent="0.25">
      <c r="A8247" t="s">
        <v>12361</v>
      </c>
      <c r="B8247">
        <v>5199</v>
      </c>
      <c r="C8247" s="3" t="str">
        <f>HYPERLINK("http://www.uniprot.org/uniprot/K7LSG1","tr|K7LSG1|K7LSG1_SOYBN")</f>
        <v>tr|K7LSG1|K7LSG1_SOYBN</v>
      </c>
      <c r="D8247" t="s">
        <v>28</v>
      </c>
      <c r="E8247">
        <v>39.200000000000003</v>
      </c>
      <c r="F8247">
        <v>1375</v>
      </c>
      <c r="G8247">
        <v>836</v>
      </c>
      <c r="H8247">
        <v>51</v>
      </c>
      <c r="I8247">
        <v>1219</v>
      </c>
      <c r="J8247">
        <v>5190</v>
      </c>
      <c r="K8247">
        <v>1</v>
      </c>
      <c r="L8247">
        <v>38</v>
      </c>
      <c r="M8247">
        <v>1294</v>
      </c>
      <c r="N8247" t="s">
        <v>18</v>
      </c>
      <c r="O8247">
        <v>0</v>
      </c>
      <c r="P8247">
        <v>1989</v>
      </c>
    </row>
    <row r="8248" spans="1:16" x14ac:dyDescent="0.25">
      <c r="A8248" t="s">
        <v>12362</v>
      </c>
      <c r="B8248">
        <v>603</v>
      </c>
      <c r="C8248" s="3" t="str">
        <f>HYPERLINK("http://www.uniprot.org/uniprot/G7JCU2","tr|G7JCU2|G7JCU2_MEDTR")</f>
        <v>tr|G7JCU2|G7JCU2_MEDTR</v>
      </c>
      <c r="D8248" t="s">
        <v>12363</v>
      </c>
      <c r="E8248">
        <v>72.05</v>
      </c>
      <c r="F8248">
        <v>204</v>
      </c>
      <c r="G8248">
        <v>57</v>
      </c>
      <c r="H8248">
        <v>4</v>
      </c>
      <c r="I8248">
        <v>1</v>
      </c>
      <c r="J8248">
        <v>600</v>
      </c>
      <c r="K8248">
        <v>1</v>
      </c>
      <c r="L8248">
        <v>1</v>
      </c>
      <c r="M8248">
        <v>202</v>
      </c>
      <c r="N8248" t="s">
        <v>18</v>
      </c>
      <c r="O8248" s="1">
        <v>1.31362E-67</v>
      </c>
      <c r="P8248">
        <v>666</v>
      </c>
    </row>
    <row r="8249" spans="1:16" x14ac:dyDescent="0.25">
      <c r="A8249" t="s">
        <v>12364</v>
      </c>
      <c r="B8249">
        <v>771</v>
      </c>
      <c r="C8249" s="3" t="str">
        <f>HYPERLINK("http://www.uniprot.org/uniprot/I1MTP9","tr|I1MTP9|I1MTP9_SOYBN")</f>
        <v>tr|I1MTP9|I1MTP9_SOYBN</v>
      </c>
      <c r="D8249" t="s">
        <v>28</v>
      </c>
      <c r="E8249">
        <v>76.17</v>
      </c>
      <c r="F8249">
        <v>256</v>
      </c>
      <c r="G8249">
        <v>61</v>
      </c>
      <c r="H8249">
        <v>0</v>
      </c>
      <c r="I8249">
        <v>1</v>
      </c>
      <c r="J8249">
        <v>768</v>
      </c>
      <c r="K8249">
        <v>1</v>
      </c>
      <c r="L8249">
        <v>1</v>
      </c>
      <c r="M8249">
        <v>256</v>
      </c>
      <c r="N8249" t="s">
        <v>18</v>
      </c>
      <c r="O8249" s="1">
        <v>2.3176499999999999E-107</v>
      </c>
      <c r="P8249">
        <v>1011</v>
      </c>
    </row>
    <row r="8250" spans="1:16" x14ac:dyDescent="0.25">
      <c r="A8250" t="s">
        <v>12365</v>
      </c>
      <c r="B8250">
        <v>2367</v>
      </c>
      <c r="C8250" s="3" t="str">
        <f>HYPERLINK("http://www.uniprot.org/uniprot/G7KF67","tr|G7KF67|G7KF67_MEDTR")</f>
        <v>tr|G7KF67|G7KF67_MEDTR</v>
      </c>
      <c r="D8250" t="s">
        <v>12366</v>
      </c>
      <c r="E8250">
        <v>84.13</v>
      </c>
      <c r="F8250">
        <v>788</v>
      </c>
      <c r="G8250">
        <v>125</v>
      </c>
      <c r="H8250">
        <v>0</v>
      </c>
      <c r="I8250">
        <v>1</v>
      </c>
      <c r="J8250">
        <v>2364</v>
      </c>
      <c r="K8250">
        <v>1</v>
      </c>
      <c r="L8250">
        <v>2</v>
      </c>
      <c r="M8250">
        <v>783</v>
      </c>
      <c r="N8250" t="s">
        <v>18</v>
      </c>
      <c r="O8250">
        <v>0</v>
      </c>
      <c r="P8250">
        <v>3510</v>
      </c>
    </row>
    <row r="8251" spans="1:16" x14ac:dyDescent="0.25">
      <c r="A8251" t="s">
        <v>12367</v>
      </c>
      <c r="B8251">
        <v>1143</v>
      </c>
      <c r="C8251" s="3" t="str">
        <f>HYPERLINK("http://www.uniprot.org/uniprot/C7FDI5","tr|C7FDI5|C7FDI5_SOYBN")</f>
        <v>tr|C7FDI5|C7FDI5_SOYBN</v>
      </c>
      <c r="D8251" t="s">
        <v>717</v>
      </c>
      <c r="E8251">
        <v>49.17</v>
      </c>
      <c r="F8251">
        <v>362</v>
      </c>
      <c r="G8251">
        <v>184</v>
      </c>
      <c r="H8251">
        <v>4</v>
      </c>
      <c r="I8251">
        <v>1</v>
      </c>
      <c r="J8251">
        <v>1074</v>
      </c>
      <c r="K8251">
        <v>1</v>
      </c>
      <c r="L8251">
        <v>704</v>
      </c>
      <c r="M8251">
        <v>1060</v>
      </c>
      <c r="N8251" t="s">
        <v>18</v>
      </c>
      <c r="O8251" s="1">
        <v>1.2507500000000001E-96</v>
      </c>
      <c r="P8251">
        <v>921</v>
      </c>
    </row>
    <row r="8252" spans="1:16" x14ac:dyDescent="0.25">
      <c r="A8252" t="s">
        <v>12368</v>
      </c>
      <c r="B8252">
        <v>987</v>
      </c>
      <c r="C8252" s="3" t="str">
        <f>HYPERLINK("http://www.uniprot.org/uniprot/G7J4C6","tr|G7J4C6|G7J4C6_MEDTR")</f>
        <v>tr|G7J4C6|G7J4C6_MEDTR</v>
      </c>
      <c r="D8252" t="s">
        <v>3005</v>
      </c>
      <c r="E8252">
        <v>71.83</v>
      </c>
      <c r="F8252">
        <v>174</v>
      </c>
      <c r="G8252">
        <v>49</v>
      </c>
      <c r="H8252">
        <v>0</v>
      </c>
      <c r="I8252">
        <v>454</v>
      </c>
      <c r="J8252">
        <v>975</v>
      </c>
      <c r="K8252">
        <v>1</v>
      </c>
      <c r="L8252">
        <v>226</v>
      </c>
      <c r="M8252">
        <v>399</v>
      </c>
      <c r="N8252" t="s">
        <v>18</v>
      </c>
      <c r="O8252" s="1">
        <v>2.8892699999999999E-64</v>
      </c>
      <c r="P8252">
        <v>641</v>
      </c>
    </row>
    <row r="8253" spans="1:16" x14ac:dyDescent="0.25">
      <c r="A8253" t="s">
        <v>12369</v>
      </c>
      <c r="B8253">
        <v>1290</v>
      </c>
      <c r="C8253" s="3" t="str">
        <f>HYPERLINK("http://www.uniprot.org/uniprot/G7I2F3","tr|G7I2F3|G7I2F3_MEDTR")</f>
        <v>tr|G7I2F3|G7I2F3_MEDTR</v>
      </c>
      <c r="D8253" t="s">
        <v>257</v>
      </c>
      <c r="E8253">
        <v>34.630000000000003</v>
      </c>
      <c r="F8253">
        <v>231</v>
      </c>
      <c r="G8253">
        <v>151</v>
      </c>
      <c r="H8253">
        <v>7</v>
      </c>
      <c r="I8253">
        <v>616</v>
      </c>
      <c r="J8253">
        <v>1287</v>
      </c>
      <c r="K8253">
        <v>1</v>
      </c>
      <c r="L8253">
        <v>152</v>
      </c>
      <c r="M8253">
        <v>359</v>
      </c>
      <c r="N8253" t="s">
        <v>18</v>
      </c>
      <c r="O8253" s="1">
        <v>9.2829099999999993E-22</v>
      </c>
      <c r="P8253">
        <v>276</v>
      </c>
    </row>
    <row r="8254" spans="1:16" x14ac:dyDescent="0.25">
      <c r="A8254" t="s">
        <v>12370</v>
      </c>
      <c r="B8254">
        <v>552</v>
      </c>
      <c r="C8254" s="3" t="str">
        <f>HYPERLINK("http://www.uniprot.org/uniprot/I1JGF8","tr|I1JGF8|I1JGF8_SOYBN")</f>
        <v>tr|I1JGF8|I1JGF8_SOYBN</v>
      </c>
      <c r="D8254" t="s">
        <v>28</v>
      </c>
      <c r="E8254">
        <v>32.25</v>
      </c>
      <c r="F8254">
        <v>124</v>
      </c>
      <c r="G8254">
        <v>84</v>
      </c>
      <c r="H8254">
        <v>0</v>
      </c>
      <c r="I8254">
        <v>4</v>
      </c>
      <c r="J8254">
        <v>375</v>
      </c>
      <c r="K8254">
        <v>1</v>
      </c>
      <c r="L8254">
        <v>391</v>
      </c>
      <c r="M8254">
        <v>511</v>
      </c>
      <c r="N8254" t="s">
        <v>18</v>
      </c>
      <c r="O8254" s="1">
        <v>2.8009199999999999E-9</v>
      </c>
      <c r="P8254">
        <v>162</v>
      </c>
    </row>
    <row r="8255" spans="1:16" x14ac:dyDescent="0.25">
      <c r="A8255" t="s">
        <v>12371</v>
      </c>
      <c r="B8255">
        <v>492</v>
      </c>
      <c r="C8255" s="3" t="str">
        <f>HYPERLINK("http://www.uniprot.org/uniprot/G7KZ42","tr|G7KZ42|G7KZ42_MEDTR")</f>
        <v>tr|G7KZ42|G7KZ42_MEDTR</v>
      </c>
      <c r="D8255" t="s">
        <v>749</v>
      </c>
      <c r="E8255">
        <v>63.08</v>
      </c>
      <c r="F8255">
        <v>149</v>
      </c>
      <c r="G8255">
        <v>55</v>
      </c>
      <c r="H8255">
        <v>30</v>
      </c>
      <c r="I8255">
        <v>133</v>
      </c>
      <c r="J8255">
        <v>489</v>
      </c>
      <c r="K8255">
        <v>1</v>
      </c>
      <c r="L8255">
        <v>152</v>
      </c>
      <c r="M8255">
        <v>300</v>
      </c>
      <c r="N8255" t="s">
        <v>18</v>
      </c>
      <c r="O8255" s="1">
        <v>1.7663699999999999E-39</v>
      </c>
      <c r="P8255">
        <v>422</v>
      </c>
    </row>
    <row r="8256" spans="1:16" x14ac:dyDescent="0.25">
      <c r="A8256" t="s">
        <v>12372</v>
      </c>
      <c r="B8256">
        <v>2229</v>
      </c>
      <c r="C8256" s="3" t="str">
        <f>HYPERLINK("http://www.uniprot.org/uniprot/K7M1I6","tr|K7M1I6|K7M1I6_SOYBN")</f>
        <v>tr|K7M1I6|K7M1I6_SOYBN</v>
      </c>
      <c r="D8256" t="s">
        <v>28</v>
      </c>
      <c r="E8256">
        <v>71.98</v>
      </c>
      <c r="F8256">
        <v>764</v>
      </c>
      <c r="G8256">
        <v>214</v>
      </c>
      <c r="H8256">
        <v>25</v>
      </c>
      <c r="I8256">
        <v>10</v>
      </c>
      <c r="J8256">
        <v>2226</v>
      </c>
      <c r="K8256">
        <v>1</v>
      </c>
      <c r="L8256">
        <v>16</v>
      </c>
      <c r="M8256">
        <v>749</v>
      </c>
      <c r="N8256" t="s">
        <v>18</v>
      </c>
      <c r="O8256">
        <v>0</v>
      </c>
      <c r="P8256">
        <v>2787</v>
      </c>
    </row>
    <row r="8257" spans="1:16" x14ac:dyDescent="0.25">
      <c r="A8257" t="s">
        <v>12373</v>
      </c>
      <c r="B8257">
        <v>1089</v>
      </c>
      <c r="C8257" s="3" t="str">
        <f>HYPERLINK("http://www.uniprot.org/uniprot/G7IM74","tr|G7IM74|G7IM74_MEDTR")</f>
        <v>tr|G7IM74|G7IM74_MEDTR</v>
      </c>
      <c r="D8257" t="s">
        <v>12374</v>
      </c>
      <c r="E8257">
        <v>72.33</v>
      </c>
      <c r="F8257">
        <v>206</v>
      </c>
      <c r="G8257">
        <v>57</v>
      </c>
      <c r="H8257">
        <v>0</v>
      </c>
      <c r="I8257">
        <v>4</v>
      </c>
      <c r="J8257">
        <v>621</v>
      </c>
      <c r="K8257">
        <v>1</v>
      </c>
      <c r="L8257">
        <v>47</v>
      </c>
      <c r="M8257">
        <v>233</v>
      </c>
      <c r="N8257" t="s">
        <v>18</v>
      </c>
      <c r="O8257" s="1">
        <v>3.6140400000000001E-74</v>
      </c>
      <c r="P8257">
        <v>727</v>
      </c>
    </row>
    <row r="8258" spans="1:16" x14ac:dyDescent="0.25">
      <c r="A8258" t="s">
        <v>12375</v>
      </c>
      <c r="B8258">
        <v>1011</v>
      </c>
      <c r="C8258" s="3" t="str">
        <f>HYPERLINK("http://www.uniprot.org/uniprot/I3S9Y3","tr|I3S9Y3|I3S9Y3_MEDTR")</f>
        <v>tr|I3S9Y3|I3S9Y3_MEDTR</v>
      </c>
      <c r="D8258" t="s">
        <v>22</v>
      </c>
      <c r="E8258">
        <v>67.650000000000006</v>
      </c>
      <c r="F8258">
        <v>371</v>
      </c>
      <c r="G8258">
        <v>120</v>
      </c>
      <c r="H8258">
        <v>35</v>
      </c>
      <c r="I8258">
        <v>1</v>
      </c>
      <c r="J8258">
        <v>1008</v>
      </c>
      <c r="K8258">
        <v>1</v>
      </c>
      <c r="L8258">
        <v>1</v>
      </c>
      <c r="M8258">
        <v>360</v>
      </c>
      <c r="N8258" t="s">
        <v>18</v>
      </c>
      <c r="O8258" s="1">
        <v>9.52244E-127</v>
      </c>
      <c r="P8258">
        <v>1180</v>
      </c>
    </row>
    <row r="8259" spans="1:16" x14ac:dyDescent="0.25">
      <c r="A8259" t="s">
        <v>12376</v>
      </c>
      <c r="B8259">
        <v>1002</v>
      </c>
      <c r="C8259" s="3" t="str">
        <f>HYPERLINK("http://www.uniprot.org/uniprot/I3SJ12","tr|I3SJ12|I3SJ12_MEDTR")</f>
        <v>tr|I3SJ12|I3SJ12_MEDTR</v>
      </c>
      <c r="D8259" t="s">
        <v>12377</v>
      </c>
      <c r="E8259">
        <v>77.98</v>
      </c>
      <c r="F8259">
        <v>318</v>
      </c>
      <c r="G8259">
        <v>70</v>
      </c>
      <c r="H8259">
        <v>0</v>
      </c>
      <c r="I8259">
        <v>1</v>
      </c>
      <c r="J8259">
        <v>954</v>
      </c>
      <c r="K8259">
        <v>1</v>
      </c>
      <c r="L8259">
        <v>48</v>
      </c>
      <c r="M8259">
        <v>365</v>
      </c>
      <c r="N8259" t="s">
        <v>18</v>
      </c>
      <c r="O8259" s="1">
        <v>5.1311500000000001E-133</v>
      </c>
      <c r="P8259">
        <v>1234</v>
      </c>
    </row>
    <row r="8260" spans="1:16" x14ac:dyDescent="0.25">
      <c r="A8260" t="s">
        <v>12378</v>
      </c>
      <c r="B8260">
        <v>216</v>
      </c>
      <c r="C8260" s="3" t="str">
        <f>HYPERLINK("http://www.uniprot.org/uniprot/K7KAM8","tr|K7KAM8|K7KAM8_SOYBN")</f>
        <v>tr|K7KAM8|K7KAM8_SOYBN</v>
      </c>
      <c r="D8260" t="s">
        <v>28</v>
      </c>
      <c r="E8260">
        <v>84.84</v>
      </c>
      <c r="F8260">
        <v>66</v>
      </c>
      <c r="G8260">
        <v>10</v>
      </c>
      <c r="H8260">
        <v>1</v>
      </c>
      <c r="I8260">
        <v>1</v>
      </c>
      <c r="J8260">
        <v>195</v>
      </c>
      <c r="K8260">
        <v>1</v>
      </c>
      <c r="L8260">
        <v>1</v>
      </c>
      <c r="M8260">
        <v>66</v>
      </c>
      <c r="N8260" t="s">
        <v>18</v>
      </c>
      <c r="O8260" s="1">
        <v>2.7176100000000001E-27</v>
      </c>
      <c r="P8260">
        <v>317</v>
      </c>
    </row>
    <row r="8261" spans="1:16" x14ac:dyDescent="0.25">
      <c r="A8261" t="s">
        <v>12379</v>
      </c>
      <c r="B8261">
        <v>1215</v>
      </c>
      <c r="C8261" s="3" t="str">
        <f>HYPERLINK("http://www.uniprot.org/uniprot/G7L4X8","tr|G7L4X8|G7L4X8_MEDTR")</f>
        <v>tr|G7L4X8|G7L4X8_MEDTR</v>
      </c>
      <c r="D8261" t="s">
        <v>12380</v>
      </c>
      <c r="E8261">
        <v>74.87</v>
      </c>
      <c r="F8261">
        <v>402</v>
      </c>
      <c r="G8261">
        <v>101</v>
      </c>
      <c r="H8261">
        <v>0</v>
      </c>
      <c r="I8261">
        <v>1</v>
      </c>
      <c r="J8261">
        <v>1206</v>
      </c>
      <c r="K8261">
        <v>1</v>
      </c>
      <c r="L8261">
        <v>1</v>
      </c>
      <c r="M8261">
        <v>396</v>
      </c>
      <c r="N8261" t="s">
        <v>18</v>
      </c>
      <c r="O8261" s="1">
        <v>3.7603900000000002E-171</v>
      </c>
      <c r="P8261">
        <v>1564</v>
      </c>
    </row>
    <row r="8262" spans="1:16" x14ac:dyDescent="0.25">
      <c r="A8262" t="s">
        <v>12381</v>
      </c>
      <c r="B8262">
        <v>504</v>
      </c>
      <c r="C8262" s="3" t="str">
        <f>HYPERLINK("http://www.uniprot.org/uniprot/A2Q2Z4","tr|A2Q2Z4|A2Q2Z4_MEDTR")</f>
        <v>tr|A2Q2Z4|A2Q2Z4_MEDTR</v>
      </c>
      <c r="D8262" t="s">
        <v>12382</v>
      </c>
      <c r="E8262">
        <v>88.57</v>
      </c>
      <c r="F8262">
        <v>140</v>
      </c>
      <c r="G8262">
        <v>16</v>
      </c>
      <c r="H8262">
        <v>0</v>
      </c>
      <c r="I8262">
        <v>1</v>
      </c>
      <c r="J8262">
        <v>420</v>
      </c>
      <c r="K8262">
        <v>1</v>
      </c>
      <c r="L8262">
        <v>1</v>
      </c>
      <c r="M8262">
        <v>140</v>
      </c>
      <c r="N8262" t="s">
        <v>18</v>
      </c>
      <c r="O8262" s="1">
        <v>8.4897099999999999E-66</v>
      </c>
      <c r="P8262">
        <v>649</v>
      </c>
    </row>
    <row r="8263" spans="1:16" x14ac:dyDescent="0.25">
      <c r="A8263" t="s">
        <v>12383</v>
      </c>
      <c r="B8263">
        <v>1344</v>
      </c>
      <c r="C8263" s="3" t="str">
        <f>HYPERLINK("http://www.uniprot.org/uniprot/I1LBD0","tr|I1LBD0|I1LBD0_SOYBN")</f>
        <v>tr|I1LBD0|I1LBD0_SOYBN</v>
      </c>
      <c r="D8263" t="s">
        <v>117</v>
      </c>
      <c r="E8263">
        <v>94.4</v>
      </c>
      <c r="F8263">
        <v>447</v>
      </c>
      <c r="G8263">
        <v>25</v>
      </c>
      <c r="H8263">
        <v>0</v>
      </c>
      <c r="I8263">
        <v>1</v>
      </c>
      <c r="J8263">
        <v>1341</v>
      </c>
      <c r="K8263">
        <v>1</v>
      </c>
      <c r="L8263">
        <v>1</v>
      </c>
      <c r="M8263">
        <v>447</v>
      </c>
      <c r="N8263" t="s">
        <v>18</v>
      </c>
      <c r="O8263">
        <v>0</v>
      </c>
      <c r="P8263">
        <v>2246</v>
      </c>
    </row>
    <row r="8264" spans="1:16" x14ac:dyDescent="0.25">
      <c r="A8264" t="s">
        <v>12384</v>
      </c>
      <c r="B8264">
        <v>1599</v>
      </c>
      <c r="C8264" s="3" t="str">
        <f>HYPERLINK("http://www.uniprot.org/uniprot/R4IW40","tr|R4IW40|R4IW40_CASSA")</f>
        <v>tr|R4IW40|R4IW40_CASSA</v>
      </c>
      <c r="D8264" t="s">
        <v>12385</v>
      </c>
      <c r="E8264">
        <v>43.68</v>
      </c>
      <c r="F8264">
        <v>499</v>
      </c>
      <c r="G8264">
        <v>281</v>
      </c>
      <c r="H8264">
        <v>10</v>
      </c>
      <c r="I8264">
        <v>79</v>
      </c>
      <c r="J8264">
        <v>1545</v>
      </c>
      <c r="K8264">
        <v>1</v>
      </c>
      <c r="L8264">
        <v>26</v>
      </c>
      <c r="M8264">
        <v>507</v>
      </c>
      <c r="N8264" t="s">
        <v>18</v>
      </c>
      <c r="O8264" s="1">
        <v>3.7433899999999997E-111</v>
      </c>
      <c r="P8264">
        <v>1048</v>
      </c>
    </row>
    <row r="8265" spans="1:16" x14ac:dyDescent="0.25">
      <c r="A8265" t="s">
        <v>12386</v>
      </c>
      <c r="B8265">
        <v>693</v>
      </c>
      <c r="C8265" s="3" t="str">
        <f>HYPERLINK("http://www.uniprot.org/uniprot/B9NGN7","tr|B9NGN7|B9NGN7_POPTR")</f>
        <v>tr|B9NGN7|B9NGN7_POPTR</v>
      </c>
      <c r="D8265" t="s">
        <v>12387</v>
      </c>
      <c r="E8265">
        <v>46.19</v>
      </c>
      <c r="F8265">
        <v>171</v>
      </c>
      <c r="G8265">
        <v>92</v>
      </c>
      <c r="H8265">
        <v>21</v>
      </c>
      <c r="I8265">
        <v>190</v>
      </c>
      <c r="J8265">
        <v>639</v>
      </c>
      <c r="K8265">
        <v>1</v>
      </c>
      <c r="L8265">
        <v>69</v>
      </c>
      <c r="M8265">
        <v>239</v>
      </c>
      <c r="N8265" t="s">
        <v>18</v>
      </c>
      <c r="O8265" s="1">
        <v>1.9899899999999999E-37</v>
      </c>
      <c r="P8265">
        <v>407</v>
      </c>
    </row>
    <row r="8266" spans="1:16" x14ac:dyDescent="0.25">
      <c r="A8266" t="s">
        <v>12388</v>
      </c>
      <c r="B8266">
        <v>2316</v>
      </c>
      <c r="C8266" s="3" t="str">
        <f>HYPERLINK("http://www.uniprot.org/uniprot/G7I611","tr|G7I611|G7I611_MEDTR")</f>
        <v>tr|G7I611|G7I611_MEDTR</v>
      </c>
      <c r="D8266" t="s">
        <v>12177</v>
      </c>
      <c r="E8266">
        <v>64.48</v>
      </c>
      <c r="F8266">
        <v>825</v>
      </c>
      <c r="G8266">
        <v>293</v>
      </c>
      <c r="H8266">
        <v>54</v>
      </c>
      <c r="I8266">
        <v>1</v>
      </c>
      <c r="J8266">
        <v>2313</v>
      </c>
      <c r="K8266">
        <v>1</v>
      </c>
      <c r="L8266">
        <v>316</v>
      </c>
      <c r="M8266">
        <v>1136</v>
      </c>
      <c r="N8266" t="s">
        <v>18</v>
      </c>
      <c r="O8266">
        <v>0</v>
      </c>
      <c r="P8266">
        <v>2482</v>
      </c>
    </row>
    <row r="8267" spans="1:16" x14ac:dyDescent="0.25">
      <c r="A8267" t="s">
        <v>12389</v>
      </c>
      <c r="B8267">
        <v>2496</v>
      </c>
      <c r="C8267" s="3" t="str">
        <f>HYPERLINK("http://www.uniprot.org/uniprot/Q9LV84","tr|Q9LV84|Q9LV84_ARATH")</f>
        <v>tr|Q9LV84|Q9LV84_ARATH</v>
      </c>
      <c r="D8267" t="s">
        <v>12390</v>
      </c>
      <c r="E8267">
        <v>63.27</v>
      </c>
      <c r="F8267">
        <v>844</v>
      </c>
      <c r="G8267">
        <v>310</v>
      </c>
      <c r="H8267">
        <v>14</v>
      </c>
      <c r="I8267">
        <v>4</v>
      </c>
      <c r="J8267">
        <v>2493</v>
      </c>
      <c r="K8267">
        <v>1</v>
      </c>
      <c r="L8267">
        <v>6</v>
      </c>
      <c r="M8267">
        <v>795</v>
      </c>
      <c r="N8267" t="s">
        <v>18</v>
      </c>
      <c r="O8267">
        <v>0</v>
      </c>
      <c r="P8267">
        <v>2443</v>
      </c>
    </row>
    <row r="8268" spans="1:16" x14ac:dyDescent="0.25">
      <c r="A8268" t="s">
        <v>12391</v>
      </c>
      <c r="B8268">
        <v>3789</v>
      </c>
      <c r="C8268" s="3" t="str">
        <f>HYPERLINK("http://www.uniprot.org/uniprot/G7JAU9","tr|G7JAU9|G7JAU9_MEDTR")</f>
        <v>tr|G7JAU9|G7JAU9_MEDTR</v>
      </c>
      <c r="D8268" t="s">
        <v>12392</v>
      </c>
      <c r="E8268">
        <v>83.19</v>
      </c>
      <c r="F8268">
        <v>1297</v>
      </c>
      <c r="G8268">
        <v>218</v>
      </c>
      <c r="H8268">
        <v>40</v>
      </c>
      <c r="I8268">
        <v>16</v>
      </c>
      <c r="J8268">
        <v>3786</v>
      </c>
      <c r="K8268">
        <v>1</v>
      </c>
      <c r="L8268">
        <v>2</v>
      </c>
      <c r="M8268">
        <v>1276</v>
      </c>
      <c r="N8268" t="s">
        <v>18</v>
      </c>
      <c r="O8268">
        <v>0</v>
      </c>
      <c r="P8268">
        <v>5434</v>
      </c>
    </row>
    <row r="8269" spans="1:16" x14ac:dyDescent="0.25">
      <c r="A8269" t="s">
        <v>12393</v>
      </c>
      <c r="B8269">
        <v>798</v>
      </c>
      <c r="C8269" s="3" t="str">
        <f>HYPERLINK("http://www.uniprot.org/uniprot/B7FJ16","tr|B7FJ16|B7FJ16_MEDTR")</f>
        <v>tr|B7FJ16|B7FJ16_MEDTR</v>
      </c>
      <c r="D8269" t="s">
        <v>655</v>
      </c>
      <c r="E8269">
        <v>87.16</v>
      </c>
      <c r="F8269">
        <v>265</v>
      </c>
      <c r="G8269">
        <v>34</v>
      </c>
      <c r="H8269">
        <v>0</v>
      </c>
      <c r="I8269">
        <v>1</v>
      </c>
      <c r="J8269">
        <v>795</v>
      </c>
      <c r="K8269">
        <v>1</v>
      </c>
      <c r="L8269">
        <v>1</v>
      </c>
      <c r="M8269">
        <v>261</v>
      </c>
      <c r="N8269" t="s">
        <v>18</v>
      </c>
      <c r="O8269" s="1">
        <v>1.17663E-125</v>
      </c>
      <c r="P8269">
        <v>1169</v>
      </c>
    </row>
    <row r="8270" spans="1:16" x14ac:dyDescent="0.25">
      <c r="A8270" t="s">
        <v>12394</v>
      </c>
      <c r="B8270">
        <v>804</v>
      </c>
      <c r="C8270" s="3" t="str">
        <f>HYPERLINK("http://www.uniprot.org/uniprot/G7K497","tr|G7K497|G7K497_MEDTR")</f>
        <v>tr|G7K497|G7K497_MEDTR</v>
      </c>
      <c r="D8270" t="s">
        <v>12326</v>
      </c>
      <c r="E8270">
        <v>68.400000000000006</v>
      </c>
      <c r="F8270">
        <v>269</v>
      </c>
      <c r="G8270">
        <v>85</v>
      </c>
      <c r="H8270">
        <v>2</v>
      </c>
      <c r="I8270">
        <v>1</v>
      </c>
      <c r="J8270">
        <v>801</v>
      </c>
      <c r="K8270">
        <v>1</v>
      </c>
      <c r="L8270">
        <v>72</v>
      </c>
      <c r="M8270">
        <v>338</v>
      </c>
      <c r="N8270" t="s">
        <v>18</v>
      </c>
      <c r="O8270" s="1">
        <v>2.2708499999999999E-100</v>
      </c>
      <c r="P8270">
        <v>951</v>
      </c>
    </row>
    <row r="8271" spans="1:16" x14ac:dyDescent="0.25">
      <c r="A8271" t="s">
        <v>12395</v>
      </c>
      <c r="B8271">
        <v>702</v>
      </c>
      <c r="C8271" s="3" t="str">
        <f>HYPERLINK("http://www.uniprot.org/uniprot/G7JTW1","tr|G7JTW1|G7JTW1_MEDTR")</f>
        <v>tr|G7JTW1|G7JTW1_MEDTR</v>
      </c>
      <c r="D8271" t="s">
        <v>12396</v>
      </c>
      <c r="E8271">
        <v>73.72</v>
      </c>
      <c r="F8271">
        <v>137</v>
      </c>
      <c r="G8271">
        <v>36</v>
      </c>
      <c r="H8271">
        <v>4</v>
      </c>
      <c r="I8271">
        <v>1</v>
      </c>
      <c r="J8271">
        <v>399</v>
      </c>
      <c r="K8271">
        <v>1</v>
      </c>
      <c r="L8271">
        <v>1</v>
      </c>
      <c r="M8271">
        <v>136</v>
      </c>
      <c r="N8271" t="s">
        <v>18</v>
      </c>
      <c r="O8271" s="1">
        <v>7.51603E-56</v>
      </c>
      <c r="P8271">
        <v>566</v>
      </c>
    </row>
    <row r="8272" spans="1:16" x14ac:dyDescent="0.25">
      <c r="A8272" t="s">
        <v>12397</v>
      </c>
      <c r="B8272">
        <v>1992</v>
      </c>
      <c r="C8272" s="3" t="str">
        <f>HYPERLINK("http://www.uniprot.org/uniprot/I1KSW2","tr|I1KSW2|I1KSW2_SOYBN")</f>
        <v>tr|I1KSW2|I1KSW2_SOYBN</v>
      </c>
      <c r="D8272" t="s">
        <v>28</v>
      </c>
      <c r="E8272">
        <v>77.709999999999994</v>
      </c>
      <c r="F8272">
        <v>664</v>
      </c>
      <c r="G8272">
        <v>148</v>
      </c>
      <c r="H8272">
        <v>1</v>
      </c>
      <c r="I8272">
        <v>1</v>
      </c>
      <c r="J8272">
        <v>1989</v>
      </c>
      <c r="K8272">
        <v>1</v>
      </c>
      <c r="L8272">
        <v>1</v>
      </c>
      <c r="M8272">
        <v>661</v>
      </c>
      <c r="N8272" t="s">
        <v>18</v>
      </c>
      <c r="O8272">
        <v>0</v>
      </c>
      <c r="P8272">
        <v>2512</v>
      </c>
    </row>
    <row r="8273" spans="1:16" x14ac:dyDescent="0.25">
      <c r="A8273" t="s">
        <v>12398</v>
      </c>
      <c r="B8273">
        <v>579</v>
      </c>
      <c r="C8273" s="3" t="str">
        <f>HYPERLINK("http://www.uniprot.org/uniprot/I1LP52","tr|I1LP52|I1LP52_SOYBN")</f>
        <v>tr|I1LP52|I1LP52_SOYBN</v>
      </c>
      <c r="D8273" t="s">
        <v>28</v>
      </c>
      <c r="E8273">
        <v>74.03</v>
      </c>
      <c r="F8273">
        <v>181</v>
      </c>
      <c r="G8273">
        <v>47</v>
      </c>
      <c r="H8273">
        <v>4</v>
      </c>
      <c r="I8273">
        <v>40</v>
      </c>
      <c r="J8273">
        <v>570</v>
      </c>
      <c r="K8273">
        <v>1</v>
      </c>
      <c r="L8273">
        <v>10</v>
      </c>
      <c r="M8273">
        <v>190</v>
      </c>
      <c r="N8273" t="s">
        <v>18</v>
      </c>
      <c r="O8273" s="1">
        <v>4.6064600000000005E-72</v>
      </c>
      <c r="P8273">
        <v>704</v>
      </c>
    </row>
    <row r="8274" spans="1:16" x14ac:dyDescent="0.25">
      <c r="A8274" t="s">
        <v>12399</v>
      </c>
      <c r="B8274">
        <v>987</v>
      </c>
      <c r="C8274" s="3" t="str">
        <f>HYPERLINK("http://www.uniprot.org/uniprot/Q9ZP15","tr|Q9ZP15|Q9ZP15_TRIRP")</f>
        <v>tr|Q9ZP15|Q9ZP15_TRIRP</v>
      </c>
      <c r="D8274" t="s">
        <v>12400</v>
      </c>
      <c r="E8274">
        <v>84.19</v>
      </c>
      <c r="F8274">
        <v>329</v>
      </c>
      <c r="G8274">
        <v>52</v>
      </c>
      <c r="H8274">
        <v>1</v>
      </c>
      <c r="I8274">
        <v>1</v>
      </c>
      <c r="J8274">
        <v>984</v>
      </c>
      <c r="K8274">
        <v>1</v>
      </c>
      <c r="L8274">
        <v>1</v>
      </c>
      <c r="M8274">
        <v>329</v>
      </c>
      <c r="N8274" t="s">
        <v>18</v>
      </c>
      <c r="O8274" s="1">
        <v>3.9300799999999998E-154</v>
      </c>
      <c r="P8274">
        <v>1416</v>
      </c>
    </row>
    <row r="8275" spans="1:16" x14ac:dyDescent="0.25">
      <c r="A8275" t="s">
        <v>12401</v>
      </c>
      <c r="B8275">
        <v>855</v>
      </c>
      <c r="C8275" s="3" t="str">
        <f>HYPERLINK("http://www.uniprot.org/uniprot/G7JPW1","tr|G7JPW1|G7JPW1_MEDTR")</f>
        <v>tr|G7JPW1|G7JPW1_MEDTR</v>
      </c>
      <c r="D8275" t="s">
        <v>12402</v>
      </c>
      <c r="E8275">
        <v>91.87</v>
      </c>
      <c r="F8275">
        <v>283</v>
      </c>
      <c r="G8275">
        <v>23</v>
      </c>
      <c r="H8275">
        <v>0</v>
      </c>
      <c r="I8275">
        <v>1</v>
      </c>
      <c r="J8275">
        <v>849</v>
      </c>
      <c r="K8275">
        <v>1</v>
      </c>
      <c r="L8275">
        <v>1</v>
      </c>
      <c r="M8275">
        <v>283</v>
      </c>
      <c r="N8275" t="s">
        <v>18</v>
      </c>
      <c r="O8275" s="1">
        <v>2.5992099999999999E-145</v>
      </c>
      <c r="P8275">
        <v>1339</v>
      </c>
    </row>
    <row r="8276" spans="1:16" x14ac:dyDescent="0.25">
      <c r="A8276" t="s">
        <v>12403</v>
      </c>
      <c r="B8276">
        <v>2637</v>
      </c>
      <c r="C8276" s="3" t="str">
        <f>HYPERLINK("http://www.uniprot.org/uniprot/A9YWR4","tr|A9YWR4|A9YWR4_MEDTR")</f>
        <v>tr|A9YWR4|A9YWR4_MEDTR</v>
      </c>
      <c r="D8276" t="s">
        <v>12404</v>
      </c>
      <c r="E8276">
        <v>83.93</v>
      </c>
      <c r="F8276">
        <v>697</v>
      </c>
      <c r="G8276">
        <v>112</v>
      </c>
      <c r="H8276">
        <v>0</v>
      </c>
      <c r="I8276">
        <v>1</v>
      </c>
      <c r="J8276">
        <v>2091</v>
      </c>
      <c r="K8276">
        <v>1</v>
      </c>
      <c r="L8276">
        <v>1</v>
      </c>
      <c r="M8276">
        <v>692</v>
      </c>
      <c r="N8276" t="s">
        <v>18</v>
      </c>
      <c r="O8276">
        <v>0</v>
      </c>
      <c r="P8276">
        <v>3069</v>
      </c>
    </row>
    <row r="8277" spans="1:16" x14ac:dyDescent="0.25">
      <c r="A8277" t="s">
        <v>12405</v>
      </c>
      <c r="B8277">
        <v>537</v>
      </c>
      <c r="C8277" s="3" t="str">
        <f>HYPERLINK("http://www.uniprot.org/uniprot/D3G9M4","tr|D3G9M4|D3G9M4_SOYBN")</f>
        <v>tr|D3G9M4|D3G9M4_SOYBN</v>
      </c>
      <c r="D8277" t="s">
        <v>5247</v>
      </c>
      <c r="E8277">
        <v>43.28</v>
      </c>
      <c r="F8277">
        <v>67</v>
      </c>
      <c r="G8277">
        <v>38</v>
      </c>
      <c r="H8277">
        <v>3</v>
      </c>
      <c r="I8277">
        <v>340</v>
      </c>
      <c r="J8277">
        <v>531</v>
      </c>
      <c r="K8277">
        <v>1</v>
      </c>
      <c r="L8277">
        <v>259</v>
      </c>
      <c r="M8277">
        <v>323</v>
      </c>
      <c r="N8277" t="s">
        <v>18</v>
      </c>
      <c r="O8277" s="1">
        <v>8.0716900000000002E-8</v>
      </c>
      <c r="P8277">
        <v>149</v>
      </c>
    </row>
    <row r="8278" spans="1:16" x14ac:dyDescent="0.25">
      <c r="A8278" t="s">
        <v>12406</v>
      </c>
      <c r="B8278">
        <v>1917</v>
      </c>
      <c r="C8278" s="3" t="str">
        <f>HYPERLINK("http://www.uniprot.org/uniprot/A2Q356","tr|A2Q356|A2Q356_MEDTR")</f>
        <v>tr|A2Q356|A2Q356_MEDTR</v>
      </c>
      <c r="D8278" t="s">
        <v>12407</v>
      </c>
      <c r="E8278">
        <v>86.11</v>
      </c>
      <c r="F8278">
        <v>641</v>
      </c>
      <c r="G8278">
        <v>89</v>
      </c>
      <c r="H8278">
        <v>3</v>
      </c>
      <c r="I8278">
        <v>1</v>
      </c>
      <c r="J8278">
        <v>1914</v>
      </c>
      <c r="K8278">
        <v>1</v>
      </c>
      <c r="L8278">
        <v>1</v>
      </c>
      <c r="M8278">
        <v>637</v>
      </c>
      <c r="N8278" t="s">
        <v>18</v>
      </c>
      <c r="O8278">
        <v>0</v>
      </c>
      <c r="P8278">
        <v>2902</v>
      </c>
    </row>
    <row r="8279" spans="1:16" x14ac:dyDescent="0.25">
      <c r="A8279" t="s">
        <v>12408</v>
      </c>
      <c r="B8279">
        <v>723</v>
      </c>
      <c r="C8279" s="3" t="str">
        <f>HYPERLINK("http://www.uniprot.org/uniprot/G7I2H0","tr|G7I2H0|G7I2H0_MEDTR")</f>
        <v>tr|G7I2H0|G7I2H0_MEDTR</v>
      </c>
      <c r="D8279" t="s">
        <v>144</v>
      </c>
      <c r="E8279">
        <v>38.29</v>
      </c>
      <c r="F8279">
        <v>141</v>
      </c>
      <c r="G8279">
        <v>87</v>
      </c>
      <c r="H8279">
        <v>3</v>
      </c>
      <c r="I8279">
        <v>226</v>
      </c>
      <c r="J8279">
        <v>639</v>
      </c>
      <c r="K8279">
        <v>1</v>
      </c>
      <c r="L8279">
        <v>23</v>
      </c>
      <c r="M8279">
        <v>163</v>
      </c>
      <c r="N8279" t="s">
        <v>18</v>
      </c>
      <c r="O8279" s="1">
        <v>9.6580399999999998E-17</v>
      </c>
      <c r="P8279">
        <v>229</v>
      </c>
    </row>
    <row r="8280" spans="1:16" x14ac:dyDescent="0.25">
      <c r="A8280" t="s">
        <v>12409</v>
      </c>
      <c r="B8280">
        <v>1359</v>
      </c>
      <c r="C8280" s="3" t="str">
        <f>HYPERLINK("http://www.uniprot.org/uniprot/G7JTD3","tr|G7JTD3|G7JTD3_MEDTR")</f>
        <v>tr|G7JTD3|G7JTD3_MEDTR</v>
      </c>
      <c r="D8280" t="s">
        <v>12410</v>
      </c>
      <c r="E8280">
        <v>74.94</v>
      </c>
      <c r="F8280">
        <v>439</v>
      </c>
      <c r="G8280">
        <v>110</v>
      </c>
      <c r="H8280">
        <v>0</v>
      </c>
      <c r="I8280">
        <v>1</v>
      </c>
      <c r="J8280">
        <v>1317</v>
      </c>
      <c r="K8280">
        <v>1</v>
      </c>
      <c r="L8280">
        <v>1</v>
      </c>
      <c r="M8280">
        <v>439</v>
      </c>
      <c r="N8280" t="s">
        <v>18</v>
      </c>
      <c r="O8280">
        <v>0</v>
      </c>
      <c r="P8280">
        <v>1737</v>
      </c>
    </row>
    <row r="8281" spans="1:16" x14ac:dyDescent="0.25">
      <c r="A8281" t="s">
        <v>12411</v>
      </c>
      <c r="B8281">
        <v>336</v>
      </c>
      <c r="C8281" s="3" t="str">
        <f>HYPERLINK("http://www.uniprot.org/uniprot/O22611","tr|O22611|O22611_PEA")</f>
        <v>tr|O22611|O22611_PEA</v>
      </c>
      <c r="D8281" t="s">
        <v>12412</v>
      </c>
      <c r="E8281">
        <v>75.67</v>
      </c>
      <c r="F8281">
        <v>111</v>
      </c>
      <c r="G8281">
        <v>27</v>
      </c>
      <c r="H8281">
        <v>0</v>
      </c>
      <c r="I8281">
        <v>1</v>
      </c>
      <c r="J8281">
        <v>333</v>
      </c>
      <c r="K8281">
        <v>1</v>
      </c>
      <c r="L8281">
        <v>1</v>
      </c>
      <c r="M8281">
        <v>111</v>
      </c>
      <c r="N8281" t="s">
        <v>18</v>
      </c>
      <c r="O8281" s="1">
        <v>2.95827E-42</v>
      </c>
      <c r="P8281">
        <v>446</v>
      </c>
    </row>
    <row r="8282" spans="1:16" x14ac:dyDescent="0.25">
      <c r="A8282" t="s">
        <v>12413</v>
      </c>
      <c r="B8282">
        <v>903</v>
      </c>
      <c r="C8282" s="3" t="str">
        <f>HYPERLINK("http://www.uniprot.org/uniprot/G7IM76","tr|G7IM76|G7IM76_MEDTR")</f>
        <v>tr|G7IM76|G7IM76_MEDTR</v>
      </c>
      <c r="D8282" t="s">
        <v>12414</v>
      </c>
      <c r="E8282">
        <v>73.7</v>
      </c>
      <c r="F8282">
        <v>308</v>
      </c>
      <c r="G8282">
        <v>81</v>
      </c>
      <c r="H8282">
        <v>9</v>
      </c>
      <c r="I8282">
        <v>1</v>
      </c>
      <c r="J8282">
        <v>897</v>
      </c>
      <c r="K8282">
        <v>1</v>
      </c>
      <c r="L8282">
        <v>39</v>
      </c>
      <c r="M8282">
        <v>343</v>
      </c>
      <c r="N8282" t="s">
        <v>18</v>
      </c>
      <c r="O8282" s="1">
        <v>1.5954600000000001E-127</v>
      </c>
      <c r="P8282">
        <v>1186</v>
      </c>
    </row>
    <row r="8283" spans="1:16" x14ac:dyDescent="0.25">
      <c r="A8283" t="s">
        <v>12415</v>
      </c>
      <c r="B8283">
        <v>1824</v>
      </c>
      <c r="C8283" s="3" t="str">
        <f>HYPERLINK("http://www.uniprot.org/uniprot/Q9XF36","tr|Q9XF36|Q9XF36_MEDSA")</f>
        <v>tr|Q9XF36|Q9XF36_MEDSA</v>
      </c>
      <c r="D8283" t="s">
        <v>12416</v>
      </c>
      <c r="E8283">
        <v>85.36</v>
      </c>
      <c r="F8283">
        <v>608</v>
      </c>
      <c r="G8283">
        <v>89</v>
      </c>
      <c r="H8283">
        <v>1</v>
      </c>
      <c r="I8283">
        <v>1</v>
      </c>
      <c r="J8283">
        <v>1821</v>
      </c>
      <c r="K8283">
        <v>1</v>
      </c>
      <c r="L8283">
        <v>1</v>
      </c>
      <c r="M8283">
        <v>608</v>
      </c>
      <c r="N8283" t="s">
        <v>18</v>
      </c>
      <c r="O8283">
        <v>0</v>
      </c>
      <c r="P8283">
        <v>2718</v>
      </c>
    </row>
    <row r="8284" spans="1:16" x14ac:dyDescent="0.25">
      <c r="A8284" t="s">
        <v>12417</v>
      </c>
      <c r="B8284">
        <v>1149</v>
      </c>
      <c r="C8284" s="3" t="str">
        <f>HYPERLINK("http://www.uniprot.org/uniprot/I3SJ12","tr|I3SJ12|I3SJ12_MEDTR")</f>
        <v>tr|I3SJ12|I3SJ12_MEDTR</v>
      </c>
      <c r="D8284" t="s">
        <v>12377</v>
      </c>
      <c r="E8284">
        <v>76.56</v>
      </c>
      <c r="F8284">
        <v>367</v>
      </c>
      <c r="G8284">
        <v>86</v>
      </c>
      <c r="H8284">
        <v>0</v>
      </c>
      <c r="I8284">
        <v>1</v>
      </c>
      <c r="J8284">
        <v>1101</v>
      </c>
      <c r="K8284">
        <v>1</v>
      </c>
      <c r="L8284">
        <v>1</v>
      </c>
      <c r="M8284">
        <v>365</v>
      </c>
      <c r="N8284" t="s">
        <v>18</v>
      </c>
      <c r="O8284" s="1">
        <v>3.6111100000000002E-152</v>
      </c>
      <c r="P8284">
        <v>1400</v>
      </c>
    </row>
    <row r="8285" spans="1:16" x14ac:dyDescent="0.25">
      <c r="A8285" t="s">
        <v>12418</v>
      </c>
      <c r="B8285">
        <v>1956</v>
      </c>
      <c r="C8285" s="3" t="str">
        <f>HYPERLINK("http://www.uniprot.org/uniprot/G7KGV3","tr|G7KGV3|G7KGV3_MEDTR")</f>
        <v>tr|G7KGV3|G7KGV3_MEDTR</v>
      </c>
      <c r="D8285" t="s">
        <v>12419</v>
      </c>
      <c r="E8285">
        <v>82.36</v>
      </c>
      <c r="F8285">
        <v>635</v>
      </c>
      <c r="G8285">
        <v>112</v>
      </c>
      <c r="H8285">
        <v>11</v>
      </c>
      <c r="I8285">
        <v>76</v>
      </c>
      <c r="J8285">
        <v>1947</v>
      </c>
      <c r="K8285">
        <v>1</v>
      </c>
      <c r="L8285">
        <v>21</v>
      </c>
      <c r="M8285">
        <v>648</v>
      </c>
      <c r="N8285" t="s">
        <v>18</v>
      </c>
      <c r="O8285">
        <v>0</v>
      </c>
      <c r="P8285">
        <v>2783</v>
      </c>
    </row>
    <row r="8286" spans="1:16" x14ac:dyDescent="0.25">
      <c r="A8286" t="s">
        <v>12420</v>
      </c>
      <c r="B8286">
        <v>2979</v>
      </c>
      <c r="C8286" s="3" t="str">
        <f>HYPERLINK("http://www.uniprot.org/uniprot/K7MZ48","tr|K7MZ48|K7MZ48_SOYBN")</f>
        <v>tr|K7MZ48|K7MZ48_SOYBN</v>
      </c>
      <c r="D8286" t="s">
        <v>28</v>
      </c>
      <c r="E8286">
        <v>73.650000000000006</v>
      </c>
      <c r="F8286">
        <v>839</v>
      </c>
      <c r="G8286">
        <v>221</v>
      </c>
      <c r="H8286">
        <v>28</v>
      </c>
      <c r="I8286">
        <v>541</v>
      </c>
      <c r="J8286">
        <v>2973</v>
      </c>
      <c r="K8286">
        <v>1</v>
      </c>
      <c r="L8286">
        <v>16</v>
      </c>
      <c r="M8286">
        <v>843</v>
      </c>
      <c r="N8286" t="s">
        <v>18</v>
      </c>
      <c r="O8286">
        <v>0</v>
      </c>
      <c r="P8286">
        <v>3163</v>
      </c>
    </row>
    <row r="8287" spans="1:16" x14ac:dyDescent="0.25">
      <c r="A8287" t="s">
        <v>12421</v>
      </c>
      <c r="B8287">
        <v>735</v>
      </c>
      <c r="C8287" s="3" t="str">
        <f>HYPERLINK("http://www.uniprot.org/uniprot/A2Q2Z5","tr|A2Q2Z5|A2Q2Z5_MEDTR")</f>
        <v>tr|A2Q2Z5|A2Q2Z5_MEDTR</v>
      </c>
      <c r="D8287" t="s">
        <v>12422</v>
      </c>
      <c r="E8287">
        <v>85.3</v>
      </c>
      <c r="F8287">
        <v>245</v>
      </c>
      <c r="G8287">
        <v>36</v>
      </c>
      <c r="H8287">
        <v>3</v>
      </c>
      <c r="I8287">
        <v>7</v>
      </c>
      <c r="J8287">
        <v>732</v>
      </c>
      <c r="K8287">
        <v>1</v>
      </c>
      <c r="L8287">
        <v>4</v>
      </c>
      <c r="M8287">
        <v>248</v>
      </c>
      <c r="N8287" t="s">
        <v>18</v>
      </c>
      <c r="O8287" s="1">
        <v>2.6198200000000001E-110</v>
      </c>
      <c r="P8287">
        <v>1036</v>
      </c>
    </row>
    <row r="8288" spans="1:16" x14ac:dyDescent="0.25">
      <c r="A8288" t="s">
        <v>12423</v>
      </c>
      <c r="B8288">
        <v>333</v>
      </c>
      <c r="C8288" s="3" t="str">
        <f>HYPERLINK("http://www.uniprot.org/uniprot/G7KUU4","tr|G7KUU4|G7KUU4_MEDTR")</f>
        <v>tr|G7KUU4|G7KUU4_MEDTR</v>
      </c>
      <c r="D8288" t="s">
        <v>12207</v>
      </c>
      <c r="E8288">
        <v>71.56</v>
      </c>
      <c r="F8288">
        <v>102</v>
      </c>
      <c r="G8288">
        <v>29</v>
      </c>
      <c r="H8288">
        <v>0</v>
      </c>
      <c r="I8288">
        <v>25</v>
      </c>
      <c r="J8288">
        <v>330</v>
      </c>
      <c r="K8288">
        <v>1</v>
      </c>
      <c r="L8288">
        <v>32</v>
      </c>
      <c r="M8288">
        <v>132</v>
      </c>
      <c r="N8288" t="s">
        <v>18</v>
      </c>
      <c r="O8288" s="1">
        <v>8.6632899999999997E-34</v>
      </c>
      <c r="P8288">
        <v>373</v>
      </c>
    </row>
    <row r="8289" spans="1:16" x14ac:dyDescent="0.25">
      <c r="A8289" t="s">
        <v>12424</v>
      </c>
      <c r="B8289">
        <v>2706</v>
      </c>
      <c r="C8289" s="3" t="str">
        <f>HYPERLINK("http://www.uniprot.org/uniprot/G7I832","tr|G7I832|G7I832_MEDTR")</f>
        <v>tr|G7I832|G7I832_MEDTR</v>
      </c>
      <c r="D8289" t="s">
        <v>12425</v>
      </c>
      <c r="E8289">
        <v>73.06</v>
      </c>
      <c r="F8289">
        <v>917</v>
      </c>
      <c r="G8289">
        <v>247</v>
      </c>
      <c r="H8289">
        <v>16</v>
      </c>
      <c r="I8289">
        <v>1</v>
      </c>
      <c r="J8289">
        <v>2703</v>
      </c>
      <c r="K8289">
        <v>1</v>
      </c>
      <c r="L8289">
        <v>1</v>
      </c>
      <c r="M8289">
        <v>899</v>
      </c>
      <c r="N8289" t="s">
        <v>18</v>
      </c>
      <c r="O8289">
        <v>0</v>
      </c>
      <c r="P8289">
        <v>3285</v>
      </c>
    </row>
    <row r="8290" spans="1:16" x14ac:dyDescent="0.25">
      <c r="A8290" t="s">
        <v>12426</v>
      </c>
      <c r="B8290">
        <v>474</v>
      </c>
      <c r="C8290" s="3" t="str">
        <f>HYPERLINK("http://www.uniprot.org/uniprot/I3SAI9","tr|I3SAI9|I3SAI9_MEDTR")</f>
        <v>tr|I3SAI9|I3SAI9_MEDTR</v>
      </c>
      <c r="D8290" t="s">
        <v>22</v>
      </c>
      <c r="E8290">
        <v>95.54</v>
      </c>
      <c r="F8290">
        <v>157</v>
      </c>
      <c r="G8290">
        <v>7</v>
      </c>
      <c r="H8290">
        <v>0</v>
      </c>
      <c r="I8290">
        <v>1</v>
      </c>
      <c r="J8290">
        <v>471</v>
      </c>
      <c r="K8290">
        <v>1</v>
      </c>
      <c r="L8290">
        <v>1</v>
      </c>
      <c r="M8290">
        <v>157</v>
      </c>
      <c r="N8290" t="s">
        <v>18</v>
      </c>
      <c r="O8290" s="1">
        <v>1.5793299999999999E-80</v>
      </c>
      <c r="P8290">
        <v>776</v>
      </c>
    </row>
    <row r="8291" spans="1:16" x14ac:dyDescent="0.25">
      <c r="A8291" t="s">
        <v>12427</v>
      </c>
      <c r="B8291">
        <v>387</v>
      </c>
      <c r="C8291" s="3" t="str">
        <f>HYPERLINK("http://www.uniprot.org/uniprot/M5XT12","tr|M5XT12|M5XT12_PRUPE")</f>
        <v>tr|M5XT12|M5XT12_PRUPE</v>
      </c>
      <c r="D8291" t="s">
        <v>12428</v>
      </c>
      <c r="E8291">
        <v>73.45</v>
      </c>
      <c r="F8291">
        <v>113</v>
      </c>
      <c r="G8291">
        <v>30</v>
      </c>
      <c r="H8291">
        <v>19</v>
      </c>
      <c r="I8291">
        <v>103</v>
      </c>
      <c r="J8291">
        <v>384</v>
      </c>
      <c r="K8291">
        <v>1</v>
      </c>
      <c r="L8291">
        <v>80</v>
      </c>
      <c r="M8291">
        <v>192</v>
      </c>
      <c r="N8291" t="s">
        <v>18</v>
      </c>
      <c r="O8291" s="1">
        <v>1.15648E-38</v>
      </c>
      <c r="P8291">
        <v>415</v>
      </c>
    </row>
    <row r="8292" spans="1:16" x14ac:dyDescent="0.25">
      <c r="A8292" t="s">
        <v>12429</v>
      </c>
      <c r="B8292">
        <v>252</v>
      </c>
      <c r="C8292" s="3" t="str">
        <f>HYPERLINK("http://www.uniprot.org/uniprot/G7I613","tr|G7I613|G7I613_MEDTR")</f>
        <v>tr|G7I613|G7I613_MEDTR</v>
      </c>
      <c r="D8292" t="s">
        <v>12430</v>
      </c>
      <c r="E8292">
        <v>74.02</v>
      </c>
      <c r="F8292">
        <v>77</v>
      </c>
      <c r="G8292">
        <v>20</v>
      </c>
      <c r="H8292">
        <v>1</v>
      </c>
      <c r="I8292">
        <v>7</v>
      </c>
      <c r="J8292">
        <v>234</v>
      </c>
      <c r="K8292">
        <v>1</v>
      </c>
      <c r="L8292">
        <v>4</v>
      </c>
      <c r="M8292">
        <v>78</v>
      </c>
      <c r="N8292" t="s">
        <v>18</v>
      </c>
      <c r="O8292" s="1">
        <v>4.0331200000000002E-23</v>
      </c>
      <c r="P8292">
        <v>281</v>
      </c>
    </row>
    <row r="8293" spans="1:16" x14ac:dyDescent="0.25">
      <c r="A8293" t="s">
        <v>12431</v>
      </c>
      <c r="B8293">
        <v>1626</v>
      </c>
      <c r="C8293" s="3" t="str">
        <f>HYPERLINK("http://www.uniprot.org/uniprot/G7JA92","tr|G7JA92|G7JA92_MEDTR")</f>
        <v>tr|G7JA92|G7JA92_MEDTR</v>
      </c>
      <c r="D8293" t="s">
        <v>12432</v>
      </c>
      <c r="E8293">
        <v>71.8</v>
      </c>
      <c r="F8293">
        <v>564</v>
      </c>
      <c r="G8293">
        <v>159</v>
      </c>
      <c r="H8293">
        <v>33</v>
      </c>
      <c r="I8293">
        <v>25</v>
      </c>
      <c r="J8293">
        <v>1617</v>
      </c>
      <c r="K8293">
        <v>1</v>
      </c>
      <c r="L8293">
        <v>10</v>
      </c>
      <c r="M8293">
        <v>569</v>
      </c>
      <c r="N8293" t="s">
        <v>18</v>
      </c>
      <c r="O8293">
        <v>0</v>
      </c>
      <c r="P8293">
        <v>2080</v>
      </c>
    </row>
    <row r="8294" spans="1:16" x14ac:dyDescent="0.25">
      <c r="A8294" t="s">
        <v>12433</v>
      </c>
      <c r="B8294">
        <v>2346</v>
      </c>
      <c r="C8294" s="3" t="str">
        <f>HYPERLINK("http://www.uniprot.org/uniprot/K7L5Y5","tr|K7L5Y5|K7L5Y5_SOYBN")</f>
        <v>tr|K7L5Y5|K7L5Y5_SOYBN</v>
      </c>
      <c r="D8294" t="s">
        <v>28</v>
      </c>
      <c r="E8294">
        <v>37.86</v>
      </c>
      <c r="F8294">
        <v>589</v>
      </c>
      <c r="G8294">
        <v>366</v>
      </c>
      <c r="H8294">
        <v>82</v>
      </c>
      <c r="I8294">
        <v>787</v>
      </c>
      <c r="J8294">
        <v>2307</v>
      </c>
      <c r="K8294">
        <v>1</v>
      </c>
      <c r="L8294">
        <v>534</v>
      </c>
      <c r="M8294">
        <v>1082</v>
      </c>
      <c r="N8294" t="s">
        <v>18</v>
      </c>
      <c r="O8294" s="1">
        <v>6.1000400000000002E-79</v>
      </c>
      <c r="P8294">
        <v>772</v>
      </c>
    </row>
    <row r="8295" spans="1:16" x14ac:dyDescent="0.25">
      <c r="A8295" t="s">
        <v>12434</v>
      </c>
      <c r="B8295">
        <v>1662</v>
      </c>
      <c r="C8295" s="3" t="str">
        <f>HYPERLINK("http://www.uniprot.org/uniprot/I1M0D7","tr|I1M0D7|I1M0D7_SOYBN")</f>
        <v>tr|I1M0D7|I1M0D7_SOYBN</v>
      </c>
      <c r="D8295" t="s">
        <v>28</v>
      </c>
      <c r="E8295">
        <v>74.38</v>
      </c>
      <c r="F8295">
        <v>488</v>
      </c>
      <c r="G8295">
        <v>125</v>
      </c>
      <c r="H8295">
        <v>3</v>
      </c>
      <c r="I8295">
        <v>1</v>
      </c>
      <c r="J8295">
        <v>1455</v>
      </c>
      <c r="K8295">
        <v>1</v>
      </c>
      <c r="L8295">
        <v>1</v>
      </c>
      <c r="M8295">
        <v>484</v>
      </c>
      <c r="N8295" t="s">
        <v>18</v>
      </c>
      <c r="O8295">
        <v>0</v>
      </c>
      <c r="P8295">
        <v>1837</v>
      </c>
    </row>
    <row r="8296" spans="1:16" x14ac:dyDescent="0.25">
      <c r="A8296" t="s">
        <v>12435</v>
      </c>
      <c r="B8296">
        <v>315</v>
      </c>
      <c r="C8296" s="3" t="str">
        <f>HYPERLINK("http://www.uniprot.org/uniprot/G7LF85","tr|G7LF85|G7LF85_MEDTR")</f>
        <v>tr|G7LF85|G7LF85_MEDTR</v>
      </c>
      <c r="D8296" t="s">
        <v>4936</v>
      </c>
      <c r="E8296">
        <v>61.29</v>
      </c>
      <c r="F8296">
        <v>62</v>
      </c>
      <c r="G8296">
        <v>24</v>
      </c>
      <c r="H8296">
        <v>2</v>
      </c>
      <c r="I8296">
        <v>1</v>
      </c>
      <c r="J8296">
        <v>180</v>
      </c>
      <c r="K8296">
        <v>1</v>
      </c>
      <c r="L8296">
        <v>1</v>
      </c>
      <c r="M8296">
        <v>60</v>
      </c>
      <c r="N8296" t="s">
        <v>18</v>
      </c>
      <c r="O8296" s="1">
        <v>5.0625700000000004E-10</v>
      </c>
      <c r="P8296">
        <v>168</v>
      </c>
    </row>
    <row r="8297" spans="1:16" x14ac:dyDescent="0.25">
      <c r="A8297" t="s">
        <v>12436</v>
      </c>
      <c r="B8297">
        <v>1293</v>
      </c>
      <c r="C8297" s="3" t="str">
        <f>HYPERLINK("http://www.uniprot.org/uniprot/I1KSW4","tr|I1KSW4|I1KSW4_SOYBN")</f>
        <v>tr|I1KSW4|I1KSW4_SOYBN</v>
      </c>
      <c r="D8297" t="s">
        <v>71</v>
      </c>
      <c r="E8297">
        <v>59.88</v>
      </c>
      <c r="F8297">
        <v>359</v>
      </c>
      <c r="G8297">
        <v>144</v>
      </c>
      <c r="H8297">
        <v>9</v>
      </c>
      <c r="I8297">
        <v>241</v>
      </c>
      <c r="J8297">
        <v>1290</v>
      </c>
      <c r="K8297">
        <v>1</v>
      </c>
      <c r="L8297">
        <v>3</v>
      </c>
      <c r="M8297">
        <v>342</v>
      </c>
      <c r="N8297" t="s">
        <v>18</v>
      </c>
      <c r="O8297" s="1">
        <v>4.0763499999999997E-110</v>
      </c>
      <c r="P8297">
        <v>1038</v>
      </c>
    </row>
    <row r="8298" spans="1:16" x14ac:dyDescent="0.25">
      <c r="A8298" t="s">
        <v>12437</v>
      </c>
      <c r="B8298">
        <v>408</v>
      </c>
      <c r="C8298" s="3" t="str">
        <f>HYPERLINK("http://www.uniprot.org/uniprot/I3SHY9","tr|I3SHY9|I3SHY9_MEDTR")</f>
        <v>tr|I3SHY9|I3SHY9_MEDTR</v>
      </c>
      <c r="D8298" t="s">
        <v>22</v>
      </c>
      <c r="E8298">
        <v>85.08</v>
      </c>
      <c r="F8298">
        <v>114</v>
      </c>
      <c r="G8298">
        <v>17</v>
      </c>
      <c r="H8298">
        <v>3</v>
      </c>
      <c r="I8298">
        <v>1</v>
      </c>
      <c r="J8298">
        <v>333</v>
      </c>
      <c r="K8298">
        <v>1</v>
      </c>
      <c r="L8298">
        <v>9</v>
      </c>
      <c r="M8298">
        <v>122</v>
      </c>
      <c r="N8298" t="s">
        <v>18</v>
      </c>
      <c r="O8298" s="1">
        <v>4.5314499999999998E-51</v>
      </c>
      <c r="P8298">
        <v>522</v>
      </c>
    </row>
    <row r="8299" spans="1:16" x14ac:dyDescent="0.25">
      <c r="A8299" t="s">
        <v>12438</v>
      </c>
      <c r="B8299">
        <v>1071</v>
      </c>
      <c r="C8299" s="3" t="str">
        <f>HYPERLINK("http://www.uniprot.org/uniprot/I1MVN4","tr|I1MVN4|I1MVN4_SOYBN")</f>
        <v>tr|I1MVN4|I1MVN4_SOYBN</v>
      </c>
      <c r="D8299" t="s">
        <v>71</v>
      </c>
      <c r="E8299">
        <v>66.099999999999994</v>
      </c>
      <c r="F8299">
        <v>357</v>
      </c>
      <c r="G8299">
        <v>121</v>
      </c>
      <c r="H8299">
        <v>1</v>
      </c>
      <c r="I8299">
        <v>1</v>
      </c>
      <c r="J8299">
        <v>1068</v>
      </c>
      <c r="K8299">
        <v>1</v>
      </c>
      <c r="L8299">
        <v>1</v>
      </c>
      <c r="M8299">
        <v>346</v>
      </c>
      <c r="N8299" t="s">
        <v>18</v>
      </c>
      <c r="O8299" s="1">
        <v>2.7683100000000001E-127</v>
      </c>
      <c r="P8299">
        <v>1185</v>
      </c>
    </row>
    <row r="8300" spans="1:16" x14ac:dyDescent="0.25">
      <c r="A8300" t="s">
        <v>12439</v>
      </c>
      <c r="B8300">
        <v>732</v>
      </c>
      <c r="C8300" s="3" t="str">
        <f>HYPERLINK("http://www.uniprot.org/uniprot/G7JPX4","tr|G7JPX4|G7JPX4_MEDTR")</f>
        <v>tr|G7JPX4|G7JPX4_MEDTR</v>
      </c>
      <c r="D8300" t="s">
        <v>12440</v>
      </c>
      <c r="E8300">
        <v>81.96</v>
      </c>
      <c r="F8300">
        <v>244</v>
      </c>
      <c r="G8300">
        <v>44</v>
      </c>
      <c r="H8300">
        <v>1</v>
      </c>
      <c r="I8300">
        <v>1</v>
      </c>
      <c r="J8300">
        <v>729</v>
      </c>
      <c r="K8300">
        <v>1</v>
      </c>
      <c r="L8300">
        <v>1</v>
      </c>
      <c r="M8300">
        <v>244</v>
      </c>
      <c r="N8300" t="s">
        <v>18</v>
      </c>
      <c r="O8300" s="1">
        <v>8.6166100000000005E-114</v>
      </c>
      <c r="P8300">
        <v>1066</v>
      </c>
    </row>
    <row r="8301" spans="1:16" x14ac:dyDescent="0.25">
      <c r="A8301" t="s">
        <v>12441</v>
      </c>
      <c r="B8301">
        <v>1278</v>
      </c>
      <c r="C8301" s="3" t="str">
        <f>HYPERLINK("http://www.uniprot.org/uniprot/A9YWR5","tr|A9YWR5|A9YWR5_MEDTR")</f>
        <v>tr|A9YWR5|A9YWR5_MEDTR</v>
      </c>
      <c r="D8301" t="s">
        <v>12442</v>
      </c>
      <c r="E8301">
        <v>89.9</v>
      </c>
      <c r="F8301">
        <v>406</v>
      </c>
      <c r="G8301">
        <v>41</v>
      </c>
      <c r="H8301">
        <v>0</v>
      </c>
      <c r="I8301">
        <v>58</v>
      </c>
      <c r="J8301">
        <v>1275</v>
      </c>
      <c r="K8301">
        <v>1</v>
      </c>
      <c r="L8301">
        <v>23</v>
      </c>
      <c r="M8301">
        <v>422</v>
      </c>
      <c r="N8301" t="s">
        <v>18</v>
      </c>
      <c r="O8301">
        <v>0</v>
      </c>
      <c r="P8301">
        <v>1861</v>
      </c>
    </row>
    <row r="8302" spans="1:16" x14ac:dyDescent="0.25">
      <c r="A8302" t="s">
        <v>12443</v>
      </c>
      <c r="B8302">
        <v>195</v>
      </c>
      <c r="C8302" s="3" t="str">
        <f>HYPERLINK("http://www.uniprot.org/uniprot/I3SL59","tr|I3SL59|I3SL59_LOTJA")</f>
        <v>tr|I3SL59|I3SL59_LOTJA</v>
      </c>
      <c r="D8302" t="s">
        <v>93</v>
      </c>
      <c r="E8302">
        <v>69.23</v>
      </c>
      <c r="F8302">
        <v>65</v>
      </c>
      <c r="G8302">
        <v>20</v>
      </c>
      <c r="H8302">
        <v>1</v>
      </c>
      <c r="I8302">
        <v>1</v>
      </c>
      <c r="J8302">
        <v>192</v>
      </c>
      <c r="K8302">
        <v>1</v>
      </c>
      <c r="L8302">
        <v>1</v>
      </c>
      <c r="M8302">
        <v>64</v>
      </c>
      <c r="N8302" t="s">
        <v>18</v>
      </c>
      <c r="O8302" s="1">
        <v>8.0912500000000001E-16</v>
      </c>
      <c r="P8302">
        <v>218</v>
      </c>
    </row>
    <row r="8303" spans="1:16" x14ac:dyDescent="0.25">
      <c r="A8303" t="s">
        <v>12444</v>
      </c>
      <c r="B8303">
        <v>723</v>
      </c>
      <c r="C8303" s="3" t="str">
        <f>HYPERLINK("http://www.uniprot.org/uniprot/G7IWD8","tr|G7IWD8|G7IWD8_MEDTR")</f>
        <v>tr|G7IWD8|G7IWD8_MEDTR</v>
      </c>
      <c r="D8303" t="s">
        <v>6805</v>
      </c>
      <c r="E8303">
        <v>49.73</v>
      </c>
      <c r="F8303">
        <v>191</v>
      </c>
      <c r="G8303">
        <v>96</v>
      </c>
      <c r="H8303">
        <v>36</v>
      </c>
      <c r="I8303">
        <v>160</v>
      </c>
      <c r="J8303">
        <v>624</v>
      </c>
      <c r="K8303">
        <v>1</v>
      </c>
      <c r="L8303">
        <v>290</v>
      </c>
      <c r="M8303">
        <v>477</v>
      </c>
      <c r="N8303" t="s">
        <v>18</v>
      </c>
      <c r="O8303" s="1">
        <v>8.6948999999999998E-34</v>
      </c>
      <c r="P8303">
        <v>376</v>
      </c>
    </row>
    <row r="8304" spans="1:16" x14ac:dyDescent="0.25">
      <c r="A8304" t="s">
        <v>12445</v>
      </c>
      <c r="B8304">
        <v>1443</v>
      </c>
      <c r="C8304" s="3" t="str">
        <f>HYPERLINK("http://www.uniprot.org/uniprot/K7MNX2","tr|K7MNX2|K7MNX2_SOYBN")</f>
        <v>tr|K7MNX2|K7MNX2_SOYBN</v>
      </c>
      <c r="D8304" t="s">
        <v>28</v>
      </c>
      <c r="E8304">
        <v>24.08</v>
      </c>
      <c r="F8304">
        <v>245</v>
      </c>
      <c r="G8304">
        <v>186</v>
      </c>
      <c r="H8304">
        <v>3</v>
      </c>
      <c r="I8304">
        <v>316</v>
      </c>
      <c r="J8304">
        <v>1041</v>
      </c>
      <c r="K8304">
        <v>1</v>
      </c>
      <c r="L8304">
        <v>276</v>
      </c>
      <c r="M8304">
        <v>514</v>
      </c>
      <c r="N8304" t="s">
        <v>18</v>
      </c>
      <c r="O8304" s="1">
        <v>2.3234700000000002E-16</v>
      </c>
      <c r="P8304">
        <v>230</v>
      </c>
    </row>
    <row r="8305" spans="1:16" x14ac:dyDescent="0.25">
      <c r="A8305" t="s">
        <v>12446</v>
      </c>
      <c r="B8305">
        <v>708</v>
      </c>
      <c r="C8305" s="3" t="str">
        <f>HYPERLINK("http://www.uniprot.org/uniprot/A5AEN7","tr|A5AEN7|A5AEN7_VITVI")</f>
        <v>tr|A5AEN7|A5AEN7_VITVI</v>
      </c>
      <c r="D8305" t="s">
        <v>1208</v>
      </c>
      <c r="E8305">
        <v>32.93</v>
      </c>
      <c r="F8305">
        <v>167</v>
      </c>
      <c r="G8305">
        <v>112</v>
      </c>
      <c r="H8305">
        <v>2</v>
      </c>
      <c r="I8305">
        <v>76</v>
      </c>
      <c r="J8305">
        <v>570</v>
      </c>
      <c r="K8305">
        <v>1</v>
      </c>
      <c r="L8305">
        <v>468</v>
      </c>
      <c r="M8305">
        <v>629</v>
      </c>
      <c r="N8305" t="s">
        <v>18</v>
      </c>
      <c r="O8305" s="1">
        <v>1.2400600000000001E-13</v>
      </c>
      <c r="P8305">
        <v>202</v>
      </c>
    </row>
    <row r="8306" spans="1:16" x14ac:dyDescent="0.25">
      <c r="A8306" t="s">
        <v>12447</v>
      </c>
      <c r="B8306">
        <v>870</v>
      </c>
      <c r="C8306" s="3" t="str">
        <f>HYPERLINK("http://www.uniprot.org/uniprot/G7J5L1","tr|G7J5L1|G7J5L1_MEDTR")</f>
        <v>tr|G7J5L1|G7J5L1_MEDTR</v>
      </c>
      <c r="D8306" t="s">
        <v>12448</v>
      </c>
      <c r="E8306">
        <v>85.55</v>
      </c>
      <c r="F8306">
        <v>270</v>
      </c>
      <c r="G8306">
        <v>39</v>
      </c>
      <c r="H8306">
        <v>2</v>
      </c>
      <c r="I8306">
        <v>64</v>
      </c>
      <c r="J8306">
        <v>867</v>
      </c>
      <c r="K8306">
        <v>1</v>
      </c>
      <c r="L8306">
        <v>23</v>
      </c>
      <c r="M8306">
        <v>291</v>
      </c>
      <c r="N8306" t="s">
        <v>18</v>
      </c>
      <c r="O8306" s="1">
        <v>1.9332499999999999E-135</v>
      </c>
      <c r="P8306">
        <v>1254</v>
      </c>
    </row>
    <row r="8307" spans="1:16" x14ac:dyDescent="0.25">
      <c r="A8307" t="s">
        <v>12449</v>
      </c>
      <c r="B8307">
        <v>576</v>
      </c>
      <c r="C8307" s="3" t="str">
        <f>HYPERLINK("http://www.uniprot.org/uniprot/B7FM92","tr|B7FM92|B7FM92_MEDTR")</f>
        <v>tr|B7FM92|B7FM92_MEDTR</v>
      </c>
      <c r="D8307" t="s">
        <v>12450</v>
      </c>
      <c r="E8307">
        <v>71.87</v>
      </c>
      <c r="F8307">
        <v>192</v>
      </c>
      <c r="G8307">
        <v>54</v>
      </c>
      <c r="H8307">
        <v>2</v>
      </c>
      <c r="I8307">
        <v>4</v>
      </c>
      <c r="J8307">
        <v>573</v>
      </c>
      <c r="K8307">
        <v>1</v>
      </c>
      <c r="L8307">
        <v>13</v>
      </c>
      <c r="M8307">
        <v>204</v>
      </c>
      <c r="N8307" t="s">
        <v>18</v>
      </c>
      <c r="O8307" s="1">
        <v>1.6091199999999999E-69</v>
      </c>
      <c r="P8307">
        <v>682</v>
      </c>
    </row>
    <row r="8308" spans="1:16" x14ac:dyDescent="0.25">
      <c r="A8308" t="s">
        <v>12451</v>
      </c>
      <c r="B8308">
        <v>1263</v>
      </c>
      <c r="C8308" s="3" t="str">
        <f>HYPERLINK("http://www.uniprot.org/uniprot/G7IM77","tr|G7IM77|G7IM77_MEDTR")</f>
        <v>tr|G7IM77|G7IM77_MEDTR</v>
      </c>
      <c r="D8308" t="s">
        <v>12452</v>
      </c>
      <c r="E8308">
        <v>92.19</v>
      </c>
      <c r="F8308">
        <v>423</v>
      </c>
      <c r="G8308">
        <v>33</v>
      </c>
      <c r="H8308">
        <v>6</v>
      </c>
      <c r="I8308">
        <v>10</v>
      </c>
      <c r="J8308">
        <v>1260</v>
      </c>
      <c r="K8308">
        <v>1</v>
      </c>
      <c r="L8308">
        <v>1</v>
      </c>
      <c r="M8308">
        <v>423</v>
      </c>
      <c r="N8308" t="s">
        <v>18</v>
      </c>
      <c r="O8308">
        <v>0</v>
      </c>
      <c r="P8308">
        <v>2043</v>
      </c>
    </row>
    <row r="8309" spans="1:16" x14ac:dyDescent="0.25">
      <c r="A8309" t="s">
        <v>12453</v>
      </c>
      <c r="B8309">
        <v>804</v>
      </c>
      <c r="C8309" s="3" t="str">
        <f>HYPERLINK("http://www.uniprot.org/uniprot/G8A266","tr|G8A266|G8A266_MEDTR")</f>
        <v>tr|G8A266|G8A266_MEDTR</v>
      </c>
      <c r="D8309" t="s">
        <v>12454</v>
      </c>
      <c r="E8309">
        <v>90.3</v>
      </c>
      <c r="F8309">
        <v>196</v>
      </c>
      <c r="G8309">
        <v>19</v>
      </c>
      <c r="H8309">
        <v>0</v>
      </c>
      <c r="I8309">
        <v>172</v>
      </c>
      <c r="J8309">
        <v>759</v>
      </c>
      <c r="K8309">
        <v>1</v>
      </c>
      <c r="L8309">
        <v>177</v>
      </c>
      <c r="M8309">
        <v>372</v>
      </c>
      <c r="N8309" t="s">
        <v>18</v>
      </c>
      <c r="O8309" s="1">
        <v>3.8645099999999998E-108</v>
      </c>
      <c r="P8309">
        <v>1018</v>
      </c>
    </row>
    <row r="8310" spans="1:16" x14ac:dyDescent="0.25">
      <c r="A8310" t="s">
        <v>12455</v>
      </c>
      <c r="B8310">
        <v>1200</v>
      </c>
      <c r="C8310" s="3" t="str">
        <f>HYPERLINK("http://www.uniprot.org/uniprot/G7KHG8","tr|G7KHG8|G7KHG8_MEDTR")</f>
        <v>tr|G7KHG8|G7KHG8_MEDTR</v>
      </c>
      <c r="D8310" t="s">
        <v>12456</v>
      </c>
      <c r="E8310">
        <v>88.17</v>
      </c>
      <c r="F8310">
        <v>406</v>
      </c>
      <c r="G8310">
        <v>48</v>
      </c>
      <c r="H8310">
        <v>8</v>
      </c>
      <c r="I8310">
        <v>1</v>
      </c>
      <c r="J8310">
        <v>1194</v>
      </c>
      <c r="K8310">
        <v>1</v>
      </c>
      <c r="L8310">
        <v>1</v>
      </c>
      <c r="M8310">
        <v>406</v>
      </c>
      <c r="N8310" t="s">
        <v>18</v>
      </c>
      <c r="O8310">
        <v>0</v>
      </c>
      <c r="P8310">
        <v>1849</v>
      </c>
    </row>
    <row r="8311" spans="1:16" x14ac:dyDescent="0.25">
      <c r="A8311" t="s">
        <v>12457</v>
      </c>
      <c r="B8311">
        <v>1878</v>
      </c>
      <c r="C8311" s="3" t="str">
        <f>HYPERLINK("http://www.uniprot.org/uniprot/G7KGV1","tr|G7KGV1|G7KGV1_MEDTR")</f>
        <v>tr|G7KGV1|G7KGV1_MEDTR</v>
      </c>
      <c r="D8311" t="s">
        <v>12458</v>
      </c>
      <c r="E8311">
        <v>75.790000000000006</v>
      </c>
      <c r="F8311">
        <v>628</v>
      </c>
      <c r="G8311">
        <v>152</v>
      </c>
      <c r="H8311">
        <v>3</v>
      </c>
      <c r="I8311">
        <v>1</v>
      </c>
      <c r="J8311">
        <v>1875</v>
      </c>
      <c r="K8311">
        <v>1</v>
      </c>
      <c r="L8311">
        <v>1</v>
      </c>
      <c r="M8311">
        <v>621</v>
      </c>
      <c r="N8311" t="s">
        <v>18</v>
      </c>
      <c r="O8311">
        <v>0</v>
      </c>
      <c r="P8311">
        <v>2440</v>
      </c>
    </row>
    <row r="8312" spans="1:16" x14ac:dyDescent="0.25">
      <c r="A8312" t="s">
        <v>12459</v>
      </c>
      <c r="B8312">
        <v>558</v>
      </c>
      <c r="C8312" s="3" t="str">
        <f>HYPERLINK("http://www.uniprot.org/uniprot/G7L4Z8","tr|G7L4Z8|G7L4Z8_MEDTR")</f>
        <v>tr|G7L4Z8|G7L4Z8_MEDTR</v>
      </c>
      <c r="D8312" t="s">
        <v>12460</v>
      </c>
      <c r="E8312">
        <v>77.83</v>
      </c>
      <c r="F8312">
        <v>185</v>
      </c>
      <c r="G8312">
        <v>41</v>
      </c>
      <c r="H8312">
        <v>0</v>
      </c>
      <c r="I8312">
        <v>1</v>
      </c>
      <c r="J8312">
        <v>555</v>
      </c>
      <c r="K8312">
        <v>1</v>
      </c>
      <c r="L8312">
        <v>234</v>
      </c>
      <c r="M8312">
        <v>418</v>
      </c>
      <c r="N8312" t="s">
        <v>18</v>
      </c>
      <c r="O8312" s="1">
        <v>2.43965E-77</v>
      </c>
      <c r="P8312">
        <v>749</v>
      </c>
    </row>
    <row r="8313" spans="1:16" x14ac:dyDescent="0.25">
      <c r="A8313" t="s">
        <v>12461</v>
      </c>
      <c r="B8313">
        <v>375</v>
      </c>
      <c r="C8313" s="3" t="str">
        <f>HYPERLINK("http://www.uniprot.org/uniprot/G7KLP5","tr|G7KLP5|G7KLP5_MEDTR")</f>
        <v>tr|G7KLP5|G7KLP5_MEDTR</v>
      </c>
      <c r="D8313" t="s">
        <v>12462</v>
      </c>
      <c r="E8313">
        <v>55.83</v>
      </c>
      <c r="F8313">
        <v>120</v>
      </c>
      <c r="G8313">
        <v>53</v>
      </c>
      <c r="H8313">
        <v>2</v>
      </c>
      <c r="I8313">
        <v>1</v>
      </c>
      <c r="J8313">
        <v>354</v>
      </c>
      <c r="K8313">
        <v>1</v>
      </c>
      <c r="L8313">
        <v>84</v>
      </c>
      <c r="M8313">
        <v>203</v>
      </c>
      <c r="N8313" t="s">
        <v>18</v>
      </c>
      <c r="O8313" s="1">
        <v>2.7199599999999999E-27</v>
      </c>
      <c r="P8313">
        <v>317</v>
      </c>
    </row>
    <row r="8314" spans="1:16" x14ac:dyDescent="0.25">
      <c r="A8314" t="s">
        <v>12463</v>
      </c>
      <c r="B8314">
        <v>606</v>
      </c>
      <c r="C8314" s="3" t="str">
        <f>HYPERLINK("http://www.uniprot.org/uniprot/G7I826","tr|G7I826|G7I826_MEDTR")</f>
        <v>tr|G7I826|G7I826_MEDTR</v>
      </c>
      <c r="D8314" t="s">
        <v>12464</v>
      </c>
      <c r="E8314">
        <v>76.040000000000006</v>
      </c>
      <c r="F8314">
        <v>192</v>
      </c>
      <c r="G8314">
        <v>46</v>
      </c>
      <c r="H8314">
        <v>3</v>
      </c>
      <c r="I8314">
        <v>1</v>
      </c>
      <c r="J8314">
        <v>567</v>
      </c>
      <c r="K8314">
        <v>1</v>
      </c>
      <c r="L8314">
        <v>1</v>
      </c>
      <c r="M8314">
        <v>189</v>
      </c>
      <c r="N8314" t="s">
        <v>18</v>
      </c>
      <c r="O8314" s="1">
        <v>4.5758899999999999E-76</v>
      </c>
      <c r="P8314">
        <v>739</v>
      </c>
    </row>
    <row r="8315" spans="1:16" x14ac:dyDescent="0.25">
      <c r="A8315" t="s">
        <v>12465</v>
      </c>
      <c r="B8315">
        <v>1605</v>
      </c>
      <c r="C8315" s="3" t="str">
        <f>HYPERLINK("http://www.uniprot.org/uniprot/C3UZD2","tr|C3UZD2|C3UZD2_SOYBN")</f>
        <v>tr|C3UZD2|C3UZD2_SOYBN</v>
      </c>
      <c r="D8315" t="s">
        <v>12466</v>
      </c>
      <c r="E8315">
        <v>89.76</v>
      </c>
      <c r="F8315">
        <v>508</v>
      </c>
      <c r="G8315">
        <v>52</v>
      </c>
      <c r="H8315">
        <v>1</v>
      </c>
      <c r="I8315">
        <v>1</v>
      </c>
      <c r="J8315">
        <v>1521</v>
      </c>
      <c r="K8315">
        <v>1</v>
      </c>
      <c r="L8315">
        <v>1</v>
      </c>
      <c r="M8315">
        <v>508</v>
      </c>
      <c r="N8315" t="s">
        <v>18</v>
      </c>
      <c r="O8315">
        <v>0</v>
      </c>
      <c r="P8315">
        <v>2402</v>
      </c>
    </row>
    <row r="8316" spans="1:16" x14ac:dyDescent="0.25">
      <c r="A8316" t="s">
        <v>12467</v>
      </c>
      <c r="B8316">
        <v>1494</v>
      </c>
      <c r="C8316" s="3" t="str">
        <f>HYPERLINK("http://www.uniprot.org/uniprot/G7IB08","tr|G7IB08|G7IB08_MEDTR")</f>
        <v>tr|G7IB08|G7IB08_MEDTR</v>
      </c>
      <c r="D8316" t="s">
        <v>12468</v>
      </c>
      <c r="E8316">
        <v>76.150000000000006</v>
      </c>
      <c r="F8316">
        <v>499</v>
      </c>
      <c r="G8316">
        <v>119</v>
      </c>
      <c r="H8316">
        <v>4</v>
      </c>
      <c r="I8316">
        <v>4</v>
      </c>
      <c r="J8316">
        <v>1488</v>
      </c>
      <c r="K8316">
        <v>1</v>
      </c>
      <c r="L8316">
        <v>13</v>
      </c>
      <c r="M8316">
        <v>508</v>
      </c>
      <c r="N8316" t="s">
        <v>18</v>
      </c>
      <c r="O8316">
        <v>0</v>
      </c>
      <c r="P8316">
        <v>1865</v>
      </c>
    </row>
    <row r="8317" spans="1:16" x14ac:dyDescent="0.25">
      <c r="A8317" t="s">
        <v>12469</v>
      </c>
      <c r="B8317">
        <v>255</v>
      </c>
      <c r="C8317" s="3" t="str">
        <f>HYPERLINK("http://www.uniprot.org/uniprot/K7N2S2","tr|K7N2S2|K7N2S2_SOYBN")</f>
        <v>tr|K7N2S2|K7N2S2_SOYBN</v>
      </c>
      <c r="D8317" t="s">
        <v>28</v>
      </c>
      <c r="E8317">
        <v>74.11</v>
      </c>
      <c r="F8317">
        <v>85</v>
      </c>
      <c r="G8317">
        <v>22</v>
      </c>
      <c r="H8317">
        <v>6</v>
      </c>
      <c r="I8317">
        <v>1</v>
      </c>
      <c r="J8317">
        <v>237</v>
      </c>
      <c r="K8317">
        <v>1</v>
      </c>
      <c r="L8317">
        <v>1</v>
      </c>
      <c r="M8317">
        <v>85</v>
      </c>
      <c r="N8317" t="s">
        <v>18</v>
      </c>
      <c r="O8317" s="1">
        <v>5.6064600000000001E-25</v>
      </c>
      <c r="P8317">
        <v>297</v>
      </c>
    </row>
    <row r="8318" spans="1:16" x14ac:dyDescent="0.25">
      <c r="A8318" t="s">
        <v>12470</v>
      </c>
      <c r="B8318">
        <v>3804</v>
      </c>
      <c r="C8318" s="3" t="str">
        <f>HYPERLINK("http://www.uniprot.org/uniprot/G7JA93","tr|G7JA93|G7JA93_MEDTR")</f>
        <v>tr|G7JA93|G7JA93_MEDTR</v>
      </c>
      <c r="D8318" t="s">
        <v>12471</v>
      </c>
      <c r="E8318">
        <v>86.09</v>
      </c>
      <c r="F8318">
        <v>1302</v>
      </c>
      <c r="G8318">
        <v>181</v>
      </c>
      <c r="H8318">
        <v>35</v>
      </c>
      <c r="I8318">
        <v>1</v>
      </c>
      <c r="J8318">
        <v>3801</v>
      </c>
      <c r="K8318">
        <v>1</v>
      </c>
      <c r="L8318">
        <v>1</v>
      </c>
      <c r="M8318">
        <v>1301</v>
      </c>
      <c r="N8318" t="s">
        <v>18</v>
      </c>
      <c r="O8318">
        <v>0</v>
      </c>
      <c r="P8318">
        <v>5898</v>
      </c>
    </row>
    <row r="8319" spans="1:16" x14ac:dyDescent="0.25">
      <c r="A8319" t="s">
        <v>12472</v>
      </c>
      <c r="B8319">
        <v>924</v>
      </c>
      <c r="C8319" s="3" t="str">
        <f>HYPERLINK("http://www.uniprot.org/uniprot/G7JAU8","tr|G7JAU8|G7JAU8_MEDTR")</f>
        <v>tr|G7JAU8|G7JAU8_MEDTR</v>
      </c>
      <c r="D8319" t="s">
        <v>12473</v>
      </c>
      <c r="E8319">
        <v>90.55</v>
      </c>
      <c r="F8319">
        <v>254</v>
      </c>
      <c r="G8319">
        <v>24</v>
      </c>
      <c r="H8319">
        <v>0</v>
      </c>
      <c r="I8319">
        <v>58</v>
      </c>
      <c r="J8319">
        <v>819</v>
      </c>
      <c r="K8319">
        <v>1</v>
      </c>
      <c r="L8319">
        <v>21</v>
      </c>
      <c r="M8319">
        <v>274</v>
      </c>
      <c r="N8319" t="s">
        <v>18</v>
      </c>
      <c r="O8319" s="1">
        <v>1.8166800000000001E-134</v>
      </c>
      <c r="P8319">
        <v>1246</v>
      </c>
    </row>
    <row r="8320" spans="1:16" x14ac:dyDescent="0.25">
      <c r="A8320" t="s">
        <v>12474</v>
      </c>
      <c r="B8320">
        <v>2241</v>
      </c>
      <c r="C8320" s="3" t="str">
        <f>HYPERLINK("http://www.uniprot.org/uniprot/G7I2F3","tr|G7I2F3|G7I2F3_MEDTR")</f>
        <v>tr|G7I2F3|G7I2F3_MEDTR</v>
      </c>
      <c r="D8320" t="s">
        <v>257</v>
      </c>
      <c r="E8320">
        <v>34.97</v>
      </c>
      <c r="F8320">
        <v>406</v>
      </c>
      <c r="G8320">
        <v>264</v>
      </c>
      <c r="H8320">
        <v>2</v>
      </c>
      <c r="I8320">
        <v>964</v>
      </c>
      <c r="J8320">
        <v>2175</v>
      </c>
      <c r="K8320">
        <v>1</v>
      </c>
      <c r="L8320">
        <v>43</v>
      </c>
      <c r="M8320">
        <v>379</v>
      </c>
      <c r="N8320" t="s">
        <v>18</v>
      </c>
      <c r="O8320" s="1">
        <v>1.3371800000000001E-51</v>
      </c>
      <c r="P8320">
        <v>536</v>
      </c>
    </row>
    <row r="8321" spans="1:16" x14ac:dyDescent="0.25">
      <c r="A8321" t="s">
        <v>12475</v>
      </c>
      <c r="B8321">
        <v>588</v>
      </c>
      <c r="C8321" s="3" t="str">
        <f>HYPERLINK("http://www.uniprot.org/uniprot/I3STZ6","tr|I3STZ6|I3STZ6_MEDTR")</f>
        <v>tr|I3STZ6|I3STZ6_MEDTR</v>
      </c>
      <c r="D8321" t="s">
        <v>22</v>
      </c>
      <c r="E8321">
        <v>82.9</v>
      </c>
      <c r="F8321">
        <v>117</v>
      </c>
      <c r="G8321">
        <v>20</v>
      </c>
      <c r="H8321">
        <v>0</v>
      </c>
      <c r="I8321">
        <v>1</v>
      </c>
      <c r="J8321">
        <v>351</v>
      </c>
      <c r="K8321">
        <v>1</v>
      </c>
      <c r="L8321">
        <v>1</v>
      </c>
      <c r="M8321">
        <v>115</v>
      </c>
      <c r="N8321" t="s">
        <v>18</v>
      </c>
      <c r="O8321" s="1">
        <v>4.94424E-45</v>
      </c>
      <c r="P8321">
        <v>471</v>
      </c>
    </row>
    <row r="8322" spans="1:16" x14ac:dyDescent="0.25">
      <c r="A8322" t="s">
        <v>12476</v>
      </c>
      <c r="B8322">
        <v>663</v>
      </c>
      <c r="C8322" s="3" t="str">
        <f>HYPERLINK("http://www.uniprot.org/uniprot/Q2I2S8","tr|Q2I2S8|Q2I2S8_MEDTR")</f>
        <v>tr|Q2I2S8|Q2I2S8_MEDTR</v>
      </c>
      <c r="D8322" t="s">
        <v>12477</v>
      </c>
      <c r="E8322">
        <v>64.150000000000006</v>
      </c>
      <c r="F8322">
        <v>226</v>
      </c>
      <c r="G8322">
        <v>81</v>
      </c>
      <c r="H8322">
        <v>7</v>
      </c>
      <c r="I8322">
        <v>1</v>
      </c>
      <c r="J8322">
        <v>657</v>
      </c>
      <c r="K8322">
        <v>1</v>
      </c>
      <c r="L8322">
        <v>1</v>
      </c>
      <c r="M8322">
        <v>217</v>
      </c>
      <c r="N8322" t="s">
        <v>18</v>
      </c>
      <c r="O8322" s="1">
        <v>2.41177E-66</v>
      </c>
      <c r="P8322">
        <v>656</v>
      </c>
    </row>
    <row r="8323" spans="1:16" x14ac:dyDescent="0.25">
      <c r="A8323" t="s">
        <v>12478</v>
      </c>
      <c r="B8323">
        <v>1551</v>
      </c>
      <c r="C8323" s="3" t="str">
        <f>HYPERLINK("http://www.uniprot.org/uniprot/I1KSW6","tr|I1KSW6|I1KSW6_SOYBN")</f>
        <v>tr|I1KSW6|I1KSW6_SOYBN</v>
      </c>
      <c r="D8323" t="s">
        <v>28</v>
      </c>
      <c r="E8323">
        <v>73.06</v>
      </c>
      <c r="F8323">
        <v>516</v>
      </c>
      <c r="G8323">
        <v>139</v>
      </c>
      <c r="H8323">
        <v>3</v>
      </c>
      <c r="I8323">
        <v>10</v>
      </c>
      <c r="J8323">
        <v>1548</v>
      </c>
      <c r="K8323">
        <v>1</v>
      </c>
      <c r="L8323">
        <v>5</v>
      </c>
      <c r="M8323">
        <v>520</v>
      </c>
      <c r="N8323" t="s">
        <v>18</v>
      </c>
      <c r="O8323">
        <v>0</v>
      </c>
      <c r="P8323">
        <v>1988</v>
      </c>
    </row>
    <row r="8324" spans="1:16" x14ac:dyDescent="0.25">
      <c r="A8324" t="s">
        <v>12479</v>
      </c>
      <c r="B8324">
        <v>420</v>
      </c>
      <c r="C8324" s="3" t="str">
        <f>HYPERLINK("http://www.uniprot.org/uniprot/G7J0C1","tr|G7J0C1|G7J0C1_MEDTR")</f>
        <v>tr|G7J0C1|G7J0C1_MEDTR</v>
      </c>
      <c r="D8324" t="s">
        <v>7574</v>
      </c>
      <c r="E8324">
        <v>63.93</v>
      </c>
      <c r="F8324">
        <v>61</v>
      </c>
      <c r="G8324">
        <v>22</v>
      </c>
      <c r="H8324">
        <v>0</v>
      </c>
      <c r="I8324">
        <v>112</v>
      </c>
      <c r="J8324">
        <v>294</v>
      </c>
      <c r="K8324">
        <v>1</v>
      </c>
      <c r="L8324">
        <v>336</v>
      </c>
      <c r="M8324">
        <v>396</v>
      </c>
      <c r="N8324" t="s">
        <v>18</v>
      </c>
      <c r="O8324" s="1">
        <v>1.4445299999999999E-12</v>
      </c>
      <c r="P8324">
        <v>190</v>
      </c>
    </row>
    <row r="8325" spans="1:16" x14ac:dyDescent="0.25">
      <c r="A8325" t="s">
        <v>12480</v>
      </c>
      <c r="B8325">
        <v>903</v>
      </c>
      <c r="C8325" s="3" t="str">
        <f>HYPERLINK("http://www.uniprot.org/uniprot/M8AQZ0","tr|M8AQZ0|M8AQZ0_TRIUA")</f>
        <v>tr|M8AQZ0|M8AQZ0_TRIUA</v>
      </c>
      <c r="D8325" t="s">
        <v>12481</v>
      </c>
      <c r="E8325">
        <v>54.24</v>
      </c>
      <c r="F8325">
        <v>306</v>
      </c>
      <c r="G8325">
        <v>140</v>
      </c>
      <c r="H8325">
        <v>6</v>
      </c>
      <c r="I8325">
        <v>1</v>
      </c>
      <c r="J8325">
        <v>900</v>
      </c>
      <c r="K8325">
        <v>1</v>
      </c>
      <c r="L8325">
        <v>64</v>
      </c>
      <c r="M8325">
        <v>363</v>
      </c>
      <c r="N8325" t="s">
        <v>18</v>
      </c>
      <c r="O8325" s="1">
        <v>3.7210400000000001E-84</v>
      </c>
      <c r="P8325">
        <v>812</v>
      </c>
    </row>
    <row r="8326" spans="1:16" x14ac:dyDescent="0.25">
      <c r="A8326" t="s">
        <v>12482</v>
      </c>
      <c r="B8326">
        <v>2988</v>
      </c>
      <c r="C8326" s="3" t="str">
        <f>HYPERLINK("http://www.uniprot.org/uniprot/G7JPX5","tr|G7JPX5|G7JPX5_MEDTR")</f>
        <v>tr|G7JPX5|G7JPX5_MEDTR</v>
      </c>
      <c r="D8326" t="s">
        <v>12483</v>
      </c>
      <c r="E8326">
        <v>84.92</v>
      </c>
      <c r="F8326">
        <v>1035</v>
      </c>
      <c r="G8326">
        <v>156</v>
      </c>
      <c r="H8326">
        <v>45</v>
      </c>
      <c r="I8326">
        <v>16</v>
      </c>
      <c r="J8326">
        <v>2985</v>
      </c>
      <c r="K8326">
        <v>1</v>
      </c>
      <c r="L8326">
        <v>3</v>
      </c>
      <c r="M8326">
        <v>1036</v>
      </c>
      <c r="N8326" t="s">
        <v>18</v>
      </c>
      <c r="O8326">
        <v>0</v>
      </c>
      <c r="P8326">
        <v>4566</v>
      </c>
    </row>
    <row r="8327" spans="1:16" x14ac:dyDescent="0.25">
      <c r="A8327" t="s">
        <v>12484</v>
      </c>
      <c r="B8327">
        <v>2178</v>
      </c>
      <c r="C8327" s="3" t="str">
        <f>HYPERLINK("http://www.uniprot.org/uniprot/A9YWR6","tr|A9YWR6|A9YWR6_MEDTR")</f>
        <v>tr|A9YWR6|A9YWR6_MEDTR</v>
      </c>
      <c r="D8327" t="s">
        <v>12485</v>
      </c>
      <c r="E8327">
        <v>85.14</v>
      </c>
      <c r="F8327">
        <v>727</v>
      </c>
      <c r="G8327">
        <v>108</v>
      </c>
      <c r="H8327">
        <v>9</v>
      </c>
      <c r="I8327">
        <v>22</v>
      </c>
      <c r="J8327">
        <v>2175</v>
      </c>
      <c r="K8327">
        <v>1</v>
      </c>
      <c r="L8327">
        <v>3</v>
      </c>
      <c r="M8327">
        <v>727</v>
      </c>
      <c r="N8327" t="s">
        <v>18</v>
      </c>
      <c r="O8327">
        <v>0</v>
      </c>
      <c r="P8327">
        <v>3116</v>
      </c>
    </row>
    <row r="8328" spans="1:16" x14ac:dyDescent="0.25">
      <c r="A8328" t="s">
        <v>12486</v>
      </c>
      <c r="B8328">
        <v>1140</v>
      </c>
      <c r="C8328" s="3" t="str">
        <f>HYPERLINK("http://www.uniprot.org/uniprot/K7KWL8","tr|K7KWL8|K7KWL8_SOYBN")</f>
        <v>tr|K7KWL8|K7KWL8_SOYBN</v>
      </c>
      <c r="D8328" t="s">
        <v>28</v>
      </c>
      <c r="E8328">
        <v>63.55</v>
      </c>
      <c r="F8328">
        <v>354</v>
      </c>
      <c r="G8328">
        <v>129</v>
      </c>
      <c r="H8328">
        <v>5</v>
      </c>
      <c r="I8328">
        <v>37</v>
      </c>
      <c r="J8328">
        <v>1083</v>
      </c>
      <c r="K8328">
        <v>1</v>
      </c>
      <c r="L8328">
        <v>15</v>
      </c>
      <c r="M8328">
        <v>365</v>
      </c>
      <c r="N8328" t="s">
        <v>18</v>
      </c>
      <c r="O8328" s="1">
        <v>4.6997099999999998E-120</v>
      </c>
      <c r="P8328">
        <v>1123</v>
      </c>
    </row>
    <row r="8329" spans="1:16" x14ac:dyDescent="0.25">
      <c r="A8329" t="s">
        <v>12487</v>
      </c>
      <c r="B8329">
        <v>1575</v>
      </c>
      <c r="C8329" s="3" t="str">
        <f>HYPERLINK("http://www.uniprot.org/uniprot/G7I2F3","tr|G7I2F3|G7I2F3_MEDTR")</f>
        <v>tr|G7I2F3|G7I2F3_MEDTR</v>
      </c>
      <c r="D8329" t="s">
        <v>257</v>
      </c>
      <c r="E8329">
        <v>35.9</v>
      </c>
      <c r="F8329">
        <v>259</v>
      </c>
      <c r="G8329">
        <v>166</v>
      </c>
      <c r="H8329">
        <v>21</v>
      </c>
      <c r="I8329">
        <v>847</v>
      </c>
      <c r="J8329">
        <v>1560</v>
      </c>
      <c r="K8329">
        <v>1</v>
      </c>
      <c r="L8329">
        <v>157</v>
      </c>
      <c r="M8329">
        <v>408</v>
      </c>
      <c r="N8329" t="s">
        <v>18</v>
      </c>
      <c r="O8329" s="1">
        <v>1.8820899999999999E-22</v>
      </c>
      <c r="P8329">
        <v>283</v>
      </c>
    </row>
    <row r="8330" spans="1:16" x14ac:dyDescent="0.25">
      <c r="A8330" t="s">
        <v>12488</v>
      </c>
      <c r="B8330">
        <v>891</v>
      </c>
      <c r="C8330" s="3" t="str">
        <f>HYPERLINK("http://www.uniprot.org/uniprot/K7MNX2","tr|K7MNX2|K7MNX2_SOYBN")</f>
        <v>tr|K7MNX2|K7MNX2_SOYBN</v>
      </c>
      <c r="D8330" t="s">
        <v>28</v>
      </c>
      <c r="E8330">
        <v>24.33</v>
      </c>
      <c r="F8330">
        <v>300</v>
      </c>
      <c r="G8330">
        <v>227</v>
      </c>
      <c r="H8330">
        <v>18</v>
      </c>
      <c r="I8330">
        <v>25</v>
      </c>
      <c r="J8330">
        <v>870</v>
      </c>
      <c r="K8330">
        <v>1</v>
      </c>
      <c r="L8330">
        <v>225</v>
      </c>
      <c r="M8330">
        <v>511</v>
      </c>
      <c r="N8330" t="s">
        <v>18</v>
      </c>
      <c r="O8330" s="1">
        <v>2.5642199999999998E-13</v>
      </c>
      <c r="P8330">
        <v>201</v>
      </c>
    </row>
    <row r="8331" spans="1:16" x14ac:dyDescent="0.25">
      <c r="A8331" t="s">
        <v>12489</v>
      </c>
      <c r="B8331">
        <v>552</v>
      </c>
      <c r="C8331" s="3" t="str">
        <f>HYPERLINK("http://www.uniprot.org/uniprot/G7K7W6","tr|G7K7W6|G7K7W6_MEDTR")</f>
        <v>tr|G7K7W6|G7K7W6_MEDTR</v>
      </c>
      <c r="D8331" t="s">
        <v>12490</v>
      </c>
      <c r="E8331">
        <v>44.32</v>
      </c>
      <c r="F8331">
        <v>185</v>
      </c>
      <c r="G8331">
        <v>103</v>
      </c>
      <c r="H8331">
        <v>2</v>
      </c>
      <c r="I8331">
        <v>1</v>
      </c>
      <c r="J8331">
        <v>549</v>
      </c>
      <c r="K8331">
        <v>1</v>
      </c>
      <c r="L8331">
        <v>36</v>
      </c>
      <c r="M8331">
        <v>220</v>
      </c>
      <c r="N8331" t="s">
        <v>18</v>
      </c>
      <c r="O8331" s="1">
        <v>9.2594999999999998E-29</v>
      </c>
      <c r="P8331">
        <v>330</v>
      </c>
    </row>
    <row r="8332" spans="1:16" x14ac:dyDescent="0.25">
      <c r="A8332" t="s">
        <v>12491</v>
      </c>
      <c r="B8332">
        <v>2781</v>
      </c>
      <c r="C8332" s="3" t="str">
        <f>HYPERLINK("http://www.uniprot.org/uniprot/G7ISE1","tr|G7ISE1|G7ISE1_MEDTR")</f>
        <v>tr|G7ISE1|G7ISE1_MEDTR</v>
      </c>
      <c r="D8332" t="s">
        <v>12492</v>
      </c>
      <c r="E8332">
        <v>75.489999999999995</v>
      </c>
      <c r="F8332">
        <v>657</v>
      </c>
      <c r="G8332">
        <v>161</v>
      </c>
      <c r="H8332">
        <v>1</v>
      </c>
      <c r="I8332">
        <v>811</v>
      </c>
      <c r="J8332">
        <v>2778</v>
      </c>
      <c r="K8332">
        <v>1</v>
      </c>
      <c r="L8332">
        <v>246</v>
      </c>
      <c r="M8332">
        <v>892</v>
      </c>
      <c r="N8332" t="s">
        <v>18</v>
      </c>
      <c r="O8332">
        <v>0</v>
      </c>
      <c r="P8332">
        <v>2468</v>
      </c>
    </row>
    <row r="8333" spans="1:16" x14ac:dyDescent="0.25">
      <c r="A8333" t="s">
        <v>12493</v>
      </c>
      <c r="B8333">
        <v>792</v>
      </c>
      <c r="C8333" s="3" t="str">
        <f>HYPERLINK("http://www.uniprot.org/uniprot/G7IM84","tr|G7IM84|G7IM84_MEDTR")</f>
        <v>tr|G7IM84|G7IM84_MEDTR</v>
      </c>
      <c r="D8333" t="s">
        <v>12494</v>
      </c>
      <c r="E8333">
        <v>81.36</v>
      </c>
      <c r="F8333">
        <v>263</v>
      </c>
      <c r="G8333">
        <v>49</v>
      </c>
      <c r="H8333">
        <v>0</v>
      </c>
      <c r="I8333">
        <v>1</v>
      </c>
      <c r="J8333">
        <v>789</v>
      </c>
      <c r="K8333">
        <v>1</v>
      </c>
      <c r="L8333">
        <v>55</v>
      </c>
      <c r="M8333">
        <v>317</v>
      </c>
      <c r="N8333" t="s">
        <v>18</v>
      </c>
      <c r="O8333" s="1">
        <v>1.32434E-121</v>
      </c>
      <c r="P8333">
        <v>1134</v>
      </c>
    </row>
    <row r="8334" spans="1:16" x14ac:dyDescent="0.25">
      <c r="A8334" t="s">
        <v>12495</v>
      </c>
      <c r="B8334">
        <v>1059</v>
      </c>
      <c r="C8334" s="3" t="str">
        <f>HYPERLINK("http://www.uniprot.org/uniprot/G8A255","tr|G8A255|G8A255_MEDTR")</f>
        <v>tr|G8A255|G8A255_MEDTR</v>
      </c>
      <c r="D8334" t="s">
        <v>12496</v>
      </c>
      <c r="E8334">
        <v>78.3</v>
      </c>
      <c r="F8334">
        <v>355</v>
      </c>
      <c r="G8334">
        <v>77</v>
      </c>
      <c r="H8334">
        <v>3</v>
      </c>
      <c r="I8334">
        <v>1</v>
      </c>
      <c r="J8334">
        <v>1056</v>
      </c>
      <c r="K8334">
        <v>1</v>
      </c>
      <c r="L8334">
        <v>1</v>
      </c>
      <c r="M8334">
        <v>355</v>
      </c>
      <c r="N8334" t="s">
        <v>18</v>
      </c>
      <c r="O8334" s="1">
        <v>7.8288799999999995E-159</v>
      </c>
      <c r="P8334">
        <v>1457</v>
      </c>
    </row>
    <row r="8335" spans="1:16" x14ac:dyDescent="0.25">
      <c r="A8335" t="s">
        <v>12497</v>
      </c>
      <c r="B8335">
        <v>912</v>
      </c>
      <c r="C8335" s="3" t="str">
        <f>HYPERLINK("http://www.uniprot.org/uniprot/G7KHG6","tr|G7KHG6|G7KHG6_MEDTR")</f>
        <v>tr|G7KHG6|G7KHG6_MEDTR</v>
      </c>
      <c r="D8335" t="s">
        <v>8869</v>
      </c>
      <c r="E8335">
        <v>61.95</v>
      </c>
      <c r="F8335">
        <v>347</v>
      </c>
      <c r="G8335">
        <v>132</v>
      </c>
      <c r="H8335">
        <v>44</v>
      </c>
      <c r="I8335">
        <v>1</v>
      </c>
      <c r="J8335">
        <v>909</v>
      </c>
      <c r="K8335">
        <v>1</v>
      </c>
      <c r="L8335">
        <v>1</v>
      </c>
      <c r="M8335">
        <v>346</v>
      </c>
      <c r="N8335" t="s">
        <v>18</v>
      </c>
      <c r="O8335" s="1">
        <v>2.4958E-104</v>
      </c>
      <c r="P8335">
        <v>986</v>
      </c>
    </row>
    <row r="8336" spans="1:16" x14ac:dyDescent="0.25">
      <c r="A8336" t="s">
        <v>12498</v>
      </c>
      <c r="B8336">
        <v>1251</v>
      </c>
      <c r="C8336" s="3" t="str">
        <f>HYPERLINK("http://www.uniprot.org/uniprot/G7KGU9","tr|G7KGU9|G7KGU9_MEDTR")</f>
        <v>tr|G7KGU9|G7KGU9_MEDTR</v>
      </c>
      <c r="D8336" t="s">
        <v>12499</v>
      </c>
      <c r="E8336">
        <v>75.5</v>
      </c>
      <c r="F8336">
        <v>396</v>
      </c>
      <c r="G8336">
        <v>97</v>
      </c>
      <c r="H8336">
        <v>0</v>
      </c>
      <c r="I8336">
        <v>1</v>
      </c>
      <c r="J8336">
        <v>1188</v>
      </c>
      <c r="K8336">
        <v>1</v>
      </c>
      <c r="L8336">
        <v>1</v>
      </c>
      <c r="M8336">
        <v>372</v>
      </c>
      <c r="N8336" t="s">
        <v>18</v>
      </c>
      <c r="O8336" s="1">
        <v>4.8225700000000003E-161</v>
      </c>
      <c r="P8336">
        <v>1477</v>
      </c>
    </row>
    <row r="8337" spans="1:16" x14ac:dyDescent="0.25">
      <c r="A8337" t="s">
        <v>12500</v>
      </c>
      <c r="B8337">
        <v>1407</v>
      </c>
      <c r="C8337" s="3" t="str">
        <f>HYPERLINK("http://www.uniprot.org/uniprot/G7L4Z7","tr|G7L4Z7|G7L4Z7_MEDTR")</f>
        <v>tr|G7L4Z7|G7L4Z7_MEDTR</v>
      </c>
      <c r="D8337" t="s">
        <v>12501</v>
      </c>
      <c r="E8337">
        <v>88.84</v>
      </c>
      <c r="F8337">
        <v>457</v>
      </c>
      <c r="G8337">
        <v>51</v>
      </c>
      <c r="H8337">
        <v>1</v>
      </c>
      <c r="I8337">
        <v>4</v>
      </c>
      <c r="J8337">
        <v>1371</v>
      </c>
      <c r="K8337">
        <v>1</v>
      </c>
      <c r="L8337">
        <v>100</v>
      </c>
      <c r="M8337">
        <v>556</v>
      </c>
      <c r="N8337" t="s">
        <v>18</v>
      </c>
      <c r="O8337">
        <v>0</v>
      </c>
      <c r="P8337">
        <v>2104</v>
      </c>
    </row>
    <row r="8338" spans="1:16" x14ac:dyDescent="0.25">
      <c r="A8338" t="s">
        <v>12502</v>
      </c>
      <c r="B8338">
        <v>1122</v>
      </c>
      <c r="C8338" s="3" t="str">
        <f>HYPERLINK("http://www.uniprot.org/uniprot/A2Q2Z6","tr|A2Q2Z6|A2Q2Z6_MEDTR")</f>
        <v>tr|A2Q2Z6|A2Q2Z6_MEDTR</v>
      </c>
      <c r="D8338" t="s">
        <v>12503</v>
      </c>
      <c r="E8338">
        <v>72.7</v>
      </c>
      <c r="F8338">
        <v>381</v>
      </c>
      <c r="G8338">
        <v>104</v>
      </c>
      <c r="H8338">
        <v>8</v>
      </c>
      <c r="I8338">
        <v>1</v>
      </c>
      <c r="J8338">
        <v>1119</v>
      </c>
      <c r="K8338">
        <v>1</v>
      </c>
      <c r="L8338">
        <v>58</v>
      </c>
      <c r="M8338">
        <v>426</v>
      </c>
      <c r="N8338" t="s">
        <v>18</v>
      </c>
      <c r="O8338" s="1">
        <v>5.54538E-150</v>
      </c>
      <c r="P8338">
        <v>1381</v>
      </c>
    </row>
    <row r="8339" spans="1:16" x14ac:dyDescent="0.25">
      <c r="A8339" t="s">
        <v>12504</v>
      </c>
      <c r="B8339">
        <v>333</v>
      </c>
      <c r="C8339" s="3" t="str">
        <f>HYPERLINK("http://www.uniprot.org/uniprot/G7KUU4","tr|G7KUU4|G7KUU4_MEDTR")</f>
        <v>tr|G7KUU4|G7KUU4_MEDTR</v>
      </c>
      <c r="D8339" t="s">
        <v>12207</v>
      </c>
      <c r="E8339">
        <v>72.540000000000006</v>
      </c>
      <c r="F8339">
        <v>102</v>
      </c>
      <c r="G8339">
        <v>28</v>
      </c>
      <c r="H8339">
        <v>0</v>
      </c>
      <c r="I8339">
        <v>25</v>
      </c>
      <c r="J8339">
        <v>330</v>
      </c>
      <c r="K8339">
        <v>1</v>
      </c>
      <c r="L8339">
        <v>32</v>
      </c>
      <c r="M8339">
        <v>132</v>
      </c>
      <c r="N8339" t="s">
        <v>18</v>
      </c>
      <c r="O8339" s="1">
        <v>1.02336E-34</v>
      </c>
      <c r="P8339">
        <v>381</v>
      </c>
    </row>
    <row r="8340" spans="1:16" x14ac:dyDescent="0.25">
      <c r="A8340" t="s">
        <v>12505</v>
      </c>
      <c r="B8340">
        <v>882</v>
      </c>
      <c r="C8340" s="3" t="str">
        <f>HYPERLINK("http://www.uniprot.org/uniprot/G7I824","tr|G7I824|G7I824_MEDTR")</f>
        <v>tr|G7I824|G7I824_MEDTR</v>
      </c>
      <c r="D8340" t="s">
        <v>12506</v>
      </c>
      <c r="E8340">
        <v>94.53</v>
      </c>
      <c r="F8340">
        <v>293</v>
      </c>
      <c r="G8340">
        <v>16</v>
      </c>
      <c r="H8340">
        <v>0</v>
      </c>
      <c r="I8340">
        <v>1</v>
      </c>
      <c r="J8340">
        <v>879</v>
      </c>
      <c r="K8340">
        <v>1</v>
      </c>
      <c r="L8340">
        <v>1</v>
      </c>
      <c r="M8340">
        <v>293</v>
      </c>
      <c r="N8340" t="s">
        <v>18</v>
      </c>
      <c r="O8340" s="1">
        <v>5.7389399999999999E-159</v>
      </c>
      <c r="P8340">
        <v>1457</v>
      </c>
    </row>
    <row r="8341" spans="1:16" x14ac:dyDescent="0.25">
      <c r="A8341" t="s">
        <v>12507</v>
      </c>
      <c r="B8341">
        <v>765</v>
      </c>
      <c r="C8341" s="3" t="str">
        <f>HYPERLINK("http://www.uniprot.org/uniprot/C6TDG7","tr|C6TDG7|C6TDG7_SOYBN")</f>
        <v>tr|C6TDG7|C6TDG7_SOYBN</v>
      </c>
      <c r="D8341" t="s">
        <v>210</v>
      </c>
      <c r="E8341">
        <v>71.83</v>
      </c>
      <c r="F8341">
        <v>142</v>
      </c>
      <c r="G8341">
        <v>40</v>
      </c>
      <c r="H8341">
        <v>5</v>
      </c>
      <c r="I8341">
        <v>307</v>
      </c>
      <c r="J8341">
        <v>717</v>
      </c>
      <c r="K8341">
        <v>1</v>
      </c>
      <c r="L8341">
        <v>107</v>
      </c>
      <c r="M8341">
        <v>243</v>
      </c>
      <c r="N8341" t="s">
        <v>18</v>
      </c>
      <c r="O8341" s="1">
        <v>7.2119200000000005E-45</v>
      </c>
      <c r="P8341">
        <v>472</v>
      </c>
    </row>
    <row r="8342" spans="1:16" x14ac:dyDescent="0.25">
      <c r="A8342" t="s">
        <v>12508</v>
      </c>
      <c r="B8342">
        <v>468</v>
      </c>
      <c r="C8342" s="3" t="str">
        <f>HYPERLINK("http://www.uniprot.org/uniprot/K7L747","tr|K7L747|K7L747_SOYBN")</f>
        <v>tr|K7L747|K7L747_SOYBN</v>
      </c>
      <c r="D8342" t="s">
        <v>28</v>
      </c>
      <c r="E8342">
        <v>85.22</v>
      </c>
      <c r="F8342">
        <v>88</v>
      </c>
      <c r="G8342">
        <v>13</v>
      </c>
      <c r="H8342">
        <v>0</v>
      </c>
      <c r="I8342">
        <v>202</v>
      </c>
      <c r="J8342">
        <v>465</v>
      </c>
      <c r="K8342">
        <v>1</v>
      </c>
      <c r="L8342">
        <v>66</v>
      </c>
      <c r="M8342">
        <v>153</v>
      </c>
      <c r="N8342" t="s">
        <v>18</v>
      </c>
      <c r="O8342" s="1">
        <v>4.5373200000000001E-43</v>
      </c>
      <c r="P8342">
        <v>453</v>
      </c>
    </row>
    <row r="8343" spans="1:16" x14ac:dyDescent="0.25">
      <c r="A8343" t="s">
        <v>12509</v>
      </c>
      <c r="B8343">
        <v>3099</v>
      </c>
      <c r="C8343" s="3" t="str">
        <f>HYPERLINK("http://www.uniprot.org/uniprot/G7I614","tr|G7I614|G7I614_MEDTR")</f>
        <v>tr|G7I614|G7I614_MEDTR</v>
      </c>
      <c r="D8343" t="s">
        <v>12510</v>
      </c>
      <c r="E8343">
        <v>76.52</v>
      </c>
      <c r="F8343">
        <v>1035</v>
      </c>
      <c r="G8343">
        <v>243</v>
      </c>
      <c r="H8343">
        <v>3</v>
      </c>
      <c r="I8343">
        <v>1</v>
      </c>
      <c r="J8343">
        <v>3096</v>
      </c>
      <c r="K8343">
        <v>1</v>
      </c>
      <c r="L8343">
        <v>1</v>
      </c>
      <c r="M8343">
        <v>1034</v>
      </c>
      <c r="N8343" t="s">
        <v>18</v>
      </c>
      <c r="O8343">
        <v>0</v>
      </c>
      <c r="P8343">
        <v>4046</v>
      </c>
    </row>
    <row r="8344" spans="1:16" x14ac:dyDescent="0.25">
      <c r="A8344" t="s">
        <v>12511</v>
      </c>
      <c r="B8344">
        <v>726</v>
      </c>
      <c r="C8344" s="3" t="str">
        <f>HYPERLINK("http://www.uniprot.org/uniprot/G7JA94","tr|G7JA94|G7JA94_MEDTR")</f>
        <v>tr|G7JA94|G7JA94_MEDTR</v>
      </c>
      <c r="D8344" t="s">
        <v>12512</v>
      </c>
      <c r="E8344">
        <v>69.72</v>
      </c>
      <c r="F8344">
        <v>251</v>
      </c>
      <c r="G8344">
        <v>76</v>
      </c>
      <c r="H8344">
        <v>10</v>
      </c>
      <c r="I8344">
        <v>1</v>
      </c>
      <c r="J8344">
        <v>723</v>
      </c>
      <c r="K8344">
        <v>1</v>
      </c>
      <c r="L8344">
        <v>1</v>
      </c>
      <c r="M8344">
        <v>246</v>
      </c>
      <c r="N8344" t="s">
        <v>18</v>
      </c>
      <c r="O8344" s="1">
        <v>3.2909800000000002E-81</v>
      </c>
      <c r="P8344">
        <v>785</v>
      </c>
    </row>
    <row r="8345" spans="1:16" x14ac:dyDescent="0.25">
      <c r="A8345" t="s">
        <v>12513</v>
      </c>
      <c r="B8345">
        <v>1416</v>
      </c>
      <c r="C8345" s="3" t="str">
        <f>HYPERLINK("http://www.uniprot.org/uniprot/G7JAT9","tr|G7JAT9|G7JAT9_MEDTR")</f>
        <v>tr|G7JAT9|G7JAT9_MEDTR</v>
      </c>
      <c r="D8345" t="s">
        <v>12514</v>
      </c>
      <c r="E8345">
        <v>70.23</v>
      </c>
      <c r="F8345">
        <v>477</v>
      </c>
      <c r="G8345">
        <v>142</v>
      </c>
      <c r="H8345">
        <v>6</v>
      </c>
      <c r="I8345">
        <v>1</v>
      </c>
      <c r="J8345">
        <v>1413</v>
      </c>
      <c r="K8345">
        <v>1</v>
      </c>
      <c r="L8345">
        <v>1</v>
      </c>
      <c r="M8345">
        <v>475</v>
      </c>
      <c r="N8345" t="s">
        <v>18</v>
      </c>
      <c r="O8345">
        <v>0</v>
      </c>
      <c r="P8345">
        <v>1728</v>
      </c>
    </row>
    <row r="8346" spans="1:16" x14ac:dyDescent="0.25">
      <c r="A8346" t="s">
        <v>12515</v>
      </c>
      <c r="B8346">
        <v>738</v>
      </c>
      <c r="C8346" s="3" t="str">
        <f>HYPERLINK("http://www.uniprot.org/uniprot/K7MRE4","tr|K7MRE4|K7MRE4_SOYBN")</f>
        <v>tr|K7MRE4|K7MRE4_SOYBN</v>
      </c>
      <c r="D8346" t="s">
        <v>8753</v>
      </c>
      <c r="E8346">
        <v>76.73</v>
      </c>
      <c r="F8346">
        <v>245</v>
      </c>
      <c r="G8346">
        <v>57</v>
      </c>
      <c r="H8346">
        <v>0</v>
      </c>
      <c r="I8346">
        <v>1</v>
      </c>
      <c r="J8346">
        <v>735</v>
      </c>
      <c r="K8346">
        <v>1</v>
      </c>
      <c r="L8346">
        <v>1</v>
      </c>
      <c r="M8346">
        <v>243</v>
      </c>
      <c r="N8346" t="s">
        <v>18</v>
      </c>
      <c r="O8346" s="1">
        <v>5.1625400000000004E-106</v>
      </c>
      <c r="P8346">
        <v>999</v>
      </c>
    </row>
    <row r="8347" spans="1:16" x14ac:dyDescent="0.25">
      <c r="A8347" t="s">
        <v>12516</v>
      </c>
      <c r="B8347">
        <v>1977</v>
      </c>
      <c r="C8347" s="3" t="str">
        <f>HYPERLINK("http://www.uniprot.org/uniprot/K7M0E5","tr|K7M0E5|K7M0E5_SOYBN")</f>
        <v>tr|K7M0E5|K7M0E5_SOYBN</v>
      </c>
      <c r="D8347" t="s">
        <v>28</v>
      </c>
      <c r="E8347">
        <v>74.010000000000005</v>
      </c>
      <c r="F8347">
        <v>658</v>
      </c>
      <c r="G8347">
        <v>171</v>
      </c>
      <c r="H8347">
        <v>0</v>
      </c>
      <c r="I8347">
        <v>1</v>
      </c>
      <c r="J8347">
        <v>1974</v>
      </c>
      <c r="K8347">
        <v>1</v>
      </c>
      <c r="L8347">
        <v>1</v>
      </c>
      <c r="M8347">
        <v>656</v>
      </c>
      <c r="N8347" t="s">
        <v>18</v>
      </c>
      <c r="O8347">
        <v>0</v>
      </c>
      <c r="P8347">
        <v>2368</v>
      </c>
    </row>
    <row r="8348" spans="1:16" x14ac:dyDescent="0.25">
      <c r="A8348" t="s">
        <v>12517</v>
      </c>
      <c r="B8348">
        <v>1293</v>
      </c>
      <c r="C8348" s="3" t="str">
        <f>HYPERLINK("http://www.uniprot.org/uniprot/I1KEZ4","tr|I1KEZ4|I1KEZ4_SOYBN")</f>
        <v>tr|I1KEZ4|I1KEZ4_SOYBN</v>
      </c>
      <c r="D8348" t="s">
        <v>8753</v>
      </c>
      <c r="E8348">
        <v>60.91</v>
      </c>
      <c r="F8348">
        <v>348</v>
      </c>
      <c r="G8348">
        <v>136</v>
      </c>
      <c r="H8348">
        <v>11</v>
      </c>
      <c r="I8348">
        <v>280</v>
      </c>
      <c r="J8348">
        <v>1290</v>
      </c>
      <c r="K8348">
        <v>1</v>
      </c>
      <c r="L8348">
        <v>83</v>
      </c>
      <c r="M8348">
        <v>430</v>
      </c>
      <c r="N8348" t="s">
        <v>18</v>
      </c>
      <c r="O8348" s="1">
        <v>1.1101E-107</v>
      </c>
      <c r="P8348">
        <v>1017</v>
      </c>
    </row>
    <row r="8349" spans="1:16" x14ac:dyDescent="0.25">
      <c r="A8349" t="s">
        <v>12518</v>
      </c>
      <c r="B8349">
        <v>2058</v>
      </c>
      <c r="C8349" s="3" t="str">
        <f>HYPERLINK("http://www.uniprot.org/uniprot/G7J353","tr|G7J353|G7J353_MEDTR")</f>
        <v>tr|G7J353|G7J353_MEDTR</v>
      </c>
      <c r="D8349" t="s">
        <v>12519</v>
      </c>
      <c r="E8349">
        <v>56.95</v>
      </c>
      <c r="F8349">
        <v>683</v>
      </c>
      <c r="G8349">
        <v>294</v>
      </c>
      <c r="H8349">
        <v>18</v>
      </c>
      <c r="I8349">
        <v>61</v>
      </c>
      <c r="J8349">
        <v>2055</v>
      </c>
      <c r="K8349">
        <v>1</v>
      </c>
      <c r="L8349">
        <v>14</v>
      </c>
      <c r="M8349">
        <v>661</v>
      </c>
      <c r="N8349" t="s">
        <v>18</v>
      </c>
      <c r="O8349">
        <v>0</v>
      </c>
      <c r="P8349">
        <v>1725</v>
      </c>
    </row>
    <row r="8350" spans="1:16" x14ac:dyDescent="0.25">
      <c r="A8350" t="s">
        <v>12520</v>
      </c>
      <c r="B8350">
        <v>984</v>
      </c>
      <c r="C8350" s="3" t="str">
        <f>HYPERLINK("http://www.uniprot.org/uniprot/I1JFX1","tr|I1JFX1|I1JFX1_SOYBN")</f>
        <v>tr|I1JFX1|I1JFX1_SOYBN</v>
      </c>
      <c r="D8350" t="s">
        <v>71</v>
      </c>
      <c r="E8350">
        <v>65.47</v>
      </c>
      <c r="F8350">
        <v>336</v>
      </c>
      <c r="G8350">
        <v>116</v>
      </c>
      <c r="H8350">
        <v>9</v>
      </c>
      <c r="I8350">
        <v>1</v>
      </c>
      <c r="J8350">
        <v>981</v>
      </c>
      <c r="K8350">
        <v>1</v>
      </c>
      <c r="L8350">
        <v>27</v>
      </c>
      <c r="M8350">
        <v>360</v>
      </c>
      <c r="N8350" t="s">
        <v>18</v>
      </c>
      <c r="O8350" s="1">
        <v>1.8532999999999999E-119</v>
      </c>
      <c r="P8350">
        <v>1117</v>
      </c>
    </row>
    <row r="8351" spans="1:16" x14ac:dyDescent="0.25">
      <c r="A8351" t="s">
        <v>12521</v>
      </c>
      <c r="B8351">
        <v>708</v>
      </c>
      <c r="C8351" s="3" t="str">
        <f>HYPERLINK("http://www.uniprot.org/uniprot/G7JDY0","tr|G7JDY0|G7JDY0_MEDTR")</f>
        <v>tr|G7JDY0|G7JDY0_MEDTR</v>
      </c>
      <c r="D8351" t="s">
        <v>12522</v>
      </c>
      <c r="E8351">
        <v>76.59</v>
      </c>
      <c r="F8351">
        <v>235</v>
      </c>
      <c r="G8351">
        <v>55</v>
      </c>
      <c r="H8351">
        <v>0</v>
      </c>
      <c r="I8351">
        <v>1</v>
      </c>
      <c r="J8351">
        <v>705</v>
      </c>
      <c r="K8351">
        <v>1</v>
      </c>
      <c r="L8351">
        <v>1</v>
      </c>
      <c r="M8351">
        <v>233</v>
      </c>
      <c r="N8351" t="s">
        <v>18</v>
      </c>
      <c r="O8351" s="1">
        <v>4.4491800000000001E-96</v>
      </c>
      <c r="P8351">
        <v>913</v>
      </c>
    </row>
    <row r="8352" spans="1:16" x14ac:dyDescent="0.25">
      <c r="A8352" t="s">
        <v>12523</v>
      </c>
      <c r="B8352">
        <v>666</v>
      </c>
      <c r="C8352" s="3" t="str">
        <f>HYPERLINK("http://www.uniprot.org/uniprot/G7JPX6","tr|G7JPX6|G7JPX6_MEDTR")</f>
        <v>tr|G7JPX6|G7JPX6_MEDTR</v>
      </c>
      <c r="D8352" t="s">
        <v>12524</v>
      </c>
      <c r="E8352">
        <v>64.61</v>
      </c>
      <c r="F8352">
        <v>260</v>
      </c>
      <c r="G8352">
        <v>92</v>
      </c>
      <c r="H8352">
        <v>39</v>
      </c>
      <c r="I8352">
        <v>1</v>
      </c>
      <c r="J8352">
        <v>663</v>
      </c>
      <c r="K8352">
        <v>1</v>
      </c>
      <c r="L8352">
        <v>1</v>
      </c>
      <c r="M8352">
        <v>260</v>
      </c>
      <c r="N8352" t="s">
        <v>18</v>
      </c>
      <c r="O8352" s="1">
        <v>1.33352E-80</v>
      </c>
      <c r="P8352">
        <v>779</v>
      </c>
    </row>
    <row r="8353" spans="1:16" x14ac:dyDescent="0.25">
      <c r="A8353" t="s">
        <v>12525</v>
      </c>
      <c r="B8353">
        <v>2778</v>
      </c>
      <c r="C8353" s="3" t="str">
        <f>HYPERLINK("http://www.uniprot.org/uniprot/Q8L6L0","tr|Q8L6L0|Q8L6L0_MELAB")</f>
        <v>tr|Q8L6L0|Q8L6L0_MELAB</v>
      </c>
      <c r="D8353" t="s">
        <v>12526</v>
      </c>
      <c r="E8353">
        <v>88.21</v>
      </c>
      <c r="F8353">
        <v>925</v>
      </c>
      <c r="G8353">
        <v>109</v>
      </c>
      <c r="H8353">
        <v>1</v>
      </c>
      <c r="I8353">
        <v>4</v>
      </c>
      <c r="J8353">
        <v>2775</v>
      </c>
      <c r="K8353">
        <v>1</v>
      </c>
      <c r="L8353">
        <v>1</v>
      </c>
      <c r="M8353">
        <v>923</v>
      </c>
      <c r="N8353" t="s">
        <v>18</v>
      </c>
      <c r="O8353">
        <v>0</v>
      </c>
      <c r="P8353">
        <v>4208</v>
      </c>
    </row>
    <row r="8354" spans="1:16" x14ac:dyDescent="0.25">
      <c r="A8354" t="s">
        <v>12527</v>
      </c>
      <c r="B8354">
        <v>339</v>
      </c>
      <c r="C8354" s="3" t="str">
        <f>HYPERLINK("http://www.uniprot.org/uniprot/G7JTT5","tr|G7JTT5|G7JTT5_MEDTR")</f>
        <v>tr|G7JTT5|G7JTT5_MEDTR</v>
      </c>
      <c r="D8354" t="s">
        <v>11831</v>
      </c>
      <c r="E8354">
        <v>81.13</v>
      </c>
      <c r="F8354">
        <v>106</v>
      </c>
      <c r="G8354">
        <v>20</v>
      </c>
      <c r="H8354">
        <v>3</v>
      </c>
      <c r="I8354">
        <v>1</v>
      </c>
      <c r="J8354">
        <v>309</v>
      </c>
      <c r="K8354">
        <v>1</v>
      </c>
      <c r="L8354">
        <v>35</v>
      </c>
      <c r="M8354">
        <v>140</v>
      </c>
      <c r="N8354" t="s">
        <v>18</v>
      </c>
      <c r="O8354" s="1">
        <v>5.7492999999999997E-38</v>
      </c>
      <c r="P8354">
        <v>409</v>
      </c>
    </row>
    <row r="8355" spans="1:16" x14ac:dyDescent="0.25">
      <c r="A8355" t="s">
        <v>12528</v>
      </c>
      <c r="B8355">
        <v>510</v>
      </c>
      <c r="C8355" s="3" t="str">
        <f>HYPERLINK("http://www.uniprot.org/uniprot/Q9SC89","tr|Q9SC89|Q9SC89_MEDTR")</f>
        <v>tr|Q9SC89|Q9SC89_MEDTR</v>
      </c>
      <c r="D8355" t="s">
        <v>12529</v>
      </c>
      <c r="E8355">
        <v>75.400000000000006</v>
      </c>
      <c r="F8355">
        <v>122</v>
      </c>
      <c r="G8355">
        <v>30</v>
      </c>
      <c r="H8355">
        <v>0</v>
      </c>
      <c r="I8355">
        <v>139</v>
      </c>
      <c r="J8355">
        <v>504</v>
      </c>
      <c r="K8355">
        <v>1</v>
      </c>
      <c r="L8355">
        <v>228</v>
      </c>
      <c r="M8355">
        <v>349</v>
      </c>
      <c r="N8355" t="s">
        <v>18</v>
      </c>
      <c r="O8355" s="1">
        <v>4.0373800000000002E-47</v>
      </c>
      <c r="P8355">
        <v>488</v>
      </c>
    </row>
    <row r="8356" spans="1:16" x14ac:dyDescent="0.25">
      <c r="A8356" t="s">
        <v>12530</v>
      </c>
      <c r="B8356">
        <v>363</v>
      </c>
      <c r="C8356" s="3" t="str">
        <f>HYPERLINK("http://www.uniprot.org/uniprot/G7KVL6","tr|G7KVL6|G7KVL6_MEDTR")</f>
        <v>tr|G7KVL6|G7KVL6_MEDTR</v>
      </c>
      <c r="D8356" t="s">
        <v>460</v>
      </c>
      <c r="E8356">
        <v>36.659999999999997</v>
      </c>
      <c r="F8356">
        <v>120</v>
      </c>
      <c r="G8356">
        <v>76</v>
      </c>
      <c r="H8356">
        <v>2</v>
      </c>
      <c r="I8356">
        <v>4</v>
      </c>
      <c r="J8356">
        <v>357</v>
      </c>
      <c r="K8356">
        <v>1</v>
      </c>
      <c r="L8356">
        <v>74</v>
      </c>
      <c r="M8356">
        <v>182</v>
      </c>
      <c r="N8356" t="s">
        <v>18</v>
      </c>
      <c r="O8356" s="1">
        <v>1.6845399999999999E-13</v>
      </c>
      <c r="P8356">
        <v>198</v>
      </c>
    </row>
    <row r="8357" spans="1:16" x14ac:dyDescent="0.25">
      <c r="A8357" t="s">
        <v>12531</v>
      </c>
      <c r="B8357">
        <v>1812</v>
      </c>
      <c r="C8357" s="3" t="str">
        <f>HYPERLINK("http://www.uniprot.org/uniprot/G7J5K8","tr|G7J5K8|G7J5K8_MEDTR")</f>
        <v>tr|G7J5K8|G7J5K8_MEDTR</v>
      </c>
      <c r="D8357" t="s">
        <v>12532</v>
      </c>
      <c r="E8357">
        <v>82.75</v>
      </c>
      <c r="F8357">
        <v>603</v>
      </c>
      <c r="G8357">
        <v>104</v>
      </c>
      <c r="H8357">
        <v>0</v>
      </c>
      <c r="I8357">
        <v>1</v>
      </c>
      <c r="J8357">
        <v>1809</v>
      </c>
      <c r="K8357">
        <v>1</v>
      </c>
      <c r="L8357">
        <v>13</v>
      </c>
      <c r="M8357">
        <v>614</v>
      </c>
      <c r="N8357" t="s">
        <v>18</v>
      </c>
      <c r="O8357">
        <v>0</v>
      </c>
      <c r="P8357">
        <v>2567</v>
      </c>
    </row>
    <row r="8358" spans="1:16" x14ac:dyDescent="0.25">
      <c r="A8358" t="s">
        <v>12533</v>
      </c>
      <c r="B8358">
        <v>1893</v>
      </c>
      <c r="C8358" s="3" t="str">
        <f>HYPERLINK("http://www.uniprot.org/uniprot/G7ISE3","tr|G7ISE3|G7ISE3_MEDTR")</f>
        <v>tr|G7ISE3|G7ISE3_MEDTR</v>
      </c>
      <c r="D8358" t="s">
        <v>12534</v>
      </c>
      <c r="E8358">
        <v>85.97</v>
      </c>
      <c r="F8358">
        <v>606</v>
      </c>
      <c r="G8358">
        <v>85</v>
      </c>
      <c r="H8358">
        <v>1</v>
      </c>
      <c r="I8358">
        <v>76</v>
      </c>
      <c r="J8358">
        <v>1890</v>
      </c>
      <c r="K8358">
        <v>1</v>
      </c>
      <c r="L8358">
        <v>21</v>
      </c>
      <c r="M8358">
        <v>626</v>
      </c>
      <c r="N8358" t="s">
        <v>18</v>
      </c>
      <c r="O8358">
        <v>0</v>
      </c>
      <c r="P8358">
        <v>2726</v>
      </c>
    </row>
    <row r="8359" spans="1:16" x14ac:dyDescent="0.25">
      <c r="A8359" t="s">
        <v>12535</v>
      </c>
      <c r="B8359">
        <v>1050</v>
      </c>
      <c r="C8359" s="3" t="str">
        <f>HYPERLINK("http://www.uniprot.org/uniprot/G7IM87","tr|G7IM87|G7IM87_MEDTR")</f>
        <v>tr|G7IM87|G7IM87_MEDTR</v>
      </c>
      <c r="D8359" t="s">
        <v>12536</v>
      </c>
      <c r="E8359">
        <v>76.760000000000005</v>
      </c>
      <c r="F8359">
        <v>396</v>
      </c>
      <c r="G8359">
        <v>92</v>
      </c>
      <c r="H8359">
        <v>50</v>
      </c>
      <c r="I8359">
        <v>10</v>
      </c>
      <c r="J8359">
        <v>1047</v>
      </c>
      <c r="K8359">
        <v>1</v>
      </c>
      <c r="L8359">
        <v>3</v>
      </c>
      <c r="M8359">
        <v>398</v>
      </c>
      <c r="N8359" t="s">
        <v>18</v>
      </c>
      <c r="O8359" s="1">
        <v>1.5022699999999999E-162</v>
      </c>
      <c r="P8359">
        <v>1489</v>
      </c>
    </row>
    <row r="8360" spans="1:16" x14ac:dyDescent="0.25">
      <c r="A8360" t="s">
        <v>12537</v>
      </c>
      <c r="B8360">
        <v>669</v>
      </c>
      <c r="C8360" s="3" t="str">
        <f>HYPERLINK("http://www.uniprot.org/uniprot/G7IBL7","tr|G7IBL7|G7IBL7_MEDTR")</f>
        <v>tr|G7IBL7|G7IBL7_MEDTR</v>
      </c>
      <c r="D8360" t="s">
        <v>12538</v>
      </c>
      <c r="E8360">
        <v>55.6</v>
      </c>
      <c r="F8360">
        <v>223</v>
      </c>
      <c r="G8360">
        <v>99</v>
      </c>
      <c r="H8360">
        <v>3</v>
      </c>
      <c r="I8360">
        <v>1</v>
      </c>
      <c r="J8360">
        <v>660</v>
      </c>
      <c r="K8360">
        <v>1</v>
      </c>
      <c r="L8360">
        <v>1</v>
      </c>
      <c r="M8360">
        <v>220</v>
      </c>
      <c r="N8360" t="s">
        <v>18</v>
      </c>
      <c r="O8360" s="1">
        <v>9.71819E-63</v>
      </c>
      <c r="P8360">
        <v>625</v>
      </c>
    </row>
    <row r="8361" spans="1:16" x14ac:dyDescent="0.25">
      <c r="A8361" t="s">
        <v>12539</v>
      </c>
      <c r="B8361">
        <v>807</v>
      </c>
      <c r="C8361" s="3" t="str">
        <f>HYPERLINK("http://www.uniprot.org/uniprot/G7KHG5","tr|G7KHG5|G7KHG5_MEDTR")</f>
        <v>tr|G7KHG5|G7KHG5_MEDTR</v>
      </c>
      <c r="D8361" t="s">
        <v>12540</v>
      </c>
      <c r="E8361">
        <v>69.03</v>
      </c>
      <c r="F8361">
        <v>239</v>
      </c>
      <c r="G8361">
        <v>74</v>
      </c>
      <c r="H8361">
        <v>9</v>
      </c>
      <c r="I8361">
        <v>1</v>
      </c>
      <c r="J8361">
        <v>690</v>
      </c>
      <c r="K8361">
        <v>1</v>
      </c>
      <c r="L8361">
        <v>1</v>
      </c>
      <c r="M8361">
        <v>235</v>
      </c>
      <c r="N8361" t="s">
        <v>18</v>
      </c>
      <c r="O8361" s="1">
        <v>4.4880600000000001E-80</v>
      </c>
      <c r="P8361">
        <v>776</v>
      </c>
    </row>
    <row r="8362" spans="1:16" x14ac:dyDescent="0.25">
      <c r="A8362" t="s">
        <v>12541</v>
      </c>
      <c r="B8362">
        <v>333</v>
      </c>
      <c r="C8362" s="3" t="str">
        <f>HYPERLINK("http://www.uniprot.org/uniprot/G7KBQ9","tr|G7KBQ9|G7KBQ9_MEDTR")</f>
        <v>tr|G7KBQ9|G7KBQ9_MEDTR</v>
      </c>
      <c r="D8362" t="s">
        <v>12542</v>
      </c>
      <c r="E8362">
        <v>93.63</v>
      </c>
      <c r="F8362">
        <v>110</v>
      </c>
      <c r="G8362">
        <v>7</v>
      </c>
      <c r="H8362">
        <v>0</v>
      </c>
      <c r="I8362">
        <v>1</v>
      </c>
      <c r="J8362">
        <v>330</v>
      </c>
      <c r="K8362">
        <v>1</v>
      </c>
      <c r="L8362">
        <v>63</v>
      </c>
      <c r="M8362">
        <v>172</v>
      </c>
      <c r="N8362" t="s">
        <v>18</v>
      </c>
      <c r="O8362" s="1">
        <v>5.7707199999999997E-54</v>
      </c>
      <c r="P8362">
        <v>547</v>
      </c>
    </row>
    <row r="8363" spans="1:16" x14ac:dyDescent="0.25">
      <c r="A8363" t="s">
        <v>12543</v>
      </c>
      <c r="B8363">
        <v>615</v>
      </c>
      <c r="C8363" s="3" t="str">
        <f>HYPERLINK("http://www.uniprot.org/uniprot/G7L4Z3","tr|G7L4Z3|G7L4Z3_MEDTR")</f>
        <v>tr|G7L4Z3|G7L4Z3_MEDTR</v>
      </c>
      <c r="D8363" t="s">
        <v>12544</v>
      </c>
      <c r="E8363">
        <v>87.31</v>
      </c>
      <c r="F8363">
        <v>205</v>
      </c>
      <c r="G8363">
        <v>26</v>
      </c>
      <c r="H8363">
        <v>1</v>
      </c>
      <c r="I8363">
        <v>1</v>
      </c>
      <c r="J8363">
        <v>612</v>
      </c>
      <c r="K8363">
        <v>1</v>
      </c>
      <c r="L8363">
        <v>1</v>
      </c>
      <c r="M8363">
        <v>204</v>
      </c>
      <c r="N8363" t="s">
        <v>18</v>
      </c>
      <c r="O8363" s="1">
        <v>6.0863800000000002E-100</v>
      </c>
      <c r="P8363">
        <v>945</v>
      </c>
    </row>
    <row r="8364" spans="1:16" x14ac:dyDescent="0.25">
      <c r="A8364" t="s">
        <v>12545</v>
      </c>
      <c r="B8364">
        <v>375</v>
      </c>
      <c r="C8364" s="3" t="str">
        <f>HYPERLINK("http://www.uniprot.org/uniprot/G7KLP5","tr|G7KLP5|G7KLP5_MEDTR")</f>
        <v>tr|G7KLP5|G7KLP5_MEDTR</v>
      </c>
      <c r="D8364" t="s">
        <v>12462</v>
      </c>
      <c r="E8364">
        <v>55.83</v>
      </c>
      <c r="F8364">
        <v>120</v>
      </c>
      <c r="G8364">
        <v>53</v>
      </c>
      <c r="H8364">
        <v>2</v>
      </c>
      <c r="I8364">
        <v>1</v>
      </c>
      <c r="J8364">
        <v>354</v>
      </c>
      <c r="K8364">
        <v>1</v>
      </c>
      <c r="L8364">
        <v>84</v>
      </c>
      <c r="M8364">
        <v>203</v>
      </c>
      <c r="N8364" t="s">
        <v>18</v>
      </c>
      <c r="O8364" s="1">
        <v>2.7199599999999999E-27</v>
      </c>
      <c r="P8364">
        <v>317</v>
      </c>
    </row>
    <row r="8365" spans="1:16" x14ac:dyDescent="0.25">
      <c r="A8365" t="s">
        <v>12546</v>
      </c>
      <c r="B8365">
        <v>963</v>
      </c>
      <c r="C8365" s="3" t="str">
        <f>HYPERLINK("http://www.uniprot.org/uniprot/I1JGF8","tr|I1JGF8|I1JGF8_SOYBN")</f>
        <v>tr|I1JGF8|I1JGF8_SOYBN</v>
      </c>
      <c r="D8365" t="s">
        <v>28</v>
      </c>
      <c r="E8365">
        <v>30.36</v>
      </c>
      <c r="F8365">
        <v>247</v>
      </c>
      <c r="G8365">
        <v>172</v>
      </c>
      <c r="H8365">
        <v>21</v>
      </c>
      <c r="I8365">
        <v>283</v>
      </c>
      <c r="J8365">
        <v>960</v>
      </c>
      <c r="K8365">
        <v>1</v>
      </c>
      <c r="L8365">
        <v>336</v>
      </c>
      <c r="M8365">
        <v>575</v>
      </c>
      <c r="N8365" t="s">
        <v>18</v>
      </c>
      <c r="O8365" s="1">
        <v>2.9259799999999999E-21</v>
      </c>
      <c r="P8365">
        <v>270</v>
      </c>
    </row>
    <row r="8366" spans="1:16" x14ac:dyDescent="0.25">
      <c r="A8366" t="s">
        <v>12547</v>
      </c>
      <c r="B8366">
        <v>1272</v>
      </c>
      <c r="C8366" s="3" t="str">
        <f>HYPERLINK("http://www.uniprot.org/uniprot/G7I823","tr|G7I823|G7I823_MEDTR")</f>
        <v>tr|G7I823|G7I823_MEDTR</v>
      </c>
      <c r="D8366" t="s">
        <v>12548</v>
      </c>
      <c r="E8366">
        <v>84.63</v>
      </c>
      <c r="F8366">
        <v>423</v>
      </c>
      <c r="G8366">
        <v>65</v>
      </c>
      <c r="H8366">
        <v>0</v>
      </c>
      <c r="I8366">
        <v>1</v>
      </c>
      <c r="J8366">
        <v>1269</v>
      </c>
      <c r="K8366">
        <v>1</v>
      </c>
      <c r="L8366">
        <v>1</v>
      </c>
      <c r="M8366">
        <v>423</v>
      </c>
      <c r="N8366" t="s">
        <v>18</v>
      </c>
      <c r="O8366">
        <v>0</v>
      </c>
      <c r="P8366">
        <v>1864</v>
      </c>
    </row>
    <row r="8367" spans="1:16" x14ac:dyDescent="0.25">
      <c r="A8367" t="s">
        <v>12549</v>
      </c>
      <c r="B8367">
        <v>420</v>
      </c>
      <c r="C8367" s="3" t="str">
        <f>HYPERLINK("http://www.uniprot.org/uniprot/B7FH84","tr|B7FH84|B7FH84_MEDTR")</f>
        <v>tr|B7FH84|B7FH84_MEDTR</v>
      </c>
      <c r="D8367" t="s">
        <v>22</v>
      </c>
      <c r="E8367">
        <v>75</v>
      </c>
      <c r="F8367">
        <v>88</v>
      </c>
      <c r="G8367">
        <v>22</v>
      </c>
      <c r="H8367">
        <v>0</v>
      </c>
      <c r="I8367">
        <v>7</v>
      </c>
      <c r="J8367">
        <v>270</v>
      </c>
      <c r="K8367">
        <v>1</v>
      </c>
      <c r="L8367">
        <v>16</v>
      </c>
      <c r="M8367">
        <v>102</v>
      </c>
      <c r="N8367" t="s">
        <v>18</v>
      </c>
      <c r="O8367" s="1">
        <v>1.8146699999999999E-31</v>
      </c>
      <c r="P8367">
        <v>353</v>
      </c>
    </row>
    <row r="8368" spans="1:16" x14ac:dyDescent="0.25">
      <c r="A8368" t="s">
        <v>12550</v>
      </c>
      <c r="B8368">
        <v>2205</v>
      </c>
      <c r="C8368" s="3" t="str">
        <f>HYPERLINK("http://www.uniprot.org/uniprot/I1NJC2","tr|I1NJC2|I1NJC2_SOYBN")</f>
        <v>tr|I1NJC2|I1NJC2_SOYBN</v>
      </c>
      <c r="D8368" t="s">
        <v>117</v>
      </c>
      <c r="E8368">
        <v>88.78</v>
      </c>
      <c r="F8368">
        <v>544</v>
      </c>
      <c r="G8368">
        <v>61</v>
      </c>
      <c r="H8368">
        <v>0</v>
      </c>
      <c r="I8368">
        <v>571</v>
      </c>
      <c r="J8368">
        <v>2202</v>
      </c>
      <c r="K8368">
        <v>1</v>
      </c>
      <c r="L8368">
        <v>47</v>
      </c>
      <c r="M8368">
        <v>590</v>
      </c>
      <c r="N8368" t="s">
        <v>18</v>
      </c>
      <c r="O8368">
        <v>0</v>
      </c>
      <c r="P8368">
        <v>2608</v>
      </c>
    </row>
    <row r="8369" spans="1:16" x14ac:dyDescent="0.25">
      <c r="A8369" t="s">
        <v>12551</v>
      </c>
      <c r="B8369">
        <v>900</v>
      </c>
      <c r="C8369" s="3" t="str">
        <f>HYPERLINK("http://www.uniprot.org/uniprot/Q9LK67","tr|Q9LK67|Q9LK67_ARATH")</f>
        <v>tr|Q9LK67|Q9LK67_ARATH</v>
      </c>
      <c r="D8369" t="s">
        <v>12552</v>
      </c>
      <c r="E8369">
        <v>49.84</v>
      </c>
      <c r="F8369">
        <v>315</v>
      </c>
      <c r="G8369">
        <v>158</v>
      </c>
      <c r="H8369">
        <v>45</v>
      </c>
      <c r="I8369">
        <v>37</v>
      </c>
      <c r="J8369">
        <v>846</v>
      </c>
      <c r="K8369">
        <v>1</v>
      </c>
      <c r="L8369">
        <v>181</v>
      </c>
      <c r="M8369">
        <v>493</v>
      </c>
      <c r="N8369" t="s">
        <v>18</v>
      </c>
      <c r="O8369" s="1">
        <v>5.7174199999999999E-77</v>
      </c>
      <c r="P8369">
        <v>750</v>
      </c>
    </row>
    <row r="8370" spans="1:16" x14ac:dyDescent="0.25">
      <c r="A8370" t="s">
        <v>12553</v>
      </c>
      <c r="B8370">
        <v>768</v>
      </c>
      <c r="C8370" s="3" t="str">
        <f>HYPERLINK("http://www.uniprot.org/uniprot/G7JAA0","tr|G7JAA0|G7JAA0_MEDTR")</f>
        <v>tr|G7JAA0|G7JAA0_MEDTR</v>
      </c>
      <c r="D8370" t="s">
        <v>12554</v>
      </c>
      <c r="E8370">
        <v>75.92</v>
      </c>
      <c r="F8370">
        <v>216</v>
      </c>
      <c r="G8370">
        <v>52</v>
      </c>
      <c r="H8370">
        <v>0</v>
      </c>
      <c r="I8370">
        <v>118</v>
      </c>
      <c r="J8370">
        <v>765</v>
      </c>
      <c r="K8370">
        <v>1</v>
      </c>
      <c r="L8370">
        <v>48</v>
      </c>
      <c r="M8370">
        <v>259</v>
      </c>
      <c r="N8370" t="s">
        <v>18</v>
      </c>
      <c r="O8370" s="1">
        <v>1.54824E-87</v>
      </c>
      <c r="P8370">
        <v>840</v>
      </c>
    </row>
    <row r="8371" spans="1:16" x14ac:dyDescent="0.25">
      <c r="A8371" t="s">
        <v>12555</v>
      </c>
      <c r="B8371">
        <v>2694</v>
      </c>
      <c r="C8371" s="3" t="str">
        <f>HYPERLINK("http://www.uniprot.org/uniprot/I1LN37","tr|I1LN37|I1LN37_SOYBN")</f>
        <v>tr|I1LN37|I1LN37_SOYBN</v>
      </c>
      <c r="D8371" t="s">
        <v>28</v>
      </c>
      <c r="E8371">
        <v>76.81</v>
      </c>
      <c r="F8371">
        <v>897</v>
      </c>
      <c r="G8371">
        <v>208</v>
      </c>
      <c r="H8371">
        <v>0</v>
      </c>
      <c r="I8371">
        <v>1</v>
      </c>
      <c r="J8371">
        <v>2691</v>
      </c>
      <c r="K8371">
        <v>1</v>
      </c>
      <c r="L8371">
        <v>36</v>
      </c>
      <c r="M8371">
        <v>927</v>
      </c>
      <c r="N8371" t="s">
        <v>18</v>
      </c>
      <c r="O8371">
        <v>0</v>
      </c>
      <c r="P8371">
        <v>3504</v>
      </c>
    </row>
    <row r="8372" spans="1:16" x14ac:dyDescent="0.25">
      <c r="A8372" t="s">
        <v>12556</v>
      </c>
      <c r="B8372">
        <v>1344</v>
      </c>
      <c r="C8372" s="3" t="str">
        <f>HYPERLINK("http://www.uniprot.org/uniprot/I1M0D4","tr|I1M0D4|I1M0D4_SOYBN")</f>
        <v>tr|I1M0D4|I1M0D4_SOYBN</v>
      </c>
      <c r="D8372" t="s">
        <v>28</v>
      </c>
      <c r="E8372">
        <v>87.55</v>
      </c>
      <c r="F8372">
        <v>426</v>
      </c>
      <c r="G8372">
        <v>53</v>
      </c>
      <c r="H8372">
        <v>0</v>
      </c>
      <c r="I8372">
        <v>1</v>
      </c>
      <c r="J8372">
        <v>1278</v>
      </c>
      <c r="K8372">
        <v>1</v>
      </c>
      <c r="L8372">
        <v>13</v>
      </c>
      <c r="M8372">
        <v>438</v>
      </c>
      <c r="N8372" t="s">
        <v>18</v>
      </c>
      <c r="O8372">
        <v>0</v>
      </c>
      <c r="P8372">
        <v>1972</v>
      </c>
    </row>
    <row r="8373" spans="1:16" x14ac:dyDescent="0.25">
      <c r="A8373" t="s">
        <v>12557</v>
      </c>
      <c r="B8373">
        <v>1179</v>
      </c>
      <c r="C8373" s="3" t="str">
        <f>HYPERLINK("http://www.uniprot.org/uniprot/G7JTW8","tr|G7JTW8|G7JTW8_MEDTR")</f>
        <v>tr|G7JTW8|G7JTW8_MEDTR</v>
      </c>
      <c r="D8373" t="s">
        <v>12558</v>
      </c>
      <c r="E8373">
        <v>84.73</v>
      </c>
      <c r="F8373">
        <v>393</v>
      </c>
      <c r="G8373">
        <v>60</v>
      </c>
      <c r="H8373">
        <v>1</v>
      </c>
      <c r="I8373">
        <v>1</v>
      </c>
      <c r="J8373">
        <v>1176</v>
      </c>
      <c r="K8373">
        <v>1</v>
      </c>
      <c r="L8373">
        <v>79</v>
      </c>
      <c r="M8373">
        <v>470</v>
      </c>
      <c r="N8373" t="s">
        <v>18</v>
      </c>
      <c r="O8373">
        <v>0</v>
      </c>
      <c r="P8373">
        <v>1721</v>
      </c>
    </row>
    <row r="8374" spans="1:16" x14ac:dyDescent="0.25">
      <c r="A8374" t="s">
        <v>12559</v>
      </c>
      <c r="B8374">
        <v>813</v>
      </c>
      <c r="C8374" s="3" t="str">
        <f>HYPERLINK("http://www.uniprot.org/uniprot/I1KSW8","tr|I1KSW8|I1KSW8_SOYBN")</f>
        <v>tr|I1KSW8|I1KSW8_SOYBN</v>
      </c>
      <c r="D8374" t="s">
        <v>71</v>
      </c>
      <c r="E8374">
        <v>70.739999999999995</v>
      </c>
      <c r="F8374">
        <v>270</v>
      </c>
      <c r="G8374">
        <v>79</v>
      </c>
      <c r="H8374">
        <v>0</v>
      </c>
      <c r="I8374">
        <v>1</v>
      </c>
      <c r="J8374">
        <v>810</v>
      </c>
      <c r="K8374">
        <v>1</v>
      </c>
      <c r="L8374">
        <v>1</v>
      </c>
      <c r="M8374">
        <v>258</v>
      </c>
      <c r="N8374" t="s">
        <v>18</v>
      </c>
      <c r="O8374" s="1">
        <v>2.9347600000000001E-103</v>
      </c>
      <c r="P8374">
        <v>976</v>
      </c>
    </row>
    <row r="8375" spans="1:16" x14ac:dyDescent="0.25">
      <c r="A8375" t="s">
        <v>12560</v>
      </c>
      <c r="B8375">
        <v>1515</v>
      </c>
      <c r="C8375" s="3" t="str">
        <f>HYPERLINK("http://www.uniprot.org/uniprot/I1MVM8","tr|I1MVM8|I1MVM8_SOYBN")</f>
        <v>tr|I1MVM8|I1MVM8_SOYBN</v>
      </c>
      <c r="D8375" t="s">
        <v>28</v>
      </c>
      <c r="E8375">
        <v>89.09</v>
      </c>
      <c r="F8375">
        <v>440</v>
      </c>
      <c r="G8375">
        <v>48</v>
      </c>
      <c r="H8375">
        <v>0</v>
      </c>
      <c r="I8375">
        <v>193</v>
      </c>
      <c r="J8375">
        <v>1512</v>
      </c>
      <c r="K8375">
        <v>1</v>
      </c>
      <c r="L8375">
        <v>13</v>
      </c>
      <c r="M8375">
        <v>452</v>
      </c>
      <c r="N8375" t="s">
        <v>18</v>
      </c>
      <c r="O8375">
        <v>0</v>
      </c>
      <c r="P8375">
        <v>2139</v>
      </c>
    </row>
    <row r="8376" spans="1:16" x14ac:dyDescent="0.25">
      <c r="A8376" t="s">
        <v>12561</v>
      </c>
      <c r="B8376">
        <v>1305</v>
      </c>
      <c r="C8376" s="3" t="str">
        <f>HYPERLINK("http://www.uniprot.org/uniprot/G7JPX7","tr|G7JPX7|G7JPX7_MEDTR")</f>
        <v>tr|G7JPX7|G7JPX7_MEDTR</v>
      </c>
      <c r="D8376" t="s">
        <v>12562</v>
      </c>
      <c r="E8376">
        <v>71.23</v>
      </c>
      <c r="F8376">
        <v>445</v>
      </c>
      <c r="G8376">
        <v>128</v>
      </c>
      <c r="H8376">
        <v>11</v>
      </c>
      <c r="I8376">
        <v>1</v>
      </c>
      <c r="J8376">
        <v>1302</v>
      </c>
      <c r="K8376">
        <v>1</v>
      </c>
      <c r="L8376">
        <v>1</v>
      </c>
      <c r="M8376">
        <v>445</v>
      </c>
      <c r="N8376" t="s">
        <v>18</v>
      </c>
      <c r="O8376">
        <v>0</v>
      </c>
      <c r="P8376">
        <v>1722</v>
      </c>
    </row>
    <row r="8377" spans="1:16" x14ac:dyDescent="0.25">
      <c r="A8377" t="s">
        <v>12563</v>
      </c>
      <c r="B8377">
        <v>342</v>
      </c>
      <c r="C8377" s="3" t="str">
        <f>HYPERLINK("http://www.uniprot.org/uniprot/A2Q2T1","tr|A2Q2T1|A2Q2T1_MEDTR")</f>
        <v>tr|A2Q2T1|A2Q2T1_MEDTR</v>
      </c>
      <c r="D8377" t="s">
        <v>337</v>
      </c>
      <c r="E8377">
        <v>91.01</v>
      </c>
      <c r="F8377">
        <v>89</v>
      </c>
      <c r="G8377">
        <v>8</v>
      </c>
      <c r="H8377">
        <v>0</v>
      </c>
      <c r="I8377">
        <v>37</v>
      </c>
      <c r="J8377">
        <v>303</v>
      </c>
      <c r="K8377">
        <v>1</v>
      </c>
      <c r="L8377">
        <v>389</v>
      </c>
      <c r="M8377">
        <v>477</v>
      </c>
      <c r="N8377" t="s">
        <v>18</v>
      </c>
      <c r="O8377" s="1">
        <v>4.6834899999999996E-40</v>
      </c>
      <c r="P8377">
        <v>427</v>
      </c>
    </row>
    <row r="8378" spans="1:16" x14ac:dyDescent="0.25">
      <c r="A8378" t="s">
        <v>12564</v>
      </c>
      <c r="B8378">
        <v>258</v>
      </c>
      <c r="C8378" s="3" t="str">
        <f>HYPERLINK("http://www.uniprot.org/uniprot/G7KGF6","tr|G7KGF6|G7KGF6_MEDTR")</f>
        <v>tr|G7KGF6|G7KGF6_MEDTR</v>
      </c>
      <c r="D8378" t="s">
        <v>12565</v>
      </c>
      <c r="E8378">
        <v>89.41</v>
      </c>
      <c r="F8378">
        <v>85</v>
      </c>
      <c r="G8378">
        <v>9</v>
      </c>
      <c r="H8378">
        <v>0</v>
      </c>
      <c r="I8378">
        <v>1</v>
      </c>
      <c r="J8378">
        <v>255</v>
      </c>
      <c r="K8378">
        <v>1</v>
      </c>
      <c r="L8378">
        <v>887</v>
      </c>
      <c r="M8378">
        <v>971</v>
      </c>
      <c r="N8378" t="s">
        <v>18</v>
      </c>
      <c r="O8378" s="1">
        <v>5.5722299999999999E-33</v>
      </c>
      <c r="P8378">
        <v>366</v>
      </c>
    </row>
    <row r="8379" spans="1:16" x14ac:dyDescent="0.25">
      <c r="A8379" t="s">
        <v>12566</v>
      </c>
      <c r="B8379">
        <v>1173</v>
      </c>
      <c r="C8379" s="3" t="str">
        <f>HYPERLINK("http://www.uniprot.org/uniprot/C7FDI5","tr|C7FDI5|C7FDI5_SOYBN")</f>
        <v>tr|C7FDI5|C7FDI5_SOYBN</v>
      </c>
      <c r="D8379" t="s">
        <v>717</v>
      </c>
      <c r="E8379">
        <v>50.26</v>
      </c>
      <c r="F8379">
        <v>372</v>
      </c>
      <c r="G8379">
        <v>185</v>
      </c>
      <c r="H8379">
        <v>4</v>
      </c>
      <c r="I8379">
        <v>1</v>
      </c>
      <c r="J8379">
        <v>1104</v>
      </c>
      <c r="K8379">
        <v>1</v>
      </c>
      <c r="L8379">
        <v>694</v>
      </c>
      <c r="M8379">
        <v>1060</v>
      </c>
      <c r="N8379" t="s">
        <v>18</v>
      </c>
      <c r="O8379" s="1">
        <v>5.4667399999999996E-103</v>
      </c>
      <c r="P8379">
        <v>976</v>
      </c>
    </row>
    <row r="8380" spans="1:16" x14ac:dyDescent="0.25">
      <c r="A8380" t="s">
        <v>12567</v>
      </c>
      <c r="B8380">
        <v>696</v>
      </c>
      <c r="C8380" s="3" t="str">
        <f>HYPERLINK("http://www.uniprot.org/uniprot/F6H463","tr|F6H463|F6H463_VITVI")</f>
        <v>tr|F6H463|F6H463_VITVI</v>
      </c>
      <c r="D8380" t="s">
        <v>12568</v>
      </c>
      <c r="E8380">
        <v>61</v>
      </c>
      <c r="F8380">
        <v>218</v>
      </c>
      <c r="G8380">
        <v>85</v>
      </c>
      <c r="H8380">
        <v>8</v>
      </c>
      <c r="I8380">
        <v>1</v>
      </c>
      <c r="J8380">
        <v>630</v>
      </c>
      <c r="K8380">
        <v>1</v>
      </c>
      <c r="L8380">
        <v>71</v>
      </c>
      <c r="M8380">
        <v>268</v>
      </c>
      <c r="N8380" t="s">
        <v>18</v>
      </c>
      <c r="O8380" s="1">
        <v>3.0898700000000001E-54</v>
      </c>
      <c r="P8380">
        <v>552</v>
      </c>
    </row>
    <row r="8381" spans="1:16" x14ac:dyDescent="0.25">
      <c r="A8381" t="s">
        <v>12569</v>
      </c>
      <c r="B8381">
        <v>690</v>
      </c>
      <c r="C8381" s="3" t="str">
        <f>HYPERLINK("http://www.uniprot.org/uniprot/K7KJC7","tr|K7KJC7|K7KJC7_SOYBN")</f>
        <v>tr|K7KJC7|K7KJC7_SOYBN</v>
      </c>
      <c r="D8381" t="s">
        <v>28</v>
      </c>
      <c r="E8381">
        <v>86.6</v>
      </c>
      <c r="F8381">
        <v>112</v>
      </c>
      <c r="G8381">
        <v>15</v>
      </c>
      <c r="H8381">
        <v>0</v>
      </c>
      <c r="I8381">
        <v>13</v>
      </c>
      <c r="J8381">
        <v>348</v>
      </c>
      <c r="K8381">
        <v>1</v>
      </c>
      <c r="L8381">
        <v>5</v>
      </c>
      <c r="M8381">
        <v>116</v>
      </c>
      <c r="N8381" t="s">
        <v>18</v>
      </c>
      <c r="O8381" s="1">
        <v>8.2295799999999999E-52</v>
      </c>
      <c r="P8381">
        <v>531</v>
      </c>
    </row>
    <row r="8382" spans="1:16" x14ac:dyDescent="0.25">
      <c r="A8382" t="s">
        <v>12570</v>
      </c>
      <c r="B8382">
        <v>660</v>
      </c>
      <c r="C8382" s="3" t="str">
        <f>HYPERLINK("http://www.uniprot.org/uniprot/G7JGJ8","tr|G7JGJ8|G7JGJ8_MEDTR")</f>
        <v>tr|G7JGJ8|G7JGJ8_MEDTR</v>
      </c>
      <c r="D8382" t="s">
        <v>417</v>
      </c>
      <c r="E8382">
        <v>70.33</v>
      </c>
      <c r="F8382">
        <v>118</v>
      </c>
      <c r="G8382">
        <v>35</v>
      </c>
      <c r="H8382">
        <v>0</v>
      </c>
      <c r="I8382">
        <v>271</v>
      </c>
      <c r="J8382">
        <v>624</v>
      </c>
      <c r="K8382">
        <v>1</v>
      </c>
      <c r="L8382">
        <v>377</v>
      </c>
      <c r="M8382">
        <v>491</v>
      </c>
      <c r="N8382" t="s">
        <v>18</v>
      </c>
      <c r="O8382" s="1">
        <v>1.8408299999999999E-34</v>
      </c>
      <c r="P8382">
        <v>381</v>
      </c>
    </row>
    <row r="8383" spans="1:16" x14ac:dyDescent="0.25">
      <c r="A8383" t="s">
        <v>12571</v>
      </c>
      <c r="B8383">
        <v>522</v>
      </c>
      <c r="C8383" s="3" t="str">
        <f>HYPERLINK("http://www.uniprot.org/uniprot/G7ISE4","tr|G7ISE4|G7ISE4_MEDTR")</f>
        <v>tr|G7ISE4|G7ISE4_MEDTR</v>
      </c>
      <c r="D8383" t="s">
        <v>12572</v>
      </c>
      <c r="E8383">
        <v>82.92</v>
      </c>
      <c r="F8383">
        <v>164</v>
      </c>
      <c r="G8383">
        <v>28</v>
      </c>
      <c r="H8383">
        <v>0</v>
      </c>
      <c r="I8383">
        <v>28</v>
      </c>
      <c r="J8383">
        <v>519</v>
      </c>
      <c r="K8383">
        <v>1</v>
      </c>
      <c r="L8383">
        <v>9</v>
      </c>
      <c r="M8383">
        <v>172</v>
      </c>
      <c r="N8383" t="s">
        <v>18</v>
      </c>
      <c r="O8383" s="1">
        <v>5.2926600000000001E-76</v>
      </c>
      <c r="P8383">
        <v>737</v>
      </c>
    </row>
    <row r="8384" spans="1:16" x14ac:dyDescent="0.25">
      <c r="A8384" t="s">
        <v>12573</v>
      </c>
      <c r="B8384">
        <v>429</v>
      </c>
      <c r="C8384" s="3" t="str">
        <f>HYPERLINK("http://www.uniprot.org/uniprot/K7LUH6","tr|K7LUH6|K7LUH6_SOYBN")</f>
        <v>tr|K7LUH6|K7LUH6_SOYBN</v>
      </c>
      <c r="D8384" t="s">
        <v>28</v>
      </c>
      <c r="E8384">
        <v>90.84</v>
      </c>
      <c r="F8384">
        <v>142</v>
      </c>
      <c r="G8384">
        <v>13</v>
      </c>
      <c r="H8384">
        <v>0</v>
      </c>
      <c r="I8384">
        <v>1</v>
      </c>
      <c r="J8384">
        <v>426</v>
      </c>
      <c r="K8384">
        <v>1</v>
      </c>
      <c r="L8384">
        <v>91</v>
      </c>
      <c r="M8384">
        <v>232</v>
      </c>
      <c r="N8384" t="s">
        <v>18</v>
      </c>
      <c r="O8384" s="1">
        <v>3.4519299999999997E-67</v>
      </c>
      <c r="P8384">
        <v>661</v>
      </c>
    </row>
    <row r="8385" spans="1:16" x14ac:dyDescent="0.25">
      <c r="A8385" t="s">
        <v>12574</v>
      </c>
      <c r="B8385">
        <v>1563</v>
      </c>
      <c r="C8385" s="3" t="str">
        <f>HYPERLINK("http://www.uniprot.org/uniprot/G7JRW3","tr|G7JRW3|G7JRW3_MEDTR")</f>
        <v>tr|G7JRW3|G7JRW3_MEDTR</v>
      </c>
      <c r="D8385" t="s">
        <v>2123</v>
      </c>
      <c r="E8385">
        <v>66.27</v>
      </c>
      <c r="F8385">
        <v>516</v>
      </c>
      <c r="G8385">
        <v>174</v>
      </c>
      <c r="H8385">
        <v>1</v>
      </c>
      <c r="I8385">
        <v>1</v>
      </c>
      <c r="J8385">
        <v>1545</v>
      </c>
      <c r="K8385">
        <v>1</v>
      </c>
      <c r="L8385">
        <v>1</v>
      </c>
      <c r="M8385">
        <v>515</v>
      </c>
      <c r="N8385" t="s">
        <v>18</v>
      </c>
      <c r="O8385">
        <v>0</v>
      </c>
      <c r="P8385">
        <v>1745</v>
      </c>
    </row>
    <row r="8386" spans="1:16" x14ac:dyDescent="0.25">
      <c r="A8386" t="s">
        <v>12575</v>
      </c>
      <c r="B8386">
        <v>633</v>
      </c>
      <c r="C8386" s="3" t="str">
        <f>HYPERLINK("http://www.uniprot.org/uniprot/G7KHG4","tr|G7KHG4|G7KHG4_MEDTR")</f>
        <v>tr|G7KHG4|G7KHG4_MEDTR</v>
      </c>
      <c r="D8386" t="s">
        <v>12576</v>
      </c>
      <c r="E8386">
        <v>65.209999999999994</v>
      </c>
      <c r="F8386">
        <v>92</v>
      </c>
      <c r="G8386">
        <v>32</v>
      </c>
      <c r="H8386">
        <v>0</v>
      </c>
      <c r="I8386">
        <v>1</v>
      </c>
      <c r="J8386">
        <v>276</v>
      </c>
      <c r="K8386">
        <v>1</v>
      </c>
      <c r="L8386">
        <v>1</v>
      </c>
      <c r="M8386">
        <v>92</v>
      </c>
      <c r="N8386" t="s">
        <v>18</v>
      </c>
      <c r="O8386" s="1">
        <v>1.04596E-28</v>
      </c>
      <c r="P8386">
        <v>331</v>
      </c>
    </row>
    <row r="8387" spans="1:16" x14ac:dyDescent="0.25">
      <c r="A8387" t="s">
        <v>12577</v>
      </c>
      <c r="B8387">
        <v>753</v>
      </c>
      <c r="C8387" s="3" t="str">
        <f>HYPERLINK("http://www.uniprot.org/uniprot/G7K1S5","tr|G7K1S5|G7K1S5_MEDTR")</f>
        <v>tr|G7K1S5|G7K1S5_MEDTR</v>
      </c>
      <c r="D8387" t="s">
        <v>12578</v>
      </c>
      <c r="E8387">
        <v>47.13</v>
      </c>
      <c r="F8387">
        <v>297</v>
      </c>
      <c r="G8387">
        <v>157</v>
      </c>
      <c r="H8387">
        <v>49</v>
      </c>
      <c r="I8387">
        <v>7</v>
      </c>
      <c r="J8387">
        <v>750</v>
      </c>
      <c r="K8387">
        <v>1</v>
      </c>
      <c r="L8387">
        <v>98</v>
      </c>
      <c r="M8387">
        <v>391</v>
      </c>
      <c r="N8387" t="s">
        <v>18</v>
      </c>
      <c r="O8387" s="1">
        <v>3.7819800000000002E-75</v>
      </c>
      <c r="P8387">
        <v>733</v>
      </c>
    </row>
    <row r="8388" spans="1:16" x14ac:dyDescent="0.25">
      <c r="A8388" t="s">
        <v>12579</v>
      </c>
      <c r="B8388">
        <v>657</v>
      </c>
      <c r="C8388" s="3" t="str">
        <f>HYPERLINK("http://www.uniprot.org/uniprot/G7L4Z0","tr|G7L4Z0|G7L4Z0_MEDTR")</f>
        <v>tr|G7L4Z0|G7L4Z0_MEDTR</v>
      </c>
      <c r="D8388" t="s">
        <v>12580</v>
      </c>
      <c r="E8388">
        <v>79.39</v>
      </c>
      <c r="F8388">
        <v>165</v>
      </c>
      <c r="G8388">
        <v>34</v>
      </c>
      <c r="H8388">
        <v>0</v>
      </c>
      <c r="I8388">
        <v>160</v>
      </c>
      <c r="J8388">
        <v>654</v>
      </c>
      <c r="K8388">
        <v>1</v>
      </c>
      <c r="L8388">
        <v>72</v>
      </c>
      <c r="M8388">
        <v>236</v>
      </c>
      <c r="N8388" t="s">
        <v>18</v>
      </c>
      <c r="O8388" s="1">
        <v>7.0823500000000002E-63</v>
      </c>
      <c r="P8388">
        <v>626</v>
      </c>
    </row>
    <row r="8389" spans="1:16" x14ac:dyDescent="0.25">
      <c r="A8389" t="s">
        <v>12581</v>
      </c>
      <c r="B8389">
        <v>717</v>
      </c>
      <c r="C8389" s="3" t="str">
        <f>HYPERLINK("http://www.uniprot.org/uniprot/I1N8U1","tr|I1N8U1|I1N8U1_SOYBN")</f>
        <v>tr|I1N8U1|I1N8U1_SOYBN</v>
      </c>
      <c r="D8389" t="s">
        <v>28</v>
      </c>
      <c r="E8389">
        <v>39.270000000000003</v>
      </c>
      <c r="F8389">
        <v>247</v>
      </c>
      <c r="G8389">
        <v>150</v>
      </c>
      <c r="H8389">
        <v>23</v>
      </c>
      <c r="I8389">
        <v>1</v>
      </c>
      <c r="J8389">
        <v>672</v>
      </c>
      <c r="K8389">
        <v>1</v>
      </c>
      <c r="L8389">
        <v>91</v>
      </c>
      <c r="M8389">
        <v>335</v>
      </c>
      <c r="N8389" t="s">
        <v>18</v>
      </c>
      <c r="O8389" s="1">
        <v>9.7492900000000003E-30</v>
      </c>
      <c r="P8389">
        <v>341</v>
      </c>
    </row>
    <row r="8390" spans="1:16" x14ac:dyDescent="0.25">
      <c r="A8390" t="s">
        <v>12582</v>
      </c>
      <c r="B8390">
        <v>816</v>
      </c>
      <c r="C8390" s="3" t="str">
        <f>HYPERLINK("http://www.uniprot.org/uniprot/I1LBD4","tr|I1LBD4|I1LBD4_SOYBN")</f>
        <v>tr|I1LBD4|I1LBD4_SOYBN</v>
      </c>
      <c r="D8390" t="s">
        <v>28</v>
      </c>
      <c r="E8390">
        <v>81.78</v>
      </c>
      <c r="F8390">
        <v>258</v>
      </c>
      <c r="G8390">
        <v>47</v>
      </c>
      <c r="H8390">
        <v>1</v>
      </c>
      <c r="I8390">
        <v>43</v>
      </c>
      <c r="J8390">
        <v>813</v>
      </c>
      <c r="K8390">
        <v>1</v>
      </c>
      <c r="L8390">
        <v>24</v>
      </c>
      <c r="M8390">
        <v>281</v>
      </c>
      <c r="N8390" t="s">
        <v>18</v>
      </c>
      <c r="O8390" s="1">
        <v>1.7819299999999999E-124</v>
      </c>
      <c r="P8390">
        <v>1159</v>
      </c>
    </row>
    <row r="8391" spans="1:16" x14ac:dyDescent="0.25">
      <c r="A8391" t="s">
        <v>12583</v>
      </c>
      <c r="B8391">
        <v>1023</v>
      </c>
      <c r="C8391" s="3" t="str">
        <f>HYPERLINK("http://www.uniprot.org/uniprot/I1LYJ1","tr|I1LYJ1|I1LYJ1_SOYBN")</f>
        <v>tr|I1LYJ1|I1LYJ1_SOYBN</v>
      </c>
      <c r="D8391" t="s">
        <v>71</v>
      </c>
      <c r="E8391">
        <v>66.66</v>
      </c>
      <c r="F8391">
        <v>348</v>
      </c>
      <c r="G8391">
        <v>116</v>
      </c>
      <c r="H8391">
        <v>11</v>
      </c>
      <c r="I8391">
        <v>1</v>
      </c>
      <c r="J8391">
        <v>1011</v>
      </c>
      <c r="K8391">
        <v>1</v>
      </c>
      <c r="L8391">
        <v>1</v>
      </c>
      <c r="M8391">
        <v>332</v>
      </c>
      <c r="N8391" t="s">
        <v>18</v>
      </c>
      <c r="O8391" s="1">
        <v>2.17083E-118</v>
      </c>
      <c r="P8391">
        <v>1108</v>
      </c>
    </row>
    <row r="8392" spans="1:16" x14ac:dyDescent="0.25">
      <c r="A8392" t="s">
        <v>12584</v>
      </c>
      <c r="B8392">
        <v>324</v>
      </c>
      <c r="C8392" s="3" t="str">
        <f>HYPERLINK("http://www.uniprot.org/uniprot/B9RRV5","tr|B9RRV5|B9RRV5_RICCO")</f>
        <v>tr|B9RRV5|B9RRV5_RICCO</v>
      </c>
      <c r="D8392" t="s">
        <v>12585</v>
      </c>
      <c r="E8392">
        <v>64.22</v>
      </c>
      <c r="F8392">
        <v>109</v>
      </c>
      <c r="G8392">
        <v>39</v>
      </c>
      <c r="H8392">
        <v>8</v>
      </c>
      <c r="I8392">
        <v>1</v>
      </c>
      <c r="J8392">
        <v>303</v>
      </c>
      <c r="K8392">
        <v>1</v>
      </c>
      <c r="L8392">
        <v>1</v>
      </c>
      <c r="M8392">
        <v>107</v>
      </c>
      <c r="N8392" t="s">
        <v>18</v>
      </c>
      <c r="O8392" s="1">
        <v>1.7118500000000001E-29</v>
      </c>
      <c r="P8392">
        <v>336</v>
      </c>
    </row>
    <row r="8393" spans="1:16" x14ac:dyDescent="0.25">
      <c r="A8393" t="s">
        <v>12586</v>
      </c>
      <c r="B8393">
        <v>900</v>
      </c>
      <c r="C8393" s="3" t="str">
        <f>HYPERLINK("http://www.uniprot.org/uniprot/G7L8N0","tr|G7L8N0|G7L8N0_MEDTR")</f>
        <v>tr|G7L8N0|G7L8N0_MEDTR</v>
      </c>
      <c r="D8393" t="s">
        <v>378</v>
      </c>
      <c r="E8393">
        <v>48.81</v>
      </c>
      <c r="F8393">
        <v>127</v>
      </c>
      <c r="G8393">
        <v>65</v>
      </c>
      <c r="H8393">
        <v>1</v>
      </c>
      <c r="I8393">
        <v>520</v>
      </c>
      <c r="J8393">
        <v>897</v>
      </c>
      <c r="K8393">
        <v>1</v>
      </c>
      <c r="L8393">
        <v>56</v>
      </c>
      <c r="M8393">
        <v>182</v>
      </c>
      <c r="N8393" t="s">
        <v>18</v>
      </c>
      <c r="O8393" s="1">
        <v>5.2436600000000003E-30</v>
      </c>
      <c r="P8393">
        <v>345</v>
      </c>
    </row>
    <row r="8394" spans="1:16" x14ac:dyDescent="0.25">
      <c r="A8394" t="s">
        <v>12587</v>
      </c>
      <c r="B8394">
        <v>1704</v>
      </c>
      <c r="C8394" s="3" t="str">
        <f>HYPERLINK("http://www.uniprot.org/uniprot/G7JAA1","tr|G7JAA1|G7JAA1_MEDTR")</f>
        <v>tr|G7JAA1|G7JAA1_MEDTR</v>
      </c>
      <c r="D8394" t="s">
        <v>12588</v>
      </c>
      <c r="E8394">
        <v>86.08</v>
      </c>
      <c r="F8394">
        <v>582</v>
      </c>
      <c r="G8394">
        <v>81</v>
      </c>
      <c r="H8394">
        <v>15</v>
      </c>
      <c r="I8394">
        <v>1</v>
      </c>
      <c r="J8394">
        <v>1701</v>
      </c>
      <c r="K8394">
        <v>1</v>
      </c>
      <c r="L8394">
        <v>112</v>
      </c>
      <c r="M8394">
        <v>689</v>
      </c>
      <c r="N8394" t="s">
        <v>18</v>
      </c>
      <c r="O8394">
        <v>0</v>
      </c>
      <c r="P8394">
        <v>2609</v>
      </c>
    </row>
    <row r="8395" spans="1:16" x14ac:dyDescent="0.25">
      <c r="A8395" t="s">
        <v>12589</v>
      </c>
      <c r="B8395">
        <v>1203</v>
      </c>
      <c r="C8395" s="3" t="str">
        <f>HYPERLINK("http://www.uniprot.org/uniprot/G7JAS5","tr|G7JAS5|G7JAS5_MEDTR")</f>
        <v>tr|G7JAS5|G7JAS5_MEDTR</v>
      </c>
      <c r="D8395" t="s">
        <v>12590</v>
      </c>
      <c r="E8395">
        <v>65.17</v>
      </c>
      <c r="F8395">
        <v>402</v>
      </c>
      <c r="G8395">
        <v>140</v>
      </c>
      <c r="H8395">
        <v>2</v>
      </c>
      <c r="I8395">
        <v>1</v>
      </c>
      <c r="J8395">
        <v>1200</v>
      </c>
      <c r="K8395">
        <v>1</v>
      </c>
      <c r="L8395">
        <v>1</v>
      </c>
      <c r="M8395">
        <v>396</v>
      </c>
      <c r="N8395" t="s">
        <v>18</v>
      </c>
      <c r="O8395" s="1">
        <v>4.8685399999999998E-147</v>
      </c>
      <c r="P8395">
        <v>1356</v>
      </c>
    </row>
    <row r="8396" spans="1:16" x14ac:dyDescent="0.25">
      <c r="A8396" t="s">
        <v>12591</v>
      </c>
      <c r="B8396">
        <v>696</v>
      </c>
      <c r="C8396" s="3" t="str">
        <f>HYPERLINK("http://www.uniprot.org/uniprot/G7L8N0","tr|G7L8N0|G7L8N0_MEDTR")</f>
        <v>tr|G7L8N0|G7L8N0_MEDTR</v>
      </c>
      <c r="D8396" t="s">
        <v>378</v>
      </c>
      <c r="E8396">
        <v>53.57</v>
      </c>
      <c r="F8396">
        <v>112</v>
      </c>
      <c r="G8396">
        <v>52</v>
      </c>
      <c r="H8396">
        <v>4</v>
      </c>
      <c r="I8396">
        <v>370</v>
      </c>
      <c r="J8396">
        <v>693</v>
      </c>
      <c r="K8396">
        <v>1</v>
      </c>
      <c r="L8396">
        <v>56</v>
      </c>
      <c r="M8396">
        <v>167</v>
      </c>
      <c r="N8396" t="s">
        <v>18</v>
      </c>
      <c r="O8396" s="1">
        <v>3.5599500000000001E-26</v>
      </c>
      <c r="P8396">
        <v>310</v>
      </c>
    </row>
    <row r="8397" spans="1:16" x14ac:dyDescent="0.25">
      <c r="A8397" t="s">
        <v>12592</v>
      </c>
      <c r="B8397">
        <v>1167</v>
      </c>
      <c r="C8397" s="3" t="str">
        <f>HYPERLINK("http://www.uniprot.org/uniprot/K7MCN6","tr|K7MCN6|K7MCN6_SOYBN")</f>
        <v>tr|K7MCN6|K7MCN6_SOYBN</v>
      </c>
      <c r="D8397" t="s">
        <v>28</v>
      </c>
      <c r="E8397">
        <v>62.63</v>
      </c>
      <c r="F8397">
        <v>455</v>
      </c>
      <c r="G8397">
        <v>170</v>
      </c>
      <c r="H8397">
        <v>68</v>
      </c>
      <c r="I8397">
        <v>1</v>
      </c>
      <c r="J8397">
        <v>1161</v>
      </c>
      <c r="K8397">
        <v>1</v>
      </c>
      <c r="L8397">
        <v>1</v>
      </c>
      <c r="M8397">
        <v>448</v>
      </c>
      <c r="N8397" t="s">
        <v>18</v>
      </c>
      <c r="O8397" s="1">
        <v>1.60994E-147</v>
      </c>
      <c r="P8397">
        <v>1360</v>
      </c>
    </row>
    <row r="8398" spans="1:16" x14ac:dyDescent="0.25">
      <c r="A8398" t="s">
        <v>12593</v>
      </c>
      <c r="B8398">
        <v>2208</v>
      </c>
      <c r="C8398" s="3" t="str">
        <f>HYPERLINK("http://www.uniprot.org/uniprot/G7JTW9","tr|G7JTW9|G7JTW9_MEDTR")</f>
        <v>tr|G7JTW9|G7JTW9_MEDTR</v>
      </c>
      <c r="D8398" t="s">
        <v>12594</v>
      </c>
      <c r="E8398">
        <v>92.8</v>
      </c>
      <c r="F8398">
        <v>139</v>
      </c>
      <c r="G8398">
        <v>10</v>
      </c>
      <c r="H8398">
        <v>0</v>
      </c>
      <c r="I8398">
        <v>1789</v>
      </c>
      <c r="J8398">
        <v>2205</v>
      </c>
      <c r="K8398">
        <v>1</v>
      </c>
      <c r="L8398">
        <v>81</v>
      </c>
      <c r="M8398">
        <v>219</v>
      </c>
      <c r="N8398" t="s">
        <v>18</v>
      </c>
      <c r="O8398" s="1">
        <v>1.5028000000000001E-71</v>
      </c>
      <c r="P8398">
        <v>708</v>
      </c>
    </row>
    <row r="8399" spans="1:16" x14ac:dyDescent="0.25">
      <c r="A8399" t="s">
        <v>12595</v>
      </c>
      <c r="B8399">
        <v>1953</v>
      </c>
      <c r="C8399" s="3" t="str">
        <f>HYPERLINK("http://www.uniprot.org/uniprot/Q2HU62","tr|Q2HU62|Q2HU62_MEDTR")</f>
        <v>tr|Q2HU62|Q2HU62_MEDTR</v>
      </c>
      <c r="D8399" t="s">
        <v>12596</v>
      </c>
      <c r="E8399">
        <v>77.599999999999994</v>
      </c>
      <c r="F8399">
        <v>652</v>
      </c>
      <c r="G8399">
        <v>146</v>
      </c>
      <c r="H8399">
        <v>2</v>
      </c>
      <c r="I8399">
        <v>1</v>
      </c>
      <c r="J8399">
        <v>1950</v>
      </c>
      <c r="K8399">
        <v>1</v>
      </c>
      <c r="L8399">
        <v>3</v>
      </c>
      <c r="M8399">
        <v>645</v>
      </c>
      <c r="N8399" t="s">
        <v>18</v>
      </c>
      <c r="O8399">
        <v>0</v>
      </c>
      <c r="P8399">
        <v>2658</v>
      </c>
    </row>
    <row r="8400" spans="1:16" x14ac:dyDescent="0.25">
      <c r="A8400" t="s">
        <v>12597</v>
      </c>
      <c r="B8400">
        <v>570</v>
      </c>
      <c r="C8400" s="3" t="str">
        <f>HYPERLINK("http://www.uniprot.org/uniprot/I1JFX0","tr|I1JFX0|I1JFX0_SOYBN")</f>
        <v>tr|I1JFX0|I1JFX0_SOYBN</v>
      </c>
      <c r="D8400" t="s">
        <v>28</v>
      </c>
      <c r="E8400">
        <v>70.58</v>
      </c>
      <c r="F8400">
        <v>187</v>
      </c>
      <c r="G8400">
        <v>55</v>
      </c>
      <c r="H8400">
        <v>1</v>
      </c>
      <c r="I8400">
        <v>4</v>
      </c>
      <c r="J8400">
        <v>561</v>
      </c>
      <c r="K8400">
        <v>1</v>
      </c>
      <c r="L8400">
        <v>9</v>
      </c>
      <c r="M8400">
        <v>189</v>
      </c>
      <c r="N8400" t="s">
        <v>18</v>
      </c>
      <c r="O8400" s="1">
        <v>7.6955700000000001E-69</v>
      </c>
      <c r="P8400">
        <v>676</v>
      </c>
    </row>
    <row r="8401" spans="1:16" x14ac:dyDescent="0.25">
      <c r="A8401" t="s">
        <v>12598</v>
      </c>
      <c r="B8401">
        <v>273</v>
      </c>
      <c r="C8401" s="3" t="str">
        <f>HYPERLINK("http://www.uniprot.org/uniprot/I1MVM6","tr|I1MVM6|I1MVM6_SOYBN")</f>
        <v>tr|I1MVM6|I1MVM6_SOYBN</v>
      </c>
      <c r="D8401" t="s">
        <v>28</v>
      </c>
      <c r="E8401">
        <v>91.66</v>
      </c>
      <c r="F8401">
        <v>72</v>
      </c>
      <c r="G8401">
        <v>6</v>
      </c>
      <c r="H8401">
        <v>0</v>
      </c>
      <c r="I8401">
        <v>1</v>
      </c>
      <c r="J8401">
        <v>216</v>
      </c>
      <c r="K8401">
        <v>1</v>
      </c>
      <c r="L8401">
        <v>1</v>
      </c>
      <c r="M8401">
        <v>72</v>
      </c>
      <c r="N8401" t="s">
        <v>18</v>
      </c>
      <c r="O8401" s="1">
        <v>2.1546599999999999E-32</v>
      </c>
      <c r="P8401">
        <v>361</v>
      </c>
    </row>
    <row r="8402" spans="1:16" x14ac:dyDescent="0.25">
      <c r="A8402" t="s">
        <v>12599</v>
      </c>
      <c r="B8402">
        <v>2061</v>
      </c>
      <c r="C8402" s="3" t="str">
        <f>HYPERLINK("http://www.uniprot.org/uniprot/K7KML0","tr|K7KML0|K7KML0_SOYBN")</f>
        <v>tr|K7KML0|K7KML0_SOYBN</v>
      </c>
      <c r="D8402" t="s">
        <v>28</v>
      </c>
      <c r="E8402">
        <v>60.51</v>
      </c>
      <c r="F8402">
        <v>699</v>
      </c>
      <c r="G8402">
        <v>276</v>
      </c>
      <c r="H8402">
        <v>13</v>
      </c>
      <c r="I8402">
        <v>1</v>
      </c>
      <c r="J8402">
        <v>2058</v>
      </c>
      <c r="K8402">
        <v>1</v>
      </c>
      <c r="L8402">
        <v>1</v>
      </c>
      <c r="M8402">
        <v>624</v>
      </c>
      <c r="N8402" t="s">
        <v>18</v>
      </c>
      <c r="O8402">
        <v>0</v>
      </c>
      <c r="P8402">
        <v>1982</v>
      </c>
    </row>
    <row r="8403" spans="1:16" x14ac:dyDescent="0.25">
      <c r="A8403" t="s">
        <v>12600</v>
      </c>
      <c r="B8403">
        <v>2142</v>
      </c>
      <c r="C8403" s="3" t="str">
        <f>HYPERLINK("http://www.uniprot.org/uniprot/G7LCW1","tr|G7LCW1|G7LCW1_MEDTR")</f>
        <v>tr|G7LCW1|G7LCW1_MEDTR</v>
      </c>
      <c r="D8403" t="s">
        <v>12601</v>
      </c>
      <c r="E8403">
        <v>71.760000000000005</v>
      </c>
      <c r="F8403">
        <v>719</v>
      </c>
      <c r="G8403">
        <v>203</v>
      </c>
      <c r="H8403">
        <v>19</v>
      </c>
      <c r="I8403">
        <v>40</v>
      </c>
      <c r="J8403">
        <v>2139</v>
      </c>
      <c r="K8403">
        <v>1</v>
      </c>
      <c r="L8403">
        <v>57</v>
      </c>
      <c r="M8403">
        <v>771</v>
      </c>
      <c r="N8403" t="s">
        <v>18</v>
      </c>
      <c r="O8403">
        <v>0</v>
      </c>
      <c r="P8403">
        <v>2600</v>
      </c>
    </row>
    <row r="8404" spans="1:16" x14ac:dyDescent="0.25">
      <c r="A8404" t="s">
        <v>12602</v>
      </c>
      <c r="B8404">
        <v>2103</v>
      </c>
      <c r="C8404" s="3" t="str">
        <f>HYPERLINK("http://www.uniprot.org/uniprot/A9YWR9","tr|A9YWR9|A9YWR9_MEDTR")</f>
        <v>tr|A9YWR9|A9YWR9_MEDTR</v>
      </c>
      <c r="D8404" t="s">
        <v>12603</v>
      </c>
      <c r="E8404">
        <v>90.72</v>
      </c>
      <c r="F8404">
        <v>701</v>
      </c>
      <c r="G8404">
        <v>65</v>
      </c>
      <c r="H8404">
        <v>1</v>
      </c>
      <c r="I8404">
        <v>1</v>
      </c>
      <c r="J8404">
        <v>2100</v>
      </c>
      <c r="K8404">
        <v>1</v>
      </c>
      <c r="L8404">
        <v>1</v>
      </c>
      <c r="M8404">
        <v>700</v>
      </c>
      <c r="N8404" t="s">
        <v>18</v>
      </c>
      <c r="O8404">
        <v>0</v>
      </c>
      <c r="P8404">
        <v>3277</v>
      </c>
    </row>
    <row r="8405" spans="1:16" x14ac:dyDescent="0.25">
      <c r="A8405" t="s">
        <v>12604</v>
      </c>
      <c r="B8405">
        <v>912</v>
      </c>
      <c r="C8405" s="3" t="str">
        <f>HYPERLINK("http://www.uniprot.org/uniprot/B9RZE7","tr|B9RZE7|B9RZE7_RICCO")</f>
        <v>tr|B9RZE7|B9RZE7_RICCO</v>
      </c>
      <c r="D8405" t="s">
        <v>3870</v>
      </c>
      <c r="E8405">
        <v>28.04</v>
      </c>
      <c r="F8405">
        <v>164</v>
      </c>
      <c r="G8405">
        <v>118</v>
      </c>
      <c r="H8405">
        <v>6</v>
      </c>
      <c r="I8405">
        <v>25</v>
      </c>
      <c r="J8405">
        <v>498</v>
      </c>
      <c r="K8405">
        <v>1</v>
      </c>
      <c r="L8405">
        <v>117</v>
      </c>
      <c r="M8405">
        <v>268</v>
      </c>
      <c r="N8405" t="s">
        <v>18</v>
      </c>
      <c r="O8405" s="1">
        <v>1.6633899999999999E-7</v>
      </c>
      <c r="P8405">
        <v>151</v>
      </c>
    </row>
    <row r="8406" spans="1:16" x14ac:dyDescent="0.25">
      <c r="A8406" t="s">
        <v>12605</v>
      </c>
      <c r="B8406">
        <v>453</v>
      </c>
      <c r="C8406" s="3" t="str">
        <f>HYPERLINK("http://www.uniprot.org/uniprot/I3SD34","tr|I3SD34|I3SD34_MEDTR")</f>
        <v>tr|I3SD34|I3SD34_MEDTR</v>
      </c>
      <c r="D8406" t="s">
        <v>22</v>
      </c>
      <c r="E8406">
        <v>84.66</v>
      </c>
      <c r="F8406">
        <v>150</v>
      </c>
      <c r="G8406">
        <v>23</v>
      </c>
      <c r="H8406">
        <v>0</v>
      </c>
      <c r="I8406">
        <v>1</v>
      </c>
      <c r="J8406">
        <v>450</v>
      </c>
      <c r="K8406">
        <v>1</v>
      </c>
      <c r="L8406">
        <v>1</v>
      </c>
      <c r="M8406">
        <v>149</v>
      </c>
      <c r="N8406" t="s">
        <v>18</v>
      </c>
      <c r="O8406" s="1">
        <v>1.8812000000000001E-65</v>
      </c>
      <c r="P8406">
        <v>646</v>
      </c>
    </row>
    <row r="8407" spans="1:16" x14ac:dyDescent="0.25">
      <c r="A8407" t="s">
        <v>12606</v>
      </c>
      <c r="B8407">
        <v>2583</v>
      </c>
      <c r="C8407" s="3" t="str">
        <f>HYPERLINK("http://www.uniprot.org/uniprot/Q6J739","tr|Q6J739|Q6J739_MEDTR")</f>
        <v>tr|Q6J739|Q6J739_MEDTR</v>
      </c>
      <c r="D8407" t="s">
        <v>12607</v>
      </c>
      <c r="E8407">
        <v>88.45</v>
      </c>
      <c r="F8407">
        <v>866</v>
      </c>
      <c r="G8407">
        <v>100</v>
      </c>
      <c r="H8407">
        <v>6</v>
      </c>
      <c r="I8407">
        <v>1</v>
      </c>
      <c r="J8407">
        <v>2580</v>
      </c>
      <c r="K8407">
        <v>1</v>
      </c>
      <c r="L8407">
        <v>1</v>
      </c>
      <c r="M8407">
        <v>856</v>
      </c>
      <c r="N8407" t="s">
        <v>18</v>
      </c>
      <c r="O8407">
        <v>0</v>
      </c>
      <c r="P8407">
        <v>3980</v>
      </c>
    </row>
    <row r="8408" spans="1:16" x14ac:dyDescent="0.25">
      <c r="A8408" t="s">
        <v>12608</v>
      </c>
      <c r="B8408">
        <v>663</v>
      </c>
      <c r="C8408" s="3" t="str">
        <f>HYPERLINK("http://www.uniprot.org/uniprot/G7ISE8","tr|G7ISE8|G7ISE8_MEDTR")</f>
        <v>tr|G7ISE8|G7ISE8_MEDTR</v>
      </c>
      <c r="D8408" t="s">
        <v>12609</v>
      </c>
      <c r="E8408">
        <v>58.29</v>
      </c>
      <c r="F8408">
        <v>199</v>
      </c>
      <c r="G8408">
        <v>83</v>
      </c>
      <c r="H8408">
        <v>1</v>
      </c>
      <c r="I8408">
        <v>64</v>
      </c>
      <c r="J8408">
        <v>657</v>
      </c>
      <c r="K8408">
        <v>1</v>
      </c>
      <c r="L8408">
        <v>16</v>
      </c>
      <c r="M8408">
        <v>199</v>
      </c>
      <c r="N8408" t="s">
        <v>18</v>
      </c>
      <c r="O8408" s="1">
        <v>1.28478E-51</v>
      </c>
      <c r="P8408">
        <v>529</v>
      </c>
    </row>
    <row r="8409" spans="1:16" x14ac:dyDescent="0.25">
      <c r="A8409" t="s">
        <v>12610</v>
      </c>
      <c r="B8409">
        <v>804</v>
      </c>
      <c r="C8409" s="3" t="str">
        <f>HYPERLINK("http://www.uniprot.org/uniprot/I1J9Q7","tr|I1J9Q7|I1J9Q7_SOYBN")</f>
        <v>tr|I1J9Q7|I1J9Q7_SOYBN</v>
      </c>
      <c r="D8409" t="s">
        <v>12611</v>
      </c>
      <c r="E8409">
        <v>87.83</v>
      </c>
      <c r="F8409">
        <v>263</v>
      </c>
      <c r="G8409">
        <v>32</v>
      </c>
      <c r="H8409">
        <v>3</v>
      </c>
      <c r="I8409">
        <v>1</v>
      </c>
      <c r="J8409">
        <v>780</v>
      </c>
      <c r="K8409">
        <v>1</v>
      </c>
      <c r="L8409">
        <v>87</v>
      </c>
      <c r="M8409">
        <v>349</v>
      </c>
      <c r="N8409" t="s">
        <v>18</v>
      </c>
      <c r="O8409" s="1">
        <v>3.8377100000000003E-132</v>
      </c>
      <c r="P8409">
        <v>1225</v>
      </c>
    </row>
    <row r="8410" spans="1:16" x14ac:dyDescent="0.25">
      <c r="A8410" t="s">
        <v>12612</v>
      </c>
      <c r="B8410">
        <v>957</v>
      </c>
      <c r="C8410" s="3" t="str">
        <f>HYPERLINK("http://www.uniprot.org/uniprot/G7K7M0","tr|G7K7M0|G7K7M0_MEDTR")</f>
        <v>tr|G7K7M0|G7K7M0_MEDTR</v>
      </c>
      <c r="D8410" t="s">
        <v>12613</v>
      </c>
      <c r="E8410">
        <v>84.27</v>
      </c>
      <c r="F8410">
        <v>318</v>
      </c>
      <c r="G8410">
        <v>50</v>
      </c>
      <c r="H8410">
        <v>0</v>
      </c>
      <c r="I8410">
        <v>1</v>
      </c>
      <c r="J8410">
        <v>954</v>
      </c>
      <c r="K8410">
        <v>1</v>
      </c>
      <c r="L8410">
        <v>1</v>
      </c>
      <c r="M8410">
        <v>318</v>
      </c>
      <c r="N8410" t="s">
        <v>18</v>
      </c>
      <c r="O8410" s="1">
        <v>1.9929200000000002E-155</v>
      </c>
      <c r="P8410">
        <v>1427</v>
      </c>
    </row>
    <row r="8411" spans="1:16" x14ac:dyDescent="0.25">
      <c r="A8411" t="s">
        <v>12614</v>
      </c>
      <c r="B8411">
        <v>1179</v>
      </c>
      <c r="C8411" s="3" t="str">
        <f>HYPERLINK("http://www.uniprot.org/uniprot/G7KBQ2","tr|G7KBQ2|G7KBQ2_MEDTR")</f>
        <v>tr|G7KBQ2|G7KBQ2_MEDTR</v>
      </c>
      <c r="D8411" t="s">
        <v>12615</v>
      </c>
      <c r="E8411">
        <v>86.94</v>
      </c>
      <c r="F8411">
        <v>291</v>
      </c>
      <c r="G8411">
        <v>38</v>
      </c>
      <c r="H8411">
        <v>0</v>
      </c>
      <c r="I8411">
        <v>304</v>
      </c>
      <c r="J8411">
        <v>1176</v>
      </c>
      <c r="K8411">
        <v>1</v>
      </c>
      <c r="L8411">
        <v>101</v>
      </c>
      <c r="M8411">
        <v>391</v>
      </c>
      <c r="N8411" t="s">
        <v>18</v>
      </c>
      <c r="O8411" s="1">
        <v>1.51663E-145</v>
      </c>
      <c r="P8411">
        <v>1343</v>
      </c>
    </row>
    <row r="8412" spans="1:16" x14ac:dyDescent="0.25">
      <c r="A8412" t="s">
        <v>12616</v>
      </c>
      <c r="B8412">
        <v>522</v>
      </c>
      <c r="C8412" s="3" t="str">
        <f>HYPERLINK("http://www.uniprot.org/uniprot/G7L4Y8","tr|G7L4Y8|G7L4Y8_MEDTR")</f>
        <v>tr|G7L4Y8|G7L4Y8_MEDTR</v>
      </c>
      <c r="D8412" t="s">
        <v>12617</v>
      </c>
      <c r="E8412">
        <v>76.02</v>
      </c>
      <c r="F8412">
        <v>146</v>
      </c>
      <c r="G8412">
        <v>35</v>
      </c>
      <c r="H8412">
        <v>1</v>
      </c>
      <c r="I8412">
        <v>1</v>
      </c>
      <c r="J8412">
        <v>435</v>
      </c>
      <c r="K8412">
        <v>1</v>
      </c>
      <c r="L8412">
        <v>8</v>
      </c>
      <c r="M8412">
        <v>153</v>
      </c>
      <c r="N8412" t="s">
        <v>18</v>
      </c>
      <c r="O8412" s="1">
        <v>6.7107799999999998E-63</v>
      </c>
      <c r="P8412">
        <v>624</v>
      </c>
    </row>
    <row r="8413" spans="1:16" x14ac:dyDescent="0.25">
      <c r="A8413" t="s">
        <v>12618</v>
      </c>
      <c r="B8413">
        <v>1266</v>
      </c>
      <c r="C8413" s="3" t="str">
        <f>HYPERLINK("http://www.uniprot.org/uniprot/I1N8U2","tr|I1N8U2|I1N8U2_SOYBN")</f>
        <v>tr|I1N8U2|I1N8U2_SOYBN</v>
      </c>
      <c r="D8413" t="s">
        <v>28</v>
      </c>
      <c r="E8413">
        <v>36.99</v>
      </c>
      <c r="F8413">
        <v>246</v>
      </c>
      <c r="G8413">
        <v>155</v>
      </c>
      <c r="H8413">
        <v>10</v>
      </c>
      <c r="I8413">
        <v>34</v>
      </c>
      <c r="J8413">
        <v>741</v>
      </c>
      <c r="K8413">
        <v>1</v>
      </c>
      <c r="L8413">
        <v>81</v>
      </c>
      <c r="M8413">
        <v>325</v>
      </c>
      <c r="N8413" t="s">
        <v>18</v>
      </c>
      <c r="O8413" s="1">
        <v>2.9956200000000001E-25</v>
      </c>
      <c r="P8413">
        <v>306</v>
      </c>
    </row>
    <row r="8414" spans="1:16" x14ac:dyDescent="0.25">
      <c r="A8414" t="s">
        <v>12619</v>
      </c>
      <c r="B8414">
        <v>825</v>
      </c>
      <c r="C8414" s="3" t="str">
        <f>HYPERLINK("http://www.uniprot.org/uniprot/M5VZV8","tr|M5VZV8|M5VZV8_PRUPE")</f>
        <v>tr|M5VZV8|M5VZV8_PRUPE</v>
      </c>
      <c r="D8414" t="s">
        <v>12620</v>
      </c>
      <c r="E8414">
        <v>39.4</v>
      </c>
      <c r="F8414">
        <v>269</v>
      </c>
      <c r="G8414">
        <v>163</v>
      </c>
      <c r="H8414">
        <v>2</v>
      </c>
      <c r="I8414">
        <v>16</v>
      </c>
      <c r="J8414">
        <v>816</v>
      </c>
      <c r="K8414">
        <v>1</v>
      </c>
      <c r="L8414">
        <v>97</v>
      </c>
      <c r="M8414">
        <v>334</v>
      </c>
      <c r="N8414" t="s">
        <v>18</v>
      </c>
      <c r="O8414" s="1">
        <v>3.6420099999999998E-40</v>
      </c>
      <c r="P8414">
        <v>432</v>
      </c>
    </row>
    <row r="8415" spans="1:16" x14ac:dyDescent="0.25">
      <c r="A8415" t="s">
        <v>12621</v>
      </c>
      <c r="B8415">
        <v>1626</v>
      </c>
      <c r="C8415" s="3" t="str">
        <f>HYPERLINK("http://www.uniprot.org/uniprot/G7I817","tr|G7I817|G7I817_MEDTR")</f>
        <v>tr|G7I817|G7I817_MEDTR</v>
      </c>
      <c r="D8415" t="s">
        <v>12622</v>
      </c>
      <c r="E8415">
        <v>76.64</v>
      </c>
      <c r="F8415">
        <v>548</v>
      </c>
      <c r="G8415">
        <v>128</v>
      </c>
      <c r="H8415">
        <v>14</v>
      </c>
      <c r="I8415">
        <v>19</v>
      </c>
      <c r="J8415">
        <v>1620</v>
      </c>
      <c r="K8415">
        <v>1</v>
      </c>
      <c r="L8415">
        <v>5</v>
      </c>
      <c r="M8415">
        <v>547</v>
      </c>
      <c r="N8415" t="s">
        <v>18</v>
      </c>
      <c r="O8415">
        <v>0</v>
      </c>
      <c r="P8415">
        <v>2104</v>
      </c>
    </row>
    <row r="8416" spans="1:16" x14ac:dyDescent="0.25">
      <c r="A8416" t="s">
        <v>12623</v>
      </c>
      <c r="B8416">
        <v>1323</v>
      </c>
      <c r="C8416" s="3" t="str">
        <f>HYPERLINK("http://www.uniprot.org/uniprot/I1LYJ0","tr|I1LYJ0|I1LYJ0_SOYBN")</f>
        <v>tr|I1LYJ0|I1LYJ0_SOYBN</v>
      </c>
      <c r="D8416" t="s">
        <v>28</v>
      </c>
      <c r="E8416">
        <v>81.81</v>
      </c>
      <c r="F8416">
        <v>374</v>
      </c>
      <c r="G8416">
        <v>68</v>
      </c>
      <c r="H8416">
        <v>6</v>
      </c>
      <c r="I8416">
        <v>1</v>
      </c>
      <c r="J8416">
        <v>1104</v>
      </c>
      <c r="K8416">
        <v>1</v>
      </c>
      <c r="L8416">
        <v>55</v>
      </c>
      <c r="M8416">
        <v>428</v>
      </c>
      <c r="N8416" t="s">
        <v>18</v>
      </c>
      <c r="O8416" s="1">
        <v>1.5632999999999999E-165</v>
      </c>
      <c r="P8416">
        <v>1516</v>
      </c>
    </row>
    <row r="8417" spans="1:16" x14ac:dyDescent="0.25">
      <c r="A8417" t="s">
        <v>12624</v>
      </c>
      <c r="B8417">
        <v>987</v>
      </c>
      <c r="C8417" s="3" t="str">
        <f>HYPERLINK("http://www.uniprot.org/uniprot/G7LC88","tr|G7LC88|G7LC88_MEDTR")</f>
        <v>tr|G7LC88|G7LC88_MEDTR</v>
      </c>
      <c r="D8417" t="s">
        <v>12625</v>
      </c>
      <c r="E8417">
        <v>80.61</v>
      </c>
      <c r="F8417">
        <v>227</v>
      </c>
      <c r="G8417">
        <v>44</v>
      </c>
      <c r="H8417">
        <v>3</v>
      </c>
      <c r="I8417">
        <v>4</v>
      </c>
      <c r="J8417">
        <v>675</v>
      </c>
      <c r="K8417">
        <v>1</v>
      </c>
      <c r="L8417">
        <v>3</v>
      </c>
      <c r="M8417">
        <v>229</v>
      </c>
      <c r="N8417" t="s">
        <v>18</v>
      </c>
      <c r="O8417" s="1">
        <v>6.3771799999999996E-96</v>
      </c>
      <c r="P8417">
        <v>914</v>
      </c>
    </row>
    <row r="8418" spans="1:16" x14ac:dyDescent="0.25">
      <c r="A8418" t="s">
        <v>12626</v>
      </c>
      <c r="B8418">
        <v>537</v>
      </c>
      <c r="C8418" s="3" t="str">
        <f>HYPERLINK("http://www.uniprot.org/uniprot/A2EPQ1","tr|A2EPQ1|A2EPQ1_TRIVA")</f>
        <v>tr|A2EPQ1|A2EPQ1_TRIVA</v>
      </c>
      <c r="D8418" t="s">
        <v>12230</v>
      </c>
      <c r="E8418">
        <v>56.38</v>
      </c>
      <c r="F8418">
        <v>94</v>
      </c>
      <c r="G8418">
        <v>41</v>
      </c>
      <c r="H8418">
        <v>0</v>
      </c>
      <c r="I8418">
        <v>169</v>
      </c>
      <c r="J8418">
        <v>450</v>
      </c>
      <c r="K8418">
        <v>1</v>
      </c>
      <c r="L8418">
        <v>289</v>
      </c>
      <c r="M8418">
        <v>372</v>
      </c>
      <c r="N8418" t="s">
        <v>18</v>
      </c>
      <c r="O8418" s="1">
        <v>1.37363E-15</v>
      </c>
      <c r="P8418">
        <v>216</v>
      </c>
    </row>
    <row r="8419" spans="1:16" x14ac:dyDescent="0.25">
      <c r="A8419" t="s">
        <v>12627</v>
      </c>
      <c r="B8419">
        <v>636</v>
      </c>
      <c r="C8419" s="3" t="str">
        <f>HYPERLINK("http://www.uniprot.org/uniprot/Q9M3Z0","tr|Q9M3Z0|Q9M3Z0_CICAR")</f>
        <v>tr|Q9M3Z0|Q9M3Z0_CICAR</v>
      </c>
      <c r="D8419" t="s">
        <v>12628</v>
      </c>
      <c r="E8419">
        <v>77.680000000000007</v>
      </c>
      <c r="F8419">
        <v>233</v>
      </c>
      <c r="G8419">
        <v>52</v>
      </c>
      <c r="H8419">
        <v>22</v>
      </c>
      <c r="I8419">
        <v>1</v>
      </c>
      <c r="J8419">
        <v>633</v>
      </c>
      <c r="K8419">
        <v>1</v>
      </c>
      <c r="L8419">
        <v>1</v>
      </c>
      <c r="M8419">
        <v>233</v>
      </c>
      <c r="N8419" t="s">
        <v>18</v>
      </c>
      <c r="O8419" s="1">
        <v>5.1664100000000001E-92</v>
      </c>
      <c r="P8419">
        <v>877</v>
      </c>
    </row>
    <row r="8420" spans="1:16" x14ac:dyDescent="0.25">
      <c r="A8420" t="s">
        <v>12629</v>
      </c>
      <c r="B8420">
        <v>2748</v>
      </c>
      <c r="C8420" s="3" t="str">
        <f>HYPERLINK("http://www.uniprot.org/uniprot/G7JAT7","tr|G7JAT7|G7JAT7_MEDTR")</f>
        <v>tr|G7JAT7|G7JAT7_MEDTR</v>
      </c>
      <c r="D8420" t="s">
        <v>12630</v>
      </c>
      <c r="E8420">
        <v>85.22</v>
      </c>
      <c r="F8420">
        <v>880</v>
      </c>
      <c r="G8420">
        <v>130</v>
      </c>
      <c r="H8420">
        <v>1</v>
      </c>
      <c r="I8420">
        <v>109</v>
      </c>
      <c r="J8420">
        <v>2745</v>
      </c>
      <c r="K8420">
        <v>1</v>
      </c>
      <c r="L8420">
        <v>27</v>
      </c>
      <c r="M8420">
        <v>906</v>
      </c>
      <c r="N8420" t="s">
        <v>18</v>
      </c>
      <c r="O8420">
        <v>0</v>
      </c>
      <c r="P8420">
        <v>3823</v>
      </c>
    </row>
    <row r="8421" spans="1:16" x14ac:dyDescent="0.25">
      <c r="A8421" t="s">
        <v>12631</v>
      </c>
      <c r="B8421">
        <v>756</v>
      </c>
      <c r="C8421" s="3" t="str">
        <f>HYPERLINK("http://www.uniprot.org/uniprot/I3SF41","tr|I3SF41|I3SF41_MEDTR")</f>
        <v>tr|I3SF41|I3SF41_MEDTR</v>
      </c>
      <c r="D8421" t="s">
        <v>22</v>
      </c>
      <c r="E8421">
        <v>58.33</v>
      </c>
      <c r="F8421">
        <v>240</v>
      </c>
      <c r="G8421">
        <v>100</v>
      </c>
      <c r="H8421">
        <v>12</v>
      </c>
      <c r="I8421">
        <v>61</v>
      </c>
      <c r="J8421">
        <v>744</v>
      </c>
      <c r="K8421">
        <v>1</v>
      </c>
      <c r="L8421">
        <v>13</v>
      </c>
      <c r="M8421">
        <v>251</v>
      </c>
      <c r="N8421" t="s">
        <v>18</v>
      </c>
      <c r="O8421" s="1">
        <v>7.7082E-68</v>
      </c>
      <c r="P8421">
        <v>670</v>
      </c>
    </row>
    <row r="8422" spans="1:16" x14ac:dyDescent="0.25">
      <c r="A8422" t="s">
        <v>12632</v>
      </c>
      <c r="B8422">
        <v>618</v>
      </c>
      <c r="C8422" s="3" t="str">
        <f>HYPERLINK("http://www.uniprot.org/uniprot/I1KLH6","tr|I1KLH6|I1KLH6_SOYBN")</f>
        <v>tr|I1KLH6|I1KLH6_SOYBN</v>
      </c>
      <c r="D8422" t="s">
        <v>99</v>
      </c>
      <c r="E8422">
        <v>74.739999999999995</v>
      </c>
      <c r="F8422">
        <v>198</v>
      </c>
      <c r="G8422">
        <v>50</v>
      </c>
      <c r="H8422">
        <v>0</v>
      </c>
      <c r="I8422">
        <v>1</v>
      </c>
      <c r="J8422">
        <v>594</v>
      </c>
      <c r="K8422">
        <v>1</v>
      </c>
      <c r="L8422">
        <v>315</v>
      </c>
      <c r="M8422">
        <v>512</v>
      </c>
      <c r="N8422" t="s">
        <v>18</v>
      </c>
      <c r="O8422" s="1">
        <v>8.1070200000000003E-84</v>
      </c>
      <c r="P8422">
        <v>806</v>
      </c>
    </row>
    <row r="8423" spans="1:16" x14ac:dyDescent="0.25">
      <c r="A8423" t="s">
        <v>12633</v>
      </c>
      <c r="B8423">
        <v>285</v>
      </c>
      <c r="C8423" s="3" t="str">
        <f>HYPERLINK("http://www.uniprot.org/uniprot/G7JTX1","tr|G7JTX1|G7JTX1_MEDTR")</f>
        <v>tr|G7JTX1|G7JTX1_MEDTR</v>
      </c>
      <c r="D8423" t="s">
        <v>12634</v>
      </c>
      <c r="E8423">
        <v>71.27</v>
      </c>
      <c r="F8423">
        <v>94</v>
      </c>
      <c r="G8423">
        <v>27</v>
      </c>
      <c r="H8423">
        <v>0</v>
      </c>
      <c r="I8423">
        <v>1</v>
      </c>
      <c r="J8423">
        <v>282</v>
      </c>
      <c r="K8423">
        <v>1</v>
      </c>
      <c r="L8423">
        <v>1</v>
      </c>
      <c r="M8423">
        <v>94</v>
      </c>
      <c r="N8423" t="s">
        <v>18</v>
      </c>
      <c r="O8423" s="1">
        <v>5.4069600000000001E-28</v>
      </c>
      <c r="P8423">
        <v>323</v>
      </c>
    </row>
    <row r="8424" spans="1:16" x14ac:dyDescent="0.25">
      <c r="A8424" t="s">
        <v>12635</v>
      </c>
      <c r="B8424">
        <v>366</v>
      </c>
      <c r="C8424" s="3" t="str">
        <f>HYPERLINK("http://www.uniprot.org/uniprot/I3T2S0","tr|I3T2S0|I3T2S0_MEDTR")</f>
        <v>tr|I3T2S0|I3T2S0_MEDTR</v>
      </c>
      <c r="D8424" t="s">
        <v>386</v>
      </c>
      <c r="E8424">
        <v>76.81</v>
      </c>
      <c r="F8424">
        <v>69</v>
      </c>
      <c r="G8424">
        <v>16</v>
      </c>
      <c r="H8424">
        <v>0</v>
      </c>
      <c r="I8424">
        <v>1</v>
      </c>
      <c r="J8424">
        <v>207</v>
      </c>
      <c r="K8424">
        <v>1</v>
      </c>
      <c r="L8424">
        <v>1</v>
      </c>
      <c r="M8424">
        <v>69</v>
      </c>
      <c r="N8424" t="s">
        <v>18</v>
      </c>
      <c r="O8424" s="1">
        <v>4.1216499999999999E-20</v>
      </c>
      <c r="P8424">
        <v>255</v>
      </c>
    </row>
    <row r="8425" spans="1:16" x14ac:dyDescent="0.25">
      <c r="A8425" t="s">
        <v>12636</v>
      </c>
      <c r="B8425">
        <v>708</v>
      </c>
      <c r="C8425" s="3" t="str">
        <f>HYPERLINK("http://www.uniprot.org/uniprot/I1JFW8","tr|I1JFW8|I1JFW8_SOYBN")</f>
        <v>tr|I1JFW8|I1JFW8_SOYBN</v>
      </c>
      <c r="D8425" t="s">
        <v>71</v>
      </c>
      <c r="E8425">
        <v>81.849999999999994</v>
      </c>
      <c r="F8425">
        <v>237</v>
      </c>
      <c r="G8425">
        <v>43</v>
      </c>
      <c r="H8425">
        <v>2</v>
      </c>
      <c r="I8425">
        <v>1</v>
      </c>
      <c r="J8425">
        <v>705</v>
      </c>
      <c r="K8425">
        <v>1</v>
      </c>
      <c r="L8425">
        <v>1</v>
      </c>
      <c r="M8425">
        <v>235</v>
      </c>
      <c r="N8425" t="s">
        <v>18</v>
      </c>
      <c r="O8425" s="1">
        <v>4.7425300000000004E-106</v>
      </c>
      <c r="P8425">
        <v>999</v>
      </c>
    </row>
    <row r="8426" spans="1:16" x14ac:dyDescent="0.25">
      <c r="A8426" t="s">
        <v>12637</v>
      </c>
      <c r="B8426">
        <v>522</v>
      </c>
      <c r="C8426" s="3" t="str">
        <f>HYPERLINK("http://www.uniprot.org/uniprot/R0FW37","tr|R0FW37|R0FW37_9BRAS")</f>
        <v>tr|R0FW37|R0FW37_9BRAS</v>
      </c>
      <c r="D8426" t="s">
        <v>12638</v>
      </c>
      <c r="E8426">
        <v>94.61</v>
      </c>
      <c r="F8426">
        <v>167</v>
      </c>
      <c r="G8426">
        <v>9</v>
      </c>
      <c r="H8426">
        <v>0</v>
      </c>
      <c r="I8426">
        <v>1</v>
      </c>
      <c r="J8426">
        <v>501</v>
      </c>
      <c r="K8426">
        <v>1</v>
      </c>
      <c r="L8426">
        <v>244</v>
      </c>
      <c r="M8426">
        <v>410</v>
      </c>
      <c r="N8426" t="s">
        <v>18</v>
      </c>
      <c r="O8426" s="1">
        <v>8.9861300000000005E-92</v>
      </c>
      <c r="P8426">
        <v>873</v>
      </c>
    </row>
    <row r="8427" spans="1:16" x14ac:dyDescent="0.25">
      <c r="A8427" t="s">
        <v>12639</v>
      </c>
      <c r="B8427">
        <v>1662</v>
      </c>
      <c r="C8427" s="3" t="str">
        <f>HYPERLINK("http://www.uniprot.org/uniprot/G7JPY4","tr|G7JPY4|G7JPY4_MEDTR")</f>
        <v>tr|G7JPY4|G7JPY4_MEDTR</v>
      </c>
      <c r="D8427" t="s">
        <v>12640</v>
      </c>
      <c r="E8427">
        <v>92.76</v>
      </c>
      <c r="F8427">
        <v>553</v>
      </c>
      <c r="G8427">
        <v>40</v>
      </c>
      <c r="H8427">
        <v>0</v>
      </c>
      <c r="I8427">
        <v>1</v>
      </c>
      <c r="J8427">
        <v>1659</v>
      </c>
      <c r="K8427">
        <v>1</v>
      </c>
      <c r="L8427">
        <v>1</v>
      </c>
      <c r="M8427">
        <v>553</v>
      </c>
      <c r="N8427" t="s">
        <v>18</v>
      </c>
      <c r="O8427">
        <v>0</v>
      </c>
      <c r="P8427">
        <v>2724</v>
      </c>
    </row>
    <row r="8428" spans="1:16" x14ac:dyDescent="0.25">
      <c r="A8428" t="s">
        <v>12641</v>
      </c>
      <c r="B8428">
        <v>1578</v>
      </c>
      <c r="C8428" s="3" t="str">
        <f>HYPERLINK("http://www.uniprot.org/uniprot/A9YWS0","tr|A9YWS0|A9YWS0_MEDTR")</f>
        <v>tr|A9YWS0|A9YWS0_MEDTR</v>
      </c>
      <c r="D8428" t="s">
        <v>12642</v>
      </c>
      <c r="E8428">
        <v>96.09</v>
      </c>
      <c r="F8428">
        <v>486</v>
      </c>
      <c r="G8428">
        <v>19</v>
      </c>
      <c r="H8428">
        <v>0</v>
      </c>
      <c r="I8428">
        <v>67</v>
      </c>
      <c r="J8428">
        <v>1524</v>
      </c>
      <c r="K8428">
        <v>1</v>
      </c>
      <c r="L8428">
        <v>22</v>
      </c>
      <c r="M8428">
        <v>507</v>
      </c>
      <c r="N8428" t="s">
        <v>18</v>
      </c>
      <c r="O8428">
        <v>0</v>
      </c>
      <c r="P8428">
        <v>2417</v>
      </c>
    </row>
    <row r="8429" spans="1:16" x14ac:dyDescent="0.25">
      <c r="A8429" t="s">
        <v>12643</v>
      </c>
      <c r="B8429">
        <v>1833</v>
      </c>
      <c r="C8429" s="3" t="str">
        <f>HYPERLINK("http://www.uniprot.org/uniprot/G7IKJ3","tr|G7IKJ3|G7IKJ3_MEDTR")</f>
        <v>tr|G7IKJ3|G7IKJ3_MEDTR</v>
      </c>
      <c r="D8429" t="s">
        <v>3121</v>
      </c>
      <c r="E8429">
        <v>27.72</v>
      </c>
      <c r="F8429">
        <v>321</v>
      </c>
      <c r="G8429">
        <v>232</v>
      </c>
      <c r="H8429">
        <v>3</v>
      </c>
      <c r="I8429">
        <v>289</v>
      </c>
      <c r="J8429">
        <v>1242</v>
      </c>
      <c r="K8429">
        <v>1</v>
      </c>
      <c r="L8429">
        <v>637</v>
      </c>
      <c r="M8429">
        <v>919</v>
      </c>
      <c r="N8429" t="s">
        <v>18</v>
      </c>
      <c r="O8429" s="1">
        <v>3.0693900000000001E-27</v>
      </c>
      <c r="P8429">
        <v>325</v>
      </c>
    </row>
    <row r="8430" spans="1:16" x14ac:dyDescent="0.25">
      <c r="A8430" t="s">
        <v>12644</v>
      </c>
      <c r="B8430">
        <v>1008</v>
      </c>
      <c r="C8430" s="3" t="str">
        <f>HYPERLINK("http://www.uniprot.org/uniprot/G7K4M4","tr|G7K4M4|G7K4M4_MEDTR")</f>
        <v>tr|G7K4M4|G7K4M4_MEDTR</v>
      </c>
      <c r="D8430" t="s">
        <v>517</v>
      </c>
      <c r="E8430">
        <v>61.46</v>
      </c>
      <c r="F8430">
        <v>109</v>
      </c>
      <c r="G8430">
        <v>42</v>
      </c>
      <c r="H8430">
        <v>0</v>
      </c>
      <c r="I8430">
        <v>454</v>
      </c>
      <c r="J8430">
        <v>780</v>
      </c>
      <c r="K8430">
        <v>1</v>
      </c>
      <c r="L8430">
        <v>433</v>
      </c>
      <c r="M8430">
        <v>541</v>
      </c>
      <c r="N8430" t="s">
        <v>18</v>
      </c>
      <c r="O8430" s="1">
        <v>3.7011599999999997E-30</v>
      </c>
      <c r="P8430">
        <v>347</v>
      </c>
    </row>
    <row r="8431" spans="1:16" x14ac:dyDescent="0.25">
      <c r="A8431" t="s">
        <v>12645</v>
      </c>
      <c r="B8431">
        <v>588</v>
      </c>
      <c r="C8431" s="3" t="str">
        <f>HYPERLINK("http://www.uniprot.org/uniprot/K7KJD0","tr|K7KJD0|K7KJD0_SOYBN")</f>
        <v>tr|K7KJD0|K7KJD0_SOYBN</v>
      </c>
      <c r="D8431" t="s">
        <v>28</v>
      </c>
      <c r="E8431">
        <v>30.67</v>
      </c>
      <c r="F8431">
        <v>238</v>
      </c>
      <c r="G8431">
        <v>165</v>
      </c>
      <c r="H8431">
        <v>44</v>
      </c>
      <c r="I8431">
        <v>4</v>
      </c>
      <c r="J8431">
        <v>585</v>
      </c>
      <c r="K8431">
        <v>1</v>
      </c>
      <c r="L8431">
        <v>82</v>
      </c>
      <c r="M8431">
        <v>313</v>
      </c>
      <c r="N8431" t="s">
        <v>18</v>
      </c>
      <c r="O8431" s="1">
        <v>2.2400499999999999E-13</v>
      </c>
      <c r="P8431">
        <v>198</v>
      </c>
    </row>
    <row r="8432" spans="1:16" x14ac:dyDescent="0.25">
      <c r="A8432" t="s">
        <v>12646</v>
      </c>
      <c r="B8432">
        <v>969</v>
      </c>
      <c r="C8432" s="3" t="str">
        <f>HYPERLINK("http://www.uniprot.org/uniprot/G7K0V0","tr|G7K0V0|G7K0V0_MEDTR")</f>
        <v>tr|G7K0V0|G7K0V0_MEDTR</v>
      </c>
      <c r="D8432" t="s">
        <v>12647</v>
      </c>
      <c r="E8432">
        <v>97.17</v>
      </c>
      <c r="F8432">
        <v>319</v>
      </c>
      <c r="G8432">
        <v>9</v>
      </c>
      <c r="H8432">
        <v>0</v>
      </c>
      <c r="I8432">
        <v>10</v>
      </c>
      <c r="J8432">
        <v>966</v>
      </c>
      <c r="K8432">
        <v>1</v>
      </c>
      <c r="L8432">
        <v>3</v>
      </c>
      <c r="M8432">
        <v>321</v>
      </c>
      <c r="N8432" t="s">
        <v>18</v>
      </c>
      <c r="O8432" s="1">
        <v>1.77364E-175</v>
      </c>
      <c r="P8432">
        <v>1600</v>
      </c>
    </row>
    <row r="8433" spans="1:16" x14ac:dyDescent="0.25">
      <c r="A8433" t="s">
        <v>12648</v>
      </c>
      <c r="B8433">
        <v>465</v>
      </c>
      <c r="C8433" s="3" t="str">
        <f>HYPERLINK("http://www.uniprot.org/uniprot/G7ISE9","tr|G7ISE9|G7ISE9_MEDTR")</f>
        <v>tr|G7ISE9|G7ISE9_MEDTR</v>
      </c>
      <c r="D8433" t="s">
        <v>12649</v>
      </c>
      <c r="E8433">
        <v>89.78</v>
      </c>
      <c r="F8433">
        <v>137</v>
      </c>
      <c r="G8433">
        <v>14</v>
      </c>
      <c r="H8433">
        <v>1</v>
      </c>
      <c r="I8433">
        <v>55</v>
      </c>
      <c r="J8433">
        <v>462</v>
      </c>
      <c r="K8433">
        <v>1</v>
      </c>
      <c r="L8433">
        <v>18</v>
      </c>
      <c r="M8433">
        <v>152</v>
      </c>
      <c r="N8433" t="s">
        <v>18</v>
      </c>
      <c r="O8433" s="1">
        <v>5.3614699999999995E-60</v>
      </c>
      <c r="P8433">
        <v>599</v>
      </c>
    </row>
    <row r="8434" spans="1:16" x14ac:dyDescent="0.25">
      <c r="A8434" t="s">
        <v>12650</v>
      </c>
      <c r="B8434">
        <v>627</v>
      </c>
      <c r="C8434" s="3" t="str">
        <f>HYPERLINK("http://www.uniprot.org/uniprot/I3SS53","tr|I3SS53|I3SS53_MEDTR")</f>
        <v>tr|I3SS53|I3SS53_MEDTR</v>
      </c>
      <c r="D8434" t="s">
        <v>22</v>
      </c>
      <c r="E8434">
        <v>95.56</v>
      </c>
      <c r="F8434">
        <v>203</v>
      </c>
      <c r="G8434">
        <v>9</v>
      </c>
      <c r="H8434">
        <v>0</v>
      </c>
      <c r="I8434">
        <v>13</v>
      </c>
      <c r="J8434">
        <v>621</v>
      </c>
      <c r="K8434">
        <v>1</v>
      </c>
      <c r="L8434">
        <v>35</v>
      </c>
      <c r="M8434">
        <v>237</v>
      </c>
      <c r="N8434" t="s">
        <v>18</v>
      </c>
      <c r="O8434" s="1">
        <v>1.33977E-113</v>
      </c>
      <c r="P8434">
        <v>1063</v>
      </c>
    </row>
    <row r="8435" spans="1:16" x14ac:dyDescent="0.25">
      <c r="A8435" t="s">
        <v>12651</v>
      </c>
      <c r="B8435">
        <v>402</v>
      </c>
      <c r="C8435" s="3" t="str">
        <f>HYPERLINK("http://www.uniprot.org/uniprot/B7FN56","tr|B7FN56|B7FN56_MEDTR")</f>
        <v>tr|B7FN56|B7FN56_MEDTR</v>
      </c>
      <c r="D8435" t="s">
        <v>12652</v>
      </c>
      <c r="E8435">
        <v>85.71</v>
      </c>
      <c r="F8435">
        <v>133</v>
      </c>
      <c r="G8435">
        <v>19</v>
      </c>
      <c r="H8435">
        <v>0</v>
      </c>
      <c r="I8435">
        <v>1</v>
      </c>
      <c r="J8435">
        <v>399</v>
      </c>
      <c r="K8435">
        <v>1</v>
      </c>
      <c r="L8435">
        <v>1</v>
      </c>
      <c r="M8435">
        <v>133</v>
      </c>
      <c r="N8435" t="s">
        <v>18</v>
      </c>
      <c r="O8435" s="1">
        <v>4.5623700000000003E-59</v>
      </c>
      <c r="P8435">
        <v>591</v>
      </c>
    </row>
    <row r="8436" spans="1:16" x14ac:dyDescent="0.25">
      <c r="A8436" t="s">
        <v>12653</v>
      </c>
      <c r="B8436">
        <v>4125</v>
      </c>
      <c r="C8436" s="3" t="str">
        <f>HYPERLINK("http://www.uniprot.org/uniprot/G7KHG0","tr|G7KHG0|G7KHG0_MEDTR")</f>
        <v>tr|G7KHG0|G7KHG0_MEDTR</v>
      </c>
      <c r="D8436" t="s">
        <v>12654</v>
      </c>
      <c r="E8436">
        <v>81.94</v>
      </c>
      <c r="F8436">
        <v>1385</v>
      </c>
      <c r="G8436">
        <v>250</v>
      </c>
      <c r="H8436">
        <v>11</v>
      </c>
      <c r="I8436">
        <v>1</v>
      </c>
      <c r="J8436">
        <v>4122</v>
      </c>
      <c r="K8436">
        <v>1</v>
      </c>
      <c r="L8436">
        <v>1</v>
      </c>
      <c r="M8436">
        <v>1379</v>
      </c>
      <c r="N8436" t="s">
        <v>18</v>
      </c>
      <c r="O8436">
        <v>0</v>
      </c>
      <c r="P8436">
        <v>5811</v>
      </c>
    </row>
    <row r="8437" spans="1:16" x14ac:dyDescent="0.25">
      <c r="A8437" t="s">
        <v>12655</v>
      </c>
      <c r="B8437">
        <v>1164</v>
      </c>
      <c r="C8437" s="3" t="str">
        <f>HYPERLINK("http://www.uniprot.org/uniprot/G7KBQ8","tr|G7KBQ8|G7KBQ8_MEDTR")</f>
        <v>tr|G7KBQ8|G7KBQ8_MEDTR</v>
      </c>
      <c r="D8437" t="s">
        <v>12542</v>
      </c>
      <c r="E8437">
        <v>82.75</v>
      </c>
      <c r="F8437">
        <v>406</v>
      </c>
      <c r="G8437">
        <v>70</v>
      </c>
      <c r="H8437">
        <v>24</v>
      </c>
      <c r="I8437">
        <v>1</v>
      </c>
      <c r="J8437">
        <v>1146</v>
      </c>
      <c r="K8437">
        <v>1</v>
      </c>
      <c r="L8437">
        <v>1</v>
      </c>
      <c r="M8437">
        <v>406</v>
      </c>
      <c r="N8437" t="s">
        <v>18</v>
      </c>
      <c r="O8437">
        <v>0</v>
      </c>
      <c r="P8437">
        <v>1684</v>
      </c>
    </row>
    <row r="8438" spans="1:16" x14ac:dyDescent="0.25">
      <c r="A8438" t="s">
        <v>12656</v>
      </c>
      <c r="B8438">
        <v>1188</v>
      </c>
      <c r="C8438" s="3" t="str">
        <f>HYPERLINK("http://www.uniprot.org/uniprot/G7L4Y7","tr|G7L4Y7|G7L4Y7_MEDTR")</f>
        <v>tr|G7L4Y7|G7L4Y7_MEDTR</v>
      </c>
      <c r="D8438" t="s">
        <v>12657</v>
      </c>
      <c r="E8438">
        <v>78.37</v>
      </c>
      <c r="F8438">
        <v>393</v>
      </c>
      <c r="G8438">
        <v>85</v>
      </c>
      <c r="H8438">
        <v>3</v>
      </c>
      <c r="I8438">
        <v>1</v>
      </c>
      <c r="J8438">
        <v>1170</v>
      </c>
      <c r="K8438">
        <v>1</v>
      </c>
      <c r="L8438">
        <v>1</v>
      </c>
      <c r="M8438">
        <v>392</v>
      </c>
      <c r="N8438" t="s">
        <v>18</v>
      </c>
      <c r="O8438" s="1">
        <v>8.9378099999999996E-170</v>
      </c>
      <c r="P8438">
        <v>1552</v>
      </c>
    </row>
    <row r="8439" spans="1:16" x14ac:dyDescent="0.25">
      <c r="A8439" t="s">
        <v>12658</v>
      </c>
      <c r="B8439">
        <v>1221</v>
      </c>
      <c r="C8439" s="3" t="str">
        <f>HYPERLINK("http://www.uniprot.org/uniprot/G7I816","tr|G7I816|G7I816_MEDTR")</f>
        <v>tr|G7I816|G7I816_MEDTR</v>
      </c>
      <c r="D8439" t="s">
        <v>12659</v>
      </c>
      <c r="E8439">
        <v>66.37</v>
      </c>
      <c r="F8439">
        <v>232</v>
      </c>
      <c r="G8439">
        <v>78</v>
      </c>
      <c r="H8439">
        <v>3</v>
      </c>
      <c r="I8439">
        <v>532</v>
      </c>
      <c r="J8439">
        <v>1218</v>
      </c>
      <c r="K8439">
        <v>1</v>
      </c>
      <c r="L8439">
        <v>1</v>
      </c>
      <c r="M8439">
        <v>229</v>
      </c>
      <c r="N8439" t="s">
        <v>18</v>
      </c>
      <c r="O8439" s="1">
        <v>6.8622199999999998E-80</v>
      </c>
      <c r="P8439">
        <v>777</v>
      </c>
    </row>
    <row r="8440" spans="1:16" x14ac:dyDescent="0.25">
      <c r="A8440" t="s">
        <v>12660</v>
      </c>
      <c r="B8440">
        <v>2550</v>
      </c>
      <c r="C8440" s="3" t="str">
        <f>HYPERLINK("http://www.uniprot.org/uniprot/K7LZA0","tr|K7LZA0|K7LZA0_SOYBN")</f>
        <v>tr|K7LZA0|K7LZA0_SOYBN</v>
      </c>
      <c r="D8440" t="s">
        <v>28</v>
      </c>
      <c r="E8440">
        <v>68.45</v>
      </c>
      <c r="F8440">
        <v>894</v>
      </c>
      <c r="G8440">
        <v>282</v>
      </c>
      <c r="H8440">
        <v>45</v>
      </c>
      <c r="I8440">
        <v>1</v>
      </c>
      <c r="J8440">
        <v>2547</v>
      </c>
      <c r="K8440">
        <v>1</v>
      </c>
      <c r="L8440">
        <v>1</v>
      </c>
      <c r="M8440">
        <v>868</v>
      </c>
      <c r="N8440" t="s">
        <v>18</v>
      </c>
      <c r="O8440">
        <v>0</v>
      </c>
      <c r="P8440">
        <v>3103</v>
      </c>
    </row>
    <row r="8441" spans="1:16" x14ac:dyDescent="0.25">
      <c r="A8441" t="s">
        <v>12661</v>
      </c>
      <c r="B8441">
        <v>324</v>
      </c>
      <c r="C8441" s="3" t="str">
        <f>HYPERLINK("http://www.uniprot.org/uniprot/K7MMS7","tr|K7MMS7|K7MMS7_SOYBN")</f>
        <v>tr|K7MMS7|K7MMS7_SOYBN</v>
      </c>
      <c r="D8441" t="s">
        <v>28</v>
      </c>
      <c r="E8441">
        <v>65.209999999999994</v>
      </c>
      <c r="F8441">
        <v>115</v>
      </c>
      <c r="G8441">
        <v>40</v>
      </c>
      <c r="H8441">
        <v>10</v>
      </c>
      <c r="I8441">
        <v>1</v>
      </c>
      <c r="J8441">
        <v>315</v>
      </c>
      <c r="K8441">
        <v>1</v>
      </c>
      <c r="L8441">
        <v>1</v>
      </c>
      <c r="M8441">
        <v>113</v>
      </c>
      <c r="N8441" t="s">
        <v>18</v>
      </c>
      <c r="O8441" s="1">
        <v>1.10959E-28</v>
      </c>
      <c r="P8441">
        <v>329</v>
      </c>
    </row>
    <row r="8442" spans="1:16" x14ac:dyDescent="0.25">
      <c r="A8442" t="s">
        <v>12662</v>
      </c>
      <c r="B8442">
        <v>219</v>
      </c>
      <c r="C8442" s="3" t="str">
        <f>HYPERLINK("http://www.uniprot.org/uniprot/I1NEQ0","tr|I1NEQ0|I1NEQ0_SOYBN")</f>
        <v>tr|I1NEQ0|I1NEQ0_SOYBN</v>
      </c>
      <c r="D8442" t="s">
        <v>28</v>
      </c>
      <c r="E8442">
        <v>94.64</v>
      </c>
      <c r="F8442">
        <v>56</v>
      </c>
      <c r="G8442">
        <v>3</v>
      </c>
      <c r="H8442">
        <v>0</v>
      </c>
      <c r="I8442">
        <v>49</v>
      </c>
      <c r="J8442">
        <v>216</v>
      </c>
      <c r="K8442">
        <v>1</v>
      </c>
      <c r="L8442">
        <v>25</v>
      </c>
      <c r="M8442">
        <v>80</v>
      </c>
      <c r="N8442" t="s">
        <v>18</v>
      </c>
      <c r="O8442" s="1">
        <v>1.64273E-24</v>
      </c>
      <c r="P8442">
        <v>293</v>
      </c>
    </row>
    <row r="8443" spans="1:16" x14ac:dyDescent="0.25">
      <c r="A8443" t="s">
        <v>12663</v>
      </c>
      <c r="B8443">
        <v>1107</v>
      </c>
      <c r="C8443" s="3" t="str">
        <f>HYPERLINK("http://www.uniprot.org/uniprot/G7JAA5","tr|G7JAA5|G7JAA5_MEDTR")</f>
        <v>tr|G7JAA5|G7JAA5_MEDTR</v>
      </c>
      <c r="D8443" t="s">
        <v>12664</v>
      </c>
      <c r="E8443">
        <v>92.39</v>
      </c>
      <c r="F8443">
        <v>368</v>
      </c>
      <c r="G8443">
        <v>28</v>
      </c>
      <c r="H8443">
        <v>0</v>
      </c>
      <c r="I8443">
        <v>1</v>
      </c>
      <c r="J8443">
        <v>1104</v>
      </c>
      <c r="K8443">
        <v>1</v>
      </c>
      <c r="L8443">
        <v>1</v>
      </c>
      <c r="M8443">
        <v>368</v>
      </c>
      <c r="N8443" t="s">
        <v>18</v>
      </c>
      <c r="O8443">
        <v>0</v>
      </c>
      <c r="P8443">
        <v>1765</v>
      </c>
    </row>
    <row r="8444" spans="1:16" x14ac:dyDescent="0.25">
      <c r="A8444" t="s">
        <v>12665</v>
      </c>
      <c r="B8444">
        <v>1407</v>
      </c>
      <c r="C8444" s="3" t="str">
        <f>HYPERLINK("http://www.uniprot.org/uniprot/A2Q2T1","tr|A2Q2T1|A2Q2T1_MEDTR")</f>
        <v>tr|A2Q2T1|A2Q2T1_MEDTR</v>
      </c>
      <c r="D8444" t="s">
        <v>337</v>
      </c>
      <c r="E8444">
        <v>79.28</v>
      </c>
      <c r="F8444">
        <v>338</v>
      </c>
      <c r="G8444">
        <v>70</v>
      </c>
      <c r="H8444">
        <v>19</v>
      </c>
      <c r="I8444">
        <v>412</v>
      </c>
      <c r="J8444">
        <v>1368</v>
      </c>
      <c r="K8444">
        <v>1</v>
      </c>
      <c r="L8444">
        <v>140</v>
      </c>
      <c r="M8444">
        <v>477</v>
      </c>
      <c r="N8444" t="s">
        <v>18</v>
      </c>
      <c r="O8444" s="1">
        <v>2.7479000000000001E-147</v>
      </c>
      <c r="P8444">
        <v>1359</v>
      </c>
    </row>
    <row r="8445" spans="1:16" x14ac:dyDescent="0.25">
      <c r="A8445" t="s">
        <v>12666</v>
      </c>
      <c r="B8445">
        <v>1062</v>
      </c>
      <c r="C8445" s="3" t="str">
        <f>HYPERLINK("http://www.uniprot.org/uniprot/M5X5H9","tr|M5X5H9|M5X5H9_PRUPE")</f>
        <v>tr|M5X5H9|M5X5H9_PRUPE</v>
      </c>
      <c r="D8445" t="s">
        <v>12667</v>
      </c>
      <c r="E8445">
        <v>28.97</v>
      </c>
      <c r="F8445">
        <v>214</v>
      </c>
      <c r="G8445">
        <v>152</v>
      </c>
      <c r="H8445">
        <v>3</v>
      </c>
      <c r="I8445">
        <v>133</v>
      </c>
      <c r="J8445">
        <v>765</v>
      </c>
      <c r="K8445">
        <v>1</v>
      </c>
      <c r="L8445">
        <v>130</v>
      </c>
      <c r="M8445">
        <v>340</v>
      </c>
      <c r="N8445" t="s">
        <v>18</v>
      </c>
      <c r="O8445" s="1">
        <v>1.82723E-14</v>
      </c>
      <c r="P8445">
        <v>212</v>
      </c>
    </row>
    <row r="8446" spans="1:16" x14ac:dyDescent="0.25">
      <c r="A8446" t="s">
        <v>12668</v>
      </c>
      <c r="B8446">
        <v>936</v>
      </c>
      <c r="C8446" s="3" t="str">
        <f>HYPERLINK("http://www.uniprot.org/uniprot/I3SWK6","tr|I3SWK6|I3SWK6_MEDTR")</f>
        <v>tr|I3SWK6|I3SWK6_MEDTR</v>
      </c>
      <c r="D8446" t="s">
        <v>22</v>
      </c>
      <c r="E8446">
        <v>77.81</v>
      </c>
      <c r="F8446">
        <v>311</v>
      </c>
      <c r="G8446">
        <v>69</v>
      </c>
      <c r="H8446">
        <v>0</v>
      </c>
      <c r="I8446">
        <v>1</v>
      </c>
      <c r="J8446">
        <v>933</v>
      </c>
      <c r="K8446">
        <v>1</v>
      </c>
      <c r="L8446">
        <v>1</v>
      </c>
      <c r="M8446">
        <v>311</v>
      </c>
      <c r="N8446" t="s">
        <v>18</v>
      </c>
      <c r="O8446" s="1">
        <v>8.0735499999999995E-138</v>
      </c>
      <c r="P8446">
        <v>1275</v>
      </c>
    </row>
    <row r="8447" spans="1:16" x14ac:dyDescent="0.25">
      <c r="A8447" t="s">
        <v>12669</v>
      </c>
      <c r="B8447">
        <v>2661</v>
      </c>
      <c r="C8447" s="3" t="str">
        <f>HYPERLINK("http://www.uniprot.org/uniprot/G7JTX3","tr|G7JTX3|G7JTX3_MEDTR")</f>
        <v>tr|G7JTX3|G7JTX3_MEDTR</v>
      </c>
      <c r="D8447" t="s">
        <v>12670</v>
      </c>
      <c r="E8447">
        <v>89.72</v>
      </c>
      <c r="F8447">
        <v>886</v>
      </c>
      <c r="G8447">
        <v>91</v>
      </c>
      <c r="H8447">
        <v>0</v>
      </c>
      <c r="I8447">
        <v>1</v>
      </c>
      <c r="J8447">
        <v>2658</v>
      </c>
      <c r="K8447">
        <v>1</v>
      </c>
      <c r="L8447">
        <v>1</v>
      </c>
      <c r="M8447">
        <v>886</v>
      </c>
      <c r="N8447" t="s">
        <v>18</v>
      </c>
      <c r="O8447">
        <v>0</v>
      </c>
      <c r="P8447">
        <v>3993</v>
      </c>
    </row>
    <row r="8448" spans="1:16" x14ac:dyDescent="0.25">
      <c r="A8448" t="s">
        <v>12671</v>
      </c>
      <c r="B8448">
        <v>1542</v>
      </c>
      <c r="C8448" s="3" t="str">
        <f>HYPERLINK("http://www.uniprot.org/uniprot/K7KQU5","tr|K7KQU5|K7KQU5_SOYBN")</f>
        <v>tr|K7KQU5|K7KQU5_SOYBN</v>
      </c>
      <c r="D8448" t="s">
        <v>28</v>
      </c>
      <c r="E8448">
        <v>52.32</v>
      </c>
      <c r="F8448">
        <v>537</v>
      </c>
      <c r="G8448">
        <v>256</v>
      </c>
      <c r="H8448">
        <v>24</v>
      </c>
      <c r="I8448">
        <v>1</v>
      </c>
      <c r="J8448">
        <v>1539</v>
      </c>
      <c r="K8448">
        <v>1</v>
      </c>
      <c r="L8448">
        <v>1</v>
      </c>
      <c r="M8448">
        <v>524</v>
      </c>
      <c r="N8448" t="s">
        <v>18</v>
      </c>
      <c r="O8448" s="1">
        <v>1.95532E-133</v>
      </c>
      <c r="P8448">
        <v>1240</v>
      </c>
    </row>
    <row r="8449" spans="1:16" x14ac:dyDescent="0.25">
      <c r="A8449" t="s">
        <v>12672</v>
      </c>
      <c r="B8449">
        <v>978</v>
      </c>
      <c r="C8449" s="3" t="str">
        <f>HYPERLINK("http://www.uniprot.org/uniprot/K7MQN9","tr|K7MQN9|K7MQN9_SOYBN")</f>
        <v>tr|K7MQN9|K7MQN9_SOYBN</v>
      </c>
      <c r="D8449" t="s">
        <v>28</v>
      </c>
      <c r="E8449">
        <v>57.53</v>
      </c>
      <c r="F8449">
        <v>146</v>
      </c>
      <c r="G8449">
        <v>62</v>
      </c>
      <c r="H8449">
        <v>3</v>
      </c>
      <c r="I8449">
        <v>547</v>
      </c>
      <c r="J8449">
        <v>975</v>
      </c>
      <c r="K8449">
        <v>1</v>
      </c>
      <c r="L8449">
        <v>222</v>
      </c>
      <c r="M8449">
        <v>366</v>
      </c>
      <c r="N8449" t="s">
        <v>18</v>
      </c>
      <c r="O8449" s="1">
        <v>8.9973300000000006E-42</v>
      </c>
      <c r="P8449">
        <v>447</v>
      </c>
    </row>
    <row r="8450" spans="1:16" x14ac:dyDescent="0.25">
      <c r="A8450" t="s">
        <v>12673</v>
      </c>
      <c r="B8450">
        <v>1245</v>
      </c>
      <c r="C8450" s="3" t="str">
        <f>HYPERLINK("http://www.uniprot.org/uniprot/I1MVM5","tr|I1MVM5|I1MVM5_SOYBN")</f>
        <v>tr|I1MVM5|I1MVM5_SOYBN</v>
      </c>
      <c r="D8450" t="s">
        <v>71</v>
      </c>
      <c r="E8450">
        <v>78.23</v>
      </c>
      <c r="F8450">
        <v>409</v>
      </c>
      <c r="G8450">
        <v>89</v>
      </c>
      <c r="H8450">
        <v>1</v>
      </c>
      <c r="I8450">
        <v>16</v>
      </c>
      <c r="J8450">
        <v>1239</v>
      </c>
      <c r="K8450">
        <v>1</v>
      </c>
      <c r="L8450">
        <v>12</v>
      </c>
      <c r="M8450">
        <v>408</v>
      </c>
      <c r="N8450" t="s">
        <v>18</v>
      </c>
      <c r="O8450">
        <v>0</v>
      </c>
      <c r="P8450">
        <v>1697</v>
      </c>
    </row>
    <row r="8451" spans="1:16" x14ac:dyDescent="0.25">
      <c r="A8451" t="s">
        <v>12674</v>
      </c>
      <c r="B8451">
        <v>1797</v>
      </c>
      <c r="C8451" s="3" t="str">
        <f>HYPERLINK("http://www.uniprot.org/uniprot/G7JPY7","tr|G7JPY7|G7JPY7_MEDTR")</f>
        <v>tr|G7JPY7|G7JPY7_MEDTR</v>
      </c>
      <c r="D8451" t="s">
        <v>12675</v>
      </c>
      <c r="E8451">
        <v>66.42</v>
      </c>
      <c r="F8451">
        <v>554</v>
      </c>
      <c r="G8451">
        <v>186</v>
      </c>
      <c r="H8451">
        <v>14</v>
      </c>
      <c r="I8451">
        <v>1</v>
      </c>
      <c r="J8451">
        <v>1620</v>
      </c>
      <c r="K8451">
        <v>1</v>
      </c>
      <c r="L8451">
        <v>1</v>
      </c>
      <c r="M8451">
        <v>549</v>
      </c>
      <c r="N8451" t="s">
        <v>18</v>
      </c>
      <c r="O8451">
        <v>0</v>
      </c>
      <c r="P8451">
        <v>1732</v>
      </c>
    </row>
    <row r="8452" spans="1:16" x14ac:dyDescent="0.25">
      <c r="A8452" t="s">
        <v>12676</v>
      </c>
      <c r="B8452">
        <v>345</v>
      </c>
      <c r="C8452" s="3" t="str">
        <f>HYPERLINK("http://www.uniprot.org/uniprot/G7KX35","tr|G7KX35|G7KX35_MEDTR")</f>
        <v>tr|G7KX35|G7KX35_MEDTR</v>
      </c>
      <c r="D8452" t="s">
        <v>12677</v>
      </c>
      <c r="E8452">
        <v>79.819999999999993</v>
      </c>
      <c r="F8452">
        <v>114</v>
      </c>
      <c r="G8452">
        <v>23</v>
      </c>
      <c r="H8452">
        <v>0</v>
      </c>
      <c r="I8452">
        <v>1</v>
      </c>
      <c r="J8452">
        <v>342</v>
      </c>
      <c r="K8452">
        <v>1</v>
      </c>
      <c r="L8452">
        <v>213</v>
      </c>
      <c r="M8452">
        <v>326</v>
      </c>
      <c r="N8452" t="s">
        <v>18</v>
      </c>
      <c r="O8452" s="1">
        <v>2.0229900000000002E-43</v>
      </c>
      <c r="P8452">
        <v>456</v>
      </c>
    </row>
    <row r="8453" spans="1:16" x14ac:dyDescent="0.25">
      <c r="A8453" t="s">
        <v>12678</v>
      </c>
      <c r="B8453">
        <v>489</v>
      </c>
      <c r="C8453" s="3" t="str">
        <f>HYPERLINK("http://www.uniprot.org/uniprot/G7KGG1","tr|G7KGG1|G7KGG1_MEDTR")</f>
        <v>tr|G7KGG1|G7KGG1_MEDTR</v>
      </c>
      <c r="D8453" t="s">
        <v>12679</v>
      </c>
      <c r="E8453">
        <v>91.51</v>
      </c>
      <c r="F8453">
        <v>165</v>
      </c>
      <c r="G8453">
        <v>14</v>
      </c>
      <c r="H8453">
        <v>3</v>
      </c>
      <c r="I8453">
        <v>1</v>
      </c>
      <c r="J8453">
        <v>486</v>
      </c>
      <c r="K8453">
        <v>1</v>
      </c>
      <c r="L8453">
        <v>62</v>
      </c>
      <c r="M8453">
        <v>225</v>
      </c>
      <c r="N8453" t="s">
        <v>18</v>
      </c>
      <c r="O8453" s="1">
        <v>1.4856799999999999E-78</v>
      </c>
      <c r="P8453">
        <v>759</v>
      </c>
    </row>
    <row r="8454" spans="1:16" x14ac:dyDescent="0.25">
      <c r="A8454" t="s">
        <v>12680</v>
      </c>
      <c r="B8454">
        <v>1581</v>
      </c>
      <c r="C8454" s="3" t="str">
        <f>HYPERLINK("http://www.uniprot.org/uniprot/I1KDG6","tr|I1KDG6|I1KDG6_SOYBN")</f>
        <v>tr|I1KDG6|I1KDG6_SOYBN</v>
      </c>
      <c r="D8454" t="s">
        <v>117</v>
      </c>
      <c r="E8454">
        <v>81.290000000000006</v>
      </c>
      <c r="F8454">
        <v>540</v>
      </c>
      <c r="G8454">
        <v>101</v>
      </c>
      <c r="H8454">
        <v>14</v>
      </c>
      <c r="I8454">
        <v>1</v>
      </c>
      <c r="J8454">
        <v>1578</v>
      </c>
      <c r="K8454">
        <v>1</v>
      </c>
      <c r="L8454">
        <v>1</v>
      </c>
      <c r="M8454">
        <v>540</v>
      </c>
      <c r="N8454" t="s">
        <v>18</v>
      </c>
      <c r="O8454">
        <v>0</v>
      </c>
      <c r="P8454">
        <v>2125</v>
      </c>
    </row>
    <row r="8455" spans="1:16" x14ac:dyDescent="0.25">
      <c r="A8455" t="s">
        <v>12681</v>
      </c>
      <c r="B8455">
        <v>705</v>
      </c>
      <c r="C8455" s="3" t="str">
        <f>HYPERLINK("http://www.uniprot.org/uniprot/K7MFQ1","tr|K7MFQ1|K7MFQ1_SOYBN")</f>
        <v>tr|K7MFQ1|K7MFQ1_SOYBN</v>
      </c>
      <c r="D8455" t="s">
        <v>28</v>
      </c>
      <c r="E8455">
        <v>94.31</v>
      </c>
      <c r="F8455">
        <v>88</v>
      </c>
      <c r="G8455">
        <v>5</v>
      </c>
      <c r="H8455">
        <v>0</v>
      </c>
      <c r="I8455">
        <v>385</v>
      </c>
      <c r="J8455">
        <v>648</v>
      </c>
      <c r="K8455">
        <v>1</v>
      </c>
      <c r="L8455">
        <v>460</v>
      </c>
      <c r="M8455">
        <v>547</v>
      </c>
      <c r="N8455" t="s">
        <v>18</v>
      </c>
      <c r="O8455" s="1">
        <v>4.3224000000000003E-46</v>
      </c>
      <c r="P8455">
        <v>447</v>
      </c>
    </row>
    <row r="8456" spans="1:16" x14ac:dyDescent="0.25">
      <c r="A8456" t="s">
        <v>12682</v>
      </c>
      <c r="B8456">
        <v>711</v>
      </c>
      <c r="C8456" s="3" t="str">
        <f>HYPERLINK("http://www.uniprot.org/uniprot/I1KA24","tr|I1KA24|I1KA24_SOYBN")</f>
        <v>tr|I1KA24|I1KA24_SOYBN</v>
      </c>
      <c r="D8456" t="s">
        <v>28</v>
      </c>
      <c r="E8456">
        <v>74.319999999999993</v>
      </c>
      <c r="F8456">
        <v>148</v>
      </c>
      <c r="G8456">
        <v>38</v>
      </c>
      <c r="H8456">
        <v>0</v>
      </c>
      <c r="I8456">
        <v>1</v>
      </c>
      <c r="J8456">
        <v>444</v>
      </c>
      <c r="K8456">
        <v>1</v>
      </c>
      <c r="L8456">
        <v>1</v>
      </c>
      <c r="M8456">
        <v>148</v>
      </c>
      <c r="N8456" t="s">
        <v>18</v>
      </c>
      <c r="O8456" s="1">
        <v>8.01018E-61</v>
      </c>
      <c r="P8456">
        <v>609</v>
      </c>
    </row>
    <row r="8457" spans="1:16" x14ac:dyDescent="0.25">
      <c r="A8457" t="s">
        <v>12683</v>
      </c>
      <c r="B8457">
        <v>285</v>
      </c>
      <c r="C8457" s="3" t="str">
        <f>HYPERLINK("http://www.uniprot.org/uniprot/G7ISF0","tr|G7ISF0|G7ISF0_MEDTR")</f>
        <v>tr|G7ISF0|G7ISF0_MEDTR</v>
      </c>
      <c r="D8457" t="s">
        <v>12684</v>
      </c>
      <c r="E8457">
        <v>74.459999999999994</v>
      </c>
      <c r="F8457">
        <v>94</v>
      </c>
      <c r="G8457">
        <v>24</v>
      </c>
      <c r="H8457">
        <v>0</v>
      </c>
      <c r="I8457">
        <v>1</v>
      </c>
      <c r="J8457">
        <v>282</v>
      </c>
      <c r="K8457">
        <v>1</v>
      </c>
      <c r="L8457">
        <v>1</v>
      </c>
      <c r="M8457">
        <v>90</v>
      </c>
      <c r="N8457" t="s">
        <v>18</v>
      </c>
      <c r="O8457" s="1">
        <v>6.3870500000000004E-29</v>
      </c>
      <c r="P8457">
        <v>331</v>
      </c>
    </row>
    <row r="8458" spans="1:16" x14ac:dyDescent="0.25">
      <c r="A8458" t="s">
        <v>12685</v>
      </c>
      <c r="B8458">
        <v>993</v>
      </c>
      <c r="C8458" s="3" t="str">
        <f>HYPERLINK("http://www.uniprot.org/uniprot/K7LW74","tr|K7LW74|K7LW74_SOYBN")</f>
        <v>tr|K7LW74|K7LW74_SOYBN</v>
      </c>
      <c r="D8458" t="s">
        <v>28</v>
      </c>
      <c r="E8458">
        <v>56.04</v>
      </c>
      <c r="F8458">
        <v>248</v>
      </c>
      <c r="G8458">
        <v>109</v>
      </c>
      <c r="H8458">
        <v>0</v>
      </c>
      <c r="I8458">
        <v>1</v>
      </c>
      <c r="J8458">
        <v>744</v>
      </c>
      <c r="K8458">
        <v>1</v>
      </c>
      <c r="L8458">
        <v>1</v>
      </c>
      <c r="M8458">
        <v>235</v>
      </c>
      <c r="N8458" t="s">
        <v>18</v>
      </c>
      <c r="O8458" s="1">
        <v>9.7233700000000002E-60</v>
      </c>
      <c r="P8458">
        <v>602</v>
      </c>
    </row>
    <row r="8459" spans="1:16" x14ac:dyDescent="0.25">
      <c r="A8459" t="s">
        <v>12686</v>
      </c>
      <c r="B8459">
        <v>483</v>
      </c>
      <c r="C8459" s="3" t="str">
        <f>HYPERLINK("http://www.uniprot.org/uniprot/C6T3W1","tr|C6T3W1|C6T3W1_SOYBN")</f>
        <v>tr|C6T3W1|C6T3W1_SOYBN</v>
      </c>
      <c r="D8459" t="s">
        <v>210</v>
      </c>
      <c r="E8459">
        <v>85.81</v>
      </c>
      <c r="F8459">
        <v>148</v>
      </c>
      <c r="G8459">
        <v>21</v>
      </c>
      <c r="H8459">
        <v>0</v>
      </c>
      <c r="I8459">
        <v>1</v>
      </c>
      <c r="J8459">
        <v>444</v>
      </c>
      <c r="K8459">
        <v>1</v>
      </c>
      <c r="L8459">
        <v>1</v>
      </c>
      <c r="M8459">
        <v>148</v>
      </c>
      <c r="N8459" t="s">
        <v>18</v>
      </c>
      <c r="O8459" s="1">
        <v>2.9359799999999998E-66</v>
      </c>
      <c r="P8459">
        <v>653</v>
      </c>
    </row>
    <row r="8460" spans="1:16" x14ac:dyDescent="0.25">
      <c r="A8460" t="s">
        <v>12687</v>
      </c>
      <c r="B8460">
        <v>2562</v>
      </c>
      <c r="C8460" s="3" t="str">
        <f>HYPERLINK("http://www.uniprot.org/uniprot/G7KCJ9","tr|G7KCJ9|G7KCJ9_MEDTR")</f>
        <v>tr|G7KCJ9|G7KCJ9_MEDTR</v>
      </c>
      <c r="D8460" t="s">
        <v>12688</v>
      </c>
      <c r="E8460">
        <v>66.14</v>
      </c>
      <c r="F8460">
        <v>641</v>
      </c>
      <c r="G8460">
        <v>217</v>
      </c>
      <c r="H8460">
        <v>1</v>
      </c>
      <c r="I8460">
        <v>91</v>
      </c>
      <c r="J8460">
        <v>2010</v>
      </c>
      <c r="K8460">
        <v>1</v>
      </c>
      <c r="L8460">
        <v>33</v>
      </c>
      <c r="M8460">
        <v>672</v>
      </c>
      <c r="N8460" t="s">
        <v>18</v>
      </c>
      <c r="O8460">
        <v>0</v>
      </c>
      <c r="P8460">
        <v>2206</v>
      </c>
    </row>
    <row r="8461" spans="1:16" x14ac:dyDescent="0.25">
      <c r="A8461" t="s">
        <v>12689</v>
      </c>
      <c r="B8461">
        <v>1227</v>
      </c>
      <c r="C8461" s="3" t="str">
        <f>HYPERLINK("http://www.uniprot.org/uniprot/G7KBR0","tr|G7KBR0|G7KBR0_MEDTR")</f>
        <v>tr|G7KBR0|G7KBR0_MEDTR</v>
      </c>
      <c r="D8461" t="s">
        <v>12690</v>
      </c>
      <c r="E8461">
        <v>88.91</v>
      </c>
      <c r="F8461">
        <v>406</v>
      </c>
      <c r="G8461">
        <v>45</v>
      </c>
      <c r="H8461">
        <v>2</v>
      </c>
      <c r="I8461">
        <v>1</v>
      </c>
      <c r="J8461">
        <v>1212</v>
      </c>
      <c r="K8461">
        <v>1</v>
      </c>
      <c r="L8461">
        <v>1</v>
      </c>
      <c r="M8461">
        <v>406</v>
      </c>
      <c r="N8461" t="s">
        <v>18</v>
      </c>
      <c r="O8461">
        <v>0</v>
      </c>
      <c r="P8461">
        <v>1812</v>
      </c>
    </row>
    <row r="8462" spans="1:16" x14ac:dyDescent="0.25">
      <c r="A8462" t="s">
        <v>12691</v>
      </c>
      <c r="B8462">
        <v>1488</v>
      </c>
      <c r="C8462" s="3" t="str">
        <f>HYPERLINK("http://www.uniprot.org/uniprot/G7L4Y6","tr|G7L4Y6|G7L4Y6_MEDTR")</f>
        <v>tr|G7L4Y6|G7L4Y6_MEDTR</v>
      </c>
      <c r="D8462" t="s">
        <v>12692</v>
      </c>
      <c r="E8462">
        <v>78.739999999999995</v>
      </c>
      <c r="F8462">
        <v>527</v>
      </c>
      <c r="G8462">
        <v>112</v>
      </c>
      <c r="H8462">
        <v>51</v>
      </c>
      <c r="I8462">
        <v>58</v>
      </c>
      <c r="J8462">
        <v>1485</v>
      </c>
      <c r="K8462">
        <v>1</v>
      </c>
      <c r="L8462">
        <v>9</v>
      </c>
      <c r="M8462">
        <v>535</v>
      </c>
      <c r="N8462" t="s">
        <v>18</v>
      </c>
      <c r="O8462">
        <v>0</v>
      </c>
      <c r="P8462">
        <v>2100</v>
      </c>
    </row>
    <row r="8463" spans="1:16" x14ac:dyDescent="0.25">
      <c r="A8463" t="s">
        <v>12693</v>
      </c>
      <c r="B8463">
        <v>660</v>
      </c>
      <c r="C8463" s="3" t="str">
        <f>HYPERLINK("http://www.uniprot.org/uniprot/I3S9H1","tr|I3S9H1|I3S9H1_MEDTR")</f>
        <v>tr|I3S9H1|I3S9H1_MEDTR</v>
      </c>
      <c r="D8463" t="s">
        <v>22</v>
      </c>
      <c r="E8463">
        <v>75.209999999999994</v>
      </c>
      <c r="F8463">
        <v>238</v>
      </c>
      <c r="G8463">
        <v>59</v>
      </c>
      <c r="H8463">
        <v>23</v>
      </c>
      <c r="I8463">
        <v>13</v>
      </c>
      <c r="J8463">
        <v>657</v>
      </c>
      <c r="K8463">
        <v>1</v>
      </c>
      <c r="L8463">
        <v>4</v>
      </c>
      <c r="M8463">
        <v>239</v>
      </c>
      <c r="N8463" t="s">
        <v>18</v>
      </c>
      <c r="O8463" s="1">
        <v>4.9323299999999999E-88</v>
      </c>
      <c r="P8463">
        <v>843</v>
      </c>
    </row>
    <row r="8464" spans="1:16" x14ac:dyDescent="0.25">
      <c r="A8464" t="s">
        <v>12694</v>
      </c>
      <c r="B8464">
        <v>822</v>
      </c>
      <c r="C8464" s="3" t="str">
        <f>HYPERLINK("http://www.uniprot.org/uniprot/R0GU17","tr|R0GU17|R0GU17_9BRAS")</f>
        <v>tr|R0GU17|R0GU17_9BRAS</v>
      </c>
      <c r="D8464" t="s">
        <v>12695</v>
      </c>
      <c r="E8464">
        <v>47.12</v>
      </c>
      <c r="F8464">
        <v>191</v>
      </c>
      <c r="G8464">
        <v>101</v>
      </c>
      <c r="H8464">
        <v>7</v>
      </c>
      <c r="I8464">
        <v>220</v>
      </c>
      <c r="J8464">
        <v>771</v>
      </c>
      <c r="K8464">
        <v>1</v>
      </c>
      <c r="L8464">
        <v>326</v>
      </c>
      <c r="M8464">
        <v>505</v>
      </c>
      <c r="N8464" t="s">
        <v>18</v>
      </c>
      <c r="O8464" s="1">
        <v>1.24226E-40</v>
      </c>
      <c r="P8464">
        <v>436</v>
      </c>
    </row>
    <row r="8465" spans="1:16" x14ac:dyDescent="0.25">
      <c r="A8465" t="s">
        <v>12696</v>
      </c>
      <c r="B8465">
        <v>1293</v>
      </c>
      <c r="C8465" s="3" t="str">
        <f>HYPERLINK("http://www.uniprot.org/uniprot/G7I815","tr|G7I815|G7I815_MEDTR")</f>
        <v>tr|G7I815|G7I815_MEDTR</v>
      </c>
      <c r="D8465" t="s">
        <v>12697</v>
      </c>
      <c r="E8465">
        <v>72.739999999999995</v>
      </c>
      <c r="F8465">
        <v>422</v>
      </c>
      <c r="G8465">
        <v>115</v>
      </c>
      <c r="H8465">
        <v>8</v>
      </c>
      <c r="I8465">
        <v>49</v>
      </c>
      <c r="J8465">
        <v>1290</v>
      </c>
      <c r="K8465">
        <v>1</v>
      </c>
      <c r="L8465">
        <v>1</v>
      </c>
      <c r="M8465">
        <v>421</v>
      </c>
      <c r="N8465" t="s">
        <v>18</v>
      </c>
      <c r="O8465" s="1">
        <v>1.5735100000000001E-170</v>
      </c>
      <c r="P8465">
        <v>1559</v>
      </c>
    </row>
    <row r="8466" spans="1:16" x14ac:dyDescent="0.25">
      <c r="A8466" t="s">
        <v>12698</v>
      </c>
      <c r="B8466">
        <v>1827</v>
      </c>
      <c r="C8466" s="3" t="str">
        <f>HYPERLINK("http://www.uniprot.org/uniprot/K7LZ99","tr|K7LZ99|K7LZ99_SOYBN")</f>
        <v>tr|K7LZ99|K7LZ99_SOYBN</v>
      </c>
      <c r="D8466" t="s">
        <v>28</v>
      </c>
      <c r="E8466">
        <v>51.16</v>
      </c>
      <c r="F8466">
        <v>645</v>
      </c>
      <c r="G8466">
        <v>315</v>
      </c>
      <c r="H8466">
        <v>38</v>
      </c>
      <c r="I8466">
        <v>1</v>
      </c>
      <c r="J8466">
        <v>1821</v>
      </c>
      <c r="K8466">
        <v>1</v>
      </c>
      <c r="L8466">
        <v>1</v>
      </c>
      <c r="M8466">
        <v>618</v>
      </c>
      <c r="N8466" t="s">
        <v>18</v>
      </c>
      <c r="O8466" s="1">
        <v>4.55355E-148</v>
      </c>
      <c r="P8466">
        <v>1367</v>
      </c>
    </row>
    <row r="8467" spans="1:16" x14ac:dyDescent="0.25">
      <c r="A8467" t="s">
        <v>12699</v>
      </c>
      <c r="B8467">
        <v>1575</v>
      </c>
      <c r="C8467" s="3" t="str">
        <f>HYPERLINK("http://www.uniprot.org/uniprot/G7IB20","tr|G7IB20|G7IB20_MEDTR")</f>
        <v>tr|G7IB20|G7IB20_MEDTR</v>
      </c>
      <c r="D8467" t="s">
        <v>12700</v>
      </c>
      <c r="E8467">
        <v>75.14</v>
      </c>
      <c r="F8467">
        <v>523</v>
      </c>
      <c r="G8467">
        <v>130</v>
      </c>
      <c r="H8467">
        <v>9</v>
      </c>
      <c r="I8467">
        <v>25</v>
      </c>
      <c r="J8467">
        <v>1566</v>
      </c>
      <c r="K8467">
        <v>1</v>
      </c>
      <c r="L8467">
        <v>1</v>
      </c>
      <c r="M8467">
        <v>517</v>
      </c>
      <c r="N8467" t="s">
        <v>18</v>
      </c>
      <c r="O8467">
        <v>0</v>
      </c>
      <c r="P8467">
        <v>2064</v>
      </c>
    </row>
    <row r="8468" spans="1:16" x14ac:dyDescent="0.25">
      <c r="A8468" t="s">
        <v>12701</v>
      </c>
      <c r="B8468">
        <v>375</v>
      </c>
      <c r="C8468" s="3" t="str">
        <f>HYPERLINK("http://www.uniprot.org/uniprot/G7I6L6","tr|G7I6L6|G7I6L6_MEDTR")</f>
        <v>tr|G7I6L6|G7I6L6_MEDTR</v>
      </c>
      <c r="D8468" t="s">
        <v>12702</v>
      </c>
      <c r="E8468">
        <v>51.25</v>
      </c>
      <c r="F8468">
        <v>160</v>
      </c>
      <c r="G8468">
        <v>78</v>
      </c>
      <c r="H8468">
        <v>36</v>
      </c>
      <c r="I8468">
        <v>1</v>
      </c>
      <c r="J8468">
        <v>372</v>
      </c>
      <c r="K8468">
        <v>1</v>
      </c>
      <c r="L8468">
        <v>132</v>
      </c>
      <c r="M8468">
        <v>291</v>
      </c>
      <c r="N8468" t="s">
        <v>18</v>
      </c>
      <c r="O8468" s="1">
        <v>3.0003000000000001E-34</v>
      </c>
      <c r="P8468">
        <v>377</v>
      </c>
    </row>
    <row r="8469" spans="1:16" x14ac:dyDescent="0.25">
      <c r="A8469" t="s">
        <v>12703</v>
      </c>
      <c r="B8469">
        <v>294</v>
      </c>
      <c r="C8469" s="3" t="str">
        <f>HYPERLINK("http://www.uniprot.org/uniprot/Q9SMK3","tr|Q9SMK3|Q9SMK3_CICAR")</f>
        <v>tr|Q9SMK3|Q9SMK3_CICAR</v>
      </c>
      <c r="D8469" t="s">
        <v>2482</v>
      </c>
      <c r="E8469">
        <v>98.95</v>
      </c>
      <c r="F8469">
        <v>96</v>
      </c>
      <c r="G8469">
        <v>1</v>
      </c>
      <c r="H8469">
        <v>0</v>
      </c>
      <c r="I8469">
        <v>4</v>
      </c>
      <c r="J8469">
        <v>291</v>
      </c>
      <c r="K8469">
        <v>1</v>
      </c>
      <c r="L8469">
        <v>11</v>
      </c>
      <c r="M8469">
        <v>106</v>
      </c>
      <c r="N8469" t="s">
        <v>18</v>
      </c>
      <c r="O8469" s="1">
        <v>2.0163299999999999E-51</v>
      </c>
      <c r="P8469">
        <v>525</v>
      </c>
    </row>
    <row r="8470" spans="1:16" x14ac:dyDescent="0.25">
      <c r="A8470" t="s">
        <v>12704</v>
      </c>
      <c r="B8470">
        <v>2166</v>
      </c>
      <c r="C8470" s="3" t="str">
        <f>HYPERLINK("http://www.uniprot.org/uniprot/G7JAT1","tr|G7JAT1|G7JAT1_MEDTR")</f>
        <v>tr|G7JAT1|G7JAT1_MEDTR</v>
      </c>
      <c r="D8470" t="s">
        <v>12705</v>
      </c>
      <c r="E8470">
        <v>83.14</v>
      </c>
      <c r="F8470">
        <v>724</v>
      </c>
      <c r="G8470">
        <v>122</v>
      </c>
      <c r="H8470">
        <v>3</v>
      </c>
      <c r="I8470">
        <v>1</v>
      </c>
      <c r="J8470">
        <v>2163</v>
      </c>
      <c r="K8470">
        <v>1</v>
      </c>
      <c r="L8470">
        <v>1</v>
      </c>
      <c r="M8470">
        <v>720</v>
      </c>
      <c r="N8470" t="s">
        <v>18</v>
      </c>
      <c r="O8470">
        <v>0</v>
      </c>
      <c r="P8470">
        <v>3106</v>
      </c>
    </row>
    <row r="8471" spans="1:16" x14ac:dyDescent="0.25">
      <c r="A8471" t="s">
        <v>12706</v>
      </c>
      <c r="B8471">
        <v>597</v>
      </c>
      <c r="C8471" s="3" t="str">
        <f>HYPERLINK("http://www.uniprot.org/uniprot/G7I2F3","tr|G7I2F3|G7I2F3_MEDTR")</f>
        <v>tr|G7I2F3|G7I2F3_MEDTR</v>
      </c>
      <c r="D8471" t="s">
        <v>257</v>
      </c>
      <c r="E8471">
        <v>38.340000000000003</v>
      </c>
      <c r="F8471">
        <v>206</v>
      </c>
      <c r="G8471">
        <v>127</v>
      </c>
      <c r="H8471">
        <v>21</v>
      </c>
      <c r="I8471">
        <v>28</v>
      </c>
      <c r="J8471">
        <v>582</v>
      </c>
      <c r="K8471">
        <v>1</v>
      </c>
      <c r="L8471">
        <v>208</v>
      </c>
      <c r="M8471">
        <v>408</v>
      </c>
      <c r="N8471" t="s">
        <v>18</v>
      </c>
      <c r="O8471" s="1">
        <v>9.5206500000000004E-31</v>
      </c>
      <c r="P8471">
        <v>348</v>
      </c>
    </row>
    <row r="8472" spans="1:16" x14ac:dyDescent="0.25">
      <c r="A8472" t="s">
        <v>12707</v>
      </c>
      <c r="B8472">
        <v>1524</v>
      </c>
      <c r="C8472" s="3" t="str">
        <f>HYPERLINK("http://www.uniprot.org/uniprot/I1KLH6","tr|I1KLH6|I1KLH6_SOYBN")</f>
        <v>tr|I1KLH6|I1KLH6_SOYBN</v>
      </c>
      <c r="D8472" t="s">
        <v>99</v>
      </c>
      <c r="E8472">
        <v>68.31</v>
      </c>
      <c r="F8472">
        <v>486</v>
      </c>
      <c r="G8472">
        <v>154</v>
      </c>
      <c r="H8472">
        <v>7</v>
      </c>
      <c r="I8472">
        <v>55</v>
      </c>
      <c r="J8472">
        <v>1491</v>
      </c>
      <c r="K8472">
        <v>1</v>
      </c>
      <c r="L8472">
        <v>33</v>
      </c>
      <c r="M8472">
        <v>517</v>
      </c>
      <c r="N8472" t="s">
        <v>18</v>
      </c>
      <c r="O8472">
        <v>0</v>
      </c>
      <c r="P8472">
        <v>1720</v>
      </c>
    </row>
    <row r="8473" spans="1:16" x14ac:dyDescent="0.25">
      <c r="A8473" t="s">
        <v>12708</v>
      </c>
      <c r="B8473">
        <v>1851</v>
      </c>
      <c r="C8473" s="3" t="str">
        <f>HYPERLINK("http://www.uniprot.org/uniprot/I1MHP5","tr|I1MHP5|I1MHP5_SOYBN")</f>
        <v>tr|I1MHP5|I1MHP5_SOYBN</v>
      </c>
      <c r="D8473" t="s">
        <v>28</v>
      </c>
      <c r="E8473">
        <v>27.85</v>
      </c>
      <c r="F8473">
        <v>420</v>
      </c>
      <c r="G8473">
        <v>303</v>
      </c>
      <c r="H8473">
        <v>42</v>
      </c>
      <c r="I8473">
        <v>151</v>
      </c>
      <c r="J8473">
        <v>1284</v>
      </c>
      <c r="K8473">
        <v>1</v>
      </c>
      <c r="L8473">
        <v>1057</v>
      </c>
      <c r="M8473">
        <v>1470</v>
      </c>
      <c r="N8473" t="s">
        <v>18</v>
      </c>
      <c r="O8473" s="1">
        <v>2.30072E-30</v>
      </c>
      <c r="P8473">
        <v>352</v>
      </c>
    </row>
    <row r="8474" spans="1:16" x14ac:dyDescent="0.25">
      <c r="A8474" t="s">
        <v>12709</v>
      </c>
      <c r="B8474">
        <v>1116</v>
      </c>
      <c r="C8474" s="3" t="str">
        <f>HYPERLINK("http://www.uniprot.org/uniprot/I1KSX3","tr|I1KSX3|I1KSX3_SOYBN")</f>
        <v>tr|I1KSX3|I1KSX3_SOYBN</v>
      </c>
      <c r="D8474" t="s">
        <v>28</v>
      </c>
      <c r="E8474">
        <v>82.32</v>
      </c>
      <c r="F8474">
        <v>362</v>
      </c>
      <c r="G8474">
        <v>64</v>
      </c>
      <c r="H8474">
        <v>0</v>
      </c>
      <c r="I8474">
        <v>28</v>
      </c>
      <c r="J8474">
        <v>1113</v>
      </c>
      <c r="K8474">
        <v>1</v>
      </c>
      <c r="L8474">
        <v>34</v>
      </c>
      <c r="M8474">
        <v>394</v>
      </c>
      <c r="N8474" t="s">
        <v>18</v>
      </c>
      <c r="O8474" s="1">
        <v>1.2160100000000001E-173</v>
      </c>
      <c r="P8474">
        <v>1585</v>
      </c>
    </row>
    <row r="8475" spans="1:16" x14ac:dyDescent="0.25">
      <c r="A8475" t="s">
        <v>12710</v>
      </c>
      <c r="B8475">
        <v>624</v>
      </c>
      <c r="C8475" s="3" t="str">
        <f>HYPERLINK("http://www.uniprot.org/uniprot/I3SG74","tr|I3SG74|I3SG74_LOTJA")</f>
        <v>tr|I3SG74|I3SG74_LOTJA</v>
      </c>
      <c r="D8475" t="s">
        <v>93</v>
      </c>
      <c r="E8475">
        <v>89.37</v>
      </c>
      <c r="F8475">
        <v>207</v>
      </c>
      <c r="G8475">
        <v>22</v>
      </c>
      <c r="H8475">
        <v>0</v>
      </c>
      <c r="I8475">
        <v>1</v>
      </c>
      <c r="J8475">
        <v>621</v>
      </c>
      <c r="K8475">
        <v>1</v>
      </c>
      <c r="L8475">
        <v>1</v>
      </c>
      <c r="M8475">
        <v>204</v>
      </c>
      <c r="N8475" t="s">
        <v>18</v>
      </c>
      <c r="O8475" s="1">
        <v>1.5672700000000001E-98</v>
      </c>
      <c r="P8475">
        <v>933</v>
      </c>
    </row>
    <row r="8476" spans="1:16" x14ac:dyDescent="0.25">
      <c r="A8476" t="s">
        <v>12711</v>
      </c>
      <c r="B8476">
        <v>2631</v>
      </c>
      <c r="C8476" s="3" t="str">
        <f>HYPERLINK("http://www.uniprot.org/uniprot/I1MVM1","tr|I1MVM1|I1MVM1_SOYBN")</f>
        <v>tr|I1MVM1|I1MVM1_SOYBN</v>
      </c>
      <c r="D8476" t="s">
        <v>28</v>
      </c>
      <c r="E8476">
        <v>59.58</v>
      </c>
      <c r="F8476">
        <v>871</v>
      </c>
      <c r="G8476">
        <v>352</v>
      </c>
      <c r="H8476">
        <v>29</v>
      </c>
      <c r="I8476">
        <v>103</v>
      </c>
      <c r="J8476">
        <v>2628</v>
      </c>
      <c r="K8476">
        <v>1</v>
      </c>
      <c r="L8476">
        <v>39</v>
      </c>
      <c r="M8476">
        <v>884</v>
      </c>
      <c r="N8476" t="s">
        <v>18</v>
      </c>
      <c r="O8476">
        <v>0</v>
      </c>
      <c r="P8476">
        <v>2272</v>
      </c>
    </row>
    <row r="8477" spans="1:16" x14ac:dyDescent="0.25">
      <c r="A8477" t="s">
        <v>12712</v>
      </c>
      <c r="B8477">
        <v>495</v>
      </c>
      <c r="C8477" s="3" t="str">
        <f>HYPERLINK("http://www.uniprot.org/uniprot/M5WVG1","tr|M5WVG1|M5WVG1_PRUPE")</f>
        <v>tr|M5WVG1|M5WVG1_PRUPE</v>
      </c>
      <c r="D8477" t="s">
        <v>12713</v>
      </c>
      <c r="E8477">
        <v>99.35</v>
      </c>
      <c r="F8477">
        <v>154</v>
      </c>
      <c r="G8477">
        <v>1</v>
      </c>
      <c r="H8477">
        <v>0</v>
      </c>
      <c r="I8477">
        <v>31</v>
      </c>
      <c r="J8477">
        <v>492</v>
      </c>
      <c r="K8477">
        <v>1</v>
      </c>
      <c r="L8477">
        <v>69</v>
      </c>
      <c r="M8477">
        <v>222</v>
      </c>
      <c r="N8477" t="s">
        <v>18</v>
      </c>
      <c r="O8477" s="1">
        <v>4.3978499999999999E-86</v>
      </c>
      <c r="P8477">
        <v>824</v>
      </c>
    </row>
    <row r="8478" spans="1:16" x14ac:dyDescent="0.25">
      <c r="A8478" t="s">
        <v>12714</v>
      </c>
      <c r="B8478">
        <v>198</v>
      </c>
      <c r="C8478" s="3" t="str">
        <f>HYPERLINK("http://www.uniprot.org/uniprot/G7LCX2","tr|G7LCX2|G7LCX2_MEDTR")</f>
        <v>tr|G7LCX2|G7LCX2_MEDTR</v>
      </c>
      <c r="D8478" t="s">
        <v>12334</v>
      </c>
      <c r="E8478">
        <v>80.430000000000007</v>
      </c>
      <c r="F8478">
        <v>46</v>
      </c>
      <c r="G8478">
        <v>9</v>
      </c>
      <c r="H8478">
        <v>0</v>
      </c>
      <c r="I8478">
        <v>1</v>
      </c>
      <c r="J8478">
        <v>138</v>
      </c>
      <c r="K8478">
        <v>1</v>
      </c>
      <c r="L8478">
        <v>1</v>
      </c>
      <c r="M8478">
        <v>46</v>
      </c>
      <c r="N8478" t="s">
        <v>18</v>
      </c>
      <c r="O8478" s="1">
        <v>4.7266800000000001E-16</v>
      </c>
      <c r="P8478">
        <v>220</v>
      </c>
    </row>
    <row r="8479" spans="1:16" x14ac:dyDescent="0.25">
      <c r="A8479" t="s">
        <v>12715</v>
      </c>
      <c r="B8479">
        <v>819</v>
      </c>
      <c r="C8479" s="3" t="str">
        <f>HYPERLINK("http://www.uniprot.org/uniprot/A9YWS2","tr|A9YWS2|A9YWS2_MEDTR")</f>
        <v>tr|A9YWS2|A9YWS2_MEDTR</v>
      </c>
      <c r="D8479" t="s">
        <v>12716</v>
      </c>
      <c r="E8479">
        <v>76.849999999999994</v>
      </c>
      <c r="F8479">
        <v>229</v>
      </c>
      <c r="G8479">
        <v>53</v>
      </c>
      <c r="H8479">
        <v>0</v>
      </c>
      <c r="I8479">
        <v>130</v>
      </c>
      <c r="J8479">
        <v>816</v>
      </c>
      <c r="K8479">
        <v>1</v>
      </c>
      <c r="L8479">
        <v>51</v>
      </c>
      <c r="M8479">
        <v>274</v>
      </c>
      <c r="N8479" t="s">
        <v>18</v>
      </c>
      <c r="O8479" s="1">
        <v>6.4314799999999996E-98</v>
      </c>
      <c r="P8479">
        <v>930</v>
      </c>
    </row>
    <row r="8480" spans="1:16" x14ac:dyDescent="0.25">
      <c r="A8480" t="s">
        <v>12717</v>
      </c>
      <c r="B8480">
        <v>987</v>
      </c>
      <c r="C8480" s="3" t="str">
        <f>HYPERLINK("http://www.uniprot.org/uniprot/A2Q2T1","tr|A2Q2T1|A2Q2T1_MEDTR")</f>
        <v>tr|A2Q2T1|A2Q2T1_MEDTR</v>
      </c>
      <c r="D8480" t="s">
        <v>337</v>
      </c>
      <c r="E8480">
        <v>77.64</v>
      </c>
      <c r="F8480">
        <v>340</v>
      </c>
      <c r="G8480">
        <v>76</v>
      </c>
      <c r="H8480">
        <v>25</v>
      </c>
      <c r="I8480">
        <v>4</v>
      </c>
      <c r="J8480">
        <v>948</v>
      </c>
      <c r="K8480">
        <v>1</v>
      </c>
      <c r="L8480">
        <v>138</v>
      </c>
      <c r="M8480">
        <v>477</v>
      </c>
      <c r="N8480" t="s">
        <v>18</v>
      </c>
      <c r="O8480" s="1">
        <v>4.8153599999999998E-144</v>
      </c>
      <c r="P8480">
        <v>1329</v>
      </c>
    </row>
    <row r="8481" spans="1:16" x14ac:dyDescent="0.25">
      <c r="A8481" t="s">
        <v>12718</v>
      </c>
      <c r="B8481">
        <v>1569</v>
      </c>
      <c r="C8481" s="3" t="str">
        <f>HYPERLINK("http://www.uniprot.org/uniprot/K7MWV8","tr|K7MWV8|K7MWV8_SOYBN")</f>
        <v>tr|K7MWV8|K7MWV8_SOYBN</v>
      </c>
      <c r="D8481" t="s">
        <v>28</v>
      </c>
      <c r="E8481">
        <v>85.81</v>
      </c>
      <c r="F8481">
        <v>423</v>
      </c>
      <c r="G8481">
        <v>60</v>
      </c>
      <c r="H8481">
        <v>2</v>
      </c>
      <c r="I8481">
        <v>31</v>
      </c>
      <c r="J8481">
        <v>1293</v>
      </c>
      <c r="K8481">
        <v>1</v>
      </c>
      <c r="L8481">
        <v>68</v>
      </c>
      <c r="M8481">
        <v>486</v>
      </c>
      <c r="N8481" t="s">
        <v>18</v>
      </c>
      <c r="O8481">
        <v>0</v>
      </c>
      <c r="P8481">
        <v>1923</v>
      </c>
    </row>
    <row r="8482" spans="1:16" x14ac:dyDescent="0.25">
      <c r="A8482" t="s">
        <v>12719</v>
      </c>
      <c r="B8482">
        <v>5820</v>
      </c>
      <c r="C8482" s="3" t="str">
        <f>HYPERLINK("http://www.uniprot.org/uniprot/K7KJD1","tr|K7KJD1|K7KJD1_SOYBN")</f>
        <v>tr|K7KJD1|K7KJD1_SOYBN</v>
      </c>
      <c r="D8482" t="s">
        <v>28</v>
      </c>
      <c r="E8482">
        <v>70.75</v>
      </c>
      <c r="F8482">
        <v>1987</v>
      </c>
      <c r="G8482">
        <v>581</v>
      </c>
      <c r="H8482">
        <v>53</v>
      </c>
      <c r="I8482">
        <v>1</v>
      </c>
      <c r="J8482">
        <v>5802</v>
      </c>
      <c r="K8482">
        <v>1</v>
      </c>
      <c r="L8482">
        <v>1</v>
      </c>
      <c r="M8482">
        <v>1986</v>
      </c>
      <c r="N8482" t="s">
        <v>18</v>
      </c>
      <c r="O8482">
        <v>0</v>
      </c>
      <c r="P8482">
        <v>6773</v>
      </c>
    </row>
    <row r="8483" spans="1:16" x14ac:dyDescent="0.25">
      <c r="A8483" t="s">
        <v>12720</v>
      </c>
      <c r="B8483">
        <v>528</v>
      </c>
      <c r="C8483" s="3" t="str">
        <f>HYPERLINK("http://www.uniprot.org/uniprot/G7IY00","tr|G7IY00|G7IY00_MEDTR")</f>
        <v>tr|G7IY00|G7IY00_MEDTR</v>
      </c>
      <c r="D8483" t="s">
        <v>12721</v>
      </c>
      <c r="E8483">
        <v>82.85</v>
      </c>
      <c r="F8483">
        <v>175</v>
      </c>
      <c r="G8483">
        <v>30</v>
      </c>
      <c r="H8483">
        <v>0</v>
      </c>
      <c r="I8483">
        <v>1</v>
      </c>
      <c r="J8483">
        <v>525</v>
      </c>
      <c r="K8483">
        <v>1</v>
      </c>
      <c r="L8483">
        <v>103</v>
      </c>
      <c r="M8483">
        <v>277</v>
      </c>
      <c r="N8483" t="s">
        <v>18</v>
      </c>
      <c r="O8483" s="1">
        <v>1.04941E-79</v>
      </c>
      <c r="P8483">
        <v>769</v>
      </c>
    </row>
    <row r="8484" spans="1:16" x14ac:dyDescent="0.25">
      <c r="A8484" t="s">
        <v>12722</v>
      </c>
      <c r="B8484">
        <v>417</v>
      </c>
      <c r="C8484" s="3" t="str">
        <f>HYPERLINK("http://www.uniprot.org/uniprot/G7ISF1","tr|G7ISF1|G7ISF1_MEDTR")</f>
        <v>tr|G7ISF1|G7ISF1_MEDTR</v>
      </c>
      <c r="D8484" t="s">
        <v>12723</v>
      </c>
      <c r="E8484">
        <v>75.36</v>
      </c>
      <c r="F8484">
        <v>138</v>
      </c>
      <c r="G8484">
        <v>34</v>
      </c>
      <c r="H8484">
        <v>0</v>
      </c>
      <c r="I8484">
        <v>1</v>
      </c>
      <c r="J8484">
        <v>414</v>
      </c>
      <c r="K8484">
        <v>1</v>
      </c>
      <c r="L8484">
        <v>40</v>
      </c>
      <c r="M8484">
        <v>169</v>
      </c>
      <c r="N8484" t="s">
        <v>18</v>
      </c>
      <c r="O8484" s="1">
        <v>4.0426399999999998E-47</v>
      </c>
      <c r="P8484">
        <v>488</v>
      </c>
    </row>
    <row r="8485" spans="1:16" x14ac:dyDescent="0.25">
      <c r="A8485" t="s">
        <v>12724</v>
      </c>
      <c r="B8485">
        <v>1077</v>
      </c>
      <c r="C8485" s="3" t="str">
        <f>HYPERLINK("http://www.uniprot.org/uniprot/I1M4G9","tr|I1M4G9|I1M4G9_SOYBN")</f>
        <v>tr|I1M4G9|I1M4G9_SOYBN</v>
      </c>
      <c r="D8485" t="s">
        <v>28</v>
      </c>
      <c r="E8485">
        <v>84.95</v>
      </c>
      <c r="F8485">
        <v>359</v>
      </c>
      <c r="G8485">
        <v>54</v>
      </c>
      <c r="H8485">
        <v>2</v>
      </c>
      <c r="I8485">
        <v>4</v>
      </c>
      <c r="J8485">
        <v>1074</v>
      </c>
      <c r="K8485">
        <v>1</v>
      </c>
      <c r="L8485">
        <v>100</v>
      </c>
      <c r="M8485">
        <v>458</v>
      </c>
      <c r="N8485" t="s">
        <v>18</v>
      </c>
      <c r="O8485" s="1">
        <v>2.2308799999999998E-177</v>
      </c>
      <c r="P8485">
        <v>1617</v>
      </c>
    </row>
    <row r="8486" spans="1:16" x14ac:dyDescent="0.25">
      <c r="A8486" t="s">
        <v>12725</v>
      </c>
      <c r="B8486">
        <v>918</v>
      </c>
      <c r="C8486" s="3" t="str">
        <f>HYPERLINK("http://www.uniprot.org/uniprot/I3SXP1","tr|I3SXP1|I3SXP1_MEDTR")</f>
        <v>tr|I3SXP1|I3SXP1_MEDTR</v>
      </c>
      <c r="D8486" t="s">
        <v>22</v>
      </c>
      <c r="E8486">
        <v>49.14</v>
      </c>
      <c r="F8486">
        <v>291</v>
      </c>
      <c r="G8486">
        <v>148</v>
      </c>
      <c r="H8486">
        <v>16</v>
      </c>
      <c r="I8486">
        <v>91</v>
      </c>
      <c r="J8486">
        <v>915</v>
      </c>
      <c r="K8486">
        <v>1</v>
      </c>
      <c r="L8486">
        <v>34</v>
      </c>
      <c r="M8486">
        <v>290</v>
      </c>
      <c r="N8486" t="s">
        <v>18</v>
      </c>
      <c r="O8486" s="1">
        <v>2.6518900000000001E-53</v>
      </c>
      <c r="P8486">
        <v>546</v>
      </c>
    </row>
    <row r="8487" spans="1:16" x14ac:dyDescent="0.25">
      <c r="A8487" t="s">
        <v>12726</v>
      </c>
      <c r="B8487">
        <v>4110</v>
      </c>
      <c r="C8487" s="3" t="str">
        <f>HYPERLINK("http://www.uniprot.org/uniprot/B0LB01","tr|B0LB01|B0LB01_PEA")</f>
        <v>tr|B0LB01|B0LB01_PEA</v>
      </c>
      <c r="D8487" t="s">
        <v>12727</v>
      </c>
      <c r="E8487">
        <v>84.36</v>
      </c>
      <c r="F8487">
        <v>1369</v>
      </c>
      <c r="G8487">
        <v>214</v>
      </c>
      <c r="H8487">
        <v>0</v>
      </c>
      <c r="I8487">
        <v>1</v>
      </c>
      <c r="J8487">
        <v>4107</v>
      </c>
      <c r="K8487">
        <v>1</v>
      </c>
      <c r="L8487">
        <v>1</v>
      </c>
      <c r="M8487">
        <v>1367</v>
      </c>
      <c r="N8487" t="s">
        <v>18</v>
      </c>
      <c r="O8487">
        <v>0</v>
      </c>
      <c r="P8487">
        <v>6003</v>
      </c>
    </row>
    <row r="8488" spans="1:16" x14ac:dyDescent="0.25">
      <c r="A8488" t="s">
        <v>12728</v>
      </c>
      <c r="B8488">
        <v>885</v>
      </c>
      <c r="C8488" s="3" t="str">
        <f>HYPERLINK("http://www.uniprot.org/uniprot/G7KBR1","tr|G7KBR1|G7KBR1_MEDTR")</f>
        <v>tr|G7KBR1|G7KBR1_MEDTR</v>
      </c>
      <c r="D8488" t="s">
        <v>12729</v>
      </c>
      <c r="E8488">
        <v>71.760000000000005</v>
      </c>
      <c r="F8488">
        <v>255</v>
      </c>
      <c r="G8488">
        <v>72</v>
      </c>
      <c r="H8488">
        <v>6</v>
      </c>
      <c r="I8488">
        <v>136</v>
      </c>
      <c r="J8488">
        <v>882</v>
      </c>
      <c r="K8488">
        <v>1</v>
      </c>
      <c r="L8488">
        <v>43</v>
      </c>
      <c r="M8488">
        <v>286</v>
      </c>
      <c r="N8488" t="s">
        <v>18</v>
      </c>
      <c r="O8488" s="1">
        <v>1.03887E-91</v>
      </c>
      <c r="P8488">
        <v>877</v>
      </c>
    </row>
    <row r="8489" spans="1:16" x14ac:dyDescent="0.25">
      <c r="A8489" t="s">
        <v>12730</v>
      </c>
      <c r="B8489">
        <v>1818</v>
      </c>
      <c r="C8489" s="3" t="str">
        <f>HYPERLINK("http://www.uniprot.org/uniprot/G7L4Y5","tr|G7L4Y5|G7L4Y5_MEDTR")</f>
        <v>tr|G7L4Y5|G7L4Y5_MEDTR</v>
      </c>
      <c r="D8489" t="s">
        <v>12731</v>
      </c>
      <c r="E8489">
        <v>76.88</v>
      </c>
      <c r="F8489">
        <v>623</v>
      </c>
      <c r="G8489">
        <v>144</v>
      </c>
      <c r="H8489">
        <v>31</v>
      </c>
      <c r="I8489">
        <v>40</v>
      </c>
      <c r="J8489">
        <v>1815</v>
      </c>
      <c r="K8489">
        <v>1</v>
      </c>
      <c r="L8489">
        <v>12</v>
      </c>
      <c r="M8489">
        <v>613</v>
      </c>
      <c r="N8489" t="s">
        <v>18</v>
      </c>
      <c r="O8489">
        <v>0</v>
      </c>
      <c r="P8489">
        <v>2382</v>
      </c>
    </row>
    <row r="8490" spans="1:16" x14ac:dyDescent="0.25">
      <c r="A8490" t="s">
        <v>12732</v>
      </c>
      <c r="B8490">
        <v>1110</v>
      </c>
      <c r="C8490" s="3" t="str">
        <f>HYPERLINK("http://www.uniprot.org/uniprot/I1N8U7","tr|I1N8U7|I1N8U7_SOYBN")</f>
        <v>tr|I1N8U7|I1N8U7_SOYBN</v>
      </c>
      <c r="D8490" t="s">
        <v>28</v>
      </c>
      <c r="E8490">
        <v>81.81</v>
      </c>
      <c r="F8490">
        <v>352</v>
      </c>
      <c r="G8490">
        <v>64</v>
      </c>
      <c r="H8490">
        <v>2</v>
      </c>
      <c r="I8490">
        <v>58</v>
      </c>
      <c r="J8490">
        <v>1107</v>
      </c>
      <c r="K8490">
        <v>1</v>
      </c>
      <c r="L8490">
        <v>20</v>
      </c>
      <c r="M8490">
        <v>371</v>
      </c>
      <c r="N8490" t="s">
        <v>18</v>
      </c>
      <c r="O8490" s="1">
        <v>3.1789400000000003E-166</v>
      </c>
      <c r="P8490">
        <v>1521</v>
      </c>
    </row>
    <row r="8491" spans="1:16" x14ac:dyDescent="0.25">
      <c r="A8491" t="s">
        <v>12733</v>
      </c>
      <c r="B8491">
        <v>2088</v>
      </c>
      <c r="C8491" s="3" t="str">
        <f>HYPERLINK("http://www.uniprot.org/uniprot/I1KKA8","tr|I1KKA8|I1KKA8_SOYBN")</f>
        <v>tr|I1KKA8|I1KKA8_SOYBN</v>
      </c>
      <c r="D8491" t="s">
        <v>71</v>
      </c>
      <c r="E8491">
        <v>70.08</v>
      </c>
      <c r="F8491">
        <v>692</v>
      </c>
      <c r="G8491">
        <v>207</v>
      </c>
      <c r="H8491">
        <v>2</v>
      </c>
      <c r="I8491">
        <v>1</v>
      </c>
      <c r="J8491">
        <v>2070</v>
      </c>
      <c r="K8491">
        <v>1</v>
      </c>
      <c r="L8491">
        <v>1</v>
      </c>
      <c r="M8491">
        <v>682</v>
      </c>
      <c r="N8491" t="s">
        <v>18</v>
      </c>
      <c r="O8491">
        <v>0</v>
      </c>
      <c r="P8491">
        <v>2524</v>
      </c>
    </row>
    <row r="8492" spans="1:16" x14ac:dyDescent="0.25">
      <c r="A8492" t="s">
        <v>12734</v>
      </c>
      <c r="B8492">
        <v>771</v>
      </c>
      <c r="C8492" s="3" t="str">
        <f>HYPERLINK("http://www.uniprot.org/uniprot/B7FI76","tr|B7FI76|B7FI76_MEDTR")</f>
        <v>tr|B7FI76|B7FI76_MEDTR</v>
      </c>
      <c r="D8492" t="s">
        <v>12735</v>
      </c>
      <c r="E8492">
        <v>83.95</v>
      </c>
      <c r="F8492">
        <v>243</v>
      </c>
      <c r="G8492">
        <v>39</v>
      </c>
      <c r="H8492">
        <v>0</v>
      </c>
      <c r="I8492">
        <v>1</v>
      </c>
      <c r="J8492">
        <v>729</v>
      </c>
      <c r="K8492">
        <v>1</v>
      </c>
      <c r="L8492">
        <v>1</v>
      </c>
      <c r="M8492">
        <v>243</v>
      </c>
      <c r="N8492" t="s">
        <v>18</v>
      </c>
      <c r="O8492" s="1">
        <v>1.7704500000000001E-115</v>
      </c>
      <c r="P8492">
        <v>1081</v>
      </c>
    </row>
    <row r="8493" spans="1:16" x14ac:dyDescent="0.25">
      <c r="A8493" t="s">
        <v>12736</v>
      </c>
      <c r="B8493">
        <v>2157</v>
      </c>
      <c r="C8493" s="3" t="str">
        <f>HYPERLINK("http://www.uniprot.org/uniprot/I1L8C6","tr|I1L8C6|I1L8C6_SOYBN")</f>
        <v>tr|I1L8C6|I1L8C6_SOYBN</v>
      </c>
      <c r="D8493" t="s">
        <v>71</v>
      </c>
      <c r="E8493">
        <v>66.31</v>
      </c>
      <c r="F8493">
        <v>748</v>
      </c>
      <c r="G8493">
        <v>252</v>
      </c>
      <c r="H8493">
        <v>32</v>
      </c>
      <c r="I8493">
        <v>7</v>
      </c>
      <c r="J8493">
        <v>2154</v>
      </c>
      <c r="K8493">
        <v>1</v>
      </c>
      <c r="L8493">
        <v>2</v>
      </c>
      <c r="M8493">
        <v>733</v>
      </c>
      <c r="N8493" t="s">
        <v>18</v>
      </c>
      <c r="O8493">
        <v>0</v>
      </c>
      <c r="P8493">
        <v>2424</v>
      </c>
    </row>
    <row r="8494" spans="1:16" x14ac:dyDescent="0.25">
      <c r="A8494" t="s">
        <v>12737</v>
      </c>
      <c r="B8494">
        <v>1146</v>
      </c>
      <c r="C8494" s="3" t="str">
        <f>HYPERLINK("http://www.uniprot.org/uniprot/G7IB21","tr|G7IB21|G7IB21_MEDTR")</f>
        <v>tr|G7IB21|G7IB21_MEDTR</v>
      </c>
      <c r="D8494" t="s">
        <v>12738</v>
      </c>
      <c r="E8494">
        <v>79.33</v>
      </c>
      <c r="F8494">
        <v>363</v>
      </c>
      <c r="G8494">
        <v>75</v>
      </c>
      <c r="H8494">
        <v>12</v>
      </c>
      <c r="I8494">
        <v>52</v>
      </c>
      <c r="J8494">
        <v>1104</v>
      </c>
      <c r="K8494">
        <v>1</v>
      </c>
      <c r="L8494">
        <v>10</v>
      </c>
      <c r="M8494">
        <v>371</v>
      </c>
      <c r="N8494" t="s">
        <v>18</v>
      </c>
      <c r="O8494" s="1">
        <v>7.7409599999999993E-155</v>
      </c>
      <c r="P8494">
        <v>1423</v>
      </c>
    </row>
    <row r="8495" spans="1:16" x14ac:dyDescent="0.25">
      <c r="A8495" t="s">
        <v>12739</v>
      </c>
      <c r="B8495">
        <v>381</v>
      </c>
      <c r="C8495" s="3" t="str">
        <f>HYPERLINK("http://www.uniprot.org/uniprot/C6TMI4","tr|C6TMI4|C6TMI4_SOYBN")</f>
        <v>tr|C6TMI4|C6TMI4_SOYBN</v>
      </c>
      <c r="D8495" t="s">
        <v>210</v>
      </c>
      <c r="E8495">
        <v>91.26</v>
      </c>
      <c r="F8495">
        <v>126</v>
      </c>
      <c r="G8495">
        <v>11</v>
      </c>
      <c r="H8495">
        <v>0</v>
      </c>
      <c r="I8495">
        <v>1</v>
      </c>
      <c r="J8495">
        <v>378</v>
      </c>
      <c r="K8495">
        <v>1</v>
      </c>
      <c r="L8495">
        <v>1</v>
      </c>
      <c r="M8495">
        <v>126</v>
      </c>
      <c r="N8495" t="s">
        <v>18</v>
      </c>
      <c r="O8495" s="1">
        <v>1.5660199999999999E-59</v>
      </c>
      <c r="P8495">
        <v>595</v>
      </c>
    </row>
    <row r="8496" spans="1:16" x14ac:dyDescent="0.25">
      <c r="A8496" t="s">
        <v>12740</v>
      </c>
      <c r="B8496">
        <v>1851</v>
      </c>
      <c r="C8496" s="3" t="str">
        <f>HYPERLINK("http://www.uniprot.org/uniprot/G7JAT0","tr|G7JAT0|G7JAT0_MEDTR")</f>
        <v>tr|G7JAT0|G7JAT0_MEDTR</v>
      </c>
      <c r="D8496" t="s">
        <v>12741</v>
      </c>
      <c r="E8496">
        <v>83.76</v>
      </c>
      <c r="F8496">
        <v>616</v>
      </c>
      <c r="G8496">
        <v>100</v>
      </c>
      <c r="H8496">
        <v>0</v>
      </c>
      <c r="I8496">
        <v>1</v>
      </c>
      <c r="J8496">
        <v>1848</v>
      </c>
      <c r="K8496">
        <v>1</v>
      </c>
      <c r="L8496">
        <v>1</v>
      </c>
      <c r="M8496">
        <v>616</v>
      </c>
      <c r="N8496" t="s">
        <v>18</v>
      </c>
      <c r="O8496">
        <v>0</v>
      </c>
      <c r="P8496">
        <v>2691</v>
      </c>
    </row>
    <row r="8497" spans="1:16" x14ac:dyDescent="0.25">
      <c r="A8497" t="s">
        <v>12742</v>
      </c>
      <c r="B8497">
        <v>1107</v>
      </c>
      <c r="C8497" s="3" t="str">
        <f>HYPERLINK("http://www.uniprot.org/uniprot/I3SAM5","tr|I3SAM5|I3SAM5_LOTJA")</f>
        <v>tr|I3SAM5|I3SAM5_LOTJA</v>
      </c>
      <c r="D8497" t="s">
        <v>93</v>
      </c>
      <c r="E8497">
        <v>90.48</v>
      </c>
      <c r="F8497">
        <v>368</v>
      </c>
      <c r="G8497">
        <v>35</v>
      </c>
      <c r="H8497">
        <v>0</v>
      </c>
      <c r="I8497">
        <v>1</v>
      </c>
      <c r="J8497">
        <v>1104</v>
      </c>
      <c r="K8497">
        <v>1</v>
      </c>
      <c r="L8497">
        <v>1</v>
      </c>
      <c r="M8497">
        <v>367</v>
      </c>
      <c r="N8497" t="s">
        <v>18</v>
      </c>
      <c r="O8497">
        <v>0</v>
      </c>
      <c r="P8497">
        <v>1744</v>
      </c>
    </row>
    <row r="8498" spans="1:16" x14ac:dyDescent="0.25">
      <c r="A8498" t="s">
        <v>12743</v>
      </c>
      <c r="B8498">
        <v>2898</v>
      </c>
      <c r="C8498" s="3" t="str">
        <f>HYPERLINK("http://www.uniprot.org/uniprot/I1KLH8","tr|I1KLH8|I1KLH8_SOYBN")</f>
        <v>tr|I1KLH8|I1KLH8_SOYBN</v>
      </c>
      <c r="D8498" t="s">
        <v>71</v>
      </c>
      <c r="E8498">
        <v>62.47</v>
      </c>
      <c r="F8498">
        <v>970</v>
      </c>
      <c r="G8498">
        <v>364</v>
      </c>
      <c r="H8498">
        <v>5</v>
      </c>
      <c r="I8498">
        <v>1</v>
      </c>
      <c r="J8498">
        <v>2895</v>
      </c>
      <c r="K8498">
        <v>1</v>
      </c>
      <c r="L8498">
        <v>1</v>
      </c>
      <c r="M8498">
        <v>862</v>
      </c>
      <c r="N8498" t="s">
        <v>18</v>
      </c>
      <c r="O8498">
        <v>0</v>
      </c>
      <c r="P8498">
        <v>2687</v>
      </c>
    </row>
    <row r="8499" spans="1:16" x14ac:dyDescent="0.25">
      <c r="A8499" t="s">
        <v>12744</v>
      </c>
      <c r="B8499">
        <v>1026</v>
      </c>
      <c r="C8499" s="3" t="str">
        <f>HYPERLINK("http://www.uniprot.org/uniprot/G7JTX7","tr|G7JTX7|G7JTX7_MEDTR")</f>
        <v>tr|G7JTX7|G7JTX7_MEDTR</v>
      </c>
      <c r="D8499" t="s">
        <v>12745</v>
      </c>
      <c r="E8499">
        <v>53.21</v>
      </c>
      <c r="F8499">
        <v>389</v>
      </c>
      <c r="G8499">
        <v>182</v>
      </c>
      <c r="H8499">
        <v>61</v>
      </c>
      <c r="I8499">
        <v>1</v>
      </c>
      <c r="J8499">
        <v>984</v>
      </c>
      <c r="K8499">
        <v>1</v>
      </c>
      <c r="L8499">
        <v>19</v>
      </c>
      <c r="M8499">
        <v>392</v>
      </c>
      <c r="N8499" t="s">
        <v>18</v>
      </c>
      <c r="O8499" s="1">
        <v>2.4349300000000001E-85</v>
      </c>
      <c r="P8499">
        <v>823</v>
      </c>
    </row>
    <row r="8500" spans="1:16" x14ac:dyDescent="0.25">
      <c r="A8500" t="s">
        <v>12746</v>
      </c>
      <c r="B8500">
        <v>1893</v>
      </c>
      <c r="C8500" s="3" t="str">
        <f>HYPERLINK("http://www.uniprot.org/uniprot/I1K4F7","tr|I1K4F7|I1K4F7_SOYBN")</f>
        <v>tr|I1K4F7|I1K4F7_SOYBN</v>
      </c>
      <c r="D8500" t="s">
        <v>28</v>
      </c>
      <c r="E8500">
        <v>72.84</v>
      </c>
      <c r="F8500">
        <v>615</v>
      </c>
      <c r="G8500">
        <v>167</v>
      </c>
      <c r="H8500">
        <v>1</v>
      </c>
      <c r="I8500">
        <v>49</v>
      </c>
      <c r="J8500">
        <v>1890</v>
      </c>
      <c r="K8500">
        <v>1</v>
      </c>
      <c r="L8500">
        <v>30</v>
      </c>
      <c r="M8500">
        <v>603</v>
      </c>
      <c r="N8500" t="s">
        <v>18</v>
      </c>
      <c r="O8500">
        <v>0</v>
      </c>
      <c r="P8500">
        <v>2163</v>
      </c>
    </row>
    <row r="8501" spans="1:16" x14ac:dyDescent="0.25">
      <c r="A8501" t="s">
        <v>12747</v>
      </c>
      <c r="B8501">
        <v>1728</v>
      </c>
      <c r="C8501" s="3" t="str">
        <f>HYPERLINK("http://www.uniprot.org/uniprot/I1JFW3","tr|I1JFW3|I1JFW3_SOYBN")</f>
        <v>tr|I1JFW3|I1JFW3_SOYBN</v>
      </c>
      <c r="D8501" t="s">
        <v>71</v>
      </c>
      <c r="E8501">
        <v>67.19</v>
      </c>
      <c r="F8501">
        <v>573</v>
      </c>
      <c r="G8501">
        <v>188</v>
      </c>
      <c r="H8501">
        <v>2</v>
      </c>
      <c r="I8501">
        <v>1</v>
      </c>
      <c r="J8501">
        <v>1713</v>
      </c>
      <c r="K8501">
        <v>1</v>
      </c>
      <c r="L8501">
        <v>1</v>
      </c>
      <c r="M8501">
        <v>549</v>
      </c>
      <c r="N8501" t="s">
        <v>18</v>
      </c>
      <c r="O8501">
        <v>0</v>
      </c>
      <c r="P8501">
        <v>1873</v>
      </c>
    </row>
    <row r="8502" spans="1:16" x14ac:dyDescent="0.25">
      <c r="A8502" t="s">
        <v>12748</v>
      </c>
      <c r="B8502">
        <v>963</v>
      </c>
      <c r="C8502" s="3" t="str">
        <f>HYPERLINK("http://www.uniprot.org/uniprot/K7K4Q5","tr|K7K4Q5|K7K4Q5_SOYBN")</f>
        <v>tr|K7K4Q5|K7K4Q5_SOYBN</v>
      </c>
      <c r="D8502" t="s">
        <v>117</v>
      </c>
      <c r="E8502">
        <v>44.13</v>
      </c>
      <c r="F8502">
        <v>324</v>
      </c>
      <c r="G8502">
        <v>181</v>
      </c>
      <c r="H8502">
        <v>6</v>
      </c>
      <c r="I8502">
        <v>4</v>
      </c>
      <c r="J8502">
        <v>957</v>
      </c>
      <c r="K8502">
        <v>1</v>
      </c>
      <c r="L8502">
        <v>18</v>
      </c>
      <c r="M8502">
        <v>331</v>
      </c>
      <c r="N8502" t="s">
        <v>18</v>
      </c>
      <c r="O8502" s="1">
        <v>3.2051700000000001E-52</v>
      </c>
      <c r="P8502">
        <v>537</v>
      </c>
    </row>
    <row r="8503" spans="1:16" x14ac:dyDescent="0.25">
      <c r="A8503" t="s">
        <v>12749</v>
      </c>
      <c r="B8503">
        <v>1098</v>
      </c>
      <c r="C8503" s="3" t="str">
        <f>HYPERLINK("http://www.uniprot.org/uniprot/G7JQV9","tr|G7JQV9|G7JQV9_MEDTR")</f>
        <v>tr|G7JQV9|G7JQV9_MEDTR</v>
      </c>
      <c r="D8503" t="s">
        <v>12750</v>
      </c>
      <c r="E8503">
        <v>67.430000000000007</v>
      </c>
      <c r="F8503">
        <v>390</v>
      </c>
      <c r="G8503">
        <v>127</v>
      </c>
      <c r="H8503">
        <v>30</v>
      </c>
      <c r="I8503">
        <v>16</v>
      </c>
      <c r="J8503">
        <v>1095</v>
      </c>
      <c r="K8503">
        <v>1</v>
      </c>
      <c r="L8503">
        <v>3</v>
      </c>
      <c r="M8503">
        <v>392</v>
      </c>
      <c r="N8503" t="s">
        <v>18</v>
      </c>
      <c r="O8503" s="1">
        <v>1.0489599999999999E-129</v>
      </c>
      <c r="P8503">
        <v>1206</v>
      </c>
    </row>
    <row r="8504" spans="1:16" x14ac:dyDescent="0.25">
      <c r="A8504" t="s">
        <v>12751</v>
      </c>
      <c r="B8504">
        <v>1947</v>
      </c>
      <c r="C8504" s="3" t="str">
        <f>HYPERLINK("http://www.uniprot.org/uniprot/G7LDQ5","tr|G7LDQ5|G7LDQ5_MEDTR")</f>
        <v>tr|G7LDQ5|G7LDQ5_MEDTR</v>
      </c>
      <c r="D8504" t="s">
        <v>12752</v>
      </c>
      <c r="E8504">
        <v>86.88</v>
      </c>
      <c r="F8504">
        <v>648</v>
      </c>
      <c r="G8504">
        <v>85</v>
      </c>
      <c r="H8504">
        <v>0</v>
      </c>
      <c r="I8504">
        <v>1</v>
      </c>
      <c r="J8504">
        <v>1944</v>
      </c>
      <c r="K8504">
        <v>1</v>
      </c>
      <c r="L8504">
        <v>92</v>
      </c>
      <c r="M8504">
        <v>739</v>
      </c>
      <c r="N8504" t="s">
        <v>18</v>
      </c>
      <c r="O8504">
        <v>0</v>
      </c>
      <c r="P8504">
        <v>3101</v>
      </c>
    </row>
    <row r="8505" spans="1:16" x14ac:dyDescent="0.25">
      <c r="A8505" t="s">
        <v>12753</v>
      </c>
      <c r="B8505">
        <v>822</v>
      </c>
      <c r="C8505" s="3" t="str">
        <f>HYPERLINK("http://www.uniprot.org/uniprot/Q2PP74","tr|Q2PP74|Q2PP74_MEDTR")</f>
        <v>tr|Q2PP74|Q2PP74_MEDTR</v>
      </c>
      <c r="D8505" t="s">
        <v>12754</v>
      </c>
      <c r="E8505">
        <v>77.680000000000007</v>
      </c>
      <c r="F8505">
        <v>251</v>
      </c>
      <c r="G8505">
        <v>56</v>
      </c>
      <c r="H8505">
        <v>1</v>
      </c>
      <c r="I8505">
        <v>70</v>
      </c>
      <c r="J8505">
        <v>819</v>
      </c>
      <c r="K8505">
        <v>1</v>
      </c>
      <c r="L8505">
        <v>29</v>
      </c>
      <c r="M8505">
        <v>279</v>
      </c>
      <c r="N8505" t="s">
        <v>18</v>
      </c>
      <c r="O8505" s="1">
        <v>2.8047199999999998E-109</v>
      </c>
      <c r="P8505">
        <v>1028</v>
      </c>
    </row>
    <row r="8506" spans="1:16" x14ac:dyDescent="0.25">
      <c r="A8506" t="s">
        <v>12755</v>
      </c>
      <c r="B8506">
        <v>330</v>
      </c>
      <c r="C8506" s="3" t="str">
        <f>HYPERLINK("http://www.uniprot.org/uniprot/K7KAZ5","tr|K7KAZ5|K7KAZ5_SOYBN")</f>
        <v>tr|K7KAZ5|K7KAZ5_SOYBN</v>
      </c>
      <c r="D8506" t="s">
        <v>28</v>
      </c>
      <c r="E8506">
        <v>84.21</v>
      </c>
      <c r="F8506">
        <v>38</v>
      </c>
      <c r="G8506">
        <v>6</v>
      </c>
      <c r="H8506">
        <v>0</v>
      </c>
      <c r="I8506">
        <v>28</v>
      </c>
      <c r="J8506">
        <v>141</v>
      </c>
      <c r="K8506">
        <v>1</v>
      </c>
      <c r="L8506">
        <v>38</v>
      </c>
      <c r="M8506">
        <v>75</v>
      </c>
      <c r="N8506" t="s">
        <v>18</v>
      </c>
      <c r="O8506" s="1">
        <v>2.7231499999999999E-11</v>
      </c>
      <c r="P8506">
        <v>179</v>
      </c>
    </row>
    <row r="8507" spans="1:16" x14ac:dyDescent="0.25">
      <c r="A8507" t="s">
        <v>12756</v>
      </c>
      <c r="B8507">
        <v>849</v>
      </c>
      <c r="C8507" s="3" t="str">
        <f>HYPERLINK("http://www.uniprot.org/uniprot/I1JVJ7","tr|I1JVJ7|I1JVJ7_SOYBN")</f>
        <v>tr|I1JVJ7|I1JVJ7_SOYBN</v>
      </c>
      <c r="D8507" t="s">
        <v>71</v>
      </c>
      <c r="E8507">
        <v>78.260000000000005</v>
      </c>
      <c r="F8507">
        <v>276</v>
      </c>
      <c r="G8507">
        <v>60</v>
      </c>
      <c r="H8507">
        <v>0</v>
      </c>
      <c r="I8507">
        <v>16</v>
      </c>
      <c r="J8507">
        <v>843</v>
      </c>
      <c r="K8507">
        <v>1</v>
      </c>
      <c r="L8507">
        <v>71</v>
      </c>
      <c r="M8507">
        <v>345</v>
      </c>
      <c r="N8507" t="s">
        <v>18</v>
      </c>
      <c r="O8507" s="1">
        <v>1.84912E-119</v>
      </c>
      <c r="P8507">
        <v>1116</v>
      </c>
    </row>
    <row r="8508" spans="1:16" x14ac:dyDescent="0.25">
      <c r="A8508" t="s">
        <v>12757</v>
      </c>
      <c r="B8508">
        <v>783</v>
      </c>
      <c r="C8508" s="3" t="str">
        <f>HYPERLINK("http://www.uniprot.org/uniprot/G7ISF3","tr|G7ISF3|G7ISF3_MEDTR")</f>
        <v>tr|G7ISF3|G7ISF3_MEDTR</v>
      </c>
      <c r="D8508" t="s">
        <v>12758</v>
      </c>
      <c r="E8508">
        <v>45.88</v>
      </c>
      <c r="F8508">
        <v>255</v>
      </c>
      <c r="G8508">
        <v>138</v>
      </c>
      <c r="H8508">
        <v>9</v>
      </c>
      <c r="I8508">
        <v>1</v>
      </c>
      <c r="J8508">
        <v>738</v>
      </c>
      <c r="K8508">
        <v>1</v>
      </c>
      <c r="L8508">
        <v>1</v>
      </c>
      <c r="M8508">
        <v>247</v>
      </c>
      <c r="N8508" t="s">
        <v>18</v>
      </c>
      <c r="O8508" s="1">
        <v>7.7491999999999996E-42</v>
      </c>
      <c r="P8508">
        <v>446</v>
      </c>
    </row>
    <row r="8509" spans="1:16" x14ac:dyDescent="0.25">
      <c r="A8509" t="s">
        <v>12759</v>
      </c>
      <c r="B8509">
        <v>702</v>
      </c>
      <c r="C8509" s="3" t="str">
        <f>HYPERLINK("http://www.uniprot.org/uniprot/I1M4G8","tr|I1M4G8|I1M4G8_SOYBN")</f>
        <v>tr|I1M4G8|I1M4G8_SOYBN</v>
      </c>
      <c r="D8509" t="s">
        <v>28</v>
      </c>
      <c r="E8509">
        <v>58.47</v>
      </c>
      <c r="F8509">
        <v>236</v>
      </c>
      <c r="G8509">
        <v>98</v>
      </c>
      <c r="H8509">
        <v>3</v>
      </c>
      <c r="I8509">
        <v>1</v>
      </c>
      <c r="J8509">
        <v>699</v>
      </c>
      <c r="K8509">
        <v>1</v>
      </c>
      <c r="L8509">
        <v>20</v>
      </c>
      <c r="M8509">
        <v>251</v>
      </c>
      <c r="N8509" t="s">
        <v>18</v>
      </c>
      <c r="O8509" s="1">
        <v>9.1664399999999994E-62</v>
      </c>
      <c r="P8509">
        <v>617</v>
      </c>
    </row>
    <row r="8510" spans="1:16" x14ac:dyDescent="0.25">
      <c r="A8510" t="s">
        <v>12760</v>
      </c>
      <c r="B8510">
        <v>1821</v>
      </c>
      <c r="C8510" s="3" t="str">
        <f>HYPERLINK("http://www.uniprot.org/uniprot/G7IIU3","tr|G7IIU3|G7IIU3_MEDTR")</f>
        <v>tr|G7IIU3|G7IIU3_MEDTR</v>
      </c>
      <c r="D8510" t="s">
        <v>12761</v>
      </c>
      <c r="E8510">
        <v>80.849999999999994</v>
      </c>
      <c r="F8510">
        <v>606</v>
      </c>
      <c r="G8510">
        <v>116</v>
      </c>
      <c r="H8510">
        <v>2</v>
      </c>
      <c r="I8510">
        <v>1</v>
      </c>
      <c r="J8510">
        <v>1812</v>
      </c>
      <c r="K8510">
        <v>1</v>
      </c>
      <c r="L8510">
        <v>110</v>
      </c>
      <c r="M8510">
        <v>715</v>
      </c>
      <c r="N8510" t="s">
        <v>18</v>
      </c>
      <c r="O8510">
        <v>0</v>
      </c>
      <c r="P8510">
        <v>2543</v>
      </c>
    </row>
    <row r="8511" spans="1:16" x14ac:dyDescent="0.25">
      <c r="A8511" t="s">
        <v>12762</v>
      </c>
      <c r="B8511">
        <v>366</v>
      </c>
      <c r="C8511" s="3" t="str">
        <f>HYPERLINK("http://www.uniprot.org/uniprot/I1JIN3","tr|I1JIN3|I1JIN3_SOYBN")</f>
        <v>tr|I1JIN3|I1JIN3_SOYBN</v>
      </c>
      <c r="D8511" t="s">
        <v>12763</v>
      </c>
      <c r="E8511">
        <v>97.5</v>
      </c>
      <c r="F8511">
        <v>120</v>
      </c>
      <c r="G8511">
        <v>3</v>
      </c>
      <c r="H8511">
        <v>0</v>
      </c>
      <c r="I8511">
        <v>1</v>
      </c>
      <c r="J8511">
        <v>360</v>
      </c>
      <c r="K8511">
        <v>1</v>
      </c>
      <c r="L8511">
        <v>1</v>
      </c>
      <c r="M8511">
        <v>120</v>
      </c>
      <c r="N8511" t="s">
        <v>18</v>
      </c>
      <c r="O8511" s="1">
        <v>5.6849799999999998E-62</v>
      </c>
      <c r="P8511">
        <v>616</v>
      </c>
    </row>
    <row r="8512" spans="1:16" x14ac:dyDescent="0.25">
      <c r="A8512" t="s">
        <v>12764</v>
      </c>
      <c r="B8512">
        <v>465</v>
      </c>
      <c r="C8512" s="3" t="str">
        <f>HYPERLINK("http://www.uniprot.org/uniprot/G7KBR2","tr|G7KBR2|G7KBR2_MEDTR")</f>
        <v>tr|G7KBR2|G7KBR2_MEDTR</v>
      </c>
      <c r="D8512" t="s">
        <v>12765</v>
      </c>
      <c r="E8512">
        <v>90.06</v>
      </c>
      <c r="F8512">
        <v>151</v>
      </c>
      <c r="G8512">
        <v>15</v>
      </c>
      <c r="H8512">
        <v>0</v>
      </c>
      <c r="I8512">
        <v>1</v>
      </c>
      <c r="J8512">
        <v>453</v>
      </c>
      <c r="K8512">
        <v>1</v>
      </c>
      <c r="L8512">
        <v>1</v>
      </c>
      <c r="M8512">
        <v>151</v>
      </c>
      <c r="N8512" t="s">
        <v>18</v>
      </c>
      <c r="O8512" s="1">
        <v>1.1127600000000001E-73</v>
      </c>
      <c r="P8512">
        <v>717</v>
      </c>
    </row>
    <row r="8513" spans="1:16" x14ac:dyDescent="0.25">
      <c r="A8513" t="s">
        <v>12766</v>
      </c>
      <c r="B8513">
        <v>1929</v>
      </c>
      <c r="C8513" s="3" t="str">
        <f>HYPERLINK("http://www.uniprot.org/uniprot/G7L4Y2","tr|G7L4Y2|G7L4Y2_MEDTR")</f>
        <v>tr|G7L4Y2|G7L4Y2_MEDTR</v>
      </c>
      <c r="D8513" t="s">
        <v>12767</v>
      </c>
      <c r="E8513">
        <v>84.28</v>
      </c>
      <c r="F8513">
        <v>649</v>
      </c>
      <c r="G8513">
        <v>102</v>
      </c>
      <c r="H8513">
        <v>8</v>
      </c>
      <c r="I8513">
        <v>4</v>
      </c>
      <c r="J8513">
        <v>1926</v>
      </c>
      <c r="K8513">
        <v>1</v>
      </c>
      <c r="L8513">
        <v>6</v>
      </c>
      <c r="M8513">
        <v>648</v>
      </c>
      <c r="N8513" t="s">
        <v>18</v>
      </c>
      <c r="O8513">
        <v>0</v>
      </c>
      <c r="P8513">
        <v>2774</v>
      </c>
    </row>
    <row r="8514" spans="1:16" x14ac:dyDescent="0.25">
      <c r="A8514" t="s">
        <v>12768</v>
      </c>
      <c r="B8514">
        <v>1152</v>
      </c>
      <c r="C8514" s="3" t="str">
        <f>HYPERLINK("http://www.uniprot.org/uniprot/G7KRP0","tr|G7KRP0|G7KRP0_MEDTR")</f>
        <v>tr|G7KRP0|G7KRP0_MEDTR</v>
      </c>
      <c r="D8514" t="s">
        <v>12769</v>
      </c>
      <c r="E8514">
        <v>75.52</v>
      </c>
      <c r="F8514">
        <v>384</v>
      </c>
      <c r="G8514">
        <v>94</v>
      </c>
      <c r="H8514">
        <v>8</v>
      </c>
      <c r="I8514">
        <v>1</v>
      </c>
      <c r="J8514">
        <v>1128</v>
      </c>
      <c r="K8514">
        <v>1</v>
      </c>
      <c r="L8514">
        <v>1</v>
      </c>
      <c r="M8514">
        <v>384</v>
      </c>
      <c r="N8514" t="s">
        <v>18</v>
      </c>
      <c r="O8514" s="1">
        <v>3.4962100000000001E-163</v>
      </c>
      <c r="P8514">
        <v>1495</v>
      </c>
    </row>
    <row r="8515" spans="1:16" x14ac:dyDescent="0.25">
      <c r="A8515" t="s">
        <v>12770</v>
      </c>
      <c r="B8515">
        <v>774</v>
      </c>
      <c r="C8515" s="3" t="str">
        <f>HYPERLINK("http://www.uniprot.org/uniprot/K7L1Q6","tr|K7L1Q6|K7L1Q6_SOYBN")</f>
        <v>tr|K7L1Q6|K7L1Q6_SOYBN</v>
      </c>
      <c r="D8515" t="s">
        <v>28</v>
      </c>
      <c r="E8515">
        <v>66.400000000000006</v>
      </c>
      <c r="F8515">
        <v>256</v>
      </c>
      <c r="G8515">
        <v>86</v>
      </c>
      <c r="H8515">
        <v>0</v>
      </c>
      <c r="I8515">
        <v>1</v>
      </c>
      <c r="J8515">
        <v>768</v>
      </c>
      <c r="K8515">
        <v>1</v>
      </c>
      <c r="L8515">
        <v>56</v>
      </c>
      <c r="M8515">
        <v>310</v>
      </c>
      <c r="N8515" t="s">
        <v>18</v>
      </c>
      <c r="O8515" s="1">
        <v>8.6445300000000003E-86</v>
      </c>
      <c r="P8515">
        <v>825</v>
      </c>
    </row>
    <row r="8516" spans="1:16" x14ac:dyDescent="0.25">
      <c r="A8516" t="s">
        <v>12771</v>
      </c>
      <c r="B8516">
        <v>1638</v>
      </c>
      <c r="C8516" s="3" t="str">
        <f>HYPERLINK("http://www.uniprot.org/uniprot/G7I813","tr|G7I813|G7I813_MEDTR")</f>
        <v>tr|G7I813|G7I813_MEDTR</v>
      </c>
      <c r="D8516" t="s">
        <v>12772</v>
      </c>
      <c r="E8516">
        <v>65.06</v>
      </c>
      <c r="F8516">
        <v>146</v>
      </c>
      <c r="G8516">
        <v>51</v>
      </c>
      <c r="H8516">
        <v>0</v>
      </c>
      <c r="I8516">
        <v>1</v>
      </c>
      <c r="J8516">
        <v>438</v>
      </c>
      <c r="K8516">
        <v>1</v>
      </c>
      <c r="L8516">
        <v>1</v>
      </c>
      <c r="M8516">
        <v>143</v>
      </c>
      <c r="N8516" t="s">
        <v>18</v>
      </c>
      <c r="O8516" s="1">
        <v>1.11127E-41</v>
      </c>
      <c r="P8516">
        <v>449</v>
      </c>
    </row>
    <row r="8517" spans="1:16" x14ac:dyDescent="0.25">
      <c r="A8517" t="s">
        <v>12773</v>
      </c>
      <c r="B8517">
        <v>1086</v>
      </c>
      <c r="C8517" s="3" t="str">
        <f>HYPERLINK("http://www.uniprot.org/uniprot/I1LYI3","tr|I1LYI3|I1LYI3_SOYBN")</f>
        <v>tr|I1LYI3|I1LYI3_SOYBN</v>
      </c>
      <c r="D8517" t="s">
        <v>117</v>
      </c>
      <c r="E8517">
        <v>74.790000000000006</v>
      </c>
      <c r="F8517">
        <v>361</v>
      </c>
      <c r="G8517">
        <v>91</v>
      </c>
      <c r="H8517">
        <v>10</v>
      </c>
      <c r="I8517">
        <v>31</v>
      </c>
      <c r="J8517">
        <v>1083</v>
      </c>
      <c r="K8517">
        <v>1</v>
      </c>
      <c r="L8517">
        <v>12</v>
      </c>
      <c r="M8517">
        <v>371</v>
      </c>
      <c r="N8517" t="s">
        <v>18</v>
      </c>
      <c r="O8517" s="1">
        <v>2.2782500000000001E-153</v>
      </c>
      <c r="P8517">
        <v>1410</v>
      </c>
    </row>
    <row r="8518" spans="1:16" x14ac:dyDescent="0.25">
      <c r="A8518" t="s">
        <v>12774</v>
      </c>
      <c r="B8518">
        <v>1692</v>
      </c>
      <c r="C8518" s="3" t="str">
        <f>HYPERLINK("http://www.uniprot.org/uniprot/G7ICA6","tr|G7ICA6|G7ICA6_MEDTR")</f>
        <v>tr|G7ICA6|G7ICA6_MEDTR</v>
      </c>
      <c r="D8518" t="s">
        <v>12775</v>
      </c>
      <c r="E8518">
        <v>84.58</v>
      </c>
      <c r="F8518">
        <v>558</v>
      </c>
      <c r="G8518">
        <v>86</v>
      </c>
      <c r="H8518">
        <v>0</v>
      </c>
      <c r="I8518">
        <v>1</v>
      </c>
      <c r="J8518">
        <v>1674</v>
      </c>
      <c r="K8518">
        <v>1</v>
      </c>
      <c r="L8518">
        <v>13</v>
      </c>
      <c r="M8518">
        <v>569</v>
      </c>
      <c r="N8518" t="s">
        <v>18</v>
      </c>
      <c r="O8518">
        <v>0</v>
      </c>
      <c r="P8518">
        <v>2512</v>
      </c>
    </row>
    <row r="8519" spans="1:16" x14ac:dyDescent="0.25">
      <c r="A8519" t="s">
        <v>12776</v>
      </c>
      <c r="B8519">
        <v>612</v>
      </c>
      <c r="C8519" s="3" t="str">
        <f>HYPERLINK("http://www.uniprot.org/uniprot/A0EXV1","tr|A0EXV1|A0EXV1_PEA")</f>
        <v>tr|A0EXV1|A0EXV1_PEA</v>
      </c>
      <c r="D8519" t="s">
        <v>12777</v>
      </c>
      <c r="E8519">
        <v>90.96</v>
      </c>
      <c r="F8519">
        <v>177</v>
      </c>
      <c r="G8519">
        <v>16</v>
      </c>
      <c r="H8519">
        <v>0</v>
      </c>
      <c r="I8519">
        <v>79</v>
      </c>
      <c r="J8519">
        <v>609</v>
      </c>
      <c r="K8519">
        <v>1</v>
      </c>
      <c r="L8519">
        <v>28</v>
      </c>
      <c r="M8519">
        <v>204</v>
      </c>
      <c r="N8519" t="s">
        <v>18</v>
      </c>
      <c r="O8519" s="1">
        <v>6.55419E-94</v>
      </c>
      <c r="P8519">
        <v>893</v>
      </c>
    </row>
    <row r="8520" spans="1:16" x14ac:dyDescent="0.25">
      <c r="A8520" t="s">
        <v>12778</v>
      </c>
      <c r="B8520">
        <v>2178</v>
      </c>
      <c r="C8520" s="3" t="str">
        <f>HYPERLINK("http://www.uniprot.org/uniprot/G7JAB4","tr|G7JAB4|G7JAB4_MEDTR")</f>
        <v>tr|G7JAB4|G7JAB4_MEDTR</v>
      </c>
      <c r="D8520" t="s">
        <v>12779</v>
      </c>
      <c r="E8520">
        <v>76.180000000000007</v>
      </c>
      <c r="F8520">
        <v>655</v>
      </c>
      <c r="G8520">
        <v>156</v>
      </c>
      <c r="H8520">
        <v>0</v>
      </c>
      <c r="I8520">
        <v>1</v>
      </c>
      <c r="J8520">
        <v>1965</v>
      </c>
      <c r="K8520">
        <v>1</v>
      </c>
      <c r="L8520">
        <v>1</v>
      </c>
      <c r="M8520">
        <v>651</v>
      </c>
      <c r="N8520" t="s">
        <v>18</v>
      </c>
      <c r="O8520">
        <v>0</v>
      </c>
      <c r="P8520">
        <v>2442</v>
      </c>
    </row>
    <row r="8521" spans="1:16" x14ac:dyDescent="0.25">
      <c r="A8521" t="s">
        <v>12780</v>
      </c>
      <c r="B8521">
        <v>1467</v>
      </c>
      <c r="C8521" s="3" t="str">
        <f>HYPERLINK("http://www.uniprot.org/uniprot/Q93WS1","tr|Q93WS1|Q93WS1_MEDSA")</f>
        <v>tr|Q93WS1|Q93WS1_MEDSA</v>
      </c>
      <c r="D8521" t="s">
        <v>12781</v>
      </c>
      <c r="E8521">
        <v>92.62</v>
      </c>
      <c r="F8521">
        <v>488</v>
      </c>
      <c r="G8521">
        <v>36</v>
      </c>
      <c r="H8521">
        <v>0</v>
      </c>
      <c r="I8521">
        <v>1</v>
      </c>
      <c r="J8521">
        <v>1464</v>
      </c>
      <c r="K8521">
        <v>1</v>
      </c>
      <c r="L8521">
        <v>1</v>
      </c>
      <c r="M8521">
        <v>488</v>
      </c>
      <c r="N8521" t="s">
        <v>18</v>
      </c>
      <c r="O8521">
        <v>0</v>
      </c>
      <c r="P8521">
        <v>2497</v>
      </c>
    </row>
    <row r="8522" spans="1:16" x14ac:dyDescent="0.25">
      <c r="A8522" t="s">
        <v>12782</v>
      </c>
      <c r="B8522">
        <v>1098</v>
      </c>
      <c r="C8522" s="3" t="str">
        <f>HYPERLINK("http://www.uniprot.org/uniprot/G7I2H0","tr|G7I2H0|G7I2H0_MEDTR")</f>
        <v>tr|G7I2H0|G7I2H0_MEDTR</v>
      </c>
      <c r="D8522" t="s">
        <v>144</v>
      </c>
      <c r="E8522">
        <v>32.47</v>
      </c>
      <c r="F8522">
        <v>311</v>
      </c>
      <c r="G8522">
        <v>210</v>
      </c>
      <c r="H8522">
        <v>1</v>
      </c>
      <c r="I8522">
        <v>127</v>
      </c>
      <c r="J8522">
        <v>1056</v>
      </c>
      <c r="K8522">
        <v>1</v>
      </c>
      <c r="L8522">
        <v>33</v>
      </c>
      <c r="M8522">
        <v>285</v>
      </c>
      <c r="N8522" t="s">
        <v>18</v>
      </c>
      <c r="O8522" s="1">
        <v>4.3890799999999998E-27</v>
      </c>
      <c r="P8522">
        <v>321</v>
      </c>
    </row>
    <row r="8523" spans="1:16" x14ac:dyDescent="0.25">
      <c r="A8523" t="s">
        <v>12783</v>
      </c>
      <c r="B8523">
        <v>2856</v>
      </c>
      <c r="C8523" s="3" t="str">
        <f>HYPERLINK("http://www.uniprot.org/uniprot/I1M0C8","tr|I1M0C8|I1M0C8_SOYBN")</f>
        <v>tr|I1M0C8|I1M0C8_SOYBN</v>
      </c>
      <c r="D8523" t="s">
        <v>71</v>
      </c>
      <c r="E8523">
        <v>81.41</v>
      </c>
      <c r="F8523">
        <v>963</v>
      </c>
      <c r="G8523">
        <v>179</v>
      </c>
      <c r="H8523">
        <v>12</v>
      </c>
      <c r="I8523">
        <v>1</v>
      </c>
      <c r="J8523">
        <v>2853</v>
      </c>
      <c r="K8523">
        <v>1</v>
      </c>
      <c r="L8523">
        <v>1</v>
      </c>
      <c r="M8523">
        <v>960</v>
      </c>
      <c r="N8523" t="s">
        <v>18</v>
      </c>
      <c r="O8523">
        <v>0</v>
      </c>
      <c r="P8523">
        <v>4014</v>
      </c>
    </row>
    <row r="8524" spans="1:16" x14ac:dyDescent="0.25">
      <c r="A8524" t="s">
        <v>12784</v>
      </c>
      <c r="B8524">
        <v>1062</v>
      </c>
      <c r="C8524" s="3" t="str">
        <f>HYPERLINK("http://www.uniprot.org/uniprot/I1K4F8","tr|I1K4F8|I1K4F8_SOYBN")</f>
        <v>tr|I1K4F8|I1K4F8_SOYBN</v>
      </c>
      <c r="D8524" t="s">
        <v>28</v>
      </c>
      <c r="E8524">
        <v>75.849999999999994</v>
      </c>
      <c r="F8524">
        <v>381</v>
      </c>
      <c r="G8524">
        <v>92</v>
      </c>
      <c r="H8524">
        <v>28</v>
      </c>
      <c r="I8524">
        <v>1</v>
      </c>
      <c r="J8524">
        <v>1059</v>
      </c>
      <c r="K8524">
        <v>1</v>
      </c>
      <c r="L8524">
        <v>17</v>
      </c>
      <c r="M8524">
        <v>397</v>
      </c>
      <c r="N8524" t="s">
        <v>18</v>
      </c>
      <c r="O8524" s="1">
        <v>2.1323899999999999E-172</v>
      </c>
      <c r="P8524">
        <v>1574</v>
      </c>
    </row>
    <row r="8525" spans="1:16" x14ac:dyDescent="0.25">
      <c r="A8525" t="s">
        <v>12785</v>
      </c>
      <c r="B8525">
        <v>2631</v>
      </c>
      <c r="C8525" s="3" t="str">
        <f>HYPERLINK("http://www.uniprot.org/uniprot/I1JFM3","tr|I1JFM3|I1JFM3_SOYBN")</f>
        <v>tr|I1JFM3|I1JFM3_SOYBN</v>
      </c>
      <c r="D8525" t="s">
        <v>28</v>
      </c>
      <c r="E8525">
        <v>77.84</v>
      </c>
      <c r="F8525">
        <v>853</v>
      </c>
      <c r="G8525">
        <v>189</v>
      </c>
      <c r="H8525">
        <v>0</v>
      </c>
      <c r="I8525">
        <v>67</v>
      </c>
      <c r="J8525">
        <v>2625</v>
      </c>
      <c r="K8525">
        <v>1</v>
      </c>
      <c r="L8525">
        <v>27</v>
      </c>
      <c r="M8525">
        <v>857</v>
      </c>
      <c r="N8525" t="s">
        <v>18</v>
      </c>
      <c r="O8525">
        <v>0</v>
      </c>
      <c r="P8525">
        <v>3333</v>
      </c>
    </row>
    <row r="8526" spans="1:16" x14ac:dyDescent="0.25">
      <c r="A8526" t="s">
        <v>12786</v>
      </c>
      <c r="B8526">
        <v>3123</v>
      </c>
      <c r="C8526" s="3" t="str">
        <f>HYPERLINK("http://www.uniprot.org/uniprot/G7JE17","tr|G7JE17|G7JE17_MEDTR")</f>
        <v>tr|G7JE17|G7JE17_MEDTR</v>
      </c>
      <c r="D8526" t="s">
        <v>12787</v>
      </c>
      <c r="E8526">
        <v>93.16</v>
      </c>
      <c r="F8526">
        <v>995</v>
      </c>
      <c r="G8526">
        <v>68</v>
      </c>
      <c r="H8526">
        <v>0</v>
      </c>
      <c r="I8526">
        <v>1</v>
      </c>
      <c r="J8526">
        <v>2985</v>
      </c>
      <c r="K8526">
        <v>1</v>
      </c>
      <c r="L8526">
        <v>1</v>
      </c>
      <c r="M8526">
        <v>993</v>
      </c>
      <c r="N8526" t="s">
        <v>18</v>
      </c>
      <c r="O8526">
        <v>0</v>
      </c>
      <c r="P8526">
        <v>4730</v>
      </c>
    </row>
    <row r="8527" spans="1:16" x14ac:dyDescent="0.25">
      <c r="A8527" t="s">
        <v>12788</v>
      </c>
      <c r="B8527">
        <v>1755</v>
      </c>
      <c r="C8527" s="3" t="str">
        <f>HYPERLINK("http://www.uniprot.org/uniprot/B7FLN4","tr|B7FLN4|B7FLN4_MEDTR")</f>
        <v>tr|B7FLN4|B7FLN4_MEDTR</v>
      </c>
      <c r="D8527" t="s">
        <v>12789</v>
      </c>
      <c r="E8527">
        <v>81.739999999999995</v>
      </c>
      <c r="F8527">
        <v>586</v>
      </c>
      <c r="G8527">
        <v>107</v>
      </c>
      <c r="H8527">
        <v>2</v>
      </c>
      <c r="I8527">
        <v>1</v>
      </c>
      <c r="J8527">
        <v>1752</v>
      </c>
      <c r="K8527">
        <v>1</v>
      </c>
      <c r="L8527">
        <v>1</v>
      </c>
      <c r="M8527">
        <v>584</v>
      </c>
      <c r="N8527" t="s">
        <v>18</v>
      </c>
      <c r="O8527">
        <v>0</v>
      </c>
      <c r="P8527">
        <v>2442</v>
      </c>
    </row>
    <row r="8528" spans="1:16" x14ac:dyDescent="0.25">
      <c r="A8528" t="s">
        <v>12790</v>
      </c>
      <c r="B8528">
        <v>687</v>
      </c>
      <c r="C8528" s="3" t="str">
        <f>HYPERLINK("http://www.uniprot.org/uniprot/G7I2H0","tr|G7I2H0|G7I2H0_MEDTR")</f>
        <v>tr|G7I2H0|G7I2H0_MEDTR</v>
      </c>
      <c r="D8528" t="s">
        <v>144</v>
      </c>
      <c r="E8528">
        <v>33.479999999999997</v>
      </c>
      <c r="F8528">
        <v>227</v>
      </c>
      <c r="G8528">
        <v>151</v>
      </c>
      <c r="H8528">
        <v>1</v>
      </c>
      <c r="I8528">
        <v>7</v>
      </c>
      <c r="J8528">
        <v>684</v>
      </c>
      <c r="K8528">
        <v>1</v>
      </c>
      <c r="L8528">
        <v>37</v>
      </c>
      <c r="M8528">
        <v>231</v>
      </c>
      <c r="N8528" t="s">
        <v>18</v>
      </c>
      <c r="O8528" s="1">
        <v>9.7016699999999994E-21</v>
      </c>
      <c r="P8528">
        <v>263</v>
      </c>
    </row>
    <row r="8529" spans="1:16" x14ac:dyDescent="0.25">
      <c r="A8529" t="s">
        <v>12791</v>
      </c>
      <c r="B8529">
        <v>396</v>
      </c>
      <c r="C8529" s="3" t="str">
        <f>HYPERLINK("http://www.uniprot.org/uniprot/G7JZU7","tr|G7JZU7|G7JZU7_MEDTR")</f>
        <v>tr|G7JZU7|G7JZU7_MEDTR</v>
      </c>
      <c r="D8529" t="s">
        <v>12792</v>
      </c>
      <c r="E8529">
        <v>93.12</v>
      </c>
      <c r="F8529">
        <v>131</v>
      </c>
      <c r="G8529">
        <v>9</v>
      </c>
      <c r="H8529">
        <v>0</v>
      </c>
      <c r="I8529">
        <v>1</v>
      </c>
      <c r="J8529">
        <v>393</v>
      </c>
      <c r="K8529">
        <v>1</v>
      </c>
      <c r="L8529">
        <v>1</v>
      </c>
      <c r="M8529">
        <v>130</v>
      </c>
      <c r="N8529" t="s">
        <v>18</v>
      </c>
      <c r="O8529" s="1">
        <v>3.2916500000000001E-65</v>
      </c>
      <c r="P8529">
        <v>644</v>
      </c>
    </row>
    <row r="8530" spans="1:16" x14ac:dyDescent="0.25">
      <c r="A8530" t="s">
        <v>12793</v>
      </c>
      <c r="B8530">
        <v>918</v>
      </c>
      <c r="C8530" s="3" t="str">
        <f>HYPERLINK("http://www.uniprot.org/uniprot/I1M7J9","tr|I1M7J9|I1M7J9_SOYBN")</f>
        <v>tr|I1M7J9|I1M7J9_SOYBN</v>
      </c>
      <c r="D8530" t="s">
        <v>71</v>
      </c>
      <c r="E8530">
        <v>70.099999999999994</v>
      </c>
      <c r="F8530">
        <v>194</v>
      </c>
      <c r="G8530">
        <v>58</v>
      </c>
      <c r="H8530">
        <v>1</v>
      </c>
      <c r="I8530">
        <v>1</v>
      </c>
      <c r="J8530">
        <v>579</v>
      </c>
      <c r="K8530">
        <v>1</v>
      </c>
      <c r="L8530">
        <v>345</v>
      </c>
      <c r="M8530">
        <v>538</v>
      </c>
      <c r="N8530" t="s">
        <v>18</v>
      </c>
      <c r="O8530" s="1">
        <v>1.4953900000000001E-72</v>
      </c>
      <c r="P8530">
        <v>712</v>
      </c>
    </row>
    <row r="8531" spans="1:16" x14ac:dyDescent="0.25">
      <c r="A8531" t="s">
        <v>12794</v>
      </c>
      <c r="B8531">
        <v>2229</v>
      </c>
      <c r="C8531" s="3" t="str">
        <f>HYPERLINK("http://www.uniprot.org/uniprot/K7KUE2","tr|K7KUE2|K7KUE2_SOYBN")</f>
        <v>tr|K7KUE2|K7KUE2_SOYBN</v>
      </c>
      <c r="D8531" t="s">
        <v>28</v>
      </c>
      <c r="E8531">
        <v>72.760000000000005</v>
      </c>
      <c r="F8531">
        <v>760</v>
      </c>
      <c r="G8531">
        <v>207</v>
      </c>
      <c r="H8531">
        <v>19</v>
      </c>
      <c r="I8531">
        <v>1</v>
      </c>
      <c r="J8531">
        <v>2223</v>
      </c>
      <c r="K8531">
        <v>1</v>
      </c>
      <c r="L8531">
        <v>1</v>
      </c>
      <c r="M8531">
        <v>744</v>
      </c>
      <c r="N8531" t="s">
        <v>18</v>
      </c>
      <c r="O8531">
        <v>0</v>
      </c>
      <c r="P8531">
        <v>2706</v>
      </c>
    </row>
    <row r="8532" spans="1:16" x14ac:dyDescent="0.25">
      <c r="A8532" t="s">
        <v>12795</v>
      </c>
      <c r="B8532">
        <v>909</v>
      </c>
      <c r="C8532" s="3" t="str">
        <f>HYPERLINK("http://www.uniprot.org/uniprot/G7KEA7","tr|G7KEA7|G7KEA7_MEDTR")</f>
        <v>tr|G7KEA7|G7KEA7_MEDTR</v>
      </c>
      <c r="D8532" t="s">
        <v>7670</v>
      </c>
      <c r="E8532">
        <v>30.76</v>
      </c>
      <c r="F8532">
        <v>247</v>
      </c>
      <c r="G8532">
        <v>171</v>
      </c>
      <c r="H8532">
        <v>10</v>
      </c>
      <c r="I8532">
        <v>103</v>
      </c>
      <c r="J8532">
        <v>813</v>
      </c>
      <c r="K8532">
        <v>1</v>
      </c>
      <c r="L8532">
        <v>271</v>
      </c>
      <c r="M8532">
        <v>504</v>
      </c>
      <c r="N8532" t="s">
        <v>18</v>
      </c>
      <c r="O8532" s="1">
        <v>1.18182E-13</v>
      </c>
      <c r="P8532">
        <v>204</v>
      </c>
    </row>
    <row r="8533" spans="1:16" x14ac:dyDescent="0.25">
      <c r="A8533" t="s">
        <v>12796</v>
      </c>
      <c r="B8533">
        <v>447</v>
      </c>
      <c r="C8533" s="3" t="str">
        <f>HYPERLINK("http://www.uniprot.org/uniprot/G7ISF6","tr|G7ISF6|G7ISF6_MEDTR")</f>
        <v>tr|G7ISF6|G7ISF6_MEDTR</v>
      </c>
      <c r="D8533" t="s">
        <v>12797</v>
      </c>
      <c r="E8533">
        <v>68.91</v>
      </c>
      <c r="F8533">
        <v>148</v>
      </c>
      <c r="G8533">
        <v>46</v>
      </c>
      <c r="H8533">
        <v>0</v>
      </c>
      <c r="I8533">
        <v>1</v>
      </c>
      <c r="J8533">
        <v>444</v>
      </c>
      <c r="K8533">
        <v>1</v>
      </c>
      <c r="L8533">
        <v>1</v>
      </c>
      <c r="M8533">
        <v>148</v>
      </c>
      <c r="N8533" t="s">
        <v>18</v>
      </c>
      <c r="O8533" s="1">
        <v>2.1783800000000001E-53</v>
      </c>
      <c r="P8533">
        <v>542</v>
      </c>
    </row>
    <row r="8534" spans="1:16" x14ac:dyDescent="0.25">
      <c r="A8534" t="s">
        <v>12798</v>
      </c>
      <c r="B8534">
        <v>1569</v>
      </c>
      <c r="C8534" s="3" t="str">
        <f>HYPERLINK("http://www.uniprot.org/uniprot/I1M4G6","tr|I1M4G6|I1M4G6_SOYBN")</f>
        <v>tr|I1M4G6|I1M4G6_SOYBN</v>
      </c>
      <c r="D8534" t="s">
        <v>71</v>
      </c>
      <c r="E8534">
        <v>70.03</v>
      </c>
      <c r="F8534">
        <v>514</v>
      </c>
      <c r="G8534">
        <v>154</v>
      </c>
      <c r="H8534">
        <v>3</v>
      </c>
      <c r="I8534">
        <v>1</v>
      </c>
      <c r="J8534">
        <v>1533</v>
      </c>
      <c r="K8534">
        <v>1</v>
      </c>
      <c r="L8534">
        <v>1</v>
      </c>
      <c r="M8534">
        <v>510</v>
      </c>
      <c r="N8534" t="s">
        <v>18</v>
      </c>
      <c r="O8534">
        <v>0</v>
      </c>
      <c r="P8534">
        <v>1769</v>
      </c>
    </row>
    <row r="8535" spans="1:16" x14ac:dyDescent="0.25">
      <c r="A8535" t="s">
        <v>12799</v>
      </c>
      <c r="B8535">
        <v>501</v>
      </c>
      <c r="C8535" s="3" t="str">
        <f>HYPERLINK("http://www.uniprot.org/uniprot/I1KY31","tr|I1KY31|I1KY31_SOYBN")</f>
        <v>tr|I1KY31|I1KY31_SOYBN</v>
      </c>
      <c r="D8535" t="s">
        <v>117</v>
      </c>
      <c r="E8535">
        <v>87.34</v>
      </c>
      <c r="F8535">
        <v>166</v>
      </c>
      <c r="G8535">
        <v>21</v>
      </c>
      <c r="H8535">
        <v>0</v>
      </c>
      <c r="I8535">
        <v>1</v>
      </c>
      <c r="J8535">
        <v>498</v>
      </c>
      <c r="K8535">
        <v>1</v>
      </c>
      <c r="L8535">
        <v>1</v>
      </c>
      <c r="M8535">
        <v>166</v>
      </c>
      <c r="N8535" t="s">
        <v>18</v>
      </c>
      <c r="O8535" s="1">
        <v>1.55167E-75</v>
      </c>
      <c r="P8535">
        <v>733</v>
      </c>
    </row>
    <row r="8536" spans="1:16" x14ac:dyDescent="0.25">
      <c r="A8536" t="s">
        <v>12800</v>
      </c>
      <c r="B8536">
        <v>621</v>
      </c>
      <c r="C8536" s="3" t="str">
        <f>HYPERLINK("http://www.uniprot.org/uniprot/Q9LP90","tr|Q9LP90|Q9LP90_ARATH")</f>
        <v>tr|Q9LP90|Q9LP90_ARATH</v>
      </c>
      <c r="D8536" t="s">
        <v>12801</v>
      </c>
      <c r="E8536">
        <v>39.520000000000003</v>
      </c>
      <c r="F8536">
        <v>167</v>
      </c>
      <c r="G8536">
        <v>101</v>
      </c>
      <c r="H8536">
        <v>0</v>
      </c>
      <c r="I8536">
        <v>1</v>
      </c>
      <c r="J8536">
        <v>501</v>
      </c>
      <c r="K8536">
        <v>1</v>
      </c>
      <c r="L8536">
        <v>1230</v>
      </c>
      <c r="M8536">
        <v>1393</v>
      </c>
      <c r="N8536" t="s">
        <v>18</v>
      </c>
      <c r="O8536" s="1">
        <v>2.5179399999999999E-24</v>
      </c>
      <c r="P8536">
        <v>293</v>
      </c>
    </row>
    <row r="8537" spans="1:16" x14ac:dyDescent="0.25">
      <c r="A8537" t="s">
        <v>12802</v>
      </c>
      <c r="B8537">
        <v>477</v>
      </c>
      <c r="C8537" s="3" t="str">
        <f>HYPERLINK("http://www.uniprot.org/uniprot/G7KBR3","tr|G7KBR3|G7KBR3_MEDTR")</f>
        <v>tr|G7KBR3|G7KBR3_MEDTR</v>
      </c>
      <c r="D8537" t="s">
        <v>12803</v>
      </c>
      <c r="E8537">
        <v>83.76</v>
      </c>
      <c r="F8537">
        <v>154</v>
      </c>
      <c r="G8537">
        <v>25</v>
      </c>
      <c r="H8537">
        <v>1</v>
      </c>
      <c r="I8537">
        <v>1</v>
      </c>
      <c r="J8537">
        <v>459</v>
      </c>
      <c r="K8537">
        <v>1</v>
      </c>
      <c r="L8537">
        <v>1</v>
      </c>
      <c r="M8537">
        <v>154</v>
      </c>
      <c r="N8537" t="s">
        <v>18</v>
      </c>
      <c r="O8537" s="1">
        <v>1.42233E-68</v>
      </c>
      <c r="P8537">
        <v>673</v>
      </c>
    </row>
    <row r="8538" spans="1:16" x14ac:dyDescent="0.25">
      <c r="A8538" t="s">
        <v>12804</v>
      </c>
      <c r="B8538">
        <v>1788</v>
      </c>
      <c r="C8538" s="3" t="str">
        <f>HYPERLINK("http://www.uniprot.org/uniprot/I1NAG2","tr|I1NAG2|I1NAG2_SOYBN")</f>
        <v>tr|I1NAG2|I1NAG2_SOYBN</v>
      </c>
      <c r="D8538" t="s">
        <v>71</v>
      </c>
      <c r="E8538">
        <v>82.27</v>
      </c>
      <c r="F8538">
        <v>598</v>
      </c>
      <c r="G8538">
        <v>106</v>
      </c>
      <c r="H8538">
        <v>3</v>
      </c>
      <c r="I8538">
        <v>1</v>
      </c>
      <c r="J8538">
        <v>1785</v>
      </c>
      <c r="K8538">
        <v>1</v>
      </c>
      <c r="L8538">
        <v>33</v>
      </c>
      <c r="M8538">
        <v>627</v>
      </c>
      <c r="N8538" t="s">
        <v>18</v>
      </c>
      <c r="O8538">
        <v>0</v>
      </c>
      <c r="P8538">
        <v>2581</v>
      </c>
    </row>
    <row r="8539" spans="1:16" x14ac:dyDescent="0.25">
      <c r="A8539" t="s">
        <v>12805</v>
      </c>
      <c r="B8539">
        <v>831</v>
      </c>
      <c r="C8539" s="3" t="str">
        <f>HYPERLINK("http://www.uniprot.org/uniprot/G7KRP6","tr|G7KRP6|G7KRP6_MEDTR")</f>
        <v>tr|G7KRP6|G7KRP6_MEDTR</v>
      </c>
      <c r="D8539" t="s">
        <v>12806</v>
      </c>
      <c r="E8539">
        <v>79.13</v>
      </c>
      <c r="F8539">
        <v>278</v>
      </c>
      <c r="G8539">
        <v>58</v>
      </c>
      <c r="H8539">
        <v>4</v>
      </c>
      <c r="I8539">
        <v>1</v>
      </c>
      <c r="J8539">
        <v>822</v>
      </c>
      <c r="K8539">
        <v>1</v>
      </c>
      <c r="L8539">
        <v>1</v>
      </c>
      <c r="M8539">
        <v>275</v>
      </c>
      <c r="N8539" t="s">
        <v>18</v>
      </c>
      <c r="O8539" s="1">
        <v>4.5591499999999997E-123</v>
      </c>
      <c r="P8539">
        <v>1147</v>
      </c>
    </row>
    <row r="8540" spans="1:16" x14ac:dyDescent="0.25">
      <c r="A8540" t="s">
        <v>12807</v>
      </c>
      <c r="B8540">
        <v>1380</v>
      </c>
      <c r="C8540" s="3" t="str">
        <f>HYPERLINK("http://www.uniprot.org/uniprot/I1KKB0","tr|I1KKB0|I1KKB0_SOYBN")</f>
        <v>tr|I1KKB0|I1KKB0_SOYBN</v>
      </c>
      <c r="D8540" t="s">
        <v>117</v>
      </c>
      <c r="E8540">
        <v>80.52</v>
      </c>
      <c r="F8540">
        <v>457</v>
      </c>
      <c r="G8540">
        <v>89</v>
      </c>
      <c r="H8540">
        <v>0</v>
      </c>
      <c r="I8540">
        <v>1</v>
      </c>
      <c r="J8540">
        <v>1371</v>
      </c>
      <c r="K8540">
        <v>1</v>
      </c>
      <c r="L8540">
        <v>110</v>
      </c>
      <c r="M8540">
        <v>566</v>
      </c>
      <c r="N8540" t="s">
        <v>18</v>
      </c>
      <c r="O8540">
        <v>0</v>
      </c>
      <c r="P8540">
        <v>1998</v>
      </c>
    </row>
    <row r="8541" spans="1:16" x14ac:dyDescent="0.25">
      <c r="A8541" t="s">
        <v>12808</v>
      </c>
      <c r="B8541">
        <v>1140</v>
      </c>
      <c r="C8541" s="3" t="str">
        <f>HYPERLINK("http://www.uniprot.org/uniprot/G7I806","tr|G7I806|G7I806_MEDTR")</f>
        <v>tr|G7I806|G7I806_MEDTR</v>
      </c>
      <c r="D8541" t="s">
        <v>12809</v>
      </c>
      <c r="E8541">
        <v>88.71</v>
      </c>
      <c r="F8541">
        <v>381</v>
      </c>
      <c r="G8541">
        <v>43</v>
      </c>
      <c r="H8541">
        <v>2</v>
      </c>
      <c r="I8541">
        <v>1</v>
      </c>
      <c r="J8541">
        <v>1137</v>
      </c>
      <c r="K8541">
        <v>1</v>
      </c>
      <c r="L8541">
        <v>66</v>
      </c>
      <c r="M8541">
        <v>446</v>
      </c>
      <c r="N8541" t="s">
        <v>18</v>
      </c>
      <c r="O8541">
        <v>0</v>
      </c>
      <c r="P8541">
        <v>1728</v>
      </c>
    </row>
    <row r="8542" spans="1:16" x14ac:dyDescent="0.25">
      <c r="A8542" t="s">
        <v>12810</v>
      </c>
      <c r="B8542">
        <v>1656</v>
      </c>
      <c r="C8542" s="3" t="str">
        <f>HYPERLINK("http://www.uniprot.org/uniprot/I1L8C4","tr|I1L8C4|I1L8C4_SOYBN")</f>
        <v>tr|I1L8C4|I1L8C4_SOYBN</v>
      </c>
      <c r="D8542" t="s">
        <v>71</v>
      </c>
      <c r="E8542">
        <v>82.75</v>
      </c>
      <c r="F8542">
        <v>551</v>
      </c>
      <c r="G8542">
        <v>95</v>
      </c>
      <c r="H8542">
        <v>0</v>
      </c>
      <c r="I8542">
        <v>1</v>
      </c>
      <c r="J8542">
        <v>1653</v>
      </c>
      <c r="K8542">
        <v>1</v>
      </c>
      <c r="L8542">
        <v>1</v>
      </c>
      <c r="M8542">
        <v>549</v>
      </c>
      <c r="N8542" t="s">
        <v>18</v>
      </c>
      <c r="O8542">
        <v>0</v>
      </c>
      <c r="P8542">
        <v>2321</v>
      </c>
    </row>
    <row r="8543" spans="1:16" x14ac:dyDescent="0.25">
      <c r="A8543" t="s">
        <v>12811</v>
      </c>
      <c r="B8543">
        <v>897</v>
      </c>
      <c r="C8543" s="3" t="str">
        <f>HYPERLINK("http://www.uniprot.org/uniprot/C6TA41","tr|C6TA41|C6TA41_SOYBN")</f>
        <v>tr|C6TA41|C6TA41_SOYBN</v>
      </c>
      <c r="D8543" t="s">
        <v>210</v>
      </c>
      <c r="E8543">
        <v>83.22</v>
      </c>
      <c r="F8543">
        <v>298</v>
      </c>
      <c r="G8543">
        <v>50</v>
      </c>
      <c r="H8543">
        <v>0</v>
      </c>
      <c r="I8543">
        <v>1</v>
      </c>
      <c r="J8543">
        <v>894</v>
      </c>
      <c r="K8543">
        <v>1</v>
      </c>
      <c r="L8543">
        <v>1</v>
      </c>
      <c r="M8543">
        <v>297</v>
      </c>
      <c r="N8543" t="s">
        <v>18</v>
      </c>
      <c r="O8543" s="1">
        <v>1.6187099999999999E-148</v>
      </c>
      <c r="P8543">
        <v>1367</v>
      </c>
    </row>
    <row r="8544" spans="1:16" x14ac:dyDescent="0.25">
      <c r="A8544" t="s">
        <v>12812</v>
      </c>
      <c r="B8544">
        <v>1098</v>
      </c>
      <c r="C8544" s="3" t="str">
        <f>HYPERLINK("http://www.uniprot.org/uniprot/I3T3H5","tr|I3T3H5|I3T3H5_MEDTR")</f>
        <v>tr|I3T3H5|I3T3H5_MEDTR</v>
      </c>
      <c r="D8544" t="s">
        <v>22</v>
      </c>
      <c r="E8544">
        <v>71.89</v>
      </c>
      <c r="F8544">
        <v>370</v>
      </c>
      <c r="G8544">
        <v>104</v>
      </c>
      <c r="H8544">
        <v>5</v>
      </c>
      <c r="I8544">
        <v>1</v>
      </c>
      <c r="J8544">
        <v>1095</v>
      </c>
      <c r="K8544">
        <v>1</v>
      </c>
      <c r="L8544">
        <v>1</v>
      </c>
      <c r="M8544">
        <v>370</v>
      </c>
      <c r="N8544" t="s">
        <v>18</v>
      </c>
      <c r="O8544" s="1">
        <v>8.5413199999999999E-148</v>
      </c>
      <c r="P8544">
        <v>1362</v>
      </c>
    </row>
    <row r="8545" spans="1:16" x14ac:dyDescent="0.25">
      <c r="A8545" t="s">
        <v>12813</v>
      </c>
      <c r="B8545">
        <v>1188</v>
      </c>
      <c r="C8545" s="3" t="str">
        <f>HYPERLINK("http://www.uniprot.org/uniprot/G7JAS7","tr|G7JAS7|G7JAS7_MEDTR")</f>
        <v>tr|G7JAS7|G7JAS7_MEDTR</v>
      </c>
      <c r="D8545" t="s">
        <v>12814</v>
      </c>
      <c r="E8545">
        <v>87.21</v>
      </c>
      <c r="F8545">
        <v>391</v>
      </c>
      <c r="G8545">
        <v>50</v>
      </c>
      <c r="H8545">
        <v>0</v>
      </c>
      <c r="I8545">
        <v>1</v>
      </c>
      <c r="J8545">
        <v>1173</v>
      </c>
      <c r="K8545">
        <v>1</v>
      </c>
      <c r="L8545">
        <v>98</v>
      </c>
      <c r="M8545">
        <v>484</v>
      </c>
      <c r="N8545" t="s">
        <v>18</v>
      </c>
      <c r="O8545">
        <v>0</v>
      </c>
      <c r="P8545">
        <v>1885</v>
      </c>
    </row>
    <row r="8546" spans="1:16" x14ac:dyDescent="0.25">
      <c r="A8546" t="s">
        <v>12815</v>
      </c>
      <c r="B8546">
        <v>1608</v>
      </c>
      <c r="C8546" s="3" t="str">
        <f>HYPERLINK("http://www.uniprot.org/uniprot/I1N126","tr|I1N126|I1N126_SOYBN")</f>
        <v>tr|I1N126|I1N126_SOYBN</v>
      </c>
      <c r="D8546" t="s">
        <v>71</v>
      </c>
      <c r="E8546">
        <v>68.94</v>
      </c>
      <c r="F8546">
        <v>557</v>
      </c>
      <c r="G8546">
        <v>173</v>
      </c>
      <c r="H8546">
        <v>22</v>
      </c>
      <c r="I8546">
        <v>1</v>
      </c>
      <c r="J8546">
        <v>1605</v>
      </c>
      <c r="K8546">
        <v>1</v>
      </c>
      <c r="L8546">
        <v>1</v>
      </c>
      <c r="M8546">
        <v>551</v>
      </c>
      <c r="N8546" t="s">
        <v>18</v>
      </c>
      <c r="O8546">
        <v>0</v>
      </c>
      <c r="P8546">
        <v>1868</v>
      </c>
    </row>
    <row r="8547" spans="1:16" x14ac:dyDescent="0.25">
      <c r="A8547" t="s">
        <v>12816</v>
      </c>
      <c r="B8547">
        <v>3033</v>
      </c>
      <c r="C8547" s="3" t="str">
        <f>HYPERLINK("http://www.uniprot.org/uniprot/G7ZZ81","tr|G7ZZ81|G7ZZ81_MEDTR")</f>
        <v>tr|G7ZZ81|G7ZZ81_MEDTR</v>
      </c>
      <c r="D8547" t="s">
        <v>12817</v>
      </c>
      <c r="E8547">
        <v>78.06</v>
      </c>
      <c r="F8547">
        <v>994</v>
      </c>
      <c r="G8547">
        <v>218</v>
      </c>
      <c r="H8547">
        <v>21</v>
      </c>
      <c r="I8547">
        <v>1</v>
      </c>
      <c r="J8547">
        <v>2919</v>
      </c>
      <c r="K8547">
        <v>1</v>
      </c>
      <c r="L8547">
        <v>3</v>
      </c>
      <c r="M8547">
        <v>996</v>
      </c>
      <c r="N8547" t="s">
        <v>18</v>
      </c>
      <c r="O8547">
        <v>0</v>
      </c>
      <c r="P8547">
        <v>3955</v>
      </c>
    </row>
    <row r="8548" spans="1:16" x14ac:dyDescent="0.25">
      <c r="A8548" t="s">
        <v>12818</v>
      </c>
      <c r="B8548">
        <v>312</v>
      </c>
      <c r="C8548" s="3" t="str">
        <f>HYPERLINK("http://www.uniprot.org/uniprot/C6SXB6","tr|C6SXB6|C6SXB6_SOYBN")</f>
        <v>tr|C6SXB6|C6SXB6_SOYBN</v>
      </c>
      <c r="D8548" t="s">
        <v>28</v>
      </c>
      <c r="E8548">
        <v>43.63</v>
      </c>
      <c r="F8548">
        <v>110</v>
      </c>
      <c r="G8548">
        <v>62</v>
      </c>
      <c r="H8548">
        <v>10</v>
      </c>
      <c r="I8548">
        <v>1</v>
      </c>
      <c r="J8548">
        <v>300</v>
      </c>
      <c r="K8548">
        <v>1</v>
      </c>
      <c r="L8548">
        <v>1</v>
      </c>
      <c r="M8548">
        <v>99</v>
      </c>
      <c r="N8548" t="s">
        <v>18</v>
      </c>
      <c r="O8548" s="1">
        <v>4.3031899999999999E-9</v>
      </c>
      <c r="P8548">
        <v>160</v>
      </c>
    </row>
    <row r="8549" spans="1:16" x14ac:dyDescent="0.25">
      <c r="A8549" t="s">
        <v>12819</v>
      </c>
      <c r="B8549">
        <v>1170</v>
      </c>
      <c r="C8549" s="3" t="str">
        <f>HYPERLINK("http://www.uniprot.org/uniprot/G7LJA7","tr|G7LJA7|G7LJA7_MEDTR")</f>
        <v>tr|G7LJA7|G7LJA7_MEDTR</v>
      </c>
      <c r="D8549" t="s">
        <v>5487</v>
      </c>
      <c r="E8549">
        <v>31.46</v>
      </c>
      <c r="F8549">
        <v>143</v>
      </c>
      <c r="G8549">
        <v>98</v>
      </c>
      <c r="H8549">
        <v>24</v>
      </c>
      <c r="I8549">
        <v>451</v>
      </c>
      <c r="J8549">
        <v>807</v>
      </c>
      <c r="K8549">
        <v>1</v>
      </c>
      <c r="L8549">
        <v>172</v>
      </c>
      <c r="M8549">
        <v>314</v>
      </c>
      <c r="N8549" t="s">
        <v>18</v>
      </c>
      <c r="O8549" s="1">
        <v>8.3457099999999995E-11</v>
      </c>
      <c r="P8549">
        <v>181</v>
      </c>
    </row>
    <row r="8550" spans="1:16" x14ac:dyDescent="0.25">
      <c r="A8550" t="s">
        <v>12820</v>
      </c>
      <c r="B8550">
        <v>600</v>
      </c>
      <c r="C8550" s="3" t="str">
        <f>HYPERLINK("http://www.uniprot.org/uniprot/G7JE19","tr|G7JE19|G7JE19_MEDTR")</f>
        <v>tr|G7JE19|G7JE19_MEDTR</v>
      </c>
      <c r="D8550" t="s">
        <v>12821</v>
      </c>
      <c r="E8550">
        <v>71.42</v>
      </c>
      <c r="F8550">
        <v>161</v>
      </c>
      <c r="G8550">
        <v>46</v>
      </c>
      <c r="H8550">
        <v>7</v>
      </c>
      <c r="I8550">
        <v>136</v>
      </c>
      <c r="J8550">
        <v>597</v>
      </c>
      <c r="K8550">
        <v>1</v>
      </c>
      <c r="L8550">
        <v>150</v>
      </c>
      <c r="M8550">
        <v>306</v>
      </c>
      <c r="N8550" t="s">
        <v>18</v>
      </c>
      <c r="O8550" s="1">
        <v>2.1407999999999999E-54</v>
      </c>
      <c r="P8550">
        <v>552</v>
      </c>
    </row>
    <row r="8551" spans="1:16" x14ac:dyDescent="0.25">
      <c r="A8551" t="s">
        <v>12822</v>
      </c>
      <c r="B8551">
        <v>2838</v>
      </c>
      <c r="C8551" s="3" t="str">
        <f>HYPERLINK("http://www.uniprot.org/uniprot/G7JQX2","tr|G7JQX2|G7JQX2_MEDTR")</f>
        <v>tr|G7JQX2|G7JQX2_MEDTR</v>
      </c>
      <c r="D8551" t="s">
        <v>12823</v>
      </c>
      <c r="E8551">
        <v>79.47</v>
      </c>
      <c r="F8551">
        <v>950</v>
      </c>
      <c r="G8551">
        <v>195</v>
      </c>
      <c r="H8551">
        <v>11</v>
      </c>
      <c r="I8551">
        <v>19</v>
      </c>
      <c r="J8551">
        <v>2835</v>
      </c>
      <c r="K8551">
        <v>1</v>
      </c>
      <c r="L8551">
        <v>3</v>
      </c>
      <c r="M8551">
        <v>943</v>
      </c>
      <c r="N8551" t="s">
        <v>18</v>
      </c>
      <c r="O8551">
        <v>0</v>
      </c>
      <c r="P8551">
        <v>3897</v>
      </c>
    </row>
    <row r="8552" spans="1:16" x14ac:dyDescent="0.25">
      <c r="A8552" t="s">
        <v>12824</v>
      </c>
      <c r="B8552">
        <v>1641</v>
      </c>
      <c r="C8552" s="3" t="str">
        <f>HYPERLINK("http://www.uniprot.org/uniprot/G7KGH4","tr|G7KGH4|G7KGH4_MEDTR")</f>
        <v>tr|G7KGH4|G7KGH4_MEDTR</v>
      </c>
      <c r="D8552" t="s">
        <v>12825</v>
      </c>
      <c r="E8552">
        <v>68</v>
      </c>
      <c r="F8552">
        <v>572</v>
      </c>
      <c r="G8552">
        <v>183</v>
      </c>
      <c r="H8552">
        <v>31</v>
      </c>
      <c r="I8552">
        <v>10</v>
      </c>
      <c r="J8552">
        <v>1632</v>
      </c>
      <c r="K8552">
        <v>1</v>
      </c>
      <c r="L8552">
        <v>124</v>
      </c>
      <c r="M8552">
        <v>694</v>
      </c>
      <c r="N8552" t="s">
        <v>18</v>
      </c>
      <c r="O8552">
        <v>0</v>
      </c>
      <c r="P8552">
        <v>2061</v>
      </c>
    </row>
    <row r="8553" spans="1:16" x14ac:dyDescent="0.25">
      <c r="A8553" t="s">
        <v>12826</v>
      </c>
      <c r="B8553">
        <v>1050</v>
      </c>
      <c r="C8553" s="3" t="str">
        <f>HYPERLINK("http://www.uniprot.org/uniprot/C6T7N3","tr|C6T7N3|C6T7N3_SOYBN")</f>
        <v>tr|C6T7N3|C6T7N3_SOYBN</v>
      </c>
      <c r="D8553" t="s">
        <v>897</v>
      </c>
      <c r="E8553">
        <v>68.75</v>
      </c>
      <c r="F8553">
        <v>352</v>
      </c>
      <c r="G8553">
        <v>110</v>
      </c>
      <c r="H8553">
        <v>3</v>
      </c>
      <c r="I8553">
        <v>1</v>
      </c>
      <c r="J8553">
        <v>1047</v>
      </c>
      <c r="K8553">
        <v>1</v>
      </c>
      <c r="L8553">
        <v>1</v>
      </c>
      <c r="M8553">
        <v>334</v>
      </c>
      <c r="N8553" t="s">
        <v>18</v>
      </c>
      <c r="O8553" s="1">
        <v>8.5899499999999996E-134</v>
      </c>
      <c r="P8553">
        <v>1241</v>
      </c>
    </row>
    <row r="8554" spans="1:16" x14ac:dyDescent="0.25">
      <c r="A8554" t="s">
        <v>12827</v>
      </c>
      <c r="B8554">
        <v>5004</v>
      </c>
      <c r="C8554" s="3" t="str">
        <f>HYPERLINK("http://www.uniprot.org/uniprot/K7K2I9","tr|K7K2I9|K7K2I9_SOYBN")</f>
        <v>tr|K7K2I9|K7K2I9_SOYBN</v>
      </c>
      <c r="D8554" t="s">
        <v>28</v>
      </c>
      <c r="E8554">
        <v>63.02</v>
      </c>
      <c r="F8554">
        <v>1731</v>
      </c>
      <c r="G8554">
        <v>640</v>
      </c>
      <c r="H8554">
        <v>65</v>
      </c>
      <c r="I8554">
        <v>1</v>
      </c>
      <c r="J8554">
        <v>4998</v>
      </c>
      <c r="K8554">
        <v>1</v>
      </c>
      <c r="L8554">
        <v>1</v>
      </c>
      <c r="M8554">
        <v>1700</v>
      </c>
      <c r="N8554" t="s">
        <v>18</v>
      </c>
      <c r="O8554">
        <v>0</v>
      </c>
      <c r="P8554">
        <v>5008</v>
      </c>
    </row>
    <row r="8555" spans="1:16" x14ac:dyDescent="0.25">
      <c r="A8555" t="s">
        <v>12828</v>
      </c>
      <c r="B8555">
        <v>1071</v>
      </c>
      <c r="C8555" s="3" t="str">
        <f>HYPERLINK("http://www.uniprot.org/uniprot/K7KMA1","tr|K7KMA1|K7KMA1_SOYBN")</f>
        <v>tr|K7KMA1|K7KMA1_SOYBN</v>
      </c>
      <c r="D8555" t="s">
        <v>28</v>
      </c>
      <c r="E8555">
        <v>77.42</v>
      </c>
      <c r="F8555">
        <v>350</v>
      </c>
      <c r="G8555">
        <v>79</v>
      </c>
      <c r="H8555">
        <v>3</v>
      </c>
      <c r="I8555">
        <v>1</v>
      </c>
      <c r="J8555">
        <v>1041</v>
      </c>
      <c r="K8555">
        <v>1</v>
      </c>
      <c r="L8555">
        <v>3</v>
      </c>
      <c r="M8555">
        <v>352</v>
      </c>
      <c r="N8555" t="s">
        <v>18</v>
      </c>
      <c r="O8555" s="1">
        <v>4.3890300000000001E-149</v>
      </c>
      <c r="P8555">
        <v>1373</v>
      </c>
    </row>
    <row r="8556" spans="1:16" x14ac:dyDescent="0.25">
      <c r="A8556" t="s">
        <v>12829</v>
      </c>
      <c r="B8556">
        <v>1248</v>
      </c>
      <c r="C8556" s="3" t="str">
        <f>HYPERLINK("http://www.uniprot.org/uniprot/Q9SML3","tr|Q9SML3|Q9SML3_CICAR")</f>
        <v>tr|Q9SML3|Q9SML3_CICAR</v>
      </c>
      <c r="D8556" t="s">
        <v>12830</v>
      </c>
      <c r="E8556">
        <v>94.93</v>
      </c>
      <c r="F8556">
        <v>415</v>
      </c>
      <c r="G8556">
        <v>21</v>
      </c>
      <c r="H8556">
        <v>0</v>
      </c>
      <c r="I8556">
        <v>1</v>
      </c>
      <c r="J8556">
        <v>1245</v>
      </c>
      <c r="K8556">
        <v>1</v>
      </c>
      <c r="L8556">
        <v>23</v>
      </c>
      <c r="M8556">
        <v>437</v>
      </c>
      <c r="N8556" t="s">
        <v>18</v>
      </c>
      <c r="O8556">
        <v>0</v>
      </c>
      <c r="P8556">
        <v>2007</v>
      </c>
    </row>
    <row r="8557" spans="1:16" x14ac:dyDescent="0.25">
      <c r="A8557" t="s">
        <v>12831</v>
      </c>
      <c r="B8557">
        <v>831</v>
      </c>
      <c r="C8557" s="3" t="str">
        <f>HYPERLINK("http://www.uniprot.org/uniprot/G7ISF7","tr|G7ISF7|G7ISF7_MEDTR")</f>
        <v>tr|G7ISF7|G7ISF7_MEDTR</v>
      </c>
      <c r="D8557" t="s">
        <v>12832</v>
      </c>
      <c r="E8557">
        <v>78.819999999999993</v>
      </c>
      <c r="F8557">
        <v>255</v>
      </c>
      <c r="G8557">
        <v>54</v>
      </c>
      <c r="H8557">
        <v>0</v>
      </c>
      <c r="I8557">
        <v>64</v>
      </c>
      <c r="J8557">
        <v>828</v>
      </c>
      <c r="K8557">
        <v>1</v>
      </c>
      <c r="L8557">
        <v>22</v>
      </c>
      <c r="M8557">
        <v>276</v>
      </c>
      <c r="N8557" t="s">
        <v>18</v>
      </c>
      <c r="O8557" s="1">
        <v>3.7469600000000002E-109</v>
      </c>
      <c r="P8557">
        <v>1027</v>
      </c>
    </row>
    <row r="8558" spans="1:16" x14ac:dyDescent="0.25">
      <c r="A8558" t="s">
        <v>12833</v>
      </c>
      <c r="B8558">
        <v>525</v>
      </c>
      <c r="C8558" s="3" t="str">
        <f>HYPERLINK("http://www.uniprot.org/uniprot/I3T2Z2","tr|I3T2Z2|I3T2Z2_MEDTR")</f>
        <v>tr|I3T2Z2|I3T2Z2_MEDTR</v>
      </c>
      <c r="D8558" t="s">
        <v>22</v>
      </c>
      <c r="E8558">
        <v>77.45</v>
      </c>
      <c r="F8558">
        <v>173</v>
      </c>
      <c r="G8558">
        <v>39</v>
      </c>
      <c r="H8558">
        <v>1</v>
      </c>
      <c r="I8558">
        <v>1</v>
      </c>
      <c r="J8558">
        <v>516</v>
      </c>
      <c r="K8558">
        <v>1</v>
      </c>
      <c r="L8558">
        <v>145</v>
      </c>
      <c r="M8558">
        <v>313</v>
      </c>
      <c r="N8558" t="s">
        <v>18</v>
      </c>
      <c r="O8558" s="1">
        <v>9.3138599999999992E-65</v>
      </c>
      <c r="P8558">
        <v>640</v>
      </c>
    </row>
    <row r="8559" spans="1:16" x14ac:dyDescent="0.25">
      <c r="A8559" t="s">
        <v>12834</v>
      </c>
      <c r="B8559">
        <v>636</v>
      </c>
      <c r="C8559" s="3" t="str">
        <f>HYPERLINK("http://www.uniprot.org/uniprot/A2Q2T1","tr|A2Q2T1|A2Q2T1_MEDTR")</f>
        <v>tr|A2Q2T1|A2Q2T1_MEDTR</v>
      </c>
      <c r="D8559" t="s">
        <v>337</v>
      </c>
      <c r="E8559">
        <v>85.07</v>
      </c>
      <c r="F8559">
        <v>201</v>
      </c>
      <c r="G8559">
        <v>30</v>
      </c>
      <c r="H8559">
        <v>2</v>
      </c>
      <c r="I8559">
        <v>1</v>
      </c>
      <c r="J8559">
        <v>597</v>
      </c>
      <c r="K8559">
        <v>1</v>
      </c>
      <c r="L8559">
        <v>277</v>
      </c>
      <c r="M8559">
        <v>477</v>
      </c>
      <c r="N8559" t="s">
        <v>18</v>
      </c>
      <c r="O8559" s="1">
        <v>3.0288300000000001E-92</v>
      </c>
      <c r="P8559">
        <v>879</v>
      </c>
    </row>
    <row r="8560" spans="1:16" x14ac:dyDescent="0.25">
      <c r="A8560" t="s">
        <v>12835</v>
      </c>
      <c r="B8560">
        <v>1539</v>
      </c>
      <c r="C8560" s="3" t="str">
        <f>HYPERLINK("http://www.uniprot.org/uniprot/A2Q2C7","tr|A2Q2C7|A2Q2C7_MEDTR")</f>
        <v>tr|A2Q2C7|A2Q2C7_MEDTR</v>
      </c>
      <c r="D8560" t="s">
        <v>5936</v>
      </c>
      <c r="E8560">
        <v>65.260000000000005</v>
      </c>
      <c r="F8560">
        <v>452</v>
      </c>
      <c r="G8560">
        <v>157</v>
      </c>
      <c r="H8560">
        <v>1</v>
      </c>
      <c r="I8560">
        <v>79</v>
      </c>
      <c r="J8560">
        <v>1431</v>
      </c>
      <c r="K8560">
        <v>1</v>
      </c>
      <c r="L8560">
        <v>569</v>
      </c>
      <c r="M8560">
        <v>1019</v>
      </c>
      <c r="N8560" t="s">
        <v>18</v>
      </c>
      <c r="O8560" s="1">
        <v>2.3561699999999998E-171</v>
      </c>
      <c r="P8560">
        <v>1567</v>
      </c>
    </row>
    <row r="8561" spans="1:16" x14ac:dyDescent="0.25">
      <c r="A8561" t="s">
        <v>12836</v>
      </c>
      <c r="B8561">
        <v>1533</v>
      </c>
      <c r="C8561" s="3" t="str">
        <f>HYPERLINK("http://www.uniprot.org/uniprot/G7KBR4","tr|G7KBR4|G7KBR4_MEDTR")</f>
        <v>tr|G7KBR4|G7KBR4_MEDTR</v>
      </c>
      <c r="D8561" t="s">
        <v>12837</v>
      </c>
      <c r="E8561">
        <v>80.34</v>
      </c>
      <c r="F8561">
        <v>524</v>
      </c>
      <c r="G8561">
        <v>103</v>
      </c>
      <c r="H8561">
        <v>14</v>
      </c>
      <c r="I8561">
        <v>1</v>
      </c>
      <c r="J8561">
        <v>1530</v>
      </c>
      <c r="K8561">
        <v>1</v>
      </c>
      <c r="L8561">
        <v>1</v>
      </c>
      <c r="M8561">
        <v>524</v>
      </c>
      <c r="N8561" t="s">
        <v>18</v>
      </c>
      <c r="O8561">
        <v>0</v>
      </c>
      <c r="P8561">
        <v>2159</v>
      </c>
    </row>
    <row r="8562" spans="1:16" x14ac:dyDescent="0.25">
      <c r="A8562" t="s">
        <v>12838</v>
      </c>
      <c r="B8562">
        <v>1041</v>
      </c>
      <c r="C8562" s="3" t="str">
        <f>HYPERLINK("http://www.uniprot.org/uniprot/G7KNV2","tr|G7KNV2|G7KNV2_MEDTR")</f>
        <v>tr|G7KNV2|G7KNV2_MEDTR</v>
      </c>
      <c r="D8562" t="s">
        <v>12839</v>
      </c>
      <c r="E8562">
        <v>77.680000000000007</v>
      </c>
      <c r="F8562">
        <v>345</v>
      </c>
      <c r="G8562">
        <v>77</v>
      </c>
      <c r="H8562">
        <v>1</v>
      </c>
      <c r="I8562">
        <v>7</v>
      </c>
      <c r="J8562">
        <v>1038</v>
      </c>
      <c r="K8562">
        <v>1</v>
      </c>
      <c r="L8562">
        <v>2</v>
      </c>
      <c r="M8562">
        <v>342</v>
      </c>
      <c r="N8562" t="s">
        <v>18</v>
      </c>
      <c r="O8562" s="1">
        <v>1.7525399999999999E-155</v>
      </c>
      <c r="P8562">
        <v>1428</v>
      </c>
    </row>
    <row r="8563" spans="1:16" x14ac:dyDescent="0.25">
      <c r="A8563" t="s">
        <v>12840</v>
      </c>
      <c r="B8563">
        <v>726</v>
      </c>
      <c r="C8563" s="3" t="str">
        <f>HYPERLINK("http://www.uniprot.org/uniprot/G7KRQ0","tr|G7KRQ0|G7KRQ0_MEDTR")</f>
        <v>tr|G7KRQ0|G7KRQ0_MEDTR</v>
      </c>
      <c r="D8563" t="s">
        <v>12841</v>
      </c>
      <c r="E8563">
        <v>74.27</v>
      </c>
      <c r="F8563">
        <v>241</v>
      </c>
      <c r="G8563">
        <v>62</v>
      </c>
      <c r="H8563">
        <v>3</v>
      </c>
      <c r="I8563">
        <v>1</v>
      </c>
      <c r="J8563">
        <v>714</v>
      </c>
      <c r="K8563">
        <v>1</v>
      </c>
      <c r="L8563">
        <v>1</v>
      </c>
      <c r="M8563">
        <v>236</v>
      </c>
      <c r="N8563" t="s">
        <v>18</v>
      </c>
      <c r="O8563" s="1">
        <v>2.6015599999999999E-86</v>
      </c>
      <c r="P8563">
        <v>829</v>
      </c>
    </row>
    <row r="8564" spans="1:16" x14ac:dyDescent="0.25">
      <c r="A8564" t="s">
        <v>12842</v>
      </c>
      <c r="B8564">
        <v>333</v>
      </c>
      <c r="C8564" s="3" t="str">
        <f>HYPERLINK("http://www.uniprot.org/uniprot/I1KKB0","tr|I1KKB0|I1KKB0_SOYBN")</f>
        <v>tr|I1KKB0|I1KKB0_SOYBN</v>
      </c>
      <c r="D8564" t="s">
        <v>117</v>
      </c>
      <c r="E8564">
        <v>86.11</v>
      </c>
      <c r="F8564">
        <v>108</v>
      </c>
      <c r="G8564">
        <v>15</v>
      </c>
      <c r="H8564">
        <v>0</v>
      </c>
      <c r="I8564">
        <v>1</v>
      </c>
      <c r="J8564">
        <v>324</v>
      </c>
      <c r="K8564">
        <v>1</v>
      </c>
      <c r="L8564">
        <v>1</v>
      </c>
      <c r="M8564">
        <v>108</v>
      </c>
      <c r="N8564" t="s">
        <v>18</v>
      </c>
      <c r="O8564" s="1">
        <v>2.9637499999999999E-50</v>
      </c>
      <c r="P8564">
        <v>515</v>
      </c>
    </row>
    <row r="8565" spans="1:16" x14ac:dyDescent="0.25">
      <c r="A8565" t="s">
        <v>12843</v>
      </c>
      <c r="B8565">
        <v>1173</v>
      </c>
      <c r="C8565" s="3" t="str">
        <f>HYPERLINK("http://www.uniprot.org/uniprot/G7I805","tr|G7I805|G7I805_MEDTR")</f>
        <v>tr|G7I805|G7I805_MEDTR</v>
      </c>
      <c r="D8565" t="s">
        <v>12844</v>
      </c>
      <c r="E8565">
        <v>80.040000000000006</v>
      </c>
      <c r="F8565">
        <v>401</v>
      </c>
      <c r="G8565">
        <v>80</v>
      </c>
      <c r="H8565">
        <v>11</v>
      </c>
      <c r="I8565">
        <v>1</v>
      </c>
      <c r="J8565">
        <v>1170</v>
      </c>
      <c r="K8565">
        <v>1</v>
      </c>
      <c r="L8565">
        <v>1</v>
      </c>
      <c r="M8565">
        <v>401</v>
      </c>
      <c r="N8565" t="s">
        <v>18</v>
      </c>
      <c r="O8565" s="1">
        <v>1.4088999999999999E-175</v>
      </c>
      <c r="P8565">
        <v>1602</v>
      </c>
    </row>
    <row r="8566" spans="1:16" x14ac:dyDescent="0.25">
      <c r="A8566" t="s">
        <v>12845</v>
      </c>
      <c r="B8566">
        <v>690</v>
      </c>
      <c r="C8566" s="3" t="str">
        <f>HYPERLINK("http://www.uniprot.org/uniprot/I3SAV4","tr|I3SAV4|I3SAV4_LOTJA")</f>
        <v>tr|I3SAV4|I3SAV4_LOTJA</v>
      </c>
      <c r="D8566" t="s">
        <v>93</v>
      </c>
      <c r="E8566">
        <v>63.55</v>
      </c>
      <c r="F8566">
        <v>236</v>
      </c>
      <c r="G8566">
        <v>86</v>
      </c>
      <c r="H8566">
        <v>8</v>
      </c>
      <c r="I8566">
        <v>4</v>
      </c>
      <c r="J8566">
        <v>687</v>
      </c>
      <c r="K8566">
        <v>1</v>
      </c>
      <c r="L8566">
        <v>6</v>
      </c>
      <c r="M8566">
        <v>236</v>
      </c>
      <c r="N8566" t="s">
        <v>18</v>
      </c>
      <c r="O8566" s="1">
        <v>3.2137400000000001E-72</v>
      </c>
      <c r="P8566">
        <v>707</v>
      </c>
    </row>
    <row r="8567" spans="1:16" x14ac:dyDescent="0.25">
      <c r="A8567" t="s">
        <v>12846</v>
      </c>
      <c r="B8567">
        <v>3816</v>
      </c>
      <c r="C8567" s="3" t="str">
        <f>HYPERLINK("http://www.uniprot.org/uniprot/M4CT97","tr|M4CT97|M4CT97_BRARP")</f>
        <v>tr|M4CT97|M4CT97_BRARP</v>
      </c>
      <c r="D8567" t="s">
        <v>12847</v>
      </c>
      <c r="E8567">
        <v>70.760000000000005</v>
      </c>
      <c r="F8567">
        <v>130</v>
      </c>
      <c r="G8567">
        <v>38</v>
      </c>
      <c r="H8567">
        <v>3</v>
      </c>
      <c r="I8567">
        <v>1459</v>
      </c>
      <c r="J8567">
        <v>1839</v>
      </c>
      <c r="K8567">
        <v>1</v>
      </c>
      <c r="L8567">
        <v>360</v>
      </c>
      <c r="M8567">
        <v>489</v>
      </c>
      <c r="N8567" t="s">
        <v>18</v>
      </c>
      <c r="O8567" s="1">
        <v>1.30258E-44</v>
      </c>
      <c r="P8567">
        <v>478</v>
      </c>
    </row>
    <row r="8568" spans="1:16" x14ac:dyDescent="0.25">
      <c r="A8568" t="s">
        <v>12848</v>
      </c>
      <c r="B8568">
        <v>549</v>
      </c>
      <c r="C8568" s="3" t="str">
        <f>HYPERLINK("http://www.uniprot.org/uniprot/I3T5L6","tr|I3T5L6|I3T5L6_MEDTR")</f>
        <v>tr|I3T5L6|I3T5L6_MEDTR</v>
      </c>
      <c r="D8568" t="s">
        <v>22</v>
      </c>
      <c r="E8568">
        <v>93.79</v>
      </c>
      <c r="F8568">
        <v>129</v>
      </c>
      <c r="G8568">
        <v>8</v>
      </c>
      <c r="H8568">
        <v>0</v>
      </c>
      <c r="I8568">
        <v>157</v>
      </c>
      <c r="J8568">
        <v>543</v>
      </c>
      <c r="K8568">
        <v>1</v>
      </c>
      <c r="L8568">
        <v>85</v>
      </c>
      <c r="M8568">
        <v>213</v>
      </c>
      <c r="N8568" t="s">
        <v>18</v>
      </c>
      <c r="O8568" s="1">
        <v>4.6027800000000003E-65</v>
      </c>
      <c r="P8568">
        <v>643</v>
      </c>
    </row>
    <row r="8569" spans="1:16" x14ac:dyDescent="0.25">
      <c r="A8569" t="s">
        <v>12849</v>
      </c>
      <c r="B8569">
        <v>615</v>
      </c>
      <c r="C8569" s="3" t="str">
        <f>HYPERLINK("http://www.uniprot.org/uniprot/I3T0G9","tr|I3T0G9|I3T0G9_LOTJA")</f>
        <v>tr|I3T0G9|I3T0G9_LOTJA</v>
      </c>
      <c r="D8569" t="s">
        <v>93</v>
      </c>
      <c r="E8569">
        <v>48.95</v>
      </c>
      <c r="F8569">
        <v>192</v>
      </c>
      <c r="G8569">
        <v>98</v>
      </c>
      <c r="H8569">
        <v>3</v>
      </c>
      <c r="I8569">
        <v>10</v>
      </c>
      <c r="J8569">
        <v>576</v>
      </c>
      <c r="K8569">
        <v>1</v>
      </c>
      <c r="L8569">
        <v>1</v>
      </c>
      <c r="M8569">
        <v>185</v>
      </c>
      <c r="N8569" t="s">
        <v>18</v>
      </c>
      <c r="O8569" s="1">
        <v>3.2877199999999999E-37</v>
      </c>
      <c r="P8569">
        <v>404</v>
      </c>
    </row>
    <row r="8570" spans="1:16" x14ac:dyDescent="0.25">
      <c r="A8570" t="s">
        <v>12850</v>
      </c>
      <c r="B8570">
        <v>489</v>
      </c>
      <c r="C8570" s="3" t="str">
        <f>HYPERLINK("http://www.uniprot.org/uniprot/G7JAS5","tr|G7JAS5|G7JAS5_MEDTR")</f>
        <v>tr|G7JAS5|G7JAS5_MEDTR</v>
      </c>
      <c r="D8570" t="s">
        <v>12590</v>
      </c>
      <c r="E8570">
        <v>73.95</v>
      </c>
      <c r="F8570">
        <v>96</v>
      </c>
      <c r="G8570">
        <v>25</v>
      </c>
      <c r="H8570">
        <v>0</v>
      </c>
      <c r="I8570">
        <v>142</v>
      </c>
      <c r="J8570">
        <v>429</v>
      </c>
      <c r="K8570">
        <v>1</v>
      </c>
      <c r="L8570">
        <v>157</v>
      </c>
      <c r="M8570">
        <v>252</v>
      </c>
      <c r="N8570" t="s">
        <v>18</v>
      </c>
      <c r="O8570" s="1">
        <v>9.3000800000000001E-37</v>
      </c>
      <c r="P8570">
        <v>382</v>
      </c>
    </row>
    <row r="8571" spans="1:16" x14ac:dyDescent="0.25">
      <c r="A8571" t="s">
        <v>12851</v>
      </c>
      <c r="B8571">
        <v>1365</v>
      </c>
      <c r="C8571" s="3" t="str">
        <f>HYPERLINK("http://www.uniprot.org/uniprot/I1N129","tr|I1N129|I1N129_SOYBN")</f>
        <v>tr|I1N129|I1N129_SOYBN</v>
      </c>
      <c r="D8571" t="s">
        <v>28</v>
      </c>
      <c r="E8571">
        <v>89.42</v>
      </c>
      <c r="F8571">
        <v>454</v>
      </c>
      <c r="G8571">
        <v>48</v>
      </c>
      <c r="H8571">
        <v>0</v>
      </c>
      <c r="I8571">
        <v>1</v>
      </c>
      <c r="J8571">
        <v>1362</v>
      </c>
      <c r="K8571">
        <v>1</v>
      </c>
      <c r="L8571">
        <v>37</v>
      </c>
      <c r="M8571">
        <v>490</v>
      </c>
      <c r="N8571" t="s">
        <v>18</v>
      </c>
      <c r="O8571">
        <v>0</v>
      </c>
      <c r="P8571">
        <v>2137</v>
      </c>
    </row>
    <row r="8572" spans="1:16" x14ac:dyDescent="0.25">
      <c r="A8572" t="s">
        <v>12852</v>
      </c>
      <c r="B8572">
        <v>900</v>
      </c>
      <c r="C8572" s="3" t="str">
        <f>HYPERLINK("http://www.uniprot.org/uniprot/G7ZZ83","tr|G7ZZ83|G7ZZ83_MEDTR")</f>
        <v>tr|G7ZZ83|G7ZZ83_MEDTR</v>
      </c>
      <c r="D8572" t="s">
        <v>12853</v>
      </c>
      <c r="E8572">
        <v>71.14</v>
      </c>
      <c r="F8572">
        <v>305</v>
      </c>
      <c r="G8572">
        <v>88</v>
      </c>
      <c r="H8572">
        <v>7</v>
      </c>
      <c r="I8572">
        <v>1</v>
      </c>
      <c r="J8572">
        <v>894</v>
      </c>
      <c r="K8572">
        <v>1</v>
      </c>
      <c r="L8572">
        <v>1</v>
      </c>
      <c r="M8572">
        <v>305</v>
      </c>
      <c r="N8572" t="s">
        <v>18</v>
      </c>
      <c r="O8572" s="1">
        <v>2.9025299999999997E-113</v>
      </c>
      <c r="P8572">
        <v>1063</v>
      </c>
    </row>
    <row r="8573" spans="1:16" x14ac:dyDescent="0.25">
      <c r="A8573" t="s">
        <v>12854</v>
      </c>
      <c r="B8573">
        <v>1038</v>
      </c>
      <c r="C8573" s="3" t="str">
        <f>HYPERLINK("http://www.uniprot.org/uniprot/B7FHS3","tr|B7FHS3|B7FHS3_MEDTR")</f>
        <v>tr|B7FHS3|B7FHS3_MEDTR</v>
      </c>
      <c r="D8573" t="s">
        <v>12855</v>
      </c>
      <c r="E8573">
        <v>83.28</v>
      </c>
      <c r="F8573">
        <v>347</v>
      </c>
      <c r="G8573">
        <v>58</v>
      </c>
      <c r="H8573">
        <v>2</v>
      </c>
      <c r="I8573">
        <v>1</v>
      </c>
      <c r="J8573">
        <v>1035</v>
      </c>
      <c r="K8573">
        <v>1</v>
      </c>
      <c r="L8573">
        <v>1</v>
      </c>
      <c r="M8573">
        <v>347</v>
      </c>
      <c r="N8573" t="s">
        <v>18</v>
      </c>
      <c r="O8573" s="1">
        <v>4.5783699999999997E-164</v>
      </c>
      <c r="P8573">
        <v>1502</v>
      </c>
    </row>
    <row r="8574" spans="1:16" x14ac:dyDescent="0.25">
      <c r="A8574" t="s">
        <v>12856</v>
      </c>
      <c r="B8574">
        <v>1173</v>
      </c>
      <c r="C8574" s="3" t="str">
        <f>HYPERLINK("http://www.uniprot.org/uniprot/I1K4G0","tr|I1K4G0|I1K4G0_SOYBN")</f>
        <v>tr|I1K4G0|I1K4G0_SOYBN</v>
      </c>
      <c r="D8574" t="s">
        <v>28</v>
      </c>
      <c r="E8574">
        <v>92.07</v>
      </c>
      <c r="F8574">
        <v>391</v>
      </c>
      <c r="G8574">
        <v>31</v>
      </c>
      <c r="H8574">
        <v>1</v>
      </c>
      <c r="I8574">
        <v>1</v>
      </c>
      <c r="J8574">
        <v>1170</v>
      </c>
      <c r="K8574">
        <v>1</v>
      </c>
      <c r="L8574">
        <v>1</v>
      </c>
      <c r="M8574">
        <v>391</v>
      </c>
      <c r="N8574" t="s">
        <v>18</v>
      </c>
      <c r="O8574">
        <v>0</v>
      </c>
      <c r="P8574">
        <v>1993</v>
      </c>
    </row>
    <row r="8575" spans="1:16" x14ac:dyDescent="0.25">
      <c r="A8575" t="s">
        <v>12857</v>
      </c>
      <c r="B8575">
        <v>1233</v>
      </c>
      <c r="C8575" s="3" t="str">
        <f>HYPERLINK("http://www.uniprot.org/uniprot/G7JDL9","tr|G7JDL9|G7JDL9_MEDTR")</f>
        <v>tr|G7JDL9|G7JDL9_MEDTR</v>
      </c>
      <c r="D8575" t="s">
        <v>242</v>
      </c>
      <c r="E8575">
        <v>28.97</v>
      </c>
      <c r="F8575">
        <v>321</v>
      </c>
      <c r="G8575">
        <v>228</v>
      </c>
      <c r="H8575">
        <v>6</v>
      </c>
      <c r="I8575">
        <v>256</v>
      </c>
      <c r="J8575">
        <v>1200</v>
      </c>
      <c r="K8575">
        <v>1</v>
      </c>
      <c r="L8575">
        <v>25</v>
      </c>
      <c r="M8575">
        <v>283</v>
      </c>
      <c r="N8575" t="s">
        <v>18</v>
      </c>
      <c r="O8575" s="1">
        <v>6.1899900000000004E-28</v>
      </c>
      <c r="P8575">
        <v>329</v>
      </c>
    </row>
    <row r="8576" spans="1:16" x14ac:dyDescent="0.25">
      <c r="A8576" t="s">
        <v>12858</v>
      </c>
      <c r="B8576">
        <v>684</v>
      </c>
      <c r="C8576" s="3" t="str">
        <f>HYPERLINK("http://www.uniprot.org/uniprot/G7JE21","tr|G7JE21|G7JE21_MEDTR")</f>
        <v>tr|G7JE21|G7JE21_MEDTR</v>
      </c>
      <c r="D8576" t="s">
        <v>12859</v>
      </c>
      <c r="E8576">
        <v>65.47</v>
      </c>
      <c r="F8576">
        <v>223</v>
      </c>
      <c r="G8576">
        <v>77</v>
      </c>
      <c r="H8576">
        <v>0</v>
      </c>
      <c r="I8576">
        <v>1</v>
      </c>
      <c r="J8576">
        <v>669</v>
      </c>
      <c r="K8576">
        <v>1</v>
      </c>
      <c r="L8576">
        <v>1</v>
      </c>
      <c r="M8576">
        <v>221</v>
      </c>
      <c r="N8576" t="s">
        <v>18</v>
      </c>
      <c r="O8576" s="1">
        <v>2.3643799999999999E-75</v>
      </c>
      <c r="P8576">
        <v>734</v>
      </c>
    </row>
    <row r="8577" spans="1:16" x14ac:dyDescent="0.25">
      <c r="A8577" t="s">
        <v>12860</v>
      </c>
      <c r="B8577">
        <v>1062</v>
      </c>
      <c r="C8577" s="3" t="str">
        <f>HYPERLINK("http://www.uniprot.org/uniprot/I3SCY4","tr|I3SCY4|I3SCY4_LOTJA")</f>
        <v>tr|I3SCY4|I3SCY4_LOTJA</v>
      </c>
      <c r="D8577" t="s">
        <v>12861</v>
      </c>
      <c r="E8577">
        <v>78.72</v>
      </c>
      <c r="F8577">
        <v>329</v>
      </c>
      <c r="G8577">
        <v>70</v>
      </c>
      <c r="H8577">
        <v>0</v>
      </c>
      <c r="I8577">
        <v>73</v>
      </c>
      <c r="J8577">
        <v>1059</v>
      </c>
      <c r="K8577">
        <v>1</v>
      </c>
      <c r="L8577">
        <v>26</v>
      </c>
      <c r="M8577">
        <v>354</v>
      </c>
      <c r="N8577" t="s">
        <v>18</v>
      </c>
      <c r="O8577" s="1">
        <v>1.64031E-156</v>
      </c>
      <c r="P8577">
        <v>1437</v>
      </c>
    </row>
    <row r="8578" spans="1:16" x14ac:dyDescent="0.25">
      <c r="A8578" t="s">
        <v>12862</v>
      </c>
      <c r="B8578">
        <v>933</v>
      </c>
      <c r="C8578" s="3" t="str">
        <f>HYPERLINK("http://www.uniprot.org/uniprot/G7LDQ2","tr|G7LDQ2|G7LDQ2_MEDTR")</f>
        <v>tr|G7LDQ2|G7LDQ2_MEDTR</v>
      </c>
      <c r="D8578" t="s">
        <v>12863</v>
      </c>
      <c r="E8578">
        <v>63.71</v>
      </c>
      <c r="F8578">
        <v>361</v>
      </c>
      <c r="G8578">
        <v>131</v>
      </c>
      <c r="H8578">
        <v>51</v>
      </c>
      <c r="I8578">
        <v>1</v>
      </c>
      <c r="J8578">
        <v>930</v>
      </c>
      <c r="K8578">
        <v>1</v>
      </c>
      <c r="L8578">
        <v>22</v>
      </c>
      <c r="M8578">
        <v>375</v>
      </c>
      <c r="N8578" t="s">
        <v>18</v>
      </c>
      <c r="O8578" s="1">
        <v>1.0922100000000001E-110</v>
      </c>
      <c r="P8578">
        <v>1041</v>
      </c>
    </row>
    <row r="8579" spans="1:16" x14ac:dyDescent="0.25">
      <c r="A8579" t="s">
        <v>12864</v>
      </c>
      <c r="B8579">
        <v>1086</v>
      </c>
      <c r="C8579" s="3" t="str">
        <f>HYPERLINK("http://www.uniprot.org/uniprot/G7KGH5","tr|G7KGH5|G7KGH5_MEDTR")</f>
        <v>tr|G7KGH5|G7KGH5_MEDTR</v>
      </c>
      <c r="D8579" t="s">
        <v>12865</v>
      </c>
      <c r="E8579">
        <v>69.900000000000006</v>
      </c>
      <c r="F8579">
        <v>412</v>
      </c>
      <c r="G8579">
        <v>124</v>
      </c>
      <c r="H8579">
        <v>51</v>
      </c>
      <c r="I8579">
        <v>1</v>
      </c>
      <c r="J8579">
        <v>1083</v>
      </c>
      <c r="K8579">
        <v>1</v>
      </c>
      <c r="L8579">
        <v>1</v>
      </c>
      <c r="M8579">
        <v>412</v>
      </c>
      <c r="N8579" t="s">
        <v>18</v>
      </c>
      <c r="O8579" s="1">
        <v>1.52462E-157</v>
      </c>
      <c r="P8579">
        <v>1446</v>
      </c>
    </row>
    <row r="8580" spans="1:16" x14ac:dyDescent="0.25">
      <c r="A8580" t="s">
        <v>12866</v>
      </c>
      <c r="B8580">
        <v>570</v>
      </c>
      <c r="C8580" s="3" t="str">
        <f>HYPERLINK("http://www.uniprot.org/uniprot/G7IQ64","tr|G7IQ64|G7IQ64_MEDTR")</f>
        <v>tr|G7IQ64|G7IQ64_MEDTR</v>
      </c>
      <c r="D8580" t="s">
        <v>12867</v>
      </c>
      <c r="E8580">
        <v>71.349999999999994</v>
      </c>
      <c r="F8580">
        <v>185</v>
      </c>
      <c r="G8580">
        <v>53</v>
      </c>
      <c r="H8580">
        <v>5</v>
      </c>
      <c r="I8580">
        <v>25</v>
      </c>
      <c r="J8580">
        <v>564</v>
      </c>
      <c r="K8580">
        <v>1</v>
      </c>
      <c r="L8580">
        <v>44</v>
      </c>
      <c r="M8580">
        <v>227</v>
      </c>
      <c r="N8580" t="s">
        <v>18</v>
      </c>
      <c r="O8580" s="1">
        <v>1.83593E-62</v>
      </c>
      <c r="P8580">
        <v>621</v>
      </c>
    </row>
    <row r="8581" spans="1:16" x14ac:dyDescent="0.25">
      <c r="A8581" t="s">
        <v>12868</v>
      </c>
      <c r="B8581">
        <v>1455</v>
      </c>
      <c r="C8581" s="3" t="str">
        <f>HYPERLINK("http://www.uniprot.org/uniprot/I3S2V3","tr|I3S2V3|I3S2V3_MEDTR")</f>
        <v>tr|I3S2V3|I3S2V3_MEDTR</v>
      </c>
      <c r="D8581" t="s">
        <v>22</v>
      </c>
      <c r="E8581">
        <v>67.209999999999994</v>
      </c>
      <c r="F8581">
        <v>488</v>
      </c>
      <c r="G8581">
        <v>160</v>
      </c>
      <c r="H8581">
        <v>4</v>
      </c>
      <c r="I8581">
        <v>1</v>
      </c>
      <c r="J8581">
        <v>1452</v>
      </c>
      <c r="K8581">
        <v>1</v>
      </c>
      <c r="L8581">
        <v>1</v>
      </c>
      <c r="M8581">
        <v>465</v>
      </c>
      <c r="N8581" t="s">
        <v>18</v>
      </c>
      <c r="O8581" s="1">
        <v>1.1903800000000001E-177</v>
      </c>
      <c r="P8581">
        <v>1621</v>
      </c>
    </row>
    <row r="8582" spans="1:16" x14ac:dyDescent="0.25">
      <c r="A8582" t="s">
        <v>12869</v>
      </c>
      <c r="B8582">
        <v>657</v>
      </c>
      <c r="C8582" s="3" t="str">
        <f>HYPERLINK("http://www.uniprot.org/uniprot/I3T1P4","tr|I3T1P4|I3T1P4_LOTJA")</f>
        <v>tr|I3T1P4|I3T1P4_LOTJA</v>
      </c>
      <c r="D8582" t="s">
        <v>93</v>
      </c>
      <c r="E8582">
        <v>82.95</v>
      </c>
      <c r="F8582">
        <v>223</v>
      </c>
      <c r="G8582">
        <v>38</v>
      </c>
      <c r="H8582">
        <v>8</v>
      </c>
      <c r="I8582">
        <v>10</v>
      </c>
      <c r="J8582">
        <v>654</v>
      </c>
      <c r="K8582">
        <v>1</v>
      </c>
      <c r="L8582">
        <v>57</v>
      </c>
      <c r="M8582">
        <v>268</v>
      </c>
      <c r="N8582" t="s">
        <v>18</v>
      </c>
      <c r="O8582" s="1">
        <v>1.6701500000000001E-96</v>
      </c>
      <c r="P8582">
        <v>916</v>
      </c>
    </row>
    <row r="8583" spans="1:16" x14ac:dyDescent="0.25">
      <c r="A8583" t="s">
        <v>12870</v>
      </c>
      <c r="B8583">
        <v>2898</v>
      </c>
      <c r="C8583" s="3" t="str">
        <f>HYPERLINK("http://www.uniprot.org/uniprot/K7M1G7","tr|K7M1G7|K7M1G7_SOYBN")</f>
        <v>tr|K7M1G7|K7M1G7_SOYBN</v>
      </c>
      <c r="D8583" t="s">
        <v>12871</v>
      </c>
      <c r="E8583">
        <v>82.9</v>
      </c>
      <c r="F8583">
        <v>1000</v>
      </c>
      <c r="G8583">
        <v>171</v>
      </c>
      <c r="H8583">
        <v>39</v>
      </c>
      <c r="I8583">
        <v>10</v>
      </c>
      <c r="J8583">
        <v>2892</v>
      </c>
      <c r="K8583">
        <v>1</v>
      </c>
      <c r="L8583">
        <v>5</v>
      </c>
      <c r="M8583">
        <v>1001</v>
      </c>
      <c r="N8583" t="s">
        <v>18</v>
      </c>
      <c r="O8583">
        <v>0</v>
      </c>
      <c r="P8583">
        <v>4272</v>
      </c>
    </row>
    <row r="8584" spans="1:16" x14ac:dyDescent="0.25">
      <c r="A8584" t="s">
        <v>12872</v>
      </c>
      <c r="B8584">
        <v>3633</v>
      </c>
      <c r="C8584" s="3" t="str">
        <f>HYPERLINK("http://www.uniprot.org/uniprot/K7M344","tr|K7M344|K7M344_SOYBN")</f>
        <v>tr|K7M344|K7M344_SOYBN</v>
      </c>
      <c r="D8584" t="s">
        <v>28</v>
      </c>
      <c r="E8584">
        <v>72.540000000000006</v>
      </c>
      <c r="F8584">
        <v>1224</v>
      </c>
      <c r="G8584">
        <v>336</v>
      </c>
      <c r="H8584">
        <v>15</v>
      </c>
      <c r="I8584">
        <v>1</v>
      </c>
      <c r="J8584">
        <v>3627</v>
      </c>
      <c r="K8584">
        <v>1</v>
      </c>
      <c r="L8584">
        <v>1</v>
      </c>
      <c r="M8584">
        <v>1212</v>
      </c>
      <c r="N8584" t="s">
        <v>18</v>
      </c>
      <c r="O8584">
        <v>0</v>
      </c>
      <c r="P8584">
        <v>4381</v>
      </c>
    </row>
    <row r="8585" spans="1:16" x14ac:dyDescent="0.25">
      <c r="A8585" t="s">
        <v>12873</v>
      </c>
      <c r="B8585">
        <v>705</v>
      </c>
      <c r="C8585" s="3" t="str">
        <f>HYPERLINK("http://www.uniprot.org/uniprot/G7IIT5","tr|G7IIT5|G7IIT5_MEDTR")</f>
        <v>tr|G7IIT5|G7IIT5_MEDTR</v>
      </c>
      <c r="D8585" t="s">
        <v>12874</v>
      </c>
      <c r="E8585">
        <v>82.15</v>
      </c>
      <c r="F8585">
        <v>241</v>
      </c>
      <c r="G8585">
        <v>43</v>
      </c>
      <c r="H8585">
        <v>7</v>
      </c>
      <c r="I8585">
        <v>1</v>
      </c>
      <c r="J8585">
        <v>702</v>
      </c>
      <c r="K8585">
        <v>1</v>
      </c>
      <c r="L8585">
        <v>1</v>
      </c>
      <c r="M8585">
        <v>238</v>
      </c>
      <c r="N8585" t="s">
        <v>18</v>
      </c>
      <c r="O8585" s="1">
        <v>2.3289199999999999E-105</v>
      </c>
      <c r="P8585">
        <v>993</v>
      </c>
    </row>
    <row r="8586" spans="1:16" x14ac:dyDescent="0.25">
      <c r="A8586" t="s">
        <v>12875</v>
      </c>
      <c r="B8586">
        <v>5787</v>
      </c>
      <c r="C8586" s="3" t="str">
        <f>HYPERLINK("http://www.uniprot.org/uniprot/G7KHF4","tr|G7KHF4|G7KHF4_MEDTR")</f>
        <v>tr|G7KHF4|G7KHF4_MEDTR</v>
      </c>
      <c r="D8586" t="s">
        <v>12876</v>
      </c>
      <c r="E8586">
        <v>71.8</v>
      </c>
      <c r="F8586">
        <v>1057</v>
      </c>
      <c r="G8586">
        <v>298</v>
      </c>
      <c r="H8586">
        <v>18</v>
      </c>
      <c r="I8586">
        <v>2476</v>
      </c>
      <c r="J8586">
        <v>5592</v>
      </c>
      <c r="K8586">
        <v>1</v>
      </c>
      <c r="L8586">
        <v>24</v>
      </c>
      <c r="M8586">
        <v>1080</v>
      </c>
      <c r="N8586" t="s">
        <v>18</v>
      </c>
      <c r="O8586">
        <v>0</v>
      </c>
      <c r="P8586">
        <v>3825</v>
      </c>
    </row>
    <row r="8587" spans="1:16" x14ac:dyDescent="0.25">
      <c r="A8587" t="s">
        <v>12877</v>
      </c>
      <c r="B8587">
        <v>3297</v>
      </c>
      <c r="C8587" s="3" t="str">
        <f>HYPERLINK("http://www.uniprot.org/uniprot/G7KBR5","tr|G7KBR5|G7KBR5_MEDTR")</f>
        <v>tr|G7KBR5|G7KBR5_MEDTR</v>
      </c>
      <c r="D8587" t="s">
        <v>12878</v>
      </c>
      <c r="E8587">
        <v>81.45</v>
      </c>
      <c r="F8587">
        <v>1127</v>
      </c>
      <c r="G8587">
        <v>209</v>
      </c>
      <c r="H8587">
        <v>29</v>
      </c>
      <c r="I8587">
        <v>1</v>
      </c>
      <c r="J8587">
        <v>3294</v>
      </c>
      <c r="K8587">
        <v>1</v>
      </c>
      <c r="L8587">
        <v>1</v>
      </c>
      <c r="M8587">
        <v>1126</v>
      </c>
      <c r="N8587" t="s">
        <v>18</v>
      </c>
      <c r="O8587">
        <v>0</v>
      </c>
      <c r="P8587">
        <v>4592</v>
      </c>
    </row>
    <row r="8588" spans="1:16" x14ac:dyDescent="0.25">
      <c r="A8588" t="s">
        <v>12879</v>
      </c>
      <c r="B8588">
        <v>444</v>
      </c>
      <c r="C8588" s="3" t="str">
        <f>HYPERLINK("http://www.uniprot.org/uniprot/B7FMI2","tr|B7FMI2|B7FMI2_MEDTR")</f>
        <v>tr|B7FMI2|B7FMI2_MEDTR</v>
      </c>
      <c r="D8588" t="s">
        <v>581</v>
      </c>
      <c r="E8588">
        <v>93.44</v>
      </c>
      <c r="F8588">
        <v>122</v>
      </c>
      <c r="G8588">
        <v>8</v>
      </c>
      <c r="H8588">
        <v>0</v>
      </c>
      <c r="I8588">
        <v>1</v>
      </c>
      <c r="J8588">
        <v>366</v>
      </c>
      <c r="K8588">
        <v>1</v>
      </c>
      <c r="L8588">
        <v>1</v>
      </c>
      <c r="M8588">
        <v>122</v>
      </c>
      <c r="N8588" t="s">
        <v>18</v>
      </c>
      <c r="O8588" s="1">
        <v>2.6695300000000002E-59</v>
      </c>
      <c r="P8588">
        <v>593</v>
      </c>
    </row>
    <row r="8589" spans="1:16" x14ac:dyDescent="0.25">
      <c r="A8589" t="s">
        <v>12880</v>
      </c>
      <c r="B8589">
        <v>900</v>
      </c>
      <c r="C8589" s="3" t="str">
        <f>HYPERLINK("http://www.uniprot.org/uniprot/D5FFG7","tr|D5FFG7|D5FFG7_MEDTR")</f>
        <v>tr|D5FFG7|D5FFG7_MEDTR</v>
      </c>
      <c r="D8589" t="s">
        <v>12881</v>
      </c>
      <c r="E8589">
        <v>82.89</v>
      </c>
      <c r="F8589">
        <v>304</v>
      </c>
      <c r="G8589">
        <v>52</v>
      </c>
      <c r="H8589">
        <v>8</v>
      </c>
      <c r="I8589">
        <v>4</v>
      </c>
      <c r="J8589">
        <v>891</v>
      </c>
      <c r="K8589">
        <v>1</v>
      </c>
      <c r="L8589">
        <v>8</v>
      </c>
      <c r="M8589">
        <v>308</v>
      </c>
      <c r="N8589" t="s">
        <v>18</v>
      </c>
      <c r="O8589" s="1">
        <v>1.4769300000000001E-141</v>
      </c>
      <c r="P8589">
        <v>1307</v>
      </c>
    </row>
    <row r="8590" spans="1:16" x14ac:dyDescent="0.25">
      <c r="A8590" t="s">
        <v>12882</v>
      </c>
      <c r="B8590">
        <v>1125</v>
      </c>
      <c r="C8590" s="3" t="str">
        <f>HYPERLINK("http://www.uniprot.org/uniprot/G7I803","tr|G7I803|G7I803_MEDTR")</f>
        <v>tr|G7I803|G7I803_MEDTR</v>
      </c>
      <c r="D8590" t="s">
        <v>12883</v>
      </c>
      <c r="E8590">
        <v>64.98</v>
      </c>
      <c r="F8590">
        <v>377</v>
      </c>
      <c r="G8590">
        <v>132</v>
      </c>
      <c r="H8590">
        <v>3</v>
      </c>
      <c r="I8590">
        <v>1</v>
      </c>
      <c r="J8590">
        <v>1122</v>
      </c>
      <c r="K8590">
        <v>1</v>
      </c>
      <c r="L8590">
        <v>1</v>
      </c>
      <c r="M8590">
        <v>373</v>
      </c>
      <c r="N8590" t="s">
        <v>18</v>
      </c>
      <c r="O8590" s="1">
        <v>1.13011E-126</v>
      </c>
      <c r="P8590">
        <v>1180</v>
      </c>
    </row>
    <row r="8591" spans="1:16" x14ac:dyDescent="0.25">
      <c r="A8591" t="s">
        <v>12884</v>
      </c>
      <c r="B8591">
        <v>984</v>
      </c>
      <c r="C8591" s="3" t="str">
        <f>HYPERLINK("http://www.uniprot.org/uniprot/B7FL19","tr|B7FL19|B7FL19_MEDTR")</f>
        <v>tr|B7FL19|B7FL19_MEDTR</v>
      </c>
      <c r="D8591" t="s">
        <v>12885</v>
      </c>
      <c r="E8591">
        <v>93.27</v>
      </c>
      <c r="F8591">
        <v>327</v>
      </c>
      <c r="G8591">
        <v>22</v>
      </c>
      <c r="H8591">
        <v>0</v>
      </c>
      <c r="I8591">
        <v>1</v>
      </c>
      <c r="J8591">
        <v>981</v>
      </c>
      <c r="K8591">
        <v>1</v>
      </c>
      <c r="L8591">
        <v>1</v>
      </c>
      <c r="M8591">
        <v>327</v>
      </c>
      <c r="N8591" t="s">
        <v>18</v>
      </c>
      <c r="O8591" s="1">
        <v>3.5587E-171</v>
      </c>
      <c r="P8591">
        <v>1563</v>
      </c>
    </row>
    <row r="8592" spans="1:16" x14ac:dyDescent="0.25">
      <c r="A8592" t="s">
        <v>12886</v>
      </c>
      <c r="B8592">
        <v>837</v>
      </c>
      <c r="C8592" s="3" t="str">
        <f>HYPERLINK("http://www.uniprot.org/uniprot/B7FJ85","tr|B7FJ85|B7FJ85_MEDTR")</f>
        <v>tr|B7FJ85|B7FJ85_MEDTR</v>
      </c>
      <c r="D8592" t="s">
        <v>581</v>
      </c>
      <c r="E8592">
        <v>70.48</v>
      </c>
      <c r="F8592">
        <v>288</v>
      </c>
      <c r="G8592">
        <v>85</v>
      </c>
      <c r="H8592">
        <v>10</v>
      </c>
      <c r="I8592">
        <v>1</v>
      </c>
      <c r="J8592">
        <v>834</v>
      </c>
      <c r="K8592">
        <v>1</v>
      </c>
      <c r="L8592">
        <v>1</v>
      </c>
      <c r="M8592">
        <v>271</v>
      </c>
      <c r="N8592" t="s">
        <v>18</v>
      </c>
      <c r="O8592" s="1">
        <v>1.8961299999999998E-92</v>
      </c>
      <c r="P8592">
        <v>883</v>
      </c>
    </row>
    <row r="8593" spans="1:16" x14ac:dyDescent="0.25">
      <c r="A8593" t="s">
        <v>12887</v>
      </c>
      <c r="B8593">
        <v>1467</v>
      </c>
      <c r="C8593" s="3" t="str">
        <f>HYPERLINK("http://www.uniprot.org/uniprot/G7JAB8","tr|G7JAB8|G7JAB8_MEDTR")</f>
        <v>tr|G7JAB8|G7JAB8_MEDTR</v>
      </c>
      <c r="D8593" t="s">
        <v>12888</v>
      </c>
      <c r="E8593">
        <v>78.52</v>
      </c>
      <c r="F8593">
        <v>489</v>
      </c>
      <c r="G8593">
        <v>105</v>
      </c>
      <c r="H8593">
        <v>1</v>
      </c>
      <c r="I8593">
        <v>1</v>
      </c>
      <c r="J8593">
        <v>1464</v>
      </c>
      <c r="K8593">
        <v>1</v>
      </c>
      <c r="L8593">
        <v>1</v>
      </c>
      <c r="M8593">
        <v>487</v>
      </c>
      <c r="N8593" t="s">
        <v>18</v>
      </c>
      <c r="O8593">
        <v>0</v>
      </c>
      <c r="P8593">
        <v>2055</v>
      </c>
    </row>
    <row r="8594" spans="1:16" x14ac:dyDescent="0.25">
      <c r="A8594" t="s">
        <v>12889</v>
      </c>
      <c r="B8594">
        <v>1188</v>
      </c>
      <c r="C8594" s="3" t="str">
        <f>HYPERLINK("http://www.uniprot.org/uniprot/G7JAS3","tr|G7JAS3|G7JAS3_MEDTR")</f>
        <v>tr|G7JAS3|G7JAS3_MEDTR</v>
      </c>
      <c r="D8594" t="s">
        <v>12890</v>
      </c>
      <c r="E8594">
        <v>61.99</v>
      </c>
      <c r="F8594">
        <v>371</v>
      </c>
      <c r="G8594">
        <v>141</v>
      </c>
      <c r="H8594">
        <v>4</v>
      </c>
      <c r="I8594">
        <v>85</v>
      </c>
      <c r="J8594">
        <v>1185</v>
      </c>
      <c r="K8594">
        <v>1</v>
      </c>
      <c r="L8594">
        <v>33</v>
      </c>
      <c r="M8594">
        <v>400</v>
      </c>
      <c r="N8594" t="s">
        <v>18</v>
      </c>
      <c r="O8594" s="1">
        <v>6.2618300000000003E-131</v>
      </c>
      <c r="P8594">
        <v>1217</v>
      </c>
    </row>
    <row r="8595" spans="1:16" x14ac:dyDescent="0.25">
      <c r="A8595" t="s">
        <v>12891</v>
      </c>
      <c r="B8595">
        <v>441</v>
      </c>
      <c r="C8595" s="3" t="str">
        <f>HYPERLINK("http://www.uniprot.org/uniprot/G7IZA2","tr|G7IZA2|G7IZA2_MEDTR")</f>
        <v>tr|G7IZA2|G7IZA2_MEDTR</v>
      </c>
      <c r="D8595" t="s">
        <v>12892</v>
      </c>
      <c r="E8595">
        <v>73.42</v>
      </c>
      <c r="F8595">
        <v>143</v>
      </c>
      <c r="G8595">
        <v>38</v>
      </c>
      <c r="H8595">
        <v>0</v>
      </c>
      <c r="I8595">
        <v>10</v>
      </c>
      <c r="J8595">
        <v>438</v>
      </c>
      <c r="K8595">
        <v>1</v>
      </c>
      <c r="L8595">
        <v>216</v>
      </c>
      <c r="M8595">
        <v>358</v>
      </c>
      <c r="N8595" t="s">
        <v>18</v>
      </c>
      <c r="O8595" s="1">
        <v>2.59806E-54</v>
      </c>
      <c r="P8595">
        <v>550</v>
      </c>
    </row>
    <row r="8596" spans="1:16" x14ac:dyDescent="0.25">
      <c r="A8596" t="s">
        <v>12893</v>
      </c>
      <c r="B8596">
        <v>1008</v>
      </c>
      <c r="C8596" s="3" t="str">
        <f>HYPERLINK("http://www.uniprot.org/uniprot/G7ZZ82","tr|G7ZZ82|G7ZZ82_MEDTR")</f>
        <v>tr|G7ZZ82|G7ZZ82_MEDTR</v>
      </c>
      <c r="D8596" t="s">
        <v>12894</v>
      </c>
      <c r="E8596">
        <v>84.16</v>
      </c>
      <c r="F8596">
        <v>341</v>
      </c>
      <c r="G8596">
        <v>54</v>
      </c>
      <c r="H8596">
        <v>6</v>
      </c>
      <c r="I8596">
        <v>1</v>
      </c>
      <c r="J8596">
        <v>1005</v>
      </c>
      <c r="K8596">
        <v>1</v>
      </c>
      <c r="L8596">
        <v>52</v>
      </c>
      <c r="M8596">
        <v>392</v>
      </c>
      <c r="N8596" t="s">
        <v>18</v>
      </c>
      <c r="O8596" s="1">
        <v>1.1844700000000001E-161</v>
      </c>
      <c r="P8596">
        <v>1481</v>
      </c>
    </row>
    <row r="8597" spans="1:16" x14ac:dyDescent="0.25">
      <c r="A8597" t="s">
        <v>12895</v>
      </c>
      <c r="B8597">
        <v>5301</v>
      </c>
      <c r="C8597" s="3" t="str">
        <f>HYPERLINK("http://www.uniprot.org/uniprot/G7JTY2","tr|G7JTY2|G7JTY2_MEDTR")</f>
        <v>tr|G7JTY2|G7JTY2_MEDTR</v>
      </c>
      <c r="D8597" t="s">
        <v>12896</v>
      </c>
      <c r="E8597">
        <v>73.33</v>
      </c>
      <c r="F8597">
        <v>1309</v>
      </c>
      <c r="G8597">
        <v>349</v>
      </c>
      <c r="H8597">
        <v>8</v>
      </c>
      <c r="I8597">
        <v>1396</v>
      </c>
      <c r="J8597">
        <v>5298</v>
      </c>
      <c r="K8597">
        <v>1</v>
      </c>
      <c r="L8597">
        <v>276</v>
      </c>
      <c r="M8597">
        <v>1573</v>
      </c>
      <c r="N8597" t="s">
        <v>18</v>
      </c>
      <c r="O8597">
        <v>0</v>
      </c>
      <c r="P8597">
        <v>4736</v>
      </c>
    </row>
    <row r="8598" spans="1:16" x14ac:dyDescent="0.25">
      <c r="A8598" t="s">
        <v>12897</v>
      </c>
      <c r="B8598">
        <v>2637</v>
      </c>
      <c r="C8598" s="3" t="str">
        <f>HYPERLINK("http://www.uniprot.org/uniprot/Q9C739","tr|Q9C739|Q9C739_ARATH")</f>
        <v>tr|Q9C739|Q9C739_ARATH</v>
      </c>
      <c r="D8598" t="s">
        <v>6652</v>
      </c>
      <c r="E8598">
        <v>56.73</v>
      </c>
      <c r="F8598">
        <v>876</v>
      </c>
      <c r="G8598">
        <v>379</v>
      </c>
      <c r="H8598">
        <v>20</v>
      </c>
      <c r="I8598">
        <v>4</v>
      </c>
      <c r="J8598">
        <v>2571</v>
      </c>
      <c r="K8598">
        <v>1</v>
      </c>
      <c r="L8598">
        <v>335</v>
      </c>
      <c r="M8598">
        <v>1207</v>
      </c>
      <c r="N8598" t="s">
        <v>18</v>
      </c>
      <c r="O8598">
        <v>0</v>
      </c>
      <c r="P8598">
        <v>2580</v>
      </c>
    </row>
    <row r="8599" spans="1:16" x14ac:dyDescent="0.25">
      <c r="A8599" t="s">
        <v>12898</v>
      </c>
      <c r="B8599">
        <v>1563</v>
      </c>
      <c r="C8599" s="3" t="str">
        <f>HYPERLINK("http://www.uniprot.org/uniprot/G7JE24","tr|G7JE24|G7JE24_MEDTR")</f>
        <v>tr|G7JE24|G7JE24_MEDTR</v>
      </c>
      <c r="D8599" t="s">
        <v>12899</v>
      </c>
      <c r="E8599">
        <v>82.38</v>
      </c>
      <c r="F8599">
        <v>403</v>
      </c>
      <c r="G8599">
        <v>71</v>
      </c>
      <c r="H8599">
        <v>0</v>
      </c>
      <c r="I8599">
        <v>352</v>
      </c>
      <c r="J8599">
        <v>1560</v>
      </c>
      <c r="K8599">
        <v>1</v>
      </c>
      <c r="L8599">
        <v>109</v>
      </c>
      <c r="M8599">
        <v>504</v>
      </c>
      <c r="N8599" t="s">
        <v>18</v>
      </c>
      <c r="O8599">
        <v>0</v>
      </c>
      <c r="P8599">
        <v>1738</v>
      </c>
    </row>
    <row r="8600" spans="1:16" x14ac:dyDescent="0.25">
      <c r="A8600" t="s">
        <v>12900</v>
      </c>
      <c r="B8600">
        <v>885</v>
      </c>
      <c r="C8600" s="3" t="str">
        <f>HYPERLINK("http://www.uniprot.org/uniprot/M4DGG8","tr|M4DGG8|M4DGG8_BRARP")</f>
        <v>tr|M4DGG8|M4DGG8_BRARP</v>
      </c>
      <c r="D8600" t="s">
        <v>12901</v>
      </c>
      <c r="E8600">
        <v>52.68</v>
      </c>
      <c r="F8600">
        <v>279</v>
      </c>
      <c r="G8600">
        <v>132</v>
      </c>
      <c r="H8600">
        <v>1</v>
      </c>
      <c r="I8600">
        <v>1</v>
      </c>
      <c r="J8600">
        <v>834</v>
      </c>
      <c r="K8600">
        <v>1</v>
      </c>
      <c r="L8600">
        <v>1</v>
      </c>
      <c r="M8600">
        <v>264</v>
      </c>
      <c r="N8600" t="s">
        <v>18</v>
      </c>
      <c r="O8600" s="1">
        <v>1.31723E-78</v>
      </c>
      <c r="P8600">
        <v>764</v>
      </c>
    </row>
    <row r="8601" spans="1:16" x14ac:dyDescent="0.25">
      <c r="A8601" t="s">
        <v>12902</v>
      </c>
      <c r="B8601">
        <v>924</v>
      </c>
      <c r="C8601" s="3" t="str">
        <f>HYPERLINK("http://www.uniprot.org/uniprot/G7LDQ1","tr|G7LDQ1|G7LDQ1_MEDTR")</f>
        <v>tr|G7LDQ1|G7LDQ1_MEDTR</v>
      </c>
      <c r="D8601" t="s">
        <v>12903</v>
      </c>
      <c r="E8601">
        <v>76.290000000000006</v>
      </c>
      <c r="F8601">
        <v>308</v>
      </c>
      <c r="G8601">
        <v>73</v>
      </c>
      <c r="H8601">
        <v>1</v>
      </c>
      <c r="I8601">
        <v>1</v>
      </c>
      <c r="J8601">
        <v>921</v>
      </c>
      <c r="K8601">
        <v>1</v>
      </c>
      <c r="L8601">
        <v>1</v>
      </c>
      <c r="M8601">
        <v>308</v>
      </c>
      <c r="N8601" t="s">
        <v>18</v>
      </c>
      <c r="O8601" s="1">
        <v>5.4698700000000003E-131</v>
      </c>
      <c r="P8601">
        <v>1216</v>
      </c>
    </row>
    <row r="8602" spans="1:16" x14ac:dyDescent="0.25">
      <c r="A8602" t="s">
        <v>12904</v>
      </c>
      <c r="B8602">
        <v>1089</v>
      </c>
      <c r="C8602" s="3" t="str">
        <f>HYPERLINK("http://www.uniprot.org/uniprot/G7KGI0","tr|G7KGI0|G7KGI0_MEDTR")</f>
        <v>tr|G7KGI0|G7KGI0_MEDTR</v>
      </c>
      <c r="D8602" t="s">
        <v>12905</v>
      </c>
      <c r="E8602">
        <v>76.790000000000006</v>
      </c>
      <c r="F8602">
        <v>362</v>
      </c>
      <c r="G8602">
        <v>84</v>
      </c>
      <c r="H8602">
        <v>0</v>
      </c>
      <c r="I8602">
        <v>1</v>
      </c>
      <c r="J8602">
        <v>1086</v>
      </c>
      <c r="K8602">
        <v>1</v>
      </c>
      <c r="L8602">
        <v>1</v>
      </c>
      <c r="M8602">
        <v>361</v>
      </c>
      <c r="N8602" t="s">
        <v>18</v>
      </c>
      <c r="O8602" s="1">
        <v>1.9331399999999999E-160</v>
      </c>
      <c r="P8602">
        <v>1471</v>
      </c>
    </row>
    <row r="8603" spans="1:16" x14ac:dyDescent="0.25">
      <c r="A8603" t="s">
        <v>12906</v>
      </c>
      <c r="B8603">
        <v>1431</v>
      </c>
      <c r="C8603" s="3" t="str">
        <f>HYPERLINK("http://www.uniprot.org/uniprot/I1MHP5","tr|I1MHP5|I1MHP5_SOYBN")</f>
        <v>tr|I1MHP5|I1MHP5_SOYBN</v>
      </c>
      <c r="D8603" t="s">
        <v>28</v>
      </c>
      <c r="E8603">
        <v>27.61</v>
      </c>
      <c r="F8603">
        <v>420</v>
      </c>
      <c r="G8603">
        <v>304</v>
      </c>
      <c r="H8603">
        <v>42</v>
      </c>
      <c r="I8603">
        <v>151</v>
      </c>
      <c r="J8603">
        <v>1284</v>
      </c>
      <c r="K8603">
        <v>1</v>
      </c>
      <c r="L8603">
        <v>1057</v>
      </c>
      <c r="M8603">
        <v>1470</v>
      </c>
      <c r="N8603" t="s">
        <v>18</v>
      </c>
      <c r="O8603" s="1">
        <v>8.1995E-30</v>
      </c>
      <c r="P8603">
        <v>346</v>
      </c>
    </row>
    <row r="8604" spans="1:16" x14ac:dyDescent="0.25">
      <c r="A8604" t="s">
        <v>12907</v>
      </c>
      <c r="B8604">
        <v>594</v>
      </c>
      <c r="C8604" s="3" t="str">
        <f>HYPERLINK("http://www.uniprot.org/uniprot/I3SQJ3","tr|I3SQJ3|I3SQJ3_MEDTR")</f>
        <v>tr|I3SQJ3|I3SQJ3_MEDTR</v>
      </c>
      <c r="D8604" t="s">
        <v>22</v>
      </c>
      <c r="E8604">
        <v>84.26</v>
      </c>
      <c r="F8604">
        <v>197</v>
      </c>
      <c r="G8604">
        <v>31</v>
      </c>
      <c r="H8604">
        <v>0</v>
      </c>
      <c r="I8604">
        <v>1</v>
      </c>
      <c r="J8604">
        <v>591</v>
      </c>
      <c r="K8604">
        <v>1</v>
      </c>
      <c r="L8604">
        <v>1</v>
      </c>
      <c r="M8604">
        <v>197</v>
      </c>
      <c r="N8604" t="s">
        <v>18</v>
      </c>
      <c r="O8604" s="1">
        <v>4.8742400000000002E-96</v>
      </c>
      <c r="P8604">
        <v>911</v>
      </c>
    </row>
    <row r="8605" spans="1:16" x14ac:dyDescent="0.25">
      <c r="A8605" t="s">
        <v>12908</v>
      </c>
      <c r="B8605">
        <v>843</v>
      </c>
      <c r="C8605" s="3" t="str">
        <f>HYPERLINK("http://www.uniprot.org/uniprot/K7KUE8","tr|K7KUE8|K7KUE8_SOYBN")</f>
        <v>tr|K7KUE8|K7KUE8_SOYBN</v>
      </c>
      <c r="D8605" t="s">
        <v>28</v>
      </c>
      <c r="E8605">
        <v>80.83</v>
      </c>
      <c r="F8605">
        <v>167</v>
      </c>
      <c r="G8605">
        <v>32</v>
      </c>
      <c r="H8605">
        <v>0</v>
      </c>
      <c r="I8605">
        <v>340</v>
      </c>
      <c r="J8605">
        <v>840</v>
      </c>
      <c r="K8605">
        <v>1</v>
      </c>
      <c r="L8605">
        <v>160</v>
      </c>
      <c r="M8605">
        <v>326</v>
      </c>
      <c r="N8605" t="s">
        <v>18</v>
      </c>
      <c r="O8605" s="1">
        <v>8.5845399999999999E-69</v>
      </c>
      <c r="P8605">
        <v>679</v>
      </c>
    </row>
    <row r="8606" spans="1:16" x14ac:dyDescent="0.25">
      <c r="A8606" t="s">
        <v>12909</v>
      </c>
      <c r="B8606">
        <v>1527</v>
      </c>
      <c r="C8606" s="3" t="str">
        <f>HYPERLINK("http://www.uniprot.org/uniprot/G7KHK7","tr|G7KHK7|G7KHK7_MEDTR")</f>
        <v>tr|G7KHK7|G7KHK7_MEDTR</v>
      </c>
      <c r="D8606" t="s">
        <v>12910</v>
      </c>
      <c r="E8606">
        <v>42.12</v>
      </c>
      <c r="F8606">
        <v>508</v>
      </c>
      <c r="G8606">
        <v>294</v>
      </c>
      <c r="H8606">
        <v>8</v>
      </c>
      <c r="I8606">
        <v>13</v>
      </c>
      <c r="J8606">
        <v>1512</v>
      </c>
      <c r="K8606">
        <v>1</v>
      </c>
      <c r="L8606">
        <v>12</v>
      </c>
      <c r="M8606">
        <v>407</v>
      </c>
      <c r="N8606" t="s">
        <v>18</v>
      </c>
      <c r="O8606" s="1">
        <v>1.2276800000000001E-79</v>
      </c>
      <c r="P8606">
        <v>776</v>
      </c>
    </row>
    <row r="8607" spans="1:16" x14ac:dyDescent="0.25">
      <c r="A8607" t="s">
        <v>12911</v>
      </c>
      <c r="B8607">
        <v>1014</v>
      </c>
      <c r="C8607" s="3" t="str">
        <f>HYPERLINK("http://www.uniprot.org/uniprot/A2Q505","tr|A2Q505|A2Q505_MEDTR")</f>
        <v>tr|A2Q505|A2Q505_MEDTR</v>
      </c>
      <c r="D8607" t="s">
        <v>12912</v>
      </c>
      <c r="E8607">
        <v>79</v>
      </c>
      <c r="F8607">
        <v>343</v>
      </c>
      <c r="G8607">
        <v>72</v>
      </c>
      <c r="H8607">
        <v>6</v>
      </c>
      <c r="I8607">
        <v>1</v>
      </c>
      <c r="J8607">
        <v>1011</v>
      </c>
      <c r="K8607">
        <v>1</v>
      </c>
      <c r="L8607">
        <v>1</v>
      </c>
      <c r="M8607">
        <v>340</v>
      </c>
      <c r="N8607" t="s">
        <v>18</v>
      </c>
      <c r="O8607" s="1">
        <v>2.9549999999999999E-152</v>
      </c>
      <c r="P8607">
        <v>1400</v>
      </c>
    </row>
    <row r="8608" spans="1:16" x14ac:dyDescent="0.25">
      <c r="A8608" t="s">
        <v>12913</v>
      </c>
      <c r="B8608">
        <v>891</v>
      </c>
      <c r="C8608" s="3" t="str">
        <f>HYPERLINK("http://www.uniprot.org/uniprot/Q41070","tr|Q41070|Q41070_PEA")</f>
        <v>tr|Q41070|Q41070_PEA</v>
      </c>
      <c r="D8608" t="s">
        <v>12914</v>
      </c>
      <c r="E8608">
        <v>58.52</v>
      </c>
      <c r="F8608">
        <v>299</v>
      </c>
      <c r="G8608">
        <v>124</v>
      </c>
      <c r="H8608">
        <v>3</v>
      </c>
      <c r="I8608">
        <v>1</v>
      </c>
      <c r="J8608">
        <v>888</v>
      </c>
      <c r="K8608">
        <v>1</v>
      </c>
      <c r="L8608">
        <v>3</v>
      </c>
      <c r="M8608">
        <v>273</v>
      </c>
      <c r="N8608" t="s">
        <v>18</v>
      </c>
      <c r="O8608" s="1">
        <v>1.09183E-80</v>
      </c>
      <c r="P8608">
        <v>782</v>
      </c>
    </row>
    <row r="8609" spans="1:16" x14ac:dyDescent="0.25">
      <c r="A8609" t="s">
        <v>12915</v>
      </c>
      <c r="B8609">
        <v>1401</v>
      </c>
      <c r="C8609" s="3" t="str">
        <f>HYPERLINK("http://www.uniprot.org/uniprot/G7IGM9","tr|G7IGM9|G7IGM9_MEDTR")</f>
        <v>tr|G7IGM9|G7IGM9_MEDTR</v>
      </c>
      <c r="D8609" t="s">
        <v>12916</v>
      </c>
      <c r="E8609">
        <v>82.94</v>
      </c>
      <c r="F8609">
        <v>434</v>
      </c>
      <c r="G8609">
        <v>74</v>
      </c>
      <c r="H8609">
        <v>1</v>
      </c>
      <c r="I8609">
        <v>88</v>
      </c>
      <c r="J8609">
        <v>1386</v>
      </c>
      <c r="K8609">
        <v>1</v>
      </c>
      <c r="L8609">
        <v>507</v>
      </c>
      <c r="M8609">
        <v>940</v>
      </c>
      <c r="N8609" t="s">
        <v>18</v>
      </c>
      <c r="O8609">
        <v>0</v>
      </c>
      <c r="P8609">
        <v>1912</v>
      </c>
    </row>
    <row r="8610" spans="1:16" x14ac:dyDescent="0.25">
      <c r="A8610" t="s">
        <v>12917</v>
      </c>
      <c r="B8610">
        <v>3351</v>
      </c>
      <c r="C8610" s="3" t="str">
        <f>HYPERLINK("http://www.uniprot.org/uniprot/I1M7D7","tr|I1M7D7|I1M7D7_SOYBN")</f>
        <v>tr|I1M7D7|I1M7D7_SOYBN</v>
      </c>
      <c r="D8610" t="s">
        <v>71</v>
      </c>
      <c r="E8610">
        <v>80.989999999999995</v>
      </c>
      <c r="F8610">
        <v>1142</v>
      </c>
      <c r="G8610">
        <v>217</v>
      </c>
      <c r="H8610">
        <v>54</v>
      </c>
      <c r="I8610">
        <v>1</v>
      </c>
      <c r="J8610">
        <v>3264</v>
      </c>
      <c r="K8610">
        <v>1</v>
      </c>
      <c r="L8610">
        <v>1</v>
      </c>
      <c r="M8610">
        <v>1142</v>
      </c>
      <c r="N8610" t="s">
        <v>18</v>
      </c>
      <c r="O8610">
        <v>0</v>
      </c>
      <c r="P8610">
        <v>4576</v>
      </c>
    </row>
    <row r="8611" spans="1:16" x14ac:dyDescent="0.25">
      <c r="A8611" t="s">
        <v>12918</v>
      </c>
      <c r="B8611">
        <v>3363</v>
      </c>
      <c r="C8611" s="3" t="str">
        <f>HYPERLINK("http://www.uniprot.org/uniprot/G7KBR6","tr|G7KBR6|G7KBR6_MEDTR")</f>
        <v>tr|G7KBR6|G7KBR6_MEDTR</v>
      </c>
      <c r="D8611" t="s">
        <v>12919</v>
      </c>
      <c r="E8611">
        <v>79.180000000000007</v>
      </c>
      <c r="F8611">
        <v>1129</v>
      </c>
      <c r="G8611">
        <v>235</v>
      </c>
      <c r="H8611">
        <v>9</v>
      </c>
      <c r="I8611">
        <v>1</v>
      </c>
      <c r="J8611">
        <v>3360</v>
      </c>
      <c r="K8611">
        <v>1</v>
      </c>
      <c r="L8611">
        <v>1</v>
      </c>
      <c r="M8611">
        <v>1122</v>
      </c>
      <c r="N8611" t="s">
        <v>18</v>
      </c>
      <c r="O8611">
        <v>0</v>
      </c>
      <c r="P8611">
        <v>4603</v>
      </c>
    </row>
    <row r="8612" spans="1:16" x14ac:dyDescent="0.25">
      <c r="A8612" t="s">
        <v>12920</v>
      </c>
      <c r="B8612">
        <v>3366</v>
      </c>
      <c r="C8612" s="3" t="str">
        <f>HYPERLINK("http://www.uniprot.org/uniprot/K7MZ55","tr|K7MZ55|K7MZ55_SOYBN")</f>
        <v>tr|K7MZ55|K7MZ55_SOYBN</v>
      </c>
      <c r="D8612" t="s">
        <v>28</v>
      </c>
      <c r="E8612">
        <v>76.09</v>
      </c>
      <c r="F8612">
        <v>1167</v>
      </c>
      <c r="G8612">
        <v>279</v>
      </c>
      <c r="H8612">
        <v>46</v>
      </c>
      <c r="I8612">
        <v>1</v>
      </c>
      <c r="J8612">
        <v>3363</v>
      </c>
      <c r="K8612">
        <v>1</v>
      </c>
      <c r="L8612">
        <v>1</v>
      </c>
      <c r="M8612">
        <v>1157</v>
      </c>
      <c r="N8612" t="s">
        <v>18</v>
      </c>
      <c r="O8612">
        <v>0</v>
      </c>
      <c r="P8612">
        <v>4456</v>
      </c>
    </row>
    <row r="8613" spans="1:16" x14ac:dyDescent="0.25">
      <c r="A8613" t="s">
        <v>12921</v>
      </c>
      <c r="B8613">
        <v>2451</v>
      </c>
      <c r="C8613" s="3" t="str">
        <f>HYPERLINK("http://www.uniprot.org/uniprot/G7KRQ5","tr|G7KRQ5|G7KRQ5_MEDTR")</f>
        <v>tr|G7KRQ5|G7KRQ5_MEDTR</v>
      </c>
      <c r="D8613" t="s">
        <v>12922</v>
      </c>
      <c r="E8613">
        <v>85.41</v>
      </c>
      <c r="F8613">
        <v>816</v>
      </c>
      <c r="G8613">
        <v>119</v>
      </c>
      <c r="H8613">
        <v>0</v>
      </c>
      <c r="I8613">
        <v>1</v>
      </c>
      <c r="J8613">
        <v>2448</v>
      </c>
      <c r="K8613">
        <v>1</v>
      </c>
      <c r="L8613">
        <v>1</v>
      </c>
      <c r="M8613">
        <v>801</v>
      </c>
      <c r="N8613" t="s">
        <v>18</v>
      </c>
      <c r="O8613">
        <v>0</v>
      </c>
      <c r="P8613">
        <v>3583</v>
      </c>
    </row>
    <row r="8614" spans="1:16" x14ac:dyDescent="0.25">
      <c r="A8614" t="s">
        <v>12923</v>
      </c>
      <c r="B8614">
        <v>1332</v>
      </c>
      <c r="C8614" s="3" t="str">
        <f>HYPERLINK("http://www.uniprot.org/uniprot/G7L6J3","tr|G7L6J3|G7L6J3_MEDTR")</f>
        <v>tr|G7L6J3|G7L6J3_MEDTR</v>
      </c>
      <c r="D8614" t="s">
        <v>12924</v>
      </c>
      <c r="E8614">
        <v>87.39</v>
      </c>
      <c r="F8614">
        <v>468</v>
      </c>
      <c r="G8614">
        <v>59</v>
      </c>
      <c r="H8614">
        <v>29</v>
      </c>
      <c r="I8614">
        <v>13</v>
      </c>
      <c r="J8614">
        <v>1329</v>
      </c>
      <c r="K8614">
        <v>1</v>
      </c>
      <c r="L8614">
        <v>72</v>
      </c>
      <c r="M8614">
        <v>539</v>
      </c>
      <c r="N8614" t="s">
        <v>18</v>
      </c>
      <c r="O8614">
        <v>0</v>
      </c>
      <c r="P8614">
        <v>2080</v>
      </c>
    </row>
    <row r="8615" spans="1:16" x14ac:dyDescent="0.25">
      <c r="A8615" t="s">
        <v>12925</v>
      </c>
      <c r="B8615">
        <v>579</v>
      </c>
      <c r="C8615" s="3" t="str">
        <f>HYPERLINK("http://www.uniprot.org/uniprot/O82672","tr|O82672|O82672_CICAR")</f>
        <v>tr|O82672|O82672_CICAR</v>
      </c>
      <c r="D8615" t="s">
        <v>2482</v>
      </c>
      <c r="E8615">
        <v>100</v>
      </c>
      <c r="F8615">
        <v>175</v>
      </c>
      <c r="G8615">
        <v>0</v>
      </c>
      <c r="H8615">
        <v>0</v>
      </c>
      <c r="I8615">
        <v>52</v>
      </c>
      <c r="J8615">
        <v>576</v>
      </c>
      <c r="K8615">
        <v>1</v>
      </c>
      <c r="L8615">
        <v>1</v>
      </c>
      <c r="M8615">
        <v>175</v>
      </c>
      <c r="N8615" t="s">
        <v>18</v>
      </c>
      <c r="O8615" s="1">
        <v>8.9277299999999998E-92</v>
      </c>
      <c r="P8615">
        <v>874</v>
      </c>
    </row>
    <row r="8616" spans="1:16" x14ac:dyDescent="0.25">
      <c r="A8616" t="s">
        <v>12926</v>
      </c>
      <c r="B8616">
        <v>189</v>
      </c>
      <c r="C8616" s="3" t="str">
        <f>HYPERLINK("http://www.uniprot.org/uniprot/I3S7L5","tr|I3S7L5|I3S7L5_MEDTR")</f>
        <v>tr|I3S7L5|I3S7L5_MEDTR</v>
      </c>
      <c r="D8616" t="s">
        <v>22</v>
      </c>
      <c r="E8616">
        <v>72.83</v>
      </c>
      <c r="F8616">
        <v>81</v>
      </c>
      <c r="G8616">
        <v>22</v>
      </c>
      <c r="H8616">
        <v>19</v>
      </c>
      <c r="I8616">
        <v>1</v>
      </c>
      <c r="J8616">
        <v>186</v>
      </c>
      <c r="K8616">
        <v>1</v>
      </c>
      <c r="L8616">
        <v>47</v>
      </c>
      <c r="M8616">
        <v>127</v>
      </c>
      <c r="N8616" t="s">
        <v>18</v>
      </c>
      <c r="O8616" s="1">
        <v>2.89155E-21</v>
      </c>
      <c r="P8616">
        <v>265</v>
      </c>
    </row>
    <row r="8617" spans="1:16" x14ac:dyDescent="0.25">
      <c r="A8617" t="s">
        <v>12927</v>
      </c>
      <c r="B8617">
        <v>2124</v>
      </c>
      <c r="C8617" s="3" t="str">
        <f>HYPERLINK("http://www.uniprot.org/uniprot/G7IB13","tr|G7IB13|G7IB13_MEDTR")</f>
        <v>tr|G7IB13|G7IB13_MEDTR</v>
      </c>
      <c r="D8617" t="s">
        <v>12928</v>
      </c>
      <c r="E8617">
        <v>82.45</v>
      </c>
      <c r="F8617">
        <v>684</v>
      </c>
      <c r="G8617">
        <v>120</v>
      </c>
      <c r="H8617">
        <v>1</v>
      </c>
      <c r="I8617">
        <v>1</v>
      </c>
      <c r="J8617">
        <v>2049</v>
      </c>
      <c r="K8617">
        <v>1</v>
      </c>
      <c r="L8617">
        <v>70</v>
      </c>
      <c r="M8617">
        <v>753</v>
      </c>
      <c r="N8617" t="s">
        <v>18</v>
      </c>
      <c r="O8617">
        <v>0</v>
      </c>
      <c r="P8617">
        <v>2989</v>
      </c>
    </row>
    <row r="8618" spans="1:16" x14ac:dyDescent="0.25">
      <c r="A8618" t="s">
        <v>12929</v>
      </c>
      <c r="B8618">
        <v>444</v>
      </c>
      <c r="C8618" s="3" t="str">
        <f>HYPERLINK("http://www.uniprot.org/uniprot/G7I6P9","tr|G7I6P9|G7I6P9_MEDTR")</f>
        <v>tr|G7I6P9|G7I6P9_MEDTR</v>
      </c>
      <c r="D8618" t="s">
        <v>12930</v>
      </c>
      <c r="E8618">
        <v>89.86</v>
      </c>
      <c r="F8618">
        <v>148</v>
      </c>
      <c r="G8618">
        <v>15</v>
      </c>
      <c r="H8618">
        <v>1</v>
      </c>
      <c r="I8618">
        <v>1</v>
      </c>
      <c r="J8618">
        <v>441</v>
      </c>
      <c r="K8618">
        <v>1</v>
      </c>
      <c r="L8618">
        <v>1</v>
      </c>
      <c r="M8618">
        <v>148</v>
      </c>
      <c r="N8618" t="s">
        <v>18</v>
      </c>
      <c r="O8618" s="1">
        <v>5.3664600000000002E-68</v>
      </c>
      <c r="P8618">
        <v>668</v>
      </c>
    </row>
    <row r="8619" spans="1:16" x14ac:dyDescent="0.25">
      <c r="A8619" t="s">
        <v>12931</v>
      </c>
      <c r="B8619">
        <v>1017</v>
      </c>
      <c r="C8619" s="3" t="str">
        <f>HYPERLINK("http://www.uniprot.org/uniprot/G7JAC0","tr|G7JAC0|G7JAC0_MEDTR")</f>
        <v>tr|G7JAC0|G7JAC0_MEDTR</v>
      </c>
      <c r="D8619" t="s">
        <v>12932</v>
      </c>
      <c r="E8619">
        <v>76.45</v>
      </c>
      <c r="F8619">
        <v>344</v>
      </c>
      <c r="G8619">
        <v>81</v>
      </c>
      <c r="H8619">
        <v>6</v>
      </c>
      <c r="I8619">
        <v>1</v>
      </c>
      <c r="J8619">
        <v>1014</v>
      </c>
      <c r="K8619">
        <v>1</v>
      </c>
      <c r="L8619">
        <v>1</v>
      </c>
      <c r="M8619">
        <v>333</v>
      </c>
      <c r="N8619" t="s">
        <v>18</v>
      </c>
      <c r="O8619" s="1">
        <v>2.4412300000000001E-138</v>
      </c>
      <c r="P8619">
        <v>1280</v>
      </c>
    </row>
    <row r="8620" spans="1:16" x14ac:dyDescent="0.25">
      <c r="A8620" t="s">
        <v>12933</v>
      </c>
      <c r="B8620">
        <v>399</v>
      </c>
      <c r="C8620" s="3" t="str">
        <f>HYPERLINK("http://www.uniprot.org/uniprot/G7JAS2","tr|G7JAS2|G7JAS2_MEDTR")</f>
        <v>tr|G7JAS2|G7JAS2_MEDTR</v>
      </c>
      <c r="D8620" t="s">
        <v>12934</v>
      </c>
      <c r="E8620">
        <v>84.07</v>
      </c>
      <c r="F8620">
        <v>113</v>
      </c>
      <c r="G8620">
        <v>18</v>
      </c>
      <c r="H8620">
        <v>6</v>
      </c>
      <c r="I8620">
        <v>76</v>
      </c>
      <c r="J8620">
        <v>396</v>
      </c>
      <c r="K8620">
        <v>1</v>
      </c>
      <c r="L8620">
        <v>23</v>
      </c>
      <c r="M8620">
        <v>135</v>
      </c>
      <c r="N8620" t="s">
        <v>18</v>
      </c>
      <c r="O8620" s="1">
        <v>1.29457E-45</v>
      </c>
      <c r="P8620">
        <v>475</v>
      </c>
    </row>
    <row r="8621" spans="1:16" x14ac:dyDescent="0.25">
      <c r="A8621" t="s">
        <v>12935</v>
      </c>
      <c r="B8621">
        <v>273</v>
      </c>
      <c r="C8621" s="3" t="str">
        <f>HYPERLINK("http://www.uniprot.org/uniprot/G7LJK4","tr|G7LJK4|G7LJK4_MEDTR")</f>
        <v>tr|G7LJK4|G7LJK4_MEDTR</v>
      </c>
      <c r="D8621" t="s">
        <v>9194</v>
      </c>
      <c r="E8621">
        <v>73.33</v>
      </c>
      <c r="F8621">
        <v>75</v>
      </c>
      <c r="G8621">
        <v>20</v>
      </c>
      <c r="H8621">
        <v>0</v>
      </c>
      <c r="I8621">
        <v>46</v>
      </c>
      <c r="J8621">
        <v>270</v>
      </c>
      <c r="K8621">
        <v>1</v>
      </c>
      <c r="L8621">
        <v>560</v>
      </c>
      <c r="M8621">
        <v>634</v>
      </c>
      <c r="N8621" t="s">
        <v>18</v>
      </c>
      <c r="O8621" s="1">
        <v>3.68383E-24</v>
      </c>
      <c r="P8621">
        <v>290</v>
      </c>
    </row>
    <row r="8622" spans="1:16" x14ac:dyDescent="0.25">
      <c r="A8622" t="s">
        <v>12936</v>
      </c>
      <c r="B8622">
        <v>3552</v>
      </c>
      <c r="C8622" s="3" t="str">
        <f>HYPERLINK("http://www.uniprot.org/uniprot/G7ZZ86","tr|G7ZZ86|G7ZZ86_MEDTR")</f>
        <v>tr|G7ZZ86|G7ZZ86_MEDTR</v>
      </c>
      <c r="D8622" t="s">
        <v>12937</v>
      </c>
      <c r="E8622">
        <v>80.239999999999995</v>
      </c>
      <c r="F8622">
        <v>1250</v>
      </c>
      <c r="G8622">
        <v>247</v>
      </c>
      <c r="H8622">
        <v>67</v>
      </c>
      <c r="I8622">
        <v>1</v>
      </c>
      <c r="J8622">
        <v>3549</v>
      </c>
      <c r="K8622">
        <v>1</v>
      </c>
      <c r="L8622">
        <v>1</v>
      </c>
      <c r="M8622">
        <v>1245</v>
      </c>
      <c r="N8622" t="s">
        <v>18</v>
      </c>
      <c r="O8622">
        <v>0</v>
      </c>
      <c r="P8622">
        <v>5140</v>
      </c>
    </row>
    <row r="8623" spans="1:16" x14ac:dyDescent="0.25">
      <c r="A8623" t="s">
        <v>12938</v>
      </c>
      <c r="B8623">
        <v>879</v>
      </c>
      <c r="C8623" s="3" t="str">
        <f>HYPERLINK("http://www.uniprot.org/uniprot/I1LS80","tr|I1LS80|I1LS80_SOYBN")</f>
        <v>tr|I1LS80|I1LS80_SOYBN</v>
      </c>
      <c r="D8623" t="s">
        <v>28</v>
      </c>
      <c r="E8623">
        <v>84.85</v>
      </c>
      <c r="F8623">
        <v>284</v>
      </c>
      <c r="G8623">
        <v>43</v>
      </c>
      <c r="H8623">
        <v>1</v>
      </c>
      <c r="I8623">
        <v>13</v>
      </c>
      <c r="J8623">
        <v>861</v>
      </c>
      <c r="K8623">
        <v>1</v>
      </c>
      <c r="L8623">
        <v>1</v>
      </c>
      <c r="M8623">
        <v>281</v>
      </c>
      <c r="N8623" t="s">
        <v>18</v>
      </c>
      <c r="O8623" s="1">
        <v>1.3203300000000001E-139</v>
      </c>
      <c r="P8623">
        <v>1290</v>
      </c>
    </row>
    <row r="8624" spans="1:16" x14ac:dyDescent="0.25">
      <c r="A8624" t="s">
        <v>12939</v>
      </c>
      <c r="B8624">
        <v>756</v>
      </c>
      <c r="C8624" s="3" t="str">
        <f>HYPERLINK("http://www.uniprot.org/uniprot/G7K4M4","tr|G7K4M4|G7K4M4_MEDTR")</f>
        <v>tr|G7K4M4|G7K4M4_MEDTR</v>
      </c>
      <c r="D8624" t="s">
        <v>517</v>
      </c>
      <c r="E8624">
        <v>48.4</v>
      </c>
      <c r="F8624">
        <v>250</v>
      </c>
      <c r="G8624">
        <v>129</v>
      </c>
      <c r="H8624">
        <v>29</v>
      </c>
      <c r="I8624">
        <v>10</v>
      </c>
      <c r="J8624">
        <v>672</v>
      </c>
      <c r="K8624">
        <v>1</v>
      </c>
      <c r="L8624">
        <v>296</v>
      </c>
      <c r="M8624">
        <v>541</v>
      </c>
      <c r="N8624" t="s">
        <v>18</v>
      </c>
      <c r="O8624" s="1">
        <v>1.6109900000000001E-57</v>
      </c>
      <c r="P8624">
        <v>581</v>
      </c>
    </row>
    <row r="8625" spans="1:16" x14ac:dyDescent="0.25">
      <c r="A8625" t="s">
        <v>12940</v>
      </c>
      <c r="B8625">
        <v>438</v>
      </c>
      <c r="C8625" s="3" t="str">
        <f>HYPERLINK("http://www.uniprot.org/uniprot/Q1SKZ4","tr|Q1SKZ4|Q1SKZ4_MEDTR")</f>
        <v>tr|Q1SKZ4|Q1SKZ4_MEDTR</v>
      </c>
      <c r="D8625" t="s">
        <v>572</v>
      </c>
      <c r="E8625">
        <v>59.44</v>
      </c>
      <c r="F8625">
        <v>180</v>
      </c>
      <c r="G8625">
        <v>73</v>
      </c>
      <c r="H8625">
        <v>35</v>
      </c>
      <c r="I8625">
        <v>1</v>
      </c>
      <c r="J8625">
        <v>435</v>
      </c>
      <c r="K8625">
        <v>1</v>
      </c>
      <c r="L8625">
        <v>121</v>
      </c>
      <c r="M8625">
        <v>300</v>
      </c>
      <c r="N8625" t="s">
        <v>18</v>
      </c>
      <c r="O8625" s="1">
        <v>1.5339599999999999E-46</v>
      </c>
      <c r="P8625">
        <v>483</v>
      </c>
    </row>
    <row r="8626" spans="1:16" x14ac:dyDescent="0.25">
      <c r="A8626" t="s">
        <v>12941</v>
      </c>
      <c r="B8626">
        <v>1332</v>
      </c>
      <c r="C8626" s="3" t="str">
        <f>HYPERLINK("http://www.uniprot.org/uniprot/G7JE26","tr|G7JE26|G7JE26_MEDTR")</f>
        <v>tr|G7JE26|G7JE26_MEDTR</v>
      </c>
      <c r="D8626" t="s">
        <v>12942</v>
      </c>
      <c r="E8626">
        <v>83.22</v>
      </c>
      <c r="F8626">
        <v>447</v>
      </c>
      <c r="G8626">
        <v>75</v>
      </c>
      <c r="H8626">
        <v>7</v>
      </c>
      <c r="I8626">
        <v>7</v>
      </c>
      <c r="J8626">
        <v>1326</v>
      </c>
      <c r="K8626">
        <v>1</v>
      </c>
      <c r="L8626">
        <v>31</v>
      </c>
      <c r="M8626">
        <v>465</v>
      </c>
      <c r="N8626" t="s">
        <v>18</v>
      </c>
      <c r="O8626">
        <v>0</v>
      </c>
      <c r="P8626">
        <v>1978</v>
      </c>
    </row>
    <row r="8627" spans="1:16" x14ac:dyDescent="0.25">
      <c r="A8627" t="s">
        <v>12943</v>
      </c>
      <c r="B8627">
        <v>1149</v>
      </c>
      <c r="C8627" s="3" t="str">
        <f>HYPERLINK("http://www.uniprot.org/uniprot/G7JQX6","tr|G7JQX6|G7JQX6_MEDTR")</f>
        <v>tr|G7JQX6|G7JQX6_MEDTR</v>
      </c>
      <c r="D8627" t="s">
        <v>11690</v>
      </c>
      <c r="E8627">
        <v>75.39</v>
      </c>
      <c r="F8627">
        <v>382</v>
      </c>
      <c r="G8627">
        <v>94</v>
      </c>
      <c r="H8627">
        <v>0</v>
      </c>
      <c r="I8627">
        <v>1</v>
      </c>
      <c r="J8627">
        <v>1146</v>
      </c>
      <c r="K8627">
        <v>1</v>
      </c>
      <c r="L8627">
        <v>1</v>
      </c>
      <c r="M8627">
        <v>380</v>
      </c>
      <c r="N8627" t="s">
        <v>18</v>
      </c>
      <c r="O8627" s="1">
        <v>9.7884899999999998E-166</v>
      </c>
      <c r="P8627">
        <v>1517</v>
      </c>
    </row>
    <row r="8628" spans="1:16" x14ac:dyDescent="0.25">
      <c r="A8628" t="s">
        <v>12944</v>
      </c>
      <c r="B8628">
        <v>1251</v>
      </c>
      <c r="C8628" s="3" t="str">
        <f>HYPERLINK("http://www.uniprot.org/uniprot/G7LDS3","tr|G7LDS3|G7LDS3_MEDTR")</f>
        <v>tr|G7LDS3|G7LDS3_MEDTR</v>
      </c>
      <c r="D8628" t="s">
        <v>12945</v>
      </c>
      <c r="E8628">
        <v>88.96</v>
      </c>
      <c r="F8628">
        <v>417</v>
      </c>
      <c r="G8628">
        <v>46</v>
      </c>
      <c r="H8628">
        <v>1</v>
      </c>
      <c r="I8628">
        <v>1</v>
      </c>
      <c r="J8628">
        <v>1248</v>
      </c>
      <c r="K8628">
        <v>1</v>
      </c>
      <c r="L8628">
        <v>1</v>
      </c>
      <c r="M8628">
        <v>417</v>
      </c>
      <c r="N8628" t="s">
        <v>18</v>
      </c>
      <c r="O8628">
        <v>0</v>
      </c>
      <c r="P8628">
        <v>1931</v>
      </c>
    </row>
    <row r="8629" spans="1:16" x14ac:dyDescent="0.25">
      <c r="A8629" t="s">
        <v>12946</v>
      </c>
      <c r="B8629">
        <v>1089</v>
      </c>
      <c r="C8629" s="3" t="str">
        <f>HYPERLINK("http://www.uniprot.org/uniprot/G7KGI7","tr|G7KGI7|G7KGI7_MEDTR")</f>
        <v>tr|G7KGI7|G7KGI7_MEDTR</v>
      </c>
      <c r="D8629" t="s">
        <v>12947</v>
      </c>
      <c r="E8629">
        <v>79.77</v>
      </c>
      <c r="F8629">
        <v>361</v>
      </c>
      <c r="G8629">
        <v>73</v>
      </c>
      <c r="H8629">
        <v>0</v>
      </c>
      <c r="I8629">
        <v>1</v>
      </c>
      <c r="J8629">
        <v>1083</v>
      </c>
      <c r="K8629">
        <v>1</v>
      </c>
      <c r="L8629">
        <v>1</v>
      </c>
      <c r="M8629">
        <v>361</v>
      </c>
      <c r="N8629" t="s">
        <v>18</v>
      </c>
      <c r="O8629" s="1">
        <v>4.0214999999999998E-166</v>
      </c>
      <c r="P8629">
        <v>1520</v>
      </c>
    </row>
    <row r="8630" spans="1:16" x14ac:dyDescent="0.25">
      <c r="A8630" t="s">
        <v>12948</v>
      </c>
      <c r="B8630">
        <v>1122</v>
      </c>
      <c r="C8630" s="3" t="str">
        <f>HYPERLINK("http://www.uniprot.org/uniprot/G7LJA7","tr|G7LJA7|G7LJA7_MEDTR")</f>
        <v>tr|G7LJA7|G7LJA7_MEDTR</v>
      </c>
      <c r="D8630" t="s">
        <v>5487</v>
      </c>
      <c r="E8630">
        <v>32.64</v>
      </c>
      <c r="F8630">
        <v>193</v>
      </c>
      <c r="G8630">
        <v>130</v>
      </c>
      <c r="H8630">
        <v>2</v>
      </c>
      <c r="I8630">
        <v>106</v>
      </c>
      <c r="J8630">
        <v>678</v>
      </c>
      <c r="K8630">
        <v>1</v>
      </c>
      <c r="L8630">
        <v>173</v>
      </c>
      <c r="M8630">
        <v>358</v>
      </c>
      <c r="N8630" t="s">
        <v>18</v>
      </c>
      <c r="O8630" s="1">
        <v>7.5162899999999998E-22</v>
      </c>
      <c r="P8630">
        <v>276</v>
      </c>
    </row>
    <row r="8631" spans="1:16" x14ac:dyDescent="0.25">
      <c r="A8631" t="s">
        <v>12949</v>
      </c>
      <c r="B8631">
        <v>321</v>
      </c>
      <c r="C8631" s="3" t="str">
        <f>HYPERLINK("http://www.uniprot.org/uniprot/G7KNJ8","tr|G7KNJ8|G7KNJ8_MEDTR")</f>
        <v>tr|G7KNJ8|G7KNJ8_MEDTR</v>
      </c>
      <c r="D8631" t="s">
        <v>12950</v>
      </c>
      <c r="E8631">
        <v>52.23</v>
      </c>
      <c r="F8631">
        <v>67</v>
      </c>
      <c r="G8631">
        <v>32</v>
      </c>
      <c r="H8631">
        <v>1</v>
      </c>
      <c r="I8631">
        <v>1</v>
      </c>
      <c r="J8631">
        <v>198</v>
      </c>
      <c r="K8631">
        <v>1</v>
      </c>
      <c r="L8631">
        <v>9</v>
      </c>
      <c r="M8631">
        <v>74</v>
      </c>
      <c r="N8631" t="s">
        <v>18</v>
      </c>
      <c r="O8631" s="1">
        <v>8.5650300000000001E-10</v>
      </c>
      <c r="P8631">
        <v>166</v>
      </c>
    </row>
    <row r="8632" spans="1:16" x14ac:dyDescent="0.25">
      <c r="A8632" t="s">
        <v>12951</v>
      </c>
      <c r="B8632">
        <v>1131</v>
      </c>
      <c r="C8632" s="3" t="str">
        <f>HYPERLINK("http://www.uniprot.org/uniprot/G7J473","tr|G7J473|G7J473_MEDTR")</f>
        <v>tr|G7J473|G7J473_MEDTR</v>
      </c>
      <c r="D8632" t="s">
        <v>12952</v>
      </c>
      <c r="E8632">
        <v>83.73</v>
      </c>
      <c r="F8632">
        <v>332</v>
      </c>
      <c r="G8632">
        <v>54</v>
      </c>
      <c r="H8632">
        <v>0</v>
      </c>
      <c r="I8632">
        <v>133</v>
      </c>
      <c r="J8632">
        <v>1128</v>
      </c>
      <c r="K8632">
        <v>1</v>
      </c>
      <c r="L8632">
        <v>1</v>
      </c>
      <c r="M8632">
        <v>332</v>
      </c>
      <c r="N8632" t="s">
        <v>18</v>
      </c>
      <c r="O8632" s="1">
        <v>3.6250599999999999E-165</v>
      </c>
      <c r="P8632">
        <v>1512</v>
      </c>
    </row>
    <row r="8633" spans="1:16" x14ac:dyDescent="0.25">
      <c r="A8633" t="s">
        <v>12953</v>
      </c>
      <c r="B8633">
        <v>1098</v>
      </c>
      <c r="C8633" s="3" t="str">
        <f>HYPERLINK("http://www.uniprot.org/uniprot/A5AWV0","tr|A5AWV0|A5AWV0_VITVI")</f>
        <v>tr|A5AWV0|A5AWV0_VITVI</v>
      </c>
      <c r="D8633" t="s">
        <v>791</v>
      </c>
      <c r="E8633">
        <v>54.93</v>
      </c>
      <c r="F8633">
        <v>324</v>
      </c>
      <c r="G8633">
        <v>146</v>
      </c>
      <c r="H8633">
        <v>5</v>
      </c>
      <c r="I8633">
        <v>4</v>
      </c>
      <c r="J8633">
        <v>960</v>
      </c>
      <c r="K8633">
        <v>1</v>
      </c>
      <c r="L8633">
        <v>476</v>
      </c>
      <c r="M8633">
        <v>795</v>
      </c>
      <c r="N8633" t="s">
        <v>18</v>
      </c>
      <c r="O8633" s="1">
        <v>4.1537100000000002E-102</v>
      </c>
      <c r="P8633">
        <v>968</v>
      </c>
    </row>
    <row r="8634" spans="1:16" x14ac:dyDescent="0.25">
      <c r="A8634" t="s">
        <v>12954</v>
      </c>
      <c r="B8634">
        <v>1017</v>
      </c>
      <c r="C8634" s="3" t="str">
        <f>HYPERLINK("http://www.uniprot.org/uniprot/A2Q503","tr|A2Q503|A2Q503_MEDTR")</f>
        <v>tr|A2Q503|A2Q503_MEDTR</v>
      </c>
      <c r="D8634" t="s">
        <v>12955</v>
      </c>
      <c r="E8634">
        <v>80.930000000000007</v>
      </c>
      <c r="F8634">
        <v>341</v>
      </c>
      <c r="G8634">
        <v>65</v>
      </c>
      <c r="H8634">
        <v>3</v>
      </c>
      <c r="I8634">
        <v>1</v>
      </c>
      <c r="J8634">
        <v>1014</v>
      </c>
      <c r="K8634">
        <v>1</v>
      </c>
      <c r="L8634">
        <v>1</v>
      </c>
      <c r="M8634">
        <v>341</v>
      </c>
      <c r="N8634" t="s">
        <v>18</v>
      </c>
      <c r="O8634" s="1">
        <v>4.4283899999999998E-156</v>
      </c>
      <c r="P8634">
        <v>1433</v>
      </c>
    </row>
    <row r="8635" spans="1:16" x14ac:dyDescent="0.25">
      <c r="A8635" t="s">
        <v>12956</v>
      </c>
      <c r="B8635">
        <v>1200</v>
      </c>
      <c r="C8635" s="3" t="str">
        <f>HYPERLINK("http://www.uniprot.org/uniprot/K7LVM1","tr|K7LVM1|K7LVM1_SOYBN")</f>
        <v>tr|K7LVM1|K7LVM1_SOYBN</v>
      </c>
      <c r="D8635" t="s">
        <v>28</v>
      </c>
      <c r="E8635">
        <v>53.73</v>
      </c>
      <c r="F8635">
        <v>415</v>
      </c>
      <c r="G8635">
        <v>192</v>
      </c>
      <c r="H8635">
        <v>20</v>
      </c>
      <c r="I8635">
        <v>1</v>
      </c>
      <c r="J8635">
        <v>1185</v>
      </c>
      <c r="K8635">
        <v>1</v>
      </c>
      <c r="L8635">
        <v>1</v>
      </c>
      <c r="M8635">
        <v>396</v>
      </c>
      <c r="N8635" t="s">
        <v>18</v>
      </c>
      <c r="O8635" s="1">
        <v>2.6919300000000001E-105</v>
      </c>
      <c r="P8635">
        <v>996</v>
      </c>
    </row>
    <row r="8636" spans="1:16" x14ac:dyDescent="0.25">
      <c r="A8636" t="s">
        <v>12957</v>
      </c>
      <c r="B8636">
        <v>2025</v>
      </c>
      <c r="C8636" s="3" t="str">
        <f>HYPERLINK("http://www.uniprot.org/uniprot/G7KHC0","tr|G7KHC0|G7KHC0_MEDTR")</f>
        <v>tr|G7KHC0|G7KHC0_MEDTR</v>
      </c>
      <c r="D8636" t="s">
        <v>12958</v>
      </c>
      <c r="E8636">
        <v>79.849999999999994</v>
      </c>
      <c r="F8636">
        <v>675</v>
      </c>
      <c r="G8636">
        <v>136</v>
      </c>
      <c r="H8636">
        <v>1</v>
      </c>
      <c r="I8636">
        <v>1</v>
      </c>
      <c r="J8636">
        <v>2022</v>
      </c>
      <c r="K8636">
        <v>1</v>
      </c>
      <c r="L8636">
        <v>1</v>
      </c>
      <c r="M8636">
        <v>670</v>
      </c>
      <c r="N8636" t="s">
        <v>18</v>
      </c>
      <c r="O8636">
        <v>0</v>
      </c>
      <c r="P8636">
        <v>2632</v>
      </c>
    </row>
    <row r="8637" spans="1:16" x14ac:dyDescent="0.25">
      <c r="A8637" t="s">
        <v>12959</v>
      </c>
      <c r="B8637">
        <v>783</v>
      </c>
      <c r="C8637" s="3" t="str">
        <f>HYPERLINK("http://www.uniprot.org/uniprot/I1JI00","tr|I1JI00|I1JI00_SOYBN")</f>
        <v>tr|I1JI00|I1JI00_SOYBN</v>
      </c>
      <c r="D8637" t="s">
        <v>117</v>
      </c>
      <c r="E8637">
        <v>92.88</v>
      </c>
      <c r="F8637">
        <v>239</v>
      </c>
      <c r="G8637">
        <v>17</v>
      </c>
      <c r="H8637">
        <v>0</v>
      </c>
      <c r="I8637">
        <v>64</v>
      </c>
      <c r="J8637">
        <v>780</v>
      </c>
      <c r="K8637">
        <v>1</v>
      </c>
      <c r="L8637">
        <v>19</v>
      </c>
      <c r="M8637">
        <v>257</v>
      </c>
      <c r="N8637" t="s">
        <v>18</v>
      </c>
      <c r="O8637" s="1">
        <v>7.05395E-136</v>
      </c>
      <c r="P8637">
        <v>1257</v>
      </c>
    </row>
    <row r="8638" spans="1:16" x14ac:dyDescent="0.25">
      <c r="A8638" t="s">
        <v>12960</v>
      </c>
      <c r="B8638">
        <v>1545</v>
      </c>
      <c r="C8638" s="3" t="str">
        <f>HYPERLINK("http://www.uniprot.org/uniprot/I1NAG9","tr|I1NAG9|I1NAG9_SOYBN")</f>
        <v>tr|I1NAG9|I1NAG9_SOYBN</v>
      </c>
      <c r="D8638" t="s">
        <v>28</v>
      </c>
      <c r="E8638">
        <v>78.03</v>
      </c>
      <c r="F8638">
        <v>528</v>
      </c>
      <c r="G8638">
        <v>116</v>
      </c>
      <c r="H8638">
        <v>14</v>
      </c>
      <c r="I8638">
        <v>1</v>
      </c>
      <c r="J8638">
        <v>1542</v>
      </c>
      <c r="K8638">
        <v>1</v>
      </c>
      <c r="L8638">
        <v>15</v>
      </c>
      <c r="M8638">
        <v>537</v>
      </c>
      <c r="N8638" t="s">
        <v>18</v>
      </c>
      <c r="O8638">
        <v>0</v>
      </c>
      <c r="P8638">
        <v>2159</v>
      </c>
    </row>
    <row r="8639" spans="1:16" x14ac:dyDescent="0.25">
      <c r="A8639" t="s">
        <v>12961</v>
      </c>
      <c r="B8639">
        <v>3453</v>
      </c>
      <c r="C8639" s="3" t="str">
        <f>HYPERLINK("http://www.uniprot.org/uniprot/K7MY68","tr|K7MY68|K7MY68_SOYBN")</f>
        <v>tr|K7MY68|K7MY68_SOYBN</v>
      </c>
      <c r="D8639" t="s">
        <v>28</v>
      </c>
      <c r="E8639">
        <v>57.88</v>
      </c>
      <c r="F8639">
        <v>1192</v>
      </c>
      <c r="G8639">
        <v>502</v>
      </c>
      <c r="H8639">
        <v>49</v>
      </c>
      <c r="I8639">
        <v>22</v>
      </c>
      <c r="J8639">
        <v>3450</v>
      </c>
      <c r="K8639">
        <v>1</v>
      </c>
      <c r="L8639">
        <v>14</v>
      </c>
      <c r="M8639">
        <v>1152</v>
      </c>
      <c r="N8639" t="s">
        <v>18</v>
      </c>
      <c r="O8639">
        <v>0</v>
      </c>
      <c r="P8639">
        <v>3039</v>
      </c>
    </row>
    <row r="8640" spans="1:16" x14ac:dyDescent="0.25">
      <c r="A8640" t="s">
        <v>12962</v>
      </c>
      <c r="B8640">
        <v>2016</v>
      </c>
      <c r="C8640" s="3" t="str">
        <f>HYPERLINK("http://www.uniprot.org/uniprot/G7IW72","tr|G7IW72|G7IW72_MEDTR")</f>
        <v>tr|G7IW72|G7IW72_MEDTR</v>
      </c>
      <c r="D8640" t="s">
        <v>12963</v>
      </c>
      <c r="E8640">
        <v>66.319999999999993</v>
      </c>
      <c r="F8640">
        <v>395</v>
      </c>
      <c r="G8640">
        <v>133</v>
      </c>
      <c r="H8640">
        <v>11</v>
      </c>
      <c r="I8640">
        <v>820</v>
      </c>
      <c r="J8640">
        <v>1971</v>
      </c>
      <c r="K8640">
        <v>1</v>
      </c>
      <c r="L8640">
        <v>637</v>
      </c>
      <c r="M8640">
        <v>1026</v>
      </c>
      <c r="N8640" t="s">
        <v>18</v>
      </c>
      <c r="O8640" s="1">
        <v>7.1725899999999996E-150</v>
      </c>
      <c r="P8640">
        <v>1383</v>
      </c>
    </row>
    <row r="8641" spans="1:16" x14ac:dyDescent="0.25">
      <c r="A8641" t="s">
        <v>12964</v>
      </c>
      <c r="B8641">
        <v>1131</v>
      </c>
      <c r="C8641" s="3" t="str">
        <f>HYPERLINK("http://www.uniprot.org/uniprot/Q84L60","tr|Q84L60|Q84L60_CICAR")</f>
        <v>tr|Q84L60|Q84L60_CICAR</v>
      </c>
      <c r="D8641" t="s">
        <v>12965</v>
      </c>
      <c r="E8641">
        <v>83.95</v>
      </c>
      <c r="F8641">
        <v>374</v>
      </c>
      <c r="G8641">
        <v>60</v>
      </c>
      <c r="H8641">
        <v>0</v>
      </c>
      <c r="I8641">
        <v>7</v>
      </c>
      <c r="J8641">
        <v>1128</v>
      </c>
      <c r="K8641">
        <v>1</v>
      </c>
      <c r="L8641">
        <v>1</v>
      </c>
      <c r="M8641">
        <v>374</v>
      </c>
      <c r="N8641" t="s">
        <v>18</v>
      </c>
      <c r="O8641" s="1">
        <v>1.51598E-179</v>
      </c>
      <c r="P8641">
        <v>1636</v>
      </c>
    </row>
    <row r="8642" spans="1:16" x14ac:dyDescent="0.25">
      <c r="A8642" t="s">
        <v>12966</v>
      </c>
      <c r="B8642">
        <v>414</v>
      </c>
      <c r="C8642" s="3" t="str">
        <f>HYPERLINK("http://www.uniprot.org/uniprot/I3SLS0","tr|I3SLS0|I3SLS0_MEDTR")</f>
        <v>tr|I3SLS0|I3SLS0_MEDTR</v>
      </c>
      <c r="D8642" t="s">
        <v>22</v>
      </c>
      <c r="E8642">
        <v>73.23</v>
      </c>
      <c r="F8642">
        <v>142</v>
      </c>
      <c r="G8642">
        <v>38</v>
      </c>
      <c r="H8642">
        <v>5</v>
      </c>
      <c r="I8642">
        <v>1</v>
      </c>
      <c r="J8642">
        <v>411</v>
      </c>
      <c r="K8642">
        <v>1</v>
      </c>
      <c r="L8642">
        <v>59</v>
      </c>
      <c r="M8642">
        <v>191</v>
      </c>
      <c r="N8642" t="s">
        <v>18</v>
      </c>
      <c r="O8642" s="1">
        <v>1.22273E-48</v>
      </c>
      <c r="P8642">
        <v>501</v>
      </c>
    </row>
    <row r="8643" spans="1:16" x14ac:dyDescent="0.25">
      <c r="A8643" t="s">
        <v>12967</v>
      </c>
      <c r="B8643">
        <v>894</v>
      </c>
      <c r="C8643" s="3" t="str">
        <f>HYPERLINK("http://www.uniprot.org/uniprot/G7IB14","tr|G7IB14|G7IB14_MEDTR")</f>
        <v>tr|G7IB14|G7IB14_MEDTR</v>
      </c>
      <c r="D8643" t="s">
        <v>12968</v>
      </c>
      <c r="E8643">
        <v>58.69</v>
      </c>
      <c r="F8643">
        <v>322</v>
      </c>
      <c r="G8643">
        <v>133</v>
      </c>
      <c r="H8643">
        <v>47</v>
      </c>
      <c r="I8643">
        <v>67</v>
      </c>
      <c r="J8643">
        <v>891</v>
      </c>
      <c r="K8643">
        <v>1</v>
      </c>
      <c r="L8643">
        <v>28</v>
      </c>
      <c r="M8643">
        <v>343</v>
      </c>
      <c r="N8643" t="s">
        <v>18</v>
      </c>
      <c r="O8643" s="1">
        <v>1.0989699999999999E-80</v>
      </c>
      <c r="P8643">
        <v>782</v>
      </c>
    </row>
    <row r="8644" spans="1:16" x14ac:dyDescent="0.25">
      <c r="A8644" t="s">
        <v>12969</v>
      </c>
      <c r="B8644">
        <v>705</v>
      </c>
      <c r="C8644" s="3" t="str">
        <f>HYPERLINK("http://www.uniprot.org/uniprot/G7JAC1","tr|G7JAC1|G7JAC1_MEDTR")</f>
        <v>tr|G7JAC1|G7JAC1_MEDTR</v>
      </c>
      <c r="D8644" t="s">
        <v>12970</v>
      </c>
      <c r="E8644">
        <v>73.06</v>
      </c>
      <c r="F8644">
        <v>245</v>
      </c>
      <c r="G8644">
        <v>66</v>
      </c>
      <c r="H8644">
        <v>11</v>
      </c>
      <c r="I8644">
        <v>1</v>
      </c>
      <c r="J8644">
        <v>702</v>
      </c>
      <c r="K8644">
        <v>1</v>
      </c>
      <c r="L8644">
        <v>1</v>
      </c>
      <c r="M8644">
        <v>244</v>
      </c>
      <c r="N8644" t="s">
        <v>18</v>
      </c>
      <c r="O8644" s="1">
        <v>2.4156499999999999E-94</v>
      </c>
      <c r="P8644">
        <v>898</v>
      </c>
    </row>
    <row r="8645" spans="1:16" x14ac:dyDescent="0.25">
      <c r="A8645" t="s">
        <v>12971</v>
      </c>
      <c r="B8645">
        <v>486</v>
      </c>
      <c r="C8645" s="3" t="str">
        <f>HYPERLINK("http://www.uniprot.org/uniprot/G7JXT8","tr|G7JXT8|G7JXT8_MEDTR")</f>
        <v>tr|G7JXT8|G7JXT8_MEDTR</v>
      </c>
      <c r="D8645" t="s">
        <v>11977</v>
      </c>
      <c r="E8645">
        <v>60.8</v>
      </c>
      <c r="F8645">
        <v>125</v>
      </c>
      <c r="G8645">
        <v>49</v>
      </c>
      <c r="H8645">
        <v>1</v>
      </c>
      <c r="I8645">
        <v>85</v>
      </c>
      <c r="J8645">
        <v>456</v>
      </c>
      <c r="K8645">
        <v>1</v>
      </c>
      <c r="L8645">
        <v>29</v>
      </c>
      <c r="M8645">
        <v>152</v>
      </c>
      <c r="N8645" t="s">
        <v>18</v>
      </c>
      <c r="O8645" s="1">
        <v>6.1333999999999999E-40</v>
      </c>
      <c r="P8645">
        <v>426</v>
      </c>
    </row>
    <row r="8646" spans="1:16" x14ac:dyDescent="0.25">
      <c r="A8646" t="s">
        <v>12972</v>
      </c>
      <c r="B8646">
        <v>1341</v>
      </c>
      <c r="C8646" s="3" t="str">
        <f>HYPERLINK("http://www.uniprot.org/uniprot/I3S756","tr|I3S756|I3S756_MEDTR")</f>
        <v>tr|I3S756|I3S756_MEDTR</v>
      </c>
      <c r="D8646" t="s">
        <v>22</v>
      </c>
      <c r="E8646">
        <v>89.92</v>
      </c>
      <c r="F8646">
        <v>417</v>
      </c>
      <c r="G8646">
        <v>42</v>
      </c>
      <c r="H8646">
        <v>0</v>
      </c>
      <c r="I8646">
        <v>37</v>
      </c>
      <c r="J8646">
        <v>1287</v>
      </c>
      <c r="K8646">
        <v>1</v>
      </c>
      <c r="L8646">
        <v>16</v>
      </c>
      <c r="M8646">
        <v>432</v>
      </c>
      <c r="N8646" t="s">
        <v>18</v>
      </c>
      <c r="O8646">
        <v>0</v>
      </c>
      <c r="P8646">
        <v>1937</v>
      </c>
    </row>
    <row r="8647" spans="1:16" x14ac:dyDescent="0.25">
      <c r="A8647" t="s">
        <v>12973</v>
      </c>
      <c r="B8647">
        <v>1449</v>
      </c>
      <c r="C8647" s="3" t="str">
        <f>HYPERLINK("http://www.uniprot.org/uniprot/I1KEW9","tr|I1KEW9|I1KEW9_SOYBN")</f>
        <v>tr|I1KEW9|I1KEW9_SOYBN</v>
      </c>
      <c r="D8647" t="s">
        <v>28</v>
      </c>
      <c r="E8647">
        <v>65.3</v>
      </c>
      <c r="F8647">
        <v>490</v>
      </c>
      <c r="G8647">
        <v>170</v>
      </c>
      <c r="H8647">
        <v>20</v>
      </c>
      <c r="I8647">
        <v>1</v>
      </c>
      <c r="J8647">
        <v>1410</v>
      </c>
      <c r="K8647">
        <v>1</v>
      </c>
      <c r="L8647">
        <v>1</v>
      </c>
      <c r="M8647">
        <v>460</v>
      </c>
      <c r="N8647" t="s">
        <v>18</v>
      </c>
      <c r="O8647" s="1">
        <v>5.16852E-157</v>
      </c>
      <c r="P8647">
        <v>1443</v>
      </c>
    </row>
    <row r="8648" spans="1:16" x14ac:dyDescent="0.25">
      <c r="A8648" t="s">
        <v>12974</v>
      </c>
      <c r="B8648">
        <v>1746</v>
      </c>
      <c r="C8648" s="3" t="str">
        <f>HYPERLINK("http://www.uniprot.org/uniprot/G7I2F3","tr|G7I2F3|G7I2F3_MEDTR")</f>
        <v>tr|G7I2F3|G7I2F3_MEDTR</v>
      </c>
      <c r="D8648" t="s">
        <v>257</v>
      </c>
      <c r="E8648">
        <v>34.729999999999997</v>
      </c>
      <c r="F8648">
        <v>334</v>
      </c>
      <c r="G8648">
        <v>218</v>
      </c>
      <c r="H8648">
        <v>4</v>
      </c>
      <c r="I8648">
        <v>649</v>
      </c>
      <c r="J8648">
        <v>1638</v>
      </c>
      <c r="K8648">
        <v>1</v>
      </c>
      <c r="L8648">
        <v>39</v>
      </c>
      <c r="M8648">
        <v>321</v>
      </c>
      <c r="N8648" t="s">
        <v>18</v>
      </c>
      <c r="O8648" s="1">
        <v>3.6147600000000001E-40</v>
      </c>
      <c r="P8648">
        <v>400</v>
      </c>
    </row>
    <row r="8649" spans="1:16" x14ac:dyDescent="0.25">
      <c r="A8649" t="s">
        <v>12975</v>
      </c>
      <c r="B8649">
        <v>378</v>
      </c>
      <c r="C8649" s="3" t="str">
        <f>HYPERLINK("http://www.uniprot.org/uniprot/G7JGJ8","tr|G7JGJ8|G7JGJ8_MEDTR")</f>
        <v>tr|G7JGJ8|G7JGJ8_MEDTR</v>
      </c>
      <c r="D8649" t="s">
        <v>417</v>
      </c>
      <c r="E8649">
        <v>59.66</v>
      </c>
      <c r="F8649">
        <v>119</v>
      </c>
      <c r="G8649">
        <v>48</v>
      </c>
      <c r="H8649">
        <v>0</v>
      </c>
      <c r="I8649">
        <v>1</v>
      </c>
      <c r="J8649">
        <v>357</v>
      </c>
      <c r="K8649">
        <v>1</v>
      </c>
      <c r="L8649">
        <v>355</v>
      </c>
      <c r="M8649">
        <v>470</v>
      </c>
      <c r="N8649" t="s">
        <v>18</v>
      </c>
      <c r="O8649" s="1">
        <v>3.7787599999999999E-29</v>
      </c>
      <c r="P8649">
        <v>333</v>
      </c>
    </row>
    <row r="8650" spans="1:16" x14ac:dyDescent="0.25">
      <c r="A8650" t="s">
        <v>12976</v>
      </c>
      <c r="B8650">
        <v>2430</v>
      </c>
      <c r="C8650" s="3" t="str">
        <f>HYPERLINK("http://www.uniprot.org/uniprot/G7JE27","tr|G7JE27|G7JE27_MEDTR")</f>
        <v>tr|G7JE27|G7JE27_MEDTR</v>
      </c>
      <c r="D8650" t="s">
        <v>12977</v>
      </c>
      <c r="E8650">
        <v>78.28</v>
      </c>
      <c r="F8650">
        <v>815</v>
      </c>
      <c r="G8650">
        <v>177</v>
      </c>
      <c r="H8650">
        <v>6</v>
      </c>
      <c r="I8650">
        <v>1</v>
      </c>
      <c r="J8650">
        <v>2427</v>
      </c>
      <c r="K8650">
        <v>1</v>
      </c>
      <c r="L8650">
        <v>76</v>
      </c>
      <c r="M8650">
        <v>877</v>
      </c>
      <c r="N8650" t="s">
        <v>18</v>
      </c>
      <c r="O8650">
        <v>0</v>
      </c>
      <c r="P8650">
        <v>3272</v>
      </c>
    </row>
    <row r="8651" spans="1:16" x14ac:dyDescent="0.25">
      <c r="A8651" t="s">
        <v>12978</v>
      </c>
      <c r="B8651">
        <v>594</v>
      </c>
      <c r="C8651" s="3" t="str">
        <f>HYPERLINK("http://www.uniprot.org/uniprot/I3T2G7","tr|I3T2G7|I3T2G7_LOTJA")</f>
        <v>tr|I3T2G7|I3T2G7_LOTJA</v>
      </c>
      <c r="D8651" t="s">
        <v>93</v>
      </c>
      <c r="E8651">
        <v>99.43</v>
      </c>
      <c r="F8651">
        <v>178</v>
      </c>
      <c r="G8651">
        <v>1</v>
      </c>
      <c r="H8651">
        <v>0</v>
      </c>
      <c r="I8651">
        <v>1</v>
      </c>
      <c r="J8651">
        <v>534</v>
      </c>
      <c r="K8651">
        <v>1</v>
      </c>
      <c r="L8651">
        <v>1</v>
      </c>
      <c r="M8651">
        <v>178</v>
      </c>
      <c r="N8651" t="s">
        <v>18</v>
      </c>
      <c r="O8651" s="1">
        <v>2.1879500000000002E-96</v>
      </c>
      <c r="P8651">
        <v>914</v>
      </c>
    </row>
    <row r="8652" spans="1:16" x14ac:dyDescent="0.25">
      <c r="A8652" t="s">
        <v>12979</v>
      </c>
      <c r="B8652">
        <v>861</v>
      </c>
      <c r="C8652" s="3" t="str">
        <f>HYPERLINK("http://www.uniprot.org/uniprot/I1MHX1","tr|I1MHX1|I1MHX1_SOYBN")</f>
        <v>tr|I1MHX1|I1MHX1_SOYBN</v>
      </c>
      <c r="D8652" t="s">
        <v>28</v>
      </c>
      <c r="E8652">
        <v>70.5</v>
      </c>
      <c r="F8652">
        <v>139</v>
      </c>
      <c r="G8652">
        <v>41</v>
      </c>
      <c r="H8652">
        <v>7</v>
      </c>
      <c r="I8652">
        <v>397</v>
      </c>
      <c r="J8652">
        <v>792</v>
      </c>
      <c r="K8652">
        <v>1</v>
      </c>
      <c r="L8652">
        <v>148</v>
      </c>
      <c r="M8652">
        <v>284</v>
      </c>
      <c r="N8652" t="s">
        <v>18</v>
      </c>
      <c r="O8652" s="1">
        <v>3.9139200000000002E-48</v>
      </c>
      <c r="P8652">
        <v>501</v>
      </c>
    </row>
    <row r="8653" spans="1:16" x14ac:dyDescent="0.25">
      <c r="A8653" t="s">
        <v>12980</v>
      </c>
      <c r="B8653">
        <v>978</v>
      </c>
      <c r="C8653" s="3" t="str">
        <f>HYPERLINK("http://www.uniprot.org/uniprot/G7LDW5","tr|G7LDW5|G7LDW5_MEDTR")</f>
        <v>tr|G7LDW5|G7LDW5_MEDTR</v>
      </c>
      <c r="D8653" t="s">
        <v>12981</v>
      </c>
      <c r="E8653">
        <v>89.71</v>
      </c>
      <c r="F8653">
        <v>214</v>
      </c>
      <c r="G8653">
        <v>22</v>
      </c>
      <c r="H8653">
        <v>0</v>
      </c>
      <c r="I8653">
        <v>319</v>
      </c>
      <c r="J8653">
        <v>960</v>
      </c>
      <c r="K8653">
        <v>1</v>
      </c>
      <c r="L8653">
        <v>263</v>
      </c>
      <c r="M8653">
        <v>476</v>
      </c>
      <c r="N8653" t="s">
        <v>18</v>
      </c>
      <c r="O8653" s="1">
        <v>7.4766800000000001E-105</v>
      </c>
      <c r="P8653">
        <v>991</v>
      </c>
    </row>
    <row r="8654" spans="1:16" x14ac:dyDescent="0.25">
      <c r="A8654" t="s">
        <v>12982</v>
      </c>
      <c r="B8654">
        <v>237</v>
      </c>
      <c r="C8654" s="3" t="str">
        <f>HYPERLINK("http://www.uniprot.org/uniprot/G7KEA7","tr|G7KEA7|G7KEA7_MEDTR")</f>
        <v>tr|G7KEA7|G7KEA7_MEDTR</v>
      </c>
      <c r="D8654" t="s">
        <v>7670</v>
      </c>
      <c r="E8654">
        <v>47.22</v>
      </c>
      <c r="F8654">
        <v>72</v>
      </c>
      <c r="G8654">
        <v>38</v>
      </c>
      <c r="H8654">
        <v>0</v>
      </c>
      <c r="I8654">
        <v>1</v>
      </c>
      <c r="J8654">
        <v>216</v>
      </c>
      <c r="K8654">
        <v>1</v>
      </c>
      <c r="L8654">
        <v>266</v>
      </c>
      <c r="M8654">
        <v>336</v>
      </c>
      <c r="N8654" t="s">
        <v>18</v>
      </c>
      <c r="O8654" s="1">
        <v>1.9068799999999999E-9</v>
      </c>
      <c r="P8654">
        <v>163</v>
      </c>
    </row>
    <row r="8655" spans="1:16" x14ac:dyDescent="0.25">
      <c r="A8655" t="s">
        <v>12983</v>
      </c>
      <c r="B8655">
        <v>588</v>
      </c>
      <c r="C8655" s="3" t="str">
        <f>HYPERLINK("http://www.uniprot.org/uniprot/G7JDN4","tr|G7JDN4|G7JDN4_MEDTR")</f>
        <v>tr|G7JDN4|G7JDN4_MEDTR</v>
      </c>
      <c r="D8655" t="s">
        <v>12984</v>
      </c>
      <c r="E8655">
        <v>43.75</v>
      </c>
      <c r="F8655">
        <v>192</v>
      </c>
      <c r="G8655">
        <v>108</v>
      </c>
      <c r="H8655">
        <v>5</v>
      </c>
      <c r="I8655">
        <v>16</v>
      </c>
      <c r="J8655">
        <v>576</v>
      </c>
      <c r="K8655">
        <v>1</v>
      </c>
      <c r="L8655">
        <v>57</v>
      </c>
      <c r="M8655">
        <v>227</v>
      </c>
      <c r="N8655" t="s">
        <v>18</v>
      </c>
      <c r="O8655" s="1">
        <v>1.39659E-31</v>
      </c>
      <c r="P8655">
        <v>355</v>
      </c>
    </row>
    <row r="8656" spans="1:16" x14ac:dyDescent="0.25">
      <c r="A8656" t="s">
        <v>12985</v>
      </c>
      <c r="B8656">
        <v>1155</v>
      </c>
      <c r="C8656" s="3" t="str">
        <f>HYPERLINK("http://www.uniprot.org/uniprot/G7J468","tr|G7J468|G7J468_MEDTR")</f>
        <v>tr|G7J468|G7J468_MEDTR</v>
      </c>
      <c r="D8656" t="s">
        <v>12986</v>
      </c>
      <c r="E8656">
        <v>80.19</v>
      </c>
      <c r="F8656">
        <v>303</v>
      </c>
      <c r="G8656">
        <v>60</v>
      </c>
      <c r="H8656">
        <v>4</v>
      </c>
      <c r="I8656">
        <v>256</v>
      </c>
      <c r="J8656">
        <v>1152</v>
      </c>
      <c r="K8656">
        <v>1</v>
      </c>
      <c r="L8656">
        <v>25</v>
      </c>
      <c r="M8656">
        <v>325</v>
      </c>
      <c r="N8656" t="s">
        <v>18</v>
      </c>
      <c r="O8656" s="1">
        <v>3.5436899999999999E-131</v>
      </c>
      <c r="P8656">
        <v>1219</v>
      </c>
    </row>
    <row r="8657" spans="1:16" x14ac:dyDescent="0.25">
      <c r="A8657" t="s">
        <v>12987</v>
      </c>
      <c r="B8657">
        <v>1005</v>
      </c>
      <c r="C8657" s="3" t="str">
        <f>HYPERLINK("http://www.uniprot.org/uniprot/R7W7Z4","tr|R7W7Z4|R7W7Z4_AEGTA")</f>
        <v>tr|R7W7Z4|R7W7Z4_AEGTA</v>
      </c>
      <c r="D8657" t="s">
        <v>12988</v>
      </c>
      <c r="E8657">
        <v>52</v>
      </c>
      <c r="F8657">
        <v>375</v>
      </c>
      <c r="G8657">
        <v>180</v>
      </c>
      <c r="H8657">
        <v>56</v>
      </c>
      <c r="I8657">
        <v>7</v>
      </c>
      <c r="J8657">
        <v>963</v>
      </c>
      <c r="K8657">
        <v>1</v>
      </c>
      <c r="L8657">
        <v>4</v>
      </c>
      <c r="M8657">
        <v>377</v>
      </c>
      <c r="N8657" t="s">
        <v>18</v>
      </c>
      <c r="O8657" s="1">
        <v>2.1874600000000001E-99</v>
      </c>
      <c r="P8657">
        <v>944</v>
      </c>
    </row>
    <row r="8658" spans="1:16" x14ac:dyDescent="0.25">
      <c r="A8658" t="s">
        <v>12989</v>
      </c>
      <c r="B8658">
        <v>5289</v>
      </c>
      <c r="C8658" s="3" t="str">
        <f>HYPERLINK("http://www.uniprot.org/uniprot/A2Q504","tr|A2Q504|A2Q504_MEDTR")</f>
        <v>tr|A2Q504|A2Q504_MEDTR</v>
      </c>
      <c r="D8658" t="s">
        <v>12990</v>
      </c>
      <c r="E8658">
        <v>72.239999999999995</v>
      </c>
      <c r="F8658">
        <v>1744</v>
      </c>
      <c r="G8658">
        <v>484</v>
      </c>
      <c r="H8658">
        <v>43</v>
      </c>
      <c r="I8658">
        <v>1</v>
      </c>
      <c r="J8658">
        <v>5103</v>
      </c>
      <c r="K8658">
        <v>1</v>
      </c>
      <c r="L8658">
        <v>1</v>
      </c>
      <c r="M8658">
        <v>1733</v>
      </c>
      <c r="N8658" t="s">
        <v>18</v>
      </c>
      <c r="O8658">
        <v>0</v>
      </c>
      <c r="P8658">
        <v>6203</v>
      </c>
    </row>
    <row r="8659" spans="1:16" x14ac:dyDescent="0.25">
      <c r="A8659" t="s">
        <v>12991</v>
      </c>
      <c r="B8659">
        <v>411</v>
      </c>
      <c r="C8659" s="3" t="str">
        <f>HYPERLINK("http://www.uniprot.org/uniprot/Q2XPW1","tr|Q2XPW1|Q2XPW1_SOLTU")</f>
        <v>tr|Q2XPW1|Q2XPW1_SOLTU</v>
      </c>
      <c r="D8659" t="s">
        <v>12992</v>
      </c>
      <c r="E8659">
        <v>96.73</v>
      </c>
      <c r="F8659">
        <v>92</v>
      </c>
      <c r="G8659">
        <v>3</v>
      </c>
      <c r="H8659">
        <v>0</v>
      </c>
      <c r="I8659">
        <v>133</v>
      </c>
      <c r="J8659">
        <v>408</v>
      </c>
      <c r="K8659">
        <v>1</v>
      </c>
      <c r="L8659">
        <v>55</v>
      </c>
      <c r="M8659">
        <v>146</v>
      </c>
      <c r="N8659" t="s">
        <v>18</v>
      </c>
      <c r="O8659" s="1">
        <v>8.5265500000000002E-42</v>
      </c>
      <c r="P8659">
        <v>442</v>
      </c>
    </row>
    <row r="8660" spans="1:16" x14ac:dyDescent="0.25">
      <c r="A8660" t="s">
        <v>12993</v>
      </c>
      <c r="B8660">
        <v>1041</v>
      </c>
      <c r="C8660" s="3" t="str">
        <f>HYPERLINK("http://www.uniprot.org/uniprot/G7IGL6","tr|G7IGL6|G7IGL6_MEDTR")</f>
        <v>tr|G7IGL6|G7IGL6_MEDTR</v>
      </c>
      <c r="D8660" t="s">
        <v>12994</v>
      </c>
      <c r="E8660">
        <v>89.21</v>
      </c>
      <c r="F8660">
        <v>306</v>
      </c>
      <c r="G8660">
        <v>33</v>
      </c>
      <c r="H8660">
        <v>0</v>
      </c>
      <c r="I8660">
        <v>94</v>
      </c>
      <c r="J8660">
        <v>1011</v>
      </c>
      <c r="K8660">
        <v>1</v>
      </c>
      <c r="L8660">
        <v>99</v>
      </c>
      <c r="M8660">
        <v>404</v>
      </c>
      <c r="N8660" t="s">
        <v>18</v>
      </c>
      <c r="O8660" s="1">
        <v>2.13737E-161</v>
      </c>
      <c r="P8660">
        <v>1479</v>
      </c>
    </row>
    <row r="8661" spans="1:16" x14ac:dyDescent="0.25">
      <c r="A8661" t="s">
        <v>12995</v>
      </c>
      <c r="B8661">
        <v>1296</v>
      </c>
      <c r="C8661" s="3" t="str">
        <f>HYPERLINK("http://www.uniprot.org/uniprot/G7KCQ7","tr|G7KCQ7|G7KCQ7_MEDTR")</f>
        <v>tr|G7KCQ7|G7KCQ7_MEDTR</v>
      </c>
      <c r="D8661" t="s">
        <v>12996</v>
      </c>
      <c r="E8661">
        <v>47.15</v>
      </c>
      <c r="F8661">
        <v>369</v>
      </c>
      <c r="G8661">
        <v>195</v>
      </c>
      <c r="H8661">
        <v>16</v>
      </c>
      <c r="I8661">
        <v>220</v>
      </c>
      <c r="J8661">
        <v>1278</v>
      </c>
      <c r="K8661">
        <v>1</v>
      </c>
      <c r="L8661">
        <v>166</v>
      </c>
      <c r="M8661">
        <v>528</v>
      </c>
      <c r="N8661" t="s">
        <v>18</v>
      </c>
      <c r="O8661" s="1">
        <v>8.8256799999999997E-73</v>
      </c>
      <c r="P8661">
        <v>716</v>
      </c>
    </row>
    <row r="8662" spans="1:16" x14ac:dyDescent="0.25">
      <c r="A8662" t="s">
        <v>12997</v>
      </c>
      <c r="B8662">
        <v>951</v>
      </c>
      <c r="C8662" s="3" t="str">
        <f>HYPERLINK("http://www.uniprot.org/uniprot/I1JPV0","tr|I1JPV0|I1JPV0_SOYBN")</f>
        <v>tr|I1JPV0|I1JPV0_SOYBN</v>
      </c>
      <c r="D8662" t="s">
        <v>28</v>
      </c>
      <c r="E8662">
        <v>44.64</v>
      </c>
      <c r="F8662">
        <v>327</v>
      </c>
      <c r="G8662">
        <v>181</v>
      </c>
      <c r="H8662">
        <v>11</v>
      </c>
      <c r="I8662">
        <v>1</v>
      </c>
      <c r="J8662">
        <v>948</v>
      </c>
      <c r="K8662">
        <v>1</v>
      </c>
      <c r="L8662">
        <v>1</v>
      </c>
      <c r="M8662">
        <v>309</v>
      </c>
      <c r="N8662" t="s">
        <v>18</v>
      </c>
      <c r="O8662" s="1">
        <v>2.7376999999999998E-56</v>
      </c>
      <c r="P8662">
        <v>572</v>
      </c>
    </row>
    <row r="8663" spans="1:16" x14ac:dyDescent="0.25">
      <c r="A8663" t="s">
        <v>12998</v>
      </c>
      <c r="B8663">
        <v>1428</v>
      </c>
      <c r="C8663" s="3" t="str">
        <f>HYPERLINK("http://www.uniprot.org/uniprot/G7KRQ8","tr|G7KRQ8|G7KRQ8_MEDTR")</f>
        <v>tr|G7KRQ8|G7KRQ8_MEDTR</v>
      </c>
      <c r="D8663" t="s">
        <v>12999</v>
      </c>
      <c r="E8663">
        <v>91.78</v>
      </c>
      <c r="F8663">
        <v>475</v>
      </c>
      <c r="G8663">
        <v>39</v>
      </c>
      <c r="H8663">
        <v>0</v>
      </c>
      <c r="I8663">
        <v>1</v>
      </c>
      <c r="J8663">
        <v>1425</v>
      </c>
      <c r="K8663">
        <v>1</v>
      </c>
      <c r="L8663">
        <v>1</v>
      </c>
      <c r="M8663">
        <v>475</v>
      </c>
      <c r="N8663" t="s">
        <v>18</v>
      </c>
      <c r="O8663">
        <v>0</v>
      </c>
      <c r="P8663">
        <v>2309</v>
      </c>
    </row>
    <row r="8664" spans="1:16" x14ac:dyDescent="0.25">
      <c r="A8664" t="s">
        <v>13000</v>
      </c>
      <c r="B8664">
        <v>1488</v>
      </c>
      <c r="C8664" s="3" t="str">
        <f>HYPERLINK("http://www.uniprot.org/uniprot/G7L6J6","tr|G7L6J6|G7L6J6_MEDTR")</f>
        <v>tr|G7L6J6|G7L6J6_MEDTR</v>
      </c>
      <c r="D8664" t="s">
        <v>13001</v>
      </c>
      <c r="E8664">
        <v>90.7</v>
      </c>
      <c r="F8664">
        <v>495</v>
      </c>
      <c r="G8664">
        <v>46</v>
      </c>
      <c r="H8664">
        <v>1</v>
      </c>
      <c r="I8664">
        <v>1</v>
      </c>
      <c r="J8664">
        <v>1482</v>
      </c>
      <c r="K8664">
        <v>1</v>
      </c>
      <c r="L8664">
        <v>1</v>
      </c>
      <c r="M8664">
        <v>495</v>
      </c>
      <c r="N8664" t="s">
        <v>18</v>
      </c>
      <c r="O8664">
        <v>0</v>
      </c>
      <c r="P8664">
        <v>2326</v>
      </c>
    </row>
    <row r="8665" spans="1:16" x14ac:dyDescent="0.25">
      <c r="A8665" t="s">
        <v>13002</v>
      </c>
      <c r="B8665">
        <v>843</v>
      </c>
      <c r="C8665" s="3" t="str">
        <f>HYPERLINK("http://www.uniprot.org/uniprot/G7I7I0","tr|G7I7I0|G7I7I0_MEDTR")</f>
        <v>tr|G7I7I0|G7I7I0_MEDTR</v>
      </c>
      <c r="D8665" t="s">
        <v>13003</v>
      </c>
      <c r="E8665">
        <v>60.55</v>
      </c>
      <c r="F8665">
        <v>289</v>
      </c>
      <c r="G8665">
        <v>114</v>
      </c>
      <c r="H8665">
        <v>50</v>
      </c>
      <c r="I8665">
        <v>97</v>
      </c>
      <c r="J8665">
        <v>813</v>
      </c>
      <c r="K8665">
        <v>1</v>
      </c>
      <c r="L8665">
        <v>275</v>
      </c>
      <c r="M8665">
        <v>558</v>
      </c>
      <c r="N8665" t="s">
        <v>18</v>
      </c>
      <c r="O8665" s="1">
        <v>8.56465E-77</v>
      </c>
      <c r="P8665">
        <v>748</v>
      </c>
    </row>
    <row r="8666" spans="1:16" x14ac:dyDescent="0.25">
      <c r="A8666" t="s">
        <v>13004</v>
      </c>
      <c r="B8666">
        <v>678</v>
      </c>
      <c r="C8666" s="3" t="str">
        <f>HYPERLINK("http://www.uniprot.org/uniprot/I1LYH5","tr|I1LYH5|I1LYH5_SOYBN")</f>
        <v>tr|I1LYH5|I1LYH5_SOYBN</v>
      </c>
      <c r="D8666" t="s">
        <v>71</v>
      </c>
      <c r="E8666">
        <v>79.03</v>
      </c>
      <c r="F8666">
        <v>62</v>
      </c>
      <c r="G8666">
        <v>13</v>
      </c>
      <c r="H8666">
        <v>3</v>
      </c>
      <c r="I8666">
        <v>1</v>
      </c>
      <c r="J8666">
        <v>177</v>
      </c>
      <c r="K8666">
        <v>1</v>
      </c>
      <c r="L8666">
        <v>1</v>
      </c>
      <c r="M8666">
        <v>62</v>
      </c>
      <c r="N8666" t="s">
        <v>18</v>
      </c>
      <c r="O8666" s="1">
        <v>2.2694E-22</v>
      </c>
      <c r="P8666">
        <v>277</v>
      </c>
    </row>
    <row r="8667" spans="1:16" x14ac:dyDescent="0.25">
      <c r="A8667" t="s">
        <v>13005</v>
      </c>
      <c r="B8667">
        <v>774</v>
      </c>
      <c r="C8667" s="3" t="str">
        <f>HYPERLINK("http://www.uniprot.org/uniprot/G7IB17","tr|G7IB17|G7IB17_MEDTR")</f>
        <v>tr|G7IB17|G7IB17_MEDTR</v>
      </c>
      <c r="D8667" t="s">
        <v>13006</v>
      </c>
      <c r="E8667">
        <v>74.69</v>
      </c>
      <c r="F8667">
        <v>245</v>
      </c>
      <c r="G8667">
        <v>62</v>
      </c>
      <c r="H8667">
        <v>2</v>
      </c>
      <c r="I8667">
        <v>25</v>
      </c>
      <c r="J8667">
        <v>753</v>
      </c>
      <c r="K8667">
        <v>1</v>
      </c>
      <c r="L8667">
        <v>3</v>
      </c>
      <c r="M8667">
        <v>243</v>
      </c>
      <c r="N8667" t="s">
        <v>18</v>
      </c>
      <c r="O8667" s="1">
        <v>6.6035500000000005E-94</v>
      </c>
      <c r="P8667">
        <v>895</v>
      </c>
    </row>
    <row r="8668" spans="1:16" x14ac:dyDescent="0.25">
      <c r="A8668" t="s">
        <v>13007</v>
      </c>
      <c r="B8668">
        <v>1140</v>
      </c>
      <c r="C8668" s="3" t="str">
        <f>HYPERLINK("http://www.uniprot.org/uniprot/G7IAY3","tr|G7IAY3|G7IAY3_MEDTR")</f>
        <v>tr|G7IAY3|G7IAY3_MEDTR</v>
      </c>
      <c r="D8668" t="s">
        <v>13008</v>
      </c>
      <c r="E8668">
        <v>75.91</v>
      </c>
      <c r="F8668">
        <v>382</v>
      </c>
      <c r="G8668">
        <v>92</v>
      </c>
      <c r="H8668">
        <v>3</v>
      </c>
      <c r="I8668">
        <v>1</v>
      </c>
      <c r="J8668">
        <v>1137</v>
      </c>
      <c r="K8668">
        <v>1</v>
      </c>
      <c r="L8668">
        <v>1</v>
      </c>
      <c r="M8668">
        <v>370</v>
      </c>
      <c r="N8668" t="s">
        <v>18</v>
      </c>
      <c r="O8668" s="1">
        <v>1.8268000000000001E-156</v>
      </c>
      <c r="P8668">
        <v>1437</v>
      </c>
    </row>
    <row r="8669" spans="1:16" x14ac:dyDescent="0.25">
      <c r="A8669" t="s">
        <v>13009</v>
      </c>
      <c r="B8669">
        <v>3576</v>
      </c>
      <c r="C8669" s="3" t="str">
        <f>HYPERLINK("http://www.uniprot.org/uniprot/Q76FZ8","tr|Q76FZ8|Q76FZ8_PEA")</f>
        <v>tr|Q76FZ8|Q76FZ8_PEA</v>
      </c>
      <c r="D8669" t="s">
        <v>1453</v>
      </c>
      <c r="E8669">
        <v>84.28</v>
      </c>
      <c r="F8669">
        <v>1158</v>
      </c>
      <c r="G8669">
        <v>182</v>
      </c>
      <c r="H8669">
        <v>2</v>
      </c>
      <c r="I8669">
        <v>106</v>
      </c>
      <c r="J8669">
        <v>3573</v>
      </c>
      <c r="K8669">
        <v>1</v>
      </c>
      <c r="L8669">
        <v>35</v>
      </c>
      <c r="M8669">
        <v>1188</v>
      </c>
      <c r="N8669" t="s">
        <v>18</v>
      </c>
      <c r="O8669">
        <v>0</v>
      </c>
      <c r="P8669">
        <v>5047</v>
      </c>
    </row>
    <row r="8670" spans="1:16" x14ac:dyDescent="0.25">
      <c r="A8670" t="s">
        <v>13010</v>
      </c>
      <c r="B8670">
        <v>399</v>
      </c>
      <c r="C8670" s="3" t="str">
        <f>HYPERLINK("http://www.uniprot.org/uniprot/G7JAS2","tr|G7JAS2|G7JAS2_MEDTR")</f>
        <v>tr|G7JAS2|G7JAS2_MEDTR</v>
      </c>
      <c r="D8670" t="s">
        <v>12934</v>
      </c>
      <c r="E8670">
        <v>84.07</v>
      </c>
      <c r="F8670">
        <v>113</v>
      </c>
      <c r="G8670">
        <v>18</v>
      </c>
      <c r="H8670">
        <v>6</v>
      </c>
      <c r="I8670">
        <v>76</v>
      </c>
      <c r="J8670">
        <v>396</v>
      </c>
      <c r="K8670">
        <v>1</v>
      </c>
      <c r="L8670">
        <v>23</v>
      </c>
      <c r="M8670">
        <v>135</v>
      </c>
      <c r="N8670" t="s">
        <v>18</v>
      </c>
      <c r="O8670" s="1">
        <v>1.29457E-45</v>
      </c>
      <c r="P8670">
        <v>475</v>
      </c>
    </row>
    <row r="8671" spans="1:16" x14ac:dyDescent="0.25">
      <c r="A8671" t="s">
        <v>13011</v>
      </c>
      <c r="B8671">
        <v>759</v>
      </c>
      <c r="C8671" s="3" t="str">
        <f>HYPERLINK("http://www.uniprot.org/uniprot/G7ZZ88","tr|G7ZZ88|G7ZZ88_MEDTR")</f>
        <v>tr|G7ZZ88|G7ZZ88_MEDTR</v>
      </c>
      <c r="D8671" t="s">
        <v>13012</v>
      </c>
      <c r="E8671">
        <v>83</v>
      </c>
      <c r="F8671">
        <v>253</v>
      </c>
      <c r="G8671">
        <v>43</v>
      </c>
      <c r="H8671">
        <v>1</v>
      </c>
      <c r="I8671">
        <v>1</v>
      </c>
      <c r="J8671">
        <v>756</v>
      </c>
      <c r="K8671">
        <v>1</v>
      </c>
      <c r="L8671">
        <v>64</v>
      </c>
      <c r="M8671">
        <v>316</v>
      </c>
      <c r="N8671" t="s">
        <v>18</v>
      </c>
      <c r="O8671" s="1">
        <v>6.2750999999999997E-118</v>
      </c>
      <c r="P8671">
        <v>1102</v>
      </c>
    </row>
    <row r="8672" spans="1:16" x14ac:dyDescent="0.25">
      <c r="A8672" t="s">
        <v>13013</v>
      </c>
      <c r="B8672">
        <v>1254</v>
      </c>
      <c r="C8672" s="3" t="str">
        <f>HYPERLINK("http://www.uniprot.org/uniprot/K7LUB6","tr|K7LUB6|K7LUB6_SOYBN")</f>
        <v>tr|K7LUB6|K7LUB6_SOYBN</v>
      </c>
      <c r="D8672" t="s">
        <v>28</v>
      </c>
      <c r="E8672">
        <v>55.27</v>
      </c>
      <c r="F8672">
        <v>436</v>
      </c>
      <c r="G8672">
        <v>195</v>
      </c>
      <c r="H8672">
        <v>19</v>
      </c>
      <c r="I8672">
        <v>1</v>
      </c>
      <c r="J8672">
        <v>1251</v>
      </c>
      <c r="K8672">
        <v>1</v>
      </c>
      <c r="L8672">
        <v>1</v>
      </c>
      <c r="M8672">
        <v>429</v>
      </c>
      <c r="N8672" t="s">
        <v>18</v>
      </c>
      <c r="O8672" s="1">
        <v>3.29232E-109</v>
      </c>
      <c r="P8672">
        <v>1030</v>
      </c>
    </row>
    <row r="8673" spans="1:16" x14ac:dyDescent="0.25">
      <c r="A8673" t="s">
        <v>13014</v>
      </c>
      <c r="B8673">
        <v>306</v>
      </c>
      <c r="C8673" s="3" t="str">
        <f>HYPERLINK("http://www.uniprot.org/uniprot/B9HSX5","tr|B9HSX5|B9HSX5_POPTR")</f>
        <v>tr|B9HSX5|B9HSX5_POPTR</v>
      </c>
      <c r="D8673" t="s">
        <v>13015</v>
      </c>
      <c r="E8673">
        <v>88.23</v>
      </c>
      <c r="F8673">
        <v>51</v>
      </c>
      <c r="G8673">
        <v>6</v>
      </c>
      <c r="H8673">
        <v>0</v>
      </c>
      <c r="I8673">
        <v>145</v>
      </c>
      <c r="J8673">
        <v>297</v>
      </c>
      <c r="K8673">
        <v>1</v>
      </c>
      <c r="L8673">
        <v>213</v>
      </c>
      <c r="M8673">
        <v>263</v>
      </c>
      <c r="N8673" t="s">
        <v>18</v>
      </c>
      <c r="O8673" s="1">
        <v>4.7284700000000003E-25</v>
      </c>
      <c r="P8673">
        <v>243</v>
      </c>
    </row>
    <row r="8674" spans="1:16" x14ac:dyDescent="0.25">
      <c r="A8674" t="s">
        <v>13016</v>
      </c>
      <c r="B8674">
        <v>501</v>
      </c>
      <c r="C8674" s="3" t="str">
        <f>HYPERLINK("http://www.uniprot.org/uniprot/G7JGJ8","tr|G7JGJ8|G7JGJ8_MEDTR")</f>
        <v>tr|G7JGJ8|G7JGJ8_MEDTR</v>
      </c>
      <c r="D8674" t="s">
        <v>417</v>
      </c>
      <c r="E8674">
        <v>42.22</v>
      </c>
      <c r="F8674">
        <v>135</v>
      </c>
      <c r="G8674">
        <v>78</v>
      </c>
      <c r="H8674">
        <v>8</v>
      </c>
      <c r="I8674">
        <v>13</v>
      </c>
      <c r="J8674">
        <v>393</v>
      </c>
      <c r="K8674">
        <v>1</v>
      </c>
      <c r="L8674">
        <v>4</v>
      </c>
      <c r="M8674">
        <v>137</v>
      </c>
      <c r="N8674" t="s">
        <v>18</v>
      </c>
      <c r="O8674" s="1">
        <v>7.0955899999999997E-12</v>
      </c>
      <c r="P8674">
        <v>184</v>
      </c>
    </row>
    <row r="8675" spans="1:16" x14ac:dyDescent="0.25">
      <c r="A8675" t="s">
        <v>13017</v>
      </c>
      <c r="B8675">
        <v>807</v>
      </c>
      <c r="C8675" s="3" t="str">
        <f>HYPERLINK("http://www.uniprot.org/uniprot/G7JE28","tr|G7JE28|G7JE28_MEDTR")</f>
        <v>tr|G7JE28|G7JE28_MEDTR</v>
      </c>
      <c r="D8675" t="s">
        <v>13018</v>
      </c>
      <c r="E8675">
        <v>67.33</v>
      </c>
      <c r="F8675">
        <v>251</v>
      </c>
      <c r="G8675">
        <v>82</v>
      </c>
      <c r="H8675">
        <v>41</v>
      </c>
      <c r="I8675">
        <v>1</v>
      </c>
      <c r="J8675">
        <v>630</v>
      </c>
      <c r="K8675">
        <v>1</v>
      </c>
      <c r="L8675">
        <v>1</v>
      </c>
      <c r="M8675">
        <v>251</v>
      </c>
      <c r="N8675" t="s">
        <v>18</v>
      </c>
      <c r="O8675" s="1">
        <v>1.1054499999999999E-78</v>
      </c>
      <c r="P8675">
        <v>764</v>
      </c>
    </row>
    <row r="8676" spans="1:16" x14ac:dyDescent="0.25">
      <c r="A8676" t="s">
        <v>13019</v>
      </c>
      <c r="B8676">
        <v>618</v>
      </c>
      <c r="C8676" s="3" t="str">
        <f>HYPERLINK("http://www.uniprot.org/uniprot/G7JQX6","tr|G7JQX6|G7JQX6_MEDTR")</f>
        <v>tr|G7JQX6|G7JQX6_MEDTR</v>
      </c>
      <c r="D8676" t="s">
        <v>11690</v>
      </c>
      <c r="E8676">
        <v>58.03</v>
      </c>
      <c r="F8676">
        <v>255</v>
      </c>
      <c r="G8676">
        <v>107</v>
      </c>
      <c r="H8676">
        <v>50</v>
      </c>
      <c r="I8676">
        <v>1</v>
      </c>
      <c r="J8676">
        <v>615</v>
      </c>
      <c r="K8676">
        <v>1</v>
      </c>
      <c r="L8676">
        <v>105</v>
      </c>
      <c r="M8676">
        <v>359</v>
      </c>
      <c r="N8676" t="s">
        <v>18</v>
      </c>
      <c r="O8676" s="1">
        <v>1.81025E-75</v>
      </c>
      <c r="P8676">
        <v>734</v>
      </c>
    </row>
    <row r="8677" spans="1:16" x14ac:dyDescent="0.25">
      <c r="A8677" t="s">
        <v>13020</v>
      </c>
      <c r="B8677">
        <v>915</v>
      </c>
      <c r="C8677" s="3" t="str">
        <f>HYPERLINK("http://www.uniprot.org/uniprot/G7KGJ2","tr|G7KGJ2|G7KGJ2_MEDTR")</f>
        <v>tr|G7KGJ2|G7KGJ2_MEDTR</v>
      </c>
      <c r="D8677" t="s">
        <v>13021</v>
      </c>
      <c r="E8677">
        <v>83.89</v>
      </c>
      <c r="F8677">
        <v>298</v>
      </c>
      <c r="G8677">
        <v>48</v>
      </c>
      <c r="H8677">
        <v>0</v>
      </c>
      <c r="I8677">
        <v>1</v>
      </c>
      <c r="J8677">
        <v>894</v>
      </c>
      <c r="K8677">
        <v>1</v>
      </c>
      <c r="L8677">
        <v>1</v>
      </c>
      <c r="M8677">
        <v>298</v>
      </c>
      <c r="N8677" t="s">
        <v>18</v>
      </c>
      <c r="O8677" s="1">
        <v>4.5242599999999996E-146</v>
      </c>
      <c r="P8677">
        <v>1346</v>
      </c>
    </row>
    <row r="8678" spans="1:16" x14ac:dyDescent="0.25">
      <c r="A8678" t="s">
        <v>13022</v>
      </c>
      <c r="B8678">
        <v>1497</v>
      </c>
      <c r="C8678" s="3" t="str">
        <f>HYPERLINK("http://www.uniprot.org/uniprot/G7IQ65","tr|G7IQ65|G7IQ65_MEDTR")</f>
        <v>tr|G7IQ65|G7IQ65_MEDTR</v>
      </c>
      <c r="D8678" t="s">
        <v>13023</v>
      </c>
      <c r="E8678">
        <v>79.92</v>
      </c>
      <c r="F8678">
        <v>518</v>
      </c>
      <c r="G8678">
        <v>104</v>
      </c>
      <c r="H8678">
        <v>23</v>
      </c>
      <c r="I8678">
        <v>1</v>
      </c>
      <c r="J8678">
        <v>1485</v>
      </c>
      <c r="K8678">
        <v>1</v>
      </c>
      <c r="L8678">
        <v>1</v>
      </c>
      <c r="M8678">
        <v>507</v>
      </c>
      <c r="N8678" t="s">
        <v>18</v>
      </c>
      <c r="O8678">
        <v>0</v>
      </c>
      <c r="P8678">
        <v>2074</v>
      </c>
    </row>
    <row r="8679" spans="1:16" x14ac:dyDescent="0.25">
      <c r="A8679" t="s">
        <v>13024</v>
      </c>
      <c r="B8679">
        <v>693</v>
      </c>
      <c r="C8679" s="3" t="str">
        <f>HYPERLINK("http://www.uniprot.org/uniprot/M5Y0E0","tr|M5Y0E0|M5Y0E0_PRUPE")</f>
        <v>tr|M5Y0E0|M5Y0E0_PRUPE</v>
      </c>
      <c r="D8679" t="s">
        <v>452</v>
      </c>
      <c r="E8679">
        <v>34.090000000000003</v>
      </c>
      <c r="F8679">
        <v>176</v>
      </c>
      <c r="G8679">
        <v>116</v>
      </c>
      <c r="H8679">
        <v>2</v>
      </c>
      <c r="I8679">
        <v>76</v>
      </c>
      <c r="J8679">
        <v>597</v>
      </c>
      <c r="K8679">
        <v>1</v>
      </c>
      <c r="L8679">
        <v>6</v>
      </c>
      <c r="M8679">
        <v>179</v>
      </c>
      <c r="N8679" t="s">
        <v>18</v>
      </c>
      <c r="O8679" s="1">
        <v>1.2128999999999999E-18</v>
      </c>
      <c r="P8679">
        <v>245</v>
      </c>
    </row>
    <row r="8680" spans="1:16" x14ac:dyDescent="0.25">
      <c r="A8680" t="s">
        <v>13025</v>
      </c>
      <c r="B8680">
        <v>669</v>
      </c>
      <c r="C8680" s="3" t="str">
        <f>HYPERLINK("http://www.uniprot.org/uniprot/I1KXY6","tr|I1KXY6|I1KXY6_SOYBN")</f>
        <v>tr|I1KXY6|I1KXY6_SOYBN</v>
      </c>
      <c r="D8680" t="s">
        <v>28</v>
      </c>
      <c r="E8680">
        <v>51.56</v>
      </c>
      <c r="F8680">
        <v>223</v>
      </c>
      <c r="G8680">
        <v>108</v>
      </c>
      <c r="H8680">
        <v>1</v>
      </c>
      <c r="I8680">
        <v>1</v>
      </c>
      <c r="J8680">
        <v>666</v>
      </c>
      <c r="K8680">
        <v>1</v>
      </c>
      <c r="L8680">
        <v>177</v>
      </c>
      <c r="M8680">
        <v>388</v>
      </c>
      <c r="N8680" t="s">
        <v>18</v>
      </c>
      <c r="O8680" s="1">
        <v>1.2322100000000001E-49</v>
      </c>
      <c r="P8680">
        <v>512</v>
      </c>
    </row>
    <row r="8681" spans="1:16" x14ac:dyDescent="0.25">
      <c r="A8681" t="s">
        <v>13026</v>
      </c>
      <c r="B8681">
        <v>1728</v>
      </c>
      <c r="C8681" s="3" t="str">
        <f>HYPERLINK("http://www.uniprot.org/uniprot/G7J467","tr|G7J467|G7J467_MEDTR")</f>
        <v>tr|G7J467|G7J467_MEDTR</v>
      </c>
      <c r="D8681" t="s">
        <v>13027</v>
      </c>
      <c r="E8681">
        <v>86.23</v>
      </c>
      <c r="F8681">
        <v>545</v>
      </c>
      <c r="G8681">
        <v>75</v>
      </c>
      <c r="H8681">
        <v>7</v>
      </c>
      <c r="I8681">
        <v>97</v>
      </c>
      <c r="J8681">
        <v>1710</v>
      </c>
      <c r="K8681">
        <v>1</v>
      </c>
      <c r="L8681">
        <v>28</v>
      </c>
      <c r="M8681">
        <v>572</v>
      </c>
      <c r="N8681" t="s">
        <v>18</v>
      </c>
      <c r="O8681">
        <v>0</v>
      </c>
      <c r="P8681">
        <v>2472</v>
      </c>
    </row>
    <row r="8682" spans="1:16" x14ac:dyDescent="0.25">
      <c r="A8682" t="s">
        <v>13028</v>
      </c>
      <c r="B8682">
        <v>420</v>
      </c>
      <c r="C8682" s="3" t="str">
        <f>HYPERLINK("http://www.uniprot.org/uniprot/G7I2H0","tr|G7I2H0|G7I2H0_MEDTR")</f>
        <v>tr|G7I2H0|G7I2H0_MEDTR</v>
      </c>
      <c r="D8682" t="s">
        <v>144</v>
      </c>
      <c r="E8682">
        <v>42.85</v>
      </c>
      <c r="F8682">
        <v>119</v>
      </c>
      <c r="G8682">
        <v>68</v>
      </c>
      <c r="H8682">
        <v>13</v>
      </c>
      <c r="I8682">
        <v>7</v>
      </c>
      <c r="J8682">
        <v>324</v>
      </c>
      <c r="K8682">
        <v>1</v>
      </c>
      <c r="L8682">
        <v>53</v>
      </c>
      <c r="M8682">
        <v>163</v>
      </c>
      <c r="N8682" t="s">
        <v>18</v>
      </c>
      <c r="O8682" s="1">
        <v>1.30652E-13</v>
      </c>
      <c r="P8682">
        <v>199</v>
      </c>
    </row>
    <row r="8683" spans="1:16" x14ac:dyDescent="0.25">
      <c r="A8683" t="s">
        <v>13029</v>
      </c>
      <c r="B8683">
        <v>1440</v>
      </c>
      <c r="C8683" s="3" t="str">
        <f>HYPERLINK("http://www.uniprot.org/uniprot/A2Q513","tr|A2Q513|A2Q513_MEDTR")</f>
        <v>tr|A2Q513|A2Q513_MEDTR</v>
      </c>
      <c r="D8683" t="s">
        <v>13030</v>
      </c>
      <c r="E8683">
        <v>87.68</v>
      </c>
      <c r="F8683">
        <v>479</v>
      </c>
      <c r="G8683">
        <v>59</v>
      </c>
      <c r="H8683">
        <v>0</v>
      </c>
      <c r="I8683">
        <v>1</v>
      </c>
      <c r="J8683">
        <v>1437</v>
      </c>
      <c r="K8683">
        <v>1</v>
      </c>
      <c r="L8683">
        <v>1</v>
      </c>
      <c r="M8683">
        <v>479</v>
      </c>
      <c r="N8683" t="s">
        <v>18</v>
      </c>
      <c r="O8683">
        <v>0</v>
      </c>
      <c r="P8683">
        <v>2226</v>
      </c>
    </row>
    <row r="8684" spans="1:16" x14ac:dyDescent="0.25">
      <c r="A8684" t="s">
        <v>13031</v>
      </c>
      <c r="B8684">
        <v>2943</v>
      </c>
      <c r="C8684" s="3" t="str">
        <f>HYPERLINK("http://www.uniprot.org/uniprot/K7LVM3","tr|K7LVM3|K7LVM3_SOYBN")</f>
        <v>tr|K7LVM3|K7LVM3_SOYBN</v>
      </c>
      <c r="D8684" t="s">
        <v>28</v>
      </c>
      <c r="E8684">
        <v>59.66</v>
      </c>
      <c r="F8684">
        <v>1019</v>
      </c>
      <c r="G8684">
        <v>411</v>
      </c>
      <c r="H8684">
        <v>46</v>
      </c>
      <c r="I8684">
        <v>1</v>
      </c>
      <c r="J8684">
        <v>2919</v>
      </c>
      <c r="K8684">
        <v>1</v>
      </c>
      <c r="L8684">
        <v>1</v>
      </c>
      <c r="M8684">
        <v>982</v>
      </c>
      <c r="N8684" t="s">
        <v>18</v>
      </c>
      <c r="O8684">
        <v>0</v>
      </c>
      <c r="P8684">
        <v>2822</v>
      </c>
    </row>
    <row r="8685" spans="1:16" x14ac:dyDescent="0.25">
      <c r="A8685" t="s">
        <v>13032</v>
      </c>
      <c r="B8685">
        <v>3405</v>
      </c>
      <c r="C8685" s="3" t="str">
        <f>HYPERLINK("http://www.uniprot.org/uniprot/A5AYJ3","tr|A5AYJ3|A5AYJ3_VITVI")</f>
        <v>tr|A5AYJ3|A5AYJ3_VITVI</v>
      </c>
      <c r="D8685" t="s">
        <v>2676</v>
      </c>
      <c r="E8685">
        <v>64.569999999999993</v>
      </c>
      <c r="F8685">
        <v>1149</v>
      </c>
      <c r="G8685">
        <v>407</v>
      </c>
      <c r="H8685">
        <v>15</v>
      </c>
      <c r="I8685">
        <v>1</v>
      </c>
      <c r="J8685">
        <v>3402</v>
      </c>
      <c r="K8685">
        <v>1</v>
      </c>
      <c r="L8685">
        <v>368</v>
      </c>
      <c r="M8685">
        <v>1505</v>
      </c>
      <c r="N8685" t="s">
        <v>18</v>
      </c>
      <c r="O8685">
        <v>0</v>
      </c>
      <c r="P8685">
        <v>3850</v>
      </c>
    </row>
    <row r="8686" spans="1:16" x14ac:dyDescent="0.25">
      <c r="A8686" t="s">
        <v>13033</v>
      </c>
      <c r="B8686">
        <v>777</v>
      </c>
      <c r="C8686" s="3" t="str">
        <f>HYPERLINK("http://www.uniprot.org/uniprot/G7I2H0","tr|G7I2H0|G7I2H0_MEDTR")</f>
        <v>tr|G7I2H0|G7I2H0_MEDTR</v>
      </c>
      <c r="D8686" t="s">
        <v>144</v>
      </c>
      <c r="E8686">
        <v>31.17</v>
      </c>
      <c r="F8686">
        <v>247</v>
      </c>
      <c r="G8686">
        <v>170</v>
      </c>
      <c r="H8686">
        <v>2</v>
      </c>
      <c r="I8686">
        <v>10</v>
      </c>
      <c r="J8686">
        <v>744</v>
      </c>
      <c r="K8686">
        <v>1</v>
      </c>
      <c r="L8686">
        <v>118</v>
      </c>
      <c r="M8686">
        <v>313</v>
      </c>
      <c r="N8686" t="s">
        <v>18</v>
      </c>
      <c r="O8686" s="1">
        <v>2.4188900000000002E-19</v>
      </c>
      <c r="P8686">
        <v>252</v>
      </c>
    </row>
    <row r="8687" spans="1:16" x14ac:dyDescent="0.25">
      <c r="A8687" t="s">
        <v>13034</v>
      </c>
      <c r="B8687">
        <v>1377</v>
      </c>
      <c r="C8687" s="3" t="str">
        <f>HYPERLINK("http://www.uniprot.org/uniprot/I1NAH2","tr|I1NAH2|I1NAH2_SOYBN")</f>
        <v>tr|I1NAH2|I1NAH2_SOYBN</v>
      </c>
      <c r="D8687" t="s">
        <v>71</v>
      </c>
      <c r="E8687">
        <v>75.290000000000006</v>
      </c>
      <c r="F8687">
        <v>417</v>
      </c>
      <c r="G8687">
        <v>103</v>
      </c>
      <c r="H8687">
        <v>0</v>
      </c>
      <c r="I8687">
        <v>124</v>
      </c>
      <c r="J8687">
        <v>1374</v>
      </c>
      <c r="K8687">
        <v>1</v>
      </c>
      <c r="L8687">
        <v>43</v>
      </c>
      <c r="M8687">
        <v>459</v>
      </c>
      <c r="N8687" t="s">
        <v>18</v>
      </c>
      <c r="O8687" s="1">
        <v>8.2177899999999997E-173</v>
      </c>
      <c r="P8687">
        <v>1579</v>
      </c>
    </row>
    <row r="8688" spans="1:16" x14ac:dyDescent="0.25">
      <c r="A8688" t="s">
        <v>13035</v>
      </c>
      <c r="B8688">
        <v>2229</v>
      </c>
      <c r="C8688" s="3" t="str">
        <f>HYPERLINK("http://www.uniprot.org/uniprot/G7J0S5","tr|G7J0S5|G7J0S5_MEDTR")</f>
        <v>tr|G7J0S5|G7J0S5_MEDTR</v>
      </c>
      <c r="D8688" t="s">
        <v>13036</v>
      </c>
      <c r="E8688">
        <v>60.35</v>
      </c>
      <c r="F8688">
        <v>391</v>
      </c>
      <c r="G8688">
        <v>155</v>
      </c>
      <c r="H8688">
        <v>0</v>
      </c>
      <c r="I8688">
        <v>1</v>
      </c>
      <c r="J8688">
        <v>1173</v>
      </c>
      <c r="K8688">
        <v>1</v>
      </c>
      <c r="L8688">
        <v>1</v>
      </c>
      <c r="M8688">
        <v>389</v>
      </c>
      <c r="N8688" t="s">
        <v>18</v>
      </c>
      <c r="O8688" s="1">
        <v>2.5326499999999998E-127</v>
      </c>
      <c r="P8688">
        <v>1189</v>
      </c>
    </row>
    <row r="8689" spans="1:16" x14ac:dyDescent="0.25">
      <c r="A8689" t="s">
        <v>13037</v>
      </c>
      <c r="B8689">
        <v>1470</v>
      </c>
      <c r="C8689" s="3" t="str">
        <f>HYPERLINK("http://www.uniprot.org/uniprot/Q76DT1","tr|Q76DT1|Q76DT1_PEA")</f>
        <v>tr|Q76DT1|Q76DT1_PEA</v>
      </c>
      <c r="D8689" t="s">
        <v>13038</v>
      </c>
      <c r="E8689">
        <v>92.87</v>
      </c>
      <c r="F8689">
        <v>491</v>
      </c>
      <c r="G8689">
        <v>35</v>
      </c>
      <c r="H8689">
        <v>2</v>
      </c>
      <c r="I8689">
        <v>1</v>
      </c>
      <c r="J8689">
        <v>1467</v>
      </c>
      <c r="K8689">
        <v>1</v>
      </c>
      <c r="L8689">
        <v>1</v>
      </c>
      <c r="M8689">
        <v>487</v>
      </c>
      <c r="N8689" t="s">
        <v>18</v>
      </c>
      <c r="O8689">
        <v>0</v>
      </c>
      <c r="P8689">
        <v>2388</v>
      </c>
    </row>
    <row r="8690" spans="1:16" x14ac:dyDescent="0.25">
      <c r="A8690" t="s">
        <v>13039</v>
      </c>
      <c r="B8690">
        <v>1545</v>
      </c>
      <c r="C8690" s="3" t="str">
        <f>HYPERLINK("http://www.uniprot.org/uniprot/G7I7I0","tr|G7I7I0|G7I7I0_MEDTR")</f>
        <v>tr|G7I7I0|G7I7I0_MEDTR</v>
      </c>
      <c r="D8690" t="s">
        <v>13003</v>
      </c>
      <c r="E8690">
        <v>62.45</v>
      </c>
      <c r="F8690">
        <v>570</v>
      </c>
      <c r="G8690">
        <v>214</v>
      </c>
      <c r="H8690">
        <v>59</v>
      </c>
      <c r="I8690">
        <v>10</v>
      </c>
      <c r="J8690">
        <v>1542</v>
      </c>
      <c r="K8690">
        <v>1</v>
      </c>
      <c r="L8690">
        <v>1</v>
      </c>
      <c r="M8690">
        <v>558</v>
      </c>
      <c r="N8690" t="s">
        <v>18</v>
      </c>
      <c r="O8690" s="1">
        <v>2.2123199999999998E-177</v>
      </c>
      <c r="P8690">
        <v>1619</v>
      </c>
    </row>
    <row r="8691" spans="1:16" x14ac:dyDescent="0.25">
      <c r="A8691" t="s">
        <v>13040</v>
      </c>
      <c r="B8691">
        <v>2214</v>
      </c>
      <c r="C8691" s="3" t="str">
        <f>HYPERLINK("http://www.uniprot.org/uniprot/K7LH82","tr|K7LH82|K7LH82_SOYBN")</f>
        <v>tr|K7LH82|K7LH82_SOYBN</v>
      </c>
      <c r="D8691" t="s">
        <v>28</v>
      </c>
      <c r="E8691">
        <v>74</v>
      </c>
      <c r="F8691">
        <v>577</v>
      </c>
      <c r="G8691">
        <v>150</v>
      </c>
      <c r="H8691">
        <v>0</v>
      </c>
      <c r="I8691">
        <v>481</v>
      </c>
      <c r="J8691">
        <v>2211</v>
      </c>
      <c r="K8691">
        <v>1</v>
      </c>
      <c r="L8691">
        <v>783</v>
      </c>
      <c r="M8691">
        <v>1350</v>
      </c>
      <c r="N8691" t="s">
        <v>18</v>
      </c>
      <c r="O8691">
        <v>0</v>
      </c>
      <c r="P8691">
        <v>2083</v>
      </c>
    </row>
    <row r="8692" spans="1:16" x14ac:dyDescent="0.25">
      <c r="A8692" t="s">
        <v>13041</v>
      </c>
      <c r="B8692">
        <v>663</v>
      </c>
      <c r="C8692" s="3" t="str">
        <f>HYPERLINK("http://www.uniprot.org/uniprot/G7IB16","tr|G7IB16|G7IB16_MEDTR")</f>
        <v>tr|G7IB16|G7IB16_MEDTR</v>
      </c>
      <c r="D8692" t="s">
        <v>13042</v>
      </c>
      <c r="E8692">
        <v>89.83</v>
      </c>
      <c r="F8692">
        <v>187</v>
      </c>
      <c r="G8692">
        <v>19</v>
      </c>
      <c r="H8692">
        <v>0</v>
      </c>
      <c r="I8692">
        <v>100</v>
      </c>
      <c r="J8692">
        <v>660</v>
      </c>
      <c r="K8692">
        <v>1</v>
      </c>
      <c r="L8692">
        <v>95</v>
      </c>
      <c r="M8692">
        <v>281</v>
      </c>
      <c r="N8692" t="s">
        <v>18</v>
      </c>
      <c r="O8692" s="1">
        <v>1.82958E-98</v>
      </c>
      <c r="P8692">
        <v>933</v>
      </c>
    </row>
    <row r="8693" spans="1:16" x14ac:dyDescent="0.25">
      <c r="A8693" t="s">
        <v>13043</v>
      </c>
      <c r="B8693">
        <v>5877</v>
      </c>
      <c r="C8693" s="3" t="str">
        <f>HYPERLINK("http://www.uniprot.org/uniprot/K7MVL3","tr|K7MVL3|K7MVL3_SOYBN")</f>
        <v>tr|K7MVL3|K7MVL3_SOYBN</v>
      </c>
      <c r="D8693" t="s">
        <v>28</v>
      </c>
      <c r="E8693">
        <v>88.52</v>
      </c>
      <c r="F8693">
        <v>1961</v>
      </c>
      <c r="G8693">
        <v>225</v>
      </c>
      <c r="H8693">
        <v>7</v>
      </c>
      <c r="I8693">
        <v>13</v>
      </c>
      <c r="J8693">
        <v>5874</v>
      </c>
      <c r="K8693">
        <v>1</v>
      </c>
      <c r="L8693">
        <v>8</v>
      </c>
      <c r="M8693">
        <v>1958</v>
      </c>
      <c r="N8693" t="s">
        <v>18</v>
      </c>
      <c r="O8693">
        <v>0</v>
      </c>
      <c r="P8693">
        <v>9010</v>
      </c>
    </row>
    <row r="8694" spans="1:16" x14ac:dyDescent="0.25">
      <c r="A8694" t="s">
        <v>13044</v>
      </c>
      <c r="B8694">
        <v>735</v>
      </c>
      <c r="C8694" s="3" t="str">
        <f>HYPERLINK("http://www.uniprot.org/uniprot/G7JAC6","tr|G7JAC6|G7JAC6_MEDTR")</f>
        <v>tr|G7JAC6|G7JAC6_MEDTR</v>
      </c>
      <c r="D8694" t="s">
        <v>13045</v>
      </c>
      <c r="E8694">
        <v>89.36</v>
      </c>
      <c r="F8694">
        <v>235</v>
      </c>
      <c r="G8694">
        <v>25</v>
      </c>
      <c r="H8694">
        <v>0</v>
      </c>
      <c r="I8694">
        <v>1</v>
      </c>
      <c r="J8694">
        <v>705</v>
      </c>
      <c r="K8694">
        <v>1</v>
      </c>
      <c r="L8694">
        <v>92</v>
      </c>
      <c r="M8694">
        <v>326</v>
      </c>
      <c r="N8694" t="s">
        <v>18</v>
      </c>
      <c r="O8694" s="1">
        <v>6.6621900000000002E-114</v>
      </c>
      <c r="P8694">
        <v>1067</v>
      </c>
    </row>
    <row r="8695" spans="1:16" x14ac:dyDescent="0.25">
      <c r="A8695" t="s">
        <v>13046</v>
      </c>
      <c r="B8695">
        <v>1458</v>
      </c>
      <c r="C8695" s="3" t="str">
        <f>HYPERLINK("http://www.uniprot.org/uniprot/Q84RD8","tr|Q84RD8|Q84RD8_MEDTR")</f>
        <v>tr|Q84RD8|Q84RD8_MEDTR</v>
      </c>
      <c r="D8695" t="s">
        <v>13047</v>
      </c>
      <c r="E8695">
        <v>94.43</v>
      </c>
      <c r="F8695">
        <v>485</v>
      </c>
      <c r="G8695">
        <v>27</v>
      </c>
      <c r="H8695">
        <v>0</v>
      </c>
      <c r="I8695">
        <v>1</v>
      </c>
      <c r="J8695">
        <v>1455</v>
      </c>
      <c r="K8695">
        <v>1</v>
      </c>
      <c r="L8695">
        <v>1</v>
      </c>
      <c r="M8695">
        <v>485</v>
      </c>
      <c r="N8695" t="s">
        <v>18</v>
      </c>
      <c r="O8695">
        <v>0</v>
      </c>
      <c r="P8695">
        <v>2394</v>
      </c>
    </row>
    <row r="8696" spans="1:16" x14ac:dyDescent="0.25">
      <c r="A8696" t="s">
        <v>13048</v>
      </c>
      <c r="B8696">
        <v>1851</v>
      </c>
      <c r="C8696" s="3" t="str">
        <f>HYPERLINK("http://www.uniprot.org/uniprot/I1MHP5","tr|I1MHP5|I1MHP5_SOYBN")</f>
        <v>tr|I1MHP5|I1MHP5_SOYBN</v>
      </c>
      <c r="D8696" t="s">
        <v>28</v>
      </c>
      <c r="E8696">
        <v>27.85</v>
      </c>
      <c r="F8696">
        <v>420</v>
      </c>
      <c r="G8696">
        <v>303</v>
      </c>
      <c r="H8696">
        <v>42</v>
      </c>
      <c r="I8696">
        <v>151</v>
      </c>
      <c r="J8696">
        <v>1284</v>
      </c>
      <c r="K8696">
        <v>1</v>
      </c>
      <c r="L8696">
        <v>1057</v>
      </c>
      <c r="M8696">
        <v>1470</v>
      </c>
      <c r="N8696" t="s">
        <v>18</v>
      </c>
      <c r="O8696" s="1">
        <v>2.30072E-30</v>
      </c>
      <c r="P8696">
        <v>352</v>
      </c>
    </row>
    <row r="8697" spans="1:16" x14ac:dyDescent="0.25">
      <c r="A8697" t="s">
        <v>13049</v>
      </c>
      <c r="B8697">
        <v>744</v>
      </c>
      <c r="C8697" s="3" t="str">
        <f>HYPERLINK("http://www.uniprot.org/uniprot/I1KLI6","tr|I1KLI6|I1KLI6_SOYBN")</f>
        <v>tr|I1KLI6|I1KLI6_SOYBN</v>
      </c>
      <c r="D8697" t="s">
        <v>28</v>
      </c>
      <c r="E8697">
        <v>86.63</v>
      </c>
      <c r="F8697">
        <v>247</v>
      </c>
      <c r="G8697">
        <v>33</v>
      </c>
      <c r="H8697">
        <v>0</v>
      </c>
      <c r="I8697">
        <v>1</v>
      </c>
      <c r="J8697">
        <v>741</v>
      </c>
      <c r="K8697">
        <v>1</v>
      </c>
      <c r="L8697">
        <v>1</v>
      </c>
      <c r="M8697">
        <v>247</v>
      </c>
      <c r="N8697" t="s">
        <v>18</v>
      </c>
      <c r="O8697" s="1">
        <v>3.3948299999999998E-121</v>
      </c>
      <c r="P8697">
        <v>1130</v>
      </c>
    </row>
    <row r="8698" spans="1:16" x14ac:dyDescent="0.25">
      <c r="A8698" t="s">
        <v>13050</v>
      </c>
      <c r="B8698">
        <v>312</v>
      </c>
      <c r="C8698" s="3" t="str">
        <f>HYPERLINK("http://www.uniprot.org/uniprot/G7JUX5","tr|G7JUX5|G7JUX5_MEDTR")</f>
        <v>tr|G7JUX5|G7JUX5_MEDTR</v>
      </c>
      <c r="D8698" t="s">
        <v>13051</v>
      </c>
      <c r="E8698">
        <v>83.49</v>
      </c>
      <c r="F8698">
        <v>103</v>
      </c>
      <c r="G8698">
        <v>17</v>
      </c>
      <c r="H8698">
        <v>0</v>
      </c>
      <c r="I8698">
        <v>1</v>
      </c>
      <c r="J8698">
        <v>309</v>
      </c>
      <c r="K8698">
        <v>1</v>
      </c>
      <c r="L8698">
        <v>55</v>
      </c>
      <c r="M8698">
        <v>155</v>
      </c>
      <c r="N8698" t="s">
        <v>18</v>
      </c>
      <c r="O8698" s="1">
        <v>5.5682399999999997E-41</v>
      </c>
      <c r="P8698">
        <v>435</v>
      </c>
    </row>
    <row r="8699" spans="1:16" x14ac:dyDescent="0.25">
      <c r="A8699" t="s">
        <v>13052</v>
      </c>
      <c r="B8699">
        <v>1251</v>
      </c>
      <c r="C8699" s="3" t="str">
        <f>HYPERLINK("http://www.uniprot.org/uniprot/I1K573","tr|I1K573|I1K573_SOYBN")</f>
        <v>tr|I1K573|I1K573_SOYBN</v>
      </c>
      <c r="D8699" t="s">
        <v>28</v>
      </c>
      <c r="E8699">
        <v>90.86</v>
      </c>
      <c r="F8699">
        <v>416</v>
      </c>
      <c r="G8699">
        <v>38</v>
      </c>
      <c r="H8699">
        <v>0</v>
      </c>
      <c r="I8699">
        <v>1</v>
      </c>
      <c r="J8699">
        <v>1248</v>
      </c>
      <c r="K8699">
        <v>1</v>
      </c>
      <c r="L8699">
        <v>1</v>
      </c>
      <c r="M8699">
        <v>416</v>
      </c>
      <c r="N8699" t="s">
        <v>18</v>
      </c>
      <c r="O8699">
        <v>0</v>
      </c>
      <c r="P8699">
        <v>2047</v>
      </c>
    </row>
    <row r="8700" spans="1:16" x14ac:dyDescent="0.25">
      <c r="A8700" t="s">
        <v>13053</v>
      </c>
      <c r="B8700">
        <v>261</v>
      </c>
      <c r="C8700" s="3" t="str">
        <f>HYPERLINK("http://www.uniprot.org/uniprot/B8AQR3","tr|B8AQR3|B8AQR3_ORYSI")</f>
        <v>tr|B8AQR3|B8AQR3_ORYSI</v>
      </c>
      <c r="D8700" t="s">
        <v>11192</v>
      </c>
      <c r="E8700">
        <v>80</v>
      </c>
      <c r="F8700">
        <v>85</v>
      </c>
      <c r="G8700">
        <v>17</v>
      </c>
      <c r="H8700">
        <v>0</v>
      </c>
      <c r="I8700">
        <v>1</v>
      </c>
      <c r="J8700">
        <v>255</v>
      </c>
      <c r="K8700">
        <v>1</v>
      </c>
      <c r="L8700">
        <v>223</v>
      </c>
      <c r="M8700">
        <v>307</v>
      </c>
      <c r="N8700" t="s">
        <v>18</v>
      </c>
      <c r="O8700" s="1">
        <v>1.15745E-30</v>
      </c>
      <c r="P8700">
        <v>346</v>
      </c>
    </row>
    <row r="8701" spans="1:16" x14ac:dyDescent="0.25">
      <c r="A8701" t="s">
        <v>13054</v>
      </c>
      <c r="B8701">
        <v>459</v>
      </c>
      <c r="C8701" s="3" t="str">
        <f>HYPERLINK("http://www.uniprot.org/uniprot/G7JF62","tr|G7JF62|G7JF62_MEDTR")</f>
        <v>tr|G7JF62|G7JF62_MEDTR</v>
      </c>
      <c r="D8701" t="s">
        <v>13055</v>
      </c>
      <c r="E8701">
        <v>88.74</v>
      </c>
      <c r="F8701">
        <v>151</v>
      </c>
      <c r="G8701">
        <v>17</v>
      </c>
      <c r="H8701">
        <v>0</v>
      </c>
      <c r="I8701">
        <v>1</v>
      </c>
      <c r="J8701">
        <v>453</v>
      </c>
      <c r="K8701">
        <v>1</v>
      </c>
      <c r="L8701">
        <v>1</v>
      </c>
      <c r="M8701">
        <v>151</v>
      </c>
      <c r="N8701" t="s">
        <v>18</v>
      </c>
      <c r="O8701" s="1">
        <v>5.5771699999999998E-73</v>
      </c>
      <c r="P8701">
        <v>711</v>
      </c>
    </row>
    <row r="8702" spans="1:16" x14ac:dyDescent="0.25">
      <c r="A8702" t="s">
        <v>13056</v>
      </c>
      <c r="B8702">
        <v>594</v>
      </c>
      <c r="C8702" s="3" t="str">
        <f>HYPERLINK("http://www.uniprot.org/uniprot/I3T2G7","tr|I3T2G7|I3T2G7_LOTJA")</f>
        <v>tr|I3T2G7|I3T2G7_LOTJA</v>
      </c>
      <c r="D8702" t="s">
        <v>93</v>
      </c>
      <c r="E8702">
        <v>99.43</v>
      </c>
      <c r="F8702">
        <v>178</v>
      </c>
      <c r="G8702">
        <v>1</v>
      </c>
      <c r="H8702">
        <v>0</v>
      </c>
      <c r="I8702">
        <v>1</v>
      </c>
      <c r="J8702">
        <v>534</v>
      </c>
      <c r="K8702">
        <v>1</v>
      </c>
      <c r="L8702">
        <v>1</v>
      </c>
      <c r="M8702">
        <v>178</v>
      </c>
      <c r="N8702" t="s">
        <v>18</v>
      </c>
      <c r="O8702" s="1">
        <v>2.1879500000000002E-96</v>
      </c>
      <c r="P8702">
        <v>914</v>
      </c>
    </row>
    <row r="8703" spans="1:16" x14ac:dyDescent="0.25">
      <c r="A8703" t="s">
        <v>13057</v>
      </c>
      <c r="B8703">
        <v>339</v>
      </c>
      <c r="C8703" s="3" t="str">
        <f>HYPERLINK("http://www.uniprot.org/uniprot/G7IDY5","tr|G7IDY5|G7IDY5_MEDTR")</f>
        <v>tr|G7IDY5|G7IDY5_MEDTR</v>
      </c>
      <c r="D8703" t="s">
        <v>13058</v>
      </c>
      <c r="E8703">
        <v>58.55</v>
      </c>
      <c r="F8703">
        <v>111</v>
      </c>
      <c r="G8703">
        <v>46</v>
      </c>
      <c r="H8703">
        <v>0</v>
      </c>
      <c r="I8703">
        <v>1</v>
      </c>
      <c r="J8703">
        <v>333</v>
      </c>
      <c r="K8703">
        <v>1</v>
      </c>
      <c r="L8703">
        <v>20</v>
      </c>
      <c r="M8703">
        <v>129</v>
      </c>
      <c r="N8703" t="s">
        <v>18</v>
      </c>
      <c r="O8703" s="1">
        <v>3.4960800000000001E-27</v>
      </c>
      <c r="P8703">
        <v>316</v>
      </c>
    </row>
    <row r="8704" spans="1:16" x14ac:dyDescent="0.25">
      <c r="A8704" t="s">
        <v>13059</v>
      </c>
      <c r="B8704">
        <v>1077</v>
      </c>
      <c r="C8704" s="3" t="str">
        <f>HYPERLINK("http://www.uniprot.org/uniprot/G7KGJ6","tr|G7KGJ6|G7KGJ6_MEDTR")</f>
        <v>tr|G7KGJ6|G7KGJ6_MEDTR</v>
      </c>
      <c r="D8704" t="s">
        <v>13060</v>
      </c>
      <c r="E8704">
        <v>88.23</v>
      </c>
      <c r="F8704">
        <v>357</v>
      </c>
      <c r="G8704">
        <v>42</v>
      </c>
      <c r="H8704">
        <v>0</v>
      </c>
      <c r="I8704">
        <v>1</v>
      </c>
      <c r="J8704">
        <v>1071</v>
      </c>
      <c r="K8704">
        <v>1</v>
      </c>
      <c r="L8704">
        <v>1</v>
      </c>
      <c r="M8704">
        <v>357</v>
      </c>
      <c r="N8704" t="s">
        <v>18</v>
      </c>
      <c r="O8704">
        <v>0</v>
      </c>
      <c r="P8704">
        <v>1681</v>
      </c>
    </row>
    <row r="8705" spans="1:16" x14ac:dyDescent="0.25">
      <c r="A8705" t="s">
        <v>13061</v>
      </c>
      <c r="B8705">
        <v>351</v>
      </c>
      <c r="C8705" s="3" t="str">
        <f>HYPERLINK("http://www.uniprot.org/uniprot/F6I4H8","tr|F6I4H8|F6I4H8_VITVI")</f>
        <v>tr|F6I4H8|F6I4H8_VITVI</v>
      </c>
      <c r="D8705" t="s">
        <v>13062</v>
      </c>
      <c r="E8705">
        <v>70.680000000000007</v>
      </c>
      <c r="F8705">
        <v>116</v>
      </c>
      <c r="G8705">
        <v>34</v>
      </c>
      <c r="H8705">
        <v>0</v>
      </c>
      <c r="I8705">
        <v>1</v>
      </c>
      <c r="J8705">
        <v>348</v>
      </c>
      <c r="K8705">
        <v>1</v>
      </c>
      <c r="L8705">
        <v>46</v>
      </c>
      <c r="M8705">
        <v>161</v>
      </c>
      <c r="N8705" t="s">
        <v>18</v>
      </c>
      <c r="O8705" s="1">
        <v>8.7198600000000003E-42</v>
      </c>
      <c r="P8705">
        <v>442</v>
      </c>
    </row>
    <row r="8706" spans="1:16" x14ac:dyDescent="0.25">
      <c r="A8706" t="s">
        <v>13063</v>
      </c>
      <c r="B8706">
        <v>924</v>
      </c>
      <c r="C8706" s="3" t="str">
        <f>HYPERLINK("http://www.uniprot.org/uniprot/K7MNX2","tr|K7MNX2|K7MNX2_SOYBN")</f>
        <v>tr|K7MNX2|K7MNX2_SOYBN</v>
      </c>
      <c r="D8706" t="s">
        <v>28</v>
      </c>
      <c r="E8706">
        <v>26.54</v>
      </c>
      <c r="F8706">
        <v>113</v>
      </c>
      <c r="G8706">
        <v>83</v>
      </c>
      <c r="H8706">
        <v>2</v>
      </c>
      <c r="I8706">
        <v>175</v>
      </c>
      <c r="J8706">
        <v>507</v>
      </c>
      <c r="K8706">
        <v>1</v>
      </c>
      <c r="L8706">
        <v>402</v>
      </c>
      <c r="M8706">
        <v>514</v>
      </c>
      <c r="N8706" t="s">
        <v>18</v>
      </c>
      <c r="O8706" s="1">
        <v>8.1780899999999998E-10</v>
      </c>
      <c r="P8706">
        <v>171</v>
      </c>
    </row>
    <row r="8707" spans="1:16" x14ac:dyDescent="0.25">
      <c r="A8707" t="s">
        <v>13064</v>
      </c>
      <c r="B8707">
        <v>1233</v>
      </c>
      <c r="C8707" s="3" t="str">
        <f>HYPERLINK("http://www.uniprot.org/uniprot/M5W3C6","tr|M5W3C6|M5W3C6_PRUPE")</f>
        <v>tr|M5W3C6|M5W3C6_PRUPE</v>
      </c>
      <c r="D8707" t="s">
        <v>13065</v>
      </c>
      <c r="E8707">
        <v>25.12</v>
      </c>
      <c r="F8707">
        <v>410</v>
      </c>
      <c r="G8707">
        <v>307</v>
      </c>
      <c r="H8707">
        <v>30</v>
      </c>
      <c r="I8707">
        <v>1</v>
      </c>
      <c r="J8707">
        <v>1140</v>
      </c>
      <c r="K8707">
        <v>1</v>
      </c>
      <c r="L8707">
        <v>28</v>
      </c>
      <c r="M8707">
        <v>428</v>
      </c>
      <c r="N8707" t="s">
        <v>18</v>
      </c>
      <c r="O8707" s="1">
        <v>5.0637299999999998E-30</v>
      </c>
      <c r="P8707">
        <v>347</v>
      </c>
    </row>
    <row r="8708" spans="1:16" x14ac:dyDescent="0.25">
      <c r="A8708" t="s">
        <v>13066</v>
      </c>
      <c r="B8708">
        <v>942</v>
      </c>
      <c r="C8708" s="3" t="str">
        <f>HYPERLINK("http://www.uniprot.org/uniprot/G7J465","tr|G7J465|G7J465_MEDTR")</f>
        <v>tr|G7J465|G7J465_MEDTR</v>
      </c>
      <c r="D8708" t="s">
        <v>13067</v>
      </c>
      <c r="E8708">
        <v>73.849999999999994</v>
      </c>
      <c r="F8708">
        <v>283</v>
      </c>
      <c r="G8708">
        <v>74</v>
      </c>
      <c r="H8708">
        <v>2</v>
      </c>
      <c r="I8708">
        <v>97</v>
      </c>
      <c r="J8708">
        <v>939</v>
      </c>
      <c r="K8708">
        <v>1</v>
      </c>
      <c r="L8708">
        <v>34</v>
      </c>
      <c r="M8708">
        <v>304</v>
      </c>
      <c r="N8708" t="s">
        <v>18</v>
      </c>
      <c r="O8708" s="1">
        <v>2.0311600000000001E-104</v>
      </c>
      <c r="P8708">
        <v>987</v>
      </c>
    </row>
    <row r="8709" spans="1:16" x14ac:dyDescent="0.25">
      <c r="A8709" t="s">
        <v>13068</v>
      </c>
      <c r="B8709">
        <v>567</v>
      </c>
      <c r="C8709" s="3" t="str">
        <f>HYPERLINK("http://www.uniprot.org/uniprot/A2Q514","tr|A2Q514|A2Q514_MEDTR")</f>
        <v>tr|A2Q514|A2Q514_MEDTR</v>
      </c>
      <c r="D8709" t="s">
        <v>13069</v>
      </c>
      <c r="E8709">
        <v>85.63</v>
      </c>
      <c r="F8709">
        <v>174</v>
      </c>
      <c r="G8709">
        <v>25</v>
      </c>
      <c r="H8709">
        <v>0</v>
      </c>
      <c r="I8709">
        <v>1</v>
      </c>
      <c r="J8709">
        <v>522</v>
      </c>
      <c r="K8709">
        <v>1</v>
      </c>
      <c r="L8709">
        <v>1</v>
      </c>
      <c r="M8709">
        <v>173</v>
      </c>
      <c r="N8709" t="s">
        <v>18</v>
      </c>
      <c r="O8709" s="1">
        <v>2.7093400000000001E-82</v>
      </c>
      <c r="P8709">
        <v>774</v>
      </c>
    </row>
    <row r="8710" spans="1:16" x14ac:dyDescent="0.25">
      <c r="A8710" t="s">
        <v>13070</v>
      </c>
      <c r="B8710">
        <v>1107</v>
      </c>
      <c r="C8710" s="3" t="str">
        <f>HYPERLINK("http://www.uniprot.org/uniprot/A2Q2T1","tr|A2Q2T1|A2Q2T1_MEDTR")</f>
        <v>tr|A2Q2T1|A2Q2T1_MEDTR</v>
      </c>
      <c r="D8710" t="s">
        <v>337</v>
      </c>
      <c r="E8710">
        <v>53.78</v>
      </c>
      <c r="F8710">
        <v>238</v>
      </c>
      <c r="G8710">
        <v>110</v>
      </c>
      <c r="H8710">
        <v>18</v>
      </c>
      <c r="I8710">
        <v>412</v>
      </c>
      <c r="J8710">
        <v>1071</v>
      </c>
      <c r="K8710">
        <v>1</v>
      </c>
      <c r="L8710">
        <v>140</v>
      </c>
      <c r="M8710">
        <v>376</v>
      </c>
      <c r="N8710" t="s">
        <v>18</v>
      </c>
      <c r="O8710" s="1">
        <v>1.2825700000000001E-58</v>
      </c>
      <c r="P8710">
        <v>593</v>
      </c>
    </row>
    <row r="8711" spans="1:16" x14ac:dyDescent="0.25">
      <c r="A8711" t="s">
        <v>13071</v>
      </c>
      <c r="B8711">
        <v>378</v>
      </c>
      <c r="C8711" s="3" t="str">
        <f>HYPERLINK("http://www.uniprot.org/uniprot/K7MCH7","tr|K7MCH7|K7MCH7_SOYBN")</f>
        <v>tr|K7MCH7|K7MCH7_SOYBN</v>
      </c>
      <c r="D8711" t="s">
        <v>28</v>
      </c>
      <c r="E8711">
        <v>71.81</v>
      </c>
      <c r="F8711">
        <v>110</v>
      </c>
      <c r="G8711">
        <v>31</v>
      </c>
      <c r="H8711">
        <v>0</v>
      </c>
      <c r="I8711">
        <v>46</v>
      </c>
      <c r="J8711">
        <v>375</v>
      </c>
      <c r="K8711">
        <v>1</v>
      </c>
      <c r="L8711">
        <v>22</v>
      </c>
      <c r="M8711">
        <v>129</v>
      </c>
      <c r="N8711" t="s">
        <v>18</v>
      </c>
      <c r="O8711" s="1">
        <v>2.0686699999999999E-35</v>
      </c>
      <c r="P8711">
        <v>387</v>
      </c>
    </row>
    <row r="8712" spans="1:16" x14ac:dyDescent="0.25">
      <c r="A8712" t="s">
        <v>13072</v>
      </c>
      <c r="B8712">
        <v>2004</v>
      </c>
      <c r="C8712" s="3" t="str">
        <f>HYPERLINK("http://www.uniprot.org/uniprot/G7I2H0","tr|G7I2H0|G7I2H0_MEDTR")</f>
        <v>tr|G7I2H0|G7I2H0_MEDTR</v>
      </c>
      <c r="D8712" t="s">
        <v>144</v>
      </c>
      <c r="E8712">
        <v>33.72</v>
      </c>
      <c r="F8712">
        <v>338</v>
      </c>
      <c r="G8712">
        <v>224</v>
      </c>
      <c r="H8712">
        <v>2</v>
      </c>
      <c r="I8712">
        <v>964</v>
      </c>
      <c r="J8712">
        <v>1971</v>
      </c>
      <c r="K8712">
        <v>1</v>
      </c>
      <c r="L8712">
        <v>27</v>
      </c>
      <c r="M8712">
        <v>313</v>
      </c>
      <c r="N8712" t="s">
        <v>18</v>
      </c>
      <c r="O8712" s="1">
        <v>2.5269200000000001E-38</v>
      </c>
      <c r="P8712">
        <v>421</v>
      </c>
    </row>
    <row r="8713" spans="1:16" x14ac:dyDescent="0.25">
      <c r="A8713" t="s">
        <v>13073</v>
      </c>
      <c r="B8713">
        <v>561</v>
      </c>
      <c r="C8713" s="3" t="str">
        <f>HYPERLINK("http://www.uniprot.org/uniprot/Q2HTA0","tr|Q2HTA0|Q2HTA0_MEDTR")</f>
        <v>tr|Q2HTA0|Q2HTA0_MEDTR</v>
      </c>
      <c r="D8713" t="s">
        <v>4562</v>
      </c>
      <c r="E8713">
        <v>42.5</v>
      </c>
      <c r="F8713">
        <v>80</v>
      </c>
      <c r="G8713">
        <v>46</v>
      </c>
      <c r="H8713">
        <v>5</v>
      </c>
      <c r="I8713">
        <v>1</v>
      </c>
      <c r="J8713">
        <v>225</v>
      </c>
      <c r="K8713">
        <v>1</v>
      </c>
      <c r="L8713">
        <v>490</v>
      </c>
      <c r="M8713">
        <v>569</v>
      </c>
      <c r="N8713" t="s">
        <v>18</v>
      </c>
      <c r="O8713" s="1">
        <v>2.7158400000000001E-7</v>
      </c>
      <c r="P8713">
        <v>145</v>
      </c>
    </row>
    <row r="8714" spans="1:16" x14ac:dyDescent="0.25">
      <c r="A8714" t="s">
        <v>13074</v>
      </c>
      <c r="B8714">
        <v>495</v>
      </c>
      <c r="C8714" s="3" t="str">
        <f>HYPERLINK("http://www.uniprot.org/uniprot/I3SS30","tr|I3SS30|I3SS30_LOTJA")</f>
        <v>tr|I3SS30|I3SS30_LOTJA</v>
      </c>
      <c r="D8714" t="s">
        <v>93</v>
      </c>
      <c r="E8714">
        <v>79.45</v>
      </c>
      <c r="F8714">
        <v>146</v>
      </c>
      <c r="G8714">
        <v>30</v>
      </c>
      <c r="H8714">
        <v>0</v>
      </c>
      <c r="I8714">
        <v>1</v>
      </c>
      <c r="J8714">
        <v>438</v>
      </c>
      <c r="K8714">
        <v>1</v>
      </c>
      <c r="L8714">
        <v>1</v>
      </c>
      <c r="M8714">
        <v>146</v>
      </c>
      <c r="N8714" t="s">
        <v>18</v>
      </c>
      <c r="O8714" s="1">
        <v>1.2480299999999999E-56</v>
      </c>
      <c r="P8714">
        <v>570</v>
      </c>
    </row>
    <row r="8715" spans="1:16" x14ac:dyDescent="0.25">
      <c r="A8715" t="s">
        <v>13075</v>
      </c>
      <c r="B8715">
        <v>309</v>
      </c>
      <c r="C8715" s="3" t="str">
        <f>HYPERLINK("http://www.uniprot.org/uniprot/Q2HRH5","tr|Q2HRH5|Q2HRH5_MEDTR")</f>
        <v>tr|Q2HRH5|Q2HRH5_MEDTR</v>
      </c>
      <c r="D8715" t="s">
        <v>13076</v>
      </c>
      <c r="E8715">
        <v>68.62</v>
      </c>
      <c r="F8715">
        <v>102</v>
      </c>
      <c r="G8715">
        <v>32</v>
      </c>
      <c r="H8715">
        <v>0</v>
      </c>
      <c r="I8715">
        <v>1</v>
      </c>
      <c r="J8715">
        <v>306</v>
      </c>
      <c r="K8715">
        <v>1</v>
      </c>
      <c r="L8715">
        <v>1</v>
      </c>
      <c r="M8715">
        <v>99</v>
      </c>
      <c r="N8715" t="s">
        <v>18</v>
      </c>
      <c r="O8715" s="1">
        <v>2.87804E-29</v>
      </c>
      <c r="P8715">
        <v>334</v>
      </c>
    </row>
    <row r="8716" spans="1:16" x14ac:dyDescent="0.25">
      <c r="A8716" t="s">
        <v>13077</v>
      </c>
      <c r="B8716">
        <v>2310</v>
      </c>
      <c r="C8716" s="3" t="str">
        <f>HYPERLINK("http://www.uniprot.org/uniprot/G7L6K3","tr|G7L6K3|G7L6K3_MEDTR")</f>
        <v>tr|G7L6K3|G7L6K3_MEDTR</v>
      </c>
      <c r="D8716" t="s">
        <v>13078</v>
      </c>
      <c r="E8716">
        <v>79.33</v>
      </c>
      <c r="F8716">
        <v>450</v>
      </c>
      <c r="G8716">
        <v>93</v>
      </c>
      <c r="H8716">
        <v>0</v>
      </c>
      <c r="I8716">
        <v>1</v>
      </c>
      <c r="J8716">
        <v>1350</v>
      </c>
      <c r="K8716">
        <v>1</v>
      </c>
      <c r="L8716">
        <v>155</v>
      </c>
      <c r="M8716">
        <v>604</v>
      </c>
      <c r="N8716" t="s">
        <v>18</v>
      </c>
      <c r="O8716">
        <v>0</v>
      </c>
      <c r="P8716">
        <v>1857</v>
      </c>
    </row>
    <row r="8717" spans="1:16" x14ac:dyDescent="0.25">
      <c r="A8717" t="s">
        <v>13079</v>
      </c>
      <c r="B8717">
        <v>726</v>
      </c>
      <c r="C8717" s="3" t="str">
        <f>HYPERLINK("http://www.uniprot.org/uniprot/G7I7H8","tr|G7I7H8|G7I7H8_MEDTR")</f>
        <v>tr|G7I7H8|G7I7H8_MEDTR</v>
      </c>
      <c r="D8717" t="s">
        <v>13080</v>
      </c>
      <c r="E8717">
        <v>69.75</v>
      </c>
      <c r="F8717">
        <v>248</v>
      </c>
      <c r="G8717">
        <v>75</v>
      </c>
      <c r="H8717">
        <v>7</v>
      </c>
      <c r="I8717">
        <v>1</v>
      </c>
      <c r="J8717">
        <v>723</v>
      </c>
      <c r="K8717">
        <v>1</v>
      </c>
      <c r="L8717">
        <v>1</v>
      </c>
      <c r="M8717">
        <v>248</v>
      </c>
      <c r="N8717" t="s">
        <v>18</v>
      </c>
      <c r="O8717" s="1">
        <v>9.2529500000000008E-84</v>
      </c>
      <c r="P8717">
        <v>807</v>
      </c>
    </row>
    <row r="8718" spans="1:16" x14ac:dyDescent="0.25">
      <c r="A8718" t="s">
        <v>13081</v>
      </c>
      <c r="B8718">
        <v>1332</v>
      </c>
      <c r="C8718" s="3" t="str">
        <f>HYPERLINK("http://www.uniprot.org/uniprot/K7LZ94","tr|K7LZ94|K7LZ94_SOYBN")</f>
        <v>tr|K7LZ94|K7LZ94_SOYBN</v>
      </c>
      <c r="D8718" t="s">
        <v>28</v>
      </c>
      <c r="E8718">
        <v>90.04</v>
      </c>
      <c r="F8718">
        <v>442</v>
      </c>
      <c r="G8718">
        <v>44</v>
      </c>
      <c r="H8718">
        <v>0</v>
      </c>
      <c r="I8718">
        <v>1</v>
      </c>
      <c r="J8718">
        <v>1326</v>
      </c>
      <c r="K8718">
        <v>1</v>
      </c>
      <c r="L8718">
        <v>5</v>
      </c>
      <c r="M8718">
        <v>446</v>
      </c>
      <c r="N8718" t="s">
        <v>18</v>
      </c>
      <c r="O8718">
        <v>0</v>
      </c>
      <c r="P8718">
        <v>2061</v>
      </c>
    </row>
    <row r="8719" spans="1:16" x14ac:dyDescent="0.25">
      <c r="A8719" t="s">
        <v>13082</v>
      </c>
      <c r="B8719">
        <v>1575</v>
      </c>
      <c r="C8719" s="3" t="str">
        <f>HYPERLINK("http://www.uniprot.org/uniprot/I1LFL0","tr|I1LFL0|I1LFL0_SOYBN")</f>
        <v>tr|I1LFL0|I1LFL0_SOYBN</v>
      </c>
      <c r="D8719" t="s">
        <v>28</v>
      </c>
      <c r="E8719">
        <v>75.44</v>
      </c>
      <c r="F8719">
        <v>501</v>
      </c>
      <c r="G8719">
        <v>123</v>
      </c>
      <c r="H8719">
        <v>4</v>
      </c>
      <c r="I8719">
        <v>82</v>
      </c>
      <c r="J8719">
        <v>1572</v>
      </c>
      <c r="K8719">
        <v>1</v>
      </c>
      <c r="L8719">
        <v>24</v>
      </c>
      <c r="M8719">
        <v>520</v>
      </c>
      <c r="N8719" t="s">
        <v>18</v>
      </c>
      <c r="O8719">
        <v>0</v>
      </c>
      <c r="P8719">
        <v>1952</v>
      </c>
    </row>
    <row r="8720" spans="1:16" x14ac:dyDescent="0.25">
      <c r="A8720" t="s">
        <v>13083</v>
      </c>
      <c r="B8720">
        <v>1596</v>
      </c>
      <c r="C8720" s="3" t="str">
        <f>HYPERLINK("http://www.uniprot.org/uniprot/G7IAX9","tr|G7IAX9|G7IAX9_MEDTR")</f>
        <v>tr|G7IAX9|G7IAX9_MEDTR</v>
      </c>
      <c r="D8720" t="s">
        <v>13084</v>
      </c>
      <c r="E8720">
        <v>66.09</v>
      </c>
      <c r="F8720">
        <v>463</v>
      </c>
      <c r="G8720">
        <v>157</v>
      </c>
      <c r="H8720">
        <v>7</v>
      </c>
      <c r="I8720">
        <v>220</v>
      </c>
      <c r="J8720">
        <v>1587</v>
      </c>
      <c r="K8720">
        <v>1</v>
      </c>
      <c r="L8720">
        <v>78</v>
      </c>
      <c r="M8720">
        <v>539</v>
      </c>
      <c r="N8720" t="s">
        <v>18</v>
      </c>
      <c r="O8720" s="1">
        <v>1.0027E-156</v>
      </c>
      <c r="P8720">
        <v>1441</v>
      </c>
    </row>
    <row r="8721" spans="1:16" x14ac:dyDescent="0.25">
      <c r="A8721" t="s">
        <v>13085</v>
      </c>
      <c r="B8721">
        <v>1008</v>
      </c>
      <c r="C8721" s="3" t="str">
        <f>HYPERLINK("http://www.uniprot.org/uniprot/G7JAD3","tr|G7JAD3|G7JAD3_MEDTR")</f>
        <v>tr|G7JAD3|G7JAD3_MEDTR</v>
      </c>
      <c r="D8721" t="s">
        <v>13086</v>
      </c>
      <c r="E8721">
        <v>51.54</v>
      </c>
      <c r="F8721">
        <v>355</v>
      </c>
      <c r="G8721">
        <v>172</v>
      </c>
      <c r="H8721">
        <v>31</v>
      </c>
      <c r="I8721">
        <v>1</v>
      </c>
      <c r="J8721">
        <v>972</v>
      </c>
      <c r="K8721">
        <v>1</v>
      </c>
      <c r="L8721">
        <v>1</v>
      </c>
      <c r="M8721">
        <v>347</v>
      </c>
      <c r="N8721" t="s">
        <v>18</v>
      </c>
      <c r="O8721" s="1">
        <v>2.7947199999999998E-78</v>
      </c>
      <c r="P8721">
        <v>762</v>
      </c>
    </row>
    <row r="8722" spans="1:16" x14ac:dyDescent="0.25">
      <c r="A8722" t="s">
        <v>13087</v>
      </c>
      <c r="B8722">
        <v>1416</v>
      </c>
      <c r="C8722" s="3" t="str">
        <f>HYPERLINK("http://www.uniprot.org/uniprot/G7JAR7","tr|G7JAR7|G7JAR7_MEDTR")</f>
        <v>tr|G7JAR7|G7JAR7_MEDTR</v>
      </c>
      <c r="D8722" t="s">
        <v>13088</v>
      </c>
      <c r="E8722">
        <v>94.9</v>
      </c>
      <c r="F8722">
        <v>471</v>
      </c>
      <c r="G8722">
        <v>24</v>
      </c>
      <c r="H8722">
        <v>0</v>
      </c>
      <c r="I8722">
        <v>1</v>
      </c>
      <c r="J8722">
        <v>1413</v>
      </c>
      <c r="K8722">
        <v>1</v>
      </c>
      <c r="L8722">
        <v>1</v>
      </c>
      <c r="M8722">
        <v>471</v>
      </c>
      <c r="N8722" t="s">
        <v>18</v>
      </c>
      <c r="O8722">
        <v>0</v>
      </c>
      <c r="P8722">
        <v>2354</v>
      </c>
    </row>
    <row r="8723" spans="1:16" x14ac:dyDescent="0.25">
      <c r="A8723" t="s">
        <v>13089</v>
      </c>
      <c r="B8723">
        <v>1356</v>
      </c>
      <c r="C8723" s="3" t="str">
        <f>HYPERLINK("http://www.uniprot.org/uniprot/G7J329","tr|G7J329|G7J329_MEDTR")</f>
        <v>tr|G7J329|G7J329_MEDTR</v>
      </c>
      <c r="D8723" t="s">
        <v>13090</v>
      </c>
      <c r="E8723">
        <v>95.79</v>
      </c>
      <c r="F8723">
        <v>452</v>
      </c>
      <c r="G8723">
        <v>19</v>
      </c>
      <c r="H8723">
        <v>1</v>
      </c>
      <c r="I8723">
        <v>1</v>
      </c>
      <c r="J8723">
        <v>1353</v>
      </c>
      <c r="K8723">
        <v>1</v>
      </c>
      <c r="L8723">
        <v>1</v>
      </c>
      <c r="M8723">
        <v>452</v>
      </c>
      <c r="N8723" t="s">
        <v>18</v>
      </c>
      <c r="O8723">
        <v>0</v>
      </c>
      <c r="P8723">
        <v>2228</v>
      </c>
    </row>
    <row r="8724" spans="1:16" x14ac:dyDescent="0.25">
      <c r="A8724" t="s">
        <v>13091</v>
      </c>
      <c r="B8724">
        <v>1347</v>
      </c>
      <c r="C8724" s="3" t="str">
        <f>HYPERLINK("http://www.uniprot.org/uniprot/G7JUX8","tr|G7JUX8|G7JUX8_MEDTR")</f>
        <v>tr|G7JUX8|G7JUX8_MEDTR</v>
      </c>
      <c r="D8724" t="s">
        <v>13092</v>
      </c>
      <c r="E8724">
        <v>72.72</v>
      </c>
      <c r="F8724">
        <v>264</v>
      </c>
      <c r="G8724">
        <v>72</v>
      </c>
      <c r="H8724">
        <v>15</v>
      </c>
      <c r="I8724">
        <v>10</v>
      </c>
      <c r="J8724">
        <v>756</v>
      </c>
      <c r="K8724">
        <v>1</v>
      </c>
      <c r="L8724">
        <v>3</v>
      </c>
      <c r="M8724">
        <v>265</v>
      </c>
      <c r="N8724" t="s">
        <v>18</v>
      </c>
      <c r="O8724" s="1">
        <v>4.0301299999999999E-100</v>
      </c>
      <c r="P8724">
        <v>952</v>
      </c>
    </row>
    <row r="8725" spans="1:16" x14ac:dyDescent="0.25">
      <c r="A8725" t="s">
        <v>13093</v>
      </c>
      <c r="B8725">
        <v>2052</v>
      </c>
      <c r="C8725" s="3" t="str">
        <f>HYPERLINK("http://www.uniprot.org/uniprot/G7KBA4","tr|G7KBA4|G7KBA4_MEDTR")</f>
        <v>tr|G7KBA4|G7KBA4_MEDTR</v>
      </c>
      <c r="D8725" t="s">
        <v>11231</v>
      </c>
      <c r="E8725">
        <v>85.08</v>
      </c>
      <c r="F8725">
        <v>684</v>
      </c>
      <c r="G8725">
        <v>102</v>
      </c>
      <c r="H8725">
        <v>1</v>
      </c>
      <c r="I8725">
        <v>1</v>
      </c>
      <c r="J8725">
        <v>2049</v>
      </c>
      <c r="K8725">
        <v>1</v>
      </c>
      <c r="L8725">
        <v>1</v>
      </c>
      <c r="M8725">
        <v>675</v>
      </c>
      <c r="N8725" t="s">
        <v>18</v>
      </c>
      <c r="O8725">
        <v>0</v>
      </c>
      <c r="P8725">
        <v>3051</v>
      </c>
    </row>
    <row r="8726" spans="1:16" x14ac:dyDescent="0.25">
      <c r="A8726" t="s">
        <v>13094</v>
      </c>
      <c r="B8726">
        <v>255</v>
      </c>
      <c r="C8726" s="3" t="str">
        <f>HYPERLINK("http://www.uniprot.org/uniprot/I3SVR7","tr|I3SVR7|I3SVR7_LOTJA")</f>
        <v>tr|I3SVR7|I3SVR7_LOTJA</v>
      </c>
      <c r="D8726" t="s">
        <v>2200</v>
      </c>
      <c r="E8726">
        <v>56.66</v>
      </c>
      <c r="F8726">
        <v>90</v>
      </c>
      <c r="G8726">
        <v>39</v>
      </c>
      <c r="H8726">
        <v>6</v>
      </c>
      <c r="I8726">
        <v>2</v>
      </c>
      <c r="J8726">
        <v>253</v>
      </c>
      <c r="K8726">
        <v>-3</v>
      </c>
      <c r="L8726">
        <v>24</v>
      </c>
      <c r="M8726">
        <v>112</v>
      </c>
      <c r="N8726" t="s">
        <v>18</v>
      </c>
      <c r="O8726" s="1">
        <v>3.9154600000000002E-10</v>
      </c>
      <c r="P8726">
        <v>169</v>
      </c>
    </row>
    <row r="8727" spans="1:16" x14ac:dyDescent="0.25">
      <c r="A8727" t="s">
        <v>13095</v>
      </c>
      <c r="B8727">
        <v>885</v>
      </c>
      <c r="C8727" s="3" t="str">
        <f>HYPERLINK("http://www.uniprot.org/uniprot/G7JQX9","tr|G7JQX9|G7JQX9_MEDTR")</f>
        <v>tr|G7JQX9|G7JQX9_MEDTR</v>
      </c>
      <c r="D8727" t="s">
        <v>13096</v>
      </c>
      <c r="E8727">
        <v>79.64</v>
      </c>
      <c r="F8727">
        <v>280</v>
      </c>
      <c r="G8727">
        <v>57</v>
      </c>
      <c r="H8727">
        <v>0</v>
      </c>
      <c r="I8727">
        <v>1</v>
      </c>
      <c r="J8727">
        <v>840</v>
      </c>
      <c r="K8727">
        <v>1</v>
      </c>
      <c r="L8727">
        <v>1</v>
      </c>
      <c r="M8727">
        <v>276</v>
      </c>
      <c r="N8727" t="s">
        <v>18</v>
      </c>
      <c r="O8727" s="1">
        <v>8.1554500000000004E-121</v>
      </c>
      <c r="P8727">
        <v>1128</v>
      </c>
    </row>
    <row r="8728" spans="1:16" x14ac:dyDescent="0.25">
      <c r="A8728" t="s">
        <v>13097</v>
      </c>
      <c r="B8728">
        <v>417</v>
      </c>
      <c r="C8728" s="3" t="str">
        <f>HYPERLINK("http://www.uniprot.org/uniprot/C6TD09","tr|C6TD09|C6TD09_SOYBN")</f>
        <v>tr|C6TD09|C6TD09_SOYBN</v>
      </c>
      <c r="D8728" t="s">
        <v>897</v>
      </c>
      <c r="E8728">
        <v>88.7</v>
      </c>
      <c r="F8728">
        <v>124</v>
      </c>
      <c r="G8728">
        <v>14</v>
      </c>
      <c r="H8728">
        <v>0</v>
      </c>
      <c r="I8728">
        <v>19</v>
      </c>
      <c r="J8728">
        <v>390</v>
      </c>
      <c r="K8728">
        <v>1</v>
      </c>
      <c r="L8728">
        <v>84</v>
      </c>
      <c r="M8728">
        <v>207</v>
      </c>
      <c r="N8728" t="s">
        <v>18</v>
      </c>
      <c r="O8728" s="1">
        <v>2.7931300000000001E-56</v>
      </c>
      <c r="P8728">
        <v>567</v>
      </c>
    </row>
    <row r="8729" spans="1:16" x14ac:dyDescent="0.25">
      <c r="A8729" t="s">
        <v>13098</v>
      </c>
      <c r="B8729">
        <v>2265</v>
      </c>
      <c r="C8729" s="3" t="str">
        <f>HYPERLINK("http://www.uniprot.org/uniprot/A5BE46","tr|A5BE46|A5BE46_VITVI")</f>
        <v>tr|A5BE46|A5BE46_VITVI</v>
      </c>
      <c r="D8729" t="s">
        <v>462</v>
      </c>
      <c r="E8729">
        <v>79.73</v>
      </c>
      <c r="F8729">
        <v>760</v>
      </c>
      <c r="G8729">
        <v>154</v>
      </c>
      <c r="H8729">
        <v>7</v>
      </c>
      <c r="I8729">
        <v>1</v>
      </c>
      <c r="J8729">
        <v>2259</v>
      </c>
      <c r="K8729">
        <v>1</v>
      </c>
      <c r="L8729">
        <v>594</v>
      </c>
      <c r="M8729">
        <v>1353</v>
      </c>
      <c r="N8729" t="s">
        <v>18</v>
      </c>
      <c r="O8729">
        <v>0</v>
      </c>
      <c r="P8729">
        <v>3239</v>
      </c>
    </row>
    <row r="8730" spans="1:16" x14ac:dyDescent="0.25">
      <c r="A8730" t="s">
        <v>13099</v>
      </c>
      <c r="B8730">
        <v>1569</v>
      </c>
      <c r="C8730" s="3" t="str">
        <f>HYPERLINK("http://www.uniprot.org/uniprot/A2Q687","tr|A2Q687|A2Q687_MEDTR")</f>
        <v>tr|A2Q687|A2Q687_MEDTR</v>
      </c>
      <c r="D8730" t="s">
        <v>13100</v>
      </c>
      <c r="E8730">
        <v>75.3</v>
      </c>
      <c r="F8730">
        <v>494</v>
      </c>
      <c r="G8730">
        <v>122</v>
      </c>
      <c r="H8730">
        <v>31</v>
      </c>
      <c r="I8730">
        <v>1</v>
      </c>
      <c r="J8730">
        <v>1389</v>
      </c>
      <c r="K8730">
        <v>1</v>
      </c>
      <c r="L8730">
        <v>1</v>
      </c>
      <c r="M8730">
        <v>489</v>
      </c>
      <c r="N8730" t="s">
        <v>18</v>
      </c>
      <c r="O8730">
        <v>0</v>
      </c>
      <c r="P8730">
        <v>1805</v>
      </c>
    </row>
    <row r="8731" spans="1:16" x14ac:dyDescent="0.25">
      <c r="A8731" t="s">
        <v>13101</v>
      </c>
      <c r="B8731">
        <v>570</v>
      </c>
      <c r="C8731" s="3" t="str">
        <f>HYPERLINK("http://www.uniprot.org/uniprot/G7K4M4","tr|G7K4M4|G7K4M4_MEDTR")</f>
        <v>tr|G7K4M4|G7K4M4_MEDTR</v>
      </c>
      <c r="D8731" t="s">
        <v>517</v>
      </c>
      <c r="E8731">
        <v>58.51</v>
      </c>
      <c r="F8731">
        <v>135</v>
      </c>
      <c r="G8731">
        <v>56</v>
      </c>
      <c r="H8731">
        <v>0</v>
      </c>
      <c r="I8731">
        <v>22</v>
      </c>
      <c r="J8731">
        <v>426</v>
      </c>
      <c r="K8731">
        <v>1</v>
      </c>
      <c r="L8731">
        <v>407</v>
      </c>
      <c r="M8731">
        <v>541</v>
      </c>
      <c r="N8731" t="s">
        <v>18</v>
      </c>
      <c r="O8731" s="1">
        <v>1.56506E-37</v>
      </c>
      <c r="P8731">
        <v>406</v>
      </c>
    </row>
    <row r="8732" spans="1:16" x14ac:dyDescent="0.25">
      <c r="A8732" t="s">
        <v>13102</v>
      </c>
      <c r="B8732">
        <v>1350</v>
      </c>
      <c r="C8732" s="3" t="str">
        <f>HYPERLINK("http://www.uniprot.org/uniprot/G7J463","tr|G7J463|G7J463_MEDTR")</f>
        <v>tr|G7J463|G7J463_MEDTR</v>
      </c>
      <c r="D8732" t="s">
        <v>13103</v>
      </c>
      <c r="E8732">
        <v>80.13</v>
      </c>
      <c r="F8732">
        <v>453</v>
      </c>
      <c r="G8732">
        <v>90</v>
      </c>
      <c r="H8732">
        <v>4</v>
      </c>
      <c r="I8732">
        <v>1</v>
      </c>
      <c r="J8732">
        <v>1347</v>
      </c>
      <c r="K8732">
        <v>1</v>
      </c>
      <c r="L8732">
        <v>150</v>
      </c>
      <c r="M8732">
        <v>593</v>
      </c>
      <c r="N8732" t="s">
        <v>18</v>
      </c>
      <c r="O8732">
        <v>0</v>
      </c>
      <c r="P8732">
        <v>1874</v>
      </c>
    </row>
    <row r="8733" spans="1:16" x14ac:dyDescent="0.25">
      <c r="A8733" t="s">
        <v>13104</v>
      </c>
      <c r="B8733">
        <v>918</v>
      </c>
      <c r="C8733" s="3" t="str">
        <f>HYPERLINK("http://www.uniprot.org/uniprot/A2Q2T1","tr|A2Q2T1|A2Q2T1_MEDTR")</f>
        <v>tr|A2Q2T1|A2Q2T1_MEDTR</v>
      </c>
      <c r="D8733" t="s">
        <v>337</v>
      </c>
      <c r="E8733">
        <v>82.99</v>
      </c>
      <c r="F8733">
        <v>294</v>
      </c>
      <c r="G8733">
        <v>50</v>
      </c>
      <c r="H8733">
        <v>1</v>
      </c>
      <c r="I8733">
        <v>1</v>
      </c>
      <c r="J8733">
        <v>879</v>
      </c>
      <c r="K8733">
        <v>1</v>
      </c>
      <c r="L8733">
        <v>184</v>
      </c>
      <c r="M8733">
        <v>477</v>
      </c>
      <c r="N8733" t="s">
        <v>18</v>
      </c>
      <c r="O8733" s="1">
        <v>4.7220800000000001E-135</v>
      </c>
      <c r="P8733">
        <v>1251</v>
      </c>
    </row>
    <row r="8734" spans="1:16" x14ac:dyDescent="0.25">
      <c r="A8734" t="s">
        <v>13105</v>
      </c>
      <c r="B8734">
        <v>3990</v>
      </c>
      <c r="C8734" s="3" t="str">
        <f>HYPERLINK("http://www.uniprot.org/uniprot/G7IFG9","tr|G7IFG9|G7IFG9_MEDTR")</f>
        <v>tr|G7IFG9|G7IFG9_MEDTR</v>
      </c>
      <c r="D8734" t="s">
        <v>9936</v>
      </c>
      <c r="E8734">
        <v>61.18</v>
      </c>
      <c r="F8734">
        <v>1332</v>
      </c>
      <c r="G8734">
        <v>517</v>
      </c>
      <c r="H8734">
        <v>3</v>
      </c>
      <c r="I8734">
        <v>1</v>
      </c>
      <c r="J8734">
        <v>3987</v>
      </c>
      <c r="K8734">
        <v>1</v>
      </c>
      <c r="L8734">
        <v>1</v>
      </c>
      <c r="M8734">
        <v>1250</v>
      </c>
      <c r="N8734" t="s">
        <v>18</v>
      </c>
      <c r="O8734">
        <v>0</v>
      </c>
      <c r="P8734">
        <v>3870</v>
      </c>
    </row>
    <row r="8735" spans="1:16" x14ac:dyDescent="0.25">
      <c r="A8735" t="s">
        <v>13106</v>
      </c>
      <c r="B8735">
        <v>2280</v>
      </c>
      <c r="C8735" s="3" t="str">
        <f>HYPERLINK("http://www.uniprot.org/uniprot/K7M334","tr|K7M334|K7M334_SOYBN")</f>
        <v>tr|K7M334|K7M334_SOYBN</v>
      </c>
      <c r="D8735" t="s">
        <v>28</v>
      </c>
      <c r="E8735">
        <v>55.29</v>
      </c>
      <c r="F8735">
        <v>803</v>
      </c>
      <c r="G8735">
        <v>359</v>
      </c>
      <c r="H8735">
        <v>44</v>
      </c>
      <c r="I8735">
        <v>1</v>
      </c>
      <c r="J8735">
        <v>2277</v>
      </c>
      <c r="K8735">
        <v>1</v>
      </c>
      <c r="L8735">
        <v>1</v>
      </c>
      <c r="M8735">
        <v>769</v>
      </c>
      <c r="N8735" t="s">
        <v>18</v>
      </c>
      <c r="O8735">
        <v>0</v>
      </c>
      <c r="P8735">
        <v>1929</v>
      </c>
    </row>
    <row r="8736" spans="1:16" x14ac:dyDescent="0.25">
      <c r="A8736" t="s">
        <v>13107</v>
      </c>
      <c r="B8736">
        <v>369</v>
      </c>
      <c r="C8736" s="3" t="str">
        <f>HYPERLINK("http://www.uniprot.org/uniprot/K7MCH7","tr|K7MCH7|K7MCH7_SOYBN")</f>
        <v>tr|K7MCH7|K7MCH7_SOYBN</v>
      </c>
      <c r="D8736" t="s">
        <v>28</v>
      </c>
      <c r="E8736">
        <v>73.77</v>
      </c>
      <c r="F8736">
        <v>122</v>
      </c>
      <c r="G8736">
        <v>32</v>
      </c>
      <c r="H8736">
        <v>3</v>
      </c>
      <c r="I8736">
        <v>10</v>
      </c>
      <c r="J8736">
        <v>366</v>
      </c>
      <c r="K8736">
        <v>1</v>
      </c>
      <c r="L8736">
        <v>9</v>
      </c>
      <c r="M8736">
        <v>129</v>
      </c>
      <c r="N8736" t="s">
        <v>18</v>
      </c>
      <c r="O8736" s="1">
        <v>6.5063300000000002E-42</v>
      </c>
      <c r="P8736">
        <v>443</v>
      </c>
    </row>
    <row r="8737" spans="1:16" x14ac:dyDescent="0.25">
      <c r="A8737" t="s">
        <v>13108</v>
      </c>
      <c r="B8737">
        <v>3387</v>
      </c>
      <c r="C8737" s="3" t="str">
        <f>HYPERLINK("http://www.uniprot.org/uniprot/G7KCQ5","tr|G7KCQ5|G7KCQ5_MEDTR")</f>
        <v>tr|G7KCQ5|G7KCQ5_MEDTR</v>
      </c>
      <c r="D8737" t="s">
        <v>13109</v>
      </c>
      <c r="E8737">
        <v>91.13</v>
      </c>
      <c r="F8737">
        <v>1128</v>
      </c>
      <c r="G8737">
        <v>100</v>
      </c>
      <c r="H8737">
        <v>0</v>
      </c>
      <c r="I8737">
        <v>1</v>
      </c>
      <c r="J8737">
        <v>3384</v>
      </c>
      <c r="K8737">
        <v>1</v>
      </c>
      <c r="L8737">
        <v>1</v>
      </c>
      <c r="M8737">
        <v>1123</v>
      </c>
      <c r="N8737" t="s">
        <v>18</v>
      </c>
      <c r="O8737">
        <v>0</v>
      </c>
      <c r="P8737">
        <v>5444</v>
      </c>
    </row>
    <row r="8738" spans="1:16" x14ac:dyDescent="0.25">
      <c r="A8738" t="s">
        <v>13110</v>
      </c>
      <c r="B8738">
        <v>1944</v>
      </c>
      <c r="C8738" s="3" t="str">
        <f>HYPERLINK("http://www.uniprot.org/uniprot/G7KBS1","tr|G7KBS1|G7KBS1_MEDTR")</f>
        <v>tr|G7KBS1|G7KBS1_MEDTR</v>
      </c>
      <c r="D8738" t="s">
        <v>13111</v>
      </c>
      <c r="E8738">
        <v>67.95</v>
      </c>
      <c r="F8738">
        <v>649</v>
      </c>
      <c r="G8738">
        <v>208</v>
      </c>
      <c r="H8738">
        <v>14</v>
      </c>
      <c r="I8738">
        <v>1</v>
      </c>
      <c r="J8738">
        <v>1905</v>
      </c>
      <c r="K8738">
        <v>1</v>
      </c>
      <c r="L8738">
        <v>1</v>
      </c>
      <c r="M8738">
        <v>614</v>
      </c>
      <c r="N8738" t="s">
        <v>18</v>
      </c>
      <c r="O8738">
        <v>0</v>
      </c>
      <c r="P8738">
        <v>2065</v>
      </c>
    </row>
    <row r="8739" spans="1:16" x14ac:dyDescent="0.25">
      <c r="A8739" t="s">
        <v>13112</v>
      </c>
      <c r="B8739">
        <v>702</v>
      </c>
      <c r="C8739" s="3" t="str">
        <f>HYPERLINK("http://www.uniprot.org/uniprot/K7MZ57","tr|K7MZ57|K7MZ57_SOYBN")</f>
        <v>tr|K7MZ57|K7MZ57_SOYBN</v>
      </c>
      <c r="D8739" t="s">
        <v>117</v>
      </c>
      <c r="E8739">
        <v>56.65</v>
      </c>
      <c r="F8739">
        <v>233</v>
      </c>
      <c r="G8739">
        <v>101</v>
      </c>
      <c r="H8739">
        <v>2</v>
      </c>
      <c r="I8739">
        <v>1</v>
      </c>
      <c r="J8739">
        <v>693</v>
      </c>
      <c r="K8739">
        <v>1</v>
      </c>
      <c r="L8739">
        <v>1</v>
      </c>
      <c r="M8739">
        <v>214</v>
      </c>
      <c r="N8739" t="s">
        <v>18</v>
      </c>
      <c r="O8739" s="1">
        <v>3.0514699999999998E-57</v>
      </c>
      <c r="P8739">
        <v>578</v>
      </c>
    </row>
    <row r="8740" spans="1:16" x14ac:dyDescent="0.25">
      <c r="A8740" t="s">
        <v>13113</v>
      </c>
      <c r="B8740">
        <v>363</v>
      </c>
      <c r="C8740" s="3" t="str">
        <f>HYPERLINK("http://www.uniprot.org/uniprot/Q2HRH3","tr|Q2HRH3|Q2HRH3_MEDTR")</f>
        <v>tr|Q2HRH3|Q2HRH3_MEDTR</v>
      </c>
      <c r="D8740" t="s">
        <v>13114</v>
      </c>
      <c r="E8740">
        <v>87.5</v>
      </c>
      <c r="F8740">
        <v>120</v>
      </c>
      <c r="G8740">
        <v>15</v>
      </c>
      <c r="H8740">
        <v>0</v>
      </c>
      <c r="I8740">
        <v>1</v>
      </c>
      <c r="J8740">
        <v>360</v>
      </c>
      <c r="K8740">
        <v>1</v>
      </c>
      <c r="L8740">
        <v>1</v>
      </c>
      <c r="M8740">
        <v>120</v>
      </c>
      <c r="N8740" t="s">
        <v>18</v>
      </c>
      <c r="O8740" s="1">
        <v>7.4570599999999999E-62</v>
      </c>
      <c r="P8740">
        <v>615</v>
      </c>
    </row>
    <row r="8741" spans="1:16" x14ac:dyDescent="0.25">
      <c r="A8741" t="s">
        <v>13115</v>
      </c>
      <c r="B8741">
        <v>1584</v>
      </c>
      <c r="C8741" s="3" t="str">
        <f>HYPERLINK("http://www.uniprot.org/uniprot/G7KRA6","tr|G7KRA6|G7KRA6_MEDTR")</f>
        <v>tr|G7KRA6|G7KRA6_MEDTR</v>
      </c>
      <c r="D8741" t="s">
        <v>13116</v>
      </c>
      <c r="E8741">
        <v>98.1</v>
      </c>
      <c r="F8741">
        <v>527</v>
      </c>
      <c r="G8741">
        <v>10</v>
      </c>
      <c r="H8741">
        <v>0</v>
      </c>
      <c r="I8741">
        <v>1</v>
      </c>
      <c r="J8741">
        <v>1581</v>
      </c>
      <c r="K8741">
        <v>1</v>
      </c>
      <c r="L8741">
        <v>1</v>
      </c>
      <c r="M8741">
        <v>527</v>
      </c>
      <c r="N8741" t="s">
        <v>18</v>
      </c>
      <c r="O8741">
        <v>0</v>
      </c>
      <c r="P8741">
        <v>2573</v>
      </c>
    </row>
    <row r="8742" spans="1:16" x14ac:dyDescent="0.25">
      <c r="A8742" t="s">
        <v>13117</v>
      </c>
      <c r="B8742">
        <v>870</v>
      </c>
      <c r="C8742" s="3" t="str">
        <f>HYPERLINK("http://www.uniprot.org/uniprot/G7I7H7","tr|G7I7H7|G7I7H7_MEDTR")</f>
        <v>tr|G7I7H7|G7I7H7_MEDTR</v>
      </c>
      <c r="D8742" t="s">
        <v>13118</v>
      </c>
      <c r="E8742">
        <v>77.16</v>
      </c>
      <c r="F8742">
        <v>289</v>
      </c>
      <c r="G8742">
        <v>66</v>
      </c>
      <c r="H8742">
        <v>0</v>
      </c>
      <c r="I8742">
        <v>1</v>
      </c>
      <c r="J8742">
        <v>867</v>
      </c>
      <c r="K8742">
        <v>1</v>
      </c>
      <c r="L8742">
        <v>1</v>
      </c>
      <c r="M8742">
        <v>289</v>
      </c>
      <c r="N8742" t="s">
        <v>18</v>
      </c>
      <c r="O8742" s="1">
        <v>2.0099100000000001E-116</v>
      </c>
      <c r="P8742">
        <v>1090</v>
      </c>
    </row>
    <row r="8743" spans="1:16" x14ac:dyDescent="0.25">
      <c r="A8743" t="s">
        <v>13119</v>
      </c>
      <c r="B8743">
        <v>1551</v>
      </c>
      <c r="C8743" s="3" t="str">
        <f>HYPERLINK("http://www.uniprot.org/uniprot/Q8W2N3","tr|Q8W2N3|Q8W2N3_VICSA")</f>
        <v>tr|Q8W2N3|Q8W2N3_VICSA</v>
      </c>
      <c r="D8743" t="s">
        <v>13120</v>
      </c>
      <c r="E8743">
        <v>76.75</v>
      </c>
      <c r="F8743">
        <v>512</v>
      </c>
      <c r="G8743">
        <v>119</v>
      </c>
      <c r="H8743">
        <v>0</v>
      </c>
      <c r="I8743">
        <v>1</v>
      </c>
      <c r="J8743">
        <v>1536</v>
      </c>
      <c r="K8743">
        <v>1</v>
      </c>
      <c r="L8743">
        <v>1</v>
      </c>
      <c r="M8743">
        <v>509</v>
      </c>
      <c r="N8743" t="s">
        <v>18</v>
      </c>
      <c r="O8743">
        <v>0</v>
      </c>
      <c r="P8743">
        <v>2061</v>
      </c>
    </row>
    <row r="8744" spans="1:16" x14ac:dyDescent="0.25">
      <c r="A8744" t="s">
        <v>13121</v>
      </c>
      <c r="B8744">
        <v>3048</v>
      </c>
      <c r="C8744" s="3" t="str">
        <f>HYPERLINK("http://www.uniprot.org/uniprot/I1N4Z0","tr|I1N4Z0|I1N4Z0_SOYBN")</f>
        <v>tr|I1N4Z0|I1N4Z0_SOYBN</v>
      </c>
      <c r="D8744" t="s">
        <v>71</v>
      </c>
      <c r="E8744">
        <v>70.430000000000007</v>
      </c>
      <c r="F8744">
        <v>1052</v>
      </c>
      <c r="G8744">
        <v>311</v>
      </c>
      <c r="H8744">
        <v>44</v>
      </c>
      <c r="I8744">
        <v>22</v>
      </c>
      <c r="J8744">
        <v>3045</v>
      </c>
      <c r="K8744">
        <v>1</v>
      </c>
      <c r="L8744">
        <v>6</v>
      </c>
      <c r="M8744">
        <v>1032</v>
      </c>
      <c r="N8744" t="s">
        <v>18</v>
      </c>
      <c r="O8744">
        <v>0</v>
      </c>
      <c r="P8744">
        <v>3742</v>
      </c>
    </row>
    <row r="8745" spans="1:16" x14ac:dyDescent="0.25">
      <c r="A8745" t="s">
        <v>13122</v>
      </c>
      <c r="B8745">
        <v>1596</v>
      </c>
      <c r="C8745" s="3" t="str">
        <f>HYPERLINK("http://www.uniprot.org/uniprot/G7IAX9","tr|G7IAX9|G7IAX9_MEDTR")</f>
        <v>tr|G7IAX9|G7IAX9_MEDTR</v>
      </c>
      <c r="D8745" t="s">
        <v>13084</v>
      </c>
      <c r="E8745">
        <v>66.09</v>
      </c>
      <c r="F8745">
        <v>463</v>
      </c>
      <c r="G8745">
        <v>157</v>
      </c>
      <c r="H8745">
        <v>7</v>
      </c>
      <c r="I8745">
        <v>220</v>
      </c>
      <c r="J8745">
        <v>1587</v>
      </c>
      <c r="K8745">
        <v>1</v>
      </c>
      <c r="L8745">
        <v>78</v>
      </c>
      <c r="M8745">
        <v>539</v>
      </c>
      <c r="N8745" t="s">
        <v>18</v>
      </c>
      <c r="O8745" s="1">
        <v>1.0027E-156</v>
      </c>
      <c r="P8745">
        <v>1441</v>
      </c>
    </row>
    <row r="8746" spans="1:16" x14ac:dyDescent="0.25">
      <c r="A8746" t="s">
        <v>13123</v>
      </c>
      <c r="B8746">
        <v>777</v>
      </c>
      <c r="C8746" s="3" t="str">
        <f>HYPERLINK("http://www.uniprot.org/uniprot/G7JAD5","tr|G7JAD5|G7JAD5_MEDTR")</f>
        <v>tr|G7JAD5|G7JAD5_MEDTR</v>
      </c>
      <c r="D8746" t="s">
        <v>13124</v>
      </c>
      <c r="E8746">
        <v>91.47</v>
      </c>
      <c r="F8746">
        <v>258</v>
      </c>
      <c r="G8746">
        <v>22</v>
      </c>
      <c r="H8746">
        <v>0</v>
      </c>
      <c r="I8746">
        <v>1</v>
      </c>
      <c r="J8746">
        <v>774</v>
      </c>
      <c r="K8746">
        <v>1</v>
      </c>
      <c r="L8746">
        <v>1</v>
      </c>
      <c r="M8746">
        <v>258</v>
      </c>
      <c r="N8746" t="s">
        <v>18</v>
      </c>
      <c r="O8746" s="1">
        <v>5.9546899999999997E-135</v>
      </c>
      <c r="P8746">
        <v>1249</v>
      </c>
    </row>
    <row r="8747" spans="1:16" x14ac:dyDescent="0.25">
      <c r="A8747" t="s">
        <v>13125</v>
      </c>
      <c r="B8747">
        <v>2055</v>
      </c>
      <c r="C8747" s="3" t="str">
        <f>HYPERLINK("http://www.uniprot.org/uniprot/G7JAR6","tr|G7JAR6|G7JAR6_MEDTR")</f>
        <v>tr|G7JAR6|G7JAR6_MEDTR</v>
      </c>
      <c r="D8747" t="s">
        <v>13126</v>
      </c>
      <c r="E8747">
        <v>75.650000000000006</v>
      </c>
      <c r="F8747">
        <v>645</v>
      </c>
      <c r="G8747">
        <v>157</v>
      </c>
      <c r="H8747">
        <v>27</v>
      </c>
      <c r="I8747">
        <v>103</v>
      </c>
      <c r="J8747">
        <v>1956</v>
      </c>
      <c r="K8747">
        <v>1</v>
      </c>
      <c r="L8747">
        <v>879</v>
      </c>
      <c r="M8747">
        <v>1523</v>
      </c>
      <c r="N8747" t="s">
        <v>18</v>
      </c>
      <c r="O8747">
        <v>0</v>
      </c>
      <c r="P8747">
        <v>2394</v>
      </c>
    </row>
    <row r="8748" spans="1:16" x14ac:dyDescent="0.25">
      <c r="A8748" t="s">
        <v>13127</v>
      </c>
      <c r="B8748">
        <v>363</v>
      </c>
      <c r="C8748" s="3" t="str">
        <f>HYPERLINK("http://www.uniprot.org/uniprot/G7ZZ95","tr|G7ZZ95|G7ZZ95_MEDTR")</f>
        <v>tr|G7ZZ95|G7ZZ95_MEDTR</v>
      </c>
      <c r="D8748" t="s">
        <v>13128</v>
      </c>
      <c r="E8748">
        <v>81.13</v>
      </c>
      <c r="F8748">
        <v>106</v>
      </c>
      <c r="G8748">
        <v>20</v>
      </c>
      <c r="H8748">
        <v>13</v>
      </c>
      <c r="I8748">
        <v>1</v>
      </c>
      <c r="J8748">
        <v>279</v>
      </c>
      <c r="K8748">
        <v>1</v>
      </c>
      <c r="L8748">
        <v>45</v>
      </c>
      <c r="M8748">
        <v>150</v>
      </c>
      <c r="N8748" t="s">
        <v>18</v>
      </c>
      <c r="O8748" s="1">
        <v>7.4917299999999999E-46</v>
      </c>
      <c r="P8748">
        <v>477</v>
      </c>
    </row>
    <row r="8749" spans="1:16" x14ac:dyDescent="0.25">
      <c r="A8749" t="s">
        <v>13129</v>
      </c>
      <c r="B8749">
        <v>1065</v>
      </c>
      <c r="C8749" s="3" t="str">
        <f>HYPERLINK("http://www.uniprot.org/uniprot/G7JUY0","tr|G7JUY0|G7JUY0_MEDTR")</f>
        <v>tr|G7JUY0|G7JUY0_MEDTR</v>
      </c>
      <c r="D8749" t="s">
        <v>13130</v>
      </c>
      <c r="E8749">
        <v>83.61</v>
      </c>
      <c r="F8749">
        <v>354</v>
      </c>
      <c r="G8749">
        <v>58</v>
      </c>
      <c r="H8749">
        <v>1</v>
      </c>
      <c r="I8749">
        <v>4</v>
      </c>
      <c r="J8749">
        <v>1062</v>
      </c>
      <c r="K8749">
        <v>1</v>
      </c>
      <c r="L8749">
        <v>17</v>
      </c>
      <c r="M8749">
        <v>370</v>
      </c>
      <c r="N8749" t="s">
        <v>18</v>
      </c>
      <c r="O8749" s="1">
        <v>1.8138600000000001E-171</v>
      </c>
      <c r="P8749">
        <v>1566</v>
      </c>
    </row>
    <row r="8750" spans="1:16" x14ac:dyDescent="0.25">
      <c r="A8750" t="s">
        <v>13131</v>
      </c>
      <c r="B8750">
        <v>561</v>
      </c>
      <c r="C8750" s="3" t="str">
        <f>HYPERLINK("http://www.uniprot.org/uniprot/O48940","tr|O48940|O48940_SOYBN")</f>
        <v>tr|O48940|O48940_SOYBN</v>
      </c>
      <c r="D8750" t="s">
        <v>13132</v>
      </c>
      <c r="E8750">
        <v>73.510000000000005</v>
      </c>
      <c r="F8750">
        <v>185</v>
      </c>
      <c r="G8750">
        <v>49</v>
      </c>
      <c r="H8750">
        <v>0</v>
      </c>
      <c r="I8750">
        <v>1</v>
      </c>
      <c r="J8750">
        <v>555</v>
      </c>
      <c r="K8750">
        <v>1</v>
      </c>
      <c r="L8750">
        <v>71</v>
      </c>
      <c r="M8750">
        <v>255</v>
      </c>
      <c r="N8750" t="s">
        <v>18</v>
      </c>
      <c r="O8750" s="1">
        <v>1.1938999999999999E-79</v>
      </c>
      <c r="P8750">
        <v>769</v>
      </c>
    </row>
    <row r="8751" spans="1:16" x14ac:dyDescent="0.25">
      <c r="A8751" t="s">
        <v>13133</v>
      </c>
      <c r="B8751">
        <v>534</v>
      </c>
      <c r="C8751" s="3" t="str">
        <f>HYPERLINK("http://www.uniprot.org/uniprot/G7JF67","tr|G7JF67|G7JF67_MEDTR")</f>
        <v>tr|G7JF67|G7JF67_MEDTR</v>
      </c>
      <c r="D8751" t="s">
        <v>13134</v>
      </c>
      <c r="E8751">
        <v>69.489999999999995</v>
      </c>
      <c r="F8751">
        <v>177</v>
      </c>
      <c r="G8751">
        <v>54</v>
      </c>
      <c r="H8751">
        <v>0</v>
      </c>
      <c r="I8751">
        <v>1</v>
      </c>
      <c r="J8751">
        <v>531</v>
      </c>
      <c r="K8751">
        <v>1</v>
      </c>
      <c r="L8751">
        <v>1</v>
      </c>
      <c r="M8751">
        <v>168</v>
      </c>
      <c r="N8751" t="s">
        <v>18</v>
      </c>
      <c r="O8751" s="1">
        <v>5.7226199999999999E-62</v>
      </c>
      <c r="P8751">
        <v>616</v>
      </c>
    </row>
    <row r="8752" spans="1:16" x14ac:dyDescent="0.25">
      <c r="A8752" t="s">
        <v>13135</v>
      </c>
      <c r="B8752">
        <v>513</v>
      </c>
      <c r="C8752" s="3" t="str">
        <f>HYPERLINK("http://www.uniprot.org/uniprot/I3SI78","tr|I3SI78|I3SI78_MEDTR")</f>
        <v>tr|I3SI78|I3SI78_MEDTR</v>
      </c>
      <c r="D8752" t="s">
        <v>22</v>
      </c>
      <c r="E8752">
        <v>89.94</v>
      </c>
      <c r="F8752">
        <v>169</v>
      </c>
      <c r="G8752">
        <v>17</v>
      </c>
      <c r="H8752">
        <v>0</v>
      </c>
      <c r="I8752">
        <v>4</v>
      </c>
      <c r="J8752">
        <v>510</v>
      </c>
      <c r="K8752">
        <v>1</v>
      </c>
      <c r="L8752">
        <v>5</v>
      </c>
      <c r="M8752">
        <v>173</v>
      </c>
      <c r="N8752" t="s">
        <v>18</v>
      </c>
      <c r="O8752" s="1">
        <v>3.5905900000000002E-88</v>
      </c>
      <c r="P8752">
        <v>842</v>
      </c>
    </row>
    <row r="8753" spans="1:16" x14ac:dyDescent="0.25">
      <c r="A8753" t="s">
        <v>13136</v>
      </c>
      <c r="B8753">
        <v>2265</v>
      </c>
      <c r="C8753" s="3" t="str">
        <f>HYPERLINK("http://www.uniprot.org/uniprot/A5BE46","tr|A5BE46|A5BE46_VITVI")</f>
        <v>tr|A5BE46|A5BE46_VITVI</v>
      </c>
      <c r="D8753" t="s">
        <v>462</v>
      </c>
      <c r="E8753">
        <v>79.73</v>
      </c>
      <c r="F8753">
        <v>760</v>
      </c>
      <c r="G8753">
        <v>154</v>
      </c>
      <c r="H8753">
        <v>7</v>
      </c>
      <c r="I8753">
        <v>1</v>
      </c>
      <c r="J8753">
        <v>2259</v>
      </c>
      <c r="K8753">
        <v>1</v>
      </c>
      <c r="L8753">
        <v>594</v>
      </c>
      <c r="M8753">
        <v>1353</v>
      </c>
      <c r="N8753" t="s">
        <v>18</v>
      </c>
      <c r="O8753">
        <v>0</v>
      </c>
      <c r="P8753">
        <v>3239</v>
      </c>
    </row>
    <row r="8754" spans="1:16" x14ac:dyDescent="0.25">
      <c r="A8754" t="s">
        <v>13137</v>
      </c>
      <c r="B8754">
        <v>1002</v>
      </c>
      <c r="C8754" s="3" t="str">
        <f>HYPERLINK("http://www.uniprot.org/uniprot/G7KGJ7","tr|G7KGJ7|G7KGJ7_MEDTR")</f>
        <v>tr|G7KGJ7|G7KGJ7_MEDTR</v>
      </c>
      <c r="D8754" t="s">
        <v>13138</v>
      </c>
      <c r="E8754">
        <v>52.67</v>
      </c>
      <c r="F8754">
        <v>355</v>
      </c>
      <c r="G8754">
        <v>168</v>
      </c>
      <c r="H8754">
        <v>22</v>
      </c>
      <c r="I8754">
        <v>1</v>
      </c>
      <c r="J8754">
        <v>999</v>
      </c>
      <c r="K8754">
        <v>1</v>
      </c>
      <c r="L8754">
        <v>1</v>
      </c>
      <c r="M8754">
        <v>336</v>
      </c>
      <c r="N8754" t="s">
        <v>18</v>
      </c>
      <c r="O8754" s="1">
        <v>3.2665499999999998E-79</v>
      </c>
      <c r="P8754">
        <v>770</v>
      </c>
    </row>
    <row r="8755" spans="1:16" x14ac:dyDescent="0.25">
      <c r="A8755" t="s">
        <v>13139</v>
      </c>
      <c r="B8755">
        <v>777</v>
      </c>
      <c r="C8755" s="3" t="str">
        <f>HYPERLINK("http://www.uniprot.org/uniprot/Q949L4","tr|Q949L4|Q949L4_CICAR")</f>
        <v>tr|Q949L4|Q949L4_CICAR</v>
      </c>
      <c r="D8755" t="s">
        <v>176</v>
      </c>
      <c r="E8755">
        <v>68.180000000000007</v>
      </c>
      <c r="F8755">
        <v>176</v>
      </c>
      <c r="G8755">
        <v>56</v>
      </c>
      <c r="H8755">
        <v>0</v>
      </c>
      <c r="I8755">
        <v>208</v>
      </c>
      <c r="J8755">
        <v>735</v>
      </c>
      <c r="K8755">
        <v>1</v>
      </c>
      <c r="L8755">
        <v>1</v>
      </c>
      <c r="M8755">
        <v>176</v>
      </c>
      <c r="N8755" t="s">
        <v>18</v>
      </c>
      <c r="O8755" s="1">
        <v>2.0897700000000001E-63</v>
      </c>
      <c r="P8755">
        <v>632</v>
      </c>
    </row>
    <row r="8756" spans="1:16" x14ac:dyDescent="0.25">
      <c r="A8756" t="s">
        <v>13140</v>
      </c>
      <c r="B8756">
        <v>771</v>
      </c>
      <c r="C8756" s="3" t="str">
        <f>HYPERLINK("http://www.uniprot.org/uniprot/I3SV11","tr|I3SV11|I3SV11_MEDTR")</f>
        <v>tr|I3SV11|I3SV11_MEDTR</v>
      </c>
      <c r="D8756" t="s">
        <v>22</v>
      </c>
      <c r="E8756">
        <v>69.39</v>
      </c>
      <c r="F8756">
        <v>232</v>
      </c>
      <c r="G8756">
        <v>71</v>
      </c>
      <c r="H8756">
        <v>1</v>
      </c>
      <c r="I8756">
        <v>76</v>
      </c>
      <c r="J8756">
        <v>768</v>
      </c>
      <c r="K8756">
        <v>1</v>
      </c>
      <c r="L8756">
        <v>30</v>
      </c>
      <c r="M8756">
        <v>259</v>
      </c>
      <c r="N8756" t="s">
        <v>18</v>
      </c>
      <c r="O8756" s="1">
        <v>8.5700099999999997E-86</v>
      </c>
      <c r="P8756">
        <v>825</v>
      </c>
    </row>
    <row r="8757" spans="1:16" x14ac:dyDescent="0.25">
      <c r="A8757" t="s">
        <v>13141</v>
      </c>
      <c r="B8757">
        <v>1182</v>
      </c>
      <c r="C8757" s="3" t="str">
        <f>HYPERLINK("http://www.uniprot.org/uniprot/G7J459","tr|G7J459|G7J459_MEDTR")</f>
        <v>tr|G7J459|G7J459_MEDTR</v>
      </c>
      <c r="D8757" t="s">
        <v>13142</v>
      </c>
      <c r="E8757">
        <v>95.95</v>
      </c>
      <c r="F8757">
        <v>396</v>
      </c>
      <c r="G8757">
        <v>16</v>
      </c>
      <c r="H8757">
        <v>3</v>
      </c>
      <c r="I8757">
        <v>1</v>
      </c>
      <c r="J8757">
        <v>1179</v>
      </c>
      <c r="K8757">
        <v>1</v>
      </c>
      <c r="L8757">
        <v>1</v>
      </c>
      <c r="M8757">
        <v>396</v>
      </c>
      <c r="N8757" t="s">
        <v>18</v>
      </c>
      <c r="O8757">
        <v>0</v>
      </c>
      <c r="P8757">
        <v>1973</v>
      </c>
    </row>
    <row r="8758" spans="1:16" x14ac:dyDescent="0.25">
      <c r="A8758" t="s">
        <v>13143</v>
      </c>
      <c r="B8758">
        <v>537</v>
      </c>
      <c r="C8758" s="3" t="str">
        <f>HYPERLINK("http://www.uniprot.org/uniprot/K7LFH5","tr|K7LFH5|K7LFH5_SOYBN")</f>
        <v>tr|K7LFH5|K7LFH5_SOYBN</v>
      </c>
      <c r="D8758" t="s">
        <v>28</v>
      </c>
      <c r="E8758">
        <v>73.709999999999994</v>
      </c>
      <c r="F8758">
        <v>175</v>
      </c>
      <c r="G8758">
        <v>46</v>
      </c>
      <c r="H8758">
        <v>0</v>
      </c>
      <c r="I8758">
        <v>1</v>
      </c>
      <c r="J8758">
        <v>525</v>
      </c>
      <c r="K8758">
        <v>1</v>
      </c>
      <c r="L8758">
        <v>167</v>
      </c>
      <c r="M8758">
        <v>341</v>
      </c>
      <c r="N8758" t="s">
        <v>18</v>
      </c>
      <c r="O8758" s="1">
        <v>2.1577199999999999E-69</v>
      </c>
      <c r="P8758">
        <v>680</v>
      </c>
    </row>
    <row r="8759" spans="1:16" x14ac:dyDescent="0.25">
      <c r="A8759" t="s">
        <v>13144</v>
      </c>
      <c r="B8759">
        <v>2985</v>
      </c>
      <c r="C8759" s="3" t="str">
        <f>HYPERLINK("http://www.uniprot.org/uniprot/G7IFE9","tr|G7IFE9|G7IFE9_MEDTR")</f>
        <v>tr|G7IFE9|G7IFE9_MEDTR</v>
      </c>
      <c r="D8759" t="s">
        <v>13145</v>
      </c>
      <c r="E8759">
        <v>83.86</v>
      </c>
      <c r="F8759">
        <v>973</v>
      </c>
      <c r="G8759">
        <v>157</v>
      </c>
      <c r="H8759">
        <v>0</v>
      </c>
      <c r="I8759">
        <v>61</v>
      </c>
      <c r="J8759">
        <v>2979</v>
      </c>
      <c r="K8759">
        <v>1</v>
      </c>
      <c r="L8759">
        <v>20</v>
      </c>
      <c r="M8759">
        <v>992</v>
      </c>
      <c r="N8759" t="s">
        <v>18</v>
      </c>
      <c r="O8759">
        <v>0</v>
      </c>
      <c r="P8759">
        <v>4308</v>
      </c>
    </row>
    <row r="8760" spans="1:16" x14ac:dyDescent="0.25">
      <c r="A8760" t="s">
        <v>13146</v>
      </c>
      <c r="B8760">
        <v>1167</v>
      </c>
      <c r="C8760" s="3" t="str">
        <f>HYPERLINK("http://www.uniprot.org/uniprot/I1N089","tr|I1N089|I1N089_SOYBN")</f>
        <v>tr|I1N089|I1N089_SOYBN</v>
      </c>
      <c r="D8760" t="s">
        <v>71</v>
      </c>
      <c r="E8760">
        <v>81.39</v>
      </c>
      <c r="F8760">
        <v>387</v>
      </c>
      <c r="G8760">
        <v>72</v>
      </c>
      <c r="H8760">
        <v>0</v>
      </c>
      <c r="I8760">
        <v>4</v>
      </c>
      <c r="J8760">
        <v>1164</v>
      </c>
      <c r="K8760">
        <v>1</v>
      </c>
      <c r="L8760">
        <v>5</v>
      </c>
      <c r="M8760">
        <v>388</v>
      </c>
      <c r="N8760" t="s">
        <v>18</v>
      </c>
      <c r="O8760">
        <v>0</v>
      </c>
      <c r="P8760">
        <v>1676</v>
      </c>
    </row>
    <row r="8761" spans="1:16" x14ac:dyDescent="0.25">
      <c r="A8761" t="s">
        <v>13147</v>
      </c>
      <c r="B8761">
        <v>2301</v>
      </c>
      <c r="C8761" s="3" t="str">
        <f>HYPERLINK("http://www.uniprot.org/uniprot/G7KCP6","tr|G7KCP6|G7KCP6_MEDTR")</f>
        <v>tr|G7KCP6|G7KCP6_MEDTR</v>
      </c>
      <c r="D8761" t="s">
        <v>13148</v>
      </c>
      <c r="E8761">
        <v>84.85</v>
      </c>
      <c r="F8761">
        <v>766</v>
      </c>
      <c r="G8761">
        <v>116</v>
      </c>
      <c r="H8761">
        <v>0</v>
      </c>
      <c r="I8761">
        <v>1</v>
      </c>
      <c r="J8761">
        <v>2298</v>
      </c>
      <c r="K8761">
        <v>1</v>
      </c>
      <c r="L8761">
        <v>1</v>
      </c>
      <c r="M8761">
        <v>766</v>
      </c>
      <c r="N8761" t="s">
        <v>18</v>
      </c>
      <c r="O8761">
        <v>0</v>
      </c>
      <c r="P8761">
        <v>3389</v>
      </c>
    </row>
    <row r="8762" spans="1:16" x14ac:dyDescent="0.25">
      <c r="A8762" t="s">
        <v>13149</v>
      </c>
      <c r="B8762">
        <v>714</v>
      </c>
      <c r="C8762" s="3" t="str">
        <f>HYPERLINK("http://www.uniprot.org/uniprot/G7KBS2","tr|G7KBS2|G7KBS2_MEDTR")</f>
        <v>tr|G7KBS2|G7KBS2_MEDTR</v>
      </c>
      <c r="D8762" t="s">
        <v>13150</v>
      </c>
      <c r="E8762">
        <v>86.13</v>
      </c>
      <c r="F8762">
        <v>238</v>
      </c>
      <c r="G8762">
        <v>33</v>
      </c>
      <c r="H8762">
        <v>1</v>
      </c>
      <c r="I8762">
        <v>1</v>
      </c>
      <c r="J8762">
        <v>711</v>
      </c>
      <c r="K8762">
        <v>1</v>
      </c>
      <c r="L8762">
        <v>1</v>
      </c>
      <c r="M8762">
        <v>238</v>
      </c>
      <c r="N8762" t="s">
        <v>18</v>
      </c>
      <c r="O8762" s="1">
        <v>2.6509399999999998E-112</v>
      </c>
      <c r="P8762">
        <v>1053</v>
      </c>
    </row>
    <row r="8763" spans="1:16" x14ac:dyDescent="0.25">
      <c r="A8763" t="s">
        <v>13151</v>
      </c>
      <c r="B8763">
        <v>888</v>
      </c>
      <c r="C8763" s="3" t="str">
        <f>HYPERLINK("http://www.uniprot.org/uniprot/I3S6R8","tr|I3S6R8|I3S6R8_MEDTR")</f>
        <v>tr|I3S6R8|I3S6R8_MEDTR</v>
      </c>
      <c r="D8763" t="s">
        <v>22</v>
      </c>
      <c r="E8763">
        <v>86.48</v>
      </c>
      <c r="F8763">
        <v>296</v>
      </c>
      <c r="G8763">
        <v>40</v>
      </c>
      <c r="H8763">
        <v>1</v>
      </c>
      <c r="I8763">
        <v>1</v>
      </c>
      <c r="J8763">
        <v>885</v>
      </c>
      <c r="K8763">
        <v>1</v>
      </c>
      <c r="L8763">
        <v>1</v>
      </c>
      <c r="M8763">
        <v>296</v>
      </c>
      <c r="N8763" t="s">
        <v>18</v>
      </c>
      <c r="O8763" s="1">
        <v>3.0907799999999999E-152</v>
      </c>
      <c r="P8763">
        <v>1399</v>
      </c>
    </row>
    <row r="8764" spans="1:16" x14ac:dyDescent="0.25">
      <c r="A8764" t="s">
        <v>13152</v>
      </c>
      <c r="B8764">
        <v>1761</v>
      </c>
      <c r="C8764" s="3" t="str">
        <f>HYPERLINK("http://www.uniprot.org/uniprot/Q2HRH2","tr|Q2HRH2|Q2HRH2_MEDTR")</f>
        <v>tr|Q2HRH2|Q2HRH2_MEDTR</v>
      </c>
      <c r="D8764" t="s">
        <v>13153</v>
      </c>
      <c r="E8764">
        <v>84.93</v>
      </c>
      <c r="F8764">
        <v>405</v>
      </c>
      <c r="G8764">
        <v>61</v>
      </c>
      <c r="H8764">
        <v>0</v>
      </c>
      <c r="I8764">
        <v>1</v>
      </c>
      <c r="J8764">
        <v>1215</v>
      </c>
      <c r="K8764">
        <v>1</v>
      </c>
      <c r="L8764">
        <v>1</v>
      </c>
      <c r="M8764">
        <v>405</v>
      </c>
      <c r="N8764" t="s">
        <v>18</v>
      </c>
      <c r="O8764">
        <v>0</v>
      </c>
      <c r="P8764">
        <v>1846</v>
      </c>
    </row>
    <row r="8765" spans="1:16" x14ac:dyDescent="0.25">
      <c r="A8765" t="s">
        <v>13154</v>
      </c>
      <c r="B8765">
        <v>2472</v>
      </c>
      <c r="C8765" s="3" t="str">
        <f>HYPERLINK("http://www.uniprot.org/uniprot/G7KRB2","tr|G7KRB2|G7KRB2_MEDTR")</f>
        <v>tr|G7KRB2|G7KRB2_MEDTR</v>
      </c>
      <c r="D8765" t="s">
        <v>13155</v>
      </c>
      <c r="E8765">
        <v>84.68</v>
      </c>
      <c r="F8765">
        <v>829</v>
      </c>
      <c r="G8765">
        <v>127</v>
      </c>
      <c r="H8765">
        <v>6</v>
      </c>
      <c r="I8765">
        <v>1</v>
      </c>
      <c r="J8765">
        <v>2469</v>
      </c>
      <c r="K8765">
        <v>1</v>
      </c>
      <c r="L8765">
        <v>1</v>
      </c>
      <c r="M8765">
        <v>796</v>
      </c>
      <c r="N8765" t="s">
        <v>18</v>
      </c>
      <c r="O8765">
        <v>0</v>
      </c>
      <c r="P8765">
        <v>3556</v>
      </c>
    </row>
    <row r="8766" spans="1:16" x14ac:dyDescent="0.25">
      <c r="A8766" t="s">
        <v>13156</v>
      </c>
      <c r="B8766">
        <v>1128</v>
      </c>
      <c r="C8766" s="3" t="str">
        <f>HYPERLINK("http://www.uniprot.org/uniprot/G7I7H4","tr|G7I7H4|G7I7H4_MEDTR")</f>
        <v>tr|G7I7H4|G7I7H4_MEDTR</v>
      </c>
      <c r="D8766" t="s">
        <v>13157</v>
      </c>
      <c r="E8766">
        <v>81.25</v>
      </c>
      <c r="F8766">
        <v>368</v>
      </c>
      <c r="G8766">
        <v>69</v>
      </c>
      <c r="H8766">
        <v>1</v>
      </c>
      <c r="I8766">
        <v>4</v>
      </c>
      <c r="J8766">
        <v>1104</v>
      </c>
      <c r="K8766">
        <v>1</v>
      </c>
      <c r="L8766">
        <v>3</v>
      </c>
      <c r="M8766">
        <v>370</v>
      </c>
      <c r="N8766" t="s">
        <v>18</v>
      </c>
      <c r="O8766" s="1">
        <v>9.7835700000000002E-179</v>
      </c>
      <c r="P8766">
        <v>1629</v>
      </c>
    </row>
    <row r="8767" spans="1:16" x14ac:dyDescent="0.25">
      <c r="A8767" t="s">
        <v>13158</v>
      </c>
      <c r="B8767">
        <v>2322</v>
      </c>
      <c r="C8767" s="3" t="str">
        <f>HYPERLINK("http://www.uniprot.org/uniprot/K7LZ91","tr|K7LZ91|K7LZ91_SOYBN")</f>
        <v>tr|K7LZ91|K7LZ91_SOYBN</v>
      </c>
      <c r="D8767" t="s">
        <v>28</v>
      </c>
      <c r="E8767">
        <v>55.58</v>
      </c>
      <c r="F8767">
        <v>806</v>
      </c>
      <c r="G8767">
        <v>358</v>
      </c>
      <c r="H8767">
        <v>36</v>
      </c>
      <c r="I8767">
        <v>1</v>
      </c>
      <c r="J8767">
        <v>2310</v>
      </c>
      <c r="K8767">
        <v>1</v>
      </c>
      <c r="L8767">
        <v>92</v>
      </c>
      <c r="M8767">
        <v>855</v>
      </c>
      <c r="N8767" t="s">
        <v>18</v>
      </c>
      <c r="O8767">
        <v>0</v>
      </c>
      <c r="P8767">
        <v>1984</v>
      </c>
    </row>
    <row r="8768" spans="1:16" x14ac:dyDescent="0.25">
      <c r="A8768" t="s">
        <v>13159</v>
      </c>
      <c r="B8768">
        <v>846</v>
      </c>
      <c r="C8768" s="3" t="str">
        <f>HYPERLINK("http://www.uniprot.org/uniprot/G7ICA9","tr|G7ICA9|G7ICA9_MEDTR")</f>
        <v>tr|G7ICA9|G7ICA9_MEDTR</v>
      </c>
      <c r="D8768" t="s">
        <v>13160</v>
      </c>
      <c r="E8768">
        <v>78.42</v>
      </c>
      <c r="F8768">
        <v>241</v>
      </c>
      <c r="G8768">
        <v>52</v>
      </c>
      <c r="H8768">
        <v>2</v>
      </c>
      <c r="I8768">
        <v>10</v>
      </c>
      <c r="J8768">
        <v>726</v>
      </c>
      <c r="K8768">
        <v>1</v>
      </c>
      <c r="L8768">
        <v>5</v>
      </c>
      <c r="M8768">
        <v>245</v>
      </c>
      <c r="N8768" t="s">
        <v>18</v>
      </c>
      <c r="O8768" s="1">
        <v>2.25457E-101</v>
      </c>
      <c r="P8768">
        <v>960</v>
      </c>
    </row>
    <row r="8769" spans="1:16" x14ac:dyDescent="0.25">
      <c r="A8769" t="s">
        <v>13161</v>
      </c>
      <c r="B8769">
        <v>1086</v>
      </c>
      <c r="C8769" s="3" t="str">
        <f>HYPERLINK("http://www.uniprot.org/uniprot/G7IAX8","tr|G7IAX8|G7IAX8_MEDTR")</f>
        <v>tr|G7IAX8|G7IAX8_MEDTR</v>
      </c>
      <c r="D8769" t="s">
        <v>13162</v>
      </c>
      <c r="E8769">
        <v>82.92</v>
      </c>
      <c r="F8769">
        <v>363</v>
      </c>
      <c r="G8769">
        <v>62</v>
      </c>
      <c r="H8769">
        <v>2</v>
      </c>
      <c r="I8769">
        <v>1</v>
      </c>
      <c r="J8769">
        <v>1083</v>
      </c>
      <c r="K8769">
        <v>1</v>
      </c>
      <c r="L8769">
        <v>3</v>
      </c>
      <c r="M8769">
        <v>363</v>
      </c>
      <c r="N8769" t="s">
        <v>18</v>
      </c>
      <c r="O8769" s="1">
        <v>4.2866399999999997E-160</v>
      </c>
      <c r="P8769">
        <v>1468</v>
      </c>
    </row>
    <row r="8770" spans="1:16" x14ac:dyDescent="0.25">
      <c r="A8770" t="s">
        <v>13163</v>
      </c>
      <c r="B8770">
        <v>1752</v>
      </c>
      <c r="C8770" s="3" t="str">
        <f>HYPERLINK("http://www.uniprot.org/uniprot/I1KBE2","tr|I1KBE2|I1KBE2_SOYBN")</f>
        <v>tr|I1KBE2|I1KBE2_SOYBN</v>
      </c>
      <c r="D8770" t="s">
        <v>28</v>
      </c>
      <c r="E8770">
        <v>85.78</v>
      </c>
      <c r="F8770">
        <v>380</v>
      </c>
      <c r="G8770">
        <v>54</v>
      </c>
      <c r="H8770">
        <v>2</v>
      </c>
      <c r="I8770">
        <v>613</v>
      </c>
      <c r="J8770">
        <v>1746</v>
      </c>
      <c r="K8770">
        <v>1</v>
      </c>
      <c r="L8770">
        <v>170</v>
      </c>
      <c r="M8770">
        <v>548</v>
      </c>
      <c r="N8770" t="s">
        <v>18</v>
      </c>
      <c r="O8770">
        <v>0</v>
      </c>
      <c r="P8770">
        <v>1665</v>
      </c>
    </row>
    <row r="8771" spans="1:16" x14ac:dyDescent="0.25">
      <c r="A8771" t="s">
        <v>13164</v>
      </c>
      <c r="B8771">
        <v>1884</v>
      </c>
      <c r="C8771" s="3" t="str">
        <f>HYPERLINK("http://www.uniprot.org/uniprot/G7JAR6","tr|G7JAR6|G7JAR6_MEDTR")</f>
        <v>tr|G7JAR6|G7JAR6_MEDTR</v>
      </c>
      <c r="D8771" t="s">
        <v>13126</v>
      </c>
      <c r="E8771">
        <v>74.84</v>
      </c>
      <c r="F8771">
        <v>656</v>
      </c>
      <c r="G8771">
        <v>165</v>
      </c>
      <c r="H8771">
        <v>31</v>
      </c>
      <c r="I8771">
        <v>1</v>
      </c>
      <c r="J8771">
        <v>1875</v>
      </c>
      <c r="K8771">
        <v>1</v>
      </c>
      <c r="L8771">
        <v>1</v>
      </c>
      <c r="M8771">
        <v>649</v>
      </c>
      <c r="N8771" t="s">
        <v>18</v>
      </c>
      <c r="O8771">
        <v>0</v>
      </c>
      <c r="P8771">
        <v>2420</v>
      </c>
    </row>
    <row r="8772" spans="1:16" x14ac:dyDescent="0.25">
      <c r="A8772" t="s">
        <v>13165</v>
      </c>
      <c r="B8772">
        <v>2736</v>
      </c>
      <c r="C8772" s="3" t="str">
        <f>HYPERLINK("http://www.uniprot.org/uniprot/G7ZZ93","tr|G7ZZ93|G7ZZ93_MEDTR")</f>
        <v>tr|G7ZZ93|G7ZZ93_MEDTR</v>
      </c>
      <c r="D8772" t="s">
        <v>13166</v>
      </c>
      <c r="E8772">
        <v>84.9</v>
      </c>
      <c r="F8772">
        <v>914</v>
      </c>
      <c r="G8772">
        <v>138</v>
      </c>
      <c r="H8772">
        <v>3</v>
      </c>
      <c r="I8772">
        <v>1</v>
      </c>
      <c r="J8772">
        <v>2733</v>
      </c>
      <c r="K8772">
        <v>1</v>
      </c>
      <c r="L8772">
        <v>1</v>
      </c>
      <c r="M8772">
        <v>913</v>
      </c>
      <c r="N8772" t="s">
        <v>18</v>
      </c>
      <c r="O8772">
        <v>0</v>
      </c>
      <c r="P8772">
        <v>3931</v>
      </c>
    </row>
    <row r="8773" spans="1:16" x14ac:dyDescent="0.25">
      <c r="A8773" t="s">
        <v>13167</v>
      </c>
      <c r="B8773">
        <v>513</v>
      </c>
      <c r="C8773" s="3" t="str">
        <f>HYPERLINK("http://www.uniprot.org/uniprot/I3S7Q9","tr|I3S7Q9|I3S7Q9_LOTJA")</f>
        <v>tr|I3S7Q9|I3S7Q9_LOTJA</v>
      </c>
      <c r="D8773" t="s">
        <v>93</v>
      </c>
      <c r="E8773">
        <v>77.05</v>
      </c>
      <c r="F8773">
        <v>170</v>
      </c>
      <c r="G8773">
        <v>39</v>
      </c>
      <c r="H8773">
        <v>0</v>
      </c>
      <c r="I8773">
        <v>1</v>
      </c>
      <c r="J8773">
        <v>510</v>
      </c>
      <c r="K8773">
        <v>1</v>
      </c>
      <c r="L8773">
        <v>1</v>
      </c>
      <c r="M8773">
        <v>170</v>
      </c>
      <c r="N8773" t="s">
        <v>18</v>
      </c>
      <c r="O8773" s="1">
        <v>1.7340199999999999E-66</v>
      </c>
      <c r="P8773">
        <v>655</v>
      </c>
    </row>
    <row r="8774" spans="1:16" x14ac:dyDescent="0.25">
      <c r="A8774" t="s">
        <v>13168</v>
      </c>
      <c r="B8774">
        <v>561</v>
      </c>
      <c r="C8774" s="3" t="str">
        <f>HYPERLINK("http://www.uniprot.org/uniprot/O48940","tr|O48940|O48940_SOYBN")</f>
        <v>tr|O48940|O48940_SOYBN</v>
      </c>
      <c r="D8774" t="s">
        <v>13132</v>
      </c>
      <c r="E8774">
        <v>79.03</v>
      </c>
      <c r="F8774">
        <v>186</v>
      </c>
      <c r="G8774">
        <v>39</v>
      </c>
      <c r="H8774">
        <v>0</v>
      </c>
      <c r="I8774">
        <v>1</v>
      </c>
      <c r="J8774">
        <v>558</v>
      </c>
      <c r="K8774">
        <v>1</v>
      </c>
      <c r="L8774">
        <v>71</v>
      </c>
      <c r="M8774">
        <v>256</v>
      </c>
      <c r="N8774" t="s">
        <v>18</v>
      </c>
      <c r="O8774" s="1">
        <v>1.23263E-84</v>
      </c>
      <c r="P8774">
        <v>812</v>
      </c>
    </row>
    <row r="8775" spans="1:16" x14ac:dyDescent="0.25">
      <c r="A8775" t="s">
        <v>13169</v>
      </c>
      <c r="B8775">
        <v>390</v>
      </c>
      <c r="C8775" s="3" t="str">
        <f>HYPERLINK("http://www.uniprot.org/uniprot/G7JF71","tr|G7JF71|G7JF71_MEDTR")</f>
        <v>tr|G7JF71|G7JF71_MEDTR</v>
      </c>
      <c r="D8775" t="s">
        <v>13170</v>
      </c>
      <c r="E8775">
        <v>41.42</v>
      </c>
      <c r="F8775">
        <v>140</v>
      </c>
      <c r="G8775">
        <v>82</v>
      </c>
      <c r="H8775">
        <v>15</v>
      </c>
      <c r="I8775">
        <v>1</v>
      </c>
      <c r="J8775">
        <v>375</v>
      </c>
      <c r="K8775">
        <v>1</v>
      </c>
      <c r="L8775">
        <v>1</v>
      </c>
      <c r="M8775">
        <v>140</v>
      </c>
      <c r="N8775" t="s">
        <v>18</v>
      </c>
      <c r="O8775" s="1">
        <v>3.9846600000000003E-15</v>
      </c>
      <c r="P8775">
        <v>212</v>
      </c>
    </row>
    <row r="8776" spans="1:16" x14ac:dyDescent="0.25">
      <c r="A8776" t="s">
        <v>13171</v>
      </c>
      <c r="B8776">
        <v>678</v>
      </c>
      <c r="C8776" s="3" t="str">
        <f>HYPERLINK("http://www.uniprot.org/uniprot/B7FJ19","tr|B7FJ19|B7FJ19_MEDTR")</f>
        <v>tr|B7FJ19|B7FJ19_MEDTR</v>
      </c>
      <c r="D8776" t="s">
        <v>13172</v>
      </c>
      <c r="E8776">
        <v>84.07</v>
      </c>
      <c r="F8776">
        <v>226</v>
      </c>
      <c r="G8776">
        <v>36</v>
      </c>
      <c r="H8776">
        <v>1</v>
      </c>
      <c r="I8776">
        <v>1</v>
      </c>
      <c r="J8776">
        <v>675</v>
      </c>
      <c r="K8776">
        <v>1</v>
      </c>
      <c r="L8776">
        <v>1</v>
      </c>
      <c r="M8776">
        <v>224</v>
      </c>
      <c r="N8776" t="s">
        <v>18</v>
      </c>
      <c r="O8776" s="1">
        <v>2.0753999999999999E-100</v>
      </c>
      <c r="P8776">
        <v>950</v>
      </c>
    </row>
    <row r="8777" spans="1:16" x14ac:dyDescent="0.25">
      <c r="A8777" t="s">
        <v>13173</v>
      </c>
      <c r="B8777">
        <v>438</v>
      </c>
      <c r="C8777" s="3" t="str">
        <f>HYPERLINK("http://www.uniprot.org/uniprot/Q2HRG6","tr|Q2HRG6|Q2HRG6_MEDTR")</f>
        <v>tr|Q2HRG6|Q2HRG6_MEDTR</v>
      </c>
      <c r="D8777" t="s">
        <v>9746</v>
      </c>
      <c r="E8777">
        <v>61.33</v>
      </c>
      <c r="F8777">
        <v>150</v>
      </c>
      <c r="G8777">
        <v>58</v>
      </c>
      <c r="H8777">
        <v>5</v>
      </c>
      <c r="I8777">
        <v>1</v>
      </c>
      <c r="J8777">
        <v>435</v>
      </c>
      <c r="K8777">
        <v>1</v>
      </c>
      <c r="L8777">
        <v>85</v>
      </c>
      <c r="M8777">
        <v>200</v>
      </c>
      <c r="N8777" t="s">
        <v>18</v>
      </c>
      <c r="O8777" s="1">
        <v>9.0137899999999998E-39</v>
      </c>
      <c r="P8777">
        <v>416</v>
      </c>
    </row>
    <row r="8778" spans="1:16" x14ac:dyDescent="0.25">
      <c r="A8778" t="s">
        <v>13174</v>
      </c>
      <c r="B8778">
        <v>3069</v>
      </c>
      <c r="C8778" s="3" t="str">
        <f>HYPERLINK("http://www.uniprot.org/uniprot/G7KGK0","tr|G7KGK0|G7KGK0_MEDTR")</f>
        <v>tr|G7KGK0|G7KGK0_MEDTR</v>
      </c>
      <c r="D8778" t="s">
        <v>13175</v>
      </c>
      <c r="E8778">
        <v>86.63</v>
      </c>
      <c r="F8778">
        <v>1055</v>
      </c>
      <c r="G8778">
        <v>141</v>
      </c>
      <c r="H8778">
        <v>33</v>
      </c>
      <c r="I8778">
        <v>1</v>
      </c>
      <c r="J8778">
        <v>3066</v>
      </c>
      <c r="K8778">
        <v>1</v>
      </c>
      <c r="L8778">
        <v>1</v>
      </c>
      <c r="M8778">
        <v>1054</v>
      </c>
      <c r="N8778" t="s">
        <v>18</v>
      </c>
      <c r="O8778">
        <v>0</v>
      </c>
      <c r="P8778">
        <v>4623</v>
      </c>
    </row>
    <row r="8779" spans="1:16" x14ac:dyDescent="0.25">
      <c r="A8779" t="s">
        <v>13176</v>
      </c>
      <c r="B8779">
        <v>1242</v>
      </c>
      <c r="C8779" s="3" t="str">
        <f>HYPERLINK("http://www.uniprot.org/uniprot/A2Q689","tr|A2Q689|A2Q689_MEDTR")</f>
        <v>tr|A2Q689|A2Q689_MEDTR</v>
      </c>
      <c r="D8779" t="s">
        <v>13177</v>
      </c>
      <c r="E8779">
        <v>98.54</v>
      </c>
      <c r="F8779">
        <v>413</v>
      </c>
      <c r="G8779">
        <v>6</v>
      </c>
      <c r="H8779">
        <v>0</v>
      </c>
      <c r="I8779">
        <v>1</v>
      </c>
      <c r="J8779">
        <v>1239</v>
      </c>
      <c r="K8779">
        <v>1</v>
      </c>
      <c r="L8779">
        <v>1</v>
      </c>
      <c r="M8779">
        <v>413</v>
      </c>
      <c r="N8779" t="s">
        <v>18</v>
      </c>
      <c r="O8779">
        <v>0</v>
      </c>
      <c r="P8779">
        <v>2075</v>
      </c>
    </row>
    <row r="8780" spans="1:16" x14ac:dyDescent="0.25">
      <c r="A8780" t="s">
        <v>13178</v>
      </c>
      <c r="B8780">
        <v>726</v>
      </c>
      <c r="C8780" s="3" t="str">
        <f>HYPERLINK("http://www.uniprot.org/uniprot/A5AEG4","tr|A5AEG4|A5AEG4_VITVI")</f>
        <v>tr|A5AEG4|A5AEG4_VITVI</v>
      </c>
      <c r="D8780" t="s">
        <v>2698</v>
      </c>
      <c r="E8780">
        <v>70.760000000000005</v>
      </c>
      <c r="F8780">
        <v>236</v>
      </c>
      <c r="G8780">
        <v>69</v>
      </c>
      <c r="H8780">
        <v>0</v>
      </c>
      <c r="I8780">
        <v>1</v>
      </c>
      <c r="J8780">
        <v>708</v>
      </c>
      <c r="K8780">
        <v>1</v>
      </c>
      <c r="L8780">
        <v>97</v>
      </c>
      <c r="M8780">
        <v>332</v>
      </c>
      <c r="N8780" t="s">
        <v>18</v>
      </c>
      <c r="O8780" s="1">
        <v>4.8949699999999998E-93</v>
      </c>
      <c r="P8780">
        <v>887</v>
      </c>
    </row>
    <row r="8781" spans="1:16" x14ac:dyDescent="0.25">
      <c r="A8781" t="s">
        <v>13179</v>
      </c>
      <c r="B8781">
        <v>1488</v>
      </c>
      <c r="C8781" s="3" t="str">
        <f>HYPERLINK("http://www.uniprot.org/uniprot/G7J457","tr|G7J457|G7J457_MEDTR")</f>
        <v>tr|G7J457|G7J457_MEDTR</v>
      </c>
      <c r="D8781" t="s">
        <v>13180</v>
      </c>
      <c r="E8781">
        <v>83.13</v>
      </c>
      <c r="F8781">
        <v>498</v>
      </c>
      <c r="G8781">
        <v>84</v>
      </c>
      <c r="H8781">
        <v>3</v>
      </c>
      <c r="I8781">
        <v>1</v>
      </c>
      <c r="J8781">
        <v>1485</v>
      </c>
      <c r="K8781">
        <v>1</v>
      </c>
      <c r="L8781">
        <v>1</v>
      </c>
      <c r="M8781">
        <v>478</v>
      </c>
      <c r="N8781" t="s">
        <v>18</v>
      </c>
      <c r="O8781">
        <v>0</v>
      </c>
      <c r="P8781">
        <v>2043</v>
      </c>
    </row>
    <row r="8782" spans="1:16" x14ac:dyDescent="0.25">
      <c r="A8782" t="s">
        <v>13181</v>
      </c>
      <c r="B8782">
        <v>504</v>
      </c>
      <c r="C8782" s="3" t="str">
        <f>HYPERLINK("http://www.uniprot.org/uniprot/I1L5J7","tr|I1L5J7|I1L5J7_SOYBN")</f>
        <v>tr|I1L5J7|I1L5J7_SOYBN</v>
      </c>
      <c r="D8782" t="s">
        <v>28</v>
      </c>
      <c r="E8782">
        <v>73.41</v>
      </c>
      <c r="F8782">
        <v>173</v>
      </c>
      <c r="G8782">
        <v>46</v>
      </c>
      <c r="H8782">
        <v>6</v>
      </c>
      <c r="I8782">
        <v>1</v>
      </c>
      <c r="J8782">
        <v>501</v>
      </c>
      <c r="K8782">
        <v>1</v>
      </c>
      <c r="L8782">
        <v>2</v>
      </c>
      <c r="M8782">
        <v>173</v>
      </c>
      <c r="N8782" t="s">
        <v>18</v>
      </c>
      <c r="O8782" s="1">
        <v>2.4701300000000002E-65</v>
      </c>
      <c r="P8782">
        <v>645</v>
      </c>
    </row>
    <row r="8783" spans="1:16" x14ac:dyDescent="0.25">
      <c r="A8783" t="s">
        <v>13182</v>
      </c>
      <c r="B8783">
        <v>933</v>
      </c>
      <c r="C8783" s="3" t="str">
        <f>HYPERLINK("http://www.uniprot.org/uniprot/K7M1G4","tr|K7M1G4|K7M1G4_SOYBN")</f>
        <v>tr|K7M1G4|K7M1G4_SOYBN</v>
      </c>
      <c r="D8783" t="s">
        <v>28</v>
      </c>
      <c r="E8783">
        <v>79.48</v>
      </c>
      <c r="F8783">
        <v>312</v>
      </c>
      <c r="G8783">
        <v>64</v>
      </c>
      <c r="H8783">
        <v>3</v>
      </c>
      <c r="I8783">
        <v>4</v>
      </c>
      <c r="J8783">
        <v>930</v>
      </c>
      <c r="K8783">
        <v>1</v>
      </c>
      <c r="L8783">
        <v>1</v>
      </c>
      <c r="M8783">
        <v>309</v>
      </c>
      <c r="N8783" t="s">
        <v>18</v>
      </c>
      <c r="O8783" s="1">
        <v>4.7048199999999999E-138</v>
      </c>
      <c r="P8783">
        <v>1277</v>
      </c>
    </row>
    <row r="8784" spans="1:16" x14ac:dyDescent="0.25">
      <c r="A8784" t="s">
        <v>13183</v>
      </c>
      <c r="B8784">
        <v>657</v>
      </c>
      <c r="C8784" s="3" t="str">
        <f>HYPERLINK("http://www.uniprot.org/uniprot/I1LRA5","tr|I1LRA5|I1LRA5_SOYBN")</f>
        <v>tr|I1LRA5|I1LRA5_SOYBN</v>
      </c>
      <c r="D8784" t="s">
        <v>117</v>
      </c>
      <c r="E8784">
        <v>54.58</v>
      </c>
      <c r="F8784">
        <v>229</v>
      </c>
      <c r="G8784">
        <v>104</v>
      </c>
      <c r="H8784">
        <v>15</v>
      </c>
      <c r="I8784">
        <v>1</v>
      </c>
      <c r="J8784">
        <v>642</v>
      </c>
      <c r="K8784">
        <v>1</v>
      </c>
      <c r="L8784">
        <v>1</v>
      </c>
      <c r="M8784">
        <v>222</v>
      </c>
      <c r="N8784" t="s">
        <v>18</v>
      </c>
      <c r="O8784" s="1">
        <v>3.2975200000000001E-52</v>
      </c>
      <c r="P8784">
        <v>534</v>
      </c>
    </row>
    <row r="8785" spans="1:16" x14ac:dyDescent="0.25">
      <c r="A8785" t="s">
        <v>13184</v>
      </c>
      <c r="B8785">
        <v>2790</v>
      </c>
      <c r="C8785" s="3" t="str">
        <f>HYPERLINK("http://www.uniprot.org/uniprot/G7KHC2","tr|G7KHC2|G7KHC2_MEDTR")</f>
        <v>tr|G7KHC2|G7KHC2_MEDTR</v>
      </c>
      <c r="D8785" t="s">
        <v>13185</v>
      </c>
      <c r="E8785">
        <v>61.94</v>
      </c>
      <c r="F8785">
        <v>996</v>
      </c>
      <c r="G8785">
        <v>379</v>
      </c>
      <c r="H8785">
        <v>79</v>
      </c>
      <c r="I8785">
        <v>4</v>
      </c>
      <c r="J8785">
        <v>2754</v>
      </c>
      <c r="K8785">
        <v>1</v>
      </c>
      <c r="L8785">
        <v>16</v>
      </c>
      <c r="M8785">
        <v>1007</v>
      </c>
      <c r="N8785" t="s">
        <v>18</v>
      </c>
      <c r="O8785">
        <v>0</v>
      </c>
      <c r="P8785">
        <v>2934</v>
      </c>
    </row>
    <row r="8786" spans="1:16" x14ac:dyDescent="0.25">
      <c r="A8786" t="s">
        <v>13186</v>
      </c>
      <c r="B8786">
        <v>282</v>
      </c>
      <c r="C8786" s="3" t="str">
        <f>HYPERLINK("http://www.uniprot.org/uniprot/G7KGR6","tr|G7KGR6|G7KGR6_MEDTR")</f>
        <v>tr|G7KGR6|G7KGR6_MEDTR</v>
      </c>
      <c r="D8786" t="s">
        <v>13187</v>
      </c>
      <c r="E8786">
        <v>80.64</v>
      </c>
      <c r="F8786">
        <v>93</v>
      </c>
      <c r="G8786">
        <v>18</v>
      </c>
      <c r="H8786">
        <v>0</v>
      </c>
      <c r="I8786">
        <v>1</v>
      </c>
      <c r="J8786">
        <v>279</v>
      </c>
      <c r="K8786">
        <v>1</v>
      </c>
      <c r="L8786">
        <v>1</v>
      </c>
      <c r="M8786">
        <v>89</v>
      </c>
      <c r="N8786" t="s">
        <v>18</v>
      </c>
      <c r="O8786" s="1">
        <v>2.5156599999999998E-33</v>
      </c>
      <c r="P8786">
        <v>369</v>
      </c>
    </row>
    <row r="8787" spans="1:16" x14ac:dyDescent="0.25">
      <c r="A8787" t="s">
        <v>13188</v>
      </c>
      <c r="B8787">
        <v>1221</v>
      </c>
      <c r="C8787" s="3" t="str">
        <f>HYPERLINK("http://www.uniprot.org/uniprot/K7MZ59","tr|K7MZ59|K7MZ59_SOYBN")</f>
        <v>tr|K7MZ59|K7MZ59_SOYBN</v>
      </c>
      <c r="D8787" t="s">
        <v>28</v>
      </c>
      <c r="E8787">
        <v>58.25</v>
      </c>
      <c r="F8787">
        <v>424</v>
      </c>
      <c r="G8787">
        <v>177</v>
      </c>
      <c r="H8787">
        <v>18</v>
      </c>
      <c r="I8787">
        <v>1</v>
      </c>
      <c r="J8787">
        <v>1218</v>
      </c>
      <c r="K8787">
        <v>1</v>
      </c>
      <c r="L8787">
        <v>1</v>
      </c>
      <c r="M8787">
        <v>403</v>
      </c>
      <c r="N8787" t="s">
        <v>18</v>
      </c>
      <c r="O8787" s="1">
        <v>5.9285299999999999E-124</v>
      </c>
      <c r="P8787">
        <v>1157</v>
      </c>
    </row>
    <row r="8788" spans="1:16" x14ac:dyDescent="0.25">
      <c r="A8788" t="s">
        <v>13189</v>
      </c>
      <c r="B8788">
        <v>294</v>
      </c>
      <c r="C8788" s="3" t="str">
        <f>HYPERLINK("http://www.uniprot.org/uniprot/Q2HRG8","tr|Q2HRG8|Q2HRG8_MEDTR")</f>
        <v>tr|Q2HRG8|Q2HRG8_MEDTR</v>
      </c>
      <c r="D8788" t="s">
        <v>13190</v>
      </c>
      <c r="E8788">
        <v>82.17</v>
      </c>
      <c r="F8788">
        <v>101</v>
      </c>
      <c r="G8788">
        <v>18</v>
      </c>
      <c r="H8788">
        <v>6</v>
      </c>
      <c r="I8788">
        <v>1</v>
      </c>
      <c r="J8788">
        <v>285</v>
      </c>
      <c r="K8788">
        <v>1</v>
      </c>
      <c r="L8788">
        <v>1</v>
      </c>
      <c r="M8788">
        <v>101</v>
      </c>
      <c r="N8788" t="s">
        <v>18</v>
      </c>
      <c r="O8788" s="1">
        <v>4.2140600000000001E-41</v>
      </c>
      <c r="P8788">
        <v>436</v>
      </c>
    </row>
    <row r="8789" spans="1:16" x14ac:dyDescent="0.25">
      <c r="A8789" t="s">
        <v>13191</v>
      </c>
      <c r="B8789">
        <v>1515</v>
      </c>
      <c r="C8789" s="3" t="str">
        <f>HYPERLINK("http://www.uniprot.org/uniprot/G7KS82","tr|G7KS82|G7KS82_MEDTR")</f>
        <v>tr|G7KS82|G7KS82_MEDTR</v>
      </c>
      <c r="D8789" t="s">
        <v>13192</v>
      </c>
      <c r="E8789">
        <v>80.52</v>
      </c>
      <c r="F8789">
        <v>380</v>
      </c>
      <c r="G8789">
        <v>74</v>
      </c>
      <c r="H8789">
        <v>0</v>
      </c>
      <c r="I8789">
        <v>373</v>
      </c>
      <c r="J8789">
        <v>1512</v>
      </c>
      <c r="K8789">
        <v>1</v>
      </c>
      <c r="L8789">
        <v>1</v>
      </c>
      <c r="M8789">
        <v>380</v>
      </c>
      <c r="N8789" t="s">
        <v>18</v>
      </c>
      <c r="O8789" s="1">
        <v>1.14358E-170</v>
      </c>
      <c r="P8789">
        <v>1561</v>
      </c>
    </row>
    <row r="8790" spans="1:16" x14ac:dyDescent="0.25">
      <c r="A8790" t="s">
        <v>13193</v>
      </c>
      <c r="B8790">
        <v>930</v>
      </c>
      <c r="C8790" s="3" t="str">
        <f>HYPERLINK("http://www.uniprot.org/uniprot/I1NIW7","tr|I1NIW7|I1NIW7_SOYBN")</f>
        <v>tr|I1NIW7|I1NIW7_SOYBN</v>
      </c>
      <c r="D8790" t="s">
        <v>28</v>
      </c>
      <c r="E8790">
        <v>82.2</v>
      </c>
      <c r="F8790">
        <v>309</v>
      </c>
      <c r="G8790">
        <v>55</v>
      </c>
      <c r="H8790">
        <v>0</v>
      </c>
      <c r="I8790">
        <v>1</v>
      </c>
      <c r="J8790">
        <v>927</v>
      </c>
      <c r="K8790">
        <v>1</v>
      </c>
      <c r="L8790">
        <v>1</v>
      </c>
      <c r="M8790">
        <v>305</v>
      </c>
      <c r="N8790" t="s">
        <v>18</v>
      </c>
      <c r="O8790" s="1">
        <v>1.96477E-136</v>
      </c>
      <c r="P8790">
        <v>1263</v>
      </c>
    </row>
    <row r="8791" spans="1:16" x14ac:dyDescent="0.25">
      <c r="A8791" t="s">
        <v>13194</v>
      </c>
      <c r="B8791">
        <v>840</v>
      </c>
      <c r="C8791" s="3" t="str">
        <f>HYPERLINK("http://www.uniprot.org/uniprot/I1L8B5","tr|I1L8B5|I1L8B5_SOYBN")</f>
        <v>tr|I1L8B5|I1L8B5_SOYBN</v>
      </c>
      <c r="D8791" t="s">
        <v>28</v>
      </c>
      <c r="E8791">
        <v>88.04</v>
      </c>
      <c r="F8791">
        <v>276</v>
      </c>
      <c r="G8791">
        <v>33</v>
      </c>
      <c r="H8791">
        <v>0</v>
      </c>
      <c r="I8791">
        <v>10</v>
      </c>
      <c r="J8791">
        <v>837</v>
      </c>
      <c r="K8791">
        <v>1</v>
      </c>
      <c r="L8791">
        <v>2</v>
      </c>
      <c r="M8791">
        <v>277</v>
      </c>
      <c r="N8791" t="s">
        <v>18</v>
      </c>
      <c r="O8791" s="1">
        <v>7.8114700000000001E-139</v>
      </c>
      <c r="P8791">
        <v>1283</v>
      </c>
    </row>
    <row r="8792" spans="1:16" x14ac:dyDescent="0.25">
      <c r="A8792" t="s">
        <v>13195</v>
      </c>
      <c r="B8792">
        <v>396</v>
      </c>
      <c r="C8792" s="3" t="str">
        <f>HYPERLINK("http://www.uniprot.org/uniprot/A7MAS2","tr|A7MAS2|A7MAS2_VIGRA")</f>
        <v>tr|A7MAS2|A7MAS2_VIGRA</v>
      </c>
      <c r="D8792" t="s">
        <v>13196</v>
      </c>
      <c r="E8792">
        <v>89.38</v>
      </c>
      <c r="F8792">
        <v>113</v>
      </c>
      <c r="G8792">
        <v>12</v>
      </c>
      <c r="H8792">
        <v>1</v>
      </c>
      <c r="I8792">
        <v>10</v>
      </c>
      <c r="J8792">
        <v>345</v>
      </c>
      <c r="K8792">
        <v>1</v>
      </c>
      <c r="L8792">
        <v>384</v>
      </c>
      <c r="M8792">
        <v>496</v>
      </c>
      <c r="N8792" t="s">
        <v>18</v>
      </c>
      <c r="O8792" s="1">
        <v>1.2566399999999999E-48</v>
      </c>
      <c r="P8792">
        <v>501</v>
      </c>
    </row>
    <row r="8793" spans="1:16" x14ac:dyDescent="0.25">
      <c r="A8793" t="s">
        <v>13197</v>
      </c>
      <c r="B8793">
        <v>1539</v>
      </c>
      <c r="C8793" s="3" t="str">
        <f>HYPERLINK("http://www.uniprot.org/uniprot/G7IAX7","tr|G7IAX7|G7IAX7_MEDTR")</f>
        <v>tr|G7IAX7|G7IAX7_MEDTR</v>
      </c>
      <c r="D8793" t="s">
        <v>13198</v>
      </c>
      <c r="E8793">
        <v>95.86</v>
      </c>
      <c r="F8793">
        <v>242</v>
      </c>
      <c r="G8793">
        <v>10</v>
      </c>
      <c r="H8793">
        <v>0</v>
      </c>
      <c r="I8793">
        <v>1</v>
      </c>
      <c r="J8793">
        <v>726</v>
      </c>
      <c r="K8793">
        <v>1</v>
      </c>
      <c r="L8793">
        <v>382</v>
      </c>
      <c r="M8793">
        <v>623</v>
      </c>
      <c r="N8793" t="s">
        <v>18</v>
      </c>
      <c r="O8793" s="1">
        <v>4.6519800000000002E-127</v>
      </c>
      <c r="P8793">
        <v>1185</v>
      </c>
    </row>
    <row r="8794" spans="1:16" x14ac:dyDescent="0.25">
      <c r="A8794" t="s">
        <v>13199</v>
      </c>
      <c r="B8794">
        <v>741</v>
      </c>
      <c r="C8794" s="3" t="str">
        <f>HYPERLINK("http://www.uniprot.org/uniprot/G7JAD8","tr|G7JAD8|G7JAD8_MEDTR")</f>
        <v>tr|G7JAD8|G7JAD8_MEDTR</v>
      </c>
      <c r="D8794" t="s">
        <v>13200</v>
      </c>
      <c r="E8794">
        <v>70.959999999999994</v>
      </c>
      <c r="F8794">
        <v>217</v>
      </c>
      <c r="G8794">
        <v>63</v>
      </c>
      <c r="H8794">
        <v>0</v>
      </c>
      <c r="I8794">
        <v>1</v>
      </c>
      <c r="J8794">
        <v>651</v>
      </c>
      <c r="K8794">
        <v>1</v>
      </c>
      <c r="L8794">
        <v>1</v>
      </c>
      <c r="M8794">
        <v>216</v>
      </c>
      <c r="N8794" t="s">
        <v>18</v>
      </c>
      <c r="O8794" s="1">
        <v>9.5873599999999995E-76</v>
      </c>
      <c r="P8794">
        <v>738</v>
      </c>
    </row>
    <row r="8795" spans="1:16" x14ac:dyDescent="0.25">
      <c r="A8795" t="s">
        <v>13201</v>
      </c>
      <c r="B8795">
        <v>906</v>
      </c>
      <c r="C8795" s="3" t="str">
        <f>HYPERLINK("http://www.uniprot.org/uniprot/G7JAR4","tr|G7JAR4|G7JAR4_MEDTR")</f>
        <v>tr|G7JAR4|G7JAR4_MEDTR</v>
      </c>
      <c r="D8795" t="s">
        <v>13202</v>
      </c>
      <c r="E8795">
        <v>75.790000000000006</v>
      </c>
      <c r="F8795">
        <v>314</v>
      </c>
      <c r="G8795">
        <v>76</v>
      </c>
      <c r="H8795">
        <v>13</v>
      </c>
      <c r="I8795">
        <v>1</v>
      </c>
      <c r="J8795">
        <v>903</v>
      </c>
      <c r="K8795">
        <v>1</v>
      </c>
      <c r="L8795">
        <v>1</v>
      </c>
      <c r="M8795">
        <v>311</v>
      </c>
      <c r="N8795" t="s">
        <v>18</v>
      </c>
      <c r="O8795" s="1">
        <v>1.5028200000000001E-125</v>
      </c>
      <c r="P8795">
        <v>1169</v>
      </c>
    </row>
    <row r="8796" spans="1:16" x14ac:dyDescent="0.25">
      <c r="A8796" t="s">
        <v>13203</v>
      </c>
      <c r="B8796">
        <v>438</v>
      </c>
      <c r="C8796" s="3" t="str">
        <f>HYPERLINK("http://www.uniprot.org/uniprot/G7IZA2","tr|G7IZA2|G7IZA2_MEDTR")</f>
        <v>tr|G7IZA2|G7IZA2_MEDTR</v>
      </c>
      <c r="D8796" t="s">
        <v>12892</v>
      </c>
      <c r="E8796">
        <v>73.42</v>
      </c>
      <c r="F8796">
        <v>143</v>
      </c>
      <c r="G8796">
        <v>38</v>
      </c>
      <c r="H8796">
        <v>0</v>
      </c>
      <c r="I8796">
        <v>7</v>
      </c>
      <c r="J8796">
        <v>435</v>
      </c>
      <c r="K8796">
        <v>1</v>
      </c>
      <c r="L8796">
        <v>216</v>
      </c>
      <c r="M8796">
        <v>358</v>
      </c>
      <c r="N8796" t="s">
        <v>18</v>
      </c>
      <c r="O8796" s="1">
        <v>3.40939E-54</v>
      </c>
      <c r="P8796">
        <v>549</v>
      </c>
    </row>
    <row r="8797" spans="1:16" x14ac:dyDescent="0.25">
      <c r="A8797" t="s">
        <v>13204</v>
      </c>
      <c r="B8797">
        <v>465</v>
      </c>
      <c r="C8797" s="3" t="str">
        <f>HYPERLINK("http://www.uniprot.org/uniprot/G7ZZ92","tr|G7ZZ92|G7ZZ92_MEDTR")</f>
        <v>tr|G7ZZ92|G7ZZ92_MEDTR</v>
      </c>
      <c r="D8797" t="s">
        <v>13205</v>
      </c>
      <c r="E8797">
        <v>68.7</v>
      </c>
      <c r="F8797">
        <v>131</v>
      </c>
      <c r="G8797">
        <v>41</v>
      </c>
      <c r="H8797">
        <v>0</v>
      </c>
      <c r="I8797">
        <v>1</v>
      </c>
      <c r="J8797">
        <v>393</v>
      </c>
      <c r="K8797">
        <v>1</v>
      </c>
      <c r="L8797">
        <v>1</v>
      </c>
      <c r="M8797">
        <v>131</v>
      </c>
      <c r="N8797" t="s">
        <v>18</v>
      </c>
      <c r="O8797" s="1">
        <v>8.3100199999999998E-45</v>
      </c>
      <c r="P8797">
        <v>468</v>
      </c>
    </row>
    <row r="8798" spans="1:16" x14ac:dyDescent="0.25">
      <c r="A8798" t="s">
        <v>13206</v>
      </c>
      <c r="B8798">
        <v>1461</v>
      </c>
      <c r="C8798" s="3" t="str">
        <f>HYPERLINK("http://www.uniprot.org/uniprot/K7KXY5","tr|K7KXY5|K7KXY5_SOYBN")</f>
        <v>tr|K7KXY5|K7KXY5_SOYBN</v>
      </c>
      <c r="D8798" t="s">
        <v>28</v>
      </c>
      <c r="E8798">
        <v>78.349999999999994</v>
      </c>
      <c r="F8798">
        <v>485</v>
      </c>
      <c r="G8798">
        <v>105</v>
      </c>
      <c r="H8798">
        <v>1</v>
      </c>
      <c r="I8798">
        <v>1</v>
      </c>
      <c r="J8798">
        <v>1452</v>
      </c>
      <c r="K8798">
        <v>1</v>
      </c>
      <c r="L8798">
        <v>1</v>
      </c>
      <c r="M8798">
        <v>476</v>
      </c>
      <c r="N8798" t="s">
        <v>18</v>
      </c>
      <c r="O8798">
        <v>0</v>
      </c>
      <c r="P8798">
        <v>1981</v>
      </c>
    </row>
    <row r="8799" spans="1:16" x14ac:dyDescent="0.25">
      <c r="A8799" t="s">
        <v>13207</v>
      </c>
      <c r="B8799">
        <v>1740</v>
      </c>
      <c r="C8799" s="3" t="str">
        <f>HYPERLINK("http://www.uniprot.org/uniprot/I1KP22","tr|I1KP22|I1KP22_SOYBN")</f>
        <v>tr|I1KP22|I1KP22_SOYBN</v>
      </c>
      <c r="D8799" t="s">
        <v>28</v>
      </c>
      <c r="E8799">
        <v>86.35</v>
      </c>
      <c r="F8799">
        <v>579</v>
      </c>
      <c r="G8799">
        <v>79</v>
      </c>
      <c r="H8799">
        <v>1</v>
      </c>
      <c r="I8799">
        <v>1</v>
      </c>
      <c r="J8799">
        <v>1734</v>
      </c>
      <c r="K8799">
        <v>1</v>
      </c>
      <c r="L8799">
        <v>1</v>
      </c>
      <c r="M8799">
        <v>579</v>
      </c>
      <c r="N8799" t="s">
        <v>18</v>
      </c>
      <c r="O8799">
        <v>0</v>
      </c>
      <c r="P8799">
        <v>2582</v>
      </c>
    </row>
    <row r="8800" spans="1:16" x14ac:dyDescent="0.25">
      <c r="A8800" t="s">
        <v>13208</v>
      </c>
      <c r="B8800">
        <v>1539</v>
      </c>
      <c r="C8800" s="3" t="str">
        <f>HYPERLINK("http://www.uniprot.org/uniprot/G7KBA0","tr|G7KBA0|G7KBA0_MEDTR")</f>
        <v>tr|G7KBA0|G7KBA0_MEDTR</v>
      </c>
      <c r="D8800" t="s">
        <v>10435</v>
      </c>
      <c r="E8800">
        <v>66.8</v>
      </c>
      <c r="F8800">
        <v>482</v>
      </c>
      <c r="G8800">
        <v>160</v>
      </c>
      <c r="H8800">
        <v>5</v>
      </c>
      <c r="I8800">
        <v>73</v>
      </c>
      <c r="J8800">
        <v>1503</v>
      </c>
      <c r="K8800">
        <v>1</v>
      </c>
      <c r="L8800">
        <v>413</v>
      </c>
      <c r="M8800">
        <v>879</v>
      </c>
      <c r="N8800" t="s">
        <v>18</v>
      </c>
      <c r="O8800" s="1">
        <v>1.99925E-162</v>
      </c>
      <c r="P8800">
        <v>1490</v>
      </c>
    </row>
    <row r="8801" spans="1:16" x14ac:dyDescent="0.25">
      <c r="A8801" t="s">
        <v>13209</v>
      </c>
      <c r="B8801">
        <v>561</v>
      </c>
      <c r="C8801" s="3" t="str">
        <f>HYPERLINK("http://www.uniprot.org/uniprot/G7JF73","tr|G7JF73|G7JF73_MEDTR")</f>
        <v>tr|G7JF73|G7JF73_MEDTR</v>
      </c>
      <c r="D8801" t="s">
        <v>13210</v>
      </c>
      <c r="E8801">
        <v>68.680000000000007</v>
      </c>
      <c r="F8801">
        <v>182</v>
      </c>
      <c r="G8801">
        <v>57</v>
      </c>
      <c r="H8801">
        <v>9</v>
      </c>
      <c r="I8801">
        <v>40</v>
      </c>
      <c r="J8801">
        <v>558</v>
      </c>
      <c r="K8801">
        <v>1</v>
      </c>
      <c r="L8801">
        <v>18</v>
      </c>
      <c r="M8801">
        <v>191</v>
      </c>
      <c r="N8801" t="s">
        <v>18</v>
      </c>
      <c r="O8801" s="1">
        <v>2.7651900000000003E-60</v>
      </c>
      <c r="P8801">
        <v>602</v>
      </c>
    </row>
    <row r="8802" spans="1:16" x14ac:dyDescent="0.25">
      <c r="A8802" t="s">
        <v>13211</v>
      </c>
      <c r="B8802">
        <v>1326</v>
      </c>
      <c r="C8802" s="3" t="str">
        <f>HYPERLINK("http://www.uniprot.org/uniprot/G7JQY3","tr|G7JQY3|G7JQY3_MEDTR")</f>
        <v>tr|G7JQY3|G7JQY3_MEDTR</v>
      </c>
      <c r="D8802" t="s">
        <v>13212</v>
      </c>
      <c r="E8802">
        <v>62.08</v>
      </c>
      <c r="F8802">
        <v>422</v>
      </c>
      <c r="G8802">
        <v>160</v>
      </c>
      <c r="H8802">
        <v>11</v>
      </c>
      <c r="I8802">
        <v>1</v>
      </c>
      <c r="J8802">
        <v>1233</v>
      </c>
      <c r="K8802">
        <v>1</v>
      </c>
      <c r="L8802">
        <v>1</v>
      </c>
      <c r="M8802">
        <v>406</v>
      </c>
      <c r="N8802" t="s">
        <v>18</v>
      </c>
      <c r="O8802" s="1">
        <v>5.8409399999999998E-120</v>
      </c>
      <c r="P8802">
        <v>1123</v>
      </c>
    </row>
    <row r="8803" spans="1:16" x14ac:dyDescent="0.25">
      <c r="A8803" t="s">
        <v>13213</v>
      </c>
      <c r="B8803">
        <v>1230</v>
      </c>
      <c r="C8803" s="3" t="str">
        <f>HYPERLINK("http://www.uniprot.org/uniprot/G7KGK1","tr|G7KGK1|G7KGK1_MEDTR")</f>
        <v>tr|G7KGK1|G7KGK1_MEDTR</v>
      </c>
      <c r="D8803" t="s">
        <v>13214</v>
      </c>
      <c r="E8803">
        <v>85.54</v>
      </c>
      <c r="F8803">
        <v>415</v>
      </c>
      <c r="G8803">
        <v>60</v>
      </c>
      <c r="H8803">
        <v>7</v>
      </c>
      <c r="I8803">
        <v>4</v>
      </c>
      <c r="J8803">
        <v>1227</v>
      </c>
      <c r="K8803">
        <v>1</v>
      </c>
      <c r="L8803">
        <v>1</v>
      </c>
      <c r="M8803">
        <v>415</v>
      </c>
      <c r="N8803" t="s">
        <v>18</v>
      </c>
      <c r="O8803">
        <v>0</v>
      </c>
      <c r="P8803">
        <v>1851</v>
      </c>
    </row>
    <row r="8804" spans="1:16" x14ac:dyDescent="0.25">
      <c r="A8804" t="s">
        <v>13215</v>
      </c>
      <c r="B8804">
        <v>1314</v>
      </c>
      <c r="C8804" s="3" t="str">
        <f>HYPERLINK("http://www.uniprot.org/uniprot/A2Q693","tr|A2Q693|A2Q693_MEDTR")</f>
        <v>tr|A2Q693|A2Q693_MEDTR</v>
      </c>
      <c r="D8804" t="s">
        <v>13216</v>
      </c>
      <c r="E8804">
        <v>93.76</v>
      </c>
      <c r="F8804">
        <v>401</v>
      </c>
      <c r="G8804">
        <v>25</v>
      </c>
      <c r="H8804">
        <v>0</v>
      </c>
      <c r="I8804">
        <v>109</v>
      </c>
      <c r="J8804">
        <v>1311</v>
      </c>
      <c r="K8804">
        <v>1</v>
      </c>
      <c r="L8804">
        <v>22</v>
      </c>
      <c r="M8804">
        <v>422</v>
      </c>
      <c r="N8804" t="s">
        <v>18</v>
      </c>
      <c r="O8804">
        <v>0</v>
      </c>
      <c r="P8804">
        <v>2012</v>
      </c>
    </row>
    <row r="8805" spans="1:16" x14ac:dyDescent="0.25">
      <c r="A8805" t="s">
        <v>13217</v>
      </c>
      <c r="B8805">
        <v>516</v>
      </c>
      <c r="C8805" s="3" t="str">
        <f>HYPERLINK("http://www.uniprot.org/uniprot/M5Y0E0","tr|M5Y0E0|M5Y0E0_PRUPE")</f>
        <v>tr|M5Y0E0|M5Y0E0_PRUPE</v>
      </c>
      <c r="D8805" t="s">
        <v>452</v>
      </c>
      <c r="E8805">
        <v>36.549999999999997</v>
      </c>
      <c r="F8805">
        <v>145</v>
      </c>
      <c r="G8805">
        <v>92</v>
      </c>
      <c r="H8805">
        <v>2</v>
      </c>
      <c r="I8805">
        <v>76</v>
      </c>
      <c r="J8805">
        <v>504</v>
      </c>
      <c r="K8805">
        <v>1</v>
      </c>
      <c r="L8805">
        <v>6</v>
      </c>
      <c r="M8805">
        <v>148</v>
      </c>
      <c r="N8805" t="s">
        <v>18</v>
      </c>
      <c r="O8805" s="1">
        <v>6.8778600000000001E-15</v>
      </c>
      <c r="P8805">
        <v>210</v>
      </c>
    </row>
    <row r="8806" spans="1:16" x14ac:dyDescent="0.25">
      <c r="A8806" t="s">
        <v>13218</v>
      </c>
      <c r="B8806">
        <v>4362</v>
      </c>
      <c r="C8806" s="3" t="str">
        <f>HYPERLINK("http://www.uniprot.org/uniprot/G7J3P3","tr|G7J3P3|G7J3P3_MEDTR")</f>
        <v>tr|G7J3P3|G7J3P3_MEDTR</v>
      </c>
      <c r="D8806" t="s">
        <v>13219</v>
      </c>
      <c r="E8806">
        <v>74.28</v>
      </c>
      <c r="F8806">
        <v>1439</v>
      </c>
      <c r="G8806">
        <v>370</v>
      </c>
      <c r="H8806">
        <v>13</v>
      </c>
      <c r="I8806">
        <v>82</v>
      </c>
      <c r="J8806">
        <v>4359</v>
      </c>
      <c r="K8806">
        <v>1</v>
      </c>
      <c r="L8806">
        <v>10</v>
      </c>
      <c r="M8806">
        <v>1428</v>
      </c>
      <c r="N8806" t="s">
        <v>18</v>
      </c>
      <c r="O8806">
        <v>0</v>
      </c>
      <c r="P8806">
        <v>5376</v>
      </c>
    </row>
    <row r="8807" spans="1:16" x14ac:dyDescent="0.25">
      <c r="A8807" t="s">
        <v>13220</v>
      </c>
      <c r="B8807">
        <v>717</v>
      </c>
      <c r="C8807" s="3" t="str">
        <f>HYPERLINK("http://www.uniprot.org/uniprot/G7K4L8","tr|G7K4L8|G7K4L8_MEDTR")</f>
        <v>tr|G7K4L8|G7K4L8_MEDTR</v>
      </c>
      <c r="D8807" t="s">
        <v>1665</v>
      </c>
      <c r="E8807">
        <v>50.84</v>
      </c>
      <c r="F8807">
        <v>118</v>
      </c>
      <c r="G8807">
        <v>58</v>
      </c>
      <c r="H8807">
        <v>4</v>
      </c>
      <c r="I8807">
        <v>1</v>
      </c>
      <c r="J8807">
        <v>342</v>
      </c>
      <c r="K8807">
        <v>1</v>
      </c>
      <c r="L8807">
        <v>1</v>
      </c>
      <c r="M8807">
        <v>118</v>
      </c>
      <c r="N8807" t="s">
        <v>18</v>
      </c>
      <c r="O8807" s="1">
        <v>1.4110599999999999E-20</v>
      </c>
      <c r="P8807">
        <v>262</v>
      </c>
    </row>
    <row r="8808" spans="1:16" x14ac:dyDescent="0.25">
      <c r="A8808" t="s">
        <v>13221</v>
      </c>
      <c r="B8808">
        <v>1011</v>
      </c>
      <c r="C8808" s="3" t="str">
        <f>HYPERLINK("http://www.uniprot.org/uniprot/A2Q519","tr|A2Q519|A2Q519_MEDTR")</f>
        <v>tr|A2Q519|A2Q519_MEDTR</v>
      </c>
      <c r="D8808" t="s">
        <v>13222</v>
      </c>
      <c r="E8808">
        <v>79.11</v>
      </c>
      <c r="F8808">
        <v>340</v>
      </c>
      <c r="G8808">
        <v>71</v>
      </c>
      <c r="H8808">
        <v>4</v>
      </c>
      <c r="I8808">
        <v>1</v>
      </c>
      <c r="J8808">
        <v>1008</v>
      </c>
      <c r="K8808">
        <v>1</v>
      </c>
      <c r="L8808">
        <v>1</v>
      </c>
      <c r="M8808">
        <v>340</v>
      </c>
      <c r="N8808" t="s">
        <v>18</v>
      </c>
      <c r="O8808" s="1">
        <v>4.2447899999999998E-151</v>
      </c>
      <c r="P8808">
        <v>1390</v>
      </c>
    </row>
    <row r="8809" spans="1:16" x14ac:dyDescent="0.25">
      <c r="A8809" t="s">
        <v>13223</v>
      </c>
      <c r="B8809">
        <v>570</v>
      </c>
      <c r="C8809" s="3" t="str">
        <f>HYPERLINK("http://www.uniprot.org/uniprot/I1N7L1","tr|I1N7L1|I1N7L1_SOYBN")</f>
        <v>tr|I1N7L1|I1N7L1_SOYBN</v>
      </c>
      <c r="D8809" t="s">
        <v>71</v>
      </c>
      <c r="E8809">
        <v>63.49</v>
      </c>
      <c r="F8809">
        <v>189</v>
      </c>
      <c r="G8809">
        <v>69</v>
      </c>
      <c r="H8809">
        <v>0</v>
      </c>
      <c r="I8809">
        <v>1</v>
      </c>
      <c r="J8809">
        <v>567</v>
      </c>
      <c r="K8809">
        <v>1</v>
      </c>
      <c r="L8809">
        <v>250</v>
      </c>
      <c r="M8809">
        <v>436</v>
      </c>
      <c r="N8809" t="s">
        <v>18</v>
      </c>
      <c r="O8809" s="1">
        <v>3.69927E-63</v>
      </c>
      <c r="P8809">
        <v>627</v>
      </c>
    </row>
    <row r="8810" spans="1:16" x14ac:dyDescent="0.25">
      <c r="A8810" t="s">
        <v>13224</v>
      </c>
      <c r="B8810">
        <v>1962</v>
      </c>
      <c r="C8810" s="3" t="str">
        <f>HYPERLINK("http://www.uniprot.org/uniprot/K7M7M6","tr|K7M7M6|K7M7M6_SOYBN")</f>
        <v>tr|K7M7M6|K7M7M6_SOYBN</v>
      </c>
      <c r="D8810" t="s">
        <v>28</v>
      </c>
      <c r="E8810">
        <v>38.99</v>
      </c>
      <c r="F8810">
        <v>695</v>
      </c>
      <c r="G8810">
        <v>424</v>
      </c>
      <c r="H8810">
        <v>73</v>
      </c>
      <c r="I8810">
        <v>94</v>
      </c>
      <c r="J8810">
        <v>1959</v>
      </c>
      <c r="K8810">
        <v>1</v>
      </c>
      <c r="L8810">
        <v>27</v>
      </c>
      <c r="M8810">
        <v>705</v>
      </c>
      <c r="N8810" t="s">
        <v>18</v>
      </c>
      <c r="O8810" s="1">
        <v>1.8624800000000002E-102</v>
      </c>
      <c r="P8810">
        <v>974</v>
      </c>
    </row>
    <row r="8811" spans="1:16" x14ac:dyDescent="0.25">
      <c r="A8811" t="s">
        <v>13225</v>
      </c>
      <c r="B8811">
        <v>567</v>
      </c>
      <c r="C8811" s="3" t="str">
        <f>HYPERLINK("http://www.uniprot.org/uniprot/I3T4C5","tr|I3T4C5|I3T4C5_MEDTR")</f>
        <v>tr|I3T4C5|I3T4C5_MEDTR</v>
      </c>
      <c r="D8811" t="s">
        <v>4736</v>
      </c>
      <c r="E8811">
        <v>96.55</v>
      </c>
      <c r="F8811">
        <v>145</v>
      </c>
      <c r="G8811">
        <v>5</v>
      </c>
      <c r="H8811">
        <v>0</v>
      </c>
      <c r="I8811">
        <v>1</v>
      </c>
      <c r="J8811">
        <v>435</v>
      </c>
      <c r="K8811">
        <v>1</v>
      </c>
      <c r="L8811">
        <v>1</v>
      </c>
      <c r="M8811">
        <v>145</v>
      </c>
      <c r="N8811" t="s">
        <v>18</v>
      </c>
      <c r="O8811" s="1">
        <v>1.08775E-75</v>
      </c>
      <c r="P8811">
        <v>735</v>
      </c>
    </row>
    <row r="8812" spans="1:16" x14ac:dyDescent="0.25">
      <c r="A8812" t="s">
        <v>13226</v>
      </c>
      <c r="B8812">
        <v>1524</v>
      </c>
      <c r="C8812" s="3" t="str">
        <f>HYPERLINK("http://www.uniprot.org/uniprot/I1NAH7","tr|I1NAH7|I1NAH7_SOYBN")</f>
        <v>tr|I1NAH7|I1NAH7_SOYBN</v>
      </c>
      <c r="D8812" t="s">
        <v>548</v>
      </c>
      <c r="E8812">
        <v>87.57</v>
      </c>
      <c r="F8812">
        <v>507</v>
      </c>
      <c r="G8812">
        <v>63</v>
      </c>
      <c r="H8812">
        <v>0</v>
      </c>
      <c r="I8812">
        <v>1</v>
      </c>
      <c r="J8812">
        <v>1521</v>
      </c>
      <c r="K8812">
        <v>1</v>
      </c>
      <c r="L8812">
        <v>54</v>
      </c>
      <c r="M8812">
        <v>527</v>
      </c>
      <c r="N8812" t="s">
        <v>18</v>
      </c>
      <c r="O8812">
        <v>0</v>
      </c>
      <c r="P8812">
        <v>2230</v>
      </c>
    </row>
    <row r="8813" spans="1:16" x14ac:dyDescent="0.25">
      <c r="A8813" t="s">
        <v>13227</v>
      </c>
      <c r="B8813">
        <v>1842</v>
      </c>
      <c r="C8813" s="3" t="str">
        <f>HYPERLINK("http://www.uniprot.org/uniprot/Q2HRG7","tr|Q2HRG7|Q2HRG7_MEDTR")</f>
        <v>tr|Q2HRG7|Q2HRG7_MEDTR</v>
      </c>
      <c r="D8813" t="s">
        <v>13228</v>
      </c>
      <c r="E8813">
        <v>70.59</v>
      </c>
      <c r="F8813">
        <v>619</v>
      </c>
      <c r="G8813">
        <v>182</v>
      </c>
      <c r="H8813">
        <v>8</v>
      </c>
      <c r="I8813">
        <v>1</v>
      </c>
      <c r="J8813">
        <v>1833</v>
      </c>
      <c r="K8813">
        <v>1</v>
      </c>
      <c r="L8813">
        <v>1</v>
      </c>
      <c r="M8813">
        <v>612</v>
      </c>
      <c r="N8813" t="s">
        <v>18</v>
      </c>
      <c r="O8813">
        <v>0</v>
      </c>
      <c r="P8813">
        <v>2148</v>
      </c>
    </row>
    <row r="8814" spans="1:16" x14ac:dyDescent="0.25">
      <c r="A8814" t="s">
        <v>13229</v>
      </c>
      <c r="B8814">
        <v>180</v>
      </c>
      <c r="C8814" s="3" t="str">
        <f>HYPERLINK("http://www.uniprot.org/uniprot/Q2HRG5","tr|Q2HRG5|Q2HRG5_MEDTR")</f>
        <v>tr|Q2HRG5|Q2HRG5_MEDTR</v>
      </c>
      <c r="D8814" t="s">
        <v>9012</v>
      </c>
      <c r="E8814">
        <v>75.92</v>
      </c>
      <c r="F8814">
        <v>54</v>
      </c>
      <c r="G8814">
        <v>13</v>
      </c>
      <c r="H8814">
        <v>6</v>
      </c>
      <c r="I8814">
        <v>22</v>
      </c>
      <c r="J8814">
        <v>165</v>
      </c>
      <c r="K8814">
        <v>1</v>
      </c>
      <c r="L8814">
        <v>50</v>
      </c>
      <c r="M8814">
        <v>103</v>
      </c>
      <c r="N8814" t="s">
        <v>18</v>
      </c>
      <c r="O8814" s="1">
        <v>1.113E-12</v>
      </c>
      <c r="P8814">
        <v>191</v>
      </c>
    </row>
    <row r="8815" spans="1:16" x14ac:dyDescent="0.25">
      <c r="A8815" t="s">
        <v>13230</v>
      </c>
      <c r="B8815">
        <v>471</v>
      </c>
      <c r="C8815" s="3" t="str">
        <f>HYPERLINK("http://www.uniprot.org/uniprot/G7I7H2","tr|G7I7H2|G7I7H2_MEDTR")</f>
        <v>tr|G7I7H2|G7I7H2_MEDTR</v>
      </c>
      <c r="D8815" t="s">
        <v>13231</v>
      </c>
      <c r="E8815">
        <v>59.49</v>
      </c>
      <c r="F8815">
        <v>158</v>
      </c>
      <c r="G8815">
        <v>64</v>
      </c>
      <c r="H8815">
        <v>2</v>
      </c>
      <c r="I8815">
        <v>1</v>
      </c>
      <c r="J8815">
        <v>468</v>
      </c>
      <c r="K8815">
        <v>1</v>
      </c>
      <c r="L8815">
        <v>11</v>
      </c>
      <c r="M8815">
        <v>146</v>
      </c>
      <c r="N8815" t="s">
        <v>18</v>
      </c>
      <c r="O8815" s="1">
        <v>2.1702599999999999E-37</v>
      </c>
      <c r="P8815">
        <v>404</v>
      </c>
    </row>
    <row r="8816" spans="1:16" x14ac:dyDescent="0.25">
      <c r="A8816" t="s">
        <v>13232</v>
      </c>
      <c r="B8816">
        <v>1431</v>
      </c>
      <c r="C8816" s="3" t="str">
        <f>HYPERLINK("http://www.uniprot.org/uniprot/I1L8B4","tr|I1L8B4|I1L8B4_SOYBN")</f>
        <v>tr|I1L8B4|I1L8B4_SOYBN</v>
      </c>
      <c r="D8816" t="s">
        <v>28</v>
      </c>
      <c r="E8816">
        <v>73.23</v>
      </c>
      <c r="F8816">
        <v>467</v>
      </c>
      <c r="G8816">
        <v>125</v>
      </c>
      <c r="H8816">
        <v>5</v>
      </c>
      <c r="I8816">
        <v>43</v>
      </c>
      <c r="J8816">
        <v>1428</v>
      </c>
      <c r="K8816">
        <v>1</v>
      </c>
      <c r="L8816">
        <v>8</v>
      </c>
      <c r="M8816">
        <v>467</v>
      </c>
      <c r="N8816" t="s">
        <v>18</v>
      </c>
      <c r="O8816">
        <v>0</v>
      </c>
      <c r="P8816">
        <v>1716</v>
      </c>
    </row>
    <row r="8817" spans="1:16" x14ac:dyDescent="0.25">
      <c r="A8817" t="s">
        <v>13233</v>
      </c>
      <c r="B8817">
        <v>408</v>
      </c>
      <c r="C8817" s="3" t="str">
        <f>HYPERLINK("http://www.uniprot.org/uniprot/K7N5J8","tr|K7N5J8|K7N5J8_SOYBN")</f>
        <v>tr|K7N5J8|K7N5J8_SOYBN</v>
      </c>
      <c r="D8817" t="s">
        <v>28</v>
      </c>
      <c r="E8817">
        <v>83.45</v>
      </c>
      <c r="F8817">
        <v>133</v>
      </c>
      <c r="G8817">
        <v>22</v>
      </c>
      <c r="H8817">
        <v>5</v>
      </c>
      <c r="I8817">
        <v>22</v>
      </c>
      <c r="J8817">
        <v>405</v>
      </c>
      <c r="K8817">
        <v>1</v>
      </c>
      <c r="L8817">
        <v>502</v>
      </c>
      <c r="M8817">
        <v>634</v>
      </c>
      <c r="N8817" t="s">
        <v>18</v>
      </c>
      <c r="O8817" s="1">
        <v>3.5821699999999999E-56</v>
      </c>
      <c r="P8817">
        <v>566</v>
      </c>
    </row>
    <row r="8818" spans="1:16" x14ac:dyDescent="0.25">
      <c r="A8818" t="s">
        <v>13234</v>
      </c>
      <c r="B8818">
        <v>939</v>
      </c>
      <c r="C8818" s="3" t="str">
        <f>HYPERLINK("http://www.uniprot.org/uniprot/G7JAE0","tr|G7JAE0|G7JAE0_MEDTR")</f>
        <v>tr|G7JAE0|G7JAE0_MEDTR</v>
      </c>
      <c r="D8818" t="s">
        <v>13235</v>
      </c>
      <c r="E8818">
        <v>65.02</v>
      </c>
      <c r="F8818">
        <v>243</v>
      </c>
      <c r="G8818">
        <v>85</v>
      </c>
      <c r="H8818">
        <v>1</v>
      </c>
      <c r="I8818">
        <v>124</v>
      </c>
      <c r="J8818">
        <v>849</v>
      </c>
      <c r="K8818">
        <v>1</v>
      </c>
      <c r="L8818">
        <v>80</v>
      </c>
      <c r="M8818">
        <v>322</v>
      </c>
      <c r="N8818" t="s">
        <v>18</v>
      </c>
      <c r="O8818" s="1">
        <v>1.4571100000000001E-78</v>
      </c>
      <c r="P8818">
        <v>764</v>
      </c>
    </row>
    <row r="8819" spans="1:16" x14ac:dyDescent="0.25">
      <c r="A8819" t="s">
        <v>13236</v>
      </c>
      <c r="B8819">
        <v>222</v>
      </c>
      <c r="C8819" s="3" t="str">
        <f>HYPERLINK("http://www.uniprot.org/uniprot/K7M149","tr|K7M149|K7M149_SOYBN")</f>
        <v>tr|K7M149|K7M149_SOYBN</v>
      </c>
      <c r="D8819" t="s">
        <v>28</v>
      </c>
      <c r="E8819">
        <v>100</v>
      </c>
      <c r="F8819">
        <v>73</v>
      </c>
      <c r="G8819">
        <v>0</v>
      </c>
      <c r="H8819">
        <v>0</v>
      </c>
      <c r="I8819">
        <v>1</v>
      </c>
      <c r="J8819">
        <v>219</v>
      </c>
      <c r="K8819">
        <v>1</v>
      </c>
      <c r="L8819">
        <v>37</v>
      </c>
      <c r="M8819">
        <v>109</v>
      </c>
      <c r="N8819" t="s">
        <v>18</v>
      </c>
      <c r="O8819" s="1">
        <v>2.6916199999999998E-35</v>
      </c>
      <c r="P8819">
        <v>386</v>
      </c>
    </row>
    <row r="8820" spans="1:16" x14ac:dyDescent="0.25">
      <c r="A8820" t="s">
        <v>13237</v>
      </c>
      <c r="B8820">
        <v>1077</v>
      </c>
      <c r="C8820" s="3" t="str">
        <f>HYPERLINK("http://www.uniprot.org/uniprot/G7IZA2","tr|G7IZA2|G7IZA2_MEDTR")</f>
        <v>tr|G7IZA2|G7IZA2_MEDTR</v>
      </c>
      <c r="D8820" t="s">
        <v>12892</v>
      </c>
      <c r="E8820">
        <v>82.96</v>
      </c>
      <c r="F8820">
        <v>358</v>
      </c>
      <c r="G8820">
        <v>61</v>
      </c>
      <c r="H8820">
        <v>0</v>
      </c>
      <c r="I8820">
        <v>1</v>
      </c>
      <c r="J8820">
        <v>1074</v>
      </c>
      <c r="K8820">
        <v>1</v>
      </c>
      <c r="L8820">
        <v>1</v>
      </c>
      <c r="M8820">
        <v>358</v>
      </c>
      <c r="N8820" t="s">
        <v>18</v>
      </c>
      <c r="O8820" s="1">
        <v>5.6862900000000002E-173</v>
      </c>
      <c r="P8820">
        <v>1579</v>
      </c>
    </row>
    <row r="8821" spans="1:16" x14ac:dyDescent="0.25">
      <c r="A8821" t="s">
        <v>13238</v>
      </c>
      <c r="B8821">
        <v>1473</v>
      </c>
      <c r="C8821" s="3" t="str">
        <f>HYPERLINK("http://www.uniprot.org/uniprot/G7ZZ90","tr|G7ZZ90|G7ZZ90_MEDTR")</f>
        <v>tr|G7ZZ90|G7ZZ90_MEDTR</v>
      </c>
      <c r="D8821" t="s">
        <v>13239</v>
      </c>
      <c r="E8821">
        <v>88.39</v>
      </c>
      <c r="F8821">
        <v>491</v>
      </c>
      <c r="G8821">
        <v>57</v>
      </c>
      <c r="H8821">
        <v>1</v>
      </c>
      <c r="I8821">
        <v>1</v>
      </c>
      <c r="J8821">
        <v>1470</v>
      </c>
      <c r="K8821">
        <v>1</v>
      </c>
      <c r="L8821">
        <v>1</v>
      </c>
      <c r="M8821">
        <v>491</v>
      </c>
      <c r="N8821" t="s">
        <v>18</v>
      </c>
      <c r="O8821">
        <v>0</v>
      </c>
      <c r="P8821">
        <v>2236</v>
      </c>
    </row>
    <row r="8822" spans="1:16" x14ac:dyDescent="0.25">
      <c r="A8822" t="s">
        <v>13240</v>
      </c>
      <c r="B8822">
        <v>1398</v>
      </c>
      <c r="C8822" s="3" t="str">
        <f>HYPERLINK("http://www.uniprot.org/uniprot/G7JUY8","tr|G7JUY8|G7JUY8_MEDTR")</f>
        <v>tr|G7JUY8|G7JUY8_MEDTR</v>
      </c>
      <c r="D8822" t="s">
        <v>13241</v>
      </c>
      <c r="E8822">
        <v>78.040000000000006</v>
      </c>
      <c r="F8822">
        <v>460</v>
      </c>
      <c r="G8822">
        <v>101</v>
      </c>
      <c r="H8822">
        <v>2</v>
      </c>
      <c r="I8822">
        <v>1</v>
      </c>
      <c r="J8822">
        <v>1374</v>
      </c>
      <c r="K8822">
        <v>1</v>
      </c>
      <c r="L8822">
        <v>1</v>
      </c>
      <c r="M8822">
        <v>460</v>
      </c>
      <c r="N8822" t="s">
        <v>18</v>
      </c>
      <c r="O8822">
        <v>0</v>
      </c>
      <c r="P8822">
        <v>1924</v>
      </c>
    </row>
    <row r="8823" spans="1:16" x14ac:dyDescent="0.25">
      <c r="A8823" t="s">
        <v>13242</v>
      </c>
      <c r="B8823">
        <v>2937</v>
      </c>
      <c r="C8823" s="3" t="str">
        <f>HYPERLINK("http://www.uniprot.org/uniprot/G7LIU3","tr|G7LIU3|G7LIU3_MEDTR")</f>
        <v>tr|G7LIU3|G7LIU3_MEDTR</v>
      </c>
      <c r="D8823" t="s">
        <v>13243</v>
      </c>
      <c r="E8823">
        <v>79.56</v>
      </c>
      <c r="F8823">
        <v>974</v>
      </c>
      <c r="G8823">
        <v>199</v>
      </c>
      <c r="H8823">
        <v>20</v>
      </c>
      <c r="I8823">
        <v>43</v>
      </c>
      <c r="J8823">
        <v>2904</v>
      </c>
      <c r="K8823">
        <v>1</v>
      </c>
      <c r="L8823">
        <v>1</v>
      </c>
      <c r="M8823">
        <v>961</v>
      </c>
      <c r="N8823" t="s">
        <v>18</v>
      </c>
      <c r="O8823">
        <v>0</v>
      </c>
      <c r="P8823">
        <v>3878</v>
      </c>
    </row>
    <row r="8824" spans="1:16" x14ac:dyDescent="0.25">
      <c r="A8824" t="s">
        <v>13244</v>
      </c>
      <c r="B8824">
        <v>789</v>
      </c>
      <c r="C8824" s="3" t="str">
        <f>HYPERLINK("http://www.uniprot.org/uniprot/I3S3Q5","tr|I3S3Q5|I3S3Q5_MEDTR")</f>
        <v>tr|I3S3Q5|I3S3Q5_MEDTR</v>
      </c>
      <c r="D8824" t="s">
        <v>22</v>
      </c>
      <c r="E8824">
        <v>89.44</v>
      </c>
      <c r="F8824">
        <v>218</v>
      </c>
      <c r="G8824">
        <v>23</v>
      </c>
      <c r="H8824">
        <v>0</v>
      </c>
      <c r="I8824">
        <v>1</v>
      </c>
      <c r="J8824">
        <v>654</v>
      </c>
      <c r="K8824">
        <v>1</v>
      </c>
      <c r="L8824">
        <v>1</v>
      </c>
      <c r="M8824">
        <v>218</v>
      </c>
      <c r="N8824" t="s">
        <v>18</v>
      </c>
      <c r="O8824" s="1">
        <v>9.4343100000000004E-112</v>
      </c>
      <c r="P8824">
        <v>1049</v>
      </c>
    </row>
    <row r="8825" spans="1:16" x14ac:dyDescent="0.25">
      <c r="A8825" t="s">
        <v>13245</v>
      </c>
      <c r="B8825">
        <v>1605</v>
      </c>
      <c r="C8825" s="3" t="str">
        <f>HYPERLINK("http://www.uniprot.org/uniprot/G7JWB3","tr|G7JWB3|G7JWB3_MEDTR")</f>
        <v>tr|G7JWB3|G7JWB3_MEDTR</v>
      </c>
      <c r="D8825" t="s">
        <v>13246</v>
      </c>
      <c r="E8825">
        <v>68.05</v>
      </c>
      <c r="F8825">
        <v>601</v>
      </c>
      <c r="G8825">
        <v>192</v>
      </c>
      <c r="H8825">
        <v>67</v>
      </c>
      <c r="I8825">
        <v>1</v>
      </c>
      <c r="J8825">
        <v>1602</v>
      </c>
      <c r="K8825">
        <v>1</v>
      </c>
      <c r="L8825">
        <v>1</v>
      </c>
      <c r="M8825">
        <v>596</v>
      </c>
      <c r="N8825" t="s">
        <v>18</v>
      </c>
      <c r="O8825">
        <v>0</v>
      </c>
      <c r="P8825">
        <v>1926</v>
      </c>
    </row>
    <row r="8826" spans="1:16" x14ac:dyDescent="0.25">
      <c r="A8826" t="s">
        <v>13247</v>
      </c>
      <c r="B8826">
        <v>2610</v>
      </c>
      <c r="C8826" s="3" t="str">
        <f>HYPERLINK("http://www.uniprot.org/uniprot/G7IQ84","tr|G7IQ84|G7IQ84_MEDTR")</f>
        <v>tr|G7IQ84|G7IQ84_MEDTR</v>
      </c>
      <c r="D8826" t="s">
        <v>13248</v>
      </c>
      <c r="E8826">
        <v>77.25</v>
      </c>
      <c r="F8826">
        <v>422</v>
      </c>
      <c r="G8826">
        <v>96</v>
      </c>
      <c r="H8826">
        <v>0</v>
      </c>
      <c r="I8826">
        <v>1336</v>
      </c>
      <c r="J8826">
        <v>2601</v>
      </c>
      <c r="K8826">
        <v>1</v>
      </c>
      <c r="L8826">
        <v>418</v>
      </c>
      <c r="M8826">
        <v>838</v>
      </c>
      <c r="N8826" t="s">
        <v>18</v>
      </c>
      <c r="O8826">
        <v>0</v>
      </c>
      <c r="P8826">
        <v>1658</v>
      </c>
    </row>
    <row r="8827" spans="1:16" x14ac:dyDescent="0.25">
      <c r="A8827" t="s">
        <v>13249</v>
      </c>
      <c r="B8827">
        <v>441</v>
      </c>
      <c r="C8827" s="3" t="str">
        <f>HYPERLINK("http://www.uniprot.org/uniprot/I3T472","tr|I3T472|I3T472_LOTJA")</f>
        <v>tr|I3T472|I3T472_LOTJA</v>
      </c>
      <c r="D8827" t="s">
        <v>93</v>
      </c>
      <c r="E8827">
        <v>62.72</v>
      </c>
      <c r="F8827">
        <v>110</v>
      </c>
      <c r="G8827">
        <v>41</v>
      </c>
      <c r="H8827">
        <v>15</v>
      </c>
      <c r="I8827">
        <v>139</v>
      </c>
      <c r="J8827">
        <v>423</v>
      </c>
      <c r="K8827">
        <v>1</v>
      </c>
      <c r="L8827">
        <v>243</v>
      </c>
      <c r="M8827">
        <v>352</v>
      </c>
      <c r="N8827" t="s">
        <v>18</v>
      </c>
      <c r="O8827" s="1">
        <v>4.7789099999999999E-24</v>
      </c>
      <c r="P8827">
        <v>289</v>
      </c>
    </row>
    <row r="8828" spans="1:16" x14ac:dyDescent="0.25">
      <c r="A8828" t="s">
        <v>13250</v>
      </c>
      <c r="B8828">
        <v>237</v>
      </c>
      <c r="C8828" s="3" t="str">
        <f>HYPERLINK("http://www.uniprot.org/uniprot/B7FGM3","tr|B7FGM3|B7FGM3_MEDTR")</f>
        <v>tr|B7FGM3|B7FGM3_MEDTR</v>
      </c>
      <c r="D8828" t="s">
        <v>13251</v>
      </c>
      <c r="E8828">
        <v>72.72</v>
      </c>
      <c r="F8828">
        <v>77</v>
      </c>
      <c r="G8828">
        <v>21</v>
      </c>
      <c r="H8828">
        <v>0</v>
      </c>
      <c r="I8828">
        <v>1</v>
      </c>
      <c r="J8828">
        <v>231</v>
      </c>
      <c r="K8828">
        <v>1</v>
      </c>
      <c r="L8828">
        <v>1</v>
      </c>
      <c r="M8828">
        <v>77</v>
      </c>
      <c r="N8828" t="s">
        <v>18</v>
      </c>
      <c r="O8828" s="1">
        <v>9.4199299999999993E-25</v>
      </c>
      <c r="P8828">
        <v>295</v>
      </c>
    </row>
    <row r="8829" spans="1:16" x14ac:dyDescent="0.25">
      <c r="A8829" t="s">
        <v>13252</v>
      </c>
      <c r="B8829">
        <v>1242</v>
      </c>
      <c r="C8829" s="3" t="str">
        <f>HYPERLINK("http://www.uniprot.org/uniprot/I1L5J4","tr|I1L5J4|I1L5J4_SOYBN")</f>
        <v>tr|I1L5J4|I1L5J4_SOYBN</v>
      </c>
      <c r="D8829" t="s">
        <v>28</v>
      </c>
      <c r="E8829">
        <v>83.41</v>
      </c>
      <c r="F8829">
        <v>416</v>
      </c>
      <c r="G8829">
        <v>69</v>
      </c>
      <c r="H8829">
        <v>3</v>
      </c>
      <c r="I8829">
        <v>1</v>
      </c>
      <c r="J8829">
        <v>1239</v>
      </c>
      <c r="K8829">
        <v>1</v>
      </c>
      <c r="L8829">
        <v>1</v>
      </c>
      <c r="M8829">
        <v>414</v>
      </c>
      <c r="N8829" t="s">
        <v>18</v>
      </c>
      <c r="O8829">
        <v>0</v>
      </c>
      <c r="P8829">
        <v>1796</v>
      </c>
    </row>
    <row r="8830" spans="1:16" x14ac:dyDescent="0.25">
      <c r="A8830" t="s">
        <v>13253</v>
      </c>
      <c r="B8830">
        <v>369</v>
      </c>
      <c r="C8830" s="3" t="str">
        <f>HYPERLINK("http://www.uniprot.org/uniprot/G7LJA4","tr|G7LJA4|G7LJA4_MEDTR")</f>
        <v>tr|G7LJA4|G7LJA4_MEDTR</v>
      </c>
      <c r="D8830" t="s">
        <v>13254</v>
      </c>
      <c r="E8830">
        <v>69.099999999999994</v>
      </c>
      <c r="F8830">
        <v>123</v>
      </c>
      <c r="G8830">
        <v>38</v>
      </c>
      <c r="H8830">
        <v>4</v>
      </c>
      <c r="I8830">
        <v>10</v>
      </c>
      <c r="J8830">
        <v>366</v>
      </c>
      <c r="K8830">
        <v>1</v>
      </c>
      <c r="L8830">
        <v>3</v>
      </c>
      <c r="M8830">
        <v>124</v>
      </c>
      <c r="N8830" t="s">
        <v>18</v>
      </c>
      <c r="O8830" s="1">
        <v>1.0037799999999999E-42</v>
      </c>
      <c r="P8830">
        <v>450</v>
      </c>
    </row>
    <row r="8831" spans="1:16" x14ac:dyDescent="0.25">
      <c r="A8831" t="s">
        <v>13255</v>
      </c>
      <c r="B8831">
        <v>1521</v>
      </c>
      <c r="C8831" s="3" t="str">
        <f>HYPERLINK("http://www.uniprot.org/uniprot/I1J655","tr|I1J655|I1J655_SOYBN")</f>
        <v>tr|I1J655|I1J655_SOYBN</v>
      </c>
      <c r="D8831" t="s">
        <v>28</v>
      </c>
      <c r="E8831">
        <v>70.08</v>
      </c>
      <c r="F8831">
        <v>498</v>
      </c>
      <c r="G8831">
        <v>149</v>
      </c>
      <c r="H8831">
        <v>1</v>
      </c>
      <c r="I8831">
        <v>10</v>
      </c>
      <c r="J8831">
        <v>1500</v>
      </c>
      <c r="K8831">
        <v>1</v>
      </c>
      <c r="L8831">
        <v>3</v>
      </c>
      <c r="M8831">
        <v>495</v>
      </c>
      <c r="N8831" t="s">
        <v>18</v>
      </c>
      <c r="O8831">
        <v>0</v>
      </c>
      <c r="P8831">
        <v>1881</v>
      </c>
    </row>
    <row r="8832" spans="1:16" x14ac:dyDescent="0.25">
      <c r="A8832" t="s">
        <v>13256</v>
      </c>
      <c r="B8832">
        <v>1737</v>
      </c>
      <c r="C8832" s="3" t="str">
        <f>HYPERLINK("http://www.uniprot.org/uniprot/G7IGM5","tr|G7IGM5|G7IGM5_MEDTR")</f>
        <v>tr|G7IGM5|G7IGM5_MEDTR</v>
      </c>
      <c r="D8832" t="s">
        <v>13257</v>
      </c>
      <c r="E8832">
        <v>82.9</v>
      </c>
      <c r="F8832">
        <v>579</v>
      </c>
      <c r="G8832">
        <v>99</v>
      </c>
      <c r="H8832">
        <v>1</v>
      </c>
      <c r="I8832">
        <v>1</v>
      </c>
      <c r="J8832">
        <v>1734</v>
      </c>
      <c r="K8832">
        <v>1</v>
      </c>
      <c r="L8832">
        <v>1</v>
      </c>
      <c r="M8832">
        <v>579</v>
      </c>
      <c r="N8832" t="s">
        <v>18</v>
      </c>
      <c r="O8832">
        <v>0</v>
      </c>
      <c r="P8832">
        <v>2460</v>
      </c>
    </row>
    <row r="8833" spans="1:16" x14ac:dyDescent="0.25">
      <c r="A8833" t="s">
        <v>13258</v>
      </c>
      <c r="B8833">
        <v>1521</v>
      </c>
      <c r="C8833" s="3" t="str">
        <f>HYPERLINK("http://www.uniprot.org/uniprot/G7KCM5","tr|G7KCM5|G7KCM5_MEDTR")</f>
        <v>tr|G7KCM5|G7KCM5_MEDTR</v>
      </c>
      <c r="D8833" t="s">
        <v>13259</v>
      </c>
      <c r="E8833">
        <v>89.94</v>
      </c>
      <c r="F8833">
        <v>507</v>
      </c>
      <c r="G8833">
        <v>51</v>
      </c>
      <c r="H8833">
        <v>1</v>
      </c>
      <c r="I8833">
        <v>1</v>
      </c>
      <c r="J8833">
        <v>1518</v>
      </c>
      <c r="K8833">
        <v>1</v>
      </c>
      <c r="L8833">
        <v>66</v>
      </c>
      <c r="M8833">
        <v>571</v>
      </c>
      <c r="N8833" t="s">
        <v>18</v>
      </c>
      <c r="O8833">
        <v>0</v>
      </c>
      <c r="P8833">
        <v>2416</v>
      </c>
    </row>
    <row r="8834" spans="1:16" x14ac:dyDescent="0.25">
      <c r="A8834" t="s">
        <v>13260</v>
      </c>
      <c r="B8834">
        <v>1167</v>
      </c>
      <c r="C8834" s="3" t="str">
        <f>HYPERLINK("http://www.uniprot.org/uniprot/E5GC71","tr|E5GC71|E5GC71_CUCME")</f>
        <v>tr|E5GC71|E5GC71_CUCME</v>
      </c>
      <c r="D8834" t="s">
        <v>13261</v>
      </c>
      <c r="E8834">
        <v>66.91</v>
      </c>
      <c r="F8834">
        <v>396</v>
      </c>
      <c r="G8834">
        <v>131</v>
      </c>
      <c r="H8834">
        <v>10</v>
      </c>
      <c r="I8834">
        <v>1</v>
      </c>
      <c r="J8834">
        <v>1158</v>
      </c>
      <c r="K8834">
        <v>1</v>
      </c>
      <c r="L8834">
        <v>16</v>
      </c>
      <c r="M8834">
        <v>410</v>
      </c>
      <c r="N8834" t="s">
        <v>18</v>
      </c>
      <c r="O8834" s="1">
        <v>5.3470099999999998E-151</v>
      </c>
      <c r="P8834">
        <v>1390</v>
      </c>
    </row>
    <row r="8835" spans="1:16" x14ac:dyDescent="0.25">
      <c r="A8835" t="s">
        <v>13262</v>
      </c>
      <c r="B8835">
        <v>2034</v>
      </c>
      <c r="C8835" s="3" t="str">
        <f>HYPERLINK("http://www.uniprot.org/uniprot/I1JPV7","tr|I1JPV7|I1JPV7_SOYBN")</f>
        <v>tr|I1JPV7|I1JPV7_SOYBN</v>
      </c>
      <c r="D8835" t="s">
        <v>28</v>
      </c>
      <c r="E8835">
        <v>68.69</v>
      </c>
      <c r="F8835">
        <v>658</v>
      </c>
      <c r="G8835">
        <v>206</v>
      </c>
      <c r="H8835">
        <v>4</v>
      </c>
      <c r="I8835">
        <v>70</v>
      </c>
      <c r="J8835">
        <v>2031</v>
      </c>
      <c r="K8835">
        <v>1</v>
      </c>
      <c r="L8835">
        <v>29</v>
      </c>
      <c r="M8835">
        <v>674</v>
      </c>
      <c r="N8835" t="s">
        <v>18</v>
      </c>
      <c r="O8835">
        <v>0</v>
      </c>
      <c r="P8835">
        <v>2246</v>
      </c>
    </row>
    <row r="8836" spans="1:16" x14ac:dyDescent="0.25">
      <c r="A8836" t="s">
        <v>13263</v>
      </c>
      <c r="B8836">
        <v>1905</v>
      </c>
      <c r="C8836" s="3" t="str">
        <f>HYPERLINK("http://www.uniprot.org/uniprot/Q2HRG1","tr|Q2HRG1|Q2HRG1_MEDTR")</f>
        <v>tr|Q2HRG1|Q2HRG1_MEDTR</v>
      </c>
      <c r="D8836" t="s">
        <v>13264</v>
      </c>
      <c r="E8836">
        <v>79.63</v>
      </c>
      <c r="F8836">
        <v>653</v>
      </c>
      <c r="G8836">
        <v>133</v>
      </c>
      <c r="H8836">
        <v>19</v>
      </c>
      <c r="I8836">
        <v>1</v>
      </c>
      <c r="J8836">
        <v>1902</v>
      </c>
      <c r="K8836">
        <v>1</v>
      </c>
      <c r="L8836">
        <v>1</v>
      </c>
      <c r="M8836">
        <v>647</v>
      </c>
      <c r="N8836" t="s">
        <v>18</v>
      </c>
      <c r="O8836">
        <v>0</v>
      </c>
      <c r="P8836">
        <v>2631</v>
      </c>
    </row>
    <row r="8837" spans="1:16" x14ac:dyDescent="0.25">
      <c r="A8837" t="s">
        <v>13265</v>
      </c>
      <c r="B8837">
        <v>633</v>
      </c>
      <c r="C8837" s="3" t="str">
        <f>HYPERLINK("http://www.uniprot.org/uniprot/F6GX47","tr|F6GX47|F6GX47_VITVI")</f>
        <v>tr|F6GX47|F6GX47_VITVI</v>
      </c>
      <c r="D8837" t="s">
        <v>13266</v>
      </c>
      <c r="E8837">
        <v>31.57</v>
      </c>
      <c r="F8837">
        <v>209</v>
      </c>
      <c r="G8837">
        <v>143</v>
      </c>
      <c r="H8837">
        <v>30</v>
      </c>
      <c r="I8837">
        <v>94</v>
      </c>
      <c r="J8837">
        <v>630</v>
      </c>
      <c r="K8837">
        <v>1</v>
      </c>
      <c r="L8837">
        <v>24</v>
      </c>
      <c r="M8837">
        <v>215</v>
      </c>
      <c r="N8837" t="s">
        <v>18</v>
      </c>
      <c r="O8837" s="1">
        <v>1.9150599999999998E-14</v>
      </c>
      <c r="P8837">
        <v>208</v>
      </c>
    </row>
    <row r="8838" spans="1:16" x14ac:dyDescent="0.25">
      <c r="A8838" t="s">
        <v>13267</v>
      </c>
      <c r="B8838">
        <v>870</v>
      </c>
      <c r="C8838" s="3" t="str">
        <f>HYPERLINK("http://www.uniprot.org/uniprot/G7I7H1","tr|G7I7H1|G7I7H1_MEDTR")</f>
        <v>tr|G7I7H1|G7I7H1_MEDTR</v>
      </c>
      <c r="D8838" t="s">
        <v>13268</v>
      </c>
      <c r="E8838">
        <v>90.03</v>
      </c>
      <c r="F8838">
        <v>281</v>
      </c>
      <c r="G8838">
        <v>28</v>
      </c>
      <c r="H8838">
        <v>0</v>
      </c>
      <c r="I8838">
        <v>1</v>
      </c>
      <c r="J8838">
        <v>843</v>
      </c>
      <c r="K8838">
        <v>1</v>
      </c>
      <c r="L8838">
        <v>1</v>
      </c>
      <c r="M8838">
        <v>281</v>
      </c>
      <c r="N8838" t="s">
        <v>18</v>
      </c>
      <c r="O8838" s="1">
        <v>5.5988799999999998E-151</v>
      </c>
      <c r="P8838">
        <v>1388</v>
      </c>
    </row>
    <row r="8839" spans="1:16" x14ac:dyDescent="0.25">
      <c r="A8839" t="s">
        <v>13269</v>
      </c>
      <c r="B8839">
        <v>1656</v>
      </c>
      <c r="C8839" s="3" t="str">
        <f>HYPERLINK("http://www.uniprot.org/uniprot/K7LH76","tr|K7LH76|K7LH76_SOYBN")</f>
        <v>tr|K7LH76|K7LH76_SOYBN</v>
      </c>
      <c r="D8839" t="s">
        <v>61</v>
      </c>
      <c r="E8839">
        <v>63.8</v>
      </c>
      <c r="F8839">
        <v>583</v>
      </c>
      <c r="G8839">
        <v>211</v>
      </c>
      <c r="H8839">
        <v>32</v>
      </c>
      <c r="I8839">
        <v>1</v>
      </c>
      <c r="J8839">
        <v>1653</v>
      </c>
      <c r="K8839">
        <v>1</v>
      </c>
      <c r="L8839">
        <v>42</v>
      </c>
      <c r="M8839">
        <v>606</v>
      </c>
      <c r="N8839" t="s">
        <v>18</v>
      </c>
      <c r="O8839">
        <v>0</v>
      </c>
      <c r="P8839">
        <v>1723</v>
      </c>
    </row>
    <row r="8840" spans="1:16" x14ac:dyDescent="0.25">
      <c r="A8840" t="s">
        <v>13270</v>
      </c>
      <c r="B8840">
        <v>963</v>
      </c>
      <c r="C8840" s="3" t="str">
        <f>HYPERLINK("http://www.uniprot.org/uniprot/G7LHH2","tr|G7LHH2|G7LHH2_MEDTR")</f>
        <v>tr|G7LHH2|G7LHH2_MEDTR</v>
      </c>
      <c r="D8840" t="s">
        <v>13271</v>
      </c>
      <c r="E8840">
        <v>71.89</v>
      </c>
      <c r="F8840">
        <v>338</v>
      </c>
      <c r="G8840">
        <v>95</v>
      </c>
      <c r="H8840">
        <v>19</v>
      </c>
      <c r="I8840">
        <v>1</v>
      </c>
      <c r="J8840">
        <v>957</v>
      </c>
      <c r="K8840">
        <v>1</v>
      </c>
      <c r="L8840">
        <v>36</v>
      </c>
      <c r="M8840">
        <v>372</v>
      </c>
      <c r="N8840" t="s">
        <v>18</v>
      </c>
      <c r="O8840" s="1">
        <v>7.2197300000000005E-129</v>
      </c>
      <c r="P8840">
        <v>1198</v>
      </c>
    </row>
    <row r="8841" spans="1:16" x14ac:dyDescent="0.25">
      <c r="A8841" t="s">
        <v>13272</v>
      </c>
      <c r="B8841">
        <v>1098</v>
      </c>
      <c r="C8841" s="3" t="str">
        <f>HYPERLINK("http://www.uniprot.org/uniprot/K7LM54","tr|K7LM54|K7LM54_SOYBN")</f>
        <v>tr|K7LM54|K7LM54_SOYBN</v>
      </c>
      <c r="D8841" t="s">
        <v>28</v>
      </c>
      <c r="E8841">
        <v>71.069999999999993</v>
      </c>
      <c r="F8841">
        <v>363</v>
      </c>
      <c r="G8841">
        <v>105</v>
      </c>
      <c r="H8841">
        <v>5</v>
      </c>
      <c r="I8841">
        <v>13</v>
      </c>
      <c r="J8841">
        <v>1086</v>
      </c>
      <c r="K8841">
        <v>1</v>
      </c>
      <c r="L8841">
        <v>4</v>
      </c>
      <c r="M8841">
        <v>366</v>
      </c>
      <c r="N8841" t="s">
        <v>18</v>
      </c>
      <c r="O8841" s="1">
        <v>8.5611500000000007E-140</v>
      </c>
      <c r="P8841">
        <v>1293</v>
      </c>
    </row>
    <row r="8842" spans="1:16" x14ac:dyDescent="0.25">
      <c r="A8842" t="s">
        <v>13273</v>
      </c>
      <c r="B8842">
        <v>726</v>
      </c>
      <c r="C8842" s="3" t="str">
        <f>HYPERLINK("http://www.uniprot.org/uniprot/G7JAE0","tr|G7JAE0|G7JAE0_MEDTR")</f>
        <v>tr|G7JAE0|G7JAE0_MEDTR</v>
      </c>
      <c r="D8842" t="s">
        <v>13235</v>
      </c>
      <c r="E8842">
        <v>67.42</v>
      </c>
      <c r="F8842">
        <v>221</v>
      </c>
      <c r="G8842">
        <v>72</v>
      </c>
      <c r="H8842">
        <v>4</v>
      </c>
      <c r="I8842">
        <v>1</v>
      </c>
      <c r="J8842">
        <v>651</v>
      </c>
      <c r="K8842">
        <v>1</v>
      </c>
      <c r="L8842">
        <v>107</v>
      </c>
      <c r="M8842">
        <v>327</v>
      </c>
      <c r="N8842" t="s">
        <v>18</v>
      </c>
      <c r="O8842" s="1">
        <v>1.7490799999999999E-74</v>
      </c>
      <c r="P8842">
        <v>727</v>
      </c>
    </row>
    <row r="8843" spans="1:16" x14ac:dyDescent="0.25">
      <c r="A8843" t="s">
        <v>13274</v>
      </c>
      <c r="B8843">
        <v>1488</v>
      </c>
      <c r="C8843" s="3" t="str">
        <f>HYPERLINK("http://www.uniprot.org/uniprot/G7JAP8","tr|G7JAP8|G7JAP8_MEDTR")</f>
        <v>tr|G7JAP8|G7JAP8_MEDTR</v>
      </c>
      <c r="D8843" t="s">
        <v>13275</v>
      </c>
      <c r="E8843">
        <v>84.81</v>
      </c>
      <c r="F8843">
        <v>494</v>
      </c>
      <c r="G8843">
        <v>75</v>
      </c>
      <c r="H8843">
        <v>1</v>
      </c>
      <c r="I8843">
        <v>7</v>
      </c>
      <c r="J8843">
        <v>1485</v>
      </c>
      <c r="K8843">
        <v>1</v>
      </c>
      <c r="L8843">
        <v>4</v>
      </c>
      <c r="M8843">
        <v>497</v>
      </c>
      <c r="N8843" t="s">
        <v>18</v>
      </c>
      <c r="O8843">
        <v>0</v>
      </c>
      <c r="P8843">
        <v>2123</v>
      </c>
    </row>
    <row r="8844" spans="1:16" x14ac:dyDescent="0.25">
      <c r="A8844" t="s">
        <v>13276</v>
      </c>
      <c r="B8844">
        <v>2811</v>
      </c>
      <c r="C8844" s="3" t="str">
        <f>HYPERLINK("http://www.uniprot.org/uniprot/I1KLJ1","tr|I1KLJ1|I1KLJ1_SOYBN")</f>
        <v>tr|I1KLJ1|I1KLJ1_SOYBN</v>
      </c>
      <c r="D8844" t="s">
        <v>28</v>
      </c>
      <c r="E8844">
        <v>83.26</v>
      </c>
      <c r="F8844">
        <v>747</v>
      </c>
      <c r="G8844">
        <v>125</v>
      </c>
      <c r="H8844">
        <v>21</v>
      </c>
      <c r="I8844">
        <v>631</v>
      </c>
      <c r="J8844">
        <v>2808</v>
      </c>
      <c r="K8844">
        <v>1</v>
      </c>
      <c r="L8844">
        <v>1</v>
      </c>
      <c r="M8844">
        <v>746</v>
      </c>
      <c r="N8844" t="s">
        <v>18</v>
      </c>
      <c r="O8844">
        <v>0</v>
      </c>
      <c r="P8844">
        <v>3107</v>
      </c>
    </row>
    <row r="8845" spans="1:16" x14ac:dyDescent="0.25">
      <c r="A8845" t="s">
        <v>13277</v>
      </c>
      <c r="B8845">
        <v>2037</v>
      </c>
      <c r="C8845" s="3" t="str">
        <f>HYPERLINK("http://www.uniprot.org/uniprot/G7JUZ2","tr|G7JUZ2|G7JUZ2_MEDTR")</f>
        <v>tr|G7JUZ2|G7JUZ2_MEDTR</v>
      </c>
      <c r="D8845" t="s">
        <v>13278</v>
      </c>
      <c r="E8845">
        <v>90.85</v>
      </c>
      <c r="F8845">
        <v>678</v>
      </c>
      <c r="G8845">
        <v>62</v>
      </c>
      <c r="H8845">
        <v>0</v>
      </c>
      <c r="I8845">
        <v>1</v>
      </c>
      <c r="J8845">
        <v>2034</v>
      </c>
      <c r="K8845">
        <v>1</v>
      </c>
      <c r="L8845">
        <v>1</v>
      </c>
      <c r="M8845">
        <v>678</v>
      </c>
      <c r="N8845" t="s">
        <v>18</v>
      </c>
      <c r="O8845">
        <v>0</v>
      </c>
      <c r="P8845">
        <v>3235</v>
      </c>
    </row>
    <row r="8846" spans="1:16" x14ac:dyDescent="0.25">
      <c r="A8846" t="s">
        <v>13279</v>
      </c>
      <c r="B8846">
        <v>1953</v>
      </c>
      <c r="C8846" s="3" t="str">
        <f>HYPERLINK("http://www.uniprot.org/uniprot/I1KP12","tr|I1KP12|I1KP12_SOYBN")</f>
        <v>tr|I1KP12|I1KP12_SOYBN</v>
      </c>
      <c r="D8846" t="s">
        <v>71</v>
      </c>
      <c r="E8846">
        <v>76.34</v>
      </c>
      <c r="F8846">
        <v>651</v>
      </c>
      <c r="G8846">
        <v>154</v>
      </c>
      <c r="H8846">
        <v>1</v>
      </c>
      <c r="I8846">
        <v>1</v>
      </c>
      <c r="J8846">
        <v>1950</v>
      </c>
      <c r="K8846">
        <v>1</v>
      </c>
      <c r="L8846">
        <v>1</v>
      </c>
      <c r="M8846">
        <v>650</v>
      </c>
      <c r="N8846" t="s">
        <v>18</v>
      </c>
      <c r="O8846">
        <v>0</v>
      </c>
      <c r="P8846">
        <v>2575</v>
      </c>
    </row>
    <row r="8847" spans="1:16" x14ac:dyDescent="0.25">
      <c r="A8847" t="s">
        <v>13280</v>
      </c>
      <c r="B8847">
        <v>336</v>
      </c>
      <c r="C8847" s="3" t="str">
        <f>HYPERLINK("http://www.uniprot.org/uniprot/G7LH62","tr|G7LH62|G7LH62_MEDTR")</f>
        <v>tr|G7LH62|G7LH62_MEDTR</v>
      </c>
      <c r="D8847" t="s">
        <v>13281</v>
      </c>
      <c r="E8847">
        <v>64.22</v>
      </c>
      <c r="F8847">
        <v>109</v>
      </c>
      <c r="G8847">
        <v>39</v>
      </c>
      <c r="H8847">
        <v>1</v>
      </c>
      <c r="I8847">
        <v>1</v>
      </c>
      <c r="J8847">
        <v>324</v>
      </c>
      <c r="K8847">
        <v>1</v>
      </c>
      <c r="L8847">
        <v>1</v>
      </c>
      <c r="M8847">
        <v>108</v>
      </c>
      <c r="N8847" t="s">
        <v>18</v>
      </c>
      <c r="O8847" s="1">
        <v>1.8615599999999999E-28</v>
      </c>
      <c r="P8847">
        <v>327</v>
      </c>
    </row>
    <row r="8848" spans="1:16" x14ac:dyDescent="0.25">
      <c r="A8848" t="s">
        <v>13282</v>
      </c>
      <c r="B8848">
        <v>528</v>
      </c>
      <c r="C8848" s="3" t="str">
        <f>HYPERLINK("http://www.uniprot.org/uniprot/G7JF85","tr|G7JF85|G7JF85_MEDTR")</f>
        <v>tr|G7JF85|G7JF85_MEDTR</v>
      </c>
      <c r="D8848" t="s">
        <v>13283</v>
      </c>
      <c r="E8848">
        <v>78.48</v>
      </c>
      <c r="F8848">
        <v>158</v>
      </c>
      <c r="G8848">
        <v>34</v>
      </c>
      <c r="H8848">
        <v>1</v>
      </c>
      <c r="I8848">
        <v>46</v>
      </c>
      <c r="J8848">
        <v>516</v>
      </c>
      <c r="K8848">
        <v>1</v>
      </c>
      <c r="L8848">
        <v>16</v>
      </c>
      <c r="M8848">
        <v>173</v>
      </c>
      <c r="N8848" t="s">
        <v>18</v>
      </c>
      <c r="O8848" s="1">
        <v>4.5731600000000003E-67</v>
      </c>
      <c r="P8848">
        <v>660</v>
      </c>
    </row>
    <row r="8849" spans="1:16" x14ac:dyDescent="0.25">
      <c r="A8849" t="s">
        <v>13284</v>
      </c>
      <c r="B8849">
        <v>1305</v>
      </c>
      <c r="C8849" s="3" t="str">
        <f>HYPERLINK("http://www.uniprot.org/uniprot/I3SPQ9","tr|I3SPQ9|I3SPQ9_MEDTR")</f>
        <v>tr|I3SPQ9|I3SPQ9_MEDTR</v>
      </c>
      <c r="D8849" t="s">
        <v>22</v>
      </c>
      <c r="E8849">
        <v>78.930000000000007</v>
      </c>
      <c r="F8849">
        <v>432</v>
      </c>
      <c r="G8849">
        <v>91</v>
      </c>
      <c r="H8849">
        <v>1</v>
      </c>
      <c r="I8849">
        <v>1</v>
      </c>
      <c r="J8849">
        <v>1293</v>
      </c>
      <c r="K8849">
        <v>1</v>
      </c>
      <c r="L8849">
        <v>1</v>
      </c>
      <c r="M8849">
        <v>430</v>
      </c>
      <c r="N8849" t="s">
        <v>18</v>
      </c>
      <c r="O8849">
        <v>0</v>
      </c>
      <c r="P8849">
        <v>1725</v>
      </c>
    </row>
    <row r="8850" spans="1:16" x14ac:dyDescent="0.25">
      <c r="A8850" t="s">
        <v>13285</v>
      </c>
      <c r="B8850">
        <v>429</v>
      </c>
      <c r="C8850" s="3" t="str">
        <f>HYPERLINK("http://www.uniprot.org/uniprot/K7MYY3","tr|K7MYY3|K7MYY3_SOYBN")</f>
        <v>tr|K7MYY3|K7MYY3_SOYBN</v>
      </c>
      <c r="D8850" t="s">
        <v>28</v>
      </c>
      <c r="E8850">
        <v>73.64</v>
      </c>
      <c r="F8850">
        <v>148</v>
      </c>
      <c r="G8850">
        <v>39</v>
      </c>
      <c r="H8850">
        <v>22</v>
      </c>
      <c r="I8850">
        <v>49</v>
      </c>
      <c r="J8850">
        <v>426</v>
      </c>
      <c r="K8850">
        <v>1</v>
      </c>
      <c r="L8850">
        <v>191</v>
      </c>
      <c r="M8850">
        <v>338</v>
      </c>
      <c r="N8850" t="s">
        <v>18</v>
      </c>
      <c r="O8850" s="1">
        <v>9.1262800000000007E-52</v>
      </c>
      <c r="P8850">
        <v>528</v>
      </c>
    </row>
    <row r="8851" spans="1:16" x14ac:dyDescent="0.25">
      <c r="A8851" t="s">
        <v>13286</v>
      </c>
      <c r="B8851">
        <v>2784</v>
      </c>
      <c r="C8851" s="3" t="str">
        <f>HYPERLINK("http://www.uniprot.org/uniprot/G7JWB5","tr|G7JWB5|G7JWB5_MEDTR")</f>
        <v>tr|G7JWB5|G7JWB5_MEDTR</v>
      </c>
      <c r="D8851" t="s">
        <v>13287</v>
      </c>
      <c r="E8851">
        <v>79.2</v>
      </c>
      <c r="F8851">
        <v>904</v>
      </c>
      <c r="G8851">
        <v>188</v>
      </c>
      <c r="H8851">
        <v>8</v>
      </c>
      <c r="I8851">
        <v>1</v>
      </c>
      <c r="J8851">
        <v>2688</v>
      </c>
      <c r="K8851">
        <v>1</v>
      </c>
      <c r="L8851">
        <v>1</v>
      </c>
      <c r="M8851">
        <v>892</v>
      </c>
      <c r="N8851" t="s">
        <v>18</v>
      </c>
      <c r="O8851">
        <v>0</v>
      </c>
      <c r="P8851">
        <v>3719</v>
      </c>
    </row>
    <row r="8852" spans="1:16" x14ac:dyDescent="0.25">
      <c r="A8852" t="s">
        <v>13288</v>
      </c>
      <c r="B8852">
        <v>1254</v>
      </c>
      <c r="C8852" s="3" t="str">
        <f>HYPERLINK("http://www.uniprot.org/uniprot/G7IQ87","tr|G7IQ87|G7IQ87_MEDTR")</f>
        <v>tr|G7IQ87|G7IQ87_MEDTR</v>
      </c>
      <c r="D8852" t="s">
        <v>13289</v>
      </c>
      <c r="E8852">
        <v>75.53</v>
      </c>
      <c r="F8852">
        <v>417</v>
      </c>
      <c r="G8852">
        <v>102</v>
      </c>
      <c r="H8852">
        <v>1</v>
      </c>
      <c r="I8852">
        <v>1</v>
      </c>
      <c r="J8852">
        <v>1248</v>
      </c>
      <c r="K8852">
        <v>1</v>
      </c>
      <c r="L8852">
        <v>102</v>
      </c>
      <c r="M8852">
        <v>511</v>
      </c>
      <c r="N8852" t="s">
        <v>18</v>
      </c>
      <c r="O8852">
        <v>0</v>
      </c>
      <c r="P8852">
        <v>1658</v>
      </c>
    </row>
    <row r="8853" spans="1:16" x14ac:dyDescent="0.25">
      <c r="A8853" t="s">
        <v>13290</v>
      </c>
      <c r="B8853">
        <v>666</v>
      </c>
      <c r="C8853" s="3" t="str">
        <f>HYPERLINK("http://www.uniprot.org/uniprot/K7MNX2","tr|K7MNX2|K7MNX2_SOYBN")</f>
        <v>tr|K7MNX2|K7MNX2_SOYBN</v>
      </c>
      <c r="D8853" t="s">
        <v>28</v>
      </c>
      <c r="E8853">
        <v>26.94</v>
      </c>
      <c r="F8853">
        <v>193</v>
      </c>
      <c r="G8853">
        <v>141</v>
      </c>
      <c r="H8853">
        <v>8</v>
      </c>
      <c r="I8853">
        <v>106</v>
      </c>
      <c r="J8853">
        <v>660</v>
      </c>
      <c r="K8853">
        <v>1</v>
      </c>
      <c r="L8853">
        <v>272</v>
      </c>
      <c r="M8853">
        <v>451</v>
      </c>
      <c r="N8853" t="s">
        <v>18</v>
      </c>
      <c r="O8853" s="1">
        <v>5.3421200000000005E-13</v>
      </c>
      <c r="P8853">
        <v>196</v>
      </c>
    </row>
    <row r="8854" spans="1:16" x14ac:dyDescent="0.25">
      <c r="A8854" t="s">
        <v>13291</v>
      </c>
      <c r="B8854">
        <v>1221</v>
      </c>
      <c r="C8854" s="3" t="str">
        <f>HYPERLINK("http://www.uniprot.org/uniprot/B9RZE7","tr|B9RZE7|B9RZE7_RICCO")</f>
        <v>tr|B9RZE7|B9RZE7_RICCO</v>
      </c>
      <c r="D8854" t="s">
        <v>3870</v>
      </c>
      <c r="E8854">
        <v>26.45</v>
      </c>
      <c r="F8854">
        <v>189</v>
      </c>
      <c r="G8854">
        <v>139</v>
      </c>
      <c r="H8854">
        <v>8</v>
      </c>
      <c r="I8854">
        <v>367</v>
      </c>
      <c r="J8854">
        <v>909</v>
      </c>
      <c r="K8854">
        <v>1</v>
      </c>
      <c r="L8854">
        <v>108</v>
      </c>
      <c r="M8854">
        <v>287</v>
      </c>
      <c r="N8854" t="s">
        <v>18</v>
      </c>
      <c r="O8854" s="1">
        <v>1.6677699999999999E-9</v>
      </c>
      <c r="P8854">
        <v>170</v>
      </c>
    </row>
    <row r="8855" spans="1:16" x14ac:dyDescent="0.25">
      <c r="A8855" t="s">
        <v>13292</v>
      </c>
      <c r="B8855">
        <v>1866</v>
      </c>
      <c r="C8855" s="3" t="str">
        <f>HYPERLINK("http://www.uniprot.org/uniprot/G7J3P0","tr|G7J3P0|G7J3P0_MEDTR")</f>
        <v>tr|G7J3P0|G7J3P0_MEDTR</v>
      </c>
      <c r="D8855" t="s">
        <v>13293</v>
      </c>
      <c r="E8855">
        <v>66.39</v>
      </c>
      <c r="F8855">
        <v>613</v>
      </c>
      <c r="G8855">
        <v>206</v>
      </c>
      <c r="H8855">
        <v>7</v>
      </c>
      <c r="I8855">
        <v>1</v>
      </c>
      <c r="J8855">
        <v>1818</v>
      </c>
      <c r="K8855">
        <v>1</v>
      </c>
      <c r="L8855">
        <v>1</v>
      </c>
      <c r="M8855">
        <v>603</v>
      </c>
      <c r="N8855" t="s">
        <v>18</v>
      </c>
      <c r="O8855">
        <v>0</v>
      </c>
      <c r="P8855">
        <v>1920</v>
      </c>
    </row>
    <row r="8856" spans="1:16" x14ac:dyDescent="0.25">
      <c r="A8856" t="s">
        <v>13294</v>
      </c>
      <c r="B8856">
        <v>1173</v>
      </c>
      <c r="C8856" s="3" t="str">
        <f>HYPERLINK("http://www.uniprot.org/uniprot/C7FDI5","tr|C7FDI5|C7FDI5_SOYBN")</f>
        <v>tr|C7FDI5|C7FDI5_SOYBN</v>
      </c>
      <c r="D8856" t="s">
        <v>717</v>
      </c>
      <c r="E8856">
        <v>50.26</v>
      </c>
      <c r="F8856">
        <v>372</v>
      </c>
      <c r="G8856">
        <v>185</v>
      </c>
      <c r="H8856">
        <v>4</v>
      </c>
      <c r="I8856">
        <v>1</v>
      </c>
      <c r="J8856">
        <v>1104</v>
      </c>
      <c r="K8856">
        <v>1</v>
      </c>
      <c r="L8856">
        <v>694</v>
      </c>
      <c r="M8856">
        <v>1060</v>
      </c>
      <c r="N8856" t="s">
        <v>18</v>
      </c>
      <c r="O8856" s="1">
        <v>5.4667399999999996E-103</v>
      </c>
      <c r="P8856">
        <v>976</v>
      </c>
    </row>
    <row r="8857" spans="1:16" x14ac:dyDescent="0.25">
      <c r="A8857" t="s">
        <v>13295</v>
      </c>
      <c r="B8857">
        <v>1647</v>
      </c>
      <c r="C8857" s="3" t="str">
        <f>HYPERLINK("http://www.uniprot.org/uniprot/G7IFG9","tr|G7IFG9|G7IFG9_MEDTR")</f>
        <v>tr|G7IFG9|G7IFG9_MEDTR</v>
      </c>
      <c r="D8857" t="s">
        <v>9936</v>
      </c>
      <c r="E8857">
        <v>62.56</v>
      </c>
      <c r="F8857">
        <v>545</v>
      </c>
      <c r="G8857">
        <v>204</v>
      </c>
      <c r="H8857">
        <v>2</v>
      </c>
      <c r="I8857">
        <v>1</v>
      </c>
      <c r="J8857">
        <v>1629</v>
      </c>
      <c r="K8857">
        <v>1</v>
      </c>
      <c r="L8857">
        <v>717</v>
      </c>
      <c r="M8857">
        <v>1243</v>
      </c>
      <c r="N8857" t="s">
        <v>18</v>
      </c>
      <c r="O8857" s="1">
        <v>1.0764199999999999E-177</v>
      </c>
      <c r="P8857">
        <v>1622</v>
      </c>
    </row>
    <row r="8858" spans="1:16" x14ac:dyDescent="0.25">
      <c r="A8858" t="s">
        <v>13296</v>
      </c>
      <c r="B8858">
        <v>489</v>
      </c>
      <c r="C8858" s="3" t="str">
        <f>HYPERLINK("http://www.uniprot.org/uniprot/I1M1H5","tr|I1M1H5|I1M1H5_SOYBN")</f>
        <v>tr|I1M1H5|I1M1H5_SOYBN</v>
      </c>
      <c r="D8858" t="s">
        <v>28</v>
      </c>
      <c r="E8858">
        <v>77.430000000000007</v>
      </c>
      <c r="F8858">
        <v>164</v>
      </c>
      <c r="G8858">
        <v>37</v>
      </c>
      <c r="H8858">
        <v>3</v>
      </c>
      <c r="I8858">
        <v>1</v>
      </c>
      <c r="J8858">
        <v>483</v>
      </c>
      <c r="K8858">
        <v>1</v>
      </c>
      <c r="L8858">
        <v>1</v>
      </c>
      <c r="M8858">
        <v>164</v>
      </c>
      <c r="N8858" t="s">
        <v>18</v>
      </c>
      <c r="O8858" s="1">
        <v>3.4330199999999997E-67</v>
      </c>
      <c r="P8858">
        <v>661</v>
      </c>
    </row>
    <row r="8859" spans="1:16" x14ac:dyDescent="0.25">
      <c r="A8859" t="s">
        <v>13297</v>
      </c>
      <c r="B8859">
        <v>639</v>
      </c>
      <c r="C8859" s="3" t="str">
        <f>HYPERLINK("http://www.uniprot.org/uniprot/G7JGJ8","tr|G7JGJ8|G7JGJ8_MEDTR")</f>
        <v>tr|G7JGJ8|G7JGJ8_MEDTR</v>
      </c>
      <c r="D8859" t="s">
        <v>417</v>
      </c>
      <c r="E8859">
        <v>64.83</v>
      </c>
      <c r="F8859">
        <v>91</v>
      </c>
      <c r="G8859">
        <v>32</v>
      </c>
      <c r="H8859">
        <v>1</v>
      </c>
      <c r="I8859">
        <v>361</v>
      </c>
      <c r="J8859">
        <v>630</v>
      </c>
      <c r="K8859">
        <v>1</v>
      </c>
      <c r="L8859">
        <v>378</v>
      </c>
      <c r="M8859">
        <v>465</v>
      </c>
      <c r="N8859" t="s">
        <v>18</v>
      </c>
      <c r="O8859" s="1">
        <v>6.9842499999999998E-20</v>
      </c>
      <c r="P8859">
        <v>255</v>
      </c>
    </row>
    <row r="8860" spans="1:16" x14ac:dyDescent="0.25">
      <c r="A8860" t="s">
        <v>13298</v>
      </c>
      <c r="B8860">
        <v>1773</v>
      </c>
      <c r="C8860" s="3" t="str">
        <f>HYPERLINK("http://www.uniprot.org/uniprot/I1JGF8","tr|I1JGF8|I1JGF8_SOYBN")</f>
        <v>tr|I1JGF8|I1JGF8_SOYBN</v>
      </c>
      <c r="D8860" t="s">
        <v>28</v>
      </c>
      <c r="E8860">
        <v>41.49</v>
      </c>
      <c r="F8860">
        <v>388</v>
      </c>
      <c r="G8860">
        <v>227</v>
      </c>
      <c r="H8860">
        <v>7</v>
      </c>
      <c r="I8860">
        <v>628</v>
      </c>
      <c r="J8860">
        <v>1770</v>
      </c>
      <c r="K8860">
        <v>1</v>
      </c>
      <c r="L8860">
        <v>88</v>
      </c>
      <c r="M8860">
        <v>464</v>
      </c>
      <c r="N8860" t="s">
        <v>18</v>
      </c>
      <c r="O8860" s="1">
        <v>3.9219E-64</v>
      </c>
      <c r="P8860">
        <v>643</v>
      </c>
    </row>
    <row r="8861" spans="1:16" x14ac:dyDescent="0.25">
      <c r="A8861" t="s">
        <v>13299</v>
      </c>
      <c r="B8861">
        <v>1536</v>
      </c>
      <c r="C8861" s="3" t="str">
        <f>HYPERLINK("http://www.uniprot.org/uniprot/I1JPV8","tr|I1JPV8|I1JPV8_SOYBN")</f>
        <v>tr|I1JPV8|I1JPV8_SOYBN</v>
      </c>
      <c r="D8861" t="s">
        <v>117</v>
      </c>
      <c r="E8861">
        <v>78.45</v>
      </c>
      <c r="F8861">
        <v>492</v>
      </c>
      <c r="G8861">
        <v>106</v>
      </c>
      <c r="H8861">
        <v>4</v>
      </c>
      <c r="I8861">
        <v>70</v>
      </c>
      <c r="J8861">
        <v>1533</v>
      </c>
      <c r="K8861">
        <v>1</v>
      </c>
      <c r="L8861">
        <v>28</v>
      </c>
      <c r="M8861">
        <v>514</v>
      </c>
      <c r="N8861" t="s">
        <v>18</v>
      </c>
      <c r="O8861">
        <v>0</v>
      </c>
      <c r="P8861">
        <v>2070</v>
      </c>
    </row>
    <row r="8862" spans="1:16" x14ac:dyDescent="0.25">
      <c r="A8862" t="s">
        <v>13300</v>
      </c>
      <c r="B8862">
        <v>525</v>
      </c>
      <c r="C8862" s="3" t="str">
        <f>HYPERLINK("http://www.uniprot.org/uniprot/Q2HRG1","tr|Q2HRG1|Q2HRG1_MEDTR")</f>
        <v>tr|Q2HRG1|Q2HRG1_MEDTR</v>
      </c>
      <c r="D8862" t="s">
        <v>13264</v>
      </c>
      <c r="E8862">
        <v>89.21</v>
      </c>
      <c r="F8862">
        <v>102</v>
      </c>
      <c r="G8862">
        <v>11</v>
      </c>
      <c r="H8862">
        <v>0</v>
      </c>
      <c r="I8862">
        <v>31</v>
      </c>
      <c r="J8862">
        <v>336</v>
      </c>
      <c r="K8862">
        <v>1</v>
      </c>
      <c r="L8862">
        <v>65</v>
      </c>
      <c r="M8862">
        <v>166</v>
      </c>
      <c r="N8862" t="s">
        <v>18</v>
      </c>
      <c r="O8862" s="1">
        <v>4.80569E-45</v>
      </c>
      <c r="P8862">
        <v>470</v>
      </c>
    </row>
    <row r="8863" spans="1:16" x14ac:dyDescent="0.25">
      <c r="A8863" t="s">
        <v>13301</v>
      </c>
      <c r="B8863">
        <v>1536</v>
      </c>
      <c r="C8863" s="3" t="str">
        <f>HYPERLINK("http://www.uniprot.org/uniprot/G7KS85","tr|G7KS85|G7KS85_MEDTR")</f>
        <v>tr|G7KS85|G7KS85_MEDTR</v>
      </c>
      <c r="D8863" t="s">
        <v>13302</v>
      </c>
      <c r="E8863">
        <v>63.21</v>
      </c>
      <c r="F8863">
        <v>454</v>
      </c>
      <c r="G8863">
        <v>167</v>
      </c>
      <c r="H8863">
        <v>0</v>
      </c>
      <c r="I8863">
        <v>1</v>
      </c>
      <c r="J8863">
        <v>1362</v>
      </c>
      <c r="K8863">
        <v>1</v>
      </c>
      <c r="L8863">
        <v>1</v>
      </c>
      <c r="M8863">
        <v>452</v>
      </c>
      <c r="N8863" t="s">
        <v>18</v>
      </c>
      <c r="O8863" s="1">
        <v>1.3435400000000001E-142</v>
      </c>
      <c r="P8863">
        <v>1319</v>
      </c>
    </row>
    <row r="8864" spans="1:16" x14ac:dyDescent="0.25">
      <c r="A8864" t="s">
        <v>13303</v>
      </c>
      <c r="B8864">
        <v>648</v>
      </c>
      <c r="C8864" s="3" t="str">
        <f>HYPERLINK("http://www.uniprot.org/uniprot/G7IP44","tr|G7IP44|G7IP44_MEDTR")</f>
        <v>tr|G7IP44|G7IP44_MEDTR</v>
      </c>
      <c r="D8864" t="s">
        <v>13304</v>
      </c>
      <c r="E8864">
        <v>42.32</v>
      </c>
      <c r="F8864">
        <v>267</v>
      </c>
      <c r="G8864">
        <v>154</v>
      </c>
      <c r="H8864">
        <v>55</v>
      </c>
      <c r="I8864">
        <v>4</v>
      </c>
      <c r="J8864">
        <v>639</v>
      </c>
      <c r="K8864">
        <v>1</v>
      </c>
      <c r="L8864">
        <v>30</v>
      </c>
      <c r="M8864">
        <v>291</v>
      </c>
      <c r="N8864" t="s">
        <v>18</v>
      </c>
      <c r="O8864" s="1">
        <v>5.07641E-42</v>
      </c>
      <c r="P8864">
        <v>446</v>
      </c>
    </row>
    <row r="8865" spans="1:16" x14ac:dyDescent="0.25">
      <c r="A8865" t="s">
        <v>13305</v>
      </c>
      <c r="B8865">
        <v>1008</v>
      </c>
      <c r="C8865" s="3" t="str">
        <f>HYPERLINK("http://www.uniprot.org/uniprot/I1JF29","tr|I1JF29|I1JF29_SOYBN")</f>
        <v>tr|I1JF29|I1JF29_SOYBN</v>
      </c>
      <c r="D8865" t="s">
        <v>99</v>
      </c>
      <c r="E8865">
        <v>78.72</v>
      </c>
      <c r="F8865">
        <v>282</v>
      </c>
      <c r="G8865">
        <v>60</v>
      </c>
      <c r="H8865">
        <v>0</v>
      </c>
      <c r="I8865">
        <v>1</v>
      </c>
      <c r="J8865">
        <v>846</v>
      </c>
      <c r="K8865">
        <v>1</v>
      </c>
      <c r="L8865">
        <v>4</v>
      </c>
      <c r="M8865">
        <v>284</v>
      </c>
      <c r="N8865" t="s">
        <v>18</v>
      </c>
      <c r="O8865" s="1">
        <v>4.2619199999999998E-119</v>
      </c>
      <c r="P8865">
        <v>1114</v>
      </c>
    </row>
    <row r="8866" spans="1:16" x14ac:dyDescent="0.25">
      <c r="A8866" t="s">
        <v>13306</v>
      </c>
      <c r="B8866">
        <v>2157</v>
      </c>
      <c r="C8866" s="3" t="str">
        <f>HYPERLINK("http://www.uniprot.org/uniprot/I1LFL5","tr|I1LFL5|I1LFL5_SOYBN")</f>
        <v>tr|I1LFL5|I1LFL5_SOYBN</v>
      </c>
      <c r="D8866" t="s">
        <v>71</v>
      </c>
      <c r="E8866">
        <v>81.31</v>
      </c>
      <c r="F8866">
        <v>717</v>
      </c>
      <c r="G8866">
        <v>134</v>
      </c>
      <c r="H8866">
        <v>0</v>
      </c>
      <c r="I8866">
        <v>1</v>
      </c>
      <c r="J8866">
        <v>2151</v>
      </c>
      <c r="K8866">
        <v>1</v>
      </c>
      <c r="L8866">
        <v>467</v>
      </c>
      <c r="M8866">
        <v>1150</v>
      </c>
      <c r="N8866" t="s">
        <v>18</v>
      </c>
      <c r="O8866">
        <v>0</v>
      </c>
      <c r="P8866">
        <v>2845</v>
      </c>
    </row>
    <row r="8867" spans="1:16" x14ac:dyDescent="0.25">
      <c r="A8867" t="s">
        <v>13307</v>
      </c>
      <c r="B8867">
        <v>870</v>
      </c>
      <c r="C8867" s="3" t="str">
        <f>HYPERLINK("http://www.uniprot.org/uniprot/G7IAX4","tr|G7IAX4|G7IAX4_MEDTR")</f>
        <v>tr|G7IAX4|G7IAX4_MEDTR</v>
      </c>
      <c r="D8867" t="s">
        <v>13308</v>
      </c>
      <c r="E8867">
        <v>74.16</v>
      </c>
      <c r="F8867">
        <v>240</v>
      </c>
      <c r="G8867">
        <v>62</v>
      </c>
      <c r="H8867">
        <v>0</v>
      </c>
      <c r="I8867">
        <v>148</v>
      </c>
      <c r="J8867">
        <v>867</v>
      </c>
      <c r="K8867">
        <v>1</v>
      </c>
      <c r="L8867">
        <v>50</v>
      </c>
      <c r="M8867">
        <v>284</v>
      </c>
      <c r="N8867" t="s">
        <v>18</v>
      </c>
      <c r="O8867" s="1">
        <v>2.1674099999999999E-86</v>
      </c>
      <c r="P8867">
        <v>831</v>
      </c>
    </row>
    <row r="8868" spans="1:16" x14ac:dyDescent="0.25">
      <c r="A8868" t="s">
        <v>13309</v>
      </c>
      <c r="B8868">
        <v>3255</v>
      </c>
      <c r="C8868" s="3" t="str">
        <f>HYPERLINK("http://www.uniprot.org/uniprot/I1KTE1","tr|I1KTE1|I1KTE1_SOYBN")</f>
        <v>tr|I1KTE1|I1KTE1_SOYBN</v>
      </c>
      <c r="D8868" t="s">
        <v>28</v>
      </c>
      <c r="E8868">
        <v>82.51</v>
      </c>
      <c r="F8868">
        <v>1098</v>
      </c>
      <c r="G8868">
        <v>192</v>
      </c>
      <c r="H8868">
        <v>14</v>
      </c>
      <c r="I8868">
        <v>1</v>
      </c>
      <c r="J8868">
        <v>3252</v>
      </c>
      <c r="K8868">
        <v>1</v>
      </c>
      <c r="L8868">
        <v>1</v>
      </c>
      <c r="M8868">
        <v>1097</v>
      </c>
      <c r="N8868" t="s">
        <v>18</v>
      </c>
      <c r="O8868">
        <v>0</v>
      </c>
      <c r="P8868">
        <v>4811</v>
      </c>
    </row>
    <row r="8869" spans="1:16" x14ac:dyDescent="0.25">
      <c r="A8869" t="s">
        <v>13310</v>
      </c>
      <c r="B8869">
        <v>1356</v>
      </c>
      <c r="C8869" s="3" t="str">
        <f>HYPERLINK("http://www.uniprot.org/uniprot/G7JA85","tr|G7JA85|G7JA85_MEDTR")</f>
        <v>tr|G7JA85|G7JA85_MEDTR</v>
      </c>
      <c r="D8869" t="s">
        <v>13311</v>
      </c>
      <c r="E8869">
        <v>93.79</v>
      </c>
      <c r="F8869">
        <v>451</v>
      </c>
      <c r="G8869">
        <v>28</v>
      </c>
      <c r="H8869">
        <v>0</v>
      </c>
      <c r="I8869">
        <v>1</v>
      </c>
      <c r="J8869">
        <v>1353</v>
      </c>
      <c r="K8869">
        <v>1</v>
      </c>
      <c r="L8869">
        <v>1</v>
      </c>
      <c r="M8869">
        <v>447</v>
      </c>
      <c r="N8869" t="s">
        <v>18</v>
      </c>
      <c r="O8869">
        <v>0</v>
      </c>
      <c r="P8869">
        <v>2232</v>
      </c>
    </row>
    <row r="8870" spans="1:16" x14ac:dyDescent="0.25">
      <c r="A8870" t="s">
        <v>13312</v>
      </c>
      <c r="B8870">
        <v>894</v>
      </c>
      <c r="C8870" s="3" t="str">
        <f>HYPERLINK("http://www.uniprot.org/uniprot/G7IZA6","tr|G7IZA6|G7IZA6_MEDTR")</f>
        <v>tr|G7IZA6|G7IZA6_MEDTR</v>
      </c>
      <c r="D8870" t="s">
        <v>13313</v>
      </c>
      <c r="E8870">
        <v>87.58</v>
      </c>
      <c r="F8870">
        <v>298</v>
      </c>
      <c r="G8870">
        <v>37</v>
      </c>
      <c r="H8870">
        <v>1</v>
      </c>
      <c r="I8870">
        <v>1</v>
      </c>
      <c r="J8870">
        <v>891</v>
      </c>
      <c r="K8870">
        <v>1</v>
      </c>
      <c r="L8870">
        <v>1</v>
      </c>
      <c r="M8870">
        <v>297</v>
      </c>
      <c r="N8870" t="s">
        <v>18</v>
      </c>
      <c r="O8870" s="1">
        <v>2.17364E-145</v>
      </c>
      <c r="P8870">
        <v>1340</v>
      </c>
    </row>
    <row r="8871" spans="1:16" x14ac:dyDescent="0.25">
      <c r="A8871" t="s">
        <v>13314</v>
      </c>
      <c r="B8871">
        <v>654</v>
      </c>
      <c r="C8871" s="3" t="str">
        <f>HYPERLINK("http://www.uniprot.org/uniprot/K7L2P9","tr|K7L2P9|K7L2P9_SOYBN")</f>
        <v>tr|K7L2P9|K7L2P9_SOYBN</v>
      </c>
      <c r="D8871" t="s">
        <v>28</v>
      </c>
      <c r="E8871">
        <v>65.89</v>
      </c>
      <c r="F8871">
        <v>217</v>
      </c>
      <c r="G8871">
        <v>74</v>
      </c>
      <c r="H8871">
        <v>0</v>
      </c>
      <c r="I8871">
        <v>1</v>
      </c>
      <c r="J8871">
        <v>651</v>
      </c>
      <c r="K8871">
        <v>1</v>
      </c>
      <c r="L8871">
        <v>49</v>
      </c>
      <c r="M8871">
        <v>262</v>
      </c>
      <c r="N8871" t="s">
        <v>18</v>
      </c>
      <c r="O8871" s="1">
        <v>5.1738800000000001E-66</v>
      </c>
      <c r="P8871">
        <v>653</v>
      </c>
    </row>
    <row r="8872" spans="1:16" x14ac:dyDescent="0.25">
      <c r="A8872" t="s">
        <v>13315</v>
      </c>
      <c r="B8872">
        <v>2607</v>
      </c>
      <c r="C8872" s="3" t="str">
        <f>HYPERLINK("http://www.uniprot.org/uniprot/G7LGI5","tr|G7LGI5|G7LGI5_MEDTR")</f>
        <v>tr|G7LGI5|G7LGI5_MEDTR</v>
      </c>
      <c r="D8872" t="s">
        <v>13316</v>
      </c>
      <c r="E8872">
        <v>83.81</v>
      </c>
      <c r="F8872">
        <v>896</v>
      </c>
      <c r="G8872">
        <v>145</v>
      </c>
      <c r="H8872">
        <v>31</v>
      </c>
      <c r="I8872">
        <v>10</v>
      </c>
      <c r="J8872">
        <v>2604</v>
      </c>
      <c r="K8872">
        <v>1</v>
      </c>
      <c r="L8872">
        <v>5</v>
      </c>
      <c r="M8872">
        <v>898</v>
      </c>
      <c r="N8872" t="s">
        <v>18</v>
      </c>
      <c r="O8872">
        <v>0</v>
      </c>
      <c r="P8872">
        <v>3852</v>
      </c>
    </row>
    <row r="8873" spans="1:16" x14ac:dyDescent="0.25">
      <c r="A8873" t="s">
        <v>13317</v>
      </c>
      <c r="B8873">
        <v>1614</v>
      </c>
      <c r="C8873" s="3" t="str">
        <f>HYPERLINK("http://www.uniprot.org/uniprot/G7LH63","tr|G7LH63|G7LH63_MEDTR")</f>
        <v>tr|G7LH63|G7LH63_MEDTR</v>
      </c>
      <c r="D8873" t="s">
        <v>13318</v>
      </c>
      <c r="E8873">
        <v>68.36</v>
      </c>
      <c r="F8873">
        <v>550</v>
      </c>
      <c r="G8873">
        <v>174</v>
      </c>
      <c r="H8873">
        <v>13</v>
      </c>
      <c r="I8873">
        <v>1</v>
      </c>
      <c r="J8873">
        <v>1611</v>
      </c>
      <c r="K8873">
        <v>1</v>
      </c>
      <c r="L8873">
        <v>1</v>
      </c>
      <c r="M8873">
        <v>539</v>
      </c>
      <c r="N8873" t="s">
        <v>18</v>
      </c>
      <c r="O8873">
        <v>0</v>
      </c>
      <c r="P8873">
        <v>1767</v>
      </c>
    </row>
    <row r="8874" spans="1:16" x14ac:dyDescent="0.25">
      <c r="A8874" t="s">
        <v>13319</v>
      </c>
      <c r="B8874">
        <v>726</v>
      </c>
      <c r="C8874" s="3" t="str">
        <f>HYPERLINK("http://www.uniprot.org/uniprot/G7JF90","tr|G7JF90|G7JF90_MEDTR")</f>
        <v>tr|G7JF90|G7JF90_MEDTR</v>
      </c>
      <c r="D8874" t="s">
        <v>13320</v>
      </c>
      <c r="E8874">
        <v>80.400000000000006</v>
      </c>
      <c r="F8874">
        <v>250</v>
      </c>
      <c r="G8874">
        <v>49</v>
      </c>
      <c r="H8874">
        <v>10</v>
      </c>
      <c r="I8874">
        <v>1</v>
      </c>
      <c r="J8874">
        <v>720</v>
      </c>
      <c r="K8874">
        <v>1</v>
      </c>
      <c r="L8874">
        <v>1</v>
      </c>
      <c r="M8874">
        <v>250</v>
      </c>
      <c r="N8874" t="s">
        <v>18</v>
      </c>
      <c r="O8874" s="1">
        <v>5.5617300000000001E-113</v>
      </c>
      <c r="P8874">
        <v>1059</v>
      </c>
    </row>
    <row r="8875" spans="1:16" x14ac:dyDescent="0.25">
      <c r="A8875" t="s">
        <v>13321</v>
      </c>
      <c r="B8875">
        <v>2322</v>
      </c>
      <c r="C8875" s="3" t="str">
        <f>HYPERLINK("http://www.uniprot.org/uniprot/G7JQZ8","tr|G7JQZ8|G7JQZ8_MEDTR")</f>
        <v>tr|G7JQZ8|G7JQZ8_MEDTR</v>
      </c>
      <c r="D8875" t="s">
        <v>13322</v>
      </c>
      <c r="E8875">
        <v>87.85</v>
      </c>
      <c r="F8875">
        <v>741</v>
      </c>
      <c r="G8875">
        <v>90</v>
      </c>
      <c r="H8875">
        <v>0</v>
      </c>
      <c r="I8875">
        <v>91</v>
      </c>
      <c r="J8875">
        <v>2313</v>
      </c>
      <c r="K8875">
        <v>1</v>
      </c>
      <c r="L8875">
        <v>110</v>
      </c>
      <c r="M8875">
        <v>835</v>
      </c>
      <c r="N8875" t="s">
        <v>18</v>
      </c>
      <c r="O8875">
        <v>0</v>
      </c>
      <c r="P8875">
        <v>3496</v>
      </c>
    </row>
    <row r="8876" spans="1:16" x14ac:dyDescent="0.25">
      <c r="A8876" t="s">
        <v>13323</v>
      </c>
      <c r="B8876">
        <v>780</v>
      </c>
      <c r="C8876" s="3" t="str">
        <f>HYPERLINK("http://www.uniprot.org/uniprot/G7JDL9","tr|G7JDL9|G7JDL9_MEDTR")</f>
        <v>tr|G7JDL9|G7JDL9_MEDTR</v>
      </c>
      <c r="D8876" t="s">
        <v>242</v>
      </c>
      <c r="E8876">
        <v>32.229999999999997</v>
      </c>
      <c r="F8876">
        <v>242</v>
      </c>
      <c r="G8876">
        <v>164</v>
      </c>
      <c r="H8876">
        <v>25</v>
      </c>
      <c r="I8876">
        <v>124</v>
      </c>
      <c r="J8876">
        <v>774</v>
      </c>
      <c r="K8876">
        <v>1</v>
      </c>
      <c r="L8876">
        <v>31</v>
      </c>
      <c r="M8876">
        <v>270</v>
      </c>
      <c r="N8876" t="s">
        <v>18</v>
      </c>
      <c r="O8876" s="1">
        <v>8.1024000000000006E-23</v>
      </c>
      <c r="P8876">
        <v>282</v>
      </c>
    </row>
    <row r="8877" spans="1:16" x14ac:dyDescent="0.25">
      <c r="A8877" t="s">
        <v>13324</v>
      </c>
      <c r="B8877">
        <v>1713</v>
      </c>
      <c r="C8877" s="3" t="str">
        <f>HYPERLINK("http://www.uniprot.org/uniprot/Q2PEV3","tr|Q2PEV3|Q2PEV3_TRIPR")</f>
        <v>tr|Q2PEV3|Q2PEV3_TRIPR</v>
      </c>
      <c r="D8877" t="s">
        <v>3302</v>
      </c>
      <c r="E8877">
        <v>69.2</v>
      </c>
      <c r="F8877">
        <v>578</v>
      </c>
      <c r="G8877">
        <v>178</v>
      </c>
      <c r="H8877">
        <v>11</v>
      </c>
      <c r="I8877">
        <v>10</v>
      </c>
      <c r="J8877">
        <v>1710</v>
      </c>
      <c r="K8877">
        <v>1</v>
      </c>
      <c r="L8877">
        <v>3</v>
      </c>
      <c r="M8877">
        <v>561</v>
      </c>
      <c r="N8877" t="s">
        <v>18</v>
      </c>
      <c r="O8877">
        <v>0</v>
      </c>
      <c r="P8877">
        <v>1902</v>
      </c>
    </row>
    <row r="8878" spans="1:16" x14ac:dyDescent="0.25">
      <c r="A8878" t="s">
        <v>13325</v>
      </c>
      <c r="B8878">
        <v>1548</v>
      </c>
      <c r="C8878" s="3" t="str">
        <f>HYPERLINK("http://www.uniprot.org/uniprot/G7IQ89","tr|G7IQ89|G7IQ89_MEDTR")</f>
        <v>tr|G7IQ89|G7IQ89_MEDTR</v>
      </c>
      <c r="D8878" t="s">
        <v>13326</v>
      </c>
      <c r="E8878">
        <v>86.69</v>
      </c>
      <c r="F8878">
        <v>496</v>
      </c>
      <c r="G8878">
        <v>66</v>
      </c>
      <c r="H8878">
        <v>8</v>
      </c>
      <c r="I8878">
        <v>7</v>
      </c>
      <c r="J8878">
        <v>1470</v>
      </c>
      <c r="K8878">
        <v>1</v>
      </c>
      <c r="L8878">
        <v>157</v>
      </c>
      <c r="M8878">
        <v>649</v>
      </c>
      <c r="N8878" t="s">
        <v>18</v>
      </c>
      <c r="O8878">
        <v>0</v>
      </c>
      <c r="P8878">
        <v>2227</v>
      </c>
    </row>
    <row r="8879" spans="1:16" x14ac:dyDescent="0.25">
      <c r="A8879" t="s">
        <v>13327</v>
      </c>
      <c r="B8879">
        <v>1542</v>
      </c>
      <c r="C8879" s="3" t="str">
        <f>HYPERLINK("http://www.uniprot.org/uniprot/G7J3N7","tr|G7J3N7|G7J3N7_MEDTR")</f>
        <v>tr|G7J3N7|G7J3N7_MEDTR</v>
      </c>
      <c r="D8879" t="s">
        <v>13328</v>
      </c>
      <c r="E8879">
        <v>67.599999999999994</v>
      </c>
      <c r="F8879">
        <v>531</v>
      </c>
      <c r="G8879">
        <v>172</v>
      </c>
      <c r="H8879">
        <v>33</v>
      </c>
      <c r="I8879">
        <v>46</v>
      </c>
      <c r="J8879">
        <v>1539</v>
      </c>
      <c r="K8879">
        <v>1</v>
      </c>
      <c r="L8879">
        <v>16</v>
      </c>
      <c r="M8879">
        <v>540</v>
      </c>
      <c r="N8879" t="s">
        <v>18</v>
      </c>
      <c r="O8879">
        <v>0</v>
      </c>
      <c r="P8879">
        <v>1683</v>
      </c>
    </row>
    <row r="8880" spans="1:16" x14ac:dyDescent="0.25">
      <c r="A8880" t="s">
        <v>13329</v>
      </c>
      <c r="B8880">
        <v>516</v>
      </c>
      <c r="C8880" s="3" t="str">
        <f>HYPERLINK("http://www.uniprot.org/uniprot/M5Y0E0","tr|M5Y0E0|M5Y0E0_PRUPE")</f>
        <v>tr|M5Y0E0|M5Y0E0_PRUPE</v>
      </c>
      <c r="D8880" t="s">
        <v>452</v>
      </c>
      <c r="E8880">
        <v>36.549999999999997</v>
      </c>
      <c r="F8880">
        <v>145</v>
      </c>
      <c r="G8880">
        <v>92</v>
      </c>
      <c r="H8880">
        <v>2</v>
      </c>
      <c r="I8880">
        <v>76</v>
      </c>
      <c r="J8880">
        <v>504</v>
      </c>
      <c r="K8880">
        <v>1</v>
      </c>
      <c r="L8880">
        <v>6</v>
      </c>
      <c r="M8880">
        <v>148</v>
      </c>
      <c r="N8880" t="s">
        <v>18</v>
      </c>
      <c r="O8880" s="1">
        <v>6.8778600000000001E-15</v>
      </c>
      <c r="P8880">
        <v>210</v>
      </c>
    </row>
    <row r="8881" spans="1:16" x14ac:dyDescent="0.25">
      <c r="A8881" t="s">
        <v>13330</v>
      </c>
      <c r="B8881">
        <v>1905</v>
      </c>
      <c r="C8881" s="3" t="str">
        <f>HYPERLINK("http://www.uniprot.org/uniprot/G7J0C4","tr|G7J0C4|G7J0C4_MEDTR")</f>
        <v>tr|G7J0C4|G7J0C4_MEDTR</v>
      </c>
      <c r="D8881" t="s">
        <v>8886</v>
      </c>
      <c r="E8881">
        <v>28.57</v>
      </c>
      <c r="F8881">
        <v>399</v>
      </c>
      <c r="G8881">
        <v>285</v>
      </c>
      <c r="H8881">
        <v>40</v>
      </c>
      <c r="I8881">
        <v>448</v>
      </c>
      <c r="J8881">
        <v>1524</v>
      </c>
      <c r="K8881">
        <v>1</v>
      </c>
      <c r="L8881">
        <v>252</v>
      </c>
      <c r="M8881">
        <v>636</v>
      </c>
      <c r="N8881" t="s">
        <v>18</v>
      </c>
      <c r="O8881" s="1">
        <v>4.9714399999999998E-36</v>
      </c>
      <c r="P8881">
        <v>401</v>
      </c>
    </row>
    <row r="8882" spans="1:16" x14ac:dyDescent="0.25">
      <c r="A8882" t="s">
        <v>13331</v>
      </c>
      <c r="B8882">
        <v>798</v>
      </c>
      <c r="C8882" s="3" t="str">
        <f>HYPERLINK("http://www.uniprot.org/uniprot/I1M1H0","tr|I1M1H0|I1M1H0_SOYBN")</f>
        <v>tr|I1M1H0|I1M1H0_SOYBN</v>
      </c>
      <c r="D8882" t="s">
        <v>71</v>
      </c>
      <c r="E8882">
        <v>78.48</v>
      </c>
      <c r="F8882">
        <v>251</v>
      </c>
      <c r="G8882">
        <v>54</v>
      </c>
      <c r="H8882">
        <v>0</v>
      </c>
      <c r="I8882">
        <v>1</v>
      </c>
      <c r="J8882">
        <v>753</v>
      </c>
      <c r="K8882">
        <v>1</v>
      </c>
      <c r="L8882">
        <v>1</v>
      </c>
      <c r="M8882">
        <v>249</v>
      </c>
      <c r="N8882" t="s">
        <v>18</v>
      </c>
      <c r="O8882" s="1">
        <v>2.0866000000000001E-106</v>
      </c>
      <c r="P8882">
        <v>1003</v>
      </c>
    </row>
    <row r="8883" spans="1:16" x14ac:dyDescent="0.25">
      <c r="A8883" t="s">
        <v>13332</v>
      </c>
      <c r="B8883">
        <v>1710</v>
      </c>
      <c r="C8883" s="3" t="str">
        <f>HYPERLINK("http://www.uniprot.org/uniprot/Q2HSP6","tr|Q2HSP6|Q2HSP6_MEDTR")</f>
        <v>tr|Q2HSP6|Q2HSP6_MEDTR</v>
      </c>
      <c r="D8883" t="s">
        <v>13333</v>
      </c>
      <c r="E8883">
        <v>77.23</v>
      </c>
      <c r="F8883">
        <v>571</v>
      </c>
      <c r="G8883">
        <v>130</v>
      </c>
      <c r="H8883">
        <v>2</v>
      </c>
      <c r="I8883">
        <v>1</v>
      </c>
      <c r="J8883">
        <v>1707</v>
      </c>
      <c r="K8883">
        <v>1</v>
      </c>
      <c r="L8883">
        <v>1</v>
      </c>
      <c r="M8883">
        <v>569</v>
      </c>
      <c r="N8883" t="s">
        <v>18</v>
      </c>
      <c r="O8883">
        <v>0</v>
      </c>
      <c r="P8883">
        <v>2234</v>
      </c>
    </row>
    <row r="8884" spans="1:16" x14ac:dyDescent="0.25">
      <c r="A8884" t="s">
        <v>13334</v>
      </c>
      <c r="B8884">
        <v>468</v>
      </c>
      <c r="C8884" s="3" t="str">
        <f>HYPERLINK("http://www.uniprot.org/uniprot/G7KCM4","tr|G7KCM4|G7KCM4_MEDTR")</f>
        <v>tr|G7KCM4|G7KCM4_MEDTR</v>
      </c>
      <c r="D8884" t="s">
        <v>13335</v>
      </c>
      <c r="E8884">
        <v>85.16</v>
      </c>
      <c r="F8884">
        <v>155</v>
      </c>
      <c r="G8884">
        <v>23</v>
      </c>
      <c r="H8884">
        <v>0</v>
      </c>
      <c r="I8884">
        <v>1</v>
      </c>
      <c r="J8884">
        <v>465</v>
      </c>
      <c r="K8884">
        <v>1</v>
      </c>
      <c r="L8884">
        <v>305</v>
      </c>
      <c r="M8884">
        <v>457</v>
      </c>
      <c r="N8884" t="s">
        <v>18</v>
      </c>
      <c r="O8884" s="1">
        <v>1.40069E-68</v>
      </c>
      <c r="P8884">
        <v>673</v>
      </c>
    </row>
    <row r="8885" spans="1:16" x14ac:dyDescent="0.25">
      <c r="A8885" t="s">
        <v>13336</v>
      </c>
      <c r="B8885">
        <v>444</v>
      </c>
      <c r="C8885" s="3" t="str">
        <f>HYPERLINK("http://www.uniprot.org/uniprot/G7KGN2","tr|G7KGN2|G7KGN2_MEDTR")</f>
        <v>tr|G7KGN2|G7KGN2_MEDTR</v>
      </c>
      <c r="D8885" t="s">
        <v>12239</v>
      </c>
      <c r="E8885">
        <v>82.31</v>
      </c>
      <c r="F8885">
        <v>147</v>
      </c>
      <c r="G8885">
        <v>26</v>
      </c>
      <c r="H8885">
        <v>0</v>
      </c>
      <c r="I8885">
        <v>1</v>
      </c>
      <c r="J8885">
        <v>441</v>
      </c>
      <c r="K8885">
        <v>1</v>
      </c>
      <c r="L8885">
        <v>1</v>
      </c>
      <c r="M8885">
        <v>147</v>
      </c>
      <c r="N8885" t="s">
        <v>18</v>
      </c>
      <c r="O8885" s="1">
        <v>1.1189799999999999E-65</v>
      </c>
      <c r="P8885">
        <v>648</v>
      </c>
    </row>
    <row r="8886" spans="1:16" x14ac:dyDescent="0.25">
      <c r="A8886" t="s">
        <v>13337</v>
      </c>
      <c r="B8886">
        <v>1710</v>
      </c>
      <c r="C8886" s="3" t="str">
        <f>HYPERLINK("http://www.uniprot.org/uniprot/K7KFX7","tr|K7KFX7|K7KFX7_SOYBN")</f>
        <v>tr|K7KFX7|K7KFX7_SOYBN</v>
      </c>
      <c r="D8886" t="s">
        <v>28</v>
      </c>
      <c r="E8886">
        <v>67.77</v>
      </c>
      <c r="F8886">
        <v>574</v>
      </c>
      <c r="G8886">
        <v>185</v>
      </c>
      <c r="H8886">
        <v>5</v>
      </c>
      <c r="I8886">
        <v>1</v>
      </c>
      <c r="J8886">
        <v>1707</v>
      </c>
      <c r="K8886">
        <v>1</v>
      </c>
      <c r="L8886">
        <v>1</v>
      </c>
      <c r="M8886">
        <v>570</v>
      </c>
      <c r="N8886" t="s">
        <v>18</v>
      </c>
      <c r="O8886">
        <v>0</v>
      </c>
      <c r="P8886">
        <v>1961</v>
      </c>
    </row>
    <row r="8887" spans="1:16" x14ac:dyDescent="0.25">
      <c r="A8887" t="s">
        <v>13338</v>
      </c>
      <c r="B8887">
        <v>1437</v>
      </c>
      <c r="C8887" s="3" t="str">
        <f>HYPERLINK("http://www.uniprot.org/uniprot/Q2HRF3","tr|Q2HRF3|Q2HRF3_MEDTR")</f>
        <v>tr|Q2HRF3|Q2HRF3_MEDTR</v>
      </c>
      <c r="D8887" t="s">
        <v>13339</v>
      </c>
      <c r="E8887">
        <v>77.569999999999993</v>
      </c>
      <c r="F8887">
        <v>486</v>
      </c>
      <c r="G8887">
        <v>109</v>
      </c>
      <c r="H8887">
        <v>42</v>
      </c>
      <c r="I8887">
        <v>103</v>
      </c>
      <c r="J8887">
        <v>1434</v>
      </c>
      <c r="K8887">
        <v>1</v>
      </c>
      <c r="L8887">
        <v>36</v>
      </c>
      <c r="M8887">
        <v>521</v>
      </c>
      <c r="N8887" t="s">
        <v>18</v>
      </c>
      <c r="O8887">
        <v>0</v>
      </c>
      <c r="P8887">
        <v>1919</v>
      </c>
    </row>
    <row r="8888" spans="1:16" x14ac:dyDescent="0.25">
      <c r="A8888" t="s">
        <v>13340</v>
      </c>
      <c r="B8888">
        <v>276</v>
      </c>
      <c r="C8888" s="3" t="str">
        <f>HYPERLINK("http://www.uniprot.org/uniprot/K7L1U7","tr|K7L1U7|K7L1U7_SOYBN")</f>
        <v>tr|K7L1U7|K7L1U7_SOYBN</v>
      </c>
      <c r="D8888" t="s">
        <v>13341</v>
      </c>
      <c r="E8888">
        <v>79.540000000000006</v>
      </c>
      <c r="F8888">
        <v>88</v>
      </c>
      <c r="G8888">
        <v>18</v>
      </c>
      <c r="H8888">
        <v>2</v>
      </c>
      <c r="I8888">
        <v>13</v>
      </c>
      <c r="J8888">
        <v>270</v>
      </c>
      <c r="K8888">
        <v>1</v>
      </c>
      <c r="L8888">
        <v>38</v>
      </c>
      <c r="M8888">
        <v>125</v>
      </c>
      <c r="N8888" t="s">
        <v>18</v>
      </c>
      <c r="O8888" s="1">
        <v>8.1560000000000004E-32</v>
      </c>
      <c r="P8888">
        <v>356</v>
      </c>
    </row>
    <row r="8889" spans="1:16" x14ac:dyDescent="0.25">
      <c r="A8889" t="s">
        <v>13342</v>
      </c>
      <c r="B8889">
        <v>552</v>
      </c>
      <c r="C8889" s="3" t="str">
        <f>HYPERLINK("http://www.uniprot.org/uniprot/G7I7G8","tr|G7I7G8|G7I7G8_MEDTR")</f>
        <v>tr|G7I7G8|G7I7G8_MEDTR</v>
      </c>
      <c r="D8889" t="s">
        <v>13343</v>
      </c>
      <c r="E8889">
        <v>42.93</v>
      </c>
      <c r="F8889">
        <v>191</v>
      </c>
      <c r="G8889">
        <v>109</v>
      </c>
      <c r="H8889">
        <v>12</v>
      </c>
      <c r="I8889">
        <v>7</v>
      </c>
      <c r="J8889">
        <v>543</v>
      </c>
      <c r="K8889">
        <v>1</v>
      </c>
      <c r="L8889">
        <v>261</v>
      </c>
      <c r="M8889">
        <v>445</v>
      </c>
      <c r="N8889" t="s">
        <v>18</v>
      </c>
      <c r="O8889" s="1">
        <v>3.1824500000000003E-29</v>
      </c>
      <c r="P8889">
        <v>334</v>
      </c>
    </row>
    <row r="8890" spans="1:16" x14ac:dyDescent="0.25">
      <c r="A8890" t="s">
        <v>13344</v>
      </c>
      <c r="B8890">
        <v>1551</v>
      </c>
      <c r="C8890" s="3" t="str">
        <f>HYPERLINK("http://www.uniprot.org/uniprot/I1JF30","tr|I1JF30|I1JF30_SOYBN")</f>
        <v>tr|I1JF30|I1JF30_SOYBN</v>
      </c>
      <c r="D8890" t="s">
        <v>71</v>
      </c>
      <c r="E8890">
        <v>85.15</v>
      </c>
      <c r="F8890">
        <v>512</v>
      </c>
      <c r="G8890">
        <v>76</v>
      </c>
      <c r="H8890">
        <v>0</v>
      </c>
      <c r="I8890">
        <v>4</v>
      </c>
      <c r="J8890">
        <v>1539</v>
      </c>
      <c r="K8890">
        <v>1</v>
      </c>
      <c r="L8890">
        <v>3</v>
      </c>
      <c r="M8890">
        <v>514</v>
      </c>
      <c r="N8890" t="s">
        <v>18</v>
      </c>
      <c r="O8890">
        <v>0</v>
      </c>
      <c r="P8890">
        <v>2287</v>
      </c>
    </row>
    <row r="8891" spans="1:16" x14ac:dyDescent="0.25">
      <c r="A8891" t="s">
        <v>13345</v>
      </c>
      <c r="B8891">
        <v>1359</v>
      </c>
      <c r="C8891" s="3" t="str">
        <f>HYPERLINK("http://www.uniprot.org/uniprot/I1LFL5","tr|I1LFL5|I1LFL5_SOYBN")</f>
        <v>tr|I1LFL5|I1LFL5_SOYBN</v>
      </c>
      <c r="D8891" t="s">
        <v>71</v>
      </c>
      <c r="E8891">
        <v>66.430000000000007</v>
      </c>
      <c r="F8891">
        <v>435</v>
      </c>
      <c r="G8891">
        <v>146</v>
      </c>
      <c r="H8891">
        <v>20</v>
      </c>
      <c r="I8891">
        <v>64</v>
      </c>
      <c r="J8891">
        <v>1308</v>
      </c>
      <c r="K8891">
        <v>1</v>
      </c>
      <c r="L8891">
        <v>22</v>
      </c>
      <c r="M8891">
        <v>438</v>
      </c>
      <c r="N8891" t="s">
        <v>18</v>
      </c>
      <c r="O8891" s="1">
        <v>8.0961999999999995E-157</v>
      </c>
      <c r="P8891">
        <v>1441</v>
      </c>
    </row>
    <row r="8892" spans="1:16" x14ac:dyDescent="0.25">
      <c r="A8892" t="s">
        <v>13346</v>
      </c>
      <c r="B8892">
        <v>1776</v>
      </c>
      <c r="C8892" s="3" t="str">
        <f>HYPERLINK("http://www.uniprot.org/uniprot/I1KZY5","tr|I1KZY5|I1KZY5_SOYBN")</f>
        <v>tr|I1KZY5|I1KZY5_SOYBN</v>
      </c>
      <c r="D8892" t="s">
        <v>71</v>
      </c>
      <c r="E8892">
        <v>72.75</v>
      </c>
      <c r="F8892">
        <v>569</v>
      </c>
      <c r="G8892">
        <v>155</v>
      </c>
      <c r="H8892">
        <v>1</v>
      </c>
      <c r="I8892">
        <v>58</v>
      </c>
      <c r="J8892">
        <v>1761</v>
      </c>
      <c r="K8892">
        <v>1</v>
      </c>
      <c r="L8892">
        <v>14</v>
      </c>
      <c r="M8892">
        <v>582</v>
      </c>
      <c r="N8892" t="s">
        <v>18</v>
      </c>
      <c r="O8892">
        <v>0</v>
      </c>
      <c r="P8892">
        <v>2184</v>
      </c>
    </row>
    <row r="8893" spans="1:16" x14ac:dyDescent="0.25">
      <c r="A8893" t="s">
        <v>13347</v>
      </c>
      <c r="B8893">
        <v>393</v>
      </c>
      <c r="C8893" s="3" t="str">
        <f>HYPERLINK("http://www.uniprot.org/uniprot/G7JAV4","tr|G7JAV4|G7JAV4_MEDTR")</f>
        <v>tr|G7JAV4|G7JAV4_MEDTR</v>
      </c>
      <c r="D8893" t="s">
        <v>13348</v>
      </c>
      <c r="E8893">
        <v>66.41</v>
      </c>
      <c r="F8893">
        <v>131</v>
      </c>
      <c r="G8893">
        <v>44</v>
      </c>
      <c r="H8893">
        <v>4</v>
      </c>
      <c r="I8893">
        <v>10</v>
      </c>
      <c r="J8893">
        <v>390</v>
      </c>
      <c r="K8893">
        <v>1</v>
      </c>
      <c r="L8893">
        <v>2</v>
      </c>
      <c r="M8893">
        <v>132</v>
      </c>
      <c r="N8893" t="s">
        <v>18</v>
      </c>
      <c r="O8893" s="1">
        <v>8.4804300000000005E-42</v>
      </c>
      <c r="P8893">
        <v>442</v>
      </c>
    </row>
    <row r="8894" spans="1:16" x14ac:dyDescent="0.25">
      <c r="A8894" t="s">
        <v>13349</v>
      </c>
      <c r="B8894">
        <v>342</v>
      </c>
      <c r="C8894" s="3" t="str">
        <f>HYPERLINK("http://www.uniprot.org/uniprot/P93486","tr|P93486|P93486_PEA")</f>
        <v>tr|P93486|P93486_PEA</v>
      </c>
      <c r="D8894" t="s">
        <v>13350</v>
      </c>
      <c r="E8894">
        <v>88.11</v>
      </c>
      <c r="F8894">
        <v>101</v>
      </c>
      <c r="G8894">
        <v>12</v>
      </c>
      <c r="H8894">
        <v>0</v>
      </c>
      <c r="I8894">
        <v>1</v>
      </c>
      <c r="J8894">
        <v>303</v>
      </c>
      <c r="K8894">
        <v>1</v>
      </c>
      <c r="L8894">
        <v>1</v>
      </c>
      <c r="M8894">
        <v>101</v>
      </c>
      <c r="N8894" t="s">
        <v>18</v>
      </c>
      <c r="O8894" s="1">
        <v>2.6532899999999998E-43</v>
      </c>
      <c r="P8894">
        <v>455</v>
      </c>
    </row>
    <row r="8895" spans="1:16" x14ac:dyDescent="0.25">
      <c r="A8895" t="s">
        <v>13351</v>
      </c>
      <c r="B8895">
        <v>228</v>
      </c>
      <c r="C8895" s="3" t="str">
        <f>HYPERLINK("http://www.uniprot.org/uniprot/G7J4C6","tr|G7J4C6|G7J4C6_MEDTR")</f>
        <v>tr|G7J4C6|G7J4C6_MEDTR</v>
      </c>
      <c r="D8895" t="s">
        <v>3005</v>
      </c>
      <c r="E8895">
        <v>58.73</v>
      </c>
      <c r="F8895">
        <v>63</v>
      </c>
      <c r="G8895">
        <v>26</v>
      </c>
      <c r="H8895">
        <v>0</v>
      </c>
      <c r="I8895">
        <v>1</v>
      </c>
      <c r="J8895">
        <v>189</v>
      </c>
      <c r="K8895">
        <v>1</v>
      </c>
      <c r="L8895">
        <v>1</v>
      </c>
      <c r="M8895">
        <v>63</v>
      </c>
      <c r="N8895" t="s">
        <v>18</v>
      </c>
      <c r="O8895" s="1">
        <v>2.2777099999999999E-10</v>
      </c>
      <c r="P8895">
        <v>171</v>
      </c>
    </row>
    <row r="8896" spans="1:16" x14ac:dyDescent="0.25">
      <c r="A8896" t="s">
        <v>13352</v>
      </c>
      <c r="B8896">
        <v>381</v>
      </c>
      <c r="C8896" s="3" t="str">
        <f>HYPERLINK("http://www.uniprot.org/uniprot/M5WI02","tr|M5WI02|M5WI02_PRUPE")</f>
        <v>tr|M5WI02|M5WI02_PRUPE</v>
      </c>
      <c r="D8896" t="s">
        <v>13353</v>
      </c>
      <c r="E8896">
        <v>85.22</v>
      </c>
      <c r="F8896">
        <v>88</v>
      </c>
      <c r="G8896">
        <v>13</v>
      </c>
      <c r="H8896">
        <v>0</v>
      </c>
      <c r="I8896">
        <v>103</v>
      </c>
      <c r="J8896">
        <v>366</v>
      </c>
      <c r="K8896">
        <v>1</v>
      </c>
      <c r="L8896">
        <v>31</v>
      </c>
      <c r="M8896">
        <v>118</v>
      </c>
      <c r="N8896" t="s">
        <v>18</v>
      </c>
      <c r="O8896" s="1">
        <v>8.9337700000000001E-39</v>
      </c>
      <c r="P8896">
        <v>416</v>
      </c>
    </row>
    <row r="8897" spans="1:16" x14ac:dyDescent="0.25">
      <c r="A8897" t="s">
        <v>13354</v>
      </c>
      <c r="B8897">
        <v>2313</v>
      </c>
      <c r="C8897" s="3" t="str">
        <f>HYPERLINK("http://www.uniprot.org/uniprot/G7JUZ3","tr|G7JUZ3|G7JUZ3_MEDTR")</f>
        <v>tr|G7JUZ3|G7JUZ3_MEDTR</v>
      </c>
      <c r="D8897" t="s">
        <v>13355</v>
      </c>
      <c r="E8897">
        <v>85.9</v>
      </c>
      <c r="F8897">
        <v>745</v>
      </c>
      <c r="G8897">
        <v>105</v>
      </c>
      <c r="H8897">
        <v>7</v>
      </c>
      <c r="I8897">
        <v>37</v>
      </c>
      <c r="J8897">
        <v>2250</v>
      </c>
      <c r="K8897">
        <v>1</v>
      </c>
      <c r="L8897">
        <v>19</v>
      </c>
      <c r="M8897">
        <v>763</v>
      </c>
      <c r="N8897" t="s">
        <v>18</v>
      </c>
      <c r="O8897">
        <v>0</v>
      </c>
      <c r="P8897">
        <v>3259</v>
      </c>
    </row>
    <row r="8898" spans="1:16" x14ac:dyDescent="0.25">
      <c r="A8898" t="s">
        <v>13356</v>
      </c>
      <c r="B8898">
        <v>228</v>
      </c>
      <c r="C8898" s="3" t="str">
        <f>HYPERLINK("http://www.uniprot.org/uniprot/K7K4F6","tr|K7K4F6|K7K4F6_SOYBN")</f>
        <v>tr|K7K4F6|K7K4F6_SOYBN</v>
      </c>
      <c r="D8898" t="s">
        <v>28</v>
      </c>
      <c r="E8898">
        <v>75.67</v>
      </c>
      <c r="F8898">
        <v>37</v>
      </c>
      <c r="G8898">
        <v>9</v>
      </c>
      <c r="H8898">
        <v>0</v>
      </c>
      <c r="I8898">
        <v>115</v>
      </c>
      <c r="J8898">
        <v>225</v>
      </c>
      <c r="K8898">
        <v>1</v>
      </c>
      <c r="L8898">
        <v>43</v>
      </c>
      <c r="M8898">
        <v>79</v>
      </c>
      <c r="N8898" t="s">
        <v>18</v>
      </c>
      <c r="O8898" s="1">
        <v>6.2027899999999999E-8</v>
      </c>
      <c r="P8898">
        <v>150</v>
      </c>
    </row>
    <row r="8899" spans="1:16" x14ac:dyDescent="0.25">
      <c r="A8899" t="s">
        <v>13357</v>
      </c>
      <c r="B8899">
        <v>1224</v>
      </c>
      <c r="C8899" s="3" t="str">
        <f>HYPERLINK("http://www.uniprot.org/uniprot/G7L8Y5","tr|G7L8Y5|G7L8Y5_MEDTR")</f>
        <v>tr|G7L8Y5|G7L8Y5_MEDTR</v>
      </c>
      <c r="D8899" t="s">
        <v>13358</v>
      </c>
      <c r="E8899">
        <v>89.75</v>
      </c>
      <c r="F8899">
        <v>400</v>
      </c>
      <c r="G8899">
        <v>41</v>
      </c>
      <c r="H8899">
        <v>0</v>
      </c>
      <c r="I8899">
        <v>22</v>
      </c>
      <c r="J8899">
        <v>1221</v>
      </c>
      <c r="K8899">
        <v>1</v>
      </c>
      <c r="L8899">
        <v>5</v>
      </c>
      <c r="M8899">
        <v>391</v>
      </c>
      <c r="N8899" t="s">
        <v>18</v>
      </c>
      <c r="O8899">
        <v>0</v>
      </c>
      <c r="P8899">
        <v>1862</v>
      </c>
    </row>
    <row r="8900" spans="1:16" x14ac:dyDescent="0.25">
      <c r="A8900" t="s">
        <v>13359</v>
      </c>
      <c r="B8900">
        <v>846</v>
      </c>
      <c r="C8900" s="3" t="str">
        <f>HYPERLINK("http://www.uniprot.org/uniprot/G7JF91","tr|G7JF91|G7JF91_MEDTR")</f>
        <v>tr|G7JF91|G7JF91_MEDTR</v>
      </c>
      <c r="D8900" t="s">
        <v>13360</v>
      </c>
      <c r="E8900">
        <v>85.05</v>
      </c>
      <c r="F8900">
        <v>281</v>
      </c>
      <c r="G8900">
        <v>42</v>
      </c>
      <c r="H8900">
        <v>0</v>
      </c>
      <c r="I8900">
        <v>1</v>
      </c>
      <c r="J8900">
        <v>843</v>
      </c>
      <c r="K8900">
        <v>1</v>
      </c>
      <c r="L8900">
        <v>1</v>
      </c>
      <c r="M8900">
        <v>280</v>
      </c>
      <c r="N8900" t="s">
        <v>18</v>
      </c>
      <c r="O8900" s="1">
        <v>2.02034E-134</v>
      </c>
      <c r="P8900">
        <v>1245</v>
      </c>
    </row>
    <row r="8901" spans="1:16" x14ac:dyDescent="0.25">
      <c r="A8901" t="s">
        <v>13361</v>
      </c>
      <c r="B8901">
        <v>1953</v>
      </c>
      <c r="C8901" s="3" t="str">
        <f>HYPERLINK("http://www.uniprot.org/uniprot/K7MKW4","tr|K7MKW4|K7MKW4_SOYBN")</f>
        <v>tr|K7MKW4|K7MKW4_SOYBN</v>
      </c>
      <c r="D8901" t="s">
        <v>28</v>
      </c>
      <c r="E8901">
        <v>79.81</v>
      </c>
      <c r="F8901">
        <v>644</v>
      </c>
      <c r="G8901">
        <v>130</v>
      </c>
      <c r="H8901">
        <v>0</v>
      </c>
      <c r="I8901">
        <v>19</v>
      </c>
      <c r="J8901">
        <v>1950</v>
      </c>
      <c r="K8901">
        <v>1</v>
      </c>
      <c r="L8901">
        <v>1</v>
      </c>
      <c r="M8901">
        <v>625</v>
      </c>
      <c r="N8901" t="s">
        <v>18</v>
      </c>
      <c r="O8901">
        <v>0</v>
      </c>
      <c r="P8901">
        <v>2640</v>
      </c>
    </row>
    <row r="8902" spans="1:16" x14ac:dyDescent="0.25">
      <c r="A8902" t="s">
        <v>13362</v>
      </c>
      <c r="B8902">
        <v>936</v>
      </c>
      <c r="C8902" s="3" t="str">
        <f>HYPERLINK("http://www.uniprot.org/uniprot/G7LA32","tr|G7LA32|G7LA32_MEDTR")</f>
        <v>tr|G7LA32|G7LA32_MEDTR</v>
      </c>
      <c r="D8902" t="s">
        <v>13363</v>
      </c>
      <c r="E8902">
        <v>81.66</v>
      </c>
      <c r="F8902">
        <v>300</v>
      </c>
      <c r="G8902">
        <v>55</v>
      </c>
      <c r="H8902">
        <v>0</v>
      </c>
      <c r="I8902">
        <v>25</v>
      </c>
      <c r="J8902">
        <v>924</v>
      </c>
      <c r="K8902">
        <v>1</v>
      </c>
      <c r="L8902">
        <v>78</v>
      </c>
      <c r="M8902">
        <v>377</v>
      </c>
      <c r="N8902" t="s">
        <v>18</v>
      </c>
      <c r="O8902" s="1">
        <v>1.8569499999999999E-142</v>
      </c>
      <c r="P8902">
        <v>1315</v>
      </c>
    </row>
    <row r="8903" spans="1:16" x14ac:dyDescent="0.25">
      <c r="A8903" t="s">
        <v>13364</v>
      </c>
      <c r="B8903">
        <v>1248</v>
      </c>
      <c r="C8903" s="3" t="str">
        <f>HYPERLINK("http://www.uniprot.org/uniprot/G7JWC0","tr|G7JWC0|G7JWC0_MEDTR")</f>
        <v>tr|G7JWC0|G7JWC0_MEDTR</v>
      </c>
      <c r="D8903" t="s">
        <v>13365</v>
      </c>
      <c r="E8903">
        <v>89.95</v>
      </c>
      <c r="F8903">
        <v>418</v>
      </c>
      <c r="G8903">
        <v>42</v>
      </c>
      <c r="H8903">
        <v>3</v>
      </c>
      <c r="I8903">
        <v>1</v>
      </c>
      <c r="J8903">
        <v>1245</v>
      </c>
      <c r="K8903">
        <v>1</v>
      </c>
      <c r="L8903">
        <v>1</v>
      </c>
      <c r="M8903">
        <v>413</v>
      </c>
      <c r="N8903" t="s">
        <v>18</v>
      </c>
      <c r="O8903">
        <v>0</v>
      </c>
      <c r="P8903">
        <v>1824</v>
      </c>
    </row>
    <row r="8904" spans="1:16" x14ac:dyDescent="0.25">
      <c r="A8904" t="s">
        <v>13366</v>
      </c>
      <c r="B8904">
        <v>1860</v>
      </c>
      <c r="C8904" s="3" t="str">
        <f>HYPERLINK("http://www.uniprot.org/uniprot/G7IQB2","tr|G7IQB2|G7IQB2_MEDTR")</f>
        <v>tr|G7IQB2|G7IQB2_MEDTR</v>
      </c>
      <c r="D8904" t="s">
        <v>13367</v>
      </c>
      <c r="E8904">
        <v>63.51</v>
      </c>
      <c r="F8904">
        <v>592</v>
      </c>
      <c r="G8904">
        <v>216</v>
      </c>
      <c r="H8904">
        <v>10</v>
      </c>
      <c r="I8904">
        <v>1</v>
      </c>
      <c r="J8904">
        <v>1746</v>
      </c>
      <c r="K8904">
        <v>1</v>
      </c>
      <c r="L8904">
        <v>1</v>
      </c>
      <c r="M8904">
        <v>572</v>
      </c>
      <c r="N8904" t="s">
        <v>18</v>
      </c>
      <c r="O8904">
        <v>0</v>
      </c>
      <c r="P8904">
        <v>1828</v>
      </c>
    </row>
    <row r="8905" spans="1:16" x14ac:dyDescent="0.25">
      <c r="A8905" t="s">
        <v>13368</v>
      </c>
      <c r="B8905">
        <v>708</v>
      </c>
      <c r="C8905" s="3" t="str">
        <f>HYPERLINK("http://www.uniprot.org/uniprot/K7MNX2","tr|K7MNX2|K7MNX2_SOYBN")</f>
        <v>tr|K7MNX2|K7MNX2_SOYBN</v>
      </c>
      <c r="D8905" t="s">
        <v>28</v>
      </c>
      <c r="E8905">
        <v>21.73</v>
      </c>
      <c r="F8905">
        <v>138</v>
      </c>
      <c r="G8905">
        <v>108</v>
      </c>
      <c r="H8905">
        <v>2</v>
      </c>
      <c r="I8905">
        <v>175</v>
      </c>
      <c r="J8905">
        <v>582</v>
      </c>
      <c r="K8905">
        <v>1</v>
      </c>
      <c r="L8905">
        <v>402</v>
      </c>
      <c r="M8905">
        <v>539</v>
      </c>
      <c r="N8905" t="s">
        <v>18</v>
      </c>
      <c r="O8905" s="1">
        <v>5.9609599999999994E-8</v>
      </c>
      <c r="P8905">
        <v>153</v>
      </c>
    </row>
    <row r="8906" spans="1:16" x14ac:dyDescent="0.25">
      <c r="A8906" t="s">
        <v>13369</v>
      </c>
      <c r="B8906">
        <v>171</v>
      </c>
      <c r="C8906" s="3" t="str">
        <f>HYPERLINK("http://www.uniprot.org/uniprot/G7K7A4","tr|G7K7A4|G7K7A4_MEDTR")</f>
        <v>tr|G7K7A4|G7K7A4_MEDTR</v>
      </c>
      <c r="D8906" t="s">
        <v>2332</v>
      </c>
      <c r="E8906">
        <v>50.9</v>
      </c>
      <c r="F8906">
        <v>55</v>
      </c>
      <c r="G8906">
        <v>27</v>
      </c>
      <c r="H8906">
        <v>0</v>
      </c>
      <c r="I8906">
        <v>4</v>
      </c>
      <c r="J8906">
        <v>168</v>
      </c>
      <c r="K8906">
        <v>1</v>
      </c>
      <c r="L8906">
        <v>316</v>
      </c>
      <c r="M8906">
        <v>370</v>
      </c>
      <c r="N8906" t="s">
        <v>18</v>
      </c>
      <c r="O8906" s="1">
        <v>2.10921E-8</v>
      </c>
      <c r="P8906">
        <v>154</v>
      </c>
    </row>
    <row r="8907" spans="1:16" x14ac:dyDescent="0.25">
      <c r="A8907" t="s">
        <v>13370</v>
      </c>
      <c r="B8907">
        <v>2100</v>
      </c>
      <c r="C8907" s="3" t="str">
        <f>HYPERLINK("http://www.uniprot.org/uniprot/A2Q532","tr|A2Q532|A2Q532_MEDTR")</f>
        <v>tr|A2Q532|A2Q532_MEDTR</v>
      </c>
      <c r="D8907" t="s">
        <v>13371</v>
      </c>
      <c r="E8907">
        <v>78.17</v>
      </c>
      <c r="F8907">
        <v>692</v>
      </c>
      <c r="G8907">
        <v>151</v>
      </c>
      <c r="H8907">
        <v>18</v>
      </c>
      <c r="I8907">
        <v>1</v>
      </c>
      <c r="J8907">
        <v>2022</v>
      </c>
      <c r="K8907">
        <v>1</v>
      </c>
      <c r="L8907">
        <v>1</v>
      </c>
      <c r="M8907">
        <v>679</v>
      </c>
      <c r="N8907" t="s">
        <v>18</v>
      </c>
      <c r="O8907">
        <v>0</v>
      </c>
      <c r="P8907">
        <v>2734</v>
      </c>
    </row>
    <row r="8908" spans="1:16" x14ac:dyDescent="0.25">
      <c r="A8908" t="s">
        <v>13372</v>
      </c>
      <c r="B8908">
        <v>1473</v>
      </c>
      <c r="C8908" s="3" t="str">
        <f>HYPERLINK("http://www.uniprot.org/uniprot/I1MS81","tr|I1MS81|I1MS81_SOYBN")</f>
        <v>tr|I1MS81|I1MS81_SOYBN</v>
      </c>
      <c r="D8908" t="s">
        <v>28</v>
      </c>
      <c r="E8908">
        <v>86.25</v>
      </c>
      <c r="F8908">
        <v>473</v>
      </c>
      <c r="G8908">
        <v>65</v>
      </c>
      <c r="H8908">
        <v>2</v>
      </c>
      <c r="I8908">
        <v>58</v>
      </c>
      <c r="J8908">
        <v>1470</v>
      </c>
      <c r="K8908">
        <v>1</v>
      </c>
      <c r="L8908">
        <v>18</v>
      </c>
      <c r="M8908">
        <v>490</v>
      </c>
      <c r="N8908" t="s">
        <v>18</v>
      </c>
      <c r="O8908">
        <v>0</v>
      </c>
      <c r="P8908">
        <v>2133</v>
      </c>
    </row>
    <row r="8909" spans="1:16" x14ac:dyDescent="0.25">
      <c r="A8909" t="s">
        <v>13373</v>
      </c>
      <c r="B8909">
        <v>1011</v>
      </c>
      <c r="C8909" s="3" t="str">
        <f>HYPERLINK("http://www.uniprot.org/uniprot/I3SUB9","tr|I3SUB9|I3SUB9_LOTJA")</f>
        <v>tr|I3SUB9|I3SUB9_LOTJA</v>
      </c>
      <c r="D8909" t="s">
        <v>93</v>
      </c>
      <c r="E8909">
        <v>78.27</v>
      </c>
      <c r="F8909">
        <v>336</v>
      </c>
      <c r="G8909">
        <v>73</v>
      </c>
      <c r="H8909">
        <v>0</v>
      </c>
      <c r="I8909">
        <v>1</v>
      </c>
      <c r="J8909">
        <v>1008</v>
      </c>
      <c r="K8909">
        <v>1</v>
      </c>
      <c r="L8909">
        <v>1</v>
      </c>
      <c r="M8909">
        <v>335</v>
      </c>
      <c r="N8909" t="s">
        <v>18</v>
      </c>
      <c r="O8909" s="1">
        <v>2.1066699999999999E-150</v>
      </c>
      <c r="P8909">
        <v>1384</v>
      </c>
    </row>
    <row r="8910" spans="1:16" x14ac:dyDescent="0.25">
      <c r="A8910" t="s">
        <v>13374</v>
      </c>
      <c r="B8910">
        <v>1521</v>
      </c>
      <c r="C8910" s="3" t="str">
        <f>HYPERLINK("http://www.uniprot.org/uniprot/B7SQ88","tr|B7SQ88|B7SQ88_PEA")</f>
        <v>tr|B7SQ88|B7SQ88_PEA</v>
      </c>
      <c r="D8910" t="s">
        <v>13375</v>
      </c>
      <c r="E8910">
        <v>80.45</v>
      </c>
      <c r="F8910">
        <v>522</v>
      </c>
      <c r="G8910">
        <v>102</v>
      </c>
      <c r="H8910">
        <v>16</v>
      </c>
      <c r="I8910">
        <v>1</v>
      </c>
      <c r="J8910">
        <v>1518</v>
      </c>
      <c r="K8910">
        <v>1</v>
      </c>
      <c r="L8910">
        <v>100</v>
      </c>
      <c r="M8910">
        <v>620</v>
      </c>
      <c r="N8910" t="s">
        <v>18</v>
      </c>
      <c r="O8910">
        <v>0</v>
      </c>
      <c r="P8910">
        <v>2115</v>
      </c>
    </row>
    <row r="8911" spans="1:16" x14ac:dyDescent="0.25">
      <c r="A8911" t="s">
        <v>13376</v>
      </c>
      <c r="B8911">
        <v>1218</v>
      </c>
      <c r="C8911" s="3" t="str">
        <f>HYPERLINK("http://www.uniprot.org/uniprot/G7KGS3","tr|G7KGS3|G7KGS3_MEDTR")</f>
        <v>tr|G7KGS3|G7KGS3_MEDTR</v>
      </c>
      <c r="D8911" t="s">
        <v>13377</v>
      </c>
      <c r="E8911">
        <v>57.1</v>
      </c>
      <c r="F8911">
        <v>408</v>
      </c>
      <c r="G8911">
        <v>175</v>
      </c>
      <c r="H8911">
        <v>3</v>
      </c>
      <c r="I8911">
        <v>1</v>
      </c>
      <c r="J8911">
        <v>1215</v>
      </c>
      <c r="K8911">
        <v>1</v>
      </c>
      <c r="L8911">
        <v>1</v>
      </c>
      <c r="M8911">
        <v>391</v>
      </c>
      <c r="N8911" t="s">
        <v>18</v>
      </c>
      <c r="O8911" s="1">
        <v>8.2597699999999994E-118</v>
      </c>
      <c r="P8911">
        <v>1104</v>
      </c>
    </row>
    <row r="8912" spans="1:16" x14ac:dyDescent="0.25">
      <c r="A8912" t="s">
        <v>13378</v>
      </c>
      <c r="B8912">
        <v>444</v>
      </c>
      <c r="C8912" s="3" t="str">
        <f>HYPERLINK("http://www.uniprot.org/uniprot/I1NAI0","tr|I1NAI0|I1NAI0_SOYBN")</f>
        <v>tr|I1NAI0|I1NAI0_SOYBN</v>
      </c>
      <c r="D8912" t="s">
        <v>71</v>
      </c>
      <c r="E8912">
        <v>75.34</v>
      </c>
      <c r="F8912">
        <v>146</v>
      </c>
      <c r="G8912">
        <v>36</v>
      </c>
      <c r="H8912">
        <v>1</v>
      </c>
      <c r="I8912">
        <v>1</v>
      </c>
      <c r="J8912">
        <v>435</v>
      </c>
      <c r="K8912">
        <v>1</v>
      </c>
      <c r="L8912">
        <v>1</v>
      </c>
      <c r="M8912">
        <v>146</v>
      </c>
      <c r="N8912" t="s">
        <v>18</v>
      </c>
      <c r="O8912" s="1">
        <v>4.7121600000000003E-56</v>
      </c>
      <c r="P8912">
        <v>565</v>
      </c>
    </row>
    <row r="8913" spans="1:16" x14ac:dyDescent="0.25">
      <c r="A8913" t="s">
        <v>13379</v>
      </c>
      <c r="B8913">
        <v>939</v>
      </c>
      <c r="C8913" s="3" t="str">
        <f>HYPERLINK("http://www.uniprot.org/uniprot/G7KSK5","tr|G7KSK5|G7KSK5_MEDTR")</f>
        <v>tr|G7KSK5|G7KSK5_MEDTR</v>
      </c>
      <c r="D8913" t="s">
        <v>13380</v>
      </c>
      <c r="E8913">
        <v>61.14</v>
      </c>
      <c r="F8913">
        <v>314</v>
      </c>
      <c r="G8913">
        <v>122</v>
      </c>
      <c r="H8913">
        <v>5</v>
      </c>
      <c r="I8913">
        <v>1</v>
      </c>
      <c r="J8913">
        <v>927</v>
      </c>
      <c r="K8913">
        <v>1</v>
      </c>
      <c r="L8913">
        <v>1</v>
      </c>
      <c r="M8913">
        <v>311</v>
      </c>
      <c r="N8913" t="s">
        <v>18</v>
      </c>
      <c r="O8913" s="1">
        <v>8.7583800000000007E-108</v>
      </c>
      <c r="P8913">
        <v>1016</v>
      </c>
    </row>
    <row r="8914" spans="1:16" x14ac:dyDescent="0.25">
      <c r="A8914" t="s">
        <v>13381</v>
      </c>
      <c r="B8914">
        <v>465</v>
      </c>
      <c r="C8914" s="3" t="str">
        <f>HYPERLINK("http://www.uniprot.org/uniprot/G7KS90","tr|G7KS90|G7KS90_MEDTR")</f>
        <v>tr|G7KS90|G7KS90_MEDTR</v>
      </c>
      <c r="D8914" t="s">
        <v>13382</v>
      </c>
      <c r="E8914">
        <v>54.6</v>
      </c>
      <c r="F8914">
        <v>152</v>
      </c>
      <c r="G8914">
        <v>69</v>
      </c>
      <c r="H8914">
        <v>0</v>
      </c>
      <c r="I8914">
        <v>1</v>
      </c>
      <c r="J8914">
        <v>456</v>
      </c>
      <c r="K8914">
        <v>1</v>
      </c>
      <c r="L8914">
        <v>1</v>
      </c>
      <c r="M8914">
        <v>149</v>
      </c>
      <c r="N8914" t="s">
        <v>18</v>
      </c>
      <c r="O8914" s="1">
        <v>6.1771400000000005E-32</v>
      </c>
      <c r="P8914">
        <v>357</v>
      </c>
    </row>
    <row r="8915" spans="1:16" x14ac:dyDescent="0.25">
      <c r="A8915" t="s">
        <v>13383</v>
      </c>
      <c r="B8915">
        <v>1431</v>
      </c>
      <c r="C8915" s="3" t="str">
        <f>HYPERLINK("http://www.uniprot.org/uniprot/G7I7G7","tr|G7I7G7|G7I7G7_MEDTR")</f>
        <v>tr|G7I7G7|G7I7G7_MEDTR</v>
      </c>
      <c r="D8915" t="s">
        <v>13384</v>
      </c>
      <c r="E8915">
        <v>74.66</v>
      </c>
      <c r="F8915">
        <v>442</v>
      </c>
      <c r="G8915">
        <v>112</v>
      </c>
      <c r="H8915">
        <v>0</v>
      </c>
      <c r="I8915">
        <v>1</v>
      </c>
      <c r="J8915">
        <v>1326</v>
      </c>
      <c r="K8915">
        <v>1</v>
      </c>
      <c r="L8915">
        <v>1</v>
      </c>
      <c r="M8915">
        <v>427</v>
      </c>
      <c r="N8915" t="s">
        <v>18</v>
      </c>
      <c r="O8915">
        <v>0</v>
      </c>
      <c r="P8915">
        <v>1665</v>
      </c>
    </row>
    <row r="8916" spans="1:16" x14ac:dyDescent="0.25">
      <c r="A8916" t="s">
        <v>13385</v>
      </c>
      <c r="B8916">
        <v>801</v>
      </c>
      <c r="C8916" s="3" t="str">
        <f>HYPERLINK("http://www.uniprot.org/uniprot/Q84VS9","tr|Q84VS9|Q84VS9_PEA")</f>
        <v>tr|Q84VS9|Q84VS9_PEA</v>
      </c>
      <c r="D8916" t="s">
        <v>13386</v>
      </c>
      <c r="E8916">
        <v>62.74</v>
      </c>
      <c r="F8916">
        <v>102</v>
      </c>
      <c r="G8916">
        <v>38</v>
      </c>
      <c r="H8916">
        <v>0</v>
      </c>
      <c r="I8916">
        <v>64</v>
      </c>
      <c r="J8916">
        <v>369</v>
      </c>
      <c r="K8916">
        <v>1</v>
      </c>
      <c r="L8916">
        <v>20</v>
      </c>
      <c r="M8916">
        <v>121</v>
      </c>
      <c r="N8916" t="s">
        <v>18</v>
      </c>
      <c r="O8916" s="1">
        <v>2.3803300000000001E-25</v>
      </c>
      <c r="P8916">
        <v>304</v>
      </c>
    </row>
    <row r="8917" spans="1:16" x14ac:dyDescent="0.25">
      <c r="A8917" t="s">
        <v>13387</v>
      </c>
      <c r="B8917">
        <v>699</v>
      </c>
      <c r="C8917" s="3" t="str">
        <f>HYPERLINK("http://www.uniprot.org/uniprot/I3STB9","tr|I3STB9|I3STB9_LOTJA")</f>
        <v>tr|I3STB9|I3STB9_LOTJA</v>
      </c>
      <c r="D8917" t="s">
        <v>93</v>
      </c>
      <c r="E8917">
        <v>91.37</v>
      </c>
      <c r="F8917">
        <v>232</v>
      </c>
      <c r="G8917">
        <v>20</v>
      </c>
      <c r="H8917">
        <v>0</v>
      </c>
      <c r="I8917">
        <v>1</v>
      </c>
      <c r="J8917">
        <v>696</v>
      </c>
      <c r="K8917">
        <v>1</v>
      </c>
      <c r="L8917">
        <v>1</v>
      </c>
      <c r="M8917">
        <v>232</v>
      </c>
      <c r="N8917" t="s">
        <v>18</v>
      </c>
      <c r="O8917" s="1">
        <v>1.05391E-118</v>
      </c>
      <c r="P8917">
        <v>1108</v>
      </c>
    </row>
    <row r="8918" spans="1:16" x14ac:dyDescent="0.25">
      <c r="A8918" t="s">
        <v>13388</v>
      </c>
      <c r="B8918">
        <v>2037</v>
      </c>
      <c r="C8918" s="3" t="str">
        <f>HYPERLINK("http://www.uniprot.org/uniprot/G7IAX2","tr|G7IAX2|G7IAX2_MEDTR")</f>
        <v>tr|G7IAX2|G7IAX2_MEDTR</v>
      </c>
      <c r="D8918" t="s">
        <v>13389</v>
      </c>
      <c r="E8918">
        <v>86.68</v>
      </c>
      <c r="F8918">
        <v>383</v>
      </c>
      <c r="G8918">
        <v>51</v>
      </c>
      <c r="H8918">
        <v>0</v>
      </c>
      <c r="I8918">
        <v>1</v>
      </c>
      <c r="J8918">
        <v>1149</v>
      </c>
      <c r="K8918">
        <v>1</v>
      </c>
      <c r="L8918">
        <v>1</v>
      </c>
      <c r="M8918">
        <v>375</v>
      </c>
      <c r="N8918" t="s">
        <v>18</v>
      </c>
      <c r="O8918">
        <v>0</v>
      </c>
      <c r="P8918">
        <v>1684</v>
      </c>
    </row>
    <row r="8919" spans="1:16" x14ac:dyDescent="0.25">
      <c r="A8919" t="s">
        <v>13390</v>
      </c>
      <c r="B8919">
        <v>1071</v>
      </c>
      <c r="C8919" s="3" t="str">
        <f>HYPERLINK("http://www.uniprot.org/uniprot/G7JAV9","tr|G7JAV9|G7JAV9_MEDTR")</f>
        <v>tr|G7JAV9|G7JAV9_MEDTR</v>
      </c>
      <c r="D8919" t="s">
        <v>13391</v>
      </c>
      <c r="E8919">
        <v>75.48</v>
      </c>
      <c r="F8919">
        <v>359</v>
      </c>
      <c r="G8919">
        <v>88</v>
      </c>
      <c r="H8919">
        <v>3</v>
      </c>
      <c r="I8919">
        <v>1</v>
      </c>
      <c r="J8919">
        <v>1068</v>
      </c>
      <c r="K8919">
        <v>1</v>
      </c>
      <c r="L8919">
        <v>1</v>
      </c>
      <c r="M8919">
        <v>357</v>
      </c>
      <c r="N8919" t="s">
        <v>18</v>
      </c>
      <c r="O8919" s="1">
        <v>1.1952499999999999E-146</v>
      </c>
      <c r="P8919">
        <v>1352</v>
      </c>
    </row>
    <row r="8920" spans="1:16" x14ac:dyDescent="0.25">
      <c r="A8920" t="s">
        <v>13392</v>
      </c>
      <c r="B8920">
        <v>3597</v>
      </c>
      <c r="C8920" s="3" t="str">
        <f>HYPERLINK("http://www.uniprot.org/uniprot/G7JA78","tr|G7JA78|G7JA78_MEDTR")</f>
        <v>tr|G7JA78|G7JA78_MEDTR</v>
      </c>
      <c r="D8920" t="s">
        <v>13393</v>
      </c>
      <c r="E8920">
        <v>66.36</v>
      </c>
      <c r="F8920">
        <v>559</v>
      </c>
      <c r="G8920">
        <v>188</v>
      </c>
      <c r="H8920">
        <v>19</v>
      </c>
      <c r="I8920">
        <v>1975</v>
      </c>
      <c r="J8920">
        <v>3594</v>
      </c>
      <c r="K8920">
        <v>1</v>
      </c>
      <c r="L8920">
        <v>73</v>
      </c>
      <c r="M8920">
        <v>620</v>
      </c>
      <c r="N8920" t="s">
        <v>18</v>
      </c>
      <c r="O8920">
        <v>0</v>
      </c>
      <c r="P8920">
        <v>1700</v>
      </c>
    </row>
    <row r="8921" spans="1:16" x14ac:dyDescent="0.25">
      <c r="A8921" t="s">
        <v>13394</v>
      </c>
      <c r="B8921">
        <v>1764</v>
      </c>
      <c r="C8921" s="3" t="str">
        <f>HYPERLINK("http://www.uniprot.org/uniprot/I1KLJ6","tr|I1KLJ6|I1KLJ6_SOYBN")</f>
        <v>tr|I1KLJ6|I1KLJ6_SOYBN</v>
      </c>
      <c r="D8921" t="s">
        <v>71</v>
      </c>
      <c r="E8921">
        <v>73.36</v>
      </c>
      <c r="F8921">
        <v>582</v>
      </c>
      <c r="G8921">
        <v>155</v>
      </c>
      <c r="H8921">
        <v>0</v>
      </c>
      <c r="I8921">
        <v>16</v>
      </c>
      <c r="J8921">
        <v>1761</v>
      </c>
      <c r="K8921">
        <v>1</v>
      </c>
      <c r="L8921">
        <v>2</v>
      </c>
      <c r="M8921">
        <v>582</v>
      </c>
      <c r="N8921" t="s">
        <v>18</v>
      </c>
      <c r="O8921">
        <v>0</v>
      </c>
      <c r="P8921">
        <v>2264</v>
      </c>
    </row>
    <row r="8922" spans="1:16" x14ac:dyDescent="0.25">
      <c r="A8922" t="s">
        <v>13395</v>
      </c>
      <c r="B8922">
        <v>384</v>
      </c>
      <c r="C8922" s="3" t="str">
        <f>HYPERLINK("http://www.uniprot.org/uniprot/G7JUZ5","tr|G7JUZ5|G7JUZ5_MEDTR")</f>
        <v>tr|G7JUZ5|G7JUZ5_MEDTR</v>
      </c>
      <c r="D8922" t="s">
        <v>13396</v>
      </c>
      <c r="E8922">
        <v>58.19</v>
      </c>
      <c r="F8922">
        <v>122</v>
      </c>
      <c r="G8922">
        <v>51</v>
      </c>
      <c r="H8922">
        <v>6</v>
      </c>
      <c r="I8922">
        <v>1</v>
      </c>
      <c r="J8922">
        <v>348</v>
      </c>
      <c r="K8922">
        <v>1</v>
      </c>
      <c r="L8922">
        <v>1</v>
      </c>
      <c r="M8922">
        <v>121</v>
      </c>
      <c r="N8922" t="s">
        <v>18</v>
      </c>
      <c r="O8922" s="1">
        <v>1.92364E-25</v>
      </c>
      <c r="P8922">
        <v>301</v>
      </c>
    </row>
    <row r="8923" spans="1:16" x14ac:dyDescent="0.25">
      <c r="A8923" t="s">
        <v>13397</v>
      </c>
      <c r="B8923">
        <v>3054</v>
      </c>
      <c r="C8923" s="3" t="str">
        <f>HYPERLINK("http://www.uniprot.org/uniprot/G7LGI2","tr|G7LGI2|G7LGI2_MEDTR")</f>
        <v>tr|G7LGI2|G7LGI2_MEDTR</v>
      </c>
      <c r="D8923" t="s">
        <v>13398</v>
      </c>
      <c r="E8923">
        <v>75.36</v>
      </c>
      <c r="F8923">
        <v>1023</v>
      </c>
      <c r="G8923">
        <v>252</v>
      </c>
      <c r="H8923">
        <v>6</v>
      </c>
      <c r="I8923">
        <v>1</v>
      </c>
      <c r="J8923">
        <v>3051</v>
      </c>
      <c r="K8923">
        <v>1</v>
      </c>
      <c r="L8923">
        <v>49</v>
      </c>
      <c r="M8923">
        <v>1064</v>
      </c>
      <c r="N8923" t="s">
        <v>18</v>
      </c>
      <c r="O8923">
        <v>0</v>
      </c>
      <c r="P8923">
        <v>3927</v>
      </c>
    </row>
    <row r="8924" spans="1:16" x14ac:dyDescent="0.25">
      <c r="A8924" t="s">
        <v>13399</v>
      </c>
      <c r="B8924">
        <v>1350</v>
      </c>
      <c r="C8924" s="3" t="str">
        <f>HYPERLINK("http://www.uniprot.org/uniprot/G7L8Y6","tr|G7L8Y6|G7L8Y6_MEDTR")</f>
        <v>tr|G7L8Y6|G7L8Y6_MEDTR</v>
      </c>
      <c r="D8924" t="s">
        <v>13400</v>
      </c>
      <c r="E8924">
        <v>77.33</v>
      </c>
      <c r="F8924">
        <v>503</v>
      </c>
      <c r="G8924">
        <v>114</v>
      </c>
      <c r="H8924">
        <v>54</v>
      </c>
      <c r="I8924">
        <v>1</v>
      </c>
      <c r="J8924">
        <v>1347</v>
      </c>
      <c r="K8924">
        <v>1</v>
      </c>
      <c r="L8924">
        <v>1</v>
      </c>
      <c r="M8924">
        <v>503</v>
      </c>
      <c r="N8924" t="s">
        <v>18</v>
      </c>
      <c r="O8924">
        <v>0</v>
      </c>
      <c r="P8924">
        <v>1913</v>
      </c>
    </row>
    <row r="8925" spans="1:16" x14ac:dyDescent="0.25">
      <c r="A8925" t="s">
        <v>13401</v>
      </c>
      <c r="B8925">
        <v>1854</v>
      </c>
      <c r="C8925" s="3" t="str">
        <f>HYPERLINK("http://www.uniprot.org/uniprot/G7JF92","tr|G7JF92|G7JF92_MEDTR")</f>
        <v>tr|G7JF92|G7JF92_MEDTR</v>
      </c>
      <c r="D8925" t="s">
        <v>13402</v>
      </c>
      <c r="E8925">
        <v>71.27</v>
      </c>
      <c r="F8925">
        <v>665</v>
      </c>
      <c r="G8925">
        <v>191</v>
      </c>
      <c r="H8925">
        <v>48</v>
      </c>
      <c r="I8925">
        <v>1</v>
      </c>
      <c r="J8925">
        <v>1851</v>
      </c>
      <c r="K8925">
        <v>1</v>
      </c>
      <c r="L8925">
        <v>1</v>
      </c>
      <c r="M8925">
        <v>656</v>
      </c>
      <c r="N8925" t="s">
        <v>18</v>
      </c>
      <c r="O8925">
        <v>0</v>
      </c>
      <c r="P8925">
        <v>2216</v>
      </c>
    </row>
    <row r="8926" spans="1:16" x14ac:dyDescent="0.25">
      <c r="A8926" t="s">
        <v>13403</v>
      </c>
      <c r="B8926">
        <v>1122</v>
      </c>
      <c r="C8926" s="3" t="str">
        <f>HYPERLINK("http://www.uniprot.org/uniprot/G7JR01","tr|G7JR01|G7JR01_MEDTR")</f>
        <v>tr|G7JR01|G7JR01_MEDTR</v>
      </c>
      <c r="D8926" t="s">
        <v>13404</v>
      </c>
      <c r="E8926">
        <v>93.02</v>
      </c>
      <c r="F8926">
        <v>373</v>
      </c>
      <c r="G8926">
        <v>26</v>
      </c>
      <c r="H8926">
        <v>0</v>
      </c>
      <c r="I8926">
        <v>1</v>
      </c>
      <c r="J8926">
        <v>1119</v>
      </c>
      <c r="K8926">
        <v>1</v>
      </c>
      <c r="L8926">
        <v>1</v>
      </c>
      <c r="M8926">
        <v>373</v>
      </c>
      <c r="N8926" t="s">
        <v>18</v>
      </c>
      <c r="O8926">
        <v>0</v>
      </c>
      <c r="P8926">
        <v>1794</v>
      </c>
    </row>
    <row r="8927" spans="1:16" x14ac:dyDescent="0.25">
      <c r="A8927" t="s">
        <v>13405</v>
      </c>
      <c r="B8927">
        <v>3510</v>
      </c>
      <c r="C8927" s="3" t="str">
        <f>HYPERLINK("http://www.uniprot.org/uniprot/K7L8G6","tr|K7L8G6|K7L8G6_SOYBN")</f>
        <v>tr|K7L8G6|K7L8G6_SOYBN</v>
      </c>
      <c r="D8927" t="s">
        <v>28</v>
      </c>
      <c r="E8927">
        <v>63.63</v>
      </c>
      <c r="F8927">
        <v>1089</v>
      </c>
      <c r="G8927">
        <v>396</v>
      </c>
      <c r="H8927">
        <v>6</v>
      </c>
      <c r="I8927">
        <v>25</v>
      </c>
      <c r="J8927">
        <v>3273</v>
      </c>
      <c r="K8927">
        <v>1</v>
      </c>
      <c r="L8927">
        <v>11</v>
      </c>
      <c r="M8927">
        <v>1080</v>
      </c>
      <c r="N8927" t="s">
        <v>18</v>
      </c>
      <c r="O8927">
        <v>0</v>
      </c>
      <c r="P8927">
        <v>3481</v>
      </c>
    </row>
    <row r="8928" spans="1:16" x14ac:dyDescent="0.25">
      <c r="A8928" t="s">
        <v>13406</v>
      </c>
      <c r="B8928">
        <v>2577</v>
      </c>
      <c r="C8928" s="3" t="str">
        <f>HYPERLINK("http://www.uniprot.org/uniprot/G7K6I5","tr|G7K6I5|G7K6I5_MEDTR")</f>
        <v>tr|G7K6I5|G7K6I5_MEDTR</v>
      </c>
      <c r="D8928" t="s">
        <v>13407</v>
      </c>
      <c r="E8928">
        <v>82.61</v>
      </c>
      <c r="F8928">
        <v>886</v>
      </c>
      <c r="G8928">
        <v>154</v>
      </c>
      <c r="H8928">
        <v>28</v>
      </c>
      <c r="I8928">
        <v>1</v>
      </c>
      <c r="J8928">
        <v>2574</v>
      </c>
      <c r="K8928">
        <v>1</v>
      </c>
      <c r="L8928">
        <v>5</v>
      </c>
      <c r="M8928">
        <v>889</v>
      </c>
      <c r="N8928" t="s">
        <v>18</v>
      </c>
      <c r="O8928">
        <v>0</v>
      </c>
      <c r="P8928">
        <v>3685</v>
      </c>
    </row>
    <row r="8929" spans="1:16" x14ac:dyDescent="0.25">
      <c r="A8929" t="s">
        <v>13408</v>
      </c>
      <c r="B8929">
        <v>3888</v>
      </c>
      <c r="C8929" s="3" t="str">
        <f>HYPERLINK("http://www.uniprot.org/uniprot/K7MBZ8","tr|K7MBZ8|K7MBZ8_SOYBN")</f>
        <v>tr|K7MBZ8|K7MBZ8_SOYBN</v>
      </c>
      <c r="D8929" t="s">
        <v>28</v>
      </c>
      <c r="E8929">
        <v>71.14</v>
      </c>
      <c r="F8929">
        <v>1303</v>
      </c>
      <c r="G8929">
        <v>376</v>
      </c>
      <c r="H8929">
        <v>8</v>
      </c>
      <c r="I8929">
        <v>1</v>
      </c>
      <c r="J8929">
        <v>3885</v>
      </c>
      <c r="K8929">
        <v>1</v>
      </c>
      <c r="L8929">
        <v>1</v>
      </c>
      <c r="M8929">
        <v>1291</v>
      </c>
      <c r="N8929" t="s">
        <v>18</v>
      </c>
      <c r="O8929">
        <v>0</v>
      </c>
      <c r="P8929">
        <v>4490</v>
      </c>
    </row>
    <row r="8930" spans="1:16" x14ac:dyDescent="0.25">
      <c r="A8930" t="s">
        <v>13409</v>
      </c>
      <c r="B8930">
        <v>327</v>
      </c>
      <c r="C8930" s="3" t="str">
        <f>HYPERLINK("http://www.uniprot.org/uniprot/K7K347","tr|K7K347|K7K347_SOYBN")</f>
        <v>tr|K7K347|K7K347_SOYBN</v>
      </c>
      <c r="D8930" t="s">
        <v>28</v>
      </c>
      <c r="E8930">
        <v>82.4</v>
      </c>
      <c r="F8930">
        <v>108</v>
      </c>
      <c r="G8930">
        <v>19</v>
      </c>
      <c r="H8930">
        <v>0</v>
      </c>
      <c r="I8930">
        <v>1</v>
      </c>
      <c r="J8930">
        <v>324</v>
      </c>
      <c r="K8930">
        <v>1</v>
      </c>
      <c r="L8930">
        <v>423</v>
      </c>
      <c r="M8930">
        <v>530</v>
      </c>
      <c r="N8930" t="s">
        <v>18</v>
      </c>
      <c r="O8930" s="1">
        <v>8.42176E-45</v>
      </c>
      <c r="P8930">
        <v>468</v>
      </c>
    </row>
    <row r="8931" spans="1:16" x14ac:dyDescent="0.25">
      <c r="A8931" t="s">
        <v>13410</v>
      </c>
      <c r="B8931">
        <v>885</v>
      </c>
      <c r="C8931" s="3" t="str">
        <f>HYPERLINK("http://www.uniprot.org/uniprot/K7KM91","tr|K7KM91|K7KM91_SOYBN")</f>
        <v>tr|K7KM91|K7KM91_SOYBN</v>
      </c>
      <c r="D8931" t="s">
        <v>28</v>
      </c>
      <c r="E8931">
        <v>77.349999999999994</v>
      </c>
      <c r="F8931">
        <v>265</v>
      </c>
      <c r="G8931">
        <v>60</v>
      </c>
      <c r="H8931">
        <v>0</v>
      </c>
      <c r="I8931">
        <v>13</v>
      </c>
      <c r="J8931">
        <v>807</v>
      </c>
      <c r="K8931">
        <v>1</v>
      </c>
      <c r="L8931">
        <v>86</v>
      </c>
      <c r="M8931">
        <v>349</v>
      </c>
      <c r="N8931" t="s">
        <v>18</v>
      </c>
      <c r="O8931" s="1">
        <v>1.4897200000000001E-114</v>
      </c>
      <c r="P8931">
        <v>1074</v>
      </c>
    </row>
    <row r="8932" spans="1:16" x14ac:dyDescent="0.25">
      <c r="A8932" t="s">
        <v>13411</v>
      </c>
      <c r="B8932">
        <v>510</v>
      </c>
      <c r="C8932" s="3" t="str">
        <f>HYPERLINK("http://www.uniprot.org/uniprot/G7IFH1","tr|G7IFH1|G7IFH1_MEDTR")</f>
        <v>tr|G7IFH1|G7IFH1_MEDTR</v>
      </c>
      <c r="D8932" t="s">
        <v>13412</v>
      </c>
      <c r="E8932">
        <v>88.31</v>
      </c>
      <c r="F8932">
        <v>154</v>
      </c>
      <c r="G8932">
        <v>18</v>
      </c>
      <c r="H8932">
        <v>0</v>
      </c>
      <c r="I8932">
        <v>46</v>
      </c>
      <c r="J8932">
        <v>507</v>
      </c>
      <c r="K8932">
        <v>1</v>
      </c>
      <c r="L8932">
        <v>16</v>
      </c>
      <c r="M8932">
        <v>169</v>
      </c>
      <c r="N8932" t="s">
        <v>18</v>
      </c>
      <c r="O8932" s="1">
        <v>4.9011400000000001E-69</v>
      </c>
      <c r="P8932">
        <v>677</v>
      </c>
    </row>
    <row r="8933" spans="1:16" x14ac:dyDescent="0.25">
      <c r="A8933" t="s">
        <v>13413</v>
      </c>
      <c r="B8933">
        <v>1632</v>
      </c>
      <c r="C8933" s="3" t="str">
        <f>HYPERLINK("http://www.uniprot.org/uniprot/I1LTP7","tr|I1LTP7|I1LTP7_SOYBN")</f>
        <v>tr|I1LTP7|I1LTP7_SOYBN</v>
      </c>
      <c r="D8933" t="s">
        <v>28</v>
      </c>
      <c r="E8933">
        <v>80.180000000000007</v>
      </c>
      <c r="F8933">
        <v>545</v>
      </c>
      <c r="G8933">
        <v>108</v>
      </c>
      <c r="H8933">
        <v>2</v>
      </c>
      <c r="I8933">
        <v>1</v>
      </c>
      <c r="J8933">
        <v>1629</v>
      </c>
      <c r="K8933">
        <v>1</v>
      </c>
      <c r="L8933">
        <v>1</v>
      </c>
      <c r="M8933">
        <v>545</v>
      </c>
      <c r="N8933" t="s">
        <v>18</v>
      </c>
      <c r="O8933">
        <v>0</v>
      </c>
      <c r="P8933">
        <v>2295</v>
      </c>
    </row>
    <row r="8934" spans="1:16" x14ac:dyDescent="0.25">
      <c r="A8934" t="s">
        <v>13414</v>
      </c>
      <c r="B8934">
        <v>1602</v>
      </c>
      <c r="C8934" s="3" t="str">
        <f>HYPERLINK("http://www.uniprot.org/uniprot/G7K7M8","tr|G7K7M8|G7K7M8_MEDTR")</f>
        <v>tr|G7K7M8|G7K7M8_MEDTR</v>
      </c>
      <c r="D8934" t="s">
        <v>13415</v>
      </c>
      <c r="E8934">
        <v>73.239999999999995</v>
      </c>
      <c r="F8934">
        <v>557</v>
      </c>
      <c r="G8934">
        <v>149</v>
      </c>
      <c r="H8934">
        <v>24</v>
      </c>
      <c r="I8934">
        <v>1</v>
      </c>
      <c r="J8934">
        <v>1599</v>
      </c>
      <c r="K8934">
        <v>1</v>
      </c>
      <c r="L8934">
        <v>53</v>
      </c>
      <c r="M8934">
        <v>609</v>
      </c>
      <c r="N8934" t="s">
        <v>18</v>
      </c>
      <c r="O8934">
        <v>0</v>
      </c>
      <c r="P8934">
        <v>2052</v>
      </c>
    </row>
    <row r="8935" spans="1:16" x14ac:dyDescent="0.25">
      <c r="A8935" t="s">
        <v>13416</v>
      </c>
      <c r="B8935">
        <v>1416</v>
      </c>
      <c r="C8935" s="3" t="str">
        <f>HYPERLINK("http://www.uniprot.org/uniprot/G7KGS4","tr|G7KGS4|G7KGS4_MEDTR")</f>
        <v>tr|G7KGS4|G7KGS4_MEDTR</v>
      </c>
      <c r="D8935" t="s">
        <v>13417</v>
      </c>
      <c r="E8935">
        <v>84.58</v>
      </c>
      <c r="F8935">
        <v>467</v>
      </c>
      <c r="G8935">
        <v>72</v>
      </c>
      <c r="H8935">
        <v>0</v>
      </c>
      <c r="I8935">
        <v>1</v>
      </c>
      <c r="J8935">
        <v>1401</v>
      </c>
      <c r="K8935">
        <v>1</v>
      </c>
      <c r="L8935">
        <v>23</v>
      </c>
      <c r="M8935">
        <v>489</v>
      </c>
      <c r="N8935" t="s">
        <v>18</v>
      </c>
      <c r="O8935">
        <v>0</v>
      </c>
      <c r="P8935">
        <v>2036</v>
      </c>
    </row>
    <row r="8936" spans="1:16" x14ac:dyDescent="0.25">
      <c r="A8936" t="s">
        <v>13418</v>
      </c>
      <c r="B8936">
        <v>1602</v>
      </c>
      <c r="C8936" s="3" t="str">
        <f>HYPERLINK("http://www.uniprot.org/uniprot/I1NAI2","tr|I1NAI2|I1NAI2_SOYBN")</f>
        <v>tr|I1NAI2|I1NAI2_SOYBN</v>
      </c>
      <c r="D8936" t="s">
        <v>28</v>
      </c>
      <c r="E8936">
        <v>88.74</v>
      </c>
      <c r="F8936">
        <v>533</v>
      </c>
      <c r="G8936">
        <v>60</v>
      </c>
      <c r="H8936">
        <v>0</v>
      </c>
      <c r="I8936">
        <v>1</v>
      </c>
      <c r="J8936">
        <v>1599</v>
      </c>
      <c r="K8936">
        <v>1</v>
      </c>
      <c r="L8936">
        <v>1</v>
      </c>
      <c r="M8936">
        <v>533</v>
      </c>
      <c r="N8936" t="s">
        <v>18</v>
      </c>
      <c r="O8936">
        <v>0</v>
      </c>
      <c r="P8936">
        <v>2535</v>
      </c>
    </row>
    <row r="8937" spans="1:16" x14ac:dyDescent="0.25">
      <c r="A8937" t="s">
        <v>13419</v>
      </c>
      <c r="B8937">
        <v>1005</v>
      </c>
      <c r="C8937" s="3" t="str">
        <f>HYPERLINK("http://www.uniprot.org/uniprot/G7KSL4","tr|G7KSL4|G7KSL4_MEDTR")</f>
        <v>tr|G7KSL4|G7KSL4_MEDTR</v>
      </c>
      <c r="D8937" t="s">
        <v>13420</v>
      </c>
      <c r="E8937">
        <v>85.85</v>
      </c>
      <c r="F8937">
        <v>297</v>
      </c>
      <c r="G8937">
        <v>42</v>
      </c>
      <c r="H8937">
        <v>3</v>
      </c>
      <c r="I8937">
        <v>121</v>
      </c>
      <c r="J8937">
        <v>1002</v>
      </c>
      <c r="K8937">
        <v>1</v>
      </c>
      <c r="L8937">
        <v>98</v>
      </c>
      <c r="M8937">
        <v>394</v>
      </c>
      <c r="N8937" t="s">
        <v>18</v>
      </c>
      <c r="O8937" s="1">
        <v>1.4015199999999999E-138</v>
      </c>
      <c r="P8937">
        <v>1282</v>
      </c>
    </row>
    <row r="8938" spans="1:16" x14ac:dyDescent="0.25">
      <c r="A8938" t="s">
        <v>13421</v>
      </c>
      <c r="B8938">
        <v>789</v>
      </c>
      <c r="C8938" s="3" t="str">
        <f>HYPERLINK("http://www.uniprot.org/uniprot/G7KS91","tr|G7KS91|G7KS91_MEDTR")</f>
        <v>tr|G7KS91|G7KS91_MEDTR</v>
      </c>
      <c r="D8938" t="s">
        <v>13422</v>
      </c>
      <c r="E8938">
        <v>74.400000000000006</v>
      </c>
      <c r="F8938">
        <v>254</v>
      </c>
      <c r="G8938">
        <v>65</v>
      </c>
      <c r="H8938">
        <v>13</v>
      </c>
      <c r="I8938">
        <v>64</v>
      </c>
      <c r="J8938">
        <v>786</v>
      </c>
      <c r="K8938">
        <v>1</v>
      </c>
      <c r="L8938">
        <v>4</v>
      </c>
      <c r="M8938">
        <v>257</v>
      </c>
      <c r="N8938" t="s">
        <v>18</v>
      </c>
      <c r="O8938" s="1">
        <v>1.04551E-102</v>
      </c>
      <c r="P8938">
        <v>971</v>
      </c>
    </row>
    <row r="8939" spans="1:16" x14ac:dyDescent="0.25">
      <c r="A8939" t="s">
        <v>13423</v>
      </c>
      <c r="B8939">
        <v>2727</v>
      </c>
      <c r="C8939" s="3" t="str">
        <f>HYPERLINK("http://www.uniprot.org/uniprot/G7I7G6","tr|G7I7G6|G7I7G6_MEDTR")</f>
        <v>tr|G7I7G6|G7I7G6_MEDTR</v>
      </c>
      <c r="D8939" t="s">
        <v>13424</v>
      </c>
      <c r="E8939">
        <v>80.94</v>
      </c>
      <c r="F8939">
        <v>908</v>
      </c>
      <c r="G8939">
        <v>173</v>
      </c>
      <c r="H8939">
        <v>6</v>
      </c>
      <c r="I8939">
        <v>1</v>
      </c>
      <c r="J8939">
        <v>2706</v>
      </c>
      <c r="K8939">
        <v>1</v>
      </c>
      <c r="L8939">
        <v>1</v>
      </c>
      <c r="M8939">
        <v>908</v>
      </c>
      <c r="N8939" t="s">
        <v>18</v>
      </c>
      <c r="O8939">
        <v>0</v>
      </c>
      <c r="P8939">
        <v>3773</v>
      </c>
    </row>
    <row r="8940" spans="1:16" x14ac:dyDescent="0.25">
      <c r="A8940" t="s">
        <v>13425</v>
      </c>
      <c r="B8940">
        <v>456</v>
      </c>
      <c r="C8940" s="3" t="str">
        <f>HYPERLINK("http://www.uniprot.org/uniprot/I3T4G8","tr|I3T4G8|I3T4G8_MEDTR")</f>
        <v>tr|I3T4G8|I3T4G8_MEDTR</v>
      </c>
      <c r="D8940" t="s">
        <v>22</v>
      </c>
      <c r="E8940">
        <v>98.02</v>
      </c>
      <c r="F8940">
        <v>152</v>
      </c>
      <c r="G8940">
        <v>3</v>
      </c>
      <c r="H8940">
        <v>1</v>
      </c>
      <c r="I8940">
        <v>1</v>
      </c>
      <c r="J8940">
        <v>453</v>
      </c>
      <c r="K8940">
        <v>1</v>
      </c>
      <c r="L8940">
        <v>1</v>
      </c>
      <c r="M8940">
        <v>152</v>
      </c>
      <c r="N8940" t="s">
        <v>18</v>
      </c>
      <c r="O8940" s="1">
        <v>1.2498800000000001E-77</v>
      </c>
      <c r="P8940">
        <v>751</v>
      </c>
    </row>
    <row r="8941" spans="1:16" x14ac:dyDescent="0.25">
      <c r="A8941" t="s">
        <v>13426</v>
      </c>
      <c r="B8941">
        <v>2091</v>
      </c>
      <c r="C8941" s="3" t="str">
        <f>HYPERLINK("http://www.uniprot.org/uniprot/I1NJF1","tr|I1NJF1|I1NJF1_SOYBN")</f>
        <v>tr|I1NJF1|I1NJF1_SOYBN</v>
      </c>
      <c r="D8941" t="s">
        <v>28</v>
      </c>
      <c r="E8941">
        <v>88.05</v>
      </c>
      <c r="F8941">
        <v>402</v>
      </c>
      <c r="G8941">
        <v>48</v>
      </c>
      <c r="H8941">
        <v>0</v>
      </c>
      <c r="I8941">
        <v>25</v>
      </c>
      <c r="J8941">
        <v>1230</v>
      </c>
      <c r="K8941">
        <v>1</v>
      </c>
      <c r="L8941">
        <v>13</v>
      </c>
      <c r="M8941">
        <v>414</v>
      </c>
      <c r="N8941" t="s">
        <v>18</v>
      </c>
      <c r="O8941">
        <v>0</v>
      </c>
      <c r="P8941">
        <v>1871</v>
      </c>
    </row>
    <row r="8942" spans="1:16" x14ac:dyDescent="0.25">
      <c r="A8942" t="s">
        <v>13427</v>
      </c>
      <c r="B8942">
        <v>798</v>
      </c>
      <c r="C8942" s="3" t="str">
        <f>HYPERLINK("http://www.uniprot.org/uniprot/I3SXX9","tr|I3SXX9|I3SXX9_LOTJA")</f>
        <v>tr|I3SXX9|I3SXX9_LOTJA</v>
      </c>
      <c r="D8942" t="s">
        <v>93</v>
      </c>
      <c r="E8942">
        <v>96.19</v>
      </c>
      <c r="F8942">
        <v>263</v>
      </c>
      <c r="G8942">
        <v>10</v>
      </c>
      <c r="H8942">
        <v>0</v>
      </c>
      <c r="I8942">
        <v>1</v>
      </c>
      <c r="J8942">
        <v>789</v>
      </c>
      <c r="K8942">
        <v>1</v>
      </c>
      <c r="L8942">
        <v>1</v>
      </c>
      <c r="M8942">
        <v>263</v>
      </c>
      <c r="N8942" t="s">
        <v>18</v>
      </c>
      <c r="O8942" s="1">
        <v>4.7549400000000003E-143</v>
      </c>
      <c r="P8942">
        <v>1319</v>
      </c>
    </row>
    <row r="8943" spans="1:16" x14ac:dyDescent="0.25">
      <c r="A8943" t="s">
        <v>13428</v>
      </c>
      <c r="B8943">
        <v>2994</v>
      </c>
      <c r="C8943" s="3" t="str">
        <f>HYPERLINK("http://www.uniprot.org/uniprot/G7JAW3","tr|G7JAW3|G7JAW3_MEDTR")</f>
        <v>tr|G7JAW3|G7JAW3_MEDTR</v>
      </c>
      <c r="D8943" t="s">
        <v>13429</v>
      </c>
      <c r="E8943">
        <v>57.81</v>
      </c>
      <c r="F8943">
        <v>1183</v>
      </c>
      <c r="G8943">
        <v>499</v>
      </c>
      <c r="H8943">
        <v>186</v>
      </c>
      <c r="I8943">
        <v>1</v>
      </c>
      <c r="J8943">
        <v>2991</v>
      </c>
      <c r="K8943">
        <v>1</v>
      </c>
      <c r="L8943">
        <v>1</v>
      </c>
      <c r="M8943">
        <v>1166</v>
      </c>
      <c r="N8943" t="s">
        <v>18</v>
      </c>
      <c r="O8943">
        <v>0</v>
      </c>
      <c r="P8943">
        <v>3134</v>
      </c>
    </row>
    <row r="8944" spans="1:16" x14ac:dyDescent="0.25">
      <c r="A8944" t="s">
        <v>13430</v>
      </c>
      <c r="B8944">
        <v>1416</v>
      </c>
      <c r="C8944" s="3" t="str">
        <f>HYPERLINK("http://www.uniprot.org/uniprot/I1L0B9","tr|I1L0B9|I1L0B9_SOYBN")</f>
        <v>tr|I1L0B9|I1L0B9_SOYBN</v>
      </c>
      <c r="D8944" t="s">
        <v>28</v>
      </c>
      <c r="E8944">
        <v>85.84</v>
      </c>
      <c r="F8944">
        <v>452</v>
      </c>
      <c r="G8944">
        <v>64</v>
      </c>
      <c r="H8944">
        <v>0</v>
      </c>
      <c r="I8944">
        <v>52</v>
      </c>
      <c r="J8944">
        <v>1407</v>
      </c>
      <c r="K8944">
        <v>1</v>
      </c>
      <c r="L8944">
        <v>18</v>
      </c>
      <c r="M8944">
        <v>466</v>
      </c>
      <c r="N8944" t="s">
        <v>18</v>
      </c>
      <c r="O8944">
        <v>0</v>
      </c>
      <c r="P8944">
        <v>2021</v>
      </c>
    </row>
    <row r="8945" spans="1:16" x14ac:dyDescent="0.25">
      <c r="A8945" t="s">
        <v>13431</v>
      </c>
      <c r="B8945">
        <v>2766</v>
      </c>
      <c r="C8945" s="3" t="str">
        <f>HYPERLINK("http://www.uniprot.org/uniprot/I1M0A8","tr|I1M0A8|I1M0A8_SOYBN")</f>
        <v>tr|I1M0A8|I1M0A8_SOYBN</v>
      </c>
      <c r="D8945" t="s">
        <v>71</v>
      </c>
      <c r="E8945">
        <v>73.64</v>
      </c>
      <c r="F8945">
        <v>903</v>
      </c>
      <c r="G8945">
        <v>238</v>
      </c>
      <c r="H8945">
        <v>8</v>
      </c>
      <c r="I8945">
        <v>79</v>
      </c>
      <c r="J8945">
        <v>2763</v>
      </c>
      <c r="K8945">
        <v>1</v>
      </c>
      <c r="L8945">
        <v>27</v>
      </c>
      <c r="M8945">
        <v>926</v>
      </c>
      <c r="N8945" t="s">
        <v>18</v>
      </c>
      <c r="O8945">
        <v>0</v>
      </c>
      <c r="P8945">
        <v>3413</v>
      </c>
    </row>
    <row r="8946" spans="1:16" x14ac:dyDescent="0.25">
      <c r="A8946" t="s">
        <v>13432</v>
      </c>
      <c r="B8946">
        <v>585</v>
      </c>
      <c r="C8946" s="3" t="str">
        <f>HYPERLINK("http://www.uniprot.org/uniprot/Q1STP8","tr|Q1STP8|Q1STP8_MEDTR")</f>
        <v>tr|Q1STP8|Q1STP8_MEDTR</v>
      </c>
      <c r="D8946" t="s">
        <v>13433</v>
      </c>
      <c r="E8946">
        <v>48.45</v>
      </c>
      <c r="F8946">
        <v>194</v>
      </c>
      <c r="G8946">
        <v>100</v>
      </c>
      <c r="H8946">
        <v>13</v>
      </c>
      <c r="I8946">
        <v>40</v>
      </c>
      <c r="J8946">
        <v>582</v>
      </c>
      <c r="K8946">
        <v>1</v>
      </c>
      <c r="L8946">
        <v>17</v>
      </c>
      <c r="M8946">
        <v>197</v>
      </c>
      <c r="N8946" t="s">
        <v>18</v>
      </c>
      <c r="O8946" s="1">
        <v>9.1849499999999999E-36</v>
      </c>
      <c r="P8946">
        <v>391</v>
      </c>
    </row>
    <row r="8947" spans="1:16" x14ac:dyDescent="0.25">
      <c r="A8947" t="s">
        <v>13434</v>
      </c>
      <c r="B8947">
        <v>600</v>
      </c>
      <c r="C8947" s="3" t="str">
        <f>HYPERLINK("http://www.uniprot.org/uniprot/G7LGI0","tr|G7LGI0|G7LGI0_MEDTR")</f>
        <v>tr|G7LGI0|G7LGI0_MEDTR</v>
      </c>
      <c r="D8947" t="s">
        <v>13435</v>
      </c>
      <c r="E8947">
        <v>53.33</v>
      </c>
      <c r="F8947">
        <v>210</v>
      </c>
      <c r="G8947">
        <v>98</v>
      </c>
      <c r="H8947">
        <v>11</v>
      </c>
      <c r="I8947">
        <v>1</v>
      </c>
      <c r="J8947">
        <v>597</v>
      </c>
      <c r="K8947">
        <v>1</v>
      </c>
      <c r="L8947">
        <v>1</v>
      </c>
      <c r="M8947">
        <v>190</v>
      </c>
      <c r="N8947" t="s">
        <v>18</v>
      </c>
      <c r="O8947" s="1">
        <v>3.7876499999999998E-43</v>
      </c>
      <c r="P8947">
        <v>455</v>
      </c>
    </row>
    <row r="8948" spans="1:16" x14ac:dyDescent="0.25">
      <c r="A8948" t="s">
        <v>13436</v>
      </c>
      <c r="B8948">
        <v>735</v>
      </c>
      <c r="C8948" s="3" t="str">
        <f>HYPERLINK("http://www.uniprot.org/uniprot/G7L906","tr|G7L906|G7L906_MEDTR")</f>
        <v>tr|G7L906|G7L906_MEDTR</v>
      </c>
      <c r="D8948" t="s">
        <v>13437</v>
      </c>
      <c r="E8948">
        <v>84.46</v>
      </c>
      <c r="F8948">
        <v>251</v>
      </c>
      <c r="G8948">
        <v>39</v>
      </c>
      <c r="H8948">
        <v>7</v>
      </c>
      <c r="I8948">
        <v>1</v>
      </c>
      <c r="J8948">
        <v>732</v>
      </c>
      <c r="K8948">
        <v>1</v>
      </c>
      <c r="L8948">
        <v>11</v>
      </c>
      <c r="M8948">
        <v>258</v>
      </c>
      <c r="N8948" t="s">
        <v>18</v>
      </c>
      <c r="O8948" s="1">
        <v>3.9057400000000002E-114</v>
      </c>
      <c r="P8948">
        <v>1069</v>
      </c>
    </row>
    <row r="8949" spans="1:16" x14ac:dyDescent="0.25">
      <c r="A8949" t="s">
        <v>13438</v>
      </c>
      <c r="B8949">
        <v>792</v>
      </c>
      <c r="C8949" s="3" t="str">
        <f>HYPERLINK("http://www.uniprot.org/uniprot/C6TMN5","tr|C6TMN5|C6TMN5_SOYBN")</f>
        <v>tr|C6TMN5|C6TMN5_SOYBN</v>
      </c>
      <c r="D8949" t="s">
        <v>210</v>
      </c>
      <c r="E8949">
        <v>81.290000000000006</v>
      </c>
      <c r="F8949">
        <v>262</v>
      </c>
      <c r="G8949">
        <v>49</v>
      </c>
      <c r="H8949">
        <v>0</v>
      </c>
      <c r="I8949">
        <v>1</v>
      </c>
      <c r="J8949">
        <v>786</v>
      </c>
      <c r="K8949">
        <v>1</v>
      </c>
      <c r="L8949">
        <v>1</v>
      </c>
      <c r="M8949">
        <v>255</v>
      </c>
      <c r="N8949" t="s">
        <v>18</v>
      </c>
      <c r="O8949" s="1">
        <v>6.8016300000000004E-118</v>
      </c>
      <c r="P8949">
        <v>1102</v>
      </c>
    </row>
    <row r="8950" spans="1:16" x14ac:dyDescent="0.25">
      <c r="A8950" t="s">
        <v>13439</v>
      </c>
      <c r="B8950">
        <v>255</v>
      </c>
      <c r="C8950" s="3" t="str">
        <f>HYPERLINK("http://www.uniprot.org/uniprot/G7IXD4","tr|G7IXD4|G7IXD4_MEDTR")</f>
        <v>tr|G7IXD4|G7IXD4_MEDTR</v>
      </c>
      <c r="D8950" t="s">
        <v>561</v>
      </c>
      <c r="E8950">
        <v>81.48</v>
      </c>
      <c r="F8950">
        <v>54</v>
      </c>
      <c r="G8950">
        <v>10</v>
      </c>
      <c r="H8950">
        <v>1</v>
      </c>
      <c r="I8950">
        <v>85</v>
      </c>
      <c r="J8950">
        <v>243</v>
      </c>
      <c r="K8950">
        <v>1</v>
      </c>
      <c r="L8950">
        <v>18</v>
      </c>
      <c r="M8950">
        <v>71</v>
      </c>
      <c r="N8950" t="s">
        <v>18</v>
      </c>
      <c r="O8950" s="1">
        <v>1.13229E-17</v>
      </c>
      <c r="P8950">
        <v>234</v>
      </c>
    </row>
    <row r="8951" spans="1:16" x14ac:dyDescent="0.25">
      <c r="A8951" t="s">
        <v>13440</v>
      </c>
      <c r="B8951">
        <v>1713</v>
      </c>
      <c r="C8951" s="3" t="str">
        <f>HYPERLINK("http://www.uniprot.org/uniprot/G7K6I4","tr|G7K6I4|G7K6I4_MEDTR")</f>
        <v>tr|G7K6I4|G7K6I4_MEDTR</v>
      </c>
      <c r="D8951" t="s">
        <v>13441</v>
      </c>
      <c r="E8951">
        <v>82.6</v>
      </c>
      <c r="F8951">
        <v>575</v>
      </c>
      <c r="G8951">
        <v>100</v>
      </c>
      <c r="H8951">
        <v>5</v>
      </c>
      <c r="I8951">
        <v>1</v>
      </c>
      <c r="J8951">
        <v>1710</v>
      </c>
      <c r="K8951">
        <v>1</v>
      </c>
      <c r="L8951">
        <v>33</v>
      </c>
      <c r="M8951">
        <v>607</v>
      </c>
      <c r="N8951" t="s">
        <v>18</v>
      </c>
      <c r="O8951">
        <v>0</v>
      </c>
      <c r="P8951">
        <v>2618</v>
      </c>
    </row>
    <row r="8952" spans="1:16" x14ac:dyDescent="0.25">
      <c r="A8952" t="s">
        <v>13442</v>
      </c>
      <c r="B8952">
        <v>1290</v>
      </c>
      <c r="C8952" s="3" t="str">
        <f>HYPERLINK("http://www.uniprot.org/uniprot/G7I6C9","tr|G7I6C9|G7I6C9_MEDTR")</f>
        <v>tr|G7I6C9|G7I6C9_MEDTR</v>
      </c>
      <c r="D8952" t="s">
        <v>13443</v>
      </c>
      <c r="E8952">
        <v>81.510000000000005</v>
      </c>
      <c r="F8952">
        <v>422</v>
      </c>
      <c r="G8952">
        <v>78</v>
      </c>
      <c r="H8952">
        <v>1</v>
      </c>
      <c r="I8952">
        <v>1</v>
      </c>
      <c r="J8952">
        <v>1263</v>
      </c>
      <c r="K8952">
        <v>1</v>
      </c>
      <c r="L8952">
        <v>1</v>
      </c>
      <c r="M8952">
        <v>422</v>
      </c>
      <c r="N8952" t="s">
        <v>18</v>
      </c>
      <c r="O8952">
        <v>0</v>
      </c>
      <c r="P8952">
        <v>1814</v>
      </c>
    </row>
    <row r="8953" spans="1:16" x14ac:dyDescent="0.25">
      <c r="A8953" t="s">
        <v>13444</v>
      </c>
      <c r="B8953">
        <v>936</v>
      </c>
      <c r="C8953" s="3" t="str">
        <f>HYPERLINK("http://www.uniprot.org/uniprot/I1JFV6","tr|I1JFV6|I1JFV6_SOYBN")</f>
        <v>tr|I1JFV6|I1JFV6_SOYBN</v>
      </c>
      <c r="D8953" t="s">
        <v>71</v>
      </c>
      <c r="E8953">
        <v>77.17</v>
      </c>
      <c r="F8953">
        <v>311</v>
      </c>
      <c r="G8953">
        <v>71</v>
      </c>
      <c r="H8953">
        <v>1</v>
      </c>
      <c r="I8953">
        <v>1</v>
      </c>
      <c r="J8953">
        <v>930</v>
      </c>
      <c r="K8953">
        <v>1</v>
      </c>
      <c r="L8953">
        <v>7</v>
      </c>
      <c r="M8953">
        <v>317</v>
      </c>
      <c r="N8953" t="s">
        <v>18</v>
      </c>
      <c r="O8953" s="1">
        <v>4.7331600000000001E-138</v>
      </c>
      <c r="P8953">
        <v>1277</v>
      </c>
    </row>
    <row r="8954" spans="1:16" x14ac:dyDescent="0.25">
      <c r="A8954" t="s">
        <v>13445</v>
      </c>
      <c r="B8954">
        <v>480</v>
      </c>
      <c r="C8954" s="3" t="str">
        <f>HYPERLINK("http://www.uniprot.org/uniprot/G7J3N4","tr|G7J3N4|G7J3N4_MEDTR")</f>
        <v>tr|G7J3N4|G7J3N4_MEDTR</v>
      </c>
      <c r="D8954" t="s">
        <v>13446</v>
      </c>
      <c r="E8954">
        <v>61.49</v>
      </c>
      <c r="F8954">
        <v>161</v>
      </c>
      <c r="G8954">
        <v>62</v>
      </c>
      <c r="H8954">
        <v>2</v>
      </c>
      <c r="I8954">
        <v>1</v>
      </c>
      <c r="J8954">
        <v>477</v>
      </c>
      <c r="K8954">
        <v>1</v>
      </c>
      <c r="L8954">
        <v>1</v>
      </c>
      <c r="M8954">
        <v>155</v>
      </c>
      <c r="N8954" t="s">
        <v>18</v>
      </c>
      <c r="O8954" s="1">
        <v>5.6039399999999999E-41</v>
      </c>
      <c r="P8954">
        <v>435</v>
      </c>
    </row>
    <row r="8955" spans="1:16" x14ac:dyDescent="0.25">
      <c r="A8955" t="s">
        <v>13447</v>
      </c>
      <c r="B8955">
        <v>225</v>
      </c>
      <c r="C8955" s="3" t="str">
        <f>HYPERLINK("http://www.uniprot.org/uniprot/Q949L4","tr|Q949L4|Q949L4_CICAR")</f>
        <v>tr|Q949L4|Q949L4_CICAR</v>
      </c>
      <c r="D8955" t="s">
        <v>176</v>
      </c>
      <c r="E8955">
        <v>67.209999999999994</v>
      </c>
      <c r="F8955">
        <v>61</v>
      </c>
      <c r="G8955">
        <v>20</v>
      </c>
      <c r="H8955">
        <v>0</v>
      </c>
      <c r="I8955">
        <v>1</v>
      </c>
      <c r="J8955">
        <v>183</v>
      </c>
      <c r="K8955">
        <v>1</v>
      </c>
      <c r="L8955">
        <v>116</v>
      </c>
      <c r="M8955">
        <v>176</v>
      </c>
      <c r="N8955" t="s">
        <v>18</v>
      </c>
      <c r="O8955" s="1">
        <v>1.3837199999999999E-15</v>
      </c>
      <c r="P8955">
        <v>216</v>
      </c>
    </row>
    <row r="8956" spans="1:16" x14ac:dyDescent="0.25">
      <c r="A8956" t="s">
        <v>13448</v>
      </c>
      <c r="B8956">
        <v>1854</v>
      </c>
      <c r="C8956" s="3" t="str">
        <f>HYPERLINK("http://www.uniprot.org/uniprot/G7IFH4","tr|G7IFH4|G7IFH4_MEDTR")</f>
        <v>tr|G7IFH4|G7IFH4_MEDTR</v>
      </c>
      <c r="D8956" t="s">
        <v>13449</v>
      </c>
      <c r="E8956">
        <v>86.25</v>
      </c>
      <c r="F8956">
        <v>604</v>
      </c>
      <c r="G8956">
        <v>83</v>
      </c>
      <c r="H8956">
        <v>1</v>
      </c>
      <c r="I8956">
        <v>43</v>
      </c>
      <c r="J8956">
        <v>1851</v>
      </c>
      <c r="K8956">
        <v>1</v>
      </c>
      <c r="L8956">
        <v>11</v>
      </c>
      <c r="M8956">
        <v>614</v>
      </c>
      <c r="N8956" t="s">
        <v>18</v>
      </c>
      <c r="O8956">
        <v>0</v>
      </c>
      <c r="P8956">
        <v>2686</v>
      </c>
    </row>
    <row r="8957" spans="1:16" x14ac:dyDescent="0.25">
      <c r="A8957" t="s">
        <v>13450</v>
      </c>
      <c r="B8957">
        <v>1329</v>
      </c>
      <c r="C8957" s="3" t="str">
        <f>HYPERLINK("http://www.uniprot.org/uniprot/K7MK03","tr|K7MK03|K7MK03_SOYBN")</f>
        <v>tr|K7MK03|K7MK03_SOYBN</v>
      </c>
      <c r="D8957" t="s">
        <v>28</v>
      </c>
      <c r="E8957">
        <v>71.92</v>
      </c>
      <c r="F8957">
        <v>456</v>
      </c>
      <c r="G8957">
        <v>128</v>
      </c>
      <c r="H8957">
        <v>16</v>
      </c>
      <c r="I8957">
        <v>7</v>
      </c>
      <c r="J8957">
        <v>1326</v>
      </c>
      <c r="K8957">
        <v>1</v>
      </c>
      <c r="L8957">
        <v>1</v>
      </c>
      <c r="M8957">
        <v>456</v>
      </c>
      <c r="N8957" t="s">
        <v>18</v>
      </c>
      <c r="O8957" s="1">
        <v>1.37571E-169</v>
      </c>
      <c r="P8957">
        <v>1551</v>
      </c>
    </row>
    <row r="8958" spans="1:16" x14ac:dyDescent="0.25">
      <c r="A8958" t="s">
        <v>13451</v>
      </c>
      <c r="B8958">
        <v>861</v>
      </c>
      <c r="C8958" s="3" t="str">
        <f>HYPERLINK("http://www.uniprot.org/uniprot/G7IJ01","tr|G7IJ01|G7IJ01_MEDTR")</f>
        <v>tr|G7IJ01|G7IJ01_MEDTR</v>
      </c>
      <c r="D8958" t="s">
        <v>13452</v>
      </c>
      <c r="E8958">
        <v>61.66</v>
      </c>
      <c r="F8958">
        <v>313</v>
      </c>
      <c r="G8958">
        <v>120</v>
      </c>
      <c r="H8958">
        <v>27</v>
      </c>
      <c r="I8958">
        <v>1</v>
      </c>
      <c r="J8958">
        <v>858</v>
      </c>
      <c r="K8958">
        <v>1</v>
      </c>
      <c r="L8958">
        <v>141</v>
      </c>
      <c r="M8958">
        <v>452</v>
      </c>
      <c r="N8958" t="s">
        <v>18</v>
      </c>
      <c r="O8958" s="1">
        <v>3.8508900000000002E-104</v>
      </c>
      <c r="P8958">
        <v>984</v>
      </c>
    </row>
    <row r="8959" spans="1:16" x14ac:dyDescent="0.25">
      <c r="A8959" t="s">
        <v>13453</v>
      </c>
      <c r="B8959">
        <v>759</v>
      </c>
      <c r="C8959" s="3" t="str">
        <f>HYPERLINK("http://www.uniprot.org/uniprot/G7K7L7","tr|G7K7L7|G7K7L7_MEDTR")</f>
        <v>tr|G7K7L7|G7K7L7_MEDTR</v>
      </c>
      <c r="D8959" t="s">
        <v>13454</v>
      </c>
      <c r="E8959">
        <v>80.8</v>
      </c>
      <c r="F8959">
        <v>250</v>
      </c>
      <c r="G8959">
        <v>48</v>
      </c>
      <c r="H8959">
        <v>1</v>
      </c>
      <c r="I8959">
        <v>1</v>
      </c>
      <c r="J8959">
        <v>747</v>
      </c>
      <c r="K8959">
        <v>1</v>
      </c>
      <c r="L8959">
        <v>1</v>
      </c>
      <c r="M8959">
        <v>248</v>
      </c>
      <c r="N8959" t="s">
        <v>18</v>
      </c>
      <c r="O8959" s="1">
        <v>2.0233199999999999E-108</v>
      </c>
      <c r="P8959">
        <v>1020</v>
      </c>
    </row>
    <row r="8960" spans="1:16" x14ac:dyDescent="0.25">
      <c r="A8960" t="s">
        <v>13455</v>
      </c>
      <c r="B8960">
        <v>195</v>
      </c>
      <c r="C8960" s="3" t="str">
        <f>HYPERLINK("http://www.uniprot.org/uniprot/G7JML1","tr|G7JML1|G7JML1_MEDTR")</f>
        <v>tr|G7JML1|G7JML1_MEDTR</v>
      </c>
      <c r="D8960" t="s">
        <v>4601</v>
      </c>
      <c r="E8960">
        <v>73.430000000000007</v>
      </c>
      <c r="F8960">
        <v>64</v>
      </c>
      <c r="G8960">
        <v>17</v>
      </c>
      <c r="H8960">
        <v>0</v>
      </c>
      <c r="I8960">
        <v>1</v>
      </c>
      <c r="J8960">
        <v>192</v>
      </c>
      <c r="K8960">
        <v>1</v>
      </c>
      <c r="L8960">
        <v>95</v>
      </c>
      <c r="M8960">
        <v>154</v>
      </c>
      <c r="N8960" t="s">
        <v>18</v>
      </c>
      <c r="O8960" s="1">
        <v>3.5097299999999999E-19</v>
      </c>
      <c r="P8960">
        <v>247</v>
      </c>
    </row>
    <row r="8961" spans="1:16" x14ac:dyDescent="0.25">
      <c r="A8961" t="s">
        <v>13456</v>
      </c>
      <c r="B8961">
        <v>2022</v>
      </c>
      <c r="C8961" s="3" t="str">
        <f>HYPERLINK("http://www.uniprot.org/uniprot/K7MZ61","tr|K7MZ61|K7MZ61_SOYBN")</f>
        <v>tr|K7MZ61|K7MZ61_SOYBN</v>
      </c>
      <c r="D8961" t="s">
        <v>28</v>
      </c>
      <c r="E8961">
        <v>70.36</v>
      </c>
      <c r="F8961">
        <v>658</v>
      </c>
      <c r="G8961">
        <v>195</v>
      </c>
      <c r="H8961">
        <v>0</v>
      </c>
      <c r="I8961">
        <v>4</v>
      </c>
      <c r="J8961">
        <v>1977</v>
      </c>
      <c r="K8961">
        <v>1</v>
      </c>
      <c r="L8961">
        <v>7</v>
      </c>
      <c r="M8961">
        <v>648</v>
      </c>
      <c r="N8961" t="s">
        <v>18</v>
      </c>
      <c r="O8961">
        <v>0</v>
      </c>
      <c r="P8961">
        <v>2416</v>
      </c>
    </row>
    <row r="8962" spans="1:16" x14ac:dyDescent="0.25">
      <c r="A8962" t="s">
        <v>13457</v>
      </c>
      <c r="B8962">
        <v>684</v>
      </c>
      <c r="C8962" s="3" t="str">
        <f>HYPERLINK("http://www.uniprot.org/uniprot/G7KSL5","tr|G7KSL5|G7KSL5_MEDTR")</f>
        <v>tr|G7KSL5|G7KSL5_MEDTR</v>
      </c>
      <c r="D8962" t="s">
        <v>13458</v>
      </c>
      <c r="E8962">
        <v>83.4</v>
      </c>
      <c r="F8962">
        <v>229</v>
      </c>
      <c r="G8962">
        <v>38</v>
      </c>
      <c r="H8962">
        <v>4</v>
      </c>
      <c r="I8962">
        <v>1</v>
      </c>
      <c r="J8962">
        <v>675</v>
      </c>
      <c r="K8962">
        <v>1</v>
      </c>
      <c r="L8962">
        <v>1</v>
      </c>
      <c r="M8962">
        <v>229</v>
      </c>
      <c r="N8962" t="s">
        <v>18</v>
      </c>
      <c r="O8962" s="1">
        <v>1.0539600000000001E-99</v>
      </c>
      <c r="P8962">
        <v>944</v>
      </c>
    </row>
    <row r="8963" spans="1:16" x14ac:dyDescent="0.25">
      <c r="A8963" t="s">
        <v>13459</v>
      </c>
      <c r="B8963">
        <v>924</v>
      </c>
      <c r="C8963" s="3" t="str">
        <f>HYPERLINK("http://www.uniprot.org/uniprot/G7KS93","tr|G7KS93|G7KS93_MEDTR")</f>
        <v>tr|G7KS93|G7KS93_MEDTR</v>
      </c>
      <c r="D8963" t="s">
        <v>13460</v>
      </c>
      <c r="E8963">
        <v>72.27</v>
      </c>
      <c r="F8963">
        <v>321</v>
      </c>
      <c r="G8963">
        <v>89</v>
      </c>
      <c r="H8963">
        <v>16</v>
      </c>
      <c r="I8963">
        <v>7</v>
      </c>
      <c r="J8963">
        <v>921</v>
      </c>
      <c r="K8963">
        <v>1</v>
      </c>
      <c r="L8963">
        <v>66</v>
      </c>
      <c r="M8963">
        <v>386</v>
      </c>
      <c r="N8963" t="s">
        <v>18</v>
      </c>
      <c r="O8963" s="1">
        <v>6.4763600000000001E-124</v>
      </c>
      <c r="P8963">
        <v>1155</v>
      </c>
    </row>
    <row r="8964" spans="1:16" x14ac:dyDescent="0.25">
      <c r="A8964" t="s">
        <v>13461</v>
      </c>
      <c r="B8964">
        <v>450</v>
      </c>
      <c r="C8964" s="3" t="str">
        <f>HYPERLINK("http://www.uniprot.org/uniprot/I1NIW2","tr|I1NIW2|I1NIW2_SOYBN")</f>
        <v>tr|I1NIW2|I1NIW2_SOYBN</v>
      </c>
      <c r="D8964" t="s">
        <v>28</v>
      </c>
      <c r="E8964">
        <v>81.08</v>
      </c>
      <c r="F8964">
        <v>148</v>
      </c>
      <c r="G8964">
        <v>28</v>
      </c>
      <c r="H8964">
        <v>0</v>
      </c>
      <c r="I8964">
        <v>1</v>
      </c>
      <c r="J8964">
        <v>444</v>
      </c>
      <c r="K8964">
        <v>1</v>
      </c>
      <c r="L8964">
        <v>1</v>
      </c>
      <c r="M8964">
        <v>147</v>
      </c>
      <c r="N8964" t="s">
        <v>18</v>
      </c>
      <c r="O8964" s="1">
        <v>2.5548899999999998E-62</v>
      </c>
      <c r="P8964">
        <v>619</v>
      </c>
    </row>
    <row r="8965" spans="1:16" x14ac:dyDescent="0.25">
      <c r="A8965" t="s">
        <v>13462</v>
      </c>
      <c r="B8965">
        <v>1056</v>
      </c>
      <c r="C8965" s="3" t="str">
        <f>HYPERLINK("http://www.uniprot.org/uniprot/I1L8A8","tr|I1L8A8|I1L8A8_SOYBN")</f>
        <v>tr|I1L8A8|I1L8A8_SOYBN</v>
      </c>
      <c r="D8965" t="s">
        <v>28</v>
      </c>
      <c r="E8965">
        <v>69.8</v>
      </c>
      <c r="F8965">
        <v>361</v>
      </c>
      <c r="G8965">
        <v>109</v>
      </c>
      <c r="H8965">
        <v>10</v>
      </c>
      <c r="I8965">
        <v>1</v>
      </c>
      <c r="J8965">
        <v>1053</v>
      </c>
      <c r="K8965">
        <v>1</v>
      </c>
      <c r="L8965">
        <v>37</v>
      </c>
      <c r="M8965">
        <v>392</v>
      </c>
      <c r="N8965" t="s">
        <v>18</v>
      </c>
      <c r="O8965" s="1">
        <v>9.5904100000000003E-133</v>
      </c>
      <c r="P8965">
        <v>1232</v>
      </c>
    </row>
    <row r="8966" spans="1:16" x14ac:dyDescent="0.25">
      <c r="A8966" t="s">
        <v>13463</v>
      </c>
      <c r="B8966">
        <v>816</v>
      </c>
      <c r="C8966" s="3" t="str">
        <f>HYPERLINK("http://www.uniprot.org/uniprot/I3S8R5","tr|I3S8R5|I3S8R5_MEDTR")</f>
        <v>tr|I3S8R5|I3S8R5_MEDTR</v>
      </c>
      <c r="D8966" t="s">
        <v>22</v>
      </c>
      <c r="E8966">
        <v>83.82</v>
      </c>
      <c r="F8966">
        <v>272</v>
      </c>
      <c r="G8966">
        <v>44</v>
      </c>
      <c r="H8966">
        <v>1</v>
      </c>
      <c r="I8966">
        <v>1</v>
      </c>
      <c r="J8966">
        <v>813</v>
      </c>
      <c r="K8966">
        <v>1</v>
      </c>
      <c r="L8966">
        <v>1</v>
      </c>
      <c r="M8966">
        <v>272</v>
      </c>
      <c r="N8966" t="s">
        <v>18</v>
      </c>
      <c r="O8966" s="1">
        <v>1.3215000000000001E-119</v>
      </c>
      <c r="P8966">
        <v>1117</v>
      </c>
    </row>
    <row r="8967" spans="1:16" x14ac:dyDescent="0.25">
      <c r="A8967" t="s">
        <v>13464</v>
      </c>
      <c r="B8967">
        <v>1830</v>
      </c>
      <c r="C8967" s="3" t="str">
        <f>HYPERLINK("http://www.uniprot.org/uniprot/G7IAW9","tr|G7IAW9|G7IAW9_MEDTR")</f>
        <v>tr|G7IAW9|G7IAW9_MEDTR</v>
      </c>
      <c r="D8967" t="s">
        <v>13465</v>
      </c>
      <c r="E8967">
        <v>89.65</v>
      </c>
      <c r="F8967">
        <v>609</v>
      </c>
      <c r="G8967">
        <v>63</v>
      </c>
      <c r="H8967">
        <v>0</v>
      </c>
      <c r="I8967">
        <v>1</v>
      </c>
      <c r="J8967">
        <v>1827</v>
      </c>
      <c r="K8967">
        <v>1</v>
      </c>
      <c r="L8967">
        <v>1</v>
      </c>
      <c r="M8967">
        <v>607</v>
      </c>
      <c r="N8967" t="s">
        <v>18</v>
      </c>
      <c r="O8967">
        <v>0</v>
      </c>
      <c r="P8967">
        <v>2885</v>
      </c>
    </row>
    <row r="8968" spans="1:16" x14ac:dyDescent="0.25">
      <c r="A8968" t="s">
        <v>13466</v>
      </c>
      <c r="B8968">
        <v>933</v>
      </c>
      <c r="C8968" s="3" t="str">
        <f>HYPERLINK("http://www.uniprot.org/uniprot/G7JA72","tr|G7JA72|G7JA72_MEDTR")</f>
        <v>tr|G7JA72|G7JA72_MEDTR</v>
      </c>
      <c r="D8968" t="s">
        <v>13467</v>
      </c>
      <c r="E8968">
        <v>74.19</v>
      </c>
      <c r="F8968">
        <v>279</v>
      </c>
      <c r="G8968">
        <v>72</v>
      </c>
      <c r="H8968">
        <v>0</v>
      </c>
      <c r="I8968">
        <v>1</v>
      </c>
      <c r="J8968">
        <v>837</v>
      </c>
      <c r="K8968">
        <v>1</v>
      </c>
      <c r="L8968">
        <v>1</v>
      </c>
      <c r="M8968">
        <v>279</v>
      </c>
      <c r="N8968" t="s">
        <v>18</v>
      </c>
      <c r="O8968" s="1">
        <v>1.3784500000000001E-113</v>
      </c>
      <c r="P8968">
        <v>1066</v>
      </c>
    </row>
    <row r="8969" spans="1:16" x14ac:dyDescent="0.25">
      <c r="A8969" t="s">
        <v>13468</v>
      </c>
      <c r="B8969">
        <v>660</v>
      </c>
      <c r="C8969" s="3" t="str">
        <f>HYPERLINK("http://www.uniprot.org/uniprot/K7M0D4","tr|K7M0D4|K7M0D4_SOYBN")</f>
        <v>tr|K7M0D4|K7M0D4_SOYBN</v>
      </c>
      <c r="D8969" t="s">
        <v>117</v>
      </c>
      <c r="E8969">
        <v>91.28</v>
      </c>
      <c r="F8969">
        <v>218</v>
      </c>
      <c r="G8969">
        <v>19</v>
      </c>
      <c r="H8969">
        <v>0</v>
      </c>
      <c r="I8969">
        <v>4</v>
      </c>
      <c r="J8969">
        <v>657</v>
      </c>
      <c r="K8969">
        <v>1</v>
      </c>
      <c r="L8969">
        <v>88</v>
      </c>
      <c r="M8969">
        <v>305</v>
      </c>
      <c r="N8969" t="s">
        <v>18</v>
      </c>
      <c r="O8969" s="1">
        <v>1.6267900000000001E-115</v>
      </c>
      <c r="P8969">
        <v>1080</v>
      </c>
    </row>
    <row r="8970" spans="1:16" x14ac:dyDescent="0.25">
      <c r="A8970" t="s">
        <v>13469</v>
      </c>
      <c r="B8970">
        <v>654</v>
      </c>
      <c r="C8970" s="3" t="str">
        <f>HYPERLINK("http://www.uniprot.org/uniprot/G7JUZ6","tr|G7JUZ6|G7JUZ6_MEDTR")</f>
        <v>tr|G7JUZ6|G7JUZ6_MEDTR</v>
      </c>
      <c r="D8970" t="s">
        <v>13470</v>
      </c>
      <c r="E8970">
        <v>99.07</v>
      </c>
      <c r="F8970">
        <v>217</v>
      </c>
      <c r="G8970">
        <v>2</v>
      </c>
      <c r="H8970">
        <v>0</v>
      </c>
      <c r="I8970">
        <v>1</v>
      </c>
      <c r="J8970">
        <v>651</v>
      </c>
      <c r="K8970">
        <v>1</v>
      </c>
      <c r="L8970">
        <v>1</v>
      </c>
      <c r="M8970">
        <v>217</v>
      </c>
      <c r="N8970" t="s">
        <v>18</v>
      </c>
      <c r="O8970" s="1">
        <v>1.6946299999999998E-117</v>
      </c>
      <c r="P8970">
        <v>1097</v>
      </c>
    </row>
    <row r="8971" spans="1:16" x14ac:dyDescent="0.25">
      <c r="A8971" t="s">
        <v>13471</v>
      </c>
      <c r="B8971">
        <v>1494</v>
      </c>
      <c r="C8971" s="3" t="str">
        <f>HYPERLINK("http://www.uniprot.org/uniprot/G7LGH6","tr|G7LGH6|G7LGH6_MEDTR")</f>
        <v>tr|G7LGH6|G7LGH6_MEDTR</v>
      </c>
      <c r="D8971" t="s">
        <v>13472</v>
      </c>
      <c r="E8971">
        <v>94.16</v>
      </c>
      <c r="F8971">
        <v>497</v>
      </c>
      <c r="G8971">
        <v>29</v>
      </c>
      <c r="H8971">
        <v>0</v>
      </c>
      <c r="I8971">
        <v>1</v>
      </c>
      <c r="J8971">
        <v>1491</v>
      </c>
      <c r="K8971">
        <v>1</v>
      </c>
      <c r="L8971">
        <v>1</v>
      </c>
      <c r="M8971">
        <v>496</v>
      </c>
      <c r="N8971" t="s">
        <v>18</v>
      </c>
      <c r="O8971">
        <v>0</v>
      </c>
      <c r="P8971">
        <v>2449</v>
      </c>
    </row>
    <row r="8972" spans="1:16" x14ac:dyDescent="0.25">
      <c r="A8972" t="s">
        <v>13473</v>
      </c>
      <c r="B8972">
        <v>1110</v>
      </c>
      <c r="C8972" s="3" t="str">
        <f>HYPERLINK("http://www.uniprot.org/uniprot/G7L904","tr|G7L904|G7L904_MEDTR")</f>
        <v>tr|G7L904|G7L904_MEDTR</v>
      </c>
      <c r="D8972" t="s">
        <v>13474</v>
      </c>
      <c r="E8972">
        <v>76.45</v>
      </c>
      <c r="F8972">
        <v>378</v>
      </c>
      <c r="G8972">
        <v>89</v>
      </c>
      <c r="H8972">
        <v>29</v>
      </c>
      <c r="I8972">
        <v>40</v>
      </c>
      <c r="J8972">
        <v>1086</v>
      </c>
      <c r="K8972">
        <v>1</v>
      </c>
      <c r="L8972">
        <v>7</v>
      </c>
      <c r="M8972">
        <v>377</v>
      </c>
      <c r="N8972" t="s">
        <v>18</v>
      </c>
      <c r="O8972" s="1">
        <v>3.7638899999999998E-159</v>
      </c>
      <c r="P8972">
        <v>1460</v>
      </c>
    </row>
    <row r="8973" spans="1:16" x14ac:dyDescent="0.25">
      <c r="A8973" t="s">
        <v>13475</v>
      </c>
      <c r="B8973">
        <v>1434</v>
      </c>
      <c r="C8973" s="3" t="str">
        <f>HYPERLINK("http://www.uniprot.org/uniprot/Q9SEE8","tr|Q9SEE8|Q9SEE8_VIGRR")</f>
        <v>tr|Q9SEE8|Q9SEE8_VIGRR</v>
      </c>
      <c r="D8973" t="s">
        <v>13476</v>
      </c>
      <c r="E8973">
        <v>80.84</v>
      </c>
      <c r="F8973">
        <v>475</v>
      </c>
      <c r="G8973">
        <v>91</v>
      </c>
      <c r="H8973">
        <v>0</v>
      </c>
      <c r="I8973">
        <v>1</v>
      </c>
      <c r="J8973">
        <v>1425</v>
      </c>
      <c r="K8973">
        <v>1</v>
      </c>
      <c r="L8973">
        <v>1</v>
      </c>
      <c r="M8973">
        <v>466</v>
      </c>
      <c r="N8973" t="s">
        <v>18</v>
      </c>
      <c r="O8973">
        <v>0</v>
      </c>
      <c r="P8973">
        <v>2025</v>
      </c>
    </row>
    <row r="8974" spans="1:16" x14ac:dyDescent="0.25">
      <c r="A8974" t="s">
        <v>13477</v>
      </c>
      <c r="B8974">
        <v>1626</v>
      </c>
      <c r="C8974" s="3" t="str">
        <f>HYPERLINK("http://www.uniprot.org/uniprot/C9K7S2","tr|C9K7S2|C9K7S2_DAUCA")</f>
        <v>tr|C9K7S2|C9K7S2_DAUCA</v>
      </c>
      <c r="D8974" t="s">
        <v>13478</v>
      </c>
      <c r="E8974">
        <v>38.99</v>
      </c>
      <c r="F8974">
        <v>518</v>
      </c>
      <c r="G8974">
        <v>316</v>
      </c>
      <c r="H8974">
        <v>24</v>
      </c>
      <c r="I8974">
        <v>109</v>
      </c>
      <c r="J8974">
        <v>1590</v>
      </c>
      <c r="K8974">
        <v>1</v>
      </c>
      <c r="L8974">
        <v>60</v>
      </c>
      <c r="M8974">
        <v>533</v>
      </c>
      <c r="N8974" t="s">
        <v>18</v>
      </c>
      <c r="O8974" s="1">
        <v>8.5954700000000006E-87</v>
      </c>
      <c r="P8974">
        <v>838</v>
      </c>
    </row>
    <row r="8975" spans="1:16" x14ac:dyDescent="0.25">
      <c r="A8975" t="s">
        <v>13479</v>
      </c>
      <c r="B8975">
        <v>756</v>
      </c>
      <c r="C8975" s="3" t="str">
        <f>HYPERLINK("http://www.uniprot.org/uniprot/A5AEG4","tr|A5AEG4|A5AEG4_VITVI")</f>
        <v>tr|A5AEG4|A5AEG4_VITVI</v>
      </c>
      <c r="D8975" t="s">
        <v>2698</v>
      </c>
      <c r="E8975">
        <v>56.91</v>
      </c>
      <c r="F8975">
        <v>246</v>
      </c>
      <c r="G8975">
        <v>106</v>
      </c>
      <c r="H8975">
        <v>0</v>
      </c>
      <c r="I8975">
        <v>1</v>
      </c>
      <c r="J8975">
        <v>738</v>
      </c>
      <c r="K8975">
        <v>1</v>
      </c>
      <c r="L8975">
        <v>135</v>
      </c>
      <c r="M8975">
        <v>332</v>
      </c>
      <c r="N8975" t="s">
        <v>18</v>
      </c>
      <c r="O8975" s="1">
        <v>4.3668400000000002E-71</v>
      </c>
      <c r="P8975">
        <v>698</v>
      </c>
    </row>
    <row r="8976" spans="1:16" x14ac:dyDescent="0.25">
      <c r="A8976" t="s">
        <v>13480</v>
      </c>
      <c r="B8976">
        <v>501</v>
      </c>
      <c r="C8976" s="3" t="str">
        <f>HYPERLINK("http://www.uniprot.org/uniprot/G7K6I3","tr|G7K6I3|G7K6I3_MEDTR")</f>
        <v>tr|G7K6I3|G7K6I3_MEDTR</v>
      </c>
      <c r="D8976" t="s">
        <v>13481</v>
      </c>
      <c r="E8976">
        <v>81.209999999999994</v>
      </c>
      <c r="F8976">
        <v>165</v>
      </c>
      <c r="G8976">
        <v>31</v>
      </c>
      <c r="H8976">
        <v>0</v>
      </c>
      <c r="I8976">
        <v>1</v>
      </c>
      <c r="J8976">
        <v>495</v>
      </c>
      <c r="K8976">
        <v>1</v>
      </c>
      <c r="L8976">
        <v>1</v>
      </c>
      <c r="M8976">
        <v>164</v>
      </c>
      <c r="N8976" t="s">
        <v>18</v>
      </c>
      <c r="O8976" s="1">
        <v>1.55167E-75</v>
      </c>
      <c r="P8976">
        <v>733</v>
      </c>
    </row>
    <row r="8977" spans="1:16" x14ac:dyDescent="0.25">
      <c r="A8977" t="s">
        <v>13482</v>
      </c>
      <c r="B8977">
        <v>1596</v>
      </c>
      <c r="C8977" s="3" t="str">
        <f>HYPERLINK("http://www.uniprot.org/uniprot/K7MBZ9","tr|K7MBZ9|K7MBZ9_SOYBN")</f>
        <v>tr|K7MBZ9|K7MBZ9_SOYBN</v>
      </c>
      <c r="D8977" t="s">
        <v>117</v>
      </c>
      <c r="E8977">
        <v>63.36</v>
      </c>
      <c r="F8977">
        <v>546</v>
      </c>
      <c r="G8977">
        <v>200</v>
      </c>
      <c r="H8977">
        <v>16</v>
      </c>
      <c r="I8977">
        <v>1</v>
      </c>
      <c r="J8977">
        <v>1590</v>
      </c>
      <c r="K8977">
        <v>1</v>
      </c>
      <c r="L8977">
        <v>1</v>
      </c>
      <c r="M8977">
        <v>526</v>
      </c>
      <c r="N8977" t="s">
        <v>18</v>
      </c>
      <c r="O8977">
        <v>0</v>
      </c>
      <c r="P8977">
        <v>1653</v>
      </c>
    </row>
    <row r="8978" spans="1:16" x14ac:dyDescent="0.25">
      <c r="A8978" t="s">
        <v>13483</v>
      </c>
      <c r="B8978">
        <v>5628</v>
      </c>
      <c r="C8978" s="3" t="str">
        <f>HYPERLINK("http://www.uniprot.org/uniprot/I1JFV5","tr|I1JFV5|I1JFV5_SOYBN")</f>
        <v>tr|I1JFV5|I1JFV5_SOYBN</v>
      </c>
      <c r="D8978" t="s">
        <v>71</v>
      </c>
      <c r="E8978">
        <v>75.760000000000005</v>
      </c>
      <c r="F8978">
        <v>1890</v>
      </c>
      <c r="G8978">
        <v>458</v>
      </c>
      <c r="H8978">
        <v>47</v>
      </c>
      <c r="I8978">
        <v>97</v>
      </c>
      <c r="J8978">
        <v>5625</v>
      </c>
      <c r="K8978">
        <v>1</v>
      </c>
      <c r="L8978">
        <v>37</v>
      </c>
      <c r="M8978">
        <v>1914</v>
      </c>
      <c r="N8978" t="s">
        <v>18</v>
      </c>
      <c r="O8978">
        <v>0</v>
      </c>
      <c r="P8978">
        <v>7196</v>
      </c>
    </row>
    <row r="8979" spans="1:16" x14ac:dyDescent="0.25">
      <c r="A8979" t="s">
        <v>13484</v>
      </c>
      <c r="B8979">
        <v>1206</v>
      </c>
      <c r="C8979" s="3" t="str">
        <f>HYPERLINK("http://www.uniprot.org/uniprot/G7JXT8","tr|G7JXT8|G7JXT8_MEDTR")</f>
        <v>tr|G7JXT8|G7JXT8_MEDTR</v>
      </c>
      <c r="D8979" t="s">
        <v>11977</v>
      </c>
      <c r="E8979">
        <v>57.35</v>
      </c>
      <c r="F8979">
        <v>401</v>
      </c>
      <c r="G8979">
        <v>171</v>
      </c>
      <c r="H8979">
        <v>0</v>
      </c>
      <c r="I8979">
        <v>1</v>
      </c>
      <c r="J8979">
        <v>1203</v>
      </c>
      <c r="K8979">
        <v>1</v>
      </c>
      <c r="L8979">
        <v>1</v>
      </c>
      <c r="M8979">
        <v>399</v>
      </c>
      <c r="N8979" t="s">
        <v>18</v>
      </c>
      <c r="O8979" s="1">
        <v>9.2608199999999993E-130</v>
      </c>
      <c r="P8979">
        <v>1207</v>
      </c>
    </row>
    <row r="8980" spans="1:16" x14ac:dyDescent="0.25">
      <c r="A8980" t="s">
        <v>13485</v>
      </c>
      <c r="B8980">
        <v>1377</v>
      </c>
      <c r="C8980" s="3" t="str">
        <f>HYPERLINK("http://www.uniprot.org/uniprot/G7IFH5","tr|G7IFH5|G7IFH5_MEDTR")</f>
        <v>tr|G7IFH5|G7IFH5_MEDTR</v>
      </c>
      <c r="D8980" t="s">
        <v>13486</v>
      </c>
      <c r="E8980">
        <v>88.64</v>
      </c>
      <c r="F8980">
        <v>458</v>
      </c>
      <c r="G8980">
        <v>52</v>
      </c>
      <c r="H8980">
        <v>0</v>
      </c>
      <c r="I8980">
        <v>1</v>
      </c>
      <c r="J8980">
        <v>1374</v>
      </c>
      <c r="K8980">
        <v>1</v>
      </c>
      <c r="L8980">
        <v>1</v>
      </c>
      <c r="M8980">
        <v>458</v>
      </c>
      <c r="N8980" t="s">
        <v>18</v>
      </c>
      <c r="O8980">
        <v>0</v>
      </c>
      <c r="P8980">
        <v>2162</v>
      </c>
    </row>
    <row r="8981" spans="1:16" x14ac:dyDescent="0.25">
      <c r="A8981" t="s">
        <v>13487</v>
      </c>
      <c r="B8981">
        <v>987</v>
      </c>
      <c r="C8981" s="3" t="str">
        <f>HYPERLINK("http://www.uniprot.org/uniprot/Q2HSQ0","tr|Q2HSQ0|Q2HSQ0_MEDTR")</f>
        <v>tr|Q2HSQ0|Q2HSQ0_MEDTR</v>
      </c>
      <c r="D8981" t="s">
        <v>13488</v>
      </c>
      <c r="E8981">
        <v>65.42</v>
      </c>
      <c r="F8981">
        <v>321</v>
      </c>
      <c r="G8981">
        <v>111</v>
      </c>
      <c r="H8981">
        <v>4</v>
      </c>
      <c r="I8981">
        <v>1</v>
      </c>
      <c r="J8981">
        <v>951</v>
      </c>
      <c r="K8981">
        <v>1</v>
      </c>
      <c r="L8981">
        <v>9</v>
      </c>
      <c r="M8981">
        <v>309</v>
      </c>
      <c r="N8981" t="s">
        <v>18</v>
      </c>
      <c r="O8981" s="1">
        <v>4.12399E-103</v>
      </c>
      <c r="P8981">
        <v>976</v>
      </c>
    </row>
    <row r="8982" spans="1:16" x14ac:dyDescent="0.25">
      <c r="A8982" t="s">
        <v>13489</v>
      </c>
      <c r="B8982">
        <v>309</v>
      </c>
      <c r="C8982" s="3" t="str">
        <f>HYPERLINK("http://www.uniprot.org/uniprot/I1JE93","tr|I1JE93|I1JE93_SOYBN")</f>
        <v>tr|I1JE93|I1JE93_SOYBN</v>
      </c>
      <c r="D8982" t="s">
        <v>28</v>
      </c>
      <c r="E8982">
        <v>90.32</v>
      </c>
      <c r="F8982">
        <v>62</v>
      </c>
      <c r="G8982">
        <v>6</v>
      </c>
      <c r="H8982">
        <v>0</v>
      </c>
      <c r="I8982">
        <v>115</v>
      </c>
      <c r="J8982">
        <v>300</v>
      </c>
      <c r="K8982">
        <v>1</v>
      </c>
      <c r="L8982">
        <v>73</v>
      </c>
      <c r="M8982">
        <v>134</v>
      </c>
      <c r="N8982" t="s">
        <v>18</v>
      </c>
      <c r="O8982" s="1">
        <v>6.21015E-24</v>
      </c>
      <c r="P8982">
        <v>288</v>
      </c>
    </row>
    <row r="8983" spans="1:16" x14ac:dyDescent="0.25">
      <c r="A8983" t="s">
        <v>13490</v>
      </c>
      <c r="B8983">
        <v>1353</v>
      </c>
      <c r="C8983" s="3" t="str">
        <f>HYPERLINK("http://www.uniprot.org/uniprot/K7KWX1","tr|K7KWX1|K7KWX1_SOYBN")</f>
        <v>tr|K7KWX1|K7KWX1_SOYBN</v>
      </c>
      <c r="D8983" t="s">
        <v>61</v>
      </c>
      <c r="E8983">
        <v>36.33</v>
      </c>
      <c r="F8983">
        <v>333</v>
      </c>
      <c r="G8983">
        <v>212</v>
      </c>
      <c r="H8983">
        <v>6</v>
      </c>
      <c r="I8983">
        <v>70</v>
      </c>
      <c r="J8983">
        <v>1050</v>
      </c>
      <c r="K8983">
        <v>1</v>
      </c>
      <c r="L8983">
        <v>137</v>
      </c>
      <c r="M8983">
        <v>445</v>
      </c>
      <c r="N8983" t="s">
        <v>18</v>
      </c>
      <c r="O8983" s="1">
        <v>1.08259E-52</v>
      </c>
      <c r="P8983">
        <v>543</v>
      </c>
    </row>
    <row r="8984" spans="1:16" x14ac:dyDescent="0.25">
      <c r="A8984" t="s">
        <v>13491</v>
      </c>
      <c r="B8984">
        <v>654</v>
      </c>
      <c r="C8984" s="3" t="str">
        <f>HYPERLINK("http://www.uniprot.org/uniprot/I3SQE3","tr|I3SQE3|I3SQE3_MEDTR")</f>
        <v>tr|I3SQE3|I3SQE3_MEDTR</v>
      </c>
      <c r="D8984" t="s">
        <v>22</v>
      </c>
      <c r="E8984">
        <v>93.08</v>
      </c>
      <c r="F8984">
        <v>188</v>
      </c>
      <c r="G8984">
        <v>13</v>
      </c>
      <c r="H8984">
        <v>0</v>
      </c>
      <c r="I8984">
        <v>88</v>
      </c>
      <c r="J8984">
        <v>651</v>
      </c>
      <c r="K8984">
        <v>1</v>
      </c>
      <c r="L8984">
        <v>30</v>
      </c>
      <c r="M8984">
        <v>217</v>
      </c>
      <c r="N8984" t="s">
        <v>18</v>
      </c>
      <c r="O8984" s="1">
        <v>2.01578E-94</v>
      </c>
      <c r="P8984">
        <v>898</v>
      </c>
    </row>
    <row r="8985" spans="1:16" x14ac:dyDescent="0.25">
      <c r="A8985" t="s">
        <v>13492</v>
      </c>
      <c r="B8985">
        <v>1053</v>
      </c>
      <c r="C8985" s="3" t="str">
        <f>HYPERLINK("http://www.uniprot.org/uniprot/G7KSL8","tr|G7KSL8|G7KSL8_MEDTR")</f>
        <v>tr|G7KSL8|G7KSL8_MEDTR</v>
      </c>
      <c r="D8985" t="s">
        <v>13493</v>
      </c>
      <c r="E8985">
        <v>89.68</v>
      </c>
      <c r="F8985">
        <v>349</v>
      </c>
      <c r="G8985">
        <v>36</v>
      </c>
      <c r="H8985">
        <v>0</v>
      </c>
      <c r="I8985">
        <v>1</v>
      </c>
      <c r="J8985">
        <v>1047</v>
      </c>
      <c r="K8985">
        <v>1</v>
      </c>
      <c r="L8985">
        <v>1</v>
      </c>
      <c r="M8985">
        <v>349</v>
      </c>
      <c r="N8985" t="s">
        <v>18</v>
      </c>
      <c r="O8985">
        <v>0</v>
      </c>
      <c r="P8985">
        <v>1666</v>
      </c>
    </row>
    <row r="8986" spans="1:16" x14ac:dyDescent="0.25">
      <c r="A8986" t="s">
        <v>13494</v>
      </c>
      <c r="B8986">
        <v>2052</v>
      </c>
      <c r="C8986" s="3" t="str">
        <f>HYPERLINK("http://www.uniprot.org/uniprot/I1NIW1","tr|I1NIW1|I1NIW1_SOYBN")</f>
        <v>tr|I1NIW1|I1NIW1_SOYBN</v>
      </c>
      <c r="D8986" t="s">
        <v>28</v>
      </c>
      <c r="E8986">
        <v>30.57</v>
      </c>
      <c r="F8986">
        <v>690</v>
      </c>
      <c r="G8986">
        <v>479</v>
      </c>
      <c r="H8986">
        <v>33</v>
      </c>
      <c r="I8986">
        <v>16</v>
      </c>
      <c r="J8986">
        <v>1986</v>
      </c>
      <c r="K8986">
        <v>1</v>
      </c>
      <c r="L8986">
        <v>7</v>
      </c>
      <c r="M8986">
        <v>543</v>
      </c>
      <c r="N8986" t="s">
        <v>18</v>
      </c>
      <c r="O8986" s="1">
        <v>5.0495399999999998E-58</v>
      </c>
      <c r="P8986">
        <v>591</v>
      </c>
    </row>
    <row r="8987" spans="1:16" x14ac:dyDescent="0.25">
      <c r="A8987" t="s">
        <v>13495</v>
      </c>
      <c r="B8987">
        <v>1173</v>
      </c>
      <c r="C8987" s="3" t="str">
        <f>HYPERLINK("http://www.uniprot.org/uniprot/K7LH68","tr|K7LH68|K7LH68_SOYBN")</f>
        <v>tr|K7LH68|K7LH68_SOYBN</v>
      </c>
      <c r="D8987" t="s">
        <v>61</v>
      </c>
      <c r="E8987">
        <v>72.38</v>
      </c>
      <c r="F8987">
        <v>420</v>
      </c>
      <c r="G8987">
        <v>116</v>
      </c>
      <c r="H8987">
        <v>53</v>
      </c>
      <c r="I8987">
        <v>70</v>
      </c>
      <c r="J8987">
        <v>1170</v>
      </c>
      <c r="K8987">
        <v>1</v>
      </c>
      <c r="L8987">
        <v>19</v>
      </c>
      <c r="M8987">
        <v>438</v>
      </c>
      <c r="N8987" t="s">
        <v>18</v>
      </c>
      <c r="O8987" s="1">
        <v>7.0085399999999998E-167</v>
      </c>
      <c r="P8987">
        <v>1527</v>
      </c>
    </row>
    <row r="8988" spans="1:16" x14ac:dyDescent="0.25">
      <c r="A8988" t="s">
        <v>13496</v>
      </c>
      <c r="B8988">
        <v>1374</v>
      </c>
      <c r="C8988" s="3" t="str">
        <f>HYPERLINK("http://www.uniprot.org/uniprot/I1LFL9","tr|I1LFL9|I1LFL9_SOYBN")</f>
        <v>tr|I1LFL9|I1LFL9_SOYBN</v>
      </c>
      <c r="D8988" t="s">
        <v>28</v>
      </c>
      <c r="E8988">
        <v>83.01</v>
      </c>
      <c r="F8988">
        <v>471</v>
      </c>
      <c r="G8988">
        <v>80</v>
      </c>
      <c r="H8988">
        <v>14</v>
      </c>
      <c r="I8988">
        <v>1</v>
      </c>
      <c r="J8988">
        <v>1371</v>
      </c>
      <c r="K8988">
        <v>1</v>
      </c>
      <c r="L8988">
        <v>1</v>
      </c>
      <c r="M8988">
        <v>460</v>
      </c>
      <c r="N8988" t="s">
        <v>18</v>
      </c>
      <c r="O8988">
        <v>0</v>
      </c>
      <c r="P8988">
        <v>1932</v>
      </c>
    </row>
    <row r="8989" spans="1:16" x14ac:dyDescent="0.25">
      <c r="A8989" t="s">
        <v>13497</v>
      </c>
      <c r="B8989">
        <v>2043</v>
      </c>
      <c r="C8989" s="3" t="str">
        <f>HYPERLINK("http://www.uniprot.org/uniprot/G7IF37","tr|G7IF37|G7IF37_MEDTR")</f>
        <v>tr|G7IF37|G7IF37_MEDTR</v>
      </c>
      <c r="D8989" t="s">
        <v>13498</v>
      </c>
      <c r="E8989">
        <v>87.13</v>
      </c>
      <c r="F8989">
        <v>684</v>
      </c>
      <c r="G8989">
        <v>88</v>
      </c>
      <c r="H8989">
        <v>5</v>
      </c>
      <c r="I8989">
        <v>1</v>
      </c>
      <c r="J8989">
        <v>2037</v>
      </c>
      <c r="K8989">
        <v>1</v>
      </c>
      <c r="L8989">
        <v>1</v>
      </c>
      <c r="M8989">
        <v>675</v>
      </c>
      <c r="N8989" t="s">
        <v>18</v>
      </c>
      <c r="O8989">
        <v>0</v>
      </c>
      <c r="P8989">
        <v>3095</v>
      </c>
    </row>
    <row r="8990" spans="1:16" x14ac:dyDescent="0.25">
      <c r="A8990" t="s">
        <v>13499</v>
      </c>
      <c r="B8990">
        <v>1011</v>
      </c>
      <c r="C8990" s="3" t="str">
        <f>HYPERLINK("http://www.uniprot.org/uniprot/G7JAW6","tr|G7JAW6|G7JAW6_MEDTR")</f>
        <v>tr|G7JAW6|G7JAW6_MEDTR</v>
      </c>
      <c r="D8990" t="s">
        <v>13500</v>
      </c>
      <c r="E8990">
        <v>73.33</v>
      </c>
      <c r="F8990">
        <v>360</v>
      </c>
      <c r="G8990">
        <v>96</v>
      </c>
      <c r="H8990">
        <v>24</v>
      </c>
      <c r="I8990">
        <v>1</v>
      </c>
      <c r="J8990">
        <v>1008</v>
      </c>
      <c r="K8990">
        <v>1</v>
      </c>
      <c r="L8990">
        <v>1</v>
      </c>
      <c r="M8990">
        <v>359</v>
      </c>
      <c r="N8990" t="s">
        <v>18</v>
      </c>
      <c r="O8990" s="1">
        <v>3.15531E-138</v>
      </c>
      <c r="P8990">
        <v>1279</v>
      </c>
    </row>
    <row r="8991" spans="1:16" x14ac:dyDescent="0.25">
      <c r="A8991" t="s">
        <v>13501</v>
      </c>
      <c r="B8991">
        <v>1170</v>
      </c>
      <c r="C8991" s="3" t="str">
        <f>HYPERLINK("http://www.uniprot.org/uniprot/G7JA70","tr|G7JA70|G7JA70_MEDTR")</f>
        <v>tr|G7JA70|G7JA70_MEDTR</v>
      </c>
      <c r="D8991" t="s">
        <v>13502</v>
      </c>
      <c r="E8991">
        <v>93.05</v>
      </c>
      <c r="F8991">
        <v>389</v>
      </c>
      <c r="G8991">
        <v>27</v>
      </c>
      <c r="H8991">
        <v>0</v>
      </c>
      <c r="I8991">
        <v>1</v>
      </c>
      <c r="J8991">
        <v>1167</v>
      </c>
      <c r="K8991">
        <v>1</v>
      </c>
      <c r="L8991">
        <v>1</v>
      </c>
      <c r="M8991">
        <v>389</v>
      </c>
      <c r="N8991" t="s">
        <v>18</v>
      </c>
      <c r="O8991">
        <v>0</v>
      </c>
      <c r="P8991">
        <v>1884</v>
      </c>
    </row>
    <row r="8992" spans="1:16" x14ac:dyDescent="0.25">
      <c r="A8992" t="s">
        <v>13503</v>
      </c>
      <c r="B8992">
        <v>2070</v>
      </c>
      <c r="C8992" s="3" t="str">
        <f>HYPERLINK("http://www.uniprot.org/uniprot/G7IZA9","tr|G7IZA9|G7IZA9_MEDTR")</f>
        <v>tr|G7IZA9|G7IZA9_MEDTR</v>
      </c>
      <c r="D8992" t="s">
        <v>13504</v>
      </c>
      <c r="E8992">
        <v>68.88</v>
      </c>
      <c r="F8992">
        <v>691</v>
      </c>
      <c r="G8992">
        <v>215</v>
      </c>
      <c r="H8992">
        <v>3</v>
      </c>
      <c r="I8992">
        <v>1</v>
      </c>
      <c r="J8992">
        <v>2064</v>
      </c>
      <c r="K8992">
        <v>1</v>
      </c>
      <c r="L8992">
        <v>1</v>
      </c>
      <c r="M8992">
        <v>663</v>
      </c>
      <c r="N8992" t="s">
        <v>18</v>
      </c>
      <c r="O8992">
        <v>0</v>
      </c>
      <c r="P8992">
        <v>2272</v>
      </c>
    </row>
    <row r="8993" spans="1:16" x14ac:dyDescent="0.25">
      <c r="A8993" t="s">
        <v>13505</v>
      </c>
      <c r="B8993">
        <v>1713</v>
      </c>
      <c r="C8993" s="3" t="str">
        <f>HYPERLINK("http://www.uniprot.org/uniprot/I1M0A5","tr|I1M0A5|I1M0A5_SOYBN")</f>
        <v>tr|I1M0A5|I1M0A5_SOYBN</v>
      </c>
      <c r="D8993" t="s">
        <v>28</v>
      </c>
      <c r="E8993">
        <v>77.010000000000005</v>
      </c>
      <c r="F8993">
        <v>557</v>
      </c>
      <c r="G8993">
        <v>128</v>
      </c>
      <c r="H8993">
        <v>7</v>
      </c>
      <c r="I8993">
        <v>61</v>
      </c>
      <c r="J8993">
        <v>1710</v>
      </c>
      <c r="K8993">
        <v>1</v>
      </c>
      <c r="L8993">
        <v>17</v>
      </c>
      <c r="M8993">
        <v>567</v>
      </c>
      <c r="N8993" t="s">
        <v>18</v>
      </c>
      <c r="O8993">
        <v>0</v>
      </c>
      <c r="P8993">
        <v>2193</v>
      </c>
    </row>
    <row r="8994" spans="1:16" x14ac:dyDescent="0.25">
      <c r="A8994" t="s">
        <v>13506</v>
      </c>
      <c r="B8994">
        <v>2001</v>
      </c>
      <c r="C8994" s="3" t="str">
        <f>HYPERLINK("http://www.uniprot.org/uniprot/I1KEV1","tr|I1KEV1|I1KEV1_SOYBN")</f>
        <v>tr|I1KEV1|I1KEV1_SOYBN</v>
      </c>
      <c r="D8994" t="s">
        <v>28</v>
      </c>
      <c r="E8994">
        <v>88.33</v>
      </c>
      <c r="F8994">
        <v>617</v>
      </c>
      <c r="G8994">
        <v>72</v>
      </c>
      <c r="H8994">
        <v>0</v>
      </c>
      <c r="I8994">
        <v>148</v>
      </c>
      <c r="J8994">
        <v>1998</v>
      </c>
      <c r="K8994">
        <v>1</v>
      </c>
      <c r="L8994">
        <v>54</v>
      </c>
      <c r="M8994">
        <v>670</v>
      </c>
      <c r="N8994" t="s">
        <v>18</v>
      </c>
      <c r="O8994">
        <v>0</v>
      </c>
      <c r="P8994">
        <v>2810</v>
      </c>
    </row>
    <row r="8995" spans="1:16" x14ac:dyDescent="0.25">
      <c r="A8995" t="s">
        <v>13507</v>
      </c>
      <c r="B8995">
        <v>1269</v>
      </c>
      <c r="C8995" s="3" t="str">
        <f>HYPERLINK("http://www.uniprot.org/uniprot/G7LGH3","tr|G7LGH3|G7LGH3_MEDTR")</f>
        <v>tr|G7LGH3|G7LGH3_MEDTR</v>
      </c>
      <c r="D8995" t="s">
        <v>13508</v>
      </c>
      <c r="E8995">
        <v>83.72</v>
      </c>
      <c r="F8995">
        <v>424</v>
      </c>
      <c r="G8995">
        <v>69</v>
      </c>
      <c r="H8995">
        <v>6</v>
      </c>
      <c r="I8995">
        <v>4</v>
      </c>
      <c r="J8995">
        <v>1257</v>
      </c>
      <c r="K8995">
        <v>1</v>
      </c>
      <c r="L8995">
        <v>5</v>
      </c>
      <c r="M8995">
        <v>428</v>
      </c>
      <c r="N8995" t="s">
        <v>18</v>
      </c>
      <c r="O8995">
        <v>0</v>
      </c>
      <c r="P8995">
        <v>1893</v>
      </c>
    </row>
    <row r="8996" spans="1:16" x14ac:dyDescent="0.25">
      <c r="A8996" t="s">
        <v>13509</v>
      </c>
      <c r="B8996">
        <v>2094</v>
      </c>
      <c r="C8996" s="3" t="str">
        <f>HYPERLINK("http://www.uniprot.org/uniprot/G7L902","tr|G7L902|G7L902_MEDTR")</f>
        <v>tr|G7L902|G7L902_MEDTR</v>
      </c>
      <c r="D8996" t="s">
        <v>13510</v>
      </c>
      <c r="E8996">
        <v>87.76</v>
      </c>
      <c r="F8996">
        <v>703</v>
      </c>
      <c r="G8996">
        <v>86</v>
      </c>
      <c r="H8996">
        <v>7</v>
      </c>
      <c r="I8996">
        <v>1</v>
      </c>
      <c r="J8996">
        <v>2088</v>
      </c>
      <c r="K8996">
        <v>1</v>
      </c>
      <c r="L8996">
        <v>1</v>
      </c>
      <c r="M8996">
        <v>703</v>
      </c>
      <c r="N8996" t="s">
        <v>18</v>
      </c>
      <c r="O8996">
        <v>0</v>
      </c>
      <c r="P8996">
        <v>3182</v>
      </c>
    </row>
    <row r="8997" spans="1:16" x14ac:dyDescent="0.25">
      <c r="A8997" t="s">
        <v>13511</v>
      </c>
      <c r="B8997">
        <v>846</v>
      </c>
      <c r="C8997" s="3" t="str">
        <f>HYPERLINK("http://www.uniprot.org/uniprot/I1MVH6","tr|I1MVH6|I1MVH6_SOYBN")</f>
        <v>tr|I1MVH6|I1MVH6_SOYBN</v>
      </c>
      <c r="D8997" t="s">
        <v>28</v>
      </c>
      <c r="E8997">
        <v>47.53</v>
      </c>
      <c r="F8997">
        <v>345</v>
      </c>
      <c r="G8997">
        <v>181</v>
      </c>
      <c r="H8997">
        <v>64</v>
      </c>
      <c r="I8997">
        <v>1</v>
      </c>
      <c r="J8997">
        <v>843</v>
      </c>
      <c r="K8997">
        <v>1</v>
      </c>
      <c r="L8997">
        <v>1</v>
      </c>
      <c r="M8997">
        <v>339</v>
      </c>
      <c r="N8997" t="s">
        <v>18</v>
      </c>
      <c r="O8997" s="1">
        <v>7.0738499999999999E-71</v>
      </c>
      <c r="P8997">
        <v>697</v>
      </c>
    </row>
    <row r="8998" spans="1:16" x14ac:dyDescent="0.25">
      <c r="A8998" t="s">
        <v>13512</v>
      </c>
      <c r="B8998">
        <v>1725</v>
      </c>
      <c r="C8998" s="3" t="str">
        <f>HYPERLINK("http://www.uniprot.org/uniprot/I1M0H1","tr|I1M0H1|I1M0H1_SOYBN")</f>
        <v>tr|I1M0H1|I1M0H1_SOYBN</v>
      </c>
      <c r="D8998" t="s">
        <v>4127</v>
      </c>
      <c r="E8998">
        <v>72.06</v>
      </c>
      <c r="F8998">
        <v>580</v>
      </c>
      <c r="G8998">
        <v>162</v>
      </c>
      <c r="H8998">
        <v>7</v>
      </c>
      <c r="I8998">
        <v>1</v>
      </c>
      <c r="J8998">
        <v>1719</v>
      </c>
      <c r="K8998">
        <v>1</v>
      </c>
      <c r="L8998">
        <v>1</v>
      </c>
      <c r="M8998">
        <v>579</v>
      </c>
      <c r="N8998" t="s">
        <v>18</v>
      </c>
      <c r="O8998">
        <v>0</v>
      </c>
      <c r="P8998">
        <v>2137</v>
      </c>
    </row>
    <row r="8999" spans="1:16" x14ac:dyDescent="0.25">
      <c r="A8999" t="s">
        <v>13513</v>
      </c>
      <c r="B8999">
        <v>564</v>
      </c>
      <c r="C8999" s="3" t="str">
        <f>HYPERLINK("http://www.uniprot.org/uniprot/G7K6I1","tr|G7K6I1|G7K6I1_MEDTR")</f>
        <v>tr|G7K6I1|G7K6I1_MEDTR</v>
      </c>
      <c r="D8999" t="s">
        <v>13514</v>
      </c>
      <c r="E8999">
        <v>86.55</v>
      </c>
      <c r="F8999">
        <v>186</v>
      </c>
      <c r="G8999">
        <v>25</v>
      </c>
      <c r="H8999">
        <v>0</v>
      </c>
      <c r="I8999">
        <v>1</v>
      </c>
      <c r="J8999">
        <v>558</v>
      </c>
      <c r="K8999">
        <v>1</v>
      </c>
      <c r="L8999">
        <v>1</v>
      </c>
      <c r="M8999">
        <v>185</v>
      </c>
      <c r="N8999" t="s">
        <v>18</v>
      </c>
      <c r="O8999" s="1">
        <v>1.21496E-87</v>
      </c>
      <c r="P8999">
        <v>838</v>
      </c>
    </row>
    <row r="9000" spans="1:16" x14ac:dyDescent="0.25">
      <c r="A9000" t="s">
        <v>13515</v>
      </c>
      <c r="B9000">
        <v>1071</v>
      </c>
      <c r="C9000" s="3" t="str">
        <f>HYPERLINK("http://www.uniprot.org/uniprot/Q5JCL0","tr|Q5JCL0|Q5JCL0_SOYBN")</f>
        <v>tr|Q5JCL0|Q5JCL0_SOYBN</v>
      </c>
      <c r="D9000" t="s">
        <v>13516</v>
      </c>
      <c r="E9000">
        <v>73.59</v>
      </c>
      <c r="F9000">
        <v>356</v>
      </c>
      <c r="G9000">
        <v>94</v>
      </c>
      <c r="H9000">
        <v>0</v>
      </c>
      <c r="I9000">
        <v>1</v>
      </c>
      <c r="J9000">
        <v>1068</v>
      </c>
      <c r="K9000">
        <v>1</v>
      </c>
      <c r="L9000">
        <v>1</v>
      </c>
      <c r="M9000">
        <v>356</v>
      </c>
      <c r="N9000" t="s">
        <v>18</v>
      </c>
      <c r="O9000" s="1">
        <v>2.7491100000000002E-151</v>
      </c>
      <c r="P9000">
        <v>1392</v>
      </c>
    </row>
    <row r="9001" spans="1:16" x14ac:dyDescent="0.25">
      <c r="A9001" t="s">
        <v>13517</v>
      </c>
      <c r="B9001">
        <v>660</v>
      </c>
      <c r="C9001" s="3" t="str">
        <f>HYPERLINK("http://www.uniprot.org/uniprot/C6TK79","tr|C6TK79|C6TK79_SOYBN")</f>
        <v>tr|C6TK79|C6TK79_SOYBN</v>
      </c>
      <c r="D9001" t="s">
        <v>210</v>
      </c>
      <c r="E9001">
        <v>92.55</v>
      </c>
      <c r="F9001">
        <v>94</v>
      </c>
      <c r="G9001">
        <v>7</v>
      </c>
      <c r="H9001">
        <v>0</v>
      </c>
      <c r="I9001">
        <v>103</v>
      </c>
      <c r="J9001">
        <v>384</v>
      </c>
      <c r="K9001">
        <v>1</v>
      </c>
      <c r="L9001">
        <v>37</v>
      </c>
      <c r="M9001">
        <v>130</v>
      </c>
      <c r="N9001" t="s">
        <v>18</v>
      </c>
      <c r="O9001" s="1">
        <v>1.04045E-45</v>
      </c>
      <c r="P9001">
        <v>478</v>
      </c>
    </row>
    <row r="9002" spans="1:16" x14ac:dyDescent="0.25">
      <c r="A9002" t="s">
        <v>13518</v>
      </c>
      <c r="B9002">
        <v>1911</v>
      </c>
      <c r="C9002" s="3" t="str">
        <f>HYPERLINK("http://www.uniprot.org/uniprot/I1MHP5","tr|I1MHP5|I1MHP5_SOYBN")</f>
        <v>tr|I1MHP5|I1MHP5_SOYBN</v>
      </c>
      <c r="D9002" t="s">
        <v>28</v>
      </c>
      <c r="E9002">
        <v>27.61</v>
      </c>
      <c r="F9002">
        <v>420</v>
      </c>
      <c r="G9002">
        <v>304</v>
      </c>
      <c r="H9002">
        <v>42</v>
      </c>
      <c r="I9002">
        <v>151</v>
      </c>
      <c r="J9002">
        <v>1284</v>
      </c>
      <c r="K9002">
        <v>1</v>
      </c>
      <c r="L9002">
        <v>1057</v>
      </c>
      <c r="M9002">
        <v>1470</v>
      </c>
      <c r="N9002" t="s">
        <v>18</v>
      </c>
      <c r="O9002" s="1">
        <v>1.19094E-29</v>
      </c>
      <c r="P9002">
        <v>346</v>
      </c>
    </row>
    <row r="9003" spans="1:16" x14ac:dyDescent="0.25">
      <c r="A9003" t="s">
        <v>13519</v>
      </c>
      <c r="B9003">
        <v>2940</v>
      </c>
      <c r="C9003" s="3" t="str">
        <f>HYPERLINK("http://www.uniprot.org/uniprot/G7IFG0","tr|G7IFG0|G7IFG0_MEDTR")</f>
        <v>tr|G7IFG0|G7IFG0_MEDTR</v>
      </c>
      <c r="D9003" t="s">
        <v>13520</v>
      </c>
      <c r="E9003">
        <v>58.98</v>
      </c>
      <c r="F9003">
        <v>1041</v>
      </c>
      <c r="G9003">
        <v>427</v>
      </c>
      <c r="H9003">
        <v>93</v>
      </c>
      <c r="I9003">
        <v>40</v>
      </c>
      <c r="J9003">
        <v>2883</v>
      </c>
      <c r="K9003">
        <v>1</v>
      </c>
      <c r="L9003">
        <v>52</v>
      </c>
      <c r="M9003">
        <v>1019</v>
      </c>
      <c r="N9003" t="s">
        <v>18</v>
      </c>
      <c r="O9003">
        <v>0</v>
      </c>
      <c r="P9003">
        <v>2841</v>
      </c>
    </row>
    <row r="9004" spans="1:16" x14ac:dyDescent="0.25">
      <c r="A9004" t="s">
        <v>13521</v>
      </c>
      <c r="B9004">
        <v>1551</v>
      </c>
      <c r="C9004" s="3" t="str">
        <f>HYPERLINK("http://www.uniprot.org/uniprot/I1MS78","tr|I1MS78|I1MS78_SOYBN")</f>
        <v>tr|I1MS78|I1MS78_SOYBN</v>
      </c>
      <c r="D9004" t="s">
        <v>28</v>
      </c>
      <c r="E9004">
        <v>76.47</v>
      </c>
      <c r="F9004">
        <v>527</v>
      </c>
      <c r="G9004">
        <v>124</v>
      </c>
      <c r="H9004">
        <v>11</v>
      </c>
      <c r="I9004">
        <v>1</v>
      </c>
      <c r="J9004">
        <v>1548</v>
      </c>
      <c r="K9004">
        <v>1</v>
      </c>
      <c r="L9004">
        <v>1</v>
      </c>
      <c r="M9004">
        <v>522</v>
      </c>
      <c r="N9004" t="s">
        <v>18</v>
      </c>
      <c r="O9004">
        <v>0</v>
      </c>
      <c r="P9004">
        <v>1971</v>
      </c>
    </row>
    <row r="9005" spans="1:16" x14ac:dyDescent="0.25">
      <c r="A9005" t="s">
        <v>13522</v>
      </c>
      <c r="B9005">
        <v>741</v>
      </c>
      <c r="C9005" s="3" t="str">
        <f>HYPERLINK("http://www.uniprot.org/uniprot/I1LX34","tr|I1LX34|I1LX34_SOYBN")</f>
        <v>tr|I1LX34|I1LX34_SOYBN</v>
      </c>
      <c r="D9005" t="s">
        <v>117</v>
      </c>
      <c r="E9005">
        <v>34.18</v>
      </c>
      <c r="F9005">
        <v>234</v>
      </c>
      <c r="G9005">
        <v>154</v>
      </c>
      <c r="H9005">
        <v>4</v>
      </c>
      <c r="I9005">
        <v>1</v>
      </c>
      <c r="J9005">
        <v>690</v>
      </c>
      <c r="K9005">
        <v>1</v>
      </c>
      <c r="L9005">
        <v>70</v>
      </c>
      <c r="M9005">
        <v>269</v>
      </c>
      <c r="N9005" t="s">
        <v>18</v>
      </c>
      <c r="O9005" s="1">
        <v>1.11231E-23</v>
      </c>
      <c r="P9005">
        <v>289</v>
      </c>
    </row>
    <row r="9006" spans="1:16" x14ac:dyDescent="0.25">
      <c r="A9006" t="s">
        <v>13523</v>
      </c>
      <c r="B9006">
        <v>1245</v>
      </c>
      <c r="C9006" s="3" t="str">
        <f>HYPERLINK("http://www.uniprot.org/uniprot/I1NAI7","tr|I1NAI7|I1NAI7_SOYBN")</f>
        <v>tr|I1NAI7|I1NAI7_SOYBN</v>
      </c>
      <c r="D9006" t="s">
        <v>117</v>
      </c>
      <c r="E9006">
        <v>87.83</v>
      </c>
      <c r="F9006">
        <v>444</v>
      </c>
      <c r="G9006">
        <v>54</v>
      </c>
      <c r="H9006">
        <v>30</v>
      </c>
      <c r="I9006">
        <v>1</v>
      </c>
      <c r="J9006">
        <v>1242</v>
      </c>
      <c r="K9006">
        <v>1</v>
      </c>
      <c r="L9006">
        <v>1</v>
      </c>
      <c r="M9006">
        <v>444</v>
      </c>
      <c r="N9006" t="s">
        <v>18</v>
      </c>
      <c r="O9006">
        <v>0</v>
      </c>
      <c r="P9006">
        <v>1970</v>
      </c>
    </row>
    <row r="9007" spans="1:16" x14ac:dyDescent="0.25">
      <c r="A9007" t="s">
        <v>13524</v>
      </c>
      <c r="B9007">
        <v>408</v>
      </c>
      <c r="C9007" s="3" t="str">
        <f>HYPERLINK("http://www.uniprot.org/uniprot/G7KSL9","tr|G7KSL9|G7KSL9_MEDTR")</f>
        <v>tr|G7KSL9|G7KSL9_MEDTR</v>
      </c>
      <c r="D9007" t="s">
        <v>13525</v>
      </c>
      <c r="E9007">
        <v>83.7</v>
      </c>
      <c r="F9007">
        <v>135</v>
      </c>
      <c r="G9007">
        <v>22</v>
      </c>
      <c r="H9007">
        <v>0</v>
      </c>
      <c r="I9007">
        <v>1</v>
      </c>
      <c r="J9007">
        <v>405</v>
      </c>
      <c r="K9007">
        <v>1</v>
      </c>
      <c r="L9007">
        <v>1</v>
      </c>
      <c r="M9007">
        <v>135</v>
      </c>
      <c r="N9007" t="s">
        <v>18</v>
      </c>
      <c r="O9007" s="1">
        <v>6.1102500000000002E-56</v>
      </c>
      <c r="P9007">
        <v>564</v>
      </c>
    </row>
    <row r="9008" spans="1:16" x14ac:dyDescent="0.25">
      <c r="A9008" t="s">
        <v>13526</v>
      </c>
      <c r="B9008">
        <v>1179</v>
      </c>
      <c r="C9008" s="3" t="str">
        <f>HYPERLINK("http://www.uniprot.org/uniprot/G7KS94","tr|G7KS94|G7KS94_MEDTR")</f>
        <v>tr|G7KS94|G7KS94_MEDTR</v>
      </c>
      <c r="D9008" t="s">
        <v>13527</v>
      </c>
      <c r="E9008">
        <v>73.53</v>
      </c>
      <c r="F9008">
        <v>393</v>
      </c>
      <c r="G9008">
        <v>104</v>
      </c>
      <c r="H9008">
        <v>1</v>
      </c>
      <c r="I9008">
        <v>1</v>
      </c>
      <c r="J9008">
        <v>1176</v>
      </c>
      <c r="K9008">
        <v>1</v>
      </c>
      <c r="L9008">
        <v>1</v>
      </c>
      <c r="M9008">
        <v>393</v>
      </c>
      <c r="N9008" t="s">
        <v>18</v>
      </c>
      <c r="O9008" s="1">
        <v>3.5931300000000002E-163</v>
      </c>
      <c r="P9008">
        <v>1495</v>
      </c>
    </row>
    <row r="9009" spans="1:16" x14ac:dyDescent="0.25">
      <c r="A9009" t="s">
        <v>13528</v>
      </c>
      <c r="B9009">
        <v>1038</v>
      </c>
      <c r="C9009" s="3" t="str">
        <f>HYPERLINK("http://www.uniprot.org/uniprot/G7I7F8","tr|G7I7F8|G7I7F8_MEDTR")</f>
        <v>tr|G7I7F8|G7I7F8_MEDTR</v>
      </c>
      <c r="D9009" t="s">
        <v>13529</v>
      </c>
      <c r="E9009">
        <v>96.23</v>
      </c>
      <c r="F9009">
        <v>345</v>
      </c>
      <c r="G9009">
        <v>13</v>
      </c>
      <c r="H9009">
        <v>0</v>
      </c>
      <c r="I9009">
        <v>1</v>
      </c>
      <c r="J9009">
        <v>1035</v>
      </c>
      <c r="K9009">
        <v>1</v>
      </c>
      <c r="L9009">
        <v>1</v>
      </c>
      <c r="M9009">
        <v>345</v>
      </c>
      <c r="N9009" t="s">
        <v>18</v>
      </c>
      <c r="O9009">
        <v>0</v>
      </c>
      <c r="P9009">
        <v>1773</v>
      </c>
    </row>
    <row r="9010" spans="1:16" x14ac:dyDescent="0.25">
      <c r="A9010" t="s">
        <v>13530</v>
      </c>
      <c r="B9010">
        <v>567</v>
      </c>
      <c r="C9010" s="3" t="str">
        <f>HYPERLINK("http://www.uniprot.org/uniprot/K7LH67","tr|K7LH67|K7LH67_SOYBN")</f>
        <v>tr|K7LH67|K7LH67_SOYBN</v>
      </c>
      <c r="D9010" t="s">
        <v>28</v>
      </c>
      <c r="E9010">
        <v>39.880000000000003</v>
      </c>
      <c r="F9010">
        <v>173</v>
      </c>
      <c r="G9010">
        <v>104</v>
      </c>
      <c r="H9010">
        <v>0</v>
      </c>
      <c r="I9010">
        <v>43</v>
      </c>
      <c r="J9010">
        <v>561</v>
      </c>
      <c r="K9010">
        <v>1</v>
      </c>
      <c r="L9010">
        <v>13</v>
      </c>
      <c r="M9010">
        <v>184</v>
      </c>
      <c r="N9010" t="s">
        <v>18</v>
      </c>
      <c r="O9010" s="1">
        <v>2.08015E-26</v>
      </c>
      <c r="P9010">
        <v>310</v>
      </c>
    </row>
    <row r="9011" spans="1:16" x14ac:dyDescent="0.25">
      <c r="A9011" t="s">
        <v>13531</v>
      </c>
      <c r="B9011">
        <v>2871</v>
      </c>
      <c r="C9011" s="3" t="str">
        <f>HYPERLINK("http://www.uniprot.org/uniprot/Q22E41","tr|Q22E41|Q22E41_TETTS")</f>
        <v>tr|Q22E41|Q22E41_TETTS</v>
      </c>
      <c r="D9011" t="s">
        <v>611</v>
      </c>
      <c r="E9011">
        <v>20.6</v>
      </c>
      <c r="F9011">
        <v>1024</v>
      </c>
      <c r="G9011">
        <v>813</v>
      </c>
      <c r="H9011">
        <v>109</v>
      </c>
      <c r="I9011">
        <v>5</v>
      </c>
      <c r="J9011">
        <v>2749</v>
      </c>
      <c r="K9011">
        <v>2</v>
      </c>
      <c r="L9011">
        <v>2846</v>
      </c>
      <c r="M9011">
        <v>3869</v>
      </c>
      <c r="N9011" t="s">
        <v>18</v>
      </c>
      <c r="O9011" s="1">
        <v>2.4252600000000001E-24</v>
      </c>
      <c r="P9011">
        <v>302</v>
      </c>
    </row>
    <row r="9012" spans="1:16" x14ac:dyDescent="0.25">
      <c r="A9012" t="s">
        <v>13532</v>
      </c>
      <c r="B9012">
        <v>1272</v>
      </c>
      <c r="C9012" s="3" t="str">
        <f>HYPERLINK("http://www.uniprot.org/uniprot/G7IF34","tr|G7IF34|G7IF34_MEDTR")</f>
        <v>tr|G7IF34|G7IF34_MEDTR</v>
      </c>
      <c r="D9012" t="s">
        <v>13533</v>
      </c>
      <c r="E9012">
        <v>73.23</v>
      </c>
      <c r="F9012">
        <v>426</v>
      </c>
      <c r="G9012">
        <v>114</v>
      </c>
      <c r="H9012">
        <v>3</v>
      </c>
      <c r="I9012">
        <v>1</v>
      </c>
      <c r="J9012">
        <v>1269</v>
      </c>
      <c r="K9012">
        <v>1</v>
      </c>
      <c r="L9012">
        <v>1</v>
      </c>
      <c r="M9012">
        <v>417</v>
      </c>
      <c r="N9012" t="s">
        <v>18</v>
      </c>
      <c r="O9012" s="1">
        <v>1.9412599999999999E-165</v>
      </c>
      <c r="P9012">
        <v>1515</v>
      </c>
    </row>
    <row r="9013" spans="1:16" x14ac:dyDescent="0.25">
      <c r="A9013" t="s">
        <v>13534</v>
      </c>
      <c r="B9013">
        <v>600</v>
      </c>
      <c r="C9013" s="3" t="str">
        <f>HYPERLINK("http://www.uniprot.org/uniprot/G7JAW8","tr|G7JAW8|G7JAW8_MEDTR")</f>
        <v>tr|G7JAW8|G7JAW8_MEDTR</v>
      </c>
      <c r="D9013" t="s">
        <v>13535</v>
      </c>
      <c r="E9013">
        <v>63.05</v>
      </c>
      <c r="F9013">
        <v>203</v>
      </c>
      <c r="G9013">
        <v>75</v>
      </c>
      <c r="H9013">
        <v>5</v>
      </c>
      <c r="I9013">
        <v>1</v>
      </c>
      <c r="J9013">
        <v>594</v>
      </c>
      <c r="K9013">
        <v>1</v>
      </c>
      <c r="L9013">
        <v>140</v>
      </c>
      <c r="M9013">
        <v>340</v>
      </c>
      <c r="N9013" t="s">
        <v>18</v>
      </c>
      <c r="O9013" s="1">
        <v>6.0051499999999999E-65</v>
      </c>
      <c r="P9013">
        <v>643</v>
      </c>
    </row>
    <row r="9014" spans="1:16" x14ac:dyDescent="0.25">
      <c r="A9014" t="s">
        <v>13536</v>
      </c>
      <c r="B9014">
        <v>705</v>
      </c>
      <c r="C9014" s="3" t="str">
        <f>HYPERLINK("http://www.uniprot.org/uniprot/G7K2Q8","tr|G7K2Q8|G7K2Q8_MEDTR")</f>
        <v>tr|G7K2Q8|G7K2Q8_MEDTR</v>
      </c>
      <c r="D9014" t="s">
        <v>3595</v>
      </c>
      <c r="E9014">
        <v>69.17</v>
      </c>
      <c r="F9014">
        <v>146</v>
      </c>
      <c r="G9014">
        <v>45</v>
      </c>
      <c r="H9014">
        <v>19</v>
      </c>
      <c r="I9014">
        <v>280</v>
      </c>
      <c r="J9014">
        <v>660</v>
      </c>
      <c r="K9014">
        <v>1</v>
      </c>
      <c r="L9014">
        <v>40</v>
      </c>
      <c r="M9014">
        <v>185</v>
      </c>
      <c r="N9014" t="s">
        <v>18</v>
      </c>
      <c r="O9014" s="1">
        <v>8.1353900000000005E-50</v>
      </c>
      <c r="P9014">
        <v>514</v>
      </c>
    </row>
    <row r="9015" spans="1:16" x14ac:dyDescent="0.25">
      <c r="A9015" t="s">
        <v>13537</v>
      </c>
      <c r="B9015">
        <v>210</v>
      </c>
      <c r="C9015" s="3" t="str">
        <f>HYPERLINK("http://www.uniprot.org/uniprot/I1LQ32","tr|I1LQ32|I1LQ32_SOYBN")</f>
        <v>tr|I1LQ32|I1LQ32_SOYBN</v>
      </c>
      <c r="D9015" t="s">
        <v>28</v>
      </c>
      <c r="E9015">
        <v>85.29</v>
      </c>
      <c r="F9015">
        <v>68</v>
      </c>
      <c r="G9015">
        <v>10</v>
      </c>
      <c r="H9015">
        <v>0</v>
      </c>
      <c r="I9015">
        <v>1</v>
      </c>
      <c r="J9015">
        <v>204</v>
      </c>
      <c r="K9015">
        <v>1</v>
      </c>
      <c r="L9015">
        <v>218</v>
      </c>
      <c r="M9015">
        <v>285</v>
      </c>
      <c r="N9015" t="s">
        <v>18</v>
      </c>
      <c r="O9015" s="1">
        <v>7.4545199999999996E-25</v>
      </c>
      <c r="P9015">
        <v>296</v>
      </c>
    </row>
    <row r="9016" spans="1:16" x14ac:dyDescent="0.25">
      <c r="A9016" t="s">
        <v>13538</v>
      </c>
      <c r="B9016">
        <v>990</v>
      </c>
      <c r="C9016" s="3" t="str">
        <f>HYPERLINK("http://www.uniprot.org/uniprot/I3SXL2","tr|I3SXL2|I3SXL2_LOTJA")</f>
        <v>tr|I3SXL2|I3SXL2_LOTJA</v>
      </c>
      <c r="D9016" t="s">
        <v>93</v>
      </c>
      <c r="E9016">
        <v>62.69</v>
      </c>
      <c r="F9016">
        <v>327</v>
      </c>
      <c r="G9016">
        <v>122</v>
      </c>
      <c r="H9016">
        <v>9</v>
      </c>
      <c r="I9016">
        <v>34</v>
      </c>
      <c r="J9016">
        <v>987</v>
      </c>
      <c r="K9016">
        <v>1</v>
      </c>
      <c r="L9016">
        <v>2</v>
      </c>
      <c r="M9016">
        <v>312</v>
      </c>
      <c r="N9016" t="s">
        <v>18</v>
      </c>
      <c r="O9016" s="1">
        <v>6.3971699999999999E-104</v>
      </c>
      <c r="P9016">
        <v>983</v>
      </c>
    </row>
    <row r="9017" spans="1:16" x14ac:dyDescent="0.25">
      <c r="A9017" t="s">
        <v>13539</v>
      </c>
      <c r="B9017">
        <v>582</v>
      </c>
      <c r="C9017" s="3" t="str">
        <f>HYPERLINK("http://www.uniprot.org/uniprot/K7LUC7","tr|K7LUC7|K7LUC7_SOYBN")</f>
        <v>tr|K7LUC7|K7LUC7_SOYBN</v>
      </c>
      <c r="D9017" t="s">
        <v>61</v>
      </c>
      <c r="E9017">
        <v>71.72</v>
      </c>
      <c r="F9017">
        <v>191</v>
      </c>
      <c r="G9017">
        <v>54</v>
      </c>
      <c r="H9017">
        <v>3</v>
      </c>
      <c r="I9017">
        <v>1</v>
      </c>
      <c r="J9017">
        <v>564</v>
      </c>
      <c r="K9017">
        <v>1</v>
      </c>
      <c r="L9017">
        <v>9</v>
      </c>
      <c r="M9017">
        <v>195</v>
      </c>
      <c r="N9017" t="s">
        <v>18</v>
      </c>
      <c r="O9017" s="1">
        <v>1.27686E-69</v>
      </c>
      <c r="P9017">
        <v>683</v>
      </c>
    </row>
    <row r="9018" spans="1:16" x14ac:dyDescent="0.25">
      <c r="A9018" t="s">
        <v>13540</v>
      </c>
      <c r="B9018">
        <v>882</v>
      </c>
      <c r="C9018" s="3" t="str">
        <f>HYPERLINK("http://www.uniprot.org/uniprot/G7LGH2","tr|G7LGH2|G7LGH2_MEDTR")</f>
        <v>tr|G7LGH2|G7LGH2_MEDTR</v>
      </c>
      <c r="D9018" t="s">
        <v>13541</v>
      </c>
      <c r="E9018">
        <v>54.93</v>
      </c>
      <c r="F9018">
        <v>304</v>
      </c>
      <c r="G9018">
        <v>137</v>
      </c>
      <c r="H9018">
        <v>26</v>
      </c>
      <c r="I9018">
        <v>1</v>
      </c>
      <c r="J9018">
        <v>834</v>
      </c>
      <c r="K9018">
        <v>1</v>
      </c>
      <c r="L9018">
        <v>1</v>
      </c>
      <c r="M9018">
        <v>297</v>
      </c>
      <c r="N9018" t="s">
        <v>18</v>
      </c>
      <c r="O9018" s="1">
        <v>3.22295E-77</v>
      </c>
      <c r="P9018">
        <v>752</v>
      </c>
    </row>
    <row r="9019" spans="1:16" x14ac:dyDescent="0.25">
      <c r="A9019" t="s">
        <v>13542</v>
      </c>
      <c r="B9019">
        <v>1245</v>
      </c>
      <c r="C9019" s="3" t="str">
        <f>HYPERLINK("http://www.uniprot.org/uniprot/G7L901","tr|G7L901|G7L901_MEDTR")</f>
        <v>tr|G7L901|G7L901_MEDTR</v>
      </c>
      <c r="D9019" t="s">
        <v>13543</v>
      </c>
      <c r="E9019">
        <v>84.05</v>
      </c>
      <c r="F9019">
        <v>414</v>
      </c>
      <c r="G9019">
        <v>66</v>
      </c>
      <c r="H9019">
        <v>0</v>
      </c>
      <c r="I9019">
        <v>1</v>
      </c>
      <c r="J9019">
        <v>1242</v>
      </c>
      <c r="K9019">
        <v>1</v>
      </c>
      <c r="L9019">
        <v>1</v>
      </c>
      <c r="M9019">
        <v>388</v>
      </c>
      <c r="N9019" t="s">
        <v>18</v>
      </c>
      <c r="O9019">
        <v>0</v>
      </c>
      <c r="P9019">
        <v>1756</v>
      </c>
    </row>
    <row r="9020" spans="1:16" x14ac:dyDescent="0.25">
      <c r="A9020" t="s">
        <v>13544</v>
      </c>
      <c r="B9020">
        <v>3207</v>
      </c>
      <c r="C9020" s="3" t="str">
        <f>HYPERLINK("http://www.uniprot.org/uniprot/I1K2H3","tr|I1K2H3|I1K2H3_SOYBN")</f>
        <v>tr|I1K2H3|I1K2H3_SOYBN</v>
      </c>
      <c r="D9020" t="s">
        <v>28</v>
      </c>
      <c r="E9020">
        <v>68.03</v>
      </c>
      <c r="F9020">
        <v>1070</v>
      </c>
      <c r="G9020">
        <v>342</v>
      </c>
      <c r="H9020">
        <v>3</v>
      </c>
      <c r="I9020">
        <v>1</v>
      </c>
      <c r="J9020">
        <v>3201</v>
      </c>
      <c r="K9020">
        <v>1</v>
      </c>
      <c r="L9020">
        <v>1</v>
      </c>
      <c r="M9020">
        <v>1047</v>
      </c>
      <c r="N9020" t="s">
        <v>18</v>
      </c>
      <c r="O9020">
        <v>0</v>
      </c>
      <c r="P9020">
        <v>3430</v>
      </c>
    </row>
    <row r="9021" spans="1:16" x14ac:dyDescent="0.25">
      <c r="A9021" t="s">
        <v>13545</v>
      </c>
      <c r="B9021">
        <v>699</v>
      </c>
      <c r="C9021" s="3" t="str">
        <f>HYPERLINK("http://www.uniprot.org/uniprot/G7IVH5","tr|G7IVH5|G7IVH5_MEDTR")</f>
        <v>tr|G7IVH5|G7IVH5_MEDTR</v>
      </c>
      <c r="D9021" t="s">
        <v>13546</v>
      </c>
      <c r="E9021">
        <v>85.58</v>
      </c>
      <c r="F9021">
        <v>229</v>
      </c>
      <c r="G9021">
        <v>33</v>
      </c>
      <c r="H9021">
        <v>0</v>
      </c>
      <c r="I9021">
        <v>7</v>
      </c>
      <c r="J9021">
        <v>693</v>
      </c>
      <c r="K9021">
        <v>1</v>
      </c>
      <c r="L9021">
        <v>347</v>
      </c>
      <c r="M9021">
        <v>575</v>
      </c>
      <c r="N9021" t="s">
        <v>18</v>
      </c>
      <c r="O9021" s="1">
        <v>2.4296499999999999E-115</v>
      </c>
      <c r="P9021">
        <v>1079</v>
      </c>
    </row>
    <row r="9022" spans="1:16" x14ac:dyDescent="0.25">
      <c r="A9022" t="s">
        <v>13547</v>
      </c>
      <c r="B9022">
        <v>348</v>
      </c>
      <c r="C9022" s="3" t="str">
        <f>HYPERLINK("http://www.uniprot.org/uniprot/G7IH01","tr|G7IH01|G7IH01_MEDTR")</f>
        <v>tr|G7IH01|G7IH01_MEDTR</v>
      </c>
      <c r="D9022" t="s">
        <v>59</v>
      </c>
      <c r="E9022">
        <v>40.24</v>
      </c>
      <c r="F9022">
        <v>82</v>
      </c>
      <c r="G9022">
        <v>49</v>
      </c>
      <c r="H9022">
        <v>2</v>
      </c>
      <c r="I9022">
        <v>7</v>
      </c>
      <c r="J9022">
        <v>246</v>
      </c>
      <c r="K9022">
        <v>1</v>
      </c>
      <c r="L9022">
        <v>513</v>
      </c>
      <c r="M9022">
        <v>594</v>
      </c>
      <c r="N9022" t="s">
        <v>18</v>
      </c>
      <c r="O9022" s="1">
        <v>2.0480100000000001E-7</v>
      </c>
      <c r="P9022">
        <v>144</v>
      </c>
    </row>
    <row r="9023" spans="1:16" x14ac:dyDescent="0.25">
      <c r="A9023" t="s">
        <v>13548</v>
      </c>
      <c r="B9023">
        <v>585</v>
      </c>
      <c r="C9023" s="3" t="str">
        <f>HYPERLINK("http://www.uniprot.org/uniprot/I1LG16","tr|I1LG16|I1LG16_SOYBN")</f>
        <v>tr|I1LG16|I1LG16_SOYBN</v>
      </c>
      <c r="D9023" t="s">
        <v>117</v>
      </c>
      <c r="E9023">
        <v>92.78</v>
      </c>
      <c r="F9023">
        <v>194</v>
      </c>
      <c r="G9023">
        <v>14</v>
      </c>
      <c r="H9023">
        <v>0</v>
      </c>
      <c r="I9023">
        <v>1</v>
      </c>
      <c r="J9023">
        <v>582</v>
      </c>
      <c r="K9023">
        <v>1</v>
      </c>
      <c r="L9023">
        <v>1</v>
      </c>
      <c r="M9023">
        <v>193</v>
      </c>
      <c r="N9023" t="s">
        <v>18</v>
      </c>
      <c r="O9023" s="1">
        <v>4.47464E-99</v>
      </c>
      <c r="P9023">
        <v>937</v>
      </c>
    </row>
    <row r="9024" spans="1:16" x14ac:dyDescent="0.25">
      <c r="A9024" t="s">
        <v>13549</v>
      </c>
      <c r="B9024">
        <v>609</v>
      </c>
      <c r="C9024" s="3" t="str">
        <f>HYPERLINK("http://www.uniprot.org/uniprot/I3S2Y5","tr|I3S2Y5|I3S2Y5_MEDTR")</f>
        <v>tr|I3S2Y5|I3S2Y5_MEDTR</v>
      </c>
      <c r="D9024" t="s">
        <v>22</v>
      </c>
      <c r="E9024">
        <v>84.65</v>
      </c>
      <c r="F9024">
        <v>202</v>
      </c>
      <c r="G9024">
        <v>31</v>
      </c>
      <c r="H9024">
        <v>1</v>
      </c>
      <c r="I9024">
        <v>4</v>
      </c>
      <c r="J9024">
        <v>606</v>
      </c>
      <c r="K9024">
        <v>1</v>
      </c>
      <c r="L9024">
        <v>10</v>
      </c>
      <c r="M9024">
        <v>205</v>
      </c>
      <c r="N9024" t="s">
        <v>18</v>
      </c>
      <c r="O9024" s="1">
        <v>4.18393E-93</v>
      </c>
      <c r="P9024">
        <v>886</v>
      </c>
    </row>
    <row r="9025" spans="1:16" x14ac:dyDescent="0.25">
      <c r="A9025" t="s">
        <v>13550</v>
      </c>
      <c r="B9025">
        <v>1308</v>
      </c>
      <c r="C9025" s="3" t="str">
        <f>HYPERLINK("http://www.uniprot.org/uniprot/G7I2H0","tr|G7I2H0|G7I2H0_MEDTR")</f>
        <v>tr|G7I2H0|G7I2H0_MEDTR</v>
      </c>
      <c r="D9025" t="s">
        <v>144</v>
      </c>
      <c r="E9025">
        <v>37.07</v>
      </c>
      <c r="F9025">
        <v>267</v>
      </c>
      <c r="G9025">
        <v>168</v>
      </c>
      <c r="H9025">
        <v>14</v>
      </c>
      <c r="I9025">
        <v>517</v>
      </c>
      <c r="J9025">
        <v>1275</v>
      </c>
      <c r="K9025">
        <v>1</v>
      </c>
      <c r="L9025">
        <v>53</v>
      </c>
      <c r="M9025">
        <v>313</v>
      </c>
      <c r="N9025" t="s">
        <v>18</v>
      </c>
      <c r="O9025" s="1">
        <v>1.1826E-32</v>
      </c>
      <c r="P9025">
        <v>370</v>
      </c>
    </row>
    <row r="9026" spans="1:16" x14ac:dyDescent="0.25">
      <c r="A9026" t="s">
        <v>13551</v>
      </c>
      <c r="B9026">
        <v>2004</v>
      </c>
      <c r="C9026" s="3" t="str">
        <f>HYPERLINK("http://www.uniprot.org/uniprot/G7I2H0","tr|G7I2H0|G7I2H0_MEDTR")</f>
        <v>tr|G7I2H0|G7I2H0_MEDTR</v>
      </c>
      <c r="D9026" t="s">
        <v>144</v>
      </c>
      <c r="E9026">
        <v>33.72</v>
      </c>
      <c r="F9026">
        <v>338</v>
      </c>
      <c r="G9026">
        <v>224</v>
      </c>
      <c r="H9026">
        <v>2</v>
      </c>
      <c r="I9026">
        <v>964</v>
      </c>
      <c r="J9026">
        <v>1971</v>
      </c>
      <c r="K9026">
        <v>1</v>
      </c>
      <c r="L9026">
        <v>27</v>
      </c>
      <c r="M9026">
        <v>313</v>
      </c>
      <c r="N9026" t="s">
        <v>18</v>
      </c>
      <c r="O9026" s="1">
        <v>2.5269200000000001E-38</v>
      </c>
      <c r="P9026">
        <v>421</v>
      </c>
    </row>
    <row r="9027" spans="1:16" x14ac:dyDescent="0.25">
      <c r="A9027" t="s">
        <v>13552</v>
      </c>
      <c r="B9027">
        <v>774</v>
      </c>
      <c r="C9027" s="3" t="str">
        <f>HYPERLINK("http://www.uniprot.org/uniprot/G7KEA7","tr|G7KEA7|G7KEA7_MEDTR")</f>
        <v>tr|G7KEA7|G7KEA7_MEDTR</v>
      </c>
      <c r="D9027" t="s">
        <v>7670</v>
      </c>
      <c r="E9027">
        <v>39.42</v>
      </c>
      <c r="F9027">
        <v>104</v>
      </c>
      <c r="G9027">
        <v>63</v>
      </c>
      <c r="H9027">
        <v>6</v>
      </c>
      <c r="I9027">
        <v>1</v>
      </c>
      <c r="J9027">
        <v>294</v>
      </c>
      <c r="K9027">
        <v>1</v>
      </c>
      <c r="L9027">
        <v>266</v>
      </c>
      <c r="M9027">
        <v>363</v>
      </c>
      <c r="N9027" t="s">
        <v>18</v>
      </c>
      <c r="O9027" s="1">
        <v>2.1741300000000001E-12</v>
      </c>
      <c r="P9027">
        <v>192</v>
      </c>
    </row>
    <row r="9028" spans="1:16" x14ac:dyDescent="0.25">
      <c r="A9028" t="s">
        <v>13553</v>
      </c>
      <c r="B9028">
        <v>1377</v>
      </c>
      <c r="C9028" s="3" t="str">
        <f>HYPERLINK("http://www.uniprot.org/uniprot/I1LVG3","tr|I1LVG3|I1LVG3_SOYBN")</f>
        <v>tr|I1LVG3|I1LVG3_SOYBN</v>
      </c>
      <c r="D9028" t="s">
        <v>28</v>
      </c>
      <c r="E9028">
        <v>79.72</v>
      </c>
      <c r="F9028">
        <v>434</v>
      </c>
      <c r="G9028">
        <v>88</v>
      </c>
      <c r="H9028">
        <v>3</v>
      </c>
      <c r="I9028">
        <v>82</v>
      </c>
      <c r="J9028">
        <v>1374</v>
      </c>
      <c r="K9028">
        <v>1</v>
      </c>
      <c r="L9028">
        <v>1</v>
      </c>
      <c r="M9028">
        <v>434</v>
      </c>
      <c r="N9028" t="s">
        <v>18</v>
      </c>
      <c r="O9028">
        <v>0</v>
      </c>
      <c r="P9028">
        <v>1767</v>
      </c>
    </row>
    <row r="9029" spans="1:16" x14ac:dyDescent="0.25">
      <c r="A9029" t="s">
        <v>13554</v>
      </c>
      <c r="B9029">
        <v>207</v>
      </c>
      <c r="C9029" s="3" t="str">
        <f>HYPERLINK("http://www.uniprot.org/uniprot/I1L8T6","tr|I1L8T6|I1L8T6_SOYBN")</f>
        <v>tr|I1L8T6|I1L8T6_SOYBN</v>
      </c>
      <c r="D9029" t="s">
        <v>28</v>
      </c>
      <c r="E9029">
        <v>89.7</v>
      </c>
      <c r="F9029">
        <v>68</v>
      </c>
      <c r="G9029">
        <v>7</v>
      </c>
      <c r="H9029">
        <v>0</v>
      </c>
      <c r="I9029">
        <v>1</v>
      </c>
      <c r="J9029">
        <v>204</v>
      </c>
      <c r="K9029">
        <v>1</v>
      </c>
      <c r="L9029">
        <v>1</v>
      </c>
      <c r="M9029">
        <v>68</v>
      </c>
      <c r="N9029" t="s">
        <v>18</v>
      </c>
      <c r="O9029" s="1">
        <v>8.21588E-29</v>
      </c>
      <c r="P9029">
        <v>330</v>
      </c>
    </row>
    <row r="9030" spans="1:16" x14ac:dyDescent="0.25">
      <c r="A9030" t="s">
        <v>13555</v>
      </c>
      <c r="B9030">
        <v>1056</v>
      </c>
      <c r="C9030" s="3" t="str">
        <f>HYPERLINK("http://www.uniprot.org/uniprot/I1MS77","tr|I1MS77|I1MS77_SOYBN")</f>
        <v>tr|I1MS77|I1MS77_SOYBN</v>
      </c>
      <c r="D9030" t="s">
        <v>28</v>
      </c>
      <c r="E9030">
        <v>83.57</v>
      </c>
      <c r="F9030">
        <v>341</v>
      </c>
      <c r="G9030">
        <v>56</v>
      </c>
      <c r="H9030">
        <v>0</v>
      </c>
      <c r="I9030">
        <v>1</v>
      </c>
      <c r="J9030">
        <v>1023</v>
      </c>
      <c r="K9030">
        <v>1</v>
      </c>
      <c r="L9030">
        <v>1</v>
      </c>
      <c r="M9030">
        <v>340</v>
      </c>
      <c r="N9030" t="s">
        <v>18</v>
      </c>
      <c r="O9030" s="1">
        <v>2.2616E-166</v>
      </c>
      <c r="P9030">
        <v>1522</v>
      </c>
    </row>
    <row r="9031" spans="1:16" x14ac:dyDescent="0.25">
      <c r="A9031" t="s">
        <v>13556</v>
      </c>
      <c r="B9031">
        <v>1767</v>
      </c>
      <c r="C9031" s="3" t="str">
        <f>HYPERLINK("http://www.uniprot.org/uniprot/I1M7F1","tr|I1M7F1|I1M7F1_SOYBN")</f>
        <v>tr|I1M7F1|I1M7F1_SOYBN</v>
      </c>
      <c r="D9031" t="s">
        <v>71</v>
      </c>
      <c r="E9031">
        <v>76.56</v>
      </c>
      <c r="F9031">
        <v>606</v>
      </c>
      <c r="G9031">
        <v>142</v>
      </c>
      <c r="H9031">
        <v>18</v>
      </c>
      <c r="I9031">
        <v>1</v>
      </c>
      <c r="J9031">
        <v>1764</v>
      </c>
      <c r="K9031">
        <v>1</v>
      </c>
      <c r="L9031">
        <v>1</v>
      </c>
      <c r="M9031">
        <v>584</v>
      </c>
      <c r="N9031" t="s">
        <v>18</v>
      </c>
      <c r="O9031">
        <v>0</v>
      </c>
      <c r="P9031">
        <v>2330</v>
      </c>
    </row>
    <row r="9032" spans="1:16" x14ac:dyDescent="0.25">
      <c r="A9032" t="s">
        <v>13557</v>
      </c>
      <c r="B9032">
        <v>333</v>
      </c>
      <c r="C9032" s="3" t="str">
        <f>HYPERLINK("http://www.uniprot.org/uniprot/M1DZN1","tr|M1DZN1|M1DZN1_SOLTU")</f>
        <v>tr|M1DZN1|M1DZN1_SOLTU</v>
      </c>
      <c r="D9032" t="s">
        <v>13558</v>
      </c>
      <c r="E9032">
        <v>55.55</v>
      </c>
      <c r="F9032">
        <v>72</v>
      </c>
      <c r="G9032">
        <v>32</v>
      </c>
      <c r="H9032">
        <v>0</v>
      </c>
      <c r="I9032">
        <v>76</v>
      </c>
      <c r="J9032">
        <v>291</v>
      </c>
      <c r="K9032">
        <v>1</v>
      </c>
      <c r="L9032">
        <v>134</v>
      </c>
      <c r="M9032">
        <v>205</v>
      </c>
      <c r="N9032" t="s">
        <v>18</v>
      </c>
      <c r="O9032" s="1">
        <v>2.21845E-13</v>
      </c>
      <c r="P9032">
        <v>197</v>
      </c>
    </row>
    <row r="9033" spans="1:16" x14ac:dyDescent="0.25">
      <c r="A9033" t="s">
        <v>13559</v>
      </c>
      <c r="B9033">
        <v>966</v>
      </c>
      <c r="C9033" s="3" t="str">
        <f>HYPERLINK("http://www.uniprot.org/uniprot/I3T805","tr|I3T805|I3T805_MEDTR")</f>
        <v>tr|I3T805|I3T805_MEDTR</v>
      </c>
      <c r="D9033" t="s">
        <v>22</v>
      </c>
      <c r="E9033">
        <v>72.47</v>
      </c>
      <c r="F9033">
        <v>327</v>
      </c>
      <c r="G9033">
        <v>90</v>
      </c>
      <c r="H9033">
        <v>6</v>
      </c>
      <c r="I9033">
        <v>1</v>
      </c>
      <c r="J9033">
        <v>963</v>
      </c>
      <c r="K9033">
        <v>1</v>
      </c>
      <c r="L9033">
        <v>1</v>
      </c>
      <c r="M9033">
        <v>327</v>
      </c>
      <c r="N9033" t="s">
        <v>18</v>
      </c>
      <c r="O9033" s="1">
        <v>1.1592E-126</v>
      </c>
      <c r="P9033">
        <v>1179</v>
      </c>
    </row>
    <row r="9034" spans="1:16" x14ac:dyDescent="0.25">
      <c r="A9034" t="s">
        <v>13560</v>
      </c>
      <c r="B9034">
        <v>3846</v>
      </c>
      <c r="C9034" s="3" t="str">
        <f>HYPERLINK("http://www.uniprot.org/uniprot/G7KSM0","tr|G7KSM0|G7KSM0_MEDTR")</f>
        <v>tr|G7KSM0|G7KSM0_MEDTR</v>
      </c>
      <c r="D9034" t="s">
        <v>13561</v>
      </c>
      <c r="E9034">
        <v>65.52</v>
      </c>
      <c r="F9034">
        <v>1346</v>
      </c>
      <c r="G9034">
        <v>464</v>
      </c>
      <c r="H9034">
        <v>65</v>
      </c>
      <c r="I9034">
        <v>1</v>
      </c>
      <c r="J9034">
        <v>3843</v>
      </c>
      <c r="K9034">
        <v>1</v>
      </c>
      <c r="L9034">
        <v>1</v>
      </c>
      <c r="M9034">
        <v>1263</v>
      </c>
      <c r="N9034" t="s">
        <v>18</v>
      </c>
      <c r="O9034">
        <v>0</v>
      </c>
      <c r="P9034">
        <v>4041</v>
      </c>
    </row>
    <row r="9035" spans="1:16" x14ac:dyDescent="0.25">
      <c r="A9035" t="s">
        <v>13562</v>
      </c>
      <c r="B9035">
        <v>1158</v>
      </c>
      <c r="C9035" s="3" t="str">
        <f>HYPERLINK("http://www.uniprot.org/uniprot/G7KS97","tr|G7KS97|G7KS97_MEDTR")</f>
        <v>tr|G7KS97|G7KS97_MEDTR</v>
      </c>
      <c r="D9035" t="s">
        <v>13563</v>
      </c>
      <c r="E9035">
        <v>74.87</v>
      </c>
      <c r="F9035">
        <v>398</v>
      </c>
      <c r="G9035">
        <v>100</v>
      </c>
      <c r="H9035">
        <v>28</v>
      </c>
      <c r="I9035">
        <v>13</v>
      </c>
      <c r="J9035">
        <v>1122</v>
      </c>
      <c r="K9035">
        <v>1</v>
      </c>
      <c r="L9035">
        <v>1</v>
      </c>
      <c r="M9035">
        <v>397</v>
      </c>
      <c r="N9035" t="s">
        <v>18</v>
      </c>
      <c r="O9035" s="1">
        <v>1.8738399999999999E-156</v>
      </c>
      <c r="P9035">
        <v>1437</v>
      </c>
    </row>
    <row r="9036" spans="1:16" x14ac:dyDescent="0.25">
      <c r="A9036" t="s">
        <v>13564</v>
      </c>
      <c r="B9036">
        <v>2052</v>
      </c>
      <c r="C9036" s="3" t="str">
        <f>HYPERLINK("http://www.uniprot.org/uniprot/K7N564","tr|K7N564|K7N564_SOYBN")</f>
        <v>tr|K7N564|K7N564_SOYBN</v>
      </c>
      <c r="D9036" t="s">
        <v>28</v>
      </c>
      <c r="E9036">
        <v>58.11</v>
      </c>
      <c r="F9036">
        <v>709</v>
      </c>
      <c r="G9036">
        <v>297</v>
      </c>
      <c r="H9036">
        <v>34</v>
      </c>
      <c r="I9036">
        <v>1</v>
      </c>
      <c r="J9036">
        <v>2025</v>
      </c>
      <c r="K9036">
        <v>1</v>
      </c>
      <c r="L9036">
        <v>1</v>
      </c>
      <c r="M9036">
        <v>707</v>
      </c>
      <c r="N9036" t="s">
        <v>18</v>
      </c>
      <c r="O9036">
        <v>0</v>
      </c>
      <c r="P9036">
        <v>2037</v>
      </c>
    </row>
    <row r="9037" spans="1:16" x14ac:dyDescent="0.25">
      <c r="A9037" t="s">
        <v>13565</v>
      </c>
      <c r="B9037">
        <v>1377</v>
      </c>
      <c r="C9037" s="3" t="str">
        <f>HYPERLINK("http://www.uniprot.org/uniprot/I3SW16","tr|I3SW16|I3SW16_MEDTR")</f>
        <v>tr|I3SW16|I3SW16_MEDTR</v>
      </c>
      <c r="D9037" t="s">
        <v>22</v>
      </c>
      <c r="E9037">
        <v>58.31</v>
      </c>
      <c r="F9037">
        <v>415</v>
      </c>
      <c r="G9037">
        <v>173</v>
      </c>
      <c r="H9037">
        <v>4</v>
      </c>
      <c r="I9037">
        <v>133</v>
      </c>
      <c r="J9037">
        <v>1365</v>
      </c>
      <c r="K9037">
        <v>1</v>
      </c>
      <c r="L9037">
        <v>1</v>
      </c>
      <c r="M9037">
        <v>414</v>
      </c>
      <c r="N9037" t="s">
        <v>18</v>
      </c>
      <c r="O9037" s="1">
        <v>1.36718E-143</v>
      </c>
      <c r="P9037">
        <v>1327</v>
      </c>
    </row>
    <row r="9038" spans="1:16" x14ac:dyDescent="0.25">
      <c r="A9038" t="s">
        <v>13566</v>
      </c>
      <c r="B9038">
        <v>2013</v>
      </c>
      <c r="C9038" s="3" t="str">
        <f>HYPERLINK("http://www.uniprot.org/uniprot/I1LFL8","tr|I1LFL8|I1LFL8_SOYBN")</f>
        <v>tr|I1LFL8|I1LFL8_SOYBN</v>
      </c>
      <c r="D9038" t="s">
        <v>71</v>
      </c>
      <c r="E9038">
        <v>59.32</v>
      </c>
      <c r="F9038">
        <v>649</v>
      </c>
      <c r="G9038">
        <v>264</v>
      </c>
      <c r="H9038">
        <v>7</v>
      </c>
      <c r="I9038">
        <v>85</v>
      </c>
      <c r="J9038">
        <v>2010</v>
      </c>
      <c r="K9038">
        <v>1</v>
      </c>
      <c r="L9038">
        <v>12</v>
      </c>
      <c r="M9038">
        <v>607</v>
      </c>
      <c r="N9038" t="s">
        <v>18</v>
      </c>
      <c r="O9038">
        <v>0</v>
      </c>
      <c r="P9038">
        <v>1831</v>
      </c>
    </row>
    <row r="9039" spans="1:16" x14ac:dyDescent="0.25">
      <c r="A9039" t="s">
        <v>13567</v>
      </c>
      <c r="B9039">
        <v>435</v>
      </c>
      <c r="C9039" s="3" t="str">
        <f>HYPERLINK("http://www.uniprot.org/uniprot/G7IF33","tr|G7IF33|G7IF33_MEDTR")</f>
        <v>tr|G7IF33|G7IF33_MEDTR</v>
      </c>
      <c r="D9039" t="s">
        <v>13568</v>
      </c>
      <c r="E9039">
        <v>53.29</v>
      </c>
      <c r="F9039">
        <v>182</v>
      </c>
      <c r="G9039">
        <v>85</v>
      </c>
      <c r="H9039">
        <v>38</v>
      </c>
      <c r="I9039">
        <v>1</v>
      </c>
      <c r="J9039">
        <v>432</v>
      </c>
      <c r="K9039">
        <v>1</v>
      </c>
      <c r="L9039">
        <v>1</v>
      </c>
      <c r="M9039">
        <v>171</v>
      </c>
      <c r="N9039" t="s">
        <v>18</v>
      </c>
      <c r="O9039" s="1">
        <v>3.0164700000000002E-39</v>
      </c>
      <c r="P9039">
        <v>420</v>
      </c>
    </row>
    <row r="9040" spans="1:16" x14ac:dyDescent="0.25">
      <c r="A9040" t="s">
        <v>13569</v>
      </c>
      <c r="B9040">
        <v>810</v>
      </c>
      <c r="C9040" s="3" t="str">
        <f>HYPERLINK("http://www.uniprot.org/uniprot/I3SWU6","tr|I3SWU6|I3SWU6_MEDTR")</f>
        <v>tr|I3SWU6|I3SWU6_MEDTR</v>
      </c>
      <c r="D9040" t="s">
        <v>22</v>
      </c>
      <c r="E9040">
        <v>76.92</v>
      </c>
      <c r="F9040">
        <v>273</v>
      </c>
      <c r="G9040">
        <v>63</v>
      </c>
      <c r="H9040">
        <v>4</v>
      </c>
      <c r="I9040">
        <v>1</v>
      </c>
      <c r="J9040">
        <v>807</v>
      </c>
      <c r="K9040">
        <v>1</v>
      </c>
      <c r="L9040">
        <v>1</v>
      </c>
      <c r="M9040">
        <v>273</v>
      </c>
      <c r="N9040" t="s">
        <v>18</v>
      </c>
      <c r="O9040" s="1">
        <v>4.1852200000000004E-118</v>
      </c>
      <c r="P9040">
        <v>1104</v>
      </c>
    </row>
    <row r="9041" spans="1:16" x14ac:dyDescent="0.25">
      <c r="A9041" t="s">
        <v>13570</v>
      </c>
      <c r="B9041">
        <v>1137</v>
      </c>
      <c r="C9041" s="3" t="str">
        <f>HYPERLINK("http://www.uniprot.org/uniprot/G7JA69","tr|G7JA69|G7JA69_MEDTR")</f>
        <v>tr|G7JA69|G7JA69_MEDTR</v>
      </c>
      <c r="D9041" t="s">
        <v>13571</v>
      </c>
      <c r="E9041">
        <v>65.75</v>
      </c>
      <c r="F9041">
        <v>400</v>
      </c>
      <c r="G9041">
        <v>137</v>
      </c>
      <c r="H9041">
        <v>44</v>
      </c>
      <c r="I9041">
        <v>10</v>
      </c>
      <c r="J9041">
        <v>1077</v>
      </c>
      <c r="K9041">
        <v>1</v>
      </c>
      <c r="L9041">
        <v>3</v>
      </c>
      <c r="M9041">
        <v>399</v>
      </c>
      <c r="N9041" t="s">
        <v>18</v>
      </c>
      <c r="O9041" s="1">
        <v>5.3293000000000001E-132</v>
      </c>
      <c r="P9041">
        <v>1226</v>
      </c>
    </row>
    <row r="9042" spans="1:16" x14ac:dyDescent="0.25">
      <c r="A9042" t="s">
        <v>13572</v>
      </c>
      <c r="B9042">
        <v>762</v>
      </c>
      <c r="C9042" s="3" t="str">
        <f>HYPERLINK("http://www.uniprot.org/uniprot/G7ZV82","tr|G7ZV82|G7ZV82_MEDTR")</f>
        <v>tr|G7ZV82|G7ZV82_MEDTR</v>
      </c>
      <c r="D9042" t="s">
        <v>9048</v>
      </c>
      <c r="E9042">
        <v>84.03</v>
      </c>
      <c r="F9042">
        <v>213</v>
      </c>
      <c r="G9042">
        <v>34</v>
      </c>
      <c r="H9042">
        <v>0</v>
      </c>
      <c r="I9042">
        <v>121</v>
      </c>
      <c r="J9042">
        <v>759</v>
      </c>
      <c r="K9042">
        <v>1</v>
      </c>
      <c r="L9042">
        <v>1147</v>
      </c>
      <c r="M9042">
        <v>1359</v>
      </c>
      <c r="N9042" t="s">
        <v>18</v>
      </c>
      <c r="O9042" s="1">
        <v>1.9819899999999999E-95</v>
      </c>
      <c r="P9042">
        <v>908</v>
      </c>
    </row>
    <row r="9043" spans="1:16" x14ac:dyDescent="0.25">
      <c r="A9043" t="s">
        <v>13573</v>
      </c>
      <c r="B9043">
        <v>1491</v>
      </c>
      <c r="C9043" s="3" t="str">
        <f>HYPERLINK("http://www.uniprot.org/uniprot/I3T933","tr|I3T933|I3T933_LOTJA")</f>
        <v>tr|I3T933|I3T933_LOTJA</v>
      </c>
      <c r="D9043" t="s">
        <v>93</v>
      </c>
      <c r="E9043">
        <v>75.25</v>
      </c>
      <c r="F9043">
        <v>497</v>
      </c>
      <c r="G9043">
        <v>123</v>
      </c>
      <c r="H9043">
        <v>1</v>
      </c>
      <c r="I9043">
        <v>1</v>
      </c>
      <c r="J9043">
        <v>1488</v>
      </c>
      <c r="K9043">
        <v>1</v>
      </c>
      <c r="L9043">
        <v>1</v>
      </c>
      <c r="M9043">
        <v>490</v>
      </c>
      <c r="N9043" t="s">
        <v>18</v>
      </c>
      <c r="O9043">
        <v>0</v>
      </c>
      <c r="P9043">
        <v>1935</v>
      </c>
    </row>
    <row r="9044" spans="1:16" x14ac:dyDescent="0.25">
      <c r="A9044" t="s">
        <v>13574</v>
      </c>
      <c r="B9044">
        <v>507</v>
      </c>
      <c r="C9044" s="3" t="str">
        <f>HYPERLINK("http://www.uniprot.org/uniprot/G8A000","tr|G8A000|G8A000_MEDTR")</f>
        <v>tr|G8A000|G8A000_MEDTR</v>
      </c>
      <c r="D9044" t="s">
        <v>13575</v>
      </c>
      <c r="E9044">
        <v>76.97</v>
      </c>
      <c r="F9044">
        <v>139</v>
      </c>
      <c r="G9044">
        <v>32</v>
      </c>
      <c r="H9044">
        <v>1</v>
      </c>
      <c r="I9044">
        <v>1</v>
      </c>
      <c r="J9044">
        <v>414</v>
      </c>
      <c r="K9044">
        <v>1</v>
      </c>
      <c r="L9044">
        <v>1</v>
      </c>
      <c r="M9044">
        <v>139</v>
      </c>
      <c r="N9044" t="s">
        <v>18</v>
      </c>
      <c r="O9044" s="1">
        <v>1.54268E-59</v>
      </c>
      <c r="P9044">
        <v>595</v>
      </c>
    </row>
    <row r="9045" spans="1:16" x14ac:dyDescent="0.25">
      <c r="A9045" t="s">
        <v>13576</v>
      </c>
      <c r="B9045">
        <v>1674</v>
      </c>
      <c r="C9045" s="3" t="str">
        <f>HYPERLINK("http://www.uniprot.org/uniprot/G7LGG8","tr|G7LGG8|G7LGG8_MEDTR")</f>
        <v>tr|G7LGG8|G7LGG8_MEDTR</v>
      </c>
      <c r="D9045" t="s">
        <v>13577</v>
      </c>
      <c r="E9045">
        <v>81.33</v>
      </c>
      <c r="F9045">
        <v>359</v>
      </c>
      <c r="G9045">
        <v>67</v>
      </c>
      <c r="H9045">
        <v>0</v>
      </c>
      <c r="I9045">
        <v>595</v>
      </c>
      <c r="J9045">
        <v>1671</v>
      </c>
      <c r="K9045">
        <v>1</v>
      </c>
      <c r="L9045">
        <v>149</v>
      </c>
      <c r="M9045">
        <v>503</v>
      </c>
      <c r="N9045" t="s">
        <v>18</v>
      </c>
      <c r="O9045" s="1">
        <v>4.0608500000000001E-164</v>
      </c>
      <c r="P9045">
        <v>1505</v>
      </c>
    </row>
    <row r="9046" spans="1:16" x14ac:dyDescent="0.25">
      <c r="A9046" t="s">
        <v>13578</v>
      </c>
      <c r="B9046">
        <v>2280</v>
      </c>
      <c r="C9046" s="3" t="str">
        <f>HYPERLINK("http://www.uniprot.org/uniprot/K7KRM1","tr|K7KRM1|K7KRM1_SOYBN")</f>
        <v>tr|K7KRM1|K7KRM1_SOYBN</v>
      </c>
      <c r="D9046" t="s">
        <v>28</v>
      </c>
      <c r="E9046">
        <v>81.510000000000005</v>
      </c>
      <c r="F9046">
        <v>698</v>
      </c>
      <c r="G9046">
        <v>129</v>
      </c>
      <c r="H9046">
        <v>5</v>
      </c>
      <c r="I9046">
        <v>199</v>
      </c>
      <c r="J9046">
        <v>2277</v>
      </c>
      <c r="K9046">
        <v>1</v>
      </c>
      <c r="L9046">
        <v>24</v>
      </c>
      <c r="M9046">
        <v>721</v>
      </c>
      <c r="N9046" t="s">
        <v>18</v>
      </c>
      <c r="O9046">
        <v>0</v>
      </c>
      <c r="P9046">
        <v>2993</v>
      </c>
    </row>
    <row r="9047" spans="1:16" x14ac:dyDescent="0.25">
      <c r="A9047" t="s">
        <v>13579</v>
      </c>
      <c r="B9047">
        <v>1140</v>
      </c>
      <c r="C9047" s="3" t="str">
        <f>HYPERLINK("http://www.uniprot.org/uniprot/I1MVH2","tr|I1MVH2|I1MVH2_SOYBN")</f>
        <v>tr|I1MVH2|I1MVH2_SOYBN</v>
      </c>
      <c r="D9047" t="s">
        <v>28</v>
      </c>
      <c r="E9047">
        <v>85.11</v>
      </c>
      <c r="F9047">
        <v>383</v>
      </c>
      <c r="G9047">
        <v>57</v>
      </c>
      <c r="H9047">
        <v>4</v>
      </c>
      <c r="I9047">
        <v>1</v>
      </c>
      <c r="J9047">
        <v>1137</v>
      </c>
      <c r="K9047">
        <v>1</v>
      </c>
      <c r="L9047">
        <v>131</v>
      </c>
      <c r="M9047">
        <v>513</v>
      </c>
      <c r="N9047" t="s">
        <v>18</v>
      </c>
      <c r="O9047">
        <v>0</v>
      </c>
      <c r="P9047">
        <v>1787</v>
      </c>
    </row>
    <row r="9048" spans="1:16" x14ac:dyDescent="0.25">
      <c r="A9048" t="s">
        <v>13580</v>
      </c>
      <c r="B9048">
        <v>1197</v>
      </c>
      <c r="C9048" s="3" t="str">
        <f>HYPERLINK("http://www.uniprot.org/uniprot/K7MD46","tr|K7MD46|K7MD46_SOYBN")</f>
        <v>tr|K7MD46|K7MD46_SOYBN</v>
      </c>
      <c r="D9048" t="s">
        <v>28</v>
      </c>
      <c r="E9048">
        <v>78.599999999999994</v>
      </c>
      <c r="F9048">
        <v>388</v>
      </c>
      <c r="G9048">
        <v>83</v>
      </c>
      <c r="H9048">
        <v>2</v>
      </c>
      <c r="I9048">
        <v>1</v>
      </c>
      <c r="J9048">
        <v>1158</v>
      </c>
      <c r="K9048">
        <v>1</v>
      </c>
      <c r="L9048">
        <v>1</v>
      </c>
      <c r="M9048">
        <v>387</v>
      </c>
      <c r="N9048" t="s">
        <v>18</v>
      </c>
      <c r="O9048" s="1">
        <v>5.8634000000000006E-169</v>
      </c>
      <c r="P9048">
        <v>1545</v>
      </c>
    </row>
    <row r="9049" spans="1:16" x14ac:dyDescent="0.25">
      <c r="A9049" t="s">
        <v>13581</v>
      </c>
      <c r="B9049">
        <v>3228</v>
      </c>
      <c r="C9049" s="3" t="str">
        <f>HYPERLINK("http://www.uniprot.org/uniprot/G7K6H8","tr|G7K6H8|G7K6H8_MEDTR")</f>
        <v>tr|G7K6H8|G7K6H8_MEDTR</v>
      </c>
      <c r="D9049" t="s">
        <v>13582</v>
      </c>
      <c r="E9049">
        <v>90.29</v>
      </c>
      <c r="F9049">
        <v>1113</v>
      </c>
      <c r="G9049">
        <v>108</v>
      </c>
      <c r="H9049">
        <v>38</v>
      </c>
      <c r="I9049">
        <v>1</v>
      </c>
      <c r="J9049">
        <v>3225</v>
      </c>
      <c r="K9049">
        <v>1</v>
      </c>
      <c r="L9049">
        <v>1</v>
      </c>
      <c r="M9049">
        <v>1113</v>
      </c>
      <c r="N9049" t="s">
        <v>18</v>
      </c>
      <c r="O9049">
        <v>0</v>
      </c>
      <c r="P9049">
        <v>5109</v>
      </c>
    </row>
    <row r="9050" spans="1:16" x14ac:dyDescent="0.25">
      <c r="A9050" t="s">
        <v>13583</v>
      </c>
      <c r="B9050">
        <v>1650</v>
      </c>
      <c r="C9050" s="3" t="str">
        <f>HYPERLINK("http://www.uniprot.org/uniprot/I1L1M1","tr|I1L1M1|I1L1M1_SOYBN")</f>
        <v>tr|I1L1M1|I1L1M1_SOYBN</v>
      </c>
      <c r="D9050" t="s">
        <v>28</v>
      </c>
      <c r="E9050">
        <v>47.93</v>
      </c>
      <c r="F9050">
        <v>532</v>
      </c>
      <c r="G9050">
        <v>277</v>
      </c>
      <c r="H9050">
        <v>36</v>
      </c>
      <c r="I9050">
        <v>136</v>
      </c>
      <c r="J9050">
        <v>1623</v>
      </c>
      <c r="K9050">
        <v>1</v>
      </c>
      <c r="L9050">
        <v>45</v>
      </c>
      <c r="M9050">
        <v>555</v>
      </c>
      <c r="N9050" t="s">
        <v>18</v>
      </c>
      <c r="O9050" s="1">
        <v>5.4812900000000004E-97</v>
      </c>
      <c r="P9050">
        <v>926</v>
      </c>
    </row>
    <row r="9051" spans="1:16" x14ac:dyDescent="0.25">
      <c r="A9051" t="s">
        <v>13584</v>
      </c>
      <c r="B9051">
        <v>1089</v>
      </c>
      <c r="C9051" s="3" t="str">
        <f>HYPERLINK("http://www.uniprot.org/uniprot/K7K8X0","tr|K7K8X0|K7K8X0_SOYBN")</f>
        <v>tr|K7K8X0|K7K8X0_SOYBN</v>
      </c>
      <c r="D9051" t="s">
        <v>28</v>
      </c>
      <c r="E9051">
        <v>78.61</v>
      </c>
      <c r="F9051">
        <v>360</v>
      </c>
      <c r="G9051">
        <v>77</v>
      </c>
      <c r="H9051">
        <v>2</v>
      </c>
      <c r="I9051">
        <v>1</v>
      </c>
      <c r="J9051">
        <v>1074</v>
      </c>
      <c r="K9051">
        <v>1</v>
      </c>
      <c r="L9051">
        <v>2</v>
      </c>
      <c r="M9051">
        <v>358</v>
      </c>
      <c r="N9051" t="s">
        <v>18</v>
      </c>
      <c r="O9051" s="1">
        <v>3.2974299999999999E-160</v>
      </c>
      <c r="P9051">
        <v>1469</v>
      </c>
    </row>
    <row r="9052" spans="1:16" x14ac:dyDescent="0.25">
      <c r="A9052" t="s">
        <v>13585</v>
      </c>
      <c r="B9052">
        <v>630</v>
      </c>
      <c r="C9052" s="3" t="str">
        <f>HYPERLINK("http://www.uniprot.org/uniprot/G7I2H0","tr|G7I2H0|G7I2H0_MEDTR")</f>
        <v>tr|G7I2H0|G7I2H0_MEDTR</v>
      </c>
      <c r="D9052" t="s">
        <v>144</v>
      </c>
      <c r="E9052">
        <v>38.32</v>
      </c>
      <c r="F9052">
        <v>167</v>
      </c>
      <c r="G9052">
        <v>103</v>
      </c>
      <c r="H9052">
        <v>2</v>
      </c>
      <c r="I9052">
        <v>103</v>
      </c>
      <c r="J9052">
        <v>597</v>
      </c>
      <c r="K9052">
        <v>1</v>
      </c>
      <c r="L9052">
        <v>153</v>
      </c>
      <c r="M9052">
        <v>313</v>
      </c>
      <c r="N9052" t="s">
        <v>18</v>
      </c>
      <c r="O9052" s="1">
        <v>3.3257200000000001E-19</v>
      </c>
      <c r="P9052">
        <v>249</v>
      </c>
    </row>
    <row r="9053" spans="1:16" x14ac:dyDescent="0.25">
      <c r="A9053" t="s">
        <v>13586</v>
      </c>
      <c r="B9053">
        <v>903</v>
      </c>
      <c r="C9053" s="3" t="str">
        <f>HYPERLINK("http://www.uniprot.org/uniprot/K7MNX2","tr|K7MNX2|K7MNX2_SOYBN")</f>
        <v>tr|K7MNX2|K7MNX2_SOYBN</v>
      </c>
      <c r="D9053" t="s">
        <v>28</v>
      </c>
      <c r="E9053">
        <v>26.08</v>
      </c>
      <c r="F9053">
        <v>115</v>
      </c>
      <c r="G9053">
        <v>85</v>
      </c>
      <c r="H9053">
        <v>2</v>
      </c>
      <c r="I9053">
        <v>454</v>
      </c>
      <c r="J9053">
        <v>792</v>
      </c>
      <c r="K9053">
        <v>1</v>
      </c>
      <c r="L9053">
        <v>406</v>
      </c>
      <c r="M9053">
        <v>520</v>
      </c>
      <c r="N9053" t="s">
        <v>18</v>
      </c>
      <c r="O9053" s="1">
        <v>4.3472199999999998E-8</v>
      </c>
      <c r="P9053">
        <v>156</v>
      </c>
    </row>
    <row r="9054" spans="1:16" x14ac:dyDescent="0.25">
      <c r="A9054" t="s">
        <v>13587</v>
      </c>
      <c r="B9054">
        <v>492</v>
      </c>
      <c r="C9054" s="3" t="str">
        <f>HYPERLINK("http://www.uniprot.org/uniprot/I3SKD2","tr|I3SKD2|I3SKD2_LOTJA")</f>
        <v>tr|I3SKD2|I3SKD2_LOTJA</v>
      </c>
      <c r="D9054" t="s">
        <v>93</v>
      </c>
      <c r="E9054">
        <v>74.099999999999994</v>
      </c>
      <c r="F9054">
        <v>139</v>
      </c>
      <c r="G9054">
        <v>36</v>
      </c>
      <c r="H9054">
        <v>0</v>
      </c>
      <c r="I9054">
        <v>1</v>
      </c>
      <c r="J9054">
        <v>417</v>
      </c>
      <c r="K9054">
        <v>1</v>
      </c>
      <c r="L9054">
        <v>1</v>
      </c>
      <c r="M9054">
        <v>139</v>
      </c>
      <c r="N9054" t="s">
        <v>18</v>
      </c>
      <c r="O9054" s="1">
        <v>3.79377E-50</v>
      </c>
      <c r="P9054">
        <v>514</v>
      </c>
    </row>
    <row r="9055" spans="1:16" x14ac:dyDescent="0.25">
      <c r="A9055" t="s">
        <v>13588</v>
      </c>
      <c r="B9055">
        <v>1902</v>
      </c>
      <c r="C9055" s="3" t="str">
        <f>HYPERLINK("http://www.uniprot.org/uniprot/I1LTQ3","tr|I1LTQ3|I1LTQ3_SOYBN")</f>
        <v>tr|I1LTQ3|I1LTQ3_SOYBN</v>
      </c>
      <c r="D9055" t="s">
        <v>71</v>
      </c>
      <c r="E9055">
        <v>80.180000000000007</v>
      </c>
      <c r="F9055">
        <v>636</v>
      </c>
      <c r="G9055">
        <v>126</v>
      </c>
      <c r="H9055">
        <v>3</v>
      </c>
      <c r="I9055">
        <v>1</v>
      </c>
      <c r="J9055">
        <v>1899</v>
      </c>
      <c r="K9055">
        <v>1</v>
      </c>
      <c r="L9055">
        <v>1</v>
      </c>
      <c r="M9055">
        <v>635</v>
      </c>
      <c r="N9055" t="s">
        <v>18</v>
      </c>
      <c r="O9055">
        <v>0</v>
      </c>
      <c r="P9055">
        <v>2618</v>
      </c>
    </row>
    <row r="9056" spans="1:16" x14ac:dyDescent="0.25">
      <c r="A9056" t="s">
        <v>13589</v>
      </c>
      <c r="B9056">
        <v>1032</v>
      </c>
      <c r="C9056" s="3" t="str">
        <f>HYPERLINK("http://www.uniprot.org/uniprot/Q2HSQ0","tr|Q2HSQ0|Q2HSQ0_MEDTR")</f>
        <v>tr|Q2HSQ0|Q2HSQ0_MEDTR</v>
      </c>
      <c r="D9056" t="s">
        <v>13488</v>
      </c>
      <c r="E9056">
        <v>63.85</v>
      </c>
      <c r="F9056">
        <v>332</v>
      </c>
      <c r="G9056">
        <v>120</v>
      </c>
      <c r="H9056">
        <v>0</v>
      </c>
      <c r="I9056">
        <v>1</v>
      </c>
      <c r="J9056">
        <v>996</v>
      </c>
      <c r="K9056">
        <v>1</v>
      </c>
      <c r="L9056">
        <v>9</v>
      </c>
      <c r="M9056">
        <v>309</v>
      </c>
      <c r="N9056" t="s">
        <v>18</v>
      </c>
      <c r="O9056" s="1">
        <v>6.8839100000000001E-104</v>
      </c>
      <c r="P9056">
        <v>983</v>
      </c>
    </row>
    <row r="9057" spans="1:16" x14ac:dyDescent="0.25">
      <c r="A9057" t="s">
        <v>13590</v>
      </c>
      <c r="B9057">
        <v>2784</v>
      </c>
      <c r="C9057" s="3" t="str">
        <f>HYPERLINK("http://www.uniprot.org/uniprot/G7K7L5","tr|G7K7L5|G7K7L5_MEDTR")</f>
        <v>tr|G7K7L5|G7K7L5_MEDTR</v>
      </c>
      <c r="D9057" t="s">
        <v>13591</v>
      </c>
      <c r="E9057">
        <v>57.39</v>
      </c>
      <c r="F9057">
        <v>953</v>
      </c>
      <c r="G9057">
        <v>406</v>
      </c>
      <c r="H9057">
        <v>59</v>
      </c>
      <c r="I9057">
        <v>4</v>
      </c>
      <c r="J9057">
        <v>2685</v>
      </c>
      <c r="K9057">
        <v>1</v>
      </c>
      <c r="L9057">
        <v>97</v>
      </c>
      <c r="M9057">
        <v>991</v>
      </c>
      <c r="N9057" t="s">
        <v>18</v>
      </c>
      <c r="O9057">
        <v>0</v>
      </c>
      <c r="P9057">
        <v>2427</v>
      </c>
    </row>
    <row r="9058" spans="1:16" x14ac:dyDescent="0.25">
      <c r="A9058" t="s">
        <v>13592</v>
      </c>
      <c r="B9058">
        <v>2997</v>
      </c>
      <c r="C9058" s="3" t="str">
        <f>HYPERLINK("http://www.uniprot.org/uniprot/G7KGS7","tr|G7KGS7|G7KGS7_MEDTR")</f>
        <v>tr|G7KGS7|G7KGS7_MEDTR</v>
      </c>
      <c r="D9058" t="s">
        <v>13593</v>
      </c>
      <c r="E9058">
        <v>70.27</v>
      </c>
      <c r="F9058">
        <v>1063</v>
      </c>
      <c r="G9058">
        <v>316</v>
      </c>
      <c r="H9058">
        <v>82</v>
      </c>
      <c r="I9058">
        <v>1</v>
      </c>
      <c r="J9058">
        <v>2943</v>
      </c>
      <c r="K9058">
        <v>1</v>
      </c>
      <c r="L9058">
        <v>18</v>
      </c>
      <c r="M9058">
        <v>1050</v>
      </c>
      <c r="N9058" t="s">
        <v>18</v>
      </c>
      <c r="O9058">
        <v>0</v>
      </c>
      <c r="P9058">
        <v>3563</v>
      </c>
    </row>
    <row r="9059" spans="1:16" x14ac:dyDescent="0.25">
      <c r="A9059" t="s">
        <v>13594</v>
      </c>
      <c r="B9059">
        <v>897</v>
      </c>
      <c r="C9059" s="3" t="str">
        <f>HYPERLINK("http://www.uniprot.org/uniprot/Q2PER8","tr|Q2PER8|Q2PER8_TRIPR")</f>
        <v>tr|Q2PER8|Q2PER8_TRIPR</v>
      </c>
      <c r="D9059" t="s">
        <v>13595</v>
      </c>
      <c r="E9059">
        <v>60.13</v>
      </c>
      <c r="F9059">
        <v>306</v>
      </c>
      <c r="G9059">
        <v>122</v>
      </c>
      <c r="H9059">
        <v>8</v>
      </c>
      <c r="I9059">
        <v>1</v>
      </c>
      <c r="J9059">
        <v>894</v>
      </c>
      <c r="K9059">
        <v>1</v>
      </c>
      <c r="L9059">
        <v>1</v>
      </c>
      <c r="M9059">
        <v>304</v>
      </c>
      <c r="N9059" t="s">
        <v>18</v>
      </c>
      <c r="O9059" s="1">
        <v>2.6266100000000001E-90</v>
      </c>
      <c r="P9059">
        <v>865</v>
      </c>
    </row>
    <row r="9060" spans="1:16" x14ac:dyDescent="0.25">
      <c r="A9060" t="s">
        <v>13596</v>
      </c>
      <c r="B9060">
        <v>831</v>
      </c>
      <c r="C9060" s="3" t="str">
        <f>HYPERLINK("http://www.uniprot.org/uniprot/G7KSM1","tr|G7KSM1|G7KSM1_MEDTR")</f>
        <v>tr|G7KSM1|G7KSM1_MEDTR</v>
      </c>
      <c r="D9060" t="s">
        <v>13597</v>
      </c>
      <c r="E9060">
        <v>71.2</v>
      </c>
      <c r="F9060">
        <v>250</v>
      </c>
      <c r="G9060">
        <v>72</v>
      </c>
      <c r="H9060">
        <v>1</v>
      </c>
      <c r="I9060">
        <v>82</v>
      </c>
      <c r="J9060">
        <v>828</v>
      </c>
      <c r="K9060">
        <v>1</v>
      </c>
      <c r="L9060">
        <v>22</v>
      </c>
      <c r="M9060">
        <v>270</v>
      </c>
      <c r="N9060" t="s">
        <v>18</v>
      </c>
      <c r="O9060" s="1">
        <v>2.20178E-101</v>
      </c>
      <c r="P9060">
        <v>960</v>
      </c>
    </row>
    <row r="9061" spans="1:16" x14ac:dyDescent="0.25">
      <c r="A9061" t="s">
        <v>13598</v>
      </c>
      <c r="B9061">
        <v>1368</v>
      </c>
      <c r="C9061" s="3" t="str">
        <f>HYPERLINK("http://www.uniprot.org/uniprot/E0A236","tr|E0A236|E0A236_9FABA")</f>
        <v>tr|E0A236|E0A236_9FABA</v>
      </c>
      <c r="D9061" t="s">
        <v>13599</v>
      </c>
      <c r="E9061">
        <v>80.39</v>
      </c>
      <c r="F9061">
        <v>459</v>
      </c>
      <c r="G9061">
        <v>90</v>
      </c>
      <c r="H9061">
        <v>4</v>
      </c>
      <c r="I9061">
        <v>1</v>
      </c>
      <c r="J9061">
        <v>1365</v>
      </c>
      <c r="K9061">
        <v>1</v>
      </c>
      <c r="L9061">
        <v>1</v>
      </c>
      <c r="M9061">
        <v>458</v>
      </c>
      <c r="N9061" t="s">
        <v>18</v>
      </c>
      <c r="O9061">
        <v>0</v>
      </c>
      <c r="P9061">
        <v>1793</v>
      </c>
    </row>
    <row r="9062" spans="1:16" x14ac:dyDescent="0.25">
      <c r="A9062" t="s">
        <v>13600</v>
      </c>
      <c r="B9062">
        <v>1383</v>
      </c>
      <c r="C9062" s="3" t="str">
        <f>HYPERLINK("http://www.uniprot.org/uniprot/I1NIV6","tr|I1NIV6|I1NIV6_SOYBN")</f>
        <v>tr|I1NIV6|I1NIV6_SOYBN</v>
      </c>
      <c r="D9062" t="s">
        <v>28</v>
      </c>
      <c r="E9062">
        <v>62.32</v>
      </c>
      <c r="F9062">
        <v>422</v>
      </c>
      <c r="G9062">
        <v>159</v>
      </c>
      <c r="H9062">
        <v>24</v>
      </c>
      <c r="I9062">
        <v>1</v>
      </c>
      <c r="J9062">
        <v>1194</v>
      </c>
      <c r="K9062">
        <v>1</v>
      </c>
      <c r="L9062">
        <v>1</v>
      </c>
      <c r="M9062">
        <v>419</v>
      </c>
      <c r="N9062" t="s">
        <v>18</v>
      </c>
      <c r="O9062" s="1">
        <v>3.7646199999999998E-125</v>
      </c>
      <c r="P9062">
        <v>1168</v>
      </c>
    </row>
    <row r="9063" spans="1:16" x14ac:dyDescent="0.25">
      <c r="A9063" t="s">
        <v>13601</v>
      </c>
      <c r="B9063">
        <v>651</v>
      </c>
      <c r="C9063" s="3" t="str">
        <f>HYPERLINK("http://www.uniprot.org/uniprot/H2ETB9","tr|H2ETB9|H2ETB9_VIGUN")</f>
        <v>tr|H2ETB9|H2ETB9_VIGUN</v>
      </c>
      <c r="D9063" t="s">
        <v>13602</v>
      </c>
      <c r="E9063">
        <v>29.22</v>
      </c>
      <c r="F9063">
        <v>154</v>
      </c>
      <c r="G9063">
        <v>109</v>
      </c>
      <c r="H9063">
        <v>18</v>
      </c>
      <c r="I9063">
        <v>226</v>
      </c>
      <c r="J9063">
        <v>633</v>
      </c>
      <c r="K9063">
        <v>1</v>
      </c>
      <c r="L9063">
        <v>275</v>
      </c>
      <c r="M9063">
        <v>428</v>
      </c>
      <c r="N9063" t="s">
        <v>18</v>
      </c>
      <c r="O9063" s="1">
        <v>1.8463300000000001E-7</v>
      </c>
      <c r="P9063">
        <v>148</v>
      </c>
    </row>
    <row r="9064" spans="1:16" x14ac:dyDescent="0.25">
      <c r="A9064" t="s">
        <v>13603</v>
      </c>
      <c r="B9064">
        <v>1650</v>
      </c>
      <c r="C9064" s="3" t="str">
        <f>HYPERLINK("http://www.uniprot.org/uniprot/K7N5K3","tr|K7N5K3|K7N5K3_SOYBN")</f>
        <v>tr|K7N5K3|K7N5K3_SOYBN</v>
      </c>
      <c r="D9064" t="s">
        <v>28</v>
      </c>
      <c r="E9064">
        <v>78.05</v>
      </c>
      <c r="F9064">
        <v>524</v>
      </c>
      <c r="G9064">
        <v>115</v>
      </c>
      <c r="H9064">
        <v>7</v>
      </c>
      <c r="I9064">
        <v>97</v>
      </c>
      <c r="J9064">
        <v>1647</v>
      </c>
      <c r="K9064">
        <v>1</v>
      </c>
      <c r="L9064">
        <v>23</v>
      </c>
      <c r="M9064">
        <v>522</v>
      </c>
      <c r="N9064" t="s">
        <v>18</v>
      </c>
      <c r="O9064">
        <v>0</v>
      </c>
      <c r="P9064">
        <v>1952</v>
      </c>
    </row>
    <row r="9065" spans="1:16" x14ac:dyDescent="0.25">
      <c r="A9065" t="s">
        <v>13604</v>
      </c>
      <c r="B9065">
        <v>1914</v>
      </c>
      <c r="C9065" s="3" t="str">
        <f>HYPERLINK("http://www.uniprot.org/uniprot/I1NJ85","tr|I1NJ85|I1NJ85_SOYBN")</f>
        <v>tr|I1NJ85|I1NJ85_SOYBN</v>
      </c>
      <c r="D9065" t="s">
        <v>117</v>
      </c>
      <c r="E9065">
        <v>88.34</v>
      </c>
      <c r="F9065">
        <v>635</v>
      </c>
      <c r="G9065">
        <v>74</v>
      </c>
      <c r="H9065">
        <v>0</v>
      </c>
      <c r="I9065">
        <v>7</v>
      </c>
      <c r="J9065">
        <v>1911</v>
      </c>
      <c r="K9065">
        <v>1</v>
      </c>
      <c r="L9065">
        <v>2</v>
      </c>
      <c r="M9065">
        <v>636</v>
      </c>
      <c r="N9065" t="s">
        <v>18</v>
      </c>
      <c r="O9065">
        <v>0</v>
      </c>
      <c r="P9065">
        <v>2900</v>
      </c>
    </row>
    <row r="9066" spans="1:16" x14ac:dyDescent="0.25">
      <c r="A9066" t="s">
        <v>13605</v>
      </c>
      <c r="B9066">
        <v>570</v>
      </c>
      <c r="C9066" s="3" t="str">
        <f>HYPERLINK("http://www.uniprot.org/uniprot/G7JAX0","tr|G7JAX0|G7JAX0_MEDTR")</f>
        <v>tr|G7JAX0|G7JAX0_MEDTR</v>
      </c>
      <c r="D9066" t="s">
        <v>13606</v>
      </c>
      <c r="E9066">
        <v>90.62</v>
      </c>
      <c r="F9066">
        <v>192</v>
      </c>
      <c r="G9066">
        <v>18</v>
      </c>
      <c r="H9066">
        <v>3</v>
      </c>
      <c r="I9066">
        <v>1</v>
      </c>
      <c r="J9066">
        <v>567</v>
      </c>
      <c r="K9066">
        <v>1</v>
      </c>
      <c r="L9066">
        <v>1</v>
      </c>
      <c r="M9066">
        <v>192</v>
      </c>
      <c r="N9066" t="s">
        <v>18</v>
      </c>
      <c r="O9066" s="1">
        <v>1.06638E-94</v>
      </c>
      <c r="P9066">
        <v>899</v>
      </c>
    </row>
    <row r="9067" spans="1:16" x14ac:dyDescent="0.25">
      <c r="A9067" t="s">
        <v>13607</v>
      </c>
      <c r="B9067">
        <v>603</v>
      </c>
      <c r="C9067" s="3" t="str">
        <f>HYPERLINK("http://www.uniprot.org/uniprot/G7JA67","tr|G7JA67|G7JA67_MEDTR")</f>
        <v>tr|G7JA67|G7JA67_MEDTR</v>
      </c>
      <c r="D9067" t="s">
        <v>13608</v>
      </c>
      <c r="E9067">
        <v>86.97</v>
      </c>
      <c r="F9067">
        <v>192</v>
      </c>
      <c r="G9067">
        <v>25</v>
      </c>
      <c r="H9067">
        <v>6</v>
      </c>
      <c r="I9067">
        <v>1</v>
      </c>
      <c r="J9067">
        <v>558</v>
      </c>
      <c r="K9067">
        <v>1</v>
      </c>
      <c r="L9067">
        <v>1</v>
      </c>
      <c r="M9067">
        <v>192</v>
      </c>
      <c r="N9067" t="s">
        <v>18</v>
      </c>
      <c r="O9067" s="1">
        <v>1.14281E-87</v>
      </c>
      <c r="P9067">
        <v>839</v>
      </c>
    </row>
    <row r="9068" spans="1:16" x14ac:dyDescent="0.25">
      <c r="A9068" t="s">
        <v>13609</v>
      </c>
      <c r="B9068">
        <v>1884</v>
      </c>
      <c r="C9068" s="3" t="str">
        <f>HYPERLINK("http://www.uniprot.org/uniprot/G7IZB2","tr|G7IZB2|G7IZB2_MEDTR")</f>
        <v>tr|G7IZB2|G7IZB2_MEDTR</v>
      </c>
      <c r="D9068" t="s">
        <v>13610</v>
      </c>
      <c r="E9068">
        <v>77.52</v>
      </c>
      <c r="F9068">
        <v>623</v>
      </c>
      <c r="G9068">
        <v>140</v>
      </c>
      <c r="H9068">
        <v>7</v>
      </c>
      <c r="I9068">
        <v>34</v>
      </c>
      <c r="J9068">
        <v>1881</v>
      </c>
      <c r="K9068">
        <v>1</v>
      </c>
      <c r="L9068">
        <v>2</v>
      </c>
      <c r="M9068">
        <v>616</v>
      </c>
      <c r="N9068" t="s">
        <v>18</v>
      </c>
      <c r="O9068">
        <v>0</v>
      </c>
      <c r="P9068">
        <v>2418</v>
      </c>
    </row>
    <row r="9069" spans="1:16" x14ac:dyDescent="0.25">
      <c r="A9069" t="s">
        <v>13611</v>
      </c>
      <c r="B9069">
        <v>930</v>
      </c>
      <c r="C9069" s="3" t="str">
        <f>HYPERLINK("http://www.uniprot.org/uniprot/B7FI59","tr|B7FI59|B7FI59_MEDTR")</f>
        <v>tr|B7FI59|B7FI59_MEDTR</v>
      </c>
      <c r="D9069" t="s">
        <v>188</v>
      </c>
      <c r="E9069">
        <v>83.58</v>
      </c>
      <c r="F9069">
        <v>134</v>
      </c>
      <c r="G9069">
        <v>22</v>
      </c>
      <c r="H9069">
        <v>1</v>
      </c>
      <c r="I9069">
        <v>529</v>
      </c>
      <c r="J9069">
        <v>927</v>
      </c>
      <c r="K9069">
        <v>1</v>
      </c>
      <c r="L9069">
        <v>142</v>
      </c>
      <c r="M9069">
        <v>275</v>
      </c>
      <c r="N9069" t="s">
        <v>18</v>
      </c>
      <c r="O9069" s="1">
        <v>1.9431699999999999E-59</v>
      </c>
      <c r="P9069">
        <v>599</v>
      </c>
    </row>
    <row r="9070" spans="1:16" x14ac:dyDescent="0.25">
      <c r="A9070" t="s">
        <v>13612</v>
      </c>
      <c r="B9070">
        <v>717</v>
      </c>
      <c r="C9070" s="3" t="str">
        <f>HYPERLINK("http://www.uniprot.org/uniprot/G8A001","tr|G8A001|G8A001_MEDTR")</f>
        <v>tr|G8A001|G8A001_MEDTR</v>
      </c>
      <c r="D9070" t="s">
        <v>13613</v>
      </c>
      <c r="E9070">
        <v>81.09</v>
      </c>
      <c r="F9070">
        <v>238</v>
      </c>
      <c r="G9070">
        <v>45</v>
      </c>
      <c r="H9070">
        <v>1</v>
      </c>
      <c r="I9070">
        <v>1</v>
      </c>
      <c r="J9070">
        <v>711</v>
      </c>
      <c r="K9070">
        <v>1</v>
      </c>
      <c r="L9070">
        <v>107</v>
      </c>
      <c r="M9070">
        <v>344</v>
      </c>
      <c r="N9070" t="s">
        <v>18</v>
      </c>
      <c r="O9070" s="1">
        <v>1.51729E-115</v>
      </c>
      <c r="P9070">
        <v>1081</v>
      </c>
    </row>
    <row r="9071" spans="1:16" x14ac:dyDescent="0.25">
      <c r="A9071" t="s">
        <v>13614</v>
      </c>
      <c r="B9071">
        <v>978</v>
      </c>
      <c r="C9071" s="3" t="str">
        <f>HYPERLINK("http://www.uniprot.org/uniprot/I3T3V6","tr|I3T3V6|I3T3V6_MEDTR")</f>
        <v>tr|I3T3V6|I3T3V6_MEDTR</v>
      </c>
      <c r="D9071" t="s">
        <v>22</v>
      </c>
      <c r="E9071">
        <v>83.33</v>
      </c>
      <c r="F9071">
        <v>354</v>
      </c>
      <c r="G9071">
        <v>59</v>
      </c>
      <c r="H9071">
        <v>29</v>
      </c>
      <c r="I9071">
        <v>1</v>
      </c>
      <c r="J9071">
        <v>975</v>
      </c>
      <c r="K9071">
        <v>1</v>
      </c>
      <c r="L9071">
        <v>2</v>
      </c>
      <c r="M9071">
        <v>355</v>
      </c>
      <c r="N9071" t="s">
        <v>18</v>
      </c>
      <c r="O9071" s="1">
        <v>1.34063E-162</v>
      </c>
      <c r="P9071">
        <v>1489</v>
      </c>
    </row>
    <row r="9072" spans="1:16" x14ac:dyDescent="0.25">
      <c r="A9072" t="s">
        <v>13615</v>
      </c>
      <c r="B9072">
        <v>282</v>
      </c>
      <c r="C9072" s="3" t="str">
        <f>HYPERLINK("http://www.uniprot.org/uniprot/G7L8Z8","tr|G7L8Z8|G7L8Z8_MEDTR")</f>
        <v>tr|G7L8Z8|G7L8Z8_MEDTR</v>
      </c>
      <c r="D9072" t="s">
        <v>13616</v>
      </c>
      <c r="E9072">
        <v>89.13</v>
      </c>
      <c r="F9072">
        <v>92</v>
      </c>
      <c r="G9072">
        <v>10</v>
      </c>
      <c r="H9072">
        <v>0</v>
      </c>
      <c r="I9072">
        <v>1</v>
      </c>
      <c r="J9072">
        <v>276</v>
      </c>
      <c r="K9072">
        <v>1</v>
      </c>
      <c r="L9072">
        <v>1</v>
      </c>
      <c r="M9072">
        <v>92</v>
      </c>
      <c r="N9072" t="s">
        <v>18</v>
      </c>
      <c r="O9072" s="1">
        <v>2.5098399999999998E-41</v>
      </c>
      <c r="P9072">
        <v>438</v>
      </c>
    </row>
    <row r="9073" spans="1:16" x14ac:dyDescent="0.25">
      <c r="A9073" t="s">
        <v>13617</v>
      </c>
      <c r="B9073">
        <v>867</v>
      </c>
      <c r="C9073" s="3" t="str">
        <f>HYPERLINK("http://www.uniprot.org/uniprot/I1LH34","tr|I1LH34|I1LH34_SOYBN")</f>
        <v>tr|I1LH34|I1LH34_SOYBN</v>
      </c>
      <c r="D9073" t="s">
        <v>117</v>
      </c>
      <c r="E9073">
        <v>63.85</v>
      </c>
      <c r="F9073">
        <v>296</v>
      </c>
      <c r="G9073">
        <v>107</v>
      </c>
      <c r="H9073">
        <v>8</v>
      </c>
      <c r="I9073">
        <v>1</v>
      </c>
      <c r="J9073">
        <v>864</v>
      </c>
      <c r="K9073">
        <v>1</v>
      </c>
      <c r="L9073">
        <v>1</v>
      </c>
      <c r="M9073">
        <v>283</v>
      </c>
      <c r="N9073" t="s">
        <v>18</v>
      </c>
      <c r="O9073" s="1">
        <v>4.3372799999999997E-87</v>
      </c>
      <c r="P9073">
        <v>837</v>
      </c>
    </row>
    <row r="9074" spans="1:16" x14ac:dyDescent="0.25">
      <c r="A9074" t="s">
        <v>13618</v>
      </c>
      <c r="B9074">
        <v>840</v>
      </c>
      <c r="C9074" s="3" t="str">
        <f>HYPERLINK("http://www.uniprot.org/uniprot/I1NGL0","tr|I1NGL0|I1NGL0_SOYBN")</f>
        <v>tr|I1NGL0|I1NGL0_SOYBN</v>
      </c>
      <c r="D9074" t="s">
        <v>28</v>
      </c>
      <c r="E9074">
        <v>77.73</v>
      </c>
      <c r="F9074">
        <v>274</v>
      </c>
      <c r="G9074">
        <v>61</v>
      </c>
      <c r="H9074">
        <v>0</v>
      </c>
      <c r="I9074">
        <v>7</v>
      </c>
      <c r="J9074">
        <v>828</v>
      </c>
      <c r="K9074">
        <v>1</v>
      </c>
      <c r="L9074">
        <v>2</v>
      </c>
      <c r="M9074">
        <v>243</v>
      </c>
      <c r="N9074" t="s">
        <v>18</v>
      </c>
      <c r="O9074" s="1">
        <v>6.4497400000000002E-109</v>
      </c>
      <c r="P9074">
        <v>1025</v>
      </c>
    </row>
    <row r="9075" spans="1:16" x14ac:dyDescent="0.25">
      <c r="A9075" t="s">
        <v>13619</v>
      </c>
      <c r="B9075">
        <v>879</v>
      </c>
      <c r="C9075" s="3" t="str">
        <f>HYPERLINK("http://www.uniprot.org/uniprot/A2Q2T1","tr|A2Q2T1|A2Q2T1_MEDTR")</f>
        <v>tr|A2Q2T1|A2Q2T1_MEDTR</v>
      </c>
      <c r="D9075" t="s">
        <v>337</v>
      </c>
      <c r="E9075">
        <v>68.52</v>
      </c>
      <c r="F9075">
        <v>340</v>
      </c>
      <c r="G9075">
        <v>107</v>
      </c>
      <c r="H9075">
        <v>61</v>
      </c>
      <c r="I9075">
        <v>4</v>
      </c>
      <c r="J9075">
        <v>840</v>
      </c>
      <c r="K9075">
        <v>1</v>
      </c>
      <c r="L9075">
        <v>138</v>
      </c>
      <c r="M9075">
        <v>477</v>
      </c>
      <c r="N9075" t="s">
        <v>18</v>
      </c>
      <c r="O9075" s="1">
        <v>9.5061400000000002E-122</v>
      </c>
      <c r="P9075">
        <v>1136</v>
      </c>
    </row>
    <row r="9076" spans="1:16" x14ac:dyDescent="0.25">
      <c r="A9076" t="s">
        <v>13620</v>
      </c>
      <c r="B9076">
        <v>1377</v>
      </c>
      <c r="C9076" s="3" t="str">
        <f>HYPERLINK("http://www.uniprot.org/uniprot/G7IW53","tr|G7IW53|G7IW53_MEDTR")</f>
        <v>tr|G7IW53|G7IW53_MEDTR</v>
      </c>
      <c r="D9076" t="s">
        <v>2252</v>
      </c>
      <c r="E9076">
        <v>69.81</v>
      </c>
      <c r="F9076">
        <v>444</v>
      </c>
      <c r="G9076">
        <v>134</v>
      </c>
      <c r="H9076">
        <v>40</v>
      </c>
      <c r="I9076">
        <v>163</v>
      </c>
      <c r="J9076">
        <v>1374</v>
      </c>
      <c r="K9076">
        <v>1</v>
      </c>
      <c r="L9076">
        <v>53</v>
      </c>
      <c r="M9076">
        <v>491</v>
      </c>
      <c r="N9076" t="s">
        <v>18</v>
      </c>
      <c r="O9076" s="1">
        <v>5.7174599999999998E-158</v>
      </c>
      <c r="P9076">
        <v>1451</v>
      </c>
    </row>
    <row r="9077" spans="1:16" x14ac:dyDescent="0.25">
      <c r="A9077" t="s">
        <v>13621</v>
      </c>
      <c r="B9077">
        <v>1056</v>
      </c>
      <c r="C9077" s="3" t="str">
        <f>HYPERLINK("http://www.uniprot.org/uniprot/K7LC81","tr|K7LC81|K7LC81_SOYBN")</f>
        <v>tr|K7LC81|K7LC81_SOYBN</v>
      </c>
      <c r="D9077" t="s">
        <v>28</v>
      </c>
      <c r="E9077">
        <v>86.57</v>
      </c>
      <c r="F9077">
        <v>350</v>
      </c>
      <c r="G9077">
        <v>47</v>
      </c>
      <c r="H9077">
        <v>0</v>
      </c>
      <c r="I9077">
        <v>1</v>
      </c>
      <c r="J9077">
        <v>1050</v>
      </c>
      <c r="K9077">
        <v>1</v>
      </c>
      <c r="L9077">
        <v>40</v>
      </c>
      <c r="M9077">
        <v>386</v>
      </c>
      <c r="N9077" t="s">
        <v>18</v>
      </c>
      <c r="O9077" s="1">
        <v>6.3439900000000004E-177</v>
      </c>
      <c r="P9077">
        <v>1613</v>
      </c>
    </row>
    <row r="9078" spans="1:16" x14ac:dyDescent="0.25">
      <c r="A9078" t="s">
        <v>13622</v>
      </c>
      <c r="B9078">
        <v>1809</v>
      </c>
      <c r="C9078" s="3" t="str">
        <f>HYPERLINK("http://www.uniprot.org/uniprot/I1JFV2","tr|I1JFV2|I1JFV2_SOYBN")</f>
        <v>tr|I1JFV2|I1JFV2_SOYBN</v>
      </c>
      <c r="D9078" t="s">
        <v>71</v>
      </c>
      <c r="E9078">
        <v>82.57</v>
      </c>
      <c r="F9078">
        <v>597</v>
      </c>
      <c r="G9078">
        <v>104</v>
      </c>
      <c r="H9078">
        <v>12</v>
      </c>
      <c r="I9078">
        <v>52</v>
      </c>
      <c r="J9078">
        <v>1806</v>
      </c>
      <c r="K9078">
        <v>1</v>
      </c>
      <c r="L9078">
        <v>21</v>
      </c>
      <c r="M9078">
        <v>609</v>
      </c>
      <c r="N9078" t="s">
        <v>18</v>
      </c>
      <c r="O9078">
        <v>0</v>
      </c>
      <c r="P9078">
        <v>2476</v>
      </c>
    </row>
    <row r="9079" spans="1:16" x14ac:dyDescent="0.25">
      <c r="A9079" t="s">
        <v>13623</v>
      </c>
      <c r="B9079">
        <v>408</v>
      </c>
      <c r="C9079" s="3" t="str">
        <f>HYPERLINK("http://www.uniprot.org/uniprot/Q5ERI0","tr|Q5ERI0|Q5ERI0_LYMST")</f>
        <v>tr|Q5ERI0|Q5ERI0_LYMST</v>
      </c>
      <c r="D9079" t="s">
        <v>13624</v>
      </c>
      <c r="E9079">
        <v>42.25</v>
      </c>
      <c r="F9079">
        <v>71</v>
      </c>
      <c r="G9079">
        <v>41</v>
      </c>
      <c r="H9079">
        <v>0</v>
      </c>
      <c r="I9079">
        <v>174</v>
      </c>
      <c r="J9079">
        <v>386</v>
      </c>
      <c r="K9079">
        <v>-2</v>
      </c>
      <c r="L9079">
        <v>1001</v>
      </c>
      <c r="M9079">
        <v>1071</v>
      </c>
      <c r="N9079" t="s">
        <v>18</v>
      </c>
      <c r="O9079" s="1">
        <v>1.2948300000000001E-13</v>
      </c>
      <c r="P9079">
        <v>199</v>
      </c>
    </row>
    <row r="9080" spans="1:16" x14ac:dyDescent="0.25">
      <c r="A9080" t="s">
        <v>13625</v>
      </c>
      <c r="B9080">
        <v>2100</v>
      </c>
      <c r="C9080" s="3" t="str">
        <f>HYPERLINK("http://www.uniprot.org/uniprot/G7I2F3","tr|G7I2F3|G7I2F3_MEDTR")</f>
        <v>tr|G7I2F3|G7I2F3_MEDTR</v>
      </c>
      <c r="D9080" t="s">
        <v>257</v>
      </c>
      <c r="E9080">
        <v>30.37</v>
      </c>
      <c r="F9080">
        <v>405</v>
      </c>
      <c r="G9080">
        <v>282</v>
      </c>
      <c r="H9080">
        <v>27</v>
      </c>
      <c r="I9080">
        <v>964</v>
      </c>
      <c r="J9080">
        <v>2097</v>
      </c>
      <c r="K9080">
        <v>1</v>
      </c>
      <c r="L9080">
        <v>43</v>
      </c>
      <c r="M9080">
        <v>401</v>
      </c>
      <c r="N9080" t="s">
        <v>18</v>
      </c>
      <c r="O9080" s="1">
        <v>1.63206E-27</v>
      </c>
      <c r="P9080">
        <v>328</v>
      </c>
    </row>
    <row r="9081" spans="1:16" x14ac:dyDescent="0.25">
      <c r="A9081" t="s">
        <v>13626</v>
      </c>
      <c r="B9081">
        <v>1575</v>
      </c>
      <c r="C9081" s="3" t="str">
        <f>HYPERLINK("http://www.uniprot.org/uniprot/I1JZK7","tr|I1JZK7|I1JZK7_SOYBN")</f>
        <v>tr|I1JZK7|I1JZK7_SOYBN</v>
      </c>
      <c r="D9081" t="s">
        <v>28</v>
      </c>
      <c r="E9081">
        <v>61.36</v>
      </c>
      <c r="F9081">
        <v>528</v>
      </c>
      <c r="G9081">
        <v>204</v>
      </c>
      <c r="H9081">
        <v>5</v>
      </c>
      <c r="I9081">
        <v>4</v>
      </c>
      <c r="J9081">
        <v>1572</v>
      </c>
      <c r="K9081">
        <v>1</v>
      </c>
      <c r="L9081">
        <v>3</v>
      </c>
      <c r="M9081">
        <v>523</v>
      </c>
      <c r="N9081" t="s">
        <v>18</v>
      </c>
      <c r="O9081" s="1">
        <v>5.6114300000000002E-168</v>
      </c>
      <c r="P9081">
        <v>1538</v>
      </c>
    </row>
    <row r="9082" spans="1:16" x14ac:dyDescent="0.25">
      <c r="A9082" t="s">
        <v>13627</v>
      </c>
      <c r="B9082">
        <v>2805</v>
      </c>
      <c r="C9082" s="3" t="str">
        <f>HYPERLINK("http://www.uniprot.org/uniprot/G7IFI1","tr|G7IFI1|G7IFI1_MEDTR")</f>
        <v>tr|G7IFI1|G7IFI1_MEDTR</v>
      </c>
      <c r="D9082" t="s">
        <v>13628</v>
      </c>
      <c r="E9082">
        <v>80.23</v>
      </c>
      <c r="F9082">
        <v>936</v>
      </c>
      <c r="G9082">
        <v>185</v>
      </c>
      <c r="H9082">
        <v>2</v>
      </c>
      <c r="I9082">
        <v>1</v>
      </c>
      <c r="J9082">
        <v>2802</v>
      </c>
      <c r="K9082">
        <v>1</v>
      </c>
      <c r="L9082">
        <v>1</v>
      </c>
      <c r="M9082">
        <v>934</v>
      </c>
      <c r="N9082" t="s">
        <v>18</v>
      </c>
      <c r="O9082">
        <v>0</v>
      </c>
      <c r="P9082">
        <v>3845</v>
      </c>
    </row>
    <row r="9083" spans="1:16" x14ac:dyDescent="0.25">
      <c r="A9083" t="s">
        <v>13629</v>
      </c>
      <c r="B9083">
        <v>1170</v>
      </c>
      <c r="C9083" s="3" t="str">
        <f>HYPERLINK("http://www.uniprot.org/uniprot/K7LVN1","tr|K7LVN1|K7LVN1_SOYBN")</f>
        <v>tr|K7LVN1|K7LVN1_SOYBN</v>
      </c>
      <c r="D9083" t="s">
        <v>28</v>
      </c>
      <c r="E9083">
        <v>76.349999999999994</v>
      </c>
      <c r="F9083">
        <v>351</v>
      </c>
      <c r="G9083">
        <v>83</v>
      </c>
      <c r="H9083">
        <v>2</v>
      </c>
      <c r="I9083">
        <v>121</v>
      </c>
      <c r="J9083">
        <v>1167</v>
      </c>
      <c r="K9083">
        <v>1</v>
      </c>
      <c r="L9083">
        <v>35</v>
      </c>
      <c r="M9083">
        <v>384</v>
      </c>
      <c r="N9083" t="s">
        <v>18</v>
      </c>
      <c r="O9083" s="1">
        <v>1.78735E-146</v>
      </c>
      <c r="P9083">
        <v>1351</v>
      </c>
    </row>
    <row r="9084" spans="1:16" x14ac:dyDescent="0.25">
      <c r="A9084" t="s">
        <v>13630</v>
      </c>
      <c r="B9084">
        <v>3588</v>
      </c>
      <c r="C9084" s="3" t="str">
        <f>HYPERLINK("http://www.uniprot.org/uniprot/Q2HSQ9","tr|Q2HSQ9|Q2HSQ9_MEDTR")</f>
        <v>tr|Q2HSQ9|Q2HSQ9_MEDTR</v>
      </c>
      <c r="D9084" t="s">
        <v>13631</v>
      </c>
      <c r="E9084">
        <v>83.01</v>
      </c>
      <c r="F9084">
        <v>1213</v>
      </c>
      <c r="G9084">
        <v>206</v>
      </c>
      <c r="H9084">
        <v>18</v>
      </c>
      <c r="I9084">
        <v>1</v>
      </c>
      <c r="J9084">
        <v>3585</v>
      </c>
      <c r="K9084">
        <v>1</v>
      </c>
      <c r="L9084">
        <v>1</v>
      </c>
      <c r="M9084">
        <v>1212</v>
      </c>
      <c r="N9084" t="s">
        <v>18</v>
      </c>
      <c r="O9084">
        <v>0</v>
      </c>
      <c r="P9084">
        <v>5039</v>
      </c>
    </row>
    <row r="9085" spans="1:16" x14ac:dyDescent="0.25">
      <c r="A9085" t="s">
        <v>13632</v>
      </c>
      <c r="B9085">
        <v>507</v>
      </c>
      <c r="C9085" s="3" t="str">
        <f>HYPERLINK("http://www.uniprot.org/uniprot/G7K7K9","tr|G7K7K9|G7K7K9_MEDTR")</f>
        <v>tr|G7K7K9|G7K7K9_MEDTR</v>
      </c>
      <c r="D9085" t="s">
        <v>13633</v>
      </c>
      <c r="E9085">
        <v>80.47</v>
      </c>
      <c r="F9085">
        <v>169</v>
      </c>
      <c r="G9085">
        <v>33</v>
      </c>
      <c r="H9085">
        <v>1</v>
      </c>
      <c r="I9085">
        <v>1</v>
      </c>
      <c r="J9085">
        <v>504</v>
      </c>
      <c r="K9085">
        <v>1</v>
      </c>
      <c r="L9085">
        <v>1</v>
      </c>
      <c r="M9085">
        <v>162</v>
      </c>
      <c r="N9085" t="s">
        <v>18</v>
      </c>
      <c r="O9085" s="1">
        <v>9.6403199999999998E-70</v>
      </c>
      <c r="P9085">
        <v>683</v>
      </c>
    </row>
    <row r="9086" spans="1:16" x14ac:dyDescent="0.25">
      <c r="A9086" t="s">
        <v>13634</v>
      </c>
      <c r="B9086">
        <v>1671</v>
      </c>
      <c r="C9086" s="3" t="str">
        <f>HYPERLINK("http://www.uniprot.org/uniprot/B9IFW9","tr|B9IFW9|B9IFW9_POPTR")</f>
        <v>tr|B9IFW9|B9IFW9_POPTR</v>
      </c>
      <c r="D9086" t="s">
        <v>13635</v>
      </c>
      <c r="E9086">
        <v>65.819999999999993</v>
      </c>
      <c r="F9086">
        <v>395</v>
      </c>
      <c r="G9086">
        <v>135</v>
      </c>
      <c r="H9086">
        <v>57</v>
      </c>
      <c r="I9086">
        <v>1</v>
      </c>
      <c r="J9086">
        <v>1014</v>
      </c>
      <c r="K9086">
        <v>1</v>
      </c>
      <c r="L9086">
        <v>45</v>
      </c>
      <c r="M9086">
        <v>437</v>
      </c>
      <c r="N9086" t="s">
        <v>18</v>
      </c>
      <c r="O9086" s="1">
        <v>4.22127E-137</v>
      </c>
      <c r="P9086">
        <v>1272</v>
      </c>
    </row>
    <row r="9087" spans="1:16" x14ac:dyDescent="0.25">
      <c r="A9087" t="s">
        <v>13636</v>
      </c>
      <c r="B9087">
        <v>3081</v>
      </c>
      <c r="C9087" s="3" t="str">
        <f>HYPERLINK("http://www.uniprot.org/uniprot/G7L500","tr|G7L500|G7L500_MEDTR")</f>
        <v>tr|G7L500|G7L500_MEDTR</v>
      </c>
      <c r="D9087" t="s">
        <v>13637</v>
      </c>
      <c r="E9087">
        <v>73.25</v>
      </c>
      <c r="F9087">
        <v>1047</v>
      </c>
      <c r="G9087">
        <v>280</v>
      </c>
      <c r="H9087">
        <v>24</v>
      </c>
      <c r="I9087">
        <v>1</v>
      </c>
      <c r="J9087">
        <v>3069</v>
      </c>
      <c r="K9087">
        <v>1</v>
      </c>
      <c r="L9087">
        <v>1</v>
      </c>
      <c r="M9087">
        <v>1033</v>
      </c>
      <c r="N9087" t="s">
        <v>18</v>
      </c>
      <c r="O9087">
        <v>0</v>
      </c>
      <c r="P9087">
        <v>3801</v>
      </c>
    </row>
    <row r="9088" spans="1:16" x14ac:dyDescent="0.25">
      <c r="A9088" t="s">
        <v>13638</v>
      </c>
      <c r="B9088">
        <v>255</v>
      </c>
      <c r="C9088" s="3" t="str">
        <f>HYPERLINK("http://www.uniprot.org/uniprot/G7KSJ3","tr|G7KSJ3|G7KSJ3_MEDTR")</f>
        <v>tr|G7KSJ3|G7KSJ3_MEDTR</v>
      </c>
      <c r="D9088" t="s">
        <v>13639</v>
      </c>
      <c r="E9088">
        <v>73.459999999999994</v>
      </c>
      <c r="F9088">
        <v>49</v>
      </c>
      <c r="G9088">
        <v>13</v>
      </c>
      <c r="H9088">
        <v>5</v>
      </c>
      <c r="I9088">
        <v>115</v>
      </c>
      <c r="J9088">
        <v>246</v>
      </c>
      <c r="K9088">
        <v>1</v>
      </c>
      <c r="L9088">
        <v>93</v>
      </c>
      <c r="M9088">
        <v>141</v>
      </c>
      <c r="N9088" t="s">
        <v>18</v>
      </c>
      <c r="O9088" s="1">
        <v>3.1314800000000001E-23</v>
      </c>
      <c r="P9088">
        <v>176</v>
      </c>
    </row>
    <row r="9089" spans="1:16" x14ac:dyDescent="0.25">
      <c r="A9089" t="s">
        <v>13640</v>
      </c>
      <c r="B9089">
        <v>1476</v>
      </c>
      <c r="C9089" s="3" t="str">
        <f>HYPERLINK("http://www.uniprot.org/uniprot/I1N2X4","tr|I1N2X4|I1N2X4_SOYBN")</f>
        <v>tr|I1N2X4|I1N2X4_SOYBN</v>
      </c>
      <c r="D9089" t="s">
        <v>28</v>
      </c>
      <c r="E9089">
        <v>79.63</v>
      </c>
      <c r="F9089">
        <v>442</v>
      </c>
      <c r="G9089">
        <v>90</v>
      </c>
      <c r="H9089">
        <v>4</v>
      </c>
      <c r="I9089">
        <v>91</v>
      </c>
      <c r="J9089">
        <v>1404</v>
      </c>
      <c r="K9089">
        <v>1</v>
      </c>
      <c r="L9089">
        <v>31</v>
      </c>
      <c r="M9089">
        <v>472</v>
      </c>
      <c r="N9089" t="s">
        <v>18</v>
      </c>
      <c r="O9089">
        <v>0</v>
      </c>
      <c r="P9089">
        <v>1764</v>
      </c>
    </row>
    <row r="9090" spans="1:16" x14ac:dyDescent="0.25">
      <c r="A9090" t="s">
        <v>13641</v>
      </c>
      <c r="B9090">
        <v>267</v>
      </c>
      <c r="C9090" s="3" t="str">
        <f>HYPERLINK("http://www.uniprot.org/uniprot/G8A2G4","tr|G8A2G4|G8A2G4_MEDTR")</f>
        <v>tr|G8A2G4|G8A2G4_MEDTR</v>
      </c>
      <c r="D9090" t="s">
        <v>13642</v>
      </c>
      <c r="E9090">
        <v>57.64</v>
      </c>
      <c r="F9090">
        <v>85</v>
      </c>
      <c r="G9090">
        <v>36</v>
      </c>
      <c r="H9090">
        <v>1</v>
      </c>
      <c r="I9090">
        <v>1</v>
      </c>
      <c r="J9090">
        <v>252</v>
      </c>
      <c r="K9090">
        <v>1</v>
      </c>
      <c r="L9090">
        <v>1</v>
      </c>
      <c r="M9090">
        <v>85</v>
      </c>
      <c r="N9090" t="s">
        <v>18</v>
      </c>
      <c r="O9090" s="1">
        <v>1.3631E-15</v>
      </c>
      <c r="P9090">
        <v>216</v>
      </c>
    </row>
    <row r="9091" spans="1:16" x14ac:dyDescent="0.25">
      <c r="A9091" t="s">
        <v>13643</v>
      </c>
      <c r="B9091">
        <v>1140</v>
      </c>
      <c r="C9091" s="3" t="str">
        <f>HYPERLINK("http://www.uniprot.org/uniprot/I1JF40","tr|I1JF40|I1JF40_SOYBN")</f>
        <v>tr|I1JF40|I1JF40_SOYBN</v>
      </c>
      <c r="D9091" t="s">
        <v>71</v>
      </c>
      <c r="E9091">
        <v>79.150000000000006</v>
      </c>
      <c r="F9091">
        <v>379</v>
      </c>
      <c r="G9091">
        <v>79</v>
      </c>
      <c r="H9091">
        <v>1</v>
      </c>
      <c r="I9091">
        <v>4</v>
      </c>
      <c r="J9091">
        <v>1137</v>
      </c>
      <c r="K9091">
        <v>1</v>
      </c>
      <c r="L9091">
        <v>213</v>
      </c>
      <c r="M9091">
        <v>585</v>
      </c>
      <c r="N9091" t="s">
        <v>18</v>
      </c>
      <c r="O9091" s="1">
        <v>2.0756299999999999E-176</v>
      </c>
      <c r="P9091">
        <v>1609</v>
      </c>
    </row>
    <row r="9092" spans="1:16" x14ac:dyDescent="0.25">
      <c r="A9092" t="s">
        <v>13644</v>
      </c>
      <c r="B9092">
        <v>1554</v>
      </c>
      <c r="C9092" s="3" t="str">
        <f>HYPERLINK("http://www.uniprot.org/uniprot/G7IF29","tr|G7IF29|G7IF29_MEDTR")</f>
        <v>tr|G7IF29|G7IF29_MEDTR</v>
      </c>
      <c r="D9092" t="s">
        <v>13645</v>
      </c>
      <c r="E9092">
        <v>71.27</v>
      </c>
      <c r="F9092">
        <v>564</v>
      </c>
      <c r="G9092">
        <v>162</v>
      </c>
      <c r="H9092">
        <v>47</v>
      </c>
      <c r="I9092">
        <v>1</v>
      </c>
      <c r="J9092">
        <v>1551</v>
      </c>
      <c r="K9092">
        <v>1</v>
      </c>
      <c r="L9092">
        <v>1</v>
      </c>
      <c r="M9092">
        <v>555</v>
      </c>
      <c r="N9092" t="s">
        <v>18</v>
      </c>
      <c r="O9092">
        <v>0</v>
      </c>
      <c r="P9092">
        <v>2043</v>
      </c>
    </row>
    <row r="9093" spans="1:16" x14ac:dyDescent="0.25">
      <c r="A9093" t="s">
        <v>13646</v>
      </c>
      <c r="B9093">
        <v>1305</v>
      </c>
      <c r="C9093" s="3" t="str">
        <f>HYPERLINK("http://www.uniprot.org/uniprot/B9V284","tr|B9V284|B9V284_MEDTR")</f>
        <v>tr|B9V284|B9V284_MEDTR</v>
      </c>
      <c r="D9093" t="s">
        <v>13647</v>
      </c>
      <c r="E9093">
        <v>91.64</v>
      </c>
      <c r="F9093">
        <v>431</v>
      </c>
      <c r="G9093">
        <v>36</v>
      </c>
      <c r="H9093">
        <v>0</v>
      </c>
      <c r="I9093">
        <v>1</v>
      </c>
      <c r="J9093">
        <v>1293</v>
      </c>
      <c r="K9093">
        <v>1</v>
      </c>
      <c r="L9093">
        <v>1</v>
      </c>
      <c r="M9093">
        <v>431</v>
      </c>
      <c r="N9093" t="s">
        <v>18</v>
      </c>
      <c r="O9093">
        <v>0</v>
      </c>
      <c r="P9093">
        <v>2116</v>
      </c>
    </row>
    <row r="9094" spans="1:16" x14ac:dyDescent="0.25">
      <c r="A9094" t="s">
        <v>13648</v>
      </c>
      <c r="B9094">
        <v>3195</v>
      </c>
      <c r="C9094" s="3" t="str">
        <f>HYPERLINK("http://www.uniprot.org/uniprot/G7JA64","tr|G7JA64|G7JA64_MEDTR")</f>
        <v>tr|G7JA64|G7JA64_MEDTR</v>
      </c>
      <c r="D9094" t="s">
        <v>13649</v>
      </c>
      <c r="E9094">
        <v>67.349999999999994</v>
      </c>
      <c r="F9094">
        <v>723</v>
      </c>
      <c r="G9094">
        <v>236</v>
      </c>
      <c r="H9094">
        <v>0</v>
      </c>
      <c r="I9094">
        <v>1024</v>
      </c>
      <c r="J9094">
        <v>3192</v>
      </c>
      <c r="K9094">
        <v>1</v>
      </c>
      <c r="L9094">
        <v>86</v>
      </c>
      <c r="M9094">
        <v>797</v>
      </c>
      <c r="N9094" t="s">
        <v>18</v>
      </c>
      <c r="O9094">
        <v>0</v>
      </c>
      <c r="P9094">
        <v>2519</v>
      </c>
    </row>
    <row r="9095" spans="1:16" x14ac:dyDescent="0.25">
      <c r="A9095" t="s">
        <v>13650</v>
      </c>
      <c r="B9095">
        <v>996</v>
      </c>
      <c r="C9095" s="3" t="str">
        <f>HYPERLINK("http://www.uniprot.org/uniprot/A2Q2T1","tr|A2Q2T1|A2Q2T1_MEDTR")</f>
        <v>tr|A2Q2T1|A2Q2T1_MEDTR</v>
      </c>
      <c r="D9095" t="s">
        <v>337</v>
      </c>
      <c r="E9095">
        <v>73.44</v>
      </c>
      <c r="F9095">
        <v>241</v>
      </c>
      <c r="G9095">
        <v>64</v>
      </c>
      <c r="H9095">
        <v>2</v>
      </c>
      <c r="I9095">
        <v>214</v>
      </c>
      <c r="J9095">
        <v>930</v>
      </c>
      <c r="K9095">
        <v>1</v>
      </c>
      <c r="L9095">
        <v>162</v>
      </c>
      <c r="M9095">
        <v>402</v>
      </c>
      <c r="N9095" t="s">
        <v>18</v>
      </c>
      <c r="O9095" s="1">
        <v>3.0103799999999999E-106</v>
      </c>
      <c r="P9095">
        <v>923</v>
      </c>
    </row>
    <row r="9096" spans="1:16" x14ac:dyDescent="0.25">
      <c r="A9096" t="s">
        <v>13651</v>
      </c>
      <c r="B9096">
        <v>270</v>
      </c>
      <c r="C9096" s="3" t="str">
        <f>HYPERLINK("http://www.uniprot.org/uniprot/I3T8W0","tr|I3T8W0|I3T8W0_MEDTR")</f>
        <v>tr|I3T8W0|I3T8W0_MEDTR</v>
      </c>
      <c r="D9096" t="s">
        <v>386</v>
      </c>
      <c r="E9096">
        <v>82.02</v>
      </c>
      <c r="F9096">
        <v>89</v>
      </c>
      <c r="G9096">
        <v>16</v>
      </c>
      <c r="H9096">
        <v>0</v>
      </c>
      <c r="I9096">
        <v>1</v>
      </c>
      <c r="J9096">
        <v>267</v>
      </c>
      <c r="K9096">
        <v>1</v>
      </c>
      <c r="L9096">
        <v>1</v>
      </c>
      <c r="M9096">
        <v>89</v>
      </c>
      <c r="N9096" t="s">
        <v>18</v>
      </c>
      <c r="O9096" s="1">
        <v>1.4979300000000001E-33</v>
      </c>
      <c r="P9096">
        <v>371</v>
      </c>
    </row>
    <row r="9097" spans="1:16" x14ac:dyDescent="0.25">
      <c r="A9097" t="s">
        <v>13652</v>
      </c>
      <c r="B9097">
        <v>879</v>
      </c>
      <c r="C9097" s="3" t="str">
        <f>HYPERLINK("http://www.uniprot.org/uniprot/G8A005","tr|G8A005|G8A005_MEDTR")</f>
        <v>tr|G8A005|G8A005_MEDTR</v>
      </c>
      <c r="D9097" t="s">
        <v>13653</v>
      </c>
      <c r="E9097">
        <v>67.53</v>
      </c>
      <c r="F9097">
        <v>308</v>
      </c>
      <c r="G9097">
        <v>100</v>
      </c>
      <c r="H9097">
        <v>16</v>
      </c>
      <c r="I9097">
        <v>1</v>
      </c>
      <c r="J9097">
        <v>876</v>
      </c>
      <c r="K9097">
        <v>1</v>
      </c>
      <c r="L9097">
        <v>26</v>
      </c>
      <c r="M9097">
        <v>328</v>
      </c>
      <c r="N9097" t="s">
        <v>18</v>
      </c>
      <c r="O9097" s="1">
        <v>3.6375500000000002E-97</v>
      </c>
      <c r="P9097">
        <v>924</v>
      </c>
    </row>
    <row r="9098" spans="1:16" x14ac:dyDescent="0.25">
      <c r="A9098" t="s">
        <v>13654</v>
      </c>
      <c r="B9098">
        <v>1563</v>
      </c>
      <c r="C9098" s="3" t="str">
        <f>HYPERLINK("http://www.uniprot.org/uniprot/G7LGG4","tr|G7LGG4|G7LGG4_MEDTR")</f>
        <v>tr|G7LGG4|G7LGG4_MEDTR</v>
      </c>
      <c r="D9098" t="s">
        <v>13655</v>
      </c>
      <c r="E9098">
        <v>91.08</v>
      </c>
      <c r="F9098">
        <v>527</v>
      </c>
      <c r="G9098">
        <v>47</v>
      </c>
      <c r="H9098">
        <v>7</v>
      </c>
      <c r="I9098">
        <v>1</v>
      </c>
      <c r="J9098">
        <v>1560</v>
      </c>
      <c r="K9098">
        <v>1</v>
      </c>
      <c r="L9098">
        <v>1</v>
      </c>
      <c r="M9098">
        <v>527</v>
      </c>
      <c r="N9098" t="s">
        <v>18</v>
      </c>
      <c r="O9098">
        <v>0</v>
      </c>
      <c r="P9098">
        <v>2476</v>
      </c>
    </row>
    <row r="9099" spans="1:16" x14ac:dyDescent="0.25">
      <c r="A9099" t="s">
        <v>13656</v>
      </c>
      <c r="B9099">
        <v>723</v>
      </c>
      <c r="C9099" s="3" t="str">
        <f>HYPERLINK("http://www.uniprot.org/uniprot/Q949L4","tr|Q949L4|Q949L4_CICAR")</f>
        <v>tr|Q949L4|Q949L4_CICAR</v>
      </c>
      <c r="D9099" t="s">
        <v>176</v>
      </c>
      <c r="E9099">
        <v>72.72</v>
      </c>
      <c r="F9099">
        <v>176</v>
      </c>
      <c r="G9099">
        <v>48</v>
      </c>
      <c r="H9099">
        <v>0</v>
      </c>
      <c r="I9099">
        <v>154</v>
      </c>
      <c r="J9099">
        <v>681</v>
      </c>
      <c r="K9099">
        <v>1</v>
      </c>
      <c r="L9099">
        <v>1</v>
      </c>
      <c r="M9099">
        <v>176</v>
      </c>
      <c r="N9099" t="s">
        <v>18</v>
      </c>
      <c r="O9099" s="1">
        <v>5.76497E-70</v>
      </c>
      <c r="P9099">
        <v>688</v>
      </c>
    </row>
    <row r="9100" spans="1:16" x14ac:dyDescent="0.25">
      <c r="A9100" t="s">
        <v>13657</v>
      </c>
      <c r="B9100">
        <v>810</v>
      </c>
      <c r="C9100" s="3" t="str">
        <f>HYPERLINK("http://www.uniprot.org/uniprot/K7MLV8","tr|K7MLV8|K7MLV8_SOYBN")</f>
        <v>tr|K7MLV8|K7MLV8_SOYBN</v>
      </c>
      <c r="D9100" t="s">
        <v>28</v>
      </c>
      <c r="E9100">
        <v>89.96</v>
      </c>
      <c r="F9100">
        <v>269</v>
      </c>
      <c r="G9100">
        <v>27</v>
      </c>
      <c r="H9100">
        <v>0</v>
      </c>
      <c r="I9100">
        <v>1</v>
      </c>
      <c r="J9100">
        <v>807</v>
      </c>
      <c r="K9100">
        <v>1</v>
      </c>
      <c r="L9100">
        <v>24</v>
      </c>
      <c r="M9100">
        <v>292</v>
      </c>
      <c r="N9100" t="s">
        <v>18</v>
      </c>
      <c r="O9100" s="1">
        <v>9.2375900000000004E-150</v>
      </c>
      <c r="P9100">
        <v>1377</v>
      </c>
    </row>
    <row r="9101" spans="1:16" x14ac:dyDescent="0.25">
      <c r="A9101" t="s">
        <v>13658</v>
      </c>
      <c r="B9101">
        <v>1407</v>
      </c>
      <c r="C9101" s="3" t="str">
        <f>HYPERLINK("http://www.uniprot.org/uniprot/G7L6W7","tr|G7L6W7|G7L6W7_MEDTR")</f>
        <v>tr|G7L6W7|G7L6W7_MEDTR</v>
      </c>
      <c r="D9101" t="s">
        <v>13659</v>
      </c>
      <c r="E9101">
        <v>75.95</v>
      </c>
      <c r="F9101">
        <v>470</v>
      </c>
      <c r="G9101">
        <v>113</v>
      </c>
      <c r="H9101">
        <v>2</v>
      </c>
      <c r="I9101">
        <v>1</v>
      </c>
      <c r="J9101">
        <v>1404</v>
      </c>
      <c r="K9101">
        <v>1</v>
      </c>
      <c r="L9101">
        <v>1</v>
      </c>
      <c r="M9101">
        <v>462</v>
      </c>
      <c r="N9101" t="s">
        <v>18</v>
      </c>
      <c r="O9101">
        <v>0</v>
      </c>
      <c r="P9101">
        <v>1778</v>
      </c>
    </row>
    <row r="9102" spans="1:16" x14ac:dyDescent="0.25">
      <c r="A9102" t="s">
        <v>13660</v>
      </c>
      <c r="B9102">
        <v>2004</v>
      </c>
      <c r="C9102" s="3" t="str">
        <f>HYPERLINK("http://www.uniprot.org/uniprot/G7I2H0","tr|G7I2H0|G7I2H0_MEDTR")</f>
        <v>tr|G7I2H0|G7I2H0_MEDTR</v>
      </c>
      <c r="D9102" t="s">
        <v>144</v>
      </c>
      <c r="E9102">
        <v>33.72</v>
      </c>
      <c r="F9102">
        <v>338</v>
      </c>
      <c r="G9102">
        <v>224</v>
      </c>
      <c r="H9102">
        <v>2</v>
      </c>
      <c r="I9102">
        <v>964</v>
      </c>
      <c r="J9102">
        <v>1971</v>
      </c>
      <c r="K9102">
        <v>1</v>
      </c>
      <c r="L9102">
        <v>27</v>
      </c>
      <c r="M9102">
        <v>313</v>
      </c>
      <c r="N9102" t="s">
        <v>18</v>
      </c>
      <c r="O9102" s="1">
        <v>2.5269200000000001E-38</v>
      </c>
      <c r="P9102">
        <v>421</v>
      </c>
    </row>
    <row r="9103" spans="1:16" x14ac:dyDescent="0.25">
      <c r="A9103" t="s">
        <v>13661</v>
      </c>
      <c r="B9103">
        <v>1170</v>
      </c>
      <c r="C9103" s="3" t="str">
        <f>HYPERLINK("http://www.uniprot.org/uniprot/Q9ZRV7","tr|Q9ZRV7|Q9ZRV7_CICAR")</f>
        <v>tr|Q9ZRV7|Q9ZRV7_CICAR</v>
      </c>
      <c r="D9103" t="s">
        <v>13662</v>
      </c>
      <c r="E9103">
        <v>89.2</v>
      </c>
      <c r="F9103">
        <v>389</v>
      </c>
      <c r="G9103">
        <v>42</v>
      </c>
      <c r="H9103">
        <v>0</v>
      </c>
      <c r="I9103">
        <v>1</v>
      </c>
      <c r="J9103">
        <v>1167</v>
      </c>
      <c r="K9103">
        <v>1</v>
      </c>
      <c r="L9103">
        <v>1</v>
      </c>
      <c r="M9103">
        <v>389</v>
      </c>
      <c r="N9103" t="s">
        <v>18</v>
      </c>
      <c r="O9103">
        <v>0</v>
      </c>
      <c r="P9103">
        <v>1826</v>
      </c>
    </row>
    <row r="9104" spans="1:16" x14ac:dyDescent="0.25">
      <c r="A9104" t="s">
        <v>13663</v>
      </c>
      <c r="B9104">
        <v>732</v>
      </c>
      <c r="C9104" s="3" t="str">
        <f>HYPERLINK("http://www.uniprot.org/uniprot/I1JGF8","tr|I1JGF8|I1JGF8_SOYBN")</f>
        <v>tr|I1JGF8|I1JGF8_SOYBN</v>
      </c>
      <c r="D9104" t="s">
        <v>28</v>
      </c>
      <c r="E9104">
        <v>37.049999999999997</v>
      </c>
      <c r="F9104">
        <v>170</v>
      </c>
      <c r="G9104">
        <v>107</v>
      </c>
      <c r="H9104">
        <v>5</v>
      </c>
      <c r="I9104">
        <v>58</v>
      </c>
      <c r="J9104">
        <v>552</v>
      </c>
      <c r="K9104">
        <v>1</v>
      </c>
      <c r="L9104">
        <v>330</v>
      </c>
      <c r="M9104">
        <v>495</v>
      </c>
      <c r="N9104" t="s">
        <v>18</v>
      </c>
      <c r="O9104" s="1">
        <v>1.51125E-17</v>
      </c>
      <c r="P9104">
        <v>236</v>
      </c>
    </row>
    <row r="9105" spans="1:16" x14ac:dyDescent="0.25">
      <c r="A9105" t="s">
        <v>13664</v>
      </c>
      <c r="B9105">
        <v>978</v>
      </c>
      <c r="C9105" s="3" t="str">
        <f>HYPERLINK("http://www.uniprot.org/uniprot/K7LD16","tr|K7LD16|K7LD16_SOYBN")</f>
        <v>tr|K7LD16|K7LD16_SOYBN</v>
      </c>
      <c r="D9105" t="s">
        <v>28</v>
      </c>
      <c r="E9105">
        <v>74.400000000000006</v>
      </c>
      <c r="F9105">
        <v>293</v>
      </c>
      <c r="G9105">
        <v>75</v>
      </c>
      <c r="H9105">
        <v>4</v>
      </c>
      <c r="I9105">
        <v>109</v>
      </c>
      <c r="J9105">
        <v>975</v>
      </c>
      <c r="K9105">
        <v>1</v>
      </c>
      <c r="L9105">
        <v>36</v>
      </c>
      <c r="M9105">
        <v>313</v>
      </c>
      <c r="N9105" t="s">
        <v>18</v>
      </c>
      <c r="O9105" s="1">
        <v>4.8238200000000001E-120</v>
      </c>
      <c r="P9105">
        <v>1122</v>
      </c>
    </row>
    <row r="9106" spans="1:16" x14ac:dyDescent="0.25">
      <c r="A9106" t="s">
        <v>13665</v>
      </c>
      <c r="B9106">
        <v>936</v>
      </c>
      <c r="C9106" s="3" t="str">
        <f>HYPERLINK("http://www.uniprot.org/uniprot/G7K1J5","tr|G7K1J5|G7K1J5_MEDTR")</f>
        <v>tr|G7K1J5|G7K1J5_MEDTR</v>
      </c>
      <c r="D9106" t="s">
        <v>13666</v>
      </c>
      <c r="E9106">
        <v>64.010000000000005</v>
      </c>
      <c r="F9106">
        <v>314</v>
      </c>
      <c r="G9106">
        <v>113</v>
      </c>
      <c r="H9106">
        <v>3</v>
      </c>
      <c r="I9106">
        <v>1</v>
      </c>
      <c r="J9106">
        <v>933</v>
      </c>
      <c r="K9106">
        <v>1</v>
      </c>
      <c r="L9106">
        <v>1</v>
      </c>
      <c r="M9106">
        <v>310</v>
      </c>
      <c r="N9106" t="s">
        <v>18</v>
      </c>
      <c r="O9106" s="1">
        <v>1.2601E-98</v>
      </c>
      <c r="P9106">
        <v>937</v>
      </c>
    </row>
    <row r="9107" spans="1:16" x14ac:dyDescent="0.25">
      <c r="A9107" t="s">
        <v>13667</v>
      </c>
      <c r="B9107">
        <v>363</v>
      </c>
      <c r="C9107" s="3" t="str">
        <f>HYPERLINK("http://www.uniprot.org/uniprot/G7IFI3","tr|G7IFI3|G7IFI3_MEDTR")</f>
        <v>tr|G7IFI3|G7IFI3_MEDTR</v>
      </c>
      <c r="D9107" t="s">
        <v>13668</v>
      </c>
      <c r="E9107">
        <v>77.17</v>
      </c>
      <c r="F9107">
        <v>92</v>
      </c>
      <c r="G9107">
        <v>21</v>
      </c>
      <c r="H9107">
        <v>0</v>
      </c>
      <c r="I9107">
        <v>79</v>
      </c>
      <c r="J9107">
        <v>354</v>
      </c>
      <c r="K9107">
        <v>1</v>
      </c>
      <c r="L9107">
        <v>22</v>
      </c>
      <c r="M9107">
        <v>111</v>
      </c>
      <c r="N9107" t="s">
        <v>18</v>
      </c>
      <c r="O9107" s="1">
        <v>3.4881199999999998E-35</v>
      </c>
      <c r="P9107">
        <v>385</v>
      </c>
    </row>
    <row r="9108" spans="1:16" x14ac:dyDescent="0.25">
      <c r="A9108" t="s">
        <v>13669</v>
      </c>
      <c r="B9108">
        <v>3075</v>
      </c>
      <c r="C9108" s="3" t="str">
        <f>HYPERLINK("http://www.uniprot.org/uniprot/I1LTQ5","tr|I1LTQ5|I1LTQ5_SOYBN")</f>
        <v>tr|I1LTQ5|I1LTQ5_SOYBN</v>
      </c>
      <c r="D9108" t="s">
        <v>28</v>
      </c>
      <c r="E9108">
        <v>89.16</v>
      </c>
      <c r="F9108">
        <v>1024</v>
      </c>
      <c r="G9108">
        <v>111</v>
      </c>
      <c r="H9108">
        <v>0</v>
      </c>
      <c r="I9108">
        <v>1</v>
      </c>
      <c r="J9108">
        <v>3072</v>
      </c>
      <c r="K9108">
        <v>1</v>
      </c>
      <c r="L9108">
        <v>1</v>
      </c>
      <c r="M9108">
        <v>1020</v>
      </c>
      <c r="N9108" t="s">
        <v>18</v>
      </c>
      <c r="O9108">
        <v>0</v>
      </c>
      <c r="P9108">
        <v>4607</v>
      </c>
    </row>
    <row r="9109" spans="1:16" x14ac:dyDescent="0.25">
      <c r="A9109" t="s">
        <v>13670</v>
      </c>
      <c r="B9109">
        <v>2556</v>
      </c>
      <c r="C9109" s="3" t="str">
        <f>HYPERLINK("http://www.uniprot.org/uniprot/A2Q361","tr|A2Q361|A2Q361_MEDTR")</f>
        <v>tr|A2Q361|A2Q361_MEDTR</v>
      </c>
      <c r="D9109" t="s">
        <v>13671</v>
      </c>
      <c r="E9109">
        <v>44.19</v>
      </c>
      <c r="F9109">
        <v>862</v>
      </c>
      <c r="G9109">
        <v>481</v>
      </c>
      <c r="H9109">
        <v>11</v>
      </c>
      <c r="I9109">
        <v>1</v>
      </c>
      <c r="J9109">
        <v>2553</v>
      </c>
      <c r="K9109">
        <v>1</v>
      </c>
      <c r="L9109">
        <v>1</v>
      </c>
      <c r="M9109">
        <v>659</v>
      </c>
      <c r="N9109" t="s">
        <v>18</v>
      </c>
      <c r="O9109" s="1">
        <v>1.01434E-159</v>
      </c>
      <c r="P9109">
        <v>1469</v>
      </c>
    </row>
    <row r="9110" spans="1:16" x14ac:dyDescent="0.25">
      <c r="A9110" t="s">
        <v>13672</v>
      </c>
      <c r="B9110">
        <v>1317</v>
      </c>
      <c r="C9110" s="3" t="str">
        <f>HYPERLINK("http://www.uniprot.org/uniprot/I1MHP5","tr|I1MHP5|I1MHP5_SOYBN")</f>
        <v>tr|I1MHP5|I1MHP5_SOYBN</v>
      </c>
      <c r="D9110" t="s">
        <v>28</v>
      </c>
      <c r="E9110">
        <v>27.85</v>
      </c>
      <c r="F9110">
        <v>420</v>
      </c>
      <c r="G9110">
        <v>303</v>
      </c>
      <c r="H9110">
        <v>42</v>
      </c>
      <c r="I9110">
        <v>151</v>
      </c>
      <c r="J9110">
        <v>1284</v>
      </c>
      <c r="K9110">
        <v>1</v>
      </c>
      <c r="L9110">
        <v>1057</v>
      </c>
      <c r="M9110">
        <v>1470</v>
      </c>
      <c r="N9110" t="s">
        <v>18</v>
      </c>
      <c r="O9110" s="1">
        <v>1.4607399999999999E-30</v>
      </c>
      <c r="P9110">
        <v>352</v>
      </c>
    </row>
    <row r="9111" spans="1:16" x14ac:dyDescent="0.25">
      <c r="A9111" t="s">
        <v>13673</v>
      </c>
      <c r="B9111">
        <v>621</v>
      </c>
      <c r="C9111" s="3" t="str">
        <f>HYPERLINK("http://www.uniprot.org/uniprot/G7KGT3","tr|G7KGT3|G7KGT3_MEDTR")</f>
        <v>tr|G7KGT3|G7KGT3_MEDTR</v>
      </c>
      <c r="D9111" t="s">
        <v>13674</v>
      </c>
      <c r="E9111">
        <v>80.19</v>
      </c>
      <c r="F9111">
        <v>202</v>
      </c>
      <c r="G9111">
        <v>40</v>
      </c>
      <c r="H9111">
        <v>1</v>
      </c>
      <c r="I9111">
        <v>1</v>
      </c>
      <c r="J9111">
        <v>603</v>
      </c>
      <c r="K9111">
        <v>1</v>
      </c>
      <c r="L9111">
        <v>1</v>
      </c>
      <c r="M9111">
        <v>188</v>
      </c>
      <c r="N9111" t="s">
        <v>18</v>
      </c>
      <c r="O9111" s="1">
        <v>6.0878899999999998E-87</v>
      </c>
      <c r="P9111">
        <v>833</v>
      </c>
    </row>
    <row r="9112" spans="1:16" x14ac:dyDescent="0.25">
      <c r="A9112" t="s">
        <v>13675</v>
      </c>
      <c r="B9112">
        <v>1506</v>
      </c>
      <c r="C9112" s="3" t="str">
        <f>HYPERLINK("http://www.uniprot.org/uniprot/G7L503","tr|G7L503|G7L503_MEDTR")</f>
        <v>tr|G7L503|G7L503_MEDTR</v>
      </c>
      <c r="D9112" t="s">
        <v>13676</v>
      </c>
      <c r="E9112">
        <v>71.08</v>
      </c>
      <c r="F9112">
        <v>505</v>
      </c>
      <c r="G9112">
        <v>146</v>
      </c>
      <c r="H9112">
        <v>7</v>
      </c>
      <c r="I9112">
        <v>1</v>
      </c>
      <c r="J9112">
        <v>1494</v>
      </c>
      <c r="K9112">
        <v>1</v>
      </c>
      <c r="L9112">
        <v>1</v>
      </c>
      <c r="M9112">
        <v>497</v>
      </c>
      <c r="N9112" t="s">
        <v>18</v>
      </c>
      <c r="O9112">
        <v>0</v>
      </c>
      <c r="P9112">
        <v>1839</v>
      </c>
    </row>
    <row r="9113" spans="1:16" x14ac:dyDescent="0.25">
      <c r="A9113" t="s">
        <v>13677</v>
      </c>
      <c r="B9113">
        <v>4521</v>
      </c>
      <c r="C9113" s="3" t="str">
        <f>HYPERLINK("http://www.uniprot.org/uniprot/G7KSM2","tr|G7KSM2|G7KSM2_MEDTR")</f>
        <v>tr|G7KSM2|G7KSM2_MEDTR</v>
      </c>
      <c r="D9113" t="s">
        <v>13678</v>
      </c>
      <c r="E9113">
        <v>80.95</v>
      </c>
      <c r="F9113">
        <v>1544</v>
      </c>
      <c r="G9113">
        <v>294</v>
      </c>
      <c r="H9113">
        <v>48</v>
      </c>
      <c r="I9113">
        <v>31</v>
      </c>
      <c r="J9113">
        <v>4518</v>
      </c>
      <c r="K9113">
        <v>1</v>
      </c>
      <c r="L9113">
        <v>1</v>
      </c>
      <c r="M9113">
        <v>1529</v>
      </c>
      <c r="N9113" t="s">
        <v>18</v>
      </c>
      <c r="O9113">
        <v>0</v>
      </c>
      <c r="P9113">
        <v>6303</v>
      </c>
    </row>
    <row r="9114" spans="1:16" x14ac:dyDescent="0.25">
      <c r="A9114" t="s">
        <v>13679</v>
      </c>
      <c r="B9114">
        <v>279</v>
      </c>
      <c r="C9114" s="3" t="str">
        <f>HYPERLINK("http://www.uniprot.org/uniprot/I1KKE9","tr|I1KKE9|I1KKE9_SOYBN")</f>
        <v>tr|I1KKE9|I1KKE9_SOYBN</v>
      </c>
      <c r="D9114" t="s">
        <v>28</v>
      </c>
      <c r="E9114">
        <v>70.650000000000006</v>
      </c>
      <c r="F9114">
        <v>92</v>
      </c>
      <c r="G9114">
        <v>27</v>
      </c>
      <c r="H9114">
        <v>0</v>
      </c>
      <c r="I9114">
        <v>1</v>
      </c>
      <c r="J9114">
        <v>276</v>
      </c>
      <c r="K9114">
        <v>1</v>
      </c>
      <c r="L9114">
        <v>157</v>
      </c>
      <c r="M9114">
        <v>248</v>
      </c>
      <c r="N9114" t="s">
        <v>18</v>
      </c>
      <c r="O9114" s="1">
        <v>6.6460999999999999E-34</v>
      </c>
      <c r="P9114">
        <v>374</v>
      </c>
    </row>
    <row r="9115" spans="1:16" x14ac:dyDescent="0.25">
      <c r="A9115" t="s">
        <v>13680</v>
      </c>
      <c r="B9115">
        <v>894</v>
      </c>
      <c r="C9115" s="3" t="str">
        <f>HYPERLINK("http://www.uniprot.org/uniprot/I3SZ53","tr|I3SZ53|I3SZ53_MEDTR")</f>
        <v>tr|I3SZ53|I3SZ53_MEDTR</v>
      </c>
      <c r="D9115" t="s">
        <v>22</v>
      </c>
      <c r="E9115">
        <v>86.86</v>
      </c>
      <c r="F9115">
        <v>297</v>
      </c>
      <c r="G9115">
        <v>39</v>
      </c>
      <c r="H9115">
        <v>0</v>
      </c>
      <c r="I9115">
        <v>1</v>
      </c>
      <c r="J9115">
        <v>891</v>
      </c>
      <c r="K9115">
        <v>1</v>
      </c>
      <c r="L9115">
        <v>1</v>
      </c>
      <c r="M9115">
        <v>297</v>
      </c>
      <c r="N9115" t="s">
        <v>18</v>
      </c>
      <c r="O9115" s="1">
        <v>4.0897999999999998E-152</v>
      </c>
      <c r="P9115">
        <v>1398</v>
      </c>
    </row>
    <row r="9116" spans="1:16" x14ac:dyDescent="0.25">
      <c r="A9116" t="s">
        <v>13681</v>
      </c>
      <c r="B9116">
        <v>417</v>
      </c>
      <c r="C9116" s="3" t="str">
        <f>HYPERLINK("http://www.uniprot.org/uniprot/I3S4K0","tr|I3S4K0|I3S4K0_MEDTR")</f>
        <v>tr|I3S4K0|I3S4K0_MEDTR</v>
      </c>
      <c r="D9116" t="s">
        <v>22</v>
      </c>
      <c r="E9116">
        <v>66.97</v>
      </c>
      <c r="F9116">
        <v>109</v>
      </c>
      <c r="G9116">
        <v>36</v>
      </c>
      <c r="H9116">
        <v>0</v>
      </c>
      <c r="I9116">
        <v>49</v>
      </c>
      <c r="J9116">
        <v>375</v>
      </c>
      <c r="K9116">
        <v>1</v>
      </c>
      <c r="L9116">
        <v>17</v>
      </c>
      <c r="M9116">
        <v>124</v>
      </c>
      <c r="N9116" t="s">
        <v>18</v>
      </c>
      <c r="O9116" s="1">
        <v>6.2658899999999999E-32</v>
      </c>
      <c r="P9116">
        <v>357</v>
      </c>
    </row>
    <row r="9117" spans="1:16" x14ac:dyDescent="0.25">
      <c r="A9117" t="s">
        <v>13682</v>
      </c>
      <c r="B9117">
        <v>435</v>
      </c>
      <c r="C9117" s="3" t="str">
        <f>HYPERLINK("http://www.uniprot.org/uniprot/M5W229","tr|M5W229|M5W229_PRUPE")</f>
        <v>tr|M5W229|M5W229_PRUPE</v>
      </c>
      <c r="D9117" t="s">
        <v>13683</v>
      </c>
      <c r="E9117">
        <v>74.3</v>
      </c>
      <c r="F9117">
        <v>144</v>
      </c>
      <c r="G9117">
        <v>37</v>
      </c>
      <c r="H9117">
        <v>7</v>
      </c>
      <c r="I9117">
        <v>1</v>
      </c>
      <c r="J9117">
        <v>411</v>
      </c>
      <c r="K9117">
        <v>1</v>
      </c>
      <c r="L9117">
        <v>1</v>
      </c>
      <c r="M9117">
        <v>144</v>
      </c>
      <c r="N9117" t="s">
        <v>18</v>
      </c>
      <c r="O9117" s="1">
        <v>1.14095E-54</v>
      </c>
      <c r="P9117">
        <v>553</v>
      </c>
    </row>
    <row r="9118" spans="1:16" x14ac:dyDescent="0.25">
      <c r="A9118" t="s">
        <v>13684</v>
      </c>
      <c r="B9118">
        <v>1905</v>
      </c>
      <c r="C9118" s="3" t="str">
        <f>HYPERLINK("http://www.uniprot.org/uniprot/G7IF28","tr|G7IF28|G7IF28_MEDTR")</f>
        <v>tr|G7IF28|G7IF28_MEDTR</v>
      </c>
      <c r="D9118" t="s">
        <v>13685</v>
      </c>
      <c r="E9118">
        <v>93.37</v>
      </c>
      <c r="F9118">
        <v>634</v>
      </c>
      <c r="G9118">
        <v>42</v>
      </c>
      <c r="H9118">
        <v>0</v>
      </c>
      <c r="I9118">
        <v>1</v>
      </c>
      <c r="J9118">
        <v>1902</v>
      </c>
      <c r="K9118">
        <v>1</v>
      </c>
      <c r="L9118">
        <v>102</v>
      </c>
      <c r="M9118">
        <v>735</v>
      </c>
      <c r="N9118" t="s">
        <v>18</v>
      </c>
      <c r="O9118">
        <v>0</v>
      </c>
      <c r="P9118">
        <v>3122</v>
      </c>
    </row>
    <row r="9119" spans="1:16" x14ac:dyDescent="0.25">
      <c r="A9119" t="s">
        <v>13686</v>
      </c>
      <c r="B9119">
        <v>1134</v>
      </c>
      <c r="C9119" s="3" t="str">
        <f>HYPERLINK("http://www.uniprot.org/uniprot/H6W452","tr|H6W452|H6W452_MEDTR")</f>
        <v>tr|H6W452|H6W452_MEDTR</v>
      </c>
      <c r="D9119" t="s">
        <v>13687</v>
      </c>
      <c r="E9119">
        <v>100</v>
      </c>
      <c r="F9119">
        <v>377</v>
      </c>
      <c r="G9119">
        <v>0</v>
      </c>
      <c r="H9119">
        <v>0</v>
      </c>
      <c r="I9119">
        <v>1</v>
      </c>
      <c r="J9119">
        <v>1131</v>
      </c>
      <c r="K9119">
        <v>1</v>
      </c>
      <c r="L9119">
        <v>1</v>
      </c>
      <c r="M9119">
        <v>377</v>
      </c>
      <c r="N9119" t="s">
        <v>18</v>
      </c>
      <c r="O9119">
        <v>0</v>
      </c>
      <c r="P9119">
        <v>1955</v>
      </c>
    </row>
    <row r="9120" spans="1:16" x14ac:dyDescent="0.25">
      <c r="A9120" t="s">
        <v>13688</v>
      </c>
      <c r="B9120">
        <v>2136</v>
      </c>
      <c r="C9120" s="3" t="str">
        <f>HYPERLINK("http://www.uniprot.org/uniprot/G8A123","tr|G8A123|G8A123_MEDTR")</f>
        <v>tr|G8A123|G8A123_MEDTR</v>
      </c>
      <c r="D9120" t="s">
        <v>13689</v>
      </c>
      <c r="E9120">
        <v>86.46</v>
      </c>
      <c r="F9120">
        <v>746</v>
      </c>
      <c r="G9120">
        <v>101</v>
      </c>
      <c r="H9120">
        <v>35</v>
      </c>
      <c r="I9120">
        <v>1</v>
      </c>
      <c r="J9120">
        <v>2133</v>
      </c>
      <c r="K9120">
        <v>1</v>
      </c>
      <c r="L9120">
        <v>1</v>
      </c>
      <c r="M9120">
        <v>746</v>
      </c>
      <c r="N9120" t="s">
        <v>18</v>
      </c>
      <c r="O9120">
        <v>0</v>
      </c>
      <c r="P9120">
        <v>3339</v>
      </c>
    </row>
    <row r="9121" spans="1:16" x14ac:dyDescent="0.25">
      <c r="A9121" t="s">
        <v>13690</v>
      </c>
      <c r="B9121">
        <v>1866</v>
      </c>
      <c r="C9121" s="3" t="str">
        <f>HYPERLINK("http://www.uniprot.org/uniprot/G7IZB7","tr|G7IZB7|G7IZB7_MEDTR")</f>
        <v>tr|G7IZB7|G7IZB7_MEDTR</v>
      </c>
      <c r="D9121" t="s">
        <v>13691</v>
      </c>
      <c r="E9121">
        <v>40.71</v>
      </c>
      <c r="F9121">
        <v>668</v>
      </c>
      <c r="G9121">
        <v>396</v>
      </c>
      <c r="H9121">
        <v>54</v>
      </c>
      <c r="I9121">
        <v>4</v>
      </c>
      <c r="J9121">
        <v>1845</v>
      </c>
      <c r="K9121">
        <v>1</v>
      </c>
      <c r="L9121">
        <v>4</v>
      </c>
      <c r="M9121">
        <v>562</v>
      </c>
      <c r="N9121" t="s">
        <v>18</v>
      </c>
      <c r="O9121" s="1">
        <v>9.2676699999999997E-96</v>
      </c>
      <c r="P9121">
        <v>916</v>
      </c>
    </row>
    <row r="9122" spans="1:16" x14ac:dyDescent="0.25">
      <c r="A9122" t="s">
        <v>13692</v>
      </c>
      <c r="B9122">
        <v>810</v>
      </c>
      <c r="C9122" s="3" t="str">
        <f>HYPERLINK("http://www.uniprot.org/uniprot/M5WPI4","tr|M5WPI4|M5WPI4_PRUPE")</f>
        <v>tr|M5WPI4|M5WPI4_PRUPE</v>
      </c>
      <c r="D9122" t="s">
        <v>13693</v>
      </c>
      <c r="E9122">
        <v>66.66</v>
      </c>
      <c r="F9122">
        <v>198</v>
      </c>
      <c r="G9122">
        <v>66</v>
      </c>
      <c r="H9122">
        <v>2</v>
      </c>
      <c r="I9122">
        <v>172</v>
      </c>
      <c r="J9122">
        <v>759</v>
      </c>
      <c r="K9122">
        <v>1</v>
      </c>
      <c r="L9122">
        <v>28</v>
      </c>
      <c r="M9122">
        <v>207</v>
      </c>
      <c r="N9122" t="s">
        <v>18</v>
      </c>
      <c r="O9122" s="1">
        <v>5.5555299999999996E-62</v>
      </c>
      <c r="P9122">
        <v>620</v>
      </c>
    </row>
    <row r="9123" spans="1:16" x14ac:dyDescent="0.25">
      <c r="A9123" t="s">
        <v>13694</v>
      </c>
      <c r="B9123">
        <v>1773</v>
      </c>
      <c r="C9123" s="3" t="str">
        <f>HYPERLINK("http://www.uniprot.org/uniprot/G8A006","tr|G8A006|G8A006_MEDTR")</f>
        <v>tr|G8A006|G8A006_MEDTR</v>
      </c>
      <c r="D9123" t="s">
        <v>13695</v>
      </c>
      <c r="E9123">
        <v>62.9</v>
      </c>
      <c r="F9123">
        <v>593</v>
      </c>
      <c r="G9123">
        <v>220</v>
      </c>
      <c r="H9123">
        <v>3</v>
      </c>
      <c r="I9123">
        <v>1</v>
      </c>
      <c r="J9123">
        <v>1770</v>
      </c>
      <c r="K9123">
        <v>1</v>
      </c>
      <c r="L9123">
        <v>191</v>
      </c>
      <c r="M9123">
        <v>778</v>
      </c>
      <c r="N9123" t="s">
        <v>18</v>
      </c>
      <c r="O9123">
        <v>0</v>
      </c>
      <c r="P9123">
        <v>1813</v>
      </c>
    </row>
    <row r="9124" spans="1:16" x14ac:dyDescent="0.25">
      <c r="A9124" t="s">
        <v>13696</v>
      </c>
      <c r="B9124">
        <v>720</v>
      </c>
      <c r="C9124" s="3" t="str">
        <f>HYPERLINK("http://www.uniprot.org/uniprot/G7LGG3","tr|G7LGG3|G7LGG3_MEDTR")</f>
        <v>tr|G7LGG3|G7LGG3_MEDTR</v>
      </c>
      <c r="D9124" t="s">
        <v>7944</v>
      </c>
      <c r="E9124">
        <v>80.84</v>
      </c>
      <c r="F9124">
        <v>214</v>
      </c>
      <c r="G9124">
        <v>41</v>
      </c>
      <c r="H9124">
        <v>0</v>
      </c>
      <c r="I9124">
        <v>37</v>
      </c>
      <c r="J9124">
        <v>678</v>
      </c>
      <c r="K9124">
        <v>1</v>
      </c>
      <c r="L9124">
        <v>215</v>
      </c>
      <c r="M9124">
        <v>428</v>
      </c>
      <c r="N9124" t="s">
        <v>18</v>
      </c>
      <c r="O9124" s="1">
        <v>1.00045E-90</v>
      </c>
      <c r="P9124">
        <v>867</v>
      </c>
    </row>
    <row r="9125" spans="1:16" x14ac:dyDescent="0.25">
      <c r="A9125" t="s">
        <v>13697</v>
      </c>
      <c r="B9125">
        <v>702</v>
      </c>
      <c r="C9125" s="3" t="str">
        <f>HYPERLINK("http://www.uniprot.org/uniprot/G7IH01","tr|G7IH01|G7IH01_MEDTR")</f>
        <v>tr|G7IH01|G7IH01_MEDTR</v>
      </c>
      <c r="D9125" t="s">
        <v>59</v>
      </c>
      <c r="E9125">
        <v>37.14</v>
      </c>
      <c r="F9125">
        <v>210</v>
      </c>
      <c r="G9125">
        <v>132</v>
      </c>
      <c r="H9125">
        <v>6</v>
      </c>
      <c r="I9125">
        <v>55</v>
      </c>
      <c r="J9125">
        <v>666</v>
      </c>
      <c r="K9125">
        <v>1</v>
      </c>
      <c r="L9125">
        <v>398</v>
      </c>
      <c r="M9125">
        <v>584</v>
      </c>
      <c r="N9125" t="s">
        <v>18</v>
      </c>
      <c r="O9125" s="1">
        <v>1.5818000000000001E-21</v>
      </c>
      <c r="P9125">
        <v>270</v>
      </c>
    </row>
    <row r="9126" spans="1:16" x14ac:dyDescent="0.25">
      <c r="A9126" t="s">
        <v>13698</v>
      </c>
      <c r="B9126">
        <v>2397</v>
      </c>
      <c r="C9126" s="3" t="str">
        <f>HYPERLINK("http://www.uniprot.org/uniprot/G7JFA7","tr|G7JFA7|G7JFA7_MEDTR")</f>
        <v>tr|G7JFA7|G7JFA7_MEDTR</v>
      </c>
      <c r="D9126" t="s">
        <v>13699</v>
      </c>
      <c r="E9126">
        <v>57.74</v>
      </c>
      <c r="F9126">
        <v>426</v>
      </c>
      <c r="G9126">
        <v>180</v>
      </c>
      <c r="H9126">
        <v>6</v>
      </c>
      <c r="I9126">
        <v>709</v>
      </c>
      <c r="J9126">
        <v>1968</v>
      </c>
      <c r="K9126">
        <v>1</v>
      </c>
      <c r="L9126">
        <v>243</v>
      </c>
      <c r="M9126">
        <v>640</v>
      </c>
      <c r="N9126" t="s">
        <v>18</v>
      </c>
      <c r="O9126" s="1">
        <v>3.18059E-115</v>
      </c>
      <c r="P9126">
        <v>1085</v>
      </c>
    </row>
    <row r="9127" spans="1:16" x14ac:dyDescent="0.25">
      <c r="A9127" t="s">
        <v>13700</v>
      </c>
      <c r="B9127">
        <v>1116</v>
      </c>
      <c r="C9127" s="3" t="str">
        <f>HYPERLINK("http://www.uniprot.org/uniprot/G7IKJ3","tr|G7IKJ3|G7IKJ3_MEDTR")</f>
        <v>tr|G7IKJ3|G7IKJ3_MEDTR</v>
      </c>
      <c r="D9127" t="s">
        <v>3121</v>
      </c>
      <c r="E9127">
        <v>35.64</v>
      </c>
      <c r="F9127">
        <v>216</v>
      </c>
      <c r="G9127">
        <v>139</v>
      </c>
      <c r="H9127">
        <v>10</v>
      </c>
      <c r="I9127">
        <v>175</v>
      </c>
      <c r="J9127">
        <v>792</v>
      </c>
      <c r="K9127">
        <v>1</v>
      </c>
      <c r="L9127">
        <v>650</v>
      </c>
      <c r="M9127">
        <v>865</v>
      </c>
      <c r="N9127" t="s">
        <v>18</v>
      </c>
      <c r="O9127" s="1">
        <v>1.0732900000000001E-28</v>
      </c>
      <c r="P9127">
        <v>335</v>
      </c>
    </row>
    <row r="9128" spans="1:16" x14ac:dyDescent="0.25">
      <c r="A9128" t="s">
        <v>13701</v>
      </c>
      <c r="B9128">
        <v>1080</v>
      </c>
      <c r="C9128" s="3" t="str">
        <f>HYPERLINK("http://www.uniprot.org/uniprot/G7I2H0","tr|G7I2H0|G7I2H0_MEDTR")</f>
        <v>tr|G7I2H0|G7I2H0_MEDTR</v>
      </c>
      <c r="D9128" t="s">
        <v>144</v>
      </c>
      <c r="E9128">
        <v>33.94</v>
      </c>
      <c r="F9128">
        <v>327</v>
      </c>
      <c r="G9128">
        <v>216</v>
      </c>
      <c r="H9128">
        <v>2</v>
      </c>
      <c r="I9128">
        <v>73</v>
      </c>
      <c r="J9128">
        <v>1047</v>
      </c>
      <c r="K9128">
        <v>1</v>
      </c>
      <c r="L9128">
        <v>38</v>
      </c>
      <c r="M9128">
        <v>313</v>
      </c>
      <c r="N9128" t="s">
        <v>18</v>
      </c>
      <c r="O9128" s="1">
        <v>1.19745E-37</v>
      </c>
      <c r="P9128">
        <v>412</v>
      </c>
    </row>
    <row r="9129" spans="1:16" x14ac:dyDescent="0.25">
      <c r="A9129" t="s">
        <v>13702</v>
      </c>
      <c r="B9129">
        <v>948</v>
      </c>
      <c r="C9129" s="3" t="str">
        <f>HYPERLINK("http://www.uniprot.org/uniprot/Q9ZRV7","tr|Q9ZRV7|Q9ZRV7_CICAR")</f>
        <v>tr|Q9ZRV7|Q9ZRV7_CICAR</v>
      </c>
      <c r="D9129" t="s">
        <v>13662</v>
      </c>
      <c r="E9129">
        <v>98.25</v>
      </c>
      <c r="F9129">
        <v>286</v>
      </c>
      <c r="G9129">
        <v>5</v>
      </c>
      <c r="H9129">
        <v>0</v>
      </c>
      <c r="I9129">
        <v>88</v>
      </c>
      <c r="J9129">
        <v>945</v>
      </c>
      <c r="K9129">
        <v>1</v>
      </c>
      <c r="L9129">
        <v>104</v>
      </c>
      <c r="M9129">
        <v>389</v>
      </c>
      <c r="N9129" t="s">
        <v>18</v>
      </c>
      <c r="O9129" s="1">
        <v>1.4491299999999999E-158</v>
      </c>
      <c r="P9129">
        <v>1454</v>
      </c>
    </row>
    <row r="9130" spans="1:16" x14ac:dyDescent="0.25">
      <c r="A9130" t="s">
        <v>13703</v>
      </c>
      <c r="B9130">
        <v>1221</v>
      </c>
      <c r="C9130" s="3" t="str">
        <f>HYPERLINK("http://www.uniprot.org/uniprot/I1MHZ1","tr|I1MHZ1|I1MHZ1_SOYBN")</f>
        <v>tr|I1MHZ1|I1MHZ1_SOYBN</v>
      </c>
      <c r="D9130" t="s">
        <v>28</v>
      </c>
      <c r="E9130">
        <v>64.930000000000007</v>
      </c>
      <c r="F9130">
        <v>405</v>
      </c>
      <c r="G9130">
        <v>142</v>
      </c>
      <c r="H9130">
        <v>1</v>
      </c>
      <c r="I9130">
        <v>1</v>
      </c>
      <c r="J9130">
        <v>1212</v>
      </c>
      <c r="K9130">
        <v>1</v>
      </c>
      <c r="L9130">
        <v>1</v>
      </c>
      <c r="M9130">
        <v>405</v>
      </c>
      <c r="N9130" t="s">
        <v>18</v>
      </c>
      <c r="O9130" s="1">
        <v>6.9384899999999995E-157</v>
      </c>
      <c r="P9130">
        <v>1441</v>
      </c>
    </row>
    <row r="9131" spans="1:16" x14ac:dyDescent="0.25">
      <c r="A9131" t="s">
        <v>13704</v>
      </c>
      <c r="B9131">
        <v>1839</v>
      </c>
      <c r="C9131" s="3" t="str">
        <f>HYPERLINK("http://www.uniprot.org/uniprot/K7K8W7","tr|K7K8W7|K7K8W7_SOYBN")</f>
        <v>tr|K7K8W7|K7K8W7_SOYBN</v>
      </c>
      <c r="D9131" t="s">
        <v>28</v>
      </c>
      <c r="E9131">
        <v>82.72</v>
      </c>
      <c r="F9131">
        <v>573</v>
      </c>
      <c r="G9131">
        <v>99</v>
      </c>
      <c r="H9131">
        <v>11</v>
      </c>
      <c r="I9131">
        <v>58</v>
      </c>
      <c r="J9131">
        <v>1743</v>
      </c>
      <c r="K9131">
        <v>1</v>
      </c>
      <c r="L9131">
        <v>14</v>
      </c>
      <c r="M9131">
        <v>581</v>
      </c>
      <c r="N9131" t="s">
        <v>18</v>
      </c>
      <c r="O9131">
        <v>0</v>
      </c>
      <c r="P9131">
        <v>2335</v>
      </c>
    </row>
    <row r="9132" spans="1:16" x14ac:dyDescent="0.25">
      <c r="A9132" t="s">
        <v>13705</v>
      </c>
      <c r="B9132">
        <v>831</v>
      </c>
      <c r="C9132" s="3" t="str">
        <f>HYPERLINK("http://www.uniprot.org/uniprot/A5C859","tr|A5C859|A5C859_VITVI")</f>
        <v>tr|A5C859|A5C859_VITVI</v>
      </c>
      <c r="D9132" t="s">
        <v>13706</v>
      </c>
      <c r="E9132">
        <v>29.25</v>
      </c>
      <c r="F9132">
        <v>229</v>
      </c>
      <c r="G9132">
        <v>162</v>
      </c>
      <c r="H9132">
        <v>1</v>
      </c>
      <c r="I9132">
        <v>52</v>
      </c>
      <c r="J9132">
        <v>735</v>
      </c>
      <c r="K9132">
        <v>1</v>
      </c>
      <c r="L9132">
        <v>944</v>
      </c>
      <c r="M9132">
        <v>1171</v>
      </c>
      <c r="N9132" t="s">
        <v>18</v>
      </c>
      <c r="O9132" s="1">
        <v>4.10673E-23</v>
      </c>
      <c r="P9132">
        <v>285</v>
      </c>
    </row>
    <row r="9133" spans="1:16" x14ac:dyDescent="0.25">
      <c r="A9133" t="s">
        <v>13707</v>
      </c>
      <c r="B9133">
        <v>1632</v>
      </c>
      <c r="C9133" s="3" t="str">
        <f>HYPERLINK("http://www.uniprot.org/uniprot/G7I2P5","tr|G7I2P5|G7I2P5_MEDTR")</f>
        <v>tr|G7I2P5|G7I2P5_MEDTR</v>
      </c>
      <c r="D9133" t="s">
        <v>13708</v>
      </c>
      <c r="E9133">
        <v>78.510000000000005</v>
      </c>
      <c r="F9133">
        <v>540</v>
      </c>
      <c r="G9133">
        <v>116</v>
      </c>
      <c r="H9133">
        <v>3</v>
      </c>
      <c r="I9133">
        <v>19</v>
      </c>
      <c r="J9133">
        <v>1629</v>
      </c>
      <c r="K9133">
        <v>1</v>
      </c>
      <c r="L9133">
        <v>1</v>
      </c>
      <c r="M9133">
        <v>539</v>
      </c>
      <c r="N9133" t="s">
        <v>18</v>
      </c>
      <c r="O9133">
        <v>0</v>
      </c>
      <c r="P9133">
        <v>2133</v>
      </c>
    </row>
    <row r="9134" spans="1:16" x14ac:dyDescent="0.25">
      <c r="A9134" t="s">
        <v>13709</v>
      </c>
      <c r="B9134">
        <v>654</v>
      </c>
      <c r="C9134" s="3" t="str">
        <f>HYPERLINK("http://www.uniprot.org/uniprot/G7IFI5","tr|G7IFI5|G7IFI5_MEDTR")</f>
        <v>tr|G7IFI5|G7IFI5_MEDTR</v>
      </c>
      <c r="D9134" t="s">
        <v>13710</v>
      </c>
      <c r="E9134">
        <v>99.07</v>
      </c>
      <c r="F9134">
        <v>217</v>
      </c>
      <c r="G9134">
        <v>2</v>
      </c>
      <c r="H9134">
        <v>0</v>
      </c>
      <c r="I9134">
        <v>1</v>
      </c>
      <c r="J9134">
        <v>651</v>
      </c>
      <c r="K9134">
        <v>1</v>
      </c>
      <c r="L9134">
        <v>1</v>
      </c>
      <c r="M9134">
        <v>217</v>
      </c>
      <c r="N9134" t="s">
        <v>18</v>
      </c>
      <c r="O9134" s="1">
        <v>1.43459E-116</v>
      </c>
      <c r="P9134">
        <v>1089</v>
      </c>
    </row>
    <row r="9135" spans="1:16" x14ac:dyDescent="0.25">
      <c r="A9135" t="s">
        <v>13711</v>
      </c>
      <c r="B9135">
        <v>4770</v>
      </c>
      <c r="C9135" s="3" t="str">
        <f>HYPERLINK("http://www.uniprot.org/uniprot/I1LTQ6","tr|I1LTQ6|I1LTQ6_SOYBN")</f>
        <v>tr|I1LTQ6|I1LTQ6_SOYBN</v>
      </c>
      <c r="D9135" t="s">
        <v>71</v>
      </c>
      <c r="E9135">
        <v>64.8</v>
      </c>
      <c r="F9135">
        <v>1625</v>
      </c>
      <c r="G9135">
        <v>572</v>
      </c>
      <c r="H9135">
        <v>72</v>
      </c>
      <c r="I9135">
        <v>106</v>
      </c>
      <c r="J9135">
        <v>4764</v>
      </c>
      <c r="K9135">
        <v>1</v>
      </c>
      <c r="L9135">
        <v>33</v>
      </c>
      <c r="M9135">
        <v>1612</v>
      </c>
      <c r="N9135" t="s">
        <v>18</v>
      </c>
      <c r="O9135">
        <v>0</v>
      </c>
      <c r="P9135">
        <v>5115</v>
      </c>
    </row>
    <row r="9136" spans="1:16" x14ac:dyDescent="0.25">
      <c r="A9136" t="s">
        <v>13712</v>
      </c>
      <c r="B9136">
        <v>1902</v>
      </c>
      <c r="C9136" s="3" t="str">
        <f>HYPERLINK("http://www.uniprot.org/uniprot/K7MCG3","tr|K7MCG3|K7MCG3_SOYBN")</f>
        <v>tr|K7MCG3|K7MCG3_SOYBN</v>
      </c>
      <c r="D9136" t="s">
        <v>28</v>
      </c>
      <c r="E9136">
        <v>57.81</v>
      </c>
      <c r="F9136">
        <v>633</v>
      </c>
      <c r="G9136">
        <v>267</v>
      </c>
      <c r="H9136">
        <v>4</v>
      </c>
      <c r="I9136">
        <v>1</v>
      </c>
      <c r="J9136">
        <v>1887</v>
      </c>
      <c r="K9136">
        <v>1</v>
      </c>
      <c r="L9136">
        <v>1</v>
      </c>
      <c r="M9136">
        <v>622</v>
      </c>
      <c r="N9136" t="s">
        <v>18</v>
      </c>
      <c r="O9136">
        <v>0</v>
      </c>
      <c r="P9136">
        <v>1687</v>
      </c>
    </row>
    <row r="9137" spans="1:16" x14ac:dyDescent="0.25">
      <c r="A9137" t="s">
        <v>13713</v>
      </c>
      <c r="B9137">
        <v>2958</v>
      </c>
      <c r="C9137" s="3" t="str">
        <f>HYPERLINK("http://www.uniprot.org/uniprot/G7K7K8","tr|G7K7K8|G7K7K8_MEDTR")</f>
        <v>tr|G7K7K8|G7K7K8_MEDTR</v>
      </c>
      <c r="D9137" t="s">
        <v>13714</v>
      </c>
      <c r="E9137">
        <v>79.040000000000006</v>
      </c>
      <c r="F9137">
        <v>1026</v>
      </c>
      <c r="G9137">
        <v>215</v>
      </c>
      <c r="H9137">
        <v>58</v>
      </c>
      <c r="I9137">
        <v>1</v>
      </c>
      <c r="J9137">
        <v>2904</v>
      </c>
      <c r="K9137">
        <v>1</v>
      </c>
      <c r="L9137">
        <v>1</v>
      </c>
      <c r="M9137">
        <v>1025</v>
      </c>
      <c r="N9137" t="s">
        <v>18</v>
      </c>
      <c r="O9137">
        <v>0</v>
      </c>
      <c r="P9137">
        <v>4093</v>
      </c>
    </row>
    <row r="9138" spans="1:16" x14ac:dyDescent="0.25">
      <c r="A9138" t="s">
        <v>13715</v>
      </c>
      <c r="B9138">
        <v>1014</v>
      </c>
      <c r="C9138" s="3" t="str">
        <f>HYPERLINK("http://www.uniprot.org/uniprot/I1JI12","tr|I1JI12|I1JI12_SOYBN")</f>
        <v>tr|I1JI12|I1JI12_SOYBN</v>
      </c>
      <c r="D9138" t="s">
        <v>71</v>
      </c>
      <c r="E9138">
        <v>62.4</v>
      </c>
      <c r="F9138">
        <v>133</v>
      </c>
      <c r="G9138">
        <v>50</v>
      </c>
      <c r="H9138">
        <v>0</v>
      </c>
      <c r="I9138">
        <v>304</v>
      </c>
      <c r="J9138">
        <v>702</v>
      </c>
      <c r="K9138">
        <v>1</v>
      </c>
      <c r="L9138">
        <v>75</v>
      </c>
      <c r="M9138">
        <v>207</v>
      </c>
      <c r="N9138" t="s">
        <v>18</v>
      </c>
      <c r="O9138" s="1">
        <v>2.0475200000000001E-36</v>
      </c>
      <c r="P9138">
        <v>401</v>
      </c>
    </row>
    <row r="9139" spans="1:16" x14ac:dyDescent="0.25">
      <c r="A9139" t="s">
        <v>13716</v>
      </c>
      <c r="B9139">
        <v>957</v>
      </c>
      <c r="C9139" s="3" t="str">
        <f>HYPERLINK("http://www.uniprot.org/uniprot/G7L506","tr|G7L506|G7L506_MEDTR")</f>
        <v>tr|G7L506|G7L506_MEDTR</v>
      </c>
      <c r="D9139" t="s">
        <v>13717</v>
      </c>
      <c r="E9139">
        <v>80.489999999999995</v>
      </c>
      <c r="F9139">
        <v>323</v>
      </c>
      <c r="G9139">
        <v>63</v>
      </c>
      <c r="H9139">
        <v>6</v>
      </c>
      <c r="I9139">
        <v>1</v>
      </c>
      <c r="J9139">
        <v>951</v>
      </c>
      <c r="K9139">
        <v>1</v>
      </c>
      <c r="L9139">
        <v>1</v>
      </c>
      <c r="M9139">
        <v>310</v>
      </c>
      <c r="N9139" t="s">
        <v>18</v>
      </c>
      <c r="O9139" s="1">
        <v>8.4119700000000003E-138</v>
      </c>
      <c r="P9139">
        <v>1275</v>
      </c>
    </row>
    <row r="9140" spans="1:16" x14ac:dyDescent="0.25">
      <c r="A9140" t="s">
        <v>13718</v>
      </c>
      <c r="B9140">
        <v>1401</v>
      </c>
      <c r="C9140" s="3" t="str">
        <f>HYPERLINK("http://www.uniprot.org/uniprot/G7KSM3","tr|G7KSM3|G7KSM3_MEDTR")</f>
        <v>tr|G7KSM3|G7KSM3_MEDTR</v>
      </c>
      <c r="D9140" t="s">
        <v>13719</v>
      </c>
      <c r="E9140">
        <v>92.29</v>
      </c>
      <c r="F9140">
        <v>454</v>
      </c>
      <c r="G9140">
        <v>35</v>
      </c>
      <c r="H9140">
        <v>14</v>
      </c>
      <c r="I9140">
        <v>79</v>
      </c>
      <c r="J9140">
        <v>1398</v>
      </c>
      <c r="K9140">
        <v>1</v>
      </c>
      <c r="L9140">
        <v>18</v>
      </c>
      <c r="M9140">
        <v>471</v>
      </c>
      <c r="N9140" t="s">
        <v>18</v>
      </c>
      <c r="O9140">
        <v>0</v>
      </c>
      <c r="P9140">
        <v>2144</v>
      </c>
    </row>
    <row r="9141" spans="1:16" x14ac:dyDescent="0.25">
      <c r="A9141" t="s">
        <v>13720</v>
      </c>
      <c r="B9141">
        <v>798</v>
      </c>
      <c r="C9141" s="3" t="str">
        <f>HYPERLINK("http://www.uniprot.org/uniprot/I1KKE9","tr|I1KKE9|I1KKE9_SOYBN")</f>
        <v>tr|I1KKE9|I1KKE9_SOYBN</v>
      </c>
      <c r="D9141" t="s">
        <v>28</v>
      </c>
      <c r="E9141">
        <v>72.040000000000006</v>
      </c>
      <c r="F9141">
        <v>254</v>
      </c>
      <c r="G9141">
        <v>71</v>
      </c>
      <c r="H9141">
        <v>0</v>
      </c>
      <c r="I9141">
        <v>13</v>
      </c>
      <c r="J9141">
        <v>774</v>
      </c>
      <c r="K9141">
        <v>1</v>
      </c>
      <c r="L9141">
        <v>4</v>
      </c>
      <c r="M9141">
        <v>254</v>
      </c>
      <c r="N9141" t="s">
        <v>18</v>
      </c>
      <c r="O9141" s="1">
        <v>4.6484499999999999E-106</v>
      </c>
      <c r="P9141">
        <v>1000</v>
      </c>
    </row>
    <row r="9142" spans="1:16" x14ac:dyDescent="0.25">
      <c r="A9142" t="s">
        <v>13721</v>
      </c>
      <c r="B9142">
        <v>1587</v>
      </c>
      <c r="C9142" s="3" t="str">
        <f>HYPERLINK("http://www.uniprot.org/uniprot/E0AD90","tr|E0AD90|E0AD90_CICAR")</f>
        <v>tr|E0AD90|E0AD90_CICAR</v>
      </c>
      <c r="D9142" t="s">
        <v>13722</v>
      </c>
      <c r="E9142">
        <v>88.82</v>
      </c>
      <c r="F9142">
        <v>528</v>
      </c>
      <c r="G9142">
        <v>59</v>
      </c>
      <c r="H9142">
        <v>0</v>
      </c>
      <c r="I9142">
        <v>1</v>
      </c>
      <c r="J9142">
        <v>1584</v>
      </c>
      <c r="K9142">
        <v>1</v>
      </c>
      <c r="L9142">
        <v>15</v>
      </c>
      <c r="M9142">
        <v>542</v>
      </c>
      <c r="N9142" t="s">
        <v>18</v>
      </c>
      <c r="O9142">
        <v>0</v>
      </c>
      <c r="P9142">
        <v>2354</v>
      </c>
    </row>
    <row r="9143" spans="1:16" x14ac:dyDescent="0.25">
      <c r="A9143" t="s">
        <v>13723</v>
      </c>
      <c r="B9143">
        <v>1809</v>
      </c>
      <c r="C9143" s="3" t="str">
        <f>HYPERLINK("http://www.uniprot.org/uniprot/I1L899","tr|I1L899|I1L899_SOYBN")</f>
        <v>tr|I1L899|I1L899_SOYBN</v>
      </c>
      <c r="D9143" t="s">
        <v>117</v>
      </c>
      <c r="E9143">
        <v>83.42</v>
      </c>
      <c r="F9143">
        <v>537</v>
      </c>
      <c r="G9143">
        <v>89</v>
      </c>
      <c r="H9143">
        <v>2</v>
      </c>
      <c r="I9143">
        <v>1</v>
      </c>
      <c r="J9143">
        <v>1605</v>
      </c>
      <c r="K9143">
        <v>1</v>
      </c>
      <c r="L9143">
        <v>1</v>
      </c>
      <c r="M9143">
        <v>532</v>
      </c>
      <c r="N9143" t="s">
        <v>18</v>
      </c>
      <c r="O9143">
        <v>0</v>
      </c>
      <c r="P9143">
        <v>2282</v>
      </c>
    </row>
    <row r="9144" spans="1:16" x14ac:dyDescent="0.25">
      <c r="A9144" t="s">
        <v>13724</v>
      </c>
      <c r="B9144">
        <v>738</v>
      </c>
      <c r="C9144" s="3" t="str">
        <f>HYPERLINK("http://www.uniprot.org/uniprot/I1LYX9","tr|I1LYX9|I1LYX9_SOYBN")</f>
        <v>tr|I1LYX9|I1LYX9_SOYBN</v>
      </c>
      <c r="D9144" t="s">
        <v>28</v>
      </c>
      <c r="E9144">
        <v>81.180000000000007</v>
      </c>
      <c r="F9144">
        <v>101</v>
      </c>
      <c r="G9144">
        <v>19</v>
      </c>
      <c r="H9144">
        <v>1</v>
      </c>
      <c r="I9144">
        <v>403</v>
      </c>
      <c r="J9144">
        <v>702</v>
      </c>
      <c r="K9144">
        <v>1</v>
      </c>
      <c r="L9144">
        <v>37</v>
      </c>
      <c r="M9144">
        <v>137</v>
      </c>
      <c r="N9144" t="s">
        <v>18</v>
      </c>
      <c r="O9144" s="1">
        <v>1.93122E-44</v>
      </c>
      <c r="P9144">
        <v>468</v>
      </c>
    </row>
    <row r="9145" spans="1:16" x14ac:dyDescent="0.25">
      <c r="A9145" t="s">
        <v>13725</v>
      </c>
      <c r="B9145">
        <v>1476</v>
      </c>
      <c r="C9145" s="3" t="str">
        <f>HYPERLINK("http://www.uniprot.org/uniprot/G7IF27","tr|G7IF27|G7IF27_MEDTR")</f>
        <v>tr|G7IF27|G7IF27_MEDTR</v>
      </c>
      <c r="D9145" t="s">
        <v>13726</v>
      </c>
      <c r="E9145">
        <v>64.540000000000006</v>
      </c>
      <c r="F9145">
        <v>502</v>
      </c>
      <c r="G9145">
        <v>178</v>
      </c>
      <c r="H9145">
        <v>14</v>
      </c>
      <c r="I9145">
        <v>10</v>
      </c>
      <c r="J9145">
        <v>1473</v>
      </c>
      <c r="K9145">
        <v>1</v>
      </c>
      <c r="L9145">
        <v>1</v>
      </c>
      <c r="M9145">
        <v>452</v>
      </c>
      <c r="N9145" t="s">
        <v>18</v>
      </c>
      <c r="O9145" s="1">
        <v>4.0549400000000001E-165</v>
      </c>
      <c r="P9145">
        <v>1513</v>
      </c>
    </row>
    <row r="9146" spans="1:16" x14ac:dyDescent="0.25">
      <c r="A9146" t="s">
        <v>13727</v>
      </c>
      <c r="B9146">
        <v>513</v>
      </c>
      <c r="C9146" s="3" t="str">
        <f>HYPERLINK("http://www.uniprot.org/uniprot/G7JAX6","tr|G7JAX6|G7JAX6_MEDTR")</f>
        <v>tr|G7JAX6|G7JAX6_MEDTR</v>
      </c>
      <c r="D9146" t="s">
        <v>13728</v>
      </c>
      <c r="E9146">
        <v>74.28</v>
      </c>
      <c r="F9146">
        <v>175</v>
      </c>
      <c r="G9146">
        <v>45</v>
      </c>
      <c r="H9146">
        <v>5</v>
      </c>
      <c r="I9146">
        <v>1</v>
      </c>
      <c r="J9146">
        <v>510</v>
      </c>
      <c r="K9146">
        <v>1</v>
      </c>
      <c r="L9146">
        <v>1</v>
      </c>
      <c r="M9146">
        <v>172</v>
      </c>
      <c r="N9146" t="s">
        <v>18</v>
      </c>
      <c r="O9146" s="1">
        <v>5.2210000000000002E-63</v>
      </c>
      <c r="P9146">
        <v>625</v>
      </c>
    </row>
    <row r="9147" spans="1:16" x14ac:dyDescent="0.25">
      <c r="A9147" t="s">
        <v>13729</v>
      </c>
      <c r="B9147">
        <v>1560</v>
      </c>
      <c r="C9147" s="3" t="str">
        <f>HYPERLINK("http://www.uniprot.org/uniprot/G7JA60","tr|G7JA60|G7JA60_MEDTR")</f>
        <v>tr|G7JA60|G7JA60_MEDTR</v>
      </c>
      <c r="D9147" t="s">
        <v>13730</v>
      </c>
      <c r="E9147">
        <v>91.97</v>
      </c>
      <c r="F9147">
        <v>511</v>
      </c>
      <c r="G9147">
        <v>41</v>
      </c>
      <c r="H9147">
        <v>0</v>
      </c>
      <c r="I9147">
        <v>22</v>
      </c>
      <c r="J9147">
        <v>1554</v>
      </c>
      <c r="K9147">
        <v>1</v>
      </c>
      <c r="L9147">
        <v>28</v>
      </c>
      <c r="M9147">
        <v>538</v>
      </c>
      <c r="N9147" t="s">
        <v>18</v>
      </c>
      <c r="O9147">
        <v>0</v>
      </c>
      <c r="P9147">
        <v>2594</v>
      </c>
    </row>
    <row r="9148" spans="1:16" x14ac:dyDescent="0.25">
      <c r="A9148" t="s">
        <v>13731</v>
      </c>
      <c r="B9148">
        <v>366</v>
      </c>
      <c r="C9148" s="3" t="str">
        <f>HYPERLINK("http://www.uniprot.org/uniprot/G7IZB8","tr|G7IZB8|G7IZB8_MEDTR")</f>
        <v>tr|G7IZB8|G7IZB8_MEDTR</v>
      </c>
      <c r="D9148" t="s">
        <v>13732</v>
      </c>
      <c r="E9148">
        <v>84.95</v>
      </c>
      <c r="F9148">
        <v>113</v>
      </c>
      <c r="G9148">
        <v>17</v>
      </c>
      <c r="H9148">
        <v>2</v>
      </c>
      <c r="I9148">
        <v>28</v>
      </c>
      <c r="J9148">
        <v>360</v>
      </c>
      <c r="K9148">
        <v>1</v>
      </c>
      <c r="L9148">
        <v>1</v>
      </c>
      <c r="M9148">
        <v>113</v>
      </c>
      <c r="N9148" t="s">
        <v>18</v>
      </c>
      <c r="O9148" s="1">
        <v>1.04086E-47</v>
      </c>
      <c r="P9148">
        <v>493</v>
      </c>
    </row>
    <row r="9149" spans="1:16" x14ac:dyDescent="0.25">
      <c r="A9149" t="s">
        <v>13733</v>
      </c>
      <c r="B9149">
        <v>297</v>
      </c>
      <c r="C9149" s="3" t="str">
        <f>HYPERLINK("http://www.uniprot.org/uniprot/I3SBC5","tr|I3SBC5|I3SBC5_MEDTR")</f>
        <v>tr|I3SBC5|I3SBC5_MEDTR</v>
      </c>
      <c r="D9149" t="s">
        <v>386</v>
      </c>
      <c r="E9149">
        <v>68.599999999999994</v>
      </c>
      <c r="F9149">
        <v>86</v>
      </c>
      <c r="G9149">
        <v>27</v>
      </c>
      <c r="H9149">
        <v>0</v>
      </c>
      <c r="I9149">
        <v>1</v>
      </c>
      <c r="J9149">
        <v>258</v>
      </c>
      <c r="K9149">
        <v>1</v>
      </c>
      <c r="L9149">
        <v>1</v>
      </c>
      <c r="M9149">
        <v>86</v>
      </c>
      <c r="N9149" t="s">
        <v>18</v>
      </c>
      <c r="O9149" s="1">
        <v>1.4058499999999999E-23</v>
      </c>
      <c r="P9149">
        <v>285</v>
      </c>
    </row>
    <row r="9150" spans="1:16" x14ac:dyDescent="0.25">
      <c r="A9150" t="s">
        <v>13734</v>
      </c>
      <c r="B9150">
        <v>540</v>
      </c>
      <c r="C9150" s="3" t="str">
        <f>HYPERLINK("http://www.uniprot.org/uniprot/G7JV10","tr|G7JV10|G7JV10_MEDTR")</f>
        <v>tr|G7JV10|G7JV10_MEDTR</v>
      </c>
      <c r="D9150" t="s">
        <v>13735</v>
      </c>
      <c r="E9150">
        <v>61.18</v>
      </c>
      <c r="F9150">
        <v>219</v>
      </c>
      <c r="G9150">
        <v>85</v>
      </c>
      <c r="H9150">
        <v>41</v>
      </c>
      <c r="I9150">
        <v>1</v>
      </c>
      <c r="J9150">
        <v>534</v>
      </c>
      <c r="K9150">
        <v>1</v>
      </c>
      <c r="L9150">
        <v>1</v>
      </c>
      <c r="M9150">
        <v>216</v>
      </c>
      <c r="N9150" t="s">
        <v>18</v>
      </c>
      <c r="O9150" s="1">
        <v>4.1639200000000003E-68</v>
      </c>
      <c r="P9150">
        <v>669</v>
      </c>
    </row>
    <row r="9151" spans="1:16" x14ac:dyDescent="0.25">
      <c r="A9151" t="s">
        <v>13736</v>
      </c>
      <c r="B9151">
        <v>1278</v>
      </c>
      <c r="C9151" s="3" t="str">
        <f>HYPERLINK("http://www.uniprot.org/uniprot/G7LFT6","tr|G7LFT6|G7LFT6_MEDTR")</f>
        <v>tr|G7LFT6|G7LFT6_MEDTR</v>
      </c>
      <c r="D9151" t="s">
        <v>13737</v>
      </c>
      <c r="E9151">
        <v>90.9</v>
      </c>
      <c r="F9151">
        <v>429</v>
      </c>
      <c r="G9151">
        <v>39</v>
      </c>
      <c r="H9151">
        <v>4</v>
      </c>
      <c r="I9151">
        <v>1</v>
      </c>
      <c r="J9151">
        <v>1275</v>
      </c>
      <c r="K9151">
        <v>1</v>
      </c>
      <c r="L9151">
        <v>1</v>
      </c>
      <c r="M9151">
        <v>425</v>
      </c>
      <c r="N9151" t="s">
        <v>18</v>
      </c>
      <c r="O9151">
        <v>0</v>
      </c>
      <c r="P9151">
        <v>1973</v>
      </c>
    </row>
    <row r="9152" spans="1:16" x14ac:dyDescent="0.25">
      <c r="A9152" t="s">
        <v>13738</v>
      </c>
      <c r="B9152">
        <v>1137</v>
      </c>
      <c r="C9152" s="3" t="str">
        <f>HYPERLINK("http://www.uniprot.org/uniprot/A5B592","tr|A5B592|A5B592_VITVI")</f>
        <v>tr|A5B592|A5B592_VITVI</v>
      </c>
      <c r="D9152" t="s">
        <v>250</v>
      </c>
      <c r="E9152">
        <v>29.72</v>
      </c>
      <c r="F9152">
        <v>323</v>
      </c>
      <c r="G9152">
        <v>227</v>
      </c>
      <c r="H9152">
        <v>11</v>
      </c>
      <c r="I9152">
        <v>1</v>
      </c>
      <c r="J9152">
        <v>936</v>
      </c>
      <c r="K9152">
        <v>1</v>
      </c>
      <c r="L9152">
        <v>1094</v>
      </c>
      <c r="M9152">
        <v>1408</v>
      </c>
      <c r="N9152" t="s">
        <v>18</v>
      </c>
      <c r="O9152" s="1">
        <v>1.7073700000000001E-29</v>
      </c>
      <c r="P9152">
        <v>342</v>
      </c>
    </row>
    <row r="9153" spans="1:16" x14ac:dyDescent="0.25">
      <c r="A9153" t="s">
        <v>13739</v>
      </c>
      <c r="B9153">
        <v>303</v>
      </c>
      <c r="C9153" s="3" t="str">
        <f>HYPERLINK("http://www.uniprot.org/uniprot/G7JFA8","tr|G7JFA8|G7JFA8_MEDTR")</f>
        <v>tr|G7JFA8|G7JFA8_MEDTR</v>
      </c>
      <c r="D9153" t="s">
        <v>13740</v>
      </c>
      <c r="E9153">
        <v>83.87</v>
      </c>
      <c r="F9153">
        <v>93</v>
      </c>
      <c r="G9153">
        <v>15</v>
      </c>
      <c r="H9153">
        <v>1</v>
      </c>
      <c r="I9153">
        <v>1</v>
      </c>
      <c r="J9153">
        <v>276</v>
      </c>
      <c r="K9153">
        <v>1</v>
      </c>
      <c r="L9153">
        <v>1</v>
      </c>
      <c r="M9153">
        <v>91</v>
      </c>
      <c r="N9153" t="s">
        <v>18</v>
      </c>
      <c r="O9153" s="1">
        <v>2.89459E-37</v>
      </c>
      <c r="P9153">
        <v>403</v>
      </c>
    </row>
    <row r="9154" spans="1:16" x14ac:dyDescent="0.25">
      <c r="A9154" t="s">
        <v>13741</v>
      </c>
      <c r="B9154">
        <v>2169</v>
      </c>
      <c r="C9154" s="3" t="str">
        <f>HYPERLINK("http://www.uniprot.org/uniprot/G7L6Y2","tr|G7L6Y2|G7L6Y2_MEDTR")</f>
        <v>tr|G7L6Y2|G7L6Y2_MEDTR</v>
      </c>
      <c r="D9154" t="s">
        <v>13742</v>
      </c>
      <c r="E9154">
        <v>89.84</v>
      </c>
      <c r="F9154">
        <v>719</v>
      </c>
      <c r="G9154">
        <v>73</v>
      </c>
      <c r="H9154">
        <v>12</v>
      </c>
      <c r="I9154">
        <v>7</v>
      </c>
      <c r="J9154">
        <v>2127</v>
      </c>
      <c r="K9154">
        <v>1</v>
      </c>
      <c r="L9154">
        <v>1</v>
      </c>
      <c r="M9154">
        <v>719</v>
      </c>
      <c r="N9154" t="s">
        <v>18</v>
      </c>
      <c r="O9154">
        <v>0</v>
      </c>
      <c r="P9154">
        <v>3419</v>
      </c>
    </row>
    <row r="9155" spans="1:16" x14ac:dyDescent="0.25">
      <c r="A9155" t="s">
        <v>13743</v>
      </c>
      <c r="B9155">
        <v>1149</v>
      </c>
      <c r="C9155" s="3" t="str">
        <f>HYPERLINK("http://www.uniprot.org/uniprot/Q9ZRV7","tr|Q9ZRV7|Q9ZRV7_CICAR")</f>
        <v>tr|Q9ZRV7|Q9ZRV7_CICAR</v>
      </c>
      <c r="D9155" t="s">
        <v>13662</v>
      </c>
      <c r="E9155">
        <v>94.85</v>
      </c>
      <c r="F9155">
        <v>389</v>
      </c>
      <c r="G9155">
        <v>20</v>
      </c>
      <c r="H9155">
        <v>7</v>
      </c>
      <c r="I9155">
        <v>1</v>
      </c>
      <c r="J9155">
        <v>1146</v>
      </c>
      <c r="K9155">
        <v>1</v>
      </c>
      <c r="L9155">
        <v>1</v>
      </c>
      <c r="M9155">
        <v>389</v>
      </c>
      <c r="N9155" t="s">
        <v>18</v>
      </c>
      <c r="O9155">
        <v>0</v>
      </c>
      <c r="P9155">
        <v>1884</v>
      </c>
    </row>
    <row r="9156" spans="1:16" x14ac:dyDescent="0.25">
      <c r="A9156" t="s">
        <v>13744</v>
      </c>
      <c r="B9156">
        <v>3585</v>
      </c>
      <c r="C9156" s="3" t="str">
        <f>HYPERLINK("http://www.uniprot.org/uniprot/K7LC83","tr|K7LC83|K7LC83_SOYBN")</f>
        <v>tr|K7LC83|K7LC83_SOYBN</v>
      </c>
      <c r="D9156" t="s">
        <v>28</v>
      </c>
      <c r="E9156">
        <v>63.88</v>
      </c>
      <c r="F9156">
        <v>1221</v>
      </c>
      <c r="G9156">
        <v>441</v>
      </c>
      <c r="H9156">
        <v>46</v>
      </c>
      <c r="I9156">
        <v>1</v>
      </c>
      <c r="J9156">
        <v>3525</v>
      </c>
      <c r="K9156">
        <v>1</v>
      </c>
      <c r="L9156">
        <v>1</v>
      </c>
      <c r="M9156">
        <v>1195</v>
      </c>
      <c r="N9156" t="s">
        <v>18</v>
      </c>
      <c r="O9156">
        <v>0</v>
      </c>
      <c r="P9156">
        <v>3635</v>
      </c>
    </row>
    <row r="9157" spans="1:16" x14ac:dyDescent="0.25">
      <c r="A9157" t="s">
        <v>13745</v>
      </c>
      <c r="B9157">
        <v>1077</v>
      </c>
      <c r="C9157" s="3" t="str">
        <f>HYPERLINK("http://www.uniprot.org/uniprot/I3SB53","tr|I3SB53|I3SB53_LOTJA")</f>
        <v>tr|I3SB53|I3SB53_LOTJA</v>
      </c>
      <c r="D9157" t="s">
        <v>93</v>
      </c>
      <c r="E9157">
        <v>76.17</v>
      </c>
      <c r="F9157">
        <v>361</v>
      </c>
      <c r="G9157">
        <v>86</v>
      </c>
      <c r="H9157">
        <v>3</v>
      </c>
      <c r="I9157">
        <v>1</v>
      </c>
      <c r="J9157">
        <v>1074</v>
      </c>
      <c r="K9157">
        <v>1</v>
      </c>
      <c r="L9157">
        <v>1</v>
      </c>
      <c r="M9157">
        <v>357</v>
      </c>
      <c r="N9157" t="s">
        <v>18</v>
      </c>
      <c r="O9157" s="1">
        <v>2.0318399999999998E-154</v>
      </c>
      <c r="P9157">
        <v>1419</v>
      </c>
    </row>
    <row r="9158" spans="1:16" x14ac:dyDescent="0.25">
      <c r="A9158" t="s">
        <v>13746</v>
      </c>
      <c r="B9158">
        <v>633</v>
      </c>
      <c r="C9158" s="3" t="str">
        <f>HYPERLINK("http://www.uniprot.org/uniprot/G7K1K2","tr|G7K1K2|G7K1K2_MEDTR")</f>
        <v>tr|G7K1K2|G7K1K2_MEDTR</v>
      </c>
      <c r="D9158" t="s">
        <v>13747</v>
      </c>
      <c r="E9158">
        <v>61.42</v>
      </c>
      <c r="F9158">
        <v>280</v>
      </c>
      <c r="G9158">
        <v>108</v>
      </c>
      <c r="H9158">
        <v>71</v>
      </c>
      <c r="I9158">
        <v>4</v>
      </c>
      <c r="J9158">
        <v>630</v>
      </c>
      <c r="K9158">
        <v>1</v>
      </c>
      <c r="L9158">
        <v>81</v>
      </c>
      <c r="M9158">
        <v>344</v>
      </c>
      <c r="N9158" t="s">
        <v>18</v>
      </c>
      <c r="O9158" s="1">
        <v>4.9469900000000002E-79</v>
      </c>
      <c r="P9158">
        <v>765</v>
      </c>
    </row>
    <row r="9159" spans="1:16" x14ac:dyDescent="0.25">
      <c r="A9159" t="s">
        <v>13748</v>
      </c>
      <c r="B9159">
        <v>543</v>
      </c>
      <c r="C9159" s="3" t="str">
        <f>HYPERLINK("http://www.uniprot.org/uniprot/G7IM96","tr|G7IM96|G7IM96_MEDTR")</f>
        <v>tr|G7IM96|G7IM96_MEDTR</v>
      </c>
      <c r="D9159" t="s">
        <v>6165</v>
      </c>
      <c r="E9159">
        <v>80.349999999999994</v>
      </c>
      <c r="F9159">
        <v>56</v>
      </c>
      <c r="G9159">
        <v>11</v>
      </c>
      <c r="H9159">
        <v>0</v>
      </c>
      <c r="I9159">
        <v>1</v>
      </c>
      <c r="J9159">
        <v>168</v>
      </c>
      <c r="K9159">
        <v>1</v>
      </c>
      <c r="L9159">
        <v>16</v>
      </c>
      <c r="M9159">
        <v>71</v>
      </c>
      <c r="N9159" t="s">
        <v>18</v>
      </c>
      <c r="O9159" s="1">
        <v>1.3001800000000001E-16</v>
      </c>
      <c r="P9159">
        <v>225</v>
      </c>
    </row>
    <row r="9160" spans="1:16" x14ac:dyDescent="0.25">
      <c r="A9160" t="s">
        <v>13749</v>
      </c>
      <c r="B9160">
        <v>1218</v>
      </c>
      <c r="C9160" s="3" t="str">
        <f>HYPERLINK("http://www.uniprot.org/uniprot/I1L9B0","tr|I1L9B0|I1L9B0_SOYBN")</f>
        <v>tr|I1L9B0|I1L9B0_SOYBN</v>
      </c>
      <c r="D9160" t="s">
        <v>99</v>
      </c>
      <c r="E9160">
        <v>53.65</v>
      </c>
      <c r="F9160">
        <v>410</v>
      </c>
      <c r="G9160">
        <v>190</v>
      </c>
      <c r="H9160">
        <v>18</v>
      </c>
      <c r="I9160">
        <v>1</v>
      </c>
      <c r="J9160">
        <v>1176</v>
      </c>
      <c r="K9160">
        <v>1</v>
      </c>
      <c r="L9160">
        <v>11</v>
      </c>
      <c r="M9160">
        <v>396</v>
      </c>
      <c r="N9160" t="s">
        <v>18</v>
      </c>
      <c r="O9160" s="1">
        <v>1.3709800000000001E-96</v>
      </c>
      <c r="P9160">
        <v>921</v>
      </c>
    </row>
    <row r="9161" spans="1:16" x14ac:dyDescent="0.25">
      <c r="A9161" t="s">
        <v>13750</v>
      </c>
      <c r="B9161">
        <v>3216</v>
      </c>
      <c r="C9161" s="3" t="str">
        <f>HYPERLINK("http://www.uniprot.org/uniprot/M4CQZ3","tr|M4CQZ3|M4CQZ3_BRARP")</f>
        <v>tr|M4CQZ3|M4CQZ3_BRARP</v>
      </c>
      <c r="D9161" t="s">
        <v>13751</v>
      </c>
      <c r="E9161">
        <v>63.03</v>
      </c>
      <c r="F9161">
        <v>1101</v>
      </c>
      <c r="G9161">
        <v>407</v>
      </c>
      <c r="H9161">
        <v>30</v>
      </c>
      <c r="I9161">
        <v>1</v>
      </c>
      <c r="J9161">
        <v>3213</v>
      </c>
      <c r="K9161">
        <v>1</v>
      </c>
      <c r="L9161">
        <v>1</v>
      </c>
      <c r="M9161">
        <v>1027</v>
      </c>
      <c r="N9161" t="s">
        <v>18</v>
      </c>
      <c r="O9161">
        <v>0</v>
      </c>
      <c r="P9161">
        <v>3342</v>
      </c>
    </row>
    <row r="9162" spans="1:16" x14ac:dyDescent="0.25">
      <c r="A9162" t="s">
        <v>13752</v>
      </c>
      <c r="B9162">
        <v>1107</v>
      </c>
      <c r="C9162" s="3" t="str">
        <f>HYPERLINK("http://www.uniprot.org/uniprot/G7IGJ1","tr|G7IGJ1|G7IGJ1_MEDTR")</f>
        <v>tr|G7IGJ1|G7IGJ1_MEDTR</v>
      </c>
      <c r="D9162" t="s">
        <v>13753</v>
      </c>
      <c r="E9162">
        <v>70.11</v>
      </c>
      <c r="F9162">
        <v>338</v>
      </c>
      <c r="G9162">
        <v>101</v>
      </c>
      <c r="H9162">
        <v>57</v>
      </c>
      <c r="I9162">
        <v>46</v>
      </c>
      <c r="J9162">
        <v>888</v>
      </c>
      <c r="K9162">
        <v>1</v>
      </c>
      <c r="L9162">
        <v>17</v>
      </c>
      <c r="M9162">
        <v>352</v>
      </c>
      <c r="N9162" t="s">
        <v>18</v>
      </c>
      <c r="O9162" s="1">
        <v>9.9755699999999997E-120</v>
      </c>
      <c r="P9162">
        <v>1120</v>
      </c>
    </row>
    <row r="9163" spans="1:16" x14ac:dyDescent="0.25">
      <c r="A9163" t="s">
        <v>13754</v>
      </c>
      <c r="B9163">
        <v>1365</v>
      </c>
      <c r="C9163" s="3" t="str">
        <f>HYPERLINK("http://www.uniprot.org/uniprot/Q9AXJ7","tr|Q9AXJ7|Q9AXJ7_MEDTR")</f>
        <v>tr|Q9AXJ7|Q9AXJ7_MEDTR</v>
      </c>
      <c r="D9163" t="s">
        <v>13755</v>
      </c>
      <c r="E9163">
        <v>57.67</v>
      </c>
      <c r="F9163">
        <v>456</v>
      </c>
      <c r="G9163">
        <v>193</v>
      </c>
      <c r="H9163">
        <v>3</v>
      </c>
      <c r="I9163">
        <v>1</v>
      </c>
      <c r="J9163">
        <v>1359</v>
      </c>
      <c r="K9163">
        <v>1</v>
      </c>
      <c r="L9163">
        <v>1</v>
      </c>
      <c r="M9163">
        <v>404</v>
      </c>
      <c r="N9163" t="s">
        <v>18</v>
      </c>
      <c r="O9163" s="1">
        <v>2.5569499999999999E-126</v>
      </c>
      <c r="P9163">
        <v>1178</v>
      </c>
    </row>
    <row r="9164" spans="1:16" x14ac:dyDescent="0.25">
      <c r="A9164" t="s">
        <v>13756</v>
      </c>
      <c r="B9164">
        <v>2061</v>
      </c>
      <c r="C9164" s="3" t="str">
        <f>HYPERLINK("http://www.uniprot.org/uniprot/G7I2F3","tr|G7I2F3|G7I2F3_MEDTR")</f>
        <v>tr|G7I2F3|G7I2F3_MEDTR</v>
      </c>
      <c r="D9164" t="s">
        <v>257</v>
      </c>
      <c r="E9164">
        <v>34.97</v>
      </c>
      <c r="F9164">
        <v>406</v>
      </c>
      <c r="G9164">
        <v>264</v>
      </c>
      <c r="H9164">
        <v>2</v>
      </c>
      <c r="I9164">
        <v>784</v>
      </c>
      <c r="J9164">
        <v>1995</v>
      </c>
      <c r="K9164">
        <v>1</v>
      </c>
      <c r="L9164">
        <v>43</v>
      </c>
      <c r="M9164">
        <v>379</v>
      </c>
      <c r="N9164" t="s">
        <v>18</v>
      </c>
      <c r="O9164" s="1">
        <v>1.2114699999999999E-51</v>
      </c>
      <c r="P9164">
        <v>536</v>
      </c>
    </row>
    <row r="9165" spans="1:16" x14ac:dyDescent="0.25">
      <c r="A9165" t="s">
        <v>13757</v>
      </c>
      <c r="B9165">
        <v>1032</v>
      </c>
      <c r="C9165" s="3" t="str">
        <f>HYPERLINK("http://www.uniprot.org/uniprot/I1JPX8","tr|I1JPX8|I1JPX8_SOYBN")</f>
        <v>tr|I1JPX8|I1JPX8_SOYBN</v>
      </c>
      <c r="D9165" t="s">
        <v>3965</v>
      </c>
      <c r="E9165">
        <v>89.66</v>
      </c>
      <c r="F9165">
        <v>358</v>
      </c>
      <c r="G9165">
        <v>37</v>
      </c>
      <c r="H9165">
        <v>15</v>
      </c>
      <c r="I9165">
        <v>1</v>
      </c>
      <c r="J9165">
        <v>1029</v>
      </c>
      <c r="K9165">
        <v>1</v>
      </c>
      <c r="L9165">
        <v>1</v>
      </c>
      <c r="M9165">
        <v>358</v>
      </c>
      <c r="N9165" t="s">
        <v>18</v>
      </c>
      <c r="O9165" s="1">
        <v>1.7144099999999999E-179</v>
      </c>
      <c r="P9165">
        <v>1635</v>
      </c>
    </row>
    <row r="9166" spans="1:16" x14ac:dyDescent="0.25">
      <c r="A9166" t="s">
        <v>13758</v>
      </c>
      <c r="B9166">
        <v>2196</v>
      </c>
      <c r="C9166" s="3" t="str">
        <f>HYPERLINK("http://www.uniprot.org/uniprot/K7KET2","tr|K7KET2|K7KET2_SOYBN")</f>
        <v>tr|K7KET2|K7KET2_SOYBN</v>
      </c>
      <c r="D9166" t="s">
        <v>28</v>
      </c>
      <c r="E9166">
        <v>43.34</v>
      </c>
      <c r="F9166">
        <v>849</v>
      </c>
      <c r="G9166">
        <v>481</v>
      </c>
      <c r="H9166">
        <v>118</v>
      </c>
      <c r="I9166">
        <v>1</v>
      </c>
      <c r="J9166">
        <v>2193</v>
      </c>
      <c r="K9166">
        <v>1</v>
      </c>
      <c r="L9166">
        <v>1</v>
      </c>
      <c r="M9166">
        <v>782</v>
      </c>
      <c r="N9166" t="s">
        <v>18</v>
      </c>
      <c r="O9166" s="1">
        <v>9.4522300000000002E-151</v>
      </c>
      <c r="P9166">
        <v>1391</v>
      </c>
    </row>
    <row r="9167" spans="1:16" x14ac:dyDescent="0.25">
      <c r="A9167" t="s">
        <v>13759</v>
      </c>
      <c r="B9167">
        <v>2193</v>
      </c>
      <c r="C9167" s="3" t="str">
        <f>HYPERLINK("http://www.uniprot.org/uniprot/A5BE46","tr|A5BE46|A5BE46_VITVI")</f>
        <v>tr|A5BE46|A5BE46_VITVI</v>
      </c>
      <c r="D9167" t="s">
        <v>462</v>
      </c>
      <c r="E9167">
        <v>79.069999999999993</v>
      </c>
      <c r="F9167">
        <v>736</v>
      </c>
      <c r="G9167">
        <v>154</v>
      </c>
      <c r="H9167">
        <v>7</v>
      </c>
      <c r="I9167">
        <v>1</v>
      </c>
      <c r="J9167">
        <v>2187</v>
      </c>
      <c r="K9167">
        <v>1</v>
      </c>
      <c r="L9167">
        <v>618</v>
      </c>
      <c r="M9167">
        <v>1353</v>
      </c>
      <c r="N9167" t="s">
        <v>18</v>
      </c>
      <c r="O9167">
        <v>0</v>
      </c>
      <c r="P9167">
        <v>3117</v>
      </c>
    </row>
    <row r="9168" spans="1:16" x14ac:dyDescent="0.25">
      <c r="A9168" t="s">
        <v>13760</v>
      </c>
      <c r="B9168">
        <v>1752</v>
      </c>
      <c r="C9168" s="3" t="str">
        <f>HYPERLINK("http://www.uniprot.org/uniprot/I1LBG8","tr|I1LBG8|I1LBG8_SOYBN")</f>
        <v>tr|I1LBG8|I1LBG8_SOYBN</v>
      </c>
      <c r="D9168" t="s">
        <v>28</v>
      </c>
      <c r="E9168">
        <v>82.77</v>
      </c>
      <c r="F9168">
        <v>569</v>
      </c>
      <c r="G9168">
        <v>98</v>
      </c>
      <c r="H9168">
        <v>1</v>
      </c>
      <c r="I9168">
        <v>1</v>
      </c>
      <c r="J9168">
        <v>1704</v>
      </c>
      <c r="K9168">
        <v>1</v>
      </c>
      <c r="L9168">
        <v>1</v>
      </c>
      <c r="M9168">
        <v>565</v>
      </c>
      <c r="N9168" t="s">
        <v>18</v>
      </c>
      <c r="O9168">
        <v>0</v>
      </c>
      <c r="P9168">
        <v>2444</v>
      </c>
    </row>
    <row r="9169" spans="1:16" x14ac:dyDescent="0.25">
      <c r="A9169" t="s">
        <v>13761</v>
      </c>
      <c r="B9169">
        <v>1785</v>
      </c>
      <c r="C9169" s="3" t="str">
        <f>HYPERLINK("http://www.uniprot.org/uniprot/I1JF47","tr|I1JF47|I1JF47_SOYBN")</f>
        <v>tr|I1JF47|I1JF47_SOYBN</v>
      </c>
      <c r="D9169" t="s">
        <v>28</v>
      </c>
      <c r="E9169">
        <v>69.12</v>
      </c>
      <c r="F9169">
        <v>583</v>
      </c>
      <c r="G9169">
        <v>180</v>
      </c>
      <c r="H9169">
        <v>3</v>
      </c>
      <c r="I9169">
        <v>43</v>
      </c>
      <c r="J9169">
        <v>1782</v>
      </c>
      <c r="K9169">
        <v>1</v>
      </c>
      <c r="L9169">
        <v>15</v>
      </c>
      <c r="M9169">
        <v>590</v>
      </c>
      <c r="N9169" t="s">
        <v>18</v>
      </c>
      <c r="O9169">
        <v>0</v>
      </c>
      <c r="P9169">
        <v>1995</v>
      </c>
    </row>
    <row r="9170" spans="1:16" x14ac:dyDescent="0.25">
      <c r="A9170" t="s">
        <v>13762</v>
      </c>
      <c r="B9170">
        <v>639</v>
      </c>
      <c r="C9170" s="3" t="str">
        <f>HYPERLINK("http://www.uniprot.org/uniprot/I3T6I9","tr|I3T6I9|I3T6I9_MEDTR")</f>
        <v>tr|I3T6I9|I3T6I9_MEDTR</v>
      </c>
      <c r="D9170" t="s">
        <v>22</v>
      </c>
      <c r="E9170">
        <v>79.25</v>
      </c>
      <c r="F9170">
        <v>135</v>
      </c>
      <c r="G9170">
        <v>28</v>
      </c>
      <c r="H9170">
        <v>0</v>
      </c>
      <c r="I9170">
        <v>4</v>
      </c>
      <c r="J9170">
        <v>408</v>
      </c>
      <c r="K9170">
        <v>1</v>
      </c>
      <c r="L9170">
        <v>6</v>
      </c>
      <c r="M9170">
        <v>140</v>
      </c>
      <c r="N9170" t="s">
        <v>18</v>
      </c>
      <c r="O9170" s="1">
        <v>1.7004500000000001E-58</v>
      </c>
      <c r="P9170">
        <v>588</v>
      </c>
    </row>
    <row r="9171" spans="1:16" x14ac:dyDescent="0.25">
      <c r="A9171" t="s">
        <v>13763</v>
      </c>
      <c r="B9171">
        <v>852</v>
      </c>
      <c r="C9171" s="3" t="str">
        <f>HYPERLINK("http://www.uniprot.org/uniprot/G7IF23","tr|G7IF23|G7IF23_MEDTR")</f>
        <v>tr|G7IF23|G7IF23_MEDTR</v>
      </c>
      <c r="D9171" t="s">
        <v>13764</v>
      </c>
      <c r="E9171">
        <v>95.05</v>
      </c>
      <c r="F9171">
        <v>283</v>
      </c>
      <c r="G9171">
        <v>14</v>
      </c>
      <c r="H9171">
        <v>0</v>
      </c>
      <c r="I9171">
        <v>1</v>
      </c>
      <c r="J9171">
        <v>849</v>
      </c>
      <c r="K9171">
        <v>1</v>
      </c>
      <c r="L9171">
        <v>1</v>
      </c>
      <c r="M9171">
        <v>283</v>
      </c>
      <c r="N9171" t="s">
        <v>18</v>
      </c>
      <c r="O9171" s="1">
        <v>1.5094899999999999E-153</v>
      </c>
      <c r="P9171">
        <v>1410</v>
      </c>
    </row>
    <row r="9172" spans="1:16" x14ac:dyDescent="0.25">
      <c r="A9172" t="s">
        <v>13765</v>
      </c>
      <c r="B9172">
        <v>678</v>
      </c>
      <c r="C9172" s="3" t="str">
        <f>HYPERLINK("http://www.uniprot.org/uniprot/G7JAX8","tr|G7JAX8|G7JAX8_MEDTR")</f>
        <v>tr|G7JAX8|G7JAX8_MEDTR</v>
      </c>
      <c r="D9172" t="s">
        <v>13766</v>
      </c>
      <c r="E9172">
        <v>80.95</v>
      </c>
      <c r="F9172">
        <v>231</v>
      </c>
      <c r="G9172">
        <v>44</v>
      </c>
      <c r="H9172">
        <v>6</v>
      </c>
      <c r="I9172">
        <v>1</v>
      </c>
      <c r="J9172">
        <v>675</v>
      </c>
      <c r="K9172">
        <v>1</v>
      </c>
      <c r="L9172">
        <v>1</v>
      </c>
      <c r="M9172">
        <v>229</v>
      </c>
      <c r="N9172" t="s">
        <v>18</v>
      </c>
      <c r="O9172" s="1">
        <v>3.3134299999999997E-98</v>
      </c>
      <c r="P9172">
        <v>931</v>
      </c>
    </row>
    <row r="9173" spans="1:16" x14ac:dyDescent="0.25">
      <c r="A9173" t="s">
        <v>13767</v>
      </c>
      <c r="B9173">
        <v>2289</v>
      </c>
      <c r="C9173" s="3" t="str">
        <f>HYPERLINK("http://www.uniprot.org/uniprot/K7MP56","tr|K7MP56|K7MP56_SOYBN")</f>
        <v>tr|K7MP56|K7MP56_SOYBN</v>
      </c>
      <c r="D9173" t="s">
        <v>28</v>
      </c>
      <c r="E9173">
        <v>66.75</v>
      </c>
      <c r="F9173">
        <v>791</v>
      </c>
      <c r="G9173">
        <v>263</v>
      </c>
      <c r="H9173">
        <v>39</v>
      </c>
      <c r="I9173">
        <v>31</v>
      </c>
      <c r="J9173">
        <v>2286</v>
      </c>
      <c r="K9173">
        <v>1</v>
      </c>
      <c r="L9173">
        <v>17</v>
      </c>
      <c r="M9173">
        <v>781</v>
      </c>
      <c r="N9173" t="s">
        <v>18</v>
      </c>
      <c r="O9173">
        <v>0</v>
      </c>
      <c r="P9173">
        <v>2510</v>
      </c>
    </row>
    <row r="9174" spans="1:16" x14ac:dyDescent="0.25">
      <c r="A9174" t="s">
        <v>13768</v>
      </c>
      <c r="B9174">
        <v>474</v>
      </c>
      <c r="C9174" s="3" t="str">
        <f>HYPERLINK("http://www.uniprot.org/uniprot/I1JWN7","tr|I1JWN7|I1JWN7_SOYBN")</f>
        <v>tr|I1JWN7|I1JWN7_SOYBN</v>
      </c>
      <c r="D9174" t="s">
        <v>28</v>
      </c>
      <c r="E9174">
        <v>68.98</v>
      </c>
      <c r="F9174">
        <v>158</v>
      </c>
      <c r="G9174">
        <v>49</v>
      </c>
      <c r="H9174">
        <v>1</v>
      </c>
      <c r="I9174">
        <v>1</v>
      </c>
      <c r="J9174">
        <v>471</v>
      </c>
      <c r="K9174">
        <v>1</v>
      </c>
      <c r="L9174">
        <v>39</v>
      </c>
      <c r="M9174">
        <v>196</v>
      </c>
      <c r="N9174" t="s">
        <v>18</v>
      </c>
      <c r="O9174" s="1">
        <v>7.91119E-48</v>
      </c>
      <c r="P9174">
        <v>494</v>
      </c>
    </row>
    <row r="9175" spans="1:16" x14ac:dyDescent="0.25">
      <c r="A9175" t="s">
        <v>13769</v>
      </c>
      <c r="B9175">
        <v>2703</v>
      </c>
      <c r="C9175" s="3" t="str">
        <f>HYPERLINK("http://www.uniprot.org/uniprot/K7M1J2","tr|K7M1J2|K7M1J2_SOYBN")</f>
        <v>tr|K7M1J2|K7M1J2_SOYBN</v>
      </c>
      <c r="D9175" t="s">
        <v>28</v>
      </c>
      <c r="E9175">
        <v>44.72</v>
      </c>
      <c r="F9175">
        <v>275</v>
      </c>
      <c r="G9175">
        <v>152</v>
      </c>
      <c r="H9175">
        <v>2</v>
      </c>
      <c r="I9175">
        <v>292</v>
      </c>
      <c r="J9175">
        <v>1110</v>
      </c>
      <c r="K9175">
        <v>1</v>
      </c>
      <c r="L9175">
        <v>392</v>
      </c>
      <c r="M9175">
        <v>664</v>
      </c>
      <c r="N9175" t="s">
        <v>18</v>
      </c>
      <c r="O9175" s="1">
        <v>3.7160999999999999E-59</v>
      </c>
      <c r="P9175">
        <v>602</v>
      </c>
    </row>
    <row r="9176" spans="1:16" x14ac:dyDescent="0.25">
      <c r="A9176" t="s">
        <v>13770</v>
      </c>
      <c r="B9176">
        <v>1059</v>
      </c>
      <c r="C9176" s="3" t="str">
        <f>HYPERLINK("http://www.uniprot.org/uniprot/G7ZZY9","tr|G7ZZY9|G7ZZY9_MEDTR")</f>
        <v>tr|G7ZZY9|G7ZZY9_MEDTR</v>
      </c>
      <c r="D9176" t="s">
        <v>13771</v>
      </c>
      <c r="E9176">
        <v>72.39</v>
      </c>
      <c r="F9176">
        <v>326</v>
      </c>
      <c r="G9176">
        <v>90</v>
      </c>
      <c r="H9176">
        <v>8</v>
      </c>
      <c r="I9176">
        <v>58</v>
      </c>
      <c r="J9176">
        <v>1011</v>
      </c>
      <c r="K9176">
        <v>1</v>
      </c>
      <c r="L9176">
        <v>18</v>
      </c>
      <c r="M9176">
        <v>323</v>
      </c>
      <c r="N9176" t="s">
        <v>18</v>
      </c>
      <c r="O9176" s="1">
        <v>1.8216699999999999E-123</v>
      </c>
      <c r="P9176">
        <v>1152</v>
      </c>
    </row>
    <row r="9177" spans="1:16" x14ac:dyDescent="0.25">
      <c r="A9177" t="s">
        <v>13772</v>
      </c>
      <c r="B9177">
        <v>2058</v>
      </c>
      <c r="C9177" s="3" t="str">
        <f>HYPERLINK("http://www.uniprot.org/uniprot/I1KNZ6","tr|I1KNZ6|I1KNZ6_SOYBN")</f>
        <v>tr|I1KNZ6|I1KNZ6_SOYBN</v>
      </c>
      <c r="D9177" t="s">
        <v>71</v>
      </c>
      <c r="E9177">
        <v>68.819999999999993</v>
      </c>
      <c r="F9177">
        <v>712</v>
      </c>
      <c r="G9177">
        <v>222</v>
      </c>
      <c r="H9177">
        <v>27</v>
      </c>
      <c r="I9177">
        <v>1</v>
      </c>
      <c r="J9177">
        <v>2055</v>
      </c>
      <c r="K9177">
        <v>1</v>
      </c>
      <c r="L9177">
        <v>1</v>
      </c>
      <c r="M9177">
        <v>710</v>
      </c>
      <c r="N9177" t="s">
        <v>18</v>
      </c>
      <c r="O9177">
        <v>0</v>
      </c>
      <c r="P9177">
        <v>2440</v>
      </c>
    </row>
    <row r="9178" spans="1:16" x14ac:dyDescent="0.25">
      <c r="A9178" t="s">
        <v>13773</v>
      </c>
      <c r="B9178">
        <v>675</v>
      </c>
      <c r="C9178" s="3" t="str">
        <f>HYPERLINK("http://www.uniprot.org/uniprot/G7K4L8","tr|G7K4L8|G7K4L8_MEDTR")</f>
        <v>tr|G7K4L8|G7K4L8_MEDTR</v>
      </c>
      <c r="D9178" t="s">
        <v>1665</v>
      </c>
      <c r="E9178">
        <v>47.8</v>
      </c>
      <c r="F9178">
        <v>228</v>
      </c>
      <c r="G9178">
        <v>119</v>
      </c>
      <c r="H9178">
        <v>4</v>
      </c>
      <c r="I9178">
        <v>1</v>
      </c>
      <c r="J9178">
        <v>672</v>
      </c>
      <c r="K9178">
        <v>1</v>
      </c>
      <c r="L9178">
        <v>29</v>
      </c>
      <c r="M9178">
        <v>256</v>
      </c>
      <c r="N9178" t="s">
        <v>18</v>
      </c>
      <c r="O9178" s="1">
        <v>9.3367599999999997E-53</v>
      </c>
      <c r="P9178">
        <v>539</v>
      </c>
    </row>
    <row r="9179" spans="1:16" x14ac:dyDescent="0.25">
      <c r="A9179" t="s">
        <v>13774</v>
      </c>
      <c r="B9179">
        <v>3018</v>
      </c>
      <c r="C9179" s="3" t="str">
        <f>HYPERLINK("http://www.uniprot.org/uniprot/G7JGD1","tr|G7JGD1|G7JGD1_MEDTR")</f>
        <v>tr|G7JGD1|G7JGD1_MEDTR</v>
      </c>
      <c r="D9179" t="s">
        <v>13775</v>
      </c>
      <c r="E9179">
        <v>86.7</v>
      </c>
      <c r="F9179">
        <v>963</v>
      </c>
      <c r="G9179">
        <v>128</v>
      </c>
      <c r="H9179">
        <v>0</v>
      </c>
      <c r="I9179">
        <v>55</v>
      </c>
      <c r="J9179">
        <v>2943</v>
      </c>
      <c r="K9179">
        <v>1</v>
      </c>
      <c r="L9179">
        <v>22</v>
      </c>
      <c r="M9179">
        <v>980</v>
      </c>
      <c r="N9179" t="s">
        <v>18</v>
      </c>
      <c r="O9179">
        <v>0</v>
      </c>
      <c r="P9179">
        <v>4320</v>
      </c>
    </row>
    <row r="9180" spans="1:16" x14ac:dyDescent="0.25">
      <c r="A9180" t="s">
        <v>13776</v>
      </c>
      <c r="B9180">
        <v>768</v>
      </c>
      <c r="C9180" s="3" t="str">
        <f>HYPERLINK("http://www.uniprot.org/uniprot/Q949L4","tr|Q949L4|Q949L4_CICAR")</f>
        <v>tr|Q949L4|Q949L4_CICAR</v>
      </c>
      <c r="D9180" t="s">
        <v>176</v>
      </c>
      <c r="E9180">
        <v>67.040000000000006</v>
      </c>
      <c r="F9180">
        <v>176</v>
      </c>
      <c r="G9180">
        <v>58</v>
      </c>
      <c r="H9180">
        <v>3</v>
      </c>
      <c r="I9180">
        <v>208</v>
      </c>
      <c r="J9180">
        <v>726</v>
      </c>
      <c r="K9180">
        <v>1</v>
      </c>
      <c r="L9180">
        <v>1</v>
      </c>
      <c r="M9180">
        <v>176</v>
      </c>
      <c r="N9180" t="s">
        <v>18</v>
      </c>
      <c r="O9180" s="1">
        <v>8.0070499999999997E-60</v>
      </c>
      <c r="P9180">
        <v>601</v>
      </c>
    </row>
    <row r="9181" spans="1:16" x14ac:dyDescent="0.25">
      <c r="A9181" t="s">
        <v>13777</v>
      </c>
      <c r="B9181">
        <v>843</v>
      </c>
      <c r="C9181" s="3" t="str">
        <f>HYPERLINK("http://www.uniprot.org/uniprot/G7I2H0","tr|G7I2H0|G7I2H0_MEDTR")</f>
        <v>tr|G7I2H0|G7I2H0_MEDTR</v>
      </c>
      <c r="D9181" t="s">
        <v>144</v>
      </c>
      <c r="E9181">
        <v>38.92</v>
      </c>
      <c r="F9181">
        <v>167</v>
      </c>
      <c r="G9181">
        <v>102</v>
      </c>
      <c r="H9181">
        <v>2</v>
      </c>
      <c r="I9181">
        <v>277</v>
      </c>
      <c r="J9181">
        <v>771</v>
      </c>
      <c r="K9181">
        <v>1</v>
      </c>
      <c r="L9181">
        <v>153</v>
      </c>
      <c r="M9181">
        <v>313</v>
      </c>
      <c r="N9181" t="s">
        <v>18</v>
      </c>
      <c r="O9181" s="1">
        <v>2.1440699999999999E-19</v>
      </c>
      <c r="P9181">
        <v>253</v>
      </c>
    </row>
    <row r="9182" spans="1:16" x14ac:dyDescent="0.25">
      <c r="A9182" t="s">
        <v>13778</v>
      </c>
      <c r="B9182">
        <v>1416</v>
      </c>
      <c r="C9182" s="3" t="str">
        <f>HYPERLINK("http://www.uniprot.org/uniprot/G7K6H0","tr|G7K6H0|G7K6H0_MEDTR")</f>
        <v>tr|G7K6H0|G7K6H0_MEDTR</v>
      </c>
      <c r="D9182" t="s">
        <v>13779</v>
      </c>
      <c r="E9182">
        <v>67.23</v>
      </c>
      <c r="F9182">
        <v>531</v>
      </c>
      <c r="G9182">
        <v>174</v>
      </c>
      <c r="H9182">
        <v>60</v>
      </c>
      <c r="I9182">
        <v>1</v>
      </c>
      <c r="J9182">
        <v>1413</v>
      </c>
      <c r="K9182">
        <v>1</v>
      </c>
      <c r="L9182">
        <v>1</v>
      </c>
      <c r="M9182">
        <v>531</v>
      </c>
      <c r="N9182" t="s">
        <v>18</v>
      </c>
      <c r="O9182">
        <v>0</v>
      </c>
      <c r="P9182">
        <v>1746</v>
      </c>
    </row>
    <row r="9183" spans="1:16" x14ac:dyDescent="0.25">
      <c r="A9183" t="s">
        <v>13780</v>
      </c>
      <c r="B9183">
        <v>771</v>
      </c>
      <c r="C9183" s="3" t="str">
        <f>HYPERLINK("http://www.uniprot.org/uniprot/A0FK66","tr|A0FK66|A0FK66_MEDTR")</f>
        <v>tr|A0FK66|A0FK66_MEDTR</v>
      </c>
      <c r="D9183" t="s">
        <v>13781</v>
      </c>
      <c r="E9183">
        <v>66.8</v>
      </c>
      <c r="F9183">
        <v>247</v>
      </c>
      <c r="G9183">
        <v>82</v>
      </c>
      <c r="H9183">
        <v>1</v>
      </c>
      <c r="I9183">
        <v>31</v>
      </c>
      <c r="J9183">
        <v>768</v>
      </c>
      <c r="K9183">
        <v>1</v>
      </c>
      <c r="L9183">
        <v>7</v>
      </c>
      <c r="M9183">
        <v>253</v>
      </c>
      <c r="N9183" t="s">
        <v>18</v>
      </c>
      <c r="O9183" s="1">
        <v>3.36224E-90</v>
      </c>
      <c r="P9183">
        <v>863</v>
      </c>
    </row>
    <row r="9184" spans="1:16" x14ac:dyDescent="0.25">
      <c r="A9184" t="s">
        <v>13782</v>
      </c>
      <c r="B9184">
        <v>1473</v>
      </c>
      <c r="C9184" s="3" t="str">
        <f>HYPERLINK("http://www.uniprot.org/uniprot/K7KCH1","tr|K7KCH1|K7KCH1_SOYBN")</f>
        <v>tr|K7KCH1|K7KCH1_SOYBN</v>
      </c>
      <c r="D9184" t="s">
        <v>28</v>
      </c>
      <c r="E9184">
        <v>71.02</v>
      </c>
      <c r="F9184">
        <v>490</v>
      </c>
      <c r="G9184">
        <v>142</v>
      </c>
      <c r="H9184">
        <v>0</v>
      </c>
      <c r="I9184">
        <v>1</v>
      </c>
      <c r="J9184">
        <v>1470</v>
      </c>
      <c r="K9184">
        <v>1</v>
      </c>
      <c r="L9184">
        <v>166</v>
      </c>
      <c r="M9184">
        <v>617</v>
      </c>
      <c r="N9184" t="s">
        <v>18</v>
      </c>
      <c r="O9184">
        <v>0</v>
      </c>
      <c r="P9184">
        <v>1827</v>
      </c>
    </row>
    <row r="9185" spans="1:16" x14ac:dyDescent="0.25">
      <c r="A9185" t="s">
        <v>13783</v>
      </c>
      <c r="B9185">
        <v>324</v>
      </c>
      <c r="C9185" s="3" t="str">
        <f>HYPERLINK("http://www.uniprot.org/uniprot/A2Q2T1","tr|A2Q2T1|A2Q2T1_MEDTR")</f>
        <v>tr|A2Q2T1|A2Q2T1_MEDTR</v>
      </c>
      <c r="D9185" t="s">
        <v>337</v>
      </c>
      <c r="E9185">
        <v>76.040000000000006</v>
      </c>
      <c r="F9185">
        <v>96</v>
      </c>
      <c r="G9185">
        <v>23</v>
      </c>
      <c r="H9185">
        <v>0</v>
      </c>
      <c r="I9185">
        <v>4</v>
      </c>
      <c r="J9185">
        <v>291</v>
      </c>
      <c r="K9185">
        <v>1</v>
      </c>
      <c r="L9185">
        <v>138</v>
      </c>
      <c r="M9185">
        <v>233</v>
      </c>
      <c r="N9185" t="s">
        <v>18</v>
      </c>
      <c r="O9185" s="1">
        <v>7.4254700000000002E-33</v>
      </c>
      <c r="P9185">
        <v>365</v>
      </c>
    </row>
    <row r="9186" spans="1:16" x14ac:dyDescent="0.25">
      <c r="A9186" t="s">
        <v>13784</v>
      </c>
      <c r="B9186">
        <v>885</v>
      </c>
      <c r="C9186" s="3" t="str">
        <f>HYPERLINK("http://www.uniprot.org/uniprot/K7MNX2","tr|K7MNX2|K7MNX2_SOYBN")</f>
        <v>tr|K7MNX2|K7MNX2_SOYBN</v>
      </c>
      <c r="D9186" t="s">
        <v>28</v>
      </c>
      <c r="E9186">
        <v>25.9</v>
      </c>
      <c r="F9186">
        <v>193</v>
      </c>
      <c r="G9186">
        <v>143</v>
      </c>
      <c r="H9186">
        <v>2</v>
      </c>
      <c r="I9186">
        <v>280</v>
      </c>
      <c r="J9186">
        <v>852</v>
      </c>
      <c r="K9186">
        <v>1</v>
      </c>
      <c r="L9186">
        <v>304</v>
      </c>
      <c r="M9186">
        <v>489</v>
      </c>
      <c r="N9186" t="s">
        <v>18</v>
      </c>
      <c r="O9186" s="1">
        <v>8.6979000000000002E-14</v>
      </c>
      <c r="P9186">
        <v>205</v>
      </c>
    </row>
    <row r="9187" spans="1:16" x14ac:dyDescent="0.25">
      <c r="A9187" t="s">
        <v>13785</v>
      </c>
      <c r="B9187">
        <v>933</v>
      </c>
      <c r="C9187" s="3" t="str">
        <f>HYPERLINK("http://www.uniprot.org/uniprot/G7IFI7","tr|G7IFI7|G7IFI7_MEDTR")</f>
        <v>tr|G7IFI7|G7IFI7_MEDTR</v>
      </c>
      <c r="D9187" t="s">
        <v>13786</v>
      </c>
      <c r="E9187">
        <v>88.78</v>
      </c>
      <c r="F9187">
        <v>312</v>
      </c>
      <c r="G9187">
        <v>35</v>
      </c>
      <c r="H9187">
        <v>2</v>
      </c>
      <c r="I9187">
        <v>1</v>
      </c>
      <c r="J9187">
        <v>930</v>
      </c>
      <c r="K9187">
        <v>1</v>
      </c>
      <c r="L9187">
        <v>1</v>
      </c>
      <c r="M9187">
        <v>312</v>
      </c>
      <c r="N9187" t="s">
        <v>18</v>
      </c>
      <c r="O9187" s="1">
        <v>1.5064800000000001E-152</v>
      </c>
      <c r="P9187">
        <v>1402</v>
      </c>
    </row>
    <row r="9188" spans="1:16" x14ac:dyDescent="0.25">
      <c r="A9188" t="s">
        <v>13787</v>
      </c>
      <c r="B9188">
        <v>1155</v>
      </c>
      <c r="C9188" s="3" t="str">
        <f>HYPERLINK("http://www.uniprot.org/uniprot/D5AA24","tr|D5AA24|D5AA24_PICSI")</f>
        <v>tr|D5AA24|D5AA24_PICSI</v>
      </c>
      <c r="D9188" t="s">
        <v>13788</v>
      </c>
      <c r="E9188">
        <v>43.6</v>
      </c>
      <c r="F9188">
        <v>172</v>
      </c>
      <c r="G9188">
        <v>97</v>
      </c>
      <c r="H9188">
        <v>0</v>
      </c>
      <c r="I9188">
        <v>256</v>
      </c>
      <c r="J9188">
        <v>771</v>
      </c>
      <c r="K9188">
        <v>1</v>
      </c>
      <c r="L9188">
        <v>52</v>
      </c>
      <c r="M9188">
        <v>218</v>
      </c>
      <c r="N9188" t="s">
        <v>18</v>
      </c>
      <c r="O9188" s="1">
        <v>3.65216E-27</v>
      </c>
      <c r="P9188">
        <v>322</v>
      </c>
    </row>
    <row r="9189" spans="1:16" x14ac:dyDescent="0.25">
      <c r="A9189" t="s">
        <v>13789</v>
      </c>
      <c r="B9189">
        <v>567</v>
      </c>
      <c r="C9189" s="3" t="str">
        <f>HYPERLINK("http://www.uniprot.org/uniprot/B3VBE9","tr|B3VBE9|B3VBE9_9FABA")</f>
        <v>tr|B3VBE9|B3VBE9_9FABA</v>
      </c>
      <c r="D9189" t="s">
        <v>13790</v>
      </c>
      <c r="E9189">
        <v>94.59</v>
      </c>
      <c r="F9189">
        <v>185</v>
      </c>
      <c r="G9189">
        <v>10</v>
      </c>
      <c r="H9189">
        <v>0</v>
      </c>
      <c r="I9189">
        <v>1</v>
      </c>
      <c r="J9189">
        <v>555</v>
      </c>
      <c r="K9189">
        <v>1</v>
      </c>
      <c r="L9189">
        <v>388</v>
      </c>
      <c r="M9189">
        <v>572</v>
      </c>
      <c r="N9189" t="s">
        <v>18</v>
      </c>
      <c r="O9189" s="1">
        <v>9.4630499999999997E-96</v>
      </c>
      <c r="P9189">
        <v>908</v>
      </c>
    </row>
    <row r="9190" spans="1:16" x14ac:dyDescent="0.25">
      <c r="A9190" t="s">
        <v>13791</v>
      </c>
      <c r="B9190">
        <v>891</v>
      </c>
      <c r="C9190" s="3" t="str">
        <f>HYPERLINK("http://www.uniprot.org/uniprot/D4NXR4","tr|D4NXR4|D4NXR4_MEDTR")</f>
        <v>tr|D4NXR4|D4NXR4_MEDTR</v>
      </c>
      <c r="D9190" t="s">
        <v>13792</v>
      </c>
      <c r="E9190">
        <v>84.37</v>
      </c>
      <c r="F9190">
        <v>288</v>
      </c>
      <c r="G9190">
        <v>45</v>
      </c>
      <c r="H9190">
        <v>9</v>
      </c>
      <c r="I9190">
        <v>52</v>
      </c>
      <c r="J9190">
        <v>888</v>
      </c>
      <c r="K9190">
        <v>1</v>
      </c>
      <c r="L9190">
        <v>12</v>
      </c>
      <c r="M9190">
        <v>298</v>
      </c>
      <c r="N9190" t="s">
        <v>18</v>
      </c>
      <c r="O9190" s="1">
        <v>4.3715200000000004E-130</v>
      </c>
      <c r="P9190">
        <v>1208</v>
      </c>
    </row>
    <row r="9191" spans="1:16" x14ac:dyDescent="0.25">
      <c r="A9191" t="s">
        <v>13793</v>
      </c>
      <c r="B9191">
        <v>4425</v>
      </c>
      <c r="C9191" s="3" t="str">
        <f>HYPERLINK("http://www.uniprot.org/uniprot/G7KGU6","tr|G7KGU6|G7KGU6_MEDTR")</f>
        <v>tr|G7KGU6|G7KGU6_MEDTR</v>
      </c>
      <c r="D9191" t="s">
        <v>13794</v>
      </c>
      <c r="E9191">
        <v>84.59</v>
      </c>
      <c r="F9191">
        <v>1467</v>
      </c>
      <c r="G9191">
        <v>226</v>
      </c>
      <c r="H9191">
        <v>3</v>
      </c>
      <c r="I9191">
        <v>1</v>
      </c>
      <c r="J9191">
        <v>4392</v>
      </c>
      <c r="K9191">
        <v>1</v>
      </c>
      <c r="L9191">
        <v>1</v>
      </c>
      <c r="M9191">
        <v>1465</v>
      </c>
      <c r="N9191" t="s">
        <v>18</v>
      </c>
      <c r="O9191">
        <v>0</v>
      </c>
      <c r="P9191">
        <v>6292</v>
      </c>
    </row>
    <row r="9192" spans="1:16" x14ac:dyDescent="0.25">
      <c r="A9192" t="s">
        <v>13795</v>
      </c>
      <c r="B9192">
        <v>618</v>
      </c>
      <c r="C9192" s="3" t="str">
        <f>HYPERLINK("http://www.uniprot.org/uniprot/I1MD04","tr|I1MD04|I1MD04_SOYBN")</f>
        <v>tr|I1MD04|I1MD04_SOYBN</v>
      </c>
      <c r="D9192" t="s">
        <v>28</v>
      </c>
      <c r="E9192">
        <v>51.85</v>
      </c>
      <c r="F9192">
        <v>189</v>
      </c>
      <c r="G9192">
        <v>91</v>
      </c>
      <c r="H9192">
        <v>3</v>
      </c>
      <c r="I9192">
        <v>55</v>
      </c>
      <c r="J9192">
        <v>612</v>
      </c>
      <c r="K9192">
        <v>1</v>
      </c>
      <c r="L9192">
        <v>13</v>
      </c>
      <c r="M9192">
        <v>188</v>
      </c>
      <c r="N9192" t="s">
        <v>18</v>
      </c>
      <c r="O9192" s="1">
        <v>1.18431E-42</v>
      </c>
      <c r="P9192">
        <v>451</v>
      </c>
    </row>
    <row r="9193" spans="1:16" x14ac:dyDescent="0.25">
      <c r="A9193" t="s">
        <v>13796</v>
      </c>
      <c r="B9193">
        <v>534</v>
      </c>
      <c r="C9193" s="3" t="str">
        <f>HYPERLINK("http://www.uniprot.org/uniprot/G7KSM9","tr|G7KSM9|G7KSM9_MEDTR")</f>
        <v>tr|G7KSM9|G7KSM9_MEDTR</v>
      </c>
      <c r="D9193" t="s">
        <v>13797</v>
      </c>
      <c r="E9193">
        <v>82.31</v>
      </c>
      <c r="F9193">
        <v>147</v>
      </c>
      <c r="G9193">
        <v>26</v>
      </c>
      <c r="H9193">
        <v>0</v>
      </c>
      <c r="I9193">
        <v>1</v>
      </c>
      <c r="J9193">
        <v>441</v>
      </c>
      <c r="K9193">
        <v>1</v>
      </c>
      <c r="L9193">
        <v>1</v>
      </c>
      <c r="M9193">
        <v>147</v>
      </c>
      <c r="N9193" t="s">
        <v>18</v>
      </c>
      <c r="O9193" s="1">
        <v>7.2223699999999997E-65</v>
      </c>
      <c r="P9193">
        <v>641</v>
      </c>
    </row>
    <row r="9194" spans="1:16" x14ac:dyDescent="0.25">
      <c r="A9194" t="s">
        <v>13798</v>
      </c>
      <c r="B9194">
        <v>3078</v>
      </c>
      <c r="C9194" s="3" t="str">
        <f>HYPERLINK("http://www.uniprot.org/uniprot/A5BE46","tr|A5BE46|A5BE46_VITVI")</f>
        <v>tr|A5BE46|A5BE46_VITVI</v>
      </c>
      <c r="D9194" t="s">
        <v>462</v>
      </c>
      <c r="E9194">
        <v>76.95</v>
      </c>
      <c r="F9194">
        <v>1011</v>
      </c>
      <c r="G9194">
        <v>233</v>
      </c>
      <c r="H9194">
        <v>7</v>
      </c>
      <c r="I9194">
        <v>1</v>
      </c>
      <c r="J9194">
        <v>3012</v>
      </c>
      <c r="K9194">
        <v>1</v>
      </c>
      <c r="L9194">
        <v>272</v>
      </c>
      <c r="M9194">
        <v>1282</v>
      </c>
      <c r="N9194" t="s">
        <v>18</v>
      </c>
      <c r="O9194">
        <v>0</v>
      </c>
      <c r="P9194">
        <v>4125</v>
      </c>
    </row>
    <row r="9195" spans="1:16" x14ac:dyDescent="0.25">
      <c r="A9195" t="s">
        <v>13799</v>
      </c>
      <c r="B9195">
        <v>600</v>
      </c>
      <c r="C9195" s="3" t="str">
        <f>HYPERLINK("http://www.uniprot.org/uniprot/B7FMP7","tr|B7FMP7|B7FMP7_MEDTR")</f>
        <v>tr|B7FMP7|B7FMP7_MEDTR</v>
      </c>
      <c r="D9195" t="s">
        <v>13800</v>
      </c>
      <c r="E9195">
        <v>85.29</v>
      </c>
      <c r="F9195">
        <v>204</v>
      </c>
      <c r="G9195">
        <v>30</v>
      </c>
      <c r="H9195">
        <v>5</v>
      </c>
      <c r="I9195">
        <v>1</v>
      </c>
      <c r="J9195">
        <v>597</v>
      </c>
      <c r="K9195">
        <v>1</v>
      </c>
      <c r="L9195">
        <v>1</v>
      </c>
      <c r="M9195">
        <v>204</v>
      </c>
      <c r="N9195" t="s">
        <v>18</v>
      </c>
      <c r="O9195" s="1">
        <v>1.7311E-96</v>
      </c>
      <c r="P9195">
        <v>915</v>
      </c>
    </row>
    <row r="9196" spans="1:16" x14ac:dyDescent="0.25">
      <c r="A9196" t="s">
        <v>13801</v>
      </c>
      <c r="B9196">
        <v>648</v>
      </c>
      <c r="C9196" s="3" t="str">
        <f>HYPERLINK("http://www.uniprot.org/uniprot/K7LHG3","tr|K7LHG3|K7LHG3_SOYBN")</f>
        <v>tr|K7LHG3|K7LHG3_SOYBN</v>
      </c>
      <c r="D9196" t="s">
        <v>28</v>
      </c>
      <c r="E9196">
        <v>68.319999999999993</v>
      </c>
      <c r="F9196">
        <v>161</v>
      </c>
      <c r="G9196">
        <v>51</v>
      </c>
      <c r="H9196">
        <v>0</v>
      </c>
      <c r="I9196">
        <v>151</v>
      </c>
      <c r="J9196">
        <v>633</v>
      </c>
      <c r="K9196">
        <v>1</v>
      </c>
      <c r="L9196">
        <v>112</v>
      </c>
      <c r="M9196">
        <v>272</v>
      </c>
      <c r="N9196" t="s">
        <v>18</v>
      </c>
      <c r="O9196" s="1">
        <v>1.1998899999999999E-67</v>
      </c>
      <c r="P9196">
        <v>667</v>
      </c>
    </row>
    <row r="9197" spans="1:16" x14ac:dyDescent="0.25">
      <c r="A9197" t="s">
        <v>13802</v>
      </c>
      <c r="B9197">
        <v>2823</v>
      </c>
      <c r="C9197" s="3" t="str">
        <f>HYPERLINK("http://www.uniprot.org/uniprot/G7IF22","tr|G7IF22|G7IF22_MEDTR")</f>
        <v>tr|G7IF22|G7IF22_MEDTR</v>
      </c>
      <c r="D9197" t="s">
        <v>13803</v>
      </c>
      <c r="E9197">
        <v>71.56</v>
      </c>
      <c r="F9197">
        <v>932</v>
      </c>
      <c r="G9197">
        <v>265</v>
      </c>
      <c r="H9197">
        <v>2</v>
      </c>
      <c r="I9197">
        <v>13</v>
      </c>
      <c r="J9197">
        <v>2802</v>
      </c>
      <c r="K9197">
        <v>1</v>
      </c>
      <c r="L9197">
        <v>3</v>
      </c>
      <c r="M9197">
        <v>915</v>
      </c>
      <c r="N9197" t="s">
        <v>18</v>
      </c>
      <c r="O9197">
        <v>0</v>
      </c>
      <c r="P9197">
        <v>3242</v>
      </c>
    </row>
    <row r="9198" spans="1:16" x14ac:dyDescent="0.25">
      <c r="A9198" t="s">
        <v>13804</v>
      </c>
      <c r="B9198">
        <v>1872</v>
      </c>
      <c r="C9198" s="3" t="str">
        <f>HYPERLINK("http://www.uniprot.org/uniprot/G7JAX9","tr|G7JAX9|G7JAX9_MEDTR")</f>
        <v>tr|G7JAX9|G7JAX9_MEDTR</v>
      </c>
      <c r="D9198" t="s">
        <v>13805</v>
      </c>
      <c r="E9198">
        <v>66.66</v>
      </c>
      <c r="F9198">
        <v>636</v>
      </c>
      <c r="G9198">
        <v>212</v>
      </c>
      <c r="H9198">
        <v>14</v>
      </c>
      <c r="I9198">
        <v>4</v>
      </c>
      <c r="J9198">
        <v>1869</v>
      </c>
      <c r="K9198">
        <v>1</v>
      </c>
      <c r="L9198">
        <v>4</v>
      </c>
      <c r="M9198">
        <v>630</v>
      </c>
      <c r="N9198" t="s">
        <v>18</v>
      </c>
      <c r="O9198">
        <v>0</v>
      </c>
      <c r="P9198">
        <v>1966</v>
      </c>
    </row>
    <row r="9199" spans="1:16" x14ac:dyDescent="0.25">
      <c r="A9199" t="s">
        <v>13806</v>
      </c>
      <c r="B9199">
        <v>549</v>
      </c>
      <c r="C9199" s="3" t="str">
        <f>HYPERLINK("http://www.uniprot.org/uniprot/G7JA55","tr|G7JA55|G7JA55_MEDTR")</f>
        <v>tr|G7JA55|G7JA55_MEDTR</v>
      </c>
      <c r="D9199" t="s">
        <v>13807</v>
      </c>
      <c r="E9199">
        <v>68.680000000000007</v>
      </c>
      <c r="F9199">
        <v>182</v>
      </c>
      <c r="G9199">
        <v>57</v>
      </c>
      <c r="H9199">
        <v>2</v>
      </c>
      <c r="I9199">
        <v>1</v>
      </c>
      <c r="J9199">
        <v>540</v>
      </c>
      <c r="K9199">
        <v>1</v>
      </c>
      <c r="L9199">
        <v>2</v>
      </c>
      <c r="M9199">
        <v>179</v>
      </c>
      <c r="N9199" t="s">
        <v>18</v>
      </c>
      <c r="O9199" s="1">
        <v>4.0322300000000003E-61</v>
      </c>
      <c r="P9199">
        <v>609</v>
      </c>
    </row>
    <row r="9200" spans="1:16" x14ac:dyDescent="0.25">
      <c r="A9200" t="s">
        <v>13808</v>
      </c>
      <c r="B9200">
        <v>768</v>
      </c>
      <c r="C9200" s="3" t="str">
        <f>HYPERLINK("http://www.uniprot.org/uniprot/Q949L4","tr|Q949L4|Q949L4_CICAR")</f>
        <v>tr|Q949L4|Q949L4_CICAR</v>
      </c>
      <c r="D9200" t="s">
        <v>176</v>
      </c>
      <c r="E9200">
        <v>69.88</v>
      </c>
      <c r="F9200">
        <v>176</v>
      </c>
      <c r="G9200">
        <v>53</v>
      </c>
      <c r="H9200">
        <v>3</v>
      </c>
      <c r="I9200">
        <v>208</v>
      </c>
      <c r="J9200">
        <v>726</v>
      </c>
      <c r="K9200">
        <v>1</v>
      </c>
      <c r="L9200">
        <v>1</v>
      </c>
      <c r="M9200">
        <v>176</v>
      </c>
      <c r="N9200" t="s">
        <v>18</v>
      </c>
      <c r="O9200" s="1">
        <v>1.6657E-65</v>
      </c>
      <c r="P9200">
        <v>650</v>
      </c>
    </row>
    <row r="9201" spans="1:16" x14ac:dyDescent="0.25">
      <c r="A9201" t="s">
        <v>13809</v>
      </c>
      <c r="B9201">
        <v>684</v>
      </c>
      <c r="C9201" s="3" t="str">
        <f>HYPERLINK("http://www.uniprot.org/uniprot/I1KLL8","tr|I1KLL8|I1KLL8_SOYBN")</f>
        <v>tr|I1KLL8|I1KLL8_SOYBN</v>
      </c>
      <c r="D9201" t="s">
        <v>117</v>
      </c>
      <c r="E9201">
        <v>50.66</v>
      </c>
      <c r="F9201">
        <v>227</v>
      </c>
      <c r="G9201">
        <v>112</v>
      </c>
      <c r="H9201">
        <v>0</v>
      </c>
      <c r="I9201">
        <v>1</v>
      </c>
      <c r="J9201">
        <v>681</v>
      </c>
      <c r="K9201">
        <v>1</v>
      </c>
      <c r="L9201">
        <v>121</v>
      </c>
      <c r="M9201">
        <v>300</v>
      </c>
      <c r="N9201" t="s">
        <v>18</v>
      </c>
      <c r="O9201" s="1">
        <v>1.7062599999999999E-49</v>
      </c>
      <c r="P9201">
        <v>511</v>
      </c>
    </row>
    <row r="9202" spans="1:16" x14ac:dyDescent="0.25">
      <c r="A9202" t="s">
        <v>13810</v>
      </c>
      <c r="B9202">
        <v>525</v>
      </c>
      <c r="C9202" s="3" t="str">
        <f>HYPERLINK("http://www.uniprot.org/uniprot/K7MJ52","tr|K7MJ52|K7MJ52_SOYBN")</f>
        <v>tr|K7MJ52|K7MJ52_SOYBN</v>
      </c>
      <c r="D9202" t="s">
        <v>28</v>
      </c>
      <c r="E9202">
        <v>81.14</v>
      </c>
      <c r="F9202">
        <v>122</v>
      </c>
      <c r="G9202">
        <v>23</v>
      </c>
      <c r="H9202">
        <v>0</v>
      </c>
      <c r="I9202">
        <v>145</v>
      </c>
      <c r="J9202">
        <v>510</v>
      </c>
      <c r="K9202">
        <v>1</v>
      </c>
      <c r="L9202">
        <v>786</v>
      </c>
      <c r="M9202">
        <v>907</v>
      </c>
      <c r="N9202" t="s">
        <v>18</v>
      </c>
      <c r="O9202" s="1">
        <v>4.0588399999999999E-52</v>
      </c>
      <c r="P9202">
        <v>531</v>
      </c>
    </row>
    <row r="9203" spans="1:16" x14ac:dyDescent="0.25">
      <c r="A9203" t="s">
        <v>13811</v>
      </c>
      <c r="B9203">
        <v>4449</v>
      </c>
      <c r="C9203" s="3" t="str">
        <f>HYPERLINK("http://www.uniprot.org/uniprot/G7LFT0","tr|G7LFT0|G7LFT0_MEDTR")</f>
        <v>tr|G7LFT0|G7LFT0_MEDTR</v>
      </c>
      <c r="D9203" t="s">
        <v>13812</v>
      </c>
      <c r="E9203">
        <v>63.91</v>
      </c>
      <c r="F9203">
        <v>873</v>
      </c>
      <c r="G9203">
        <v>315</v>
      </c>
      <c r="H9203">
        <v>46</v>
      </c>
      <c r="I9203">
        <v>1966</v>
      </c>
      <c r="J9203">
        <v>4446</v>
      </c>
      <c r="K9203">
        <v>1</v>
      </c>
      <c r="L9203">
        <v>44</v>
      </c>
      <c r="M9203">
        <v>863</v>
      </c>
      <c r="N9203" t="s">
        <v>18</v>
      </c>
      <c r="O9203">
        <v>0</v>
      </c>
      <c r="P9203">
        <v>2659</v>
      </c>
    </row>
    <row r="9204" spans="1:16" x14ac:dyDescent="0.25">
      <c r="A9204" t="s">
        <v>13813</v>
      </c>
      <c r="B9204">
        <v>1491</v>
      </c>
      <c r="C9204" s="3" t="str">
        <f>HYPERLINK("http://www.uniprot.org/uniprot/I1K2I4","tr|I1K2I4|I1K2I4_SOYBN")</f>
        <v>tr|I1K2I4|I1K2I4_SOYBN</v>
      </c>
      <c r="D9204" t="s">
        <v>99</v>
      </c>
      <c r="E9204">
        <v>74.88</v>
      </c>
      <c r="F9204">
        <v>450</v>
      </c>
      <c r="G9204">
        <v>113</v>
      </c>
      <c r="H9204">
        <v>0</v>
      </c>
      <c r="I9204">
        <v>67</v>
      </c>
      <c r="J9204">
        <v>1416</v>
      </c>
      <c r="K9204">
        <v>1</v>
      </c>
      <c r="L9204">
        <v>23</v>
      </c>
      <c r="M9204">
        <v>467</v>
      </c>
      <c r="N9204" t="s">
        <v>18</v>
      </c>
      <c r="O9204">
        <v>0</v>
      </c>
      <c r="P9204">
        <v>1702</v>
      </c>
    </row>
    <row r="9205" spans="1:16" x14ac:dyDescent="0.25">
      <c r="A9205" t="s">
        <v>13814</v>
      </c>
      <c r="B9205">
        <v>969</v>
      </c>
      <c r="C9205" s="3" t="str">
        <f>HYPERLINK("http://www.uniprot.org/uniprot/G7L6Z1","tr|G7L6Z1|G7L6Z1_MEDTR")</f>
        <v>tr|G7L6Z1|G7L6Z1_MEDTR</v>
      </c>
      <c r="D9205" t="s">
        <v>13815</v>
      </c>
      <c r="E9205">
        <v>73.84</v>
      </c>
      <c r="F9205">
        <v>302</v>
      </c>
      <c r="G9205">
        <v>79</v>
      </c>
      <c r="H9205">
        <v>0</v>
      </c>
      <c r="I9205">
        <v>61</v>
      </c>
      <c r="J9205">
        <v>966</v>
      </c>
      <c r="K9205">
        <v>1</v>
      </c>
      <c r="L9205">
        <v>21</v>
      </c>
      <c r="M9205">
        <v>313</v>
      </c>
      <c r="N9205" t="s">
        <v>18</v>
      </c>
      <c r="O9205" s="1">
        <v>1.20916E-115</v>
      </c>
      <c r="P9205">
        <v>1084</v>
      </c>
    </row>
    <row r="9206" spans="1:16" x14ac:dyDescent="0.25">
      <c r="A9206" t="s">
        <v>13816</v>
      </c>
      <c r="B9206">
        <v>1578</v>
      </c>
      <c r="C9206" s="3" t="str">
        <f>HYPERLINK("http://www.uniprot.org/uniprot/M5Y187","tr|M5Y187|M5Y187_PRUPE")</f>
        <v>tr|M5Y187|M5Y187_PRUPE</v>
      </c>
      <c r="D9206" t="s">
        <v>6991</v>
      </c>
      <c r="E9206">
        <v>24.07</v>
      </c>
      <c r="F9206">
        <v>457</v>
      </c>
      <c r="G9206">
        <v>347</v>
      </c>
      <c r="H9206">
        <v>5</v>
      </c>
      <c r="I9206">
        <v>130</v>
      </c>
      <c r="J9206">
        <v>1485</v>
      </c>
      <c r="K9206">
        <v>1</v>
      </c>
      <c r="L9206">
        <v>200</v>
      </c>
      <c r="M9206">
        <v>620</v>
      </c>
      <c r="N9206" t="s">
        <v>18</v>
      </c>
      <c r="O9206" s="1">
        <v>2.37615E-33</v>
      </c>
      <c r="P9206">
        <v>377</v>
      </c>
    </row>
    <row r="9207" spans="1:16" x14ac:dyDescent="0.25">
      <c r="A9207" t="s">
        <v>13817</v>
      </c>
      <c r="B9207">
        <v>786</v>
      </c>
      <c r="C9207" s="3" t="str">
        <f>HYPERLINK("http://www.uniprot.org/uniprot/G7K6G6","tr|G7K6G6|G7K6G6_MEDTR")</f>
        <v>tr|G7K6G6|G7K6G6_MEDTR</v>
      </c>
      <c r="D9207" t="s">
        <v>13818</v>
      </c>
      <c r="E9207">
        <v>46.76</v>
      </c>
      <c r="F9207">
        <v>278</v>
      </c>
      <c r="G9207">
        <v>148</v>
      </c>
      <c r="H9207">
        <v>17</v>
      </c>
      <c r="I9207">
        <v>1</v>
      </c>
      <c r="J9207">
        <v>783</v>
      </c>
      <c r="K9207">
        <v>1</v>
      </c>
      <c r="L9207">
        <v>1</v>
      </c>
      <c r="M9207">
        <v>264</v>
      </c>
      <c r="N9207" t="s">
        <v>18</v>
      </c>
      <c r="O9207" s="1">
        <v>6.8144700000000004E-54</v>
      </c>
      <c r="P9207">
        <v>550</v>
      </c>
    </row>
    <row r="9208" spans="1:16" x14ac:dyDescent="0.25">
      <c r="A9208" t="s">
        <v>13819</v>
      </c>
      <c r="B9208">
        <v>699</v>
      </c>
      <c r="C9208" s="3" t="str">
        <f>HYPERLINK("http://www.uniprot.org/uniprot/G7KEA7","tr|G7KEA7|G7KEA7_MEDTR")</f>
        <v>tr|G7KEA7|G7KEA7_MEDTR</v>
      </c>
      <c r="D9208" t="s">
        <v>7670</v>
      </c>
      <c r="E9208">
        <v>44.68</v>
      </c>
      <c r="F9208">
        <v>94</v>
      </c>
      <c r="G9208">
        <v>52</v>
      </c>
      <c r="H9208">
        <v>1</v>
      </c>
      <c r="I9208">
        <v>103</v>
      </c>
      <c r="J9208">
        <v>381</v>
      </c>
      <c r="K9208">
        <v>1</v>
      </c>
      <c r="L9208">
        <v>271</v>
      </c>
      <c r="M9208">
        <v>363</v>
      </c>
      <c r="N9208" t="s">
        <v>18</v>
      </c>
      <c r="O9208" s="1">
        <v>9.1949399999999996E-14</v>
      </c>
      <c r="P9208">
        <v>203</v>
      </c>
    </row>
    <row r="9209" spans="1:16" x14ac:dyDescent="0.25">
      <c r="A9209" t="s">
        <v>13820</v>
      </c>
      <c r="B9209">
        <v>768</v>
      </c>
      <c r="C9209" s="3" t="str">
        <f>HYPERLINK("http://www.uniprot.org/uniprot/A5B592","tr|A5B592|A5B592_VITVI")</f>
        <v>tr|A5B592|A5B592_VITVI</v>
      </c>
      <c r="D9209" t="s">
        <v>250</v>
      </c>
      <c r="E9209">
        <v>33.76</v>
      </c>
      <c r="F9209">
        <v>154</v>
      </c>
      <c r="G9209">
        <v>102</v>
      </c>
      <c r="H9209">
        <v>7</v>
      </c>
      <c r="I9209">
        <v>127</v>
      </c>
      <c r="J9209">
        <v>567</v>
      </c>
      <c r="K9209">
        <v>1</v>
      </c>
      <c r="L9209">
        <v>1259</v>
      </c>
      <c r="M9209">
        <v>1408</v>
      </c>
      <c r="N9209" t="s">
        <v>18</v>
      </c>
      <c r="O9209" s="1">
        <v>2.36234E-11</v>
      </c>
      <c r="P9209">
        <v>183</v>
      </c>
    </row>
    <row r="9210" spans="1:16" x14ac:dyDescent="0.25">
      <c r="A9210" t="s">
        <v>13821</v>
      </c>
      <c r="B9210">
        <v>1194</v>
      </c>
      <c r="C9210" s="3" t="str">
        <f>HYPERLINK("http://www.uniprot.org/uniprot/G7JDL9","tr|G7JDL9|G7JDL9_MEDTR")</f>
        <v>tr|G7JDL9|G7JDL9_MEDTR</v>
      </c>
      <c r="D9210" t="s">
        <v>242</v>
      </c>
      <c r="E9210">
        <v>22.99</v>
      </c>
      <c r="F9210">
        <v>361</v>
      </c>
      <c r="G9210">
        <v>278</v>
      </c>
      <c r="H9210">
        <v>7</v>
      </c>
      <c r="I9210">
        <v>124</v>
      </c>
      <c r="J9210">
        <v>1185</v>
      </c>
      <c r="K9210">
        <v>1</v>
      </c>
      <c r="L9210">
        <v>31</v>
      </c>
      <c r="M9210">
        <v>354</v>
      </c>
      <c r="N9210" t="s">
        <v>18</v>
      </c>
      <c r="O9210" s="1">
        <v>5.0042800000000003E-11</v>
      </c>
      <c r="P9210">
        <v>183</v>
      </c>
    </row>
    <row r="9211" spans="1:16" x14ac:dyDescent="0.25">
      <c r="A9211" t="s">
        <v>13822</v>
      </c>
      <c r="B9211">
        <v>948</v>
      </c>
      <c r="C9211" s="3" t="str">
        <f>HYPERLINK("http://www.uniprot.org/uniprot/G7K4M4","tr|G7K4M4|G7K4M4_MEDTR")</f>
        <v>tr|G7K4M4|G7K4M4_MEDTR</v>
      </c>
      <c r="D9211" t="s">
        <v>517</v>
      </c>
      <c r="E9211">
        <v>54.54</v>
      </c>
      <c r="F9211">
        <v>220</v>
      </c>
      <c r="G9211">
        <v>100</v>
      </c>
      <c r="H9211">
        <v>0</v>
      </c>
      <c r="I9211">
        <v>277</v>
      </c>
      <c r="J9211">
        <v>936</v>
      </c>
      <c r="K9211">
        <v>1</v>
      </c>
      <c r="L9211">
        <v>319</v>
      </c>
      <c r="M9211">
        <v>536</v>
      </c>
      <c r="N9211" t="s">
        <v>18</v>
      </c>
      <c r="O9211" s="1">
        <v>2.1515999999999999E-61</v>
      </c>
      <c r="P9211">
        <v>616</v>
      </c>
    </row>
    <row r="9212" spans="1:16" x14ac:dyDescent="0.25">
      <c r="A9212" t="s">
        <v>13823</v>
      </c>
      <c r="B9212">
        <v>513</v>
      </c>
      <c r="C9212" s="3" t="str">
        <f>HYPERLINK("http://www.uniprot.org/uniprot/G7IFJ0","tr|G7IFJ0|G7IFJ0_MEDTR")</f>
        <v>tr|G7IFJ0|G7IFJ0_MEDTR</v>
      </c>
      <c r="D9212" t="s">
        <v>13824</v>
      </c>
      <c r="E9212">
        <v>77.27</v>
      </c>
      <c r="F9212">
        <v>132</v>
      </c>
      <c r="G9212">
        <v>30</v>
      </c>
      <c r="H9212">
        <v>2</v>
      </c>
      <c r="I9212">
        <v>1</v>
      </c>
      <c r="J9212">
        <v>390</v>
      </c>
      <c r="K9212">
        <v>1</v>
      </c>
      <c r="L9212">
        <v>1</v>
      </c>
      <c r="M9212">
        <v>132</v>
      </c>
      <c r="N9212" t="s">
        <v>18</v>
      </c>
      <c r="O9212" s="1">
        <v>6.6199099999999999E-50</v>
      </c>
      <c r="P9212">
        <v>512</v>
      </c>
    </row>
    <row r="9213" spans="1:16" x14ac:dyDescent="0.25">
      <c r="A9213" t="s">
        <v>13825</v>
      </c>
      <c r="B9213">
        <v>960</v>
      </c>
      <c r="C9213" s="3" t="str">
        <f>HYPERLINK("http://www.uniprot.org/uniprot/I1LTR2","tr|I1LTR2|I1LTR2_SOYBN")</f>
        <v>tr|I1LTR2|I1LTR2_SOYBN</v>
      </c>
      <c r="D9213" t="s">
        <v>28</v>
      </c>
      <c r="E9213">
        <v>91.39</v>
      </c>
      <c r="F9213">
        <v>186</v>
      </c>
      <c r="G9213">
        <v>16</v>
      </c>
      <c r="H9213">
        <v>0</v>
      </c>
      <c r="I9213">
        <v>1</v>
      </c>
      <c r="J9213">
        <v>558</v>
      </c>
      <c r="K9213">
        <v>1</v>
      </c>
      <c r="L9213">
        <v>1</v>
      </c>
      <c r="M9213">
        <v>186</v>
      </c>
      <c r="N9213" t="s">
        <v>18</v>
      </c>
      <c r="O9213" s="1">
        <v>8.0109700000000002E-96</v>
      </c>
      <c r="P9213">
        <v>913</v>
      </c>
    </row>
    <row r="9214" spans="1:16" x14ac:dyDescent="0.25">
      <c r="A9214" t="s">
        <v>13826</v>
      </c>
      <c r="B9214">
        <v>972</v>
      </c>
      <c r="C9214" s="3" t="str">
        <f>HYPERLINK("http://www.uniprot.org/uniprot/G7IGJ1","tr|G7IGJ1|G7IGJ1_MEDTR")</f>
        <v>tr|G7IGJ1|G7IGJ1_MEDTR</v>
      </c>
      <c r="D9214" t="s">
        <v>13753</v>
      </c>
      <c r="E9214">
        <v>90.4</v>
      </c>
      <c r="F9214">
        <v>323</v>
      </c>
      <c r="G9214">
        <v>31</v>
      </c>
      <c r="H9214">
        <v>0</v>
      </c>
      <c r="I9214">
        <v>1</v>
      </c>
      <c r="J9214">
        <v>969</v>
      </c>
      <c r="K9214">
        <v>1</v>
      </c>
      <c r="L9214">
        <v>668</v>
      </c>
      <c r="M9214">
        <v>990</v>
      </c>
      <c r="N9214" t="s">
        <v>18</v>
      </c>
      <c r="O9214" s="1">
        <v>5.3827400000000002E-164</v>
      </c>
      <c r="P9214">
        <v>1501</v>
      </c>
    </row>
    <row r="9215" spans="1:16" x14ac:dyDescent="0.25">
      <c r="A9215" t="s">
        <v>13827</v>
      </c>
      <c r="B9215">
        <v>642</v>
      </c>
      <c r="C9215" s="3" t="str">
        <f>HYPERLINK("http://www.uniprot.org/uniprot/F6HK45","tr|F6HK45|F6HK45_VITVI")</f>
        <v>tr|F6HK45|F6HK45_VITVI</v>
      </c>
      <c r="D9215" t="s">
        <v>13828</v>
      </c>
      <c r="E9215">
        <v>56.17</v>
      </c>
      <c r="F9215">
        <v>162</v>
      </c>
      <c r="G9215">
        <v>71</v>
      </c>
      <c r="H9215">
        <v>5</v>
      </c>
      <c r="I9215">
        <v>160</v>
      </c>
      <c r="J9215">
        <v>630</v>
      </c>
      <c r="K9215">
        <v>1</v>
      </c>
      <c r="L9215">
        <v>77</v>
      </c>
      <c r="M9215">
        <v>238</v>
      </c>
      <c r="N9215" t="s">
        <v>18</v>
      </c>
      <c r="O9215" s="1">
        <v>1.41641E-44</v>
      </c>
      <c r="P9215">
        <v>468</v>
      </c>
    </row>
    <row r="9216" spans="1:16" x14ac:dyDescent="0.25">
      <c r="A9216" t="s">
        <v>13829</v>
      </c>
      <c r="B9216">
        <v>1176</v>
      </c>
      <c r="C9216" s="3" t="str">
        <f>HYPERLINK("http://www.uniprot.org/uniprot/G7KBQ2","tr|G7KBQ2|G7KBQ2_MEDTR")</f>
        <v>tr|G7KBQ2|G7KBQ2_MEDTR</v>
      </c>
      <c r="D9216" t="s">
        <v>12615</v>
      </c>
      <c r="E9216">
        <v>87.97</v>
      </c>
      <c r="F9216">
        <v>391</v>
      </c>
      <c r="G9216">
        <v>47</v>
      </c>
      <c r="H9216">
        <v>0</v>
      </c>
      <c r="I9216">
        <v>1</v>
      </c>
      <c r="J9216">
        <v>1173</v>
      </c>
      <c r="K9216">
        <v>1</v>
      </c>
      <c r="L9216">
        <v>1</v>
      </c>
      <c r="M9216">
        <v>391</v>
      </c>
      <c r="N9216" t="s">
        <v>18</v>
      </c>
      <c r="O9216">
        <v>0</v>
      </c>
      <c r="P9216">
        <v>1816</v>
      </c>
    </row>
    <row r="9217" spans="1:16" x14ac:dyDescent="0.25">
      <c r="A9217" t="s">
        <v>13830</v>
      </c>
      <c r="B9217">
        <v>945</v>
      </c>
      <c r="C9217" s="3" t="str">
        <f>HYPERLINK("http://www.uniprot.org/uniprot/I1NAK1","tr|I1NAK1|I1NAK1_SOYBN")</f>
        <v>tr|I1NAK1|I1NAK1_SOYBN</v>
      </c>
      <c r="D9217" t="s">
        <v>28</v>
      </c>
      <c r="E9217">
        <v>52.85</v>
      </c>
      <c r="F9217">
        <v>333</v>
      </c>
      <c r="G9217">
        <v>157</v>
      </c>
      <c r="H9217">
        <v>24</v>
      </c>
      <c r="I9217">
        <v>7</v>
      </c>
      <c r="J9217">
        <v>933</v>
      </c>
      <c r="K9217">
        <v>1</v>
      </c>
      <c r="L9217">
        <v>189</v>
      </c>
      <c r="M9217">
        <v>518</v>
      </c>
      <c r="N9217" t="s">
        <v>18</v>
      </c>
      <c r="O9217" s="1">
        <v>1.1289600000000001E-78</v>
      </c>
      <c r="P9217">
        <v>765</v>
      </c>
    </row>
    <row r="9218" spans="1:16" x14ac:dyDescent="0.25">
      <c r="A9218" t="s">
        <v>13831</v>
      </c>
      <c r="B9218">
        <v>207</v>
      </c>
      <c r="C9218" s="3" t="str">
        <f>HYPERLINK("http://www.uniprot.org/uniprot/I3SFZ2","tr|I3SFZ2|I3SFZ2_MEDTR")</f>
        <v>tr|I3SFZ2|I3SFZ2_MEDTR</v>
      </c>
      <c r="D9218" t="s">
        <v>386</v>
      </c>
      <c r="E9218">
        <v>92.53</v>
      </c>
      <c r="F9218">
        <v>67</v>
      </c>
      <c r="G9218">
        <v>5</v>
      </c>
      <c r="H9218">
        <v>0</v>
      </c>
      <c r="I9218">
        <v>1</v>
      </c>
      <c r="J9218">
        <v>201</v>
      </c>
      <c r="K9218">
        <v>1</v>
      </c>
      <c r="L9218">
        <v>1</v>
      </c>
      <c r="M9218">
        <v>67</v>
      </c>
      <c r="N9218" t="s">
        <v>18</v>
      </c>
      <c r="O9218" s="1">
        <v>1.5494500000000001E-27</v>
      </c>
      <c r="P9218">
        <v>319</v>
      </c>
    </row>
    <row r="9219" spans="1:16" x14ac:dyDescent="0.25">
      <c r="A9219" t="s">
        <v>13832</v>
      </c>
      <c r="B9219">
        <v>522</v>
      </c>
      <c r="C9219" s="3" t="str">
        <f>HYPERLINK("http://www.uniprot.org/uniprot/B7FKT6","tr|B7FKT6|B7FKT6_MEDTR")</f>
        <v>tr|B7FKT6|B7FKT6_MEDTR</v>
      </c>
      <c r="D9219" t="s">
        <v>581</v>
      </c>
      <c r="E9219">
        <v>76.3</v>
      </c>
      <c r="F9219">
        <v>173</v>
      </c>
      <c r="G9219">
        <v>41</v>
      </c>
      <c r="H9219">
        <v>0</v>
      </c>
      <c r="I9219">
        <v>1</v>
      </c>
      <c r="J9219">
        <v>519</v>
      </c>
      <c r="K9219">
        <v>1</v>
      </c>
      <c r="L9219">
        <v>82</v>
      </c>
      <c r="M9219">
        <v>253</v>
      </c>
      <c r="N9219" t="s">
        <v>18</v>
      </c>
      <c r="O9219" s="1">
        <v>1.5935799999999999E-72</v>
      </c>
      <c r="P9219">
        <v>707</v>
      </c>
    </row>
    <row r="9220" spans="1:16" x14ac:dyDescent="0.25">
      <c r="A9220" t="s">
        <v>13833</v>
      </c>
      <c r="B9220">
        <v>1026</v>
      </c>
      <c r="C9220" s="3" t="str">
        <f>HYPERLINK("http://www.uniprot.org/uniprot/Q4JH25","tr|Q4JH25|Q4JH25_SESRO")</f>
        <v>tr|Q4JH25|Q4JH25_SESRO</v>
      </c>
      <c r="D9220" t="s">
        <v>13834</v>
      </c>
      <c r="E9220">
        <v>85.07</v>
      </c>
      <c r="F9220">
        <v>335</v>
      </c>
      <c r="G9220">
        <v>50</v>
      </c>
      <c r="H9220">
        <v>0</v>
      </c>
      <c r="I9220">
        <v>1</v>
      </c>
      <c r="J9220">
        <v>1005</v>
      </c>
      <c r="K9220">
        <v>1</v>
      </c>
      <c r="L9220">
        <v>34</v>
      </c>
      <c r="M9220">
        <v>368</v>
      </c>
      <c r="N9220" t="s">
        <v>18</v>
      </c>
      <c r="O9220" s="1">
        <v>2.45629E-170</v>
      </c>
      <c r="P9220">
        <v>1556</v>
      </c>
    </row>
    <row r="9221" spans="1:16" x14ac:dyDescent="0.25">
      <c r="A9221" t="s">
        <v>13835</v>
      </c>
      <c r="B9221">
        <v>831</v>
      </c>
      <c r="C9221" s="3" t="str">
        <f>HYPERLINK("http://www.uniprot.org/uniprot/G7ICM6","tr|G7ICM6|G7ICM6_MEDTR")</f>
        <v>tr|G7ICM6|G7ICM6_MEDTR</v>
      </c>
      <c r="D9221" t="s">
        <v>13836</v>
      </c>
      <c r="E9221">
        <v>78.569999999999993</v>
      </c>
      <c r="F9221">
        <v>294</v>
      </c>
      <c r="G9221">
        <v>63</v>
      </c>
      <c r="H9221">
        <v>18</v>
      </c>
      <c r="I9221">
        <v>1</v>
      </c>
      <c r="J9221">
        <v>828</v>
      </c>
      <c r="K9221">
        <v>1</v>
      </c>
      <c r="L9221">
        <v>1</v>
      </c>
      <c r="M9221">
        <v>291</v>
      </c>
      <c r="N9221" t="s">
        <v>18</v>
      </c>
      <c r="O9221" s="1">
        <v>3.7296200000000001E-125</v>
      </c>
      <c r="P9221">
        <v>1165</v>
      </c>
    </row>
    <row r="9222" spans="1:16" x14ac:dyDescent="0.25">
      <c r="A9222" t="s">
        <v>13837</v>
      </c>
      <c r="B9222">
        <v>2034</v>
      </c>
      <c r="C9222" s="3" t="str">
        <f>HYPERLINK("http://www.uniprot.org/uniprot/I1LYY2","tr|I1LYY2|I1LYY2_SOYBN")</f>
        <v>tr|I1LYY2|I1LYY2_SOYBN</v>
      </c>
      <c r="D9222" t="s">
        <v>71</v>
      </c>
      <c r="E9222">
        <v>68.53</v>
      </c>
      <c r="F9222">
        <v>677</v>
      </c>
      <c r="G9222">
        <v>213</v>
      </c>
      <c r="H9222">
        <v>1</v>
      </c>
      <c r="I9222">
        <v>1</v>
      </c>
      <c r="J9222">
        <v>2028</v>
      </c>
      <c r="K9222">
        <v>1</v>
      </c>
      <c r="L9222">
        <v>1</v>
      </c>
      <c r="M9222">
        <v>663</v>
      </c>
      <c r="N9222" t="s">
        <v>18</v>
      </c>
      <c r="O9222">
        <v>0</v>
      </c>
      <c r="P9222">
        <v>2371</v>
      </c>
    </row>
    <row r="9223" spans="1:16" x14ac:dyDescent="0.25">
      <c r="A9223" t="s">
        <v>13838</v>
      </c>
      <c r="B9223">
        <v>1320</v>
      </c>
      <c r="C9223" s="3" t="str">
        <f>HYPERLINK("http://www.uniprot.org/uniprot/I1NJ79","tr|I1NJ79|I1NJ79_SOYBN")</f>
        <v>tr|I1NJ79|I1NJ79_SOYBN</v>
      </c>
      <c r="D9223" t="s">
        <v>28</v>
      </c>
      <c r="E9223">
        <v>92.71</v>
      </c>
      <c r="F9223">
        <v>439</v>
      </c>
      <c r="G9223">
        <v>32</v>
      </c>
      <c r="H9223">
        <v>0</v>
      </c>
      <c r="I9223">
        <v>1</v>
      </c>
      <c r="J9223">
        <v>1317</v>
      </c>
      <c r="K9223">
        <v>1</v>
      </c>
      <c r="L9223">
        <v>1</v>
      </c>
      <c r="M9223">
        <v>438</v>
      </c>
      <c r="N9223" t="s">
        <v>18</v>
      </c>
      <c r="O9223">
        <v>0</v>
      </c>
      <c r="P9223">
        <v>2100</v>
      </c>
    </row>
    <row r="9224" spans="1:16" x14ac:dyDescent="0.25">
      <c r="A9224" t="s">
        <v>13839</v>
      </c>
      <c r="B9224">
        <v>840</v>
      </c>
      <c r="C9224" s="3" t="str">
        <f>HYPERLINK("http://www.uniprot.org/uniprot/G7JAY4","tr|G7JAY4|G7JAY4_MEDTR")</f>
        <v>tr|G7JAY4|G7JAY4_MEDTR</v>
      </c>
      <c r="D9224" t="s">
        <v>13840</v>
      </c>
      <c r="E9224">
        <v>81.22</v>
      </c>
      <c r="F9224">
        <v>277</v>
      </c>
      <c r="G9224">
        <v>52</v>
      </c>
      <c r="H9224">
        <v>0</v>
      </c>
      <c r="I9224">
        <v>7</v>
      </c>
      <c r="J9224">
        <v>837</v>
      </c>
      <c r="K9224">
        <v>1</v>
      </c>
      <c r="L9224">
        <v>15</v>
      </c>
      <c r="M9224">
        <v>290</v>
      </c>
      <c r="N9224" t="s">
        <v>18</v>
      </c>
      <c r="O9224" s="1">
        <v>9.5710400000000005E-129</v>
      </c>
      <c r="P9224">
        <v>1196</v>
      </c>
    </row>
    <row r="9225" spans="1:16" x14ac:dyDescent="0.25">
      <c r="A9225" t="s">
        <v>13841</v>
      </c>
      <c r="B9225">
        <v>459</v>
      </c>
      <c r="C9225" s="3" t="str">
        <f>HYPERLINK("http://www.uniprot.org/uniprot/I1LRC3","tr|I1LRC3|I1LRC3_SOYBN")</f>
        <v>tr|I1LRC3|I1LRC3_SOYBN</v>
      </c>
      <c r="D9225" t="s">
        <v>28</v>
      </c>
      <c r="E9225">
        <v>58.78</v>
      </c>
      <c r="F9225">
        <v>148</v>
      </c>
      <c r="G9225">
        <v>61</v>
      </c>
      <c r="H9225">
        <v>11</v>
      </c>
      <c r="I9225">
        <v>1</v>
      </c>
      <c r="J9225">
        <v>411</v>
      </c>
      <c r="K9225">
        <v>1</v>
      </c>
      <c r="L9225">
        <v>1</v>
      </c>
      <c r="M9225">
        <v>146</v>
      </c>
      <c r="N9225" t="s">
        <v>18</v>
      </c>
      <c r="O9225" s="1">
        <v>2.0718600000000001E-35</v>
      </c>
      <c r="P9225">
        <v>387</v>
      </c>
    </row>
    <row r="9226" spans="1:16" x14ac:dyDescent="0.25">
      <c r="A9226" t="s">
        <v>13842</v>
      </c>
      <c r="B9226">
        <v>681</v>
      </c>
      <c r="C9226" s="3" t="str">
        <f>HYPERLINK("http://www.uniprot.org/uniprot/G7K4L8","tr|G7K4L8|G7K4L8_MEDTR")</f>
        <v>tr|G7K4L8|G7K4L8_MEDTR</v>
      </c>
      <c r="D9226" t="s">
        <v>1665</v>
      </c>
      <c r="E9226">
        <v>46.05</v>
      </c>
      <c r="F9226">
        <v>241</v>
      </c>
      <c r="G9226">
        <v>130</v>
      </c>
      <c r="H9226">
        <v>21</v>
      </c>
      <c r="I9226">
        <v>1</v>
      </c>
      <c r="J9226">
        <v>660</v>
      </c>
      <c r="K9226">
        <v>1</v>
      </c>
      <c r="L9226">
        <v>1</v>
      </c>
      <c r="M9226">
        <v>241</v>
      </c>
      <c r="N9226" t="s">
        <v>18</v>
      </c>
      <c r="O9226" s="1">
        <v>1.02339E-46</v>
      </c>
      <c r="P9226">
        <v>487</v>
      </c>
    </row>
    <row r="9227" spans="1:16" x14ac:dyDescent="0.25">
      <c r="A9227" t="s">
        <v>13843</v>
      </c>
      <c r="B9227">
        <v>981</v>
      </c>
      <c r="C9227" s="3" t="str">
        <f>HYPERLINK("http://www.uniprot.org/uniprot/G7K4T0","tr|G7K4T0|G7K4T0_MEDTR")</f>
        <v>tr|G7K4T0|G7K4T0_MEDTR</v>
      </c>
      <c r="D9227" t="s">
        <v>1794</v>
      </c>
      <c r="E9227">
        <v>44.51</v>
      </c>
      <c r="F9227">
        <v>319</v>
      </c>
      <c r="G9227">
        <v>177</v>
      </c>
      <c r="H9227">
        <v>36</v>
      </c>
      <c r="I9227">
        <v>109</v>
      </c>
      <c r="J9227">
        <v>957</v>
      </c>
      <c r="K9227">
        <v>1</v>
      </c>
      <c r="L9227">
        <v>90</v>
      </c>
      <c r="M9227">
        <v>408</v>
      </c>
      <c r="N9227" t="s">
        <v>18</v>
      </c>
      <c r="O9227" s="1">
        <v>2.3642900000000001E-66</v>
      </c>
      <c r="P9227">
        <v>659</v>
      </c>
    </row>
    <row r="9228" spans="1:16" x14ac:dyDescent="0.25">
      <c r="A9228" t="s">
        <v>13844</v>
      </c>
      <c r="B9228">
        <v>2304</v>
      </c>
      <c r="C9228" s="3" t="str">
        <f>HYPERLINK("http://www.uniprot.org/uniprot/G7J7X1","tr|G7J7X1|G7J7X1_MEDTR")</f>
        <v>tr|G7J7X1|G7J7X1_MEDTR</v>
      </c>
      <c r="D9228" t="s">
        <v>13845</v>
      </c>
      <c r="E9228">
        <v>55.44</v>
      </c>
      <c r="F9228">
        <v>835</v>
      </c>
      <c r="G9228">
        <v>372</v>
      </c>
      <c r="H9228">
        <v>71</v>
      </c>
      <c r="I9228">
        <v>1</v>
      </c>
      <c r="J9228">
        <v>2292</v>
      </c>
      <c r="K9228">
        <v>1</v>
      </c>
      <c r="L9228">
        <v>1</v>
      </c>
      <c r="M9228">
        <v>817</v>
      </c>
      <c r="N9228" t="s">
        <v>18</v>
      </c>
      <c r="O9228">
        <v>0</v>
      </c>
      <c r="P9228">
        <v>2154</v>
      </c>
    </row>
    <row r="9229" spans="1:16" x14ac:dyDescent="0.25">
      <c r="A9229" t="s">
        <v>13846</v>
      </c>
      <c r="B9229">
        <v>2373</v>
      </c>
      <c r="C9229" s="3" t="str">
        <f>HYPERLINK("http://www.uniprot.org/uniprot/G7LFS5","tr|G7LFS5|G7LFS5_MEDTR")</f>
        <v>tr|G7LFS5|G7LFS5_MEDTR</v>
      </c>
      <c r="D9229" t="s">
        <v>13847</v>
      </c>
      <c r="E9229">
        <v>87.54</v>
      </c>
      <c r="F9229">
        <v>554</v>
      </c>
      <c r="G9229">
        <v>69</v>
      </c>
      <c r="H9229">
        <v>1</v>
      </c>
      <c r="I9229">
        <v>13</v>
      </c>
      <c r="J9229">
        <v>1671</v>
      </c>
      <c r="K9229">
        <v>1</v>
      </c>
      <c r="L9229">
        <v>8</v>
      </c>
      <c r="M9229">
        <v>559</v>
      </c>
      <c r="N9229" t="s">
        <v>18</v>
      </c>
      <c r="O9229">
        <v>0</v>
      </c>
      <c r="P9229">
        <v>2565</v>
      </c>
    </row>
    <row r="9230" spans="1:16" x14ac:dyDescent="0.25">
      <c r="A9230" t="s">
        <v>13848</v>
      </c>
      <c r="B9230">
        <v>1044</v>
      </c>
      <c r="C9230" s="3" t="str">
        <f>HYPERLINK("http://www.uniprot.org/uniprot/G7K2Q8","tr|G7K2Q8|G7K2Q8_MEDTR")</f>
        <v>tr|G7K2Q8|G7K2Q8_MEDTR</v>
      </c>
      <c r="D9230" t="s">
        <v>3595</v>
      </c>
      <c r="E9230">
        <v>71.8</v>
      </c>
      <c r="F9230">
        <v>188</v>
      </c>
      <c r="G9230">
        <v>53</v>
      </c>
      <c r="H9230">
        <v>0</v>
      </c>
      <c r="I9230">
        <v>1</v>
      </c>
      <c r="J9230">
        <v>564</v>
      </c>
      <c r="K9230">
        <v>1</v>
      </c>
      <c r="L9230">
        <v>37</v>
      </c>
      <c r="M9230">
        <v>224</v>
      </c>
      <c r="N9230" t="s">
        <v>18</v>
      </c>
      <c r="O9230" s="1">
        <v>8.6650200000000003E-70</v>
      </c>
      <c r="P9230">
        <v>689</v>
      </c>
    </row>
    <row r="9231" spans="1:16" x14ac:dyDescent="0.25">
      <c r="A9231" t="s">
        <v>13849</v>
      </c>
      <c r="B9231">
        <v>987</v>
      </c>
      <c r="C9231" s="3" t="str">
        <f>HYPERLINK("http://www.uniprot.org/uniprot/G7JGD5","tr|G7JGD5|G7JGD5_MEDTR")</f>
        <v>tr|G7JGD5|G7JGD5_MEDTR</v>
      </c>
      <c r="D9231" t="s">
        <v>13850</v>
      </c>
      <c r="E9231">
        <v>56.94</v>
      </c>
      <c r="F9231">
        <v>367</v>
      </c>
      <c r="G9231">
        <v>158</v>
      </c>
      <c r="H9231">
        <v>39</v>
      </c>
      <c r="I9231">
        <v>1</v>
      </c>
      <c r="J9231">
        <v>984</v>
      </c>
      <c r="K9231">
        <v>1</v>
      </c>
      <c r="L9231">
        <v>1</v>
      </c>
      <c r="M9231">
        <v>328</v>
      </c>
      <c r="N9231" t="s">
        <v>18</v>
      </c>
      <c r="O9231" s="1">
        <v>1.5214E-89</v>
      </c>
      <c r="P9231">
        <v>859</v>
      </c>
    </row>
    <row r="9232" spans="1:16" x14ac:dyDescent="0.25">
      <c r="A9232" t="s">
        <v>13851</v>
      </c>
      <c r="B9232">
        <v>1560</v>
      </c>
      <c r="C9232" s="3" t="str">
        <f>HYPERLINK("http://www.uniprot.org/uniprot/G7L6Z2","tr|G7L6Z2|G7L6Z2_MEDTR")</f>
        <v>tr|G7L6Z2|G7L6Z2_MEDTR</v>
      </c>
      <c r="D9232" t="s">
        <v>13852</v>
      </c>
      <c r="E9232">
        <v>89.8</v>
      </c>
      <c r="F9232">
        <v>510</v>
      </c>
      <c r="G9232">
        <v>52</v>
      </c>
      <c r="H9232">
        <v>5</v>
      </c>
      <c r="I9232">
        <v>1</v>
      </c>
      <c r="J9232">
        <v>1515</v>
      </c>
      <c r="K9232">
        <v>1</v>
      </c>
      <c r="L9232">
        <v>1</v>
      </c>
      <c r="M9232">
        <v>509</v>
      </c>
      <c r="N9232" t="s">
        <v>18</v>
      </c>
      <c r="O9232">
        <v>0</v>
      </c>
      <c r="P9232">
        <v>2323</v>
      </c>
    </row>
    <row r="9233" spans="1:16" x14ac:dyDescent="0.25">
      <c r="A9233" t="s">
        <v>13853</v>
      </c>
      <c r="B9233">
        <v>1173</v>
      </c>
      <c r="C9233" s="3" t="str">
        <f>HYPERLINK("http://www.uniprot.org/uniprot/C7FDI5","tr|C7FDI5|C7FDI5_SOYBN")</f>
        <v>tr|C7FDI5|C7FDI5_SOYBN</v>
      </c>
      <c r="D9233" t="s">
        <v>717</v>
      </c>
      <c r="E9233">
        <v>50.26</v>
      </c>
      <c r="F9233">
        <v>372</v>
      </c>
      <c r="G9233">
        <v>185</v>
      </c>
      <c r="H9233">
        <v>4</v>
      </c>
      <c r="I9233">
        <v>1</v>
      </c>
      <c r="J9233">
        <v>1104</v>
      </c>
      <c r="K9233">
        <v>1</v>
      </c>
      <c r="L9233">
        <v>694</v>
      </c>
      <c r="M9233">
        <v>1060</v>
      </c>
      <c r="N9233" t="s">
        <v>18</v>
      </c>
      <c r="O9233" s="1">
        <v>5.4667399999999996E-103</v>
      </c>
      <c r="P9233">
        <v>976</v>
      </c>
    </row>
    <row r="9234" spans="1:16" x14ac:dyDescent="0.25">
      <c r="A9234" t="s">
        <v>13854</v>
      </c>
      <c r="B9234">
        <v>1191</v>
      </c>
      <c r="C9234" s="3" t="str">
        <f>HYPERLINK("http://www.uniprot.org/uniprot/G7K6G9","tr|G7K6G9|G7K6G9_MEDTR")</f>
        <v>tr|G7K6G9|G7K6G9_MEDTR</v>
      </c>
      <c r="D9234" t="s">
        <v>13855</v>
      </c>
      <c r="E9234">
        <v>82.57</v>
      </c>
      <c r="F9234">
        <v>396</v>
      </c>
      <c r="G9234">
        <v>69</v>
      </c>
      <c r="H9234">
        <v>0</v>
      </c>
      <c r="I9234">
        <v>1</v>
      </c>
      <c r="J9234">
        <v>1188</v>
      </c>
      <c r="K9234">
        <v>1</v>
      </c>
      <c r="L9234">
        <v>1</v>
      </c>
      <c r="M9234">
        <v>396</v>
      </c>
      <c r="N9234" t="s">
        <v>18</v>
      </c>
      <c r="O9234">
        <v>0</v>
      </c>
      <c r="P9234">
        <v>1689</v>
      </c>
    </row>
    <row r="9235" spans="1:16" x14ac:dyDescent="0.25">
      <c r="A9235" t="s">
        <v>13856</v>
      </c>
      <c r="B9235">
        <v>771</v>
      </c>
      <c r="C9235" s="3" t="str">
        <f>HYPERLINK("http://www.uniprot.org/uniprot/M5VV40","tr|M5VV40|M5VV40_PRUPE")</f>
        <v>tr|M5VV40|M5VV40_PRUPE</v>
      </c>
      <c r="D9235" t="s">
        <v>13857</v>
      </c>
      <c r="E9235">
        <v>55.98</v>
      </c>
      <c r="F9235">
        <v>259</v>
      </c>
      <c r="G9235">
        <v>114</v>
      </c>
      <c r="H9235">
        <v>7</v>
      </c>
      <c r="I9235">
        <v>4</v>
      </c>
      <c r="J9235">
        <v>759</v>
      </c>
      <c r="K9235">
        <v>1</v>
      </c>
      <c r="L9235">
        <v>88</v>
      </c>
      <c r="M9235">
        <v>346</v>
      </c>
      <c r="N9235" t="s">
        <v>18</v>
      </c>
      <c r="O9235" s="1">
        <v>2.76328E-76</v>
      </c>
      <c r="P9235">
        <v>743</v>
      </c>
    </row>
    <row r="9236" spans="1:16" x14ac:dyDescent="0.25">
      <c r="A9236" t="s">
        <v>13858</v>
      </c>
      <c r="B9236">
        <v>1761</v>
      </c>
      <c r="C9236" s="3" t="str">
        <f>HYPERLINK("http://www.uniprot.org/uniprot/I1L2J3","tr|I1L2J3|I1L2J3_SOYBN")</f>
        <v>tr|I1L2J3|I1L2J3_SOYBN</v>
      </c>
      <c r="D9236" t="s">
        <v>28</v>
      </c>
      <c r="E9236">
        <v>79.459999999999994</v>
      </c>
      <c r="F9236">
        <v>599</v>
      </c>
      <c r="G9236">
        <v>123</v>
      </c>
      <c r="H9236">
        <v>14</v>
      </c>
      <c r="I9236">
        <v>1</v>
      </c>
      <c r="J9236">
        <v>1755</v>
      </c>
      <c r="K9236">
        <v>1</v>
      </c>
      <c r="L9236">
        <v>1</v>
      </c>
      <c r="M9236">
        <v>599</v>
      </c>
      <c r="N9236" t="s">
        <v>18</v>
      </c>
      <c r="O9236">
        <v>0</v>
      </c>
      <c r="P9236">
        <v>2485</v>
      </c>
    </row>
    <row r="9237" spans="1:16" x14ac:dyDescent="0.25">
      <c r="A9237" t="s">
        <v>13859</v>
      </c>
      <c r="B9237">
        <v>1113</v>
      </c>
      <c r="C9237" s="3" t="str">
        <f>HYPERLINK("http://www.uniprot.org/uniprot/I3T1U0","tr|I3T1U0|I3T1U0_MEDTR")</f>
        <v>tr|I3T1U0|I3T1U0_MEDTR</v>
      </c>
      <c r="D9237" t="s">
        <v>22</v>
      </c>
      <c r="E9237">
        <v>74.459999999999994</v>
      </c>
      <c r="F9237">
        <v>376</v>
      </c>
      <c r="G9237">
        <v>96</v>
      </c>
      <c r="H9237">
        <v>7</v>
      </c>
      <c r="I9237">
        <v>1</v>
      </c>
      <c r="J9237">
        <v>1107</v>
      </c>
      <c r="K9237">
        <v>1</v>
      </c>
      <c r="L9237">
        <v>1</v>
      </c>
      <c r="M9237">
        <v>373</v>
      </c>
      <c r="N9237" t="s">
        <v>18</v>
      </c>
      <c r="O9237" s="1">
        <v>1.9462500000000001E-147</v>
      </c>
      <c r="P9237">
        <v>1359</v>
      </c>
    </row>
    <row r="9238" spans="1:16" x14ac:dyDescent="0.25">
      <c r="A9238" t="s">
        <v>13860</v>
      </c>
      <c r="B9238">
        <v>783</v>
      </c>
      <c r="C9238" s="3" t="str">
        <f>HYPERLINK("http://www.uniprot.org/uniprot/G7IFJ1","tr|G7IFJ1|G7IFJ1_MEDTR")</f>
        <v>tr|G7IFJ1|G7IFJ1_MEDTR</v>
      </c>
      <c r="D9238" t="s">
        <v>13861</v>
      </c>
      <c r="E9238">
        <v>59.12</v>
      </c>
      <c r="F9238">
        <v>252</v>
      </c>
      <c r="G9238">
        <v>103</v>
      </c>
      <c r="H9238">
        <v>24</v>
      </c>
      <c r="I9238">
        <v>55</v>
      </c>
      <c r="J9238">
        <v>738</v>
      </c>
      <c r="K9238">
        <v>1</v>
      </c>
      <c r="L9238">
        <v>22</v>
      </c>
      <c r="M9238">
        <v>262</v>
      </c>
      <c r="N9238" t="s">
        <v>18</v>
      </c>
      <c r="O9238" s="1">
        <v>2.1686799999999999E-60</v>
      </c>
      <c r="P9238">
        <v>606</v>
      </c>
    </row>
    <row r="9239" spans="1:16" x14ac:dyDescent="0.25">
      <c r="A9239" t="s">
        <v>13862</v>
      </c>
      <c r="B9239">
        <v>765</v>
      </c>
      <c r="C9239" s="3" t="str">
        <f>HYPERLINK("http://www.uniprot.org/uniprot/I3SZA0","tr|I3SZA0|I3SZA0_MEDTR")</f>
        <v>tr|I3SZA0|I3SZA0_MEDTR</v>
      </c>
      <c r="D9239" t="s">
        <v>22</v>
      </c>
      <c r="E9239">
        <v>57.61</v>
      </c>
      <c r="F9239">
        <v>302</v>
      </c>
      <c r="G9239">
        <v>128</v>
      </c>
      <c r="H9239">
        <v>48</v>
      </c>
      <c r="I9239">
        <v>1</v>
      </c>
      <c r="J9239">
        <v>762</v>
      </c>
      <c r="K9239">
        <v>1</v>
      </c>
      <c r="L9239">
        <v>1</v>
      </c>
      <c r="M9239">
        <v>302</v>
      </c>
      <c r="N9239" t="s">
        <v>18</v>
      </c>
      <c r="O9239" s="1">
        <v>2.45012E-85</v>
      </c>
      <c r="P9239">
        <v>821</v>
      </c>
    </row>
    <row r="9240" spans="1:16" x14ac:dyDescent="0.25">
      <c r="A9240" t="s">
        <v>13863</v>
      </c>
      <c r="B9240">
        <v>2655</v>
      </c>
      <c r="C9240" s="3" t="str">
        <f>HYPERLINK("http://www.uniprot.org/uniprot/A2Q5D0","tr|A2Q5D0|A2Q5D0_MEDTR")</f>
        <v>tr|A2Q5D0|A2Q5D0_MEDTR</v>
      </c>
      <c r="D9240" t="s">
        <v>13864</v>
      </c>
      <c r="E9240">
        <v>88.8</v>
      </c>
      <c r="F9240">
        <v>884</v>
      </c>
      <c r="G9240">
        <v>99</v>
      </c>
      <c r="H9240">
        <v>0</v>
      </c>
      <c r="I9240">
        <v>1</v>
      </c>
      <c r="J9240">
        <v>2652</v>
      </c>
      <c r="K9240">
        <v>1</v>
      </c>
      <c r="L9240">
        <v>1</v>
      </c>
      <c r="M9240">
        <v>880</v>
      </c>
      <c r="N9240" t="s">
        <v>18</v>
      </c>
      <c r="O9240">
        <v>0</v>
      </c>
      <c r="P9240">
        <v>4073</v>
      </c>
    </row>
    <row r="9241" spans="1:16" x14ac:dyDescent="0.25">
      <c r="A9241" t="s">
        <v>13865</v>
      </c>
      <c r="B9241">
        <v>1746</v>
      </c>
      <c r="C9241" s="3" t="str">
        <f>HYPERLINK("http://www.uniprot.org/uniprot/D5LQ68","tr|D5LQ68|D5LQ68_MEDTR")</f>
        <v>tr|D5LQ68|D5LQ68_MEDTR</v>
      </c>
      <c r="D9241" t="s">
        <v>13866</v>
      </c>
      <c r="E9241">
        <v>81.25</v>
      </c>
      <c r="F9241">
        <v>576</v>
      </c>
      <c r="G9241">
        <v>108</v>
      </c>
      <c r="H9241">
        <v>0</v>
      </c>
      <c r="I9241">
        <v>1</v>
      </c>
      <c r="J9241">
        <v>1728</v>
      </c>
      <c r="K9241">
        <v>1</v>
      </c>
      <c r="L9241">
        <v>1</v>
      </c>
      <c r="M9241">
        <v>576</v>
      </c>
      <c r="N9241" t="s">
        <v>18</v>
      </c>
      <c r="O9241">
        <v>0</v>
      </c>
      <c r="P9241">
        <v>2393</v>
      </c>
    </row>
    <row r="9242" spans="1:16" x14ac:dyDescent="0.25">
      <c r="A9242" t="s">
        <v>13867</v>
      </c>
      <c r="B9242">
        <v>681</v>
      </c>
      <c r="C9242" s="3" t="str">
        <f>HYPERLINK("http://www.uniprot.org/uniprot/G7KBQ2","tr|G7KBQ2|G7KBQ2_MEDTR")</f>
        <v>tr|G7KBQ2|G7KBQ2_MEDTR</v>
      </c>
      <c r="D9242" t="s">
        <v>12615</v>
      </c>
      <c r="E9242">
        <v>86.28</v>
      </c>
      <c r="F9242">
        <v>226</v>
      </c>
      <c r="G9242">
        <v>31</v>
      </c>
      <c r="H9242">
        <v>0</v>
      </c>
      <c r="I9242">
        <v>1</v>
      </c>
      <c r="J9242">
        <v>678</v>
      </c>
      <c r="K9242">
        <v>1</v>
      </c>
      <c r="L9242">
        <v>166</v>
      </c>
      <c r="M9242">
        <v>391</v>
      </c>
      <c r="N9242" t="s">
        <v>18</v>
      </c>
      <c r="O9242" s="1">
        <v>1.45061E-109</v>
      </c>
      <c r="P9242">
        <v>1029</v>
      </c>
    </row>
    <row r="9243" spans="1:16" x14ac:dyDescent="0.25">
      <c r="A9243" t="s">
        <v>13868</v>
      </c>
      <c r="B9243">
        <v>2106</v>
      </c>
      <c r="C9243" s="3" t="str">
        <f>HYPERLINK("http://www.uniprot.org/uniprot/A5BE46","tr|A5BE46|A5BE46_VITVI")</f>
        <v>tr|A5BE46|A5BE46_VITVI</v>
      </c>
      <c r="D9243" t="s">
        <v>462</v>
      </c>
      <c r="E9243">
        <v>76.12</v>
      </c>
      <c r="F9243">
        <v>708</v>
      </c>
      <c r="G9243">
        <v>169</v>
      </c>
      <c r="H9243">
        <v>7</v>
      </c>
      <c r="I9243">
        <v>1</v>
      </c>
      <c r="J9243">
        <v>2103</v>
      </c>
      <c r="K9243">
        <v>1</v>
      </c>
      <c r="L9243">
        <v>594</v>
      </c>
      <c r="M9243">
        <v>1301</v>
      </c>
      <c r="N9243" t="s">
        <v>18</v>
      </c>
      <c r="O9243">
        <v>0</v>
      </c>
      <c r="P9243">
        <v>2856</v>
      </c>
    </row>
    <row r="9244" spans="1:16" x14ac:dyDescent="0.25">
      <c r="A9244" t="s">
        <v>13869</v>
      </c>
      <c r="B9244">
        <v>807</v>
      </c>
      <c r="C9244" s="3" t="str">
        <f>HYPERLINK("http://www.uniprot.org/uniprot/K7L1F0","tr|K7L1F0|K7L1F0_SOYBN")</f>
        <v>tr|K7L1F0|K7L1F0_SOYBN</v>
      </c>
      <c r="D9244" t="s">
        <v>28</v>
      </c>
      <c r="E9244">
        <v>56.45</v>
      </c>
      <c r="F9244">
        <v>333</v>
      </c>
      <c r="G9244">
        <v>145</v>
      </c>
      <c r="H9244">
        <v>65</v>
      </c>
      <c r="I9244">
        <v>1</v>
      </c>
      <c r="J9244">
        <v>804</v>
      </c>
      <c r="K9244">
        <v>1</v>
      </c>
      <c r="L9244">
        <v>1</v>
      </c>
      <c r="M9244">
        <v>330</v>
      </c>
      <c r="N9244" t="s">
        <v>18</v>
      </c>
      <c r="O9244" s="1">
        <v>2.37426E-89</v>
      </c>
      <c r="P9244">
        <v>856</v>
      </c>
    </row>
    <row r="9245" spans="1:16" x14ac:dyDescent="0.25">
      <c r="A9245" t="s">
        <v>13870</v>
      </c>
      <c r="B9245">
        <v>765</v>
      </c>
      <c r="C9245" s="3" t="str">
        <f>HYPERLINK("http://www.uniprot.org/uniprot/B7FKT6","tr|B7FKT6|B7FKT6_MEDTR")</f>
        <v>tr|B7FKT6|B7FKT6_MEDTR</v>
      </c>
      <c r="D9245" t="s">
        <v>581</v>
      </c>
      <c r="E9245">
        <v>81.099999999999994</v>
      </c>
      <c r="F9245">
        <v>254</v>
      </c>
      <c r="G9245">
        <v>48</v>
      </c>
      <c r="H9245">
        <v>0</v>
      </c>
      <c r="I9245">
        <v>1</v>
      </c>
      <c r="J9245">
        <v>762</v>
      </c>
      <c r="K9245">
        <v>1</v>
      </c>
      <c r="L9245">
        <v>1</v>
      </c>
      <c r="M9245">
        <v>253</v>
      </c>
      <c r="N9245" t="s">
        <v>18</v>
      </c>
      <c r="O9245" s="1">
        <v>3.7451000000000001E-118</v>
      </c>
      <c r="P9245">
        <v>1104</v>
      </c>
    </row>
    <row r="9246" spans="1:16" x14ac:dyDescent="0.25">
      <c r="A9246" t="s">
        <v>13871</v>
      </c>
      <c r="B9246">
        <v>2031</v>
      </c>
      <c r="C9246" s="3" t="str">
        <f>HYPERLINK("http://www.uniprot.org/uniprot/K7KGT9","tr|K7KGT9|K7KGT9_SOYBN")</f>
        <v>tr|K7KGT9|K7KGT9_SOYBN</v>
      </c>
      <c r="D9246" t="s">
        <v>28</v>
      </c>
      <c r="E9246">
        <v>81.58</v>
      </c>
      <c r="F9246">
        <v>668</v>
      </c>
      <c r="G9246">
        <v>123</v>
      </c>
      <c r="H9246">
        <v>27</v>
      </c>
      <c r="I9246">
        <v>1</v>
      </c>
      <c r="J9246">
        <v>1923</v>
      </c>
      <c r="K9246">
        <v>1</v>
      </c>
      <c r="L9246">
        <v>110</v>
      </c>
      <c r="M9246">
        <v>777</v>
      </c>
      <c r="N9246" t="s">
        <v>18</v>
      </c>
      <c r="O9246">
        <v>0</v>
      </c>
      <c r="P9246">
        <v>2854</v>
      </c>
    </row>
    <row r="9247" spans="1:16" x14ac:dyDescent="0.25">
      <c r="A9247" t="s">
        <v>13872</v>
      </c>
      <c r="B9247">
        <v>858</v>
      </c>
      <c r="C9247" s="3" t="str">
        <f>HYPERLINK("http://www.uniprot.org/uniprot/G7ICM9","tr|G7ICM9|G7ICM9_MEDTR")</f>
        <v>tr|G7ICM9|G7ICM9_MEDTR</v>
      </c>
      <c r="D9247" t="s">
        <v>13873</v>
      </c>
      <c r="E9247">
        <v>79.02</v>
      </c>
      <c r="F9247">
        <v>286</v>
      </c>
      <c r="G9247">
        <v>60</v>
      </c>
      <c r="H9247">
        <v>1</v>
      </c>
      <c r="I9247">
        <v>1</v>
      </c>
      <c r="J9247">
        <v>855</v>
      </c>
      <c r="K9247">
        <v>1</v>
      </c>
      <c r="L9247">
        <v>1</v>
      </c>
      <c r="M9247">
        <v>281</v>
      </c>
      <c r="N9247" t="s">
        <v>18</v>
      </c>
      <c r="O9247" s="1">
        <v>5.1443199999999998E-117</v>
      </c>
      <c r="P9247">
        <v>1095</v>
      </c>
    </row>
    <row r="9248" spans="1:16" x14ac:dyDescent="0.25">
      <c r="A9248" t="s">
        <v>13874</v>
      </c>
      <c r="B9248">
        <v>1248</v>
      </c>
      <c r="C9248" s="3" t="str">
        <f>HYPERLINK("http://www.uniprot.org/uniprot/I1LFF6","tr|I1LFF6|I1LFF6_SOYBN")</f>
        <v>tr|I1LFF6|I1LFF6_SOYBN</v>
      </c>
      <c r="D9248" t="s">
        <v>28</v>
      </c>
      <c r="E9248">
        <v>86.5</v>
      </c>
      <c r="F9248">
        <v>415</v>
      </c>
      <c r="G9248">
        <v>56</v>
      </c>
      <c r="H9248">
        <v>0</v>
      </c>
      <c r="I9248">
        <v>1</v>
      </c>
      <c r="J9248">
        <v>1245</v>
      </c>
      <c r="K9248">
        <v>1</v>
      </c>
      <c r="L9248">
        <v>1</v>
      </c>
      <c r="M9248">
        <v>414</v>
      </c>
      <c r="N9248" t="s">
        <v>18</v>
      </c>
      <c r="O9248">
        <v>0</v>
      </c>
      <c r="P9248">
        <v>1848</v>
      </c>
    </row>
    <row r="9249" spans="1:16" x14ac:dyDescent="0.25">
      <c r="A9249" t="s">
        <v>13875</v>
      </c>
      <c r="B9249">
        <v>1608</v>
      </c>
      <c r="C9249" s="3" t="str">
        <f>HYPERLINK("http://www.uniprot.org/uniprot/G7JAY7","tr|G7JAY7|G7JAY7_MEDTR")</f>
        <v>tr|G7JAY7|G7JAY7_MEDTR</v>
      </c>
      <c r="D9249" t="s">
        <v>13876</v>
      </c>
      <c r="E9249">
        <v>80</v>
      </c>
      <c r="F9249">
        <v>535</v>
      </c>
      <c r="G9249">
        <v>107</v>
      </c>
      <c r="H9249">
        <v>0</v>
      </c>
      <c r="I9249">
        <v>1</v>
      </c>
      <c r="J9249">
        <v>1605</v>
      </c>
      <c r="K9249">
        <v>1</v>
      </c>
      <c r="L9249">
        <v>1</v>
      </c>
      <c r="M9249">
        <v>531</v>
      </c>
      <c r="N9249" t="s">
        <v>18</v>
      </c>
      <c r="O9249">
        <v>0</v>
      </c>
      <c r="P9249">
        <v>2274</v>
      </c>
    </row>
    <row r="9250" spans="1:16" x14ac:dyDescent="0.25">
      <c r="A9250" t="s">
        <v>13877</v>
      </c>
      <c r="B9250">
        <v>1890</v>
      </c>
      <c r="C9250" s="3" t="str">
        <f>HYPERLINK("http://www.uniprot.org/uniprot/G7JA48","tr|G7JA48|G7JA48_MEDTR")</f>
        <v>tr|G7JA48|G7JA48_MEDTR</v>
      </c>
      <c r="D9250" t="s">
        <v>13878</v>
      </c>
      <c r="E9250">
        <v>84.02</v>
      </c>
      <c r="F9250">
        <v>551</v>
      </c>
      <c r="G9250">
        <v>88</v>
      </c>
      <c r="H9250">
        <v>7</v>
      </c>
      <c r="I9250">
        <v>37</v>
      </c>
      <c r="J9250">
        <v>1668</v>
      </c>
      <c r="K9250">
        <v>1</v>
      </c>
      <c r="L9250">
        <v>1</v>
      </c>
      <c r="M9250">
        <v>539</v>
      </c>
      <c r="N9250" t="s">
        <v>18</v>
      </c>
      <c r="O9250">
        <v>0</v>
      </c>
      <c r="P9250">
        <v>2314</v>
      </c>
    </row>
    <row r="9251" spans="1:16" x14ac:dyDescent="0.25">
      <c r="A9251" t="s">
        <v>13879</v>
      </c>
      <c r="B9251">
        <v>810</v>
      </c>
      <c r="C9251" s="3" t="str">
        <f>HYPERLINK("http://www.uniprot.org/uniprot/A5AM06","tr|A5AM06|A5AM06_VITVI")</f>
        <v>tr|A5AM06|A5AM06_VITVI</v>
      </c>
      <c r="D9251" t="s">
        <v>1615</v>
      </c>
      <c r="E9251">
        <v>30.18</v>
      </c>
      <c r="F9251">
        <v>222</v>
      </c>
      <c r="G9251">
        <v>155</v>
      </c>
      <c r="H9251">
        <v>3</v>
      </c>
      <c r="I9251">
        <v>1</v>
      </c>
      <c r="J9251">
        <v>657</v>
      </c>
      <c r="K9251">
        <v>1</v>
      </c>
      <c r="L9251">
        <v>1063</v>
      </c>
      <c r="M9251">
        <v>1281</v>
      </c>
      <c r="N9251" t="s">
        <v>18</v>
      </c>
      <c r="O9251" s="1">
        <v>5.0833700000000001E-23</v>
      </c>
      <c r="P9251">
        <v>284</v>
      </c>
    </row>
    <row r="9252" spans="1:16" x14ac:dyDescent="0.25">
      <c r="A9252" t="s">
        <v>13880</v>
      </c>
      <c r="B9252">
        <v>810</v>
      </c>
      <c r="C9252" s="3" t="str">
        <f>HYPERLINK("http://www.uniprot.org/uniprot/G7I2H0","tr|G7I2H0|G7I2H0_MEDTR")</f>
        <v>tr|G7I2H0|G7I2H0_MEDTR</v>
      </c>
      <c r="D9252" t="s">
        <v>144</v>
      </c>
      <c r="E9252">
        <v>38.92</v>
      </c>
      <c r="F9252">
        <v>167</v>
      </c>
      <c r="G9252">
        <v>102</v>
      </c>
      <c r="H9252">
        <v>2</v>
      </c>
      <c r="I9252">
        <v>244</v>
      </c>
      <c r="J9252">
        <v>738</v>
      </c>
      <c r="K9252">
        <v>1</v>
      </c>
      <c r="L9252">
        <v>153</v>
      </c>
      <c r="M9252">
        <v>313</v>
      </c>
      <c r="N9252" t="s">
        <v>18</v>
      </c>
      <c r="O9252" s="1">
        <v>1.2957E-18</v>
      </c>
      <c r="P9252">
        <v>246</v>
      </c>
    </row>
    <row r="9253" spans="1:16" x14ac:dyDescent="0.25">
      <c r="A9253" t="s">
        <v>13881</v>
      </c>
      <c r="B9253">
        <v>2172</v>
      </c>
      <c r="C9253" s="3" t="str">
        <f>HYPERLINK("http://www.uniprot.org/uniprot/G7LFS3","tr|G7LFS3|G7LFS3_MEDTR")</f>
        <v>tr|G7LFS3|G7LFS3_MEDTR</v>
      </c>
      <c r="D9253" t="s">
        <v>13882</v>
      </c>
      <c r="E9253">
        <v>88.37</v>
      </c>
      <c r="F9253">
        <v>585</v>
      </c>
      <c r="G9253">
        <v>68</v>
      </c>
      <c r="H9253">
        <v>3</v>
      </c>
      <c r="I9253">
        <v>7</v>
      </c>
      <c r="J9253">
        <v>1752</v>
      </c>
      <c r="K9253">
        <v>1</v>
      </c>
      <c r="L9253">
        <v>2</v>
      </c>
      <c r="M9253">
        <v>586</v>
      </c>
      <c r="N9253" t="s">
        <v>18</v>
      </c>
      <c r="O9253">
        <v>0</v>
      </c>
      <c r="P9253">
        <v>2695</v>
      </c>
    </row>
    <row r="9254" spans="1:16" x14ac:dyDescent="0.25">
      <c r="A9254" t="s">
        <v>13883</v>
      </c>
      <c r="B9254">
        <v>882</v>
      </c>
      <c r="C9254" s="3" t="str">
        <f>HYPERLINK("http://www.uniprot.org/uniprot/G7JGD7","tr|G7JGD7|G7JGD7_MEDTR")</f>
        <v>tr|G7JGD7|G7JGD7_MEDTR</v>
      </c>
      <c r="D9254" t="s">
        <v>13884</v>
      </c>
      <c r="E9254">
        <v>77.05</v>
      </c>
      <c r="F9254">
        <v>231</v>
      </c>
      <c r="G9254">
        <v>53</v>
      </c>
      <c r="H9254">
        <v>1</v>
      </c>
      <c r="I9254">
        <v>154</v>
      </c>
      <c r="J9254">
        <v>843</v>
      </c>
      <c r="K9254">
        <v>1</v>
      </c>
      <c r="L9254">
        <v>7</v>
      </c>
      <c r="M9254">
        <v>234</v>
      </c>
      <c r="N9254" t="s">
        <v>18</v>
      </c>
      <c r="O9254" s="1">
        <v>9.9956400000000005E-87</v>
      </c>
      <c r="P9254">
        <v>834</v>
      </c>
    </row>
    <row r="9255" spans="1:16" x14ac:dyDescent="0.25">
      <c r="A9255" t="s">
        <v>13885</v>
      </c>
      <c r="B9255">
        <v>2226</v>
      </c>
      <c r="C9255" s="3" t="str">
        <f>HYPERLINK("http://www.uniprot.org/uniprot/K7KJV0","tr|K7KJV0|K7KJV0_SOYBN")</f>
        <v>tr|K7KJV0|K7KJV0_SOYBN</v>
      </c>
      <c r="D9255" t="s">
        <v>28</v>
      </c>
      <c r="E9255">
        <v>80.489999999999995</v>
      </c>
      <c r="F9255">
        <v>569</v>
      </c>
      <c r="G9255">
        <v>111</v>
      </c>
      <c r="H9255">
        <v>4</v>
      </c>
      <c r="I9255">
        <v>529</v>
      </c>
      <c r="J9255">
        <v>2223</v>
      </c>
      <c r="K9255">
        <v>1</v>
      </c>
      <c r="L9255">
        <v>150</v>
      </c>
      <c r="M9255">
        <v>711</v>
      </c>
      <c r="N9255" t="s">
        <v>18</v>
      </c>
      <c r="O9255">
        <v>0</v>
      </c>
      <c r="P9255">
        <v>2373</v>
      </c>
    </row>
    <row r="9256" spans="1:16" x14ac:dyDescent="0.25">
      <c r="A9256" t="s">
        <v>13886</v>
      </c>
      <c r="B9256">
        <v>1605</v>
      </c>
      <c r="C9256" s="3" t="str">
        <f>HYPERLINK("http://www.uniprot.org/uniprot/G7K6G3","tr|G7K6G3|G7K6G3_MEDTR")</f>
        <v>tr|G7K6G3|G7K6G3_MEDTR</v>
      </c>
      <c r="D9256" t="s">
        <v>13887</v>
      </c>
      <c r="E9256">
        <v>68.459999999999994</v>
      </c>
      <c r="F9256">
        <v>593</v>
      </c>
      <c r="G9256">
        <v>187</v>
      </c>
      <c r="H9256">
        <v>62</v>
      </c>
      <c r="I9256">
        <v>1</v>
      </c>
      <c r="J9256">
        <v>1593</v>
      </c>
      <c r="K9256">
        <v>1</v>
      </c>
      <c r="L9256">
        <v>1</v>
      </c>
      <c r="M9256">
        <v>587</v>
      </c>
      <c r="N9256" t="s">
        <v>18</v>
      </c>
      <c r="O9256">
        <v>0</v>
      </c>
      <c r="P9256">
        <v>1905</v>
      </c>
    </row>
    <row r="9257" spans="1:16" x14ac:dyDescent="0.25">
      <c r="A9257" t="s">
        <v>13888</v>
      </c>
      <c r="B9257">
        <v>699</v>
      </c>
      <c r="C9257" s="3" t="str">
        <f>HYPERLINK("http://www.uniprot.org/uniprot/I3TAV3","tr|I3TAV3|I3TAV3_MEDTR")</f>
        <v>tr|I3TAV3|I3TAV3_MEDTR</v>
      </c>
      <c r="D9257" t="s">
        <v>13889</v>
      </c>
      <c r="E9257">
        <v>87.34</v>
      </c>
      <c r="F9257">
        <v>237</v>
      </c>
      <c r="G9257">
        <v>30</v>
      </c>
      <c r="H9257">
        <v>5</v>
      </c>
      <c r="I9257">
        <v>1</v>
      </c>
      <c r="J9257">
        <v>696</v>
      </c>
      <c r="K9257">
        <v>1</v>
      </c>
      <c r="L9257">
        <v>1</v>
      </c>
      <c r="M9257">
        <v>235</v>
      </c>
      <c r="N9257" t="s">
        <v>18</v>
      </c>
      <c r="O9257" s="1">
        <v>1.3796399999999999E-110</v>
      </c>
      <c r="P9257">
        <v>1038</v>
      </c>
    </row>
    <row r="9258" spans="1:16" x14ac:dyDescent="0.25">
      <c r="A9258" t="s">
        <v>13890</v>
      </c>
      <c r="B9258">
        <v>567</v>
      </c>
      <c r="C9258" s="3" t="str">
        <f>HYPERLINK("http://www.uniprot.org/uniprot/I1JFU5","tr|I1JFU5|I1JFU5_SOYBN")</f>
        <v>tr|I1JFU5|I1JFU5_SOYBN</v>
      </c>
      <c r="D9258" t="s">
        <v>28</v>
      </c>
      <c r="E9258">
        <v>77.349999999999994</v>
      </c>
      <c r="F9258">
        <v>159</v>
      </c>
      <c r="G9258">
        <v>36</v>
      </c>
      <c r="H9258">
        <v>1</v>
      </c>
      <c r="I9258">
        <v>91</v>
      </c>
      <c r="J9258">
        <v>564</v>
      </c>
      <c r="K9258">
        <v>1</v>
      </c>
      <c r="L9258">
        <v>38</v>
      </c>
      <c r="M9258">
        <v>196</v>
      </c>
      <c r="N9258" t="s">
        <v>18</v>
      </c>
      <c r="O9258" s="1">
        <v>2.5134899999999999E-64</v>
      </c>
      <c r="P9258">
        <v>637</v>
      </c>
    </row>
    <row r="9259" spans="1:16" x14ac:dyDescent="0.25">
      <c r="A9259" t="s">
        <v>13891</v>
      </c>
      <c r="B9259">
        <v>1107</v>
      </c>
      <c r="C9259" s="3" t="str">
        <f>HYPERLINK("http://www.uniprot.org/uniprot/A2Q2T1","tr|A2Q2T1|A2Q2T1_MEDTR")</f>
        <v>tr|A2Q2T1|A2Q2T1_MEDTR</v>
      </c>
      <c r="D9259" t="s">
        <v>337</v>
      </c>
      <c r="E9259">
        <v>52.91</v>
      </c>
      <c r="F9259">
        <v>240</v>
      </c>
      <c r="G9259">
        <v>113</v>
      </c>
      <c r="H9259">
        <v>18</v>
      </c>
      <c r="I9259">
        <v>406</v>
      </c>
      <c r="J9259">
        <v>1071</v>
      </c>
      <c r="K9259">
        <v>1</v>
      </c>
      <c r="L9259">
        <v>138</v>
      </c>
      <c r="M9259">
        <v>376</v>
      </c>
      <c r="N9259" t="s">
        <v>18</v>
      </c>
      <c r="O9259" s="1">
        <v>8.3133500000000006E-58</v>
      </c>
      <c r="P9259">
        <v>586</v>
      </c>
    </row>
    <row r="9260" spans="1:16" x14ac:dyDescent="0.25">
      <c r="A9260" t="s">
        <v>13892</v>
      </c>
      <c r="B9260">
        <v>297</v>
      </c>
      <c r="C9260" s="3" t="str">
        <f>HYPERLINK("http://www.uniprot.org/uniprot/Q949K8","tr|Q949K8|Q949K8_CICAR")</f>
        <v>tr|Q949K8|Q949K8_CICAR</v>
      </c>
      <c r="D9260" t="s">
        <v>55</v>
      </c>
      <c r="E9260">
        <v>74.41</v>
      </c>
      <c r="F9260">
        <v>86</v>
      </c>
      <c r="G9260">
        <v>22</v>
      </c>
      <c r="H9260">
        <v>0</v>
      </c>
      <c r="I9260">
        <v>1</v>
      </c>
      <c r="J9260">
        <v>258</v>
      </c>
      <c r="K9260">
        <v>1</v>
      </c>
      <c r="L9260">
        <v>22</v>
      </c>
      <c r="M9260">
        <v>107</v>
      </c>
      <c r="N9260" t="s">
        <v>18</v>
      </c>
      <c r="O9260" s="1">
        <v>8.9656000000000008E-31</v>
      </c>
      <c r="P9260">
        <v>327</v>
      </c>
    </row>
    <row r="9261" spans="1:16" x14ac:dyDescent="0.25">
      <c r="A9261" t="s">
        <v>13893</v>
      </c>
      <c r="B9261">
        <v>864</v>
      </c>
      <c r="C9261" s="3" t="str">
        <f>HYPERLINK("http://www.uniprot.org/uniprot/I1KSU0","tr|I1KSU0|I1KSU0_SOYBN")</f>
        <v>tr|I1KSU0|I1KSU0_SOYBN</v>
      </c>
      <c r="D9261" t="s">
        <v>28</v>
      </c>
      <c r="E9261">
        <v>85.36</v>
      </c>
      <c r="F9261">
        <v>246</v>
      </c>
      <c r="G9261">
        <v>36</v>
      </c>
      <c r="H9261">
        <v>0</v>
      </c>
      <c r="I9261">
        <v>79</v>
      </c>
      <c r="J9261">
        <v>816</v>
      </c>
      <c r="K9261">
        <v>1</v>
      </c>
      <c r="L9261">
        <v>227</v>
      </c>
      <c r="M9261">
        <v>472</v>
      </c>
      <c r="N9261" t="s">
        <v>18</v>
      </c>
      <c r="O9261" s="1">
        <v>5.9687599999999995E-113</v>
      </c>
      <c r="P9261">
        <v>1060</v>
      </c>
    </row>
    <row r="9262" spans="1:16" x14ac:dyDescent="0.25">
      <c r="A9262" t="s">
        <v>13894</v>
      </c>
      <c r="B9262">
        <v>1074</v>
      </c>
      <c r="C9262" s="3" t="str">
        <f>HYPERLINK("http://www.uniprot.org/uniprot/G7IFJ3","tr|G7IFJ3|G7IFJ3_MEDTR")</f>
        <v>tr|G7IFJ3|G7IFJ3_MEDTR</v>
      </c>
      <c r="D9262" t="s">
        <v>13895</v>
      </c>
      <c r="E9262">
        <v>75.41</v>
      </c>
      <c r="F9262">
        <v>358</v>
      </c>
      <c r="G9262">
        <v>88</v>
      </c>
      <c r="H9262">
        <v>1</v>
      </c>
      <c r="I9262">
        <v>1</v>
      </c>
      <c r="J9262">
        <v>1071</v>
      </c>
      <c r="K9262">
        <v>1</v>
      </c>
      <c r="L9262">
        <v>15</v>
      </c>
      <c r="M9262">
        <v>370</v>
      </c>
      <c r="N9262" t="s">
        <v>18</v>
      </c>
      <c r="O9262" s="1">
        <v>4.6512600000000002E-159</v>
      </c>
      <c r="P9262">
        <v>1459</v>
      </c>
    </row>
    <row r="9263" spans="1:16" x14ac:dyDescent="0.25">
      <c r="A9263" t="s">
        <v>13896</v>
      </c>
      <c r="B9263">
        <v>618</v>
      </c>
      <c r="C9263" s="3" t="str">
        <f>HYPERLINK("http://www.uniprot.org/uniprot/I3RZM8","tr|I3RZM8|I3RZM8_MEDTR")</f>
        <v>tr|I3RZM8|I3RZM8_MEDTR</v>
      </c>
      <c r="D9263" t="s">
        <v>22</v>
      </c>
      <c r="E9263">
        <v>70.19</v>
      </c>
      <c r="F9263">
        <v>208</v>
      </c>
      <c r="G9263">
        <v>62</v>
      </c>
      <c r="H9263">
        <v>4</v>
      </c>
      <c r="I9263">
        <v>1</v>
      </c>
      <c r="J9263">
        <v>612</v>
      </c>
      <c r="K9263">
        <v>1</v>
      </c>
      <c r="L9263">
        <v>1</v>
      </c>
      <c r="M9263">
        <v>200</v>
      </c>
      <c r="N9263" t="s">
        <v>18</v>
      </c>
      <c r="O9263" s="1">
        <v>3.53292E-71</v>
      </c>
      <c r="P9263">
        <v>697</v>
      </c>
    </row>
    <row r="9264" spans="1:16" x14ac:dyDescent="0.25">
      <c r="A9264" t="s">
        <v>13897</v>
      </c>
      <c r="B9264">
        <v>5085</v>
      </c>
      <c r="C9264" s="3" t="str">
        <f>HYPERLINK("http://www.uniprot.org/uniprot/G7ISW5","tr|G7ISW5|G7ISW5_MEDTR")</f>
        <v>tr|G7ISW5|G7ISW5_MEDTR</v>
      </c>
      <c r="D9264" t="s">
        <v>13898</v>
      </c>
      <c r="E9264">
        <v>87.05</v>
      </c>
      <c r="F9264">
        <v>1491</v>
      </c>
      <c r="G9264">
        <v>193</v>
      </c>
      <c r="H9264">
        <v>18</v>
      </c>
      <c r="I9264">
        <v>664</v>
      </c>
      <c r="J9264">
        <v>5082</v>
      </c>
      <c r="K9264">
        <v>1</v>
      </c>
      <c r="L9264">
        <v>205</v>
      </c>
      <c r="M9264">
        <v>1678</v>
      </c>
      <c r="N9264" t="s">
        <v>18</v>
      </c>
      <c r="O9264">
        <v>0</v>
      </c>
      <c r="P9264">
        <v>6797</v>
      </c>
    </row>
    <row r="9265" spans="1:16" x14ac:dyDescent="0.25">
      <c r="A9265" t="s">
        <v>13899</v>
      </c>
      <c r="B9265">
        <v>1959</v>
      </c>
      <c r="C9265" s="3" t="str">
        <f>HYPERLINK("http://www.uniprot.org/uniprot/G7K7K0","tr|G7K7K0|G7K7K0_MEDTR")</f>
        <v>tr|G7K7K0|G7K7K0_MEDTR</v>
      </c>
      <c r="D9265" t="s">
        <v>13900</v>
      </c>
      <c r="E9265">
        <v>74.52</v>
      </c>
      <c r="F9265">
        <v>636</v>
      </c>
      <c r="G9265">
        <v>162</v>
      </c>
      <c r="H9265">
        <v>11</v>
      </c>
      <c r="I9265">
        <v>46</v>
      </c>
      <c r="J9265">
        <v>1920</v>
      </c>
      <c r="K9265">
        <v>1</v>
      </c>
      <c r="L9265">
        <v>20</v>
      </c>
      <c r="M9265">
        <v>648</v>
      </c>
      <c r="N9265" t="s">
        <v>18</v>
      </c>
      <c r="O9265">
        <v>0</v>
      </c>
      <c r="P9265">
        <v>2382</v>
      </c>
    </row>
    <row r="9266" spans="1:16" x14ac:dyDescent="0.25">
      <c r="A9266" t="s">
        <v>13901</v>
      </c>
      <c r="B9266">
        <v>1155</v>
      </c>
      <c r="C9266" s="3" t="str">
        <f>HYPERLINK("http://www.uniprot.org/uniprot/G7K1Y4","tr|G7K1Y4|G7K1Y4_MEDTR")</f>
        <v>tr|G7K1Y4|G7K1Y4_MEDTR</v>
      </c>
      <c r="D9266" t="s">
        <v>8744</v>
      </c>
      <c r="E9266">
        <v>41.25</v>
      </c>
      <c r="F9266">
        <v>303</v>
      </c>
      <c r="G9266">
        <v>178</v>
      </c>
      <c r="H9266">
        <v>46</v>
      </c>
      <c r="I9266">
        <v>64</v>
      </c>
      <c r="J9266">
        <v>834</v>
      </c>
      <c r="K9266">
        <v>1</v>
      </c>
      <c r="L9266">
        <v>22</v>
      </c>
      <c r="M9266">
        <v>324</v>
      </c>
      <c r="N9266" t="s">
        <v>18</v>
      </c>
      <c r="O9266" s="1">
        <v>1.3318000000000001E-53</v>
      </c>
      <c r="P9266">
        <v>550</v>
      </c>
    </row>
    <row r="9267" spans="1:16" x14ac:dyDescent="0.25">
      <c r="A9267" t="s">
        <v>13902</v>
      </c>
      <c r="B9267">
        <v>504</v>
      </c>
      <c r="C9267" s="3" t="str">
        <f>HYPERLINK("http://www.uniprot.org/uniprot/G7L5Y6","tr|G7L5Y6|G7L5Y6_MEDTR")</f>
        <v>tr|G7L5Y6|G7L5Y6_MEDTR</v>
      </c>
      <c r="D9267" t="s">
        <v>13903</v>
      </c>
      <c r="E9267">
        <v>83.68</v>
      </c>
      <c r="F9267">
        <v>141</v>
      </c>
      <c r="G9267">
        <v>23</v>
      </c>
      <c r="H9267">
        <v>0</v>
      </c>
      <c r="I9267">
        <v>79</v>
      </c>
      <c r="J9267">
        <v>501</v>
      </c>
      <c r="K9267">
        <v>1</v>
      </c>
      <c r="L9267">
        <v>28</v>
      </c>
      <c r="M9267">
        <v>168</v>
      </c>
      <c r="N9267" t="s">
        <v>18</v>
      </c>
      <c r="O9267" s="1">
        <v>3.23358E-57</v>
      </c>
      <c r="P9267">
        <v>575</v>
      </c>
    </row>
    <row r="9268" spans="1:16" x14ac:dyDescent="0.25">
      <c r="A9268" t="s">
        <v>13904</v>
      </c>
      <c r="B9268">
        <v>2361</v>
      </c>
      <c r="C9268" s="3" t="str">
        <f>HYPERLINK("http://www.uniprot.org/uniprot/I1KC02","tr|I1KC02|I1KC02_SOYBN")</f>
        <v>tr|I1KC02|I1KC02_SOYBN</v>
      </c>
      <c r="D9268" t="s">
        <v>71</v>
      </c>
      <c r="E9268">
        <v>68.58</v>
      </c>
      <c r="F9268">
        <v>764</v>
      </c>
      <c r="G9268">
        <v>240</v>
      </c>
      <c r="H9268">
        <v>0</v>
      </c>
      <c r="I9268">
        <v>1</v>
      </c>
      <c r="J9268">
        <v>2292</v>
      </c>
      <c r="K9268">
        <v>1</v>
      </c>
      <c r="L9268">
        <v>101</v>
      </c>
      <c r="M9268">
        <v>858</v>
      </c>
      <c r="N9268" t="s">
        <v>18</v>
      </c>
      <c r="O9268">
        <v>0</v>
      </c>
      <c r="P9268">
        <v>2669</v>
      </c>
    </row>
    <row r="9269" spans="1:16" x14ac:dyDescent="0.25">
      <c r="A9269" t="s">
        <v>13905</v>
      </c>
      <c r="B9269">
        <v>768</v>
      </c>
      <c r="C9269" s="3" t="str">
        <f>HYPERLINK("http://www.uniprot.org/uniprot/B7FKL6","tr|B7FKL6|B7FKL6_MEDTR")</f>
        <v>tr|B7FKL6|B7FKL6_MEDTR</v>
      </c>
      <c r="D9269" t="s">
        <v>581</v>
      </c>
      <c r="E9269">
        <v>92.94</v>
      </c>
      <c r="F9269">
        <v>255</v>
      </c>
      <c r="G9269">
        <v>18</v>
      </c>
      <c r="H9269">
        <v>0</v>
      </c>
      <c r="I9269">
        <v>1</v>
      </c>
      <c r="J9269">
        <v>765</v>
      </c>
      <c r="K9269">
        <v>1</v>
      </c>
      <c r="L9269">
        <v>1</v>
      </c>
      <c r="M9269">
        <v>255</v>
      </c>
      <c r="N9269" t="s">
        <v>18</v>
      </c>
      <c r="O9269" s="1">
        <v>7.8234800000000002E-140</v>
      </c>
      <c r="P9269">
        <v>1291</v>
      </c>
    </row>
    <row r="9270" spans="1:16" x14ac:dyDescent="0.25">
      <c r="A9270" t="s">
        <v>13906</v>
      </c>
      <c r="B9270">
        <v>1722</v>
      </c>
      <c r="C9270" s="3" t="str">
        <f>HYPERLINK("http://www.uniprot.org/uniprot/I1NIV2","tr|I1NIV2|I1NIV2_SOYBN")</f>
        <v>tr|I1NIV2|I1NIV2_SOYBN</v>
      </c>
      <c r="D9270" t="s">
        <v>99</v>
      </c>
      <c r="E9270">
        <v>64.430000000000007</v>
      </c>
      <c r="F9270">
        <v>641</v>
      </c>
      <c r="G9270">
        <v>228</v>
      </c>
      <c r="H9270">
        <v>68</v>
      </c>
      <c r="I9270">
        <v>1</v>
      </c>
      <c r="J9270">
        <v>1719</v>
      </c>
      <c r="K9270">
        <v>1</v>
      </c>
      <c r="L9270">
        <v>3</v>
      </c>
      <c r="M9270">
        <v>641</v>
      </c>
      <c r="N9270" t="s">
        <v>18</v>
      </c>
      <c r="O9270">
        <v>0</v>
      </c>
      <c r="P9270">
        <v>1899</v>
      </c>
    </row>
    <row r="9271" spans="1:16" x14ac:dyDescent="0.25">
      <c r="A9271" t="s">
        <v>13907</v>
      </c>
      <c r="B9271">
        <v>1065</v>
      </c>
      <c r="C9271" s="3" t="str">
        <f>HYPERLINK("http://www.uniprot.org/uniprot/G7ICN8","tr|G7ICN8|G7ICN8_MEDTR")</f>
        <v>tr|G7ICN8|G7ICN8_MEDTR</v>
      </c>
      <c r="D9271" t="s">
        <v>1648</v>
      </c>
      <c r="E9271">
        <v>70.78</v>
      </c>
      <c r="F9271">
        <v>356</v>
      </c>
      <c r="G9271">
        <v>104</v>
      </c>
      <c r="H9271">
        <v>7</v>
      </c>
      <c r="I9271">
        <v>13</v>
      </c>
      <c r="J9271">
        <v>1059</v>
      </c>
      <c r="K9271">
        <v>1</v>
      </c>
      <c r="L9271">
        <v>1</v>
      </c>
      <c r="M9271">
        <v>345</v>
      </c>
      <c r="N9271" t="s">
        <v>18</v>
      </c>
      <c r="O9271" s="1">
        <v>1.89894E-128</v>
      </c>
      <c r="P9271">
        <v>1195</v>
      </c>
    </row>
    <row r="9272" spans="1:16" x14ac:dyDescent="0.25">
      <c r="A9272" t="s">
        <v>13908</v>
      </c>
      <c r="B9272">
        <v>2007</v>
      </c>
      <c r="C9272" s="3" t="str">
        <f>HYPERLINK("http://www.uniprot.org/uniprot/I1LYY2","tr|I1LYY2|I1LYY2_SOYBN")</f>
        <v>tr|I1LYY2|I1LYY2_SOYBN</v>
      </c>
      <c r="D9272" t="s">
        <v>71</v>
      </c>
      <c r="E9272">
        <v>69.459999999999994</v>
      </c>
      <c r="F9272">
        <v>668</v>
      </c>
      <c r="G9272">
        <v>204</v>
      </c>
      <c r="H9272">
        <v>1</v>
      </c>
      <c r="I9272">
        <v>1</v>
      </c>
      <c r="J9272">
        <v>2001</v>
      </c>
      <c r="K9272">
        <v>1</v>
      </c>
      <c r="L9272">
        <v>1</v>
      </c>
      <c r="M9272">
        <v>663</v>
      </c>
      <c r="N9272" t="s">
        <v>18</v>
      </c>
      <c r="O9272">
        <v>0</v>
      </c>
      <c r="P9272">
        <v>2386</v>
      </c>
    </row>
    <row r="9273" spans="1:16" x14ac:dyDescent="0.25">
      <c r="A9273" t="s">
        <v>13909</v>
      </c>
      <c r="B9273">
        <v>630</v>
      </c>
      <c r="C9273" s="3" t="str">
        <f>HYPERLINK("http://www.uniprot.org/uniprot/K7MNX2","tr|K7MNX2|K7MNX2_SOYBN")</f>
        <v>tr|K7MNX2|K7MNX2_SOYBN</v>
      </c>
      <c r="D9273" t="s">
        <v>28</v>
      </c>
      <c r="E9273">
        <v>28.94</v>
      </c>
      <c r="F9273">
        <v>114</v>
      </c>
      <c r="G9273">
        <v>81</v>
      </c>
      <c r="H9273">
        <v>2</v>
      </c>
      <c r="I9273">
        <v>172</v>
      </c>
      <c r="J9273">
        <v>507</v>
      </c>
      <c r="K9273">
        <v>1</v>
      </c>
      <c r="L9273">
        <v>401</v>
      </c>
      <c r="M9273">
        <v>514</v>
      </c>
      <c r="N9273" t="s">
        <v>18</v>
      </c>
      <c r="O9273" s="1">
        <v>1.07233E-9</v>
      </c>
      <c r="P9273">
        <v>167</v>
      </c>
    </row>
    <row r="9274" spans="1:16" x14ac:dyDescent="0.25">
      <c r="A9274" t="s">
        <v>13910</v>
      </c>
      <c r="B9274">
        <v>390</v>
      </c>
      <c r="C9274" s="3" t="str">
        <f>HYPERLINK("http://www.uniprot.org/uniprot/C6T3W0","tr|C6T3W0|C6T3W0_SOYBN")</f>
        <v>tr|C6T3W0|C6T3W0_SOYBN</v>
      </c>
      <c r="D9274" t="s">
        <v>210</v>
      </c>
      <c r="E9274">
        <v>93.91</v>
      </c>
      <c r="F9274">
        <v>115</v>
      </c>
      <c r="G9274">
        <v>7</v>
      </c>
      <c r="H9274">
        <v>0</v>
      </c>
      <c r="I9274">
        <v>34</v>
      </c>
      <c r="J9274">
        <v>378</v>
      </c>
      <c r="K9274">
        <v>1</v>
      </c>
      <c r="L9274">
        <v>12</v>
      </c>
      <c r="M9274">
        <v>126</v>
      </c>
      <c r="N9274" t="s">
        <v>18</v>
      </c>
      <c r="O9274" s="1">
        <v>5.6874999999999995E-54</v>
      </c>
      <c r="P9274">
        <v>547</v>
      </c>
    </row>
    <row r="9275" spans="1:16" x14ac:dyDescent="0.25">
      <c r="A9275" t="s">
        <v>13911</v>
      </c>
      <c r="B9275">
        <v>2010</v>
      </c>
      <c r="C9275" s="3" t="str">
        <f>HYPERLINK("http://www.uniprot.org/uniprot/G7JA47","tr|G7JA47|G7JA47_MEDTR")</f>
        <v>tr|G7JA47|G7JA47_MEDTR</v>
      </c>
      <c r="D9275" t="s">
        <v>13912</v>
      </c>
      <c r="E9275">
        <v>85.17</v>
      </c>
      <c r="F9275">
        <v>634</v>
      </c>
      <c r="G9275">
        <v>94</v>
      </c>
      <c r="H9275">
        <v>6</v>
      </c>
      <c r="I9275">
        <v>124</v>
      </c>
      <c r="J9275">
        <v>2007</v>
      </c>
      <c r="K9275">
        <v>1</v>
      </c>
      <c r="L9275">
        <v>51</v>
      </c>
      <c r="M9275">
        <v>684</v>
      </c>
      <c r="N9275" t="s">
        <v>18</v>
      </c>
      <c r="O9275">
        <v>0</v>
      </c>
      <c r="P9275">
        <v>2808</v>
      </c>
    </row>
    <row r="9276" spans="1:16" x14ac:dyDescent="0.25">
      <c r="A9276" t="s">
        <v>13913</v>
      </c>
      <c r="B9276">
        <v>744</v>
      </c>
      <c r="C9276" s="3" t="str">
        <f>HYPERLINK("http://www.uniprot.org/uniprot/K7LQ45","tr|K7LQ45|K7LQ45_SOYBN")</f>
        <v>tr|K7LQ45|K7LQ45_SOYBN</v>
      </c>
      <c r="D9276" t="s">
        <v>28</v>
      </c>
      <c r="E9276">
        <v>36.630000000000003</v>
      </c>
      <c r="F9276">
        <v>232</v>
      </c>
      <c r="G9276">
        <v>147</v>
      </c>
      <c r="H9276">
        <v>8</v>
      </c>
      <c r="I9276">
        <v>1</v>
      </c>
      <c r="J9276">
        <v>672</v>
      </c>
      <c r="K9276">
        <v>1</v>
      </c>
      <c r="L9276">
        <v>167</v>
      </c>
      <c r="M9276">
        <v>378</v>
      </c>
      <c r="N9276" t="s">
        <v>18</v>
      </c>
      <c r="O9276" s="1">
        <v>4.1138099999999997E-34</v>
      </c>
      <c r="P9276">
        <v>379</v>
      </c>
    </row>
    <row r="9277" spans="1:16" x14ac:dyDescent="0.25">
      <c r="A9277" t="s">
        <v>13914</v>
      </c>
      <c r="B9277">
        <v>882</v>
      </c>
      <c r="C9277" s="3" t="str">
        <f>HYPERLINK("http://www.uniprot.org/uniprot/K7N181","tr|K7N181|K7N181_SOYBN")</f>
        <v>tr|K7N181|K7N181_SOYBN</v>
      </c>
      <c r="D9277" t="s">
        <v>28</v>
      </c>
      <c r="E9277">
        <v>59.54</v>
      </c>
      <c r="F9277">
        <v>131</v>
      </c>
      <c r="G9277">
        <v>53</v>
      </c>
      <c r="H9277">
        <v>1</v>
      </c>
      <c r="I9277">
        <v>274</v>
      </c>
      <c r="J9277">
        <v>663</v>
      </c>
      <c r="K9277">
        <v>1</v>
      </c>
      <c r="L9277">
        <v>134</v>
      </c>
      <c r="M9277">
        <v>264</v>
      </c>
      <c r="N9277" t="s">
        <v>18</v>
      </c>
      <c r="O9277" s="1">
        <v>2.0422700000000001E-39</v>
      </c>
      <c r="P9277">
        <v>426</v>
      </c>
    </row>
    <row r="9278" spans="1:16" x14ac:dyDescent="0.25">
      <c r="A9278" t="s">
        <v>13915</v>
      </c>
      <c r="B9278">
        <v>273</v>
      </c>
      <c r="C9278" s="3" t="str">
        <f>HYPERLINK("http://www.uniprot.org/uniprot/G7J7X5","tr|G7J7X5|G7J7X5_MEDTR")</f>
        <v>tr|G7J7X5|G7J7X5_MEDTR</v>
      </c>
      <c r="D9278" t="s">
        <v>13916</v>
      </c>
      <c r="E9278">
        <v>76.819999999999993</v>
      </c>
      <c r="F9278">
        <v>82</v>
      </c>
      <c r="G9278">
        <v>19</v>
      </c>
      <c r="H9278">
        <v>0</v>
      </c>
      <c r="I9278">
        <v>4</v>
      </c>
      <c r="J9278">
        <v>249</v>
      </c>
      <c r="K9278">
        <v>1</v>
      </c>
      <c r="L9278">
        <v>41</v>
      </c>
      <c r="M9278">
        <v>122</v>
      </c>
      <c r="N9278" t="s">
        <v>18</v>
      </c>
      <c r="O9278" s="1">
        <v>3.80333E-29</v>
      </c>
      <c r="P9278">
        <v>333</v>
      </c>
    </row>
    <row r="9279" spans="1:16" x14ac:dyDescent="0.25">
      <c r="A9279" t="s">
        <v>13917</v>
      </c>
      <c r="B9279">
        <v>1917</v>
      </c>
      <c r="C9279" s="3" t="str">
        <f>HYPERLINK("http://www.uniprot.org/uniprot/G7LFS2","tr|G7LFS2|G7LFS2_MEDTR")</f>
        <v>tr|G7LFS2|G7LFS2_MEDTR</v>
      </c>
      <c r="D9279" t="s">
        <v>13918</v>
      </c>
      <c r="E9279">
        <v>77.53</v>
      </c>
      <c r="F9279">
        <v>641</v>
      </c>
      <c r="G9279">
        <v>144</v>
      </c>
      <c r="H9279">
        <v>3</v>
      </c>
      <c r="I9279">
        <v>1</v>
      </c>
      <c r="J9279">
        <v>1914</v>
      </c>
      <c r="K9279">
        <v>1</v>
      </c>
      <c r="L9279">
        <v>1</v>
      </c>
      <c r="M9279">
        <v>640</v>
      </c>
      <c r="N9279" t="s">
        <v>18</v>
      </c>
      <c r="O9279">
        <v>0</v>
      </c>
      <c r="P9279">
        <v>2437</v>
      </c>
    </row>
    <row r="9280" spans="1:16" x14ac:dyDescent="0.25">
      <c r="A9280" t="s">
        <v>13919</v>
      </c>
      <c r="B9280">
        <v>2043</v>
      </c>
      <c r="C9280" s="3" t="str">
        <f>HYPERLINK("http://www.uniprot.org/uniprot/G7I2H0","tr|G7I2H0|G7I2H0_MEDTR")</f>
        <v>tr|G7I2H0|G7I2H0_MEDTR</v>
      </c>
      <c r="D9280" t="s">
        <v>144</v>
      </c>
      <c r="E9280">
        <v>33.72</v>
      </c>
      <c r="F9280">
        <v>338</v>
      </c>
      <c r="G9280">
        <v>224</v>
      </c>
      <c r="H9280">
        <v>2</v>
      </c>
      <c r="I9280">
        <v>964</v>
      </c>
      <c r="J9280">
        <v>1971</v>
      </c>
      <c r="K9280">
        <v>1</v>
      </c>
      <c r="L9280">
        <v>27</v>
      </c>
      <c r="M9280">
        <v>313</v>
      </c>
      <c r="N9280" t="s">
        <v>18</v>
      </c>
      <c r="O9280" s="1">
        <v>2.5907000000000001E-38</v>
      </c>
      <c r="P9280">
        <v>421</v>
      </c>
    </row>
    <row r="9281" spans="1:16" x14ac:dyDescent="0.25">
      <c r="A9281" t="s">
        <v>13920</v>
      </c>
      <c r="B9281">
        <v>1014</v>
      </c>
      <c r="C9281" s="3" t="str">
        <f>HYPERLINK("http://www.uniprot.org/uniprot/G7JGF7","tr|G7JGF7|G7JGF7_MEDTR")</f>
        <v>tr|G7JGF7|G7JGF7_MEDTR</v>
      </c>
      <c r="D9281" t="s">
        <v>13921</v>
      </c>
      <c r="E9281">
        <v>44.98</v>
      </c>
      <c r="F9281">
        <v>369</v>
      </c>
      <c r="G9281">
        <v>203</v>
      </c>
      <c r="H9281">
        <v>34</v>
      </c>
      <c r="I9281">
        <v>1</v>
      </c>
      <c r="J9281">
        <v>1005</v>
      </c>
      <c r="K9281">
        <v>1</v>
      </c>
      <c r="L9281">
        <v>1</v>
      </c>
      <c r="M9281">
        <v>361</v>
      </c>
      <c r="N9281" t="s">
        <v>18</v>
      </c>
      <c r="O9281" s="1">
        <v>3.7055899999999998E-62</v>
      </c>
      <c r="P9281">
        <v>623</v>
      </c>
    </row>
    <row r="9282" spans="1:16" x14ac:dyDescent="0.25">
      <c r="A9282" t="s">
        <v>13922</v>
      </c>
      <c r="B9282">
        <v>327</v>
      </c>
      <c r="C9282" s="3" t="str">
        <f>HYPERLINK("http://www.uniprot.org/uniprot/F6HIV9","tr|F6HIV9|F6HIV9_VITVI")</f>
        <v>tr|F6HIV9|F6HIV9_VITVI</v>
      </c>
      <c r="D9282" t="s">
        <v>13923</v>
      </c>
      <c r="E9282">
        <v>79.62</v>
      </c>
      <c r="F9282">
        <v>108</v>
      </c>
      <c r="G9282">
        <v>22</v>
      </c>
      <c r="H9282">
        <v>0</v>
      </c>
      <c r="I9282">
        <v>1</v>
      </c>
      <c r="J9282">
        <v>324</v>
      </c>
      <c r="K9282">
        <v>1</v>
      </c>
      <c r="L9282">
        <v>744</v>
      </c>
      <c r="M9282">
        <v>851</v>
      </c>
      <c r="N9282" t="s">
        <v>18</v>
      </c>
      <c r="O9282" s="1">
        <v>8.7151599999999999E-42</v>
      </c>
      <c r="P9282">
        <v>442</v>
      </c>
    </row>
    <row r="9283" spans="1:16" x14ac:dyDescent="0.25">
      <c r="A9283" t="s">
        <v>13924</v>
      </c>
      <c r="B9283">
        <v>2001</v>
      </c>
      <c r="C9283" s="3" t="str">
        <f>HYPERLINK("http://www.uniprot.org/uniprot/I1KIG2","tr|I1KIG2|I1KIG2_SOYBN")</f>
        <v>tr|I1KIG2|I1KIG2_SOYBN</v>
      </c>
      <c r="D9283" t="s">
        <v>28</v>
      </c>
      <c r="E9283">
        <v>71.760000000000005</v>
      </c>
      <c r="F9283">
        <v>673</v>
      </c>
      <c r="G9283">
        <v>190</v>
      </c>
      <c r="H9283">
        <v>7</v>
      </c>
      <c r="I9283">
        <v>1</v>
      </c>
      <c r="J9283">
        <v>1998</v>
      </c>
      <c r="K9283">
        <v>1</v>
      </c>
      <c r="L9283">
        <v>1</v>
      </c>
      <c r="M9283">
        <v>669</v>
      </c>
      <c r="N9283" t="s">
        <v>18</v>
      </c>
      <c r="O9283">
        <v>0</v>
      </c>
      <c r="P9283">
        <v>2419</v>
      </c>
    </row>
    <row r="9284" spans="1:16" x14ac:dyDescent="0.25">
      <c r="A9284" t="s">
        <v>13925</v>
      </c>
      <c r="B9284">
        <v>3411</v>
      </c>
      <c r="C9284" s="3" t="str">
        <f>HYPERLINK("http://www.uniprot.org/uniprot/K7K5F4","tr|K7K5F4|K7K5F4_SOYBN")</f>
        <v>tr|K7K5F4|K7K5F4_SOYBN</v>
      </c>
      <c r="D9284" t="s">
        <v>28</v>
      </c>
      <c r="E9284">
        <v>85.44</v>
      </c>
      <c r="F9284">
        <v>1113</v>
      </c>
      <c r="G9284">
        <v>162</v>
      </c>
      <c r="H9284">
        <v>12</v>
      </c>
      <c r="I9284">
        <v>106</v>
      </c>
      <c r="J9284">
        <v>3408</v>
      </c>
      <c r="K9284">
        <v>1</v>
      </c>
      <c r="L9284">
        <v>35</v>
      </c>
      <c r="M9284">
        <v>1143</v>
      </c>
      <c r="N9284" t="s">
        <v>18</v>
      </c>
      <c r="O9284">
        <v>0</v>
      </c>
      <c r="P9284">
        <v>5059</v>
      </c>
    </row>
    <row r="9285" spans="1:16" x14ac:dyDescent="0.25">
      <c r="A9285" t="s">
        <v>13926</v>
      </c>
      <c r="B9285">
        <v>1092</v>
      </c>
      <c r="C9285" s="3" t="str">
        <f>HYPERLINK("http://www.uniprot.org/uniprot/M5VVY0","tr|M5VVY0|M5VVY0_PRUPE")</f>
        <v>tr|M5VVY0|M5VVY0_PRUPE</v>
      </c>
      <c r="D9285" t="s">
        <v>13927</v>
      </c>
      <c r="E9285">
        <v>65.7</v>
      </c>
      <c r="F9285">
        <v>382</v>
      </c>
      <c r="G9285">
        <v>131</v>
      </c>
      <c r="H9285">
        <v>19</v>
      </c>
      <c r="I9285">
        <v>1</v>
      </c>
      <c r="J9285">
        <v>1089</v>
      </c>
      <c r="K9285">
        <v>1</v>
      </c>
      <c r="L9285">
        <v>1</v>
      </c>
      <c r="M9285">
        <v>375</v>
      </c>
      <c r="N9285" t="s">
        <v>18</v>
      </c>
      <c r="O9285" s="1">
        <v>1.2705600000000001E-127</v>
      </c>
      <c r="P9285">
        <v>1188</v>
      </c>
    </row>
    <row r="9286" spans="1:16" x14ac:dyDescent="0.25">
      <c r="A9286" t="s">
        <v>13928</v>
      </c>
      <c r="B9286">
        <v>1329</v>
      </c>
      <c r="C9286" s="3" t="str">
        <f>HYPERLINK("http://www.uniprot.org/uniprot/G7JRA7","tr|G7JRA7|G7JRA7_MEDTR")</f>
        <v>tr|G7JRA7|G7JRA7_MEDTR</v>
      </c>
      <c r="D9286" t="s">
        <v>2737</v>
      </c>
      <c r="E9286">
        <v>97.89</v>
      </c>
      <c r="F9286">
        <v>427</v>
      </c>
      <c r="G9286">
        <v>9</v>
      </c>
      <c r="H9286">
        <v>0</v>
      </c>
      <c r="I9286">
        <v>1</v>
      </c>
      <c r="J9286">
        <v>1281</v>
      </c>
      <c r="K9286">
        <v>1</v>
      </c>
      <c r="L9286">
        <v>1</v>
      </c>
      <c r="M9286">
        <v>427</v>
      </c>
      <c r="N9286" t="s">
        <v>18</v>
      </c>
      <c r="O9286">
        <v>0</v>
      </c>
      <c r="P9286">
        <v>2203</v>
      </c>
    </row>
    <row r="9287" spans="1:16" x14ac:dyDescent="0.25">
      <c r="A9287" t="s">
        <v>13929</v>
      </c>
      <c r="B9287">
        <v>654</v>
      </c>
      <c r="C9287" s="3" t="str">
        <f>HYPERLINK("http://www.uniprot.org/uniprot/K7MNX2","tr|K7MNX2|K7MNX2_SOYBN")</f>
        <v>tr|K7MNX2|K7MNX2_SOYBN</v>
      </c>
      <c r="D9287" t="s">
        <v>28</v>
      </c>
      <c r="E9287">
        <v>27.43</v>
      </c>
      <c r="F9287">
        <v>113</v>
      </c>
      <c r="G9287">
        <v>82</v>
      </c>
      <c r="H9287">
        <v>2</v>
      </c>
      <c r="I9287">
        <v>175</v>
      </c>
      <c r="J9287">
        <v>507</v>
      </c>
      <c r="K9287">
        <v>1</v>
      </c>
      <c r="L9287">
        <v>402</v>
      </c>
      <c r="M9287">
        <v>514</v>
      </c>
      <c r="N9287" t="s">
        <v>18</v>
      </c>
      <c r="O9287" s="1">
        <v>3.0828599999999999E-10</v>
      </c>
      <c r="P9287">
        <v>172</v>
      </c>
    </row>
    <row r="9288" spans="1:16" x14ac:dyDescent="0.25">
      <c r="A9288" t="s">
        <v>13930</v>
      </c>
      <c r="B9288">
        <v>1026</v>
      </c>
      <c r="C9288" s="3" t="str">
        <f>HYPERLINK("http://www.uniprot.org/uniprot/K7MNX2","tr|K7MNX2|K7MNX2_SOYBN")</f>
        <v>tr|K7MNX2|K7MNX2_SOYBN</v>
      </c>
      <c r="D9288" t="s">
        <v>28</v>
      </c>
      <c r="E9288">
        <v>24.81</v>
      </c>
      <c r="F9288">
        <v>266</v>
      </c>
      <c r="G9288">
        <v>200</v>
      </c>
      <c r="H9288">
        <v>4</v>
      </c>
      <c r="I9288">
        <v>34</v>
      </c>
      <c r="J9288">
        <v>819</v>
      </c>
      <c r="K9288">
        <v>1</v>
      </c>
      <c r="L9288">
        <v>256</v>
      </c>
      <c r="M9288">
        <v>508</v>
      </c>
      <c r="N9288" t="s">
        <v>18</v>
      </c>
      <c r="O9288" s="1">
        <v>2.48629E-13</v>
      </c>
      <c r="P9288">
        <v>202</v>
      </c>
    </row>
    <row r="9289" spans="1:16" x14ac:dyDescent="0.25">
      <c r="A9289" t="s">
        <v>13931</v>
      </c>
      <c r="B9289">
        <v>2556</v>
      </c>
      <c r="C9289" s="3" t="str">
        <f>HYPERLINK("http://www.uniprot.org/uniprot/G7IK73","tr|G7IK73|G7IK73_MEDTR")</f>
        <v>tr|G7IK73|G7IK73_MEDTR</v>
      </c>
      <c r="D9289" t="s">
        <v>13932</v>
      </c>
      <c r="E9289">
        <v>79.11</v>
      </c>
      <c r="F9289">
        <v>886</v>
      </c>
      <c r="G9289">
        <v>185</v>
      </c>
      <c r="H9289">
        <v>42</v>
      </c>
      <c r="I9289">
        <v>1</v>
      </c>
      <c r="J9289">
        <v>2532</v>
      </c>
      <c r="K9289">
        <v>1</v>
      </c>
      <c r="L9289">
        <v>62</v>
      </c>
      <c r="M9289">
        <v>940</v>
      </c>
      <c r="N9289" t="s">
        <v>18</v>
      </c>
      <c r="O9289">
        <v>0</v>
      </c>
      <c r="P9289">
        <v>3545</v>
      </c>
    </row>
    <row r="9290" spans="1:16" x14ac:dyDescent="0.25">
      <c r="A9290" t="s">
        <v>13933</v>
      </c>
      <c r="B9290">
        <v>552</v>
      </c>
      <c r="C9290" s="3" t="str">
        <f>HYPERLINK("http://www.uniprot.org/uniprot/A2Q2T1","tr|A2Q2T1|A2Q2T1_MEDTR")</f>
        <v>tr|A2Q2T1|A2Q2T1_MEDTR</v>
      </c>
      <c r="D9290" t="s">
        <v>337</v>
      </c>
      <c r="E9290">
        <v>49.76</v>
      </c>
      <c r="F9290">
        <v>211</v>
      </c>
      <c r="G9290">
        <v>106</v>
      </c>
      <c r="H9290">
        <v>40</v>
      </c>
      <c r="I9290">
        <v>1</v>
      </c>
      <c r="J9290">
        <v>513</v>
      </c>
      <c r="K9290">
        <v>1</v>
      </c>
      <c r="L9290">
        <v>267</v>
      </c>
      <c r="M9290">
        <v>477</v>
      </c>
      <c r="N9290" t="s">
        <v>18</v>
      </c>
      <c r="O9290" s="1">
        <v>1.08873E-45</v>
      </c>
      <c r="P9290">
        <v>476</v>
      </c>
    </row>
    <row r="9291" spans="1:16" x14ac:dyDescent="0.25">
      <c r="A9291" t="s">
        <v>13934</v>
      </c>
      <c r="B9291">
        <v>1398</v>
      </c>
      <c r="C9291" s="3" t="str">
        <f>HYPERLINK("http://www.uniprot.org/uniprot/G7K7J7","tr|G7K7J7|G7K7J7_MEDTR")</f>
        <v>tr|G7K7J7|G7K7J7_MEDTR</v>
      </c>
      <c r="D9291" t="s">
        <v>13935</v>
      </c>
      <c r="E9291">
        <v>79.27</v>
      </c>
      <c r="F9291">
        <v>468</v>
      </c>
      <c r="G9291">
        <v>97</v>
      </c>
      <c r="H9291">
        <v>3</v>
      </c>
      <c r="I9291">
        <v>1</v>
      </c>
      <c r="J9291">
        <v>1395</v>
      </c>
      <c r="K9291">
        <v>1</v>
      </c>
      <c r="L9291">
        <v>1</v>
      </c>
      <c r="M9291">
        <v>461</v>
      </c>
      <c r="N9291" t="s">
        <v>18</v>
      </c>
      <c r="O9291">
        <v>0</v>
      </c>
      <c r="P9291">
        <v>1906</v>
      </c>
    </row>
    <row r="9292" spans="1:16" x14ac:dyDescent="0.25">
      <c r="A9292" t="s">
        <v>13936</v>
      </c>
      <c r="B9292">
        <v>804</v>
      </c>
      <c r="C9292" s="3" t="str">
        <f>HYPERLINK("http://www.uniprot.org/uniprot/G7KBN5","tr|G7KBN5|G7KBN5_MEDTR")</f>
        <v>tr|G7KBN5|G7KBN5_MEDTR</v>
      </c>
      <c r="D9292" t="s">
        <v>13937</v>
      </c>
      <c r="E9292">
        <v>72.11</v>
      </c>
      <c r="F9292">
        <v>269</v>
      </c>
      <c r="G9292">
        <v>75</v>
      </c>
      <c r="H9292">
        <v>3</v>
      </c>
      <c r="I9292">
        <v>1</v>
      </c>
      <c r="J9292">
        <v>798</v>
      </c>
      <c r="K9292">
        <v>1</v>
      </c>
      <c r="L9292">
        <v>1</v>
      </c>
      <c r="M9292">
        <v>267</v>
      </c>
      <c r="N9292" t="s">
        <v>18</v>
      </c>
      <c r="O9292" s="1">
        <v>1.20411E-101</v>
      </c>
      <c r="P9292">
        <v>962</v>
      </c>
    </row>
    <row r="9293" spans="1:16" x14ac:dyDescent="0.25">
      <c r="A9293" t="s">
        <v>13938</v>
      </c>
      <c r="B9293">
        <v>1173</v>
      </c>
      <c r="C9293" s="3" t="str">
        <f>HYPERLINK("http://www.uniprot.org/uniprot/G7L5Z0","tr|G7L5Z0|G7L5Z0_MEDTR")</f>
        <v>tr|G7L5Z0|G7L5Z0_MEDTR</v>
      </c>
      <c r="D9293" t="s">
        <v>13939</v>
      </c>
      <c r="E9293">
        <v>71.459999999999994</v>
      </c>
      <c r="F9293">
        <v>403</v>
      </c>
      <c r="G9293">
        <v>115</v>
      </c>
      <c r="H9293">
        <v>13</v>
      </c>
      <c r="I9293">
        <v>1</v>
      </c>
      <c r="J9293">
        <v>1170</v>
      </c>
      <c r="K9293">
        <v>1</v>
      </c>
      <c r="L9293">
        <v>1</v>
      </c>
      <c r="M9293">
        <v>384</v>
      </c>
      <c r="N9293" t="s">
        <v>18</v>
      </c>
      <c r="O9293" s="1">
        <v>1.2038199999999999E-142</v>
      </c>
      <c r="P9293">
        <v>1318</v>
      </c>
    </row>
    <row r="9294" spans="1:16" x14ac:dyDescent="0.25">
      <c r="A9294" t="s">
        <v>13940</v>
      </c>
      <c r="B9294">
        <v>2619</v>
      </c>
      <c r="C9294" s="3" t="str">
        <f>HYPERLINK("http://www.uniprot.org/uniprot/I1N909","tr|I1N909|I1N909_SOYBN")</f>
        <v>tr|I1N909|I1N909_SOYBN</v>
      </c>
      <c r="D9294" t="s">
        <v>71</v>
      </c>
      <c r="E9294">
        <v>67.430000000000007</v>
      </c>
      <c r="F9294">
        <v>869</v>
      </c>
      <c r="G9294">
        <v>283</v>
      </c>
      <c r="H9294">
        <v>0</v>
      </c>
      <c r="I9294">
        <v>1</v>
      </c>
      <c r="J9294">
        <v>2607</v>
      </c>
      <c r="K9294">
        <v>1</v>
      </c>
      <c r="L9294">
        <v>1</v>
      </c>
      <c r="M9294">
        <v>863</v>
      </c>
      <c r="N9294" t="s">
        <v>18</v>
      </c>
      <c r="O9294">
        <v>0</v>
      </c>
      <c r="P9294">
        <v>2989</v>
      </c>
    </row>
    <row r="9295" spans="1:16" x14ac:dyDescent="0.25">
      <c r="A9295" t="s">
        <v>13941</v>
      </c>
      <c r="B9295">
        <v>1623</v>
      </c>
      <c r="C9295" s="3" t="str">
        <f>HYPERLINK("http://www.uniprot.org/uniprot/G7IKJ3","tr|G7IKJ3|G7IKJ3_MEDTR")</f>
        <v>tr|G7IKJ3|G7IKJ3_MEDTR</v>
      </c>
      <c r="D9295" t="s">
        <v>3121</v>
      </c>
      <c r="E9295">
        <v>27.72</v>
      </c>
      <c r="F9295">
        <v>321</v>
      </c>
      <c r="G9295">
        <v>232</v>
      </c>
      <c r="H9295">
        <v>3</v>
      </c>
      <c r="I9295">
        <v>79</v>
      </c>
      <c r="J9295">
        <v>1032</v>
      </c>
      <c r="K9295">
        <v>1</v>
      </c>
      <c r="L9295">
        <v>637</v>
      </c>
      <c r="M9295">
        <v>919</v>
      </c>
      <c r="N9295" t="s">
        <v>18</v>
      </c>
      <c r="O9295" s="1">
        <v>2.6236600000000001E-27</v>
      </c>
      <c r="P9295">
        <v>325</v>
      </c>
    </row>
    <row r="9296" spans="1:16" x14ac:dyDescent="0.25">
      <c r="A9296" t="s">
        <v>13942</v>
      </c>
      <c r="B9296">
        <v>2919</v>
      </c>
      <c r="C9296" s="3" t="str">
        <f>HYPERLINK("http://www.uniprot.org/uniprot/I1NIU9","tr|I1NIU9|I1NIU9_SOYBN")</f>
        <v>tr|I1NIU9|I1NIU9_SOYBN</v>
      </c>
      <c r="D9296" t="s">
        <v>71</v>
      </c>
      <c r="E9296">
        <v>79.290000000000006</v>
      </c>
      <c r="F9296">
        <v>961</v>
      </c>
      <c r="G9296">
        <v>199</v>
      </c>
      <c r="H9296">
        <v>6</v>
      </c>
      <c r="I9296">
        <v>52</v>
      </c>
      <c r="J9296">
        <v>2916</v>
      </c>
      <c r="K9296">
        <v>1</v>
      </c>
      <c r="L9296">
        <v>20</v>
      </c>
      <c r="M9296">
        <v>972</v>
      </c>
      <c r="N9296" t="s">
        <v>18</v>
      </c>
      <c r="O9296">
        <v>0</v>
      </c>
      <c r="P9296">
        <v>3878</v>
      </c>
    </row>
    <row r="9297" spans="1:16" x14ac:dyDescent="0.25">
      <c r="A9297" t="s">
        <v>13943</v>
      </c>
      <c r="B9297">
        <v>405</v>
      </c>
      <c r="C9297" s="3" t="str">
        <f>HYPERLINK("http://www.uniprot.org/uniprot/I3SST0","tr|I3SST0|I3SST0_LOTJA")</f>
        <v>tr|I3SST0|I3SST0_LOTJA</v>
      </c>
      <c r="D9297" t="s">
        <v>13944</v>
      </c>
      <c r="E9297">
        <v>99.08</v>
      </c>
      <c r="F9297">
        <v>109</v>
      </c>
      <c r="G9297">
        <v>1</v>
      </c>
      <c r="H9297">
        <v>0</v>
      </c>
      <c r="I9297">
        <v>76</v>
      </c>
      <c r="J9297">
        <v>402</v>
      </c>
      <c r="K9297">
        <v>1</v>
      </c>
      <c r="L9297">
        <v>27</v>
      </c>
      <c r="M9297">
        <v>135</v>
      </c>
      <c r="N9297" t="s">
        <v>18</v>
      </c>
      <c r="O9297" s="1">
        <v>1.0835000000000001E-52</v>
      </c>
      <c r="P9297">
        <v>536</v>
      </c>
    </row>
    <row r="9298" spans="1:16" x14ac:dyDescent="0.25">
      <c r="A9298" t="s">
        <v>13945</v>
      </c>
      <c r="B9298">
        <v>873</v>
      </c>
      <c r="C9298" s="3" t="str">
        <f>HYPERLINK("http://www.uniprot.org/uniprot/I1LYY3","tr|I1LYY3|I1LYY3_SOYBN")</f>
        <v>tr|I1LYY3|I1LYY3_SOYBN</v>
      </c>
      <c r="D9298" t="s">
        <v>28</v>
      </c>
      <c r="E9298">
        <v>64.92</v>
      </c>
      <c r="F9298">
        <v>191</v>
      </c>
      <c r="G9298">
        <v>67</v>
      </c>
      <c r="H9298">
        <v>0</v>
      </c>
      <c r="I9298">
        <v>283</v>
      </c>
      <c r="J9298">
        <v>855</v>
      </c>
      <c r="K9298">
        <v>1</v>
      </c>
      <c r="L9298">
        <v>84</v>
      </c>
      <c r="M9298">
        <v>259</v>
      </c>
      <c r="N9298" t="s">
        <v>18</v>
      </c>
      <c r="O9298" s="1">
        <v>6.1784899999999998E-65</v>
      </c>
      <c r="P9298">
        <v>646</v>
      </c>
    </row>
    <row r="9299" spans="1:16" x14ac:dyDescent="0.25">
      <c r="A9299" t="s">
        <v>13946</v>
      </c>
      <c r="B9299">
        <v>777</v>
      </c>
      <c r="C9299" s="3" t="str">
        <f>HYPERLINK("http://www.uniprot.org/uniprot/G7IND7","tr|G7IND7|G7IND7_MEDTR")</f>
        <v>tr|G7IND7|G7IND7_MEDTR</v>
      </c>
      <c r="D9299" t="s">
        <v>2100</v>
      </c>
      <c r="E9299">
        <v>52.78</v>
      </c>
      <c r="F9299">
        <v>341</v>
      </c>
      <c r="G9299">
        <v>161</v>
      </c>
      <c r="H9299">
        <v>89</v>
      </c>
      <c r="I9299">
        <v>1</v>
      </c>
      <c r="J9299">
        <v>756</v>
      </c>
      <c r="K9299">
        <v>1</v>
      </c>
      <c r="L9299">
        <v>84</v>
      </c>
      <c r="M9299">
        <v>424</v>
      </c>
      <c r="N9299" t="s">
        <v>18</v>
      </c>
      <c r="O9299" s="1">
        <v>6.6759399999999997E-86</v>
      </c>
      <c r="P9299">
        <v>826</v>
      </c>
    </row>
    <row r="9300" spans="1:16" x14ac:dyDescent="0.25">
      <c r="A9300" t="s">
        <v>13947</v>
      </c>
      <c r="B9300">
        <v>1956</v>
      </c>
      <c r="C9300" s="3" t="str">
        <f>HYPERLINK("http://www.uniprot.org/uniprot/G7JAY9","tr|G7JAY9|G7JAY9_MEDTR")</f>
        <v>tr|G7JAY9|G7JAY9_MEDTR</v>
      </c>
      <c r="D9300" t="s">
        <v>13948</v>
      </c>
      <c r="E9300">
        <v>82.64</v>
      </c>
      <c r="F9300">
        <v>657</v>
      </c>
      <c r="G9300">
        <v>114</v>
      </c>
      <c r="H9300">
        <v>6</v>
      </c>
      <c r="I9300">
        <v>1</v>
      </c>
      <c r="J9300">
        <v>1953</v>
      </c>
      <c r="K9300">
        <v>1</v>
      </c>
      <c r="L9300">
        <v>19</v>
      </c>
      <c r="M9300">
        <v>675</v>
      </c>
      <c r="N9300" t="s">
        <v>18</v>
      </c>
      <c r="O9300">
        <v>0</v>
      </c>
      <c r="P9300">
        <v>2786</v>
      </c>
    </row>
    <row r="9301" spans="1:16" x14ac:dyDescent="0.25">
      <c r="A9301" t="s">
        <v>13949</v>
      </c>
      <c r="B9301">
        <v>1245</v>
      </c>
      <c r="C9301" s="3" t="str">
        <f>HYPERLINK("http://www.uniprot.org/uniprot/G8A1B1","tr|G8A1B1|G8A1B1_MEDTR")</f>
        <v>tr|G8A1B1|G8A1B1_MEDTR</v>
      </c>
      <c r="D9301" t="s">
        <v>13950</v>
      </c>
      <c r="E9301">
        <v>83.41</v>
      </c>
      <c r="F9301">
        <v>410</v>
      </c>
      <c r="G9301">
        <v>68</v>
      </c>
      <c r="H9301">
        <v>7</v>
      </c>
      <c r="I9301">
        <v>1</v>
      </c>
      <c r="J9301">
        <v>1209</v>
      </c>
      <c r="K9301">
        <v>1</v>
      </c>
      <c r="L9301">
        <v>2</v>
      </c>
      <c r="M9301">
        <v>409</v>
      </c>
      <c r="N9301" t="s">
        <v>18</v>
      </c>
      <c r="O9301">
        <v>0</v>
      </c>
      <c r="P9301">
        <v>1771</v>
      </c>
    </row>
    <row r="9302" spans="1:16" x14ac:dyDescent="0.25">
      <c r="A9302" t="s">
        <v>13951</v>
      </c>
      <c r="B9302">
        <v>879</v>
      </c>
      <c r="C9302" s="3" t="str">
        <f>HYPERLINK("http://www.uniprot.org/uniprot/K7KWX1","tr|K7KWX1|K7KWX1_SOYBN")</f>
        <v>tr|K7KWX1|K7KWX1_SOYBN</v>
      </c>
      <c r="D9302" t="s">
        <v>61</v>
      </c>
      <c r="E9302">
        <v>29.45</v>
      </c>
      <c r="F9302">
        <v>292</v>
      </c>
      <c r="G9302">
        <v>206</v>
      </c>
      <c r="H9302">
        <v>4</v>
      </c>
      <c r="I9302">
        <v>13</v>
      </c>
      <c r="J9302">
        <v>876</v>
      </c>
      <c r="K9302">
        <v>1</v>
      </c>
      <c r="L9302">
        <v>372</v>
      </c>
      <c r="M9302">
        <v>630</v>
      </c>
      <c r="N9302" t="s">
        <v>18</v>
      </c>
      <c r="O9302" s="1">
        <v>4.6985699999999999E-20</v>
      </c>
      <c r="P9302">
        <v>259</v>
      </c>
    </row>
    <row r="9303" spans="1:16" x14ac:dyDescent="0.25">
      <c r="A9303" t="s">
        <v>13952</v>
      </c>
      <c r="B9303">
        <v>384</v>
      </c>
      <c r="C9303" s="3" t="str">
        <f>HYPERLINK("http://www.uniprot.org/uniprot/I1KLM3","tr|I1KLM3|I1KLM3_SOYBN")</f>
        <v>tr|I1KLM3|I1KLM3_SOYBN</v>
      </c>
      <c r="D9303" t="s">
        <v>28</v>
      </c>
      <c r="E9303">
        <v>57.81</v>
      </c>
      <c r="F9303">
        <v>128</v>
      </c>
      <c r="G9303">
        <v>54</v>
      </c>
      <c r="H9303">
        <v>1</v>
      </c>
      <c r="I9303">
        <v>1</v>
      </c>
      <c r="J9303">
        <v>381</v>
      </c>
      <c r="K9303">
        <v>1</v>
      </c>
      <c r="L9303">
        <v>1</v>
      </c>
      <c r="M9303">
        <v>128</v>
      </c>
      <c r="N9303" t="s">
        <v>18</v>
      </c>
      <c r="O9303" s="1">
        <v>1.2439800000000001E-32</v>
      </c>
      <c r="P9303">
        <v>363</v>
      </c>
    </row>
    <row r="9304" spans="1:16" x14ac:dyDescent="0.25">
      <c r="A9304" t="s">
        <v>13953</v>
      </c>
      <c r="B9304">
        <v>606</v>
      </c>
      <c r="C9304" s="3" t="str">
        <f>HYPERLINK("http://www.uniprot.org/uniprot/I3S5Y6","tr|I3S5Y6|I3S5Y6_MEDTR")</f>
        <v>tr|I3S5Y6|I3S5Y6_MEDTR</v>
      </c>
      <c r="D9304" t="s">
        <v>22</v>
      </c>
      <c r="E9304">
        <v>47.64</v>
      </c>
      <c r="F9304">
        <v>212</v>
      </c>
      <c r="G9304">
        <v>111</v>
      </c>
      <c r="H9304">
        <v>11</v>
      </c>
      <c r="I9304">
        <v>1</v>
      </c>
      <c r="J9304">
        <v>603</v>
      </c>
      <c r="K9304">
        <v>1</v>
      </c>
      <c r="L9304">
        <v>1</v>
      </c>
      <c r="M9304">
        <v>205</v>
      </c>
      <c r="N9304" t="s">
        <v>18</v>
      </c>
      <c r="O9304" s="1">
        <v>1.64648E-33</v>
      </c>
      <c r="P9304">
        <v>372</v>
      </c>
    </row>
    <row r="9305" spans="1:16" x14ac:dyDescent="0.25">
      <c r="A9305" t="s">
        <v>13954</v>
      </c>
      <c r="B9305">
        <v>1038</v>
      </c>
      <c r="C9305" s="3" t="str">
        <f>HYPERLINK("http://www.uniprot.org/uniprot/G7LFS0","tr|G7LFS0|G7LFS0_MEDTR")</f>
        <v>tr|G7LFS0|G7LFS0_MEDTR</v>
      </c>
      <c r="D9305" t="s">
        <v>13955</v>
      </c>
      <c r="E9305">
        <v>85.5</v>
      </c>
      <c r="F9305">
        <v>345</v>
      </c>
      <c r="G9305">
        <v>50</v>
      </c>
      <c r="H9305">
        <v>0</v>
      </c>
      <c r="I9305">
        <v>1</v>
      </c>
      <c r="J9305">
        <v>1035</v>
      </c>
      <c r="K9305">
        <v>1</v>
      </c>
      <c r="L9305">
        <v>1</v>
      </c>
      <c r="M9305">
        <v>345</v>
      </c>
      <c r="N9305" t="s">
        <v>18</v>
      </c>
      <c r="O9305" s="1">
        <v>7.0634100000000004E-165</v>
      </c>
      <c r="P9305">
        <v>1509</v>
      </c>
    </row>
    <row r="9306" spans="1:16" x14ac:dyDescent="0.25">
      <c r="A9306" t="s">
        <v>13956</v>
      </c>
      <c r="B9306">
        <v>2193</v>
      </c>
      <c r="C9306" s="3" t="str">
        <f>HYPERLINK("http://www.uniprot.org/uniprot/A5BE46","tr|A5BE46|A5BE46_VITVI")</f>
        <v>tr|A5BE46|A5BE46_VITVI</v>
      </c>
      <c r="D9306" t="s">
        <v>462</v>
      </c>
      <c r="E9306">
        <v>79.069999999999993</v>
      </c>
      <c r="F9306">
        <v>736</v>
      </c>
      <c r="G9306">
        <v>154</v>
      </c>
      <c r="H9306">
        <v>7</v>
      </c>
      <c r="I9306">
        <v>1</v>
      </c>
      <c r="J9306">
        <v>2187</v>
      </c>
      <c r="K9306">
        <v>1</v>
      </c>
      <c r="L9306">
        <v>618</v>
      </c>
      <c r="M9306">
        <v>1353</v>
      </c>
      <c r="N9306" t="s">
        <v>18</v>
      </c>
      <c r="O9306">
        <v>0</v>
      </c>
      <c r="P9306">
        <v>3117</v>
      </c>
    </row>
    <row r="9307" spans="1:16" x14ac:dyDescent="0.25">
      <c r="A9307" t="s">
        <v>13957</v>
      </c>
      <c r="B9307">
        <v>1203</v>
      </c>
      <c r="C9307" s="3" t="str">
        <f>HYPERLINK("http://www.uniprot.org/uniprot/G7L6Z6","tr|G7L6Z6|G7L6Z6_MEDTR")</f>
        <v>tr|G7L6Z6|G7L6Z6_MEDTR</v>
      </c>
      <c r="D9307" t="s">
        <v>13958</v>
      </c>
      <c r="E9307">
        <v>77.430000000000007</v>
      </c>
      <c r="F9307">
        <v>421</v>
      </c>
      <c r="G9307">
        <v>95</v>
      </c>
      <c r="H9307">
        <v>21</v>
      </c>
      <c r="I9307">
        <v>1</v>
      </c>
      <c r="J9307">
        <v>1200</v>
      </c>
      <c r="K9307">
        <v>1</v>
      </c>
      <c r="L9307">
        <v>1</v>
      </c>
      <c r="M9307">
        <v>421</v>
      </c>
      <c r="N9307" t="s">
        <v>18</v>
      </c>
      <c r="O9307">
        <v>0</v>
      </c>
      <c r="P9307">
        <v>1714</v>
      </c>
    </row>
    <row r="9308" spans="1:16" x14ac:dyDescent="0.25">
      <c r="A9308" t="s">
        <v>13959</v>
      </c>
      <c r="B9308">
        <v>1257</v>
      </c>
      <c r="C9308" s="3" t="str">
        <f>HYPERLINK("http://www.uniprot.org/uniprot/I1JKD2","tr|I1JKD2|I1JKD2_SOYBN")</f>
        <v>tr|I1JKD2|I1JKD2_SOYBN</v>
      </c>
      <c r="D9308" t="s">
        <v>28</v>
      </c>
      <c r="E9308">
        <v>73.23</v>
      </c>
      <c r="F9308">
        <v>426</v>
      </c>
      <c r="G9308">
        <v>114</v>
      </c>
      <c r="H9308">
        <v>8</v>
      </c>
      <c r="I9308">
        <v>1</v>
      </c>
      <c r="J9308">
        <v>1254</v>
      </c>
      <c r="K9308">
        <v>1</v>
      </c>
      <c r="L9308">
        <v>1</v>
      </c>
      <c r="M9308">
        <v>372</v>
      </c>
      <c r="N9308" t="s">
        <v>18</v>
      </c>
      <c r="O9308" s="1">
        <v>1.5628999999999999E-159</v>
      </c>
      <c r="P9308">
        <v>1464</v>
      </c>
    </row>
    <row r="9309" spans="1:16" x14ac:dyDescent="0.25">
      <c r="A9309" t="s">
        <v>13960</v>
      </c>
      <c r="B9309">
        <v>1200</v>
      </c>
      <c r="C9309" s="3" t="str">
        <f>HYPERLINK("http://www.uniprot.org/uniprot/G7K569","tr|G7K569|G7K569_MEDTR")</f>
        <v>tr|G7K569|G7K569_MEDTR</v>
      </c>
      <c r="D9309" t="s">
        <v>13961</v>
      </c>
      <c r="E9309">
        <v>87.25</v>
      </c>
      <c r="F9309">
        <v>400</v>
      </c>
      <c r="G9309">
        <v>51</v>
      </c>
      <c r="H9309">
        <v>1</v>
      </c>
      <c r="I9309">
        <v>1</v>
      </c>
      <c r="J9309">
        <v>1197</v>
      </c>
      <c r="K9309">
        <v>1</v>
      </c>
      <c r="L9309">
        <v>1</v>
      </c>
      <c r="M9309">
        <v>399</v>
      </c>
      <c r="N9309" t="s">
        <v>18</v>
      </c>
      <c r="O9309">
        <v>0</v>
      </c>
      <c r="P9309">
        <v>1764</v>
      </c>
    </row>
    <row r="9310" spans="1:16" x14ac:dyDescent="0.25">
      <c r="A9310" t="s">
        <v>13962</v>
      </c>
      <c r="B9310">
        <v>672</v>
      </c>
      <c r="C9310" s="3" t="str">
        <f>HYPERLINK("http://www.uniprot.org/uniprot/B7FH94","tr|B7FH94|B7FH94_MEDTR")</f>
        <v>tr|B7FH94|B7FH94_MEDTR</v>
      </c>
      <c r="D9310" t="s">
        <v>22</v>
      </c>
      <c r="E9310">
        <v>81.61</v>
      </c>
      <c r="F9310">
        <v>223</v>
      </c>
      <c r="G9310">
        <v>41</v>
      </c>
      <c r="H9310">
        <v>0</v>
      </c>
      <c r="I9310">
        <v>1</v>
      </c>
      <c r="J9310">
        <v>669</v>
      </c>
      <c r="K9310">
        <v>1</v>
      </c>
      <c r="L9310">
        <v>1</v>
      </c>
      <c r="M9310">
        <v>223</v>
      </c>
      <c r="N9310" t="s">
        <v>18</v>
      </c>
      <c r="O9310" s="1">
        <v>2.48376E-90</v>
      </c>
      <c r="P9310">
        <v>863</v>
      </c>
    </row>
    <row r="9311" spans="1:16" x14ac:dyDescent="0.25">
      <c r="A9311" t="s">
        <v>13963</v>
      </c>
      <c r="B9311">
        <v>510</v>
      </c>
      <c r="C9311" s="3" t="str">
        <f>HYPERLINK("http://www.uniprot.org/uniprot/G7K4M4","tr|G7K4M4|G7K4M4_MEDTR")</f>
        <v>tr|G7K4M4|G7K4M4_MEDTR</v>
      </c>
      <c r="D9311" t="s">
        <v>517</v>
      </c>
      <c r="E9311">
        <v>54.38</v>
      </c>
      <c r="F9311">
        <v>57</v>
      </c>
      <c r="G9311">
        <v>26</v>
      </c>
      <c r="H9311">
        <v>0</v>
      </c>
      <c r="I9311">
        <v>4</v>
      </c>
      <c r="J9311">
        <v>174</v>
      </c>
      <c r="K9311">
        <v>1</v>
      </c>
      <c r="L9311">
        <v>485</v>
      </c>
      <c r="M9311">
        <v>541</v>
      </c>
      <c r="N9311" t="s">
        <v>18</v>
      </c>
      <c r="O9311" s="1">
        <v>4.8248299999999999E-8</v>
      </c>
      <c r="P9311">
        <v>151</v>
      </c>
    </row>
    <row r="9312" spans="1:16" x14ac:dyDescent="0.25">
      <c r="A9312" t="s">
        <v>13964</v>
      </c>
      <c r="B9312">
        <v>1299</v>
      </c>
      <c r="C9312" s="3" t="str">
        <f>HYPERLINK("http://www.uniprot.org/uniprot/G7L5K2","tr|G7L5K2|G7L5K2_MEDTR")</f>
        <v>tr|G7L5K2|G7L5K2_MEDTR</v>
      </c>
      <c r="D9312" t="s">
        <v>13965</v>
      </c>
      <c r="E9312">
        <v>77.430000000000007</v>
      </c>
      <c r="F9312">
        <v>421</v>
      </c>
      <c r="G9312">
        <v>95</v>
      </c>
      <c r="H9312">
        <v>12</v>
      </c>
      <c r="I9312">
        <v>70</v>
      </c>
      <c r="J9312">
        <v>1296</v>
      </c>
      <c r="K9312">
        <v>1</v>
      </c>
      <c r="L9312">
        <v>112</v>
      </c>
      <c r="M9312">
        <v>516</v>
      </c>
      <c r="N9312" t="s">
        <v>18</v>
      </c>
      <c r="O9312" s="1">
        <v>6.8092900000000001E-174</v>
      </c>
      <c r="P9312">
        <v>1588</v>
      </c>
    </row>
    <row r="9313" spans="1:16" x14ac:dyDescent="0.25">
      <c r="A9313" t="s">
        <v>13966</v>
      </c>
      <c r="B9313">
        <v>2553</v>
      </c>
      <c r="C9313" s="3" t="str">
        <f>HYPERLINK("http://www.uniprot.org/uniprot/G7IK74","tr|G7IK74|G7IK74_MEDTR")</f>
        <v>tr|G7IK74|G7IK74_MEDTR</v>
      </c>
      <c r="D9313" t="s">
        <v>13967</v>
      </c>
      <c r="E9313">
        <v>70.959999999999994</v>
      </c>
      <c r="F9313">
        <v>885</v>
      </c>
      <c r="G9313">
        <v>257</v>
      </c>
      <c r="H9313">
        <v>35</v>
      </c>
      <c r="I9313">
        <v>1</v>
      </c>
      <c r="J9313">
        <v>2550</v>
      </c>
      <c r="K9313">
        <v>1</v>
      </c>
      <c r="L9313">
        <v>57</v>
      </c>
      <c r="M9313">
        <v>939</v>
      </c>
      <c r="N9313" t="s">
        <v>18</v>
      </c>
      <c r="O9313">
        <v>0</v>
      </c>
      <c r="P9313">
        <v>3151</v>
      </c>
    </row>
    <row r="9314" spans="1:16" x14ac:dyDescent="0.25">
      <c r="A9314" t="s">
        <v>13968</v>
      </c>
      <c r="B9314">
        <v>1185</v>
      </c>
      <c r="C9314" s="3" t="str">
        <f>HYPERLINK("http://www.uniprot.org/uniprot/I6ZTT9","tr|I6ZTT9|I6ZTT9_PHAVU")</f>
        <v>tr|I6ZTT9|I6ZTT9_PHAVU</v>
      </c>
      <c r="D9314" t="s">
        <v>2610</v>
      </c>
      <c r="E9314">
        <v>75.59</v>
      </c>
      <c r="F9314">
        <v>254</v>
      </c>
      <c r="G9314">
        <v>62</v>
      </c>
      <c r="H9314">
        <v>0</v>
      </c>
      <c r="I9314">
        <v>1</v>
      </c>
      <c r="J9314">
        <v>762</v>
      </c>
      <c r="K9314">
        <v>1</v>
      </c>
      <c r="L9314">
        <v>896</v>
      </c>
      <c r="M9314">
        <v>1149</v>
      </c>
      <c r="N9314" t="s">
        <v>18</v>
      </c>
      <c r="O9314" s="1">
        <v>3.0118699999999998E-109</v>
      </c>
      <c r="P9314">
        <v>1030</v>
      </c>
    </row>
    <row r="9315" spans="1:16" x14ac:dyDescent="0.25">
      <c r="A9315" t="s">
        <v>13969</v>
      </c>
      <c r="B9315">
        <v>2997</v>
      </c>
      <c r="C9315" s="3" t="str">
        <f>HYPERLINK("http://www.uniprot.org/uniprot/K7MCF4","tr|K7MCF4|K7MCF4_SOYBN")</f>
        <v>tr|K7MCF4|K7MCF4_SOYBN</v>
      </c>
      <c r="D9315" t="s">
        <v>28</v>
      </c>
      <c r="E9315">
        <v>73.42</v>
      </c>
      <c r="F9315">
        <v>1031</v>
      </c>
      <c r="G9315">
        <v>274</v>
      </c>
      <c r="H9315">
        <v>33</v>
      </c>
      <c r="I9315">
        <v>1</v>
      </c>
      <c r="J9315">
        <v>2994</v>
      </c>
      <c r="K9315">
        <v>1</v>
      </c>
      <c r="L9315">
        <v>1</v>
      </c>
      <c r="M9315">
        <v>1029</v>
      </c>
      <c r="N9315" t="s">
        <v>18</v>
      </c>
      <c r="O9315">
        <v>0</v>
      </c>
      <c r="P9315">
        <v>3682</v>
      </c>
    </row>
    <row r="9316" spans="1:16" x14ac:dyDescent="0.25">
      <c r="A9316" t="s">
        <v>13970</v>
      </c>
      <c r="B9316">
        <v>513</v>
      </c>
      <c r="C9316" s="3" t="str">
        <f>HYPERLINK("http://www.uniprot.org/uniprot/G7K4C4","tr|G7K4C4|G7K4C4_MEDTR")</f>
        <v>tr|G7K4C4|G7K4C4_MEDTR</v>
      </c>
      <c r="D9316" t="s">
        <v>13971</v>
      </c>
      <c r="E9316">
        <v>63.15</v>
      </c>
      <c r="F9316">
        <v>152</v>
      </c>
      <c r="G9316">
        <v>56</v>
      </c>
      <c r="H9316">
        <v>1</v>
      </c>
      <c r="I9316">
        <v>4</v>
      </c>
      <c r="J9316">
        <v>456</v>
      </c>
      <c r="K9316">
        <v>1</v>
      </c>
      <c r="L9316">
        <v>37</v>
      </c>
      <c r="M9316">
        <v>188</v>
      </c>
      <c r="N9316" t="s">
        <v>18</v>
      </c>
      <c r="O9316" s="1">
        <v>9.5591299999999998E-49</v>
      </c>
      <c r="P9316">
        <v>502</v>
      </c>
    </row>
    <row r="9317" spans="1:16" x14ac:dyDescent="0.25">
      <c r="A9317" t="s">
        <v>13972</v>
      </c>
      <c r="B9317">
        <v>906</v>
      </c>
      <c r="C9317" s="3" t="str">
        <f>HYPERLINK("http://www.uniprot.org/uniprot/G7KBN9","tr|G7KBN9|G7KBN9_MEDTR")</f>
        <v>tr|G7KBN9|G7KBN9_MEDTR</v>
      </c>
      <c r="D9317" t="s">
        <v>13973</v>
      </c>
      <c r="E9317">
        <v>77.56</v>
      </c>
      <c r="F9317">
        <v>205</v>
      </c>
      <c r="G9317">
        <v>46</v>
      </c>
      <c r="H9317">
        <v>10</v>
      </c>
      <c r="I9317">
        <v>1</v>
      </c>
      <c r="J9317">
        <v>585</v>
      </c>
      <c r="K9317">
        <v>1</v>
      </c>
      <c r="L9317">
        <v>1</v>
      </c>
      <c r="M9317">
        <v>202</v>
      </c>
      <c r="N9317" t="s">
        <v>18</v>
      </c>
      <c r="O9317" s="1">
        <v>4.28454E-80</v>
      </c>
      <c r="P9317">
        <v>777</v>
      </c>
    </row>
    <row r="9318" spans="1:16" x14ac:dyDescent="0.25">
      <c r="A9318" t="s">
        <v>13974</v>
      </c>
      <c r="B9318">
        <v>2508</v>
      </c>
      <c r="C9318" s="3" t="str">
        <f>HYPERLINK("http://www.uniprot.org/uniprot/Q41058","tr|Q41058|Q41058_PEA")</f>
        <v>tr|Q41058|Q41058_PEA</v>
      </c>
      <c r="D9318" t="s">
        <v>13975</v>
      </c>
      <c r="E9318">
        <v>85.46</v>
      </c>
      <c r="F9318">
        <v>853</v>
      </c>
      <c r="G9318">
        <v>124</v>
      </c>
      <c r="H9318">
        <v>48</v>
      </c>
      <c r="I9318">
        <v>1</v>
      </c>
      <c r="J9318">
        <v>2415</v>
      </c>
      <c r="K9318">
        <v>1</v>
      </c>
      <c r="L9318">
        <v>1</v>
      </c>
      <c r="M9318">
        <v>849</v>
      </c>
      <c r="N9318" t="s">
        <v>18</v>
      </c>
      <c r="O9318">
        <v>0</v>
      </c>
      <c r="P9318">
        <v>3878</v>
      </c>
    </row>
    <row r="9319" spans="1:16" x14ac:dyDescent="0.25">
      <c r="A9319" t="s">
        <v>13976</v>
      </c>
      <c r="B9319">
        <v>2127</v>
      </c>
      <c r="C9319" s="3" t="str">
        <f>HYPERLINK("http://www.uniprot.org/uniprot/G7KSN5","tr|G7KSN5|G7KSN5_MEDTR")</f>
        <v>tr|G7KSN5|G7KSN5_MEDTR</v>
      </c>
      <c r="D9319" t="s">
        <v>13977</v>
      </c>
      <c r="E9319">
        <v>69.64</v>
      </c>
      <c r="F9319">
        <v>672</v>
      </c>
      <c r="G9319">
        <v>204</v>
      </c>
      <c r="H9319">
        <v>1</v>
      </c>
      <c r="I9319">
        <v>1</v>
      </c>
      <c r="J9319">
        <v>2013</v>
      </c>
      <c r="K9319">
        <v>1</v>
      </c>
      <c r="L9319">
        <v>1</v>
      </c>
      <c r="M9319">
        <v>666</v>
      </c>
      <c r="N9319" t="s">
        <v>18</v>
      </c>
      <c r="O9319">
        <v>0</v>
      </c>
      <c r="P9319">
        <v>2338</v>
      </c>
    </row>
    <row r="9320" spans="1:16" x14ac:dyDescent="0.25">
      <c r="A9320" t="s">
        <v>13978</v>
      </c>
      <c r="B9320">
        <v>918</v>
      </c>
      <c r="C9320" s="3" t="str">
        <f>HYPERLINK("http://www.uniprot.org/uniprot/G7KDI7","tr|G7KDI7|G7KDI7_MEDTR")</f>
        <v>tr|G7KDI7|G7KDI7_MEDTR</v>
      </c>
      <c r="D9320" t="s">
        <v>10923</v>
      </c>
      <c r="E9320">
        <v>91.72</v>
      </c>
      <c r="F9320">
        <v>290</v>
      </c>
      <c r="G9320">
        <v>24</v>
      </c>
      <c r="H9320">
        <v>0</v>
      </c>
      <c r="I9320">
        <v>22</v>
      </c>
      <c r="J9320">
        <v>891</v>
      </c>
      <c r="K9320">
        <v>1</v>
      </c>
      <c r="L9320">
        <v>385</v>
      </c>
      <c r="M9320">
        <v>674</v>
      </c>
      <c r="N9320" t="s">
        <v>18</v>
      </c>
      <c r="O9320" s="1">
        <v>2.10984E-151</v>
      </c>
      <c r="P9320">
        <v>1392</v>
      </c>
    </row>
    <row r="9321" spans="1:16" x14ac:dyDescent="0.25">
      <c r="A9321" t="s">
        <v>13979</v>
      </c>
      <c r="B9321">
        <v>705</v>
      </c>
      <c r="C9321" s="3" t="str">
        <f>HYPERLINK("http://www.uniprot.org/uniprot/K7N558","tr|K7N558|K7N558_SOYBN")</f>
        <v>tr|K7N558|K7N558_SOYBN</v>
      </c>
      <c r="D9321" t="s">
        <v>28</v>
      </c>
      <c r="E9321">
        <v>48.22</v>
      </c>
      <c r="F9321">
        <v>253</v>
      </c>
      <c r="G9321">
        <v>131</v>
      </c>
      <c r="H9321">
        <v>19</v>
      </c>
      <c r="I9321">
        <v>1</v>
      </c>
      <c r="J9321">
        <v>702</v>
      </c>
      <c r="K9321">
        <v>1</v>
      </c>
      <c r="L9321">
        <v>14</v>
      </c>
      <c r="M9321">
        <v>263</v>
      </c>
      <c r="N9321" t="s">
        <v>18</v>
      </c>
      <c r="O9321" s="1">
        <v>2.36704E-49</v>
      </c>
      <c r="P9321">
        <v>510</v>
      </c>
    </row>
    <row r="9322" spans="1:16" x14ac:dyDescent="0.25">
      <c r="A9322" t="s">
        <v>13980</v>
      </c>
      <c r="B9322">
        <v>759</v>
      </c>
      <c r="C9322" s="3" t="str">
        <f>HYPERLINK("http://www.uniprot.org/uniprot/R4HZ96","tr|R4HZ96|R4HZ96_MEDTR")</f>
        <v>tr|R4HZ96|R4HZ96_MEDTR</v>
      </c>
      <c r="D9322" t="s">
        <v>351</v>
      </c>
      <c r="E9322">
        <v>83.33</v>
      </c>
      <c r="F9322">
        <v>252</v>
      </c>
      <c r="G9322">
        <v>42</v>
      </c>
      <c r="H9322">
        <v>0</v>
      </c>
      <c r="I9322">
        <v>1</v>
      </c>
      <c r="J9322">
        <v>756</v>
      </c>
      <c r="K9322">
        <v>1</v>
      </c>
      <c r="L9322">
        <v>1</v>
      </c>
      <c r="M9322">
        <v>252</v>
      </c>
      <c r="N9322" t="s">
        <v>18</v>
      </c>
      <c r="O9322" s="1">
        <v>5.4845200000000004E-122</v>
      </c>
      <c r="P9322">
        <v>1137</v>
      </c>
    </row>
    <row r="9323" spans="1:16" x14ac:dyDescent="0.25">
      <c r="A9323" t="s">
        <v>13981</v>
      </c>
      <c r="B9323">
        <v>552</v>
      </c>
      <c r="C9323" s="3" t="str">
        <f>HYPERLINK("http://www.uniprot.org/uniprot/K7LZJ8","tr|K7LZJ8|K7LZJ8_SOYBN")</f>
        <v>tr|K7LZJ8|K7LZJ8_SOYBN</v>
      </c>
      <c r="D9323" t="s">
        <v>61</v>
      </c>
      <c r="E9323">
        <v>70.66</v>
      </c>
      <c r="F9323">
        <v>75</v>
      </c>
      <c r="G9323">
        <v>22</v>
      </c>
      <c r="H9323">
        <v>0</v>
      </c>
      <c r="I9323">
        <v>325</v>
      </c>
      <c r="J9323">
        <v>549</v>
      </c>
      <c r="K9323">
        <v>1</v>
      </c>
      <c r="L9323">
        <v>1</v>
      </c>
      <c r="M9323">
        <v>74</v>
      </c>
      <c r="N9323" t="s">
        <v>18</v>
      </c>
      <c r="O9323" s="1">
        <v>1.4817399999999999E-18</v>
      </c>
      <c r="P9323">
        <v>242</v>
      </c>
    </row>
    <row r="9324" spans="1:16" x14ac:dyDescent="0.25">
      <c r="A9324" t="s">
        <v>13982</v>
      </c>
      <c r="B9324">
        <v>1539</v>
      </c>
      <c r="C9324" s="3" t="str">
        <f>HYPERLINK("http://www.uniprot.org/uniprot/I1L798","tr|I1L798|I1L798_SOYBN")</f>
        <v>tr|I1L798|I1L798_SOYBN</v>
      </c>
      <c r="D9324" t="s">
        <v>99</v>
      </c>
      <c r="E9324">
        <v>76.55</v>
      </c>
      <c r="F9324">
        <v>499</v>
      </c>
      <c r="G9324">
        <v>117</v>
      </c>
      <c r="H9324">
        <v>0</v>
      </c>
      <c r="I9324">
        <v>1</v>
      </c>
      <c r="J9324">
        <v>1497</v>
      </c>
      <c r="K9324">
        <v>1</v>
      </c>
      <c r="L9324">
        <v>1</v>
      </c>
      <c r="M9324">
        <v>499</v>
      </c>
      <c r="N9324" t="s">
        <v>18</v>
      </c>
      <c r="O9324">
        <v>0</v>
      </c>
      <c r="P9324">
        <v>2008</v>
      </c>
    </row>
    <row r="9325" spans="1:16" x14ac:dyDescent="0.25">
      <c r="A9325" t="s">
        <v>13983</v>
      </c>
      <c r="B9325">
        <v>1239</v>
      </c>
      <c r="C9325" s="3" t="str">
        <f>HYPERLINK("http://www.uniprot.org/uniprot/G7JAZ3","tr|G7JAZ3|G7JAZ3_MEDTR")</f>
        <v>tr|G7JAZ3|G7JAZ3_MEDTR</v>
      </c>
      <c r="D9325" t="s">
        <v>13984</v>
      </c>
      <c r="E9325">
        <v>76.37</v>
      </c>
      <c r="F9325">
        <v>419</v>
      </c>
      <c r="G9325">
        <v>99</v>
      </c>
      <c r="H9325">
        <v>7</v>
      </c>
      <c r="I9325">
        <v>1</v>
      </c>
      <c r="J9325">
        <v>1236</v>
      </c>
      <c r="K9325">
        <v>1</v>
      </c>
      <c r="L9325">
        <v>1</v>
      </c>
      <c r="M9325">
        <v>419</v>
      </c>
      <c r="N9325" t="s">
        <v>18</v>
      </c>
      <c r="O9325" s="1">
        <v>1.52123E-175</v>
      </c>
      <c r="P9325">
        <v>1602</v>
      </c>
    </row>
    <row r="9326" spans="1:16" x14ac:dyDescent="0.25">
      <c r="A9326" t="s">
        <v>13985</v>
      </c>
      <c r="B9326">
        <v>1044</v>
      </c>
      <c r="C9326" s="3" t="str">
        <f>HYPERLINK("http://www.uniprot.org/uniprot/G7JA42","tr|G7JA42|G7JA42_MEDTR")</f>
        <v>tr|G7JA42|G7JA42_MEDTR</v>
      </c>
      <c r="D9326" t="s">
        <v>13986</v>
      </c>
      <c r="E9326">
        <v>91.54</v>
      </c>
      <c r="F9326">
        <v>343</v>
      </c>
      <c r="G9326">
        <v>29</v>
      </c>
      <c r="H9326">
        <v>1</v>
      </c>
      <c r="I9326">
        <v>10</v>
      </c>
      <c r="J9326">
        <v>1035</v>
      </c>
      <c r="K9326">
        <v>1</v>
      </c>
      <c r="L9326">
        <v>43</v>
      </c>
      <c r="M9326">
        <v>385</v>
      </c>
      <c r="N9326" t="s">
        <v>18</v>
      </c>
      <c r="O9326">
        <v>0</v>
      </c>
      <c r="P9326">
        <v>1657</v>
      </c>
    </row>
    <row r="9327" spans="1:16" x14ac:dyDescent="0.25">
      <c r="A9327" t="s">
        <v>13987</v>
      </c>
      <c r="B9327">
        <v>1617</v>
      </c>
      <c r="C9327" s="3" t="str">
        <f>HYPERLINK("http://www.uniprot.org/uniprot/I1N0J5","tr|I1N0J5|I1N0J5_SOYBN")</f>
        <v>tr|I1N0J5|I1N0J5_SOYBN</v>
      </c>
      <c r="D9327" t="s">
        <v>71</v>
      </c>
      <c r="E9327">
        <v>82.1</v>
      </c>
      <c r="F9327">
        <v>542</v>
      </c>
      <c r="G9327">
        <v>97</v>
      </c>
      <c r="H9327">
        <v>4</v>
      </c>
      <c r="I9327">
        <v>1</v>
      </c>
      <c r="J9327">
        <v>1614</v>
      </c>
      <c r="K9327">
        <v>1</v>
      </c>
      <c r="L9327">
        <v>1</v>
      </c>
      <c r="M9327">
        <v>541</v>
      </c>
      <c r="N9327" t="s">
        <v>18</v>
      </c>
      <c r="O9327">
        <v>0</v>
      </c>
      <c r="P9327">
        <v>2337</v>
      </c>
    </row>
    <row r="9328" spans="1:16" x14ac:dyDescent="0.25">
      <c r="A9328" t="s">
        <v>13988</v>
      </c>
      <c r="B9328">
        <v>306</v>
      </c>
      <c r="C9328" s="3" t="str">
        <f>HYPERLINK("http://www.uniprot.org/uniprot/I1MTT8","tr|I1MTT8|I1MTT8_SOYBN")</f>
        <v>tr|I1MTT8|I1MTT8_SOYBN</v>
      </c>
      <c r="D9328" t="s">
        <v>28</v>
      </c>
      <c r="E9328">
        <v>77.33</v>
      </c>
      <c r="F9328">
        <v>75</v>
      </c>
      <c r="G9328">
        <v>17</v>
      </c>
      <c r="H9328">
        <v>0</v>
      </c>
      <c r="I9328">
        <v>1</v>
      </c>
      <c r="J9328">
        <v>225</v>
      </c>
      <c r="K9328">
        <v>1</v>
      </c>
      <c r="L9328">
        <v>99</v>
      </c>
      <c r="M9328">
        <v>173</v>
      </c>
      <c r="N9328" t="s">
        <v>18</v>
      </c>
      <c r="O9328" s="1">
        <v>4.61345E-27</v>
      </c>
      <c r="P9328">
        <v>315</v>
      </c>
    </row>
    <row r="9329" spans="1:16" x14ac:dyDescent="0.25">
      <c r="A9329" t="s">
        <v>13989</v>
      </c>
      <c r="B9329">
        <v>1503</v>
      </c>
      <c r="C9329" s="3" t="str">
        <f>HYPERLINK("http://www.uniprot.org/uniprot/G7J7X8","tr|G7J7X8|G7J7X8_MEDTR")</f>
        <v>tr|G7J7X8|G7J7X8_MEDTR</v>
      </c>
      <c r="D9329" t="s">
        <v>13990</v>
      </c>
      <c r="E9329">
        <v>90.4</v>
      </c>
      <c r="F9329">
        <v>500</v>
      </c>
      <c r="G9329">
        <v>48</v>
      </c>
      <c r="H9329">
        <v>0</v>
      </c>
      <c r="I9329">
        <v>1</v>
      </c>
      <c r="J9329">
        <v>1500</v>
      </c>
      <c r="K9329">
        <v>1</v>
      </c>
      <c r="L9329">
        <v>1</v>
      </c>
      <c r="M9329">
        <v>492</v>
      </c>
      <c r="N9329" t="s">
        <v>18</v>
      </c>
      <c r="O9329">
        <v>0</v>
      </c>
      <c r="P9329">
        <v>2355</v>
      </c>
    </row>
    <row r="9330" spans="1:16" x14ac:dyDescent="0.25">
      <c r="A9330" t="s">
        <v>13991</v>
      </c>
      <c r="B9330">
        <v>1461</v>
      </c>
      <c r="C9330" s="3" t="str">
        <f>HYPERLINK("http://www.uniprot.org/uniprot/G7LFR8","tr|G7LFR8|G7LFR8_MEDTR")</f>
        <v>tr|G7LFR8|G7LFR8_MEDTR</v>
      </c>
      <c r="D9330" t="s">
        <v>13992</v>
      </c>
      <c r="E9330">
        <v>85.39</v>
      </c>
      <c r="F9330">
        <v>486</v>
      </c>
      <c r="G9330">
        <v>71</v>
      </c>
      <c r="H9330">
        <v>0</v>
      </c>
      <c r="I9330">
        <v>1</v>
      </c>
      <c r="J9330">
        <v>1458</v>
      </c>
      <c r="K9330">
        <v>1</v>
      </c>
      <c r="L9330">
        <v>1</v>
      </c>
      <c r="M9330">
        <v>485</v>
      </c>
      <c r="N9330" t="s">
        <v>18</v>
      </c>
      <c r="O9330">
        <v>0</v>
      </c>
      <c r="P9330">
        <v>2190</v>
      </c>
    </row>
    <row r="9331" spans="1:16" x14ac:dyDescent="0.25">
      <c r="A9331" t="s">
        <v>13993</v>
      </c>
      <c r="B9331">
        <v>735</v>
      </c>
      <c r="C9331" s="3" t="str">
        <f>HYPERLINK("http://www.uniprot.org/uniprot/K7MKX7","tr|K7MKX7|K7MKX7_SOYBN")</f>
        <v>tr|K7MKX7|K7MKX7_SOYBN</v>
      </c>
      <c r="D9331" t="s">
        <v>28</v>
      </c>
      <c r="E9331">
        <v>77.819999999999993</v>
      </c>
      <c r="F9331">
        <v>230</v>
      </c>
      <c r="G9331">
        <v>51</v>
      </c>
      <c r="H9331">
        <v>5</v>
      </c>
      <c r="I9331">
        <v>1</v>
      </c>
      <c r="J9331">
        <v>675</v>
      </c>
      <c r="K9331">
        <v>1</v>
      </c>
      <c r="L9331">
        <v>175</v>
      </c>
      <c r="M9331">
        <v>404</v>
      </c>
      <c r="N9331" t="s">
        <v>18</v>
      </c>
      <c r="O9331" s="1">
        <v>6.6931599999999997E-98</v>
      </c>
      <c r="P9331">
        <v>929</v>
      </c>
    </row>
    <row r="9332" spans="1:16" x14ac:dyDescent="0.25">
      <c r="A9332" t="s">
        <v>13994</v>
      </c>
      <c r="B9332">
        <v>1509</v>
      </c>
      <c r="C9332" s="3" t="str">
        <f>HYPERLINK("http://www.uniprot.org/uniprot/I1NJC0","tr|I1NJC0|I1NJC0_SOYBN")</f>
        <v>tr|I1NJC0|I1NJC0_SOYBN</v>
      </c>
      <c r="D9332" t="s">
        <v>99</v>
      </c>
      <c r="E9332">
        <v>78.58</v>
      </c>
      <c r="F9332">
        <v>495</v>
      </c>
      <c r="G9332">
        <v>106</v>
      </c>
      <c r="H9332">
        <v>0</v>
      </c>
      <c r="I9332">
        <v>7</v>
      </c>
      <c r="J9332">
        <v>1491</v>
      </c>
      <c r="K9332">
        <v>1</v>
      </c>
      <c r="L9332">
        <v>14</v>
      </c>
      <c r="M9332">
        <v>508</v>
      </c>
      <c r="N9332" t="s">
        <v>18</v>
      </c>
      <c r="O9332">
        <v>0</v>
      </c>
      <c r="P9332">
        <v>2023</v>
      </c>
    </row>
    <row r="9333" spans="1:16" x14ac:dyDescent="0.25">
      <c r="A9333" t="s">
        <v>13995</v>
      </c>
      <c r="B9333">
        <v>1344</v>
      </c>
      <c r="C9333" s="3" t="str">
        <f>HYPERLINK("http://www.uniprot.org/uniprot/G7L700","tr|G7L700|G7L700_MEDTR")</f>
        <v>tr|G7L700|G7L700_MEDTR</v>
      </c>
      <c r="D9333" t="s">
        <v>13996</v>
      </c>
      <c r="E9333">
        <v>66.58</v>
      </c>
      <c r="F9333">
        <v>410</v>
      </c>
      <c r="G9333">
        <v>137</v>
      </c>
      <c r="H9333">
        <v>13</v>
      </c>
      <c r="I9333">
        <v>46</v>
      </c>
      <c r="J9333">
        <v>1236</v>
      </c>
      <c r="K9333">
        <v>1</v>
      </c>
      <c r="L9333">
        <v>14</v>
      </c>
      <c r="M9333">
        <v>415</v>
      </c>
      <c r="N9333" t="s">
        <v>18</v>
      </c>
      <c r="O9333" s="1">
        <v>3.5910699999999999E-141</v>
      </c>
      <c r="P9333">
        <v>1306</v>
      </c>
    </row>
    <row r="9334" spans="1:16" x14ac:dyDescent="0.25">
      <c r="A9334" t="s">
        <v>13997</v>
      </c>
      <c r="B9334">
        <v>1053</v>
      </c>
      <c r="C9334" s="3" t="str">
        <f>HYPERLINK("http://www.uniprot.org/uniprot/G7K2D9","tr|G7K2D9|G7K2D9_MEDTR")</f>
        <v>tr|G7K2D9|G7K2D9_MEDTR</v>
      </c>
      <c r="D9334" t="s">
        <v>13998</v>
      </c>
      <c r="E9334">
        <v>76.069999999999993</v>
      </c>
      <c r="F9334">
        <v>372</v>
      </c>
      <c r="G9334">
        <v>89</v>
      </c>
      <c r="H9334">
        <v>48</v>
      </c>
      <c r="I9334">
        <v>79</v>
      </c>
      <c r="J9334">
        <v>1050</v>
      </c>
      <c r="K9334">
        <v>1</v>
      </c>
      <c r="L9334">
        <v>17</v>
      </c>
      <c r="M9334">
        <v>386</v>
      </c>
      <c r="N9334" t="s">
        <v>18</v>
      </c>
      <c r="O9334" s="1">
        <v>7.7712400000000005E-151</v>
      </c>
      <c r="P9334">
        <v>1388</v>
      </c>
    </row>
    <row r="9335" spans="1:16" x14ac:dyDescent="0.25">
      <c r="A9335" t="s">
        <v>13999</v>
      </c>
      <c r="B9335">
        <v>246</v>
      </c>
      <c r="C9335" s="3" t="str">
        <f>HYPERLINK("http://www.uniprot.org/uniprot/A3MGC4","tr|A3MGC4|A3MGC4_BURM7")</f>
        <v>tr|A3MGC4|A3MGC4_BURM7</v>
      </c>
      <c r="D9335" t="s">
        <v>14000</v>
      </c>
      <c r="E9335">
        <v>43.47</v>
      </c>
      <c r="F9335">
        <v>69</v>
      </c>
      <c r="G9335">
        <v>39</v>
      </c>
      <c r="H9335">
        <v>0</v>
      </c>
      <c r="I9335">
        <v>5</v>
      </c>
      <c r="J9335">
        <v>211</v>
      </c>
      <c r="K9335">
        <v>2</v>
      </c>
      <c r="L9335">
        <v>8</v>
      </c>
      <c r="M9335">
        <v>76</v>
      </c>
      <c r="N9335" t="s">
        <v>18</v>
      </c>
      <c r="O9335" s="1">
        <v>1.77752E-10</v>
      </c>
      <c r="P9335">
        <v>172</v>
      </c>
    </row>
    <row r="9336" spans="1:16" x14ac:dyDescent="0.25">
      <c r="A9336" t="s">
        <v>14001</v>
      </c>
      <c r="B9336">
        <v>1278</v>
      </c>
      <c r="C9336" s="3" t="str">
        <f>HYPERLINK("http://www.uniprot.org/uniprot/M5XVZ9","tr|M5XVZ9|M5XVZ9_PRUPE")</f>
        <v>tr|M5XVZ9|M5XVZ9_PRUPE</v>
      </c>
      <c r="D9336" t="s">
        <v>14002</v>
      </c>
      <c r="E9336">
        <v>22.54</v>
      </c>
      <c r="F9336">
        <v>448</v>
      </c>
      <c r="G9336">
        <v>347</v>
      </c>
      <c r="H9336">
        <v>24</v>
      </c>
      <c r="I9336">
        <v>1</v>
      </c>
      <c r="J9336">
        <v>1272</v>
      </c>
      <c r="K9336">
        <v>1</v>
      </c>
      <c r="L9336">
        <v>64</v>
      </c>
      <c r="M9336">
        <v>462</v>
      </c>
      <c r="N9336" t="s">
        <v>18</v>
      </c>
      <c r="O9336" s="1">
        <v>5.0331099999999997E-12</v>
      </c>
      <c r="P9336">
        <v>192</v>
      </c>
    </row>
    <row r="9337" spans="1:16" x14ac:dyDescent="0.25">
      <c r="A9337" t="s">
        <v>14003</v>
      </c>
      <c r="B9337">
        <v>678</v>
      </c>
      <c r="C9337" s="3" t="str">
        <f>HYPERLINK("http://www.uniprot.org/uniprot/G7IH00","tr|G7IH00|G7IH00_MEDTR")</f>
        <v>tr|G7IH00|G7IH00_MEDTR</v>
      </c>
      <c r="D9337" t="s">
        <v>6226</v>
      </c>
      <c r="E9337">
        <v>44.82</v>
      </c>
      <c r="F9337">
        <v>87</v>
      </c>
      <c r="G9337">
        <v>48</v>
      </c>
      <c r="H9337">
        <v>0</v>
      </c>
      <c r="I9337">
        <v>1</v>
      </c>
      <c r="J9337">
        <v>261</v>
      </c>
      <c r="K9337">
        <v>1</v>
      </c>
      <c r="L9337">
        <v>1</v>
      </c>
      <c r="M9337">
        <v>86</v>
      </c>
      <c r="N9337" t="s">
        <v>18</v>
      </c>
      <c r="O9337" s="1">
        <v>3.7580900000000002E-9</v>
      </c>
      <c r="P9337">
        <v>163</v>
      </c>
    </row>
    <row r="9338" spans="1:16" x14ac:dyDescent="0.25">
      <c r="A9338" t="s">
        <v>14004</v>
      </c>
      <c r="B9338">
        <v>603</v>
      </c>
      <c r="C9338" s="3" t="str">
        <f>HYPERLINK("http://www.uniprot.org/uniprot/K7K757","tr|K7K757|K7K757_SOYBN")</f>
        <v>tr|K7K757|K7K757_SOYBN</v>
      </c>
      <c r="D9338" t="s">
        <v>28</v>
      </c>
      <c r="E9338">
        <v>42.42</v>
      </c>
      <c r="F9338">
        <v>132</v>
      </c>
      <c r="G9338">
        <v>76</v>
      </c>
      <c r="H9338">
        <v>0</v>
      </c>
      <c r="I9338">
        <v>1</v>
      </c>
      <c r="J9338">
        <v>396</v>
      </c>
      <c r="K9338">
        <v>1</v>
      </c>
      <c r="L9338">
        <v>1</v>
      </c>
      <c r="M9338">
        <v>131</v>
      </c>
      <c r="N9338" t="s">
        <v>18</v>
      </c>
      <c r="O9338" s="1">
        <v>5.9792099999999997E-20</v>
      </c>
      <c r="P9338">
        <v>255</v>
      </c>
    </row>
    <row r="9339" spans="1:16" x14ac:dyDescent="0.25">
      <c r="A9339" t="s">
        <v>14005</v>
      </c>
      <c r="B9339">
        <v>2109</v>
      </c>
      <c r="C9339" s="3" t="str">
        <f>HYPERLINK("http://www.uniprot.org/uniprot/G7IK78","tr|G7IK78|G7IK78_MEDTR")</f>
        <v>tr|G7IK78|G7IK78_MEDTR</v>
      </c>
      <c r="D9339" t="s">
        <v>14006</v>
      </c>
      <c r="E9339">
        <v>87.74</v>
      </c>
      <c r="F9339">
        <v>702</v>
      </c>
      <c r="G9339">
        <v>86</v>
      </c>
      <c r="H9339">
        <v>0</v>
      </c>
      <c r="I9339">
        <v>1</v>
      </c>
      <c r="J9339">
        <v>2106</v>
      </c>
      <c r="K9339">
        <v>1</v>
      </c>
      <c r="L9339">
        <v>1</v>
      </c>
      <c r="M9339">
        <v>701</v>
      </c>
      <c r="N9339" t="s">
        <v>18</v>
      </c>
      <c r="O9339">
        <v>0</v>
      </c>
      <c r="P9339">
        <v>3130</v>
      </c>
    </row>
    <row r="9340" spans="1:16" x14ac:dyDescent="0.25">
      <c r="A9340" t="s">
        <v>14007</v>
      </c>
      <c r="B9340">
        <v>1161</v>
      </c>
      <c r="C9340" s="3" t="str">
        <f>HYPERLINK("http://www.uniprot.org/uniprot/I1LTR6","tr|I1LTR6|I1LTR6_SOYBN")</f>
        <v>tr|I1LTR6|I1LTR6_SOYBN</v>
      </c>
      <c r="D9340" t="s">
        <v>28</v>
      </c>
      <c r="E9340">
        <v>56.74</v>
      </c>
      <c r="F9340">
        <v>326</v>
      </c>
      <c r="G9340">
        <v>141</v>
      </c>
      <c r="H9340">
        <v>27</v>
      </c>
      <c r="I9340">
        <v>166</v>
      </c>
      <c r="J9340">
        <v>1062</v>
      </c>
      <c r="K9340">
        <v>1</v>
      </c>
      <c r="L9340">
        <v>391</v>
      </c>
      <c r="M9340">
        <v>716</v>
      </c>
      <c r="N9340" t="s">
        <v>18</v>
      </c>
      <c r="O9340" s="1">
        <v>7.5205799999999997E-97</v>
      </c>
      <c r="P9340">
        <v>923</v>
      </c>
    </row>
    <row r="9341" spans="1:16" x14ac:dyDescent="0.25">
      <c r="A9341" t="s">
        <v>14008</v>
      </c>
      <c r="B9341">
        <v>1620</v>
      </c>
      <c r="C9341" s="3" t="str">
        <f>HYPERLINK("http://www.uniprot.org/uniprot/Q9ZTT3","tr|Q9ZTT3|Q9ZTT3_SOYBN")</f>
        <v>tr|Q9ZTT3|Q9ZTT3_SOYBN</v>
      </c>
      <c r="D9341" t="s">
        <v>14009</v>
      </c>
      <c r="E9341">
        <v>63.79</v>
      </c>
      <c r="F9341">
        <v>511</v>
      </c>
      <c r="G9341">
        <v>185</v>
      </c>
      <c r="H9341">
        <v>3</v>
      </c>
      <c r="I9341">
        <v>4</v>
      </c>
      <c r="J9341">
        <v>1527</v>
      </c>
      <c r="K9341">
        <v>1</v>
      </c>
      <c r="L9341">
        <v>219</v>
      </c>
      <c r="M9341">
        <v>728</v>
      </c>
      <c r="N9341" t="s">
        <v>18</v>
      </c>
      <c r="O9341" s="1">
        <v>4.7225600000000002E-178</v>
      </c>
      <c r="P9341">
        <v>1625</v>
      </c>
    </row>
    <row r="9342" spans="1:16" x14ac:dyDescent="0.25">
      <c r="A9342" t="s">
        <v>14010</v>
      </c>
      <c r="B9342">
        <v>657</v>
      </c>
      <c r="C9342" s="3" t="str">
        <f>HYPERLINK("http://www.uniprot.org/uniprot/G7KBP3","tr|G7KBP3|G7KBP3_MEDTR")</f>
        <v>tr|G7KBP3|G7KBP3_MEDTR</v>
      </c>
      <c r="D9342" t="s">
        <v>14011</v>
      </c>
      <c r="E9342">
        <v>73</v>
      </c>
      <c r="F9342">
        <v>226</v>
      </c>
      <c r="G9342">
        <v>61</v>
      </c>
      <c r="H9342">
        <v>8</v>
      </c>
      <c r="I9342">
        <v>1</v>
      </c>
      <c r="J9342">
        <v>654</v>
      </c>
      <c r="K9342">
        <v>1</v>
      </c>
      <c r="L9342">
        <v>1</v>
      </c>
      <c r="M9342">
        <v>213</v>
      </c>
      <c r="N9342" t="s">
        <v>18</v>
      </c>
      <c r="O9342" s="1">
        <v>1.3264100000000001E-85</v>
      </c>
      <c r="P9342">
        <v>822</v>
      </c>
    </row>
    <row r="9343" spans="1:16" x14ac:dyDescent="0.25">
      <c r="A9343" t="s">
        <v>14012</v>
      </c>
      <c r="B9343">
        <v>825</v>
      </c>
      <c r="C9343" s="3" t="str">
        <f>HYPERLINK("http://www.uniprot.org/uniprot/A2Q2T1","tr|A2Q2T1|A2Q2T1_MEDTR")</f>
        <v>tr|A2Q2T1|A2Q2T1_MEDTR</v>
      </c>
      <c r="D9343" t="s">
        <v>337</v>
      </c>
      <c r="E9343">
        <v>85.93</v>
      </c>
      <c r="F9343">
        <v>263</v>
      </c>
      <c r="G9343">
        <v>37</v>
      </c>
      <c r="H9343">
        <v>1</v>
      </c>
      <c r="I9343">
        <v>1</v>
      </c>
      <c r="J9343">
        <v>786</v>
      </c>
      <c r="K9343">
        <v>1</v>
      </c>
      <c r="L9343">
        <v>215</v>
      </c>
      <c r="M9343">
        <v>477</v>
      </c>
      <c r="N9343" t="s">
        <v>18</v>
      </c>
      <c r="O9343" s="1">
        <v>8.7446199999999995E-127</v>
      </c>
      <c r="P9343">
        <v>1179</v>
      </c>
    </row>
    <row r="9344" spans="1:16" x14ac:dyDescent="0.25">
      <c r="A9344" t="s">
        <v>14013</v>
      </c>
      <c r="B9344">
        <v>432</v>
      </c>
      <c r="C9344" s="3" t="str">
        <f>HYPERLINK("http://www.uniprot.org/uniprot/G7JS84","tr|G7JS84|G7JS84_MEDTR")</f>
        <v>tr|G7JS84|G7JS84_MEDTR</v>
      </c>
      <c r="D9344" t="s">
        <v>14014</v>
      </c>
      <c r="E9344">
        <v>86.01</v>
      </c>
      <c r="F9344">
        <v>143</v>
      </c>
      <c r="G9344">
        <v>20</v>
      </c>
      <c r="H9344">
        <v>0</v>
      </c>
      <c r="I9344">
        <v>1</v>
      </c>
      <c r="J9344">
        <v>429</v>
      </c>
      <c r="K9344">
        <v>1</v>
      </c>
      <c r="L9344">
        <v>263</v>
      </c>
      <c r="M9344">
        <v>405</v>
      </c>
      <c r="N9344" t="s">
        <v>18</v>
      </c>
      <c r="O9344" s="1">
        <v>1.44346E-65</v>
      </c>
      <c r="P9344">
        <v>647</v>
      </c>
    </row>
    <row r="9345" spans="1:16" x14ac:dyDescent="0.25">
      <c r="A9345" t="s">
        <v>14015</v>
      </c>
      <c r="B9345">
        <v>1203</v>
      </c>
      <c r="C9345" s="3" t="str">
        <f>HYPERLINK("http://www.uniprot.org/uniprot/G7KVN9","tr|G7KVN9|G7KVN9_MEDTR")</f>
        <v>tr|G7KVN9|G7KVN9_MEDTR</v>
      </c>
      <c r="D9345" t="s">
        <v>14016</v>
      </c>
      <c r="E9345">
        <v>88</v>
      </c>
      <c r="F9345">
        <v>400</v>
      </c>
      <c r="G9345">
        <v>48</v>
      </c>
      <c r="H9345">
        <v>0</v>
      </c>
      <c r="I9345">
        <v>1</v>
      </c>
      <c r="J9345">
        <v>1200</v>
      </c>
      <c r="K9345">
        <v>1</v>
      </c>
      <c r="L9345">
        <v>1</v>
      </c>
      <c r="M9345">
        <v>400</v>
      </c>
      <c r="N9345" t="s">
        <v>18</v>
      </c>
      <c r="O9345">
        <v>0</v>
      </c>
      <c r="P9345">
        <v>1804</v>
      </c>
    </row>
    <row r="9346" spans="1:16" x14ac:dyDescent="0.25">
      <c r="A9346" t="s">
        <v>14017</v>
      </c>
      <c r="B9346">
        <v>843</v>
      </c>
      <c r="C9346" s="3" t="str">
        <f>HYPERLINK("http://www.uniprot.org/uniprot/I1LBH3","tr|I1LBH3|I1LBH3_SOYBN")</f>
        <v>tr|I1LBH3|I1LBH3_SOYBN</v>
      </c>
      <c r="D9346" t="s">
        <v>28</v>
      </c>
      <c r="E9346">
        <v>63.53</v>
      </c>
      <c r="F9346">
        <v>266</v>
      </c>
      <c r="G9346">
        <v>97</v>
      </c>
      <c r="H9346">
        <v>5</v>
      </c>
      <c r="I9346">
        <v>1</v>
      </c>
      <c r="J9346">
        <v>783</v>
      </c>
      <c r="K9346">
        <v>1</v>
      </c>
      <c r="L9346">
        <v>1</v>
      </c>
      <c r="M9346">
        <v>264</v>
      </c>
      <c r="N9346" t="s">
        <v>18</v>
      </c>
      <c r="O9346" s="1">
        <v>4.8520400000000001E-80</v>
      </c>
      <c r="P9346">
        <v>776</v>
      </c>
    </row>
    <row r="9347" spans="1:16" x14ac:dyDescent="0.25">
      <c r="A9347" t="s">
        <v>14018</v>
      </c>
      <c r="B9347">
        <v>2073</v>
      </c>
      <c r="C9347" s="3" t="str">
        <f>HYPERLINK("http://www.uniprot.org/uniprot/G7ICP6","tr|G7ICP6|G7ICP6_MEDTR")</f>
        <v>tr|G7ICP6|G7ICP6_MEDTR</v>
      </c>
      <c r="D9347" t="s">
        <v>14019</v>
      </c>
      <c r="E9347">
        <v>71.02</v>
      </c>
      <c r="F9347">
        <v>711</v>
      </c>
      <c r="G9347">
        <v>206</v>
      </c>
      <c r="H9347">
        <v>21</v>
      </c>
      <c r="I9347">
        <v>1</v>
      </c>
      <c r="J9347">
        <v>2070</v>
      </c>
      <c r="K9347">
        <v>1</v>
      </c>
      <c r="L9347">
        <v>28</v>
      </c>
      <c r="M9347">
        <v>722</v>
      </c>
      <c r="N9347" t="s">
        <v>18</v>
      </c>
      <c r="O9347">
        <v>0</v>
      </c>
      <c r="P9347">
        <v>2371</v>
      </c>
    </row>
    <row r="9348" spans="1:16" x14ac:dyDescent="0.25">
      <c r="A9348" t="s">
        <v>14020</v>
      </c>
      <c r="B9348">
        <v>1149</v>
      </c>
      <c r="C9348" s="3" t="str">
        <f>HYPERLINK("http://www.uniprot.org/uniprot/I1L8P4","tr|I1L8P4|I1L8P4_SOYBN")</f>
        <v>tr|I1L8P4|I1L8P4_SOYBN</v>
      </c>
      <c r="D9348" t="s">
        <v>117</v>
      </c>
      <c r="E9348">
        <v>74.540000000000006</v>
      </c>
      <c r="F9348">
        <v>381</v>
      </c>
      <c r="G9348">
        <v>97</v>
      </c>
      <c r="H9348">
        <v>0</v>
      </c>
      <c r="I9348">
        <v>1</v>
      </c>
      <c r="J9348">
        <v>1143</v>
      </c>
      <c r="K9348">
        <v>1</v>
      </c>
      <c r="L9348">
        <v>2</v>
      </c>
      <c r="M9348">
        <v>370</v>
      </c>
      <c r="N9348" t="s">
        <v>18</v>
      </c>
      <c r="O9348" s="1">
        <v>1.56639E-155</v>
      </c>
      <c r="P9348">
        <v>1429</v>
      </c>
    </row>
    <row r="9349" spans="1:16" x14ac:dyDescent="0.25">
      <c r="A9349" t="s">
        <v>14021</v>
      </c>
      <c r="B9349">
        <v>996</v>
      </c>
      <c r="C9349" s="3" t="str">
        <f>HYPERLINK("http://www.uniprot.org/uniprot/G7KH04","tr|G7KH04|G7KH04_MEDTR")</f>
        <v>tr|G7KH04|G7KH04_MEDTR</v>
      </c>
      <c r="D9349" t="s">
        <v>866</v>
      </c>
      <c r="E9349">
        <v>77.34</v>
      </c>
      <c r="F9349">
        <v>331</v>
      </c>
      <c r="G9349">
        <v>75</v>
      </c>
      <c r="H9349">
        <v>0</v>
      </c>
      <c r="I9349">
        <v>1</v>
      </c>
      <c r="J9349">
        <v>993</v>
      </c>
      <c r="K9349">
        <v>1</v>
      </c>
      <c r="L9349">
        <v>162</v>
      </c>
      <c r="M9349">
        <v>492</v>
      </c>
      <c r="N9349" t="s">
        <v>18</v>
      </c>
      <c r="O9349" s="1">
        <v>1.1649199999999999E-145</v>
      </c>
      <c r="P9349">
        <v>1343</v>
      </c>
    </row>
    <row r="9350" spans="1:16" x14ac:dyDescent="0.25">
      <c r="A9350" t="s">
        <v>14022</v>
      </c>
      <c r="B9350">
        <v>1794</v>
      </c>
      <c r="C9350" s="3" t="str">
        <f>HYPERLINK("http://www.uniprot.org/uniprot/G7JAZ8","tr|G7JAZ8|G7JAZ8_MEDTR")</f>
        <v>tr|G7JAZ8|G7JAZ8_MEDTR</v>
      </c>
      <c r="D9350" t="s">
        <v>14023</v>
      </c>
      <c r="E9350">
        <v>65.88</v>
      </c>
      <c r="F9350">
        <v>636</v>
      </c>
      <c r="G9350">
        <v>217</v>
      </c>
      <c r="H9350">
        <v>42</v>
      </c>
      <c r="I9350">
        <v>1</v>
      </c>
      <c r="J9350">
        <v>1782</v>
      </c>
      <c r="K9350">
        <v>1</v>
      </c>
      <c r="L9350">
        <v>2</v>
      </c>
      <c r="M9350">
        <v>625</v>
      </c>
      <c r="N9350" t="s">
        <v>18</v>
      </c>
      <c r="O9350">
        <v>0</v>
      </c>
      <c r="P9350">
        <v>2103</v>
      </c>
    </row>
    <row r="9351" spans="1:16" x14ac:dyDescent="0.25">
      <c r="A9351" t="s">
        <v>14024</v>
      </c>
      <c r="B9351">
        <v>813</v>
      </c>
      <c r="C9351" s="3" t="str">
        <f>HYPERLINK("http://www.uniprot.org/uniprot/G7JA41","tr|G7JA41|G7JA41_MEDTR")</f>
        <v>tr|G7JA41|G7JA41_MEDTR</v>
      </c>
      <c r="D9351" t="s">
        <v>14025</v>
      </c>
      <c r="E9351">
        <v>79.38</v>
      </c>
      <c r="F9351">
        <v>262</v>
      </c>
      <c r="G9351">
        <v>54</v>
      </c>
      <c r="H9351">
        <v>0</v>
      </c>
      <c r="I9351">
        <v>1</v>
      </c>
      <c r="J9351">
        <v>786</v>
      </c>
      <c r="K9351">
        <v>1</v>
      </c>
      <c r="L9351">
        <v>1</v>
      </c>
      <c r="M9351">
        <v>261</v>
      </c>
      <c r="N9351" t="s">
        <v>18</v>
      </c>
      <c r="O9351" s="1">
        <v>1.0063300000000001E-111</v>
      </c>
      <c r="P9351">
        <v>1049</v>
      </c>
    </row>
    <row r="9352" spans="1:16" x14ac:dyDescent="0.25">
      <c r="A9352" t="s">
        <v>14026</v>
      </c>
      <c r="B9352">
        <v>303</v>
      </c>
      <c r="C9352" s="3" t="str">
        <f>HYPERLINK("http://www.uniprot.org/uniprot/I3SKK8","tr|I3SKK8|I3SKK8_MEDTR")</f>
        <v>tr|I3SKK8|I3SKK8_MEDTR</v>
      </c>
      <c r="D9352" t="s">
        <v>386</v>
      </c>
      <c r="E9352">
        <v>98</v>
      </c>
      <c r="F9352">
        <v>100</v>
      </c>
      <c r="G9352">
        <v>2</v>
      </c>
      <c r="H9352">
        <v>0</v>
      </c>
      <c r="I9352">
        <v>1</v>
      </c>
      <c r="J9352">
        <v>300</v>
      </c>
      <c r="K9352">
        <v>1</v>
      </c>
      <c r="L9352">
        <v>1</v>
      </c>
      <c r="M9352">
        <v>100</v>
      </c>
      <c r="N9352" t="s">
        <v>18</v>
      </c>
      <c r="O9352" s="1">
        <v>2.98157E-50</v>
      </c>
      <c r="P9352">
        <v>515</v>
      </c>
    </row>
    <row r="9353" spans="1:16" x14ac:dyDescent="0.25">
      <c r="A9353" t="s">
        <v>14027</v>
      </c>
      <c r="B9353">
        <v>1191</v>
      </c>
      <c r="C9353" s="3" t="str">
        <f>HYPERLINK("http://www.uniprot.org/uniprot/Q76KV0","tr|Q76KV0|Q76KV0_PEA")</f>
        <v>tr|Q76KV0|Q76KV0_PEA</v>
      </c>
      <c r="D9353" t="s">
        <v>14028</v>
      </c>
      <c r="E9353">
        <v>44.76</v>
      </c>
      <c r="F9353">
        <v>420</v>
      </c>
      <c r="G9353">
        <v>232</v>
      </c>
      <c r="H9353">
        <v>26</v>
      </c>
      <c r="I9353">
        <v>7</v>
      </c>
      <c r="J9353">
        <v>1188</v>
      </c>
      <c r="K9353">
        <v>1</v>
      </c>
      <c r="L9353">
        <v>5</v>
      </c>
      <c r="M9353">
        <v>396</v>
      </c>
      <c r="N9353" t="s">
        <v>18</v>
      </c>
      <c r="O9353" s="1">
        <v>3.2818E-71</v>
      </c>
      <c r="P9353">
        <v>702</v>
      </c>
    </row>
    <row r="9354" spans="1:16" x14ac:dyDescent="0.25">
      <c r="A9354" t="s">
        <v>14029</v>
      </c>
      <c r="B9354">
        <v>603</v>
      </c>
      <c r="C9354" s="3" t="str">
        <f>HYPERLINK("http://www.uniprot.org/uniprot/G7J7Y2","tr|G7J7Y2|G7J7Y2_MEDTR")</f>
        <v>tr|G7J7Y2|G7J7Y2_MEDTR</v>
      </c>
      <c r="D9354" t="s">
        <v>14030</v>
      </c>
      <c r="E9354">
        <v>97.5</v>
      </c>
      <c r="F9354">
        <v>200</v>
      </c>
      <c r="G9354">
        <v>5</v>
      </c>
      <c r="H9354">
        <v>0</v>
      </c>
      <c r="I9354">
        <v>1</v>
      </c>
      <c r="J9354">
        <v>600</v>
      </c>
      <c r="K9354">
        <v>1</v>
      </c>
      <c r="L9354">
        <v>1</v>
      </c>
      <c r="M9354">
        <v>200</v>
      </c>
      <c r="N9354" t="s">
        <v>18</v>
      </c>
      <c r="O9354" s="1">
        <v>9.3055000000000008E-106</v>
      </c>
      <c r="P9354">
        <v>995</v>
      </c>
    </row>
    <row r="9355" spans="1:16" x14ac:dyDescent="0.25">
      <c r="A9355" t="s">
        <v>14031</v>
      </c>
      <c r="B9355">
        <v>1785</v>
      </c>
      <c r="C9355" s="3" t="str">
        <f>HYPERLINK("http://www.uniprot.org/uniprot/B5AGY8","tr|B5AGY8|B5AGY8_MEDTR")</f>
        <v>tr|B5AGY8|B5AGY8_MEDTR</v>
      </c>
      <c r="D9355" t="s">
        <v>14032</v>
      </c>
      <c r="E9355">
        <v>90.13</v>
      </c>
      <c r="F9355">
        <v>598</v>
      </c>
      <c r="G9355">
        <v>59</v>
      </c>
      <c r="H9355">
        <v>4</v>
      </c>
      <c r="I9355">
        <v>1</v>
      </c>
      <c r="J9355">
        <v>1782</v>
      </c>
      <c r="K9355">
        <v>1</v>
      </c>
      <c r="L9355">
        <v>1</v>
      </c>
      <c r="M9355">
        <v>597</v>
      </c>
      <c r="N9355" t="s">
        <v>18</v>
      </c>
      <c r="O9355">
        <v>0</v>
      </c>
      <c r="P9355">
        <v>2777</v>
      </c>
    </row>
    <row r="9356" spans="1:16" x14ac:dyDescent="0.25">
      <c r="A9356" t="s">
        <v>14033</v>
      </c>
      <c r="B9356">
        <v>987</v>
      </c>
      <c r="C9356" s="3" t="str">
        <f>HYPERLINK("http://www.uniprot.org/uniprot/M1DJG8","tr|M1DJG8|M1DJG8_SOLTU")</f>
        <v>tr|M1DJG8|M1DJG8_SOLTU</v>
      </c>
      <c r="D9356" t="s">
        <v>14034</v>
      </c>
      <c r="E9356">
        <v>25.41</v>
      </c>
      <c r="F9356">
        <v>181</v>
      </c>
      <c r="G9356">
        <v>135</v>
      </c>
      <c r="H9356">
        <v>10</v>
      </c>
      <c r="I9356">
        <v>376</v>
      </c>
      <c r="J9356">
        <v>888</v>
      </c>
      <c r="K9356">
        <v>1</v>
      </c>
      <c r="L9356">
        <v>14</v>
      </c>
      <c r="M9356">
        <v>188</v>
      </c>
      <c r="N9356" t="s">
        <v>18</v>
      </c>
      <c r="O9356" s="1">
        <v>1.1158899999999999E-7</v>
      </c>
      <c r="P9356">
        <v>153</v>
      </c>
    </row>
    <row r="9357" spans="1:16" x14ac:dyDescent="0.25">
      <c r="A9357" t="s">
        <v>14035</v>
      </c>
      <c r="B9357">
        <v>1509</v>
      </c>
      <c r="C9357" s="3" t="str">
        <f>HYPERLINK("http://www.uniprot.org/uniprot/I1NJC0","tr|I1NJC0|I1NJC0_SOYBN")</f>
        <v>tr|I1NJC0|I1NJC0_SOYBN</v>
      </c>
      <c r="D9357" t="s">
        <v>99</v>
      </c>
      <c r="E9357">
        <v>78.58</v>
      </c>
      <c r="F9357">
        <v>495</v>
      </c>
      <c r="G9357">
        <v>106</v>
      </c>
      <c r="H9357">
        <v>0</v>
      </c>
      <c r="I9357">
        <v>7</v>
      </c>
      <c r="J9357">
        <v>1491</v>
      </c>
      <c r="K9357">
        <v>1</v>
      </c>
      <c r="L9357">
        <v>14</v>
      </c>
      <c r="M9357">
        <v>508</v>
      </c>
      <c r="N9357" t="s">
        <v>18</v>
      </c>
      <c r="O9357">
        <v>0</v>
      </c>
      <c r="P9357">
        <v>2023</v>
      </c>
    </row>
    <row r="9358" spans="1:16" x14ac:dyDescent="0.25">
      <c r="A9358" t="s">
        <v>14036</v>
      </c>
      <c r="B9358">
        <v>1446</v>
      </c>
      <c r="C9358" s="3" t="str">
        <f>HYPERLINK("http://www.uniprot.org/uniprot/G7L704","tr|G7L704|G7L704_MEDTR")</f>
        <v>tr|G7L704|G7L704_MEDTR</v>
      </c>
      <c r="D9358" t="s">
        <v>14037</v>
      </c>
      <c r="E9358">
        <v>65.180000000000007</v>
      </c>
      <c r="F9358">
        <v>405</v>
      </c>
      <c r="G9358">
        <v>141</v>
      </c>
      <c r="H9358">
        <v>17</v>
      </c>
      <c r="I9358">
        <v>109</v>
      </c>
      <c r="J9358">
        <v>1272</v>
      </c>
      <c r="K9358">
        <v>1</v>
      </c>
      <c r="L9358">
        <v>28</v>
      </c>
      <c r="M9358">
        <v>418</v>
      </c>
      <c r="N9358" t="s">
        <v>18</v>
      </c>
      <c r="O9358" s="1">
        <v>9.9905599999999998E-145</v>
      </c>
      <c r="P9358">
        <v>1185</v>
      </c>
    </row>
    <row r="9359" spans="1:16" x14ac:dyDescent="0.25">
      <c r="A9359" t="s">
        <v>14038</v>
      </c>
      <c r="B9359">
        <v>444</v>
      </c>
      <c r="C9359" s="3" t="str">
        <f>HYPERLINK("http://www.uniprot.org/uniprot/G7LCQ0","tr|G7LCQ0|G7LCQ0_MEDTR")</f>
        <v>tr|G7LCQ0|G7LCQ0_MEDTR</v>
      </c>
      <c r="D9359" t="s">
        <v>14039</v>
      </c>
      <c r="E9359">
        <v>70.06</v>
      </c>
      <c r="F9359">
        <v>147</v>
      </c>
      <c r="G9359">
        <v>44</v>
      </c>
      <c r="H9359">
        <v>0</v>
      </c>
      <c r="I9359">
        <v>1</v>
      </c>
      <c r="J9359">
        <v>441</v>
      </c>
      <c r="K9359">
        <v>1</v>
      </c>
      <c r="L9359">
        <v>41</v>
      </c>
      <c r="M9359">
        <v>187</v>
      </c>
      <c r="N9359" t="s">
        <v>18</v>
      </c>
      <c r="O9359" s="1">
        <v>1.9797599999999999E-54</v>
      </c>
      <c r="P9359">
        <v>551</v>
      </c>
    </row>
    <row r="9360" spans="1:16" x14ac:dyDescent="0.25">
      <c r="A9360" t="s">
        <v>14040</v>
      </c>
      <c r="B9360">
        <v>273</v>
      </c>
      <c r="C9360" s="3" t="str">
        <f>HYPERLINK("http://www.uniprot.org/uniprot/I3S6V2","tr|I3S6V2|I3S6V2_MEDTR")</f>
        <v>tr|I3S6V2|I3S6V2_MEDTR</v>
      </c>
      <c r="D9360" t="s">
        <v>22</v>
      </c>
      <c r="E9360">
        <v>92.94</v>
      </c>
      <c r="F9360">
        <v>85</v>
      </c>
      <c r="G9360">
        <v>6</v>
      </c>
      <c r="H9360">
        <v>0</v>
      </c>
      <c r="I9360">
        <v>1</v>
      </c>
      <c r="J9360">
        <v>255</v>
      </c>
      <c r="K9360">
        <v>1</v>
      </c>
      <c r="L9360">
        <v>1</v>
      </c>
      <c r="M9360">
        <v>85</v>
      </c>
      <c r="N9360" t="s">
        <v>18</v>
      </c>
      <c r="O9360" s="1">
        <v>2.6277900000000002E-38</v>
      </c>
      <c r="P9360">
        <v>412</v>
      </c>
    </row>
    <row r="9361" spans="1:16" x14ac:dyDescent="0.25">
      <c r="A9361" t="s">
        <v>14041</v>
      </c>
      <c r="B9361">
        <v>2001</v>
      </c>
      <c r="C9361" s="3" t="str">
        <f>HYPERLINK("http://www.uniprot.org/uniprot/I1MHE0","tr|I1MHE0|I1MHE0_SOYBN")</f>
        <v>tr|I1MHE0|I1MHE0_SOYBN</v>
      </c>
      <c r="D9361" t="s">
        <v>71</v>
      </c>
      <c r="E9361">
        <v>69.209999999999994</v>
      </c>
      <c r="F9361">
        <v>679</v>
      </c>
      <c r="G9361">
        <v>209</v>
      </c>
      <c r="H9361">
        <v>15</v>
      </c>
      <c r="I9361">
        <v>7</v>
      </c>
      <c r="J9361">
        <v>1998</v>
      </c>
      <c r="K9361">
        <v>1</v>
      </c>
      <c r="L9361">
        <v>9</v>
      </c>
      <c r="M9361">
        <v>668</v>
      </c>
      <c r="N9361" t="s">
        <v>18</v>
      </c>
      <c r="O9361">
        <v>0</v>
      </c>
      <c r="P9361">
        <v>2249</v>
      </c>
    </row>
    <row r="9362" spans="1:16" x14ac:dyDescent="0.25">
      <c r="A9362" t="s">
        <v>14042</v>
      </c>
      <c r="B9362">
        <v>594</v>
      </c>
      <c r="C9362" s="3" t="str">
        <f>HYPERLINK("http://www.uniprot.org/uniprot/I3SL92","tr|I3SL92|I3SL92_MEDTR")</f>
        <v>tr|I3SL92|I3SL92_MEDTR</v>
      </c>
      <c r="D9362" t="s">
        <v>22</v>
      </c>
      <c r="E9362">
        <v>90.09</v>
      </c>
      <c r="F9362">
        <v>111</v>
      </c>
      <c r="G9362">
        <v>11</v>
      </c>
      <c r="H9362">
        <v>0</v>
      </c>
      <c r="I9362">
        <v>1</v>
      </c>
      <c r="J9362">
        <v>333</v>
      </c>
      <c r="K9362">
        <v>1</v>
      </c>
      <c r="L9362">
        <v>1</v>
      </c>
      <c r="M9362">
        <v>111</v>
      </c>
      <c r="N9362" t="s">
        <v>18</v>
      </c>
      <c r="O9362" s="1">
        <v>7.1204899999999998E-55</v>
      </c>
      <c r="P9362">
        <v>556</v>
      </c>
    </row>
    <row r="9363" spans="1:16" x14ac:dyDescent="0.25">
      <c r="A9363" t="s">
        <v>14043</v>
      </c>
      <c r="B9363">
        <v>1146</v>
      </c>
      <c r="C9363" s="3" t="str">
        <f>HYPERLINK("http://www.uniprot.org/uniprot/K7MNX2","tr|K7MNX2|K7MNX2_SOYBN")</f>
        <v>tr|K7MNX2|K7MNX2_SOYBN</v>
      </c>
      <c r="D9363" t="s">
        <v>28</v>
      </c>
      <c r="E9363">
        <v>26.33</v>
      </c>
      <c r="F9363">
        <v>224</v>
      </c>
      <c r="G9363">
        <v>165</v>
      </c>
      <c r="H9363">
        <v>3</v>
      </c>
      <c r="I9363">
        <v>100</v>
      </c>
      <c r="J9363">
        <v>762</v>
      </c>
      <c r="K9363">
        <v>1</v>
      </c>
      <c r="L9363">
        <v>297</v>
      </c>
      <c r="M9363">
        <v>514</v>
      </c>
      <c r="N9363" t="s">
        <v>18</v>
      </c>
      <c r="O9363" s="1">
        <v>1.5185899999999999E-17</v>
      </c>
      <c r="P9363">
        <v>239</v>
      </c>
    </row>
    <row r="9364" spans="1:16" x14ac:dyDescent="0.25">
      <c r="A9364" t="s">
        <v>14044</v>
      </c>
      <c r="B9364">
        <v>771</v>
      </c>
      <c r="C9364" s="3" t="str">
        <f>HYPERLINK("http://www.uniprot.org/uniprot/B7FIE9","tr|B7FIE9|B7FIE9_MEDTR")</f>
        <v>tr|B7FIE9|B7FIE9_MEDTR</v>
      </c>
      <c r="D9364" t="s">
        <v>188</v>
      </c>
      <c r="E9364">
        <v>87.89</v>
      </c>
      <c r="F9364">
        <v>256</v>
      </c>
      <c r="G9364">
        <v>31</v>
      </c>
      <c r="H9364">
        <v>0</v>
      </c>
      <c r="I9364">
        <v>1</v>
      </c>
      <c r="J9364">
        <v>768</v>
      </c>
      <c r="K9364">
        <v>1</v>
      </c>
      <c r="L9364">
        <v>1</v>
      </c>
      <c r="M9364">
        <v>255</v>
      </c>
      <c r="N9364" t="s">
        <v>18</v>
      </c>
      <c r="O9364" s="1">
        <v>3.3312000000000001E-122</v>
      </c>
      <c r="P9364">
        <v>1139</v>
      </c>
    </row>
    <row r="9365" spans="1:16" x14ac:dyDescent="0.25">
      <c r="A9365" t="s">
        <v>14045</v>
      </c>
      <c r="B9365">
        <v>2664</v>
      </c>
      <c r="C9365" s="3" t="str">
        <f>HYPERLINK("http://www.uniprot.org/uniprot/K7K6W1","tr|K7K6W1|K7K6W1_SOYBN")</f>
        <v>tr|K7K6W1|K7K6W1_SOYBN</v>
      </c>
      <c r="D9365" t="s">
        <v>28</v>
      </c>
      <c r="E9365">
        <v>81.73</v>
      </c>
      <c r="F9365">
        <v>887</v>
      </c>
      <c r="G9365">
        <v>162</v>
      </c>
      <c r="H9365">
        <v>0</v>
      </c>
      <c r="I9365">
        <v>1</v>
      </c>
      <c r="J9365">
        <v>2661</v>
      </c>
      <c r="K9365">
        <v>1</v>
      </c>
      <c r="L9365">
        <v>196</v>
      </c>
      <c r="M9365">
        <v>1082</v>
      </c>
      <c r="N9365" t="s">
        <v>18</v>
      </c>
      <c r="O9365">
        <v>0</v>
      </c>
      <c r="P9365">
        <v>3809</v>
      </c>
    </row>
    <row r="9366" spans="1:16" x14ac:dyDescent="0.25">
      <c r="A9366" t="s">
        <v>14046</v>
      </c>
      <c r="B9366">
        <v>1278</v>
      </c>
      <c r="C9366" s="3" t="str">
        <f>HYPERLINK("http://www.uniprot.org/uniprot/I1LTR6","tr|I1LTR6|I1LTR6_SOYBN")</f>
        <v>tr|I1LTR6|I1LTR6_SOYBN</v>
      </c>
      <c r="D9366" t="s">
        <v>28</v>
      </c>
      <c r="E9366">
        <v>60.67</v>
      </c>
      <c r="F9366">
        <v>356</v>
      </c>
      <c r="G9366">
        <v>140</v>
      </c>
      <c r="H9366">
        <v>5</v>
      </c>
      <c r="I9366">
        <v>127</v>
      </c>
      <c r="J9366">
        <v>1179</v>
      </c>
      <c r="K9366">
        <v>1</v>
      </c>
      <c r="L9366">
        <v>36</v>
      </c>
      <c r="M9366">
        <v>390</v>
      </c>
      <c r="N9366" t="s">
        <v>18</v>
      </c>
      <c r="O9366" s="1">
        <v>1.20009E-122</v>
      </c>
      <c r="P9366">
        <v>1146</v>
      </c>
    </row>
    <row r="9367" spans="1:16" x14ac:dyDescent="0.25">
      <c r="A9367" t="s">
        <v>14047</v>
      </c>
      <c r="B9367">
        <v>510</v>
      </c>
      <c r="C9367" s="3" t="str">
        <f>HYPERLINK("http://www.uniprot.org/uniprot/G7IIV0","tr|G7IIV0|G7IIV0_MEDTR")</f>
        <v>tr|G7IIV0|G7IIV0_MEDTR</v>
      </c>
      <c r="D9367" t="s">
        <v>14048</v>
      </c>
      <c r="E9367">
        <v>85.13</v>
      </c>
      <c r="F9367">
        <v>148</v>
      </c>
      <c r="G9367">
        <v>22</v>
      </c>
      <c r="H9367">
        <v>1</v>
      </c>
      <c r="I9367">
        <v>67</v>
      </c>
      <c r="J9367">
        <v>507</v>
      </c>
      <c r="K9367">
        <v>1</v>
      </c>
      <c r="L9367">
        <v>244</v>
      </c>
      <c r="M9367">
        <v>391</v>
      </c>
      <c r="N9367" t="s">
        <v>18</v>
      </c>
      <c r="O9367" s="1">
        <v>3.8834000000000001E-66</v>
      </c>
      <c r="P9367">
        <v>652</v>
      </c>
    </row>
    <row r="9368" spans="1:16" x14ac:dyDescent="0.25">
      <c r="A9368" t="s">
        <v>14049</v>
      </c>
      <c r="B9368">
        <v>3270</v>
      </c>
      <c r="C9368" s="3" t="str">
        <f>HYPERLINK("http://www.uniprot.org/uniprot/G7JLT0","tr|G7JLT0|G7JLT0_MEDTR")</f>
        <v>tr|G7JLT0|G7JLT0_MEDTR</v>
      </c>
      <c r="D9368" t="s">
        <v>11567</v>
      </c>
      <c r="E9368">
        <v>63.2</v>
      </c>
      <c r="F9368">
        <v>924</v>
      </c>
      <c r="G9368">
        <v>340</v>
      </c>
      <c r="H9368">
        <v>22</v>
      </c>
      <c r="I9368">
        <v>415</v>
      </c>
      <c r="J9368">
        <v>3120</v>
      </c>
      <c r="K9368">
        <v>1</v>
      </c>
      <c r="L9368">
        <v>251</v>
      </c>
      <c r="M9368">
        <v>1145</v>
      </c>
      <c r="N9368" t="s">
        <v>18</v>
      </c>
      <c r="O9368">
        <v>0</v>
      </c>
      <c r="P9368">
        <v>2886</v>
      </c>
    </row>
    <row r="9369" spans="1:16" x14ac:dyDescent="0.25">
      <c r="A9369" t="s">
        <v>14050</v>
      </c>
      <c r="B9369">
        <v>492</v>
      </c>
      <c r="C9369" s="3" t="str">
        <f>HYPERLINK("http://www.uniprot.org/uniprot/G7KBP4","tr|G7KBP4|G7KBP4_MEDTR")</f>
        <v>tr|G7KBP4|G7KBP4_MEDTR</v>
      </c>
      <c r="D9369" t="s">
        <v>14051</v>
      </c>
      <c r="E9369">
        <v>76.92</v>
      </c>
      <c r="F9369">
        <v>78</v>
      </c>
      <c r="G9369">
        <v>18</v>
      </c>
      <c r="H9369">
        <v>0</v>
      </c>
      <c r="I9369">
        <v>256</v>
      </c>
      <c r="J9369">
        <v>489</v>
      </c>
      <c r="K9369">
        <v>1</v>
      </c>
      <c r="L9369">
        <v>252</v>
      </c>
      <c r="M9369">
        <v>328</v>
      </c>
      <c r="N9369" t="s">
        <v>18</v>
      </c>
      <c r="O9369" s="1">
        <v>8.5106399999999997E-26</v>
      </c>
      <c r="P9369">
        <v>304</v>
      </c>
    </row>
    <row r="9370" spans="1:16" x14ac:dyDescent="0.25">
      <c r="A9370" t="s">
        <v>14052</v>
      </c>
      <c r="B9370">
        <v>987</v>
      </c>
      <c r="C9370" s="3" t="str">
        <f>HYPERLINK("http://www.uniprot.org/uniprot/G7L5Z3","tr|G7L5Z3|G7L5Z3_MEDTR")</f>
        <v>tr|G7L5Z3|G7L5Z3_MEDTR</v>
      </c>
      <c r="D9370" t="s">
        <v>14053</v>
      </c>
      <c r="E9370">
        <v>58.11</v>
      </c>
      <c r="F9370">
        <v>413</v>
      </c>
      <c r="G9370">
        <v>173</v>
      </c>
      <c r="H9370">
        <v>95</v>
      </c>
      <c r="I9370">
        <v>1</v>
      </c>
      <c r="J9370">
        <v>954</v>
      </c>
      <c r="K9370">
        <v>1</v>
      </c>
      <c r="L9370">
        <v>664</v>
      </c>
      <c r="M9370">
        <v>1076</v>
      </c>
      <c r="N9370" t="s">
        <v>18</v>
      </c>
      <c r="O9370" s="1">
        <v>2.1766100000000001E-120</v>
      </c>
      <c r="P9370">
        <v>1125</v>
      </c>
    </row>
    <row r="9371" spans="1:16" x14ac:dyDescent="0.25">
      <c r="A9371" t="s">
        <v>14054</v>
      </c>
      <c r="B9371">
        <v>939</v>
      </c>
      <c r="C9371" s="3" t="str">
        <f>HYPERLINK("http://www.uniprot.org/uniprot/M5VR75","tr|M5VR75|M5VR75_PRUPE")</f>
        <v>tr|M5VR75|M5VR75_PRUPE</v>
      </c>
      <c r="D9371" t="s">
        <v>14055</v>
      </c>
      <c r="E9371">
        <v>95.19</v>
      </c>
      <c r="F9371">
        <v>312</v>
      </c>
      <c r="G9371">
        <v>15</v>
      </c>
      <c r="H9371">
        <v>0</v>
      </c>
      <c r="I9371">
        <v>1</v>
      </c>
      <c r="J9371">
        <v>936</v>
      </c>
      <c r="K9371">
        <v>1</v>
      </c>
      <c r="L9371">
        <v>1</v>
      </c>
      <c r="M9371">
        <v>312</v>
      </c>
      <c r="N9371" t="s">
        <v>18</v>
      </c>
      <c r="O9371" s="1">
        <v>3.6120900000000003E-170</v>
      </c>
      <c r="P9371">
        <v>1554</v>
      </c>
    </row>
    <row r="9372" spans="1:16" x14ac:dyDescent="0.25">
      <c r="A9372" t="s">
        <v>14056</v>
      </c>
      <c r="B9372">
        <v>549</v>
      </c>
      <c r="C9372" s="3" t="str">
        <f>HYPERLINK("http://www.uniprot.org/uniprot/I3SH65","tr|I3SH65|I3SH65_MEDTR")</f>
        <v>tr|I3SH65|I3SH65_MEDTR</v>
      </c>
      <c r="D9372" t="s">
        <v>14057</v>
      </c>
      <c r="E9372">
        <v>59.11</v>
      </c>
      <c r="F9372">
        <v>181</v>
      </c>
      <c r="G9372">
        <v>74</v>
      </c>
      <c r="H9372">
        <v>0</v>
      </c>
      <c r="I9372">
        <v>1</v>
      </c>
      <c r="J9372">
        <v>543</v>
      </c>
      <c r="K9372">
        <v>1</v>
      </c>
      <c r="L9372">
        <v>2</v>
      </c>
      <c r="M9372">
        <v>179</v>
      </c>
      <c r="N9372" t="s">
        <v>18</v>
      </c>
      <c r="O9372" s="1">
        <v>2.0757000000000001E-49</v>
      </c>
      <c r="P9372">
        <v>508</v>
      </c>
    </row>
    <row r="9373" spans="1:16" x14ac:dyDescent="0.25">
      <c r="A9373" t="s">
        <v>14058</v>
      </c>
      <c r="B9373">
        <v>4842</v>
      </c>
      <c r="C9373" s="3" t="str">
        <f>HYPERLINK("http://www.uniprot.org/uniprot/K7LJP8","tr|K7LJP8|K7LJP8_SOYBN")</f>
        <v>tr|K7LJP8|K7LJP8_SOYBN</v>
      </c>
      <c r="D9373" t="s">
        <v>28</v>
      </c>
      <c r="E9373">
        <v>89.36</v>
      </c>
      <c r="F9373">
        <v>1617</v>
      </c>
      <c r="G9373">
        <v>172</v>
      </c>
      <c r="H9373">
        <v>4</v>
      </c>
      <c r="I9373">
        <v>1</v>
      </c>
      <c r="J9373">
        <v>4839</v>
      </c>
      <c r="K9373">
        <v>1</v>
      </c>
      <c r="L9373">
        <v>1</v>
      </c>
      <c r="M9373">
        <v>1607</v>
      </c>
      <c r="N9373" t="s">
        <v>18</v>
      </c>
      <c r="O9373">
        <v>0</v>
      </c>
      <c r="P9373">
        <v>7256</v>
      </c>
    </row>
    <row r="9374" spans="1:16" x14ac:dyDescent="0.25">
      <c r="A9374" t="s">
        <v>14059</v>
      </c>
      <c r="B9374">
        <v>249</v>
      </c>
      <c r="C9374" s="3" t="str">
        <f>HYPERLINK("http://www.uniprot.org/uniprot/C6SXP2","tr|C6SXP2|C6SXP2_SOYBN")</f>
        <v>tr|C6SXP2|C6SXP2_SOYBN</v>
      </c>
      <c r="D9374" t="s">
        <v>28</v>
      </c>
      <c r="E9374">
        <v>70.73</v>
      </c>
      <c r="F9374">
        <v>82</v>
      </c>
      <c r="G9374">
        <v>24</v>
      </c>
      <c r="H9374">
        <v>0</v>
      </c>
      <c r="I9374">
        <v>1</v>
      </c>
      <c r="J9374">
        <v>246</v>
      </c>
      <c r="K9374">
        <v>1</v>
      </c>
      <c r="L9374">
        <v>1</v>
      </c>
      <c r="M9374">
        <v>82</v>
      </c>
      <c r="N9374" t="s">
        <v>18</v>
      </c>
      <c r="O9374" s="1">
        <v>6.9054799999999996E-23</v>
      </c>
      <c r="P9374">
        <v>279</v>
      </c>
    </row>
    <row r="9375" spans="1:16" x14ac:dyDescent="0.25">
      <c r="A9375" t="s">
        <v>14060</v>
      </c>
      <c r="B9375">
        <v>1098</v>
      </c>
      <c r="C9375" s="3" t="str">
        <f>HYPERLINK("http://www.uniprot.org/uniprot/K7LHG7","tr|K7LHG7|K7LHG7_SOYBN")</f>
        <v>tr|K7LHG7|K7LHG7_SOYBN</v>
      </c>
      <c r="D9375" t="s">
        <v>28</v>
      </c>
      <c r="E9375">
        <v>68.91</v>
      </c>
      <c r="F9375">
        <v>370</v>
      </c>
      <c r="G9375">
        <v>115</v>
      </c>
      <c r="H9375">
        <v>5</v>
      </c>
      <c r="I9375">
        <v>1</v>
      </c>
      <c r="J9375">
        <v>1095</v>
      </c>
      <c r="K9375">
        <v>1</v>
      </c>
      <c r="L9375">
        <v>1</v>
      </c>
      <c r="M9375">
        <v>338</v>
      </c>
      <c r="N9375" t="s">
        <v>18</v>
      </c>
      <c r="O9375" s="1">
        <v>3.3743899999999999E-128</v>
      </c>
      <c r="P9375">
        <v>1193</v>
      </c>
    </row>
    <row r="9376" spans="1:16" x14ac:dyDescent="0.25">
      <c r="A9376" t="s">
        <v>14061</v>
      </c>
      <c r="B9376">
        <v>1407</v>
      </c>
      <c r="C9376" s="3" t="str">
        <f>HYPERLINK("http://www.uniprot.org/uniprot/I1L7A2","tr|I1L7A2|I1L7A2_SOYBN")</f>
        <v>tr|I1L7A2|I1L7A2_SOYBN</v>
      </c>
      <c r="D9376" t="s">
        <v>99</v>
      </c>
      <c r="E9376">
        <v>67.52</v>
      </c>
      <c r="F9376">
        <v>502</v>
      </c>
      <c r="G9376">
        <v>163</v>
      </c>
      <c r="H9376">
        <v>44</v>
      </c>
      <c r="I9376">
        <v>1</v>
      </c>
      <c r="J9376">
        <v>1374</v>
      </c>
      <c r="K9376">
        <v>1</v>
      </c>
      <c r="L9376">
        <v>1</v>
      </c>
      <c r="M9376">
        <v>502</v>
      </c>
      <c r="N9376" t="s">
        <v>18</v>
      </c>
      <c r="O9376">
        <v>0</v>
      </c>
      <c r="P9376">
        <v>1689</v>
      </c>
    </row>
    <row r="9377" spans="1:16" x14ac:dyDescent="0.25">
      <c r="A9377" t="s">
        <v>14062</v>
      </c>
      <c r="B9377">
        <v>903</v>
      </c>
      <c r="C9377" s="3" t="str">
        <f>HYPERLINK("http://www.uniprot.org/uniprot/G7JB01","tr|G7JB01|G7JB01_MEDTR")</f>
        <v>tr|G7JB01|G7JB01_MEDTR</v>
      </c>
      <c r="D9377" t="s">
        <v>14063</v>
      </c>
      <c r="E9377">
        <v>84.33</v>
      </c>
      <c r="F9377">
        <v>300</v>
      </c>
      <c r="G9377">
        <v>47</v>
      </c>
      <c r="H9377">
        <v>0</v>
      </c>
      <c r="I9377">
        <v>1</v>
      </c>
      <c r="J9377">
        <v>900</v>
      </c>
      <c r="K9377">
        <v>1</v>
      </c>
      <c r="L9377">
        <v>1</v>
      </c>
      <c r="M9377">
        <v>299</v>
      </c>
      <c r="N9377" t="s">
        <v>18</v>
      </c>
      <c r="O9377" s="1">
        <v>6.0346899999999998E-143</v>
      </c>
      <c r="P9377">
        <v>1319</v>
      </c>
    </row>
    <row r="9378" spans="1:16" x14ac:dyDescent="0.25">
      <c r="A9378" t="s">
        <v>14064</v>
      </c>
      <c r="B9378">
        <v>2922</v>
      </c>
      <c r="C9378" s="3" t="str">
        <f>HYPERLINK("http://www.uniprot.org/uniprot/G7JA39","tr|G7JA39|G7JA39_MEDTR")</f>
        <v>tr|G7JA39|G7JA39_MEDTR</v>
      </c>
      <c r="D9378" t="s">
        <v>14065</v>
      </c>
      <c r="E9378">
        <v>65.150000000000006</v>
      </c>
      <c r="F9378">
        <v>1079</v>
      </c>
      <c r="G9378">
        <v>376</v>
      </c>
      <c r="H9378">
        <v>106</v>
      </c>
      <c r="I9378">
        <v>1</v>
      </c>
      <c r="J9378">
        <v>2919</v>
      </c>
      <c r="K9378">
        <v>1</v>
      </c>
      <c r="L9378">
        <v>1</v>
      </c>
      <c r="M9378">
        <v>1070</v>
      </c>
      <c r="N9378" t="s">
        <v>18</v>
      </c>
      <c r="O9378">
        <v>0</v>
      </c>
      <c r="P9378">
        <v>3389</v>
      </c>
    </row>
    <row r="9379" spans="1:16" x14ac:dyDescent="0.25">
      <c r="A9379" t="s">
        <v>14066</v>
      </c>
      <c r="B9379">
        <v>3315</v>
      </c>
      <c r="C9379" s="3" t="str">
        <f>HYPERLINK("http://www.uniprot.org/uniprot/I6ZTT9","tr|I6ZTT9|I6ZTT9_PHAVU")</f>
        <v>tr|I6ZTT9|I6ZTT9_PHAVU</v>
      </c>
      <c r="D9379" t="s">
        <v>2610</v>
      </c>
      <c r="E9379">
        <v>66.930000000000007</v>
      </c>
      <c r="F9379">
        <v>1107</v>
      </c>
      <c r="G9379">
        <v>366</v>
      </c>
      <c r="H9379">
        <v>4</v>
      </c>
      <c r="I9379">
        <v>4</v>
      </c>
      <c r="J9379">
        <v>3312</v>
      </c>
      <c r="K9379">
        <v>1</v>
      </c>
      <c r="L9379">
        <v>317</v>
      </c>
      <c r="M9379">
        <v>1387</v>
      </c>
      <c r="N9379" t="s">
        <v>18</v>
      </c>
      <c r="O9379">
        <v>0</v>
      </c>
      <c r="P9379">
        <v>3831</v>
      </c>
    </row>
    <row r="9380" spans="1:16" x14ac:dyDescent="0.25">
      <c r="A9380" t="s">
        <v>14067</v>
      </c>
      <c r="B9380">
        <v>918</v>
      </c>
      <c r="C9380" s="3" t="str">
        <f>HYPERLINK("http://www.uniprot.org/uniprot/I1KLM9","tr|I1KLM9|I1KLM9_SOYBN")</f>
        <v>tr|I1KLM9|I1KLM9_SOYBN</v>
      </c>
      <c r="D9380" t="s">
        <v>117</v>
      </c>
      <c r="E9380">
        <v>77.040000000000006</v>
      </c>
      <c r="F9380">
        <v>305</v>
      </c>
      <c r="G9380">
        <v>70</v>
      </c>
      <c r="H9380">
        <v>0</v>
      </c>
      <c r="I9380">
        <v>1</v>
      </c>
      <c r="J9380">
        <v>915</v>
      </c>
      <c r="K9380">
        <v>1</v>
      </c>
      <c r="L9380">
        <v>1</v>
      </c>
      <c r="M9380">
        <v>305</v>
      </c>
      <c r="N9380" t="s">
        <v>18</v>
      </c>
      <c r="O9380" s="1">
        <v>6.8186700000000005E-134</v>
      </c>
      <c r="P9380">
        <v>1241</v>
      </c>
    </row>
    <row r="9381" spans="1:16" x14ac:dyDescent="0.25">
      <c r="A9381" t="s">
        <v>14068</v>
      </c>
      <c r="B9381">
        <v>1755</v>
      </c>
      <c r="C9381" s="3" t="str">
        <f>HYPERLINK("http://www.uniprot.org/uniprot/G7J7Y4","tr|G7J7Y4|G7J7Y4_MEDTR")</f>
        <v>tr|G7J7Y4|G7J7Y4_MEDTR</v>
      </c>
      <c r="D9381" t="s">
        <v>14069</v>
      </c>
      <c r="E9381">
        <v>83.27</v>
      </c>
      <c r="F9381">
        <v>586</v>
      </c>
      <c r="G9381">
        <v>98</v>
      </c>
      <c r="H9381">
        <v>2</v>
      </c>
      <c r="I9381">
        <v>1</v>
      </c>
      <c r="J9381">
        <v>1752</v>
      </c>
      <c r="K9381">
        <v>1</v>
      </c>
      <c r="L9381">
        <v>1</v>
      </c>
      <c r="M9381">
        <v>582</v>
      </c>
      <c r="N9381" t="s">
        <v>18</v>
      </c>
      <c r="O9381">
        <v>0</v>
      </c>
      <c r="P9381">
        <v>2555</v>
      </c>
    </row>
    <row r="9382" spans="1:16" x14ac:dyDescent="0.25">
      <c r="A9382" t="s">
        <v>14070</v>
      </c>
      <c r="B9382">
        <v>333</v>
      </c>
      <c r="C9382" s="3" t="str">
        <f>HYPERLINK("http://www.uniprot.org/uniprot/G7LFR3","tr|G7LFR3|G7LFR3_MEDTR")</f>
        <v>tr|G7LFR3|G7LFR3_MEDTR</v>
      </c>
      <c r="D9382" t="s">
        <v>14071</v>
      </c>
      <c r="E9382">
        <v>61.26</v>
      </c>
      <c r="F9382">
        <v>111</v>
      </c>
      <c r="G9382">
        <v>43</v>
      </c>
      <c r="H9382">
        <v>2</v>
      </c>
      <c r="I9382">
        <v>4</v>
      </c>
      <c r="J9382">
        <v>330</v>
      </c>
      <c r="K9382">
        <v>1</v>
      </c>
      <c r="L9382">
        <v>1</v>
      </c>
      <c r="M9382">
        <v>107</v>
      </c>
      <c r="N9382" t="s">
        <v>18</v>
      </c>
      <c r="O9382" s="1">
        <v>3.18861E-28</v>
      </c>
      <c r="P9382">
        <v>325</v>
      </c>
    </row>
    <row r="9383" spans="1:16" x14ac:dyDescent="0.25">
      <c r="A9383" t="s">
        <v>14072</v>
      </c>
      <c r="B9383">
        <v>780</v>
      </c>
      <c r="C9383" s="3" t="str">
        <f>HYPERLINK("http://www.uniprot.org/uniprot/E0VZ95","tr|E0VZ95|E0VZ95_PEDHC")</f>
        <v>tr|E0VZ95|E0VZ95_PEDHC</v>
      </c>
      <c r="D9383" t="s">
        <v>8521</v>
      </c>
      <c r="E9383">
        <v>30.1</v>
      </c>
      <c r="F9383">
        <v>186</v>
      </c>
      <c r="G9383">
        <v>130</v>
      </c>
      <c r="H9383">
        <v>1</v>
      </c>
      <c r="I9383">
        <v>90</v>
      </c>
      <c r="J9383">
        <v>644</v>
      </c>
      <c r="K9383">
        <v>-2</v>
      </c>
      <c r="L9383">
        <v>422</v>
      </c>
      <c r="M9383">
        <v>574</v>
      </c>
      <c r="N9383" t="s">
        <v>18</v>
      </c>
      <c r="O9383" s="1">
        <v>2.1239699999999999E-7</v>
      </c>
      <c r="P9383">
        <v>149</v>
      </c>
    </row>
    <row r="9384" spans="1:16" x14ac:dyDescent="0.25">
      <c r="A9384" t="s">
        <v>14073</v>
      </c>
      <c r="B9384">
        <v>612</v>
      </c>
      <c r="C9384" s="3" t="str">
        <f>HYPERLINK("http://www.uniprot.org/uniprot/G7L766","tr|G7L766|G7L766_MEDTR")</f>
        <v>tr|G7L766|G7L766_MEDTR</v>
      </c>
      <c r="D9384" t="s">
        <v>14074</v>
      </c>
      <c r="E9384">
        <v>72.900000000000006</v>
      </c>
      <c r="F9384">
        <v>203</v>
      </c>
      <c r="G9384">
        <v>55</v>
      </c>
      <c r="H9384">
        <v>0</v>
      </c>
      <c r="I9384">
        <v>1</v>
      </c>
      <c r="J9384">
        <v>609</v>
      </c>
      <c r="K9384">
        <v>1</v>
      </c>
      <c r="L9384">
        <v>1</v>
      </c>
      <c r="M9384">
        <v>203</v>
      </c>
      <c r="N9384" t="s">
        <v>18</v>
      </c>
      <c r="O9384" s="1">
        <v>9.1881400000000006E-80</v>
      </c>
      <c r="P9384">
        <v>771</v>
      </c>
    </row>
    <row r="9385" spans="1:16" x14ac:dyDescent="0.25">
      <c r="A9385" t="s">
        <v>14075</v>
      </c>
      <c r="B9385">
        <v>1182</v>
      </c>
      <c r="C9385" s="3" t="str">
        <f>HYPERLINK("http://www.uniprot.org/uniprot/G7L707","tr|G7L707|G7L707_MEDTR")</f>
        <v>tr|G7L707|G7L707_MEDTR</v>
      </c>
      <c r="D9385" t="s">
        <v>14076</v>
      </c>
      <c r="E9385">
        <v>78.489999999999995</v>
      </c>
      <c r="F9385">
        <v>358</v>
      </c>
      <c r="G9385">
        <v>77</v>
      </c>
      <c r="H9385">
        <v>4</v>
      </c>
      <c r="I9385">
        <v>1</v>
      </c>
      <c r="J9385">
        <v>1062</v>
      </c>
      <c r="K9385">
        <v>1</v>
      </c>
      <c r="L9385">
        <v>1</v>
      </c>
      <c r="M9385">
        <v>351</v>
      </c>
      <c r="N9385" t="s">
        <v>18</v>
      </c>
      <c r="O9385" s="1">
        <v>1.2891499999999999E-144</v>
      </c>
      <c r="P9385">
        <v>1335</v>
      </c>
    </row>
    <row r="9386" spans="1:16" x14ac:dyDescent="0.25">
      <c r="A9386" t="s">
        <v>14077</v>
      </c>
      <c r="B9386">
        <v>507</v>
      </c>
      <c r="C9386" s="3" t="str">
        <f>HYPERLINK("http://www.uniprot.org/uniprot/K7MU34","tr|K7MU34|K7MU34_SOYBN")</f>
        <v>tr|K7MU34|K7MU34_SOYBN</v>
      </c>
      <c r="D9386" t="s">
        <v>28</v>
      </c>
      <c r="E9386">
        <v>70.069999999999993</v>
      </c>
      <c r="F9386">
        <v>127</v>
      </c>
      <c r="G9386">
        <v>38</v>
      </c>
      <c r="H9386">
        <v>0</v>
      </c>
      <c r="I9386">
        <v>1</v>
      </c>
      <c r="J9386">
        <v>381</v>
      </c>
      <c r="K9386">
        <v>1</v>
      </c>
      <c r="L9386">
        <v>1</v>
      </c>
      <c r="M9386">
        <v>126</v>
      </c>
      <c r="N9386" t="s">
        <v>18</v>
      </c>
      <c r="O9386" s="1">
        <v>2.0241599999999998E-43</v>
      </c>
      <c r="P9386">
        <v>456</v>
      </c>
    </row>
    <row r="9387" spans="1:16" x14ac:dyDescent="0.25">
      <c r="A9387" t="s">
        <v>14078</v>
      </c>
      <c r="B9387">
        <v>3756</v>
      </c>
      <c r="C9387" s="3" t="str">
        <f>HYPERLINK("http://www.uniprot.org/uniprot/G7K558","tr|G7K558|G7K558_MEDTR")</f>
        <v>tr|G7K558|G7K558_MEDTR</v>
      </c>
      <c r="D9387" t="s">
        <v>14079</v>
      </c>
      <c r="E9387">
        <v>85.57</v>
      </c>
      <c r="F9387">
        <v>1262</v>
      </c>
      <c r="G9387">
        <v>182</v>
      </c>
      <c r="H9387">
        <v>55</v>
      </c>
      <c r="I9387">
        <v>133</v>
      </c>
      <c r="J9387">
        <v>3753</v>
      </c>
      <c r="K9387">
        <v>1</v>
      </c>
      <c r="L9387">
        <v>41</v>
      </c>
      <c r="M9387">
        <v>1299</v>
      </c>
      <c r="N9387" t="s">
        <v>18</v>
      </c>
      <c r="O9387">
        <v>0</v>
      </c>
      <c r="P9387">
        <v>5429</v>
      </c>
    </row>
    <row r="9388" spans="1:16" x14ac:dyDescent="0.25">
      <c r="A9388" t="s">
        <v>14080</v>
      </c>
      <c r="B9388">
        <v>360</v>
      </c>
      <c r="C9388" s="3" t="str">
        <f>HYPERLINK("http://www.uniprot.org/uniprot/I1MHC2","tr|I1MHC2|I1MHC2_SOYBN")</f>
        <v>tr|I1MHC2|I1MHC2_SOYBN</v>
      </c>
      <c r="D9388" t="s">
        <v>28</v>
      </c>
      <c r="E9388">
        <v>73.94</v>
      </c>
      <c r="F9388">
        <v>119</v>
      </c>
      <c r="G9388">
        <v>31</v>
      </c>
      <c r="H9388">
        <v>0</v>
      </c>
      <c r="I9388">
        <v>1</v>
      </c>
      <c r="J9388">
        <v>357</v>
      </c>
      <c r="K9388">
        <v>1</v>
      </c>
      <c r="L9388">
        <v>1</v>
      </c>
      <c r="M9388">
        <v>119</v>
      </c>
      <c r="N9388" t="s">
        <v>18</v>
      </c>
      <c r="O9388" s="1">
        <v>1.089E-36</v>
      </c>
      <c r="P9388">
        <v>398</v>
      </c>
    </row>
    <row r="9389" spans="1:16" x14ac:dyDescent="0.25">
      <c r="A9389" t="s">
        <v>14081</v>
      </c>
      <c r="B9389">
        <v>825</v>
      </c>
      <c r="C9389" s="3" t="str">
        <f>HYPERLINK("http://www.uniprot.org/uniprot/I1L2J7","tr|I1L2J7|I1L2J7_SOYBN")</f>
        <v>tr|I1L2J7|I1L2J7_SOYBN</v>
      </c>
      <c r="D9389" t="s">
        <v>71</v>
      </c>
      <c r="E9389">
        <v>46.49</v>
      </c>
      <c r="F9389">
        <v>314</v>
      </c>
      <c r="G9389">
        <v>168</v>
      </c>
      <c r="H9389">
        <v>46</v>
      </c>
      <c r="I9389">
        <v>19</v>
      </c>
      <c r="J9389">
        <v>822</v>
      </c>
      <c r="K9389">
        <v>1</v>
      </c>
      <c r="L9389">
        <v>11</v>
      </c>
      <c r="M9389">
        <v>307</v>
      </c>
      <c r="N9389" t="s">
        <v>18</v>
      </c>
      <c r="O9389" s="1">
        <v>3.5031200000000001E-59</v>
      </c>
      <c r="P9389">
        <v>596</v>
      </c>
    </row>
    <row r="9390" spans="1:16" x14ac:dyDescent="0.25">
      <c r="A9390" t="s">
        <v>14082</v>
      </c>
      <c r="B9390">
        <v>2004</v>
      </c>
      <c r="C9390" s="3" t="str">
        <f>HYPERLINK("http://www.uniprot.org/uniprot/G7I2H0","tr|G7I2H0|G7I2H0_MEDTR")</f>
        <v>tr|G7I2H0|G7I2H0_MEDTR</v>
      </c>
      <c r="D9390" t="s">
        <v>144</v>
      </c>
      <c r="E9390">
        <v>34.909999999999997</v>
      </c>
      <c r="F9390">
        <v>338</v>
      </c>
      <c r="G9390">
        <v>220</v>
      </c>
      <c r="H9390">
        <v>2</v>
      </c>
      <c r="I9390">
        <v>964</v>
      </c>
      <c r="J9390">
        <v>1971</v>
      </c>
      <c r="K9390">
        <v>1</v>
      </c>
      <c r="L9390">
        <v>27</v>
      </c>
      <c r="M9390">
        <v>313</v>
      </c>
      <c r="N9390" t="s">
        <v>18</v>
      </c>
      <c r="O9390" s="1">
        <v>1.21188E-40</v>
      </c>
      <c r="P9390">
        <v>441</v>
      </c>
    </row>
    <row r="9391" spans="1:16" x14ac:dyDescent="0.25">
      <c r="A9391" t="s">
        <v>14083</v>
      </c>
      <c r="B9391">
        <v>768</v>
      </c>
      <c r="C9391" s="3" t="str">
        <f>HYPERLINK("http://www.uniprot.org/uniprot/G7KP14","tr|G7KP14|G7KP14_MEDTR")</f>
        <v>tr|G7KP14|G7KP14_MEDTR</v>
      </c>
      <c r="D9391" t="s">
        <v>1548</v>
      </c>
      <c r="E9391">
        <v>44.27</v>
      </c>
      <c r="F9391">
        <v>131</v>
      </c>
      <c r="G9391">
        <v>73</v>
      </c>
      <c r="H9391">
        <v>4</v>
      </c>
      <c r="I9391">
        <v>358</v>
      </c>
      <c r="J9391">
        <v>738</v>
      </c>
      <c r="K9391">
        <v>1</v>
      </c>
      <c r="L9391">
        <v>21</v>
      </c>
      <c r="M9391">
        <v>146</v>
      </c>
      <c r="N9391" t="s">
        <v>18</v>
      </c>
      <c r="O9391" s="1">
        <v>1.8045900000000001E-19</v>
      </c>
      <c r="P9391">
        <v>253</v>
      </c>
    </row>
    <row r="9392" spans="1:16" x14ac:dyDescent="0.25">
      <c r="A9392" t="s">
        <v>14084</v>
      </c>
      <c r="B9392">
        <v>1368</v>
      </c>
      <c r="C9392" s="3" t="str">
        <f>HYPERLINK("http://www.uniprot.org/uniprot/G7IK79","tr|G7IK79|G7IK79_MEDTR")</f>
        <v>tr|G7IK79|G7IK79_MEDTR</v>
      </c>
      <c r="D9392" t="s">
        <v>14085</v>
      </c>
      <c r="E9392">
        <v>60.37</v>
      </c>
      <c r="F9392">
        <v>424</v>
      </c>
      <c r="G9392">
        <v>168</v>
      </c>
      <c r="H9392">
        <v>9</v>
      </c>
      <c r="I9392">
        <v>121</v>
      </c>
      <c r="J9392">
        <v>1365</v>
      </c>
      <c r="K9392">
        <v>1</v>
      </c>
      <c r="L9392">
        <v>45</v>
      </c>
      <c r="M9392">
        <v>434</v>
      </c>
      <c r="N9392" t="s">
        <v>18</v>
      </c>
      <c r="O9392" s="1">
        <v>3.9577E-127</v>
      </c>
      <c r="P9392">
        <v>1185</v>
      </c>
    </row>
    <row r="9393" spans="1:16" x14ac:dyDescent="0.25">
      <c r="A9393" t="s">
        <v>14086</v>
      </c>
      <c r="B9393">
        <v>183</v>
      </c>
      <c r="C9393" s="3" t="str">
        <f>HYPERLINK("http://www.uniprot.org/uniprot/G7LEM5","tr|G7LEM5|G7LEM5_MEDTR")</f>
        <v>tr|G7LEM5|G7LEM5_MEDTR</v>
      </c>
      <c r="D9393" t="s">
        <v>5444</v>
      </c>
      <c r="E9393">
        <v>72.72</v>
      </c>
      <c r="F9393">
        <v>55</v>
      </c>
      <c r="G9393">
        <v>15</v>
      </c>
      <c r="H9393">
        <v>0</v>
      </c>
      <c r="I9393">
        <v>1</v>
      </c>
      <c r="J9393">
        <v>165</v>
      </c>
      <c r="K9393">
        <v>1</v>
      </c>
      <c r="L9393">
        <v>2</v>
      </c>
      <c r="M9393">
        <v>56</v>
      </c>
      <c r="N9393" t="s">
        <v>18</v>
      </c>
      <c r="O9393" s="1">
        <v>1.39978E-15</v>
      </c>
      <c r="P9393">
        <v>216</v>
      </c>
    </row>
    <row r="9394" spans="1:16" x14ac:dyDescent="0.25">
      <c r="A9394" t="s">
        <v>14087</v>
      </c>
      <c r="B9394">
        <v>918</v>
      </c>
      <c r="C9394" s="3" t="str">
        <f>HYPERLINK("http://www.uniprot.org/uniprot/F5BCP6","tr|F5BCP6|F5BCP6_ONCHC")</f>
        <v>tr|F5BCP6|F5BCP6_ONCHC</v>
      </c>
      <c r="D9394" t="s">
        <v>14088</v>
      </c>
      <c r="E9394">
        <v>32.590000000000003</v>
      </c>
      <c r="F9394">
        <v>135</v>
      </c>
      <c r="G9394">
        <v>91</v>
      </c>
      <c r="H9394">
        <v>3</v>
      </c>
      <c r="I9394">
        <v>241</v>
      </c>
      <c r="J9394">
        <v>636</v>
      </c>
      <c r="K9394">
        <v>1</v>
      </c>
      <c r="L9394">
        <v>110</v>
      </c>
      <c r="M9394">
        <v>244</v>
      </c>
      <c r="N9394" t="s">
        <v>18</v>
      </c>
      <c r="O9394" s="1">
        <v>8.3636000000000005E-15</v>
      </c>
      <c r="P9394">
        <v>194</v>
      </c>
    </row>
    <row r="9395" spans="1:16" x14ac:dyDescent="0.25">
      <c r="A9395" t="s">
        <v>14089</v>
      </c>
      <c r="B9395">
        <v>945</v>
      </c>
      <c r="C9395" s="3" t="str">
        <f>HYPERLINK("http://www.uniprot.org/uniprot/B3VTL6","tr|B3VTL6|B3VTL6_MEDTR")</f>
        <v>tr|B3VTL6|B3VTL6_MEDTR</v>
      </c>
      <c r="D9395" t="s">
        <v>14090</v>
      </c>
      <c r="E9395">
        <v>49.66</v>
      </c>
      <c r="F9395">
        <v>296</v>
      </c>
      <c r="G9395">
        <v>149</v>
      </c>
      <c r="H9395">
        <v>18</v>
      </c>
      <c r="I9395">
        <v>1</v>
      </c>
      <c r="J9395">
        <v>834</v>
      </c>
      <c r="K9395">
        <v>1</v>
      </c>
      <c r="L9395">
        <v>793</v>
      </c>
      <c r="M9395">
        <v>1087</v>
      </c>
      <c r="N9395" t="s">
        <v>18</v>
      </c>
      <c r="O9395" s="1">
        <v>3.4070799999999997E-67</v>
      </c>
      <c r="P9395">
        <v>666</v>
      </c>
    </row>
    <row r="9396" spans="1:16" x14ac:dyDescent="0.25">
      <c r="A9396" t="s">
        <v>14091</v>
      </c>
      <c r="B9396">
        <v>1086</v>
      </c>
      <c r="C9396" s="3" t="str">
        <f>HYPERLINK("http://www.uniprot.org/uniprot/G7KBP7","tr|G7KBP7|G7KBP7_MEDTR")</f>
        <v>tr|G7KBP7|G7KBP7_MEDTR</v>
      </c>
      <c r="D9396" t="s">
        <v>14092</v>
      </c>
      <c r="E9396">
        <v>89.47</v>
      </c>
      <c r="F9396">
        <v>361</v>
      </c>
      <c r="G9396">
        <v>38</v>
      </c>
      <c r="H9396">
        <v>0</v>
      </c>
      <c r="I9396">
        <v>1</v>
      </c>
      <c r="J9396">
        <v>1083</v>
      </c>
      <c r="K9396">
        <v>1</v>
      </c>
      <c r="L9396">
        <v>1</v>
      </c>
      <c r="M9396">
        <v>350</v>
      </c>
      <c r="N9396" t="s">
        <v>18</v>
      </c>
      <c r="O9396" s="1">
        <v>3.2669800000000001E-176</v>
      </c>
      <c r="P9396">
        <v>1607</v>
      </c>
    </row>
    <row r="9397" spans="1:16" x14ac:dyDescent="0.25">
      <c r="A9397" t="s">
        <v>14093</v>
      </c>
      <c r="B9397">
        <v>3717</v>
      </c>
      <c r="C9397" s="3" t="str">
        <f>HYPERLINK("http://www.uniprot.org/uniprot/G7L5Z4","tr|G7L5Z4|G7L5Z4_MEDTR")</f>
        <v>tr|G7L5Z4|G7L5Z4_MEDTR</v>
      </c>
      <c r="D9397" t="s">
        <v>14094</v>
      </c>
      <c r="E9397">
        <v>65.819999999999993</v>
      </c>
      <c r="F9397">
        <v>1463</v>
      </c>
      <c r="G9397">
        <v>500</v>
      </c>
      <c r="H9397">
        <v>225</v>
      </c>
      <c r="I9397">
        <v>1</v>
      </c>
      <c r="J9397">
        <v>3714</v>
      </c>
      <c r="K9397">
        <v>1</v>
      </c>
      <c r="L9397">
        <v>1</v>
      </c>
      <c r="M9397">
        <v>1455</v>
      </c>
      <c r="N9397" t="s">
        <v>18</v>
      </c>
      <c r="O9397">
        <v>0</v>
      </c>
      <c r="P9397">
        <v>4612</v>
      </c>
    </row>
    <row r="9398" spans="1:16" x14ac:dyDescent="0.25">
      <c r="A9398" t="s">
        <v>14095</v>
      </c>
      <c r="B9398">
        <v>192</v>
      </c>
      <c r="C9398" s="3" t="str">
        <f>HYPERLINK("http://www.uniprot.org/uniprot/G7KTG6","tr|G7KTG6|G7KTG6_MEDTR")</f>
        <v>tr|G7KTG6|G7KTG6_MEDTR</v>
      </c>
      <c r="D9398" t="s">
        <v>14096</v>
      </c>
      <c r="E9398">
        <v>64.06</v>
      </c>
      <c r="F9398">
        <v>64</v>
      </c>
      <c r="G9398">
        <v>23</v>
      </c>
      <c r="H9398">
        <v>1</v>
      </c>
      <c r="I9398">
        <v>1</v>
      </c>
      <c r="J9398">
        <v>189</v>
      </c>
      <c r="K9398">
        <v>1</v>
      </c>
      <c r="L9398">
        <v>30</v>
      </c>
      <c r="M9398">
        <v>93</v>
      </c>
      <c r="N9398" t="s">
        <v>18</v>
      </c>
      <c r="O9398" s="1">
        <v>1.43332E-12</v>
      </c>
      <c r="P9398">
        <v>190</v>
      </c>
    </row>
    <row r="9399" spans="1:16" x14ac:dyDescent="0.25">
      <c r="A9399" t="s">
        <v>14097</v>
      </c>
      <c r="B9399">
        <v>837</v>
      </c>
      <c r="C9399" s="3" t="str">
        <f>HYPERLINK("http://www.uniprot.org/uniprot/I1N524","tr|I1N524|I1N524_SOYBN")</f>
        <v>tr|I1N524|I1N524_SOYBN</v>
      </c>
      <c r="D9399" t="s">
        <v>800</v>
      </c>
      <c r="E9399">
        <v>86.69</v>
      </c>
      <c r="F9399">
        <v>278</v>
      </c>
      <c r="G9399">
        <v>37</v>
      </c>
      <c r="H9399">
        <v>0</v>
      </c>
      <c r="I9399">
        <v>1</v>
      </c>
      <c r="J9399">
        <v>834</v>
      </c>
      <c r="K9399">
        <v>1</v>
      </c>
      <c r="L9399">
        <v>289</v>
      </c>
      <c r="M9399">
        <v>565</v>
      </c>
      <c r="N9399" t="s">
        <v>18</v>
      </c>
      <c r="O9399" s="1">
        <v>9.2588400000000006E-148</v>
      </c>
      <c r="P9399">
        <v>1360</v>
      </c>
    </row>
    <row r="9400" spans="1:16" x14ac:dyDescent="0.25">
      <c r="A9400" t="s">
        <v>14098</v>
      </c>
      <c r="B9400">
        <v>939</v>
      </c>
      <c r="C9400" s="3" t="str">
        <f>HYPERLINK("http://www.uniprot.org/uniprot/I3SQC6","tr|I3SQC6|I3SQC6_MEDTR")</f>
        <v>tr|I3SQC6|I3SQC6_MEDTR</v>
      </c>
      <c r="D9400" t="s">
        <v>22</v>
      </c>
      <c r="E9400">
        <v>72.13</v>
      </c>
      <c r="F9400">
        <v>323</v>
      </c>
      <c r="G9400">
        <v>90</v>
      </c>
      <c r="H9400">
        <v>11</v>
      </c>
      <c r="I9400">
        <v>1</v>
      </c>
      <c r="J9400">
        <v>936</v>
      </c>
      <c r="K9400">
        <v>1</v>
      </c>
      <c r="L9400">
        <v>1</v>
      </c>
      <c r="M9400">
        <v>323</v>
      </c>
      <c r="N9400" t="s">
        <v>18</v>
      </c>
      <c r="O9400" s="1">
        <v>2.9021399999999998E-119</v>
      </c>
      <c r="P9400">
        <v>1115</v>
      </c>
    </row>
    <row r="9401" spans="1:16" x14ac:dyDescent="0.25">
      <c r="A9401" t="s">
        <v>14099</v>
      </c>
      <c r="B9401">
        <v>2715</v>
      </c>
      <c r="C9401" s="3" t="str">
        <f>HYPERLINK("http://www.uniprot.org/uniprot/G7J9Z1","tr|G7J9Z1|G7J9Z1_MEDTR")</f>
        <v>tr|G7J9Z1|G7J9Z1_MEDTR</v>
      </c>
      <c r="D9401" t="s">
        <v>14100</v>
      </c>
      <c r="E9401">
        <v>68.099999999999994</v>
      </c>
      <c r="F9401">
        <v>906</v>
      </c>
      <c r="G9401">
        <v>289</v>
      </c>
      <c r="H9401">
        <v>7</v>
      </c>
      <c r="I9401">
        <v>1</v>
      </c>
      <c r="J9401">
        <v>2697</v>
      </c>
      <c r="K9401">
        <v>1</v>
      </c>
      <c r="L9401">
        <v>1</v>
      </c>
      <c r="M9401">
        <v>884</v>
      </c>
      <c r="N9401" t="s">
        <v>18</v>
      </c>
      <c r="O9401">
        <v>0</v>
      </c>
      <c r="P9401">
        <v>3074</v>
      </c>
    </row>
    <row r="9402" spans="1:16" x14ac:dyDescent="0.25">
      <c r="A9402" t="s">
        <v>14101</v>
      </c>
      <c r="B9402">
        <v>714</v>
      </c>
      <c r="C9402" s="3" t="str">
        <f>HYPERLINK("http://www.uniprot.org/uniprot/I3T0Y2","tr|I3T0Y2|I3T0Y2_MEDTR")</f>
        <v>tr|I3T0Y2|I3T0Y2_MEDTR</v>
      </c>
      <c r="D9402" t="s">
        <v>22</v>
      </c>
      <c r="E9402">
        <v>85.65</v>
      </c>
      <c r="F9402">
        <v>237</v>
      </c>
      <c r="G9402">
        <v>34</v>
      </c>
      <c r="H9402">
        <v>0</v>
      </c>
      <c r="I9402">
        <v>1</v>
      </c>
      <c r="J9402">
        <v>711</v>
      </c>
      <c r="K9402">
        <v>1</v>
      </c>
      <c r="L9402">
        <v>1</v>
      </c>
      <c r="M9402">
        <v>237</v>
      </c>
      <c r="N9402" t="s">
        <v>18</v>
      </c>
      <c r="O9402" s="1">
        <v>6.7413199999999999E-116</v>
      </c>
      <c r="P9402">
        <v>1084</v>
      </c>
    </row>
    <row r="9403" spans="1:16" x14ac:dyDescent="0.25">
      <c r="A9403" t="s">
        <v>14102</v>
      </c>
      <c r="B9403">
        <v>1875</v>
      </c>
      <c r="C9403" s="3" t="str">
        <f>HYPERLINK("http://www.uniprot.org/uniprot/I1MV57","tr|I1MV57|I1MV57_SOYBN")</f>
        <v>tr|I1MV57|I1MV57_SOYBN</v>
      </c>
      <c r="D9403" t="s">
        <v>71</v>
      </c>
      <c r="E9403">
        <v>86.74</v>
      </c>
      <c r="F9403">
        <v>626</v>
      </c>
      <c r="G9403">
        <v>83</v>
      </c>
      <c r="H9403">
        <v>2</v>
      </c>
      <c r="I9403">
        <v>1</v>
      </c>
      <c r="J9403">
        <v>1872</v>
      </c>
      <c r="K9403">
        <v>1</v>
      </c>
      <c r="L9403">
        <v>1</v>
      </c>
      <c r="M9403">
        <v>618</v>
      </c>
      <c r="N9403" t="s">
        <v>18</v>
      </c>
      <c r="O9403">
        <v>0</v>
      </c>
      <c r="P9403">
        <v>2759</v>
      </c>
    </row>
    <row r="9404" spans="1:16" x14ac:dyDescent="0.25">
      <c r="A9404" t="s">
        <v>14103</v>
      </c>
      <c r="B9404">
        <v>864</v>
      </c>
      <c r="C9404" s="3" t="str">
        <f>HYPERLINK("http://www.uniprot.org/uniprot/G7JB03","tr|G7JB03|G7JB03_MEDTR")</f>
        <v>tr|G7JB03|G7JB03_MEDTR</v>
      </c>
      <c r="D9404" t="s">
        <v>14104</v>
      </c>
      <c r="E9404">
        <v>30.28</v>
      </c>
      <c r="F9404">
        <v>175</v>
      </c>
      <c r="G9404">
        <v>122</v>
      </c>
      <c r="H9404">
        <v>1</v>
      </c>
      <c r="I9404">
        <v>118</v>
      </c>
      <c r="J9404">
        <v>639</v>
      </c>
      <c r="K9404">
        <v>1</v>
      </c>
      <c r="L9404">
        <v>67</v>
      </c>
      <c r="M9404">
        <v>199</v>
      </c>
      <c r="N9404" t="s">
        <v>18</v>
      </c>
      <c r="O9404" s="1">
        <v>7.5196500000000005E-7</v>
      </c>
      <c r="P9404">
        <v>145</v>
      </c>
    </row>
    <row r="9405" spans="1:16" x14ac:dyDescent="0.25">
      <c r="A9405" t="s">
        <v>14105</v>
      </c>
      <c r="B9405">
        <v>1521</v>
      </c>
      <c r="C9405" s="3" t="str">
        <f>HYPERLINK("http://www.uniprot.org/uniprot/G7JA37","tr|G7JA37|G7JA37_MEDTR")</f>
        <v>tr|G7JA37|G7JA37_MEDTR</v>
      </c>
      <c r="D9405" t="s">
        <v>14106</v>
      </c>
      <c r="E9405">
        <v>81.72</v>
      </c>
      <c r="F9405">
        <v>498</v>
      </c>
      <c r="G9405">
        <v>91</v>
      </c>
      <c r="H9405">
        <v>3</v>
      </c>
      <c r="I9405">
        <v>31</v>
      </c>
      <c r="J9405">
        <v>1515</v>
      </c>
      <c r="K9405">
        <v>1</v>
      </c>
      <c r="L9405">
        <v>1</v>
      </c>
      <c r="M9405">
        <v>498</v>
      </c>
      <c r="N9405" t="s">
        <v>18</v>
      </c>
      <c r="O9405">
        <v>0</v>
      </c>
      <c r="P9405">
        <v>2113</v>
      </c>
    </row>
    <row r="9406" spans="1:16" x14ac:dyDescent="0.25">
      <c r="A9406" t="s">
        <v>14107</v>
      </c>
      <c r="B9406">
        <v>900</v>
      </c>
      <c r="C9406" s="3" t="str">
        <f>HYPERLINK("http://www.uniprot.org/uniprot/K7LA83","tr|K7LA83|K7LA83_SOYBN")</f>
        <v>tr|K7LA83|K7LA83_SOYBN</v>
      </c>
      <c r="D9406" t="s">
        <v>14108</v>
      </c>
      <c r="E9406">
        <v>61.87</v>
      </c>
      <c r="F9406">
        <v>299</v>
      </c>
      <c r="G9406">
        <v>114</v>
      </c>
      <c r="H9406">
        <v>4</v>
      </c>
      <c r="I9406">
        <v>1</v>
      </c>
      <c r="J9406">
        <v>885</v>
      </c>
      <c r="K9406">
        <v>1</v>
      </c>
      <c r="L9406">
        <v>83</v>
      </c>
      <c r="M9406">
        <v>371</v>
      </c>
      <c r="N9406" t="s">
        <v>18</v>
      </c>
      <c r="O9406" s="1">
        <v>1.14935E-85</v>
      </c>
      <c r="P9406">
        <v>825</v>
      </c>
    </row>
    <row r="9407" spans="1:16" x14ac:dyDescent="0.25">
      <c r="A9407" t="s">
        <v>14109</v>
      </c>
      <c r="B9407">
        <v>1257</v>
      </c>
      <c r="C9407" s="3" t="str">
        <f>HYPERLINK("http://www.uniprot.org/uniprot/D7TJC2","tr|D7TJC2|D7TJC2_VITVI")</f>
        <v>tr|D7TJC2|D7TJC2_VITVI</v>
      </c>
      <c r="D9407" t="s">
        <v>14110</v>
      </c>
      <c r="E9407">
        <v>53.36</v>
      </c>
      <c r="F9407">
        <v>446</v>
      </c>
      <c r="G9407">
        <v>208</v>
      </c>
      <c r="H9407">
        <v>37</v>
      </c>
      <c r="I9407">
        <v>1</v>
      </c>
      <c r="J9407">
        <v>1227</v>
      </c>
      <c r="K9407">
        <v>1</v>
      </c>
      <c r="L9407">
        <v>1</v>
      </c>
      <c r="M9407">
        <v>431</v>
      </c>
      <c r="N9407" t="s">
        <v>18</v>
      </c>
      <c r="O9407" s="1">
        <v>9.9496199999999991E-106</v>
      </c>
      <c r="P9407">
        <v>1000</v>
      </c>
    </row>
    <row r="9408" spans="1:16" x14ac:dyDescent="0.25">
      <c r="A9408" t="s">
        <v>14111</v>
      </c>
      <c r="B9408">
        <v>3204</v>
      </c>
      <c r="C9408" s="3" t="str">
        <f>HYPERLINK("http://www.uniprot.org/uniprot/G7J7Y6","tr|G7J7Y6|G7J7Y6_MEDTR")</f>
        <v>tr|G7J7Y6|G7J7Y6_MEDTR</v>
      </c>
      <c r="D9408" t="s">
        <v>14112</v>
      </c>
      <c r="E9408">
        <v>84.55</v>
      </c>
      <c r="F9408">
        <v>1068</v>
      </c>
      <c r="G9408">
        <v>165</v>
      </c>
      <c r="H9408">
        <v>1</v>
      </c>
      <c r="I9408">
        <v>1</v>
      </c>
      <c r="J9408">
        <v>3201</v>
      </c>
      <c r="K9408">
        <v>1</v>
      </c>
      <c r="L9408">
        <v>1</v>
      </c>
      <c r="M9408">
        <v>1066</v>
      </c>
      <c r="N9408" t="s">
        <v>18</v>
      </c>
      <c r="O9408">
        <v>0</v>
      </c>
      <c r="P9408">
        <v>4541</v>
      </c>
    </row>
    <row r="9409" spans="1:16" x14ac:dyDescent="0.25">
      <c r="A9409" t="s">
        <v>14113</v>
      </c>
      <c r="B9409">
        <v>981</v>
      </c>
      <c r="C9409" s="3" t="str">
        <f>HYPERLINK("http://www.uniprot.org/uniprot/G7L8N0","tr|G7L8N0|G7L8N0_MEDTR")</f>
        <v>tr|G7L8N0|G7L8N0_MEDTR</v>
      </c>
      <c r="D9409" t="s">
        <v>378</v>
      </c>
      <c r="E9409">
        <v>48.31</v>
      </c>
      <c r="F9409">
        <v>89</v>
      </c>
      <c r="G9409">
        <v>46</v>
      </c>
      <c r="H9409">
        <v>1</v>
      </c>
      <c r="I9409">
        <v>715</v>
      </c>
      <c r="J9409">
        <v>978</v>
      </c>
      <c r="K9409">
        <v>1</v>
      </c>
      <c r="L9409">
        <v>94</v>
      </c>
      <c r="M9409">
        <v>182</v>
      </c>
      <c r="N9409" t="s">
        <v>18</v>
      </c>
      <c r="O9409" s="1">
        <v>7.7122500000000002E-17</v>
      </c>
      <c r="P9409">
        <v>232</v>
      </c>
    </row>
    <row r="9410" spans="1:16" x14ac:dyDescent="0.25">
      <c r="A9410" t="s">
        <v>14114</v>
      </c>
      <c r="B9410">
        <v>1500</v>
      </c>
      <c r="C9410" s="3" t="str">
        <f>HYPERLINK("http://www.uniprot.org/uniprot/G7L767","tr|G7L767|G7L767_MEDTR")</f>
        <v>tr|G7L767|G7L767_MEDTR</v>
      </c>
      <c r="D9410" t="s">
        <v>14115</v>
      </c>
      <c r="E9410">
        <v>85.04</v>
      </c>
      <c r="F9410">
        <v>468</v>
      </c>
      <c r="G9410">
        <v>70</v>
      </c>
      <c r="H9410">
        <v>7</v>
      </c>
      <c r="I9410">
        <v>115</v>
      </c>
      <c r="J9410">
        <v>1497</v>
      </c>
      <c r="K9410">
        <v>1</v>
      </c>
      <c r="L9410">
        <v>39</v>
      </c>
      <c r="M9410">
        <v>506</v>
      </c>
      <c r="N9410" t="s">
        <v>18</v>
      </c>
      <c r="O9410">
        <v>0</v>
      </c>
      <c r="P9410">
        <v>2068</v>
      </c>
    </row>
    <row r="9411" spans="1:16" x14ac:dyDescent="0.25">
      <c r="A9411" t="s">
        <v>14116</v>
      </c>
      <c r="B9411">
        <v>870</v>
      </c>
      <c r="C9411" s="3" t="str">
        <f>HYPERLINK("http://www.uniprot.org/uniprot/G7L708","tr|G7L708|G7L708_MEDTR")</f>
        <v>tr|G7L708|G7L708_MEDTR</v>
      </c>
      <c r="D9411" t="s">
        <v>14117</v>
      </c>
      <c r="E9411">
        <v>90.31</v>
      </c>
      <c r="F9411">
        <v>289</v>
      </c>
      <c r="G9411">
        <v>28</v>
      </c>
      <c r="H9411">
        <v>0</v>
      </c>
      <c r="I9411">
        <v>1</v>
      </c>
      <c r="J9411">
        <v>867</v>
      </c>
      <c r="K9411">
        <v>1</v>
      </c>
      <c r="L9411">
        <v>1</v>
      </c>
      <c r="M9411">
        <v>288</v>
      </c>
      <c r="N9411" t="s">
        <v>18</v>
      </c>
      <c r="O9411" s="1">
        <v>2.7786899999999998E-150</v>
      </c>
      <c r="P9411">
        <v>1382</v>
      </c>
    </row>
    <row r="9412" spans="1:16" x14ac:dyDescent="0.25">
      <c r="A9412" t="s">
        <v>14118</v>
      </c>
      <c r="B9412">
        <v>432</v>
      </c>
      <c r="C9412" s="3" t="str">
        <f>HYPERLINK("http://www.uniprot.org/uniprot/Q9ZRV6","tr|Q9ZRV6|Q9ZRV6_CICAR")</f>
        <v>tr|Q9ZRV6|Q9ZRV6_CICAR</v>
      </c>
      <c r="D9412" t="s">
        <v>14119</v>
      </c>
      <c r="E9412">
        <v>99.3</v>
      </c>
      <c r="F9412">
        <v>143</v>
      </c>
      <c r="G9412">
        <v>1</v>
      </c>
      <c r="H9412">
        <v>0</v>
      </c>
      <c r="I9412">
        <v>1</v>
      </c>
      <c r="J9412">
        <v>429</v>
      </c>
      <c r="K9412">
        <v>1</v>
      </c>
      <c r="L9412">
        <v>1</v>
      </c>
      <c r="M9412">
        <v>143</v>
      </c>
      <c r="N9412" t="s">
        <v>18</v>
      </c>
      <c r="O9412" s="1">
        <v>3.1002400000000002E-76</v>
      </c>
      <c r="P9412">
        <v>739</v>
      </c>
    </row>
    <row r="9413" spans="1:16" x14ac:dyDescent="0.25">
      <c r="A9413" t="s">
        <v>14120</v>
      </c>
      <c r="B9413">
        <v>942</v>
      </c>
      <c r="C9413" s="3" t="str">
        <f>HYPERLINK("http://www.uniprot.org/uniprot/G7K557","tr|G7K557|G7K557_MEDTR")</f>
        <v>tr|G7K557|G7K557_MEDTR</v>
      </c>
      <c r="D9413" t="s">
        <v>14121</v>
      </c>
      <c r="E9413">
        <v>66.66</v>
      </c>
      <c r="F9413">
        <v>315</v>
      </c>
      <c r="G9413">
        <v>105</v>
      </c>
      <c r="H9413">
        <v>2</v>
      </c>
      <c r="I9413">
        <v>1</v>
      </c>
      <c r="J9413">
        <v>939</v>
      </c>
      <c r="K9413">
        <v>1</v>
      </c>
      <c r="L9413">
        <v>2</v>
      </c>
      <c r="M9413">
        <v>299</v>
      </c>
      <c r="N9413" t="s">
        <v>18</v>
      </c>
      <c r="O9413" s="1">
        <v>1.3592700000000001E-108</v>
      </c>
      <c r="P9413">
        <v>1023</v>
      </c>
    </row>
    <row r="9414" spans="1:16" x14ac:dyDescent="0.25">
      <c r="A9414" t="s">
        <v>14122</v>
      </c>
      <c r="B9414">
        <v>1719</v>
      </c>
      <c r="C9414" s="3" t="str">
        <f>HYPERLINK("http://www.uniprot.org/uniprot/Q6WG36","tr|Q6WG36|Q6WG36_PEA")</f>
        <v>tr|Q6WG36|Q6WG36_PEA</v>
      </c>
      <c r="D9414" t="s">
        <v>14123</v>
      </c>
      <c r="E9414">
        <v>86.23</v>
      </c>
      <c r="F9414">
        <v>581</v>
      </c>
      <c r="G9414">
        <v>80</v>
      </c>
      <c r="H9414">
        <v>9</v>
      </c>
      <c r="I9414">
        <v>1</v>
      </c>
      <c r="J9414">
        <v>1716</v>
      </c>
      <c r="K9414">
        <v>1</v>
      </c>
      <c r="L9414">
        <v>57</v>
      </c>
      <c r="M9414">
        <v>637</v>
      </c>
      <c r="N9414" t="s">
        <v>18</v>
      </c>
      <c r="O9414">
        <v>0</v>
      </c>
      <c r="P9414">
        <v>2602</v>
      </c>
    </row>
    <row r="9415" spans="1:16" x14ac:dyDescent="0.25">
      <c r="A9415" t="s">
        <v>14124</v>
      </c>
      <c r="B9415">
        <v>834</v>
      </c>
      <c r="C9415" s="3" t="str">
        <f>HYPERLINK("http://www.uniprot.org/uniprot/G7KBB5","tr|G7KBB5|G7KBB5_MEDTR")</f>
        <v>tr|G7KBB5|G7KBB5_MEDTR</v>
      </c>
      <c r="D9415" t="s">
        <v>14125</v>
      </c>
      <c r="E9415">
        <v>77.25</v>
      </c>
      <c r="F9415">
        <v>233</v>
      </c>
      <c r="G9415">
        <v>53</v>
      </c>
      <c r="H9415">
        <v>0</v>
      </c>
      <c r="I9415">
        <v>133</v>
      </c>
      <c r="J9415">
        <v>831</v>
      </c>
      <c r="K9415">
        <v>1</v>
      </c>
      <c r="L9415">
        <v>247</v>
      </c>
      <c r="M9415">
        <v>479</v>
      </c>
      <c r="N9415" t="s">
        <v>18</v>
      </c>
      <c r="O9415" s="1">
        <v>1.10089E-100</v>
      </c>
      <c r="P9415">
        <v>954</v>
      </c>
    </row>
    <row r="9416" spans="1:16" x14ac:dyDescent="0.25">
      <c r="A9416" t="s">
        <v>14126</v>
      </c>
      <c r="B9416">
        <v>210</v>
      </c>
      <c r="C9416" s="3" t="str">
        <f>HYPERLINK("http://www.uniprot.org/uniprot/Q949L5","tr|Q949L5|Q949L5_CICAR")</f>
        <v>tr|Q949L5|Q949L5_CICAR</v>
      </c>
      <c r="D9416" t="s">
        <v>55</v>
      </c>
      <c r="E9416">
        <v>51.06</v>
      </c>
      <c r="F9416">
        <v>47</v>
      </c>
      <c r="G9416">
        <v>23</v>
      </c>
      <c r="H9416">
        <v>0</v>
      </c>
      <c r="I9416">
        <v>1</v>
      </c>
      <c r="J9416">
        <v>141</v>
      </c>
      <c r="K9416">
        <v>1</v>
      </c>
      <c r="L9416">
        <v>1</v>
      </c>
      <c r="M9416">
        <v>47</v>
      </c>
      <c r="N9416" t="s">
        <v>18</v>
      </c>
      <c r="O9416" s="1">
        <v>3.4116499999999999E-9</v>
      </c>
      <c r="P9416">
        <v>105</v>
      </c>
    </row>
    <row r="9417" spans="1:16" x14ac:dyDescent="0.25">
      <c r="A9417" t="s">
        <v>14127</v>
      </c>
      <c r="B9417">
        <v>801</v>
      </c>
      <c r="C9417" s="3" t="str">
        <f>HYPERLINK("http://www.uniprot.org/uniprot/G7L5K2","tr|G7L5K2|G7L5K2_MEDTR")</f>
        <v>tr|G7L5K2|G7L5K2_MEDTR</v>
      </c>
      <c r="D9417" t="s">
        <v>13965</v>
      </c>
      <c r="E9417">
        <v>75</v>
      </c>
      <c r="F9417">
        <v>192</v>
      </c>
      <c r="G9417">
        <v>48</v>
      </c>
      <c r="H9417">
        <v>6</v>
      </c>
      <c r="I9417">
        <v>22</v>
      </c>
      <c r="J9417">
        <v>579</v>
      </c>
      <c r="K9417">
        <v>1</v>
      </c>
      <c r="L9417">
        <v>332</v>
      </c>
      <c r="M9417">
        <v>516</v>
      </c>
      <c r="N9417" t="s">
        <v>18</v>
      </c>
      <c r="O9417" s="1">
        <v>7.8145199999999998E-69</v>
      </c>
      <c r="P9417">
        <v>679</v>
      </c>
    </row>
    <row r="9418" spans="1:16" x14ac:dyDescent="0.25">
      <c r="A9418" t="s">
        <v>14128</v>
      </c>
      <c r="B9418">
        <v>507</v>
      </c>
      <c r="C9418" s="3" t="str">
        <f>HYPERLINK("http://www.uniprot.org/uniprot/K7KDB5","tr|K7KDB5|K7KDB5_SOYBN")</f>
        <v>tr|K7KDB5|K7KDB5_SOYBN</v>
      </c>
      <c r="D9418" t="s">
        <v>117</v>
      </c>
      <c r="E9418">
        <v>62.41</v>
      </c>
      <c r="F9418">
        <v>141</v>
      </c>
      <c r="G9418">
        <v>53</v>
      </c>
      <c r="H9418">
        <v>0</v>
      </c>
      <c r="I9418">
        <v>82</v>
      </c>
      <c r="J9418">
        <v>504</v>
      </c>
      <c r="K9418">
        <v>1</v>
      </c>
      <c r="L9418">
        <v>10</v>
      </c>
      <c r="M9418">
        <v>148</v>
      </c>
      <c r="N9418" t="s">
        <v>18</v>
      </c>
      <c r="O9418" s="1">
        <v>1.4017799999999999E-44</v>
      </c>
      <c r="P9418">
        <v>466</v>
      </c>
    </row>
    <row r="9419" spans="1:16" x14ac:dyDescent="0.25">
      <c r="A9419" t="s">
        <v>14129</v>
      </c>
      <c r="B9419">
        <v>534</v>
      </c>
      <c r="C9419" s="3" t="str">
        <f>HYPERLINK("http://www.uniprot.org/uniprot/G7IK83","tr|G7IK83|G7IK83_MEDTR")</f>
        <v>tr|G7IK83|G7IK83_MEDTR</v>
      </c>
      <c r="D9419" t="s">
        <v>14130</v>
      </c>
      <c r="E9419">
        <v>66.66</v>
      </c>
      <c r="F9419">
        <v>177</v>
      </c>
      <c r="G9419">
        <v>59</v>
      </c>
      <c r="H9419">
        <v>0</v>
      </c>
      <c r="I9419">
        <v>1</v>
      </c>
      <c r="J9419">
        <v>531</v>
      </c>
      <c r="K9419">
        <v>1</v>
      </c>
      <c r="L9419">
        <v>128</v>
      </c>
      <c r="M9419">
        <v>295</v>
      </c>
      <c r="N9419" t="s">
        <v>18</v>
      </c>
      <c r="O9419" s="1">
        <v>1.2778299999999999E-53</v>
      </c>
      <c r="P9419">
        <v>544</v>
      </c>
    </row>
    <row r="9420" spans="1:16" x14ac:dyDescent="0.25">
      <c r="A9420" t="s">
        <v>14131</v>
      </c>
      <c r="B9420">
        <v>1956</v>
      </c>
      <c r="C9420" s="3" t="str">
        <f>HYPERLINK("http://www.uniprot.org/uniprot/G7KEG3","tr|G7KEG3|G7KEG3_MEDTR")</f>
        <v>tr|G7KEG3|G7KEG3_MEDTR</v>
      </c>
      <c r="D9420" t="s">
        <v>14132</v>
      </c>
      <c r="E9420">
        <v>57.1</v>
      </c>
      <c r="F9420">
        <v>669</v>
      </c>
      <c r="G9420">
        <v>287</v>
      </c>
      <c r="H9420">
        <v>29</v>
      </c>
      <c r="I9420">
        <v>10</v>
      </c>
      <c r="J9420">
        <v>1929</v>
      </c>
      <c r="K9420">
        <v>1</v>
      </c>
      <c r="L9420">
        <v>341</v>
      </c>
      <c r="M9420">
        <v>978</v>
      </c>
      <c r="N9420" t="s">
        <v>18</v>
      </c>
      <c r="O9420">
        <v>0</v>
      </c>
      <c r="P9420">
        <v>1774</v>
      </c>
    </row>
    <row r="9421" spans="1:16" x14ac:dyDescent="0.25">
      <c r="A9421" t="s">
        <v>14133</v>
      </c>
      <c r="B9421">
        <v>1083</v>
      </c>
      <c r="C9421" s="3" t="str">
        <f>HYPERLINK("http://www.uniprot.org/uniprot/G7IIV3","tr|G7IIV3|G7IIV3_MEDTR")</f>
        <v>tr|G7IIV3|G7IIV3_MEDTR</v>
      </c>
      <c r="D9421" t="s">
        <v>14134</v>
      </c>
      <c r="E9421">
        <v>84.66</v>
      </c>
      <c r="F9421">
        <v>339</v>
      </c>
      <c r="G9421">
        <v>52</v>
      </c>
      <c r="H9421">
        <v>0</v>
      </c>
      <c r="I9421">
        <v>64</v>
      </c>
      <c r="J9421">
        <v>1080</v>
      </c>
      <c r="K9421">
        <v>1</v>
      </c>
      <c r="L9421">
        <v>131</v>
      </c>
      <c r="M9421">
        <v>469</v>
      </c>
      <c r="N9421" t="s">
        <v>18</v>
      </c>
      <c r="O9421" s="1">
        <v>4.8704300000000004E-164</v>
      </c>
      <c r="P9421">
        <v>1502</v>
      </c>
    </row>
    <row r="9422" spans="1:16" x14ac:dyDescent="0.25">
      <c r="A9422" t="s">
        <v>14135</v>
      </c>
      <c r="B9422">
        <v>276</v>
      </c>
      <c r="C9422" s="3" t="str">
        <f>HYPERLINK("http://www.uniprot.org/uniprot/K7M5C9","tr|K7M5C9|K7M5C9_SOYBN")</f>
        <v>tr|K7M5C9|K7M5C9_SOYBN</v>
      </c>
      <c r="D9422" t="s">
        <v>28</v>
      </c>
      <c r="E9422">
        <v>52.3</v>
      </c>
      <c r="F9422">
        <v>65</v>
      </c>
      <c r="G9422">
        <v>31</v>
      </c>
      <c r="H9422">
        <v>0</v>
      </c>
      <c r="I9422">
        <v>34</v>
      </c>
      <c r="J9422">
        <v>228</v>
      </c>
      <c r="K9422">
        <v>1</v>
      </c>
      <c r="L9422">
        <v>7</v>
      </c>
      <c r="M9422">
        <v>71</v>
      </c>
      <c r="N9422" t="s">
        <v>18</v>
      </c>
      <c r="O9422" s="1">
        <v>7.4283000000000001E-9</v>
      </c>
      <c r="P9422">
        <v>158</v>
      </c>
    </row>
    <row r="9423" spans="1:16" x14ac:dyDescent="0.25">
      <c r="A9423" t="s">
        <v>14136</v>
      </c>
      <c r="B9423">
        <v>2478</v>
      </c>
      <c r="C9423" s="3" t="str">
        <f>HYPERLINK("http://www.uniprot.org/uniprot/K7KFZ3","tr|K7KFZ3|K7KFZ3_SOYBN")</f>
        <v>tr|K7KFZ3|K7KFZ3_SOYBN</v>
      </c>
      <c r="D9423" t="s">
        <v>28</v>
      </c>
      <c r="E9423">
        <v>67.28</v>
      </c>
      <c r="F9423">
        <v>920</v>
      </c>
      <c r="G9423">
        <v>301</v>
      </c>
      <c r="H9423">
        <v>98</v>
      </c>
      <c r="I9423">
        <v>10</v>
      </c>
      <c r="J9423">
        <v>2475</v>
      </c>
      <c r="K9423">
        <v>1</v>
      </c>
      <c r="L9423">
        <v>62</v>
      </c>
      <c r="M9423">
        <v>978</v>
      </c>
      <c r="N9423" t="s">
        <v>18</v>
      </c>
      <c r="O9423">
        <v>0</v>
      </c>
      <c r="P9423">
        <v>2988</v>
      </c>
    </row>
    <row r="9424" spans="1:16" x14ac:dyDescent="0.25">
      <c r="A9424" t="s">
        <v>14137</v>
      </c>
      <c r="B9424">
        <v>1179</v>
      </c>
      <c r="C9424" s="3" t="str">
        <f>HYPERLINK("http://www.uniprot.org/uniprot/Q5QPZ6","tr|Q5QPZ6|Q5QPZ6_MEDTR")</f>
        <v>tr|Q5QPZ6|Q5QPZ6_MEDTR</v>
      </c>
      <c r="D9424" t="s">
        <v>14138</v>
      </c>
      <c r="E9424">
        <v>73.42</v>
      </c>
      <c r="F9424">
        <v>301</v>
      </c>
      <c r="G9424">
        <v>80</v>
      </c>
      <c r="H9424">
        <v>12</v>
      </c>
      <c r="I9424">
        <v>1</v>
      </c>
      <c r="J9424">
        <v>867</v>
      </c>
      <c r="K9424">
        <v>1</v>
      </c>
      <c r="L9424">
        <v>1</v>
      </c>
      <c r="M9424">
        <v>297</v>
      </c>
      <c r="N9424" t="s">
        <v>18</v>
      </c>
      <c r="O9424" s="1">
        <v>6.63999E-117</v>
      </c>
      <c r="P9424">
        <v>1096</v>
      </c>
    </row>
    <row r="9425" spans="1:16" x14ac:dyDescent="0.25">
      <c r="A9425" t="s">
        <v>14139</v>
      </c>
      <c r="B9425">
        <v>2601</v>
      </c>
      <c r="C9425" s="3" t="str">
        <f>HYPERLINK("http://www.uniprot.org/uniprot/K7K7C7","tr|K7K7C7|K7K7C7_SOYBN")</f>
        <v>tr|K7K7C7|K7K7C7_SOYBN</v>
      </c>
      <c r="D9425" t="s">
        <v>28</v>
      </c>
      <c r="E9425">
        <v>65.900000000000006</v>
      </c>
      <c r="F9425">
        <v>874</v>
      </c>
      <c r="G9425">
        <v>298</v>
      </c>
      <c r="H9425">
        <v>8</v>
      </c>
      <c r="I9425">
        <v>1</v>
      </c>
      <c r="J9425">
        <v>2598</v>
      </c>
      <c r="K9425">
        <v>1</v>
      </c>
      <c r="L9425">
        <v>1</v>
      </c>
      <c r="M9425">
        <v>838</v>
      </c>
      <c r="N9425" t="s">
        <v>18</v>
      </c>
      <c r="O9425">
        <v>0</v>
      </c>
      <c r="P9425">
        <v>2735</v>
      </c>
    </row>
    <row r="9426" spans="1:16" x14ac:dyDescent="0.25">
      <c r="A9426" t="s">
        <v>14140</v>
      </c>
      <c r="B9426">
        <v>978</v>
      </c>
      <c r="C9426" s="3" t="str">
        <f>HYPERLINK("http://www.uniprot.org/uniprot/G7I7E9","tr|G7I7E9|G7I7E9_MEDTR")</f>
        <v>tr|G7I7E9|G7I7E9_MEDTR</v>
      </c>
      <c r="D9426" t="s">
        <v>14141</v>
      </c>
      <c r="E9426">
        <v>87.38</v>
      </c>
      <c r="F9426">
        <v>325</v>
      </c>
      <c r="G9426">
        <v>41</v>
      </c>
      <c r="H9426">
        <v>0</v>
      </c>
      <c r="I9426">
        <v>1</v>
      </c>
      <c r="J9426">
        <v>975</v>
      </c>
      <c r="K9426">
        <v>1</v>
      </c>
      <c r="L9426">
        <v>1</v>
      </c>
      <c r="M9426">
        <v>325</v>
      </c>
      <c r="N9426" t="s">
        <v>18</v>
      </c>
      <c r="O9426" s="1">
        <v>2.7075499999999999E-155</v>
      </c>
      <c r="P9426">
        <v>1426</v>
      </c>
    </row>
    <row r="9427" spans="1:16" x14ac:dyDescent="0.25">
      <c r="A9427" t="s">
        <v>14142</v>
      </c>
      <c r="B9427">
        <v>10788</v>
      </c>
      <c r="C9427" s="3" t="str">
        <f>HYPERLINK("http://www.uniprot.org/uniprot/G7ICR2","tr|G7ICR2|G7ICR2_MEDTR")</f>
        <v>tr|G7ICR2|G7ICR2_MEDTR</v>
      </c>
      <c r="D9427" t="s">
        <v>14143</v>
      </c>
      <c r="E9427">
        <v>88.55</v>
      </c>
      <c r="F9427">
        <v>3618</v>
      </c>
      <c r="G9427">
        <v>414</v>
      </c>
      <c r="H9427">
        <v>23</v>
      </c>
      <c r="I9427">
        <v>1</v>
      </c>
      <c r="J9427">
        <v>10785</v>
      </c>
      <c r="K9427">
        <v>1</v>
      </c>
      <c r="L9427">
        <v>1</v>
      </c>
      <c r="M9427">
        <v>3617</v>
      </c>
      <c r="N9427" t="s">
        <v>18</v>
      </c>
      <c r="O9427">
        <v>0</v>
      </c>
      <c r="P9427">
        <v>16279</v>
      </c>
    </row>
    <row r="9428" spans="1:16" x14ac:dyDescent="0.25">
      <c r="A9428" t="s">
        <v>14144</v>
      </c>
      <c r="B9428">
        <v>2652</v>
      </c>
      <c r="C9428" s="3" t="str">
        <f>HYPERLINK("http://www.uniprot.org/uniprot/K7LHG8","tr|K7LHG8|K7LHG8_SOYBN")</f>
        <v>tr|K7LHG8|K7LHG8_SOYBN</v>
      </c>
      <c r="D9428" t="s">
        <v>28</v>
      </c>
      <c r="E9428">
        <v>70.88</v>
      </c>
      <c r="F9428">
        <v>886</v>
      </c>
      <c r="G9428">
        <v>258</v>
      </c>
      <c r="H9428">
        <v>7</v>
      </c>
      <c r="I9428">
        <v>1</v>
      </c>
      <c r="J9428">
        <v>2637</v>
      </c>
      <c r="K9428">
        <v>1</v>
      </c>
      <c r="L9428">
        <v>1</v>
      </c>
      <c r="M9428">
        <v>825</v>
      </c>
      <c r="N9428" t="s">
        <v>18</v>
      </c>
      <c r="O9428">
        <v>0</v>
      </c>
      <c r="P9428">
        <v>3033</v>
      </c>
    </row>
    <row r="9429" spans="1:16" x14ac:dyDescent="0.25">
      <c r="A9429" t="s">
        <v>14145</v>
      </c>
      <c r="B9429">
        <v>1086</v>
      </c>
      <c r="C9429" s="3" t="str">
        <f>HYPERLINK("http://www.uniprot.org/uniprot/G7IBE3","tr|G7IBE3|G7IBE3_MEDTR")</f>
        <v>tr|G7IBE3|G7IBE3_MEDTR</v>
      </c>
      <c r="D9429" t="s">
        <v>14146</v>
      </c>
      <c r="E9429">
        <v>80.819999999999993</v>
      </c>
      <c r="F9429">
        <v>339</v>
      </c>
      <c r="G9429">
        <v>65</v>
      </c>
      <c r="H9429">
        <v>0</v>
      </c>
      <c r="I9429">
        <v>22</v>
      </c>
      <c r="J9429">
        <v>1038</v>
      </c>
      <c r="K9429">
        <v>1</v>
      </c>
      <c r="L9429">
        <v>1</v>
      </c>
      <c r="M9429">
        <v>339</v>
      </c>
      <c r="N9429" t="s">
        <v>18</v>
      </c>
      <c r="O9429" s="1">
        <v>7.3119000000000003E-160</v>
      </c>
      <c r="P9429">
        <v>1466</v>
      </c>
    </row>
    <row r="9430" spans="1:16" x14ac:dyDescent="0.25">
      <c r="A9430" t="s">
        <v>14147</v>
      </c>
      <c r="B9430">
        <v>1140</v>
      </c>
      <c r="C9430" s="3" t="str">
        <f>HYPERLINK("http://www.uniprot.org/uniprot/I1JY36","tr|I1JY36|I1JY36_SOYBN")</f>
        <v>tr|I1JY36|I1JY36_SOYBN</v>
      </c>
      <c r="D9430" t="s">
        <v>28</v>
      </c>
      <c r="E9430">
        <v>76.11</v>
      </c>
      <c r="F9430">
        <v>381</v>
      </c>
      <c r="G9430">
        <v>91</v>
      </c>
      <c r="H9430">
        <v>2</v>
      </c>
      <c r="I9430">
        <v>1</v>
      </c>
      <c r="J9430">
        <v>1137</v>
      </c>
      <c r="K9430">
        <v>1</v>
      </c>
      <c r="L9430">
        <v>1</v>
      </c>
      <c r="M9430">
        <v>375</v>
      </c>
      <c r="N9430" t="s">
        <v>18</v>
      </c>
      <c r="O9430" s="1">
        <v>1.06849E-164</v>
      </c>
      <c r="P9430">
        <v>1508</v>
      </c>
    </row>
    <row r="9431" spans="1:16" x14ac:dyDescent="0.25">
      <c r="A9431" t="s">
        <v>14148</v>
      </c>
      <c r="B9431">
        <v>1287</v>
      </c>
      <c r="C9431" s="3" t="str">
        <f>HYPERLINK("http://www.uniprot.org/uniprot/I1MY82","tr|I1MY82|I1MY82_SOYBN")</f>
        <v>tr|I1MY82|I1MY82_SOYBN</v>
      </c>
      <c r="D9431" t="s">
        <v>71</v>
      </c>
      <c r="E9431">
        <v>72.180000000000007</v>
      </c>
      <c r="F9431">
        <v>435</v>
      </c>
      <c r="G9431">
        <v>121</v>
      </c>
      <c r="H9431">
        <v>9</v>
      </c>
      <c r="I9431">
        <v>1</v>
      </c>
      <c r="J9431">
        <v>1278</v>
      </c>
      <c r="K9431">
        <v>1</v>
      </c>
      <c r="L9431">
        <v>51</v>
      </c>
      <c r="M9431">
        <v>471</v>
      </c>
      <c r="N9431" t="s">
        <v>18</v>
      </c>
      <c r="O9431" s="1">
        <v>1.01271E-169</v>
      </c>
      <c r="P9431">
        <v>1552</v>
      </c>
    </row>
    <row r="9432" spans="1:16" x14ac:dyDescent="0.25">
      <c r="A9432" t="s">
        <v>14149</v>
      </c>
      <c r="B9432">
        <v>573</v>
      </c>
      <c r="C9432" s="3" t="str">
        <f>HYPERLINK("http://www.uniprot.org/uniprot/I3SRC4","tr|I3SRC4|I3SRC4_MEDTR")</f>
        <v>tr|I3SRC4|I3SRC4_MEDTR</v>
      </c>
      <c r="D9432" t="s">
        <v>22</v>
      </c>
      <c r="E9432">
        <v>66.48</v>
      </c>
      <c r="F9432">
        <v>179</v>
      </c>
      <c r="G9432">
        <v>60</v>
      </c>
      <c r="H9432">
        <v>0</v>
      </c>
      <c r="I9432">
        <v>1</v>
      </c>
      <c r="J9432">
        <v>537</v>
      </c>
      <c r="K9432">
        <v>1</v>
      </c>
      <c r="L9432">
        <v>1</v>
      </c>
      <c r="M9432">
        <v>159</v>
      </c>
      <c r="N9432" t="s">
        <v>18</v>
      </c>
      <c r="O9432" s="1">
        <v>4.4625999999999998E-56</v>
      </c>
      <c r="P9432">
        <v>566</v>
      </c>
    </row>
    <row r="9433" spans="1:16" x14ac:dyDescent="0.25">
      <c r="A9433" t="s">
        <v>14150</v>
      </c>
      <c r="B9433">
        <v>834</v>
      </c>
      <c r="C9433" s="3" t="str">
        <f>HYPERLINK("http://www.uniprot.org/uniprot/K7L2R9","tr|K7L2R9|K7L2R9_SOYBN")</f>
        <v>tr|K7L2R9|K7L2R9_SOYBN</v>
      </c>
      <c r="D9433" t="s">
        <v>28</v>
      </c>
      <c r="E9433">
        <v>62.5</v>
      </c>
      <c r="F9433">
        <v>280</v>
      </c>
      <c r="G9433">
        <v>105</v>
      </c>
      <c r="H9433">
        <v>12</v>
      </c>
      <c r="I9433">
        <v>1</v>
      </c>
      <c r="J9433">
        <v>804</v>
      </c>
      <c r="K9433">
        <v>1</v>
      </c>
      <c r="L9433">
        <v>17</v>
      </c>
      <c r="M9433">
        <v>273</v>
      </c>
      <c r="N9433" t="s">
        <v>18</v>
      </c>
      <c r="O9433" s="1">
        <v>7.4186599999999996E-81</v>
      </c>
      <c r="P9433">
        <v>783</v>
      </c>
    </row>
    <row r="9434" spans="1:16" x14ac:dyDescent="0.25">
      <c r="A9434" t="s">
        <v>14151</v>
      </c>
      <c r="B9434">
        <v>930</v>
      </c>
      <c r="C9434" s="3" t="str">
        <f>HYPERLINK("http://www.uniprot.org/uniprot/I1LM73","tr|I1LM73|I1LM73_SOYBN")</f>
        <v>tr|I1LM73|I1LM73_SOYBN</v>
      </c>
      <c r="D9434" t="s">
        <v>28</v>
      </c>
      <c r="E9434">
        <v>92.6</v>
      </c>
      <c r="F9434">
        <v>284</v>
      </c>
      <c r="G9434">
        <v>21</v>
      </c>
      <c r="H9434">
        <v>3</v>
      </c>
      <c r="I9434">
        <v>85</v>
      </c>
      <c r="J9434">
        <v>927</v>
      </c>
      <c r="K9434">
        <v>1</v>
      </c>
      <c r="L9434">
        <v>194</v>
      </c>
      <c r="M9434">
        <v>475</v>
      </c>
      <c r="N9434" t="s">
        <v>18</v>
      </c>
      <c r="O9434" s="1">
        <v>8.2356399999999993E-143</v>
      </c>
      <c r="P9434">
        <v>1318</v>
      </c>
    </row>
    <row r="9435" spans="1:16" x14ac:dyDescent="0.25">
      <c r="A9435" t="s">
        <v>14152</v>
      </c>
      <c r="B9435">
        <v>2118</v>
      </c>
      <c r="C9435" s="3" t="str">
        <f>HYPERLINK("http://www.uniprot.org/uniprot/G7LFQ9","tr|G7LFQ9|G7LFQ9_MEDTR")</f>
        <v>tr|G7LFQ9|G7LFQ9_MEDTR</v>
      </c>
      <c r="D9435" t="s">
        <v>14153</v>
      </c>
      <c r="E9435">
        <v>89.02</v>
      </c>
      <c r="F9435">
        <v>729</v>
      </c>
      <c r="G9435">
        <v>80</v>
      </c>
      <c r="H9435">
        <v>24</v>
      </c>
      <c r="I9435">
        <v>1</v>
      </c>
      <c r="J9435">
        <v>2115</v>
      </c>
      <c r="K9435">
        <v>1</v>
      </c>
      <c r="L9435">
        <v>1</v>
      </c>
      <c r="M9435">
        <v>729</v>
      </c>
      <c r="N9435" t="s">
        <v>18</v>
      </c>
      <c r="O9435">
        <v>0</v>
      </c>
      <c r="P9435">
        <v>3430</v>
      </c>
    </row>
    <row r="9436" spans="1:16" x14ac:dyDescent="0.25">
      <c r="A9436" t="s">
        <v>14154</v>
      </c>
      <c r="B9436">
        <v>519</v>
      </c>
      <c r="C9436" s="3" t="str">
        <f>HYPERLINK("http://www.uniprot.org/uniprot/G7KBB5","tr|G7KBB5|G7KBB5_MEDTR")</f>
        <v>tr|G7KBB5|G7KBB5_MEDTR</v>
      </c>
      <c r="D9436" t="s">
        <v>14125</v>
      </c>
      <c r="E9436">
        <v>89.53</v>
      </c>
      <c r="F9436">
        <v>172</v>
      </c>
      <c r="G9436">
        <v>18</v>
      </c>
      <c r="H9436">
        <v>0</v>
      </c>
      <c r="I9436">
        <v>1</v>
      </c>
      <c r="J9436">
        <v>516</v>
      </c>
      <c r="K9436">
        <v>1</v>
      </c>
      <c r="L9436">
        <v>308</v>
      </c>
      <c r="M9436">
        <v>479</v>
      </c>
      <c r="N9436" t="s">
        <v>18</v>
      </c>
      <c r="O9436" s="1">
        <v>1.35001E-87</v>
      </c>
      <c r="P9436">
        <v>837</v>
      </c>
    </row>
    <row r="9437" spans="1:16" x14ac:dyDescent="0.25">
      <c r="A9437" t="s">
        <v>14155</v>
      </c>
      <c r="B9437">
        <v>2475</v>
      </c>
      <c r="C9437" s="3" t="str">
        <f>HYPERLINK("http://www.uniprot.org/uniprot/G7L7T8","tr|G7L7T8|G7L7T8_MEDTR")</f>
        <v>tr|G7L7T8|G7L7T8_MEDTR</v>
      </c>
      <c r="D9437" t="s">
        <v>14156</v>
      </c>
      <c r="E9437">
        <v>78.56</v>
      </c>
      <c r="F9437">
        <v>807</v>
      </c>
      <c r="G9437">
        <v>173</v>
      </c>
      <c r="H9437">
        <v>1</v>
      </c>
      <c r="I9437">
        <v>55</v>
      </c>
      <c r="J9437">
        <v>2472</v>
      </c>
      <c r="K9437">
        <v>1</v>
      </c>
      <c r="L9437">
        <v>17</v>
      </c>
      <c r="M9437">
        <v>810</v>
      </c>
      <c r="N9437" t="s">
        <v>18</v>
      </c>
      <c r="O9437">
        <v>0</v>
      </c>
      <c r="P9437">
        <v>3304</v>
      </c>
    </row>
    <row r="9438" spans="1:16" x14ac:dyDescent="0.25">
      <c r="A9438" t="s">
        <v>14157</v>
      </c>
      <c r="B9438">
        <v>3480</v>
      </c>
      <c r="C9438" s="3" t="str">
        <f>HYPERLINK("http://www.uniprot.org/uniprot/G8A1Q9","tr|G8A1Q9|G8A1Q9_MEDTR")</f>
        <v>tr|G8A1Q9|G8A1Q9_MEDTR</v>
      </c>
      <c r="D9438" t="s">
        <v>14158</v>
      </c>
      <c r="E9438">
        <v>90.97</v>
      </c>
      <c r="F9438">
        <v>1163</v>
      </c>
      <c r="G9438">
        <v>105</v>
      </c>
      <c r="H9438">
        <v>4</v>
      </c>
      <c r="I9438">
        <v>1</v>
      </c>
      <c r="J9438">
        <v>3477</v>
      </c>
      <c r="K9438">
        <v>1</v>
      </c>
      <c r="L9438">
        <v>17</v>
      </c>
      <c r="M9438">
        <v>1176</v>
      </c>
      <c r="N9438" t="s">
        <v>18</v>
      </c>
      <c r="O9438">
        <v>0</v>
      </c>
      <c r="P9438">
        <v>5432</v>
      </c>
    </row>
    <row r="9439" spans="1:16" x14ac:dyDescent="0.25">
      <c r="A9439" t="s">
        <v>14159</v>
      </c>
      <c r="B9439">
        <v>468</v>
      </c>
      <c r="C9439" s="3" t="str">
        <f>HYPERLINK("http://www.uniprot.org/uniprot/G7LCN4","tr|G7LCN4|G7LCN4_MEDTR")</f>
        <v>tr|G7LCN4|G7LCN4_MEDTR</v>
      </c>
      <c r="D9439" t="s">
        <v>14160</v>
      </c>
      <c r="E9439">
        <v>38.090000000000003</v>
      </c>
      <c r="F9439">
        <v>168</v>
      </c>
      <c r="G9439">
        <v>104</v>
      </c>
      <c r="H9439">
        <v>26</v>
      </c>
      <c r="I9439">
        <v>1</v>
      </c>
      <c r="J9439">
        <v>426</v>
      </c>
      <c r="K9439">
        <v>1</v>
      </c>
      <c r="L9439">
        <v>1</v>
      </c>
      <c r="M9439">
        <v>161</v>
      </c>
      <c r="N9439" t="s">
        <v>18</v>
      </c>
      <c r="O9439" s="1">
        <v>1.2442599999999999E-16</v>
      </c>
      <c r="P9439">
        <v>225</v>
      </c>
    </row>
    <row r="9440" spans="1:16" x14ac:dyDescent="0.25">
      <c r="A9440" t="s">
        <v>14161</v>
      </c>
      <c r="B9440">
        <v>954</v>
      </c>
      <c r="C9440" s="3" t="str">
        <f>HYPERLINK("http://www.uniprot.org/uniprot/G7K556","tr|G7K556|G7K556_MEDTR")</f>
        <v>tr|G7K556|G7K556_MEDTR</v>
      </c>
      <c r="D9440" t="s">
        <v>14162</v>
      </c>
      <c r="E9440">
        <v>81.36</v>
      </c>
      <c r="F9440">
        <v>322</v>
      </c>
      <c r="G9440">
        <v>60</v>
      </c>
      <c r="H9440">
        <v>5</v>
      </c>
      <c r="I9440">
        <v>1</v>
      </c>
      <c r="J9440">
        <v>951</v>
      </c>
      <c r="K9440">
        <v>1</v>
      </c>
      <c r="L9440">
        <v>1</v>
      </c>
      <c r="M9440">
        <v>322</v>
      </c>
      <c r="N9440" t="s">
        <v>18</v>
      </c>
      <c r="O9440" s="1">
        <v>2.6842500000000001E-144</v>
      </c>
      <c r="P9440">
        <v>1331</v>
      </c>
    </row>
    <row r="9441" spans="1:16" x14ac:dyDescent="0.25">
      <c r="A9441" t="s">
        <v>14163</v>
      </c>
      <c r="B9441">
        <v>1626</v>
      </c>
      <c r="C9441" s="3" t="str">
        <f>HYPERLINK("http://www.uniprot.org/uniprot/F8WLB6","tr|F8WLB6|F8WLB6_CITUN")</f>
        <v>tr|F8WLB6|F8WLB6_CITUN</v>
      </c>
      <c r="D9441" t="s">
        <v>14164</v>
      </c>
      <c r="E9441">
        <v>52.43</v>
      </c>
      <c r="F9441">
        <v>288</v>
      </c>
      <c r="G9441">
        <v>137</v>
      </c>
      <c r="H9441">
        <v>10</v>
      </c>
      <c r="I9441">
        <v>307</v>
      </c>
      <c r="J9441">
        <v>1140</v>
      </c>
      <c r="K9441">
        <v>1</v>
      </c>
      <c r="L9441">
        <v>34</v>
      </c>
      <c r="M9441">
        <v>320</v>
      </c>
      <c r="N9441" t="s">
        <v>18</v>
      </c>
      <c r="O9441" s="1">
        <v>2.59403E-75</v>
      </c>
      <c r="P9441">
        <v>739</v>
      </c>
    </row>
    <row r="9442" spans="1:16" x14ac:dyDescent="0.25">
      <c r="A9442" t="s">
        <v>14165</v>
      </c>
      <c r="B9442">
        <v>651</v>
      </c>
      <c r="C9442" s="3" t="str">
        <f>HYPERLINK("http://www.uniprot.org/uniprot/Q2PYW4","tr|Q2PYW4|Q2PYW4_SOLTU")</f>
        <v>tr|Q2PYW4|Q2PYW4_SOLTU</v>
      </c>
      <c r="D9442" t="s">
        <v>8387</v>
      </c>
      <c r="E9442">
        <v>34.64</v>
      </c>
      <c r="F9442">
        <v>127</v>
      </c>
      <c r="G9442">
        <v>83</v>
      </c>
      <c r="H9442">
        <v>0</v>
      </c>
      <c r="I9442">
        <v>256</v>
      </c>
      <c r="J9442">
        <v>636</v>
      </c>
      <c r="K9442">
        <v>1</v>
      </c>
      <c r="L9442">
        <v>42</v>
      </c>
      <c r="M9442">
        <v>166</v>
      </c>
      <c r="N9442" t="s">
        <v>18</v>
      </c>
      <c r="O9442" s="1">
        <v>2.9408800000000002E-13</v>
      </c>
      <c r="P9442">
        <v>198</v>
      </c>
    </row>
    <row r="9443" spans="1:16" x14ac:dyDescent="0.25">
      <c r="A9443" t="s">
        <v>14166</v>
      </c>
      <c r="B9443">
        <v>2049</v>
      </c>
      <c r="C9443" s="3" t="str">
        <f>HYPERLINK("http://www.uniprot.org/uniprot/G7I2F3","tr|G7I2F3|G7I2F3_MEDTR")</f>
        <v>tr|G7I2F3|G7I2F3_MEDTR</v>
      </c>
      <c r="D9443" t="s">
        <v>257</v>
      </c>
      <c r="E9443">
        <v>39.39</v>
      </c>
      <c r="F9443">
        <v>363</v>
      </c>
      <c r="G9443">
        <v>220</v>
      </c>
      <c r="H9443">
        <v>2</v>
      </c>
      <c r="I9443">
        <v>919</v>
      </c>
      <c r="J9443">
        <v>2001</v>
      </c>
      <c r="K9443">
        <v>1</v>
      </c>
      <c r="L9443">
        <v>85</v>
      </c>
      <c r="M9443">
        <v>408</v>
      </c>
      <c r="N9443" t="s">
        <v>18</v>
      </c>
      <c r="O9443" s="1">
        <v>1.85503E-52</v>
      </c>
      <c r="P9443">
        <v>543</v>
      </c>
    </row>
    <row r="9444" spans="1:16" x14ac:dyDescent="0.25">
      <c r="A9444" t="s">
        <v>14167</v>
      </c>
      <c r="B9444">
        <v>912</v>
      </c>
      <c r="C9444" s="3" t="str">
        <f>HYPERLINK("http://www.uniprot.org/uniprot/C6TIM6","tr|C6TIM6|C6TIM6_SOYBN")</f>
        <v>tr|C6TIM6|C6TIM6_SOYBN</v>
      </c>
      <c r="D9444" t="s">
        <v>210</v>
      </c>
      <c r="E9444">
        <v>79.09</v>
      </c>
      <c r="F9444">
        <v>287</v>
      </c>
      <c r="G9444">
        <v>60</v>
      </c>
      <c r="H9444">
        <v>0</v>
      </c>
      <c r="I9444">
        <v>1</v>
      </c>
      <c r="J9444">
        <v>861</v>
      </c>
      <c r="K9444">
        <v>1</v>
      </c>
      <c r="L9444">
        <v>1</v>
      </c>
      <c r="M9444">
        <v>287</v>
      </c>
      <c r="N9444" t="s">
        <v>18</v>
      </c>
      <c r="O9444" s="1">
        <v>4.2276799999999999E-128</v>
      </c>
      <c r="P9444">
        <v>1191</v>
      </c>
    </row>
    <row r="9445" spans="1:16" x14ac:dyDescent="0.25">
      <c r="A9445" t="s">
        <v>14168</v>
      </c>
      <c r="B9445">
        <v>624</v>
      </c>
      <c r="C9445" s="3" t="str">
        <f>HYPERLINK("http://www.uniprot.org/uniprot/G7IK84","tr|G7IK84|G7IK84_MEDTR")</f>
        <v>tr|G7IK84|G7IK84_MEDTR</v>
      </c>
      <c r="D9445" t="s">
        <v>14169</v>
      </c>
      <c r="E9445">
        <v>87.87</v>
      </c>
      <c r="F9445">
        <v>198</v>
      </c>
      <c r="G9445">
        <v>24</v>
      </c>
      <c r="H9445">
        <v>0</v>
      </c>
      <c r="I9445">
        <v>22</v>
      </c>
      <c r="J9445">
        <v>615</v>
      </c>
      <c r="K9445">
        <v>1</v>
      </c>
      <c r="L9445">
        <v>34</v>
      </c>
      <c r="M9445">
        <v>231</v>
      </c>
      <c r="N9445" t="s">
        <v>18</v>
      </c>
      <c r="O9445" s="1">
        <v>1.62187E-95</v>
      </c>
      <c r="P9445">
        <v>907</v>
      </c>
    </row>
    <row r="9446" spans="1:16" x14ac:dyDescent="0.25">
      <c r="A9446" t="s">
        <v>14170</v>
      </c>
      <c r="B9446">
        <v>282</v>
      </c>
      <c r="C9446" s="3" t="str">
        <f>HYPERLINK("http://www.uniprot.org/uniprot/I1LTR8","tr|I1LTR8|I1LTR8_SOYBN")</f>
        <v>tr|I1LTR8|I1LTR8_SOYBN</v>
      </c>
      <c r="D9446" t="s">
        <v>28</v>
      </c>
      <c r="E9446">
        <v>70.58</v>
      </c>
      <c r="F9446">
        <v>68</v>
      </c>
      <c r="G9446">
        <v>20</v>
      </c>
      <c r="H9446">
        <v>1</v>
      </c>
      <c r="I9446">
        <v>79</v>
      </c>
      <c r="J9446">
        <v>279</v>
      </c>
      <c r="K9446">
        <v>1</v>
      </c>
      <c r="L9446">
        <v>26</v>
      </c>
      <c r="M9446">
        <v>93</v>
      </c>
      <c r="N9446" t="s">
        <v>18</v>
      </c>
      <c r="O9446" s="1">
        <v>1.2120899999999999E-19</v>
      </c>
      <c r="P9446">
        <v>251</v>
      </c>
    </row>
    <row r="9447" spans="1:16" x14ac:dyDescent="0.25">
      <c r="A9447" t="s">
        <v>14171</v>
      </c>
      <c r="B9447">
        <v>1053</v>
      </c>
      <c r="C9447" s="3" t="str">
        <f>HYPERLINK("http://www.uniprot.org/uniprot/A5ALH5","tr|A5ALH5|A5ALH5_VITVI")</f>
        <v>tr|A5ALH5|A5ALH5_VITVI</v>
      </c>
      <c r="D9447" t="s">
        <v>5744</v>
      </c>
      <c r="E9447">
        <v>65.739999999999995</v>
      </c>
      <c r="F9447">
        <v>216</v>
      </c>
      <c r="G9447">
        <v>74</v>
      </c>
      <c r="H9447">
        <v>1</v>
      </c>
      <c r="I9447">
        <v>388</v>
      </c>
      <c r="J9447">
        <v>1032</v>
      </c>
      <c r="K9447">
        <v>1</v>
      </c>
      <c r="L9447">
        <v>817</v>
      </c>
      <c r="M9447">
        <v>1030</v>
      </c>
      <c r="N9447" t="s">
        <v>18</v>
      </c>
      <c r="O9447" s="1">
        <v>1.07247E-75</v>
      </c>
      <c r="P9447">
        <v>740</v>
      </c>
    </row>
    <row r="9448" spans="1:16" x14ac:dyDescent="0.25">
      <c r="A9448" t="s">
        <v>14172</v>
      </c>
      <c r="B9448">
        <v>471</v>
      </c>
      <c r="C9448" s="3" t="str">
        <f>HYPERLINK("http://www.uniprot.org/uniprot/G7J7K2","tr|G7J7K2|G7J7K2_MEDTR")</f>
        <v>tr|G7J7K2|G7J7K2_MEDTR</v>
      </c>
      <c r="D9448" t="s">
        <v>14173</v>
      </c>
      <c r="E9448">
        <v>66.44</v>
      </c>
      <c r="F9448">
        <v>152</v>
      </c>
      <c r="G9448">
        <v>51</v>
      </c>
      <c r="H9448">
        <v>0</v>
      </c>
      <c r="I9448">
        <v>1</v>
      </c>
      <c r="J9448">
        <v>456</v>
      </c>
      <c r="K9448">
        <v>1</v>
      </c>
      <c r="L9448">
        <v>1</v>
      </c>
      <c r="M9448">
        <v>152</v>
      </c>
      <c r="N9448" t="s">
        <v>18</v>
      </c>
      <c r="O9448" s="1">
        <v>9.0758999999999996E-52</v>
      </c>
      <c r="P9448">
        <v>528</v>
      </c>
    </row>
    <row r="9449" spans="1:16" x14ac:dyDescent="0.25">
      <c r="A9449" t="s">
        <v>14174</v>
      </c>
      <c r="B9449">
        <v>3930</v>
      </c>
      <c r="C9449" s="3" t="str">
        <f>HYPERLINK("http://www.uniprot.org/uniprot/G7L5Z6","tr|G7L5Z6|G7L5Z6_MEDTR")</f>
        <v>tr|G7L5Z6|G7L5Z6_MEDTR</v>
      </c>
      <c r="D9449" t="s">
        <v>14175</v>
      </c>
      <c r="E9449">
        <v>76.989999999999995</v>
      </c>
      <c r="F9449">
        <v>1230</v>
      </c>
      <c r="G9449">
        <v>283</v>
      </c>
      <c r="H9449">
        <v>78</v>
      </c>
      <c r="I9449">
        <v>67</v>
      </c>
      <c r="J9449">
        <v>3522</v>
      </c>
      <c r="K9449">
        <v>1</v>
      </c>
      <c r="L9449">
        <v>37</v>
      </c>
      <c r="M9449">
        <v>1266</v>
      </c>
      <c r="N9449" t="s">
        <v>18</v>
      </c>
      <c r="O9449">
        <v>0</v>
      </c>
      <c r="P9449">
        <v>4806</v>
      </c>
    </row>
    <row r="9450" spans="1:16" x14ac:dyDescent="0.25">
      <c r="A9450" t="s">
        <v>14176</v>
      </c>
      <c r="B9450">
        <v>3465</v>
      </c>
      <c r="C9450" s="3" t="str">
        <f>HYPERLINK("http://www.uniprot.org/uniprot/G7KTG9","tr|G7KTG9|G7KTG9_MEDTR")</f>
        <v>tr|G7KTG9|G7KTG9_MEDTR</v>
      </c>
      <c r="D9450" t="s">
        <v>14177</v>
      </c>
      <c r="E9450">
        <v>76.91</v>
      </c>
      <c r="F9450">
        <v>901</v>
      </c>
      <c r="G9450">
        <v>208</v>
      </c>
      <c r="H9450">
        <v>39</v>
      </c>
      <c r="I9450">
        <v>1</v>
      </c>
      <c r="J9450">
        <v>2586</v>
      </c>
      <c r="K9450">
        <v>1</v>
      </c>
      <c r="L9450">
        <v>1</v>
      </c>
      <c r="M9450">
        <v>863</v>
      </c>
      <c r="N9450" t="s">
        <v>18</v>
      </c>
      <c r="O9450">
        <v>0</v>
      </c>
      <c r="P9450">
        <v>3359</v>
      </c>
    </row>
    <row r="9451" spans="1:16" x14ac:dyDescent="0.25">
      <c r="A9451" t="s">
        <v>14178</v>
      </c>
      <c r="B9451">
        <v>2835</v>
      </c>
      <c r="C9451" s="3" t="str">
        <f>HYPERLINK("http://www.uniprot.org/uniprot/G7I7E8","tr|G7I7E8|G7I7E8_MEDTR")</f>
        <v>tr|G7I7E8|G7I7E8_MEDTR</v>
      </c>
      <c r="D9451" t="s">
        <v>14179</v>
      </c>
      <c r="E9451">
        <v>79.67</v>
      </c>
      <c r="F9451">
        <v>935</v>
      </c>
      <c r="G9451">
        <v>190</v>
      </c>
      <c r="H9451">
        <v>15</v>
      </c>
      <c r="I9451">
        <v>1</v>
      </c>
      <c r="J9451">
        <v>2760</v>
      </c>
      <c r="K9451">
        <v>1</v>
      </c>
      <c r="L9451">
        <v>1</v>
      </c>
      <c r="M9451">
        <v>913</v>
      </c>
      <c r="N9451" t="s">
        <v>18</v>
      </c>
      <c r="O9451">
        <v>0</v>
      </c>
      <c r="P9451">
        <v>3864</v>
      </c>
    </row>
    <row r="9452" spans="1:16" x14ac:dyDescent="0.25">
      <c r="A9452" t="s">
        <v>14180</v>
      </c>
      <c r="B9452">
        <v>1614</v>
      </c>
      <c r="C9452" s="3" t="str">
        <f>HYPERLINK("http://www.uniprot.org/uniprot/G7ICR6","tr|G7ICR6|G7ICR6_MEDTR")</f>
        <v>tr|G7ICR6|G7ICR6_MEDTR</v>
      </c>
      <c r="D9452" t="s">
        <v>14181</v>
      </c>
      <c r="E9452">
        <v>76.77</v>
      </c>
      <c r="F9452">
        <v>534</v>
      </c>
      <c r="G9452">
        <v>124</v>
      </c>
      <c r="H9452">
        <v>2</v>
      </c>
      <c r="I9452">
        <v>7</v>
      </c>
      <c r="J9452">
        <v>1602</v>
      </c>
      <c r="K9452">
        <v>1</v>
      </c>
      <c r="L9452">
        <v>2</v>
      </c>
      <c r="M9452">
        <v>535</v>
      </c>
      <c r="N9452" t="s">
        <v>18</v>
      </c>
      <c r="O9452">
        <v>0</v>
      </c>
      <c r="P9452">
        <v>2119</v>
      </c>
    </row>
    <row r="9453" spans="1:16" x14ac:dyDescent="0.25">
      <c r="A9453" t="s">
        <v>14182</v>
      </c>
      <c r="B9453">
        <v>1149</v>
      </c>
      <c r="C9453" s="3" t="str">
        <f>HYPERLINK("http://www.uniprot.org/uniprot/B7FLW1","tr|B7FLW1|B7FLW1_MEDTR")</f>
        <v>tr|B7FLW1|B7FLW1_MEDTR</v>
      </c>
      <c r="D9453" t="s">
        <v>22</v>
      </c>
      <c r="E9453">
        <v>85.98</v>
      </c>
      <c r="F9453">
        <v>371</v>
      </c>
      <c r="G9453">
        <v>52</v>
      </c>
      <c r="H9453">
        <v>1</v>
      </c>
      <c r="I9453">
        <v>1</v>
      </c>
      <c r="J9453">
        <v>1110</v>
      </c>
      <c r="K9453">
        <v>1</v>
      </c>
      <c r="L9453">
        <v>1</v>
      </c>
      <c r="M9453">
        <v>368</v>
      </c>
      <c r="N9453" t="s">
        <v>18</v>
      </c>
      <c r="O9453" s="1">
        <v>1.4559300000000001E-177</v>
      </c>
      <c r="P9453">
        <v>1619</v>
      </c>
    </row>
    <row r="9454" spans="1:16" x14ac:dyDescent="0.25">
      <c r="A9454" t="s">
        <v>14183</v>
      </c>
      <c r="B9454">
        <v>486</v>
      </c>
      <c r="C9454" s="3" t="str">
        <f>HYPERLINK("http://www.uniprot.org/uniprot/B9H473","tr|B9H473|B9H473_POPTR")</f>
        <v>tr|B9H473|B9H473_POPTR</v>
      </c>
      <c r="D9454" t="s">
        <v>14184</v>
      </c>
      <c r="E9454">
        <v>86</v>
      </c>
      <c r="F9454">
        <v>150</v>
      </c>
      <c r="G9454">
        <v>21</v>
      </c>
      <c r="H9454">
        <v>0</v>
      </c>
      <c r="I9454">
        <v>1</v>
      </c>
      <c r="J9454">
        <v>450</v>
      </c>
      <c r="K9454">
        <v>1</v>
      </c>
      <c r="L9454">
        <v>1</v>
      </c>
      <c r="M9454">
        <v>150</v>
      </c>
      <c r="N9454" t="s">
        <v>18</v>
      </c>
      <c r="O9454" s="1">
        <v>8.77482E-71</v>
      </c>
      <c r="P9454">
        <v>692</v>
      </c>
    </row>
    <row r="9455" spans="1:16" x14ac:dyDescent="0.25">
      <c r="A9455" t="s">
        <v>14185</v>
      </c>
      <c r="B9455">
        <v>735</v>
      </c>
      <c r="C9455" s="3" t="str">
        <f>HYPERLINK("http://www.uniprot.org/uniprot/I1MB58","tr|I1MB58|I1MB58_SOYBN")</f>
        <v>tr|I1MB58|I1MB58_SOYBN</v>
      </c>
      <c r="D9455" t="s">
        <v>28</v>
      </c>
      <c r="E9455">
        <v>50</v>
      </c>
      <c r="F9455">
        <v>250</v>
      </c>
      <c r="G9455">
        <v>125</v>
      </c>
      <c r="H9455">
        <v>6</v>
      </c>
      <c r="I9455">
        <v>1</v>
      </c>
      <c r="J9455">
        <v>732</v>
      </c>
      <c r="K9455">
        <v>1</v>
      </c>
      <c r="L9455">
        <v>1</v>
      </c>
      <c r="M9455">
        <v>249</v>
      </c>
      <c r="N9455" t="s">
        <v>18</v>
      </c>
      <c r="O9455" s="1">
        <v>1.1187099999999999E-52</v>
      </c>
      <c r="P9455">
        <v>539</v>
      </c>
    </row>
    <row r="9456" spans="1:16" x14ac:dyDescent="0.25">
      <c r="A9456" t="s">
        <v>14186</v>
      </c>
      <c r="B9456">
        <v>1158</v>
      </c>
      <c r="C9456" s="3" t="str">
        <f>HYPERLINK("http://www.uniprot.org/uniprot/I1N0J0","tr|I1N0J0|I1N0J0_SOYBN")</f>
        <v>tr|I1N0J0|I1N0J0_SOYBN</v>
      </c>
      <c r="D9456" t="s">
        <v>28</v>
      </c>
      <c r="E9456">
        <v>91.09</v>
      </c>
      <c r="F9456">
        <v>382</v>
      </c>
      <c r="G9456">
        <v>34</v>
      </c>
      <c r="H9456">
        <v>0</v>
      </c>
      <c r="I9456">
        <v>1</v>
      </c>
      <c r="J9456">
        <v>1146</v>
      </c>
      <c r="K9456">
        <v>1</v>
      </c>
      <c r="L9456">
        <v>1</v>
      </c>
      <c r="M9456">
        <v>380</v>
      </c>
      <c r="N9456" t="s">
        <v>18</v>
      </c>
      <c r="O9456">
        <v>0</v>
      </c>
      <c r="P9456">
        <v>1786</v>
      </c>
    </row>
    <row r="9457" spans="1:16" x14ac:dyDescent="0.25">
      <c r="A9457" t="s">
        <v>14187</v>
      </c>
      <c r="B9457">
        <v>516</v>
      </c>
      <c r="C9457" s="3" t="str">
        <f>HYPERLINK("http://www.uniprot.org/uniprot/I1M083","tr|I1M083|I1M083_SOYBN")</f>
        <v>tr|I1M083|I1M083_SOYBN</v>
      </c>
      <c r="D9457" t="s">
        <v>28</v>
      </c>
      <c r="E9457">
        <v>58.15</v>
      </c>
      <c r="F9457">
        <v>184</v>
      </c>
      <c r="G9457">
        <v>77</v>
      </c>
      <c r="H9457">
        <v>13</v>
      </c>
      <c r="I9457">
        <v>1</v>
      </c>
      <c r="J9457">
        <v>513</v>
      </c>
      <c r="K9457">
        <v>1</v>
      </c>
      <c r="L9457">
        <v>1</v>
      </c>
      <c r="M9457">
        <v>177</v>
      </c>
      <c r="N9457" t="s">
        <v>18</v>
      </c>
      <c r="O9457" s="1">
        <v>9.5307199999999997E-41</v>
      </c>
      <c r="P9457">
        <v>433</v>
      </c>
    </row>
    <row r="9458" spans="1:16" x14ac:dyDescent="0.25">
      <c r="A9458" t="s">
        <v>14188</v>
      </c>
      <c r="B9458">
        <v>531</v>
      </c>
      <c r="C9458" s="3" t="str">
        <f>HYPERLINK("http://www.uniprot.org/uniprot/G7J7Y8","tr|G7J7Y8|G7J7Y8_MEDTR")</f>
        <v>tr|G7J7Y8|G7J7Y8_MEDTR</v>
      </c>
      <c r="D9458" t="s">
        <v>14189</v>
      </c>
      <c r="E9458">
        <v>83.43</v>
      </c>
      <c r="F9458">
        <v>169</v>
      </c>
      <c r="G9458">
        <v>28</v>
      </c>
      <c r="H9458">
        <v>1</v>
      </c>
      <c r="I9458">
        <v>1</v>
      </c>
      <c r="J9458">
        <v>504</v>
      </c>
      <c r="K9458">
        <v>1</v>
      </c>
      <c r="L9458">
        <v>1</v>
      </c>
      <c r="M9458">
        <v>169</v>
      </c>
      <c r="N9458" t="s">
        <v>18</v>
      </c>
      <c r="O9458" s="1">
        <v>8.8563399999999995E-71</v>
      </c>
      <c r="P9458">
        <v>692</v>
      </c>
    </row>
    <row r="9459" spans="1:16" x14ac:dyDescent="0.25">
      <c r="A9459" t="s">
        <v>14190</v>
      </c>
      <c r="B9459">
        <v>1212</v>
      </c>
      <c r="C9459" s="3" t="str">
        <f>HYPERLINK("http://www.uniprot.org/uniprot/G7LFQ5","tr|G7LFQ5|G7LFQ5_MEDTR")</f>
        <v>tr|G7LFQ5|G7LFQ5_MEDTR</v>
      </c>
      <c r="D9459" t="s">
        <v>14191</v>
      </c>
      <c r="E9459">
        <v>61.7</v>
      </c>
      <c r="F9459">
        <v>423</v>
      </c>
      <c r="G9459">
        <v>162</v>
      </c>
      <c r="H9459">
        <v>25</v>
      </c>
      <c r="I9459">
        <v>16</v>
      </c>
      <c r="J9459">
        <v>1209</v>
      </c>
      <c r="K9459">
        <v>1</v>
      </c>
      <c r="L9459">
        <v>20</v>
      </c>
      <c r="M9459">
        <v>429</v>
      </c>
      <c r="N9459" t="s">
        <v>18</v>
      </c>
      <c r="O9459" s="1">
        <v>1.8806799999999999E-130</v>
      </c>
      <c r="P9459">
        <v>1213</v>
      </c>
    </row>
    <row r="9460" spans="1:16" x14ac:dyDescent="0.25">
      <c r="A9460" t="s">
        <v>14192</v>
      </c>
      <c r="B9460">
        <v>390</v>
      </c>
      <c r="C9460" s="3" t="str">
        <f>HYPERLINK("http://www.uniprot.org/uniprot/Q8VXK3","tr|Q8VXK3|Q8VXK3_SOYBN")</f>
        <v>tr|Q8VXK3|Q8VXK3_SOYBN</v>
      </c>
      <c r="D9460" t="s">
        <v>14193</v>
      </c>
      <c r="E9460">
        <v>92.98</v>
      </c>
      <c r="F9460">
        <v>114</v>
      </c>
      <c r="G9460">
        <v>8</v>
      </c>
      <c r="H9460">
        <v>0</v>
      </c>
      <c r="I9460">
        <v>1</v>
      </c>
      <c r="J9460">
        <v>342</v>
      </c>
      <c r="K9460">
        <v>1</v>
      </c>
      <c r="L9460">
        <v>114</v>
      </c>
      <c r="M9460">
        <v>227</v>
      </c>
      <c r="N9460" t="s">
        <v>18</v>
      </c>
      <c r="O9460" s="1">
        <v>7.91786E-64</v>
      </c>
      <c r="P9460">
        <v>632</v>
      </c>
    </row>
    <row r="9461" spans="1:16" x14ac:dyDescent="0.25">
      <c r="A9461" t="s">
        <v>14194</v>
      </c>
      <c r="B9461">
        <v>2910</v>
      </c>
      <c r="C9461" s="3" t="str">
        <f>HYPERLINK("http://www.uniprot.org/uniprot/G7L7U1","tr|G7L7U1|G7L7U1_MEDTR")</f>
        <v>tr|G7L7U1|G7L7U1_MEDTR</v>
      </c>
      <c r="D9461" t="s">
        <v>14195</v>
      </c>
      <c r="E9461">
        <v>82.97</v>
      </c>
      <c r="F9461">
        <v>1010</v>
      </c>
      <c r="G9461">
        <v>172</v>
      </c>
      <c r="H9461">
        <v>41</v>
      </c>
      <c r="I9461">
        <v>1</v>
      </c>
      <c r="J9461">
        <v>2907</v>
      </c>
      <c r="K9461">
        <v>1</v>
      </c>
      <c r="L9461">
        <v>13</v>
      </c>
      <c r="M9461">
        <v>1018</v>
      </c>
      <c r="N9461" t="s">
        <v>18</v>
      </c>
      <c r="O9461">
        <v>0</v>
      </c>
      <c r="P9461">
        <v>4140</v>
      </c>
    </row>
    <row r="9462" spans="1:16" x14ac:dyDescent="0.25">
      <c r="A9462" t="s">
        <v>14196</v>
      </c>
      <c r="B9462">
        <v>969</v>
      </c>
      <c r="C9462" s="3" t="str">
        <f>HYPERLINK("http://www.uniprot.org/uniprot/G7LCN3","tr|G7LCN3|G7LCN3_MEDTR")</f>
        <v>tr|G7LCN3|G7LCN3_MEDTR</v>
      </c>
      <c r="D9462" t="s">
        <v>14197</v>
      </c>
      <c r="E9462">
        <v>84.06</v>
      </c>
      <c r="F9462">
        <v>320</v>
      </c>
      <c r="G9462">
        <v>51</v>
      </c>
      <c r="H9462">
        <v>0</v>
      </c>
      <c r="I9462">
        <v>7</v>
      </c>
      <c r="J9462">
        <v>966</v>
      </c>
      <c r="K9462">
        <v>1</v>
      </c>
      <c r="L9462">
        <v>4</v>
      </c>
      <c r="M9462">
        <v>317</v>
      </c>
      <c r="N9462" t="s">
        <v>18</v>
      </c>
      <c r="O9462" s="1">
        <v>2.0434699999999999E-147</v>
      </c>
      <c r="P9462">
        <v>1358</v>
      </c>
    </row>
    <row r="9463" spans="1:16" x14ac:dyDescent="0.25">
      <c r="A9463" t="s">
        <v>14198</v>
      </c>
      <c r="B9463">
        <v>2580</v>
      </c>
      <c r="C9463" s="3" t="str">
        <f>HYPERLINK("http://www.uniprot.org/uniprot/G7K555","tr|G7K555|G7K555_MEDTR")</f>
        <v>tr|G7K555|G7K555_MEDTR</v>
      </c>
      <c r="D9463" t="s">
        <v>14199</v>
      </c>
      <c r="E9463">
        <v>71.61</v>
      </c>
      <c r="F9463">
        <v>863</v>
      </c>
      <c r="G9463">
        <v>245</v>
      </c>
      <c r="H9463">
        <v>36</v>
      </c>
      <c r="I9463">
        <v>1</v>
      </c>
      <c r="J9463">
        <v>2481</v>
      </c>
      <c r="K9463">
        <v>1</v>
      </c>
      <c r="L9463">
        <v>1</v>
      </c>
      <c r="M9463">
        <v>852</v>
      </c>
      <c r="N9463" t="s">
        <v>18</v>
      </c>
      <c r="O9463">
        <v>0</v>
      </c>
      <c r="P9463">
        <v>2841</v>
      </c>
    </row>
    <row r="9464" spans="1:16" x14ac:dyDescent="0.25">
      <c r="A9464" t="s">
        <v>14200</v>
      </c>
      <c r="B9464">
        <v>345</v>
      </c>
      <c r="C9464" s="3" t="str">
        <f>HYPERLINK("http://www.uniprot.org/uniprot/I3TAT7","tr|I3TAT7|I3TAT7_MEDTR")</f>
        <v>tr|I3TAT7|I3TAT7_MEDTR</v>
      </c>
      <c r="D9464" t="s">
        <v>386</v>
      </c>
      <c r="E9464">
        <v>99.12</v>
      </c>
      <c r="F9464">
        <v>114</v>
      </c>
      <c r="G9464">
        <v>1</v>
      </c>
      <c r="H9464">
        <v>0</v>
      </c>
      <c r="I9464">
        <v>1</v>
      </c>
      <c r="J9464">
        <v>342</v>
      </c>
      <c r="K9464">
        <v>1</v>
      </c>
      <c r="L9464">
        <v>1</v>
      </c>
      <c r="M9464">
        <v>114</v>
      </c>
      <c r="N9464" t="s">
        <v>18</v>
      </c>
      <c r="O9464" s="1">
        <v>1.8847E-57</v>
      </c>
      <c r="P9464">
        <v>577</v>
      </c>
    </row>
    <row r="9465" spans="1:16" x14ac:dyDescent="0.25">
      <c r="A9465" t="s">
        <v>14201</v>
      </c>
      <c r="B9465">
        <v>1107</v>
      </c>
      <c r="C9465" s="3" t="str">
        <f>HYPERLINK("http://www.uniprot.org/uniprot/Q708X5","tr|Q708X5|Q708X5_CICAR")</f>
        <v>tr|Q708X5|Q708X5_CICAR</v>
      </c>
      <c r="D9465" t="s">
        <v>14202</v>
      </c>
      <c r="E9465">
        <v>91.84</v>
      </c>
      <c r="F9465">
        <v>368</v>
      </c>
      <c r="G9465">
        <v>30</v>
      </c>
      <c r="H9465">
        <v>0</v>
      </c>
      <c r="I9465">
        <v>1</v>
      </c>
      <c r="J9465">
        <v>1104</v>
      </c>
      <c r="K9465">
        <v>1</v>
      </c>
      <c r="L9465">
        <v>1</v>
      </c>
      <c r="M9465">
        <v>368</v>
      </c>
      <c r="N9465" t="s">
        <v>18</v>
      </c>
      <c r="O9465">
        <v>0</v>
      </c>
      <c r="P9465">
        <v>1720</v>
      </c>
    </row>
    <row r="9466" spans="1:16" x14ac:dyDescent="0.25">
      <c r="A9466" t="s">
        <v>14203</v>
      </c>
      <c r="B9466">
        <v>1248</v>
      </c>
      <c r="C9466" s="3" t="str">
        <f>HYPERLINK("http://www.uniprot.org/uniprot/G9FRT5","tr|G9FRT5|G9FRT5_PEA")</f>
        <v>tr|G9FRT5|G9FRT5_PEA</v>
      </c>
      <c r="D9466" t="s">
        <v>14204</v>
      </c>
      <c r="E9466">
        <v>84.76</v>
      </c>
      <c r="F9466">
        <v>420</v>
      </c>
      <c r="G9466">
        <v>64</v>
      </c>
      <c r="H9466">
        <v>6</v>
      </c>
      <c r="I9466">
        <v>4</v>
      </c>
      <c r="J9466">
        <v>1245</v>
      </c>
      <c r="K9466">
        <v>1</v>
      </c>
      <c r="L9466">
        <v>3</v>
      </c>
      <c r="M9466">
        <v>422</v>
      </c>
      <c r="N9466" t="s">
        <v>18</v>
      </c>
      <c r="O9466">
        <v>0</v>
      </c>
      <c r="P9466">
        <v>1754</v>
      </c>
    </row>
    <row r="9467" spans="1:16" x14ac:dyDescent="0.25">
      <c r="A9467" t="s">
        <v>14205</v>
      </c>
      <c r="B9467">
        <v>1287</v>
      </c>
      <c r="C9467" s="3" t="str">
        <f>HYPERLINK("http://www.uniprot.org/uniprot/I1MS62","tr|I1MS62|I1MS62_SOYBN")</f>
        <v>tr|I1MS62|I1MS62_SOYBN</v>
      </c>
      <c r="D9467" t="s">
        <v>28</v>
      </c>
      <c r="E9467">
        <v>86.36</v>
      </c>
      <c r="F9467">
        <v>418</v>
      </c>
      <c r="G9467">
        <v>57</v>
      </c>
      <c r="H9467">
        <v>0</v>
      </c>
      <c r="I9467">
        <v>31</v>
      </c>
      <c r="J9467">
        <v>1284</v>
      </c>
      <c r="K9467">
        <v>1</v>
      </c>
      <c r="L9467">
        <v>10</v>
      </c>
      <c r="M9467">
        <v>424</v>
      </c>
      <c r="N9467" t="s">
        <v>18</v>
      </c>
      <c r="O9467">
        <v>0</v>
      </c>
      <c r="P9467">
        <v>1866</v>
      </c>
    </row>
    <row r="9468" spans="1:16" x14ac:dyDescent="0.25">
      <c r="A9468" t="s">
        <v>14206</v>
      </c>
      <c r="B9468">
        <v>255</v>
      </c>
      <c r="C9468" s="3" t="str">
        <f>HYPERLINK("http://www.uniprot.org/uniprot/G7LA24","tr|G7LA24|G7LA24_MEDTR")</f>
        <v>tr|G7LA24|G7LA24_MEDTR</v>
      </c>
      <c r="D9468" t="s">
        <v>5235</v>
      </c>
      <c r="E9468">
        <v>74.459999999999994</v>
      </c>
      <c r="F9468">
        <v>47</v>
      </c>
      <c r="G9468">
        <v>12</v>
      </c>
      <c r="H9468">
        <v>0</v>
      </c>
      <c r="I9468">
        <v>112</v>
      </c>
      <c r="J9468">
        <v>252</v>
      </c>
      <c r="K9468">
        <v>1</v>
      </c>
      <c r="L9468">
        <v>239</v>
      </c>
      <c r="M9468">
        <v>284</v>
      </c>
      <c r="N9468" t="s">
        <v>18</v>
      </c>
      <c r="O9468" s="1">
        <v>6.0178299999999994E-11</v>
      </c>
      <c r="P9468">
        <v>176</v>
      </c>
    </row>
    <row r="9469" spans="1:16" x14ac:dyDescent="0.25">
      <c r="A9469" t="s">
        <v>14207</v>
      </c>
      <c r="B9469">
        <v>2739</v>
      </c>
      <c r="C9469" s="3" t="str">
        <f>HYPERLINK("http://www.uniprot.org/uniprot/G7JLT0","tr|G7JLT0|G7JLT0_MEDTR")</f>
        <v>tr|G7JLT0|G7JLT0_MEDTR</v>
      </c>
      <c r="D9469" t="s">
        <v>11567</v>
      </c>
      <c r="E9469">
        <v>67.11</v>
      </c>
      <c r="F9469">
        <v>739</v>
      </c>
      <c r="G9469">
        <v>243</v>
      </c>
      <c r="H9469">
        <v>0</v>
      </c>
      <c r="I9469">
        <v>463</v>
      </c>
      <c r="J9469">
        <v>2679</v>
      </c>
      <c r="K9469">
        <v>1</v>
      </c>
      <c r="L9469">
        <v>251</v>
      </c>
      <c r="M9469">
        <v>988</v>
      </c>
      <c r="N9469" t="s">
        <v>18</v>
      </c>
      <c r="O9469">
        <v>0</v>
      </c>
      <c r="P9469">
        <v>2453</v>
      </c>
    </row>
    <row r="9470" spans="1:16" x14ac:dyDescent="0.25">
      <c r="A9470" t="s">
        <v>14208</v>
      </c>
      <c r="B9470">
        <v>894</v>
      </c>
      <c r="C9470" s="3" t="str">
        <f>HYPERLINK("http://www.uniprot.org/uniprot/G7K1Y5","tr|G7K1Y5|G7K1Y5_MEDTR")</f>
        <v>tr|G7K1Y5|G7K1Y5_MEDTR</v>
      </c>
      <c r="D9470" t="s">
        <v>14209</v>
      </c>
      <c r="E9470">
        <v>74.92</v>
      </c>
      <c r="F9470">
        <v>319</v>
      </c>
      <c r="G9470">
        <v>80</v>
      </c>
      <c r="H9470">
        <v>22</v>
      </c>
      <c r="I9470">
        <v>1</v>
      </c>
      <c r="J9470">
        <v>891</v>
      </c>
      <c r="K9470">
        <v>1</v>
      </c>
      <c r="L9470">
        <v>18</v>
      </c>
      <c r="M9470">
        <v>325</v>
      </c>
      <c r="N9470" t="s">
        <v>18</v>
      </c>
      <c r="O9470" s="1">
        <v>2.4200199999999999E-120</v>
      </c>
      <c r="P9470">
        <v>1124</v>
      </c>
    </row>
    <row r="9471" spans="1:16" x14ac:dyDescent="0.25">
      <c r="A9471" t="s">
        <v>14210</v>
      </c>
      <c r="B9471">
        <v>2616</v>
      </c>
      <c r="C9471" s="3" t="str">
        <f>HYPERLINK("http://www.uniprot.org/uniprot/G7L601","tr|G7L601|G7L601_MEDTR")</f>
        <v>tr|G7L601|G7L601_MEDTR</v>
      </c>
      <c r="D9471" t="s">
        <v>14211</v>
      </c>
      <c r="E9471">
        <v>79.180000000000007</v>
      </c>
      <c r="F9471">
        <v>879</v>
      </c>
      <c r="G9471">
        <v>183</v>
      </c>
      <c r="H9471">
        <v>8</v>
      </c>
      <c r="I9471">
        <v>1</v>
      </c>
      <c r="J9471">
        <v>2613</v>
      </c>
      <c r="K9471">
        <v>1</v>
      </c>
      <c r="L9471">
        <v>1</v>
      </c>
      <c r="M9471">
        <v>876</v>
      </c>
      <c r="N9471" t="s">
        <v>18</v>
      </c>
      <c r="O9471">
        <v>0</v>
      </c>
      <c r="P9471">
        <v>3433</v>
      </c>
    </row>
    <row r="9472" spans="1:16" x14ac:dyDescent="0.25">
      <c r="A9472" t="s">
        <v>14212</v>
      </c>
      <c r="B9472">
        <v>1200</v>
      </c>
      <c r="C9472" s="3" t="str">
        <f>HYPERLINK("http://www.uniprot.org/uniprot/G7I7E7","tr|G7I7E7|G7I7E7_MEDTR")</f>
        <v>tr|G7I7E7|G7I7E7_MEDTR</v>
      </c>
      <c r="D9472" t="s">
        <v>14213</v>
      </c>
      <c r="E9472">
        <v>54.41</v>
      </c>
      <c r="F9472">
        <v>362</v>
      </c>
      <c r="G9472">
        <v>165</v>
      </c>
      <c r="H9472">
        <v>11</v>
      </c>
      <c r="I9472">
        <v>133</v>
      </c>
      <c r="J9472">
        <v>1185</v>
      </c>
      <c r="K9472">
        <v>1</v>
      </c>
      <c r="L9472">
        <v>44</v>
      </c>
      <c r="M9472">
        <v>364</v>
      </c>
      <c r="N9472" t="s">
        <v>18</v>
      </c>
      <c r="O9472" s="1">
        <v>7.86874E-89</v>
      </c>
      <c r="P9472">
        <v>854</v>
      </c>
    </row>
    <row r="9473" spans="1:16" x14ac:dyDescent="0.25">
      <c r="A9473" t="s">
        <v>14214</v>
      </c>
      <c r="B9473">
        <v>1071</v>
      </c>
      <c r="C9473" s="3" t="str">
        <f>HYPERLINK("http://www.uniprot.org/uniprot/G7ICR7","tr|G7ICR7|G7ICR7_MEDTR")</f>
        <v>tr|G7ICR7|G7ICR7_MEDTR</v>
      </c>
      <c r="D9473" t="s">
        <v>14215</v>
      </c>
      <c r="E9473">
        <v>64.25</v>
      </c>
      <c r="F9473">
        <v>400</v>
      </c>
      <c r="G9473">
        <v>143</v>
      </c>
      <c r="H9473">
        <v>78</v>
      </c>
      <c r="I9473">
        <v>67</v>
      </c>
      <c r="J9473">
        <v>1032</v>
      </c>
      <c r="K9473">
        <v>1</v>
      </c>
      <c r="L9473">
        <v>22</v>
      </c>
      <c r="M9473">
        <v>409</v>
      </c>
      <c r="N9473" t="s">
        <v>18</v>
      </c>
      <c r="O9473" s="1">
        <v>4.5630499999999997E-130</v>
      </c>
      <c r="P9473">
        <v>1209</v>
      </c>
    </row>
    <row r="9474" spans="1:16" x14ac:dyDescent="0.25">
      <c r="A9474" t="s">
        <v>14216</v>
      </c>
      <c r="B9474">
        <v>1233</v>
      </c>
      <c r="C9474" s="3" t="str">
        <f>HYPERLINK("http://www.uniprot.org/uniprot/G7KJE8","tr|G7KJE8|G7KJE8_MEDTR")</f>
        <v>tr|G7KJE8|G7KJE8_MEDTR</v>
      </c>
      <c r="D9474" t="s">
        <v>3429</v>
      </c>
      <c r="E9474">
        <v>71.42</v>
      </c>
      <c r="F9474">
        <v>231</v>
      </c>
      <c r="G9474">
        <v>66</v>
      </c>
      <c r="H9474">
        <v>1</v>
      </c>
      <c r="I9474">
        <v>1</v>
      </c>
      <c r="J9474">
        <v>690</v>
      </c>
      <c r="K9474">
        <v>1</v>
      </c>
      <c r="L9474">
        <v>1</v>
      </c>
      <c r="M9474">
        <v>231</v>
      </c>
      <c r="N9474" t="s">
        <v>18</v>
      </c>
      <c r="O9474" s="1">
        <v>1.8294900000000001E-88</v>
      </c>
      <c r="P9474">
        <v>851</v>
      </c>
    </row>
    <row r="9475" spans="1:16" x14ac:dyDescent="0.25">
      <c r="A9475" t="s">
        <v>14217</v>
      </c>
      <c r="B9475">
        <v>1902</v>
      </c>
      <c r="C9475" s="3" t="str">
        <f>HYPERLINK("http://www.uniprot.org/uniprot/G7JBH4","tr|G7JBH4|G7JBH4_MEDTR")</f>
        <v>tr|G7JBH4|G7JBH4_MEDTR</v>
      </c>
      <c r="D9475" t="s">
        <v>14218</v>
      </c>
      <c r="E9475">
        <v>90.83</v>
      </c>
      <c r="F9475">
        <v>633</v>
      </c>
      <c r="G9475">
        <v>58</v>
      </c>
      <c r="H9475">
        <v>0</v>
      </c>
      <c r="I9475">
        <v>1</v>
      </c>
      <c r="J9475">
        <v>1899</v>
      </c>
      <c r="K9475">
        <v>1</v>
      </c>
      <c r="L9475">
        <v>5</v>
      </c>
      <c r="M9475">
        <v>637</v>
      </c>
      <c r="N9475" t="s">
        <v>18</v>
      </c>
      <c r="O9475">
        <v>0</v>
      </c>
      <c r="P9475">
        <v>3124</v>
      </c>
    </row>
    <row r="9476" spans="1:16" x14ac:dyDescent="0.25">
      <c r="A9476" t="s">
        <v>14219</v>
      </c>
      <c r="B9476">
        <v>711</v>
      </c>
      <c r="C9476" s="3" t="str">
        <f>HYPERLINK("http://www.uniprot.org/uniprot/G7J9M1","tr|G7J9M1|G7J9M1_MEDTR")</f>
        <v>tr|G7J9M1|G7J9M1_MEDTR</v>
      </c>
      <c r="D9476" t="s">
        <v>14220</v>
      </c>
      <c r="E9476">
        <v>57.43</v>
      </c>
      <c r="F9476">
        <v>242</v>
      </c>
      <c r="G9476">
        <v>103</v>
      </c>
      <c r="H9476">
        <v>18</v>
      </c>
      <c r="I9476">
        <v>1</v>
      </c>
      <c r="J9476">
        <v>672</v>
      </c>
      <c r="K9476">
        <v>1</v>
      </c>
      <c r="L9476">
        <v>88</v>
      </c>
      <c r="M9476">
        <v>300</v>
      </c>
      <c r="N9476" t="s">
        <v>18</v>
      </c>
      <c r="O9476" s="1">
        <v>1.1969599999999999E-56</v>
      </c>
      <c r="P9476">
        <v>573</v>
      </c>
    </row>
    <row r="9477" spans="1:16" x14ac:dyDescent="0.25">
      <c r="A9477" t="s">
        <v>14221</v>
      </c>
      <c r="B9477">
        <v>1485</v>
      </c>
      <c r="C9477" s="3" t="str">
        <f>HYPERLINK("http://www.uniprot.org/uniprot/I1N0I9","tr|I1N0I9|I1N0I9_SOYBN")</f>
        <v>tr|I1N0I9|I1N0I9_SOYBN</v>
      </c>
      <c r="D9477" t="s">
        <v>71</v>
      </c>
      <c r="E9477">
        <v>77.239999999999995</v>
      </c>
      <c r="F9477">
        <v>479</v>
      </c>
      <c r="G9477">
        <v>109</v>
      </c>
      <c r="H9477">
        <v>1</v>
      </c>
      <c r="I9477">
        <v>49</v>
      </c>
      <c r="J9477">
        <v>1482</v>
      </c>
      <c r="K9477">
        <v>1</v>
      </c>
      <c r="L9477">
        <v>16</v>
      </c>
      <c r="M9477">
        <v>493</v>
      </c>
      <c r="N9477" t="s">
        <v>18</v>
      </c>
      <c r="O9477">
        <v>0</v>
      </c>
      <c r="P9477">
        <v>1888</v>
      </c>
    </row>
    <row r="9478" spans="1:16" x14ac:dyDescent="0.25">
      <c r="A9478" t="s">
        <v>14222</v>
      </c>
      <c r="B9478">
        <v>384</v>
      </c>
      <c r="C9478" s="3" t="str">
        <f>HYPERLINK("http://www.uniprot.org/uniprot/I3SAL3","tr|I3SAL3|I3SAL3_MEDTR")</f>
        <v>tr|I3SAL3|I3SAL3_MEDTR</v>
      </c>
      <c r="D9478" t="s">
        <v>14223</v>
      </c>
      <c r="E9478">
        <v>85.03</v>
      </c>
      <c r="F9478">
        <v>127</v>
      </c>
      <c r="G9478">
        <v>19</v>
      </c>
      <c r="H9478">
        <v>0</v>
      </c>
      <c r="I9478">
        <v>1</v>
      </c>
      <c r="J9478">
        <v>381</v>
      </c>
      <c r="K9478">
        <v>1</v>
      </c>
      <c r="L9478">
        <v>1</v>
      </c>
      <c r="M9478">
        <v>127</v>
      </c>
      <c r="N9478" t="s">
        <v>18</v>
      </c>
      <c r="O9478" s="1">
        <v>5.3585700000000005E-60</v>
      </c>
      <c r="P9478">
        <v>599</v>
      </c>
    </row>
    <row r="9479" spans="1:16" x14ac:dyDescent="0.25">
      <c r="A9479" t="s">
        <v>14224</v>
      </c>
      <c r="B9479">
        <v>852</v>
      </c>
      <c r="C9479" s="3" t="str">
        <f>HYPERLINK("http://www.uniprot.org/uniprot/G7J7Z0","tr|G7J7Z0|G7J7Z0_MEDTR")</f>
        <v>tr|G7J7Z0|G7J7Z0_MEDTR</v>
      </c>
      <c r="D9479" t="s">
        <v>14225</v>
      </c>
      <c r="E9479">
        <v>78.81</v>
      </c>
      <c r="F9479">
        <v>236</v>
      </c>
      <c r="G9479">
        <v>50</v>
      </c>
      <c r="H9479">
        <v>1</v>
      </c>
      <c r="I9479">
        <v>145</v>
      </c>
      <c r="J9479">
        <v>849</v>
      </c>
      <c r="K9479">
        <v>1</v>
      </c>
      <c r="L9479">
        <v>51</v>
      </c>
      <c r="M9479">
        <v>286</v>
      </c>
      <c r="N9479" t="s">
        <v>18</v>
      </c>
      <c r="O9479" s="1">
        <v>1.5306400000000001E-105</v>
      </c>
      <c r="P9479">
        <v>996</v>
      </c>
    </row>
    <row r="9480" spans="1:16" x14ac:dyDescent="0.25">
      <c r="A9480" t="s">
        <v>14226</v>
      </c>
      <c r="B9480">
        <v>1164</v>
      </c>
      <c r="C9480" s="3" t="str">
        <f>HYPERLINK("http://www.uniprot.org/uniprot/G7LFQ5","tr|G7LFQ5|G7LFQ5_MEDTR")</f>
        <v>tr|G7LFQ5|G7LFQ5_MEDTR</v>
      </c>
      <c r="D9480" t="s">
        <v>14191</v>
      </c>
      <c r="E9480">
        <v>61.88</v>
      </c>
      <c r="F9480">
        <v>404</v>
      </c>
      <c r="G9480">
        <v>154</v>
      </c>
      <c r="H9480">
        <v>39</v>
      </c>
      <c r="I9480">
        <v>67</v>
      </c>
      <c r="J9480">
        <v>1161</v>
      </c>
      <c r="K9480">
        <v>1</v>
      </c>
      <c r="L9480">
        <v>35</v>
      </c>
      <c r="M9480">
        <v>429</v>
      </c>
      <c r="N9480" t="s">
        <v>18</v>
      </c>
      <c r="O9480" s="1">
        <v>4.6974200000000003E-123</v>
      </c>
      <c r="P9480">
        <v>1149</v>
      </c>
    </row>
    <row r="9481" spans="1:16" x14ac:dyDescent="0.25">
      <c r="A9481" t="s">
        <v>14227</v>
      </c>
      <c r="B9481">
        <v>276</v>
      </c>
      <c r="C9481" s="3" t="str">
        <f>HYPERLINK("http://www.uniprot.org/uniprot/Q949L5","tr|Q949L5|Q949L5_CICAR")</f>
        <v>tr|Q949L5|Q949L5_CICAR</v>
      </c>
      <c r="D9481" t="s">
        <v>55</v>
      </c>
      <c r="E9481">
        <v>73.25</v>
      </c>
      <c r="F9481">
        <v>86</v>
      </c>
      <c r="G9481">
        <v>23</v>
      </c>
      <c r="H9481">
        <v>5</v>
      </c>
      <c r="I9481">
        <v>4</v>
      </c>
      <c r="J9481">
        <v>246</v>
      </c>
      <c r="K9481">
        <v>1</v>
      </c>
      <c r="L9481">
        <v>12</v>
      </c>
      <c r="M9481">
        <v>97</v>
      </c>
      <c r="N9481" t="s">
        <v>18</v>
      </c>
      <c r="O9481" s="1">
        <v>1.4898299999999999E-25</v>
      </c>
      <c r="P9481">
        <v>302</v>
      </c>
    </row>
    <row r="9482" spans="1:16" x14ac:dyDescent="0.25">
      <c r="A9482" t="s">
        <v>14228</v>
      </c>
      <c r="B9482">
        <v>1245</v>
      </c>
      <c r="C9482" s="3" t="str">
        <f>HYPERLINK("http://www.uniprot.org/uniprot/G7L7U3","tr|G7L7U3|G7L7U3_MEDTR")</f>
        <v>tr|G7L7U3|G7L7U3_MEDTR</v>
      </c>
      <c r="D9482" t="s">
        <v>14229</v>
      </c>
      <c r="E9482">
        <v>94.68</v>
      </c>
      <c r="F9482">
        <v>414</v>
      </c>
      <c r="G9482">
        <v>22</v>
      </c>
      <c r="H9482">
        <v>0</v>
      </c>
      <c r="I9482">
        <v>1</v>
      </c>
      <c r="J9482">
        <v>1242</v>
      </c>
      <c r="K9482">
        <v>1</v>
      </c>
      <c r="L9482">
        <v>53</v>
      </c>
      <c r="M9482">
        <v>466</v>
      </c>
      <c r="N9482" t="s">
        <v>18</v>
      </c>
      <c r="O9482">
        <v>0</v>
      </c>
      <c r="P9482">
        <v>2070</v>
      </c>
    </row>
    <row r="9483" spans="1:16" x14ac:dyDescent="0.25">
      <c r="A9483" t="s">
        <v>14230</v>
      </c>
      <c r="B9483">
        <v>723</v>
      </c>
      <c r="C9483" s="3" t="str">
        <f>HYPERLINK("http://www.uniprot.org/uniprot/G7LCN2","tr|G7LCN2|G7LCN2_MEDTR")</f>
        <v>tr|G7LCN2|G7LCN2_MEDTR</v>
      </c>
      <c r="D9483" t="s">
        <v>14231</v>
      </c>
      <c r="E9483">
        <v>76.63</v>
      </c>
      <c r="F9483">
        <v>244</v>
      </c>
      <c r="G9483">
        <v>57</v>
      </c>
      <c r="H9483">
        <v>4</v>
      </c>
      <c r="I9483">
        <v>1</v>
      </c>
      <c r="J9483">
        <v>720</v>
      </c>
      <c r="K9483">
        <v>1</v>
      </c>
      <c r="L9483">
        <v>1</v>
      </c>
      <c r="M9483">
        <v>244</v>
      </c>
      <c r="N9483" t="s">
        <v>18</v>
      </c>
      <c r="O9483" s="1">
        <v>4.8352800000000001E-101</v>
      </c>
      <c r="P9483">
        <v>956</v>
      </c>
    </row>
    <row r="9484" spans="1:16" x14ac:dyDescent="0.25">
      <c r="A9484" t="s">
        <v>14232</v>
      </c>
      <c r="B9484">
        <v>885</v>
      </c>
      <c r="C9484" s="3" t="str">
        <f>HYPERLINK("http://www.uniprot.org/uniprot/G7K548","tr|G7K548|G7K548_MEDTR")</f>
        <v>tr|G7K548|G7K548_MEDTR</v>
      </c>
      <c r="D9484" t="s">
        <v>14233</v>
      </c>
      <c r="E9484">
        <v>77.08</v>
      </c>
      <c r="F9484">
        <v>288</v>
      </c>
      <c r="G9484">
        <v>66</v>
      </c>
      <c r="H9484">
        <v>6</v>
      </c>
      <c r="I9484">
        <v>1</v>
      </c>
      <c r="J9484">
        <v>846</v>
      </c>
      <c r="K9484">
        <v>1</v>
      </c>
      <c r="L9484">
        <v>1</v>
      </c>
      <c r="M9484">
        <v>286</v>
      </c>
      <c r="N9484" t="s">
        <v>18</v>
      </c>
      <c r="O9484" s="1">
        <v>3.5457899999999999E-116</v>
      </c>
      <c r="P9484">
        <v>1088</v>
      </c>
    </row>
    <row r="9485" spans="1:16" x14ac:dyDescent="0.25">
      <c r="A9485" t="s">
        <v>14234</v>
      </c>
      <c r="B9485">
        <v>675</v>
      </c>
      <c r="C9485" s="3" t="str">
        <f>HYPERLINK("http://www.uniprot.org/uniprot/C6T5C9","tr|C6T5C9|C6T5C9_SOYBN")</f>
        <v>tr|C6T5C9|C6T5C9_SOYBN</v>
      </c>
      <c r="D9485" t="s">
        <v>11677</v>
      </c>
      <c r="E9485">
        <v>52.29</v>
      </c>
      <c r="F9485">
        <v>218</v>
      </c>
      <c r="G9485">
        <v>104</v>
      </c>
      <c r="H9485">
        <v>6</v>
      </c>
      <c r="I9485">
        <v>4</v>
      </c>
      <c r="J9485">
        <v>639</v>
      </c>
      <c r="K9485">
        <v>1</v>
      </c>
      <c r="L9485">
        <v>28</v>
      </c>
      <c r="M9485">
        <v>234</v>
      </c>
      <c r="N9485" t="s">
        <v>18</v>
      </c>
      <c r="O9485" s="1">
        <v>1.2619000000000001E-49</v>
      </c>
      <c r="P9485">
        <v>512</v>
      </c>
    </row>
    <row r="9486" spans="1:16" x14ac:dyDescent="0.25">
      <c r="A9486" t="s">
        <v>14235</v>
      </c>
      <c r="B9486">
        <v>831</v>
      </c>
      <c r="C9486" s="3" t="str">
        <f>HYPERLINK("http://www.uniprot.org/uniprot/I3S0J5","tr|I3S0J5|I3S0J5_MEDTR")</f>
        <v>tr|I3S0J5|I3S0J5_MEDTR</v>
      </c>
      <c r="D9486" t="s">
        <v>22</v>
      </c>
      <c r="E9486">
        <v>71.05</v>
      </c>
      <c r="F9486">
        <v>304</v>
      </c>
      <c r="G9486">
        <v>88</v>
      </c>
      <c r="H9486">
        <v>28</v>
      </c>
      <c r="I9486">
        <v>1</v>
      </c>
      <c r="J9486">
        <v>828</v>
      </c>
      <c r="K9486">
        <v>1</v>
      </c>
      <c r="L9486">
        <v>177</v>
      </c>
      <c r="M9486">
        <v>479</v>
      </c>
      <c r="N9486" t="s">
        <v>18</v>
      </c>
      <c r="O9486" s="1">
        <v>2.42308E-116</v>
      </c>
      <c r="P9486">
        <v>1089</v>
      </c>
    </row>
    <row r="9487" spans="1:16" x14ac:dyDescent="0.25">
      <c r="A9487" t="s">
        <v>14236</v>
      </c>
      <c r="B9487">
        <v>1056</v>
      </c>
      <c r="C9487" s="3" t="str">
        <f>HYPERLINK("http://www.uniprot.org/uniprot/G7ZUE5","tr|G7ZUE5|G7ZUE5_MEDTR")</f>
        <v>tr|G7ZUE5|G7ZUE5_MEDTR</v>
      </c>
      <c r="D9487" t="s">
        <v>14237</v>
      </c>
      <c r="E9487">
        <v>26.48</v>
      </c>
      <c r="F9487">
        <v>219</v>
      </c>
      <c r="G9487">
        <v>161</v>
      </c>
      <c r="H9487">
        <v>11</v>
      </c>
      <c r="I9487">
        <v>112</v>
      </c>
      <c r="J9487">
        <v>735</v>
      </c>
      <c r="K9487">
        <v>1</v>
      </c>
      <c r="L9487">
        <v>98</v>
      </c>
      <c r="M9487">
        <v>293</v>
      </c>
      <c r="N9487" t="s">
        <v>18</v>
      </c>
      <c r="O9487" s="1">
        <v>7.3641799999999994E-8</v>
      </c>
      <c r="P9487">
        <v>155</v>
      </c>
    </row>
    <row r="9488" spans="1:16" x14ac:dyDescent="0.25">
      <c r="A9488" t="s">
        <v>14238</v>
      </c>
      <c r="B9488">
        <v>1086</v>
      </c>
      <c r="C9488" s="3" t="str">
        <f>HYPERLINK("http://www.uniprot.org/uniprot/M5W337","tr|M5W337|M5W337_PRUPE")</f>
        <v>tr|M5W337|M5W337_PRUPE</v>
      </c>
      <c r="D9488" t="s">
        <v>468</v>
      </c>
      <c r="E9488">
        <v>26</v>
      </c>
      <c r="F9488">
        <v>373</v>
      </c>
      <c r="G9488">
        <v>276</v>
      </c>
      <c r="H9488">
        <v>15</v>
      </c>
      <c r="I9488">
        <v>10</v>
      </c>
      <c r="J9488">
        <v>1083</v>
      </c>
      <c r="K9488">
        <v>1</v>
      </c>
      <c r="L9488">
        <v>122</v>
      </c>
      <c r="M9488">
        <v>464</v>
      </c>
      <c r="N9488" t="s">
        <v>18</v>
      </c>
      <c r="O9488" s="1">
        <v>4.7640599999999998E-26</v>
      </c>
      <c r="P9488">
        <v>312</v>
      </c>
    </row>
    <row r="9489" spans="1:16" x14ac:dyDescent="0.25">
      <c r="A9489" t="s">
        <v>14239</v>
      </c>
      <c r="B9489">
        <v>1350</v>
      </c>
      <c r="C9489" s="3" t="str">
        <f>HYPERLINK("http://www.uniprot.org/uniprot/G7IK88","tr|G7IK88|G7IK88_MEDTR")</f>
        <v>tr|G7IK88|G7IK88_MEDTR</v>
      </c>
      <c r="D9489" t="s">
        <v>14240</v>
      </c>
      <c r="E9489">
        <v>77.569999999999993</v>
      </c>
      <c r="F9489">
        <v>446</v>
      </c>
      <c r="G9489">
        <v>100</v>
      </c>
      <c r="H9489">
        <v>1</v>
      </c>
      <c r="I9489">
        <v>1</v>
      </c>
      <c r="J9489">
        <v>1335</v>
      </c>
      <c r="K9489">
        <v>1</v>
      </c>
      <c r="L9489">
        <v>1</v>
      </c>
      <c r="M9489">
        <v>442</v>
      </c>
      <c r="N9489" t="s">
        <v>18</v>
      </c>
      <c r="O9489">
        <v>0</v>
      </c>
      <c r="P9489">
        <v>1822</v>
      </c>
    </row>
    <row r="9490" spans="1:16" x14ac:dyDescent="0.25">
      <c r="A9490" t="s">
        <v>14241</v>
      </c>
      <c r="B9490">
        <v>2076</v>
      </c>
      <c r="C9490" s="3" t="str">
        <f>HYPERLINK("http://www.uniprot.org/uniprot/I1MS61","tr|I1MS61|I1MS61_SOYBN")</f>
        <v>tr|I1MS61|I1MS61_SOYBN</v>
      </c>
      <c r="D9490" t="s">
        <v>28</v>
      </c>
      <c r="E9490">
        <v>83.26</v>
      </c>
      <c r="F9490">
        <v>699</v>
      </c>
      <c r="G9490">
        <v>117</v>
      </c>
      <c r="H9490">
        <v>8</v>
      </c>
      <c r="I9490">
        <v>1</v>
      </c>
      <c r="J9490">
        <v>2073</v>
      </c>
      <c r="K9490">
        <v>1</v>
      </c>
      <c r="L9490">
        <v>1</v>
      </c>
      <c r="M9490">
        <v>694</v>
      </c>
      <c r="N9490" t="s">
        <v>18</v>
      </c>
      <c r="O9490">
        <v>0</v>
      </c>
      <c r="P9490">
        <v>2959</v>
      </c>
    </row>
    <row r="9491" spans="1:16" x14ac:dyDescent="0.25">
      <c r="A9491" t="s">
        <v>14242</v>
      </c>
      <c r="B9491">
        <v>900</v>
      </c>
      <c r="C9491" s="3" t="str">
        <f>HYPERLINK("http://www.uniprot.org/uniprot/Q2HRQ1","tr|Q2HRQ1|Q2HRQ1_MEDTR")</f>
        <v>tr|Q2HRQ1|Q2HRQ1_MEDTR</v>
      </c>
      <c r="D9491" t="s">
        <v>8917</v>
      </c>
      <c r="E9491">
        <v>52.83</v>
      </c>
      <c r="F9491">
        <v>212</v>
      </c>
      <c r="G9491">
        <v>100</v>
      </c>
      <c r="H9491">
        <v>6</v>
      </c>
      <c r="I9491">
        <v>1</v>
      </c>
      <c r="J9491">
        <v>618</v>
      </c>
      <c r="K9491">
        <v>1</v>
      </c>
      <c r="L9491">
        <v>1</v>
      </c>
      <c r="M9491">
        <v>199</v>
      </c>
      <c r="N9491" t="s">
        <v>18</v>
      </c>
      <c r="O9491" s="1">
        <v>9.8433400000000004E-45</v>
      </c>
      <c r="P9491">
        <v>472</v>
      </c>
    </row>
    <row r="9492" spans="1:16" x14ac:dyDescent="0.25">
      <c r="A9492" t="s">
        <v>14243</v>
      </c>
      <c r="B9492">
        <v>525</v>
      </c>
      <c r="C9492" s="3" t="str">
        <f>HYPERLINK("http://www.uniprot.org/uniprot/B3VTL7","tr|B3VTL7|B3VTL7_MEDSA")</f>
        <v>tr|B3VTL7|B3VTL7_MEDSA</v>
      </c>
      <c r="D9492" t="s">
        <v>14244</v>
      </c>
      <c r="E9492">
        <v>66.08</v>
      </c>
      <c r="F9492">
        <v>171</v>
      </c>
      <c r="G9492">
        <v>58</v>
      </c>
      <c r="H9492">
        <v>0</v>
      </c>
      <c r="I9492">
        <v>1</v>
      </c>
      <c r="J9492">
        <v>513</v>
      </c>
      <c r="K9492">
        <v>1</v>
      </c>
      <c r="L9492">
        <v>931</v>
      </c>
      <c r="M9492">
        <v>1101</v>
      </c>
      <c r="N9492" t="s">
        <v>18</v>
      </c>
      <c r="O9492" s="1">
        <v>2.3739999999999999E-60</v>
      </c>
      <c r="P9492">
        <v>602</v>
      </c>
    </row>
    <row r="9493" spans="1:16" x14ac:dyDescent="0.25">
      <c r="A9493" t="s">
        <v>14245</v>
      </c>
      <c r="B9493">
        <v>1425</v>
      </c>
      <c r="C9493" s="3" t="str">
        <f>HYPERLINK("http://www.uniprot.org/uniprot/G7K1S5","tr|G7K1S5|G7K1S5_MEDTR")</f>
        <v>tr|G7K1S5|G7K1S5_MEDTR</v>
      </c>
      <c r="D9493" t="s">
        <v>12578</v>
      </c>
      <c r="E9493">
        <v>51.66</v>
      </c>
      <c r="F9493">
        <v>391</v>
      </c>
      <c r="G9493">
        <v>189</v>
      </c>
      <c r="H9493">
        <v>52</v>
      </c>
      <c r="I9493">
        <v>1</v>
      </c>
      <c r="J9493">
        <v>1017</v>
      </c>
      <c r="K9493">
        <v>1</v>
      </c>
      <c r="L9493">
        <v>4</v>
      </c>
      <c r="M9493">
        <v>391</v>
      </c>
      <c r="N9493" t="s">
        <v>18</v>
      </c>
      <c r="O9493" s="1">
        <v>1.1111E-111</v>
      </c>
      <c r="P9493">
        <v>1052</v>
      </c>
    </row>
    <row r="9494" spans="1:16" x14ac:dyDescent="0.25">
      <c r="A9494" t="s">
        <v>14246</v>
      </c>
      <c r="B9494">
        <v>1224</v>
      </c>
      <c r="C9494" s="3" t="str">
        <f>HYPERLINK("http://www.uniprot.org/uniprot/G7L602","tr|G7L602|G7L602_MEDTR")</f>
        <v>tr|G7L602|G7L602_MEDTR</v>
      </c>
      <c r="D9494" t="s">
        <v>14247</v>
      </c>
      <c r="E9494">
        <v>48.81</v>
      </c>
      <c r="F9494">
        <v>463</v>
      </c>
      <c r="G9494">
        <v>237</v>
      </c>
      <c r="H9494">
        <v>90</v>
      </c>
      <c r="I9494">
        <v>103</v>
      </c>
      <c r="J9494">
        <v>1221</v>
      </c>
      <c r="K9494">
        <v>1</v>
      </c>
      <c r="L9494">
        <v>38</v>
      </c>
      <c r="M9494">
        <v>498</v>
      </c>
      <c r="N9494" t="s">
        <v>18</v>
      </c>
      <c r="O9494" s="1">
        <v>4.4444700000000001E-95</v>
      </c>
      <c r="P9494">
        <v>908</v>
      </c>
    </row>
    <row r="9495" spans="1:16" x14ac:dyDescent="0.25">
      <c r="A9495" t="s">
        <v>14248</v>
      </c>
      <c r="B9495">
        <v>1122</v>
      </c>
      <c r="C9495" s="3" t="str">
        <f>HYPERLINK("http://www.uniprot.org/uniprot/G7KTH2","tr|G7KTH2|G7KTH2_MEDTR")</f>
        <v>tr|G7KTH2|G7KTH2_MEDTR</v>
      </c>
      <c r="D9495" t="s">
        <v>14249</v>
      </c>
      <c r="E9495">
        <v>86.11</v>
      </c>
      <c r="F9495">
        <v>360</v>
      </c>
      <c r="G9495">
        <v>50</v>
      </c>
      <c r="H9495">
        <v>0</v>
      </c>
      <c r="I9495">
        <v>40</v>
      </c>
      <c r="J9495">
        <v>1119</v>
      </c>
      <c r="K9495">
        <v>1</v>
      </c>
      <c r="L9495">
        <v>14</v>
      </c>
      <c r="M9495">
        <v>373</v>
      </c>
      <c r="N9495" t="s">
        <v>18</v>
      </c>
      <c r="O9495" s="1">
        <v>4.2164999999999997E-174</v>
      </c>
      <c r="P9495">
        <v>1589</v>
      </c>
    </row>
    <row r="9496" spans="1:16" x14ac:dyDescent="0.25">
      <c r="A9496" t="s">
        <v>14250</v>
      </c>
      <c r="B9496">
        <v>1056</v>
      </c>
      <c r="C9496" s="3" t="str">
        <f>HYPERLINK("http://www.uniprot.org/uniprot/G7I7E5","tr|G7I7E5|G7I7E5_MEDTR")</f>
        <v>tr|G7I7E5|G7I7E5_MEDTR</v>
      </c>
      <c r="D9496" t="s">
        <v>14251</v>
      </c>
      <c r="E9496">
        <v>66.459999999999994</v>
      </c>
      <c r="F9496">
        <v>337</v>
      </c>
      <c r="G9496">
        <v>113</v>
      </c>
      <c r="H9496">
        <v>20</v>
      </c>
      <c r="I9496">
        <v>100</v>
      </c>
      <c r="J9496">
        <v>1050</v>
      </c>
      <c r="K9496">
        <v>1</v>
      </c>
      <c r="L9496">
        <v>49</v>
      </c>
      <c r="M9496">
        <v>370</v>
      </c>
      <c r="N9496" t="s">
        <v>18</v>
      </c>
      <c r="O9496" s="1">
        <v>5.6485700000000002E-117</v>
      </c>
      <c r="P9496">
        <v>1096</v>
      </c>
    </row>
    <row r="9497" spans="1:16" x14ac:dyDescent="0.25">
      <c r="A9497" t="s">
        <v>14252</v>
      </c>
      <c r="B9497">
        <v>1071</v>
      </c>
      <c r="C9497" s="3" t="str">
        <f>HYPERLINK("http://www.uniprot.org/uniprot/G7ICS1","tr|G7ICS1|G7ICS1_MEDTR")</f>
        <v>tr|G7ICS1|G7ICS1_MEDTR</v>
      </c>
      <c r="D9497" t="s">
        <v>14253</v>
      </c>
      <c r="E9497">
        <v>62.32</v>
      </c>
      <c r="F9497">
        <v>361</v>
      </c>
      <c r="G9497">
        <v>136</v>
      </c>
      <c r="H9497">
        <v>15</v>
      </c>
      <c r="I9497">
        <v>10</v>
      </c>
      <c r="J9497">
        <v>1047</v>
      </c>
      <c r="K9497">
        <v>1</v>
      </c>
      <c r="L9497">
        <v>1</v>
      </c>
      <c r="M9497">
        <v>333</v>
      </c>
      <c r="N9497" t="s">
        <v>18</v>
      </c>
      <c r="O9497" s="1">
        <v>4.2907400000000004E-112</v>
      </c>
      <c r="P9497">
        <v>1054</v>
      </c>
    </row>
    <row r="9498" spans="1:16" x14ac:dyDescent="0.25">
      <c r="A9498" t="s">
        <v>14254</v>
      </c>
      <c r="B9498">
        <v>1608</v>
      </c>
      <c r="C9498" s="3" t="str">
        <f>HYPERLINK("http://www.uniprot.org/uniprot/K7LZK6","tr|K7LZK6|K7LZK6_SOYBN")</f>
        <v>tr|K7LZK6|K7LZK6_SOYBN</v>
      </c>
      <c r="D9498" t="s">
        <v>28</v>
      </c>
      <c r="E9498">
        <v>61.91</v>
      </c>
      <c r="F9498">
        <v>512</v>
      </c>
      <c r="G9498">
        <v>195</v>
      </c>
      <c r="H9498">
        <v>5</v>
      </c>
      <c r="I9498">
        <v>79</v>
      </c>
      <c r="J9498">
        <v>1599</v>
      </c>
      <c r="K9498">
        <v>1</v>
      </c>
      <c r="L9498">
        <v>98</v>
      </c>
      <c r="M9498">
        <v>585</v>
      </c>
      <c r="N9498" t="s">
        <v>18</v>
      </c>
      <c r="O9498" s="1">
        <v>6.1328100000000002E-162</v>
      </c>
      <c r="P9498">
        <v>1486</v>
      </c>
    </row>
    <row r="9499" spans="1:16" x14ac:dyDescent="0.25">
      <c r="A9499" t="s">
        <v>14255</v>
      </c>
      <c r="B9499">
        <v>732</v>
      </c>
      <c r="C9499" s="3" t="str">
        <f>HYPERLINK("http://www.uniprot.org/uniprot/G7IA45","tr|G7IA45|G7IA45_MEDTR")</f>
        <v>tr|G7IA45|G7IA45_MEDTR</v>
      </c>
      <c r="D9499" t="s">
        <v>14256</v>
      </c>
      <c r="E9499">
        <v>74.05</v>
      </c>
      <c r="F9499">
        <v>212</v>
      </c>
      <c r="G9499">
        <v>55</v>
      </c>
      <c r="H9499">
        <v>4</v>
      </c>
      <c r="I9499">
        <v>1</v>
      </c>
      <c r="J9499">
        <v>624</v>
      </c>
      <c r="K9499">
        <v>1</v>
      </c>
      <c r="L9499">
        <v>1</v>
      </c>
      <c r="M9499">
        <v>201</v>
      </c>
      <c r="N9499" t="s">
        <v>18</v>
      </c>
      <c r="O9499" s="1">
        <v>7.6188699999999997E-78</v>
      </c>
      <c r="P9499">
        <v>756</v>
      </c>
    </row>
    <row r="9500" spans="1:16" x14ac:dyDescent="0.25">
      <c r="A9500" t="s">
        <v>14257</v>
      </c>
      <c r="B9500">
        <v>2565</v>
      </c>
      <c r="C9500" s="3" t="str">
        <f>HYPERLINK("http://www.uniprot.org/uniprot/K7KLH9","tr|K7KLH9|K7KLH9_SOYBN")</f>
        <v>tr|K7KLH9|K7KLH9_SOYBN</v>
      </c>
      <c r="D9500" t="s">
        <v>28</v>
      </c>
      <c r="E9500">
        <v>64.61</v>
      </c>
      <c r="F9500">
        <v>862</v>
      </c>
      <c r="G9500">
        <v>305</v>
      </c>
      <c r="H9500">
        <v>8</v>
      </c>
      <c r="I9500">
        <v>1</v>
      </c>
      <c r="J9500">
        <v>2562</v>
      </c>
      <c r="K9500">
        <v>1</v>
      </c>
      <c r="L9500">
        <v>1</v>
      </c>
      <c r="M9500">
        <v>833</v>
      </c>
      <c r="N9500" t="s">
        <v>18</v>
      </c>
      <c r="O9500">
        <v>0</v>
      </c>
      <c r="P9500">
        <v>2720</v>
      </c>
    </row>
    <row r="9501" spans="1:16" x14ac:dyDescent="0.25">
      <c r="A9501" t="s">
        <v>14258</v>
      </c>
      <c r="B9501">
        <v>831</v>
      </c>
      <c r="C9501" s="3" t="str">
        <f>HYPERLINK("http://www.uniprot.org/uniprot/G7J9M0","tr|G7J9M0|G7J9M0_MEDTR")</f>
        <v>tr|G7J9M0|G7J9M0_MEDTR</v>
      </c>
      <c r="D9501" t="s">
        <v>14259</v>
      </c>
      <c r="E9501">
        <v>72.17</v>
      </c>
      <c r="F9501">
        <v>248</v>
      </c>
      <c r="G9501">
        <v>69</v>
      </c>
      <c r="H9501">
        <v>1</v>
      </c>
      <c r="I9501">
        <v>1</v>
      </c>
      <c r="J9501">
        <v>741</v>
      </c>
      <c r="K9501">
        <v>1</v>
      </c>
      <c r="L9501">
        <v>1</v>
      </c>
      <c r="M9501">
        <v>239</v>
      </c>
      <c r="N9501" t="s">
        <v>18</v>
      </c>
      <c r="O9501" s="1">
        <v>6.4210600000000002E-93</v>
      </c>
      <c r="P9501">
        <v>887</v>
      </c>
    </row>
    <row r="9502" spans="1:16" x14ac:dyDescent="0.25">
      <c r="A9502" t="s">
        <v>14260</v>
      </c>
      <c r="B9502">
        <v>690</v>
      </c>
      <c r="C9502" s="3" t="str">
        <f>HYPERLINK("http://www.uniprot.org/uniprot/I3S333","tr|I3S333|I3S333_MEDTR")</f>
        <v>tr|I3S333|I3S333_MEDTR</v>
      </c>
      <c r="D9502" t="s">
        <v>22</v>
      </c>
      <c r="E9502">
        <v>97.59</v>
      </c>
      <c r="F9502">
        <v>208</v>
      </c>
      <c r="G9502">
        <v>5</v>
      </c>
      <c r="H9502">
        <v>0</v>
      </c>
      <c r="I9502">
        <v>1</v>
      </c>
      <c r="J9502">
        <v>624</v>
      </c>
      <c r="K9502">
        <v>1</v>
      </c>
      <c r="L9502">
        <v>1</v>
      </c>
      <c r="M9502">
        <v>208</v>
      </c>
      <c r="N9502" t="s">
        <v>18</v>
      </c>
      <c r="O9502" s="1">
        <v>3.2873599999999999E-109</v>
      </c>
      <c r="P9502">
        <v>1026</v>
      </c>
    </row>
    <row r="9503" spans="1:16" x14ac:dyDescent="0.25">
      <c r="A9503" t="s">
        <v>14261</v>
      </c>
      <c r="B9503">
        <v>1857</v>
      </c>
      <c r="C9503" s="3" t="str">
        <f>HYPERLINK("http://www.uniprot.org/uniprot/I1M079","tr|I1M079|I1M079_SOYBN")</f>
        <v>tr|I1M079|I1M079_SOYBN</v>
      </c>
      <c r="D9503" t="s">
        <v>71</v>
      </c>
      <c r="E9503">
        <v>82.23</v>
      </c>
      <c r="F9503">
        <v>608</v>
      </c>
      <c r="G9503">
        <v>108</v>
      </c>
      <c r="H9503">
        <v>1</v>
      </c>
      <c r="I9503">
        <v>34</v>
      </c>
      <c r="J9503">
        <v>1854</v>
      </c>
      <c r="K9503">
        <v>1</v>
      </c>
      <c r="L9503">
        <v>9</v>
      </c>
      <c r="M9503">
        <v>611</v>
      </c>
      <c r="N9503" t="s">
        <v>18</v>
      </c>
      <c r="O9503">
        <v>0</v>
      </c>
      <c r="P9503">
        <v>2581</v>
      </c>
    </row>
    <row r="9504" spans="1:16" x14ac:dyDescent="0.25">
      <c r="A9504" t="s">
        <v>14262</v>
      </c>
      <c r="B9504">
        <v>3186</v>
      </c>
      <c r="C9504" s="3" t="str">
        <f>HYPERLINK("http://www.uniprot.org/uniprot/G7J7Z5","tr|G7J7Z5|G7J7Z5_MEDTR")</f>
        <v>tr|G7J7Z5|G7J7Z5_MEDTR</v>
      </c>
      <c r="D9504" t="s">
        <v>14263</v>
      </c>
      <c r="E9504">
        <v>79.28</v>
      </c>
      <c r="F9504">
        <v>1062</v>
      </c>
      <c r="G9504">
        <v>220</v>
      </c>
      <c r="H9504">
        <v>8</v>
      </c>
      <c r="I9504">
        <v>1</v>
      </c>
      <c r="J9504">
        <v>3162</v>
      </c>
      <c r="K9504">
        <v>1</v>
      </c>
      <c r="L9504">
        <v>1</v>
      </c>
      <c r="M9504">
        <v>1030</v>
      </c>
      <c r="N9504" t="s">
        <v>18</v>
      </c>
      <c r="O9504">
        <v>0</v>
      </c>
      <c r="P9504">
        <v>4345</v>
      </c>
    </row>
    <row r="9505" spans="1:16" x14ac:dyDescent="0.25">
      <c r="A9505" t="s">
        <v>14264</v>
      </c>
      <c r="B9505">
        <v>1266</v>
      </c>
      <c r="C9505" s="3" t="str">
        <f>HYPERLINK("http://www.uniprot.org/uniprot/G7LFQ5","tr|G7LFQ5|G7LFQ5_MEDTR")</f>
        <v>tr|G7LFQ5|G7LFQ5_MEDTR</v>
      </c>
      <c r="D9505" t="s">
        <v>14191</v>
      </c>
      <c r="E9505">
        <v>65.48</v>
      </c>
      <c r="F9505">
        <v>423</v>
      </c>
      <c r="G9505">
        <v>146</v>
      </c>
      <c r="H9505">
        <v>7</v>
      </c>
      <c r="I9505">
        <v>16</v>
      </c>
      <c r="J9505">
        <v>1263</v>
      </c>
      <c r="K9505">
        <v>1</v>
      </c>
      <c r="L9505">
        <v>20</v>
      </c>
      <c r="M9505">
        <v>429</v>
      </c>
      <c r="N9505" t="s">
        <v>18</v>
      </c>
      <c r="O9505" s="1">
        <v>2.9939900000000001E-142</v>
      </c>
      <c r="P9505">
        <v>1315</v>
      </c>
    </row>
    <row r="9506" spans="1:16" x14ac:dyDescent="0.25">
      <c r="A9506" t="s">
        <v>14265</v>
      </c>
      <c r="B9506">
        <v>357</v>
      </c>
      <c r="C9506" s="3" t="str">
        <f>HYPERLINK("http://www.uniprot.org/uniprot/Q949L4","tr|Q949L4|Q949L4_CICAR")</f>
        <v>tr|Q949L4|Q949L4_CICAR</v>
      </c>
      <c r="D9506" t="s">
        <v>176</v>
      </c>
      <c r="E9506">
        <v>65.42</v>
      </c>
      <c r="F9506">
        <v>107</v>
      </c>
      <c r="G9506">
        <v>37</v>
      </c>
      <c r="H9506">
        <v>3</v>
      </c>
      <c r="I9506">
        <v>1</v>
      </c>
      <c r="J9506">
        <v>312</v>
      </c>
      <c r="K9506">
        <v>1</v>
      </c>
      <c r="L9506">
        <v>69</v>
      </c>
      <c r="M9506">
        <v>175</v>
      </c>
      <c r="N9506" t="s">
        <v>18</v>
      </c>
      <c r="O9506" s="1">
        <v>5.6170199999999998E-33</v>
      </c>
      <c r="P9506">
        <v>366</v>
      </c>
    </row>
    <row r="9507" spans="1:16" x14ac:dyDescent="0.25">
      <c r="A9507" t="s">
        <v>14266</v>
      </c>
      <c r="B9507">
        <v>1929</v>
      </c>
      <c r="C9507" s="3" t="str">
        <f>HYPERLINK("http://www.uniprot.org/uniprot/G7L7U8","tr|G7L7U8|G7L7U8_MEDTR")</f>
        <v>tr|G7L7U8|G7L7U8_MEDTR</v>
      </c>
      <c r="D9507" t="s">
        <v>14267</v>
      </c>
      <c r="E9507">
        <v>83.07</v>
      </c>
      <c r="F9507">
        <v>656</v>
      </c>
      <c r="G9507">
        <v>111</v>
      </c>
      <c r="H9507">
        <v>18</v>
      </c>
      <c r="I9507">
        <v>10</v>
      </c>
      <c r="J9507">
        <v>1923</v>
      </c>
      <c r="K9507">
        <v>1</v>
      </c>
      <c r="L9507">
        <v>3</v>
      </c>
      <c r="M9507">
        <v>654</v>
      </c>
      <c r="N9507" t="s">
        <v>18</v>
      </c>
      <c r="O9507">
        <v>0</v>
      </c>
      <c r="P9507">
        <v>2892</v>
      </c>
    </row>
    <row r="9508" spans="1:16" x14ac:dyDescent="0.25">
      <c r="A9508" t="s">
        <v>14268</v>
      </c>
      <c r="B9508">
        <v>3042</v>
      </c>
      <c r="C9508" s="3" t="str">
        <f>HYPERLINK("http://www.uniprot.org/uniprot/G7K547","tr|G7K547|G7K547_MEDTR")</f>
        <v>tr|G7K547|G7K547_MEDTR</v>
      </c>
      <c r="D9508" t="s">
        <v>14269</v>
      </c>
      <c r="E9508">
        <v>83.71</v>
      </c>
      <c r="F9508">
        <v>1013</v>
      </c>
      <c r="G9508">
        <v>165</v>
      </c>
      <c r="H9508">
        <v>2</v>
      </c>
      <c r="I9508">
        <v>7</v>
      </c>
      <c r="J9508">
        <v>3039</v>
      </c>
      <c r="K9508">
        <v>1</v>
      </c>
      <c r="L9508">
        <v>1</v>
      </c>
      <c r="M9508">
        <v>1000</v>
      </c>
      <c r="N9508" t="s">
        <v>18</v>
      </c>
      <c r="O9508">
        <v>0</v>
      </c>
      <c r="P9508">
        <v>4345</v>
      </c>
    </row>
    <row r="9509" spans="1:16" x14ac:dyDescent="0.25">
      <c r="A9509" t="s">
        <v>14270</v>
      </c>
      <c r="B9509">
        <v>1851</v>
      </c>
      <c r="C9509" s="3" t="str">
        <f>HYPERLINK("http://www.uniprot.org/uniprot/G7IWK2","tr|G7IWK2|G7IWK2_MEDTR")</f>
        <v>tr|G7IWK2|G7IWK2_MEDTR</v>
      </c>
      <c r="D9509" t="s">
        <v>14271</v>
      </c>
      <c r="E9509">
        <v>84.3</v>
      </c>
      <c r="F9509">
        <v>618</v>
      </c>
      <c r="G9509">
        <v>97</v>
      </c>
      <c r="H9509">
        <v>2</v>
      </c>
      <c r="I9509">
        <v>1</v>
      </c>
      <c r="J9509">
        <v>1848</v>
      </c>
      <c r="K9509">
        <v>1</v>
      </c>
      <c r="L9509">
        <v>13</v>
      </c>
      <c r="M9509">
        <v>623</v>
      </c>
      <c r="N9509" t="s">
        <v>18</v>
      </c>
      <c r="O9509">
        <v>0</v>
      </c>
      <c r="P9509">
        <v>2718</v>
      </c>
    </row>
    <row r="9510" spans="1:16" x14ac:dyDescent="0.25">
      <c r="A9510" t="s">
        <v>14272</v>
      </c>
      <c r="B9510">
        <v>1512</v>
      </c>
      <c r="C9510" s="3" t="str">
        <f>HYPERLINK("http://www.uniprot.org/uniprot/I1J669","tr|I1J669|I1J669_SOYBN")</f>
        <v>tr|I1J669|I1J669_SOYBN</v>
      </c>
      <c r="D9510" t="s">
        <v>117</v>
      </c>
      <c r="E9510">
        <v>82.86</v>
      </c>
      <c r="F9510">
        <v>502</v>
      </c>
      <c r="G9510">
        <v>86</v>
      </c>
      <c r="H9510">
        <v>0</v>
      </c>
      <c r="I9510">
        <v>1</v>
      </c>
      <c r="J9510">
        <v>1506</v>
      </c>
      <c r="K9510">
        <v>1</v>
      </c>
      <c r="L9510">
        <v>30</v>
      </c>
      <c r="M9510">
        <v>531</v>
      </c>
      <c r="N9510" t="s">
        <v>18</v>
      </c>
      <c r="O9510">
        <v>0</v>
      </c>
      <c r="P9510">
        <v>2165</v>
      </c>
    </row>
    <row r="9511" spans="1:16" x14ac:dyDescent="0.25">
      <c r="A9511" t="s">
        <v>14273</v>
      </c>
      <c r="B9511">
        <v>729</v>
      </c>
      <c r="C9511" s="3" t="str">
        <f>HYPERLINK("http://www.uniprot.org/uniprot/G7IK96","tr|G7IK96|G7IK96_MEDTR")</f>
        <v>tr|G7IK96|G7IK96_MEDTR</v>
      </c>
      <c r="D9511" t="s">
        <v>14274</v>
      </c>
      <c r="E9511">
        <v>81.66</v>
      </c>
      <c r="F9511">
        <v>240</v>
      </c>
      <c r="G9511">
        <v>44</v>
      </c>
      <c r="H9511">
        <v>0</v>
      </c>
      <c r="I9511">
        <v>7</v>
      </c>
      <c r="J9511">
        <v>726</v>
      </c>
      <c r="K9511">
        <v>1</v>
      </c>
      <c r="L9511">
        <v>4</v>
      </c>
      <c r="M9511">
        <v>243</v>
      </c>
      <c r="N9511" t="s">
        <v>18</v>
      </c>
      <c r="O9511" s="1">
        <v>1.4283499999999999E-116</v>
      </c>
      <c r="P9511">
        <v>1090</v>
      </c>
    </row>
    <row r="9512" spans="1:16" x14ac:dyDescent="0.25">
      <c r="A9512" t="s">
        <v>14275</v>
      </c>
      <c r="B9512">
        <v>507</v>
      </c>
      <c r="C9512" s="3" t="str">
        <f>HYPERLINK("http://www.uniprot.org/uniprot/I1LTS2","tr|I1LTS2|I1LTS2_SOYBN")</f>
        <v>tr|I1LTS2|I1LTS2_SOYBN</v>
      </c>
      <c r="D9512" t="s">
        <v>28</v>
      </c>
      <c r="E9512">
        <v>89.88</v>
      </c>
      <c r="F9512">
        <v>168</v>
      </c>
      <c r="G9512">
        <v>17</v>
      </c>
      <c r="H9512">
        <v>0</v>
      </c>
      <c r="I9512">
        <v>1</v>
      </c>
      <c r="J9512">
        <v>504</v>
      </c>
      <c r="K9512">
        <v>1</v>
      </c>
      <c r="L9512">
        <v>1</v>
      </c>
      <c r="M9512">
        <v>168</v>
      </c>
      <c r="N9512" t="s">
        <v>18</v>
      </c>
      <c r="O9512" s="1">
        <v>9.9300000000000002E-83</v>
      </c>
      <c r="P9512">
        <v>795</v>
      </c>
    </row>
    <row r="9513" spans="1:16" x14ac:dyDescent="0.25">
      <c r="A9513" t="s">
        <v>14276</v>
      </c>
      <c r="B9513">
        <v>459</v>
      </c>
      <c r="C9513" s="3" t="str">
        <f>HYPERLINK("http://www.uniprot.org/uniprot/Q949L5","tr|Q949L5|Q949L5_CICAR")</f>
        <v>tr|Q949L5|Q949L5_CICAR</v>
      </c>
      <c r="D9513" t="s">
        <v>55</v>
      </c>
      <c r="E9513">
        <v>67.27</v>
      </c>
      <c r="F9513">
        <v>55</v>
      </c>
      <c r="G9513">
        <v>18</v>
      </c>
      <c r="H9513">
        <v>0</v>
      </c>
      <c r="I9513">
        <v>253</v>
      </c>
      <c r="J9513">
        <v>417</v>
      </c>
      <c r="K9513">
        <v>1</v>
      </c>
      <c r="L9513">
        <v>4</v>
      </c>
      <c r="M9513">
        <v>58</v>
      </c>
      <c r="N9513" t="s">
        <v>18</v>
      </c>
      <c r="O9513" s="1">
        <v>7.9280399999999995E-11</v>
      </c>
      <c r="P9513">
        <v>175</v>
      </c>
    </row>
    <row r="9514" spans="1:16" x14ac:dyDescent="0.25">
      <c r="A9514" t="s">
        <v>14277</v>
      </c>
      <c r="B9514">
        <v>426</v>
      </c>
      <c r="C9514" s="3" t="str">
        <f>HYPERLINK("http://www.uniprot.org/uniprot/G7JLX1","tr|G7JLX1|G7JLX1_MEDTR")</f>
        <v>tr|G7JLX1|G7JLX1_MEDTR</v>
      </c>
      <c r="D9514" t="s">
        <v>14278</v>
      </c>
      <c r="E9514">
        <v>59.28</v>
      </c>
      <c r="F9514">
        <v>140</v>
      </c>
      <c r="G9514">
        <v>57</v>
      </c>
      <c r="H9514">
        <v>0</v>
      </c>
      <c r="I9514">
        <v>4</v>
      </c>
      <c r="J9514">
        <v>423</v>
      </c>
      <c r="K9514">
        <v>1</v>
      </c>
      <c r="L9514">
        <v>70</v>
      </c>
      <c r="M9514">
        <v>186</v>
      </c>
      <c r="N9514" t="s">
        <v>18</v>
      </c>
      <c r="O9514" s="1">
        <v>1.73729E-34</v>
      </c>
      <c r="P9514">
        <v>379</v>
      </c>
    </row>
    <row r="9515" spans="1:16" x14ac:dyDescent="0.25">
      <c r="A9515" t="s">
        <v>14279</v>
      </c>
      <c r="B9515">
        <v>1341</v>
      </c>
      <c r="C9515" s="3" t="str">
        <f>HYPERLINK("http://www.uniprot.org/uniprot/G7KFZ3","tr|G7KFZ3|G7KFZ3_MEDTR")</f>
        <v>tr|G7KFZ3|G7KFZ3_MEDTR</v>
      </c>
      <c r="D9515" t="s">
        <v>868</v>
      </c>
      <c r="E9515">
        <v>81.33</v>
      </c>
      <c r="F9515">
        <v>450</v>
      </c>
      <c r="G9515">
        <v>84</v>
      </c>
      <c r="H9515">
        <v>4</v>
      </c>
      <c r="I9515">
        <v>1</v>
      </c>
      <c r="J9515">
        <v>1338</v>
      </c>
      <c r="K9515">
        <v>1</v>
      </c>
      <c r="L9515">
        <v>1</v>
      </c>
      <c r="M9515">
        <v>442</v>
      </c>
      <c r="N9515" t="s">
        <v>18</v>
      </c>
      <c r="O9515">
        <v>0</v>
      </c>
      <c r="P9515">
        <v>1790</v>
      </c>
    </row>
    <row r="9516" spans="1:16" x14ac:dyDescent="0.25">
      <c r="A9516" t="s">
        <v>14280</v>
      </c>
      <c r="B9516">
        <v>2445</v>
      </c>
      <c r="C9516" s="3" t="str">
        <f>HYPERLINK("http://www.uniprot.org/uniprot/G7L603","tr|G7L603|G7L603_MEDTR")</f>
        <v>tr|G7L603|G7L603_MEDTR</v>
      </c>
      <c r="D9516" t="s">
        <v>14281</v>
      </c>
      <c r="E9516">
        <v>84.91</v>
      </c>
      <c r="F9516">
        <v>716</v>
      </c>
      <c r="G9516">
        <v>108</v>
      </c>
      <c r="H9516">
        <v>0</v>
      </c>
      <c r="I9516">
        <v>292</v>
      </c>
      <c r="J9516">
        <v>2439</v>
      </c>
      <c r="K9516">
        <v>1</v>
      </c>
      <c r="L9516">
        <v>31</v>
      </c>
      <c r="M9516">
        <v>745</v>
      </c>
      <c r="N9516" t="s">
        <v>18</v>
      </c>
      <c r="O9516">
        <v>0</v>
      </c>
      <c r="P9516">
        <v>3229</v>
      </c>
    </row>
    <row r="9517" spans="1:16" x14ac:dyDescent="0.25">
      <c r="A9517" t="s">
        <v>14282</v>
      </c>
      <c r="B9517">
        <v>798</v>
      </c>
      <c r="C9517" s="3" t="str">
        <f>HYPERLINK("http://www.uniprot.org/uniprot/G7KTH6","tr|G7KTH6|G7KTH6_MEDTR")</f>
        <v>tr|G7KTH6|G7KTH6_MEDTR</v>
      </c>
      <c r="D9517" t="s">
        <v>14283</v>
      </c>
      <c r="E9517">
        <v>73.2</v>
      </c>
      <c r="F9517">
        <v>265</v>
      </c>
      <c r="G9517">
        <v>71</v>
      </c>
      <c r="H9517">
        <v>0</v>
      </c>
      <c r="I9517">
        <v>1</v>
      </c>
      <c r="J9517">
        <v>795</v>
      </c>
      <c r="K9517">
        <v>1</v>
      </c>
      <c r="L9517">
        <v>1</v>
      </c>
      <c r="M9517">
        <v>233</v>
      </c>
      <c r="N9517" t="s">
        <v>18</v>
      </c>
      <c r="O9517" s="1">
        <v>1.8321899999999999E-94</v>
      </c>
      <c r="P9517">
        <v>900</v>
      </c>
    </row>
    <row r="9518" spans="1:16" x14ac:dyDescent="0.25">
      <c r="A9518" t="s">
        <v>14284</v>
      </c>
      <c r="B9518">
        <v>1305</v>
      </c>
      <c r="C9518" s="3" t="str">
        <f>HYPERLINK("http://www.uniprot.org/uniprot/G7J087","tr|G7J087|G7J087_MEDTR")</f>
        <v>tr|G7J087|G7J087_MEDTR</v>
      </c>
      <c r="D9518" t="s">
        <v>14285</v>
      </c>
      <c r="E9518">
        <v>57.34</v>
      </c>
      <c r="F9518">
        <v>354</v>
      </c>
      <c r="G9518">
        <v>151</v>
      </c>
      <c r="H9518">
        <v>3</v>
      </c>
      <c r="I9518">
        <v>1</v>
      </c>
      <c r="J9518">
        <v>1053</v>
      </c>
      <c r="K9518">
        <v>1</v>
      </c>
      <c r="L9518">
        <v>309</v>
      </c>
      <c r="M9518">
        <v>650</v>
      </c>
      <c r="N9518" t="s">
        <v>18</v>
      </c>
      <c r="O9518" s="1">
        <v>4.24789E-99</v>
      </c>
      <c r="P9518">
        <v>943</v>
      </c>
    </row>
    <row r="9519" spans="1:16" x14ac:dyDescent="0.25">
      <c r="A9519" t="s">
        <v>14286</v>
      </c>
      <c r="B9519">
        <v>516</v>
      </c>
      <c r="C9519" s="3" t="str">
        <f>HYPERLINK("http://www.uniprot.org/uniprot/K7N544","tr|K7N544|K7N544_SOYBN")</f>
        <v>tr|K7N544|K7N544_SOYBN</v>
      </c>
      <c r="D9519" t="s">
        <v>28</v>
      </c>
      <c r="E9519">
        <v>77.98</v>
      </c>
      <c r="F9519">
        <v>159</v>
      </c>
      <c r="G9519">
        <v>35</v>
      </c>
      <c r="H9519">
        <v>0</v>
      </c>
      <c r="I9519">
        <v>37</v>
      </c>
      <c r="J9519">
        <v>513</v>
      </c>
      <c r="K9519">
        <v>1</v>
      </c>
      <c r="L9519">
        <v>42</v>
      </c>
      <c r="M9519">
        <v>192</v>
      </c>
      <c r="N9519" t="s">
        <v>18</v>
      </c>
      <c r="O9519" s="1">
        <v>1.7849499999999999E-63</v>
      </c>
      <c r="P9519">
        <v>629</v>
      </c>
    </row>
    <row r="9520" spans="1:16" x14ac:dyDescent="0.25">
      <c r="A9520" t="s">
        <v>14287</v>
      </c>
      <c r="B9520">
        <v>2595</v>
      </c>
      <c r="C9520" s="3" t="str">
        <f>HYPERLINK("http://www.uniprot.org/uniprot/K7K8D1","tr|K7K8D1|K7K8D1_SOYBN")</f>
        <v>tr|K7K8D1|K7K8D1_SOYBN</v>
      </c>
      <c r="D9520" t="s">
        <v>28</v>
      </c>
      <c r="E9520">
        <v>80.55</v>
      </c>
      <c r="F9520">
        <v>504</v>
      </c>
      <c r="G9520">
        <v>98</v>
      </c>
      <c r="H9520">
        <v>1</v>
      </c>
      <c r="I9520">
        <v>1</v>
      </c>
      <c r="J9520">
        <v>1509</v>
      </c>
      <c r="K9520">
        <v>1</v>
      </c>
      <c r="L9520">
        <v>1</v>
      </c>
      <c r="M9520">
        <v>503</v>
      </c>
      <c r="N9520" t="s">
        <v>18</v>
      </c>
      <c r="O9520">
        <v>0</v>
      </c>
      <c r="P9520">
        <v>2085</v>
      </c>
    </row>
    <row r="9521" spans="1:16" x14ac:dyDescent="0.25">
      <c r="A9521" t="s">
        <v>14288</v>
      </c>
      <c r="B9521">
        <v>1125</v>
      </c>
      <c r="C9521" s="3" t="str">
        <f>HYPERLINK("http://www.uniprot.org/uniprot/G7L9L7","tr|G7L9L7|G7L9L7_MEDTR")</f>
        <v>tr|G7L9L7|G7L9L7_MEDTR</v>
      </c>
      <c r="D9521" t="s">
        <v>11684</v>
      </c>
      <c r="E9521">
        <v>72.92</v>
      </c>
      <c r="F9521">
        <v>229</v>
      </c>
      <c r="G9521">
        <v>62</v>
      </c>
      <c r="H9521">
        <v>26</v>
      </c>
      <c r="I9521">
        <v>511</v>
      </c>
      <c r="J9521">
        <v>1119</v>
      </c>
      <c r="K9521">
        <v>1</v>
      </c>
      <c r="L9521">
        <v>188</v>
      </c>
      <c r="M9521">
        <v>416</v>
      </c>
      <c r="N9521" t="s">
        <v>18</v>
      </c>
      <c r="O9521" s="1">
        <v>2.4612499999999999E-89</v>
      </c>
      <c r="P9521">
        <v>858</v>
      </c>
    </row>
    <row r="9522" spans="1:16" x14ac:dyDescent="0.25">
      <c r="A9522" t="s">
        <v>14289</v>
      </c>
      <c r="B9522">
        <v>549</v>
      </c>
      <c r="C9522" s="3" t="str">
        <f>HYPERLINK("http://www.uniprot.org/uniprot/G7JBI0","tr|G7JBI0|G7JBI0_MEDTR")</f>
        <v>tr|G7JBI0|G7JBI0_MEDTR</v>
      </c>
      <c r="D9522" t="s">
        <v>14290</v>
      </c>
      <c r="E9522">
        <v>77.84</v>
      </c>
      <c r="F9522">
        <v>158</v>
      </c>
      <c r="G9522">
        <v>35</v>
      </c>
      <c r="H9522">
        <v>0</v>
      </c>
      <c r="I9522">
        <v>70</v>
      </c>
      <c r="J9522">
        <v>543</v>
      </c>
      <c r="K9522">
        <v>1</v>
      </c>
      <c r="L9522">
        <v>20</v>
      </c>
      <c r="M9522">
        <v>177</v>
      </c>
      <c r="N9522" t="s">
        <v>18</v>
      </c>
      <c r="O9522" s="1">
        <v>1.1337E-63</v>
      </c>
      <c r="P9522">
        <v>631</v>
      </c>
    </row>
    <row r="9523" spans="1:16" x14ac:dyDescent="0.25">
      <c r="A9523" t="s">
        <v>14291</v>
      </c>
      <c r="B9523">
        <v>807</v>
      </c>
      <c r="C9523" s="3" t="str">
        <f>HYPERLINK("http://www.uniprot.org/uniprot/G7J9H9","tr|G7J9H9|G7J9H9_MEDTR")</f>
        <v>tr|G7J9H9|G7J9H9_MEDTR</v>
      </c>
      <c r="D9523" t="s">
        <v>1308</v>
      </c>
      <c r="E9523">
        <v>45.98</v>
      </c>
      <c r="F9523">
        <v>187</v>
      </c>
      <c r="G9523">
        <v>101</v>
      </c>
      <c r="H9523">
        <v>10</v>
      </c>
      <c r="I9523">
        <v>274</v>
      </c>
      <c r="J9523">
        <v>804</v>
      </c>
      <c r="K9523">
        <v>1</v>
      </c>
      <c r="L9523">
        <v>41</v>
      </c>
      <c r="M9523">
        <v>208</v>
      </c>
      <c r="N9523" t="s">
        <v>18</v>
      </c>
      <c r="O9523" s="1">
        <v>5.7436299999999999E-35</v>
      </c>
      <c r="P9523">
        <v>387</v>
      </c>
    </row>
    <row r="9524" spans="1:16" x14ac:dyDescent="0.25">
      <c r="A9524" t="s">
        <v>14292</v>
      </c>
      <c r="B9524">
        <v>1641</v>
      </c>
      <c r="C9524" s="3" t="str">
        <f>HYPERLINK("http://www.uniprot.org/uniprot/G7J040","tr|G7J040|G7J040_MEDTR")</f>
        <v>tr|G7J040|G7J040_MEDTR</v>
      </c>
      <c r="D9524" t="s">
        <v>14293</v>
      </c>
      <c r="E9524">
        <v>75.09</v>
      </c>
      <c r="F9524">
        <v>546</v>
      </c>
      <c r="G9524">
        <v>136</v>
      </c>
      <c r="H9524">
        <v>0</v>
      </c>
      <c r="I9524">
        <v>1</v>
      </c>
      <c r="J9524">
        <v>1638</v>
      </c>
      <c r="K9524">
        <v>1</v>
      </c>
      <c r="L9524">
        <v>1</v>
      </c>
      <c r="M9524">
        <v>510</v>
      </c>
      <c r="N9524" t="s">
        <v>18</v>
      </c>
      <c r="O9524">
        <v>0</v>
      </c>
      <c r="P9524">
        <v>2032</v>
      </c>
    </row>
    <row r="9525" spans="1:16" x14ac:dyDescent="0.25">
      <c r="A9525" t="s">
        <v>14294</v>
      </c>
      <c r="B9525">
        <v>2019</v>
      </c>
      <c r="C9525" s="3" t="str">
        <f>HYPERLINK("http://www.uniprot.org/uniprot/Q41067","tr|Q41067|Q41067_PINSY")</f>
        <v>tr|Q41067|Q41067_PINSY</v>
      </c>
      <c r="D9525" t="s">
        <v>14295</v>
      </c>
      <c r="E9525">
        <v>94.74</v>
      </c>
      <c r="F9525">
        <v>685</v>
      </c>
      <c r="G9525">
        <v>36</v>
      </c>
      <c r="H9525">
        <v>14</v>
      </c>
      <c r="I9525">
        <v>1</v>
      </c>
      <c r="J9525">
        <v>2013</v>
      </c>
      <c r="K9525">
        <v>1</v>
      </c>
      <c r="L9525">
        <v>1</v>
      </c>
      <c r="M9525">
        <v>684</v>
      </c>
      <c r="N9525" t="s">
        <v>18</v>
      </c>
      <c r="O9525">
        <v>0</v>
      </c>
      <c r="P9525">
        <v>3192</v>
      </c>
    </row>
    <row r="9526" spans="1:16" x14ac:dyDescent="0.25">
      <c r="A9526" t="s">
        <v>14296</v>
      </c>
      <c r="B9526">
        <v>1398</v>
      </c>
      <c r="C9526" s="3" t="str">
        <f>HYPERLINK("http://www.uniprot.org/uniprot/G7J7Z7","tr|G7J7Z7|G7J7Z7_MEDTR")</f>
        <v>tr|G7J7Z7|G7J7Z7_MEDTR</v>
      </c>
      <c r="D9526" t="s">
        <v>14297</v>
      </c>
      <c r="E9526">
        <v>75.099999999999994</v>
      </c>
      <c r="F9526">
        <v>486</v>
      </c>
      <c r="G9526">
        <v>121</v>
      </c>
      <c r="H9526">
        <v>40</v>
      </c>
      <c r="I9526">
        <v>1</v>
      </c>
      <c r="J9526">
        <v>1338</v>
      </c>
      <c r="K9526">
        <v>1</v>
      </c>
      <c r="L9526">
        <v>1</v>
      </c>
      <c r="M9526">
        <v>484</v>
      </c>
      <c r="N9526" t="s">
        <v>18</v>
      </c>
      <c r="O9526">
        <v>0</v>
      </c>
      <c r="P9526">
        <v>1852</v>
      </c>
    </row>
    <row r="9527" spans="1:16" x14ac:dyDescent="0.25">
      <c r="A9527" t="s">
        <v>14298</v>
      </c>
      <c r="B9527">
        <v>1005</v>
      </c>
      <c r="C9527" s="3" t="str">
        <f>HYPERLINK("http://www.uniprot.org/uniprot/G7LFQ5","tr|G7LFQ5|G7LFQ5_MEDTR")</f>
        <v>tr|G7LFQ5|G7LFQ5_MEDTR</v>
      </c>
      <c r="D9527" t="s">
        <v>14191</v>
      </c>
      <c r="E9527">
        <v>60.71</v>
      </c>
      <c r="F9527">
        <v>336</v>
      </c>
      <c r="G9527">
        <v>132</v>
      </c>
      <c r="H9527">
        <v>25</v>
      </c>
      <c r="I9527">
        <v>67</v>
      </c>
      <c r="J9527">
        <v>999</v>
      </c>
      <c r="K9527">
        <v>1</v>
      </c>
      <c r="L9527">
        <v>35</v>
      </c>
      <c r="M9527">
        <v>362</v>
      </c>
      <c r="N9527" t="s">
        <v>18</v>
      </c>
      <c r="O9527" s="1">
        <v>1.5676400000000001E-97</v>
      </c>
      <c r="P9527">
        <v>928</v>
      </c>
    </row>
    <row r="9528" spans="1:16" x14ac:dyDescent="0.25">
      <c r="A9528" t="s">
        <v>14299</v>
      </c>
      <c r="B9528">
        <v>1371</v>
      </c>
      <c r="C9528" s="3" t="str">
        <f>HYPERLINK("http://www.uniprot.org/uniprot/G7I2F3","tr|G7I2F3|G7I2F3_MEDTR")</f>
        <v>tr|G7I2F3|G7I2F3_MEDTR</v>
      </c>
      <c r="D9528" t="s">
        <v>257</v>
      </c>
      <c r="E9528">
        <v>33.409999999999997</v>
      </c>
      <c r="F9528">
        <v>422</v>
      </c>
      <c r="G9528">
        <v>281</v>
      </c>
      <c r="H9528">
        <v>14</v>
      </c>
      <c r="I9528">
        <v>124</v>
      </c>
      <c r="J9528">
        <v>1347</v>
      </c>
      <c r="K9528">
        <v>1</v>
      </c>
      <c r="L9528">
        <v>45</v>
      </c>
      <c r="M9528">
        <v>379</v>
      </c>
      <c r="N9528" t="s">
        <v>18</v>
      </c>
      <c r="O9528" s="1">
        <v>3.0137400000000001E-42</v>
      </c>
      <c r="P9528">
        <v>453</v>
      </c>
    </row>
    <row r="9529" spans="1:16" x14ac:dyDescent="0.25">
      <c r="A9529" t="s">
        <v>14300</v>
      </c>
      <c r="B9529">
        <v>561</v>
      </c>
      <c r="C9529" s="3" t="str">
        <f>HYPERLINK("http://www.uniprot.org/uniprot/C0IN06","tr|C0IN06|C0IN06_CICAR")</f>
        <v>tr|C0IN06|C0IN06_CICAR</v>
      </c>
      <c r="D9529" t="s">
        <v>14301</v>
      </c>
      <c r="E9529">
        <v>100</v>
      </c>
      <c r="F9529">
        <v>28</v>
      </c>
      <c r="G9529">
        <v>0</v>
      </c>
      <c r="H9529">
        <v>0</v>
      </c>
      <c r="I9529">
        <v>1</v>
      </c>
      <c r="J9529">
        <v>84</v>
      </c>
      <c r="K9529">
        <v>1</v>
      </c>
      <c r="L9529">
        <v>1</v>
      </c>
      <c r="M9529">
        <v>28</v>
      </c>
      <c r="N9529" t="s">
        <v>18</v>
      </c>
      <c r="O9529" s="1">
        <v>2.07944E-7</v>
      </c>
      <c r="P9529">
        <v>146</v>
      </c>
    </row>
    <row r="9530" spans="1:16" x14ac:dyDescent="0.25">
      <c r="A9530" t="s">
        <v>14302</v>
      </c>
      <c r="B9530">
        <v>891</v>
      </c>
      <c r="C9530" s="3" t="str">
        <f>HYPERLINK("http://www.uniprot.org/uniprot/G7LGR8","tr|G7LGR8|G7LGR8_MEDTR")</f>
        <v>tr|G7LGR8|G7LGR8_MEDTR</v>
      </c>
      <c r="D9530" t="s">
        <v>14303</v>
      </c>
      <c r="E9530">
        <v>82.97</v>
      </c>
      <c r="F9530">
        <v>276</v>
      </c>
      <c r="G9530">
        <v>47</v>
      </c>
      <c r="H9530">
        <v>3</v>
      </c>
      <c r="I9530">
        <v>1</v>
      </c>
      <c r="J9530">
        <v>819</v>
      </c>
      <c r="K9530">
        <v>1</v>
      </c>
      <c r="L9530">
        <v>141</v>
      </c>
      <c r="M9530">
        <v>416</v>
      </c>
      <c r="N9530" t="s">
        <v>18</v>
      </c>
      <c r="O9530" s="1">
        <v>6.7442800000000002E-131</v>
      </c>
      <c r="P9530">
        <v>1215</v>
      </c>
    </row>
    <row r="9531" spans="1:16" x14ac:dyDescent="0.25">
      <c r="A9531" t="s">
        <v>14304</v>
      </c>
      <c r="B9531">
        <v>501</v>
      </c>
      <c r="C9531" s="3" t="str">
        <f>HYPERLINK("http://www.uniprot.org/uniprot/G7K545","tr|G7K545|G7K545_MEDTR")</f>
        <v>tr|G7K545|G7K545_MEDTR</v>
      </c>
      <c r="D9531" t="s">
        <v>14305</v>
      </c>
      <c r="E9531">
        <v>79.260000000000005</v>
      </c>
      <c r="F9531">
        <v>164</v>
      </c>
      <c r="G9531">
        <v>34</v>
      </c>
      <c r="H9531">
        <v>4</v>
      </c>
      <c r="I9531">
        <v>1</v>
      </c>
      <c r="J9531">
        <v>480</v>
      </c>
      <c r="K9531">
        <v>1</v>
      </c>
      <c r="L9531">
        <v>49</v>
      </c>
      <c r="M9531">
        <v>212</v>
      </c>
      <c r="N9531" t="s">
        <v>18</v>
      </c>
      <c r="O9531" s="1">
        <v>1.2723E-69</v>
      </c>
      <c r="P9531">
        <v>682</v>
      </c>
    </row>
    <row r="9532" spans="1:16" x14ac:dyDescent="0.25">
      <c r="A9532" t="s">
        <v>14306</v>
      </c>
      <c r="B9532">
        <v>435</v>
      </c>
      <c r="C9532" s="3" t="str">
        <f>HYPERLINK("http://www.uniprot.org/uniprot/G7ITB9","tr|G7ITB9|G7ITB9_MEDTR")</f>
        <v>tr|G7ITB9|G7ITB9_MEDTR</v>
      </c>
      <c r="D9532" t="s">
        <v>14307</v>
      </c>
      <c r="E9532">
        <v>34.880000000000003</v>
      </c>
      <c r="F9532">
        <v>129</v>
      </c>
      <c r="G9532">
        <v>84</v>
      </c>
      <c r="H9532">
        <v>3</v>
      </c>
      <c r="I9532">
        <v>46</v>
      </c>
      <c r="J9532">
        <v>423</v>
      </c>
      <c r="K9532">
        <v>1</v>
      </c>
      <c r="L9532">
        <v>54</v>
      </c>
      <c r="M9532">
        <v>160</v>
      </c>
      <c r="N9532" t="s">
        <v>18</v>
      </c>
      <c r="O9532" s="1">
        <v>5.9281100000000003E-11</v>
      </c>
      <c r="P9532">
        <v>176</v>
      </c>
    </row>
    <row r="9533" spans="1:16" x14ac:dyDescent="0.25">
      <c r="A9533" t="s">
        <v>14308</v>
      </c>
      <c r="B9533">
        <v>516</v>
      </c>
      <c r="C9533" s="3" t="str">
        <f>HYPERLINK("http://www.uniprot.org/uniprot/M5Y0E0","tr|M5Y0E0|M5Y0E0_PRUPE")</f>
        <v>tr|M5Y0E0|M5Y0E0_PRUPE</v>
      </c>
      <c r="D9533" t="s">
        <v>452</v>
      </c>
      <c r="E9533">
        <v>36.549999999999997</v>
      </c>
      <c r="F9533">
        <v>145</v>
      </c>
      <c r="G9533">
        <v>92</v>
      </c>
      <c r="H9533">
        <v>2</v>
      </c>
      <c r="I9533">
        <v>76</v>
      </c>
      <c r="J9533">
        <v>504</v>
      </c>
      <c r="K9533">
        <v>1</v>
      </c>
      <c r="L9533">
        <v>6</v>
      </c>
      <c r="M9533">
        <v>148</v>
      </c>
      <c r="N9533" t="s">
        <v>18</v>
      </c>
      <c r="O9533" s="1">
        <v>6.8778600000000001E-15</v>
      </c>
      <c r="P9533">
        <v>210</v>
      </c>
    </row>
    <row r="9534" spans="1:16" x14ac:dyDescent="0.25">
      <c r="A9534" t="s">
        <v>14309</v>
      </c>
      <c r="B9534">
        <v>1143</v>
      </c>
      <c r="C9534" s="3" t="str">
        <f>HYPERLINK("http://www.uniprot.org/uniprot/I1JLP8","tr|I1JLP8|I1JLP8_SOYBN")</f>
        <v>tr|I1JLP8|I1JLP8_SOYBN</v>
      </c>
      <c r="D9534" t="s">
        <v>28</v>
      </c>
      <c r="E9534">
        <v>68.239999999999995</v>
      </c>
      <c r="F9534">
        <v>381</v>
      </c>
      <c r="G9534">
        <v>121</v>
      </c>
      <c r="H9534">
        <v>6</v>
      </c>
      <c r="I9534">
        <v>16</v>
      </c>
      <c r="J9534">
        <v>1140</v>
      </c>
      <c r="K9534">
        <v>1</v>
      </c>
      <c r="L9534">
        <v>7</v>
      </c>
      <c r="M9534">
        <v>385</v>
      </c>
      <c r="N9534" t="s">
        <v>18</v>
      </c>
      <c r="O9534" s="1">
        <v>1.23346E-144</v>
      </c>
      <c r="P9534">
        <v>1335</v>
      </c>
    </row>
    <row r="9535" spans="1:16" x14ac:dyDescent="0.25">
      <c r="A9535" t="s">
        <v>14310</v>
      </c>
      <c r="B9535">
        <v>729</v>
      </c>
      <c r="C9535" s="3" t="str">
        <f>HYPERLINK("http://www.uniprot.org/uniprot/G7IK98","tr|G7IK98|G7IK98_MEDTR")</f>
        <v>tr|G7IK98|G7IK98_MEDTR</v>
      </c>
      <c r="D9535" t="s">
        <v>14311</v>
      </c>
      <c r="E9535">
        <v>89.21</v>
      </c>
      <c r="F9535">
        <v>241</v>
      </c>
      <c r="G9535">
        <v>26</v>
      </c>
      <c r="H9535">
        <v>0</v>
      </c>
      <c r="I9535">
        <v>1</v>
      </c>
      <c r="J9535">
        <v>723</v>
      </c>
      <c r="K9535">
        <v>1</v>
      </c>
      <c r="L9535">
        <v>1</v>
      </c>
      <c r="M9535">
        <v>241</v>
      </c>
      <c r="N9535" t="s">
        <v>18</v>
      </c>
      <c r="O9535" s="1">
        <v>8.6654800000000005E-114</v>
      </c>
      <c r="P9535">
        <v>1066</v>
      </c>
    </row>
    <row r="9536" spans="1:16" x14ac:dyDescent="0.25">
      <c r="A9536" t="s">
        <v>14312</v>
      </c>
      <c r="B9536">
        <v>327</v>
      </c>
      <c r="C9536" s="3" t="str">
        <f>HYPERLINK("http://www.uniprot.org/uniprot/B7FMZ0","tr|B7FMZ0|B7FMZ0_MEDTR")</f>
        <v>tr|B7FMZ0|B7FMZ0_MEDTR</v>
      </c>
      <c r="D9536" t="s">
        <v>188</v>
      </c>
      <c r="E9536">
        <v>93.33</v>
      </c>
      <c r="F9536">
        <v>105</v>
      </c>
      <c r="G9536">
        <v>7</v>
      </c>
      <c r="H9536">
        <v>0</v>
      </c>
      <c r="I9536">
        <v>1</v>
      </c>
      <c r="J9536">
        <v>315</v>
      </c>
      <c r="K9536">
        <v>1</v>
      </c>
      <c r="L9536">
        <v>1</v>
      </c>
      <c r="M9536">
        <v>105</v>
      </c>
      <c r="N9536" t="s">
        <v>18</v>
      </c>
      <c r="O9536" s="1">
        <v>1.6397999999999999E-48</v>
      </c>
      <c r="P9536">
        <v>500</v>
      </c>
    </row>
    <row r="9537" spans="1:16" x14ac:dyDescent="0.25">
      <c r="A9537" t="s">
        <v>14313</v>
      </c>
      <c r="B9537">
        <v>1173</v>
      </c>
      <c r="C9537" s="3" t="str">
        <f>HYPERLINK("http://www.uniprot.org/uniprot/I1LWT5","tr|I1LWT5|I1LWT5_SOYBN")</f>
        <v>tr|I1LWT5|I1LWT5_SOYBN</v>
      </c>
      <c r="D9537" t="s">
        <v>14314</v>
      </c>
      <c r="E9537">
        <v>87.72</v>
      </c>
      <c r="F9537">
        <v>383</v>
      </c>
      <c r="G9537">
        <v>47</v>
      </c>
      <c r="H9537">
        <v>0</v>
      </c>
      <c r="I9537">
        <v>1</v>
      </c>
      <c r="J9537">
        <v>1149</v>
      </c>
      <c r="K9537">
        <v>1</v>
      </c>
      <c r="L9537">
        <v>1</v>
      </c>
      <c r="M9537">
        <v>383</v>
      </c>
      <c r="N9537" t="s">
        <v>18</v>
      </c>
      <c r="O9537">
        <v>0</v>
      </c>
      <c r="P9537">
        <v>1747</v>
      </c>
    </row>
    <row r="9538" spans="1:16" x14ac:dyDescent="0.25">
      <c r="A9538" t="s">
        <v>14315</v>
      </c>
      <c r="B9538">
        <v>816</v>
      </c>
      <c r="C9538" s="3" t="str">
        <f>HYPERLINK("http://www.uniprot.org/uniprot/G7KG13","tr|G7KG13|G7KG13_MEDTR")</f>
        <v>tr|G7KG13|G7KG13_MEDTR</v>
      </c>
      <c r="D9538" t="s">
        <v>14316</v>
      </c>
      <c r="E9538">
        <v>60.88</v>
      </c>
      <c r="F9538">
        <v>248</v>
      </c>
      <c r="G9538">
        <v>97</v>
      </c>
      <c r="H9538">
        <v>5</v>
      </c>
      <c r="I9538">
        <v>1</v>
      </c>
      <c r="J9538">
        <v>729</v>
      </c>
      <c r="K9538">
        <v>1</v>
      </c>
      <c r="L9538">
        <v>1</v>
      </c>
      <c r="M9538">
        <v>246</v>
      </c>
      <c r="N9538" t="s">
        <v>18</v>
      </c>
      <c r="O9538" s="1">
        <v>5.2572599999999998E-76</v>
      </c>
      <c r="P9538">
        <v>741</v>
      </c>
    </row>
    <row r="9539" spans="1:16" x14ac:dyDescent="0.25">
      <c r="A9539" t="s">
        <v>14317</v>
      </c>
      <c r="B9539">
        <v>1005</v>
      </c>
      <c r="C9539" s="3" t="str">
        <f>HYPERLINK("http://www.uniprot.org/uniprot/G7L609","tr|G7L609|G7L609_MEDTR")</f>
        <v>tr|G7L609|G7L609_MEDTR</v>
      </c>
      <c r="D9539" t="s">
        <v>14318</v>
      </c>
      <c r="E9539">
        <v>89.87</v>
      </c>
      <c r="F9539">
        <v>316</v>
      </c>
      <c r="G9539">
        <v>32</v>
      </c>
      <c r="H9539">
        <v>0</v>
      </c>
      <c r="I9539">
        <v>55</v>
      </c>
      <c r="J9539">
        <v>1002</v>
      </c>
      <c r="K9539">
        <v>1</v>
      </c>
      <c r="L9539">
        <v>19</v>
      </c>
      <c r="M9539">
        <v>334</v>
      </c>
      <c r="N9539" t="s">
        <v>18</v>
      </c>
      <c r="O9539" s="1">
        <v>6.90746E-162</v>
      </c>
      <c r="P9539">
        <v>1483</v>
      </c>
    </row>
    <row r="9540" spans="1:16" x14ac:dyDescent="0.25">
      <c r="A9540" t="s">
        <v>14319</v>
      </c>
      <c r="B9540">
        <v>1782</v>
      </c>
      <c r="C9540" s="3" t="str">
        <f>HYPERLINK("http://www.uniprot.org/uniprot/G7KTH7","tr|G7KTH7|G7KTH7_MEDTR")</f>
        <v>tr|G7KTH7|G7KTH7_MEDTR</v>
      </c>
      <c r="D9540" t="s">
        <v>14320</v>
      </c>
      <c r="E9540">
        <v>94.08</v>
      </c>
      <c r="F9540">
        <v>423</v>
      </c>
      <c r="G9540">
        <v>25</v>
      </c>
      <c r="H9540">
        <v>0</v>
      </c>
      <c r="I9540">
        <v>505</v>
      </c>
      <c r="J9540">
        <v>1773</v>
      </c>
      <c r="K9540">
        <v>1</v>
      </c>
      <c r="L9540">
        <v>1721</v>
      </c>
      <c r="M9540">
        <v>2141</v>
      </c>
      <c r="N9540" t="s">
        <v>18</v>
      </c>
      <c r="O9540">
        <v>0</v>
      </c>
      <c r="P9540">
        <v>2067</v>
      </c>
    </row>
    <row r="9541" spans="1:16" x14ac:dyDescent="0.25">
      <c r="A9541" t="s">
        <v>14321</v>
      </c>
      <c r="B9541">
        <v>393</v>
      </c>
      <c r="C9541" s="3" t="str">
        <f>HYPERLINK("http://www.uniprot.org/uniprot/C6TAW2","tr|C6TAW2|C6TAW2_SOYBN")</f>
        <v>tr|C6TAW2|C6TAW2_SOYBN</v>
      </c>
      <c r="D9541" t="s">
        <v>14322</v>
      </c>
      <c r="E9541">
        <v>90.67</v>
      </c>
      <c r="F9541">
        <v>118</v>
      </c>
      <c r="G9541">
        <v>11</v>
      </c>
      <c r="H9541">
        <v>0</v>
      </c>
      <c r="I9541">
        <v>4</v>
      </c>
      <c r="J9541">
        <v>357</v>
      </c>
      <c r="K9541">
        <v>1</v>
      </c>
      <c r="L9541">
        <v>5</v>
      </c>
      <c r="M9541">
        <v>122</v>
      </c>
      <c r="N9541" t="s">
        <v>18</v>
      </c>
      <c r="O9541" s="1">
        <v>1.9460100000000001E-54</v>
      </c>
      <c r="P9541">
        <v>551</v>
      </c>
    </row>
    <row r="9542" spans="1:16" x14ac:dyDescent="0.25">
      <c r="A9542" t="s">
        <v>14323</v>
      </c>
      <c r="B9542">
        <v>2649</v>
      </c>
      <c r="C9542" s="3" t="str">
        <f>HYPERLINK("http://www.uniprot.org/uniprot/G7IDJ7","tr|G7IDJ7|G7IDJ7_MEDTR")</f>
        <v>tr|G7IDJ7|G7IDJ7_MEDTR</v>
      </c>
      <c r="D9542" t="s">
        <v>14324</v>
      </c>
      <c r="E9542">
        <v>90.06</v>
      </c>
      <c r="F9542">
        <v>886</v>
      </c>
      <c r="G9542">
        <v>88</v>
      </c>
      <c r="H9542">
        <v>4</v>
      </c>
      <c r="I9542">
        <v>1</v>
      </c>
      <c r="J9542">
        <v>2646</v>
      </c>
      <c r="K9542">
        <v>1</v>
      </c>
      <c r="L9542">
        <v>1</v>
      </c>
      <c r="M9542">
        <v>886</v>
      </c>
      <c r="N9542" t="s">
        <v>18</v>
      </c>
      <c r="O9542">
        <v>0</v>
      </c>
      <c r="P9542">
        <v>4073</v>
      </c>
    </row>
    <row r="9543" spans="1:16" x14ac:dyDescent="0.25">
      <c r="A9543" t="s">
        <v>14325</v>
      </c>
      <c r="B9543">
        <v>354</v>
      </c>
      <c r="C9543" s="3" t="str">
        <f>HYPERLINK("http://www.uniprot.org/uniprot/K7LZK3","tr|K7LZK3|K7LZK3_SOYBN")</f>
        <v>tr|K7LZK3|K7LZK3_SOYBN</v>
      </c>
      <c r="D9543" t="s">
        <v>28</v>
      </c>
      <c r="E9543">
        <v>55.46</v>
      </c>
      <c r="F9543">
        <v>119</v>
      </c>
      <c r="G9543">
        <v>53</v>
      </c>
      <c r="H9543">
        <v>3</v>
      </c>
      <c r="I9543">
        <v>1</v>
      </c>
      <c r="J9543">
        <v>348</v>
      </c>
      <c r="K9543">
        <v>1</v>
      </c>
      <c r="L9543">
        <v>1</v>
      </c>
      <c r="M9543">
        <v>112</v>
      </c>
      <c r="N9543" t="s">
        <v>18</v>
      </c>
      <c r="O9543" s="1">
        <v>2.3755500000000001E-23</v>
      </c>
      <c r="P9543">
        <v>283</v>
      </c>
    </row>
    <row r="9544" spans="1:16" x14ac:dyDescent="0.25">
      <c r="A9544" t="s">
        <v>14326</v>
      </c>
      <c r="B9544">
        <v>753</v>
      </c>
      <c r="C9544" s="3" t="str">
        <f>HYPERLINK("http://www.uniprot.org/uniprot/G7KIU8","tr|G7KIU8|G7KIU8_MEDTR")</f>
        <v>tr|G7KIU8|G7KIU8_MEDTR</v>
      </c>
      <c r="D9544" t="s">
        <v>14327</v>
      </c>
      <c r="E9544">
        <v>66.19</v>
      </c>
      <c r="F9544">
        <v>213</v>
      </c>
      <c r="G9544">
        <v>72</v>
      </c>
      <c r="H9544">
        <v>0</v>
      </c>
      <c r="I9544">
        <v>1</v>
      </c>
      <c r="J9544">
        <v>639</v>
      </c>
      <c r="K9544">
        <v>1</v>
      </c>
      <c r="L9544">
        <v>1</v>
      </c>
      <c r="M9544">
        <v>209</v>
      </c>
      <c r="N9544" t="s">
        <v>18</v>
      </c>
      <c r="O9544" s="1">
        <v>2.36888E-77</v>
      </c>
      <c r="P9544">
        <v>752</v>
      </c>
    </row>
    <row r="9545" spans="1:16" x14ac:dyDescent="0.25">
      <c r="A9545" t="s">
        <v>14328</v>
      </c>
      <c r="B9545">
        <v>1065</v>
      </c>
      <c r="C9545" s="3" t="str">
        <f>HYPERLINK("http://www.uniprot.org/uniprot/G7JBI2","tr|G7JBI2|G7JBI2_MEDTR")</f>
        <v>tr|G7JBI2|G7JBI2_MEDTR</v>
      </c>
      <c r="D9545" t="s">
        <v>14329</v>
      </c>
      <c r="E9545">
        <v>86.44</v>
      </c>
      <c r="F9545">
        <v>354</v>
      </c>
      <c r="G9545">
        <v>48</v>
      </c>
      <c r="H9545">
        <v>0</v>
      </c>
      <c r="I9545">
        <v>1</v>
      </c>
      <c r="J9545">
        <v>1062</v>
      </c>
      <c r="K9545">
        <v>1</v>
      </c>
      <c r="L9545">
        <v>530</v>
      </c>
      <c r="M9545">
        <v>883</v>
      </c>
      <c r="N9545" t="s">
        <v>18</v>
      </c>
      <c r="O9545" s="1">
        <v>3.9048200000000001E-174</v>
      </c>
      <c r="P9545">
        <v>1589</v>
      </c>
    </row>
    <row r="9546" spans="1:16" x14ac:dyDescent="0.25">
      <c r="A9546" t="s">
        <v>14330</v>
      </c>
      <c r="B9546">
        <v>1005</v>
      </c>
      <c r="C9546" s="3" t="str">
        <f>HYPERLINK("http://www.uniprot.org/uniprot/G7K4M4","tr|G7K4M4|G7K4M4_MEDTR")</f>
        <v>tr|G7K4M4|G7K4M4_MEDTR</v>
      </c>
      <c r="D9546" t="s">
        <v>517</v>
      </c>
      <c r="E9546">
        <v>46.93</v>
      </c>
      <c r="F9546">
        <v>277</v>
      </c>
      <c r="G9546">
        <v>147</v>
      </c>
      <c r="H9546">
        <v>21</v>
      </c>
      <c r="I9546">
        <v>1</v>
      </c>
      <c r="J9546">
        <v>768</v>
      </c>
      <c r="K9546">
        <v>1</v>
      </c>
      <c r="L9546">
        <v>265</v>
      </c>
      <c r="M9546">
        <v>541</v>
      </c>
      <c r="N9546" t="s">
        <v>18</v>
      </c>
      <c r="O9546" s="1">
        <v>3.4141299999999999E-60</v>
      </c>
      <c r="P9546">
        <v>606</v>
      </c>
    </row>
    <row r="9547" spans="1:16" x14ac:dyDescent="0.25">
      <c r="A9547" t="s">
        <v>14331</v>
      </c>
      <c r="B9547">
        <v>1278</v>
      </c>
      <c r="C9547" s="3" t="str">
        <f>HYPERLINK("http://www.uniprot.org/uniprot/G7J1F3","tr|G7J1F3|G7J1F3_MEDTR")</f>
        <v>tr|G7J1F3|G7J1F3_MEDTR</v>
      </c>
      <c r="D9547" t="s">
        <v>14332</v>
      </c>
      <c r="E9547">
        <v>74.349999999999994</v>
      </c>
      <c r="F9547">
        <v>425</v>
      </c>
      <c r="G9547">
        <v>109</v>
      </c>
      <c r="H9547">
        <v>0</v>
      </c>
      <c r="I9547">
        <v>1</v>
      </c>
      <c r="J9547">
        <v>1275</v>
      </c>
      <c r="K9547">
        <v>1</v>
      </c>
      <c r="L9547">
        <v>3</v>
      </c>
      <c r="M9547">
        <v>413</v>
      </c>
      <c r="N9547" t="s">
        <v>18</v>
      </c>
      <c r="O9547" s="1">
        <v>1.2275800000000001E-159</v>
      </c>
      <c r="P9547">
        <v>1465</v>
      </c>
    </row>
    <row r="9548" spans="1:16" x14ac:dyDescent="0.25">
      <c r="A9548" t="s">
        <v>14333</v>
      </c>
      <c r="B9548">
        <v>483</v>
      </c>
      <c r="C9548" s="3" t="str">
        <f>HYPERLINK("http://www.uniprot.org/uniprot/Q2HTU2","tr|Q2HTU2|Q2HTU2_MEDTR")</f>
        <v>tr|Q2HTU2|Q2HTU2_MEDTR</v>
      </c>
      <c r="D9548" t="s">
        <v>14334</v>
      </c>
      <c r="E9548">
        <v>78.75</v>
      </c>
      <c r="F9548">
        <v>160</v>
      </c>
      <c r="G9548">
        <v>34</v>
      </c>
      <c r="H9548">
        <v>0</v>
      </c>
      <c r="I9548">
        <v>1</v>
      </c>
      <c r="J9548">
        <v>480</v>
      </c>
      <c r="K9548">
        <v>1</v>
      </c>
      <c r="L9548">
        <v>1</v>
      </c>
      <c r="M9548">
        <v>159</v>
      </c>
      <c r="N9548" t="s">
        <v>18</v>
      </c>
      <c r="O9548" s="1">
        <v>1.9030500000000002E-65</v>
      </c>
      <c r="P9548">
        <v>646</v>
      </c>
    </row>
    <row r="9549" spans="1:16" x14ac:dyDescent="0.25">
      <c r="A9549" t="s">
        <v>14335</v>
      </c>
      <c r="B9549">
        <v>993</v>
      </c>
      <c r="C9549" s="3" t="str">
        <f>HYPERLINK("http://www.uniprot.org/uniprot/G7J7Z9","tr|G7J7Z9|G7J7Z9_MEDTR")</f>
        <v>tr|G7J7Z9|G7J7Z9_MEDTR</v>
      </c>
      <c r="D9549" t="s">
        <v>14336</v>
      </c>
      <c r="E9549">
        <v>78.760000000000005</v>
      </c>
      <c r="F9549">
        <v>372</v>
      </c>
      <c r="G9549">
        <v>79</v>
      </c>
      <c r="H9549">
        <v>42</v>
      </c>
      <c r="I9549">
        <v>1</v>
      </c>
      <c r="J9549">
        <v>990</v>
      </c>
      <c r="K9549">
        <v>1</v>
      </c>
      <c r="L9549">
        <v>35</v>
      </c>
      <c r="M9549">
        <v>404</v>
      </c>
      <c r="N9549" t="s">
        <v>18</v>
      </c>
      <c r="O9549" s="1">
        <v>1.23219E-163</v>
      </c>
      <c r="P9549">
        <v>1498</v>
      </c>
    </row>
    <row r="9550" spans="1:16" x14ac:dyDescent="0.25">
      <c r="A9550" t="s">
        <v>14337</v>
      </c>
      <c r="B9550">
        <v>384</v>
      </c>
      <c r="C9550" s="3" t="str">
        <f>HYPERLINK("http://www.uniprot.org/uniprot/G7LFQ6","tr|G7LFQ6|G7LFQ6_MEDTR")</f>
        <v>tr|G7LFQ6|G7LFQ6_MEDTR</v>
      </c>
      <c r="D9550" t="s">
        <v>14338</v>
      </c>
      <c r="E9550">
        <v>54.67</v>
      </c>
      <c r="F9550">
        <v>139</v>
      </c>
      <c r="G9550">
        <v>63</v>
      </c>
      <c r="H9550">
        <v>13</v>
      </c>
      <c r="I9550">
        <v>4</v>
      </c>
      <c r="J9550">
        <v>381</v>
      </c>
      <c r="K9550">
        <v>1</v>
      </c>
      <c r="L9550">
        <v>1</v>
      </c>
      <c r="M9550">
        <v>137</v>
      </c>
      <c r="N9550" t="s">
        <v>18</v>
      </c>
      <c r="O9550" s="1">
        <v>1.12513E-33</v>
      </c>
      <c r="P9550">
        <v>372</v>
      </c>
    </row>
    <row r="9551" spans="1:16" x14ac:dyDescent="0.25">
      <c r="A9551" t="s">
        <v>14339</v>
      </c>
      <c r="B9551">
        <v>1611</v>
      </c>
      <c r="C9551" s="3" t="str">
        <f>HYPERLINK("http://www.uniprot.org/uniprot/G7JDL2","tr|G7JDL2|G7JDL2_MEDTR")</f>
        <v>tr|G7JDL2|G7JDL2_MEDTR</v>
      </c>
      <c r="D9551" t="s">
        <v>10752</v>
      </c>
      <c r="E9551">
        <v>79.25</v>
      </c>
      <c r="F9551">
        <v>535</v>
      </c>
      <c r="G9551">
        <v>111</v>
      </c>
      <c r="H9551">
        <v>0</v>
      </c>
      <c r="I9551">
        <v>1</v>
      </c>
      <c r="J9551">
        <v>1605</v>
      </c>
      <c r="K9551">
        <v>1</v>
      </c>
      <c r="L9551">
        <v>1</v>
      </c>
      <c r="M9551">
        <v>535</v>
      </c>
      <c r="N9551" t="s">
        <v>18</v>
      </c>
      <c r="O9551">
        <v>0</v>
      </c>
      <c r="P9551">
        <v>2317</v>
      </c>
    </row>
    <row r="9552" spans="1:16" x14ac:dyDescent="0.25">
      <c r="A9552" t="s">
        <v>14340</v>
      </c>
      <c r="B9552">
        <v>1146</v>
      </c>
      <c r="C9552" s="3" t="str">
        <f>HYPERLINK("http://www.uniprot.org/uniprot/G7L7V3","tr|G7L7V3|G7L7V3_MEDTR")</f>
        <v>tr|G7L7V3|G7L7V3_MEDTR</v>
      </c>
      <c r="D9552" t="s">
        <v>14341</v>
      </c>
      <c r="E9552">
        <v>91.24</v>
      </c>
      <c r="F9552">
        <v>377</v>
      </c>
      <c r="G9552">
        <v>33</v>
      </c>
      <c r="H9552">
        <v>2</v>
      </c>
      <c r="I9552">
        <v>19</v>
      </c>
      <c r="J9552">
        <v>1143</v>
      </c>
      <c r="K9552">
        <v>1</v>
      </c>
      <c r="L9552">
        <v>5</v>
      </c>
      <c r="M9552">
        <v>381</v>
      </c>
      <c r="N9552" t="s">
        <v>18</v>
      </c>
      <c r="O9552">
        <v>0</v>
      </c>
      <c r="P9552">
        <v>1776</v>
      </c>
    </row>
    <row r="9553" spans="1:16" x14ac:dyDescent="0.25">
      <c r="A9553" t="s">
        <v>14342</v>
      </c>
      <c r="B9553">
        <v>1353</v>
      </c>
      <c r="C9553" s="3" t="str">
        <f>HYPERLINK("http://www.uniprot.org/uniprot/G8A1Q8","tr|G8A1Q8|G8A1Q8_MEDTR")</f>
        <v>tr|G8A1Q8|G8A1Q8_MEDTR</v>
      </c>
      <c r="D9553" t="s">
        <v>14343</v>
      </c>
      <c r="E9553">
        <v>67.510000000000005</v>
      </c>
      <c r="F9553">
        <v>434</v>
      </c>
      <c r="G9553">
        <v>141</v>
      </c>
      <c r="H9553">
        <v>24</v>
      </c>
      <c r="I9553">
        <v>121</v>
      </c>
      <c r="J9553">
        <v>1350</v>
      </c>
      <c r="K9553">
        <v>1</v>
      </c>
      <c r="L9553">
        <v>45</v>
      </c>
      <c r="M9553">
        <v>439</v>
      </c>
      <c r="N9553" t="s">
        <v>18</v>
      </c>
      <c r="O9553" s="1">
        <v>1.2437300000000001E-149</v>
      </c>
      <c r="P9553">
        <v>1379</v>
      </c>
    </row>
    <row r="9554" spans="1:16" x14ac:dyDescent="0.25">
      <c r="A9554" t="s">
        <v>14344</v>
      </c>
      <c r="B9554">
        <v>339</v>
      </c>
      <c r="C9554" s="3" t="str">
        <f>HYPERLINK("http://www.uniprot.org/uniprot/G7LBU3","tr|G7LBU3|G7LBU3_MEDTR")</f>
        <v>tr|G7LBU3|G7LBU3_MEDTR</v>
      </c>
      <c r="D9554" t="s">
        <v>14345</v>
      </c>
      <c r="E9554">
        <v>76.62</v>
      </c>
      <c r="F9554">
        <v>77</v>
      </c>
      <c r="G9554">
        <v>18</v>
      </c>
      <c r="H9554">
        <v>0</v>
      </c>
      <c r="I9554">
        <v>1</v>
      </c>
      <c r="J9554">
        <v>231</v>
      </c>
      <c r="K9554">
        <v>1</v>
      </c>
      <c r="L9554">
        <v>1</v>
      </c>
      <c r="M9554">
        <v>77</v>
      </c>
      <c r="N9554" t="s">
        <v>18</v>
      </c>
      <c r="O9554" s="1">
        <v>1.0172E-26</v>
      </c>
      <c r="P9554">
        <v>312</v>
      </c>
    </row>
    <row r="9555" spans="1:16" x14ac:dyDescent="0.25">
      <c r="A9555" t="s">
        <v>14346</v>
      </c>
      <c r="B9555">
        <v>495</v>
      </c>
      <c r="C9555" s="3" t="str">
        <f>HYPERLINK("http://www.uniprot.org/uniprot/I3T8G9","tr|I3T8G9|I3T8G9_LOTJA")</f>
        <v>tr|I3T8G9|I3T8G9_LOTJA</v>
      </c>
      <c r="D9555" t="s">
        <v>93</v>
      </c>
      <c r="E9555">
        <v>72.56</v>
      </c>
      <c r="F9555">
        <v>164</v>
      </c>
      <c r="G9555">
        <v>45</v>
      </c>
      <c r="H9555">
        <v>0</v>
      </c>
      <c r="I9555">
        <v>1</v>
      </c>
      <c r="J9555">
        <v>492</v>
      </c>
      <c r="K9555">
        <v>1</v>
      </c>
      <c r="L9555">
        <v>1</v>
      </c>
      <c r="M9555">
        <v>161</v>
      </c>
      <c r="N9555" t="s">
        <v>18</v>
      </c>
      <c r="O9555" s="1">
        <v>1.8021500000000001E-55</v>
      </c>
      <c r="P9555">
        <v>560</v>
      </c>
    </row>
    <row r="9556" spans="1:16" x14ac:dyDescent="0.25">
      <c r="A9556" t="s">
        <v>14347</v>
      </c>
      <c r="B9556">
        <v>2265</v>
      </c>
      <c r="C9556" s="3" t="str">
        <f>HYPERLINK("http://www.uniprot.org/uniprot/A5BE46","tr|A5BE46|A5BE46_VITVI")</f>
        <v>tr|A5BE46|A5BE46_VITVI</v>
      </c>
      <c r="D9556" t="s">
        <v>462</v>
      </c>
      <c r="E9556">
        <v>79.73</v>
      </c>
      <c r="F9556">
        <v>760</v>
      </c>
      <c r="G9556">
        <v>154</v>
      </c>
      <c r="H9556">
        <v>7</v>
      </c>
      <c r="I9556">
        <v>1</v>
      </c>
      <c r="J9556">
        <v>2259</v>
      </c>
      <c r="K9556">
        <v>1</v>
      </c>
      <c r="L9556">
        <v>594</v>
      </c>
      <c r="M9556">
        <v>1353</v>
      </c>
      <c r="N9556" t="s">
        <v>18</v>
      </c>
      <c r="O9556">
        <v>0</v>
      </c>
      <c r="P9556">
        <v>3239</v>
      </c>
    </row>
    <row r="9557" spans="1:16" x14ac:dyDescent="0.25">
      <c r="A9557" t="s">
        <v>14348</v>
      </c>
      <c r="B9557">
        <v>1512</v>
      </c>
      <c r="C9557" s="3" t="str">
        <f>HYPERLINK("http://www.uniprot.org/uniprot/I1J669","tr|I1J669|I1J669_SOYBN")</f>
        <v>tr|I1J669|I1J669_SOYBN</v>
      </c>
      <c r="D9557" t="s">
        <v>117</v>
      </c>
      <c r="E9557">
        <v>83.06</v>
      </c>
      <c r="F9557">
        <v>502</v>
      </c>
      <c r="G9557">
        <v>85</v>
      </c>
      <c r="H9557">
        <v>0</v>
      </c>
      <c r="I9557">
        <v>1</v>
      </c>
      <c r="J9557">
        <v>1506</v>
      </c>
      <c r="K9557">
        <v>1</v>
      </c>
      <c r="L9557">
        <v>30</v>
      </c>
      <c r="M9557">
        <v>531</v>
      </c>
      <c r="N9557" t="s">
        <v>18</v>
      </c>
      <c r="O9557">
        <v>0</v>
      </c>
      <c r="P9557">
        <v>2163</v>
      </c>
    </row>
    <row r="9558" spans="1:16" x14ac:dyDescent="0.25">
      <c r="A9558" t="s">
        <v>14349</v>
      </c>
      <c r="B9558">
        <v>867</v>
      </c>
      <c r="C9558" s="3" t="str">
        <f>HYPERLINK("http://www.uniprot.org/uniprot/B9T4M7","tr|B9T4M7|B9T4M7_RICCO")</f>
        <v>tr|B9T4M7|B9T4M7_RICCO</v>
      </c>
      <c r="D9558" t="s">
        <v>664</v>
      </c>
      <c r="E9558">
        <v>40.98</v>
      </c>
      <c r="F9558">
        <v>244</v>
      </c>
      <c r="G9558">
        <v>144</v>
      </c>
      <c r="H9558">
        <v>32</v>
      </c>
      <c r="I9558">
        <v>22</v>
      </c>
      <c r="J9558">
        <v>657</v>
      </c>
      <c r="K9558">
        <v>1</v>
      </c>
      <c r="L9558">
        <v>37</v>
      </c>
      <c r="M9558">
        <v>279</v>
      </c>
      <c r="N9558" t="s">
        <v>18</v>
      </c>
      <c r="O9558" s="1">
        <v>1.6712600000000001E-38</v>
      </c>
      <c r="P9558">
        <v>418</v>
      </c>
    </row>
    <row r="9559" spans="1:16" x14ac:dyDescent="0.25">
      <c r="A9559" t="s">
        <v>14350</v>
      </c>
      <c r="B9559">
        <v>1257</v>
      </c>
      <c r="C9559" s="3" t="str">
        <f>HYPERLINK("http://www.uniprot.org/uniprot/G7IKA0","tr|G7IKA0|G7IKA0_MEDTR")</f>
        <v>tr|G7IKA0|G7IKA0_MEDTR</v>
      </c>
      <c r="D9559" t="s">
        <v>14351</v>
      </c>
      <c r="E9559">
        <v>86.65</v>
      </c>
      <c r="F9559">
        <v>412</v>
      </c>
      <c r="G9559">
        <v>55</v>
      </c>
      <c r="H9559">
        <v>0</v>
      </c>
      <c r="I9559">
        <v>1</v>
      </c>
      <c r="J9559">
        <v>1236</v>
      </c>
      <c r="K9559">
        <v>1</v>
      </c>
      <c r="L9559">
        <v>109</v>
      </c>
      <c r="M9559">
        <v>520</v>
      </c>
      <c r="N9559" t="s">
        <v>18</v>
      </c>
      <c r="O9559">
        <v>0</v>
      </c>
      <c r="P9559">
        <v>1867</v>
      </c>
    </row>
    <row r="9560" spans="1:16" x14ac:dyDescent="0.25">
      <c r="A9560" t="s">
        <v>14352</v>
      </c>
      <c r="B9560">
        <v>522</v>
      </c>
      <c r="C9560" s="3" t="str">
        <f>HYPERLINK("http://www.uniprot.org/uniprot/I3SET6","tr|I3SET6|I3SET6_MEDTR")</f>
        <v>tr|I3SET6|I3SET6_MEDTR</v>
      </c>
      <c r="D9560" t="s">
        <v>22</v>
      </c>
      <c r="E9560">
        <v>79.88</v>
      </c>
      <c r="F9560">
        <v>174</v>
      </c>
      <c r="G9560">
        <v>35</v>
      </c>
      <c r="H9560">
        <v>1</v>
      </c>
      <c r="I9560">
        <v>1</v>
      </c>
      <c r="J9560">
        <v>519</v>
      </c>
      <c r="K9560">
        <v>1</v>
      </c>
      <c r="L9560">
        <v>1</v>
      </c>
      <c r="M9560">
        <v>174</v>
      </c>
      <c r="N9560" t="s">
        <v>18</v>
      </c>
      <c r="O9560" s="1">
        <v>6.2665499999999997E-69</v>
      </c>
      <c r="P9560">
        <v>676</v>
      </c>
    </row>
    <row r="9561" spans="1:16" x14ac:dyDescent="0.25">
      <c r="A9561" t="s">
        <v>14353</v>
      </c>
      <c r="B9561">
        <v>1347</v>
      </c>
      <c r="C9561" s="3" t="str">
        <f>HYPERLINK("http://www.uniprot.org/uniprot/G7IQG8","tr|G7IQG8|G7IQG8_MEDTR")</f>
        <v>tr|G7IQG8|G7IQG8_MEDTR</v>
      </c>
      <c r="D9561" t="s">
        <v>14354</v>
      </c>
      <c r="E9561">
        <v>83.18</v>
      </c>
      <c r="F9561">
        <v>446</v>
      </c>
      <c r="G9561">
        <v>75</v>
      </c>
      <c r="H9561">
        <v>2</v>
      </c>
      <c r="I9561">
        <v>1</v>
      </c>
      <c r="J9561">
        <v>1332</v>
      </c>
      <c r="K9561">
        <v>1</v>
      </c>
      <c r="L9561">
        <v>1</v>
      </c>
      <c r="M9561">
        <v>445</v>
      </c>
      <c r="N9561" t="s">
        <v>18</v>
      </c>
      <c r="O9561">
        <v>0</v>
      </c>
      <c r="P9561">
        <v>1871</v>
      </c>
    </row>
    <row r="9562" spans="1:16" x14ac:dyDescent="0.25">
      <c r="A9562" t="s">
        <v>14355</v>
      </c>
      <c r="B9562">
        <v>453</v>
      </c>
      <c r="C9562" s="3" t="str">
        <f>HYPERLINK("http://www.uniprot.org/uniprot/I3T837","tr|I3T837|I3T837_MEDTR")</f>
        <v>tr|I3T837|I3T837_MEDTR</v>
      </c>
      <c r="D9562" t="s">
        <v>22</v>
      </c>
      <c r="E9562">
        <v>56.29</v>
      </c>
      <c r="F9562">
        <v>135</v>
      </c>
      <c r="G9562">
        <v>59</v>
      </c>
      <c r="H9562">
        <v>0</v>
      </c>
      <c r="I9562">
        <v>46</v>
      </c>
      <c r="J9562">
        <v>450</v>
      </c>
      <c r="K9562">
        <v>1</v>
      </c>
      <c r="L9562">
        <v>16</v>
      </c>
      <c r="M9562">
        <v>139</v>
      </c>
      <c r="N9562" t="s">
        <v>18</v>
      </c>
      <c r="O9562" s="1">
        <v>1.11314E-33</v>
      </c>
      <c r="P9562">
        <v>372</v>
      </c>
    </row>
    <row r="9563" spans="1:16" x14ac:dyDescent="0.25">
      <c r="A9563" t="s">
        <v>14356</v>
      </c>
      <c r="B9563">
        <v>1257</v>
      </c>
      <c r="C9563" s="3" t="str">
        <f>HYPERLINK("http://www.uniprot.org/uniprot/I1M6K2","tr|I1M6K2|I1M6K2_SOYBN")</f>
        <v>tr|I1M6K2|I1M6K2_SOYBN</v>
      </c>
      <c r="D9563" t="s">
        <v>28</v>
      </c>
      <c r="E9563">
        <v>79.53</v>
      </c>
      <c r="F9563">
        <v>430</v>
      </c>
      <c r="G9563">
        <v>88</v>
      </c>
      <c r="H9563">
        <v>12</v>
      </c>
      <c r="I9563">
        <v>1</v>
      </c>
      <c r="J9563">
        <v>1254</v>
      </c>
      <c r="K9563">
        <v>1</v>
      </c>
      <c r="L9563">
        <v>1</v>
      </c>
      <c r="M9563">
        <v>427</v>
      </c>
      <c r="N9563" t="s">
        <v>18</v>
      </c>
      <c r="O9563">
        <v>0</v>
      </c>
      <c r="P9563">
        <v>1693</v>
      </c>
    </row>
    <row r="9564" spans="1:16" x14ac:dyDescent="0.25">
      <c r="A9564" t="s">
        <v>14357</v>
      </c>
      <c r="B9564">
        <v>1011</v>
      </c>
      <c r="C9564" s="3" t="str">
        <f>HYPERLINK("http://www.uniprot.org/uniprot/G7L611","tr|G7L611|G7L611_MEDTR")</f>
        <v>tr|G7L611|G7L611_MEDTR</v>
      </c>
      <c r="D9564" t="s">
        <v>14358</v>
      </c>
      <c r="E9564">
        <v>73.069999999999993</v>
      </c>
      <c r="F9564">
        <v>338</v>
      </c>
      <c r="G9564">
        <v>91</v>
      </c>
      <c r="H9564">
        <v>4</v>
      </c>
      <c r="I9564">
        <v>1</v>
      </c>
      <c r="J9564">
        <v>1002</v>
      </c>
      <c r="K9564">
        <v>1</v>
      </c>
      <c r="L9564">
        <v>1</v>
      </c>
      <c r="M9564">
        <v>337</v>
      </c>
      <c r="N9564" t="s">
        <v>18</v>
      </c>
      <c r="O9564" s="1">
        <v>4.26453E-135</v>
      </c>
      <c r="P9564">
        <v>1252</v>
      </c>
    </row>
    <row r="9565" spans="1:16" x14ac:dyDescent="0.25">
      <c r="A9565" t="s">
        <v>14359</v>
      </c>
      <c r="B9565">
        <v>999</v>
      </c>
      <c r="C9565" s="3" t="str">
        <f>HYPERLINK("http://www.uniprot.org/uniprot/I1JNC2","tr|I1JNC2|I1JNC2_SOYBN")</f>
        <v>tr|I1JNC2|I1JNC2_SOYBN</v>
      </c>
      <c r="D9565" t="s">
        <v>99</v>
      </c>
      <c r="E9565">
        <v>75.91</v>
      </c>
      <c r="F9565">
        <v>328</v>
      </c>
      <c r="G9565">
        <v>79</v>
      </c>
      <c r="H9565">
        <v>0</v>
      </c>
      <c r="I9565">
        <v>1</v>
      </c>
      <c r="J9565">
        <v>984</v>
      </c>
      <c r="K9565">
        <v>1</v>
      </c>
      <c r="L9565">
        <v>1</v>
      </c>
      <c r="M9565">
        <v>309</v>
      </c>
      <c r="N9565" t="s">
        <v>18</v>
      </c>
      <c r="O9565" s="1">
        <v>8.4127800000000002E-136</v>
      </c>
      <c r="P9565">
        <v>1258</v>
      </c>
    </row>
    <row r="9566" spans="1:16" x14ac:dyDescent="0.25">
      <c r="A9566" t="s">
        <v>14360</v>
      </c>
      <c r="B9566">
        <v>2211</v>
      </c>
      <c r="C9566" s="3" t="str">
        <f>HYPERLINK("http://www.uniprot.org/uniprot/G7I7D3","tr|G7I7D3|G7I7D3_MEDTR")</f>
        <v>tr|G7I7D3|G7I7D3_MEDTR</v>
      </c>
      <c r="D9566" t="s">
        <v>14361</v>
      </c>
      <c r="E9566">
        <v>83.58</v>
      </c>
      <c r="F9566">
        <v>743</v>
      </c>
      <c r="G9566">
        <v>122</v>
      </c>
      <c r="H9566">
        <v>7</v>
      </c>
      <c r="I9566">
        <v>1</v>
      </c>
      <c r="J9566">
        <v>2208</v>
      </c>
      <c r="K9566">
        <v>1</v>
      </c>
      <c r="L9566">
        <v>1</v>
      </c>
      <c r="M9566">
        <v>742</v>
      </c>
      <c r="N9566" t="s">
        <v>18</v>
      </c>
      <c r="O9566">
        <v>0</v>
      </c>
      <c r="P9566">
        <v>3209</v>
      </c>
    </row>
    <row r="9567" spans="1:16" x14ac:dyDescent="0.25">
      <c r="A9567" t="s">
        <v>14362</v>
      </c>
      <c r="B9567">
        <v>735</v>
      </c>
      <c r="C9567" s="3" t="str">
        <f>HYPERLINK("http://www.uniprot.org/uniprot/G7IDK0","tr|G7IDK0|G7IDK0_MEDTR")</f>
        <v>tr|G7IDK0|G7IDK0_MEDTR</v>
      </c>
      <c r="D9567" t="s">
        <v>14363</v>
      </c>
      <c r="E9567">
        <v>80.89</v>
      </c>
      <c r="F9567">
        <v>246</v>
      </c>
      <c r="G9567">
        <v>47</v>
      </c>
      <c r="H9567">
        <v>2</v>
      </c>
      <c r="I9567">
        <v>1</v>
      </c>
      <c r="J9567">
        <v>732</v>
      </c>
      <c r="K9567">
        <v>1</v>
      </c>
      <c r="L9567">
        <v>1</v>
      </c>
      <c r="M9567">
        <v>244</v>
      </c>
      <c r="N9567" t="s">
        <v>18</v>
      </c>
      <c r="O9567" s="1">
        <v>1.03021E-106</v>
      </c>
      <c r="P9567">
        <v>1005</v>
      </c>
    </row>
    <row r="9568" spans="1:16" x14ac:dyDescent="0.25">
      <c r="A9568" t="s">
        <v>14364</v>
      </c>
      <c r="B9568">
        <v>861</v>
      </c>
      <c r="C9568" s="3" t="str">
        <f>HYPERLINK("http://www.uniprot.org/uniprot/I1LYZ7","tr|I1LYZ7|I1LYZ7_SOYBN")</f>
        <v>tr|I1LYZ7|I1LYZ7_SOYBN</v>
      </c>
      <c r="D9568" t="s">
        <v>117</v>
      </c>
      <c r="E9568">
        <v>79.37</v>
      </c>
      <c r="F9568">
        <v>286</v>
      </c>
      <c r="G9568">
        <v>59</v>
      </c>
      <c r="H9568">
        <v>0</v>
      </c>
      <c r="I9568">
        <v>1</v>
      </c>
      <c r="J9568">
        <v>858</v>
      </c>
      <c r="K9568">
        <v>1</v>
      </c>
      <c r="L9568">
        <v>1</v>
      </c>
      <c r="M9568">
        <v>285</v>
      </c>
      <c r="N9568" t="s">
        <v>18</v>
      </c>
      <c r="O9568" s="1">
        <v>2.17151E-123</v>
      </c>
      <c r="P9568">
        <v>1150</v>
      </c>
    </row>
    <row r="9569" spans="1:16" x14ac:dyDescent="0.25">
      <c r="A9569" t="s">
        <v>14365</v>
      </c>
      <c r="B9569">
        <v>3084</v>
      </c>
      <c r="C9569" s="3" t="str">
        <f>HYPERLINK("http://www.uniprot.org/uniprot/G7JKA7","tr|G7JKA7|G7JKA7_MEDTR")</f>
        <v>tr|G7JKA7|G7JKA7_MEDTR</v>
      </c>
      <c r="D9569" t="s">
        <v>11259</v>
      </c>
      <c r="E9569">
        <v>83.98</v>
      </c>
      <c r="F9569">
        <v>1030</v>
      </c>
      <c r="G9569">
        <v>165</v>
      </c>
      <c r="H9569">
        <v>3</v>
      </c>
      <c r="I9569">
        <v>1</v>
      </c>
      <c r="J9569">
        <v>3081</v>
      </c>
      <c r="K9569">
        <v>1</v>
      </c>
      <c r="L9569">
        <v>1</v>
      </c>
      <c r="M9569">
        <v>1026</v>
      </c>
      <c r="N9569" t="s">
        <v>18</v>
      </c>
      <c r="O9569">
        <v>0</v>
      </c>
      <c r="P9569">
        <v>4306</v>
      </c>
    </row>
    <row r="9570" spans="1:16" x14ac:dyDescent="0.25">
      <c r="A9570" t="s">
        <v>14366</v>
      </c>
      <c r="B9570">
        <v>1485</v>
      </c>
      <c r="C9570" s="3" t="str">
        <f>HYPERLINK("http://www.uniprot.org/uniprot/G7JBI2","tr|G7JBI2|G7JBI2_MEDTR")</f>
        <v>tr|G7JBI2|G7JBI2_MEDTR</v>
      </c>
      <c r="D9570" t="s">
        <v>14329</v>
      </c>
      <c r="E9570">
        <v>74.53</v>
      </c>
      <c r="F9570">
        <v>542</v>
      </c>
      <c r="G9570">
        <v>138</v>
      </c>
      <c r="H9570">
        <v>50</v>
      </c>
      <c r="I9570">
        <v>4</v>
      </c>
      <c r="J9570">
        <v>1479</v>
      </c>
      <c r="K9570">
        <v>1</v>
      </c>
      <c r="L9570">
        <v>1</v>
      </c>
      <c r="M9570">
        <v>532</v>
      </c>
      <c r="N9570" t="s">
        <v>18</v>
      </c>
      <c r="O9570">
        <v>0</v>
      </c>
      <c r="P9570">
        <v>1972</v>
      </c>
    </row>
    <row r="9571" spans="1:16" x14ac:dyDescent="0.25">
      <c r="A9571" t="s">
        <v>14367</v>
      </c>
      <c r="B9571">
        <v>204</v>
      </c>
      <c r="C9571" s="3" t="str">
        <f>HYPERLINK("http://www.uniprot.org/uniprot/I3S4T1","tr|I3S4T1|I3S4T1_MEDTR")</f>
        <v>tr|I3S4T1|I3S4T1_MEDTR</v>
      </c>
      <c r="D9571" t="s">
        <v>22</v>
      </c>
      <c r="E9571">
        <v>80.59</v>
      </c>
      <c r="F9571">
        <v>67</v>
      </c>
      <c r="G9571">
        <v>13</v>
      </c>
      <c r="H9571">
        <v>0</v>
      </c>
      <c r="I9571">
        <v>1</v>
      </c>
      <c r="J9571">
        <v>201</v>
      </c>
      <c r="K9571">
        <v>1</v>
      </c>
      <c r="L9571">
        <v>92</v>
      </c>
      <c r="M9571">
        <v>158</v>
      </c>
      <c r="N9571" t="s">
        <v>18</v>
      </c>
      <c r="O9571" s="1">
        <v>1.96712E-22</v>
      </c>
      <c r="P9571">
        <v>275</v>
      </c>
    </row>
    <row r="9572" spans="1:16" x14ac:dyDescent="0.25">
      <c r="A9572" t="s">
        <v>14368</v>
      </c>
      <c r="B9572">
        <v>483</v>
      </c>
      <c r="C9572" s="3" t="str">
        <f>HYPERLINK("http://www.uniprot.org/uniprot/Q2HTU2","tr|Q2HTU2|Q2HTU2_MEDTR")</f>
        <v>tr|Q2HTU2|Q2HTU2_MEDTR</v>
      </c>
      <c r="D9572" t="s">
        <v>14334</v>
      </c>
      <c r="E9572">
        <v>77.5</v>
      </c>
      <c r="F9572">
        <v>160</v>
      </c>
      <c r="G9572">
        <v>36</v>
      </c>
      <c r="H9572">
        <v>0</v>
      </c>
      <c r="I9572">
        <v>1</v>
      </c>
      <c r="J9572">
        <v>480</v>
      </c>
      <c r="K9572">
        <v>1</v>
      </c>
      <c r="L9572">
        <v>1</v>
      </c>
      <c r="M9572">
        <v>159</v>
      </c>
      <c r="N9572" t="s">
        <v>18</v>
      </c>
      <c r="O9572" s="1">
        <v>5.1824999999999995E-63</v>
      </c>
      <c r="P9572">
        <v>625</v>
      </c>
    </row>
    <row r="9573" spans="1:16" x14ac:dyDescent="0.25">
      <c r="A9573" t="s">
        <v>14369</v>
      </c>
      <c r="B9573">
        <v>2475</v>
      </c>
      <c r="C9573" s="3" t="str">
        <f>HYPERLINK("http://www.uniprot.org/uniprot/G7J800","tr|G7J800|G7J800_MEDTR")</f>
        <v>tr|G7J800|G7J800_MEDTR</v>
      </c>
      <c r="D9573" t="s">
        <v>936</v>
      </c>
      <c r="E9573">
        <v>93.2</v>
      </c>
      <c r="F9573">
        <v>810</v>
      </c>
      <c r="G9573">
        <v>55</v>
      </c>
      <c r="H9573">
        <v>0</v>
      </c>
      <c r="I9573">
        <v>1</v>
      </c>
      <c r="J9573">
        <v>2430</v>
      </c>
      <c r="K9573">
        <v>1</v>
      </c>
      <c r="L9573">
        <v>18</v>
      </c>
      <c r="M9573">
        <v>827</v>
      </c>
      <c r="N9573" t="s">
        <v>18</v>
      </c>
      <c r="O9573">
        <v>0</v>
      </c>
      <c r="P9573">
        <v>3971</v>
      </c>
    </row>
    <row r="9574" spans="1:16" x14ac:dyDescent="0.25">
      <c r="A9574" t="s">
        <v>14370</v>
      </c>
      <c r="B9574">
        <v>384</v>
      </c>
      <c r="C9574" s="3" t="str">
        <f>HYPERLINK("http://www.uniprot.org/uniprot/G7LFQ6","tr|G7LFQ6|G7LFQ6_MEDTR")</f>
        <v>tr|G7LFQ6|G7LFQ6_MEDTR</v>
      </c>
      <c r="D9574" t="s">
        <v>14338</v>
      </c>
      <c r="E9574">
        <v>54.67</v>
      </c>
      <c r="F9574">
        <v>139</v>
      </c>
      <c r="G9574">
        <v>63</v>
      </c>
      <c r="H9574">
        <v>13</v>
      </c>
      <c r="I9574">
        <v>4</v>
      </c>
      <c r="J9574">
        <v>381</v>
      </c>
      <c r="K9574">
        <v>1</v>
      </c>
      <c r="L9574">
        <v>1</v>
      </c>
      <c r="M9574">
        <v>137</v>
      </c>
      <c r="N9574" t="s">
        <v>18</v>
      </c>
      <c r="O9574" s="1">
        <v>1.12513E-33</v>
      </c>
      <c r="P9574">
        <v>372</v>
      </c>
    </row>
    <row r="9575" spans="1:16" x14ac:dyDescent="0.25">
      <c r="A9575" t="s">
        <v>14371</v>
      </c>
      <c r="B9575">
        <v>690</v>
      </c>
      <c r="C9575" s="3" t="str">
        <f>HYPERLINK("http://www.uniprot.org/uniprot/I3SFU3","tr|I3SFU3|I3SFU3_MEDTR")</f>
        <v>tr|I3SFU3|I3SFU3_MEDTR</v>
      </c>
      <c r="D9575" t="s">
        <v>22</v>
      </c>
      <c r="E9575">
        <v>69.430000000000007</v>
      </c>
      <c r="F9575">
        <v>229</v>
      </c>
      <c r="G9575">
        <v>70</v>
      </c>
      <c r="H9575">
        <v>0</v>
      </c>
      <c r="I9575">
        <v>1</v>
      </c>
      <c r="J9575">
        <v>687</v>
      </c>
      <c r="K9575">
        <v>1</v>
      </c>
      <c r="L9575">
        <v>1</v>
      </c>
      <c r="M9575">
        <v>229</v>
      </c>
      <c r="N9575" t="s">
        <v>18</v>
      </c>
      <c r="O9575" s="1">
        <v>1.4392400000000001E-80</v>
      </c>
      <c r="P9575">
        <v>779</v>
      </c>
    </row>
    <row r="9576" spans="1:16" x14ac:dyDescent="0.25">
      <c r="A9576" t="s">
        <v>14372</v>
      </c>
      <c r="B9576">
        <v>795</v>
      </c>
      <c r="C9576" s="3" t="str">
        <f>HYPERLINK("http://www.uniprot.org/uniprot/G7LGF4","tr|G7LGF4|G7LGF4_MEDTR")</f>
        <v>tr|G7LGF4|G7LGF4_MEDTR</v>
      </c>
      <c r="D9576" t="s">
        <v>4706</v>
      </c>
      <c r="E9576">
        <v>46.3</v>
      </c>
      <c r="F9576">
        <v>257</v>
      </c>
      <c r="G9576">
        <v>138</v>
      </c>
      <c r="H9576">
        <v>21</v>
      </c>
      <c r="I9576">
        <v>37</v>
      </c>
      <c r="J9576">
        <v>744</v>
      </c>
      <c r="K9576">
        <v>1</v>
      </c>
      <c r="L9576">
        <v>6</v>
      </c>
      <c r="M9576">
        <v>258</v>
      </c>
      <c r="N9576" t="s">
        <v>18</v>
      </c>
      <c r="O9576" s="1">
        <v>1.2331899999999999E-50</v>
      </c>
      <c r="P9576">
        <v>522</v>
      </c>
    </row>
    <row r="9577" spans="1:16" x14ac:dyDescent="0.25">
      <c r="A9577" t="s">
        <v>14373</v>
      </c>
      <c r="B9577">
        <v>267</v>
      </c>
      <c r="C9577" s="3" t="str">
        <f>HYPERLINK("http://www.uniprot.org/uniprot/G7LBU3","tr|G7LBU3|G7LBU3_MEDTR")</f>
        <v>tr|G7LBU3|G7LBU3_MEDTR</v>
      </c>
      <c r="D9577" t="s">
        <v>14345</v>
      </c>
      <c r="E9577">
        <v>96.05</v>
      </c>
      <c r="F9577">
        <v>76</v>
      </c>
      <c r="G9577">
        <v>3</v>
      </c>
      <c r="H9577">
        <v>0</v>
      </c>
      <c r="I9577">
        <v>1</v>
      </c>
      <c r="J9577">
        <v>228</v>
      </c>
      <c r="K9577">
        <v>1</v>
      </c>
      <c r="L9577">
        <v>161</v>
      </c>
      <c r="M9577">
        <v>236</v>
      </c>
      <c r="N9577" t="s">
        <v>18</v>
      </c>
      <c r="O9577" s="1">
        <v>6.5069900000000004E-34</v>
      </c>
      <c r="P9577">
        <v>374</v>
      </c>
    </row>
    <row r="9578" spans="1:16" x14ac:dyDescent="0.25">
      <c r="A9578" t="s">
        <v>14374</v>
      </c>
      <c r="B9578">
        <v>4365</v>
      </c>
      <c r="C9578" s="3" t="str">
        <f>HYPERLINK("http://www.uniprot.org/uniprot/G7K541","tr|G7K541|G7K541_MEDTR")</f>
        <v>tr|G7K541|G7K541_MEDTR</v>
      </c>
      <c r="D9578" t="s">
        <v>14375</v>
      </c>
      <c r="E9578">
        <v>64.05</v>
      </c>
      <c r="F9578">
        <v>1555</v>
      </c>
      <c r="G9578">
        <v>559</v>
      </c>
      <c r="H9578">
        <v>101</v>
      </c>
      <c r="I9578">
        <v>1</v>
      </c>
      <c r="J9578">
        <v>4362</v>
      </c>
      <c r="K9578">
        <v>1</v>
      </c>
      <c r="L9578">
        <v>1</v>
      </c>
      <c r="M9578">
        <v>1457</v>
      </c>
      <c r="N9578" t="s">
        <v>18</v>
      </c>
      <c r="O9578">
        <v>0</v>
      </c>
      <c r="P9578">
        <v>4587</v>
      </c>
    </row>
    <row r="9579" spans="1:16" x14ac:dyDescent="0.25">
      <c r="A9579" t="s">
        <v>14376</v>
      </c>
      <c r="B9579">
        <v>3258</v>
      </c>
      <c r="C9579" s="3" t="str">
        <f>HYPERLINK("http://www.uniprot.org/uniprot/I1L1N9","tr|I1L1N9|I1L1N9_SOYBN")</f>
        <v>tr|I1L1N9|I1L1N9_SOYBN</v>
      </c>
      <c r="D9579" t="s">
        <v>71</v>
      </c>
      <c r="E9579">
        <v>86.61</v>
      </c>
      <c r="F9579">
        <v>1091</v>
      </c>
      <c r="G9579">
        <v>146</v>
      </c>
      <c r="H9579">
        <v>6</v>
      </c>
      <c r="I9579">
        <v>1</v>
      </c>
      <c r="J9579">
        <v>3255</v>
      </c>
      <c r="K9579">
        <v>1</v>
      </c>
      <c r="L9579">
        <v>1</v>
      </c>
      <c r="M9579">
        <v>1086</v>
      </c>
      <c r="N9579" t="s">
        <v>18</v>
      </c>
      <c r="O9579">
        <v>0</v>
      </c>
      <c r="P9579">
        <v>4781</v>
      </c>
    </row>
    <row r="9580" spans="1:16" x14ac:dyDescent="0.25">
      <c r="A9580" t="s">
        <v>14377</v>
      </c>
      <c r="B9580">
        <v>1068</v>
      </c>
      <c r="C9580" s="3" t="str">
        <f>HYPERLINK("http://www.uniprot.org/uniprot/G7L8N0","tr|G7L8N0|G7L8N0_MEDTR")</f>
        <v>tr|G7L8N0|G7L8N0_MEDTR</v>
      </c>
      <c r="D9580" t="s">
        <v>378</v>
      </c>
      <c r="E9580">
        <v>55.55</v>
      </c>
      <c r="F9580">
        <v>72</v>
      </c>
      <c r="G9580">
        <v>32</v>
      </c>
      <c r="H9580">
        <v>0</v>
      </c>
      <c r="I9580">
        <v>685</v>
      </c>
      <c r="J9580">
        <v>900</v>
      </c>
      <c r="K9580">
        <v>1</v>
      </c>
      <c r="L9580">
        <v>50</v>
      </c>
      <c r="M9580">
        <v>118</v>
      </c>
      <c r="N9580" t="s">
        <v>18</v>
      </c>
      <c r="O9580" s="1">
        <v>5.36754E-14</v>
      </c>
      <c r="P9580">
        <v>208</v>
      </c>
    </row>
    <row r="9581" spans="1:16" x14ac:dyDescent="0.25">
      <c r="A9581" t="s">
        <v>14378</v>
      </c>
      <c r="B9581">
        <v>492</v>
      </c>
      <c r="C9581" s="3" t="str">
        <f>HYPERLINK("http://www.uniprot.org/uniprot/I3T7X1","tr|I3T7X1|I3T7X1_MEDTR")</f>
        <v>tr|I3T7X1|I3T7X1_MEDTR</v>
      </c>
      <c r="D9581" t="s">
        <v>22</v>
      </c>
      <c r="E9581">
        <v>72.56</v>
      </c>
      <c r="F9581">
        <v>164</v>
      </c>
      <c r="G9581">
        <v>45</v>
      </c>
      <c r="H9581">
        <v>2</v>
      </c>
      <c r="I9581">
        <v>1</v>
      </c>
      <c r="J9581">
        <v>486</v>
      </c>
      <c r="K9581">
        <v>1</v>
      </c>
      <c r="L9581">
        <v>1</v>
      </c>
      <c r="M9581">
        <v>161</v>
      </c>
      <c r="N9581" t="s">
        <v>18</v>
      </c>
      <c r="O9581" s="1">
        <v>5.4655000000000003E-57</v>
      </c>
      <c r="P9581">
        <v>573</v>
      </c>
    </row>
    <row r="9582" spans="1:16" x14ac:dyDescent="0.25">
      <c r="A9582" t="s">
        <v>14379</v>
      </c>
      <c r="B9582">
        <v>1389</v>
      </c>
      <c r="C9582" s="3" t="str">
        <f>HYPERLINK("http://www.uniprot.org/uniprot/G7IND7","tr|G7IND7|G7IND7_MEDTR")</f>
        <v>tr|G7IND7|G7IND7_MEDTR</v>
      </c>
      <c r="D9582" t="s">
        <v>2100</v>
      </c>
      <c r="E9582">
        <v>72.290000000000006</v>
      </c>
      <c r="F9582">
        <v>462</v>
      </c>
      <c r="G9582">
        <v>128</v>
      </c>
      <c r="H9582">
        <v>0</v>
      </c>
      <c r="I9582">
        <v>1</v>
      </c>
      <c r="J9582">
        <v>1386</v>
      </c>
      <c r="K9582">
        <v>1</v>
      </c>
      <c r="L9582">
        <v>84</v>
      </c>
      <c r="M9582">
        <v>545</v>
      </c>
      <c r="N9582" t="s">
        <v>18</v>
      </c>
      <c r="O9582">
        <v>0</v>
      </c>
      <c r="P9582">
        <v>1800</v>
      </c>
    </row>
    <row r="9583" spans="1:16" x14ac:dyDescent="0.25">
      <c r="A9583" t="s">
        <v>14380</v>
      </c>
      <c r="B9583">
        <v>852</v>
      </c>
      <c r="C9583" s="3" t="str">
        <f>HYPERLINK("http://www.uniprot.org/uniprot/Q6WAY3","tr|Q6WAY3|Q6WAY3_PEA")</f>
        <v>tr|Q6WAY3|Q6WAY3_PEA</v>
      </c>
      <c r="D9583" t="s">
        <v>14381</v>
      </c>
      <c r="E9583">
        <v>72.34</v>
      </c>
      <c r="F9583">
        <v>282</v>
      </c>
      <c r="G9583">
        <v>78</v>
      </c>
      <c r="H9583">
        <v>0</v>
      </c>
      <c r="I9583">
        <v>4</v>
      </c>
      <c r="J9583">
        <v>849</v>
      </c>
      <c r="K9583">
        <v>1</v>
      </c>
      <c r="L9583">
        <v>1988</v>
      </c>
      <c r="M9583">
        <v>2262</v>
      </c>
      <c r="N9583" t="s">
        <v>18</v>
      </c>
      <c r="O9583" s="1">
        <v>2.9734100000000001E-117</v>
      </c>
      <c r="P9583">
        <v>1097</v>
      </c>
    </row>
    <row r="9584" spans="1:16" x14ac:dyDescent="0.25">
      <c r="A9584" t="s">
        <v>14382</v>
      </c>
      <c r="B9584">
        <v>1182</v>
      </c>
      <c r="C9584" s="3" t="str">
        <f>HYPERLINK("http://www.uniprot.org/uniprot/M8B8Q4","tr|M8B8Q4|M8B8Q4_AEGTA")</f>
        <v>tr|M8B8Q4|M8B8Q4_AEGTA</v>
      </c>
      <c r="D9584" t="s">
        <v>14383</v>
      </c>
      <c r="E9584">
        <v>65.09</v>
      </c>
      <c r="F9584">
        <v>424</v>
      </c>
      <c r="G9584">
        <v>148</v>
      </c>
      <c r="H9584">
        <v>39</v>
      </c>
      <c r="I9584">
        <v>25</v>
      </c>
      <c r="J9584">
        <v>1179</v>
      </c>
      <c r="K9584">
        <v>1</v>
      </c>
      <c r="L9584">
        <v>23</v>
      </c>
      <c r="M9584">
        <v>406</v>
      </c>
      <c r="N9584" t="s">
        <v>18</v>
      </c>
      <c r="O9584" s="1">
        <v>2.1938600000000001E-152</v>
      </c>
      <c r="P9584">
        <v>1402</v>
      </c>
    </row>
    <row r="9585" spans="1:16" x14ac:dyDescent="0.25">
      <c r="A9585" t="s">
        <v>14384</v>
      </c>
      <c r="B9585">
        <v>204</v>
      </c>
      <c r="C9585" s="3" t="str">
        <f>HYPERLINK("http://www.uniprot.org/uniprot/I1LTS8","tr|I1LTS8|I1LTS8_SOYBN")</f>
        <v>tr|I1LTS8|I1LTS8_SOYBN</v>
      </c>
      <c r="D9585" t="s">
        <v>28</v>
      </c>
      <c r="E9585">
        <v>85.07</v>
      </c>
      <c r="F9585">
        <v>67</v>
      </c>
      <c r="G9585">
        <v>10</v>
      </c>
      <c r="H9585">
        <v>0</v>
      </c>
      <c r="I9585">
        <v>1</v>
      </c>
      <c r="J9585">
        <v>201</v>
      </c>
      <c r="K9585">
        <v>1</v>
      </c>
      <c r="L9585">
        <v>1</v>
      </c>
      <c r="M9585">
        <v>67</v>
      </c>
      <c r="N9585" t="s">
        <v>18</v>
      </c>
      <c r="O9585" s="1">
        <v>4.5244599999999997E-27</v>
      </c>
      <c r="P9585">
        <v>315</v>
      </c>
    </row>
    <row r="9586" spans="1:16" x14ac:dyDescent="0.25">
      <c r="A9586" t="s">
        <v>14385</v>
      </c>
      <c r="B9586">
        <v>2637</v>
      </c>
      <c r="C9586" s="3" t="str">
        <f>HYPERLINK("http://www.uniprot.org/uniprot/K7LXM7","tr|K7LXM7|K7LXM7_SOYBN")</f>
        <v>tr|K7LXM7|K7LXM7_SOYBN</v>
      </c>
      <c r="D9586" t="s">
        <v>28</v>
      </c>
      <c r="E9586">
        <v>58.19</v>
      </c>
      <c r="F9586">
        <v>976</v>
      </c>
      <c r="G9586">
        <v>408</v>
      </c>
      <c r="H9586">
        <v>99</v>
      </c>
      <c r="I9586">
        <v>1</v>
      </c>
      <c r="J9586">
        <v>2631</v>
      </c>
      <c r="K9586">
        <v>1</v>
      </c>
      <c r="L9586">
        <v>1</v>
      </c>
      <c r="M9586">
        <v>969</v>
      </c>
      <c r="N9586" t="s">
        <v>18</v>
      </c>
      <c r="O9586">
        <v>0</v>
      </c>
      <c r="P9586">
        <v>2456</v>
      </c>
    </row>
    <row r="9587" spans="1:16" x14ac:dyDescent="0.25">
      <c r="A9587" t="s">
        <v>14386</v>
      </c>
      <c r="B9587">
        <v>3561</v>
      </c>
      <c r="C9587" s="3" t="str">
        <f>HYPERLINK("http://www.uniprot.org/uniprot/G7K4C8","tr|G7K4C8|G7K4C8_MEDTR")</f>
        <v>tr|G7K4C8|G7K4C8_MEDTR</v>
      </c>
      <c r="D9587" t="s">
        <v>14387</v>
      </c>
      <c r="E9587">
        <v>70.959999999999994</v>
      </c>
      <c r="F9587">
        <v>1202</v>
      </c>
      <c r="G9587">
        <v>349</v>
      </c>
      <c r="H9587">
        <v>17</v>
      </c>
      <c r="I9587">
        <v>4</v>
      </c>
      <c r="J9587">
        <v>3558</v>
      </c>
      <c r="K9587">
        <v>1</v>
      </c>
      <c r="L9587">
        <v>4</v>
      </c>
      <c r="M9587">
        <v>1161</v>
      </c>
      <c r="N9587" t="s">
        <v>18</v>
      </c>
      <c r="O9587">
        <v>0</v>
      </c>
      <c r="P9587">
        <v>4009</v>
      </c>
    </row>
    <row r="9588" spans="1:16" x14ac:dyDescent="0.25">
      <c r="A9588" t="s">
        <v>14388</v>
      </c>
      <c r="B9588">
        <v>495</v>
      </c>
      <c r="C9588" s="3" t="str">
        <f>HYPERLINK("http://www.uniprot.org/uniprot/G7L614","tr|G7L614|G7L614_MEDTR")</f>
        <v>tr|G7L614|G7L614_MEDTR</v>
      </c>
      <c r="D9588" t="s">
        <v>14389</v>
      </c>
      <c r="E9588">
        <v>77.38</v>
      </c>
      <c r="F9588">
        <v>168</v>
      </c>
      <c r="G9588">
        <v>38</v>
      </c>
      <c r="H9588">
        <v>4</v>
      </c>
      <c r="I9588">
        <v>1</v>
      </c>
      <c r="J9588">
        <v>492</v>
      </c>
      <c r="K9588">
        <v>1</v>
      </c>
      <c r="L9588">
        <v>1</v>
      </c>
      <c r="M9588">
        <v>168</v>
      </c>
      <c r="N9588" t="s">
        <v>18</v>
      </c>
      <c r="O9588" s="1">
        <v>8.3325499999999996E-69</v>
      </c>
      <c r="P9588">
        <v>675</v>
      </c>
    </row>
    <row r="9589" spans="1:16" x14ac:dyDescent="0.25">
      <c r="A9589" t="s">
        <v>14390</v>
      </c>
      <c r="B9589">
        <v>1110</v>
      </c>
      <c r="C9589" s="3" t="str">
        <f>HYPERLINK("http://www.uniprot.org/uniprot/G7KTH8","tr|G7KTH8|G7KTH8_MEDTR")</f>
        <v>tr|G7KTH8|G7KTH8_MEDTR</v>
      </c>
      <c r="D9589" t="s">
        <v>14391</v>
      </c>
      <c r="E9589">
        <v>81.02</v>
      </c>
      <c r="F9589">
        <v>369</v>
      </c>
      <c r="G9589">
        <v>70</v>
      </c>
      <c r="H9589">
        <v>0</v>
      </c>
      <c r="I9589">
        <v>1</v>
      </c>
      <c r="J9589">
        <v>1107</v>
      </c>
      <c r="K9589">
        <v>1</v>
      </c>
      <c r="L9589">
        <v>49</v>
      </c>
      <c r="M9589">
        <v>416</v>
      </c>
      <c r="N9589" t="s">
        <v>18</v>
      </c>
      <c r="O9589" s="1">
        <v>6.6131399999999997E-172</v>
      </c>
      <c r="P9589">
        <v>1570</v>
      </c>
    </row>
    <row r="9590" spans="1:16" x14ac:dyDescent="0.25">
      <c r="A9590" t="s">
        <v>14392</v>
      </c>
      <c r="B9590">
        <v>1749</v>
      </c>
      <c r="C9590" s="3" t="str">
        <f>HYPERLINK("http://www.uniprot.org/uniprot/I3SI93","tr|I3SI93|I3SI93_MEDTR")</f>
        <v>tr|I3SI93|I3SI93_MEDTR</v>
      </c>
      <c r="D9590" t="s">
        <v>22</v>
      </c>
      <c r="E9590">
        <v>93.81</v>
      </c>
      <c r="F9590">
        <v>582</v>
      </c>
      <c r="G9590">
        <v>36</v>
      </c>
      <c r="H9590">
        <v>0</v>
      </c>
      <c r="I9590">
        <v>1</v>
      </c>
      <c r="J9590">
        <v>1746</v>
      </c>
      <c r="K9590">
        <v>1</v>
      </c>
      <c r="L9590">
        <v>1</v>
      </c>
      <c r="M9590">
        <v>579</v>
      </c>
      <c r="N9590" t="s">
        <v>18</v>
      </c>
      <c r="O9590">
        <v>0</v>
      </c>
      <c r="P9590">
        <v>2861</v>
      </c>
    </row>
    <row r="9591" spans="1:16" x14ac:dyDescent="0.25">
      <c r="A9591" t="s">
        <v>14393</v>
      </c>
      <c r="B9591">
        <v>1365</v>
      </c>
      <c r="C9591" s="3" t="str">
        <f>HYPERLINK("http://www.uniprot.org/uniprot/G7IDK3","tr|G7IDK3|G7IDK3_MEDTR")</f>
        <v>tr|G7IDK3|G7IDK3_MEDTR</v>
      </c>
      <c r="D9591" t="s">
        <v>14394</v>
      </c>
      <c r="E9591">
        <v>69.930000000000007</v>
      </c>
      <c r="F9591">
        <v>459</v>
      </c>
      <c r="G9591">
        <v>138</v>
      </c>
      <c r="H9591">
        <v>5</v>
      </c>
      <c r="I9591">
        <v>1</v>
      </c>
      <c r="J9591">
        <v>1362</v>
      </c>
      <c r="K9591">
        <v>1</v>
      </c>
      <c r="L9591">
        <v>33</v>
      </c>
      <c r="M9591">
        <v>485</v>
      </c>
      <c r="N9591" t="s">
        <v>18</v>
      </c>
      <c r="O9591" s="1">
        <v>3.4159699999999999E-163</v>
      </c>
      <c r="P9591">
        <v>1496</v>
      </c>
    </row>
    <row r="9592" spans="1:16" x14ac:dyDescent="0.25">
      <c r="A9592" t="s">
        <v>14395</v>
      </c>
      <c r="B9592">
        <v>1254</v>
      </c>
      <c r="C9592" s="3" t="str">
        <f>HYPERLINK("http://www.uniprot.org/uniprot/I1LYZ8","tr|I1LYZ8|I1LYZ8_SOYBN")</f>
        <v>tr|I1LYZ8|I1LYZ8_SOYBN</v>
      </c>
      <c r="D9592" t="s">
        <v>28</v>
      </c>
      <c r="E9592">
        <v>92.56</v>
      </c>
      <c r="F9592">
        <v>417</v>
      </c>
      <c r="G9592">
        <v>31</v>
      </c>
      <c r="H9592">
        <v>0</v>
      </c>
      <c r="I9592">
        <v>1</v>
      </c>
      <c r="J9592">
        <v>1251</v>
      </c>
      <c r="K9592">
        <v>1</v>
      </c>
      <c r="L9592">
        <v>1</v>
      </c>
      <c r="M9592">
        <v>417</v>
      </c>
      <c r="N9592" t="s">
        <v>18</v>
      </c>
      <c r="O9592">
        <v>0</v>
      </c>
      <c r="P9592">
        <v>1983</v>
      </c>
    </row>
    <row r="9593" spans="1:16" x14ac:dyDescent="0.25">
      <c r="A9593" t="s">
        <v>14396</v>
      </c>
      <c r="B9593">
        <v>1164</v>
      </c>
      <c r="C9593" s="3" t="str">
        <f>HYPERLINK("http://www.uniprot.org/uniprot/G7IA49","tr|G7IA49|G7IA49_MEDTR")</f>
        <v>tr|G7IA49|G7IA49_MEDTR</v>
      </c>
      <c r="D9593" t="s">
        <v>14397</v>
      </c>
      <c r="E9593">
        <v>68.89</v>
      </c>
      <c r="F9593">
        <v>389</v>
      </c>
      <c r="G9593">
        <v>121</v>
      </c>
      <c r="H9593">
        <v>2</v>
      </c>
      <c r="I9593">
        <v>1</v>
      </c>
      <c r="J9593">
        <v>1161</v>
      </c>
      <c r="K9593">
        <v>1</v>
      </c>
      <c r="L9593">
        <v>1</v>
      </c>
      <c r="M9593">
        <v>385</v>
      </c>
      <c r="N9593" t="s">
        <v>18</v>
      </c>
      <c r="O9593" s="1">
        <v>1.18902E-142</v>
      </c>
      <c r="P9593">
        <v>1318</v>
      </c>
    </row>
    <row r="9594" spans="1:16" x14ac:dyDescent="0.25">
      <c r="A9594" t="s">
        <v>14398</v>
      </c>
      <c r="B9594">
        <v>2091</v>
      </c>
      <c r="C9594" s="3" t="str">
        <f>HYPERLINK("http://www.uniprot.org/uniprot/K7KV76","tr|K7KV76|K7KV76_SOYBN")</f>
        <v>tr|K7KV76|K7KV76_SOYBN</v>
      </c>
      <c r="D9594" t="s">
        <v>28</v>
      </c>
      <c r="E9594">
        <v>83.02</v>
      </c>
      <c r="F9594">
        <v>489</v>
      </c>
      <c r="G9594">
        <v>83</v>
      </c>
      <c r="H9594">
        <v>1</v>
      </c>
      <c r="I9594">
        <v>73</v>
      </c>
      <c r="J9594">
        <v>1536</v>
      </c>
      <c r="K9594">
        <v>1</v>
      </c>
      <c r="L9594">
        <v>16</v>
      </c>
      <c r="M9594">
        <v>501</v>
      </c>
      <c r="N9594" t="s">
        <v>18</v>
      </c>
      <c r="O9594">
        <v>0</v>
      </c>
      <c r="P9594">
        <v>2115</v>
      </c>
    </row>
    <row r="9595" spans="1:16" x14ac:dyDescent="0.25">
      <c r="A9595" t="s">
        <v>14399</v>
      </c>
      <c r="B9595">
        <v>1605</v>
      </c>
      <c r="C9595" s="3" t="str">
        <f>HYPERLINK("http://www.uniprot.org/uniprot/G7LGK5","tr|G7LGK5|G7LGK5_MEDTR")</f>
        <v>tr|G7LGK5|G7LGK5_MEDTR</v>
      </c>
      <c r="D9595" t="s">
        <v>14400</v>
      </c>
      <c r="E9595">
        <v>84.24</v>
      </c>
      <c r="F9595">
        <v>533</v>
      </c>
      <c r="G9595">
        <v>84</v>
      </c>
      <c r="H9595">
        <v>3</v>
      </c>
      <c r="I9595">
        <v>13</v>
      </c>
      <c r="J9595">
        <v>1602</v>
      </c>
      <c r="K9595">
        <v>1</v>
      </c>
      <c r="L9595">
        <v>10</v>
      </c>
      <c r="M9595">
        <v>542</v>
      </c>
      <c r="N9595" t="s">
        <v>18</v>
      </c>
      <c r="O9595">
        <v>0</v>
      </c>
      <c r="P9595">
        <v>2288</v>
      </c>
    </row>
    <row r="9596" spans="1:16" x14ac:dyDescent="0.25">
      <c r="A9596" t="s">
        <v>14401</v>
      </c>
      <c r="B9596">
        <v>567</v>
      </c>
      <c r="C9596" s="3" t="str">
        <f>HYPERLINK("http://www.uniprot.org/uniprot/G7J050","tr|G7J050|G7J050_MEDTR")</f>
        <v>tr|G7J050|G7J050_MEDTR</v>
      </c>
      <c r="D9596" t="s">
        <v>14402</v>
      </c>
      <c r="E9596">
        <v>78.37</v>
      </c>
      <c r="F9596">
        <v>185</v>
      </c>
      <c r="G9596">
        <v>40</v>
      </c>
      <c r="H9596">
        <v>0</v>
      </c>
      <c r="I9596">
        <v>1</v>
      </c>
      <c r="J9596">
        <v>555</v>
      </c>
      <c r="K9596">
        <v>1</v>
      </c>
      <c r="L9596">
        <v>156</v>
      </c>
      <c r="M9596">
        <v>340</v>
      </c>
      <c r="N9596" t="s">
        <v>18</v>
      </c>
      <c r="O9596" s="1">
        <v>6.5838399999999997E-81</v>
      </c>
      <c r="P9596">
        <v>780</v>
      </c>
    </row>
    <row r="9597" spans="1:16" x14ac:dyDescent="0.25">
      <c r="A9597" t="s">
        <v>14403</v>
      </c>
      <c r="B9597">
        <v>423</v>
      </c>
      <c r="C9597" s="3" t="str">
        <f>HYPERLINK("http://www.uniprot.org/uniprot/C6SVX0","tr|C6SVX0|C6SVX0_SOYBN")</f>
        <v>tr|C6SVX0|C6SVX0_SOYBN</v>
      </c>
      <c r="D9597" t="s">
        <v>897</v>
      </c>
      <c r="E9597">
        <v>62.22</v>
      </c>
      <c r="F9597">
        <v>135</v>
      </c>
      <c r="G9597">
        <v>51</v>
      </c>
      <c r="H9597">
        <v>0</v>
      </c>
      <c r="I9597">
        <v>13</v>
      </c>
      <c r="J9597">
        <v>417</v>
      </c>
      <c r="K9597">
        <v>1</v>
      </c>
      <c r="L9597">
        <v>26</v>
      </c>
      <c r="M9597">
        <v>160</v>
      </c>
      <c r="N9597" t="s">
        <v>18</v>
      </c>
      <c r="O9597" s="1">
        <v>2.5145600000000001E-41</v>
      </c>
      <c r="P9597">
        <v>438</v>
      </c>
    </row>
    <row r="9598" spans="1:16" x14ac:dyDescent="0.25">
      <c r="A9598" t="s">
        <v>14404</v>
      </c>
      <c r="B9598">
        <v>642</v>
      </c>
      <c r="C9598" s="3" t="str">
        <f>HYPERLINK("http://www.uniprot.org/uniprot/G7J8M4","tr|G7J8M4|G7J8M4_MEDTR")</f>
        <v>tr|G7J8M4|G7J8M4_MEDTR</v>
      </c>
      <c r="D9598" t="s">
        <v>14405</v>
      </c>
      <c r="E9598">
        <v>85.78</v>
      </c>
      <c r="F9598">
        <v>211</v>
      </c>
      <c r="G9598">
        <v>30</v>
      </c>
      <c r="H9598">
        <v>0</v>
      </c>
      <c r="I9598">
        <v>1</v>
      </c>
      <c r="J9598">
        <v>633</v>
      </c>
      <c r="K9598">
        <v>1</v>
      </c>
      <c r="L9598">
        <v>1</v>
      </c>
      <c r="M9598">
        <v>211</v>
      </c>
      <c r="N9598" t="s">
        <v>18</v>
      </c>
      <c r="O9598" s="1">
        <v>1.75882E-103</v>
      </c>
      <c r="P9598">
        <v>976</v>
      </c>
    </row>
    <row r="9599" spans="1:16" x14ac:dyDescent="0.25">
      <c r="A9599" t="s">
        <v>14406</v>
      </c>
      <c r="B9599">
        <v>2175</v>
      </c>
      <c r="C9599" s="3" t="str">
        <f>HYPERLINK("http://www.uniprot.org/uniprot/G7LFP8","tr|G7LFP8|G7LFP8_MEDTR")</f>
        <v>tr|G7LFP8|G7LFP8_MEDTR</v>
      </c>
      <c r="D9599" t="s">
        <v>14407</v>
      </c>
      <c r="E9599">
        <v>80.55</v>
      </c>
      <c r="F9599">
        <v>725</v>
      </c>
      <c r="G9599">
        <v>141</v>
      </c>
      <c r="H9599">
        <v>1</v>
      </c>
      <c r="I9599">
        <v>1</v>
      </c>
      <c r="J9599">
        <v>2172</v>
      </c>
      <c r="K9599">
        <v>1</v>
      </c>
      <c r="L9599">
        <v>24</v>
      </c>
      <c r="M9599">
        <v>742</v>
      </c>
      <c r="N9599" t="s">
        <v>18</v>
      </c>
      <c r="O9599">
        <v>0</v>
      </c>
      <c r="P9599">
        <v>2959</v>
      </c>
    </row>
    <row r="9600" spans="1:16" x14ac:dyDescent="0.25">
      <c r="A9600" t="s">
        <v>14408</v>
      </c>
      <c r="B9600">
        <v>2685</v>
      </c>
      <c r="C9600" s="3" t="str">
        <f>HYPERLINK("http://www.uniprot.org/uniprot/G7JEP7","tr|G7JEP7|G7JEP7_MEDTR")</f>
        <v>tr|G7JEP7|G7JEP7_MEDTR</v>
      </c>
      <c r="D9600" t="s">
        <v>14409</v>
      </c>
      <c r="E9600">
        <v>76.66</v>
      </c>
      <c r="F9600">
        <v>947</v>
      </c>
      <c r="G9600">
        <v>221</v>
      </c>
      <c r="H9600">
        <v>53</v>
      </c>
      <c r="I9600">
        <v>1</v>
      </c>
      <c r="J9600">
        <v>2682</v>
      </c>
      <c r="K9600">
        <v>1</v>
      </c>
      <c r="L9600">
        <v>1</v>
      </c>
      <c r="M9600">
        <v>935</v>
      </c>
      <c r="N9600" t="s">
        <v>18</v>
      </c>
      <c r="O9600">
        <v>0</v>
      </c>
      <c r="P9600">
        <v>3574</v>
      </c>
    </row>
    <row r="9601" spans="1:16" x14ac:dyDescent="0.25">
      <c r="A9601" t="s">
        <v>14410</v>
      </c>
      <c r="B9601">
        <v>417</v>
      </c>
      <c r="C9601" s="3" t="str">
        <f>HYPERLINK("http://www.uniprot.org/uniprot/I3S6N6","tr|I3S6N6|I3S6N6_LOTJA")</f>
        <v>tr|I3S6N6|I3S6N6_LOTJA</v>
      </c>
      <c r="D9601" t="s">
        <v>93</v>
      </c>
      <c r="E9601">
        <v>99.27</v>
      </c>
      <c r="F9601">
        <v>138</v>
      </c>
      <c r="G9601">
        <v>1</v>
      </c>
      <c r="H9601">
        <v>0</v>
      </c>
      <c r="I9601">
        <v>1</v>
      </c>
      <c r="J9601">
        <v>414</v>
      </c>
      <c r="K9601">
        <v>1</v>
      </c>
      <c r="L9601">
        <v>1</v>
      </c>
      <c r="M9601">
        <v>138</v>
      </c>
      <c r="N9601" t="s">
        <v>18</v>
      </c>
      <c r="O9601" s="1">
        <v>5.2432399999999998E-71</v>
      </c>
      <c r="P9601">
        <v>694</v>
      </c>
    </row>
    <row r="9602" spans="1:16" x14ac:dyDescent="0.25">
      <c r="A9602" t="s">
        <v>14411</v>
      </c>
      <c r="B9602">
        <v>819</v>
      </c>
      <c r="C9602" s="3" t="str">
        <f>HYPERLINK("http://www.uniprot.org/uniprot/G7JCY1","tr|G7JCY1|G7JCY1_MEDTR")</f>
        <v>tr|G7JCY1|G7JCY1_MEDTR</v>
      </c>
      <c r="D9602" t="s">
        <v>5008</v>
      </c>
      <c r="E9602">
        <v>48.13</v>
      </c>
      <c r="F9602">
        <v>241</v>
      </c>
      <c r="G9602">
        <v>125</v>
      </c>
      <c r="H9602">
        <v>16</v>
      </c>
      <c r="I9602">
        <v>55</v>
      </c>
      <c r="J9602">
        <v>729</v>
      </c>
      <c r="K9602">
        <v>1</v>
      </c>
      <c r="L9602">
        <v>6</v>
      </c>
      <c r="M9602">
        <v>242</v>
      </c>
      <c r="N9602" t="s">
        <v>18</v>
      </c>
      <c r="O9602" s="1">
        <v>8.8141999999999991E-47</v>
      </c>
      <c r="P9602">
        <v>489</v>
      </c>
    </row>
    <row r="9603" spans="1:16" x14ac:dyDescent="0.25">
      <c r="A9603" t="s">
        <v>14412</v>
      </c>
      <c r="B9603">
        <v>1200</v>
      </c>
      <c r="C9603" s="3" t="str">
        <f>HYPERLINK("http://www.uniprot.org/uniprot/G7LBU3","tr|G7LBU3|G7LBU3_MEDTR")</f>
        <v>tr|G7LBU3|G7LBU3_MEDTR</v>
      </c>
      <c r="D9603" t="s">
        <v>14345</v>
      </c>
      <c r="E9603">
        <v>87.5</v>
      </c>
      <c r="F9603">
        <v>368</v>
      </c>
      <c r="G9603">
        <v>46</v>
      </c>
      <c r="H9603">
        <v>0</v>
      </c>
      <c r="I9603">
        <v>94</v>
      </c>
      <c r="J9603">
        <v>1197</v>
      </c>
      <c r="K9603">
        <v>1</v>
      </c>
      <c r="L9603">
        <v>237</v>
      </c>
      <c r="M9603">
        <v>604</v>
      </c>
      <c r="N9603" t="s">
        <v>18</v>
      </c>
      <c r="O9603" s="1">
        <v>1.49353E-180</v>
      </c>
      <c r="P9603">
        <v>1645</v>
      </c>
    </row>
    <row r="9604" spans="1:16" x14ac:dyDescent="0.25">
      <c r="A9604" t="s">
        <v>14413</v>
      </c>
      <c r="B9604">
        <v>768</v>
      </c>
      <c r="C9604" s="3" t="str">
        <f>HYPERLINK("http://www.uniprot.org/uniprot/G7KKM5","tr|G7KKM5|G7KKM5_MEDTR")</f>
        <v>tr|G7KKM5|G7KKM5_MEDTR</v>
      </c>
      <c r="D9604" t="s">
        <v>14414</v>
      </c>
      <c r="E9604">
        <v>88.07</v>
      </c>
      <c r="F9604">
        <v>260</v>
      </c>
      <c r="G9604">
        <v>31</v>
      </c>
      <c r="H9604">
        <v>5</v>
      </c>
      <c r="I9604">
        <v>1</v>
      </c>
      <c r="J9604">
        <v>765</v>
      </c>
      <c r="K9604">
        <v>1</v>
      </c>
      <c r="L9604">
        <v>3</v>
      </c>
      <c r="M9604">
        <v>262</v>
      </c>
      <c r="N9604" t="s">
        <v>18</v>
      </c>
      <c r="O9604" s="1">
        <v>1.5268499999999999E-135</v>
      </c>
      <c r="P9604">
        <v>1254</v>
      </c>
    </row>
    <row r="9605" spans="1:16" x14ac:dyDescent="0.25">
      <c r="A9605" t="s">
        <v>14415</v>
      </c>
      <c r="B9605">
        <v>1053</v>
      </c>
      <c r="C9605" s="3" t="str">
        <f>HYPERLINK("http://www.uniprot.org/uniprot/I1MHE9","tr|I1MHE9|I1MHE9_SOYBN")</f>
        <v>tr|I1MHE9|I1MHE9_SOYBN</v>
      </c>
      <c r="D9605" t="s">
        <v>71</v>
      </c>
      <c r="E9605">
        <v>90.16</v>
      </c>
      <c r="F9605">
        <v>122</v>
      </c>
      <c r="G9605">
        <v>12</v>
      </c>
      <c r="H9605">
        <v>0</v>
      </c>
      <c r="I9605">
        <v>7</v>
      </c>
      <c r="J9605">
        <v>372</v>
      </c>
      <c r="K9605">
        <v>1</v>
      </c>
      <c r="L9605">
        <v>5</v>
      </c>
      <c r="M9605">
        <v>123</v>
      </c>
      <c r="N9605" t="s">
        <v>18</v>
      </c>
      <c r="O9605" s="1">
        <v>3.1349099999999999E-59</v>
      </c>
      <c r="P9605">
        <v>598</v>
      </c>
    </row>
    <row r="9606" spans="1:16" x14ac:dyDescent="0.25">
      <c r="A9606" t="s">
        <v>14416</v>
      </c>
      <c r="B9606">
        <v>759</v>
      </c>
      <c r="C9606" s="3" t="str">
        <f>HYPERLINK("http://www.uniprot.org/uniprot/G7LJA7","tr|G7LJA7|G7LJA7_MEDTR")</f>
        <v>tr|G7LJA7|G7LJA7_MEDTR</v>
      </c>
      <c r="D9606" t="s">
        <v>5487</v>
      </c>
      <c r="E9606">
        <v>31.09</v>
      </c>
      <c r="F9606">
        <v>119</v>
      </c>
      <c r="G9606">
        <v>82</v>
      </c>
      <c r="H9606">
        <v>0</v>
      </c>
      <c r="I9606">
        <v>4</v>
      </c>
      <c r="J9606">
        <v>360</v>
      </c>
      <c r="K9606">
        <v>1</v>
      </c>
      <c r="L9606">
        <v>273</v>
      </c>
      <c r="M9606">
        <v>386</v>
      </c>
      <c r="N9606" t="s">
        <v>18</v>
      </c>
      <c r="O9606" s="1">
        <v>4.0601900000000003E-8</v>
      </c>
      <c r="P9606">
        <v>155</v>
      </c>
    </row>
    <row r="9607" spans="1:16" x14ac:dyDescent="0.25">
      <c r="A9607" t="s">
        <v>14417</v>
      </c>
      <c r="B9607">
        <v>807</v>
      </c>
      <c r="C9607" s="3" t="str">
        <f>HYPERLINK("http://www.uniprot.org/uniprot/Q9SC89","tr|Q9SC89|Q9SC89_MEDTR")</f>
        <v>tr|Q9SC89|Q9SC89_MEDTR</v>
      </c>
      <c r="D9607" t="s">
        <v>12529</v>
      </c>
      <c r="E9607">
        <v>66.040000000000006</v>
      </c>
      <c r="F9607">
        <v>268</v>
      </c>
      <c r="G9607">
        <v>91</v>
      </c>
      <c r="H9607">
        <v>0</v>
      </c>
      <c r="I9607">
        <v>1</v>
      </c>
      <c r="J9607">
        <v>804</v>
      </c>
      <c r="K9607">
        <v>1</v>
      </c>
      <c r="L9607">
        <v>114</v>
      </c>
      <c r="M9607">
        <v>379</v>
      </c>
      <c r="N9607" t="s">
        <v>18</v>
      </c>
      <c r="O9607" s="1">
        <v>1.6975699999999999E-95</v>
      </c>
      <c r="P9607">
        <v>909</v>
      </c>
    </row>
    <row r="9608" spans="1:16" x14ac:dyDescent="0.25">
      <c r="A9608" t="s">
        <v>14418</v>
      </c>
      <c r="B9608">
        <v>924</v>
      </c>
      <c r="C9608" s="3" t="str">
        <f>HYPERLINK("http://www.uniprot.org/uniprot/K7MNX2","tr|K7MNX2|K7MNX2_SOYBN")</f>
        <v>tr|K7MNX2|K7MNX2_SOYBN</v>
      </c>
      <c r="D9608" t="s">
        <v>28</v>
      </c>
      <c r="E9608">
        <v>29.31</v>
      </c>
      <c r="F9608">
        <v>116</v>
      </c>
      <c r="G9608">
        <v>82</v>
      </c>
      <c r="H9608">
        <v>2</v>
      </c>
      <c r="I9608">
        <v>175</v>
      </c>
      <c r="J9608">
        <v>516</v>
      </c>
      <c r="K9608">
        <v>1</v>
      </c>
      <c r="L9608">
        <v>402</v>
      </c>
      <c r="M9608">
        <v>517</v>
      </c>
      <c r="N9608" t="s">
        <v>18</v>
      </c>
      <c r="O9608" s="1">
        <v>2.5422300000000001E-11</v>
      </c>
      <c r="P9608">
        <v>184</v>
      </c>
    </row>
    <row r="9609" spans="1:16" x14ac:dyDescent="0.25">
      <c r="A9609" t="s">
        <v>14419</v>
      </c>
      <c r="B9609">
        <v>1122</v>
      </c>
      <c r="C9609" s="3" t="str">
        <f>HYPERLINK("http://www.uniprot.org/uniprot/G7IKA5","tr|G7IKA5|G7IKA5_MEDTR")</f>
        <v>tr|G7IKA5|G7IKA5_MEDTR</v>
      </c>
      <c r="D9609" t="s">
        <v>14420</v>
      </c>
      <c r="E9609">
        <v>73.400000000000006</v>
      </c>
      <c r="F9609">
        <v>391</v>
      </c>
      <c r="G9609">
        <v>104</v>
      </c>
      <c r="H9609">
        <v>18</v>
      </c>
      <c r="I9609">
        <v>1</v>
      </c>
      <c r="J9609">
        <v>1119</v>
      </c>
      <c r="K9609">
        <v>1</v>
      </c>
      <c r="L9609">
        <v>12</v>
      </c>
      <c r="M9609">
        <v>399</v>
      </c>
      <c r="N9609" t="s">
        <v>18</v>
      </c>
      <c r="O9609" s="1">
        <v>4.6727199999999997E-165</v>
      </c>
      <c r="P9609">
        <v>1511</v>
      </c>
    </row>
    <row r="9610" spans="1:16" x14ac:dyDescent="0.25">
      <c r="A9610" t="s">
        <v>14421</v>
      </c>
      <c r="B9610">
        <v>1392</v>
      </c>
      <c r="C9610" s="3" t="str">
        <f>HYPERLINK("http://www.uniprot.org/uniprot/K7M325","tr|K7M325|K7M325_SOYBN")</f>
        <v>tr|K7M325|K7M325_SOYBN</v>
      </c>
      <c r="D9610" t="s">
        <v>28</v>
      </c>
      <c r="E9610">
        <v>78.8</v>
      </c>
      <c r="F9610">
        <v>467</v>
      </c>
      <c r="G9610">
        <v>99</v>
      </c>
      <c r="H9610">
        <v>4</v>
      </c>
      <c r="I9610">
        <v>1</v>
      </c>
      <c r="J9610">
        <v>1389</v>
      </c>
      <c r="K9610">
        <v>1</v>
      </c>
      <c r="L9610">
        <v>38</v>
      </c>
      <c r="M9610">
        <v>490</v>
      </c>
      <c r="N9610" t="s">
        <v>18</v>
      </c>
      <c r="O9610">
        <v>0</v>
      </c>
      <c r="P9610">
        <v>1813</v>
      </c>
    </row>
    <row r="9611" spans="1:16" x14ac:dyDescent="0.25">
      <c r="A9611" t="s">
        <v>14422</v>
      </c>
      <c r="B9611">
        <v>219</v>
      </c>
      <c r="C9611" s="3" t="str">
        <f>HYPERLINK("http://www.uniprot.org/uniprot/G7ISS4","tr|G7ISS4|G7ISS4_MEDTR")</f>
        <v>tr|G7ISS4|G7ISS4_MEDTR</v>
      </c>
      <c r="D9611" t="s">
        <v>14423</v>
      </c>
      <c r="E9611">
        <v>84.5</v>
      </c>
      <c r="F9611">
        <v>71</v>
      </c>
      <c r="G9611">
        <v>11</v>
      </c>
      <c r="H9611">
        <v>0</v>
      </c>
      <c r="I9611">
        <v>4</v>
      </c>
      <c r="J9611">
        <v>216</v>
      </c>
      <c r="K9611">
        <v>1</v>
      </c>
      <c r="L9611">
        <v>831</v>
      </c>
      <c r="M9611">
        <v>901</v>
      </c>
      <c r="N9611" t="s">
        <v>18</v>
      </c>
      <c r="O9611" s="1">
        <v>5.4558999999999997E-28</v>
      </c>
      <c r="P9611">
        <v>323</v>
      </c>
    </row>
    <row r="9612" spans="1:16" x14ac:dyDescent="0.25">
      <c r="A9612" t="s">
        <v>14424</v>
      </c>
      <c r="B9612">
        <v>378</v>
      </c>
      <c r="C9612" s="3" t="str">
        <f>HYPERLINK("http://www.uniprot.org/uniprot/A4F1S4","tr|A4F1S4|A4F1S4_CLITE")</f>
        <v>tr|A4F1S4|A4F1S4_CLITE</v>
      </c>
      <c r="D9612" t="s">
        <v>14425</v>
      </c>
      <c r="E9612">
        <v>66.66</v>
      </c>
      <c r="F9612">
        <v>126</v>
      </c>
      <c r="G9612">
        <v>42</v>
      </c>
      <c r="H9612">
        <v>1</v>
      </c>
      <c r="I9612">
        <v>1</v>
      </c>
      <c r="J9612">
        <v>375</v>
      </c>
      <c r="K9612">
        <v>1</v>
      </c>
      <c r="L9612">
        <v>334</v>
      </c>
      <c r="M9612">
        <v>456</v>
      </c>
      <c r="N9612" t="s">
        <v>18</v>
      </c>
      <c r="O9612" s="1">
        <v>1.17194E-38</v>
      </c>
      <c r="P9612">
        <v>415</v>
      </c>
    </row>
    <row r="9613" spans="1:16" x14ac:dyDescent="0.25">
      <c r="A9613" t="s">
        <v>14426</v>
      </c>
      <c r="B9613">
        <v>609</v>
      </c>
      <c r="C9613" s="3" t="str">
        <f>HYPERLINK("http://www.uniprot.org/uniprot/I1JJG0","tr|I1JJG0|I1JJG0_SOYBN")</f>
        <v>tr|I1JJG0|I1JJG0_SOYBN</v>
      </c>
      <c r="D9613" t="s">
        <v>28</v>
      </c>
      <c r="E9613">
        <v>66.66</v>
      </c>
      <c r="F9613">
        <v>201</v>
      </c>
      <c r="G9613">
        <v>67</v>
      </c>
      <c r="H9613">
        <v>0</v>
      </c>
      <c r="I9613">
        <v>1</v>
      </c>
      <c r="J9613">
        <v>603</v>
      </c>
      <c r="K9613">
        <v>1</v>
      </c>
      <c r="L9613">
        <v>37</v>
      </c>
      <c r="M9613">
        <v>237</v>
      </c>
      <c r="N9613" t="s">
        <v>18</v>
      </c>
      <c r="O9613" s="1">
        <v>1.18732E-63</v>
      </c>
      <c r="P9613">
        <v>632</v>
      </c>
    </row>
    <row r="9614" spans="1:16" x14ac:dyDescent="0.25">
      <c r="A9614" t="s">
        <v>14427</v>
      </c>
      <c r="B9614">
        <v>1335</v>
      </c>
      <c r="C9614" s="3" t="str">
        <f>HYPERLINK("http://www.uniprot.org/uniprot/G7L615","tr|G7L615|G7L615_MEDTR")</f>
        <v>tr|G7L615|G7L615_MEDTR</v>
      </c>
      <c r="D9614" t="s">
        <v>14428</v>
      </c>
      <c r="E9614">
        <v>89.86</v>
      </c>
      <c r="F9614">
        <v>444</v>
      </c>
      <c r="G9614">
        <v>45</v>
      </c>
      <c r="H9614">
        <v>0</v>
      </c>
      <c r="I9614">
        <v>1</v>
      </c>
      <c r="J9614">
        <v>1332</v>
      </c>
      <c r="K9614">
        <v>1</v>
      </c>
      <c r="L9614">
        <v>1</v>
      </c>
      <c r="M9614">
        <v>444</v>
      </c>
      <c r="N9614" t="s">
        <v>18</v>
      </c>
      <c r="O9614">
        <v>0</v>
      </c>
      <c r="P9614">
        <v>2207</v>
      </c>
    </row>
    <row r="9615" spans="1:16" x14ac:dyDescent="0.25">
      <c r="A9615" t="s">
        <v>14429</v>
      </c>
      <c r="B9615">
        <v>1875</v>
      </c>
      <c r="C9615" s="3" t="str">
        <f>HYPERLINK("http://www.uniprot.org/uniprot/G7KTI0","tr|G7KTI0|G7KTI0_MEDTR")</f>
        <v>tr|G7KTI0|G7KTI0_MEDTR</v>
      </c>
      <c r="D9615" t="s">
        <v>14430</v>
      </c>
      <c r="E9615">
        <v>91.21</v>
      </c>
      <c r="F9615">
        <v>626</v>
      </c>
      <c r="G9615">
        <v>55</v>
      </c>
      <c r="H9615">
        <v>5</v>
      </c>
      <c r="I9615">
        <v>1</v>
      </c>
      <c r="J9615">
        <v>1863</v>
      </c>
      <c r="K9615">
        <v>1</v>
      </c>
      <c r="L9615">
        <v>1</v>
      </c>
      <c r="M9615">
        <v>626</v>
      </c>
      <c r="N9615" t="s">
        <v>18</v>
      </c>
      <c r="O9615">
        <v>0</v>
      </c>
      <c r="P9615">
        <v>2980</v>
      </c>
    </row>
    <row r="9616" spans="1:16" x14ac:dyDescent="0.25">
      <c r="A9616" t="s">
        <v>14431</v>
      </c>
      <c r="B9616">
        <v>1305</v>
      </c>
      <c r="C9616" s="3" t="str">
        <f>HYPERLINK("http://www.uniprot.org/uniprot/M5W337","tr|M5W337|M5W337_PRUPE")</f>
        <v>tr|M5W337|M5W337_PRUPE</v>
      </c>
      <c r="D9616" t="s">
        <v>468</v>
      </c>
      <c r="E9616">
        <v>26.15</v>
      </c>
      <c r="F9616">
        <v>432</v>
      </c>
      <c r="G9616">
        <v>319</v>
      </c>
      <c r="H9616">
        <v>15</v>
      </c>
      <c r="I9616">
        <v>46</v>
      </c>
      <c r="J9616">
        <v>1296</v>
      </c>
      <c r="K9616">
        <v>1</v>
      </c>
      <c r="L9616">
        <v>74</v>
      </c>
      <c r="M9616">
        <v>475</v>
      </c>
      <c r="N9616" t="s">
        <v>18</v>
      </c>
      <c r="O9616" s="1">
        <v>2.2225100000000002E-31</v>
      </c>
      <c r="P9616">
        <v>359</v>
      </c>
    </row>
    <row r="9617" spans="1:16" x14ac:dyDescent="0.25">
      <c r="A9617" t="s">
        <v>14432</v>
      </c>
      <c r="B9617">
        <v>366</v>
      </c>
      <c r="C9617" s="3" t="str">
        <f>HYPERLINK("http://www.uniprot.org/uniprot/G7I6W9","tr|G7I6W9|G7I6W9_MEDTR")</f>
        <v>tr|G7I6W9|G7I6W9_MEDTR</v>
      </c>
      <c r="D9617" t="s">
        <v>14433</v>
      </c>
      <c r="E9617">
        <v>57.69</v>
      </c>
      <c r="F9617">
        <v>156</v>
      </c>
      <c r="G9617">
        <v>66</v>
      </c>
      <c r="H9617">
        <v>39</v>
      </c>
      <c r="I9617">
        <v>7</v>
      </c>
      <c r="J9617">
        <v>357</v>
      </c>
      <c r="K9617">
        <v>1</v>
      </c>
      <c r="L9617">
        <v>83</v>
      </c>
      <c r="M9617">
        <v>236</v>
      </c>
      <c r="N9617" t="s">
        <v>18</v>
      </c>
      <c r="O9617" s="1">
        <v>1.41004E-36</v>
      </c>
      <c r="P9617">
        <v>397</v>
      </c>
    </row>
    <row r="9618" spans="1:16" x14ac:dyDescent="0.25">
      <c r="A9618" t="s">
        <v>14434</v>
      </c>
      <c r="B9618">
        <v>1188</v>
      </c>
      <c r="C9618" s="3" t="str">
        <f>HYPERLINK("http://www.uniprot.org/uniprot/G7IDK5","tr|G7IDK5|G7IDK5_MEDTR")</f>
        <v>tr|G7IDK5|G7IDK5_MEDTR</v>
      </c>
      <c r="D9618" t="s">
        <v>14435</v>
      </c>
      <c r="E9618">
        <v>73.97</v>
      </c>
      <c r="F9618">
        <v>415</v>
      </c>
      <c r="G9618">
        <v>108</v>
      </c>
      <c r="H9618">
        <v>21</v>
      </c>
      <c r="I9618">
        <v>1</v>
      </c>
      <c r="J9618">
        <v>1182</v>
      </c>
      <c r="K9618">
        <v>1</v>
      </c>
      <c r="L9618">
        <v>1</v>
      </c>
      <c r="M9618">
        <v>415</v>
      </c>
      <c r="N9618" t="s">
        <v>18</v>
      </c>
      <c r="O9618" s="1">
        <v>2.2014599999999998E-168</v>
      </c>
      <c r="P9618">
        <v>1540</v>
      </c>
    </row>
    <row r="9619" spans="1:16" x14ac:dyDescent="0.25">
      <c r="A9619" t="s">
        <v>14436</v>
      </c>
      <c r="B9619">
        <v>1002</v>
      </c>
      <c r="C9619" s="3" t="str">
        <f>HYPERLINK("http://www.uniprot.org/uniprot/I1LYZ9","tr|I1LYZ9|I1LYZ9_SOYBN")</f>
        <v>tr|I1LYZ9|I1LYZ9_SOYBN</v>
      </c>
      <c r="D9619" t="s">
        <v>28</v>
      </c>
      <c r="E9619">
        <v>80.52</v>
      </c>
      <c r="F9619">
        <v>303</v>
      </c>
      <c r="G9619">
        <v>59</v>
      </c>
      <c r="H9619">
        <v>1</v>
      </c>
      <c r="I9619">
        <v>1</v>
      </c>
      <c r="J9619">
        <v>906</v>
      </c>
      <c r="K9619">
        <v>1</v>
      </c>
      <c r="L9619">
        <v>1</v>
      </c>
      <c r="M9619">
        <v>303</v>
      </c>
      <c r="N9619" t="s">
        <v>18</v>
      </c>
      <c r="O9619" s="1">
        <v>2.1508000000000002E-139</v>
      </c>
      <c r="P9619">
        <v>1289</v>
      </c>
    </row>
    <row r="9620" spans="1:16" x14ac:dyDescent="0.25">
      <c r="A9620" t="s">
        <v>14437</v>
      </c>
      <c r="B9620">
        <v>1539</v>
      </c>
      <c r="C9620" s="3" t="str">
        <f>HYPERLINK("http://www.uniprot.org/uniprot/G7IBD2","tr|G7IBD2|G7IBD2_MEDTR")</f>
        <v>tr|G7IBD2|G7IBD2_MEDTR</v>
      </c>
      <c r="D9620" t="s">
        <v>14438</v>
      </c>
      <c r="E9620">
        <v>74.66</v>
      </c>
      <c r="F9620">
        <v>517</v>
      </c>
      <c r="G9620">
        <v>131</v>
      </c>
      <c r="H9620">
        <v>22</v>
      </c>
      <c r="I9620">
        <v>1</v>
      </c>
      <c r="J9620">
        <v>1485</v>
      </c>
      <c r="K9620">
        <v>1</v>
      </c>
      <c r="L9620">
        <v>24</v>
      </c>
      <c r="M9620">
        <v>514</v>
      </c>
      <c r="N9620" t="s">
        <v>18</v>
      </c>
      <c r="O9620">
        <v>0</v>
      </c>
      <c r="P9620">
        <v>1994</v>
      </c>
    </row>
    <row r="9621" spans="1:16" x14ac:dyDescent="0.25">
      <c r="A9621" t="s">
        <v>14439</v>
      </c>
      <c r="B9621">
        <v>1140</v>
      </c>
      <c r="C9621" s="3" t="str">
        <f>HYPERLINK("http://www.uniprot.org/uniprot/G7JYZ1","tr|G7JYZ1|G7JYZ1_MEDTR")</f>
        <v>tr|G7JYZ1|G7JYZ1_MEDTR</v>
      </c>
      <c r="D9621" t="s">
        <v>14440</v>
      </c>
      <c r="E9621">
        <v>77.180000000000007</v>
      </c>
      <c r="F9621">
        <v>377</v>
      </c>
      <c r="G9621">
        <v>86</v>
      </c>
      <c r="H9621">
        <v>0</v>
      </c>
      <c r="I9621">
        <v>1</v>
      </c>
      <c r="J9621">
        <v>1131</v>
      </c>
      <c r="K9621">
        <v>1</v>
      </c>
      <c r="L9621">
        <v>1</v>
      </c>
      <c r="M9621">
        <v>377</v>
      </c>
      <c r="N9621" t="s">
        <v>18</v>
      </c>
      <c r="O9621" s="1">
        <v>1.2196700000000001E-168</v>
      </c>
      <c r="P9621">
        <v>1542</v>
      </c>
    </row>
    <row r="9622" spans="1:16" x14ac:dyDescent="0.25">
      <c r="A9622" t="s">
        <v>14441</v>
      </c>
      <c r="B9622">
        <v>393</v>
      </c>
      <c r="C9622" s="3" t="str">
        <f>HYPERLINK("http://www.uniprot.org/uniprot/G7J4Z4","tr|G7J4Z4|G7J4Z4_MEDTR")</f>
        <v>tr|G7J4Z4|G7J4Z4_MEDTR</v>
      </c>
      <c r="D9622" t="s">
        <v>69</v>
      </c>
      <c r="E9622">
        <v>93.07</v>
      </c>
      <c r="F9622">
        <v>130</v>
      </c>
      <c r="G9622">
        <v>9</v>
      </c>
      <c r="H9622">
        <v>0</v>
      </c>
      <c r="I9622">
        <v>1</v>
      </c>
      <c r="J9622">
        <v>390</v>
      </c>
      <c r="K9622">
        <v>1</v>
      </c>
      <c r="L9622">
        <v>1</v>
      </c>
      <c r="M9622">
        <v>130</v>
      </c>
      <c r="N9622" t="s">
        <v>18</v>
      </c>
      <c r="O9622" s="1">
        <v>1.9415000000000001E-62</v>
      </c>
      <c r="P9622">
        <v>620</v>
      </c>
    </row>
    <row r="9623" spans="1:16" x14ac:dyDescent="0.25">
      <c r="A9623" t="s">
        <v>14442</v>
      </c>
      <c r="B9623">
        <v>3723</v>
      </c>
      <c r="C9623" s="3" t="str">
        <f>HYPERLINK("http://www.uniprot.org/uniprot/G7J049","tr|G7J049|G7J049_MEDTR")</f>
        <v>tr|G7J049|G7J049_MEDTR</v>
      </c>
      <c r="D9623" t="s">
        <v>14443</v>
      </c>
      <c r="E9623">
        <v>70.87</v>
      </c>
      <c r="F9623">
        <v>1315</v>
      </c>
      <c r="G9623">
        <v>383</v>
      </c>
      <c r="H9623">
        <v>75</v>
      </c>
      <c r="I9623">
        <v>1</v>
      </c>
      <c r="J9623">
        <v>3720</v>
      </c>
      <c r="K9623">
        <v>1</v>
      </c>
      <c r="L9623">
        <v>1</v>
      </c>
      <c r="M9623">
        <v>1289</v>
      </c>
      <c r="N9623" t="s">
        <v>18</v>
      </c>
      <c r="O9623">
        <v>0</v>
      </c>
      <c r="P9623">
        <v>4703</v>
      </c>
    </row>
    <row r="9624" spans="1:16" x14ac:dyDescent="0.25">
      <c r="A9624" t="s">
        <v>14444</v>
      </c>
      <c r="B9624">
        <v>711</v>
      </c>
      <c r="C9624" s="3" t="str">
        <f>HYPERLINK("http://www.uniprot.org/uniprot/B7FME8","tr|B7FME8|B7FME8_MEDTR")</f>
        <v>tr|B7FME8|B7FME8_MEDTR</v>
      </c>
      <c r="D9624" t="s">
        <v>22</v>
      </c>
      <c r="E9624">
        <v>88.98</v>
      </c>
      <c r="F9624">
        <v>236</v>
      </c>
      <c r="G9624">
        <v>26</v>
      </c>
      <c r="H9624">
        <v>0</v>
      </c>
      <c r="I9624">
        <v>1</v>
      </c>
      <c r="J9624">
        <v>708</v>
      </c>
      <c r="K9624">
        <v>1</v>
      </c>
      <c r="L9624">
        <v>1</v>
      </c>
      <c r="M9624">
        <v>234</v>
      </c>
      <c r="N9624" t="s">
        <v>18</v>
      </c>
      <c r="O9624" s="1">
        <v>1.5879999999999998E-117</v>
      </c>
      <c r="P9624">
        <v>1098</v>
      </c>
    </row>
    <row r="9625" spans="1:16" x14ac:dyDescent="0.25">
      <c r="A9625" t="s">
        <v>14445</v>
      </c>
      <c r="B9625">
        <v>1227</v>
      </c>
      <c r="C9625" s="3" t="str">
        <f>HYPERLINK("http://www.uniprot.org/uniprot/M1GCP8","tr|M1GCP8|M1GCP8_VICFA")</f>
        <v>tr|M1GCP8|M1GCP8_VICFA</v>
      </c>
      <c r="D9625" t="s">
        <v>14446</v>
      </c>
      <c r="E9625">
        <v>91.17</v>
      </c>
      <c r="F9625">
        <v>408</v>
      </c>
      <c r="G9625">
        <v>36</v>
      </c>
      <c r="H9625">
        <v>0</v>
      </c>
      <c r="I9625">
        <v>1</v>
      </c>
      <c r="J9625">
        <v>1224</v>
      </c>
      <c r="K9625">
        <v>1</v>
      </c>
      <c r="L9625">
        <v>103</v>
      </c>
      <c r="M9625">
        <v>509</v>
      </c>
      <c r="N9625" t="s">
        <v>18</v>
      </c>
      <c r="O9625">
        <v>0</v>
      </c>
      <c r="P9625">
        <v>1939</v>
      </c>
    </row>
    <row r="9626" spans="1:16" x14ac:dyDescent="0.25">
      <c r="A9626" t="s">
        <v>14447</v>
      </c>
      <c r="B9626">
        <v>2052</v>
      </c>
      <c r="C9626" s="3" t="str">
        <f>HYPERLINK("http://www.uniprot.org/uniprot/G7LFP6","tr|G7LFP6|G7LFP6_MEDTR")</f>
        <v>tr|G7LFP6|G7LFP6_MEDTR</v>
      </c>
      <c r="D9626" t="s">
        <v>14448</v>
      </c>
      <c r="E9626">
        <v>88</v>
      </c>
      <c r="F9626">
        <v>517</v>
      </c>
      <c r="G9626">
        <v>62</v>
      </c>
      <c r="H9626">
        <v>3</v>
      </c>
      <c r="I9626">
        <v>13</v>
      </c>
      <c r="J9626">
        <v>1554</v>
      </c>
      <c r="K9626">
        <v>1</v>
      </c>
      <c r="L9626">
        <v>4</v>
      </c>
      <c r="M9626">
        <v>520</v>
      </c>
      <c r="N9626" t="s">
        <v>18</v>
      </c>
      <c r="O9626">
        <v>0</v>
      </c>
      <c r="P9626">
        <v>2248</v>
      </c>
    </row>
    <row r="9627" spans="1:16" x14ac:dyDescent="0.25">
      <c r="A9627" t="s">
        <v>14449</v>
      </c>
      <c r="B9627">
        <v>666</v>
      </c>
      <c r="C9627" s="3" t="str">
        <f>HYPERLINK("http://www.uniprot.org/uniprot/G7JEQ0","tr|G7JEQ0|G7JEQ0_MEDTR")</f>
        <v>tr|G7JEQ0|G7JEQ0_MEDTR</v>
      </c>
      <c r="D9627" t="s">
        <v>14450</v>
      </c>
      <c r="E9627">
        <v>80.989999999999995</v>
      </c>
      <c r="F9627">
        <v>221</v>
      </c>
      <c r="G9627">
        <v>42</v>
      </c>
      <c r="H9627">
        <v>0</v>
      </c>
      <c r="I9627">
        <v>1</v>
      </c>
      <c r="J9627">
        <v>663</v>
      </c>
      <c r="K9627">
        <v>1</v>
      </c>
      <c r="L9627">
        <v>1</v>
      </c>
      <c r="M9627">
        <v>221</v>
      </c>
      <c r="N9627" t="s">
        <v>18</v>
      </c>
      <c r="O9627" s="1">
        <v>2.4246199999999999E-90</v>
      </c>
      <c r="P9627">
        <v>863</v>
      </c>
    </row>
    <row r="9628" spans="1:16" x14ac:dyDescent="0.25">
      <c r="A9628" t="s">
        <v>14451</v>
      </c>
      <c r="B9628">
        <v>2178</v>
      </c>
      <c r="C9628" s="3" t="str">
        <f>HYPERLINK("http://www.uniprot.org/uniprot/G7L7V4","tr|G7L7V4|G7L7V4_MEDTR")</f>
        <v>tr|G7L7V4|G7L7V4_MEDTR</v>
      </c>
      <c r="D9628" t="s">
        <v>14452</v>
      </c>
      <c r="E9628">
        <v>77.36</v>
      </c>
      <c r="F9628">
        <v>729</v>
      </c>
      <c r="G9628">
        <v>165</v>
      </c>
      <c r="H9628">
        <v>7</v>
      </c>
      <c r="I9628">
        <v>1</v>
      </c>
      <c r="J9628">
        <v>2166</v>
      </c>
      <c r="K9628">
        <v>1</v>
      </c>
      <c r="L9628">
        <v>1</v>
      </c>
      <c r="M9628">
        <v>724</v>
      </c>
      <c r="N9628" t="s">
        <v>18</v>
      </c>
      <c r="O9628">
        <v>0</v>
      </c>
      <c r="P9628">
        <v>2866</v>
      </c>
    </row>
    <row r="9629" spans="1:16" x14ac:dyDescent="0.25">
      <c r="A9629" t="s">
        <v>14453</v>
      </c>
      <c r="B9629">
        <v>1401</v>
      </c>
      <c r="C9629" s="3" t="str">
        <f>HYPERLINK("http://www.uniprot.org/uniprot/I1KZ54","tr|I1KZ54|I1KZ54_SOYBN")</f>
        <v>tr|I1KZ54|I1KZ54_SOYBN</v>
      </c>
      <c r="D9629" t="s">
        <v>71</v>
      </c>
      <c r="E9629">
        <v>71.39</v>
      </c>
      <c r="F9629">
        <v>465</v>
      </c>
      <c r="G9629">
        <v>133</v>
      </c>
      <c r="H9629">
        <v>0</v>
      </c>
      <c r="I9629">
        <v>1</v>
      </c>
      <c r="J9629">
        <v>1395</v>
      </c>
      <c r="K9629">
        <v>1</v>
      </c>
      <c r="L9629">
        <v>123</v>
      </c>
      <c r="M9629">
        <v>585</v>
      </c>
      <c r="N9629" t="s">
        <v>18</v>
      </c>
      <c r="O9629">
        <v>0</v>
      </c>
      <c r="P9629">
        <v>1803</v>
      </c>
    </row>
    <row r="9630" spans="1:16" x14ac:dyDescent="0.25">
      <c r="A9630" t="s">
        <v>14454</v>
      </c>
      <c r="B9630">
        <v>2787</v>
      </c>
      <c r="C9630" s="3" t="str">
        <f>HYPERLINK("http://www.uniprot.org/uniprot/K7K5H3","tr|K7K5H3|K7K5H3_SOYBN")</f>
        <v>tr|K7K5H3|K7K5H3_SOYBN</v>
      </c>
      <c r="D9630" t="s">
        <v>28</v>
      </c>
      <c r="E9630">
        <v>58.99</v>
      </c>
      <c r="F9630">
        <v>739</v>
      </c>
      <c r="G9630">
        <v>303</v>
      </c>
      <c r="H9630">
        <v>23</v>
      </c>
      <c r="I9630">
        <v>1</v>
      </c>
      <c r="J9630">
        <v>2148</v>
      </c>
      <c r="K9630">
        <v>1</v>
      </c>
      <c r="L9630">
        <v>1</v>
      </c>
      <c r="M9630">
        <v>715</v>
      </c>
      <c r="N9630" t="s">
        <v>18</v>
      </c>
      <c r="O9630">
        <v>0</v>
      </c>
      <c r="P9630">
        <v>1983</v>
      </c>
    </row>
    <row r="9631" spans="1:16" x14ac:dyDescent="0.25">
      <c r="A9631" t="s">
        <v>14455</v>
      </c>
      <c r="B9631">
        <v>1455</v>
      </c>
      <c r="C9631" s="3" t="str">
        <f>HYPERLINK("http://www.uniprot.org/uniprot/I1MHF0","tr|I1MHF0|I1MHF0_SOYBN")</f>
        <v>tr|I1MHF0|I1MHF0_SOYBN</v>
      </c>
      <c r="D9631" t="s">
        <v>71</v>
      </c>
      <c r="E9631">
        <v>74.430000000000007</v>
      </c>
      <c r="F9631">
        <v>489</v>
      </c>
      <c r="G9631">
        <v>125</v>
      </c>
      <c r="H9631">
        <v>8</v>
      </c>
      <c r="I9631">
        <v>1</v>
      </c>
      <c r="J9631">
        <v>1443</v>
      </c>
      <c r="K9631">
        <v>1</v>
      </c>
      <c r="L9631">
        <v>301</v>
      </c>
      <c r="M9631">
        <v>788</v>
      </c>
      <c r="N9631" t="s">
        <v>18</v>
      </c>
      <c r="O9631">
        <v>0</v>
      </c>
      <c r="P9631">
        <v>1821</v>
      </c>
    </row>
    <row r="9632" spans="1:16" x14ac:dyDescent="0.25">
      <c r="A9632" t="s">
        <v>14456</v>
      </c>
      <c r="B9632">
        <v>849</v>
      </c>
      <c r="C9632" s="3" t="str">
        <f>HYPERLINK("http://www.uniprot.org/uniprot/K7MNX2","tr|K7MNX2|K7MNX2_SOYBN")</f>
        <v>tr|K7MNX2|K7MNX2_SOYBN</v>
      </c>
      <c r="D9632" t="s">
        <v>28</v>
      </c>
      <c r="E9632">
        <v>28.81</v>
      </c>
      <c r="F9632">
        <v>177</v>
      </c>
      <c r="G9632">
        <v>126</v>
      </c>
      <c r="H9632">
        <v>3</v>
      </c>
      <c r="I9632">
        <v>76</v>
      </c>
      <c r="J9632">
        <v>597</v>
      </c>
      <c r="K9632">
        <v>1</v>
      </c>
      <c r="L9632">
        <v>256</v>
      </c>
      <c r="M9632">
        <v>419</v>
      </c>
      <c r="N9632" t="s">
        <v>18</v>
      </c>
      <c r="O9632" s="1">
        <v>1.11983E-7</v>
      </c>
      <c r="P9632">
        <v>152</v>
      </c>
    </row>
    <row r="9633" spans="1:16" x14ac:dyDescent="0.25">
      <c r="A9633" t="s">
        <v>14457</v>
      </c>
      <c r="B9633">
        <v>1512</v>
      </c>
      <c r="C9633" s="3" t="str">
        <f>HYPERLINK("http://www.uniprot.org/uniprot/I1J669","tr|I1J669|I1J669_SOYBN")</f>
        <v>tr|I1J669|I1J669_SOYBN</v>
      </c>
      <c r="D9633" t="s">
        <v>117</v>
      </c>
      <c r="E9633">
        <v>82.86</v>
      </c>
      <c r="F9633">
        <v>502</v>
      </c>
      <c r="G9633">
        <v>86</v>
      </c>
      <c r="H9633">
        <v>0</v>
      </c>
      <c r="I9633">
        <v>1</v>
      </c>
      <c r="J9633">
        <v>1506</v>
      </c>
      <c r="K9633">
        <v>1</v>
      </c>
      <c r="L9633">
        <v>30</v>
      </c>
      <c r="M9633">
        <v>531</v>
      </c>
      <c r="N9633" t="s">
        <v>18</v>
      </c>
      <c r="O9633">
        <v>0</v>
      </c>
      <c r="P9633">
        <v>2160</v>
      </c>
    </row>
    <row r="9634" spans="1:16" x14ac:dyDescent="0.25">
      <c r="A9634" t="s">
        <v>14458</v>
      </c>
      <c r="B9634">
        <v>2079</v>
      </c>
      <c r="C9634" s="3" t="str">
        <f>HYPERLINK("http://www.uniprot.org/uniprot/F6HM79","tr|F6HM79|F6HM79_VITVI")</f>
        <v>tr|F6HM79|F6HM79_VITVI</v>
      </c>
      <c r="D9634" t="s">
        <v>14459</v>
      </c>
      <c r="E9634">
        <v>61.1</v>
      </c>
      <c r="F9634">
        <v>545</v>
      </c>
      <c r="G9634">
        <v>212</v>
      </c>
      <c r="H9634">
        <v>47</v>
      </c>
      <c r="I9634">
        <v>532</v>
      </c>
      <c r="J9634">
        <v>2025</v>
      </c>
      <c r="K9634">
        <v>1</v>
      </c>
      <c r="L9634">
        <v>1</v>
      </c>
      <c r="M9634">
        <v>544</v>
      </c>
      <c r="N9634" t="s">
        <v>18</v>
      </c>
      <c r="O9634">
        <v>0</v>
      </c>
      <c r="P9634">
        <v>1724</v>
      </c>
    </row>
    <row r="9635" spans="1:16" x14ac:dyDescent="0.25">
      <c r="A9635" t="s">
        <v>14460</v>
      </c>
      <c r="B9635">
        <v>1848</v>
      </c>
      <c r="C9635" s="3" t="str">
        <f>HYPERLINK("http://www.uniprot.org/uniprot/I1M4E9","tr|I1M4E9|I1M4E9_SOYBN")</f>
        <v>tr|I1M4E9|I1M4E9_SOYBN</v>
      </c>
      <c r="D9635" t="s">
        <v>28</v>
      </c>
      <c r="E9635">
        <v>88.43</v>
      </c>
      <c r="F9635">
        <v>614</v>
      </c>
      <c r="G9635">
        <v>71</v>
      </c>
      <c r="H9635">
        <v>0</v>
      </c>
      <c r="I9635">
        <v>4</v>
      </c>
      <c r="J9635">
        <v>1845</v>
      </c>
      <c r="K9635">
        <v>1</v>
      </c>
      <c r="L9635">
        <v>3</v>
      </c>
      <c r="M9635">
        <v>616</v>
      </c>
      <c r="N9635" t="s">
        <v>18</v>
      </c>
      <c r="O9635">
        <v>0</v>
      </c>
      <c r="P9635">
        <v>2884</v>
      </c>
    </row>
    <row r="9636" spans="1:16" x14ac:dyDescent="0.25">
      <c r="A9636" t="s">
        <v>14461</v>
      </c>
      <c r="B9636">
        <v>1110</v>
      </c>
      <c r="C9636" s="3" t="str">
        <f>HYPERLINK("http://www.uniprot.org/uniprot/A8I367","tr|A8I367|A8I367_PEA")</f>
        <v>tr|A8I367|A8I367_PEA</v>
      </c>
      <c r="D9636" t="s">
        <v>14462</v>
      </c>
      <c r="E9636">
        <v>92.95</v>
      </c>
      <c r="F9636">
        <v>369</v>
      </c>
      <c r="G9636">
        <v>26</v>
      </c>
      <c r="H9636">
        <v>0</v>
      </c>
      <c r="I9636">
        <v>1</v>
      </c>
      <c r="J9636">
        <v>1107</v>
      </c>
      <c r="K9636">
        <v>1</v>
      </c>
      <c r="L9636">
        <v>1</v>
      </c>
      <c r="M9636">
        <v>369</v>
      </c>
      <c r="N9636" t="s">
        <v>18</v>
      </c>
      <c r="O9636">
        <v>0</v>
      </c>
      <c r="P9636">
        <v>1800</v>
      </c>
    </row>
    <row r="9637" spans="1:16" x14ac:dyDescent="0.25">
      <c r="A9637" t="s">
        <v>14463</v>
      </c>
      <c r="B9637">
        <v>3648</v>
      </c>
      <c r="C9637" s="3" t="str">
        <f>HYPERLINK("http://www.uniprot.org/uniprot/K7K7H5","tr|K7K7H5|K7K7H5_SOYBN")</f>
        <v>tr|K7K7H5|K7K7H5_SOYBN</v>
      </c>
      <c r="D9637" t="s">
        <v>28</v>
      </c>
      <c r="E9637">
        <v>68.56</v>
      </c>
      <c r="F9637">
        <v>1231</v>
      </c>
      <c r="G9637">
        <v>387</v>
      </c>
      <c r="H9637">
        <v>16</v>
      </c>
      <c r="I9637">
        <v>1</v>
      </c>
      <c r="J9637">
        <v>3645</v>
      </c>
      <c r="K9637">
        <v>1</v>
      </c>
      <c r="L9637">
        <v>1</v>
      </c>
      <c r="M9637">
        <v>1210</v>
      </c>
      <c r="N9637" t="s">
        <v>18</v>
      </c>
      <c r="O9637">
        <v>0</v>
      </c>
      <c r="P9637">
        <v>4055</v>
      </c>
    </row>
    <row r="9638" spans="1:16" x14ac:dyDescent="0.25">
      <c r="A9638" t="s">
        <v>14464</v>
      </c>
      <c r="B9638">
        <v>1038</v>
      </c>
      <c r="C9638" s="3" t="str">
        <f>HYPERLINK("http://www.uniprot.org/uniprot/G7L617","tr|G7L617|G7L617_MEDTR")</f>
        <v>tr|G7L617|G7L617_MEDTR</v>
      </c>
      <c r="D9638" t="s">
        <v>14465</v>
      </c>
      <c r="E9638">
        <v>85.17</v>
      </c>
      <c r="F9638">
        <v>344</v>
      </c>
      <c r="G9638">
        <v>51</v>
      </c>
      <c r="H9638">
        <v>0</v>
      </c>
      <c r="I9638">
        <v>1</v>
      </c>
      <c r="J9638">
        <v>1032</v>
      </c>
      <c r="K9638">
        <v>1</v>
      </c>
      <c r="L9638">
        <v>1</v>
      </c>
      <c r="M9638">
        <v>343</v>
      </c>
      <c r="N9638" t="s">
        <v>18</v>
      </c>
      <c r="O9638" s="1">
        <v>2.0551399999999998E-164</v>
      </c>
      <c r="P9638">
        <v>1505</v>
      </c>
    </row>
    <row r="9639" spans="1:16" x14ac:dyDescent="0.25">
      <c r="A9639" t="s">
        <v>14466</v>
      </c>
      <c r="B9639">
        <v>2325</v>
      </c>
      <c r="C9639" s="3" t="str">
        <f>HYPERLINK("http://www.uniprot.org/uniprot/G7KTI5","tr|G7KTI5|G7KTI5_MEDTR")</f>
        <v>tr|G7KTI5|G7KTI5_MEDTR</v>
      </c>
      <c r="D9639" t="s">
        <v>14467</v>
      </c>
      <c r="E9639">
        <v>83.12</v>
      </c>
      <c r="F9639">
        <v>705</v>
      </c>
      <c r="G9639">
        <v>119</v>
      </c>
      <c r="H9639">
        <v>1</v>
      </c>
      <c r="I9639">
        <v>211</v>
      </c>
      <c r="J9639">
        <v>2322</v>
      </c>
      <c r="K9639">
        <v>1</v>
      </c>
      <c r="L9639">
        <v>450</v>
      </c>
      <c r="M9639">
        <v>1152</v>
      </c>
      <c r="N9639" t="s">
        <v>18</v>
      </c>
      <c r="O9639">
        <v>0</v>
      </c>
      <c r="P9639">
        <v>2983</v>
      </c>
    </row>
    <row r="9640" spans="1:16" x14ac:dyDescent="0.25">
      <c r="A9640" t="s">
        <v>14468</v>
      </c>
      <c r="B9640">
        <v>228</v>
      </c>
      <c r="C9640" s="3" t="str">
        <f>HYPERLINK("http://www.uniprot.org/uniprot/I3T0X8","tr|I3T0X8|I3T0X8_LOTJA")</f>
        <v>tr|I3T0X8|I3T0X8_LOTJA</v>
      </c>
      <c r="D9640" t="s">
        <v>1570</v>
      </c>
      <c r="E9640">
        <v>46.57</v>
      </c>
      <c r="F9640">
        <v>73</v>
      </c>
      <c r="G9640">
        <v>39</v>
      </c>
      <c r="H9640">
        <v>2</v>
      </c>
      <c r="I9640">
        <v>12</v>
      </c>
      <c r="J9640">
        <v>224</v>
      </c>
      <c r="K9640">
        <v>-2</v>
      </c>
      <c r="L9640">
        <v>8</v>
      </c>
      <c r="M9640">
        <v>79</v>
      </c>
      <c r="N9640" t="s">
        <v>18</v>
      </c>
      <c r="O9640" s="1">
        <v>1.2544299999999999E-8</v>
      </c>
      <c r="P9640">
        <v>156</v>
      </c>
    </row>
    <row r="9641" spans="1:16" x14ac:dyDescent="0.25">
      <c r="A9641" t="s">
        <v>14469</v>
      </c>
      <c r="B9641">
        <v>405</v>
      </c>
      <c r="C9641" s="3" t="str">
        <f>HYPERLINK("http://www.uniprot.org/uniprot/G7I6W8","tr|G7I6W8|G7I6W8_MEDTR")</f>
        <v>tr|G7I6W8|G7I6W8_MEDTR</v>
      </c>
      <c r="D9641" t="s">
        <v>14470</v>
      </c>
      <c r="E9641">
        <v>70.14</v>
      </c>
      <c r="F9641">
        <v>134</v>
      </c>
      <c r="G9641">
        <v>40</v>
      </c>
      <c r="H9641">
        <v>0</v>
      </c>
      <c r="I9641">
        <v>1</v>
      </c>
      <c r="J9641">
        <v>402</v>
      </c>
      <c r="K9641">
        <v>1</v>
      </c>
      <c r="L9641">
        <v>1</v>
      </c>
      <c r="M9641">
        <v>134</v>
      </c>
      <c r="N9641" t="s">
        <v>18</v>
      </c>
      <c r="O9641" s="1">
        <v>2.8579400000000002E-45</v>
      </c>
      <c r="P9641">
        <v>472</v>
      </c>
    </row>
    <row r="9642" spans="1:16" x14ac:dyDescent="0.25">
      <c r="A9642" t="s">
        <v>14471</v>
      </c>
      <c r="B9642">
        <v>1827</v>
      </c>
      <c r="C9642" s="3" t="str">
        <f>HYPERLINK("http://www.uniprot.org/uniprot/G7IDK6","tr|G7IDK6|G7IDK6_MEDTR")</f>
        <v>tr|G7IDK6|G7IDK6_MEDTR</v>
      </c>
      <c r="D9642" t="s">
        <v>14472</v>
      </c>
      <c r="E9642">
        <v>85.78</v>
      </c>
      <c r="F9642">
        <v>612</v>
      </c>
      <c r="G9642">
        <v>87</v>
      </c>
      <c r="H9642">
        <v>4</v>
      </c>
      <c r="I9642">
        <v>1</v>
      </c>
      <c r="J9642">
        <v>1824</v>
      </c>
      <c r="K9642">
        <v>1</v>
      </c>
      <c r="L9642">
        <v>1</v>
      </c>
      <c r="M9642">
        <v>601</v>
      </c>
      <c r="N9642" t="s">
        <v>18</v>
      </c>
      <c r="O9642">
        <v>0</v>
      </c>
      <c r="P9642">
        <v>2637</v>
      </c>
    </row>
    <row r="9643" spans="1:16" x14ac:dyDescent="0.25">
      <c r="A9643" t="s">
        <v>14473</v>
      </c>
      <c r="B9643">
        <v>1251</v>
      </c>
      <c r="C9643" s="3" t="str">
        <f>HYPERLINK("http://www.uniprot.org/uniprot/G7IBD4","tr|G7IBD4|G7IBD4_MEDTR")</f>
        <v>tr|G7IBD4|G7IBD4_MEDTR</v>
      </c>
      <c r="D9643" t="s">
        <v>14474</v>
      </c>
      <c r="E9643">
        <v>73.92</v>
      </c>
      <c r="F9643">
        <v>418</v>
      </c>
      <c r="G9643">
        <v>109</v>
      </c>
      <c r="H9643">
        <v>2</v>
      </c>
      <c r="I9643">
        <v>1</v>
      </c>
      <c r="J9643">
        <v>1248</v>
      </c>
      <c r="K9643">
        <v>1</v>
      </c>
      <c r="L9643">
        <v>46</v>
      </c>
      <c r="M9643">
        <v>459</v>
      </c>
      <c r="N9643" t="s">
        <v>18</v>
      </c>
      <c r="O9643" s="1">
        <v>4.9674799999999997E-174</v>
      </c>
      <c r="P9643">
        <v>1589</v>
      </c>
    </row>
    <row r="9644" spans="1:16" x14ac:dyDescent="0.25">
      <c r="A9644" t="s">
        <v>14475</v>
      </c>
      <c r="B9644">
        <v>1056</v>
      </c>
      <c r="C9644" s="3" t="str">
        <f>HYPERLINK("http://www.uniprot.org/uniprot/G7JBI8","tr|G7JBI8|G7JBI8_MEDTR")</f>
        <v>tr|G7JBI8|G7JBI8_MEDTR</v>
      </c>
      <c r="D9644" t="s">
        <v>14476</v>
      </c>
      <c r="E9644">
        <v>77.77</v>
      </c>
      <c r="F9644">
        <v>351</v>
      </c>
      <c r="G9644">
        <v>78</v>
      </c>
      <c r="H9644">
        <v>0</v>
      </c>
      <c r="I9644">
        <v>1</v>
      </c>
      <c r="J9644">
        <v>1053</v>
      </c>
      <c r="K9644">
        <v>1</v>
      </c>
      <c r="L9644">
        <v>8</v>
      </c>
      <c r="M9644">
        <v>358</v>
      </c>
      <c r="N9644" t="s">
        <v>18</v>
      </c>
      <c r="O9644" s="1">
        <v>5.0500200000000002E-158</v>
      </c>
      <c r="P9644">
        <v>1450</v>
      </c>
    </row>
    <row r="9645" spans="1:16" x14ac:dyDescent="0.25">
      <c r="A9645" t="s">
        <v>14477</v>
      </c>
      <c r="B9645">
        <v>2346</v>
      </c>
      <c r="C9645" s="3" t="str">
        <f>HYPERLINK("http://www.uniprot.org/uniprot/K7KM59","tr|K7KM59|K7KM59_SOYBN")</f>
        <v>tr|K7KM59|K7KM59_SOYBN</v>
      </c>
      <c r="D9645" t="s">
        <v>28</v>
      </c>
      <c r="E9645">
        <v>76.260000000000005</v>
      </c>
      <c r="F9645">
        <v>788</v>
      </c>
      <c r="G9645">
        <v>187</v>
      </c>
      <c r="H9645">
        <v>7</v>
      </c>
      <c r="I9645">
        <v>1</v>
      </c>
      <c r="J9645">
        <v>2343</v>
      </c>
      <c r="K9645">
        <v>1</v>
      </c>
      <c r="L9645">
        <v>1</v>
      </c>
      <c r="M9645">
        <v>785</v>
      </c>
      <c r="N9645" t="s">
        <v>18</v>
      </c>
      <c r="O9645">
        <v>0</v>
      </c>
      <c r="P9645">
        <v>3066</v>
      </c>
    </row>
    <row r="9646" spans="1:16" x14ac:dyDescent="0.25">
      <c r="A9646" t="s">
        <v>14478</v>
      </c>
      <c r="B9646">
        <v>1017</v>
      </c>
      <c r="C9646" s="3" t="str">
        <f>HYPERLINK("http://www.uniprot.org/uniprot/G7J046","tr|G7J046|G7J046_MEDTR")</f>
        <v>tr|G7J046|G7J046_MEDTR</v>
      </c>
      <c r="D9646" t="s">
        <v>14479</v>
      </c>
      <c r="E9646">
        <v>76</v>
      </c>
      <c r="F9646">
        <v>350</v>
      </c>
      <c r="G9646">
        <v>84</v>
      </c>
      <c r="H9646">
        <v>13</v>
      </c>
      <c r="I9646">
        <v>4</v>
      </c>
      <c r="J9646">
        <v>1014</v>
      </c>
      <c r="K9646">
        <v>1</v>
      </c>
      <c r="L9646">
        <v>4</v>
      </c>
      <c r="M9646">
        <v>350</v>
      </c>
      <c r="N9646" t="s">
        <v>18</v>
      </c>
      <c r="O9646" s="1">
        <v>1.2115700000000001E-137</v>
      </c>
      <c r="P9646">
        <v>1274</v>
      </c>
    </row>
    <row r="9647" spans="1:16" x14ac:dyDescent="0.25">
      <c r="A9647" t="s">
        <v>14480</v>
      </c>
      <c r="B9647">
        <v>513</v>
      </c>
      <c r="C9647" s="3" t="str">
        <f>HYPERLINK("http://www.uniprot.org/uniprot/G7J222","tr|G7J222|G7J222_MEDTR")</f>
        <v>tr|G7J222|G7J222_MEDTR</v>
      </c>
      <c r="D9647" t="s">
        <v>3450</v>
      </c>
      <c r="E9647">
        <v>42.6</v>
      </c>
      <c r="F9647">
        <v>169</v>
      </c>
      <c r="G9647">
        <v>97</v>
      </c>
      <c r="H9647">
        <v>0</v>
      </c>
      <c r="I9647">
        <v>4</v>
      </c>
      <c r="J9647">
        <v>510</v>
      </c>
      <c r="K9647">
        <v>1</v>
      </c>
      <c r="L9647">
        <v>277</v>
      </c>
      <c r="M9647">
        <v>444</v>
      </c>
      <c r="N9647" t="s">
        <v>18</v>
      </c>
      <c r="O9647" s="1">
        <v>4.0348299999999996E-31</v>
      </c>
      <c r="P9647">
        <v>350</v>
      </c>
    </row>
    <row r="9648" spans="1:16" x14ac:dyDescent="0.25">
      <c r="A9648" t="s">
        <v>14481</v>
      </c>
      <c r="B9648">
        <v>321</v>
      </c>
      <c r="C9648" s="3" t="str">
        <f>HYPERLINK("http://www.uniprot.org/uniprot/I1LM86","tr|I1LM86|I1LM86_SOYBN")</f>
        <v>tr|I1LM86|I1LM86_SOYBN</v>
      </c>
      <c r="D9648" t="s">
        <v>28</v>
      </c>
      <c r="E9648">
        <v>75.78</v>
      </c>
      <c r="F9648">
        <v>95</v>
      </c>
      <c r="G9648">
        <v>23</v>
      </c>
      <c r="H9648">
        <v>0</v>
      </c>
      <c r="I9648">
        <v>34</v>
      </c>
      <c r="J9648">
        <v>318</v>
      </c>
      <c r="K9648">
        <v>1</v>
      </c>
      <c r="L9648">
        <v>106</v>
      </c>
      <c r="M9648">
        <v>200</v>
      </c>
      <c r="N9648" t="s">
        <v>18</v>
      </c>
      <c r="O9648" s="1">
        <v>1.55009E-35</v>
      </c>
      <c r="P9648">
        <v>388</v>
      </c>
    </row>
    <row r="9649" spans="1:16" x14ac:dyDescent="0.25">
      <c r="A9649" t="s">
        <v>14482</v>
      </c>
      <c r="B9649">
        <v>1986</v>
      </c>
      <c r="C9649" s="3" t="str">
        <f>HYPERLINK("http://www.uniprot.org/uniprot/G7LFP4","tr|G7LFP4|G7LFP4_MEDTR")</f>
        <v>tr|G7LFP4|G7LFP4_MEDTR</v>
      </c>
      <c r="D9649" t="s">
        <v>14483</v>
      </c>
      <c r="E9649">
        <v>78.28</v>
      </c>
      <c r="F9649">
        <v>663</v>
      </c>
      <c r="G9649">
        <v>144</v>
      </c>
      <c r="H9649">
        <v>2</v>
      </c>
      <c r="I9649">
        <v>1</v>
      </c>
      <c r="J9649">
        <v>1983</v>
      </c>
      <c r="K9649">
        <v>1</v>
      </c>
      <c r="L9649">
        <v>1</v>
      </c>
      <c r="M9649">
        <v>640</v>
      </c>
      <c r="N9649" t="s">
        <v>18</v>
      </c>
      <c r="O9649">
        <v>0</v>
      </c>
      <c r="P9649">
        <v>2417</v>
      </c>
    </row>
    <row r="9650" spans="1:16" x14ac:dyDescent="0.25">
      <c r="A9650" t="s">
        <v>14484</v>
      </c>
      <c r="B9650">
        <v>846</v>
      </c>
      <c r="C9650" s="3" t="str">
        <f>HYPERLINK("http://www.uniprot.org/uniprot/G7L7V8","tr|G7L7V8|G7L7V8_MEDTR")</f>
        <v>tr|G7L7V8|G7L7V8_MEDTR</v>
      </c>
      <c r="D9650" t="s">
        <v>14485</v>
      </c>
      <c r="E9650">
        <v>87.41</v>
      </c>
      <c r="F9650">
        <v>278</v>
      </c>
      <c r="G9650">
        <v>35</v>
      </c>
      <c r="H9650">
        <v>0</v>
      </c>
      <c r="I9650">
        <v>10</v>
      </c>
      <c r="J9650">
        <v>843</v>
      </c>
      <c r="K9650">
        <v>1</v>
      </c>
      <c r="L9650">
        <v>5</v>
      </c>
      <c r="M9650">
        <v>282</v>
      </c>
      <c r="N9650" t="s">
        <v>18</v>
      </c>
      <c r="O9650" s="1">
        <v>2.1535500000000001E-144</v>
      </c>
      <c r="P9650">
        <v>1331</v>
      </c>
    </row>
    <row r="9651" spans="1:16" x14ac:dyDescent="0.25">
      <c r="A9651" t="s">
        <v>14486</v>
      </c>
      <c r="B9651">
        <v>1314</v>
      </c>
      <c r="C9651" s="3" t="str">
        <f>HYPERLINK("http://www.uniprot.org/uniprot/I1N265","tr|I1N265|I1N265_SOYBN")</f>
        <v>tr|I1N265|I1N265_SOYBN</v>
      </c>
      <c r="D9651" t="s">
        <v>71</v>
      </c>
      <c r="E9651">
        <v>79.400000000000006</v>
      </c>
      <c r="F9651">
        <v>437</v>
      </c>
      <c r="G9651">
        <v>90</v>
      </c>
      <c r="H9651">
        <v>5</v>
      </c>
      <c r="I9651">
        <v>13</v>
      </c>
      <c r="J9651">
        <v>1308</v>
      </c>
      <c r="K9651">
        <v>1</v>
      </c>
      <c r="L9651">
        <v>4</v>
      </c>
      <c r="M9651">
        <v>440</v>
      </c>
      <c r="N9651" t="s">
        <v>18</v>
      </c>
      <c r="O9651">
        <v>0</v>
      </c>
      <c r="P9651">
        <v>1798</v>
      </c>
    </row>
    <row r="9652" spans="1:16" x14ac:dyDescent="0.25">
      <c r="A9652" t="s">
        <v>14487</v>
      </c>
      <c r="B9652">
        <v>1350</v>
      </c>
      <c r="C9652" s="3" t="str">
        <f>HYPERLINK("http://www.uniprot.org/uniprot/G7LJA7","tr|G7LJA7|G7LJA7_MEDTR")</f>
        <v>tr|G7LJA7|G7LJA7_MEDTR</v>
      </c>
      <c r="D9652" t="s">
        <v>5487</v>
      </c>
      <c r="E9652">
        <v>34.01</v>
      </c>
      <c r="F9652">
        <v>197</v>
      </c>
      <c r="G9652">
        <v>130</v>
      </c>
      <c r="H9652">
        <v>2</v>
      </c>
      <c r="I9652">
        <v>106</v>
      </c>
      <c r="J9652">
        <v>690</v>
      </c>
      <c r="K9652">
        <v>1</v>
      </c>
      <c r="L9652">
        <v>173</v>
      </c>
      <c r="M9652">
        <v>362</v>
      </c>
      <c r="N9652" t="s">
        <v>18</v>
      </c>
      <c r="O9652" s="1">
        <v>1.62362E-24</v>
      </c>
      <c r="P9652">
        <v>300</v>
      </c>
    </row>
    <row r="9653" spans="1:16" x14ac:dyDescent="0.25">
      <c r="A9653" t="s">
        <v>14488</v>
      </c>
      <c r="B9653">
        <v>1314</v>
      </c>
      <c r="C9653" s="3" t="str">
        <f>HYPERLINK("http://www.uniprot.org/uniprot/G7K527","tr|G7K527|G7K527_MEDTR")</f>
        <v>tr|G7K527|G7K527_MEDTR</v>
      </c>
      <c r="D9653" t="s">
        <v>14489</v>
      </c>
      <c r="E9653">
        <v>82.57</v>
      </c>
      <c r="F9653">
        <v>419</v>
      </c>
      <c r="G9653">
        <v>73</v>
      </c>
      <c r="H9653">
        <v>0</v>
      </c>
      <c r="I9653">
        <v>1</v>
      </c>
      <c r="J9653">
        <v>1257</v>
      </c>
      <c r="K9653">
        <v>1</v>
      </c>
      <c r="L9653">
        <v>1</v>
      </c>
      <c r="M9653">
        <v>418</v>
      </c>
      <c r="N9653" t="s">
        <v>18</v>
      </c>
      <c r="O9653">
        <v>0</v>
      </c>
      <c r="P9653">
        <v>1873</v>
      </c>
    </row>
    <row r="9654" spans="1:16" x14ac:dyDescent="0.25">
      <c r="A9654" t="s">
        <v>14490</v>
      </c>
      <c r="B9654">
        <v>732</v>
      </c>
      <c r="C9654" s="3" t="str">
        <f>HYPERLINK("http://www.uniprot.org/uniprot/I1MHF0","tr|I1MHF0|I1MHF0_SOYBN")</f>
        <v>tr|I1MHF0|I1MHF0_SOYBN</v>
      </c>
      <c r="D9654" t="s">
        <v>71</v>
      </c>
      <c r="E9654">
        <v>90.18</v>
      </c>
      <c r="F9654">
        <v>214</v>
      </c>
      <c r="G9654">
        <v>21</v>
      </c>
      <c r="H9654">
        <v>2</v>
      </c>
      <c r="I9654">
        <v>1</v>
      </c>
      <c r="J9654">
        <v>636</v>
      </c>
      <c r="K9654">
        <v>1</v>
      </c>
      <c r="L9654">
        <v>1</v>
      </c>
      <c r="M9654">
        <v>214</v>
      </c>
      <c r="N9654" t="s">
        <v>18</v>
      </c>
      <c r="O9654" s="1">
        <v>3.7462899999999998E-109</v>
      </c>
      <c r="P9654">
        <v>1026</v>
      </c>
    </row>
    <row r="9655" spans="1:16" x14ac:dyDescent="0.25">
      <c r="A9655" t="s">
        <v>14491</v>
      </c>
      <c r="B9655">
        <v>291</v>
      </c>
      <c r="C9655" s="3" t="str">
        <f>HYPERLINK("http://www.uniprot.org/uniprot/O77322","tr|O77322|O77322_PLAF7")</f>
        <v>tr|O77322|O77322_PLAF7</v>
      </c>
      <c r="D9655" t="s">
        <v>2742</v>
      </c>
      <c r="E9655">
        <v>35.82</v>
      </c>
      <c r="F9655">
        <v>67</v>
      </c>
      <c r="G9655">
        <v>43</v>
      </c>
      <c r="H9655">
        <v>0</v>
      </c>
      <c r="I9655">
        <v>79</v>
      </c>
      <c r="J9655">
        <v>279</v>
      </c>
      <c r="K9655">
        <v>1</v>
      </c>
      <c r="L9655">
        <v>274</v>
      </c>
      <c r="M9655">
        <v>340</v>
      </c>
      <c r="N9655" t="s">
        <v>18</v>
      </c>
      <c r="O9655" s="1">
        <v>2.1193099999999999E-8</v>
      </c>
      <c r="P9655">
        <v>154</v>
      </c>
    </row>
    <row r="9656" spans="1:16" x14ac:dyDescent="0.25">
      <c r="A9656" t="s">
        <v>14492</v>
      </c>
      <c r="B9656">
        <v>261</v>
      </c>
      <c r="C9656" s="3" t="str">
        <f>HYPERLINK("http://www.uniprot.org/uniprot/Q949K8","tr|Q949K8|Q949K8_CICAR")</f>
        <v>tr|Q949K8|Q949K8_CICAR</v>
      </c>
      <c r="D9656" t="s">
        <v>55</v>
      </c>
      <c r="E9656">
        <v>60.22</v>
      </c>
      <c r="F9656">
        <v>88</v>
      </c>
      <c r="G9656">
        <v>35</v>
      </c>
      <c r="H9656">
        <v>2</v>
      </c>
      <c r="I9656">
        <v>1</v>
      </c>
      <c r="J9656">
        <v>258</v>
      </c>
      <c r="K9656">
        <v>1</v>
      </c>
      <c r="L9656">
        <v>18</v>
      </c>
      <c r="M9656">
        <v>104</v>
      </c>
      <c r="N9656" t="s">
        <v>18</v>
      </c>
      <c r="O9656" s="1">
        <v>9.1923299999999996E-20</v>
      </c>
      <c r="P9656">
        <v>252</v>
      </c>
    </row>
    <row r="9657" spans="1:16" x14ac:dyDescent="0.25">
      <c r="A9657" t="s">
        <v>14493</v>
      </c>
      <c r="B9657">
        <v>426</v>
      </c>
      <c r="C9657" s="3" t="str">
        <f>HYPERLINK("http://www.uniprot.org/uniprot/G7IYW4","tr|G7IYW4|G7IYW4_MEDTR")</f>
        <v>tr|G7IYW4|G7IYW4_MEDTR</v>
      </c>
      <c r="D9657" t="s">
        <v>14494</v>
      </c>
      <c r="E9657">
        <v>87.94</v>
      </c>
      <c r="F9657">
        <v>141</v>
      </c>
      <c r="G9657">
        <v>17</v>
      </c>
      <c r="H9657">
        <v>0</v>
      </c>
      <c r="I9657">
        <v>1</v>
      </c>
      <c r="J9657">
        <v>423</v>
      </c>
      <c r="K9657">
        <v>1</v>
      </c>
      <c r="L9657">
        <v>1</v>
      </c>
      <c r="M9657">
        <v>141</v>
      </c>
      <c r="N9657" t="s">
        <v>18</v>
      </c>
      <c r="O9657" s="1">
        <v>2.9360000000000002E-66</v>
      </c>
      <c r="P9657">
        <v>653</v>
      </c>
    </row>
    <row r="9658" spans="1:16" x14ac:dyDescent="0.25">
      <c r="A9658" t="s">
        <v>14495</v>
      </c>
      <c r="B9658">
        <v>261</v>
      </c>
      <c r="C9658" s="3" t="str">
        <f>HYPERLINK("http://www.uniprot.org/uniprot/I3S5S4","tr|I3S5S4|I3S5S4_LOTJA")</f>
        <v>tr|I3S5S4|I3S5S4_LOTJA</v>
      </c>
      <c r="D9658" t="s">
        <v>14496</v>
      </c>
      <c r="E9658">
        <v>86.04</v>
      </c>
      <c r="F9658">
        <v>86</v>
      </c>
      <c r="G9658">
        <v>12</v>
      </c>
      <c r="H9658">
        <v>0</v>
      </c>
      <c r="I9658">
        <v>1</v>
      </c>
      <c r="J9658">
        <v>258</v>
      </c>
      <c r="K9658">
        <v>1</v>
      </c>
      <c r="L9658">
        <v>1</v>
      </c>
      <c r="M9658">
        <v>86</v>
      </c>
      <c r="N9658" t="s">
        <v>18</v>
      </c>
      <c r="O9658" s="1">
        <v>7.0057399999999999E-36</v>
      </c>
      <c r="P9658">
        <v>391</v>
      </c>
    </row>
    <row r="9659" spans="1:16" x14ac:dyDescent="0.25">
      <c r="A9659" t="s">
        <v>14497</v>
      </c>
      <c r="B9659">
        <v>342</v>
      </c>
      <c r="C9659" s="3" t="str">
        <f>HYPERLINK("http://www.uniprot.org/uniprot/B7FMX7","tr|B7FMX7|B7FMX7_MEDTR")</f>
        <v>tr|B7FMX7|B7FMX7_MEDTR</v>
      </c>
      <c r="D9659" t="s">
        <v>188</v>
      </c>
      <c r="E9659">
        <v>54.86</v>
      </c>
      <c r="F9659">
        <v>113</v>
      </c>
      <c r="G9659">
        <v>51</v>
      </c>
      <c r="H9659">
        <v>0</v>
      </c>
      <c r="I9659">
        <v>1</v>
      </c>
      <c r="J9659">
        <v>339</v>
      </c>
      <c r="K9659">
        <v>1</v>
      </c>
      <c r="L9659">
        <v>1</v>
      </c>
      <c r="M9659">
        <v>113</v>
      </c>
      <c r="N9659" t="s">
        <v>18</v>
      </c>
      <c r="O9659" s="1">
        <v>4.4039899999999997E-22</v>
      </c>
      <c r="P9659">
        <v>272</v>
      </c>
    </row>
    <row r="9660" spans="1:16" x14ac:dyDescent="0.25">
      <c r="A9660" t="s">
        <v>14498</v>
      </c>
      <c r="B9660">
        <v>3222</v>
      </c>
      <c r="C9660" s="3" t="str">
        <f>HYPERLINK("http://www.uniprot.org/uniprot/G7KMQ4","tr|G7KMQ4|G7KMQ4_MEDTR")</f>
        <v>tr|G7KMQ4|G7KMQ4_MEDTR</v>
      </c>
      <c r="D9660" t="s">
        <v>14499</v>
      </c>
      <c r="E9660">
        <v>76.11</v>
      </c>
      <c r="F9660">
        <v>1097</v>
      </c>
      <c r="G9660">
        <v>262</v>
      </c>
      <c r="H9660">
        <v>57</v>
      </c>
      <c r="I9660">
        <v>94</v>
      </c>
      <c r="J9660">
        <v>3213</v>
      </c>
      <c r="K9660">
        <v>1</v>
      </c>
      <c r="L9660">
        <v>22</v>
      </c>
      <c r="M9660">
        <v>1110</v>
      </c>
      <c r="N9660" t="s">
        <v>18</v>
      </c>
      <c r="O9660">
        <v>0</v>
      </c>
      <c r="P9660">
        <v>4198</v>
      </c>
    </row>
    <row r="9661" spans="1:16" x14ac:dyDescent="0.25">
      <c r="A9661" t="s">
        <v>14500</v>
      </c>
      <c r="B9661">
        <v>891</v>
      </c>
      <c r="C9661" s="3" t="str">
        <f>HYPERLINK("http://www.uniprot.org/uniprot/G7K4C1","tr|G7K4C1|G7K4C1_MEDTR")</f>
        <v>tr|G7K4C1|G7K4C1_MEDTR</v>
      </c>
      <c r="D9661" t="s">
        <v>14501</v>
      </c>
      <c r="E9661">
        <v>91.52</v>
      </c>
      <c r="F9661">
        <v>295</v>
      </c>
      <c r="G9661">
        <v>25</v>
      </c>
      <c r="H9661">
        <v>0</v>
      </c>
      <c r="I9661">
        <v>1</v>
      </c>
      <c r="J9661">
        <v>885</v>
      </c>
      <c r="K9661">
        <v>1</v>
      </c>
      <c r="L9661">
        <v>1</v>
      </c>
      <c r="M9661">
        <v>294</v>
      </c>
      <c r="N9661" t="s">
        <v>18</v>
      </c>
      <c r="O9661" s="1">
        <v>4.6381800000000002E-156</v>
      </c>
      <c r="P9661">
        <v>1432</v>
      </c>
    </row>
    <row r="9662" spans="1:16" x14ac:dyDescent="0.25">
      <c r="A9662" t="s">
        <v>14502</v>
      </c>
      <c r="B9662">
        <v>594</v>
      </c>
      <c r="C9662" s="3" t="str">
        <f>HYPERLINK("http://www.uniprot.org/uniprot/G7L619","tr|G7L619|G7L619_MEDTR")</f>
        <v>tr|G7L619|G7L619_MEDTR</v>
      </c>
      <c r="D9662" t="s">
        <v>14503</v>
      </c>
      <c r="E9662">
        <v>64.61</v>
      </c>
      <c r="F9662">
        <v>195</v>
      </c>
      <c r="G9662">
        <v>69</v>
      </c>
      <c r="H9662">
        <v>34</v>
      </c>
      <c r="I9662">
        <v>55</v>
      </c>
      <c r="J9662">
        <v>537</v>
      </c>
      <c r="K9662">
        <v>1</v>
      </c>
      <c r="L9662">
        <v>21</v>
      </c>
      <c r="M9662">
        <v>215</v>
      </c>
      <c r="N9662" t="s">
        <v>18</v>
      </c>
      <c r="O9662" s="1">
        <v>2.4416100000000003E-63</v>
      </c>
      <c r="P9662">
        <v>629</v>
      </c>
    </row>
    <row r="9663" spans="1:16" x14ac:dyDescent="0.25">
      <c r="A9663" t="s">
        <v>14504</v>
      </c>
      <c r="B9663">
        <v>831</v>
      </c>
      <c r="C9663" s="3" t="str">
        <f>HYPERLINK("http://www.uniprot.org/uniprot/I1JNC7","tr|I1JNC7|I1JNC7_SOYBN")</f>
        <v>tr|I1JNC7|I1JNC7_SOYBN</v>
      </c>
      <c r="D9663" t="s">
        <v>28</v>
      </c>
      <c r="E9663">
        <v>92.63</v>
      </c>
      <c r="F9663">
        <v>258</v>
      </c>
      <c r="G9663">
        <v>19</v>
      </c>
      <c r="H9663">
        <v>5</v>
      </c>
      <c r="I9663">
        <v>1</v>
      </c>
      <c r="J9663">
        <v>759</v>
      </c>
      <c r="K9663">
        <v>1</v>
      </c>
      <c r="L9663">
        <v>1</v>
      </c>
      <c r="M9663">
        <v>258</v>
      </c>
      <c r="N9663" t="s">
        <v>18</v>
      </c>
      <c r="O9663" s="1">
        <v>3.5957199999999999E-136</v>
      </c>
      <c r="P9663">
        <v>1260</v>
      </c>
    </row>
    <row r="9664" spans="1:16" x14ac:dyDescent="0.25">
      <c r="A9664" t="s">
        <v>14505</v>
      </c>
      <c r="B9664">
        <v>1194</v>
      </c>
      <c r="C9664" s="3" t="str">
        <f>HYPERLINK("http://www.uniprot.org/uniprot/G7L6M5","tr|G7L6M5|G7L6M5_MEDTR")</f>
        <v>tr|G7L6M5|G7L6M5_MEDTR</v>
      </c>
      <c r="D9664" t="s">
        <v>14506</v>
      </c>
      <c r="E9664">
        <v>51.55</v>
      </c>
      <c r="F9664">
        <v>417</v>
      </c>
      <c r="G9664">
        <v>202</v>
      </c>
      <c r="H9664">
        <v>30</v>
      </c>
      <c r="I9664">
        <v>25</v>
      </c>
      <c r="J9664">
        <v>1185</v>
      </c>
      <c r="K9664">
        <v>1</v>
      </c>
      <c r="L9664">
        <v>3</v>
      </c>
      <c r="M9664">
        <v>418</v>
      </c>
      <c r="N9664" t="s">
        <v>18</v>
      </c>
      <c r="O9664" s="1">
        <v>5.0481699999999996E-96</v>
      </c>
      <c r="P9664">
        <v>916</v>
      </c>
    </row>
    <row r="9665" spans="1:16" x14ac:dyDescent="0.25">
      <c r="A9665" t="s">
        <v>14507</v>
      </c>
      <c r="B9665">
        <v>909</v>
      </c>
      <c r="C9665" s="3" t="str">
        <f>HYPERLINK("http://www.uniprot.org/uniprot/I3SK51","tr|I3SK51|I3SK51_MEDTR")</f>
        <v>tr|I3SK51|I3SK51_MEDTR</v>
      </c>
      <c r="D9665" t="s">
        <v>22</v>
      </c>
      <c r="E9665">
        <v>82.95</v>
      </c>
      <c r="F9665">
        <v>305</v>
      </c>
      <c r="G9665">
        <v>52</v>
      </c>
      <c r="H9665">
        <v>3</v>
      </c>
      <c r="I9665">
        <v>1</v>
      </c>
      <c r="J9665">
        <v>906</v>
      </c>
      <c r="K9665">
        <v>1</v>
      </c>
      <c r="L9665">
        <v>1</v>
      </c>
      <c r="M9665">
        <v>303</v>
      </c>
      <c r="N9665" t="s">
        <v>18</v>
      </c>
      <c r="O9665" s="1">
        <v>1.0299799999999999E-142</v>
      </c>
      <c r="P9665">
        <v>1317</v>
      </c>
    </row>
    <row r="9666" spans="1:16" x14ac:dyDescent="0.25">
      <c r="A9666" t="s">
        <v>14508</v>
      </c>
      <c r="B9666">
        <v>1971</v>
      </c>
      <c r="C9666" s="3" t="str">
        <f>HYPERLINK("http://www.uniprot.org/uniprot/G7IDK9","tr|G7IDK9|G7IDK9_MEDTR")</f>
        <v>tr|G7IDK9|G7IDK9_MEDTR</v>
      </c>
      <c r="D9666" t="s">
        <v>4719</v>
      </c>
      <c r="E9666">
        <v>86.34</v>
      </c>
      <c r="F9666">
        <v>659</v>
      </c>
      <c r="G9666">
        <v>90</v>
      </c>
      <c r="H9666">
        <v>3</v>
      </c>
      <c r="I9666">
        <v>1</v>
      </c>
      <c r="J9666">
        <v>1968</v>
      </c>
      <c r="K9666">
        <v>1</v>
      </c>
      <c r="L9666">
        <v>1</v>
      </c>
      <c r="M9666">
        <v>656</v>
      </c>
      <c r="N9666" t="s">
        <v>18</v>
      </c>
      <c r="O9666">
        <v>0</v>
      </c>
      <c r="P9666">
        <v>2903</v>
      </c>
    </row>
    <row r="9667" spans="1:16" x14ac:dyDescent="0.25">
      <c r="A9667" t="s">
        <v>14509</v>
      </c>
      <c r="B9667">
        <v>879</v>
      </c>
      <c r="C9667" s="3" t="str">
        <f>HYPERLINK("http://www.uniprot.org/uniprot/I1LZ00","tr|I1LZ00|I1LZ00_SOYBN")</f>
        <v>tr|I1LZ00|I1LZ00_SOYBN</v>
      </c>
      <c r="D9667" t="s">
        <v>28</v>
      </c>
      <c r="E9667">
        <v>75.67</v>
      </c>
      <c r="F9667">
        <v>296</v>
      </c>
      <c r="G9667">
        <v>72</v>
      </c>
      <c r="H9667">
        <v>7</v>
      </c>
      <c r="I9667">
        <v>7</v>
      </c>
      <c r="J9667">
        <v>873</v>
      </c>
      <c r="K9667">
        <v>1</v>
      </c>
      <c r="L9667">
        <v>8</v>
      </c>
      <c r="M9667">
        <v>294</v>
      </c>
      <c r="N9667" t="s">
        <v>18</v>
      </c>
      <c r="O9667" s="1">
        <v>3.8683999999999999E-115</v>
      </c>
      <c r="P9667">
        <v>1079</v>
      </c>
    </row>
    <row r="9668" spans="1:16" x14ac:dyDescent="0.25">
      <c r="A9668" t="s">
        <v>14510</v>
      </c>
      <c r="B9668">
        <v>1707</v>
      </c>
      <c r="C9668" s="3" t="str">
        <f>HYPERLINK("http://www.uniprot.org/uniprot/G7IBH2","tr|G7IBH2|G7IBH2_MEDTR")</f>
        <v>tr|G7IBH2|G7IBH2_MEDTR</v>
      </c>
      <c r="D9668" t="s">
        <v>14511</v>
      </c>
      <c r="E9668">
        <v>82.93</v>
      </c>
      <c r="F9668">
        <v>580</v>
      </c>
      <c r="G9668">
        <v>99</v>
      </c>
      <c r="H9668">
        <v>14</v>
      </c>
      <c r="I9668">
        <v>1</v>
      </c>
      <c r="J9668">
        <v>1698</v>
      </c>
      <c r="K9668">
        <v>1</v>
      </c>
      <c r="L9668">
        <v>45</v>
      </c>
      <c r="M9668">
        <v>624</v>
      </c>
      <c r="N9668" t="s">
        <v>18</v>
      </c>
      <c r="O9668">
        <v>0</v>
      </c>
      <c r="P9668">
        <v>2567</v>
      </c>
    </row>
    <row r="9669" spans="1:16" x14ac:dyDescent="0.25">
      <c r="A9669" t="s">
        <v>14512</v>
      </c>
      <c r="B9669">
        <v>909</v>
      </c>
      <c r="C9669" s="3" t="str">
        <f>HYPERLINK("http://www.uniprot.org/uniprot/G8A187","tr|G8A187|G8A187_MEDTR")</f>
        <v>tr|G8A187|G8A187_MEDTR</v>
      </c>
      <c r="D9669" t="s">
        <v>14513</v>
      </c>
      <c r="E9669">
        <v>80.8</v>
      </c>
      <c r="F9669">
        <v>297</v>
      </c>
      <c r="G9669">
        <v>57</v>
      </c>
      <c r="H9669">
        <v>0</v>
      </c>
      <c r="I9669">
        <v>16</v>
      </c>
      <c r="J9669">
        <v>906</v>
      </c>
      <c r="K9669">
        <v>1</v>
      </c>
      <c r="L9669">
        <v>2</v>
      </c>
      <c r="M9669">
        <v>297</v>
      </c>
      <c r="N9669" t="s">
        <v>18</v>
      </c>
      <c r="O9669" s="1">
        <v>3.32101E-133</v>
      </c>
      <c r="P9669">
        <v>1235</v>
      </c>
    </row>
    <row r="9670" spans="1:16" x14ac:dyDescent="0.25">
      <c r="A9670" t="s">
        <v>14514</v>
      </c>
      <c r="B9670">
        <v>1161</v>
      </c>
      <c r="C9670" s="3" t="str">
        <f>HYPERLINK("http://www.uniprot.org/uniprot/G7LGK0","tr|G7LGK0|G7LGK0_MEDTR")</f>
        <v>tr|G7LGK0|G7LGK0_MEDTR</v>
      </c>
      <c r="D9670" t="s">
        <v>14515</v>
      </c>
      <c r="E9670">
        <v>85.45</v>
      </c>
      <c r="F9670">
        <v>337</v>
      </c>
      <c r="G9670">
        <v>49</v>
      </c>
      <c r="H9670">
        <v>1</v>
      </c>
      <c r="I9670">
        <v>118</v>
      </c>
      <c r="J9670">
        <v>1125</v>
      </c>
      <c r="K9670">
        <v>1</v>
      </c>
      <c r="L9670">
        <v>29</v>
      </c>
      <c r="M9670">
        <v>365</v>
      </c>
      <c r="N9670" t="s">
        <v>18</v>
      </c>
      <c r="O9670" s="1">
        <v>7.8873400000000004E-163</v>
      </c>
      <c r="P9670">
        <v>1492</v>
      </c>
    </row>
    <row r="9671" spans="1:16" x14ac:dyDescent="0.25">
      <c r="A9671" t="s">
        <v>14516</v>
      </c>
      <c r="B9671">
        <v>1602</v>
      </c>
      <c r="C9671" s="3" t="str">
        <f>HYPERLINK("http://www.uniprot.org/uniprot/I1K7V5","tr|I1K7V5|I1K7V5_SOYBN")</f>
        <v>tr|I1K7V5|I1K7V5_SOYBN</v>
      </c>
      <c r="D9671" t="s">
        <v>99</v>
      </c>
      <c r="E9671">
        <v>69.02</v>
      </c>
      <c r="F9671">
        <v>494</v>
      </c>
      <c r="G9671">
        <v>153</v>
      </c>
      <c r="H9671">
        <v>5</v>
      </c>
      <c r="I9671">
        <v>103</v>
      </c>
      <c r="J9671">
        <v>1569</v>
      </c>
      <c r="K9671">
        <v>1</v>
      </c>
      <c r="L9671">
        <v>52</v>
      </c>
      <c r="M9671">
        <v>539</v>
      </c>
      <c r="N9671" t="s">
        <v>18</v>
      </c>
      <c r="O9671">
        <v>0</v>
      </c>
      <c r="P9671">
        <v>1801</v>
      </c>
    </row>
    <row r="9672" spans="1:16" x14ac:dyDescent="0.25">
      <c r="A9672" t="s">
        <v>14517</v>
      </c>
      <c r="B9672">
        <v>1371</v>
      </c>
      <c r="C9672" s="3" t="str">
        <f>HYPERLINK("http://www.uniprot.org/uniprot/I3S596","tr|I3S596|I3S596_MEDTR")</f>
        <v>tr|I3S596|I3S596_MEDTR</v>
      </c>
      <c r="D9672" t="s">
        <v>22</v>
      </c>
      <c r="E9672">
        <v>79.34</v>
      </c>
      <c r="F9672">
        <v>460</v>
      </c>
      <c r="G9672">
        <v>95</v>
      </c>
      <c r="H9672">
        <v>4</v>
      </c>
      <c r="I9672">
        <v>1</v>
      </c>
      <c r="J9672">
        <v>1368</v>
      </c>
      <c r="K9672">
        <v>1</v>
      </c>
      <c r="L9672">
        <v>1</v>
      </c>
      <c r="M9672">
        <v>460</v>
      </c>
      <c r="N9672" t="s">
        <v>18</v>
      </c>
      <c r="O9672">
        <v>0</v>
      </c>
      <c r="P9672">
        <v>1841</v>
      </c>
    </row>
    <row r="9673" spans="1:16" x14ac:dyDescent="0.25">
      <c r="A9673" t="s">
        <v>14518</v>
      </c>
      <c r="B9673">
        <v>1647</v>
      </c>
      <c r="C9673" s="3" t="str">
        <f>HYPERLINK("http://www.uniprot.org/uniprot/G7LFP2","tr|G7LFP2|G7LFP2_MEDTR")</f>
        <v>tr|G7LFP2|G7LFP2_MEDTR</v>
      </c>
      <c r="D9673" t="s">
        <v>14519</v>
      </c>
      <c r="E9673">
        <v>81.66</v>
      </c>
      <c r="F9673">
        <v>589</v>
      </c>
      <c r="G9673">
        <v>108</v>
      </c>
      <c r="H9673">
        <v>43</v>
      </c>
      <c r="I9673">
        <v>1</v>
      </c>
      <c r="J9673">
        <v>1638</v>
      </c>
      <c r="K9673">
        <v>1</v>
      </c>
      <c r="L9673">
        <v>1</v>
      </c>
      <c r="M9673">
        <v>589</v>
      </c>
      <c r="N9673" t="s">
        <v>18</v>
      </c>
      <c r="O9673">
        <v>0</v>
      </c>
      <c r="P9673">
        <v>2488</v>
      </c>
    </row>
    <row r="9674" spans="1:16" x14ac:dyDescent="0.25">
      <c r="A9674" t="s">
        <v>14520</v>
      </c>
      <c r="B9674">
        <v>1476</v>
      </c>
      <c r="C9674" s="3" t="str">
        <f>HYPERLINK("http://www.uniprot.org/uniprot/I1LRE5","tr|I1LRE5|I1LRE5_SOYBN")</f>
        <v>tr|I1LRE5|I1LRE5_SOYBN</v>
      </c>
      <c r="D9674" t="s">
        <v>28</v>
      </c>
      <c r="E9674">
        <v>79.510000000000005</v>
      </c>
      <c r="F9674">
        <v>493</v>
      </c>
      <c r="G9674">
        <v>101</v>
      </c>
      <c r="H9674">
        <v>2</v>
      </c>
      <c r="I9674">
        <v>1</v>
      </c>
      <c r="J9674">
        <v>1473</v>
      </c>
      <c r="K9674">
        <v>1</v>
      </c>
      <c r="L9674">
        <v>1</v>
      </c>
      <c r="M9674">
        <v>493</v>
      </c>
      <c r="N9674" t="s">
        <v>18</v>
      </c>
      <c r="O9674">
        <v>0</v>
      </c>
      <c r="P9674">
        <v>2069</v>
      </c>
    </row>
    <row r="9675" spans="1:16" x14ac:dyDescent="0.25">
      <c r="A9675" t="s">
        <v>14521</v>
      </c>
      <c r="B9675">
        <v>3633</v>
      </c>
      <c r="C9675" s="3" t="str">
        <f>HYPERLINK("http://www.uniprot.org/uniprot/I1L4M5","tr|I1L4M5|I1L4M5_SOYBN")</f>
        <v>tr|I1L4M5|I1L4M5_SOYBN</v>
      </c>
      <c r="D9675" t="s">
        <v>71</v>
      </c>
      <c r="E9675">
        <v>77.010000000000005</v>
      </c>
      <c r="F9675">
        <v>1214</v>
      </c>
      <c r="G9675">
        <v>279</v>
      </c>
      <c r="H9675">
        <v>62</v>
      </c>
      <c r="I9675">
        <v>139</v>
      </c>
      <c r="J9675">
        <v>3594</v>
      </c>
      <c r="K9675">
        <v>1</v>
      </c>
      <c r="L9675">
        <v>51</v>
      </c>
      <c r="M9675">
        <v>1263</v>
      </c>
      <c r="N9675" t="s">
        <v>18</v>
      </c>
      <c r="O9675">
        <v>0</v>
      </c>
      <c r="P9675">
        <v>4522</v>
      </c>
    </row>
    <row r="9676" spans="1:16" x14ac:dyDescent="0.25">
      <c r="A9676" t="s">
        <v>14522</v>
      </c>
      <c r="B9676">
        <v>1188</v>
      </c>
      <c r="C9676" s="3" t="str">
        <f>HYPERLINK("http://www.uniprot.org/uniprot/G7K1K2","tr|G7K1K2|G7K1K2_MEDTR")</f>
        <v>tr|G7K1K2|G7K1K2_MEDTR</v>
      </c>
      <c r="D9676" t="s">
        <v>13747</v>
      </c>
      <c r="E9676">
        <v>90.12</v>
      </c>
      <c r="F9676">
        <v>395</v>
      </c>
      <c r="G9676">
        <v>39</v>
      </c>
      <c r="H9676">
        <v>1</v>
      </c>
      <c r="I9676">
        <v>1</v>
      </c>
      <c r="J9676">
        <v>1182</v>
      </c>
      <c r="K9676">
        <v>1</v>
      </c>
      <c r="L9676">
        <v>1</v>
      </c>
      <c r="M9676">
        <v>394</v>
      </c>
      <c r="N9676" t="s">
        <v>18</v>
      </c>
      <c r="O9676">
        <v>0</v>
      </c>
      <c r="P9676">
        <v>1877</v>
      </c>
    </row>
    <row r="9677" spans="1:16" x14ac:dyDescent="0.25">
      <c r="A9677" t="s">
        <v>14523</v>
      </c>
      <c r="B9677">
        <v>1104</v>
      </c>
      <c r="C9677" s="3" t="str">
        <f>HYPERLINK("http://www.uniprot.org/uniprot/I1MNB5","tr|I1MNB5|I1MNB5_SOYBN")</f>
        <v>tr|I1MNB5|I1MNB5_SOYBN</v>
      </c>
      <c r="D9677" t="s">
        <v>28</v>
      </c>
      <c r="E9677">
        <v>73.17</v>
      </c>
      <c r="F9677">
        <v>369</v>
      </c>
      <c r="G9677">
        <v>99</v>
      </c>
      <c r="H9677">
        <v>3</v>
      </c>
      <c r="I9677">
        <v>1</v>
      </c>
      <c r="J9677">
        <v>1098</v>
      </c>
      <c r="K9677">
        <v>1</v>
      </c>
      <c r="L9677">
        <v>1</v>
      </c>
      <c r="M9677">
        <v>369</v>
      </c>
      <c r="N9677" t="s">
        <v>18</v>
      </c>
      <c r="O9677" s="1">
        <v>5.3988000000000002E-150</v>
      </c>
      <c r="P9677">
        <v>1381</v>
      </c>
    </row>
    <row r="9678" spans="1:16" x14ac:dyDescent="0.25">
      <c r="A9678" t="s">
        <v>14524</v>
      </c>
      <c r="B9678">
        <v>372</v>
      </c>
      <c r="C9678" s="3" t="str">
        <f>HYPERLINK("http://www.uniprot.org/uniprot/G7K522","tr|G7K522|G7K522_MEDTR")</f>
        <v>tr|G7K522|G7K522_MEDTR</v>
      </c>
      <c r="D9678" t="s">
        <v>14525</v>
      </c>
      <c r="E9678">
        <v>72.95</v>
      </c>
      <c r="F9678">
        <v>122</v>
      </c>
      <c r="G9678">
        <v>33</v>
      </c>
      <c r="H9678">
        <v>1</v>
      </c>
      <c r="I9678">
        <v>7</v>
      </c>
      <c r="J9678">
        <v>369</v>
      </c>
      <c r="K9678">
        <v>1</v>
      </c>
      <c r="L9678">
        <v>17</v>
      </c>
      <c r="M9678">
        <v>138</v>
      </c>
      <c r="N9678" t="s">
        <v>18</v>
      </c>
      <c r="O9678" s="1">
        <v>1.34954E-42</v>
      </c>
      <c r="P9678">
        <v>449</v>
      </c>
    </row>
    <row r="9679" spans="1:16" x14ac:dyDescent="0.25">
      <c r="A9679" t="s">
        <v>14526</v>
      </c>
      <c r="B9679">
        <v>384</v>
      </c>
      <c r="C9679" s="3" t="str">
        <f>HYPERLINK("http://www.uniprot.org/uniprot/I3SFT9","tr|I3SFT9|I3SFT9_LOTJA")</f>
        <v>tr|I3SFT9|I3SFT9_LOTJA</v>
      </c>
      <c r="D9679" t="s">
        <v>14527</v>
      </c>
      <c r="E9679">
        <v>96.36</v>
      </c>
      <c r="F9679">
        <v>110</v>
      </c>
      <c r="G9679">
        <v>4</v>
      </c>
      <c r="H9679">
        <v>0</v>
      </c>
      <c r="I9679">
        <v>1</v>
      </c>
      <c r="J9679">
        <v>330</v>
      </c>
      <c r="K9679">
        <v>1</v>
      </c>
      <c r="L9679">
        <v>1</v>
      </c>
      <c r="M9679">
        <v>110</v>
      </c>
      <c r="N9679" t="s">
        <v>18</v>
      </c>
      <c r="O9679" s="1">
        <v>1.6696300000000001E-53</v>
      </c>
      <c r="P9679">
        <v>543</v>
      </c>
    </row>
    <row r="9680" spans="1:16" x14ac:dyDescent="0.25">
      <c r="A9680" t="s">
        <v>14528</v>
      </c>
      <c r="B9680">
        <v>315</v>
      </c>
      <c r="C9680" s="3" t="str">
        <f>HYPERLINK("http://www.uniprot.org/uniprot/K7MC77","tr|K7MC77|K7MC77_SOYBN")</f>
        <v>tr|K7MC77|K7MC77_SOYBN</v>
      </c>
      <c r="D9680" t="s">
        <v>28</v>
      </c>
      <c r="E9680">
        <v>62.79</v>
      </c>
      <c r="F9680">
        <v>86</v>
      </c>
      <c r="G9680">
        <v>32</v>
      </c>
      <c r="H9680">
        <v>0</v>
      </c>
      <c r="I9680">
        <v>55</v>
      </c>
      <c r="J9680">
        <v>312</v>
      </c>
      <c r="K9680">
        <v>1</v>
      </c>
      <c r="L9680">
        <v>212</v>
      </c>
      <c r="M9680">
        <v>295</v>
      </c>
      <c r="N9680" t="s">
        <v>18</v>
      </c>
      <c r="O9680" s="1">
        <v>5.7655200000000004E-22</v>
      </c>
      <c r="P9680">
        <v>271</v>
      </c>
    </row>
    <row r="9681" spans="1:16" x14ac:dyDescent="0.25">
      <c r="A9681" t="s">
        <v>14529</v>
      </c>
      <c r="B9681">
        <v>1695</v>
      </c>
      <c r="C9681" s="3" t="str">
        <f>HYPERLINK("http://www.uniprot.org/uniprot/I1MHP5","tr|I1MHP5|I1MHP5_SOYBN")</f>
        <v>tr|I1MHP5|I1MHP5_SOYBN</v>
      </c>
      <c r="D9681" t="s">
        <v>28</v>
      </c>
      <c r="E9681">
        <v>27.85</v>
      </c>
      <c r="F9681">
        <v>420</v>
      </c>
      <c r="G9681">
        <v>303</v>
      </c>
      <c r="H9681">
        <v>42</v>
      </c>
      <c r="I9681">
        <v>151</v>
      </c>
      <c r="J9681">
        <v>1284</v>
      </c>
      <c r="K9681">
        <v>1</v>
      </c>
      <c r="L9681">
        <v>1057</v>
      </c>
      <c r="M9681">
        <v>1470</v>
      </c>
      <c r="N9681" t="s">
        <v>18</v>
      </c>
      <c r="O9681" s="1">
        <v>2.0607E-30</v>
      </c>
      <c r="P9681">
        <v>352</v>
      </c>
    </row>
    <row r="9682" spans="1:16" x14ac:dyDescent="0.25">
      <c r="A9682" t="s">
        <v>14530</v>
      </c>
      <c r="B9682">
        <v>1080</v>
      </c>
      <c r="C9682" s="3" t="str">
        <f>HYPERLINK("http://www.uniprot.org/uniprot/G7IKB6","tr|G7IKB6|G7IKB6_MEDTR")</f>
        <v>tr|G7IKB6|G7IKB6_MEDTR</v>
      </c>
      <c r="D9682" t="s">
        <v>14531</v>
      </c>
      <c r="E9682">
        <v>89.75</v>
      </c>
      <c r="F9682">
        <v>361</v>
      </c>
      <c r="G9682">
        <v>37</v>
      </c>
      <c r="H9682">
        <v>2</v>
      </c>
      <c r="I9682">
        <v>1</v>
      </c>
      <c r="J9682">
        <v>1077</v>
      </c>
      <c r="K9682">
        <v>1</v>
      </c>
      <c r="L9682">
        <v>54</v>
      </c>
      <c r="M9682">
        <v>414</v>
      </c>
      <c r="N9682" t="s">
        <v>18</v>
      </c>
      <c r="O9682">
        <v>0</v>
      </c>
      <c r="P9682">
        <v>1693</v>
      </c>
    </row>
    <row r="9683" spans="1:16" x14ac:dyDescent="0.25">
      <c r="A9683" t="s">
        <v>14532</v>
      </c>
      <c r="B9683">
        <v>846</v>
      </c>
      <c r="C9683" s="3" t="str">
        <f>HYPERLINK("http://www.uniprot.org/uniprot/K7M322","tr|K7M322|K7M322_SOYBN")</f>
        <v>tr|K7M322|K7M322_SOYBN</v>
      </c>
      <c r="D9683" t="s">
        <v>28</v>
      </c>
      <c r="E9683">
        <v>79.22</v>
      </c>
      <c r="F9683">
        <v>231</v>
      </c>
      <c r="G9683">
        <v>48</v>
      </c>
      <c r="H9683">
        <v>0</v>
      </c>
      <c r="I9683">
        <v>1</v>
      </c>
      <c r="J9683">
        <v>693</v>
      </c>
      <c r="K9683">
        <v>1</v>
      </c>
      <c r="L9683">
        <v>1</v>
      </c>
      <c r="M9683">
        <v>228</v>
      </c>
      <c r="N9683" t="s">
        <v>18</v>
      </c>
      <c r="O9683" s="1">
        <v>5.5531899999999995E-100</v>
      </c>
      <c r="P9683">
        <v>948</v>
      </c>
    </row>
    <row r="9684" spans="1:16" x14ac:dyDescent="0.25">
      <c r="A9684" t="s">
        <v>14533</v>
      </c>
      <c r="B9684">
        <v>417</v>
      </c>
      <c r="C9684" s="3" t="str">
        <f>HYPERLINK("http://www.uniprot.org/uniprot/C6SZH5","tr|C6SZH5|C6SZH5_SOYBN")</f>
        <v>tr|C6SZH5|C6SZH5_SOYBN</v>
      </c>
      <c r="D9684" t="s">
        <v>210</v>
      </c>
      <c r="E9684">
        <v>83.72</v>
      </c>
      <c r="F9684">
        <v>129</v>
      </c>
      <c r="G9684">
        <v>21</v>
      </c>
      <c r="H9684">
        <v>1</v>
      </c>
      <c r="I9684">
        <v>7</v>
      </c>
      <c r="J9684">
        <v>390</v>
      </c>
      <c r="K9684">
        <v>1</v>
      </c>
      <c r="L9684">
        <v>1</v>
      </c>
      <c r="M9684">
        <v>129</v>
      </c>
      <c r="N9684" t="s">
        <v>18</v>
      </c>
      <c r="O9684" s="1">
        <v>8.6827099999999998E-58</v>
      </c>
      <c r="P9684">
        <v>580</v>
      </c>
    </row>
    <row r="9685" spans="1:16" x14ac:dyDescent="0.25">
      <c r="A9685" t="s">
        <v>14534</v>
      </c>
      <c r="B9685">
        <v>345</v>
      </c>
      <c r="C9685" s="3" t="str">
        <f>HYPERLINK("http://www.uniprot.org/uniprot/G7KMQ8","tr|G7KMQ8|G7KMQ8_MEDTR")</f>
        <v>tr|G7KMQ8|G7KMQ8_MEDTR</v>
      </c>
      <c r="D9685" t="s">
        <v>14535</v>
      </c>
      <c r="E9685">
        <v>68</v>
      </c>
      <c r="F9685">
        <v>100</v>
      </c>
      <c r="G9685">
        <v>32</v>
      </c>
      <c r="H9685">
        <v>0</v>
      </c>
      <c r="I9685">
        <v>4</v>
      </c>
      <c r="J9685">
        <v>303</v>
      </c>
      <c r="K9685">
        <v>1</v>
      </c>
      <c r="L9685">
        <v>1</v>
      </c>
      <c r="M9685">
        <v>97</v>
      </c>
      <c r="N9685" t="s">
        <v>18</v>
      </c>
      <c r="O9685" s="1">
        <v>2.5499500000000001E-30</v>
      </c>
      <c r="P9685">
        <v>337</v>
      </c>
    </row>
    <row r="9686" spans="1:16" x14ac:dyDescent="0.25">
      <c r="A9686" t="s">
        <v>14536</v>
      </c>
      <c r="B9686">
        <v>2289</v>
      </c>
      <c r="C9686" s="3" t="str">
        <f>HYPERLINK("http://www.uniprot.org/uniprot/G7K4B9","tr|G7K4B9|G7K4B9_MEDTR")</f>
        <v>tr|G7K4B9|G7K4B9_MEDTR</v>
      </c>
      <c r="D9686" t="s">
        <v>14537</v>
      </c>
      <c r="E9686">
        <v>75.44</v>
      </c>
      <c r="F9686">
        <v>737</v>
      </c>
      <c r="G9686">
        <v>181</v>
      </c>
      <c r="H9686">
        <v>0</v>
      </c>
      <c r="I9686">
        <v>76</v>
      </c>
      <c r="J9686">
        <v>2286</v>
      </c>
      <c r="K9686">
        <v>1</v>
      </c>
      <c r="L9686">
        <v>20</v>
      </c>
      <c r="M9686">
        <v>754</v>
      </c>
      <c r="N9686" t="s">
        <v>18</v>
      </c>
      <c r="O9686">
        <v>0</v>
      </c>
      <c r="P9686">
        <v>2825</v>
      </c>
    </row>
    <row r="9687" spans="1:16" x14ac:dyDescent="0.25">
      <c r="A9687" t="s">
        <v>14538</v>
      </c>
      <c r="B9687">
        <v>1107</v>
      </c>
      <c r="C9687" s="3" t="str">
        <f>HYPERLINK("http://www.uniprot.org/uniprot/G7L619","tr|G7L619|G7L619_MEDTR")</f>
        <v>tr|G7L619|G7L619_MEDTR</v>
      </c>
      <c r="D9687" t="s">
        <v>14503</v>
      </c>
      <c r="E9687">
        <v>77.099999999999994</v>
      </c>
      <c r="F9687">
        <v>380</v>
      </c>
      <c r="G9687">
        <v>87</v>
      </c>
      <c r="H9687">
        <v>12</v>
      </c>
      <c r="I9687">
        <v>1</v>
      </c>
      <c r="J9687">
        <v>1104</v>
      </c>
      <c r="K9687">
        <v>1</v>
      </c>
      <c r="L9687">
        <v>82</v>
      </c>
      <c r="M9687">
        <v>461</v>
      </c>
      <c r="N9687" t="s">
        <v>18</v>
      </c>
      <c r="O9687" s="1">
        <v>1.1593999999999999E-176</v>
      </c>
      <c r="P9687">
        <v>1611</v>
      </c>
    </row>
    <row r="9688" spans="1:16" x14ac:dyDescent="0.25">
      <c r="A9688" t="s">
        <v>14539</v>
      </c>
      <c r="B9688">
        <v>780</v>
      </c>
      <c r="C9688" s="3" t="str">
        <f>HYPERLINK("http://www.uniprot.org/uniprot/K7KEV8","tr|K7KEV8|K7KEV8_SOYBN")</f>
        <v>tr|K7KEV8|K7KEV8_SOYBN</v>
      </c>
      <c r="D9688" t="s">
        <v>28</v>
      </c>
      <c r="E9688">
        <v>65.69</v>
      </c>
      <c r="F9688">
        <v>239</v>
      </c>
      <c r="G9688">
        <v>82</v>
      </c>
      <c r="H9688">
        <v>0</v>
      </c>
      <c r="I9688">
        <v>1</v>
      </c>
      <c r="J9688">
        <v>717</v>
      </c>
      <c r="K9688">
        <v>1</v>
      </c>
      <c r="L9688">
        <v>1</v>
      </c>
      <c r="M9688">
        <v>225</v>
      </c>
      <c r="N9688" t="s">
        <v>18</v>
      </c>
      <c r="O9688" s="1">
        <v>4.2270799999999997E-80</v>
      </c>
      <c r="P9688">
        <v>776</v>
      </c>
    </row>
    <row r="9689" spans="1:16" x14ac:dyDescent="0.25">
      <c r="A9689" t="s">
        <v>14540</v>
      </c>
      <c r="B9689">
        <v>1194</v>
      </c>
      <c r="C9689" s="3" t="str">
        <f>HYPERLINK("http://www.uniprot.org/uniprot/G7L6M5","tr|G7L6M5|G7L6M5_MEDTR")</f>
        <v>tr|G7L6M5|G7L6M5_MEDTR</v>
      </c>
      <c r="D9689" t="s">
        <v>14506</v>
      </c>
      <c r="E9689">
        <v>51.79</v>
      </c>
      <c r="F9689">
        <v>417</v>
      </c>
      <c r="G9689">
        <v>201</v>
      </c>
      <c r="H9689">
        <v>30</v>
      </c>
      <c r="I9689">
        <v>25</v>
      </c>
      <c r="J9689">
        <v>1185</v>
      </c>
      <c r="K9689">
        <v>1</v>
      </c>
      <c r="L9689">
        <v>3</v>
      </c>
      <c r="M9689">
        <v>418</v>
      </c>
      <c r="N9689" t="s">
        <v>18</v>
      </c>
      <c r="O9689" s="1">
        <v>2.9595199999999998E-96</v>
      </c>
      <c r="P9689">
        <v>918</v>
      </c>
    </row>
    <row r="9690" spans="1:16" x14ac:dyDescent="0.25">
      <c r="A9690" t="s">
        <v>14541</v>
      </c>
      <c r="B9690">
        <v>1053</v>
      </c>
      <c r="C9690" s="3" t="str">
        <f>HYPERLINK("http://www.uniprot.org/uniprot/G7I6W5","tr|G7I6W5|G7I6W5_MEDTR")</f>
        <v>tr|G7I6W5|G7I6W5_MEDTR</v>
      </c>
      <c r="D9690" t="s">
        <v>14542</v>
      </c>
      <c r="E9690">
        <v>88.57</v>
      </c>
      <c r="F9690">
        <v>350</v>
      </c>
      <c r="G9690">
        <v>40</v>
      </c>
      <c r="H9690">
        <v>1</v>
      </c>
      <c r="I9690">
        <v>1</v>
      </c>
      <c r="J9690">
        <v>1047</v>
      </c>
      <c r="K9690">
        <v>1</v>
      </c>
      <c r="L9690">
        <v>1</v>
      </c>
      <c r="M9690">
        <v>350</v>
      </c>
      <c r="N9690" t="s">
        <v>18</v>
      </c>
      <c r="O9690" s="1">
        <v>1.83686E-176</v>
      </c>
      <c r="P9690">
        <v>1609</v>
      </c>
    </row>
    <row r="9691" spans="1:16" x14ac:dyDescent="0.25">
      <c r="A9691" t="s">
        <v>14543</v>
      </c>
      <c r="B9691">
        <v>5376</v>
      </c>
      <c r="C9691" s="3" t="str">
        <f>HYPERLINK("http://www.uniprot.org/uniprot/G7IDL0","tr|G7IDL0|G7IDL0_MEDTR")</f>
        <v>tr|G7IDL0|G7IDL0_MEDTR</v>
      </c>
      <c r="D9691" t="s">
        <v>14544</v>
      </c>
      <c r="E9691">
        <v>77.290000000000006</v>
      </c>
      <c r="F9691">
        <v>1797</v>
      </c>
      <c r="G9691">
        <v>408</v>
      </c>
      <c r="H9691">
        <v>7</v>
      </c>
      <c r="I9691">
        <v>4</v>
      </c>
      <c r="J9691">
        <v>5373</v>
      </c>
      <c r="K9691">
        <v>1</v>
      </c>
      <c r="L9691">
        <v>4</v>
      </c>
      <c r="M9691">
        <v>1796</v>
      </c>
      <c r="N9691" t="s">
        <v>18</v>
      </c>
      <c r="O9691">
        <v>0</v>
      </c>
      <c r="P9691">
        <v>6905</v>
      </c>
    </row>
    <row r="9692" spans="1:16" x14ac:dyDescent="0.25">
      <c r="A9692" t="s">
        <v>14545</v>
      </c>
      <c r="B9692">
        <v>2793</v>
      </c>
      <c r="C9692" s="3" t="str">
        <f>HYPERLINK("http://www.uniprot.org/uniprot/I1L8R3","tr|I1L8R3|I1L8R3_SOYBN")</f>
        <v>tr|I1L8R3|I1L8R3_SOYBN</v>
      </c>
      <c r="D9692" t="s">
        <v>71</v>
      </c>
      <c r="E9692">
        <v>70.13</v>
      </c>
      <c r="F9692">
        <v>941</v>
      </c>
      <c r="G9692">
        <v>281</v>
      </c>
      <c r="H9692">
        <v>11</v>
      </c>
      <c r="I9692">
        <v>1</v>
      </c>
      <c r="J9692">
        <v>2790</v>
      </c>
      <c r="K9692">
        <v>1</v>
      </c>
      <c r="L9692">
        <v>1</v>
      </c>
      <c r="M9692">
        <v>912</v>
      </c>
      <c r="N9692" t="s">
        <v>18</v>
      </c>
      <c r="O9692">
        <v>0</v>
      </c>
      <c r="P9692">
        <v>3331</v>
      </c>
    </row>
    <row r="9693" spans="1:16" x14ac:dyDescent="0.25">
      <c r="A9693" t="s">
        <v>14546</v>
      </c>
      <c r="B9693">
        <v>663</v>
      </c>
      <c r="C9693" s="3" t="str">
        <f>HYPERLINK("http://www.uniprot.org/uniprot/I1L786","tr|I1L786|I1L786_SOYBN")</f>
        <v>tr|I1L786|I1L786_SOYBN</v>
      </c>
      <c r="D9693" t="s">
        <v>117</v>
      </c>
      <c r="E9693">
        <v>81.25</v>
      </c>
      <c r="F9693">
        <v>176</v>
      </c>
      <c r="G9693">
        <v>33</v>
      </c>
      <c r="H9693">
        <v>0</v>
      </c>
      <c r="I9693">
        <v>133</v>
      </c>
      <c r="J9693">
        <v>660</v>
      </c>
      <c r="K9693">
        <v>1</v>
      </c>
      <c r="L9693">
        <v>270</v>
      </c>
      <c r="M9693">
        <v>445</v>
      </c>
      <c r="N9693" t="s">
        <v>18</v>
      </c>
      <c r="O9693" s="1">
        <v>6.1189099999999997E-78</v>
      </c>
      <c r="P9693">
        <v>756</v>
      </c>
    </row>
    <row r="9694" spans="1:16" x14ac:dyDescent="0.25">
      <c r="A9694" t="s">
        <v>14547</v>
      </c>
      <c r="B9694">
        <v>3051</v>
      </c>
      <c r="C9694" s="3" t="str">
        <f>HYPERLINK("http://www.uniprot.org/uniprot/K7KLH1","tr|K7KLH1|K7KLH1_SOYBN")</f>
        <v>tr|K7KLH1|K7KLH1_SOYBN</v>
      </c>
      <c r="D9694" t="s">
        <v>28</v>
      </c>
      <c r="E9694">
        <v>80.8</v>
      </c>
      <c r="F9694">
        <v>849</v>
      </c>
      <c r="G9694">
        <v>163</v>
      </c>
      <c r="H9694">
        <v>3</v>
      </c>
      <c r="I9694">
        <v>1</v>
      </c>
      <c r="J9694">
        <v>2538</v>
      </c>
      <c r="K9694">
        <v>1</v>
      </c>
      <c r="L9694">
        <v>1</v>
      </c>
      <c r="M9694">
        <v>837</v>
      </c>
      <c r="N9694" t="s">
        <v>18</v>
      </c>
      <c r="O9694">
        <v>0</v>
      </c>
      <c r="P9694">
        <v>3512</v>
      </c>
    </row>
    <row r="9695" spans="1:16" x14ac:dyDescent="0.25">
      <c r="A9695" t="s">
        <v>14548</v>
      </c>
      <c r="B9695">
        <v>2061</v>
      </c>
      <c r="C9695" s="3" t="str">
        <f>HYPERLINK("http://www.uniprot.org/uniprot/G7J4Z9","tr|G7J4Z9|G7J4Z9_MEDTR")</f>
        <v>tr|G7J4Z9|G7J4Z9_MEDTR</v>
      </c>
      <c r="D9695" t="s">
        <v>14549</v>
      </c>
      <c r="E9695">
        <v>80.94</v>
      </c>
      <c r="F9695">
        <v>698</v>
      </c>
      <c r="G9695">
        <v>133</v>
      </c>
      <c r="H9695">
        <v>18</v>
      </c>
      <c r="I9695">
        <v>1</v>
      </c>
      <c r="J9695">
        <v>2040</v>
      </c>
      <c r="K9695">
        <v>1</v>
      </c>
      <c r="L9695">
        <v>1</v>
      </c>
      <c r="M9695">
        <v>692</v>
      </c>
      <c r="N9695" t="s">
        <v>18</v>
      </c>
      <c r="O9695">
        <v>0</v>
      </c>
      <c r="P9695">
        <v>3007</v>
      </c>
    </row>
    <row r="9696" spans="1:16" x14ac:dyDescent="0.25">
      <c r="A9696" t="s">
        <v>14550</v>
      </c>
      <c r="B9696">
        <v>1422</v>
      </c>
      <c r="C9696" s="3" t="str">
        <f>HYPERLINK("http://www.uniprot.org/uniprot/G7J1F4","tr|G7J1F4|G7J1F4_MEDTR")</f>
        <v>tr|G7J1F4|G7J1F4_MEDTR</v>
      </c>
      <c r="D9696" t="s">
        <v>14551</v>
      </c>
      <c r="E9696">
        <v>69.67</v>
      </c>
      <c r="F9696">
        <v>554</v>
      </c>
      <c r="G9696">
        <v>168</v>
      </c>
      <c r="H9696">
        <v>81</v>
      </c>
      <c r="I9696">
        <v>1</v>
      </c>
      <c r="J9696">
        <v>1419</v>
      </c>
      <c r="K9696">
        <v>1</v>
      </c>
      <c r="L9696">
        <v>4</v>
      </c>
      <c r="M9696">
        <v>557</v>
      </c>
      <c r="N9696" t="s">
        <v>18</v>
      </c>
      <c r="O9696">
        <v>0</v>
      </c>
      <c r="P9696">
        <v>1832</v>
      </c>
    </row>
    <row r="9697" spans="1:16" x14ac:dyDescent="0.25">
      <c r="A9697" t="s">
        <v>14552</v>
      </c>
      <c r="B9697">
        <v>1275</v>
      </c>
      <c r="C9697" s="3" t="str">
        <f>HYPERLINK("http://www.uniprot.org/uniprot/I1K7V4","tr|I1K7V4|I1K7V4_SOYBN")</f>
        <v>tr|I1K7V4|I1K7V4_SOYBN</v>
      </c>
      <c r="D9697" t="s">
        <v>117</v>
      </c>
      <c r="E9697">
        <v>68.819999999999993</v>
      </c>
      <c r="F9697">
        <v>417</v>
      </c>
      <c r="G9697">
        <v>130</v>
      </c>
      <c r="H9697">
        <v>7</v>
      </c>
      <c r="I9697">
        <v>40</v>
      </c>
      <c r="J9697">
        <v>1269</v>
      </c>
      <c r="K9697">
        <v>1</v>
      </c>
      <c r="L9697">
        <v>116</v>
      </c>
      <c r="M9697">
        <v>531</v>
      </c>
      <c r="N9697" t="s">
        <v>18</v>
      </c>
      <c r="O9697" s="1">
        <v>6.3547399999999997E-165</v>
      </c>
      <c r="P9697">
        <v>1482</v>
      </c>
    </row>
    <row r="9698" spans="1:16" x14ac:dyDescent="0.25">
      <c r="A9698" t="s">
        <v>14553</v>
      </c>
      <c r="B9698">
        <v>429</v>
      </c>
      <c r="C9698" s="3" t="str">
        <f>HYPERLINK("http://www.uniprot.org/uniprot/G7J8N4","tr|G7J8N4|G7J8N4_MEDTR")</f>
        <v>tr|G7J8N4|G7J8N4_MEDTR</v>
      </c>
      <c r="D9698" t="s">
        <v>14554</v>
      </c>
      <c r="E9698">
        <v>78.319999999999993</v>
      </c>
      <c r="F9698">
        <v>143</v>
      </c>
      <c r="G9698">
        <v>31</v>
      </c>
      <c r="H9698">
        <v>1</v>
      </c>
      <c r="I9698">
        <v>1</v>
      </c>
      <c r="J9698">
        <v>426</v>
      </c>
      <c r="K9698">
        <v>1</v>
      </c>
      <c r="L9698">
        <v>31</v>
      </c>
      <c r="M9698">
        <v>173</v>
      </c>
      <c r="N9698" t="s">
        <v>18</v>
      </c>
      <c r="O9698" s="1">
        <v>2.47957E-57</v>
      </c>
      <c r="P9698">
        <v>576</v>
      </c>
    </row>
    <row r="9699" spans="1:16" x14ac:dyDescent="0.25">
      <c r="A9699" t="s">
        <v>14555</v>
      </c>
      <c r="B9699">
        <v>1653</v>
      </c>
      <c r="C9699" s="3" t="str">
        <f>HYPERLINK("http://www.uniprot.org/uniprot/I1K526","tr|I1K526|I1K526_SOYBN")</f>
        <v>tr|I1K526|I1K526_SOYBN</v>
      </c>
      <c r="D9699" t="s">
        <v>28</v>
      </c>
      <c r="E9699">
        <v>85.68</v>
      </c>
      <c r="F9699">
        <v>545</v>
      </c>
      <c r="G9699">
        <v>78</v>
      </c>
      <c r="H9699">
        <v>0</v>
      </c>
      <c r="I9699">
        <v>1</v>
      </c>
      <c r="J9699">
        <v>1635</v>
      </c>
      <c r="K9699">
        <v>1</v>
      </c>
      <c r="L9699">
        <v>1</v>
      </c>
      <c r="M9699">
        <v>544</v>
      </c>
      <c r="N9699" t="s">
        <v>18</v>
      </c>
      <c r="O9699">
        <v>0</v>
      </c>
      <c r="P9699">
        <v>2401</v>
      </c>
    </row>
    <row r="9700" spans="1:16" x14ac:dyDescent="0.25">
      <c r="A9700" t="s">
        <v>14556</v>
      </c>
      <c r="B9700">
        <v>471</v>
      </c>
      <c r="C9700" s="3" t="str">
        <f>HYPERLINK("http://www.uniprot.org/uniprot/G7JEQ1","tr|G7JEQ1|G7JEQ1_MEDTR")</f>
        <v>tr|G7JEQ1|G7JEQ1_MEDTR</v>
      </c>
      <c r="D9700" t="s">
        <v>14557</v>
      </c>
      <c r="E9700">
        <v>60</v>
      </c>
      <c r="F9700">
        <v>150</v>
      </c>
      <c r="G9700">
        <v>60</v>
      </c>
      <c r="H9700">
        <v>0</v>
      </c>
      <c r="I9700">
        <v>1</v>
      </c>
      <c r="J9700">
        <v>450</v>
      </c>
      <c r="K9700">
        <v>1</v>
      </c>
      <c r="L9700">
        <v>25</v>
      </c>
      <c r="M9700">
        <v>172</v>
      </c>
      <c r="N9700" t="s">
        <v>18</v>
      </c>
      <c r="O9700" s="1">
        <v>1.6057700000000001E-40</v>
      </c>
      <c r="P9700">
        <v>431</v>
      </c>
    </row>
    <row r="9701" spans="1:16" x14ac:dyDescent="0.25">
      <c r="A9701" t="s">
        <v>14558</v>
      </c>
      <c r="B9701">
        <v>2289</v>
      </c>
      <c r="C9701" s="3" t="str">
        <f>HYPERLINK("http://www.uniprot.org/uniprot/G7L7W3","tr|G7L7W3|G7L7W3_MEDTR")</f>
        <v>tr|G7L7W3|G7L7W3_MEDTR</v>
      </c>
      <c r="D9701" t="s">
        <v>14559</v>
      </c>
      <c r="E9701">
        <v>85.79</v>
      </c>
      <c r="F9701">
        <v>753</v>
      </c>
      <c r="G9701">
        <v>107</v>
      </c>
      <c r="H9701">
        <v>1</v>
      </c>
      <c r="I9701">
        <v>4</v>
      </c>
      <c r="J9701">
        <v>2259</v>
      </c>
      <c r="K9701">
        <v>1</v>
      </c>
      <c r="L9701">
        <v>3</v>
      </c>
      <c r="M9701">
        <v>754</v>
      </c>
      <c r="N9701" t="s">
        <v>18</v>
      </c>
      <c r="O9701">
        <v>0</v>
      </c>
      <c r="P9701">
        <v>3333</v>
      </c>
    </row>
    <row r="9702" spans="1:16" x14ac:dyDescent="0.25">
      <c r="A9702" t="s">
        <v>14560</v>
      </c>
      <c r="B9702">
        <v>2274</v>
      </c>
      <c r="C9702" s="3" t="str">
        <f>HYPERLINK("http://www.uniprot.org/uniprot/G7LDW3","tr|G7LDW3|G7LDW3_MEDTR")</f>
        <v>tr|G7LDW3|G7LDW3_MEDTR</v>
      </c>
      <c r="D9702" t="s">
        <v>12981</v>
      </c>
      <c r="E9702">
        <v>84</v>
      </c>
      <c r="F9702">
        <v>744</v>
      </c>
      <c r="G9702">
        <v>119</v>
      </c>
      <c r="H9702">
        <v>0</v>
      </c>
      <c r="I9702">
        <v>40</v>
      </c>
      <c r="J9702">
        <v>2271</v>
      </c>
      <c r="K9702">
        <v>1</v>
      </c>
      <c r="L9702">
        <v>11</v>
      </c>
      <c r="M9702">
        <v>753</v>
      </c>
      <c r="N9702" t="s">
        <v>18</v>
      </c>
      <c r="O9702">
        <v>0</v>
      </c>
      <c r="P9702">
        <v>3124</v>
      </c>
    </row>
    <row r="9703" spans="1:16" x14ac:dyDescent="0.25">
      <c r="A9703" t="s">
        <v>14561</v>
      </c>
      <c r="B9703">
        <v>1200</v>
      </c>
      <c r="C9703" s="3" t="str">
        <f>HYPERLINK("http://www.uniprot.org/uniprot/B7FK10","tr|B7FK10|B7FK10_MEDTR")</f>
        <v>tr|B7FK10|B7FK10_MEDTR</v>
      </c>
      <c r="D9703" t="s">
        <v>14562</v>
      </c>
      <c r="E9703">
        <v>88.3</v>
      </c>
      <c r="F9703">
        <v>402</v>
      </c>
      <c r="G9703">
        <v>47</v>
      </c>
      <c r="H9703">
        <v>3</v>
      </c>
      <c r="I9703">
        <v>1</v>
      </c>
      <c r="J9703">
        <v>1197</v>
      </c>
      <c r="K9703">
        <v>1</v>
      </c>
      <c r="L9703">
        <v>1</v>
      </c>
      <c r="M9703">
        <v>398</v>
      </c>
      <c r="N9703" t="s">
        <v>18</v>
      </c>
      <c r="O9703">
        <v>0</v>
      </c>
      <c r="P9703">
        <v>1837</v>
      </c>
    </row>
    <row r="9704" spans="1:16" x14ac:dyDescent="0.25">
      <c r="A9704" t="s">
        <v>14563</v>
      </c>
      <c r="B9704">
        <v>633</v>
      </c>
      <c r="C9704" s="3" t="str">
        <f>HYPERLINK("http://www.uniprot.org/uniprot/I3ST27","tr|I3ST27|I3ST27_MEDTR")</f>
        <v>tr|I3ST27|I3ST27_MEDTR</v>
      </c>
      <c r="D9704" t="s">
        <v>22</v>
      </c>
      <c r="E9704">
        <v>90</v>
      </c>
      <c r="F9704">
        <v>180</v>
      </c>
      <c r="G9704">
        <v>18</v>
      </c>
      <c r="H9704">
        <v>0</v>
      </c>
      <c r="I9704">
        <v>52</v>
      </c>
      <c r="J9704">
        <v>591</v>
      </c>
      <c r="K9704">
        <v>1</v>
      </c>
      <c r="L9704">
        <v>18</v>
      </c>
      <c r="M9704">
        <v>197</v>
      </c>
      <c r="N9704" t="s">
        <v>18</v>
      </c>
      <c r="O9704" s="1">
        <v>1.17474E-88</v>
      </c>
      <c r="P9704">
        <v>848</v>
      </c>
    </row>
    <row r="9705" spans="1:16" x14ac:dyDescent="0.25">
      <c r="A9705" t="s">
        <v>14564</v>
      </c>
      <c r="B9705">
        <v>498</v>
      </c>
      <c r="C9705" s="3" t="str">
        <f>HYPERLINK("http://www.uniprot.org/uniprot/I1MUS9","tr|I1MUS9|I1MUS9_SOYBN")</f>
        <v>tr|I1MUS9|I1MUS9_SOYBN</v>
      </c>
      <c r="D9705" t="s">
        <v>71</v>
      </c>
      <c r="E9705">
        <v>77.91</v>
      </c>
      <c r="F9705">
        <v>163</v>
      </c>
      <c r="G9705">
        <v>36</v>
      </c>
      <c r="H9705">
        <v>0</v>
      </c>
      <c r="I9705">
        <v>4</v>
      </c>
      <c r="J9705">
        <v>492</v>
      </c>
      <c r="K9705">
        <v>1</v>
      </c>
      <c r="L9705">
        <v>586</v>
      </c>
      <c r="M9705">
        <v>748</v>
      </c>
      <c r="N9705" t="s">
        <v>18</v>
      </c>
      <c r="O9705" s="1">
        <v>4.1141200000000002E-68</v>
      </c>
      <c r="P9705">
        <v>669</v>
      </c>
    </row>
    <row r="9706" spans="1:16" x14ac:dyDescent="0.25">
      <c r="A9706" t="s">
        <v>14565</v>
      </c>
      <c r="B9706">
        <v>288</v>
      </c>
      <c r="C9706" s="3" t="str">
        <f>HYPERLINK("http://www.uniprot.org/uniprot/B7FJT9","tr|B7FJT9|B7FJT9_MEDTR")</f>
        <v>tr|B7FJT9|B7FJT9_MEDTR</v>
      </c>
      <c r="D9706" t="s">
        <v>6445</v>
      </c>
      <c r="E9706">
        <v>88.42</v>
      </c>
      <c r="F9706">
        <v>95</v>
      </c>
      <c r="G9706">
        <v>11</v>
      </c>
      <c r="H9706">
        <v>0</v>
      </c>
      <c r="I9706">
        <v>1</v>
      </c>
      <c r="J9706">
        <v>285</v>
      </c>
      <c r="K9706">
        <v>1</v>
      </c>
      <c r="L9706">
        <v>146</v>
      </c>
      <c r="M9706">
        <v>240</v>
      </c>
      <c r="N9706" t="s">
        <v>18</v>
      </c>
      <c r="O9706" s="1">
        <v>6.7813999999999995E-39</v>
      </c>
      <c r="P9706">
        <v>417</v>
      </c>
    </row>
    <row r="9707" spans="1:16" x14ac:dyDescent="0.25">
      <c r="A9707" t="s">
        <v>14566</v>
      </c>
      <c r="B9707">
        <v>1062</v>
      </c>
      <c r="C9707" s="3" t="str">
        <f>HYPERLINK("http://www.uniprot.org/uniprot/A2Q2T1","tr|A2Q2T1|A2Q2T1_MEDTR")</f>
        <v>tr|A2Q2T1|A2Q2T1_MEDTR</v>
      </c>
      <c r="D9707" t="s">
        <v>337</v>
      </c>
      <c r="E9707">
        <v>69.63</v>
      </c>
      <c r="F9707">
        <v>359</v>
      </c>
      <c r="G9707">
        <v>109</v>
      </c>
      <c r="H9707">
        <v>19</v>
      </c>
      <c r="I9707">
        <v>4</v>
      </c>
      <c r="J9707">
        <v>1023</v>
      </c>
      <c r="K9707">
        <v>1</v>
      </c>
      <c r="L9707">
        <v>138</v>
      </c>
      <c r="M9707">
        <v>477</v>
      </c>
      <c r="N9707" t="s">
        <v>18</v>
      </c>
      <c r="O9707" s="1">
        <v>3.1150799999999999E-131</v>
      </c>
      <c r="P9707">
        <v>1219</v>
      </c>
    </row>
    <row r="9708" spans="1:16" x14ac:dyDescent="0.25">
      <c r="A9708" t="s">
        <v>14567</v>
      </c>
      <c r="B9708">
        <v>645</v>
      </c>
      <c r="C9708" s="3" t="str">
        <f>HYPERLINK("http://www.uniprot.org/uniprot/G7ZUE2","tr|G7ZUE2|G7ZUE2_MEDTR")</f>
        <v>tr|G7ZUE2|G7ZUE2_MEDTR</v>
      </c>
      <c r="D9708" t="s">
        <v>14568</v>
      </c>
      <c r="E9708">
        <v>72.86</v>
      </c>
      <c r="F9708">
        <v>129</v>
      </c>
      <c r="G9708">
        <v>35</v>
      </c>
      <c r="H9708">
        <v>0</v>
      </c>
      <c r="I9708">
        <v>31</v>
      </c>
      <c r="J9708">
        <v>417</v>
      </c>
      <c r="K9708">
        <v>1</v>
      </c>
      <c r="L9708">
        <v>51</v>
      </c>
      <c r="M9708">
        <v>179</v>
      </c>
      <c r="N9708" t="s">
        <v>18</v>
      </c>
      <c r="O9708" s="1">
        <v>2.7946499999999997E-48</v>
      </c>
      <c r="P9708">
        <v>500</v>
      </c>
    </row>
    <row r="9709" spans="1:16" x14ac:dyDescent="0.25">
      <c r="A9709" t="s">
        <v>14569</v>
      </c>
      <c r="B9709">
        <v>1377</v>
      </c>
      <c r="C9709" s="3" t="str">
        <f>HYPERLINK("http://www.uniprot.org/uniprot/G7IRD4","tr|G7IRD4|G7IRD4_MEDTR")</f>
        <v>tr|G7IRD4|G7IRD4_MEDTR</v>
      </c>
      <c r="D9709" t="s">
        <v>14570</v>
      </c>
      <c r="E9709">
        <v>82.13</v>
      </c>
      <c r="F9709">
        <v>459</v>
      </c>
      <c r="G9709">
        <v>82</v>
      </c>
      <c r="H9709">
        <v>1</v>
      </c>
      <c r="I9709">
        <v>1</v>
      </c>
      <c r="J9709">
        <v>1374</v>
      </c>
      <c r="K9709">
        <v>1</v>
      </c>
      <c r="L9709">
        <v>40</v>
      </c>
      <c r="M9709">
        <v>498</v>
      </c>
      <c r="N9709" t="s">
        <v>18</v>
      </c>
      <c r="O9709">
        <v>0</v>
      </c>
      <c r="P9709">
        <v>2026</v>
      </c>
    </row>
    <row r="9710" spans="1:16" x14ac:dyDescent="0.25">
      <c r="A9710" t="s">
        <v>14571</v>
      </c>
      <c r="B9710">
        <v>435</v>
      </c>
      <c r="C9710" s="3" t="str">
        <f>HYPERLINK("http://www.uniprot.org/uniprot/I3S521","tr|I3S521|I3S521_LOTJA")</f>
        <v>tr|I3S521|I3S521_LOTJA</v>
      </c>
      <c r="D9710" t="s">
        <v>93</v>
      </c>
      <c r="E9710">
        <v>73.5</v>
      </c>
      <c r="F9710">
        <v>151</v>
      </c>
      <c r="G9710">
        <v>40</v>
      </c>
      <c r="H9710">
        <v>7</v>
      </c>
      <c r="I9710">
        <v>1</v>
      </c>
      <c r="J9710">
        <v>432</v>
      </c>
      <c r="K9710">
        <v>1</v>
      </c>
      <c r="L9710">
        <v>1</v>
      </c>
      <c r="M9710">
        <v>151</v>
      </c>
      <c r="N9710" t="s">
        <v>18</v>
      </c>
      <c r="O9710" s="1">
        <v>2.5417800000000001E-54</v>
      </c>
      <c r="P9710">
        <v>550</v>
      </c>
    </row>
    <row r="9711" spans="1:16" x14ac:dyDescent="0.25">
      <c r="A9711" t="s">
        <v>14572</v>
      </c>
      <c r="B9711">
        <v>369</v>
      </c>
      <c r="C9711" s="3" t="str">
        <f>HYPERLINK("http://www.uniprot.org/uniprot/I3S4B9","tr|I3S4B9|I3S4B9_LOTJA")</f>
        <v>tr|I3S4B9|I3S4B9_LOTJA</v>
      </c>
      <c r="D9711" t="s">
        <v>93</v>
      </c>
      <c r="E9711">
        <v>76.22</v>
      </c>
      <c r="F9711">
        <v>122</v>
      </c>
      <c r="G9711">
        <v>29</v>
      </c>
      <c r="H9711">
        <v>0</v>
      </c>
      <c r="I9711">
        <v>1</v>
      </c>
      <c r="J9711">
        <v>366</v>
      </c>
      <c r="K9711">
        <v>1</v>
      </c>
      <c r="L9711">
        <v>30</v>
      </c>
      <c r="M9711">
        <v>151</v>
      </c>
      <c r="N9711" t="s">
        <v>18</v>
      </c>
      <c r="O9711" s="1">
        <v>8.7731900000000002E-47</v>
      </c>
      <c r="P9711">
        <v>485</v>
      </c>
    </row>
    <row r="9712" spans="1:16" x14ac:dyDescent="0.25">
      <c r="A9712" t="s">
        <v>14573</v>
      </c>
      <c r="B9712">
        <v>2373</v>
      </c>
      <c r="C9712" s="3" t="str">
        <f>HYPERLINK("http://www.uniprot.org/uniprot/I1M6K6","tr|I1M6K6|I1M6K6_SOYBN")</f>
        <v>tr|I1M6K6|I1M6K6_SOYBN</v>
      </c>
      <c r="D9712" t="s">
        <v>28</v>
      </c>
      <c r="E9712">
        <v>73.81</v>
      </c>
      <c r="F9712">
        <v>718</v>
      </c>
      <c r="G9712">
        <v>188</v>
      </c>
      <c r="H9712">
        <v>2</v>
      </c>
      <c r="I9712">
        <v>172</v>
      </c>
      <c r="J9712">
        <v>2319</v>
      </c>
      <c r="K9712">
        <v>1</v>
      </c>
      <c r="L9712">
        <v>25</v>
      </c>
      <c r="M9712">
        <v>738</v>
      </c>
      <c r="N9712" t="s">
        <v>18</v>
      </c>
      <c r="O9712">
        <v>0</v>
      </c>
      <c r="P9712">
        <v>2672</v>
      </c>
    </row>
    <row r="9713" spans="1:16" x14ac:dyDescent="0.25">
      <c r="A9713" t="s">
        <v>14574</v>
      </c>
      <c r="B9713">
        <v>741</v>
      </c>
      <c r="C9713" s="3" t="str">
        <f>HYPERLINK("http://www.uniprot.org/uniprot/G7L626","tr|G7L626|G7L626_MEDTR")</f>
        <v>tr|G7L626|G7L626_MEDTR</v>
      </c>
      <c r="D9713" t="s">
        <v>14575</v>
      </c>
      <c r="E9713">
        <v>87.44</v>
      </c>
      <c r="F9713">
        <v>247</v>
      </c>
      <c r="G9713">
        <v>31</v>
      </c>
      <c r="H9713">
        <v>1</v>
      </c>
      <c r="I9713">
        <v>1</v>
      </c>
      <c r="J9713">
        <v>738</v>
      </c>
      <c r="K9713">
        <v>1</v>
      </c>
      <c r="L9713">
        <v>1</v>
      </c>
      <c r="M9713">
        <v>245</v>
      </c>
      <c r="N9713" t="s">
        <v>18</v>
      </c>
      <c r="O9713" s="1">
        <v>8.5714300000000002E-117</v>
      </c>
      <c r="P9713">
        <v>1092</v>
      </c>
    </row>
    <row r="9714" spans="1:16" x14ac:dyDescent="0.25">
      <c r="A9714" t="s">
        <v>14576</v>
      </c>
      <c r="B9714">
        <v>1377</v>
      </c>
      <c r="C9714" s="3" t="str">
        <f>HYPERLINK("http://www.uniprot.org/uniprot/I1JND0","tr|I1JND0|I1JND0_SOYBN")</f>
        <v>tr|I1JND0|I1JND0_SOYBN</v>
      </c>
      <c r="D9714" t="s">
        <v>28</v>
      </c>
      <c r="E9714">
        <v>79.91</v>
      </c>
      <c r="F9714">
        <v>458</v>
      </c>
      <c r="G9714">
        <v>92</v>
      </c>
      <c r="H9714">
        <v>0</v>
      </c>
      <c r="I9714">
        <v>1</v>
      </c>
      <c r="J9714">
        <v>1374</v>
      </c>
      <c r="K9714">
        <v>1</v>
      </c>
      <c r="L9714">
        <v>1</v>
      </c>
      <c r="M9714">
        <v>458</v>
      </c>
      <c r="N9714" t="s">
        <v>18</v>
      </c>
      <c r="O9714">
        <v>0</v>
      </c>
      <c r="P9714">
        <v>1910</v>
      </c>
    </row>
    <row r="9715" spans="1:16" x14ac:dyDescent="0.25">
      <c r="A9715" t="s">
        <v>14577</v>
      </c>
      <c r="B9715">
        <v>1197</v>
      </c>
      <c r="C9715" s="3" t="str">
        <f>HYPERLINK("http://www.uniprot.org/uniprot/G7L6M5","tr|G7L6M5|G7L6M5_MEDTR")</f>
        <v>tr|G7L6M5|G7L6M5_MEDTR</v>
      </c>
      <c r="D9715" t="s">
        <v>14506</v>
      </c>
      <c r="E9715">
        <v>50.82</v>
      </c>
      <c r="F9715">
        <v>425</v>
      </c>
      <c r="G9715">
        <v>209</v>
      </c>
      <c r="H9715">
        <v>37</v>
      </c>
      <c r="I9715">
        <v>25</v>
      </c>
      <c r="J9715">
        <v>1188</v>
      </c>
      <c r="K9715">
        <v>1</v>
      </c>
      <c r="L9715">
        <v>3</v>
      </c>
      <c r="M9715">
        <v>418</v>
      </c>
      <c r="N9715" t="s">
        <v>18</v>
      </c>
      <c r="O9715" s="1">
        <v>7.8193600000000001E-97</v>
      </c>
      <c r="P9715">
        <v>923</v>
      </c>
    </row>
    <row r="9716" spans="1:16" x14ac:dyDescent="0.25">
      <c r="A9716" t="s">
        <v>14578</v>
      </c>
      <c r="B9716">
        <v>549</v>
      </c>
      <c r="C9716" s="3" t="str">
        <f>HYPERLINK("http://www.uniprot.org/uniprot/G7I6W4","tr|G7I6W4|G7I6W4_MEDTR")</f>
        <v>tr|G7I6W4|G7I6W4_MEDTR</v>
      </c>
      <c r="D9716" t="s">
        <v>14579</v>
      </c>
      <c r="E9716">
        <v>64.86</v>
      </c>
      <c r="F9716">
        <v>185</v>
      </c>
      <c r="G9716">
        <v>65</v>
      </c>
      <c r="H9716">
        <v>3</v>
      </c>
      <c r="I9716">
        <v>1</v>
      </c>
      <c r="J9716">
        <v>546</v>
      </c>
      <c r="K9716">
        <v>1</v>
      </c>
      <c r="L9716">
        <v>1</v>
      </c>
      <c r="M9716">
        <v>185</v>
      </c>
      <c r="N9716" t="s">
        <v>18</v>
      </c>
      <c r="O9716" s="1">
        <v>2.9903600000000001E-56</v>
      </c>
      <c r="P9716">
        <v>567</v>
      </c>
    </row>
    <row r="9717" spans="1:16" x14ac:dyDescent="0.25">
      <c r="A9717" t="s">
        <v>14580</v>
      </c>
      <c r="B9717">
        <v>2214</v>
      </c>
      <c r="C9717" s="3" t="str">
        <f>HYPERLINK("http://www.uniprot.org/uniprot/G7IDL5","tr|G7IDL5|G7IDL5_MEDTR")</f>
        <v>tr|G7IDL5|G7IDL5_MEDTR</v>
      </c>
      <c r="D9717" t="s">
        <v>14581</v>
      </c>
      <c r="E9717">
        <v>91.23</v>
      </c>
      <c r="F9717">
        <v>742</v>
      </c>
      <c r="G9717">
        <v>65</v>
      </c>
      <c r="H9717">
        <v>6</v>
      </c>
      <c r="I9717">
        <v>1</v>
      </c>
      <c r="J9717">
        <v>2208</v>
      </c>
      <c r="K9717">
        <v>1</v>
      </c>
      <c r="L9717">
        <v>1</v>
      </c>
      <c r="M9717">
        <v>741</v>
      </c>
      <c r="N9717" t="s">
        <v>18</v>
      </c>
      <c r="O9717">
        <v>0</v>
      </c>
      <c r="P9717">
        <v>3459</v>
      </c>
    </row>
    <row r="9718" spans="1:16" x14ac:dyDescent="0.25">
      <c r="A9718" t="s">
        <v>14582</v>
      </c>
      <c r="B9718">
        <v>930</v>
      </c>
      <c r="C9718" s="3" t="str">
        <f>HYPERLINK("http://www.uniprot.org/uniprot/I1L2V8","tr|I1L2V8|I1L2V8_SOYBN")</f>
        <v>tr|I1L2V8|I1L2V8_SOYBN</v>
      </c>
      <c r="D9718" t="s">
        <v>28</v>
      </c>
      <c r="E9718">
        <v>37.06</v>
      </c>
      <c r="F9718">
        <v>143</v>
      </c>
      <c r="G9718">
        <v>90</v>
      </c>
      <c r="H9718">
        <v>7</v>
      </c>
      <c r="I9718">
        <v>214</v>
      </c>
      <c r="J9718">
        <v>621</v>
      </c>
      <c r="K9718">
        <v>1</v>
      </c>
      <c r="L9718">
        <v>252</v>
      </c>
      <c r="M9718">
        <v>391</v>
      </c>
      <c r="N9718" t="s">
        <v>18</v>
      </c>
      <c r="O9718" s="1">
        <v>1.3645500000000001E-12</v>
      </c>
      <c r="P9718">
        <v>195</v>
      </c>
    </row>
    <row r="9719" spans="1:16" x14ac:dyDescent="0.25">
      <c r="A9719" t="s">
        <v>14583</v>
      </c>
      <c r="B9719">
        <v>1065</v>
      </c>
      <c r="C9719" s="3" t="str">
        <f>HYPERLINK("http://www.uniprot.org/uniprot/G7JBJ4","tr|G7JBJ4|G7JBJ4_MEDTR")</f>
        <v>tr|G7JBJ4|G7JBJ4_MEDTR</v>
      </c>
      <c r="D9719" t="s">
        <v>14584</v>
      </c>
      <c r="E9719">
        <v>72.31</v>
      </c>
      <c r="F9719">
        <v>354</v>
      </c>
      <c r="G9719">
        <v>98</v>
      </c>
      <c r="H9719">
        <v>1</v>
      </c>
      <c r="I9719">
        <v>1</v>
      </c>
      <c r="J9719">
        <v>1059</v>
      </c>
      <c r="K9719">
        <v>1</v>
      </c>
      <c r="L9719">
        <v>1</v>
      </c>
      <c r="M9719">
        <v>349</v>
      </c>
      <c r="N9719" t="s">
        <v>18</v>
      </c>
      <c r="O9719" s="1">
        <v>3.94121E-142</v>
      </c>
      <c r="P9719">
        <v>1313</v>
      </c>
    </row>
    <row r="9720" spans="1:16" x14ac:dyDescent="0.25">
      <c r="A9720" t="s">
        <v>14585</v>
      </c>
      <c r="B9720">
        <v>324</v>
      </c>
      <c r="C9720" s="3" t="str">
        <f>HYPERLINK("http://www.uniprot.org/uniprot/G7J502","tr|G7J502|G7J502_MEDTR")</f>
        <v>tr|G7J502|G7J502_MEDTR</v>
      </c>
      <c r="D9720" t="s">
        <v>14586</v>
      </c>
      <c r="E9720">
        <v>85.98</v>
      </c>
      <c r="F9720">
        <v>107</v>
      </c>
      <c r="G9720">
        <v>15</v>
      </c>
      <c r="H9720">
        <v>0</v>
      </c>
      <c r="I9720">
        <v>1</v>
      </c>
      <c r="J9720">
        <v>321</v>
      </c>
      <c r="K9720">
        <v>1</v>
      </c>
      <c r="L9720">
        <v>1</v>
      </c>
      <c r="M9720">
        <v>107</v>
      </c>
      <c r="N9720" t="s">
        <v>18</v>
      </c>
      <c r="O9720" s="1">
        <v>3.6681699999999998E-48</v>
      </c>
      <c r="P9720">
        <v>497</v>
      </c>
    </row>
    <row r="9721" spans="1:16" x14ac:dyDescent="0.25">
      <c r="A9721" t="s">
        <v>14587</v>
      </c>
      <c r="B9721">
        <v>2115</v>
      </c>
      <c r="C9721" s="3" t="str">
        <f>HYPERLINK("http://www.uniprot.org/uniprot/G7J1F5","tr|G7J1F5|G7J1F5_MEDTR")</f>
        <v>tr|G7J1F5|G7J1F5_MEDTR</v>
      </c>
      <c r="D9721" t="s">
        <v>14588</v>
      </c>
      <c r="E9721">
        <v>82.64</v>
      </c>
      <c r="F9721">
        <v>703</v>
      </c>
      <c r="G9721">
        <v>122</v>
      </c>
      <c r="H9721">
        <v>0</v>
      </c>
      <c r="I9721">
        <v>1</v>
      </c>
      <c r="J9721">
        <v>2109</v>
      </c>
      <c r="K9721">
        <v>1</v>
      </c>
      <c r="L9721">
        <v>28</v>
      </c>
      <c r="M9721">
        <v>730</v>
      </c>
      <c r="N9721" t="s">
        <v>18</v>
      </c>
      <c r="O9721">
        <v>0</v>
      </c>
      <c r="P9721">
        <v>3029</v>
      </c>
    </row>
    <row r="9722" spans="1:16" x14ac:dyDescent="0.25">
      <c r="A9722" t="s">
        <v>14589</v>
      </c>
      <c r="B9722">
        <v>465</v>
      </c>
      <c r="C9722" s="3" t="str">
        <f>HYPERLINK("http://www.uniprot.org/uniprot/I1KLP4","tr|I1KLP4|I1KLP4_SOYBN")</f>
        <v>tr|I1KLP4|I1KLP4_SOYBN</v>
      </c>
      <c r="D9722" t="s">
        <v>28</v>
      </c>
      <c r="E9722">
        <v>51.9</v>
      </c>
      <c r="F9722">
        <v>131</v>
      </c>
      <c r="G9722">
        <v>63</v>
      </c>
      <c r="H9722">
        <v>0</v>
      </c>
      <c r="I9722">
        <v>22</v>
      </c>
      <c r="J9722">
        <v>414</v>
      </c>
      <c r="K9722">
        <v>1</v>
      </c>
      <c r="L9722">
        <v>1</v>
      </c>
      <c r="M9722">
        <v>128</v>
      </c>
      <c r="N9722" t="s">
        <v>18</v>
      </c>
      <c r="O9722" s="1">
        <v>2.7792299999999998E-24</v>
      </c>
      <c r="P9722">
        <v>291</v>
      </c>
    </row>
    <row r="9723" spans="1:16" x14ac:dyDescent="0.25">
      <c r="A9723" t="s">
        <v>14590</v>
      </c>
      <c r="B9723">
        <v>681</v>
      </c>
      <c r="C9723" s="3" t="str">
        <f>HYPERLINK("http://www.uniprot.org/uniprot/I1MZH2","tr|I1MZH2|I1MZH2_SOYBN")</f>
        <v>tr|I1MZH2|I1MZH2_SOYBN</v>
      </c>
      <c r="D9723" t="s">
        <v>117</v>
      </c>
      <c r="E9723">
        <v>93.36</v>
      </c>
      <c r="F9723">
        <v>196</v>
      </c>
      <c r="G9723">
        <v>13</v>
      </c>
      <c r="H9723">
        <v>0</v>
      </c>
      <c r="I9723">
        <v>91</v>
      </c>
      <c r="J9723">
        <v>678</v>
      </c>
      <c r="K9723">
        <v>1</v>
      </c>
      <c r="L9723">
        <v>89</v>
      </c>
      <c r="M9723">
        <v>284</v>
      </c>
      <c r="N9723" t="s">
        <v>18</v>
      </c>
      <c r="O9723" s="1">
        <v>1.31506E-102</v>
      </c>
      <c r="P9723">
        <v>969</v>
      </c>
    </row>
    <row r="9724" spans="1:16" x14ac:dyDescent="0.25">
      <c r="A9724" t="s">
        <v>14591</v>
      </c>
      <c r="B9724">
        <v>834</v>
      </c>
      <c r="C9724" s="3" t="str">
        <f>HYPERLINK("http://www.uniprot.org/uniprot/G7LF21","tr|G7LF21|G7LF21_MEDTR")</f>
        <v>tr|G7LF21|G7LF21_MEDTR</v>
      </c>
      <c r="D9724" t="s">
        <v>14592</v>
      </c>
      <c r="E9724">
        <v>75.709999999999994</v>
      </c>
      <c r="F9724">
        <v>280</v>
      </c>
      <c r="G9724">
        <v>68</v>
      </c>
      <c r="H9724">
        <v>3</v>
      </c>
      <c r="I9724">
        <v>1</v>
      </c>
      <c r="J9724">
        <v>831</v>
      </c>
      <c r="K9724">
        <v>1</v>
      </c>
      <c r="L9724">
        <v>2</v>
      </c>
      <c r="M9724">
        <v>272</v>
      </c>
      <c r="N9724" t="s">
        <v>18</v>
      </c>
      <c r="O9724" s="1">
        <v>1.13397E-113</v>
      </c>
      <c r="P9724">
        <v>1066</v>
      </c>
    </row>
    <row r="9725" spans="1:16" x14ac:dyDescent="0.25">
      <c r="A9725" t="s">
        <v>14593</v>
      </c>
      <c r="B9725">
        <v>1146</v>
      </c>
      <c r="C9725" s="3" t="str">
        <f>HYPERLINK("http://www.uniprot.org/uniprot/A5AWJ5","tr|A5AWJ5|A5AWJ5_VITVI")</f>
        <v>tr|A5AWJ5|A5AWJ5_VITVI</v>
      </c>
      <c r="D9725" t="s">
        <v>1879</v>
      </c>
      <c r="E9725">
        <v>33.18</v>
      </c>
      <c r="F9725">
        <v>229</v>
      </c>
      <c r="G9725">
        <v>153</v>
      </c>
      <c r="H9725">
        <v>1</v>
      </c>
      <c r="I9725">
        <v>82</v>
      </c>
      <c r="J9725">
        <v>765</v>
      </c>
      <c r="K9725">
        <v>1</v>
      </c>
      <c r="L9725">
        <v>1</v>
      </c>
      <c r="M9725">
        <v>227</v>
      </c>
      <c r="N9725" t="s">
        <v>18</v>
      </c>
      <c r="O9725" s="1">
        <v>5.7572699999999996E-25</v>
      </c>
      <c r="P9725">
        <v>303</v>
      </c>
    </row>
    <row r="9726" spans="1:16" x14ac:dyDescent="0.25">
      <c r="A9726" t="s">
        <v>14594</v>
      </c>
      <c r="B9726">
        <v>333</v>
      </c>
      <c r="C9726" s="3" t="str">
        <f>HYPERLINK("http://www.uniprot.org/uniprot/G7L7X0","tr|G7L7X0|G7L7X0_MEDTR")</f>
        <v>tr|G7L7X0|G7L7X0_MEDTR</v>
      </c>
      <c r="D9726" t="s">
        <v>14595</v>
      </c>
      <c r="E9726">
        <v>85.45</v>
      </c>
      <c r="F9726">
        <v>110</v>
      </c>
      <c r="G9726">
        <v>16</v>
      </c>
      <c r="H9726">
        <v>0</v>
      </c>
      <c r="I9726">
        <v>1</v>
      </c>
      <c r="J9726">
        <v>330</v>
      </c>
      <c r="K9726">
        <v>1</v>
      </c>
      <c r="L9726">
        <v>246</v>
      </c>
      <c r="M9726">
        <v>355</v>
      </c>
      <c r="N9726" t="s">
        <v>18</v>
      </c>
      <c r="O9726" s="1">
        <v>4.57242E-51</v>
      </c>
      <c r="P9726">
        <v>522</v>
      </c>
    </row>
    <row r="9727" spans="1:16" x14ac:dyDescent="0.25">
      <c r="A9727" t="s">
        <v>14596</v>
      </c>
      <c r="B9727">
        <v>2331</v>
      </c>
      <c r="C9727" s="3" t="str">
        <f>HYPERLINK("http://www.uniprot.org/uniprot/I1MI91","tr|I1MI91|I1MI91_SOYBN")</f>
        <v>tr|I1MI91|I1MI91_SOYBN</v>
      </c>
      <c r="D9727" t="s">
        <v>28</v>
      </c>
      <c r="E9727">
        <v>66.34</v>
      </c>
      <c r="F9727">
        <v>734</v>
      </c>
      <c r="G9727">
        <v>247</v>
      </c>
      <c r="H9727">
        <v>2</v>
      </c>
      <c r="I9727">
        <v>94</v>
      </c>
      <c r="J9727">
        <v>2289</v>
      </c>
      <c r="K9727">
        <v>1</v>
      </c>
      <c r="L9727">
        <v>31</v>
      </c>
      <c r="M9727">
        <v>757</v>
      </c>
      <c r="N9727" t="s">
        <v>18</v>
      </c>
      <c r="O9727">
        <v>0</v>
      </c>
      <c r="P9727">
        <v>2365</v>
      </c>
    </row>
    <row r="9728" spans="1:16" x14ac:dyDescent="0.25">
      <c r="A9728" t="s">
        <v>14597</v>
      </c>
      <c r="B9728">
        <v>1053</v>
      </c>
      <c r="C9728" s="3" t="str">
        <f>HYPERLINK("http://www.uniprot.org/uniprot/G7LDW2","tr|G7LDW2|G7LDW2_MEDTR")</f>
        <v>tr|G7LDW2|G7LDW2_MEDTR</v>
      </c>
      <c r="D9728" t="s">
        <v>14598</v>
      </c>
      <c r="E9728">
        <v>80</v>
      </c>
      <c r="F9728">
        <v>395</v>
      </c>
      <c r="G9728">
        <v>79</v>
      </c>
      <c r="H9728">
        <v>46</v>
      </c>
      <c r="I9728">
        <v>1</v>
      </c>
      <c r="J9728">
        <v>1047</v>
      </c>
      <c r="K9728">
        <v>1</v>
      </c>
      <c r="L9728">
        <v>124</v>
      </c>
      <c r="M9728">
        <v>518</v>
      </c>
      <c r="N9728" t="s">
        <v>18</v>
      </c>
      <c r="O9728" s="1">
        <v>2.8404500000000003E-169</v>
      </c>
      <c r="P9728">
        <v>1547</v>
      </c>
    </row>
    <row r="9729" spans="1:16" x14ac:dyDescent="0.25">
      <c r="A9729" t="s">
        <v>14599</v>
      </c>
      <c r="B9729">
        <v>519</v>
      </c>
      <c r="C9729" s="3" t="str">
        <f>HYPERLINK("http://www.uniprot.org/uniprot/I3T2Q1","tr|I3T2Q1|I3T2Q1_LOTJA")</f>
        <v>tr|I3T2Q1|I3T2Q1_LOTJA</v>
      </c>
      <c r="D9729" t="s">
        <v>93</v>
      </c>
      <c r="E9729">
        <v>70.760000000000005</v>
      </c>
      <c r="F9729">
        <v>171</v>
      </c>
      <c r="G9729">
        <v>50</v>
      </c>
      <c r="H9729">
        <v>1</v>
      </c>
      <c r="I9729">
        <v>1</v>
      </c>
      <c r="J9729">
        <v>510</v>
      </c>
      <c r="K9729">
        <v>1</v>
      </c>
      <c r="L9729">
        <v>1</v>
      </c>
      <c r="M9729">
        <v>164</v>
      </c>
      <c r="N9729" t="s">
        <v>18</v>
      </c>
      <c r="O9729" s="1">
        <v>1.00818E-58</v>
      </c>
      <c r="P9729">
        <v>588</v>
      </c>
    </row>
    <row r="9730" spans="1:16" x14ac:dyDescent="0.25">
      <c r="A9730" t="s">
        <v>14600</v>
      </c>
      <c r="B9730">
        <v>645</v>
      </c>
      <c r="C9730" s="3" t="str">
        <f>HYPERLINK("http://www.uniprot.org/uniprot/B7FND8","tr|B7FND8|B7FND8_MEDTR")</f>
        <v>tr|B7FND8|B7FND8_MEDTR</v>
      </c>
      <c r="D9730" t="s">
        <v>22</v>
      </c>
      <c r="E9730">
        <v>99.06</v>
      </c>
      <c r="F9730">
        <v>214</v>
      </c>
      <c r="G9730">
        <v>2</v>
      </c>
      <c r="H9730">
        <v>0</v>
      </c>
      <c r="I9730">
        <v>1</v>
      </c>
      <c r="J9730">
        <v>642</v>
      </c>
      <c r="K9730">
        <v>1</v>
      </c>
      <c r="L9730">
        <v>1</v>
      </c>
      <c r="M9730">
        <v>214</v>
      </c>
      <c r="N9730" t="s">
        <v>18</v>
      </c>
      <c r="O9730" s="1">
        <v>8.50798E-122</v>
      </c>
      <c r="P9730">
        <v>1134</v>
      </c>
    </row>
    <row r="9731" spans="1:16" x14ac:dyDescent="0.25">
      <c r="A9731" t="s">
        <v>14601</v>
      </c>
      <c r="B9731">
        <v>1134</v>
      </c>
      <c r="C9731" s="3" t="str">
        <f>HYPERLINK("http://www.uniprot.org/uniprot/G7IKJ3","tr|G7IKJ3|G7IKJ3_MEDTR")</f>
        <v>tr|G7IKJ3|G7IKJ3_MEDTR</v>
      </c>
      <c r="D9731" t="s">
        <v>3121</v>
      </c>
      <c r="E9731">
        <v>35.479999999999997</v>
      </c>
      <c r="F9731">
        <v>186</v>
      </c>
      <c r="G9731">
        <v>120</v>
      </c>
      <c r="H9731">
        <v>2</v>
      </c>
      <c r="I9731">
        <v>301</v>
      </c>
      <c r="J9731">
        <v>852</v>
      </c>
      <c r="K9731">
        <v>1</v>
      </c>
      <c r="L9731">
        <v>637</v>
      </c>
      <c r="M9731">
        <v>816</v>
      </c>
      <c r="N9731" t="s">
        <v>18</v>
      </c>
      <c r="O9731" s="1">
        <v>1.9764199999999999E-26</v>
      </c>
      <c r="P9731">
        <v>285</v>
      </c>
    </row>
    <row r="9732" spans="1:16" x14ac:dyDescent="0.25">
      <c r="A9732" t="s">
        <v>14602</v>
      </c>
      <c r="B9732">
        <v>723</v>
      </c>
      <c r="C9732" s="3" t="str">
        <f>HYPERLINK("http://www.uniprot.org/uniprot/I3S8F5","tr|I3S8F5|I3S8F5_MEDTR")</f>
        <v>tr|I3S8F5|I3S8F5_MEDTR</v>
      </c>
      <c r="D9732" t="s">
        <v>22</v>
      </c>
      <c r="E9732">
        <v>57.87</v>
      </c>
      <c r="F9732">
        <v>273</v>
      </c>
      <c r="G9732">
        <v>115</v>
      </c>
      <c r="H9732">
        <v>46</v>
      </c>
      <c r="I9732">
        <v>1</v>
      </c>
      <c r="J9732">
        <v>681</v>
      </c>
      <c r="K9732">
        <v>1</v>
      </c>
      <c r="L9732">
        <v>1</v>
      </c>
      <c r="M9732">
        <v>269</v>
      </c>
      <c r="N9732" t="s">
        <v>18</v>
      </c>
      <c r="O9732" s="1">
        <v>3.8490299999999997E-82</v>
      </c>
      <c r="P9732">
        <v>793</v>
      </c>
    </row>
    <row r="9733" spans="1:16" x14ac:dyDescent="0.25">
      <c r="A9733" t="s">
        <v>14603</v>
      </c>
      <c r="B9733">
        <v>1281</v>
      </c>
      <c r="C9733" s="3" t="str">
        <f>HYPERLINK("http://www.uniprot.org/uniprot/K7MNX2","tr|K7MNX2|K7MNX2_SOYBN")</f>
        <v>tr|K7MNX2|K7MNX2_SOYBN</v>
      </c>
      <c r="D9733" t="s">
        <v>28</v>
      </c>
      <c r="E9733">
        <v>24.46</v>
      </c>
      <c r="F9733">
        <v>372</v>
      </c>
      <c r="G9733">
        <v>281</v>
      </c>
      <c r="H9733">
        <v>6</v>
      </c>
      <c r="I9733">
        <v>76</v>
      </c>
      <c r="J9733">
        <v>1173</v>
      </c>
      <c r="K9733">
        <v>1</v>
      </c>
      <c r="L9733">
        <v>256</v>
      </c>
      <c r="M9733">
        <v>605</v>
      </c>
      <c r="N9733" t="s">
        <v>18</v>
      </c>
      <c r="O9733" s="1">
        <v>4.4148299999999998E-16</v>
      </c>
      <c r="P9733">
        <v>227</v>
      </c>
    </row>
    <row r="9734" spans="1:16" x14ac:dyDescent="0.25">
      <c r="A9734" t="s">
        <v>14604</v>
      </c>
      <c r="B9734">
        <v>1623</v>
      </c>
      <c r="C9734" s="3" t="str">
        <f>HYPERLINK("http://www.uniprot.org/uniprot/G7I5Z0","tr|G7I5Z0|G7I5Z0_MEDTR")</f>
        <v>tr|G7I5Z0|G7I5Z0_MEDTR</v>
      </c>
      <c r="D9734" t="s">
        <v>14605</v>
      </c>
      <c r="E9734">
        <v>70.52</v>
      </c>
      <c r="F9734">
        <v>536</v>
      </c>
      <c r="G9734">
        <v>158</v>
      </c>
      <c r="H9734">
        <v>0</v>
      </c>
      <c r="I9734">
        <v>13</v>
      </c>
      <c r="J9734">
        <v>1620</v>
      </c>
      <c r="K9734">
        <v>1</v>
      </c>
      <c r="L9734">
        <v>13</v>
      </c>
      <c r="M9734">
        <v>543</v>
      </c>
      <c r="N9734" t="s">
        <v>18</v>
      </c>
      <c r="O9734">
        <v>0</v>
      </c>
      <c r="P9734">
        <v>2053</v>
      </c>
    </row>
    <row r="9735" spans="1:16" x14ac:dyDescent="0.25">
      <c r="A9735" t="s">
        <v>14606</v>
      </c>
      <c r="B9735">
        <v>831</v>
      </c>
      <c r="C9735" s="3" t="str">
        <f>HYPERLINK("http://www.uniprot.org/uniprot/I1L437","tr|I1L437|I1L437_SOYBN")</f>
        <v>tr|I1L437|I1L437_SOYBN</v>
      </c>
      <c r="D9735" t="s">
        <v>71</v>
      </c>
      <c r="E9735">
        <v>89.01</v>
      </c>
      <c r="F9735">
        <v>255</v>
      </c>
      <c r="G9735">
        <v>28</v>
      </c>
      <c r="H9735">
        <v>0</v>
      </c>
      <c r="I9735">
        <v>64</v>
      </c>
      <c r="J9735">
        <v>828</v>
      </c>
      <c r="K9735">
        <v>1</v>
      </c>
      <c r="L9735">
        <v>35</v>
      </c>
      <c r="M9735">
        <v>289</v>
      </c>
      <c r="N9735" t="s">
        <v>18</v>
      </c>
      <c r="O9735" s="1">
        <v>2.0465099999999999E-123</v>
      </c>
      <c r="P9735">
        <v>1150</v>
      </c>
    </row>
    <row r="9736" spans="1:16" x14ac:dyDescent="0.25">
      <c r="A9736" t="s">
        <v>14607</v>
      </c>
      <c r="B9736">
        <v>1533</v>
      </c>
      <c r="C9736" s="3" t="str">
        <f>HYPERLINK("http://www.uniprot.org/uniprot/I1JTF1","tr|I1JTF1|I1JTF1_SOYBN")</f>
        <v>tr|I1JTF1|I1JTF1_SOYBN</v>
      </c>
      <c r="D9736" t="s">
        <v>117</v>
      </c>
      <c r="E9736">
        <v>66.22</v>
      </c>
      <c r="F9736">
        <v>524</v>
      </c>
      <c r="G9736">
        <v>177</v>
      </c>
      <c r="H9736">
        <v>14</v>
      </c>
      <c r="I9736">
        <v>1</v>
      </c>
      <c r="J9736">
        <v>1530</v>
      </c>
      <c r="K9736">
        <v>1</v>
      </c>
      <c r="L9736">
        <v>1</v>
      </c>
      <c r="M9736">
        <v>524</v>
      </c>
      <c r="N9736" t="s">
        <v>18</v>
      </c>
      <c r="O9736">
        <v>0</v>
      </c>
      <c r="P9736">
        <v>1800</v>
      </c>
    </row>
    <row r="9737" spans="1:16" x14ac:dyDescent="0.25">
      <c r="A9737" t="s">
        <v>14608</v>
      </c>
      <c r="B9737">
        <v>837</v>
      </c>
      <c r="C9737" s="3" t="str">
        <f>HYPERLINK("http://www.uniprot.org/uniprot/G7KMQ7","tr|G7KMQ7|G7KMQ7_MEDTR")</f>
        <v>tr|G7KMQ7|G7KMQ7_MEDTR</v>
      </c>
      <c r="D9737" t="s">
        <v>14609</v>
      </c>
      <c r="E9737">
        <v>58.15</v>
      </c>
      <c r="F9737">
        <v>282</v>
      </c>
      <c r="G9737">
        <v>118</v>
      </c>
      <c r="H9737">
        <v>4</v>
      </c>
      <c r="I9737">
        <v>1</v>
      </c>
      <c r="J9737">
        <v>834</v>
      </c>
      <c r="K9737">
        <v>1</v>
      </c>
      <c r="L9737">
        <v>1</v>
      </c>
      <c r="M9737">
        <v>281</v>
      </c>
      <c r="N9737" t="s">
        <v>18</v>
      </c>
      <c r="O9737" s="1">
        <v>1.4551899999999999E-84</v>
      </c>
      <c r="P9737">
        <v>815</v>
      </c>
    </row>
    <row r="9738" spans="1:16" x14ac:dyDescent="0.25">
      <c r="A9738" t="s">
        <v>14610</v>
      </c>
      <c r="B9738">
        <v>2283</v>
      </c>
      <c r="C9738" s="3" t="str">
        <f>HYPERLINK("http://www.uniprot.org/uniprot/G7K4B8","tr|G7K4B8|G7K4B8_MEDTR")</f>
        <v>tr|G7K4B8|G7K4B8_MEDTR</v>
      </c>
      <c r="D9738" t="s">
        <v>14611</v>
      </c>
      <c r="E9738">
        <v>82.45</v>
      </c>
      <c r="F9738">
        <v>758</v>
      </c>
      <c r="G9738">
        <v>133</v>
      </c>
      <c r="H9738">
        <v>0</v>
      </c>
      <c r="I9738">
        <v>7</v>
      </c>
      <c r="J9738">
        <v>2280</v>
      </c>
      <c r="K9738">
        <v>1</v>
      </c>
      <c r="L9738">
        <v>1</v>
      </c>
      <c r="M9738">
        <v>758</v>
      </c>
      <c r="N9738" t="s">
        <v>18</v>
      </c>
      <c r="O9738">
        <v>0</v>
      </c>
      <c r="P9738">
        <v>3279</v>
      </c>
    </row>
    <row r="9739" spans="1:16" x14ac:dyDescent="0.25">
      <c r="A9739" t="s">
        <v>14612</v>
      </c>
      <c r="B9739">
        <v>525</v>
      </c>
      <c r="C9739" s="3" t="str">
        <f>HYPERLINK("http://www.uniprot.org/uniprot/A9LDB9","tr|A9LDB9|A9LDB9_VICFA")</f>
        <v>tr|A9LDB9|A9LDB9_VICFA</v>
      </c>
      <c r="D9739" t="s">
        <v>14613</v>
      </c>
      <c r="E9739">
        <v>94.82</v>
      </c>
      <c r="F9739">
        <v>174</v>
      </c>
      <c r="G9739">
        <v>9</v>
      </c>
      <c r="H9739">
        <v>0</v>
      </c>
      <c r="I9739">
        <v>1</v>
      </c>
      <c r="J9739">
        <v>522</v>
      </c>
      <c r="K9739">
        <v>1</v>
      </c>
      <c r="L9739">
        <v>1</v>
      </c>
      <c r="M9739">
        <v>174</v>
      </c>
      <c r="N9739" t="s">
        <v>18</v>
      </c>
      <c r="O9739" s="1">
        <v>4.0120399999999999E-92</v>
      </c>
      <c r="P9739">
        <v>876</v>
      </c>
    </row>
    <row r="9740" spans="1:16" x14ac:dyDescent="0.25">
      <c r="A9740" t="s">
        <v>14614</v>
      </c>
      <c r="B9740">
        <v>741</v>
      </c>
      <c r="C9740" s="3" t="str">
        <f>HYPERLINK("http://www.uniprot.org/uniprot/K7MYC5","tr|K7MYC5|K7MYC5_SOYBN")</f>
        <v>tr|K7MYC5|K7MYC5_SOYBN</v>
      </c>
      <c r="D9740" t="s">
        <v>28</v>
      </c>
      <c r="E9740">
        <v>66.66</v>
      </c>
      <c r="F9740">
        <v>246</v>
      </c>
      <c r="G9740">
        <v>82</v>
      </c>
      <c r="H9740">
        <v>0</v>
      </c>
      <c r="I9740">
        <v>1</v>
      </c>
      <c r="J9740">
        <v>738</v>
      </c>
      <c r="K9740">
        <v>1</v>
      </c>
      <c r="L9740">
        <v>610</v>
      </c>
      <c r="M9740">
        <v>844</v>
      </c>
      <c r="N9740" t="s">
        <v>18</v>
      </c>
      <c r="O9740" s="1">
        <v>7.0772200000000002E-87</v>
      </c>
      <c r="P9740">
        <v>834</v>
      </c>
    </row>
    <row r="9741" spans="1:16" x14ac:dyDescent="0.25">
      <c r="A9741" t="s">
        <v>14615</v>
      </c>
      <c r="B9741">
        <v>336</v>
      </c>
      <c r="C9741" s="3" t="str">
        <f>HYPERLINK("http://www.uniprot.org/uniprot/I3T0X8","tr|I3T0X8|I3T0X8_LOTJA")</f>
        <v>tr|I3T0X8|I3T0X8_LOTJA</v>
      </c>
      <c r="D9741" t="s">
        <v>1570</v>
      </c>
      <c r="E9741">
        <v>50</v>
      </c>
      <c r="F9741">
        <v>110</v>
      </c>
      <c r="G9741">
        <v>55</v>
      </c>
      <c r="H9741">
        <v>0</v>
      </c>
      <c r="I9741">
        <v>1</v>
      </c>
      <c r="J9741">
        <v>330</v>
      </c>
      <c r="K9741">
        <v>1</v>
      </c>
      <c r="L9741">
        <v>10</v>
      </c>
      <c r="M9741">
        <v>118</v>
      </c>
      <c r="N9741" t="s">
        <v>18</v>
      </c>
      <c r="O9741" s="1">
        <v>3.0755700000000003E-23</v>
      </c>
      <c r="P9741">
        <v>282</v>
      </c>
    </row>
    <row r="9742" spans="1:16" x14ac:dyDescent="0.25">
      <c r="A9742" t="s">
        <v>14616</v>
      </c>
      <c r="B9742">
        <v>1440</v>
      </c>
      <c r="C9742" s="3" t="str">
        <f>HYPERLINK("http://www.uniprot.org/uniprot/G7I6V9","tr|G7I6V9|G7I6V9_MEDTR")</f>
        <v>tr|G7I6V9|G7I6V9_MEDTR</v>
      </c>
      <c r="D9742" t="s">
        <v>14617</v>
      </c>
      <c r="E9742">
        <v>61.22</v>
      </c>
      <c r="F9742">
        <v>343</v>
      </c>
      <c r="G9742">
        <v>133</v>
      </c>
      <c r="H9742">
        <v>9</v>
      </c>
      <c r="I9742">
        <v>1</v>
      </c>
      <c r="J9742">
        <v>1002</v>
      </c>
      <c r="K9742">
        <v>1</v>
      </c>
      <c r="L9742">
        <v>1</v>
      </c>
      <c r="M9742">
        <v>330</v>
      </c>
      <c r="N9742" t="s">
        <v>18</v>
      </c>
      <c r="O9742" s="1">
        <v>2.1820900000000001E-107</v>
      </c>
      <c r="P9742">
        <v>1015</v>
      </c>
    </row>
    <row r="9743" spans="1:16" x14ac:dyDescent="0.25">
      <c r="A9743" t="s">
        <v>14618</v>
      </c>
      <c r="B9743">
        <v>498</v>
      </c>
      <c r="C9743" s="3" t="str">
        <f>HYPERLINK("http://www.uniprot.org/uniprot/G7IDL8","tr|G7IDL8|G7IDL8_MEDTR")</f>
        <v>tr|G7IDL8|G7IDL8_MEDTR</v>
      </c>
      <c r="D9743" t="s">
        <v>14619</v>
      </c>
      <c r="E9743">
        <v>74.78</v>
      </c>
      <c r="F9743">
        <v>119</v>
      </c>
      <c r="G9743">
        <v>30</v>
      </c>
      <c r="H9743">
        <v>0</v>
      </c>
      <c r="I9743">
        <v>139</v>
      </c>
      <c r="J9743">
        <v>495</v>
      </c>
      <c r="K9743">
        <v>1</v>
      </c>
      <c r="L9743">
        <v>43</v>
      </c>
      <c r="M9743">
        <v>161</v>
      </c>
      <c r="N9743" t="s">
        <v>18</v>
      </c>
      <c r="O9743" s="1">
        <v>5.7808599999999998E-46</v>
      </c>
      <c r="P9743">
        <v>478</v>
      </c>
    </row>
    <row r="9744" spans="1:16" x14ac:dyDescent="0.25">
      <c r="A9744" t="s">
        <v>14620</v>
      </c>
      <c r="B9744">
        <v>2670</v>
      </c>
      <c r="C9744" s="3" t="str">
        <f>HYPERLINK("http://www.uniprot.org/uniprot/K7LZL1","tr|K7LZL1|K7LZL1_SOYBN")</f>
        <v>tr|K7LZL1|K7LZL1_SOYBN</v>
      </c>
      <c r="D9744" t="s">
        <v>28</v>
      </c>
      <c r="E9744">
        <v>84.33</v>
      </c>
      <c r="F9744">
        <v>900</v>
      </c>
      <c r="G9744">
        <v>141</v>
      </c>
      <c r="H9744">
        <v>31</v>
      </c>
      <c r="I9744">
        <v>61</v>
      </c>
      <c r="J9744">
        <v>2667</v>
      </c>
      <c r="K9744">
        <v>1</v>
      </c>
      <c r="L9744">
        <v>53</v>
      </c>
      <c r="M9744">
        <v>950</v>
      </c>
      <c r="N9744" t="s">
        <v>18</v>
      </c>
      <c r="O9744">
        <v>0</v>
      </c>
      <c r="P9744">
        <v>3893</v>
      </c>
    </row>
    <row r="9745" spans="1:16" x14ac:dyDescent="0.25">
      <c r="A9745" t="s">
        <v>14621</v>
      </c>
      <c r="B9745">
        <v>765</v>
      </c>
      <c r="C9745" s="3" t="str">
        <f>HYPERLINK("http://www.uniprot.org/uniprot/I1L783","tr|I1L783|I1L783_SOYBN")</f>
        <v>tr|I1L783|I1L783_SOYBN</v>
      </c>
      <c r="D9745" t="s">
        <v>71</v>
      </c>
      <c r="E9745">
        <v>50.25</v>
      </c>
      <c r="F9745">
        <v>199</v>
      </c>
      <c r="G9745">
        <v>99</v>
      </c>
      <c r="H9745">
        <v>6</v>
      </c>
      <c r="I9745">
        <v>175</v>
      </c>
      <c r="J9745">
        <v>753</v>
      </c>
      <c r="K9745">
        <v>1</v>
      </c>
      <c r="L9745">
        <v>40</v>
      </c>
      <c r="M9745">
        <v>226</v>
      </c>
      <c r="N9745" t="s">
        <v>18</v>
      </c>
      <c r="O9745" s="1">
        <v>9.7698299999999998E-34</v>
      </c>
      <c r="P9745">
        <v>376</v>
      </c>
    </row>
    <row r="9746" spans="1:16" x14ac:dyDescent="0.25">
      <c r="A9746" t="s">
        <v>14622</v>
      </c>
      <c r="B9746">
        <v>882</v>
      </c>
      <c r="C9746" s="3" t="str">
        <f>HYPERLINK("http://www.uniprot.org/uniprot/G7JBJ5","tr|G7JBJ5|G7JBJ5_MEDTR")</f>
        <v>tr|G7JBJ5|G7JBJ5_MEDTR</v>
      </c>
      <c r="D9746" t="s">
        <v>14623</v>
      </c>
      <c r="E9746">
        <v>90.44</v>
      </c>
      <c r="F9746">
        <v>293</v>
      </c>
      <c r="G9746">
        <v>28</v>
      </c>
      <c r="H9746">
        <v>0</v>
      </c>
      <c r="I9746">
        <v>1</v>
      </c>
      <c r="J9746">
        <v>879</v>
      </c>
      <c r="K9746">
        <v>1</v>
      </c>
      <c r="L9746">
        <v>74</v>
      </c>
      <c r="M9746">
        <v>366</v>
      </c>
      <c r="N9746" t="s">
        <v>18</v>
      </c>
      <c r="O9746" s="1">
        <v>1.7840000000000001E-160</v>
      </c>
      <c r="P9746">
        <v>1470</v>
      </c>
    </row>
    <row r="9747" spans="1:16" x14ac:dyDescent="0.25">
      <c r="A9747" t="s">
        <v>14624</v>
      </c>
      <c r="B9747">
        <v>993</v>
      </c>
      <c r="C9747" s="3" t="str">
        <f>HYPERLINK("http://www.uniprot.org/uniprot/B7FL96","tr|B7FL96|B7FL96_MEDTR")</f>
        <v>tr|B7FL96|B7FL96_MEDTR</v>
      </c>
      <c r="D9747" t="s">
        <v>14625</v>
      </c>
      <c r="E9747">
        <v>92.12</v>
      </c>
      <c r="F9747">
        <v>330</v>
      </c>
      <c r="G9747">
        <v>26</v>
      </c>
      <c r="H9747">
        <v>0</v>
      </c>
      <c r="I9747">
        <v>1</v>
      </c>
      <c r="J9747">
        <v>990</v>
      </c>
      <c r="K9747">
        <v>1</v>
      </c>
      <c r="L9747">
        <v>1</v>
      </c>
      <c r="M9747">
        <v>329</v>
      </c>
      <c r="N9747" t="s">
        <v>18</v>
      </c>
      <c r="O9747" s="1">
        <v>6.0870200000000003E-179</v>
      </c>
      <c r="P9747">
        <v>1630</v>
      </c>
    </row>
    <row r="9748" spans="1:16" x14ac:dyDescent="0.25">
      <c r="A9748" t="s">
        <v>14626</v>
      </c>
      <c r="B9748">
        <v>1545</v>
      </c>
      <c r="C9748" s="3" t="str">
        <f>HYPERLINK("http://www.uniprot.org/uniprot/G7J1G3","tr|G7J1G3|G7J1G3_MEDTR")</f>
        <v>tr|G7J1G3|G7J1G3_MEDTR</v>
      </c>
      <c r="D9748" t="s">
        <v>14627</v>
      </c>
      <c r="E9748">
        <v>83.47</v>
      </c>
      <c r="F9748">
        <v>466</v>
      </c>
      <c r="G9748">
        <v>77</v>
      </c>
      <c r="H9748">
        <v>2</v>
      </c>
      <c r="I9748">
        <v>151</v>
      </c>
      <c r="J9748">
        <v>1542</v>
      </c>
      <c r="K9748">
        <v>1</v>
      </c>
      <c r="L9748">
        <v>50</v>
      </c>
      <c r="M9748">
        <v>509</v>
      </c>
      <c r="N9748" t="s">
        <v>18</v>
      </c>
      <c r="O9748">
        <v>0</v>
      </c>
      <c r="P9748">
        <v>2040</v>
      </c>
    </row>
    <row r="9749" spans="1:16" x14ac:dyDescent="0.25">
      <c r="A9749" t="s">
        <v>14628</v>
      </c>
      <c r="B9749">
        <v>879</v>
      </c>
      <c r="C9749" s="3" t="str">
        <f>HYPERLINK("http://www.uniprot.org/uniprot/G7ISF3","tr|G7ISF3|G7ISF3_MEDTR")</f>
        <v>tr|G7ISF3|G7ISF3_MEDTR</v>
      </c>
      <c r="D9749" t="s">
        <v>12758</v>
      </c>
      <c r="E9749">
        <v>41.4</v>
      </c>
      <c r="F9749">
        <v>256</v>
      </c>
      <c r="G9749">
        <v>150</v>
      </c>
      <c r="H9749">
        <v>8</v>
      </c>
      <c r="I9749">
        <v>1</v>
      </c>
      <c r="J9749">
        <v>744</v>
      </c>
      <c r="K9749">
        <v>1</v>
      </c>
      <c r="L9749">
        <v>1</v>
      </c>
      <c r="M9749">
        <v>220</v>
      </c>
      <c r="N9749" t="s">
        <v>18</v>
      </c>
      <c r="O9749" s="1">
        <v>3.2388100000000001E-37</v>
      </c>
      <c r="P9749">
        <v>407</v>
      </c>
    </row>
    <row r="9750" spans="1:16" x14ac:dyDescent="0.25">
      <c r="A9750" t="s">
        <v>14629</v>
      </c>
      <c r="B9750">
        <v>609</v>
      </c>
      <c r="C9750" s="3" t="str">
        <f>HYPERLINK("http://www.uniprot.org/uniprot/G7J8N8","tr|G7J8N8|G7J8N8_MEDTR")</f>
        <v>tr|G7J8N8|G7J8N8_MEDTR</v>
      </c>
      <c r="D9750" t="s">
        <v>14630</v>
      </c>
      <c r="E9750">
        <v>70.66</v>
      </c>
      <c r="F9750">
        <v>242</v>
      </c>
      <c r="G9750">
        <v>71</v>
      </c>
      <c r="H9750">
        <v>40</v>
      </c>
      <c r="I9750">
        <v>1</v>
      </c>
      <c r="J9750">
        <v>606</v>
      </c>
      <c r="K9750">
        <v>1</v>
      </c>
      <c r="L9750">
        <v>258</v>
      </c>
      <c r="M9750">
        <v>499</v>
      </c>
      <c r="N9750" t="s">
        <v>18</v>
      </c>
      <c r="O9750" s="1">
        <v>9.9815800000000005E-87</v>
      </c>
      <c r="P9750">
        <v>831</v>
      </c>
    </row>
    <row r="9751" spans="1:16" x14ac:dyDescent="0.25">
      <c r="A9751" t="s">
        <v>14631</v>
      </c>
      <c r="B9751">
        <v>1068</v>
      </c>
      <c r="C9751" s="3" t="str">
        <f>HYPERLINK("http://www.uniprot.org/uniprot/I3SXN1","tr|I3SXN1|I3SXN1_MEDTR")</f>
        <v>tr|I3SXN1|I3SXN1_MEDTR</v>
      </c>
      <c r="D9751" t="s">
        <v>22</v>
      </c>
      <c r="E9751">
        <v>79.540000000000006</v>
      </c>
      <c r="F9751">
        <v>352</v>
      </c>
      <c r="G9751">
        <v>72</v>
      </c>
      <c r="H9751">
        <v>3</v>
      </c>
      <c r="I9751">
        <v>4</v>
      </c>
      <c r="J9751">
        <v>1050</v>
      </c>
      <c r="K9751">
        <v>1</v>
      </c>
      <c r="L9751">
        <v>167</v>
      </c>
      <c r="M9751">
        <v>518</v>
      </c>
      <c r="N9751" t="s">
        <v>18</v>
      </c>
      <c r="O9751" s="1">
        <v>1.6560799999999999E-156</v>
      </c>
      <c r="P9751">
        <v>1437</v>
      </c>
    </row>
    <row r="9752" spans="1:16" x14ac:dyDescent="0.25">
      <c r="A9752" t="s">
        <v>14632</v>
      </c>
      <c r="B9752">
        <v>732</v>
      </c>
      <c r="C9752" s="3" t="str">
        <f>HYPERLINK("http://www.uniprot.org/uniprot/K7K8P1","tr|K7K8P1|K7K8P1_SOYBN")</f>
        <v>tr|K7K8P1|K7K8P1_SOYBN</v>
      </c>
      <c r="D9752" t="s">
        <v>28</v>
      </c>
      <c r="E9752">
        <v>70.86</v>
      </c>
      <c r="F9752">
        <v>230</v>
      </c>
      <c r="G9752">
        <v>67</v>
      </c>
      <c r="H9752">
        <v>3</v>
      </c>
      <c r="I9752">
        <v>1</v>
      </c>
      <c r="J9752">
        <v>681</v>
      </c>
      <c r="K9752">
        <v>1</v>
      </c>
      <c r="L9752">
        <v>1</v>
      </c>
      <c r="M9752">
        <v>225</v>
      </c>
      <c r="N9752" t="s">
        <v>18</v>
      </c>
      <c r="O9752" s="1">
        <v>2.0700099999999999E-83</v>
      </c>
      <c r="P9752">
        <v>804</v>
      </c>
    </row>
    <row r="9753" spans="1:16" x14ac:dyDescent="0.25">
      <c r="A9753" t="s">
        <v>14633</v>
      </c>
      <c r="B9753">
        <v>1011</v>
      </c>
      <c r="C9753" s="3" t="str">
        <f>HYPERLINK("http://www.uniprot.org/uniprot/I1L4N0","tr|I1L4N0|I1L4N0_SOYBN")</f>
        <v>tr|I1L4N0|I1L4N0_SOYBN</v>
      </c>
      <c r="D9753" t="s">
        <v>28</v>
      </c>
      <c r="E9753">
        <v>77.739999999999995</v>
      </c>
      <c r="F9753">
        <v>337</v>
      </c>
      <c r="G9753">
        <v>75</v>
      </c>
      <c r="H9753">
        <v>1</v>
      </c>
      <c r="I9753">
        <v>1</v>
      </c>
      <c r="J9753">
        <v>1008</v>
      </c>
      <c r="K9753">
        <v>1</v>
      </c>
      <c r="L9753">
        <v>1</v>
      </c>
      <c r="M9753">
        <v>337</v>
      </c>
      <c r="N9753" t="s">
        <v>18</v>
      </c>
      <c r="O9753" s="1">
        <v>5.92312E-153</v>
      </c>
      <c r="P9753">
        <v>1406</v>
      </c>
    </row>
    <row r="9754" spans="1:16" x14ac:dyDescent="0.25">
      <c r="A9754" t="s">
        <v>14634</v>
      </c>
      <c r="B9754">
        <v>1026</v>
      </c>
      <c r="C9754" s="3" t="str">
        <f>HYPERLINK("http://www.uniprot.org/uniprot/I1MI92","tr|I1MI92|I1MI92_SOYBN")</f>
        <v>tr|I1MI92|I1MI92_SOYBN</v>
      </c>
      <c r="D9754" t="s">
        <v>117</v>
      </c>
      <c r="E9754">
        <v>82.24</v>
      </c>
      <c r="F9754">
        <v>338</v>
      </c>
      <c r="G9754">
        <v>60</v>
      </c>
      <c r="H9754">
        <v>5</v>
      </c>
      <c r="I9754">
        <v>25</v>
      </c>
      <c r="J9754">
        <v>1023</v>
      </c>
      <c r="K9754">
        <v>1</v>
      </c>
      <c r="L9754">
        <v>19</v>
      </c>
      <c r="M9754">
        <v>349</v>
      </c>
      <c r="N9754" t="s">
        <v>18</v>
      </c>
      <c r="O9754" s="1">
        <v>7.6889099999999993E-148</v>
      </c>
      <c r="P9754">
        <v>1362</v>
      </c>
    </row>
    <row r="9755" spans="1:16" x14ac:dyDescent="0.25">
      <c r="A9755" t="s">
        <v>14635</v>
      </c>
      <c r="B9755">
        <v>1368</v>
      </c>
      <c r="C9755" s="3" t="str">
        <f>HYPERLINK("http://www.uniprot.org/uniprot/G7LDW0","tr|G7LDW0|G7LDW0_MEDTR")</f>
        <v>tr|G7LDW0|G7LDW0_MEDTR</v>
      </c>
      <c r="D9755" t="s">
        <v>14636</v>
      </c>
      <c r="E9755">
        <v>67.260000000000005</v>
      </c>
      <c r="F9755">
        <v>449</v>
      </c>
      <c r="G9755">
        <v>147</v>
      </c>
      <c r="H9755">
        <v>10</v>
      </c>
      <c r="I9755">
        <v>37</v>
      </c>
      <c r="J9755">
        <v>1353</v>
      </c>
      <c r="K9755">
        <v>1</v>
      </c>
      <c r="L9755">
        <v>14</v>
      </c>
      <c r="M9755">
        <v>462</v>
      </c>
      <c r="N9755" t="s">
        <v>18</v>
      </c>
      <c r="O9755" s="1">
        <v>1.2584699999999999E-165</v>
      </c>
      <c r="P9755">
        <v>1517</v>
      </c>
    </row>
    <row r="9756" spans="1:16" x14ac:dyDescent="0.25">
      <c r="A9756" t="s">
        <v>14637</v>
      </c>
      <c r="B9756">
        <v>633</v>
      </c>
      <c r="C9756" s="3" t="str">
        <f>HYPERLINK("http://www.uniprot.org/uniprot/G7K519","tr|G7K519|G7K519_MEDTR")</f>
        <v>tr|G7K519|G7K519_MEDTR</v>
      </c>
      <c r="D9756" t="s">
        <v>14638</v>
      </c>
      <c r="E9756">
        <v>57.47</v>
      </c>
      <c r="F9756">
        <v>214</v>
      </c>
      <c r="G9756">
        <v>91</v>
      </c>
      <c r="H9756">
        <v>4</v>
      </c>
      <c r="I9756">
        <v>1</v>
      </c>
      <c r="J9756">
        <v>630</v>
      </c>
      <c r="K9756">
        <v>1</v>
      </c>
      <c r="L9756">
        <v>1</v>
      </c>
      <c r="M9756">
        <v>212</v>
      </c>
      <c r="N9756" t="s">
        <v>18</v>
      </c>
      <c r="O9756" s="1">
        <v>1.2668E-58</v>
      </c>
      <c r="P9756">
        <v>589</v>
      </c>
    </row>
    <row r="9757" spans="1:16" x14ac:dyDescent="0.25">
      <c r="A9757" t="s">
        <v>14639</v>
      </c>
      <c r="B9757">
        <v>732</v>
      </c>
      <c r="C9757" s="3" t="str">
        <f>HYPERLINK("http://www.uniprot.org/uniprot/K7MNX2","tr|K7MNX2|K7MNX2_SOYBN")</f>
        <v>tr|K7MNX2|K7MNX2_SOYBN</v>
      </c>
      <c r="D9757" t="s">
        <v>28</v>
      </c>
      <c r="E9757">
        <v>26.12</v>
      </c>
      <c r="F9757">
        <v>111</v>
      </c>
      <c r="G9757">
        <v>82</v>
      </c>
      <c r="H9757">
        <v>2</v>
      </c>
      <c r="I9757">
        <v>1</v>
      </c>
      <c r="J9757">
        <v>327</v>
      </c>
      <c r="K9757">
        <v>1</v>
      </c>
      <c r="L9757">
        <v>404</v>
      </c>
      <c r="M9757">
        <v>514</v>
      </c>
      <c r="N9757" t="s">
        <v>18</v>
      </c>
      <c r="O9757" s="1">
        <v>3.3745299999999999E-9</v>
      </c>
      <c r="P9757">
        <v>164</v>
      </c>
    </row>
    <row r="9758" spans="1:16" x14ac:dyDescent="0.25">
      <c r="A9758" t="s">
        <v>14640</v>
      </c>
      <c r="B9758">
        <v>333</v>
      </c>
      <c r="C9758" s="3" t="str">
        <f>HYPERLINK("http://www.uniprot.org/uniprot/B9R9B5","tr|B9R9B5|B9R9B5_RICCO")</f>
        <v>tr|B9R9B5|B9R9B5_RICCO</v>
      </c>
      <c r="D9758" t="s">
        <v>14641</v>
      </c>
      <c r="E9758">
        <v>72.599999999999994</v>
      </c>
      <c r="F9758">
        <v>73</v>
      </c>
      <c r="G9758">
        <v>20</v>
      </c>
      <c r="H9758">
        <v>0</v>
      </c>
      <c r="I9758">
        <v>1</v>
      </c>
      <c r="J9758">
        <v>219</v>
      </c>
      <c r="K9758">
        <v>1</v>
      </c>
      <c r="L9758">
        <v>1</v>
      </c>
      <c r="M9758">
        <v>73</v>
      </c>
      <c r="N9758" t="s">
        <v>18</v>
      </c>
      <c r="O9758" s="1">
        <v>4.6150299999999999E-19</v>
      </c>
      <c r="P9758">
        <v>246</v>
      </c>
    </row>
    <row r="9759" spans="1:16" x14ac:dyDescent="0.25">
      <c r="A9759" t="s">
        <v>14642</v>
      </c>
      <c r="B9759">
        <v>909</v>
      </c>
      <c r="C9759" s="3" t="str">
        <f>HYPERLINK("http://www.uniprot.org/uniprot/K7K8Q2","tr|K7K8Q2|K7K8Q2_SOYBN")</f>
        <v>tr|K7K8Q2|K7K8Q2_SOYBN</v>
      </c>
      <c r="D9759" t="s">
        <v>117</v>
      </c>
      <c r="E9759">
        <v>83.11</v>
      </c>
      <c r="F9759">
        <v>302</v>
      </c>
      <c r="G9759">
        <v>51</v>
      </c>
      <c r="H9759">
        <v>0</v>
      </c>
      <c r="I9759">
        <v>1</v>
      </c>
      <c r="J9759">
        <v>906</v>
      </c>
      <c r="K9759">
        <v>1</v>
      </c>
      <c r="L9759">
        <v>36</v>
      </c>
      <c r="M9759">
        <v>337</v>
      </c>
      <c r="N9759" t="s">
        <v>18</v>
      </c>
      <c r="O9759" s="1">
        <v>9.6402799999999997E-141</v>
      </c>
      <c r="P9759">
        <v>1300</v>
      </c>
    </row>
    <row r="9760" spans="1:16" x14ac:dyDescent="0.25">
      <c r="A9760" t="s">
        <v>14643</v>
      </c>
      <c r="B9760">
        <v>1302</v>
      </c>
      <c r="C9760" s="3" t="str">
        <f>HYPERLINK("http://www.uniprot.org/uniprot/G7I5Z0","tr|G7I5Z0|G7I5Z0_MEDTR")</f>
        <v>tr|G7I5Z0|G7I5Z0_MEDTR</v>
      </c>
      <c r="D9760" t="s">
        <v>14605</v>
      </c>
      <c r="E9760">
        <v>70.69</v>
      </c>
      <c r="F9760">
        <v>430</v>
      </c>
      <c r="G9760">
        <v>126</v>
      </c>
      <c r="H9760">
        <v>0</v>
      </c>
      <c r="I9760">
        <v>4</v>
      </c>
      <c r="J9760">
        <v>1293</v>
      </c>
      <c r="K9760">
        <v>1</v>
      </c>
      <c r="L9760">
        <v>18</v>
      </c>
      <c r="M9760">
        <v>443</v>
      </c>
      <c r="N9760" t="s">
        <v>18</v>
      </c>
      <c r="O9760">
        <v>0</v>
      </c>
      <c r="P9760">
        <v>1683</v>
      </c>
    </row>
    <row r="9761" spans="1:16" x14ac:dyDescent="0.25">
      <c r="A9761" t="s">
        <v>14644</v>
      </c>
      <c r="B9761">
        <v>1479</v>
      </c>
      <c r="C9761" s="3" t="str">
        <f>HYPERLINK("http://www.uniprot.org/uniprot/I1M4E4","tr|I1M4E4|I1M4E4_SOYBN")</f>
        <v>tr|I1M4E4|I1M4E4_SOYBN</v>
      </c>
      <c r="D9761" t="s">
        <v>28</v>
      </c>
      <c r="E9761">
        <v>74.790000000000006</v>
      </c>
      <c r="F9761">
        <v>492</v>
      </c>
      <c r="G9761">
        <v>124</v>
      </c>
      <c r="H9761">
        <v>0</v>
      </c>
      <c r="I9761">
        <v>1</v>
      </c>
      <c r="J9761">
        <v>1476</v>
      </c>
      <c r="K9761">
        <v>1</v>
      </c>
      <c r="L9761">
        <v>1</v>
      </c>
      <c r="M9761">
        <v>490</v>
      </c>
      <c r="N9761" t="s">
        <v>18</v>
      </c>
      <c r="O9761">
        <v>0</v>
      </c>
      <c r="P9761">
        <v>1908</v>
      </c>
    </row>
    <row r="9762" spans="1:16" x14ac:dyDescent="0.25">
      <c r="A9762" t="s">
        <v>14645</v>
      </c>
      <c r="B9762">
        <v>1146</v>
      </c>
      <c r="C9762" s="3" t="str">
        <f>HYPERLINK("http://www.uniprot.org/uniprot/C6TN13","tr|C6TN13|C6TN13_SOYBN")</f>
        <v>tr|C6TN13|C6TN13_SOYBN</v>
      </c>
      <c r="D9762" t="s">
        <v>897</v>
      </c>
      <c r="E9762">
        <v>91.12</v>
      </c>
      <c r="F9762">
        <v>383</v>
      </c>
      <c r="G9762">
        <v>34</v>
      </c>
      <c r="H9762">
        <v>2</v>
      </c>
      <c r="I9762">
        <v>1</v>
      </c>
      <c r="J9762">
        <v>1143</v>
      </c>
      <c r="K9762">
        <v>1</v>
      </c>
      <c r="L9762">
        <v>2</v>
      </c>
      <c r="M9762">
        <v>384</v>
      </c>
      <c r="N9762" t="s">
        <v>18</v>
      </c>
      <c r="O9762">
        <v>0</v>
      </c>
      <c r="P9762">
        <v>1780</v>
      </c>
    </row>
    <row r="9763" spans="1:16" x14ac:dyDescent="0.25">
      <c r="A9763" t="s">
        <v>14646</v>
      </c>
      <c r="B9763">
        <v>3447</v>
      </c>
      <c r="C9763" s="3" t="str">
        <f>HYPERLINK("http://www.uniprot.org/uniprot/G7KMQ4","tr|G7KMQ4|G7KMQ4_MEDTR")</f>
        <v>tr|G7KMQ4|G7KMQ4_MEDTR</v>
      </c>
      <c r="D9763" t="s">
        <v>14499</v>
      </c>
      <c r="E9763">
        <v>76.739999999999995</v>
      </c>
      <c r="F9763">
        <v>1148</v>
      </c>
      <c r="G9763">
        <v>267</v>
      </c>
      <c r="H9763">
        <v>0</v>
      </c>
      <c r="I9763">
        <v>1</v>
      </c>
      <c r="J9763">
        <v>3444</v>
      </c>
      <c r="K9763">
        <v>1</v>
      </c>
      <c r="L9763">
        <v>1</v>
      </c>
      <c r="M9763">
        <v>1112</v>
      </c>
      <c r="N9763" t="s">
        <v>18</v>
      </c>
      <c r="O9763">
        <v>0</v>
      </c>
      <c r="P9763">
        <v>4399</v>
      </c>
    </row>
    <row r="9764" spans="1:16" x14ac:dyDescent="0.25">
      <c r="A9764" t="s">
        <v>14647</v>
      </c>
      <c r="B9764">
        <v>324</v>
      </c>
      <c r="C9764" s="3" t="str">
        <f>HYPERLINK("http://www.uniprot.org/uniprot/K7MTB4","tr|K7MTB4|K7MTB4_SOYBN")</f>
        <v>tr|K7MTB4|K7MTB4_SOYBN</v>
      </c>
      <c r="D9764" t="s">
        <v>28</v>
      </c>
      <c r="E9764">
        <v>66.33</v>
      </c>
      <c r="F9764">
        <v>101</v>
      </c>
      <c r="G9764">
        <v>34</v>
      </c>
      <c r="H9764">
        <v>0</v>
      </c>
      <c r="I9764">
        <v>1</v>
      </c>
      <c r="J9764">
        <v>303</v>
      </c>
      <c r="K9764">
        <v>1</v>
      </c>
      <c r="L9764">
        <v>1</v>
      </c>
      <c r="M9764">
        <v>101</v>
      </c>
      <c r="N9764" t="s">
        <v>18</v>
      </c>
      <c r="O9764" s="1">
        <v>2.16048E-32</v>
      </c>
      <c r="P9764">
        <v>361</v>
      </c>
    </row>
    <row r="9765" spans="1:16" x14ac:dyDescent="0.25">
      <c r="A9765" t="s">
        <v>14648</v>
      </c>
      <c r="B9765">
        <v>1284</v>
      </c>
      <c r="C9765" s="3" t="str">
        <f>HYPERLINK("http://www.uniprot.org/uniprot/G7L631","tr|G7L631|G7L631_MEDTR")</f>
        <v>tr|G7L631|G7L631_MEDTR</v>
      </c>
      <c r="D9765" t="s">
        <v>14649</v>
      </c>
      <c r="E9765">
        <v>64.819999999999993</v>
      </c>
      <c r="F9765">
        <v>435</v>
      </c>
      <c r="G9765">
        <v>153</v>
      </c>
      <c r="H9765">
        <v>8</v>
      </c>
      <c r="I9765">
        <v>1</v>
      </c>
      <c r="J9765">
        <v>1281</v>
      </c>
      <c r="K9765">
        <v>1</v>
      </c>
      <c r="L9765">
        <v>1</v>
      </c>
      <c r="M9765">
        <v>431</v>
      </c>
      <c r="N9765" t="s">
        <v>18</v>
      </c>
      <c r="O9765" s="1">
        <v>4.1447100000000002E-131</v>
      </c>
      <c r="P9765">
        <v>1219</v>
      </c>
    </row>
    <row r="9766" spans="1:16" x14ac:dyDescent="0.25">
      <c r="A9766" t="s">
        <v>14650</v>
      </c>
      <c r="B9766">
        <v>864</v>
      </c>
      <c r="C9766" s="3" t="str">
        <f>HYPERLINK("http://www.uniprot.org/uniprot/G7LC13","tr|G7LC13|G7LC13_MEDTR")</f>
        <v>tr|G7LC13|G7LC13_MEDTR</v>
      </c>
      <c r="D9766" t="s">
        <v>14651</v>
      </c>
      <c r="E9766">
        <v>68.77</v>
      </c>
      <c r="F9766">
        <v>285</v>
      </c>
      <c r="G9766">
        <v>89</v>
      </c>
      <c r="H9766">
        <v>0</v>
      </c>
      <c r="I9766">
        <v>4</v>
      </c>
      <c r="J9766">
        <v>858</v>
      </c>
      <c r="K9766">
        <v>1</v>
      </c>
      <c r="L9766">
        <v>66</v>
      </c>
      <c r="M9766">
        <v>337</v>
      </c>
      <c r="N9766" t="s">
        <v>18</v>
      </c>
      <c r="O9766" s="1">
        <v>3.17962E-98</v>
      </c>
      <c r="P9766">
        <v>933</v>
      </c>
    </row>
    <row r="9767" spans="1:16" x14ac:dyDescent="0.25">
      <c r="A9767" t="s">
        <v>14652</v>
      </c>
      <c r="B9767">
        <v>411</v>
      </c>
      <c r="C9767" s="3" t="str">
        <f>HYPERLINK("http://www.uniprot.org/uniprot/I3S6I3","tr|I3S6I3|I3S6I3_MEDTR")</f>
        <v>tr|I3S6I3|I3S6I3_MEDTR</v>
      </c>
      <c r="D9767" t="s">
        <v>22</v>
      </c>
      <c r="E9767">
        <v>89.39</v>
      </c>
      <c r="F9767">
        <v>132</v>
      </c>
      <c r="G9767">
        <v>14</v>
      </c>
      <c r="H9767">
        <v>0</v>
      </c>
      <c r="I9767">
        <v>13</v>
      </c>
      <c r="J9767">
        <v>408</v>
      </c>
      <c r="K9767">
        <v>1</v>
      </c>
      <c r="L9767">
        <v>106</v>
      </c>
      <c r="M9767">
        <v>237</v>
      </c>
      <c r="N9767" t="s">
        <v>18</v>
      </c>
      <c r="O9767" s="1">
        <v>2.8187699999999999E-61</v>
      </c>
      <c r="P9767">
        <v>610</v>
      </c>
    </row>
    <row r="9768" spans="1:16" x14ac:dyDescent="0.25">
      <c r="A9768" t="s">
        <v>14653</v>
      </c>
      <c r="B9768">
        <v>1878</v>
      </c>
      <c r="C9768" s="3" t="str">
        <f>HYPERLINK("http://www.uniprot.org/uniprot/I1NIP4","tr|I1NIP4|I1NIP4_SOYBN")</f>
        <v>tr|I1NIP4|I1NIP4_SOYBN</v>
      </c>
      <c r="D9768" t="s">
        <v>28</v>
      </c>
      <c r="E9768">
        <v>84.77</v>
      </c>
      <c r="F9768">
        <v>624</v>
      </c>
      <c r="G9768">
        <v>95</v>
      </c>
      <c r="H9768">
        <v>0</v>
      </c>
      <c r="I9768">
        <v>1</v>
      </c>
      <c r="J9768">
        <v>1872</v>
      </c>
      <c r="K9768">
        <v>1</v>
      </c>
      <c r="L9768">
        <v>1</v>
      </c>
      <c r="M9768">
        <v>618</v>
      </c>
      <c r="N9768" t="s">
        <v>18</v>
      </c>
      <c r="O9768">
        <v>0</v>
      </c>
      <c r="P9768">
        <v>2689</v>
      </c>
    </row>
    <row r="9769" spans="1:16" x14ac:dyDescent="0.25">
      <c r="A9769" t="s">
        <v>14654</v>
      </c>
      <c r="B9769">
        <v>1284</v>
      </c>
      <c r="C9769" s="3" t="str">
        <f>HYPERLINK("http://www.uniprot.org/uniprot/G7IDM5","tr|G7IDM5|G7IDM5_MEDTR")</f>
        <v>tr|G7IDM5|G7IDM5_MEDTR</v>
      </c>
      <c r="D9769" t="s">
        <v>14655</v>
      </c>
      <c r="E9769">
        <v>64.67</v>
      </c>
      <c r="F9769">
        <v>436</v>
      </c>
      <c r="G9769">
        <v>154</v>
      </c>
      <c r="H9769">
        <v>61</v>
      </c>
      <c r="I9769">
        <v>82</v>
      </c>
      <c r="J9769">
        <v>1206</v>
      </c>
      <c r="K9769">
        <v>1</v>
      </c>
      <c r="L9769">
        <v>30</v>
      </c>
      <c r="M9769">
        <v>465</v>
      </c>
      <c r="N9769" t="s">
        <v>18</v>
      </c>
      <c r="O9769" s="1">
        <v>8.5823300000000003E-153</v>
      </c>
      <c r="P9769">
        <v>1406</v>
      </c>
    </row>
    <row r="9770" spans="1:16" x14ac:dyDescent="0.25">
      <c r="A9770" t="s">
        <v>14656</v>
      </c>
      <c r="B9770">
        <v>4446</v>
      </c>
      <c r="C9770" s="3" t="str">
        <f>HYPERLINK("http://www.uniprot.org/uniprot/I1L8R7","tr|I1L8R7|I1L8R7_SOYBN")</f>
        <v>tr|I1L8R7|I1L8R7_SOYBN</v>
      </c>
      <c r="D9770" t="s">
        <v>28</v>
      </c>
      <c r="E9770">
        <v>75.930000000000007</v>
      </c>
      <c r="F9770">
        <v>1230</v>
      </c>
      <c r="G9770">
        <v>296</v>
      </c>
      <c r="H9770">
        <v>25</v>
      </c>
      <c r="I9770">
        <v>1</v>
      </c>
      <c r="J9770">
        <v>3615</v>
      </c>
      <c r="K9770">
        <v>1</v>
      </c>
      <c r="L9770">
        <v>1</v>
      </c>
      <c r="M9770">
        <v>1216</v>
      </c>
      <c r="N9770" t="s">
        <v>18</v>
      </c>
      <c r="O9770">
        <v>0</v>
      </c>
      <c r="P9770">
        <v>4582</v>
      </c>
    </row>
    <row r="9771" spans="1:16" x14ac:dyDescent="0.25">
      <c r="A9771" t="s">
        <v>14657</v>
      </c>
      <c r="B9771">
        <v>552</v>
      </c>
      <c r="C9771" s="3" t="str">
        <f>HYPERLINK("http://www.uniprot.org/uniprot/G7J4C6","tr|G7J4C6|G7J4C6_MEDTR")</f>
        <v>tr|G7J4C6|G7J4C6_MEDTR</v>
      </c>
      <c r="D9771" t="s">
        <v>3005</v>
      </c>
      <c r="E9771">
        <v>70.28</v>
      </c>
      <c r="F9771">
        <v>175</v>
      </c>
      <c r="G9771">
        <v>52</v>
      </c>
      <c r="H9771">
        <v>0</v>
      </c>
      <c r="I9771">
        <v>16</v>
      </c>
      <c r="J9771">
        <v>540</v>
      </c>
      <c r="K9771">
        <v>1</v>
      </c>
      <c r="L9771">
        <v>225</v>
      </c>
      <c r="M9771">
        <v>399</v>
      </c>
      <c r="N9771" t="s">
        <v>18</v>
      </c>
      <c r="O9771" s="1">
        <v>4.39973E-63</v>
      </c>
      <c r="P9771">
        <v>626</v>
      </c>
    </row>
    <row r="9772" spans="1:16" x14ac:dyDescent="0.25">
      <c r="A9772" t="s">
        <v>14658</v>
      </c>
      <c r="B9772">
        <v>1596</v>
      </c>
      <c r="C9772" s="3" t="str">
        <f>HYPERLINK("http://www.uniprot.org/uniprot/G7JBJ6","tr|G7JBJ6|G7JBJ6_MEDTR")</f>
        <v>tr|G7JBJ6|G7JBJ6_MEDTR</v>
      </c>
      <c r="D9772" t="s">
        <v>14659</v>
      </c>
      <c r="E9772">
        <v>80.81</v>
      </c>
      <c r="F9772">
        <v>537</v>
      </c>
      <c r="G9772">
        <v>103</v>
      </c>
      <c r="H9772">
        <v>8</v>
      </c>
      <c r="I9772">
        <v>7</v>
      </c>
      <c r="J9772">
        <v>1593</v>
      </c>
      <c r="K9772">
        <v>1</v>
      </c>
      <c r="L9772">
        <v>7</v>
      </c>
      <c r="M9772">
        <v>537</v>
      </c>
      <c r="N9772" t="s">
        <v>18</v>
      </c>
      <c r="O9772">
        <v>0</v>
      </c>
      <c r="P9772">
        <v>2192</v>
      </c>
    </row>
    <row r="9773" spans="1:16" x14ac:dyDescent="0.25">
      <c r="A9773" t="s">
        <v>14660</v>
      </c>
      <c r="B9773">
        <v>552</v>
      </c>
      <c r="C9773" s="3" t="str">
        <f>HYPERLINK("http://www.uniprot.org/uniprot/Q0GXX3","tr|Q0GXX3|Q0GXX3_MEDTR")</f>
        <v>tr|Q0GXX3|Q0GXX3_MEDTR</v>
      </c>
      <c r="D9773" t="s">
        <v>14661</v>
      </c>
      <c r="E9773">
        <v>74.61</v>
      </c>
      <c r="F9773">
        <v>197</v>
      </c>
      <c r="G9773">
        <v>50</v>
      </c>
      <c r="H9773">
        <v>21</v>
      </c>
      <c r="I9773">
        <v>1</v>
      </c>
      <c r="J9773">
        <v>528</v>
      </c>
      <c r="K9773">
        <v>1</v>
      </c>
      <c r="L9773">
        <v>11</v>
      </c>
      <c r="M9773">
        <v>207</v>
      </c>
      <c r="N9773" t="s">
        <v>18</v>
      </c>
      <c r="O9773" s="1">
        <v>7.7303200000000003E-76</v>
      </c>
      <c r="P9773">
        <v>736</v>
      </c>
    </row>
    <row r="9774" spans="1:16" x14ac:dyDescent="0.25">
      <c r="A9774" t="s">
        <v>14662</v>
      </c>
      <c r="B9774">
        <v>1818</v>
      </c>
      <c r="C9774" s="3" t="str">
        <f>HYPERLINK("http://www.uniprot.org/uniprot/G7KD39","tr|G7KD39|G7KD39_MEDTR")</f>
        <v>tr|G7KD39|G7KD39_MEDTR</v>
      </c>
      <c r="D9774" t="s">
        <v>14663</v>
      </c>
      <c r="E9774">
        <v>82.83</v>
      </c>
      <c r="F9774">
        <v>606</v>
      </c>
      <c r="G9774">
        <v>104</v>
      </c>
      <c r="H9774">
        <v>5</v>
      </c>
      <c r="I9774">
        <v>1</v>
      </c>
      <c r="J9774">
        <v>1803</v>
      </c>
      <c r="K9774">
        <v>1</v>
      </c>
      <c r="L9774">
        <v>1</v>
      </c>
      <c r="M9774">
        <v>606</v>
      </c>
      <c r="N9774" t="s">
        <v>18</v>
      </c>
      <c r="O9774">
        <v>0</v>
      </c>
      <c r="P9774">
        <v>2609</v>
      </c>
    </row>
    <row r="9775" spans="1:16" x14ac:dyDescent="0.25">
      <c r="A9775" t="s">
        <v>14664</v>
      </c>
      <c r="B9775">
        <v>5220</v>
      </c>
      <c r="C9775" s="3" t="str">
        <f>HYPERLINK("http://www.uniprot.org/uniprot/K7L2S8","tr|K7L2S8|K7L2S8_SOYBN")</f>
        <v>tr|K7L2S8|K7L2S8_SOYBN</v>
      </c>
      <c r="D9775" t="s">
        <v>117</v>
      </c>
      <c r="E9775">
        <v>69.150000000000006</v>
      </c>
      <c r="F9775">
        <v>1287</v>
      </c>
      <c r="G9775">
        <v>397</v>
      </c>
      <c r="H9775">
        <v>49</v>
      </c>
      <c r="I9775">
        <v>1462</v>
      </c>
      <c r="J9775">
        <v>5175</v>
      </c>
      <c r="K9775">
        <v>1</v>
      </c>
      <c r="L9775">
        <v>487</v>
      </c>
      <c r="M9775">
        <v>1767</v>
      </c>
      <c r="N9775" t="s">
        <v>18</v>
      </c>
      <c r="O9775">
        <v>0</v>
      </c>
      <c r="P9775">
        <v>4305</v>
      </c>
    </row>
    <row r="9776" spans="1:16" x14ac:dyDescent="0.25">
      <c r="A9776" t="s">
        <v>14665</v>
      </c>
      <c r="B9776">
        <v>1545</v>
      </c>
      <c r="C9776" s="3" t="str">
        <f>HYPERLINK("http://www.uniprot.org/uniprot/G7J8P2","tr|G7J8P2|G7J8P2_MEDTR")</f>
        <v>tr|G7J8P2|G7J8P2_MEDTR</v>
      </c>
      <c r="D9776" t="s">
        <v>14666</v>
      </c>
      <c r="E9776">
        <v>81.55</v>
      </c>
      <c r="F9776">
        <v>488</v>
      </c>
      <c r="G9776">
        <v>90</v>
      </c>
      <c r="H9776">
        <v>2</v>
      </c>
      <c r="I9776">
        <v>19</v>
      </c>
      <c r="J9776">
        <v>1476</v>
      </c>
      <c r="K9776">
        <v>1</v>
      </c>
      <c r="L9776">
        <v>1</v>
      </c>
      <c r="M9776">
        <v>478</v>
      </c>
      <c r="N9776" t="s">
        <v>18</v>
      </c>
      <c r="O9776">
        <v>0</v>
      </c>
      <c r="P9776">
        <v>2082</v>
      </c>
    </row>
    <row r="9777" spans="1:16" x14ac:dyDescent="0.25">
      <c r="A9777" t="s">
        <v>14667</v>
      </c>
      <c r="B9777">
        <v>1017</v>
      </c>
      <c r="C9777" s="3" t="str">
        <f>HYPERLINK("http://www.uniprot.org/uniprot/G7LF16","tr|G7LF16|G7LF16_MEDTR")</f>
        <v>tr|G7LF16|G7LF16_MEDTR</v>
      </c>
      <c r="D9777" t="s">
        <v>14668</v>
      </c>
      <c r="E9777">
        <v>73.17</v>
      </c>
      <c r="F9777">
        <v>302</v>
      </c>
      <c r="G9777">
        <v>81</v>
      </c>
      <c r="H9777">
        <v>1</v>
      </c>
      <c r="I9777">
        <v>1</v>
      </c>
      <c r="J9777">
        <v>903</v>
      </c>
      <c r="K9777">
        <v>1</v>
      </c>
      <c r="L9777">
        <v>1</v>
      </c>
      <c r="M9777">
        <v>302</v>
      </c>
      <c r="N9777" t="s">
        <v>18</v>
      </c>
      <c r="O9777" s="1">
        <v>5.6541300000000003E-119</v>
      </c>
      <c r="P9777">
        <v>1113</v>
      </c>
    </row>
    <row r="9778" spans="1:16" x14ac:dyDescent="0.25">
      <c r="A9778" t="s">
        <v>14669</v>
      </c>
      <c r="B9778">
        <v>588</v>
      </c>
      <c r="C9778" s="3" t="str">
        <f>HYPERLINK("http://www.uniprot.org/uniprot/K7LIG5","tr|K7LIG5|K7LIG5_SOYBN")</f>
        <v>tr|K7LIG5|K7LIG5_SOYBN</v>
      </c>
      <c r="D9778" t="s">
        <v>28</v>
      </c>
      <c r="E9778">
        <v>71.58</v>
      </c>
      <c r="F9778">
        <v>183</v>
      </c>
      <c r="G9778">
        <v>52</v>
      </c>
      <c r="H9778">
        <v>1</v>
      </c>
      <c r="I9778">
        <v>1</v>
      </c>
      <c r="J9778">
        <v>546</v>
      </c>
      <c r="K9778">
        <v>1</v>
      </c>
      <c r="L9778">
        <v>236</v>
      </c>
      <c r="M9778">
        <v>418</v>
      </c>
      <c r="N9778" t="s">
        <v>18</v>
      </c>
      <c r="O9778" s="1">
        <v>3.63286E-72</v>
      </c>
      <c r="P9778">
        <v>705</v>
      </c>
    </row>
    <row r="9779" spans="1:16" x14ac:dyDescent="0.25">
      <c r="A9779" t="s">
        <v>14670</v>
      </c>
      <c r="B9779">
        <v>993</v>
      </c>
      <c r="C9779" s="3" t="str">
        <f>HYPERLINK("http://www.uniprot.org/uniprot/G7L7X2","tr|G7L7X2|G7L7X2_MEDTR")</f>
        <v>tr|G7L7X2|G7L7X2_MEDTR</v>
      </c>
      <c r="D9779" t="s">
        <v>14671</v>
      </c>
      <c r="E9779">
        <v>84.38</v>
      </c>
      <c r="F9779">
        <v>301</v>
      </c>
      <c r="G9779">
        <v>47</v>
      </c>
      <c r="H9779">
        <v>11</v>
      </c>
      <c r="I9779">
        <v>1</v>
      </c>
      <c r="J9779">
        <v>870</v>
      </c>
      <c r="K9779">
        <v>1</v>
      </c>
      <c r="L9779">
        <v>1</v>
      </c>
      <c r="M9779">
        <v>300</v>
      </c>
      <c r="N9779" t="s">
        <v>18</v>
      </c>
      <c r="O9779" s="1">
        <v>5.7637300000000004E-137</v>
      </c>
      <c r="P9779">
        <v>1268</v>
      </c>
    </row>
    <row r="9780" spans="1:16" x14ac:dyDescent="0.25">
      <c r="A9780" t="s">
        <v>14672</v>
      </c>
      <c r="B9780">
        <v>1191</v>
      </c>
      <c r="C9780" s="3" t="str">
        <f>HYPERLINK("http://www.uniprot.org/uniprot/I1KVZ2","tr|I1KVZ2|I1KVZ2_SOYBN")</f>
        <v>tr|I1KVZ2|I1KVZ2_SOYBN</v>
      </c>
      <c r="D9780" t="s">
        <v>71</v>
      </c>
      <c r="E9780">
        <v>90.14</v>
      </c>
      <c r="F9780">
        <v>355</v>
      </c>
      <c r="G9780">
        <v>35</v>
      </c>
      <c r="H9780">
        <v>20</v>
      </c>
      <c r="I9780">
        <v>139</v>
      </c>
      <c r="J9780">
        <v>1143</v>
      </c>
      <c r="K9780">
        <v>1</v>
      </c>
      <c r="L9780">
        <v>792</v>
      </c>
      <c r="M9780">
        <v>1146</v>
      </c>
      <c r="N9780" t="s">
        <v>18</v>
      </c>
      <c r="O9780" s="1">
        <v>2.51725E-180</v>
      </c>
      <c r="P9780">
        <v>1643</v>
      </c>
    </row>
    <row r="9781" spans="1:16" x14ac:dyDescent="0.25">
      <c r="A9781" t="s">
        <v>14673</v>
      </c>
      <c r="B9781">
        <v>690</v>
      </c>
      <c r="C9781" s="3" t="str">
        <f>HYPERLINK("http://www.uniprot.org/uniprot/I3SFU3","tr|I3SFU3|I3SFU3_MEDTR")</f>
        <v>tr|I3SFU3|I3SFU3_MEDTR</v>
      </c>
      <c r="D9781" t="s">
        <v>22</v>
      </c>
      <c r="E9781">
        <v>76.849999999999994</v>
      </c>
      <c r="F9781">
        <v>229</v>
      </c>
      <c r="G9781">
        <v>53</v>
      </c>
      <c r="H9781">
        <v>0</v>
      </c>
      <c r="I9781">
        <v>1</v>
      </c>
      <c r="J9781">
        <v>687</v>
      </c>
      <c r="K9781">
        <v>1</v>
      </c>
      <c r="L9781">
        <v>1</v>
      </c>
      <c r="M9781">
        <v>229</v>
      </c>
      <c r="N9781" t="s">
        <v>18</v>
      </c>
      <c r="O9781" s="1">
        <v>6.2285200000000005E-92</v>
      </c>
      <c r="P9781">
        <v>877</v>
      </c>
    </row>
    <row r="9782" spans="1:16" x14ac:dyDescent="0.25">
      <c r="A9782" t="s">
        <v>14674</v>
      </c>
      <c r="B9782">
        <v>630</v>
      </c>
      <c r="C9782" s="3" t="str">
        <f>HYPERLINK("http://www.uniprot.org/uniprot/G7K516","tr|G7K516|G7K516_MEDTR")</f>
        <v>tr|G7K516|G7K516_MEDTR</v>
      </c>
      <c r="D9782" t="s">
        <v>14675</v>
      </c>
      <c r="E9782">
        <v>54.97</v>
      </c>
      <c r="F9782">
        <v>211</v>
      </c>
      <c r="G9782">
        <v>95</v>
      </c>
      <c r="H9782">
        <v>2</v>
      </c>
      <c r="I9782">
        <v>1</v>
      </c>
      <c r="J9782">
        <v>627</v>
      </c>
      <c r="K9782">
        <v>1</v>
      </c>
      <c r="L9782">
        <v>1</v>
      </c>
      <c r="M9782">
        <v>203</v>
      </c>
      <c r="N9782" t="s">
        <v>18</v>
      </c>
      <c r="O9782" s="1">
        <v>7.5962500000000004E-48</v>
      </c>
      <c r="P9782">
        <v>496</v>
      </c>
    </row>
    <row r="9783" spans="1:16" x14ac:dyDescent="0.25">
      <c r="A9783" t="s">
        <v>14676</v>
      </c>
      <c r="B9783">
        <v>1575</v>
      </c>
      <c r="C9783" s="3" t="str">
        <f>HYPERLINK("http://www.uniprot.org/uniprot/K7MC35","tr|K7MC35|K7MC35_SOYBN")</f>
        <v>tr|K7MC35|K7MC35_SOYBN</v>
      </c>
      <c r="D9783" t="s">
        <v>28</v>
      </c>
      <c r="E9783">
        <v>74.17</v>
      </c>
      <c r="F9783">
        <v>515</v>
      </c>
      <c r="G9783">
        <v>133</v>
      </c>
      <c r="H9783">
        <v>7</v>
      </c>
      <c r="I9783">
        <v>43</v>
      </c>
      <c r="J9783">
        <v>1566</v>
      </c>
      <c r="K9783">
        <v>1</v>
      </c>
      <c r="L9783">
        <v>307</v>
      </c>
      <c r="M9783">
        <v>820</v>
      </c>
      <c r="N9783" t="s">
        <v>18</v>
      </c>
      <c r="O9783">
        <v>0</v>
      </c>
      <c r="P9783">
        <v>1923</v>
      </c>
    </row>
    <row r="9784" spans="1:16" x14ac:dyDescent="0.25">
      <c r="A9784" t="s">
        <v>14677</v>
      </c>
      <c r="B9784">
        <v>774</v>
      </c>
      <c r="C9784" s="3" t="str">
        <f>HYPERLINK("http://www.uniprot.org/uniprot/I1JKS0","tr|I1JKS0|I1JKS0_SOYBN")</f>
        <v>tr|I1JKS0|I1JKS0_SOYBN</v>
      </c>
      <c r="D9784" t="s">
        <v>4127</v>
      </c>
      <c r="E9784">
        <v>83.65</v>
      </c>
      <c r="F9784">
        <v>257</v>
      </c>
      <c r="G9784">
        <v>42</v>
      </c>
      <c r="H9784">
        <v>0</v>
      </c>
      <c r="I9784">
        <v>1</v>
      </c>
      <c r="J9784">
        <v>771</v>
      </c>
      <c r="K9784">
        <v>1</v>
      </c>
      <c r="L9784">
        <v>216</v>
      </c>
      <c r="M9784">
        <v>472</v>
      </c>
      <c r="N9784" t="s">
        <v>18</v>
      </c>
      <c r="O9784" s="1">
        <v>4.6887200000000002E-124</v>
      </c>
      <c r="P9784">
        <v>1155</v>
      </c>
    </row>
    <row r="9785" spans="1:16" x14ac:dyDescent="0.25">
      <c r="A9785" t="s">
        <v>14678</v>
      </c>
      <c r="B9785">
        <v>2661</v>
      </c>
      <c r="C9785" s="3" t="str">
        <f>HYPERLINK("http://www.uniprot.org/uniprot/K7LDT9","tr|K7LDT9|K7LDT9_SOYBN")</f>
        <v>tr|K7LDT9|K7LDT9_SOYBN</v>
      </c>
      <c r="D9785" t="s">
        <v>28</v>
      </c>
      <c r="E9785">
        <v>35.92</v>
      </c>
      <c r="F9785">
        <v>952</v>
      </c>
      <c r="G9785">
        <v>610</v>
      </c>
      <c r="H9785">
        <v>127</v>
      </c>
      <c r="I9785">
        <v>181</v>
      </c>
      <c r="J9785">
        <v>2655</v>
      </c>
      <c r="K9785">
        <v>1</v>
      </c>
      <c r="L9785">
        <v>59</v>
      </c>
      <c r="M9785">
        <v>921</v>
      </c>
      <c r="N9785" t="s">
        <v>18</v>
      </c>
      <c r="O9785" s="1">
        <v>5.7410499999999998E-105</v>
      </c>
      <c r="P9785">
        <v>997</v>
      </c>
    </row>
    <row r="9786" spans="1:16" x14ac:dyDescent="0.25">
      <c r="A9786" t="s">
        <v>14679</v>
      </c>
      <c r="B9786">
        <v>1101</v>
      </c>
      <c r="C9786" s="3" t="str">
        <f>HYPERLINK("http://www.uniprot.org/uniprot/G7IKB9","tr|G7IKB9|G7IKB9_MEDTR")</f>
        <v>tr|G7IKB9|G7IKB9_MEDTR</v>
      </c>
      <c r="D9786" t="s">
        <v>14680</v>
      </c>
      <c r="E9786">
        <v>85.01</v>
      </c>
      <c r="F9786">
        <v>367</v>
      </c>
      <c r="G9786">
        <v>55</v>
      </c>
      <c r="H9786">
        <v>1</v>
      </c>
      <c r="I9786">
        <v>1</v>
      </c>
      <c r="J9786">
        <v>1098</v>
      </c>
      <c r="K9786">
        <v>1</v>
      </c>
      <c r="L9786">
        <v>1</v>
      </c>
      <c r="M9786">
        <v>360</v>
      </c>
      <c r="N9786" t="s">
        <v>18</v>
      </c>
      <c r="O9786">
        <v>0</v>
      </c>
      <c r="P9786">
        <v>1712</v>
      </c>
    </row>
    <row r="9787" spans="1:16" x14ac:dyDescent="0.25">
      <c r="A9787" t="s">
        <v>14681</v>
      </c>
      <c r="B9787">
        <v>1476</v>
      </c>
      <c r="C9787" s="3" t="str">
        <f>HYPERLINK("http://www.uniprot.org/uniprot/G7IRD9","tr|G7IRD9|G7IRD9_MEDTR")</f>
        <v>tr|G7IRD9|G7IRD9_MEDTR</v>
      </c>
      <c r="D9787" t="s">
        <v>14682</v>
      </c>
      <c r="E9787">
        <v>81.42</v>
      </c>
      <c r="F9787">
        <v>490</v>
      </c>
      <c r="G9787">
        <v>91</v>
      </c>
      <c r="H9787">
        <v>0</v>
      </c>
      <c r="I9787">
        <v>4</v>
      </c>
      <c r="J9787">
        <v>1473</v>
      </c>
      <c r="K9787">
        <v>1</v>
      </c>
      <c r="L9787">
        <v>3</v>
      </c>
      <c r="M9787">
        <v>492</v>
      </c>
      <c r="N9787" t="s">
        <v>18</v>
      </c>
      <c r="O9787">
        <v>0</v>
      </c>
      <c r="P9787">
        <v>2106</v>
      </c>
    </row>
    <row r="9788" spans="1:16" x14ac:dyDescent="0.25">
      <c r="A9788" t="s">
        <v>14683</v>
      </c>
      <c r="B9788">
        <v>1518</v>
      </c>
      <c r="C9788" s="3" t="str">
        <f>HYPERLINK("http://www.uniprot.org/uniprot/K7MCD4","tr|K7MCD4|K7MCD4_SOYBN")</f>
        <v>tr|K7MCD4|K7MCD4_SOYBN</v>
      </c>
      <c r="D9788" t="s">
        <v>28</v>
      </c>
      <c r="E9788">
        <v>77.22</v>
      </c>
      <c r="F9788">
        <v>505</v>
      </c>
      <c r="G9788">
        <v>115</v>
      </c>
      <c r="H9788">
        <v>0</v>
      </c>
      <c r="I9788">
        <v>1</v>
      </c>
      <c r="J9788">
        <v>1515</v>
      </c>
      <c r="K9788">
        <v>1</v>
      </c>
      <c r="L9788">
        <v>1</v>
      </c>
      <c r="M9788">
        <v>504</v>
      </c>
      <c r="N9788" t="s">
        <v>18</v>
      </c>
      <c r="O9788">
        <v>0</v>
      </c>
      <c r="P9788">
        <v>1968</v>
      </c>
    </row>
    <row r="9789" spans="1:16" x14ac:dyDescent="0.25">
      <c r="A9789" t="s">
        <v>14684</v>
      </c>
      <c r="B9789">
        <v>1320</v>
      </c>
      <c r="C9789" s="3" t="str">
        <f>HYPERLINK("http://www.uniprot.org/uniprot/B7FK11","tr|B7FK11|B7FK11_MEDTR")</f>
        <v>tr|B7FK11|B7FK11_MEDTR</v>
      </c>
      <c r="D9789" t="s">
        <v>22</v>
      </c>
      <c r="E9789">
        <v>89.12</v>
      </c>
      <c r="F9789">
        <v>432</v>
      </c>
      <c r="G9789">
        <v>47</v>
      </c>
      <c r="H9789">
        <v>0</v>
      </c>
      <c r="I9789">
        <v>22</v>
      </c>
      <c r="J9789">
        <v>1317</v>
      </c>
      <c r="K9789">
        <v>1</v>
      </c>
      <c r="L9789">
        <v>4</v>
      </c>
      <c r="M9789">
        <v>435</v>
      </c>
      <c r="N9789" t="s">
        <v>18</v>
      </c>
      <c r="O9789">
        <v>0</v>
      </c>
      <c r="P9789">
        <v>2061</v>
      </c>
    </row>
    <row r="9790" spans="1:16" x14ac:dyDescent="0.25">
      <c r="A9790" t="s">
        <v>14685</v>
      </c>
      <c r="B9790">
        <v>2070</v>
      </c>
      <c r="C9790" s="3" t="str">
        <f>HYPERLINK("http://www.uniprot.org/uniprot/G7K4B3","tr|G7K4B3|G7K4B3_MEDTR")</f>
        <v>tr|G7K4B3|G7K4B3_MEDTR</v>
      </c>
      <c r="D9790" t="s">
        <v>14686</v>
      </c>
      <c r="E9790">
        <v>84.98</v>
      </c>
      <c r="F9790">
        <v>686</v>
      </c>
      <c r="G9790">
        <v>103</v>
      </c>
      <c r="H9790">
        <v>0</v>
      </c>
      <c r="I9790">
        <v>1</v>
      </c>
      <c r="J9790">
        <v>2058</v>
      </c>
      <c r="K9790">
        <v>1</v>
      </c>
      <c r="L9790">
        <v>1</v>
      </c>
      <c r="M9790">
        <v>686</v>
      </c>
      <c r="N9790" t="s">
        <v>18</v>
      </c>
      <c r="O9790">
        <v>0</v>
      </c>
      <c r="P9790">
        <v>2994</v>
      </c>
    </row>
    <row r="9791" spans="1:16" x14ac:dyDescent="0.25">
      <c r="A9791" t="s">
        <v>14687</v>
      </c>
      <c r="B9791">
        <v>1260</v>
      </c>
      <c r="C9791" s="3" t="str">
        <f>HYPERLINK("http://www.uniprot.org/uniprot/G7L632","tr|G7L632|G7L632_MEDTR")</f>
        <v>tr|G7L632|G7L632_MEDTR</v>
      </c>
      <c r="D9791" t="s">
        <v>14688</v>
      </c>
      <c r="E9791">
        <v>68.489999999999995</v>
      </c>
      <c r="F9791">
        <v>419</v>
      </c>
      <c r="G9791">
        <v>132</v>
      </c>
      <c r="H9791">
        <v>0</v>
      </c>
      <c r="I9791">
        <v>1</v>
      </c>
      <c r="J9791">
        <v>1257</v>
      </c>
      <c r="K9791">
        <v>1</v>
      </c>
      <c r="L9791">
        <v>1</v>
      </c>
      <c r="M9791">
        <v>419</v>
      </c>
      <c r="N9791" t="s">
        <v>18</v>
      </c>
      <c r="O9791" s="1">
        <v>5.5663400000000004E-165</v>
      </c>
      <c r="P9791">
        <v>1511</v>
      </c>
    </row>
    <row r="9792" spans="1:16" x14ac:dyDescent="0.25">
      <c r="A9792" t="s">
        <v>14689</v>
      </c>
      <c r="B9792">
        <v>2895</v>
      </c>
      <c r="C9792" s="3" t="str">
        <f>HYPERLINK("http://www.uniprot.org/uniprot/K7KEW2","tr|K7KEW2|K7KEW2_SOYBN")</f>
        <v>tr|K7KEW2|K7KEW2_SOYBN</v>
      </c>
      <c r="D9792" t="s">
        <v>117</v>
      </c>
      <c r="E9792">
        <v>88.48</v>
      </c>
      <c r="F9792">
        <v>964</v>
      </c>
      <c r="G9792">
        <v>111</v>
      </c>
      <c r="H9792">
        <v>0</v>
      </c>
      <c r="I9792">
        <v>1</v>
      </c>
      <c r="J9792">
        <v>2892</v>
      </c>
      <c r="K9792">
        <v>1</v>
      </c>
      <c r="L9792">
        <v>1</v>
      </c>
      <c r="M9792">
        <v>964</v>
      </c>
      <c r="N9792" t="s">
        <v>18</v>
      </c>
      <c r="O9792">
        <v>0</v>
      </c>
      <c r="P9792">
        <v>4581</v>
      </c>
    </row>
    <row r="9793" spans="1:16" x14ac:dyDescent="0.25">
      <c r="A9793" t="s">
        <v>14690</v>
      </c>
      <c r="B9793">
        <v>432</v>
      </c>
      <c r="C9793" s="3" t="str">
        <f>HYPERLINK("http://www.uniprot.org/uniprot/I1N529","tr|I1N529|I1N529_SOYBN")</f>
        <v>tr|I1N529|I1N529_SOYBN</v>
      </c>
      <c r="D9793" t="s">
        <v>28</v>
      </c>
      <c r="E9793">
        <v>61.59</v>
      </c>
      <c r="F9793">
        <v>138</v>
      </c>
      <c r="G9793">
        <v>53</v>
      </c>
      <c r="H9793">
        <v>0</v>
      </c>
      <c r="I9793">
        <v>1</v>
      </c>
      <c r="J9793">
        <v>414</v>
      </c>
      <c r="K9793">
        <v>1</v>
      </c>
      <c r="L9793">
        <v>1</v>
      </c>
      <c r="M9793">
        <v>138</v>
      </c>
      <c r="N9793" t="s">
        <v>18</v>
      </c>
      <c r="O9793" s="1">
        <v>3.9583600000000001E-39</v>
      </c>
      <c r="P9793">
        <v>419</v>
      </c>
    </row>
    <row r="9794" spans="1:16" x14ac:dyDescent="0.25">
      <c r="A9794" t="s">
        <v>14691</v>
      </c>
      <c r="B9794">
        <v>627</v>
      </c>
      <c r="C9794" s="3" t="str">
        <f>HYPERLINK("http://www.uniprot.org/uniprot/I3S2R8","tr|I3S2R8|I3S2R8_MEDTR")</f>
        <v>tr|I3S2R8|I3S2R8_MEDTR</v>
      </c>
      <c r="D9794" t="s">
        <v>22</v>
      </c>
      <c r="E9794">
        <v>76.92</v>
      </c>
      <c r="F9794">
        <v>208</v>
      </c>
      <c r="G9794">
        <v>48</v>
      </c>
      <c r="H9794">
        <v>0</v>
      </c>
      <c r="I9794">
        <v>1</v>
      </c>
      <c r="J9794">
        <v>624</v>
      </c>
      <c r="K9794">
        <v>1</v>
      </c>
      <c r="L9794">
        <v>1</v>
      </c>
      <c r="M9794">
        <v>203</v>
      </c>
      <c r="N9794" t="s">
        <v>18</v>
      </c>
      <c r="O9794" s="1">
        <v>1.0665E-94</v>
      </c>
      <c r="P9794">
        <v>900</v>
      </c>
    </row>
    <row r="9795" spans="1:16" x14ac:dyDescent="0.25">
      <c r="A9795" t="s">
        <v>14692</v>
      </c>
      <c r="B9795">
        <v>420</v>
      </c>
      <c r="C9795" s="3" t="str">
        <f>HYPERLINK("http://www.uniprot.org/uniprot/I3S1J0","tr|I3S1J0|I3S1J0_LOTJA")</f>
        <v>tr|I3S1J0|I3S1J0_LOTJA</v>
      </c>
      <c r="D9795" t="s">
        <v>93</v>
      </c>
      <c r="E9795">
        <v>45.45</v>
      </c>
      <c r="F9795">
        <v>99</v>
      </c>
      <c r="G9795">
        <v>54</v>
      </c>
      <c r="H9795">
        <v>1</v>
      </c>
      <c r="I9795">
        <v>4</v>
      </c>
      <c r="J9795">
        <v>297</v>
      </c>
      <c r="K9795">
        <v>1</v>
      </c>
      <c r="L9795">
        <v>44</v>
      </c>
      <c r="M9795">
        <v>142</v>
      </c>
      <c r="N9795" t="s">
        <v>18</v>
      </c>
      <c r="O9795" s="1">
        <v>3.5134999999999998E-18</v>
      </c>
      <c r="P9795">
        <v>187</v>
      </c>
    </row>
    <row r="9796" spans="1:16" x14ac:dyDescent="0.25">
      <c r="A9796" t="s">
        <v>14693</v>
      </c>
      <c r="B9796">
        <v>1764</v>
      </c>
      <c r="C9796" s="3" t="str">
        <f>HYPERLINK("http://www.uniprot.org/uniprot/I1L8R9","tr|I1L8R9|I1L8R9_SOYBN")</f>
        <v>tr|I1L8R9|I1L8R9_SOYBN</v>
      </c>
      <c r="D9796" t="s">
        <v>71</v>
      </c>
      <c r="E9796">
        <v>75.7</v>
      </c>
      <c r="F9796">
        <v>601</v>
      </c>
      <c r="G9796">
        <v>146</v>
      </c>
      <c r="H9796">
        <v>15</v>
      </c>
      <c r="I9796">
        <v>1</v>
      </c>
      <c r="J9796">
        <v>1758</v>
      </c>
      <c r="K9796">
        <v>1</v>
      </c>
      <c r="L9796">
        <v>120</v>
      </c>
      <c r="M9796">
        <v>713</v>
      </c>
      <c r="N9796" t="s">
        <v>18</v>
      </c>
      <c r="O9796">
        <v>0</v>
      </c>
      <c r="P9796">
        <v>2274</v>
      </c>
    </row>
    <row r="9797" spans="1:16" x14ac:dyDescent="0.25">
      <c r="A9797" t="s">
        <v>14694</v>
      </c>
      <c r="B9797">
        <v>5790</v>
      </c>
      <c r="C9797" s="3" t="str">
        <f>HYPERLINK("http://www.uniprot.org/uniprot/I1JY22","tr|I1JY22|I1JY22_SOYBN")</f>
        <v>tr|I1JY22|I1JY22_SOYBN</v>
      </c>
      <c r="D9797" t="s">
        <v>71</v>
      </c>
      <c r="E9797">
        <v>87.4</v>
      </c>
      <c r="F9797">
        <v>1929</v>
      </c>
      <c r="G9797">
        <v>243</v>
      </c>
      <c r="H9797">
        <v>0</v>
      </c>
      <c r="I9797">
        <v>1</v>
      </c>
      <c r="J9797">
        <v>5787</v>
      </c>
      <c r="K9797">
        <v>1</v>
      </c>
      <c r="L9797">
        <v>1</v>
      </c>
      <c r="M9797">
        <v>1899</v>
      </c>
      <c r="N9797" t="s">
        <v>18</v>
      </c>
      <c r="O9797">
        <v>0</v>
      </c>
      <c r="P9797">
        <v>8820</v>
      </c>
    </row>
    <row r="9798" spans="1:16" x14ac:dyDescent="0.25">
      <c r="A9798" t="s">
        <v>14695</v>
      </c>
      <c r="B9798">
        <v>852</v>
      </c>
      <c r="C9798" s="3" t="str">
        <f>HYPERLINK("http://www.uniprot.org/uniprot/Q0GXX3","tr|Q0GXX3|Q0GXX3_MEDTR")</f>
        <v>tr|Q0GXX3|Q0GXX3_MEDTR</v>
      </c>
      <c r="D9798" t="s">
        <v>14661</v>
      </c>
      <c r="E9798">
        <v>92.22</v>
      </c>
      <c r="F9798">
        <v>270</v>
      </c>
      <c r="G9798">
        <v>21</v>
      </c>
      <c r="H9798">
        <v>0</v>
      </c>
      <c r="I9798">
        <v>40</v>
      </c>
      <c r="J9798">
        <v>849</v>
      </c>
      <c r="K9798">
        <v>1</v>
      </c>
      <c r="L9798">
        <v>207</v>
      </c>
      <c r="M9798">
        <v>476</v>
      </c>
      <c r="N9798" t="s">
        <v>18</v>
      </c>
      <c r="O9798" s="1">
        <v>2.2608700000000001E-141</v>
      </c>
      <c r="P9798">
        <v>1305</v>
      </c>
    </row>
    <row r="9799" spans="1:16" x14ac:dyDescent="0.25">
      <c r="A9799" t="s">
        <v>14696</v>
      </c>
      <c r="B9799">
        <v>1518</v>
      </c>
      <c r="C9799" s="3" t="str">
        <f>HYPERLINK("http://www.uniprot.org/uniprot/G7J0U8","tr|G7J0U8|G7J0U8_MEDTR")</f>
        <v>tr|G7J0U8|G7J0U8_MEDTR</v>
      </c>
      <c r="D9799" t="s">
        <v>14697</v>
      </c>
      <c r="E9799">
        <v>81.58</v>
      </c>
      <c r="F9799">
        <v>505</v>
      </c>
      <c r="G9799">
        <v>93</v>
      </c>
      <c r="H9799">
        <v>0</v>
      </c>
      <c r="I9799">
        <v>1</v>
      </c>
      <c r="J9799">
        <v>1515</v>
      </c>
      <c r="K9799">
        <v>1</v>
      </c>
      <c r="L9799">
        <v>1</v>
      </c>
      <c r="M9799">
        <v>501</v>
      </c>
      <c r="N9799" t="s">
        <v>18</v>
      </c>
      <c r="O9799">
        <v>0</v>
      </c>
      <c r="P9799">
        <v>2125</v>
      </c>
    </row>
    <row r="9800" spans="1:16" x14ac:dyDescent="0.25">
      <c r="A9800" t="s">
        <v>14698</v>
      </c>
      <c r="B9800">
        <v>1209</v>
      </c>
      <c r="C9800" s="3" t="str">
        <f>HYPERLINK("http://www.uniprot.org/uniprot/I1KLP7","tr|I1KLP7|I1KLP7_SOYBN")</f>
        <v>tr|I1KLP7|I1KLP7_SOYBN</v>
      </c>
      <c r="D9800" t="s">
        <v>28</v>
      </c>
      <c r="E9800">
        <v>84.97</v>
      </c>
      <c r="F9800">
        <v>406</v>
      </c>
      <c r="G9800">
        <v>61</v>
      </c>
      <c r="H9800">
        <v>4</v>
      </c>
      <c r="I9800">
        <v>1</v>
      </c>
      <c r="J9800">
        <v>1206</v>
      </c>
      <c r="K9800">
        <v>1</v>
      </c>
      <c r="L9800">
        <v>1</v>
      </c>
      <c r="M9800">
        <v>406</v>
      </c>
      <c r="N9800" t="s">
        <v>18</v>
      </c>
      <c r="O9800">
        <v>0</v>
      </c>
      <c r="P9800">
        <v>1751</v>
      </c>
    </row>
    <row r="9801" spans="1:16" x14ac:dyDescent="0.25">
      <c r="A9801" t="s">
        <v>14699</v>
      </c>
      <c r="B9801">
        <v>1083</v>
      </c>
      <c r="C9801" s="3" t="str">
        <f>HYPERLINK("http://www.uniprot.org/uniprot/G7J8P4","tr|G7J8P4|G7J8P4_MEDTR")</f>
        <v>tr|G7J8P4|G7J8P4_MEDTR</v>
      </c>
      <c r="D9801" t="s">
        <v>14700</v>
      </c>
      <c r="E9801">
        <v>84.03</v>
      </c>
      <c r="F9801">
        <v>357</v>
      </c>
      <c r="G9801">
        <v>57</v>
      </c>
      <c r="H9801">
        <v>0</v>
      </c>
      <c r="I9801">
        <v>10</v>
      </c>
      <c r="J9801">
        <v>1080</v>
      </c>
      <c r="K9801">
        <v>1</v>
      </c>
      <c r="L9801">
        <v>7</v>
      </c>
      <c r="M9801">
        <v>363</v>
      </c>
      <c r="N9801" t="s">
        <v>18</v>
      </c>
      <c r="O9801" s="1">
        <v>4.5480200000000003E-170</v>
      </c>
      <c r="P9801">
        <v>1554</v>
      </c>
    </row>
    <row r="9802" spans="1:16" x14ac:dyDescent="0.25">
      <c r="A9802" t="s">
        <v>14701</v>
      </c>
      <c r="B9802">
        <v>1629</v>
      </c>
      <c r="C9802" s="3" t="str">
        <f>HYPERLINK("http://www.uniprot.org/uniprot/G7LF15","tr|G7LF15|G7LF15_MEDTR")</f>
        <v>tr|G7LF15|G7LF15_MEDTR</v>
      </c>
      <c r="D9802" t="s">
        <v>14702</v>
      </c>
      <c r="E9802">
        <v>87.06</v>
      </c>
      <c r="F9802">
        <v>549</v>
      </c>
      <c r="G9802">
        <v>71</v>
      </c>
      <c r="H9802">
        <v>7</v>
      </c>
      <c r="I9802">
        <v>1</v>
      </c>
      <c r="J9802">
        <v>1626</v>
      </c>
      <c r="K9802">
        <v>1</v>
      </c>
      <c r="L9802">
        <v>1</v>
      </c>
      <c r="M9802">
        <v>549</v>
      </c>
      <c r="N9802" t="s">
        <v>18</v>
      </c>
      <c r="O9802">
        <v>0</v>
      </c>
      <c r="P9802">
        <v>2445</v>
      </c>
    </row>
    <row r="9803" spans="1:16" x14ac:dyDescent="0.25">
      <c r="A9803" t="s">
        <v>14703</v>
      </c>
      <c r="B9803">
        <v>594</v>
      </c>
      <c r="C9803" s="3" t="str">
        <f>HYPERLINK("http://www.uniprot.org/uniprot/I1L5L1","tr|I1L5L1|I1L5L1_SOYBN")</f>
        <v>tr|I1L5L1|I1L5L1_SOYBN</v>
      </c>
      <c r="D9803" t="s">
        <v>117</v>
      </c>
      <c r="E9803">
        <v>60.73</v>
      </c>
      <c r="F9803">
        <v>163</v>
      </c>
      <c r="G9803">
        <v>64</v>
      </c>
      <c r="H9803">
        <v>2</v>
      </c>
      <c r="I9803">
        <v>55</v>
      </c>
      <c r="J9803">
        <v>537</v>
      </c>
      <c r="K9803">
        <v>1</v>
      </c>
      <c r="L9803">
        <v>12</v>
      </c>
      <c r="M9803">
        <v>173</v>
      </c>
      <c r="N9803" t="s">
        <v>18</v>
      </c>
      <c r="O9803" s="1">
        <v>1.8825300000000002E-39</v>
      </c>
      <c r="P9803">
        <v>423</v>
      </c>
    </row>
    <row r="9804" spans="1:16" x14ac:dyDescent="0.25">
      <c r="A9804" t="s">
        <v>14704</v>
      </c>
      <c r="B9804">
        <v>1383</v>
      </c>
      <c r="C9804" s="3" t="str">
        <f>HYPERLINK("http://www.uniprot.org/uniprot/G7L7X6","tr|G7L7X6|G7L7X6_MEDTR")</f>
        <v>tr|G7L7X6|G7L7X6_MEDTR</v>
      </c>
      <c r="D9804" t="s">
        <v>14705</v>
      </c>
      <c r="E9804">
        <v>85.12</v>
      </c>
      <c r="F9804">
        <v>410</v>
      </c>
      <c r="G9804">
        <v>61</v>
      </c>
      <c r="H9804">
        <v>0</v>
      </c>
      <c r="I9804">
        <v>148</v>
      </c>
      <c r="J9804">
        <v>1377</v>
      </c>
      <c r="K9804">
        <v>1</v>
      </c>
      <c r="L9804">
        <v>53</v>
      </c>
      <c r="M9804">
        <v>458</v>
      </c>
      <c r="N9804" t="s">
        <v>18</v>
      </c>
      <c r="O9804">
        <v>0</v>
      </c>
      <c r="P9804">
        <v>1879</v>
      </c>
    </row>
    <row r="9805" spans="1:16" x14ac:dyDescent="0.25">
      <c r="A9805" t="s">
        <v>14706</v>
      </c>
      <c r="B9805">
        <v>1671</v>
      </c>
      <c r="C9805" s="3" t="str">
        <f>HYPERLINK("http://www.uniprot.org/uniprot/G7LDV6","tr|G7LDV6|G7LDV6_MEDTR")</f>
        <v>tr|G7LDV6|G7LDV6_MEDTR</v>
      </c>
      <c r="D9805" t="s">
        <v>14707</v>
      </c>
      <c r="E9805">
        <v>79.17</v>
      </c>
      <c r="F9805">
        <v>557</v>
      </c>
      <c r="G9805">
        <v>116</v>
      </c>
      <c r="H9805">
        <v>1</v>
      </c>
      <c r="I9805">
        <v>1</v>
      </c>
      <c r="J9805">
        <v>1668</v>
      </c>
      <c r="K9805">
        <v>1</v>
      </c>
      <c r="L9805">
        <v>1</v>
      </c>
      <c r="M9805">
        <v>554</v>
      </c>
      <c r="N9805" t="s">
        <v>18</v>
      </c>
      <c r="O9805">
        <v>0</v>
      </c>
      <c r="P9805">
        <v>2249</v>
      </c>
    </row>
    <row r="9806" spans="1:16" x14ac:dyDescent="0.25">
      <c r="A9806" t="s">
        <v>14708</v>
      </c>
      <c r="B9806">
        <v>1701</v>
      </c>
      <c r="C9806" s="3" t="str">
        <f>HYPERLINK("http://www.uniprot.org/uniprot/G7K3T1","tr|G7K3T1|G7K3T1_MEDTR")</f>
        <v>tr|G7K3T1|G7K3T1_MEDTR</v>
      </c>
      <c r="D9806" t="s">
        <v>14709</v>
      </c>
      <c r="E9806">
        <v>87.7</v>
      </c>
      <c r="F9806">
        <v>488</v>
      </c>
      <c r="G9806">
        <v>60</v>
      </c>
      <c r="H9806">
        <v>0</v>
      </c>
      <c r="I9806">
        <v>1</v>
      </c>
      <c r="J9806">
        <v>1464</v>
      </c>
      <c r="K9806">
        <v>1</v>
      </c>
      <c r="L9806">
        <v>1</v>
      </c>
      <c r="M9806">
        <v>488</v>
      </c>
      <c r="N9806" t="s">
        <v>18</v>
      </c>
      <c r="O9806">
        <v>0</v>
      </c>
      <c r="P9806">
        <v>2265</v>
      </c>
    </row>
    <row r="9807" spans="1:16" x14ac:dyDescent="0.25">
      <c r="A9807" t="s">
        <v>14710</v>
      </c>
      <c r="B9807">
        <v>924</v>
      </c>
      <c r="C9807" s="3" t="str">
        <f>HYPERLINK("http://www.uniprot.org/uniprot/I1L1P9","tr|I1L1P9|I1L1P9_SOYBN")</f>
        <v>tr|I1L1P9|I1L1P9_SOYBN</v>
      </c>
      <c r="D9807" t="s">
        <v>28</v>
      </c>
      <c r="E9807">
        <v>73.72</v>
      </c>
      <c r="F9807">
        <v>293</v>
      </c>
      <c r="G9807">
        <v>77</v>
      </c>
      <c r="H9807">
        <v>0</v>
      </c>
      <c r="I9807">
        <v>1</v>
      </c>
      <c r="J9807">
        <v>879</v>
      </c>
      <c r="K9807">
        <v>1</v>
      </c>
      <c r="L9807">
        <v>1</v>
      </c>
      <c r="M9807">
        <v>292</v>
      </c>
      <c r="N9807" t="s">
        <v>18</v>
      </c>
      <c r="O9807" s="1">
        <v>1.18301E-117</v>
      </c>
      <c r="P9807">
        <v>1101</v>
      </c>
    </row>
    <row r="9808" spans="1:16" x14ac:dyDescent="0.25">
      <c r="A9808" t="s">
        <v>14711</v>
      </c>
      <c r="B9808">
        <v>726</v>
      </c>
      <c r="C9808" s="3" t="str">
        <f>HYPERLINK("http://www.uniprot.org/uniprot/I3SAL9","tr|I3SAL9|I3SAL9_MEDTR")</f>
        <v>tr|I3SAL9|I3SAL9_MEDTR</v>
      </c>
      <c r="D9808" t="s">
        <v>22</v>
      </c>
      <c r="E9808">
        <v>83.81</v>
      </c>
      <c r="F9808">
        <v>173</v>
      </c>
      <c r="G9808">
        <v>28</v>
      </c>
      <c r="H9808">
        <v>0</v>
      </c>
      <c r="I9808">
        <v>1</v>
      </c>
      <c r="J9808">
        <v>519</v>
      </c>
      <c r="K9808">
        <v>1</v>
      </c>
      <c r="L9808">
        <v>1</v>
      </c>
      <c r="M9808">
        <v>173</v>
      </c>
      <c r="N9808" t="s">
        <v>18</v>
      </c>
      <c r="O9808" s="1">
        <v>2.2790799999999999E-82</v>
      </c>
      <c r="P9808">
        <v>795</v>
      </c>
    </row>
    <row r="9809" spans="1:16" x14ac:dyDescent="0.25">
      <c r="A9809" t="s">
        <v>14712</v>
      </c>
      <c r="B9809">
        <v>1071</v>
      </c>
      <c r="C9809" s="3" t="str">
        <f>HYPERLINK("http://www.uniprot.org/uniprot/K7MNX2","tr|K7MNX2|K7MNX2_SOYBN")</f>
        <v>tr|K7MNX2|K7MNX2_SOYBN</v>
      </c>
      <c r="D9809" t="s">
        <v>28</v>
      </c>
      <c r="E9809">
        <v>28.71</v>
      </c>
      <c r="F9809">
        <v>195</v>
      </c>
      <c r="G9809">
        <v>139</v>
      </c>
      <c r="H9809">
        <v>3</v>
      </c>
      <c r="I9809">
        <v>76</v>
      </c>
      <c r="J9809">
        <v>651</v>
      </c>
      <c r="K9809">
        <v>1</v>
      </c>
      <c r="L9809">
        <v>256</v>
      </c>
      <c r="M9809">
        <v>437</v>
      </c>
      <c r="N9809" t="s">
        <v>18</v>
      </c>
      <c r="O9809" s="1">
        <v>3.2718800000000003E-11</v>
      </c>
      <c r="P9809">
        <v>184</v>
      </c>
    </row>
    <row r="9810" spans="1:16" x14ac:dyDescent="0.25">
      <c r="A9810" t="s">
        <v>14713</v>
      </c>
      <c r="B9810">
        <v>5037</v>
      </c>
      <c r="C9810" s="3" t="str">
        <f>HYPERLINK("http://www.uniprot.org/uniprot/I1MPU8","tr|I1MPU8|I1MPU8_SOYBN")</f>
        <v>tr|I1MPU8|I1MPU8_SOYBN</v>
      </c>
      <c r="D9810" t="s">
        <v>71</v>
      </c>
      <c r="E9810">
        <v>67.569999999999993</v>
      </c>
      <c r="F9810">
        <v>1064</v>
      </c>
      <c r="G9810">
        <v>345</v>
      </c>
      <c r="H9810">
        <v>10</v>
      </c>
      <c r="I9810">
        <v>1744</v>
      </c>
      <c r="J9810">
        <v>4905</v>
      </c>
      <c r="K9810">
        <v>1</v>
      </c>
      <c r="L9810">
        <v>492</v>
      </c>
      <c r="M9810">
        <v>1550</v>
      </c>
      <c r="N9810" t="s">
        <v>18</v>
      </c>
      <c r="O9810">
        <v>0</v>
      </c>
      <c r="P9810">
        <v>3543</v>
      </c>
    </row>
    <row r="9811" spans="1:16" x14ac:dyDescent="0.25">
      <c r="A9811" t="s">
        <v>14714</v>
      </c>
      <c r="B9811">
        <v>798</v>
      </c>
      <c r="C9811" s="3" t="str">
        <f>HYPERLINK("http://www.uniprot.org/uniprot/K7L1W5","tr|K7L1W5|K7L1W5_SOYBN")</f>
        <v>tr|K7L1W5|K7L1W5_SOYBN</v>
      </c>
      <c r="D9811" t="s">
        <v>28</v>
      </c>
      <c r="E9811">
        <v>64.78</v>
      </c>
      <c r="F9811">
        <v>213</v>
      </c>
      <c r="G9811">
        <v>75</v>
      </c>
      <c r="H9811">
        <v>16</v>
      </c>
      <c r="I9811">
        <v>1</v>
      </c>
      <c r="J9811">
        <v>591</v>
      </c>
      <c r="K9811">
        <v>1</v>
      </c>
      <c r="L9811">
        <v>318</v>
      </c>
      <c r="M9811">
        <v>530</v>
      </c>
      <c r="N9811" t="s">
        <v>18</v>
      </c>
      <c r="O9811" s="1">
        <v>9.47556E-67</v>
      </c>
      <c r="P9811">
        <v>661</v>
      </c>
    </row>
    <row r="9812" spans="1:16" x14ac:dyDescent="0.25">
      <c r="A9812" t="s">
        <v>14715</v>
      </c>
      <c r="B9812">
        <v>447</v>
      </c>
      <c r="C9812" s="3" t="str">
        <f>HYPERLINK("http://www.uniprot.org/uniprot/G7ILH9","tr|G7ILH9|G7ILH9_MEDTR")</f>
        <v>tr|G7ILH9|G7ILH9_MEDTR</v>
      </c>
      <c r="D9812" t="s">
        <v>14716</v>
      </c>
      <c r="E9812">
        <v>62</v>
      </c>
      <c r="F9812">
        <v>150</v>
      </c>
      <c r="G9812">
        <v>57</v>
      </c>
      <c r="H9812">
        <v>2</v>
      </c>
      <c r="I9812">
        <v>1</v>
      </c>
      <c r="J9812">
        <v>444</v>
      </c>
      <c r="K9812">
        <v>1</v>
      </c>
      <c r="L9812">
        <v>1</v>
      </c>
      <c r="M9812">
        <v>144</v>
      </c>
      <c r="N9812" t="s">
        <v>18</v>
      </c>
      <c r="O9812" s="1">
        <v>4.8754800000000003E-37</v>
      </c>
      <c r="P9812">
        <v>401</v>
      </c>
    </row>
    <row r="9813" spans="1:16" x14ac:dyDescent="0.25">
      <c r="A9813" t="s">
        <v>14717</v>
      </c>
      <c r="B9813">
        <v>2985</v>
      </c>
      <c r="C9813" s="3" t="str">
        <f>HYPERLINK("http://www.uniprot.org/uniprot/G7ITP8","tr|G7ITP8|G7ITP8_MEDTR")</f>
        <v>tr|G7ITP8|G7ITP8_MEDTR</v>
      </c>
      <c r="D9813" t="s">
        <v>14718</v>
      </c>
      <c r="E9813">
        <v>84.87</v>
      </c>
      <c r="F9813">
        <v>992</v>
      </c>
      <c r="G9813">
        <v>150</v>
      </c>
      <c r="H9813">
        <v>0</v>
      </c>
      <c r="I9813">
        <v>1</v>
      </c>
      <c r="J9813">
        <v>2976</v>
      </c>
      <c r="K9813">
        <v>1</v>
      </c>
      <c r="L9813">
        <v>1</v>
      </c>
      <c r="M9813">
        <v>989</v>
      </c>
      <c r="N9813" t="s">
        <v>18</v>
      </c>
      <c r="O9813">
        <v>0</v>
      </c>
      <c r="P9813">
        <v>4384</v>
      </c>
    </row>
    <row r="9814" spans="1:16" x14ac:dyDescent="0.25">
      <c r="A9814" t="s">
        <v>14719</v>
      </c>
      <c r="B9814">
        <v>498</v>
      </c>
      <c r="C9814" s="3" t="str">
        <f>HYPERLINK("http://www.uniprot.org/uniprot/B7FGQ9","tr|B7FGQ9|B7FGQ9_MEDTR")</f>
        <v>tr|B7FGQ9|B7FGQ9_MEDTR</v>
      </c>
      <c r="D9814" t="s">
        <v>22</v>
      </c>
      <c r="E9814">
        <v>84.04</v>
      </c>
      <c r="F9814">
        <v>163</v>
      </c>
      <c r="G9814">
        <v>26</v>
      </c>
      <c r="H9814">
        <v>0</v>
      </c>
      <c r="I9814">
        <v>7</v>
      </c>
      <c r="J9814">
        <v>495</v>
      </c>
      <c r="K9814">
        <v>1</v>
      </c>
      <c r="L9814">
        <v>2</v>
      </c>
      <c r="M9814">
        <v>164</v>
      </c>
      <c r="N9814" t="s">
        <v>18</v>
      </c>
      <c r="O9814" s="1">
        <v>5.0175200000000003E-74</v>
      </c>
      <c r="P9814">
        <v>720</v>
      </c>
    </row>
    <row r="9815" spans="1:16" x14ac:dyDescent="0.25">
      <c r="A9815" t="s">
        <v>14720</v>
      </c>
      <c r="B9815">
        <v>5400</v>
      </c>
      <c r="C9815" s="3" t="str">
        <f>HYPERLINK("http://www.uniprot.org/uniprot/K7LXL8","tr|K7LXL8|K7LXL8_SOYBN")</f>
        <v>tr|K7LXL8|K7LXL8_SOYBN</v>
      </c>
      <c r="D9815" t="s">
        <v>28</v>
      </c>
      <c r="E9815">
        <v>75.66</v>
      </c>
      <c r="F9815">
        <v>1812</v>
      </c>
      <c r="G9815">
        <v>441</v>
      </c>
      <c r="H9815">
        <v>13</v>
      </c>
      <c r="I9815">
        <v>1</v>
      </c>
      <c r="J9815">
        <v>5397</v>
      </c>
      <c r="K9815">
        <v>1</v>
      </c>
      <c r="L9815">
        <v>1</v>
      </c>
      <c r="M9815">
        <v>1804</v>
      </c>
      <c r="N9815" t="s">
        <v>18</v>
      </c>
      <c r="O9815">
        <v>0</v>
      </c>
      <c r="P9815">
        <v>6914</v>
      </c>
    </row>
    <row r="9816" spans="1:16" x14ac:dyDescent="0.25">
      <c r="A9816" t="s">
        <v>14721</v>
      </c>
      <c r="B9816">
        <v>2796</v>
      </c>
      <c r="C9816" s="3" t="str">
        <f>HYPERLINK("http://www.uniprot.org/uniprot/G7K4B2","tr|G7K4B2|G7K4B2_MEDTR")</f>
        <v>tr|G7K4B2|G7K4B2_MEDTR</v>
      </c>
      <c r="D9816" t="s">
        <v>14722</v>
      </c>
      <c r="E9816">
        <v>66.099999999999994</v>
      </c>
      <c r="F9816">
        <v>475</v>
      </c>
      <c r="G9816">
        <v>161</v>
      </c>
      <c r="H9816">
        <v>23</v>
      </c>
      <c r="I9816">
        <v>1</v>
      </c>
      <c r="J9816">
        <v>1356</v>
      </c>
      <c r="K9816">
        <v>1</v>
      </c>
      <c r="L9816">
        <v>1</v>
      </c>
      <c r="M9816">
        <v>460</v>
      </c>
      <c r="N9816" t="s">
        <v>18</v>
      </c>
      <c r="O9816" s="1">
        <v>4.8822200000000001E-179</v>
      </c>
      <c r="P9816">
        <v>1636</v>
      </c>
    </row>
    <row r="9817" spans="1:16" x14ac:dyDescent="0.25">
      <c r="A9817" t="s">
        <v>14723</v>
      </c>
      <c r="B9817">
        <v>1200</v>
      </c>
      <c r="C9817" s="3" t="str">
        <f>HYPERLINK("http://www.uniprot.org/uniprot/G7L633","tr|G7L633|G7L633_MEDTR")</f>
        <v>tr|G7L633|G7L633_MEDTR</v>
      </c>
      <c r="D9817" t="s">
        <v>14724</v>
      </c>
      <c r="E9817">
        <v>88.72</v>
      </c>
      <c r="F9817">
        <v>399</v>
      </c>
      <c r="G9817">
        <v>45</v>
      </c>
      <c r="H9817">
        <v>0</v>
      </c>
      <c r="I9817">
        <v>1</v>
      </c>
      <c r="J9817">
        <v>1197</v>
      </c>
      <c r="K9817">
        <v>1</v>
      </c>
      <c r="L9817">
        <v>96</v>
      </c>
      <c r="M9817">
        <v>494</v>
      </c>
      <c r="N9817" t="s">
        <v>18</v>
      </c>
      <c r="O9817">
        <v>0</v>
      </c>
      <c r="P9817">
        <v>1727</v>
      </c>
    </row>
    <row r="9818" spans="1:16" x14ac:dyDescent="0.25">
      <c r="A9818" t="s">
        <v>14725</v>
      </c>
      <c r="B9818">
        <v>1095</v>
      </c>
      <c r="C9818" s="3" t="str">
        <f>HYPERLINK("http://www.uniprot.org/uniprot/I1MSH6","tr|I1MSH6|I1MSH6_SOYBN")</f>
        <v>tr|I1MSH6|I1MSH6_SOYBN</v>
      </c>
      <c r="D9818" t="s">
        <v>28</v>
      </c>
      <c r="E9818">
        <v>72.150000000000006</v>
      </c>
      <c r="F9818">
        <v>413</v>
      </c>
      <c r="G9818">
        <v>115</v>
      </c>
      <c r="H9818">
        <v>49</v>
      </c>
      <c r="I9818">
        <v>1</v>
      </c>
      <c r="J9818">
        <v>1092</v>
      </c>
      <c r="K9818">
        <v>1</v>
      </c>
      <c r="L9818">
        <v>1</v>
      </c>
      <c r="M9818">
        <v>413</v>
      </c>
      <c r="N9818" t="s">
        <v>18</v>
      </c>
      <c r="O9818" s="1">
        <v>5.1343100000000002E-161</v>
      </c>
      <c r="P9818">
        <v>1476</v>
      </c>
    </row>
    <row r="9819" spans="1:16" x14ac:dyDescent="0.25">
      <c r="A9819" t="s">
        <v>14726</v>
      </c>
      <c r="B9819">
        <v>3912</v>
      </c>
      <c r="C9819" s="3" t="str">
        <f>HYPERLINK("http://www.uniprot.org/uniprot/I1JDS0","tr|I1JDS0|I1JDS0_SOYBN")</f>
        <v>tr|I1JDS0|I1JDS0_SOYBN</v>
      </c>
      <c r="D9819" t="s">
        <v>28</v>
      </c>
      <c r="E9819">
        <v>89.49</v>
      </c>
      <c r="F9819">
        <v>1276</v>
      </c>
      <c r="G9819">
        <v>134</v>
      </c>
      <c r="H9819">
        <v>0</v>
      </c>
      <c r="I9819">
        <v>79</v>
      </c>
      <c r="J9819">
        <v>3906</v>
      </c>
      <c r="K9819">
        <v>1</v>
      </c>
      <c r="L9819">
        <v>129</v>
      </c>
      <c r="M9819">
        <v>1401</v>
      </c>
      <c r="N9819" t="s">
        <v>18</v>
      </c>
      <c r="O9819">
        <v>0</v>
      </c>
      <c r="P9819">
        <v>5771</v>
      </c>
    </row>
    <row r="9820" spans="1:16" x14ac:dyDescent="0.25">
      <c r="A9820" t="s">
        <v>14727</v>
      </c>
      <c r="B9820">
        <v>531</v>
      </c>
      <c r="C9820" s="3" t="str">
        <f>HYPERLINK("http://www.uniprot.org/uniprot/I1LBK9","tr|I1LBK9|I1LBK9_SOYBN")</f>
        <v>tr|I1LBK9|I1LBK9_SOYBN</v>
      </c>
      <c r="D9820" t="s">
        <v>28</v>
      </c>
      <c r="E9820">
        <v>89.77</v>
      </c>
      <c r="F9820">
        <v>176</v>
      </c>
      <c r="G9820">
        <v>18</v>
      </c>
      <c r="H9820">
        <v>0</v>
      </c>
      <c r="I9820">
        <v>1</v>
      </c>
      <c r="J9820">
        <v>528</v>
      </c>
      <c r="K9820">
        <v>1</v>
      </c>
      <c r="L9820">
        <v>1</v>
      </c>
      <c r="M9820">
        <v>176</v>
      </c>
      <c r="N9820" t="s">
        <v>18</v>
      </c>
      <c r="O9820" s="1">
        <v>1.9638599999999999E-86</v>
      </c>
      <c r="P9820">
        <v>827</v>
      </c>
    </row>
    <row r="9821" spans="1:16" x14ac:dyDescent="0.25">
      <c r="A9821" t="s">
        <v>14728</v>
      </c>
      <c r="B9821">
        <v>804</v>
      </c>
      <c r="C9821" s="3" t="str">
        <f>HYPERLINK("http://www.uniprot.org/uniprot/G7IDN1","tr|G7IDN1|G7IDN1_MEDTR")</f>
        <v>tr|G7IDN1|G7IDN1_MEDTR</v>
      </c>
      <c r="D9821" t="s">
        <v>14729</v>
      </c>
      <c r="E9821">
        <v>63.94</v>
      </c>
      <c r="F9821">
        <v>269</v>
      </c>
      <c r="G9821">
        <v>97</v>
      </c>
      <c r="H9821">
        <v>2</v>
      </c>
      <c r="I9821">
        <v>1</v>
      </c>
      <c r="J9821">
        <v>801</v>
      </c>
      <c r="K9821">
        <v>1</v>
      </c>
      <c r="L9821">
        <v>16</v>
      </c>
      <c r="M9821">
        <v>237</v>
      </c>
      <c r="N9821" t="s">
        <v>18</v>
      </c>
      <c r="O9821" s="1">
        <v>8.9713600000000001E-81</v>
      </c>
      <c r="P9821">
        <v>782</v>
      </c>
    </row>
    <row r="9822" spans="1:16" x14ac:dyDescent="0.25">
      <c r="A9822" t="s">
        <v>14730</v>
      </c>
      <c r="B9822">
        <v>579</v>
      </c>
      <c r="C9822" s="3" t="str">
        <f>HYPERLINK("http://www.uniprot.org/uniprot/C5LS33","tr|C5LS33|C5LS33_PERM5")</f>
        <v>tr|C5LS33|C5LS33_PERM5</v>
      </c>
      <c r="D9822" t="s">
        <v>14731</v>
      </c>
      <c r="E9822">
        <v>34.69</v>
      </c>
      <c r="F9822">
        <v>147</v>
      </c>
      <c r="G9822">
        <v>96</v>
      </c>
      <c r="H9822">
        <v>0</v>
      </c>
      <c r="I9822">
        <v>59</v>
      </c>
      <c r="J9822">
        <v>499</v>
      </c>
      <c r="K9822">
        <v>-3</v>
      </c>
      <c r="L9822">
        <v>81</v>
      </c>
      <c r="M9822">
        <v>227</v>
      </c>
      <c r="N9822" t="s">
        <v>18</v>
      </c>
      <c r="O9822" s="1">
        <v>1.8040200000000001E-20</v>
      </c>
      <c r="P9822">
        <v>259</v>
      </c>
    </row>
    <row r="9823" spans="1:16" x14ac:dyDescent="0.25">
      <c r="A9823" t="s">
        <v>14732</v>
      </c>
      <c r="B9823">
        <v>504</v>
      </c>
      <c r="C9823" s="3" t="str">
        <f>HYPERLINK("http://www.uniprot.org/uniprot/B9R9B5","tr|B9R9B5|B9R9B5_RICCO")</f>
        <v>tr|B9R9B5|B9R9B5_RICCO</v>
      </c>
      <c r="D9823" t="s">
        <v>14641</v>
      </c>
      <c r="E9823">
        <v>73.97</v>
      </c>
      <c r="F9823">
        <v>73</v>
      </c>
      <c r="G9823">
        <v>19</v>
      </c>
      <c r="H9823">
        <v>0</v>
      </c>
      <c r="I9823">
        <v>112</v>
      </c>
      <c r="J9823">
        <v>330</v>
      </c>
      <c r="K9823">
        <v>1</v>
      </c>
      <c r="L9823">
        <v>1</v>
      </c>
      <c r="M9823">
        <v>73</v>
      </c>
      <c r="N9823" t="s">
        <v>18</v>
      </c>
      <c r="O9823" s="1">
        <v>7.0423399999999997E-20</v>
      </c>
      <c r="P9823">
        <v>253</v>
      </c>
    </row>
    <row r="9824" spans="1:16" x14ac:dyDescent="0.25">
      <c r="A9824" t="s">
        <v>14733</v>
      </c>
      <c r="B9824">
        <v>1896</v>
      </c>
      <c r="C9824" s="3" t="str">
        <f>HYPERLINK("http://www.uniprot.org/uniprot/G7JBK2","tr|G7JBK2|G7JBK2_MEDTR")</f>
        <v>tr|G7JBK2|G7JBK2_MEDTR</v>
      </c>
      <c r="D9824" t="s">
        <v>14734</v>
      </c>
      <c r="E9824">
        <v>76.66</v>
      </c>
      <c r="F9824">
        <v>647</v>
      </c>
      <c r="G9824">
        <v>151</v>
      </c>
      <c r="H9824">
        <v>17</v>
      </c>
      <c r="I9824">
        <v>1</v>
      </c>
      <c r="J9824">
        <v>1890</v>
      </c>
      <c r="K9824">
        <v>1</v>
      </c>
      <c r="L9824">
        <v>1</v>
      </c>
      <c r="M9824">
        <v>646</v>
      </c>
      <c r="N9824" t="s">
        <v>18</v>
      </c>
      <c r="O9824">
        <v>0</v>
      </c>
      <c r="P9824">
        <v>2452</v>
      </c>
    </row>
    <row r="9825" spans="1:16" x14ac:dyDescent="0.25">
      <c r="A9825" t="s">
        <v>14735</v>
      </c>
      <c r="B9825">
        <v>1251</v>
      </c>
      <c r="C9825" s="3" t="str">
        <f>HYPERLINK("http://www.uniprot.org/uniprot/B7FJZ6","tr|B7FJZ6|B7FJZ6_MEDTR")</f>
        <v>tr|B7FJZ6|B7FJZ6_MEDTR</v>
      </c>
      <c r="D9825" t="s">
        <v>14736</v>
      </c>
      <c r="E9825">
        <v>84.37</v>
      </c>
      <c r="F9825">
        <v>416</v>
      </c>
      <c r="G9825">
        <v>65</v>
      </c>
      <c r="H9825">
        <v>0</v>
      </c>
      <c r="I9825">
        <v>1</v>
      </c>
      <c r="J9825">
        <v>1248</v>
      </c>
      <c r="K9825">
        <v>1</v>
      </c>
      <c r="L9825">
        <v>1</v>
      </c>
      <c r="M9825">
        <v>413</v>
      </c>
      <c r="N9825" t="s">
        <v>18</v>
      </c>
      <c r="O9825">
        <v>0</v>
      </c>
      <c r="P9825">
        <v>1759</v>
      </c>
    </row>
    <row r="9826" spans="1:16" x14ac:dyDescent="0.25">
      <c r="A9826" t="s">
        <v>14737</v>
      </c>
      <c r="B9826">
        <v>378</v>
      </c>
      <c r="C9826" s="3" t="str">
        <f>HYPERLINK("http://www.uniprot.org/uniprot/I1MI63","tr|I1MI63|I1MI63_SOYBN")</f>
        <v>tr|I1MI63|I1MI63_SOYBN</v>
      </c>
      <c r="D9826" t="s">
        <v>28</v>
      </c>
      <c r="E9826">
        <v>83.03</v>
      </c>
      <c r="F9826">
        <v>112</v>
      </c>
      <c r="G9826">
        <v>19</v>
      </c>
      <c r="H9826">
        <v>3</v>
      </c>
      <c r="I9826">
        <v>1</v>
      </c>
      <c r="J9826">
        <v>327</v>
      </c>
      <c r="K9826">
        <v>1</v>
      </c>
      <c r="L9826">
        <v>47</v>
      </c>
      <c r="M9826">
        <v>158</v>
      </c>
      <c r="N9826" t="s">
        <v>18</v>
      </c>
      <c r="O9826" s="1">
        <v>2.2818899999999998E-42</v>
      </c>
      <c r="P9826">
        <v>447</v>
      </c>
    </row>
    <row r="9827" spans="1:16" x14ac:dyDescent="0.25">
      <c r="A9827" t="s">
        <v>14738</v>
      </c>
      <c r="B9827">
        <v>636</v>
      </c>
      <c r="C9827" s="3" t="str">
        <f>HYPERLINK("http://www.uniprot.org/uniprot/I3SX54","tr|I3SX54|I3SX54_LOTJA")</f>
        <v>tr|I3SX54|I3SX54_LOTJA</v>
      </c>
      <c r="D9827" t="s">
        <v>93</v>
      </c>
      <c r="E9827">
        <v>74.64</v>
      </c>
      <c r="F9827">
        <v>209</v>
      </c>
      <c r="G9827">
        <v>53</v>
      </c>
      <c r="H9827">
        <v>0</v>
      </c>
      <c r="I9827">
        <v>1</v>
      </c>
      <c r="J9827">
        <v>627</v>
      </c>
      <c r="K9827">
        <v>1</v>
      </c>
      <c r="L9827">
        <v>1</v>
      </c>
      <c r="M9827">
        <v>208</v>
      </c>
      <c r="N9827" t="s">
        <v>18</v>
      </c>
      <c r="O9827" s="1">
        <v>2.7458299999999999E-85</v>
      </c>
      <c r="P9827">
        <v>819</v>
      </c>
    </row>
    <row r="9828" spans="1:16" x14ac:dyDescent="0.25">
      <c r="A9828" t="s">
        <v>14739</v>
      </c>
      <c r="B9828">
        <v>1791</v>
      </c>
      <c r="C9828" s="3" t="str">
        <f>HYPERLINK("http://www.uniprot.org/uniprot/G7J8P5","tr|G7J8P5|G7J8P5_MEDTR")</f>
        <v>tr|G7J8P5|G7J8P5_MEDTR</v>
      </c>
      <c r="D9828" t="s">
        <v>14740</v>
      </c>
      <c r="E9828">
        <v>68.819999999999993</v>
      </c>
      <c r="F9828">
        <v>433</v>
      </c>
      <c r="G9828">
        <v>135</v>
      </c>
      <c r="H9828">
        <v>13</v>
      </c>
      <c r="I9828">
        <v>1</v>
      </c>
      <c r="J9828">
        <v>1260</v>
      </c>
      <c r="K9828">
        <v>1</v>
      </c>
      <c r="L9828">
        <v>1</v>
      </c>
      <c r="M9828">
        <v>433</v>
      </c>
      <c r="N9828" t="s">
        <v>18</v>
      </c>
      <c r="O9828" s="1">
        <v>5.5830399999999998E-159</v>
      </c>
      <c r="P9828">
        <v>1461</v>
      </c>
    </row>
    <row r="9829" spans="1:16" x14ac:dyDescent="0.25">
      <c r="A9829" t="s">
        <v>14741</v>
      </c>
      <c r="B9829">
        <v>1314</v>
      </c>
      <c r="C9829" s="3" t="str">
        <f>HYPERLINK("http://www.uniprot.org/uniprot/G7LF14","tr|G7LF14|G7LF14_MEDTR")</f>
        <v>tr|G7LF14|G7LF14_MEDTR</v>
      </c>
      <c r="D9829" t="s">
        <v>14742</v>
      </c>
      <c r="E9829">
        <v>85.61</v>
      </c>
      <c r="F9829">
        <v>438</v>
      </c>
      <c r="G9829">
        <v>63</v>
      </c>
      <c r="H9829">
        <v>1</v>
      </c>
      <c r="I9829">
        <v>1</v>
      </c>
      <c r="J9829">
        <v>1311</v>
      </c>
      <c r="K9829">
        <v>1</v>
      </c>
      <c r="L9829">
        <v>1</v>
      </c>
      <c r="M9829">
        <v>435</v>
      </c>
      <c r="N9829" t="s">
        <v>18</v>
      </c>
      <c r="O9829">
        <v>0</v>
      </c>
      <c r="P9829">
        <v>1999</v>
      </c>
    </row>
    <row r="9830" spans="1:16" x14ac:dyDescent="0.25">
      <c r="A9830" t="s">
        <v>14743</v>
      </c>
      <c r="B9830">
        <v>2043</v>
      </c>
      <c r="C9830" s="3" t="str">
        <f>HYPERLINK("http://www.uniprot.org/uniprot/A5BU47","tr|A5BU47|A5BU47_VITVI")</f>
        <v>tr|A5BU47|A5BU47_VITVI</v>
      </c>
      <c r="D9830" t="s">
        <v>6354</v>
      </c>
      <c r="E9830">
        <v>27.37</v>
      </c>
      <c r="F9830">
        <v>643</v>
      </c>
      <c r="G9830">
        <v>467</v>
      </c>
      <c r="H9830">
        <v>22</v>
      </c>
      <c r="I9830">
        <v>52</v>
      </c>
      <c r="J9830">
        <v>1914</v>
      </c>
      <c r="K9830">
        <v>1</v>
      </c>
      <c r="L9830">
        <v>1012</v>
      </c>
      <c r="M9830">
        <v>1588</v>
      </c>
      <c r="N9830" t="s">
        <v>18</v>
      </c>
      <c r="O9830" s="1">
        <v>2.0479800000000001E-43</v>
      </c>
      <c r="P9830">
        <v>465</v>
      </c>
    </row>
    <row r="9831" spans="1:16" x14ac:dyDescent="0.25">
      <c r="A9831" t="s">
        <v>14744</v>
      </c>
      <c r="B9831">
        <v>1308</v>
      </c>
      <c r="C9831" s="3" t="str">
        <f>HYPERLINK("http://www.uniprot.org/uniprot/I1MMU1","tr|I1MMU1|I1MMU1_SOYBN")</f>
        <v>tr|I1MMU1|I1MMU1_SOYBN</v>
      </c>
      <c r="D9831" t="s">
        <v>14745</v>
      </c>
      <c r="E9831">
        <v>71.42</v>
      </c>
      <c r="F9831">
        <v>371</v>
      </c>
      <c r="G9831">
        <v>106</v>
      </c>
      <c r="H9831">
        <v>7</v>
      </c>
      <c r="I9831">
        <v>1</v>
      </c>
      <c r="J9831">
        <v>1092</v>
      </c>
      <c r="K9831">
        <v>1</v>
      </c>
      <c r="L9831">
        <v>1</v>
      </c>
      <c r="M9831">
        <v>371</v>
      </c>
      <c r="N9831" t="s">
        <v>18</v>
      </c>
      <c r="O9831" s="1">
        <v>1.8477300000000001E-153</v>
      </c>
      <c r="P9831">
        <v>1362</v>
      </c>
    </row>
    <row r="9832" spans="1:16" x14ac:dyDescent="0.25">
      <c r="A9832" t="s">
        <v>14746</v>
      </c>
      <c r="B9832">
        <v>1767</v>
      </c>
      <c r="C9832" s="3" t="str">
        <f>HYPERLINK("http://www.uniprot.org/uniprot/G8A1Q7","tr|G8A1Q7|G8A1Q7_MEDTR")</f>
        <v>tr|G8A1Q7|G8A1Q7_MEDTR</v>
      </c>
      <c r="D9832" t="s">
        <v>14747</v>
      </c>
      <c r="E9832">
        <v>87.08</v>
      </c>
      <c r="F9832">
        <v>333</v>
      </c>
      <c r="G9832">
        <v>43</v>
      </c>
      <c r="H9832">
        <v>23</v>
      </c>
      <c r="I9832">
        <v>805</v>
      </c>
      <c r="J9832">
        <v>1734</v>
      </c>
      <c r="K9832">
        <v>1</v>
      </c>
      <c r="L9832">
        <v>171</v>
      </c>
      <c r="M9832">
        <v>503</v>
      </c>
      <c r="N9832" t="s">
        <v>18</v>
      </c>
      <c r="O9832" s="1">
        <v>2.65128E-161</v>
      </c>
      <c r="P9832">
        <v>1481</v>
      </c>
    </row>
    <row r="9833" spans="1:16" x14ac:dyDescent="0.25">
      <c r="A9833" t="s">
        <v>14748</v>
      </c>
      <c r="B9833">
        <v>1695</v>
      </c>
      <c r="C9833" s="3" t="str">
        <f>HYPERLINK("http://www.uniprot.org/uniprot/G7LDV4","tr|G7LDV4|G7LDV4_MEDTR")</f>
        <v>tr|G7LDV4|G7LDV4_MEDTR</v>
      </c>
      <c r="D9833" t="s">
        <v>14749</v>
      </c>
      <c r="E9833">
        <v>72.56</v>
      </c>
      <c r="F9833">
        <v>565</v>
      </c>
      <c r="G9833">
        <v>155</v>
      </c>
      <c r="H9833">
        <v>1</v>
      </c>
      <c r="I9833">
        <v>1</v>
      </c>
      <c r="J9833">
        <v>1692</v>
      </c>
      <c r="K9833">
        <v>1</v>
      </c>
      <c r="L9833">
        <v>1</v>
      </c>
      <c r="M9833">
        <v>557</v>
      </c>
      <c r="N9833" t="s">
        <v>18</v>
      </c>
      <c r="O9833">
        <v>0</v>
      </c>
      <c r="P9833">
        <v>2094</v>
      </c>
    </row>
    <row r="9834" spans="1:16" x14ac:dyDescent="0.25">
      <c r="A9834" t="s">
        <v>14750</v>
      </c>
      <c r="B9834">
        <v>612</v>
      </c>
      <c r="C9834" s="3" t="str">
        <f>HYPERLINK("http://www.uniprot.org/uniprot/G7K3S8","tr|G7K3S8|G7K3S8_MEDTR")</f>
        <v>tr|G7K3S8|G7K3S8_MEDTR</v>
      </c>
      <c r="D9834" t="s">
        <v>14751</v>
      </c>
      <c r="E9834">
        <v>98.02</v>
      </c>
      <c r="F9834">
        <v>203</v>
      </c>
      <c r="G9834">
        <v>4</v>
      </c>
      <c r="H9834">
        <v>0</v>
      </c>
      <c r="I9834">
        <v>1</v>
      </c>
      <c r="J9834">
        <v>609</v>
      </c>
      <c r="K9834">
        <v>1</v>
      </c>
      <c r="L9834">
        <v>1</v>
      </c>
      <c r="M9834">
        <v>203</v>
      </c>
      <c r="N9834" t="s">
        <v>18</v>
      </c>
      <c r="O9834" s="1">
        <v>6.5238600000000005E-110</v>
      </c>
      <c r="P9834">
        <v>1031</v>
      </c>
    </row>
    <row r="9835" spans="1:16" x14ac:dyDescent="0.25">
      <c r="A9835" t="s">
        <v>14752</v>
      </c>
      <c r="B9835">
        <v>1182</v>
      </c>
      <c r="C9835" s="3" t="str">
        <f>HYPERLINK("http://www.uniprot.org/uniprot/G7I479","tr|G7I479|G7I479_MEDTR")</f>
        <v>tr|G7I479|G7I479_MEDTR</v>
      </c>
      <c r="D9835" t="s">
        <v>9087</v>
      </c>
      <c r="E9835">
        <v>79.89</v>
      </c>
      <c r="F9835">
        <v>393</v>
      </c>
      <c r="G9835">
        <v>79</v>
      </c>
      <c r="H9835">
        <v>0</v>
      </c>
      <c r="I9835">
        <v>1</v>
      </c>
      <c r="J9835">
        <v>1179</v>
      </c>
      <c r="K9835">
        <v>1</v>
      </c>
      <c r="L9835">
        <v>1</v>
      </c>
      <c r="M9835">
        <v>390</v>
      </c>
      <c r="N9835" t="s">
        <v>18</v>
      </c>
      <c r="O9835" s="1">
        <v>6.3536099999999998E-168</v>
      </c>
      <c r="P9835">
        <v>1536</v>
      </c>
    </row>
    <row r="9836" spans="1:16" x14ac:dyDescent="0.25">
      <c r="A9836" t="s">
        <v>14753</v>
      </c>
      <c r="B9836">
        <v>261</v>
      </c>
      <c r="C9836" s="3" t="str">
        <f>HYPERLINK("http://www.uniprot.org/uniprot/I1LXS9","tr|I1LXS9|I1LXS9_SOYBN")</f>
        <v>tr|I1LXS9|I1LXS9_SOYBN</v>
      </c>
      <c r="D9836" t="s">
        <v>28</v>
      </c>
      <c r="E9836">
        <v>68.75</v>
      </c>
      <c r="F9836">
        <v>80</v>
      </c>
      <c r="G9836">
        <v>25</v>
      </c>
      <c r="H9836">
        <v>0</v>
      </c>
      <c r="I9836">
        <v>10</v>
      </c>
      <c r="J9836">
        <v>249</v>
      </c>
      <c r="K9836">
        <v>1</v>
      </c>
      <c r="L9836">
        <v>19264</v>
      </c>
      <c r="M9836">
        <v>19343</v>
      </c>
      <c r="N9836" t="s">
        <v>18</v>
      </c>
      <c r="O9836" s="1">
        <v>2.1142700000000002E-24</v>
      </c>
      <c r="P9836">
        <v>292</v>
      </c>
    </row>
    <row r="9837" spans="1:16" x14ac:dyDescent="0.25">
      <c r="A9837" t="s">
        <v>14754</v>
      </c>
      <c r="B9837">
        <v>1095</v>
      </c>
      <c r="C9837" s="3" t="str">
        <f>HYPERLINK("http://www.uniprot.org/uniprot/G7JWR5","tr|G7JWR5|G7JWR5_MEDTR")</f>
        <v>tr|G7JWR5|G7JWR5_MEDTR</v>
      </c>
      <c r="D9837" t="s">
        <v>4803</v>
      </c>
      <c r="E9837">
        <v>40.840000000000003</v>
      </c>
      <c r="F9837">
        <v>213</v>
      </c>
      <c r="G9837">
        <v>126</v>
      </c>
      <c r="H9837">
        <v>5</v>
      </c>
      <c r="I9837">
        <v>448</v>
      </c>
      <c r="J9837">
        <v>1071</v>
      </c>
      <c r="K9837">
        <v>1</v>
      </c>
      <c r="L9837">
        <v>475</v>
      </c>
      <c r="M9837">
        <v>686</v>
      </c>
      <c r="N9837" t="s">
        <v>18</v>
      </c>
      <c r="O9837" s="1">
        <v>1.0049E-31</v>
      </c>
      <c r="P9837">
        <v>361</v>
      </c>
    </row>
    <row r="9838" spans="1:16" x14ac:dyDescent="0.25">
      <c r="A9838" t="s">
        <v>14755</v>
      </c>
      <c r="B9838">
        <v>2283</v>
      </c>
      <c r="C9838" s="3" t="str">
        <f>HYPERLINK("http://www.uniprot.org/uniprot/K7K1P3","tr|K7K1P3|K7K1P3_SOYBN")</f>
        <v>tr|K7K1P3|K7K1P3_SOYBN</v>
      </c>
      <c r="D9838" t="s">
        <v>28</v>
      </c>
      <c r="E9838">
        <v>77.61</v>
      </c>
      <c r="F9838">
        <v>755</v>
      </c>
      <c r="G9838">
        <v>169</v>
      </c>
      <c r="H9838">
        <v>2</v>
      </c>
      <c r="I9838">
        <v>19</v>
      </c>
      <c r="J9838">
        <v>2277</v>
      </c>
      <c r="K9838">
        <v>1</v>
      </c>
      <c r="L9838">
        <v>6</v>
      </c>
      <c r="M9838">
        <v>749</v>
      </c>
      <c r="N9838" t="s">
        <v>18</v>
      </c>
      <c r="O9838">
        <v>0</v>
      </c>
      <c r="P9838">
        <v>2847</v>
      </c>
    </row>
    <row r="9839" spans="1:16" x14ac:dyDescent="0.25">
      <c r="A9839" t="s">
        <v>14756</v>
      </c>
      <c r="B9839">
        <v>252</v>
      </c>
      <c r="C9839" s="3" t="str">
        <f>HYPERLINK("http://www.uniprot.org/uniprot/K7L1W5","tr|K7L1W5|K7L1W5_SOYBN")</f>
        <v>tr|K7L1W5|K7L1W5_SOYBN</v>
      </c>
      <c r="D9839" t="s">
        <v>28</v>
      </c>
      <c r="E9839">
        <v>66.25</v>
      </c>
      <c r="F9839">
        <v>80</v>
      </c>
      <c r="G9839">
        <v>27</v>
      </c>
      <c r="H9839">
        <v>1</v>
      </c>
      <c r="I9839">
        <v>13</v>
      </c>
      <c r="J9839">
        <v>249</v>
      </c>
      <c r="K9839">
        <v>1</v>
      </c>
      <c r="L9839">
        <v>382</v>
      </c>
      <c r="M9839">
        <v>461</v>
      </c>
      <c r="N9839" t="s">
        <v>18</v>
      </c>
      <c r="O9839" s="1">
        <v>5.2674099999999998E-23</v>
      </c>
      <c r="P9839">
        <v>280</v>
      </c>
    </row>
    <row r="9840" spans="1:16" x14ac:dyDescent="0.25">
      <c r="A9840" t="s">
        <v>14757</v>
      </c>
      <c r="B9840">
        <v>1014</v>
      </c>
      <c r="C9840" s="3" t="str">
        <f>HYPERLINK("http://www.uniprot.org/uniprot/G7ILI4","tr|G7ILI4|G7ILI4_MEDTR")</f>
        <v>tr|G7ILI4|G7ILI4_MEDTR</v>
      </c>
      <c r="D9840" t="s">
        <v>14758</v>
      </c>
      <c r="E9840">
        <v>61.58</v>
      </c>
      <c r="F9840">
        <v>341</v>
      </c>
      <c r="G9840">
        <v>131</v>
      </c>
      <c r="H9840">
        <v>4</v>
      </c>
      <c r="I9840">
        <v>1</v>
      </c>
      <c r="J9840">
        <v>1011</v>
      </c>
      <c r="K9840">
        <v>1</v>
      </c>
      <c r="L9840">
        <v>1</v>
      </c>
      <c r="M9840">
        <v>336</v>
      </c>
      <c r="N9840" t="s">
        <v>18</v>
      </c>
      <c r="O9840" s="1">
        <v>4.7727699999999999E-110</v>
      </c>
      <c r="P9840">
        <v>1036</v>
      </c>
    </row>
    <row r="9841" spans="1:16" x14ac:dyDescent="0.25">
      <c r="A9841" t="s">
        <v>14759</v>
      </c>
      <c r="B9841">
        <v>2592</v>
      </c>
      <c r="C9841" s="3" t="str">
        <f>HYPERLINK("http://www.uniprot.org/uniprot/G7ITP9","tr|G7ITP9|G7ITP9_MEDTR")</f>
        <v>tr|G7ITP9|G7ITP9_MEDTR</v>
      </c>
      <c r="D9841" t="s">
        <v>14760</v>
      </c>
      <c r="E9841">
        <v>85.08</v>
      </c>
      <c r="F9841">
        <v>865</v>
      </c>
      <c r="G9841">
        <v>129</v>
      </c>
      <c r="H9841">
        <v>2</v>
      </c>
      <c r="I9841">
        <v>1</v>
      </c>
      <c r="J9841">
        <v>2589</v>
      </c>
      <c r="K9841">
        <v>1</v>
      </c>
      <c r="L9841">
        <v>3</v>
      </c>
      <c r="M9841">
        <v>867</v>
      </c>
      <c r="N9841" t="s">
        <v>18</v>
      </c>
      <c r="O9841">
        <v>0</v>
      </c>
      <c r="P9841">
        <v>3837</v>
      </c>
    </row>
    <row r="9842" spans="1:16" x14ac:dyDescent="0.25">
      <c r="A9842" t="s">
        <v>14761</v>
      </c>
      <c r="B9842">
        <v>267</v>
      </c>
      <c r="C9842" s="3" t="str">
        <f>HYPERLINK("http://www.uniprot.org/uniprot/C6SXT9","tr|C6SXT9|C6SXT9_SOYBN")</f>
        <v>tr|C6SXT9|C6SXT9_SOYBN</v>
      </c>
      <c r="D9842" t="s">
        <v>28</v>
      </c>
      <c r="E9842">
        <v>89.33</v>
      </c>
      <c r="F9842">
        <v>75</v>
      </c>
      <c r="G9842">
        <v>8</v>
      </c>
      <c r="H9842">
        <v>0</v>
      </c>
      <c r="I9842">
        <v>1</v>
      </c>
      <c r="J9842">
        <v>225</v>
      </c>
      <c r="K9842">
        <v>1</v>
      </c>
      <c r="L9842">
        <v>3</v>
      </c>
      <c r="M9842">
        <v>77</v>
      </c>
      <c r="N9842" t="s">
        <v>18</v>
      </c>
      <c r="O9842" s="1">
        <v>2.5587999999999999E-30</v>
      </c>
      <c r="P9842">
        <v>343</v>
      </c>
    </row>
    <row r="9843" spans="1:16" x14ac:dyDescent="0.25">
      <c r="A9843" t="s">
        <v>14762</v>
      </c>
      <c r="B9843">
        <v>1041</v>
      </c>
      <c r="C9843" s="3" t="str">
        <f>HYPERLINK("http://www.uniprot.org/uniprot/G7KMP4","tr|G7KMP4|G7KMP4_MEDTR")</f>
        <v>tr|G7KMP4|G7KMP4_MEDTR</v>
      </c>
      <c r="D9843" t="s">
        <v>14763</v>
      </c>
      <c r="E9843">
        <v>55.4</v>
      </c>
      <c r="F9843">
        <v>305</v>
      </c>
      <c r="G9843">
        <v>136</v>
      </c>
      <c r="H9843">
        <v>2</v>
      </c>
      <c r="I9843">
        <v>1</v>
      </c>
      <c r="J9843">
        <v>909</v>
      </c>
      <c r="K9843">
        <v>1</v>
      </c>
      <c r="L9843">
        <v>1</v>
      </c>
      <c r="M9843">
        <v>270</v>
      </c>
      <c r="N9843" t="s">
        <v>18</v>
      </c>
      <c r="O9843" s="1">
        <v>6.3794799999999999E-73</v>
      </c>
      <c r="P9843">
        <v>716</v>
      </c>
    </row>
    <row r="9844" spans="1:16" x14ac:dyDescent="0.25">
      <c r="A9844" t="s">
        <v>14764</v>
      </c>
      <c r="B9844">
        <v>1248</v>
      </c>
      <c r="C9844" s="3" t="str">
        <f>HYPERLINK("http://www.uniprot.org/uniprot/G7K4A9","tr|G7K4A9|G7K4A9_MEDTR")</f>
        <v>tr|G7K4A9|G7K4A9_MEDTR</v>
      </c>
      <c r="D9844" t="s">
        <v>14765</v>
      </c>
      <c r="E9844">
        <v>79.75</v>
      </c>
      <c r="F9844">
        <v>410</v>
      </c>
      <c r="G9844">
        <v>83</v>
      </c>
      <c r="H9844">
        <v>0</v>
      </c>
      <c r="I9844">
        <v>16</v>
      </c>
      <c r="J9844">
        <v>1245</v>
      </c>
      <c r="K9844">
        <v>1</v>
      </c>
      <c r="L9844">
        <v>17</v>
      </c>
      <c r="M9844">
        <v>420</v>
      </c>
      <c r="N9844" t="s">
        <v>18</v>
      </c>
      <c r="O9844" s="1">
        <v>4.4865900000000002E-167</v>
      </c>
      <c r="P9844">
        <v>1529</v>
      </c>
    </row>
    <row r="9845" spans="1:16" x14ac:dyDescent="0.25">
      <c r="A9845" t="s">
        <v>14766</v>
      </c>
      <c r="B9845">
        <v>480</v>
      </c>
      <c r="C9845" s="3" t="str">
        <f>HYPERLINK("http://www.uniprot.org/uniprot/G7L635","tr|G7L635|G7L635_MEDTR")</f>
        <v>tr|G7L635|G7L635_MEDTR</v>
      </c>
      <c r="D9845" t="s">
        <v>14767</v>
      </c>
      <c r="E9845">
        <v>58.47</v>
      </c>
      <c r="F9845">
        <v>171</v>
      </c>
      <c r="G9845">
        <v>71</v>
      </c>
      <c r="H9845">
        <v>14</v>
      </c>
      <c r="I9845">
        <v>1</v>
      </c>
      <c r="J9845">
        <v>471</v>
      </c>
      <c r="K9845">
        <v>1</v>
      </c>
      <c r="L9845">
        <v>1</v>
      </c>
      <c r="M9845">
        <v>171</v>
      </c>
      <c r="N9845" t="s">
        <v>18</v>
      </c>
      <c r="O9845" s="1">
        <v>1.5756099999999999E-43</v>
      </c>
      <c r="P9845">
        <v>457</v>
      </c>
    </row>
    <row r="9846" spans="1:16" x14ac:dyDescent="0.25">
      <c r="A9846" t="s">
        <v>14768</v>
      </c>
      <c r="B9846">
        <v>363</v>
      </c>
      <c r="C9846" s="3" t="str">
        <f>HYPERLINK("http://www.uniprot.org/uniprot/K7MYC5","tr|K7MYC5|K7MYC5_SOYBN")</f>
        <v>tr|K7MYC5|K7MYC5_SOYBN</v>
      </c>
      <c r="D9846" t="s">
        <v>28</v>
      </c>
      <c r="E9846">
        <v>71.790000000000006</v>
      </c>
      <c r="F9846">
        <v>117</v>
      </c>
      <c r="G9846">
        <v>33</v>
      </c>
      <c r="H9846">
        <v>0</v>
      </c>
      <c r="I9846">
        <v>4</v>
      </c>
      <c r="J9846">
        <v>354</v>
      </c>
      <c r="K9846">
        <v>1</v>
      </c>
      <c r="L9846">
        <v>623</v>
      </c>
      <c r="M9846">
        <v>739</v>
      </c>
      <c r="N9846" t="s">
        <v>18</v>
      </c>
      <c r="O9846" s="1">
        <v>4.7034099999999998E-40</v>
      </c>
      <c r="P9846">
        <v>427</v>
      </c>
    </row>
    <row r="9847" spans="1:16" x14ac:dyDescent="0.25">
      <c r="A9847" t="s">
        <v>14769</v>
      </c>
      <c r="B9847">
        <v>753</v>
      </c>
      <c r="C9847" s="3" t="str">
        <f>HYPERLINK("http://www.uniprot.org/uniprot/I1JDR9","tr|I1JDR9|I1JDR9_SOYBN")</f>
        <v>tr|I1JDR9|I1JDR9_SOYBN</v>
      </c>
      <c r="D9847" t="s">
        <v>117</v>
      </c>
      <c r="E9847">
        <v>93.14</v>
      </c>
      <c r="F9847">
        <v>248</v>
      </c>
      <c r="G9847">
        <v>17</v>
      </c>
      <c r="H9847">
        <v>0</v>
      </c>
      <c r="I9847">
        <v>1</v>
      </c>
      <c r="J9847">
        <v>744</v>
      </c>
      <c r="K9847">
        <v>1</v>
      </c>
      <c r="L9847">
        <v>1</v>
      </c>
      <c r="M9847">
        <v>248</v>
      </c>
      <c r="N9847" t="s">
        <v>18</v>
      </c>
      <c r="O9847" s="1">
        <v>2.8491300000000001E-131</v>
      </c>
      <c r="P9847">
        <v>1217</v>
      </c>
    </row>
    <row r="9848" spans="1:16" x14ac:dyDescent="0.25">
      <c r="A9848" t="s">
        <v>14770</v>
      </c>
      <c r="B9848">
        <v>1143</v>
      </c>
      <c r="C9848" s="3" t="str">
        <f>HYPERLINK("http://www.uniprot.org/uniprot/B7FIJ7","tr|B7FIJ7|B7FIJ7_MEDTR")</f>
        <v>tr|B7FIJ7|B7FIJ7_MEDTR</v>
      </c>
      <c r="D9848" t="s">
        <v>188</v>
      </c>
      <c r="E9848">
        <v>96.3</v>
      </c>
      <c r="F9848">
        <v>379</v>
      </c>
      <c r="G9848">
        <v>14</v>
      </c>
      <c r="H9848">
        <v>0</v>
      </c>
      <c r="I9848">
        <v>1</v>
      </c>
      <c r="J9848">
        <v>1137</v>
      </c>
      <c r="K9848">
        <v>1</v>
      </c>
      <c r="L9848">
        <v>1</v>
      </c>
      <c r="M9848">
        <v>379</v>
      </c>
      <c r="N9848" t="s">
        <v>18</v>
      </c>
      <c r="O9848">
        <v>0</v>
      </c>
      <c r="P9848">
        <v>1955</v>
      </c>
    </row>
    <row r="9849" spans="1:16" x14ac:dyDescent="0.25">
      <c r="A9849" t="s">
        <v>14771</v>
      </c>
      <c r="B9849">
        <v>591</v>
      </c>
      <c r="C9849" s="3" t="str">
        <f>HYPERLINK("http://www.uniprot.org/uniprot/I1JF92","tr|I1JF92|I1JF92_SOYBN")</f>
        <v>tr|I1JF92|I1JF92_SOYBN</v>
      </c>
      <c r="D9849" t="s">
        <v>28</v>
      </c>
      <c r="E9849">
        <v>62.37</v>
      </c>
      <c r="F9849">
        <v>202</v>
      </c>
      <c r="G9849">
        <v>76</v>
      </c>
      <c r="H9849">
        <v>6</v>
      </c>
      <c r="I9849">
        <v>1</v>
      </c>
      <c r="J9849">
        <v>588</v>
      </c>
      <c r="K9849">
        <v>1</v>
      </c>
      <c r="L9849">
        <v>1</v>
      </c>
      <c r="M9849">
        <v>198</v>
      </c>
      <c r="N9849" t="s">
        <v>18</v>
      </c>
      <c r="O9849" s="1">
        <v>9.4632300000000004E-52</v>
      </c>
      <c r="P9849">
        <v>529</v>
      </c>
    </row>
    <row r="9850" spans="1:16" x14ac:dyDescent="0.25">
      <c r="A9850" t="s">
        <v>14772</v>
      </c>
      <c r="B9850">
        <v>2646</v>
      </c>
      <c r="C9850" s="3" t="str">
        <f>HYPERLINK("http://www.uniprot.org/uniprot/G7II93","tr|G7II93|G7II93_MEDTR")</f>
        <v>tr|G7II93|G7II93_MEDTR</v>
      </c>
      <c r="D9850" t="s">
        <v>14773</v>
      </c>
      <c r="E9850">
        <v>58.6</v>
      </c>
      <c r="F9850">
        <v>889</v>
      </c>
      <c r="G9850">
        <v>368</v>
      </c>
      <c r="H9850">
        <v>64</v>
      </c>
      <c r="I9850">
        <v>166</v>
      </c>
      <c r="J9850">
        <v>2640</v>
      </c>
      <c r="K9850">
        <v>1</v>
      </c>
      <c r="L9850">
        <v>40</v>
      </c>
      <c r="M9850">
        <v>851</v>
      </c>
      <c r="N9850" t="s">
        <v>18</v>
      </c>
      <c r="O9850">
        <v>0</v>
      </c>
      <c r="P9850">
        <v>2344</v>
      </c>
    </row>
    <row r="9851" spans="1:16" x14ac:dyDescent="0.25">
      <c r="A9851" t="s">
        <v>14774</v>
      </c>
      <c r="B9851">
        <v>249</v>
      </c>
      <c r="C9851" s="3" t="str">
        <f>HYPERLINK("http://www.uniprot.org/uniprot/G7I767","tr|G7I767|G7I767_MEDTR")</f>
        <v>tr|G7I767|G7I767_MEDTR</v>
      </c>
      <c r="D9851" t="s">
        <v>14775</v>
      </c>
      <c r="E9851">
        <v>47.56</v>
      </c>
      <c r="F9851">
        <v>82</v>
      </c>
      <c r="G9851">
        <v>43</v>
      </c>
      <c r="H9851">
        <v>0</v>
      </c>
      <c r="I9851">
        <v>1</v>
      </c>
      <c r="J9851">
        <v>246</v>
      </c>
      <c r="K9851">
        <v>1</v>
      </c>
      <c r="L9851">
        <v>1</v>
      </c>
      <c r="M9851">
        <v>80</v>
      </c>
      <c r="N9851" t="s">
        <v>18</v>
      </c>
      <c r="O9851" s="1">
        <v>7.4121799999999999E-9</v>
      </c>
      <c r="P9851">
        <v>158</v>
      </c>
    </row>
    <row r="9852" spans="1:16" x14ac:dyDescent="0.25">
      <c r="A9852" t="s">
        <v>14776</v>
      </c>
      <c r="B9852">
        <v>1626</v>
      </c>
      <c r="C9852" s="3" t="str">
        <f>HYPERLINK("http://www.uniprot.org/uniprot/G7JBK3","tr|G7JBK3|G7JBK3_MEDTR")</f>
        <v>tr|G7JBK3|G7JBK3_MEDTR</v>
      </c>
      <c r="D9852" t="s">
        <v>14777</v>
      </c>
      <c r="E9852">
        <v>74.86</v>
      </c>
      <c r="F9852">
        <v>573</v>
      </c>
      <c r="G9852">
        <v>144</v>
      </c>
      <c r="H9852">
        <v>32</v>
      </c>
      <c r="I9852">
        <v>1</v>
      </c>
      <c r="J9852">
        <v>1623</v>
      </c>
      <c r="K9852">
        <v>1</v>
      </c>
      <c r="L9852">
        <v>1</v>
      </c>
      <c r="M9852">
        <v>571</v>
      </c>
      <c r="N9852" t="s">
        <v>18</v>
      </c>
      <c r="O9852">
        <v>0</v>
      </c>
      <c r="P9852">
        <v>2229</v>
      </c>
    </row>
    <row r="9853" spans="1:16" x14ac:dyDescent="0.25">
      <c r="A9853" t="s">
        <v>14778</v>
      </c>
      <c r="B9853">
        <v>696</v>
      </c>
      <c r="C9853" s="3" t="str">
        <f>HYPERLINK("http://www.uniprot.org/uniprot/I1JZ41","tr|I1JZ41|I1JZ41_SOYBN")</f>
        <v>tr|I1JZ41|I1JZ41_SOYBN</v>
      </c>
      <c r="D9853" t="s">
        <v>28</v>
      </c>
      <c r="E9853">
        <v>60.41</v>
      </c>
      <c r="F9853">
        <v>240</v>
      </c>
      <c r="G9853">
        <v>95</v>
      </c>
      <c r="H9853">
        <v>9</v>
      </c>
      <c r="I9853">
        <v>1</v>
      </c>
      <c r="J9853">
        <v>693</v>
      </c>
      <c r="K9853">
        <v>1</v>
      </c>
      <c r="L9853">
        <v>1</v>
      </c>
      <c r="M9853">
        <v>235</v>
      </c>
      <c r="N9853" t="s">
        <v>18</v>
      </c>
      <c r="O9853" s="1">
        <v>1.2515600000000001E-63</v>
      </c>
      <c r="P9853">
        <v>633</v>
      </c>
    </row>
    <row r="9854" spans="1:16" x14ac:dyDescent="0.25">
      <c r="A9854" t="s">
        <v>14779</v>
      </c>
      <c r="B9854">
        <v>3003</v>
      </c>
      <c r="C9854" s="3" t="str">
        <f>HYPERLINK("http://www.uniprot.org/uniprot/I1M066","tr|I1M066|I1M066_SOYBN")</f>
        <v>tr|I1M066|I1M066_SOYBN</v>
      </c>
      <c r="D9854" t="s">
        <v>71</v>
      </c>
      <c r="E9854">
        <v>80.94</v>
      </c>
      <c r="F9854">
        <v>997</v>
      </c>
      <c r="G9854">
        <v>190</v>
      </c>
      <c r="H9854">
        <v>3</v>
      </c>
      <c r="I9854">
        <v>19</v>
      </c>
      <c r="J9854">
        <v>3000</v>
      </c>
      <c r="K9854">
        <v>1</v>
      </c>
      <c r="L9854">
        <v>13</v>
      </c>
      <c r="M9854">
        <v>1008</v>
      </c>
      <c r="N9854" t="s">
        <v>18</v>
      </c>
      <c r="O9854">
        <v>0</v>
      </c>
      <c r="P9854">
        <v>4234</v>
      </c>
    </row>
    <row r="9855" spans="1:16" x14ac:dyDescent="0.25">
      <c r="A9855" t="s">
        <v>14780</v>
      </c>
      <c r="B9855">
        <v>2934</v>
      </c>
      <c r="C9855" s="3" t="str">
        <f>HYPERLINK("http://www.uniprot.org/uniprot/G7J8P6","tr|G7J8P6|G7J8P6_MEDTR")</f>
        <v>tr|G7J8P6|G7J8P6_MEDTR</v>
      </c>
      <c r="D9855" t="s">
        <v>14781</v>
      </c>
      <c r="E9855">
        <v>55.15</v>
      </c>
      <c r="F9855">
        <v>932</v>
      </c>
      <c r="G9855">
        <v>418</v>
      </c>
      <c r="H9855">
        <v>7</v>
      </c>
      <c r="I9855">
        <v>19</v>
      </c>
      <c r="J9855">
        <v>2793</v>
      </c>
      <c r="K9855">
        <v>1</v>
      </c>
      <c r="L9855">
        <v>21</v>
      </c>
      <c r="M9855">
        <v>923</v>
      </c>
      <c r="N9855" t="s">
        <v>18</v>
      </c>
      <c r="O9855">
        <v>0</v>
      </c>
      <c r="P9855">
        <v>2424</v>
      </c>
    </row>
    <row r="9856" spans="1:16" x14ac:dyDescent="0.25">
      <c r="A9856" t="s">
        <v>14782</v>
      </c>
      <c r="B9856">
        <v>870</v>
      </c>
      <c r="C9856" s="3" t="str">
        <f>HYPERLINK("http://www.uniprot.org/uniprot/G8G271","tr|G8G271|G8G271_MEDSA")</f>
        <v>tr|G8G271|G8G271_MEDSA</v>
      </c>
      <c r="D9856" t="s">
        <v>14783</v>
      </c>
      <c r="E9856">
        <v>82.49</v>
      </c>
      <c r="F9856">
        <v>297</v>
      </c>
      <c r="G9856">
        <v>52</v>
      </c>
      <c r="H9856">
        <v>8</v>
      </c>
      <c r="I9856">
        <v>1</v>
      </c>
      <c r="J9856">
        <v>867</v>
      </c>
      <c r="K9856">
        <v>1</v>
      </c>
      <c r="L9856">
        <v>48</v>
      </c>
      <c r="M9856">
        <v>340</v>
      </c>
      <c r="N9856" t="s">
        <v>18</v>
      </c>
      <c r="O9856" s="1">
        <v>6.2046600000000002E-142</v>
      </c>
      <c r="P9856">
        <v>1310</v>
      </c>
    </row>
    <row r="9857" spans="1:16" x14ac:dyDescent="0.25">
      <c r="A9857" t="s">
        <v>14784</v>
      </c>
      <c r="B9857">
        <v>477</v>
      </c>
      <c r="C9857" s="3" t="str">
        <f>HYPERLINK("http://www.uniprot.org/uniprot/G7LI08","tr|G7LI08|G7LI08_MEDTR")</f>
        <v>tr|G7LI08|G7LI08_MEDTR</v>
      </c>
      <c r="D9857" t="s">
        <v>14785</v>
      </c>
      <c r="E9857">
        <v>58.82</v>
      </c>
      <c r="F9857">
        <v>153</v>
      </c>
      <c r="G9857">
        <v>63</v>
      </c>
      <c r="H9857">
        <v>0</v>
      </c>
      <c r="I9857">
        <v>16</v>
      </c>
      <c r="J9857">
        <v>474</v>
      </c>
      <c r="K9857">
        <v>1</v>
      </c>
      <c r="L9857">
        <v>268</v>
      </c>
      <c r="M9857">
        <v>413</v>
      </c>
      <c r="N9857" t="s">
        <v>18</v>
      </c>
      <c r="O9857" s="1">
        <v>1.38404E-47</v>
      </c>
      <c r="P9857">
        <v>492</v>
      </c>
    </row>
    <row r="9858" spans="1:16" x14ac:dyDescent="0.25">
      <c r="A9858" t="s">
        <v>14786</v>
      </c>
      <c r="B9858">
        <v>243</v>
      </c>
      <c r="C9858" s="3" t="str">
        <f>HYPERLINK("http://www.uniprot.org/uniprot/A2Q2T1","tr|A2Q2T1|A2Q2T1_MEDTR")</f>
        <v>tr|A2Q2T1|A2Q2T1_MEDTR</v>
      </c>
      <c r="D9858" t="s">
        <v>337</v>
      </c>
      <c r="E9858">
        <v>91.17</v>
      </c>
      <c r="F9858">
        <v>68</v>
      </c>
      <c r="G9858">
        <v>6</v>
      </c>
      <c r="H9858">
        <v>0</v>
      </c>
      <c r="I9858">
        <v>1</v>
      </c>
      <c r="J9858">
        <v>204</v>
      </c>
      <c r="K9858">
        <v>1</v>
      </c>
      <c r="L9858">
        <v>410</v>
      </c>
      <c r="M9858">
        <v>477</v>
      </c>
      <c r="N9858" t="s">
        <v>18</v>
      </c>
      <c r="O9858" s="1">
        <v>3.8088800000000002E-29</v>
      </c>
      <c r="P9858">
        <v>333</v>
      </c>
    </row>
    <row r="9859" spans="1:16" x14ac:dyDescent="0.25">
      <c r="A9859" t="s">
        <v>14787</v>
      </c>
      <c r="B9859">
        <v>393</v>
      </c>
      <c r="C9859" s="3" t="str">
        <f>HYPERLINK("http://www.uniprot.org/uniprot/K7KWX1","tr|K7KWX1|K7KWX1_SOYBN")</f>
        <v>tr|K7KWX1|K7KWX1_SOYBN</v>
      </c>
      <c r="D9859" t="s">
        <v>61</v>
      </c>
      <c r="E9859">
        <v>37</v>
      </c>
      <c r="F9859">
        <v>127</v>
      </c>
      <c r="G9859">
        <v>80</v>
      </c>
      <c r="H9859">
        <v>0</v>
      </c>
      <c r="I9859">
        <v>10</v>
      </c>
      <c r="J9859">
        <v>390</v>
      </c>
      <c r="K9859">
        <v>1</v>
      </c>
      <c r="L9859">
        <v>252</v>
      </c>
      <c r="M9859">
        <v>358</v>
      </c>
      <c r="N9859" t="s">
        <v>18</v>
      </c>
      <c r="O9859" s="1">
        <v>1.1541700000000001E-14</v>
      </c>
      <c r="P9859">
        <v>208</v>
      </c>
    </row>
    <row r="9860" spans="1:16" x14ac:dyDescent="0.25">
      <c r="A9860" t="s">
        <v>14788</v>
      </c>
      <c r="B9860">
        <v>1086</v>
      </c>
      <c r="C9860" s="3" t="str">
        <f>HYPERLINK("http://www.uniprot.org/uniprot/G7LDV2","tr|G7LDV2|G7LDV2_MEDTR")</f>
        <v>tr|G7LDV2|G7LDV2_MEDTR</v>
      </c>
      <c r="D9860" t="s">
        <v>14789</v>
      </c>
      <c r="E9860">
        <v>79.25</v>
      </c>
      <c r="F9860">
        <v>376</v>
      </c>
      <c r="G9860">
        <v>78</v>
      </c>
      <c r="H9860">
        <v>44</v>
      </c>
      <c r="I9860">
        <v>88</v>
      </c>
      <c r="J9860">
        <v>1083</v>
      </c>
      <c r="K9860">
        <v>1</v>
      </c>
      <c r="L9860">
        <v>30</v>
      </c>
      <c r="M9860">
        <v>405</v>
      </c>
      <c r="N9860" t="s">
        <v>18</v>
      </c>
      <c r="O9860" s="1">
        <v>7.7940000000000001E-170</v>
      </c>
      <c r="P9860">
        <v>1552</v>
      </c>
    </row>
    <row r="9861" spans="1:16" x14ac:dyDescent="0.25">
      <c r="A9861" t="s">
        <v>14790</v>
      </c>
      <c r="B9861">
        <v>1761</v>
      </c>
      <c r="C9861" s="3" t="str">
        <f>HYPERLINK("http://www.uniprot.org/uniprot/G7K3S6","tr|G7K3S6|G7K3S6_MEDTR")</f>
        <v>tr|G7K3S6|G7K3S6_MEDTR</v>
      </c>
      <c r="D9861" t="s">
        <v>14791</v>
      </c>
      <c r="E9861">
        <v>81.7</v>
      </c>
      <c r="F9861">
        <v>623</v>
      </c>
      <c r="G9861">
        <v>114</v>
      </c>
      <c r="H9861">
        <v>37</v>
      </c>
      <c r="I9861">
        <v>1</v>
      </c>
      <c r="J9861">
        <v>1758</v>
      </c>
      <c r="K9861">
        <v>1</v>
      </c>
      <c r="L9861">
        <v>1</v>
      </c>
      <c r="M9861">
        <v>622</v>
      </c>
      <c r="N9861" t="s">
        <v>18</v>
      </c>
      <c r="O9861">
        <v>0</v>
      </c>
      <c r="P9861">
        <v>2676</v>
      </c>
    </row>
    <row r="9862" spans="1:16" x14ac:dyDescent="0.25">
      <c r="A9862" t="s">
        <v>14792</v>
      </c>
      <c r="B9862">
        <v>288</v>
      </c>
      <c r="C9862" s="3" t="str">
        <f>HYPERLINK("http://www.uniprot.org/uniprot/C6THN7","tr|C6THN7|C6THN7_SOYBN")</f>
        <v>tr|C6THN7|C6THN7_SOYBN</v>
      </c>
      <c r="D9862" t="s">
        <v>210</v>
      </c>
      <c r="E9862">
        <v>88.29</v>
      </c>
      <c r="F9862">
        <v>94</v>
      </c>
      <c r="G9862">
        <v>11</v>
      </c>
      <c r="H9862">
        <v>0</v>
      </c>
      <c r="I9862">
        <v>1</v>
      </c>
      <c r="J9862">
        <v>282</v>
      </c>
      <c r="K9862">
        <v>1</v>
      </c>
      <c r="L9862">
        <v>1</v>
      </c>
      <c r="M9862">
        <v>94</v>
      </c>
      <c r="N9862" t="s">
        <v>18</v>
      </c>
      <c r="O9862" s="1">
        <v>1.78458E-39</v>
      </c>
      <c r="P9862">
        <v>422</v>
      </c>
    </row>
    <row r="9863" spans="1:16" x14ac:dyDescent="0.25">
      <c r="A9863" t="s">
        <v>14793</v>
      </c>
      <c r="B9863">
        <v>780</v>
      </c>
      <c r="C9863" s="3" t="str">
        <f>HYPERLINK("http://www.uniprot.org/uniprot/G7J2C5","tr|G7J2C5|G7J2C5_MEDTR")</f>
        <v>tr|G7J2C5|G7J2C5_MEDTR</v>
      </c>
      <c r="D9863" t="s">
        <v>14794</v>
      </c>
      <c r="E9863">
        <v>85.6</v>
      </c>
      <c r="F9863">
        <v>264</v>
      </c>
      <c r="G9863">
        <v>38</v>
      </c>
      <c r="H9863">
        <v>6</v>
      </c>
      <c r="I9863">
        <v>1</v>
      </c>
      <c r="J9863">
        <v>774</v>
      </c>
      <c r="K9863">
        <v>1</v>
      </c>
      <c r="L9863">
        <v>150</v>
      </c>
      <c r="M9863">
        <v>413</v>
      </c>
      <c r="N9863" t="s">
        <v>18</v>
      </c>
      <c r="O9863" s="1">
        <v>2.6110800000000001E-130</v>
      </c>
      <c r="P9863">
        <v>1209</v>
      </c>
    </row>
    <row r="9864" spans="1:16" x14ac:dyDescent="0.25">
      <c r="A9864" t="s">
        <v>14795</v>
      </c>
      <c r="B9864">
        <v>522</v>
      </c>
      <c r="C9864" s="3" t="str">
        <f>HYPERLINK("http://www.uniprot.org/uniprot/K7LL35","tr|K7LL35|K7LL35_SOYBN")</f>
        <v>tr|K7LL35|K7LL35_SOYBN</v>
      </c>
      <c r="D9864" t="s">
        <v>28</v>
      </c>
      <c r="E9864">
        <v>40.67</v>
      </c>
      <c r="F9864">
        <v>177</v>
      </c>
      <c r="G9864">
        <v>105</v>
      </c>
      <c r="H9864">
        <v>7</v>
      </c>
      <c r="I9864">
        <v>10</v>
      </c>
      <c r="J9864">
        <v>519</v>
      </c>
      <c r="K9864">
        <v>1</v>
      </c>
      <c r="L9864">
        <v>135</v>
      </c>
      <c r="M9864">
        <v>309</v>
      </c>
      <c r="N9864" t="s">
        <v>18</v>
      </c>
      <c r="O9864" s="1">
        <v>1.56513E-19</v>
      </c>
      <c r="P9864">
        <v>250</v>
      </c>
    </row>
    <row r="9865" spans="1:16" x14ac:dyDescent="0.25">
      <c r="A9865" t="s">
        <v>14796</v>
      </c>
      <c r="B9865">
        <v>648</v>
      </c>
      <c r="C9865" s="3" t="str">
        <f>HYPERLINK("http://www.uniprot.org/uniprot/I1NFM6","tr|I1NFM6|I1NFM6_SOYBN")</f>
        <v>tr|I1NFM6|I1NFM6_SOYBN</v>
      </c>
      <c r="D9865" t="s">
        <v>28</v>
      </c>
      <c r="E9865">
        <v>78.260000000000005</v>
      </c>
      <c r="F9865">
        <v>230</v>
      </c>
      <c r="G9865">
        <v>50</v>
      </c>
      <c r="H9865">
        <v>29</v>
      </c>
      <c r="I9865">
        <v>43</v>
      </c>
      <c r="J9865">
        <v>645</v>
      </c>
      <c r="K9865">
        <v>1</v>
      </c>
      <c r="L9865">
        <v>128</v>
      </c>
      <c r="M9865">
        <v>357</v>
      </c>
      <c r="N9865" t="s">
        <v>18</v>
      </c>
      <c r="O9865" s="1">
        <v>8.5393899999999997E-90</v>
      </c>
      <c r="P9865">
        <v>858</v>
      </c>
    </row>
    <row r="9866" spans="1:16" x14ac:dyDescent="0.25">
      <c r="A9866" t="s">
        <v>14797</v>
      </c>
      <c r="B9866">
        <v>846</v>
      </c>
      <c r="C9866" s="3" t="str">
        <f>HYPERLINK("http://www.uniprot.org/uniprot/G7ILI7","tr|G7ILI7|G7ILI7_MEDTR")</f>
        <v>tr|G7ILI7|G7ILI7_MEDTR</v>
      </c>
      <c r="D9866" t="s">
        <v>14798</v>
      </c>
      <c r="E9866">
        <v>56.98</v>
      </c>
      <c r="F9866">
        <v>451</v>
      </c>
      <c r="G9866">
        <v>194</v>
      </c>
      <c r="H9866">
        <v>170</v>
      </c>
      <c r="I9866">
        <v>1</v>
      </c>
      <c r="J9866">
        <v>843</v>
      </c>
      <c r="K9866">
        <v>1</v>
      </c>
      <c r="L9866">
        <v>1</v>
      </c>
      <c r="M9866">
        <v>451</v>
      </c>
      <c r="N9866" t="s">
        <v>18</v>
      </c>
      <c r="O9866" s="1">
        <v>3.5828199999999999E-115</v>
      </c>
      <c r="P9866">
        <v>1079</v>
      </c>
    </row>
    <row r="9867" spans="1:16" x14ac:dyDescent="0.25">
      <c r="A9867" t="s">
        <v>14799</v>
      </c>
      <c r="B9867">
        <v>1305</v>
      </c>
      <c r="C9867" s="3" t="str">
        <f>HYPERLINK("http://www.uniprot.org/uniprot/G7ITQ0","tr|G7ITQ0|G7ITQ0_MEDTR")</f>
        <v>tr|G7ITQ0|G7ITQ0_MEDTR</v>
      </c>
      <c r="D9867" t="s">
        <v>14800</v>
      </c>
      <c r="E9867">
        <v>93.37</v>
      </c>
      <c r="F9867">
        <v>438</v>
      </c>
      <c r="G9867">
        <v>29</v>
      </c>
      <c r="H9867">
        <v>4</v>
      </c>
      <c r="I9867">
        <v>1</v>
      </c>
      <c r="J9867">
        <v>1302</v>
      </c>
      <c r="K9867">
        <v>1</v>
      </c>
      <c r="L9867">
        <v>1</v>
      </c>
      <c r="M9867">
        <v>438</v>
      </c>
      <c r="N9867" t="s">
        <v>18</v>
      </c>
      <c r="O9867">
        <v>0</v>
      </c>
      <c r="P9867">
        <v>2081</v>
      </c>
    </row>
    <row r="9868" spans="1:16" x14ac:dyDescent="0.25">
      <c r="A9868" t="s">
        <v>14801</v>
      </c>
      <c r="B9868">
        <v>225</v>
      </c>
      <c r="C9868" s="3" t="str">
        <f>HYPERLINK("http://www.uniprot.org/uniprot/I1JWL4","tr|I1JWL4|I1JWL4_SOYBN")</f>
        <v>tr|I1JWL4|I1JWL4_SOYBN</v>
      </c>
      <c r="D9868" t="s">
        <v>28</v>
      </c>
      <c r="E9868">
        <v>44.44</v>
      </c>
      <c r="F9868">
        <v>72</v>
      </c>
      <c r="G9868">
        <v>40</v>
      </c>
      <c r="H9868">
        <v>2</v>
      </c>
      <c r="I9868">
        <v>7</v>
      </c>
      <c r="J9868">
        <v>216</v>
      </c>
      <c r="K9868">
        <v>1</v>
      </c>
      <c r="L9868">
        <v>137</v>
      </c>
      <c r="M9868">
        <v>208</v>
      </c>
      <c r="N9868" t="s">
        <v>18</v>
      </c>
      <c r="O9868" s="1">
        <v>6.2256600000000004E-8</v>
      </c>
      <c r="P9868">
        <v>150</v>
      </c>
    </row>
    <row r="9869" spans="1:16" x14ac:dyDescent="0.25">
      <c r="A9869" t="s">
        <v>14802</v>
      </c>
      <c r="B9869">
        <v>1476</v>
      </c>
      <c r="C9869" s="3" t="str">
        <f>HYPERLINK("http://www.uniprot.org/uniprot/G7KMP3","tr|G7KMP3|G7KMP3_MEDTR")</f>
        <v>tr|G7KMP3|G7KMP3_MEDTR</v>
      </c>
      <c r="D9869" t="s">
        <v>14803</v>
      </c>
      <c r="E9869">
        <v>54.49</v>
      </c>
      <c r="F9869">
        <v>501</v>
      </c>
      <c r="G9869">
        <v>228</v>
      </c>
      <c r="H9869">
        <v>10</v>
      </c>
      <c r="I9869">
        <v>1</v>
      </c>
      <c r="J9869">
        <v>1473</v>
      </c>
      <c r="K9869">
        <v>1</v>
      </c>
      <c r="L9869">
        <v>1</v>
      </c>
      <c r="M9869">
        <v>484</v>
      </c>
      <c r="N9869" t="s">
        <v>18</v>
      </c>
      <c r="O9869" s="1">
        <v>8.8311600000000004E-128</v>
      </c>
      <c r="P9869">
        <v>1191</v>
      </c>
    </row>
    <row r="9870" spans="1:16" x14ac:dyDescent="0.25">
      <c r="A9870" t="s">
        <v>14804</v>
      </c>
      <c r="B9870">
        <v>699</v>
      </c>
      <c r="C9870" s="3" t="str">
        <f>HYPERLINK("http://www.uniprot.org/uniprot/I1M6L1","tr|I1M6L1|I1M6L1_SOYBN")</f>
        <v>tr|I1M6L1|I1M6L1_SOYBN</v>
      </c>
      <c r="D9870" t="s">
        <v>28</v>
      </c>
      <c r="E9870">
        <v>89.09</v>
      </c>
      <c r="F9870">
        <v>211</v>
      </c>
      <c r="G9870">
        <v>23</v>
      </c>
      <c r="H9870">
        <v>0</v>
      </c>
      <c r="I9870">
        <v>1</v>
      </c>
      <c r="J9870">
        <v>633</v>
      </c>
      <c r="K9870">
        <v>1</v>
      </c>
      <c r="L9870">
        <v>1</v>
      </c>
      <c r="M9870">
        <v>211</v>
      </c>
      <c r="N9870" t="s">
        <v>18</v>
      </c>
      <c r="O9870" s="1">
        <v>1.5289100000000001E-101</v>
      </c>
      <c r="P9870">
        <v>960</v>
      </c>
    </row>
    <row r="9871" spans="1:16" x14ac:dyDescent="0.25">
      <c r="A9871" t="s">
        <v>14805</v>
      </c>
      <c r="B9871">
        <v>1035</v>
      </c>
      <c r="C9871" s="3" t="str">
        <f>HYPERLINK("http://www.uniprot.org/uniprot/G7L636","tr|G7L636|G7L636_MEDTR")</f>
        <v>tr|G7L636|G7L636_MEDTR</v>
      </c>
      <c r="D9871" t="s">
        <v>14806</v>
      </c>
      <c r="E9871">
        <v>95.05</v>
      </c>
      <c r="F9871">
        <v>344</v>
      </c>
      <c r="G9871">
        <v>17</v>
      </c>
      <c r="H9871">
        <v>0</v>
      </c>
      <c r="I9871">
        <v>1</v>
      </c>
      <c r="J9871">
        <v>1032</v>
      </c>
      <c r="K9871">
        <v>1</v>
      </c>
      <c r="L9871">
        <v>1</v>
      </c>
      <c r="M9871">
        <v>344</v>
      </c>
      <c r="N9871" t="s">
        <v>18</v>
      </c>
      <c r="O9871">
        <v>0</v>
      </c>
      <c r="P9871">
        <v>1803</v>
      </c>
    </row>
    <row r="9872" spans="1:16" x14ac:dyDescent="0.25">
      <c r="A9872" t="s">
        <v>14807</v>
      </c>
      <c r="B9872">
        <v>2802</v>
      </c>
      <c r="C9872" s="3" t="str">
        <f>HYPERLINK("http://www.uniprot.org/uniprot/I1N913","tr|I1N913|I1N913_SOYBN")</f>
        <v>tr|I1N913|I1N913_SOYBN</v>
      </c>
      <c r="D9872" t="s">
        <v>71</v>
      </c>
      <c r="E9872">
        <v>79.319999999999993</v>
      </c>
      <c r="F9872">
        <v>885</v>
      </c>
      <c r="G9872">
        <v>183</v>
      </c>
      <c r="H9872">
        <v>0</v>
      </c>
      <c r="I9872">
        <v>1</v>
      </c>
      <c r="J9872">
        <v>2655</v>
      </c>
      <c r="K9872">
        <v>1</v>
      </c>
      <c r="L9872">
        <v>1</v>
      </c>
      <c r="M9872">
        <v>884</v>
      </c>
      <c r="N9872" t="s">
        <v>18</v>
      </c>
      <c r="O9872">
        <v>0</v>
      </c>
      <c r="P9872">
        <v>3572</v>
      </c>
    </row>
    <row r="9873" spans="1:16" x14ac:dyDescent="0.25">
      <c r="A9873" t="s">
        <v>14808</v>
      </c>
      <c r="B9873">
        <v>1293</v>
      </c>
      <c r="C9873" s="3" t="str">
        <f>HYPERLINK("http://www.uniprot.org/uniprot/I1NIQ1","tr|I1NIQ1|I1NIQ1_SOYBN")</f>
        <v>tr|I1NIQ1|I1NIQ1_SOYBN</v>
      </c>
      <c r="D9873" t="s">
        <v>28</v>
      </c>
      <c r="E9873">
        <v>66.34</v>
      </c>
      <c r="F9873">
        <v>413</v>
      </c>
      <c r="G9873">
        <v>139</v>
      </c>
      <c r="H9873">
        <v>2</v>
      </c>
      <c r="I9873">
        <v>1</v>
      </c>
      <c r="J9873">
        <v>1233</v>
      </c>
      <c r="K9873">
        <v>1</v>
      </c>
      <c r="L9873">
        <v>1</v>
      </c>
      <c r="M9873">
        <v>403</v>
      </c>
      <c r="N9873" t="s">
        <v>18</v>
      </c>
      <c r="O9873" s="1">
        <v>6.6725399999999998E-137</v>
      </c>
      <c r="P9873">
        <v>1269</v>
      </c>
    </row>
    <row r="9874" spans="1:16" x14ac:dyDescent="0.25">
      <c r="A9874" t="s">
        <v>14809</v>
      </c>
      <c r="B9874">
        <v>591</v>
      </c>
      <c r="C9874" s="3" t="str">
        <f>HYPERLINK("http://www.uniprot.org/uniprot/I1JF92","tr|I1JF92|I1JF92_SOYBN")</f>
        <v>tr|I1JF92|I1JF92_SOYBN</v>
      </c>
      <c r="D9874" t="s">
        <v>28</v>
      </c>
      <c r="E9874">
        <v>62.37</v>
      </c>
      <c r="F9874">
        <v>202</v>
      </c>
      <c r="G9874">
        <v>76</v>
      </c>
      <c r="H9874">
        <v>6</v>
      </c>
      <c r="I9874">
        <v>1</v>
      </c>
      <c r="J9874">
        <v>588</v>
      </c>
      <c r="K9874">
        <v>1</v>
      </c>
      <c r="L9874">
        <v>1</v>
      </c>
      <c r="M9874">
        <v>198</v>
      </c>
      <c r="N9874" t="s">
        <v>18</v>
      </c>
      <c r="O9874" s="1">
        <v>9.4632300000000004E-52</v>
      </c>
      <c r="P9874">
        <v>529</v>
      </c>
    </row>
    <row r="9875" spans="1:16" x14ac:dyDescent="0.25">
      <c r="A9875" t="s">
        <v>14810</v>
      </c>
      <c r="B9875">
        <v>2361</v>
      </c>
      <c r="C9875" s="3" t="str">
        <f>HYPERLINK("http://www.uniprot.org/uniprot/A5BE46","tr|A5BE46|A5BE46_VITVI")</f>
        <v>tr|A5BE46|A5BE46_VITVI</v>
      </c>
      <c r="D9875" t="s">
        <v>462</v>
      </c>
      <c r="E9875">
        <v>74.52</v>
      </c>
      <c r="F9875">
        <v>793</v>
      </c>
      <c r="G9875">
        <v>202</v>
      </c>
      <c r="H9875">
        <v>7</v>
      </c>
      <c r="I9875">
        <v>1</v>
      </c>
      <c r="J9875">
        <v>2358</v>
      </c>
      <c r="K9875">
        <v>1</v>
      </c>
      <c r="L9875">
        <v>272</v>
      </c>
      <c r="M9875">
        <v>1064</v>
      </c>
      <c r="N9875" t="s">
        <v>18</v>
      </c>
      <c r="O9875">
        <v>0</v>
      </c>
      <c r="P9875">
        <v>3114</v>
      </c>
    </row>
    <row r="9876" spans="1:16" x14ac:dyDescent="0.25">
      <c r="A9876" t="s">
        <v>14811</v>
      </c>
      <c r="B9876">
        <v>1467</v>
      </c>
      <c r="C9876" s="3" t="str">
        <f>HYPERLINK("http://www.uniprot.org/uniprot/G7I766","tr|G7I766|G7I766_MEDTR")</f>
        <v>tr|G7I766|G7I766_MEDTR</v>
      </c>
      <c r="D9876" t="s">
        <v>14812</v>
      </c>
      <c r="E9876">
        <v>84.13</v>
      </c>
      <c r="F9876">
        <v>460</v>
      </c>
      <c r="G9876">
        <v>73</v>
      </c>
      <c r="H9876">
        <v>10</v>
      </c>
      <c r="I9876">
        <v>106</v>
      </c>
      <c r="J9876">
        <v>1455</v>
      </c>
      <c r="K9876">
        <v>1</v>
      </c>
      <c r="L9876">
        <v>35</v>
      </c>
      <c r="M9876">
        <v>492</v>
      </c>
      <c r="N9876" t="s">
        <v>18</v>
      </c>
      <c r="O9876">
        <v>0</v>
      </c>
      <c r="P9876">
        <v>1933</v>
      </c>
    </row>
    <row r="9877" spans="1:16" x14ac:dyDescent="0.25">
      <c r="A9877" t="s">
        <v>14813</v>
      </c>
      <c r="B9877">
        <v>486</v>
      </c>
      <c r="C9877" s="3" t="str">
        <f>HYPERLINK("http://www.uniprot.org/uniprot/G7JBK8","tr|G7JBK8|G7JBK8_MEDTR")</f>
        <v>tr|G7JBK8|G7JBK8_MEDTR</v>
      </c>
      <c r="D9877" t="s">
        <v>14814</v>
      </c>
      <c r="E9877">
        <v>73.17</v>
      </c>
      <c r="F9877">
        <v>164</v>
      </c>
      <c r="G9877">
        <v>44</v>
      </c>
      <c r="H9877">
        <v>3</v>
      </c>
      <c r="I9877">
        <v>1</v>
      </c>
      <c r="J9877">
        <v>483</v>
      </c>
      <c r="K9877">
        <v>1</v>
      </c>
      <c r="L9877">
        <v>1</v>
      </c>
      <c r="M9877">
        <v>159</v>
      </c>
      <c r="N9877" t="s">
        <v>18</v>
      </c>
      <c r="O9877" s="1">
        <v>6.1050100000000004E-56</v>
      </c>
      <c r="P9877">
        <v>564</v>
      </c>
    </row>
    <row r="9878" spans="1:16" x14ac:dyDescent="0.25">
      <c r="A9878" t="s">
        <v>14815</v>
      </c>
      <c r="B9878">
        <v>1527</v>
      </c>
      <c r="C9878" s="3" t="str">
        <f>HYPERLINK("http://www.uniprot.org/uniprot/I7FST9","tr|I7FST9|I7FST9_SOYBN")</f>
        <v>tr|I7FST9|I7FST9_SOYBN</v>
      </c>
      <c r="D9878" t="s">
        <v>14816</v>
      </c>
      <c r="E9878">
        <v>83.16</v>
      </c>
      <c r="F9878">
        <v>481</v>
      </c>
      <c r="G9878">
        <v>81</v>
      </c>
      <c r="H9878">
        <v>0</v>
      </c>
      <c r="I9878">
        <v>79</v>
      </c>
      <c r="J9878">
        <v>1521</v>
      </c>
      <c r="K9878">
        <v>1</v>
      </c>
      <c r="L9878">
        <v>37</v>
      </c>
      <c r="M9878">
        <v>517</v>
      </c>
      <c r="N9878" t="s">
        <v>18</v>
      </c>
      <c r="O9878">
        <v>0</v>
      </c>
      <c r="P9878">
        <v>2145</v>
      </c>
    </row>
    <row r="9879" spans="1:16" x14ac:dyDescent="0.25">
      <c r="A9879" t="s">
        <v>14817</v>
      </c>
      <c r="B9879">
        <v>1851</v>
      </c>
      <c r="C9879" s="3" t="str">
        <f>HYPERLINK("http://www.uniprot.org/uniprot/I1MHP5","tr|I1MHP5|I1MHP5_SOYBN")</f>
        <v>tr|I1MHP5|I1MHP5_SOYBN</v>
      </c>
      <c r="D9879" t="s">
        <v>28</v>
      </c>
      <c r="E9879">
        <v>27.85</v>
      </c>
      <c r="F9879">
        <v>420</v>
      </c>
      <c r="G9879">
        <v>303</v>
      </c>
      <c r="H9879">
        <v>42</v>
      </c>
      <c r="I9879">
        <v>151</v>
      </c>
      <c r="J9879">
        <v>1284</v>
      </c>
      <c r="K9879">
        <v>1</v>
      </c>
      <c r="L9879">
        <v>1057</v>
      </c>
      <c r="M9879">
        <v>1470</v>
      </c>
      <c r="N9879" t="s">
        <v>18</v>
      </c>
      <c r="O9879" s="1">
        <v>2.30072E-30</v>
      </c>
      <c r="P9879">
        <v>352</v>
      </c>
    </row>
    <row r="9880" spans="1:16" x14ac:dyDescent="0.25">
      <c r="A9880" t="s">
        <v>14818</v>
      </c>
      <c r="B9880">
        <v>3366</v>
      </c>
      <c r="C9880" s="3" t="str">
        <f>HYPERLINK("http://www.uniprot.org/uniprot/G7J8P7","tr|G7J8P7|G7J8P7_MEDTR")</f>
        <v>tr|G7J8P7|G7J8P7_MEDTR</v>
      </c>
      <c r="D9880" t="s">
        <v>14819</v>
      </c>
      <c r="E9880">
        <v>58.14</v>
      </c>
      <c r="F9880">
        <v>1111</v>
      </c>
      <c r="G9880">
        <v>465</v>
      </c>
      <c r="H9880">
        <v>10</v>
      </c>
      <c r="I9880">
        <v>49</v>
      </c>
      <c r="J9880">
        <v>3351</v>
      </c>
      <c r="K9880">
        <v>1</v>
      </c>
      <c r="L9880">
        <v>16</v>
      </c>
      <c r="M9880">
        <v>1112</v>
      </c>
      <c r="N9880" t="s">
        <v>18</v>
      </c>
      <c r="O9880">
        <v>0</v>
      </c>
      <c r="P9880">
        <v>3192</v>
      </c>
    </row>
    <row r="9881" spans="1:16" x14ac:dyDescent="0.25">
      <c r="A9881" t="s">
        <v>14820</v>
      </c>
      <c r="B9881">
        <v>588</v>
      </c>
      <c r="C9881" s="3" t="str">
        <f>HYPERLINK("http://www.uniprot.org/uniprot/G7LF10","tr|G7LF10|G7LF10_MEDTR")</f>
        <v>tr|G7LF10|G7LF10_MEDTR</v>
      </c>
      <c r="D9881" t="s">
        <v>14821</v>
      </c>
      <c r="E9881">
        <v>72.58</v>
      </c>
      <c r="F9881">
        <v>124</v>
      </c>
      <c r="G9881">
        <v>34</v>
      </c>
      <c r="H9881">
        <v>0</v>
      </c>
      <c r="I9881">
        <v>1</v>
      </c>
      <c r="J9881">
        <v>372</v>
      </c>
      <c r="K9881">
        <v>1</v>
      </c>
      <c r="L9881">
        <v>1</v>
      </c>
      <c r="M9881">
        <v>124</v>
      </c>
      <c r="N9881" t="s">
        <v>18</v>
      </c>
      <c r="O9881" s="1">
        <v>3.9175599999999998E-42</v>
      </c>
      <c r="P9881">
        <v>446</v>
      </c>
    </row>
    <row r="9882" spans="1:16" x14ac:dyDescent="0.25">
      <c r="A9882" t="s">
        <v>14822</v>
      </c>
      <c r="B9882">
        <v>1035</v>
      </c>
      <c r="C9882" s="3" t="str">
        <f>HYPERLINK("http://www.uniprot.org/uniprot/Q710T7","tr|Q710T7|Q710T7_POPDE")</f>
        <v>tr|Q710T7|Q710T7_POPDE</v>
      </c>
      <c r="D9882" t="s">
        <v>1150</v>
      </c>
      <c r="E9882">
        <v>51.27</v>
      </c>
      <c r="F9882">
        <v>353</v>
      </c>
      <c r="G9882">
        <v>172</v>
      </c>
      <c r="H9882">
        <v>13</v>
      </c>
      <c r="I9882">
        <v>1</v>
      </c>
      <c r="J9882">
        <v>1020</v>
      </c>
      <c r="K9882">
        <v>1</v>
      </c>
      <c r="L9882">
        <v>125</v>
      </c>
      <c r="M9882">
        <v>473</v>
      </c>
      <c r="N9882" t="s">
        <v>18</v>
      </c>
      <c r="O9882" s="1">
        <v>7.7029100000000005E-79</v>
      </c>
      <c r="P9882">
        <v>767</v>
      </c>
    </row>
    <row r="9883" spans="1:16" x14ac:dyDescent="0.25">
      <c r="A9883" t="s">
        <v>14823</v>
      </c>
      <c r="B9883">
        <v>2412</v>
      </c>
      <c r="C9883" s="3" t="str">
        <f>HYPERLINK("http://www.uniprot.org/uniprot/F6HKZ6","tr|F6HKZ6|F6HKZ6_VITVI")</f>
        <v>tr|F6HKZ6|F6HKZ6_VITVI</v>
      </c>
      <c r="D9883" t="s">
        <v>14824</v>
      </c>
      <c r="E9883">
        <v>37.76</v>
      </c>
      <c r="F9883">
        <v>850</v>
      </c>
      <c r="G9883">
        <v>529</v>
      </c>
      <c r="H9883">
        <v>47</v>
      </c>
      <c r="I9883">
        <v>1</v>
      </c>
      <c r="J9883">
        <v>2409</v>
      </c>
      <c r="K9883">
        <v>1</v>
      </c>
      <c r="L9883">
        <v>42</v>
      </c>
      <c r="M9883">
        <v>868</v>
      </c>
      <c r="N9883" t="s">
        <v>18</v>
      </c>
      <c r="O9883" s="1">
        <v>4.02654E-134</v>
      </c>
      <c r="P9883">
        <v>1248</v>
      </c>
    </row>
    <row r="9884" spans="1:16" x14ac:dyDescent="0.25">
      <c r="A9884" t="s">
        <v>14825</v>
      </c>
      <c r="B9884">
        <v>921</v>
      </c>
      <c r="C9884" s="3" t="str">
        <f>HYPERLINK("http://www.uniprot.org/uniprot/G7LDV0","tr|G7LDV0|G7LDV0_MEDTR")</f>
        <v>tr|G7LDV0|G7LDV0_MEDTR</v>
      </c>
      <c r="D9884" t="s">
        <v>14826</v>
      </c>
      <c r="E9884">
        <v>90.19</v>
      </c>
      <c r="F9884">
        <v>306</v>
      </c>
      <c r="G9884">
        <v>30</v>
      </c>
      <c r="H9884">
        <v>0</v>
      </c>
      <c r="I9884">
        <v>1</v>
      </c>
      <c r="J9884">
        <v>918</v>
      </c>
      <c r="K9884">
        <v>1</v>
      </c>
      <c r="L9884">
        <v>26</v>
      </c>
      <c r="M9884">
        <v>331</v>
      </c>
      <c r="N9884" t="s">
        <v>18</v>
      </c>
      <c r="O9884" s="1">
        <v>5.76793E-157</v>
      </c>
      <c r="P9884">
        <v>1440</v>
      </c>
    </row>
    <row r="9885" spans="1:16" x14ac:dyDescent="0.25">
      <c r="A9885" t="s">
        <v>14827</v>
      </c>
      <c r="B9885">
        <v>1119</v>
      </c>
      <c r="C9885" s="3" t="str">
        <f>HYPERLINK("http://www.uniprot.org/uniprot/G7K3S2","tr|G7K3S2|G7K3S2_MEDTR")</f>
        <v>tr|G7K3S2|G7K3S2_MEDTR</v>
      </c>
      <c r="D9885" t="s">
        <v>14828</v>
      </c>
      <c r="E9885">
        <v>90.32</v>
      </c>
      <c r="F9885">
        <v>372</v>
      </c>
      <c r="G9885">
        <v>36</v>
      </c>
      <c r="H9885">
        <v>0</v>
      </c>
      <c r="I9885">
        <v>1</v>
      </c>
      <c r="J9885">
        <v>1116</v>
      </c>
      <c r="K9885">
        <v>1</v>
      </c>
      <c r="L9885">
        <v>1</v>
      </c>
      <c r="M9885">
        <v>371</v>
      </c>
      <c r="N9885" t="s">
        <v>18</v>
      </c>
      <c r="O9885">
        <v>0</v>
      </c>
      <c r="P9885">
        <v>1788</v>
      </c>
    </row>
    <row r="9886" spans="1:16" x14ac:dyDescent="0.25">
      <c r="A9886" t="s">
        <v>14829</v>
      </c>
      <c r="B9886">
        <v>804</v>
      </c>
      <c r="C9886" s="3" t="str">
        <f>HYPERLINK("http://www.uniprot.org/uniprot/G7I2H0","tr|G7I2H0|G7I2H0_MEDTR")</f>
        <v>tr|G7I2H0|G7I2H0_MEDTR</v>
      </c>
      <c r="D9886" t="s">
        <v>144</v>
      </c>
      <c r="E9886">
        <v>41.02</v>
      </c>
      <c r="F9886">
        <v>117</v>
      </c>
      <c r="G9886">
        <v>69</v>
      </c>
      <c r="H9886">
        <v>0</v>
      </c>
      <c r="I9886">
        <v>415</v>
      </c>
      <c r="J9886">
        <v>765</v>
      </c>
      <c r="K9886">
        <v>1</v>
      </c>
      <c r="L9886">
        <v>19</v>
      </c>
      <c r="M9886">
        <v>135</v>
      </c>
      <c r="N9886" t="s">
        <v>18</v>
      </c>
      <c r="O9886" s="1">
        <v>2.65915E-16</v>
      </c>
      <c r="P9886">
        <v>226</v>
      </c>
    </row>
    <row r="9887" spans="1:16" x14ac:dyDescent="0.25">
      <c r="A9887" t="s">
        <v>14830</v>
      </c>
      <c r="B9887">
        <v>1476</v>
      </c>
      <c r="C9887" s="3" t="str">
        <f>HYPERLINK("http://www.uniprot.org/uniprot/I1J7T2","tr|I1J7T2|I1J7T2_SOYBN")</f>
        <v>tr|I1J7T2|I1J7T2_SOYBN</v>
      </c>
      <c r="D9887" t="s">
        <v>4127</v>
      </c>
      <c r="E9887">
        <v>83.46</v>
      </c>
      <c r="F9887">
        <v>490</v>
      </c>
      <c r="G9887">
        <v>81</v>
      </c>
      <c r="H9887">
        <v>0</v>
      </c>
      <c r="I9887">
        <v>4</v>
      </c>
      <c r="J9887">
        <v>1473</v>
      </c>
      <c r="K9887">
        <v>1</v>
      </c>
      <c r="L9887">
        <v>26</v>
      </c>
      <c r="M9887">
        <v>515</v>
      </c>
      <c r="N9887" t="s">
        <v>18</v>
      </c>
      <c r="O9887">
        <v>0</v>
      </c>
      <c r="P9887">
        <v>2183</v>
      </c>
    </row>
    <row r="9888" spans="1:16" x14ac:dyDescent="0.25">
      <c r="A9888" t="s">
        <v>14831</v>
      </c>
      <c r="B9888">
        <v>837</v>
      </c>
      <c r="C9888" s="3" t="str">
        <f>HYPERLINK("http://www.uniprot.org/uniprot/G7KMD3","tr|G7KMD3|G7KMD3_MEDTR")</f>
        <v>tr|G7KMD3|G7KMD3_MEDTR</v>
      </c>
      <c r="D9888" t="s">
        <v>14832</v>
      </c>
      <c r="E9888">
        <v>71.47</v>
      </c>
      <c r="F9888">
        <v>284</v>
      </c>
      <c r="G9888">
        <v>81</v>
      </c>
      <c r="H9888">
        <v>6</v>
      </c>
      <c r="I9888">
        <v>1</v>
      </c>
      <c r="J9888">
        <v>834</v>
      </c>
      <c r="K9888">
        <v>1</v>
      </c>
      <c r="L9888">
        <v>1</v>
      </c>
      <c r="M9888">
        <v>283</v>
      </c>
      <c r="N9888" t="s">
        <v>18</v>
      </c>
      <c r="O9888" s="1">
        <v>3.5511499999999998E-115</v>
      </c>
      <c r="P9888">
        <v>1079</v>
      </c>
    </row>
    <row r="9889" spans="1:16" x14ac:dyDescent="0.25">
      <c r="A9889" t="s">
        <v>14833</v>
      </c>
      <c r="B9889">
        <v>516</v>
      </c>
      <c r="C9889" s="3" t="str">
        <f>HYPERLINK("http://www.uniprot.org/uniprot/M5XTE4","tr|M5XTE4|M5XTE4_PRUPE")</f>
        <v>tr|M5XTE4|M5XTE4_PRUPE</v>
      </c>
      <c r="D9889" t="s">
        <v>14834</v>
      </c>
      <c r="E9889">
        <v>31.67</v>
      </c>
      <c r="F9889">
        <v>161</v>
      </c>
      <c r="G9889">
        <v>110</v>
      </c>
      <c r="H9889">
        <v>6</v>
      </c>
      <c r="I9889">
        <v>37</v>
      </c>
      <c r="J9889">
        <v>501</v>
      </c>
      <c r="K9889">
        <v>1</v>
      </c>
      <c r="L9889">
        <v>11</v>
      </c>
      <c r="M9889">
        <v>167</v>
      </c>
      <c r="N9889" t="s">
        <v>18</v>
      </c>
      <c r="O9889" s="1">
        <v>4.17265E-12</v>
      </c>
      <c r="P9889">
        <v>186</v>
      </c>
    </row>
    <row r="9890" spans="1:16" x14ac:dyDescent="0.25">
      <c r="A9890" t="s">
        <v>14835</v>
      </c>
      <c r="B9890">
        <v>1311</v>
      </c>
      <c r="C9890" s="3" t="str">
        <f>HYPERLINK("http://www.uniprot.org/uniprot/G7ILI8","tr|G7ILI8|G7ILI8_MEDTR")</f>
        <v>tr|G7ILI8|G7ILI8_MEDTR</v>
      </c>
      <c r="D9890" t="s">
        <v>14836</v>
      </c>
      <c r="E9890">
        <v>76.56</v>
      </c>
      <c r="F9890">
        <v>431</v>
      </c>
      <c r="G9890">
        <v>101</v>
      </c>
      <c r="H9890">
        <v>7</v>
      </c>
      <c r="I9890">
        <v>37</v>
      </c>
      <c r="J9890">
        <v>1308</v>
      </c>
      <c r="K9890">
        <v>1</v>
      </c>
      <c r="L9890">
        <v>10</v>
      </c>
      <c r="M9890">
        <v>440</v>
      </c>
      <c r="N9890" t="s">
        <v>18</v>
      </c>
      <c r="O9890" s="1">
        <v>2.6239700000000001E-173</v>
      </c>
      <c r="P9890">
        <v>1583</v>
      </c>
    </row>
    <row r="9891" spans="1:16" x14ac:dyDescent="0.25">
      <c r="A9891" t="s">
        <v>14837</v>
      </c>
      <c r="B9891">
        <v>450</v>
      </c>
      <c r="C9891" s="3" t="str">
        <f>HYPERLINK("http://www.uniprot.org/uniprot/I1LTU6","tr|I1LTU6|I1LTU6_SOYBN")</f>
        <v>tr|I1LTU6|I1LTU6_SOYBN</v>
      </c>
      <c r="D9891" t="s">
        <v>28</v>
      </c>
      <c r="E9891">
        <v>72.78</v>
      </c>
      <c r="F9891">
        <v>158</v>
      </c>
      <c r="G9891">
        <v>43</v>
      </c>
      <c r="H9891">
        <v>9</v>
      </c>
      <c r="I9891">
        <v>1</v>
      </c>
      <c r="J9891">
        <v>447</v>
      </c>
      <c r="K9891">
        <v>1</v>
      </c>
      <c r="L9891">
        <v>1</v>
      </c>
      <c r="M9891">
        <v>158</v>
      </c>
      <c r="N9891" t="s">
        <v>18</v>
      </c>
      <c r="O9891" s="1">
        <v>1.2679799999999999E-61</v>
      </c>
      <c r="P9891">
        <v>613</v>
      </c>
    </row>
    <row r="9892" spans="1:16" x14ac:dyDescent="0.25">
      <c r="A9892" t="s">
        <v>14838</v>
      </c>
      <c r="B9892">
        <v>3099</v>
      </c>
      <c r="C9892" s="3" t="str">
        <f>HYPERLINK("http://www.uniprot.org/uniprot/I1L206","tr|I1L206|I1L206_SOYBN")</f>
        <v>tr|I1L206|I1L206_SOYBN</v>
      </c>
      <c r="D9892" t="s">
        <v>71</v>
      </c>
      <c r="E9892">
        <v>72.37</v>
      </c>
      <c r="F9892">
        <v>1046</v>
      </c>
      <c r="G9892">
        <v>289</v>
      </c>
      <c r="H9892">
        <v>14</v>
      </c>
      <c r="I9892">
        <v>1</v>
      </c>
      <c r="J9892">
        <v>3096</v>
      </c>
      <c r="K9892">
        <v>1</v>
      </c>
      <c r="L9892">
        <v>1</v>
      </c>
      <c r="M9892">
        <v>1032</v>
      </c>
      <c r="N9892" t="s">
        <v>18</v>
      </c>
      <c r="O9892">
        <v>0</v>
      </c>
      <c r="P9892">
        <v>3803</v>
      </c>
    </row>
    <row r="9893" spans="1:16" x14ac:dyDescent="0.25">
      <c r="A9893" t="s">
        <v>14839</v>
      </c>
      <c r="B9893">
        <v>1443</v>
      </c>
      <c r="C9893" s="3" t="str">
        <f>HYPERLINK("http://www.uniprot.org/uniprot/I1LWR5","tr|I1LWR5|I1LWR5_SOYBN")</f>
        <v>tr|I1LWR5|I1LWR5_SOYBN</v>
      </c>
      <c r="D9893" t="s">
        <v>14840</v>
      </c>
      <c r="E9893">
        <v>93.95</v>
      </c>
      <c r="F9893">
        <v>480</v>
      </c>
      <c r="G9893">
        <v>29</v>
      </c>
      <c r="H9893">
        <v>0</v>
      </c>
      <c r="I9893">
        <v>1</v>
      </c>
      <c r="J9893">
        <v>1440</v>
      </c>
      <c r="K9893">
        <v>1</v>
      </c>
      <c r="L9893">
        <v>1</v>
      </c>
      <c r="M9893">
        <v>480</v>
      </c>
      <c r="N9893" t="s">
        <v>18</v>
      </c>
      <c r="O9893">
        <v>0</v>
      </c>
      <c r="P9893">
        <v>2383</v>
      </c>
    </row>
    <row r="9894" spans="1:16" x14ac:dyDescent="0.25">
      <c r="A9894" t="s">
        <v>14841</v>
      </c>
      <c r="B9894">
        <v>918</v>
      </c>
      <c r="C9894" s="3" t="str">
        <f>HYPERLINK("http://www.uniprot.org/uniprot/G7K499","tr|G7K499|G7K499_MEDTR")</f>
        <v>tr|G7K499|G7K499_MEDTR</v>
      </c>
      <c r="D9894" t="s">
        <v>14842</v>
      </c>
      <c r="E9894">
        <v>99.01</v>
      </c>
      <c r="F9894">
        <v>305</v>
      </c>
      <c r="G9894">
        <v>3</v>
      </c>
      <c r="H9894">
        <v>0</v>
      </c>
      <c r="I9894">
        <v>1</v>
      </c>
      <c r="J9894">
        <v>915</v>
      </c>
      <c r="K9894">
        <v>1</v>
      </c>
      <c r="L9894">
        <v>1</v>
      </c>
      <c r="M9894">
        <v>305</v>
      </c>
      <c r="N9894" t="s">
        <v>18</v>
      </c>
      <c r="O9894" s="1">
        <v>1.5502400000000001E-178</v>
      </c>
      <c r="P9894">
        <v>1626</v>
      </c>
    </row>
    <row r="9895" spans="1:16" x14ac:dyDescent="0.25">
      <c r="A9895" t="s">
        <v>14843</v>
      </c>
      <c r="B9895">
        <v>183</v>
      </c>
      <c r="C9895" s="3" t="str">
        <f>HYPERLINK("http://www.uniprot.org/uniprot/G7L638","tr|G7L638|G7L638_MEDTR")</f>
        <v>tr|G7L638|G7L638_MEDTR</v>
      </c>
      <c r="D9895" t="s">
        <v>14844</v>
      </c>
      <c r="E9895">
        <v>94.64</v>
      </c>
      <c r="F9895">
        <v>56</v>
      </c>
      <c r="G9895">
        <v>3</v>
      </c>
      <c r="H9895">
        <v>0</v>
      </c>
      <c r="I9895">
        <v>1</v>
      </c>
      <c r="J9895">
        <v>168</v>
      </c>
      <c r="K9895">
        <v>1</v>
      </c>
      <c r="L9895">
        <v>1</v>
      </c>
      <c r="M9895">
        <v>56</v>
      </c>
      <c r="N9895" t="s">
        <v>18</v>
      </c>
      <c r="O9895" s="1">
        <v>1.54406E-22</v>
      </c>
      <c r="P9895">
        <v>276</v>
      </c>
    </row>
    <row r="9896" spans="1:16" x14ac:dyDescent="0.25">
      <c r="A9896" t="s">
        <v>14845</v>
      </c>
      <c r="B9896">
        <v>432</v>
      </c>
      <c r="C9896" s="3" t="str">
        <f>HYPERLINK("http://www.uniprot.org/uniprot/K7MW04","tr|K7MW04|K7MW04_SOYBN")</f>
        <v>tr|K7MW04|K7MW04_SOYBN</v>
      </c>
      <c r="D9896" t="s">
        <v>28</v>
      </c>
      <c r="E9896">
        <v>36.29</v>
      </c>
      <c r="F9896">
        <v>135</v>
      </c>
      <c r="G9896">
        <v>86</v>
      </c>
      <c r="H9896">
        <v>2</v>
      </c>
      <c r="I9896">
        <v>31</v>
      </c>
      <c r="J9896">
        <v>429</v>
      </c>
      <c r="K9896">
        <v>1</v>
      </c>
      <c r="L9896">
        <v>81</v>
      </c>
      <c r="M9896">
        <v>215</v>
      </c>
      <c r="N9896" t="s">
        <v>18</v>
      </c>
      <c r="O9896" s="1">
        <v>2.04241E-19</v>
      </c>
      <c r="P9896">
        <v>249</v>
      </c>
    </row>
    <row r="9897" spans="1:16" x14ac:dyDescent="0.25">
      <c r="A9897" t="s">
        <v>14846</v>
      </c>
      <c r="B9897">
        <v>408</v>
      </c>
      <c r="C9897" s="3" t="str">
        <f>HYPERLINK("http://www.uniprot.org/uniprot/B7FMF0","tr|B7FMF0|B7FMF0_MEDTR")</f>
        <v>tr|B7FMF0|B7FMF0_MEDTR</v>
      </c>
      <c r="D9897" t="s">
        <v>22</v>
      </c>
      <c r="E9897">
        <v>87</v>
      </c>
      <c r="F9897">
        <v>100</v>
      </c>
      <c r="G9897">
        <v>13</v>
      </c>
      <c r="H9897">
        <v>0</v>
      </c>
      <c r="I9897">
        <v>97</v>
      </c>
      <c r="J9897">
        <v>396</v>
      </c>
      <c r="K9897">
        <v>1</v>
      </c>
      <c r="L9897">
        <v>38</v>
      </c>
      <c r="M9897">
        <v>137</v>
      </c>
      <c r="N9897" t="s">
        <v>18</v>
      </c>
      <c r="O9897" s="1">
        <v>2.1098299999999999E-40</v>
      </c>
      <c r="P9897">
        <v>430</v>
      </c>
    </row>
    <row r="9898" spans="1:16" x14ac:dyDescent="0.25">
      <c r="A9898" t="s">
        <v>14847</v>
      </c>
      <c r="B9898">
        <v>453</v>
      </c>
      <c r="C9898" s="3" t="str">
        <f>HYPERLINK("http://www.uniprot.org/uniprot/I1JF94","tr|I1JF94|I1JF94_SOYBN")</f>
        <v>tr|I1JF94|I1JF94_SOYBN</v>
      </c>
      <c r="D9898" t="s">
        <v>28</v>
      </c>
      <c r="E9898">
        <v>73.569999999999993</v>
      </c>
      <c r="F9898">
        <v>140</v>
      </c>
      <c r="G9898">
        <v>37</v>
      </c>
      <c r="H9898">
        <v>4</v>
      </c>
      <c r="I9898">
        <v>37</v>
      </c>
      <c r="J9898">
        <v>444</v>
      </c>
      <c r="K9898">
        <v>1</v>
      </c>
      <c r="L9898">
        <v>2</v>
      </c>
      <c r="M9898">
        <v>135</v>
      </c>
      <c r="N9898" t="s">
        <v>18</v>
      </c>
      <c r="O9898" s="1">
        <v>9.0849599999999993E-44</v>
      </c>
      <c r="P9898">
        <v>459</v>
      </c>
    </row>
    <row r="9899" spans="1:16" x14ac:dyDescent="0.25">
      <c r="A9899" t="s">
        <v>14848</v>
      </c>
      <c r="B9899">
        <v>1914</v>
      </c>
      <c r="C9899" s="3" t="str">
        <f>HYPERLINK("http://www.uniprot.org/uniprot/K7MYY9","tr|K7MYY9|K7MYY9_SOYBN")</f>
        <v>tr|K7MYY9|K7MYY9_SOYBN</v>
      </c>
      <c r="D9899" t="s">
        <v>28</v>
      </c>
      <c r="E9899">
        <v>39.880000000000003</v>
      </c>
      <c r="F9899">
        <v>672</v>
      </c>
      <c r="G9899">
        <v>404</v>
      </c>
      <c r="H9899">
        <v>42</v>
      </c>
      <c r="I9899">
        <v>7</v>
      </c>
      <c r="J9899">
        <v>1896</v>
      </c>
      <c r="K9899">
        <v>1</v>
      </c>
      <c r="L9899">
        <v>2</v>
      </c>
      <c r="M9899">
        <v>619</v>
      </c>
      <c r="N9899" t="s">
        <v>18</v>
      </c>
      <c r="O9899" s="1">
        <v>2.9790200000000001E-97</v>
      </c>
      <c r="P9899">
        <v>929</v>
      </c>
    </row>
    <row r="9900" spans="1:16" x14ac:dyDescent="0.25">
      <c r="A9900" t="s">
        <v>14849</v>
      </c>
      <c r="B9900">
        <v>429</v>
      </c>
      <c r="C9900" s="3" t="str">
        <f>HYPERLINK("http://www.uniprot.org/uniprot/B7FMB2","tr|B7FMB2|B7FMB2_MEDTR")</f>
        <v>tr|B7FMB2|B7FMB2_MEDTR</v>
      </c>
      <c r="D9900" t="s">
        <v>14850</v>
      </c>
      <c r="E9900">
        <v>100</v>
      </c>
      <c r="F9900">
        <v>142</v>
      </c>
      <c r="G9900">
        <v>0</v>
      </c>
      <c r="H9900">
        <v>0</v>
      </c>
      <c r="I9900">
        <v>1</v>
      </c>
      <c r="J9900">
        <v>426</v>
      </c>
      <c r="K9900">
        <v>1</v>
      </c>
      <c r="L9900">
        <v>1</v>
      </c>
      <c r="M9900">
        <v>142</v>
      </c>
      <c r="N9900" t="s">
        <v>18</v>
      </c>
      <c r="O9900" s="1">
        <v>4.0682E-76</v>
      </c>
      <c r="P9900">
        <v>738</v>
      </c>
    </row>
    <row r="9901" spans="1:16" x14ac:dyDescent="0.25">
      <c r="A9901" t="s">
        <v>14851</v>
      </c>
      <c r="B9901">
        <v>345</v>
      </c>
      <c r="C9901" s="3" t="str">
        <f>HYPERLINK("http://www.uniprot.org/uniprot/G7JBL0","tr|G7JBL0|G7JBL0_MEDTR")</f>
        <v>tr|G7JBL0|G7JBL0_MEDTR</v>
      </c>
      <c r="D9901" t="s">
        <v>14852</v>
      </c>
      <c r="E9901">
        <v>79.31</v>
      </c>
      <c r="F9901">
        <v>116</v>
      </c>
      <c r="G9901">
        <v>24</v>
      </c>
      <c r="H9901">
        <v>2</v>
      </c>
      <c r="I9901">
        <v>1</v>
      </c>
      <c r="J9901">
        <v>342</v>
      </c>
      <c r="K9901">
        <v>1</v>
      </c>
      <c r="L9901">
        <v>1</v>
      </c>
      <c r="M9901">
        <v>113</v>
      </c>
      <c r="N9901" t="s">
        <v>18</v>
      </c>
      <c r="O9901" s="1">
        <v>1.11005E-41</v>
      </c>
      <c r="P9901">
        <v>441</v>
      </c>
    </row>
    <row r="9902" spans="1:16" x14ac:dyDescent="0.25">
      <c r="A9902" t="s">
        <v>14853</v>
      </c>
      <c r="B9902">
        <v>2619</v>
      </c>
      <c r="C9902" s="3" t="str">
        <f>HYPERLINK("http://www.uniprot.org/uniprot/I1JZ44","tr|I1JZ44|I1JZ44_SOYBN")</f>
        <v>tr|I1JZ44|I1JZ44_SOYBN</v>
      </c>
      <c r="D9902" t="s">
        <v>28</v>
      </c>
      <c r="E9902">
        <v>63.13</v>
      </c>
      <c r="F9902">
        <v>708</v>
      </c>
      <c r="G9902">
        <v>261</v>
      </c>
      <c r="H9902">
        <v>7</v>
      </c>
      <c r="I9902">
        <v>505</v>
      </c>
      <c r="J9902">
        <v>2607</v>
      </c>
      <c r="K9902">
        <v>1</v>
      </c>
      <c r="L9902">
        <v>141</v>
      </c>
      <c r="M9902">
        <v>834</v>
      </c>
      <c r="N9902" t="s">
        <v>18</v>
      </c>
      <c r="O9902">
        <v>0</v>
      </c>
      <c r="P9902">
        <v>2129</v>
      </c>
    </row>
    <row r="9903" spans="1:16" x14ac:dyDescent="0.25">
      <c r="A9903" t="s">
        <v>14854</v>
      </c>
      <c r="B9903">
        <v>363</v>
      </c>
      <c r="C9903" s="3" t="str">
        <f>HYPERLINK("http://www.uniprot.org/uniprot/I1L2V8","tr|I1L2V8|I1L2V8_SOYBN")</f>
        <v>tr|I1L2V8|I1L2V8_SOYBN</v>
      </c>
      <c r="D9903" t="s">
        <v>28</v>
      </c>
      <c r="E9903">
        <v>42.6</v>
      </c>
      <c r="F9903">
        <v>115</v>
      </c>
      <c r="G9903">
        <v>66</v>
      </c>
      <c r="H9903">
        <v>2</v>
      </c>
      <c r="I9903">
        <v>1</v>
      </c>
      <c r="J9903">
        <v>339</v>
      </c>
      <c r="K9903">
        <v>1</v>
      </c>
      <c r="L9903">
        <v>250</v>
      </c>
      <c r="M9903">
        <v>362</v>
      </c>
      <c r="N9903" t="s">
        <v>18</v>
      </c>
      <c r="O9903" s="1">
        <v>2.6894099999999999E-11</v>
      </c>
      <c r="P9903">
        <v>179</v>
      </c>
    </row>
    <row r="9904" spans="1:16" x14ac:dyDescent="0.25">
      <c r="A9904" t="s">
        <v>14855</v>
      </c>
      <c r="B9904">
        <v>969</v>
      </c>
      <c r="C9904" s="3" t="str">
        <f>HYPERLINK("http://www.uniprot.org/uniprot/I1M064","tr|I1M064|I1M064_SOYBN")</f>
        <v>tr|I1M064|I1M064_SOYBN</v>
      </c>
      <c r="D9904" t="s">
        <v>71</v>
      </c>
      <c r="E9904">
        <v>73.489999999999995</v>
      </c>
      <c r="F9904">
        <v>332</v>
      </c>
      <c r="G9904">
        <v>88</v>
      </c>
      <c r="H9904">
        <v>11</v>
      </c>
      <c r="I9904">
        <v>1</v>
      </c>
      <c r="J9904">
        <v>963</v>
      </c>
      <c r="K9904">
        <v>1</v>
      </c>
      <c r="L9904">
        <v>1</v>
      </c>
      <c r="M9904">
        <v>328</v>
      </c>
      <c r="N9904" t="s">
        <v>18</v>
      </c>
      <c r="O9904" s="1">
        <v>1.7943199999999999E-135</v>
      </c>
      <c r="P9904">
        <v>1255</v>
      </c>
    </row>
    <row r="9905" spans="1:16" x14ac:dyDescent="0.25">
      <c r="A9905" t="s">
        <v>14856</v>
      </c>
      <c r="B9905">
        <v>696</v>
      </c>
      <c r="C9905" s="3" t="str">
        <f>HYPERLINK("http://www.uniprot.org/uniprot/G7J8Q3","tr|G7J8Q3|G7J8Q3_MEDTR")</f>
        <v>tr|G7J8Q3|G7J8Q3_MEDTR</v>
      </c>
      <c r="D9905" t="s">
        <v>14857</v>
      </c>
      <c r="E9905">
        <v>69.8</v>
      </c>
      <c r="F9905">
        <v>202</v>
      </c>
      <c r="G9905">
        <v>61</v>
      </c>
      <c r="H9905">
        <v>2</v>
      </c>
      <c r="I9905">
        <v>94</v>
      </c>
      <c r="J9905">
        <v>693</v>
      </c>
      <c r="K9905">
        <v>1</v>
      </c>
      <c r="L9905">
        <v>44</v>
      </c>
      <c r="M9905">
        <v>238</v>
      </c>
      <c r="N9905" t="s">
        <v>18</v>
      </c>
      <c r="O9905" s="1">
        <v>5.2461299999999998E-70</v>
      </c>
      <c r="P9905">
        <v>688</v>
      </c>
    </row>
    <row r="9906" spans="1:16" x14ac:dyDescent="0.25">
      <c r="A9906" t="s">
        <v>14858</v>
      </c>
      <c r="B9906">
        <v>690</v>
      </c>
      <c r="C9906" s="3" t="str">
        <f>HYPERLINK("http://www.uniprot.org/uniprot/G7LEY0","tr|G7LEY0|G7LEY0_MEDTR")</f>
        <v>tr|G7LEY0|G7LEY0_MEDTR</v>
      </c>
      <c r="D9906" t="s">
        <v>14859</v>
      </c>
      <c r="E9906">
        <v>79.69</v>
      </c>
      <c r="F9906">
        <v>197</v>
      </c>
      <c r="G9906">
        <v>40</v>
      </c>
      <c r="H9906">
        <v>0</v>
      </c>
      <c r="I9906">
        <v>19</v>
      </c>
      <c r="J9906">
        <v>609</v>
      </c>
      <c r="K9906">
        <v>1</v>
      </c>
      <c r="L9906">
        <v>115</v>
      </c>
      <c r="M9906">
        <v>311</v>
      </c>
      <c r="N9906" t="s">
        <v>18</v>
      </c>
      <c r="O9906" s="1">
        <v>2.21529E-89</v>
      </c>
      <c r="P9906">
        <v>855</v>
      </c>
    </row>
    <row r="9907" spans="1:16" x14ac:dyDescent="0.25">
      <c r="A9907" t="s">
        <v>14860</v>
      </c>
      <c r="B9907">
        <v>2313</v>
      </c>
      <c r="C9907" s="3" t="str">
        <f>HYPERLINK("http://www.uniprot.org/uniprot/G7ZVI5","tr|G7ZVI5|G7ZVI5_MEDTR")</f>
        <v>tr|G7ZVI5|G7ZVI5_MEDTR</v>
      </c>
      <c r="D9907" t="s">
        <v>3244</v>
      </c>
      <c r="E9907">
        <v>32.96</v>
      </c>
      <c r="F9907">
        <v>458</v>
      </c>
      <c r="G9907">
        <v>307</v>
      </c>
      <c r="H9907">
        <v>27</v>
      </c>
      <c r="I9907">
        <v>892</v>
      </c>
      <c r="J9907">
        <v>2184</v>
      </c>
      <c r="K9907">
        <v>1</v>
      </c>
      <c r="L9907">
        <v>271</v>
      </c>
      <c r="M9907">
        <v>703</v>
      </c>
      <c r="N9907" t="s">
        <v>18</v>
      </c>
      <c r="O9907" s="1">
        <v>2.2109700000000001E-65</v>
      </c>
      <c r="P9907">
        <v>655</v>
      </c>
    </row>
    <row r="9908" spans="1:16" x14ac:dyDescent="0.25">
      <c r="A9908" t="s">
        <v>14861</v>
      </c>
      <c r="B9908">
        <v>357</v>
      </c>
      <c r="C9908" s="3" t="str">
        <f>HYPERLINK("http://www.uniprot.org/uniprot/G7LD30","tr|G7LD30|G7LD30_MEDTR")</f>
        <v>tr|G7LD30|G7LD30_MEDTR</v>
      </c>
      <c r="D9908" t="s">
        <v>14862</v>
      </c>
      <c r="E9908">
        <v>92.85</v>
      </c>
      <c r="F9908">
        <v>70</v>
      </c>
      <c r="G9908">
        <v>5</v>
      </c>
      <c r="H9908">
        <v>0</v>
      </c>
      <c r="I9908">
        <v>145</v>
      </c>
      <c r="J9908">
        <v>354</v>
      </c>
      <c r="K9908">
        <v>1</v>
      </c>
      <c r="L9908">
        <v>126</v>
      </c>
      <c r="M9908">
        <v>195</v>
      </c>
      <c r="N9908" t="s">
        <v>18</v>
      </c>
      <c r="O9908" s="1">
        <v>1.7501600000000001E-26</v>
      </c>
      <c r="P9908">
        <v>310</v>
      </c>
    </row>
    <row r="9909" spans="1:16" x14ac:dyDescent="0.25">
      <c r="A9909" t="s">
        <v>14863</v>
      </c>
      <c r="B9909">
        <v>1092</v>
      </c>
      <c r="C9909" s="3" t="str">
        <f>HYPERLINK("http://www.uniprot.org/uniprot/G7K3R4","tr|G7K3R4|G7K3R4_MEDTR")</f>
        <v>tr|G7K3R4|G7K3R4_MEDTR</v>
      </c>
      <c r="D9909" t="s">
        <v>14864</v>
      </c>
      <c r="E9909">
        <v>86.38</v>
      </c>
      <c r="F9909">
        <v>360</v>
      </c>
      <c r="G9909">
        <v>49</v>
      </c>
      <c r="H9909">
        <v>0</v>
      </c>
      <c r="I9909">
        <v>10</v>
      </c>
      <c r="J9909">
        <v>1089</v>
      </c>
      <c r="K9909">
        <v>1</v>
      </c>
      <c r="L9909">
        <v>5</v>
      </c>
      <c r="M9909">
        <v>363</v>
      </c>
      <c r="N9909" t="s">
        <v>18</v>
      </c>
      <c r="O9909">
        <v>0</v>
      </c>
      <c r="P9909">
        <v>1657</v>
      </c>
    </row>
    <row r="9910" spans="1:16" x14ac:dyDescent="0.25">
      <c r="A9910" t="s">
        <v>14865</v>
      </c>
      <c r="B9910">
        <v>1851</v>
      </c>
      <c r="C9910" s="3" t="str">
        <f>HYPERLINK("http://www.uniprot.org/uniprot/I1MHP5","tr|I1MHP5|I1MHP5_SOYBN")</f>
        <v>tr|I1MHP5|I1MHP5_SOYBN</v>
      </c>
      <c r="D9910" t="s">
        <v>28</v>
      </c>
      <c r="E9910">
        <v>27.85</v>
      </c>
      <c r="F9910">
        <v>420</v>
      </c>
      <c r="G9910">
        <v>303</v>
      </c>
      <c r="H9910">
        <v>42</v>
      </c>
      <c r="I9910">
        <v>151</v>
      </c>
      <c r="J9910">
        <v>1284</v>
      </c>
      <c r="K9910">
        <v>1</v>
      </c>
      <c r="L9910">
        <v>1057</v>
      </c>
      <c r="M9910">
        <v>1470</v>
      </c>
      <c r="N9910" t="s">
        <v>18</v>
      </c>
      <c r="O9910" s="1">
        <v>2.30072E-30</v>
      </c>
      <c r="P9910">
        <v>352</v>
      </c>
    </row>
    <row r="9911" spans="1:16" x14ac:dyDescent="0.25">
      <c r="A9911" t="s">
        <v>14866</v>
      </c>
      <c r="B9911">
        <v>150</v>
      </c>
      <c r="C9911" s="3" t="str">
        <f>HYPERLINK("http://www.uniprot.org/uniprot/Q6WAY3","tr|Q6WAY3|Q6WAY3_PEA")</f>
        <v>tr|Q6WAY3|Q6WAY3_PEA</v>
      </c>
      <c r="D9911" t="s">
        <v>14381</v>
      </c>
      <c r="E9911">
        <v>79.59</v>
      </c>
      <c r="F9911">
        <v>49</v>
      </c>
      <c r="G9911">
        <v>10</v>
      </c>
      <c r="H9911">
        <v>0</v>
      </c>
      <c r="I9911">
        <v>1</v>
      </c>
      <c r="J9911">
        <v>147</v>
      </c>
      <c r="K9911">
        <v>1</v>
      </c>
      <c r="L9911">
        <v>2042</v>
      </c>
      <c r="M9911">
        <v>2090</v>
      </c>
      <c r="N9911" t="s">
        <v>18</v>
      </c>
      <c r="O9911" s="1">
        <v>3.11241E-15</v>
      </c>
      <c r="P9911">
        <v>213</v>
      </c>
    </row>
    <row r="9912" spans="1:16" x14ac:dyDescent="0.25">
      <c r="A9912" t="s">
        <v>14867</v>
      </c>
      <c r="B9912">
        <v>225</v>
      </c>
      <c r="C9912" s="3" t="str">
        <f>HYPERLINK("http://www.uniprot.org/uniprot/Q949L5","tr|Q949L5|Q949L5_CICAR")</f>
        <v>tr|Q949L5|Q949L5_CICAR</v>
      </c>
      <c r="D9912" t="s">
        <v>55</v>
      </c>
      <c r="E9912">
        <v>69.86</v>
      </c>
      <c r="F9912">
        <v>73</v>
      </c>
      <c r="G9912">
        <v>22</v>
      </c>
      <c r="H9912">
        <v>0</v>
      </c>
      <c r="I9912">
        <v>1</v>
      </c>
      <c r="J9912">
        <v>219</v>
      </c>
      <c r="K9912">
        <v>1</v>
      </c>
      <c r="L9912">
        <v>1</v>
      </c>
      <c r="M9912">
        <v>73</v>
      </c>
      <c r="N9912" t="s">
        <v>18</v>
      </c>
      <c r="O9912" s="1">
        <v>1.5795099999999999E-19</v>
      </c>
      <c r="P9912">
        <v>250</v>
      </c>
    </row>
    <row r="9913" spans="1:16" x14ac:dyDescent="0.25">
      <c r="A9913" t="s">
        <v>14868</v>
      </c>
      <c r="B9913">
        <v>1719</v>
      </c>
      <c r="C9913" s="3" t="str">
        <f>HYPERLINK("http://www.uniprot.org/uniprot/G7KLZ3","tr|G7KLZ3|G7KLZ3_MEDTR")</f>
        <v>tr|G7KLZ3|G7KLZ3_MEDTR</v>
      </c>
      <c r="D9913" t="s">
        <v>14869</v>
      </c>
      <c r="E9913">
        <v>84.11</v>
      </c>
      <c r="F9913">
        <v>573</v>
      </c>
      <c r="G9913">
        <v>91</v>
      </c>
      <c r="H9913">
        <v>1</v>
      </c>
      <c r="I9913">
        <v>1</v>
      </c>
      <c r="J9913">
        <v>1716</v>
      </c>
      <c r="K9913">
        <v>1</v>
      </c>
      <c r="L9913">
        <v>1</v>
      </c>
      <c r="M9913">
        <v>571</v>
      </c>
      <c r="N9913" t="s">
        <v>18</v>
      </c>
      <c r="O9913">
        <v>0</v>
      </c>
      <c r="P9913">
        <v>2462</v>
      </c>
    </row>
    <row r="9914" spans="1:16" x14ac:dyDescent="0.25">
      <c r="A9914" t="s">
        <v>14870</v>
      </c>
      <c r="B9914">
        <v>228</v>
      </c>
      <c r="C9914" s="3" t="str">
        <f>HYPERLINK("http://www.uniprot.org/uniprot/G7IWD8","tr|G7IWD8|G7IWD8_MEDTR")</f>
        <v>tr|G7IWD8|G7IWD8_MEDTR</v>
      </c>
      <c r="D9914" t="s">
        <v>6805</v>
      </c>
      <c r="E9914">
        <v>54.68</v>
      </c>
      <c r="F9914">
        <v>64</v>
      </c>
      <c r="G9914">
        <v>29</v>
      </c>
      <c r="H9914">
        <v>0</v>
      </c>
      <c r="I9914">
        <v>4</v>
      </c>
      <c r="J9914">
        <v>195</v>
      </c>
      <c r="K9914">
        <v>1</v>
      </c>
      <c r="L9914">
        <v>318</v>
      </c>
      <c r="M9914">
        <v>381</v>
      </c>
      <c r="N9914" t="s">
        <v>18</v>
      </c>
      <c r="O9914" s="1">
        <v>4.1509599999999999E-12</v>
      </c>
      <c r="P9914">
        <v>186</v>
      </c>
    </row>
    <row r="9915" spans="1:16" x14ac:dyDescent="0.25">
      <c r="A9915" t="s">
        <v>14871</v>
      </c>
      <c r="B9915">
        <v>300</v>
      </c>
      <c r="C9915" s="3" t="str">
        <f>HYPERLINK("http://www.uniprot.org/uniprot/G7ILJ0","tr|G7ILJ0|G7ILJ0_MEDTR")</f>
        <v>tr|G7ILJ0|G7ILJ0_MEDTR</v>
      </c>
      <c r="D9915" t="s">
        <v>14872</v>
      </c>
      <c r="E9915">
        <v>65.650000000000006</v>
      </c>
      <c r="F9915">
        <v>99</v>
      </c>
      <c r="G9915">
        <v>34</v>
      </c>
      <c r="H9915">
        <v>1</v>
      </c>
      <c r="I9915">
        <v>1</v>
      </c>
      <c r="J9915">
        <v>294</v>
      </c>
      <c r="K9915">
        <v>1</v>
      </c>
      <c r="L9915">
        <v>1</v>
      </c>
      <c r="M9915">
        <v>99</v>
      </c>
      <c r="N9915" t="s">
        <v>18</v>
      </c>
      <c r="O9915" s="1">
        <v>9.6971000000000004E-25</v>
      </c>
      <c r="P9915">
        <v>295</v>
      </c>
    </row>
    <row r="9916" spans="1:16" x14ac:dyDescent="0.25">
      <c r="A9916" t="s">
        <v>14873</v>
      </c>
      <c r="B9916">
        <v>492</v>
      </c>
      <c r="C9916" s="3" t="str">
        <f>HYPERLINK("http://www.uniprot.org/uniprot/G7ITQ8","tr|G7ITQ8|G7ITQ8_MEDTR")</f>
        <v>tr|G7ITQ8|G7ITQ8_MEDTR</v>
      </c>
      <c r="D9916" t="s">
        <v>14874</v>
      </c>
      <c r="E9916">
        <v>95.67</v>
      </c>
      <c r="F9916">
        <v>162</v>
      </c>
      <c r="G9916">
        <v>7</v>
      </c>
      <c r="H9916">
        <v>1</v>
      </c>
      <c r="I9916">
        <v>1</v>
      </c>
      <c r="J9916">
        <v>483</v>
      </c>
      <c r="K9916">
        <v>1</v>
      </c>
      <c r="L9916">
        <v>144</v>
      </c>
      <c r="M9916">
        <v>305</v>
      </c>
      <c r="N9916" t="s">
        <v>18</v>
      </c>
      <c r="O9916" s="1">
        <v>8.6252099999999999E-95</v>
      </c>
      <c r="P9916">
        <v>899</v>
      </c>
    </row>
    <row r="9917" spans="1:16" x14ac:dyDescent="0.25">
      <c r="A9917" t="s">
        <v>14875</v>
      </c>
      <c r="B9917">
        <v>2961</v>
      </c>
      <c r="C9917" s="3" t="str">
        <f>HYPERLINK("http://www.uniprot.org/uniprot/I1LWR4","tr|I1LWR4|I1LWR4_SOYBN")</f>
        <v>tr|I1LWR4|I1LWR4_SOYBN</v>
      </c>
      <c r="D9917" t="s">
        <v>12871</v>
      </c>
      <c r="E9917">
        <v>82.72</v>
      </c>
      <c r="F9917">
        <v>990</v>
      </c>
      <c r="G9917">
        <v>171</v>
      </c>
      <c r="H9917">
        <v>6</v>
      </c>
      <c r="I9917">
        <v>4</v>
      </c>
      <c r="J9917">
        <v>2955</v>
      </c>
      <c r="K9917">
        <v>1</v>
      </c>
      <c r="L9917">
        <v>3</v>
      </c>
      <c r="M9917">
        <v>977</v>
      </c>
      <c r="N9917" t="s">
        <v>18</v>
      </c>
      <c r="O9917">
        <v>0</v>
      </c>
      <c r="P9917">
        <v>4200</v>
      </c>
    </row>
    <row r="9918" spans="1:16" x14ac:dyDescent="0.25">
      <c r="A9918" t="s">
        <v>14876</v>
      </c>
      <c r="B9918">
        <v>1470</v>
      </c>
      <c r="C9918" s="3" t="str">
        <f>HYPERLINK("http://www.uniprot.org/uniprot/G7K498","tr|G7K498|G7K498_MEDTR")</f>
        <v>tr|G7K498|G7K498_MEDTR</v>
      </c>
      <c r="D9918" t="s">
        <v>14877</v>
      </c>
      <c r="E9918">
        <v>73.430000000000007</v>
      </c>
      <c r="F9918">
        <v>542</v>
      </c>
      <c r="G9918">
        <v>144</v>
      </c>
      <c r="H9918">
        <v>53</v>
      </c>
      <c r="I9918">
        <v>1</v>
      </c>
      <c r="J9918">
        <v>1467</v>
      </c>
      <c r="K9918">
        <v>1</v>
      </c>
      <c r="L9918">
        <v>1</v>
      </c>
      <c r="M9918">
        <v>542</v>
      </c>
      <c r="N9918" t="s">
        <v>18</v>
      </c>
      <c r="O9918">
        <v>0</v>
      </c>
      <c r="P9918">
        <v>1957</v>
      </c>
    </row>
    <row r="9919" spans="1:16" x14ac:dyDescent="0.25">
      <c r="A9919" t="s">
        <v>14878</v>
      </c>
      <c r="B9919">
        <v>1164</v>
      </c>
      <c r="C9919" s="3" t="str">
        <f>HYPERLINK("http://www.uniprot.org/uniprot/G7KQU5","tr|G7KQU5|G7KQU5_MEDTR")</f>
        <v>tr|G7KQU5|G7KQU5_MEDTR</v>
      </c>
      <c r="D9919" t="s">
        <v>14879</v>
      </c>
      <c r="E9919">
        <v>85.89</v>
      </c>
      <c r="F9919">
        <v>390</v>
      </c>
      <c r="G9919">
        <v>55</v>
      </c>
      <c r="H9919">
        <v>3</v>
      </c>
      <c r="I9919">
        <v>1</v>
      </c>
      <c r="J9919">
        <v>1161</v>
      </c>
      <c r="K9919">
        <v>1</v>
      </c>
      <c r="L9919">
        <v>1</v>
      </c>
      <c r="M9919">
        <v>390</v>
      </c>
      <c r="N9919" t="s">
        <v>18</v>
      </c>
      <c r="O9919">
        <v>0</v>
      </c>
      <c r="P9919">
        <v>1715</v>
      </c>
    </row>
    <row r="9920" spans="1:16" x14ac:dyDescent="0.25">
      <c r="A9920" t="s">
        <v>14880</v>
      </c>
      <c r="B9920">
        <v>243</v>
      </c>
      <c r="C9920" s="3" t="str">
        <f>HYPERLINK("http://www.uniprot.org/uniprot/I3T2A1","tr|I3T2A1|I3T2A1_LOTJA")</f>
        <v>tr|I3T2A1|I3T2A1_LOTJA</v>
      </c>
      <c r="D9920" t="s">
        <v>2200</v>
      </c>
      <c r="E9920">
        <v>85</v>
      </c>
      <c r="F9920">
        <v>80</v>
      </c>
      <c r="G9920">
        <v>12</v>
      </c>
      <c r="H9920">
        <v>0</v>
      </c>
      <c r="I9920">
        <v>1</v>
      </c>
      <c r="J9920">
        <v>240</v>
      </c>
      <c r="K9920">
        <v>1</v>
      </c>
      <c r="L9920">
        <v>1</v>
      </c>
      <c r="M9920">
        <v>80</v>
      </c>
      <c r="N9920" t="s">
        <v>18</v>
      </c>
      <c r="O9920" s="1">
        <v>2.5489399999999999E-33</v>
      </c>
      <c r="P9920">
        <v>369</v>
      </c>
    </row>
    <row r="9921" spans="1:16" x14ac:dyDescent="0.25">
      <c r="A9921" t="s">
        <v>14881</v>
      </c>
      <c r="B9921">
        <v>1074</v>
      </c>
      <c r="C9921" s="3" t="str">
        <f>HYPERLINK("http://www.uniprot.org/uniprot/I1NIQ6","tr|I1NIQ6|I1NIQ6_SOYBN")</f>
        <v>tr|I1NIQ6|I1NIQ6_SOYBN</v>
      </c>
      <c r="D9921" t="s">
        <v>28</v>
      </c>
      <c r="E9921">
        <v>57.26</v>
      </c>
      <c r="F9921">
        <v>358</v>
      </c>
      <c r="G9921">
        <v>153</v>
      </c>
      <c r="H9921">
        <v>2</v>
      </c>
      <c r="I9921">
        <v>1</v>
      </c>
      <c r="J9921">
        <v>1068</v>
      </c>
      <c r="K9921">
        <v>1</v>
      </c>
      <c r="L9921">
        <v>1</v>
      </c>
      <c r="M9921">
        <v>331</v>
      </c>
      <c r="N9921" t="s">
        <v>18</v>
      </c>
      <c r="O9921" s="1">
        <v>1.4763899999999999E-88</v>
      </c>
      <c r="P9921">
        <v>851</v>
      </c>
    </row>
    <row r="9922" spans="1:16" x14ac:dyDescent="0.25">
      <c r="A9922" t="s">
        <v>14882</v>
      </c>
      <c r="B9922">
        <v>792</v>
      </c>
      <c r="C9922" s="3" t="str">
        <f>HYPERLINK("http://www.uniprot.org/uniprot/G7IDP3","tr|G7IDP3|G7IDP3_MEDTR")</f>
        <v>tr|G7IDP3|G7IDP3_MEDTR</v>
      </c>
      <c r="D9922" t="s">
        <v>14883</v>
      </c>
      <c r="E9922">
        <v>80.45</v>
      </c>
      <c r="F9922">
        <v>261</v>
      </c>
      <c r="G9922">
        <v>51</v>
      </c>
      <c r="H9922">
        <v>1</v>
      </c>
      <c r="I9922">
        <v>1</v>
      </c>
      <c r="J9922">
        <v>780</v>
      </c>
      <c r="K9922">
        <v>1</v>
      </c>
      <c r="L9922">
        <v>1</v>
      </c>
      <c r="M9922">
        <v>261</v>
      </c>
      <c r="N9922" t="s">
        <v>18</v>
      </c>
      <c r="O9922" s="1">
        <v>2.8642600000000001E-108</v>
      </c>
      <c r="P9922">
        <v>1019</v>
      </c>
    </row>
    <row r="9923" spans="1:16" x14ac:dyDescent="0.25">
      <c r="A9923" t="s">
        <v>14884</v>
      </c>
      <c r="B9923">
        <v>429</v>
      </c>
      <c r="C9923" s="3" t="str">
        <f>HYPERLINK("http://www.uniprot.org/uniprot/I3T8D3","tr|I3T8D3|I3T8D3_LOTJA")</f>
        <v>tr|I3T8D3|I3T8D3_LOTJA</v>
      </c>
      <c r="D9923" t="s">
        <v>93</v>
      </c>
      <c r="E9923">
        <v>100</v>
      </c>
      <c r="F9923">
        <v>142</v>
      </c>
      <c r="G9923">
        <v>0</v>
      </c>
      <c r="H9923">
        <v>0</v>
      </c>
      <c r="I9923">
        <v>1</v>
      </c>
      <c r="J9923">
        <v>426</v>
      </c>
      <c r="K9923">
        <v>1</v>
      </c>
      <c r="L9923">
        <v>1</v>
      </c>
      <c r="M9923">
        <v>142</v>
      </c>
      <c r="N9923" t="s">
        <v>18</v>
      </c>
      <c r="O9923" s="1">
        <v>6.9393000000000003E-76</v>
      </c>
      <c r="P9923">
        <v>736</v>
      </c>
    </row>
    <row r="9924" spans="1:16" x14ac:dyDescent="0.25">
      <c r="A9924" t="s">
        <v>14885</v>
      </c>
      <c r="B9924">
        <v>1731</v>
      </c>
      <c r="C9924" s="3" t="str">
        <f>HYPERLINK("http://www.uniprot.org/uniprot/G7I770","tr|G7I770|G7I770_MEDTR")</f>
        <v>tr|G7I770|G7I770_MEDTR</v>
      </c>
      <c r="D9924" t="s">
        <v>14886</v>
      </c>
      <c r="E9924">
        <v>61.32</v>
      </c>
      <c r="F9924">
        <v>605</v>
      </c>
      <c r="G9924">
        <v>234</v>
      </c>
      <c r="H9924">
        <v>70</v>
      </c>
      <c r="I9924">
        <v>124</v>
      </c>
      <c r="J9924">
        <v>1728</v>
      </c>
      <c r="K9924">
        <v>1</v>
      </c>
      <c r="L9924">
        <v>2</v>
      </c>
      <c r="M9924">
        <v>588</v>
      </c>
      <c r="N9924" t="s">
        <v>18</v>
      </c>
      <c r="O9924" s="1">
        <v>1.00933E-173</v>
      </c>
      <c r="P9924">
        <v>1588</v>
      </c>
    </row>
    <row r="9925" spans="1:16" x14ac:dyDescent="0.25">
      <c r="A9925" t="s">
        <v>14887</v>
      </c>
      <c r="B9925">
        <v>453</v>
      </c>
      <c r="C9925" s="3" t="str">
        <f>HYPERLINK("http://www.uniprot.org/uniprot/G7JBL0","tr|G7JBL0|G7JBL0_MEDTR")</f>
        <v>tr|G7JBL0|G7JBL0_MEDTR</v>
      </c>
      <c r="D9925" t="s">
        <v>14852</v>
      </c>
      <c r="E9925">
        <v>87.24</v>
      </c>
      <c r="F9925">
        <v>149</v>
      </c>
      <c r="G9925">
        <v>19</v>
      </c>
      <c r="H9925">
        <v>0</v>
      </c>
      <c r="I9925">
        <v>1</v>
      </c>
      <c r="J9925">
        <v>447</v>
      </c>
      <c r="K9925">
        <v>1</v>
      </c>
      <c r="L9925">
        <v>116</v>
      </c>
      <c r="M9925">
        <v>264</v>
      </c>
      <c r="N9925" t="s">
        <v>18</v>
      </c>
      <c r="O9925" s="1">
        <v>1.59253E-64</v>
      </c>
      <c r="P9925">
        <v>638</v>
      </c>
    </row>
    <row r="9926" spans="1:16" x14ac:dyDescent="0.25">
      <c r="A9926" t="s">
        <v>14888</v>
      </c>
      <c r="B9926">
        <v>447</v>
      </c>
      <c r="C9926" s="3" t="str">
        <f>HYPERLINK("http://www.uniprot.org/uniprot/G7KY93","tr|G7KY93|G7KY93_MEDTR")</f>
        <v>tr|G7KY93|G7KY93_MEDTR</v>
      </c>
      <c r="D9926" t="s">
        <v>14889</v>
      </c>
      <c r="E9926">
        <v>69.010000000000005</v>
      </c>
      <c r="F9926">
        <v>142</v>
      </c>
      <c r="G9926">
        <v>44</v>
      </c>
      <c r="H9926">
        <v>0</v>
      </c>
      <c r="I9926">
        <v>1</v>
      </c>
      <c r="J9926">
        <v>426</v>
      </c>
      <c r="K9926">
        <v>1</v>
      </c>
      <c r="L9926">
        <v>186</v>
      </c>
      <c r="M9926">
        <v>320</v>
      </c>
      <c r="N9926" t="s">
        <v>18</v>
      </c>
      <c r="O9926" s="1">
        <v>4.5527399999999997E-43</v>
      </c>
      <c r="P9926">
        <v>453</v>
      </c>
    </row>
    <row r="9927" spans="1:16" x14ac:dyDescent="0.25">
      <c r="A9927" t="s">
        <v>14890</v>
      </c>
      <c r="B9927">
        <v>2868</v>
      </c>
      <c r="C9927" s="3" t="str">
        <f>HYPERLINK("http://www.uniprot.org/uniprot/G7K3N9","tr|G7K3N9|G7K3N9_MEDTR")</f>
        <v>tr|G7K3N9|G7K3N9_MEDTR</v>
      </c>
      <c r="D9927" t="s">
        <v>8431</v>
      </c>
      <c r="E9927">
        <v>80.23</v>
      </c>
      <c r="F9927">
        <v>587</v>
      </c>
      <c r="G9927">
        <v>116</v>
      </c>
      <c r="H9927">
        <v>6</v>
      </c>
      <c r="I9927">
        <v>91</v>
      </c>
      <c r="J9927">
        <v>1833</v>
      </c>
      <c r="K9927">
        <v>1</v>
      </c>
      <c r="L9927">
        <v>37</v>
      </c>
      <c r="M9927">
        <v>623</v>
      </c>
      <c r="N9927" t="s">
        <v>18</v>
      </c>
      <c r="O9927">
        <v>0</v>
      </c>
      <c r="P9927">
        <v>2449</v>
      </c>
    </row>
    <row r="9928" spans="1:16" x14ac:dyDescent="0.25">
      <c r="A9928" t="s">
        <v>14891</v>
      </c>
      <c r="B9928">
        <v>1290</v>
      </c>
      <c r="C9928" s="3" t="str">
        <f>HYPERLINK("http://www.uniprot.org/uniprot/G7LJA2","tr|G7LJA2|G7LJA2_MEDTR")</f>
        <v>tr|G7LJA2|G7LJA2_MEDTR</v>
      </c>
      <c r="D9928" t="s">
        <v>14892</v>
      </c>
      <c r="E9928">
        <v>42.24</v>
      </c>
      <c r="F9928">
        <v>516</v>
      </c>
      <c r="G9928">
        <v>298</v>
      </c>
      <c r="H9928">
        <v>95</v>
      </c>
      <c r="I9928">
        <v>4</v>
      </c>
      <c r="J9928">
        <v>1266</v>
      </c>
      <c r="K9928">
        <v>1</v>
      </c>
      <c r="L9928">
        <v>1</v>
      </c>
      <c r="M9928">
        <v>508</v>
      </c>
      <c r="N9928" t="s">
        <v>18</v>
      </c>
      <c r="O9928" s="1">
        <v>1.2287100000000001E-90</v>
      </c>
      <c r="P9928">
        <v>870</v>
      </c>
    </row>
    <row r="9929" spans="1:16" x14ac:dyDescent="0.25">
      <c r="A9929" t="s">
        <v>14893</v>
      </c>
      <c r="B9929">
        <v>1281</v>
      </c>
      <c r="C9929" s="3" t="str">
        <f>HYPERLINK("http://www.uniprot.org/uniprot/G7J8Q8","tr|G7J8Q8|G7J8Q8_MEDTR")</f>
        <v>tr|G7J8Q8|G7J8Q8_MEDTR</v>
      </c>
      <c r="D9929" t="s">
        <v>14894</v>
      </c>
      <c r="E9929">
        <v>75.459999999999994</v>
      </c>
      <c r="F9929">
        <v>432</v>
      </c>
      <c r="G9929">
        <v>106</v>
      </c>
      <c r="H9929">
        <v>6</v>
      </c>
      <c r="I9929">
        <v>1</v>
      </c>
      <c r="J9929">
        <v>1278</v>
      </c>
      <c r="K9929">
        <v>1</v>
      </c>
      <c r="L9929">
        <v>10</v>
      </c>
      <c r="M9929">
        <v>439</v>
      </c>
      <c r="N9929" t="s">
        <v>18</v>
      </c>
      <c r="O9929" s="1">
        <v>1.18501E-178</v>
      </c>
      <c r="P9929">
        <v>1629</v>
      </c>
    </row>
    <row r="9930" spans="1:16" x14ac:dyDescent="0.25">
      <c r="A9930" t="s">
        <v>14895</v>
      </c>
      <c r="B9930">
        <v>1461</v>
      </c>
      <c r="C9930" s="3" t="str">
        <f>HYPERLINK("http://www.uniprot.org/uniprot/I1K519","tr|I1K519|I1K519_SOYBN")</f>
        <v>tr|I1K519|I1K519_SOYBN</v>
      </c>
      <c r="D9930" t="s">
        <v>28</v>
      </c>
      <c r="E9930">
        <v>82.75</v>
      </c>
      <c r="F9930">
        <v>487</v>
      </c>
      <c r="G9930">
        <v>84</v>
      </c>
      <c r="H9930">
        <v>1</v>
      </c>
      <c r="I9930">
        <v>1</v>
      </c>
      <c r="J9930">
        <v>1458</v>
      </c>
      <c r="K9930">
        <v>1</v>
      </c>
      <c r="L9930">
        <v>1</v>
      </c>
      <c r="M9930">
        <v>484</v>
      </c>
      <c r="N9930" t="s">
        <v>18</v>
      </c>
      <c r="O9930">
        <v>0</v>
      </c>
      <c r="P9930">
        <v>2074</v>
      </c>
    </row>
    <row r="9931" spans="1:16" x14ac:dyDescent="0.25">
      <c r="A9931" t="s">
        <v>14896</v>
      </c>
      <c r="B9931">
        <v>1476</v>
      </c>
      <c r="C9931" s="3" t="str">
        <f>HYPERLINK("http://www.uniprot.org/uniprot/I1JKR6","tr|I1JKR6|I1JKR6_SOYBN")</f>
        <v>tr|I1JKR6|I1JKR6_SOYBN</v>
      </c>
      <c r="D9931" t="s">
        <v>5534</v>
      </c>
      <c r="E9931">
        <v>74.84</v>
      </c>
      <c r="F9931">
        <v>469</v>
      </c>
      <c r="G9931">
        <v>118</v>
      </c>
      <c r="H9931">
        <v>1</v>
      </c>
      <c r="I9931">
        <v>70</v>
      </c>
      <c r="J9931">
        <v>1473</v>
      </c>
      <c r="K9931">
        <v>1</v>
      </c>
      <c r="L9931">
        <v>24</v>
      </c>
      <c r="M9931">
        <v>490</v>
      </c>
      <c r="N9931" t="s">
        <v>18</v>
      </c>
      <c r="O9931">
        <v>0</v>
      </c>
      <c r="P9931">
        <v>1853</v>
      </c>
    </row>
    <row r="9932" spans="1:16" x14ac:dyDescent="0.25">
      <c r="A9932" t="s">
        <v>14897</v>
      </c>
      <c r="B9932">
        <v>1713</v>
      </c>
      <c r="C9932" s="3" t="str">
        <f>HYPERLINK("http://www.uniprot.org/uniprot/A9YVC5","tr|A9YVC5|A9YVC5_MEDTR")</f>
        <v>tr|A9YVC5|A9YVC5_MEDTR</v>
      </c>
      <c r="D9932" t="s">
        <v>14898</v>
      </c>
      <c r="E9932">
        <v>84.9</v>
      </c>
      <c r="F9932">
        <v>583</v>
      </c>
      <c r="G9932">
        <v>88</v>
      </c>
      <c r="H9932">
        <v>13</v>
      </c>
      <c r="I9932">
        <v>1</v>
      </c>
      <c r="J9932">
        <v>1710</v>
      </c>
      <c r="K9932">
        <v>1</v>
      </c>
      <c r="L9932">
        <v>1</v>
      </c>
      <c r="M9932">
        <v>583</v>
      </c>
      <c r="N9932" t="s">
        <v>18</v>
      </c>
      <c r="O9932">
        <v>0</v>
      </c>
      <c r="P9932">
        <v>2411</v>
      </c>
    </row>
    <row r="9933" spans="1:16" x14ac:dyDescent="0.25">
      <c r="A9933" t="s">
        <v>14899</v>
      </c>
      <c r="B9933">
        <v>942</v>
      </c>
      <c r="C9933" s="3" t="str">
        <f>HYPERLINK("http://www.uniprot.org/uniprot/Q1S5M0","tr|Q1S5M0|Q1S5M0_MEDTR")</f>
        <v>tr|Q1S5M0|Q1S5M0_MEDTR</v>
      </c>
      <c r="D9933" t="s">
        <v>14900</v>
      </c>
      <c r="E9933">
        <v>75.27</v>
      </c>
      <c r="F9933">
        <v>275</v>
      </c>
      <c r="G9933">
        <v>68</v>
      </c>
      <c r="H9933">
        <v>0</v>
      </c>
      <c r="I9933">
        <v>115</v>
      </c>
      <c r="J9933">
        <v>939</v>
      </c>
      <c r="K9933">
        <v>1</v>
      </c>
      <c r="L9933">
        <v>275</v>
      </c>
      <c r="M9933">
        <v>549</v>
      </c>
      <c r="N9933" t="s">
        <v>18</v>
      </c>
      <c r="O9933" s="1">
        <v>3.6930599999999998E-114</v>
      </c>
      <c r="P9933">
        <v>1071</v>
      </c>
    </row>
    <row r="9934" spans="1:16" x14ac:dyDescent="0.25">
      <c r="A9934" t="s">
        <v>14901</v>
      </c>
      <c r="B9934">
        <v>1431</v>
      </c>
      <c r="C9934" s="3" t="str">
        <f>HYPERLINK("http://www.uniprot.org/uniprot/G7LD29","tr|G7LD29|G7LD29_MEDTR")</f>
        <v>tr|G7LD29|G7LD29_MEDTR</v>
      </c>
      <c r="D9934" t="s">
        <v>689</v>
      </c>
      <c r="E9934">
        <v>99.57</v>
      </c>
      <c r="F9934">
        <v>476</v>
      </c>
      <c r="G9934">
        <v>2</v>
      </c>
      <c r="H9934">
        <v>0</v>
      </c>
      <c r="I9934">
        <v>1</v>
      </c>
      <c r="J9934">
        <v>1428</v>
      </c>
      <c r="K9934">
        <v>1</v>
      </c>
      <c r="L9934">
        <v>1</v>
      </c>
      <c r="M9934">
        <v>476</v>
      </c>
      <c r="N9934" t="s">
        <v>18</v>
      </c>
      <c r="O9934">
        <v>0</v>
      </c>
      <c r="P9934">
        <v>2405</v>
      </c>
    </row>
    <row r="9935" spans="1:16" x14ac:dyDescent="0.25">
      <c r="A9935" t="s">
        <v>14902</v>
      </c>
      <c r="B9935">
        <v>1677</v>
      </c>
      <c r="C9935" s="3" t="str">
        <f>HYPERLINK("http://www.uniprot.org/uniprot/G7K3R2","tr|G7K3R2|G7K3R2_MEDTR")</f>
        <v>tr|G7K3R2|G7K3R2_MEDTR</v>
      </c>
      <c r="D9935" t="s">
        <v>14903</v>
      </c>
      <c r="E9935">
        <v>82.77</v>
      </c>
      <c r="F9935">
        <v>569</v>
      </c>
      <c r="G9935">
        <v>98</v>
      </c>
      <c r="H9935">
        <v>11</v>
      </c>
      <c r="I9935">
        <v>1</v>
      </c>
      <c r="J9935">
        <v>1674</v>
      </c>
      <c r="K9935">
        <v>1</v>
      </c>
      <c r="L9935">
        <v>1</v>
      </c>
      <c r="M9935">
        <v>569</v>
      </c>
      <c r="N9935" t="s">
        <v>18</v>
      </c>
      <c r="O9935">
        <v>0</v>
      </c>
      <c r="P9935">
        <v>2415</v>
      </c>
    </row>
    <row r="9936" spans="1:16" x14ac:dyDescent="0.25">
      <c r="A9936" t="s">
        <v>14904</v>
      </c>
      <c r="B9936">
        <v>234</v>
      </c>
      <c r="C9936" s="3" t="str">
        <f>HYPERLINK("http://www.uniprot.org/uniprot/Q2HTA3","tr|Q2HTA3|Q2HTA3_MEDTR")</f>
        <v>tr|Q2HTA3|Q2HTA3_MEDTR</v>
      </c>
      <c r="D9936" t="s">
        <v>14905</v>
      </c>
      <c r="E9936">
        <v>65.47</v>
      </c>
      <c r="F9936">
        <v>84</v>
      </c>
      <c r="G9936">
        <v>29</v>
      </c>
      <c r="H9936">
        <v>8</v>
      </c>
      <c r="I9936">
        <v>1</v>
      </c>
      <c r="J9936">
        <v>228</v>
      </c>
      <c r="K9936">
        <v>1</v>
      </c>
      <c r="L9936">
        <v>79</v>
      </c>
      <c r="M9936">
        <v>162</v>
      </c>
      <c r="N9936" t="s">
        <v>18</v>
      </c>
      <c r="O9936" s="1">
        <v>7.0120000000000002E-20</v>
      </c>
      <c r="P9936">
        <v>253</v>
      </c>
    </row>
    <row r="9937" spans="1:16" x14ac:dyDescent="0.25">
      <c r="A9937" t="s">
        <v>14906</v>
      </c>
      <c r="B9937">
        <v>891</v>
      </c>
      <c r="C9937" s="3" t="str">
        <f>HYPERLINK("http://www.uniprot.org/uniprot/I1J6M1","tr|I1J6M1|I1J6M1_SOYBN")</f>
        <v>tr|I1J6M1|I1J6M1_SOYBN</v>
      </c>
      <c r="D9937" t="s">
        <v>28</v>
      </c>
      <c r="E9937">
        <v>75</v>
      </c>
      <c r="F9937">
        <v>296</v>
      </c>
      <c r="G9937">
        <v>74</v>
      </c>
      <c r="H9937">
        <v>0</v>
      </c>
      <c r="I9937">
        <v>1</v>
      </c>
      <c r="J9937">
        <v>888</v>
      </c>
      <c r="K9937">
        <v>1</v>
      </c>
      <c r="L9937">
        <v>1</v>
      </c>
      <c r="M9937">
        <v>293</v>
      </c>
      <c r="N9937" t="s">
        <v>18</v>
      </c>
      <c r="O9937" s="1">
        <v>1.50247E-130</v>
      </c>
      <c r="P9937">
        <v>1212</v>
      </c>
    </row>
    <row r="9938" spans="1:16" x14ac:dyDescent="0.25">
      <c r="A9938" t="s">
        <v>14907</v>
      </c>
      <c r="B9938">
        <v>903</v>
      </c>
      <c r="C9938" s="3" t="str">
        <f>HYPERLINK("http://www.uniprot.org/uniprot/K7MNX2","tr|K7MNX2|K7MNX2_SOYBN")</f>
        <v>tr|K7MNX2|K7MNX2_SOYBN</v>
      </c>
      <c r="D9938" t="s">
        <v>28</v>
      </c>
      <c r="E9938">
        <v>25.66</v>
      </c>
      <c r="F9938">
        <v>113</v>
      </c>
      <c r="G9938">
        <v>84</v>
      </c>
      <c r="H9938">
        <v>2</v>
      </c>
      <c r="I9938">
        <v>175</v>
      </c>
      <c r="J9938">
        <v>507</v>
      </c>
      <c r="K9938">
        <v>1</v>
      </c>
      <c r="L9938">
        <v>402</v>
      </c>
      <c r="M9938">
        <v>514</v>
      </c>
      <c r="N9938" t="s">
        <v>18</v>
      </c>
      <c r="O9938" s="1">
        <v>2.1575000000000001E-7</v>
      </c>
      <c r="P9938">
        <v>150</v>
      </c>
    </row>
    <row r="9939" spans="1:16" x14ac:dyDescent="0.25">
      <c r="A9939" t="s">
        <v>14908</v>
      </c>
      <c r="B9939">
        <v>708</v>
      </c>
      <c r="C9939" s="3" t="str">
        <f>HYPERLINK("http://www.uniprot.org/uniprot/G7KLJ7","tr|G7KLJ7|G7KLJ7_MEDTR")</f>
        <v>tr|G7KLJ7|G7KLJ7_MEDTR</v>
      </c>
      <c r="D9939" t="s">
        <v>14909</v>
      </c>
      <c r="E9939">
        <v>81.010000000000005</v>
      </c>
      <c r="F9939">
        <v>237</v>
      </c>
      <c r="G9939">
        <v>45</v>
      </c>
      <c r="H9939">
        <v>2</v>
      </c>
      <c r="I9939">
        <v>1</v>
      </c>
      <c r="J9939">
        <v>705</v>
      </c>
      <c r="K9939">
        <v>1</v>
      </c>
      <c r="L9939">
        <v>1</v>
      </c>
      <c r="M9939">
        <v>234</v>
      </c>
      <c r="N9939" t="s">
        <v>18</v>
      </c>
      <c r="O9939" s="1">
        <v>5.0787199999999998E-100</v>
      </c>
      <c r="P9939">
        <v>947</v>
      </c>
    </row>
    <row r="9940" spans="1:16" x14ac:dyDescent="0.25">
      <c r="A9940" t="s">
        <v>14910</v>
      </c>
      <c r="B9940">
        <v>1281</v>
      </c>
      <c r="C9940" s="3" t="str">
        <f>HYPERLINK("http://www.uniprot.org/uniprot/G7K218","tr|G7K218|G7K218_MEDTR")</f>
        <v>tr|G7K218|G7K218_MEDTR</v>
      </c>
      <c r="D9940" t="s">
        <v>14911</v>
      </c>
      <c r="E9940">
        <v>81.349999999999994</v>
      </c>
      <c r="F9940">
        <v>370</v>
      </c>
      <c r="G9940">
        <v>69</v>
      </c>
      <c r="H9940">
        <v>1</v>
      </c>
      <c r="I9940">
        <v>142</v>
      </c>
      <c r="J9940">
        <v>1248</v>
      </c>
      <c r="K9940">
        <v>1</v>
      </c>
      <c r="L9940">
        <v>155</v>
      </c>
      <c r="M9940">
        <v>524</v>
      </c>
      <c r="N9940" t="s">
        <v>18</v>
      </c>
      <c r="O9940" s="1">
        <v>1.7151299999999999E-169</v>
      </c>
      <c r="P9940">
        <v>1550</v>
      </c>
    </row>
    <row r="9941" spans="1:16" x14ac:dyDescent="0.25">
      <c r="A9941" t="s">
        <v>14912</v>
      </c>
      <c r="B9941">
        <v>1128</v>
      </c>
      <c r="C9941" s="3" t="str">
        <f>HYPERLINK("http://www.uniprot.org/uniprot/G7ILJ3","tr|G7ILJ3|G7ILJ3_MEDTR")</f>
        <v>tr|G7ILJ3|G7ILJ3_MEDTR</v>
      </c>
      <c r="D9941" t="s">
        <v>14913</v>
      </c>
      <c r="E9941">
        <v>65.58</v>
      </c>
      <c r="F9941">
        <v>340</v>
      </c>
      <c r="G9941">
        <v>117</v>
      </c>
      <c r="H9941">
        <v>0</v>
      </c>
      <c r="I9941">
        <v>103</v>
      </c>
      <c r="J9941">
        <v>1122</v>
      </c>
      <c r="K9941">
        <v>1</v>
      </c>
      <c r="L9941">
        <v>1</v>
      </c>
      <c r="M9941">
        <v>338</v>
      </c>
      <c r="N9941" t="s">
        <v>18</v>
      </c>
      <c r="O9941" s="1">
        <v>6.6389900000000003E-135</v>
      </c>
      <c r="P9941">
        <v>1251</v>
      </c>
    </row>
    <row r="9942" spans="1:16" x14ac:dyDescent="0.25">
      <c r="A9942" t="s">
        <v>14914</v>
      </c>
      <c r="B9942">
        <v>534</v>
      </c>
      <c r="C9942" s="3" t="str">
        <f>HYPERLINK("http://www.uniprot.org/uniprot/G7ITR2","tr|G7ITR2|G7ITR2_MEDTR")</f>
        <v>tr|G7ITR2|G7ITR2_MEDTR</v>
      </c>
      <c r="D9942" t="s">
        <v>14915</v>
      </c>
      <c r="E9942">
        <v>90.11</v>
      </c>
      <c r="F9942">
        <v>172</v>
      </c>
      <c r="G9942">
        <v>17</v>
      </c>
      <c r="H9942">
        <v>0</v>
      </c>
      <c r="I9942">
        <v>16</v>
      </c>
      <c r="J9942">
        <v>531</v>
      </c>
      <c r="K9942">
        <v>1</v>
      </c>
      <c r="L9942">
        <v>3</v>
      </c>
      <c r="M9942">
        <v>173</v>
      </c>
      <c r="N9942" t="s">
        <v>18</v>
      </c>
      <c r="O9942" s="1">
        <v>1.35264E-87</v>
      </c>
      <c r="P9942">
        <v>837</v>
      </c>
    </row>
    <row r="9943" spans="1:16" x14ac:dyDescent="0.25">
      <c r="A9943" t="s">
        <v>14916</v>
      </c>
      <c r="B9943">
        <v>543</v>
      </c>
      <c r="C9943" s="3" t="str">
        <f>HYPERLINK("http://www.uniprot.org/uniprot/G7KS46","tr|G7KS46|G7KS46_MEDTR")</f>
        <v>tr|G7KS46|G7KS46_MEDTR</v>
      </c>
      <c r="D9943" t="s">
        <v>14917</v>
      </c>
      <c r="E9943">
        <v>29.78</v>
      </c>
      <c r="F9943">
        <v>94</v>
      </c>
      <c r="G9943">
        <v>66</v>
      </c>
      <c r="H9943">
        <v>4</v>
      </c>
      <c r="I9943">
        <v>49</v>
      </c>
      <c r="J9943">
        <v>318</v>
      </c>
      <c r="K9943">
        <v>1</v>
      </c>
      <c r="L9943">
        <v>103</v>
      </c>
      <c r="M9943">
        <v>196</v>
      </c>
      <c r="N9943" t="s">
        <v>18</v>
      </c>
      <c r="O9943" s="1">
        <v>5.4752600000000003E-7</v>
      </c>
      <c r="P9943">
        <v>142</v>
      </c>
    </row>
    <row r="9944" spans="1:16" x14ac:dyDescent="0.25">
      <c r="A9944" t="s">
        <v>14918</v>
      </c>
      <c r="B9944">
        <v>1455</v>
      </c>
      <c r="C9944" s="3" t="str">
        <f>HYPERLINK("http://www.uniprot.org/uniprot/A6XNC5","tr|A6XNC5|A6XNC5_MEDTR")</f>
        <v>tr|A6XNC5|A6XNC5_MEDTR</v>
      </c>
      <c r="D9944" t="s">
        <v>14919</v>
      </c>
      <c r="E9944">
        <v>79.17</v>
      </c>
      <c r="F9944">
        <v>485</v>
      </c>
      <c r="G9944">
        <v>101</v>
      </c>
      <c r="H9944">
        <v>1</v>
      </c>
      <c r="I9944">
        <v>1</v>
      </c>
      <c r="J9944">
        <v>1452</v>
      </c>
      <c r="K9944">
        <v>1</v>
      </c>
      <c r="L9944">
        <v>1</v>
      </c>
      <c r="M9944">
        <v>482</v>
      </c>
      <c r="N9944" t="s">
        <v>18</v>
      </c>
      <c r="O9944">
        <v>0</v>
      </c>
      <c r="P9944">
        <v>2078</v>
      </c>
    </row>
    <row r="9945" spans="1:16" x14ac:dyDescent="0.25">
      <c r="A9945" t="s">
        <v>14920</v>
      </c>
      <c r="B9945">
        <v>798</v>
      </c>
      <c r="C9945" s="3" t="str">
        <f>HYPERLINK("http://www.uniprot.org/uniprot/G7K497","tr|G7K497|G7K497_MEDTR")</f>
        <v>tr|G7K497|G7K497_MEDTR</v>
      </c>
      <c r="D9945" t="s">
        <v>12326</v>
      </c>
      <c r="E9945">
        <v>70.45</v>
      </c>
      <c r="F9945">
        <v>264</v>
      </c>
      <c r="G9945">
        <v>78</v>
      </c>
      <c r="H9945">
        <v>2</v>
      </c>
      <c r="I9945">
        <v>1</v>
      </c>
      <c r="J9945">
        <v>786</v>
      </c>
      <c r="K9945">
        <v>1</v>
      </c>
      <c r="L9945">
        <v>72</v>
      </c>
      <c r="M9945">
        <v>335</v>
      </c>
      <c r="N9945" t="s">
        <v>18</v>
      </c>
      <c r="O9945" s="1">
        <v>7.1715399999999996E-107</v>
      </c>
      <c r="P9945">
        <v>1007</v>
      </c>
    </row>
    <row r="9946" spans="1:16" x14ac:dyDescent="0.25">
      <c r="A9946" t="s">
        <v>14921</v>
      </c>
      <c r="B9946">
        <v>441</v>
      </c>
      <c r="C9946" s="3" t="str">
        <f>HYPERLINK("http://www.uniprot.org/uniprot/G7KQU7","tr|G7KQU7|G7KQU7_MEDTR")</f>
        <v>tr|G7KQU7|G7KQU7_MEDTR</v>
      </c>
      <c r="D9946" t="s">
        <v>14922</v>
      </c>
      <c r="E9946">
        <v>74.12</v>
      </c>
      <c r="F9946">
        <v>143</v>
      </c>
      <c r="G9946">
        <v>37</v>
      </c>
      <c r="H9946">
        <v>0</v>
      </c>
      <c r="I9946">
        <v>1</v>
      </c>
      <c r="J9946">
        <v>429</v>
      </c>
      <c r="K9946">
        <v>1</v>
      </c>
      <c r="L9946">
        <v>1</v>
      </c>
      <c r="M9946">
        <v>142</v>
      </c>
      <c r="N9946" t="s">
        <v>18</v>
      </c>
      <c r="O9946" s="1">
        <v>1.7426800000000001E-50</v>
      </c>
      <c r="P9946">
        <v>517</v>
      </c>
    </row>
    <row r="9947" spans="1:16" x14ac:dyDescent="0.25">
      <c r="A9947" t="s">
        <v>14923</v>
      </c>
      <c r="B9947">
        <v>2772</v>
      </c>
      <c r="C9947" s="3" t="str">
        <f>HYPERLINK("http://www.uniprot.org/uniprot/I1JND5","tr|I1JND5|I1JND5_SOYBN")</f>
        <v>tr|I1JND5|I1JND5_SOYBN</v>
      </c>
      <c r="D9947" t="s">
        <v>71</v>
      </c>
      <c r="E9947">
        <v>68.88</v>
      </c>
      <c r="F9947">
        <v>1022</v>
      </c>
      <c r="G9947">
        <v>318</v>
      </c>
      <c r="H9947">
        <v>103</v>
      </c>
      <c r="I9947">
        <v>13</v>
      </c>
      <c r="J9947">
        <v>2769</v>
      </c>
      <c r="K9947">
        <v>1</v>
      </c>
      <c r="L9947">
        <v>4</v>
      </c>
      <c r="M9947">
        <v>1014</v>
      </c>
      <c r="N9947" t="s">
        <v>18</v>
      </c>
      <c r="O9947">
        <v>0</v>
      </c>
      <c r="P9947">
        <v>3454</v>
      </c>
    </row>
    <row r="9948" spans="1:16" x14ac:dyDescent="0.25">
      <c r="A9948" t="s">
        <v>14924</v>
      </c>
      <c r="B9948">
        <v>2010</v>
      </c>
      <c r="C9948" s="3" t="str">
        <f>HYPERLINK("http://www.uniprot.org/uniprot/I1N535","tr|I1N535|I1N535_SOYBN")</f>
        <v>tr|I1N535|I1N535_SOYBN</v>
      </c>
      <c r="D9948" t="s">
        <v>71</v>
      </c>
      <c r="E9948">
        <v>74.56</v>
      </c>
      <c r="F9948">
        <v>464</v>
      </c>
      <c r="G9948">
        <v>118</v>
      </c>
      <c r="H9948">
        <v>9</v>
      </c>
      <c r="I9948">
        <v>1</v>
      </c>
      <c r="J9948">
        <v>1365</v>
      </c>
      <c r="K9948">
        <v>1</v>
      </c>
      <c r="L9948">
        <v>10</v>
      </c>
      <c r="M9948">
        <v>472</v>
      </c>
      <c r="N9948" t="s">
        <v>18</v>
      </c>
      <c r="O9948">
        <v>0</v>
      </c>
      <c r="P9948">
        <v>1769</v>
      </c>
    </row>
    <row r="9949" spans="1:16" x14ac:dyDescent="0.25">
      <c r="A9949" t="s">
        <v>14925</v>
      </c>
      <c r="B9949">
        <v>759</v>
      </c>
      <c r="C9949" s="3" t="str">
        <f>HYPERLINK("http://www.uniprot.org/uniprot/I3SVA0","tr|I3SVA0|I3SVA0_MEDTR")</f>
        <v>tr|I3SVA0|I3SVA0_MEDTR</v>
      </c>
      <c r="D9949" t="s">
        <v>22</v>
      </c>
      <c r="E9949">
        <v>83.59</v>
      </c>
      <c r="F9949">
        <v>256</v>
      </c>
      <c r="G9949">
        <v>42</v>
      </c>
      <c r="H9949">
        <v>4</v>
      </c>
      <c r="I9949">
        <v>1</v>
      </c>
      <c r="J9949">
        <v>756</v>
      </c>
      <c r="K9949">
        <v>1</v>
      </c>
      <c r="L9949">
        <v>1</v>
      </c>
      <c r="M9949">
        <v>253</v>
      </c>
      <c r="N9949" t="s">
        <v>18</v>
      </c>
      <c r="O9949" s="1">
        <v>4.6537100000000001E-113</v>
      </c>
      <c r="P9949">
        <v>1060</v>
      </c>
    </row>
    <row r="9950" spans="1:16" x14ac:dyDescent="0.25">
      <c r="A9950" t="s">
        <v>14926</v>
      </c>
      <c r="B9950">
        <v>495</v>
      </c>
      <c r="C9950" s="3" t="str">
        <f>HYPERLINK("http://www.uniprot.org/uniprot/G7IDP8","tr|G7IDP8|G7IDP8_MEDTR")</f>
        <v>tr|G7IDP8|G7IDP8_MEDTR</v>
      </c>
      <c r="D9950" t="s">
        <v>14927</v>
      </c>
      <c r="E9950">
        <v>53.93</v>
      </c>
      <c r="F9950">
        <v>178</v>
      </c>
      <c r="G9950">
        <v>82</v>
      </c>
      <c r="H9950">
        <v>15</v>
      </c>
      <c r="I9950">
        <v>1</v>
      </c>
      <c r="J9950">
        <v>489</v>
      </c>
      <c r="K9950">
        <v>1</v>
      </c>
      <c r="L9950">
        <v>59</v>
      </c>
      <c r="M9950">
        <v>236</v>
      </c>
      <c r="N9950" t="s">
        <v>18</v>
      </c>
      <c r="O9950" s="1">
        <v>4.0334299999999999E-39</v>
      </c>
      <c r="P9950">
        <v>419</v>
      </c>
    </row>
    <row r="9951" spans="1:16" x14ac:dyDescent="0.25">
      <c r="A9951" t="s">
        <v>14928</v>
      </c>
      <c r="B9951">
        <v>2778</v>
      </c>
      <c r="C9951" s="3" t="str">
        <f>HYPERLINK("http://www.uniprot.org/uniprot/K7LHI3","tr|K7LHI3|K7LHI3_SOYBN")</f>
        <v>tr|K7LHI3|K7LHI3_SOYBN</v>
      </c>
      <c r="D9951" t="s">
        <v>28</v>
      </c>
      <c r="E9951">
        <v>58.61</v>
      </c>
      <c r="F9951">
        <v>621</v>
      </c>
      <c r="G9951">
        <v>257</v>
      </c>
      <c r="H9951">
        <v>59</v>
      </c>
      <c r="I9951">
        <v>1087</v>
      </c>
      <c r="J9951">
        <v>2772</v>
      </c>
      <c r="K9951">
        <v>1</v>
      </c>
      <c r="L9951">
        <v>7</v>
      </c>
      <c r="M9951">
        <v>626</v>
      </c>
      <c r="N9951" t="s">
        <v>18</v>
      </c>
      <c r="O9951" s="1">
        <v>8.5513799999999997E-176</v>
      </c>
      <c r="P9951">
        <v>1608</v>
      </c>
    </row>
    <row r="9952" spans="1:16" x14ac:dyDescent="0.25">
      <c r="A9952" t="s">
        <v>14929</v>
      </c>
      <c r="B9952">
        <v>969</v>
      </c>
      <c r="C9952" s="3" t="str">
        <f>HYPERLINK("http://www.uniprot.org/uniprot/G7I779","tr|G7I779|G7I779_MEDTR")</f>
        <v>tr|G7I779|G7I779_MEDTR</v>
      </c>
      <c r="D9952" t="s">
        <v>14930</v>
      </c>
      <c r="E9952">
        <v>55.82</v>
      </c>
      <c r="F9952">
        <v>326</v>
      </c>
      <c r="G9952">
        <v>144</v>
      </c>
      <c r="H9952">
        <v>5</v>
      </c>
      <c r="I9952">
        <v>4</v>
      </c>
      <c r="J9952">
        <v>966</v>
      </c>
      <c r="K9952">
        <v>1</v>
      </c>
      <c r="L9952">
        <v>7</v>
      </c>
      <c r="M9952">
        <v>309</v>
      </c>
      <c r="N9952" t="s">
        <v>18</v>
      </c>
      <c r="O9952" s="1">
        <v>1.8236900000000001E-79</v>
      </c>
      <c r="P9952">
        <v>772</v>
      </c>
    </row>
    <row r="9953" spans="1:16" x14ac:dyDescent="0.25">
      <c r="A9953" t="s">
        <v>14931</v>
      </c>
      <c r="B9953">
        <v>408</v>
      </c>
      <c r="C9953" s="3" t="str">
        <f>HYPERLINK("http://www.uniprot.org/uniprot/G7JBL2","tr|G7JBL2|G7JBL2_MEDTR")</f>
        <v>tr|G7JBL2|G7JBL2_MEDTR</v>
      </c>
      <c r="D9953" t="s">
        <v>14932</v>
      </c>
      <c r="E9953">
        <v>94.49</v>
      </c>
      <c r="F9953">
        <v>109</v>
      </c>
      <c r="G9953">
        <v>6</v>
      </c>
      <c r="H9953">
        <v>0</v>
      </c>
      <c r="I9953">
        <v>79</v>
      </c>
      <c r="J9953">
        <v>405</v>
      </c>
      <c r="K9953">
        <v>1</v>
      </c>
      <c r="L9953">
        <v>25</v>
      </c>
      <c r="M9953">
        <v>133</v>
      </c>
      <c r="N9953" t="s">
        <v>18</v>
      </c>
      <c r="O9953" s="1">
        <v>3.2399300000000001E-57</v>
      </c>
      <c r="P9953">
        <v>575</v>
      </c>
    </row>
    <row r="9954" spans="1:16" x14ac:dyDescent="0.25">
      <c r="A9954" t="s">
        <v>14933</v>
      </c>
      <c r="B9954">
        <v>1323</v>
      </c>
      <c r="C9954" s="3" t="str">
        <f>HYPERLINK("http://www.uniprot.org/uniprot/I1JZ45","tr|I1JZ45|I1JZ45_SOYBN")</f>
        <v>tr|I1JZ45|I1JZ45_SOYBN</v>
      </c>
      <c r="D9954" t="s">
        <v>99</v>
      </c>
      <c r="E9954">
        <v>89.44</v>
      </c>
      <c r="F9954">
        <v>360</v>
      </c>
      <c r="G9954">
        <v>38</v>
      </c>
      <c r="H9954">
        <v>4</v>
      </c>
      <c r="I9954">
        <v>196</v>
      </c>
      <c r="J9954">
        <v>1263</v>
      </c>
      <c r="K9954">
        <v>1</v>
      </c>
      <c r="L9954">
        <v>57</v>
      </c>
      <c r="M9954">
        <v>416</v>
      </c>
      <c r="N9954" t="s">
        <v>18</v>
      </c>
      <c r="O9954">
        <v>0</v>
      </c>
      <c r="P9954">
        <v>1695</v>
      </c>
    </row>
    <row r="9955" spans="1:16" x14ac:dyDescent="0.25">
      <c r="A9955" t="s">
        <v>14934</v>
      </c>
      <c r="B9955">
        <v>1551</v>
      </c>
      <c r="C9955" s="3" t="str">
        <f>HYPERLINK("http://www.uniprot.org/uniprot/G7J0V1","tr|G7J0V1|G7J0V1_MEDTR")</f>
        <v>tr|G7J0V1|G7J0V1_MEDTR</v>
      </c>
      <c r="D9955" t="s">
        <v>14935</v>
      </c>
      <c r="E9955">
        <v>87.71</v>
      </c>
      <c r="F9955">
        <v>456</v>
      </c>
      <c r="G9955">
        <v>56</v>
      </c>
      <c r="H9955">
        <v>0</v>
      </c>
      <c r="I9955">
        <v>118</v>
      </c>
      <c r="J9955">
        <v>1485</v>
      </c>
      <c r="K9955">
        <v>1</v>
      </c>
      <c r="L9955">
        <v>33</v>
      </c>
      <c r="M9955">
        <v>484</v>
      </c>
      <c r="N9955" t="s">
        <v>18</v>
      </c>
      <c r="O9955">
        <v>0</v>
      </c>
      <c r="P9955">
        <v>2106</v>
      </c>
    </row>
    <row r="9956" spans="1:16" x14ac:dyDescent="0.25">
      <c r="A9956" t="s">
        <v>14936</v>
      </c>
      <c r="B9956">
        <v>2148</v>
      </c>
      <c r="C9956" s="3" t="str">
        <f>HYPERLINK("http://www.uniprot.org/uniprot/I1M058","tr|I1M058|I1M058_SOYBN")</f>
        <v>tr|I1M058|I1M058_SOYBN</v>
      </c>
      <c r="D9956" t="s">
        <v>28</v>
      </c>
      <c r="E9956">
        <v>76.489999999999995</v>
      </c>
      <c r="F9956">
        <v>719</v>
      </c>
      <c r="G9956">
        <v>169</v>
      </c>
      <c r="H9956">
        <v>5</v>
      </c>
      <c r="I9956">
        <v>1</v>
      </c>
      <c r="J9956">
        <v>2142</v>
      </c>
      <c r="K9956">
        <v>1</v>
      </c>
      <c r="L9956">
        <v>23</v>
      </c>
      <c r="M9956">
        <v>734</v>
      </c>
      <c r="N9956" t="s">
        <v>18</v>
      </c>
      <c r="O9956">
        <v>0</v>
      </c>
      <c r="P9956">
        <v>2879</v>
      </c>
    </row>
    <row r="9957" spans="1:16" x14ac:dyDescent="0.25">
      <c r="A9957" t="s">
        <v>14937</v>
      </c>
      <c r="B9957">
        <v>711</v>
      </c>
      <c r="C9957" s="3" t="str">
        <f>HYPERLINK("http://www.uniprot.org/uniprot/G7J8R0","tr|G7J8R0|G7J8R0_MEDTR")</f>
        <v>tr|G7J8R0|G7J8R0_MEDTR</v>
      </c>
      <c r="D9957" t="s">
        <v>14938</v>
      </c>
      <c r="E9957">
        <v>84.71</v>
      </c>
      <c r="F9957">
        <v>242</v>
      </c>
      <c r="G9957">
        <v>37</v>
      </c>
      <c r="H9957">
        <v>7</v>
      </c>
      <c r="I9957">
        <v>1</v>
      </c>
      <c r="J9957">
        <v>705</v>
      </c>
      <c r="K9957">
        <v>1</v>
      </c>
      <c r="L9957">
        <v>1</v>
      </c>
      <c r="M9957">
        <v>241</v>
      </c>
      <c r="N9957" t="s">
        <v>18</v>
      </c>
      <c r="O9957" s="1">
        <v>1.17769E-112</v>
      </c>
      <c r="P9957">
        <v>1056</v>
      </c>
    </row>
    <row r="9958" spans="1:16" x14ac:dyDescent="0.25">
      <c r="A9958" t="s">
        <v>14939</v>
      </c>
      <c r="B9958">
        <v>2919</v>
      </c>
      <c r="C9958" s="3" t="str">
        <f>HYPERLINK("http://www.uniprot.org/uniprot/I1K518","tr|I1K518|I1K518_SOYBN")</f>
        <v>tr|I1K518|I1K518_SOYBN</v>
      </c>
      <c r="D9958" t="s">
        <v>71</v>
      </c>
      <c r="E9958">
        <v>57.16</v>
      </c>
      <c r="F9958">
        <v>551</v>
      </c>
      <c r="G9958">
        <v>236</v>
      </c>
      <c r="H9958">
        <v>4</v>
      </c>
      <c r="I9958">
        <v>1</v>
      </c>
      <c r="J9958">
        <v>1641</v>
      </c>
      <c r="K9958">
        <v>1</v>
      </c>
      <c r="L9958">
        <v>67</v>
      </c>
      <c r="M9958">
        <v>595</v>
      </c>
      <c r="N9958" t="s">
        <v>18</v>
      </c>
      <c r="O9958" s="1">
        <v>1.1817E-159</v>
      </c>
      <c r="P9958">
        <v>1469</v>
      </c>
    </row>
    <row r="9959" spans="1:16" x14ac:dyDescent="0.25">
      <c r="A9959" t="s">
        <v>14940</v>
      </c>
      <c r="B9959">
        <v>891</v>
      </c>
      <c r="C9959" s="3" t="str">
        <f>HYPERLINK("http://www.uniprot.org/uniprot/G7LIM1","tr|G7LIM1|G7LIM1_MEDTR")</f>
        <v>tr|G7LIM1|G7LIM1_MEDTR</v>
      </c>
      <c r="D9959" t="s">
        <v>14941</v>
      </c>
      <c r="E9959">
        <v>72.41</v>
      </c>
      <c r="F9959">
        <v>87</v>
      </c>
      <c r="G9959">
        <v>24</v>
      </c>
      <c r="H9959">
        <v>2</v>
      </c>
      <c r="I9959">
        <v>172</v>
      </c>
      <c r="J9959">
        <v>426</v>
      </c>
      <c r="K9959">
        <v>1</v>
      </c>
      <c r="L9959">
        <v>104</v>
      </c>
      <c r="M9959">
        <v>190</v>
      </c>
      <c r="N9959" t="s">
        <v>18</v>
      </c>
      <c r="O9959" s="1">
        <v>1.07234E-27</v>
      </c>
      <c r="P9959">
        <v>325</v>
      </c>
    </row>
    <row r="9960" spans="1:16" x14ac:dyDescent="0.25">
      <c r="A9960" t="s">
        <v>14942</v>
      </c>
      <c r="B9960">
        <v>3573</v>
      </c>
      <c r="C9960" s="3" t="str">
        <f>HYPERLINK("http://www.uniprot.org/uniprot/K7MGN4","tr|K7MGN4|K7MGN4_SOYBN")</f>
        <v>tr|K7MGN4|K7MGN4_SOYBN</v>
      </c>
      <c r="D9960" t="s">
        <v>28</v>
      </c>
      <c r="E9960">
        <v>81.36</v>
      </c>
      <c r="F9960">
        <v>1191</v>
      </c>
      <c r="G9960">
        <v>222</v>
      </c>
      <c r="H9960">
        <v>1</v>
      </c>
      <c r="I9960">
        <v>1</v>
      </c>
      <c r="J9960">
        <v>3570</v>
      </c>
      <c r="K9960">
        <v>1</v>
      </c>
      <c r="L9960">
        <v>1</v>
      </c>
      <c r="M9960">
        <v>1187</v>
      </c>
      <c r="N9960" t="s">
        <v>18</v>
      </c>
      <c r="O9960">
        <v>0</v>
      </c>
      <c r="P9960">
        <v>4981</v>
      </c>
    </row>
    <row r="9961" spans="1:16" x14ac:dyDescent="0.25">
      <c r="A9961" t="s">
        <v>14943</v>
      </c>
      <c r="B9961">
        <v>945</v>
      </c>
      <c r="C9961" s="3" t="str">
        <f>HYPERLINK("http://www.uniprot.org/uniprot/I1MN99","tr|I1MN99|I1MN99_SOYBN")</f>
        <v>tr|I1MN99|I1MN99_SOYBN</v>
      </c>
      <c r="D9961" t="s">
        <v>99</v>
      </c>
      <c r="E9961">
        <v>87.26</v>
      </c>
      <c r="F9961">
        <v>314</v>
      </c>
      <c r="G9961">
        <v>40</v>
      </c>
      <c r="H9961">
        <v>0</v>
      </c>
      <c r="I9961">
        <v>1</v>
      </c>
      <c r="J9961">
        <v>942</v>
      </c>
      <c r="K9961">
        <v>1</v>
      </c>
      <c r="L9961">
        <v>1</v>
      </c>
      <c r="M9961">
        <v>314</v>
      </c>
      <c r="N9961" t="s">
        <v>18</v>
      </c>
      <c r="O9961" s="1">
        <v>1.9471100000000001E-155</v>
      </c>
      <c r="P9961">
        <v>1427</v>
      </c>
    </row>
    <row r="9962" spans="1:16" x14ac:dyDescent="0.25">
      <c r="A9962" t="s">
        <v>14944</v>
      </c>
      <c r="B9962">
        <v>1557</v>
      </c>
      <c r="C9962" s="3" t="str">
        <f>HYPERLINK("http://www.uniprot.org/uniprot/G7K3R0","tr|G7K3R0|G7K3R0_MEDTR")</f>
        <v>tr|G7K3R0|G7K3R0_MEDTR</v>
      </c>
      <c r="D9962" t="s">
        <v>14945</v>
      </c>
      <c r="E9962">
        <v>75.86</v>
      </c>
      <c r="F9962">
        <v>493</v>
      </c>
      <c r="G9962">
        <v>119</v>
      </c>
      <c r="H9962">
        <v>2</v>
      </c>
      <c r="I9962">
        <v>52</v>
      </c>
      <c r="J9962">
        <v>1524</v>
      </c>
      <c r="K9962">
        <v>1</v>
      </c>
      <c r="L9962">
        <v>95</v>
      </c>
      <c r="M9962">
        <v>587</v>
      </c>
      <c r="N9962" t="s">
        <v>18</v>
      </c>
      <c r="O9962">
        <v>0</v>
      </c>
      <c r="P9962">
        <v>1979</v>
      </c>
    </row>
    <row r="9963" spans="1:16" x14ac:dyDescent="0.25">
      <c r="A9963" t="s">
        <v>14946</v>
      </c>
      <c r="B9963">
        <v>318</v>
      </c>
      <c r="C9963" s="3" t="str">
        <f>HYPERLINK("http://www.uniprot.org/uniprot/K7L1W5","tr|K7L1W5|K7L1W5_SOYBN")</f>
        <v>tr|K7L1W5|K7L1W5_SOYBN</v>
      </c>
      <c r="D9963" t="s">
        <v>28</v>
      </c>
      <c r="E9963">
        <v>55.66</v>
      </c>
      <c r="F9963">
        <v>106</v>
      </c>
      <c r="G9963">
        <v>47</v>
      </c>
      <c r="H9963">
        <v>8</v>
      </c>
      <c r="I9963">
        <v>7</v>
      </c>
      <c r="J9963">
        <v>300</v>
      </c>
      <c r="K9963">
        <v>1</v>
      </c>
      <c r="L9963">
        <v>420</v>
      </c>
      <c r="M9963">
        <v>522</v>
      </c>
      <c r="N9963" t="s">
        <v>18</v>
      </c>
      <c r="O9963" s="1">
        <v>1.32375E-18</v>
      </c>
      <c r="P9963">
        <v>242</v>
      </c>
    </row>
    <row r="9964" spans="1:16" x14ac:dyDescent="0.25">
      <c r="A9964" t="s">
        <v>14947</v>
      </c>
      <c r="B9964">
        <v>1377</v>
      </c>
      <c r="C9964" s="3" t="str">
        <f>HYPERLINK("http://www.uniprot.org/uniprot/G7IKJ3","tr|G7IKJ3|G7IKJ3_MEDTR")</f>
        <v>tr|G7IKJ3|G7IKJ3_MEDTR</v>
      </c>
      <c r="D9964" t="s">
        <v>3121</v>
      </c>
      <c r="E9964">
        <v>27.14</v>
      </c>
      <c r="F9964">
        <v>210</v>
      </c>
      <c r="G9964">
        <v>153</v>
      </c>
      <c r="H9964">
        <v>1</v>
      </c>
      <c r="I9964">
        <v>160</v>
      </c>
      <c r="J9964">
        <v>786</v>
      </c>
      <c r="K9964">
        <v>1</v>
      </c>
      <c r="L9964">
        <v>742</v>
      </c>
      <c r="M9964">
        <v>919</v>
      </c>
      <c r="N9964" t="s">
        <v>18</v>
      </c>
      <c r="O9964" s="1">
        <v>3.2710199999999999E-12</v>
      </c>
      <c r="P9964">
        <v>194</v>
      </c>
    </row>
    <row r="9965" spans="1:16" x14ac:dyDescent="0.25">
      <c r="A9965" t="s">
        <v>14948</v>
      </c>
      <c r="B9965">
        <v>852</v>
      </c>
      <c r="C9965" s="3" t="str">
        <f>HYPERLINK("http://www.uniprot.org/uniprot/I1JG59","tr|I1JG59|I1JG59_SOYBN")</f>
        <v>tr|I1JG59|I1JG59_SOYBN</v>
      </c>
      <c r="D9965" t="s">
        <v>28</v>
      </c>
      <c r="E9965">
        <v>73.349999999999994</v>
      </c>
      <c r="F9965">
        <v>274</v>
      </c>
      <c r="G9965">
        <v>73</v>
      </c>
      <c r="H9965">
        <v>5</v>
      </c>
      <c r="I9965">
        <v>1</v>
      </c>
      <c r="J9965">
        <v>807</v>
      </c>
      <c r="K9965">
        <v>1</v>
      </c>
      <c r="L9965">
        <v>1</v>
      </c>
      <c r="M9965">
        <v>272</v>
      </c>
      <c r="N9965" t="s">
        <v>18</v>
      </c>
      <c r="O9965" s="1">
        <v>1.2128000000000001E-102</v>
      </c>
      <c r="P9965">
        <v>971</v>
      </c>
    </row>
    <row r="9966" spans="1:16" x14ac:dyDescent="0.25">
      <c r="A9966" t="s">
        <v>14949</v>
      </c>
      <c r="B9966">
        <v>699</v>
      </c>
      <c r="C9966" s="3" t="str">
        <f>HYPERLINK("http://www.uniprot.org/uniprot/G7L8T2","tr|G7L8T2|G7L8T2_MEDTR")</f>
        <v>tr|G7L8T2|G7L8T2_MEDTR</v>
      </c>
      <c r="D9966" t="s">
        <v>4029</v>
      </c>
      <c r="E9966">
        <v>64.91</v>
      </c>
      <c r="F9966">
        <v>228</v>
      </c>
      <c r="G9966">
        <v>80</v>
      </c>
      <c r="H9966">
        <v>0</v>
      </c>
      <c r="I9966">
        <v>4</v>
      </c>
      <c r="J9966">
        <v>687</v>
      </c>
      <c r="K9966">
        <v>1</v>
      </c>
      <c r="L9966">
        <v>158</v>
      </c>
      <c r="M9966">
        <v>373</v>
      </c>
      <c r="N9966" t="s">
        <v>18</v>
      </c>
      <c r="O9966" s="1">
        <v>7.3836599999999994E-80</v>
      </c>
      <c r="P9966">
        <v>773</v>
      </c>
    </row>
    <row r="9967" spans="1:16" x14ac:dyDescent="0.25">
      <c r="A9967" t="s">
        <v>14950</v>
      </c>
      <c r="B9967">
        <v>1290</v>
      </c>
      <c r="C9967" s="3" t="str">
        <f>HYPERLINK("http://www.uniprot.org/uniprot/I1KSD8","tr|I1KSD8|I1KSD8_SOYBN")</f>
        <v>tr|I1KSD8|I1KSD8_SOYBN</v>
      </c>
      <c r="D9967" t="s">
        <v>28</v>
      </c>
      <c r="E9967">
        <v>66.069999999999993</v>
      </c>
      <c r="F9967">
        <v>451</v>
      </c>
      <c r="G9967">
        <v>153</v>
      </c>
      <c r="H9967">
        <v>22</v>
      </c>
      <c r="I9967">
        <v>1</v>
      </c>
      <c r="J9967">
        <v>1287</v>
      </c>
      <c r="K9967">
        <v>1</v>
      </c>
      <c r="L9967">
        <v>1</v>
      </c>
      <c r="M9967">
        <v>450</v>
      </c>
      <c r="N9967" t="s">
        <v>18</v>
      </c>
      <c r="O9967" s="1">
        <v>1.09089E-155</v>
      </c>
      <c r="P9967">
        <v>1431</v>
      </c>
    </row>
    <row r="9968" spans="1:16" x14ac:dyDescent="0.25">
      <c r="A9968" t="s">
        <v>14951</v>
      </c>
      <c r="B9968">
        <v>780</v>
      </c>
      <c r="C9968" s="3" t="str">
        <f>HYPERLINK("http://www.uniprot.org/uniprot/G7JDL9","tr|G7JDL9|G7JDL9_MEDTR")</f>
        <v>tr|G7JDL9|G7JDL9_MEDTR</v>
      </c>
      <c r="D9968" t="s">
        <v>242</v>
      </c>
      <c r="E9968">
        <v>29.68</v>
      </c>
      <c r="F9968">
        <v>219</v>
      </c>
      <c r="G9968">
        <v>154</v>
      </c>
      <c r="H9968">
        <v>0</v>
      </c>
      <c r="I9968">
        <v>13</v>
      </c>
      <c r="J9968">
        <v>669</v>
      </c>
      <c r="K9968">
        <v>1</v>
      </c>
      <c r="L9968">
        <v>98</v>
      </c>
      <c r="M9968">
        <v>289</v>
      </c>
      <c r="N9968" t="s">
        <v>18</v>
      </c>
      <c r="O9968" s="1">
        <v>1.02496E-17</v>
      </c>
      <c r="P9968">
        <v>238</v>
      </c>
    </row>
    <row r="9969" spans="1:16" x14ac:dyDescent="0.25">
      <c r="A9969" t="s">
        <v>14952</v>
      </c>
      <c r="B9969">
        <v>1455</v>
      </c>
      <c r="C9969" s="3" t="str">
        <f>HYPERLINK("http://www.uniprot.org/uniprot/G7IVJ7","tr|G7IVJ7|G7IVJ7_MEDTR")</f>
        <v>tr|G7IVJ7|G7IVJ7_MEDTR</v>
      </c>
      <c r="D9969" t="s">
        <v>14953</v>
      </c>
      <c r="E9969">
        <v>79.790000000000006</v>
      </c>
      <c r="F9969">
        <v>485</v>
      </c>
      <c r="G9969">
        <v>98</v>
      </c>
      <c r="H9969">
        <v>1</v>
      </c>
      <c r="I9969">
        <v>1</v>
      </c>
      <c r="J9969">
        <v>1452</v>
      </c>
      <c r="K9969">
        <v>1</v>
      </c>
      <c r="L9969">
        <v>1</v>
      </c>
      <c r="M9969">
        <v>482</v>
      </c>
      <c r="N9969" t="s">
        <v>18</v>
      </c>
      <c r="O9969">
        <v>0</v>
      </c>
      <c r="P9969">
        <v>2074</v>
      </c>
    </row>
    <row r="9970" spans="1:16" x14ac:dyDescent="0.25">
      <c r="A9970" t="s">
        <v>14954</v>
      </c>
      <c r="B9970">
        <v>2394</v>
      </c>
      <c r="C9970" s="3" t="str">
        <f>HYPERLINK("http://www.uniprot.org/uniprot/G7K8Q7","tr|G7K8Q7|G7K8Q7_MEDTR")</f>
        <v>tr|G7K8Q7|G7K8Q7_MEDTR</v>
      </c>
      <c r="D9970" t="s">
        <v>14955</v>
      </c>
      <c r="E9970">
        <v>73.89</v>
      </c>
      <c r="F9970">
        <v>858</v>
      </c>
      <c r="G9970">
        <v>224</v>
      </c>
      <c r="H9970">
        <v>77</v>
      </c>
      <c r="I9970">
        <v>49</v>
      </c>
      <c r="J9970">
        <v>2391</v>
      </c>
      <c r="K9970">
        <v>1</v>
      </c>
      <c r="L9970">
        <v>18</v>
      </c>
      <c r="M9970">
        <v>874</v>
      </c>
      <c r="N9970" t="s">
        <v>18</v>
      </c>
      <c r="O9970">
        <v>0</v>
      </c>
      <c r="P9970">
        <v>3206</v>
      </c>
    </row>
    <row r="9971" spans="1:16" x14ac:dyDescent="0.25">
      <c r="A9971" t="s">
        <v>14956</v>
      </c>
      <c r="B9971">
        <v>462</v>
      </c>
      <c r="C9971" s="3" t="str">
        <f>HYPERLINK("http://www.uniprot.org/uniprot/G7KQU8","tr|G7KQU8|G7KQU8_MEDTR")</f>
        <v>tr|G7KQU8|G7KQU8_MEDTR</v>
      </c>
      <c r="D9971" t="s">
        <v>14957</v>
      </c>
      <c r="E9971">
        <v>92.81</v>
      </c>
      <c r="F9971">
        <v>153</v>
      </c>
      <c r="G9971">
        <v>11</v>
      </c>
      <c r="H9971">
        <v>0</v>
      </c>
      <c r="I9971">
        <v>1</v>
      </c>
      <c r="J9971">
        <v>459</v>
      </c>
      <c r="K9971">
        <v>1</v>
      </c>
      <c r="L9971">
        <v>1</v>
      </c>
      <c r="M9971">
        <v>153</v>
      </c>
      <c r="N9971" t="s">
        <v>18</v>
      </c>
      <c r="O9971" s="1">
        <v>1.08061E-76</v>
      </c>
      <c r="P9971">
        <v>743</v>
      </c>
    </row>
    <row r="9972" spans="1:16" x14ac:dyDescent="0.25">
      <c r="A9972" t="s">
        <v>14958</v>
      </c>
      <c r="B9972">
        <v>321</v>
      </c>
      <c r="C9972" s="3" t="str">
        <f>HYPERLINK("http://www.uniprot.org/uniprot/C6TE01","tr|C6TE01|C6TE01_SOYBN")</f>
        <v>tr|C6TE01|C6TE01_SOYBN</v>
      </c>
      <c r="D9972" t="s">
        <v>210</v>
      </c>
      <c r="E9972">
        <v>43.66</v>
      </c>
      <c r="F9972">
        <v>142</v>
      </c>
      <c r="G9972">
        <v>80</v>
      </c>
      <c r="H9972">
        <v>38</v>
      </c>
      <c r="I9972">
        <v>7</v>
      </c>
      <c r="J9972">
        <v>318</v>
      </c>
      <c r="K9972">
        <v>1</v>
      </c>
      <c r="L9972">
        <v>151</v>
      </c>
      <c r="M9972">
        <v>290</v>
      </c>
      <c r="N9972" t="s">
        <v>18</v>
      </c>
      <c r="O9972" s="1">
        <v>1.7218E-18</v>
      </c>
      <c r="P9972">
        <v>241</v>
      </c>
    </row>
    <row r="9973" spans="1:16" x14ac:dyDescent="0.25">
      <c r="A9973" t="s">
        <v>14959</v>
      </c>
      <c r="B9973">
        <v>3396</v>
      </c>
      <c r="C9973" s="3" t="str">
        <f>HYPERLINK("http://www.uniprot.org/uniprot/G7KVS0","tr|G7KVS0|G7KVS0_MEDTR")</f>
        <v>tr|G7KVS0|G7KVS0_MEDTR</v>
      </c>
      <c r="D9973" t="s">
        <v>14960</v>
      </c>
      <c r="E9973">
        <v>95.75</v>
      </c>
      <c r="F9973">
        <v>801</v>
      </c>
      <c r="G9973">
        <v>34</v>
      </c>
      <c r="H9973">
        <v>17</v>
      </c>
      <c r="I9973">
        <v>1042</v>
      </c>
      <c r="J9973">
        <v>3393</v>
      </c>
      <c r="K9973">
        <v>1</v>
      </c>
      <c r="L9973">
        <v>240</v>
      </c>
      <c r="M9973">
        <v>1040</v>
      </c>
      <c r="N9973" t="s">
        <v>18</v>
      </c>
      <c r="O9973">
        <v>0</v>
      </c>
      <c r="P9973">
        <v>4033</v>
      </c>
    </row>
    <row r="9974" spans="1:16" x14ac:dyDescent="0.25">
      <c r="A9974" t="s">
        <v>14961</v>
      </c>
      <c r="B9974">
        <v>441</v>
      </c>
      <c r="C9974" s="3" t="str">
        <f>HYPERLINK("http://www.uniprot.org/uniprot/I3SQV0","tr|I3SQV0|I3SQV0_MEDTR")</f>
        <v>tr|I3SQV0|I3SQV0_MEDTR</v>
      </c>
      <c r="D9974" t="s">
        <v>22</v>
      </c>
      <c r="E9974">
        <v>77.08</v>
      </c>
      <c r="F9974">
        <v>144</v>
      </c>
      <c r="G9974">
        <v>33</v>
      </c>
      <c r="H9974">
        <v>0</v>
      </c>
      <c r="I9974">
        <v>1</v>
      </c>
      <c r="J9974">
        <v>432</v>
      </c>
      <c r="K9974">
        <v>1</v>
      </c>
      <c r="L9974">
        <v>1</v>
      </c>
      <c r="M9974">
        <v>144</v>
      </c>
      <c r="N9974" t="s">
        <v>18</v>
      </c>
      <c r="O9974" s="1">
        <v>1.28642E-61</v>
      </c>
      <c r="P9974">
        <v>613</v>
      </c>
    </row>
    <row r="9975" spans="1:16" x14ac:dyDescent="0.25">
      <c r="A9975" t="s">
        <v>14962</v>
      </c>
      <c r="B9975">
        <v>2202</v>
      </c>
      <c r="C9975" s="3" t="str">
        <f>HYPERLINK("http://www.uniprot.org/uniprot/G7IEB7","tr|G7IEB7|G7IEB7_MEDTR")</f>
        <v>tr|G7IEB7|G7IEB7_MEDTR</v>
      </c>
      <c r="D9975" t="s">
        <v>14963</v>
      </c>
      <c r="E9975">
        <v>41.02</v>
      </c>
      <c r="F9975">
        <v>585</v>
      </c>
      <c r="G9975">
        <v>345</v>
      </c>
      <c r="H9975">
        <v>73</v>
      </c>
      <c r="I9975">
        <v>178</v>
      </c>
      <c r="J9975">
        <v>1713</v>
      </c>
      <c r="K9975">
        <v>1</v>
      </c>
      <c r="L9975">
        <v>1127</v>
      </c>
      <c r="M9975">
        <v>1672</v>
      </c>
      <c r="N9975" t="s">
        <v>18</v>
      </c>
      <c r="O9975" s="1">
        <v>2.0801199999999998E-89</v>
      </c>
      <c r="P9975">
        <v>862</v>
      </c>
    </row>
    <row r="9976" spans="1:16" x14ac:dyDescent="0.25">
      <c r="A9976" t="s">
        <v>14964</v>
      </c>
      <c r="B9976">
        <v>1143</v>
      </c>
      <c r="C9976" s="3" t="str">
        <f>HYPERLINK("http://www.uniprot.org/uniprot/C7FDI5","tr|C7FDI5|C7FDI5_SOYBN")</f>
        <v>tr|C7FDI5|C7FDI5_SOYBN</v>
      </c>
      <c r="D9976" t="s">
        <v>717</v>
      </c>
      <c r="E9976">
        <v>49.17</v>
      </c>
      <c r="F9976">
        <v>362</v>
      </c>
      <c r="G9976">
        <v>184</v>
      </c>
      <c r="H9976">
        <v>4</v>
      </c>
      <c r="I9976">
        <v>1</v>
      </c>
      <c r="J9976">
        <v>1074</v>
      </c>
      <c r="K9976">
        <v>1</v>
      </c>
      <c r="L9976">
        <v>704</v>
      </c>
      <c r="M9976">
        <v>1060</v>
      </c>
      <c r="N9976" t="s">
        <v>18</v>
      </c>
      <c r="O9976" s="1">
        <v>1.2507500000000001E-96</v>
      </c>
      <c r="P9976">
        <v>921</v>
      </c>
    </row>
    <row r="9977" spans="1:16" x14ac:dyDescent="0.25">
      <c r="A9977" t="s">
        <v>14965</v>
      </c>
      <c r="B9977">
        <v>1038</v>
      </c>
      <c r="C9977" s="3" t="str">
        <f>HYPERLINK("http://www.uniprot.org/uniprot/G7I779","tr|G7I779|G7I779_MEDTR")</f>
        <v>tr|G7I779|G7I779_MEDTR</v>
      </c>
      <c r="D9977" t="s">
        <v>14930</v>
      </c>
      <c r="E9977">
        <v>42.15</v>
      </c>
      <c r="F9977">
        <v>325</v>
      </c>
      <c r="G9977">
        <v>188</v>
      </c>
      <c r="H9977">
        <v>1</v>
      </c>
      <c r="I9977">
        <v>1</v>
      </c>
      <c r="J9977">
        <v>972</v>
      </c>
      <c r="K9977">
        <v>1</v>
      </c>
      <c r="L9977">
        <v>3</v>
      </c>
      <c r="M9977">
        <v>265</v>
      </c>
      <c r="N9977" t="s">
        <v>18</v>
      </c>
      <c r="O9977" s="1">
        <v>5.9827899999999996E-47</v>
      </c>
      <c r="P9977">
        <v>492</v>
      </c>
    </row>
    <row r="9978" spans="1:16" x14ac:dyDescent="0.25">
      <c r="A9978" t="s">
        <v>14966</v>
      </c>
      <c r="B9978">
        <v>801</v>
      </c>
      <c r="C9978" s="3" t="str">
        <f>HYPERLINK("http://www.uniprot.org/uniprot/B9SKW8","tr|B9SKW8|B9SKW8_RICCO")</f>
        <v>tr|B9SKW8|B9SKW8_RICCO</v>
      </c>
      <c r="D9978" t="s">
        <v>14967</v>
      </c>
      <c r="E9978">
        <v>68.75</v>
      </c>
      <c r="F9978">
        <v>112</v>
      </c>
      <c r="G9978">
        <v>35</v>
      </c>
      <c r="H9978">
        <v>0</v>
      </c>
      <c r="I9978">
        <v>13</v>
      </c>
      <c r="J9978">
        <v>348</v>
      </c>
      <c r="K9978">
        <v>1</v>
      </c>
      <c r="L9978">
        <v>14</v>
      </c>
      <c r="M9978">
        <v>125</v>
      </c>
      <c r="N9978" t="s">
        <v>18</v>
      </c>
      <c r="O9978" s="1">
        <v>1.25632E-42</v>
      </c>
      <c r="P9978">
        <v>453</v>
      </c>
    </row>
    <row r="9979" spans="1:16" x14ac:dyDescent="0.25">
      <c r="A9979" t="s">
        <v>14968</v>
      </c>
      <c r="B9979">
        <v>1461</v>
      </c>
      <c r="C9979" s="3" t="str">
        <f>HYPERLINK("http://www.uniprot.org/uniprot/G7J4Y0","tr|G7J4Y0|G7J4Y0_MEDTR")</f>
        <v>tr|G7J4Y0|G7J4Y0_MEDTR</v>
      </c>
      <c r="D9979" t="s">
        <v>9166</v>
      </c>
      <c r="E9979">
        <v>83.56</v>
      </c>
      <c r="F9979">
        <v>493</v>
      </c>
      <c r="G9979">
        <v>81</v>
      </c>
      <c r="H9979">
        <v>7</v>
      </c>
      <c r="I9979">
        <v>1</v>
      </c>
      <c r="J9979">
        <v>1458</v>
      </c>
      <c r="K9979">
        <v>1</v>
      </c>
      <c r="L9979">
        <v>1</v>
      </c>
      <c r="M9979">
        <v>493</v>
      </c>
      <c r="N9979" t="s">
        <v>18</v>
      </c>
      <c r="O9979">
        <v>0</v>
      </c>
      <c r="P9979">
        <v>2090</v>
      </c>
    </row>
    <row r="9980" spans="1:16" x14ac:dyDescent="0.25">
      <c r="A9980" t="s">
        <v>14969</v>
      </c>
      <c r="B9980">
        <v>1221</v>
      </c>
      <c r="C9980" s="3" t="str">
        <f>HYPERLINK("http://www.uniprot.org/uniprot/G7JWR5","tr|G7JWR5|G7JWR5_MEDTR")</f>
        <v>tr|G7JWR5|G7JWR5_MEDTR</v>
      </c>
      <c r="D9980" t="s">
        <v>4803</v>
      </c>
      <c r="E9980">
        <v>59.75</v>
      </c>
      <c r="F9980">
        <v>164</v>
      </c>
      <c r="G9980">
        <v>66</v>
      </c>
      <c r="H9980">
        <v>1</v>
      </c>
      <c r="I9980">
        <v>718</v>
      </c>
      <c r="J9980">
        <v>1206</v>
      </c>
      <c r="K9980">
        <v>1</v>
      </c>
      <c r="L9980">
        <v>551</v>
      </c>
      <c r="M9980">
        <v>714</v>
      </c>
      <c r="N9980" t="s">
        <v>18</v>
      </c>
      <c r="O9980" s="1">
        <v>7.1674700000000006E-45</v>
      </c>
      <c r="P9980">
        <v>475</v>
      </c>
    </row>
    <row r="9981" spans="1:16" x14ac:dyDescent="0.25">
      <c r="A9981" t="s">
        <v>14970</v>
      </c>
      <c r="B9981">
        <v>3189</v>
      </c>
      <c r="C9981" s="3" t="str">
        <f>HYPERLINK("http://www.uniprot.org/uniprot/I1KLQ4","tr|I1KLQ4|I1KLQ4_SOYBN")</f>
        <v>tr|I1KLQ4|I1KLQ4_SOYBN</v>
      </c>
      <c r="D9981" t="s">
        <v>28</v>
      </c>
      <c r="E9981">
        <v>80.61</v>
      </c>
      <c r="F9981">
        <v>1068</v>
      </c>
      <c r="G9981">
        <v>207</v>
      </c>
      <c r="H9981">
        <v>6</v>
      </c>
      <c r="I9981">
        <v>1</v>
      </c>
      <c r="J9981">
        <v>3186</v>
      </c>
      <c r="K9981">
        <v>1</v>
      </c>
      <c r="L9981">
        <v>1</v>
      </c>
      <c r="M9981">
        <v>1060</v>
      </c>
      <c r="N9981" t="s">
        <v>18</v>
      </c>
      <c r="O9981">
        <v>0</v>
      </c>
      <c r="P9981">
        <v>4220</v>
      </c>
    </row>
    <row r="9982" spans="1:16" x14ac:dyDescent="0.25">
      <c r="A9982" t="s">
        <v>14971</v>
      </c>
      <c r="B9982">
        <v>2001</v>
      </c>
      <c r="C9982" s="3" t="str">
        <f>HYPERLINK("http://www.uniprot.org/uniprot/G7J8R1","tr|G7J8R1|G7J8R1_MEDTR")</f>
        <v>tr|G7J8R1|G7J8R1_MEDTR</v>
      </c>
      <c r="D9982" t="s">
        <v>14972</v>
      </c>
      <c r="E9982">
        <v>83.88</v>
      </c>
      <c r="F9982">
        <v>639</v>
      </c>
      <c r="G9982">
        <v>103</v>
      </c>
      <c r="H9982">
        <v>0</v>
      </c>
      <c r="I9982">
        <v>82</v>
      </c>
      <c r="J9982">
        <v>1998</v>
      </c>
      <c r="K9982">
        <v>1</v>
      </c>
      <c r="L9982">
        <v>28</v>
      </c>
      <c r="M9982">
        <v>666</v>
      </c>
      <c r="N9982" t="s">
        <v>18</v>
      </c>
      <c r="O9982">
        <v>0</v>
      </c>
      <c r="P9982">
        <v>2752</v>
      </c>
    </row>
    <row r="9983" spans="1:16" x14ac:dyDescent="0.25">
      <c r="A9983" t="s">
        <v>14973</v>
      </c>
      <c r="B9983">
        <v>1365</v>
      </c>
      <c r="C9983" s="3" t="str">
        <f>HYPERLINK("http://www.uniprot.org/uniprot/I1K517","tr|I1K517|I1K517_SOYBN")</f>
        <v>tr|I1K517|I1K517_SOYBN</v>
      </c>
      <c r="D9983" t="s">
        <v>28</v>
      </c>
      <c r="E9983">
        <v>77.72</v>
      </c>
      <c r="F9983">
        <v>440</v>
      </c>
      <c r="G9983">
        <v>98</v>
      </c>
      <c r="H9983">
        <v>1</v>
      </c>
      <c r="I9983">
        <v>1</v>
      </c>
      <c r="J9983">
        <v>1317</v>
      </c>
      <c r="K9983">
        <v>1</v>
      </c>
      <c r="L9983">
        <v>1</v>
      </c>
      <c r="M9983">
        <v>437</v>
      </c>
      <c r="N9983" t="s">
        <v>18</v>
      </c>
      <c r="O9983">
        <v>0</v>
      </c>
      <c r="P9983">
        <v>1849</v>
      </c>
    </row>
    <row r="9984" spans="1:16" x14ac:dyDescent="0.25">
      <c r="A9984" t="s">
        <v>14974</v>
      </c>
      <c r="B9984">
        <v>372</v>
      </c>
      <c r="C9984" s="3" t="str">
        <f>HYPERLINK("http://www.uniprot.org/uniprot/K7N3I7","tr|K7N3I7|K7N3I7_SOYBN")</f>
        <v>tr|K7N3I7|K7N3I7_SOYBN</v>
      </c>
      <c r="D9984" t="s">
        <v>14975</v>
      </c>
      <c r="E9984">
        <v>82.78</v>
      </c>
      <c r="F9984">
        <v>122</v>
      </c>
      <c r="G9984">
        <v>21</v>
      </c>
      <c r="H9984">
        <v>0</v>
      </c>
      <c r="I9984">
        <v>1</v>
      </c>
      <c r="J9984">
        <v>366</v>
      </c>
      <c r="K9984">
        <v>1</v>
      </c>
      <c r="L9984">
        <v>176</v>
      </c>
      <c r="M9984">
        <v>297</v>
      </c>
      <c r="N9984" t="s">
        <v>18</v>
      </c>
      <c r="O9984" s="1">
        <v>9.64904E-49</v>
      </c>
      <c r="P9984">
        <v>502</v>
      </c>
    </row>
    <row r="9985" spans="1:16" x14ac:dyDescent="0.25">
      <c r="A9985" t="s">
        <v>14976</v>
      </c>
      <c r="B9985">
        <v>750</v>
      </c>
      <c r="C9985" s="3" t="str">
        <f>HYPERLINK("http://www.uniprot.org/uniprot/G7L8L9","tr|G7L8L9|G7L8L9_MEDTR")</f>
        <v>tr|G7L8L9|G7L8L9_MEDTR</v>
      </c>
      <c r="D9985" t="s">
        <v>14977</v>
      </c>
      <c r="E9985">
        <v>69.81</v>
      </c>
      <c r="F9985">
        <v>53</v>
      </c>
      <c r="G9985">
        <v>16</v>
      </c>
      <c r="H9985">
        <v>0</v>
      </c>
      <c r="I9985">
        <v>148</v>
      </c>
      <c r="J9985">
        <v>306</v>
      </c>
      <c r="K9985">
        <v>1</v>
      </c>
      <c r="L9985">
        <v>25</v>
      </c>
      <c r="M9985">
        <v>77</v>
      </c>
      <c r="N9985" t="s">
        <v>18</v>
      </c>
      <c r="O9985" s="1">
        <v>5.69123E-15</v>
      </c>
      <c r="P9985">
        <v>214</v>
      </c>
    </row>
    <row r="9986" spans="1:16" x14ac:dyDescent="0.25">
      <c r="A9986" t="s">
        <v>14978</v>
      </c>
      <c r="B9986">
        <v>969</v>
      </c>
      <c r="C9986" s="3" t="str">
        <f>HYPERLINK("http://www.uniprot.org/uniprot/I3T1V4","tr|I3T1V4|I3T1V4_MEDTR")</f>
        <v>tr|I3T1V4|I3T1V4_MEDTR</v>
      </c>
      <c r="D9986" t="s">
        <v>22</v>
      </c>
      <c r="E9986">
        <v>92.76</v>
      </c>
      <c r="F9986">
        <v>318</v>
      </c>
      <c r="G9986">
        <v>23</v>
      </c>
      <c r="H9986">
        <v>0</v>
      </c>
      <c r="I9986">
        <v>13</v>
      </c>
      <c r="J9986">
        <v>966</v>
      </c>
      <c r="K9986">
        <v>1</v>
      </c>
      <c r="L9986">
        <v>3</v>
      </c>
      <c r="M9986">
        <v>320</v>
      </c>
      <c r="N9986" t="s">
        <v>18</v>
      </c>
      <c r="O9986" s="1">
        <v>2.5611299999999998E-174</v>
      </c>
      <c r="P9986">
        <v>1590</v>
      </c>
    </row>
    <row r="9987" spans="1:16" x14ac:dyDescent="0.25">
      <c r="A9987" t="s">
        <v>14979</v>
      </c>
      <c r="B9987">
        <v>558</v>
      </c>
      <c r="C9987" s="3" t="str">
        <f>HYPERLINK("http://www.uniprot.org/uniprot/G7K3Q7","tr|G7K3Q7|G7K3Q7_MEDTR")</f>
        <v>tr|G7K3Q7|G7K3Q7_MEDTR</v>
      </c>
      <c r="D9987" t="s">
        <v>14980</v>
      </c>
      <c r="E9987">
        <v>69.27</v>
      </c>
      <c r="F9987">
        <v>192</v>
      </c>
      <c r="G9987">
        <v>59</v>
      </c>
      <c r="H9987">
        <v>7</v>
      </c>
      <c r="I9987">
        <v>1</v>
      </c>
      <c r="J9987">
        <v>555</v>
      </c>
      <c r="K9987">
        <v>1</v>
      </c>
      <c r="L9987">
        <v>1</v>
      </c>
      <c r="M9987">
        <v>179</v>
      </c>
      <c r="N9987" t="s">
        <v>18</v>
      </c>
      <c r="O9987" s="1">
        <v>6.4350399999999997E-70</v>
      </c>
      <c r="P9987">
        <v>685</v>
      </c>
    </row>
    <row r="9988" spans="1:16" x14ac:dyDescent="0.25">
      <c r="A9988" t="s">
        <v>14981</v>
      </c>
      <c r="B9988">
        <v>1029</v>
      </c>
      <c r="C9988" s="3" t="str">
        <f>HYPERLINK("http://www.uniprot.org/uniprot/D0VY45","tr|D0VY45|D0VY45_LOTJA")</f>
        <v>tr|D0VY45|D0VY45_LOTJA</v>
      </c>
      <c r="D9988" t="s">
        <v>14982</v>
      </c>
      <c r="E9988">
        <v>82.24</v>
      </c>
      <c r="F9988">
        <v>321</v>
      </c>
      <c r="G9988">
        <v>57</v>
      </c>
      <c r="H9988">
        <v>0</v>
      </c>
      <c r="I9988">
        <v>55</v>
      </c>
      <c r="J9988">
        <v>1017</v>
      </c>
      <c r="K9988">
        <v>1</v>
      </c>
      <c r="L9988">
        <v>14</v>
      </c>
      <c r="M9988">
        <v>334</v>
      </c>
      <c r="N9988" t="s">
        <v>18</v>
      </c>
      <c r="O9988" s="1">
        <v>4.0978099999999998E-149</v>
      </c>
      <c r="P9988">
        <v>1373</v>
      </c>
    </row>
    <row r="9989" spans="1:16" x14ac:dyDescent="0.25">
      <c r="A9989" t="s">
        <v>14983</v>
      </c>
      <c r="B9989">
        <v>1851</v>
      </c>
      <c r="C9989" s="3" t="str">
        <f>HYPERLINK("http://www.uniprot.org/uniprot/I1MHP5","tr|I1MHP5|I1MHP5_SOYBN")</f>
        <v>tr|I1MHP5|I1MHP5_SOYBN</v>
      </c>
      <c r="D9989" t="s">
        <v>28</v>
      </c>
      <c r="E9989">
        <v>27.85</v>
      </c>
      <c r="F9989">
        <v>420</v>
      </c>
      <c r="G9989">
        <v>303</v>
      </c>
      <c r="H9989">
        <v>42</v>
      </c>
      <c r="I9989">
        <v>151</v>
      </c>
      <c r="J9989">
        <v>1284</v>
      </c>
      <c r="K9989">
        <v>1</v>
      </c>
      <c r="L9989">
        <v>1057</v>
      </c>
      <c r="M9989">
        <v>1470</v>
      </c>
      <c r="N9989" t="s">
        <v>18</v>
      </c>
      <c r="O9989" s="1">
        <v>2.30072E-30</v>
      </c>
      <c r="P9989">
        <v>352</v>
      </c>
    </row>
    <row r="9990" spans="1:16" x14ac:dyDescent="0.25">
      <c r="A9990" t="s">
        <v>14984</v>
      </c>
      <c r="B9990">
        <v>870</v>
      </c>
      <c r="C9990" s="3" t="str">
        <f>HYPERLINK("http://www.uniprot.org/uniprot/K7MIH9","tr|K7MIH9|K7MIH9_SOYBN")</f>
        <v>tr|K7MIH9|K7MIH9_SOYBN</v>
      </c>
      <c r="D9990" t="s">
        <v>28</v>
      </c>
      <c r="E9990">
        <v>43.33</v>
      </c>
      <c r="F9990">
        <v>270</v>
      </c>
      <c r="G9990">
        <v>153</v>
      </c>
      <c r="H9990">
        <v>36</v>
      </c>
      <c r="I9990">
        <v>34</v>
      </c>
      <c r="J9990">
        <v>735</v>
      </c>
      <c r="K9990">
        <v>1</v>
      </c>
      <c r="L9990">
        <v>127</v>
      </c>
      <c r="M9990">
        <v>390</v>
      </c>
      <c r="N9990" t="s">
        <v>18</v>
      </c>
      <c r="O9990" s="1">
        <v>4.13524E-45</v>
      </c>
      <c r="P9990">
        <v>475</v>
      </c>
    </row>
    <row r="9991" spans="1:16" x14ac:dyDescent="0.25">
      <c r="A9991" t="s">
        <v>14985</v>
      </c>
      <c r="B9991">
        <v>810</v>
      </c>
      <c r="C9991" s="3" t="str">
        <f>HYPERLINK("http://www.uniprot.org/uniprot/I3T8Q5","tr|I3T8Q5|I3T8Q5_MEDTR")</f>
        <v>tr|I3T8Q5|I3T8Q5_MEDTR</v>
      </c>
      <c r="D9991" t="s">
        <v>22</v>
      </c>
      <c r="E9991">
        <v>83.33</v>
      </c>
      <c r="F9991">
        <v>258</v>
      </c>
      <c r="G9991">
        <v>43</v>
      </c>
      <c r="H9991">
        <v>1</v>
      </c>
      <c r="I9991">
        <v>1</v>
      </c>
      <c r="J9991">
        <v>771</v>
      </c>
      <c r="K9991">
        <v>1</v>
      </c>
      <c r="L9991">
        <v>1</v>
      </c>
      <c r="M9991">
        <v>258</v>
      </c>
      <c r="N9991" t="s">
        <v>18</v>
      </c>
      <c r="O9991" s="1">
        <v>8.1679499999999994E-114</v>
      </c>
      <c r="P9991">
        <v>1067</v>
      </c>
    </row>
    <row r="9992" spans="1:16" x14ac:dyDescent="0.25">
      <c r="A9992" t="s">
        <v>14986</v>
      </c>
      <c r="B9992">
        <v>534</v>
      </c>
      <c r="C9992" s="3" t="str">
        <f>HYPERLINK("http://www.uniprot.org/uniprot/G7ITR2","tr|G7ITR2|G7ITR2_MEDTR")</f>
        <v>tr|G7ITR2|G7ITR2_MEDTR</v>
      </c>
      <c r="D9992" t="s">
        <v>14915</v>
      </c>
      <c r="E9992">
        <v>90.11</v>
      </c>
      <c r="F9992">
        <v>172</v>
      </c>
      <c r="G9992">
        <v>17</v>
      </c>
      <c r="H9992">
        <v>0</v>
      </c>
      <c r="I9992">
        <v>16</v>
      </c>
      <c r="J9992">
        <v>531</v>
      </c>
      <c r="K9992">
        <v>1</v>
      </c>
      <c r="L9992">
        <v>3</v>
      </c>
      <c r="M9992">
        <v>173</v>
      </c>
      <c r="N9992" t="s">
        <v>18</v>
      </c>
      <c r="O9992" s="1">
        <v>1.35264E-87</v>
      </c>
      <c r="P9992">
        <v>837</v>
      </c>
    </row>
    <row r="9993" spans="1:16" x14ac:dyDescent="0.25">
      <c r="A9993" t="s">
        <v>14987</v>
      </c>
      <c r="B9993">
        <v>1191</v>
      </c>
      <c r="C9993" s="3" t="str">
        <f>HYPERLINK("http://www.uniprot.org/uniprot/C3TS15","tr|C3TS15|C3TS15_CICAR")</f>
        <v>tr|C3TS15|C3TS15_CICAR</v>
      </c>
      <c r="D9993" t="s">
        <v>14988</v>
      </c>
      <c r="E9993">
        <v>96.71</v>
      </c>
      <c r="F9993">
        <v>396</v>
      </c>
      <c r="G9993">
        <v>13</v>
      </c>
      <c r="H9993">
        <v>0</v>
      </c>
      <c r="I9993">
        <v>1</v>
      </c>
      <c r="J9993">
        <v>1188</v>
      </c>
      <c r="K9993">
        <v>1</v>
      </c>
      <c r="L9993">
        <v>1</v>
      </c>
      <c r="M9993">
        <v>396</v>
      </c>
      <c r="N9993" t="s">
        <v>18</v>
      </c>
      <c r="O9993">
        <v>0</v>
      </c>
      <c r="P9993">
        <v>1998</v>
      </c>
    </row>
    <row r="9994" spans="1:16" x14ac:dyDescent="0.25">
      <c r="A9994" t="s">
        <v>14989</v>
      </c>
      <c r="B9994">
        <v>1458</v>
      </c>
      <c r="C9994" s="3" t="str">
        <f>HYPERLINK("http://www.uniprot.org/uniprot/G7KM84","tr|G7KM84|G7KM84_MEDTR")</f>
        <v>tr|G7KM84|G7KM84_MEDTR</v>
      </c>
      <c r="D9994" t="s">
        <v>14990</v>
      </c>
      <c r="E9994">
        <v>79.58</v>
      </c>
      <c r="F9994">
        <v>485</v>
      </c>
      <c r="G9994">
        <v>99</v>
      </c>
      <c r="H9994">
        <v>3</v>
      </c>
      <c r="I9994">
        <v>10</v>
      </c>
      <c r="J9994">
        <v>1455</v>
      </c>
      <c r="K9994">
        <v>1</v>
      </c>
      <c r="L9994">
        <v>1</v>
      </c>
      <c r="M9994">
        <v>485</v>
      </c>
      <c r="N9994" t="s">
        <v>18</v>
      </c>
      <c r="O9994">
        <v>0</v>
      </c>
      <c r="P9994">
        <v>2076</v>
      </c>
    </row>
    <row r="9995" spans="1:16" x14ac:dyDescent="0.25">
      <c r="A9995" t="s">
        <v>14991</v>
      </c>
      <c r="B9995">
        <v>1389</v>
      </c>
      <c r="C9995" s="3" t="str">
        <f>HYPERLINK("http://www.uniprot.org/uniprot/G7K8Q1","tr|G7K8Q1|G7K8Q1_MEDTR")</f>
        <v>tr|G7K8Q1|G7K8Q1_MEDTR</v>
      </c>
      <c r="D9995" t="s">
        <v>14992</v>
      </c>
      <c r="E9995">
        <v>68.930000000000007</v>
      </c>
      <c r="F9995">
        <v>486</v>
      </c>
      <c r="G9995">
        <v>151</v>
      </c>
      <c r="H9995">
        <v>27</v>
      </c>
      <c r="I9995">
        <v>10</v>
      </c>
      <c r="J9995">
        <v>1386</v>
      </c>
      <c r="K9995">
        <v>1</v>
      </c>
      <c r="L9995">
        <v>3</v>
      </c>
      <c r="M9995">
        <v>487</v>
      </c>
      <c r="N9995" t="s">
        <v>18</v>
      </c>
      <c r="O9995" s="1">
        <v>3.8576100000000002E-178</v>
      </c>
      <c r="P9995">
        <v>1625</v>
      </c>
    </row>
    <row r="9996" spans="1:16" x14ac:dyDescent="0.25">
      <c r="A9996" t="s">
        <v>14993</v>
      </c>
      <c r="B9996">
        <v>1461</v>
      </c>
      <c r="C9996" s="3" t="str">
        <f>HYPERLINK("http://www.uniprot.org/uniprot/G7KQV1","tr|G7KQV1|G7KQV1_MEDTR")</f>
        <v>tr|G7KQV1|G7KQV1_MEDTR</v>
      </c>
      <c r="D9996" t="s">
        <v>14994</v>
      </c>
      <c r="E9996">
        <v>82.58</v>
      </c>
      <c r="F9996">
        <v>448</v>
      </c>
      <c r="G9996">
        <v>78</v>
      </c>
      <c r="H9996">
        <v>0</v>
      </c>
      <c r="I9996">
        <v>112</v>
      </c>
      <c r="J9996">
        <v>1455</v>
      </c>
      <c r="K9996">
        <v>1</v>
      </c>
      <c r="L9996">
        <v>37</v>
      </c>
      <c r="M9996">
        <v>484</v>
      </c>
      <c r="N9996" t="s">
        <v>18</v>
      </c>
      <c r="O9996">
        <v>0</v>
      </c>
      <c r="P9996">
        <v>1985</v>
      </c>
    </row>
    <row r="9997" spans="1:16" x14ac:dyDescent="0.25">
      <c r="A9997" t="s">
        <v>14995</v>
      </c>
      <c r="B9997">
        <v>294</v>
      </c>
      <c r="C9997" s="3" t="str">
        <f>HYPERLINK("http://www.uniprot.org/uniprot/K7MYC8","tr|K7MYC8|K7MYC8_SOYBN")</f>
        <v>tr|K7MYC8|K7MYC8_SOYBN</v>
      </c>
      <c r="D9997" t="s">
        <v>28</v>
      </c>
      <c r="E9997">
        <v>63.36</v>
      </c>
      <c r="F9997">
        <v>101</v>
      </c>
      <c r="G9997">
        <v>37</v>
      </c>
      <c r="H9997">
        <v>9</v>
      </c>
      <c r="I9997">
        <v>16</v>
      </c>
      <c r="J9997">
        <v>291</v>
      </c>
      <c r="K9997">
        <v>1</v>
      </c>
      <c r="L9997">
        <v>2</v>
      </c>
      <c r="M9997">
        <v>101</v>
      </c>
      <c r="N9997" t="s">
        <v>18</v>
      </c>
      <c r="O9997" s="1">
        <v>3.5840000000000001E-24</v>
      </c>
      <c r="P9997">
        <v>290</v>
      </c>
    </row>
    <row r="9998" spans="1:16" x14ac:dyDescent="0.25">
      <c r="A9998" t="s">
        <v>14996</v>
      </c>
      <c r="B9998">
        <v>567</v>
      </c>
      <c r="C9998" s="3" t="str">
        <f>HYPERLINK("http://www.uniprot.org/uniprot/K7MVC2","tr|K7MVC2|K7MVC2_SOYBN")</f>
        <v>tr|K7MVC2|K7MVC2_SOYBN</v>
      </c>
      <c r="D9998" t="s">
        <v>117</v>
      </c>
      <c r="E9998">
        <v>59.6</v>
      </c>
      <c r="F9998">
        <v>203</v>
      </c>
      <c r="G9998">
        <v>82</v>
      </c>
      <c r="H9998">
        <v>15</v>
      </c>
      <c r="I9998">
        <v>1</v>
      </c>
      <c r="J9998">
        <v>564</v>
      </c>
      <c r="K9998">
        <v>1</v>
      </c>
      <c r="L9998">
        <v>69</v>
      </c>
      <c r="M9998">
        <v>266</v>
      </c>
      <c r="N9998" t="s">
        <v>18</v>
      </c>
      <c r="O9998" s="1">
        <v>1.9961799999999999E-53</v>
      </c>
      <c r="P9998">
        <v>543</v>
      </c>
    </row>
    <row r="9999" spans="1:16" x14ac:dyDescent="0.25">
      <c r="A9999" t="s">
        <v>14997</v>
      </c>
      <c r="B9999">
        <v>429</v>
      </c>
      <c r="C9999" s="3" t="str">
        <f>HYPERLINK("http://www.uniprot.org/uniprot/K7LJS2","tr|K7LJS2|K7LJS2_SOYBN")</f>
        <v>tr|K7LJS2|K7LJS2_SOYBN</v>
      </c>
      <c r="D9999" t="s">
        <v>28</v>
      </c>
      <c r="E9999">
        <v>80.28</v>
      </c>
      <c r="F9999">
        <v>142</v>
      </c>
      <c r="G9999">
        <v>28</v>
      </c>
      <c r="H9999">
        <v>0</v>
      </c>
      <c r="I9999">
        <v>1</v>
      </c>
      <c r="J9999">
        <v>426</v>
      </c>
      <c r="K9999">
        <v>1</v>
      </c>
      <c r="L9999">
        <v>1</v>
      </c>
      <c r="M9999">
        <v>142</v>
      </c>
      <c r="N9999" t="s">
        <v>18</v>
      </c>
      <c r="O9999" s="1">
        <v>7.19772E-65</v>
      </c>
      <c r="P9999">
        <v>641</v>
      </c>
    </row>
    <row r="10000" spans="1:16" x14ac:dyDescent="0.25">
      <c r="A10000" t="s">
        <v>14998</v>
      </c>
      <c r="B10000">
        <v>2871</v>
      </c>
      <c r="C10000" s="3" t="str">
        <f>HYPERLINK("http://www.uniprot.org/uniprot/G7IEB7","tr|G7IEB7|G7IEB7_MEDTR")</f>
        <v>tr|G7IEB7|G7IEB7_MEDTR</v>
      </c>
      <c r="D10000" t="s">
        <v>14963</v>
      </c>
      <c r="E10000">
        <v>50.66</v>
      </c>
      <c r="F10000">
        <v>1052</v>
      </c>
      <c r="G10000">
        <v>519</v>
      </c>
      <c r="H10000">
        <v>108</v>
      </c>
      <c r="I10000">
        <v>37</v>
      </c>
      <c r="J10000">
        <v>2868</v>
      </c>
      <c r="K10000">
        <v>1</v>
      </c>
      <c r="L10000">
        <v>63</v>
      </c>
      <c r="M10000">
        <v>1101</v>
      </c>
      <c r="N10000" t="s">
        <v>18</v>
      </c>
      <c r="O10000">
        <v>0</v>
      </c>
      <c r="P10000">
        <v>2338</v>
      </c>
    </row>
    <row r="10001" spans="1:16" x14ac:dyDescent="0.25">
      <c r="A10001" t="s">
        <v>14999</v>
      </c>
      <c r="B10001">
        <v>357</v>
      </c>
      <c r="C10001" s="3" t="str">
        <f>HYPERLINK("http://www.uniprot.org/uniprot/C6T2E9","tr|C6T2E9|C6T2E9_SOYBN")</f>
        <v>tr|C6T2E9|C6T2E9_SOYBN</v>
      </c>
      <c r="D10001" t="s">
        <v>28</v>
      </c>
      <c r="E10001">
        <v>81.81</v>
      </c>
      <c r="F10001">
        <v>110</v>
      </c>
      <c r="G10001">
        <v>20</v>
      </c>
      <c r="H10001">
        <v>0</v>
      </c>
      <c r="I10001">
        <v>25</v>
      </c>
      <c r="J10001">
        <v>354</v>
      </c>
      <c r="K10001">
        <v>1</v>
      </c>
      <c r="L10001">
        <v>1</v>
      </c>
      <c r="M10001">
        <v>110</v>
      </c>
      <c r="N10001" t="s">
        <v>18</v>
      </c>
      <c r="O10001" s="1">
        <v>9.8690899999999995E-46</v>
      </c>
      <c r="P10001">
        <v>476</v>
      </c>
    </row>
    <row r="10002" spans="1:16" x14ac:dyDescent="0.25">
      <c r="A10002" t="s">
        <v>15000</v>
      </c>
      <c r="B10002">
        <v>1776</v>
      </c>
      <c r="C10002" s="3" t="str">
        <f>HYPERLINK("http://www.uniprot.org/uniprot/G7I7P5","tr|G7I7P5|G7I7P5_MEDTR")</f>
        <v>tr|G7I7P5|G7I7P5_MEDTR</v>
      </c>
      <c r="D10002" t="s">
        <v>15001</v>
      </c>
      <c r="E10002">
        <v>81.84</v>
      </c>
      <c r="F10002">
        <v>595</v>
      </c>
      <c r="G10002">
        <v>108</v>
      </c>
      <c r="H10002">
        <v>4</v>
      </c>
      <c r="I10002">
        <v>1</v>
      </c>
      <c r="J10002">
        <v>1773</v>
      </c>
      <c r="K10002">
        <v>1</v>
      </c>
      <c r="L10002">
        <v>1</v>
      </c>
      <c r="M10002">
        <v>594</v>
      </c>
      <c r="N10002" t="s">
        <v>18</v>
      </c>
      <c r="O10002">
        <v>0</v>
      </c>
      <c r="P10002">
        <v>2440</v>
      </c>
    </row>
    <row r="10003" spans="1:16" x14ac:dyDescent="0.25">
      <c r="A10003" t="s">
        <v>15002</v>
      </c>
      <c r="B10003">
        <v>687</v>
      </c>
      <c r="C10003" s="3" t="str">
        <f>HYPERLINK("http://www.uniprot.org/uniprot/G7JBL3","tr|G7JBL3|G7JBL3_MEDTR")</f>
        <v>tr|G7JBL3|G7JBL3_MEDTR</v>
      </c>
      <c r="D10003" t="s">
        <v>15003</v>
      </c>
      <c r="E10003">
        <v>83.91</v>
      </c>
      <c r="F10003">
        <v>230</v>
      </c>
      <c r="G10003">
        <v>37</v>
      </c>
      <c r="H10003">
        <v>2</v>
      </c>
      <c r="I10003">
        <v>1</v>
      </c>
      <c r="J10003">
        <v>684</v>
      </c>
      <c r="K10003">
        <v>1</v>
      </c>
      <c r="L10003">
        <v>551</v>
      </c>
      <c r="M10003">
        <v>775</v>
      </c>
      <c r="N10003" t="s">
        <v>18</v>
      </c>
      <c r="O10003" s="1">
        <v>1.6732400000000001E-97</v>
      </c>
      <c r="P10003">
        <v>925</v>
      </c>
    </row>
    <row r="10004" spans="1:16" x14ac:dyDescent="0.25">
      <c r="A10004" t="s">
        <v>15004</v>
      </c>
      <c r="B10004">
        <v>1467</v>
      </c>
      <c r="C10004" s="3" t="str">
        <f>HYPERLINK("http://www.uniprot.org/uniprot/G7J4Y0","tr|G7J4Y0|G7J4Y0_MEDTR")</f>
        <v>tr|G7J4Y0|G7J4Y0_MEDTR</v>
      </c>
      <c r="D10004" t="s">
        <v>9166</v>
      </c>
      <c r="E10004">
        <v>86.46</v>
      </c>
      <c r="F10004">
        <v>495</v>
      </c>
      <c r="G10004">
        <v>67</v>
      </c>
      <c r="H10004">
        <v>7</v>
      </c>
      <c r="I10004">
        <v>1</v>
      </c>
      <c r="J10004">
        <v>1464</v>
      </c>
      <c r="K10004">
        <v>1</v>
      </c>
      <c r="L10004">
        <v>1</v>
      </c>
      <c r="M10004">
        <v>495</v>
      </c>
      <c r="N10004" t="s">
        <v>18</v>
      </c>
      <c r="O10004">
        <v>0</v>
      </c>
      <c r="P10004">
        <v>2161</v>
      </c>
    </row>
    <row r="10005" spans="1:16" x14ac:dyDescent="0.25">
      <c r="A10005" t="s">
        <v>15005</v>
      </c>
      <c r="B10005">
        <v>219</v>
      </c>
      <c r="C10005" s="3" t="str">
        <f>HYPERLINK("http://www.uniprot.org/uniprot/I1K3Q4","tr|I1K3Q4|I1K3Q4_SOYBN")</f>
        <v>tr|I1K3Q4|I1K3Q4_SOYBN</v>
      </c>
      <c r="D10005" t="s">
        <v>28</v>
      </c>
      <c r="E10005">
        <v>69.44</v>
      </c>
      <c r="F10005">
        <v>72</v>
      </c>
      <c r="G10005">
        <v>22</v>
      </c>
      <c r="H10005">
        <v>0</v>
      </c>
      <c r="I10005">
        <v>1</v>
      </c>
      <c r="J10005">
        <v>216</v>
      </c>
      <c r="K10005">
        <v>1</v>
      </c>
      <c r="L10005">
        <v>1</v>
      </c>
      <c r="M10005">
        <v>70</v>
      </c>
      <c r="N10005" t="s">
        <v>18</v>
      </c>
      <c r="O10005" s="1">
        <v>5.4685699999999996E-20</v>
      </c>
      <c r="P10005">
        <v>254</v>
      </c>
    </row>
    <row r="10006" spans="1:16" x14ac:dyDescent="0.25">
      <c r="A10006" t="s">
        <v>15006</v>
      </c>
      <c r="B10006">
        <v>2172</v>
      </c>
      <c r="C10006" s="3" t="str">
        <f>HYPERLINK("http://www.uniprot.org/uniprot/I1M054","tr|I1M054|I1M054_SOYBN")</f>
        <v>tr|I1M054|I1M054_SOYBN</v>
      </c>
      <c r="D10006" t="s">
        <v>71</v>
      </c>
      <c r="E10006">
        <v>76.06</v>
      </c>
      <c r="F10006">
        <v>702</v>
      </c>
      <c r="G10006">
        <v>168</v>
      </c>
      <c r="H10006">
        <v>17</v>
      </c>
      <c r="I10006">
        <v>115</v>
      </c>
      <c r="J10006">
        <v>2169</v>
      </c>
      <c r="K10006">
        <v>1</v>
      </c>
      <c r="L10006">
        <v>30</v>
      </c>
      <c r="M10006">
        <v>714</v>
      </c>
      <c r="N10006" t="s">
        <v>18</v>
      </c>
      <c r="O10006">
        <v>0</v>
      </c>
      <c r="P10006">
        <v>2656</v>
      </c>
    </row>
    <row r="10007" spans="1:16" x14ac:dyDescent="0.25">
      <c r="A10007" t="s">
        <v>15007</v>
      </c>
      <c r="B10007">
        <v>2241</v>
      </c>
      <c r="C10007" s="3" t="str">
        <f>HYPERLINK("http://www.uniprot.org/uniprot/G7J8R4","tr|G7J8R4|G7J8R4_MEDTR")</f>
        <v>tr|G7J8R4|G7J8R4_MEDTR</v>
      </c>
      <c r="D10007" t="s">
        <v>15008</v>
      </c>
      <c r="E10007">
        <v>88.87</v>
      </c>
      <c r="F10007">
        <v>746</v>
      </c>
      <c r="G10007">
        <v>83</v>
      </c>
      <c r="H10007">
        <v>0</v>
      </c>
      <c r="I10007">
        <v>1</v>
      </c>
      <c r="J10007">
        <v>2238</v>
      </c>
      <c r="K10007">
        <v>1</v>
      </c>
      <c r="L10007">
        <v>1</v>
      </c>
      <c r="M10007">
        <v>739</v>
      </c>
      <c r="N10007" t="s">
        <v>18</v>
      </c>
      <c r="O10007">
        <v>0</v>
      </c>
      <c r="P10007">
        <v>3430</v>
      </c>
    </row>
    <row r="10008" spans="1:16" x14ac:dyDescent="0.25">
      <c r="A10008" t="s">
        <v>15009</v>
      </c>
      <c r="B10008">
        <v>1818</v>
      </c>
      <c r="C10008" s="3" t="str">
        <f>HYPERLINK("http://www.uniprot.org/uniprot/K7L476","tr|K7L476|K7L476_SOYBN")</f>
        <v>tr|K7L476|K7L476_SOYBN</v>
      </c>
      <c r="D10008" t="s">
        <v>28</v>
      </c>
      <c r="E10008">
        <v>71.56</v>
      </c>
      <c r="F10008">
        <v>633</v>
      </c>
      <c r="G10008">
        <v>180</v>
      </c>
      <c r="H10008">
        <v>28</v>
      </c>
      <c r="I10008">
        <v>1</v>
      </c>
      <c r="J10008">
        <v>1815</v>
      </c>
      <c r="K10008">
        <v>1</v>
      </c>
      <c r="L10008">
        <v>3</v>
      </c>
      <c r="M10008">
        <v>633</v>
      </c>
      <c r="N10008" t="s">
        <v>18</v>
      </c>
      <c r="O10008">
        <v>0</v>
      </c>
      <c r="P10008">
        <v>2349</v>
      </c>
    </row>
    <row r="10009" spans="1:16" x14ac:dyDescent="0.25">
      <c r="A10009" t="s">
        <v>15010</v>
      </c>
      <c r="B10009">
        <v>459</v>
      </c>
      <c r="C10009" s="3" t="str">
        <f>HYPERLINK("http://www.uniprot.org/uniprot/G7LIC1","tr|G7LIC1|G7LIC1_MEDTR")</f>
        <v>tr|G7LIC1|G7LIC1_MEDTR</v>
      </c>
      <c r="D10009" t="s">
        <v>15011</v>
      </c>
      <c r="E10009">
        <v>49.67</v>
      </c>
      <c r="F10009">
        <v>155</v>
      </c>
      <c r="G10009">
        <v>78</v>
      </c>
      <c r="H10009">
        <v>4</v>
      </c>
      <c r="I10009">
        <v>1</v>
      </c>
      <c r="J10009">
        <v>453</v>
      </c>
      <c r="K10009">
        <v>1</v>
      </c>
      <c r="L10009">
        <v>248</v>
      </c>
      <c r="M10009">
        <v>402</v>
      </c>
      <c r="N10009" t="s">
        <v>18</v>
      </c>
      <c r="O10009" s="1">
        <v>2.3705199999999999E-31</v>
      </c>
      <c r="P10009">
        <v>352</v>
      </c>
    </row>
    <row r="10010" spans="1:16" x14ac:dyDescent="0.25">
      <c r="A10010" t="s">
        <v>15012</v>
      </c>
      <c r="B10010">
        <v>333</v>
      </c>
      <c r="C10010" s="3" t="str">
        <f>HYPERLINK("http://www.uniprot.org/uniprot/M5WIM7","tr|M5WIM7|M5WIM7_PRUPE")</f>
        <v>tr|M5WIM7|M5WIM7_PRUPE</v>
      </c>
      <c r="D10010" t="s">
        <v>15013</v>
      </c>
      <c r="E10010">
        <v>68.62</v>
      </c>
      <c r="F10010">
        <v>51</v>
      </c>
      <c r="G10010">
        <v>16</v>
      </c>
      <c r="H10010">
        <v>0</v>
      </c>
      <c r="I10010">
        <v>1</v>
      </c>
      <c r="J10010">
        <v>153</v>
      </c>
      <c r="K10010">
        <v>1</v>
      </c>
      <c r="L10010">
        <v>285</v>
      </c>
      <c r="M10010">
        <v>335</v>
      </c>
      <c r="N10010" t="s">
        <v>18</v>
      </c>
      <c r="O10010" s="1">
        <v>6.67956E-10</v>
      </c>
      <c r="P10010">
        <v>167</v>
      </c>
    </row>
    <row r="10011" spans="1:16" x14ac:dyDescent="0.25">
      <c r="A10011" t="s">
        <v>15014</v>
      </c>
      <c r="B10011">
        <v>531</v>
      </c>
      <c r="C10011" s="3" t="str">
        <f>HYPERLINK("http://www.uniprot.org/uniprot/G7L7T4","tr|G7L7T4|G7L7T4_MEDTR")</f>
        <v>tr|G7L7T4|G7L7T4_MEDTR</v>
      </c>
      <c r="D10011" t="s">
        <v>15015</v>
      </c>
      <c r="E10011">
        <v>76.56</v>
      </c>
      <c r="F10011">
        <v>192</v>
      </c>
      <c r="G10011">
        <v>45</v>
      </c>
      <c r="H10011">
        <v>16</v>
      </c>
      <c r="I10011">
        <v>1</v>
      </c>
      <c r="J10011">
        <v>528</v>
      </c>
      <c r="K10011">
        <v>1</v>
      </c>
      <c r="L10011">
        <v>1</v>
      </c>
      <c r="M10011">
        <v>187</v>
      </c>
      <c r="N10011" t="s">
        <v>18</v>
      </c>
      <c r="O10011" s="1">
        <v>1.1539899999999999E-78</v>
      </c>
      <c r="P10011">
        <v>760</v>
      </c>
    </row>
    <row r="10012" spans="1:16" x14ac:dyDescent="0.25">
      <c r="A10012" t="s">
        <v>15016</v>
      </c>
      <c r="B10012">
        <v>342</v>
      </c>
      <c r="C10012" s="3" t="str">
        <f>HYPERLINK("http://www.uniprot.org/uniprot/C6T570","tr|C6T570|C6T570_SOYBN")</f>
        <v>tr|C6T570|C6T570_SOYBN</v>
      </c>
      <c r="D10012" t="s">
        <v>28</v>
      </c>
      <c r="E10012">
        <v>46.72</v>
      </c>
      <c r="F10012">
        <v>107</v>
      </c>
      <c r="G10012">
        <v>57</v>
      </c>
      <c r="H10012">
        <v>2</v>
      </c>
      <c r="I10012">
        <v>22</v>
      </c>
      <c r="J10012">
        <v>336</v>
      </c>
      <c r="K10012">
        <v>1</v>
      </c>
      <c r="L10012">
        <v>11</v>
      </c>
      <c r="M10012">
        <v>114</v>
      </c>
      <c r="N10012" t="s">
        <v>18</v>
      </c>
      <c r="O10012" s="1">
        <v>4.4142199999999997E-14</v>
      </c>
      <c r="P10012">
        <v>203</v>
      </c>
    </row>
    <row r="10013" spans="1:16" x14ac:dyDescent="0.25">
      <c r="A10013" t="s">
        <v>15017</v>
      </c>
      <c r="B10013">
        <v>696</v>
      </c>
      <c r="C10013" s="3" t="str">
        <f>HYPERLINK("http://www.uniprot.org/uniprot/G7K3Q6","tr|G7K3Q6|G7K3Q6_MEDTR")</f>
        <v>tr|G7K3Q6|G7K3Q6_MEDTR</v>
      </c>
      <c r="D10013" t="s">
        <v>15018</v>
      </c>
      <c r="E10013">
        <v>73.290000000000006</v>
      </c>
      <c r="F10013">
        <v>191</v>
      </c>
      <c r="G10013">
        <v>51</v>
      </c>
      <c r="H10013">
        <v>0</v>
      </c>
      <c r="I10013">
        <v>121</v>
      </c>
      <c r="J10013">
        <v>693</v>
      </c>
      <c r="K10013">
        <v>1</v>
      </c>
      <c r="L10013">
        <v>188</v>
      </c>
      <c r="M10013">
        <v>369</v>
      </c>
      <c r="N10013" t="s">
        <v>18</v>
      </c>
      <c r="O10013" s="1">
        <v>1.2066299999999999E-74</v>
      </c>
      <c r="P10013">
        <v>728</v>
      </c>
    </row>
    <row r="10014" spans="1:16" x14ac:dyDescent="0.25">
      <c r="A10014" t="s">
        <v>15019</v>
      </c>
      <c r="B10014">
        <v>3237</v>
      </c>
      <c r="C10014" s="3" t="str">
        <f>HYPERLINK("http://www.uniprot.org/uniprot/Q710T7","tr|Q710T7|Q710T7_POPDE")</f>
        <v>tr|Q710T7|Q710T7_POPDE</v>
      </c>
      <c r="D10014" t="s">
        <v>1150</v>
      </c>
      <c r="E10014">
        <v>69.38</v>
      </c>
      <c r="F10014">
        <v>1091</v>
      </c>
      <c r="G10014">
        <v>334</v>
      </c>
      <c r="H10014">
        <v>14</v>
      </c>
      <c r="I10014">
        <v>4</v>
      </c>
      <c r="J10014">
        <v>3234</v>
      </c>
      <c r="K10014">
        <v>1</v>
      </c>
      <c r="L10014">
        <v>335</v>
      </c>
      <c r="M10014">
        <v>1382</v>
      </c>
      <c r="N10014" t="s">
        <v>18</v>
      </c>
      <c r="O10014">
        <v>0</v>
      </c>
      <c r="P10014">
        <v>3791</v>
      </c>
    </row>
    <row r="10015" spans="1:16" x14ac:dyDescent="0.25">
      <c r="A10015" t="s">
        <v>15020</v>
      </c>
      <c r="B10015">
        <v>1290</v>
      </c>
      <c r="C10015" s="3" t="str">
        <f>HYPERLINK("http://www.uniprot.org/uniprot/G7K0K3","tr|G7K0K3|G7K0K3_MEDTR")</f>
        <v>tr|G7K0K3|G7K0K3_MEDTR</v>
      </c>
      <c r="D10015" t="s">
        <v>15021</v>
      </c>
      <c r="E10015">
        <v>88.78</v>
      </c>
      <c r="F10015">
        <v>312</v>
      </c>
      <c r="G10015">
        <v>35</v>
      </c>
      <c r="H10015">
        <v>0</v>
      </c>
      <c r="I10015">
        <v>43</v>
      </c>
      <c r="J10015">
        <v>978</v>
      </c>
      <c r="K10015">
        <v>1</v>
      </c>
      <c r="L10015">
        <v>12</v>
      </c>
      <c r="M10015">
        <v>322</v>
      </c>
      <c r="N10015" t="s">
        <v>18</v>
      </c>
      <c r="O10015" s="1">
        <v>7.53715E-165</v>
      </c>
      <c r="P10015">
        <v>1510</v>
      </c>
    </row>
    <row r="10016" spans="1:16" x14ac:dyDescent="0.25">
      <c r="A10016" t="s">
        <v>15022</v>
      </c>
      <c r="B10016">
        <v>849</v>
      </c>
      <c r="C10016" s="3" t="str">
        <f>HYPERLINK("http://www.uniprot.org/uniprot/G7KLK7","tr|G7KLK7|G7KLK7_MEDTR")</f>
        <v>tr|G7KLK7|G7KLK7_MEDTR</v>
      </c>
      <c r="D10016" t="s">
        <v>15023</v>
      </c>
      <c r="E10016">
        <v>75.180000000000007</v>
      </c>
      <c r="F10016">
        <v>270</v>
      </c>
      <c r="G10016">
        <v>67</v>
      </c>
      <c r="H10016">
        <v>0</v>
      </c>
      <c r="I10016">
        <v>1</v>
      </c>
      <c r="J10016">
        <v>810</v>
      </c>
      <c r="K10016">
        <v>1</v>
      </c>
      <c r="L10016">
        <v>35</v>
      </c>
      <c r="M10016">
        <v>298</v>
      </c>
      <c r="N10016" t="s">
        <v>18</v>
      </c>
      <c r="O10016" s="1">
        <v>7.0429700000000001E-111</v>
      </c>
      <c r="P10016">
        <v>1042</v>
      </c>
    </row>
    <row r="10017" spans="1:16" x14ac:dyDescent="0.25">
      <c r="A10017" t="s">
        <v>15024</v>
      </c>
      <c r="B10017">
        <v>234</v>
      </c>
      <c r="C10017" s="3" t="str">
        <f>HYPERLINK("http://www.uniprot.org/uniprot/G7L781","tr|G7L781|G7L781_MEDTR")</f>
        <v>tr|G7L781|G7L781_MEDTR</v>
      </c>
      <c r="D10017" t="s">
        <v>15025</v>
      </c>
      <c r="E10017">
        <v>60.31</v>
      </c>
      <c r="F10017">
        <v>63</v>
      </c>
      <c r="G10017">
        <v>25</v>
      </c>
      <c r="H10017">
        <v>0</v>
      </c>
      <c r="I10017">
        <v>1</v>
      </c>
      <c r="J10017">
        <v>189</v>
      </c>
      <c r="K10017">
        <v>1</v>
      </c>
      <c r="L10017">
        <v>84</v>
      </c>
      <c r="M10017">
        <v>144</v>
      </c>
      <c r="N10017" t="s">
        <v>18</v>
      </c>
      <c r="O10017" s="1">
        <v>5.7494900000000004E-14</v>
      </c>
      <c r="P10017">
        <v>202</v>
      </c>
    </row>
    <row r="10018" spans="1:16" x14ac:dyDescent="0.25">
      <c r="A10018" t="s">
        <v>15026</v>
      </c>
      <c r="B10018">
        <v>498</v>
      </c>
      <c r="C10018" s="3" t="str">
        <f>HYPERLINK("http://www.uniprot.org/uniprot/B7FGN2","tr|B7FGN2|B7FGN2_MEDTR")</f>
        <v>tr|B7FGN2|B7FGN2_MEDTR</v>
      </c>
      <c r="D10018" t="s">
        <v>22</v>
      </c>
      <c r="E10018">
        <v>79.260000000000005</v>
      </c>
      <c r="F10018">
        <v>164</v>
      </c>
      <c r="G10018">
        <v>34</v>
      </c>
      <c r="H10018">
        <v>1</v>
      </c>
      <c r="I10018">
        <v>1</v>
      </c>
      <c r="J10018">
        <v>489</v>
      </c>
      <c r="K10018">
        <v>1</v>
      </c>
      <c r="L10018">
        <v>1</v>
      </c>
      <c r="M10018">
        <v>164</v>
      </c>
      <c r="N10018" t="s">
        <v>18</v>
      </c>
      <c r="O10018" s="1">
        <v>1.3664000000000001E-71</v>
      </c>
      <c r="P10018">
        <v>699</v>
      </c>
    </row>
    <row r="10019" spans="1:16" x14ac:dyDescent="0.25">
      <c r="A10019" t="s">
        <v>15027</v>
      </c>
      <c r="B10019">
        <v>1002</v>
      </c>
      <c r="C10019" s="3" t="str">
        <f>HYPERLINK("http://www.uniprot.org/uniprot/G7ITR5","tr|G7ITR5|G7ITR5_MEDTR")</f>
        <v>tr|G7ITR5|G7ITR5_MEDTR</v>
      </c>
      <c r="D10019" t="s">
        <v>15028</v>
      </c>
      <c r="E10019">
        <v>79.94</v>
      </c>
      <c r="F10019">
        <v>334</v>
      </c>
      <c r="G10019">
        <v>67</v>
      </c>
      <c r="H10019">
        <v>5</v>
      </c>
      <c r="I10019">
        <v>10</v>
      </c>
      <c r="J10019">
        <v>996</v>
      </c>
      <c r="K10019">
        <v>1</v>
      </c>
      <c r="L10019">
        <v>28</v>
      </c>
      <c r="M10019">
        <v>361</v>
      </c>
      <c r="N10019" t="s">
        <v>18</v>
      </c>
      <c r="O10019" s="1">
        <v>1.5840099999999999E-158</v>
      </c>
      <c r="P10019">
        <v>1454</v>
      </c>
    </row>
    <row r="10020" spans="1:16" x14ac:dyDescent="0.25">
      <c r="A10020" t="s">
        <v>15029</v>
      </c>
      <c r="B10020">
        <v>1038</v>
      </c>
      <c r="C10020" s="3" t="str">
        <f>HYPERLINK("http://www.uniprot.org/uniprot/A2Q2T1","tr|A2Q2T1|A2Q2T1_MEDTR")</f>
        <v>tr|A2Q2T1|A2Q2T1_MEDTR</v>
      </c>
      <c r="D10020" t="s">
        <v>337</v>
      </c>
      <c r="E10020">
        <v>81.47</v>
      </c>
      <c r="F10020">
        <v>340</v>
      </c>
      <c r="G10020">
        <v>63</v>
      </c>
      <c r="H10020">
        <v>8</v>
      </c>
      <c r="I10020">
        <v>4</v>
      </c>
      <c r="J10020">
        <v>999</v>
      </c>
      <c r="K10020">
        <v>1</v>
      </c>
      <c r="L10020">
        <v>138</v>
      </c>
      <c r="M10020">
        <v>477</v>
      </c>
      <c r="N10020" t="s">
        <v>18</v>
      </c>
      <c r="O10020" s="1">
        <v>2.9745000000000001E-155</v>
      </c>
      <c r="P10020">
        <v>1426</v>
      </c>
    </row>
    <row r="10021" spans="1:16" x14ac:dyDescent="0.25">
      <c r="A10021" t="s">
        <v>15030</v>
      </c>
      <c r="B10021">
        <v>1461</v>
      </c>
      <c r="C10021" s="3" t="str">
        <f>HYPERLINK("http://www.uniprot.org/uniprot/G7KM84","tr|G7KM84|G7KM84_MEDTR")</f>
        <v>tr|G7KM84|G7KM84_MEDTR</v>
      </c>
      <c r="D10021" t="s">
        <v>14990</v>
      </c>
      <c r="E10021">
        <v>79.58</v>
      </c>
      <c r="F10021">
        <v>485</v>
      </c>
      <c r="G10021">
        <v>99</v>
      </c>
      <c r="H10021">
        <v>2</v>
      </c>
      <c r="I10021">
        <v>10</v>
      </c>
      <c r="J10021">
        <v>1458</v>
      </c>
      <c r="K10021">
        <v>1</v>
      </c>
      <c r="L10021">
        <v>1</v>
      </c>
      <c r="M10021">
        <v>485</v>
      </c>
      <c r="N10021" t="s">
        <v>18</v>
      </c>
      <c r="O10021">
        <v>0</v>
      </c>
      <c r="P10021">
        <v>2086</v>
      </c>
    </row>
    <row r="10022" spans="1:16" x14ac:dyDescent="0.25">
      <c r="A10022" t="s">
        <v>15031</v>
      </c>
      <c r="B10022">
        <v>1734</v>
      </c>
      <c r="C10022" s="3" t="str">
        <f>HYPERLINK("http://www.uniprot.org/uniprot/G7K8P9","tr|G7K8P9|G7K8P9_MEDTR")</f>
        <v>tr|G7K8P9|G7K8P9_MEDTR</v>
      </c>
      <c r="D10022" t="s">
        <v>15032</v>
      </c>
      <c r="E10022">
        <v>90.39</v>
      </c>
      <c r="F10022">
        <v>583</v>
      </c>
      <c r="G10022">
        <v>56</v>
      </c>
      <c r="H10022">
        <v>6</v>
      </c>
      <c r="I10022">
        <v>1</v>
      </c>
      <c r="J10022">
        <v>1731</v>
      </c>
      <c r="K10022">
        <v>1</v>
      </c>
      <c r="L10022">
        <v>1</v>
      </c>
      <c r="M10022">
        <v>582</v>
      </c>
      <c r="N10022" t="s">
        <v>18</v>
      </c>
      <c r="O10022">
        <v>0</v>
      </c>
      <c r="P10022">
        <v>2621</v>
      </c>
    </row>
    <row r="10023" spans="1:16" x14ac:dyDescent="0.25">
      <c r="A10023" t="s">
        <v>15033</v>
      </c>
      <c r="B10023">
        <v>810</v>
      </c>
      <c r="C10023" s="3" t="str">
        <f>HYPERLINK("http://www.uniprot.org/uniprot/G7KQV2","tr|G7KQV2|G7KQV2_MEDTR")</f>
        <v>tr|G7KQV2|G7KQV2_MEDTR</v>
      </c>
      <c r="D10023" t="s">
        <v>15034</v>
      </c>
      <c r="E10023">
        <v>78.569999999999993</v>
      </c>
      <c r="F10023">
        <v>266</v>
      </c>
      <c r="G10023">
        <v>57</v>
      </c>
      <c r="H10023">
        <v>0</v>
      </c>
      <c r="I10023">
        <v>10</v>
      </c>
      <c r="J10023">
        <v>807</v>
      </c>
      <c r="K10023">
        <v>1</v>
      </c>
      <c r="L10023">
        <v>31</v>
      </c>
      <c r="M10023">
        <v>296</v>
      </c>
      <c r="N10023" t="s">
        <v>18</v>
      </c>
      <c r="O10023" s="1">
        <v>3.2119500000000001E-110</v>
      </c>
      <c r="P10023">
        <v>1036</v>
      </c>
    </row>
    <row r="10024" spans="1:16" x14ac:dyDescent="0.25">
      <c r="A10024" t="s">
        <v>15035</v>
      </c>
      <c r="B10024">
        <v>1164</v>
      </c>
      <c r="C10024" s="3" t="str">
        <f>HYPERLINK("http://www.uniprot.org/uniprot/K7MYD0","tr|K7MYD0|K7MYD0_SOYBN")</f>
        <v>tr|K7MYD0|K7MYD0_SOYBN</v>
      </c>
      <c r="D10024" t="s">
        <v>117</v>
      </c>
      <c r="E10024">
        <v>68.86</v>
      </c>
      <c r="F10024">
        <v>395</v>
      </c>
      <c r="G10024">
        <v>123</v>
      </c>
      <c r="H10024">
        <v>10</v>
      </c>
      <c r="I10024">
        <v>1</v>
      </c>
      <c r="J10024">
        <v>1155</v>
      </c>
      <c r="K10024">
        <v>1</v>
      </c>
      <c r="L10024">
        <v>50</v>
      </c>
      <c r="M10024">
        <v>443</v>
      </c>
      <c r="N10024" t="s">
        <v>18</v>
      </c>
      <c r="O10024" s="1">
        <v>8.7771499999999996E-154</v>
      </c>
      <c r="P10024">
        <v>1414</v>
      </c>
    </row>
    <row r="10025" spans="1:16" x14ac:dyDescent="0.25">
      <c r="A10025" t="s">
        <v>15036</v>
      </c>
      <c r="B10025">
        <v>675</v>
      </c>
      <c r="C10025" s="3" t="str">
        <f>HYPERLINK("http://www.uniprot.org/uniprot/G7KVS0","tr|G7KVS0|G7KVS0_MEDTR")</f>
        <v>tr|G7KVS0|G7KVS0_MEDTR</v>
      </c>
      <c r="D10025" t="s">
        <v>14960</v>
      </c>
      <c r="E10025">
        <v>93.27</v>
      </c>
      <c r="F10025">
        <v>223</v>
      </c>
      <c r="G10025">
        <v>15</v>
      </c>
      <c r="H10025">
        <v>0</v>
      </c>
      <c r="I10025">
        <v>1</v>
      </c>
      <c r="J10025">
        <v>669</v>
      </c>
      <c r="K10025">
        <v>1</v>
      </c>
      <c r="L10025">
        <v>817</v>
      </c>
      <c r="M10025">
        <v>1039</v>
      </c>
      <c r="N10025" t="s">
        <v>18</v>
      </c>
      <c r="O10025" s="1">
        <v>8.2895000000000008E-118</v>
      </c>
      <c r="P10025">
        <v>1100</v>
      </c>
    </row>
    <row r="10026" spans="1:16" x14ac:dyDescent="0.25">
      <c r="A10026" t="s">
        <v>15037</v>
      </c>
      <c r="B10026">
        <v>381</v>
      </c>
      <c r="C10026" s="3" t="str">
        <f>HYPERLINK("http://www.uniprot.org/uniprot/I3SEP8","tr|I3SEP8|I3SEP8_MEDTR")</f>
        <v>tr|I3SEP8|I3SEP8_MEDTR</v>
      </c>
      <c r="D10026" t="s">
        <v>22</v>
      </c>
      <c r="E10026">
        <v>91.26</v>
      </c>
      <c r="F10026">
        <v>126</v>
      </c>
      <c r="G10026">
        <v>11</v>
      </c>
      <c r="H10026">
        <v>0</v>
      </c>
      <c r="I10026">
        <v>1</v>
      </c>
      <c r="J10026">
        <v>378</v>
      </c>
      <c r="K10026">
        <v>1</v>
      </c>
      <c r="L10026">
        <v>1</v>
      </c>
      <c r="M10026">
        <v>126</v>
      </c>
      <c r="N10026" t="s">
        <v>18</v>
      </c>
      <c r="O10026" s="1">
        <v>2.2613400000000001E-58</v>
      </c>
      <c r="P10026">
        <v>585</v>
      </c>
    </row>
    <row r="10027" spans="1:16" x14ac:dyDescent="0.25">
      <c r="A10027" t="s">
        <v>15038</v>
      </c>
      <c r="B10027">
        <v>1524</v>
      </c>
      <c r="C10027" s="3" t="str">
        <f>HYPERLINK("http://www.uniprot.org/uniprot/I1L847","tr|I1L847|I1L847_SOYBN")</f>
        <v>tr|I1L847|I1L847_SOYBN</v>
      </c>
      <c r="D10027" t="s">
        <v>71</v>
      </c>
      <c r="E10027">
        <v>90.9</v>
      </c>
      <c r="F10027">
        <v>176</v>
      </c>
      <c r="G10027">
        <v>16</v>
      </c>
      <c r="H10027">
        <v>2</v>
      </c>
      <c r="I10027">
        <v>997</v>
      </c>
      <c r="J10027">
        <v>1518</v>
      </c>
      <c r="K10027">
        <v>1</v>
      </c>
      <c r="L10027">
        <v>311</v>
      </c>
      <c r="M10027">
        <v>486</v>
      </c>
      <c r="N10027" t="s">
        <v>18</v>
      </c>
      <c r="O10027" s="1">
        <v>6.2730599999999996E-84</v>
      </c>
      <c r="P10027">
        <v>813</v>
      </c>
    </row>
    <row r="10028" spans="1:16" x14ac:dyDescent="0.25">
      <c r="A10028" t="s">
        <v>15039</v>
      </c>
      <c r="B10028">
        <v>1413</v>
      </c>
      <c r="C10028" s="3" t="str">
        <f>HYPERLINK("http://www.uniprot.org/uniprot/I1L8S7","tr|I1L8S7|I1L8S7_SOYBN")</f>
        <v>tr|I1L8S7|I1L8S7_SOYBN</v>
      </c>
      <c r="D10028" t="s">
        <v>28</v>
      </c>
      <c r="E10028">
        <v>67.36</v>
      </c>
      <c r="F10028">
        <v>478</v>
      </c>
      <c r="G10028">
        <v>156</v>
      </c>
      <c r="H10028">
        <v>8</v>
      </c>
      <c r="I10028">
        <v>1</v>
      </c>
      <c r="J10028">
        <v>1410</v>
      </c>
      <c r="K10028">
        <v>1</v>
      </c>
      <c r="L10028">
        <v>1</v>
      </c>
      <c r="M10028">
        <v>474</v>
      </c>
      <c r="N10028" t="s">
        <v>18</v>
      </c>
      <c r="O10028" s="1">
        <v>8.26768E-168</v>
      </c>
      <c r="P10028">
        <v>1536</v>
      </c>
    </row>
    <row r="10029" spans="1:16" x14ac:dyDescent="0.25">
      <c r="A10029" t="s">
        <v>15040</v>
      </c>
      <c r="B10029">
        <v>978</v>
      </c>
      <c r="C10029" s="3" t="str">
        <f>HYPERLINK("http://www.uniprot.org/uniprot/G7I7Q3","tr|G7I7Q3|G7I7Q3_MEDTR")</f>
        <v>tr|G7I7Q3|G7I7Q3_MEDTR</v>
      </c>
      <c r="D10029" t="s">
        <v>15041</v>
      </c>
      <c r="E10029">
        <v>84.64</v>
      </c>
      <c r="F10029">
        <v>306</v>
      </c>
      <c r="G10029">
        <v>47</v>
      </c>
      <c r="H10029">
        <v>3</v>
      </c>
      <c r="I10029">
        <v>67</v>
      </c>
      <c r="J10029">
        <v>975</v>
      </c>
      <c r="K10029">
        <v>1</v>
      </c>
      <c r="L10029">
        <v>19</v>
      </c>
      <c r="M10029">
        <v>323</v>
      </c>
      <c r="N10029" t="s">
        <v>18</v>
      </c>
      <c r="O10029" s="1">
        <v>4.77927E-152</v>
      </c>
      <c r="P10029">
        <v>1398</v>
      </c>
    </row>
    <row r="10030" spans="1:16" x14ac:dyDescent="0.25">
      <c r="A10030" t="s">
        <v>15042</v>
      </c>
      <c r="B10030">
        <v>1203</v>
      </c>
      <c r="C10030" s="3" t="str">
        <f>HYPERLINK("http://www.uniprot.org/uniprot/G7JBL3","tr|G7JBL3|G7JBL3_MEDTR")</f>
        <v>tr|G7JBL3|G7JBL3_MEDTR</v>
      </c>
      <c r="D10030" t="s">
        <v>15003</v>
      </c>
      <c r="E10030">
        <v>92.19</v>
      </c>
      <c r="F10030">
        <v>397</v>
      </c>
      <c r="G10030">
        <v>31</v>
      </c>
      <c r="H10030">
        <v>0</v>
      </c>
      <c r="I10030">
        <v>4</v>
      </c>
      <c r="J10030">
        <v>1194</v>
      </c>
      <c r="K10030">
        <v>1</v>
      </c>
      <c r="L10030">
        <v>77</v>
      </c>
      <c r="M10030">
        <v>473</v>
      </c>
      <c r="N10030" t="s">
        <v>18</v>
      </c>
      <c r="O10030">
        <v>0</v>
      </c>
      <c r="P10030">
        <v>1981</v>
      </c>
    </row>
    <row r="10031" spans="1:16" x14ac:dyDescent="0.25">
      <c r="A10031" t="s">
        <v>15043</v>
      </c>
      <c r="B10031">
        <v>633</v>
      </c>
      <c r="C10031" s="3" t="str">
        <f>HYPERLINK("http://www.uniprot.org/uniprot/G7J4X9","tr|G7J4X9|G7J4X9_MEDTR")</f>
        <v>tr|G7J4X9|G7J4X9_MEDTR</v>
      </c>
      <c r="D10031" t="s">
        <v>15044</v>
      </c>
      <c r="E10031">
        <v>63.84</v>
      </c>
      <c r="F10031">
        <v>213</v>
      </c>
      <c r="G10031">
        <v>77</v>
      </c>
      <c r="H10031">
        <v>3</v>
      </c>
      <c r="I10031">
        <v>1</v>
      </c>
      <c r="J10031">
        <v>630</v>
      </c>
      <c r="K10031">
        <v>1</v>
      </c>
      <c r="L10031">
        <v>2</v>
      </c>
      <c r="M10031">
        <v>209</v>
      </c>
      <c r="N10031" t="s">
        <v>18</v>
      </c>
      <c r="O10031" s="1">
        <v>1.1072000000000001E-62</v>
      </c>
      <c r="P10031">
        <v>624</v>
      </c>
    </row>
    <row r="10032" spans="1:16" x14ac:dyDescent="0.25">
      <c r="A10032" t="s">
        <v>15045</v>
      </c>
      <c r="B10032">
        <v>219</v>
      </c>
      <c r="C10032" s="3" t="str">
        <f>HYPERLINK("http://www.uniprot.org/uniprot/I1K3Q4","tr|I1K3Q4|I1K3Q4_SOYBN")</f>
        <v>tr|I1K3Q4|I1K3Q4_SOYBN</v>
      </c>
      <c r="D10032" t="s">
        <v>28</v>
      </c>
      <c r="E10032">
        <v>69.44</v>
      </c>
      <c r="F10032">
        <v>72</v>
      </c>
      <c r="G10032">
        <v>22</v>
      </c>
      <c r="H10032">
        <v>0</v>
      </c>
      <c r="I10032">
        <v>1</v>
      </c>
      <c r="J10032">
        <v>216</v>
      </c>
      <c r="K10032">
        <v>1</v>
      </c>
      <c r="L10032">
        <v>1</v>
      </c>
      <c r="M10032">
        <v>70</v>
      </c>
      <c r="N10032" t="s">
        <v>18</v>
      </c>
      <c r="O10032" s="1">
        <v>5.4685699999999996E-20</v>
      </c>
      <c r="P10032">
        <v>254</v>
      </c>
    </row>
    <row r="10033" spans="1:16" x14ac:dyDescent="0.25">
      <c r="A10033" t="s">
        <v>15046</v>
      </c>
      <c r="B10033">
        <v>654</v>
      </c>
      <c r="C10033" s="3" t="str">
        <f>HYPERLINK("http://www.uniprot.org/uniprot/G8A0R2","tr|G8A0R2|G8A0R2_MEDTR")</f>
        <v>tr|G8A0R2|G8A0R2_MEDTR</v>
      </c>
      <c r="D10033" t="s">
        <v>15047</v>
      </c>
      <c r="E10033">
        <v>67.02</v>
      </c>
      <c r="F10033">
        <v>185</v>
      </c>
      <c r="G10033">
        <v>61</v>
      </c>
      <c r="H10033">
        <v>0</v>
      </c>
      <c r="I10033">
        <v>94</v>
      </c>
      <c r="J10033">
        <v>648</v>
      </c>
      <c r="K10033">
        <v>1</v>
      </c>
      <c r="L10033">
        <v>360</v>
      </c>
      <c r="M10033">
        <v>524</v>
      </c>
      <c r="N10033" t="s">
        <v>18</v>
      </c>
      <c r="O10033" s="1">
        <v>6.5449700000000005E-61</v>
      </c>
      <c r="P10033">
        <v>609</v>
      </c>
    </row>
    <row r="10034" spans="1:16" x14ac:dyDescent="0.25">
      <c r="A10034" t="s">
        <v>15048</v>
      </c>
      <c r="B10034">
        <v>414</v>
      </c>
      <c r="C10034" s="3" t="str">
        <f>HYPERLINK("http://www.uniprot.org/uniprot/I3SET8","tr|I3SET8|I3SET8_LOTJA")</f>
        <v>tr|I3SET8|I3SET8_LOTJA</v>
      </c>
      <c r="D10034" t="s">
        <v>93</v>
      </c>
      <c r="E10034">
        <v>88.97</v>
      </c>
      <c r="F10034">
        <v>136</v>
      </c>
      <c r="G10034">
        <v>15</v>
      </c>
      <c r="H10034">
        <v>0</v>
      </c>
      <c r="I10034">
        <v>4</v>
      </c>
      <c r="J10034">
        <v>411</v>
      </c>
      <c r="K10034">
        <v>1</v>
      </c>
      <c r="L10034">
        <v>4</v>
      </c>
      <c r="M10034">
        <v>139</v>
      </c>
      <c r="N10034" t="s">
        <v>18</v>
      </c>
      <c r="O10034" s="1">
        <v>5.1015299999999999E-71</v>
      </c>
      <c r="P10034">
        <v>694</v>
      </c>
    </row>
    <row r="10035" spans="1:16" x14ac:dyDescent="0.25">
      <c r="A10035" t="s">
        <v>15049</v>
      </c>
      <c r="B10035">
        <v>1989</v>
      </c>
      <c r="C10035" s="3" t="str">
        <f>HYPERLINK("http://www.uniprot.org/uniprot/G7LEX6","tr|G7LEX6|G7LEX6_MEDTR")</f>
        <v>tr|G7LEX6|G7LEX6_MEDTR</v>
      </c>
      <c r="D10035" t="s">
        <v>15050</v>
      </c>
      <c r="E10035">
        <v>63.38</v>
      </c>
      <c r="F10035">
        <v>609</v>
      </c>
      <c r="G10035">
        <v>223</v>
      </c>
      <c r="H10035">
        <v>26</v>
      </c>
      <c r="I10035">
        <v>181</v>
      </c>
      <c r="J10035">
        <v>1929</v>
      </c>
      <c r="K10035">
        <v>1</v>
      </c>
      <c r="L10035">
        <v>10</v>
      </c>
      <c r="M10035">
        <v>563</v>
      </c>
      <c r="N10035" t="s">
        <v>18</v>
      </c>
      <c r="O10035">
        <v>0</v>
      </c>
      <c r="P10035">
        <v>1815</v>
      </c>
    </row>
    <row r="10036" spans="1:16" x14ac:dyDescent="0.25">
      <c r="A10036" t="s">
        <v>15051</v>
      </c>
      <c r="B10036">
        <v>795</v>
      </c>
      <c r="C10036" s="3" t="str">
        <f>HYPERLINK("http://www.uniprot.org/uniprot/Q2HV87","tr|Q2HV87|Q2HV87_MEDTR")</f>
        <v>tr|Q2HV87|Q2HV87_MEDTR</v>
      </c>
      <c r="D10036" t="s">
        <v>1097</v>
      </c>
      <c r="E10036">
        <v>79.69</v>
      </c>
      <c r="F10036">
        <v>266</v>
      </c>
      <c r="G10036">
        <v>54</v>
      </c>
      <c r="H10036">
        <v>3</v>
      </c>
      <c r="I10036">
        <v>1</v>
      </c>
      <c r="J10036">
        <v>789</v>
      </c>
      <c r="K10036">
        <v>1</v>
      </c>
      <c r="L10036">
        <v>1</v>
      </c>
      <c r="M10036">
        <v>266</v>
      </c>
      <c r="N10036" t="s">
        <v>18</v>
      </c>
      <c r="O10036" s="1">
        <v>3.1855899999999999E-115</v>
      </c>
      <c r="P10036">
        <v>1079</v>
      </c>
    </row>
    <row r="10037" spans="1:16" x14ac:dyDescent="0.25">
      <c r="A10037" t="s">
        <v>15052</v>
      </c>
      <c r="B10037">
        <v>435</v>
      </c>
      <c r="C10037" s="3" t="str">
        <f>HYPERLINK("http://www.uniprot.org/uniprot/G7K4L8","tr|G7K4L8|G7K4L8_MEDTR")</f>
        <v>tr|G7K4L8|G7K4L8_MEDTR</v>
      </c>
      <c r="D10037" t="s">
        <v>1665</v>
      </c>
      <c r="E10037">
        <v>55.81</v>
      </c>
      <c r="F10037">
        <v>86</v>
      </c>
      <c r="G10037">
        <v>38</v>
      </c>
      <c r="H10037">
        <v>0</v>
      </c>
      <c r="I10037">
        <v>1</v>
      </c>
      <c r="J10037">
        <v>258</v>
      </c>
      <c r="K10037">
        <v>1</v>
      </c>
      <c r="L10037">
        <v>1</v>
      </c>
      <c r="M10037">
        <v>86</v>
      </c>
      <c r="N10037" t="s">
        <v>18</v>
      </c>
      <c r="O10037" s="1">
        <v>2.5714300000000001E-14</v>
      </c>
      <c r="P10037">
        <v>205</v>
      </c>
    </row>
    <row r="10038" spans="1:16" x14ac:dyDescent="0.25">
      <c r="A10038" t="s">
        <v>15053</v>
      </c>
      <c r="B10038">
        <v>2466</v>
      </c>
      <c r="C10038" s="3" t="str">
        <f>HYPERLINK("http://www.uniprot.org/uniprot/I1JCL0","tr|I1JCL0|I1JCL0_SOYBN")</f>
        <v>tr|I1JCL0|I1JCL0_SOYBN</v>
      </c>
      <c r="D10038" t="s">
        <v>71</v>
      </c>
      <c r="E10038">
        <v>61.6</v>
      </c>
      <c r="F10038">
        <v>737</v>
      </c>
      <c r="G10038">
        <v>283</v>
      </c>
      <c r="H10038">
        <v>40</v>
      </c>
      <c r="I10038">
        <v>373</v>
      </c>
      <c r="J10038">
        <v>2463</v>
      </c>
      <c r="K10038">
        <v>1</v>
      </c>
      <c r="L10038">
        <v>109</v>
      </c>
      <c r="M10038">
        <v>826</v>
      </c>
      <c r="N10038" t="s">
        <v>18</v>
      </c>
      <c r="O10038">
        <v>0</v>
      </c>
      <c r="P10038">
        <v>2344</v>
      </c>
    </row>
    <row r="10039" spans="1:16" x14ac:dyDescent="0.25">
      <c r="A10039" t="s">
        <v>15054</v>
      </c>
      <c r="B10039">
        <v>2160</v>
      </c>
      <c r="C10039" s="3" t="str">
        <f>HYPERLINK("http://www.uniprot.org/uniprot/G7K3Q3","tr|G7K3Q3|G7K3Q3_MEDTR")</f>
        <v>tr|G7K3Q3|G7K3Q3_MEDTR</v>
      </c>
      <c r="D10039" t="s">
        <v>10382</v>
      </c>
      <c r="E10039">
        <v>83.89</v>
      </c>
      <c r="F10039">
        <v>714</v>
      </c>
      <c r="G10039">
        <v>115</v>
      </c>
      <c r="H10039">
        <v>3</v>
      </c>
      <c r="I10039">
        <v>22</v>
      </c>
      <c r="J10039">
        <v>2154</v>
      </c>
      <c r="K10039">
        <v>1</v>
      </c>
      <c r="L10039">
        <v>12</v>
      </c>
      <c r="M10039">
        <v>720</v>
      </c>
      <c r="N10039" t="s">
        <v>18</v>
      </c>
      <c r="O10039">
        <v>0</v>
      </c>
      <c r="P10039">
        <v>3040</v>
      </c>
    </row>
    <row r="10040" spans="1:16" x14ac:dyDescent="0.25">
      <c r="A10040" t="s">
        <v>15055</v>
      </c>
      <c r="B10040">
        <v>183</v>
      </c>
      <c r="C10040" s="3" t="str">
        <f>HYPERLINK("http://www.uniprot.org/uniprot/I1JAN2","tr|I1JAN2|I1JAN2_SOYBN")</f>
        <v>tr|I1JAN2|I1JAN2_SOYBN</v>
      </c>
      <c r="D10040" t="s">
        <v>28</v>
      </c>
      <c r="E10040">
        <v>77.959999999999994</v>
      </c>
      <c r="F10040">
        <v>59</v>
      </c>
      <c r="G10040">
        <v>13</v>
      </c>
      <c r="H10040">
        <v>0</v>
      </c>
      <c r="I10040">
        <v>4</v>
      </c>
      <c r="J10040">
        <v>180</v>
      </c>
      <c r="K10040">
        <v>1</v>
      </c>
      <c r="L10040">
        <v>116</v>
      </c>
      <c r="M10040">
        <v>174</v>
      </c>
      <c r="N10040" t="s">
        <v>18</v>
      </c>
      <c r="O10040" s="1">
        <v>3.68364E-16</v>
      </c>
      <c r="P10040">
        <v>221</v>
      </c>
    </row>
    <row r="10041" spans="1:16" x14ac:dyDescent="0.25">
      <c r="A10041" t="s">
        <v>15056</v>
      </c>
      <c r="B10041">
        <v>1092</v>
      </c>
      <c r="C10041" s="3" t="str">
        <f>HYPERLINK("http://www.uniprot.org/uniprot/G7I2H0","tr|G7I2H0|G7I2H0_MEDTR")</f>
        <v>tr|G7I2H0|G7I2H0_MEDTR</v>
      </c>
      <c r="D10041" t="s">
        <v>144</v>
      </c>
      <c r="E10041">
        <v>30.27</v>
      </c>
      <c r="F10041">
        <v>251</v>
      </c>
      <c r="G10041">
        <v>175</v>
      </c>
      <c r="H10041">
        <v>1</v>
      </c>
      <c r="I10041">
        <v>340</v>
      </c>
      <c r="J10041">
        <v>1089</v>
      </c>
      <c r="K10041">
        <v>1</v>
      </c>
      <c r="L10041">
        <v>27</v>
      </c>
      <c r="M10041">
        <v>231</v>
      </c>
      <c r="N10041" t="s">
        <v>18</v>
      </c>
      <c r="O10041" s="1">
        <v>3.0187699999999999E-20</v>
      </c>
      <c r="P10041">
        <v>262</v>
      </c>
    </row>
    <row r="10042" spans="1:16" x14ac:dyDescent="0.25">
      <c r="A10042" t="s">
        <v>15057</v>
      </c>
      <c r="B10042">
        <v>516</v>
      </c>
      <c r="C10042" s="3" t="str">
        <f>HYPERLINK("http://www.uniprot.org/uniprot/M5Y0E0","tr|M5Y0E0|M5Y0E0_PRUPE")</f>
        <v>tr|M5Y0E0|M5Y0E0_PRUPE</v>
      </c>
      <c r="D10042" t="s">
        <v>452</v>
      </c>
      <c r="E10042">
        <v>36.549999999999997</v>
      </c>
      <c r="F10042">
        <v>145</v>
      </c>
      <c r="G10042">
        <v>92</v>
      </c>
      <c r="H10042">
        <v>2</v>
      </c>
      <c r="I10042">
        <v>76</v>
      </c>
      <c r="J10042">
        <v>504</v>
      </c>
      <c r="K10042">
        <v>1</v>
      </c>
      <c r="L10042">
        <v>6</v>
      </c>
      <c r="M10042">
        <v>148</v>
      </c>
      <c r="N10042" t="s">
        <v>18</v>
      </c>
      <c r="O10042" s="1">
        <v>6.8778600000000001E-15</v>
      </c>
      <c r="P10042">
        <v>210</v>
      </c>
    </row>
    <row r="10043" spans="1:16" x14ac:dyDescent="0.25">
      <c r="A10043" t="s">
        <v>15058</v>
      </c>
      <c r="B10043">
        <v>453</v>
      </c>
      <c r="C10043" s="3" t="str">
        <f>HYPERLINK("http://www.uniprot.org/uniprot/I1MER9","tr|I1MER9|I1MER9_SOYBN")</f>
        <v>tr|I1MER9|I1MER9_SOYBN</v>
      </c>
      <c r="D10043" t="s">
        <v>28</v>
      </c>
      <c r="E10043">
        <v>60.92</v>
      </c>
      <c r="F10043">
        <v>151</v>
      </c>
      <c r="G10043">
        <v>59</v>
      </c>
      <c r="H10043">
        <v>8</v>
      </c>
      <c r="I10043">
        <v>1</v>
      </c>
      <c r="J10043">
        <v>429</v>
      </c>
      <c r="K10043">
        <v>1</v>
      </c>
      <c r="L10043">
        <v>1</v>
      </c>
      <c r="M10043">
        <v>147</v>
      </c>
      <c r="N10043" t="s">
        <v>18</v>
      </c>
      <c r="O10043" s="1">
        <v>1.07317E-44</v>
      </c>
      <c r="P10043">
        <v>467</v>
      </c>
    </row>
    <row r="10044" spans="1:16" x14ac:dyDescent="0.25">
      <c r="A10044" t="s">
        <v>15059</v>
      </c>
      <c r="B10044">
        <v>885</v>
      </c>
      <c r="C10044" s="3" t="str">
        <f>HYPERLINK("http://www.uniprot.org/uniprot/G7ITR9","tr|G7ITR9|G7ITR9_MEDTR")</f>
        <v>tr|G7ITR9|G7ITR9_MEDTR</v>
      </c>
      <c r="D10044" t="s">
        <v>15060</v>
      </c>
      <c r="E10044">
        <v>64.900000000000006</v>
      </c>
      <c r="F10044">
        <v>302</v>
      </c>
      <c r="G10044">
        <v>106</v>
      </c>
      <c r="H10044">
        <v>15</v>
      </c>
      <c r="I10044">
        <v>1</v>
      </c>
      <c r="J10044">
        <v>861</v>
      </c>
      <c r="K10044">
        <v>1</v>
      </c>
      <c r="L10044">
        <v>1</v>
      </c>
      <c r="M10044">
        <v>297</v>
      </c>
      <c r="N10044" t="s">
        <v>18</v>
      </c>
      <c r="O10044" s="1">
        <v>9.3961799999999999E-93</v>
      </c>
      <c r="P10044">
        <v>886</v>
      </c>
    </row>
    <row r="10045" spans="1:16" x14ac:dyDescent="0.25">
      <c r="A10045" t="s">
        <v>15061</v>
      </c>
      <c r="B10045">
        <v>2514</v>
      </c>
      <c r="C10045" s="3" t="str">
        <f>HYPERLINK("http://www.uniprot.org/uniprot/I1L210","tr|I1L210|I1L210_SOYBN")</f>
        <v>tr|I1L210|I1L210_SOYBN</v>
      </c>
      <c r="D10045" t="s">
        <v>99</v>
      </c>
      <c r="E10045">
        <v>83.03</v>
      </c>
      <c r="F10045">
        <v>837</v>
      </c>
      <c r="G10045">
        <v>142</v>
      </c>
      <c r="H10045">
        <v>1</v>
      </c>
      <c r="I10045">
        <v>4</v>
      </c>
      <c r="J10045">
        <v>2511</v>
      </c>
      <c r="K10045">
        <v>1</v>
      </c>
      <c r="L10045">
        <v>18</v>
      </c>
      <c r="M10045">
        <v>849</v>
      </c>
      <c r="N10045" t="s">
        <v>18</v>
      </c>
      <c r="O10045">
        <v>0</v>
      </c>
      <c r="P10045">
        <v>3565</v>
      </c>
    </row>
    <row r="10046" spans="1:16" x14ac:dyDescent="0.25">
      <c r="A10046" t="s">
        <v>15062</v>
      </c>
      <c r="B10046">
        <v>1470</v>
      </c>
      <c r="C10046" s="3" t="str">
        <f>HYPERLINK("http://www.uniprot.org/uniprot/G7KLV5","tr|G7KLV5|G7KLV5_MEDTR")</f>
        <v>tr|G7KLV5|G7KLV5_MEDTR</v>
      </c>
      <c r="D10046" t="s">
        <v>15063</v>
      </c>
      <c r="E10046">
        <v>79.62</v>
      </c>
      <c r="F10046">
        <v>486</v>
      </c>
      <c r="G10046">
        <v>99</v>
      </c>
      <c r="H10046">
        <v>3</v>
      </c>
      <c r="I10046">
        <v>1</v>
      </c>
      <c r="J10046">
        <v>1449</v>
      </c>
      <c r="K10046">
        <v>1</v>
      </c>
      <c r="L10046">
        <v>1</v>
      </c>
      <c r="M10046">
        <v>484</v>
      </c>
      <c r="N10046" t="s">
        <v>18</v>
      </c>
      <c r="O10046">
        <v>0</v>
      </c>
      <c r="P10046">
        <v>2028</v>
      </c>
    </row>
    <row r="10047" spans="1:16" x14ac:dyDescent="0.25">
      <c r="A10047" t="s">
        <v>15064</v>
      </c>
      <c r="B10047">
        <v>987</v>
      </c>
      <c r="C10047" s="3" t="str">
        <f>HYPERLINK("http://www.uniprot.org/uniprot/G7K8P8","tr|G7K8P8|G7K8P8_MEDTR")</f>
        <v>tr|G7K8P8|G7K8P8_MEDTR</v>
      </c>
      <c r="D10047" t="s">
        <v>15065</v>
      </c>
      <c r="E10047">
        <v>92.09</v>
      </c>
      <c r="F10047">
        <v>215</v>
      </c>
      <c r="G10047">
        <v>17</v>
      </c>
      <c r="H10047">
        <v>0</v>
      </c>
      <c r="I10047">
        <v>340</v>
      </c>
      <c r="J10047">
        <v>984</v>
      </c>
      <c r="K10047">
        <v>1</v>
      </c>
      <c r="L10047">
        <v>209</v>
      </c>
      <c r="M10047">
        <v>423</v>
      </c>
      <c r="N10047" t="s">
        <v>18</v>
      </c>
      <c r="O10047" s="1">
        <v>3.8420700000000002E-117</v>
      </c>
      <c r="P10047">
        <v>1097</v>
      </c>
    </row>
    <row r="10048" spans="1:16" x14ac:dyDescent="0.25">
      <c r="A10048" t="s">
        <v>15066</v>
      </c>
      <c r="B10048">
        <v>477</v>
      </c>
      <c r="C10048" s="3" t="str">
        <f>HYPERLINK("http://www.uniprot.org/uniprot/I3T4T7","tr|I3T4T7|I3T4T7_LOTJA")</f>
        <v>tr|I3T4T7|I3T4T7_LOTJA</v>
      </c>
      <c r="D10048" t="s">
        <v>93</v>
      </c>
      <c r="E10048">
        <v>66.87</v>
      </c>
      <c r="F10048">
        <v>163</v>
      </c>
      <c r="G10048">
        <v>54</v>
      </c>
      <c r="H10048">
        <v>5</v>
      </c>
      <c r="I10048">
        <v>1</v>
      </c>
      <c r="J10048">
        <v>474</v>
      </c>
      <c r="K10048">
        <v>1</v>
      </c>
      <c r="L10048">
        <v>1</v>
      </c>
      <c r="M10048">
        <v>163</v>
      </c>
      <c r="N10048" t="s">
        <v>18</v>
      </c>
      <c r="O10048" s="1">
        <v>8.6691100000000001E-50</v>
      </c>
      <c r="P10048">
        <v>511</v>
      </c>
    </row>
    <row r="10049" spans="1:16" x14ac:dyDescent="0.25">
      <c r="A10049" t="s">
        <v>15067</v>
      </c>
      <c r="B10049">
        <v>2328</v>
      </c>
      <c r="C10049" s="3" t="str">
        <f>HYPERLINK("http://www.uniprot.org/uniprot/B3F0K7","tr|B3F0K7|B3F0K7_PEA")</f>
        <v>tr|B3F0K7|B3F0K7_PEA</v>
      </c>
      <c r="D10049" t="s">
        <v>15068</v>
      </c>
      <c r="E10049">
        <v>90.47</v>
      </c>
      <c r="F10049">
        <v>777</v>
      </c>
      <c r="G10049">
        <v>74</v>
      </c>
      <c r="H10049">
        <v>2</v>
      </c>
      <c r="I10049">
        <v>1</v>
      </c>
      <c r="J10049">
        <v>2325</v>
      </c>
      <c r="K10049">
        <v>1</v>
      </c>
      <c r="L10049">
        <v>1</v>
      </c>
      <c r="M10049">
        <v>777</v>
      </c>
      <c r="N10049" t="s">
        <v>18</v>
      </c>
      <c r="O10049">
        <v>0</v>
      </c>
      <c r="P10049">
        <v>3759</v>
      </c>
    </row>
    <row r="10050" spans="1:16" x14ac:dyDescent="0.25">
      <c r="A10050" t="s">
        <v>15069</v>
      </c>
      <c r="B10050">
        <v>1785</v>
      </c>
      <c r="C10050" s="3" t="str">
        <f>HYPERLINK("http://www.uniprot.org/uniprot/I1N537","tr|I1N537|I1N537_SOYBN")</f>
        <v>tr|I1N537|I1N537_SOYBN</v>
      </c>
      <c r="D10050" t="s">
        <v>71</v>
      </c>
      <c r="E10050">
        <v>82.65</v>
      </c>
      <c r="F10050">
        <v>594</v>
      </c>
      <c r="G10050">
        <v>103</v>
      </c>
      <c r="H10050">
        <v>0</v>
      </c>
      <c r="I10050">
        <v>1</v>
      </c>
      <c r="J10050">
        <v>1782</v>
      </c>
      <c r="K10050">
        <v>1</v>
      </c>
      <c r="L10050">
        <v>134</v>
      </c>
      <c r="M10050">
        <v>727</v>
      </c>
      <c r="N10050" t="s">
        <v>18</v>
      </c>
      <c r="O10050">
        <v>0</v>
      </c>
      <c r="P10050">
        <v>2625</v>
      </c>
    </row>
    <row r="10051" spans="1:16" x14ac:dyDescent="0.25">
      <c r="A10051" t="s">
        <v>15070</v>
      </c>
      <c r="B10051">
        <v>576</v>
      </c>
      <c r="C10051" s="3" t="str">
        <f>HYPERLINK("http://www.uniprot.org/uniprot/I1NIR2","tr|I1NIR2|I1NIR2_SOYBN")</f>
        <v>tr|I1NIR2|I1NIR2_SOYBN</v>
      </c>
      <c r="D10051" t="s">
        <v>28</v>
      </c>
      <c r="E10051">
        <v>62.05</v>
      </c>
      <c r="F10051">
        <v>195</v>
      </c>
      <c r="G10051">
        <v>74</v>
      </c>
      <c r="H10051">
        <v>4</v>
      </c>
      <c r="I10051">
        <v>1</v>
      </c>
      <c r="J10051">
        <v>573</v>
      </c>
      <c r="K10051">
        <v>1</v>
      </c>
      <c r="L10051">
        <v>1</v>
      </c>
      <c r="M10051">
        <v>192</v>
      </c>
      <c r="N10051" t="s">
        <v>18</v>
      </c>
      <c r="O10051" s="1">
        <v>3.1476800000000001E-57</v>
      </c>
      <c r="P10051">
        <v>576</v>
      </c>
    </row>
    <row r="10052" spans="1:16" x14ac:dyDescent="0.25">
      <c r="A10052" t="s">
        <v>15071</v>
      </c>
      <c r="B10052">
        <v>2091</v>
      </c>
      <c r="C10052" s="3" t="str">
        <f>HYPERLINK("http://www.uniprot.org/uniprot/G7KAM6","tr|G7KAM6|G7KAM6_MEDTR")</f>
        <v>tr|G7KAM6|G7KAM6_MEDTR</v>
      </c>
      <c r="D10052" t="s">
        <v>15072</v>
      </c>
      <c r="E10052">
        <v>93.36</v>
      </c>
      <c r="F10052">
        <v>693</v>
      </c>
      <c r="G10052">
        <v>46</v>
      </c>
      <c r="H10052">
        <v>0</v>
      </c>
      <c r="I10052">
        <v>1</v>
      </c>
      <c r="J10052">
        <v>2079</v>
      </c>
      <c r="K10052">
        <v>1</v>
      </c>
      <c r="L10052">
        <v>1</v>
      </c>
      <c r="M10052">
        <v>692</v>
      </c>
      <c r="N10052" t="s">
        <v>18</v>
      </c>
      <c r="O10052">
        <v>0</v>
      </c>
      <c r="P10052">
        <v>3416</v>
      </c>
    </row>
    <row r="10053" spans="1:16" x14ac:dyDescent="0.25">
      <c r="A10053" t="s">
        <v>15073</v>
      </c>
      <c r="B10053">
        <v>690</v>
      </c>
      <c r="C10053" s="3" t="str">
        <f>HYPERLINK("http://www.uniprot.org/uniprot/I1L8T1","tr|I1L8T1|I1L8T1_SOYBN")</f>
        <v>tr|I1L8T1|I1L8T1_SOYBN</v>
      </c>
      <c r="D10053" t="s">
        <v>28</v>
      </c>
      <c r="E10053">
        <v>81.98</v>
      </c>
      <c r="F10053">
        <v>222</v>
      </c>
      <c r="G10053">
        <v>40</v>
      </c>
      <c r="H10053">
        <v>3</v>
      </c>
      <c r="I10053">
        <v>31</v>
      </c>
      <c r="J10053">
        <v>687</v>
      </c>
      <c r="K10053">
        <v>1</v>
      </c>
      <c r="L10053">
        <v>4</v>
      </c>
      <c r="M10053">
        <v>225</v>
      </c>
      <c r="N10053" t="s">
        <v>18</v>
      </c>
      <c r="O10053" s="1">
        <v>4.15852E-104</v>
      </c>
      <c r="P10053">
        <v>982</v>
      </c>
    </row>
    <row r="10054" spans="1:16" x14ac:dyDescent="0.25">
      <c r="A10054" t="s">
        <v>15074</v>
      </c>
      <c r="B10054">
        <v>2448</v>
      </c>
      <c r="C10054" s="3" t="str">
        <f>HYPERLINK("http://www.uniprot.org/uniprot/G7I7Q4","tr|G7I7Q4|G7I7Q4_MEDTR")</f>
        <v>tr|G7I7Q4|G7I7Q4_MEDTR</v>
      </c>
      <c r="D10054" t="s">
        <v>15075</v>
      </c>
      <c r="E10054">
        <v>84.37</v>
      </c>
      <c r="F10054">
        <v>819</v>
      </c>
      <c r="G10054">
        <v>128</v>
      </c>
      <c r="H10054">
        <v>4</v>
      </c>
      <c r="I10054">
        <v>1</v>
      </c>
      <c r="J10054">
        <v>2445</v>
      </c>
      <c r="K10054">
        <v>1</v>
      </c>
      <c r="L10054">
        <v>1</v>
      </c>
      <c r="M10054">
        <v>818</v>
      </c>
      <c r="N10054" t="s">
        <v>18</v>
      </c>
      <c r="O10054">
        <v>0</v>
      </c>
      <c r="P10054">
        <v>3469</v>
      </c>
    </row>
    <row r="10055" spans="1:16" x14ac:dyDescent="0.25">
      <c r="A10055" t="s">
        <v>15076</v>
      </c>
      <c r="B10055">
        <v>777</v>
      </c>
      <c r="C10055" s="3" t="str">
        <f>HYPERLINK("http://www.uniprot.org/uniprot/I1K4Z4","tr|I1K4Z4|I1K4Z4_SOYBN")</f>
        <v>tr|I1K4Z4|I1K4Z4_SOYBN</v>
      </c>
      <c r="D10055" t="s">
        <v>117</v>
      </c>
      <c r="E10055">
        <v>74.900000000000006</v>
      </c>
      <c r="F10055">
        <v>255</v>
      </c>
      <c r="G10055">
        <v>64</v>
      </c>
      <c r="H10055">
        <v>0</v>
      </c>
      <c r="I10055">
        <v>10</v>
      </c>
      <c r="J10055">
        <v>774</v>
      </c>
      <c r="K10055">
        <v>1</v>
      </c>
      <c r="L10055">
        <v>5</v>
      </c>
      <c r="M10055">
        <v>209</v>
      </c>
      <c r="N10055" t="s">
        <v>18</v>
      </c>
      <c r="O10055" s="1">
        <v>3.0867399999999998E-99</v>
      </c>
      <c r="P10055">
        <v>941</v>
      </c>
    </row>
    <row r="10056" spans="1:16" x14ac:dyDescent="0.25">
      <c r="A10056" t="s">
        <v>15077</v>
      </c>
      <c r="B10056">
        <v>1254</v>
      </c>
      <c r="C10056" s="3" t="str">
        <f>HYPERLINK("http://www.uniprot.org/uniprot/I1JZ51","tr|I1JZ51|I1JZ51_SOYBN")</f>
        <v>tr|I1JZ51|I1JZ51_SOYBN</v>
      </c>
      <c r="D10056" t="s">
        <v>117</v>
      </c>
      <c r="E10056">
        <v>67.02</v>
      </c>
      <c r="F10056">
        <v>373</v>
      </c>
      <c r="G10056">
        <v>123</v>
      </c>
      <c r="H10056">
        <v>4</v>
      </c>
      <c r="I10056">
        <v>130</v>
      </c>
      <c r="J10056">
        <v>1236</v>
      </c>
      <c r="K10056">
        <v>1</v>
      </c>
      <c r="L10056">
        <v>45</v>
      </c>
      <c r="M10056">
        <v>416</v>
      </c>
      <c r="N10056" t="s">
        <v>18</v>
      </c>
      <c r="O10056" s="1">
        <v>6.5573200000000004E-150</v>
      </c>
      <c r="P10056">
        <v>1381</v>
      </c>
    </row>
    <row r="10057" spans="1:16" x14ac:dyDescent="0.25">
      <c r="A10057" t="s">
        <v>15078</v>
      </c>
      <c r="B10057">
        <v>1086</v>
      </c>
      <c r="C10057" s="3" t="str">
        <f>HYPERLINK("http://www.uniprot.org/uniprot/Q06YR1","tr|Q06YR1|Q06YR1_MEDTR")</f>
        <v>tr|Q06YR1|Q06YR1_MEDTR</v>
      </c>
      <c r="D10057" t="s">
        <v>15079</v>
      </c>
      <c r="E10057">
        <v>74.23</v>
      </c>
      <c r="F10057">
        <v>361</v>
      </c>
      <c r="G10057">
        <v>93</v>
      </c>
      <c r="H10057">
        <v>0</v>
      </c>
      <c r="I10057">
        <v>1</v>
      </c>
      <c r="J10057">
        <v>1083</v>
      </c>
      <c r="K10057">
        <v>1</v>
      </c>
      <c r="L10057">
        <v>1</v>
      </c>
      <c r="M10057">
        <v>357</v>
      </c>
      <c r="N10057" t="s">
        <v>18</v>
      </c>
      <c r="O10057" s="1">
        <v>4.7504400000000003E-151</v>
      </c>
      <c r="P10057">
        <v>1390</v>
      </c>
    </row>
    <row r="10058" spans="1:16" x14ac:dyDescent="0.25">
      <c r="A10058" t="s">
        <v>15080</v>
      </c>
      <c r="B10058">
        <v>1080</v>
      </c>
      <c r="C10058" s="3" t="str">
        <f>HYPERLINK("http://www.uniprot.org/uniprot/G7J8R7","tr|G7J8R7|G7J8R7_MEDTR")</f>
        <v>tr|G7J8R7|G7J8R7_MEDTR</v>
      </c>
      <c r="D10058" t="s">
        <v>15081</v>
      </c>
      <c r="E10058">
        <v>91.11</v>
      </c>
      <c r="F10058">
        <v>360</v>
      </c>
      <c r="G10058">
        <v>32</v>
      </c>
      <c r="H10058">
        <v>1</v>
      </c>
      <c r="I10058">
        <v>1</v>
      </c>
      <c r="J10058">
        <v>1077</v>
      </c>
      <c r="K10058">
        <v>1</v>
      </c>
      <c r="L10058">
        <v>73</v>
      </c>
      <c r="M10058">
        <v>431</v>
      </c>
      <c r="N10058" t="s">
        <v>18</v>
      </c>
      <c r="O10058">
        <v>0</v>
      </c>
      <c r="P10058">
        <v>1739</v>
      </c>
    </row>
    <row r="10059" spans="1:16" x14ac:dyDescent="0.25">
      <c r="A10059" t="s">
        <v>15082</v>
      </c>
      <c r="B10059">
        <v>3216</v>
      </c>
      <c r="C10059" s="3" t="str">
        <f>HYPERLINK("http://www.uniprot.org/uniprot/G7LEX1","tr|G7LEX1|G7LEX1_MEDTR")</f>
        <v>tr|G7LEX1|G7LEX1_MEDTR</v>
      </c>
      <c r="D10059" t="s">
        <v>4209</v>
      </c>
      <c r="E10059">
        <v>78.459999999999994</v>
      </c>
      <c r="F10059">
        <v>1096</v>
      </c>
      <c r="G10059">
        <v>236</v>
      </c>
      <c r="H10059">
        <v>27</v>
      </c>
      <c r="I10059">
        <v>4</v>
      </c>
      <c r="J10059">
        <v>3210</v>
      </c>
      <c r="K10059">
        <v>1</v>
      </c>
      <c r="L10059">
        <v>3</v>
      </c>
      <c r="M10059">
        <v>1094</v>
      </c>
      <c r="N10059" t="s">
        <v>18</v>
      </c>
      <c r="O10059">
        <v>0</v>
      </c>
      <c r="P10059">
        <v>4280</v>
      </c>
    </row>
    <row r="10060" spans="1:16" x14ac:dyDescent="0.25">
      <c r="A10060" t="s">
        <v>15083</v>
      </c>
      <c r="B10060">
        <v>237</v>
      </c>
      <c r="C10060" s="3" t="str">
        <f>HYPERLINK("http://www.uniprot.org/uniprot/I1LR40","tr|I1LR40|I1LR40_SOYBN")</f>
        <v>tr|I1LR40|I1LR40_SOYBN</v>
      </c>
      <c r="D10060" t="s">
        <v>117</v>
      </c>
      <c r="E10060">
        <v>72.72</v>
      </c>
      <c r="F10060">
        <v>77</v>
      </c>
      <c r="G10060">
        <v>21</v>
      </c>
      <c r="H10060">
        <v>0</v>
      </c>
      <c r="I10060">
        <v>1</v>
      </c>
      <c r="J10060">
        <v>231</v>
      </c>
      <c r="K10060">
        <v>1</v>
      </c>
      <c r="L10060">
        <v>1</v>
      </c>
      <c r="M10060">
        <v>75</v>
      </c>
      <c r="N10060" t="s">
        <v>18</v>
      </c>
      <c r="O10060" s="1">
        <v>1.19162E-19</v>
      </c>
      <c r="P10060">
        <v>251</v>
      </c>
    </row>
    <row r="10061" spans="1:16" x14ac:dyDescent="0.25">
      <c r="A10061" t="s">
        <v>15084</v>
      </c>
      <c r="B10061">
        <v>834</v>
      </c>
      <c r="C10061" s="3" t="str">
        <f>HYPERLINK("http://www.uniprot.org/uniprot/Q08884","tr|Q08884|Q08884_VICNA")</f>
        <v>tr|Q08884|Q08884_VICNA</v>
      </c>
      <c r="D10061" t="s">
        <v>15085</v>
      </c>
      <c r="E10061">
        <v>43.33</v>
      </c>
      <c r="F10061">
        <v>270</v>
      </c>
      <c r="G10061">
        <v>153</v>
      </c>
      <c r="H10061">
        <v>20</v>
      </c>
      <c r="I10061">
        <v>40</v>
      </c>
      <c r="J10061">
        <v>789</v>
      </c>
      <c r="K10061">
        <v>1</v>
      </c>
      <c r="L10061">
        <v>5</v>
      </c>
      <c r="M10061">
        <v>269</v>
      </c>
      <c r="N10061" t="s">
        <v>18</v>
      </c>
      <c r="O10061" s="1">
        <v>1.08124E-47</v>
      </c>
      <c r="P10061">
        <v>497</v>
      </c>
    </row>
    <row r="10062" spans="1:16" x14ac:dyDescent="0.25">
      <c r="A10062" t="s">
        <v>15086</v>
      </c>
      <c r="B10062">
        <v>459</v>
      </c>
      <c r="C10062" s="3" t="str">
        <f>HYPERLINK("http://www.uniprot.org/uniprot/Q8L6V6","tr|Q8L6V6|Q8L6V6_CICAR")</f>
        <v>tr|Q8L6V6|Q8L6V6_CICAR</v>
      </c>
      <c r="D10062" t="s">
        <v>15087</v>
      </c>
      <c r="E10062">
        <v>78.94</v>
      </c>
      <c r="F10062">
        <v>152</v>
      </c>
      <c r="G10062">
        <v>32</v>
      </c>
      <c r="H10062">
        <v>0</v>
      </c>
      <c r="I10062">
        <v>1</v>
      </c>
      <c r="J10062">
        <v>456</v>
      </c>
      <c r="K10062">
        <v>1</v>
      </c>
      <c r="L10062">
        <v>1</v>
      </c>
      <c r="M10062">
        <v>152</v>
      </c>
      <c r="N10062" t="s">
        <v>18</v>
      </c>
      <c r="O10062" s="1">
        <v>5.77146E-70</v>
      </c>
      <c r="P10062">
        <v>685</v>
      </c>
    </row>
    <row r="10063" spans="1:16" x14ac:dyDescent="0.25">
      <c r="A10063" t="s">
        <v>15088</v>
      </c>
      <c r="B10063">
        <v>1011</v>
      </c>
      <c r="C10063" s="3" t="str">
        <f>HYPERLINK("http://www.uniprot.org/uniprot/I1JCK9","tr|I1JCK9|I1JCK9_SOYBN")</f>
        <v>tr|I1JCK9|I1JCK9_SOYBN</v>
      </c>
      <c r="D10063" t="s">
        <v>71</v>
      </c>
      <c r="E10063">
        <v>55.52</v>
      </c>
      <c r="F10063">
        <v>326</v>
      </c>
      <c r="G10063">
        <v>145</v>
      </c>
      <c r="H10063">
        <v>18</v>
      </c>
      <c r="I10063">
        <v>85</v>
      </c>
      <c r="J10063">
        <v>1008</v>
      </c>
      <c r="K10063">
        <v>1</v>
      </c>
      <c r="L10063">
        <v>26</v>
      </c>
      <c r="M10063">
        <v>328</v>
      </c>
      <c r="N10063" t="s">
        <v>18</v>
      </c>
      <c r="O10063" s="1">
        <v>1.82102E-77</v>
      </c>
      <c r="P10063">
        <v>755</v>
      </c>
    </row>
    <row r="10064" spans="1:16" x14ac:dyDescent="0.25">
      <c r="A10064" t="s">
        <v>15089</v>
      </c>
      <c r="B10064">
        <v>1164</v>
      </c>
      <c r="C10064" s="3" t="str">
        <f>HYPERLINK("http://www.uniprot.org/uniprot/G7K3Q2","tr|G7K3Q2|G7K3Q2_MEDTR")</f>
        <v>tr|G7K3Q2|G7K3Q2_MEDTR</v>
      </c>
      <c r="D10064" t="s">
        <v>15090</v>
      </c>
      <c r="E10064">
        <v>88.97</v>
      </c>
      <c r="F10064">
        <v>390</v>
      </c>
      <c r="G10064">
        <v>43</v>
      </c>
      <c r="H10064">
        <v>3</v>
      </c>
      <c r="I10064">
        <v>1</v>
      </c>
      <c r="J10064">
        <v>1161</v>
      </c>
      <c r="K10064">
        <v>1</v>
      </c>
      <c r="L10064">
        <v>1</v>
      </c>
      <c r="M10064">
        <v>390</v>
      </c>
      <c r="N10064" t="s">
        <v>18</v>
      </c>
      <c r="O10064">
        <v>0</v>
      </c>
      <c r="P10064">
        <v>1850</v>
      </c>
    </row>
    <row r="10065" spans="1:16" x14ac:dyDescent="0.25">
      <c r="A10065" t="s">
        <v>15091</v>
      </c>
      <c r="B10065">
        <v>885</v>
      </c>
      <c r="C10065" s="3" t="str">
        <f>HYPERLINK("http://www.uniprot.org/uniprot/K7MNX2","tr|K7MNX2|K7MNX2_SOYBN")</f>
        <v>tr|K7MNX2|K7MNX2_SOYBN</v>
      </c>
      <c r="D10065" t="s">
        <v>28</v>
      </c>
      <c r="E10065">
        <v>26.31</v>
      </c>
      <c r="F10065">
        <v>114</v>
      </c>
      <c r="G10065">
        <v>84</v>
      </c>
      <c r="H10065">
        <v>2</v>
      </c>
      <c r="I10065">
        <v>154</v>
      </c>
      <c r="J10065">
        <v>489</v>
      </c>
      <c r="K10065">
        <v>1</v>
      </c>
      <c r="L10065">
        <v>401</v>
      </c>
      <c r="M10065">
        <v>514</v>
      </c>
      <c r="N10065" t="s">
        <v>18</v>
      </c>
      <c r="O10065" s="1">
        <v>3.5395000000000002E-7</v>
      </c>
      <c r="P10065">
        <v>148</v>
      </c>
    </row>
    <row r="10066" spans="1:16" x14ac:dyDescent="0.25">
      <c r="A10066" t="s">
        <v>15092</v>
      </c>
      <c r="B10066">
        <v>279</v>
      </c>
      <c r="C10066" s="3" t="str">
        <f>HYPERLINK("http://www.uniprot.org/uniprot/G7J931","tr|G7J931|G7J931_MEDTR")</f>
        <v>tr|G7J931|G7J931_MEDTR</v>
      </c>
      <c r="D10066" t="s">
        <v>10183</v>
      </c>
      <c r="E10066">
        <v>75</v>
      </c>
      <c r="F10066">
        <v>60</v>
      </c>
      <c r="G10066">
        <v>15</v>
      </c>
      <c r="H10066">
        <v>3</v>
      </c>
      <c r="I10066">
        <v>58</v>
      </c>
      <c r="J10066">
        <v>228</v>
      </c>
      <c r="K10066">
        <v>1</v>
      </c>
      <c r="L10066">
        <v>204</v>
      </c>
      <c r="M10066">
        <v>263</v>
      </c>
      <c r="N10066" t="s">
        <v>18</v>
      </c>
      <c r="O10066" s="1">
        <v>3.10159E-15</v>
      </c>
      <c r="P10066">
        <v>213</v>
      </c>
    </row>
    <row r="10067" spans="1:16" x14ac:dyDescent="0.25">
      <c r="A10067" t="s">
        <v>15093</v>
      </c>
      <c r="B10067">
        <v>552</v>
      </c>
      <c r="C10067" s="3" t="str">
        <f>HYPERLINK("http://www.uniprot.org/uniprot/I3T9J9","tr|I3T9J9|I3T9J9_MEDTR")</f>
        <v>tr|I3T9J9|I3T9J9_MEDTR</v>
      </c>
      <c r="D10067" t="s">
        <v>22</v>
      </c>
      <c r="E10067">
        <v>88.64</v>
      </c>
      <c r="F10067">
        <v>185</v>
      </c>
      <c r="G10067">
        <v>21</v>
      </c>
      <c r="H10067">
        <v>2</v>
      </c>
      <c r="I10067">
        <v>1</v>
      </c>
      <c r="J10067">
        <v>549</v>
      </c>
      <c r="K10067">
        <v>1</v>
      </c>
      <c r="L10067">
        <v>1</v>
      </c>
      <c r="M10067">
        <v>184</v>
      </c>
      <c r="N10067" t="s">
        <v>18</v>
      </c>
      <c r="O10067" s="1">
        <v>9.4059399999999995E-90</v>
      </c>
      <c r="P10067">
        <v>856</v>
      </c>
    </row>
    <row r="10068" spans="1:16" x14ac:dyDescent="0.25">
      <c r="A10068" t="s">
        <v>15094</v>
      </c>
      <c r="B10068">
        <v>1437</v>
      </c>
      <c r="C10068" s="3" t="str">
        <f>HYPERLINK("http://www.uniprot.org/uniprot/G7ITS6","tr|G7ITS6|G7ITS6_MEDTR")</f>
        <v>tr|G7ITS6|G7ITS6_MEDTR</v>
      </c>
      <c r="D10068" t="s">
        <v>15095</v>
      </c>
      <c r="E10068">
        <v>76.239999999999995</v>
      </c>
      <c r="F10068">
        <v>501</v>
      </c>
      <c r="G10068">
        <v>119</v>
      </c>
      <c r="H10068">
        <v>23</v>
      </c>
      <c r="I10068">
        <v>1</v>
      </c>
      <c r="J10068">
        <v>1434</v>
      </c>
      <c r="K10068">
        <v>1</v>
      </c>
      <c r="L10068">
        <v>1</v>
      </c>
      <c r="M10068">
        <v>497</v>
      </c>
      <c r="N10068" t="s">
        <v>18</v>
      </c>
      <c r="O10068">
        <v>0</v>
      </c>
      <c r="P10068">
        <v>1812</v>
      </c>
    </row>
    <row r="10069" spans="1:16" x14ac:dyDescent="0.25">
      <c r="A10069" t="s">
        <v>15096</v>
      </c>
      <c r="B10069">
        <v>1605</v>
      </c>
      <c r="C10069" s="3" t="str">
        <f>HYPERLINK("http://www.uniprot.org/uniprot/G7KLT9","tr|G7KLT9|G7KLT9_MEDTR")</f>
        <v>tr|G7KLT9|G7KLT9_MEDTR</v>
      </c>
      <c r="D10069" t="s">
        <v>15097</v>
      </c>
      <c r="E10069">
        <v>81.13</v>
      </c>
      <c r="F10069">
        <v>562</v>
      </c>
      <c r="G10069">
        <v>106</v>
      </c>
      <c r="H10069">
        <v>28</v>
      </c>
      <c r="I10069">
        <v>1</v>
      </c>
      <c r="J10069">
        <v>1602</v>
      </c>
      <c r="K10069">
        <v>1</v>
      </c>
      <c r="L10069">
        <v>1</v>
      </c>
      <c r="M10069">
        <v>561</v>
      </c>
      <c r="N10069" t="s">
        <v>18</v>
      </c>
      <c r="O10069">
        <v>0</v>
      </c>
      <c r="P10069">
        <v>2392</v>
      </c>
    </row>
    <row r="10070" spans="1:16" x14ac:dyDescent="0.25">
      <c r="A10070" t="s">
        <v>15098</v>
      </c>
      <c r="B10070">
        <v>1626</v>
      </c>
      <c r="C10070" s="3" t="str">
        <f>HYPERLINK("http://www.uniprot.org/uniprot/G7K8P7","tr|G7K8P7|G7K8P7_MEDTR")</f>
        <v>tr|G7K8P7|G7K8P7_MEDTR</v>
      </c>
      <c r="D10070" t="s">
        <v>15099</v>
      </c>
      <c r="E10070">
        <v>85.45</v>
      </c>
      <c r="F10070">
        <v>488</v>
      </c>
      <c r="G10070">
        <v>71</v>
      </c>
      <c r="H10070">
        <v>0</v>
      </c>
      <c r="I10070">
        <v>160</v>
      </c>
      <c r="J10070">
        <v>1623</v>
      </c>
      <c r="K10070">
        <v>1</v>
      </c>
      <c r="L10070">
        <v>76</v>
      </c>
      <c r="M10070">
        <v>561</v>
      </c>
      <c r="N10070" t="s">
        <v>18</v>
      </c>
      <c r="O10070">
        <v>0</v>
      </c>
      <c r="P10070">
        <v>2105</v>
      </c>
    </row>
    <row r="10071" spans="1:16" x14ac:dyDescent="0.25">
      <c r="A10071" t="s">
        <v>15100</v>
      </c>
      <c r="B10071">
        <v>1080</v>
      </c>
      <c r="C10071" s="3" t="str">
        <f>HYPERLINK("http://www.uniprot.org/uniprot/G7KQV9","tr|G7KQV9|G7KQV9_MEDTR")</f>
        <v>tr|G7KQV9|G7KQV9_MEDTR</v>
      </c>
      <c r="D10071" t="s">
        <v>15101</v>
      </c>
      <c r="E10071">
        <v>61.31</v>
      </c>
      <c r="F10071">
        <v>411</v>
      </c>
      <c r="G10071">
        <v>159</v>
      </c>
      <c r="H10071">
        <v>52</v>
      </c>
      <c r="I10071">
        <v>1</v>
      </c>
      <c r="J10071">
        <v>1077</v>
      </c>
      <c r="K10071">
        <v>1</v>
      </c>
      <c r="L10071">
        <v>1</v>
      </c>
      <c r="M10071">
        <v>405</v>
      </c>
      <c r="N10071" t="s">
        <v>18</v>
      </c>
      <c r="O10071" s="1">
        <v>2.2728199999999999E-129</v>
      </c>
      <c r="P10071">
        <v>1203</v>
      </c>
    </row>
    <row r="10072" spans="1:16" x14ac:dyDescent="0.25">
      <c r="A10072" t="s">
        <v>15102</v>
      </c>
      <c r="B10072">
        <v>1617</v>
      </c>
      <c r="C10072" s="3" t="str">
        <f>HYPERLINK("http://www.uniprot.org/uniprot/Q7XZK4","tr|Q7XZK4|Q7XZK4_CICAR")</f>
        <v>tr|Q7XZK4|Q7XZK4_CICAR</v>
      </c>
      <c r="D10072" t="s">
        <v>15103</v>
      </c>
      <c r="E10072">
        <v>94.42</v>
      </c>
      <c r="F10072">
        <v>538</v>
      </c>
      <c r="G10072">
        <v>30</v>
      </c>
      <c r="H10072">
        <v>0</v>
      </c>
      <c r="I10072">
        <v>1</v>
      </c>
      <c r="J10072">
        <v>1614</v>
      </c>
      <c r="K10072">
        <v>1</v>
      </c>
      <c r="L10072">
        <v>1</v>
      </c>
      <c r="M10072">
        <v>538</v>
      </c>
      <c r="N10072" t="s">
        <v>18</v>
      </c>
      <c r="O10072">
        <v>0</v>
      </c>
      <c r="P10072">
        <v>2628</v>
      </c>
    </row>
    <row r="10073" spans="1:16" x14ac:dyDescent="0.25">
      <c r="A10073" t="s">
        <v>15104</v>
      </c>
      <c r="B10073">
        <v>777</v>
      </c>
      <c r="C10073" s="3" t="str">
        <f>HYPERLINK("http://www.uniprot.org/uniprot/K7MVC2","tr|K7MVC2|K7MVC2_SOYBN")</f>
        <v>tr|K7MVC2|K7MVC2_SOYBN</v>
      </c>
      <c r="D10073" t="s">
        <v>117</v>
      </c>
      <c r="E10073">
        <v>66.66</v>
      </c>
      <c r="F10073">
        <v>273</v>
      </c>
      <c r="G10073">
        <v>91</v>
      </c>
      <c r="H10073">
        <v>15</v>
      </c>
      <c r="I10073">
        <v>1</v>
      </c>
      <c r="J10073">
        <v>774</v>
      </c>
      <c r="K10073">
        <v>1</v>
      </c>
      <c r="L10073">
        <v>1</v>
      </c>
      <c r="M10073">
        <v>266</v>
      </c>
      <c r="N10073" t="s">
        <v>18</v>
      </c>
      <c r="O10073" s="1">
        <v>6.8925099999999999E-91</v>
      </c>
      <c r="P10073">
        <v>869</v>
      </c>
    </row>
    <row r="10074" spans="1:16" x14ac:dyDescent="0.25">
      <c r="A10074" t="s">
        <v>15105</v>
      </c>
      <c r="B10074">
        <v>531</v>
      </c>
      <c r="C10074" s="3" t="str">
        <f>HYPERLINK("http://www.uniprot.org/uniprot/C6SW21","tr|C6SW21|C6SW21_SOYBN")</f>
        <v>tr|C6SW21|C6SW21_SOYBN</v>
      </c>
      <c r="D10074" t="s">
        <v>210</v>
      </c>
      <c r="E10074">
        <v>71.08</v>
      </c>
      <c r="F10074">
        <v>166</v>
      </c>
      <c r="G10074">
        <v>48</v>
      </c>
      <c r="H10074">
        <v>0</v>
      </c>
      <c r="I10074">
        <v>31</v>
      </c>
      <c r="J10074">
        <v>528</v>
      </c>
      <c r="K10074">
        <v>1</v>
      </c>
      <c r="L10074">
        <v>33</v>
      </c>
      <c r="M10074">
        <v>195</v>
      </c>
      <c r="N10074" t="s">
        <v>18</v>
      </c>
      <c r="O10074" s="1">
        <v>3.1572400000000001E-60</v>
      </c>
      <c r="P10074">
        <v>601</v>
      </c>
    </row>
    <row r="10075" spans="1:16" x14ac:dyDescent="0.25">
      <c r="A10075" t="s">
        <v>15106</v>
      </c>
      <c r="B10075">
        <v>678</v>
      </c>
      <c r="C10075" s="3" t="str">
        <f>HYPERLINK("http://www.uniprot.org/uniprot/I6ZTT9","tr|I6ZTT9|I6ZTT9_PHAVU")</f>
        <v>tr|I6ZTT9|I6ZTT9_PHAVU</v>
      </c>
      <c r="D10075" t="s">
        <v>2610</v>
      </c>
      <c r="E10075">
        <v>78.819999999999993</v>
      </c>
      <c r="F10075">
        <v>222</v>
      </c>
      <c r="G10075">
        <v>47</v>
      </c>
      <c r="H10075">
        <v>0</v>
      </c>
      <c r="I10075">
        <v>1</v>
      </c>
      <c r="J10075">
        <v>666</v>
      </c>
      <c r="K10075">
        <v>1</v>
      </c>
      <c r="L10075">
        <v>1000</v>
      </c>
      <c r="M10075">
        <v>1221</v>
      </c>
      <c r="N10075" t="s">
        <v>18</v>
      </c>
      <c r="O10075" s="1">
        <v>1.0658900000000001E-96</v>
      </c>
      <c r="P10075">
        <v>918</v>
      </c>
    </row>
    <row r="10076" spans="1:16" x14ac:dyDescent="0.25">
      <c r="A10076" t="s">
        <v>15107</v>
      </c>
      <c r="B10076">
        <v>1566</v>
      </c>
      <c r="C10076" s="3" t="str">
        <f>HYPERLINK("http://www.uniprot.org/uniprot/I1LZ19","tr|I1LZ19|I1LZ19_SOYBN")</f>
        <v>tr|I1LZ19|I1LZ19_SOYBN</v>
      </c>
      <c r="D10076" t="s">
        <v>15108</v>
      </c>
      <c r="E10076">
        <v>80.760000000000005</v>
      </c>
      <c r="F10076">
        <v>525</v>
      </c>
      <c r="G10076">
        <v>101</v>
      </c>
      <c r="H10076">
        <v>5</v>
      </c>
      <c r="I10076">
        <v>1</v>
      </c>
      <c r="J10076">
        <v>1560</v>
      </c>
      <c r="K10076">
        <v>1</v>
      </c>
      <c r="L10076">
        <v>1</v>
      </c>
      <c r="M10076">
        <v>517</v>
      </c>
      <c r="N10076" t="s">
        <v>18</v>
      </c>
      <c r="O10076">
        <v>0</v>
      </c>
      <c r="P10076">
        <v>2128</v>
      </c>
    </row>
    <row r="10077" spans="1:16" x14ac:dyDescent="0.25">
      <c r="A10077" t="s">
        <v>15109</v>
      </c>
      <c r="B10077">
        <v>318</v>
      </c>
      <c r="C10077" s="3" t="str">
        <f>HYPERLINK("http://www.uniprot.org/uniprot/G7I7Q9","tr|G7I7Q9|G7I7Q9_MEDTR")</f>
        <v>tr|G7I7Q9|G7I7Q9_MEDTR</v>
      </c>
      <c r="D10077" t="s">
        <v>15110</v>
      </c>
      <c r="E10077">
        <v>71.84</v>
      </c>
      <c r="F10077">
        <v>103</v>
      </c>
      <c r="G10077">
        <v>29</v>
      </c>
      <c r="H10077">
        <v>2</v>
      </c>
      <c r="I10077">
        <v>1</v>
      </c>
      <c r="J10077">
        <v>303</v>
      </c>
      <c r="K10077">
        <v>1</v>
      </c>
      <c r="L10077">
        <v>1</v>
      </c>
      <c r="M10077">
        <v>101</v>
      </c>
      <c r="N10077" t="s">
        <v>18</v>
      </c>
      <c r="O10077" s="1">
        <v>1.78082E-31</v>
      </c>
      <c r="P10077">
        <v>353</v>
      </c>
    </row>
    <row r="10078" spans="1:16" x14ac:dyDescent="0.25">
      <c r="A10078" t="s">
        <v>15111</v>
      </c>
      <c r="B10078">
        <v>1197</v>
      </c>
      <c r="C10078" s="3" t="str">
        <f>HYPERLINK("http://www.uniprot.org/uniprot/G7JBL7","tr|G7JBL7|G7JBL7_MEDTR")</f>
        <v>tr|G7JBL7|G7JBL7_MEDTR</v>
      </c>
      <c r="D10078" t="s">
        <v>15112</v>
      </c>
      <c r="E10078">
        <v>77.47</v>
      </c>
      <c r="F10078">
        <v>404</v>
      </c>
      <c r="G10078">
        <v>91</v>
      </c>
      <c r="H10078">
        <v>6</v>
      </c>
      <c r="I10078">
        <v>1</v>
      </c>
      <c r="J10078">
        <v>1194</v>
      </c>
      <c r="K10078">
        <v>1</v>
      </c>
      <c r="L10078">
        <v>1</v>
      </c>
      <c r="M10078">
        <v>404</v>
      </c>
      <c r="N10078" t="s">
        <v>18</v>
      </c>
      <c r="O10078" s="1">
        <v>1.3955899999999999E-170</v>
      </c>
      <c r="P10078">
        <v>1559</v>
      </c>
    </row>
    <row r="10079" spans="1:16" x14ac:dyDescent="0.25">
      <c r="A10079" t="s">
        <v>15113</v>
      </c>
      <c r="B10079">
        <v>1254</v>
      </c>
      <c r="C10079" s="3" t="str">
        <f>HYPERLINK("http://www.uniprot.org/uniprot/I1JZ51","tr|I1JZ51|I1JZ51_SOYBN")</f>
        <v>tr|I1JZ51|I1JZ51_SOYBN</v>
      </c>
      <c r="D10079" t="s">
        <v>117</v>
      </c>
      <c r="E10079">
        <v>66.569999999999993</v>
      </c>
      <c r="F10079">
        <v>383</v>
      </c>
      <c r="G10079">
        <v>128</v>
      </c>
      <c r="H10079">
        <v>7</v>
      </c>
      <c r="I10079">
        <v>109</v>
      </c>
      <c r="J10079">
        <v>1236</v>
      </c>
      <c r="K10079">
        <v>1</v>
      </c>
      <c r="L10079">
        <v>35</v>
      </c>
      <c r="M10079">
        <v>416</v>
      </c>
      <c r="N10079" t="s">
        <v>18</v>
      </c>
      <c r="O10079" s="1">
        <v>1.7256099999999999E-150</v>
      </c>
      <c r="P10079">
        <v>1386</v>
      </c>
    </row>
    <row r="10080" spans="1:16" x14ac:dyDescent="0.25">
      <c r="A10080" t="s">
        <v>15114</v>
      </c>
      <c r="B10080">
        <v>3144</v>
      </c>
      <c r="C10080" s="3" t="str">
        <f>HYPERLINK("http://www.uniprot.org/uniprot/A5AYJ3","tr|A5AYJ3|A5AYJ3_VITVI")</f>
        <v>tr|A5AYJ3|A5AYJ3_VITVI</v>
      </c>
      <c r="D10080" t="s">
        <v>2676</v>
      </c>
      <c r="E10080">
        <v>64.180000000000007</v>
      </c>
      <c r="F10080">
        <v>1061</v>
      </c>
      <c r="G10080">
        <v>380</v>
      </c>
      <c r="H10080">
        <v>15</v>
      </c>
      <c r="I10080">
        <v>4</v>
      </c>
      <c r="J10080">
        <v>3141</v>
      </c>
      <c r="K10080">
        <v>1</v>
      </c>
      <c r="L10080">
        <v>456</v>
      </c>
      <c r="M10080">
        <v>1505</v>
      </c>
      <c r="N10080" t="s">
        <v>18</v>
      </c>
      <c r="O10080">
        <v>0</v>
      </c>
      <c r="P10080">
        <v>3514</v>
      </c>
    </row>
    <row r="10081" spans="1:16" x14ac:dyDescent="0.25">
      <c r="A10081" t="s">
        <v>15115</v>
      </c>
      <c r="B10081">
        <v>996</v>
      </c>
      <c r="C10081" s="3" t="str">
        <f>HYPERLINK("http://www.uniprot.org/uniprot/I3RZV3","tr|I3RZV3|I3RZV3_LOTJA")</f>
        <v>tr|I3RZV3|I3RZV3_LOTJA</v>
      </c>
      <c r="D10081" t="s">
        <v>93</v>
      </c>
      <c r="E10081">
        <v>69.760000000000005</v>
      </c>
      <c r="F10081">
        <v>334</v>
      </c>
      <c r="G10081">
        <v>101</v>
      </c>
      <c r="H10081">
        <v>3</v>
      </c>
      <c r="I10081">
        <v>1</v>
      </c>
      <c r="J10081">
        <v>993</v>
      </c>
      <c r="K10081">
        <v>1</v>
      </c>
      <c r="L10081">
        <v>32</v>
      </c>
      <c r="M10081">
        <v>365</v>
      </c>
      <c r="N10081" t="s">
        <v>18</v>
      </c>
      <c r="O10081" s="1">
        <v>4.0224000000000001E-130</v>
      </c>
      <c r="P10081">
        <v>1209</v>
      </c>
    </row>
    <row r="10082" spans="1:16" x14ac:dyDescent="0.25">
      <c r="A10082" t="s">
        <v>15116</v>
      </c>
      <c r="B10082">
        <v>1140</v>
      </c>
      <c r="C10082" s="3" t="str">
        <f>HYPERLINK("http://www.uniprot.org/uniprot/G7J8S0","tr|G7J8S0|G7J8S0_MEDTR")</f>
        <v>tr|G7J8S0|G7J8S0_MEDTR</v>
      </c>
      <c r="D10082" t="s">
        <v>15117</v>
      </c>
      <c r="E10082">
        <v>96.82</v>
      </c>
      <c r="F10082">
        <v>252</v>
      </c>
      <c r="G10082">
        <v>8</v>
      </c>
      <c r="H10082">
        <v>0</v>
      </c>
      <c r="I10082">
        <v>1</v>
      </c>
      <c r="J10082">
        <v>756</v>
      </c>
      <c r="K10082">
        <v>1</v>
      </c>
      <c r="L10082">
        <v>1</v>
      </c>
      <c r="M10082">
        <v>252</v>
      </c>
      <c r="N10082" t="s">
        <v>18</v>
      </c>
      <c r="O10082" s="1">
        <v>3.4612000000000002E-139</v>
      </c>
      <c r="P10082">
        <v>1288</v>
      </c>
    </row>
    <row r="10083" spans="1:16" x14ac:dyDescent="0.25">
      <c r="A10083" t="s">
        <v>15118</v>
      </c>
      <c r="B10083">
        <v>189</v>
      </c>
      <c r="C10083" s="3" t="str">
        <f>HYPERLINK("http://www.uniprot.org/uniprot/G7LEW9","tr|G7LEW9|G7LEW9_MEDTR")</f>
        <v>tr|G7LEW9|G7LEW9_MEDTR</v>
      </c>
      <c r="D10083" t="s">
        <v>4250</v>
      </c>
      <c r="E10083">
        <v>62.5</v>
      </c>
      <c r="F10083">
        <v>48</v>
      </c>
      <c r="G10083">
        <v>18</v>
      </c>
      <c r="H10083">
        <v>0</v>
      </c>
      <c r="I10083">
        <v>43</v>
      </c>
      <c r="J10083">
        <v>186</v>
      </c>
      <c r="K10083">
        <v>1</v>
      </c>
      <c r="L10083">
        <v>93</v>
      </c>
      <c r="M10083">
        <v>140</v>
      </c>
      <c r="N10083" t="s">
        <v>18</v>
      </c>
      <c r="O10083" s="1">
        <v>1.3932000000000001E-7</v>
      </c>
      <c r="P10083">
        <v>147</v>
      </c>
    </row>
    <row r="10084" spans="1:16" x14ac:dyDescent="0.25">
      <c r="A10084" t="s">
        <v>15119</v>
      </c>
      <c r="B10084">
        <v>369</v>
      </c>
      <c r="C10084" s="3" t="str">
        <f>HYPERLINK("http://www.uniprot.org/uniprot/Q5K3Q6","tr|Q5K3Q6|Q5K3Q6_SOYBN")</f>
        <v>tr|Q5K3Q6|Q5K3Q6_SOYBN</v>
      </c>
      <c r="D10084" t="s">
        <v>15120</v>
      </c>
      <c r="E10084">
        <v>71.55</v>
      </c>
      <c r="F10084">
        <v>116</v>
      </c>
      <c r="G10084">
        <v>33</v>
      </c>
      <c r="H10084">
        <v>21</v>
      </c>
      <c r="I10084">
        <v>1</v>
      </c>
      <c r="J10084">
        <v>285</v>
      </c>
      <c r="K10084">
        <v>1</v>
      </c>
      <c r="L10084">
        <v>49</v>
      </c>
      <c r="M10084">
        <v>164</v>
      </c>
      <c r="N10084" t="s">
        <v>18</v>
      </c>
      <c r="O10084" s="1">
        <v>9.7224199999999995E-38</v>
      </c>
      <c r="P10084">
        <v>407</v>
      </c>
    </row>
    <row r="10085" spans="1:16" x14ac:dyDescent="0.25">
      <c r="A10085" t="s">
        <v>15121</v>
      </c>
      <c r="B10085">
        <v>459</v>
      </c>
      <c r="C10085" s="3" t="str">
        <f>HYPERLINK("http://www.uniprot.org/uniprot/Q6KAV9","tr|Q6KAV9|Q6KAV9_CICAR")</f>
        <v>tr|Q6KAV9|Q6KAV9_CICAR</v>
      </c>
      <c r="D10085" t="s">
        <v>15122</v>
      </c>
      <c r="E10085">
        <v>100</v>
      </c>
      <c r="F10085">
        <v>136</v>
      </c>
      <c r="G10085">
        <v>0</v>
      </c>
      <c r="H10085">
        <v>0</v>
      </c>
      <c r="I10085">
        <v>49</v>
      </c>
      <c r="J10085">
        <v>456</v>
      </c>
      <c r="K10085">
        <v>1</v>
      </c>
      <c r="L10085">
        <v>1</v>
      </c>
      <c r="M10085">
        <v>136</v>
      </c>
      <c r="N10085" t="s">
        <v>18</v>
      </c>
      <c r="O10085" s="1">
        <v>1.67535E-77</v>
      </c>
      <c r="P10085">
        <v>750</v>
      </c>
    </row>
    <row r="10086" spans="1:16" x14ac:dyDescent="0.25">
      <c r="A10086" t="s">
        <v>15123</v>
      </c>
      <c r="B10086">
        <v>1134</v>
      </c>
      <c r="C10086" s="3" t="str">
        <f>HYPERLINK("http://www.uniprot.org/uniprot/G7IJ15","tr|G7IJ15|G7IJ15_MEDTR")</f>
        <v>tr|G7IJ15|G7IJ15_MEDTR</v>
      </c>
      <c r="D10086" t="s">
        <v>495</v>
      </c>
      <c r="E10086">
        <v>33.07</v>
      </c>
      <c r="F10086">
        <v>257</v>
      </c>
      <c r="G10086">
        <v>172</v>
      </c>
      <c r="H10086">
        <v>29</v>
      </c>
      <c r="I10086">
        <v>427</v>
      </c>
      <c r="J10086">
        <v>1110</v>
      </c>
      <c r="K10086">
        <v>1</v>
      </c>
      <c r="L10086">
        <v>22</v>
      </c>
      <c r="M10086">
        <v>276</v>
      </c>
      <c r="N10086" t="s">
        <v>18</v>
      </c>
      <c r="O10086" s="1">
        <v>6.2425600000000002E-32</v>
      </c>
      <c r="P10086">
        <v>363</v>
      </c>
    </row>
    <row r="10087" spans="1:16" x14ac:dyDescent="0.25">
      <c r="A10087" t="s">
        <v>15124</v>
      </c>
      <c r="B10087">
        <v>489</v>
      </c>
      <c r="C10087" s="3" t="str">
        <f>HYPERLINK("http://www.uniprot.org/uniprot/G7K3Q0","tr|G7K3Q0|G7K3Q0_MEDTR")</f>
        <v>tr|G7K3Q0|G7K3Q0_MEDTR</v>
      </c>
      <c r="D10087" t="s">
        <v>15125</v>
      </c>
      <c r="E10087">
        <v>79.5</v>
      </c>
      <c r="F10087">
        <v>161</v>
      </c>
      <c r="G10087">
        <v>33</v>
      </c>
      <c r="H10087">
        <v>0</v>
      </c>
      <c r="I10087">
        <v>1</v>
      </c>
      <c r="J10087">
        <v>483</v>
      </c>
      <c r="K10087">
        <v>1</v>
      </c>
      <c r="L10087">
        <v>1</v>
      </c>
      <c r="M10087">
        <v>161</v>
      </c>
      <c r="N10087" t="s">
        <v>18</v>
      </c>
      <c r="O10087" s="1">
        <v>4.79038E-69</v>
      </c>
      <c r="P10087">
        <v>677</v>
      </c>
    </row>
    <row r="10088" spans="1:16" x14ac:dyDescent="0.25">
      <c r="A10088" t="s">
        <v>15126</v>
      </c>
      <c r="B10088">
        <v>1182</v>
      </c>
      <c r="C10088" s="3" t="str">
        <f>HYPERLINK("http://www.uniprot.org/uniprot/I1J6I6","tr|I1J6I6|I1J6I6_SOYBN")</f>
        <v>tr|I1J6I6|I1J6I6_SOYBN</v>
      </c>
      <c r="D10088" t="s">
        <v>99</v>
      </c>
      <c r="E10088">
        <v>81.099999999999994</v>
      </c>
      <c r="F10088">
        <v>381</v>
      </c>
      <c r="G10088">
        <v>72</v>
      </c>
      <c r="H10088">
        <v>0</v>
      </c>
      <c r="I10088">
        <v>28</v>
      </c>
      <c r="J10088">
        <v>1170</v>
      </c>
      <c r="K10088">
        <v>1</v>
      </c>
      <c r="L10088">
        <v>15</v>
      </c>
      <c r="M10088">
        <v>394</v>
      </c>
      <c r="N10088" t="s">
        <v>18</v>
      </c>
      <c r="O10088">
        <v>0</v>
      </c>
      <c r="P10088">
        <v>1681</v>
      </c>
    </row>
    <row r="10089" spans="1:16" x14ac:dyDescent="0.25">
      <c r="A10089" t="s">
        <v>15127</v>
      </c>
      <c r="B10089">
        <v>324</v>
      </c>
      <c r="C10089" s="3" t="str">
        <f>HYPERLINK("http://www.uniprot.org/uniprot/G7LI94","tr|G7LI94|G7LI94_MEDTR")</f>
        <v>tr|G7LI94|G7LI94_MEDTR</v>
      </c>
      <c r="D10089" t="s">
        <v>5065</v>
      </c>
      <c r="E10089">
        <v>87.32</v>
      </c>
      <c r="F10089">
        <v>71</v>
      </c>
      <c r="G10089">
        <v>9</v>
      </c>
      <c r="H10089">
        <v>0</v>
      </c>
      <c r="I10089">
        <v>109</v>
      </c>
      <c r="J10089">
        <v>321</v>
      </c>
      <c r="K10089">
        <v>1</v>
      </c>
      <c r="L10089">
        <v>24</v>
      </c>
      <c r="M10089">
        <v>94</v>
      </c>
      <c r="N10089" t="s">
        <v>18</v>
      </c>
      <c r="O10089" s="1">
        <v>4.21644E-28</v>
      </c>
      <c r="P10089">
        <v>324</v>
      </c>
    </row>
    <row r="10090" spans="1:16" x14ac:dyDescent="0.25">
      <c r="A10090" t="s">
        <v>15128</v>
      </c>
      <c r="B10090">
        <v>1998</v>
      </c>
      <c r="C10090" s="3" t="str">
        <f>HYPERLINK("http://www.uniprot.org/uniprot/I1JVX0","tr|I1JVX0|I1JVX0_SOYBN")</f>
        <v>tr|I1JVX0|I1JVX0_SOYBN</v>
      </c>
      <c r="D10090" t="s">
        <v>117</v>
      </c>
      <c r="E10090">
        <v>71.61</v>
      </c>
      <c r="F10090">
        <v>673</v>
      </c>
      <c r="G10090">
        <v>191</v>
      </c>
      <c r="H10090">
        <v>9</v>
      </c>
      <c r="I10090">
        <v>1</v>
      </c>
      <c r="J10090">
        <v>1992</v>
      </c>
      <c r="K10090">
        <v>1</v>
      </c>
      <c r="L10090">
        <v>1</v>
      </c>
      <c r="M10090">
        <v>666</v>
      </c>
      <c r="N10090" t="s">
        <v>18</v>
      </c>
      <c r="O10090">
        <v>0</v>
      </c>
      <c r="P10090">
        <v>2522</v>
      </c>
    </row>
    <row r="10091" spans="1:16" x14ac:dyDescent="0.25">
      <c r="A10091" t="s">
        <v>15129</v>
      </c>
      <c r="B10091">
        <v>918</v>
      </c>
      <c r="C10091" s="3" t="str">
        <f>HYPERLINK("http://www.uniprot.org/uniprot/I1M1T8","tr|I1M1T8|I1M1T8_SOYBN")</f>
        <v>tr|I1M1T8|I1M1T8_SOYBN</v>
      </c>
      <c r="D10091" t="s">
        <v>28</v>
      </c>
      <c r="E10091">
        <v>66.34</v>
      </c>
      <c r="F10091">
        <v>312</v>
      </c>
      <c r="G10091">
        <v>105</v>
      </c>
      <c r="H10091">
        <v>10</v>
      </c>
      <c r="I10091">
        <v>1</v>
      </c>
      <c r="J10091">
        <v>906</v>
      </c>
      <c r="K10091">
        <v>1</v>
      </c>
      <c r="L10091">
        <v>1</v>
      </c>
      <c r="M10091">
        <v>308</v>
      </c>
      <c r="N10091" t="s">
        <v>18</v>
      </c>
      <c r="O10091" s="1">
        <v>1.3867199999999999E-102</v>
      </c>
      <c r="P10091">
        <v>971</v>
      </c>
    </row>
    <row r="10092" spans="1:16" x14ac:dyDescent="0.25">
      <c r="A10092" t="s">
        <v>15130</v>
      </c>
      <c r="B10092">
        <v>1149</v>
      </c>
      <c r="C10092" s="3" t="str">
        <f>HYPERLINK("http://www.uniprot.org/uniprot/G7ITS9","tr|G7ITS9|G7ITS9_MEDTR")</f>
        <v>tr|G7ITS9|G7ITS9_MEDTR</v>
      </c>
      <c r="D10092" t="s">
        <v>15131</v>
      </c>
      <c r="E10092">
        <v>73.2</v>
      </c>
      <c r="F10092">
        <v>403</v>
      </c>
      <c r="G10092">
        <v>108</v>
      </c>
      <c r="H10092">
        <v>21</v>
      </c>
      <c r="I10092">
        <v>1</v>
      </c>
      <c r="J10092">
        <v>1146</v>
      </c>
      <c r="K10092">
        <v>1</v>
      </c>
      <c r="L10092">
        <v>25</v>
      </c>
      <c r="M10092">
        <v>389</v>
      </c>
      <c r="N10092" t="s">
        <v>18</v>
      </c>
      <c r="O10092" s="1">
        <v>8.34431E-141</v>
      </c>
      <c r="P10092">
        <v>1302</v>
      </c>
    </row>
    <row r="10093" spans="1:16" x14ac:dyDescent="0.25">
      <c r="A10093" t="s">
        <v>15132</v>
      </c>
      <c r="B10093">
        <v>1374</v>
      </c>
      <c r="C10093" s="3" t="str">
        <f>HYPERLINK("http://www.uniprot.org/uniprot/E9M5E8","tr|E9M5E8|E9M5E8_PUEML")</f>
        <v>tr|E9M5E8|E9M5E8_PUEML</v>
      </c>
      <c r="D10093" t="s">
        <v>15133</v>
      </c>
      <c r="E10093">
        <v>69.8</v>
      </c>
      <c r="F10093">
        <v>457</v>
      </c>
      <c r="G10093">
        <v>138</v>
      </c>
      <c r="H10093">
        <v>1</v>
      </c>
      <c r="I10093">
        <v>1</v>
      </c>
      <c r="J10093">
        <v>1368</v>
      </c>
      <c r="K10093">
        <v>1</v>
      </c>
      <c r="L10093">
        <v>14</v>
      </c>
      <c r="M10093">
        <v>467</v>
      </c>
      <c r="N10093" t="s">
        <v>18</v>
      </c>
      <c r="O10093">
        <v>0</v>
      </c>
      <c r="P10093">
        <v>1687</v>
      </c>
    </row>
    <row r="10094" spans="1:16" x14ac:dyDescent="0.25">
      <c r="A10094" t="s">
        <v>15134</v>
      </c>
      <c r="B10094">
        <v>342</v>
      </c>
      <c r="C10094" s="3" t="str">
        <f>HYPERLINK("http://www.uniprot.org/uniprot/G7KLT7","tr|G7KLT7|G7KLT7_MEDTR")</f>
        <v>tr|G7KLT7|G7KLT7_MEDTR</v>
      </c>
      <c r="D10094" t="s">
        <v>15135</v>
      </c>
      <c r="E10094">
        <v>92.92</v>
      </c>
      <c r="F10094">
        <v>99</v>
      </c>
      <c r="G10094">
        <v>7</v>
      </c>
      <c r="H10094">
        <v>0</v>
      </c>
      <c r="I10094">
        <v>1</v>
      </c>
      <c r="J10094">
        <v>297</v>
      </c>
      <c r="K10094">
        <v>1</v>
      </c>
      <c r="L10094">
        <v>1</v>
      </c>
      <c r="M10094">
        <v>99</v>
      </c>
      <c r="N10094" t="s">
        <v>18</v>
      </c>
      <c r="O10094" s="1">
        <v>9.7430499999999999E-46</v>
      </c>
      <c r="P10094">
        <v>476</v>
      </c>
    </row>
    <row r="10095" spans="1:16" x14ac:dyDescent="0.25">
      <c r="A10095" t="s">
        <v>15136</v>
      </c>
      <c r="B10095">
        <v>1488</v>
      </c>
      <c r="C10095" s="3" t="str">
        <f>HYPERLINK("http://www.uniprot.org/uniprot/G7K8N7","tr|G7K8N7|G7K8N7_MEDTR")</f>
        <v>tr|G7K8N7|G7K8N7_MEDTR</v>
      </c>
      <c r="D10095" t="s">
        <v>15137</v>
      </c>
      <c r="E10095">
        <v>86</v>
      </c>
      <c r="F10095">
        <v>543</v>
      </c>
      <c r="G10095">
        <v>76</v>
      </c>
      <c r="H10095">
        <v>48</v>
      </c>
      <c r="I10095">
        <v>1</v>
      </c>
      <c r="J10095">
        <v>1485</v>
      </c>
      <c r="K10095">
        <v>1</v>
      </c>
      <c r="L10095">
        <v>1</v>
      </c>
      <c r="M10095">
        <v>543</v>
      </c>
      <c r="N10095" t="s">
        <v>18</v>
      </c>
      <c r="O10095">
        <v>0</v>
      </c>
      <c r="P10095">
        <v>2362</v>
      </c>
    </row>
    <row r="10096" spans="1:16" x14ac:dyDescent="0.25">
      <c r="A10096" t="s">
        <v>15138</v>
      </c>
      <c r="B10096">
        <v>852</v>
      </c>
      <c r="C10096" s="3" t="str">
        <f>HYPERLINK("http://www.uniprot.org/uniprot/K7MZ91","tr|K7MZ91|K7MZ91_SOYBN")</f>
        <v>tr|K7MZ91|K7MZ91_SOYBN</v>
      </c>
      <c r="D10096" t="s">
        <v>28</v>
      </c>
      <c r="E10096">
        <v>56.5</v>
      </c>
      <c r="F10096">
        <v>292</v>
      </c>
      <c r="G10096">
        <v>127</v>
      </c>
      <c r="H10096">
        <v>9</v>
      </c>
      <c r="I10096">
        <v>1</v>
      </c>
      <c r="J10096">
        <v>849</v>
      </c>
      <c r="K10096">
        <v>1</v>
      </c>
      <c r="L10096">
        <v>1</v>
      </c>
      <c r="M10096">
        <v>280</v>
      </c>
      <c r="N10096" t="s">
        <v>18</v>
      </c>
      <c r="O10096" s="1">
        <v>6.4907599999999995E-72</v>
      </c>
      <c r="P10096">
        <v>706</v>
      </c>
    </row>
    <row r="10097" spans="1:16" x14ac:dyDescent="0.25">
      <c r="A10097" t="s">
        <v>15139</v>
      </c>
      <c r="B10097">
        <v>627</v>
      </c>
      <c r="C10097" s="3" t="str">
        <f>HYPERLINK("http://www.uniprot.org/uniprot/B7FHG7","tr|B7FHG7|B7FHG7_MEDTR")</f>
        <v>tr|B7FHG7|B7FHG7_MEDTR</v>
      </c>
      <c r="D10097" t="s">
        <v>22</v>
      </c>
      <c r="E10097">
        <v>59.34</v>
      </c>
      <c r="F10097">
        <v>214</v>
      </c>
      <c r="G10097">
        <v>87</v>
      </c>
      <c r="H10097">
        <v>6</v>
      </c>
      <c r="I10097">
        <v>1</v>
      </c>
      <c r="J10097">
        <v>624</v>
      </c>
      <c r="K10097">
        <v>1</v>
      </c>
      <c r="L10097">
        <v>69</v>
      </c>
      <c r="M10097">
        <v>279</v>
      </c>
      <c r="N10097" t="s">
        <v>18</v>
      </c>
      <c r="O10097" s="1">
        <v>3.7082700000000001E-55</v>
      </c>
      <c r="P10097">
        <v>559</v>
      </c>
    </row>
    <row r="10098" spans="1:16" x14ac:dyDescent="0.25">
      <c r="A10098" t="s">
        <v>15140</v>
      </c>
      <c r="B10098">
        <v>2100</v>
      </c>
      <c r="C10098" s="3" t="str">
        <f>HYPERLINK("http://www.uniprot.org/uniprot/G7J1P8","tr|G7J1P8|G7J1P8_MEDTR")</f>
        <v>tr|G7J1P8|G7J1P8_MEDTR</v>
      </c>
      <c r="D10098" t="s">
        <v>15141</v>
      </c>
      <c r="E10098">
        <v>80.459999999999994</v>
      </c>
      <c r="F10098">
        <v>691</v>
      </c>
      <c r="G10098">
        <v>135</v>
      </c>
      <c r="H10098">
        <v>0</v>
      </c>
      <c r="I10098">
        <v>1</v>
      </c>
      <c r="J10098">
        <v>2073</v>
      </c>
      <c r="K10098">
        <v>1</v>
      </c>
      <c r="L10098">
        <v>160</v>
      </c>
      <c r="M10098">
        <v>850</v>
      </c>
      <c r="N10098" t="s">
        <v>18</v>
      </c>
      <c r="O10098">
        <v>0</v>
      </c>
      <c r="P10098">
        <v>2950</v>
      </c>
    </row>
    <row r="10099" spans="1:16" x14ac:dyDescent="0.25">
      <c r="A10099" t="s">
        <v>15142</v>
      </c>
      <c r="B10099">
        <v>2358</v>
      </c>
      <c r="C10099" s="3" t="str">
        <f>HYPERLINK("http://www.uniprot.org/uniprot/I1LBM8","tr|I1LBM8|I1LBM8_SOYBN")</f>
        <v>tr|I1LBM8|I1LBM8_SOYBN</v>
      </c>
      <c r="D10099" t="s">
        <v>71</v>
      </c>
      <c r="E10099">
        <v>75.94</v>
      </c>
      <c r="F10099">
        <v>790</v>
      </c>
      <c r="G10099">
        <v>190</v>
      </c>
      <c r="H10099">
        <v>5</v>
      </c>
      <c r="I10099">
        <v>1</v>
      </c>
      <c r="J10099">
        <v>2355</v>
      </c>
      <c r="K10099">
        <v>1</v>
      </c>
      <c r="L10099">
        <v>80</v>
      </c>
      <c r="M10099">
        <v>862</v>
      </c>
      <c r="N10099" t="s">
        <v>18</v>
      </c>
      <c r="O10099">
        <v>0</v>
      </c>
      <c r="P10099">
        <v>3106</v>
      </c>
    </row>
    <row r="10100" spans="1:16" x14ac:dyDescent="0.25">
      <c r="A10100" t="s">
        <v>15143</v>
      </c>
      <c r="B10100">
        <v>384</v>
      </c>
      <c r="C10100" s="3" t="str">
        <f>HYPERLINK("http://www.uniprot.org/uniprot/G7I2H0","tr|G7I2H0|G7I2H0_MEDTR")</f>
        <v>tr|G7I2H0|G7I2H0_MEDTR</v>
      </c>
      <c r="D10100" t="s">
        <v>144</v>
      </c>
      <c r="E10100">
        <v>41.17</v>
      </c>
      <c r="F10100">
        <v>119</v>
      </c>
      <c r="G10100">
        <v>70</v>
      </c>
      <c r="H10100">
        <v>4</v>
      </c>
      <c r="I10100">
        <v>28</v>
      </c>
      <c r="J10100">
        <v>372</v>
      </c>
      <c r="K10100">
        <v>1</v>
      </c>
      <c r="L10100">
        <v>192</v>
      </c>
      <c r="M10100">
        <v>305</v>
      </c>
      <c r="N10100" t="s">
        <v>18</v>
      </c>
      <c r="O10100" s="1">
        <v>2.0647900000000001E-11</v>
      </c>
      <c r="P10100">
        <v>180</v>
      </c>
    </row>
    <row r="10101" spans="1:16" x14ac:dyDescent="0.25">
      <c r="A10101" t="s">
        <v>15144</v>
      </c>
      <c r="B10101">
        <v>3060</v>
      </c>
      <c r="C10101" s="3" t="str">
        <f>HYPERLINK("http://www.uniprot.org/uniprot/G7I7R0","tr|G7I7R0|G7I7R0_MEDTR")</f>
        <v>tr|G7I7R0|G7I7R0_MEDTR</v>
      </c>
      <c r="D10101" t="s">
        <v>15145</v>
      </c>
      <c r="E10101">
        <v>75.19</v>
      </c>
      <c r="F10101">
        <v>1036</v>
      </c>
      <c r="G10101">
        <v>257</v>
      </c>
      <c r="H10101">
        <v>17</v>
      </c>
      <c r="I10101">
        <v>1</v>
      </c>
      <c r="J10101">
        <v>3057</v>
      </c>
      <c r="K10101">
        <v>1</v>
      </c>
      <c r="L10101">
        <v>1</v>
      </c>
      <c r="M10101">
        <v>1020</v>
      </c>
      <c r="N10101" t="s">
        <v>18</v>
      </c>
      <c r="O10101">
        <v>0</v>
      </c>
      <c r="P10101">
        <v>3861</v>
      </c>
    </row>
    <row r="10102" spans="1:16" x14ac:dyDescent="0.25">
      <c r="A10102" t="s">
        <v>15146</v>
      </c>
      <c r="B10102">
        <v>2532</v>
      </c>
      <c r="C10102" s="3" t="str">
        <f>HYPERLINK("http://www.uniprot.org/uniprot/G7JBL8","tr|G7JBL8|G7JBL8_MEDTR")</f>
        <v>tr|G7JBL8|G7JBL8_MEDTR</v>
      </c>
      <c r="D10102" t="s">
        <v>15147</v>
      </c>
      <c r="E10102">
        <v>79.38</v>
      </c>
      <c r="F10102">
        <v>844</v>
      </c>
      <c r="G10102">
        <v>174</v>
      </c>
      <c r="H10102">
        <v>1</v>
      </c>
      <c r="I10102">
        <v>1</v>
      </c>
      <c r="J10102">
        <v>2529</v>
      </c>
      <c r="K10102">
        <v>1</v>
      </c>
      <c r="L10102">
        <v>1</v>
      </c>
      <c r="M10102">
        <v>838</v>
      </c>
      <c r="N10102" t="s">
        <v>18</v>
      </c>
      <c r="O10102">
        <v>0</v>
      </c>
      <c r="P10102">
        <v>3387</v>
      </c>
    </row>
    <row r="10103" spans="1:16" x14ac:dyDescent="0.25">
      <c r="A10103" t="s">
        <v>15148</v>
      </c>
      <c r="B10103">
        <v>1077</v>
      </c>
      <c r="C10103" s="3" t="str">
        <f>HYPERLINK("http://www.uniprot.org/uniprot/G7J4X7","tr|G7J4X7|G7J4X7_MEDTR")</f>
        <v>tr|G7J4X7|G7J4X7_MEDTR</v>
      </c>
      <c r="D10103" t="s">
        <v>15149</v>
      </c>
      <c r="E10103">
        <v>92.14</v>
      </c>
      <c r="F10103">
        <v>331</v>
      </c>
      <c r="G10103">
        <v>26</v>
      </c>
      <c r="H10103">
        <v>0</v>
      </c>
      <c r="I10103">
        <v>1</v>
      </c>
      <c r="J10103">
        <v>993</v>
      </c>
      <c r="K10103">
        <v>1</v>
      </c>
      <c r="L10103">
        <v>1</v>
      </c>
      <c r="M10103">
        <v>323</v>
      </c>
      <c r="N10103" t="s">
        <v>18</v>
      </c>
      <c r="O10103" s="1">
        <v>3.0221299999999999E-166</v>
      </c>
      <c r="P10103">
        <v>1521</v>
      </c>
    </row>
    <row r="10104" spans="1:16" x14ac:dyDescent="0.25">
      <c r="A10104" t="s">
        <v>15150</v>
      </c>
      <c r="B10104">
        <v>966</v>
      </c>
      <c r="C10104" s="3" t="str">
        <f>HYPERLINK("http://www.uniprot.org/uniprot/K7N342","tr|K7N342|K7N342_SOYBN")</f>
        <v>tr|K7N342|K7N342_SOYBN</v>
      </c>
      <c r="D10104" t="s">
        <v>28</v>
      </c>
      <c r="E10104">
        <v>58.67</v>
      </c>
      <c r="F10104">
        <v>196</v>
      </c>
      <c r="G10104">
        <v>81</v>
      </c>
      <c r="H10104">
        <v>40</v>
      </c>
      <c r="I10104">
        <v>1</v>
      </c>
      <c r="J10104">
        <v>468</v>
      </c>
      <c r="K10104">
        <v>1</v>
      </c>
      <c r="L10104">
        <v>343</v>
      </c>
      <c r="M10104">
        <v>537</v>
      </c>
      <c r="N10104" t="s">
        <v>18</v>
      </c>
      <c r="O10104" s="1">
        <v>6.7211599999999998E-50</v>
      </c>
      <c r="P10104">
        <v>517</v>
      </c>
    </row>
    <row r="10105" spans="1:16" x14ac:dyDescent="0.25">
      <c r="A10105" t="s">
        <v>15151</v>
      </c>
      <c r="B10105">
        <v>1086</v>
      </c>
      <c r="C10105" s="3" t="str">
        <f>HYPERLINK("http://www.uniprot.org/uniprot/I3RZV3","tr|I3RZV3|I3RZV3_LOTJA")</f>
        <v>tr|I3RZV3|I3RZV3_LOTJA</v>
      </c>
      <c r="D10105" t="s">
        <v>93</v>
      </c>
      <c r="E10105">
        <v>74.239999999999995</v>
      </c>
      <c r="F10105">
        <v>365</v>
      </c>
      <c r="G10105">
        <v>94</v>
      </c>
      <c r="H10105">
        <v>4</v>
      </c>
      <c r="I10105">
        <v>1</v>
      </c>
      <c r="J10105">
        <v>1083</v>
      </c>
      <c r="K10105">
        <v>1</v>
      </c>
      <c r="L10105">
        <v>1</v>
      </c>
      <c r="M10105">
        <v>365</v>
      </c>
      <c r="N10105" t="s">
        <v>18</v>
      </c>
      <c r="O10105" s="1">
        <v>3.5229999999999998E-146</v>
      </c>
      <c r="P10105">
        <v>1348</v>
      </c>
    </row>
    <row r="10106" spans="1:16" x14ac:dyDescent="0.25">
      <c r="A10106" t="s">
        <v>15152</v>
      </c>
      <c r="B10106">
        <v>1308</v>
      </c>
      <c r="C10106" s="3" t="str">
        <f>HYPERLINK("http://www.uniprot.org/uniprot/B7FNB2","tr|B7FNB2|B7FNB2_MEDTR")</f>
        <v>tr|B7FNB2|B7FNB2_MEDTR</v>
      </c>
      <c r="D10106" t="s">
        <v>15153</v>
      </c>
      <c r="E10106">
        <v>77.63</v>
      </c>
      <c r="F10106">
        <v>398</v>
      </c>
      <c r="G10106">
        <v>89</v>
      </c>
      <c r="H10106">
        <v>26</v>
      </c>
      <c r="I10106">
        <v>190</v>
      </c>
      <c r="J10106">
        <v>1305</v>
      </c>
      <c r="K10106">
        <v>1</v>
      </c>
      <c r="L10106">
        <v>139</v>
      </c>
      <c r="M10106">
        <v>536</v>
      </c>
      <c r="N10106" t="s">
        <v>18</v>
      </c>
      <c r="O10106" s="1">
        <v>6.6804799999999997E-161</v>
      </c>
      <c r="P10106">
        <v>1476</v>
      </c>
    </row>
    <row r="10107" spans="1:16" x14ac:dyDescent="0.25">
      <c r="A10107" t="s">
        <v>15154</v>
      </c>
      <c r="B10107">
        <v>1182</v>
      </c>
      <c r="C10107" s="3" t="str">
        <f>HYPERLINK("http://www.uniprot.org/uniprot/I1N6M2","tr|I1N6M2|I1N6M2_SOYBN")</f>
        <v>tr|I1N6M2|I1N6M2_SOYBN</v>
      </c>
      <c r="D10107" t="s">
        <v>28</v>
      </c>
      <c r="E10107">
        <v>68.819999999999993</v>
      </c>
      <c r="F10107">
        <v>401</v>
      </c>
      <c r="G10107">
        <v>125</v>
      </c>
      <c r="H10107">
        <v>8</v>
      </c>
      <c r="I10107">
        <v>1</v>
      </c>
      <c r="J10107">
        <v>1179</v>
      </c>
      <c r="K10107">
        <v>1</v>
      </c>
      <c r="L10107">
        <v>34</v>
      </c>
      <c r="M10107">
        <v>432</v>
      </c>
      <c r="N10107" t="s">
        <v>18</v>
      </c>
      <c r="O10107" s="1">
        <v>2.2597799999999999E-165</v>
      </c>
      <c r="P10107">
        <v>1514</v>
      </c>
    </row>
    <row r="10108" spans="1:16" x14ac:dyDescent="0.25">
      <c r="A10108" t="s">
        <v>15155</v>
      </c>
      <c r="B10108">
        <v>276</v>
      </c>
      <c r="C10108" s="3" t="str">
        <f>HYPERLINK("http://www.uniprot.org/uniprot/G8IJI1","tr|G8IJI1|G8IJI1_MEDTR")</f>
        <v>tr|G8IJI1|G8IJI1_MEDTR</v>
      </c>
      <c r="D10108" t="s">
        <v>15156</v>
      </c>
      <c r="E10108">
        <v>90.27</v>
      </c>
      <c r="F10108">
        <v>72</v>
      </c>
      <c r="G10108">
        <v>7</v>
      </c>
      <c r="H10108">
        <v>0</v>
      </c>
      <c r="I10108">
        <v>1</v>
      </c>
      <c r="J10108">
        <v>216</v>
      </c>
      <c r="K10108">
        <v>1</v>
      </c>
      <c r="L10108">
        <v>236</v>
      </c>
      <c r="M10108">
        <v>307</v>
      </c>
      <c r="N10108" t="s">
        <v>18</v>
      </c>
      <c r="O10108" s="1">
        <v>1.30213E-29</v>
      </c>
      <c r="P10108">
        <v>337</v>
      </c>
    </row>
    <row r="10109" spans="1:16" x14ac:dyDescent="0.25">
      <c r="A10109" t="s">
        <v>15157</v>
      </c>
      <c r="B10109">
        <v>3453</v>
      </c>
      <c r="C10109" s="3" t="str">
        <f>HYPERLINK("http://www.uniprot.org/uniprot/G7L8M1","tr|G7L8M1|G7L8M1_MEDTR")</f>
        <v>tr|G7L8M1|G7L8M1_MEDTR</v>
      </c>
      <c r="D10109" t="s">
        <v>15158</v>
      </c>
      <c r="E10109">
        <v>71.790000000000006</v>
      </c>
      <c r="F10109">
        <v>1255</v>
      </c>
      <c r="G10109">
        <v>354</v>
      </c>
      <c r="H10109">
        <v>105</v>
      </c>
      <c r="I10109">
        <v>1</v>
      </c>
      <c r="J10109">
        <v>3450</v>
      </c>
      <c r="K10109">
        <v>1</v>
      </c>
      <c r="L10109">
        <v>1</v>
      </c>
      <c r="M10109">
        <v>1252</v>
      </c>
      <c r="N10109" t="s">
        <v>18</v>
      </c>
      <c r="O10109">
        <v>0</v>
      </c>
      <c r="P10109">
        <v>4180</v>
      </c>
    </row>
    <row r="10110" spans="1:16" x14ac:dyDescent="0.25">
      <c r="A10110" t="s">
        <v>15159</v>
      </c>
      <c r="B10110">
        <v>459</v>
      </c>
      <c r="C10110" s="3" t="str">
        <f>HYPERLINK("http://www.uniprot.org/uniprot/Q8L6V6","tr|Q8L6V6|Q8L6V6_CICAR")</f>
        <v>tr|Q8L6V6|Q8L6V6_CICAR</v>
      </c>
      <c r="D10110" t="s">
        <v>15087</v>
      </c>
      <c r="E10110">
        <v>100</v>
      </c>
      <c r="F10110">
        <v>152</v>
      </c>
      <c r="G10110">
        <v>0</v>
      </c>
      <c r="H10110">
        <v>0</v>
      </c>
      <c r="I10110">
        <v>1</v>
      </c>
      <c r="J10110">
        <v>456</v>
      </c>
      <c r="K10110">
        <v>1</v>
      </c>
      <c r="L10110">
        <v>1</v>
      </c>
      <c r="M10110">
        <v>152</v>
      </c>
      <c r="N10110" t="s">
        <v>18</v>
      </c>
      <c r="O10110" s="1">
        <v>6.7860700000000001E-87</v>
      </c>
      <c r="P10110">
        <v>831</v>
      </c>
    </row>
    <row r="10111" spans="1:16" x14ac:dyDescent="0.25">
      <c r="A10111" t="s">
        <v>15160</v>
      </c>
      <c r="B10111">
        <v>654</v>
      </c>
      <c r="C10111" s="3" t="str">
        <f>HYPERLINK("http://www.uniprot.org/uniprot/K7MH31","tr|K7MH31|K7MH31_SOYBN")</f>
        <v>tr|K7MH31|K7MH31_SOYBN</v>
      </c>
      <c r="D10111" t="s">
        <v>28</v>
      </c>
      <c r="E10111">
        <v>68.59</v>
      </c>
      <c r="F10111">
        <v>207</v>
      </c>
      <c r="G10111">
        <v>65</v>
      </c>
      <c r="H10111">
        <v>8</v>
      </c>
      <c r="I10111">
        <v>1</v>
      </c>
      <c r="J10111">
        <v>597</v>
      </c>
      <c r="K10111">
        <v>1</v>
      </c>
      <c r="L10111">
        <v>1</v>
      </c>
      <c r="M10111">
        <v>205</v>
      </c>
      <c r="N10111" t="s">
        <v>18</v>
      </c>
      <c r="O10111" s="1">
        <v>1.1900100000000001E-70</v>
      </c>
      <c r="P10111">
        <v>693</v>
      </c>
    </row>
    <row r="10112" spans="1:16" x14ac:dyDescent="0.25">
      <c r="A10112" t="s">
        <v>15161</v>
      </c>
      <c r="B10112">
        <v>2328</v>
      </c>
      <c r="C10112" s="3" t="str">
        <f>HYPERLINK("http://www.uniprot.org/uniprot/G7K3P9","tr|G7K3P9|G7K3P9_MEDTR")</f>
        <v>tr|G7K3P9|G7K3P9_MEDTR</v>
      </c>
      <c r="D10112" t="s">
        <v>15162</v>
      </c>
      <c r="E10112">
        <v>72.45</v>
      </c>
      <c r="F10112">
        <v>806</v>
      </c>
      <c r="G10112">
        <v>222</v>
      </c>
      <c r="H10112">
        <v>31</v>
      </c>
      <c r="I10112">
        <v>1</v>
      </c>
      <c r="J10112">
        <v>2325</v>
      </c>
      <c r="K10112">
        <v>1</v>
      </c>
      <c r="L10112">
        <v>7</v>
      </c>
      <c r="M10112">
        <v>808</v>
      </c>
      <c r="N10112" t="s">
        <v>18</v>
      </c>
      <c r="O10112">
        <v>0</v>
      </c>
      <c r="P10112">
        <v>2927</v>
      </c>
    </row>
    <row r="10113" spans="1:16" x14ac:dyDescent="0.25">
      <c r="A10113" t="s">
        <v>15163</v>
      </c>
      <c r="B10113">
        <v>1281</v>
      </c>
      <c r="C10113" s="3" t="str">
        <f>HYPERLINK("http://www.uniprot.org/uniprot/I1J7U8","tr|I1J7U8|I1J7U8_SOYBN")</f>
        <v>tr|I1J7U8|I1J7U8_SOYBN</v>
      </c>
      <c r="D10113" t="s">
        <v>71</v>
      </c>
      <c r="E10113">
        <v>78.67</v>
      </c>
      <c r="F10113">
        <v>422</v>
      </c>
      <c r="G10113">
        <v>90</v>
      </c>
      <c r="H10113">
        <v>2</v>
      </c>
      <c r="I10113">
        <v>1</v>
      </c>
      <c r="J10113">
        <v>1260</v>
      </c>
      <c r="K10113">
        <v>1</v>
      </c>
      <c r="L10113">
        <v>10</v>
      </c>
      <c r="M10113">
        <v>431</v>
      </c>
      <c r="N10113" t="s">
        <v>18</v>
      </c>
      <c r="O10113">
        <v>0</v>
      </c>
      <c r="P10113">
        <v>1744</v>
      </c>
    </row>
    <row r="10114" spans="1:16" x14ac:dyDescent="0.25">
      <c r="A10114" t="s">
        <v>15164</v>
      </c>
      <c r="B10114">
        <v>243</v>
      </c>
      <c r="C10114" s="3" t="str">
        <f>HYPERLINK("http://www.uniprot.org/uniprot/B9HSX5","tr|B9HSX5|B9HSX5_POPTR")</f>
        <v>tr|B9HSX5|B9HSX5_POPTR</v>
      </c>
      <c r="D10114" t="s">
        <v>13015</v>
      </c>
      <c r="E10114">
        <v>77.38</v>
      </c>
      <c r="F10114">
        <v>84</v>
      </c>
      <c r="G10114">
        <v>19</v>
      </c>
      <c r="H10114">
        <v>8</v>
      </c>
      <c r="I10114">
        <v>7</v>
      </c>
      <c r="J10114">
        <v>234</v>
      </c>
      <c r="K10114">
        <v>1</v>
      </c>
      <c r="L10114">
        <v>180</v>
      </c>
      <c r="M10114">
        <v>263</v>
      </c>
      <c r="N10114" t="s">
        <v>18</v>
      </c>
      <c r="O10114" s="1">
        <v>6.0809800000000001E-27</v>
      </c>
      <c r="P10114">
        <v>314</v>
      </c>
    </row>
    <row r="10115" spans="1:16" x14ac:dyDescent="0.25">
      <c r="A10115" t="s">
        <v>15165</v>
      </c>
      <c r="B10115">
        <v>1125</v>
      </c>
      <c r="C10115" s="3" t="str">
        <f>HYPERLINK("http://www.uniprot.org/uniprot/I1L396","tr|I1L396|I1L396_SOYBN")</f>
        <v>tr|I1L396|I1L396_SOYBN</v>
      </c>
      <c r="D10115" t="s">
        <v>71</v>
      </c>
      <c r="E10115">
        <v>68.11</v>
      </c>
      <c r="F10115">
        <v>367</v>
      </c>
      <c r="G10115">
        <v>117</v>
      </c>
      <c r="H10115">
        <v>2</v>
      </c>
      <c r="I10115">
        <v>28</v>
      </c>
      <c r="J10115">
        <v>1122</v>
      </c>
      <c r="K10115">
        <v>1</v>
      </c>
      <c r="L10115">
        <v>24</v>
      </c>
      <c r="M10115">
        <v>390</v>
      </c>
      <c r="N10115" t="s">
        <v>18</v>
      </c>
      <c r="O10115" s="1">
        <v>5.9784899999999999E-136</v>
      </c>
      <c r="P10115">
        <v>1260</v>
      </c>
    </row>
    <row r="10116" spans="1:16" x14ac:dyDescent="0.25">
      <c r="A10116" t="s">
        <v>15166</v>
      </c>
      <c r="B10116">
        <v>717</v>
      </c>
      <c r="C10116" s="3" t="str">
        <f>HYPERLINK("http://www.uniprot.org/uniprot/I3SF33","tr|I3SF33|I3SF33_MEDTR")</f>
        <v>tr|I3SF33|I3SF33_MEDTR</v>
      </c>
      <c r="D10116" t="s">
        <v>22</v>
      </c>
      <c r="E10116">
        <v>66.8</v>
      </c>
      <c r="F10116">
        <v>235</v>
      </c>
      <c r="G10116">
        <v>78</v>
      </c>
      <c r="H10116">
        <v>13</v>
      </c>
      <c r="I10116">
        <v>40</v>
      </c>
      <c r="J10116">
        <v>705</v>
      </c>
      <c r="K10116">
        <v>1</v>
      </c>
      <c r="L10116">
        <v>17</v>
      </c>
      <c r="M10116">
        <v>244</v>
      </c>
      <c r="N10116" t="s">
        <v>18</v>
      </c>
      <c r="O10116" s="1">
        <v>2.89486E-74</v>
      </c>
      <c r="P10116">
        <v>725</v>
      </c>
    </row>
    <row r="10117" spans="1:16" x14ac:dyDescent="0.25">
      <c r="A10117" t="s">
        <v>15167</v>
      </c>
      <c r="B10117">
        <v>516</v>
      </c>
      <c r="C10117" s="3" t="str">
        <f>HYPERLINK("http://www.uniprot.org/uniprot/I3SJF2","tr|I3SJF2|I3SJF2_MEDTR")</f>
        <v>tr|I3SJF2|I3SJF2_MEDTR</v>
      </c>
      <c r="D10117" t="s">
        <v>22</v>
      </c>
      <c r="E10117">
        <v>70.430000000000007</v>
      </c>
      <c r="F10117">
        <v>186</v>
      </c>
      <c r="G10117">
        <v>55</v>
      </c>
      <c r="H10117">
        <v>15</v>
      </c>
      <c r="I10117">
        <v>1</v>
      </c>
      <c r="J10117">
        <v>513</v>
      </c>
      <c r="K10117">
        <v>1</v>
      </c>
      <c r="L10117">
        <v>13</v>
      </c>
      <c r="M10117">
        <v>198</v>
      </c>
      <c r="N10117" t="s">
        <v>18</v>
      </c>
      <c r="O10117" s="1">
        <v>3.4835499999999999E-59</v>
      </c>
      <c r="P10117">
        <v>592</v>
      </c>
    </row>
    <row r="10118" spans="1:16" x14ac:dyDescent="0.25">
      <c r="A10118" t="s">
        <v>15168</v>
      </c>
      <c r="B10118">
        <v>417</v>
      </c>
      <c r="C10118" s="3" t="str">
        <f>HYPERLINK("http://www.uniprot.org/uniprot/G7ITT2","tr|G7ITT2|G7ITT2_MEDTR")</f>
        <v>tr|G7ITT2|G7ITT2_MEDTR</v>
      </c>
      <c r="D10118" t="s">
        <v>15169</v>
      </c>
      <c r="E10118">
        <v>62.32</v>
      </c>
      <c r="F10118">
        <v>146</v>
      </c>
      <c r="G10118">
        <v>55</v>
      </c>
      <c r="H10118">
        <v>10</v>
      </c>
      <c r="I10118">
        <v>1</v>
      </c>
      <c r="J10118">
        <v>408</v>
      </c>
      <c r="K10118">
        <v>1</v>
      </c>
      <c r="L10118">
        <v>1</v>
      </c>
      <c r="M10118">
        <v>143</v>
      </c>
      <c r="N10118" t="s">
        <v>18</v>
      </c>
      <c r="O10118" s="1">
        <v>1.9432999999999999E-41</v>
      </c>
      <c r="P10118">
        <v>439</v>
      </c>
    </row>
    <row r="10119" spans="1:16" x14ac:dyDescent="0.25">
      <c r="A10119" t="s">
        <v>15170</v>
      </c>
      <c r="B10119">
        <v>2925</v>
      </c>
      <c r="C10119" s="3" t="str">
        <f>HYPERLINK("http://www.uniprot.org/uniprot/G7KLS1","tr|G7KLS1|G7KLS1_MEDTR")</f>
        <v>tr|G7KLS1|G7KLS1_MEDTR</v>
      </c>
      <c r="D10119" t="s">
        <v>15171</v>
      </c>
      <c r="E10119">
        <v>92.33</v>
      </c>
      <c r="F10119">
        <v>978</v>
      </c>
      <c r="G10119">
        <v>75</v>
      </c>
      <c r="H10119">
        <v>4</v>
      </c>
      <c r="I10119">
        <v>1</v>
      </c>
      <c r="J10119">
        <v>2922</v>
      </c>
      <c r="K10119">
        <v>1</v>
      </c>
      <c r="L10119">
        <v>1</v>
      </c>
      <c r="M10119">
        <v>974</v>
      </c>
      <c r="N10119" t="s">
        <v>18</v>
      </c>
      <c r="O10119">
        <v>0</v>
      </c>
      <c r="P10119">
        <v>4501</v>
      </c>
    </row>
    <row r="10120" spans="1:16" x14ac:dyDescent="0.25">
      <c r="A10120" t="s">
        <v>15172</v>
      </c>
      <c r="B10120">
        <v>798</v>
      </c>
      <c r="C10120" s="3" t="str">
        <f>HYPERLINK("http://www.uniprot.org/uniprot/K7KBH6","tr|K7KBH6|K7KBH6_SOYBN")</f>
        <v>tr|K7KBH6|K7KBH6_SOYBN</v>
      </c>
      <c r="D10120" t="s">
        <v>28</v>
      </c>
      <c r="E10120">
        <v>78.680000000000007</v>
      </c>
      <c r="F10120">
        <v>244</v>
      </c>
      <c r="G10120">
        <v>52</v>
      </c>
      <c r="H10120">
        <v>0</v>
      </c>
      <c r="I10120">
        <v>31</v>
      </c>
      <c r="J10120">
        <v>762</v>
      </c>
      <c r="K10120">
        <v>1</v>
      </c>
      <c r="L10120">
        <v>62</v>
      </c>
      <c r="M10120">
        <v>298</v>
      </c>
      <c r="N10120" t="s">
        <v>18</v>
      </c>
      <c r="O10120" s="1">
        <v>1.94847E-112</v>
      </c>
      <c r="P10120">
        <v>1055</v>
      </c>
    </row>
    <row r="10121" spans="1:16" x14ac:dyDescent="0.25">
      <c r="A10121" t="s">
        <v>15173</v>
      </c>
      <c r="B10121">
        <v>1104</v>
      </c>
      <c r="C10121" s="3" t="str">
        <f>HYPERLINK("http://www.uniprot.org/uniprot/I1NAP1","tr|I1NAP1|I1NAP1_SOYBN")</f>
        <v>tr|I1NAP1|I1NAP1_SOYBN</v>
      </c>
      <c r="D10121" t="s">
        <v>28</v>
      </c>
      <c r="E10121">
        <v>82.59</v>
      </c>
      <c r="F10121">
        <v>362</v>
      </c>
      <c r="G10121">
        <v>63</v>
      </c>
      <c r="H10121">
        <v>0</v>
      </c>
      <c r="I10121">
        <v>10</v>
      </c>
      <c r="J10121">
        <v>1095</v>
      </c>
      <c r="K10121">
        <v>1</v>
      </c>
      <c r="L10121">
        <v>13</v>
      </c>
      <c r="M10121">
        <v>374</v>
      </c>
      <c r="N10121" t="s">
        <v>18</v>
      </c>
      <c r="O10121">
        <v>0</v>
      </c>
      <c r="P10121">
        <v>1667</v>
      </c>
    </row>
    <row r="10122" spans="1:16" x14ac:dyDescent="0.25">
      <c r="A10122" t="s">
        <v>15174</v>
      </c>
      <c r="B10122">
        <v>747</v>
      </c>
      <c r="C10122" s="3" t="str">
        <f>HYPERLINK("http://www.uniprot.org/uniprot/I1JX02","tr|I1JX02|I1JX02_SOYBN")</f>
        <v>tr|I1JX02|I1JX02_SOYBN</v>
      </c>
      <c r="D10122" t="s">
        <v>71</v>
      </c>
      <c r="E10122">
        <v>66.31</v>
      </c>
      <c r="F10122">
        <v>190</v>
      </c>
      <c r="G10122">
        <v>64</v>
      </c>
      <c r="H10122">
        <v>0</v>
      </c>
      <c r="I10122">
        <v>7</v>
      </c>
      <c r="J10122">
        <v>576</v>
      </c>
      <c r="K10122">
        <v>1</v>
      </c>
      <c r="L10122">
        <v>7</v>
      </c>
      <c r="M10122">
        <v>193</v>
      </c>
      <c r="N10122" t="s">
        <v>18</v>
      </c>
      <c r="O10122" s="1">
        <v>3.7298500000000001E-59</v>
      </c>
      <c r="P10122">
        <v>595</v>
      </c>
    </row>
    <row r="10123" spans="1:16" x14ac:dyDescent="0.25">
      <c r="A10123" t="s">
        <v>15175</v>
      </c>
      <c r="B10123">
        <v>576</v>
      </c>
      <c r="C10123" s="3" t="str">
        <f>HYPERLINK("http://www.uniprot.org/uniprot/O65758","tr|O65758|O65758_CICAR")</f>
        <v>tr|O65758|O65758_CICAR</v>
      </c>
      <c r="D10123" t="s">
        <v>15176</v>
      </c>
      <c r="E10123">
        <v>100</v>
      </c>
      <c r="F10123">
        <v>69</v>
      </c>
      <c r="G10123">
        <v>0</v>
      </c>
      <c r="H10123">
        <v>0</v>
      </c>
      <c r="I10123">
        <v>58</v>
      </c>
      <c r="J10123">
        <v>264</v>
      </c>
      <c r="K10123">
        <v>1</v>
      </c>
      <c r="L10123">
        <v>20</v>
      </c>
      <c r="M10123">
        <v>88</v>
      </c>
      <c r="N10123" t="s">
        <v>18</v>
      </c>
      <c r="O10123" s="1">
        <v>7.3072500000000005E-30</v>
      </c>
      <c r="P10123">
        <v>340</v>
      </c>
    </row>
    <row r="10124" spans="1:16" x14ac:dyDescent="0.25">
      <c r="A10124" t="s">
        <v>15177</v>
      </c>
      <c r="B10124">
        <v>870</v>
      </c>
      <c r="C10124" s="3" t="str">
        <f>HYPERLINK("http://www.uniprot.org/uniprot/I1L846","tr|I1L846|I1L846_SOYBN")</f>
        <v>tr|I1L846|I1L846_SOYBN</v>
      </c>
      <c r="D10124" t="s">
        <v>28</v>
      </c>
      <c r="E10124">
        <v>77.48</v>
      </c>
      <c r="F10124">
        <v>302</v>
      </c>
      <c r="G10124">
        <v>68</v>
      </c>
      <c r="H10124">
        <v>13</v>
      </c>
      <c r="I10124">
        <v>1</v>
      </c>
      <c r="J10124">
        <v>867</v>
      </c>
      <c r="K10124">
        <v>1</v>
      </c>
      <c r="L10124">
        <v>1</v>
      </c>
      <c r="M10124">
        <v>300</v>
      </c>
      <c r="N10124" t="s">
        <v>18</v>
      </c>
      <c r="O10124" s="1">
        <v>6.0236500000000004E-129</v>
      </c>
      <c r="P10124">
        <v>1198</v>
      </c>
    </row>
    <row r="10125" spans="1:16" x14ac:dyDescent="0.25">
      <c r="A10125" t="s">
        <v>15178</v>
      </c>
      <c r="B10125">
        <v>1125</v>
      </c>
      <c r="C10125" s="3" t="str">
        <f>HYPERLINK("http://www.uniprot.org/uniprot/G7IH01","tr|G7IH01|G7IH01_MEDTR")</f>
        <v>tr|G7IH01|G7IH01_MEDTR</v>
      </c>
      <c r="D10125" t="s">
        <v>59</v>
      </c>
      <c r="E10125">
        <v>33.33</v>
      </c>
      <c r="F10125">
        <v>279</v>
      </c>
      <c r="G10125">
        <v>186</v>
      </c>
      <c r="H10125">
        <v>6</v>
      </c>
      <c r="I10125">
        <v>148</v>
      </c>
      <c r="J10125">
        <v>966</v>
      </c>
      <c r="K10125">
        <v>1</v>
      </c>
      <c r="L10125">
        <v>395</v>
      </c>
      <c r="M10125">
        <v>649</v>
      </c>
      <c r="N10125" t="s">
        <v>18</v>
      </c>
      <c r="O10125" s="1">
        <v>1.6252099999999999E-24</v>
      </c>
      <c r="P10125">
        <v>299</v>
      </c>
    </row>
    <row r="10126" spans="1:16" x14ac:dyDescent="0.25">
      <c r="A10126" t="s">
        <v>15179</v>
      </c>
      <c r="B10126">
        <v>1617</v>
      </c>
      <c r="C10126" s="3" t="str">
        <f>HYPERLINK("http://www.uniprot.org/uniprot/I1MC28","tr|I1MC28|I1MC28_SOYBN")</f>
        <v>tr|I1MC28|I1MC28_SOYBN</v>
      </c>
      <c r="D10126" t="s">
        <v>28</v>
      </c>
      <c r="E10126">
        <v>84.57</v>
      </c>
      <c r="F10126">
        <v>538</v>
      </c>
      <c r="G10126">
        <v>83</v>
      </c>
      <c r="H10126">
        <v>0</v>
      </c>
      <c r="I10126">
        <v>1</v>
      </c>
      <c r="J10126">
        <v>1614</v>
      </c>
      <c r="K10126">
        <v>1</v>
      </c>
      <c r="L10126">
        <v>1</v>
      </c>
      <c r="M10126">
        <v>538</v>
      </c>
      <c r="N10126" t="s">
        <v>18</v>
      </c>
      <c r="O10126">
        <v>0</v>
      </c>
      <c r="P10126">
        <v>2439</v>
      </c>
    </row>
    <row r="10127" spans="1:16" x14ac:dyDescent="0.25">
      <c r="A10127" t="s">
        <v>15180</v>
      </c>
      <c r="B10127">
        <v>1374</v>
      </c>
      <c r="C10127" s="3" t="str">
        <f>HYPERLINK("http://www.uniprot.org/uniprot/G7JBL9","tr|G7JBL9|G7JBL9_MEDTR")</f>
        <v>tr|G7JBL9|G7JBL9_MEDTR</v>
      </c>
      <c r="D10127" t="s">
        <v>15181</v>
      </c>
      <c r="E10127">
        <v>87.25</v>
      </c>
      <c r="F10127">
        <v>455</v>
      </c>
      <c r="G10127">
        <v>58</v>
      </c>
      <c r="H10127">
        <v>4</v>
      </c>
      <c r="I10127">
        <v>19</v>
      </c>
      <c r="J10127">
        <v>1371</v>
      </c>
      <c r="K10127">
        <v>1</v>
      </c>
      <c r="L10127">
        <v>6</v>
      </c>
      <c r="M10127">
        <v>449</v>
      </c>
      <c r="N10127" t="s">
        <v>18</v>
      </c>
      <c r="O10127">
        <v>0</v>
      </c>
      <c r="P10127">
        <v>2017</v>
      </c>
    </row>
    <row r="10128" spans="1:16" x14ac:dyDescent="0.25">
      <c r="A10128" t="s">
        <v>15182</v>
      </c>
      <c r="B10128">
        <v>876</v>
      </c>
      <c r="C10128" s="3" t="str">
        <f>HYPERLINK("http://www.uniprot.org/uniprot/C7AFG2","tr|C7AFG2|C7AFG2_CICAR")</f>
        <v>tr|C7AFG2|C7AFG2_CICAR</v>
      </c>
      <c r="D10128" t="s">
        <v>15183</v>
      </c>
      <c r="E10128">
        <v>100</v>
      </c>
      <c r="F10128">
        <v>291</v>
      </c>
      <c r="G10128">
        <v>0</v>
      </c>
      <c r="H10128">
        <v>0</v>
      </c>
      <c r="I10128">
        <v>1</v>
      </c>
      <c r="J10128">
        <v>873</v>
      </c>
      <c r="K10128">
        <v>1</v>
      </c>
      <c r="L10128">
        <v>1</v>
      </c>
      <c r="M10128">
        <v>291</v>
      </c>
      <c r="N10128" t="s">
        <v>18</v>
      </c>
      <c r="O10128" s="1">
        <v>6.6578599999999993E-176</v>
      </c>
      <c r="P10128">
        <v>1603</v>
      </c>
    </row>
    <row r="10129" spans="1:16" x14ac:dyDescent="0.25">
      <c r="A10129" t="s">
        <v>15184</v>
      </c>
      <c r="B10129">
        <v>1101</v>
      </c>
      <c r="C10129" s="3" t="str">
        <f>HYPERLINK("http://www.uniprot.org/uniprot/G7L0A3","tr|G7L0A3|G7L0A3_MEDTR")</f>
        <v>tr|G7L0A3|G7L0A3_MEDTR</v>
      </c>
      <c r="D10129" t="s">
        <v>15185</v>
      </c>
      <c r="E10129">
        <v>82.24</v>
      </c>
      <c r="F10129">
        <v>366</v>
      </c>
      <c r="G10129">
        <v>65</v>
      </c>
      <c r="H10129">
        <v>0</v>
      </c>
      <c r="I10129">
        <v>1</v>
      </c>
      <c r="J10129">
        <v>1098</v>
      </c>
      <c r="K10129">
        <v>1</v>
      </c>
      <c r="L10129">
        <v>1</v>
      </c>
      <c r="M10129">
        <v>366</v>
      </c>
      <c r="N10129" t="s">
        <v>18</v>
      </c>
      <c r="O10129" s="1">
        <v>2.3957199999999999E-174</v>
      </c>
      <c r="P10129">
        <v>1591</v>
      </c>
    </row>
    <row r="10130" spans="1:16" x14ac:dyDescent="0.25">
      <c r="A10130" t="s">
        <v>15186</v>
      </c>
      <c r="B10130">
        <v>1575</v>
      </c>
      <c r="C10130" s="3" t="str">
        <f>HYPERLINK("http://www.uniprot.org/uniprot/Q9XGL7","tr|Q9XGL7|Q9XGL7_CICAR")</f>
        <v>tr|Q9XGL7|Q9XGL7_CICAR</v>
      </c>
      <c r="D10130" t="s">
        <v>15187</v>
      </c>
      <c r="E10130">
        <v>90.05</v>
      </c>
      <c r="F10130">
        <v>523</v>
      </c>
      <c r="G10130">
        <v>52</v>
      </c>
      <c r="H10130">
        <v>0</v>
      </c>
      <c r="I10130">
        <v>4</v>
      </c>
      <c r="J10130">
        <v>1572</v>
      </c>
      <c r="K10130">
        <v>1</v>
      </c>
      <c r="L10130">
        <v>3</v>
      </c>
      <c r="M10130">
        <v>525</v>
      </c>
      <c r="N10130" t="s">
        <v>18</v>
      </c>
      <c r="O10130">
        <v>0</v>
      </c>
      <c r="P10130">
        <v>2367</v>
      </c>
    </row>
    <row r="10131" spans="1:16" x14ac:dyDescent="0.25">
      <c r="A10131" t="s">
        <v>15188</v>
      </c>
      <c r="B10131">
        <v>1068</v>
      </c>
      <c r="C10131" s="3" t="str">
        <f>HYPERLINK("http://www.uniprot.org/uniprot/G7J9B8","tr|G7J9B8|G7J9B8_MEDTR")</f>
        <v>tr|G7J9B8|G7J9B8_MEDTR</v>
      </c>
      <c r="D10131" t="s">
        <v>15189</v>
      </c>
      <c r="E10131">
        <v>87.81</v>
      </c>
      <c r="F10131">
        <v>353</v>
      </c>
      <c r="G10131">
        <v>43</v>
      </c>
      <c r="H10131">
        <v>0</v>
      </c>
      <c r="I10131">
        <v>1</v>
      </c>
      <c r="J10131">
        <v>1059</v>
      </c>
      <c r="K10131">
        <v>1</v>
      </c>
      <c r="L10131">
        <v>1</v>
      </c>
      <c r="M10131">
        <v>353</v>
      </c>
      <c r="N10131" t="s">
        <v>18</v>
      </c>
      <c r="O10131">
        <v>0</v>
      </c>
      <c r="P10131">
        <v>1654</v>
      </c>
    </row>
    <row r="10132" spans="1:16" x14ac:dyDescent="0.25">
      <c r="A10132" t="s">
        <v>15190</v>
      </c>
      <c r="B10132">
        <v>1062</v>
      </c>
      <c r="C10132" s="3" t="str">
        <f>HYPERLINK("http://www.uniprot.org/uniprot/M5XIS8","tr|M5XIS8|M5XIS8_PRUPE")</f>
        <v>tr|M5XIS8|M5XIS8_PRUPE</v>
      </c>
      <c r="D10132" t="s">
        <v>15191</v>
      </c>
      <c r="E10132">
        <v>55.02</v>
      </c>
      <c r="F10132">
        <v>358</v>
      </c>
      <c r="G10132">
        <v>161</v>
      </c>
      <c r="H10132">
        <v>5</v>
      </c>
      <c r="I10132">
        <v>1</v>
      </c>
      <c r="J10132">
        <v>1059</v>
      </c>
      <c r="K10132">
        <v>1</v>
      </c>
      <c r="L10132">
        <v>1</v>
      </c>
      <c r="M10132">
        <v>348</v>
      </c>
      <c r="N10132" t="s">
        <v>18</v>
      </c>
      <c r="O10132" s="1">
        <v>5.7432299999999999E-93</v>
      </c>
      <c r="P10132">
        <v>889</v>
      </c>
    </row>
    <row r="10133" spans="1:16" x14ac:dyDescent="0.25">
      <c r="A10133" t="s">
        <v>15192</v>
      </c>
      <c r="B10133">
        <v>804</v>
      </c>
      <c r="C10133" s="3" t="str">
        <f>HYPERLINK("http://www.uniprot.org/uniprot/P93845","tr|P93845|P93845_PEA")</f>
        <v>tr|P93845|P93845_PEA</v>
      </c>
      <c r="D10133" t="s">
        <v>5361</v>
      </c>
      <c r="E10133">
        <v>43.13</v>
      </c>
      <c r="F10133">
        <v>204</v>
      </c>
      <c r="G10133">
        <v>116</v>
      </c>
      <c r="H10133">
        <v>3</v>
      </c>
      <c r="I10133">
        <v>199</v>
      </c>
      <c r="J10133">
        <v>801</v>
      </c>
      <c r="K10133">
        <v>1</v>
      </c>
      <c r="L10133">
        <v>112</v>
      </c>
      <c r="M10133">
        <v>306</v>
      </c>
      <c r="N10133" t="s">
        <v>18</v>
      </c>
      <c r="O10133" s="1">
        <v>1.49949E-35</v>
      </c>
      <c r="P10133">
        <v>392</v>
      </c>
    </row>
    <row r="10134" spans="1:16" x14ac:dyDescent="0.25">
      <c r="A10134" t="s">
        <v>15193</v>
      </c>
      <c r="B10134">
        <v>1758</v>
      </c>
      <c r="C10134" s="3" t="str">
        <f>HYPERLINK("http://www.uniprot.org/uniprot/G7L8M5","tr|G7L8M5|G7L8M5_MEDTR")</f>
        <v>tr|G7L8M5|G7L8M5_MEDTR</v>
      </c>
      <c r="D10134" t="s">
        <v>15194</v>
      </c>
      <c r="E10134">
        <v>62.75</v>
      </c>
      <c r="F10134">
        <v>596</v>
      </c>
      <c r="G10134">
        <v>222</v>
      </c>
      <c r="H10134">
        <v>13</v>
      </c>
      <c r="I10134">
        <v>7</v>
      </c>
      <c r="J10134">
        <v>1755</v>
      </c>
      <c r="K10134">
        <v>1</v>
      </c>
      <c r="L10134">
        <v>12</v>
      </c>
      <c r="M10134">
        <v>573</v>
      </c>
      <c r="N10134" t="s">
        <v>18</v>
      </c>
      <c r="O10134">
        <v>0</v>
      </c>
      <c r="P10134">
        <v>1748</v>
      </c>
    </row>
    <row r="10135" spans="1:16" x14ac:dyDescent="0.25">
      <c r="A10135" t="s">
        <v>15195</v>
      </c>
      <c r="B10135">
        <v>2550</v>
      </c>
      <c r="C10135" s="3" t="str">
        <f>HYPERLINK("http://www.uniprot.org/uniprot/I1MN91","tr|I1MN91|I1MN91_SOYBN")</f>
        <v>tr|I1MN91|I1MN91_SOYBN</v>
      </c>
      <c r="D10135" t="s">
        <v>15196</v>
      </c>
      <c r="E10135">
        <v>92.12</v>
      </c>
      <c r="F10135">
        <v>825</v>
      </c>
      <c r="G10135">
        <v>65</v>
      </c>
      <c r="H10135">
        <v>0</v>
      </c>
      <c r="I10135">
        <v>73</v>
      </c>
      <c r="J10135">
        <v>2547</v>
      </c>
      <c r="K10135">
        <v>1</v>
      </c>
      <c r="L10135">
        <v>24</v>
      </c>
      <c r="M10135">
        <v>848</v>
      </c>
      <c r="N10135" t="s">
        <v>18</v>
      </c>
      <c r="O10135">
        <v>0</v>
      </c>
      <c r="P10135">
        <v>4186</v>
      </c>
    </row>
    <row r="10136" spans="1:16" x14ac:dyDescent="0.25">
      <c r="A10136" t="s">
        <v>15197</v>
      </c>
      <c r="B10136">
        <v>5181</v>
      </c>
      <c r="C10136" s="3" t="str">
        <f>HYPERLINK("http://www.uniprot.org/uniprot/G7K3P8","tr|G7K3P8|G7K3P8_MEDTR")</f>
        <v>tr|G7K3P8|G7K3P8_MEDTR</v>
      </c>
      <c r="D10136" t="s">
        <v>15198</v>
      </c>
      <c r="E10136">
        <v>68.95</v>
      </c>
      <c r="F10136">
        <v>1707</v>
      </c>
      <c r="G10136">
        <v>530</v>
      </c>
      <c r="H10136">
        <v>4</v>
      </c>
      <c r="I10136">
        <v>1</v>
      </c>
      <c r="J10136">
        <v>5109</v>
      </c>
      <c r="K10136">
        <v>1</v>
      </c>
      <c r="L10136">
        <v>1</v>
      </c>
      <c r="M10136">
        <v>1651</v>
      </c>
      <c r="N10136" t="s">
        <v>18</v>
      </c>
      <c r="O10136">
        <v>0</v>
      </c>
      <c r="P10136">
        <v>5570</v>
      </c>
    </row>
    <row r="10137" spans="1:16" x14ac:dyDescent="0.25">
      <c r="A10137" t="s">
        <v>15199</v>
      </c>
      <c r="B10137">
        <v>1728</v>
      </c>
      <c r="C10137" s="3" t="str">
        <f>HYPERLINK("http://www.uniprot.org/uniprot/K7K545","tr|K7K545|K7K545_SOYBN")</f>
        <v>tr|K7K545|K7K545_SOYBN</v>
      </c>
      <c r="D10137" t="s">
        <v>28</v>
      </c>
      <c r="E10137">
        <v>29.09</v>
      </c>
      <c r="F10137">
        <v>244</v>
      </c>
      <c r="G10137">
        <v>173</v>
      </c>
      <c r="H10137">
        <v>18</v>
      </c>
      <c r="I10137">
        <v>154</v>
      </c>
      <c r="J10137">
        <v>831</v>
      </c>
      <c r="K10137">
        <v>1</v>
      </c>
      <c r="L10137">
        <v>105</v>
      </c>
      <c r="M10137">
        <v>338</v>
      </c>
      <c r="N10137" t="s">
        <v>18</v>
      </c>
      <c r="O10137" s="1">
        <v>1.5724899999999999E-17</v>
      </c>
      <c r="P10137">
        <v>241</v>
      </c>
    </row>
    <row r="10138" spans="1:16" x14ac:dyDescent="0.25">
      <c r="A10138" t="s">
        <v>15200</v>
      </c>
      <c r="B10138">
        <v>1956</v>
      </c>
      <c r="C10138" s="3" t="str">
        <f>HYPERLINK("http://www.uniprot.org/uniprot/G7I2F3","tr|G7I2F3|G7I2F3_MEDTR")</f>
        <v>tr|G7I2F3|G7I2F3_MEDTR</v>
      </c>
      <c r="D10138" t="s">
        <v>257</v>
      </c>
      <c r="E10138">
        <v>33.64</v>
      </c>
      <c r="F10138">
        <v>425</v>
      </c>
      <c r="G10138">
        <v>282</v>
      </c>
      <c r="H10138">
        <v>36</v>
      </c>
      <c r="I10138">
        <v>775</v>
      </c>
      <c r="J10138">
        <v>1941</v>
      </c>
      <c r="K10138">
        <v>1</v>
      </c>
      <c r="L10138">
        <v>42</v>
      </c>
      <c r="M10138">
        <v>408</v>
      </c>
      <c r="N10138" t="s">
        <v>18</v>
      </c>
      <c r="O10138" s="1">
        <v>8.4632900000000003E-47</v>
      </c>
      <c r="P10138">
        <v>494</v>
      </c>
    </row>
    <row r="10139" spans="1:16" x14ac:dyDescent="0.25">
      <c r="A10139" t="s">
        <v>15201</v>
      </c>
      <c r="B10139">
        <v>708</v>
      </c>
      <c r="C10139" s="3" t="str">
        <f>HYPERLINK("http://www.uniprot.org/uniprot/G7I2F3","tr|G7I2F3|G7I2F3_MEDTR")</f>
        <v>tr|G7I2F3|G7I2F3_MEDTR</v>
      </c>
      <c r="D10139" t="s">
        <v>257</v>
      </c>
      <c r="E10139">
        <v>39.28</v>
      </c>
      <c r="F10139">
        <v>224</v>
      </c>
      <c r="G10139">
        <v>136</v>
      </c>
      <c r="H10139">
        <v>2</v>
      </c>
      <c r="I10139">
        <v>28</v>
      </c>
      <c r="J10139">
        <v>693</v>
      </c>
      <c r="K10139">
        <v>1</v>
      </c>
      <c r="L10139">
        <v>208</v>
      </c>
      <c r="M10139">
        <v>408</v>
      </c>
      <c r="N10139" t="s">
        <v>18</v>
      </c>
      <c r="O10139" s="1">
        <v>6.7572400000000005E-36</v>
      </c>
      <c r="P10139">
        <v>394</v>
      </c>
    </row>
    <row r="10140" spans="1:16" x14ac:dyDescent="0.25">
      <c r="A10140" t="s">
        <v>15202</v>
      </c>
      <c r="B10140">
        <v>1248</v>
      </c>
      <c r="C10140" s="3" t="str">
        <f>HYPERLINK("http://www.uniprot.org/uniprot/K7KJR6","tr|K7KJR6|K7KJR6_SOYBN")</f>
        <v>tr|K7KJR6|K7KJR6_SOYBN</v>
      </c>
      <c r="D10140" t="s">
        <v>28</v>
      </c>
      <c r="E10140">
        <v>77.83</v>
      </c>
      <c r="F10140">
        <v>415</v>
      </c>
      <c r="G10140">
        <v>92</v>
      </c>
      <c r="H10140">
        <v>0</v>
      </c>
      <c r="I10140">
        <v>1</v>
      </c>
      <c r="J10140">
        <v>1245</v>
      </c>
      <c r="K10140">
        <v>1</v>
      </c>
      <c r="L10140">
        <v>3</v>
      </c>
      <c r="M10140">
        <v>367</v>
      </c>
      <c r="N10140" t="s">
        <v>18</v>
      </c>
      <c r="O10140" s="1">
        <v>6.24602E-177</v>
      </c>
      <c r="P10140">
        <v>1614</v>
      </c>
    </row>
    <row r="10141" spans="1:16" x14ac:dyDescent="0.25">
      <c r="A10141" t="s">
        <v>15203</v>
      </c>
      <c r="B10141">
        <v>957</v>
      </c>
      <c r="C10141" s="3" t="str">
        <f>HYPERLINK("http://www.uniprot.org/uniprot/I1M1T5","tr|I1M1T5|I1M1T5_SOYBN")</f>
        <v>tr|I1M1T5|I1M1T5_SOYBN</v>
      </c>
      <c r="D10141" t="s">
        <v>28</v>
      </c>
      <c r="E10141">
        <v>91.79</v>
      </c>
      <c r="F10141">
        <v>317</v>
      </c>
      <c r="G10141">
        <v>26</v>
      </c>
      <c r="H10141">
        <v>0</v>
      </c>
      <c r="I10141">
        <v>1</v>
      </c>
      <c r="J10141">
        <v>951</v>
      </c>
      <c r="K10141">
        <v>1</v>
      </c>
      <c r="L10141">
        <v>1</v>
      </c>
      <c r="M10141">
        <v>317</v>
      </c>
      <c r="N10141" t="s">
        <v>18</v>
      </c>
      <c r="O10141" s="1">
        <v>3.15969E-177</v>
      </c>
      <c r="P10141">
        <v>1615</v>
      </c>
    </row>
    <row r="10142" spans="1:16" x14ac:dyDescent="0.25">
      <c r="A10142" t="s">
        <v>15204</v>
      </c>
      <c r="B10142">
        <v>519</v>
      </c>
      <c r="C10142" s="3" t="str">
        <f>HYPERLINK("http://www.uniprot.org/uniprot/I3T625","tr|I3T625|I3T625_LOTJA")</f>
        <v>tr|I3T625|I3T625_LOTJA</v>
      </c>
      <c r="D10142" t="s">
        <v>15205</v>
      </c>
      <c r="E10142">
        <v>76.739999999999995</v>
      </c>
      <c r="F10142">
        <v>172</v>
      </c>
      <c r="G10142">
        <v>40</v>
      </c>
      <c r="H10142">
        <v>0</v>
      </c>
      <c r="I10142">
        <v>1</v>
      </c>
      <c r="J10142">
        <v>516</v>
      </c>
      <c r="K10142">
        <v>1</v>
      </c>
      <c r="L10142">
        <v>62</v>
      </c>
      <c r="M10142">
        <v>216</v>
      </c>
      <c r="N10142" t="s">
        <v>18</v>
      </c>
      <c r="O10142" s="1">
        <v>2.0972999999999999E-64</v>
      </c>
      <c r="P10142">
        <v>637</v>
      </c>
    </row>
    <row r="10143" spans="1:16" x14ac:dyDescent="0.25">
      <c r="A10143" t="s">
        <v>15206</v>
      </c>
      <c r="B10143">
        <v>480</v>
      </c>
      <c r="C10143" s="3" t="str">
        <f>HYPERLINK("http://www.uniprot.org/uniprot/C6SXS4","tr|C6SXS4|C6SXS4_SOYBN")</f>
        <v>tr|C6SXS4|C6SXS4_SOYBN</v>
      </c>
      <c r="D10143" t="s">
        <v>210</v>
      </c>
      <c r="E10143">
        <v>85.98</v>
      </c>
      <c r="F10143">
        <v>157</v>
      </c>
      <c r="G10143">
        <v>22</v>
      </c>
      <c r="H10143">
        <v>1</v>
      </c>
      <c r="I10143">
        <v>1</v>
      </c>
      <c r="J10143">
        <v>468</v>
      </c>
      <c r="K10143">
        <v>1</v>
      </c>
      <c r="L10143">
        <v>14</v>
      </c>
      <c r="M10143">
        <v>170</v>
      </c>
      <c r="N10143" t="s">
        <v>18</v>
      </c>
      <c r="O10143" s="1">
        <v>3.5988300000000001E-72</v>
      </c>
      <c r="P10143">
        <v>704</v>
      </c>
    </row>
    <row r="10144" spans="1:16" x14ac:dyDescent="0.25">
      <c r="A10144" t="s">
        <v>15207</v>
      </c>
      <c r="B10144">
        <v>1353</v>
      </c>
      <c r="C10144" s="3" t="str">
        <f>HYPERLINK("http://www.uniprot.org/uniprot/G7K8M6","tr|G7K8M6|G7K8M6_MEDTR")</f>
        <v>tr|G7K8M6|G7K8M6_MEDTR</v>
      </c>
      <c r="D10144" t="s">
        <v>15208</v>
      </c>
      <c r="E10144">
        <v>81.81</v>
      </c>
      <c r="F10144">
        <v>462</v>
      </c>
      <c r="G10144">
        <v>84</v>
      </c>
      <c r="H10144">
        <v>12</v>
      </c>
      <c r="I10144">
        <v>1</v>
      </c>
      <c r="J10144">
        <v>1350</v>
      </c>
      <c r="K10144">
        <v>1</v>
      </c>
      <c r="L10144">
        <v>4</v>
      </c>
      <c r="M10144">
        <v>465</v>
      </c>
      <c r="N10144" t="s">
        <v>18</v>
      </c>
      <c r="O10144">
        <v>0</v>
      </c>
      <c r="P10144">
        <v>1919</v>
      </c>
    </row>
    <row r="10145" spans="1:16" x14ac:dyDescent="0.25">
      <c r="A10145" t="s">
        <v>15209</v>
      </c>
      <c r="B10145">
        <v>1482</v>
      </c>
      <c r="C10145" s="3" t="str">
        <f>HYPERLINK("http://www.uniprot.org/uniprot/G7KQW4","tr|G7KQW4|G7KQW4_MEDTR")</f>
        <v>tr|G7KQW4|G7KQW4_MEDTR</v>
      </c>
      <c r="D10145" t="s">
        <v>15210</v>
      </c>
      <c r="E10145">
        <v>64.569999999999993</v>
      </c>
      <c r="F10145">
        <v>494</v>
      </c>
      <c r="G10145">
        <v>175</v>
      </c>
      <c r="H10145">
        <v>1</v>
      </c>
      <c r="I10145">
        <v>1</v>
      </c>
      <c r="J10145">
        <v>1479</v>
      </c>
      <c r="K10145">
        <v>1</v>
      </c>
      <c r="L10145">
        <v>1</v>
      </c>
      <c r="M10145">
        <v>477</v>
      </c>
      <c r="N10145" t="s">
        <v>18</v>
      </c>
      <c r="O10145" s="1">
        <v>5.6912800000000003E-167</v>
      </c>
      <c r="P10145">
        <v>1529</v>
      </c>
    </row>
    <row r="10146" spans="1:16" x14ac:dyDescent="0.25">
      <c r="A10146" t="s">
        <v>15211</v>
      </c>
      <c r="B10146">
        <v>1164</v>
      </c>
      <c r="C10146" s="3" t="str">
        <f>HYPERLINK("http://www.uniprot.org/uniprot/A2Q3K9","tr|A2Q3K9|A2Q3K9_MEDTR")</f>
        <v>tr|A2Q3K9|A2Q3K9_MEDTR</v>
      </c>
      <c r="D10146" t="s">
        <v>15212</v>
      </c>
      <c r="E10146">
        <v>90.95</v>
      </c>
      <c r="F10146">
        <v>387</v>
      </c>
      <c r="G10146">
        <v>35</v>
      </c>
      <c r="H10146">
        <v>1</v>
      </c>
      <c r="I10146">
        <v>1</v>
      </c>
      <c r="J10146">
        <v>1158</v>
      </c>
      <c r="K10146">
        <v>1</v>
      </c>
      <c r="L10146">
        <v>1</v>
      </c>
      <c r="M10146">
        <v>387</v>
      </c>
      <c r="N10146" t="s">
        <v>18</v>
      </c>
      <c r="O10146">
        <v>0</v>
      </c>
      <c r="P10146">
        <v>1817</v>
      </c>
    </row>
    <row r="10147" spans="1:16" x14ac:dyDescent="0.25">
      <c r="A10147" t="s">
        <v>15213</v>
      </c>
      <c r="B10147">
        <v>978</v>
      </c>
      <c r="C10147" s="3" t="str">
        <f>HYPERLINK("http://www.uniprot.org/uniprot/G7KWR1","tr|G7KWR1|G7KWR1_MEDTR")</f>
        <v>tr|G7KWR1|G7KWR1_MEDTR</v>
      </c>
      <c r="D10147" t="s">
        <v>15214</v>
      </c>
      <c r="E10147">
        <v>70.5</v>
      </c>
      <c r="F10147">
        <v>278</v>
      </c>
      <c r="G10147">
        <v>82</v>
      </c>
      <c r="H10147">
        <v>0</v>
      </c>
      <c r="I10147">
        <v>115</v>
      </c>
      <c r="J10147">
        <v>948</v>
      </c>
      <c r="K10147">
        <v>1</v>
      </c>
      <c r="L10147">
        <v>4</v>
      </c>
      <c r="M10147">
        <v>258</v>
      </c>
      <c r="N10147" t="s">
        <v>18</v>
      </c>
      <c r="O10147" s="1">
        <v>1.27237E-112</v>
      </c>
      <c r="P10147">
        <v>1058</v>
      </c>
    </row>
    <row r="10148" spans="1:16" x14ac:dyDescent="0.25">
      <c r="A10148" t="s">
        <v>15215</v>
      </c>
      <c r="B10148">
        <v>1137</v>
      </c>
      <c r="C10148" s="3" t="str">
        <f>HYPERLINK("http://www.uniprot.org/uniprot/C6T9C8","tr|C6T9C8|C6T9C8_SOYBN")</f>
        <v>tr|C6T9C8|C6T9C8_SOYBN</v>
      </c>
      <c r="D10148" t="s">
        <v>210</v>
      </c>
      <c r="E10148">
        <v>69.63</v>
      </c>
      <c r="F10148">
        <v>382</v>
      </c>
      <c r="G10148">
        <v>116</v>
      </c>
      <c r="H10148">
        <v>4</v>
      </c>
      <c r="I10148">
        <v>1</v>
      </c>
      <c r="J10148">
        <v>1134</v>
      </c>
      <c r="K10148">
        <v>1</v>
      </c>
      <c r="L10148">
        <v>1</v>
      </c>
      <c r="M10148">
        <v>372</v>
      </c>
      <c r="N10148" t="s">
        <v>18</v>
      </c>
      <c r="O10148" s="1">
        <v>1.4024499999999999E-132</v>
      </c>
      <c r="P10148">
        <v>1231</v>
      </c>
    </row>
    <row r="10149" spans="1:16" x14ac:dyDescent="0.25">
      <c r="A10149" t="s">
        <v>15216</v>
      </c>
      <c r="B10149">
        <v>981</v>
      </c>
      <c r="C10149" s="3" t="str">
        <f>HYPERLINK("http://www.uniprot.org/uniprot/G7IEB8","tr|G7IEB8|G7IEB8_MEDTR")</f>
        <v>tr|G7IEB8|G7IEB8_MEDTR</v>
      </c>
      <c r="D10149" t="s">
        <v>15217</v>
      </c>
      <c r="E10149">
        <v>86.7</v>
      </c>
      <c r="F10149">
        <v>316</v>
      </c>
      <c r="G10149">
        <v>42</v>
      </c>
      <c r="H10149">
        <v>0</v>
      </c>
      <c r="I10149">
        <v>31</v>
      </c>
      <c r="J10149">
        <v>978</v>
      </c>
      <c r="K10149">
        <v>1</v>
      </c>
      <c r="L10149">
        <v>1</v>
      </c>
      <c r="M10149">
        <v>316</v>
      </c>
      <c r="N10149" t="s">
        <v>18</v>
      </c>
      <c r="O10149" s="1">
        <v>1.2617200000000001E-160</v>
      </c>
      <c r="P10149">
        <v>1472</v>
      </c>
    </row>
    <row r="10150" spans="1:16" x14ac:dyDescent="0.25">
      <c r="A10150" t="s">
        <v>15218</v>
      </c>
      <c r="B10150">
        <v>3603</v>
      </c>
      <c r="C10150" s="3" t="str">
        <f>HYPERLINK("http://www.uniprot.org/uniprot/I1MC27","tr|I1MC27|I1MC27_SOYBN")</f>
        <v>tr|I1MC27|I1MC27_SOYBN</v>
      </c>
      <c r="D10150" t="s">
        <v>99</v>
      </c>
      <c r="E10150">
        <v>82.97</v>
      </c>
      <c r="F10150">
        <v>1198</v>
      </c>
      <c r="G10150">
        <v>204</v>
      </c>
      <c r="H10150">
        <v>0</v>
      </c>
      <c r="I10150">
        <v>1</v>
      </c>
      <c r="J10150">
        <v>3594</v>
      </c>
      <c r="K10150">
        <v>1</v>
      </c>
      <c r="L10150">
        <v>46</v>
      </c>
      <c r="M10150">
        <v>1243</v>
      </c>
      <c r="N10150" t="s">
        <v>18</v>
      </c>
      <c r="O10150">
        <v>0</v>
      </c>
      <c r="P10150">
        <v>4958</v>
      </c>
    </row>
    <row r="10151" spans="1:16" x14ac:dyDescent="0.25">
      <c r="A10151" t="s">
        <v>15219</v>
      </c>
      <c r="B10151">
        <v>1914</v>
      </c>
      <c r="C10151" s="3" t="str">
        <f>HYPERLINK("http://www.uniprot.org/uniprot/G7JC32","tr|G7JC32|G7JC32_MEDTR")</f>
        <v>tr|G7JC32|G7JC32_MEDTR</v>
      </c>
      <c r="D10151" t="s">
        <v>15220</v>
      </c>
      <c r="E10151">
        <v>81.94</v>
      </c>
      <c r="F10151">
        <v>648</v>
      </c>
      <c r="G10151">
        <v>117</v>
      </c>
      <c r="H10151">
        <v>11</v>
      </c>
      <c r="I10151">
        <v>1</v>
      </c>
      <c r="J10151">
        <v>1911</v>
      </c>
      <c r="K10151">
        <v>1</v>
      </c>
      <c r="L10151">
        <v>1</v>
      </c>
      <c r="M10151">
        <v>643</v>
      </c>
      <c r="N10151" t="s">
        <v>18</v>
      </c>
      <c r="O10151">
        <v>0</v>
      </c>
      <c r="P10151">
        <v>2609</v>
      </c>
    </row>
    <row r="10152" spans="1:16" x14ac:dyDescent="0.25">
      <c r="A10152" t="s">
        <v>15221</v>
      </c>
      <c r="B10152">
        <v>621</v>
      </c>
      <c r="C10152" s="3" t="str">
        <f>HYPERLINK("http://www.uniprot.org/uniprot/G7J4X5","tr|G7J4X5|G7J4X5_MEDTR")</f>
        <v>tr|G7J4X5|G7J4X5_MEDTR</v>
      </c>
      <c r="D10152" t="s">
        <v>15222</v>
      </c>
      <c r="E10152">
        <v>60.95</v>
      </c>
      <c r="F10152">
        <v>210</v>
      </c>
      <c r="G10152">
        <v>82</v>
      </c>
      <c r="H10152">
        <v>5</v>
      </c>
      <c r="I10152">
        <v>1</v>
      </c>
      <c r="J10152">
        <v>615</v>
      </c>
      <c r="K10152">
        <v>1</v>
      </c>
      <c r="L10152">
        <v>1</v>
      </c>
      <c r="M10152">
        <v>210</v>
      </c>
      <c r="N10152" t="s">
        <v>18</v>
      </c>
      <c r="O10152" s="1">
        <v>1.3228000000000001E-57</v>
      </c>
      <c r="P10152">
        <v>580</v>
      </c>
    </row>
    <row r="10153" spans="1:16" x14ac:dyDescent="0.25">
      <c r="A10153" t="s">
        <v>15223</v>
      </c>
      <c r="B10153">
        <v>363</v>
      </c>
      <c r="C10153" s="3" t="str">
        <f>HYPERLINK("http://www.uniprot.org/uniprot/K7FYR8","tr|K7FYR8|K7FYR8_PELSI")</f>
        <v>tr|K7FYR8|K7FYR8_PELSI</v>
      </c>
      <c r="D10153" t="s">
        <v>15224</v>
      </c>
      <c r="E10153">
        <v>39.18</v>
      </c>
      <c r="F10153">
        <v>74</v>
      </c>
      <c r="G10153">
        <v>45</v>
      </c>
      <c r="H10153">
        <v>0</v>
      </c>
      <c r="I10153">
        <v>85</v>
      </c>
      <c r="J10153">
        <v>306</v>
      </c>
      <c r="K10153">
        <v>1</v>
      </c>
      <c r="L10153">
        <v>17</v>
      </c>
      <c r="M10153">
        <v>90</v>
      </c>
      <c r="N10153" t="s">
        <v>18</v>
      </c>
      <c r="O10153" s="1">
        <v>1.05758E-7</v>
      </c>
      <c r="P10153">
        <v>148</v>
      </c>
    </row>
    <row r="10154" spans="1:16" x14ac:dyDescent="0.25">
      <c r="A10154" t="s">
        <v>15225</v>
      </c>
      <c r="B10154">
        <v>1560</v>
      </c>
      <c r="C10154" s="3" t="str">
        <f>HYPERLINK("http://www.uniprot.org/uniprot/Q9XGL7","tr|Q9XGL7|Q9XGL7_CICAR")</f>
        <v>tr|Q9XGL7|Q9XGL7_CICAR</v>
      </c>
      <c r="D10154" t="s">
        <v>15187</v>
      </c>
      <c r="E10154">
        <v>84.35</v>
      </c>
      <c r="F10154">
        <v>505</v>
      </c>
      <c r="G10154">
        <v>79</v>
      </c>
      <c r="H10154">
        <v>5</v>
      </c>
      <c r="I10154">
        <v>55</v>
      </c>
      <c r="J10154">
        <v>1554</v>
      </c>
      <c r="K10154">
        <v>1</v>
      </c>
      <c r="L10154">
        <v>20</v>
      </c>
      <c r="M10154">
        <v>524</v>
      </c>
      <c r="N10154" t="s">
        <v>18</v>
      </c>
      <c r="O10154">
        <v>0</v>
      </c>
      <c r="P10154">
        <v>2196</v>
      </c>
    </row>
    <row r="10155" spans="1:16" x14ac:dyDescent="0.25">
      <c r="A10155" t="s">
        <v>15226</v>
      </c>
      <c r="B10155">
        <v>3012</v>
      </c>
      <c r="C10155" s="3" t="str">
        <f>HYPERLINK("http://www.uniprot.org/uniprot/G7J9C1","tr|G7J9C1|G7J9C1_MEDTR")</f>
        <v>tr|G7J9C1|G7J9C1_MEDTR</v>
      </c>
      <c r="D10155" t="s">
        <v>15227</v>
      </c>
      <c r="E10155">
        <v>73.37</v>
      </c>
      <c r="F10155">
        <v>1093</v>
      </c>
      <c r="G10155">
        <v>291</v>
      </c>
      <c r="H10155">
        <v>90</v>
      </c>
      <c r="I10155">
        <v>1</v>
      </c>
      <c r="J10155">
        <v>3009</v>
      </c>
      <c r="K10155">
        <v>1</v>
      </c>
      <c r="L10155">
        <v>1</v>
      </c>
      <c r="M10155">
        <v>1076</v>
      </c>
      <c r="N10155" t="s">
        <v>18</v>
      </c>
      <c r="O10155">
        <v>0</v>
      </c>
      <c r="P10155">
        <v>3850</v>
      </c>
    </row>
    <row r="10156" spans="1:16" x14ac:dyDescent="0.25">
      <c r="A10156" t="s">
        <v>15228</v>
      </c>
      <c r="B10156">
        <v>1353</v>
      </c>
      <c r="C10156" s="3" t="str">
        <f>HYPERLINK("http://www.uniprot.org/uniprot/I1N6L6","tr|I1N6L6|I1N6L6_SOYBN")</f>
        <v>tr|I1N6L6|I1N6L6_SOYBN</v>
      </c>
      <c r="D10156" t="s">
        <v>71</v>
      </c>
      <c r="E10156">
        <v>59.08</v>
      </c>
      <c r="F10156">
        <v>457</v>
      </c>
      <c r="G10156">
        <v>187</v>
      </c>
      <c r="H10156">
        <v>14</v>
      </c>
      <c r="I10156">
        <v>22</v>
      </c>
      <c r="J10156">
        <v>1350</v>
      </c>
      <c r="K10156">
        <v>1</v>
      </c>
      <c r="L10156">
        <v>62</v>
      </c>
      <c r="M10156">
        <v>488</v>
      </c>
      <c r="N10156" t="s">
        <v>18</v>
      </c>
      <c r="O10156" s="1">
        <v>1.1668E-139</v>
      </c>
      <c r="P10156">
        <v>1293</v>
      </c>
    </row>
    <row r="10157" spans="1:16" x14ac:dyDescent="0.25">
      <c r="A10157" t="s">
        <v>15229</v>
      </c>
      <c r="B10157">
        <v>270</v>
      </c>
      <c r="C10157" s="3" t="str">
        <f>HYPERLINK("http://www.uniprot.org/uniprot/I1LRE4","tr|I1LRE4|I1LRE4_SOYBN")</f>
        <v>tr|I1LRE4|I1LRE4_SOYBN</v>
      </c>
      <c r="D10157" t="s">
        <v>117</v>
      </c>
      <c r="E10157">
        <v>96.92</v>
      </c>
      <c r="F10157">
        <v>65</v>
      </c>
      <c r="G10157">
        <v>2</v>
      </c>
      <c r="H10157">
        <v>0</v>
      </c>
      <c r="I10157">
        <v>64</v>
      </c>
      <c r="J10157">
        <v>258</v>
      </c>
      <c r="K10157">
        <v>1</v>
      </c>
      <c r="L10157">
        <v>306</v>
      </c>
      <c r="M10157">
        <v>370</v>
      </c>
      <c r="N10157" t="s">
        <v>18</v>
      </c>
      <c r="O10157" s="1">
        <v>9.4041999999999997E-28</v>
      </c>
      <c r="P10157">
        <v>321</v>
      </c>
    </row>
    <row r="10158" spans="1:16" x14ac:dyDescent="0.25">
      <c r="A10158" t="s">
        <v>15230</v>
      </c>
      <c r="B10158">
        <v>768</v>
      </c>
      <c r="C10158" s="3" t="str">
        <f>HYPERLINK("http://www.uniprot.org/uniprot/G7L8N4","tr|G7L8N4|G7L8N4_MEDTR")</f>
        <v>tr|G7L8N4|G7L8N4_MEDTR</v>
      </c>
      <c r="D10158" t="s">
        <v>15231</v>
      </c>
      <c r="E10158">
        <v>51.36</v>
      </c>
      <c r="F10158">
        <v>257</v>
      </c>
      <c r="G10158">
        <v>125</v>
      </c>
      <c r="H10158">
        <v>5</v>
      </c>
      <c r="I10158">
        <v>1</v>
      </c>
      <c r="J10158">
        <v>756</v>
      </c>
      <c r="K10158">
        <v>1</v>
      </c>
      <c r="L10158">
        <v>1</v>
      </c>
      <c r="M10158">
        <v>222</v>
      </c>
      <c r="N10158" t="s">
        <v>18</v>
      </c>
      <c r="O10158" s="1">
        <v>5.1900200000000004E-59</v>
      </c>
      <c r="P10158">
        <v>594</v>
      </c>
    </row>
    <row r="10159" spans="1:16" x14ac:dyDescent="0.25">
      <c r="A10159" t="s">
        <v>15232</v>
      </c>
      <c r="B10159">
        <v>1095</v>
      </c>
      <c r="C10159" s="3" t="str">
        <f>HYPERLINK("http://www.uniprot.org/uniprot/K7K6J4","tr|K7K6J4|K7K6J4_SOYBN")</f>
        <v>tr|K7K6J4|K7K6J4_SOYBN</v>
      </c>
      <c r="D10159" t="s">
        <v>117</v>
      </c>
      <c r="E10159">
        <v>78.48</v>
      </c>
      <c r="F10159">
        <v>237</v>
      </c>
      <c r="G10159">
        <v>51</v>
      </c>
      <c r="H10159">
        <v>6</v>
      </c>
      <c r="I10159">
        <v>1</v>
      </c>
      <c r="J10159">
        <v>693</v>
      </c>
      <c r="K10159">
        <v>1</v>
      </c>
      <c r="L10159">
        <v>68</v>
      </c>
      <c r="M10159">
        <v>304</v>
      </c>
      <c r="N10159" t="s">
        <v>18</v>
      </c>
      <c r="O10159" s="1">
        <v>2.1924300000000001E-103</v>
      </c>
      <c r="P10159">
        <v>979</v>
      </c>
    </row>
    <row r="10160" spans="1:16" x14ac:dyDescent="0.25">
      <c r="A10160" t="s">
        <v>15233</v>
      </c>
      <c r="B10160">
        <v>597</v>
      </c>
      <c r="C10160" s="3" t="str">
        <f>HYPERLINK("http://www.uniprot.org/uniprot/G7K3P2","tr|G7K3P2|G7K3P2_MEDTR")</f>
        <v>tr|G7K3P2|G7K3P2_MEDTR</v>
      </c>
      <c r="D10160" t="s">
        <v>15234</v>
      </c>
      <c r="E10160">
        <v>71.709999999999994</v>
      </c>
      <c r="F10160">
        <v>198</v>
      </c>
      <c r="G10160">
        <v>56</v>
      </c>
      <c r="H10160">
        <v>0</v>
      </c>
      <c r="I10160">
        <v>1</v>
      </c>
      <c r="J10160">
        <v>594</v>
      </c>
      <c r="K10160">
        <v>1</v>
      </c>
      <c r="L10160">
        <v>1</v>
      </c>
      <c r="M10160">
        <v>190</v>
      </c>
      <c r="N10160" t="s">
        <v>18</v>
      </c>
      <c r="O10160" s="1">
        <v>2.2399500000000001E-72</v>
      </c>
      <c r="P10160">
        <v>707</v>
      </c>
    </row>
    <row r="10161" spans="1:16" x14ac:dyDescent="0.25">
      <c r="A10161" t="s">
        <v>15235</v>
      </c>
      <c r="B10161">
        <v>678</v>
      </c>
      <c r="C10161" s="3" t="str">
        <f>HYPERLINK("http://www.uniprot.org/uniprot/I1KSC8","tr|I1KSC8|I1KSC8_SOYBN")</f>
        <v>tr|I1KSC8|I1KSC8_SOYBN</v>
      </c>
      <c r="D10161" t="s">
        <v>28</v>
      </c>
      <c r="E10161">
        <v>60.08</v>
      </c>
      <c r="F10161">
        <v>238</v>
      </c>
      <c r="G10161">
        <v>95</v>
      </c>
      <c r="H10161">
        <v>45</v>
      </c>
      <c r="I10161">
        <v>1</v>
      </c>
      <c r="J10161">
        <v>579</v>
      </c>
      <c r="K10161">
        <v>1</v>
      </c>
      <c r="L10161">
        <v>313</v>
      </c>
      <c r="M10161">
        <v>550</v>
      </c>
      <c r="N10161" t="s">
        <v>18</v>
      </c>
      <c r="O10161" s="1">
        <v>2.1677199999999998E-65</v>
      </c>
      <c r="P10161">
        <v>648</v>
      </c>
    </row>
    <row r="10162" spans="1:16" x14ac:dyDescent="0.25">
      <c r="A10162" t="s">
        <v>15236</v>
      </c>
      <c r="B10162">
        <v>1059</v>
      </c>
      <c r="C10162" s="3" t="str">
        <f>HYPERLINK("http://www.uniprot.org/uniprot/A5AWV0","tr|A5AWV0|A5AWV0_VITVI")</f>
        <v>tr|A5AWV0|A5AWV0_VITVI</v>
      </c>
      <c r="D10162" t="s">
        <v>791</v>
      </c>
      <c r="E10162">
        <v>53.65</v>
      </c>
      <c r="F10162">
        <v>315</v>
      </c>
      <c r="G10162">
        <v>146</v>
      </c>
      <c r="H10162">
        <v>5</v>
      </c>
      <c r="I10162">
        <v>1</v>
      </c>
      <c r="J10162">
        <v>930</v>
      </c>
      <c r="K10162">
        <v>1</v>
      </c>
      <c r="L10162">
        <v>485</v>
      </c>
      <c r="M10162">
        <v>795</v>
      </c>
      <c r="N10162" t="s">
        <v>18</v>
      </c>
      <c r="O10162" s="1">
        <v>7.21353E-96</v>
      </c>
      <c r="P10162">
        <v>914</v>
      </c>
    </row>
    <row r="10163" spans="1:16" x14ac:dyDescent="0.25">
      <c r="A10163" t="s">
        <v>15237</v>
      </c>
      <c r="B10163">
        <v>216</v>
      </c>
      <c r="C10163" s="3" t="str">
        <f>HYPERLINK("http://www.uniprot.org/uniprot/D7TS42","tr|D7TS42|D7TS42_VITVI")</f>
        <v>tr|D7TS42|D7TS42_VITVI</v>
      </c>
      <c r="D10163" t="s">
        <v>15238</v>
      </c>
      <c r="E10163">
        <v>82.97</v>
      </c>
      <c r="F10163">
        <v>47</v>
      </c>
      <c r="G10163">
        <v>8</v>
      </c>
      <c r="H10163">
        <v>0</v>
      </c>
      <c r="I10163">
        <v>73</v>
      </c>
      <c r="J10163">
        <v>213</v>
      </c>
      <c r="K10163">
        <v>1</v>
      </c>
      <c r="L10163">
        <v>323</v>
      </c>
      <c r="M10163">
        <v>369</v>
      </c>
      <c r="N10163" t="s">
        <v>18</v>
      </c>
      <c r="O10163" s="1">
        <v>1.0025599999999999E-13</v>
      </c>
      <c r="P10163">
        <v>200</v>
      </c>
    </row>
    <row r="10164" spans="1:16" x14ac:dyDescent="0.25">
      <c r="A10164" t="s">
        <v>15239</v>
      </c>
      <c r="B10164">
        <v>552</v>
      </c>
      <c r="C10164" s="3" t="str">
        <f>HYPERLINK("http://www.uniprot.org/uniprot/G7ZW11","tr|G7ZW11|G7ZW11_MEDTR")</f>
        <v>tr|G7ZW11|G7ZW11_MEDTR</v>
      </c>
      <c r="D10164" t="s">
        <v>15240</v>
      </c>
      <c r="E10164">
        <v>65.569999999999993</v>
      </c>
      <c r="F10164">
        <v>183</v>
      </c>
      <c r="G10164">
        <v>63</v>
      </c>
      <c r="H10164">
        <v>0</v>
      </c>
      <c r="I10164">
        <v>1</v>
      </c>
      <c r="J10164">
        <v>549</v>
      </c>
      <c r="K10164">
        <v>1</v>
      </c>
      <c r="L10164">
        <v>1</v>
      </c>
      <c r="M10164">
        <v>181</v>
      </c>
      <c r="N10164" t="s">
        <v>18</v>
      </c>
      <c r="O10164" s="1">
        <v>3.2629099999999997E-58</v>
      </c>
      <c r="P10164">
        <v>584</v>
      </c>
    </row>
    <row r="10165" spans="1:16" x14ac:dyDescent="0.25">
      <c r="A10165" t="s">
        <v>15241</v>
      </c>
      <c r="B10165">
        <v>1446</v>
      </c>
      <c r="C10165" s="3" t="str">
        <f>HYPERLINK("http://www.uniprot.org/uniprot/I1MP51","tr|I1MP51|I1MP51_SOYBN")</f>
        <v>tr|I1MP51|I1MP51_SOYBN</v>
      </c>
      <c r="D10165" t="s">
        <v>28</v>
      </c>
      <c r="E10165">
        <v>91.04</v>
      </c>
      <c r="F10165">
        <v>480</v>
      </c>
      <c r="G10165">
        <v>43</v>
      </c>
      <c r="H10165">
        <v>1</v>
      </c>
      <c r="I10165">
        <v>7</v>
      </c>
      <c r="J10165">
        <v>1443</v>
      </c>
      <c r="K10165">
        <v>1</v>
      </c>
      <c r="L10165">
        <v>1</v>
      </c>
      <c r="M10165">
        <v>480</v>
      </c>
      <c r="N10165" t="s">
        <v>18</v>
      </c>
      <c r="O10165">
        <v>0</v>
      </c>
      <c r="P10165">
        <v>2389</v>
      </c>
    </row>
    <row r="10166" spans="1:16" x14ac:dyDescent="0.25">
      <c r="A10166" t="s">
        <v>15242</v>
      </c>
      <c r="B10166">
        <v>1479</v>
      </c>
      <c r="C10166" s="3" t="str">
        <f>HYPERLINK("http://www.uniprot.org/uniprot/G7ZXJ6","tr|G7ZXJ6|G7ZXJ6_MEDTR")</f>
        <v>tr|G7ZXJ6|G7ZXJ6_MEDTR</v>
      </c>
      <c r="D10166" t="s">
        <v>15243</v>
      </c>
      <c r="E10166">
        <v>72.78</v>
      </c>
      <c r="F10166">
        <v>496</v>
      </c>
      <c r="G10166">
        <v>135</v>
      </c>
      <c r="H10166">
        <v>4</v>
      </c>
      <c r="I10166">
        <v>1</v>
      </c>
      <c r="J10166">
        <v>1476</v>
      </c>
      <c r="K10166">
        <v>1</v>
      </c>
      <c r="L10166">
        <v>1</v>
      </c>
      <c r="M10166">
        <v>475</v>
      </c>
      <c r="N10166" t="s">
        <v>18</v>
      </c>
      <c r="O10166">
        <v>0</v>
      </c>
      <c r="P10166">
        <v>1926</v>
      </c>
    </row>
    <row r="10167" spans="1:16" x14ac:dyDescent="0.25">
      <c r="A10167" t="s">
        <v>15244</v>
      </c>
      <c r="B10167">
        <v>1164</v>
      </c>
      <c r="C10167" s="3" t="str">
        <f>HYPERLINK("http://www.uniprot.org/uniprot/I1M4C5","tr|I1M4C5|I1M4C5_SOYBN")</f>
        <v>tr|I1M4C5|I1M4C5_SOYBN</v>
      </c>
      <c r="D10167" t="s">
        <v>117</v>
      </c>
      <c r="E10167">
        <v>80.510000000000005</v>
      </c>
      <c r="F10167">
        <v>385</v>
      </c>
      <c r="G10167">
        <v>75</v>
      </c>
      <c r="H10167">
        <v>0</v>
      </c>
      <c r="I10167">
        <v>1</v>
      </c>
      <c r="J10167">
        <v>1155</v>
      </c>
      <c r="K10167">
        <v>1</v>
      </c>
      <c r="L10167">
        <v>9</v>
      </c>
      <c r="M10167">
        <v>391</v>
      </c>
      <c r="N10167" t="s">
        <v>18</v>
      </c>
      <c r="O10167" s="1">
        <v>8.7162900000000002E-178</v>
      </c>
      <c r="P10167">
        <v>1621</v>
      </c>
    </row>
    <row r="10168" spans="1:16" x14ac:dyDescent="0.25">
      <c r="A10168" t="s">
        <v>15245</v>
      </c>
      <c r="B10168">
        <v>747</v>
      </c>
      <c r="C10168" s="3" t="str">
        <f>HYPERLINK("http://www.uniprot.org/uniprot/G7KLF1","tr|G7KLF1|G7KLF1_MEDTR")</f>
        <v>tr|G7KLF1|G7KLF1_MEDTR</v>
      </c>
      <c r="D10168" t="s">
        <v>15246</v>
      </c>
      <c r="E10168">
        <v>96.37</v>
      </c>
      <c r="F10168">
        <v>248</v>
      </c>
      <c r="G10168">
        <v>9</v>
      </c>
      <c r="H10168">
        <v>0</v>
      </c>
      <c r="I10168">
        <v>1</v>
      </c>
      <c r="J10168">
        <v>744</v>
      </c>
      <c r="K10168">
        <v>1</v>
      </c>
      <c r="L10168">
        <v>61</v>
      </c>
      <c r="M10168">
        <v>308</v>
      </c>
      <c r="N10168" t="s">
        <v>18</v>
      </c>
      <c r="O10168" s="1">
        <v>4.9140600000000003E-144</v>
      </c>
      <c r="P10168">
        <v>1327</v>
      </c>
    </row>
    <row r="10169" spans="1:16" x14ac:dyDescent="0.25">
      <c r="A10169" t="s">
        <v>15247</v>
      </c>
      <c r="B10169">
        <v>1623</v>
      </c>
      <c r="C10169" s="3" t="str">
        <f>HYPERLINK("http://www.uniprot.org/uniprot/G7K8M5","tr|G7K8M5|G7K8M5_MEDTR")</f>
        <v>tr|G7K8M5|G7K8M5_MEDTR</v>
      </c>
      <c r="D10169" t="s">
        <v>15248</v>
      </c>
      <c r="E10169">
        <v>92.59</v>
      </c>
      <c r="F10169">
        <v>324</v>
      </c>
      <c r="G10169">
        <v>24</v>
      </c>
      <c r="H10169">
        <v>0</v>
      </c>
      <c r="I10169">
        <v>649</v>
      </c>
      <c r="J10169">
        <v>1620</v>
      </c>
      <c r="K10169">
        <v>1</v>
      </c>
      <c r="L10169">
        <v>61</v>
      </c>
      <c r="M10169">
        <v>384</v>
      </c>
      <c r="N10169" t="s">
        <v>18</v>
      </c>
      <c r="O10169" s="1">
        <v>1.8661899999999999E-166</v>
      </c>
      <c r="P10169">
        <v>1525</v>
      </c>
    </row>
    <row r="10170" spans="1:16" x14ac:dyDescent="0.25">
      <c r="A10170" t="s">
        <v>15249</v>
      </c>
      <c r="B10170">
        <v>324</v>
      </c>
      <c r="C10170" s="3" t="str">
        <f>HYPERLINK("http://www.uniprot.org/uniprot/G7KQW7","tr|G7KQW7|G7KQW7_MEDTR")</f>
        <v>tr|G7KQW7|G7KQW7_MEDTR</v>
      </c>
      <c r="D10170" t="s">
        <v>15250</v>
      </c>
      <c r="E10170">
        <v>85.98</v>
      </c>
      <c r="F10170">
        <v>107</v>
      </c>
      <c r="G10170">
        <v>15</v>
      </c>
      <c r="H10170">
        <v>0</v>
      </c>
      <c r="I10170">
        <v>1</v>
      </c>
      <c r="J10170">
        <v>321</v>
      </c>
      <c r="K10170">
        <v>1</v>
      </c>
      <c r="L10170">
        <v>51</v>
      </c>
      <c r="M10170">
        <v>156</v>
      </c>
      <c r="N10170" t="s">
        <v>18</v>
      </c>
      <c r="O10170" s="1">
        <v>2.72037E-43</v>
      </c>
      <c r="P10170">
        <v>455</v>
      </c>
    </row>
    <row r="10171" spans="1:16" x14ac:dyDescent="0.25">
      <c r="A10171" t="s">
        <v>15251</v>
      </c>
      <c r="B10171">
        <v>2274</v>
      </c>
      <c r="C10171" s="3" t="str">
        <f>HYPERLINK("http://www.uniprot.org/uniprot/A2Q3L3","tr|A2Q3L3|A2Q3L3_MEDTR")</f>
        <v>tr|A2Q3L3|A2Q3L3_MEDTR</v>
      </c>
      <c r="D10171" t="s">
        <v>15252</v>
      </c>
      <c r="E10171">
        <v>82.18</v>
      </c>
      <c r="F10171">
        <v>758</v>
      </c>
      <c r="G10171">
        <v>135</v>
      </c>
      <c r="H10171">
        <v>1</v>
      </c>
      <c r="I10171">
        <v>1</v>
      </c>
      <c r="J10171">
        <v>2271</v>
      </c>
      <c r="K10171">
        <v>1</v>
      </c>
      <c r="L10171">
        <v>1</v>
      </c>
      <c r="M10171">
        <v>758</v>
      </c>
      <c r="N10171" t="s">
        <v>18</v>
      </c>
      <c r="O10171">
        <v>0</v>
      </c>
      <c r="P10171">
        <v>3347</v>
      </c>
    </row>
    <row r="10172" spans="1:16" x14ac:dyDescent="0.25">
      <c r="A10172" t="s">
        <v>15253</v>
      </c>
      <c r="B10172">
        <v>408</v>
      </c>
      <c r="C10172" s="3" t="str">
        <f>HYPERLINK("http://www.uniprot.org/uniprot/I1LBN1","tr|I1LBN1|I1LBN1_SOYBN")</f>
        <v>tr|I1LBN1|I1LBN1_SOYBN</v>
      </c>
      <c r="D10172" t="s">
        <v>28</v>
      </c>
      <c r="E10172">
        <v>90.67</v>
      </c>
      <c r="F10172">
        <v>118</v>
      </c>
      <c r="G10172">
        <v>11</v>
      </c>
      <c r="H10172">
        <v>1</v>
      </c>
      <c r="I10172">
        <v>55</v>
      </c>
      <c r="J10172">
        <v>405</v>
      </c>
      <c r="K10172">
        <v>1</v>
      </c>
      <c r="L10172">
        <v>13</v>
      </c>
      <c r="M10172">
        <v>130</v>
      </c>
      <c r="N10172" t="s">
        <v>18</v>
      </c>
      <c r="O10172" s="1">
        <v>1.5574400000000001E-51</v>
      </c>
      <c r="P10172">
        <v>526</v>
      </c>
    </row>
    <row r="10173" spans="1:16" x14ac:dyDescent="0.25">
      <c r="A10173" t="s">
        <v>15254</v>
      </c>
      <c r="B10173">
        <v>3600</v>
      </c>
      <c r="C10173" s="3" t="str">
        <f>HYPERLINK("http://www.uniprot.org/uniprot/G7IEC0","tr|G7IEC0|G7IEC0_MEDTR")</f>
        <v>tr|G7IEC0|G7IEC0_MEDTR</v>
      </c>
      <c r="D10173" t="s">
        <v>15255</v>
      </c>
      <c r="E10173">
        <v>62.42</v>
      </c>
      <c r="F10173">
        <v>1235</v>
      </c>
      <c r="G10173">
        <v>464</v>
      </c>
      <c r="H10173">
        <v>42</v>
      </c>
      <c r="I10173">
        <v>16</v>
      </c>
      <c r="J10173">
        <v>3594</v>
      </c>
      <c r="K10173">
        <v>1</v>
      </c>
      <c r="L10173">
        <v>11</v>
      </c>
      <c r="M10173">
        <v>1207</v>
      </c>
      <c r="N10173" t="s">
        <v>18</v>
      </c>
      <c r="O10173">
        <v>0</v>
      </c>
      <c r="P10173">
        <v>3392</v>
      </c>
    </row>
    <row r="10174" spans="1:16" x14ac:dyDescent="0.25">
      <c r="A10174" t="s">
        <v>15256</v>
      </c>
      <c r="B10174">
        <v>2376</v>
      </c>
      <c r="C10174" s="3" t="str">
        <f>HYPERLINK("http://www.uniprot.org/uniprot/G7I7R8","tr|G7I7R8|G7I7R8_MEDTR")</f>
        <v>tr|G7I7R8|G7I7R8_MEDTR</v>
      </c>
      <c r="D10174" t="s">
        <v>15257</v>
      </c>
      <c r="E10174">
        <v>92.54</v>
      </c>
      <c r="F10174">
        <v>791</v>
      </c>
      <c r="G10174">
        <v>59</v>
      </c>
      <c r="H10174">
        <v>0</v>
      </c>
      <c r="I10174">
        <v>1</v>
      </c>
      <c r="J10174">
        <v>2373</v>
      </c>
      <c r="K10174">
        <v>1</v>
      </c>
      <c r="L10174">
        <v>1</v>
      </c>
      <c r="M10174">
        <v>791</v>
      </c>
      <c r="N10174" t="s">
        <v>18</v>
      </c>
      <c r="O10174">
        <v>0</v>
      </c>
      <c r="P10174">
        <v>3729</v>
      </c>
    </row>
    <row r="10175" spans="1:16" x14ac:dyDescent="0.25">
      <c r="A10175" t="s">
        <v>15258</v>
      </c>
      <c r="B10175">
        <v>2121</v>
      </c>
      <c r="C10175" s="3" t="str">
        <f>HYPERLINK("http://www.uniprot.org/uniprot/G7JC33","tr|G7JC33|G7JC33_MEDTR")</f>
        <v>tr|G7JC33|G7JC33_MEDTR</v>
      </c>
      <c r="D10175" t="s">
        <v>15259</v>
      </c>
      <c r="E10175">
        <v>86.68</v>
      </c>
      <c r="F10175">
        <v>706</v>
      </c>
      <c r="G10175">
        <v>94</v>
      </c>
      <c r="H10175">
        <v>0</v>
      </c>
      <c r="I10175">
        <v>1</v>
      </c>
      <c r="J10175">
        <v>2118</v>
      </c>
      <c r="K10175">
        <v>1</v>
      </c>
      <c r="L10175">
        <v>1</v>
      </c>
      <c r="M10175">
        <v>705</v>
      </c>
      <c r="N10175" t="s">
        <v>18</v>
      </c>
      <c r="O10175">
        <v>0</v>
      </c>
      <c r="P10175">
        <v>3144</v>
      </c>
    </row>
    <row r="10176" spans="1:16" x14ac:dyDescent="0.25">
      <c r="A10176" t="s">
        <v>15260</v>
      </c>
      <c r="B10176">
        <v>477</v>
      </c>
      <c r="C10176" s="3" t="str">
        <f>HYPERLINK("http://www.uniprot.org/uniprot/G7LGK5","tr|G7LGK5|G7LGK5_MEDTR")</f>
        <v>tr|G7LGK5|G7LGK5_MEDTR</v>
      </c>
      <c r="D10176" t="s">
        <v>14400</v>
      </c>
      <c r="E10176">
        <v>86.3</v>
      </c>
      <c r="F10176">
        <v>146</v>
      </c>
      <c r="G10176">
        <v>20</v>
      </c>
      <c r="H10176">
        <v>0</v>
      </c>
      <c r="I10176">
        <v>25</v>
      </c>
      <c r="J10176">
        <v>462</v>
      </c>
      <c r="K10176">
        <v>1</v>
      </c>
      <c r="L10176">
        <v>114</v>
      </c>
      <c r="M10176">
        <v>259</v>
      </c>
      <c r="N10176" t="s">
        <v>18</v>
      </c>
      <c r="O10176" s="1">
        <v>9.5404600000000003E-65</v>
      </c>
      <c r="P10176">
        <v>640</v>
      </c>
    </row>
    <row r="10177" spans="1:16" x14ac:dyDescent="0.25">
      <c r="A10177" t="s">
        <v>15261</v>
      </c>
      <c r="B10177">
        <v>1068</v>
      </c>
      <c r="C10177" s="3" t="str">
        <f>HYPERLINK("http://www.uniprot.org/uniprot/G7KWV9","tr|G7KWV9|G7KWV9_MEDTR")</f>
        <v>tr|G7KWV9|G7KWV9_MEDTR</v>
      </c>
      <c r="D10177" t="s">
        <v>15262</v>
      </c>
      <c r="E10177">
        <v>62.71</v>
      </c>
      <c r="F10177">
        <v>354</v>
      </c>
      <c r="G10177">
        <v>132</v>
      </c>
      <c r="H10177">
        <v>1</v>
      </c>
      <c r="I10177">
        <v>1</v>
      </c>
      <c r="J10177">
        <v>1059</v>
      </c>
      <c r="K10177">
        <v>1</v>
      </c>
      <c r="L10177">
        <v>1</v>
      </c>
      <c r="M10177">
        <v>348</v>
      </c>
      <c r="N10177" t="s">
        <v>18</v>
      </c>
      <c r="O10177" s="1">
        <v>4.7105500000000002E-119</v>
      </c>
      <c r="P10177">
        <v>1114</v>
      </c>
    </row>
    <row r="10178" spans="1:16" x14ac:dyDescent="0.25">
      <c r="A10178" t="s">
        <v>15263</v>
      </c>
      <c r="B10178">
        <v>525</v>
      </c>
      <c r="C10178" s="3" t="str">
        <f>HYPERLINK("http://www.uniprot.org/uniprot/G7J9C3","tr|G7J9C3|G7J9C3_MEDTR")</f>
        <v>tr|G7J9C3|G7J9C3_MEDTR</v>
      </c>
      <c r="D10178" t="s">
        <v>15264</v>
      </c>
      <c r="E10178">
        <v>80.510000000000005</v>
      </c>
      <c r="F10178">
        <v>195</v>
      </c>
      <c r="G10178">
        <v>38</v>
      </c>
      <c r="H10178">
        <v>21</v>
      </c>
      <c r="I10178">
        <v>1</v>
      </c>
      <c r="J10178">
        <v>522</v>
      </c>
      <c r="K10178">
        <v>1</v>
      </c>
      <c r="L10178">
        <v>1</v>
      </c>
      <c r="M10178">
        <v>195</v>
      </c>
      <c r="N10178" t="s">
        <v>18</v>
      </c>
      <c r="O10178" s="1">
        <v>3.4042900000000002E-83</v>
      </c>
      <c r="P10178">
        <v>799</v>
      </c>
    </row>
    <row r="10179" spans="1:16" x14ac:dyDescent="0.25">
      <c r="A10179" t="s">
        <v>15265</v>
      </c>
      <c r="B10179">
        <v>2166</v>
      </c>
      <c r="C10179" s="3" t="str">
        <f>HYPERLINK("http://www.uniprot.org/uniprot/I1N4V8","tr|I1N4V8|I1N4V8_SOYBN")</f>
        <v>tr|I1N4V8|I1N4V8_SOYBN</v>
      </c>
      <c r="D10179" t="s">
        <v>28</v>
      </c>
      <c r="E10179">
        <v>72.91</v>
      </c>
      <c r="F10179">
        <v>757</v>
      </c>
      <c r="G10179">
        <v>205</v>
      </c>
      <c r="H10179">
        <v>36</v>
      </c>
      <c r="I10179">
        <v>1</v>
      </c>
      <c r="J10179">
        <v>2163</v>
      </c>
      <c r="K10179">
        <v>1</v>
      </c>
      <c r="L10179">
        <v>1</v>
      </c>
      <c r="M10179">
        <v>756</v>
      </c>
      <c r="N10179" t="s">
        <v>18</v>
      </c>
      <c r="O10179">
        <v>0</v>
      </c>
      <c r="P10179">
        <v>2788</v>
      </c>
    </row>
    <row r="10180" spans="1:16" x14ac:dyDescent="0.25">
      <c r="A10180" t="s">
        <v>15266</v>
      </c>
      <c r="B10180">
        <v>1935</v>
      </c>
      <c r="C10180" s="3" t="str">
        <f>HYPERLINK("http://www.uniprot.org/uniprot/G7I2H0","tr|G7I2H0|G7I2H0_MEDTR")</f>
        <v>tr|G7I2H0|G7I2H0_MEDTR</v>
      </c>
      <c r="D10180" t="s">
        <v>144</v>
      </c>
      <c r="E10180">
        <v>32.9</v>
      </c>
      <c r="F10180">
        <v>310</v>
      </c>
      <c r="G10180">
        <v>208</v>
      </c>
      <c r="H10180">
        <v>1</v>
      </c>
      <c r="I10180">
        <v>964</v>
      </c>
      <c r="J10180">
        <v>1890</v>
      </c>
      <c r="K10180">
        <v>1</v>
      </c>
      <c r="L10180">
        <v>27</v>
      </c>
      <c r="M10180">
        <v>285</v>
      </c>
      <c r="N10180" t="s">
        <v>18</v>
      </c>
      <c r="O10180" s="1">
        <v>4.4453700000000001E-32</v>
      </c>
      <c r="P10180">
        <v>367</v>
      </c>
    </row>
    <row r="10181" spans="1:16" x14ac:dyDescent="0.25">
      <c r="A10181" t="s">
        <v>15267</v>
      </c>
      <c r="B10181">
        <v>408</v>
      </c>
      <c r="C10181" s="3" t="str">
        <f>HYPERLINK("http://www.uniprot.org/uniprot/G7L8G8","tr|G7L8G8|G7L8G8_MEDTR")</f>
        <v>tr|G7L8G8|G7L8G8_MEDTR</v>
      </c>
      <c r="D10181" t="s">
        <v>15268</v>
      </c>
      <c r="E10181">
        <v>77.510000000000005</v>
      </c>
      <c r="F10181">
        <v>129</v>
      </c>
      <c r="G10181">
        <v>29</v>
      </c>
      <c r="H10181">
        <v>0</v>
      </c>
      <c r="I10181">
        <v>1</v>
      </c>
      <c r="J10181">
        <v>387</v>
      </c>
      <c r="K10181">
        <v>1</v>
      </c>
      <c r="L10181">
        <v>391</v>
      </c>
      <c r="M10181">
        <v>519</v>
      </c>
      <c r="N10181" t="s">
        <v>18</v>
      </c>
      <c r="O10181" s="1">
        <v>3.3528000000000003E-54</v>
      </c>
      <c r="P10181">
        <v>549</v>
      </c>
    </row>
    <row r="10182" spans="1:16" x14ac:dyDescent="0.25">
      <c r="A10182" t="s">
        <v>15269</v>
      </c>
      <c r="B10182">
        <v>2013</v>
      </c>
      <c r="C10182" s="3" t="str">
        <f>HYPERLINK("http://www.uniprot.org/uniprot/I1K949","tr|I1K949|I1K949_SOYBN")</f>
        <v>tr|I1K949|I1K949_SOYBN</v>
      </c>
      <c r="D10182" t="s">
        <v>71</v>
      </c>
      <c r="E10182">
        <v>82.42</v>
      </c>
      <c r="F10182">
        <v>694</v>
      </c>
      <c r="G10182">
        <v>122</v>
      </c>
      <c r="H10182">
        <v>24</v>
      </c>
      <c r="I10182">
        <v>1</v>
      </c>
      <c r="J10182">
        <v>2010</v>
      </c>
      <c r="K10182">
        <v>1</v>
      </c>
      <c r="L10182">
        <v>1</v>
      </c>
      <c r="M10182">
        <v>692</v>
      </c>
      <c r="N10182" t="s">
        <v>18</v>
      </c>
      <c r="O10182">
        <v>0</v>
      </c>
      <c r="P10182">
        <v>2987</v>
      </c>
    </row>
    <row r="10183" spans="1:16" x14ac:dyDescent="0.25">
      <c r="A10183" t="s">
        <v>15270</v>
      </c>
      <c r="B10183">
        <v>576</v>
      </c>
      <c r="C10183" s="3" t="str">
        <f>HYPERLINK("http://www.uniprot.org/uniprot/G7K3P2","tr|G7K3P2|G7K3P2_MEDTR")</f>
        <v>tr|G7K3P2|G7K3P2_MEDTR</v>
      </c>
      <c r="D10183" t="s">
        <v>15234</v>
      </c>
      <c r="E10183">
        <v>73.290000000000006</v>
      </c>
      <c r="F10183">
        <v>191</v>
      </c>
      <c r="G10183">
        <v>51</v>
      </c>
      <c r="H10183">
        <v>0</v>
      </c>
      <c r="I10183">
        <v>1</v>
      </c>
      <c r="J10183">
        <v>573</v>
      </c>
      <c r="K10183">
        <v>1</v>
      </c>
      <c r="L10183">
        <v>1</v>
      </c>
      <c r="M10183">
        <v>190</v>
      </c>
      <c r="N10183" t="s">
        <v>18</v>
      </c>
      <c r="O10183" s="1">
        <v>1.5026000000000001E-75</v>
      </c>
      <c r="P10183">
        <v>734</v>
      </c>
    </row>
    <row r="10184" spans="1:16" x14ac:dyDescent="0.25">
      <c r="A10184" t="s">
        <v>15271</v>
      </c>
      <c r="B10184">
        <v>1995</v>
      </c>
      <c r="C10184" s="3" t="str">
        <f>HYPERLINK("http://www.uniprot.org/uniprot/G7L3B1","tr|G7L3B1|G7L3B1_MEDTR")</f>
        <v>tr|G7L3B1|G7L3B1_MEDTR</v>
      </c>
      <c r="D10184" t="s">
        <v>15272</v>
      </c>
      <c r="E10184">
        <v>73.39</v>
      </c>
      <c r="F10184">
        <v>669</v>
      </c>
      <c r="G10184">
        <v>178</v>
      </c>
      <c r="H10184">
        <v>18</v>
      </c>
      <c r="I10184">
        <v>40</v>
      </c>
      <c r="J10184">
        <v>1992</v>
      </c>
      <c r="K10184">
        <v>1</v>
      </c>
      <c r="L10184">
        <v>7</v>
      </c>
      <c r="M10184">
        <v>656</v>
      </c>
      <c r="N10184" t="s">
        <v>18</v>
      </c>
      <c r="O10184">
        <v>0</v>
      </c>
      <c r="P10184">
        <v>2448</v>
      </c>
    </row>
    <row r="10185" spans="1:16" x14ac:dyDescent="0.25">
      <c r="A10185" t="s">
        <v>15273</v>
      </c>
      <c r="B10185">
        <v>939</v>
      </c>
      <c r="C10185" s="3" t="str">
        <f>HYPERLINK("http://www.uniprot.org/uniprot/G7IZN3","tr|G7IZN3|G7IZN3_MEDTR")</f>
        <v>tr|G7IZN3|G7IZN3_MEDTR</v>
      </c>
      <c r="D10185" t="s">
        <v>6730</v>
      </c>
      <c r="E10185">
        <v>56.21</v>
      </c>
      <c r="F10185">
        <v>322</v>
      </c>
      <c r="G10185">
        <v>141</v>
      </c>
      <c r="H10185">
        <v>21</v>
      </c>
      <c r="I10185">
        <v>1</v>
      </c>
      <c r="J10185">
        <v>903</v>
      </c>
      <c r="K10185">
        <v>1</v>
      </c>
      <c r="L10185">
        <v>132</v>
      </c>
      <c r="M10185">
        <v>453</v>
      </c>
      <c r="N10185" t="s">
        <v>18</v>
      </c>
      <c r="O10185" s="1">
        <v>7.1981200000000002E-94</v>
      </c>
      <c r="P10185">
        <v>896</v>
      </c>
    </row>
    <row r="10186" spans="1:16" x14ac:dyDescent="0.25">
      <c r="A10186" t="s">
        <v>15274</v>
      </c>
      <c r="B10186">
        <v>1515</v>
      </c>
      <c r="C10186" s="3" t="str">
        <f>HYPERLINK("http://www.uniprot.org/uniprot/I1KFL6","tr|I1KFL6|I1KFL6_SOYBN")</f>
        <v>tr|I1KFL6|I1KFL6_SOYBN</v>
      </c>
      <c r="D10186" t="s">
        <v>71</v>
      </c>
      <c r="E10186">
        <v>64</v>
      </c>
      <c r="F10186">
        <v>500</v>
      </c>
      <c r="G10186">
        <v>180</v>
      </c>
      <c r="H10186">
        <v>0</v>
      </c>
      <c r="I10186">
        <v>1</v>
      </c>
      <c r="J10186">
        <v>1500</v>
      </c>
      <c r="K10186">
        <v>1</v>
      </c>
      <c r="L10186">
        <v>1</v>
      </c>
      <c r="M10186">
        <v>491</v>
      </c>
      <c r="N10186" t="s">
        <v>18</v>
      </c>
      <c r="O10186" s="1">
        <v>3.9213399999999999E-179</v>
      </c>
      <c r="P10186">
        <v>1634</v>
      </c>
    </row>
    <row r="10187" spans="1:16" x14ac:dyDescent="0.25">
      <c r="A10187" t="s">
        <v>15275</v>
      </c>
      <c r="B10187">
        <v>3924</v>
      </c>
      <c r="C10187" s="3" t="str">
        <f>HYPERLINK("http://www.uniprot.org/uniprot/G7ZXJ1","tr|G7ZXJ1|G7ZXJ1_MEDTR")</f>
        <v>tr|G7ZXJ1|G7ZXJ1_MEDTR</v>
      </c>
      <c r="D10187" t="s">
        <v>15276</v>
      </c>
      <c r="E10187">
        <v>67.34</v>
      </c>
      <c r="F10187">
        <v>686</v>
      </c>
      <c r="G10187">
        <v>224</v>
      </c>
      <c r="H10187">
        <v>62</v>
      </c>
      <c r="I10187">
        <v>2050</v>
      </c>
      <c r="J10187">
        <v>3921</v>
      </c>
      <c r="K10187">
        <v>1</v>
      </c>
      <c r="L10187">
        <v>42</v>
      </c>
      <c r="M10187">
        <v>725</v>
      </c>
      <c r="N10187" t="s">
        <v>18</v>
      </c>
      <c r="O10187">
        <v>0</v>
      </c>
      <c r="P10187">
        <v>2294</v>
      </c>
    </row>
    <row r="10188" spans="1:16" x14ac:dyDescent="0.25">
      <c r="A10188" t="s">
        <v>15277</v>
      </c>
      <c r="B10188">
        <v>717</v>
      </c>
      <c r="C10188" s="3" t="str">
        <f>HYPERLINK("http://www.uniprot.org/uniprot/G7ITU0","tr|G7ITU0|G7ITU0_MEDTR")</f>
        <v>tr|G7ITU0|G7ITU0_MEDTR</v>
      </c>
      <c r="D10188" t="s">
        <v>15278</v>
      </c>
      <c r="E10188">
        <v>91.62</v>
      </c>
      <c r="F10188">
        <v>179</v>
      </c>
      <c r="G10188">
        <v>15</v>
      </c>
      <c r="H10188">
        <v>0</v>
      </c>
      <c r="I10188">
        <v>178</v>
      </c>
      <c r="J10188">
        <v>714</v>
      </c>
      <c r="K10188">
        <v>1</v>
      </c>
      <c r="L10188">
        <v>87</v>
      </c>
      <c r="M10188">
        <v>265</v>
      </c>
      <c r="N10188" t="s">
        <v>18</v>
      </c>
      <c r="O10188" s="1">
        <v>4.4454700000000002E-91</v>
      </c>
      <c r="P10188">
        <v>870</v>
      </c>
    </row>
    <row r="10189" spans="1:16" x14ac:dyDescent="0.25">
      <c r="A10189" t="s">
        <v>15279</v>
      </c>
      <c r="B10189">
        <v>1929</v>
      </c>
      <c r="C10189" s="3" t="str">
        <f>HYPERLINK("http://www.uniprot.org/uniprot/I1LWQ1","tr|I1LWQ1|I1LWQ1_SOYBN")</f>
        <v>tr|I1LWQ1|I1LWQ1_SOYBN</v>
      </c>
      <c r="D10189" t="s">
        <v>71</v>
      </c>
      <c r="E10189">
        <v>50.75</v>
      </c>
      <c r="F10189">
        <v>664</v>
      </c>
      <c r="G10189">
        <v>327</v>
      </c>
      <c r="H10189">
        <v>24</v>
      </c>
      <c r="I10189">
        <v>1</v>
      </c>
      <c r="J10189">
        <v>1920</v>
      </c>
      <c r="K10189">
        <v>1</v>
      </c>
      <c r="L10189">
        <v>1</v>
      </c>
      <c r="M10189">
        <v>602</v>
      </c>
      <c r="N10189" t="s">
        <v>18</v>
      </c>
      <c r="O10189" s="1">
        <v>7.0645099999999997E-147</v>
      </c>
      <c r="P10189">
        <v>1357</v>
      </c>
    </row>
    <row r="10190" spans="1:16" x14ac:dyDescent="0.25">
      <c r="A10190" t="s">
        <v>15280</v>
      </c>
      <c r="B10190">
        <v>2700</v>
      </c>
      <c r="C10190" s="3" t="str">
        <f>HYPERLINK("http://www.uniprot.org/uniprot/G7K8M3","tr|G7K8M3|G7K8M3_MEDTR")</f>
        <v>tr|G7K8M3|G7K8M3_MEDTR</v>
      </c>
      <c r="D10190" t="s">
        <v>15281</v>
      </c>
      <c r="E10190">
        <v>72.62</v>
      </c>
      <c r="F10190">
        <v>683</v>
      </c>
      <c r="G10190">
        <v>187</v>
      </c>
      <c r="H10190">
        <v>10</v>
      </c>
      <c r="I10190">
        <v>1</v>
      </c>
      <c r="J10190">
        <v>2019</v>
      </c>
      <c r="K10190">
        <v>1</v>
      </c>
      <c r="L10190">
        <v>1</v>
      </c>
      <c r="M10190">
        <v>659</v>
      </c>
      <c r="N10190" t="s">
        <v>18</v>
      </c>
      <c r="O10190">
        <v>0</v>
      </c>
      <c r="P10190">
        <v>2363</v>
      </c>
    </row>
    <row r="10191" spans="1:16" x14ac:dyDescent="0.25">
      <c r="A10191" t="s">
        <v>15282</v>
      </c>
      <c r="B10191">
        <v>1491</v>
      </c>
      <c r="C10191" s="3" t="str">
        <f>HYPERLINK("http://www.uniprot.org/uniprot/G7KQW9","tr|G7KQW9|G7KQW9_MEDTR")</f>
        <v>tr|G7KQW9|G7KQW9_MEDTR</v>
      </c>
      <c r="D10191" t="s">
        <v>15283</v>
      </c>
      <c r="E10191">
        <v>89.51</v>
      </c>
      <c r="F10191">
        <v>496</v>
      </c>
      <c r="G10191">
        <v>52</v>
      </c>
      <c r="H10191">
        <v>0</v>
      </c>
      <c r="I10191">
        <v>1</v>
      </c>
      <c r="J10191">
        <v>1488</v>
      </c>
      <c r="K10191">
        <v>1</v>
      </c>
      <c r="L10191">
        <v>58</v>
      </c>
      <c r="M10191">
        <v>553</v>
      </c>
      <c r="N10191" t="s">
        <v>18</v>
      </c>
      <c r="O10191">
        <v>0</v>
      </c>
      <c r="P10191">
        <v>2174</v>
      </c>
    </row>
    <row r="10192" spans="1:16" x14ac:dyDescent="0.25">
      <c r="A10192" t="s">
        <v>15284</v>
      </c>
      <c r="B10192">
        <v>2310</v>
      </c>
      <c r="C10192" s="3" t="str">
        <f>HYPERLINK("http://www.uniprot.org/uniprot/A2Q3L5","tr|A2Q3L5|A2Q3L5_MEDTR")</f>
        <v>tr|A2Q3L5|A2Q3L5_MEDTR</v>
      </c>
      <c r="D10192" t="s">
        <v>15285</v>
      </c>
      <c r="E10192">
        <v>77.010000000000005</v>
      </c>
      <c r="F10192">
        <v>583</v>
      </c>
      <c r="G10192">
        <v>134</v>
      </c>
      <c r="H10192">
        <v>6</v>
      </c>
      <c r="I10192">
        <v>577</v>
      </c>
      <c r="J10192">
        <v>2307</v>
      </c>
      <c r="K10192">
        <v>1</v>
      </c>
      <c r="L10192">
        <v>153</v>
      </c>
      <c r="M10192">
        <v>734</v>
      </c>
      <c r="N10192" t="s">
        <v>18</v>
      </c>
      <c r="O10192">
        <v>0</v>
      </c>
      <c r="P10192">
        <v>2307</v>
      </c>
    </row>
    <row r="10193" spans="1:16" x14ac:dyDescent="0.25">
      <c r="A10193" t="s">
        <v>15286</v>
      </c>
      <c r="B10193">
        <v>1209</v>
      </c>
      <c r="C10193" s="3" t="str">
        <f>HYPERLINK("http://www.uniprot.org/uniprot/K7MNX2","tr|K7MNX2|K7MNX2_SOYBN")</f>
        <v>tr|K7MNX2|K7MNX2_SOYBN</v>
      </c>
      <c r="D10193" t="s">
        <v>28</v>
      </c>
      <c r="E10193">
        <v>22.52</v>
      </c>
      <c r="F10193">
        <v>404</v>
      </c>
      <c r="G10193">
        <v>313</v>
      </c>
      <c r="H10193">
        <v>25</v>
      </c>
      <c r="I10193">
        <v>25</v>
      </c>
      <c r="J10193">
        <v>1161</v>
      </c>
      <c r="K10193">
        <v>1</v>
      </c>
      <c r="L10193">
        <v>225</v>
      </c>
      <c r="M10193">
        <v>609</v>
      </c>
      <c r="N10193" t="s">
        <v>18</v>
      </c>
      <c r="O10193" s="1">
        <v>8.4136100000000003E-14</v>
      </c>
      <c r="P10193">
        <v>207</v>
      </c>
    </row>
    <row r="10194" spans="1:16" x14ac:dyDescent="0.25">
      <c r="A10194" t="s">
        <v>15287</v>
      </c>
      <c r="B10194">
        <v>1011</v>
      </c>
      <c r="C10194" s="3" t="str">
        <f>HYPERLINK("http://www.uniprot.org/uniprot/K7N523","tr|K7N523|K7N523_SOYBN")</f>
        <v>tr|K7N523|K7N523_SOYBN</v>
      </c>
      <c r="D10194" t="s">
        <v>28</v>
      </c>
      <c r="E10194">
        <v>85.41</v>
      </c>
      <c r="F10194">
        <v>336</v>
      </c>
      <c r="G10194">
        <v>49</v>
      </c>
      <c r="H10194">
        <v>0</v>
      </c>
      <c r="I10194">
        <v>1</v>
      </c>
      <c r="J10194">
        <v>1008</v>
      </c>
      <c r="K10194">
        <v>1</v>
      </c>
      <c r="L10194">
        <v>415</v>
      </c>
      <c r="M10194">
        <v>750</v>
      </c>
      <c r="N10194" t="s">
        <v>18</v>
      </c>
      <c r="O10194" s="1">
        <v>4.2251500000000002E-167</v>
      </c>
      <c r="P10194">
        <v>1528</v>
      </c>
    </row>
    <row r="10195" spans="1:16" x14ac:dyDescent="0.25">
      <c r="A10195" t="s">
        <v>15288</v>
      </c>
      <c r="B10195">
        <v>801</v>
      </c>
      <c r="C10195" s="3" t="str">
        <f>HYPERLINK("http://www.uniprot.org/uniprot/I3SCN0","tr|I3SCN0|I3SCN0_MEDTR")</f>
        <v>tr|I3SCN0|I3SCN0_MEDTR</v>
      </c>
      <c r="D10195" t="s">
        <v>22</v>
      </c>
      <c r="E10195">
        <v>70.03</v>
      </c>
      <c r="F10195">
        <v>267</v>
      </c>
      <c r="G10195">
        <v>80</v>
      </c>
      <c r="H10195">
        <v>5</v>
      </c>
      <c r="I10195">
        <v>1</v>
      </c>
      <c r="J10195">
        <v>786</v>
      </c>
      <c r="K10195">
        <v>1</v>
      </c>
      <c r="L10195">
        <v>1</v>
      </c>
      <c r="M10195">
        <v>259</v>
      </c>
      <c r="N10195" t="s">
        <v>18</v>
      </c>
      <c r="O10195" s="1">
        <v>1.08538E-86</v>
      </c>
      <c r="P10195">
        <v>833</v>
      </c>
    </row>
    <row r="10196" spans="1:16" x14ac:dyDescent="0.25">
      <c r="A10196" t="s">
        <v>15289</v>
      </c>
      <c r="B10196">
        <v>1119</v>
      </c>
      <c r="C10196" s="3" t="str">
        <f>HYPERLINK("http://www.uniprot.org/uniprot/G7I7R9","tr|G7I7R9|G7I7R9_MEDTR")</f>
        <v>tr|G7I7R9|G7I7R9_MEDTR</v>
      </c>
      <c r="D10196" t="s">
        <v>15290</v>
      </c>
      <c r="E10196">
        <v>46.41</v>
      </c>
      <c r="F10196">
        <v>377</v>
      </c>
      <c r="G10196">
        <v>202</v>
      </c>
      <c r="H10196">
        <v>5</v>
      </c>
      <c r="I10196">
        <v>1</v>
      </c>
      <c r="J10196">
        <v>1116</v>
      </c>
      <c r="K10196">
        <v>1</v>
      </c>
      <c r="L10196">
        <v>1</v>
      </c>
      <c r="M10196">
        <v>357</v>
      </c>
      <c r="N10196" t="s">
        <v>18</v>
      </c>
      <c r="O10196" s="1">
        <v>1.2996299999999999E-74</v>
      </c>
      <c r="P10196">
        <v>731</v>
      </c>
    </row>
    <row r="10197" spans="1:16" x14ac:dyDescent="0.25">
      <c r="A10197" t="s">
        <v>15291</v>
      </c>
      <c r="B10197">
        <v>1449</v>
      </c>
      <c r="C10197" s="3" t="str">
        <f>HYPERLINK("http://www.uniprot.org/uniprot/G7JC35","tr|G7JC35|G7JC35_MEDTR")</f>
        <v>tr|G7JC35|G7JC35_MEDTR</v>
      </c>
      <c r="D10197" t="s">
        <v>15292</v>
      </c>
      <c r="E10197">
        <v>77.400000000000006</v>
      </c>
      <c r="F10197">
        <v>478</v>
      </c>
      <c r="G10197">
        <v>108</v>
      </c>
      <c r="H10197">
        <v>1</v>
      </c>
      <c r="I10197">
        <v>1</v>
      </c>
      <c r="J10197">
        <v>1431</v>
      </c>
      <c r="K10197">
        <v>1</v>
      </c>
      <c r="L10197">
        <v>170</v>
      </c>
      <c r="M10197">
        <v>646</v>
      </c>
      <c r="N10197" t="s">
        <v>18</v>
      </c>
      <c r="O10197">
        <v>0</v>
      </c>
      <c r="P10197">
        <v>1923</v>
      </c>
    </row>
    <row r="10198" spans="1:16" x14ac:dyDescent="0.25">
      <c r="A10198" t="s">
        <v>15293</v>
      </c>
      <c r="B10198">
        <v>846</v>
      </c>
      <c r="C10198" s="3" t="str">
        <f>HYPERLINK("http://www.uniprot.org/uniprot/G7J4X1","tr|G7J4X1|G7J4X1_MEDTR")</f>
        <v>tr|G7J4X1|G7J4X1_MEDTR</v>
      </c>
      <c r="D10198" t="s">
        <v>15294</v>
      </c>
      <c r="E10198">
        <v>80.5</v>
      </c>
      <c r="F10198">
        <v>277</v>
      </c>
      <c r="G10198">
        <v>54</v>
      </c>
      <c r="H10198">
        <v>0</v>
      </c>
      <c r="I10198">
        <v>13</v>
      </c>
      <c r="J10198">
        <v>843</v>
      </c>
      <c r="K10198">
        <v>1</v>
      </c>
      <c r="L10198">
        <v>11</v>
      </c>
      <c r="M10198">
        <v>287</v>
      </c>
      <c r="N10198" t="s">
        <v>18</v>
      </c>
      <c r="O10198" s="1">
        <v>2.8257E-128</v>
      </c>
      <c r="P10198">
        <v>1192</v>
      </c>
    </row>
    <row r="10199" spans="1:16" x14ac:dyDescent="0.25">
      <c r="A10199" t="s">
        <v>15295</v>
      </c>
      <c r="B10199">
        <v>1110</v>
      </c>
      <c r="C10199" s="3" t="str">
        <f>HYPERLINK("http://www.uniprot.org/uniprot/I3SH19","tr|I3SH19|I3SH19_MEDTR")</f>
        <v>tr|I3SH19|I3SH19_MEDTR</v>
      </c>
      <c r="D10199" t="s">
        <v>22</v>
      </c>
      <c r="E10199">
        <v>91.56</v>
      </c>
      <c r="F10199">
        <v>344</v>
      </c>
      <c r="G10199">
        <v>29</v>
      </c>
      <c r="H10199">
        <v>0</v>
      </c>
      <c r="I10199">
        <v>76</v>
      </c>
      <c r="J10199">
        <v>1107</v>
      </c>
      <c r="K10199">
        <v>1</v>
      </c>
      <c r="L10199">
        <v>24</v>
      </c>
      <c r="M10199">
        <v>367</v>
      </c>
      <c r="N10199" t="s">
        <v>18</v>
      </c>
      <c r="O10199">
        <v>0</v>
      </c>
      <c r="P10199">
        <v>1673</v>
      </c>
    </row>
    <row r="10200" spans="1:16" x14ac:dyDescent="0.25">
      <c r="A10200" t="s">
        <v>15296</v>
      </c>
      <c r="B10200">
        <v>1389</v>
      </c>
      <c r="C10200" s="3" t="str">
        <f>HYPERLINK("http://www.uniprot.org/uniprot/M5XTW6","tr|M5XTW6|M5XTW6_PRUPE")</f>
        <v>tr|M5XTW6|M5XTW6_PRUPE</v>
      </c>
      <c r="D10200" t="s">
        <v>15297</v>
      </c>
      <c r="E10200">
        <v>69.69</v>
      </c>
      <c r="F10200">
        <v>452</v>
      </c>
      <c r="G10200">
        <v>137</v>
      </c>
      <c r="H10200">
        <v>6</v>
      </c>
      <c r="I10200">
        <v>49</v>
      </c>
      <c r="J10200">
        <v>1386</v>
      </c>
      <c r="K10200">
        <v>1</v>
      </c>
      <c r="L10200">
        <v>1</v>
      </c>
      <c r="M10200">
        <v>452</v>
      </c>
      <c r="N10200" t="s">
        <v>18</v>
      </c>
      <c r="O10200">
        <v>0</v>
      </c>
      <c r="P10200">
        <v>1662</v>
      </c>
    </row>
    <row r="10201" spans="1:16" x14ac:dyDescent="0.25">
      <c r="A10201" t="s">
        <v>15298</v>
      </c>
      <c r="B10201">
        <v>837</v>
      </c>
      <c r="C10201" s="3" t="str">
        <f>HYPERLINK("http://www.uniprot.org/uniprot/G7J9C6","tr|G7J9C6|G7J9C6_MEDTR")</f>
        <v>tr|G7J9C6|G7J9C6_MEDTR</v>
      </c>
      <c r="D10201" t="s">
        <v>15299</v>
      </c>
      <c r="E10201">
        <v>60.43</v>
      </c>
      <c r="F10201">
        <v>278</v>
      </c>
      <c r="G10201">
        <v>110</v>
      </c>
      <c r="H10201">
        <v>0</v>
      </c>
      <c r="I10201">
        <v>1</v>
      </c>
      <c r="J10201">
        <v>834</v>
      </c>
      <c r="K10201">
        <v>1</v>
      </c>
      <c r="L10201">
        <v>1</v>
      </c>
      <c r="M10201">
        <v>276</v>
      </c>
      <c r="N10201" t="s">
        <v>18</v>
      </c>
      <c r="O10201" s="1">
        <v>5.89429E-94</v>
      </c>
      <c r="P10201">
        <v>896</v>
      </c>
    </row>
    <row r="10202" spans="1:16" x14ac:dyDescent="0.25">
      <c r="A10202" t="s">
        <v>15300</v>
      </c>
      <c r="B10202">
        <v>2496</v>
      </c>
      <c r="C10202" s="3" t="str">
        <f>HYPERLINK("http://www.uniprot.org/uniprot/I1LWZ0","tr|I1LWZ0|I1LWZ0_SOYBN")</f>
        <v>tr|I1LWZ0|I1LWZ0_SOYBN</v>
      </c>
      <c r="D10202" t="s">
        <v>117</v>
      </c>
      <c r="E10202">
        <v>79.67</v>
      </c>
      <c r="F10202">
        <v>492</v>
      </c>
      <c r="G10202">
        <v>100</v>
      </c>
      <c r="H10202">
        <v>32</v>
      </c>
      <c r="I10202">
        <v>1108</v>
      </c>
      <c r="J10202">
        <v>2487</v>
      </c>
      <c r="K10202">
        <v>1</v>
      </c>
      <c r="L10202">
        <v>9</v>
      </c>
      <c r="M10202">
        <v>500</v>
      </c>
      <c r="N10202" t="s">
        <v>18</v>
      </c>
      <c r="O10202">
        <v>0</v>
      </c>
      <c r="P10202">
        <v>2039</v>
      </c>
    </row>
    <row r="10203" spans="1:16" x14ac:dyDescent="0.25">
      <c r="A10203" t="s">
        <v>15301</v>
      </c>
      <c r="B10203">
        <v>768</v>
      </c>
      <c r="C10203" s="3" t="str">
        <f>HYPERLINK("http://www.uniprot.org/uniprot/Q949L4","tr|Q949L4|Q949L4_CICAR")</f>
        <v>tr|Q949L4|Q949L4_CICAR</v>
      </c>
      <c r="D10203" t="s">
        <v>176</v>
      </c>
      <c r="E10203">
        <v>69.88</v>
      </c>
      <c r="F10203">
        <v>176</v>
      </c>
      <c r="G10203">
        <v>53</v>
      </c>
      <c r="H10203">
        <v>3</v>
      </c>
      <c r="I10203">
        <v>208</v>
      </c>
      <c r="J10203">
        <v>726</v>
      </c>
      <c r="K10203">
        <v>1</v>
      </c>
      <c r="L10203">
        <v>1</v>
      </c>
      <c r="M10203">
        <v>176</v>
      </c>
      <c r="N10203" t="s">
        <v>18</v>
      </c>
      <c r="O10203" s="1">
        <v>1.6657E-65</v>
      </c>
      <c r="P10203">
        <v>650</v>
      </c>
    </row>
    <row r="10204" spans="1:16" x14ac:dyDescent="0.25">
      <c r="A10204" t="s">
        <v>15302</v>
      </c>
      <c r="B10204">
        <v>1113</v>
      </c>
      <c r="C10204" s="3" t="str">
        <f>HYPERLINK("http://www.uniprot.org/uniprot/A5AM06","tr|A5AM06|A5AM06_VITVI")</f>
        <v>tr|A5AM06|A5AM06_VITVI</v>
      </c>
      <c r="D10204" t="s">
        <v>1615</v>
      </c>
      <c r="E10204">
        <v>29.41</v>
      </c>
      <c r="F10204">
        <v>204</v>
      </c>
      <c r="G10204">
        <v>144</v>
      </c>
      <c r="H10204">
        <v>3</v>
      </c>
      <c r="I10204">
        <v>1</v>
      </c>
      <c r="J10204">
        <v>603</v>
      </c>
      <c r="K10204">
        <v>1</v>
      </c>
      <c r="L10204">
        <v>1063</v>
      </c>
      <c r="M10204">
        <v>1263</v>
      </c>
      <c r="N10204" t="s">
        <v>18</v>
      </c>
      <c r="O10204" s="1">
        <v>7.6753400000000002E-19</v>
      </c>
      <c r="P10204">
        <v>250</v>
      </c>
    </row>
    <row r="10205" spans="1:16" x14ac:dyDescent="0.25">
      <c r="A10205" t="s">
        <v>15303</v>
      </c>
      <c r="B10205">
        <v>1098</v>
      </c>
      <c r="C10205" s="3" t="str">
        <f>HYPERLINK("http://www.uniprot.org/uniprot/A2Q2T1","tr|A2Q2T1|A2Q2T1_MEDTR")</f>
        <v>tr|A2Q2T1|A2Q2T1_MEDTR</v>
      </c>
      <c r="D10205" t="s">
        <v>337</v>
      </c>
      <c r="E10205">
        <v>79.7</v>
      </c>
      <c r="F10205">
        <v>340</v>
      </c>
      <c r="G10205">
        <v>69</v>
      </c>
      <c r="H10205">
        <v>18</v>
      </c>
      <c r="I10205">
        <v>94</v>
      </c>
      <c r="J10205">
        <v>1059</v>
      </c>
      <c r="K10205">
        <v>1</v>
      </c>
      <c r="L10205">
        <v>138</v>
      </c>
      <c r="M10205">
        <v>477</v>
      </c>
      <c r="N10205" t="s">
        <v>18</v>
      </c>
      <c r="O10205" s="1">
        <v>1.83875E-150</v>
      </c>
      <c r="P10205">
        <v>1385</v>
      </c>
    </row>
    <row r="10206" spans="1:16" x14ac:dyDescent="0.25">
      <c r="A10206" t="s">
        <v>15304</v>
      </c>
      <c r="B10206">
        <v>696</v>
      </c>
      <c r="C10206" s="3" t="str">
        <f>HYPERLINK("http://www.uniprot.org/uniprot/G7K3P1","tr|G7K3P1|G7K3P1_MEDTR")</f>
        <v>tr|G7K3P1|G7K3P1_MEDTR</v>
      </c>
      <c r="D10206" t="s">
        <v>15305</v>
      </c>
      <c r="E10206">
        <v>96.6</v>
      </c>
      <c r="F10206">
        <v>206</v>
      </c>
      <c r="G10206">
        <v>7</v>
      </c>
      <c r="H10206">
        <v>0</v>
      </c>
      <c r="I10206">
        <v>76</v>
      </c>
      <c r="J10206">
        <v>693</v>
      </c>
      <c r="K10206">
        <v>1</v>
      </c>
      <c r="L10206">
        <v>56</v>
      </c>
      <c r="M10206">
        <v>261</v>
      </c>
      <c r="N10206" t="s">
        <v>18</v>
      </c>
      <c r="O10206" s="1">
        <v>1.1552399999999999E-109</v>
      </c>
      <c r="P10206">
        <v>1030</v>
      </c>
    </row>
    <row r="10207" spans="1:16" x14ac:dyDescent="0.25">
      <c r="A10207" t="s">
        <v>15306</v>
      </c>
      <c r="B10207">
        <v>2958</v>
      </c>
      <c r="C10207" s="3" t="str">
        <f>HYPERLINK("http://www.uniprot.org/uniprot/G7L3B0","tr|G7L3B0|G7L3B0_MEDTR")</f>
        <v>tr|G7L3B0|G7L3B0_MEDTR</v>
      </c>
      <c r="D10207" t="s">
        <v>15307</v>
      </c>
      <c r="E10207">
        <v>83.03</v>
      </c>
      <c r="F10207">
        <v>1055</v>
      </c>
      <c r="G10207">
        <v>179</v>
      </c>
      <c r="H10207">
        <v>70</v>
      </c>
      <c r="I10207">
        <v>1</v>
      </c>
      <c r="J10207">
        <v>2955</v>
      </c>
      <c r="K10207">
        <v>1</v>
      </c>
      <c r="L10207">
        <v>1</v>
      </c>
      <c r="M10207">
        <v>1055</v>
      </c>
      <c r="N10207" t="s">
        <v>18</v>
      </c>
      <c r="O10207">
        <v>0</v>
      </c>
      <c r="P10207">
        <v>4501</v>
      </c>
    </row>
    <row r="10208" spans="1:16" x14ac:dyDescent="0.25">
      <c r="A10208" t="s">
        <v>15308</v>
      </c>
      <c r="B10208">
        <v>1410</v>
      </c>
      <c r="C10208" s="3" t="str">
        <f>HYPERLINK("http://www.uniprot.org/uniprot/A2Q2T1","tr|A2Q2T1|A2Q2T1_MEDTR")</f>
        <v>tr|A2Q2T1|A2Q2T1_MEDTR</v>
      </c>
      <c r="D10208" t="s">
        <v>337</v>
      </c>
      <c r="E10208">
        <v>78.819999999999993</v>
      </c>
      <c r="F10208">
        <v>340</v>
      </c>
      <c r="G10208">
        <v>72</v>
      </c>
      <c r="H10208">
        <v>18</v>
      </c>
      <c r="I10208">
        <v>406</v>
      </c>
      <c r="J10208">
        <v>1371</v>
      </c>
      <c r="K10208">
        <v>1</v>
      </c>
      <c r="L10208">
        <v>138</v>
      </c>
      <c r="M10208">
        <v>477</v>
      </c>
      <c r="N10208" t="s">
        <v>18</v>
      </c>
      <c r="O10208" s="1">
        <v>2.9450500000000002E-149</v>
      </c>
      <c r="P10208">
        <v>1376</v>
      </c>
    </row>
    <row r="10209" spans="1:16" x14ac:dyDescent="0.25">
      <c r="A10209" t="s">
        <v>15309</v>
      </c>
      <c r="B10209">
        <v>1143</v>
      </c>
      <c r="C10209" s="3" t="str">
        <f>HYPERLINK("http://www.uniprot.org/uniprot/G7L565","tr|G7L565|G7L565_MEDTR")</f>
        <v>tr|G7L565|G7L565_MEDTR</v>
      </c>
      <c r="D10209" t="s">
        <v>2702</v>
      </c>
      <c r="E10209">
        <v>61.73</v>
      </c>
      <c r="F10209">
        <v>392</v>
      </c>
      <c r="G10209">
        <v>150</v>
      </c>
      <c r="H10209">
        <v>32</v>
      </c>
      <c r="I10209">
        <v>1</v>
      </c>
      <c r="J10209">
        <v>1080</v>
      </c>
      <c r="K10209">
        <v>1</v>
      </c>
      <c r="L10209">
        <v>123</v>
      </c>
      <c r="M10209">
        <v>514</v>
      </c>
      <c r="N10209" t="s">
        <v>18</v>
      </c>
      <c r="O10209" s="1">
        <v>6.1358199999999999E-136</v>
      </c>
      <c r="P10209">
        <v>1260</v>
      </c>
    </row>
    <row r="10210" spans="1:16" x14ac:dyDescent="0.25">
      <c r="A10210" t="s">
        <v>15310</v>
      </c>
      <c r="B10210">
        <v>282</v>
      </c>
      <c r="C10210" s="3" t="str">
        <f>HYPERLINK("http://www.uniprot.org/uniprot/K7KYG2","tr|K7KYG2|K7KYG2_SOYBN")</f>
        <v>tr|K7KYG2|K7KYG2_SOYBN</v>
      </c>
      <c r="D10210" t="s">
        <v>28</v>
      </c>
      <c r="E10210">
        <v>74.66</v>
      </c>
      <c r="F10210">
        <v>75</v>
      </c>
      <c r="G10210">
        <v>19</v>
      </c>
      <c r="H10210">
        <v>0</v>
      </c>
      <c r="I10210">
        <v>1</v>
      </c>
      <c r="J10210">
        <v>225</v>
      </c>
      <c r="K10210">
        <v>1</v>
      </c>
      <c r="L10210">
        <v>196</v>
      </c>
      <c r="M10210">
        <v>270</v>
      </c>
      <c r="N10210" t="s">
        <v>18</v>
      </c>
      <c r="O10210" s="1">
        <v>1.2514100000000001E-24</v>
      </c>
      <c r="P10210">
        <v>294</v>
      </c>
    </row>
    <row r="10211" spans="1:16" x14ac:dyDescent="0.25">
      <c r="A10211" t="s">
        <v>15311</v>
      </c>
      <c r="B10211">
        <v>705</v>
      </c>
      <c r="C10211" s="3" t="str">
        <f>HYPERLINK("http://www.uniprot.org/uniprot/G7ZXJ0","tr|G7ZXJ0|G7ZXJ0_MEDTR")</f>
        <v>tr|G7ZXJ0|G7ZXJ0_MEDTR</v>
      </c>
      <c r="D10211" t="s">
        <v>15312</v>
      </c>
      <c r="E10211">
        <v>68.849999999999994</v>
      </c>
      <c r="F10211">
        <v>228</v>
      </c>
      <c r="G10211">
        <v>71</v>
      </c>
      <c r="H10211">
        <v>7</v>
      </c>
      <c r="I10211">
        <v>1</v>
      </c>
      <c r="J10211">
        <v>663</v>
      </c>
      <c r="K10211">
        <v>1</v>
      </c>
      <c r="L10211">
        <v>1</v>
      </c>
      <c r="M10211">
        <v>228</v>
      </c>
      <c r="N10211" t="s">
        <v>18</v>
      </c>
      <c r="O10211" s="1">
        <v>3.6180899999999997E-82</v>
      </c>
      <c r="P10211">
        <v>793</v>
      </c>
    </row>
    <row r="10212" spans="1:16" x14ac:dyDescent="0.25">
      <c r="A10212" t="s">
        <v>15313</v>
      </c>
      <c r="B10212">
        <v>1137</v>
      </c>
      <c r="C10212" s="3" t="str">
        <f>HYPERLINK("http://www.uniprot.org/uniprot/G7ITU3","tr|G7ITU3|G7ITU3_MEDTR")</f>
        <v>tr|G7ITU3|G7ITU3_MEDTR</v>
      </c>
      <c r="D10212" t="s">
        <v>15314</v>
      </c>
      <c r="E10212">
        <v>79.94</v>
      </c>
      <c r="F10212">
        <v>379</v>
      </c>
      <c r="G10212">
        <v>76</v>
      </c>
      <c r="H10212">
        <v>1</v>
      </c>
      <c r="I10212">
        <v>1</v>
      </c>
      <c r="J10212">
        <v>1134</v>
      </c>
      <c r="K10212">
        <v>1</v>
      </c>
      <c r="L10212">
        <v>73</v>
      </c>
      <c r="M10212">
        <v>451</v>
      </c>
      <c r="N10212" t="s">
        <v>18</v>
      </c>
      <c r="O10212" s="1">
        <v>2.8905700000000001E-170</v>
      </c>
      <c r="P10212">
        <v>1556</v>
      </c>
    </row>
    <row r="10213" spans="1:16" x14ac:dyDescent="0.25">
      <c r="A10213" t="s">
        <v>15315</v>
      </c>
      <c r="B10213">
        <v>687</v>
      </c>
      <c r="C10213" s="3" t="str">
        <f>HYPERLINK("http://www.uniprot.org/uniprot/I1L219","tr|I1L219|I1L219_SOYBN")</f>
        <v>tr|I1L219|I1L219_SOYBN</v>
      </c>
      <c r="D10213" t="s">
        <v>28</v>
      </c>
      <c r="E10213">
        <v>79.47</v>
      </c>
      <c r="F10213">
        <v>229</v>
      </c>
      <c r="G10213">
        <v>47</v>
      </c>
      <c r="H10213">
        <v>1</v>
      </c>
      <c r="I10213">
        <v>1</v>
      </c>
      <c r="J10213">
        <v>684</v>
      </c>
      <c r="K10213">
        <v>1</v>
      </c>
      <c r="L10213">
        <v>3</v>
      </c>
      <c r="M10213">
        <v>219</v>
      </c>
      <c r="N10213" t="s">
        <v>18</v>
      </c>
      <c r="O10213" s="1">
        <v>2.50614E-85</v>
      </c>
      <c r="P10213">
        <v>820</v>
      </c>
    </row>
    <row r="10214" spans="1:16" x14ac:dyDescent="0.25">
      <c r="A10214" t="s">
        <v>15316</v>
      </c>
      <c r="B10214">
        <v>1338</v>
      </c>
      <c r="C10214" s="3" t="str">
        <f>HYPERLINK("http://www.uniprot.org/uniprot/G7KLT0","tr|G7KLT0|G7KLT0_MEDTR")</f>
        <v>tr|G7KLT0|G7KLT0_MEDTR</v>
      </c>
      <c r="D10214" t="s">
        <v>15317</v>
      </c>
      <c r="E10214">
        <v>86.22</v>
      </c>
      <c r="F10214">
        <v>450</v>
      </c>
      <c r="G10214">
        <v>62</v>
      </c>
      <c r="H10214">
        <v>5</v>
      </c>
      <c r="I10214">
        <v>1</v>
      </c>
      <c r="J10214">
        <v>1335</v>
      </c>
      <c r="K10214">
        <v>1</v>
      </c>
      <c r="L10214">
        <v>1</v>
      </c>
      <c r="M10214">
        <v>450</v>
      </c>
      <c r="N10214" t="s">
        <v>18</v>
      </c>
      <c r="O10214">
        <v>0</v>
      </c>
      <c r="P10214">
        <v>1978</v>
      </c>
    </row>
    <row r="10215" spans="1:16" x14ac:dyDescent="0.25">
      <c r="A10215" t="s">
        <v>15318</v>
      </c>
      <c r="B10215">
        <v>636</v>
      </c>
      <c r="C10215" s="3" t="str">
        <f>HYPERLINK("http://www.uniprot.org/uniprot/G7K8L9","tr|G7K8L9|G7K8L9_MEDTR")</f>
        <v>tr|G7K8L9|G7K8L9_MEDTR</v>
      </c>
      <c r="D10215" t="s">
        <v>15319</v>
      </c>
      <c r="E10215">
        <v>76.41</v>
      </c>
      <c r="F10215">
        <v>212</v>
      </c>
      <c r="G10215">
        <v>50</v>
      </c>
      <c r="H10215">
        <v>1</v>
      </c>
      <c r="I10215">
        <v>1</v>
      </c>
      <c r="J10215">
        <v>633</v>
      </c>
      <c r="K10215">
        <v>1</v>
      </c>
      <c r="L10215">
        <v>102</v>
      </c>
      <c r="M10215">
        <v>312</v>
      </c>
      <c r="N10215" t="s">
        <v>18</v>
      </c>
      <c r="O10215" s="1">
        <v>3.5778499999999999E-93</v>
      </c>
      <c r="P10215">
        <v>887</v>
      </c>
    </row>
    <row r="10216" spans="1:16" x14ac:dyDescent="0.25">
      <c r="A10216" t="s">
        <v>15320</v>
      </c>
      <c r="B10216">
        <v>1491</v>
      </c>
      <c r="C10216" s="3" t="str">
        <f>HYPERLINK("http://www.uniprot.org/uniprot/Q2HTG0","tr|Q2HTG0|Q2HTG0_MEDTR")</f>
        <v>tr|Q2HTG0|Q2HTG0_MEDTR</v>
      </c>
      <c r="D10216" t="s">
        <v>15321</v>
      </c>
      <c r="E10216">
        <v>76.87</v>
      </c>
      <c r="F10216">
        <v>467</v>
      </c>
      <c r="G10216">
        <v>108</v>
      </c>
      <c r="H10216">
        <v>21</v>
      </c>
      <c r="I10216">
        <v>1</v>
      </c>
      <c r="J10216">
        <v>1338</v>
      </c>
      <c r="K10216">
        <v>1</v>
      </c>
      <c r="L10216">
        <v>1</v>
      </c>
      <c r="M10216">
        <v>441</v>
      </c>
      <c r="N10216" t="s">
        <v>18</v>
      </c>
      <c r="O10216">
        <v>0</v>
      </c>
      <c r="P10216">
        <v>1673</v>
      </c>
    </row>
    <row r="10217" spans="1:16" x14ac:dyDescent="0.25">
      <c r="A10217" t="s">
        <v>15322</v>
      </c>
      <c r="B10217">
        <v>1455</v>
      </c>
      <c r="C10217" s="3" t="str">
        <f>HYPERLINK("http://www.uniprot.org/uniprot/A2Q3L7","tr|A2Q3L7|A2Q3L7_MEDTR")</f>
        <v>tr|A2Q3L7|A2Q3L7_MEDTR</v>
      </c>
      <c r="D10217" t="s">
        <v>15323</v>
      </c>
      <c r="E10217">
        <v>85.56</v>
      </c>
      <c r="F10217">
        <v>485</v>
      </c>
      <c r="G10217">
        <v>70</v>
      </c>
      <c r="H10217">
        <v>1</v>
      </c>
      <c r="I10217">
        <v>1</v>
      </c>
      <c r="J10217">
        <v>1452</v>
      </c>
      <c r="K10217">
        <v>1</v>
      </c>
      <c r="L10217">
        <v>112</v>
      </c>
      <c r="M10217">
        <v>596</v>
      </c>
      <c r="N10217" t="s">
        <v>18</v>
      </c>
      <c r="O10217">
        <v>0</v>
      </c>
      <c r="P10217">
        <v>2194</v>
      </c>
    </row>
    <row r="10218" spans="1:16" x14ac:dyDescent="0.25">
      <c r="A10218" t="s">
        <v>15324</v>
      </c>
      <c r="B10218">
        <v>4995</v>
      </c>
      <c r="C10218" s="3" t="str">
        <f>HYPERLINK("http://www.uniprot.org/uniprot/G7KWR6","tr|G7KWR6|G7KWR6_MEDTR")</f>
        <v>tr|G7KWR6|G7KWR6_MEDTR</v>
      </c>
      <c r="D10218" t="s">
        <v>15325</v>
      </c>
      <c r="E10218">
        <v>72.53</v>
      </c>
      <c r="F10218">
        <v>1726</v>
      </c>
      <c r="G10218">
        <v>474</v>
      </c>
      <c r="H10218">
        <v>62</v>
      </c>
      <c r="I10218">
        <v>1</v>
      </c>
      <c r="J10218">
        <v>4992</v>
      </c>
      <c r="K10218">
        <v>1</v>
      </c>
      <c r="L10218">
        <v>14</v>
      </c>
      <c r="M10218">
        <v>1719</v>
      </c>
      <c r="N10218" t="s">
        <v>18</v>
      </c>
      <c r="O10218">
        <v>0</v>
      </c>
      <c r="P10218">
        <v>6221</v>
      </c>
    </row>
    <row r="10219" spans="1:16" x14ac:dyDescent="0.25">
      <c r="A10219" t="s">
        <v>15326</v>
      </c>
      <c r="B10219">
        <v>1839</v>
      </c>
      <c r="C10219" s="3" t="str">
        <f>HYPERLINK("http://www.uniprot.org/uniprot/K7LJS8","tr|K7LJS8|K7LJS8_SOYBN")</f>
        <v>tr|K7LJS8|K7LJS8_SOYBN</v>
      </c>
      <c r="D10219" t="s">
        <v>28</v>
      </c>
      <c r="E10219">
        <v>77.72</v>
      </c>
      <c r="F10219">
        <v>588</v>
      </c>
      <c r="G10219">
        <v>131</v>
      </c>
      <c r="H10219">
        <v>4</v>
      </c>
      <c r="I10219">
        <v>52</v>
      </c>
      <c r="J10219">
        <v>1803</v>
      </c>
      <c r="K10219">
        <v>1</v>
      </c>
      <c r="L10219">
        <v>18</v>
      </c>
      <c r="M10219">
        <v>601</v>
      </c>
      <c r="N10219" t="s">
        <v>18</v>
      </c>
      <c r="O10219">
        <v>0</v>
      </c>
      <c r="P10219">
        <v>2281</v>
      </c>
    </row>
    <row r="10220" spans="1:16" x14ac:dyDescent="0.25">
      <c r="A10220" t="s">
        <v>15327</v>
      </c>
      <c r="B10220">
        <v>1155</v>
      </c>
      <c r="C10220" s="3" t="str">
        <f>HYPERLINK("http://www.uniprot.org/uniprot/I1JFA4","tr|I1JFA4|I1JFA4_SOYBN")</f>
        <v>tr|I1JFA4|I1JFA4_SOYBN</v>
      </c>
      <c r="D10220" t="s">
        <v>28</v>
      </c>
      <c r="E10220">
        <v>78.38</v>
      </c>
      <c r="F10220">
        <v>384</v>
      </c>
      <c r="G10220">
        <v>83</v>
      </c>
      <c r="H10220">
        <v>0</v>
      </c>
      <c r="I10220">
        <v>1</v>
      </c>
      <c r="J10220">
        <v>1152</v>
      </c>
      <c r="K10220">
        <v>1</v>
      </c>
      <c r="L10220">
        <v>1</v>
      </c>
      <c r="M10220">
        <v>379</v>
      </c>
      <c r="N10220" t="s">
        <v>18</v>
      </c>
      <c r="O10220" s="1">
        <v>1.5229500000000001E-166</v>
      </c>
      <c r="P10220">
        <v>1524</v>
      </c>
    </row>
    <row r="10221" spans="1:16" x14ac:dyDescent="0.25">
      <c r="A10221" t="s">
        <v>15328</v>
      </c>
      <c r="B10221">
        <v>1614</v>
      </c>
      <c r="C10221" s="3" t="str">
        <f>HYPERLINK("http://www.uniprot.org/uniprot/G7I7S7","tr|G7I7S7|G7I7S7_MEDTR")</f>
        <v>tr|G7I7S7|G7I7S7_MEDTR</v>
      </c>
      <c r="D10221" t="s">
        <v>15329</v>
      </c>
      <c r="E10221">
        <v>83.52</v>
      </c>
      <c r="F10221">
        <v>255</v>
      </c>
      <c r="G10221">
        <v>42</v>
      </c>
      <c r="H10221">
        <v>0</v>
      </c>
      <c r="I10221">
        <v>1</v>
      </c>
      <c r="J10221">
        <v>765</v>
      </c>
      <c r="K10221">
        <v>1</v>
      </c>
      <c r="L10221">
        <v>59</v>
      </c>
      <c r="M10221">
        <v>313</v>
      </c>
      <c r="N10221" t="s">
        <v>18</v>
      </c>
      <c r="O10221" s="1">
        <v>5.10184E-124</v>
      </c>
      <c r="P10221">
        <v>1159</v>
      </c>
    </row>
    <row r="10222" spans="1:16" x14ac:dyDescent="0.25">
      <c r="A10222" t="s">
        <v>15330</v>
      </c>
      <c r="B10222">
        <v>1338</v>
      </c>
      <c r="C10222" s="3" t="str">
        <f>HYPERLINK("http://www.uniprot.org/uniprot/I1K507","tr|I1K507|I1K507_SOYBN")</f>
        <v>tr|I1K507|I1K507_SOYBN</v>
      </c>
      <c r="D10222" t="s">
        <v>28</v>
      </c>
      <c r="E10222">
        <v>63.17</v>
      </c>
      <c r="F10222">
        <v>516</v>
      </c>
      <c r="G10222">
        <v>190</v>
      </c>
      <c r="H10222">
        <v>71</v>
      </c>
      <c r="I10222">
        <v>1</v>
      </c>
      <c r="J10222">
        <v>1335</v>
      </c>
      <c r="K10222">
        <v>1</v>
      </c>
      <c r="L10222">
        <v>1</v>
      </c>
      <c r="M10222">
        <v>516</v>
      </c>
      <c r="N10222" t="s">
        <v>18</v>
      </c>
      <c r="O10222">
        <v>0</v>
      </c>
      <c r="P10222">
        <v>1697</v>
      </c>
    </row>
    <row r="10223" spans="1:16" x14ac:dyDescent="0.25">
      <c r="A10223" t="s">
        <v>15331</v>
      </c>
      <c r="B10223">
        <v>810</v>
      </c>
      <c r="C10223" s="3" t="str">
        <f>HYPERLINK("http://www.uniprot.org/uniprot/G7J4F9","tr|G7J4F9|G7J4F9_MEDTR")</f>
        <v>tr|G7J4F9|G7J4F9_MEDTR</v>
      </c>
      <c r="D10223" t="s">
        <v>15332</v>
      </c>
      <c r="E10223">
        <v>71.849999999999994</v>
      </c>
      <c r="F10223">
        <v>270</v>
      </c>
      <c r="G10223">
        <v>76</v>
      </c>
      <c r="H10223">
        <v>1</v>
      </c>
      <c r="I10223">
        <v>1</v>
      </c>
      <c r="J10223">
        <v>807</v>
      </c>
      <c r="K10223">
        <v>1</v>
      </c>
      <c r="L10223">
        <v>1</v>
      </c>
      <c r="M10223">
        <v>270</v>
      </c>
      <c r="N10223" t="s">
        <v>18</v>
      </c>
      <c r="O10223" s="1">
        <v>5.8807599999999997E-96</v>
      </c>
      <c r="P10223">
        <v>913</v>
      </c>
    </row>
    <row r="10224" spans="1:16" x14ac:dyDescent="0.25">
      <c r="A10224" t="s">
        <v>15333</v>
      </c>
      <c r="B10224">
        <v>1347</v>
      </c>
      <c r="C10224" s="3" t="str">
        <f>HYPERLINK("http://www.uniprot.org/uniprot/M5WFS1","tr|M5WFS1|M5WFS1_PRUPE")</f>
        <v>tr|M5WFS1|M5WFS1_PRUPE</v>
      </c>
      <c r="D10224" t="s">
        <v>15334</v>
      </c>
      <c r="E10224">
        <v>64.97</v>
      </c>
      <c r="F10224">
        <v>454</v>
      </c>
      <c r="G10224">
        <v>159</v>
      </c>
      <c r="H10224">
        <v>6</v>
      </c>
      <c r="I10224">
        <v>1</v>
      </c>
      <c r="J10224">
        <v>1344</v>
      </c>
      <c r="K10224">
        <v>1</v>
      </c>
      <c r="L10224">
        <v>1</v>
      </c>
      <c r="M10224">
        <v>454</v>
      </c>
      <c r="N10224" t="s">
        <v>18</v>
      </c>
      <c r="O10224" s="1">
        <v>5.8841700000000003E-176</v>
      </c>
      <c r="P10224">
        <v>1606</v>
      </c>
    </row>
    <row r="10225" spans="1:16" x14ac:dyDescent="0.25">
      <c r="A10225" t="s">
        <v>15335</v>
      </c>
      <c r="B10225">
        <v>1434</v>
      </c>
      <c r="C10225" s="3" t="str">
        <f>HYPERLINK("http://www.uniprot.org/uniprot/I1KLR2","tr|I1KLR2|I1KLR2_SOYBN")</f>
        <v>tr|I1KLR2|I1KLR2_SOYBN</v>
      </c>
      <c r="D10225" t="s">
        <v>28</v>
      </c>
      <c r="E10225">
        <v>88.46</v>
      </c>
      <c r="F10225">
        <v>477</v>
      </c>
      <c r="G10225">
        <v>55</v>
      </c>
      <c r="H10225">
        <v>0</v>
      </c>
      <c r="I10225">
        <v>1</v>
      </c>
      <c r="J10225">
        <v>1431</v>
      </c>
      <c r="K10225">
        <v>1</v>
      </c>
      <c r="L10225">
        <v>1</v>
      </c>
      <c r="M10225">
        <v>477</v>
      </c>
      <c r="N10225" t="s">
        <v>18</v>
      </c>
      <c r="O10225">
        <v>0</v>
      </c>
      <c r="P10225">
        <v>2270</v>
      </c>
    </row>
    <row r="10226" spans="1:16" x14ac:dyDescent="0.25">
      <c r="A10226" t="s">
        <v>15336</v>
      </c>
      <c r="B10226">
        <v>1005</v>
      </c>
      <c r="C10226" s="3" t="str">
        <f>HYPERLINK("http://www.uniprot.org/uniprot/I1LMB7","tr|I1LMB7|I1LMB7_SOYBN")</f>
        <v>tr|I1LMB7|I1LMB7_SOYBN</v>
      </c>
      <c r="D10226" t="s">
        <v>28</v>
      </c>
      <c r="E10226">
        <v>63.03</v>
      </c>
      <c r="F10226">
        <v>349</v>
      </c>
      <c r="G10226">
        <v>129</v>
      </c>
      <c r="H10226">
        <v>15</v>
      </c>
      <c r="I10226">
        <v>1</v>
      </c>
      <c r="J10226">
        <v>1002</v>
      </c>
      <c r="K10226">
        <v>1</v>
      </c>
      <c r="L10226">
        <v>1</v>
      </c>
      <c r="M10226">
        <v>336</v>
      </c>
      <c r="N10226" t="s">
        <v>18</v>
      </c>
      <c r="O10226" s="1">
        <v>7.0042600000000005E-114</v>
      </c>
      <c r="P10226">
        <v>1069</v>
      </c>
    </row>
    <row r="10227" spans="1:16" x14ac:dyDescent="0.25">
      <c r="A10227" t="s">
        <v>15337</v>
      </c>
      <c r="B10227">
        <v>813</v>
      </c>
      <c r="C10227" s="3" t="str">
        <f>HYPERLINK("http://www.uniprot.org/uniprot/I3SF42","tr|I3SF42|I3SF42_LOTJA")</f>
        <v>tr|I3SF42|I3SF42_LOTJA</v>
      </c>
      <c r="D10227" t="s">
        <v>93</v>
      </c>
      <c r="E10227">
        <v>87.4</v>
      </c>
      <c r="F10227">
        <v>270</v>
      </c>
      <c r="G10227">
        <v>34</v>
      </c>
      <c r="H10227">
        <v>0</v>
      </c>
      <c r="I10227">
        <v>1</v>
      </c>
      <c r="J10227">
        <v>810</v>
      </c>
      <c r="K10227">
        <v>1</v>
      </c>
      <c r="L10227">
        <v>1</v>
      </c>
      <c r="M10227">
        <v>269</v>
      </c>
      <c r="N10227" t="s">
        <v>18</v>
      </c>
      <c r="O10227" s="1">
        <v>4.6421499999999997E-133</v>
      </c>
      <c r="P10227">
        <v>1233</v>
      </c>
    </row>
    <row r="10228" spans="1:16" x14ac:dyDescent="0.25">
      <c r="A10228" t="s">
        <v>15338</v>
      </c>
      <c r="B10228">
        <v>4275</v>
      </c>
      <c r="C10228" s="3" t="str">
        <f>HYPERLINK("http://www.uniprot.org/uniprot/G7L8N7","tr|G7L8N7|G7L8N7_MEDTR")</f>
        <v>tr|G7L8N7|G7L8N7_MEDTR</v>
      </c>
      <c r="D10228" t="s">
        <v>15339</v>
      </c>
      <c r="E10228">
        <v>75.83</v>
      </c>
      <c r="F10228">
        <v>745</v>
      </c>
      <c r="G10228">
        <v>180</v>
      </c>
      <c r="H10228">
        <v>5</v>
      </c>
      <c r="I10228">
        <v>2044</v>
      </c>
      <c r="J10228">
        <v>4263</v>
      </c>
      <c r="K10228">
        <v>1</v>
      </c>
      <c r="L10228">
        <v>1</v>
      </c>
      <c r="M10228">
        <v>711</v>
      </c>
      <c r="N10228" t="s">
        <v>18</v>
      </c>
      <c r="O10228">
        <v>0</v>
      </c>
      <c r="P10228">
        <v>2756</v>
      </c>
    </row>
    <row r="10229" spans="1:16" x14ac:dyDescent="0.25">
      <c r="A10229" t="s">
        <v>15340</v>
      </c>
      <c r="B10229">
        <v>456</v>
      </c>
      <c r="C10229" s="3" t="str">
        <f>HYPERLINK("http://www.uniprot.org/uniprot/Q8L6V6","tr|Q8L6V6|Q8L6V6_CICAR")</f>
        <v>tr|Q8L6V6|Q8L6V6_CICAR</v>
      </c>
      <c r="D10229" t="s">
        <v>15087</v>
      </c>
      <c r="E10229">
        <v>69.73</v>
      </c>
      <c r="F10229">
        <v>152</v>
      </c>
      <c r="G10229">
        <v>46</v>
      </c>
      <c r="H10229">
        <v>1</v>
      </c>
      <c r="I10229">
        <v>1</v>
      </c>
      <c r="J10229">
        <v>453</v>
      </c>
      <c r="K10229">
        <v>1</v>
      </c>
      <c r="L10229">
        <v>1</v>
      </c>
      <c r="M10229">
        <v>152</v>
      </c>
      <c r="N10229" t="s">
        <v>18</v>
      </c>
      <c r="O10229" s="1">
        <v>6.4490300000000006E-58</v>
      </c>
      <c r="P10229">
        <v>581</v>
      </c>
    </row>
    <row r="10230" spans="1:16" x14ac:dyDescent="0.25">
      <c r="A10230" t="s">
        <v>15341</v>
      </c>
      <c r="B10230">
        <v>297</v>
      </c>
      <c r="C10230" s="3" t="str">
        <f>HYPERLINK("http://www.uniprot.org/uniprot/G7J7D9","tr|G7J7D9|G7J7D9_MEDTR")</f>
        <v>tr|G7J7D9|G7J7D9_MEDTR</v>
      </c>
      <c r="D10230" t="s">
        <v>554</v>
      </c>
      <c r="E10230">
        <v>82.65</v>
      </c>
      <c r="F10230">
        <v>98</v>
      </c>
      <c r="G10230">
        <v>17</v>
      </c>
      <c r="H10230">
        <v>0</v>
      </c>
      <c r="I10230">
        <v>1</v>
      </c>
      <c r="J10230">
        <v>294</v>
      </c>
      <c r="K10230">
        <v>1</v>
      </c>
      <c r="L10230">
        <v>402</v>
      </c>
      <c r="M10230">
        <v>499</v>
      </c>
      <c r="N10230" t="s">
        <v>18</v>
      </c>
      <c r="O10230" s="1">
        <v>7.4199699999999996E-41</v>
      </c>
      <c r="P10230">
        <v>434</v>
      </c>
    </row>
    <row r="10231" spans="1:16" x14ac:dyDescent="0.25">
      <c r="A10231" t="s">
        <v>15342</v>
      </c>
      <c r="B10231">
        <v>480</v>
      </c>
      <c r="C10231" s="3" t="str">
        <f>HYPERLINK("http://www.uniprot.org/uniprot/G7K3N7","tr|G7K3N7|G7K3N7_MEDTR")</f>
        <v>tr|G7K3N7|G7K3N7_MEDTR</v>
      </c>
      <c r="D10231" t="s">
        <v>15343</v>
      </c>
      <c r="E10231">
        <v>79.16</v>
      </c>
      <c r="F10231">
        <v>144</v>
      </c>
      <c r="G10231">
        <v>30</v>
      </c>
      <c r="H10231">
        <v>3</v>
      </c>
      <c r="I10231">
        <v>1</v>
      </c>
      <c r="J10231">
        <v>423</v>
      </c>
      <c r="K10231">
        <v>1</v>
      </c>
      <c r="L10231">
        <v>7</v>
      </c>
      <c r="M10231">
        <v>150</v>
      </c>
      <c r="N10231" t="s">
        <v>18</v>
      </c>
      <c r="O10231" s="1">
        <v>8.60563E-58</v>
      </c>
      <c r="P10231">
        <v>580</v>
      </c>
    </row>
    <row r="10232" spans="1:16" x14ac:dyDescent="0.25">
      <c r="A10232" t="s">
        <v>15344</v>
      </c>
      <c r="B10232">
        <v>513</v>
      </c>
      <c r="C10232" s="3" t="str">
        <f>HYPERLINK("http://www.uniprot.org/uniprot/G7L3A7","tr|G7L3A7|G7L3A7_MEDTR")</f>
        <v>tr|G7L3A7|G7L3A7_MEDTR</v>
      </c>
      <c r="D10232" t="s">
        <v>15345</v>
      </c>
      <c r="E10232">
        <v>88.88</v>
      </c>
      <c r="F10232">
        <v>117</v>
      </c>
      <c r="G10232">
        <v>13</v>
      </c>
      <c r="H10232">
        <v>0</v>
      </c>
      <c r="I10232">
        <v>121</v>
      </c>
      <c r="J10232">
        <v>471</v>
      </c>
      <c r="K10232">
        <v>1</v>
      </c>
      <c r="L10232">
        <v>23</v>
      </c>
      <c r="M10232">
        <v>139</v>
      </c>
      <c r="N10232" t="s">
        <v>18</v>
      </c>
      <c r="O10232" s="1">
        <v>4.0068600000000002E-55</v>
      </c>
      <c r="P10232">
        <v>557</v>
      </c>
    </row>
    <row r="10233" spans="1:16" x14ac:dyDescent="0.25">
      <c r="A10233" t="s">
        <v>15346</v>
      </c>
      <c r="B10233">
        <v>693</v>
      </c>
      <c r="C10233" s="3" t="str">
        <f>HYPERLINK("http://www.uniprot.org/uniprot/M5Y0E0","tr|M5Y0E0|M5Y0E0_PRUPE")</f>
        <v>tr|M5Y0E0|M5Y0E0_PRUPE</v>
      </c>
      <c r="D10233" t="s">
        <v>452</v>
      </c>
      <c r="E10233">
        <v>34.090000000000003</v>
      </c>
      <c r="F10233">
        <v>176</v>
      </c>
      <c r="G10233">
        <v>116</v>
      </c>
      <c r="H10233">
        <v>2</v>
      </c>
      <c r="I10233">
        <v>76</v>
      </c>
      <c r="J10233">
        <v>597</v>
      </c>
      <c r="K10233">
        <v>1</v>
      </c>
      <c r="L10233">
        <v>6</v>
      </c>
      <c r="M10233">
        <v>179</v>
      </c>
      <c r="N10233" t="s">
        <v>18</v>
      </c>
      <c r="O10233" s="1">
        <v>1.2128999999999999E-18</v>
      </c>
      <c r="P10233">
        <v>245</v>
      </c>
    </row>
    <row r="10234" spans="1:16" x14ac:dyDescent="0.25">
      <c r="A10234" t="s">
        <v>15347</v>
      </c>
      <c r="B10234">
        <v>429</v>
      </c>
      <c r="C10234" s="3" t="str">
        <f>HYPERLINK("http://www.uniprot.org/uniprot/G7KVL6","tr|G7KVL6|G7KVL6_MEDTR")</f>
        <v>tr|G7KVL6|G7KVL6_MEDTR</v>
      </c>
      <c r="D10234" t="s">
        <v>460</v>
      </c>
      <c r="E10234">
        <v>35.51</v>
      </c>
      <c r="F10234">
        <v>107</v>
      </c>
      <c r="G10234">
        <v>69</v>
      </c>
      <c r="H10234">
        <v>4</v>
      </c>
      <c r="I10234">
        <v>79</v>
      </c>
      <c r="J10234">
        <v>387</v>
      </c>
      <c r="K10234">
        <v>1</v>
      </c>
      <c r="L10234">
        <v>36</v>
      </c>
      <c r="M10234">
        <v>137</v>
      </c>
      <c r="N10234" t="s">
        <v>18</v>
      </c>
      <c r="O10234" s="1">
        <v>4.5821600000000003E-11</v>
      </c>
      <c r="P10234">
        <v>177</v>
      </c>
    </row>
    <row r="10235" spans="1:16" x14ac:dyDescent="0.25">
      <c r="A10235" t="s">
        <v>15348</v>
      </c>
      <c r="B10235">
        <v>2274</v>
      </c>
      <c r="C10235" s="3" t="str">
        <f>HYPERLINK("http://www.uniprot.org/uniprot/G7I2F3","tr|G7I2F3|G7I2F3_MEDTR")</f>
        <v>tr|G7I2F3|G7I2F3_MEDTR</v>
      </c>
      <c r="D10235" t="s">
        <v>257</v>
      </c>
      <c r="E10235">
        <v>34.94</v>
      </c>
      <c r="F10235">
        <v>435</v>
      </c>
      <c r="G10235">
        <v>283</v>
      </c>
      <c r="H10235">
        <v>3</v>
      </c>
      <c r="I10235">
        <v>964</v>
      </c>
      <c r="J10235">
        <v>2259</v>
      </c>
      <c r="K10235">
        <v>1</v>
      </c>
      <c r="L10235">
        <v>43</v>
      </c>
      <c r="M10235">
        <v>408</v>
      </c>
      <c r="N10235" t="s">
        <v>18</v>
      </c>
      <c r="O10235" s="1">
        <v>4.3712199999999998E-58</v>
      </c>
      <c r="P10235">
        <v>592</v>
      </c>
    </row>
    <row r="10236" spans="1:16" x14ac:dyDescent="0.25">
      <c r="A10236" t="s">
        <v>15349</v>
      </c>
      <c r="B10236">
        <v>1677</v>
      </c>
      <c r="C10236" s="3" t="str">
        <f>HYPERLINK("http://www.uniprot.org/uniprot/I1L9D9","tr|I1L9D9|I1L9D9_SOYBN")</f>
        <v>tr|I1L9D9|I1L9D9_SOYBN</v>
      </c>
      <c r="D10236" t="s">
        <v>28</v>
      </c>
      <c r="E10236">
        <v>84.21</v>
      </c>
      <c r="F10236">
        <v>570</v>
      </c>
      <c r="G10236">
        <v>90</v>
      </c>
      <c r="H10236">
        <v>12</v>
      </c>
      <c r="I10236">
        <v>1</v>
      </c>
      <c r="J10236">
        <v>1674</v>
      </c>
      <c r="K10236">
        <v>1</v>
      </c>
      <c r="L10236">
        <v>17</v>
      </c>
      <c r="M10236">
        <v>585</v>
      </c>
      <c r="N10236" t="s">
        <v>18</v>
      </c>
      <c r="O10236">
        <v>0</v>
      </c>
      <c r="P10236">
        <v>2448</v>
      </c>
    </row>
    <row r="10237" spans="1:16" x14ac:dyDescent="0.25">
      <c r="A10237" t="s">
        <v>15350</v>
      </c>
      <c r="B10237">
        <v>744</v>
      </c>
      <c r="C10237" s="3" t="str">
        <f>HYPERLINK("http://www.uniprot.org/uniprot/G7ITU4","tr|G7ITU4|G7ITU4_MEDTR")</f>
        <v>tr|G7ITU4|G7ITU4_MEDTR</v>
      </c>
      <c r="D10237" t="s">
        <v>15351</v>
      </c>
      <c r="E10237">
        <v>65.16</v>
      </c>
      <c r="F10237">
        <v>244</v>
      </c>
      <c r="G10237">
        <v>85</v>
      </c>
      <c r="H10237">
        <v>3</v>
      </c>
      <c r="I10237">
        <v>7</v>
      </c>
      <c r="J10237">
        <v>729</v>
      </c>
      <c r="K10237">
        <v>1</v>
      </c>
      <c r="L10237">
        <v>29</v>
      </c>
      <c r="M10237">
        <v>261</v>
      </c>
      <c r="N10237" t="s">
        <v>18</v>
      </c>
      <c r="O10237" s="1">
        <v>2.8160600000000001E-75</v>
      </c>
      <c r="P10237">
        <v>734</v>
      </c>
    </row>
    <row r="10238" spans="1:16" x14ac:dyDescent="0.25">
      <c r="A10238" t="s">
        <v>15352</v>
      </c>
      <c r="B10238">
        <v>516</v>
      </c>
      <c r="C10238" s="3" t="str">
        <f>HYPERLINK("http://www.uniprot.org/uniprot/I3S825","tr|I3S825|I3S825_MEDTR")</f>
        <v>tr|I3S825|I3S825_MEDTR</v>
      </c>
      <c r="D10238" t="s">
        <v>22</v>
      </c>
      <c r="E10238">
        <v>86.7</v>
      </c>
      <c r="F10238">
        <v>173</v>
      </c>
      <c r="G10238">
        <v>23</v>
      </c>
      <c r="H10238">
        <v>3</v>
      </c>
      <c r="I10238">
        <v>1</v>
      </c>
      <c r="J10238">
        <v>510</v>
      </c>
      <c r="K10238">
        <v>1</v>
      </c>
      <c r="L10238">
        <v>1</v>
      </c>
      <c r="M10238">
        <v>173</v>
      </c>
      <c r="N10238" t="s">
        <v>18</v>
      </c>
      <c r="O10238" s="1">
        <v>7.4472799999999996E-86</v>
      </c>
      <c r="P10238">
        <v>822</v>
      </c>
    </row>
    <row r="10239" spans="1:16" x14ac:dyDescent="0.25">
      <c r="A10239" t="s">
        <v>15353</v>
      </c>
      <c r="B10239">
        <v>675</v>
      </c>
      <c r="C10239" s="3" t="str">
        <f>HYPERLINK("http://www.uniprot.org/uniprot/B7FKZ3","tr|B7FKZ3|B7FKZ3_MEDTR")</f>
        <v>tr|B7FKZ3|B7FKZ3_MEDTR</v>
      </c>
      <c r="D10239" t="s">
        <v>15354</v>
      </c>
      <c r="E10239">
        <v>69.92</v>
      </c>
      <c r="F10239">
        <v>266</v>
      </c>
      <c r="G10239">
        <v>80</v>
      </c>
      <c r="H10239">
        <v>42</v>
      </c>
      <c r="I10239">
        <v>1</v>
      </c>
      <c r="J10239">
        <v>672</v>
      </c>
      <c r="K10239">
        <v>1</v>
      </c>
      <c r="L10239">
        <v>1</v>
      </c>
      <c r="M10239">
        <v>266</v>
      </c>
      <c r="N10239" t="s">
        <v>18</v>
      </c>
      <c r="O10239" s="1">
        <v>2.0512699999999999E-100</v>
      </c>
      <c r="P10239">
        <v>950</v>
      </c>
    </row>
    <row r="10240" spans="1:16" x14ac:dyDescent="0.25">
      <c r="A10240" t="s">
        <v>15355</v>
      </c>
      <c r="B10240">
        <v>702</v>
      </c>
      <c r="C10240" s="3" t="str">
        <f>HYPERLINK("http://www.uniprot.org/uniprot/I1KYB0","tr|I1KYB0|I1KYB0_SOYBN")</f>
        <v>tr|I1KYB0|I1KYB0_SOYBN</v>
      </c>
      <c r="D10240" t="s">
        <v>28</v>
      </c>
      <c r="E10240">
        <v>58.92</v>
      </c>
      <c r="F10240">
        <v>241</v>
      </c>
      <c r="G10240">
        <v>99</v>
      </c>
      <c r="H10240">
        <v>32</v>
      </c>
      <c r="I10240">
        <v>7</v>
      </c>
      <c r="J10240">
        <v>633</v>
      </c>
      <c r="K10240">
        <v>1</v>
      </c>
      <c r="L10240">
        <v>69</v>
      </c>
      <c r="M10240">
        <v>309</v>
      </c>
      <c r="N10240" t="s">
        <v>18</v>
      </c>
      <c r="O10240" s="1">
        <v>5.9277500000000003E-69</v>
      </c>
      <c r="P10240">
        <v>679</v>
      </c>
    </row>
    <row r="10241" spans="1:16" x14ac:dyDescent="0.25">
      <c r="A10241" t="s">
        <v>15356</v>
      </c>
      <c r="B10241">
        <v>243</v>
      </c>
      <c r="C10241" s="3" t="str">
        <f>HYPERLINK("http://www.uniprot.org/uniprot/Q2HTF4","tr|Q2HTF4|Q2HTF4_MEDTR")</f>
        <v>tr|Q2HTF4|Q2HTF4_MEDTR</v>
      </c>
      <c r="D10241" t="s">
        <v>15357</v>
      </c>
      <c r="E10241">
        <v>96.2</v>
      </c>
      <c r="F10241">
        <v>79</v>
      </c>
      <c r="G10241">
        <v>3</v>
      </c>
      <c r="H10241">
        <v>0</v>
      </c>
      <c r="I10241">
        <v>1</v>
      </c>
      <c r="J10241">
        <v>237</v>
      </c>
      <c r="K10241">
        <v>1</v>
      </c>
      <c r="L10241">
        <v>1</v>
      </c>
      <c r="M10241">
        <v>79</v>
      </c>
      <c r="N10241" t="s">
        <v>18</v>
      </c>
      <c r="O10241" s="1">
        <v>2.7233099999999999E-35</v>
      </c>
      <c r="P10241">
        <v>386</v>
      </c>
    </row>
    <row r="10242" spans="1:16" x14ac:dyDescent="0.25">
      <c r="A10242" t="s">
        <v>15358</v>
      </c>
      <c r="B10242">
        <v>3324</v>
      </c>
      <c r="C10242" s="3" t="str">
        <f>HYPERLINK("http://www.uniprot.org/uniprot/I1N927","tr|I1N927|I1N927_SOYBN")</f>
        <v>tr|I1N927|I1N927_SOYBN</v>
      </c>
      <c r="D10242" t="s">
        <v>71</v>
      </c>
      <c r="E10242">
        <v>73.16</v>
      </c>
      <c r="F10242">
        <v>1103</v>
      </c>
      <c r="G10242">
        <v>296</v>
      </c>
      <c r="H10242">
        <v>8</v>
      </c>
      <c r="I10242">
        <v>37</v>
      </c>
      <c r="J10242">
        <v>3321</v>
      </c>
      <c r="K10242">
        <v>1</v>
      </c>
      <c r="L10242">
        <v>4</v>
      </c>
      <c r="M10242">
        <v>1101</v>
      </c>
      <c r="N10242" t="s">
        <v>18</v>
      </c>
      <c r="O10242">
        <v>0</v>
      </c>
      <c r="P10242">
        <v>4059</v>
      </c>
    </row>
    <row r="10243" spans="1:16" x14ac:dyDescent="0.25">
      <c r="A10243" t="s">
        <v>15359</v>
      </c>
      <c r="B10243">
        <v>792</v>
      </c>
      <c r="C10243" s="3" t="str">
        <f>HYPERLINK("http://www.uniprot.org/uniprot/I1MLP5","tr|I1MLP5|I1MLP5_SOYBN")</f>
        <v>tr|I1MLP5|I1MLP5_SOYBN</v>
      </c>
      <c r="D10243" t="s">
        <v>28</v>
      </c>
      <c r="E10243">
        <v>65.48</v>
      </c>
      <c r="F10243">
        <v>281</v>
      </c>
      <c r="G10243">
        <v>97</v>
      </c>
      <c r="H10243">
        <v>18</v>
      </c>
      <c r="I10243">
        <v>1</v>
      </c>
      <c r="J10243">
        <v>789</v>
      </c>
      <c r="K10243">
        <v>1</v>
      </c>
      <c r="L10243">
        <v>1</v>
      </c>
      <c r="M10243">
        <v>276</v>
      </c>
      <c r="N10243" t="s">
        <v>18</v>
      </c>
      <c r="O10243" s="1">
        <v>2.27476E-97</v>
      </c>
      <c r="P10243">
        <v>925</v>
      </c>
    </row>
    <row r="10244" spans="1:16" x14ac:dyDescent="0.25">
      <c r="A10244" t="s">
        <v>15360</v>
      </c>
      <c r="B10244">
        <v>633</v>
      </c>
      <c r="C10244" s="3" t="str">
        <f>HYPERLINK("http://www.uniprot.org/uniprot/G7I6V2","tr|G7I6V2|G7I6V2_MEDTR")</f>
        <v>tr|G7I6V2|G7I6V2_MEDTR</v>
      </c>
      <c r="D10244" t="s">
        <v>15361</v>
      </c>
      <c r="E10244">
        <v>54.46</v>
      </c>
      <c r="F10244">
        <v>213</v>
      </c>
      <c r="G10244">
        <v>97</v>
      </c>
      <c r="H10244">
        <v>3</v>
      </c>
      <c r="I10244">
        <v>1</v>
      </c>
      <c r="J10244">
        <v>630</v>
      </c>
      <c r="K10244">
        <v>1</v>
      </c>
      <c r="L10244">
        <v>1</v>
      </c>
      <c r="M10244">
        <v>211</v>
      </c>
      <c r="N10244" t="s">
        <v>18</v>
      </c>
      <c r="O10244" s="1">
        <v>2.64757E-48</v>
      </c>
      <c r="P10244">
        <v>500</v>
      </c>
    </row>
    <row r="10245" spans="1:16" x14ac:dyDescent="0.25">
      <c r="A10245" t="s">
        <v>15362</v>
      </c>
      <c r="B10245">
        <v>1593</v>
      </c>
      <c r="C10245" s="3" t="str">
        <f>HYPERLINK("http://www.uniprot.org/uniprot/G7IEC9","tr|G7IEC9|G7IEC9_MEDTR")</f>
        <v>tr|G7IEC9|G7IEC9_MEDTR</v>
      </c>
      <c r="D10245" t="s">
        <v>15363</v>
      </c>
      <c r="E10245">
        <v>82.2</v>
      </c>
      <c r="F10245">
        <v>534</v>
      </c>
      <c r="G10245">
        <v>95</v>
      </c>
      <c r="H10245">
        <v>4</v>
      </c>
      <c r="I10245">
        <v>1</v>
      </c>
      <c r="J10245">
        <v>1590</v>
      </c>
      <c r="K10245">
        <v>1</v>
      </c>
      <c r="L10245">
        <v>1</v>
      </c>
      <c r="M10245">
        <v>533</v>
      </c>
      <c r="N10245" t="s">
        <v>18</v>
      </c>
      <c r="O10245">
        <v>0</v>
      </c>
      <c r="P10245">
        <v>2116</v>
      </c>
    </row>
    <row r="10246" spans="1:16" x14ac:dyDescent="0.25">
      <c r="A10246" t="s">
        <v>15364</v>
      </c>
      <c r="B10246">
        <v>525</v>
      </c>
      <c r="C10246" s="3" t="str">
        <f>HYPERLINK("http://www.uniprot.org/uniprot/I3SQF6","tr|I3SQF6|I3SQF6_MEDTR")</f>
        <v>tr|I3SQF6|I3SQF6_MEDTR</v>
      </c>
      <c r="D10246" t="s">
        <v>22</v>
      </c>
      <c r="E10246">
        <v>47.48</v>
      </c>
      <c r="F10246">
        <v>179</v>
      </c>
      <c r="G10246">
        <v>94</v>
      </c>
      <c r="H10246">
        <v>16</v>
      </c>
      <c r="I10246">
        <v>28</v>
      </c>
      <c r="J10246">
        <v>516</v>
      </c>
      <c r="K10246">
        <v>1</v>
      </c>
      <c r="L10246">
        <v>122</v>
      </c>
      <c r="M10246">
        <v>299</v>
      </c>
      <c r="N10246" t="s">
        <v>18</v>
      </c>
      <c r="O10246" s="1">
        <v>2.5600499999999999E-30</v>
      </c>
      <c r="P10246">
        <v>343</v>
      </c>
    </row>
    <row r="10247" spans="1:16" x14ac:dyDescent="0.25">
      <c r="A10247" t="s">
        <v>15365</v>
      </c>
      <c r="B10247">
        <v>906</v>
      </c>
      <c r="C10247" s="3" t="str">
        <f>HYPERLINK("http://www.uniprot.org/uniprot/G7I7S7","tr|G7I7S7|G7I7S7_MEDTR")</f>
        <v>tr|G7I7S7|G7I7S7_MEDTR</v>
      </c>
      <c r="D10247" t="s">
        <v>15329</v>
      </c>
      <c r="E10247">
        <v>81.55</v>
      </c>
      <c r="F10247">
        <v>309</v>
      </c>
      <c r="G10247">
        <v>57</v>
      </c>
      <c r="H10247">
        <v>11</v>
      </c>
      <c r="I10247">
        <v>1</v>
      </c>
      <c r="J10247">
        <v>894</v>
      </c>
      <c r="K10247">
        <v>1</v>
      </c>
      <c r="L10247">
        <v>59</v>
      </c>
      <c r="M10247">
        <v>367</v>
      </c>
      <c r="N10247" t="s">
        <v>18</v>
      </c>
      <c r="O10247" s="1">
        <v>1.4924000000000001E-149</v>
      </c>
      <c r="P10247">
        <v>1376</v>
      </c>
    </row>
    <row r="10248" spans="1:16" x14ac:dyDescent="0.25">
      <c r="A10248" t="s">
        <v>15366</v>
      </c>
      <c r="B10248">
        <v>516</v>
      </c>
      <c r="C10248" s="3" t="str">
        <f>HYPERLINK("http://www.uniprot.org/uniprot/G7J4F8","tr|G7J4F8|G7J4F8_MEDTR")</f>
        <v>tr|G7J4F8|G7J4F8_MEDTR</v>
      </c>
      <c r="D10248" t="s">
        <v>15367</v>
      </c>
      <c r="E10248">
        <v>69.83</v>
      </c>
      <c r="F10248">
        <v>179</v>
      </c>
      <c r="G10248">
        <v>54</v>
      </c>
      <c r="H10248">
        <v>9</v>
      </c>
      <c r="I10248">
        <v>1</v>
      </c>
      <c r="J10248">
        <v>510</v>
      </c>
      <c r="K10248">
        <v>1</v>
      </c>
      <c r="L10248">
        <v>1</v>
      </c>
      <c r="M10248">
        <v>175</v>
      </c>
      <c r="N10248" t="s">
        <v>18</v>
      </c>
      <c r="O10248" s="1">
        <v>1.7288700000000002E-58</v>
      </c>
      <c r="P10248">
        <v>586</v>
      </c>
    </row>
    <row r="10249" spans="1:16" x14ac:dyDescent="0.25">
      <c r="A10249" t="s">
        <v>15368</v>
      </c>
      <c r="B10249">
        <v>705</v>
      </c>
      <c r="C10249" s="3" t="str">
        <f>HYPERLINK("http://www.uniprot.org/uniprot/A2Q2T1","tr|A2Q2T1|A2Q2T1_MEDTR")</f>
        <v>tr|A2Q2T1|A2Q2T1_MEDTR</v>
      </c>
      <c r="D10249" t="s">
        <v>337</v>
      </c>
      <c r="E10249">
        <v>53.75</v>
      </c>
      <c r="F10249">
        <v>240</v>
      </c>
      <c r="G10249">
        <v>111</v>
      </c>
      <c r="H10249">
        <v>18</v>
      </c>
      <c r="I10249">
        <v>4</v>
      </c>
      <c r="J10249">
        <v>669</v>
      </c>
      <c r="K10249">
        <v>1</v>
      </c>
      <c r="L10249">
        <v>138</v>
      </c>
      <c r="M10249">
        <v>376</v>
      </c>
      <c r="N10249" t="s">
        <v>18</v>
      </c>
      <c r="O10249" s="1">
        <v>3.2952699999999999E-59</v>
      </c>
      <c r="P10249">
        <v>595</v>
      </c>
    </row>
    <row r="10250" spans="1:16" x14ac:dyDescent="0.25">
      <c r="A10250" t="s">
        <v>15369</v>
      </c>
      <c r="B10250">
        <v>267</v>
      </c>
      <c r="C10250" s="3" t="str">
        <f>HYPERLINK("http://www.uniprot.org/uniprot/I3S9F3","tr|I3S9F3|I3S9F3_MEDTR")</f>
        <v>tr|I3S9F3|I3S9F3_MEDTR</v>
      </c>
      <c r="D10250" t="s">
        <v>386</v>
      </c>
      <c r="E10250">
        <v>98.63</v>
      </c>
      <c r="F10250">
        <v>73</v>
      </c>
      <c r="G10250">
        <v>1</v>
      </c>
      <c r="H10250">
        <v>0</v>
      </c>
      <c r="I10250">
        <v>46</v>
      </c>
      <c r="J10250">
        <v>264</v>
      </c>
      <c r="K10250">
        <v>1</v>
      </c>
      <c r="L10250">
        <v>16</v>
      </c>
      <c r="M10250">
        <v>88</v>
      </c>
      <c r="N10250" t="s">
        <v>18</v>
      </c>
      <c r="O10250" s="1">
        <v>3.4502999999999998E-35</v>
      </c>
      <c r="P10250">
        <v>385</v>
      </c>
    </row>
    <row r="10251" spans="1:16" x14ac:dyDescent="0.25">
      <c r="A10251" t="s">
        <v>15370</v>
      </c>
      <c r="B10251">
        <v>1398</v>
      </c>
      <c r="C10251" s="3" t="str">
        <f>HYPERLINK("http://www.uniprot.org/uniprot/G7J9D2","tr|G7J9D2|G7J9D2_MEDTR")</f>
        <v>tr|G7J9D2|G7J9D2_MEDTR</v>
      </c>
      <c r="D10251" t="s">
        <v>15371</v>
      </c>
      <c r="E10251">
        <v>79.260000000000005</v>
      </c>
      <c r="F10251">
        <v>463</v>
      </c>
      <c r="G10251">
        <v>96</v>
      </c>
      <c r="H10251">
        <v>13</v>
      </c>
      <c r="I10251">
        <v>1</v>
      </c>
      <c r="J10251">
        <v>1350</v>
      </c>
      <c r="K10251">
        <v>1</v>
      </c>
      <c r="L10251">
        <v>35</v>
      </c>
      <c r="M10251">
        <v>489</v>
      </c>
      <c r="N10251" t="s">
        <v>18</v>
      </c>
      <c r="O10251">
        <v>0</v>
      </c>
      <c r="P10251">
        <v>1902</v>
      </c>
    </row>
    <row r="10252" spans="1:16" x14ac:dyDescent="0.25">
      <c r="A10252" t="s">
        <v>15372</v>
      </c>
      <c r="B10252">
        <v>1470</v>
      </c>
      <c r="C10252" s="3" t="str">
        <f>HYPERLINK("http://www.uniprot.org/uniprot/I3S7A2","tr|I3S7A2|I3S7A2_MEDTR")</f>
        <v>tr|I3S7A2|I3S7A2_MEDTR</v>
      </c>
      <c r="D10252" t="s">
        <v>22</v>
      </c>
      <c r="E10252">
        <v>80.81</v>
      </c>
      <c r="F10252">
        <v>490</v>
      </c>
      <c r="G10252">
        <v>94</v>
      </c>
      <c r="H10252">
        <v>1</v>
      </c>
      <c r="I10252">
        <v>1</v>
      </c>
      <c r="J10252">
        <v>1467</v>
      </c>
      <c r="K10252">
        <v>1</v>
      </c>
      <c r="L10252">
        <v>1</v>
      </c>
      <c r="M10252">
        <v>489</v>
      </c>
      <c r="N10252" t="s">
        <v>18</v>
      </c>
      <c r="O10252">
        <v>0</v>
      </c>
      <c r="P10252">
        <v>2060</v>
      </c>
    </row>
    <row r="10253" spans="1:16" x14ac:dyDescent="0.25">
      <c r="A10253" t="s">
        <v>15373</v>
      </c>
      <c r="B10253">
        <v>660</v>
      </c>
      <c r="C10253" s="3" t="str">
        <f>HYPERLINK("http://www.uniprot.org/uniprot/I1J7S5","tr|I1J7S5|I1J7S5_SOYBN")</f>
        <v>tr|I1J7S5|I1J7S5_SOYBN</v>
      </c>
      <c r="D10253" t="s">
        <v>28</v>
      </c>
      <c r="E10253">
        <v>88.2</v>
      </c>
      <c r="F10253">
        <v>195</v>
      </c>
      <c r="G10253">
        <v>23</v>
      </c>
      <c r="H10253">
        <v>0</v>
      </c>
      <c r="I10253">
        <v>73</v>
      </c>
      <c r="J10253">
        <v>657</v>
      </c>
      <c r="K10253">
        <v>1</v>
      </c>
      <c r="L10253">
        <v>21</v>
      </c>
      <c r="M10253">
        <v>215</v>
      </c>
      <c r="N10253" t="s">
        <v>18</v>
      </c>
      <c r="O10253" s="1">
        <v>9.9152900000000007E-97</v>
      </c>
      <c r="P10253">
        <v>918</v>
      </c>
    </row>
    <row r="10254" spans="1:16" x14ac:dyDescent="0.25">
      <c r="A10254" t="s">
        <v>15374</v>
      </c>
      <c r="B10254">
        <v>1356</v>
      </c>
      <c r="C10254" s="3" t="str">
        <f>HYPERLINK("http://www.uniprot.org/uniprot/G7L8N8","tr|G7L8N8|G7L8N8_MEDTR")</f>
        <v>tr|G7L8N8|G7L8N8_MEDTR</v>
      </c>
      <c r="D10254" t="s">
        <v>15375</v>
      </c>
      <c r="E10254">
        <v>79.94</v>
      </c>
      <c r="F10254">
        <v>399</v>
      </c>
      <c r="G10254">
        <v>80</v>
      </c>
      <c r="H10254">
        <v>1</v>
      </c>
      <c r="I10254">
        <v>7</v>
      </c>
      <c r="J10254">
        <v>1200</v>
      </c>
      <c r="K10254">
        <v>1</v>
      </c>
      <c r="L10254">
        <v>4</v>
      </c>
      <c r="M10254">
        <v>402</v>
      </c>
      <c r="N10254" t="s">
        <v>18</v>
      </c>
      <c r="O10254">
        <v>0</v>
      </c>
      <c r="P10254">
        <v>1662</v>
      </c>
    </row>
    <row r="10255" spans="1:16" x14ac:dyDescent="0.25">
      <c r="A10255" t="s">
        <v>15376</v>
      </c>
      <c r="B10255">
        <v>402</v>
      </c>
      <c r="C10255" s="3" t="str">
        <f>HYPERLINK("http://www.uniprot.org/uniprot/I3SHZ2","tr|I3SHZ2|I3SHZ2_MEDTR")</f>
        <v>tr|I3SHZ2|I3SHZ2_MEDTR</v>
      </c>
      <c r="D10255" t="s">
        <v>22</v>
      </c>
      <c r="E10255">
        <v>80.34</v>
      </c>
      <c r="F10255">
        <v>117</v>
      </c>
      <c r="G10255">
        <v>23</v>
      </c>
      <c r="H10255">
        <v>1</v>
      </c>
      <c r="I10255">
        <v>49</v>
      </c>
      <c r="J10255">
        <v>396</v>
      </c>
      <c r="K10255">
        <v>1</v>
      </c>
      <c r="L10255">
        <v>51</v>
      </c>
      <c r="M10255">
        <v>167</v>
      </c>
      <c r="N10255" t="s">
        <v>18</v>
      </c>
      <c r="O10255" s="1">
        <v>2.1982299999999999E-45</v>
      </c>
      <c r="P10255">
        <v>473</v>
      </c>
    </row>
    <row r="10256" spans="1:16" x14ac:dyDescent="0.25">
      <c r="A10256" t="s">
        <v>15377</v>
      </c>
      <c r="B10256">
        <v>1413</v>
      </c>
      <c r="C10256" s="3" t="str">
        <f>HYPERLINK("http://www.uniprot.org/uniprot/G7K3N6","tr|G7K3N6|G7K3N6_MEDTR")</f>
        <v>tr|G7K3N6|G7K3N6_MEDTR</v>
      </c>
      <c r="D10256" t="s">
        <v>15378</v>
      </c>
      <c r="E10256">
        <v>71.45</v>
      </c>
      <c r="F10256">
        <v>466</v>
      </c>
      <c r="G10256">
        <v>133</v>
      </c>
      <c r="H10256">
        <v>4</v>
      </c>
      <c r="I10256">
        <v>7</v>
      </c>
      <c r="J10256">
        <v>1392</v>
      </c>
      <c r="K10256">
        <v>1</v>
      </c>
      <c r="L10256">
        <v>4</v>
      </c>
      <c r="M10256">
        <v>467</v>
      </c>
      <c r="N10256" t="s">
        <v>18</v>
      </c>
      <c r="O10256">
        <v>0</v>
      </c>
      <c r="P10256">
        <v>1748</v>
      </c>
    </row>
    <row r="10257" spans="1:16" x14ac:dyDescent="0.25">
      <c r="A10257" t="s">
        <v>15379</v>
      </c>
      <c r="B10257">
        <v>1092</v>
      </c>
      <c r="C10257" s="3" t="str">
        <f>HYPERLINK("http://www.uniprot.org/uniprot/G7L3A6","tr|G7L3A6|G7L3A6_MEDTR")</f>
        <v>tr|G7L3A6|G7L3A6_MEDTR</v>
      </c>
      <c r="D10257" t="s">
        <v>15380</v>
      </c>
      <c r="E10257">
        <v>69.510000000000005</v>
      </c>
      <c r="F10257">
        <v>433</v>
      </c>
      <c r="G10257">
        <v>132</v>
      </c>
      <c r="H10257">
        <v>70</v>
      </c>
      <c r="I10257">
        <v>1</v>
      </c>
      <c r="J10257">
        <v>1089</v>
      </c>
      <c r="K10257">
        <v>1</v>
      </c>
      <c r="L10257">
        <v>76</v>
      </c>
      <c r="M10257">
        <v>507</v>
      </c>
      <c r="N10257" t="s">
        <v>18</v>
      </c>
      <c r="O10257" s="1">
        <v>1.9420899999999999E-160</v>
      </c>
      <c r="P10257">
        <v>1471</v>
      </c>
    </row>
    <row r="10258" spans="1:16" x14ac:dyDescent="0.25">
      <c r="A10258" t="s">
        <v>15381</v>
      </c>
      <c r="B10258">
        <v>741</v>
      </c>
      <c r="C10258" s="3" t="str">
        <f>HYPERLINK("http://www.uniprot.org/uniprot/G7K4M4","tr|G7K4M4|G7K4M4_MEDTR")</f>
        <v>tr|G7K4M4|G7K4M4_MEDTR</v>
      </c>
      <c r="D10258" t="s">
        <v>517</v>
      </c>
      <c r="E10258">
        <v>54.81</v>
      </c>
      <c r="F10258">
        <v>166</v>
      </c>
      <c r="G10258">
        <v>75</v>
      </c>
      <c r="H10258">
        <v>0</v>
      </c>
      <c r="I10258">
        <v>4</v>
      </c>
      <c r="J10258">
        <v>501</v>
      </c>
      <c r="K10258">
        <v>1</v>
      </c>
      <c r="L10258">
        <v>376</v>
      </c>
      <c r="M10258">
        <v>541</v>
      </c>
      <c r="N10258" t="s">
        <v>18</v>
      </c>
      <c r="O10258" s="1">
        <v>1.1430800000000001E-44</v>
      </c>
      <c r="P10258">
        <v>470</v>
      </c>
    </row>
    <row r="10259" spans="1:16" x14ac:dyDescent="0.25">
      <c r="A10259" t="s">
        <v>15382</v>
      </c>
      <c r="B10259">
        <v>1143</v>
      </c>
      <c r="C10259" s="3" t="str">
        <f>HYPERLINK("http://www.uniprot.org/uniprot/C7FDI5","tr|C7FDI5|C7FDI5_SOYBN")</f>
        <v>tr|C7FDI5|C7FDI5_SOYBN</v>
      </c>
      <c r="D10259" t="s">
        <v>717</v>
      </c>
      <c r="E10259">
        <v>49.17</v>
      </c>
      <c r="F10259">
        <v>362</v>
      </c>
      <c r="G10259">
        <v>184</v>
      </c>
      <c r="H10259">
        <v>4</v>
      </c>
      <c r="I10259">
        <v>1</v>
      </c>
      <c r="J10259">
        <v>1074</v>
      </c>
      <c r="K10259">
        <v>1</v>
      </c>
      <c r="L10259">
        <v>704</v>
      </c>
      <c r="M10259">
        <v>1060</v>
      </c>
      <c r="N10259" t="s">
        <v>18</v>
      </c>
      <c r="O10259" s="1">
        <v>1.2507500000000001E-96</v>
      </c>
      <c r="P10259">
        <v>921</v>
      </c>
    </row>
    <row r="10260" spans="1:16" x14ac:dyDescent="0.25">
      <c r="A10260" t="s">
        <v>15383</v>
      </c>
      <c r="B10260">
        <v>1851</v>
      </c>
      <c r="C10260" s="3" t="str">
        <f>HYPERLINK("http://www.uniprot.org/uniprot/I1MHP5","tr|I1MHP5|I1MHP5_SOYBN")</f>
        <v>tr|I1MHP5|I1MHP5_SOYBN</v>
      </c>
      <c r="D10260" t="s">
        <v>28</v>
      </c>
      <c r="E10260">
        <v>27.85</v>
      </c>
      <c r="F10260">
        <v>420</v>
      </c>
      <c r="G10260">
        <v>303</v>
      </c>
      <c r="H10260">
        <v>42</v>
      </c>
      <c r="I10260">
        <v>151</v>
      </c>
      <c r="J10260">
        <v>1284</v>
      </c>
      <c r="K10260">
        <v>1</v>
      </c>
      <c r="L10260">
        <v>1057</v>
      </c>
      <c r="M10260">
        <v>1470</v>
      </c>
      <c r="N10260" t="s">
        <v>18</v>
      </c>
      <c r="O10260" s="1">
        <v>2.30072E-30</v>
      </c>
      <c r="P10260">
        <v>352</v>
      </c>
    </row>
    <row r="10261" spans="1:16" x14ac:dyDescent="0.25">
      <c r="A10261" t="s">
        <v>15384</v>
      </c>
      <c r="B10261">
        <v>2088</v>
      </c>
      <c r="C10261" s="3" t="str">
        <f>HYPERLINK("http://www.uniprot.org/uniprot/G7ZZE6","tr|G7ZZE6|G7ZZE6_MEDTR")</f>
        <v>tr|G7ZZE6|G7ZZE6_MEDTR</v>
      </c>
      <c r="D10261" t="s">
        <v>15385</v>
      </c>
      <c r="E10261">
        <v>80.19</v>
      </c>
      <c r="F10261">
        <v>702</v>
      </c>
      <c r="G10261">
        <v>139</v>
      </c>
      <c r="H10261">
        <v>7</v>
      </c>
      <c r="I10261">
        <v>1</v>
      </c>
      <c r="J10261">
        <v>2085</v>
      </c>
      <c r="K10261">
        <v>1</v>
      </c>
      <c r="L10261">
        <v>1</v>
      </c>
      <c r="M10261">
        <v>694</v>
      </c>
      <c r="N10261" t="s">
        <v>18</v>
      </c>
      <c r="O10261">
        <v>0</v>
      </c>
      <c r="P10261">
        <v>2766</v>
      </c>
    </row>
    <row r="10262" spans="1:16" x14ac:dyDescent="0.25">
      <c r="A10262" t="s">
        <v>15386</v>
      </c>
      <c r="B10262">
        <v>1362</v>
      </c>
      <c r="C10262" s="3" t="str">
        <f>HYPERLINK("http://www.uniprot.org/uniprot/G7ZXJ3","tr|G7ZXJ3|G7ZXJ3_MEDTR")</f>
        <v>tr|G7ZXJ3|G7ZXJ3_MEDTR</v>
      </c>
      <c r="D10262" t="s">
        <v>15387</v>
      </c>
      <c r="E10262">
        <v>71.739999999999995</v>
      </c>
      <c r="F10262">
        <v>453</v>
      </c>
      <c r="G10262">
        <v>128</v>
      </c>
      <c r="H10262">
        <v>0</v>
      </c>
      <c r="I10262">
        <v>1</v>
      </c>
      <c r="J10262">
        <v>1359</v>
      </c>
      <c r="K10262">
        <v>1</v>
      </c>
      <c r="L10262">
        <v>1</v>
      </c>
      <c r="M10262">
        <v>440</v>
      </c>
      <c r="N10262" t="s">
        <v>18</v>
      </c>
      <c r="O10262">
        <v>0</v>
      </c>
      <c r="P10262">
        <v>1671</v>
      </c>
    </row>
    <row r="10263" spans="1:16" x14ac:dyDescent="0.25">
      <c r="A10263" t="s">
        <v>15388</v>
      </c>
      <c r="B10263">
        <v>903</v>
      </c>
      <c r="C10263" s="3" t="str">
        <f>HYPERLINK("http://www.uniprot.org/uniprot/G7ITU5","tr|G7ITU5|G7ITU5_MEDTR")</f>
        <v>tr|G7ITU5|G7ITU5_MEDTR</v>
      </c>
      <c r="D10263" t="s">
        <v>15389</v>
      </c>
      <c r="E10263">
        <v>94.98</v>
      </c>
      <c r="F10263">
        <v>299</v>
      </c>
      <c r="G10263">
        <v>15</v>
      </c>
      <c r="H10263">
        <v>0</v>
      </c>
      <c r="I10263">
        <v>4</v>
      </c>
      <c r="J10263">
        <v>900</v>
      </c>
      <c r="K10263">
        <v>1</v>
      </c>
      <c r="L10263">
        <v>3</v>
      </c>
      <c r="M10263">
        <v>301</v>
      </c>
      <c r="N10263" t="s">
        <v>18</v>
      </c>
      <c r="O10263" s="1">
        <v>3.6357300000000001E-164</v>
      </c>
      <c r="P10263">
        <v>1502</v>
      </c>
    </row>
    <row r="10264" spans="1:16" x14ac:dyDescent="0.25">
      <c r="A10264" t="s">
        <v>15390</v>
      </c>
      <c r="B10264">
        <v>609</v>
      </c>
      <c r="C10264" s="3" t="str">
        <f>HYPERLINK("http://www.uniprot.org/uniprot/K7MCE9","tr|K7MCE9|K7MCE9_SOYBN")</f>
        <v>tr|K7MCE9|K7MCE9_SOYBN</v>
      </c>
      <c r="D10264" t="s">
        <v>117</v>
      </c>
      <c r="E10264">
        <v>73.260000000000005</v>
      </c>
      <c r="F10264">
        <v>202</v>
      </c>
      <c r="G10264">
        <v>54</v>
      </c>
      <c r="H10264">
        <v>0</v>
      </c>
      <c r="I10264">
        <v>1</v>
      </c>
      <c r="J10264">
        <v>606</v>
      </c>
      <c r="K10264">
        <v>1</v>
      </c>
      <c r="L10264">
        <v>1</v>
      </c>
      <c r="M10264">
        <v>201</v>
      </c>
      <c r="N10264" t="s">
        <v>18</v>
      </c>
      <c r="O10264" s="1">
        <v>2.08612E-76</v>
      </c>
      <c r="P10264">
        <v>742</v>
      </c>
    </row>
    <row r="10265" spans="1:16" x14ac:dyDescent="0.25">
      <c r="A10265" t="s">
        <v>15391</v>
      </c>
      <c r="B10265">
        <v>2946</v>
      </c>
      <c r="C10265" s="3" t="str">
        <f>HYPERLINK("http://www.uniprot.org/uniprot/I1LWP5","tr|I1LWP5|I1LWP5_SOYBN")</f>
        <v>tr|I1LWP5|I1LWP5_SOYBN</v>
      </c>
      <c r="D10265" t="s">
        <v>28</v>
      </c>
      <c r="E10265">
        <v>79.05</v>
      </c>
      <c r="F10265">
        <v>1041</v>
      </c>
      <c r="G10265">
        <v>218</v>
      </c>
      <c r="H10265">
        <v>62</v>
      </c>
      <c r="I10265">
        <v>7</v>
      </c>
      <c r="J10265">
        <v>2943</v>
      </c>
      <c r="K10265">
        <v>1</v>
      </c>
      <c r="L10265">
        <v>2</v>
      </c>
      <c r="M10265">
        <v>1038</v>
      </c>
      <c r="N10265" t="s">
        <v>18</v>
      </c>
      <c r="O10265">
        <v>0</v>
      </c>
      <c r="P10265">
        <v>4058</v>
      </c>
    </row>
    <row r="10266" spans="1:16" x14ac:dyDescent="0.25">
      <c r="A10266" t="s">
        <v>15392</v>
      </c>
      <c r="B10266">
        <v>1035</v>
      </c>
      <c r="C10266" s="3" t="str">
        <f>HYPERLINK("http://www.uniprot.org/uniprot/G7JC60","tr|G7JC60|G7JC60_MEDTR")</f>
        <v>tr|G7JC60|G7JC60_MEDTR</v>
      </c>
      <c r="D10266" t="s">
        <v>15393</v>
      </c>
      <c r="E10266">
        <v>72.67</v>
      </c>
      <c r="F10266">
        <v>344</v>
      </c>
      <c r="G10266">
        <v>94</v>
      </c>
      <c r="H10266">
        <v>0</v>
      </c>
      <c r="I10266">
        <v>1</v>
      </c>
      <c r="J10266">
        <v>1032</v>
      </c>
      <c r="K10266">
        <v>1</v>
      </c>
      <c r="L10266">
        <v>5</v>
      </c>
      <c r="M10266">
        <v>344</v>
      </c>
      <c r="N10266" t="s">
        <v>18</v>
      </c>
      <c r="O10266" s="1">
        <v>5.4313799999999999E-133</v>
      </c>
      <c r="P10266">
        <v>1234</v>
      </c>
    </row>
    <row r="10267" spans="1:16" x14ac:dyDescent="0.25">
      <c r="A10267" t="s">
        <v>15394</v>
      </c>
      <c r="B10267">
        <v>1395</v>
      </c>
      <c r="C10267" s="3" t="str">
        <f>HYPERLINK("http://www.uniprot.org/uniprot/Q2HTF1","tr|Q2HTF1|Q2HTF1_MEDTR")</f>
        <v>tr|Q2HTF1|Q2HTF1_MEDTR</v>
      </c>
      <c r="D10267" t="s">
        <v>15395</v>
      </c>
      <c r="E10267">
        <v>77.63</v>
      </c>
      <c r="F10267">
        <v>465</v>
      </c>
      <c r="G10267">
        <v>104</v>
      </c>
      <c r="H10267">
        <v>1</v>
      </c>
      <c r="I10267">
        <v>1</v>
      </c>
      <c r="J10267">
        <v>1392</v>
      </c>
      <c r="K10267">
        <v>1</v>
      </c>
      <c r="L10267">
        <v>1</v>
      </c>
      <c r="M10267">
        <v>458</v>
      </c>
      <c r="N10267" t="s">
        <v>18</v>
      </c>
      <c r="O10267">
        <v>0</v>
      </c>
      <c r="P10267">
        <v>1796</v>
      </c>
    </row>
    <row r="10268" spans="1:16" x14ac:dyDescent="0.25">
      <c r="A10268" t="s">
        <v>15396</v>
      </c>
      <c r="B10268">
        <v>870</v>
      </c>
      <c r="C10268" s="3" t="str">
        <f>HYPERLINK("http://www.uniprot.org/uniprot/G7KTK9","tr|G7KTK9|G7KTK9_MEDTR")</f>
        <v>tr|G7KTK9|G7KTK9_MEDTR</v>
      </c>
      <c r="D10268" t="s">
        <v>15397</v>
      </c>
      <c r="E10268">
        <v>75.430000000000007</v>
      </c>
      <c r="F10268">
        <v>289</v>
      </c>
      <c r="G10268">
        <v>71</v>
      </c>
      <c r="H10268">
        <v>1</v>
      </c>
      <c r="I10268">
        <v>4</v>
      </c>
      <c r="J10268">
        <v>867</v>
      </c>
      <c r="K10268">
        <v>1</v>
      </c>
      <c r="L10268">
        <v>1</v>
      </c>
      <c r="M10268">
        <v>288</v>
      </c>
      <c r="N10268" t="s">
        <v>18</v>
      </c>
      <c r="O10268" s="1">
        <v>1.4370600000000001E-122</v>
      </c>
      <c r="P10268">
        <v>1143</v>
      </c>
    </row>
    <row r="10269" spans="1:16" x14ac:dyDescent="0.25">
      <c r="A10269" t="s">
        <v>15398</v>
      </c>
      <c r="B10269">
        <v>2994</v>
      </c>
      <c r="C10269" s="3" t="str">
        <f>HYPERLINK("http://www.uniprot.org/uniprot/M4EPL9","tr|M4EPL9|M4EPL9_BRARP")</f>
        <v>tr|M4EPL9|M4EPL9_BRARP</v>
      </c>
      <c r="D10269" t="s">
        <v>15399</v>
      </c>
      <c r="E10269">
        <v>61.07</v>
      </c>
      <c r="F10269">
        <v>1097</v>
      </c>
      <c r="G10269">
        <v>427</v>
      </c>
      <c r="H10269">
        <v>109</v>
      </c>
      <c r="I10269">
        <v>28</v>
      </c>
      <c r="J10269">
        <v>2991</v>
      </c>
      <c r="K10269">
        <v>1</v>
      </c>
      <c r="L10269">
        <v>2</v>
      </c>
      <c r="M10269">
        <v>1056</v>
      </c>
      <c r="N10269" t="s">
        <v>18</v>
      </c>
      <c r="O10269">
        <v>0</v>
      </c>
      <c r="P10269">
        <v>3240</v>
      </c>
    </row>
    <row r="10270" spans="1:16" x14ac:dyDescent="0.25">
      <c r="A10270" t="s">
        <v>15400</v>
      </c>
      <c r="B10270">
        <v>1212</v>
      </c>
      <c r="C10270" s="3" t="str">
        <f>HYPERLINK("http://www.uniprot.org/uniprot/G7IED1","tr|G7IED1|G7IED1_MEDTR")</f>
        <v>tr|G7IED1|G7IED1_MEDTR</v>
      </c>
      <c r="D10270" t="s">
        <v>15401</v>
      </c>
      <c r="E10270">
        <v>91.54</v>
      </c>
      <c r="F10270">
        <v>343</v>
      </c>
      <c r="G10270">
        <v>29</v>
      </c>
      <c r="H10270">
        <v>0</v>
      </c>
      <c r="I10270">
        <v>181</v>
      </c>
      <c r="J10270">
        <v>1209</v>
      </c>
      <c r="K10270">
        <v>1</v>
      </c>
      <c r="L10270">
        <v>61</v>
      </c>
      <c r="M10270">
        <v>401</v>
      </c>
      <c r="N10270" t="s">
        <v>18</v>
      </c>
      <c r="O10270" s="1">
        <v>1.28442E-179</v>
      </c>
      <c r="P10270">
        <v>1637</v>
      </c>
    </row>
    <row r="10271" spans="1:16" x14ac:dyDescent="0.25">
      <c r="A10271" t="s">
        <v>15402</v>
      </c>
      <c r="B10271">
        <v>534</v>
      </c>
      <c r="C10271" s="3" t="str">
        <f>HYPERLINK("http://www.uniprot.org/uniprot/G7I7T2","tr|G7I7T2|G7I7T2_MEDTR")</f>
        <v>tr|G7I7T2|G7I7T2_MEDTR</v>
      </c>
      <c r="D10271" t="s">
        <v>15403</v>
      </c>
      <c r="E10271">
        <v>72.8</v>
      </c>
      <c r="F10271">
        <v>125</v>
      </c>
      <c r="G10271">
        <v>34</v>
      </c>
      <c r="H10271">
        <v>1</v>
      </c>
      <c r="I10271">
        <v>4</v>
      </c>
      <c r="J10271">
        <v>375</v>
      </c>
      <c r="K10271">
        <v>1</v>
      </c>
      <c r="L10271">
        <v>217</v>
      </c>
      <c r="M10271">
        <v>341</v>
      </c>
      <c r="N10271" t="s">
        <v>18</v>
      </c>
      <c r="O10271" s="1">
        <v>2.00496E-59</v>
      </c>
      <c r="P10271">
        <v>479</v>
      </c>
    </row>
    <row r="10272" spans="1:16" x14ac:dyDescent="0.25">
      <c r="A10272" t="s">
        <v>15404</v>
      </c>
      <c r="B10272">
        <v>2412</v>
      </c>
      <c r="C10272" s="3" t="str">
        <f>HYPERLINK("http://www.uniprot.org/uniprot/G7JC39","tr|G7JC39|G7JC39_MEDTR")</f>
        <v>tr|G7JC39|G7JC39_MEDTR</v>
      </c>
      <c r="D10272" t="s">
        <v>15405</v>
      </c>
      <c r="E10272">
        <v>79.849999999999994</v>
      </c>
      <c r="F10272">
        <v>804</v>
      </c>
      <c r="G10272">
        <v>162</v>
      </c>
      <c r="H10272">
        <v>1</v>
      </c>
      <c r="I10272">
        <v>1</v>
      </c>
      <c r="J10272">
        <v>2409</v>
      </c>
      <c r="K10272">
        <v>1</v>
      </c>
      <c r="L10272">
        <v>1</v>
      </c>
      <c r="M10272">
        <v>789</v>
      </c>
      <c r="N10272" t="s">
        <v>18</v>
      </c>
      <c r="O10272">
        <v>0</v>
      </c>
      <c r="P10272">
        <v>3306</v>
      </c>
    </row>
    <row r="10273" spans="1:16" x14ac:dyDescent="0.25">
      <c r="A10273" t="s">
        <v>15406</v>
      </c>
      <c r="B10273">
        <v>4419</v>
      </c>
      <c r="C10273" s="3" t="str">
        <f>HYPERLINK("http://www.uniprot.org/uniprot/G7IWV9","tr|G7IWV9|G7IWV9_MEDTR")</f>
        <v>tr|G7IWV9|G7IWV9_MEDTR</v>
      </c>
      <c r="D10273" t="s">
        <v>10126</v>
      </c>
      <c r="E10273">
        <v>76.06</v>
      </c>
      <c r="F10273">
        <v>1550</v>
      </c>
      <c r="G10273">
        <v>371</v>
      </c>
      <c r="H10273">
        <v>101</v>
      </c>
      <c r="I10273">
        <v>1</v>
      </c>
      <c r="J10273">
        <v>4347</v>
      </c>
      <c r="K10273">
        <v>1</v>
      </c>
      <c r="L10273">
        <v>1</v>
      </c>
      <c r="M10273">
        <v>1543</v>
      </c>
      <c r="N10273" t="s">
        <v>18</v>
      </c>
      <c r="O10273">
        <v>0</v>
      </c>
      <c r="P10273">
        <v>5895</v>
      </c>
    </row>
    <row r="10274" spans="1:16" x14ac:dyDescent="0.25">
      <c r="A10274" t="s">
        <v>15407</v>
      </c>
      <c r="B10274">
        <v>492</v>
      </c>
      <c r="C10274" s="3" t="str">
        <f>HYPERLINK("http://www.uniprot.org/uniprot/I3SYD0","tr|I3SYD0|I3SYD0_MEDTR")</f>
        <v>tr|I3SYD0|I3SYD0_MEDTR</v>
      </c>
      <c r="D10274" t="s">
        <v>22</v>
      </c>
      <c r="E10274">
        <v>80.14</v>
      </c>
      <c r="F10274">
        <v>136</v>
      </c>
      <c r="G10274">
        <v>27</v>
      </c>
      <c r="H10274">
        <v>0</v>
      </c>
      <c r="I10274">
        <v>1</v>
      </c>
      <c r="J10274">
        <v>408</v>
      </c>
      <c r="K10274">
        <v>1</v>
      </c>
      <c r="L10274">
        <v>1</v>
      </c>
      <c r="M10274">
        <v>136</v>
      </c>
      <c r="N10274" t="s">
        <v>18</v>
      </c>
      <c r="O10274" s="1">
        <v>1.9439099999999999E-54</v>
      </c>
      <c r="P10274">
        <v>551</v>
      </c>
    </row>
    <row r="10275" spans="1:16" x14ac:dyDescent="0.25">
      <c r="A10275" t="s">
        <v>15408</v>
      </c>
      <c r="B10275">
        <v>1368</v>
      </c>
      <c r="C10275" s="3" t="str">
        <f>HYPERLINK("http://www.uniprot.org/uniprot/I1MZE6","tr|I1MZE6|I1MZE6_SOYBN")</f>
        <v>tr|I1MZE6|I1MZE6_SOYBN</v>
      </c>
      <c r="D10275" t="s">
        <v>71</v>
      </c>
      <c r="E10275">
        <v>79.08</v>
      </c>
      <c r="F10275">
        <v>392</v>
      </c>
      <c r="G10275">
        <v>82</v>
      </c>
      <c r="H10275">
        <v>3</v>
      </c>
      <c r="I10275">
        <v>1</v>
      </c>
      <c r="J10275">
        <v>1167</v>
      </c>
      <c r="K10275">
        <v>1</v>
      </c>
      <c r="L10275">
        <v>1</v>
      </c>
      <c r="M10275">
        <v>391</v>
      </c>
      <c r="N10275" t="s">
        <v>18</v>
      </c>
      <c r="O10275" s="1">
        <v>2.61192E-179</v>
      </c>
      <c r="P10275">
        <v>1635</v>
      </c>
    </row>
    <row r="10276" spans="1:16" x14ac:dyDescent="0.25">
      <c r="A10276" t="s">
        <v>15409</v>
      </c>
      <c r="B10276">
        <v>1860</v>
      </c>
      <c r="C10276" s="3" t="str">
        <f>HYPERLINK("http://www.uniprot.org/uniprot/K7MW27","tr|K7MW27|K7MW27_SOYBN")</f>
        <v>tr|K7MW27|K7MW27_SOYBN</v>
      </c>
      <c r="D10276" t="s">
        <v>28</v>
      </c>
      <c r="E10276">
        <v>84.21</v>
      </c>
      <c r="F10276">
        <v>494</v>
      </c>
      <c r="G10276">
        <v>78</v>
      </c>
      <c r="H10276">
        <v>0</v>
      </c>
      <c r="I10276">
        <v>376</v>
      </c>
      <c r="J10276">
        <v>1857</v>
      </c>
      <c r="K10276">
        <v>1</v>
      </c>
      <c r="L10276">
        <v>319</v>
      </c>
      <c r="M10276">
        <v>812</v>
      </c>
      <c r="N10276" t="s">
        <v>18</v>
      </c>
      <c r="O10276">
        <v>0</v>
      </c>
      <c r="P10276">
        <v>2223</v>
      </c>
    </row>
    <row r="10277" spans="1:16" x14ac:dyDescent="0.25">
      <c r="A10277" t="s">
        <v>15410</v>
      </c>
      <c r="B10277">
        <v>369</v>
      </c>
      <c r="C10277" s="3" t="str">
        <f>HYPERLINK("http://www.uniprot.org/uniprot/Q6WAY3","tr|Q6WAY3|Q6WAY3_PEA")</f>
        <v>tr|Q6WAY3|Q6WAY3_PEA</v>
      </c>
      <c r="D10277" t="s">
        <v>14381</v>
      </c>
      <c r="E10277">
        <v>48.71</v>
      </c>
      <c r="F10277">
        <v>117</v>
      </c>
      <c r="G10277">
        <v>60</v>
      </c>
      <c r="H10277">
        <v>0</v>
      </c>
      <c r="I10277">
        <v>16</v>
      </c>
      <c r="J10277">
        <v>366</v>
      </c>
      <c r="K10277">
        <v>1</v>
      </c>
      <c r="L10277">
        <v>1926</v>
      </c>
      <c r="M10277">
        <v>2042</v>
      </c>
      <c r="N10277" t="s">
        <v>18</v>
      </c>
      <c r="O10277" s="1">
        <v>7.2270300000000003E-25</v>
      </c>
      <c r="P10277">
        <v>296</v>
      </c>
    </row>
    <row r="10278" spans="1:16" x14ac:dyDescent="0.25">
      <c r="A10278" t="s">
        <v>15411</v>
      </c>
      <c r="B10278">
        <v>618</v>
      </c>
      <c r="C10278" s="3" t="str">
        <f>HYPERLINK("http://www.uniprot.org/uniprot/G7L8N9","tr|G7L8N9|G7L8N9_MEDTR")</f>
        <v>tr|G7L8N9|G7L8N9_MEDTR</v>
      </c>
      <c r="D10278" t="s">
        <v>15412</v>
      </c>
      <c r="E10278">
        <v>82.71</v>
      </c>
      <c r="F10278">
        <v>162</v>
      </c>
      <c r="G10278">
        <v>28</v>
      </c>
      <c r="H10278">
        <v>1</v>
      </c>
      <c r="I10278">
        <v>133</v>
      </c>
      <c r="J10278">
        <v>615</v>
      </c>
      <c r="K10278">
        <v>1</v>
      </c>
      <c r="L10278">
        <v>42</v>
      </c>
      <c r="M10278">
        <v>203</v>
      </c>
      <c r="N10278" t="s">
        <v>18</v>
      </c>
      <c r="O10278" s="1">
        <v>2.36426E-75</v>
      </c>
      <c r="P10278">
        <v>733</v>
      </c>
    </row>
    <row r="10279" spans="1:16" x14ac:dyDescent="0.25">
      <c r="A10279" t="s">
        <v>15413</v>
      </c>
      <c r="B10279">
        <v>1851</v>
      </c>
      <c r="C10279" s="3" t="str">
        <f>HYPERLINK("http://www.uniprot.org/uniprot/I1MHP5","tr|I1MHP5|I1MHP5_SOYBN")</f>
        <v>tr|I1MHP5|I1MHP5_SOYBN</v>
      </c>
      <c r="D10279" t="s">
        <v>28</v>
      </c>
      <c r="E10279">
        <v>27.85</v>
      </c>
      <c r="F10279">
        <v>420</v>
      </c>
      <c r="G10279">
        <v>303</v>
      </c>
      <c r="H10279">
        <v>42</v>
      </c>
      <c r="I10279">
        <v>151</v>
      </c>
      <c r="J10279">
        <v>1284</v>
      </c>
      <c r="K10279">
        <v>1</v>
      </c>
      <c r="L10279">
        <v>1057</v>
      </c>
      <c r="M10279">
        <v>1470</v>
      </c>
      <c r="N10279" t="s">
        <v>18</v>
      </c>
      <c r="O10279" s="1">
        <v>2.30072E-30</v>
      </c>
      <c r="P10279">
        <v>352</v>
      </c>
    </row>
    <row r="10280" spans="1:16" x14ac:dyDescent="0.25">
      <c r="A10280" t="s">
        <v>15414</v>
      </c>
      <c r="B10280">
        <v>222</v>
      </c>
      <c r="C10280" s="3" t="str">
        <f>HYPERLINK("http://www.uniprot.org/uniprot/G7K3N5","tr|G7K3N5|G7K3N5_MEDTR")</f>
        <v>tr|G7K3N5|G7K3N5_MEDTR</v>
      </c>
      <c r="D10280" t="s">
        <v>15415</v>
      </c>
      <c r="E10280">
        <v>79.099999999999994</v>
      </c>
      <c r="F10280">
        <v>67</v>
      </c>
      <c r="G10280">
        <v>14</v>
      </c>
      <c r="H10280">
        <v>0</v>
      </c>
      <c r="I10280">
        <v>1</v>
      </c>
      <c r="J10280">
        <v>201</v>
      </c>
      <c r="K10280">
        <v>1</v>
      </c>
      <c r="L10280">
        <v>32</v>
      </c>
      <c r="M10280">
        <v>98</v>
      </c>
      <c r="N10280" t="s">
        <v>18</v>
      </c>
      <c r="O10280" s="1">
        <v>2.36345E-23</v>
      </c>
      <c r="P10280">
        <v>283</v>
      </c>
    </row>
    <row r="10281" spans="1:16" x14ac:dyDescent="0.25">
      <c r="A10281" t="s">
        <v>15416</v>
      </c>
      <c r="B10281">
        <v>576</v>
      </c>
      <c r="C10281" s="3" t="str">
        <f>HYPERLINK("http://www.uniprot.org/uniprot/I1KSZ0","tr|I1KSZ0|I1KSZ0_SOYBN")</f>
        <v>tr|I1KSZ0|I1KSZ0_SOYBN</v>
      </c>
      <c r="D10281" t="s">
        <v>28</v>
      </c>
      <c r="E10281">
        <v>51.36</v>
      </c>
      <c r="F10281">
        <v>220</v>
      </c>
      <c r="G10281">
        <v>107</v>
      </c>
      <c r="H10281">
        <v>52</v>
      </c>
      <c r="I10281">
        <v>7</v>
      </c>
      <c r="J10281">
        <v>510</v>
      </c>
      <c r="K10281">
        <v>1</v>
      </c>
      <c r="L10281">
        <v>345</v>
      </c>
      <c r="M10281">
        <v>563</v>
      </c>
      <c r="N10281" t="s">
        <v>18</v>
      </c>
      <c r="O10281" s="1">
        <v>1.0771600000000001E-47</v>
      </c>
      <c r="P10281">
        <v>482</v>
      </c>
    </row>
    <row r="10282" spans="1:16" x14ac:dyDescent="0.25">
      <c r="A10282" t="s">
        <v>15417</v>
      </c>
      <c r="B10282">
        <v>1257</v>
      </c>
      <c r="C10282" s="3" t="str">
        <f>HYPERLINK("http://www.uniprot.org/uniprot/G7KAC6","tr|G7KAC6|G7KAC6_MEDTR")</f>
        <v>tr|G7KAC6|G7KAC6_MEDTR</v>
      </c>
      <c r="D10282" t="s">
        <v>15418</v>
      </c>
      <c r="E10282">
        <v>40.479999999999997</v>
      </c>
      <c r="F10282">
        <v>415</v>
      </c>
      <c r="G10282">
        <v>247</v>
      </c>
      <c r="H10282">
        <v>22</v>
      </c>
      <c r="I10282">
        <v>76</v>
      </c>
      <c r="J10282">
        <v>1254</v>
      </c>
      <c r="K10282">
        <v>1</v>
      </c>
      <c r="L10282">
        <v>22</v>
      </c>
      <c r="M10282">
        <v>419</v>
      </c>
      <c r="N10282" t="s">
        <v>18</v>
      </c>
      <c r="O10282" s="1">
        <v>1.01125E-49</v>
      </c>
      <c r="P10282">
        <v>517</v>
      </c>
    </row>
    <row r="10283" spans="1:16" x14ac:dyDescent="0.25">
      <c r="A10283" t="s">
        <v>15419</v>
      </c>
      <c r="B10283">
        <v>999</v>
      </c>
      <c r="C10283" s="3" t="str">
        <f>HYPERLINK("http://www.uniprot.org/uniprot/I1MPZ9","tr|I1MPZ9|I1MPZ9_SOYBN")</f>
        <v>tr|I1MPZ9|I1MPZ9_SOYBN</v>
      </c>
      <c r="D10283" t="s">
        <v>117</v>
      </c>
      <c r="E10283">
        <v>67.3</v>
      </c>
      <c r="F10283">
        <v>364</v>
      </c>
      <c r="G10283">
        <v>119</v>
      </c>
      <c r="H10283">
        <v>33</v>
      </c>
      <c r="I10283">
        <v>1</v>
      </c>
      <c r="J10283">
        <v>993</v>
      </c>
      <c r="K10283">
        <v>1</v>
      </c>
      <c r="L10283">
        <v>1</v>
      </c>
      <c r="M10283">
        <v>347</v>
      </c>
      <c r="N10283" t="s">
        <v>18</v>
      </c>
      <c r="O10283" s="1">
        <v>2.9048699999999999E-120</v>
      </c>
      <c r="P10283">
        <v>1124</v>
      </c>
    </row>
    <row r="10284" spans="1:16" x14ac:dyDescent="0.25">
      <c r="A10284" t="s">
        <v>15420</v>
      </c>
      <c r="B10284">
        <v>840</v>
      </c>
      <c r="C10284" s="3" t="str">
        <f>HYPERLINK("http://www.uniprot.org/uniprot/G7L8K5","tr|G7L8K5|G7L8K5_MEDTR")</f>
        <v>tr|G7L8K5|G7L8K5_MEDTR</v>
      </c>
      <c r="D10284" t="s">
        <v>15421</v>
      </c>
      <c r="E10284">
        <v>74.36</v>
      </c>
      <c r="F10284">
        <v>277</v>
      </c>
      <c r="G10284">
        <v>71</v>
      </c>
      <c r="H10284">
        <v>0</v>
      </c>
      <c r="I10284">
        <v>4</v>
      </c>
      <c r="J10284">
        <v>834</v>
      </c>
      <c r="K10284">
        <v>1</v>
      </c>
      <c r="L10284">
        <v>94</v>
      </c>
      <c r="M10284">
        <v>370</v>
      </c>
      <c r="N10284" t="s">
        <v>18</v>
      </c>
      <c r="O10284" s="1">
        <v>5.1104399999999996E-106</v>
      </c>
      <c r="P10284">
        <v>1000</v>
      </c>
    </row>
    <row r="10285" spans="1:16" x14ac:dyDescent="0.25">
      <c r="A10285" t="s">
        <v>15422</v>
      </c>
      <c r="B10285">
        <v>1512</v>
      </c>
      <c r="C10285" s="3" t="str">
        <f>HYPERLINK("http://www.uniprot.org/uniprot/I3SMH8","tr|I3SMH8|I3SMH8_LOTJA")</f>
        <v>tr|I3SMH8|I3SMH8_LOTJA</v>
      </c>
      <c r="D10285" t="s">
        <v>93</v>
      </c>
      <c r="E10285">
        <v>84.82</v>
      </c>
      <c r="F10285">
        <v>514</v>
      </c>
      <c r="G10285">
        <v>78</v>
      </c>
      <c r="H10285">
        <v>11</v>
      </c>
      <c r="I10285">
        <v>1</v>
      </c>
      <c r="J10285">
        <v>1509</v>
      </c>
      <c r="K10285">
        <v>1</v>
      </c>
      <c r="L10285">
        <v>1</v>
      </c>
      <c r="M10285">
        <v>510</v>
      </c>
      <c r="N10285" t="s">
        <v>18</v>
      </c>
      <c r="O10285">
        <v>0</v>
      </c>
      <c r="P10285">
        <v>2150</v>
      </c>
    </row>
    <row r="10286" spans="1:16" x14ac:dyDescent="0.25">
      <c r="A10286" t="s">
        <v>15423</v>
      </c>
      <c r="B10286">
        <v>327</v>
      </c>
      <c r="C10286" s="3" t="str">
        <f>HYPERLINK("http://www.uniprot.org/uniprot/B7FH10","tr|B7FH10|B7FH10_MEDTR")</f>
        <v>tr|B7FH10|B7FH10_MEDTR</v>
      </c>
      <c r="D10286" t="s">
        <v>15424</v>
      </c>
      <c r="E10286">
        <v>93.05</v>
      </c>
      <c r="F10286">
        <v>72</v>
      </c>
      <c r="G10286">
        <v>5</v>
      </c>
      <c r="H10286">
        <v>0</v>
      </c>
      <c r="I10286">
        <v>109</v>
      </c>
      <c r="J10286">
        <v>324</v>
      </c>
      <c r="K10286">
        <v>1</v>
      </c>
      <c r="L10286">
        <v>36</v>
      </c>
      <c r="M10286">
        <v>107</v>
      </c>
      <c r="N10286" t="s">
        <v>18</v>
      </c>
      <c r="O10286" s="1">
        <v>5.8593699999999999E-30</v>
      </c>
      <c r="P10286">
        <v>340</v>
      </c>
    </row>
    <row r="10287" spans="1:16" x14ac:dyDescent="0.25">
      <c r="A10287" t="s">
        <v>15425</v>
      </c>
      <c r="B10287">
        <v>1134</v>
      </c>
      <c r="C10287" s="3" t="str">
        <f>HYPERLINK("http://www.uniprot.org/uniprot/G7I2F3","tr|G7I2F3|G7I2F3_MEDTR")</f>
        <v>tr|G7I2F3|G7I2F3_MEDTR</v>
      </c>
      <c r="D10287" t="s">
        <v>257</v>
      </c>
      <c r="E10287">
        <v>28.25</v>
      </c>
      <c r="F10287">
        <v>361</v>
      </c>
      <c r="G10287">
        <v>259</v>
      </c>
      <c r="H10287">
        <v>77</v>
      </c>
      <c r="I10287">
        <v>280</v>
      </c>
      <c r="J10287">
        <v>1131</v>
      </c>
      <c r="K10287">
        <v>1</v>
      </c>
      <c r="L10287">
        <v>43</v>
      </c>
      <c r="M10287">
        <v>392</v>
      </c>
      <c r="N10287" t="s">
        <v>18</v>
      </c>
      <c r="O10287" s="1">
        <v>7.9152000000000005E-19</v>
      </c>
      <c r="P10287">
        <v>250</v>
      </c>
    </row>
    <row r="10288" spans="1:16" x14ac:dyDescent="0.25">
      <c r="A10288" t="s">
        <v>15426</v>
      </c>
      <c r="B10288">
        <v>1362</v>
      </c>
      <c r="C10288" s="3" t="str">
        <f>HYPERLINK("http://www.uniprot.org/uniprot/I1LWP4","tr|I1LWP4|I1LWP4_SOYBN")</f>
        <v>tr|I1LWP4|I1LWP4_SOYBN</v>
      </c>
      <c r="D10288" t="s">
        <v>28</v>
      </c>
      <c r="E10288">
        <v>72.400000000000006</v>
      </c>
      <c r="F10288">
        <v>453</v>
      </c>
      <c r="G10288">
        <v>125</v>
      </c>
      <c r="H10288">
        <v>0</v>
      </c>
      <c r="I10288">
        <v>1</v>
      </c>
      <c r="J10288">
        <v>1359</v>
      </c>
      <c r="K10288">
        <v>1</v>
      </c>
      <c r="L10288">
        <v>1</v>
      </c>
      <c r="M10288">
        <v>444</v>
      </c>
      <c r="N10288" t="s">
        <v>18</v>
      </c>
      <c r="O10288">
        <v>0</v>
      </c>
      <c r="P10288">
        <v>1676</v>
      </c>
    </row>
    <row r="10289" spans="1:16" x14ac:dyDescent="0.25">
      <c r="A10289" t="s">
        <v>15427</v>
      </c>
      <c r="B10289">
        <v>522</v>
      </c>
      <c r="C10289" s="3" t="str">
        <f>HYPERLINK("http://www.uniprot.org/uniprot/G7K8L0","tr|G7K8L0|G7K8L0_MEDTR")</f>
        <v>tr|G7K8L0|G7K8L0_MEDTR</v>
      </c>
      <c r="D10289" t="s">
        <v>15428</v>
      </c>
      <c r="E10289">
        <v>58.24</v>
      </c>
      <c r="F10289">
        <v>194</v>
      </c>
      <c r="G10289">
        <v>81</v>
      </c>
      <c r="H10289">
        <v>21</v>
      </c>
      <c r="I10289">
        <v>1</v>
      </c>
      <c r="J10289">
        <v>519</v>
      </c>
      <c r="K10289">
        <v>1</v>
      </c>
      <c r="L10289">
        <v>3</v>
      </c>
      <c r="M10289">
        <v>194</v>
      </c>
      <c r="N10289" t="s">
        <v>18</v>
      </c>
      <c r="O10289" s="1">
        <v>3.8283300000000001E-42</v>
      </c>
      <c r="P10289">
        <v>445</v>
      </c>
    </row>
    <row r="10290" spans="1:16" x14ac:dyDescent="0.25">
      <c r="A10290" t="s">
        <v>15429</v>
      </c>
      <c r="B10290">
        <v>3099</v>
      </c>
      <c r="C10290" s="3" t="str">
        <f>HYPERLINK("http://www.uniprot.org/uniprot/Q2HTE3","tr|Q2HTE3|Q2HTE3_MEDTR")</f>
        <v>tr|Q2HTE3|Q2HTE3_MEDTR</v>
      </c>
      <c r="D10290" t="s">
        <v>15430</v>
      </c>
      <c r="E10290">
        <v>87.2</v>
      </c>
      <c r="F10290">
        <v>1032</v>
      </c>
      <c r="G10290">
        <v>132</v>
      </c>
      <c r="H10290">
        <v>0</v>
      </c>
      <c r="I10290">
        <v>1</v>
      </c>
      <c r="J10290">
        <v>3096</v>
      </c>
      <c r="K10290">
        <v>1</v>
      </c>
      <c r="L10290">
        <v>1</v>
      </c>
      <c r="M10290">
        <v>1007</v>
      </c>
      <c r="N10290" t="s">
        <v>18</v>
      </c>
      <c r="O10290">
        <v>0</v>
      </c>
      <c r="P10290">
        <v>4553</v>
      </c>
    </row>
    <row r="10291" spans="1:16" x14ac:dyDescent="0.25">
      <c r="A10291" t="s">
        <v>15431</v>
      </c>
      <c r="B10291">
        <v>1938</v>
      </c>
      <c r="C10291" s="3" t="str">
        <f>HYPERLINK("http://www.uniprot.org/uniprot/G7KTL0","tr|G7KTL0|G7KTL0_MEDTR")</f>
        <v>tr|G7KTL0|G7KTL0_MEDTR</v>
      </c>
      <c r="D10291" t="s">
        <v>15432</v>
      </c>
      <c r="E10291">
        <v>90.54</v>
      </c>
      <c r="F10291">
        <v>645</v>
      </c>
      <c r="G10291">
        <v>61</v>
      </c>
      <c r="H10291">
        <v>0</v>
      </c>
      <c r="I10291">
        <v>1</v>
      </c>
      <c r="J10291">
        <v>1935</v>
      </c>
      <c r="K10291">
        <v>1</v>
      </c>
      <c r="L10291">
        <v>1</v>
      </c>
      <c r="M10291">
        <v>645</v>
      </c>
      <c r="N10291" t="s">
        <v>18</v>
      </c>
      <c r="O10291">
        <v>0</v>
      </c>
      <c r="P10291">
        <v>2890</v>
      </c>
    </row>
    <row r="10292" spans="1:16" x14ac:dyDescent="0.25">
      <c r="A10292" t="s">
        <v>15433</v>
      </c>
      <c r="B10292">
        <v>867</v>
      </c>
      <c r="C10292" s="3" t="str">
        <f>HYPERLINK("http://www.uniprot.org/uniprot/G7IJQ8","tr|G7IJQ8|G7IJQ8_MEDTR")</f>
        <v>tr|G7IJQ8|G7IJQ8_MEDTR</v>
      </c>
      <c r="D10292" t="s">
        <v>15434</v>
      </c>
      <c r="E10292">
        <v>83.76</v>
      </c>
      <c r="F10292">
        <v>271</v>
      </c>
      <c r="G10292">
        <v>44</v>
      </c>
      <c r="H10292">
        <v>1</v>
      </c>
      <c r="I10292">
        <v>1</v>
      </c>
      <c r="J10292">
        <v>810</v>
      </c>
      <c r="K10292">
        <v>1</v>
      </c>
      <c r="L10292">
        <v>274</v>
      </c>
      <c r="M10292">
        <v>544</v>
      </c>
      <c r="N10292" t="s">
        <v>18</v>
      </c>
      <c r="O10292" s="1">
        <v>6.8130599999999994E-141</v>
      </c>
      <c r="P10292">
        <v>1301</v>
      </c>
    </row>
    <row r="10293" spans="1:16" x14ac:dyDescent="0.25">
      <c r="A10293" t="s">
        <v>15435</v>
      </c>
      <c r="B10293">
        <v>3270</v>
      </c>
      <c r="C10293" s="3" t="str">
        <f>HYPERLINK("http://www.uniprot.org/uniprot/E2BB22","tr|E2BB22|E2BB22_HARSA")</f>
        <v>tr|E2BB22|E2BB22_HARSA</v>
      </c>
      <c r="D10293" t="s">
        <v>15436</v>
      </c>
      <c r="E10293">
        <v>27.81</v>
      </c>
      <c r="F10293">
        <v>827</v>
      </c>
      <c r="G10293">
        <v>597</v>
      </c>
      <c r="H10293">
        <v>0</v>
      </c>
      <c r="I10293">
        <v>778</v>
      </c>
      <c r="J10293">
        <v>3258</v>
      </c>
      <c r="K10293">
        <v>1</v>
      </c>
      <c r="L10293">
        <v>936</v>
      </c>
      <c r="M10293">
        <v>1762</v>
      </c>
      <c r="N10293" t="s">
        <v>18</v>
      </c>
      <c r="O10293" s="1">
        <v>5.2039299999999997E-87</v>
      </c>
      <c r="P10293">
        <v>843</v>
      </c>
    </row>
    <row r="10294" spans="1:16" x14ac:dyDescent="0.25">
      <c r="A10294" t="s">
        <v>15437</v>
      </c>
      <c r="B10294">
        <v>2781</v>
      </c>
      <c r="C10294" s="3" t="str">
        <f>HYPERLINK("http://www.uniprot.org/uniprot/G7IED3","tr|G7IED3|G7IED3_MEDTR")</f>
        <v>tr|G7IED3|G7IED3_MEDTR</v>
      </c>
      <c r="D10294" t="s">
        <v>15438</v>
      </c>
      <c r="E10294">
        <v>82.13</v>
      </c>
      <c r="F10294">
        <v>929</v>
      </c>
      <c r="G10294">
        <v>166</v>
      </c>
      <c r="H10294">
        <v>3</v>
      </c>
      <c r="I10294">
        <v>1</v>
      </c>
      <c r="J10294">
        <v>2778</v>
      </c>
      <c r="K10294">
        <v>1</v>
      </c>
      <c r="L10294">
        <v>1</v>
      </c>
      <c r="M10294">
        <v>914</v>
      </c>
      <c r="N10294" t="s">
        <v>18</v>
      </c>
      <c r="O10294">
        <v>0</v>
      </c>
      <c r="P10294">
        <v>3704</v>
      </c>
    </row>
    <row r="10295" spans="1:16" x14ac:dyDescent="0.25">
      <c r="A10295" t="s">
        <v>15439</v>
      </c>
      <c r="B10295">
        <v>1056</v>
      </c>
      <c r="C10295" s="3" t="str">
        <f>HYPERLINK("http://www.uniprot.org/uniprot/G7I7T3","tr|G7I7T3|G7I7T3_MEDTR")</f>
        <v>tr|G7I7T3|G7I7T3_MEDTR</v>
      </c>
      <c r="D10295" t="s">
        <v>15440</v>
      </c>
      <c r="E10295">
        <v>72.33</v>
      </c>
      <c r="F10295">
        <v>347</v>
      </c>
      <c r="G10295">
        <v>96</v>
      </c>
      <c r="H10295">
        <v>0</v>
      </c>
      <c r="I10295">
        <v>13</v>
      </c>
      <c r="J10295">
        <v>1053</v>
      </c>
      <c r="K10295">
        <v>1</v>
      </c>
      <c r="L10295">
        <v>15</v>
      </c>
      <c r="M10295">
        <v>361</v>
      </c>
      <c r="N10295" t="s">
        <v>18</v>
      </c>
      <c r="O10295" s="1">
        <v>4.4343000000000001E-146</v>
      </c>
      <c r="P10295">
        <v>1347</v>
      </c>
    </row>
    <row r="10296" spans="1:16" x14ac:dyDescent="0.25">
      <c r="A10296" t="s">
        <v>15441</v>
      </c>
      <c r="B10296">
        <v>1080</v>
      </c>
      <c r="C10296" s="3" t="str">
        <f>HYPERLINK("http://www.uniprot.org/uniprot/G7JC43","tr|G7JC43|G7JC43_MEDTR")</f>
        <v>tr|G7JC43|G7JC43_MEDTR</v>
      </c>
      <c r="D10296" t="s">
        <v>15442</v>
      </c>
      <c r="E10296">
        <v>87.07</v>
      </c>
      <c r="F10296">
        <v>356</v>
      </c>
      <c r="G10296">
        <v>46</v>
      </c>
      <c r="H10296">
        <v>0</v>
      </c>
      <c r="I10296">
        <v>1</v>
      </c>
      <c r="J10296">
        <v>1068</v>
      </c>
      <c r="K10296">
        <v>1</v>
      </c>
      <c r="L10296">
        <v>28</v>
      </c>
      <c r="M10296">
        <v>382</v>
      </c>
      <c r="N10296" t="s">
        <v>18</v>
      </c>
      <c r="O10296">
        <v>0</v>
      </c>
      <c r="P10296">
        <v>1656</v>
      </c>
    </row>
    <row r="10297" spans="1:16" x14ac:dyDescent="0.25">
      <c r="A10297" t="s">
        <v>15443</v>
      </c>
      <c r="B10297">
        <v>687</v>
      </c>
      <c r="C10297" s="3" t="str">
        <f>HYPERLINK("http://www.uniprot.org/uniprot/G7J4F6","tr|G7J4F6|G7J4F6_MEDTR")</f>
        <v>tr|G7J4F6|G7J4F6_MEDTR</v>
      </c>
      <c r="D10297" t="s">
        <v>15444</v>
      </c>
      <c r="E10297">
        <v>63.51</v>
      </c>
      <c r="F10297">
        <v>233</v>
      </c>
      <c r="G10297">
        <v>85</v>
      </c>
      <c r="H10297">
        <v>5</v>
      </c>
      <c r="I10297">
        <v>1</v>
      </c>
      <c r="J10297">
        <v>684</v>
      </c>
      <c r="K10297">
        <v>1</v>
      </c>
      <c r="L10297">
        <v>1</v>
      </c>
      <c r="M10297">
        <v>220</v>
      </c>
      <c r="N10297" t="s">
        <v>18</v>
      </c>
      <c r="O10297" s="1">
        <v>1.86291E-72</v>
      </c>
      <c r="P10297">
        <v>709</v>
      </c>
    </row>
    <row r="10298" spans="1:16" x14ac:dyDescent="0.25">
      <c r="A10298" t="s">
        <v>15445</v>
      </c>
      <c r="B10298">
        <v>705</v>
      </c>
      <c r="C10298" s="3" t="str">
        <f>HYPERLINK("http://www.uniprot.org/uniprot/G7KA89","tr|G7KA89|G7KA89_MEDTR")</f>
        <v>tr|G7KA89|G7KA89_MEDTR</v>
      </c>
      <c r="D10298" t="s">
        <v>5051</v>
      </c>
      <c r="E10298">
        <v>52.38</v>
      </c>
      <c r="F10298">
        <v>231</v>
      </c>
      <c r="G10298">
        <v>110</v>
      </c>
      <c r="H10298">
        <v>1</v>
      </c>
      <c r="I10298">
        <v>1</v>
      </c>
      <c r="J10298">
        <v>690</v>
      </c>
      <c r="K10298">
        <v>1</v>
      </c>
      <c r="L10298">
        <v>1</v>
      </c>
      <c r="M10298">
        <v>208</v>
      </c>
      <c r="N10298" t="s">
        <v>18</v>
      </c>
      <c r="O10298" s="1">
        <v>2.8868000000000001E-55</v>
      </c>
      <c r="P10298">
        <v>561</v>
      </c>
    </row>
    <row r="10299" spans="1:16" x14ac:dyDescent="0.25">
      <c r="A10299" t="s">
        <v>15446</v>
      </c>
      <c r="B10299">
        <v>654</v>
      </c>
      <c r="C10299" s="3" t="str">
        <f>HYPERLINK("http://www.uniprot.org/uniprot/I3SPW7","tr|I3SPW7|I3SPW7_MEDTR")</f>
        <v>tr|I3SPW7|I3SPW7_MEDTR</v>
      </c>
      <c r="D10299" t="s">
        <v>22</v>
      </c>
      <c r="E10299">
        <v>97.23</v>
      </c>
      <c r="F10299">
        <v>217</v>
      </c>
      <c r="G10299">
        <v>6</v>
      </c>
      <c r="H10299">
        <v>0</v>
      </c>
      <c r="I10299">
        <v>1</v>
      </c>
      <c r="J10299">
        <v>651</v>
      </c>
      <c r="K10299">
        <v>1</v>
      </c>
      <c r="L10299">
        <v>1</v>
      </c>
      <c r="M10299">
        <v>217</v>
      </c>
      <c r="N10299" t="s">
        <v>18</v>
      </c>
      <c r="O10299" s="1">
        <v>6.6639100000000002E-114</v>
      </c>
      <c r="P10299">
        <v>1066</v>
      </c>
    </row>
    <row r="10300" spans="1:16" x14ac:dyDescent="0.25">
      <c r="A10300" t="s">
        <v>15447</v>
      </c>
      <c r="B10300">
        <v>903</v>
      </c>
      <c r="C10300" s="3" t="str">
        <f>HYPERLINK("http://www.uniprot.org/uniprot/I1LMC1","tr|I1LMC1|I1LMC1_SOYBN")</f>
        <v>tr|I1LMC1|I1LMC1_SOYBN</v>
      </c>
      <c r="D10300" t="s">
        <v>28</v>
      </c>
      <c r="E10300">
        <v>66.010000000000005</v>
      </c>
      <c r="F10300">
        <v>306</v>
      </c>
      <c r="G10300">
        <v>104</v>
      </c>
      <c r="H10300">
        <v>6</v>
      </c>
      <c r="I10300">
        <v>1</v>
      </c>
      <c r="J10300">
        <v>900</v>
      </c>
      <c r="K10300">
        <v>1</v>
      </c>
      <c r="L10300">
        <v>1</v>
      </c>
      <c r="M10300">
        <v>298</v>
      </c>
      <c r="N10300" t="s">
        <v>18</v>
      </c>
      <c r="O10300" s="1">
        <v>1.45648E-96</v>
      </c>
      <c r="P10300">
        <v>919</v>
      </c>
    </row>
    <row r="10301" spans="1:16" x14ac:dyDescent="0.25">
      <c r="A10301" t="s">
        <v>15448</v>
      </c>
      <c r="B10301">
        <v>1458</v>
      </c>
      <c r="C10301" s="3" t="str">
        <f>HYPERLINK("http://www.uniprot.org/uniprot/I3S7A2","tr|I3S7A2|I3S7A2_MEDTR")</f>
        <v>tr|I3S7A2|I3S7A2_MEDTR</v>
      </c>
      <c r="D10301" t="s">
        <v>22</v>
      </c>
      <c r="E10301">
        <v>75.709999999999994</v>
      </c>
      <c r="F10301">
        <v>490</v>
      </c>
      <c r="G10301">
        <v>119</v>
      </c>
      <c r="H10301">
        <v>5</v>
      </c>
      <c r="I10301">
        <v>1</v>
      </c>
      <c r="J10301">
        <v>1455</v>
      </c>
      <c r="K10301">
        <v>1</v>
      </c>
      <c r="L10301">
        <v>1</v>
      </c>
      <c r="M10301">
        <v>489</v>
      </c>
      <c r="N10301" t="s">
        <v>18</v>
      </c>
      <c r="O10301">
        <v>0</v>
      </c>
      <c r="P10301">
        <v>1915</v>
      </c>
    </row>
    <row r="10302" spans="1:16" x14ac:dyDescent="0.25">
      <c r="A10302" t="s">
        <v>15449</v>
      </c>
      <c r="B10302">
        <v>2265</v>
      </c>
      <c r="C10302" s="3" t="str">
        <f>HYPERLINK("http://www.uniprot.org/uniprot/A5BE46","tr|A5BE46|A5BE46_VITVI")</f>
        <v>tr|A5BE46|A5BE46_VITVI</v>
      </c>
      <c r="D10302" t="s">
        <v>462</v>
      </c>
      <c r="E10302">
        <v>79.73</v>
      </c>
      <c r="F10302">
        <v>760</v>
      </c>
      <c r="G10302">
        <v>154</v>
      </c>
      <c r="H10302">
        <v>7</v>
      </c>
      <c r="I10302">
        <v>1</v>
      </c>
      <c r="J10302">
        <v>2259</v>
      </c>
      <c r="K10302">
        <v>1</v>
      </c>
      <c r="L10302">
        <v>594</v>
      </c>
      <c r="M10302">
        <v>1353</v>
      </c>
      <c r="N10302" t="s">
        <v>18</v>
      </c>
      <c r="O10302">
        <v>0</v>
      </c>
      <c r="P10302">
        <v>3239</v>
      </c>
    </row>
    <row r="10303" spans="1:16" x14ac:dyDescent="0.25">
      <c r="A10303" t="s">
        <v>15450</v>
      </c>
      <c r="B10303">
        <v>1644</v>
      </c>
      <c r="C10303" s="3" t="str">
        <f>HYPERLINK("http://www.uniprot.org/uniprot/I1MMT2","tr|I1MMT2|I1MMT2_SOYBN")</f>
        <v>tr|I1MMT2|I1MMT2_SOYBN</v>
      </c>
      <c r="D10303" t="s">
        <v>8413</v>
      </c>
      <c r="E10303">
        <v>76.19</v>
      </c>
      <c r="F10303">
        <v>525</v>
      </c>
      <c r="G10303">
        <v>125</v>
      </c>
      <c r="H10303">
        <v>17</v>
      </c>
      <c r="I10303">
        <v>31</v>
      </c>
      <c r="J10303">
        <v>1554</v>
      </c>
      <c r="K10303">
        <v>1</v>
      </c>
      <c r="L10303">
        <v>34</v>
      </c>
      <c r="M10303">
        <v>558</v>
      </c>
      <c r="N10303" t="s">
        <v>18</v>
      </c>
      <c r="O10303">
        <v>0</v>
      </c>
      <c r="P10303">
        <v>2072</v>
      </c>
    </row>
    <row r="10304" spans="1:16" x14ac:dyDescent="0.25">
      <c r="A10304" t="s">
        <v>15451</v>
      </c>
      <c r="B10304">
        <v>1620</v>
      </c>
      <c r="C10304" s="3" t="str">
        <f>HYPERLINK("http://www.uniprot.org/uniprot/G7IKJ3","tr|G7IKJ3|G7IKJ3_MEDTR")</f>
        <v>tr|G7IKJ3|G7IKJ3_MEDTR</v>
      </c>
      <c r="D10304" t="s">
        <v>3121</v>
      </c>
      <c r="E10304">
        <v>27.72</v>
      </c>
      <c r="F10304">
        <v>321</v>
      </c>
      <c r="G10304">
        <v>232</v>
      </c>
      <c r="H10304">
        <v>3</v>
      </c>
      <c r="I10304">
        <v>79</v>
      </c>
      <c r="J10304">
        <v>1032</v>
      </c>
      <c r="K10304">
        <v>1</v>
      </c>
      <c r="L10304">
        <v>637</v>
      </c>
      <c r="M10304">
        <v>919</v>
      </c>
      <c r="N10304" t="s">
        <v>18</v>
      </c>
      <c r="O10304" s="1">
        <v>2.61693E-27</v>
      </c>
      <c r="P10304">
        <v>325</v>
      </c>
    </row>
    <row r="10305" spans="1:16" x14ac:dyDescent="0.25">
      <c r="A10305" t="s">
        <v>15452</v>
      </c>
      <c r="B10305">
        <v>330</v>
      </c>
      <c r="C10305" s="3" t="str">
        <f>HYPERLINK("http://www.uniprot.org/uniprot/I3T114","tr|I3T114|I3T114_MEDTR")</f>
        <v>tr|I3T114|I3T114_MEDTR</v>
      </c>
      <c r="D10305" t="s">
        <v>22</v>
      </c>
      <c r="E10305">
        <v>83.48</v>
      </c>
      <c r="F10305">
        <v>109</v>
      </c>
      <c r="G10305">
        <v>18</v>
      </c>
      <c r="H10305">
        <v>0</v>
      </c>
      <c r="I10305">
        <v>1</v>
      </c>
      <c r="J10305">
        <v>327</v>
      </c>
      <c r="K10305">
        <v>1</v>
      </c>
      <c r="L10305">
        <v>1</v>
      </c>
      <c r="M10305">
        <v>109</v>
      </c>
      <c r="N10305" t="s">
        <v>18</v>
      </c>
      <c r="O10305" s="1">
        <v>3.8959100000000001E-42</v>
      </c>
      <c r="P10305">
        <v>445</v>
      </c>
    </row>
    <row r="10306" spans="1:16" x14ac:dyDescent="0.25">
      <c r="A10306" t="s">
        <v>15453</v>
      </c>
      <c r="B10306">
        <v>432</v>
      </c>
      <c r="C10306" s="3" t="str">
        <f>HYPERLINK("http://www.uniprot.org/uniprot/G7K3N2","tr|G7K3N2|G7K3N2_MEDTR")</f>
        <v>tr|G7K3N2|G7K3N2_MEDTR</v>
      </c>
      <c r="D10306" t="s">
        <v>15454</v>
      </c>
      <c r="E10306">
        <v>90.57</v>
      </c>
      <c r="F10306">
        <v>138</v>
      </c>
      <c r="G10306">
        <v>13</v>
      </c>
      <c r="H10306">
        <v>0</v>
      </c>
      <c r="I10306">
        <v>16</v>
      </c>
      <c r="J10306">
        <v>429</v>
      </c>
      <c r="K10306">
        <v>1</v>
      </c>
      <c r="L10306">
        <v>3</v>
      </c>
      <c r="M10306">
        <v>140</v>
      </c>
      <c r="N10306" t="s">
        <v>18</v>
      </c>
      <c r="O10306" s="1">
        <v>2.3792800000000001E-68</v>
      </c>
      <c r="P10306">
        <v>671</v>
      </c>
    </row>
    <row r="10307" spans="1:16" x14ac:dyDescent="0.25">
      <c r="A10307" t="s">
        <v>15455</v>
      </c>
      <c r="B10307">
        <v>354</v>
      </c>
      <c r="C10307" s="3" t="str">
        <f>HYPERLINK("http://www.uniprot.org/uniprot/G7K9G0","tr|G7K9G0|G7K9G0_MEDTR")</f>
        <v>tr|G7K9G0|G7K9G0_MEDTR</v>
      </c>
      <c r="D10307" t="s">
        <v>3910</v>
      </c>
      <c r="E10307">
        <v>72.13</v>
      </c>
      <c r="F10307">
        <v>122</v>
      </c>
      <c r="G10307">
        <v>34</v>
      </c>
      <c r="H10307">
        <v>24</v>
      </c>
      <c r="I10307">
        <v>1</v>
      </c>
      <c r="J10307">
        <v>294</v>
      </c>
      <c r="K10307">
        <v>1</v>
      </c>
      <c r="L10307">
        <v>1</v>
      </c>
      <c r="M10307">
        <v>122</v>
      </c>
      <c r="N10307" t="s">
        <v>18</v>
      </c>
      <c r="O10307" s="1">
        <v>1.2974700000000001E-37</v>
      </c>
      <c r="P10307">
        <v>406</v>
      </c>
    </row>
    <row r="10308" spans="1:16" x14ac:dyDescent="0.25">
      <c r="A10308" t="s">
        <v>15456</v>
      </c>
      <c r="B10308">
        <v>714</v>
      </c>
      <c r="C10308" s="3" t="str">
        <f>HYPERLINK("http://www.uniprot.org/uniprot/Q949K8","tr|Q949K8|Q949K8_CICAR")</f>
        <v>tr|Q949K8|Q949K8_CICAR</v>
      </c>
      <c r="D10308" t="s">
        <v>55</v>
      </c>
      <c r="E10308">
        <v>83.33</v>
      </c>
      <c r="F10308">
        <v>174</v>
      </c>
      <c r="G10308">
        <v>29</v>
      </c>
      <c r="H10308">
        <v>0</v>
      </c>
      <c r="I10308">
        <v>1</v>
      </c>
      <c r="J10308">
        <v>522</v>
      </c>
      <c r="K10308">
        <v>1</v>
      </c>
      <c r="L10308">
        <v>104</v>
      </c>
      <c r="M10308">
        <v>277</v>
      </c>
      <c r="N10308" t="s">
        <v>18</v>
      </c>
      <c r="O10308" s="1">
        <v>3.4945099999999999E-80</v>
      </c>
      <c r="P10308">
        <v>776</v>
      </c>
    </row>
    <row r="10309" spans="1:16" x14ac:dyDescent="0.25">
      <c r="A10309" t="s">
        <v>15457</v>
      </c>
      <c r="B10309">
        <v>519</v>
      </c>
      <c r="C10309" s="3" t="str">
        <f>HYPERLINK("http://www.uniprot.org/uniprot/G7ZV36","tr|G7ZV36|G7ZV36_MEDTR")</f>
        <v>tr|G7ZV36|G7ZV36_MEDTR</v>
      </c>
      <c r="D10309" t="s">
        <v>15458</v>
      </c>
      <c r="E10309">
        <v>91.86</v>
      </c>
      <c r="F10309">
        <v>172</v>
      </c>
      <c r="G10309">
        <v>14</v>
      </c>
      <c r="H10309">
        <v>0</v>
      </c>
      <c r="I10309">
        <v>1</v>
      </c>
      <c r="J10309">
        <v>516</v>
      </c>
      <c r="K10309">
        <v>1</v>
      </c>
      <c r="L10309">
        <v>1</v>
      </c>
      <c r="M10309">
        <v>172</v>
      </c>
      <c r="N10309" t="s">
        <v>18</v>
      </c>
      <c r="O10309" s="1">
        <v>1.35001E-87</v>
      </c>
      <c r="P10309">
        <v>837</v>
      </c>
    </row>
    <row r="10310" spans="1:16" x14ac:dyDescent="0.25">
      <c r="A10310" t="s">
        <v>15459</v>
      </c>
      <c r="B10310">
        <v>3744</v>
      </c>
      <c r="C10310" s="3" t="str">
        <f>HYPERLINK("http://www.uniprot.org/uniprot/G7J119","tr|G7J119|G7J119_MEDTR")</f>
        <v>tr|G7J119|G7J119_MEDTR</v>
      </c>
      <c r="D10310" t="s">
        <v>15460</v>
      </c>
      <c r="E10310">
        <v>70.77</v>
      </c>
      <c r="F10310">
        <v>1266</v>
      </c>
      <c r="G10310">
        <v>370</v>
      </c>
      <c r="H10310">
        <v>19</v>
      </c>
      <c r="I10310">
        <v>1</v>
      </c>
      <c r="J10310">
        <v>3741</v>
      </c>
      <c r="K10310">
        <v>1</v>
      </c>
      <c r="L10310">
        <v>1</v>
      </c>
      <c r="M10310">
        <v>1251</v>
      </c>
      <c r="N10310" t="s">
        <v>18</v>
      </c>
      <c r="O10310">
        <v>0</v>
      </c>
      <c r="P10310">
        <v>4367</v>
      </c>
    </row>
    <row r="10311" spans="1:16" x14ac:dyDescent="0.25">
      <c r="A10311" t="s">
        <v>15461</v>
      </c>
      <c r="B10311">
        <v>1791</v>
      </c>
      <c r="C10311" s="3" t="str">
        <f>HYPERLINK("http://www.uniprot.org/uniprot/G7ZXK4","tr|G7ZXK4|G7ZXK4_MEDTR")</f>
        <v>tr|G7ZXK4|G7ZXK4_MEDTR</v>
      </c>
      <c r="D10311" t="s">
        <v>15462</v>
      </c>
      <c r="E10311">
        <v>72.959999999999994</v>
      </c>
      <c r="F10311">
        <v>614</v>
      </c>
      <c r="G10311">
        <v>166</v>
      </c>
      <c r="H10311">
        <v>24</v>
      </c>
      <c r="I10311">
        <v>1</v>
      </c>
      <c r="J10311">
        <v>1770</v>
      </c>
      <c r="K10311">
        <v>1</v>
      </c>
      <c r="L10311">
        <v>80</v>
      </c>
      <c r="M10311">
        <v>690</v>
      </c>
      <c r="N10311" t="s">
        <v>18</v>
      </c>
      <c r="O10311">
        <v>0</v>
      </c>
      <c r="P10311">
        <v>2233</v>
      </c>
    </row>
    <row r="10312" spans="1:16" x14ac:dyDescent="0.25">
      <c r="A10312" t="s">
        <v>15463</v>
      </c>
      <c r="B10312">
        <v>618</v>
      </c>
      <c r="C10312" s="3" t="str">
        <f>HYPERLINK("http://www.uniprot.org/uniprot/G7ITU9","tr|G7ITU9|G7ITU9_MEDTR")</f>
        <v>tr|G7ITU9|G7ITU9_MEDTR</v>
      </c>
      <c r="D10312" t="s">
        <v>15464</v>
      </c>
      <c r="E10312">
        <v>82.35</v>
      </c>
      <c r="F10312">
        <v>204</v>
      </c>
      <c r="G10312">
        <v>36</v>
      </c>
      <c r="H10312">
        <v>0</v>
      </c>
      <c r="I10312">
        <v>1</v>
      </c>
      <c r="J10312">
        <v>612</v>
      </c>
      <c r="K10312">
        <v>1</v>
      </c>
      <c r="L10312">
        <v>1</v>
      </c>
      <c r="M10312">
        <v>204</v>
      </c>
      <c r="N10312" t="s">
        <v>18</v>
      </c>
      <c r="O10312" s="1">
        <v>8.9425999999999996E-91</v>
      </c>
      <c r="P10312">
        <v>866</v>
      </c>
    </row>
    <row r="10313" spans="1:16" x14ac:dyDescent="0.25">
      <c r="A10313" t="s">
        <v>15465</v>
      </c>
      <c r="B10313">
        <v>3240</v>
      </c>
      <c r="C10313" s="3" t="str">
        <f>HYPERLINK("http://www.uniprot.org/uniprot/G7I448","tr|G7I448|G7I448_MEDTR")</f>
        <v>tr|G7I448|G7I448_MEDTR</v>
      </c>
      <c r="D10313" t="s">
        <v>15466</v>
      </c>
      <c r="E10313">
        <v>71.92</v>
      </c>
      <c r="F10313">
        <v>1072</v>
      </c>
      <c r="G10313">
        <v>301</v>
      </c>
      <c r="H10313">
        <v>3</v>
      </c>
      <c r="I10313">
        <v>31</v>
      </c>
      <c r="J10313">
        <v>3237</v>
      </c>
      <c r="K10313">
        <v>1</v>
      </c>
      <c r="L10313">
        <v>4</v>
      </c>
      <c r="M10313">
        <v>1000</v>
      </c>
      <c r="N10313" t="s">
        <v>18</v>
      </c>
      <c r="O10313">
        <v>0</v>
      </c>
      <c r="P10313">
        <v>3894</v>
      </c>
    </row>
    <row r="10314" spans="1:16" x14ac:dyDescent="0.25">
      <c r="A10314" t="s">
        <v>15467</v>
      </c>
      <c r="B10314">
        <v>951</v>
      </c>
      <c r="C10314" s="3" t="str">
        <f>HYPERLINK("http://www.uniprot.org/uniprot/I3SIU5","tr|I3SIU5|I3SIU5_MEDTR")</f>
        <v>tr|I3SIU5|I3SIU5_MEDTR</v>
      </c>
      <c r="D10314" t="s">
        <v>22</v>
      </c>
      <c r="E10314">
        <v>78.66</v>
      </c>
      <c r="F10314">
        <v>314</v>
      </c>
      <c r="G10314">
        <v>67</v>
      </c>
      <c r="H10314">
        <v>0</v>
      </c>
      <c r="I10314">
        <v>7</v>
      </c>
      <c r="J10314">
        <v>948</v>
      </c>
      <c r="K10314">
        <v>1</v>
      </c>
      <c r="L10314">
        <v>4</v>
      </c>
      <c r="M10314">
        <v>316</v>
      </c>
      <c r="N10314" t="s">
        <v>18</v>
      </c>
      <c r="O10314" s="1">
        <v>3.8625899999999998E-135</v>
      </c>
      <c r="P10314">
        <v>1252</v>
      </c>
    </row>
    <row r="10315" spans="1:16" x14ac:dyDescent="0.25">
      <c r="A10315" t="s">
        <v>15468</v>
      </c>
      <c r="B10315">
        <v>1326</v>
      </c>
      <c r="C10315" s="3" t="str">
        <f>HYPERLINK("http://www.uniprot.org/uniprot/G7K3M6","tr|G7K3M6|G7K3M6_MEDTR")</f>
        <v>tr|G7K3M6|G7K3M6_MEDTR</v>
      </c>
      <c r="D10315" t="s">
        <v>15469</v>
      </c>
      <c r="E10315">
        <v>90.95</v>
      </c>
      <c r="F10315">
        <v>442</v>
      </c>
      <c r="G10315">
        <v>40</v>
      </c>
      <c r="H10315">
        <v>1</v>
      </c>
      <c r="I10315">
        <v>1</v>
      </c>
      <c r="J10315">
        <v>1323</v>
      </c>
      <c r="K10315">
        <v>1</v>
      </c>
      <c r="L10315">
        <v>1</v>
      </c>
      <c r="M10315">
        <v>439</v>
      </c>
      <c r="N10315" t="s">
        <v>18</v>
      </c>
      <c r="O10315">
        <v>0</v>
      </c>
      <c r="P10315">
        <v>2063</v>
      </c>
    </row>
    <row r="10316" spans="1:16" x14ac:dyDescent="0.25">
      <c r="A10316" t="s">
        <v>15470</v>
      </c>
      <c r="B10316">
        <v>1671</v>
      </c>
      <c r="C10316" s="3" t="str">
        <f>HYPERLINK("http://www.uniprot.org/uniprot/Q2HTE2","tr|Q2HTE2|Q2HTE2_MEDTR")</f>
        <v>tr|Q2HTE2|Q2HTE2_MEDTR</v>
      </c>
      <c r="D10316" t="s">
        <v>15471</v>
      </c>
      <c r="E10316">
        <v>81.75</v>
      </c>
      <c r="F10316">
        <v>570</v>
      </c>
      <c r="G10316">
        <v>104</v>
      </c>
      <c r="H10316">
        <v>15</v>
      </c>
      <c r="I10316">
        <v>1</v>
      </c>
      <c r="J10316">
        <v>1665</v>
      </c>
      <c r="K10316">
        <v>1</v>
      </c>
      <c r="L10316">
        <v>1</v>
      </c>
      <c r="M10316">
        <v>570</v>
      </c>
      <c r="N10316" t="s">
        <v>18</v>
      </c>
      <c r="O10316">
        <v>0</v>
      </c>
      <c r="P10316">
        <v>2513</v>
      </c>
    </row>
    <row r="10317" spans="1:16" x14ac:dyDescent="0.25">
      <c r="A10317" t="s">
        <v>15472</v>
      </c>
      <c r="B10317">
        <v>1467</v>
      </c>
      <c r="C10317" s="3" t="str">
        <f>HYPERLINK("http://www.uniprot.org/uniprot/G7KTL4","tr|G7KTL4|G7KTL4_MEDTR")</f>
        <v>tr|G7KTL4|G7KTL4_MEDTR</v>
      </c>
      <c r="D10317" t="s">
        <v>15473</v>
      </c>
      <c r="E10317">
        <v>90.77</v>
      </c>
      <c r="F10317">
        <v>488</v>
      </c>
      <c r="G10317">
        <v>45</v>
      </c>
      <c r="H10317">
        <v>0</v>
      </c>
      <c r="I10317">
        <v>1</v>
      </c>
      <c r="J10317">
        <v>1464</v>
      </c>
      <c r="K10317">
        <v>1</v>
      </c>
      <c r="L10317">
        <v>1</v>
      </c>
      <c r="M10317">
        <v>485</v>
      </c>
      <c r="N10317" t="s">
        <v>18</v>
      </c>
      <c r="O10317">
        <v>0</v>
      </c>
      <c r="P10317">
        <v>2322</v>
      </c>
    </row>
    <row r="10318" spans="1:16" x14ac:dyDescent="0.25">
      <c r="A10318" t="s">
        <v>15474</v>
      </c>
      <c r="B10318">
        <v>498</v>
      </c>
      <c r="C10318" s="3" t="str">
        <f>HYPERLINK("http://www.uniprot.org/uniprot/I1NIS2","tr|I1NIS2|I1NIS2_SOYBN")</f>
        <v>tr|I1NIS2|I1NIS2_SOYBN</v>
      </c>
      <c r="D10318" t="s">
        <v>71</v>
      </c>
      <c r="E10318">
        <v>73.95</v>
      </c>
      <c r="F10318">
        <v>96</v>
      </c>
      <c r="G10318">
        <v>25</v>
      </c>
      <c r="H10318">
        <v>0</v>
      </c>
      <c r="I10318">
        <v>205</v>
      </c>
      <c r="J10318">
        <v>492</v>
      </c>
      <c r="K10318">
        <v>1</v>
      </c>
      <c r="L10318">
        <v>1228</v>
      </c>
      <c r="M10318">
        <v>1323</v>
      </c>
      <c r="N10318" t="s">
        <v>18</v>
      </c>
      <c r="O10318" s="1">
        <v>6.5973199999999998E-38</v>
      </c>
      <c r="P10318">
        <v>325</v>
      </c>
    </row>
    <row r="10319" spans="1:16" x14ac:dyDescent="0.25">
      <c r="A10319" t="s">
        <v>15475</v>
      </c>
      <c r="B10319">
        <v>1932</v>
      </c>
      <c r="C10319" s="3" t="str">
        <f>HYPERLINK("http://www.uniprot.org/uniprot/G7IED4","tr|G7IED4|G7IED4_MEDTR")</f>
        <v>tr|G7IED4|G7IED4_MEDTR</v>
      </c>
      <c r="D10319" t="s">
        <v>15476</v>
      </c>
      <c r="E10319">
        <v>75.67</v>
      </c>
      <c r="F10319">
        <v>629</v>
      </c>
      <c r="G10319">
        <v>153</v>
      </c>
      <c r="H10319">
        <v>0</v>
      </c>
      <c r="I10319">
        <v>43</v>
      </c>
      <c r="J10319">
        <v>1929</v>
      </c>
      <c r="K10319">
        <v>1</v>
      </c>
      <c r="L10319">
        <v>12</v>
      </c>
      <c r="M10319">
        <v>640</v>
      </c>
      <c r="N10319" t="s">
        <v>18</v>
      </c>
      <c r="O10319">
        <v>0</v>
      </c>
      <c r="P10319">
        <v>2489</v>
      </c>
    </row>
    <row r="10320" spans="1:16" x14ac:dyDescent="0.25">
      <c r="A10320" t="s">
        <v>15477</v>
      </c>
      <c r="B10320">
        <v>834</v>
      </c>
      <c r="C10320" s="3" t="str">
        <f>HYPERLINK("http://www.uniprot.org/uniprot/G7JZA6","tr|G7JZA6|G7JZA6_MEDTR")</f>
        <v>tr|G7JZA6|G7JZA6_MEDTR</v>
      </c>
      <c r="D10320" t="s">
        <v>15478</v>
      </c>
      <c r="E10320">
        <v>52.81</v>
      </c>
      <c r="F10320">
        <v>284</v>
      </c>
      <c r="G10320">
        <v>134</v>
      </c>
      <c r="H10320">
        <v>19</v>
      </c>
      <c r="I10320">
        <v>1</v>
      </c>
      <c r="J10320">
        <v>795</v>
      </c>
      <c r="K10320">
        <v>1</v>
      </c>
      <c r="L10320">
        <v>1</v>
      </c>
      <c r="M10320">
        <v>270</v>
      </c>
      <c r="N10320" t="s">
        <v>18</v>
      </c>
      <c r="O10320" s="1">
        <v>1.2713100000000001E-64</v>
      </c>
      <c r="P10320">
        <v>643</v>
      </c>
    </row>
    <row r="10321" spans="1:16" x14ac:dyDescent="0.25">
      <c r="A10321" t="s">
        <v>15479</v>
      </c>
      <c r="B10321">
        <v>999</v>
      </c>
      <c r="C10321" s="3" t="str">
        <f>HYPERLINK("http://www.uniprot.org/uniprot/Q9FT00","tr|Q9FT00|Q9FT00_CICAR")</f>
        <v>tr|Q9FT00|Q9FT00_CICAR</v>
      </c>
      <c r="D10321" t="s">
        <v>15480</v>
      </c>
      <c r="E10321">
        <v>96.38</v>
      </c>
      <c r="F10321">
        <v>332</v>
      </c>
      <c r="G10321">
        <v>12</v>
      </c>
      <c r="H10321">
        <v>0</v>
      </c>
      <c r="I10321">
        <v>1</v>
      </c>
      <c r="J10321">
        <v>996</v>
      </c>
      <c r="K10321">
        <v>1</v>
      </c>
      <c r="L10321">
        <v>1</v>
      </c>
      <c r="M10321">
        <v>332</v>
      </c>
      <c r="N10321" t="s">
        <v>18</v>
      </c>
      <c r="O10321" s="1">
        <v>1.3707099999999999E-178</v>
      </c>
      <c r="P10321">
        <v>1627</v>
      </c>
    </row>
    <row r="10322" spans="1:16" x14ac:dyDescent="0.25">
      <c r="A10322" t="s">
        <v>15481</v>
      </c>
      <c r="B10322">
        <v>1314</v>
      </c>
      <c r="C10322" s="3" t="str">
        <f>HYPERLINK("http://www.uniprot.org/uniprot/G7JC45","tr|G7JC45|G7JC45_MEDTR")</f>
        <v>tr|G7JC45|G7JC45_MEDTR</v>
      </c>
      <c r="D10322" t="s">
        <v>15482</v>
      </c>
      <c r="E10322">
        <v>85.02</v>
      </c>
      <c r="F10322">
        <v>434</v>
      </c>
      <c r="G10322">
        <v>65</v>
      </c>
      <c r="H10322">
        <v>3</v>
      </c>
      <c r="I10322">
        <v>19</v>
      </c>
      <c r="J10322">
        <v>1311</v>
      </c>
      <c r="K10322">
        <v>1</v>
      </c>
      <c r="L10322">
        <v>1</v>
      </c>
      <c r="M10322">
        <v>432</v>
      </c>
      <c r="N10322" t="s">
        <v>18</v>
      </c>
      <c r="O10322">
        <v>0</v>
      </c>
      <c r="P10322">
        <v>1958</v>
      </c>
    </row>
    <row r="10323" spans="1:16" x14ac:dyDescent="0.25">
      <c r="A10323" t="s">
        <v>15483</v>
      </c>
      <c r="B10323">
        <v>2004</v>
      </c>
      <c r="C10323" s="3" t="str">
        <f>HYPERLINK("http://www.uniprot.org/uniprot/Q2PEY2","tr|Q2PEY2|Q2PEY2_TRIPR")</f>
        <v>tr|Q2PEY2|Q2PEY2_TRIPR</v>
      </c>
      <c r="D10323" t="s">
        <v>15484</v>
      </c>
      <c r="E10323">
        <v>85.98</v>
      </c>
      <c r="F10323">
        <v>692</v>
      </c>
      <c r="G10323">
        <v>97</v>
      </c>
      <c r="H10323">
        <v>27</v>
      </c>
      <c r="I10323">
        <v>1</v>
      </c>
      <c r="J10323">
        <v>1995</v>
      </c>
      <c r="K10323">
        <v>1</v>
      </c>
      <c r="L10323">
        <v>1</v>
      </c>
      <c r="M10323">
        <v>692</v>
      </c>
      <c r="N10323" t="s">
        <v>18</v>
      </c>
      <c r="O10323">
        <v>0</v>
      </c>
      <c r="P10323">
        <v>3123</v>
      </c>
    </row>
    <row r="10324" spans="1:16" x14ac:dyDescent="0.25">
      <c r="A10324" t="s">
        <v>15485</v>
      </c>
      <c r="B10324">
        <v>672</v>
      </c>
      <c r="C10324" s="3" t="str">
        <f>HYPERLINK("http://www.uniprot.org/uniprot/G7I2H0","tr|G7I2H0|G7I2H0_MEDTR")</f>
        <v>tr|G7I2H0|G7I2H0_MEDTR</v>
      </c>
      <c r="D10324" t="s">
        <v>144</v>
      </c>
      <c r="E10324">
        <v>34.590000000000003</v>
      </c>
      <c r="F10324">
        <v>211</v>
      </c>
      <c r="G10324">
        <v>138</v>
      </c>
      <c r="H10324">
        <v>1</v>
      </c>
      <c r="I10324">
        <v>7</v>
      </c>
      <c r="J10324">
        <v>636</v>
      </c>
      <c r="K10324">
        <v>1</v>
      </c>
      <c r="L10324">
        <v>37</v>
      </c>
      <c r="M10324">
        <v>231</v>
      </c>
      <c r="N10324" t="s">
        <v>18</v>
      </c>
      <c r="O10324" s="1">
        <v>1.81753E-16</v>
      </c>
      <c r="P10324">
        <v>226</v>
      </c>
    </row>
    <row r="10325" spans="1:16" x14ac:dyDescent="0.25">
      <c r="A10325" t="s">
        <v>15486</v>
      </c>
      <c r="B10325">
        <v>1236</v>
      </c>
      <c r="C10325" s="3" t="str">
        <f>HYPERLINK("http://www.uniprot.org/uniprot/B8YI24","tr|B8YI24|B8YI24_PHACN")</f>
        <v>tr|B8YI24|B8YI24_PHACN</v>
      </c>
      <c r="D10325" t="s">
        <v>15487</v>
      </c>
      <c r="E10325">
        <v>47.65</v>
      </c>
      <c r="F10325">
        <v>405</v>
      </c>
      <c r="G10325">
        <v>212</v>
      </c>
      <c r="H10325">
        <v>30</v>
      </c>
      <c r="I10325">
        <v>1</v>
      </c>
      <c r="J10325">
        <v>1125</v>
      </c>
      <c r="K10325">
        <v>1</v>
      </c>
      <c r="L10325">
        <v>1</v>
      </c>
      <c r="M10325">
        <v>393</v>
      </c>
      <c r="N10325" t="s">
        <v>18</v>
      </c>
      <c r="O10325" s="1">
        <v>1.0428E-83</v>
      </c>
      <c r="P10325">
        <v>810</v>
      </c>
    </row>
    <row r="10326" spans="1:16" x14ac:dyDescent="0.25">
      <c r="A10326" t="s">
        <v>15488</v>
      </c>
      <c r="B10326">
        <v>546</v>
      </c>
      <c r="C10326" s="3" t="str">
        <f>HYPERLINK("http://www.uniprot.org/uniprot/G7J9E3","tr|G7J9E3|G7J9E3_MEDTR")</f>
        <v>tr|G7J9E3|G7J9E3_MEDTR</v>
      </c>
      <c r="D10326" t="s">
        <v>15489</v>
      </c>
      <c r="E10326">
        <v>62.43</v>
      </c>
      <c r="F10326">
        <v>181</v>
      </c>
      <c r="G10326">
        <v>68</v>
      </c>
      <c r="H10326">
        <v>3</v>
      </c>
      <c r="I10326">
        <v>1</v>
      </c>
      <c r="J10326">
        <v>534</v>
      </c>
      <c r="K10326">
        <v>1</v>
      </c>
      <c r="L10326">
        <v>1</v>
      </c>
      <c r="M10326">
        <v>181</v>
      </c>
      <c r="N10326" t="s">
        <v>18</v>
      </c>
      <c r="O10326" s="1">
        <v>1.60595E-54</v>
      </c>
      <c r="P10326">
        <v>552</v>
      </c>
    </row>
    <row r="10327" spans="1:16" x14ac:dyDescent="0.25">
      <c r="A10327" t="s">
        <v>15490</v>
      </c>
      <c r="B10327">
        <v>642</v>
      </c>
      <c r="C10327" s="3" t="str">
        <f>HYPERLINK("http://www.uniprot.org/uniprot/M5W206","tr|M5W206|M5W206_PRUPE")</f>
        <v>tr|M5W206|M5W206_PRUPE</v>
      </c>
      <c r="D10327" t="s">
        <v>15491</v>
      </c>
      <c r="E10327">
        <v>34.5</v>
      </c>
      <c r="F10327">
        <v>142</v>
      </c>
      <c r="G10327">
        <v>93</v>
      </c>
      <c r="H10327">
        <v>3</v>
      </c>
      <c r="I10327">
        <v>73</v>
      </c>
      <c r="J10327">
        <v>489</v>
      </c>
      <c r="K10327">
        <v>1</v>
      </c>
      <c r="L10327">
        <v>11</v>
      </c>
      <c r="M10327">
        <v>149</v>
      </c>
      <c r="N10327" t="s">
        <v>18</v>
      </c>
      <c r="O10327" s="1">
        <v>4.9134900000000005E-13</v>
      </c>
      <c r="P10327">
        <v>196</v>
      </c>
    </row>
    <row r="10328" spans="1:16" x14ac:dyDescent="0.25">
      <c r="A10328" t="s">
        <v>15492</v>
      </c>
      <c r="B10328">
        <v>405</v>
      </c>
      <c r="C10328" s="3" t="str">
        <f>HYPERLINK("http://www.uniprot.org/uniprot/G7L8P3","tr|G7L8P3|G7L8P3_MEDTR")</f>
        <v>tr|G7L8P3|G7L8P3_MEDTR</v>
      </c>
      <c r="D10328" t="s">
        <v>15493</v>
      </c>
      <c r="E10328">
        <v>86.13</v>
      </c>
      <c r="F10328">
        <v>101</v>
      </c>
      <c r="G10328">
        <v>14</v>
      </c>
      <c r="H10328">
        <v>0</v>
      </c>
      <c r="I10328">
        <v>1</v>
      </c>
      <c r="J10328">
        <v>303</v>
      </c>
      <c r="K10328">
        <v>1</v>
      </c>
      <c r="L10328">
        <v>117</v>
      </c>
      <c r="M10328">
        <v>217</v>
      </c>
      <c r="N10328" t="s">
        <v>18</v>
      </c>
      <c r="O10328" s="1">
        <v>1.4183800000000001E-44</v>
      </c>
      <c r="P10328">
        <v>466</v>
      </c>
    </row>
    <row r="10329" spans="1:16" x14ac:dyDescent="0.25">
      <c r="A10329" t="s">
        <v>15494</v>
      </c>
      <c r="B10329">
        <v>546</v>
      </c>
      <c r="C10329" s="3" t="str">
        <f>HYPERLINK("http://www.uniprot.org/uniprot/Q8GTE2","tr|Q8GTE2|Q8GTE2_CICAR")</f>
        <v>tr|Q8GTE2|Q8GTE2_CICAR</v>
      </c>
      <c r="D10329" t="s">
        <v>4504</v>
      </c>
      <c r="E10329">
        <v>90.6</v>
      </c>
      <c r="F10329">
        <v>181</v>
      </c>
      <c r="G10329">
        <v>17</v>
      </c>
      <c r="H10329">
        <v>0</v>
      </c>
      <c r="I10329">
        <v>1</v>
      </c>
      <c r="J10329">
        <v>543</v>
      </c>
      <c r="K10329">
        <v>1</v>
      </c>
      <c r="L10329">
        <v>1</v>
      </c>
      <c r="M10329">
        <v>181</v>
      </c>
      <c r="N10329" t="s">
        <v>18</v>
      </c>
      <c r="O10329" s="1">
        <v>3.0007300000000001E-85</v>
      </c>
      <c r="P10329">
        <v>817</v>
      </c>
    </row>
    <row r="10330" spans="1:16" x14ac:dyDescent="0.25">
      <c r="A10330" t="s">
        <v>15495</v>
      </c>
      <c r="B10330">
        <v>1500</v>
      </c>
      <c r="C10330" s="3" t="str">
        <f>HYPERLINK("http://www.uniprot.org/uniprot/K7LKI8","tr|K7LKI8|K7LKI8_SOYBN")</f>
        <v>tr|K7LKI8|K7LKI8_SOYBN</v>
      </c>
      <c r="D10330" t="s">
        <v>117</v>
      </c>
      <c r="E10330">
        <v>68.2</v>
      </c>
      <c r="F10330">
        <v>478</v>
      </c>
      <c r="G10330">
        <v>152</v>
      </c>
      <c r="H10330">
        <v>1</v>
      </c>
      <c r="I10330">
        <v>64</v>
      </c>
      <c r="J10330">
        <v>1494</v>
      </c>
      <c r="K10330">
        <v>1</v>
      </c>
      <c r="L10330">
        <v>19</v>
      </c>
      <c r="M10330">
        <v>496</v>
      </c>
      <c r="N10330" t="s">
        <v>18</v>
      </c>
      <c r="O10330">
        <v>0</v>
      </c>
      <c r="P10330">
        <v>1705</v>
      </c>
    </row>
    <row r="10331" spans="1:16" x14ac:dyDescent="0.25">
      <c r="A10331" t="s">
        <v>15496</v>
      </c>
      <c r="B10331">
        <v>723</v>
      </c>
      <c r="C10331" s="3" t="str">
        <f>HYPERLINK("http://www.uniprot.org/uniprot/Q949L4","tr|Q949L4|Q949L4_CICAR")</f>
        <v>tr|Q949L4|Q949L4_CICAR</v>
      </c>
      <c r="D10331" t="s">
        <v>176</v>
      </c>
      <c r="E10331">
        <v>73.290000000000006</v>
      </c>
      <c r="F10331">
        <v>176</v>
      </c>
      <c r="G10331">
        <v>47</v>
      </c>
      <c r="H10331">
        <v>0</v>
      </c>
      <c r="I10331">
        <v>154</v>
      </c>
      <c r="J10331">
        <v>681</v>
      </c>
      <c r="K10331">
        <v>1</v>
      </c>
      <c r="L10331">
        <v>1</v>
      </c>
      <c r="M10331">
        <v>176</v>
      </c>
      <c r="N10331" t="s">
        <v>18</v>
      </c>
      <c r="O10331" s="1">
        <v>1.9813900000000001E-70</v>
      </c>
      <c r="P10331">
        <v>692</v>
      </c>
    </row>
    <row r="10332" spans="1:16" x14ac:dyDescent="0.25">
      <c r="A10332" t="s">
        <v>15497</v>
      </c>
      <c r="B10332">
        <v>1014</v>
      </c>
      <c r="C10332" s="3" t="str">
        <f>HYPERLINK("http://www.uniprot.org/uniprot/G7ZV35","tr|G7ZV35|G7ZV35_MEDTR")</f>
        <v>tr|G7ZV35|G7ZV35_MEDTR</v>
      </c>
      <c r="D10332" t="s">
        <v>15498</v>
      </c>
      <c r="E10332">
        <v>90.71</v>
      </c>
      <c r="F10332">
        <v>334</v>
      </c>
      <c r="G10332">
        <v>31</v>
      </c>
      <c r="H10332">
        <v>0</v>
      </c>
      <c r="I10332">
        <v>1</v>
      </c>
      <c r="J10332">
        <v>1002</v>
      </c>
      <c r="K10332">
        <v>1</v>
      </c>
      <c r="L10332">
        <v>1</v>
      </c>
      <c r="M10332">
        <v>333</v>
      </c>
      <c r="N10332" t="s">
        <v>18</v>
      </c>
      <c r="O10332" s="1">
        <v>2.7466199999999999E-174</v>
      </c>
      <c r="P10332">
        <v>1590</v>
      </c>
    </row>
    <row r="10333" spans="1:16" x14ac:dyDescent="0.25">
      <c r="A10333" t="s">
        <v>15499</v>
      </c>
      <c r="B10333">
        <v>864</v>
      </c>
      <c r="C10333" s="3" t="str">
        <f>HYPERLINK("http://www.uniprot.org/uniprot/G7ZZF2","tr|G7ZZF2|G7ZZF2_MEDTR")</f>
        <v>tr|G7ZZF2|G7ZZF2_MEDTR</v>
      </c>
      <c r="D10333" t="s">
        <v>15500</v>
      </c>
      <c r="E10333">
        <v>86.47</v>
      </c>
      <c r="F10333">
        <v>281</v>
      </c>
      <c r="G10333">
        <v>38</v>
      </c>
      <c r="H10333">
        <v>0</v>
      </c>
      <c r="I10333">
        <v>19</v>
      </c>
      <c r="J10333">
        <v>861</v>
      </c>
      <c r="K10333">
        <v>1</v>
      </c>
      <c r="L10333">
        <v>3</v>
      </c>
      <c r="M10333">
        <v>283</v>
      </c>
      <c r="N10333" t="s">
        <v>18</v>
      </c>
      <c r="O10333" s="1">
        <v>9.4631999999999995E-135</v>
      </c>
      <c r="P10333">
        <v>1248</v>
      </c>
    </row>
    <row r="10334" spans="1:16" x14ac:dyDescent="0.25">
      <c r="A10334" t="s">
        <v>15501</v>
      </c>
      <c r="B10334">
        <v>1575</v>
      </c>
      <c r="C10334" s="3" t="str">
        <f>HYPERLINK("http://www.uniprot.org/uniprot/I1K8R0","tr|I1K8R0|I1K8R0_SOYBN")</f>
        <v>tr|I1K8R0|I1K8R0_SOYBN</v>
      </c>
      <c r="D10334" t="s">
        <v>28</v>
      </c>
      <c r="E10334">
        <v>89.48</v>
      </c>
      <c r="F10334">
        <v>523</v>
      </c>
      <c r="G10334">
        <v>55</v>
      </c>
      <c r="H10334">
        <v>0</v>
      </c>
      <c r="I10334">
        <v>1</v>
      </c>
      <c r="J10334">
        <v>1569</v>
      </c>
      <c r="K10334">
        <v>1</v>
      </c>
      <c r="L10334">
        <v>1</v>
      </c>
      <c r="M10334">
        <v>523</v>
      </c>
      <c r="N10334" t="s">
        <v>18</v>
      </c>
      <c r="O10334">
        <v>0</v>
      </c>
      <c r="P10334">
        <v>2460</v>
      </c>
    </row>
    <row r="10335" spans="1:16" x14ac:dyDescent="0.25">
      <c r="A10335" t="s">
        <v>15502</v>
      </c>
      <c r="B10335">
        <v>219</v>
      </c>
      <c r="C10335" s="3" t="str">
        <f>HYPERLINK("http://www.uniprot.org/uniprot/G7IHF2","tr|G7IHF2|G7IHF2_MEDTR")</f>
        <v>tr|G7IHF2|G7IHF2_MEDTR</v>
      </c>
      <c r="D10335" t="s">
        <v>15503</v>
      </c>
      <c r="E10335">
        <v>65.27</v>
      </c>
      <c r="F10335">
        <v>72</v>
      </c>
      <c r="G10335">
        <v>25</v>
      </c>
      <c r="H10335">
        <v>2</v>
      </c>
      <c r="I10335">
        <v>1</v>
      </c>
      <c r="J10335">
        <v>210</v>
      </c>
      <c r="K10335">
        <v>1</v>
      </c>
      <c r="L10335">
        <v>182</v>
      </c>
      <c r="M10335">
        <v>253</v>
      </c>
      <c r="N10335" t="s">
        <v>18</v>
      </c>
      <c r="O10335" s="1">
        <v>4.33301E-17</v>
      </c>
      <c r="P10335">
        <v>229</v>
      </c>
    </row>
    <row r="10336" spans="1:16" x14ac:dyDescent="0.25">
      <c r="A10336" t="s">
        <v>15504</v>
      </c>
      <c r="B10336">
        <v>624</v>
      </c>
      <c r="C10336" s="3" t="str">
        <f>HYPERLINK("http://www.uniprot.org/uniprot/G7I447","tr|G7I447|G7I447_MEDTR")</f>
        <v>tr|G7I447|G7I447_MEDTR</v>
      </c>
      <c r="D10336" t="s">
        <v>15505</v>
      </c>
      <c r="E10336">
        <v>58.91</v>
      </c>
      <c r="F10336">
        <v>185</v>
      </c>
      <c r="G10336">
        <v>76</v>
      </c>
      <c r="H10336">
        <v>0</v>
      </c>
      <c r="I10336">
        <v>64</v>
      </c>
      <c r="J10336">
        <v>618</v>
      </c>
      <c r="K10336">
        <v>1</v>
      </c>
      <c r="L10336">
        <v>45</v>
      </c>
      <c r="M10336">
        <v>222</v>
      </c>
      <c r="N10336" t="s">
        <v>18</v>
      </c>
      <c r="O10336" s="1">
        <v>4.9402799999999999E-52</v>
      </c>
      <c r="P10336">
        <v>532</v>
      </c>
    </row>
    <row r="10337" spans="1:16" x14ac:dyDescent="0.25">
      <c r="A10337" t="s">
        <v>15506</v>
      </c>
      <c r="B10337">
        <v>213</v>
      </c>
      <c r="C10337" s="3" t="str">
        <f>HYPERLINK("http://www.uniprot.org/uniprot/Q2HW94","tr|Q2HW94|Q2HW94_MEDTR")</f>
        <v>tr|Q2HW94|Q2HW94_MEDTR</v>
      </c>
      <c r="D10337" t="s">
        <v>15507</v>
      </c>
      <c r="E10337">
        <v>67.14</v>
      </c>
      <c r="F10337">
        <v>70</v>
      </c>
      <c r="G10337">
        <v>23</v>
      </c>
      <c r="H10337">
        <v>0</v>
      </c>
      <c r="I10337">
        <v>1</v>
      </c>
      <c r="J10337">
        <v>210</v>
      </c>
      <c r="K10337">
        <v>1</v>
      </c>
      <c r="L10337">
        <v>1</v>
      </c>
      <c r="M10337">
        <v>70</v>
      </c>
      <c r="N10337" t="s">
        <v>18</v>
      </c>
      <c r="O10337" s="1">
        <v>2.2364000000000001E-21</v>
      </c>
      <c r="P10337">
        <v>266</v>
      </c>
    </row>
    <row r="10338" spans="1:16" x14ac:dyDescent="0.25">
      <c r="A10338" t="s">
        <v>15508</v>
      </c>
      <c r="B10338">
        <v>336</v>
      </c>
      <c r="C10338" s="3" t="str">
        <f>HYPERLINK("http://www.uniprot.org/uniprot/B9HW27","tr|B9HW27|B9HW27_POPTR")</f>
        <v>tr|B9HW27|B9HW27_POPTR</v>
      </c>
      <c r="D10338" t="s">
        <v>15509</v>
      </c>
      <c r="E10338">
        <v>67.41</v>
      </c>
      <c r="F10338">
        <v>89</v>
      </c>
      <c r="G10338">
        <v>29</v>
      </c>
      <c r="H10338">
        <v>0</v>
      </c>
      <c r="I10338">
        <v>58</v>
      </c>
      <c r="J10338">
        <v>324</v>
      </c>
      <c r="K10338">
        <v>1</v>
      </c>
      <c r="L10338">
        <v>108</v>
      </c>
      <c r="M10338">
        <v>196</v>
      </c>
      <c r="N10338" t="s">
        <v>18</v>
      </c>
      <c r="O10338" s="1">
        <v>6.3980900000000002E-29</v>
      </c>
      <c r="P10338">
        <v>331</v>
      </c>
    </row>
    <row r="10339" spans="1:16" x14ac:dyDescent="0.25">
      <c r="A10339" t="s">
        <v>15510</v>
      </c>
      <c r="B10339">
        <v>1104</v>
      </c>
      <c r="C10339" s="3" t="str">
        <f>HYPERLINK("http://www.uniprot.org/uniprot/Q2HTD9","tr|Q2HTD9|Q2HTD9_MEDTR")</f>
        <v>tr|Q2HTD9|Q2HTD9_MEDTR</v>
      </c>
      <c r="D10339" t="s">
        <v>15511</v>
      </c>
      <c r="E10339">
        <v>77.650000000000006</v>
      </c>
      <c r="F10339">
        <v>367</v>
      </c>
      <c r="G10339">
        <v>82</v>
      </c>
      <c r="H10339">
        <v>0</v>
      </c>
      <c r="I10339">
        <v>1</v>
      </c>
      <c r="J10339">
        <v>1101</v>
      </c>
      <c r="K10339">
        <v>1</v>
      </c>
      <c r="L10339">
        <v>1</v>
      </c>
      <c r="M10339">
        <v>364</v>
      </c>
      <c r="N10339" t="s">
        <v>18</v>
      </c>
      <c r="O10339" s="1">
        <v>5.37382E-166</v>
      </c>
      <c r="P10339">
        <v>1519</v>
      </c>
    </row>
    <row r="10340" spans="1:16" x14ac:dyDescent="0.25">
      <c r="A10340" t="s">
        <v>15512</v>
      </c>
      <c r="B10340">
        <v>750</v>
      </c>
      <c r="C10340" s="3" t="str">
        <f>HYPERLINK("http://www.uniprot.org/uniprot/G7KTL5","tr|G7KTL5|G7KTL5_MEDTR")</f>
        <v>tr|G7KTL5|G7KTL5_MEDTR</v>
      </c>
      <c r="D10340" t="s">
        <v>15513</v>
      </c>
      <c r="E10340">
        <v>65.61</v>
      </c>
      <c r="F10340">
        <v>253</v>
      </c>
      <c r="G10340">
        <v>87</v>
      </c>
      <c r="H10340">
        <v>6</v>
      </c>
      <c r="I10340">
        <v>1</v>
      </c>
      <c r="J10340">
        <v>741</v>
      </c>
      <c r="K10340">
        <v>1</v>
      </c>
      <c r="L10340">
        <v>1</v>
      </c>
      <c r="M10340">
        <v>251</v>
      </c>
      <c r="N10340" t="s">
        <v>18</v>
      </c>
      <c r="O10340" s="1">
        <v>3.8688499999999999E-80</v>
      </c>
      <c r="P10340">
        <v>776</v>
      </c>
    </row>
    <row r="10341" spans="1:16" x14ac:dyDescent="0.25">
      <c r="A10341" t="s">
        <v>15514</v>
      </c>
      <c r="B10341">
        <v>906</v>
      </c>
      <c r="C10341" s="3" t="str">
        <f>HYPERLINK("http://www.uniprot.org/uniprot/A2Q2T1","tr|A2Q2T1|A2Q2T1_MEDTR")</f>
        <v>tr|A2Q2T1|A2Q2T1_MEDTR</v>
      </c>
      <c r="D10341" t="s">
        <v>337</v>
      </c>
      <c r="E10341">
        <v>69.41</v>
      </c>
      <c r="F10341">
        <v>340</v>
      </c>
      <c r="G10341">
        <v>104</v>
      </c>
      <c r="H10341">
        <v>52</v>
      </c>
      <c r="I10341">
        <v>4</v>
      </c>
      <c r="J10341">
        <v>867</v>
      </c>
      <c r="K10341">
        <v>1</v>
      </c>
      <c r="L10341">
        <v>138</v>
      </c>
      <c r="M10341">
        <v>477</v>
      </c>
      <c r="N10341" t="s">
        <v>18</v>
      </c>
      <c r="O10341" s="1">
        <v>1.4065899999999999E-123</v>
      </c>
      <c r="P10341">
        <v>1152</v>
      </c>
    </row>
    <row r="10342" spans="1:16" x14ac:dyDescent="0.25">
      <c r="A10342" t="s">
        <v>15515</v>
      </c>
      <c r="B10342">
        <v>1533</v>
      </c>
      <c r="C10342" s="3" t="str">
        <f>HYPERLINK("http://www.uniprot.org/uniprot/G7IED6","tr|G7IED6|G7IED6_MEDTR")</f>
        <v>tr|G7IED6|G7IED6_MEDTR</v>
      </c>
      <c r="D10342" t="s">
        <v>15516</v>
      </c>
      <c r="E10342">
        <v>85.94</v>
      </c>
      <c r="F10342">
        <v>505</v>
      </c>
      <c r="G10342">
        <v>71</v>
      </c>
      <c r="H10342">
        <v>3</v>
      </c>
      <c r="I10342">
        <v>1</v>
      </c>
      <c r="J10342">
        <v>1506</v>
      </c>
      <c r="K10342">
        <v>1</v>
      </c>
      <c r="L10342">
        <v>1</v>
      </c>
      <c r="M10342">
        <v>504</v>
      </c>
      <c r="N10342" t="s">
        <v>18</v>
      </c>
      <c r="O10342">
        <v>0</v>
      </c>
      <c r="P10342">
        <v>2224</v>
      </c>
    </row>
    <row r="10343" spans="1:16" x14ac:dyDescent="0.25">
      <c r="A10343" t="s">
        <v>15517</v>
      </c>
      <c r="B10343">
        <v>3744</v>
      </c>
      <c r="C10343" s="3" t="str">
        <f>HYPERLINK("http://www.uniprot.org/uniprot/I1N9B2","tr|I1N9B2|I1N9B2_SOYBN")</f>
        <v>tr|I1N9B2|I1N9B2_SOYBN</v>
      </c>
      <c r="D10343" t="s">
        <v>71</v>
      </c>
      <c r="E10343">
        <v>59.11</v>
      </c>
      <c r="F10343">
        <v>1284</v>
      </c>
      <c r="G10343">
        <v>525</v>
      </c>
      <c r="H10343">
        <v>37</v>
      </c>
      <c r="I10343">
        <v>1</v>
      </c>
      <c r="J10343">
        <v>3741</v>
      </c>
      <c r="K10343">
        <v>1</v>
      </c>
      <c r="L10343">
        <v>1</v>
      </c>
      <c r="M10343">
        <v>1274</v>
      </c>
      <c r="N10343" t="s">
        <v>18</v>
      </c>
      <c r="O10343">
        <v>0</v>
      </c>
      <c r="P10343">
        <v>3606</v>
      </c>
    </row>
    <row r="10344" spans="1:16" x14ac:dyDescent="0.25">
      <c r="A10344" t="s">
        <v>15518</v>
      </c>
      <c r="B10344">
        <v>1995</v>
      </c>
      <c r="C10344" s="3" t="str">
        <f>HYPERLINK("http://www.uniprot.org/uniprot/G7IE29","tr|G7IE29|G7IE29_MEDTR")</f>
        <v>tr|G7IE29|G7IE29_MEDTR</v>
      </c>
      <c r="D10344" t="s">
        <v>15519</v>
      </c>
      <c r="E10344">
        <v>85.85</v>
      </c>
      <c r="F10344">
        <v>502</v>
      </c>
      <c r="G10344">
        <v>71</v>
      </c>
      <c r="H10344">
        <v>0</v>
      </c>
      <c r="I10344">
        <v>415</v>
      </c>
      <c r="J10344">
        <v>1920</v>
      </c>
      <c r="K10344">
        <v>1</v>
      </c>
      <c r="L10344">
        <v>1</v>
      </c>
      <c r="M10344">
        <v>502</v>
      </c>
      <c r="N10344" t="s">
        <v>18</v>
      </c>
      <c r="O10344">
        <v>0</v>
      </c>
      <c r="P10344">
        <v>2151</v>
      </c>
    </row>
    <row r="10345" spans="1:16" x14ac:dyDescent="0.25">
      <c r="A10345" t="s">
        <v>15520</v>
      </c>
      <c r="B10345">
        <v>2046</v>
      </c>
      <c r="C10345" s="3" t="str">
        <f>HYPERLINK("http://www.uniprot.org/uniprot/I1JXZ8","tr|I1JXZ8|I1JXZ8_SOYBN")</f>
        <v>tr|I1JXZ8|I1JXZ8_SOYBN</v>
      </c>
      <c r="D10345" t="s">
        <v>15521</v>
      </c>
      <c r="E10345">
        <v>85.92</v>
      </c>
      <c r="F10345">
        <v>675</v>
      </c>
      <c r="G10345">
        <v>95</v>
      </c>
      <c r="H10345">
        <v>27</v>
      </c>
      <c r="I10345">
        <v>91</v>
      </c>
      <c r="J10345">
        <v>2034</v>
      </c>
      <c r="K10345">
        <v>1</v>
      </c>
      <c r="L10345">
        <v>111</v>
      </c>
      <c r="M10345">
        <v>785</v>
      </c>
      <c r="N10345" t="s">
        <v>18</v>
      </c>
      <c r="O10345">
        <v>0</v>
      </c>
      <c r="P10345">
        <v>2938</v>
      </c>
    </row>
    <row r="10346" spans="1:16" x14ac:dyDescent="0.25">
      <c r="A10346" t="s">
        <v>15522</v>
      </c>
      <c r="B10346">
        <v>1761</v>
      </c>
      <c r="C10346" s="3" t="str">
        <f>HYPERLINK("http://www.uniprot.org/uniprot/G7J4F1","tr|G7J4F1|G7J4F1_MEDTR")</f>
        <v>tr|G7J4F1|G7J4F1_MEDTR</v>
      </c>
      <c r="D10346" t="s">
        <v>15523</v>
      </c>
      <c r="E10346">
        <v>74.95</v>
      </c>
      <c r="F10346">
        <v>595</v>
      </c>
      <c r="G10346">
        <v>149</v>
      </c>
      <c r="H10346">
        <v>10</v>
      </c>
      <c r="I10346">
        <v>1</v>
      </c>
      <c r="J10346">
        <v>1755</v>
      </c>
      <c r="K10346">
        <v>1</v>
      </c>
      <c r="L10346">
        <v>1</v>
      </c>
      <c r="M10346">
        <v>591</v>
      </c>
      <c r="N10346" t="s">
        <v>18</v>
      </c>
      <c r="O10346">
        <v>0</v>
      </c>
      <c r="P10346">
        <v>2268</v>
      </c>
    </row>
    <row r="10347" spans="1:16" x14ac:dyDescent="0.25">
      <c r="A10347" t="s">
        <v>15524</v>
      </c>
      <c r="B10347">
        <v>1260</v>
      </c>
      <c r="C10347" s="3" t="str">
        <f>HYPERLINK("http://www.uniprot.org/uniprot/I1JKR0","tr|I1JKR0|I1JKR0_SOYBN")</f>
        <v>tr|I1JKR0|I1JKR0_SOYBN</v>
      </c>
      <c r="D10347" t="s">
        <v>28</v>
      </c>
      <c r="E10347">
        <v>94.27</v>
      </c>
      <c r="F10347">
        <v>419</v>
      </c>
      <c r="G10347">
        <v>24</v>
      </c>
      <c r="H10347">
        <v>0</v>
      </c>
      <c r="I10347">
        <v>1</v>
      </c>
      <c r="J10347">
        <v>1257</v>
      </c>
      <c r="K10347">
        <v>1</v>
      </c>
      <c r="L10347">
        <v>1</v>
      </c>
      <c r="M10347">
        <v>419</v>
      </c>
      <c r="N10347" t="s">
        <v>18</v>
      </c>
      <c r="O10347">
        <v>0</v>
      </c>
      <c r="P10347">
        <v>2043</v>
      </c>
    </row>
    <row r="10348" spans="1:16" x14ac:dyDescent="0.25">
      <c r="A10348" t="s">
        <v>15525</v>
      </c>
      <c r="B10348">
        <v>1431</v>
      </c>
      <c r="C10348" s="3" t="str">
        <f>HYPERLINK("http://www.uniprot.org/uniprot/I1MHP5","tr|I1MHP5|I1MHP5_SOYBN")</f>
        <v>tr|I1MHP5|I1MHP5_SOYBN</v>
      </c>
      <c r="D10348" t="s">
        <v>28</v>
      </c>
      <c r="E10348">
        <v>27.85</v>
      </c>
      <c r="F10348">
        <v>420</v>
      </c>
      <c r="G10348">
        <v>303</v>
      </c>
      <c r="H10348">
        <v>42</v>
      </c>
      <c r="I10348">
        <v>151</v>
      </c>
      <c r="J10348">
        <v>1284</v>
      </c>
      <c r="K10348">
        <v>1</v>
      </c>
      <c r="L10348">
        <v>1057</v>
      </c>
      <c r="M10348">
        <v>1470</v>
      </c>
      <c r="N10348" t="s">
        <v>18</v>
      </c>
      <c r="O10348" s="1">
        <v>1.65214E-30</v>
      </c>
      <c r="P10348">
        <v>352</v>
      </c>
    </row>
    <row r="10349" spans="1:16" x14ac:dyDescent="0.25">
      <c r="A10349" t="s">
        <v>15526</v>
      </c>
      <c r="B10349">
        <v>915</v>
      </c>
      <c r="C10349" s="3" t="str">
        <f>HYPERLINK("http://www.uniprot.org/uniprot/G7J9E6","tr|G7J9E6|G7J9E6_MEDTR")</f>
        <v>tr|G7J9E6|G7J9E6_MEDTR</v>
      </c>
      <c r="D10349" t="s">
        <v>15527</v>
      </c>
      <c r="E10349">
        <v>63.31</v>
      </c>
      <c r="F10349">
        <v>308</v>
      </c>
      <c r="G10349">
        <v>113</v>
      </c>
      <c r="H10349">
        <v>4</v>
      </c>
      <c r="I10349">
        <v>1</v>
      </c>
      <c r="J10349">
        <v>912</v>
      </c>
      <c r="K10349">
        <v>1</v>
      </c>
      <c r="L10349">
        <v>1</v>
      </c>
      <c r="M10349">
        <v>307</v>
      </c>
      <c r="N10349" t="s">
        <v>18</v>
      </c>
      <c r="O10349" s="1">
        <v>3.2725200000000002E-112</v>
      </c>
      <c r="P10349">
        <v>1054</v>
      </c>
    </row>
    <row r="10350" spans="1:16" x14ac:dyDescent="0.25">
      <c r="A10350" t="s">
        <v>15528</v>
      </c>
      <c r="B10350">
        <v>417</v>
      </c>
      <c r="C10350" s="3" t="str">
        <f>HYPERLINK("http://www.uniprot.org/uniprot/I3SPE3","tr|I3SPE3|I3SPE3_MEDTR")</f>
        <v>tr|I3SPE3|I3SPE3_MEDTR</v>
      </c>
      <c r="D10350" t="s">
        <v>22</v>
      </c>
      <c r="E10350">
        <v>76.19</v>
      </c>
      <c r="F10350">
        <v>126</v>
      </c>
      <c r="G10350">
        <v>30</v>
      </c>
      <c r="H10350">
        <v>0</v>
      </c>
      <c r="I10350">
        <v>37</v>
      </c>
      <c r="J10350">
        <v>414</v>
      </c>
      <c r="K10350">
        <v>1</v>
      </c>
      <c r="L10350">
        <v>13</v>
      </c>
      <c r="M10350">
        <v>137</v>
      </c>
      <c r="N10350" t="s">
        <v>18</v>
      </c>
      <c r="O10350" s="1">
        <v>1.75357E-50</v>
      </c>
      <c r="P10350">
        <v>517</v>
      </c>
    </row>
    <row r="10351" spans="1:16" x14ac:dyDescent="0.25">
      <c r="A10351" t="s">
        <v>15529</v>
      </c>
      <c r="B10351">
        <v>1383</v>
      </c>
      <c r="C10351" s="3" t="str">
        <f>HYPERLINK("http://www.uniprot.org/uniprot/G7JYE2","tr|G7JYE2|G7JYE2_MEDTR")</f>
        <v>tr|G7JYE2|G7JYE2_MEDTR</v>
      </c>
      <c r="D10351" t="s">
        <v>15530</v>
      </c>
      <c r="E10351">
        <v>79.52</v>
      </c>
      <c r="F10351">
        <v>459</v>
      </c>
      <c r="G10351">
        <v>94</v>
      </c>
      <c r="H10351">
        <v>0</v>
      </c>
      <c r="I10351">
        <v>1</v>
      </c>
      <c r="J10351">
        <v>1377</v>
      </c>
      <c r="K10351">
        <v>1</v>
      </c>
      <c r="L10351">
        <v>27</v>
      </c>
      <c r="M10351">
        <v>485</v>
      </c>
      <c r="N10351" t="s">
        <v>18</v>
      </c>
      <c r="O10351">
        <v>0</v>
      </c>
      <c r="P10351">
        <v>1914</v>
      </c>
    </row>
    <row r="10352" spans="1:16" x14ac:dyDescent="0.25">
      <c r="A10352" t="s">
        <v>15531</v>
      </c>
      <c r="B10352">
        <v>3057</v>
      </c>
      <c r="C10352" s="3" t="str">
        <f>HYPERLINK("http://www.uniprot.org/uniprot/M5VST8","tr|M5VST8|M5VST8_PRUPE")</f>
        <v>tr|M5VST8|M5VST8_PRUPE</v>
      </c>
      <c r="D10352" t="s">
        <v>15532</v>
      </c>
      <c r="E10352">
        <v>72.03</v>
      </c>
      <c r="F10352">
        <v>1019</v>
      </c>
      <c r="G10352">
        <v>285</v>
      </c>
      <c r="H10352">
        <v>1</v>
      </c>
      <c r="I10352">
        <v>1</v>
      </c>
      <c r="J10352">
        <v>3054</v>
      </c>
      <c r="K10352">
        <v>1</v>
      </c>
      <c r="L10352">
        <v>1</v>
      </c>
      <c r="M10352">
        <v>934</v>
      </c>
      <c r="N10352" t="s">
        <v>18</v>
      </c>
      <c r="O10352">
        <v>0</v>
      </c>
      <c r="P10352">
        <v>3600</v>
      </c>
    </row>
    <row r="10353" spans="1:16" x14ac:dyDescent="0.25">
      <c r="A10353" t="s">
        <v>15533</v>
      </c>
      <c r="B10353">
        <v>678</v>
      </c>
      <c r="C10353" s="3" t="str">
        <f>HYPERLINK("http://www.uniprot.org/uniprot/I3SFJ8","tr|I3SFJ8|I3SFJ8_MEDTR")</f>
        <v>tr|I3SFJ8|I3SFJ8_MEDTR</v>
      </c>
      <c r="D10353" t="s">
        <v>22</v>
      </c>
      <c r="E10353">
        <v>76.209999999999994</v>
      </c>
      <c r="F10353">
        <v>227</v>
      </c>
      <c r="G10353">
        <v>54</v>
      </c>
      <c r="H10353">
        <v>4</v>
      </c>
      <c r="I10353">
        <v>7</v>
      </c>
      <c r="J10353">
        <v>675</v>
      </c>
      <c r="K10353">
        <v>1</v>
      </c>
      <c r="L10353">
        <v>45</v>
      </c>
      <c r="M10353">
        <v>270</v>
      </c>
      <c r="N10353" t="s">
        <v>18</v>
      </c>
      <c r="O10353" s="1">
        <v>3.2093199999999998E-93</v>
      </c>
      <c r="P10353">
        <v>888</v>
      </c>
    </row>
    <row r="10354" spans="1:16" x14ac:dyDescent="0.25">
      <c r="A10354" t="s">
        <v>15534</v>
      </c>
      <c r="B10354">
        <v>978</v>
      </c>
      <c r="C10354" s="3" t="str">
        <f>HYPERLINK("http://www.uniprot.org/uniprot/B7FKU7","tr|B7FKU7|B7FKU7_MEDTR")</f>
        <v>tr|B7FKU7|B7FKU7_MEDTR</v>
      </c>
      <c r="D10354" t="s">
        <v>15535</v>
      </c>
      <c r="E10354">
        <v>90.46</v>
      </c>
      <c r="F10354">
        <v>325</v>
      </c>
      <c r="G10354">
        <v>31</v>
      </c>
      <c r="H10354">
        <v>0</v>
      </c>
      <c r="I10354">
        <v>1</v>
      </c>
      <c r="J10354">
        <v>975</v>
      </c>
      <c r="K10354">
        <v>1</v>
      </c>
      <c r="L10354">
        <v>1</v>
      </c>
      <c r="M10354">
        <v>325</v>
      </c>
      <c r="N10354" t="s">
        <v>18</v>
      </c>
      <c r="O10354" s="1">
        <v>2.14035E-160</v>
      </c>
      <c r="P10354">
        <v>1470</v>
      </c>
    </row>
    <row r="10355" spans="1:16" x14ac:dyDescent="0.25">
      <c r="A10355" t="s">
        <v>15536</v>
      </c>
      <c r="B10355">
        <v>1698</v>
      </c>
      <c r="C10355" s="3" t="str">
        <f>HYPERLINK("http://www.uniprot.org/uniprot/G7KAB8","tr|G7KAB8|G7KAB8_MEDTR")</f>
        <v>tr|G7KAB8|G7KAB8_MEDTR</v>
      </c>
      <c r="D10355" t="s">
        <v>15537</v>
      </c>
      <c r="E10355">
        <v>85.33</v>
      </c>
      <c r="F10355">
        <v>491</v>
      </c>
      <c r="G10355">
        <v>72</v>
      </c>
      <c r="H10355">
        <v>0</v>
      </c>
      <c r="I10355">
        <v>223</v>
      </c>
      <c r="J10355">
        <v>1695</v>
      </c>
      <c r="K10355">
        <v>1</v>
      </c>
      <c r="L10355">
        <v>186</v>
      </c>
      <c r="M10355">
        <v>676</v>
      </c>
      <c r="N10355" t="s">
        <v>18</v>
      </c>
      <c r="O10355">
        <v>0</v>
      </c>
      <c r="P10355">
        <v>2178</v>
      </c>
    </row>
    <row r="10356" spans="1:16" x14ac:dyDescent="0.25">
      <c r="A10356" t="s">
        <v>15538</v>
      </c>
      <c r="B10356">
        <v>795</v>
      </c>
      <c r="C10356" s="3" t="str">
        <f>HYPERLINK("http://www.uniprot.org/uniprot/I1JGF8","tr|I1JGF8|I1JGF8_SOYBN")</f>
        <v>tr|I1JGF8|I1JGF8_SOYBN</v>
      </c>
      <c r="D10356" t="s">
        <v>28</v>
      </c>
      <c r="E10356">
        <v>37.42</v>
      </c>
      <c r="F10356">
        <v>163</v>
      </c>
      <c r="G10356">
        <v>102</v>
      </c>
      <c r="H10356">
        <v>7</v>
      </c>
      <c r="I10356">
        <v>220</v>
      </c>
      <c r="J10356">
        <v>687</v>
      </c>
      <c r="K10356">
        <v>1</v>
      </c>
      <c r="L10356">
        <v>337</v>
      </c>
      <c r="M10356">
        <v>495</v>
      </c>
      <c r="N10356" t="s">
        <v>18</v>
      </c>
      <c r="O10356" s="1">
        <v>2.3473799999999999E-17</v>
      </c>
      <c r="P10356">
        <v>235</v>
      </c>
    </row>
    <row r="10357" spans="1:16" x14ac:dyDescent="0.25">
      <c r="A10357" t="s">
        <v>15539</v>
      </c>
      <c r="B10357">
        <v>687</v>
      </c>
      <c r="C10357" s="3" t="str">
        <f>HYPERLINK("http://www.uniprot.org/uniprot/I1L362","tr|I1L362|I1L362_SOYBN")</f>
        <v>tr|I1L362|I1L362_SOYBN</v>
      </c>
      <c r="D10357" t="s">
        <v>71</v>
      </c>
      <c r="E10357">
        <v>82.9</v>
      </c>
      <c r="F10357">
        <v>117</v>
      </c>
      <c r="G10357">
        <v>20</v>
      </c>
      <c r="H10357">
        <v>0</v>
      </c>
      <c r="I10357">
        <v>16</v>
      </c>
      <c r="J10357">
        <v>366</v>
      </c>
      <c r="K10357">
        <v>1</v>
      </c>
      <c r="L10357">
        <v>961</v>
      </c>
      <c r="M10357">
        <v>1077</v>
      </c>
      <c r="N10357" t="s">
        <v>18</v>
      </c>
      <c r="O10357" s="1">
        <v>2.89412E-49</v>
      </c>
      <c r="P10357">
        <v>509</v>
      </c>
    </row>
    <row r="10358" spans="1:16" x14ac:dyDescent="0.25">
      <c r="A10358" t="s">
        <v>15540</v>
      </c>
      <c r="B10358">
        <v>1806</v>
      </c>
      <c r="C10358" s="3" t="str">
        <f>HYPERLINK("http://www.uniprot.org/uniprot/K7MAC8","tr|K7MAC8|K7MAC8_SOYBN")</f>
        <v>tr|K7MAC8|K7MAC8_SOYBN</v>
      </c>
      <c r="D10358" t="s">
        <v>28</v>
      </c>
      <c r="E10358">
        <v>75.53</v>
      </c>
      <c r="F10358">
        <v>605</v>
      </c>
      <c r="G10358">
        <v>148</v>
      </c>
      <c r="H10358">
        <v>4</v>
      </c>
      <c r="I10358">
        <v>1</v>
      </c>
      <c r="J10358">
        <v>1803</v>
      </c>
      <c r="K10358">
        <v>1</v>
      </c>
      <c r="L10358">
        <v>1</v>
      </c>
      <c r="M10358">
        <v>586</v>
      </c>
      <c r="N10358" t="s">
        <v>18</v>
      </c>
      <c r="O10358">
        <v>0</v>
      </c>
      <c r="P10358">
        <v>2271</v>
      </c>
    </row>
    <row r="10359" spans="1:16" x14ac:dyDescent="0.25">
      <c r="A10359" t="s">
        <v>15541</v>
      </c>
      <c r="B10359">
        <v>1506</v>
      </c>
      <c r="C10359" s="3" t="str">
        <f>HYPERLINK("http://www.uniprot.org/uniprot/G7IHF5","tr|G7IHF5|G7IHF5_MEDTR")</f>
        <v>tr|G7IHF5|G7IHF5_MEDTR</v>
      </c>
      <c r="D10359" t="s">
        <v>15542</v>
      </c>
      <c r="E10359">
        <v>88.24</v>
      </c>
      <c r="F10359">
        <v>502</v>
      </c>
      <c r="G10359">
        <v>59</v>
      </c>
      <c r="H10359">
        <v>2</v>
      </c>
      <c r="I10359">
        <v>1</v>
      </c>
      <c r="J10359">
        <v>1500</v>
      </c>
      <c r="K10359">
        <v>1</v>
      </c>
      <c r="L10359">
        <v>1</v>
      </c>
      <c r="M10359">
        <v>501</v>
      </c>
      <c r="N10359" t="s">
        <v>18</v>
      </c>
      <c r="O10359">
        <v>0</v>
      </c>
      <c r="P10359">
        <v>2375</v>
      </c>
    </row>
    <row r="10360" spans="1:16" x14ac:dyDescent="0.25">
      <c r="A10360" t="s">
        <v>15543</v>
      </c>
      <c r="B10360">
        <v>942</v>
      </c>
      <c r="C10360" s="3" t="str">
        <f>HYPERLINK("http://www.uniprot.org/uniprot/B7FIS3","tr|B7FIS3|B7FIS3_MEDTR")</f>
        <v>tr|B7FIS3|B7FIS3_MEDTR</v>
      </c>
      <c r="D10360" t="s">
        <v>15544</v>
      </c>
      <c r="E10360">
        <v>82.6</v>
      </c>
      <c r="F10360">
        <v>299</v>
      </c>
      <c r="G10360">
        <v>52</v>
      </c>
      <c r="H10360">
        <v>0</v>
      </c>
      <c r="I10360">
        <v>1</v>
      </c>
      <c r="J10360">
        <v>897</v>
      </c>
      <c r="K10360">
        <v>1</v>
      </c>
      <c r="L10360">
        <v>1</v>
      </c>
      <c r="M10360">
        <v>282</v>
      </c>
      <c r="N10360" t="s">
        <v>18</v>
      </c>
      <c r="O10360" s="1">
        <v>4.9567199999999999E-135</v>
      </c>
      <c r="P10360">
        <v>1251</v>
      </c>
    </row>
    <row r="10361" spans="1:16" x14ac:dyDescent="0.25">
      <c r="A10361" t="s">
        <v>15545</v>
      </c>
      <c r="B10361">
        <v>198</v>
      </c>
      <c r="C10361" s="3" t="str">
        <f>HYPERLINK("http://www.uniprot.org/uniprot/Q2HWC2","tr|Q2HWC2|Q2HWC2_MEDTR")</f>
        <v>tr|Q2HWC2|Q2HWC2_MEDTR</v>
      </c>
      <c r="D10361" t="s">
        <v>15546</v>
      </c>
      <c r="E10361">
        <v>100</v>
      </c>
      <c r="F10361">
        <v>51</v>
      </c>
      <c r="G10361">
        <v>0</v>
      </c>
      <c r="H10361">
        <v>0</v>
      </c>
      <c r="I10361">
        <v>1</v>
      </c>
      <c r="J10361">
        <v>153</v>
      </c>
      <c r="K10361">
        <v>1</v>
      </c>
      <c r="L10361">
        <v>1</v>
      </c>
      <c r="M10361">
        <v>51</v>
      </c>
      <c r="N10361" t="s">
        <v>18</v>
      </c>
      <c r="O10361" s="1">
        <v>1.8544E-20</v>
      </c>
      <c r="P10361">
        <v>258</v>
      </c>
    </row>
    <row r="10362" spans="1:16" x14ac:dyDescent="0.25">
      <c r="A10362" t="s">
        <v>15547</v>
      </c>
      <c r="B10362">
        <v>381</v>
      </c>
      <c r="C10362" s="3" t="str">
        <f>HYPERLINK("http://www.uniprot.org/uniprot/C4J9K6","tr|C4J9K6|C4J9K6_MAIZE")</f>
        <v>tr|C4J9K6|C4J9K6_MAIZE</v>
      </c>
      <c r="D10362" t="s">
        <v>15548</v>
      </c>
      <c r="E10362">
        <v>44.13</v>
      </c>
      <c r="F10362">
        <v>179</v>
      </c>
      <c r="G10362">
        <v>100</v>
      </c>
      <c r="H10362">
        <v>61</v>
      </c>
      <c r="I10362">
        <v>22</v>
      </c>
      <c r="J10362">
        <v>375</v>
      </c>
      <c r="K10362">
        <v>1</v>
      </c>
      <c r="L10362">
        <v>9</v>
      </c>
      <c r="M10362">
        <v>187</v>
      </c>
      <c r="N10362" t="s">
        <v>18</v>
      </c>
      <c r="O10362" s="1">
        <v>2.78359E-32</v>
      </c>
      <c r="P10362">
        <v>360</v>
      </c>
    </row>
    <row r="10363" spans="1:16" x14ac:dyDescent="0.25">
      <c r="A10363" t="s">
        <v>15549</v>
      </c>
      <c r="B10363">
        <v>387</v>
      </c>
      <c r="C10363" s="3" t="str">
        <f>HYPERLINK("http://www.uniprot.org/uniprot/B7FGY1","tr|B7FGY1|B7FGY1_MEDTR")</f>
        <v>tr|B7FGY1|B7FGY1_MEDTR</v>
      </c>
      <c r="D10363" t="s">
        <v>8467</v>
      </c>
      <c r="E10363">
        <v>100</v>
      </c>
      <c r="F10363">
        <v>128</v>
      </c>
      <c r="G10363">
        <v>0</v>
      </c>
      <c r="H10363">
        <v>0</v>
      </c>
      <c r="I10363">
        <v>1</v>
      </c>
      <c r="J10363">
        <v>384</v>
      </c>
      <c r="K10363">
        <v>1</v>
      </c>
      <c r="L10363">
        <v>1</v>
      </c>
      <c r="M10363">
        <v>128</v>
      </c>
      <c r="N10363" t="s">
        <v>18</v>
      </c>
      <c r="O10363" s="1">
        <v>3.4498999999999998E-67</v>
      </c>
      <c r="P10363">
        <v>661</v>
      </c>
    </row>
    <row r="10364" spans="1:16" x14ac:dyDescent="0.25">
      <c r="A10364" t="s">
        <v>15550</v>
      </c>
      <c r="B10364">
        <v>1164</v>
      </c>
      <c r="C10364" s="3" t="str">
        <f>HYPERLINK("http://www.uniprot.org/uniprot/G7KTL6","tr|G7KTL6|G7KTL6_MEDTR")</f>
        <v>tr|G7KTL6|G7KTL6_MEDTR</v>
      </c>
      <c r="D10364" t="s">
        <v>15551</v>
      </c>
      <c r="E10364">
        <v>83.02</v>
      </c>
      <c r="F10364">
        <v>377</v>
      </c>
      <c r="G10364">
        <v>64</v>
      </c>
      <c r="H10364">
        <v>0</v>
      </c>
      <c r="I10364">
        <v>31</v>
      </c>
      <c r="J10364">
        <v>1161</v>
      </c>
      <c r="K10364">
        <v>1</v>
      </c>
      <c r="L10364">
        <v>11</v>
      </c>
      <c r="M10364">
        <v>387</v>
      </c>
      <c r="N10364" t="s">
        <v>18</v>
      </c>
      <c r="O10364" s="1">
        <v>1.2586299999999999E-176</v>
      </c>
      <c r="P10364">
        <v>1611</v>
      </c>
    </row>
    <row r="10365" spans="1:16" x14ac:dyDescent="0.25">
      <c r="A10365" t="s">
        <v>15552</v>
      </c>
      <c r="B10365">
        <v>1404</v>
      </c>
      <c r="C10365" s="3" t="str">
        <f>HYPERLINK("http://www.uniprot.org/uniprot/I1MLN6","tr|I1MLN6|I1MLN6_SOYBN")</f>
        <v>tr|I1MLN6|I1MLN6_SOYBN</v>
      </c>
      <c r="D10365" t="s">
        <v>28</v>
      </c>
      <c r="E10365">
        <v>79.650000000000006</v>
      </c>
      <c r="F10365">
        <v>467</v>
      </c>
      <c r="G10365">
        <v>95</v>
      </c>
      <c r="H10365">
        <v>0</v>
      </c>
      <c r="I10365">
        <v>1</v>
      </c>
      <c r="J10365">
        <v>1401</v>
      </c>
      <c r="K10365">
        <v>1</v>
      </c>
      <c r="L10365">
        <v>1</v>
      </c>
      <c r="M10365">
        <v>451</v>
      </c>
      <c r="N10365" t="s">
        <v>18</v>
      </c>
      <c r="O10365">
        <v>0</v>
      </c>
      <c r="P10365">
        <v>1908</v>
      </c>
    </row>
    <row r="10366" spans="1:16" x14ac:dyDescent="0.25">
      <c r="A10366" t="s">
        <v>15553</v>
      </c>
      <c r="B10366">
        <v>1683</v>
      </c>
      <c r="C10366" s="3" t="str">
        <f>HYPERLINK("http://www.uniprot.org/uniprot/K7N529","tr|K7N529|K7N529_SOYBN")</f>
        <v>tr|K7N529|K7N529_SOYBN</v>
      </c>
      <c r="D10366" t="s">
        <v>28</v>
      </c>
      <c r="E10366">
        <v>79.680000000000007</v>
      </c>
      <c r="F10366">
        <v>566</v>
      </c>
      <c r="G10366">
        <v>115</v>
      </c>
      <c r="H10366">
        <v>6</v>
      </c>
      <c r="I10366">
        <v>1</v>
      </c>
      <c r="J10366">
        <v>1680</v>
      </c>
      <c r="K10366">
        <v>1</v>
      </c>
      <c r="L10366">
        <v>42</v>
      </c>
      <c r="M10366">
        <v>607</v>
      </c>
      <c r="N10366" t="s">
        <v>18</v>
      </c>
      <c r="O10366">
        <v>0</v>
      </c>
      <c r="P10366">
        <v>2324</v>
      </c>
    </row>
    <row r="10367" spans="1:16" x14ac:dyDescent="0.25">
      <c r="A10367" t="s">
        <v>15554</v>
      </c>
      <c r="B10367">
        <v>507</v>
      </c>
      <c r="C10367" s="3" t="str">
        <f>HYPERLINK("http://www.uniprot.org/uniprot/G7IED7","tr|G7IED7|G7IED7_MEDTR")</f>
        <v>tr|G7IED7|G7IED7_MEDTR</v>
      </c>
      <c r="D10367" t="s">
        <v>15555</v>
      </c>
      <c r="E10367">
        <v>57.14</v>
      </c>
      <c r="F10367">
        <v>168</v>
      </c>
      <c r="G10367">
        <v>72</v>
      </c>
      <c r="H10367">
        <v>1</v>
      </c>
      <c r="I10367">
        <v>1</v>
      </c>
      <c r="J10367">
        <v>501</v>
      </c>
      <c r="K10367">
        <v>1</v>
      </c>
      <c r="L10367">
        <v>1</v>
      </c>
      <c r="M10367">
        <v>145</v>
      </c>
      <c r="N10367" t="s">
        <v>18</v>
      </c>
      <c r="O10367" s="1">
        <v>1.35773E-39</v>
      </c>
      <c r="P10367">
        <v>423</v>
      </c>
    </row>
    <row r="10368" spans="1:16" x14ac:dyDescent="0.25">
      <c r="A10368" t="s">
        <v>15556</v>
      </c>
      <c r="B10368">
        <v>1932</v>
      </c>
      <c r="C10368" s="3" t="str">
        <f>HYPERLINK("http://www.uniprot.org/uniprot/G7I4R1","tr|G7I4R1|G7I4R1_MEDTR")</f>
        <v>tr|G7I4R1|G7I4R1_MEDTR</v>
      </c>
      <c r="D10368" t="s">
        <v>15557</v>
      </c>
      <c r="E10368">
        <v>84.84</v>
      </c>
      <c r="F10368">
        <v>594</v>
      </c>
      <c r="G10368">
        <v>90</v>
      </c>
      <c r="H10368">
        <v>2</v>
      </c>
      <c r="I10368">
        <v>1</v>
      </c>
      <c r="J10368">
        <v>1776</v>
      </c>
      <c r="K10368">
        <v>1</v>
      </c>
      <c r="L10368">
        <v>1</v>
      </c>
      <c r="M10368">
        <v>594</v>
      </c>
      <c r="N10368" t="s">
        <v>18</v>
      </c>
      <c r="O10368">
        <v>0</v>
      </c>
      <c r="P10368">
        <v>2693</v>
      </c>
    </row>
    <row r="10369" spans="1:16" x14ac:dyDescent="0.25">
      <c r="A10369" t="s">
        <v>15558</v>
      </c>
      <c r="B10369">
        <v>2088</v>
      </c>
      <c r="C10369" s="3" t="str">
        <f>HYPERLINK("http://www.uniprot.org/uniprot/I1JXZ6","tr|I1JXZ6|I1JXZ6_SOYBN")</f>
        <v>tr|I1JXZ6|I1JXZ6_SOYBN</v>
      </c>
      <c r="D10369" t="s">
        <v>71</v>
      </c>
      <c r="E10369">
        <v>80.45</v>
      </c>
      <c r="F10369">
        <v>701</v>
      </c>
      <c r="G10369">
        <v>137</v>
      </c>
      <c r="H10369">
        <v>6</v>
      </c>
      <c r="I10369">
        <v>1</v>
      </c>
      <c r="J10369">
        <v>2085</v>
      </c>
      <c r="K10369">
        <v>1</v>
      </c>
      <c r="L10369">
        <v>1</v>
      </c>
      <c r="M10369">
        <v>699</v>
      </c>
      <c r="N10369" t="s">
        <v>18</v>
      </c>
      <c r="O10369">
        <v>0</v>
      </c>
      <c r="P10369">
        <v>2838</v>
      </c>
    </row>
    <row r="10370" spans="1:16" x14ac:dyDescent="0.25">
      <c r="A10370" t="s">
        <v>15559</v>
      </c>
      <c r="B10370">
        <v>1155</v>
      </c>
      <c r="C10370" s="3" t="str">
        <f>HYPERLINK("http://www.uniprot.org/uniprot/G7J4F0","tr|G7J4F0|G7J4F0_MEDTR")</f>
        <v>tr|G7J4F0|G7J4F0_MEDTR</v>
      </c>
      <c r="D10370" t="s">
        <v>15560</v>
      </c>
      <c r="E10370">
        <v>92.28</v>
      </c>
      <c r="F10370">
        <v>363</v>
      </c>
      <c r="G10370">
        <v>28</v>
      </c>
      <c r="H10370">
        <v>0</v>
      </c>
      <c r="I10370">
        <v>64</v>
      </c>
      <c r="J10370">
        <v>1152</v>
      </c>
      <c r="K10370">
        <v>1</v>
      </c>
      <c r="L10370">
        <v>1</v>
      </c>
      <c r="M10370">
        <v>363</v>
      </c>
      <c r="N10370" t="s">
        <v>18</v>
      </c>
      <c r="O10370">
        <v>0</v>
      </c>
      <c r="P10370">
        <v>1722</v>
      </c>
    </row>
    <row r="10371" spans="1:16" x14ac:dyDescent="0.25">
      <c r="A10371" t="s">
        <v>15561</v>
      </c>
      <c r="B10371">
        <v>846</v>
      </c>
      <c r="C10371" s="3" t="str">
        <f>HYPERLINK("http://www.uniprot.org/uniprot/G7L5C2","tr|G7L5C2|G7L5C2_MEDTR")</f>
        <v>tr|G7L5C2|G7L5C2_MEDTR</v>
      </c>
      <c r="D10371" t="s">
        <v>1232</v>
      </c>
      <c r="E10371">
        <v>68.959999999999994</v>
      </c>
      <c r="F10371">
        <v>290</v>
      </c>
      <c r="G10371">
        <v>90</v>
      </c>
      <c r="H10371">
        <v>10</v>
      </c>
      <c r="I10371">
        <v>1</v>
      </c>
      <c r="J10371">
        <v>840</v>
      </c>
      <c r="K10371">
        <v>1</v>
      </c>
      <c r="L10371">
        <v>191</v>
      </c>
      <c r="M10371">
        <v>459</v>
      </c>
      <c r="N10371" t="s">
        <v>18</v>
      </c>
      <c r="O10371" s="1">
        <v>3.2480500000000001E-108</v>
      </c>
      <c r="P10371">
        <v>1019</v>
      </c>
    </row>
    <row r="10372" spans="1:16" x14ac:dyDescent="0.25">
      <c r="A10372" t="s">
        <v>15562</v>
      </c>
      <c r="B10372">
        <v>588</v>
      </c>
      <c r="C10372" s="3" t="str">
        <f>HYPERLINK("http://www.uniprot.org/uniprot/I3SWP7","tr|I3SWP7|I3SWP7_LOTJA")</f>
        <v>tr|I3SWP7|I3SWP7_LOTJA</v>
      </c>
      <c r="D10372" t="s">
        <v>93</v>
      </c>
      <c r="E10372">
        <v>90.81</v>
      </c>
      <c r="F10372">
        <v>196</v>
      </c>
      <c r="G10372">
        <v>18</v>
      </c>
      <c r="H10372">
        <v>1</v>
      </c>
      <c r="I10372">
        <v>1</v>
      </c>
      <c r="J10372">
        <v>585</v>
      </c>
      <c r="K10372">
        <v>1</v>
      </c>
      <c r="L10372">
        <v>1</v>
      </c>
      <c r="M10372">
        <v>196</v>
      </c>
      <c r="N10372" t="s">
        <v>18</v>
      </c>
      <c r="O10372" s="1">
        <v>5.2094700000000002E-95</v>
      </c>
      <c r="P10372">
        <v>902</v>
      </c>
    </row>
    <row r="10373" spans="1:16" x14ac:dyDescent="0.25">
      <c r="A10373" t="s">
        <v>15563</v>
      </c>
      <c r="B10373">
        <v>705</v>
      </c>
      <c r="C10373" s="3" t="str">
        <f>HYPERLINK("http://www.uniprot.org/uniprot/G7LB98","tr|G7LB98|G7LB98_MEDTR")</f>
        <v>tr|G7LB98|G7LB98_MEDTR</v>
      </c>
      <c r="D10373" t="s">
        <v>15564</v>
      </c>
      <c r="E10373">
        <v>46.49</v>
      </c>
      <c r="F10373">
        <v>228</v>
      </c>
      <c r="G10373">
        <v>122</v>
      </c>
      <c r="H10373">
        <v>5</v>
      </c>
      <c r="I10373">
        <v>22</v>
      </c>
      <c r="J10373">
        <v>690</v>
      </c>
      <c r="K10373">
        <v>1</v>
      </c>
      <c r="L10373">
        <v>17</v>
      </c>
      <c r="M10373">
        <v>244</v>
      </c>
      <c r="N10373" t="s">
        <v>18</v>
      </c>
      <c r="O10373" s="1">
        <v>9.9448300000000003E-48</v>
      </c>
      <c r="P10373">
        <v>496</v>
      </c>
    </row>
    <row r="10374" spans="1:16" x14ac:dyDescent="0.25">
      <c r="A10374" t="s">
        <v>15565</v>
      </c>
      <c r="B10374">
        <v>594</v>
      </c>
      <c r="C10374" s="3" t="str">
        <f>HYPERLINK("http://www.uniprot.org/uniprot/K4MQE6","tr|K4MQE6|K4MQE6_MEDSA")</f>
        <v>tr|K4MQE6|K4MQE6_MEDSA</v>
      </c>
      <c r="D10374" t="s">
        <v>15566</v>
      </c>
      <c r="E10374">
        <v>91.66</v>
      </c>
      <c r="F10374">
        <v>36</v>
      </c>
      <c r="G10374">
        <v>3</v>
      </c>
      <c r="H10374">
        <v>0</v>
      </c>
      <c r="I10374">
        <v>1</v>
      </c>
      <c r="J10374">
        <v>108</v>
      </c>
      <c r="K10374">
        <v>1</v>
      </c>
      <c r="L10374">
        <v>365</v>
      </c>
      <c r="M10374">
        <v>400</v>
      </c>
      <c r="N10374" t="s">
        <v>18</v>
      </c>
      <c r="O10374" s="1">
        <v>1.55436E-9</v>
      </c>
      <c r="P10374">
        <v>165</v>
      </c>
    </row>
    <row r="10375" spans="1:16" x14ac:dyDescent="0.25">
      <c r="A10375" t="s">
        <v>15567</v>
      </c>
      <c r="B10375">
        <v>2619</v>
      </c>
      <c r="C10375" s="3" t="str">
        <f>HYPERLINK("http://www.uniprot.org/uniprot/K7LEW9","tr|K7LEW9|K7LEW9_SOYBN")</f>
        <v>tr|K7LEW9|K7LEW9_SOYBN</v>
      </c>
      <c r="D10375" t="s">
        <v>28</v>
      </c>
      <c r="E10375">
        <v>73.13</v>
      </c>
      <c r="F10375">
        <v>860</v>
      </c>
      <c r="G10375">
        <v>231</v>
      </c>
      <c r="H10375">
        <v>2</v>
      </c>
      <c r="I10375">
        <v>43</v>
      </c>
      <c r="J10375">
        <v>2616</v>
      </c>
      <c r="K10375">
        <v>1</v>
      </c>
      <c r="L10375">
        <v>61</v>
      </c>
      <c r="M10375">
        <v>887</v>
      </c>
      <c r="N10375" t="s">
        <v>18</v>
      </c>
      <c r="O10375">
        <v>0</v>
      </c>
      <c r="P10375">
        <v>3215</v>
      </c>
    </row>
    <row r="10376" spans="1:16" x14ac:dyDescent="0.25">
      <c r="A10376" t="s">
        <v>15568</v>
      </c>
      <c r="B10376">
        <v>675</v>
      </c>
      <c r="C10376" s="3" t="str">
        <f>HYPERLINK("http://www.uniprot.org/uniprot/G7K4L8","tr|G7K4L8|G7K4L8_MEDTR")</f>
        <v>tr|G7K4L8|G7K4L8_MEDTR</v>
      </c>
      <c r="D10376" t="s">
        <v>1665</v>
      </c>
      <c r="E10376">
        <v>53.07</v>
      </c>
      <c r="F10376">
        <v>228</v>
      </c>
      <c r="G10376">
        <v>107</v>
      </c>
      <c r="H10376">
        <v>4</v>
      </c>
      <c r="I10376">
        <v>1</v>
      </c>
      <c r="J10376">
        <v>672</v>
      </c>
      <c r="K10376">
        <v>1</v>
      </c>
      <c r="L10376">
        <v>29</v>
      </c>
      <c r="M10376">
        <v>256</v>
      </c>
      <c r="N10376" t="s">
        <v>18</v>
      </c>
      <c r="O10376" s="1">
        <v>1.1387E-58</v>
      </c>
      <c r="P10376">
        <v>590</v>
      </c>
    </row>
    <row r="10377" spans="1:16" x14ac:dyDescent="0.25">
      <c r="A10377" t="s">
        <v>15569</v>
      </c>
      <c r="B10377">
        <v>2223</v>
      </c>
      <c r="C10377" s="3" t="str">
        <f>HYPERLINK("http://www.uniprot.org/uniprot/F6HYA9","tr|F6HYA9|F6HYA9_VITVI")</f>
        <v>tr|F6HYA9|F6HYA9_VITVI</v>
      </c>
      <c r="D10377" t="s">
        <v>15570</v>
      </c>
      <c r="E10377">
        <v>66.2</v>
      </c>
      <c r="F10377">
        <v>645</v>
      </c>
      <c r="G10377">
        <v>218</v>
      </c>
      <c r="H10377">
        <v>7</v>
      </c>
      <c r="I10377">
        <v>1</v>
      </c>
      <c r="J10377">
        <v>1914</v>
      </c>
      <c r="K10377">
        <v>1</v>
      </c>
      <c r="L10377">
        <v>99</v>
      </c>
      <c r="M10377">
        <v>697</v>
      </c>
      <c r="N10377" t="s">
        <v>18</v>
      </c>
      <c r="O10377">
        <v>0</v>
      </c>
      <c r="P10377">
        <v>2240</v>
      </c>
    </row>
    <row r="10378" spans="1:16" x14ac:dyDescent="0.25">
      <c r="A10378" t="s">
        <v>15571</v>
      </c>
      <c r="B10378">
        <v>450</v>
      </c>
      <c r="C10378" s="3" t="str">
        <f>HYPERLINK("http://www.uniprot.org/uniprot/G7K3M7","tr|G7K3M7|G7K3M7_MEDTR")</f>
        <v>tr|G7K3M7|G7K3M7_MEDTR</v>
      </c>
      <c r="D10378" t="s">
        <v>15572</v>
      </c>
      <c r="E10378">
        <v>87.58</v>
      </c>
      <c r="F10378">
        <v>153</v>
      </c>
      <c r="G10378">
        <v>19</v>
      </c>
      <c r="H10378">
        <v>4</v>
      </c>
      <c r="I10378">
        <v>1</v>
      </c>
      <c r="J10378">
        <v>447</v>
      </c>
      <c r="K10378">
        <v>1</v>
      </c>
      <c r="L10378">
        <v>1</v>
      </c>
      <c r="M10378">
        <v>153</v>
      </c>
      <c r="N10378" t="s">
        <v>18</v>
      </c>
      <c r="O10378" s="1">
        <v>9.6861000000000003E-70</v>
      </c>
      <c r="P10378">
        <v>683</v>
      </c>
    </row>
    <row r="10379" spans="1:16" x14ac:dyDescent="0.25">
      <c r="A10379" t="s">
        <v>15573</v>
      </c>
      <c r="B10379">
        <v>675</v>
      </c>
      <c r="C10379" s="3" t="str">
        <f>HYPERLINK("http://www.uniprot.org/uniprot/G7K006","tr|G7K006|G7K006_MEDTR")</f>
        <v>tr|G7K006|G7K006_MEDTR</v>
      </c>
      <c r="D10379" t="s">
        <v>15574</v>
      </c>
      <c r="E10379">
        <v>39.39</v>
      </c>
      <c r="F10379">
        <v>99</v>
      </c>
      <c r="G10379">
        <v>60</v>
      </c>
      <c r="H10379">
        <v>0</v>
      </c>
      <c r="I10379">
        <v>370</v>
      </c>
      <c r="J10379">
        <v>666</v>
      </c>
      <c r="K10379">
        <v>1</v>
      </c>
      <c r="L10379">
        <v>397</v>
      </c>
      <c r="M10379">
        <v>495</v>
      </c>
      <c r="N10379" t="s">
        <v>18</v>
      </c>
      <c r="O10379" s="1">
        <v>1.50453E-18</v>
      </c>
      <c r="P10379">
        <v>244</v>
      </c>
    </row>
    <row r="10380" spans="1:16" x14ac:dyDescent="0.25">
      <c r="A10380" t="s">
        <v>15575</v>
      </c>
      <c r="B10380">
        <v>1206</v>
      </c>
      <c r="C10380" s="3" t="str">
        <f>HYPERLINK("http://www.uniprot.org/uniprot/I1L362","tr|I1L362|I1L362_SOYBN")</f>
        <v>tr|I1L362|I1L362_SOYBN</v>
      </c>
      <c r="D10380" t="s">
        <v>71</v>
      </c>
      <c r="E10380">
        <v>78.94</v>
      </c>
      <c r="F10380">
        <v>247</v>
      </c>
      <c r="G10380">
        <v>52</v>
      </c>
      <c r="H10380">
        <v>7</v>
      </c>
      <c r="I10380">
        <v>397</v>
      </c>
      <c r="J10380">
        <v>1116</v>
      </c>
      <c r="K10380">
        <v>1</v>
      </c>
      <c r="L10380">
        <v>1077</v>
      </c>
      <c r="M10380">
        <v>1323</v>
      </c>
      <c r="N10380" t="s">
        <v>18</v>
      </c>
      <c r="O10380" s="1">
        <v>1.81998E-101</v>
      </c>
      <c r="P10380">
        <v>963</v>
      </c>
    </row>
    <row r="10381" spans="1:16" x14ac:dyDescent="0.25">
      <c r="A10381" t="s">
        <v>15576</v>
      </c>
      <c r="B10381">
        <v>1071</v>
      </c>
      <c r="C10381" s="3" t="str">
        <f>HYPERLINK("http://www.uniprot.org/uniprot/I3SJN2","tr|I3SJN2|I3SJN2_MEDTR")</f>
        <v>tr|I3SJN2|I3SJN2_MEDTR</v>
      </c>
      <c r="D10381" t="s">
        <v>22</v>
      </c>
      <c r="E10381">
        <v>93.56</v>
      </c>
      <c r="F10381">
        <v>373</v>
      </c>
      <c r="G10381">
        <v>24</v>
      </c>
      <c r="H10381">
        <v>17</v>
      </c>
      <c r="I10381">
        <v>1</v>
      </c>
      <c r="J10381">
        <v>1068</v>
      </c>
      <c r="K10381">
        <v>1</v>
      </c>
      <c r="L10381">
        <v>7</v>
      </c>
      <c r="M10381">
        <v>379</v>
      </c>
      <c r="N10381" t="s">
        <v>18</v>
      </c>
      <c r="O10381">
        <v>0</v>
      </c>
      <c r="P10381">
        <v>1826</v>
      </c>
    </row>
    <row r="10382" spans="1:16" x14ac:dyDescent="0.25">
      <c r="A10382" t="s">
        <v>15577</v>
      </c>
      <c r="B10382">
        <v>675</v>
      </c>
      <c r="C10382" s="3" t="str">
        <f>HYPERLINK("http://www.uniprot.org/uniprot/I1M4B2","tr|I1M4B2|I1M4B2_SOYBN")</f>
        <v>tr|I1M4B2|I1M4B2_SOYBN</v>
      </c>
      <c r="D10382" t="s">
        <v>99</v>
      </c>
      <c r="E10382">
        <v>64.11</v>
      </c>
      <c r="F10382">
        <v>209</v>
      </c>
      <c r="G10382">
        <v>75</v>
      </c>
      <c r="H10382">
        <v>0</v>
      </c>
      <c r="I10382">
        <v>1</v>
      </c>
      <c r="J10382">
        <v>627</v>
      </c>
      <c r="K10382">
        <v>1</v>
      </c>
      <c r="L10382">
        <v>1</v>
      </c>
      <c r="M10382">
        <v>203</v>
      </c>
      <c r="N10382" t="s">
        <v>18</v>
      </c>
      <c r="O10382" s="1">
        <v>5.6382000000000001E-66</v>
      </c>
      <c r="P10382">
        <v>653</v>
      </c>
    </row>
    <row r="10383" spans="1:16" x14ac:dyDescent="0.25">
      <c r="A10383" t="s">
        <v>15578</v>
      </c>
      <c r="B10383">
        <v>1335</v>
      </c>
      <c r="C10383" s="3" t="str">
        <f>HYPERLINK("http://www.uniprot.org/uniprot/K7MNX2","tr|K7MNX2|K7MNX2_SOYBN")</f>
        <v>tr|K7MNX2|K7MNX2_SOYBN</v>
      </c>
      <c r="D10383" t="s">
        <v>28</v>
      </c>
      <c r="E10383">
        <v>23.79</v>
      </c>
      <c r="F10383">
        <v>248</v>
      </c>
      <c r="G10383">
        <v>189</v>
      </c>
      <c r="H10383">
        <v>22</v>
      </c>
      <c r="I10383">
        <v>334</v>
      </c>
      <c r="J10383">
        <v>1011</v>
      </c>
      <c r="K10383">
        <v>1</v>
      </c>
      <c r="L10383">
        <v>277</v>
      </c>
      <c r="M10383">
        <v>524</v>
      </c>
      <c r="N10383" t="s">
        <v>18</v>
      </c>
      <c r="O10383" s="1">
        <v>4.07915E-12</v>
      </c>
      <c r="P10383">
        <v>193</v>
      </c>
    </row>
    <row r="10384" spans="1:16" x14ac:dyDescent="0.25">
      <c r="A10384" t="s">
        <v>15579</v>
      </c>
      <c r="B10384">
        <v>960</v>
      </c>
      <c r="C10384" s="3" t="str">
        <f>HYPERLINK("http://www.uniprot.org/uniprot/G7I821","tr|G7I821|G7I821_MEDTR")</f>
        <v>tr|G7I821|G7I821_MEDTR</v>
      </c>
      <c r="D10384" t="s">
        <v>15580</v>
      </c>
      <c r="E10384">
        <v>86.83</v>
      </c>
      <c r="F10384">
        <v>319</v>
      </c>
      <c r="G10384">
        <v>42</v>
      </c>
      <c r="H10384">
        <v>0</v>
      </c>
      <c r="I10384">
        <v>1</v>
      </c>
      <c r="J10384">
        <v>957</v>
      </c>
      <c r="K10384">
        <v>1</v>
      </c>
      <c r="L10384">
        <v>1</v>
      </c>
      <c r="M10384">
        <v>318</v>
      </c>
      <c r="N10384" t="s">
        <v>18</v>
      </c>
      <c r="O10384" s="1">
        <v>3.7800899999999999E-154</v>
      </c>
      <c r="P10384">
        <v>1416</v>
      </c>
    </row>
    <row r="10385" spans="1:16" x14ac:dyDescent="0.25">
      <c r="A10385" t="s">
        <v>15581</v>
      </c>
      <c r="B10385">
        <v>654</v>
      </c>
      <c r="C10385" s="3" t="str">
        <f>HYPERLINK("http://www.uniprot.org/uniprot/G8A026","tr|G8A026|G8A026_MEDTR")</f>
        <v>tr|G8A026|G8A026_MEDTR</v>
      </c>
      <c r="D10385" t="s">
        <v>15582</v>
      </c>
      <c r="E10385">
        <v>70.45</v>
      </c>
      <c r="F10385">
        <v>176</v>
      </c>
      <c r="G10385">
        <v>52</v>
      </c>
      <c r="H10385">
        <v>0</v>
      </c>
      <c r="I10385">
        <v>121</v>
      </c>
      <c r="J10385">
        <v>648</v>
      </c>
      <c r="K10385">
        <v>1</v>
      </c>
      <c r="L10385">
        <v>21</v>
      </c>
      <c r="M10385">
        <v>196</v>
      </c>
      <c r="N10385" t="s">
        <v>18</v>
      </c>
      <c r="O10385" s="1">
        <v>7.9821499999999999E-67</v>
      </c>
      <c r="P10385">
        <v>660</v>
      </c>
    </row>
    <row r="10386" spans="1:16" x14ac:dyDescent="0.25">
      <c r="A10386" t="s">
        <v>15583</v>
      </c>
      <c r="B10386">
        <v>987</v>
      </c>
      <c r="C10386" s="3" t="str">
        <f>HYPERLINK("http://www.uniprot.org/uniprot/I1NAQ3","tr|I1NAQ3|I1NAQ3_SOYBN")</f>
        <v>tr|I1NAQ3|I1NAQ3_SOYBN</v>
      </c>
      <c r="D10386" t="s">
        <v>28</v>
      </c>
      <c r="E10386">
        <v>78.349999999999994</v>
      </c>
      <c r="F10386">
        <v>328</v>
      </c>
      <c r="G10386">
        <v>71</v>
      </c>
      <c r="H10386">
        <v>0</v>
      </c>
      <c r="I10386">
        <v>1</v>
      </c>
      <c r="J10386">
        <v>984</v>
      </c>
      <c r="K10386">
        <v>1</v>
      </c>
      <c r="L10386">
        <v>1</v>
      </c>
      <c r="M10386">
        <v>328</v>
      </c>
      <c r="N10386" t="s">
        <v>18</v>
      </c>
      <c r="O10386" s="1">
        <v>4.4966E-150</v>
      </c>
      <c r="P10386">
        <v>1381</v>
      </c>
    </row>
    <row r="10387" spans="1:16" x14ac:dyDescent="0.25">
      <c r="A10387" t="s">
        <v>15584</v>
      </c>
      <c r="B10387">
        <v>1050</v>
      </c>
      <c r="C10387" s="3" t="str">
        <f>HYPERLINK("http://www.uniprot.org/uniprot/I1N935","tr|I1N935|I1N935_SOYBN")</f>
        <v>tr|I1N935|I1N935_SOYBN</v>
      </c>
      <c r="D10387" t="s">
        <v>28</v>
      </c>
      <c r="E10387">
        <v>78.52</v>
      </c>
      <c r="F10387">
        <v>284</v>
      </c>
      <c r="G10387">
        <v>61</v>
      </c>
      <c r="H10387">
        <v>5</v>
      </c>
      <c r="I10387">
        <v>211</v>
      </c>
      <c r="J10387">
        <v>1047</v>
      </c>
      <c r="K10387">
        <v>1</v>
      </c>
      <c r="L10387">
        <v>81</v>
      </c>
      <c r="M10387">
        <v>345</v>
      </c>
      <c r="N10387" t="s">
        <v>18</v>
      </c>
      <c r="O10387" s="1">
        <v>9.5193599999999991E-125</v>
      </c>
      <c r="P10387">
        <v>1163</v>
      </c>
    </row>
    <row r="10388" spans="1:16" x14ac:dyDescent="0.25">
      <c r="A10388" t="s">
        <v>15585</v>
      </c>
      <c r="B10388">
        <v>2265</v>
      </c>
      <c r="C10388" s="3" t="str">
        <f>HYPERLINK("http://www.uniprot.org/uniprot/A5BE46","tr|A5BE46|A5BE46_VITVI")</f>
        <v>tr|A5BE46|A5BE46_VITVI</v>
      </c>
      <c r="D10388" t="s">
        <v>462</v>
      </c>
      <c r="E10388">
        <v>78.55</v>
      </c>
      <c r="F10388">
        <v>760</v>
      </c>
      <c r="G10388">
        <v>163</v>
      </c>
      <c r="H10388">
        <v>7</v>
      </c>
      <c r="I10388">
        <v>1</v>
      </c>
      <c r="J10388">
        <v>2259</v>
      </c>
      <c r="K10388">
        <v>1</v>
      </c>
      <c r="L10388">
        <v>594</v>
      </c>
      <c r="M10388">
        <v>1353</v>
      </c>
      <c r="N10388" t="s">
        <v>18</v>
      </c>
      <c r="O10388">
        <v>0</v>
      </c>
      <c r="P10388">
        <v>3197</v>
      </c>
    </row>
    <row r="10389" spans="1:16" x14ac:dyDescent="0.25">
      <c r="A10389" t="s">
        <v>15586</v>
      </c>
      <c r="B10389">
        <v>1320</v>
      </c>
      <c r="C10389" s="3" t="str">
        <f>HYPERLINK("http://www.uniprot.org/uniprot/G7I6U5","tr|G7I6U5|G7I6U5_MEDTR")</f>
        <v>tr|G7I6U5|G7I6U5_MEDTR</v>
      </c>
      <c r="D10389" t="s">
        <v>15587</v>
      </c>
      <c r="E10389">
        <v>82.46</v>
      </c>
      <c r="F10389">
        <v>439</v>
      </c>
      <c r="G10389">
        <v>77</v>
      </c>
      <c r="H10389">
        <v>0</v>
      </c>
      <c r="I10389">
        <v>1</v>
      </c>
      <c r="J10389">
        <v>1317</v>
      </c>
      <c r="K10389">
        <v>1</v>
      </c>
      <c r="L10389">
        <v>57</v>
      </c>
      <c r="M10389">
        <v>495</v>
      </c>
      <c r="N10389" t="s">
        <v>18</v>
      </c>
      <c r="O10389">
        <v>0</v>
      </c>
      <c r="P10389">
        <v>1935</v>
      </c>
    </row>
    <row r="10390" spans="1:16" x14ac:dyDescent="0.25">
      <c r="A10390" t="s">
        <v>15588</v>
      </c>
      <c r="B10390">
        <v>1200</v>
      </c>
      <c r="C10390" s="3" t="str">
        <f>HYPERLINK("http://www.uniprot.org/uniprot/G7IED8","tr|G7IED8|G7IED8_MEDTR")</f>
        <v>tr|G7IED8|G7IED8_MEDTR</v>
      </c>
      <c r="D10390" t="s">
        <v>15589</v>
      </c>
      <c r="E10390">
        <v>66.89</v>
      </c>
      <c r="F10390">
        <v>447</v>
      </c>
      <c r="G10390">
        <v>148</v>
      </c>
      <c r="H10390">
        <v>51</v>
      </c>
      <c r="I10390">
        <v>1</v>
      </c>
      <c r="J10390">
        <v>1188</v>
      </c>
      <c r="K10390">
        <v>1</v>
      </c>
      <c r="L10390">
        <v>219</v>
      </c>
      <c r="M10390">
        <v>654</v>
      </c>
      <c r="N10390" t="s">
        <v>18</v>
      </c>
      <c r="O10390" s="1">
        <v>3.7216E-139</v>
      </c>
      <c r="P10390">
        <v>1288</v>
      </c>
    </row>
    <row r="10391" spans="1:16" x14ac:dyDescent="0.25">
      <c r="A10391" t="s">
        <v>15590</v>
      </c>
      <c r="B10391">
        <v>1050</v>
      </c>
      <c r="C10391" s="3" t="str">
        <f>HYPERLINK("http://www.uniprot.org/uniprot/I1JNM7","tr|I1JNM7|I1JNM7_SOYBN")</f>
        <v>tr|I1JNM7|I1JNM7_SOYBN</v>
      </c>
      <c r="D10391" t="s">
        <v>117</v>
      </c>
      <c r="E10391">
        <v>74.650000000000006</v>
      </c>
      <c r="F10391">
        <v>363</v>
      </c>
      <c r="G10391">
        <v>92</v>
      </c>
      <c r="H10391">
        <v>18</v>
      </c>
      <c r="I10391">
        <v>1</v>
      </c>
      <c r="J10391">
        <v>1035</v>
      </c>
      <c r="K10391">
        <v>1</v>
      </c>
      <c r="L10391">
        <v>1</v>
      </c>
      <c r="M10391">
        <v>363</v>
      </c>
      <c r="N10391" t="s">
        <v>18</v>
      </c>
      <c r="O10391" s="1">
        <v>3.24907E-149</v>
      </c>
      <c r="P10391">
        <v>1374</v>
      </c>
    </row>
    <row r="10392" spans="1:16" x14ac:dyDescent="0.25">
      <c r="A10392" t="s">
        <v>15591</v>
      </c>
      <c r="B10392">
        <v>1668</v>
      </c>
      <c r="C10392" s="3" t="str">
        <f>HYPERLINK("http://www.uniprot.org/uniprot/Q9AVR0","tr|Q9AVR0|Q9AVR0_SESRO")</f>
        <v>tr|Q9AVR0|Q9AVR0_SESRO</v>
      </c>
      <c r="D10392" t="s">
        <v>15592</v>
      </c>
      <c r="E10392">
        <v>81.92</v>
      </c>
      <c r="F10392">
        <v>531</v>
      </c>
      <c r="G10392">
        <v>96</v>
      </c>
      <c r="H10392">
        <v>0</v>
      </c>
      <c r="I10392">
        <v>1</v>
      </c>
      <c r="J10392">
        <v>1593</v>
      </c>
      <c r="K10392">
        <v>1</v>
      </c>
      <c r="L10392">
        <v>1</v>
      </c>
      <c r="M10392">
        <v>530</v>
      </c>
      <c r="N10392" t="s">
        <v>18</v>
      </c>
      <c r="O10392">
        <v>0</v>
      </c>
      <c r="P10392">
        <v>2260</v>
      </c>
    </row>
    <row r="10393" spans="1:16" x14ac:dyDescent="0.25">
      <c r="A10393" t="s">
        <v>15593</v>
      </c>
      <c r="B10393">
        <v>345</v>
      </c>
      <c r="C10393" s="3" t="str">
        <f>HYPERLINK("http://www.uniprot.org/uniprot/G7JC52","tr|G7JC52|G7JC52_MEDTR")</f>
        <v>tr|G7JC52|G7JC52_MEDTR</v>
      </c>
      <c r="D10393" t="s">
        <v>15594</v>
      </c>
      <c r="E10393">
        <v>77.95</v>
      </c>
      <c r="F10393">
        <v>127</v>
      </c>
      <c r="G10393">
        <v>28</v>
      </c>
      <c r="H10393">
        <v>13</v>
      </c>
      <c r="I10393">
        <v>1</v>
      </c>
      <c r="J10393">
        <v>342</v>
      </c>
      <c r="K10393">
        <v>1</v>
      </c>
      <c r="L10393">
        <v>47</v>
      </c>
      <c r="M10393">
        <v>173</v>
      </c>
      <c r="N10393" t="s">
        <v>18</v>
      </c>
      <c r="O10393" s="1">
        <v>5.1444400000000002E-47</v>
      </c>
      <c r="P10393">
        <v>487</v>
      </c>
    </row>
    <row r="10394" spans="1:16" x14ac:dyDescent="0.25">
      <c r="A10394" t="s">
        <v>15595</v>
      </c>
      <c r="B10394">
        <v>717</v>
      </c>
      <c r="C10394" s="3" t="str">
        <f>HYPERLINK("http://www.uniprot.org/uniprot/Q9SHZ4","tr|Q9SHZ4|Q9SHZ4_ARATH")</f>
        <v>tr|Q9SHZ4|Q9SHZ4_ARATH</v>
      </c>
      <c r="D10394" t="s">
        <v>15596</v>
      </c>
      <c r="E10394">
        <v>72.22</v>
      </c>
      <c r="F10394">
        <v>252</v>
      </c>
      <c r="G10394">
        <v>70</v>
      </c>
      <c r="H10394">
        <v>14</v>
      </c>
      <c r="I10394">
        <v>1</v>
      </c>
      <c r="J10394">
        <v>714</v>
      </c>
      <c r="K10394">
        <v>1</v>
      </c>
      <c r="L10394">
        <v>1</v>
      </c>
      <c r="M10394">
        <v>252</v>
      </c>
      <c r="N10394" t="s">
        <v>18</v>
      </c>
      <c r="O10394" s="1">
        <v>4.9036499999999999E-98</v>
      </c>
      <c r="P10394">
        <v>930</v>
      </c>
    </row>
    <row r="10395" spans="1:16" x14ac:dyDescent="0.25">
      <c r="A10395" t="s">
        <v>15597</v>
      </c>
      <c r="B10395">
        <v>1545</v>
      </c>
      <c r="C10395" s="3" t="str">
        <f>HYPERLINK("http://www.uniprot.org/uniprot/I1LP24","tr|I1LP24|I1LP24_SOYBN")</f>
        <v>tr|I1LP24|I1LP24_SOYBN</v>
      </c>
      <c r="D10395" t="s">
        <v>28</v>
      </c>
      <c r="E10395">
        <v>76.84</v>
      </c>
      <c r="F10395">
        <v>514</v>
      </c>
      <c r="G10395">
        <v>119</v>
      </c>
      <c r="H10395">
        <v>0</v>
      </c>
      <c r="I10395">
        <v>1</v>
      </c>
      <c r="J10395">
        <v>1542</v>
      </c>
      <c r="K10395">
        <v>1</v>
      </c>
      <c r="L10395">
        <v>1</v>
      </c>
      <c r="M10395">
        <v>503</v>
      </c>
      <c r="N10395" t="s">
        <v>18</v>
      </c>
      <c r="O10395">
        <v>0</v>
      </c>
      <c r="P10395">
        <v>1949</v>
      </c>
    </row>
    <row r="10396" spans="1:16" x14ac:dyDescent="0.25">
      <c r="A10396" t="s">
        <v>15598</v>
      </c>
      <c r="B10396">
        <v>891</v>
      </c>
      <c r="C10396" s="3" t="str">
        <f>HYPERLINK("http://www.uniprot.org/uniprot/M5X2Z5","tr|M5X2Z5|M5X2Z5_PRUPE")</f>
        <v>tr|M5X2Z5|M5X2Z5_PRUPE</v>
      </c>
      <c r="D10396" t="s">
        <v>15599</v>
      </c>
      <c r="E10396">
        <v>50</v>
      </c>
      <c r="F10396">
        <v>88</v>
      </c>
      <c r="G10396">
        <v>44</v>
      </c>
      <c r="H10396">
        <v>0</v>
      </c>
      <c r="I10396">
        <v>25</v>
      </c>
      <c r="J10396">
        <v>288</v>
      </c>
      <c r="K10396">
        <v>1</v>
      </c>
      <c r="L10396">
        <v>6</v>
      </c>
      <c r="M10396">
        <v>93</v>
      </c>
      <c r="N10396" t="s">
        <v>18</v>
      </c>
      <c r="O10396" s="1">
        <v>3.6941500000000002E-20</v>
      </c>
      <c r="P10396">
        <v>260</v>
      </c>
    </row>
    <row r="10397" spans="1:16" x14ac:dyDescent="0.25">
      <c r="A10397" t="s">
        <v>15600</v>
      </c>
      <c r="B10397">
        <v>771</v>
      </c>
      <c r="C10397" s="3" t="str">
        <f>HYPERLINK("http://www.uniprot.org/uniprot/K4AIU3","tr|K4AIU3|K4AIU3_SETIT")</f>
        <v>tr|K4AIU3|K4AIU3_SETIT</v>
      </c>
      <c r="D10397" t="s">
        <v>15601</v>
      </c>
      <c r="E10397">
        <v>65.87</v>
      </c>
      <c r="F10397">
        <v>211</v>
      </c>
      <c r="G10397">
        <v>72</v>
      </c>
      <c r="H10397">
        <v>1</v>
      </c>
      <c r="I10397">
        <v>1</v>
      </c>
      <c r="J10397">
        <v>630</v>
      </c>
      <c r="K10397">
        <v>1</v>
      </c>
      <c r="L10397">
        <v>56</v>
      </c>
      <c r="M10397">
        <v>263</v>
      </c>
      <c r="N10397" t="s">
        <v>18</v>
      </c>
      <c r="O10397" s="1">
        <v>2.5050799999999998E-69</v>
      </c>
      <c r="P10397">
        <v>683</v>
      </c>
    </row>
    <row r="10398" spans="1:16" x14ac:dyDescent="0.25">
      <c r="A10398" t="s">
        <v>15602</v>
      </c>
      <c r="B10398">
        <v>594</v>
      </c>
      <c r="C10398" s="3" t="str">
        <f>HYPERLINK("http://www.uniprot.org/uniprot/K7MNX2","tr|K7MNX2|K7MNX2_SOYBN")</f>
        <v>tr|K7MNX2|K7MNX2_SOYBN</v>
      </c>
      <c r="D10398" t="s">
        <v>28</v>
      </c>
      <c r="E10398">
        <v>25.9</v>
      </c>
      <c r="F10398">
        <v>193</v>
      </c>
      <c r="G10398">
        <v>143</v>
      </c>
      <c r="H10398">
        <v>27</v>
      </c>
      <c r="I10398">
        <v>82</v>
      </c>
      <c r="J10398">
        <v>579</v>
      </c>
      <c r="K10398">
        <v>1</v>
      </c>
      <c r="L10398">
        <v>265</v>
      </c>
      <c r="M10398">
        <v>456</v>
      </c>
      <c r="N10398" t="s">
        <v>18</v>
      </c>
      <c r="O10398" s="1">
        <v>2.5620699999999998E-12</v>
      </c>
      <c r="P10398">
        <v>189</v>
      </c>
    </row>
    <row r="10399" spans="1:16" x14ac:dyDescent="0.25">
      <c r="A10399" t="s">
        <v>15603</v>
      </c>
      <c r="B10399">
        <v>2823</v>
      </c>
      <c r="C10399" s="3" t="str">
        <f>HYPERLINK("http://www.uniprot.org/uniprot/I1L4P7","tr|I1L4P7|I1L4P7_SOYBN")</f>
        <v>tr|I1L4P7|I1L4P7_SOYBN</v>
      </c>
      <c r="D10399" t="s">
        <v>15604</v>
      </c>
      <c r="E10399">
        <v>83.19</v>
      </c>
      <c r="F10399">
        <v>940</v>
      </c>
      <c r="G10399">
        <v>158</v>
      </c>
      <c r="H10399">
        <v>0</v>
      </c>
      <c r="I10399">
        <v>1</v>
      </c>
      <c r="J10399">
        <v>2820</v>
      </c>
      <c r="K10399">
        <v>1</v>
      </c>
      <c r="L10399">
        <v>10</v>
      </c>
      <c r="M10399">
        <v>947</v>
      </c>
      <c r="N10399" t="s">
        <v>18</v>
      </c>
      <c r="O10399">
        <v>0</v>
      </c>
      <c r="P10399">
        <v>4000</v>
      </c>
    </row>
    <row r="10400" spans="1:16" x14ac:dyDescent="0.25">
      <c r="A10400" t="s">
        <v>15605</v>
      </c>
      <c r="B10400">
        <v>753</v>
      </c>
      <c r="C10400" s="3" t="str">
        <f>HYPERLINK("http://www.uniprot.org/uniprot/G7L587","tr|G7L587|G7L587_MEDTR")</f>
        <v>tr|G7L587|G7L587_MEDTR</v>
      </c>
      <c r="D10400" t="s">
        <v>10043</v>
      </c>
      <c r="E10400">
        <v>75.5</v>
      </c>
      <c r="F10400">
        <v>249</v>
      </c>
      <c r="G10400">
        <v>61</v>
      </c>
      <c r="H10400">
        <v>0</v>
      </c>
      <c r="I10400">
        <v>1</v>
      </c>
      <c r="J10400">
        <v>747</v>
      </c>
      <c r="K10400">
        <v>1</v>
      </c>
      <c r="L10400">
        <v>3</v>
      </c>
      <c r="M10400">
        <v>251</v>
      </c>
      <c r="N10400" t="s">
        <v>18</v>
      </c>
      <c r="O10400" s="1">
        <v>3.1647299999999999E-114</v>
      </c>
      <c r="P10400">
        <v>1070</v>
      </c>
    </row>
    <row r="10401" spans="1:16" x14ac:dyDescent="0.25">
      <c r="A10401" t="s">
        <v>15606</v>
      </c>
      <c r="B10401">
        <v>561</v>
      </c>
      <c r="C10401" s="3" t="str">
        <f>HYPERLINK("http://www.uniprot.org/uniprot/G7LFZ0","tr|G7LFZ0|G7LFZ0_MEDTR")</f>
        <v>tr|G7LFZ0|G7LFZ0_MEDTR</v>
      </c>
      <c r="D10401" t="s">
        <v>15607</v>
      </c>
      <c r="E10401">
        <v>70.959999999999994</v>
      </c>
      <c r="F10401">
        <v>186</v>
      </c>
      <c r="G10401">
        <v>54</v>
      </c>
      <c r="H10401">
        <v>0</v>
      </c>
      <c r="I10401">
        <v>1</v>
      </c>
      <c r="J10401">
        <v>558</v>
      </c>
      <c r="K10401">
        <v>1</v>
      </c>
      <c r="L10401">
        <v>12</v>
      </c>
      <c r="M10401">
        <v>190</v>
      </c>
      <c r="N10401" t="s">
        <v>18</v>
      </c>
      <c r="O10401" s="1">
        <v>6.36005E-65</v>
      </c>
      <c r="P10401">
        <v>642</v>
      </c>
    </row>
    <row r="10402" spans="1:16" x14ac:dyDescent="0.25">
      <c r="A10402" t="s">
        <v>15608</v>
      </c>
      <c r="B10402">
        <v>1071</v>
      </c>
      <c r="C10402" s="3" t="str">
        <f>HYPERLINK("http://www.uniprot.org/uniprot/G7K2E5","tr|G7K2E5|G7K2E5_MEDTR")</f>
        <v>tr|G7K2E5|G7K2E5_MEDTR</v>
      </c>
      <c r="D10402" t="s">
        <v>15609</v>
      </c>
      <c r="E10402">
        <v>74.78</v>
      </c>
      <c r="F10402">
        <v>353</v>
      </c>
      <c r="G10402">
        <v>89</v>
      </c>
      <c r="H10402">
        <v>1</v>
      </c>
      <c r="I10402">
        <v>1</v>
      </c>
      <c r="J10402">
        <v>1056</v>
      </c>
      <c r="K10402">
        <v>1</v>
      </c>
      <c r="L10402">
        <v>1</v>
      </c>
      <c r="M10402">
        <v>352</v>
      </c>
      <c r="N10402" t="s">
        <v>18</v>
      </c>
      <c r="O10402" s="1">
        <v>2.57906E-141</v>
      </c>
      <c r="P10402">
        <v>1306</v>
      </c>
    </row>
    <row r="10403" spans="1:16" x14ac:dyDescent="0.25">
      <c r="A10403" t="s">
        <v>15610</v>
      </c>
      <c r="B10403">
        <v>1173</v>
      </c>
      <c r="C10403" s="3" t="str">
        <f>HYPERLINK("http://www.uniprot.org/uniprot/C7FDI5","tr|C7FDI5|C7FDI5_SOYBN")</f>
        <v>tr|C7FDI5|C7FDI5_SOYBN</v>
      </c>
      <c r="D10403" t="s">
        <v>717</v>
      </c>
      <c r="E10403">
        <v>50.26</v>
      </c>
      <c r="F10403">
        <v>372</v>
      </c>
      <c r="G10403">
        <v>185</v>
      </c>
      <c r="H10403">
        <v>4</v>
      </c>
      <c r="I10403">
        <v>1</v>
      </c>
      <c r="J10403">
        <v>1104</v>
      </c>
      <c r="K10403">
        <v>1</v>
      </c>
      <c r="L10403">
        <v>694</v>
      </c>
      <c r="M10403">
        <v>1060</v>
      </c>
      <c r="N10403" t="s">
        <v>18</v>
      </c>
      <c r="O10403" s="1">
        <v>5.4667399999999996E-103</v>
      </c>
      <c r="P10403">
        <v>976</v>
      </c>
    </row>
    <row r="10404" spans="1:16" x14ac:dyDescent="0.25">
      <c r="A10404" t="s">
        <v>15611</v>
      </c>
      <c r="B10404">
        <v>864</v>
      </c>
      <c r="C10404" s="3" t="str">
        <f>HYPERLINK("http://www.uniprot.org/uniprot/K7MNX2","tr|K7MNX2|K7MNX2_SOYBN")</f>
        <v>tr|K7MNX2|K7MNX2_SOYBN</v>
      </c>
      <c r="D10404" t="s">
        <v>28</v>
      </c>
      <c r="E10404">
        <v>25.25</v>
      </c>
      <c r="F10404">
        <v>297</v>
      </c>
      <c r="G10404">
        <v>222</v>
      </c>
      <c r="H10404">
        <v>18</v>
      </c>
      <c r="I10404">
        <v>25</v>
      </c>
      <c r="J10404">
        <v>861</v>
      </c>
      <c r="K10404">
        <v>1</v>
      </c>
      <c r="L10404">
        <v>225</v>
      </c>
      <c r="M10404">
        <v>508</v>
      </c>
      <c r="N10404" t="s">
        <v>18</v>
      </c>
      <c r="O10404" s="1">
        <v>1.2796899999999999E-14</v>
      </c>
      <c r="P10404">
        <v>212</v>
      </c>
    </row>
    <row r="10405" spans="1:16" x14ac:dyDescent="0.25">
      <c r="A10405" t="s">
        <v>15612</v>
      </c>
      <c r="B10405">
        <v>588</v>
      </c>
      <c r="C10405" s="3" t="str">
        <f>HYPERLINK("http://www.uniprot.org/uniprot/G7K006","tr|G7K006|G7K006_MEDTR")</f>
        <v>tr|G7K006|G7K006_MEDTR</v>
      </c>
      <c r="D10405" t="s">
        <v>15574</v>
      </c>
      <c r="E10405">
        <v>29.19</v>
      </c>
      <c r="F10405">
        <v>161</v>
      </c>
      <c r="G10405">
        <v>114</v>
      </c>
      <c r="H10405">
        <v>13</v>
      </c>
      <c r="I10405">
        <v>136</v>
      </c>
      <c r="J10405">
        <v>579</v>
      </c>
      <c r="K10405">
        <v>1</v>
      </c>
      <c r="L10405">
        <v>338</v>
      </c>
      <c r="M10405">
        <v>495</v>
      </c>
      <c r="N10405" t="s">
        <v>18</v>
      </c>
      <c r="O10405" s="1">
        <v>1.65741E-16</v>
      </c>
      <c r="P10405">
        <v>225</v>
      </c>
    </row>
    <row r="10406" spans="1:16" x14ac:dyDescent="0.25">
      <c r="A10406" t="s">
        <v>15613</v>
      </c>
      <c r="B10406">
        <v>1782</v>
      </c>
      <c r="C10406" s="3" t="str">
        <f>HYPERLINK("http://www.uniprot.org/uniprot/I1M1S0","tr|I1M1S0|I1M1S0_SOYBN")</f>
        <v>tr|I1M1S0|I1M1S0_SOYBN</v>
      </c>
      <c r="D10406" t="s">
        <v>71</v>
      </c>
      <c r="E10406">
        <v>84.24</v>
      </c>
      <c r="F10406">
        <v>622</v>
      </c>
      <c r="G10406">
        <v>98</v>
      </c>
      <c r="H10406">
        <v>29</v>
      </c>
      <c r="I10406">
        <v>1</v>
      </c>
      <c r="J10406">
        <v>1779</v>
      </c>
      <c r="K10406">
        <v>1</v>
      </c>
      <c r="L10406">
        <v>1</v>
      </c>
      <c r="M10406">
        <v>620</v>
      </c>
      <c r="N10406" t="s">
        <v>18</v>
      </c>
      <c r="O10406">
        <v>0</v>
      </c>
      <c r="P10406">
        <v>2664</v>
      </c>
    </row>
    <row r="10407" spans="1:16" x14ac:dyDescent="0.25">
      <c r="A10407" t="s">
        <v>15614</v>
      </c>
      <c r="B10407">
        <v>1593</v>
      </c>
      <c r="C10407" s="3" t="str">
        <f>HYPERLINK("http://www.uniprot.org/uniprot/I1LRI6","tr|I1LRI6|I1LRI6_SOYBN")</f>
        <v>tr|I1LRI6|I1LRI6_SOYBN</v>
      </c>
      <c r="D10407" t="s">
        <v>28</v>
      </c>
      <c r="E10407">
        <v>58.48</v>
      </c>
      <c r="F10407">
        <v>542</v>
      </c>
      <c r="G10407">
        <v>225</v>
      </c>
      <c r="H10407">
        <v>12</v>
      </c>
      <c r="I10407">
        <v>1</v>
      </c>
      <c r="J10407">
        <v>1590</v>
      </c>
      <c r="K10407">
        <v>1</v>
      </c>
      <c r="L10407">
        <v>1</v>
      </c>
      <c r="M10407">
        <v>519</v>
      </c>
      <c r="N10407" t="s">
        <v>18</v>
      </c>
      <c r="O10407" s="1">
        <v>5.4875700000000003E-155</v>
      </c>
      <c r="P10407">
        <v>1426</v>
      </c>
    </row>
    <row r="10408" spans="1:16" x14ac:dyDescent="0.25">
      <c r="A10408" t="s">
        <v>15615</v>
      </c>
      <c r="B10408">
        <v>927</v>
      </c>
      <c r="C10408" s="3" t="str">
        <f>HYPERLINK("http://www.uniprot.org/uniprot/K7MNX2","tr|K7MNX2|K7MNX2_SOYBN")</f>
        <v>tr|K7MNX2|K7MNX2_SOYBN</v>
      </c>
      <c r="D10408" t="s">
        <v>28</v>
      </c>
      <c r="E10408">
        <v>30.89</v>
      </c>
      <c r="F10408">
        <v>178</v>
      </c>
      <c r="G10408">
        <v>123</v>
      </c>
      <c r="H10408">
        <v>5</v>
      </c>
      <c r="I10408">
        <v>76</v>
      </c>
      <c r="J10408">
        <v>594</v>
      </c>
      <c r="K10408">
        <v>1</v>
      </c>
      <c r="L10408">
        <v>256</v>
      </c>
      <c r="M10408">
        <v>419</v>
      </c>
      <c r="N10408" t="s">
        <v>18</v>
      </c>
      <c r="O10408" s="1">
        <v>5.3333999999999998E-9</v>
      </c>
      <c r="P10408">
        <v>164</v>
      </c>
    </row>
    <row r="10409" spans="1:16" x14ac:dyDescent="0.25">
      <c r="A10409" t="s">
        <v>15616</v>
      </c>
      <c r="B10409">
        <v>528</v>
      </c>
      <c r="C10409" s="3" t="str">
        <f>HYPERLINK("http://www.uniprot.org/uniprot/Q2HWC7","tr|Q2HWC7|Q2HWC7_MEDTR")</f>
        <v>tr|Q2HWC7|Q2HWC7_MEDTR</v>
      </c>
      <c r="D10409" t="s">
        <v>15617</v>
      </c>
      <c r="E10409">
        <v>69.89</v>
      </c>
      <c r="F10409">
        <v>186</v>
      </c>
      <c r="G10409">
        <v>56</v>
      </c>
      <c r="H10409">
        <v>12</v>
      </c>
      <c r="I10409">
        <v>1</v>
      </c>
      <c r="J10409">
        <v>522</v>
      </c>
      <c r="K10409">
        <v>1</v>
      </c>
      <c r="L10409">
        <v>1</v>
      </c>
      <c r="M10409">
        <v>184</v>
      </c>
      <c r="N10409" t="s">
        <v>18</v>
      </c>
      <c r="O10409" s="1">
        <v>7.0553699999999997E-68</v>
      </c>
      <c r="P10409">
        <v>667</v>
      </c>
    </row>
    <row r="10410" spans="1:16" x14ac:dyDescent="0.25">
      <c r="A10410" t="s">
        <v>15618</v>
      </c>
      <c r="B10410">
        <v>1386</v>
      </c>
      <c r="C10410" s="3" t="str">
        <f>HYPERLINK("http://www.uniprot.org/uniprot/G7IPF6","tr|G7IPF6|G7IPF6_MEDTR")</f>
        <v>tr|G7IPF6|G7IPF6_MEDTR</v>
      </c>
      <c r="D10410" t="s">
        <v>15619</v>
      </c>
      <c r="E10410">
        <v>76.569999999999993</v>
      </c>
      <c r="F10410">
        <v>461</v>
      </c>
      <c r="G10410">
        <v>108</v>
      </c>
      <c r="H10410">
        <v>0</v>
      </c>
      <c r="I10410">
        <v>1</v>
      </c>
      <c r="J10410">
        <v>1383</v>
      </c>
      <c r="K10410">
        <v>1</v>
      </c>
      <c r="L10410">
        <v>1</v>
      </c>
      <c r="M10410">
        <v>453</v>
      </c>
      <c r="N10410" t="s">
        <v>18</v>
      </c>
      <c r="O10410">
        <v>0</v>
      </c>
      <c r="P10410">
        <v>1703</v>
      </c>
    </row>
    <row r="10411" spans="1:16" x14ac:dyDescent="0.25">
      <c r="A10411" t="s">
        <v>15620</v>
      </c>
      <c r="B10411">
        <v>645</v>
      </c>
      <c r="C10411" s="3" t="str">
        <f>HYPERLINK("http://www.uniprot.org/uniprot/I1JQ45","tr|I1JQ45|I1JQ45_SOYBN")</f>
        <v>tr|I1JQ45|I1JQ45_SOYBN</v>
      </c>
      <c r="D10411" t="s">
        <v>28</v>
      </c>
      <c r="E10411">
        <v>57.58</v>
      </c>
      <c r="F10411">
        <v>224</v>
      </c>
      <c r="G10411">
        <v>95</v>
      </c>
      <c r="H10411">
        <v>10</v>
      </c>
      <c r="I10411">
        <v>1</v>
      </c>
      <c r="J10411">
        <v>642</v>
      </c>
      <c r="K10411">
        <v>1</v>
      </c>
      <c r="L10411">
        <v>1</v>
      </c>
      <c r="M10411">
        <v>218</v>
      </c>
      <c r="N10411" t="s">
        <v>18</v>
      </c>
      <c r="O10411" s="1">
        <v>2.2861700000000002E-50</v>
      </c>
      <c r="P10411">
        <v>518</v>
      </c>
    </row>
    <row r="10412" spans="1:16" x14ac:dyDescent="0.25">
      <c r="A10412" t="s">
        <v>15621</v>
      </c>
      <c r="B10412">
        <v>207</v>
      </c>
      <c r="C10412" s="3" t="str">
        <f>HYPERLINK("http://www.uniprot.org/uniprot/G7KUD9","tr|G7KUD9|G7KUD9_MEDTR")</f>
        <v>tr|G7KUD9|G7KUD9_MEDTR</v>
      </c>
      <c r="D10412" t="s">
        <v>15622</v>
      </c>
      <c r="E10412">
        <v>71.64</v>
      </c>
      <c r="F10412">
        <v>67</v>
      </c>
      <c r="G10412">
        <v>19</v>
      </c>
      <c r="H10412">
        <v>0</v>
      </c>
      <c r="I10412">
        <v>1</v>
      </c>
      <c r="J10412">
        <v>201</v>
      </c>
      <c r="K10412">
        <v>1</v>
      </c>
      <c r="L10412">
        <v>1</v>
      </c>
      <c r="M10412">
        <v>67</v>
      </c>
      <c r="N10412" t="s">
        <v>18</v>
      </c>
      <c r="O10412" s="1">
        <v>1.0066600000000001E-18</v>
      </c>
      <c r="P10412">
        <v>243</v>
      </c>
    </row>
    <row r="10413" spans="1:16" x14ac:dyDescent="0.25">
      <c r="A10413" t="s">
        <v>15623</v>
      </c>
      <c r="B10413">
        <v>789</v>
      </c>
      <c r="C10413" s="3" t="str">
        <f>HYPERLINK("http://www.uniprot.org/uniprot/A2Q2I3","tr|A2Q2I3|A2Q2I3_MEDTR")</f>
        <v>tr|A2Q2I3|A2Q2I3_MEDTR</v>
      </c>
      <c r="D10413" t="s">
        <v>15624</v>
      </c>
      <c r="E10413">
        <v>96.35</v>
      </c>
      <c r="F10413">
        <v>247</v>
      </c>
      <c r="G10413">
        <v>9</v>
      </c>
      <c r="H10413">
        <v>0</v>
      </c>
      <c r="I10413">
        <v>1</v>
      </c>
      <c r="J10413">
        <v>741</v>
      </c>
      <c r="K10413">
        <v>1</v>
      </c>
      <c r="L10413">
        <v>1</v>
      </c>
      <c r="M10413">
        <v>247</v>
      </c>
      <c r="N10413" t="s">
        <v>18</v>
      </c>
      <c r="O10413" s="1">
        <v>1.44541E-136</v>
      </c>
      <c r="P10413">
        <v>1263</v>
      </c>
    </row>
    <row r="10414" spans="1:16" x14ac:dyDescent="0.25">
      <c r="A10414" t="s">
        <v>15625</v>
      </c>
      <c r="B10414">
        <v>1623</v>
      </c>
      <c r="C10414" s="3" t="str">
        <f>HYPERLINK("http://www.uniprot.org/uniprot/G7IKJ3","tr|G7IKJ3|G7IKJ3_MEDTR")</f>
        <v>tr|G7IKJ3|G7IKJ3_MEDTR</v>
      </c>
      <c r="D10414" t="s">
        <v>3121</v>
      </c>
      <c r="E10414">
        <v>27.72</v>
      </c>
      <c r="F10414">
        <v>321</v>
      </c>
      <c r="G10414">
        <v>232</v>
      </c>
      <c r="H10414">
        <v>3</v>
      </c>
      <c r="I10414">
        <v>79</v>
      </c>
      <c r="J10414">
        <v>1032</v>
      </c>
      <c r="K10414">
        <v>1</v>
      </c>
      <c r="L10414">
        <v>637</v>
      </c>
      <c r="M10414">
        <v>919</v>
      </c>
      <c r="N10414" t="s">
        <v>18</v>
      </c>
      <c r="O10414" s="1">
        <v>2.6236600000000001E-27</v>
      </c>
      <c r="P10414">
        <v>325</v>
      </c>
    </row>
    <row r="10415" spans="1:16" x14ac:dyDescent="0.25">
      <c r="A10415" t="s">
        <v>15626</v>
      </c>
      <c r="B10415">
        <v>1122</v>
      </c>
      <c r="C10415" s="3" t="str">
        <f>HYPERLINK("http://www.uniprot.org/uniprot/G7IEE1","tr|G7IEE1|G7IEE1_MEDTR")</f>
        <v>tr|G7IEE1|G7IEE1_MEDTR</v>
      </c>
      <c r="D10415" t="s">
        <v>15627</v>
      </c>
      <c r="E10415">
        <v>92.89</v>
      </c>
      <c r="F10415">
        <v>352</v>
      </c>
      <c r="G10415">
        <v>25</v>
      </c>
      <c r="H10415">
        <v>0</v>
      </c>
      <c r="I10415">
        <v>64</v>
      </c>
      <c r="J10415">
        <v>1119</v>
      </c>
      <c r="K10415">
        <v>1</v>
      </c>
      <c r="L10415">
        <v>14</v>
      </c>
      <c r="M10415">
        <v>365</v>
      </c>
      <c r="N10415" t="s">
        <v>18</v>
      </c>
      <c r="O10415">
        <v>0</v>
      </c>
      <c r="P10415">
        <v>1752</v>
      </c>
    </row>
    <row r="10416" spans="1:16" x14ac:dyDescent="0.25">
      <c r="A10416" t="s">
        <v>15628</v>
      </c>
      <c r="B10416">
        <v>930</v>
      </c>
      <c r="C10416" s="3" t="str">
        <f>HYPERLINK("http://www.uniprot.org/uniprot/H8WVC4","tr|H8WVC4|H8WVC4_LOTJA")</f>
        <v>tr|H8WVC4|H8WVC4_LOTJA</v>
      </c>
      <c r="D10416" t="s">
        <v>15629</v>
      </c>
      <c r="E10416">
        <v>79.08</v>
      </c>
      <c r="F10416">
        <v>306</v>
      </c>
      <c r="G10416">
        <v>64</v>
      </c>
      <c r="H10416">
        <v>0</v>
      </c>
      <c r="I10416">
        <v>10</v>
      </c>
      <c r="J10416">
        <v>927</v>
      </c>
      <c r="K10416">
        <v>1</v>
      </c>
      <c r="L10416">
        <v>4</v>
      </c>
      <c r="M10416">
        <v>309</v>
      </c>
      <c r="N10416" t="s">
        <v>18</v>
      </c>
      <c r="O10416" s="1">
        <v>8.7990300000000006E-145</v>
      </c>
      <c r="P10416">
        <v>1335</v>
      </c>
    </row>
    <row r="10417" spans="1:16" x14ac:dyDescent="0.25">
      <c r="A10417" t="s">
        <v>15630</v>
      </c>
      <c r="B10417">
        <v>969</v>
      </c>
      <c r="C10417" s="3" t="str">
        <f>HYPERLINK("http://www.uniprot.org/uniprot/G7I5D1","tr|G7I5D1|G7I5D1_MEDTR")</f>
        <v>tr|G7I5D1|G7I5D1_MEDTR</v>
      </c>
      <c r="D10417" t="s">
        <v>15631</v>
      </c>
      <c r="E10417">
        <v>95.03</v>
      </c>
      <c r="F10417">
        <v>322</v>
      </c>
      <c r="G10417">
        <v>16</v>
      </c>
      <c r="H10417">
        <v>0</v>
      </c>
      <c r="I10417">
        <v>1</v>
      </c>
      <c r="J10417">
        <v>966</v>
      </c>
      <c r="K10417">
        <v>1</v>
      </c>
      <c r="L10417">
        <v>1</v>
      </c>
      <c r="M10417">
        <v>322</v>
      </c>
      <c r="N10417" t="s">
        <v>18</v>
      </c>
      <c r="O10417">
        <v>0</v>
      </c>
      <c r="P10417">
        <v>1657</v>
      </c>
    </row>
    <row r="10418" spans="1:16" x14ac:dyDescent="0.25">
      <c r="A10418" t="s">
        <v>15632</v>
      </c>
      <c r="B10418">
        <v>2481</v>
      </c>
      <c r="C10418" s="3" t="str">
        <f>HYPERLINK("http://www.uniprot.org/uniprot/K7KV90","tr|K7KV90|K7KV90_SOYBN")</f>
        <v>tr|K7KV90|K7KV90_SOYBN</v>
      </c>
      <c r="D10418" t="s">
        <v>2476</v>
      </c>
      <c r="E10418">
        <v>75.66</v>
      </c>
      <c r="F10418">
        <v>863</v>
      </c>
      <c r="G10418">
        <v>210</v>
      </c>
      <c r="H10418">
        <v>38</v>
      </c>
      <c r="I10418">
        <v>1</v>
      </c>
      <c r="J10418">
        <v>2475</v>
      </c>
      <c r="K10418">
        <v>1</v>
      </c>
      <c r="L10418">
        <v>52</v>
      </c>
      <c r="M10418">
        <v>912</v>
      </c>
      <c r="N10418" t="s">
        <v>18</v>
      </c>
      <c r="O10418">
        <v>0</v>
      </c>
      <c r="P10418">
        <v>3418</v>
      </c>
    </row>
    <row r="10419" spans="1:16" x14ac:dyDescent="0.25">
      <c r="A10419" t="s">
        <v>15633</v>
      </c>
      <c r="B10419">
        <v>789</v>
      </c>
      <c r="C10419" s="3" t="str">
        <f>HYPERLINK("http://www.uniprot.org/uniprot/K7LRT9","tr|K7LRT9|K7LRT9_SOYBN")</f>
        <v>tr|K7LRT9|K7LRT9_SOYBN</v>
      </c>
      <c r="D10419" t="s">
        <v>28</v>
      </c>
      <c r="E10419">
        <v>38.799999999999997</v>
      </c>
      <c r="F10419">
        <v>250</v>
      </c>
      <c r="G10419">
        <v>153</v>
      </c>
      <c r="H10419">
        <v>11</v>
      </c>
      <c r="I10419">
        <v>1</v>
      </c>
      <c r="J10419">
        <v>717</v>
      </c>
      <c r="K10419">
        <v>1</v>
      </c>
      <c r="L10419">
        <v>41</v>
      </c>
      <c r="M10419">
        <v>289</v>
      </c>
      <c r="N10419" t="s">
        <v>18</v>
      </c>
      <c r="O10419" s="1">
        <v>6.6712800000000003E-41</v>
      </c>
      <c r="P10419">
        <v>438</v>
      </c>
    </row>
    <row r="10420" spans="1:16" x14ac:dyDescent="0.25">
      <c r="A10420" t="s">
        <v>15634</v>
      </c>
      <c r="B10420">
        <v>1056</v>
      </c>
      <c r="C10420" s="3" t="str">
        <f>HYPERLINK("http://www.uniprot.org/uniprot/I1M046","tr|I1M046|I1M046_SOYBN")</f>
        <v>tr|I1M046|I1M046_SOYBN</v>
      </c>
      <c r="D10420" t="s">
        <v>28</v>
      </c>
      <c r="E10420">
        <v>78.47</v>
      </c>
      <c r="F10420">
        <v>353</v>
      </c>
      <c r="G10420">
        <v>76</v>
      </c>
      <c r="H10420">
        <v>2</v>
      </c>
      <c r="I10420">
        <v>1</v>
      </c>
      <c r="J10420">
        <v>1053</v>
      </c>
      <c r="K10420">
        <v>1</v>
      </c>
      <c r="L10420">
        <v>18</v>
      </c>
      <c r="M10420">
        <v>369</v>
      </c>
      <c r="N10420" t="s">
        <v>18</v>
      </c>
      <c r="O10420" s="1">
        <v>6.3734899999999999E-161</v>
      </c>
      <c r="P10420">
        <v>1475</v>
      </c>
    </row>
    <row r="10421" spans="1:16" x14ac:dyDescent="0.25">
      <c r="A10421" t="s">
        <v>15635</v>
      </c>
      <c r="B10421">
        <v>1038</v>
      </c>
      <c r="C10421" s="3" t="str">
        <f>HYPERLINK("http://www.uniprot.org/uniprot/Q4JR85","tr|Q4JR85|Q4JR85_MEDTR")</f>
        <v>tr|Q4JR85|Q4JR85_MEDTR</v>
      </c>
      <c r="D10421" t="s">
        <v>15636</v>
      </c>
      <c r="E10421">
        <v>86.74</v>
      </c>
      <c r="F10421">
        <v>264</v>
      </c>
      <c r="G10421">
        <v>35</v>
      </c>
      <c r="H10421">
        <v>0</v>
      </c>
      <c r="I10421">
        <v>244</v>
      </c>
      <c r="J10421">
        <v>1035</v>
      </c>
      <c r="K10421">
        <v>1</v>
      </c>
      <c r="L10421">
        <v>1</v>
      </c>
      <c r="M10421">
        <v>264</v>
      </c>
      <c r="N10421" t="s">
        <v>18</v>
      </c>
      <c r="O10421" s="1">
        <v>6.6727700000000001E-131</v>
      </c>
      <c r="P10421">
        <v>1216</v>
      </c>
    </row>
    <row r="10422" spans="1:16" x14ac:dyDescent="0.25">
      <c r="A10422" t="s">
        <v>15637</v>
      </c>
      <c r="B10422">
        <v>2754</v>
      </c>
      <c r="C10422" s="3" t="str">
        <f>HYPERLINK("http://www.uniprot.org/uniprot/I1J488","tr|I1J488|I1J488_SOYBN")</f>
        <v>tr|I1J488|I1J488_SOYBN</v>
      </c>
      <c r="D10422" t="s">
        <v>71</v>
      </c>
      <c r="E10422">
        <v>47.86</v>
      </c>
      <c r="F10422">
        <v>1030</v>
      </c>
      <c r="G10422">
        <v>537</v>
      </c>
      <c r="H10422">
        <v>123</v>
      </c>
      <c r="I10422">
        <v>1</v>
      </c>
      <c r="J10422">
        <v>2721</v>
      </c>
      <c r="K10422">
        <v>1</v>
      </c>
      <c r="L10422">
        <v>1</v>
      </c>
      <c r="M10422">
        <v>1027</v>
      </c>
      <c r="N10422" t="s">
        <v>18</v>
      </c>
      <c r="O10422">
        <v>0</v>
      </c>
      <c r="P10422">
        <v>2174</v>
      </c>
    </row>
    <row r="10423" spans="1:16" x14ac:dyDescent="0.25">
      <c r="A10423" t="s">
        <v>15638</v>
      </c>
      <c r="B10423">
        <v>1239</v>
      </c>
      <c r="C10423" s="3" t="str">
        <f>HYPERLINK("http://www.uniprot.org/uniprot/G7JQR0","tr|G7JQR0|G7JQR0_MEDTR")</f>
        <v>tr|G7JQR0|G7JQR0_MEDTR</v>
      </c>
      <c r="D10423" t="s">
        <v>15639</v>
      </c>
      <c r="E10423">
        <v>74.19</v>
      </c>
      <c r="F10423">
        <v>403</v>
      </c>
      <c r="G10423">
        <v>104</v>
      </c>
      <c r="H10423">
        <v>2</v>
      </c>
      <c r="I10423">
        <v>25</v>
      </c>
      <c r="J10423">
        <v>1227</v>
      </c>
      <c r="K10423">
        <v>1</v>
      </c>
      <c r="L10423">
        <v>6</v>
      </c>
      <c r="M10423">
        <v>408</v>
      </c>
      <c r="N10423" t="s">
        <v>18</v>
      </c>
      <c r="O10423" s="1">
        <v>3.6291799999999998E-169</v>
      </c>
      <c r="P10423">
        <v>1547</v>
      </c>
    </row>
    <row r="10424" spans="1:16" x14ac:dyDescent="0.25">
      <c r="A10424" t="s">
        <v>15640</v>
      </c>
      <c r="B10424">
        <v>264</v>
      </c>
      <c r="C10424" s="3" t="str">
        <f>HYPERLINK("http://www.uniprot.org/uniprot/G7KRX6","tr|G7KRX6|G7KRX6_MEDTR")</f>
        <v>tr|G7KRX6|G7KRX6_MEDTR</v>
      </c>
      <c r="D10424" t="s">
        <v>15641</v>
      </c>
      <c r="E10424">
        <v>65.06</v>
      </c>
      <c r="F10424">
        <v>83</v>
      </c>
      <c r="G10424">
        <v>29</v>
      </c>
      <c r="H10424">
        <v>0</v>
      </c>
      <c r="I10424">
        <v>1</v>
      </c>
      <c r="J10424">
        <v>249</v>
      </c>
      <c r="K10424">
        <v>1</v>
      </c>
      <c r="L10424">
        <v>7</v>
      </c>
      <c r="M10424">
        <v>73</v>
      </c>
      <c r="N10424" t="s">
        <v>18</v>
      </c>
      <c r="O10424" s="1">
        <v>4.5446500000000001E-19</v>
      </c>
      <c r="P10424">
        <v>246</v>
      </c>
    </row>
    <row r="10425" spans="1:16" x14ac:dyDescent="0.25">
      <c r="A10425" t="s">
        <v>15642</v>
      </c>
      <c r="B10425">
        <v>2307</v>
      </c>
      <c r="C10425" s="3" t="str">
        <f>HYPERLINK("http://www.uniprot.org/uniprot/B9I6V5","tr|B9I6V5|B9I6V5_POPTR")</f>
        <v>tr|B9I6V5|B9I6V5_POPTR</v>
      </c>
      <c r="D10425" t="s">
        <v>15643</v>
      </c>
      <c r="E10425">
        <v>43.41</v>
      </c>
      <c r="F10425">
        <v>813</v>
      </c>
      <c r="G10425">
        <v>460</v>
      </c>
      <c r="H10425">
        <v>99</v>
      </c>
      <c r="I10425">
        <v>124</v>
      </c>
      <c r="J10425">
        <v>2265</v>
      </c>
      <c r="K10425">
        <v>1</v>
      </c>
      <c r="L10425">
        <v>96</v>
      </c>
      <c r="M10425">
        <v>899</v>
      </c>
      <c r="N10425" t="s">
        <v>18</v>
      </c>
      <c r="O10425" s="1">
        <v>1.25362E-169</v>
      </c>
      <c r="P10425">
        <v>1554</v>
      </c>
    </row>
    <row r="10426" spans="1:16" x14ac:dyDescent="0.25">
      <c r="A10426" t="s">
        <v>15644</v>
      </c>
      <c r="B10426">
        <v>837</v>
      </c>
      <c r="C10426" s="3" t="str">
        <f>HYPERLINK("http://www.uniprot.org/uniprot/G7K2E3","tr|G7K2E3|G7K2E3_MEDTR")</f>
        <v>tr|G7K2E3|G7K2E3_MEDTR</v>
      </c>
      <c r="D10426" t="s">
        <v>15645</v>
      </c>
      <c r="E10426">
        <v>72.31</v>
      </c>
      <c r="F10426">
        <v>307</v>
      </c>
      <c r="G10426">
        <v>85</v>
      </c>
      <c r="H10426">
        <v>29</v>
      </c>
      <c r="I10426">
        <v>1</v>
      </c>
      <c r="J10426">
        <v>834</v>
      </c>
      <c r="K10426">
        <v>1</v>
      </c>
      <c r="L10426">
        <v>1</v>
      </c>
      <c r="M10426">
        <v>307</v>
      </c>
      <c r="N10426" t="s">
        <v>18</v>
      </c>
      <c r="O10426" s="1">
        <v>2.90502E-117</v>
      </c>
      <c r="P10426">
        <v>1097</v>
      </c>
    </row>
    <row r="10427" spans="1:16" x14ac:dyDescent="0.25">
      <c r="A10427" t="s">
        <v>15646</v>
      </c>
      <c r="B10427">
        <v>2004</v>
      </c>
      <c r="C10427" s="3" t="str">
        <f>HYPERLINK("http://www.uniprot.org/uniprot/G7I2H0","tr|G7I2H0|G7I2H0_MEDTR")</f>
        <v>tr|G7I2H0|G7I2H0_MEDTR</v>
      </c>
      <c r="D10427" t="s">
        <v>144</v>
      </c>
      <c r="E10427">
        <v>33.72</v>
      </c>
      <c r="F10427">
        <v>338</v>
      </c>
      <c r="G10427">
        <v>224</v>
      </c>
      <c r="H10427">
        <v>2</v>
      </c>
      <c r="I10427">
        <v>964</v>
      </c>
      <c r="J10427">
        <v>1971</v>
      </c>
      <c r="K10427">
        <v>1</v>
      </c>
      <c r="L10427">
        <v>27</v>
      </c>
      <c r="M10427">
        <v>313</v>
      </c>
      <c r="N10427" t="s">
        <v>18</v>
      </c>
      <c r="O10427" s="1">
        <v>2.5269200000000001E-38</v>
      </c>
      <c r="P10427">
        <v>421</v>
      </c>
    </row>
    <row r="10428" spans="1:16" x14ac:dyDescent="0.25">
      <c r="A10428" t="s">
        <v>15647</v>
      </c>
      <c r="B10428">
        <v>1431</v>
      </c>
      <c r="C10428" s="3" t="str">
        <f>HYPERLINK("http://www.uniprot.org/uniprot/I1MHP5","tr|I1MHP5|I1MHP5_SOYBN")</f>
        <v>tr|I1MHP5|I1MHP5_SOYBN</v>
      </c>
      <c r="D10428" t="s">
        <v>28</v>
      </c>
      <c r="E10428">
        <v>27.85</v>
      </c>
      <c r="F10428">
        <v>420</v>
      </c>
      <c r="G10428">
        <v>303</v>
      </c>
      <c r="H10428">
        <v>42</v>
      </c>
      <c r="I10428">
        <v>151</v>
      </c>
      <c r="J10428">
        <v>1284</v>
      </c>
      <c r="K10428">
        <v>1</v>
      </c>
      <c r="L10428">
        <v>1057</v>
      </c>
      <c r="M10428">
        <v>1470</v>
      </c>
      <c r="N10428" t="s">
        <v>18</v>
      </c>
      <c r="O10428" s="1">
        <v>1.65214E-30</v>
      </c>
      <c r="P10428">
        <v>352</v>
      </c>
    </row>
    <row r="10429" spans="1:16" x14ac:dyDescent="0.25">
      <c r="A10429" t="s">
        <v>15648</v>
      </c>
      <c r="B10429">
        <v>720</v>
      </c>
      <c r="C10429" s="3" t="str">
        <f>HYPERLINK("http://www.uniprot.org/uniprot/G7ZXV4","tr|G7ZXV4|G7ZXV4_MEDTR")</f>
        <v>tr|G7ZXV4|G7ZXV4_MEDTR</v>
      </c>
      <c r="D10429" t="s">
        <v>15649</v>
      </c>
      <c r="E10429">
        <v>57.84</v>
      </c>
      <c r="F10429">
        <v>223</v>
      </c>
      <c r="G10429">
        <v>94</v>
      </c>
      <c r="H10429">
        <v>0</v>
      </c>
      <c r="I10429">
        <v>49</v>
      </c>
      <c r="J10429">
        <v>717</v>
      </c>
      <c r="K10429">
        <v>1</v>
      </c>
      <c r="L10429">
        <v>105</v>
      </c>
      <c r="M10429">
        <v>325</v>
      </c>
      <c r="N10429" t="s">
        <v>18</v>
      </c>
      <c r="O10429" s="1">
        <v>3.2408100000000002E-65</v>
      </c>
      <c r="P10429">
        <v>647</v>
      </c>
    </row>
    <row r="10430" spans="1:16" x14ac:dyDescent="0.25">
      <c r="A10430" t="s">
        <v>15650</v>
      </c>
      <c r="B10430">
        <v>294</v>
      </c>
      <c r="C10430" s="3" t="str">
        <f>HYPERLINK("http://www.uniprot.org/uniprot/G7K006","tr|G7K006|G7K006_MEDTR")</f>
        <v>tr|G7K006|G7K006_MEDTR</v>
      </c>
      <c r="D10430" t="s">
        <v>15574</v>
      </c>
      <c r="E10430">
        <v>35.630000000000003</v>
      </c>
      <c r="F10430">
        <v>87</v>
      </c>
      <c r="G10430">
        <v>56</v>
      </c>
      <c r="H10430">
        <v>1</v>
      </c>
      <c r="I10430">
        <v>13</v>
      </c>
      <c r="J10430">
        <v>270</v>
      </c>
      <c r="K10430">
        <v>1</v>
      </c>
      <c r="L10430">
        <v>201</v>
      </c>
      <c r="M10430">
        <v>287</v>
      </c>
      <c r="N10430" t="s">
        <v>18</v>
      </c>
      <c r="O10430" s="1">
        <v>9.4754400000000001E-9</v>
      </c>
      <c r="P10430">
        <v>157</v>
      </c>
    </row>
    <row r="10431" spans="1:16" x14ac:dyDescent="0.25">
      <c r="A10431" t="s">
        <v>15651</v>
      </c>
      <c r="B10431">
        <v>351</v>
      </c>
      <c r="C10431" s="3" t="str">
        <f>HYPERLINK("http://www.uniprot.org/uniprot/I1NGU4","tr|I1NGU4|I1NGU4_SOYBN")</f>
        <v>tr|I1NGU4|I1NGU4_SOYBN</v>
      </c>
      <c r="D10431" t="s">
        <v>99</v>
      </c>
      <c r="E10431">
        <v>64.28</v>
      </c>
      <c r="F10431">
        <v>112</v>
      </c>
      <c r="G10431">
        <v>40</v>
      </c>
      <c r="H10431">
        <v>0</v>
      </c>
      <c r="I10431">
        <v>4</v>
      </c>
      <c r="J10431">
        <v>339</v>
      </c>
      <c r="K10431">
        <v>1</v>
      </c>
      <c r="L10431">
        <v>316</v>
      </c>
      <c r="M10431">
        <v>427</v>
      </c>
      <c r="N10431" t="s">
        <v>18</v>
      </c>
      <c r="O10431" s="1">
        <v>7.1498600000000006E-36</v>
      </c>
      <c r="P10431">
        <v>391</v>
      </c>
    </row>
    <row r="10432" spans="1:16" x14ac:dyDescent="0.25">
      <c r="A10432" t="s">
        <v>15652</v>
      </c>
      <c r="B10432">
        <v>885</v>
      </c>
      <c r="C10432" s="3" t="str">
        <f>HYPERLINK("http://www.uniprot.org/uniprot/K7MAD0","tr|K7MAD0|K7MAD0_SOYBN")</f>
        <v>tr|K7MAD0|K7MAD0_SOYBN</v>
      </c>
      <c r="D10432" t="s">
        <v>28</v>
      </c>
      <c r="E10432">
        <v>60.31</v>
      </c>
      <c r="F10432">
        <v>315</v>
      </c>
      <c r="G10432">
        <v>125</v>
      </c>
      <c r="H10432">
        <v>21</v>
      </c>
      <c r="I10432">
        <v>1</v>
      </c>
      <c r="J10432">
        <v>882</v>
      </c>
      <c r="K10432">
        <v>1</v>
      </c>
      <c r="L10432">
        <v>1</v>
      </c>
      <c r="M10432">
        <v>311</v>
      </c>
      <c r="N10432" t="s">
        <v>18</v>
      </c>
      <c r="O10432" s="1">
        <v>4.2177599999999996E-93</v>
      </c>
      <c r="P10432">
        <v>889</v>
      </c>
    </row>
    <row r="10433" spans="1:16" x14ac:dyDescent="0.25">
      <c r="A10433" t="s">
        <v>15653</v>
      </c>
      <c r="B10433">
        <v>1101</v>
      </c>
      <c r="C10433" s="3" t="str">
        <f>HYPERLINK("http://www.uniprot.org/uniprot/G7IHH9","tr|G7IHH9|G7IHH9_MEDTR")</f>
        <v>tr|G7IHH9|G7IHH9_MEDTR</v>
      </c>
      <c r="D10433" t="s">
        <v>15654</v>
      </c>
      <c r="E10433">
        <v>73.91</v>
      </c>
      <c r="F10433">
        <v>368</v>
      </c>
      <c r="G10433">
        <v>96</v>
      </c>
      <c r="H10433">
        <v>2</v>
      </c>
      <c r="I10433">
        <v>1</v>
      </c>
      <c r="J10433">
        <v>1098</v>
      </c>
      <c r="K10433">
        <v>1</v>
      </c>
      <c r="L10433">
        <v>1</v>
      </c>
      <c r="M10433">
        <v>366</v>
      </c>
      <c r="N10433" t="s">
        <v>18</v>
      </c>
      <c r="O10433" s="1">
        <v>2.2632299999999998E-140</v>
      </c>
      <c r="P10433">
        <v>1298</v>
      </c>
    </row>
    <row r="10434" spans="1:16" x14ac:dyDescent="0.25">
      <c r="A10434" t="s">
        <v>15655</v>
      </c>
      <c r="B10434">
        <v>240</v>
      </c>
      <c r="C10434" s="3" t="str">
        <f>HYPERLINK("http://www.uniprot.org/uniprot/G7J4C6","tr|G7J4C6|G7J4C6_MEDTR")</f>
        <v>tr|G7J4C6|G7J4C6_MEDTR</v>
      </c>
      <c r="D10434" t="s">
        <v>3005</v>
      </c>
      <c r="E10434">
        <v>58.73</v>
      </c>
      <c r="F10434">
        <v>63</v>
      </c>
      <c r="G10434">
        <v>26</v>
      </c>
      <c r="H10434">
        <v>0</v>
      </c>
      <c r="I10434">
        <v>13</v>
      </c>
      <c r="J10434">
        <v>201</v>
      </c>
      <c r="K10434">
        <v>1</v>
      </c>
      <c r="L10434">
        <v>1</v>
      </c>
      <c r="M10434">
        <v>63</v>
      </c>
      <c r="N10434" t="s">
        <v>18</v>
      </c>
      <c r="O10434" s="1">
        <v>2.3301999999999999E-10</v>
      </c>
      <c r="P10434">
        <v>171</v>
      </c>
    </row>
    <row r="10435" spans="1:16" x14ac:dyDescent="0.25">
      <c r="A10435" t="s">
        <v>15656</v>
      </c>
      <c r="B10435">
        <v>1023</v>
      </c>
      <c r="C10435" s="3" t="str">
        <f>HYPERLINK("http://www.uniprot.org/uniprot/Q2HWC9","tr|Q2HWC9|Q2HWC9_MEDTR")</f>
        <v>tr|Q2HWC9|Q2HWC9_MEDTR</v>
      </c>
      <c r="D10435" t="s">
        <v>15657</v>
      </c>
      <c r="E10435">
        <v>91.89</v>
      </c>
      <c r="F10435">
        <v>185</v>
      </c>
      <c r="G10435">
        <v>15</v>
      </c>
      <c r="H10435">
        <v>0</v>
      </c>
      <c r="I10435">
        <v>466</v>
      </c>
      <c r="J10435">
        <v>1020</v>
      </c>
      <c r="K10435">
        <v>1</v>
      </c>
      <c r="L10435">
        <v>215</v>
      </c>
      <c r="M10435">
        <v>398</v>
      </c>
      <c r="N10435" t="s">
        <v>18</v>
      </c>
      <c r="O10435" s="1">
        <v>1.85055E-93</v>
      </c>
      <c r="P10435">
        <v>893</v>
      </c>
    </row>
    <row r="10436" spans="1:16" x14ac:dyDescent="0.25">
      <c r="A10436" t="s">
        <v>15658</v>
      </c>
      <c r="B10436">
        <v>360</v>
      </c>
      <c r="C10436" s="3" t="str">
        <f>HYPERLINK("http://www.uniprot.org/uniprot/G7K3L5","tr|G7K3L5|G7K3L5_MEDTR")</f>
        <v>tr|G7K3L5|G7K3L5_MEDTR</v>
      </c>
      <c r="D10436" t="s">
        <v>15659</v>
      </c>
      <c r="E10436">
        <v>65.739999999999995</v>
      </c>
      <c r="F10436">
        <v>108</v>
      </c>
      <c r="G10436">
        <v>37</v>
      </c>
      <c r="H10436">
        <v>1</v>
      </c>
      <c r="I10436">
        <v>1</v>
      </c>
      <c r="J10436">
        <v>321</v>
      </c>
      <c r="K10436">
        <v>1</v>
      </c>
      <c r="L10436">
        <v>1</v>
      </c>
      <c r="M10436">
        <v>107</v>
      </c>
      <c r="N10436" t="s">
        <v>18</v>
      </c>
      <c r="O10436" s="1">
        <v>1.0547800000000001E-31</v>
      </c>
      <c r="P10436">
        <v>355</v>
      </c>
    </row>
    <row r="10437" spans="1:16" x14ac:dyDescent="0.25">
      <c r="A10437" t="s">
        <v>15660</v>
      </c>
      <c r="B10437">
        <v>753</v>
      </c>
      <c r="C10437" s="3" t="str">
        <f>HYPERLINK("http://www.uniprot.org/uniprot/I1JQ46","tr|I1JQ46|I1JQ46_SOYBN")</f>
        <v>tr|I1JQ46|I1JQ46_SOYBN</v>
      </c>
      <c r="D10437" t="s">
        <v>28</v>
      </c>
      <c r="E10437">
        <v>65.010000000000005</v>
      </c>
      <c r="F10437">
        <v>263</v>
      </c>
      <c r="G10437">
        <v>92</v>
      </c>
      <c r="H10437">
        <v>13</v>
      </c>
      <c r="I10437">
        <v>1</v>
      </c>
      <c r="J10437">
        <v>750</v>
      </c>
      <c r="K10437">
        <v>1</v>
      </c>
      <c r="L10437">
        <v>1</v>
      </c>
      <c r="M10437">
        <v>257</v>
      </c>
      <c r="N10437" t="s">
        <v>18</v>
      </c>
      <c r="O10437" s="1">
        <v>6.2194699999999997E-86</v>
      </c>
      <c r="P10437">
        <v>826</v>
      </c>
    </row>
    <row r="10438" spans="1:16" x14ac:dyDescent="0.25">
      <c r="A10438" t="s">
        <v>15661</v>
      </c>
      <c r="B10438">
        <v>711</v>
      </c>
      <c r="C10438" s="3" t="str">
        <f>HYPERLINK("http://www.uniprot.org/uniprot/I1JNB6","tr|I1JNB6|I1JNB6_SOYBN")</f>
        <v>tr|I1JNB6|I1JNB6_SOYBN</v>
      </c>
      <c r="D10438" t="s">
        <v>28</v>
      </c>
      <c r="E10438">
        <v>68.33</v>
      </c>
      <c r="F10438">
        <v>240</v>
      </c>
      <c r="G10438">
        <v>76</v>
      </c>
      <c r="H10438">
        <v>8</v>
      </c>
      <c r="I10438">
        <v>1</v>
      </c>
      <c r="J10438">
        <v>696</v>
      </c>
      <c r="K10438">
        <v>1</v>
      </c>
      <c r="L10438">
        <v>1</v>
      </c>
      <c r="M10438">
        <v>239</v>
      </c>
      <c r="N10438" t="s">
        <v>18</v>
      </c>
      <c r="O10438" s="1">
        <v>1.9593E-83</v>
      </c>
      <c r="P10438">
        <v>804</v>
      </c>
    </row>
    <row r="10439" spans="1:16" x14ac:dyDescent="0.25">
      <c r="A10439" t="s">
        <v>15662</v>
      </c>
      <c r="B10439">
        <v>366</v>
      </c>
      <c r="C10439" s="3" t="str">
        <f>HYPERLINK("http://www.uniprot.org/uniprot/G7L6A6","tr|G7L6A6|G7L6A6_MEDTR")</f>
        <v>tr|G7L6A6|G7L6A6_MEDTR</v>
      </c>
      <c r="D10439" t="s">
        <v>15663</v>
      </c>
      <c r="E10439">
        <v>71.900000000000006</v>
      </c>
      <c r="F10439">
        <v>121</v>
      </c>
      <c r="G10439">
        <v>34</v>
      </c>
      <c r="H10439">
        <v>0</v>
      </c>
      <c r="I10439">
        <v>1</v>
      </c>
      <c r="J10439">
        <v>363</v>
      </c>
      <c r="K10439">
        <v>1</v>
      </c>
      <c r="L10439">
        <v>1</v>
      </c>
      <c r="M10439">
        <v>117</v>
      </c>
      <c r="N10439" t="s">
        <v>18</v>
      </c>
      <c r="O10439" s="1">
        <v>1.1534799999999999E-38</v>
      </c>
      <c r="P10439">
        <v>415</v>
      </c>
    </row>
    <row r="10440" spans="1:16" x14ac:dyDescent="0.25">
      <c r="A10440" t="s">
        <v>15664</v>
      </c>
      <c r="B10440">
        <v>3066</v>
      </c>
      <c r="C10440" s="3" t="str">
        <f>HYPERLINK("http://www.uniprot.org/uniprot/G7I6U4","tr|G7I6U4|G7I6U4_MEDTR")</f>
        <v>tr|G7I6U4|G7I6U4_MEDTR</v>
      </c>
      <c r="D10440" t="s">
        <v>15665</v>
      </c>
      <c r="E10440">
        <v>82.15</v>
      </c>
      <c r="F10440">
        <v>1020</v>
      </c>
      <c r="G10440">
        <v>182</v>
      </c>
      <c r="H10440">
        <v>0</v>
      </c>
      <c r="I10440">
        <v>1</v>
      </c>
      <c r="J10440">
        <v>3060</v>
      </c>
      <c r="K10440">
        <v>1</v>
      </c>
      <c r="L10440">
        <v>1</v>
      </c>
      <c r="M10440">
        <v>1017</v>
      </c>
      <c r="N10440" t="s">
        <v>18</v>
      </c>
      <c r="O10440">
        <v>0</v>
      </c>
      <c r="P10440">
        <v>4285</v>
      </c>
    </row>
    <row r="10441" spans="1:16" x14ac:dyDescent="0.25">
      <c r="A10441" t="s">
        <v>15666</v>
      </c>
      <c r="B10441">
        <v>324</v>
      </c>
      <c r="C10441" s="3" t="str">
        <f>HYPERLINK("http://www.uniprot.org/uniprot/G7IEE2","tr|G7IEE2|G7IEE2_MEDTR")</f>
        <v>tr|G7IEE2|G7IEE2_MEDTR</v>
      </c>
      <c r="D10441" t="s">
        <v>15667</v>
      </c>
      <c r="E10441">
        <v>100</v>
      </c>
      <c r="F10441">
        <v>91</v>
      </c>
      <c r="G10441">
        <v>0</v>
      </c>
      <c r="H10441">
        <v>0</v>
      </c>
      <c r="I10441">
        <v>1</v>
      </c>
      <c r="J10441">
        <v>273</v>
      </c>
      <c r="K10441">
        <v>1</v>
      </c>
      <c r="L10441">
        <v>8</v>
      </c>
      <c r="M10441">
        <v>98</v>
      </c>
      <c r="N10441" t="s">
        <v>18</v>
      </c>
      <c r="O10441" s="1">
        <v>2.4604699999999999E-44</v>
      </c>
      <c r="P10441">
        <v>464</v>
      </c>
    </row>
    <row r="10442" spans="1:16" x14ac:dyDescent="0.25">
      <c r="A10442" t="s">
        <v>15668</v>
      </c>
      <c r="B10442">
        <v>1050</v>
      </c>
      <c r="C10442" s="3" t="str">
        <f>HYPERLINK("http://www.uniprot.org/uniprot/M5VUM7","tr|M5VUM7|M5VUM7_PRUPE")</f>
        <v>tr|M5VUM7|M5VUM7_PRUPE</v>
      </c>
      <c r="D10442" t="s">
        <v>15669</v>
      </c>
      <c r="E10442">
        <v>69.400000000000006</v>
      </c>
      <c r="F10442">
        <v>353</v>
      </c>
      <c r="G10442">
        <v>108</v>
      </c>
      <c r="H10442">
        <v>4</v>
      </c>
      <c r="I10442">
        <v>1</v>
      </c>
      <c r="J10442">
        <v>1047</v>
      </c>
      <c r="K10442">
        <v>1</v>
      </c>
      <c r="L10442">
        <v>1</v>
      </c>
      <c r="M10442">
        <v>353</v>
      </c>
      <c r="N10442" t="s">
        <v>18</v>
      </c>
      <c r="O10442" s="1">
        <v>7.2549799999999996E-141</v>
      </c>
      <c r="P10442">
        <v>1302</v>
      </c>
    </row>
    <row r="10443" spans="1:16" x14ac:dyDescent="0.25">
      <c r="A10443" t="s">
        <v>15670</v>
      </c>
      <c r="B10443">
        <v>1830</v>
      </c>
      <c r="C10443" s="3" t="str">
        <f>HYPERLINK("http://www.uniprot.org/uniprot/G7JC57","tr|G7JC57|G7JC57_MEDTR")</f>
        <v>tr|G7JC57|G7JC57_MEDTR</v>
      </c>
      <c r="D10443" t="s">
        <v>15671</v>
      </c>
      <c r="E10443">
        <v>84.61</v>
      </c>
      <c r="F10443">
        <v>611</v>
      </c>
      <c r="G10443">
        <v>94</v>
      </c>
      <c r="H10443">
        <v>5</v>
      </c>
      <c r="I10443">
        <v>1</v>
      </c>
      <c r="J10443">
        <v>1818</v>
      </c>
      <c r="K10443">
        <v>1</v>
      </c>
      <c r="L10443">
        <v>1</v>
      </c>
      <c r="M10443">
        <v>609</v>
      </c>
      <c r="N10443" t="s">
        <v>18</v>
      </c>
      <c r="O10443">
        <v>0</v>
      </c>
      <c r="P10443">
        <v>2688</v>
      </c>
    </row>
    <row r="10444" spans="1:16" x14ac:dyDescent="0.25">
      <c r="A10444" t="s">
        <v>15672</v>
      </c>
      <c r="B10444">
        <v>855</v>
      </c>
      <c r="C10444" s="3" t="str">
        <f>HYPERLINK("http://www.uniprot.org/uniprot/G7J4E2","tr|G7J4E2|G7J4E2_MEDTR")</f>
        <v>tr|G7J4E2|G7J4E2_MEDTR</v>
      </c>
      <c r="D10444" t="s">
        <v>15673</v>
      </c>
      <c r="E10444">
        <v>83.45</v>
      </c>
      <c r="F10444">
        <v>284</v>
      </c>
      <c r="G10444">
        <v>47</v>
      </c>
      <c r="H10444">
        <v>0</v>
      </c>
      <c r="I10444">
        <v>1</v>
      </c>
      <c r="J10444">
        <v>852</v>
      </c>
      <c r="K10444">
        <v>1</v>
      </c>
      <c r="L10444">
        <v>1</v>
      </c>
      <c r="M10444">
        <v>284</v>
      </c>
      <c r="N10444" t="s">
        <v>18</v>
      </c>
      <c r="O10444" s="1">
        <v>2.8804399999999999E-136</v>
      </c>
      <c r="P10444">
        <v>1261</v>
      </c>
    </row>
    <row r="10445" spans="1:16" x14ac:dyDescent="0.25">
      <c r="A10445" t="s">
        <v>15674</v>
      </c>
      <c r="B10445">
        <v>648</v>
      </c>
      <c r="C10445" s="3" t="str">
        <f>HYPERLINK("http://www.uniprot.org/uniprot/K7MNX2","tr|K7MNX2|K7MNX2_SOYBN")</f>
        <v>tr|K7MNX2|K7MNX2_SOYBN</v>
      </c>
      <c r="D10445" t="s">
        <v>28</v>
      </c>
      <c r="E10445">
        <v>28.47</v>
      </c>
      <c r="F10445">
        <v>151</v>
      </c>
      <c r="G10445">
        <v>108</v>
      </c>
      <c r="H10445">
        <v>4</v>
      </c>
      <c r="I10445">
        <v>115</v>
      </c>
      <c r="J10445">
        <v>555</v>
      </c>
      <c r="K10445">
        <v>1</v>
      </c>
      <c r="L10445">
        <v>402</v>
      </c>
      <c r="M10445">
        <v>549</v>
      </c>
      <c r="N10445" t="s">
        <v>18</v>
      </c>
      <c r="O10445" s="1">
        <v>2.2999400000000001E-10</v>
      </c>
      <c r="P10445">
        <v>173</v>
      </c>
    </row>
    <row r="10446" spans="1:16" x14ac:dyDescent="0.25">
      <c r="A10446" t="s">
        <v>15675</v>
      </c>
      <c r="B10446">
        <v>2265</v>
      </c>
      <c r="C10446" s="3" t="str">
        <f>HYPERLINK("http://www.uniprot.org/uniprot/A5BE46","tr|A5BE46|A5BE46_VITVI")</f>
        <v>tr|A5BE46|A5BE46_VITVI</v>
      </c>
      <c r="D10446" t="s">
        <v>462</v>
      </c>
      <c r="E10446">
        <v>79.73</v>
      </c>
      <c r="F10446">
        <v>760</v>
      </c>
      <c r="G10446">
        <v>154</v>
      </c>
      <c r="H10446">
        <v>7</v>
      </c>
      <c r="I10446">
        <v>1</v>
      </c>
      <c r="J10446">
        <v>2259</v>
      </c>
      <c r="K10446">
        <v>1</v>
      </c>
      <c r="L10446">
        <v>594</v>
      </c>
      <c r="M10446">
        <v>1353</v>
      </c>
      <c r="N10446" t="s">
        <v>18</v>
      </c>
      <c r="O10446">
        <v>0</v>
      </c>
      <c r="P10446">
        <v>3239</v>
      </c>
    </row>
    <row r="10447" spans="1:16" x14ac:dyDescent="0.25">
      <c r="A10447" t="s">
        <v>15676</v>
      </c>
      <c r="B10447">
        <v>1869</v>
      </c>
      <c r="C10447" s="3" t="str">
        <f>HYPERLINK("http://www.uniprot.org/uniprot/B2BA72","tr|B2BA72|B2BA72_PEA")</f>
        <v>tr|B2BA72|B2BA72_PEA</v>
      </c>
      <c r="D10447" t="s">
        <v>15677</v>
      </c>
      <c r="E10447">
        <v>76.39</v>
      </c>
      <c r="F10447">
        <v>627</v>
      </c>
      <c r="G10447">
        <v>148</v>
      </c>
      <c r="H10447">
        <v>5</v>
      </c>
      <c r="I10447">
        <v>1</v>
      </c>
      <c r="J10447">
        <v>1866</v>
      </c>
      <c r="K10447">
        <v>1</v>
      </c>
      <c r="L10447">
        <v>1</v>
      </c>
      <c r="M10447">
        <v>591</v>
      </c>
      <c r="N10447" t="s">
        <v>18</v>
      </c>
      <c r="O10447">
        <v>0</v>
      </c>
      <c r="P10447">
        <v>2354</v>
      </c>
    </row>
    <row r="10448" spans="1:16" x14ac:dyDescent="0.25">
      <c r="A10448" t="s">
        <v>15678</v>
      </c>
      <c r="B10448">
        <v>2976</v>
      </c>
      <c r="C10448" s="3" t="str">
        <f>HYPERLINK("http://www.uniprot.org/uniprot/K7MW27","tr|K7MW27|K7MW27_SOYBN")</f>
        <v>tr|K7MW27|K7MW27_SOYBN</v>
      </c>
      <c r="D10448" t="s">
        <v>28</v>
      </c>
      <c r="E10448">
        <v>74.11</v>
      </c>
      <c r="F10448">
        <v>819</v>
      </c>
      <c r="G10448">
        <v>212</v>
      </c>
      <c r="H10448">
        <v>11</v>
      </c>
      <c r="I10448">
        <v>1</v>
      </c>
      <c r="J10448">
        <v>2424</v>
      </c>
      <c r="K10448">
        <v>1</v>
      </c>
      <c r="L10448">
        <v>1</v>
      </c>
      <c r="M10448">
        <v>809</v>
      </c>
      <c r="N10448" t="s">
        <v>18</v>
      </c>
      <c r="O10448">
        <v>0</v>
      </c>
      <c r="P10448">
        <v>3110</v>
      </c>
    </row>
    <row r="10449" spans="1:16" x14ac:dyDescent="0.25">
      <c r="A10449" t="s">
        <v>15679</v>
      </c>
      <c r="B10449">
        <v>1257</v>
      </c>
      <c r="C10449" s="3" t="str">
        <f>HYPERLINK("http://www.uniprot.org/uniprot/G7JYD9","tr|G7JYD9|G7JYD9_MEDTR")</f>
        <v>tr|G7JYD9|G7JYD9_MEDTR</v>
      </c>
      <c r="D10449" t="s">
        <v>15680</v>
      </c>
      <c r="E10449">
        <v>76.41</v>
      </c>
      <c r="F10449">
        <v>441</v>
      </c>
      <c r="G10449">
        <v>104</v>
      </c>
      <c r="H10449">
        <v>23</v>
      </c>
      <c r="I10449">
        <v>1</v>
      </c>
      <c r="J10449">
        <v>1254</v>
      </c>
      <c r="K10449">
        <v>1</v>
      </c>
      <c r="L10449">
        <v>1</v>
      </c>
      <c r="M10449">
        <v>439</v>
      </c>
      <c r="N10449" t="s">
        <v>18</v>
      </c>
      <c r="O10449">
        <v>0</v>
      </c>
      <c r="P10449">
        <v>1713</v>
      </c>
    </row>
    <row r="10450" spans="1:16" x14ac:dyDescent="0.25">
      <c r="A10450" t="s">
        <v>15681</v>
      </c>
      <c r="B10450">
        <v>660</v>
      </c>
      <c r="C10450" s="3" t="str">
        <f>HYPERLINK("http://www.uniprot.org/uniprot/I1MQU7","tr|I1MQU7|I1MQU7_SOYBN")</f>
        <v>tr|I1MQU7|I1MQU7_SOYBN</v>
      </c>
      <c r="D10450" t="s">
        <v>28</v>
      </c>
      <c r="E10450">
        <v>92.39</v>
      </c>
      <c r="F10450">
        <v>184</v>
      </c>
      <c r="G10450">
        <v>14</v>
      </c>
      <c r="H10450">
        <v>0</v>
      </c>
      <c r="I10450">
        <v>97</v>
      </c>
      <c r="J10450">
        <v>648</v>
      </c>
      <c r="K10450">
        <v>1</v>
      </c>
      <c r="L10450">
        <v>44</v>
      </c>
      <c r="M10450">
        <v>227</v>
      </c>
      <c r="N10450" t="s">
        <v>18</v>
      </c>
      <c r="O10450" s="1">
        <v>6.6508100000000001E-93</v>
      </c>
      <c r="P10450">
        <v>885</v>
      </c>
    </row>
    <row r="10451" spans="1:16" x14ac:dyDescent="0.25">
      <c r="A10451" t="s">
        <v>15682</v>
      </c>
      <c r="B10451">
        <v>927</v>
      </c>
      <c r="C10451" s="3" t="str">
        <f>HYPERLINK("http://www.uniprot.org/uniprot/G7L8J3","tr|G7L8J3|G7L8J3_MEDTR")</f>
        <v>tr|G7L8J3|G7L8J3_MEDTR</v>
      </c>
      <c r="D10451" t="s">
        <v>15683</v>
      </c>
      <c r="E10451">
        <v>76.48</v>
      </c>
      <c r="F10451">
        <v>319</v>
      </c>
      <c r="G10451">
        <v>75</v>
      </c>
      <c r="H10451">
        <v>11</v>
      </c>
      <c r="I10451">
        <v>1</v>
      </c>
      <c r="J10451">
        <v>924</v>
      </c>
      <c r="K10451">
        <v>1</v>
      </c>
      <c r="L10451">
        <v>1</v>
      </c>
      <c r="M10451">
        <v>318</v>
      </c>
      <c r="N10451" t="s">
        <v>18</v>
      </c>
      <c r="O10451" s="1">
        <v>1.14488E-136</v>
      </c>
      <c r="P10451">
        <v>1265</v>
      </c>
    </row>
    <row r="10452" spans="1:16" x14ac:dyDescent="0.25">
      <c r="A10452" t="s">
        <v>15684</v>
      </c>
      <c r="B10452">
        <v>471</v>
      </c>
      <c r="C10452" s="3" t="str">
        <f>HYPERLINK("http://www.uniprot.org/uniprot/I1L4B2","tr|I1L4B2|I1L4B2_SOYBN")</f>
        <v>tr|I1L4B2|I1L4B2_SOYBN</v>
      </c>
      <c r="D10452" t="s">
        <v>28</v>
      </c>
      <c r="E10452">
        <v>40.29</v>
      </c>
      <c r="F10452">
        <v>67</v>
      </c>
      <c r="G10452">
        <v>40</v>
      </c>
      <c r="H10452">
        <v>0</v>
      </c>
      <c r="I10452">
        <v>265</v>
      </c>
      <c r="J10452">
        <v>465</v>
      </c>
      <c r="K10452">
        <v>1</v>
      </c>
      <c r="L10452">
        <v>145</v>
      </c>
      <c r="M10452">
        <v>211</v>
      </c>
      <c r="N10452" t="s">
        <v>18</v>
      </c>
      <c r="O10452" s="1">
        <v>6.8093299999999997E-7</v>
      </c>
      <c r="P10452">
        <v>141</v>
      </c>
    </row>
    <row r="10453" spans="1:16" x14ac:dyDescent="0.25">
      <c r="A10453" t="s">
        <v>15685</v>
      </c>
      <c r="B10453">
        <v>192</v>
      </c>
      <c r="C10453" s="3" t="str">
        <f>HYPERLINK("http://www.uniprot.org/uniprot/M1CYA3","tr|M1CYA3|M1CYA3_SOLTU")</f>
        <v>tr|M1CYA3|M1CYA3_SOLTU</v>
      </c>
      <c r="D10453" t="s">
        <v>15686</v>
      </c>
      <c r="E10453">
        <v>89.47</v>
      </c>
      <c r="F10453">
        <v>57</v>
      </c>
      <c r="G10453">
        <v>6</v>
      </c>
      <c r="H10453">
        <v>0</v>
      </c>
      <c r="I10453">
        <v>1</v>
      </c>
      <c r="J10453">
        <v>171</v>
      </c>
      <c r="K10453">
        <v>1</v>
      </c>
      <c r="L10453">
        <v>1</v>
      </c>
      <c r="M10453">
        <v>57</v>
      </c>
      <c r="N10453" t="s">
        <v>18</v>
      </c>
      <c r="O10453" s="1">
        <v>8.9569299999999996E-23</v>
      </c>
      <c r="P10453">
        <v>278</v>
      </c>
    </row>
    <row r="10454" spans="1:16" x14ac:dyDescent="0.25">
      <c r="A10454" t="s">
        <v>15687</v>
      </c>
      <c r="B10454">
        <v>537</v>
      </c>
      <c r="C10454" s="3" t="str">
        <f>HYPERLINK("http://www.uniprot.org/uniprot/G7IZ80","tr|G7IZ80|G7IZ80_MEDTR")</f>
        <v>tr|G7IZ80|G7IZ80_MEDTR</v>
      </c>
      <c r="D10454" t="s">
        <v>1058</v>
      </c>
      <c r="E10454">
        <v>50</v>
      </c>
      <c r="F10454">
        <v>94</v>
      </c>
      <c r="G10454">
        <v>47</v>
      </c>
      <c r="H10454">
        <v>4</v>
      </c>
      <c r="I10454">
        <v>265</v>
      </c>
      <c r="J10454">
        <v>534</v>
      </c>
      <c r="K10454">
        <v>1</v>
      </c>
      <c r="L10454">
        <v>59</v>
      </c>
      <c r="M10454">
        <v>150</v>
      </c>
      <c r="N10454" t="s">
        <v>18</v>
      </c>
      <c r="O10454" s="1">
        <v>3.8621100000000002E-18</v>
      </c>
      <c r="P10454">
        <v>238</v>
      </c>
    </row>
    <row r="10455" spans="1:16" x14ac:dyDescent="0.25">
      <c r="A10455" t="s">
        <v>15688</v>
      </c>
      <c r="B10455">
        <v>1851</v>
      </c>
      <c r="C10455" s="3" t="str">
        <f>HYPERLINK("http://www.uniprot.org/uniprot/I1MHP5","tr|I1MHP5|I1MHP5_SOYBN")</f>
        <v>tr|I1MHP5|I1MHP5_SOYBN</v>
      </c>
      <c r="D10455" t="s">
        <v>28</v>
      </c>
      <c r="E10455">
        <v>27.85</v>
      </c>
      <c r="F10455">
        <v>420</v>
      </c>
      <c r="G10455">
        <v>303</v>
      </c>
      <c r="H10455">
        <v>42</v>
      </c>
      <c r="I10455">
        <v>151</v>
      </c>
      <c r="J10455">
        <v>1284</v>
      </c>
      <c r="K10455">
        <v>1</v>
      </c>
      <c r="L10455">
        <v>1057</v>
      </c>
      <c r="M10455">
        <v>1470</v>
      </c>
      <c r="N10455" t="s">
        <v>18</v>
      </c>
      <c r="O10455" s="1">
        <v>2.30072E-30</v>
      </c>
      <c r="P10455">
        <v>352</v>
      </c>
    </row>
    <row r="10456" spans="1:16" x14ac:dyDescent="0.25">
      <c r="A10456" t="s">
        <v>15689</v>
      </c>
      <c r="B10456">
        <v>609</v>
      </c>
      <c r="C10456" s="3" t="str">
        <f>HYPERLINK("http://www.uniprot.org/uniprot/K4BQT5","tr|K4BQT5|K4BQT5_SOLLC")</f>
        <v>tr|K4BQT5|K4BQT5_SOLLC</v>
      </c>
      <c r="D10456" t="s">
        <v>863</v>
      </c>
      <c r="E10456">
        <v>49.17</v>
      </c>
      <c r="F10456">
        <v>181</v>
      </c>
      <c r="G10456">
        <v>92</v>
      </c>
      <c r="H10456">
        <v>10</v>
      </c>
      <c r="I10456">
        <v>76</v>
      </c>
      <c r="J10456">
        <v>588</v>
      </c>
      <c r="K10456">
        <v>1</v>
      </c>
      <c r="L10456">
        <v>55</v>
      </c>
      <c r="M10456">
        <v>220</v>
      </c>
      <c r="N10456" t="s">
        <v>18</v>
      </c>
      <c r="O10456" s="1">
        <v>3.3693900000000002E-34</v>
      </c>
      <c r="P10456">
        <v>378</v>
      </c>
    </row>
    <row r="10457" spans="1:16" x14ac:dyDescent="0.25">
      <c r="A10457" t="s">
        <v>15690</v>
      </c>
      <c r="B10457">
        <v>2340</v>
      </c>
      <c r="C10457" s="3" t="str">
        <f>HYPERLINK("http://www.uniprot.org/uniprot/G7ZYM4","tr|G7ZYM4|G7ZYM4_MEDTR")</f>
        <v>tr|G7ZYM4|G7ZYM4_MEDTR</v>
      </c>
      <c r="D10457" t="s">
        <v>15691</v>
      </c>
      <c r="E10457">
        <v>73.349999999999994</v>
      </c>
      <c r="F10457">
        <v>777</v>
      </c>
      <c r="G10457">
        <v>207</v>
      </c>
      <c r="H10457">
        <v>2</v>
      </c>
      <c r="I10457">
        <v>13</v>
      </c>
      <c r="J10457">
        <v>2337</v>
      </c>
      <c r="K10457">
        <v>1</v>
      </c>
      <c r="L10457">
        <v>78</v>
      </c>
      <c r="M10457">
        <v>846</v>
      </c>
      <c r="N10457" t="s">
        <v>18</v>
      </c>
      <c r="O10457">
        <v>0</v>
      </c>
      <c r="P10457">
        <v>2866</v>
      </c>
    </row>
    <row r="10458" spans="1:16" x14ac:dyDescent="0.25">
      <c r="A10458" t="s">
        <v>15692</v>
      </c>
      <c r="B10458">
        <v>1434</v>
      </c>
      <c r="C10458" s="3" t="str">
        <f>HYPERLINK("http://www.uniprot.org/uniprot/G7IHH7","tr|G7IHH7|G7IHH7_MEDTR")</f>
        <v>tr|G7IHH7|G7IHH7_MEDTR</v>
      </c>
      <c r="D10458" t="s">
        <v>15693</v>
      </c>
      <c r="E10458">
        <v>71.31</v>
      </c>
      <c r="F10458">
        <v>488</v>
      </c>
      <c r="G10458">
        <v>140</v>
      </c>
      <c r="H10458">
        <v>11</v>
      </c>
      <c r="I10458">
        <v>1</v>
      </c>
      <c r="J10458">
        <v>1431</v>
      </c>
      <c r="K10458">
        <v>1</v>
      </c>
      <c r="L10458">
        <v>1</v>
      </c>
      <c r="M10458">
        <v>468</v>
      </c>
      <c r="N10458" t="s">
        <v>18</v>
      </c>
      <c r="O10458">
        <v>0</v>
      </c>
      <c r="P10458">
        <v>1652</v>
      </c>
    </row>
    <row r="10459" spans="1:16" x14ac:dyDescent="0.25">
      <c r="A10459" t="s">
        <v>15694</v>
      </c>
      <c r="B10459">
        <v>1200</v>
      </c>
      <c r="C10459" s="3" t="str">
        <f>HYPERLINK("http://www.uniprot.org/uniprot/G7I2F3","tr|G7I2F3|G7I2F3_MEDTR")</f>
        <v>tr|G7I2F3|G7I2F3_MEDTR</v>
      </c>
      <c r="D10459" t="s">
        <v>257</v>
      </c>
      <c r="E10459">
        <v>39.57</v>
      </c>
      <c r="F10459">
        <v>235</v>
      </c>
      <c r="G10459">
        <v>142</v>
      </c>
      <c r="H10459">
        <v>2</v>
      </c>
      <c r="I10459">
        <v>436</v>
      </c>
      <c r="J10459">
        <v>1134</v>
      </c>
      <c r="K10459">
        <v>1</v>
      </c>
      <c r="L10459">
        <v>169</v>
      </c>
      <c r="M10459">
        <v>379</v>
      </c>
      <c r="N10459" t="s">
        <v>18</v>
      </c>
      <c r="O10459" s="1">
        <v>1.7816599999999999E-32</v>
      </c>
      <c r="P10459">
        <v>368</v>
      </c>
    </row>
    <row r="10460" spans="1:16" x14ac:dyDescent="0.25">
      <c r="A10460" t="s">
        <v>15695</v>
      </c>
      <c r="B10460">
        <v>741</v>
      </c>
      <c r="C10460" s="3" t="str">
        <f>HYPERLINK("http://www.uniprot.org/uniprot/G7KLC0","tr|G7KLC0|G7KLC0_MEDTR")</f>
        <v>tr|G7KLC0|G7KLC0_MEDTR</v>
      </c>
      <c r="D10460" t="s">
        <v>15696</v>
      </c>
      <c r="E10460">
        <v>89.38</v>
      </c>
      <c r="F10460">
        <v>245</v>
      </c>
      <c r="G10460">
        <v>26</v>
      </c>
      <c r="H10460">
        <v>0</v>
      </c>
      <c r="I10460">
        <v>1</v>
      </c>
      <c r="J10460">
        <v>735</v>
      </c>
      <c r="K10460">
        <v>1</v>
      </c>
      <c r="L10460">
        <v>22</v>
      </c>
      <c r="M10460">
        <v>266</v>
      </c>
      <c r="N10460" t="s">
        <v>18</v>
      </c>
      <c r="O10460" s="1">
        <v>1.77898E-130</v>
      </c>
      <c r="P10460">
        <v>1210</v>
      </c>
    </row>
    <row r="10461" spans="1:16" x14ac:dyDescent="0.25">
      <c r="A10461" t="s">
        <v>15697</v>
      </c>
      <c r="B10461">
        <v>2079</v>
      </c>
      <c r="C10461" s="3" t="str">
        <f>HYPERLINK("http://www.uniprot.org/uniprot/G7K3L4","tr|G7K3L4|G7K3L4_MEDTR")</f>
        <v>tr|G7K3L4|G7K3L4_MEDTR</v>
      </c>
      <c r="D10461" t="s">
        <v>15698</v>
      </c>
      <c r="E10461">
        <v>86.95</v>
      </c>
      <c r="F10461">
        <v>705</v>
      </c>
      <c r="G10461">
        <v>92</v>
      </c>
      <c r="H10461">
        <v>13</v>
      </c>
      <c r="I10461">
        <v>1</v>
      </c>
      <c r="J10461">
        <v>2076</v>
      </c>
      <c r="K10461">
        <v>1</v>
      </c>
      <c r="L10461">
        <v>1</v>
      </c>
      <c r="M10461">
        <v>705</v>
      </c>
      <c r="N10461" t="s">
        <v>18</v>
      </c>
      <c r="O10461">
        <v>0</v>
      </c>
      <c r="P10461">
        <v>3149</v>
      </c>
    </row>
    <row r="10462" spans="1:16" x14ac:dyDescent="0.25">
      <c r="A10462" t="s">
        <v>15699</v>
      </c>
      <c r="B10462">
        <v>633</v>
      </c>
      <c r="C10462" s="3" t="str">
        <f>HYPERLINK("http://www.uniprot.org/uniprot/C6TF56","tr|C6TF56|C6TF56_SOYBN")</f>
        <v>tr|C6TF56|C6TF56_SOYBN</v>
      </c>
      <c r="D10462" t="s">
        <v>15700</v>
      </c>
      <c r="E10462">
        <v>89.25</v>
      </c>
      <c r="F10462">
        <v>121</v>
      </c>
      <c r="G10462">
        <v>13</v>
      </c>
      <c r="H10462">
        <v>0</v>
      </c>
      <c r="I10462">
        <v>1</v>
      </c>
      <c r="J10462">
        <v>363</v>
      </c>
      <c r="K10462">
        <v>1</v>
      </c>
      <c r="L10462">
        <v>1</v>
      </c>
      <c r="M10462">
        <v>121</v>
      </c>
      <c r="N10462" t="s">
        <v>18</v>
      </c>
      <c r="O10462" s="1">
        <v>1.31093E-55</v>
      </c>
      <c r="P10462">
        <v>563</v>
      </c>
    </row>
    <row r="10463" spans="1:16" x14ac:dyDescent="0.25">
      <c r="A10463" t="s">
        <v>15701</v>
      </c>
      <c r="B10463">
        <v>3657</v>
      </c>
      <c r="C10463" s="3" t="str">
        <f>HYPERLINK("http://www.uniprot.org/uniprot/G7I6U3","tr|G7I6U3|G7I6U3_MEDTR")</f>
        <v>tr|G7I6U3|G7I6U3_MEDTR</v>
      </c>
      <c r="D10463" t="s">
        <v>15702</v>
      </c>
      <c r="E10463">
        <v>72.06</v>
      </c>
      <c r="F10463">
        <v>1242</v>
      </c>
      <c r="G10463">
        <v>347</v>
      </c>
      <c r="H10463">
        <v>24</v>
      </c>
      <c r="I10463">
        <v>1</v>
      </c>
      <c r="J10463">
        <v>3654</v>
      </c>
      <c r="K10463">
        <v>1</v>
      </c>
      <c r="L10463">
        <v>1</v>
      </c>
      <c r="M10463">
        <v>1221</v>
      </c>
      <c r="N10463" t="s">
        <v>18</v>
      </c>
      <c r="O10463">
        <v>0</v>
      </c>
      <c r="P10463">
        <v>4361</v>
      </c>
    </row>
    <row r="10464" spans="1:16" x14ac:dyDescent="0.25">
      <c r="A10464" t="s">
        <v>15703</v>
      </c>
      <c r="B10464">
        <v>801</v>
      </c>
      <c r="C10464" s="3" t="str">
        <f>HYPERLINK("http://www.uniprot.org/uniprot/G7IEE3","tr|G7IEE3|G7IEE3_MEDTR")</f>
        <v>tr|G7IEE3|G7IEE3_MEDTR</v>
      </c>
      <c r="D10464" t="s">
        <v>15704</v>
      </c>
      <c r="E10464">
        <v>76.599999999999994</v>
      </c>
      <c r="F10464">
        <v>265</v>
      </c>
      <c r="G10464">
        <v>62</v>
      </c>
      <c r="H10464">
        <v>0</v>
      </c>
      <c r="I10464">
        <v>1</v>
      </c>
      <c r="J10464">
        <v>795</v>
      </c>
      <c r="K10464">
        <v>1</v>
      </c>
      <c r="L10464">
        <v>180</v>
      </c>
      <c r="M10464">
        <v>443</v>
      </c>
      <c r="N10464" t="s">
        <v>18</v>
      </c>
      <c r="O10464" s="1">
        <v>4.0958400000000002E-110</v>
      </c>
      <c r="P10464">
        <v>1035</v>
      </c>
    </row>
    <row r="10465" spans="1:16" x14ac:dyDescent="0.25">
      <c r="A10465" t="s">
        <v>15705</v>
      </c>
      <c r="B10465">
        <v>3756</v>
      </c>
      <c r="C10465" s="3" t="str">
        <f>HYPERLINK("http://www.uniprot.org/uniprot/K7MMZ4","tr|K7MMZ4|K7MMZ4_SOYBN")</f>
        <v>tr|K7MMZ4|K7MMZ4_SOYBN</v>
      </c>
      <c r="D10465" t="s">
        <v>117</v>
      </c>
      <c r="E10465">
        <v>69.72</v>
      </c>
      <c r="F10465">
        <v>1328</v>
      </c>
      <c r="G10465">
        <v>402</v>
      </c>
      <c r="H10465">
        <v>77</v>
      </c>
      <c r="I10465">
        <v>1</v>
      </c>
      <c r="J10465">
        <v>3753</v>
      </c>
      <c r="K10465">
        <v>1</v>
      </c>
      <c r="L10465">
        <v>1</v>
      </c>
      <c r="M10465">
        <v>1309</v>
      </c>
      <c r="N10465" t="s">
        <v>18</v>
      </c>
      <c r="O10465">
        <v>0</v>
      </c>
      <c r="P10465">
        <v>4358</v>
      </c>
    </row>
    <row r="10466" spans="1:16" x14ac:dyDescent="0.25">
      <c r="A10466" t="s">
        <v>15706</v>
      </c>
      <c r="B10466">
        <v>1488</v>
      </c>
      <c r="C10466" s="3" t="str">
        <f>HYPERLINK("http://www.uniprot.org/uniprot/G7JC57","tr|G7JC57|G7JC57_MEDTR")</f>
        <v>tr|G7JC57|G7JC57_MEDTR</v>
      </c>
      <c r="D10466" t="s">
        <v>15671</v>
      </c>
      <c r="E10466">
        <v>82.8</v>
      </c>
      <c r="F10466">
        <v>500</v>
      </c>
      <c r="G10466">
        <v>86</v>
      </c>
      <c r="H10466">
        <v>5</v>
      </c>
      <c r="I10466">
        <v>1</v>
      </c>
      <c r="J10466">
        <v>1485</v>
      </c>
      <c r="K10466">
        <v>1</v>
      </c>
      <c r="L10466">
        <v>616</v>
      </c>
      <c r="M10466">
        <v>1114</v>
      </c>
      <c r="N10466" t="s">
        <v>18</v>
      </c>
      <c r="O10466">
        <v>0</v>
      </c>
      <c r="P10466">
        <v>2064</v>
      </c>
    </row>
    <row r="10467" spans="1:16" x14ac:dyDescent="0.25">
      <c r="A10467" t="s">
        <v>15707</v>
      </c>
      <c r="B10467">
        <v>1521</v>
      </c>
      <c r="C10467" s="3" t="str">
        <f>HYPERLINK("http://www.uniprot.org/uniprot/G7J4E0","tr|G7J4E0|G7J4E0_MEDTR")</f>
        <v>tr|G7J4E0|G7J4E0_MEDTR</v>
      </c>
      <c r="D10467" t="s">
        <v>15708</v>
      </c>
      <c r="E10467">
        <v>66.73</v>
      </c>
      <c r="F10467">
        <v>469</v>
      </c>
      <c r="G10467">
        <v>156</v>
      </c>
      <c r="H10467">
        <v>18</v>
      </c>
      <c r="I10467">
        <v>13</v>
      </c>
      <c r="J10467">
        <v>1365</v>
      </c>
      <c r="K10467">
        <v>1</v>
      </c>
      <c r="L10467">
        <v>7</v>
      </c>
      <c r="M10467">
        <v>450</v>
      </c>
      <c r="N10467" t="s">
        <v>18</v>
      </c>
      <c r="O10467" s="1">
        <v>6.3250600000000002E-161</v>
      </c>
      <c r="P10467">
        <v>1477</v>
      </c>
    </row>
    <row r="10468" spans="1:16" x14ac:dyDescent="0.25">
      <c r="A10468" t="s">
        <v>15709</v>
      </c>
      <c r="B10468">
        <v>1542</v>
      </c>
      <c r="C10468" s="3" t="str">
        <f>HYPERLINK("http://www.uniprot.org/uniprot/I1LP24","tr|I1LP24|I1LP24_SOYBN")</f>
        <v>tr|I1LP24|I1LP24_SOYBN</v>
      </c>
      <c r="D10468" t="s">
        <v>28</v>
      </c>
      <c r="E10468">
        <v>75.819999999999993</v>
      </c>
      <c r="F10468">
        <v>513</v>
      </c>
      <c r="G10468">
        <v>124</v>
      </c>
      <c r="H10468">
        <v>0</v>
      </c>
      <c r="I10468">
        <v>1</v>
      </c>
      <c r="J10468">
        <v>1539</v>
      </c>
      <c r="K10468">
        <v>1</v>
      </c>
      <c r="L10468">
        <v>1</v>
      </c>
      <c r="M10468">
        <v>503</v>
      </c>
      <c r="N10468" t="s">
        <v>18</v>
      </c>
      <c r="O10468">
        <v>0</v>
      </c>
      <c r="P10468">
        <v>1929</v>
      </c>
    </row>
    <row r="10469" spans="1:16" x14ac:dyDescent="0.25">
      <c r="A10469" t="s">
        <v>15710</v>
      </c>
      <c r="B10469">
        <v>1410</v>
      </c>
      <c r="C10469" s="3" t="str">
        <f>HYPERLINK("http://www.uniprot.org/uniprot/K7L2U4","tr|K7L2U4|K7L2U4_SOYBN")</f>
        <v>tr|K7L2U4|K7L2U4_SOYBN</v>
      </c>
      <c r="D10469" t="s">
        <v>28</v>
      </c>
      <c r="E10469">
        <v>69.05</v>
      </c>
      <c r="F10469">
        <v>475</v>
      </c>
      <c r="G10469">
        <v>147</v>
      </c>
      <c r="H10469">
        <v>6</v>
      </c>
      <c r="I10469">
        <v>1</v>
      </c>
      <c r="J10469">
        <v>1407</v>
      </c>
      <c r="K10469">
        <v>1</v>
      </c>
      <c r="L10469">
        <v>1</v>
      </c>
      <c r="M10469">
        <v>464</v>
      </c>
      <c r="N10469" t="s">
        <v>18</v>
      </c>
      <c r="O10469" s="1">
        <v>4.6692500000000003E-171</v>
      </c>
      <c r="P10469">
        <v>1564</v>
      </c>
    </row>
    <row r="10470" spans="1:16" x14ac:dyDescent="0.25">
      <c r="A10470" t="s">
        <v>15711</v>
      </c>
      <c r="B10470">
        <v>339</v>
      </c>
      <c r="C10470" s="3" t="str">
        <f>HYPERLINK("http://www.uniprot.org/uniprot/I3S1F0","tr|I3S1F0|I3S1F0_MEDTR")</f>
        <v>tr|I3S1F0|I3S1F0_MEDTR</v>
      </c>
      <c r="D10470" t="s">
        <v>22</v>
      </c>
      <c r="E10470">
        <v>79.81</v>
      </c>
      <c r="F10470">
        <v>109</v>
      </c>
      <c r="G10470">
        <v>22</v>
      </c>
      <c r="H10470">
        <v>0</v>
      </c>
      <c r="I10470">
        <v>1</v>
      </c>
      <c r="J10470">
        <v>327</v>
      </c>
      <c r="K10470">
        <v>1</v>
      </c>
      <c r="L10470">
        <v>30</v>
      </c>
      <c r="M10470">
        <v>138</v>
      </c>
      <c r="N10470" t="s">
        <v>18</v>
      </c>
      <c r="O10470" s="1">
        <v>1.0125E-42</v>
      </c>
      <c r="P10470">
        <v>450</v>
      </c>
    </row>
    <row r="10471" spans="1:16" x14ac:dyDescent="0.25">
      <c r="A10471" t="s">
        <v>15712</v>
      </c>
      <c r="B10471">
        <v>804</v>
      </c>
      <c r="C10471" s="3" t="str">
        <f>HYPERLINK("http://www.uniprot.org/uniprot/I3T1N4","tr|I3T1N4|I3T1N4_MEDTR")</f>
        <v>tr|I3T1N4|I3T1N4_MEDTR</v>
      </c>
      <c r="D10471" t="s">
        <v>22</v>
      </c>
      <c r="E10471">
        <v>85.52</v>
      </c>
      <c r="F10471">
        <v>228</v>
      </c>
      <c r="G10471">
        <v>33</v>
      </c>
      <c r="H10471">
        <v>1</v>
      </c>
      <c r="I10471">
        <v>121</v>
      </c>
      <c r="J10471">
        <v>801</v>
      </c>
      <c r="K10471">
        <v>1</v>
      </c>
      <c r="L10471">
        <v>2</v>
      </c>
      <c r="M10471">
        <v>226</v>
      </c>
      <c r="N10471" t="s">
        <v>18</v>
      </c>
      <c r="O10471" s="1">
        <v>7.2881500000000001E-107</v>
      </c>
      <c r="P10471">
        <v>1007</v>
      </c>
    </row>
    <row r="10472" spans="1:16" x14ac:dyDescent="0.25">
      <c r="A10472" t="s">
        <v>15713</v>
      </c>
      <c r="B10472">
        <v>5349</v>
      </c>
      <c r="C10472" s="3" t="str">
        <f>HYPERLINK("http://www.uniprot.org/uniprot/K7MCT0","tr|K7MCT0|K7MCT0_SOYBN")</f>
        <v>tr|K7MCT0|K7MCT0_SOYBN</v>
      </c>
      <c r="D10472" t="s">
        <v>28</v>
      </c>
      <c r="E10472">
        <v>84.82</v>
      </c>
      <c r="F10472">
        <v>1839</v>
      </c>
      <c r="G10472">
        <v>279</v>
      </c>
      <c r="H10472">
        <v>57</v>
      </c>
      <c r="I10472">
        <v>1</v>
      </c>
      <c r="J10472">
        <v>5346</v>
      </c>
      <c r="K10472">
        <v>1</v>
      </c>
      <c r="L10472">
        <v>1</v>
      </c>
      <c r="M10472">
        <v>1835</v>
      </c>
      <c r="N10472" t="s">
        <v>18</v>
      </c>
      <c r="O10472">
        <v>0</v>
      </c>
      <c r="P10472">
        <v>7951</v>
      </c>
    </row>
    <row r="10473" spans="1:16" x14ac:dyDescent="0.25">
      <c r="A10473" t="s">
        <v>15714</v>
      </c>
      <c r="B10473">
        <v>585</v>
      </c>
      <c r="C10473" s="3" t="str">
        <f>HYPERLINK("http://www.uniprot.org/uniprot/G7LFY6","tr|G7LFY6|G7LFY6_MEDTR")</f>
        <v>tr|G7LFY6|G7LFY6_MEDTR</v>
      </c>
      <c r="D10473" t="s">
        <v>15715</v>
      </c>
      <c r="E10473">
        <v>84.45</v>
      </c>
      <c r="F10473">
        <v>193</v>
      </c>
      <c r="G10473">
        <v>30</v>
      </c>
      <c r="H10473">
        <v>1</v>
      </c>
      <c r="I10473">
        <v>7</v>
      </c>
      <c r="J10473">
        <v>582</v>
      </c>
      <c r="K10473">
        <v>1</v>
      </c>
      <c r="L10473">
        <v>1</v>
      </c>
      <c r="M10473">
        <v>192</v>
      </c>
      <c r="N10473" t="s">
        <v>18</v>
      </c>
      <c r="O10473" s="1">
        <v>1.76369E-87</v>
      </c>
      <c r="P10473">
        <v>837</v>
      </c>
    </row>
    <row r="10474" spans="1:16" x14ac:dyDescent="0.25">
      <c r="A10474" t="s">
        <v>15716</v>
      </c>
      <c r="B10474">
        <v>1713</v>
      </c>
      <c r="C10474" s="3" t="str">
        <f>HYPERLINK("http://www.uniprot.org/uniprot/G7K2D5","tr|G7K2D5|G7K2D5_MEDTR")</f>
        <v>tr|G7K2D5|G7K2D5_MEDTR</v>
      </c>
      <c r="D10474" t="s">
        <v>15717</v>
      </c>
      <c r="E10474">
        <v>85.38</v>
      </c>
      <c r="F10474">
        <v>568</v>
      </c>
      <c r="G10474">
        <v>83</v>
      </c>
      <c r="H10474">
        <v>0</v>
      </c>
      <c r="I10474">
        <v>7</v>
      </c>
      <c r="J10474">
        <v>1710</v>
      </c>
      <c r="K10474">
        <v>1</v>
      </c>
      <c r="L10474">
        <v>5</v>
      </c>
      <c r="M10474">
        <v>558</v>
      </c>
      <c r="N10474" t="s">
        <v>18</v>
      </c>
      <c r="O10474">
        <v>0</v>
      </c>
      <c r="P10474">
        <v>2460</v>
      </c>
    </row>
    <row r="10475" spans="1:16" x14ac:dyDescent="0.25">
      <c r="A10475" t="s">
        <v>15718</v>
      </c>
      <c r="B10475">
        <v>1173</v>
      </c>
      <c r="C10475" s="3" t="str">
        <f>HYPERLINK("http://www.uniprot.org/uniprot/G7K4L8","tr|G7K4L8|G7K4L8_MEDTR")</f>
        <v>tr|G7K4L8|G7K4L8_MEDTR</v>
      </c>
      <c r="D10475" t="s">
        <v>1665</v>
      </c>
      <c r="E10475">
        <v>50</v>
      </c>
      <c r="F10475">
        <v>280</v>
      </c>
      <c r="G10475">
        <v>140</v>
      </c>
      <c r="H10475">
        <v>4</v>
      </c>
      <c r="I10475">
        <v>1</v>
      </c>
      <c r="J10475">
        <v>828</v>
      </c>
      <c r="K10475">
        <v>1</v>
      </c>
      <c r="L10475">
        <v>1</v>
      </c>
      <c r="M10475">
        <v>273</v>
      </c>
      <c r="N10475" t="s">
        <v>18</v>
      </c>
      <c r="O10475" s="1">
        <v>6.3130599999999994E-67</v>
      </c>
      <c r="P10475">
        <v>665</v>
      </c>
    </row>
    <row r="10476" spans="1:16" x14ac:dyDescent="0.25">
      <c r="A10476" t="s">
        <v>15719</v>
      </c>
      <c r="B10476">
        <v>2004</v>
      </c>
      <c r="C10476" s="3" t="str">
        <f>HYPERLINK("http://www.uniprot.org/uniprot/G7I2H0","tr|G7I2H0|G7I2H0_MEDTR")</f>
        <v>tr|G7I2H0|G7I2H0_MEDTR</v>
      </c>
      <c r="D10476" t="s">
        <v>144</v>
      </c>
      <c r="E10476">
        <v>33.72</v>
      </c>
      <c r="F10476">
        <v>338</v>
      </c>
      <c r="G10476">
        <v>224</v>
      </c>
      <c r="H10476">
        <v>2</v>
      </c>
      <c r="I10476">
        <v>964</v>
      </c>
      <c r="J10476">
        <v>1971</v>
      </c>
      <c r="K10476">
        <v>1</v>
      </c>
      <c r="L10476">
        <v>27</v>
      </c>
      <c r="M10476">
        <v>313</v>
      </c>
      <c r="N10476" t="s">
        <v>18</v>
      </c>
      <c r="O10476" s="1">
        <v>2.5269200000000001E-38</v>
      </c>
      <c r="P10476">
        <v>421</v>
      </c>
    </row>
    <row r="10477" spans="1:16" x14ac:dyDescent="0.25">
      <c r="A10477" t="s">
        <v>15720</v>
      </c>
      <c r="B10477">
        <v>417</v>
      </c>
      <c r="C10477" s="3" t="str">
        <f>HYPERLINK("http://www.uniprot.org/uniprot/G7ZXV4","tr|G7ZXV4|G7ZXV4_MEDTR")</f>
        <v>tr|G7ZXV4|G7ZXV4_MEDTR</v>
      </c>
      <c r="D10477" t="s">
        <v>15649</v>
      </c>
      <c r="E10477">
        <v>76.81</v>
      </c>
      <c r="F10477">
        <v>138</v>
      </c>
      <c r="G10477">
        <v>32</v>
      </c>
      <c r="H10477">
        <v>0</v>
      </c>
      <c r="I10477">
        <v>1</v>
      </c>
      <c r="J10477">
        <v>414</v>
      </c>
      <c r="K10477">
        <v>1</v>
      </c>
      <c r="L10477">
        <v>188</v>
      </c>
      <c r="M10477">
        <v>325</v>
      </c>
      <c r="N10477" t="s">
        <v>18</v>
      </c>
      <c r="O10477" s="1">
        <v>8.6827099999999998E-58</v>
      </c>
      <c r="P10477">
        <v>580</v>
      </c>
    </row>
    <row r="10478" spans="1:16" x14ac:dyDescent="0.25">
      <c r="A10478" t="s">
        <v>15721</v>
      </c>
      <c r="B10478">
        <v>1113</v>
      </c>
      <c r="C10478" s="3" t="str">
        <f>HYPERLINK("http://www.uniprot.org/uniprot/A5AM06","tr|A5AM06|A5AM06_VITVI")</f>
        <v>tr|A5AM06|A5AM06_VITVI</v>
      </c>
      <c r="D10478" t="s">
        <v>1615</v>
      </c>
      <c r="E10478">
        <v>29.41</v>
      </c>
      <c r="F10478">
        <v>204</v>
      </c>
      <c r="G10478">
        <v>144</v>
      </c>
      <c r="H10478">
        <v>3</v>
      </c>
      <c r="I10478">
        <v>1</v>
      </c>
      <c r="J10478">
        <v>603</v>
      </c>
      <c r="K10478">
        <v>1</v>
      </c>
      <c r="L10478">
        <v>1063</v>
      </c>
      <c r="M10478">
        <v>1263</v>
      </c>
      <c r="N10478" t="s">
        <v>18</v>
      </c>
      <c r="O10478" s="1">
        <v>7.6753400000000002E-19</v>
      </c>
      <c r="P10478">
        <v>250</v>
      </c>
    </row>
    <row r="10479" spans="1:16" x14ac:dyDescent="0.25">
      <c r="A10479" t="s">
        <v>15722</v>
      </c>
      <c r="B10479">
        <v>300</v>
      </c>
      <c r="C10479" s="3" t="str">
        <f>HYPERLINK("http://www.uniprot.org/uniprot/K7KE18","tr|K7KE18|K7KE18_SOYBN")</f>
        <v>tr|K7KE18|K7KE18_SOYBN</v>
      </c>
      <c r="D10479" t="s">
        <v>117</v>
      </c>
      <c r="E10479">
        <v>50.45</v>
      </c>
      <c r="F10479">
        <v>109</v>
      </c>
      <c r="G10479">
        <v>54</v>
      </c>
      <c r="H10479">
        <v>13</v>
      </c>
      <c r="I10479">
        <v>7</v>
      </c>
      <c r="J10479">
        <v>294</v>
      </c>
      <c r="K10479">
        <v>1</v>
      </c>
      <c r="L10479">
        <v>246</v>
      </c>
      <c r="M10479">
        <v>352</v>
      </c>
      <c r="N10479" t="s">
        <v>18</v>
      </c>
      <c r="O10479" s="1">
        <v>8.7910199999999999E-18</v>
      </c>
      <c r="P10479">
        <v>235</v>
      </c>
    </row>
    <row r="10480" spans="1:16" x14ac:dyDescent="0.25">
      <c r="A10480" t="s">
        <v>15723</v>
      </c>
      <c r="B10480">
        <v>3495</v>
      </c>
      <c r="C10480" s="3" t="str">
        <f>HYPERLINK("http://www.uniprot.org/uniprot/G7ZUP0","tr|G7ZUP0|G7ZUP0_MEDTR")</f>
        <v>tr|G7ZUP0|G7ZUP0_MEDTR</v>
      </c>
      <c r="D10480" t="s">
        <v>15724</v>
      </c>
      <c r="E10480">
        <v>52.78</v>
      </c>
      <c r="F10480">
        <v>735</v>
      </c>
      <c r="G10480">
        <v>347</v>
      </c>
      <c r="H10480">
        <v>96</v>
      </c>
      <c r="I10480">
        <v>1573</v>
      </c>
      <c r="J10480">
        <v>3489</v>
      </c>
      <c r="K10480">
        <v>1</v>
      </c>
      <c r="L10480">
        <v>345</v>
      </c>
      <c r="M10480">
        <v>1075</v>
      </c>
      <c r="N10480" t="s">
        <v>18</v>
      </c>
      <c r="O10480">
        <v>0</v>
      </c>
      <c r="P10480">
        <v>1855</v>
      </c>
    </row>
    <row r="10481" spans="1:16" x14ac:dyDescent="0.25">
      <c r="A10481" t="s">
        <v>15725</v>
      </c>
      <c r="B10481">
        <v>972</v>
      </c>
      <c r="C10481" s="3" t="str">
        <f>HYPERLINK("http://www.uniprot.org/uniprot/G7IHH4","tr|G7IHH4|G7IHH4_MEDTR")</f>
        <v>tr|G7IHH4|G7IHH4_MEDTR</v>
      </c>
      <c r="D10481" t="s">
        <v>15726</v>
      </c>
      <c r="E10481">
        <v>64.150000000000006</v>
      </c>
      <c r="F10481">
        <v>318</v>
      </c>
      <c r="G10481">
        <v>114</v>
      </c>
      <c r="H10481">
        <v>4</v>
      </c>
      <c r="I10481">
        <v>25</v>
      </c>
      <c r="J10481">
        <v>966</v>
      </c>
      <c r="K10481">
        <v>1</v>
      </c>
      <c r="L10481">
        <v>3</v>
      </c>
      <c r="M10481">
        <v>320</v>
      </c>
      <c r="N10481" t="s">
        <v>18</v>
      </c>
      <c r="O10481" s="1">
        <v>1.0293699999999999E-114</v>
      </c>
      <c r="P10481">
        <v>1076</v>
      </c>
    </row>
    <row r="10482" spans="1:16" x14ac:dyDescent="0.25">
      <c r="A10482" t="s">
        <v>15727</v>
      </c>
      <c r="B10482">
        <v>462</v>
      </c>
      <c r="C10482" s="3" t="str">
        <f>HYPERLINK("http://www.uniprot.org/uniprot/G7KLC0","tr|G7KLC0|G7KLC0_MEDTR")</f>
        <v>tr|G7KLC0|G7KLC0_MEDTR</v>
      </c>
      <c r="D10482" t="s">
        <v>15696</v>
      </c>
      <c r="E10482">
        <v>94.11</v>
      </c>
      <c r="F10482">
        <v>153</v>
      </c>
      <c r="G10482">
        <v>9</v>
      </c>
      <c r="H10482">
        <v>0</v>
      </c>
      <c r="I10482">
        <v>1</v>
      </c>
      <c r="J10482">
        <v>459</v>
      </c>
      <c r="K10482">
        <v>1</v>
      </c>
      <c r="L10482">
        <v>422</v>
      </c>
      <c r="M10482">
        <v>574</v>
      </c>
      <c r="N10482" t="s">
        <v>18</v>
      </c>
      <c r="O10482" s="1">
        <v>1.2735299999999999E-85</v>
      </c>
      <c r="P10482">
        <v>820</v>
      </c>
    </row>
    <row r="10483" spans="1:16" x14ac:dyDescent="0.25">
      <c r="A10483" t="s">
        <v>15728</v>
      </c>
      <c r="B10483">
        <v>2424</v>
      </c>
      <c r="C10483" s="3" t="str">
        <f>HYPERLINK("http://www.uniprot.org/uniprot/K7M4I0","tr|K7M4I0|K7M4I0_SOYBN")</f>
        <v>tr|K7M4I0|K7M4I0_SOYBN</v>
      </c>
      <c r="D10483" t="s">
        <v>117</v>
      </c>
      <c r="E10483">
        <v>79.84</v>
      </c>
      <c r="F10483">
        <v>789</v>
      </c>
      <c r="G10483">
        <v>159</v>
      </c>
      <c r="H10483">
        <v>0</v>
      </c>
      <c r="I10483">
        <v>34</v>
      </c>
      <c r="J10483">
        <v>2400</v>
      </c>
      <c r="K10483">
        <v>1</v>
      </c>
      <c r="L10483">
        <v>11</v>
      </c>
      <c r="M10483">
        <v>781</v>
      </c>
      <c r="N10483" t="s">
        <v>18</v>
      </c>
      <c r="O10483">
        <v>0</v>
      </c>
      <c r="P10483">
        <v>3157</v>
      </c>
    </row>
    <row r="10484" spans="1:16" x14ac:dyDescent="0.25">
      <c r="A10484" t="s">
        <v>15729</v>
      </c>
      <c r="B10484">
        <v>1173</v>
      </c>
      <c r="C10484" s="3" t="str">
        <f>HYPERLINK("http://www.uniprot.org/uniprot/I1JQ50","tr|I1JQ50|I1JQ50_SOYBN")</f>
        <v>tr|I1JQ50|I1JQ50_SOYBN</v>
      </c>
      <c r="D10484" t="s">
        <v>71</v>
      </c>
      <c r="E10484">
        <v>89.76</v>
      </c>
      <c r="F10484">
        <v>391</v>
      </c>
      <c r="G10484">
        <v>40</v>
      </c>
      <c r="H10484">
        <v>1</v>
      </c>
      <c r="I10484">
        <v>1</v>
      </c>
      <c r="J10484">
        <v>1170</v>
      </c>
      <c r="K10484">
        <v>1</v>
      </c>
      <c r="L10484">
        <v>4</v>
      </c>
      <c r="M10484">
        <v>393</v>
      </c>
      <c r="N10484" t="s">
        <v>18</v>
      </c>
      <c r="O10484">
        <v>0</v>
      </c>
      <c r="P10484">
        <v>1839</v>
      </c>
    </row>
    <row r="10485" spans="1:16" x14ac:dyDescent="0.25">
      <c r="A10485" t="s">
        <v>15730</v>
      </c>
      <c r="B10485">
        <v>1914</v>
      </c>
      <c r="C10485" s="3" t="str">
        <f>HYPERLINK("http://www.uniprot.org/uniprot/I1JNF9","tr|I1JNF9|I1JNF9_SOYBN")</f>
        <v>tr|I1JNF9|I1JNF9_SOYBN</v>
      </c>
      <c r="D10485" t="s">
        <v>71</v>
      </c>
      <c r="E10485">
        <v>73.05</v>
      </c>
      <c r="F10485">
        <v>657</v>
      </c>
      <c r="G10485">
        <v>177</v>
      </c>
      <c r="H10485">
        <v>21</v>
      </c>
      <c r="I10485">
        <v>1</v>
      </c>
      <c r="J10485">
        <v>1908</v>
      </c>
      <c r="K10485">
        <v>1</v>
      </c>
      <c r="L10485">
        <v>1</v>
      </c>
      <c r="M10485">
        <v>647</v>
      </c>
      <c r="N10485" t="s">
        <v>18</v>
      </c>
      <c r="O10485">
        <v>0</v>
      </c>
      <c r="P10485">
        <v>2308</v>
      </c>
    </row>
    <row r="10486" spans="1:16" x14ac:dyDescent="0.25">
      <c r="A10486" t="s">
        <v>15731</v>
      </c>
      <c r="B10486">
        <v>1548</v>
      </c>
      <c r="C10486" s="3" t="str">
        <f>HYPERLINK("http://www.uniprot.org/uniprot/G7KS28","tr|G7KS28|G7KS28_MEDTR")</f>
        <v>tr|G7KS28|G7KS28_MEDTR</v>
      </c>
      <c r="D10486" t="s">
        <v>15732</v>
      </c>
      <c r="E10486">
        <v>94.56</v>
      </c>
      <c r="F10486">
        <v>515</v>
      </c>
      <c r="G10486">
        <v>28</v>
      </c>
      <c r="H10486">
        <v>0</v>
      </c>
      <c r="I10486">
        <v>1</v>
      </c>
      <c r="J10486">
        <v>1545</v>
      </c>
      <c r="K10486">
        <v>1</v>
      </c>
      <c r="L10486">
        <v>1</v>
      </c>
      <c r="M10486">
        <v>515</v>
      </c>
      <c r="N10486" t="s">
        <v>18</v>
      </c>
      <c r="O10486">
        <v>0</v>
      </c>
      <c r="P10486">
        <v>2571</v>
      </c>
    </row>
    <row r="10487" spans="1:16" x14ac:dyDescent="0.25">
      <c r="A10487" t="s">
        <v>15733</v>
      </c>
      <c r="B10487">
        <v>4410</v>
      </c>
      <c r="C10487" s="3" t="str">
        <f>HYPERLINK("http://www.uniprot.org/uniprot/K7LJT7","tr|K7LJT7|K7LJT7_SOYBN")</f>
        <v>tr|K7LJT7|K7LJT7_SOYBN</v>
      </c>
      <c r="D10487" t="s">
        <v>28</v>
      </c>
      <c r="E10487">
        <v>77.099999999999994</v>
      </c>
      <c r="F10487">
        <v>1476</v>
      </c>
      <c r="G10487">
        <v>338</v>
      </c>
      <c r="H10487">
        <v>7</v>
      </c>
      <c r="I10487">
        <v>1</v>
      </c>
      <c r="J10487">
        <v>4407</v>
      </c>
      <c r="K10487">
        <v>1</v>
      </c>
      <c r="L10487">
        <v>1</v>
      </c>
      <c r="M10487">
        <v>1454</v>
      </c>
      <c r="N10487" t="s">
        <v>18</v>
      </c>
      <c r="O10487">
        <v>0</v>
      </c>
      <c r="P10487">
        <v>5710</v>
      </c>
    </row>
    <row r="10488" spans="1:16" x14ac:dyDescent="0.25">
      <c r="A10488" t="s">
        <v>15734</v>
      </c>
      <c r="B10488">
        <v>1311</v>
      </c>
      <c r="C10488" s="3" t="str">
        <f>HYPERLINK("http://www.uniprot.org/uniprot/G7IEE7","tr|G7IEE7|G7IEE7_MEDTR")</f>
        <v>tr|G7IEE7|G7IEE7_MEDTR</v>
      </c>
      <c r="D10488" t="s">
        <v>15735</v>
      </c>
      <c r="E10488">
        <v>78.02</v>
      </c>
      <c r="F10488">
        <v>405</v>
      </c>
      <c r="G10488">
        <v>89</v>
      </c>
      <c r="H10488">
        <v>0</v>
      </c>
      <c r="I10488">
        <v>88</v>
      </c>
      <c r="J10488">
        <v>1302</v>
      </c>
      <c r="K10488">
        <v>1</v>
      </c>
      <c r="L10488">
        <v>29</v>
      </c>
      <c r="M10488">
        <v>433</v>
      </c>
      <c r="N10488" t="s">
        <v>18</v>
      </c>
      <c r="O10488" s="1">
        <v>1.5882199999999999E-178</v>
      </c>
      <c r="P10488">
        <v>1628</v>
      </c>
    </row>
    <row r="10489" spans="1:16" x14ac:dyDescent="0.25">
      <c r="A10489" t="s">
        <v>15736</v>
      </c>
      <c r="B10489">
        <v>1083</v>
      </c>
      <c r="C10489" s="3" t="str">
        <f>HYPERLINK("http://www.uniprot.org/uniprot/K7LD54","tr|K7LD54|K7LD54_SOYBN")</f>
        <v>tr|K7LD54|K7LD54_SOYBN</v>
      </c>
      <c r="D10489" t="s">
        <v>28</v>
      </c>
      <c r="E10489">
        <v>89.13</v>
      </c>
      <c r="F10489">
        <v>359</v>
      </c>
      <c r="G10489">
        <v>39</v>
      </c>
      <c r="H10489">
        <v>0</v>
      </c>
      <c r="I10489">
        <v>1</v>
      </c>
      <c r="J10489">
        <v>1077</v>
      </c>
      <c r="K10489">
        <v>1</v>
      </c>
      <c r="L10489">
        <v>229</v>
      </c>
      <c r="M10489">
        <v>587</v>
      </c>
      <c r="N10489" t="s">
        <v>18</v>
      </c>
      <c r="O10489">
        <v>0</v>
      </c>
      <c r="P10489">
        <v>1806</v>
      </c>
    </row>
    <row r="10490" spans="1:16" x14ac:dyDescent="0.25">
      <c r="A10490" t="s">
        <v>15737</v>
      </c>
      <c r="B10490">
        <v>648</v>
      </c>
      <c r="C10490" s="3" t="str">
        <f>HYPERLINK("http://www.uniprot.org/uniprot/G7JC58","tr|G7JC58|G7JC58_MEDTR")</f>
        <v>tr|G7JC58|G7JC58_MEDTR</v>
      </c>
      <c r="D10490" t="s">
        <v>15738</v>
      </c>
      <c r="E10490">
        <v>72.349999999999994</v>
      </c>
      <c r="F10490">
        <v>217</v>
      </c>
      <c r="G10490">
        <v>60</v>
      </c>
      <c r="H10490">
        <v>2</v>
      </c>
      <c r="I10490">
        <v>1</v>
      </c>
      <c r="J10490">
        <v>645</v>
      </c>
      <c r="K10490">
        <v>1</v>
      </c>
      <c r="L10490">
        <v>1</v>
      </c>
      <c r="M10490">
        <v>217</v>
      </c>
      <c r="N10490" t="s">
        <v>18</v>
      </c>
      <c r="O10490" s="1">
        <v>9.1659700000000003E-76</v>
      </c>
      <c r="P10490">
        <v>737</v>
      </c>
    </row>
    <row r="10491" spans="1:16" x14ac:dyDescent="0.25">
      <c r="A10491" t="s">
        <v>15739</v>
      </c>
      <c r="B10491">
        <v>2205</v>
      </c>
      <c r="C10491" s="3" t="str">
        <f>HYPERLINK("http://www.uniprot.org/uniprot/G7J4D9","tr|G7J4D9|G7J4D9_MEDTR")</f>
        <v>tr|G7J4D9|G7J4D9_MEDTR</v>
      </c>
      <c r="D10491" t="s">
        <v>15740</v>
      </c>
      <c r="E10491">
        <v>66.44</v>
      </c>
      <c r="F10491">
        <v>736</v>
      </c>
      <c r="G10491">
        <v>247</v>
      </c>
      <c r="H10491">
        <v>3</v>
      </c>
      <c r="I10491">
        <v>4</v>
      </c>
      <c r="J10491">
        <v>2202</v>
      </c>
      <c r="K10491">
        <v>1</v>
      </c>
      <c r="L10491">
        <v>4</v>
      </c>
      <c r="M10491">
        <v>720</v>
      </c>
      <c r="N10491" t="s">
        <v>18</v>
      </c>
      <c r="O10491">
        <v>0</v>
      </c>
      <c r="P10491">
        <v>2256</v>
      </c>
    </row>
    <row r="10492" spans="1:16" x14ac:dyDescent="0.25">
      <c r="A10492" t="s">
        <v>15741</v>
      </c>
      <c r="B10492">
        <v>1026</v>
      </c>
      <c r="C10492" s="3" t="str">
        <f>HYPERLINK("http://www.uniprot.org/uniprot/I1M044","tr|I1M044|I1M044_SOYBN")</f>
        <v>tr|I1M044|I1M044_SOYBN</v>
      </c>
      <c r="D10492" t="s">
        <v>117</v>
      </c>
      <c r="E10492">
        <v>81.489999999999995</v>
      </c>
      <c r="F10492">
        <v>308</v>
      </c>
      <c r="G10492">
        <v>57</v>
      </c>
      <c r="H10492">
        <v>0</v>
      </c>
      <c r="I10492">
        <v>100</v>
      </c>
      <c r="J10492">
        <v>1023</v>
      </c>
      <c r="K10492">
        <v>1</v>
      </c>
      <c r="L10492">
        <v>42</v>
      </c>
      <c r="M10492">
        <v>349</v>
      </c>
      <c r="N10492" t="s">
        <v>18</v>
      </c>
      <c r="O10492" s="1">
        <v>2.31507E-144</v>
      </c>
      <c r="P10492">
        <v>1332</v>
      </c>
    </row>
    <row r="10493" spans="1:16" x14ac:dyDescent="0.25">
      <c r="A10493" t="s">
        <v>15742</v>
      </c>
      <c r="B10493">
        <v>900</v>
      </c>
      <c r="C10493" s="3" t="str">
        <f>HYPERLINK("http://www.uniprot.org/uniprot/I1LMD3","tr|I1LMD3|I1LMD3_SOYBN")</f>
        <v>tr|I1LMD3|I1LMD3_SOYBN</v>
      </c>
      <c r="D10493" t="s">
        <v>28</v>
      </c>
      <c r="E10493">
        <v>72.569999999999993</v>
      </c>
      <c r="F10493">
        <v>299</v>
      </c>
      <c r="G10493">
        <v>82</v>
      </c>
      <c r="H10493">
        <v>1</v>
      </c>
      <c r="I10493">
        <v>4</v>
      </c>
      <c r="J10493">
        <v>897</v>
      </c>
      <c r="K10493">
        <v>1</v>
      </c>
      <c r="L10493">
        <v>1</v>
      </c>
      <c r="M10493">
        <v>297</v>
      </c>
      <c r="N10493" t="s">
        <v>18</v>
      </c>
      <c r="O10493" s="1">
        <v>1.06583E-115</v>
      </c>
      <c r="P10493">
        <v>1084</v>
      </c>
    </row>
    <row r="10494" spans="1:16" x14ac:dyDescent="0.25">
      <c r="A10494" t="s">
        <v>15743</v>
      </c>
      <c r="B10494">
        <v>279</v>
      </c>
      <c r="C10494" s="3" t="str">
        <f>HYPERLINK("http://www.uniprot.org/uniprot/K7MJ87","tr|K7MJ87|K7MJ87_SOYBN")</f>
        <v>tr|K7MJ87|K7MJ87_SOYBN</v>
      </c>
      <c r="D10494" t="s">
        <v>28</v>
      </c>
      <c r="E10494">
        <v>92.13</v>
      </c>
      <c r="F10494">
        <v>89</v>
      </c>
      <c r="G10494">
        <v>7</v>
      </c>
      <c r="H10494">
        <v>0</v>
      </c>
      <c r="I10494">
        <v>1</v>
      </c>
      <c r="J10494">
        <v>267</v>
      </c>
      <c r="K10494">
        <v>1</v>
      </c>
      <c r="L10494">
        <v>194</v>
      </c>
      <c r="M10494">
        <v>282</v>
      </c>
      <c r="N10494" t="s">
        <v>18</v>
      </c>
      <c r="O10494" s="1">
        <v>1.4771700000000001E-41</v>
      </c>
      <c r="P10494">
        <v>440</v>
      </c>
    </row>
    <row r="10495" spans="1:16" x14ac:dyDescent="0.25">
      <c r="A10495" t="s">
        <v>15744</v>
      </c>
      <c r="B10495">
        <v>1266</v>
      </c>
      <c r="C10495" s="3" t="str">
        <f>HYPERLINK("http://www.uniprot.org/uniprot/M5W337","tr|M5W337|M5W337_PRUPE")</f>
        <v>tr|M5W337|M5W337_PRUPE</v>
      </c>
      <c r="D10495" t="s">
        <v>468</v>
      </c>
      <c r="E10495">
        <v>25.11</v>
      </c>
      <c r="F10495">
        <v>442</v>
      </c>
      <c r="G10495">
        <v>331</v>
      </c>
      <c r="H10495">
        <v>21</v>
      </c>
      <c r="I10495">
        <v>1</v>
      </c>
      <c r="J10495">
        <v>1263</v>
      </c>
      <c r="K10495">
        <v>1</v>
      </c>
      <c r="L10495">
        <v>53</v>
      </c>
      <c r="M10495">
        <v>464</v>
      </c>
      <c r="N10495" t="s">
        <v>18</v>
      </c>
      <c r="O10495" s="1">
        <v>5.8327700000000005E-29</v>
      </c>
      <c r="P10495">
        <v>338</v>
      </c>
    </row>
    <row r="10496" spans="1:16" x14ac:dyDescent="0.25">
      <c r="A10496" t="s">
        <v>15745</v>
      </c>
      <c r="B10496">
        <v>2433</v>
      </c>
      <c r="C10496" s="3" t="str">
        <f>HYPERLINK("http://www.uniprot.org/uniprot/G7LFY5","tr|G7LFY5|G7LFY5_MEDTR")</f>
        <v>tr|G7LFY5|G7LFY5_MEDTR</v>
      </c>
      <c r="D10496" t="s">
        <v>15746</v>
      </c>
      <c r="E10496">
        <v>92.58</v>
      </c>
      <c r="F10496">
        <v>836</v>
      </c>
      <c r="G10496">
        <v>62</v>
      </c>
      <c r="H10496">
        <v>28</v>
      </c>
      <c r="I10496">
        <v>7</v>
      </c>
      <c r="J10496">
        <v>2430</v>
      </c>
      <c r="K10496">
        <v>1</v>
      </c>
      <c r="L10496">
        <v>1</v>
      </c>
      <c r="M10496">
        <v>832</v>
      </c>
      <c r="N10496" t="s">
        <v>18</v>
      </c>
      <c r="O10496">
        <v>0</v>
      </c>
      <c r="P10496">
        <v>4035</v>
      </c>
    </row>
    <row r="10497" spans="1:16" x14ac:dyDescent="0.25">
      <c r="A10497" t="s">
        <v>15747</v>
      </c>
      <c r="B10497">
        <v>1008</v>
      </c>
      <c r="C10497" s="3" t="str">
        <f>HYPERLINK("http://www.uniprot.org/uniprot/G7K2D1","tr|G7K2D1|G7K2D1_MEDTR")</f>
        <v>tr|G7K2D1|G7K2D1_MEDTR</v>
      </c>
      <c r="D10497" t="s">
        <v>15748</v>
      </c>
      <c r="E10497">
        <v>89.28</v>
      </c>
      <c r="F10497">
        <v>336</v>
      </c>
      <c r="G10497">
        <v>36</v>
      </c>
      <c r="H10497">
        <v>1</v>
      </c>
      <c r="I10497">
        <v>1</v>
      </c>
      <c r="J10497">
        <v>1005</v>
      </c>
      <c r="K10497">
        <v>1</v>
      </c>
      <c r="L10497">
        <v>1</v>
      </c>
      <c r="M10497">
        <v>328</v>
      </c>
      <c r="N10497" t="s">
        <v>18</v>
      </c>
      <c r="O10497" s="1">
        <v>4.7977400000000002E-171</v>
      </c>
      <c r="P10497">
        <v>1562</v>
      </c>
    </row>
    <row r="10498" spans="1:16" x14ac:dyDescent="0.25">
      <c r="A10498" t="s">
        <v>15749</v>
      </c>
      <c r="B10498">
        <v>987</v>
      </c>
      <c r="C10498" s="3" t="str">
        <f>HYPERLINK("http://www.uniprot.org/uniprot/G7K4M4","tr|G7K4M4|G7K4M4_MEDTR")</f>
        <v>tr|G7K4M4|G7K4M4_MEDTR</v>
      </c>
      <c r="D10498" t="s">
        <v>517</v>
      </c>
      <c r="E10498">
        <v>52.05</v>
      </c>
      <c r="F10498">
        <v>219</v>
      </c>
      <c r="G10498">
        <v>105</v>
      </c>
      <c r="H10498">
        <v>2</v>
      </c>
      <c r="I10498">
        <v>1</v>
      </c>
      <c r="J10498">
        <v>651</v>
      </c>
      <c r="K10498">
        <v>1</v>
      </c>
      <c r="L10498">
        <v>327</v>
      </c>
      <c r="M10498">
        <v>541</v>
      </c>
      <c r="N10498" t="s">
        <v>18</v>
      </c>
      <c r="O10498" s="1">
        <v>1.8771199999999999E-55</v>
      </c>
      <c r="P10498">
        <v>565</v>
      </c>
    </row>
    <row r="10499" spans="1:16" x14ac:dyDescent="0.25">
      <c r="A10499" t="s">
        <v>15750</v>
      </c>
      <c r="B10499">
        <v>702</v>
      </c>
      <c r="C10499" s="3" t="str">
        <f>HYPERLINK("http://www.uniprot.org/uniprot/Q93VB1","tr|Q93VB1|Q93VB1_PEA")</f>
        <v>tr|Q93VB1|Q93VB1_PEA</v>
      </c>
      <c r="D10499" t="s">
        <v>15751</v>
      </c>
      <c r="E10499">
        <v>84.05</v>
      </c>
      <c r="F10499">
        <v>232</v>
      </c>
      <c r="G10499">
        <v>37</v>
      </c>
      <c r="H10499">
        <v>0</v>
      </c>
      <c r="I10499">
        <v>4</v>
      </c>
      <c r="J10499">
        <v>699</v>
      </c>
      <c r="K10499">
        <v>1</v>
      </c>
      <c r="L10499">
        <v>54</v>
      </c>
      <c r="M10499">
        <v>283</v>
      </c>
      <c r="N10499" t="s">
        <v>18</v>
      </c>
      <c r="O10499" s="1">
        <v>2.8100999999999999E-111</v>
      </c>
      <c r="P10499">
        <v>1044</v>
      </c>
    </row>
    <row r="10500" spans="1:16" x14ac:dyDescent="0.25">
      <c r="A10500" t="s">
        <v>15752</v>
      </c>
      <c r="B10500">
        <v>1260</v>
      </c>
      <c r="C10500" s="3" t="str">
        <f>HYPERLINK("http://www.uniprot.org/uniprot/K7MIK6","tr|K7MIK6|K7MIK6_SOYBN")</f>
        <v>tr|K7MIK6|K7MIK6_SOYBN</v>
      </c>
      <c r="D10500" t="s">
        <v>28</v>
      </c>
      <c r="E10500">
        <v>88.63</v>
      </c>
      <c r="F10500">
        <v>387</v>
      </c>
      <c r="G10500">
        <v>44</v>
      </c>
      <c r="H10500">
        <v>0</v>
      </c>
      <c r="I10500">
        <v>4</v>
      </c>
      <c r="J10500">
        <v>1164</v>
      </c>
      <c r="K10500">
        <v>1</v>
      </c>
      <c r="L10500">
        <v>34</v>
      </c>
      <c r="M10500">
        <v>420</v>
      </c>
      <c r="N10500" t="s">
        <v>18</v>
      </c>
      <c r="O10500">
        <v>0</v>
      </c>
      <c r="P10500">
        <v>1784</v>
      </c>
    </row>
    <row r="10501" spans="1:16" x14ac:dyDescent="0.25">
      <c r="A10501" t="s">
        <v>15753</v>
      </c>
      <c r="B10501">
        <v>1302</v>
      </c>
      <c r="C10501" s="3" t="str">
        <f>HYPERLINK("http://www.uniprot.org/uniprot/I1MEU5","tr|I1MEU5|I1MEU5_SOYBN")</f>
        <v>tr|I1MEU5|I1MEU5_SOYBN</v>
      </c>
      <c r="D10501" t="s">
        <v>28</v>
      </c>
      <c r="E10501">
        <v>69.92</v>
      </c>
      <c r="F10501">
        <v>379</v>
      </c>
      <c r="G10501">
        <v>114</v>
      </c>
      <c r="H10501">
        <v>0</v>
      </c>
      <c r="I10501">
        <v>163</v>
      </c>
      <c r="J10501">
        <v>1299</v>
      </c>
      <c r="K10501">
        <v>1</v>
      </c>
      <c r="L10501">
        <v>49</v>
      </c>
      <c r="M10501">
        <v>426</v>
      </c>
      <c r="N10501" t="s">
        <v>18</v>
      </c>
      <c r="O10501" s="1">
        <v>1.4847599999999999E-144</v>
      </c>
      <c r="P10501">
        <v>1335</v>
      </c>
    </row>
    <row r="10502" spans="1:16" x14ac:dyDescent="0.25">
      <c r="A10502" t="s">
        <v>15754</v>
      </c>
      <c r="B10502">
        <v>1089</v>
      </c>
      <c r="C10502" s="3" t="str">
        <f>HYPERLINK("http://www.uniprot.org/uniprot/I1MJ19","tr|I1MJ19|I1MJ19_SOYBN")</f>
        <v>tr|I1MJ19|I1MJ19_SOYBN</v>
      </c>
      <c r="D10502" t="s">
        <v>28</v>
      </c>
      <c r="E10502">
        <v>52.6</v>
      </c>
      <c r="F10502">
        <v>384</v>
      </c>
      <c r="G10502">
        <v>182</v>
      </c>
      <c r="H10502">
        <v>22</v>
      </c>
      <c r="I10502">
        <v>1</v>
      </c>
      <c r="J10502">
        <v>1086</v>
      </c>
      <c r="K10502">
        <v>1</v>
      </c>
      <c r="L10502">
        <v>1</v>
      </c>
      <c r="M10502">
        <v>380</v>
      </c>
      <c r="N10502" t="s">
        <v>18</v>
      </c>
      <c r="O10502" s="1">
        <v>5.5627399999999997E-83</v>
      </c>
      <c r="P10502">
        <v>803</v>
      </c>
    </row>
    <row r="10503" spans="1:16" x14ac:dyDescent="0.25">
      <c r="A10503" t="s">
        <v>15755</v>
      </c>
      <c r="B10503">
        <v>1806</v>
      </c>
      <c r="C10503" s="3" t="str">
        <f>HYPERLINK("http://www.uniprot.org/uniprot/G7KLB8","tr|G7KLB8|G7KLB8_MEDTR")</f>
        <v>tr|G7KLB8|G7KLB8_MEDTR</v>
      </c>
      <c r="D10503" t="s">
        <v>15756</v>
      </c>
      <c r="E10503">
        <v>80.09</v>
      </c>
      <c r="F10503">
        <v>608</v>
      </c>
      <c r="G10503">
        <v>121</v>
      </c>
      <c r="H10503">
        <v>8</v>
      </c>
      <c r="I10503">
        <v>1</v>
      </c>
      <c r="J10503">
        <v>1800</v>
      </c>
      <c r="K10503">
        <v>1</v>
      </c>
      <c r="L10503">
        <v>1</v>
      </c>
      <c r="M10503">
        <v>607</v>
      </c>
      <c r="N10503" t="s">
        <v>18</v>
      </c>
      <c r="O10503">
        <v>0</v>
      </c>
      <c r="P10503">
        <v>2447</v>
      </c>
    </row>
    <row r="10504" spans="1:16" x14ac:dyDescent="0.25">
      <c r="A10504" t="s">
        <v>15757</v>
      </c>
      <c r="B10504">
        <v>1089</v>
      </c>
      <c r="C10504" s="3" t="str">
        <f>HYPERLINK("http://www.uniprot.org/uniprot/G7K3K0","tr|G7K3K0|G7K3K0_MEDTR")</f>
        <v>tr|G7K3K0|G7K3K0_MEDTR</v>
      </c>
      <c r="D10504" t="s">
        <v>15758</v>
      </c>
      <c r="E10504">
        <v>85.12</v>
      </c>
      <c r="F10504">
        <v>363</v>
      </c>
      <c r="G10504">
        <v>54</v>
      </c>
      <c r="H10504">
        <v>1</v>
      </c>
      <c r="I10504">
        <v>1</v>
      </c>
      <c r="J10504">
        <v>1086</v>
      </c>
      <c r="K10504">
        <v>1</v>
      </c>
      <c r="L10504">
        <v>1</v>
      </c>
      <c r="M10504">
        <v>362</v>
      </c>
      <c r="N10504" t="s">
        <v>18</v>
      </c>
      <c r="O10504" s="1">
        <v>1.4237E-179</v>
      </c>
      <c r="P10504">
        <v>1636</v>
      </c>
    </row>
    <row r="10505" spans="1:16" x14ac:dyDescent="0.25">
      <c r="A10505" t="s">
        <v>15759</v>
      </c>
      <c r="B10505">
        <v>1047</v>
      </c>
      <c r="C10505" s="3" t="str">
        <f>HYPERLINK("http://www.uniprot.org/uniprot/I3S1Q5","tr|I3S1Q5|I3S1Q5_MEDTR")</f>
        <v>tr|I3S1Q5|I3S1Q5_MEDTR</v>
      </c>
      <c r="D10505" t="s">
        <v>22</v>
      </c>
      <c r="E10505">
        <v>84.01</v>
      </c>
      <c r="F10505">
        <v>244</v>
      </c>
      <c r="G10505">
        <v>39</v>
      </c>
      <c r="H10505">
        <v>0</v>
      </c>
      <c r="I10505">
        <v>1</v>
      </c>
      <c r="J10505">
        <v>732</v>
      </c>
      <c r="K10505">
        <v>1</v>
      </c>
      <c r="L10505">
        <v>1</v>
      </c>
      <c r="M10505">
        <v>244</v>
      </c>
      <c r="N10505" t="s">
        <v>18</v>
      </c>
      <c r="O10505" s="1">
        <v>3.5994000000000001E-131</v>
      </c>
      <c r="P10505">
        <v>1071</v>
      </c>
    </row>
    <row r="10506" spans="1:16" x14ac:dyDescent="0.25">
      <c r="A10506" t="s">
        <v>15760</v>
      </c>
      <c r="B10506">
        <v>744</v>
      </c>
      <c r="C10506" s="3" t="str">
        <f>HYPERLINK("http://www.uniprot.org/uniprot/G7ZX48","tr|G7ZX48|G7ZX48_MEDTR")</f>
        <v>tr|G7ZX48|G7ZX48_MEDTR</v>
      </c>
      <c r="D10506" t="s">
        <v>15761</v>
      </c>
      <c r="E10506">
        <v>83.9</v>
      </c>
      <c r="F10506">
        <v>174</v>
      </c>
      <c r="G10506">
        <v>28</v>
      </c>
      <c r="H10506">
        <v>6</v>
      </c>
      <c r="I10506">
        <v>238</v>
      </c>
      <c r="J10506">
        <v>741</v>
      </c>
      <c r="K10506">
        <v>1</v>
      </c>
      <c r="L10506">
        <v>265</v>
      </c>
      <c r="M10506">
        <v>438</v>
      </c>
      <c r="N10506" t="s">
        <v>18</v>
      </c>
      <c r="O10506" s="1">
        <v>2.46128E-79</v>
      </c>
      <c r="P10506">
        <v>769</v>
      </c>
    </row>
    <row r="10507" spans="1:16" x14ac:dyDescent="0.25">
      <c r="A10507" t="s">
        <v>15762</v>
      </c>
      <c r="B10507">
        <v>1359</v>
      </c>
      <c r="C10507" s="3" t="str">
        <f>HYPERLINK("http://www.uniprot.org/uniprot/I1MHP5","tr|I1MHP5|I1MHP5_SOYBN")</f>
        <v>tr|I1MHP5|I1MHP5_SOYBN</v>
      </c>
      <c r="D10507" t="s">
        <v>28</v>
      </c>
      <c r="E10507">
        <v>27.85</v>
      </c>
      <c r="F10507">
        <v>420</v>
      </c>
      <c r="G10507">
        <v>303</v>
      </c>
      <c r="H10507">
        <v>42</v>
      </c>
      <c r="I10507">
        <v>151</v>
      </c>
      <c r="J10507">
        <v>1284</v>
      </c>
      <c r="K10507">
        <v>1</v>
      </c>
      <c r="L10507">
        <v>1057</v>
      </c>
      <c r="M10507">
        <v>1470</v>
      </c>
      <c r="N10507" t="s">
        <v>18</v>
      </c>
      <c r="O10507" s="1">
        <v>1.5312600000000001E-30</v>
      </c>
      <c r="P10507">
        <v>352</v>
      </c>
    </row>
    <row r="10508" spans="1:16" x14ac:dyDescent="0.25">
      <c r="A10508" t="s">
        <v>15763</v>
      </c>
      <c r="B10508">
        <v>1692</v>
      </c>
      <c r="C10508" s="3" t="str">
        <f>HYPERLINK("http://www.uniprot.org/uniprot/G7I6T7","tr|G7I6T7|G7I6T7_MEDTR")</f>
        <v>tr|G7I6T7|G7I6T7_MEDTR</v>
      </c>
      <c r="D10508" t="s">
        <v>15764</v>
      </c>
      <c r="E10508">
        <v>85.96</v>
      </c>
      <c r="F10508">
        <v>563</v>
      </c>
      <c r="G10508">
        <v>79</v>
      </c>
      <c r="H10508">
        <v>0</v>
      </c>
      <c r="I10508">
        <v>1</v>
      </c>
      <c r="J10508">
        <v>1689</v>
      </c>
      <c r="K10508">
        <v>1</v>
      </c>
      <c r="L10508">
        <v>1</v>
      </c>
      <c r="M10508">
        <v>560</v>
      </c>
      <c r="N10508" t="s">
        <v>18</v>
      </c>
      <c r="O10508">
        <v>0</v>
      </c>
      <c r="P10508">
        <v>2663</v>
      </c>
    </row>
    <row r="10509" spans="1:16" x14ac:dyDescent="0.25">
      <c r="A10509" t="s">
        <v>15765</v>
      </c>
      <c r="B10509">
        <v>492</v>
      </c>
      <c r="C10509" s="3" t="str">
        <f>HYPERLINK("http://www.uniprot.org/uniprot/G7I5D9","tr|G7I5D9|G7I5D9_MEDTR")</f>
        <v>tr|G7I5D9|G7I5D9_MEDTR</v>
      </c>
      <c r="D10509" t="s">
        <v>15766</v>
      </c>
      <c r="E10509">
        <v>63.15</v>
      </c>
      <c r="F10509">
        <v>171</v>
      </c>
      <c r="G10509">
        <v>63</v>
      </c>
      <c r="H10509">
        <v>8</v>
      </c>
      <c r="I10509">
        <v>1</v>
      </c>
      <c r="J10509">
        <v>489</v>
      </c>
      <c r="K10509">
        <v>1</v>
      </c>
      <c r="L10509">
        <v>52</v>
      </c>
      <c r="M10509">
        <v>218</v>
      </c>
      <c r="N10509" t="s">
        <v>18</v>
      </c>
      <c r="O10509" s="1">
        <v>2.3016000000000001E-47</v>
      </c>
      <c r="P10509">
        <v>490</v>
      </c>
    </row>
    <row r="10510" spans="1:16" x14ac:dyDescent="0.25">
      <c r="A10510" t="s">
        <v>15767</v>
      </c>
      <c r="B10510">
        <v>327</v>
      </c>
      <c r="C10510" s="3" t="str">
        <f>HYPERLINK("http://www.uniprot.org/uniprot/I3SIW1","tr|I3SIW1|I3SIW1_LOTJA")</f>
        <v>tr|I3SIW1|I3SIW1_LOTJA</v>
      </c>
      <c r="D10510" t="s">
        <v>2200</v>
      </c>
      <c r="E10510">
        <v>74.03</v>
      </c>
      <c r="F10510">
        <v>104</v>
      </c>
      <c r="G10510">
        <v>27</v>
      </c>
      <c r="H10510">
        <v>0</v>
      </c>
      <c r="I10510">
        <v>10</v>
      </c>
      <c r="J10510">
        <v>321</v>
      </c>
      <c r="K10510">
        <v>1</v>
      </c>
      <c r="L10510">
        <v>2</v>
      </c>
      <c r="M10510">
        <v>105</v>
      </c>
      <c r="N10510" t="s">
        <v>18</v>
      </c>
      <c r="O10510" s="1">
        <v>6.2457000000000003E-40</v>
      </c>
      <c r="P10510">
        <v>426</v>
      </c>
    </row>
    <row r="10511" spans="1:16" x14ac:dyDescent="0.25">
      <c r="A10511" t="s">
        <v>15768</v>
      </c>
      <c r="B10511">
        <v>6465</v>
      </c>
      <c r="C10511" s="3" t="str">
        <f>HYPERLINK("http://www.uniprot.org/uniprot/G7J4D6","tr|G7J4D6|G7J4D6_MEDTR")</f>
        <v>tr|G7J4D6|G7J4D6_MEDTR</v>
      </c>
      <c r="D10511" t="s">
        <v>15769</v>
      </c>
      <c r="E10511">
        <v>87.03</v>
      </c>
      <c r="F10511">
        <v>2152</v>
      </c>
      <c r="G10511">
        <v>279</v>
      </c>
      <c r="H10511">
        <v>2</v>
      </c>
      <c r="I10511">
        <v>1</v>
      </c>
      <c r="J10511">
        <v>6450</v>
      </c>
      <c r="K10511">
        <v>1</v>
      </c>
      <c r="L10511">
        <v>1</v>
      </c>
      <c r="M10511">
        <v>2148</v>
      </c>
      <c r="N10511" t="s">
        <v>18</v>
      </c>
      <c r="O10511">
        <v>0</v>
      </c>
      <c r="P10511">
        <v>9113</v>
      </c>
    </row>
    <row r="10512" spans="1:16" x14ac:dyDescent="0.25">
      <c r="A10512" t="s">
        <v>15770</v>
      </c>
      <c r="B10512">
        <v>393</v>
      </c>
      <c r="C10512" s="3" t="str">
        <f>HYPERLINK("http://www.uniprot.org/uniprot/Q9ZUQ3","tr|Q9ZUQ3|Q9ZUQ3_ARATH")</f>
        <v>tr|Q9ZUQ3|Q9ZUQ3_ARATH</v>
      </c>
      <c r="D10512" t="s">
        <v>2454</v>
      </c>
      <c r="E10512">
        <v>30.69</v>
      </c>
      <c r="F10512">
        <v>101</v>
      </c>
      <c r="G10512">
        <v>70</v>
      </c>
      <c r="H10512">
        <v>1</v>
      </c>
      <c r="I10512">
        <v>73</v>
      </c>
      <c r="J10512">
        <v>372</v>
      </c>
      <c r="K10512">
        <v>1</v>
      </c>
      <c r="L10512">
        <v>241</v>
      </c>
      <c r="M10512">
        <v>338</v>
      </c>
      <c r="N10512" t="s">
        <v>18</v>
      </c>
      <c r="O10512" s="1">
        <v>5.1928499999999995E-7</v>
      </c>
      <c r="P10512">
        <v>142</v>
      </c>
    </row>
    <row r="10513" spans="1:16" x14ac:dyDescent="0.25">
      <c r="A10513" t="s">
        <v>15771</v>
      </c>
      <c r="B10513">
        <v>300</v>
      </c>
      <c r="C10513" s="3" t="str">
        <f>HYPERLINK("http://www.uniprot.org/uniprot/I1LS43","tr|I1LS43|I1LS43_SOYBN")</f>
        <v>tr|I1LS43|I1LS43_SOYBN</v>
      </c>
      <c r="D10513" t="s">
        <v>28</v>
      </c>
      <c r="E10513">
        <v>88.77</v>
      </c>
      <c r="F10513">
        <v>98</v>
      </c>
      <c r="G10513">
        <v>11</v>
      </c>
      <c r="H10513">
        <v>0</v>
      </c>
      <c r="I10513">
        <v>4</v>
      </c>
      <c r="J10513">
        <v>297</v>
      </c>
      <c r="K10513">
        <v>1</v>
      </c>
      <c r="L10513">
        <v>154</v>
      </c>
      <c r="M10513">
        <v>251</v>
      </c>
      <c r="N10513" t="s">
        <v>18</v>
      </c>
      <c r="O10513" s="1">
        <v>3.5443599999999999E-43</v>
      </c>
      <c r="P10513">
        <v>454</v>
      </c>
    </row>
    <row r="10514" spans="1:16" x14ac:dyDescent="0.25">
      <c r="A10514" t="s">
        <v>15772</v>
      </c>
      <c r="B10514">
        <v>504</v>
      </c>
      <c r="C10514" s="3" t="str">
        <f>HYPERLINK("http://www.uniprot.org/uniprot/B7FGT4","tr|B7FGT4|B7FGT4_MEDTR")</f>
        <v>tr|B7FGT4|B7FGT4_MEDTR</v>
      </c>
      <c r="D10514" t="s">
        <v>22</v>
      </c>
      <c r="E10514">
        <v>89.57</v>
      </c>
      <c r="F10514">
        <v>163</v>
      </c>
      <c r="G10514">
        <v>17</v>
      </c>
      <c r="H10514">
        <v>0</v>
      </c>
      <c r="I10514">
        <v>7</v>
      </c>
      <c r="J10514">
        <v>495</v>
      </c>
      <c r="K10514">
        <v>1</v>
      </c>
      <c r="L10514">
        <v>1</v>
      </c>
      <c r="M10514">
        <v>163</v>
      </c>
      <c r="N10514" t="s">
        <v>18</v>
      </c>
      <c r="O10514" s="1">
        <v>5.6682199999999997E-78</v>
      </c>
      <c r="P10514">
        <v>754</v>
      </c>
    </row>
    <row r="10515" spans="1:16" x14ac:dyDescent="0.25">
      <c r="A10515" t="s">
        <v>15773</v>
      </c>
      <c r="B10515">
        <v>1107</v>
      </c>
      <c r="C10515" s="3" t="str">
        <f>HYPERLINK("http://www.uniprot.org/uniprot/K7LVI6","tr|K7LVI6|K7LVI6_SOYBN")</f>
        <v>tr|K7LVI6|K7LVI6_SOYBN</v>
      </c>
      <c r="D10515" t="s">
        <v>28</v>
      </c>
      <c r="E10515">
        <v>89.18</v>
      </c>
      <c r="F10515">
        <v>333</v>
      </c>
      <c r="G10515">
        <v>36</v>
      </c>
      <c r="H10515">
        <v>1</v>
      </c>
      <c r="I10515">
        <v>61</v>
      </c>
      <c r="J10515">
        <v>1056</v>
      </c>
      <c r="K10515">
        <v>1</v>
      </c>
      <c r="L10515">
        <v>1</v>
      </c>
      <c r="M10515">
        <v>333</v>
      </c>
      <c r="N10515" t="s">
        <v>18</v>
      </c>
      <c r="O10515" s="1">
        <v>1.91995E-163</v>
      </c>
      <c r="P10515">
        <v>1497</v>
      </c>
    </row>
    <row r="10516" spans="1:16" x14ac:dyDescent="0.25">
      <c r="A10516" t="s">
        <v>15774</v>
      </c>
      <c r="B10516">
        <v>867</v>
      </c>
      <c r="C10516" s="3" t="str">
        <f>HYPERLINK("http://www.uniprot.org/uniprot/G7LFY2","tr|G7LFY2|G7LFY2_MEDTR")</f>
        <v>tr|G7LFY2|G7LFY2_MEDTR</v>
      </c>
      <c r="D10516" t="s">
        <v>15775</v>
      </c>
      <c r="E10516">
        <v>75.75</v>
      </c>
      <c r="F10516">
        <v>297</v>
      </c>
      <c r="G10516">
        <v>72</v>
      </c>
      <c r="H10516">
        <v>9</v>
      </c>
      <c r="I10516">
        <v>1</v>
      </c>
      <c r="J10516">
        <v>864</v>
      </c>
      <c r="K10516">
        <v>1</v>
      </c>
      <c r="L10516">
        <v>50</v>
      </c>
      <c r="M10516">
        <v>342</v>
      </c>
      <c r="N10516" t="s">
        <v>18</v>
      </c>
      <c r="O10516" s="1">
        <v>5.9962899999999996E-121</v>
      </c>
      <c r="P10516">
        <v>1129</v>
      </c>
    </row>
    <row r="10517" spans="1:16" x14ac:dyDescent="0.25">
      <c r="A10517" t="s">
        <v>15776</v>
      </c>
      <c r="B10517">
        <v>648</v>
      </c>
      <c r="C10517" s="3" t="str">
        <f>HYPERLINK("http://www.uniprot.org/uniprot/G7K2D0","tr|G7K2D0|G7K2D0_MEDTR")</f>
        <v>tr|G7K2D0|G7K2D0_MEDTR</v>
      </c>
      <c r="D10517" t="s">
        <v>15777</v>
      </c>
      <c r="E10517">
        <v>84.65</v>
      </c>
      <c r="F10517">
        <v>215</v>
      </c>
      <c r="G10517">
        <v>33</v>
      </c>
      <c r="H10517">
        <v>0</v>
      </c>
      <c r="I10517">
        <v>1</v>
      </c>
      <c r="J10517">
        <v>645</v>
      </c>
      <c r="K10517">
        <v>1</v>
      </c>
      <c r="L10517">
        <v>1</v>
      </c>
      <c r="M10517">
        <v>209</v>
      </c>
      <c r="N10517" t="s">
        <v>18</v>
      </c>
      <c r="O10517" s="1">
        <v>3.4589200000000002E-99</v>
      </c>
      <c r="P10517">
        <v>939</v>
      </c>
    </row>
    <row r="10518" spans="1:16" x14ac:dyDescent="0.25">
      <c r="A10518" t="s">
        <v>15778</v>
      </c>
      <c r="B10518">
        <v>657</v>
      </c>
      <c r="C10518" s="3" t="str">
        <f>HYPERLINK("http://www.uniprot.org/uniprot/A7TCN7","tr|A7TCN7|A7TCN7_NEMVE")</f>
        <v>tr|A7TCN7|A7TCN7_NEMVE</v>
      </c>
      <c r="D10518" t="s">
        <v>15779</v>
      </c>
      <c r="E10518">
        <v>27.07</v>
      </c>
      <c r="F10518">
        <v>181</v>
      </c>
      <c r="G10518">
        <v>132</v>
      </c>
      <c r="H10518">
        <v>0</v>
      </c>
      <c r="I10518">
        <v>13</v>
      </c>
      <c r="J10518">
        <v>555</v>
      </c>
      <c r="K10518">
        <v>-1</v>
      </c>
      <c r="L10518">
        <v>17</v>
      </c>
      <c r="M10518">
        <v>197</v>
      </c>
      <c r="N10518" t="s">
        <v>18</v>
      </c>
      <c r="O10518" s="1">
        <v>1.0346200000000001E-21</v>
      </c>
      <c r="P10518">
        <v>271</v>
      </c>
    </row>
    <row r="10519" spans="1:16" x14ac:dyDescent="0.25">
      <c r="A10519" t="s">
        <v>15780</v>
      </c>
      <c r="B10519">
        <v>522</v>
      </c>
      <c r="C10519" s="3" t="str">
        <f>HYPERLINK("http://www.uniprot.org/uniprot/G7K4L8","tr|G7K4L8|G7K4L8_MEDTR")</f>
        <v>tr|G7K4L8|G7K4L8_MEDTR</v>
      </c>
      <c r="D10519" t="s">
        <v>1665</v>
      </c>
      <c r="E10519">
        <v>47.72</v>
      </c>
      <c r="F10519">
        <v>176</v>
      </c>
      <c r="G10519">
        <v>92</v>
      </c>
      <c r="H10519">
        <v>4</v>
      </c>
      <c r="I10519">
        <v>1</v>
      </c>
      <c r="J10519">
        <v>516</v>
      </c>
      <c r="K10519">
        <v>1</v>
      </c>
      <c r="L10519">
        <v>1</v>
      </c>
      <c r="M10519">
        <v>176</v>
      </c>
      <c r="N10519" t="s">
        <v>18</v>
      </c>
      <c r="O10519" s="1">
        <v>4.09971E-36</v>
      </c>
      <c r="P10519">
        <v>393</v>
      </c>
    </row>
    <row r="10520" spans="1:16" x14ac:dyDescent="0.25">
      <c r="A10520" t="s">
        <v>15781</v>
      </c>
      <c r="B10520">
        <v>1812</v>
      </c>
      <c r="C10520" s="3" t="str">
        <f>HYPERLINK("http://www.uniprot.org/uniprot/I1NEF3","tr|I1NEF3|I1NEF3_SOYBN")</f>
        <v>tr|I1NEF3|I1NEF3_SOYBN</v>
      </c>
      <c r="D10520" t="s">
        <v>28</v>
      </c>
      <c r="E10520">
        <v>70.010000000000005</v>
      </c>
      <c r="F10520">
        <v>527</v>
      </c>
      <c r="G10520">
        <v>158</v>
      </c>
      <c r="H10520">
        <v>2</v>
      </c>
      <c r="I10520">
        <v>34</v>
      </c>
      <c r="J10520">
        <v>1608</v>
      </c>
      <c r="K10520">
        <v>1</v>
      </c>
      <c r="L10520">
        <v>12</v>
      </c>
      <c r="M10520">
        <v>514</v>
      </c>
      <c r="N10520" t="s">
        <v>18</v>
      </c>
      <c r="O10520">
        <v>0</v>
      </c>
      <c r="P10520">
        <v>1773</v>
      </c>
    </row>
    <row r="10521" spans="1:16" x14ac:dyDescent="0.25">
      <c r="A10521" t="s">
        <v>15782</v>
      </c>
      <c r="B10521">
        <v>2289</v>
      </c>
      <c r="C10521" s="3" t="str">
        <f>HYPERLINK("http://www.uniprot.org/uniprot/K7LL44","tr|K7LL44|K7LL44_SOYBN")</f>
        <v>tr|K7LL44|K7LL44_SOYBN</v>
      </c>
      <c r="D10521" t="s">
        <v>117</v>
      </c>
      <c r="E10521">
        <v>67.58</v>
      </c>
      <c r="F10521">
        <v>765</v>
      </c>
      <c r="G10521">
        <v>248</v>
      </c>
      <c r="H10521">
        <v>3</v>
      </c>
      <c r="I10521">
        <v>1</v>
      </c>
      <c r="J10521">
        <v>2286</v>
      </c>
      <c r="K10521">
        <v>1</v>
      </c>
      <c r="L10521">
        <v>15</v>
      </c>
      <c r="M10521">
        <v>765</v>
      </c>
      <c r="N10521" t="s">
        <v>18</v>
      </c>
      <c r="O10521">
        <v>0</v>
      </c>
      <c r="P10521">
        <v>2707</v>
      </c>
    </row>
    <row r="10522" spans="1:16" x14ac:dyDescent="0.25">
      <c r="A10522" t="s">
        <v>15783</v>
      </c>
      <c r="B10522">
        <v>978</v>
      </c>
      <c r="C10522" s="3" t="str">
        <f>HYPERLINK("http://www.uniprot.org/uniprot/G7J222","tr|G7J222|G7J222_MEDTR")</f>
        <v>tr|G7J222|G7J222_MEDTR</v>
      </c>
      <c r="D10522" t="s">
        <v>3450</v>
      </c>
      <c r="E10522">
        <v>35.200000000000003</v>
      </c>
      <c r="F10522">
        <v>321</v>
      </c>
      <c r="G10522">
        <v>208</v>
      </c>
      <c r="H10522">
        <v>56</v>
      </c>
      <c r="I10522">
        <v>4</v>
      </c>
      <c r="J10522">
        <v>798</v>
      </c>
      <c r="K10522">
        <v>1</v>
      </c>
      <c r="L10522">
        <v>277</v>
      </c>
      <c r="M10522">
        <v>594</v>
      </c>
      <c r="N10522" t="s">
        <v>18</v>
      </c>
      <c r="O10522" s="1">
        <v>1.21603E-38</v>
      </c>
      <c r="P10522">
        <v>420</v>
      </c>
    </row>
    <row r="10523" spans="1:16" x14ac:dyDescent="0.25">
      <c r="A10523" t="s">
        <v>15784</v>
      </c>
      <c r="B10523">
        <v>2934</v>
      </c>
      <c r="C10523" s="3" t="str">
        <f>HYPERLINK("http://www.uniprot.org/uniprot/I1K8R3","tr|I1K8R3|I1K8R3_SOYBN")</f>
        <v>tr|I1K8R3|I1K8R3_SOYBN</v>
      </c>
      <c r="D10523" t="s">
        <v>28</v>
      </c>
      <c r="E10523">
        <v>85.26</v>
      </c>
      <c r="F10523">
        <v>977</v>
      </c>
      <c r="G10523">
        <v>144</v>
      </c>
      <c r="H10523">
        <v>0</v>
      </c>
      <c r="I10523">
        <v>1</v>
      </c>
      <c r="J10523">
        <v>2931</v>
      </c>
      <c r="K10523">
        <v>1</v>
      </c>
      <c r="L10523">
        <v>1</v>
      </c>
      <c r="M10523">
        <v>975</v>
      </c>
      <c r="N10523" t="s">
        <v>18</v>
      </c>
      <c r="O10523">
        <v>0</v>
      </c>
      <c r="P10523">
        <v>4404</v>
      </c>
    </row>
    <row r="10524" spans="1:16" x14ac:dyDescent="0.25">
      <c r="A10524" t="s">
        <v>15785</v>
      </c>
      <c r="B10524">
        <v>1779</v>
      </c>
      <c r="C10524" s="3" t="str">
        <f>HYPERLINK("http://www.uniprot.org/uniprot/G7IHH1","tr|G7IHH1|G7IHH1_MEDTR")</f>
        <v>tr|G7IHH1|G7IHH1_MEDTR</v>
      </c>
      <c r="D10524" t="s">
        <v>15786</v>
      </c>
      <c r="E10524">
        <v>62.6</v>
      </c>
      <c r="F10524">
        <v>599</v>
      </c>
      <c r="G10524">
        <v>224</v>
      </c>
      <c r="H10524">
        <v>15</v>
      </c>
      <c r="I10524">
        <v>4</v>
      </c>
      <c r="J10524">
        <v>1755</v>
      </c>
      <c r="K10524">
        <v>1</v>
      </c>
      <c r="L10524">
        <v>1</v>
      </c>
      <c r="M10524">
        <v>586</v>
      </c>
      <c r="N10524" t="s">
        <v>18</v>
      </c>
      <c r="O10524">
        <v>0</v>
      </c>
      <c r="P10524">
        <v>1743</v>
      </c>
    </row>
    <row r="10525" spans="1:16" x14ac:dyDescent="0.25">
      <c r="A10525" t="s">
        <v>15787</v>
      </c>
      <c r="B10525">
        <v>1377</v>
      </c>
      <c r="C10525" s="3" t="str">
        <f>HYPERLINK("http://www.uniprot.org/uniprot/I1L213","tr|I1L213|I1L213_SOYBN")</f>
        <v>tr|I1L213|I1L213_SOYBN</v>
      </c>
      <c r="D10525" t="s">
        <v>99</v>
      </c>
      <c r="E10525">
        <v>72.209999999999994</v>
      </c>
      <c r="F10525">
        <v>457</v>
      </c>
      <c r="G10525">
        <v>127</v>
      </c>
      <c r="H10525">
        <v>0</v>
      </c>
      <c r="I10525">
        <v>1</v>
      </c>
      <c r="J10525">
        <v>1371</v>
      </c>
      <c r="K10525">
        <v>1</v>
      </c>
      <c r="L10525">
        <v>41</v>
      </c>
      <c r="M10525">
        <v>491</v>
      </c>
      <c r="N10525" t="s">
        <v>18</v>
      </c>
      <c r="O10525">
        <v>0</v>
      </c>
      <c r="P10525">
        <v>1737</v>
      </c>
    </row>
    <row r="10526" spans="1:16" x14ac:dyDescent="0.25">
      <c r="A10526" t="s">
        <v>15788</v>
      </c>
      <c r="B10526">
        <v>1536</v>
      </c>
      <c r="C10526" s="3" t="str">
        <f>HYPERLINK("http://www.uniprot.org/uniprot/G7JDP7","tr|G7JDP7|G7JDP7_MEDTR")</f>
        <v>tr|G7JDP7|G7JDP7_MEDTR</v>
      </c>
      <c r="D10526" t="s">
        <v>15789</v>
      </c>
      <c r="E10526">
        <v>90.9</v>
      </c>
      <c r="F10526">
        <v>495</v>
      </c>
      <c r="G10526">
        <v>45</v>
      </c>
      <c r="H10526">
        <v>1</v>
      </c>
      <c r="I10526">
        <v>1</v>
      </c>
      <c r="J10526">
        <v>1482</v>
      </c>
      <c r="K10526">
        <v>1</v>
      </c>
      <c r="L10526">
        <v>1</v>
      </c>
      <c r="M10526">
        <v>495</v>
      </c>
      <c r="N10526" t="s">
        <v>18</v>
      </c>
      <c r="O10526">
        <v>0</v>
      </c>
      <c r="P10526">
        <v>2363</v>
      </c>
    </row>
    <row r="10527" spans="1:16" x14ac:dyDescent="0.25">
      <c r="A10527" t="s">
        <v>15790</v>
      </c>
      <c r="B10527">
        <v>2730</v>
      </c>
      <c r="C10527" s="3" t="str">
        <f>HYPERLINK("http://www.uniprot.org/uniprot/G7K3J9","tr|G7K3J9|G7K3J9_MEDTR")</f>
        <v>tr|G7K3J9|G7K3J9_MEDTR</v>
      </c>
      <c r="D10527" t="s">
        <v>15791</v>
      </c>
      <c r="E10527">
        <v>76.540000000000006</v>
      </c>
      <c r="F10527">
        <v>793</v>
      </c>
      <c r="G10527">
        <v>186</v>
      </c>
      <c r="H10527">
        <v>52</v>
      </c>
      <c r="I10527">
        <v>505</v>
      </c>
      <c r="J10527">
        <v>2727</v>
      </c>
      <c r="K10527">
        <v>1</v>
      </c>
      <c r="L10527">
        <v>168</v>
      </c>
      <c r="M10527">
        <v>959</v>
      </c>
      <c r="N10527" t="s">
        <v>18</v>
      </c>
      <c r="O10527">
        <v>0</v>
      </c>
      <c r="P10527">
        <v>3006</v>
      </c>
    </row>
    <row r="10528" spans="1:16" x14ac:dyDescent="0.25">
      <c r="A10528" t="s">
        <v>15792</v>
      </c>
      <c r="B10528">
        <v>459</v>
      </c>
      <c r="C10528" s="3" t="str">
        <f>HYPERLINK("http://www.uniprot.org/uniprot/I3SGL0","tr|I3SGL0|I3SGL0_MEDTR")</f>
        <v>tr|I3SGL0|I3SGL0_MEDTR</v>
      </c>
      <c r="D10528" t="s">
        <v>22</v>
      </c>
      <c r="E10528">
        <v>85.92</v>
      </c>
      <c r="F10528">
        <v>135</v>
      </c>
      <c r="G10528">
        <v>19</v>
      </c>
      <c r="H10528">
        <v>0</v>
      </c>
      <c r="I10528">
        <v>49</v>
      </c>
      <c r="J10528">
        <v>453</v>
      </c>
      <c r="K10528">
        <v>1</v>
      </c>
      <c r="L10528">
        <v>5</v>
      </c>
      <c r="M10528">
        <v>139</v>
      </c>
      <c r="N10528" t="s">
        <v>18</v>
      </c>
      <c r="O10528" s="1">
        <v>4.5836200000000003E-59</v>
      </c>
      <c r="P10528">
        <v>591</v>
      </c>
    </row>
    <row r="10529" spans="1:16" x14ac:dyDescent="0.25">
      <c r="A10529" t="s">
        <v>15793</v>
      </c>
      <c r="B10529">
        <v>2655</v>
      </c>
      <c r="C10529" s="3" t="str">
        <f>HYPERLINK("http://www.uniprot.org/uniprot/A2Q3D8","tr|A2Q3D8|A2Q3D8_MEDTR")</f>
        <v>tr|A2Q3D8|A2Q3D8_MEDTR</v>
      </c>
      <c r="D10529" t="s">
        <v>15794</v>
      </c>
      <c r="E10529">
        <v>81.98</v>
      </c>
      <c r="F10529">
        <v>888</v>
      </c>
      <c r="G10529">
        <v>160</v>
      </c>
      <c r="H10529">
        <v>5</v>
      </c>
      <c r="I10529">
        <v>4</v>
      </c>
      <c r="J10529">
        <v>2652</v>
      </c>
      <c r="K10529">
        <v>1</v>
      </c>
      <c r="L10529">
        <v>4</v>
      </c>
      <c r="M10529">
        <v>889</v>
      </c>
      <c r="N10529" t="s">
        <v>18</v>
      </c>
      <c r="O10529">
        <v>0</v>
      </c>
      <c r="P10529">
        <v>3643</v>
      </c>
    </row>
    <row r="10530" spans="1:16" x14ac:dyDescent="0.25">
      <c r="A10530" t="s">
        <v>15795</v>
      </c>
      <c r="B10530">
        <v>2805</v>
      </c>
      <c r="C10530" s="3" t="str">
        <f>HYPERLINK("http://www.uniprot.org/uniprot/K7MFP3","tr|K7MFP3|K7MFP3_SOYBN")</f>
        <v>tr|K7MFP3|K7MFP3_SOYBN</v>
      </c>
      <c r="D10530" t="s">
        <v>28</v>
      </c>
      <c r="E10530">
        <v>58.54</v>
      </c>
      <c r="F10530">
        <v>685</v>
      </c>
      <c r="G10530">
        <v>284</v>
      </c>
      <c r="H10530">
        <v>43</v>
      </c>
      <c r="I10530">
        <v>877</v>
      </c>
      <c r="J10530">
        <v>2802</v>
      </c>
      <c r="K10530">
        <v>1</v>
      </c>
      <c r="L10530">
        <v>558</v>
      </c>
      <c r="M10530">
        <v>1195</v>
      </c>
      <c r="N10530" t="s">
        <v>18</v>
      </c>
      <c r="O10530">
        <v>0</v>
      </c>
      <c r="P10530">
        <v>1777</v>
      </c>
    </row>
    <row r="10531" spans="1:16" x14ac:dyDescent="0.25">
      <c r="A10531" t="s">
        <v>15796</v>
      </c>
      <c r="B10531">
        <v>1092</v>
      </c>
      <c r="C10531" s="3" t="str">
        <f>HYPERLINK("http://www.uniprot.org/uniprot/G7I6T6","tr|G7I6T6|G7I6T6_MEDTR")</f>
        <v>tr|G7I6T6|G7I6T6_MEDTR</v>
      </c>
      <c r="D10531" t="s">
        <v>15797</v>
      </c>
      <c r="E10531">
        <v>72.319999999999993</v>
      </c>
      <c r="F10531">
        <v>383</v>
      </c>
      <c r="G10531">
        <v>106</v>
      </c>
      <c r="H10531">
        <v>20</v>
      </c>
      <c r="I10531">
        <v>1</v>
      </c>
      <c r="J10531">
        <v>1089</v>
      </c>
      <c r="K10531">
        <v>1</v>
      </c>
      <c r="L10531">
        <v>1</v>
      </c>
      <c r="M10531">
        <v>375</v>
      </c>
      <c r="N10531" t="s">
        <v>18</v>
      </c>
      <c r="O10531" s="1">
        <v>6.9395100000000004E-142</v>
      </c>
      <c r="P10531">
        <v>1311</v>
      </c>
    </row>
    <row r="10532" spans="1:16" x14ac:dyDescent="0.25">
      <c r="A10532" t="s">
        <v>15798</v>
      </c>
      <c r="B10532">
        <v>708</v>
      </c>
      <c r="C10532" s="3" t="str">
        <f>HYPERLINK("http://www.uniprot.org/uniprot/G7IEF4","tr|G7IEF4|G7IEF4_MEDTR")</f>
        <v>tr|G7IEF4|G7IEF4_MEDTR</v>
      </c>
      <c r="D10532" t="s">
        <v>15799</v>
      </c>
      <c r="E10532">
        <v>65.87</v>
      </c>
      <c r="F10532">
        <v>293</v>
      </c>
      <c r="G10532">
        <v>100</v>
      </c>
      <c r="H10532">
        <v>58</v>
      </c>
      <c r="I10532">
        <v>1</v>
      </c>
      <c r="J10532">
        <v>705</v>
      </c>
      <c r="K10532">
        <v>1</v>
      </c>
      <c r="L10532">
        <v>64</v>
      </c>
      <c r="M10532">
        <v>356</v>
      </c>
      <c r="N10532" t="s">
        <v>18</v>
      </c>
      <c r="O10532" s="1">
        <v>3.1811099999999999E-102</v>
      </c>
      <c r="P10532">
        <v>966</v>
      </c>
    </row>
    <row r="10533" spans="1:16" x14ac:dyDescent="0.25">
      <c r="A10533" t="s">
        <v>15800</v>
      </c>
      <c r="B10533">
        <v>726</v>
      </c>
      <c r="C10533" s="3" t="str">
        <f>HYPERLINK("http://www.uniprot.org/uniprot/I1JGF8","tr|I1JGF8|I1JGF8_SOYBN")</f>
        <v>tr|I1JGF8|I1JGF8_SOYBN</v>
      </c>
      <c r="D10533" t="s">
        <v>28</v>
      </c>
      <c r="E10533">
        <v>31.32</v>
      </c>
      <c r="F10533">
        <v>249</v>
      </c>
      <c r="G10533">
        <v>171</v>
      </c>
      <c r="H10533">
        <v>16</v>
      </c>
      <c r="I10533">
        <v>4</v>
      </c>
      <c r="J10533">
        <v>702</v>
      </c>
      <c r="K10533">
        <v>1</v>
      </c>
      <c r="L10533">
        <v>331</v>
      </c>
      <c r="M10533">
        <v>565</v>
      </c>
      <c r="N10533" t="s">
        <v>18</v>
      </c>
      <c r="O10533" s="1">
        <v>3.5819599999999998E-19</v>
      </c>
      <c r="P10533">
        <v>250</v>
      </c>
    </row>
    <row r="10534" spans="1:16" x14ac:dyDescent="0.25">
      <c r="A10534" t="s">
        <v>15801</v>
      </c>
      <c r="B10534">
        <v>1113</v>
      </c>
      <c r="C10534" s="3" t="str">
        <f>HYPERLINK("http://www.uniprot.org/uniprot/G8A1N0","tr|G8A1N0|G8A1N0_MEDTR")</f>
        <v>tr|G8A1N0|G8A1N0_MEDTR</v>
      </c>
      <c r="D10534" t="s">
        <v>15802</v>
      </c>
      <c r="E10534">
        <v>78.23</v>
      </c>
      <c r="F10534">
        <v>386</v>
      </c>
      <c r="G10534">
        <v>84</v>
      </c>
      <c r="H10534">
        <v>16</v>
      </c>
      <c r="I10534">
        <v>1</v>
      </c>
      <c r="J10534">
        <v>1110</v>
      </c>
      <c r="K10534">
        <v>1</v>
      </c>
      <c r="L10534">
        <v>1</v>
      </c>
      <c r="M10534">
        <v>383</v>
      </c>
      <c r="N10534" t="s">
        <v>18</v>
      </c>
      <c r="O10534" s="1">
        <v>4.3057299999999998E-171</v>
      </c>
      <c r="P10534">
        <v>1563</v>
      </c>
    </row>
    <row r="10535" spans="1:16" x14ac:dyDescent="0.25">
      <c r="A10535" t="s">
        <v>15803</v>
      </c>
      <c r="B10535">
        <v>939</v>
      </c>
      <c r="C10535" s="3" t="str">
        <f>HYPERLINK("http://www.uniprot.org/uniprot/G7J4D4","tr|G7J4D4|G7J4D4_MEDTR")</f>
        <v>tr|G7J4D4|G7J4D4_MEDTR</v>
      </c>
      <c r="D10535" t="s">
        <v>15804</v>
      </c>
      <c r="E10535">
        <v>82.29</v>
      </c>
      <c r="F10535">
        <v>305</v>
      </c>
      <c r="G10535">
        <v>54</v>
      </c>
      <c r="H10535">
        <v>1</v>
      </c>
      <c r="I10535">
        <v>1</v>
      </c>
      <c r="J10535">
        <v>912</v>
      </c>
      <c r="K10535">
        <v>1</v>
      </c>
      <c r="L10535">
        <v>1</v>
      </c>
      <c r="M10535">
        <v>301</v>
      </c>
      <c r="N10535" t="s">
        <v>18</v>
      </c>
      <c r="O10535" s="1">
        <v>2.88201E-143</v>
      </c>
      <c r="P10535">
        <v>1322</v>
      </c>
    </row>
    <row r="10536" spans="1:16" x14ac:dyDescent="0.25">
      <c r="A10536" t="s">
        <v>15805</v>
      </c>
      <c r="B10536">
        <v>315</v>
      </c>
      <c r="C10536" s="3" t="str">
        <f>HYPERLINK("http://www.uniprot.org/uniprot/D7U2V9","tr|D7U2V9|D7U2V9_VITVI")</f>
        <v>tr|D7U2V9|D7U2V9_VITVI</v>
      </c>
      <c r="D10536" t="s">
        <v>15806</v>
      </c>
      <c r="E10536">
        <v>97.61</v>
      </c>
      <c r="F10536">
        <v>42</v>
      </c>
      <c r="G10536">
        <v>1</v>
      </c>
      <c r="H10536">
        <v>0</v>
      </c>
      <c r="I10536">
        <v>181</v>
      </c>
      <c r="J10536">
        <v>306</v>
      </c>
      <c r="K10536">
        <v>1</v>
      </c>
      <c r="L10536">
        <v>209</v>
      </c>
      <c r="M10536">
        <v>250</v>
      </c>
      <c r="N10536" t="s">
        <v>18</v>
      </c>
      <c r="O10536" s="1">
        <v>5.2267999999999997E-15</v>
      </c>
      <c r="P10536">
        <v>211</v>
      </c>
    </row>
    <row r="10537" spans="1:16" x14ac:dyDescent="0.25">
      <c r="A10537" t="s">
        <v>15807</v>
      </c>
      <c r="B10537">
        <v>1716</v>
      </c>
      <c r="C10537" s="3" t="str">
        <f>HYPERLINK("http://www.uniprot.org/uniprot/I1KLR6","tr|I1KLR6|I1KLR6_SOYBN")</f>
        <v>tr|I1KLR6|I1KLR6_SOYBN</v>
      </c>
      <c r="D10537" t="s">
        <v>28</v>
      </c>
      <c r="E10537">
        <v>86.78</v>
      </c>
      <c r="F10537">
        <v>522</v>
      </c>
      <c r="G10537">
        <v>69</v>
      </c>
      <c r="H10537">
        <v>0</v>
      </c>
      <c r="I10537">
        <v>1</v>
      </c>
      <c r="J10537">
        <v>1566</v>
      </c>
      <c r="K10537">
        <v>1</v>
      </c>
      <c r="L10537">
        <v>1</v>
      </c>
      <c r="M10537">
        <v>521</v>
      </c>
      <c r="N10537" t="s">
        <v>18</v>
      </c>
      <c r="O10537">
        <v>0</v>
      </c>
      <c r="P10537">
        <v>2303</v>
      </c>
    </row>
    <row r="10538" spans="1:16" x14ac:dyDescent="0.25">
      <c r="A10538" t="s">
        <v>15808</v>
      </c>
      <c r="B10538">
        <v>507</v>
      </c>
      <c r="C10538" s="3" t="str">
        <f>HYPERLINK("http://www.uniprot.org/uniprot/K7MPS6","tr|K7MPS6|K7MPS6_SOYBN")</f>
        <v>tr|K7MPS6|K7MPS6_SOYBN</v>
      </c>
      <c r="D10538" t="s">
        <v>28</v>
      </c>
      <c r="E10538">
        <v>72.02</v>
      </c>
      <c r="F10538">
        <v>168</v>
      </c>
      <c r="G10538">
        <v>47</v>
      </c>
      <c r="H10538">
        <v>0</v>
      </c>
      <c r="I10538">
        <v>1</v>
      </c>
      <c r="J10538">
        <v>504</v>
      </c>
      <c r="K10538">
        <v>1</v>
      </c>
      <c r="L10538">
        <v>318</v>
      </c>
      <c r="M10538">
        <v>485</v>
      </c>
      <c r="N10538" t="s">
        <v>18</v>
      </c>
      <c r="O10538" s="1">
        <v>1.03237E-63</v>
      </c>
      <c r="P10538">
        <v>631</v>
      </c>
    </row>
    <row r="10539" spans="1:16" x14ac:dyDescent="0.25">
      <c r="A10539" t="s">
        <v>15809</v>
      </c>
      <c r="B10539">
        <v>1446</v>
      </c>
      <c r="C10539" s="3" t="str">
        <f>HYPERLINK("http://www.uniprot.org/uniprot/I1LWY7","tr|I1LWY7|I1LWY7_SOYBN")</f>
        <v>tr|I1LWY7|I1LWY7_SOYBN</v>
      </c>
      <c r="D10539" t="s">
        <v>71</v>
      </c>
      <c r="E10539">
        <v>83.78</v>
      </c>
      <c r="F10539">
        <v>481</v>
      </c>
      <c r="G10539">
        <v>78</v>
      </c>
      <c r="H10539">
        <v>0</v>
      </c>
      <c r="I10539">
        <v>1</v>
      </c>
      <c r="J10539">
        <v>1443</v>
      </c>
      <c r="K10539">
        <v>1</v>
      </c>
      <c r="L10539">
        <v>166</v>
      </c>
      <c r="M10539">
        <v>638</v>
      </c>
      <c r="N10539" t="s">
        <v>18</v>
      </c>
      <c r="O10539">
        <v>0</v>
      </c>
      <c r="P10539">
        <v>2007</v>
      </c>
    </row>
    <row r="10540" spans="1:16" x14ac:dyDescent="0.25">
      <c r="A10540" t="s">
        <v>15810</v>
      </c>
      <c r="B10540">
        <v>1059</v>
      </c>
      <c r="C10540" s="3" t="str">
        <f>HYPERLINK("http://www.uniprot.org/uniprot/I1LL48","tr|I1LL48|I1LL48_SOYBN")</f>
        <v>tr|I1LL48|I1LL48_SOYBN</v>
      </c>
      <c r="D10540" t="s">
        <v>28</v>
      </c>
      <c r="E10540">
        <v>81.23</v>
      </c>
      <c r="F10540">
        <v>341</v>
      </c>
      <c r="G10540">
        <v>64</v>
      </c>
      <c r="H10540">
        <v>9</v>
      </c>
      <c r="I10540">
        <v>37</v>
      </c>
      <c r="J10540">
        <v>1032</v>
      </c>
      <c r="K10540">
        <v>1</v>
      </c>
      <c r="L10540">
        <v>110</v>
      </c>
      <c r="M10540">
        <v>450</v>
      </c>
      <c r="N10540" t="s">
        <v>18</v>
      </c>
      <c r="O10540" s="1">
        <v>1.10593E-158</v>
      </c>
      <c r="P10540">
        <v>1428</v>
      </c>
    </row>
    <row r="10541" spans="1:16" x14ac:dyDescent="0.25">
      <c r="A10541" t="s">
        <v>15811</v>
      </c>
      <c r="B10541">
        <v>1263</v>
      </c>
      <c r="C10541" s="3" t="str">
        <f>HYPERLINK("http://www.uniprot.org/uniprot/I1MMS9","tr|I1MMS9|I1MMS9_SOYBN")</f>
        <v>tr|I1MMS9|I1MMS9_SOYBN</v>
      </c>
      <c r="D10541" t="s">
        <v>28</v>
      </c>
      <c r="E10541">
        <v>86.64</v>
      </c>
      <c r="F10541">
        <v>397</v>
      </c>
      <c r="G10541">
        <v>53</v>
      </c>
      <c r="H10541">
        <v>1</v>
      </c>
      <c r="I10541">
        <v>55</v>
      </c>
      <c r="J10541">
        <v>1242</v>
      </c>
      <c r="K10541">
        <v>1</v>
      </c>
      <c r="L10541">
        <v>19</v>
      </c>
      <c r="M10541">
        <v>413</v>
      </c>
      <c r="N10541" t="s">
        <v>18</v>
      </c>
      <c r="O10541">
        <v>0</v>
      </c>
      <c r="P10541">
        <v>1780</v>
      </c>
    </row>
    <row r="10542" spans="1:16" x14ac:dyDescent="0.25">
      <c r="A10542" t="s">
        <v>15812</v>
      </c>
      <c r="B10542">
        <v>609</v>
      </c>
      <c r="C10542" s="3" t="str">
        <f>HYPERLINK("http://www.uniprot.org/uniprot/I1KGK4","tr|I1KGK4|I1KGK4_SOYBN")</f>
        <v>tr|I1KGK4|I1KGK4_SOYBN</v>
      </c>
      <c r="D10542" t="s">
        <v>117</v>
      </c>
      <c r="E10542">
        <v>81</v>
      </c>
      <c r="F10542">
        <v>200</v>
      </c>
      <c r="G10542">
        <v>38</v>
      </c>
      <c r="H10542">
        <v>2</v>
      </c>
      <c r="I10542">
        <v>13</v>
      </c>
      <c r="J10542">
        <v>606</v>
      </c>
      <c r="K10542">
        <v>1</v>
      </c>
      <c r="L10542">
        <v>9</v>
      </c>
      <c r="M10542">
        <v>208</v>
      </c>
      <c r="N10542" t="s">
        <v>18</v>
      </c>
      <c r="O10542" s="1">
        <v>5.8517500000000001E-87</v>
      </c>
      <c r="P10542">
        <v>833</v>
      </c>
    </row>
    <row r="10543" spans="1:16" x14ac:dyDescent="0.25">
      <c r="A10543" t="s">
        <v>15813</v>
      </c>
      <c r="B10543">
        <v>1254</v>
      </c>
      <c r="C10543" s="3" t="str">
        <f>HYPERLINK("http://www.uniprot.org/uniprot/B7FLS1","tr|B7FLS1|B7FLS1_MEDTR")</f>
        <v>tr|B7FLS1|B7FLS1_MEDTR</v>
      </c>
      <c r="D10543" t="s">
        <v>15814</v>
      </c>
      <c r="E10543">
        <v>90.64</v>
      </c>
      <c r="F10543">
        <v>417</v>
      </c>
      <c r="G10543">
        <v>39</v>
      </c>
      <c r="H10543">
        <v>0</v>
      </c>
      <c r="I10543">
        <v>1</v>
      </c>
      <c r="J10543">
        <v>1251</v>
      </c>
      <c r="K10543">
        <v>1</v>
      </c>
      <c r="L10543">
        <v>1</v>
      </c>
      <c r="M10543">
        <v>417</v>
      </c>
      <c r="N10543" t="s">
        <v>18</v>
      </c>
      <c r="O10543">
        <v>0</v>
      </c>
      <c r="P10543">
        <v>2011</v>
      </c>
    </row>
    <row r="10544" spans="1:16" x14ac:dyDescent="0.25">
      <c r="A10544" t="s">
        <v>15815</v>
      </c>
      <c r="B10544">
        <v>744</v>
      </c>
      <c r="C10544" s="3" t="str">
        <f>HYPERLINK("http://www.uniprot.org/uniprot/K7MNX2","tr|K7MNX2|K7MNX2_SOYBN")</f>
        <v>tr|K7MNX2|K7MNX2_SOYBN</v>
      </c>
      <c r="D10544" t="s">
        <v>28</v>
      </c>
      <c r="E10544">
        <v>26.12</v>
      </c>
      <c r="F10544">
        <v>111</v>
      </c>
      <c r="G10544">
        <v>82</v>
      </c>
      <c r="H10544">
        <v>2</v>
      </c>
      <c r="I10544">
        <v>1</v>
      </c>
      <c r="J10544">
        <v>327</v>
      </c>
      <c r="K10544">
        <v>1</v>
      </c>
      <c r="L10544">
        <v>404</v>
      </c>
      <c r="M10544">
        <v>514</v>
      </c>
      <c r="N10544" t="s">
        <v>18</v>
      </c>
      <c r="O10544" s="1">
        <v>2.0559200000000001E-9</v>
      </c>
      <c r="P10544">
        <v>166</v>
      </c>
    </row>
    <row r="10545" spans="1:16" x14ac:dyDescent="0.25">
      <c r="A10545" t="s">
        <v>15816</v>
      </c>
      <c r="B10545">
        <v>3099</v>
      </c>
      <c r="C10545" s="3" t="str">
        <f>HYPERLINK("http://www.uniprot.org/uniprot/K4D4S9","tr|K4D4S9|K4D4S9_SOLLC")</f>
        <v>tr|K4D4S9|K4D4S9_SOLLC</v>
      </c>
      <c r="D10545" t="s">
        <v>15817</v>
      </c>
      <c r="E10545">
        <v>55.34</v>
      </c>
      <c r="F10545">
        <v>889</v>
      </c>
      <c r="G10545">
        <v>397</v>
      </c>
      <c r="H10545">
        <v>0</v>
      </c>
      <c r="I10545">
        <v>286</v>
      </c>
      <c r="J10545">
        <v>2952</v>
      </c>
      <c r="K10545">
        <v>1</v>
      </c>
      <c r="L10545">
        <v>97</v>
      </c>
      <c r="M10545">
        <v>893</v>
      </c>
      <c r="N10545" t="s">
        <v>18</v>
      </c>
      <c r="O10545">
        <v>0</v>
      </c>
      <c r="P10545">
        <v>2486</v>
      </c>
    </row>
    <row r="10546" spans="1:16" x14ac:dyDescent="0.25">
      <c r="A10546" t="s">
        <v>15818</v>
      </c>
      <c r="B10546">
        <v>984</v>
      </c>
      <c r="C10546" s="3" t="str">
        <f>HYPERLINK("http://www.uniprot.org/uniprot/B7FIQ5","tr|B7FIQ5|B7FIQ5_MEDTR")</f>
        <v>tr|B7FIQ5|B7FIQ5_MEDTR</v>
      </c>
      <c r="D10546" t="s">
        <v>22</v>
      </c>
      <c r="E10546">
        <v>67.88</v>
      </c>
      <c r="F10546">
        <v>327</v>
      </c>
      <c r="G10546">
        <v>105</v>
      </c>
      <c r="H10546">
        <v>0</v>
      </c>
      <c r="I10546">
        <v>1</v>
      </c>
      <c r="J10546">
        <v>981</v>
      </c>
      <c r="K10546">
        <v>1</v>
      </c>
      <c r="L10546">
        <v>1</v>
      </c>
      <c r="M10546">
        <v>326</v>
      </c>
      <c r="N10546" t="s">
        <v>18</v>
      </c>
      <c r="O10546" s="1">
        <v>1.8490099999999998E-127</v>
      </c>
      <c r="P10546">
        <v>1186</v>
      </c>
    </row>
    <row r="10547" spans="1:16" x14ac:dyDescent="0.25">
      <c r="A10547" t="s">
        <v>15819</v>
      </c>
      <c r="B10547">
        <v>2085</v>
      </c>
      <c r="C10547" s="3" t="str">
        <f>HYPERLINK("http://www.uniprot.org/uniprot/I1M0I3","tr|I1M0I3|I1M0I3_SOYBN")</f>
        <v>tr|I1M0I3|I1M0I3_SOYBN</v>
      </c>
      <c r="D10547" t="s">
        <v>117</v>
      </c>
      <c r="E10547">
        <v>68.290000000000006</v>
      </c>
      <c r="F10547">
        <v>697</v>
      </c>
      <c r="G10547">
        <v>221</v>
      </c>
      <c r="H10547">
        <v>6</v>
      </c>
      <c r="I10547">
        <v>10</v>
      </c>
      <c r="J10547">
        <v>2082</v>
      </c>
      <c r="K10547">
        <v>1</v>
      </c>
      <c r="L10547">
        <v>8</v>
      </c>
      <c r="M10547">
        <v>673</v>
      </c>
      <c r="N10547" t="s">
        <v>18</v>
      </c>
      <c r="O10547">
        <v>0</v>
      </c>
      <c r="P10547">
        <v>2483</v>
      </c>
    </row>
    <row r="10548" spans="1:16" x14ac:dyDescent="0.25">
      <c r="A10548" t="s">
        <v>15820</v>
      </c>
      <c r="B10548">
        <v>1842</v>
      </c>
      <c r="C10548" s="3" t="str">
        <f>HYPERLINK("http://www.uniprot.org/uniprot/K7M192","tr|K7M192|K7M192_SOYBN")</f>
        <v>tr|K7M192|K7M192_SOYBN</v>
      </c>
      <c r="D10548" t="s">
        <v>28</v>
      </c>
      <c r="E10548">
        <v>49.92</v>
      </c>
      <c r="F10548">
        <v>627</v>
      </c>
      <c r="G10548">
        <v>314</v>
      </c>
      <c r="H10548">
        <v>22</v>
      </c>
      <c r="I10548">
        <v>1</v>
      </c>
      <c r="J10548">
        <v>1815</v>
      </c>
      <c r="K10548">
        <v>1</v>
      </c>
      <c r="L10548">
        <v>2</v>
      </c>
      <c r="M10548">
        <v>568</v>
      </c>
      <c r="N10548" t="s">
        <v>18</v>
      </c>
      <c r="O10548" s="1">
        <v>3.7745399999999998E-142</v>
      </c>
      <c r="P10548">
        <v>1316</v>
      </c>
    </row>
    <row r="10549" spans="1:16" x14ac:dyDescent="0.25">
      <c r="A10549" t="s">
        <v>15821</v>
      </c>
      <c r="B10549">
        <v>1296</v>
      </c>
      <c r="C10549" s="3" t="str">
        <f>HYPERLINK("http://www.uniprot.org/uniprot/G7IHH0","tr|G7IHH0|G7IHH0_MEDTR")</f>
        <v>tr|G7IHH0|G7IHH0_MEDTR</v>
      </c>
      <c r="D10549" t="s">
        <v>15822</v>
      </c>
      <c r="E10549">
        <v>82.25</v>
      </c>
      <c r="F10549">
        <v>355</v>
      </c>
      <c r="G10549">
        <v>63</v>
      </c>
      <c r="H10549">
        <v>16</v>
      </c>
      <c r="I10549">
        <v>7</v>
      </c>
      <c r="J10549">
        <v>1023</v>
      </c>
      <c r="K10549">
        <v>1</v>
      </c>
      <c r="L10549">
        <v>4</v>
      </c>
      <c r="M10549">
        <v>358</v>
      </c>
      <c r="N10549" t="s">
        <v>18</v>
      </c>
      <c r="O10549" s="1">
        <v>1.2004999999999999E-162</v>
      </c>
      <c r="P10549">
        <v>1491</v>
      </c>
    </row>
    <row r="10550" spans="1:16" x14ac:dyDescent="0.25">
      <c r="A10550" t="s">
        <v>15823</v>
      </c>
      <c r="B10550">
        <v>615</v>
      </c>
      <c r="C10550" s="3" t="str">
        <f>HYPERLINK("http://www.uniprot.org/uniprot/I1KZ26","tr|I1KZ26|I1KZ26_SOYBN")</f>
        <v>tr|I1KZ26|I1KZ26_SOYBN</v>
      </c>
      <c r="D10550" t="s">
        <v>28</v>
      </c>
      <c r="E10550">
        <v>82.32</v>
      </c>
      <c r="F10550">
        <v>198</v>
      </c>
      <c r="G10550">
        <v>35</v>
      </c>
      <c r="H10550">
        <v>0</v>
      </c>
      <c r="I10550">
        <v>10</v>
      </c>
      <c r="J10550">
        <v>603</v>
      </c>
      <c r="K10550">
        <v>1</v>
      </c>
      <c r="L10550">
        <v>101</v>
      </c>
      <c r="M10550">
        <v>297</v>
      </c>
      <c r="N10550" t="s">
        <v>18</v>
      </c>
      <c r="O10550" s="1">
        <v>2.2453500000000001E-86</v>
      </c>
      <c r="P10550">
        <v>828</v>
      </c>
    </row>
    <row r="10551" spans="1:16" x14ac:dyDescent="0.25">
      <c r="A10551" t="s">
        <v>15824</v>
      </c>
      <c r="B10551">
        <v>660</v>
      </c>
      <c r="C10551" s="3" t="str">
        <f>HYPERLINK("http://www.uniprot.org/uniprot/Q9XF25","tr|Q9XF25|Q9XF25_SOYBN")</f>
        <v>tr|Q9XF25|Q9XF25_SOYBN</v>
      </c>
      <c r="D10551" t="s">
        <v>15825</v>
      </c>
      <c r="E10551">
        <v>79.290000000000006</v>
      </c>
      <c r="F10551">
        <v>198</v>
      </c>
      <c r="G10551">
        <v>41</v>
      </c>
      <c r="H10551">
        <v>0</v>
      </c>
      <c r="I10551">
        <v>1</v>
      </c>
      <c r="J10551">
        <v>594</v>
      </c>
      <c r="K10551">
        <v>1</v>
      </c>
      <c r="L10551">
        <v>97</v>
      </c>
      <c r="M10551">
        <v>294</v>
      </c>
      <c r="N10551" t="s">
        <v>18</v>
      </c>
      <c r="O10551" s="1">
        <v>8.4132899999999996E-88</v>
      </c>
      <c r="P10551">
        <v>841</v>
      </c>
    </row>
    <row r="10552" spans="1:16" x14ac:dyDescent="0.25">
      <c r="A10552" t="s">
        <v>15826</v>
      </c>
      <c r="B10552">
        <v>471</v>
      </c>
      <c r="C10552" s="3" t="str">
        <f>HYPERLINK("http://www.uniprot.org/uniprot/G7K3J3","tr|G7K3J3|G7K3J3_MEDTR")</f>
        <v>tr|G7K3J3|G7K3J3_MEDTR</v>
      </c>
      <c r="D10552" t="s">
        <v>15827</v>
      </c>
      <c r="E10552">
        <v>78.98</v>
      </c>
      <c r="F10552">
        <v>157</v>
      </c>
      <c r="G10552">
        <v>33</v>
      </c>
      <c r="H10552">
        <v>1</v>
      </c>
      <c r="I10552">
        <v>1</v>
      </c>
      <c r="J10552">
        <v>468</v>
      </c>
      <c r="K10552">
        <v>1</v>
      </c>
      <c r="L10552">
        <v>1</v>
      </c>
      <c r="M10552">
        <v>145</v>
      </c>
      <c r="N10552" t="s">
        <v>18</v>
      </c>
      <c r="O10552" s="1">
        <v>1.3044900000000001E-66</v>
      </c>
      <c r="P10552">
        <v>656</v>
      </c>
    </row>
    <row r="10553" spans="1:16" x14ac:dyDescent="0.25">
      <c r="A10553" t="s">
        <v>15828</v>
      </c>
      <c r="B10553">
        <v>1023</v>
      </c>
      <c r="C10553" s="3" t="str">
        <f>HYPERLINK("http://www.uniprot.org/uniprot/I1NAR1","tr|I1NAR1|I1NAR1_SOYBN")</f>
        <v>tr|I1NAR1|I1NAR1_SOYBN</v>
      </c>
      <c r="D10553" t="s">
        <v>28</v>
      </c>
      <c r="E10553">
        <v>58.2</v>
      </c>
      <c r="F10553">
        <v>335</v>
      </c>
      <c r="G10553">
        <v>140</v>
      </c>
      <c r="H10553">
        <v>4</v>
      </c>
      <c r="I10553">
        <v>25</v>
      </c>
      <c r="J10553">
        <v>1017</v>
      </c>
      <c r="K10553">
        <v>1</v>
      </c>
      <c r="L10553">
        <v>6</v>
      </c>
      <c r="M10553">
        <v>334</v>
      </c>
      <c r="N10553" t="s">
        <v>18</v>
      </c>
      <c r="O10553" s="1">
        <v>1.1967100000000001E-100</v>
      </c>
      <c r="P10553">
        <v>955</v>
      </c>
    </row>
    <row r="10554" spans="1:16" x14ac:dyDescent="0.25">
      <c r="A10554" t="s">
        <v>15829</v>
      </c>
      <c r="B10554">
        <v>438</v>
      </c>
      <c r="C10554" s="3" t="str">
        <f>HYPERLINK("http://www.uniprot.org/uniprot/A2Q3E0","tr|A2Q3E0|A2Q3E0_MEDTR")</f>
        <v>tr|A2Q3E0|A2Q3E0_MEDTR</v>
      </c>
      <c r="D10554" t="s">
        <v>15830</v>
      </c>
      <c r="E10554">
        <v>81.37</v>
      </c>
      <c r="F10554">
        <v>145</v>
      </c>
      <c r="G10554">
        <v>27</v>
      </c>
      <c r="H10554">
        <v>0</v>
      </c>
      <c r="I10554">
        <v>1</v>
      </c>
      <c r="J10554">
        <v>435</v>
      </c>
      <c r="K10554">
        <v>1</v>
      </c>
      <c r="L10554">
        <v>1</v>
      </c>
      <c r="M10554">
        <v>145</v>
      </c>
      <c r="N10554" t="s">
        <v>18</v>
      </c>
      <c r="O10554" s="1">
        <v>8.3781600000000006E-61</v>
      </c>
      <c r="P10554">
        <v>606</v>
      </c>
    </row>
    <row r="10555" spans="1:16" x14ac:dyDescent="0.25">
      <c r="A10555" t="s">
        <v>15831</v>
      </c>
      <c r="B10555">
        <v>1194</v>
      </c>
      <c r="C10555" s="3" t="str">
        <f>HYPERLINK("http://www.uniprot.org/uniprot/I1JVZ0","tr|I1JVZ0|I1JVZ0_SOYBN")</f>
        <v>tr|I1JVZ0|I1JVZ0_SOYBN</v>
      </c>
      <c r="D10555" t="s">
        <v>28</v>
      </c>
      <c r="E10555">
        <v>74.930000000000007</v>
      </c>
      <c r="F10555">
        <v>399</v>
      </c>
      <c r="G10555">
        <v>100</v>
      </c>
      <c r="H10555">
        <v>2</v>
      </c>
      <c r="I10555">
        <v>1</v>
      </c>
      <c r="J10555">
        <v>1191</v>
      </c>
      <c r="K10555">
        <v>1</v>
      </c>
      <c r="L10555">
        <v>1</v>
      </c>
      <c r="M10555">
        <v>396</v>
      </c>
      <c r="N10555" t="s">
        <v>18</v>
      </c>
      <c r="O10555" s="1">
        <v>2.8983800000000001E-168</v>
      </c>
      <c r="P10555">
        <v>1539</v>
      </c>
    </row>
    <row r="10556" spans="1:16" x14ac:dyDescent="0.25">
      <c r="A10556" t="s">
        <v>15832</v>
      </c>
      <c r="B10556">
        <v>2418</v>
      </c>
      <c r="C10556" s="3" t="str">
        <f>HYPERLINK("http://www.uniprot.org/uniprot/K7N541","tr|K7N541|K7N541_SOYBN")</f>
        <v>tr|K7N541|K7N541_SOYBN</v>
      </c>
      <c r="D10556" t="s">
        <v>117</v>
      </c>
      <c r="E10556">
        <v>64.510000000000005</v>
      </c>
      <c r="F10556">
        <v>558</v>
      </c>
      <c r="G10556">
        <v>198</v>
      </c>
      <c r="H10556">
        <v>89</v>
      </c>
      <c r="I10556">
        <v>1</v>
      </c>
      <c r="J10556">
        <v>1407</v>
      </c>
      <c r="K10556">
        <v>1</v>
      </c>
      <c r="L10556">
        <v>137</v>
      </c>
      <c r="M10556">
        <v>694</v>
      </c>
      <c r="N10556" t="s">
        <v>18</v>
      </c>
      <c r="O10556">
        <v>0</v>
      </c>
      <c r="P10556">
        <v>1851</v>
      </c>
    </row>
    <row r="10557" spans="1:16" x14ac:dyDescent="0.25">
      <c r="A10557" t="s">
        <v>15833</v>
      </c>
      <c r="B10557">
        <v>738</v>
      </c>
      <c r="C10557" s="3" t="str">
        <f>HYPERLINK("http://www.uniprot.org/uniprot/G7IEF7","tr|G7IEF7|G7IEF7_MEDTR")</f>
        <v>tr|G7IEF7|G7IEF7_MEDTR</v>
      </c>
      <c r="D10557" t="s">
        <v>15834</v>
      </c>
      <c r="E10557">
        <v>85.36</v>
      </c>
      <c r="F10557">
        <v>246</v>
      </c>
      <c r="G10557">
        <v>36</v>
      </c>
      <c r="H10557">
        <v>1</v>
      </c>
      <c r="I10557">
        <v>1</v>
      </c>
      <c r="J10557">
        <v>735</v>
      </c>
      <c r="K10557">
        <v>1</v>
      </c>
      <c r="L10557">
        <v>1</v>
      </c>
      <c r="M10557">
        <v>246</v>
      </c>
      <c r="N10557" t="s">
        <v>18</v>
      </c>
      <c r="O10557" s="1">
        <v>1.9572200000000001E-113</v>
      </c>
      <c r="P10557">
        <v>1063</v>
      </c>
    </row>
    <row r="10558" spans="1:16" x14ac:dyDescent="0.25">
      <c r="A10558" t="s">
        <v>15835</v>
      </c>
      <c r="B10558">
        <v>1044</v>
      </c>
      <c r="C10558" s="3" t="str">
        <f>HYPERLINK("http://www.uniprot.org/uniprot/I1L2K9","tr|I1L2K9|I1L2K9_SOYBN")</f>
        <v>tr|I1L2K9|I1L2K9_SOYBN</v>
      </c>
      <c r="D10558" t="s">
        <v>117</v>
      </c>
      <c r="E10558">
        <v>55.49</v>
      </c>
      <c r="F10558">
        <v>364</v>
      </c>
      <c r="G10558">
        <v>162</v>
      </c>
      <c r="H10558">
        <v>32</v>
      </c>
      <c r="I10558">
        <v>1</v>
      </c>
      <c r="J10558">
        <v>996</v>
      </c>
      <c r="K10558">
        <v>1</v>
      </c>
      <c r="L10558">
        <v>1</v>
      </c>
      <c r="M10558">
        <v>314</v>
      </c>
      <c r="N10558" t="s">
        <v>18</v>
      </c>
      <c r="O10558" s="1">
        <v>1.0543299999999999E-83</v>
      </c>
      <c r="P10558">
        <v>809</v>
      </c>
    </row>
    <row r="10559" spans="1:16" x14ac:dyDescent="0.25">
      <c r="A10559" t="s">
        <v>15836</v>
      </c>
      <c r="B10559">
        <v>480</v>
      </c>
      <c r="C10559" s="3" t="str">
        <f>HYPERLINK("http://www.uniprot.org/uniprot/I1KBM7","tr|I1KBM7|I1KBM7_SOYBN")</f>
        <v>tr|I1KBM7|I1KBM7_SOYBN</v>
      </c>
      <c r="D10559" t="s">
        <v>28</v>
      </c>
      <c r="E10559">
        <v>90.56</v>
      </c>
      <c r="F10559">
        <v>159</v>
      </c>
      <c r="G10559">
        <v>15</v>
      </c>
      <c r="H10559">
        <v>0</v>
      </c>
      <c r="I10559">
        <v>1</v>
      </c>
      <c r="J10559">
        <v>477</v>
      </c>
      <c r="K10559">
        <v>1</v>
      </c>
      <c r="L10559">
        <v>93</v>
      </c>
      <c r="M10559">
        <v>251</v>
      </c>
      <c r="N10559" t="s">
        <v>18</v>
      </c>
      <c r="O10559" s="1">
        <v>1.08107E-76</v>
      </c>
      <c r="P10559">
        <v>743</v>
      </c>
    </row>
    <row r="10560" spans="1:16" x14ac:dyDescent="0.25">
      <c r="A10560" t="s">
        <v>15837</v>
      </c>
      <c r="B10560">
        <v>462</v>
      </c>
      <c r="C10560" s="3" t="str">
        <f>HYPERLINK("http://www.uniprot.org/uniprot/G7J4D3","tr|G7J4D3|G7J4D3_MEDTR")</f>
        <v>tr|G7J4D3|G7J4D3_MEDTR</v>
      </c>
      <c r="D10560" t="s">
        <v>15838</v>
      </c>
      <c r="E10560">
        <v>83.66</v>
      </c>
      <c r="F10560">
        <v>153</v>
      </c>
      <c r="G10560">
        <v>25</v>
      </c>
      <c r="H10560">
        <v>0</v>
      </c>
      <c r="I10560">
        <v>1</v>
      </c>
      <c r="J10560">
        <v>459</v>
      </c>
      <c r="K10560">
        <v>1</v>
      </c>
      <c r="L10560">
        <v>1</v>
      </c>
      <c r="M10560">
        <v>152</v>
      </c>
      <c r="N10560" t="s">
        <v>18</v>
      </c>
      <c r="O10560" s="1">
        <v>1.32403E-66</v>
      </c>
      <c r="P10560">
        <v>656</v>
      </c>
    </row>
    <row r="10561" spans="1:16" x14ac:dyDescent="0.25">
      <c r="A10561" t="s">
        <v>15839</v>
      </c>
      <c r="B10561">
        <v>765</v>
      </c>
      <c r="C10561" s="3" t="str">
        <f>HYPERLINK("http://www.uniprot.org/uniprot/I3SIT6","tr|I3SIT6|I3SIT6_MEDTR")</f>
        <v>tr|I3SIT6|I3SIT6_MEDTR</v>
      </c>
      <c r="D10561" t="s">
        <v>22</v>
      </c>
      <c r="E10561">
        <v>84.12</v>
      </c>
      <c r="F10561">
        <v>252</v>
      </c>
      <c r="G10561">
        <v>40</v>
      </c>
      <c r="H10561">
        <v>3</v>
      </c>
      <c r="I10561">
        <v>16</v>
      </c>
      <c r="J10561">
        <v>762</v>
      </c>
      <c r="K10561">
        <v>1</v>
      </c>
      <c r="L10561">
        <v>35</v>
      </c>
      <c r="M10561">
        <v>286</v>
      </c>
      <c r="N10561" t="s">
        <v>18</v>
      </c>
      <c r="O10561" s="1">
        <v>8.0810500000000001E-113</v>
      </c>
      <c r="P10561">
        <v>1058</v>
      </c>
    </row>
    <row r="10562" spans="1:16" x14ac:dyDescent="0.25">
      <c r="A10562" t="s">
        <v>15840</v>
      </c>
      <c r="B10562">
        <v>1185</v>
      </c>
      <c r="C10562" s="3" t="str">
        <f>HYPERLINK("http://www.uniprot.org/uniprot/I1MZD4","tr|I1MZD4|I1MZD4_SOYBN")</f>
        <v>tr|I1MZD4|I1MZD4_SOYBN</v>
      </c>
      <c r="D10562" t="s">
        <v>28</v>
      </c>
      <c r="E10562">
        <v>86.59</v>
      </c>
      <c r="F10562">
        <v>373</v>
      </c>
      <c r="G10562">
        <v>50</v>
      </c>
      <c r="H10562">
        <v>1</v>
      </c>
      <c r="I10562">
        <v>67</v>
      </c>
      <c r="J10562">
        <v>1182</v>
      </c>
      <c r="K10562">
        <v>1</v>
      </c>
      <c r="L10562">
        <v>12</v>
      </c>
      <c r="M10562">
        <v>384</v>
      </c>
      <c r="N10562" t="s">
        <v>18</v>
      </c>
      <c r="O10562" s="1">
        <v>4.1254499999999999E-175</v>
      </c>
      <c r="P10562">
        <v>1598</v>
      </c>
    </row>
    <row r="10563" spans="1:16" x14ac:dyDescent="0.25">
      <c r="A10563" t="s">
        <v>15841</v>
      </c>
      <c r="B10563">
        <v>1104</v>
      </c>
      <c r="C10563" s="3" t="str">
        <f>HYPERLINK("http://www.uniprot.org/uniprot/B7FKP6","tr|B7FKP6|B7FKP6_MEDTR")</f>
        <v>tr|B7FKP6|B7FKP6_MEDTR</v>
      </c>
      <c r="D10563" t="s">
        <v>22</v>
      </c>
      <c r="E10563">
        <v>94</v>
      </c>
      <c r="F10563">
        <v>367</v>
      </c>
      <c r="G10563">
        <v>22</v>
      </c>
      <c r="H10563">
        <v>0</v>
      </c>
      <c r="I10563">
        <v>1</v>
      </c>
      <c r="J10563">
        <v>1101</v>
      </c>
      <c r="K10563">
        <v>1</v>
      </c>
      <c r="L10563">
        <v>1</v>
      </c>
      <c r="M10563">
        <v>367</v>
      </c>
      <c r="N10563" t="s">
        <v>18</v>
      </c>
      <c r="O10563">
        <v>0</v>
      </c>
      <c r="P10563">
        <v>1818</v>
      </c>
    </row>
    <row r="10564" spans="1:16" x14ac:dyDescent="0.25">
      <c r="A10564" t="s">
        <v>15842</v>
      </c>
      <c r="B10564">
        <v>891</v>
      </c>
      <c r="C10564" s="3" t="str">
        <f>HYPERLINK("http://www.uniprot.org/uniprot/I1M4J7","tr|I1M4J7|I1M4J7_SOYBN")</f>
        <v>tr|I1M4J7|I1M4J7_SOYBN</v>
      </c>
      <c r="D10564" t="s">
        <v>28</v>
      </c>
      <c r="E10564">
        <v>52.92</v>
      </c>
      <c r="F10564">
        <v>325</v>
      </c>
      <c r="G10564">
        <v>153</v>
      </c>
      <c r="H10564">
        <v>29</v>
      </c>
      <c r="I10564">
        <v>1</v>
      </c>
      <c r="J10564">
        <v>888</v>
      </c>
      <c r="K10564">
        <v>1</v>
      </c>
      <c r="L10564">
        <v>8</v>
      </c>
      <c r="M10564">
        <v>326</v>
      </c>
      <c r="N10564" t="s">
        <v>18</v>
      </c>
      <c r="O10564" s="1">
        <v>1.4259699999999999E-80</v>
      </c>
      <c r="P10564">
        <v>781</v>
      </c>
    </row>
    <row r="10565" spans="1:16" x14ac:dyDescent="0.25">
      <c r="A10565" t="s">
        <v>15843</v>
      </c>
      <c r="B10565">
        <v>1119</v>
      </c>
      <c r="C10565" s="3" t="str">
        <f>HYPERLINK("http://www.uniprot.org/uniprot/K7LEX4","tr|K7LEX4|K7LEX4_SOYBN")</f>
        <v>tr|K7LEX4|K7LEX4_SOYBN</v>
      </c>
      <c r="D10565" t="s">
        <v>28</v>
      </c>
      <c r="E10565">
        <v>59.55</v>
      </c>
      <c r="F10565">
        <v>356</v>
      </c>
      <c r="G10565">
        <v>144</v>
      </c>
      <c r="H10565">
        <v>6</v>
      </c>
      <c r="I10565">
        <v>1</v>
      </c>
      <c r="J10565">
        <v>1050</v>
      </c>
      <c r="K10565">
        <v>1</v>
      </c>
      <c r="L10565">
        <v>1</v>
      </c>
      <c r="M10565">
        <v>355</v>
      </c>
      <c r="N10565" t="s">
        <v>18</v>
      </c>
      <c r="O10565" s="1">
        <v>3.0718900000000001E-100</v>
      </c>
      <c r="P10565">
        <v>952</v>
      </c>
    </row>
    <row r="10566" spans="1:16" x14ac:dyDescent="0.25">
      <c r="A10566" t="s">
        <v>15844</v>
      </c>
      <c r="B10566">
        <v>411</v>
      </c>
      <c r="C10566" s="3" t="str">
        <f>HYPERLINK("http://www.uniprot.org/uniprot/G7LFX4","tr|G7LFX4|G7LFX4_MEDTR")</f>
        <v>tr|G7LFX4|G7LFX4_MEDTR</v>
      </c>
      <c r="D10566" t="s">
        <v>15845</v>
      </c>
      <c r="E10566">
        <v>68.08</v>
      </c>
      <c r="F10566">
        <v>141</v>
      </c>
      <c r="G10566">
        <v>45</v>
      </c>
      <c r="H10566">
        <v>5</v>
      </c>
      <c r="I10566">
        <v>1</v>
      </c>
      <c r="J10566">
        <v>408</v>
      </c>
      <c r="K10566">
        <v>1</v>
      </c>
      <c r="L10566">
        <v>81</v>
      </c>
      <c r="M10566">
        <v>204</v>
      </c>
      <c r="N10566" t="s">
        <v>18</v>
      </c>
      <c r="O10566" s="1">
        <v>3.5823399999999999E-40</v>
      </c>
      <c r="P10566">
        <v>428</v>
      </c>
    </row>
    <row r="10567" spans="1:16" x14ac:dyDescent="0.25">
      <c r="A10567" t="s">
        <v>15846</v>
      </c>
      <c r="B10567">
        <v>1581</v>
      </c>
      <c r="C10567" s="3" t="str">
        <f>HYPERLINK("http://www.uniprot.org/uniprot/G7K2C5","tr|G7K2C5|G7K2C5_MEDTR")</f>
        <v>tr|G7K2C5|G7K2C5_MEDTR</v>
      </c>
      <c r="D10567" t="s">
        <v>15847</v>
      </c>
      <c r="E10567">
        <v>88.3</v>
      </c>
      <c r="F10567">
        <v>513</v>
      </c>
      <c r="G10567">
        <v>60</v>
      </c>
      <c r="H10567">
        <v>0</v>
      </c>
      <c r="I10567">
        <v>40</v>
      </c>
      <c r="J10567">
        <v>1578</v>
      </c>
      <c r="K10567">
        <v>1</v>
      </c>
      <c r="L10567">
        <v>13</v>
      </c>
      <c r="M10567">
        <v>521</v>
      </c>
      <c r="N10567" t="s">
        <v>18</v>
      </c>
      <c r="O10567">
        <v>0</v>
      </c>
      <c r="P10567">
        <v>2342</v>
      </c>
    </row>
    <row r="10568" spans="1:16" x14ac:dyDescent="0.25">
      <c r="A10568" t="s">
        <v>15848</v>
      </c>
      <c r="B10568">
        <v>1182</v>
      </c>
      <c r="C10568" s="3" t="str">
        <f>HYPERLINK("http://www.uniprot.org/uniprot/A5B592","tr|A5B592|A5B592_VITVI")</f>
        <v>tr|A5B592|A5B592_VITVI</v>
      </c>
      <c r="D10568" t="s">
        <v>250</v>
      </c>
      <c r="E10568">
        <v>29.72</v>
      </c>
      <c r="F10568">
        <v>323</v>
      </c>
      <c r="G10568">
        <v>227</v>
      </c>
      <c r="H10568">
        <v>11</v>
      </c>
      <c r="I10568">
        <v>1</v>
      </c>
      <c r="J10568">
        <v>936</v>
      </c>
      <c r="K10568">
        <v>1</v>
      </c>
      <c r="L10568">
        <v>1094</v>
      </c>
      <c r="M10568">
        <v>1408</v>
      </c>
      <c r="N10568" t="s">
        <v>18</v>
      </c>
      <c r="O10568" s="1">
        <v>1.79984E-29</v>
      </c>
      <c r="P10568">
        <v>342</v>
      </c>
    </row>
    <row r="10569" spans="1:16" x14ac:dyDescent="0.25">
      <c r="A10569" t="s">
        <v>15849</v>
      </c>
      <c r="B10569">
        <v>1839</v>
      </c>
      <c r="C10569" s="3" t="str">
        <f>HYPERLINK("http://www.uniprot.org/uniprot/G7I2H0","tr|G7I2H0|G7I2H0_MEDTR")</f>
        <v>tr|G7I2H0|G7I2H0_MEDTR</v>
      </c>
      <c r="D10569" t="s">
        <v>144</v>
      </c>
      <c r="E10569">
        <v>35.4</v>
      </c>
      <c r="F10569">
        <v>305</v>
      </c>
      <c r="G10569">
        <v>197</v>
      </c>
      <c r="H10569">
        <v>0</v>
      </c>
      <c r="I10569">
        <v>865</v>
      </c>
      <c r="J10569">
        <v>1779</v>
      </c>
      <c r="K10569">
        <v>1</v>
      </c>
      <c r="L10569">
        <v>30</v>
      </c>
      <c r="M10569">
        <v>285</v>
      </c>
      <c r="N10569" t="s">
        <v>18</v>
      </c>
      <c r="O10569" s="1">
        <v>4.4411899999999998E-34</v>
      </c>
      <c r="P10569">
        <v>384</v>
      </c>
    </row>
    <row r="10570" spans="1:16" x14ac:dyDescent="0.25">
      <c r="A10570" t="s">
        <v>15850</v>
      </c>
      <c r="B10570">
        <v>1356</v>
      </c>
      <c r="C10570" s="3" t="str">
        <f>HYPERLINK("http://www.uniprot.org/uniprot/K7MIL1","tr|K7MIL1|K7MIL1_SOYBN")</f>
        <v>tr|K7MIL1|K7MIL1_SOYBN</v>
      </c>
      <c r="D10570" t="s">
        <v>28</v>
      </c>
      <c r="E10570">
        <v>55.2</v>
      </c>
      <c r="F10570">
        <v>480</v>
      </c>
      <c r="G10570">
        <v>215</v>
      </c>
      <c r="H10570">
        <v>29</v>
      </c>
      <c r="I10570">
        <v>1</v>
      </c>
      <c r="J10570">
        <v>1353</v>
      </c>
      <c r="K10570">
        <v>1</v>
      </c>
      <c r="L10570">
        <v>1</v>
      </c>
      <c r="M10570">
        <v>477</v>
      </c>
      <c r="N10570" t="s">
        <v>18</v>
      </c>
      <c r="O10570" s="1">
        <v>1.43436E-129</v>
      </c>
      <c r="P10570">
        <v>1206</v>
      </c>
    </row>
    <row r="10571" spans="1:16" x14ac:dyDescent="0.25">
      <c r="A10571" t="s">
        <v>15851</v>
      </c>
      <c r="B10571">
        <v>2355</v>
      </c>
      <c r="C10571" s="3" t="str">
        <f>HYPERLINK("http://www.uniprot.org/uniprot/Q2PF04","tr|Q2PF04|Q2PF04_TRIPR")</f>
        <v>tr|Q2PF04|Q2PF04_TRIPR</v>
      </c>
      <c r="D10571" t="s">
        <v>7515</v>
      </c>
      <c r="E10571">
        <v>80.040000000000006</v>
      </c>
      <c r="F10571">
        <v>426</v>
      </c>
      <c r="G10571">
        <v>85</v>
      </c>
      <c r="H10571">
        <v>16</v>
      </c>
      <c r="I10571">
        <v>1117</v>
      </c>
      <c r="J10571">
        <v>2346</v>
      </c>
      <c r="K10571">
        <v>1</v>
      </c>
      <c r="L10571">
        <v>63</v>
      </c>
      <c r="M10571">
        <v>488</v>
      </c>
      <c r="N10571" t="s">
        <v>18</v>
      </c>
      <c r="O10571">
        <v>0</v>
      </c>
      <c r="P10571">
        <v>1769</v>
      </c>
    </row>
    <row r="10572" spans="1:16" x14ac:dyDescent="0.25">
      <c r="A10572" t="s">
        <v>15852</v>
      </c>
      <c r="B10572">
        <v>177</v>
      </c>
      <c r="C10572" s="3" t="str">
        <f>HYPERLINK("http://www.uniprot.org/uniprot/I1MEU6","tr|I1MEU6|I1MEU6_SOYBN")</f>
        <v>tr|I1MEU6|I1MEU6_SOYBN</v>
      </c>
      <c r="D10572" t="s">
        <v>28</v>
      </c>
      <c r="E10572">
        <v>88.67</v>
      </c>
      <c r="F10572">
        <v>53</v>
      </c>
      <c r="G10572">
        <v>6</v>
      </c>
      <c r="H10572">
        <v>0</v>
      </c>
      <c r="I10572">
        <v>1</v>
      </c>
      <c r="J10572">
        <v>159</v>
      </c>
      <c r="K10572">
        <v>1</v>
      </c>
      <c r="L10572">
        <v>50</v>
      </c>
      <c r="M10572">
        <v>102</v>
      </c>
      <c r="N10572" t="s">
        <v>18</v>
      </c>
      <c r="O10572" s="1">
        <v>7.4743199999999998E-17</v>
      </c>
      <c r="P10572">
        <v>227</v>
      </c>
    </row>
    <row r="10573" spans="1:16" x14ac:dyDescent="0.25">
      <c r="A10573" t="s">
        <v>15853</v>
      </c>
      <c r="B10573">
        <v>279</v>
      </c>
      <c r="C10573" s="3" t="str">
        <f>HYPERLINK("http://www.uniprot.org/uniprot/G7IHG7","tr|G7IHG7|G7IHG7_MEDTR")</f>
        <v>tr|G7IHG7|G7IHG7_MEDTR</v>
      </c>
      <c r="D10573" t="s">
        <v>15854</v>
      </c>
      <c r="E10573">
        <v>72.88</v>
      </c>
      <c r="F10573">
        <v>59</v>
      </c>
      <c r="G10573">
        <v>16</v>
      </c>
      <c r="H10573">
        <v>3</v>
      </c>
      <c r="I10573">
        <v>106</v>
      </c>
      <c r="J10573">
        <v>273</v>
      </c>
      <c r="K10573">
        <v>1</v>
      </c>
      <c r="L10573">
        <v>48</v>
      </c>
      <c r="M10573">
        <v>106</v>
      </c>
      <c r="N10573" t="s">
        <v>18</v>
      </c>
      <c r="O10573" s="1">
        <v>8.1620799999999997E-16</v>
      </c>
      <c r="P10573">
        <v>218</v>
      </c>
    </row>
    <row r="10574" spans="1:16" x14ac:dyDescent="0.25">
      <c r="A10574" t="s">
        <v>15855</v>
      </c>
      <c r="B10574">
        <v>318</v>
      </c>
      <c r="C10574" s="3" t="str">
        <f>HYPERLINK("http://www.uniprot.org/uniprot/K7MM33","tr|K7MM33|K7MM33_SOYBN")</f>
        <v>tr|K7MM33|K7MM33_SOYBN</v>
      </c>
      <c r="D10574" t="s">
        <v>28</v>
      </c>
      <c r="E10574">
        <v>50.63</v>
      </c>
      <c r="F10574">
        <v>79</v>
      </c>
      <c r="G10574">
        <v>39</v>
      </c>
      <c r="H10574">
        <v>0</v>
      </c>
      <c r="I10574">
        <v>34</v>
      </c>
      <c r="J10574">
        <v>270</v>
      </c>
      <c r="K10574">
        <v>1</v>
      </c>
      <c r="L10574">
        <v>232</v>
      </c>
      <c r="M10574">
        <v>310</v>
      </c>
      <c r="N10574" t="s">
        <v>18</v>
      </c>
      <c r="O10574" s="1">
        <v>1.3564E-11</v>
      </c>
      <c r="P10574">
        <v>177</v>
      </c>
    </row>
    <row r="10575" spans="1:16" x14ac:dyDescent="0.25">
      <c r="A10575" t="s">
        <v>15856</v>
      </c>
      <c r="B10575">
        <v>1290</v>
      </c>
      <c r="C10575" s="3" t="str">
        <f>HYPERLINK("http://www.uniprot.org/uniprot/G7KLB1","tr|G7KLB1|G7KLB1_MEDTR")</f>
        <v>tr|G7KLB1|G7KLB1_MEDTR</v>
      </c>
      <c r="D10575" t="s">
        <v>15857</v>
      </c>
      <c r="E10575">
        <v>59.57</v>
      </c>
      <c r="F10575">
        <v>428</v>
      </c>
      <c r="G10575">
        <v>173</v>
      </c>
      <c r="H10575">
        <v>3</v>
      </c>
      <c r="I10575">
        <v>1</v>
      </c>
      <c r="J10575">
        <v>1275</v>
      </c>
      <c r="K10575">
        <v>1</v>
      </c>
      <c r="L10575">
        <v>1</v>
      </c>
      <c r="M10575">
        <v>407</v>
      </c>
      <c r="N10575" t="s">
        <v>18</v>
      </c>
      <c r="O10575" s="1">
        <v>3.31519E-120</v>
      </c>
      <c r="P10575">
        <v>1125</v>
      </c>
    </row>
    <row r="10576" spans="1:16" x14ac:dyDescent="0.25">
      <c r="A10576" t="s">
        <v>15858</v>
      </c>
      <c r="B10576">
        <v>507</v>
      </c>
      <c r="C10576" s="3" t="str">
        <f>HYPERLINK("http://www.uniprot.org/uniprot/G7K3J2","tr|G7K3J2|G7K3J2_MEDTR")</f>
        <v>tr|G7K3J2|G7K3J2_MEDTR</v>
      </c>
      <c r="D10576" t="s">
        <v>15859</v>
      </c>
      <c r="E10576">
        <v>83.33</v>
      </c>
      <c r="F10576">
        <v>162</v>
      </c>
      <c r="G10576">
        <v>27</v>
      </c>
      <c r="H10576">
        <v>3</v>
      </c>
      <c r="I10576">
        <v>1</v>
      </c>
      <c r="J10576">
        <v>477</v>
      </c>
      <c r="K10576">
        <v>1</v>
      </c>
      <c r="L10576">
        <v>1</v>
      </c>
      <c r="M10576">
        <v>162</v>
      </c>
      <c r="N10576" t="s">
        <v>18</v>
      </c>
      <c r="O10576" s="1">
        <v>2.99678E-71</v>
      </c>
      <c r="P10576">
        <v>696</v>
      </c>
    </row>
    <row r="10577" spans="1:16" x14ac:dyDescent="0.25">
      <c r="A10577" t="s">
        <v>15860</v>
      </c>
      <c r="B10577">
        <v>2673</v>
      </c>
      <c r="C10577" s="3" t="str">
        <f>HYPERLINK("http://www.uniprot.org/uniprot/K7K9P4","tr|K7K9P4|K7K9P4_SOYBN")</f>
        <v>tr|K7K9P4|K7K9P4_SOYBN</v>
      </c>
      <c r="D10577" t="s">
        <v>28</v>
      </c>
      <c r="E10577">
        <v>65.430000000000007</v>
      </c>
      <c r="F10577">
        <v>868</v>
      </c>
      <c r="G10577">
        <v>300</v>
      </c>
      <c r="H10577">
        <v>18</v>
      </c>
      <c r="I10577">
        <v>79</v>
      </c>
      <c r="J10577">
        <v>2628</v>
      </c>
      <c r="K10577">
        <v>1</v>
      </c>
      <c r="L10577">
        <v>29</v>
      </c>
      <c r="M10577">
        <v>892</v>
      </c>
      <c r="N10577" t="s">
        <v>18</v>
      </c>
      <c r="O10577">
        <v>0</v>
      </c>
      <c r="P10577">
        <v>2778</v>
      </c>
    </row>
    <row r="10578" spans="1:16" x14ac:dyDescent="0.25">
      <c r="A10578" t="s">
        <v>15861</v>
      </c>
      <c r="B10578">
        <v>2112</v>
      </c>
      <c r="C10578" s="3" t="str">
        <f>HYPERLINK("http://www.uniprot.org/uniprot/A2Q3E1","tr|A2Q3E1|A2Q3E1_MEDTR")</f>
        <v>tr|A2Q3E1|A2Q3E1_MEDTR</v>
      </c>
      <c r="D10578" t="s">
        <v>15862</v>
      </c>
      <c r="E10578">
        <v>76.05</v>
      </c>
      <c r="F10578">
        <v>710</v>
      </c>
      <c r="G10578">
        <v>170</v>
      </c>
      <c r="H10578">
        <v>7</v>
      </c>
      <c r="I10578">
        <v>1</v>
      </c>
      <c r="J10578">
        <v>2109</v>
      </c>
      <c r="K10578">
        <v>1</v>
      </c>
      <c r="L10578">
        <v>1</v>
      </c>
      <c r="M10578">
        <v>710</v>
      </c>
      <c r="N10578" t="s">
        <v>18</v>
      </c>
      <c r="O10578">
        <v>0</v>
      </c>
      <c r="P10578">
        <v>2694</v>
      </c>
    </row>
    <row r="10579" spans="1:16" x14ac:dyDescent="0.25">
      <c r="A10579" t="s">
        <v>15863</v>
      </c>
      <c r="B10579">
        <v>339</v>
      </c>
      <c r="C10579" s="3" t="str">
        <f>HYPERLINK("http://www.uniprot.org/uniprot/C6TGA7","tr|C6TGA7|C6TGA7_SOYBN")</f>
        <v>tr|C6TGA7|C6TGA7_SOYBN</v>
      </c>
      <c r="D10579" t="s">
        <v>210</v>
      </c>
      <c r="E10579">
        <v>68.22</v>
      </c>
      <c r="F10579">
        <v>107</v>
      </c>
      <c r="G10579">
        <v>34</v>
      </c>
      <c r="H10579">
        <v>0</v>
      </c>
      <c r="I10579">
        <v>13</v>
      </c>
      <c r="J10579">
        <v>333</v>
      </c>
      <c r="K10579">
        <v>1</v>
      </c>
      <c r="L10579">
        <v>209</v>
      </c>
      <c r="M10579">
        <v>315</v>
      </c>
      <c r="N10579" t="s">
        <v>18</v>
      </c>
      <c r="O10579" s="1">
        <v>1.4654399999999999E-33</v>
      </c>
      <c r="P10579">
        <v>371</v>
      </c>
    </row>
    <row r="10580" spans="1:16" x14ac:dyDescent="0.25">
      <c r="A10580" t="s">
        <v>15864</v>
      </c>
      <c r="B10580">
        <v>1542</v>
      </c>
      <c r="C10580" s="3" t="str">
        <f>HYPERLINK("http://www.uniprot.org/uniprot/G7I6T2","tr|G7I6T2|G7I6T2_MEDTR")</f>
        <v>tr|G7I6T2|G7I6T2_MEDTR</v>
      </c>
      <c r="D10580" t="s">
        <v>15865</v>
      </c>
      <c r="E10580">
        <v>87.35</v>
      </c>
      <c r="F10580">
        <v>514</v>
      </c>
      <c r="G10580">
        <v>65</v>
      </c>
      <c r="H10580">
        <v>1</v>
      </c>
      <c r="I10580">
        <v>1</v>
      </c>
      <c r="J10580">
        <v>1539</v>
      </c>
      <c r="K10580">
        <v>1</v>
      </c>
      <c r="L10580">
        <v>76</v>
      </c>
      <c r="M10580">
        <v>584</v>
      </c>
      <c r="N10580" t="s">
        <v>18</v>
      </c>
      <c r="O10580">
        <v>0</v>
      </c>
      <c r="P10580">
        <v>2436</v>
      </c>
    </row>
    <row r="10581" spans="1:16" x14ac:dyDescent="0.25">
      <c r="A10581" t="s">
        <v>15866</v>
      </c>
      <c r="B10581">
        <v>1020</v>
      </c>
      <c r="C10581" s="3" t="str">
        <f>HYPERLINK("http://www.uniprot.org/uniprot/G7IEF8","tr|G7IEF8|G7IEF8_MEDTR")</f>
        <v>tr|G7IEF8|G7IEF8_MEDTR</v>
      </c>
      <c r="D10581" t="s">
        <v>15867</v>
      </c>
      <c r="E10581">
        <v>61.98</v>
      </c>
      <c r="F10581">
        <v>342</v>
      </c>
      <c r="G10581">
        <v>130</v>
      </c>
      <c r="H10581">
        <v>5</v>
      </c>
      <c r="I10581">
        <v>1</v>
      </c>
      <c r="J10581">
        <v>1011</v>
      </c>
      <c r="K10581">
        <v>1</v>
      </c>
      <c r="L10581">
        <v>1</v>
      </c>
      <c r="M10581">
        <v>325</v>
      </c>
      <c r="N10581" t="s">
        <v>18</v>
      </c>
      <c r="O10581" s="1">
        <v>1.3163400000000001E-99</v>
      </c>
      <c r="P10581">
        <v>946</v>
      </c>
    </row>
    <row r="10582" spans="1:16" x14ac:dyDescent="0.25">
      <c r="A10582" t="s">
        <v>15868</v>
      </c>
      <c r="B10582">
        <v>1584</v>
      </c>
      <c r="C10582" s="3" t="str">
        <f>HYPERLINK("http://www.uniprot.org/uniprot/I1KBM8","tr|I1KBM8|I1KBM8_SOYBN")</f>
        <v>tr|I1KBM8|I1KBM8_SOYBN</v>
      </c>
      <c r="D10582" t="s">
        <v>28</v>
      </c>
      <c r="E10582">
        <v>92.4</v>
      </c>
      <c r="F10582">
        <v>527</v>
      </c>
      <c r="G10582">
        <v>40</v>
      </c>
      <c r="H10582">
        <v>0</v>
      </c>
      <c r="I10582">
        <v>1</v>
      </c>
      <c r="J10582">
        <v>1581</v>
      </c>
      <c r="K10582">
        <v>1</v>
      </c>
      <c r="L10582">
        <v>1</v>
      </c>
      <c r="M10582">
        <v>527</v>
      </c>
      <c r="N10582" t="s">
        <v>18</v>
      </c>
      <c r="O10582">
        <v>0</v>
      </c>
      <c r="P10582">
        <v>2626</v>
      </c>
    </row>
    <row r="10583" spans="1:16" x14ac:dyDescent="0.25">
      <c r="A10583" t="s">
        <v>15869</v>
      </c>
      <c r="B10583">
        <v>750</v>
      </c>
      <c r="C10583" s="3" t="str">
        <f>HYPERLINK("http://www.uniprot.org/uniprot/G7J4D2","tr|G7J4D2|G7J4D2_MEDTR")</f>
        <v>tr|G7J4D2|G7J4D2_MEDTR</v>
      </c>
      <c r="D10583" t="s">
        <v>15870</v>
      </c>
      <c r="E10583">
        <v>90.36</v>
      </c>
      <c r="F10583">
        <v>249</v>
      </c>
      <c r="G10583">
        <v>24</v>
      </c>
      <c r="H10583">
        <v>0</v>
      </c>
      <c r="I10583">
        <v>1</v>
      </c>
      <c r="J10583">
        <v>747</v>
      </c>
      <c r="K10583">
        <v>1</v>
      </c>
      <c r="L10583">
        <v>111</v>
      </c>
      <c r="M10583">
        <v>359</v>
      </c>
      <c r="N10583" t="s">
        <v>18</v>
      </c>
      <c r="O10583" s="1">
        <v>7.9555599999999996E-126</v>
      </c>
      <c r="P10583">
        <v>1170</v>
      </c>
    </row>
    <row r="10584" spans="1:16" x14ac:dyDescent="0.25">
      <c r="A10584" t="s">
        <v>15871</v>
      </c>
      <c r="B10584">
        <v>843</v>
      </c>
      <c r="C10584" s="3" t="str">
        <f>HYPERLINK("http://www.uniprot.org/uniprot/A2Q2T1","tr|A2Q2T1|A2Q2T1_MEDTR")</f>
        <v>tr|A2Q2T1|A2Q2T1_MEDTR</v>
      </c>
      <c r="D10584" t="s">
        <v>337</v>
      </c>
      <c r="E10584">
        <v>77.209999999999994</v>
      </c>
      <c r="F10584">
        <v>294</v>
      </c>
      <c r="G10584">
        <v>67</v>
      </c>
      <c r="H10584">
        <v>26</v>
      </c>
      <c r="I10584">
        <v>1</v>
      </c>
      <c r="J10584">
        <v>804</v>
      </c>
      <c r="K10584">
        <v>1</v>
      </c>
      <c r="L10584">
        <v>184</v>
      </c>
      <c r="M10584">
        <v>477</v>
      </c>
      <c r="N10584" t="s">
        <v>18</v>
      </c>
      <c r="O10584" s="1">
        <v>1.7611599999999999E-122</v>
      </c>
      <c r="P10584">
        <v>1142</v>
      </c>
    </row>
    <row r="10585" spans="1:16" x14ac:dyDescent="0.25">
      <c r="A10585" t="s">
        <v>15872</v>
      </c>
      <c r="B10585">
        <v>1254</v>
      </c>
      <c r="C10585" s="3" t="str">
        <f>HYPERLINK("http://www.uniprot.org/uniprot/I1MEQ1","tr|I1MEQ1|I1MEQ1_SOYBN")</f>
        <v>tr|I1MEQ1|I1MEQ1_SOYBN</v>
      </c>
      <c r="D10585" t="s">
        <v>28</v>
      </c>
      <c r="E10585">
        <v>80.52</v>
      </c>
      <c r="F10585">
        <v>421</v>
      </c>
      <c r="G10585">
        <v>82</v>
      </c>
      <c r="H10585">
        <v>4</v>
      </c>
      <c r="I10585">
        <v>1</v>
      </c>
      <c r="J10585">
        <v>1251</v>
      </c>
      <c r="K10585">
        <v>1</v>
      </c>
      <c r="L10585">
        <v>1</v>
      </c>
      <c r="M10585">
        <v>421</v>
      </c>
      <c r="N10585" t="s">
        <v>18</v>
      </c>
      <c r="O10585">
        <v>0</v>
      </c>
      <c r="P10585">
        <v>1668</v>
      </c>
    </row>
    <row r="10586" spans="1:16" x14ac:dyDescent="0.25">
      <c r="A10586" t="s">
        <v>15873</v>
      </c>
      <c r="B10586">
        <v>2562</v>
      </c>
      <c r="C10586" s="3" t="str">
        <f>HYPERLINK("http://www.uniprot.org/uniprot/I1LME4","tr|I1LME4|I1LME4_SOYBN")</f>
        <v>tr|I1LME4|I1LME4_SOYBN</v>
      </c>
      <c r="D10586" t="s">
        <v>28</v>
      </c>
      <c r="E10586">
        <v>86.08</v>
      </c>
      <c r="F10586">
        <v>819</v>
      </c>
      <c r="G10586">
        <v>114</v>
      </c>
      <c r="H10586">
        <v>2</v>
      </c>
      <c r="I10586">
        <v>1</v>
      </c>
      <c r="J10586">
        <v>2451</v>
      </c>
      <c r="K10586">
        <v>1</v>
      </c>
      <c r="L10586">
        <v>1</v>
      </c>
      <c r="M10586">
        <v>819</v>
      </c>
      <c r="N10586" t="s">
        <v>18</v>
      </c>
      <c r="O10586">
        <v>0</v>
      </c>
      <c r="P10586">
        <v>3612</v>
      </c>
    </row>
    <row r="10587" spans="1:16" x14ac:dyDescent="0.25">
      <c r="A10587" t="s">
        <v>15874</v>
      </c>
      <c r="B10587">
        <v>2121</v>
      </c>
      <c r="C10587" s="3" t="str">
        <f>HYPERLINK("http://www.uniprot.org/uniprot/I1LR43","tr|I1LR43|I1LR43_SOYBN")</f>
        <v>tr|I1LR43|I1LR43_SOYBN</v>
      </c>
      <c r="D10587" t="s">
        <v>28</v>
      </c>
      <c r="E10587">
        <v>74.02</v>
      </c>
      <c r="F10587">
        <v>720</v>
      </c>
      <c r="G10587">
        <v>187</v>
      </c>
      <c r="H10587">
        <v>14</v>
      </c>
      <c r="I10587">
        <v>1</v>
      </c>
      <c r="J10587">
        <v>2118</v>
      </c>
      <c r="K10587">
        <v>1</v>
      </c>
      <c r="L10587">
        <v>1</v>
      </c>
      <c r="M10587">
        <v>701</v>
      </c>
      <c r="N10587" t="s">
        <v>18</v>
      </c>
      <c r="O10587">
        <v>0</v>
      </c>
      <c r="P10587">
        <v>2604</v>
      </c>
    </row>
    <row r="10588" spans="1:16" x14ac:dyDescent="0.25">
      <c r="A10588" t="s">
        <v>15875</v>
      </c>
      <c r="B10588">
        <v>3147</v>
      </c>
      <c r="C10588" s="3" t="str">
        <f>HYPERLINK("http://www.uniprot.org/uniprot/I1MMW2","tr|I1MMW2|I1MMW2_SOYBN")</f>
        <v>tr|I1MMW2|I1MMW2_SOYBN</v>
      </c>
      <c r="D10588" t="s">
        <v>71</v>
      </c>
      <c r="E10588">
        <v>82.43</v>
      </c>
      <c r="F10588">
        <v>1059</v>
      </c>
      <c r="G10588">
        <v>186</v>
      </c>
      <c r="H10588">
        <v>15</v>
      </c>
      <c r="I10588">
        <v>1</v>
      </c>
      <c r="J10588">
        <v>3132</v>
      </c>
      <c r="K10588">
        <v>1</v>
      </c>
      <c r="L10588">
        <v>1</v>
      </c>
      <c r="M10588">
        <v>1053</v>
      </c>
      <c r="N10588" t="s">
        <v>18</v>
      </c>
      <c r="O10588">
        <v>0</v>
      </c>
      <c r="P10588">
        <v>4399</v>
      </c>
    </row>
    <row r="10589" spans="1:16" x14ac:dyDescent="0.25">
      <c r="A10589" t="s">
        <v>15876</v>
      </c>
      <c r="B10589">
        <v>396</v>
      </c>
      <c r="C10589" s="3" t="str">
        <f>HYPERLINK("http://www.uniprot.org/uniprot/B9SDF7","tr|B9SDF7|B9SDF7_RICCO")</f>
        <v>tr|B9SDF7|B9SDF7_RICCO</v>
      </c>
      <c r="D10589" t="s">
        <v>15877</v>
      </c>
      <c r="E10589">
        <v>90.42</v>
      </c>
      <c r="F10589">
        <v>94</v>
      </c>
      <c r="G10589">
        <v>9</v>
      </c>
      <c r="H10589">
        <v>0</v>
      </c>
      <c r="I10589">
        <v>103</v>
      </c>
      <c r="J10589">
        <v>384</v>
      </c>
      <c r="K10589">
        <v>1</v>
      </c>
      <c r="L10589">
        <v>102</v>
      </c>
      <c r="M10589">
        <v>193</v>
      </c>
      <c r="N10589" t="s">
        <v>18</v>
      </c>
      <c r="O10589" s="1">
        <v>5.1892299999999999E-51</v>
      </c>
      <c r="P10589">
        <v>422</v>
      </c>
    </row>
    <row r="10590" spans="1:16" x14ac:dyDescent="0.25">
      <c r="A10590" t="s">
        <v>15878</v>
      </c>
      <c r="B10590">
        <v>510</v>
      </c>
      <c r="C10590" s="3" t="str">
        <f>HYPERLINK("http://www.uniprot.org/uniprot/I1MRG9","tr|I1MRG9|I1MRG9_SOYBN")</f>
        <v>tr|I1MRG9|I1MRG9_SOYBN</v>
      </c>
      <c r="D10590" t="s">
        <v>117</v>
      </c>
      <c r="E10590">
        <v>70.27</v>
      </c>
      <c r="F10590">
        <v>185</v>
      </c>
      <c r="G10590">
        <v>55</v>
      </c>
      <c r="H10590">
        <v>35</v>
      </c>
      <c r="I10590">
        <v>1</v>
      </c>
      <c r="J10590">
        <v>450</v>
      </c>
      <c r="K10590">
        <v>1</v>
      </c>
      <c r="L10590">
        <v>52</v>
      </c>
      <c r="M10590">
        <v>226</v>
      </c>
      <c r="N10590" t="s">
        <v>18</v>
      </c>
      <c r="O10590" s="1">
        <v>6.8548499999999996E-63</v>
      </c>
      <c r="P10590">
        <v>624</v>
      </c>
    </row>
    <row r="10591" spans="1:16" x14ac:dyDescent="0.25">
      <c r="A10591" t="s">
        <v>15879</v>
      </c>
      <c r="B10591">
        <v>2265</v>
      </c>
      <c r="C10591" s="3" t="str">
        <f>HYPERLINK("http://www.uniprot.org/uniprot/A5BE46","tr|A5BE46|A5BE46_VITVI")</f>
        <v>tr|A5BE46|A5BE46_VITVI</v>
      </c>
      <c r="D10591" t="s">
        <v>462</v>
      </c>
      <c r="E10591">
        <v>79.73</v>
      </c>
      <c r="F10591">
        <v>760</v>
      </c>
      <c r="G10591">
        <v>154</v>
      </c>
      <c r="H10591">
        <v>7</v>
      </c>
      <c r="I10591">
        <v>1</v>
      </c>
      <c r="J10591">
        <v>2259</v>
      </c>
      <c r="K10591">
        <v>1</v>
      </c>
      <c r="L10591">
        <v>594</v>
      </c>
      <c r="M10591">
        <v>1353</v>
      </c>
      <c r="N10591" t="s">
        <v>18</v>
      </c>
      <c r="O10591">
        <v>0</v>
      </c>
      <c r="P10591">
        <v>3239</v>
      </c>
    </row>
    <row r="10592" spans="1:16" x14ac:dyDescent="0.25">
      <c r="A10592" t="s">
        <v>15880</v>
      </c>
      <c r="B10592">
        <v>981</v>
      </c>
      <c r="C10592" s="3" t="str">
        <f>HYPERLINK("http://www.uniprot.org/uniprot/G7KI86","tr|G7KI86|G7KI86_MEDTR")</f>
        <v>tr|G7KI86|G7KI86_MEDTR</v>
      </c>
      <c r="D10592" t="s">
        <v>3942</v>
      </c>
      <c r="E10592">
        <v>43.92</v>
      </c>
      <c r="F10592">
        <v>280</v>
      </c>
      <c r="G10592">
        <v>157</v>
      </c>
      <c r="H10592">
        <v>15</v>
      </c>
      <c r="I10592">
        <v>169</v>
      </c>
      <c r="J10592">
        <v>963</v>
      </c>
      <c r="K10592">
        <v>1</v>
      </c>
      <c r="L10592">
        <v>25</v>
      </c>
      <c r="M10592">
        <v>301</v>
      </c>
      <c r="N10592" t="s">
        <v>18</v>
      </c>
      <c r="O10592" s="1">
        <v>5.6535800000000002E-52</v>
      </c>
      <c r="P10592">
        <v>535</v>
      </c>
    </row>
    <row r="10593" spans="1:16" x14ac:dyDescent="0.25">
      <c r="A10593" t="s">
        <v>15881</v>
      </c>
      <c r="B10593">
        <v>324</v>
      </c>
      <c r="C10593" s="3" t="str">
        <f>HYPERLINK("http://www.uniprot.org/uniprot/K7MIL2","tr|K7MIL2|K7MIL2_SOYBN")</f>
        <v>tr|K7MIL2|K7MIL2_SOYBN</v>
      </c>
      <c r="D10593" t="s">
        <v>28</v>
      </c>
      <c r="E10593">
        <v>71.02</v>
      </c>
      <c r="F10593">
        <v>107</v>
      </c>
      <c r="G10593">
        <v>31</v>
      </c>
      <c r="H10593">
        <v>0</v>
      </c>
      <c r="I10593">
        <v>1</v>
      </c>
      <c r="J10593">
        <v>321</v>
      </c>
      <c r="K10593">
        <v>1</v>
      </c>
      <c r="L10593">
        <v>124</v>
      </c>
      <c r="M10593">
        <v>230</v>
      </c>
      <c r="N10593" t="s">
        <v>18</v>
      </c>
      <c r="O10593" s="1">
        <v>3.9282000000000001E-42</v>
      </c>
      <c r="P10593">
        <v>445</v>
      </c>
    </row>
    <row r="10594" spans="1:16" x14ac:dyDescent="0.25">
      <c r="A10594" t="s">
        <v>15882</v>
      </c>
      <c r="B10594">
        <v>480</v>
      </c>
      <c r="C10594" s="3" t="str">
        <f>HYPERLINK("http://www.uniprot.org/uniprot/I1MEU8","tr|I1MEU8|I1MEU8_SOYBN")</f>
        <v>tr|I1MEU8|I1MEU8_SOYBN</v>
      </c>
      <c r="D10594" t="s">
        <v>1187</v>
      </c>
      <c r="E10594">
        <v>84.74</v>
      </c>
      <c r="F10594">
        <v>118</v>
      </c>
      <c r="G10594">
        <v>18</v>
      </c>
      <c r="H10594">
        <v>1</v>
      </c>
      <c r="I10594">
        <v>46</v>
      </c>
      <c r="J10594">
        <v>396</v>
      </c>
      <c r="K10594">
        <v>1</v>
      </c>
      <c r="L10594">
        <v>53</v>
      </c>
      <c r="M10594">
        <v>169</v>
      </c>
      <c r="N10594" t="s">
        <v>18</v>
      </c>
      <c r="O10594" s="1">
        <v>1.7380000000000001E-50</v>
      </c>
      <c r="P10594">
        <v>517</v>
      </c>
    </row>
    <row r="10595" spans="1:16" x14ac:dyDescent="0.25">
      <c r="A10595" t="s">
        <v>15883</v>
      </c>
      <c r="B10595">
        <v>849</v>
      </c>
      <c r="C10595" s="3" t="str">
        <f>HYPERLINK("http://www.uniprot.org/uniprot/I3SKX6","tr|I3SKX6|I3SKX6_MEDTR")</f>
        <v>tr|I3SKX6|I3SKX6_MEDTR</v>
      </c>
      <c r="D10595" t="s">
        <v>22</v>
      </c>
      <c r="E10595">
        <v>71.64</v>
      </c>
      <c r="F10595">
        <v>268</v>
      </c>
      <c r="G10595">
        <v>76</v>
      </c>
      <c r="H10595">
        <v>0</v>
      </c>
      <c r="I10595">
        <v>37</v>
      </c>
      <c r="J10595">
        <v>840</v>
      </c>
      <c r="K10595">
        <v>1</v>
      </c>
      <c r="L10595">
        <v>9</v>
      </c>
      <c r="M10595">
        <v>270</v>
      </c>
      <c r="N10595" t="s">
        <v>18</v>
      </c>
      <c r="O10595" s="1">
        <v>5.0473300000000002E-109</v>
      </c>
      <c r="P10595">
        <v>1026</v>
      </c>
    </row>
    <row r="10596" spans="1:16" x14ac:dyDescent="0.25">
      <c r="A10596" t="s">
        <v>15884</v>
      </c>
      <c r="B10596">
        <v>183</v>
      </c>
      <c r="C10596" s="3" t="str">
        <f>HYPERLINK("http://www.uniprot.org/uniprot/B3NLM7","tr|B3NLM7|B3NLM7_DROER")</f>
        <v>tr|B3NLM7|B3NLM7_DROER</v>
      </c>
      <c r="D10596" t="s">
        <v>15885</v>
      </c>
      <c r="E10596">
        <v>41.5</v>
      </c>
      <c r="F10596">
        <v>53</v>
      </c>
      <c r="G10596">
        <v>31</v>
      </c>
      <c r="H10596">
        <v>0</v>
      </c>
      <c r="I10596">
        <v>18</v>
      </c>
      <c r="J10596">
        <v>176</v>
      </c>
      <c r="K10596">
        <v>3</v>
      </c>
      <c r="L10596">
        <v>465</v>
      </c>
      <c r="M10596">
        <v>517</v>
      </c>
      <c r="N10596" t="s">
        <v>18</v>
      </c>
      <c r="O10596" s="1">
        <v>3.1365899999999999E-7</v>
      </c>
      <c r="P10596">
        <v>144</v>
      </c>
    </row>
    <row r="10597" spans="1:16" x14ac:dyDescent="0.25">
      <c r="A10597" t="s">
        <v>15886</v>
      </c>
      <c r="B10597">
        <v>2064</v>
      </c>
      <c r="C10597" s="3" t="str">
        <f>HYPERLINK("http://www.uniprot.org/uniprot/G7KLA3","tr|G7KLA3|G7KLA3_MEDTR")</f>
        <v>tr|G7KLA3|G7KLA3_MEDTR</v>
      </c>
      <c r="D10597" t="s">
        <v>15887</v>
      </c>
      <c r="E10597">
        <v>79.47</v>
      </c>
      <c r="F10597">
        <v>721</v>
      </c>
      <c r="G10597">
        <v>148</v>
      </c>
      <c r="H10597">
        <v>35</v>
      </c>
      <c r="I10597">
        <v>1</v>
      </c>
      <c r="J10597">
        <v>2058</v>
      </c>
      <c r="K10597">
        <v>1</v>
      </c>
      <c r="L10597">
        <v>1</v>
      </c>
      <c r="M10597">
        <v>720</v>
      </c>
      <c r="N10597" t="s">
        <v>18</v>
      </c>
      <c r="O10597">
        <v>0</v>
      </c>
      <c r="P10597">
        <v>2905</v>
      </c>
    </row>
    <row r="10598" spans="1:16" x14ac:dyDescent="0.25">
      <c r="A10598" t="s">
        <v>15888</v>
      </c>
      <c r="B10598">
        <v>492</v>
      </c>
      <c r="C10598" s="3" t="str">
        <f>HYPERLINK("http://www.uniprot.org/uniprot/B7FMT3","tr|B7FMT3|B7FMT3_MEDTR")</f>
        <v>tr|B7FMT3|B7FMT3_MEDTR</v>
      </c>
      <c r="D10598" t="s">
        <v>22</v>
      </c>
      <c r="E10598">
        <v>85.27</v>
      </c>
      <c r="F10598">
        <v>163</v>
      </c>
      <c r="G10598">
        <v>24</v>
      </c>
      <c r="H10598">
        <v>0</v>
      </c>
      <c r="I10598">
        <v>1</v>
      </c>
      <c r="J10598">
        <v>489</v>
      </c>
      <c r="K10598">
        <v>1</v>
      </c>
      <c r="L10598">
        <v>5</v>
      </c>
      <c r="M10598">
        <v>167</v>
      </c>
      <c r="N10598" t="s">
        <v>18</v>
      </c>
      <c r="O10598" s="1">
        <v>2.60905E-75</v>
      </c>
      <c r="P10598">
        <v>731</v>
      </c>
    </row>
    <row r="10599" spans="1:16" x14ac:dyDescent="0.25">
      <c r="A10599" t="s">
        <v>15889</v>
      </c>
      <c r="B10599">
        <v>267</v>
      </c>
      <c r="C10599" s="3" t="str">
        <f>HYPERLINK("http://www.uniprot.org/uniprot/K7MKX7","tr|K7MKX7|K7MKX7_SOYBN")</f>
        <v>tr|K7MKX7|K7MKX7_SOYBN</v>
      </c>
      <c r="D10599" t="s">
        <v>28</v>
      </c>
      <c r="E10599">
        <v>77.27</v>
      </c>
      <c r="F10599">
        <v>88</v>
      </c>
      <c r="G10599">
        <v>20</v>
      </c>
      <c r="H10599">
        <v>0</v>
      </c>
      <c r="I10599">
        <v>1</v>
      </c>
      <c r="J10599">
        <v>264</v>
      </c>
      <c r="K10599">
        <v>1</v>
      </c>
      <c r="L10599">
        <v>293</v>
      </c>
      <c r="M10599">
        <v>380</v>
      </c>
      <c r="N10599" t="s">
        <v>18</v>
      </c>
      <c r="O10599" s="1">
        <v>1.77202E-31</v>
      </c>
      <c r="P10599">
        <v>353</v>
      </c>
    </row>
    <row r="10600" spans="1:16" x14ac:dyDescent="0.25">
      <c r="A10600" t="s">
        <v>15890</v>
      </c>
      <c r="B10600">
        <v>510</v>
      </c>
      <c r="C10600" s="3" t="str">
        <f>HYPERLINK("http://www.uniprot.org/uniprot/B9RUD0","tr|B9RUD0|B9RUD0_RICCO")</f>
        <v>tr|B9RUD0|B9RUD0_RICCO</v>
      </c>
      <c r="D10600" t="s">
        <v>15891</v>
      </c>
      <c r="E10600">
        <v>53.57</v>
      </c>
      <c r="F10600">
        <v>140</v>
      </c>
      <c r="G10600">
        <v>65</v>
      </c>
      <c r="H10600">
        <v>0</v>
      </c>
      <c r="I10600">
        <v>10</v>
      </c>
      <c r="J10600">
        <v>429</v>
      </c>
      <c r="K10600">
        <v>1</v>
      </c>
      <c r="L10600">
        <v>66</v>
      </c>
      <c r="M10600">
        <v>205</v>
      </c>
      <c r="N10600" t="s">
        <v>18</v>
      </c>
      <c r="O10600" s="1">
        <v>2.1507500000000001E-32</v>
      </c>
      <c r="P10600">
        <v>361</v>
      </c>
    </row>
    <row r="10601" spans="1:16" x14ac:dyDescent="0.25">
      <c r="A10601" t="s">
        <v>15892</v>
      </c>
      <c r="B10601">
        <v>1980</v>
      </c>
      <c r="C10601" s="3" t="str">
        <f>HYPERLINK("http://www.uniprot.org/uniprot/G7I6T1","tr|G7I6T1|G7I6T1_MEDTR")</f>
        <v>tr|G7I6T1|G7I6T1_MEDTR</v>
      </c>
      <c r="D10601" t="s">
        <v>15893</v>
      </c>
      <c r="E10601">
        <v>69.39</v>
      </c>
      <c r="F10601">
        <v>660</v>
      </c>
      <c r="G10601">
        <v>202</v>
      </c>
      <c r="H10601">
        <v>2</v>
      </c>
      <c r="I10601">
        <v>1</v>
      </c>
      <c r="J10601">
        <v>1974</v>
      </c>
      <c r="K10601">
        <v>1</v>
      </c>
      <c r="L10601">
        <v>1</v>
      </c>
      <c r="M10601">
        <v>631</v>
      </c>
      <c r="N10601" t="s">
        <v>18</v>
      </c>
      <c r="O10601">
        <v>0</v>
      </c>
      <c r="P10601">
        <v>2287</v>
      </c>
    </row>
    <row r="10602" spans="1:16" x14ac:dyDescent="0.25">
      <c r="A10602" t="s">
        <v>15894</v>
      </c>
      <c r="B10602">
        <v>864</v>
      </c>
      <c r="C10602" s="3" t="str">
        <f>HYPERLINK("http://www.uniprot.org/uniprot/G7IEF9","tr|G7IEF9|G7IEF9_MEDTR")</f>
        <v>tr|G7IEF9|G7IEF9_MEDTR</v>
      </c>
      <c r="D10602" t="s">
        <v>15895</v>
      </c>
      <c r="E10602">
        <v>81.25</v>
      </c>
      <c r="F10602">
        <v>288</v>
      </c>
      <c r="G10602">
        <v>54</v>
      </c>
      <c r="H10602">
        <v>1</v>
      </c>
      <c r="I10602">
        <v>1</v>
      </c>
      <c r="J10602">
        <v>861</v>
      </c>
      <c r="K10602">
        <v>1</v>
      </c>
      <c r="L10602">
        <v>40</v>
      </c>
      <c r="M10602">
        <v>327</v>
      </c>
      <c r="N10602" t="s">
        <v>18</v>
      </c>
      <c r="O10602" s="1">
        <v>6.7817899999999999E-133</v>
      </c>
      <c r="P10602">
        <v>1232</v>
      </c>
    </row>
    <row r="10603" spans="1:16" x14ac:dyDescent="0.25">
      <c r="A10603" t="s">
        <v>15896</v>
      </c>
      <c r="B10603">
        <v>660</v>
      </c>
      <c r="C10603" s="3" t="str">
        <f>HYPERLINK("http://www.uniprot.org/uniprot/G7I5E7","tr|G7I5E7|G7I5E7_MEDTR")</f>
        <v>tr|G7I5E7|G7I5E7_MEDTR</v>
      </c>
      <c r="D10603" t="s">
        <v>15897</v>
      </c>
      <c r="E10603">
        <v>74.89</v>
      </c>
      <c r="F10603">
        <v>247</v>
      </c>
      <c r="G10603">
        <v>62</v>
      </c>
      <c r="H10603">
        <v>28</v>
      </c>
      <c r="I10603">
        <v>1</v>
      </c>
      <c r="J10603">
        <v>657</v>
      </c>
      <c r="K10603">
        <v>1</v>
      </c>
      <c r="L10603">
        <v>1</v>
      </c>
      <c r="M10603">
        <v>246</v>
      </c>
      <c r="N10603" t="s">
        <v>18</v>
      </c>
      <c r="O10603" s="1">
        <v>1.63815E-91</v>
      </c>
      <c r="P10603">
        <v>873</v>
      </c>
    </row>
    <row r="10604" spans="1:16" x14ac:dyDescent="0.25">
      <c r="A10604" t="s">
        <v>15898</v>
      </c>
      <c r="B10604">
        <v>1326</v>
      </c>
      <c r="C10604" s="3" t="str">
        <f>HYPERLINK("http://www.uniprot.org/uniprot/G8A1N5","tr|G8A1N5|G8A1N5_MEDTR")</f>
        <v>tr|G8A1N5|G8A1N5_MEDTR</v>
      </c>
      <c r="D10604" t="s">
        <v>15899</v>
      </c>
      <c r="E10604">
        <v>89.11</v>
      </c>
      <c r="F10604">
        <v>441</v>
      </c>
      <c r="G10604">
        <v>48</v>
      </c>
      <c r="H10604">
        <v>0</v>
      </c>
      <c r="I10604">
        <v>1</v>
      </c>
      <c r="J10604">
        <v>1323</v>
      </c>
      <c r="K10604">
        <v>1</v>
      </c>
      <c r="L10604">
        <v>1</v>
      </c>
      <c r="M10604">
        <v>439</v>
      </c>
      <c r="N10604" t="s">
        <v>18</v>
      </c>
      <c r="O10604">
        <v>0</v>
      </c>
      <c r="P10604">
        <v>2089</v>
      </c>
    </row>
    <row r="10605" spans="1:16" x14ac:dyDescent="0.25">
      <c r="A10605" t="s">
        <v>15900</v>
      </c>
      <c r="B10605">
        <v>1974</v>
      </c>
      <c r="C10605" s="3" t="str">
        <f>HYPERLINK("http://www.uniprot.org/uniprot/G7J4D0","tr|G7J4D0|G7J4D0_MEDTR")</f>
        <v>tr|G7J4D0|G7J4D0_MEDTR</v>
      </c>
      <c r="D10605" t="s">
        <v>15901</v>
      </c>
      <c r="E10605">
        <v>86.1</v>
      </c>
      <c r="F10605">
        <v>655</v>
      </c>
      <c r="G10605">
        <v>91</v>
      </c>
      <c r="H10605">
        <v>0</v>
      </c>
      <c r="I10605">
        <v>7</v>
      </c>
      <c r="J10605">
        <v>1971</v>
      </c>
      <c r="K10605">
        <v>1</v>
      </c>
      <c r="L10605">
        <v>2</v>
      </c>
      <c r="M10605">
        <v>654</v>
      </c>
      <c r="N10605" t="s">
        <v>18</v>
      </c>
      <c r="O10605">
        <v>0</v>
      </c>
      <c r="P10605">
        <v>2855</v>
      </c>
    </row>
    <row r="10606" spans="1:16" x14ac:dyDescent="0.25">
      <c r="A10606" t="s">
        <v>15902</v>
      </c>
      <c r="B10606">
        <v>675</v>
      </c>
      <c r="C10606" s="3" t="str">
        <f>HYPERLINK("http://www.uniprot.org/uniprot/G7L5C3","tr|G7L5C3|G7L5C3_MEDTR")</f>
        <v>tr|G7L5C3|G7L5C3_MEDTR</v>
      </c>
      <c r="D10606" t="s">
        <v>15903</v>
      </c>
      <c r="E10606">
        <v>75.099999999999994</v>
      </c>
      <c r="F10606">
        <v>237</v>
      </c>
      <c r="G10606">
        <v>59</v>
      </c>
      <c r="H10606">
        <v>13</v>
      </c>
      <c r="I10606">
        <v>1</v>
      </c>
      <c r="J10606">
        <v>672</v>
      </c>
      <c r="K10606">
        <v>1</v>
      </c>
      <c r="L10606">
        <v>117</v>
      </c>
      <c r="M10606">
        <v>352</v>
      </c>
      <c r="N10606" t="s">
        <v>18</v>
      </c>
      <c r="O10606" s="1">
        <v>2.8756200000000001E-86</v>
      </c>
      <c r="P10606">
        <v>828</v>
      </c>
    </row>
    <row r="10607" spans="1:16" x14ac:dyDescent="0.25">
      <c r="A10607" t="s">
        <v>15904</v>
      </c>
      <c r="B10607">
        <v>729</v>
      </c>
      <c r="C10607" s="3" t="str">
        <f>HYPERLINK("http://www.uniprot.org/uniprot/I3T0S3","tr|I3T0S3|I3T0S3_MEDTR")</f>
        <v>tr|I3T0S3|I3T0S3_MEDTR</v>
      </c>
      <c r="D10607" t="s">
        <v>22</v>
      </c>
      <c r="E10607">
        <v>95.06</v>
      </c>
      <c r="F10607">
        <v>243</v>
      </c>
      <c r="G10607">
        <v>12</v>
      </c>
      <c r="H10607">
        <v>1</v>
      </c>
      <c r="I10607">
        <v>1</v>
      </c>
      <c r="J10607">
        <v>726</v>
      </c>
      <c r="K10607">
        <v>1</v>
      </c>
      <c r="L10607">
        <v>1</v>
      </c>
      <c r="M10607">
        <v>243</v>
      </c>
      <c r="N10607" t="s">
        <v>18</v>
      </c>
      <c r="O10607" s="1">
        <v>2.1245E-128</v>
      </c>
      <c r="P10607">
        <v>1192</v>
      </c>
    </row>
    <row r="10608" spans="1:16" x14ac:dyDescent="0.25">
      <c r="A10608" t="s">
        <v>15905</v>
      </c>
      <c r="B10608">
        <v>1089</v>
      </c>
      <c r="C10608" s="3" t="str">
        <f>HYPERLINK("http://www.uniprot.org/uniprot/I1MZD3","tr|I1MZD3|I1MZD3_SOYBN")</f>
        <v>tr|I1MZD3|I1MZD3_SOYBN</v>
      </c>
      <c r="D10608" t="s">
        <v>71</v>
      </c>
      <c r="E10608">
        <v>87.95</v>
      </c>
      <c r="F10608">
        <v>299</v>
      </c>
      <c r="G10608">
        <v>36</v>
      </c>
      <c r="H10608">
        <v>1</v>
      </c>
      <c r="I10608">
        <v>193</v>
      </c>
      <c r="J10608">
        <v>1086</v>
      </c>
      <c r="K10608">
        <v>1</v>
      </c>
      <c r="L10608">
        <v>813</v>
      </c>
      <c r="M10608">
        <v>1111</v>
      </c>
      <c r="N10608" t="s">
        <v>18</v>
      </c>
      <c r="O10608" s="1">
        <v>2.7037300000000001E-154</v>
      </c>
      <c r="P10608">
        <v>1418</v>
      </c>
    </row>
    <row r="10609" spans="1:16" x14ac:dyDescent="0.25">
      <c r="A10609" t="s">
        <v>15906</v>
      </c>
      <c r="B10609">
        <v>198</v>
      </c>
      <c r="C10609" s="3" t="str">
        <f>HYPERLINK("http://www.uniprot.org/uniprot/I1N6J5","tr|I1N6J5|I1N6J5_SOYBN")</f>
        <v>tr|I1N6J5|I1N6J5_SOYBN</v>
      </c>
      <c r="D10609" t="s">
        <v>28</v>
      </c>
      <c r="E10609">
        <v>82.92</v>
      </c>
      <c r="F10609">
        <v>41</v>
      </c>
      <c r="G10609">
        <v>7</v>
      </c>
      <c r="H10609">
        <v>0</v>
      </c>
      <c r="I10609">
        <v>1</v>
      </c>
      <c r="J10609">
        <v>123</v>
      </c>
      <c r="K10609">
        <v>1</v>
      </c>
      <c r="L10609">
        <v>1</v>
      </c>
      <c r="M10609">
        <v>41</v>
      </c>
      <c r="N10609" t="s">
        <v>18</v>
      </c>
      <c r="O10609" s="1">
        <v>2.27212E-10</v>
      </c>
      <c r="P10609">
        <v>171</v>
      </c>
    </row>
    <row r="10610" spans="1:16" x14ac:dyDescent="0.25">
      <c r="A10610" t="s">
        <v>15907</v>
      </c>
      <c r="B10610">
        <v>2559</v>
      </c>
      <c r="C10610" s="3" t="str">
        <f>HYPERLINK("http://www.uniprot.org/uniprot/I1LR42","tr|I1LR42|I1LR42_SOYBN")</f>
        <v>tr|I1LR42|I1LR42_SOYBN</v>
      </c>
      <c r="D10610" t="s">
        <v>71</v>
      </c>
      <c r="E10610">
        <v>73.77</v>
      </c>
      <c r="F10610">
        <v>858</v>
      </c>
      <c r="G10610">
        <v>225</v>
      </c>
      <c r="H10610">
        <v>6</v>
      </c>
      <c r="I10610">
        <v>1</v>
      </c>
      <c r="J10610">
        <v>2556</v>
      </c>
      <c r="K10610">
        <v>1</v>
      </c>
      <c r="L10610">
        <v>1</v>
      </c>
      <c r="M10610">
        <v>848</v>
      </c>
      <c r="N10610" t="s">
        <v>18</v>
      </c>
      <c r="O10610">
        <v>0</v>
      </c>
      <c r="P10610">
        <v>3174</v>
      </c>
    </row>
    <row r="10611" spans="1:16" x14ac:dyDescent="0.25">
      <c r="A10611" t="s">
        <v>15908</v>
      </c>
      <c r="B10611">
        <v>426</v>
      </c>
      <c r="C10611" s="3" t="str">
        <f>HYPERLINK("http://www.uniprot.org/uniprot/B7FN80","tr|B7FN80|B7FN80_MEDTR")</f>
        <v>tr|B7FN80|B7FN80_MEDTR</v>
      </c>
      <c r="D10611" t="s">
        <v>22</v>
      </c>
      <c r="E10611">
        <v>85.58</v>
      </c>
      <c r="F10611">
        <v>111</v>
      </c>
      <c r="G10611">
        <v>16</v>
      </c>
      <c r="H10611">
        <v>0</v>
      </c>
      <c r="I10611">
        <v>1</v>
      </c>
      <c r="J10611">
        <v>333</v>
      </c>
      <c r="K10611">
        <v>1</v>
      </c>
      <c r="L10611">
        <v>1</v>
      </c>
      <c r="M10611">
        <v>111</v>
      </c>
      <c r="N10611" t="s">
        <v>18</v>
      </c>
      <c r="O10611" s="1">
        <v>4.2592900000000002E-49</v>
      </c>
      <c r="P10611">
        <v>505</v>
      </c>
    </row>
    <row r="10612" spans="1:16" x14ac:dyDescent="0.25">
      <c r="A10612" t="s">
        <v>15909</v>
      </c>
      <c r="B10612">
        <v>2520</v>
      </c>
      <c r="C10612" s="3" t="str">
        <f>HYPERLINK("http://www.uniprot.org/uniprot/N1QVS3","tr|N1QVS3|N1QVS3_AEGTA")</f>
        <v>tr|N1QVS3|N1QVS3_AEGTA</v>
      </c>
      <c r="D10612" t="s">
        <v>15910</v>
      </c>
      <c r="E10612">
        <v>52.13</v>
      </c>
      <c r="F10612">
        <v>819</v>
      </c>
      <c r="G10612">
        <v>392</v>
      </c>
      <c r="H10612">
        <v>52</v>
      </c>
      <c r="I10612">
        <v>55</v>
      </c>
      <c r="J10612">
        <v>2355</v>
      </c>
      <c r="K10612">
        <v>1</v>
      </c>
      <c r="L10612">
        <v>27</v>
      </c>
      <c r="M10612">
        <v>839</v>
      </c>
      <c r="N10612" t="s">
        <v>18</v>
      </c>
      <c r="O10612">
        <v>0</v>
      </c>
      <c r="P10612">
        <v>2037</v>
      </c>
    </row>
    <row r="10613" spans="1:16" x14ac:dyDescent="0.25">
      <c r="A10613" t="s">
        <v>15911</v>
      </c>
      <c r="B10613">
        <v>357</v>
      </c>
      <c r="C10613" s="3" t="str">
        <f>HYPERLINK("http://www.uniprot.org/uniprot/Q949L5","tr|Q949L5|Q949L5_CICAR")</f>
        <v>tr|Q949L5|Q949L5_CICAR</v>
      </c>
      <c r="D10613" t="s">
        <v>55</v>
      </c>
      <c r="E10613">
        <v>68.349999999999994</v>
      </c>
      <c r="F10613">
        <v>79</v>
      </c>
      <c r="G10613">
        <v>25</v>
      </c>
      <c r="H10613">
        <v>0</v>
      </c>
      <c r="I10613">
        <v>118</v>
      </c>
      <c r="J10613">
        <v>354</v>
      </c>
      <c r="K10613">
        <v>1</v>
      </c>
      <c r="L10613">
        <v>1</v>
      </c>
      <c r="M10613">
        <v>79</v>
      </c>
      <c r="N10613" t="s">
        <v>18</v>
      </c>
      <c r="O10613" s="1">
        <v>4.4609700000000001E-22</v>
      </c>
      <c r="P10613">
        <v>272</v>
      </c>
    </row>
    <row r="10614" spans="1:16" x14ac:dyDescent="0.25">
      <c r="A10614" t="s">
        <v>15912</v>
      </c>
      <c r="B10614">
        <v>555</v>
      </c>
      <c r="C10614" s="3" t="str">
        <f>HYPERLINK("http://www.uniprot.org/uniprot/G7K2C2","tr|G7K2C2|G7K2C2_MEDTR")</f>
        <v>tr|G7K2C2|G7K2C2_MEDTR</v>
      </c>
      <c r="D10614" t="s">
        <v>15913</v>
      </c>
      <c r="E10614">
        <v>67.41</v>
      </c>
      <c r="F10614">
        <v>178</v>
      </c>
      <c r="G10614">
        <v>58</v>
      </c>
      <c r="H10614">
        <v>0</v>
      </c>
      <c r="I10614">
        <v>1</v>
      </c>
      <c r="J10614">
        <v>534</v>
      </c>
      <c r="K10614">
        <v>1</v>
      </c>
      <c r="L10614">
        <v>1</v>
      </c>
      <c r="M10614">
        <v>175</v>
      </c>
      <c r="N10614" t="s">
        <v>18</v>
      </c>
      <c r="O10614" s="1">
        <v>3.2187500000000001E-61</v>
      </c>
      <c r="P10614">
        <v>610</v>
      </c>
    </row>
    <row r="10615" spans="1:16" x14ac:dyDescent="0.25">
      <c r="A10615" t="s">
        <v>15914</v>
      </c>
      <c r="B10615">
        <v>429</v>
      </c>
      <c r="C10615" s="3" t="str">
        <f>HYPERLINK("http://www.uniprot.org/uniprot/I1MQ63","tr|I1MQ63|I1MQ63_SOYBN")</f>
        <v>tr|I1MQ63|I1MQ63_SOYBN</v>
      </c>
      <c r="D10615" t="s">
        <v>28</v>
      </c>
      <c r="E10615">
        <v>76.42</v>
      </c>
      <c r="F10615">
        <v>140</v>
      </c>
      <c r="G10615">
        <v>33</v>
      </c>
      <c r="H10615">
        <v>0</v>
      </c>
      <c r="I10615">
        <v>7</v>
      </c>
      <c r="J10615">
        <v>426</v>
      </c>
      <c r="K10615">
        <v>1</v>
      </c>
      <c r="L10615">
        <v>10</v>
      </c>
      <c r="M10615">
        <v>149</v>
      </c>
      <c r="N10615" t="s">
        <v>18</v>
      </c>
      <c r="O10615" s="1">
        <v>1.8985400000000001E-57</v>
      </c>
      <c r="P10615">
        <v>577</v>
      </c>
    </row>
    <row r="10616" spans="1:16" x14ac:dyDescent="0.25">
      <c r="A10616" t="s">
        <v>15915</v>
      </c>
      <c r="B10616">
        <v>306</v>
      </c>
      <c r="C10616" s="3" t="str">
        <f>HYPERLINK("http://www.uniprot.org/uniprot/G7J4C6","tr|G7J4C6|G7J4C6_MEDTR")</f>
        <v>tr|G7J4C6|G7J4C6_MEDTR</v>
      </c>
      <c r="D10616" t="s">
        <v>3005</v>
      </c>
      <c r="E10616">
        <v>56.52</v>
      </c>
      <c r="F10616">
        <v>69</v>
      </c>
      <c r="G10616">
        <v>30</v>
      </c>
      <c r="H10616">
        <v>0</v>
      </c>
      <c r="I10616">
        <v>1</v>
      </c>
      <c r="J10616">
        <v>207</v>
      </c>
      <c r="K10616">
        <v>1</v>
      </c>
      <c r="L10616">
        <v>1</v>
      </c>
      <c r="M10616">
        <v>69</v>
      </c>
      <c r="N10616" t="s">
        <v>18</v>
      </c>
      <c r="O10616" s="1">
        <v>5.4750300000000004E-12</v>
      </c>
      <c r="P10616">
        <v>185</v>
      </c>
    </row>
    <row r="10617" spans="1:16" x14ac:dyDescent="0.25">
      <c r="A10617" t="s">
        <v>15916</v>
      </c>
      <c r="B10617">
        <v>384</v>
      </c>
      <c r="C10617" s="3" t="str">
        <f>HYPERLINK("http://www.uniprot.org/uniprot/G7I2H0","tr|G7I2H0|G7I2H0_MEDTR")</f>
        <v>tr|G7I2H0|G7I2H0_MEDTR</v>
      </c>
      <c r="D10617" t="s">
        <v>144</v>
      </c>
      <c r="E10617">
        <v>47.47</v>
      </c>
      <c r="F10617">
        <v>99</v>
      </c>
      <c r="G10617">
        <v>52</v>
      </c>
      <c r="H10617">
        <v>0</v>
      </c>
      <c r="I10617">
        <v>28</v>
      </c>
      <c r="J10617">
        <v>324</v>
      </c>
      <c r="K10617">
        <v>1</v>
      </c>
      <c r="L10617">
        <v>192</v>
      </c>
      <c r="M10617">
        <v>285</v>
      </c>
      <c r="N10617" t="s">
        <v>18</v>
      </c>
      <c r="O10617" s="1">
        <v>2.4390599999999999E-12</v>
      </c>
      <c r="P10617">
        <v>188</v>
      </c>
    </row>
    <row r="10618" spans="1:16" x14ac:dyDescent="0.25">
      <c r="A10618" t="s">
        <v>15917</v>
      </c>
      <c r="B10618">
        <v>1362</v>
      </c>
      <c r="C10618" s="3" t="str">
        <f>HYPERLINK("http://www.uniprot.org/uniprot/Q2PF04","tr|Q2PF04|Q2PF04_TRIPR")</f>
        <v>tr|Q2PF04|Q2PF04_TRIPR</v>
      </c>
      <c r="D10618" t="s">
        <v>7515</v>
      </c>
      <c r="E10618">
        <v>73.61</v>
      </c>
      <c r="F10618">
        <v>470</v>
      </c>
      <c r="G10618">
        <v>124</v>
      </c>
      <c r="H10618">
        <v>22</v>
      </c>
      <c r="I10618">
        <v>4</v>
      </c>
      <c r="J10618">
        <v>1347</v>
      </c>
      <c r="K10618">
        <v>1</v>
      </c>
      <c r="L10618">
        <v>3</v>
      </c>
      <c r="M10618">
        <v>472</v>
      </c>
      <c r="N10618" t="s">
        <v>18</v>
      </c>
      <c r="O10618">
        <v>0</v>
      </c>
      <c r="P10618">
        <v>1717</v>
      </c>
    </row>
    <row r="10619" spans="1:16" x14ac:dyDescent="0.25">
      <c r="A10619" t="s">
        <v>15918</v>
      </c>
      <c r="B10619">
        <v>1674</v>
      </c>
      <c r="C10619" s="3" t="str">
        <f>HYPERLINK("http://www.uniprot.org/uniprot/I1MEV0","tr|I1MEV0|I1MEV0_SOYBN")</f>
        <v>tr|I1MEV0|I1MEV0_SOYBN</v>
      </c>
      <c r="D10619" t="s">
        <v>28</v>
      </c>
      <c r="E10619">
        <v>98.57</v>
      </c>
      <c r="F10619">
        <v>281</v>
      </c>
      <c r="G10619">
        <v>4</v>
      </c>
      <c r="H10619">
        <v>0</v>
      </c>
      <c r="I10619">
        <v>829</v>
      </c>
      <c r="J10619">
        <v>1671</v>
      </c>
      <c r="K10619">
        <v>1</v>
      </c>
      <c r="L10619">
        <v>36</v>
      </c>
      <c r="M10619">
        <v>316</v>
      </c>
      <c r="N10619" t="s">
        <v>18</v>
      </c>
      <c r="O10619" s="1">
        <v>8.18234E-165</v>
      </c>
      <c r="P10619">
        <v>1511</v>
      </c>
    </row>
    <row r="10620" spans="1:16" x14ac:dyDescent="0.25">
      <c r="A10620" t="s">
        <v>15919</v>
      </c>
      <c r="B10620">
        <v>849</v>
      </c>
      <c r="C10620" s="3" t="str">
        <f>HYPERLINK("http://www.uniprot.org/uniprot/I3SKX6","tr|I3SKX6|I3SKX6_MEDTR")</f>
        <v>tr|I3SKX6|I3SKX6_MEDTR</v>
      </c>
      <c r="D10620" t="s">
        <v>22</v>
      </c>
      <c r="E10620">
        <v>71.64</v>
      </c>
      <c r="F10620">
        <v>268</v>
      </c>
      <c r="G10620">
        <v>76</v>
      </c>
      <c r="H10620">
        <v>0</v>
      </c>
      <c r="I10620">
        <v>37</v>
      </c>
      <c r="J10620">
        <v>840</v>
      </c>
      <c r="K10620">
        <v>1</v>
      </c>
      <c r="L10620">
        <v>9</v>
      </c>
      <c r="M10620">
        <v>270</v>
      </c>
      <c r="N10620" t="s">
        <v>18</v>
      </c>
      <c r="O10620" s="1">
        <v>5.0473300000000002E-109</v>
      </c>
      <c r="P10620">
        <v>1026</v>
      </c>
    </row>
    <row r="10621" spans="1:16" x14ac:dyDescent="0.25">
      <c r="A10621" t="s">
        <v>15920</v>
      </c>
      <c r="B10621">
        <v>603</v>
      </c>
      <c r="C10621" s="3" t="str">
        <f>HYPERLINK("http://www.uniprot.org/uniprot/I1MHJ1","tr|I1MHJ1|I1MHJ1_SOYBN")</f>
        <v>tr|I1MHJ1|I1MHJ1_SOYBN</v>
      </c>
      <c r="D10621" t="s">
        <v>28</v>
      </c>
      <c r="E10621">
        <v>40.54</v>
      </c>
      <c r="F10621">
        <v>222</v>
      </c>
      <c r="G10621">
        <v>132</v>
      </c>
      <c r="H10621">
        <v>25</v>
      </c>
      <c r="I10621">
        <v>1</v>
      </c>
      <c r="J10621">
        <v>591</v>
      </c>
      <c r="K10621">
        <v>1</v>
      </c>
      <c r="L10621">
        <v>1</v>
      </c>
      <c r="M10621">
        <v>203</v>
      </c>
      <c r="N10621" t="s">
        <v>18</v>
      </c>
      <c r="O10621" s="1">
        <v>3.4972200000000002E-28</v>
      </c>
      <c r="P10621">
        <v>326</v>
      </c>
    </row>
    <row r="10622" spans="1:16" x14ac:dyDescent="0.25">
      <c r="A10622" t="s">
        <v>15921</v>
      </c>
      <c r="B10622">
        <v>666</v>
      </c>
      <c r="C10622" s="3" t="str">
        <f>HYPERLINK("http://www.uniprot.org/uniprot/G7KKZ4","tr|G7KKZ4|G7KKZ4_MEDTR")</f>
        <v>tr|G7KKZ4|G7KKZ4_MEDTR</v>
      </c>
      <c r="D10622" t="s">
        <v>15922</v>
      </c>
      <c r="E10622">
        <v>86.87</v>
      </c>
      <c r="F10622">
        <v>221</v>
      </c>
      <c r="G10622">
        <v>29</v>
      </c>
      <c r="H10622">
        <v>0</v>
      </c>
      <c r="I10622">
        <v>1</v>
      </c>
      <c r="J10622">
        <v>663</v>
      </c>
      <c r="K10622">
        <v>1</v>
      </c>
      <c r="L10622">
        <v>1</v>
      </c>
      <c r="M10622">
        <v>221</v>
      </c>
      <c r="N10622" t="s">
        <v>18</v>
      </c>
      <c r="O10622" s="1">
        <v>1.3704099999999999E-101</v>
      </c>
      <c r="P10622">
        <v>960</v>
      </c>
    </row>
    <row r="10623" spans="1:16" x14ac:dyDescent="0.25">
      <c r="A10623" t="s">
        <v>15923</v>
      </c>
      <c r="B10623">
        <v>1035</v>
      </c>
      <c r="C10623" s="3" t="str">
        <f>HYPERLINK("http://www.uniprot.org/uniprot/G7K3I9","tr|G7K3I9|G7K3I9_MEDTR")</f>
        <v>tr|G7K3I9|G7K3I9_MEDTR</v>
      </c>
      <c r="D10623" t="s">
        <v>15924</v>
      </c>
      <c r="E10623">
        <v>76.48</v>
      </c>
      <c r="F10623">
        <v>319</v>
      </c>
      <c r="G10623">
        <v>75</v>
      </c>
      <c r="H10623">
        <v>0</v>
      </c>
      <c r="I10623">
        <v>76</v>
      </c>
      <c r="J10623">
        <v>1032</v>
      </c>
      <c r="K10623">
        <v>1</v>
      </c>
      <c r="L10623">
        <v>37</v>
      </c>
      <c r="M10623">
        <v>352</v>
      </c>
      <c r="N10623" t="s">
        <v>18</v>
      </c>
      <c r="O10623" s="1">
        <v>1.4791100000000001E-130</v>
      </c>
      <c r="P10623">
        <v>1213</v>
      </c>
    </row>
    <row r="10624" spans="1:16" x14ac:dyDescent="0.25">
      <c r="A10624" t="s">
        <v>15925</v>
      </c>
      <c r="B10624">
        <v>834</v>
      </c>
      <c r="C10624" s="3" t="str">
        <f>HYPERLINK("http://www.uniprot.org/uniprot/I3SEK6","tr|I3SEK6|I3SEK6_MEDTR")</f>
        <v>tr|I3SEK6|I3SEK6_MEDTR</v>
      </c>
      <c r="D10624" t="s">
        <v>22</v>
      </c>
      <c r="E10624">
        <v>66.77</v>
      </c>
      <c r="F10624">
        <v>295</v>
      </c>
      <c r="G10624">
        <v>98</v>
      </c>
      <c r="H10624">
        <v>21</v>
      </c>
      <c r="I10624">
        <v>10</v>
      </c>
      <c r="J10624">
        <v>831</v>
      </c>
      <c r="K10624">
        <v>1</v>
      </c>
      <c r="L10624">
        <v>11</v>
      </c>
      <c r="M10624">
        <v>302</v>
      </c>
      <c r="N10624" t="s">
        <v>18</v>
      </c>
      <c r="O10624" s="1">
        <v>9.62188E-105</v>
      </c>
      <c r="P10624">
        <v>989</v>
      </c>
    </row>
    <row r="10625" spans="1:16" x14ac:dyDescent="0.25">
      <c r="A10625" t="s">
        <v>15926</v>
      </c>
      <c r="B10625">
        <v>1395</v>
      </c>
      <c r="C10625" s="3" t="str">
        <f>HYPERLINK("http://www.uniprot.org/uniprot/G7KUF1","tr|G7KUF1|G7KUF1_MEDTR")</f>
        <v>tr|G7KUF1|G7KUF1_MEDTR</v>
      </c>
      <c r="D10625" t="s">
        <v>15927</v>
      </c>
      <c r="E10625">
        <v>86.81</v>
      </c>
      <c r="F10625">
        <v>440</v>
      </c>
      <c r="G10625">
        <v>58</v>
      </c>
      <c r="H10625">
        <v>0</v>
      </c>
      <c r="I10625">
        <v>73</v>
      </c>
      <c r="J10625">
        <v>1392</v>
      </c>
      <c r="K10625">
        <v>1</v>
      </c>
      <c r="L10625">
        <v>42</v>
      </c>
      <c r="M10625">
        <v>481</v>
      </c>
      <c r="N10625" t="s">
        <v>18</v>
      </c>
      <c r="O10625">
        <v>0</v>
      </c>
      <c r="P10625">
        <v>2064</v>
      </c>
    </row>
    <row r="10626" spans="1:16" x14ac:dyDescent="0.25">
      <c r="A10626" t="s">
        <v>15928</v>
      </c>
      <c r="B10626">
        <v>1512</v>
      </c>
      <c r="C10626" s="3" t="str">
        <f>HYPERLINK("http://www.uniprot.org/uniprot/I1MLW5","tr|I1MLW5|I1MLW5_SOYBN")</f>
        <v>tr|I1MLW5|I1MLW5_SOYBN</v>
      </c>
      <c r="D10626" t="s">
        <v>28</v>
      </c>
      <c r="E10626">
        <v>87.86</v>
      </c>
      <c r="F10626">
        <v>478</v>
      </c>
      <c r="G10626">
        <v>58</v>
      </c>
      <c r="H10626">
        <v>0</v>
      </c>
      <c r="I10626">
        <v>76</v>
      </c>
      <c r="J10626">
        <v>1509</v>
      </c>
      <c r="K10626">
        <v>1</v>
      </c>
      <c r="L10626">
        <v>3</v>
      </c>
      <c r="M10626">
        <v>478</v>
      </c>
      <c r="N10626" t="s">
        <v>18</v>
      </c>
      <c r="O10626">
        <v>0</v>
      </c>
      <c r="P10626">
        <v>2170</v>
      </c>
    </row>
    <row r="10627" spans="1:16" x14ac:dyDescent="0.25">
      <c r="A10627" t="s">
        <v>15929</v>
      </c>
      <c r="B10627">
        <v>897</v>
      </c>
      <c r="C10627" s="3" t="str">
        <f>HYPERLINK("http://www.uniprot.org/uniprot/G7I6T0","tr|G7I6T0|G7I6T0_MEDTR")</f>
        <v>tr|G7I6T0|G7I6T0_MEDTR</v>
      </c>
      <c r="D10627" t="s">
        <v>15930</v>
      </c>
      <c r="E10627">
        <v>62.58</v>
      </c>
      <c r="F10627">
        <v>286</v>
      </c>
      <c r="G10627">
        <v>107</v>
      </c>
      <c r="H10627">
        <v>0</v>
      </c>
      <c r="I10627">
        <v>1</v>
      </c>
      <c r="J10627">
        <v>858</v>
      </c>
      <c r="K10627">
        <v>1</v>
      </c>
      <c r="L10627">
        <v>1</v>
      </c>
      <c r="M10627">
        <v>276</v>
      </c>
      <c r="N10627" t="s">
        <v>18</v>
      </c>
      <c r="O10627" s="1">
        <v>6.9121399999999998E-91</v>
      </c>
      <c r="P10627">
        <v>870</v>
      </c>
    </row>
    <row r="10628" spans="1:16" x14ac:dyDescent="0.25">
      <c r="A10628" t="s">
        <v>15931</v>
      </c>
      <c r="B10628">
        <v>522</v>
      </c>
      <c r="C10628" s="3" t="str">
        <f>HYPERLINK("http://www.uniprot.org/uniprot/G8A041","tr|G8A041|G8A041_MEDTR")</f>
        <v>tr|G8A041|G8A041_MEDTR</v>
      </c>
      <c r="D10628" t="s">
        <v>15932</v>
      </c>
      <c r="E10628">
        <v>51.92</v>
      </c>
      <c r="F10628">
        <v>156</v>
      </c>
      <c r="G10628">
        <v>75</v>
      </c>
      <c r="H10628">
        <v>3</v>
      </c>
      <c r="I10628">
        <v>61</v>
      </c>
      <c r="J10628">
        <v>519</v>
      </c>
      <c r="K10628">
        <v>1</v>
      </c>
      <c r="L10628">
        <v>1</v>
      </c>
      <c r="M10628">
        <v>156</v>
      </c>
      <c r="N10628" t="s">
        <v>18</v>
      </c>
      <c r="O10628" s="1">
        <v>9.1332100000000005E-36</v>
      </c>
      <c r="P10628">
        <v>390</v>
      </c>
    </row>
    <row r="10629" spans="1:16" x14ac:dyDescent="0.25">
      <c r="A10629" t="s">
        <v>15933</v>
      </c>
      <c r="B10629">
        <v>1287</v>
      </c>
      <c r="C10629" s="3" t="str">
        <f>HYPERLINK("http://www.uniprot.org/uniprot/G7IJ15","tr|G7IJ15|G7IJ15_MEDTR")</f>
        <v>tr|G7IJ15|G7IJ15_MEDTR</v>
      </c>
      <c r="D10629" t="s">
        <v>495</v>
      </c>
      <c r="E10629">
        <v>34.020000000000003</v>
      </c>
      <c r="F10629">
        <v>291</v>
      </c>
      <c r="G10629">
        <v>192</v>
      </c>
      <c r="H10629">
        <v>22</v>
      </c>
      <c r="I10629">
        <v>466</v>
      </c>
      <c r="J10629">
        <v>1272</v>
      </c>
      <c r="K10629">
        <v>1</v>
      </c>
      <c r="L10629">
        <v>22</v>
      </c>
      <c r="M10629">
        <v>307</v>
      </c>
      <c r="N10629" t="s">
        <v>18</v>
      </c>
      <c r="O10629" s="1">
        <v>1.62522E-34</v>
      </c>
      <c r="P10629">
        <v>386</v>
      </c>
    </row>
    <row r="10630" spans="1:16" x14ac:dyDescent="0.25">
      <c r="A10630" t="s">
        <v>15934</v>
      </c>
      <c r="B10630">
        <v>723</v>
      </c>
      <c r="C10630" s="3" t="str">
        <f>HYPERLINK("http://www.uniprot.org/uniprot/I1L7J3","tr|I1L7J3|I1L7J3_SOYBN")</f>
        <v>tr|I1L7J3|I1L7J3_SOYBN</v>
      </c>
      <c r="D10630" t="s">
        <v>28</v>
      </c>
      <c r="E10630">
        <v>70.41</v>
      </c>
      <c r="F10630">
        <v>240</v>
      </c>
      <c r="G10630">
        <v>71</v>
      </c>
      <c r="H10630">
        <v>0</v>
      </c>
      <c r="I10630">
        <v>1</v>
      </c>
      <c r="J10630">
        <v>720</v>
      </c>
      <c r="K10630">
        <v>1</v>
      </c>
      <c r="L10630">
        <v>11</v>
      </c>
      <c r="M10630">
        <v>249</v>
      </c>
      <c r="N10630" t="s">
        <v>18</v>
      </c>
      <c r="O10630" s="1">
        <v>1.04576E-87</v>
      </c>
      <c r="P10630">
        <v>841</v>
      </c>
    </row>
    <row r="10631" spans="1:16" x14ac:dyDescent="0.25">
      <c r="A10631" t="s">
        <v>15935</v>
      </c>
      <c r="B10631">
        <v>2637</v>
      </c>
      <c r="C10631" s="3" t="str">
        <f>HYPERLINK("http://www.uniprot.org/uniprot/I1K518","tr|I1K518|I1K518_SOYBN")</f>
        <v>tr|I1K518|I1K518_SOYBN</v>
      </c>
      <c r="D10631" t="s">
        <v>71</v>
      </c>
      <c r="E10631">
        <v>41.31</v>
      </c>
      <c r="F10631">
        <v>564</v>
      </c>
      <c r="G10631">
        <v>331</v>
      </c>
      <c r="H10631">
        <v>34</v>
      </c>
      <c r="I10631">
        <v>1</v>
      </c>
      <c r="J10631">
        <v>1590</v>
      </c>
      <c r="K10631">
        <v>1</v>
      </c>
      <c r="L10631">
        <v>67</v>
      </c>
      <c r="M10631">
        <v>578</v>
      </c>
      <c r="N10631" t="s">
        <v>18</v>
      </c>
      <c r="O10631" s="1">
        <v>2.4745199999999999E-92</v>
      </c>
      <c r="P10631">
        <v>888</v>
      </c>
    </row>
    <row r="10632" spans="1:16" x14ac:dyDescent="0.25">
      <c r="A10632" t="s">
        <v>15936</v>
      </c>
      <c r="B10632">
        <v>1953</v>
      </c>
      <c r="C10632" s="3" t="str">
        <f>HYPERLINK("http://www.uniprot.org/uniprot/G7J4C9","tr|G7J4C9|G7J4C9_MEDTR")</f>
        <v>tr|G7J4C9|G7J4C9_MEDTR</v>
      </c>
      <c r="D10632" t="s">
        <v>15937</v>
      </c>
      <c r="E10632">
        <v>78.39</v>
      </c>
      <c r="F10632">
        <v>648</v>
      </c>
      <c r="G10632">
        <v>140</v>
      </c>
      <c r="H10632">
        <v>0</v>
      </c>
      <c r="I10632">
        <v>1</v>
      </c>
      <c r="J10632">
        <v>1944</v>
      </c>
      <c r="K10632">
        <v>1</v>
      </c>
      <c r="L10632">
        <v>15</v>
      </c>
      <c r="M10632">
        <v>657</v>
      </c>
      <c r="N10632" t="s">
        <v>18</v>
      </c>
      <c r="O10632">
        <v>0</v>
      </c>
      <c r="P10632">
        <v>2525</v>
      </c>
    </row>
    <row r="10633" spans="1:16" x14ac:dyDescent="0.25">
      <c r="A10633" t="s">
        <v>15938</v>
      </c>
      <c r="B10633">
        <v>2172</v>
      </c>
      <c r="C10633" s="3" t="str">
        <f>HYPERLINK("http://www.uniprot.org/uniprot/K7L2V5","tr|K7L2V5|K7L2V5_SOYBN")</f>
        <v>tr|K7L2V5|K7L2V5_SOYBN</v>
      </c>
      <c r="D10633" t="s">
        <v>28</v>
      </c>
      <c r="E10633">
        <v>51.83</v>
      </c>
      <c r="F10633">
        <v>708</v>
      </c>
      <c r="G10633">
        <v>341</v>
      </c>
      <c r="H10633">
        <v>91</v>
      </c>
      <c r="I10633">
        <v>64</v>
      </c>
      <c r="J10633">
        <v>1914</v>
      </c>
      <c r="K10633">
        <v>1</v>
      </c>
      <c r="L10633">
        <v>83</v>
      </c>
      <c r="M10633">
        <v>782</v>
      </c>
      <c r="N10633" t="s">
        <v>18</v>
      </c>
      <c r="O10633" s="1">
        <v>2.69963E-166</v>
      </c>
      <c r="P10633">
        <v>1525</v>
      </c>
    </row>
    <row r="10634" spans="1:16" x14ac:dyDescent="0.25">
      <c r="A10634" t="s">
        <v>15939</v>
      </c>
      <c r="B10634">
        <v>480</v>
      </c>
      <c r="C10634" s="3" t="str">
        <f>HYPERLINK("http://www.uniprot.org/uniprot/K7LRI9","tr|K7LRI9|K7LRI9_SOYBN")</f>
        <v>tr|K7LRI9|K7LRI9_SOYBN</v>
      </c>
      <c r="D10634" t="s">
        <v>28</v>
      </c>
      <c r="E10634">
        <v>41.17</v>
      </c>
      <c r="F10634">
        <v>153</v>
      </c>
      <c r="G10634">
        <v>90</v>
      </c>
      <c r="H10634">
        <v>1</v>
      </c>
      <c r="I10634">
        <v>10</v>
      </c>
      <c r="J10634">
        <v>465</v>
      </c>
      <c r="K10634">
        <v>1</v>
      </c>
      <c r="L10634">
        <v>11</v>
      </c>
      <c r="M10634">
        <v>156</v>
      </c>
      <c r="N10634" t="s">
        <v>18</v>
      </c>
      <c r="O10634" s="1">
        <v>1.4850200000000001E-17</v>
      </c>
      <c r="P10634">
        <v>233</v>
      </c>
    </row>
    <row r="10635" spans="1:16" x14ac:dyDescent="0.25">
      <c r="A10635" t="s">
        <v>15940</v>
      </c>
      <c r="B10635">
        <v>1881</v>
      </c>
      <c r="C10635" s="3" t="str">
        <f>HYPERLINK("http://www.uniprot.org/uniprot/K7LXQ8","tr|K7LXQ8|K7LXQ8_SOYBN")</f>
        <v>tr|K7LXQ8|K7LXQ8_SOYBN</v>
      </c>
      <c r="D10635" t="s">
        <v>28</v>
      </c>
      <c r="E10635">
        <v>83.11</v>
      </c>
      <c r="F10635">
        <v>622</v>
      </c>
      <c r="G10635">
        <v>105</v>
      </c>
      <c r="H10635">
        <v>0</v>
      </c>
      <c r="I10635">
        <v>13</v>
      </c>
      <c r="J10635">
        <v>1878</v>
      </c>
      <c r="K10635">
        <v>1</v>
      </c>
      <c r="L10635">
        <v>5</v>
      </c>
      <c r="M10635">
        <v>624</v>
      </c>
      <c r="N10635" t="s">
        <v>18</v>
      </c>
      <c r="O10635">
        <v>0</v>
      </c>
      <c r="P10635">
        <v>2646</v>
      </c>
    </row>
    <row r="10636" spans="1:16" x14ac:dyDescent="0.25">
      <c r="A10636" t="s">
        <v>15941</v>
      </c>
      <c r="B10636">
        <v>510</v>
      </c>
      <c r="C10636" s="3" t="str">
        <f>HYPERLINK("http://www.uniprot.org/uniprot/I1L4Q8","tr|I1L4Q8|I1L4Q8_SOYBN")</f>
        <v>tr|I1L4Q8|I1L4Q8_SOYBN</v>
      </c>
      <c r="D10636" t="s">
        <v>28</v>
      </c>
      <c r="E10636">
        <v>69.09</v>
      </c>
      <c r="F10636">
        <v>165</v>
      </c>
      <c r="G10636">
        <v>51</v>
      </c>
      <c r="H10636">
        <v>0</v>
      </c>
      <c r="I10636">
        <v>4</v>
      </c>
      <c r="J10636">
        <v>498</v>
      </c>
      <c r="K10636">
        <v>1</v>
      </c>
      <c r="L10636">
        <v>1</v>
      </c>
      <c r="M10636">
        <v>152</v>
      </c>
      <c r="N10636" t="s">
        <v>18</v>
      </c>
      <c r="O10636" s="1">
        <v>3.4099300000000001E-54</v>
      </c>
      <c r="P10636">
        <v>549</v>
      </c>
    </row>
    <row r="10637" spans="1:16" x14ac:dyDescent="0.25">
      <c r="A10637" t="s">
        <v>15942</v>
      </c>
      <c r="B10637">
        <v>2265</v>
      </c>
      <c r="C10637" s="3" t="str">
        <f>HYPERLINK("http://www.uniprot.org/uniprot/A5BE46","tr|A5BE46|A5BE46_VITVI")</f>
        <v>tr|A5BE46|A5BE46_VITVI</v>
      </c>
      <c r="D10637" t="s">
        <v>462</v>
      </c>
      <c r="E10637">
        <v>79.73</v>
      </c>
      <c r="F10637">
        <v>760</v>
      </c>
      <c r="G10637">
        <v>154</v>
      </c>
      <c r="H10637">
        <v>7</v>
      </c>
      <c r="I10637">
        <v>1</v>
      </c>
      <c r="J10637">
        <v>2259</v>
      </c>
      <c r="K10637">
        <v>1</v>
      </c>
      <c r="L10637">
        <v>594</v>
      </c>
      <c r="M10637">
        <v>1353</v>
      </c>
      <c r="N10637" t="s">
        <v>18</v>
      </c>
      <c r="O10637">
        <v>0</v>
      </c>
      <c r="P10637">
        <v>3239</v>
      </c>
    </row>
    <row r="10638" spans="1:16" x14ac:dyDescent="0.25">
      <c r="A10638" t="s">
        <v>15943</v>
      </c>
      <c r="B10638">
        <v>2475</v>
      </c>
      <c r="C10638" s="3" t="str">
        <f>HYPERLINK("http://www.uniprot.org/uniprot/G7K2B6","tr|G7K2B6|G7K2B6_MEDTR")</f>
        <v>tr|G7K2B6|G7K2B6_MEDTR</v>
      </c>
      <c r="D10638" t="s">
        <v>15944</v>
      </c>
      <c r="E10638">
        <v>87.38</v>
      </c>
      <c r="F10638">
        <v>848</v>
      </c>
      <c r="G10638">
        <v>107</v>
      </c>
      <c r="H10638">
        <v>24</v>
      </c>
      <c r="I10638">
        <v>1</v>
      </c>
      <c r="J10638">
        <v>2472</v>
      </c>
      <c r="K10638">
        <v>1</v>
      </c>
      <c r="L10638">
        <v>1</v>
      </c>
      <c r="M10638">
        <v>847</v>
      </c>
      <c r="N10638" t="s">
        <v>18</v>
      </c>
      <c r="O10638">
        <v>0</v>
      </c>
      <c r="P10638">
        <v>3727</v>
      </c>
    </row>
    <row r="10639" spans="1:16" x14ac:dyDescent="0.25">
      <c r="A10639" t="s">
        <v>15945</v>
      </c>
      <c r="B10639">
        <v>435</v>
      </c>
      <c r="C10639" s="3" t="str">
        <f>HYPERLINK("http://www.uniprot.org/uniprot/G7IR11","tr|G7IR11|G7IR11_MEDTR")</f>
        <v>tr|G7IR11|G7IR11_MEDTR</v>
      </c>
      <c r="D10639" t="s">
        <v>8625</v>
      </c>
      <c r="E10639">
        <v>55.33</v>
      </c>
      <c r="F10639">
        <v>150</v>
      </c>
      <c r="G10639">
        <v>67</v>
      </c>
      <c r="H10639">
        <v>6</v>
      </c>
      <c r="I10639">
        <v>1</v>
      </c>
      <c r="J10639">
        <v>432</v>
      </c>
      <c r="K10639">
        <v>1</v>
      </c>
      <c r="L10639">
        <v>50</v>
      </c>
      <c r="M10639">
        <v>199</v>
      </c>
      <c r="N10639" t="s">
        <v>18</v>
      </c>
      <c r="O10639" s="1">
        <v>7.6886700000000003E-35</v>
      </c>
      <c r="P10639">
        <v>382</v>
      </c>
    </row>
    <row r="10640" spans="1:16" x14ac:dyDescent="0.25">
      <c r="A10640" t="s">
        <v>15946</v>
      </c>
      <c r="B10640">
        <v>321</v>
      </c>
      <c r="C10640" s="3" t="str">
        <f>HYPERLINK("http://www.uniprot.org/uniprot/I1MQ63","tr|I1MQ63|I1MQ63_SOYBN")</f>
        <v>tr|I1MQ63|I1MQ63_SOYBN</v>
      </c>
      <c r="D10640" t="s">
        <v>28</v>
      </c>
      <c r="E10640">
        <v>51.96</v>
      </c>
      <c r="F10640">
        <v>102</v>
      </c>
      <c r="G10640">
        <v>49</v>
      </c>
      <c r="H10640">
        <v>0</v>
      </c>
      <c r="I10640">
        <v>7</v>
      </c>
      <c r="J10640">
        <v>312</v>
      </c>
      <c r="K10640">
        <v>1</v>
      </c>
      <c r="L10640">
        <v>353</v>
      </c>
      <c r="M10640">
        <v>454</v>
      </c>
      <c r="N10640" t="s">
        <v>18</v>
      </c>
      <c r="O10640" s="1">
        <v>1.07846E-20</v>
      </c>
      <c r="P10640">
        <v>260</v>
      </c>
    </row>
    <row r="10641" spans="1:16" x14ac:dyDescent="0.25">
      <c r="A10641" t="s">
        <v>15947</v>
      </c>
      <c r="B10641">
        <v>3762</v>
      </c>
      <c r="C10641" s="3" t="str">
        <f>HYPERLINK("http://www.uniprot.org/uniprot/G7J0Z0","tr|G7J0Z0|G7J0Z0_MEDTR")</f>
        <v>tr|G7J0Z0|G7J0Z0_MEDTR</v>
      </c>
      <c r="D10641" t="s">
        <v>15948</v>
      </c>
      <c r="E10641">
        <v>70.86</v>
      </c>
      <c r="F10641">
        <v>1253</v>
      </c>
      <c r="G10641">
        <v>365</v>
      </c>
      <c r="H10641">
        <v>0</v>
      </c>
      <c r="I10641">
        <v>1</v>
      </c>
      <c r="J10641">
        <v>3759</v>
      </c>
      <c r="K10641">
        <v>1</v>
      </c>
      <c r="L10641">
        <v>1</v>
      </c>
      <c r="M10641">
        <v>1244</v>
      </c>
      <c r="N10641" t="s">
        <v>18</v>
      </c>
      <c r="O10641">
        <v>0</v>
      </c>
      <c r="P10641">
        <v>4417</v>
      </c>
    </row>
    <row r="10642" spans="1:16" x14ac:dyDescent="0.25">
      <c r="A10642" t="s">
        <v>15949</v>
      </c>
      <c r="B10642">
        <v>1308</v>
      </c>
      <c r="C10642" s="3" t="str">
        <f>HYPERLINK("http://www.uniprot.org/uniprot/G7JDL9","tr|G7JDL9|G7JDL9_MEDTR")</f>
        <v>tr|G7JDL9|G7JDL9_MEDTR</v>
      </c>
      <c r="D10642" t="s">
        <v>242</v>
      </c>
      <c r="E10642">
        <v>29.88</v>
      </c>
      <c r="F10642">
        <v>261</v>
      </c>
      <c r="G10642">
        <v>183</v>
      </c>
      <c r="H10642">
        <v>12</v>
      </c>
      <c r="I10642">
        <v>256</v>
      </c>
      <c r="J10642">
        <v>1002</v>
      </c>
      <c r="K10642">
        <v>1</v>
      </c>
      <c r="L10642">
        <v>25</v>
      </c>
      <c r="M10642">
        <v>272</v>
      </c>
      <c r="N10642" t="s">
        <v>18</v>
      </c>
      <c r="O10642" s="1">
        <v>1.82872E-25</v>
      </c>
      <c r="P10642">
        <v>308</v>
      </c>
    </row>
    <row r="10643" spans="1:16" x14ac:dyDescent="0.25">
      <c r="A10643" t="s">
        <v>15950</v>
      </c>
      <c r="B10643">
        <v>942</v>
      </c>
      <c r="C10643" s="3" t="str">
        <f>HYPERLINK("http://www.uniprot.org/uniprot/I3SBL9","tr|I3SBL9|I3SBL9_MEDTR")</f>
        <v>tr|I3SBL9|I3SBL9_MEDTR</v>
      </c>
      <c r="D10643" t="s">
        <v>22</v>
      </c>
      <c r="E10643">
        <v>53.02</v>
      </c>
      <c r="F10643">
        <v>347</v>
      </c>
      <c r="G10643">
        <v>163</v>
      </c>
      <c r="H10643">
        <v>35</v>
      </c>
      <c r="I10643">
        <v>1</v>
      </c>
      <c r="J10643">
        <v>936</v>
      </c>
      <c r="K10643">
        <v>1</v>
      </c>
      <c r="L10643">
        <v>1</v>
      </c>
      <c r="M10643">
        <v>334</v>
      </c>
      <c r="N10643" t="s">
        <v>18</v>
      </c>
      <c r="O10643" s="1">
        <v>2.0453400000000001E-80</v>
      </c>
      <c r="P10643">
        <v>780</v>
      </c>
    </row>
    <row r="10644" spans="1:16" x14ac:dyDescent="0.25">
      <c r="A10644" t="s">
        <v>15951</v>
      </c>
      <c r="B10644">
        <v>669</v>
      </c>
      <c r="C10644" s="3" t="str">
        <f>HYPERLINK("http://www.uniprot.org/uniprot/G7IHG4","tr|G7IHG4|G7IHG4_MEDTR")</f>
        <v>tr|G7IHG4|G7IHG4_MEDTR</v>
      </c>
      <c r="D10644" t="s">
        <v>15952</v>
      </c>
      <c r="E10644">
        <v>68.010000000000005</v>
      </c>
      <c r="F10644">
        <v>222</v>
      </c>
      <c r="G10644">
        <v>71</v>
      </c>
      <c r="H10644">
        <v>0</v>
      </c>
      <c r="I10644">
        <v>1</v>
      </c>
      <c r="J10644">
        <v>666</v>
      </c>
      <c r="K10644">
        <v>1</v>
      </c>
      <c r="L10644">
        <v>1</v>
      </c>
      <c r="M10644">
        <v>221</v>
      </c>
      <c r="N10644" t="s">
        <v>18</v>
      </c>
      <c r="O10644" s="1">
        <v>8.1888700000000003E-78</v>
      </c>
      <c r="P10644">
        <v>755</v>
      </c>
    </row>
    <row r="10645" spans="1:16" x14ac:dyDescent="0.25">
      <c r="A10645" t="s">
        <v>15953</v>
      </c>
      <c r="B10645">
        <v>2016</v>
      </c>
      <c r="C10645" s="3" t="str">
        <f>HYPERLINK("http://www.uniprot.org/uniprot/G7I2H0","tr|G7I2H0|G7I2H0_MEDTR")</f>
        <v>tr|G7I2H0|G7I2H0_MEDTR</v>
      </c>
      <c r="D10645" t="s">
        <v>144</v>
      </c>
      <c r="E10645">
        <v>33.229999999999997</v>
      </c>
      <c r="F10645">
        <v>334</v>
      </c>
      <c r="G10645">
        <v>223</v>
      </c>
      <c r="H10645">
        <v>7</v>
      </c>
      <c r="I10645">
        <v>964</v>
      </c>
      <c r="J10645">
        <v>1944</v>
      </c>
      <c r="K10645">
        <v>1</v>
      </c>
      <c r="L10645">
        <v>27</v>
      </c>
      <c r="M10645">
        <v>309</v>
      </c>
      <c r="N10645" t="s">
        <v>18</v>
      </c>
      <c r="O10645" s="1">
        <v>3.4417600000000001E-35</v>
      </c>
      <c r="P10645">
        <v>394</v>
      </c>
    </row>
    <row r="10646" spans="1:16" x14ac:dyDescent="0.25">
      <c r="A10646" t="s">
        <v>15954</v>
      </c>
      <c r="B10646">
        <v>1908</v>
      </c>
      <c r="C10646" s="3" t="str">
        <f>HYPERLINK("http://www.uniprot.org/uniprot/G7KKZ3","tr|G7KKZ3|G7KKZ3_MEDTR")</f>
        <v>tr|G7KKZ3|G7KKZ3_MEDTR</v>
      </c>
      <c r="D10646" t="s">
        <v>15955</v>
      </c>
      <c r="E10646">
        <v>80.84</v>
      </c>
      <c r="F10646">
        <v>637</v>
      </c>
      <c r="G10646">
        <v>122</v>
      </c>
      <c r="H10646">
        <v>2</v>
      </c>
      <c r="I10646">
        <v>1</v>
      </c>
      <c r="J10646">
        <v>1905</v>
      </c>
      <c r="K10646">
        <v>1</v>
      </c>
      <c r="L10646">
        <v>1</v>
      </c>
      <c r="M10646">
        <v>637</v>
      </c>
      <c r="N10646" t="s">
        <v>18</v>
      </c>
      <c r="O10646">
        <v>0</v>
      </c>
      <c r="P10646">
        <v>2678</v>
      </c>
    </row>
    <row r="10647" spans="1:16" x14ac:dyDescent="0.25">
      <c r="A10647" t="s">
        <v>15956</v>
      </c>
      <c r="B10647">
        <v>795</v>
      </c>
      <c r="C10647" s="3" t="str">
        <f>HYPERLINK("http://www.uniprot.org/uniprot/G1FMP5","tr|G1FMP5|G1FMP5_MEDSA")</f>
        <v>tr|G1FMP5|G1FMP5_MEDSA</v>
      </c>
      <c r="D10647" t="s">
        <v>15957</v>
      </c>
      <c r="E10647">
        <v>72.28</v>
      </c>
      <c r="F10647">
        <v>267</v>
      </c>
      <c r="G10647">
        <v>74</v>
      </c>
      <c r="H10647">
        <v>3</v>
      </c>
      <c r="I10647">
        <v>1</v>
      </c>
      <c r="J10647">
        <v>792</v>
      </c>
      <c r="K10647">
        <v>1</v>
      </c>
      <c r="L10647">
        <v>39</v>
      </c>
      <c r="M10647">
        <v>301</v>
      </c>
      <c r="N10647" t="s">
        <v>18</v>
      </c>
      <c r="O10647" s="1">
        <v>1.17521E-101</v>
      </c>
      <c r="P10647">
        <v>962</v>
      </c>
    </row>
    <row r="10648" spans="1:16" x14ac:dyDescent="0.25">
      <c r="A10648" t="s">
        <v>15958</v>
      </c>
      <c r="B10648">
        <v>1191</v>
      </c>
      <c r="C10648" s="3" t="str">
        <f>HYPERLINK("http://www.uniprot.org/uniprot/I1JQ57","tr|I1JQ57|I1JQ57_SOYBN")</f>
        <v>tr|I1JQ57|I1JQ57_SOYBN</v>
      </c>
      <c r="D10648" t="s">
        <v>71</v>
      </c>
      <c r="E10648">
        <v>81.37</v>
      </c>
      <c r="F10648">
        <v>392</v>
      </c>
      <c r="G10648">
        <v>73</v>
      </c>
      <c r="H10648">
        <v>0</v>
      </c>
      <c r="I10648">
        <v>1</v>
      </c>
      <c r="J10648">
        <v>1176</v>
      </c>
      <c r="K10648">
        <v>1</v>
      </c>
      <c r="L10648">
        <v>115</v>
      </c>
      <c r="M10648">
        <v>505</v>
      </c>
      <c r="N10648" t="s">
        <v>18</v>
      </c>
      <c r="O10648">
        <v>0</v>
      </c>
      <c r="P10648">
        <v>1734</v>
      </c>
    </row>
    <row r="10649" spans="1:16" x14ac:dyDescent="0.25">
      <c r="A10649" t="s">
        <v>15959</v>
      </c>
      <c r="B10649">
        <v>738</v>
      </c>
      <c r="C10649" s="3" t="str">
        <f>HYPERLINK("http://www.uniprot.org/uniprot/A2Q3E8","tr|A2Q3E8|A2Q3E8_MEDTR")</f>
        <v>tr|A2Q3E8|A2Q3E8_MEDTR</v>
      </c>
      <c r="D10649" t="s">
        <v>15960</v>
      </c>
      <c r="E10649">
        <v>80.16</v>
      </c>
      <c r="F10649">
        <v>247</v>
      </c>
      <c r="G10649">
        <v>49</v>
      </c>
      <c r="H10649">
        <v>2</v>
      </c>
      <c r="I10649">
        <v>1</v>
      </c>
      <c r="J10649">
        <v>735</v>
      </c>
      <c r="K10649">
        <v>1</v>
      </c>
      <c r="L10649">
        <v>1</v>
      </c>
      <c r="M10649">
        <v>246</v>
      </c>
      <c r="N10649" t="s">
        <v>18</v>
      </c>
      <c r="O10649" s="1">
        <v>1.1874E-110</v>
      </c>
      <c r="P10649">
        <v>1039</v>
      </c>
    </row>
    <row r="10650" spans="1:16" x14ac:dyDescent="0.25">
      <c r="A10650" t="s">
        <v>15961</v>
      </c>
      <c r="B10650">
        <v>1053</v>
      </c>
      <c r="C10650" s="3" t="str">
        <f>HYPERLINK("http://www.uniprot.org/uniprot/G7I6S8","tr|G7I6S8|G7I6S8_MEDTR")</f>
        <v>tr|G7I6S8|G7I6S8_MEDTR</v>
      </c>
      <c r="D10650" t="s">
        <v>15962</v>
      </c>
      <c r="E10650">
        <v>92.07</v>
      </c>
      <c r="F10650">
        <v>328</v>
      </c>
      <c r="G10650">
        <v>26</v>
      </c>
      <c r="H10650">
        <v>0</v>
      </c>
      <c r="I10650">
        <v>31</v>
      </c>
      <c r="J10650">
        <v>1014</v>
      </c>
      <c r="K10650">
        <v>1</v>
      </c>
      <c r="L10650">
        <v>12</v>
      </c>
      <c r="M10650">
        <v>339</v>
      </c>
      <c r="N10650" t="s">
        <v>18</v>
      </c>
      <c r="O10650" s="1">
        <v>8.2644299999999997E-169</v>
      </c>
      <c r="P10650">
        <v>1543</v>
      </c>
    </row>
    <row r="10651" spans="1:16" x14ac:dyDescent="0.25">
      <c r="A10651" t="s">
        <v>15963</v>
      </c>
      <c r="B10651">
        <v>1182</v>
      </c>
      <c r="C10651" s="3" t="str">
        <f>HYPERLINK("http://www.uniprot.org/uniprot/G7IEG0","tr|G7IEG0|G7IEG0_MEDTR")</f>
        <v>tr|G7IEG0|G7IEG0_MEDTR</v>
      </c>
      <c r="D10651" t="s">
        <v>15964</v>
      </c>
      <c r="E10651">
        <v>87.21</v>
      </c>
      <c r="F10651">
        <v>391</v>
      </c>
      <c r="G10651">
        <v>50</v>
      </c>
      <c r="H10651">
        <v>4</v>
      </c>
      <c r="I10651">
        <v>19</v>
      </c>
      <c r="J10651">
        <v>1179</v>
      </c>
      <c r="K10651">
        <v>1</v>
      </c>
      <c r="L10651">
        <v>3</v>
      </c>
      <c r="M10651">
        <v>393</v>
      </c>
      <c r="N10651" t="s">
        <v>18</v>
      </c>
      <c r="O10651">
        <v>0</v>
      </c>
      <c r="P10651">
        <v>1788</v>
      </c>
    </row>
    <row r="10652" spans="1:16" x14ac:dyDescent="0.25">
      <c r="A10652" t="s">
        <v>15965</v>
      </c>
      <c r="B10652">
        <v>2004</v>
      </c>
      <c r="C10652" s="3" t="str">
        <f>HYPERLINK("http://www.uniprot.org/uniprot/G7I2H0","tr|G7I2H0|G7I2H0_MEDTR")</f>
        <v>tr|G7I2H0|G7I2H0_MEDTR</v>
      </c>
      <c r="D10652" t="s">
        <v>144</v>
      </c>
      <c r="E10652">
        <v>33.72</v>
      </c>
      <c r="F10652">
        <v>338</v>
      </c>
      <c r="G10652">
        <v>224</v>
      </c>
      <c r="H10652">
        <v>2</v>
      </c>
      <c r="I10652">
        <v>964</v>
      </c>
      <c r="J10652">
        <v>1971</v>
      </c>
      <c r="K10652">
        <v>1</v>
      </c>
      <c r="L10652">
        <v>27</v>
      </c>
      <c r="M10652">
        <v>313</v>
      </c>
      <c r="N10652" t="s">
        <v>18</v>
      </c>
      <c r="O10652" s="1">
        <v>2.5269200000000001E-38</v>
      </c>
      <c r="P10652">
        <v>421</v>
      </c>
    </row>
    <row r="10653" spans="1:16" x14ac:dyDescent="0.25">
      <c r="A10653" t="s">
        <v>15966</v>
      </c>
      <c r="B10653">
        <v>2949</v>
      </c>
      <c r="C10653" s="3" t="str">
        <f>HYPERLINK("http://www.uniprot.org/uniprot/I1NEQ9","tr|I1NEQ9|I1NEQ9_SOYBN")</f>
        <v>tr|I1NEQ9|I1NEQ9_SOYBN</v>
      </c>
      <c r="D10653" t="s">
        <v>71</v>
      </c>
      <c r="E10653">
        <v>73.06</v>
      </c>
      <c r="F10653">
        <v>980</v>
      </c>
      <c r="G10653">
        <v>264</v>
      </c>
      <c r="H10653">
        <v>13</v>
      </c>
      <c r="I10653">
        <v>46</v>
      </c>
      <c r="J10653">
        <v>2946</v>
      </c>
      <c r="K10653">
        <v>1</v>
      </c>
      <c r="L10653">
        <v>121</v>
      </c>
      <c r="M10653">
        <v>1098</v>
      </c>
      <c r="N10653" t="s">
        <v>18</v>
      </c>
      <c r="O10653">
        <v>0</v>
      </c>
      <c r="P10653">
        <v>3710</v>
      </c>
    </row>
    <row r="10654" spans="1:16" x14ac:dyDescent="0.25">
      <c r="A10654" t="s">
        <v>15967</v>
      </c>
      <c r="B10654">
        <v>1434</v>
      </c>
      <c r="C10654" s="3" t="str">
        <f>HYPERLINK("http://www.uniprot.org/uniprot/G7JC68","tr|G7JC68|G7JC68_MEDTR")</f>
        <v>tr|G7JC68|G7JC68_MEDTR</v>
      </c>
      <c r="D10654" t="s">
        <v>15968</v>
      </c>
      <c r="E10654">
        <v>76.11</v>
      </c>
      <c r="F10654">
        <v>469</v>
      </c>
      <c r="G10654">
        <v>112</v>
      </c>
      <c r="H10654">
        <v>0</v>
      </c>
      <c r="I10654">
        <v>25</v>
      </c>
      <c r="J10654">
        <v>1431</v>
      </c>
      <c r="K10654">
        <v>1</v>
      </c>
      <c r="L10654">
        <v>9</v>
      </c>
      <c r="M10654">
        <v>477</v>
      </c>
      <c r="N10654" t="s">
        <v>18</v>
      </c>
      <c r="O10654">
        <v>0</v>
      </c>
      <c r="P10654">
        <v>1936</v>
      </c>
    </row>
    <row r="10655" spans="1:16" x14ac:dyDescent="0.25">
      <c r="A10655" t="s">
        <v>15969</v>
      </c>
      <c r="B10655">
        <v>444</v>
      </c>
      <c r="C10655" s="3" t="str">
        <f>HYPERLINK("http://www.uniprot.org/uniprot/G7J4C7","tr|G7J4C7|G7J4C7_MEDTR")</f>
        <v>tr|G7J4C7|G7J4C7_MEDTR</v>
      </c>
      <c r="D10655" t="s">
        <v>15970</v>
      </c>
      <c r="E10655">
        <v>40.79</v>
      </c>
      <c r="F10655">
        <v>201</v>
      </c>
      <c r="G10655">
        <v>119</v>
      </c>
      <c r="H10655">
        <v>55</v>
      </c>
      <c r="I10655">
        <v>4</v>
      </c>
      <c r="J10655">
        <v>441</v>
      </c>
      <c r="K10655">
        <v>1</v>
      </c>
      <c r="L10655">
        <v>1</v>
      </c>
      <c r="M10655">
        <v>197</v>
      </c>
      <c r="N10655" t="s">
        <v>18</v>
      </c>
      <c r="O10655" s="1">
        <v>1.6346400000000001E-24</v>
      </c>
      <c r="P10655">
        <v>293</v>
      </c>
    </row>
    <row r="10656" spans="1:16" x14ac:dyDescent="0.25">
      <c r="A10656" t="s">
        <v>15971</v>
      </c>
      <c r="B10656">
        <v>183</v>
      </c>
      <c r="C10656" s="3" t="str">
        <f>HYPERLINK("http://www.uniprot.org/uniprot/G7L696","tr|G7L696|G7L696_MEDTR")</f>
        <v>tr|G7L696|G7L696_MEDTR</v>
      </c>
      <c r="D10656" t="s">
        <v>15972</v>
      </c>
      <c r="E10656">
        <v>53.7</v>
      </c>
      <c r="F10656">
        <v>54</v>
      </c>
      <c r="G10656">
        <v>25</v>
      </c>
      <c r="H10656">
        <v>1</v>
      </c>
      <c r="I10656">
        <v>1</v>
      </c>
      <c r="J10656">
        <v>159</v>
      </c>
      <c r="K10656">
        <v>1</v>
      </c>
      <c r="L10656">
        <v>1</v>
      </c>
      <c r="M10656">
        <v>54</v>
      </c>
      <c r="N10656" t="s">
        <v>18</v>
      </c>
      <c r="O10656" s="1">
        <v>1.2689899999999999E-8</v>
      </c>
      <c r="P10656">
        <v>156</v>
      </c>
    </row>
    <row r="10657" spans="1:16" x14ac:dyDescent="0.25">
      <c r="A10657" t="s">
        <v>15973</v>
      </c>
      <c r="B10657">
        <v>351</v>
      </c>
      <c r="C10657" s="3" t="str">
        <f>HYPERLINK("http://www.uniprot.org/uniprot/G7JPP7","tr|G7JPP7|G7JPP7_MEDTR")</f>
        <v>tr|G7JPP7|G7JPP7_MEDTR</v>
      </c>
      <c r="D10657" t="s">
        <v>15974</v>
      </c>
      <c r="E10657">
        <v>81.63</v>
      </c>
      <c r="F10657">
        <v>98</v>
      </c>
      <c r="G10657">
        <v>18</v>
      </c>
      <c r="H10657">
        <v>1</v>
      </c>
      <c r="I10657">
        <v>55</v>
      </c>
      <c r="J10657">
        <v>345</v>
      </c>
      <c r="K10657">
        <v>1</v>
      </c>
      <c r="L10657">
        <v>19</v>
      </c>
      <c r="M10657">
        <v>116</v>
      </c>
      <c r="N10657" t="s">
        <v>18</v>
      </c>
      <c r="O10657" s="1">
        <v>2.0102599999999999E-38</v>
      </c>
      <c r="P10657">
        <v>413</v>
      </c>
    </row>
    <row r="10658" spans="1:16" x14ac:dyDescent="0.25">
      <c r="A10658" t="s">
        <v>15975</v>
      </c>
      <c r="B10658">
        <v>219</v>
      </c>
      <c r="C10658" s="3" t="str">
        <f>HYPERLINK("http://www.uniprot.org/uniprot/B4UWC1","tr|B4UWC1|B4UWC1_ARAHY")</f>
        <v>tr|B4UWC1|B4UWC1_ARAHY</v>
      </c>
      <c r="D10658" t="s">
        <v>15976</v>
      </c>
      <c r="E10658">
        <v>83.09</v>
      </c>
      <c r="F10658">
        <v>71</v>
      </c>
      <c r="G10658">
        <v>12</v>
      </c>
      <c r="H10658">
        <v>0</v>
      </c>
      <c r="I10658">
        <v>4</v>
      </c>
      <c r="J10658">
        <v>216</v>
      </c>
      <c r="K10658">
        <v>1</v>
      </c>
      <c r="L10658">
        <v>6</v>
      </c>
      <c r="M10658">
        <v>76</v>
      </c>
      <c r="N10658" t="s">
        <v>18</v>
      </c>
      <c r="O10658" s="1">
        <v>2.89297E-29</v>
      </c>
      <c r="P10658">
        <v>334</v>
      </c>
    </row>
    <row r="10659" spans="1:16" x14ac:dyDescent="0.25">
      <c r="A10659" t="s">
        <v>15977</v>
      </c>
      <c r="B10659">
        <v>2328</v>
      </c>
      <c r="C10659" s="3" t="str">
        <f>HYPERLINK("http://www.uniprot.org/uniprot/I1N6I6","tr|I1N6I6|I1N6I6_SOYBN")</f>
        <v>tr|I1N6I6|I1N6I6_SOYBN</v>
      </c>
      <c r="D10659" t="s">
        <v>117</v>
      </c>
      <c r="E10659">
        <v>71.989999999999995</v>
      </c>
      <c r="F10659">
        <v>832</v>
      </c>
      <c r="G10659">
        <v>233</v>
      </c>
      <c r="H10659">
        <v>57</v>
      </c>
      <c r="I10659">
        <v>1</v>
      </c>
      <c r="J10659">
        <v>2325</v>
      </c>
      <c r="K10659">
        <v>1</v>
      </c>
      <c r="L10659">
        <v>205</v>
      </c>
      <c r="M10659">
        <v>1029</v>
      </c>
      <c r="N10659" t="s">
        <v>18</v>
      </c>
      <c r="O10659">
        <v>0</v>
      </c>
      <c r="P10659">
        <v>2981</v>
      </c>
    </row>
    <row r="10660" spans="1:16" x14ac:dyDescent="0.25">
      <c r="A10660" t="s">
        <v>15978</v>
      </c>
      <c r="B10660">
        <v>714</v>
      </c>
      <c r="C10660" s="3" t="str">
        <f>HYPERLINK("http://www.uniprot.org/uniprot/I3T0L1","tr|I3T0L1|I3T0L1_MEDTR")</f>
        <v>tr|I3T0L1|I3T0L1_MEDTR</v>
      </c>
      <c r="D10660" t="s">
        <v>22</v>
      </c>
      <c r="E10660">
        <v>63.47</v>
      </c>
      <c r="F10660">
        <v>230</v>
      </c>
      <c r="G10660">
        <v>84</v>
      </c>
      <c r="H10660">
        <v>2</v>
      </c>
      <c r="I10660">
        <v>19</v>
      </c>
      <c r="J10660">
        <v>702</v>
      </c>
      <c r="K10660">
        <v>1</v>
      </c>
      <c r="L10660">
        <v>7</v>
      </c>
      <c r="M10660">
        <v>231</v>
      </c>
      <c r="N10660" t="s">
        <v>18</v>
      </c>
      <c r="O10660" s="1">
        <v>2.1200400000000001E-77</v>
      </c>
      <c r="P10660">
        <v>752</v>
      </c>
    </row>
    <row r="10661" spans="1:16" x14ac:dyDescent="0.25">
      <c r="A10661" t="s">
        <v>15979</v>
      </c>
      <c r="B10661">
        <v>777</v>
      </c>
      <c r="C10661" s="3" t="str">
        <f>HYPERLINK("http://www.uniprot.org/uniprot/G7L9D8","tr|G7L9D8|G7L9D8_MEDTR")</f>
        <v>tr|G7L9D8|G7L9D8_MEDTR</v>
      </c>
      <c r="D10661" t="s">
        <v>15980</v>
      </c>
      <c r="E10661">
        <v>85.48</v>
      </c>
      <c r="F10661">
        <v>248</v>
      </c>
      <c r="G10661">
        <v>36</v>
      </c>
      <c r="H10661">
        <v>1</v>
      </c>
      <c r="I10661">
        <v>1</v>
      </c>
      <c r="J10661">
        <v>741</v>
      </c>
      <c r="K10661">
        <v>1</v>
      </c>
      <c r="L10661">
        <v>32</v>
      </c>
      <c r="M10661">
        <v>279</v>
      </c>
      <c r="N10661" t="s">
        <v>18</v>
      </c>
      <c r="O10661" s="1">
        <v>1.8012399999999999E-115</v>
      </c>
      <c r="P10661">
        <v>1081</v>
      </c>
    </row>
    <row r="10662" spans="1:16" x14ac:dyDescent="0.25">
      <c r="A10662" t="s">
        <v>15981</v>
      </c>
      <c r="B10662">
        <v>1218</v>
      </c>
      <c r="C10662" s="3" t="str">
        <f>HYPERLINK("http://www.uniprot.org/uniprot/A5B592","tr|A5B592|A5B592_VITVI")</f>
        <v>tr|A5B592|A5B592_VITVI</v>
      </c>
      <c r="D10662" t="s">
        <v>250</v>
      </c>
      <c r="E10662">
        <v>29.72</v>
      </c>
      <c r="F10662">
        <v>323</v>
      </c>
      <c r="G10662">
        <v>227</v>
      </c>
      <c r="H10662">
        <v>11</v>
      </c>
      <c r="I10662">
        <v>1</v>
      </c>
      <c r="J10662">
        <v>936</v>
      </c>
      <c r="K10662">
        <v>1</v>
      </c>
      <c r="L10662">
        <v>1094</v>
      </c>
      <c r="M10662">
        <v>1408</v>
      </c>
      <c r="N10662" t="s">
        <v>18</v>
      </c>
      <c r="O10662" s="1">
        <v>1.8876300000000001E-29</v>
      </c>
      <c r="P10662">
        <v>342</v>
      </c>
    </row>
    <row r="10663" spans="1:16" x14ac:dyDescent="0.25">
      <c r="A10663" t="s">
        <v>15982</v>
      </c>
      <c r="B10663">
        <v>855</v>
      </c>
      <c r="C10663" s="3" t="str">
        <f>HYPERLINK("http://www.uniprot.org/uniprot/Q2HW89","tr|Q2HW89|Q2HW89_MEDTR")</f>
        <v>tr|Q2HW89|Q2HW89_MEDTR</v>
      </c>
      <c r="D10663" t="s">
        <v>101</v>
      </c>
      <c r="E10663">
        <v>78.44</v>
      </c>
      <c r="F10663">
        <v>283</v>
      </c>
      <c r="G10663">
        <v>61</v>
      </c>
      <c r="H10663">
        <v>0</v>
      </c>
      <c r="I10663">
        <v>1</v>
      </c>
      <c r="J10663">
        <v>849</v>
      </c>
      <c r="K10663">
        <v>1</v>
      </c>
      <c r="L10663">
        <v>698</v>
      </c>
      <c r="M10663">
        <v>980</v>
      </c>
      <c r="N10663" t="s">
        <v>18</v>
      </c>
      <c r="O10663" s="1">
        <v>2.4441E-127</v>
      </c>
      <c r="P10663">
        <v>1184</v>
      </c>
    </row>
    <row r="10664" spans="1:16" x14ac:dyDescent="0.25">
      <c r="A10664" t="s">
        <v>15983</v>
      </c>
      <c r="B10664">
        <v>1050</v>
      </c>
      <c r="C10664" s="3" t="str">
        <f>HYPERLINK("http://www.uniprot.org/uniprot/G7K2B3","tr|G7K2B3|G7K2B3_MEDTR")</f>
        <v>tr|G7K2B3|G7K2B3_MEDTR</v>
      </c>
      <c r="D10664" t="s">
        <v>15984</v>
      </c>
      <c r="E10664">
        <v>50.7</v>
      </c>
      <c r="F10664">
        <v>355</v>
      </c>
      <c r="G10664">
        <v>175</v>
      </c>
      <c r="H10664">
        <v>11</v>
      </c>
      <c r="I10664">
        <v>13</v>
      </c>
      <c r="J10664">
        <v>1044</v>
      </c>
      <c r="K10664">
        <v>1</v>
      </c>
      <c r="L10664">
        <v>3</v>
      </c>
      <c r="M10664">
        <v>340</v>
      </c>
      <c r="N10664" t="s">
        <v>18</v>
      </c>
      <c r="O10664" s="1">
        <v>3.67656E-68</v>
      </c>
      <c r="P10664">
        <v>675</v>
      </c>
    </row>
    <row r="10665" spans="1:16" x14ac:dyDescent="0.25">
      <c r="A10665" t="s">
        <v>15985</v>
      </c>
      <c r="B10665">
        <v>864</v>
      </c>
      <c r="C10665" s="3" t="str">
        <f>HYPERLINK("http://www.uniprot.org/uniprot/I1MQ63","tr|I1MQ63|I1MQ63_SOYBN")</f>
        <v>tr|I1MQ63|I1MQ63_SOYBN</v>
      </c>
      <c r="D10665" t="s">
        <v>28</v>
      </c>
      <c r="E10665">
        <v>66.66</v>
      </c>
      <c r="F10665">
        <v>291</v>
      </c>
      <c r="G10665">
        <v>97</v>
      </c>
      <c r="H10665">
        <v>6</v>
      </c>
      <c r="I10665">
        <v>1</v>
      </c>
      <c r="J10665">
        <v>855</v>
      </c>
      <c r="K10665">
        <v>1</v>
      </c>
      <c r="L10665">
        <v>164</v>
      </c>
      <c r="M10665">
        <v>454</v>
      </c>
      <c r="N10665" t="s">
        <v>18</v>
      </c>
      <c r="O10665" s="1">
        <v>1.09029E-106</v>
      </c>
      <c r="P10665">
        <v>1006</v>
      </c>
    </row>
    <row r="10666" spans="1:16" x14ac:dyDescent="0.25">
      <c r="A10666" t="s">
        <v>15986</v>
      </c>
      <c r="B10666">
        <v>597</v>
      </c>
      <c r="C10666" s="3" t="str">
        <f>HYPERLINK("http://www.uniprot.org/uniprot/A5AEG4","tr|A5AEG4|A5AEG4_VITVI")</f>
        <v>tr|A5AEG4|A5AEG4_VITVI</v>
      </c>
      <c r="D10666" t="s">
        <v>2698</v>
      </c>
      <c r="E10666">
        <v>70.98</v>
      </c>
      <c r="F10666">
        <v>193</v>
      </c>
      <c r="G10666">
        <v>56</v>
      </c>
      <c r="H10666">
        <v>0</v>
      </c>
      <c r="I10666">
        <v>1</v>
      </c>
      <c r="J10666">
        <v>579</v>
      </c>
      <c r="K10666">
        <v>1</v>
      </c>
      <c r="L10666">
        <v>140</v>
      </c>
      <c r="M10666">
        <v>332</v>
      </c>
      <c r="N10666" t="s">
        <v>18</v>
      </c>
      <c r="O10666" s="1">
        <v>7.4394100000000004E-76</v>
      </c>
      <c r="P10666">
        <v>737</v>
      </c>
    </row>
    <row r="10667" spans="1:16" x14ac:dyDescent="0.25">
      <c r="A10667" t="s">
        <v>15987</v>
      </c>
      <c r="B10667">
        <v>612</v>
      </c>
      <c r="C10667" s="3" t="str">
        <f>HYPERLINK("http://www.uniprot.org/uniprot/I1M1R0","tr|I1M1R0|I1M1R0_SOYBN")</f>
        <v>tr|I1M1R0|I1M1R0_SOYBN</v>
      </c>
      <c r="D10667" t="s">
        <v>28</v>
      </c>
      <c r="E10667">
        <v>82.12</v>
      </c>
      <c r="F10667">
        <v>179</v>
      </c>
      <c r="G10667">
        <v>32</v>
      </c>
      <c r="H10667">
        <v>0</v>
      </c>
      <c r="I10667">
        <v>73</v>
      </c>
      <c r="J10667">
        <v>609</v>
      </c>
      <c r="K10667">
        <v>1</v>
      </c>
      <c r="L10667">
        <v>470</v>
      </c>
      <c r="M10667">
        <v>648</v>
      </c>
      <c r="N10667" t="s">
        <v>18</v>
      </c>
      <c r="O10667" s="1">
        <v>3.0516100000000001E-83</v>
      </c>
      <c r="P10667">
        <v>801</v>
      </c>
    </row>
    <row r="10668" spans="1:16" x14ac:dyDescent="0.25">
      <c r="A10668" t="s">
        <v>15988</v>
      </c>
      <c r="B10668">
        <v>708</v>
      </c>
      <c r="C10668" s="3" t="str">
        <f>HYPERLINK("http://www.uniprot.org/uniprot/K7M2Z0","tr|K7M2Z0|K7M2Z0_SOYBN")</f>
        <v>tr|K7M2Z0|K7M2Z0_SOYBN</v>
      </c>
      <c r="D10668" t="s">
        <v>28</v>
      </c>
      <c r="E10668">
        <v>57.48</v>
      </c>
      <c r="F10668">
        <v>247</v>
      </c>
      <c r="G10668">
        <v>105</v>
      </c>
      <c r="H10668">
        <v>12</v>
      </c>
      <c r="I10668">
        <v>1</v>
      </c>
      <c r="J10668">
        <v>705</v>
      </c>
      <c r="K10668">
        <v>1</v>
      </c>
      <c r="L10668">
        <v>29</v>
      </c>
      <c r="M10668">
        <v>271</v>
      </c>
      <c r="N10668" t="s">
        <v>18</v>
      </c>
      <c r="O10668" s="1">
        <v>3.1026700000000002E-73</v>
      </c>
      <c r="P10668">
        <v>716</v>
      </c>
    </row>
    <row r="10669" spans="1:16" x14ac:dyDescent="0.25">
      <c r="A10669" t="s">
        <v>15989</v>
      </c>
      <c r="B10669">
        <v>606</v>
      </c>
      <c r="C10669" s="3" t="str">
        <f>HYPERLINK("http://www.uniprot.org/uniprot/I1L1T7","tr|I1L1T7|I1L1T7_SOYBN")</f>
        <v>tr|I1L1T7|I1L1T7_SOYBN</v>
      </c>
      <c r="D10669" t="s">
        <v>28</v>
      </c>
      <c r="E10669">
        <v>66.48</v>
      </c>
      <c r="F10669">
        <v>182</v>
      </c>
      <c r="G10669">
        <v>61</v>
      </c>
      <c r="H10669">
        <v>5</v>
      </c>
      <c r="I10669">
        <v>67</v>
      </c>
      <c r="J10669">
        <v>597</v>
      </c>
      <c r="K10669">
        <v>1</v>
      </c>
      <c r="L10669">
        <v>26</v>
      </c>
      <c r="M10669">
        <v>206</v>
      </c>
      <c r="N10669" t="s">
        <v>18</v>
      </c>
      <c r="O10669" s="1">
        <v>6.6382900000000004E-59</v>
      </c>
      <c r="P10669">
        <v>591</v>
      </c>
    </row>
    <row r="10670" spans="1:16" x14ac:dyDescent="0.25">
      <c r="A10670" t="s">
        <v>15990</v>
      </c>
      <c r="B10670">
        <v>711</v>
      </c>
      <c r="C10670" s="3" t="str">
        <f>HYPERLINK("http://www.uniprot.org/uniprot/G7KKZ0","tr|G7KKZ0|G7KKZ0_MEDTR")</f>
        <v>tr|G7KKZ0|G7KKZ0_MEDTR</v>
      </c>
      <c r="D10670" t="s">
        <v>15991</v>
      </c>
      <c r="E10670">
        <v>72.45</v>
      </c>
      <c r="F10670">
        <v>236</v>
      </c>
      <c r="G10670">
        <v>65</v>
      </c>
      <c r="H10670">
        <v>2</v>
      </c>
      <c r="I10670">
        <v>1</v>
      </c>
      <c r="J10670">
        <v>702</v>
      </c>
      <c r="K10670">
        <v>1</v>
      </c>
      <c r="L10670">
        <v>1</v>
      </c>
      <c r="M10670">
        <v>235</v>
      </c>
      <c r="N10670" t="s">
        <v>18</v>
      </c>
      <c r="O10670" s="1">
        <v>2.8161200000000001E-98</v>
      </c>
      <c r="P10670">
        <v>932</v>
      </c>
    </row>
    <row r="10671" spans="1:16" x14ac:dyDescent="0.25">
      <c r="A10671" t="s">
        <v>15992</v>
      </c>
      <c r="B10671">
        <v>738</v>
      </c>
      <c r="C10671" s="3" t="str">
        <f>HYPERLINK("http://www.uniprot.org/uniprot/I3SII6","tr|I3SII6|I3SII6_MEDTR")</f>
        <v>tr|I3SII6|I3SII6_MEDTR</v>
      </c>
      <c r="D10671" t="s">
        <v>22</v>
      </c>
      <c r="E10671">
        <v>91.7</v>
      </c>
      <c r="F10671">
        <v>229</v>
      </c>
      <c r="G10671">
        <v>19</v>
      </c>
      <c r="H10671">
        <v>2</v>
      </c>
      <c r="I10671">
        <v>1</v>
      </c>
      <c r="J10671">
        <v>681</v>
      </c>
      <c r="K10671">
        <v>1</v>
      </c>
      <c r="L10671">
        <v>1</v>
      </c>
      <c r="M10671">
        <v>229</v>
      </c>
      <c r="N10671" t="s">
        <v>18</v>
      </c>
      <c r="O10671" s="1">
        <v>2.4701499999999999E-116</v>
      </c>
      <c r="P10671">
        <v>1088</v>
      </c>
    </row>
    <row r="10672" spans="1:16" x14ac:dyDescent="0.25">
      <c r="A10672" t="s">
        <v>15993</v>
      </c>
      <c r="B10672">
        <v>1971</v>
      </c>
      <c r="C10672" s="3" t="str">
        <f>HYPERLINK("http://www.uniprot.org/uniprot/K7MZA4","tr|K7MZA4|K7MZA4_SOYBN")</f>
        <v>tr|K7MZA4|K7MZA4_SOYBN</v>
      </c>
      <c r="D10672" t="s">
        <v>28</v>
      </c>
      <c r="E10672">
        <v>76.319999999999993</v>
      </c>
      <c r="F10672">
        <v>659</v>
      </c>
      <c r="G10672">
        <v>156</v>
      </c>
      <c r="H10672">
        <v>3</v>
      </c>
      <c r="I10672">
        <v>1</v>
      </c>
      <c r="J10672">
        <v>1968</v>
      </c>
      <c r="K10672">
        <v>1</v>
      </c>
      <c r="L10672">
        <v>9</v>
      </c>
      <c r="M10672">
        <v>655</v>
      </c>
      <c r="N10672" t="s">
        <v>18</v>
      </c>
      <c r="O10672">
        <v>0</v>
      </c>
      <c r="P10672">
        <v>2499</v>
      </c>
    </row>
    <row r="10673" spans="1:16" x14ac:dyDescent="0.25">
      <c r="A10673" t="s">
        <v>15994</v>
      </c>
      <c r="B10673">
        <v>468</v>
      </c>
      <c r="C10673" s="3" t="str">
        <f>HYPERLINK("http://www.uniprot.org/uniprot/A2Q3E9","tr|A2Q3E9|A2Q3E9_MEDTR")</f>
        <v>tr|A2Q3E9|A2Q3E9_MEDTR</v>
      </c>
      <c r="D10673" t="s">
        <v>15995</v>
      </c>
      <c r="E10673">
        <v>89.16</v>
      </c>
      <c r="F10673">
        <v>120</v>
      </c>
      <c r="G10673">
        <v>13</v>
      </c>
      <c r="H10673">
        <v>1</v>
      </c>
      <c r="I10673">
        <v>58</v>
      </c>
      <c r="J10673">
        <v>414</v>
      </c>
      <c r="K10673">
        <v>1</v>
      </c>
      <c r="L10673">
        <v>211</v>
      </c>
      <c r="M10673">
        <v>330</v>
      </c>
      <c r="N10673" t="s">
        <v>18</v>
      </c>
      <c r="O10673" s="1">
        <v>9.7451799999999997E-54</v>
      </c>
      <c r="P10673">
        <v>545</v>
      </c>
    </row>
    <row r="10674" spans="1:16" x14ac:dyDescent="0.25">
      <c r="A10674" t="s">
        <v>15996</v>
      </c>
      <c r="B10674">
        <v>744</v>
      </c>
      <c r="C10674" s="3" t="str">
        <f>HYPERLINK("http://www.uniprot.org/uniprot/G7K4L8","tr|G7K4L8|G7K4L8_MEDTR")</f>
        <v>tr|G7K4L8|G7K4L8_MEDTR</v>
      </c>
      <c r="D10674" t="s">
        <v>1665</v>
      </c>
      <c r="E10674">
        <v>48.14</v>
      </c>
      <c r="F10674">
        <v>135</v>
      </c>
      <c r="G10674">
        <v>70</v>
      </c>
      <c r="H10674">
        <v>4</v>
      </c>
      <c r="I10674">
        <v>1</v>
      </c>
      <c r="J10674">
        <v>393</v>
      </c>
      <c r="K10674">
        <v>1</v>
      </c>
      <c r="L10674">
        <v>1</v>
      </c>
      <c r="M10674">
        <v>135</v>
      </c>
      <c r="N10674" t="s">
        <v>18</v>
      </c>
      <c r="O10674" s="1">
        <v>1.44534E-24</v>
      </c>
      <c r="P10674">
        <v>290</v>
      </c>
    </row>
    <row r="10675" spans="1:16" x14ac:dyDescent="0.25">
      <c r="A10675" t="s">
        <v>15997</v>
      </c>
      <c r="B10675">
        <v>534</v>
      </c>
      <c r="C10675" s="3" t="str">
        <f>HYPERLINK("http://www.uniprot.org/uniprot/G7I6S2","tr|G7I6S2|G7I6S2_MEDTR")</f>
        <v>tr|G7I6S2|G7I6S2_MEDTR</v>
      </c>
      <c r="D10675" t="s">
        <v>15998</v>
      </c>
      <c r="E10675">
        <v>80.150000000000006</v>
      </c>
      <c r="F10675">
        <v>131</v>
      </c>
      <c r="G10675">
        <v>26</v>
      </c>
      <c r="H10675">
        <v>0</v>
      </c>
      <c r="I10675">
        <v>91</v>
      </c>
      <c r="J10675">
        <v>483</v>
      </c>
      <c r="K10675">
        <v>1</v>
      </c>
      <c r="L10675">
        <v>40</v>
      </c>
      <c r="M10675">
        <v>170</v>
      </c>
      <c r="N10675" t="s">
        <v>18</v>
      </c>
      <c r="O10675" s="1">
        <v>4.6922699999999996E-56</v>
      </c>
      <c r="P10675">
        <v>565</v>
      </c>
    </row>
    <row r="10676" spans="1:16" x14ac:dyDescent="0.25">
      <c r="A10676" t="s">
        <v>15999</v>
      </c>
      <c r="B10676">
        <v>2130</v>
      </c>
      <c r="C10676" s="3" t="str">
        <f>HYPERLINK("http://www.uniprot.org/uniprot/G7IEG1","tr|G7IEG1|G7IEG1_MEDTR")</f>
        <v>tr|G7IEG1|G7IEG1_MEDTR</v>
      </c>
      <c r="D10676" t="s">
        <v>16000</v>
      </c>
      <c r="E10676">
        <v>63.81</v>
      </c>
      <c r="F10676">
        <v>713</v>
      </c>
      <c r="G10676">
        <v>258</v>
      </c>
      <c r="H10676">
        <v>5</v>
      </c>
      <c r="I10676">
        <v>1</v>
      </c>
      <c r="J10676">
        <v>2124</v>
      </c>
      <c r="K10676">
        <v>1</v>
      </c>
      <c r="L10676">
        <v>1</v>
      </c>
      <c r="M10676">
        <v>672</v>
      </c>
      <c r="N10676" t="s">
        <v>18</v>
      </c>
      <c r="O10676">
        <v>0</v>
      </c>
      <c r="P10676">
        <v>2100</v>
      </c>
    </row>
    <row r="10677" spans="1:16" x14ac:dyDescent="0.25">
      <c r="A10677" t="s">
        <v>16001</v>
      </c>
      <c r="B10677">
        <v>2004</v>
      </c>
      <c r="C10677" s="3" t="str">
        <f>HYPERLINK("http://www.uniprot.org/uniprot/G7I2H0","tr|G7I2H0|G7I2H0_MEDTR")</f>
        <v>tr|G7I2H0|G7I2H0_MEDTR</v>
      </c>
      <c r="D10677" t="s">
        <v>144</v>
      </c>
      <c r="E10677">
        <v>33.72</v>
      </c>
      <c r="F10677">
        <v>338</v>
      </c>
      <c r="G10677">
        <v>224</v>
      </c>
      <c r="H10677">
        <v>2</v>
      </c>
      <c r="I10677">
        <v>964</v>
      </c>
      <c r="J10677">
        <v>1971</v>
      </c>
      <c r="K10677">
        <v>1</v>
      </c>
      <c r="L10677">
        <v>27</v>
      </c>
      <c r="M10677">
        <v>313</v>
      </c>
      <c r="N10677" t="s">
        <v>18</v>
      </c>
      <c r="O10677" s="1">
        <v>2.5269200000000001E-38</v>
      </c>
      <c r="P10677">
        <v>421</v>
      </c>
    </row>
    <row r="10678" spans="1:16" x14ac:dyDescent="0.25">
      <c r="A10678" t="s">
        <v>16002</v>
      </c>
      <c r="B10678">
        <v>873</v>
      </c>
      <c r="C10678" s="3" t="str">
        <f>HYPERLINK("http://www.uniprot.org/uniprot/C0L2U2","tr|C0L2U2|C0L2U2_ARAHY")</f>
        <v>tr|C0L2U2|C0L2U2_ARAHY</v>
      </c>
      <c r="D10678" t="s">
        <v>2371</v>
      </c>
      <c r="E10678">
        <v>43.89</v>
      </c>
      <c r="F10678">
        <v>262</v>
      </c>
      <c r="G10678">
        <v>147</v>
      </c>
      <c r="H10678">
        <v>2</v>
      </c>
      <c r="I10678">
        <v>91</v>
      </c>
      <c r="J10678">
        <v>870</v>
      </c>
      <c r="K10678">
        <v>1</v>
      </c>
      <c r="L10678">
        <v>242</v>
      </c>
      <c r="M10678">
        <v>503</v>
      </c>
      <c r="N10678" t="s">
        <v>18</v>
      </c>
      <c r="O10678" s="1">
        <v>3.3902500000000002E-63</v>
      </c>
      <c r="P10678">
        <v>631</v>
      </c>
    </row>
    <row r="10679" spans="1:16" x14ac:dyDescent="0.25">
      <c r="A10679" t="s">
        <v>16003</v>
      </c>
      <c r="B10679">
        <v>870</v>
      </c>
      <c r="C10679" s="3" t="str">
        <f>HYPERLINK("http://www.uniprot.org/uniprot/Q56H85","tr|Q56H85|Q56H85_PEA")</f>
        <v>tr|Q56H85|Q56H85_PEA</v>
      </c>
      <c r="D10679" t="s">
        <v>16004</v>
      </c>
      <c r="E10679">
        <v>73.010000000000005</v>
      </c>
      <c r="F10679">
        <v>289</v>
      </c>
      <c r="G10679">
        <v>78</v>
      </c>
      <c r="H10679">
        <v>0</v>
      </c>
      <c r="I10679">
        <v>1</v>
      </c>
      <c r="J10679">
        <v>867</v>
      </c>
      <c r="K10679">
        <v>1</v>
      </c>
      <c r="L10679">
        <v>180</v>
      </c>
      <c r="M10679">
        <v>468</v>
      </c>
      <c r="N10679" t="s">
        <v>18</v>
      </c>
      <c r="O10679" s="1">
        <v>3.4204399999999999E-124</v>
      </c>
      <c r="P10679">
        <v>1157</v>
      </c>
    </row>
    <row r="10680" spans="1:16" x14ac:dyDescent="0.25">
      <c r="A10680" t="s">
        <v>16005</v>
      </c>
      <c r="B10680">
        <v>1533</v>
      </c>
      <c r="C10680" s="3" t="str">
        <f>HYPERLINK("http://www.uniprot.org/uniprot/B6SBM1","tr|B6SBM1|B6SBM1_CICAR")</f>
        <v>tr|B6SBM1|B6SBM1_CICAR</v>
      </c>
      <c r="D10680" t="s">
        <v>16006</v>
      </c>
      <c r="E10680">
        <v>99.6</v>
      </c>
      <c r="F10680">
        <v>510</v>
      </c>
      <c r="G10680">
        <v>2</v>
      </c>
      <c r="H10680">
        <v>0</v>
      </c>
      <c r="I10680">
        <v>1</v>
      </c>
      <c r="J10680">
        <v>1530</v>
      </c>
      <c r="K10680">
        <v>1</v>
      </c>
      <c r="L10680">
        <v>1</v>
      </c>
      <c r="M10680">
        <v>510</v>
      </c>
      <c r="N10680" t="s">
        <v>18</v>
      </c>
      <c r="O10680">
        <v>0</v>
      </c>
      <c r="P10680">
        <v>2627</v>
      </c>
    </row>
    <row r="10681" spans="1:16" x14ac:dyDescent="0.25">
      <c r="A10681" t="s">
        <v>16007</v>
      </c>
      <c r="B10681">
        <v>879</v>
      </c>
      <c r="C10681" s="3" t="str">
        <f>HYPERLINK("http://www.uniprot.org/uniprot/G7JPP2","tr|G7JPP2|G7JPP2_MEDTR")</f>
        <v>tr|G7JPP2|G7JPP2_MEDTR</v>
      </c>
      <c r="D10681" t="s">
        <v>16008</v>
      </c>
      <c r="E10681">
        <v>77.77</v>
      </c>
      <c r="F10681">
        <v>288</v>
      </c>
      <c r="G10681">
        <v>64</v>
      </c>
      <c r="H10681">
        <v>0</v>
      </c>
      <c r="I10681">
        <v>1</v>
      </c>
      <c r="J10681">
        <v>864</v>
      </c>
      <c r="K10681">
        <v>1</v>
      </c>
      <c r="L10681">
        <v>119</v>
      </c>
      <c r="M10681">
        <v>406</v>
      </c>
      <c r="N10681" t="s">
        <v>18</v>
      </c>
      <c r="O10681" s="1">
        <v>6.3615900000000003E-126</v>
      </c>
      <c r="P10681">
        <v>1172</v>
      </c>
    </row>
    <row r="10682" spans="1:16" x14ac:dyDescent="0.25">
      <c r="A10682" t="s">
        <v>16009</v>
      </c>
      <c r="B10682">
        <v>1494</v>
      </c>
      <c r="C10682" s="3" t="str">
        <f>HYPERLINK("http://www.uniprot.org/uniprot/I1MZD1","tr|I1MZD1|I1MZD1_SOYBN")</f>
        <v>tr|I1MZD1|I1MZD1_SOYBN</v>
      </c>
      <c r="D10682" t="s">
        <v>28</v>
      </c>
      <c r="E10682">
        <v>78.11</v>
      </c>
      <c r="F10682">
        <v>498</v>
      </c>
      <c r="G10682">
        <v>109</v>
      </c>
      <c r="H10682">
        <v>1</v>
      </c>
      <c r="I10682">
        <v>1</v>
      </c>
      <c r="J10682">
        <v>1491</v>
      </c>
      <c r="K10682">
        <v>1</v>
      </c>
      <c r="L10682">
        <v>1</v>
      </c>
      <c r="M10682">
        <v>481</v>
      </c>
      <c r="N10682" t="s">
        <v>18</v>
      </c>
      <c r="O10682">
        <v>0</v>
      </c>
      <c r="P10682">
        <v>1945</v>
      </c>
    </row>
    <row r="10683" spans="1:16" x14ac:dyDescent="0.25">
      <c r="A10683" t="s">
        <v>16010</v>
      </c>
      <c r="B10683">
        <v>1626</v>
      </c>
      <c r="C10683" s="3" t="str">
        <f>HYPERLINK("http://www.uniprot.org/uniprot/I3SWN5","tr|I3SWN5|I3SWN5_LOTJA")</f>
        <v>tr|I3SWN5|I3SWN5_LOTJA</v>
      </c>
      <c r="D10683" t="s">
        <v>93</v>
      </c>
      <c r="E10683">
        <v>48.69</v>
      </c>
      <c r="F10683">
        <v>345</v>
      </c>
      <c r="G10683">
        <v>177</v>
      </c>
      <c r="H10683">
        <v>14</v>
      </c>
      <c r="I10683">
        <v>1</v>
      </c>
      <c r="J10683">
        <v>993</v>
      </c>
      <c r="K10683">
        <v>1</v>
      </c>
      <c r="L10683">
        <v>42</v>
      </c>
      <c r="M10683">
        <v>378</v>
      </c>
      <c r="N10683" t="s">
        <v>18</v>
      </c>
      <c r="O10683" s="1">
        <v>5.9525599999999999E-88</v>
      </c>
      <c r="P10683">
        <v>848</v>
      </c>
    </row>
    <row r="10684" spans="1:16" x14ac:dyDescent="0.25">
      <c r="A10684" t="s">
        <v>16011</v>
      </c>
      <c r="B10684">
        <v>732</v>
      </c>
      <c r="C10684" s="3" t="str">
        <f>HYPERLINK("http://www.uniprot.org/uniprot/G7L9S1","tr|G7L9S1|G7L9S1_MEDTR")</f>
        <v>tr|G7L9S1|G7L9S1_MEDTR</v>
      </c>
      <c r="D10684" t="s">
        <v>16012</v>
      </c>
      <c r="E10684">
        <v>64.34</v>
      </c>
      <c r="F10684">
        <v>244</v>
      </c>
      <c r="G10684">
        <v>87</v>
      </c>
      <c r="H10684">
        <v>1</v>
      </c>
      <c r="I10684">
        <v>1</v>
      </c>
      <c r="J10684">
        <v>729</v>
      </c>
      <c r="K10684">
        <v>1</v>
      </c>
      <c r="L10684">
        <v>103</v>
      </c>
      <c r="M10684">
        <v>343</v>
      </c>
      <c r="N10684" t="s">
        <v>18</v>
      </c>
      <c r="O10684" s="1">
        <v>1.43353E-84</v>
      </c>
      <c r="P10684">
        <v>814</v>
      </c>
    </row>
    <row r="10685" spans="1:16" x14ac:dyDescent="0.25">
      <c r="A10685" t="s">
        <v>16013</v>
      </c>
      <c r="B10685">
        <v>1095</v>
      </c>
      <c r="C10685" s="3" t="str">
        <f>HYPERLINK("http://www.uniprot.org/uniprot/G7L9D6","tr|G7L9D6|G7L9D6_MEDTR")</f>
        <v>tr|G7L9D6|G7L9D6_MEDTR</v>
      </c>
      <c r="D10685" t="s">
        <v>16014</v>
      </c>
      <c r="E10685">
        <v>77.48</v>
      </c>
      <c r="F10685">
        <v>382</v>
      </c>
      <c r="G10685">
        <v>86</v>
      </c>
      <c r="H10685">
        <v>19</v>
      </c>
      <c r="I10685">
        <v>4</v>
      </c>
      <c r="J10685">
        <v>1092</v>
      </c>
      <c r="K10685">
        <v>1</v>
      </c>
      <c r="L10685">
        <v>27</v>
      </c>
      <c r="M10685">
        <v>408</v>
      </c>
      <c r="N10685" t="s">
        <v>18</v>
      </c>
      <c r="O10685" s="1">
        <v>4.2001299999999998E-163</v>
      </c>
      <c r="P10685">
        <v>1494</v>
      </c>
    </row>
    <row r="10686" spans="1:16" x14ac:dyDescent="0.25">
      <c r="A10686" t="s">
        <v>16015</v>
      </c>
      <c r="B10686">
        <v>990</v>
      </c>
      <c r="C10686" s="3" t="str">
        <f>HYPERLINK("http://www.uniprot.org/uniprot/G7K2A9","tr|G7K2A9|G7K2A9_MEDTR")</f>
        <v>tr|G7K2A9|G7K2A9_MEDTR</v>
      </c>
      <c r="D10686" t="s">
        <v>16016</v>
      </c>
      <c r="E10686">
        <v>78.61</v>
      </c>
      <c r="F10686">
        <v>332</v>
      </c>
      <c r="G10686">
        <v>71</v>
      </c>
      <c r="H10686">
        <v>3</v>
      </c>
      <c r="I10686">
        <v>1</v>
      </c>
      <c r="J10686">
        <v>987</v>
      </c>
      <c r="K10686">
        <v>1</v>
      </c>
      <c r="L10686">
        <v>1</v>
      </c>
      <c r="M10686">
        <v>332</v>
      </c>
      <c r="N10686" t="s">
        <v>18</v>
      </c>
      <c r="O10686" s="1">
        <v>2.73654E-155</v>
      </c>
      <c r="P10686">
        <v>1426</v>
      </c>
    </row>
    <row r="10687" spans="1:16" x14ac:dyDescent="0.25">
      <c r="A10687" t="s">
        <v>16017</v>
      </c>
      <c r="B10687">
        <v>240</v>
      </c>
      <c r="C10687" s="3" t="str">
        <f>HYPERLINK("http://www.uniprot.org/uniprot/G7KVL6","tr|G7KVL6|G7KVL6_MEDTR")</f>
        <v>tr|G7KVL6|G7KVL6_MEDTR</v>
      </c>
      <c r="D10687" t="s">
        <v>460</v>
      </c>
      <c r="E10687">
        <v>43.85</v>
      </c>
      <c r="F10687">
        <v>57</v>
      </c>
      <c r="G10687">
        <v>32</v>
      </c>
      <c r="H10687">
        <v>0</v>
      </c>
      <c r="I10687">
        <v>28</v>
      </c>
      <c r="J10687">
        <v>198</v>
      </c>
      <c r="K10687">
        <v>1</v>
      </c>
      <c r="L10687">
        <v>81</v>
      </c>
      <c r="M10687">
        <v>137</v>
      </c>
      <c r="N10687" t="s">
        <v>18</v>
      </c>
      <c r="O10687" s="1">
        <v>2.41138E-7</v>
      </c>
      <c r="P10687">
        <v>145</v>
      </c>
    </row>
    <row r="10688" spans="1:16" x14ac:dyDescent="0.25">
      <c r="A10688" t="s">
        <v>16018</v>
      </c>
      <c r="B10688">
        <v>765</v>
      </c>
      <c r="C10688" s="3" t="str">
        <f>HYPERLINK("http://www.uniprot.org/uniprot/G7LCH3","tr|G7LCH3|G7LCH3_MEDTR")</f>
        <v>tr|G7LCH3|G7LCH3_MEDTR</v>
      </c>
      <c r="D10688" t="s">
        <v>16019</v>
      </c>
      <c r="E10688">
        <v>61.11</v>
      </c>
      <c r="F10688">
        <v>252</v>
      </c>
      <c r="G10688">
        <v>98</v>
      </c>
      <c r="H10688">
        <v>2</v>
      </c>
      <c r="I10688">
        <v>13</v>
      </c>
      <c r="J10688">
        <v>762</v>
      </c>
      <c r="K10688">
        <v>1</v>
      </c>
      <c r="L10688">
        <v>27</v>
      </c>
      <c r="M10688">
        <v>278</v>
      </c>
      <c r="N10688" t="s">
        <v>18</v>
      </c>
      <c r="O10688" s="1">
        <v>4.7817099999999996E-81</v>
      </c>
      <c r="P10688">
        <v>784</v>
      </c>
    </row>
    <row r="10689" spans="1:16" x14ac:dyDescent="0.25">
      <c r="A10689" t="s">
        <v>16020</v>
      </c>
      <c r="B10689">
        <v>600</v>
      </c>
      <c r="C10689" s="3" t="str">
        <f>HYPERLINK("http://www.uniprot.org/uniprot/M5Y0E0","tr|M5Y0E0|M5Y0E0_PRUPE")</f>
        <v>tr|M5Y0E0|M5Y0E0_PRUPE</v>
      </c>
      <c r="D10689" t="s">
        <v>452</v>
      </c>
      <c r="E10689">
        <v>36.549999999999997</v>
      </c>
      <c r="F10689">
        <v>145</v>
      </c>
      <c r="G10689">
        <v>92</v>
      </c>
      <c r="H10689">
        <v>2</v>
      </c>
      <c r="I10689">
        <v>76</v>
      </c>
      <c r="J10689">
        <v>504</v>
      </c>
      <c r="K10689">
        <v>1</v>
      </c>
      <c r="L10689">
        <v>6</v>
      </c>
      <c r="M10689">
        <v>148</v>
      </c>
      <c r="N10689" t="s">
        <v>18</v>
      </c>
      <c r="O10689" s="1">
        <v>9.72171E-15</v>
      </c>
      <c r="P10689">
        <v>210</v>
      </c>
    </row>
    <row r="10690" spans="1:16" x14ac:dyDescent="0.25">
      <c r="A10690" t="s">
        <v>16021</v>
      </c>
      <c r="B10690">
        <v>867</v>
      </c>
      <c r="C10690" s="3" t="str">
        <f>HYPERLINK("http://www.uniprot.org/uniprot/G7K4M4","tr|G7K4M4|G7K4M4_MEDTR")</f>
        <v>tr|G7K4M4|G7K4M4_MEDTR</v>
      </c>
      <c r="D10690" t="s">
        <v>517</v>
      </c>
      <c r="E10690">
        <v>52.07</v>
      </c>
      <c r="F10690">
        <v>217</v>
      </c>
      <c r="G10690">
        <v>104</v>
      </c>
      <c r="H10690">
        <v>0</v>
      </c>
      <c r="I10690">
        <v>1</v>
      </c>
      <c r="J10690">
        <v>651</v>
      </c>
      <c r="K10690">
        <v>1</v>
      </c>
      <c r="L10690">
        <v>327</v>
      </c>
      <c r="M10690">
        <v>541</v>
      </c>
      <c r="N10690" t="s">
        <v>18</v>
      </c>
      <c r="O10690" s="1">
        <v>1.27372E-54</v>
      </c>
      <c r="P10690">
        <v>557</v>
      </c>
    </row>
    <row r="10691" spans="1:16" x14ac:dyDescent="0.25">
      <c r="A10691" t="s">
        <v>16022</v>
      </c>
      <c r="B10691">
        <v>510</v>
      </c>
      <c r="C10691" s="3" t="str">
        <f>HYPERLINK("http://www.uniprot.org/uniprot/I1MEV4","tr|I1MEV4|I1MEV4_SOYBN")</f>
        <v>tr|I1MEV4|I1MEV4_SOYBN</v>
      </c>
      <c r="D10691" t="s">
        <v>28</v>
      </c>
      <c r="E10691">
        <v>66.86</v>
      </c>
      <c r="F10691">
        <v>169</v>
      </c>
      <c r="G10691">
        <v>56</v>
      </c>
      <c r="H10691">
        <v>0</v>
      </c>
      <c r="I10691">
        <v>1</v>
      </c>
      <c r="J10691">
        <v>507</v>
      </c>
      <c r="K10691">
        <v>1</v>
      </c>
      <c r="L10691">
        <v>66</v>
      </c>
      <c r="M10691">
        <v>226</v>
      </c>
      <c r="N10691" t="s">
        <v>18</v>
      </c>
      <c r="O10691" s="1">
        <v>1.0267E-50</v>
      </c>
      <c r="P10691">
        <v>519</v>
      </c>
    </row>
    <row r="10692" spans="1:16" x14ac:dyDescent="0.25">
      <c r="A10692" t="s">
        <v>16023</v>
      </c>
      <c r="B10692">
        <v>2928</v>
      </c>
      <c r="C10692" s="3" t="str">
        <f>HYPERLINK("http://www.uniprot.org/uniprot/Q2HSJ8","tr|Q2HSJ8|Q2HSJ8_MEDTR")</f>
        <v>tr|Q2HSJ8|Q2HSJ8_MEDTR</v>
      </c>
      <c r="D10692" t="s">
        <v>16024</v>
      </c>
      <c r="E10692">
        <v>73.849999999999994</v>
      </c>
      <c r="F10692">
        <v>1002</v>
      </c>
      <c r="G10692">
        <v>262</v>
      </c>
      <c r="H10692">
        <v>31</v>
      </c>
      <c r="I10692">
        <v>13</v>
      </c>
      <c r="J10692">
        <v>2925</v>
      </c>
      <c r="K10692">
        <v>1</v>
      </c>
      <c r="L10692">
        <v>1</v>
      </c>
      <c r="M10692">
        <v>1001</v>
      </c>
      <c r="N10692" t="s">
        <v>18</v>
      </c>
      <c r="O10692">
        <v>0</v>
      </c>
      <c r="P10692">
        <v>3690</v>
      </c>
    </row>
    <row r="10693" spans="1:16" x14ac:dyDescent="0.25">
      <c r="A10693" t="s">
        <v>16025</v>
      </c>
      <c r="B10693">
        <v>1455</v>
      </c>
      <c r="C10693" s="3" t="str">
        <f>HYPERLINK("http://www.uniprot.org/uniprot/Q5ECI5","tr|Q5ECI5|Q5ECI5_SOYBN")</f>
        <v>tr|Q5ECI5|Q5ECI5_SOYBN</v>
      </c>
      <c r="D10693" t="s">
        <v>16026</v>
      </c>
      <c r="E10693">
        <v>74.64</v>
      </c>
      <c r="F10693">
        <v>493</v>
      </c>
      <c r="G10693">
        <v>125</v>
      </c>
      <c r="H10693">
        <v>10</v>
      </c>
      <c r="I10693">
        <v>4</v>
      </c>
      <c r="J10693">
        <v>1452</v>
      </c>
      <c r="K10693">
        <v>1</v>
      </c>
      <c r="L10693">
        <v>3</v>
      </c>
      <c r="M10693">
        <v>489</v>
      </c>
      <c r="N10693" t="s">
        <v>18</v>
      </c>
      <c r="O10693">
        <v>0</v>
      </c>
      <c r="P10693">
        <v>1869</v>
      </c>
    </row>
    <row r="10694" spans="1:16" x14ac:dyDescent="0.25">
      <c r="A10694" t="s">
        <v>16027</v>
      </c>
      <c r="B10694">
        <v>951</v>
      </c>
      <c r="C10694" s="3" t="str">
        <f>HYPERLINK("http://www.uniprot.org/uniprot/G7KKY7","tr|G7KKY7|G7KKY7_MEDTR")</f>
        <v>tr|G7KKY7|G7KKY7_MEDTR</v>
      </c>
      <c r="D10694" t="s">
        <v>16028</v>
      </c>
      <c r="E10694">
        <v>92.4</v>
      </c>
      <c r="F10694">
        <v>316</v>
      </c>
      <c r="G10694">
        <v>24</v>
      </c>
      <c r="H10694">
        <v>0</v>
      </c>
      <c r="I10694">
        <v>1</v>
      </c>
      <c r="J10694">
        <v>948</v>
      </c>
      <c r="K10694">
        <v>1</v>
      </c>
      <c r="L10694">
        <v>1</v>
      </c>
      <c r="M10694">
        <v>316</v>
      </c>
      <c r="N10694" t="s">
        <v>18</v>
      </c>
      <c r="O10694" s="1">
        <v>4.3582999999999998E-179</v>
      </c>
      <c r="P10694">
        <v>1631</v>
      </c>
    </row>
    <row r="10695" spans="1:16" x14ac:dyDescent="0.25">
      <c r="A10695" t="s">
        <v>16029</v>
      </c>
      <c r="B10695">
        <v>333</v>
      </c>
      <c r="C10695" s="3" t="str">
        <f>HYPERLINK("http://www.uniprot.org/uniprot/G7K3H5","tr|G7K3H5|G7K3H5_MEDTR")</f>
        <v>tr|G7K3H5|G7K3H5_MEDTR</v>
      </c>
      <c r="D10695" t="s">
        <v>16030</v>
      </c>
      <c r="E10695">
        <v>95.45</v>
      </c>
      <c r="F10695">
        <v>110</v>
      </c>
      <c r="G10695">
        <v>5</v>
      </c>
      <c r="H10695">
        <v>0</v>
      </c>
      <c r="I10695">
        <v>1</v>
      </c>
      <c r="J10695">
        <v>330</v>
      </c>
      <c r="K10695">
        <v>1</v>
      </c>
      <c r="L10695">
        <v>1</v>
      </c>
      <c r="M10695">
        <v>110</v>
      </c>
      <c r="N10695" t="s">
        <v>18</v>
      </c>
      <c r="O10695" s="1">
        <v>1.05167E-55</v>
      </c>
      <c r="P10695">
        <v>562</v>
      </c>
    </row>
    <row r="10696" spans="1:16" x14ac:dyDescent="0.25">
      <c r="A10696" t="s">
        <v>16031</v>
      </c>
      <c r="B10696">
        <v>1662</v>
      </c>
      <c r="C10696" s="3" t="str">
        <f>HYPERLINK("http://www.uniprot.org/uniprot/I1JPQ5","tr|I1JPQ5|I1JPQ5_SOYBN")</f>
        <v>tr|I1JPQ5|I1JPQ5_SOYBN</v>
      </c>
      <c r="D10696" t="s">
        <v>71</v>
      </c>
      <c r="E10696">
        <v>71.239999999999995</v>
      </c>
      <c r="F10696">
        <v>553</v>
      </c>
      <c r="G10696">
        <v>159</v>
      </c>
      <c r="H10696">
        <v>0</v>
      </c>
      <c r="I10696">
        <v>1</v>
      </c>
      <c r="J10696">
        <v>1659</v>
      </c>
      <c r="K10696">
        <v>1</v>
      </c>
      <c r="L10696">
        <v>28</v>
      </c>
      <c r="M10696">
        <v>579</v>
      </c>
      <c r="N10696" t="s">
        <v>18</v>
      </c>
      <c r="O10696">
        <v>0</v>
      </c>
      <c r="P10696">
        <v>2054</v>
      </c>
    </row>
    <row r="10697" spans="1:16" x14ac:dyDescent="0.25">
      <c r="A10697" t="s">
        <v>16032</v>
      </c>
      <c r="B10697">
        <v>609</v>
      </c>
      <c r="C10697" s="3" t="str">
        <f>HYPERLINK("http://www.uniprot.org/uniprot/I1JNG8","tr|I1JNG8|I1JNG8_SOYBN")</f>
        <v>tr|I1JNG8|I1JNG8_SOYBN</v>
      </c>
      <c r="D10697" t="s">
        <v>71</v>
      </c>
      <c r="E10697">
        <v>69.180000000000007</v>
      </c>
      <c r="F10697">
        <v>172</v>
      </c>
      <c r="G10697">
        <v>53</v>
      </c>
      <c r="H10697">
        <v>7</v>
      </c>
      <c r="I10697">
        <v>1</v>
      </c>
      <c r="J10697">
        <v>495</v>
      </c>
      <c r="K10697">
        <v>1</v>
      </c>
      <c r="L10697">
        <v>1</v>
      </c>
      <c r="M10697">
        <v>168</v>
      </c>
      <c r="N10697" t="s">
        <v>18</v>
      </c>
      <c r="O10697" s="1">
        <v>6.9768900000000003E-56</v>
      </c>
      <c r="P10697">
        <v>565</v>
      </c>
    </row>
    <row r="10698" spans="1:16" x14ac:dyDescent="0.25">
      <c r="A10698" t="s">
        <v>16033</v>
      </c>
      <c r="B10698">
        <v>720</v>
      </c>
      <c r="C10698" s="3" t="str">
        <f>HYPERLINK("http://www.uniprot.org/uniprot/G7I6S0","tr|G7I6S0|G7I6S0_MEDTR")</f>
        <v>tr|G7I6S0|G7I6S0_MEDTR</v>
      </c>
      <c r="D10698" t="s">
        <v>16034</v>
      </c>
      <c r="E10698">
        <v>81.05</v>
      </c>
      <c r="F10698">
        <v>227</v>
      </c>
      <c r="G10698">
        <v>43</v>
      </c>
      <c r="H10698">
        <v>1</v>
      </c>
      <c r="I10698">
        <v>40</v>
      </c>
      <c r="J10698">
        <v>717</v>
      </c>
      <c r="K10698">
        <v>1</v>
      </c>
      <c r="L10698">
        <v>14</v>
      </c>
      <c r="M10698">
        <v>240</v>
      </c>
      <c r="N10698" t="s">
        <v>18</v>
      </c>
      <c r="O10698" s="1">
        <v>4.95369E-98</v>
      </c>
      <c r="P10698">
        <v>930</v>
      </c>
    </row>
    <row r="10699" spans="1:16" x14ac:dyDescent="0.25">
      <c r="A10699" t="s">
        <v>16035</v>
      </c>
      <c r="B10699">
        <v>516</v>
      </c>
      <c r="C10699" s="3" t="str">
        <f>HYPERLINK("http://www.uniprot.org/uniprot/G7IEG3","tr|G7IEG3|G7IEG3_MEDTR")</f>
        <v>tr|G7IEG3|G7IEG3_MEDTR</v>
      </c>
      <c r="D10699" t="s">
        <v>16036</v>
      </c>
      <c r="E10699">
        <v>85.88</v>
      </c>
      <c r="F10699">
        <v>170</v>
      </c>
      <c r="G10699">
        <v>24</v>
      </c>
      <c r="H10699">
        <v>0</v>
      </c>
      <c r="I10699">
        <v>1</v>
      </c>
      <c r="J10699">
        <v>510</v>
      </c>
      <c r="K10699">
        <v>1</v>
      </c>
      <c r="L10699">
        <v>1</v>
      </c>
      <c r="M10699">
        <v>170</v>
      </c>
      <c r="N10699" t="s">
        <v>18</v>
      </c>
      <c r="O10699" s="1">
        <v>9.4208400000000007E-81</v>
      </c>
      <c r="P10699">
        <v>778</v>
      </c>
    </row>
    <row r="10700" spans="1:16" x14ac:dyDescent="0.25">
      <c r="A10700" t="s">
        <v>16037</v>
      </c>
      <c r="B10700">
        <v>1020</v>
      </c>
      <c r="C10700" s="3" t="str">
        <f>HYPERLINK("http://www.uniprot.org/uniprot/I1JG01","tr|I1JG01|I1JG01_SOYBN")</f>
        <v>tr|I1JG01|I1JG01_SOYBN</v>
      </c>
      <c r="D10700" t="s">
        <v>117</v>
      </c>
      <c r="E10700">
        <v>81.67</v>
      </c>
      <c r="F10700">
        <v>311</v>
      </c>
      <c r="G10700">
        <v>57</v>
      </c>
      <c r="H10700">
        <v>0</v>
      </c>
      <c r="I10700">
        <v>85</v>
      </c>
      <c r="J10700">
        <v>1017</v>
      </c>
      <c r="K10700">
        <v>1</v>
      </c>
      <c r="L10700">
        <v>21</v>
      </c>
      <c r="M10700">
        <v>331</v>
      </c>
      <c r="N10700" t="s">
        <v>18</v>
      </c>
      <c r="O10700" s="1">
        <v>2.14473E-142</v>
      </c>
      <c r="P10700">
        <v>1315</v>
      </c>
    </row>
    <row r="10701" spans="1:16" x14ac:dyDescent="0.25">
      <c r="A10701" t="s">
        <v>16038</v>
      </c>
      <c r="B10701">
        <v>309</v>
      </c>
      <c r="C10701" s="3" t="str">
        <f>HYPERLINK("http://www.uniprot.org/uniprot/K7N2E3","tr|K7N2E3|K7N2E3_SOYBN")</f>
        <v>tr|K7N2E3|K7N2E3_SOYBN</v>
      </c>
      <c r="D10701" t="s">
        <v>28</v>
      </c>
      <c r="E10701">
        <v>51.04</v>
      </c>
      <c r="F10701">
        <v>96</v>
      </c>
      <c r="G10701">
        <v>47</v>
      </c>
      <c r="H10701">
        <v>0</v>
      </c>
      <c r="I10701">
        <v>16</v>
      </c>
      <c r="J10701">
        <v>303</v>
      </c>
      <c r="K10701">
        <v>1</v>
      </c>
      <c r="L10701">
        <v>75</v>
      </c>
      <c r="M10701">
        <v>161</v>
      </c>
      <c r="N10701" t="s">
        <v>18</v>
      </c>
      <c r="O10701" s="1">
        <v>2.3653300000000001E-15</v>
      </c>
      <c r="P10701">
        <v>214</v>
      </c>
    </row>
    <row r="10702" spans="1:16" x14ac:dyDescent="0.25">
      <c r="A10702" t="s">
        <v>16039</v>
      </c>
      <c r="B10702">
        <v>1464</v>
      </c>
      <c r="C10702" s="3" t="str">
        <f>HYPERLINK("http://www.uniprot.org/uniprot/Q93X14","tr|Q93X14|Q93X14_VICFA")</f>
        <v>tr|Q93X14|Q93X14_VICFA</v>
      </c>
      <c r="D10702" t="s">
        <v>16040</v>
      </c>
      <c r="E10702">
        <v>87.67</v>
      </c>
      <c r="F10702">
        <v>487</v>
      </c>
      <c r="G10702">
        <v>60</v>
      </c>
      <c r="H10702">
        <v>0</v>
      </c>
      <c r="I10702">
        <v>1</v>
      </c>
      <c r="J10702">
        <v>1461</v>
      </c>
      <c r="K10702">
        <v>1</v>
      </c>
      <c r="L10702">
        <v>1</v>
      </c>
      <c r="M10702">
        <v>486</v>
      </c>
      <c r="N10702" t="s">
        <v>18</v>
      </c>
      <c r="O10702">
        <v>0</v>
      </c>
      <c r="P10702">
        <v>2262</v>
      </c>
    </row>
    <row r="10703" spans="1:16" x14ac:dyDescent="0.25">
      <c r="A10703" t="s">
        <v>16041</v>
      </c>
      <c r="B10703">
        <v>483</v>
      </c>
      <c r="C10703" s="3" t="str">
        <f>HYPERLINK("http://www.uniprot.org/uniprot/G7J4B2","tr|G7J4B2|G7J4B2_MEDTR")</f>
        <v>tr|G7J4B2|G7J4B2_MEDTR</v>
      </c>
      <c r="D10703" t="s">
        <v>16042</v>
      </c>
      <c r="E10703">
        <v>83.08</v>
      </c>
      <c r="F10703">
        <v>136</v>
      </c>
      <c r="G10703">
        <v>23</v>
      </c>
      <c r="H10703">
        <v>1</v>
      </c>
      <c r="I10703">
        <v>76</v>
      </c>
      <c r="J10703">
        <v>480</v>
      </c>
      <c r="K10703">
        <v>1</v>
      </c>
      <c r="L10703">
        <v>25</v>
      </c>
      <c r="M10703">
        <v>160</v>
      </c>
      <c r="N10703" t="s">
        <v>18</v>
      </c>
      <c r="O10703" s="1">
        <v>1.3638199999999999E-63</v>
      </c>
      <c r="P10703">
        <v>630</v>
      </c>
    </row>
    <row r="10704" spans="1:16" x14ac:dyDescent="0.25">
      <c r="A10704" t="s">
        <v>16043</v>
      </c>
      <c r="B10704">
        <v>930</v>
      </c>
      <c r="C10704" s="3" t="str">
        <f>HYPERLINK("http://www.uniprot.org/uniprot/A5B592","tr|A5B592|A5B592_VITVI")</f>
        <v>tr|A5B592|A5B592_VITVI</v>
      </c>
      <c r="D10704" t="s">
        <v>250</v>
      </c>
      <c r="E10704">
        <v>28.66</v>
      </c>
      <c r="F10704">
        <v>314</v>
      </c>
      <c r="G10704">
        <v>224</v>
      </c>
      <c r="H10704">
        <v>6</v>
      </c>
      <c r="I10704">
        <v>1</v>
      </c>
      <c r="J10704">
        <v>924</v>
      </c>
      <c r="K10704">
        <v>1</v>
      </c>
      <c r="L10704">
        <v>1094</v>
      </c>
      <c r="M10704">
        <v>1398</v>
      </c>
      <c r="N10704" t="s">
        <v>18</v>
      </c>
      <c r="O10704" s="1">
        <v>4.08953E-25</v>
      </c>
      <c r="P10704">
        <v>303</v>
      </c>
    </row>
    <row r="10705" spans="1:16" x14ac:dyDescent="0.25">
      <c r="A10705" t="s">
        <v>16044</v>
      </c>
      <c r="B10705">
        <v>624</v>
      </c>
      <c r="C10705" s="3" t="str">
        <f>HYPERLINK("http://www.uniprot.org/uniprot/I1M862","tr|I1M862|I1M862_SOYBN")</f>
        <v>tr|I1M862|I1M862_SOYBN</v>
      </c>
      <c r="D10705" t="s">
        <v>28</v>
      </c>
      <c r="E10705">
        <v>74.569999999999993</v>
      </c>
      <c r="F10705">
        <v>177</v>
      </c>
      <c r="G10705">
        <v>45</v>
      </c>
      <c r="H10705">
        <v>4</v>
      </c>
      <c r="I10705">
        <v>1</v>
      </c>
      <c r="J10705">
        <v>519</v>
      </c>
      <c r="K10705">
        <v>1</v>
      </c>
      <c r="L10705">
        <v>1</v>
      </c>
      <c r="M10705">
        <v>168</v>
      </c>
      <c r="N10705" t="s">
        <v>18</v>
      </c>
      <c r="O10705" s="1">
        <v>4.3078599999999998E-64</v>
      </c>
      <c r="P10705">
        <v>636</v>
      </c>
    </row>
    <row r="10706" spans="1:16" x14ac:dyDescent="0.25">
      <c r="A10706" t="s">
        <v>16045</v>
      </c>
      <c r="B10706">
        <v>1668</v>
      </c>
      <c r="C10706" s="3" t="str">
        <f>HYPERLINK("http://www.uniprot.org/uniprot/G7ZV05","tr|G7ZV05|G7ZV05_MEDTR")</f>
        <v>tr|G7ZV05|G7ZV05_MEDTR</v>
      </c>
      <c r="D10706" t="s">
        <v>16046</v>
      </c>
      <c r="E10706">
        <v>92.02</v>
      </c>
      <c r="F10706">
        <v>539</v>
      </c>
      <c r="G10706">
        <v>43</v>
      </c>
      <c r="H10706">
        <v>0</v>
      </c>
      <c r="I10706">
        <v>49</v>
      </c>
      <c r="J10706">
        <v>1665</v>
      </c>
      <c r="K10706">
        <v>1</v>
      </c>
      <c r="L10706">
        <v>17</v>
      </c>
      <c r="M10706">
        <v>555</v>
      </c>
      <c r="N10706" t="s">
        <v>18</v>
      </c>
      <c r="O10706">
        <v>0</v>
      </c>
      <c r="P10706">
        <v>2609</v>
      </c>
    </row>
    <row r="10707" spans="1:16" x14ac:dyDescent="0.25">
      <c r="A10707" t="s">
        <v>16047</v>
      </c>
      <c r="B10707">
        <v>576</v>
      </c>
      <c r="C10707" s="3" t="str">
        <f>HYPERLINK("http://www.uniprot.org/uniprot/C6T530","tr|C6T530|C6T530_SOYBN")</f>
        <v>tr|C6T530|C6T530_SOYBN</v>
      </c>
      <c r="D10707" t="s">
        <v>11677</v>
      </c>
      <c r="E10707">
        <v>96.85</v>
      </c>
      <c r="F10707">
        <v>191</v>
      </c>
      <c r="G10707">
        <v>6</v>
      </c>
      <c r="H10707">
        <v>0</v>
      </c>
      <c r="I10707">
        <v>1</v>
      </c>
      <c r="J10707">
        <v>573</v>
      </c>
      <c r="K10707">
        <v>1</v>
      </c>
      <c r="L10707">
        <v>1</v>
      </c>
      <c r="M10707">
        <v>191</v>
      </c>
      <c r="N10707" t="s">
        <v>18</v>
      </c>
      <c r="O10707" s="1">
        <v>5.6702799999999998E-99</v>
      </c>
      <c r="P10707">
        <v>936</v>
      </c>
    </row>
    <row r="10708" spans="1:16" x14ac:dyDescent="0.25">
      <c r="A10708" t="s">
        <v>16048</v>
      </c>
      <c r="B10708">
        <v>1062</v>
      </c>
      <c r="C10708" s="3" t="str">
        <f>HYPERLINK("http://www.uniprot.org/uniprot/G7I9J6","tr|G7I9J6|G7I9J6_MEDTR")</f>
        <v>tr|G7I9J6|G7I9J6_MEDTR</v>
      </c>
      <c r="D10708" t="s">
        <v>16049</v>
      </c>
      <c r="E10708">
        <v>83.88</v>
      </c>
      <c r="F10708">
        <v>360</v>
      </c>
      <c r="G10708">
        <v>58</v>
      </c>
      <c r="H10708">
        <v>7</v>
      </c>
      <c r="I10708">
        <v>1</v>
      </c>
      <c r="J10708">
        <v>1059</v>
      </c>
      <c r="K10708">
        <v>1</v>
      </c>
      <c r="L10708">
        <v>67</v>
      </c>
      <c r="M10708">
        <v>426</v>
      </c>
      <c r="N10708" t="s">
        <v>18</v>
      </c>
      <c r="O10708" s="1">
        <v>1.8051800000000001E-171</v>
      </c>
      <c r="P10708">
        <v>1566</v>
      </c>
    </row>
    <row r="10709" spans="1:16" x14ac:dyDescent="0.25">
      <c r="A10709" t="s">
        <v>16050</v>
      </c>
      <c r="B10709">
        <v>1224</v>
      </c>
      <c r="C10709" s="3" t="str">
        <f>HYPERLINK("http://www.uniprot.org/uniprot/I1MML9","tr|I1MML9|I1MML9_SOYBN")</f>
        <v>tr|I1MML9|I1MML9_SOYBN</v>
      </c>
      <c r="D10709" t="s">
        <v>71</v>
      </c>
      <c r="E10709">
        <v>72.72</v>
      </c>
      <c r="F10709">
        <v>385</v>
      </c>
      <c r="G10709">
        <v>105</v>
      </c>
      <c r="H10709">
        <v>42</v>
      </c>
      <c r="I10709">
        <v>43</v>
      </c>
      <c r="J10709">
        <v>1071</v>
      </c>
      <c r="K10709">
        <v>1</v>
      </c>
      <c r="L10709">
        <v>576</v>
      </c>
      <c r="M10709">
        <v>959</v>
      </c>
      <c r="N10709" t="s">
        <v>18</v>
      </c>
      <c r="O10709" s="1">
        <v>4.6828900000000003E-145</v>
      </c>
      <c r="P10709">
        <v>1339</v>
      </c>
    </row>
    <row r="10710" spans="1:16" x14ac:dyDescent="0.25">
      <c r="A10710" t="s">
        <v>16051</v>
      </c>
      <c r="B10710">
        <v>996</v>
      </c>
      <c r="C10710" s="3" t="str">
        <f>HYPERLINK("http://www.uniprot.org/uniprot/G7K2A3","tr|G7K2A3|G7K2A3_MEDTR")</f>
        <v>tr|G7K2A3|G7K2A3_MEDTR</v>
      </c>
      <c r="D10710" t="s">
        <v>16052</v>
      </c>
      <c r="E10710">
        <v>78.91</v>
      </c>
      <c r="F10710">
        <v>332</v>
      </c>
      <c r="G10710">
        <v>70</v>
      </c>
      <c r="H10710">
        <v>1</v>
      </c>
      <c r="I10710">
        <v>1</v>
      </c>
      <c r="J10710">
        <v>993</v>
      </c>
      <c r="K10710">
        <v>1</v>
      </c>
      <c r="L10710">
        <v>1</v>
      </c>
      <c r="M10710">
        <v>329</v>
      </c>
      <c r="N10710" t="s">
        <v>18</v>
      </c>
      <c r="O10710" s="1">
        <v>6.5995099999999999E-149</v>
      </c>
      <c r="P10710">
        <v>1371</v>
      </c>
    </row>
    <row r="10711" spans="1:16" x14ac:dyDescent="0.25">
      <c r="A10711" t="s">
        <v>16053</v>
      </c>
      <c r="B10711">
        <v>1851</v>
      </c>
      <c r="C10711" s="3" t="str">
        <f>HYPERLINK("http://www.uniprot.org/uniprot/I1MHP5","tr|I1MHP5|I1MHP5_SOYBN")</f>
        <v>tr|I1MHP5|I1MHP5_SOYBN</v>
      </c>
      <c r="D10711" t="s">
        <v>28</v>
      </c>
      <c r="E10711">
        <v>27.85</v>
      </c>
      <c r="F10711">
        <v>420</v>
      </c>
      <c r="G10711">
        <v>303</v>
      </c>
      <c r="H10711">
        <v>42</v>
      </c>
      <c r="I10711">
        <v>151</v>
      </c>
      <c r="J10711">
        <v>1284</v>
      </c>
      <c r="K10711">
        <v>1</v>
      </c>
      <c r="L10711">
        <v>1057</v>
      </c>
      <c r="M10711">
        <v>1470</v>
      </c>
      <c r="N10711" t="s">
        <v>18</v>
      </c>
      <c r="O10711" s="1">
        <v>2.30072E-30</v>
      </c>
      <c r="P10711">
        <v>352</v>
      </c>
    </row>
    <row r="10712" spans="1:16" x14ac:dyDescent="0.25">
      <c r="A10712" t="s">
        <v>16054</v>
      </c>
      <c r="B10712">
        <v>3801</v>
      </c>
      <c r="C10712" s="3" t="str">
        <f>HYPERLINK("http://www.uniprot.org/uniprot/K7L149","tr|K7L149|K7L149_SOYBN")</f>
        <v>tr|K7L149|K7L149_SOYBN</v>
      </c>
      <c r="D10712" t="s">
        <v>28</v>
      </c>
      <c r="E10712">
        <v>64.61</v>
      </c>
      <c r="F10712">
        <v>1351</v>
      </c>
      <c r="G10712">
        <v>478</v>
      </c>
      <c r="H10712">
        <v>85</v>
      </c>
      <c r="I10712">
        <v>1</v>
      </c>
      <c r="J10712">
        <v>3798</v>
      </c>
      <c r="K10712">
        <v>1</v>
      </c>
      <c r="L10712">
        <v>335</v>
      </c>
      <c r="M10712">
        <v>1668</v>
      </c>
      <c r="N10712" t="s">
        <v>18</v>
      </c>
      <c r="O10712">
        <v>0</v>
      </c>
      <c r="P10712">
        <v>4057</v>
      </c>
    </row>
    <row r="10713" spans="1:16" x14ac:dyDescent="0.25">
      <c r="A10713" t="s">
        <v>16055</v>
      </c>
      <c r="B10713">
        <v>918</v>
      </c>
      <c r="C10713" s="3" t="str">
        <f>HYPERLINK("http://www.uniprot.org/uniprot/I1M7J9","tr|I1M7J9|I1M7J9_SOYBN")</f>
        <v>tr|I1M7J9|I1M7J9_SOYBN</v>
      </c>
      <c r="D10713" t="s">
        <v>71</v>
      </c>
      <c r="E10713">
        <v>70.099999999999994</v>
      </c>
      <c r="F10713">
        <v>194</v>
      </c>
      <c r="G10713">
        <v>58</v>
      </c>
      <c r="H10713">
        <v>1</v>
      </c>
      <c r="I10713">
        <v>1</v>
      </c>
      <c r="J10713">
        <v>579</v>
      </c>
      <c r="K10713">
        <v>1</v>
      </c>
      <c r="L10713">
        <v>345</v>
      </c>
      <c r="M10713">
        <v>538</v>
      </c>
      <c r="N10713" t="s">
        <v>18</v>
      </c>
      <c r="O10713" s="1">
        <v>1.4953900000000001E-72</v>
      </c>
      <c r="P10713">
        <v>712</v>
      </c>
    </row>
    <row r="10714" spans="1:16" x14ac:dyDescent="0.25">
      <c r="A10714" t="s">
        <v>16056</v>
      </c>
      <c r="B10714">
        <v>1167</v>
      </c>
      <c r="C10714" s="3" t="str">
        <f>HYPERLINK("http://www.uniprot.org/uniprot/G7I2F3","tr|G7I2F3|G7I2F3_MEDTR")</f>
        <v>tr|G7I2F3|G7I2F3_MEDTR</v>
      </c>
      <c r="D10714" t="s">
        <v>257</v>
      </c>
      <c r="E10714">
        <v>33.07</v>
      </c>
      <c r="F10714">
        <v>257</v>
      </c>
      <c r="G10714">
        <v>172</v>
      </c>
      <c r="H10714">
        <v>3</v>
      </c>
      <c r="I10714">
        <v>313</v>
      </c>
      <c r="J10714">
        <v>1074</v>
      </c>
      <c r="K10714">
        <v>1</v>
      </c>
      <c r="L10714">
        <v>23</v>
      </c>
      <c r="M10714">
        <v>245</v>
      </c>
      <c r="N10714" t="s">
        <v>18</v>
      </c>
      <c r="O10714" s="1">
        <v>2.6674799999999999E-17</v>
      </c>
      <c r="P10714">
        <v>237</v>
      </c>
    </row>
    <row r="10715" spans="1:16" x14ac:dyDescent="0.25">
      <c r="A10715" t="s">
        <v>16057</v>
      </c>
      <c r="B10715">
        <v>576</v>
      </c>
      <c r="C10715" s="3" t="str">
        <f>HYPERLINK("http://www.uniprot.org/uniprot/I1K416","tr|I1K416|I1K416_SOYBN")</f>
        <v>tr|I1K416|I1K416_SOYBN</v>
      </c>
      <c r="D10715" t="s">
        <v>28</v>
      </c>
      <c r="E10715">
        <v>55.49</v>
      </c>
      <c r="F10715">
        <v>182</v>
      </c>
      <c r="G10715">
        <v>81</v>
      </c>
      <c r="H10715">
        <v>11</v>
      </c>
      <c r="I10715">
        <v>1</v>
      </c>
      <c r="J10715">
        <v>513</v>
      </c>
      <c r="K10715">
        <v>1</v>
      </c>
      <c r="L10715">
        <v>68</v>
      </c>
      <c r="M10715">
        <v>238</v>
      </c>
      <c r="N10715" t="s">
        <v>18</v>
      </c>
      <c r="O10715" s="1">
        <v>9.8303399999999995E-43</v>
      </c>
      <c r="P10715">
        <v>451</v>
      </c>
    </row>
    <row r="10716" spans="1:16" x14ac:dyDescent="0.25">
      <c r="A10716" t="s">
        <v>16058</v>
      </c>
      <c r="B10716">
        <v>315</v>
      </c>
      <c r="C10716" s="3" t="str">
        <f>HYPERLINK("http://www.uniprot.org/uniprot/A2Q2P0","tr|A2Q2P0|A2Q2P0_MEDTR")</f>
        <v>tr|A2Q2P0|A2Q2P0_MEDTR</v>
      </c>
      <c r="D10716" t="s">
        <v>16059</v>
      </c>
      <c r="E10716">
        <v>66.260000000000005</v>
      </c>
      <c r="F10716">
        <v>83</v>
      </c>
      <c r="G10716">
        <v>28</v>
      </c>
      <c r="H10716">
        <v>0</v>
      </c>
      <c r="I10716">
        <v>64</v>
      </c>
      <c r="J10716">
        <v>312</v>
      </c>
      <c r="K10716">
        <v>1</v>
      </c>
      <c r="L10716">
        <v>25</v>
      </c>
      <c r="M10716">
        <v>100</v>
      </c>
      <c r="N10716" t="s">
        <v>18</v>
      </c>
      <c r="O10716" s="1">
        <v>1.7922600000000001E-23</v>
      </c>
      <c r="P10716">
        <v>284</v>
      </c>
    </row>
    <row r="10717" spans="1:16" x14ac:dyDescent="0.25">
      <c r="A10717" t="s">
        <v>16060</v>
      </c>
      <c r="B10717">
        <v>1104</v>
      </c>
      <c r="C10717" s="3" t="str">
        <f>HYPERLINK("http://www.uniprot.org/uniprot/I1LWM2","tr|I1LWM2|I1LWM2_SOYBN")</f>
        <v>tr|I1LWM2|I1LWM2_SOYBN</v>
      </c>
      <c r="D10717" t="s">
        <v>71</v>
      </c>
      <c r="E10717">
        <v>66.89</v>
      </c>
      <c r="F10717">
        <v>145</v>
      </c>
      <c r="G10717">
        <v>48</v>
      </c>
      <c r="H10717">
        <v>8</v>
      </c>
      <c r="I10717">
        <v>1</v>
      </c>
      <c r="J10717">
        <v>411</v>
      </c>
      <c r="K10717">
        <v>1</v>
      </c>
      <c r="L10717">
        <v>32</v>
      </c>
      <c r="M10717">
        <v>174</v>
      </c>
      <c r="N10717" t="s">
        <v>18</v>
      </c>
      <c r="O10717" s="1">
        <v>4.5516799999999999E-48</v>
      </c>
      <c r="P10717">
        <v>502</v>
      </c>
    </row>
    <row r="10718" spans="1:16" x14ac:dyDescent="0.25">
      <c r="A10718" t="s">
        <v>16061</v>
      </c>
      <c r="B10718">
        <v>1194</v>
      </c>
      <c r="C10718" s="3" t="str">
        <f>HYPERLINK("http://www.uniprot.org/uniprot/G7K8K5","tr|G7K8K5|G7K8K5_MEDTR")</f>
        <v>tr|G7K8K5|G7K8K5_MEDTR</v>
      </c>
      <c r="D10718" t="s">
        <v>16062</v>
      </c>
      <c r="E10718">
        <v>88.36</v>
      </c>
      <c r="F10718">
        <v>421</v>
      </c>
      <c r="G10718">
        <v>49</v>
      </c>
      <c r="H10718">
        <v>26</v>
      </c>
      <c r="I10718">
        <v>1</v>
      </c>
      <c r="J10718">
        <v>1185</v>
      </c>
      <c r="K10718">
        <v>1</v>
      </c>
      <c r="L10718">
        <v>144</v>
      </c>
      <c r="M10718">
        <v>564</v>
      </c>
      <c r="N10718" t="s">
        <v>18</v>
      </c>
      <c r="O10718">
        <v>0</v>
      </c>
      <c r="P10718">
        <v>1909</v>
      </c>
    </row>
    <row r="10719" spans="1:16" x14ac:dyDescent="0.25">
      <c r="A10719" t="s">
        <v>16063</v>
      </c>
      <c r="B10719">
        <v>822</v>
      </c>
      <c r="C10719" s="3" t="str">
        <f>HYPERLINK("http://www.uniprot.org/uniprot/M5VSN4","tr|M5VSN4|M5VSN4_PRUPE")</f>
        <v>tr|M5VSN4|M5VSN4_PRUPE</v>
      </c>
      <c r="D10719" t="s">
        <v>16064</v>
      </c>
      <c r="E10719">
        <v>70.650000000000006</v>
      </c>
      <c r="F10719">
        <v>259</v>
      </c>
      <c r="G10719">
        <v>76</v>
      </c>
      <c r="H10719">
        <v>0</v>
      </c>
      <c r="I10719">
        <v>34</v>
      </c>
      <c r="J10719">
        <v>810</v>
      </c>
      <c r="K10719">
        <v>1</v>
      </c>
      <c r="L10719">
        <v>1</v>
      </c>
      <c r="M10719">
        <v>259</v>
      </c>
      <c r="N10719" t="s">
        <v>18</v>
      </c>
      <c r="O10719" s="1">
        <v>7.6557099999999997E-99</v>
      </c>
      <c r="P10719">
        <v>938</v>
      </c>
    </row>
    <row r="10720" spans="1:16" x14ac:dyDescent="0.25">
      <c r="A10720" t="s">
        <v>16065</v>
      </c>
      <c r="B10720">
        <v>348</v>
      </c>
      <c r="C10720" s="3" t="str">
        <f>HYPERLINK("http://www.uniprot.org/uniprot/A2Q3F1","tr|A2Q3F1|A2Q3F1_MEDTR")</f>
        <v>tr|A2Q3F1|A2Q3F1_MEDTR</v>
      </c>
      <c r="D10720" t="s">
        <v>16066</v>
      </c>
      <c r="E10720">
        <v>88.59</v>
      </c>
      <c r="F10720">
        <v>114</v>
      </c>
      <c r="G10720">
        <v>13</v>
      </c>
      <c r="H10720">
        <v>0</v>
      </c>
      <c r="I10720">
        <v>1</v>
      </c>
      <c r="J10720">
        <v>342</v>
      </c>
      <c r="K10720">
        <v>1</v>
      </c>
      <c r="L10720">
        <v>29</v>
      </c>
      <c r="M10720">
        <v>142</v>
      </c>
      <c r="N10720" t="s">
        <v>18</v>
      </c>
      <c r="O10720" s="1">
        <v>4.0495300000000004E-52</v>
      </c>
      <c r="P10720">
        <v>531</v>
      </c>
    </row>
    <row r="10721" spans="1:16" x14ac:dyDescent="0.25">
      <c r="A10721" t="s">
        <v>16067</v>
      </c>
      <c r="B10721">
        <v>1188</v>
      </c>
      <c r="C10721" s="3" t="str">
        <f>HYPERLINK("http://www.uniprot.org/uniprot/G7I6A5","tr|G7I6A5|G7I6A5_MEDTR")</f>
        <v>tr|G7I6A5|G7I6A5_MEDTR</v>
      </c>
      <c r="D10721" t="s">
        <v>16068</v>
      </c>
      <c r="E10721">
        <v>74.67</v>
      </c>
      <c r="F10721">
        <v>383</v>
      </c>
      <c r="G10721">
        <v>97</v>
      </c>
      <c r="H10721">
        <v>0</v>
      </c>
      <c r="I10721">
        <v>1</v>
      </c>
      <c r="J10721">
        <v>1149</v>
      </c>
      <c r="K10721">
        <v>1</v>
      </c>
      <c r="L10721">
        <v>173</v>
      </c>
      <c r="M10721">
        <v>555</v>
      </c>
      <c r="N10721" t="s">
        <v>18</v>
      </c>
      <c r="O10721" s="1">
        <v>2.7848500000000001E-163</v>
      </c>
      <c r="P10721">
        <v>1496</v>
      </c>
    </row>
    <row r="10722" spans="1:16" x14ac:dyDescent="0.25">
      <c r="A10722" t="s">
        <v>16069</v>
      </c>
      <c r="B10722">
        <v>3999</v>
      </c>
      <c r="C10722" s="3" t="str">
        <f>HYPERLINK("http://www.uniprot.org/uniprot/G7IEG4","tr|G7IEG4|G7IEG4_MEDTR")</f>
        <v>tr|G7IEG4|G7IEG4_MEDTR</v>
      </c>
      <c r="D10722" t="s">
        <v>16070</v>
      </c>
      <c r="E10722">
        <v>74.83</v>
      </c>
      <c r="F10722">
        <v>1403</v>
      </c>
      <c r="G10722">
        <v>353</v>
      </c>
      <c r="H10722">
        <v>72</v>
      </c>
      <c r="I10722">
        <v>1</v>
      </c>
      <c r="J10722">
        <v>3993</v>
      </c>
      <c r="K10722">
        <v>1</v>
      </c>
      <c r="L10722">
        <v>1</v>
      </c>
      <c r="M10722">
        <v>1396</v>
      </c>
      <c r="N10722" t="s">
        <v>18</v>
      </c>
      <c r="O10722">
        <v>0</v>
      </c>
      <c r="P10722">
        <v>5277</v>
      </c>
    </row>
    <row r="10723" spans="1:16" x14ac:dyDescent="0.25">
      <c r="A10723" t="s">
        <v>16071</v>
      </c>
      <c r="B10723">
        <v>990</v>
      </c>
      <c r="C10723" s="3" t="str">
        <f>HYPERLINK("http://www.uniprot.org/uniprot/I1JG01","tr|I1JG01|I1JG01_SOYBN")</f>
        <v>tr|I1JG01|I1JG01_SOYBN</v>
      </c>
      <c r="D10723" t="s">
        <v>117</v>
      </c>
      <c r="E10723">
        <v>74.61</v>
      </c>
      <c r="F10723">
        <v>327</v>
      </c>
      <c r="G10723">
        <v>83</v>
      </c>
      <c r="H10723">
        <v>0</v>
      </c>
      <c r="I10723">
        <v>7</v>
      </c>
      <c r="J10723">
        <v>987</v>
      </c>
      <c r="K10723">
        <v>1</v>
      </c>
      <c r="L10723">
        <v>5</v>
      </c>
      <c r="M10723">
        <v>331</v>
      </c>
      <c r="N10723" t="s">
        <v>18</v>
      </c>
      <c r="O10723" s="1">
        <v>3.1455699999999997E-135</v>
      </c>
      <c r="P10723">
        <v>1253</v>
      </c>
    </row>
    <row r="10724" spans="1:16" x14ac:dyDescent="0.25">
      <c r="A10724" t="s">
        <v>16072</v>
      </c>
      <c r="B10724">
        <v>942</v>
      </c>
      <c r="C10724" s="3" t="str">
        <f>HYPERLINK("http://www.uniprot.org/uniprot/G8A1P3","tr|G8A1P3|G8A1P3_MEDTR")</f>
        <v>tr|G8A1P3|G8A1P3_MEDTR</v>
      </c>
      <c r="D10724" t="s">
        <v>16073</v>
      </c>
      <c r="E10724">
        <v>74</v>
      </c>
      <c r="F10724">
        <v>300</v>
      </c>
      <c r="G10724">
        <v>78</v>
      </c>
      <c r="H10724">
        <v>2</v>
      </c>
      <c r="I10724">
        <v>46</v>
      </c>
      <c r="J10724">
        <v>939</v>
      </c>
      <c r="K10724">
        <v>1</v>
      </c>
      <c r="L10724">
        <v>15</v>
      </c>
      <c r="M10724">
        <v>309</v>
      </c>
      <c r="N10724" t="s">
        <v>18</v>
      </c>
      <c r="O10724" s="1">
        <v>1.4033599999999999E-113</v>
      </c>
      <c r="P10724">
        <v>1066</v>
      </c>
    </row>
    <row r="10725" spans="1:16" x14ac:dyDescent="0.25">
      <c r="A10725" t="s">
        <v>16074</v>
      </c>
      <c r="B10725">
        <v>543</v>
      </c>
      <c r="C10725" s="3" t="str">
        <f>HYPERLINK("http://www.uniprot.org/uniprot/G7J4B1","tr|G7J4B1|G7J4B1_MEDTR")</f>
        <v>tr|G7J4B1|G7J4B1_MEDTR</v>
      </c>
      <c r="D10725" t="s">
        <v>16075</v>
      </c>
      <c r="E10725">
        <v>83.05</v>
      </c>
      <c r="F10725">
        <v>118</v>
      </c>
      <c r="G10725">
        <v>20</v>
      </c>
      <c r="H10725">
        <v>6</v>
      </c>
      <c r="I10725">
        <v>1</v>
      </c>
      <c r="J10725">
        <v>336</v>
      </c>
      <c r="K10725">
        <v>1</v>
      </c>
      <c r="L10725">
        <v>1</v>
      </c>
      <c r="M10725">
        <v>118</v>
      </c>
      <c r="N10725" t="s">
        <v>18</v>
      </c>
      <c r="O10725" s="1">
        <v>6.6158799999999996E-45</v>
      </c>
      <c r="P10725">
        <v>469</v>
      </c>
    </row>
    <row r="10726" spans="1:16" x14ac:dyDescent="0.25">
      <c r="A10726" t="s">
        <v>16076</v>
      </c>
      <c r="B10726">
        <v>1893</v>
      </c>
      <c r="C10726" s="3" t="str">
        <f>HYPERLINK("http://www.uniprot.org/uniprot/M5X6T3","tr|M5X6T3|M5X6T3_PRUPE")</f>
        <v>tr|M5X6T3|M5X6T3_PRUPE</v>
      </c>
      <c r="D10726" t="s">
        <v>16077</v>
      </c>
      <c r="E10726">
        <v>51.96</v>
      </c>
      <c r="F10726">
        <v>635</v>
      </c>
      <c r="G10726">
        <v>305</v>
      </c>
      <c r="H10726">
        <v>5</v>
      </c>
      <c r="I10726">
        <v>1</v>
      </c>
      <c r="J10726">
        <v>1890</v>
      </c>
      <c r="K10726">
        <v>1</v>
      </c>
      <c r="L10726">
        <v>1</v>
      </c>
      <c r="M10726">
        <v>608</v>
      </c>
      <c r="N10726" t="s">
        <v>18</v>
      </c>
      <c r="O10726" s="1">
        <v>1.2967400000000001E-153</v>
      </c>
      <c r="P10726">
        <v>1415</v>
      </c>
    </row>
    <row r="10727" spans="1:16" x14ac:dyDescent="0.25">
      <c r="A10727" t="s">
        <v>16078</v>
      </c>
      <c r="B10727">
        <v>1203</v>
      </c>
      <c r="C10727" s="3" t="str">
        <f>HYPERLINK("http://www.uniprot.org/uniprot/I1MZC7","tr|I1MZC7|I1MZC7_SOYBN")</f>
        <v>tr|I1MZC7|I1MZC7_SOYBN</v>
      </c>
      <c r="D10727" t="s">
        <v>71</v>
      </c>
      <c r="E10727">
        <v>74.41</v>
      </c>
      <c r="F10727">
        <v>344</v>
      </c>
      <c r="G10727">
        <v>88</v>
      </c>
      <c r="H10727">
        <v>2</v>
      </c>
      <c r="I10727">
        <v>1</v>
      </c>
      <c r="J10727">
        <v>1026</v>
      </c>
      <c r="K10727">
        <v>1</v>
      </c>
      <c r="L10727">
        <v>21</v>
      </c>
      <c r="M10727">
        <v>364</v>
      </c>
      <c r="N10727" t="s">
        <v>18</v>
      </c>
      <c r="O10727" s="1">
        <v>3.0565399999999997E-141</v>
      </c>
      <c r="P10727">
        <v>1306</v>
      </c>
    </row>
    <row r="10728" spans="1:16" x14ac:dyDescent="0.25">
      <c r="A10728" t="s">
        <v>16079</v>
      </c>
      <c r="B10728">
        <v>342</v>
      </c>
      <c r="C10728" s="3" t="str">
        <f>HYPERLINK("http://www.uniprot.org/uniprot/G7ZV06","tr|G7ZV06|G7ZV06_MEDTR")</f>
        <v>tr|G7ZV06|G7ZV06_MEDTR</v>
      </c>
      <c r="D10728" t="s">
        <v>16080</v>
      </c>
      <c r="E10728">
        <v>81.41</v>
      </c>
      <c r="F10728">
        <v>113</v>
      </c>
      <c r="G10728">
        <v>21</v>
      </c>
      <c r="H10728">
        <v>0</v>
      </c>
      <c r="I10728">
        <v>1</v>
      </c>
      <c r="J10728">
        <v>339</v>
      </c>
      <c r="K10728">
        <v>1</v>
      </c>
      <c r="L10728">
        <v>95</v>
      </c>
      <c r="M10728">
        <v>200</v>
      </c>
      <c r="N10728" t="s">
        <v>18</v>
      </c>
      <c r="O10728" s="1">
        <v>3.8313399999999998E-42</v>
      </c>
      <c r="P10728">
        <v>445</v>
      </c>
    </row>
    <row r="10729" spans="1:16" x14ac:dyDescent="0.25">
      <c r="A10729" t="s">
        <v>16081</v>
      </c>
      <c r="B10729">
        <v>1536</v>
      </c>
      <c r="C10729" s="3" t="str">
        <f>HYPERLINK("http://www.uniprot.org/uniprot/G7L9Q6","tr|G7L9Q6|G7L9Q6_MEDTR")</f>
        <v>tr|G7L9Q6|G7L9Q6_MEDTR</v>
      </c>
      <c r="D10729" t="s">
        <v>16082</v>
      </c>
      <c r="E10729">
        <v>89.82</v>
      </c>
      <c r="F10729">
        <v>511</v>
      </c>
      <c r="G10729">
        <v>52</v>
      </c>
      <c r="H10729">
        <v>0</v>
      </c>
      <c r="I10729">
        <v>1</v>
      </c>
      <c r="J10729">
        <v>1533</v>
      </c>
      <c r="K10729">
        <v>1</v>
      </c>
      <c r="L10729">
        <v>1</v>
      </c>
      <c r="M10729">
        <v>511</v>
      </c>
      <c r="N10729" t="s">
        <v>18</v>
      </c>
      <c r="O10729">
        <v>0</v>
      </c>
      <c r="P10729">
        <v>2387</v>
      </c>
    </row>
    <row r="10730" spans="1:16" x14ac:dyDescent="0.25">
      <c r="A10730" t="s">
        <v>16083</v>
      </c>
      <c r="B10730">
        <v>213</v>
      </c>
      <c r="C10730" s="3" t="str">
        <f>HYPERLINK("http://www.uniprot.org/uniprot/G7L8P4","tr|G7L8P4|G7L8P4_MEDTR")</f>
        <v>tr|G7L8P4|G7L8P4_MEDTR</v>
      </c>
      <c r="D10730" t="s">
        <v>16084</v>
      </c>
      <c r="E10730">
        <v>55.73</v>
      </c>
      <c r="F10730">
        <v>61</v>
      </c>
      <c r="G10730">
        <v>27</v>
      </c>
      <c r="H10730">
        <v>3</v>
      </c>
      <c r="I10730">
        <v>37</v>
      </c>
      <c r="J10730">
        <v>210</v>
      </c>
      <c r="K10730">
        <v>1</v>
      </c>
      <c r="L10730">
        <v>589</v>
      </c>
      <c r="M10730">
        <v>648</v>
      </c>
      <c r="N10730" t="s">
        <v>18</v>
      </c>
      <c r="O10730" s="1">
        <v>9.1218800000000002E-7</v>
      </c>
      <c r="P10730">
        <v>140</v>
      </c>
    </row>
    <row r="10731" spans="1:16" x14ac:dyDescent="0.25">
      <c r="A10731" t="s">
        <v>16085</v>
      </c>
      <c r="B10731">
        <v>1722</v>
      </c>
      <c r="C10731" s="3" t="str">
        <f>HYPERLINK("http://www.uniprot.org/uniprot/I1KW28","tr|I1KW28|I1KW28_SOYBN")</f>
        <v>tr|I1KW28|I1KW28_SOYBN</v>
      </c>
      <c r="D10731" t="s">
        <v>71</v>
      </c>
      <c r="E10731">
        <v>78.239999999999995</v>
      </c>
      <c r="F10731">
        <v>432</v>
      </c>
      <c r="G10731">
        <v>94</v>
      </c>
      <c r="H10731">
        <v>8</v>
      </c>
      <c r="I10731">
        <v>448</v>
      </c>
      <c r="J10731">
        <v>1719</v>
      </c>
      <c r="K10731">
        <v>1</v>
      </c>
      <c r="L10731">
        <v>141</v>
      </c>
      <c r="M10731">
        <v>560</v>
      </c>
      <c r="N10731" t="s">
        <v>18</v>
      </c>
      <c r="O10731">
        <v>0</v>
      </c>
      <c r="P10731">
        <v>1723</v>
      </c>
    </row>
    <row r="10732" spans="1:16" x14ac:dyDescent="0.25">
      <c r="A10732" t="s">
        <v>16086</v>
      </c>
      <c r="B10732">
        <v>3213</v>
      </c>
      <c r="C10732" s="3" t="str">
        <f>HYPERLINK("http://www.uniprot.org/uniprot/G7K2A2","tr|G7K2A2|G7K2A2_MEDTR")</f>
        <v>tr|G7K2A2|G7K2A2_MEDTR</v>
      </c>
      <c r="D10732" t="s">
        <v>16087</v>
      </c>
      <c r="E10732">
        <v>86.61</v>
      </c>
      <c r="F10732">
        <v>1068</v>
      </c>
      <c r="G10732">
        <v>143</v>
      </c>
      <c r="H10732">
        <v>0</v>
      </c>
      <c r="I10732">
        <v>1</v>
      </c>
      <c r="J10732">
        <v>3204</v>
      </c>
      <c r="K10732">
        <v>1</v>
      </c>
      <c r="L10732">
        <v>1</v>
      </c>
      <c r="M10732">
        <v>1060</v>
      </c>
      <c r="N10732" t="s">
        <v>18</v>
      </c>
      <c r="O10732">
        <v>0</v>
      </c>
      <c r="P10732">
        <v>4736</v>
      </c>
    </row>
    <row r="10733" spans="1:16" x14ac:dyDescent="0.25">
      <c r="A10733" t="s">
        <v>16088</v>
      </c>
      <c r="B10733">
        <v>897</v>
      </c>
      <c r="C10733" s="3" t="str">
        <f>HYPERLINK("http://www.uniprot.org/uniprot/G7JYA5","tr|G7JYA5|G7JYA5_MEDTR")</f>
        <v>tr|G7JYA5|G7JYA5_MEDTR</v>
      </c>
      <c r="D10733" t="s">
        <v>16089</v>
      </c>
      <c r="E10733">
        <v>81.88</v>
      </c>
      <c r="F10733">
        <v>276</v>
      </c>
      <c r="G10733">
        <v>50</v>
      </c>
      <c r="H10733">
        <v>10</v>
      </c>
      <c r="I10733">
        <v>1</v>
      </c>
      <c r="J10733">
        <v>798</v>
      </c>
      <c r="K10733">
        <v>1</v>
      </c>
      <c r="L10733">
        <v>1</v>
      </c>
      <c r="M10733">
        <v>266</v>
      </c>
      <c r="N10733" t="s">
        <v>18</v>
      </c>
      <c r="O10733" s="1">
        <v>6.3949699999999997E-129</v>
      </c>
      <c r="P10733">
        <v>1198</v>
      </c>
    </row>
    <row r="10734" spans="1:16" x14ac:dyDescent="0.25">
      <c r="A10734" t="s">
        <v>16090</v>
      </c>
      <c r="B10734">
        <v>585</v>
      </c>
      <c r="C10734" s="3" t="str">
        <f>HYPERLINK("http://www.uniprot.org/uniprot/G7KPQ6","tr|G7KPQ6|G7KPQ6_MEDTR")</f>
        <v>tr|G7KPQ6|G7KPQ6_MEDTR</v>
      </c>
      <c r="D10734" t="s">
        <v>16091</v>
      </c>
      <c r="E10734">
        <v>74.55</v>
      </c>
      <c r="F10734">
        <v>169</v>
      </c>
      <c r="G10734">
        <v>43</v>
      </c>
      <c r="H10734">
        <v>0</v>
      </c>
      <c r="I10734">
        <v>76</v>
      </c>
      <c r="J10734">
        <v>582</v>
      </c>
      <c r="K10734">
        <v>1</v>
      </c>
      <c r="L10734">
        <v>380</v>
      </c>
      <c r="M10734">
        <v>548</v>
      </c>
      <c r="N10734" t="s">
        <v>18</v>
      </c>
      <c r="O10734" s="1">
        <v>4.2271699999999996E-65</v>
      </c>
      <c r="P10734">
        <v>644</v>
      </c>
    </row>
    <row r="10735" spans="1:16" x14ac:dyDescent="0.25">
      <c r="A10735" t="s">
        <v>16092</v>
      </c>
      <c r="B10735">
        <v>1209</v>
      </c>
      <c r="C10735" s="3" t="str">
        <f>HYPERLINK("http://www.uniprot.org/uniprot/A5AHQ6","tr|A5AHQ6|A5AHQ6_VITVI")</f>
        <v>tr|A5AHQ6|A5AHQ6_VITVI</v>
      </c>
      <c r="D10735" t="s">
        <v>563</v>
      </c>
      <c r="E10735">
        <v>20.61</v>
      </c>
      <c r="F10735">
        <v>422</v>
      </c>
      <c r="G10735">
        <v>335</v>
      </c>
      <c r="H10735">
        <v>26</v>
      </c>
      <c r="I10735">
        <v>1</v>
      </c>
      <c r="J10735">
        <v>1188</v>
      </c>
      <c r="K10735">
        <v>1</v>
      </c>
      <c r="L10735">
        <v>599</v>
      </c>
      <c r="M10735">
        <v>1008</v>
      </c>
      <c r="N10735" t="s">
        <v>18</v>
      </c>
      <c r="O10735" s="1">
        <v>2.6154499999999999E-15</v>
      </c>
      <c r="P10735">
        <v>220</v>
      </c>
    </row>
    <row r="10736" spans="1:16" x14ac:dyDescent="0.25">
      <c r="A10736" t="s">
        <v>16093</v>
      </c>
      <c r="B10736">
        <v>210</v>
      </c>
      <c r="C10736" s="3" t="str">
        <f>HYPERLINK("http://www.uniprot.org/uniprot/G7JGJ8","tr|G7JGJ8|G7JGJ8_MEDTR")</f>
        <v>tr|G7JGJ8|G7JGJ8_MEDTR</v>
      </c>
      <c r="D10736" t="s">
        <v>417</v>
      </c>
      <c r="E10736">
        <v>63.79</v>
      </c>
      <c r="F10736">
        <v>58</v>
      </c>
      <c r="G10736">
        <v>21</v>
      </c>
      <c r="H10736">
        <v>0</v>
      </c>
      <c r="I10736">
        <v>1</v>
      </c>
      <c r="J10736">
        <v>174</v>
      </c>
      <c r="K10736">
        <v>1</v>
      </c>
      <c r="L10736">
        <v>434</v>
      </c>
      <c r="M10736">
        <v>491</v>
      </c>
      <c r="N10736" t="s">
        <v>18</v>
      </c>
      <c r="O10736" s="1">
        <v>4.69092E-11</v>
      </c>
      <c r="P10736">
        <v>177</v>
      </c>
    </row>
    <row r="10737" spans="1:16" x14ac:dyDescent="0.25">
      <c r="A10737" t="s">
        <v>16094</v>
      </c>
      <c r="B10737">
        <v>1542</v>
      </c>
      <c r="C10737" s="3" t="str">
        <f>HYPERLINK("http://www.uniprot.org/uniprot/K7K705","tr|K7K705|K7K705_SOYBN")</f>
        <v>tr|K7K705|K7K705_SOYBN</v>
      </c>
      <c r="D10737" t="s">
        <v>28</v>
      </c>
      <c r="E10737">
        <v>78.41</v>
      </c>
      <c r="F10737">
        <v>491</v>
      </c>
      <c r="G10737">
        <v>106</v>
      </c>
      <c r="H10737">
        <v>0</v>
      </c>
      <c r="I10737">
        <v>4</v>
      </c>
      <c r="J10737">
        <v>1476</v>
      </c>
      <c r="K10737">
        <v>1</v>
      </c>
      <c r="L10737">
        <v>40</v>
      </c>
      <c r="M10737">
        <v>530</v>
      </c>
      <c r="N10737" t="s">
        <v>18</v>
      </c>
      <c r="O10737">
        <v>0</v>
      </c>
      <c r="P10737">
        <v>2126</v>
      </c>
    </row>
    <row r="10738" spans="1:16" x14ac:dyDescent="0.25">
      <c r="A10738" t="s">
        <v>16095</v>
      </c>
      <c r="B10738">
        <v>654</v>
      </c>
      <c r="C10738" s="3" t="str">
        <f>HYPERLINK("http://www.uniprot.org/uniprot/Q2HSJ7","tr|Q2HSJ7|Q2HSJ7_MEDTR")</f>
        <v>tr|Q2HSJ7|Q2HSJ7_MEDTR</v>
      </c>
      <c r="D10738" t="s">
        <v>16096</v>
      </c>
      <c r="E10738">
        <v>82.48</v>
      </c>
      <c r="F10738">
        <v>217</v>
      </c>
      <c r="G10738">
        <v>38</v>
      </c>
      <c r="H10738">
        <v>0</v>
      </c>
      <c r="I10738">
        <v>1</v>
      </c>
      <c r="J10738">
        <v>651</v>
      </c>
      <c r="K10738">
        <v>1</v>
      </c>
      <c r="L10738">
        <v>100</v>
      </c>
      <c r="M10738">
        <v>316</v>
      </c>
      <c r="N10738" t="s">
        <v>18</v>
      </c>
      <c r="O10738" s="1">
        <v>2.0811700000000001E-99</v>
      </c>
      <c r="P10738">
        <v>941</v>
      </c>
    </row>
    <row r="10739" spans="1:16" x14ac:dyDescent="0.25">
      <c r="A10739" t="s">
        <v>16097</v>
      </c>
      <c r="B10739">
        <v>1647</v>
      </c>
      <c r="C10739" s="3" t="str">
        <f>HYPERLINK("http://www.uniprot.org/uniprot/K7LCA5","tr|K7LCA5|K7LCA5_SOYBN")</f>
        <v>tr|K7LCA5|K7LCA5_SOYBN</v>
      </c>
      <c r="D10739" t="s">
        <v>28</v>
      </c>
      <c r="E10739">
        <v>83.39</v>
      </c>
      <c r="F10739">
        <v>530</v>
      </c>
      <c r="G10739">
        <v>88</v>
      </c>
      <c r="H10739">
        <v>3</v>
      </c>
      <c r="I10739">
        <v>64</v>
      </c>
      <c r="J10739">
        <v>1644</v>
      </c>
      <c r="K10739">
        <v>1</v>
      </c>
      <c r="L10739">
        <v>19</v>
      </c>
      <c r="M10739">
        <v>545</v>
      </c>
      <c r="N10739" t="s">
        <v>18</v>
      </c>
      <c r="O10739">
        <v>0</v>
      </c>
      <c r="P10739">
        <v>2303</v>
      </c>
    </row>
    <row r="10740" spans="1:16" x14ac:dyDescent="0.25">
      <c r="A10740" t="s">
        <v>16098</v>
      </c>
      <c r="B10740">
        <v>642</v>
      </c>
      <c r="C10740" s="3" t="str">
        <f>HYPERLINK("http://www.uniprot.org/uniprot/G7KKY5","tr|G7KKY5|G7KKY5_MEDTR")</f>
        <v>tr|G7KKY5|G7KKY5_MEDTR</v>
      </c>
      <c r="D10740" t="s">
        <v>16099</v>
      </c>
      <c r="E10740">
        <v>88.65</v>
      </c>
      <c r="F10740">
        <v>194</v>
      </c>
      <c r="G10740">
        <v>22</v>
      </c>
      <c r="H10740">
        <v>0</v>
      </c>
      <c r="I10740">
        <v>58</v>
      </c>
      <c r="J10740">
        <v>639</v>
      </c>
      <c r="K10740">
        <v>1</v>
      </c>
      <c r="L10740">
        <v>19</v>
      </c>
      <c r="M10740">
        <v>212</v>
      </c>
      <c r="N10740" t="s">
        <v>18</v>
      </c>
      <c r="O10740" s="1">
        <v>7.6469100000000001E-99</v>
      </c>
      <c r="P10740">
        <v>936</v>
      </c>
    </row>
    <row r="10741" spans="1:16" x14ac:dyDescent="0.25">
      <c r="A10741" t="s">
        <v>16100</v>
      </c>
      <c r="B10741">
        <v>567</v>
      </c>
      <c r="C10741" s="3" t="str">
        <f>HYPERLINK("http://www.uniprot.org/uniprot/G7K8K3","tr|G7K8K3|G7K8K3_MEDTR")</f>
        <v>tr|G7K8K3|G7K8K3_MEDTR</v>
      </c>
      <c r="D10741" t="s">
        <v>16101</v>
      </c>
      <c r="E10741">
        <v>50.82</v>
      </c>
      <c r="F10741">
        <v>242</v>
      </c>
      <c r="G10741">
        <v>119</v>
      </c>
      <c r="H10741">
        <v>58</v>
      </c>
      <c r="I10741">
        <v>1</v>
      </c>
      <c r="J10741">
        <v>552</v>
      </c>
      <c r="K10741">
        <v>1</v>
      </c>
      <c r="L10741">
        <v>1</v>
      </c>
      <c r="M10741">
        <v>233</v>
      </c>
      <c r="N10741" t="s">
        <v>18</v>
      </c>
      <c r="O10741" s="1">
        <v>1.29389E-52</v>
      </c>
      <c r="P10741">
        <v>536</v>
      </c>
    </row>
    <row r="10742" spans="1:16" x14ac:dyDescent="0.25">
      <c r="A10742" t="s">
        <v>16102</v>
      </c>
      <c r="B10742">
        <v>1221</v>
      </c>
      <c r="C10742" s="3" t="str">
        <f>HYPERLINK("http://www.uniprot.org/uniprot/C6TKD7","tr|C6TKD7|C6TKD7_SOYBN")</f>
        <v>tr|C6TKD7|C6TKD7_SOYBN</v>
      </c>
      <c r="D10742" t="s">
        <v>210</v>
      </c>
      <c r="E10742">
        <v>72.900000000000006</v>
      </c>
      <c r="F10742">
        <v>406</v>
      </c>
      <c r="G10742">
        <v>110</v>
      </c>
      <c r="H10742">
        <v>4</v>
      </c>
      <c r="I10742">
        <v>1</v>
      </c>
      <c r="J10742">
        <v>1206</v>
      </c>
      <c r="K10742">
        <v>1</v>
      </c>
      <c r="L10742">
        <v>1</v>
      </c>
      <c r="M10742">
        <v>403</v>
      </c>
      <c r="N10742" t="s">
        <v>18</v>
      </c>
      <c r="O10742" s="1">
        <v>1.4867800000000001E-175</v>
      </c>
      <c r="P10742">
        <v>1602</v>
      </c>
    </row>
    <row r="10743" spans="1:16" x14ac:dyDescent="0.25">
      <c r="A10743" t="s">
        <v>16103</v>
      </c>
      <c r="B10743">
        <v>912</v>
      </c>
      <c r="C10743" s="3" t="str">
        <f>HYPERLINK("http://www.uniprot.org/uniprot/G7KUF7","tr|G7KUF7|G7KUF7_MEDTR")</f>
        <v>tr|G7KUF7|G7KUF7_MEDTR</v>
      </c>
      <c r="D10743" t="s">
        <v>16104</v>
      </c>
      <c r="E10743">
        <v>64.5</v>
      </c>
      <c r="F10743">
        <v>324</v>
      </c>
      <c r="G10743">
        <v>115</v>
      </c>
      <c r="H10743">
        <v>25</v>
      </c>
      <c r="I10743">
        <v>1</v>
      </c>
      <c r="J10743">
        <v>897</v>
      </c>
      <c r="K10743">
        <v>1</v>
      </c>
      <c r="L10743">
        <v>1</v>
      </c>
      <c r="M10743">
        <v>319</v>
      </c>
      <c r="N10743" t="s">
        <v>18</v>
      </c>
      <c r="O10743" s="1">
        <v>2.4173799999999998E-99</v>
      </c>
      <c r="P10743">
        <v>943</v>
      </c>
    </row>
    <row r="10744" spans="1:16" x14ac:dyDescent="0.25">
      <c r="A10744" t="s">
        <v>16105</v>
      </c>
      <c r="B10744">
        <v>1842</v>
      </c>
      <c r="C10744" s="3" t="str">
        <f>HYPERLINK("http://www.uniprot.org/uniprot/G7IKJ3","tr|G7IKJ3|G7IKJ3_MEDTR")</f>
        <v>tr|G7IKJ3|G7IKJ3_MEDTR</v>
      </c>
      <c r="D10744" t="s">
        <v>3121</v>
      </c>
      <c r="E10744">
        <v>27.72</v>
      </c>
      <c r="F10744">
        <v>321</v>
      </c>
      <c r="G10744">
        <v>232</v>
      </c>
      <c r="H10744">
        <v>3</v>
      </c>
      <c r="I10744">
        <v>301</v>
      </c>
      <c r="J10744">
        <v>1254</v>
      </c>
      <c r="K10744">
        <v>1</v>
      </c>
      <c r="L10744">
        <v>637</v>
      </c>
      <c r="M10744">
        <v>919</v>
      </c>
      <c r="N10744" t="s">
        <v>18</v>
      </c>
      <c r="O10744" s="1">
        <v>4.03494E-27</v>
      </c>
      <c r="P10744">
        <v>324</v>
      </c>
    </row>
    <row r="10745" spans="1:16" x14ac:dyDescent="0.25">
      <c r="A10745" t="s">
        <v>16106</v>
      </c>
      <c r="B10745">
        <v>1515</v>
      </c>
      <c r="C10745" s="3" t="str">
        <f>HYPERLINK("http://www.uniprot.org/uniprot/G7I697","tr|G7I697|G7I697_MEDTR")</f>
        <v>tr|G7I697|G7I697_MEDTR</v>
      </c>
      <c r="D10745" t="s">
        <v>16107</v>
      </c>
      <c r="E10745">
        <v>85.84</v>
      </c>
      <c r="F10745">
        <v>537</v>
      </c>
      <c r="G10745">
        <v>76</v>
      </c>
      <c r="H10745">
        <v>33</v>
      </c>
      <c r="I10745">
        <v>1</v>
      </c>
      <c r="J10745">
        <v>1512</v>
      </c>
      <c r="K10745">
        <v>1</v>
      </c>
      <c r="L10745">
        <v>1</v>
      </c>
      <c r="M10745">
        <v>537</v>
      </c>
      <c r="N10745" t="s">
        <v>18</v>
      </c>
      <c r="O10745">
        <v>0</v>
      </c>
      <c r="P10745">
        <v>2356</v>
      </c>
    </row>
    <row r="10746" spans="1:16" x14ac:dyDescent="0.25">
      <c r="A10746" t="s">
        <v>16108</v>
      </c>
      <c r="B10746">
        <v>378</v>
      </c>
      <c r="C10746" s="3" t="str">
        <f>HYPERLINK("http://www.uniprot.org/uniprot/I3SGG6","tr|I3SGG6|I3SGG6_MEDTR")</f>
        <v>tr|I3SGG6|I3SGG6_MEDTR</v>
      </c>
      <c r="D10746" t="s">
        <v>22</v>
      </c>
      <c r="E10746">
        <v>69.56</v>
      </c>
      <c r="F10746">
        <v>69</v>
      </c>
      <c r="G10746">
        <v>21</v>
      </c>
      <c r="H10746">
        <v>0</v>
      </c>
      <c r="I10746">
        <v>145</v>
      </c>
      <c r="J10746">
        <v>351</v>
      </c>
      <c r="K10746">
        <v>1</v>
      </c>
      <c r="L10746">
        <v>60</v>
      </c>
      <c r="M10746">
        <v>128</v>
      </c>
      <c r="N10746" t="s">
        <v>18</v>
      </c>
      <c r="O10746" s="1">
        <v>3.0010400000000002E-18</v>
      </c>
      <c r="P10746">
        <v>239</v>
      </c>
    </row>
    <row r="10747" spans="1:16" x14ac:dyDescent="0.25">
      <c r="A10747" t="s">
        <v>16109</v>
      </c>
      <c r="B10747">
        <v>420</v>
      </c>
      <c r="C10747" s="3" t="str">
        <f>HYPERLINK("http://www.uniprot.org/uniprot/C0L2U2","tr|C0L2U2|C0L2U2_ARAHY")</f>
        <v>tr|C0L2U2|C0L2U2_ARAHY</v>
      </c>
      <c r="D10747" t="s">
        <v>2371</v>
      </c>
      <c r="E10747">
        <v>36.03</v>
      </c>
      <c r="F10747">
        <v>111</v>
      </c>
      <c r="G10747">
        <v>71</v>
      </c>
      <c r="H10747">
        <v>3</v>
      </c>
      <c r="I10747">
        <v>91</v>
      </c>
      <c r="J10747">
        <v>414</v>
      </c>
      <c r="K10747">
        <v>1</v>
      </c>
      <c r="L10747">
        <v>242</v>
      </c>
      <c r="M10747">
        <v>352</v>
      </c>
      <c r="N10747" t="s">
        <v>18</v>
      </c>
      <c r="O10747" s="1">
        <v>1.30652E-13</v>
      </c>
      <c r="P10747">
        <v>199</v>
      </c>
    </row>
    <row r="10748" spans="1:16" x14ac:dyDescent="0.25">
      <c r="A10748" t="s">
        <v>16110</v>
      </c>
      <c r="B10748">
        <v>2292</v>
      </c>
      <c r="C10748" s="3" t="str">
        <f>HYPERLINK("http://www.uniprot.org/uniprot/K7KVA0","tr|K7KVA0|K7KVA0_SOYBN")</f>
        <v>tr|K7KVA0|K7KVA0_SOYBN</v>
      </c>
      <c r="D10748" t="s">
        <v>28</v>
      </c>
      <c r="E10748">
        <v>71.27</v>
      </c>
      <c r="F10748">
        <v>811</v>
      </c>
      <c r="G10748">
        <v>233</v>
      </c>
      <c r="H10748">
        <v>48</v>
      </c>
      <c r="I10748">
        <v>1</v>
      </c>
      <c r="J10748">
        <v>2289</v>
      </c>
      <c r="K10748">
        <v>1</v>
      </c>
      <c r="L10748">
        <v>1</v>
      </c>
      <c r="M10748">
        <v>778</v>
      </c>
      <c r="N10748" t="s">
        <v>18</v>
      </c>
      <c r="O10748">
        <v>0</v>
      </c>
      <c r="P10748">
        <v>3028</v>
      </c>
    </row>
    <row r="10749" spans="1:16" x14ac:dyDescent="0.25">
      <c r="A10749" t="s">
        <v>16111</v>
      </c>
      <c r="B10749">
        <v>1113</v>
      </c>
      <c r="C10749" s="3" t="str">
        <f>HYPERLINK("http://www.uniprot.org/uniprot/I1MYT2","tr|I1MYT2|I1MYT2_SOYBN")</f>
        <v>tr|I1MYT2|I1MYT2_SOYBN</v>
      </c>
      <c r="D10749" t="s">
        <v>28</v>
      </c>
      <c r="E10749">
        <v>89.27</v>
      </c>
      <c r="F10749">
        <v>345</v>
      </c>
      <c r="G10749">
        <v>37</v>
      </c>
      <c r="H10749">
        <v>2</v>
      </c>
      <c r="I10749">
        <v>1</v>
      </c>
      <c r="J10749">
        <v>1029</v>
      </c>
      <c r="K10749">
        <v>1</v>
      </c>
      <c r="L10749">
        <v>1</v>
      </c>
      <c r="M10749">
        <v>343</v>
      </c>
      <c r="N10749" t="s">
        <v>18</v>
      </c>
      <c r="O10749" s="1">
        <v>3.1152400000000001E-176</v>
      </c>
      <c r="P10749">
        <v>1582</v>
      </c>
    </row>
    <row r="10750" spans="1:16" x14ac:dyDescent="0.25">
      <c r="A10750" t="s">
        <v>16112</v>
      </c>
      <c r="B10750">
        <v>411</v>
      </c>
      <c r="C10750" s="3" t="str">
        <f>HYPERLINK("http://www.uniprot.org/uniprot/I3SIF1","tr|I3SIF1|I3SIF1_LOTJA")</f>
        <v>tr|I3SIF1|I3SIF1_LOTJA</v>
      </c>
      <c r="D10750" t="s">
        <v>93</v>
      </c>
      <c r="E10750">
        <v>88.97</v>
      </c>
      <c r="F10750">
        <v>136</v>
      </c>
      <c r="G10750">
        <v>15</v>
      </c>
      <c r="H10750">
        <v>0</v>
      </c>
      <c r="I10750">
        <v>1</v>
      </c>
      <c r="J10750">
        <v>408</v>
      </c>
      <c r="K10750">
        <v>1</v>
      </c>
      <c r="L10750">
        <v>59</v>
      </c>
      <c r="M10750">
        <v>194</v>
      </c>
      <c r="N10750" t="s">
        <v>18</v>
      </c>
      <c r="O10750" s="1">
        <v>1.49464E-62</v>
      </c>
      <c r="P10750">
        <v>621</v>
      </c>
    </row>
    <row r="10751" spans="1:16" x14ac:dyDescent="0.25">
      <c r="A10751" t="s">
        <v>16113</v>
      </c>
      <c r="B10751">
        <v>1989</v>
      </c>
      <c r="C10751" s="3" t="str">
        <f>HYPERLINK("http://www.uniprot.org/uniprot/K7LRJ4","tr|K7LRJ4|K7LRJ4_SOYBN")</f>
        <v>tr|K7LRJ4|K7LRJ4_SOYBN</v>
      </c>
      <c r="D10751" t="s">
        <v>28</v>
      </c>
      <c r="E10751">
        <v>72.31</v>
      </c>
      <c r="F10751">
        <v>643</v>
      </c>
      <c r="G10751">
        <v>178</v>
      </c>
      <c r="H10751">
        <v>4</v>
      </c>
      <c r="I10751">
        <v>64</v>
      </c>
      <c r="J10751">
        <v>1980</v>
      </c>
      <c r="K10751">
        <v>1</v>
      </c>
      <c r="L10751">
        <v>66</v>
      </c>
      <c r="M10751">
        <v>681</v>
      </c>
      <c r="N10751" t="s">
        <v>18</v>
      </c>
      <c r="O10751">
        <v>0</v>
      </c>
      <c r="P10751">
        <v>2424</v>
      </c>
    </row>
    <row r="10752" spans="1:16" x14ac:dyDescent="0.25">
      <c r="A10752" t="s">
        <v>16114</v>
      </c>
      <c r="B10752">
        <v>1080</v>
      </c>
      <c r="C10752" s="3" t="str">
        <f>HYPERLINK("http://www.uniprot.org/uniprot/G7ZV10","tr|G7ZV10|G7ZV10_MEDTR")</f>
        <v>tr|G7ZV10|G7ZV10_MEDTR</v>
      </c>
      <c r="D10752" t="s">
        <v>16115</v>
      </c>
      <c r="E10752">
        <v>53.01</v>
      </c>
      <c r="F10752">
        <v>381</v>
      </c>
      <c r="G10752">
        <v>179</v>
      </c>
      <c r="H10752">
        <v>27</v>
      </c>
      <c r="I10752">
        <v>1</v>
      </c>
      <c r="J10752">
        <v>1062</v>
      </c>
      <c r="K10752">
        <v>1</v>
      </c>
      <c r="L10752">
        <v>1</v>
      </c>
      <c r="M10752">
        <v>374</v>
      </c>
      <c r="N10752" t="s">
        <v>18</v>
      </c>
      <c r="O10752" s="1">
        <v>3.3202199999999998E-88</v>
      </c>
      <c r="P10752">
        <v>848</v>
      </c>
    </row>
    <row r="10753" spans="1:16" x14ac:dyDescent="0.25">
      <c r="A10753" t="s">
        <v>16116</v>
      </c>
      <c r="B10753">
        <v>2166</v>
      </c>
      <c r="C10753" s="3" t="str">
        <f>HYPERLINK("http://www.uniprot.org/uniprot/I1MKT1","tr|I1MKT1|I1MKT1_SOYBN")</f>
        <v>tr|I1MKT1|I1MKT1_SOYBN</v>
      </c>
      <c r="D10753" t="s">
        <v>28</v>
      </c>
      <c r="E10753">
        <v>72.760000000000005</v>
      </c>
      <c r="F10753">
        <v>727</v>
      </c>
      <c r="G10753">
        <v>198</v>
      </c>
      <c r="H10753">
        <v>39</v>
      </c>
      <c r="I10753">
        <v>1</v>
      </c>
      <c r="J10753">
        <v>2064</v>
      </c>
      <c r="K10753">
        <v>1</v>
      </c>
      <c r="L10753">
        <v>1</v>
      </c>
      <c r="M10753">
        <v>724</v>
      </c>
      <c r="N10753" t="s">
        <v>18</v>
      </c>
      <c r="O10753">
        <v>0</v>
      </c>
      <c r="P10753">
        <v>2633</v>
      </c>
    </row>
    <row r="10754" spans="1:16" x14ac:dyDescent="0.25">
      <c r="A10754" t="s">
        <v>16117</v>
      </c>
      <c r="B10754">
        <v>234</v>
      </c>
      <c r="C10754" s="3" t="str">
        <f>HYPERLINK("http://www.uniprot.org/uniprot/B7FLI0","tr|B7FLI0|B7FLI0_MEDTR")</f>
        <v>tr|B7FLI0|B7FLI0_MEDTR</v>
      </c>
      <c r="D10754" t="s">
        <v>5769</v>
      </c>
      <c r="E10754">
        <v>78.459999999999994</v>
      </c>
      <c r="F10754">
        <v>65</v>
      </c>
      <c r="G10754">
        <v>14</v>
      </c>
      <c r="H10754">
        <v>3</v>
      </c>
      <c r="I10754">
        <v>10</v>
      </c>
      <c r="J10754">
        <v>195</v>
      </c>
      <c r="K10754">
        <v>1</v>
      </c>
      <c r="L10754">
        <v>172</v>
      </c>
      <c r="M10754">
        <v>236</v>
      </c>
      <c r="N10754" t="s">
        <v>18</v>
      </c>
      <c r="O10754" s="1">
        <v>3.84761E-18</v>
      </c>
      <c r="P10754">
        <v>238</v>
      </c>
    </row>
    <row r="10755" spans="1:16" x14ac:dyDescent="0.25">
      <c r="A10755" t="s">
        <v>16118</v>
      </c>
      <c r="B10755">
        <v>1830</v>
      </c>
      <c r="C10755" s="3" t="str">
        <f>HYPERLINK("http://www.uniprot.org/uniprot/I1MML9","tr|I1MML9|I1MML9_SOYBN")</f>
        <v>tr|I1MML9|I1MML9_SOYBN</v>
      </c>
      <c r="D10755" t="s">
        <v>71</v>
      </c>
      <c r="E10755">
        <v>76.16</v>
      </c>
      <c r="F10755">
        <v>428</v>
      </c>
      <c r="G10755">
        <v>102</v>
      </c>
      <c r="H10755">
        <v>6</v>
      </c>
      <c r="I10755">
        <v>562</v>
      </c>
      <c r="J10755">
        <v>1827</v>
      </c>
      <c r="K10755">
        <v>1</v>
      </c>
      <c r="L10755">
        <v>543</v>
      </c>
      <c r="M10755">
        <v>967</v>
      </c>
      <c r="N10755" t="s">
        <v>18</v>
      </c>
      <c r="O10755" s="1">
        <v>3.96092E-176</v>
      </c>
      <c r="P10755">
        <v>1609</v>
      </c>
    </row>
    <row r="10756" spans="1:16" x14ac:dyDescent="0.25">
      <c r="A10756" t="s">
        <v>16119</v>
      </c>
      <c r="B10756">
        <v>759</v>
      </c>
      <c r="C10756" s="3" t="str">
        <f>HYPERLINK("http://www.uniprot.org/uniprot/G7ICE0","tr|G7ICE0|G7ICE0_MEDTR")</f>
        <v>tr|G7ICE0|G7ICE0_MEDTR</v>
      </c>
      <c r="D10756" t="s">
        <v>8709</v>
      </c>
      <c r="E10756">
        <v>84.18</v>
      </c>
      <c r="F10756">
        <v>196</v>
      </c>
      <c r="G10756">
        <v>31</v>
      </c>
      <c r="H10756">
        <v>0</v>
      </c>
      <c r="I10756">
        <v>169</v>
      </c>
      <c r="J10756">
        <v>756</v>
      </c>
      <c r="K10756">
        <v>1</v>
      </c>
      <c r="L10756">
        <v>88</v>
      </c>
      <c r="M10756">
        <v>280</v>
      </c>
      <c r="N10756" t="s">
        <v>18</v>
      </c>
      <c r="O10756" s="1">
        <v>1.7807500000000001E-88</v>
      </c>
      <c r="P10756">
        <v>848</v>
      </c>
    </row>
    <row r="10757" spans="1:16" x14ac:dyDescent="0.25">
      <c r="A10757" t="s">
        <v>16120</v>
      </c>
      <c r="B10757">
        <v>1659</v>
      </c>
      <c r="C10757" s="3" t="str">
        <f>HYPERLINK("http://www.uniprot.org/uniprot/B4Y5J9","tr|B4Y5J9|B4Y5J9_SOYBN")</f>
        <v>tr|B4Y5J9|B4Y5J9_SOYBN</v>
      </c>
      <c r="D10757" t="s">
        <v>16121</v>
      </c>
      <c r="E10757">
        <v>80.48</v>
      </c>
      <c r="F10757">
        <v>538</v>
      </c>
      <c r="G10757">
        <v>105</v>
      </c>
      <c r="H10757">
        <v>1</v>
      </c>
      <c r="I10757">
        <v>46</v>
      </c>
      <c r="J10757">
        <v>1656</v>
      </c>
      <c r="K10757">
        <v>1</v>
      </c>
      <c r="L10757">
        <v>45</v>
      </c>
      <c r="M10757">
        <v>576</v>
      </c>
      <c r="N10757" t="s">
        <v>18</v>
      </c>
      <c r="O10757">
        <v>0</v>
      </c>
      <c r="P10757">
        <v>2237</v>
      </c>
    </row>
    <row r="10758" spans="1:16" x14ac:dyDescent="0.25">
      <c r="A10758" t="s">
        <v>16122</v>
      </c>
      <c r="B10758">
        <v>2265</v>
      </c>
      <c r="C10758" s="3" t="str">
        <f>HYPERLINK("http://www.uniprot.org/uniprot/A5BE46","tr|A5BE46|A5BE46_VITVI")</f>
        <v>tr|A5BE46|A5BE46_VITVI</v>
      </c>
      <c r="D10758" t="s">
        <v>462</v>
      </c>
      <c r="E10758">
        <v>79.73</v>
      </c>
      <c r="F10758">
        <v>760</v>
      </c>
      <c r="G10758">
        <v>154</v>
      </c>
      <c r="H10758">
        <v>7</v>
      </c>
      <c r="I10758">
        <v>1</v>
      </c>
      <c r="J10758">
        <v>2259</v>
      </c>
      <c r="K10758">
        <v>1</v>
      </c>
      <c r="L10758">
        <v>594</v>
      </c>
      <c r="M10758">
        <v>1353</v>
      </c>
      <c r="N10758" t="s">
        <v>18</v>
      </c>
      <c r="O10758">
        <v>0</v>
      </c>
      <c r="P10758">
        <v>3239</v>
      </c>
    </row>
    <row r="10759" spans="1:16" x14ac:dyDescent="0.25">
      <c r="A10759" t="s">
        <v>16123</v>
      </c>
      <c r="B10759">
        <v>4800</v>
      </c>
      <c r="C10759" s="3" t="str">
        <f>HYPERLINK("http://www.uniprot.org/uniprot/K7L149","tr|K7L149|K7L149_SOYBN")</f>
        <v>tr|K7L149|K7L149_SOYBN</v>
      </c>
      <c r="D10759" t="s">
        <v>28</v>
      </c>
      <c r="E10759">
        <v>63.62</v>
      </c>
      <c r="F10759">
        <v>1688</v>
      </c>
      <c r="G10759">
        <v>614</v>
      </c>
      <c r="H10759">
        <v>89</v>
      </c>
      <c r="I10759">
        <v>1</v>
      </c>
      <c r="J10759">
        <v>4797</v>
      </c>
      <c r="K10759">
        <v>1</v>
      </c>
      <c r="L10759">
        <v>1</v>
      </c>
      <c r="M10759">
        <v>1668</v>
      </c>
      <c r="N10759" t="s">
        <v>18</v>
      </c>
      <c r="O10759">
        <v>0</v>
      </c>
      <c r="P10759">
        <v>4977</v>
      </c>
    </row>
    <row r="10760" spans="1:16" x14ac:dyDescent="0.25">
      <c r="A10760" t="s">
        <v>16124</v>
      </c>
      <c r="B10760">
        <v>1824</v>
      </c>
      <c r="C10760" s="3" t="str">
        <f>HYPERLINK("http://www.uniprot.org/uniprot/K7MKM1","tr|K7MKM1|K7MKM1_SOYBN")</f>
        <v>tr|K7MKM1|K7MKM1_SOYBN</v>
      </c>
      <c r="D10760" t="s">
        <v>28</v>
      </c>
      <c r="E10760">
        <v>46</v>
      </c>
      <c r="F10760">
        <v>313</v>
      </c>
      <c r="G10760">
        <v>169</v>
      </c>
      <c r="H10760">
        <v>89</v>
      </c>
      <c r="I10760">
        <v>1081</v>
      </c>
      <c r="J10760">
        <v>1752</v>
      </c>
      <c r="K10760">
        <v>1</v>
      </c>
      <c r="L10760">
        <v>500</v>
      </c>
      <c r="M10760">
        <v>812</v>
      </c>
      <c r="N10760" t="s">
        <v>18</v>
      </c>
      <c r="O10760" s="1">
        <v>2.7325300000000002E-60</v>
      </c>
      <c r="P10760">
        <v>610</v>
      </c>
    </row>
    <row r="10761" spans="1:16" x14ac:dyDescent="0.25">
      <c r="A10761" t="s">
        <v>16125</v>
      </c>
      <c r="B10761">
        <v>891</v>
      </c>
      <c r="C10761" s="3" t="str">
        <f>HYPERLINK("http://www.uniprot.org/uniprot/G7JKV1","tr|G7JKV1|G7JKV1_MEDTR")</f>
        <v>tr|G7JKV1|G7JKV1_MEDTR</v>
      </c>
      <c r="D10761" t="s">
        <v>16126</v>
      </c>
      <c r="E10761">
        <v>83.44</v>
      </c>
      <c r="F10761">
        <v>296</v>
      </c>
      <c r="G10761">
        <v>49</v>
      </c>
      <c r="H10761">
        <v>0</v>
      </c>
      <c r="I10761">
        <v>1</v>
      </c>
      <c r="J10761">
        <v>888</v>
      </c>
      <c r="K10761">
        <v>1</v>
      </c>
      <c r="L10761">
        <v>48</v>
      </c>
      <c r="M10761">
        <v>343</v>
      </c>
      <c r="N10761" t="s">
        <v>18</v>
      </c>
      <c r="O10761" s="1">
        <v>1.95774E-138</v>
      </c>
      <c r="P10761">
        <v>1280</v>
      </c>
    </row>
    <row r="10762" spans="1:16" x14ac:dyDescent="0.25">
      <c r="A10762" t="s">
        <v>16127</v>
      </c>
      <c r="B10762">
        <v>291</v>
      </c>
      <c r="C10762" s="3" t="str">
        <f>HYPERLINK("http://www.uniprot.org/uniprot/I3S8D3","tr|I3S8D3|I3S8D3_MEDTR")</f>
        <v>tr|I3S8D3|I3S8D3_MEDTR</v>
      </c>
      <c r="D10762" t="s">
        <v>386</v>
      </c>
      <c r="E10762">
        <v>73.52</v>
      </c>
      <c r="F10762">
        <v>102</v>
      </c>
      <c r="G10762">
        <v>27</v>
      </c>
      <c r="H10762">
        <v>6</v>
      </c>
      <c r="I10762">
        <v>1</v>
      </c>
      <c r="J10762">
        <v>288</v>
      </c>
      <c r="K10762">
        <v>1</v>
      </c>
      <c r="L10762">
        <v>1</v>
      </c>
      <c r="M10762">
        <v>102</v>
      </c>
      <c r="N10762" t="s">
        <v>18</v>
      </c>
      <c r="O10762" s="1">
        <v>1.45749E-33</v>
      </c>
      <c r="P10762">
        <v>371</v>
      </c>
    </row>
    <row r="10763" spans="1:16" x14ac:dyDescent="0.25">
      <c r="A10763" t="s">
        <v>16128</v>
      </c>
      <c r="B10763">
        <v>1539</v>
      </c>
      <c r="C10763" s="3" t="str">
        <f>HYPERLINK("http://www.uniprot.org/uniprot/Q2HSJ6","tr|Q2HSJ6|Q2HSJ6_MEDTR")</f>
        <v>tr|Q2HSJ6|Q2HSJ6_MEDTR</v>
      </c>
      <c r="D10763" t="s">
        <v>16129</v>
      </c>
      <c r="E10763">
        <v>78.459999999999994</v>
      </c>
      <c r="F10763">
        <v>483</v>
      </c>
      <c r="G10763">
        <v>104</v>
      </c>
      <c r="H10763">
        <v>0</v>
      </c>
      <c r="I10763">
        <v>88</v>
      </c>
      <c r="J10763">
        <v>1536</v>
      </c>
      <c r="K10763">
        <v>1</v>
      </c>
      <c r="L10763">
        <v>39</v>
      </c>
      <c r="M10763">
        <v>517</v>
      </c>
      <c r="N10763" t="s">
        <v>18</v>
      </c>
      <c r="O10763">
        <v>0</v>
      </c>
      <c r="P10763">
        <v>1968</v>
      </c>
    </row>
    <row r="10764" spans="1:16" x14ac:dyDescent="0.25">
      <c r="A10764" t="s">
        <v>16130</v>
      </c>
      <c r="B10764">
        <v>696</v>
      </c>
      <c r="C10764" s="3" t="str">
        <f>HYPERLINK("http://www.uniprot.org/uniprot/I3TA32","tr|I3TA32|I3TA32_LOTJA")</f>
        <v>tr|I3TA32|I3TA32_LOTJA</v>
      </c>
      <c r="D10764" t="s">
        <v>93</v>
      </c>
      <c r="E10764">
        <v>80.3</v>
      </c>
      <c r="F10764">
        <v>198</v>
      </c>
      <c r="G10764">
        <v>39</v>
      </c>
      <c r="H10764">
        <v>0</v>
      </c>
      <c r="I10764">
        <v>76</v>
      </c>
      <c r="J10764">
        <v>669</v>
      </c>
      <c r="K10764">
        <v>1</v>
      </c>
      <c r="L10764">
        <v>27</v>
      </c>
      <c r="M10764">
        <v>224</v>
      </c>
      <c r="N10764" t="s">
        <v>18</v>
      </c>
      <c r="O10764" s="1">
        <v>1.2038299999999999E-82</v>
      </c>
      <c r="P10764">
        <v>797</v>
      </c>
    </row>
    <row r="10765" spans="1:16" x14ac:dyDescent="0.25">
      <c r="A10765" t="s">
        <v>16131</v>
      </c>
      <c r="B10765">
        <v>714</v>
      </c>
      <c r="C10765" s="3" t="str">
        <f>HYPERLINK("http://www.uniprot.org/uniprot/G7LDX2","tr|G7LDX2|G7LDX2_MEDTR")</f>
        <v>tr|G7LDX2|G7LDX2_MEDTR</v>
      </c>
      <c r="D10765" t="s">
        <v>16132</v>
      </c>
      <c r="E10765">
        <v>87.27</v>
      </c>
      <c r="F10765">
        <v>220</v>
      </c>
      <c r="G10765">
        <v>28</v>
      </c>
      <c r="H10765">
        <v>0</v>
      </c>
      <c r="I10765">
        <v>52</v>
      </c>
      <c r="J10765">
        <v>711</v>
      </c>
      <c r="K10765">
        <v>1</v>
      </c>
      <c r="L10765">
        <v>90</v>
      </c>
      <c r="M10765">
        <v>307</v>
      </c>
      <c r="N10765" t="s">
        <v>18</v>
      </c>
      <c r="O10765" s="1">
        <v>1.11635E-102</v>
      </c>
      <c r="P10765">
        <v>970</v>
      </c>
    </row>
    <row r="10766" spans="1:16" x14ac:dyDescent="0.25">
      <c r="A10766" t="s">
        <v>16133</v>
      </c>
      <c r="B10766">
        <v>627</v>
      </c>
      <c r="C10766" s="3" t="str">
        <f>HYPERLINK("http://www.uniprot.org/uniprot/B7FLQ7","tr|B7FLQ7|B7FLQ7_MEDTR")</f>
        <v>tr|B7FLQ7|B7FLQ7_MEDTR</v>
      </c>
      <c r="D10766" t="s">
        <v>16134</v>
      </c>
      <c r="E10766">
        <v>93.75</v>
      </c>
      <c r="F10766">
        <v>208</v>
      </c>
      <c r="G10766">
        <v>13</v>
      </c>
      <c r="H10766">
        <v>0</v>
      </c>
      <c r="I10766">
        <v>1</v>
      </c>
      <c r="J10766">
        <v>624</v>
      </c>
      <c r="K10766">
        <v>1</v>
      </c>
      <c r="L10766">
        <v>1</v>
      </c>
      <c r="M10766">
        <v>208</v>
      </c>
      <c r="N10766" t="s">
        <v>18</v>
      </c>
      <c r="O10766" s="1">
        <v>1.0615699999999999E-110</v>
      </c>
      <c r="P10766">
        <v>1038</v>
      </c>
    </row>
    <row r="10767" spans="1:16" x14ac:dyDescent="0.25">
      <c r="A10767" t="s">
        <v>16135</v>
      </c>
      <c r="B10767">
        <v>1116</v>
      </c>
      <c r="C10767" s="3" t="str">
        <f>HYPERLINK("http://www.uniprot.org/uniprot/I1NAS0","tr|I1NAS0|I1NAS0_SOYBN")</f>
        <v>tr|I1NAS0|I1NAS0_SOYBN</v>
      </c>
      <c r="D10767" t="s">
        <v>28</v>
      </c>
      <c r="E10767">
        <v>78.91</v>
      </c>
      <c r="F10767">
        <v>370</v>
      </c>
      <c r="G10767">
        <v>78</v>
      </c>
      <c r="H10767">
        <v>0</v>
      </c>
      <c r="I10767">
        <v>4</v>
      </c>
      <c r="J10767">
        <v>1113</v>
      </c>
      <c r="K10767">
        <v>1</v>
      </c>
      <c r="L10767">
        <v>54</v>
      </c>
      <c r="M10767">
        <v>422</v>
      </c>
      <c r="N10767" t="s">
        <v>18</v>
      </c>
      <c r="O10767" s="1">
        <v>6.9048999999999997E-169</v>
      </c>
      <c r="P10767">
        <v>1544</v>
      </c>
    </row>
    <row r="10768" spans="1:16" x14ac:dyDescent="0.25">
      <c r="A10768" t="s">
        <v>16136</v>
      </c>
      <c r="B10768">
        <v>699</v>
      </c>
      <c r="C10768" s="3" t="str">
        <f>HYPERLINK("http://www.uniprot.org/uniprot/G7KUG0","tr|G7KUG0|G7KUG0_MEDTR")</f>
        <v>tr|G7KUG0|G7KUG0_MEDTR</v>
      </c>
      <c r="D10768" t="s">
        <v>8540</v>
      </c>
      <c r="E10768">
        <v>57.02</v>
      </c>
      <c r="F10768">
        <v>242</v>
      </c>
      <c r="G10768">
        <v>104</v>
      </c>
      <c r="H10768">
        <v>10</v>
      </c>
      <c r="I10768">
        <v>1</v>
      </c>
      <c r="J10768">
        <v>696</v>
      </c>
      <c r="K10768">
        <v>1</v>
      </c>
      <c r="L10768">
        <v>1</v>
      </c>
      <c r="M10768">
        <v>238</v>
      </c>
      <c r="N10768" t="s">
        <v>18</v>
      </c>
      <c r="O10768" s="1">
        <v>2.2335E-60</v>
      </c>
      <c r="P10768">
        <v>605</v>
      </c>
    </row>
    <row r="10769" spans="1:16" x14ac:dyDescent="0.25">
      <c r="A10769" t="s">
        <v>16137</v>
      </c>
      <c r="B10769">
        <v>309</v>
      </c>
      <c r="C10769" s="3" t="str">
        <f>HYPERLINK("http://www.uniprot.org/uniprot/Q0PJJ6","tr|Q0PJJ6|Q0PJJ6_SOYBN")</f>
        <v>tr|Q0PJJ6|Q0PJJ6_SOYBN</v>
      </c>
      <c r="D10769" t="s">
        <v>16138</v>
      </c>
      <c r="E10769">
        <v>93.33</v>
      </c>
      <c r="F10769">
        <v>90</v>
      </c>
      <c r="G10769">
        <v>6</v>
      </c>
      <c r="H10769">
        <v>0</v>
      </c>
      <c r="I10769">
        <v>1</v>
      </c>
      <c r="J10769">
        <v>270</v>
      </c>
      <c r="K10769">
        <v>1</v>
      </c>
      <c r="L10769">
        <v>1</v>
      </c>
      <c r="M10769">
        <v>90</v>
      </c>
      <c r="N10769" t="s">
        <v>18</v>
      </c>
      <c r="O10769" s="1">
        <v>1.8568600000000001E-44</v>
      </c>
      <c r="P10769">
        <v>465</v>
      </c>
    </row>
    <row r="10770" spans="1:16" x14ac:dyDescent="0.25">
      <c r="A10770" t="s">
        <v>16139</v>
      </c>
      <c r="B10770">
        <v>825</v>
      </c>
      <c r="C10770" s="3" t="str">
        <f>HYPERLINK("http://www.uniprot.org/uniprot/G7I696","tr|G7I696|G7I696_MEDTR")</f>
        <v>tr|G7I696|G7I696_MEDTR</v>
      </c>
      <c r="D10770" t="s">
        <v>16140</v>
      </c>
      <c r="E10770">
        <v>89.78</v>
      </c>
      <c r="F10770">
        <v>274</v>
      </c>
      <c r="G10770">
        <v>28</v>
      </c>
      <c r="H10770">
        <v>0</v>
      </c>
      <c r="I10770">
        <v>1</v>
      </c>
      <c r="J10770">
        <v>822</v>
      </c>
      <c r="K10770">
        <v>1</v>
      </c>
      <c r="L10770">
        <v>1</v>
      </c>
      <c r="M10770">
        <v>274</v>
      </c>
      <c r="N10770" t="s">
        <v>18</v>
      </c>
      <c r="O10770" s="1">
        <v>2.8000300000000001E-141</v>
      </c>
      <c r="P10770">
        <v>1304</v>
      </c>
    </row>
    <row r="10771" spans="1:16" x14ac:dyDescent="0.25">
      <c r="A10771" t="s">
        <v>16141</v>
      </c>
      <c r="B10771">
        <v>1233</v>
      </c>
      <c r="C10771" s="3" t="str">
        <f>HYPERLINK("http://www.uniprot.org/uniprot/G7I2K6","tr|G7I2K6|G7I2K6_MEDTR")</f>
        <v>tr|G7I2K6|G7I2K6_MEDTR</v>
      </c>
      <c r="D10771" t="s">
        <v>16142</v>
      </c>
      <c r="E10771">
        <v>93.66</v>
      </c>
      <c r="F10771">
        <v>379</v>
      </c>
      <c r="G10771">
        <v>24</v>
      </c>
      <c r="H10771">
        <v>0</v>
      </c>
      <c r="I10771">
        <v>94</v>
      </c>
      <c r="J10771">
        <v>1230</v>
      </c>
      <c r="K10771">
        <v>1</v>
      </c>
      <c r="L10771">
        <v>36</v>
      </c>
      <c r="M10771">
        <v>414</v>
      </c>
      <c r="N10771" t="s">
        <v>18</v>
      </c>
      <c r="O10771">
        <v>0</v>
      </c>
      <c r="P10771">
        <v>1883</v>
      </c>
    </row>
    <row r="10772" spans="1:16" x14ac:dyDescent="0.25">
      <c r="A10772" t="s">
        <v>16143</v>
      </c>
      <c r="B10772">
        <v>822</v>
      </c>
      <c r="C10772" s="3" t="str">
        <f>HYPERLINK("http://www.uniprot.org/uniprot/G8A1P6","tr|G8A1P6|G8A1P6_MEDTR")</f>
        <v>tr|G8A1P6|G8A1P6_MEDTR</v>
      </c>
      <c r="D10772" t="s">
        <v>16144</v>
      </c>
      <c r="E10772">
        <v>86.45</v>
      </c>
      <c r="F10772">
        <v>251</v>
      </c>
      <c r="G10772">
        <v>34</v>
      </c>
      <c r="H10772">
        <v>0</v>
      </c>
      <c r="I10772">
        <v>67</v>
      </c>
      <c r="J10772">
        <v>819</v>
      </c>
      <c r="K10772">
        <v>1</v>
      </c>
      <c r="L10772">
        <v>19</v>
      </c>
      <c r="M10772">
        <v>269</v>
      </c>
      <c r="N10772" t="s">
        <v>18</v>
      </c>
      <c r="O10772" s="1">
        <v>8.6985300000000003E-119</v>
      </c>
      <c r="P10772">
        <v>1110</v>
      </c>
    </row>
    <row r="10773" spans="1:16" x14ac:dyDescent="0.25">
      <c r="A10773" t="s">
        <v>16145</v>
      </c>
      <c r="B10773">
        <v>564</v>
      </c>
      <c r="C10773" s="3" t="str">
        <f>HYPERLINK("http://www.uniprot.org/uniprot/G7J3U7","tr|G7J3U7|G7J3U7_MEDTR")</f>
        <v>tr|G7J3U7|G7J3U7_MEDTR</v>
      </c>
      <c r="D10773" t="s">
        <v>16146</v>
      </c>
      <c r="E10773">
        <v>82.44</v>
      </c>
      <c r="F10773">
        <v>188</v>
      </c>
      <c r="G10773">
        <v>33</v>
      </c>
      <c r="H10773">
        <v>7</v>
      </c>
      <c r="I10773">
        <v>1</v>
      </c>
      <c r="J10773">
        <v>543</v>
      </c>
      <c r="K10773">
        <v>1</v>
      </c>
      <c r="L10773">
        <v>1</v>
      </c>
      <c r="M10773">
        <v>188</v>
      </c>
      <c r="N10773" t="s">
        <v>18</v>
      </c>
      <c r="O10773" s="1">
        <v>1.4851899999999999E-85</v>
      </c>
      <c r="P10773">
        <v>820</v>
      </c>
    </row>
    <row r="10774" spans="1:16" x14ac:dyDescent="0.25">
      <c r="A10774" t="s">
        <v>16147</v>
      </c>
      <c r="B10774">
        <v>1104</v>
      </c>
      <c r="C10774" s="3" t="str">
        <f>HYPERLINK("http://www.uniprot.org/uniprot/G7JPN2","tr|G7JPN2|G7JPN2_MEDTR")</f>
        <v>tr|G7JPN2|G7JPN2_MEDTR</v>
      </c>
      <c r="D10774" t="s">
        <v>16148</v>
      </c>
      <c r="E10774">
        <v>76.56</v>
      </c>
      <c r="F10774">
        <v>367</v>
      </c>
      <c r="G10774">
        <v>86</v>
      </c>
      <c r="H10774">
        <v>0</v>
      </c>
      <c r="I10774">
        <v>1</v>
      </c>
      <c r="J10774">
        <v>1101</v>
      </c>
      <c r="K10774">
        <v>1</v>
      </c>
      <c r="L10774">
        <v>1</v>
      </c>
      <c r="M10774">
        <v>364</v>
      </c>
      <c r="N10774" t="s">
        <v>18</v>
      </c>
      <c r="O10774" s="1">
        <v>3.3659399999999999E-168</v>
      </c>
      <c r="P10774">
        <v>1538</v>
      </c>
    </row>
    <row r="10775" spans="1:16" x14ac:dyDescent="0.25">
      <c r="A10775" t="s">
        <v>16149</v>
      </c>
      <c r="B10775">
        <v>2049</v>
      </c>
      <c r="C10775" s="3" t="str">
        <f>HYPERLINK("http://www.uniprot.org/uniprot/I1LMF8","tr|I1LMF8|I1LMF8_SOYBN")</f>
        <v>tr|I1LMF8|I1LMF8_SOYBN</v>
      </c>
      <c r="D10775" t="s">
        <v>28</v>
      </c>
      <c r="E10775">
        <v>66.709999999999994</v>
      </c>
      <c r="F10775">
        <v>679</v>
      </c>
      <c r="G10775">
        <v>226</v>
      </c>
      <c r="H10775">
        <v>2</v>
      </c>
      <c r="I10775">
        <v>1</v>
      </c>
      <c r="J10775">
        <v>2031</v>
      </c>
      <c r="K10775">
        <v>1</v>
      </c>
      <c r="L10775">
        <v>1</v>
      </c>
      <c r="M10775">
        <v>672</v>
      </c>
      <c r="N10775" t="s">
        <v>18</v>
      </c>
      <c r="O10775">
        <v>0</v>
      </c>
      <c r="P10775">
        <v>2260</v>
      </c>
    </row>
    <row r="10776" spans="1:16" x14ac:dyDescent="0.25">
      <c r="A10776" t="s">
        <v>16150</v>
      </c>
      <c r="B10776">
        <v>1272</v>
      </c>
      <c r="C10776" s="3" t="str">
        <f>HYPERLINK("http://www.uniprot.org/uniprot/G7ZV13","tr|G7ZV13|G7ZV13_MEDTR")</f>
        <v>tr|G7ZV13|G7ZV13_MEDTR</v>
      </c>
      <c r="D10776" t="s">
        <v>16151</v>
      </c>
      <c r="E10776">
        <v>95.26</v>
      </c>
      <c r="F10776">
        <v>422</v>
      </c>
      <c r="G10776">
        <v>20</v>
      </c>
      <c r="H10776">
        <v>0</v>
      </c>
      <c r="I10776">
        <v>1</v>
      </c>
      <c r="J10776">
        <v>1266</v>
      </c>
      <c r="K10776">
        <v>1</v>
      </c>
      <c r="L10776">
        <v>64</v>
      </c>
      <c r="M10776">
        <v>485</v>
      </c>
      <c r="N10776" t="s">
        <v>18</v>
      </c>
      <c r="O10776">
        <v>0</v>
      </c>
      <c r="P10776">
        <v>2136</v>
      </c>
    </row>
    <row r="10777" spans="1:16" x14ac:dyDescent="0.25">
      <c r="A10777" t="s">
        <v>16152</v>
      </c>
      <c r="B10777">
        <v>3768</v>
      </c>
      <c r="C10777" s="3" t="str">
        <f>HYPERLINK("http://www.uniprot.org/uniprot/I1K5M4","tr|I1K5M4|I1K5M4_SOYBN")</f>
        <v>tr|I1K5M4|I1K5M4_SOYBN</v>
      </c>
      <c r="D10777" t="s">
        <v>28</v>
      </c>
      <c r="E10777">
        <v>83.99</v>
      </c>
      <c r="F10777">
        <v>1256</v>
      </c>
      <c r="G10777">
        <v>201</v>
      </c>
      <c r="H10777">
        <v>2</v>
      </c>
      <c r="I10777">
        <v>1</v>
      </c>
      <c r="J10777">
        <v>3762</v>
      </c>
      <c r="K10777">
        <v>1</v>
      </c>
      <c r="L10777">
        <v>1</v>
      </c>
      <c r="M10777">
        <v>1234</v>
      </c>
      <c r="N10777" t="s">
        <v>18</v>
      </c>
      <c r="O10777">
        <v>0</v>
      </c>
      <c r="P10777">
        <v>5556</v>
      </c>
    </row>
    <row r="10778" spans="1:16" x14ac:dyDescent="0.25">
      <c r="A10778" t="s">
        <v>16153</v>
      </c>
      <c r="B10778">
        <v>1404</v>
      </c>
      <c r="C10778" s="3" t="str">
        <f>HYPERLINK("http://www.uniprot.org/uniprot/E0UH74","tr|E0UH74|E0UH74_CYAP2")</f>
        <v>tr|E0UH74|E0UH74_CYAP2</v>
      </c>
      <c r="D10778" t="s">
        <v>16154</v>
      </c>
      <c r="E10778">
        <v>21.12</v>
      </c>
      <c r="F10778">
        <v>445</v>
      </c>
      <c r="G10778">
        <v>351</v>
      </c>
      <c r="H10778">
        <v>0</v>
      </c>
      <c r="I10778">
        <v>12</v>
      </c>
      <c r="J10778">
        <v>1346</v>
      </c>
      <c r="K10778">
        <v>3</v>
      </c>
      <c r="L10778">
        <v>167</v>
      </c>
      <c r="M10778">
        <v>611</v>
      </c>
      <c r="N10778" t="s">
        <v>18</v>
      </c>
      <c r="O10778" s="1">
        <v>2.4826700000000002E-15</v>
      </c>
      <c r="P10778">
        <v>221</v>
      </c>
    </row>
    <row r="10779" spans="1:16" x14ac:dyDescent="0.25">
      <c r="A10779" t="s">
        <v>16155</v>
      </c>
      <c r="B10779">
        <v>291</v>
      </c>
      <c r="C10779" s="3" t="str">
        <f>HYPERLINK("http://www.uniprot.org/uniprot/D7SWC5","tr|D7SWC5|D7SWC5_VITVI")</f>
        <v>tr|D7SWC5|D7SWC5_VITVI</v>
      </c>
      <c r="D10779" t="s">
        <v>16156</v>
      </c>
      <c r="E10779">
        <v>67.39</v>
      </c>
      <c r="F10779">
        <v>92</v>
      </c>
      <c r="G10779">
        <v>30</v>
      </c>
      <c r="H10779">
        <v>0</v>
      </c>
      <c r="I10779">
        <v>1</v>
      </c>
      <c r="J10779">
        <v>276</v>
      </c>
      <c r="K10779">
        <v>1</v>
      </c>
      <c r="L10779">
        <v>278</v>
      </c>
      <c r="M10779">
        <v>368</v>
      </c>
      <c r="N10779" t="s">
        <v>18</v>
      </c>
      <c r="O10779" s="1">
        <v>1.0809E-28</v>
      </c>
      <c r="P10779">
        <v>329</v>
      </c>
    </row>
    <row r="10780" spans="1:16" x14ac:dyDescent="0.25">
      <c r="A10780" t="s">
        <v>16157</v>
      </c>
      <c r="B10780">
        <v>996</v>
      </c>
      <c r="C10780" s="3" t="str">
        <f>HYPERLINK("http://www.uniprot.org/uniprot/G7K296","tr|G7K296|G7K296_MEDTR")</f>
        <v>tr|G7K296|G7K296_MEDTR</v>
      </c>
      <c r="D10780" t="s">
        <v>16158</v>
      </c>
      <c r="E10780">
        <v>63.01</v>
      </c>
      <c r="F10780">
        <v>338</v>
      </c>
      <c r="G10780">
        <v>125</v>
      </c>
      <c r="H10780">
        <v>7</v>
      </c>
      <c r="I10780">
        <v>1</v>
      </c>
      <c r="J10780">
        <v>993</v>
      </c>
      <c r="K10780">
        <v>1</v>
      </c>
      <c r="L10780">
        <v>1</v>
      </c>
      <c r="M10780">
        <v>327</v>
      </c>
      <c r="N10780" t="s">
        <v>18</v>
      </c>
      <c r="O10780" s="1">
        <v>5.6519899999999997E-108</v>
      </c>
      <c r="P10780">
        <v>1018</v>
      </c>
    </row>
    <row r="10781" spans="1:16" x14ac:dyDescent="0.25">
      <c r="A10781" t="s">
        <v>16159</v>
      </c>
      <c r="B10781">
        <v>297</v>
      </c>
      <c r="C10781" s="3" t="str">
        <f>HYPERLINK("http://www.uniprot.org/uniprot/G7KPQ2","tr|G7KPQ2|G7KPQ2_MEDTR")</f>
        <v>tr|G7KPQ2|G7KPQ2_MEDTR</v>
      </c>
      <c r="D10781" t="s">
        <v>2138</v>
      </c>
      <c r="E10781">
        <v>95.74</v>
      </c>
      <c r="F10781">
        <v>47</v>
      </c>
      <c r="G10781">
        <v>2</v>
      </c>
      <c r="H10781">
        <v>0</v>
      </c>
      <c r="I10781">
        <v>1</v>
      </c>
      <c r="J10781">
        <v>141</v>
      </c>
      <c r="K10781">
        <v>1</v>
      </c>
      <c r="L10781">
        <v>133</v>
      </c>
      <c r="M10781">
        <v>179</v>
      </c>
      <c r="N10781" t="s">
        <v>18</v>
      </c>
      <c r="O10781" s="1">
        <v>1.7784099999999998E-18</v>
      </c>
      <c r="P10781">
        <v>241</v>
      </c>
    </row>
    <row r="10782" spans="1:16" x14ac:dyDescent="0.25">
      <c r="A10782" t="s">
        <v>16160</v>
      </c>
      <c r="B10782">
        <v>225</v>
      </c>
      <c r="C10782" s="3" t="str">
        <f>HYPERLINK("http://www.uniprot.org/uniprot/Q949L4","tr|Q949L4|Q949L4_CICAR")</f>
        <v>tr|Q949L4|Q949L4_CICAR</v>
      </c>
      <c r="D10782" t="s">
        <v>176</v>
      </c>
      <c r="E10782">
        <v>66.66</v>
      </c>
      <c r="F10782">
        <v>60</v>
      </c>
      <c r="G10782">
        <v>20</v>
      </c>
      <c r="H10782">
        <v>0</v>
      </c>
      <c r="I10782">
        <v>1</v>
      </c>
      <c r="J10782">
        <v>180</v>
      </c>
      <c r="K10782">
        <v>1</v>
      </c>
      <c r="L10782">
        <v>116</v>
      </c>
      <c r="M10782">
        <v>175</v>
      </c>
      <c r="N10782" t="s">
        <v>18</v>
      </c>
      <c r="O10782" s="1">
        <v>7.5927199999999997E-14</v>
      </c>
      <c r="P10782">
        <v>201</v>
      </c>
    </row>
    <row r="10783" spans="1:16" x14ac:dyDescent="0.25">
      <c r="A10783" t="s">
        <v>16161</v>
      </c>
      <c r="B10783">
        <v>1317</v>
      </c>
      <c r="C10783" s="3" t="str">
        <f>HYPERLINK("http://www.uniprot.org/uniprot/G7JKS8","tr|G7JKS8|G7JKS8_MEDTR")</f>
        <v>tr|G7JKS8|G7JKS8_MEDTR</v>
      </c>
      <c r="D10783" t="s">
        <v>16162</v>
      </c>
      <c r="E10783">
        <v>86.11</v>
      </c>
      <c r="F10783">
        <v>432</v>
      </c>
      <c r="G10783">
        <v>60</v>
      </c>
      <c r="H10783">
        <v>7</v>
      </c>
      <c r="I10783">
        <v>1</v>
      </c>
      <c r="J10783">
        <v>1275</v>
      </c>
      <c r="K10783">
        <v>1</v>
      </c>
      <c r="L10783">
        <v>1</v>
      </c>
      <c r="M10783">
        <v>430</v>
      </c>
      <c r="N10783" t="s">
        <v>18</v>
      </c>
      <c r="O10783">
        <v>0</v>
      </c>
      <c r="P10783">
        <v>1893</v>
      </c>
    </row>
    <row r="10784" spans="1:16" x14ac:dyDescent="0.25">
      <c r="A10784" t="s">
        <v>16163</v>
      </c>
      <c r="B10784">
        <v>3504</v>
      </c>
      <c r="C10784" s="3" t="str">
        <f>HYPERLINK("http://www.uniprot.org/uniprot/G7ILU3","tr|G7ILU3|G7ILU3_MEDTR")</f>
        <v>tr|G7ILU3|G7ILU3_MEDTR</v>
      </c>
      <c r="D10784" t="s">
        <v>16164</v>
      </c>
      <c r="E10784">
        <v>80.7</v>
      </c>
      <c r="F10784">
        <v>1197</v>
      </c>
      <c r="G10784">
        <v>231</v>
      </c>
      <c r="H10784">
        <v>30</v>
      </c>
      <c r="I10784">
        <v>1</v>
      </c>
      <c r="J10784">
        <v>3501</v>
      </c>
      <c r="K10784">
        <v>1</v>
      </c>
      <c r="L10784">
        <v>1</v>
      </c>
      <c r="M10784">
        <v>1177</v>
      </c>
      <c r="N10784" t="s">
        <v>18</v>
      </c>
      <c r="O10784">
        <v>0</v>
      </c>
      <c r="P10784">
        <v>4756</v>
      </c>
    </row>
    <row r="10785" spans="1:16" x14ac:dyDescent="0.25">
      <c r="A10785" t="s">
        <v>16165</v>
      </c>
      <c r="B10785">
        <v>2850</v>
      </c>
      <c r="C10785" s="3" t="str">
        <f>HYPERLINK("http://www.uniprot.org/uniprot/Q2HSI2","tr|Q2HSI2|Q2HSI2_MEDTR")</f>
        <v>tr|Q2HSI2|Q2HSI2_MEDTR</v>
      </c>
      <c r="D10785" t="s">
        <v>16166</v>
      </c>
      <c r="E10785">
        <v>81.25</v>
      </c>
      <c r="F10785">
        <v>955</v>
      </c>
      <c r="G10785">
        <v>179</v>
      </c>
      <c r="H10785">
        <v>6</v>
      </c>
      <c r="I10785">
        <v>1</v>
      </c>
      <c r="J10785">
        <v>2847</v>
      </c>
      <c r="K10785">
        <v>1</v>
      </c>
      <c r="L10785">
        <v>1</v>
      </c>
      <c r="M10785">
        <v>953</v>
      </c>
      <c r="N10785" t="s">
        <v>18</v>
      </c>
      <c r="O10785">
        <v>0</v>
      </c>
      <c r="P10785">
        <v>3938</v>
      </c>
    </row>
    <row r="10786" spans="1:16" x14ac:dyDescent="0.25">
      <c r="A10786" t="s">
        <v>16167</v>
      </c>
      <c r="B10786">
        <v>1833</v>
      </c>
      <c r="C10786" s="3" t="str">
        <f>HYPERLINK("http://www.uniprot.org/uniprot/G7JPD2","tr|G7JPD2|G7JPD2_MEDTR")</f>
        <v>tr|G7JPD2|G7JPD2_MEDTR</v>
      </c>
      <c r="D10786" t="s">
        <v>16168</v>
      </c>
      <c r="E10786">
        <v>86.39</v>
      </c>
      <c r="F10786">
        <v>610</v>
      </c>
      <c r="G10786">
        <v>83</v>
      </c>
      <c r="H10786">
        <v>2</v>
      </c>
      <c r="I10786">
        <v>1</v>
      </c>
      <c r="J10786">
        <v>1824</v>
      </c>
      <c r="K10786">
        <v>1</v>
      </c>
      <c r="L10786">
        <v>1</v>
      </c>
      <c r="M10786">
        <v>610</v>
      </c>
      <c r="N10786" t="s">
        <v>18</v>
      </c>
      <c r="O10786">
        <v>0</v>
      </c>
      <c r="P10786">
        <v>2717</v>
      </c>
    </row>
    <row r="10787" spans="1:16" x14ac:dyDescent="0.25">
      <c r="A10787" t="s">
        <v>16169</v>
      </c>
      <c r="B10787">
        <v>732</v>
      </c>
      <c r="C10787" s="3" t="str">
        <f>HYPERLINK("http://www.uniprot.org/uniprot/K7LXI4","tr|K7LXI4|K7LXI4_SOYBN")</f>
        <v>tr|K7LXI4|K7LXI4_SOYBN</v>
      </c>
      <c r="D10787" t="s">
        <v>28</v>
      </c>
      <c r="E10787">
        <v>66.5</v>
      </c>
      <c r="F10787">
        <v>200</v>
      </c>
      <c r="G10787">
        <v>67</v>
      </c>
      <c r="H10787">
        <v>0</v>
      </c>
      <c r="I10787">
        <v>112</v>
      </c>
      <c r="J10787">
        <v>711</v>
      </c>
      <c r="K10787">
        <v>1</v>
      </c>
      <c r="L10787">
        <v>50</v>
      </c>
      <c r="M10787">
        <v>247</v>
      </c>
      <c r="N10787" t="s">
        <v>18</v>
      </c>
      <c r="O10787" s="1">
        <v>1.1781500000000001E-70</v>
      </c>
      <c r="P10787">
        <v>694</v>
      </c>
    </row>
    <row r="10788" spans="1:16" x14ac:dyDescent="0.25">
      <c r="A10788" t="s">
        <v>16170</v>
      </c>
      <c r="B10788">
        <v>609</v>
      </c>
      <c r="C10788" s="3" t="str">
        <f>HYPERLINK("http://www.uniprot.org/uniprot/G7K8J3","tr|G7K8J3|G7K8J3_MEDTR")</f>
        <v>tr|G7K8J3|G7K8J3_MEDTR</v>
      </c>
      <c r="D10788" t="s">
        <v>16171</v>
      </c>
      <c r="E10788">
        <v>92.57</v>
      </c>
      <c r="F10788">
        <v>202</v>
      </c>
      <c r="G10788">
        <v>15</v>
      </c>
      <c r="H10788">
        <v>0</v>
      </c>
      <c r="I10788">
        <v>1</v>
      </c>
      <c r="J10788">
        <v>606</v>
      </c>
      <c r="K10788">
        <v>1</v>
      </c>
      <c r="L10788">
        <v>1</v>
      </c>
      <c r="M10788">
        <v>202</v>
      </c>
      <c r="N10788" t="s">
        <v>18</v>
      </c>
      <c r="O10788" s="1">
        <v>2.8840599999999999E-110</v>
      </c>
      <c r="P10788">
        <v>1034</v>
      </c>
    </row>
    <row r="10789" spans="1:16" x14ac:dyDescent="0.25">
      <c r="A10789" t="s">
        <v>16172</v>
      </c>
      <c r="B10789">
        <v>309</v>
      </c>
      <c r="C10789" s="3" t="str">
        <f>HYPERLINK("http://www.uniprot.org/uniprot/G7ZUW8","tr|G7ZUW8|G7ZUW8_MEDTR")</f>
        <v>tr|G7ZUW8|G7ZUW8_MEDTR</v>
      </c>
      <c r="D10789" t="s">
        <v>16173</v>
      </c>
      <c r="E10789">
        <v>71.760000000000005</v>
      </c>
      <c r="F10789">
        <v>85</v>
      </c>
      <c r="G10789">
        <v>24</v>
      </c>
      <c r="H10789">
        <v>0</v>
      </c>
      <c r="I10789">
        <v>1</v>
      </c>
      <c r="J10789">
        <v>255</v>
      </c>
      <c r="K10789">
        <v>1</v>
      </c>
      <c r="L10789">
        <v>1</v>
      </c>
      <c r="M10789">
        <v>85</v>
      </c>
      <c r="N10789" t="s">
        <v>18</v>
      </c>
      <c r="O10789" s="1">
        <v>7.8376599999999998E-27</v>
      </c>
      <c r="P10789">
        <v>313</v>
      </c>
    </row>
    <row r="10790" spans="1:16" x14ac:dyDescent="0.25">
      <c r="A10790" t="s">
        <v>16174</v>
      </c>
      <c r="B10790">
        <v>978</v>
      </c>
      <c r="C10790" s="3" t="str">
        <f>HYPERLINK("http://www.uniprot.org/uniprot/G7KUG3","tr|G7KUG3|G7KUG3_MEDTR")</f>
        <v>tr|G7KUG3|G7KUG3_MEDTR</v>
      </c>
      <c r="D10790" t="s">
        <v>16175</v>
      </c>
      <c r="E10790">
        <v>71.819999999999993</v>
      </c>
      <c r="F10790">
        <v>323</v>
      </c>
      <c r="G10790">
        <v>91</v>
      </c>
      <c r="H10790">
        <v>2</v>
      </c>
      <c r="I10790">
        <v>1</v>
      </c>
      <c r="J10790">
        <v>963</v>
      </c>
      <c r="K10790">
        <v>1</v>
      </c>
      <c r="L10790">
        <v>193</v>
      </c>
      <c r="M10790">
        <v>513</v>
      </c>
      <c r="N10790" t="s">
        <v>18</v>
      </c>
      <c r="O10790" s="1">
        <v>4.2063100000000003E-132</v>
      </c>
      <c r="P10790">
        <v>1226</v>
      </c>
    </row>
    <row r="10791" spans="1:16" x14ac:dyDescent="0.25">
      <c r="A10791" t="s">
        <v>16176</v>
      </c>
      <c r="B10791">
        <v>1716</v>
      </c>
      <c r="C10791" s="3" t="str">
        <f>HYPERLINK("http://www.uniprot.org/uniprot/I1MHP5","tr|I1MHP5|I1MHP5_SOYBN")</f>
        <v>tr|I1MHP5|I1MHP5_SOYBN</v>
      </c>
      <c r="D10791" t="s">
        <v>28</v>
      </c>
      <c r="E10791">
        <v>27.85</v>
      </c>
      <c r="F10791">
        <v>420</v>
      </c>
      <c r="G10791">
        <v>303</v>
      </c>
      <c r="H10791">
        <v>42</v>
      </c>
      <c r="I10791">
        <v>151</v>
      </c>
      <c r="J10791">
        <v>1284</v>
      </c>
      <c r="K10791">
        <v>1</v>
      </c>
      <c r="L10791">
        <v>1057</v>
      </c>
      <c r="M10791">
        <v>1470</v>
      </c>
      <c r="N10791" t="s">
        <v>18</v>
      </c>
      <c r="O10791" s="1">
        <v>2.0955399999999999E-30</v>
      </c>
      <c r="P10791">
        <v>352</v>
      </c>
    </row>
    <row r="10792" spans="1:16" x14ac:dyDescent="0.25">
      <c r="A10792" t="s">
        <v>16177</v>
      </c>
      <c r="B10792">
        <v>843</v>
      </c>
      <c r="C10792" s="3" t="str">
        <f>HYPERLINK("http://www.uniprot.org/uniprot/I1JRT4","tr|I1JRT4|I1JRT4_SOYBN")</f>
        <v>tr|I1JRT4|I1JRT4_SOYBN</v>
      </c>
      <c r="D10792" t="s">
        <v>1950</v>
      </c>
      <c r="E10792">
        <v>96.25</v>
      </c>
      <c r="F10792">
        <v>267</v>
      </c>
      <c r="G10792">
        <v>10</v>
      </c>
      <c r="H10792">
        <v>0</v>
      </c>
      <c r="I10792">
        <v>37</v>
      </c>
      <c r="J10792">
        <v>837</v>
      </c>
      <c r="K10792">
        <v>1</v>
      </c>
      <c r="L10792">
        <v>55</v>
      </c>
      <c r="M10792">
        <v>321</v>
      </c>
      <c r="N10792" t="s">
        <v>18</v>
      </c>
      <c r="O10792" s="1">
        <v>8.6598300000000004E-154</v>
      </c>
      <c r="P10792">
        <v>1412</v>
      </c>
    </row>
    <row r="10793" spans="1:16" x14ac:dyDescent="0.25">
      <c r="A10793" t="s">
        <v>16178</v>
      </c>
      <c r="B10793">
        <v>2886</v>
      </c>
      <c r="C10793" s="3" t="str">
        <f>HYPERLINK("http://www.uniprot.org/uniprot/G7I2L4","tr|G7I2L4|G7I2L4_MEDTR")</f>
        <v>tr|G7I2L4|G7I2L4_MEDTR</v>
      </c>
      <c r="D10793" t="s">
        <v>16179</v>
      </c>
      <c r="E10793">
        <v>86.3</v>
      </c>
      <c r="F10793">
        <v>993</v>
      </c>
      <c r="G10793">
        <v>136</v>
      </c>
      <c r="H10793">
        <v>32</v>
      </c>
      <c r="I10793">
        <v>1</v>
      </c>
      <c r="J10793">
        <v>2883</v>
      </c>
      <c r="K10793">
        <v>1</v>
      </c>
      <c r="L10793">
        <v>1</v>
      </c>
      <c r="M10793">
        <v>992</v>
      </c>
      <c r="N10793" t="s">
        <v>18</v>
      </c>
      <c r="O10793">
        <v>0</v>
      </c>
      <c r="P10793">
        <v>4572</v>
      </c>
    </row>
    <row r="10794" spans="1:16" x14ac:dyDescent="0.25">
      <c r="A10794" t="s">
        <v>16180</v>
      </c>
      <c r="B10794">
        <v>1017</v>
      </c>
      <c r="C10794" s="3" t="str">
        <f>HYPERLINK("http://www.uniprot.org/uniprot/G7ZUE5","tr|G7ZUE5|G7ZUE5_MEDTR")</f>
        <v>tr|G7ZUE5|G7ZUE5_MEDTR</v>
      </c>
      <c r="D10794" t="s">
        <v>14237</v>
      </c>
      <c r="E10794">
        <v>24.88</v>
      </c>
      <c r="F10794">
        <v>217</v>
      </c>
      <c r="G10794">
        <v>163</v>
      </c>
      <c r="H10794">
        <v>9</v>
      </c>
      <c r="I10794">
        <v>112</v>
      </c>
      <c r="J10794">
        <v>735</v>
      </c>
      <c r="K10794">
        <v>1</v>
      </c>
      <c r="L10794">
        <v>98</v>
      </c>
      <c r="M10794">
        <v>293</v>
      </c>
      <c r="N10794" t="s">
        <v>18</v>
      </c>
      <c r="O10794" s="1">
        <v>7.6282300000000003E-7</v>
      </c>
      <c r="P10794">
        <v>146</v>
      </c>
    </row>
    <row r="10795" spans="1:16" x14ac:dyDescent="0.25">
      <c r="A10795" t="s">
        <v>16181</v>
      </c>
      <c r="B10795">
        <v>2406</v>
      </c>
      <c r="C10795" s="3" t="str">
        <f>HYPERLINK("http://www.uniprot.org/uniprot/G7JC82","tr|G7JC82|G7JC82_MEDTR")</f>
        <v>tr|G7JC82|G7JC82_MEDTR</v>
      </c>
      <c r="D10795" t="s">
        <v>16182</v>
      </c>
      <c r="E10795">
        <v>85.43</v>
      </c>
      <c r="F10795">
        <v>707</v>
      </c>
      <c r="G10795">
        <v>103</v>
      </c>
      <c r="H10795">
        <v>49</v>
      </c>
      <c r="I10795">
        <v>82</v>
      </c>
      <c r="J10795">
        <v>2055</v>
      </c>
      <c r="K10795">
        <v>1</v>
      </c>
      <c r="L10795">
        <v>26</v>
      </c>
      <c r="M10795">
        <v>732</v>
      </c>
      <c r="N10795" t="s">
        <v>18</v>
      </c>
      <c r="O10795">
        <v>0</v>
      </c>
      <c r="P10795">
        <v>3303</v>
      </c>
    </row>
    <row r="10796" spans="1:16" x14ac:dyDescent="0.25">
      <c r="A10796" t="s">
        <v>16183</v>
      </c>
      <c r="B10796">
        <v>1683</v>
      </c>
      <c r="C10796" s="3" t="str">
        <f>HYPERLINK("http://www.uniprot.org/uniprot/G7J3U4","tr|G7J3U4|G7J3U4_MEDTR")</f>
        <v>tr|G7J3U4|G7J3U4_MEDTR</v>
      </c>
      <c r="D10796" t="s">
        <v>16184</v>
      </c>
      <c r="E10796">
        <v>71.59</v>
      </c>
      <c r="F10796">
        <v>588</v>
      </c>
      <c r="G10796">
        <v>167</v>
      </c>
      <c r="H10796">
        <v>28</v>
      </c>
      <c r="I10796">
        <v>1</v>
      </c>
      <c r="J10796">
        <v>1680</v>
      </c>
      <c r="K10796">
        <v>1</v>
      </c>
      <c r="L10796">
        <v>1</v>
      </c>
      <c r="M10796">
        <v>577</v>
      </c>
      <c r="N10796" t="s">
        <v>18</v>
      </c>
      <c r="O10796">
        <v>0</v>
      </c>
      <c r="P10796">
        <v>2053</v>
      </c>
    </row>
    <row r="10797" spans="1:16" x14ac:dyDescent="0.25">
      <c r="A10797" t="s">
        <v>16185</v>
      </c>
      <c r="B10797">
        <v>291</v>
      </c>
      <c r="C10797" s="3" t="str">
        <f>HYPERLINK("http://www.uniprot.org/uniprot/Q949K8","tr|Q949K8|Q949K8_CICAR")</f>
        <v>tr|Q949K8|Q949K8_CICAR</v>
      </c>
      <c r="D10797" t="s">
        <v>55</v>
      </c>
      <c r="E10797">
        <v>72.28</v>
      </c>
      <c r="F10797">
        <v>83</v>
      </c>
      <c r="G10797">
        <v>23</v>
      </c>
      <c r="H10797">
        <v>0</v>
      </c>
      <c r="I10797">
        <v>16</v>
      </c>
      <c r="J10797">
        <v>264</v>
      </c>
      <c r="K10797">
        <v>1</v>
      </c>
      <c r="L10797">
        <v>15</v>
      </c>
      <c r="M10797">
        <v>97</v>
      </c>
      <c r="N10797" t="s">
        <v>18</v>
      </c>
      <c r="O10797" s="1">
        <v>8.5644600000000004E-26</v>
      </c>
      <c r="P10797">
        <v>304</v>
      </c>
    </row>
    <row r="10798" spans="1:16" x14ac:dyDescent="0.25">
      <c r="A10798" t="s">
        <v>16186</v>
      </c>
      <c r="B10798">
        <v>1248</v>
      </c>
      <c r="C10798" s="3" t="str">
        <f>HYPERLINK("http://www.uniprot.org/uniprot/G7JPR0","tr|G7JPR0|G7JPR0_MEDTR")</f>
        <v>tr|G7JPR0|G7JPR0_MEDTR</v>
      </c>
      <c r="D10798" t="s">
        <v>16187</v>
      </c>
      <c r="E10798">
        <v>66.66</v>
      </c>
      <c r="F10798">
        <v>393</v>
      </c>
      <c r="G10798">
        <v>131</v>
      </c>
      <c r="H10798">
        <v>1</v>
      </c>
      <c r="I10798">
        <v>1</v>
      </c>
      <c r="J10798">
        <v>1176</v>
      </c>
      <c r="K10798">
        <v>1</v>
      </c>
      <c r="L10798">
        <v>1</v>
      </c>
      <c r="M10798">
        <v>386</v>
      </c>
      <c r="N10798" t="s">
        <v>18</v>
      </c>
      <c r="O10798" s="1">
        <v>1.96428E-138</v>
      </c>
      <c r="P10798">
        <v>1282</v>
      </c>
    </row>
    <row r="10799" spans="1:16" x14ac:dyDescent="0.25">
      <c r="A10799" t="s">
        <v>16188</v>
      </c>
      <c r="B10799">
        <v>1473</v>
      </c>
      <c r="C10799" s="3" t="str">
        <f>HYPERLINK("http://www.uniprot.org/uniprot/Q6UZ79","tr|Q6UZ79|Q6UZ79_MEDTR")</f>
        <v>tr|Q6UZ79|Q6UZ79_MEDTR</v>
      </c>
      <c r="D10799" t="s">
        <v>16189</v>
      </c>
      <c r="E10799">
        <v>84.24</v>
      </c>
      <c r="F10799">
        <v>476</v>
      </c>
      <c r="G10799">
        <v>75</v>
      </c>
      <c r="H10799">
        <v>2</v>
      </c>
      <c r="I10799">
        <v>49</v>
      </c>
      <c r="J10799">
        <v>1470</v>
      </c>
      <c r="K10799">
        <v>1</v>
      </c>
      <c r="L10799">
        <v>1</v>
      </c>
      <c r="M10799">
        <v>471</v>
      </c>
      <c r="N10799" t="s">
        <v>18</v>
      </c>
      <c r="O10799">
        <v>0</v>
      </c>
      <c r="P10799">
        <v>2082</v>
      </c>
    </row>
    <row r="10800" spans="1:16" x14ac:dyDescent="0.25">
      <c r="A10800" t="s">
        <v>16190</v>
      </c>
      <c r="B10800">
        <v>1392</v>
      </c>
      <c r="C10800" s="3" t="str">
        <f>HYPERLINK("http://www.uniprot.org/uniprot/K7MWE5","tr|K7MWE5|K7MWE5_SOYBN")</f>
        <v>tr|K7MWE5|K7MWE5_SOYBN</v>
      </c>
      <c r="D10800" t="s">
        <v>28</v>
      </c>
      <c r="E10800">
        <v>78.02</v>
      </c>
      <c r="F10800">
        <v>455</v>
      </c>
      <c r="G10800">
        <v>100</v>
      </c>
      <c r="H10800">
        <v>1</v>
      </c>
      <c r="I10800">
        <v>13</v>
      </c>
      <c r="J10800">
        <v>1374</v>
      </c>
      <c r="K10800">
        <v>1</v>
      </c>
      <c r="L10800">
        <v>5</v>
      </c>
      <c r="M10800">
        <v>459</v>
      </c>
      <c r="N10800" t="s">
        <v>18</v>
      </c>
      <c r="O10800">
        <v>0</v>
      </c>
      <c r="P10800">
        <v>1813</v>
      </c>
    </row>
    <row r="10801" spans="1:16" x14ac:dyDescent="0.25">
      <c r="A10801" t="s">
        <v>16191</v>
      </c>
      <c r="B10801">
        <v>363</v>
      </c>
      <c r="C10801" s="3" t="str">
        <f>HYPERLINK("http://www.uniprot.org/uniprot/G7K0N3","tr|G7K0N3|G7K0N3_MEDTR")</f>
        <v>tr|G7K0N3|G7K0N3_MEDTR</v>
      </c>
      <c r="D10801" t="s">
        <v>16192</v>
      </c>
      <c r="E10801">
        <v>40.86</v>
      </c>
      <c r="F10801">
        <v>115</v>
      </c>
      <c r="G10801">
        <v>68</v>
      </c>
      <c r="H10801">
        <v>1</v>
      </c>
      <c r="I10801">
        <v>4</v>
      </c>
      <c r="J10801">
        <v>345</v>
      </c>
      <c r="K10801">
        <v>1</v>
      </c>
      <c r="L10801">
        <v>1</v>
      </c>
      <c r="M10801">
        <v>109</v>
      </c>
      <c r="N10801" t="s">
        <v>18</v>
      </c>
      <c r="O10801" s="1">
        <v>2.5172099999999998E-9</v>
      </c>
      <c r="P10801">
        <v>162</v>
      </c>
    </row>
    <row r="10802" spans="1:16" x14ac:dyDescent="0.25">
      <c r="A10802" t="s">
        <v>16193</v>
      </c>
      <c r="B10802">
        <v>1173</v>
      </c>
      <c r="C10802" s="3" t="str">
        <f>HYPERLINK("http://www.uniprot.org/uniprot/K7KWX1","tr|K7KWX1|K7KWX1_SOYBN")</f>
        <v>tr|K7KWX1|K7KWX1_SOYBN</v>
      </c>
      <c r="D10802" t="s">
        <v>61</v>
      </c>
      <c r="E10802">
        <v>32.17</v>
      </c>
      <c r="F10802">
        <v>373</v>
      </c>
      <c r="G10802">
        <v>253</v>
      </c>
      <c r="H10802">
        <v>60</v>
      </c>
      <c r="I10802">
        <v>70</v>
      </c>
      <c r="J10802">
        <v>1008</v>
      </c>
      <c r="K10802">
        <v>1</v>
      </c>
      <c r="L10802">
        <v>137</v>
      </c>
      <c r="M10802">
        <v>494</v>
      </c>
      <c r="N10802" t="s">
        <v>18</v>
      </c>
      <c r="O10802" s="1">
        <v>4.2641300000000002E-39</v>
      </c>
      <c r="P10802">
        <v>425</v>
      </c>
    </row>
    <row r="10803" spans="1:16" x14ac:dyDescent="0.25">
      <c r="A10803" t="s">
        <v>16194</v>
      </c>
      <c r="B10803">
        <v>1167</v>
      </c>
      <c r="C10803" s="3" t="str">
        <f>HYPERLINK("http://www.uniprot.org/uniprot/I1KTV2","tr|I1KTV2|I1KTV2_SOYBN")</f>
        <v>tr|I1KTV2|I1KTV2_SOYBN</v>
      </c>
      <c r="D10803" t="s">
        <v>28</v>
      </c>
      <c r="E10803">
        <v>78.77</v>
      </c>
      <c r="F10803">
        <v>391</v>
      </c>
      <c r="G10803">
        <v>83</v>
      </c>
      <c r="H10803">
        <v>4</v>
      </c>
      <c r="I10803">
        <v>1</v>
      </c>
      <c r="J10803">
        <v>1161</v>
      </c>
      <c r="K10803">
        <v>1</v>
      </c>
      <c r="L10803">
        <v>1</v>
      </c>
      <c r="M10803">
        <v>389</v>
      </c>
      <c r="N10803" t="s">
        <v>18</v>
      </c>
      <c r="O10803" s="1">
        <v>3.1202000000000002E-167</v>
      </c>
      <c r="P10803">
        <v>1530</v>
      </c>
    </row>
    <row r="10804" spans="1:16" x14ac:dyDescent="0.25">
      <c r="A10804" t="s">
        <v>16195</v>
      </c>
      <c r="B10804">
        <v>594</v>
      </c>
      <c r="C10804" s="3" t="str">
        <f>HYPERLINK("http://www.uniprot.org/uniprot/B7FGN4","tr|B7FGN4|B7FGN4_MEDTR")</f>
        <v>tr|B7FGN4|B7FGN4_MEDTR</v>
      </c>
      <c r="D10804" t="s">
        <v>16196</v>
      </c>
      <c r="E10804">
        <v>83.81</v>
      </c>
      <c r="F10804">
        <v>173</v>
      </c>
      <c r="G10804">
        <v>28</v>
      </c>
      <c r="H10804">
        <v>6</v>
      </c>
      <c r="I10804">
        <v>61</v>
      </c>
      <c r="J10804">
        <v>561</v>
      </c>
      <c r="K10804">
        <v>1</v>
      </c>
      <c r="L10804">
        <v>19</v>
      </c>
      <c r="M10804">
        <v>191</v>
      </c>
      <c r="N10804" t="s">
        <v>18</v>
      </c>
      <c r="O10804" s="1">
        <v>5.7845400000000004E-81</v>
      </c>
      <c r="P10804">
        <v>781</v>
      </c>
    </row>
    <row r="10805" spans="1:16" x14ac:dyDescent="0.25">
      <c r="A10805" t="s">
        <v>16197</v>
      </c>
      <c r="B10805">
        <v>966</v>
      </c>
      <c r="C10805" s="3" t="str">
        <f>HYPERLINK("http://www.uniprot.org/uniprot/G7K4M4","tr|G7K4M4|G7K4M4_MEDTR")</f>
        <v>tr|G7K4M4|G7K4M4_MEDTR</v>
      </c>
      <c r="D10805" t="s">
        <v>517</v>
      </c>
      <c r="E10805">
        <v>53.18</v>
      </c>
      <c r="F10805">
        <v>220</v>
      </c>
      <c r="G10805">
        <v>103</v>
      </c>
      <c r="H10805">
        <v>0</v>
      </c>
      <c r="I10805">
        <v>1</v>
      </c>
      <c r="J10805">
        <v>660</v>
      </c>
      <c r="K10805">
        <v>1</v>
      </c>
      <c r="L10805">
        <v>327</v>
      </c>
      <c r="M10805">
        <v>544</v>
      </c>
      <c r="N10805" t="s">
        <v>18</v>
      </c>
      <c r="O10805" s="1">
        <v>2.0845E-59</v>
      </c>
      <c r="P10805">
        <v>599</v>
      </c>
    </row>
    <row r="10806" spans="1:16" x14ac:dyDescent="0.25">
      <c r="A10806" t="s">
        <v>16198</v>
      </c>
      <c r="B10806">
        <v>756</v>
      </c>
      <c r="C10806" s="3" t="str">
        <f>HYPERLINK("http://www.uniprot.org/uniprot/G7KLL5","tr|G7KLL5|G7KLL5_MEDTR")</f>
        <v>tr|G7KLL5|G7KLL5_MEDTR</v>
      </c>
      <c r="D10806" t="s">
        <v>16199</v>
      </c>
      <c r="E10806">
        <v>73.2</v>
      </c>
      <c r="F10806">
        <v>250</v>
      </c>
      <c r="G10806">
        <v>67</v>
      </c>
      <c r="H10806">
        <v>0</v>
      </c>
      <c r="I10806">
        <v>1</v>
      </c>
      <c r="J10806">
        <v>750</v>
      </c>
      <c r="K10806">
        <v>1</v>
      </c>
      <c r="L10806">
        <v>322</v>
      </c>
      <c r="M10806">
        <v>571</v>
      </c>
      <c r="N10806" t="s">
        <v>18</v>
      </c>
      <c r="O10806" s="1">
        <v>3.42811E-100</v>
      </c>
      <c r="P10806">
        <v>949</v>
      </c>
    </row>
    <row r="10807" spans="1:16" x14ac:dyDescent="0.25">
      <c r="A10807" t="s">
        <v>16200</v>
      </c>
      <c r="B10807">
        <v>1977</v>
      </c>
      <c r="C10807" s="3" t="str">
        <f>HYPERLINK("http://www.uniprot.org/uniprot/G7JK43","tr|G7JK43|G7JK43_MEDTR")</f>
        <v>tr|G7JK43|G7JK43_MEDTR</v>
      </c>
      <c r="D10807" t="s">
        <v>16201</v>
      </c>
      <c r="E10807">
        <v>86.31</v>
      </c>
      <c r="F10807">
        <v>621</v>
      </c>
      <c r="G10807">
        <v>85</v>
      </c>
      <c r="H10807">
        <v>2</v>
      </c>
      <c r="I10807">
        <v>118</v>
      </c>
      <c r="J10807">
        <v>1974</v>
      </c>
      <c r="K10807">
        <v>1</v>
      </c>
      <c r="L10807">
        <v>39</v>
      </c>
      <c r="M10807">
        <v>640</v>
      </c>
      <c r="N10807" t="s">
        <v>18</v>
      </c>
      <c r="O10807">
        <v>0</v>
      </c>
      <c r="P10807">
        <v>2819</v>
      </c>
    </row>
    <row r="10808" spans="1:16" x14ac:dyDescent="0.25">
      <c r="A10808" t="s">
        <v>16202</v>
      </c>
      <c r="B10808">
        <v>843</v>
      </c>
      <c r="C10808" s="3" t="str">
        <f>HYPERLINK("http://www.uniprot.org/uniprot/G7ILU2","tr|G7ILU2|G7ILU2_MEDTR")</f>
        <v>tr|G7ILU2|G7ILU2_MEDTR</v>
      </c>
      <c r="D10808" t="s">
        <v>16203</v>
      </c>
      <c r="E10808">
        <v>70.180000000000007</v>
      </c>
      <c r="F10808">
        <v>275</v>
      </c>
      <c r="G10808">
        <v>82</v>
      </c>
      <c r="H10808">
        <v>1</v>
      </c>
      <c r="I10808">
        <v>1</v>
      </c>
      <c r="J10808">
        <v>822</v>
      </c>
      <c r="K10808">
        <v>1</v>
      </c>
      <c r="L10808">
        <v>1</v>
      </c>
      <c r="M10808">
        <v>274</v>
      </c>
      <c r="N10808" t="s">
        <v>18</v>
      </c>
      <c r="O10808" s="1">
        <v>7.2168599999999995E-92</v>
      </c>
      <c r="P10808">
        <v>878</v>
      </c>
    </row>
    <row r="10809" spans="1:16" x14ac:dyDescent="0.25">
      <c r="A10809" t="s">
        <v>16204</v>
      </c>
      <c r="B10809">
        <v>1089</v>
      </c>
      <c r="C10809" s="3" t="str">
        <f>HYPERLINK("http://www.uniprot.org/uniprot/Q2HSH7","tr|Q2HSH7|Q2HSH7_MEDTR")</f>
        <v>tr|Q2HSH7|Q2HSH7_MEDTR</v>
      </c>
      <c r="D10809" t="s">
        <v>16205</v>
      </c>
      <c r="E10809">
        <v>90.3</v>
      </c>
      <c r="F10809">
        <v>361</v>
      </c>
      <c r="G10809">
        <v>35</v>
      </c>
      <c r="H10809">
        <v>0</v>
      </c>
      <c r="I10809">
        <v>1</v>
      </c>
      <c r="J10809">
        <v>1083</v>
      </c>
      <c r="K10809">
        <v>1</v>
      </c>
      <c r="L10809">
        <v>25</v>
      </c>
      <c r="M10809">
        <v>385</v>
      </c>
      <c r="N10809" t="s">
        <v>18</v>
      </c>
      <c r="O10809">
        <v>0</v>
      </c>
      <c r="P10809">
        <v>1782</v>
      </c>
    </row>
    <row r="10810" spans="1:16" x14ac:dyDescent="0.25">
      <c r="A10810" t="s">
        <v>16206</v>
      </c>
      <c r="B10810">
        <v>2493</v>
      </c>
      <c r="C10810" s="3" t="str">
        <f>HYPERLINK("http://www.uniprot.org/uniprot/I1L1T2","tr|I1L1T2|I1L1T2_SOYBN")</f>
        <v>tr|I1L1T2|I1L1T2_SOYBN</v>
      </c>
      <c r="D10810" t="s">
        <v>71</v>
      </c>
      <c r="E10810">
        <v>79.91</v>
      </c>
      <c r="F10810">
        <v>493</v>
      </c>
      <c r="G10810">
        <v>99</v>
      </c>
      <c r="H10810">
        <v>6</v>
      </c>
      <c r="I10810">
        <v>1</v>
      </c>
      <c r="J10810">
        <v>1461</v>
      </c>
      <c r="K10810">
        <v>1</v>
      </c>
      <c r="L10810">
        <v>1</v>
      </c>
      <c r="M10810">
        <v>491</v>
      </c>
      <c r="N10810" t="s">
        <v>18</v>
      </c>
      <c r="O10810">
        <v>0</v>
      </c>
      <c r="P10810">
        <v>2032</v>
      </c>
    </row>
    <row r="10811" spans="1:16" x14ac:dyDescent="0.25">
      <c r="A10811" t="s">
        <v>16207</v>
      </c>
      <c r="B10811">
        <v>1266</v>
      </c>
      <c r="C10811" s="3" t="str">
        <f>HYPERLINK("http://www.uniprot.org/uniprot/G7KKX7","tr|G7KKX7|G7KKX7_MEDTR")</f>
        <v>tr|G7KKX7|G7KKX7_MEDTR</v>
      </c>
      <c r="D10811" t="s">
        <v>16208</v>
      </c>
      <c r="E10811">
        <v>68</v>
      </c>
      <c r="F10811">
        <v>425</v>
      </c>
      <c r="G10811">
        <v>136</v>
      </c>
      <c r="H10811">
        <v>4</v>
      </c>
      <c r="I10811">
        <v>1</v>
      </c>
      <c r="J10811">
        <v>1263</v>
      </c>
      <c r="K10811">
        <v>1</v>
      </c>
      <c r="L10811">
        <v>1</v>
      </c>
      <c r="M10811">
        <v>357</v>
      </c>
      <c r="N10811" t="s">
        <v>18</v>
      </c>
      <c r="O10811" s="1">
        <v>4.3132999999999998E-149</v>
      </c>
      <c r="P10811">
        <v>1374</v>
      </c>
    </row>
    <row r="10812" spans="1:16" x14ac:dyDescent="0.25">
      <c r="A10812" t="s">
        <v>16209</v>
      </c>
      <c r="B10812">
        <v>2058</v>
      </c>
      <c r="C10812" s="3" t="str">
        <f>HYPERLINK("http://www.uniprot.org/uniprot/G7K8I7","tr|G7K8I7|G7K8I7_MEDTR")</f>
        <v>tr|G7K8I7|G7K8I7_MEDTR</v>
      </c>
      <c r="D10812" t="s">
        <v>16210</v>
      </c>
      <c r="E10812">
        <v>75.819999999999993</v>
      </c>
      <c r="F10812">
        <v>695</v>
      </c>
      <c r="G10812">
        <v>168</v>
      </c>
      <c r="H10812">
        <v>10</v>
      </c>
      <c r="I10812">
        <v>1</v>
      </c>
      <c r="J10812">
        <v>2055</v>
      </c>
      <c r="K10812">
        <v>1</v>
      </c>
      <c r="L10812">
        <v>1</v>
      </c>
      <c r="M10812">
        <v>686</v>
      </c>
      <c r="N10812" t="s">
        <v>18</v>
      </c>
      <c r="O10812">
        <v>0</v>
      </c>
      <c r="P10812">
        <v>2601</v>
      </c>
    </row>
    <row r="10813" spans="1:16" x14ac:dyDescent="0.25">
      <c r="A10813" t="s">
        <v>16211</v>
      </c>
      <c r="B10813">
        <v>861</v>
      </c>
      <c r="C10813" s="3" t="str">
        <f>HYPERLINK("http://www.uniprot.org/uniprot/G7ZUW7","tr|G7ZUW7|G7ZUW7_MEDTR")</f>
        <v>tr|G7ZUW7|G7ZUW7_MEDTR</v>
      </c>
      <c r="D10813" t="s">
        <v>16212</v>
      </c>
      <c r="E10813">
        <v>85.36</v>
      </c>
      <c r="F10813">
        <v>287</v>
      </c>
      <c r="G10813">
        <v>42</v>
      </c>
      <c r="H10813">
        <v>2</v>
      </c>
      <c r="I10813">
        <v>1</v>
      </c>
      <c r="J10813">
        <v>855</v>
      </c>
      <c r="K10813">
        <v>1</v>
      </c>
      <c r="L10813">
        <v>1</v>
      </c>
      <c r="M10813">
        <v>287</v>
      </c>
      <c r="N10813" t="s">
        <v>18</v>
      </c>
      <c r="O10813" s="1">
        <v>1.03901E-133</v>
      </c>
      <c r="P10813">
        <v>1239</v>
      </c>
    </row>
    <row r="10814" spans="1:16" x14ac:dyDescent="0.25">
      <c r="A10814" t="s">
        <v>16213</v>
      </c>
      <c r="B10814">
        <v>1536</v>
      </c>
      <c r="C10814" s="3" t="str">
        <f>HYPERLINK("http://www.uniprot.org/uniprot/G7KUG5","tr|G7KUG5|G7KUG5_MEDTR")</f>
        <v>tr|G7KUG5|G7KUG5_MEDTR</v>
      </c>
      <c r="D10814" t="s">
        <v>16214</v>
      </c>
      <c r="E10814">
        <v>75.34</v>
      </c>
      <c r="F10814">
        <v>511</v>
      </c>
      <c r="G10814">
        <v>126</v>
      </c>
      <c r="H10814">
        <v>0</v>
      </c>
      <c r="I10814">
        <v>1</v>
      </c>
      <c r="J10814">
        <v>1533</v>
      </c>
      <c r="K10814">
        <v>1</v>
      </c>
      <c r="L10814">
        <v>1</v>
      </c>
      <c r="M10814">
        <v>511</v>
      </c>
      <c r="N10814" t="s">
        <v>18</v>
      </c>
      <c r="O10814">
        <v>0</v>
      </c>
      <c r="P10814">
        <v>2028</v>
      </c>
    </row>
    <row r="10815" spans="1:16" x14ac:dyDescent="0.25">
      <c r="A10815" t="s">
        <v>16215</v>
      </c>
      <c r="B10815">
        <v>1086</v>
      </c>
      <c r="C10815" s="3" t="str">
        <f>HYPERLINK("http://www.uniprot.org/uniprot/M5W337","tr|M5W337|M5W337_PRUPE")</f>
        <v>tr|M5W337|M5W337_PRUPE</v>
      </c>
      <c r="D10815" t="s">
        <v>468</v>
      </c>
      <c r="E10815">
        <v>25.46</v>
      </c>
      <c r="F10815">
        <v>373</v>
      </c>
      <c r="G10815">
        <v>278</v>
      </c>
      <c r="H10815">
        <v>15</v>
      </c>
      <c r="I10815">
        <v>10</v>
      </c>
      <c r="J10815">
        <v>1083</v>
      </c>
      <c r="K10815">
        <v>1</v>
      </c>
      <c r="L10815">
        <v>122</v>
      </c>
      <c r="M10815">
        <v>464</v>
      </c>
      <c r="N10815" t="s">
        <v>18</v>
      </c>
      <c r="O10815" s="1">
        <v>5.2672900000000001E-25</v>
      </c>
      <c r="P10815">
        <v>303</v>
      </c>
    </row>
    <row r="10816" spans="1:16" x14ac:dyDescent="0.25">
      <c r="A10816" t="s">
        <v>16216</v>
      </c>
      <c r="B10816">
        <v>333</v>
      </c>
      <c r="C10816" s="3" t="str">
        <f>HYPERLINK("http://www.uniprot.org/uniprot/Q0EAF2","tr|Q0EAF2|Q0EAF2_VICFA")</f>
        <v>tr|Q0EAF2|Q0EAF2_VICFA</v>
      </c>
      <c r="D10816" t="s">
        <v>16217</v>
      </c>
      <c r="E10816">
        <v>69.760000000000005</v>
      </c>
      <c r="F10816">
        <v>86</v>
      </c>
      <c r="G10816">
        <v>26</v>
      </c>
      <c r="H10816">
        <v>0</v>
      </c>
      <c r="I10816">
        <v>1</v>
      </c>
      <c r="J10816">
        <v>258</v>
      </c>
      <c r="K10816">
        <v>1</v>
      </c>
      <c r="L10816">
        <v>1</v>
      </c>
      <c r="M10816">
        <v>86</v>
      </c>
      <c r="N10816" t="s">
        <v>18</v>
      </c>
      <c r="O10816" s="1">
        <v>8.9859199999999995E-23</v>
      </c>
      <c r="P10816">
        <v>278</v>
      </c>
    </row>
    <row r="10817" spans="1:16" x14ac:dyDescent="0.25">
      <c r="A10817" t="s">
        <v>16218</v>
      </c>
      <c r="B10817">
        <v>1131</v>
      </c>
      <c r="C10817" s="3" t="str">
        <f>HYPERLINK("http://www.uniprot.org/uniprot/K7N4K1","tr|K7N4K1|K7N4K1_SOYBN")</f>
        <v>tr|K7N4K1|K7N4K1_SOYBN</v>
      </c>
      <c r="D10817" t="s">
        <v>28</v>
      </c>
      <c r="E10817">
        <v>58.75</v>
      </c>
      <c r="F10817">
        <v>320</v>
      </c>
      <c r="G10817">
        <v>132</v>
      </c>
      <c r="H10817">
        <v>1</v>
      </c>
      <c r="I10817">
        <v>172</v>
      </c>
      <c r="J10817">
        <v>1128</v>
      </c>
      <c r="K10817">
        <v>1</v>
      </c>
      <c r="L10817">
        <v>77</v>
      </c>
      <c r="M10817">
        <v>380</v>
      </c>
      <c r="N10817" t="s">
        <v>18</v>
      </c>
      <c r="O10817" s="1">
        <v>4.5247999999999997E-91</v>
      </c>
      <c r="P10817">
        <v>873</v>
      </c>
    </row>
    <row r="10818" spans="1:16" x14ac:dyDescent="0.25">
      <c r="A10818" t="s">
        <v>16219</v>
      </c>
      <c r="B10818">
        <v>1989</v>
      </c>
      <c r="C10818" s="3" t="str">
        <f>HYPERLINK("http://www.uniprot.org/uniprot/K7K921","tr|K7K921|K7K921_SOYBN")</f>
        <v>tr|K7K921|K7K921_SOYBN</v>
      </c>
      <c r="D10818" t="s">
        <v>28</v>
      </c>
      <c r="E10818">
        <v>71.17</v>
      </c>
      <c r="F10818">
        <v>673</v>
      </c>
      <c r="G10818">
        <v>194</v>
      </c>
      <c r="H10818">
        <v>11</v>
      </c>
      <c r="I10818">
        <v>1</v>
      </c>
      <c r="J10818">
        <v>1986</v>
      </c>
      <c r="K10818">
        <v>1</v>
      </c>
      <c r="L10818">
        <v>1</v>
      </c>
      <c r="M10818">
        <v>668</v>
      </c>
      <c r="N10818" t="s">
        <v>18</v>
      </c>
      <c r="O10818">
        <v>0</v>
      </c>
      <c r="P10818">
        <v>2471</v>
      </c>
    </row>
    <row r="10819" spans="1:16" x14ac:dyDescent="0.25">
      <c r="A10819" t="s">
        <v>16220</v>
      </c>
      <c r="B10819">
        <v>288</v>
      </c>
      <c r="C10819" s="3" t="str">
        <f>HYPERLINK("http://www.uniprot.org/uniprot/G7J2C5","tr|G7J2C5|G7J2C5_MEDTR")</f>
        <v>tr|G7J2C5|G7J2C5_MEDTR</v>
      </c>
      <c r="D10819" t="s">
        <v>14794</v>
      </c>
      <c r="E10819">
        <v>92.63</v>
      </c>
      <c r="F10819">
        <v>95</v>
      </c>
      <c r="G10819">
        <v>7</v>
      </c>
      <c r="H10819">
        <v>0</v>
      </c>
      <c r="I10819">
        <v>1</v>
      </c>
      <c r="J10819">
        <v>285</v>
      </c>
      <c r="K10819">
        <v>1</v>
      </c>
      <c r="L10819">
        <v>150</v>
      </c>
      <c r="M10819">
        <v>244</v>
      </c>
      <c r="N10819" t="s">
        <v>18</v>
      </c>
      <c r="O10819" s="1">
        <v>1.19426E-43</v>
      </c>
      <c r="P10819">
        <v>458</v>
      </c>
    </row>
    <row r="10820" spans="1:16" x14ac:dyDescent="0.25">
      <c r="A10820" t="s">
        <v>16221</v>
      </c>
      <c r="B10820">
        <v>2109</v>
      </c>
      <c r="C10820" s="3" t="str">
        <f>HYPERLINK("http://www.uniprot.org/uniprot/G7JC84","tr|G7JC84|G7JC84_MEDTR")</f>
        <v>tr|G7JC84|G7JC84_MEDTR</v>
      </c>
      <c r="D10820" t="s">
        <v>16222</v>
      </c>
      <c r="E10820">
        <v>84.23</v>
      </c>
      <c r="F10820">
        <v>717</v>
      </c>
      <c r="G10820">
        <v>113</v>
      </c>
      <c r="H10820">
        <v>17</v>
      </c>
      <c r="I10820">
        <v>1</v>
      </c>
      <c r="J10820">
        <v>2100</v>
      </c>
      <c r="K10820">
        <v>1</v>
      </c>
      <c r="L10820">
        <v>1</v>
      </c>
      <c r="M10820">
        <v>717</v>
      </c>
      <c r="N10820" t="s">
        <v>18</v>
      </c>
      <c r="O10820">
        <v>0</v>
      </c>
      <c r="P10820">
        <v>3213</v>
      </c>
    </row>
    <row r="10821" spans="1:16" x14ac:dyDescent="0.25">
      <c r="A10821" t="s">
        <v>16223</v>
      </c>
      <c r="B10821">
        <v>1281</v>
      </c>
      <c r="C10821" s="3" t="str">
        <f>HYPERLINK("http://www.uniprot.org/uniprot/G7J3T6","tr|G7J3T6|G7J3T6_MEDTR")</f>
        <v>tr|G7J3T6|G7J3T6_MEDTR</v>
      </c>
      <c r="D10821" t="s">
        <v>16224</v>
      </c>
      <c r="E10821">
        <v>57.2</v>
      </c>
      <c r="F10821">
        <v>465</v>
      </c>
      <c r="G10821">
        <v>199</v>
      </c>
      <c r="H10821">
        <v>66</v>
      </c>
      <c r="I10821">
        <v>79</v>
      </c>
      <c r="J10821">
        <v>1275</v>
      </c>
      <c r="K10821">
        <v>1</v>
      </c>
      <c r="L10821">
        <v>19</v>
      </c>
      <c r="M10821">
        <v>458</v>
      </c>
      <c r="N10821" t="s">
        <v>18</v>
      </c>
      <c r="O10821" s="1">
        <v>2.4380800000000001E-107</v>
      </c>
      <c r="P10821">
        <v>1014</v>
      </c>
    </row>
    <row r="10822" spans="1:16" x14ac:dyDescent="0.25">
      <c r="A10822" t="s">
        <v>16225</v>
      </c>
      <c r="B10822">
        <v>606</v>
      </c>
      <c r="C10822" s="3" t="str">
        <f>HYPERLINK("http://www.uniprot.org/uniprot/G7IXV5","tr|G7IXV5|G7IXV5_MEDTR")</f>
        <v>tr|G7IXV5|G7IXV5_MEDTR</v>
      </c>
      <c r="D10822" t="s">
        <v>16226</v>
      </c>
      <c r="E10822">
        <v>74.400000000000006</v>
      </c>
      <c r="F10822">
        <v>168</v>
      </c>
      <c r="G10822">
        <v>43</v>
      </c>
      <c r="H10822">
        <v>0</v>
      </c>
      <c r="I10822">
        <v>91</v>
      </c>
      <c r="J10822">
        <v>594</v>
      </c>
      <c r="K10822">
        <v>1</v>
      </c>
      <c r="L10822">
        <v>11</v>
      </c>
      <c r="M10822">
        <v>178</v>
      </c>
      <c r="N10822" t="s">
        <v>18</v>
      </c>
      <c r="O10822" s="1">
        <v>2.2047399999999999E-62</v>
      </c>
      <c r="P10822">
        <v>621</v>
      </c>
    </row>
    <row r="10823" spans="1:16" x14ac:dyDescent="0.25">
      <c r="A10823" t="s">
        <v>16227</v>
      </c>
      <c r="B10823">
        <v>822</v>
      </c>
      <c r="C10823" s="3" t="str">
        <f>HYPERLINK("http://www.uniprot.org/uniprot/I1KLT6","tr|I1KLT6|I1KLT6_SOYBN")</f>
        <v>tr|I1KLT6|I1KLT6_SOYBN</v>
      </c>
      <c r="D10823" t="s">
        <v>28</v>
      </c>
      <c r="E10823">
        <v>69.59</v>
      </c>
      <c r="F10823">
        <v>273</v>
      </c>
      <c r="G10823">
        <v>83</v>
      </c>
      <c r="H10823">
        <v>3</v>
      </c>
      <c r="I10823">
        <v>1</v>
      </c>
      <c r="J10823">
        <v>810</v>
      </c>
      <c r="K10823">
        <v>1</v>
      </c>
      <c r="L10823">
        <v>1</v>
      </c>
      <c r="M10823">
        <v>271</v>
      </c>
      <c r="N10823" t="s">
        <v>18</v>
      </c>
      <c r="O10823" s="1">
        <v>4.9622899999999999E-98</v>
      </c>
      <c r="P10823">
        <v>931</v>
      </c>
    </row>
    <row r="10824" spans="1:16" x14ac:dyDescent="0.25">
      <c r="A10824" t="s">
        <v>16228</v>
      </c>
      <c r="B10824">
        <v>1305</v>
      </c>
      <c r="C10824" s="3" t="str">
        <f>HYPERLINK("http://www.uniprot.org/uniprot/M4F113","tr|M4F113|M4F113_BRARP")</f>
        <v>tr|M4F113|M4F113_BRARP</v>
      </c>
      <c r="D10824" t="s">
        <v>16229</v>
      </c>
      <c r="E10824">
        <v>61.05</v>
      </c>
      <c r="F10824">
        <v>434</v>
      </c>
      <c r="G10824">
        <v>169</v>
      </c>
      <c r="H10824">
        <v>1</v>
      </c>
      <c r="I10824">
        <v>1</v>
      </c>
      <c r="J10824">
        <v>1299</v>
      </c>
      <c r="K10824">
        <v>1</v>
      </c>
      <c r="L10824">
        <v>1</v>
      </c>
      <c r="M10824">
        <v>410</v>
      </c>
      <c r="N10824" t="s">
        <v>18</v>
      </c>
      <c r="O10824" s="1">
        <v>2.8099499999999999E-143</v>
      </c>
      <c r="P10824">
        <v>1324</v>
      </c>
    </row>
    <row r="10825" spans="1:16" x14ac:dyDescent="0.25">
      <c r="A10825" t="s">
        <v>16230</v>
      </c>
      <c r="B10825">
        <v>1317</v>
      </c>
      <c r="C10825" s="3" t="str">
        <f>HYPERLINK("http://www.uniprot.org/uniprot/I1KL92","tr|I1KL92|I1KL92_SOYBN")</f>
        <v>tr|I1KL92|I1KL92_SOYBN</v>
      </c>
      <c r="D10825" t="s">
        <v>28</v>
      </c>
      <c r="E10825">
        <v>75.569999999999993</v>
      </c>
      <c r="F10825">
        <v>389</v>
      </c>
      <c r="G10825">
        <v>95</v>
      </c>
      <c r="H10825">
        <v>0</v>
      </c>
      <c r="I10825">
        <v>133</v>
      </c>
      <c r="J10825">
        <v>1299</v>
      </c>
      <c r="K10825">
        <v>1</v>
      </c>
      <c r="L10825">
        <v>25</v>
      </c>
      <c r="M10825">
        <v>406</v>
      </c>
      <c r="N10825" t="s">
        <v>18</v>
      </c>
      <c r="O10825" s="1">
        <v>4.3551699999999997E-176</v>
      </c>
      <c r="P10825">
        <v>1607</v>
      </c>
    </row>
    <row r="10826" spans="1:16" x14ac:dyDescent="0.25">
      <c r="A10826" t="s">
        <v>16231</v>
      </c>
      <c r="B10826">
        <v>621</v>
      </c>
      <c r="C10826" s="3" t="str">
        <f>HYPERLINK("http://www.uniprot.org/uniprot/I3SW68","tr|I3SW68|I3SW68_MEDTR")</f>
        <v>tr|I3SW68|I3SW68_MEDTR</v>
      </c>
      <c r="D10826" t="s">
        <v>22</v>
      </c>
      <c r="E10826">
        <v>94.17</v>
      </c>
      <c r="F10826">
        <v>206</v>
      </c>
      <c r="G10826">
        <v>12</v>
      </c>
      <c r="H10826">
        <v>0</v>
      </c>
      <c r="I10826">
        <v>1</v>
      </c>
      <c r="J10826">
        <v>618</v>
      </c>
      <c r="K10826">
        <v>1</v>
      </c>
      <c r="L10826">
        <v>1</v>
      </c>
      <c r="M10826">
        <v>206</v>
      </c>
      <c r="N10826" t="s">
        <v>18</v>
      </c>
      <c r="O10826" s="1">
        <v>1.9448300000000001E-109</v>
      </c>
      <c r="P10826">
        <v>1027</v>
      </c>
    </row>
    <row r="10827" spans="1:16" x14ac:dyDescent="0.25">
      <c r="A10827" t="s">
        <v>16232</v>
      </c>
      <c r="B10827">
        <v>744</v>
      </c>
      <c r="C10827" s="3" t="str">
        <f>HYPERLINK("http://www.uniprot.org/uniprot/G7KYG9","tr|G7KYG9|G7KYG9_MEDTR")</f>
        <v>tr|G7KYG9|G7KYG9_MEDTR</v>
      </c>
      <c r="D10827" t="s">
        <v>16233</v>
      </c>
      <c r="E10827">
        <v>45.69</v>
      </c>
      <c r="F10827">
        <v>267</v>
      </c>
      <c r="G10827">
        <v>145</v>
      </c>
      <c r="H10827">
        <v>23</v>
      </c>
      <c r="I10827">
        <v>7</v>
      </c>
      <c r="J10827">
        <v>738</v>
      </c>
      <c r="K10827">
        <v>1</v>
      </c>
      <c r="L10827">
        <v>12</v>
      </c>
      <c r="M10827">
        <v>269</v>
      </c>
      <c r="N10827" t="s">
        <v>18</v>
      </c>
      <c r="O10827" s="1">
        <v>1.83806E-50</v>
      </c>
      <c r="P10827">
        <v>520</v>
      </c>
    </row>
    <row r="10828" spans="1:16" x14ac:dyDescent="0.25">
      <c r="A10828" t="s">
        <v>16234</v>
      </c>
      <c r="B10828">
        <v>1398</v>
      </c>
      <c r="C10828" s="3" t="str">
        <f>HYPERLINK("http://www.uniprot.org/uniprot/G7K113","tr|G7K113|G7K113_MEDTR")</f>
        <v>tr|G7K113|G7K113_MEDTR</v>
      </c>
      <c r="D10828" t="s">
        <v>16235</v>
      </c>
      <c r="E10828">
        <v>74.78</v>
      </c>
      <c r="F10828">
        <v>464</v>
      </c>
      <c r="G10828">
        <v>117</v>
      </c>
      <c r="H10828">
        <v>4</v>
      </c>
      <c r="I10828">
        <v>1</v>
      </c>
      <c r="J10828">
        <v>1380</v>
      </c>
      <c r="K10828">
        <v>1</v>
      </c>
      <c r="L10828">
        <v>1</v>
      </c>
      <c r="M10828">
        <v>463</v>
      </c>
      <c r="N10828" t="s">
        <v>18</v>
      </c>
      <c r="O10828">
        <v>0</v>
      </c>
      <c r="P10828">
        <v>1724</v>
      </c>
    </row>
    <row r="10829" spans="1:16" x14ac:dyDescent="0.25">
      <c r="A10829" t="s">
        <v>16236</v>
      </c>
      <c r="B10829">
        <v>987</v>
      </c>
      <c r="C10829" s="3" t="str">
        <f>HYPERLINK("http://www.uniprot.org/uniprot/G7K8W9","tr|G7K8W9|G7K8W9_MEDTR")</f>
        <v>tr|G7K8W9|G7K8W9_MEDTR</v>
      </c>
      <c r="D10829" t="s">
        <v>16237</v>
      </c>
      <c r="E10829">
        <v>80.349999999999994</v>
      </c>
      <c r="F10829">
        <v>336</v>
      </c>
      <c r="G10829">
        <v>66</v>
      </c>
      <c r="H10829">
        <v>8</v>
      </c>
      <c r="I10829">
        <v>1</v>
      </c>
      <c r="J10829">
        <v>984</v>
      </c>
      <c r="K10829">
        <v>1</v>
      </c>
      <c r="L10829">
        <v>1</v>
      </c>
      <c r="M10829">
        <v>336</v>
      </c>
      <c r="N10829" t="s">
        <v>18</v>
      </c>
      <c r="O10829" s="1">
        <v>3.7977799999999998E-157</v>
      </c>
      <c r="P10829">
        <v>1442</v>
      </c>
    </row>
    <row r="10830" spans="1:16" x14ac:dyDescent="0.25">
      <c r="A10830" t="s">
        <v>16238</v>
      </c>
      <c r="B10830">
        <v>1173</v>
      </c>
      <c r="C10830" s="3" t="str">
        <f>HYPERLINK("http://www.uniprot.org/uniprot/C7FDI5","tr|C7FDI5|C7FDI5_SOYBN")</f>
        <v>tr|C7FDI5|C7FDI5_SOYBN</v>
      </c>
      <c r="D10830" t="s">
        <v>717</v>
      </c>
      <c r="E10830">
        <v>50.26</v>
      </c>
      <c r="F10830">
        <v>372</v>
      </c>
      <c r="G10830">
        <v>185</v>
      </c>
      <c r="H10830">
        <v>4</v>
      </c>
      <c r="I10830">
        <v>1</v>
      </c>
      <c r="J10830">
        <v>1104</v>
      </c>
      <c r="K10830">
        <v>1</v>
      </c>
      <c r="L10830">
        <v>694</v>
      </c>
      <c r="M10830">
        <v>1060</v>
      </c>
      <c r="N10830" t="s">
        <v>18</v>
      </c>
      <c r="O10830" s="1">
        <v>5.4667399999999996E-103</v>
      </c>
      <c r="P10830">
        <v>976</v>
      </c>
    </row>
    <row r="10831" spans="1:16" x14ac:dyDescent="0.25">
      <c r="A10831" t="s">
        <v>16239</v>
      </c>
      <c r="B10831">
        <v>294</v>
      </c>
      <c r="C10831" s="3" t="str">
        <f>HYPERLINK("http://www.uniprot.org/uniprot/Q949K8","tr|Q949K8|Q949K8_CICAR")</f>
        <v>tr|Q949K8|Q949K8_CICAR</v>
      </c>
      <c r="D10831" t="s">
        <v>55</v>
      </c>
      <c r="E10831">
        <v>87.62</v>
      </c>
      <c r="F10831">
        <v>97</v>
      </c>
      <c r="G10831">
        <v>12</v>
      </c>
      <c r="H10831">
        <v>0</v>
      </c>
      <c r="I10831">
        <v>1</v>
      </c>
      <c r="J10831">
        <v>291</v>
      </c>
      <c r="K10831">
        <v>1</v>
      </c>
      <c r="L10831">
        <v>161</v>
      </c>
      <c r="M10831">
        <v>257</v>
      </c>
      <c r="N10831" t="s">
        <v>18</v>
      </c>
      <c r="O10831" s="1">
        <v>1.71089E-42</v>
      </c>
      <c r="P10831">
        <v>448</v>
      </c>
    </row>
    <row r="10832" spans="1:16" x14ac:dyDescent="0.25">
      <c r="A10832" t="s">
        <v>16240</v>
      </c>
      <c r="B10832">
        <v>1776</v>
      </c>
      <c r="C10832" s="3" t="str">
        <f>HYPERLINK("http://www.uniprot.org/uniprot/G7JK45","tr|G7JK45|G7JK45_MEDTR")</f>
        <v>tr|G7JK45|G7JK45_MEDTR</v>
      </c>
      <c r="D10832" t="s">
        <v>16241</v>
      </c>
      <c r="E10832">
        <v>89.1</v>
      </c>
      <c r="F10832">
        <v>569</v>
      </c>
      <c r="G10832">
        <v>62</v>
      </c>
      <c r="H10832">
        <v>0</v>
      </c>
      <c r="I10832">
        <v>67</v>
      </c>
      <c r="J10832">
        <v>1773</v>
      </c>
      <c r="K10832">
        <v>1</v>
      </c>
      <c r="L10832">
        <v>22</v>
      </c>
      <c r="M10832">
        <v>590</v>
      </c>
      <c r="N10832" t="s">
        <v>18</v>
      </c>
      <c r="O10832">
        <v>0</v>
      </c>
      <c r="P10832">
        <v>2726</v>
      </c>
    </row>
    <row r="10833" spans="1:16" x14ac:dyDescent="0.25">
      <c r="A10833" t="s">
        <v>16242</v>
      </c>
      <c r="B10833">
        <v>2148</v>
      </c>
      <c r="C10833" s="3" t="str">
        <f>HYPERLINK("http://www.uniprot.org/uniprot/G7ILU6","tr|G7ILU6|G7ILU6_MEDTR")</f>
        <v>tr|G7ILU6|G7ILU6_MEDTR</v>
      </c>
      <c r="D10833" t="s">
        <v>16243</v>
      </c>
      <c r="E10833">
        <v>81.89</v>
      </c>
      <c r="F10833">
        <v>718</v>
      </c>
      <c r="G10833">
        <v>130</v>
      </c>
      <c r="H10833">
        <v>5</v>
      </c>
      <c r="I10833">
        <v>1</v>
      </c>
      <c r="J10833">
        <v>2139</v>
      </c>
      <c r="K10833">
        <v>1</v>
      </c>
      <c r="L10833">
        <v>1</v>
      </c>
      <c r="M10833">
        <v>718</v>
      </c>
      <c r="N10833" t="s">
        <v>18</v>
      </c>
      <c r="O10833">
        <v>0</v>
      </c>
      <c r="P10833">
        <v>2873</v>
      </c>
    </row>
    <row r="10834" spans="1:16" x14ac:dyDescent="0.25">
      <c r="A10834" t="s">
        <v>16244</v>
      </c>
      <c r="B10834">
        <v>1299</v>
      </c>
      <c r="C10834" s="3" t="str">
        <f>HYPERLINK("http://www.uniprot.org/uniprot/Q2HVY5","tr|Q2HVY5|Q2HVY5_MEDTR")</f>
        <v>tr|Q2HVY5|Q2HVY5_MEDTR</v>
      </c>
      <c r="D10834" t="s">
        <v>16245</v>
      </c>
      <c r="E10834">
        <v>85.68</v>
      </c>
      <c r="F10834">
        <v>426</v>
      </c>
      <c r="G10834">
        <v>61</v>
      </c>
      <c r="H10834">
        <v>1</v>
      </c>
      <c r="I10834">
        <v>16</v>
      </c>
      <c r="J10834">
        <v>1290</v>
      </c>
      <c r="K10834">
        <v>1</v>
      </c>
      <c r="L10834">
        <v>21</v>
      </c>
      <c r="M10834">
        <v>445</v>
      </c>
      <c r="N10834" t="s">
        <v>18</v>
      </c>
      <c r="O10834">
        <v>0</v>
      </c>
      <c r="P10834">
        <v>1859</v>
      </c>
    </row>
    <row r="10835" spans="1:16" x14ac:dyDescent="0.25">
      <c r="A10835" t="s">
        <v>16246</v>
      </c>
      <c r="B10835">
        <v>765</v>
      </c>
      <c r="C10835" s="3" t="str">
        <f>HYPERLINK("http://www.uniprot.org/uniprot/I3STV1","tr|I3STV1|I3STV1_MEDTR")</f>
        <v>tr|I3STV1|I3STV1_MEDTR</v>
      </c>
      <c r="D10835" t="s">
        <v>22</v>
      </c>
      <c r="E10835">
        <v>89.37</v>
      </c>
      <c r="F10835">
        <v>254</v>
      </c>
      <c r="G10835">
        <v>27</v>
      </c>
      <c r="H10835">
        <v>0</v>
      </c>
      <c r="I10835">
        <v>1</v>
      </c>
      <c r="J10835">
        <v>762</v>
      </c>
      <c r="K10835">
        <v>1</v>
      </c>
      <c r="L10835">
        <v>1</v>
      </c>
      <c r="M10835">
        <v>254</v>
      </c>
      <c r="N10835" t="s">
        <v>18</v>
      </c>
      <c r="O10835" s="1">
        <v>1.32893E-123</v>
      </c>
      <c r="P10835">
        <v>1151</v>
      </c>
    </row>
    <row r="10836" spans="1:16" x14ac:dyDescent="0.25">
      <c r="A10836" t="s">
        <v>16247</v>
      </c>
      <c r="B10836">
        <v>1647</v>
      </c>
      <c r="C10836" s="3" t="str">
        <f>HYPERLINK("http://www.uniprot.org/uniprot/G7KKX1","tr|G7KKX1|G7KKX1_MEDTR")</f>
        <v>tr|G7KKX1|G7KKX1_MEDTR</v>
      </c>
      <c r="D10836" t="s">
        <v>16248</v>
      </c>
      <c r="E10836">
        <v>76.569999999999993</v>
      </c>
      <c r="F10836">
        <v>555</v>
      </c>
      <c r="G10836">
        <v>130</v>
      </c>
      <c r="H10836">
        <v>7</v>
      </c>
      <c r="I10836">
        <v>1</v>
      </c>
      <c r="J10836">
        <v>1644</v>
      </c>
      <c r="K10836">
        <v>1</v>
      </c>
      <c r="L10836">
        <v>1</v>
      </c>
      <c r="M10836">
        <v>553</v>
      </c>
      <c r="N10836" t="s">
        <v>18</v>
      </c>
      <c r="O10836">
        <v>0</v>
      </c>
      <c r="P10836">
        <v>2042</v>
      </c>
    </row>
    <row r="10837" spans="1:16" x14ac:dyDescent="0.25">
      <c r="A10837" t="s">
        <v>16249</v>
      </c>
      <c r="B10837">
        <v>1506</v>
      </c>
      <c r="C10837" s="3" t="str">
        <f>HYPERLINK("http://www.uniprot.org/uniprot/G7K8I4","tr|G7K8I4|G7K8I4_MEDTR")</f>
        <v>tr|G7K8I4|G7K8I4_MEDTR</v>
      </c>
      <c r="D10837" t="s">
        <v>16250</v>
      </c>
      <c r="E10837">
        <v>65.86</v>
      </c>
      <c r="F10837">
        <v>372</v>
      </c>
      <c r="G10837">
        <v>127</v>
      </c>
      <c r="H10837">
        <v>7</v>
      </c>
      <c r="I10837">
        <v>349</v>
      </c>
      <c r="J10837">
        <v>1443</v>
      </c>
      <c r="K10837">
        <v>1</v>
      </c>
      <c r="L10837">
        <v>196</v>
      </c>
      <c r="M10837">
        <v>562</v>
      </c>
      <c r="N10837" t="s">
        <v>18</v>
      </c>
      <c r="O10837" s="1">
        <v>3.3376800000000001E-130</v>
      </c>
      <c r="P10837">
        <v>1212</v>
      </c>
    </row>
    <row r="10838" spans="1:16" x14ac:dyDescent="0.25">
      <c r="A10838" t="s">
        <v>16251</v>
      </c>
      <c r="B10838">
        <v>813</v>
      </c>
      <c r="C10838" s="3" t="str">
        <f>HYPERLINK("http://www.uniprot.org/uniprot/G7ZUW4","tr|G7ZUW4|G7ZUW4_MEDTR")</f>
        <v>tr|G7ZUW4|G7ZUW4_MEDTR</v>
      </c>
      <c r="D10838" t="s">
        <v>16252</v>
      </c>
      <c r="E10838">
        <v>69.92</v>
      </c>
      <c r="F10838">
        <v>266</v>
      </c>
      <c r="G10838">
        <v>80</v>
      </c>
      <c r="H10838">
        <v>20</v>
      </c>
      <c r="I10838">
        <v>1</v>
      </c>
      <c r="J10838">
        <v>738</v>
      </c>
      <c r="K10838">
        <v>1</v>
      </c>
      <c r="L10838">
        <v>1</v>
      </c>
      <c r="M10838">
        <v>265</v>
      </c>
      <c r="N10838" t="s">
        <v>18</v>
      </c>
      <c r="O10838" s="1">
        <v>4.7072E-85</v>
      </c>
      <c r="P10838">
        <v>819</v>
      </c>
    </row>
    <row r="10839" spans="1:16" x14ac:dyDescent="0.25">
      <c r="A10839" t="s">
        <v>16253</v>
      </c>
      <c r="B10839">
        <v>1083</v>
      </c>
      <c r="C10839" s="3" t="str">
        <f>HYPERLINK("http://www.uniprot.org/uniprot/A7UQU0","tr|A7UQU0|A7UQU0_MEDTR")</f>
        <v>tr|A7UQU0|A7UQU0_MEDTR</v>
      </c>
      <c r="D10839" t="s">
        <v>16254</v>
      </c>
      <c r="E10839">
        <v>94.72</v>
      </c>
      <c r="F10839">
        <v>360</v>
      </c>
      <c r="G10839">
        <v>19</v>
      </c>
      <c r="H10839">
        <v>0</v>
      </c>
      <c r="I10839">
        <v>1</v>
      </c>
      <c r="J10839">
        <v>1080</v>
      </c>
      <c r="K10839">
        <v>1</v>
      </c>
      <c r="L10839">
        <v>1</v>
      </c>
      <c r="M10839">
        <v>360</v>
      </c>
      <c r="N10839" t="s">
        <v>18</v>
      </c>
      <c r="O10839">
        <v>0</v>
      </c>
      <c r="P10839">
        <v>1814</v>
      </c>
    </row>
    <row r="10840" spans="1:16" x14ac:dyDescent="0.25">
      <c r="A10840" t="s">
        <v>16255</v>
      </c>
      <c r="B10840">
        <v>939</v>
      </c>
      <c r="C10840" s="3" t="str">
        <f>HYPERLINK("http://www.uniprot.org/uniprot/I7AYC8","tr|I7AYC8|I7AYC8_PHAVU")</f>
        <v>tr|I7AYC8|I7AYC8_PHAVU</v>
      </c>
      <c r="D10840" t="s">
        <v>8181</v>
      </c>
      <c r="E10840">
        <v>31.03</v>
      </c>
      <c r="F10840">
        <v>145</v>
      </c>
      <c r="G10840">
        <v>100</v>
      </c>
      <c r="H10840">
        <v>7</v>
      </c>
      <c r="I10840">
        <v>49</v>
      </c>
      <c r="J10840">
        <v>462</v>
      </c>
      <c r="K10840">
        <v>1</v>
      </c>
      <c r="L10840">
        <v>580</v>
      </c>
      <c r="M10840">
        <v>724</v>
      </c>
      <c r="N10840" t="s">
        <v>18</v>
      </c>
      <c r="O10840" s="1">
        <v>1.3456999999999999E-7</v>
      </c>
      <c r="P10840">
        <v>152</v>
      </c>
    </row>
    <row r="10841" spans="1:16" x14ac:dyDescent="0.25">
      <c r="A10841" t="s">
        <v>16256</v>
      </c>
      <c r="B10841">
        <v>1065</v>
      </c>
      <c r="C10841" s="3" t="str">
        <f>HYPERLINK("http://www.uniprot.org/uniprot/G7I689","tr|G7I689|G7I689_MEDTR")</f>
        <v>tr|G7I689|G7I689_MEDTR</v>
      </c>
      <c r="D10841" t="s">
        <v>16257</v>
      </c>
      <c r="E10841">
        <v>74.17</v>
      </c>
      <c r="F10841">
        <v>302</v>
      </c>
      <c r="G10841">
        <v>78</v>
      </c>
      <c r="H10841">
        <v>0</v>
      </c>
      <c r="I10841">
        <v>40</v>
      </c>
      <c r="J10841">
        <v>945</v>
      </c>
      <c r="K10841">
        <v>1</v>
      </c>
      <c r="L10841">
        <v>19</v>
      </c>
      <c r="M10841">
        <v>320</v>
      </c>
      <c r="N10841" t="s">
        <v>18</v>
      </c>
      <c r="O10841" s="1">
        <v>8.5239699999999999E-129</v>
      </c>
      <c r="P10841">
        <v>1198</v>
      </c>
    </row>
    <row r="10842" spans="1:16" x14ac:dyDescent="0.25">
      <c r="A10842" t="s">
        <v>16258</v>
      </c>
      <c r="B10842">
        <v>1749</v>
      </c>
      <c r="C10842" s="3" t="str">
        <f>HYPERLINK("http://www.uniprot.org/uniprot/G7I2L6","tr|G7I2L6|G7I2L6_MEDTR")</f>
        <v>tr|G7I2L6|G7I2L6_MEDTR</v>
      </c>
      <c r="D10842" t="s">
        <v>16259</v>
      </c>
      <c r="E10842">
        <v>85.12</v>
      </c>
      <c r="F10842">
        <v>585</v>
      </c>
      <c r="G10842">
        <v>87</v>
      </c>
      <c r="H10842">
        <v>3</v>
      </c>
      <c r="I10842">
        <v>1</v>
      </c>
      <c r="J10842">
        <v>1746</v>
      </c>
      <c r="K10842">
        <v>1</v>
      </c>
      <c r="L10842">
        <v>1</v>
      </c>
      <c r="M10842">
        <v>583</v>
      </c>
      <c r="N10842" t="s">
        <v>18</v>
      </c>
      <c r="O10842">
        <v>0</v>
      </c>
      <c r="P10842">
        <v>2640</v>
      </c>
    </row>
    <row r="10843" spans="1:16" x14ac:dyDescent="0.25">
      <c r="A10843" t="s">
        <v>16260</v>
      </c>
      <c r="B10843">
        <v>780</v>
      </c>
      <c r="C10843" s="3" t="str">
        <f>HYPERLINK("http://www.uniprot.org/uniprot/I1JG10","tr|I1JG10|I1JG10_SOYBN")</f>
        <v>tr|I1JG10|I1JG10_SOYBN</v>
      </c>
      <c r="D10843" t="s">
        <v>28</v>
      </c>
      <c r="E10843">
        <v>66.099999999999994</v>
      </c>
      <c r="F10843">
        <v>239</v>
      </c>
      <c r="G10843">
        <v>81</v>
      </c>
      <c r="H10843">
        <v>1</v>
      </c>
      <c r="I10843">
        <v>64</v>
      </c>
      <c r="J10843">
        <v>777</v>
      </c>
      <c r="K10843">
        <v>1</v>
      </c>
      <c r="L10843">
        <v>8</v>
      </c>
      <c r="M10843">
        <v>241</v>
      </c>
      <c r="N10843" t="s">
        <v>18</v>
      </c>
      <c r="O10843" s="1">
        <v>5.50794E-88</v>
      </c>
      <c r="P10843">
        <v>844</v>
      </c>
    </row>
    <row r="10844" spans="1:16" x14ac:dyDescent="0.25">
      <c r="A10844" t="s">
        <v>16261</v>
      </c>
      <c r="B10844">
        <v>420</v>
      </c>
      <c r="C10844" s="3" t="str">
        <f>HYPERLINK("http://www.uniprot.org/uniprot/K7K763","tr|K7K763|K7K763_SOYBN")</f>
        <v>tr|K7K763|K7K763_SOYBN</v>
      </c>
      <c r="D10844" t="s">
        <v>28</v>
      </c>
      <c r="E10844">
        <v>74.19</v>
      </c>
      <c r="F10844">
        <v>124</v>
      </c>
      <c r="G10844">
        <v>32</v>
      </c>
      <c r="H10844">
        <v>2</v>
      </c>
      <c r="I10844">
        <v>25</v>
      </c>
      <c r="J10844">
        <v>390</v>
      </c>
      <c r="K10844">
        <v>1</v>
      </c>
      <c r="L10844">
        <v>40</v>
      </c>
      <c r="M10844">
        <v>158</v>
      </c>
      <c r="N10844" t="s">
        <v>18</v>
      </c>
      <c r="O10844" s="1">
        <v>1.74951E-42</v>
      </c>
      <c r="P10844">
        <v>448</v>
      </c>
    </row>
    <row r="10845" spans="1:16" x14ac:dyDescent="0.25">
      <c r="A10845" t="s">
        <v>16262</v>
      </c>
      <c r="B10845">
        <v>870</v>
      </c>
      <c r="C10845" s="3" t="str">
        <f>HYPERLINK("http://www.uniprot.org/uniprot/B7FJL7","tr|B7FJL7|B7FJL7_MEDTR")</f>
        <v>tr|B7FJL7|B7FJL7_MEDTR</v>
      </c>
      <c r="D10845" t="s">
        <v>16263</v>
      </c>
      <c r="E10845">
        <v>82.99</v>
      </c>
      <c r="F10845">
        <v>294</v>
      </c>
      <c r="G10845">
        <v>50</v>
      </c>
      <c r="H10845">
        <v>5</v>
      </c>
      <c r="I10845">
        <v>1</v>
      </c>
      <c r="J10845">
        <v>867</v>
      </c>
      <c r="K10845">
        <v>1</v>
      </c>
      <c r="L10845">
        <v>1</v>
      </c>
      <c r="M10845">
        <v>292</v>
      </c>
      <c r="N10845" t="s">
        <v>18</v>
      </c>
      <c r="O10845" s="1">
        <v>1.1701500000000001E-140</v>
      </c>
      <c r="P10845">
        <v>1299</v>
      </c>
    </row>
    <row r="10846" spans="1:16" x14ac:dyDescent="0.25">
      <c r="A10846" t="s">
        <v>16264</v>
      </c>
      <c r="B10846">
        <v>1308</v>
      </c>
      <c r="C10846" s="3" t="str">
        <f>HYPERLINK("http://www.uniprot.org/uniprot/G7J3T5","tr|G7J3T5|G7J3T5_MEDTR")</f>
        <v>tr|G7J3T5|G7J3T5_MEDTR</v>
      </c>
      <c r="D10846" t="s">
        <v>16265</v>
      </c>
      <c r="E10846">
        <v>83.84</v>
      </c>
      <c r="F10846">
        <v>260</v>
      </c>
      <c r="G10846">
        <v>42</v>
      </c>
      <c r="H10846">
        <v>3</v>
      </c>
      <c r="I10846">
        <v>535</v>
      </c>
      <c r="J10846">
        <v>1305</v>
      </c>
      <c r="K10846">
        <v>1</v>
      </c>
      <c r="L10846">
        <v>188</v>
      </c>
      <c r="M10846">
        <v>447</v>
      </c>
      <c r="N10846" t="s">
        <v>18</v>
      </c>
      <c r="O10846" s="1">
        <v>2.5681900000000001E-120</v>
      </c>
      <c r="P10846">
        <v>1126</v>
      </c>
    </row>
    <row r="10847" spans="1:16" x14ac:dyDescent="0.25">
      <c r="A10847" t="s">
        <v>16266</v>
      </c>
      <c r="B10847">
        <v>1569</v>
      </c>
      <c r="C10847" s="3" t="str">
        <f>HYPERLINK("http://www.uniprot.org/uniprot/I1JGF8","tr|I1JGF8|I1JGF8_SOYBN")</f>
        <v>tr|I1JGF8|I1JGF8_SOYBN</v>
      </c>
      <c r="D10847" t="s">
        <v>28</v>
      </c>
      <c r="E10847">
        <v>40.520000000000003</v>
      </c>
      <c r="F10847">
        <v>422</v>
      </c>
      <c r="G10847">
        <v>251</v>
      </c>
      <c r="H10847">
        <v>7</v>
      </c>
      <c r="I10847">
        <v>118</v>
      </c>
      <c r="J10847">
        <v>1362</v>
      </c>
      <c r="K10847">
        <v>1</v>
      </c>
      <c r="L10847">
        <v>88</v>
      </c>
      <c r="M10847">
        <v>495</v>
      </c>
      <c r="N10847" t="s">
        <v>18</v>
      </c>
      <c r="O10847" s="1">
        <v>7.0154799999999999E-70</v>
      </c>
      <c r="P10847">
        <v>692</v>
      </c>
    </row>
    <row r="10848" spans="1:16" x14ac:dyDescent="0.25">
      <c r="A10848" t="s">
        <v>16267</v>
      </c>
      <c r="B10848">
        <v>1161</v>
      </c>
      <c r="C10848" s="3" t="str">
        <f>HYPERLINK("http://www.uniprot.org/uniprot/G7JPP9","tr|G7JPP9|G7JPP9_MEDTR")</f>
        <v>tr|G7JPP9|G7JPP9_MEDTR</v>
      </c>
      <c r="D10848" t="s">
        <v>16268</v>
      </c>
      <c r="E10848">
        <v>84.19</v>
      </c>
      <c r="F10848">
        <v>386</v>
      </c>
      <c r="G10848">
        <v>61</v>
      </c>
      <c r="H10848">
        <v>0</v>
      </c>
      <c r="I10848">
        <v>1</v>
      </c>
      <c r="J10848">
        <v>1158</v>
      </c>
      <c r="K10848">
        <v>1</v>
      </c>
      <c r="L10848">
        <v>66</v>
      </c>
      <c r="M10848">
        <v>438</v>
      </c>
      <c r="N10848" t="s">
        <v>18</v>
      </c>
      <c r="O10848" s="1">
        <v>1.09549E-180</v>
      </c>
      <c r="P10848">
        <v>1646</v>
      </c>
    </row>
    <row r="10849" spans="1:16" x14ac:dyDescent="0.25">
      <c r="A10849" t="s">
        <v>16269</v>
      </c>
      <c r="B10849">
        <v>276</v>
      </c>
      <c r="C10849" s="3" t="str">
        <f>HYPERLINK("http://www.uniprot.org/uniprot/I1LMG2","tr|I1LMG2|I1LMG2_SOYBN")</f>
        <v>tr|I1LMG2|I1LMG2_SOYBN</v>
      </c>
      <c r="D10849" t="s">
        <v>28</v>
      </c>
      <c r="E10849">
        <v>85.36</v>
      </c>
      <c r="F10849">
        <v>41</v>
      </c>
      <c r="G10849">
        <v>6</v>
      </c>
      <c r="H10849">
        <v>0</v>
      </c>
      <c r="I10849">
        <v>151</v>
      </c>
      <c r="J10849">
        <v>273</v>
      </c>
      <c r="K10849">
        <v>1</v>
      </c>
      <c r="L10849">
        <v>69</v>
      </c>
      <c r="M10849">
        <v>109</v>
      </c>
      <c r="N10849" t="s">
        <v>18</v>
      </c>
      <c r="O10849" s="1">
        <v>2.9143199999999999E-13</v>
      </c>
      <c r="P10849">
        <v>196</v>
      </c>
    </row>
    <row r="10850" spans="1:16" x14ac:dyDescent="0.25">
      <c r="A10850" t="s">
        <v>16270</v>
      </c>
      <c r="B10850">
        <v>1947</v>
      </c>
      <c r="C10850" s="3" t="str">
        <f>HYPERLINK("http://www.uniprot.org/uniprot/G7I2H0","tr|G7I2H0|G7I2H0_MEDTR")</f>
        <v>tr|G7I2H0|G7I2H0_MEDTR</v>
      </c>
      <c r="D10850" t="s">
        <v>144</v>
      </c>
      <c r="E10850">
        <v>34.04</v>
      </c>
      <c r="F10850">
        <v>329</v>
      </c>
      <c r="G10850">
        <v>217</v>
      </c>
      <c r="H10850">
        <v>2</v>
      </c>
      <c r="I10850">
        <v>964</v>
      </c>
      <c r="J10850">
        <v>1944</v>
      </c>
      <c r="K10850">
        <v>1</v>
      </c>
      <c r="L10850">
        <v>27</v>
      </c>
      <c r="M10850">
        <v>304</v>
      </c>
      <c r="N10850" t="s">
        <v>18</v>
      </c>
      <c r="O10850" s="1">
        <v>3.5426300000000002E-37</v>
      </c>
      <c r="P10850">
        <v>411</v>
      </c>
    </row>
    <row r="10851" spans="1:16" x14ac:dyDescent="0.25">
      <c r="A10851" t="s">
        <v>16271</v>
      </c>
      <c r="B10851">
        <v>363</v>
      </c>
      <c r="C10851" s="3" t="str">
        <f>HYPERLINK("http://www.uniprot.org/uniprot/G7K0N3","tr|G7K0N3|G7K0N3_MEDTR")</f>
        <v>tr|G7K0N3|G7K0N3_MEDTR</v>
      </c>
      <c r="D10851" t="s">
        <v>16192</v>
      </c>
      <c r="E10851">
        <v>40.86</v>
      </c>
      <c r="F10851">
        <v>115</v>
      </c>
      <c r="G10851">
        <v>68</v>
      </c>
      <c r="H10851">
        <v>1</v>
      </c>
      <c r="I10851">
        <v>4</v>
      </c>
      <c r="J10851">
        <v>345</v>
      </c>
      <c r="K10851">
        <v>1</v>
      </c>
      <c r="L10851">
        <v>1</v>
      </c>
      <c r="M10851">
        <v>109</v>
      </c>
      <c r="N10851" t="s">
        <v>18</v>
      </c>
      <c r="O10851" s="1">
        <v>2.5172099999999998E-9</v>
      </c>
      <c r="P10851">
        <v>162</v>
      </c>
    </row>
    <row r="10852" spans="1:16" x14ac:dyDescent="0.25">
      <c r="A10852" t="s">
        <v>16272</v>
      </c>
      <c r="B10852">
        <v>1539</v>
      </c>
      <c r="C10852" s="3" t="str">
        <f>HYPERLINK("http://www.uniprot.org/uniprot/G7L9G5","tr|G7L9G5|G7L9G5_MEDTR")</f>
        <v>tr|G7L9G5|G7L9G5_MEDTR</v>
      </c>
      <c r="D10852" t="s">
        <v>16273</v>
      </c>
      <c r="E10852">
        <v>75.900000000000006</v>
      </c>
      <c r="F10852">
        <v>498</v>
      </c>
      <c r="G10852">
        <v>120</v>
      </c>
      <c r="H10852">
        <v>3</v>
      </c>
      <c r="I10852">
        <v>52</v>
      </c>
      <c r="J10852">
        <v>1536</v>
      </c>
      <c r="K10852">
        <v>1</v>
      </c>
      <c r="L10852">
        <v>30</v>
      </c>
      <c r="M10852">
        <v>527</v>
      </c>
      <c r="N10852" t="s">
        <v>18</v>
      </c>
      <c r="O10852">
        <v>0</v>
      </c>
      <c r="P10852">
        <v>2019</v>
      </c>
    </row>
    <row r="10853" spans="1:16" x14ac:dyDescent="0.25">
      <c r="A10853" t="s">
        <v>16274</v>
      </c>
      <c r="B10853">
        <v>1863</v>
      </c>
      <c r="C10853" s="3" t="str">
        <f>HYPERLINK("http://www.uniprot.org/uniprot/I1MMF3","tr|I1MMF3|I1MMF3_SOYBN")</f>
        <v>tr|I1MMF3|I1MMF3_SOYBN</v>
      </c>
      <c r="D10853" t="s">
        <v>28</v>
      </c>
      <c r="E10853">
        <v>47.18</v>
      </c>
      <c r="F10853">
        <v>621</v>
      </c>
      <c r="G10853">
        <v>328</v>
      </c>
      <c r="H10853">
        <v>3</v>
      </c>
      <c r="I10853">
        <v>1</v>
      </c>
      <c r="J10853">
        <v>1854</v>
      </c>
      <c r="K10853">
        <v>1</v>
      </c>
      <c r="L10853">
        <v>1</v>
      </c>
      <c r="M10853">
        <v>614</v>
      </c>
      <c r="N10853" t="s">
        <v>18</v>
      </c>
      <c r="O10853" s="1">
        <v>4.1128899999999998E-128</v>
      </c>
      <c r="P10853">
        <v>1195</v>
      </c>
    </row>
    <row r="10854" spans="1:16" x14ac:dyDescent="0.25">
      <c r="A10854" t="s">
        <v>16275</v>
      </c>
      <c r="B10854">
        <v>2190</v>
      </c>
      <c r="C10854" s="3" t="str">
        <f>HYPERLINK("http://www.uniprot.org/uniprot/I6ZZ25","tr|I6ZZ25|I6ZZ25_GOSHI")</f>
        <v>tr|I6ZZ25|I6ZZ25_GOSHI</v>
      </c>
      <c r="D10854" t="s">
        <v>16276</v>
      </c>
      <c r="E10854">
        <v>63.96</v>
      </c>
      <c r="F10854">
        <v>716</v>
      </c>
      <c r="G10854">
        <v>258</v>
      </c>
      <c r="H10854">
        <v>6</v>
      </c>
      <c r="I10854">
        <v>52</v>
      </c>
      <c r="J10854">
        <v>2181</v>
      </c>
      <c r="K10854">
        <v>1</v>
      </c>
      <c r="L10854">
        <v>25</v>
      </c>
      <c r="M10854">
        <v>723</v>
      </c>
      <c r="N10854" t="s">
        <v>18</v>
      </c>
      <c r="O10854">
        <v>0</v>
      </c>
      <c r="P10854">
        <v>2282</v>
      </c>
    </row>
    <row r="10855" spans="1:16" x14ac:dyDescent="0.25">
      <c r="A10855" t="s">
        <v>16277</v>
      </c>
      <c r="B10855">
        <v>930</v>
      </c>
      <c r="C10855" s="3" t="str">
        <f>HYPERLINK("http://www.uniprot.org/uniprot/A5B592","tr|A5B592|A5B592_VITVI")</f>
        <v>tr|A5B592|A5B592_VITVI</v>
      </c>
      <c r="D10855" t="s">
        <v>250</v>
      </c>
      <c r="E10855">
        <v>28.66</v>
      </c>
      <c r="F10855">
        <v>314</v>
      </c>
      <c r="G10855">
        <v>224</v>
      </c>
      <c r="H10855">
        <v>6</v>
      </c>
      <c r="I10855">
        <v>1</v>
      </c>
      <c r="J10855">
        <v>924</v>
      </c>
      <c r="K10855">
        <v>1</v>
      </c>
      <c r="L10855">
        <v>1094</v>
      </c>
      <c r="M10855">
        <v>1398</v>
      </c>
      <c r="N10855" t="s">
        <v>18</v>
      </c>
      <c r="O10855" s="1">
        <v>4.08953E-25</v>
      </c>
      <c r="P10855">
        <v>303</v>
      </c>
    </row>
    <row r="10856" spans="1:16" x14ac:dyDescent="0.25">
      <c r="A10856" t="s">
        <v>16278</v>
      </c>
      <c r="B10856">
        <v>1056</v>
      </c>
      <c r="C10856" s="3" t="str">
        <f>HYPERLINK("http://www.uniprot.org/uniprot/G7KP14","tr|G7KP14|G7KP14_MEDTR")</f>
        <v>tr|G7KP14|G7KP14_MEDTR</v>
      </c>
      <c r="D10856" t="s">
        <v>1548</v>
      </c>
      <c r="E10856">
        <v>29.82</v>
      </c>
      <c r="F10856">
        <v>171</v>
      </c>
      <c r="G10856">
        <v>120</v>
      </c>
      <c r="H10856">
        <v>50</v>
      </c>
      <c r="I10856">
        <v>679</v>
      </c>
      <c r="J10856">
        <v>1041</v>
      </c>
      <c r="K10856">
        <v>1</v>
      </c>
      <c r="L10856">
        <v>4</v>
      </c>
      <c r="M10856">
        <v>173</v>
      </c>
      <c r="N10856" t="s">
        <v>18</v>
      </c>
      <c r="O10856" s="1">
        <v>4.9281700000000004E-12</v>
      </c>
      <c r="P10856">
        <v>191</v>
      </c>
    </row>
    <row r="10857" spans="1:16" x14ac:dyDescent="0.25">
      <c r="A10857" t="s">
        <v>16279</v>
      </c>
      <c r="B10857">
        <v>1053</v>
      </c>
      <c r="C10857" s="3" t="str">
        <f>HYPERLINK("http://www.uniprot.org/uniprot/G7IKJ3","tr|G7IKJ3|G7IKJ3_MEDTR")</f>
        <v>tr|G7IKJ3|G7IKJ3_MEDTR</v>
      </c>
      <c r="D10857" t="s">
        <v>3121</v>
      </c>
      <c r="E10857">
        <v>35.020000000000003</v>
      </c>
      <c r="F10857">
        <v>217</v>
      </c>
      <c r="G10857">
        <v>141</v>
      </c>
      <c r="H10857">
        <v>25</v>
      </c>
      <c r="I10857">
        <v>406</v>
      </c>
      <c r="J10857">
        <v>981</v>
      </c>
      <c r="K10857">
        <v>1</v>
      </c>
      <c r="L10857">
        <v>650</v>
      </c>
      <c r="M10857">
        <v>865</v>
      </c>
      <c r="N10857" t="s">
        <v>18</v>
      </c>
      <c r="O10857" s="1">
        <v>6.59761E-25</v>
      </c>
      <c r="P10857">
        <v>302</v>
      </c>
    </row>
    <row r="10858" spans="1:16" x14ac:dyDescent="0.25">
      <c r="A10858" t="s">
        <v>16280</v>
      </c>
      <c r="B10858">
        <v>648</v>
      </c>
      <c r="C10858" s="3" t="str">
        <f>HYPERLINK("http://www.uniprot.org/uniprot/I1MUX5","tr|I1MUX5|I1MUX5_SOYBN")</f>
        <v>tr|I1MUX5|I1MUX5_SOYBN</v>
      </c>
      <c r="D10858" t="s">
        <v>28</v>
      </c>
      <c r="E10858">
        <v>82.03</v>
      </c>
      <c r="F10858">
        <v>206</v>
      </c>
      <c r="G10858">
        <v>37</v>
      </c>
      <c r="H10858">
        <v>3</v>
      </c>
      <c r="I10858">
        <v>37</v>
      </c>
      <c r="J10858">
        <v>645</v>
      </c>
      <c r="K10858">
        <v>1</v>
      </c>
      <c r="L10858">
        <v>11</v>
      </c>
      <c r="M10858">
        <v>215</v>
      </c>
      <c r="N10858" t="s">
        <v>18</v>
      </c>
      <c r="O10858" s="1">
        <v>9.4195300000000001E-97</v>
      </c>
      <c r="P10858">
        <v>918</v>
      </c>
    </row>
    <row r="10859" spans="1:16" x14ac:dyDescent="0.25">
      <c r="A10859" t="s">
        <v>16281</v>
      </c>
      <c r="B10859">
        <v>1116</v>
      </c>
      <c r="C10859" s="3" t="str">
        <f>HYPERLINK("http://www.uniprot.org/uniprot/I1N7U3","tr|I1N7U3|I1N7U3_SOYBN")</f>
        <v>tr|I1N7U3|I1N7U3_SOYBN</v>
      </c>
      <c r="D10859" t="s">
        <v>28</v>
      </c>
      <c r="E10859">
        <v>67.02</v>
      </c>
      <c r="F10859">
        <v>376</v>
      </c>
      <c r="G10859">
        <v>124</v>
      </c>
      <c r="H10859">
        <v>13</v>
      </c>
      <c r="I10859">
        <v>1</v>
      </c>
      <c r="J10859">
        <v>1089</v>
      </c>
      <c r="K10859">
        <v>1</v>
      </c>
      <c r="L10859">
        <v>1</v>
      </c>
      <c r="M10859">
        <v>376</v>
      </c>
      <c r="N10859" t="s">
        <v>18</v>
      </c>
      <c r="O10859" s="1">
        <v>1.5525899999999999E-136</v>
      </c>
      <c r="P10859">
        <v>1265</v>
      </c>
    </row>
    <row r="10860" spans="1:16" x14ac:dyDescent="0.25">
      <c r="A10860" t="s">
        <v>16282</v>
      </c>
      <c r="B10860">
        <v>1011</v>
      </c>
      <c r="C10860" s="3" t="str">
        <f>HYPERLINK("http://www.uniprot.org/uniprot/G7ILU8","tr|G7ILU8|G7ILU8_MEDTR")</f>
        <v>tr|G7ILU8|G7ILU8_MEDTR</v>
      </c>
      <c r="D10860" t="s">
        <v>16283</v>
      </c>
      <c r="E10860">
        <v>56.06</v>
      </c>
      <c r="F10860">
        <v>346</v>
      </c>
      <c r="G10860">
        <v>152</v>
      </c>
      <c r="H10860">
        <v>12</v>
      </c>
      <c r="I10860">
        <v>1</v>
      </c>
      <c r="J10860">
        <v>1002</v>
      </c>
      <c r="K10860">
        <v>1</v>
      </c>
      <c r="L10860">
        <v>35</v>
      </c>
      <c r="M10860">
        <v>356</v>
      </c>
      <c r="N10860" t="s">
        <v>18</v>
      </c>
      <c r="O10860" s="1">
        <v>5.84445E-84</v>
      </c>
      <c r="P10860">
        <v>811</v>
      </c>
    </row>
    <row r="10861" spans="1:16" x14ac:dyDescent="0.25">
      <c r="A10861" t="s">
        <v>16284</v>
      </c>
      <c r="B10861">
        <v>828</v>
      </c>
      <c r="C10861" s="3" t="str">
        <f>HYPERLINK("http://www.uniprot.org/uniprot/Q2HSH2","tr|Q2HSH2|Q2HSH2_MEDTR")</f>
        <v>tr|Q2HSH2|Q2HSH2_MEDTR</v>
      </c>
      <c r="D10861" t="s">
        <v>16285</v>
      </c>
      <c r="E10861">
        <v>79.040000000000006</v>
      </c>
      <c r="F10861">
        <v>210</v>
      </c>
      <c r="G10861">
        <v>44</v>
      </c>
      <c r="H10861">
        <v>11</v>
      </c>
      <c r="I10861">
        <v>172</v>
      </c>
      <c r="J10861">
        <v>768</v>
      </c>
      <c r="K10861">
        <v>1</v>
      </c>
      <c r="L10861">
        <v>250</v>
      </c>
      <c r="M10861">
        <v>453</v>
      </c>
      <c r="N10861" t="s">
        <v>18</v>
      </c>
      <c r="O10861" s="1">
        <v>1.28713E-85</v>
      </c>
      <c r="P10861">
        <v>824</v>
      </c>
    </row>
    <row r="10862" spans="1:16" x14ac:dyDescent="0.25">
      <c r="A10862" t="s">
        <v>16286</v>
      </c>
      <c r="B10862">
        <v>411</v>
      </c>
      <c r="C10862" s="3" t="str">
        <f>HYPERLINK("http://www.uniprot.org/uniprot/K7L5L6","tr|K7L5L6|K7L5L6_SOYBN")</f>
        <v>tr|K7L5L6|K7L5L6_SOYBN</v>
      </c>
      <c r="D10862" t="s">
        <v>28</v>
      </c>
      <c r="E10862">
        <v>85.14</v>
      </c>
      <c r="F10862">
        <v>101</v>
      </c>
      <c r="G10862">
        <v>15</v>
      </c>
      <c r="H10862">
        <v>0</v>
      </c>
      <c r="I10862">
        <v>34</v>
      </c>
      <c r="J10862">
        <v>336</v>
      </c>
      <c r="K10862">
        <v>1</v>
      </c>
      <c r="L10862">
        <v>12</v>
      </c>
      <c r="M10862">
        <v>112</v>
      </c>
      <c r="N10862" t="s">
        <v>18</v>
      </c>
      <c r="O10862" s="1">
        <v>1.96114E-46</v>
      </c>
      <c r="P10862">
        <v>482</v>
      </c>
    </row>
    <row r="10863" spans="1:16" x14ac:dyDescent="0.25">
      <c r="A10863" t="s">
        <v>16287</v>
      </c>
      <c r="B10863">
        <v>1260</v>
      </c>
      <c r="C10863" s="3" t="str">
        <f>HYPERLINK("http://www.uniprot.org/uniprot/G7KKW9","tr|G7KKW9|G7KKW9_MEDTR")</f>
        <v>tr|G7KKW9|G7KKW9_MEDTR</v>
      </c>
      <c r="D10863" t="s">
        <v>16288</v>
      </c>
      <c r="E10863">
        <v>66.900000000000006</v>
      </c>
      <c r="F10863">
        <v>420</v>
      </c>
      <c r="G10863">
        <v>139</v>
      </c>
      <c r="H10863">
        <v>1</v>
      </c>
      <c r="I10863">
        <v>1</v>
      </c>
      <c r="J10863">
        <v>1257</v>
      </c>
      <c r="K10863">
        <v>1</v>
      </c>
      <c r="L10863">
        <v>1</v>
      </c>
      <c r="M10863">
        <v>410</v>
      </c>
      <c r="N10863" t="s">
        <v>18</v>
      </c>
      <c r="O10863" s="1">
        <v>3.6080000000000003E-164</v>
      </c>
      <c r="P10863">
        <v>1504</v>
      </c>
    </row>
    <row r="10864" spans="1:16" x14ac:dyDescent="0.25">
      <c r="A10864" t="s">
        <v>16289</v>
      </c>
      <c r="B10864">
        <v>2316</v>
      </c>
      <c r="C10864" s="3" t="str">
        <f>HYPERLINK("http://www.uniprot.org/uniprot/G7K8I3","tr|G7K8I3|G7K8I3_MEDTR")</f>
        <v>tr|G7K8I3|G7K8I3_MEDTR</v>
      </c>
      <c r="D10864" t="s">
        <v>16290</v>
      </c>
      <c r="E10864">
        <v>79.87</v>
      </c>
      <c r="F10864">
        <v>795</v>
      </c>
      <c r="G10864">
        <v>160</v>
      </c>
      <c r="H10864">
        <v>24</v>
      </c>
      <c r="I10864">
        <v>1</v>
      </c>
      <c r="J10864">
        <v>2313</v>
      </c>
      <c r="K10864">
        <v>1</v>
      </c>
      <c r="L10864">
        <v>1</v>
      </c>
      <c r="M10864">
        <v>789</v>
      </c>
      <c r="N10864" t="s">
        <v>18</v>
      </c>
      <c r="O10864">
        <v>0</v>
      </c>
      <c r="P10864">
        <v>3199</v>
      </c>
    </row>
    <row r="10865" spans="1:16" x14ac:dyDescent="0.25">
      <c r="A10865" t="s">
        <v>16291</v>
      </c>
      <c r="B10865">
        <v>585</v>
      </c>
      <c r="C10865" s="3" t="str">
        <f>HYPERLINK("http://www.uniprot.org/uniprot/G7ZUW3","tr|G7ZUW3|G7ZUW3_MEDTR")</f>
        <v>tr|G7ZUW3|G7ZUW3_MEDTR</v>
      </c>
      <c r="D10865" t="s">
        <v>16292</v>
      </c>
      <c r="E10865">
        <v>71</v>
      </c>
      <c r="F10865">
        <v>200</v>
      </c>
      <c r="G10865">
        <v>58</v>
      </c>
      <c r="H10865">
        <v>7</v>
      </c>
      <c r="I10865">
        <v>1</v>
      </c>
      <c r="J10865">
        <v>579</v>
      </c>
      <c r="K10865">
        <v>1</v>
      </c>
      <c r="L10865">
        <v>1</v>
      </c>
      <c r="M10865">
        <v>198</v>
      </c>
      <c r="N10865" t="s">
        <v>18</v>
      </c>
      <c r="O10865" s="1">
        <v>6.3020400000000002E-69</v>
      </c>
      <c r="P10865">
        <v>677</v>
      </c>
    </row>
    <row r="10866" spans="1:16" x14ac:dyDescent="0.25">
      <c r="A10866" t="s">
        <v>16293</v>
      </c>
      <c r="B10866">
        <v>600</v>
      </c>
      <c r="C10866" s="3" t="str">
        <f>HYPERLINK("http://www.uniprot.org/uniprot/A2Q4V8","tr|A2Q4V8|A2Q4V8_MEDTR")</f>
        <v>tr|A2Q4V8|A2Q4V8_MEDTR</v>
      </c>
      <c r="D10866" t="s">
        <v>16294</v>
      </c>
      <c r="E10866">
        <v>83</v>
      </c>
      <c r="F10866">
        <v>200</v>
      </c>
      <c r="G10866">
        <v>34</v>
      </c>
      <c r="H10866">
        <v>1</v>
      </c>
      <c r="I10866">
        <v>1</v>
      </c>
      <c r="J10866">
        <v>597</v>
      </c>
      <c r="K10866">
        <v>1</v>
      </c>
      <c r="L10866">
        <v>1</v>
      </c>
      <c r="M10866">
        <v>200</v>
      </c>
      <c r="N10866" t="s">
        <v>18</v>
      </c>
      <c r="O10866" s="1">
        <v>1.7351200000000001E-88</v>
      </c>
      <c r="P10866">
        <v>846</v>
      </c>
    </row>
    <row r="10867" spans="1:16" x14ac:dyDescent="0.25">
      <c r="A10867" t="s">
        <v>16295</v>
      </c>
      <c r="B10867">
        <v>438</v>
      </c>
      <c r="C10867" s="3" t="str">
        <f>HYPERLINK("http://www.uniprot.org/uniprot/K7M5G4","tr|K7M5G4|K7M5G4_SOYBN")</f>
        <v>tr|K7M5G4|K7M5G4_SOYBN</v>
      </c>
      <c r="D10867" t="s">
        <v>28</v>
      </c>
      <c r="E10867">
        <v>72.72</v>
      </c>
      <c r="F10867">
        <v>143</v>
      </c>
      <c r="G10867">
        <v>39</v>
      </c>
      <c r="H10867">
        <v>0</v>
      </c>
      <c r="I10867">
        <v>7</v>
      </c>
      <c r="J10867">
        <v>435</v>
      </c>
      <c r="K10867">
        <v>1</v>
      </c>
      <c r="L10867">
        <v>1743</v>
      </c>
      <c r="M10867">
        <v>1882</v>
      </c>
      <c r="N10867" t="s">
        <v>18</v>
      </c>
      <c r="O10867" s="1">
        <v>2.1404599999999999E-48</v>
      </c>
      <c r="P10867">
        <v>499</v>
      </c>
    </row>
    <row r="10868" spans="1:16" x14ac:dyDescent="0.25">
      <c r="A10868" t="s">
        <v>16296</v>
      </c>
      <c r="B10868">
        <v>2652</v>
      </c>
      <c r="C10868" s="3" t="str">
        <f>HYPERLINK("http://www.uniprot.org/uniprot/K7LP50","tr|K7LP50|K7LP50_SOYBN")</f>
        <v>tr|K7LP50|K7LP50_SOYBN</v>
      </c>
      <c r="D10868" t="s">
        <v>28</v>
      </c>
      <c r="E10868">
        <v>62.84</v>
      </c>
      <c r="F10868">
        <v>907</v>
      </c>
      <c r="G10868">
        <v>337</v>
      </c>
      <c r="H10868">
        <v>38</v>
      </c>
      <c r="I10868">
        <v>16</v>
      </c>
      <c r="J10868">
        <v>2622</v>
      </c>
      <c r="K10868">
        <v>1</v>
      </c>
      <c r="L10868">
        <v>14</v>
      </c>
      <c r="M10868">
        <v>891</v>
      </c>
      <c r="N10868" t="s">
        <v>18</v>
      </c>
      <c r="O10868">
        <v>0</v>
      </c>
      <c r="P10868">
        <v>2697</v>
      </c>
    </row>
    <row r="10869" spans="1:16" x14ac:dyDescent="0.25">
      <c r="A10869" t="s">
        <v>16297</v>
      </c>
      <c r="B10869">
        <v>486</v>
      </c>
      <c r="C10869" s="3" t="str">
        <f>HYPERLINK("http://www.uniprot.org/uniprot/I1MQD4","tr|I1MQD4|I1MQD4_SOYBN")</f>
        <v>tr|I1MQD4|I1MQD4_SOYBN</v>
      </c>
      <c r="D10869" t="s">
        <v>99</v>
      </c>
      <c r="E10869">
        <v>59.18</v>
      </c>
      <c r="F10869">
        <v>196</v>
      </c>
      <c r="G10869">
        <v>80</v>
      </c>
      <c r="H10869">
        <v>36</v>
      </c>
      <c r="I10869">
        <v>1</v>
      </c>
      <c r="J10869">
        <v>480</v>
      </c>
      <c r="K10869">
        <v>1</v>
      </c>
      <c r="L10869">
        <v>509</v>
      </c>
      <c r="M10869">
        <v>704</v>
      </c>
      <c r="N10869" t="s">
        <v>18</v>
      </c>
      <c r="O10869" s="1">
        <v>1.8381699999999999E-52</v>
      </c>
      <c r="P10869">
        <v>534</v>
      </c>
    </row>
    <row r="10870" spans="1:16" x14ac:dyDescent="0.25">
      <c r="A10870" t="s">
        <v>16298</v>
      </c>
      <c r="B10870">
        <v>1167</v>
      </c>
      <c r="C10870" s="3" t="str">
        <f>HYPERLINK("http://www.uniprot.org/uniprot/I1L2L8","tr|I1L2L8|I1L2L8_SOYBN")</f>
        <v>tr|I1L2L8|I1L2L8_SOYBN</v>
      </c>
      <c r="D10870" t="s">
        <v>117</v>
      </c>
      <c r="E10870">
        <v>82.47</v>
      </c>
      <c r="F10870">
        <v>388</v>
      </c>
      <c r="G10870">
        <v>68</v>
      </c>
      <c r="H10870">
        <v>0</v>
      </c>
      <c r="I10870">
        <v>1</v>
      </c>
      <c r="J10870">
        <v>1164</v>
      </c>
      <c r="K10870">
        <v>1</v>
      </c>
      <c r="L10870">
        <v>1</v>
      </c>
      <c r="M10870">
        <v>385</v>
      </c>
      <c r="N10870" t="s">
        <v>18</v>
      </c>
      <c r="O10870">
        <v>0</v>
      </c>
      <c r="P10870">
        <v>1664</v>
      </c>
    </row>
    <row r="10871" spans="1:16" x14ac:dyDescent="0.25">
      <c r="A10871" t="s">
        <v>16299</v>
      </c>
      <c r="B10871">
        <v>1710</v>
      </c>
      <c r="C10871" s="3" t="str">
        <f>HYPERLINK("http://www.uniprot.org/uniprot/I1JDI8","tr|I1JDI8|I1JDI8_SOYBN")</f>
        <v>tr|I1JDI8|I1JDI8_SOYBN</v>
      </c>
      <c r="D10871" t="s">
        <v>99</v>
      </c>
      <c r="E10871">
        <v>58.21</v>
      </c>
      <c r="F10871">
        <v>627</v>
      </c>
      <c r="G10871">
        <v>262</v>
      </c>
      <c r="H10871">
        <v>60</v>
      </c>
      <c r="I10871">
        <v>1</v>
      </c>
      <c r="J10871">
        <v>1701</v>
      </c>
      <c r="K10871">
        <v>1</v>
      </c>
      <c r="L10871">
        <v>1</v>
      </c>
      <c r="M10871">
        <v>614</v>
      </c>
      <c r="N10871" t="s">
        <v>18</v>
      </c>
      <c r="O10871" s="1">
        <v>5.8200099999999998E-174</v>
      </c>
      <c r="P10871">
        <v>1590</v>
      </c>
    </row>
    <row r="10872" spans="1:16" x14ac:dyDescent="0.25">
      <c r="A10872" t="s">
        <v>16300</v>
      </c>
      <c r="B10872">
        <v>1305</v>
      </c>
      <c r="C10872" s="3" t="str">
        <f>HYPERLINK("http://www.uniprot.org/uniprot/G7JC87","tr|G7JC87|G7JC87_MEDTR")</f>
        <v>tr|G7JC87|G7JC87_MEDTR</v>
      </c>
      <c r="D10872" t="s">
        <v>16301</v>
      </c>
      <c r="E10872">
        <v>80.849999999999994</v>
      </c>
      <c r="F10872">
        <v>444</v>
      </c>
      <c r="G10872">
        <v>85</v>
      </c>
      <c r="H10872">
        <v>12</v>
      </c>
      <c r="I10872">
        <v>4</v>
      </c>
      <c r="J10872">
        <v>1299</v>
      </c>
      <c r="K10872">
        <v>1</v>
      </c>
      <c r="L10872">
        <v>1</v>
      </c>
      <c r="M10872">
        <v>439</v>
      </c>
      <c r="N10872" t="s">
        <v>18</v>
      </c>
      <c r="O10872">
        <v>0</v>
      </c>
      <c r="P10872">
        <v>1893</v>
      </c>
    </row>
    <row r="10873" spans="1:16" x14ac:dyDescent="0.25">
      <c r="A10873" t="s">
        <v>16302</v>
      </c>
      <c r="B10873">
        <v>3882</v>
      </c>
      <c r="C10873" s="3" t="str">
        <f>HYPERLINK("http://www.uniprot.org/uniprot/G7J3T2","tr|G7J3T2|G7J3T2_MEDTR")</f>
        <v>tr|G7J3T2|G7J3T2_MEDTR</v>
      </c>
      <c r="D10873" t="s">
        <v>16303</v>
      </c>
      <c r="E10873">
        <v>85.91</v>
      </c>
      <c r="F10873">
        <v>1349</v>
      </c>
      <c r="G10873">
        <v>190</v>
      </c>
      <c r="H10873">
        <v>56</v>
      </c>
      <c r="I10873">
        <v>1</v>
      </c>
      <c r="J10873">
        <v>3879</v>
      </c>
      <c r="K10873">
        <v>1</v>
      </c>
      <c r="L10873">
        <v>1</v>
      </c>
      <c r="M10873">
        <v>1349</v>
      </c>
      <c r="N10873" t="s">
        <v>18</v>
      </c>
      <c r="O10873">
        <v>0</v>
      </c>
      <c r="P10873">
        <v>5841</v>
      </c>
    </row>
    <row r="10874" spans="1:16" x14ac:dyDescent="0.25">
      <c r="A10874" t="s">
        <v>16304</v>
      </c>
      <c r="B10874">
        <v>5607</v>
      </c>
      <c r="C10874" s="3" t="str">
        <f>HYPERLINK("http://www.uniprot.org/uniprot/G7IXI4","tr|G7IXI4|G7IXI4_MEDTR")</f>
        <v>tr|G7IXI4|G7IXI4_MEDTR</v>
      </c>
      <c r="D10874" t="s">
        <v>16305</v>
      </c>
      <c r="E10874">
        <v>84.61</v>
      </c>
      <c r="F10874">
        <v>1930</v>
      </c>
      <c r="G10874">
        <v>297</v>
      </c>
      <c r="H10874">
        <v>62</v>
      </c>
      <c r="I10874">
        <v>1</v>
      </c>
      <c r="J10874">
        <v>5604</v>
      </c>
      <c r="K10874">
        <v>1</v>
      </c>
      <c r="L10874">
        <v>1</v>
      </c>
      <c r="M10874">
        <v>1919</v>
      </c>
      <c r="N10874" t="s">
        <v>18</v>
      </c>
      <c r="O10874">
        <v>0</v>
      </c>
      <c r="P10874">
        <v>8401</v>
      </c>
    </row>
    <row r="10875" spans="1:16" x14ac:dyDescent="0.25">
      <c r="A10875" t="s">
        <v>16306</v>
      </c>
      <c r="B10875">
        <v>1779</v>
      </c>
      <c r="C10875" s="3" t="str">
        <f>HYPERLINK("http://www.uniprot.org/uniprot/G7JPP8","tr|G7JPP8|G7JPP8_MEDTR")</f>
        <v>tr|G7JPP8|G7JPP8_MEDTR</v>
      </c>
      <c r="D10875" t="s">
        <v>16307</v>
      </c>
      <c r="E10875">
        <v>77.31</v>
      </c>
      <c r="F10875">
        <v>573</v>
      </c>
      <c r="G10875">
        <v>130</v>
      </c>
      <c r="H10875">
        <v>23</v>
      </c>
      <c r="I10875">
        <v>127</v>
      </c>
      <c r="J10875">
        <v>1776</v>
      </c>
      <c r="K10875">
        <v>1</v>
      </c>
      <c r="L10875">
        <v>288</v>
      </c>
      <c r="M10875">
        <v>860</v>
      </c>
      <c r="N10875" t="s">
        <v>18</v>
      </c>
      <c r="O10875">
        <v>0</v>
      </c>
      <c r="P10875">
        <v>2139</v>
      </c>
    </row>
    <row r="10876" spans="1:16" x14ac:dyDescent="0.25">
      <c r="A10876" t="s">
        <v>16308</v>
      </c>
      <c r="B10876">
        <v>921</v>
      </c>
      <c r="C10876" s="3" t="str">
        <f>HYPERLINK("http://www.uniprot.org/uniprot/C6TKE4","tr|C6TKE4|C6TKE4_SOYBN")</f>
        <v>tr|C6TKE4|C6TKE4_SOYBN</v>
      </c>
      <c r="D10876" t="s">
        <v>210</v>
      </c>
      <c r="E10876">
        <v>65.14</v>
      </c>
      <c r="F10876">
        <v>307</v>
      </c>
      <c r="G10876">
        <v>107</v>
      </c>
      <c r="H10876">
        <v>1</v>
      </c>
      <c r="I10876">
        <v>1</v>
      </c>
      <c r="J10876">
        <v>918</v>
      </c>
      <c r="K10876">
        <v>1</v>
      </c>
      <c r="L10876">
        <v>1</v>
      </c>
      <c r="M10876">
        <v>274</v>
      </c>
      <c r="N10876" t="s">
        <v>18</v>
      </c>
      <c r="O10876" s="1">
        <v>2.0148599999999999E-101</v>
      </c>
      <c r="P10876">
        <v>961</v>
      </c>
    </row>
    <row r="10877" spans="1:16" x14ac:dyDescent="0.25">
      <c r="A10877" t="s">
        <v>16309</v>
      </c>
      <c r="B10877">
        <v>6420</v>
      </c>
      <c r="C10877" s="3" t="str">
        <f>HYPERLINK("http://www.uniprot.org/uniprot/K7LNA8","tr|K7LNA8|K7LNA8_SOYBN")</f>
        <v>tr|K7LNA8|K7LNA8_SOYBN</v>
      </c>
      <c r="D10877" t="s">
        <v>28</v>
      </c>
      <c r="E10877">
        <v>91.99</v>
      </c>
      <c r="F10877">
        <v>2136</v>
      </c>
      <c r="G10877">
        <v>171</v>
      </c>
      <c r="H10877">
        <v>3</v>
      </c>
      <c r="I10877">
        <v>19</v>
      </c>
      <c r="J10877">
        <v>6417</v>
      </c>
      <c r="K10877">
        <v>1</v>
      </c>
      <c r="L10877">
        <v>14</v>
      </c>
      <c r="M10877">
        <v>2130</v>
      </c>
      <c r="N10877" t="s">
        <v>18</v>
      </c>
      <c r="O10877">
        <v>0</v>
      </c>
      <c r="P10877">
        <v>10103</v>
      </c>
    </row>
    <row r="10878" spans="1:16" x14ac:dyDescent="0.25">
      <c r="A10878" t="s">
        <v>16310</v>
      </c>
      <c r="B10878">
        <v>363</v>
      </c>
      <c r="C10878" s="3" t="str">
        <f>HYPERLINK("http://www.uniprot.org/uniprot/G7K0N3","tr|G7K0N3|G7K0N3_MEDTR")</f>
        <v>tr|G7K0N3|G7K0N3_MEDTR</v>
      </c>
      <c r="D10878" t="s">
        <v>16192</v>
      </c>
      <c r="E10878">
        <v>40.86</v>
      </c>
      <c r="F10878">
        <v>115</v>
      </c>
      <c r="G10878">
        <v>68</v>
      </c>
      <c r="H10878">
        <v>1</v>
      </c>
      <c r="I10878">
        <v>4</v>
      </c>
      <c r="J10878">
        <v>345</v>
      </c>
      <c r="K10878">
        <v>1</v>
      </c>
      <c r="L10878">
        <v>1</v>
      </c>
      <c r="M10878">
        <v>109</v>
      </c>
      <c r="N10878" t="s">
        <v>18</v>
      </c>
      <c r="O10878" s="1">
        <v>1.9273599999999998E-9</v>
      </c>
      <c r="P10878">
        <v>163</v>
      </c>
    </row>
    <row r="10879" spans="1:16" x14ac:dyDescent="0.25">
      <c r="A10879" t="s">
        <v>16311</v>
      </c>
      <c r="B10879">
        <v>1620</v>
      </c>
      <c r="C10879" s="3" t="str">
        <f>HYPERLINK("http://www.uniprot.org/uniprot/G7L9G3","tr|G7L9G3|G7L9G3_MEDTR")</f>
        <v>tr|G7L9G3|G7L9G3_MEDTR</v>
      </c>
      <c r="D10879" t="s">
        <v>16312</v>
      </c>
      <c r="E10879">
        <v>69.739999999999995</v>
      </c>
      <c r="F10879">
        <v>542</v>
      </c>
      <c r="G10879">
        <v>164</v>
      </c>
      <c r="H10879">
        <v>3</v>
      </c>
      <c r="I10879">
        <v>1</v>
      </c>
      <c r="J10879">
        <v>1617</v>
      </c>
      <c r="K10879">
        <v>1</v>
      </c>
      <c r="L10879">
        <v>1</v>
      </c>
      <c r="M10879">
        <v>539</v>
      </c>
      <c r="N10879" t="s">
        <v>18</v>
      </c>
      <c r="O10879">
        <v>0</v>
      </c>
      <c r="P10879">
        <v>1777</v>
      </c>
    </row>
    <row r="10880" spans="1:16" x14ac:dyDescent="0.25">
      <c r="A10880" t="s">
        <v>16313</v>
      </c>
      <c r="B10880">
        <v>1161</v>
      </c>
      <c r="C10880" s="3" t="str">
        <f>HYPERLINK("http://www.uniprot.org/uniprot/I1MMF4","tr|I1MMF4|I1MMF4_SOYBN")</f>
        <v>tr|I1MMF4|I1MMF4_SOYBN</v>
      </c>
      <c r="D10880" t="s">
        <v>71</v>
      </c>
      <c r="E10880">
        <v>68.39</v>
      </c>
      <c r="F10880">
        <v>443</v>
      </c>
      <c r="G10880">
        <v>140</v>
      </c>
      <c r="H10880">
        <v>66</v>
      </c>
      <c r="I10880">
        <v>28</v>
      </c>
      <c r="J10880">
        <v>1158</v>
      </c>
      <c r="K10880">
        <v>1</v>
      </c>
      <c r="L10880">
        <v>67</v>
      </c>
      <c r="M10880">
        <v>509</v>
      </c>
      <c r="N10880" t="s">
        <v>18</v>
      </c>
      <c r="O10880" s="1">
        <v>2.01507E-150</v>
      </c>
      <c r="P10880">
        <v>1385</v>
      </c>
    </row>
    <row r="10881" spans="1:16" x14ac:dyDescent="0.25">
      <c r="A10881" t="s">
        <v>16314</v>
      </c>
      <c r="B10881">
        <v>555</v>
      </c>
      <c r="C10881" s="3" t="str">
        <f>HYPERLINK("http://www.uniprot.org/uniprot/M5XX83","tr|M5XX83|M5XX83_PRUPE")</f>
        <v>tr|M5XX83|M5XX83_PRUPE</v>
      </c>
      <c r="D10881" t="s">
        <v>16315</v>
      </c>
      <c r="E10881">
        <v>75.8</v>
      </c>
      <c r="F10881">
        <v>62</v>
      </c>
      <c r="G10881">
        <v>15</v>
      </c>
      <c r="H10881">
        <v>0</v>
      </c>
      <c r="I10881">
        <v>1</v>
      </c>
      <c r="J10881">
        <v>186</v>
      </c>
      <c r="K10881">
        <v>1</v>
      </c>
      <c r="L10881">
        <v>377</v>
      </c>
      <c r="M10881">
        <v>438</v>
      </c>
      <c r="N10881" t="s">
        <v>18</v>
      </c>
      <c r="O10881" s="1">
        <v>1.04751E-19</v>
      </c>
      <c r="P10881">
        <v>252</v>
      </c>
    </row>
    <row r="10882" spans="1:16" x14ac:dyDescent="0.25">
      <c r="A10882" t="s">
        <v>16316</v>
      </c>
      <c r="B10882">
        <v>1956</v>
      </c>
      <c r="C10882" s="3" t="str">
        <f>HYPERLINK("http://www.uniprot.org/uniprot/G7K110","tr|G7K110|G7K110_MEDTR")</f>
        <v>tr|G7K110|G7K110_MEDTR</v>
      </c>
      <c r="D10882" t="s">
        <v>16317</v>
      </c>
      <c r="E10882">
        <v>77.099999999999994</v>
      </c>
      <c r="F10882">
        <v>629</v>
      </c>
      <c r="G10882">
        <v>144</v>
      </c>
      <c r="H10882">
        <v>3</v>
      </c>
      <c r="I10882">
        <v>1</v>
      </c>
      <c r="J10882">
        <v>1878</v>
      </c>
      <c r="K10882">
        <v>1</v>
      </c>
      <c r="L10882">
        <v>1</v>
      </c>
      <c r="M10882">
        <v>628</v>
      </c>
      <c r="N10882" t="s">
        <v>18</v>
      </c>
      <c r="O10882">
        <v>0</v>
      </c>
      <c r="P10882">
        <v>2725</v>
      </c>
    </row>
    <row r="10883" spans="1:16" x14ac:dyDescent="0.25">
      <c r="A10883" t="s">
        <v>16318</v>
      </c>
      <c r="B10883">
        <v>1980</v>
      </c>
      <c r="C10883" s="3" t="str">
        <f>HYPERLINK("http://www.uniprot.org/uniprot/G7KS53","tr|G7KS53|G7KS53_MEDTR")</f>
        <v>tr|G7KS53|G7KS53_MEDTR</v>
      </c>
      <c r="D10883" t="s">
        <v>16319</v>
      </c>
      <c r="E10883">
        <v>65.67</v>
      </c>
      <c r="F10883">
        <v>504</v>
      </c>
      <c r="G10883">
        <v>173</v>
      </c>
      <c r="H10883">
        <v>2</v>
      </c>
      <c r="I10883">
        <v>1</v>
      </c>
      <c r="J10883">
        <v>1506</v>
      </c>
      <c r="K10883">
        <v>1</v>
      </c>
      <c r="L10883">
        <v>452</v>
      </c>
      <c r="M10883">
        <v>953</v>
      </c>
      <c r="N10883" t="s">
        <v>18</v>
      </c>
      <c r="O10883">
        <v>0</v>
      </c>
      <c r="P10883">
        <v>1651</v>
      </c>
    </row>
    <row r="10884" spans="1:16" x14ac:dyDescent="0.25">
      <c r="A10884" t="s">
        <v>16320</v>
      </c>
      <c r="B10884">
        <v>1080</v>
      </c>
      <c r="C10884" s="3" t="str">
        <f>HYPERLINK("http://www.uniprot.org/uniprot/I7AYC8","tr|I7AYC8|I7AYC8_PHAVU")</f>
        <v>tr|I7AYC8|I7AYC8_PHAVU</v>
      </c>
      <c r="D10884" t="s">
        <v>8181</v>
      </c>
      <c r="E10884">
        <v>24.03</v>
      </c>
      <c r="F10884">
        <v>337</v>
      </c>
      <c r="G10884">
        <v>256</v>
      </c>
      <c r="H10884">
        <v>36</v>
      </c>
      <c r="I10884">
        <v>118</v>
      </c>
      <c r="J10884">
        <v>1020</v>
      </c>
      <c r="K10884">
        <v>1</v>
      </c>
      <c r="L10884">
        <v>607</v>
      </c>
      <c r="M10884">
        <v>937</v>
      </c>
      <c r="N10884" t="s">
        <v>18</v>
      </c>
      <c r="O10884" s="1">
        <v>1.1286E-11</v>
      </c>
      <c r="P10884">
        <v>188</v>
      </c>
    </row>
    <row r="10885" spans="1:16" x14ac:dyDescent="0.25">
      <c r="A10885" t="s">
        <v>16321</v>
      </c>
      <c r="B10885">
        <v>1023</v>
      </c>
      <c r="C10885" s="3" t="str">
        <f>HYPERLINK("http://www.uniprot.org/uniprot/G7JK47","tr|G7JK47|G7JK47_MEDTR")</f>
        <v>tr|G7JK47|G7JK47_MEDTR</v>
      </c>
      <c r="D10885" t="s">
        <v>16322</v>
      </c>
      <c r="E10885">
        <v>63.92</v>
      </c>
      <c r="F10885">
        <v>377</v>
      </c>
      <c r="G10885">
        <v>136</v>
      </c>
      <c r="H10885">
        <v>37</v>
      </c>
      <c r="I10885">
        <v>1</v>
      </c>
      <c r="J10885">
        <v>1020</v>
      </c>
      <c r="K10885">
        <v>1</v>
      </c>
      <c r="L10885">
        <v>1</v>
      </c>
      <c r="M10885">
        <v>364</v>
      </c>
      <c r="N10885" t="s">
        <v>18</v>
      </c>
      <c r="O10885" s="1">
        <v>8.5365399999999997E-115</v>
      </c>
      <c r="P10885">
        <v>1077</v>
      </c>
    </row>
    <row r="10886" spans="1:16" x14ac:dyDescent="0.25">
      <c r="A10886" t="s">
        <v>16323</v>
      </c>
      <c r="B10886">
        <v>1578</v>
      </c>
      <c r="C10886" s="3" t="str">
        <f>HYPERLINK("http://www.uniprot.org/uniprot/M5Y187","tr|M5Y187|M5Y187_PRUPE")</f>
        <v>tr|M5Y187|M5Y187_PRUPE</v>
      </c>
      <c r="D10886" t="s">
        <v>6991</v>
      </c>
      <c r="E10886">
        <v>24.07</v>
      </c>
      <c r="F10886">
        <v>457</v>
      </c>
      <c r="G10886">
        <v>347</v>
      </c>
      <c r="H10886">
        <v>5</v>
      </c>
      <c r="I10886">
        <v>130</v>
      </c>
      <c r="J10886">
        <v>1485</v>
      </c>
      <c r="K10886">
        <v>1</v>
      </c>
      <c r="L10886">
        <v>200</v>
      </c>
      <c r="M10886">
        <v>620</v>
      </c>
      <c r="N10886" t="s">
        <v>18</v>
      </c>
      <c r="O10886" s="1">
        <v>2.37615E-33</v>
      </c>
      <c r="P10886">
        <v>377</v>
      </c>
    </row>
    <row r="10887" spans="1:16" x14ac:dyDescent="0.25">
      <c r="A10887" t="s">
        <v>16324</v>
      </c>
      <c r="B10887">
        <v>531</v>
      </c>
      <c r="C10887" s="3" t="str">
        <f>HYPERLINK("http://www.uniprot.org/uniprot/G8A0R2","tr|G8A0R2|G8A0R2_MEDTR")</f>
        <v>tr|G8A0R2|G8A0R2_MEDTR</v>
      </c>
      <c r="D10887" t="s">
        <v>15047</v>
      </c>
      <c r="E10887">
        <v>82.24</v>
      </c>
      <c r="F10887">
        <v>169</v>
      </c>
      <c r="G10887">
        <v>30</v>
      </c>
      <c r="H10887">
        <v>2</v>
      </c>
      <c r="I10887">
        <v>1</v>
      </c>
      <c r="J10887">
        <v>501</v>
      </c>
      <c r="K10887">
        <v>1</v>
      </c>
      <c r="L10887">
        <v>92</v>
      </c>
      <c r="M10887">
        <v>260</v>
      </c>
      <c r="N10887" t="s">
        <v>18</v>
      </c>
      <c r="O10887" s="1">
        <v>5.5472600000000002E-73</v>
      </c>
      <c r="P10887">
        <v>711</v>
      </c>
    </row>
    <row r="10888" spans="1:16" x14ac:dyDescent="0.25">
      <c r="A10888" t="s">
        <v>16325</v>
      </c>
      <c r="B10888">
        <v>2547</v>
      </c>
      <c r="C10888" s="3" t="str">
        <f>HYPERLINK("http://www.uniprot.org/uniprot/K7LVT9","tr|K7LVT9|K7LVT9_SOYBN")</f>
        <v>tr|K7LVT9|K7LVT9_SOYBN</v>
      </c>
      <c r="D10888" t="s">
        <v>28</v>
      </c>
      <c r="E10888">
        <v>63.26</v>
      </c>
      <c r="F10888">
        <v>961</v>
      </c>
      <c r="G10888">
        <v>353</v>
      </c>
      <c r="H10888">
        <v>113</v>
      </c>
      <c r="I10888">
        <v>1</v>
      </c>
      <c r="J10888">
        <v>2544</v>
      </c>
      <c r="K10888">
        <v>1</v>
      </c>
      <c r="L10888">
        <v>1</v>
      </c>
      <c r="M10888">
        <v>952</v>
      </c>
      <c r="N10888" t="s">
        <v>18</v>
      </c>
      <c r="O10888">
        <v>0</v>
      </c>
      <c r="P10888">
        <v>2914</v>
      </c>
    </row>
    <row r="10889" spans="1:16" x14ac:dyDescent="0.25">
      <c r="A10889" t="s">
        <v>16326</v>
      </c>
      <c r="B10889">
        <v>1224</v>
      </c>
      <c r="C10889" s="3" t="str">
        <f>HYPERLINK("http://www.uniprot.org/uniprot/C9WEK2","tr|C9WEK2|C9WEK2_MEDSA")</f>
        <v>tr|C9WEK2|C9WEK2_MEDSA</v>
      </c>
      <c r="D10889" t="s">
        <v>16327</v>
      </c>
      <c r="E10889">
        <v>75.98</v>
      </c>
      <c r="F10889">
        <v>408</v>
      </c>
      <c r="G10889">
        <v>98</v>
      </c>
      <c r="H10889">
        <v>1</v>
      </c>
      <c r="I10889">
        <v>1</v>
      </c>
      <c r="J10889">
        <v>1221</v>
      </c>
      <c r="K10889">
        <v>1</v>
      </c>
      <c r="L10889">
        <v>1</v>
      </c>
      <c r="M10889">
        <v>408</v>
      </c>
      <c r="N10889" t="s">
        <v>18</v>
      </c>
      <c r="O10889" s="1">
        <v>1.0721E-165</v>
      </c>
      <c r="P10889">
        <v>1517</v>
      </c>
    </row>
    <row r="10890" spans="1:16" x14ac:dyDescent="0.25">
      <c r="A10890" t="s">
        <v>16328</v>
      </c>
      <c r="B10890">
        <v>1347</v>
      </c>
      <c r="C10890" s="3" t="str">
        <f>HYPERLINK("http://www.uniprot.org/uniprot/I3RZX9","tr|I3RZX9|I3RZX9_LOTJA")</f>
        <v>tr|I3RZX9|I3RZX9_LOTJA</v>
      </c>
      <c r="D10890" t="s">
        <v>93</v>
      </c>
      <c r="E10890">
        <v>78.98</v>
      </c>
      <c r="F10890">
        <v>471</v>
      </c>
      <c r="G10890">
        <v>99</v>
      </c>
      <c r="H10890">
        <v>23</v>
      </c>
      <c r="I10890">
        <v>1</v>
      </c>
      <c r="J10890">
        <v>1344</v>
      </c>
      <c r="K10890">
        <v>1</v>
      </c>
      <c r="L10890">
        <v>1</v>
      </c>
      <c r="M10890">
        <v>457</v>
      </c>
      <c r="N10890" t="s">
        <v>18</v>
      </c>
      <c r="O10890">
        <v>0</v>
      </c>
      <c r="P10890">
        <v>1871</v>
      </c>
    </row>
    <row r="10891" spans="1:16" x14ac:dyDescent="0.25">
      <c r="A10891" t="s">
        <v>16329</v>
      </c>
      <c r="B10891">
        <v>2232</v>
      </c>
      <c r="C10891" s="3" t="str">
        <f>HYPERLINK("http://www.uniprot.org/uniprot/I1JJ86","tr|I1JJ86|I1JJ86_SOYBN")</f>
        <v>tr|I1JJ86|I1JJ86_SOYBN</v>
      </c>
      <c r="D10891" t="s">
        <v>28</v>
      </c>
      <c r="E10891">
        <v>83.04</v>
      </c>
      <c r="F10891">
        <v>749</v>
      </c>
      <c r="G10891">
        <v>127</v>
      </c>
      <c r="H10891">
        <v>6</v>
      </c>
      <c r="I10891">
        <v>1</v>
      </c>
      <c r="J10891">
        <v>2229</v>
      </c>
      <c r="K10891">
        <v>1</v>
      </c>
      <c r="L10891">
        <v>1</v>
      </c>
      <c r="M10891">
        <v>746</v>
      </c>
      <c r="N10891" t="s">
        <v>18</v>
      </c>
      <c r="O10891">
        <v>0</v>
      </c>
      <c r="P10891">
        <v>3155</v>
      </c>
    </row>
    <row r="10892" spans="1:16" x14ac:dyDescent="0.25">
      <c r="A10892" t="s">
        <v>16330</v>
      </c>
      <c r="B10892">
        <v>1062</v>
      </c>
      <c r="C10892" s="3" t="str">
        <f>HYPERLINK("http://www.uniprot.org/uniprot/C6T7M0","tr|C6T7M0|C6T7M0_SOYBN")</f>
        <v>tr|C6T7M0|C6T7M0_SOYBN</v>
      </c>
      <c r="D10892" t="s">
        <v>210</v>
      </c>
      <c r="E10892">
        <v>76.849999999999994</v>
      </c>
      <c r="F10892">
        <v>324</v>
      </c>
      <c r="G10892">
        <v>75</v>
      </c>
      <c r="H10892">
        <v>0</v>
      </c>
      <c r="I10892">
        <v>88</v>
      </c>
      <c r="J10892">
        <v>1059</v>
      </c>
      <c r="K10892">
        <v>1</v>
      </c>
      <c r="L10892">
        <v>26</v>
      </c>
      <c r="M10892">
        <v>349</v>
      </c>
      <c r="N10892" t="s">
        <v>18</v>
      </c>
      <c r="O10892" s="1">
        <v>1.4403200000000001E-144</v>
      </c>
      <c r="P10892">
        <v>1334</v>
      </c>
    </row>
    <row r="10893" spans="1:16" x14ac:dyDescent="0.25">
      <c r="A10893" t="s">
        <v>16331</v>
      </c>
      <c r="B10893">
        <v>1008</v>
      </c>
      <c r="C10893" s="3" t="str">
        <f>HYPERLINK("http://www.uniprot.org/uniprot/A2Q4V2","tr|A2Q4V2|A2Q4V2_MEDTR")</f>
        <v>tr|A2Q4V2|A2Q4V2_MEDTR</v>
      </c>
      <c r="D10893" t="s">
        <v>16332</v>
      </c>
      <c r="E10893">
        <v>77.92</v>
      </c>
      <c r="F10893">
        <v>308</v>
      </c>
      <c r="G10893">
        <v>68</v>
      </c>
      <c r="H10893">
        <v>2</v>
      </c>
      <c r="I10893">
        <v>52</v>
      </c>
      <c r="J10893">
        <v>969</v>
      </c>
      <c r="K10893">
        <v>1</v>
      </c>
      <c r="L10893">
        <v>23</v>
      </c>
      <c r="M10893">
        <v>330</v>
      </c>
      <c r="N10893" t="s">
        <v>18</v>
      </c>
      <c r="O10893" s="1">
        <v>3.2481399999999999E-135</v>
      </c>
      <c r="P10893">
        <v>1253</v>
      </c>
    </row>
    <row r="10894" spans="1:16" x14ac:dyDescent="0.25">
      <c r="A10894" t="s">
        <v>16333</v>
      </c>
      <c r="B10894">
        <v>324</v>
      </c>
      <c r="C10894" s="3" t="str">
        <f>HYPERLINK("http://www.uniprot.org/uniprot/I3ST16","tr|I3ST16|I3ST16_LOTJA")</f>
        <v>tr|I3ST16|I3ST16_LOTJA</v>
      </c>
      <c r="D10894" t="s">
        <v>2200</v>
      </c>
      <c r="E10894">
        <v>83.51</v>
      </c>
      <c r="F10894">
        <v>91</v>
      </c>
      <c r="G10894">
        <v>15</v>
      </c>
      <c r="H10894">
        <v>0</v>
      </c>
      <c r="I10894">
        <v>1</v>
      </c>
      <c r="J10894">
        <v>273</v>
      </c>
      <c r="K10894">
        <v>1</v>
      </c>
      <c r="L10894">
        <v>1</v>
      </c>
      <c r="M10894">
        <v>91</v>
      </c>
      <c r="N10894" t="s">
        <v>18</v>
      </c>
      <c r="O10894" s="1">
        <v>7.6663600000000002E-38</v>
      </c>
      <c r="P10894">
        <v>408</v>
      </c>
    </row>
    <row r="10895" spans="1:16" x14ac:dyDescent="0.25">
      <c r="A10895" t="s">
        <v>16334</v>
      </c>
      <c r="B10895">
        <v>744</v>
      </c>
      <c r="C10895" s="3" t="str">
        <f>HYPERLINK("http://www.uniprot.org/uniprot/G7I684","tr|G7I684|G7I684_MEDTR")</f>
        <v>tr|G7I684|G7I684_MEDTR</v>
      </c>
      <c r="D10895" t="s">
        <v>16335</v>
      </c>
      <c r="E10895">
        <v>93.52</v>
      </c>
      <c r="F10895">
        <v>247</v>
      </c>
      <c r="G10895">
        <v>16</v>
      </c>
      <c r="H10895">
        <v>0</v>
      </c>
      <c r="I10895">
        <v>1</v>
      </c>
      <c r="J10895">
        <v>741</v>
      </c>
      <c r="K10895">
        <v>1</v>
      </c>
      <c r="L10895">
        <v>1</v>
      </c>
      <c r="M10895">
        <v>247</v>
      </c>
      <c r="N10895" t="s">
        <v>18</v>
      </c>
      <c r="O10895" s="1">
        <v>9.22359E-127</v>
      </c>
      <c r="P10895">
        <v>1178</v>
      </c>
    </row>
    <row r="10896" spans="1:16" x14ac:dyDescent="0.25">
      <c r="A10896" t="s">
        <v>16336</v>
      </c>
      <c r="B10896">
        <v>576</v>
      </c>
      <c r="C10896" s="3" t="str">
        <f>HYPERLINK("http://www.uniprot.org/uniprot/I1L3Q7","tr|I1L3Q7|I1L3Q7_SOYBN")</f>
        <v>tr|I1L3Q7|I1L3Q7_SOYBN</v>
      </c>
      <c r="D10896" t="s">
        <v>28</v>
      </c>
      <c r="E10896">
        <v>69.14</v>
      </c>
      <c r="F10896">
        <v>188</v>
      </c>
      <c r="G10896">
        <v>58</v>
      </c>
      <c r="H10896">
        <v>0</v>
      </c>
      <c r="I10896">
        <v>1</v>
      </c>
      <c r="J10896">
        <v>564</v>
      </c>
      <c r="K10896">
        <v>1</v>
      </c>
      <c r="L10896">
        <v>176</v>
      </c>
      <c r="M10896">
        <v>363</v>
      </c>
      <c r="N10896" t="s">
        <v>18</v>
      </c>
      <c r="O10896" s="1">
        <v>6.9798399999999996E-73</v>
      </c>
      <c r="P10896">
        <v>711</v>
      </c>
    </row>
    <row r="10897" spans="1:16" x14ac:dyDescent="0.25">
      <c r="A10897" t="s">
        <v>16337</v>
      </c>
      <c r="B10897">
        <v>1134</v>
      </c>
      <c r="C10897" s="3" t="str">
        <f>HYPERLINK("http://www.uniprot.org/uniprot/K7LD67","tr|K7LD67|K7LD67_SOYBN")</f>
        <v>tr|K7LD67|K7LD67_SOYBN</v>
      </c>
      <c r="D10897" t="s">
        <v>117</v>
      </c>
      <c r="E10897">
        <v>98.93</v>
      </c>
      <c r="F10897">
        <v>377</v>
      </c>
      <c r="G10897">
        <v>4</v>
      </c>
      <c r="H10897">
        <v>0</v>
      </c>
      <c r="I10897">
        <v>1</v>
      </c>
      <c r="J10897">
        <v>1131</v>
      </c>
      <c r="K10897">
        <v>1</v>
      </c>
      <c r="L10897">
        <v>1</v>
      </c>
      <c r="M10897">
        <v>377</v>
      </c>
      <c r="N10897" t="s">
        <v>18</v>
      </c>
      <c r="O10897">
        <v>0</v>
      </c>
      <c r="P10897">
        <v>1945</v>
      </c>
    </row>
    <row r="10898" spans="1:16" x14ac:dyDescent="0.25">
      <c r="A10898" t="s">
        <v>16338</v>
      </c>
      <c r="B10898">
        <v>930</v>
      </c>
      <c r="C10898" s="3" t="str">
        <f>HYPERLINK("http://www.uniprot.org/uniprot/I1KKX2","tr|I1KKX2|I1KKX2_SOYBN")</f>
        <v>tr|I1KKX2|I1KKX2_SOYBN</v>
      </c>
      <c r="D10898" t="s">
        <v>28</v>
      </c>
      <c r="E10898">
        <v>77.52</v>
      </c>
      <c r="F10898">
        <v>307</v>
      </c>
      <c r="G10898">
        <v>69</v>
      </c>
      <c r="H10898">
        <v>0</v>
      </c>
      <c r="I10898">
        <v>4</v>
      </c>
      <c r="J10898">
        <v>924</v>
      </c>
      <c r="K10898">
        <v>1</v>
      </c>
      <c r="L10898">
        <v>4</v>
      </c>
      <c r="M10898">
        <v>310</v>
      </c>
      <c r="N10898" t="s">
        <v>18</v>
      </c>
      <c r="O10898" s="1">
        <v>2.1773499999999999E-127</v>
      </c>
      <c r="P10898">
        <v>1185</v>
      </c>
    </row>
    <row r="10899" spans="1:16" x14ac:dyDescent="0.25">
      <c r="A10899" t="s">
        <v>16339</v>
      </c>
      <c r="B10899">
        <v>651</v>
      </c>
      <c r="C10899" s="3" t="str">
        <f>HYPERLINK("http://www.uniprot.org/uniprot/G7J2M2","tr|G7J2M2|G7J2M2_MEDTR")</f>
        <v>tr|G7J2M2|G7J2M2_MEDTR</v>
      </c>
      <c r="D10899" t="s">
        <v>16340</v>
      </c>
      <c r="E10899">
        <v>61.11</v>
      </c>
      <c r="F10899">
        <v>216</v>
      </c>
      <c r="G10899">
        <v>84</v>
      </c>
      <c r="H10899">
        <v>0</v>
      </c>
      <c r="I10899">
        <v>1</v>
      </c>
      <c r="J10899">
        <v>648</v>
      </c>
      <c r="K10899">
        <v>1</v>
      </c>
      <c r="L10899">
        <v>72</v>
      </c>
      <c r="M10899">
        <v>273</v>
      </c>
      <c r="N10899" t="s">
        <v>18</v>
      </c>
      <c r="O10899" s="1">
        <v>2.62316E-62</v>
      </c>
      <c r="P10899">
        <v>621</v>
      </c>
    </row>
    <row r="10900" spans="1:16" x14ac:dyDescent="0.25">
      <c r="A10900" t="s">
        <v>16341</v>
      </c>
      <c r="B10900">
        <v>594</v>
      </c>
      <c r="C10900" s="3" t="str">
        <f>HYPERLINK("http://www.uniprot.org/uniprot/I3SLZ5","tr|I3SLZ5|I3SLZ5_MEDTR")</f>
        <v>tr|I3SLZ5|I3SLZ5_MEDTR</v>
      </c>
      <c r="D10900" t="s">
        <v>22</v>
      </c>
      <c r="E10900">
        <v>80.900000000000006</v>
      </c>
      <c r="F10900">
        <v>199</v>
      </c>
      <c r="G10900">
        <v>38</v>
      </c>
      <c r="H10900">
        <v>2</v>
      </c>
      <c r="I10900">
        <v>1</v>
      </c>
      <c r="J10900">
        <v>591</v>
      </c>
      <c r="K10900">
        <v>1</v>
      </c>
      <c r="L10900">
        <v>1</v>
      </c>
      <c r="M10900">
        <v>199</v>
      </c>
      <c r="N10900" t="s">
        <v>18</v>
      </c>
      <c r="O10900" s="1">
        <v>4.7210899999999998E-91</v>
      </c>
      <c r="P10900">
        <v>868</v>
      </c>
    </row>
    <row r="10901" spans="1:16" x14ac:dyDescent="0.25">
      <c r="A10901" t="s">
        <v>16342</v>
      </c>
      <c r="B10901">
        <v>3129</v>
      </c>
      <c r="C10901" s="3" t="str">
        <f>HYPERLINK("http://www.uniprot.org/uniprot/G7IXI3","tr|G7IXI3|G7IXI3_MEDTR")</f>
        <v>tr|G7IXI3|G7IXI3_MEDTR</v>
      </c>
      <c r="D10901" t="s">
        <v>16343</v>
      </c>
      <c r="E10901">
        <v>87.32</v>
      </c>
      <c r="F10901">
        <v>1065</v>
      </c>
      <c r="G10901">
        <v>135</v>
      </c>
      <c r="H10901">
        <v>23</v>
      </c>
      <c r="I10901">
        <v>1</v>
      </c>
      <c r="J10901">
        <v>3126</v>
      </c>
      <c r="K10901">
        <v>1</v>
      </c>
      <c r="L10901">
        <v>1</v>
      </c>
      <c r="M10901">
        <v>1065</v>
      </c>
      <c r="N10901" t="s">
        <v>18</v>
      </c>
      <c r="O10901">
        <v>0</v>
      </c>
      <c r="P10901">
        <v>4810</v>
      </c>
    </row>
    <row r="10902" spans="1:16" x14ac:dyDescent="0.25">
      <c r="A10902" t="s">
        <v>16344</v>
      </c>
      <c r="B10902">
        <v>606</v>
      </c>
      <c r="C10902" s="3" t="str">
        <f>HYPERLINK("http://www.uniprot.org/uniprot/I1KLT9","tr|I1KLT9|I1KLT9_SOYBN")</f>
        <v>tr|I1KLT9|I1KLT9_SOYBN</v>
      </c>
      <c r="D10902" t="s">
        <v>28</v>
      </c>
      <c r="E10902">
        <v>81</v>
      </c>
      <c r="F10902">
        <v>100</v>
      </c>
      <c r="G10902">
        <v>19</v>
      </c>
      <c r="H10902">
        <v>0</v>
      </c>
      <c r="I10902">
        <v>1</v>
      </c>
      <c r="J10902">
        <v>300</v>
      </c>
      <c r="K10902">
        <v>1</v>
      </c>
      <c r="L10902">
        <v>1</v>
      </c>
      <c r="M10902">
        <v>100</v>
      </c>
      <c r="N10902" t="s">
        <v>18</v>
      </c>
      <c r="O10902" s="1">
        <v>2.4546500000000002E-37</v>
      </c>
      <c r="P10902">
        <v>405</v>
      </c>
    </row>
    <row r="10903" spans="1:16" x14ac:dyDescent="0.25">
      <c r="A10903" t="s">
        <v>16345</v>
      </c>
      <c r="B10903">
        <v>1089</v>
      </c>
      <c r="C10903" s="3" t="str">
        <f>HYPERLINK("http://www.uniprot.org/uniprot/I1LMG6","tr|I1LMG6|I1LMG6_SOYBN")</f>
        <v>tr|I1LMG6|I1LMG6_SOYBN</v>
      </c>
      <c r="D10903" t="s">
        <v>28</v>
      </c>
      <c r="E10903">
        <v>78.78</v>
      </c>
      <c r="F10903">
        <v>363</v>
      </c>
      <c r="G10903">
        <v>77</v>
      </c>
      <c r="H10903">
        <v>3</v>
      </c>
      <c r="I10903">
        <v>1</v>
      </c>
      <c r="J10903">
        <v>1080</v>
      </c>
      <c r="K10903">
        <v>1</v>
      </c>
      <c r="L10903">
        <v>85</v>
      </c>
      <c r="M10903">
        <v>443</v>
      </c>
      <c r="N10903" t="s">
        <v>18</v>
      </c>
      <c r="O10903" s="1">
        <v>2.4397600000000001E-163</v>
      </c>
      <c r="P10903">
        <v>1496</v>
      </c>
    </row>
    <row r="10904" spans="1:16" x14ac:dyDescent="0.25">
      <c r="A10904" t="s">
        <v>16346</v>
      </c>
      <c r="B10904">
        <v>261</v>
      </c>
      <c r="C10904" s="3" t="str">
        <f>HYPERLINK("http://www.uniprot.org/uniprot/G7L8N0","tr|G7L8N0|G7L8N0_MEDTR")</f>
        <v>tr|G7L8N0|G7L8N0_MEDTR</v>
      </c>
      <c r="D10904" t="s">
        <v>378</v>
      </c>
      <c r="E10904">
        <v>57.5</v>
      </c>
      <c r="F10904">
        <v>40</v>
      </c>
      <c r="G10904">
        <v>17</v>
      </c>
      <c r="H10904">
        <v>0</v>
      </c>
      <c r="I10904">
        <v>112</v>
      </c>
      <c r="J10904">
        <v>231</v>
      </c>
      <c r="K10904">
        <v>1</v>
      </c>
      <c r="L10904">
        <v>56</v>
      </c>
      <c r="M10904">
        <v>95</v>
      </c>
      <c r="N10904" t="s">
        <v>18</v>
      </c>
      <c r="O10904" s="1">
        <v>5.2318400000000001E-7</v>
      </c>
      <c r="P10904">
        <v>142</v>
      </c>
    </row>
    <row r="10905" spans="1:16" x14ac:dyDescent="0.25">
      <c r="A10905" t="s">
        <v>16347</v>
      </c>
      <c r="B10905">
        <v>3702</v>
      </c>
      <c r="C10905" s="3" t="str">
        <f>HYPERLINK("http://www.uniprot.org/uniprot/G7KFQ2","tr|G7KFQ2|G7KFQ2_MEDTR")</f>
        <v>tr|G7KFQ2|G7KFQ2_MEDTR</v>
      </c>
      <c r="D10905" t="s">
        <v>16348</v>
      </c>
      <c r="E10905">
        <v>72.290000000000006</v>
      </c>
      <c r="F10905">
        <v>924</v>
      </c>
      <c r="G10905">
        <v>256</v>
      </c>
      <c r="H10905">
        <v>4</v>
      </c>
      <c r="I10905">
        <v>1</v>
      </c>
      <c r="J10905">
        <v>2760</v>
      </c>
      <c r="K10905">
        <v>1</v>
      </c>
      <c r="L10905">
        <v>1</v>
      </c>
      <c r="M10905">
        <v>924</v>
      </c>
      <c r="N10905" t="s">
        <v>18</v>
      </c>
      <c r="O10905">
        <v>0</v>
      </c>
      <c r="P10905">
        <v>3485</v>
      </c>
    </row>
    <row r="10906" spans="1:16" x14ac:dyDescent="0.25">
      <c r="A10906" t="s">
        <v>16349</v>
      </c>
      <c r="B10906">
        <v>1365</v>
      </c>
      <c r="C10906" s="3" t="str">
        <f>HYPERLINK("http://www.uniprot.org/uniprot/G7L9G5","tr|G7L9G5|G7L9G5_MEDTR")</f>
        <v>tr|G7L9G5|G7L9G5_MEDTR</v>
      </c>
      <c r="D10906" t="s">
        <v>16273</v>
      </c>
      <c r="E10906">
        <v>75.16</v>
      </c>
      <c r="F10906">
        <v>455</v>
      </c>
      <c r="G10906">
        <v>113</v>
      </c>
      <c r="H10906">
        <v>2</v>
      </c>
      <c r="I10906">
        <v>1</v>
      </c>
      <c r="J10906">
        <v>1359</v>
      </c>
      <c r="K10906">
        <v>1</v>
      </c>
      <c r="L10906">
        <v>70</v>
      </c>
      <c r="M10906">
        <v>524</v>
      </c>
      <c r="N10906" t="s">
        <v>18</v>
      </c>
      <c r="O10906">
        <v>0</v>
      </c>
      <c r="P10906">
        <v>1821</v>
      </c>
    </row>
    <row r="10907" spans="1:16" x14ac:dyDescent="0.25">
      <c r="A10907" t="s">
        <v>16350</v>
      </c>
      <c r="B10907">
        <v>1209</v>
      </c>
      <c r="C10907" s="3" t="str">
        <f>HYPERLINK("http://www.uniprot.org/uniprot/I3T2U0","tr|I3T2U0|I3T2U0_MEDTR")</f>
        <v>tr|I3T2U0|I3T2U0_MEDTR</v>
      </c>
      <c r="D10907" t="s">
        <v>22</v>
      </c>
      <c r="E10907">
        <v>80</v>
      </c>
      <c r="F10907">
        <v>365</v>
      </c>
      <c r="G10907">
        <v>73</v>
      </c>
      <c r="H10907">
        <v>1</v>
      </c>
      <c r="I10907">
        <v>106</v>
      </c>
      <c r="J10907">
        <v>1197</v>
      </c>
      <c r="K10907">
        <v>1</v>
      </c>
      <c r="L10907">
        <v>36</v>
      </c>
      <c r="M10907">
        <v>371</v>
      </c>
      <c r="N10907" t="s">
        <v>18</v>
      </c>
      <c r="O10907" s="1">
        <v>2.4240600000000001E-162</v>
      </c>
      <c r="P10907">
        <v>1488</v>
      </c>
    </row>
    <row r="10908" spans="1:16" x14ac:dyDescent="0.25">
      <c r="A10908" t="s">
        <v>16351</v>
      </c>
      <c r="B10908">
        <v>411</v>
      </c>
      <c r="C10908" s="3" t="str">
        <f>HYPERLINK("http://www.uniprot.org/uniprot/I1MSG5","tr|I1MSG5|I1MSG5_SOYBN")</f>
        <v>tr|I1MSG5|I1MSG5_SOYBN</v>
      </c>
      <c r="D10908" t="s">
        <v>71</v>
      </c>
      <c r="E10908">
        <v>67.36</v>
      </c>
      <c r="F10908">
        <v>144</v>
      </c>
      <c r="G10908">
        <v>47</v>
      </c>
      <c r="H10908">
        <v>19</v>
      </c>
      <c r="I10908">
        <v>7</v>
      </c>
      <c r="J10908">
        <v>381</v>
      </c>
      <c r="K10908">
        <v>1</v>
      </c>
      <c r="L10908">
        <v>537</v>
      </c>
      <c r="M10908">
        <v>680</v>
      </c>
      <c r="N10908" t="s">
        <v>18</v>
      </c>
      <c r="O10908" s="1">
        <v>4.1557E-47</v>
      </c>
      <c r="P10908">
        <v>482</v>
      </c>
    </row>
    <row r="10909" spans="1:16" x14ac:dyDescent="0.25">
      <c r="A10909" t="s">
        <v>16352</v>
      </c>
      <c r="B10909">
        <v>1044</v>
      </c>
      <c r="C10909" s="3" t="str">
        <f>HYPERLINK("http://www.uniprot.org/uniprot/G7K109","tr|G7K109|G7K109_MEDTR")</f>
        <v>tr|G7K109|G7K109_MEDTR</v>
      </c>
      <c r="D10909" t="s">
        <v>16353</v>
      </c>
      <c r="E10909">
        <v>85.84</v>
      </c>
      <c r="F10909">
        <v>318</v>
      </c>
      <c r="G10909">
        <v>45</v>
      </c>
      <c r="H10909">
        <v>0</v>
      </c>
      <c r="I10909">
        <v>13</v>
      </c>
      <c r="J10909">
        <v>966</v>
      </c>
      <c r="K10909">
        <v>1</v>
      </c>
      <c r="L10909">
        <v>6</v>
      </c>
      <c r="M10909">
        <v>317</v>
      </c>
      <c r="N10909" t="s">
        <v>18</v>
      </c>
      <c r="O10909" s="1">
        <v>3.9236700000000001E-155</v>
      </c>
      <c r="P10909">
        <v>1425</v>
      </c>
    </row>
    <row r="10910" spans="1:16" x14ac:dyDescent="0.25">
      <c r="A10910" t="s">
        <v>16354</v>
      </c>
      <c r="B10910">
        <v>3894</v>
      </c>
      <c r="C10910" s="3" t="str">
        <f>HYPERLINK("http://www.uniprot.org/uniprot/G7KS52","tr|G7KS52|G7KS52_MEDTR")</f>
        <v>tr|G7KS52|G7KS52_MEDTR</v>
      </c>
      <c r="D10910" t="s">
        <v>16355</v>
      </c>
      <c r="E10910">
        <v>73.14</v>
      </c>
      <c r="F10910">
        <v>1307</v>
      </c>
      <c r="G10910">
        <v>351</v>
      </c>
      <c r="H10910">
        <v>14</v>
      </c>
      <c r="I10910">
        <v>10</v>
      </c>
      <c r="J10910">
        <v>3888</v>
      </c>
      <c r="K10910">
        <v>1</v>
      </c>
      <c r="L10910">
        <v>5</v>
      </c>
      <c r="M10910">
        <v>1230</v>
      </c>
      <c r="N10910" t="s">
        <v>18</v>
      </c>
      <c r="O10910">
        <v>0</v>
      </c>
      <c r="P10910">
        <v>4678</v>
      </c>
    </row>
    <row r="10911" spans="1:16" x14ac:dyDescent="0.25">
      <c r="A10911" t="s">
        <v>16356</v>
      </c>
      <c r="B10911">
        <v>354</v>
      </c>
      <c r="C10911" s="3" t="str">
        <f>HYPERLINK("http://www.uniprot.org/uniprot/K7LIK3","tr|K7LIK3|K7LIK3_SOYBN")</f>
        <v>tr|K7LIK3|K7LIK3_SOYBN</v>
      </c>
      <c r="D10911" t="s">
        <v>28</v>
      </c>
      <c r="E10911">
        <v>47.56</v>
      </c>
      <c r="F10911">
        <v>82</v>
      </c>
      <c r="G10911">
        <v>43</v>
      </c>
      <c r="H10911">
        <v>1</v>
      </c>
      <c r="I10911">
        <v>79</v>
      </c>
      <c r="J10911">
        <v>321</v>
      </c>
      <c r="K10911">
        <v>1</v>
      </c>
      <c r="L10911">
        <v>23</v>
      </c>
      <c r="M10911">
        <v>100</v>
      </c>
      <c r="N10911" t="s">
        <v>18</v>
      </c>
      <c r="O10911" s="1">
        <v>2.1585800000000001E-8</v>
      </c>
      <c r="P10911">
        <v>154</v>
      </c>
    </row>
    <row r="10912" spans="1:16" x14ac:dyDescent="0.25">
      <c r="A10912" t="s">
        <v>16357</v>
      </c>
      <c r="B10912">
        <v>1464</v>
      </c>
      <c r="C10912" s="3" t="str">
        <f>HYPERLINK("http://www.uniprot.org/uniprot/G7JK51","tr|G7JK51|G7JK51_MEDTR")</f>
        <v>tr|G7JK51|G7JK51_MEDTR</v>
      </c>
      <c r="D10912" t="s">
        <v>16358</v>
      </c>
      <c r="E10912">
        <v>83.11</v>
      </c>
      <c r="F10912">
        <v>468</v>
      </c>
      <c r="G10912">
        <v>79</v>
      </c>
      <c r="H10912">
        <v>1</v>
      </c>
      <c r="I10912">
        <v>61</v>
      </c>
      <c r="J10912">
        <v>1461</v>
      </c>
      <c r="K10912">
        <v>1</v>
      </c>
      <c r="L10912">
        <v>20</v>
      </c>
      <c r="M10912">
        <v>487</v>
      </c>
      <c r="N10912" t="s">
        <v>18</v>
      </c>
      <c r="O10912">
        <v>0</v>
      </c>
      <c r="P10912">
        <v>2112</v>
      </c>
    </row>
    <row r="10913" spans="1:16" x14ac:dyDescent="0.25">
      <c r="A10913" t="s">
        <v>16359</v>
      </c>
      <c r="B10913">
        <v>1149</v>
      </c>
      <c r="C10913" s="3" t="str">
        <f>HYPERLINK("http://www.uniprot.org/uniprot/I1M1P7","tr|I1M1P7|I1M1P7_SOYBN")</f>
        <v>tr|I1M1P7|I1M1P7_SOYBN</v>
      </c>
      <c r="D10913" t="s">
        <v>117</v>
      </c>
      <c r="E10913">
        <v>60.57</v>
      </c>
      <c r="F10913">
        <v>383</v>
      </c>
      <c r="G10913">
        <v>151</v>
      </c>
      <c r="H10913">
        <v>3</v>
      </c>
      <c r="I10913">
        <v>1</v>
      </c>
      <c r="J10913">
        <v>1140</v>
      </c>
      <c r="K10913">
        <v>1</v>
      </c>
      <c r="L10913">
        <v>2</v>
      </c>
      <c r="M10913">
        <v>382</v>
      </c>
      <c r="N10913" t="s">
        <v>18</v>
      </c>
      <c r="O10913" s="1">
        <v>7.3269500000000002E-129</v>
      </c>
      <c r="P10913">
        <v>1199</v>
      </c>
    </row>
    <row r="10914" spans="1:16" x14ac:dyDescent="0.25">
      <c r="A10914" t="s">
        <v>16360</v>
      </c>
      <c r="B10914">
        <v>1200</v>
      </c>
      <c r="C10914" s="3" t="str">
        <f>HYPERLINK("http://www.uniprot.org/uniprot/G7IHK3","tr|G7IHK3|G7IHK3_MEDTR")</f>
        <v>tr|G7IHK3|G7IHK3_MEDTR</v>
      </c>
      <c r="D10914" t="s">
        <v>16361</v>
      </c>
      <c r="E10914">
        <v>82.46</v>
      </c>
      <c r="F10914">
        <v>405</v>
      </c>
      <c r="G10914">
        <v>71</v>
      </c>
      <c r="H10914">
        <v>6</v>
      </c>
      <c r="I10914">
        <v>1</v>
      </c>
      <c r="J10914">
        <v>1197</v>
      </c>
      <c r="K10914">
        <v>1</v>
      </c>
      <c r="L10914">
        <v>1</v>
      </c>
      <c r="M10914">
        <v>403</v>
      </c>
      <c r="N10914" t="s">
        <v>18</v>
      </c>
      <c r="O10914">
        <v>0</v>
      </c>
      <c r="P10914">
        <v>1671</v>
      </c>
    </row>
    <row r="10915" spans="1:16" x14ac:dyDescent="0.25">
      <c r="A10915" t="s">
        <v>16362</v>
      </c>
      <c r="B10915">
        <v>693</v>
      </c>
      <c r="C10915" s="3" t="str">
        <f>HYPERLINK("http://www.uniprot.org/uniprot/G7KKW0","tr|G7KKW0|G7KKW0_MEDTR")</f>
        <v>tr|G7KKW0|G7KKW0_MEDTR</v>
      </c>
      <c r="D10915" t="s">
        <v>16363</v>
      </c>
      <c r="E10915">
        <v>88.26</v>
      </c>
      <c r="F10915">
        <v>230</v>
      </c>
      <c r="G10915">
        <v>27</v>
      </c>
      <c r="H10915">
        <v>0</v>
      </c>
      <c r="I10915">
        <v>1</v>
      </c>
      <c r="J10915">
        <v>690</v>
      </c>
      <c r="K10915">
        <v>1</v>
      </c>
      <c r="L10915">
        <v>15</v>
      </c>
      <c r="M10915">
        <v>244</v>
      </c>
      <c r="N10915" t="s">
        <v>18</v>
      </c>
      <c r="O10915" s="1">
        <v>9.9628700000000006E-122</v>
      </c>
      <c r="P10915">
        <v>1134</v>
      </c>
    </row>
    <row r="10916" spans="1:16" x14ac:dyDescent="0.25">
      <c r="A10916" t="s">
        <v>16364</v>
      </c>
      <c r="B10916">
        <v>264</v>
      </c>
      <c r="C10916" s="3" t="str">
        <f>HYPERLINK("http://www.uniprot.org/uniprot/K7LLG8","tr|K7LLG8|K7LLG8_SOYBN")</f>
        <v>tr|K7LLG8|K7LLG8_SOYBN</v>
      </c>
      <c r="D10916" t="s">
        <v>117</v>
      </c>
      <c r="E10916">
        <v>94.73</v>
      </c>
      <c r="F10916">
        <v>57</v>
      </c>
      <c r="G10916">
        <v>3</v>
      </c>
      <c r="H10916">
        <v>0</v>
      </c>
      <c r="I10916">
        <v>1</v>
      </c>
      <c r="J10916">
        <v>171</v>
      </c>
      <c r="K10916">
        <v>1</v>
      </c>
      <c r="L10916">
        <v>51</v>
      </c>
      <c r="M10916">
        <v>107</v>
      </c>
      <c r="N10916" t="s">
        <v>18</v>
      </c>
      <c r="O10916" s="1">
        <v>2.0352700000000001E-27</v>
      </c>
      <c r="P10916">
        <v>318</v>
      </c>
    </row>
    <row r="10917" spans="1:16" x14ac:dyDescent="0.25">
      <c r="A10917" t="s">
        <v>16365</v>
      </c>
      <c r="B10917">
        <v>576</v>
      </c>
      <c r="C10917" s="3" t="str">
        <f>HYPERLINK("http://www.uniprot.org/uniprot/G7ZUV8","tr|G7ZUV8|G7ZUV8_MEDTR")</f>
        <v>tr|G7ZUV8|G7ZUV8_MEDTR</v>
      </c>
      <c r="D10917" t="s">
        <v>16366</v>
      </c>
      <c r="E10917">
        <v>87.95</v>
      </c>
      <c r="F10917">
        <v>191</v>
      </c>
      <c r="G10917">
        <v>23</v>
      </c>
      <c r="H10917">
        <v>0</v>
      </c>
      <c r="I10917">
        <v>1</v>
      </c>
      <c r="J10917">
        <v>573</v>
      </c>
      <c r="K10917">
        <v>1</v>
      </c>
      <c r="L10917">
        <v>14</v>
      </c>
      <c r="M10917">
        <v>204</v>
      </c>
      <c r="N10917" t="s">
        <v>18</v>
      </c>
      <c r="O10917" s="1">
        <v>6.2692299999999999E-98</v>
      </c>
      <c r="P10917">
        <v>927</v>
      </c>
    </row>
    <row r="10918" spans="1:16" x14ac:dyDescent="0.25">
      <c r="A10918" t="s">
        <v>16367</v>
      </c>
      <c r="B10918">
        <v>990</v>
      </c>
      <c r="C10918" s="3" t="str">
        <f>HYPERLINK("http://www.uniprot.org/uniprot/I1N956","tr|I1N956|I1N956_SOYBN")</f>
        <v>tr|I1N956|I1N956_SOYBN</v>
      </c>
      <c r="D10918" t="s">
        <v>71</v>
      </c>
      <c r="E10918">
        <v>73.16</v>
      </c>
      <c r="F10918">
        <v>313</v>
      </c>
      <c r="G10918">
        <v>84</v>
      </c>
      <c r="H10918">
        <v>2</v>
      </c>
      <c r="I10918">
        <v>52</v>
      </c>
      <c r="J10918">
        <v>984</v>
      </c>
      <c r="K10918">
        <v>1</v>
      </c>
      <c r="L10918">
        <v>20</v>
      </c>
      <c r="M10918">
        <v>332</v>
      </c>
      <c r="N10918" t="s">
        <v>18</v>
      </c>
      <c r="O10918" s="1">
        <v>2.1834300000000001E-128</v>
      </c>
      <c r="P10918">
        <v>1194</v>
      </c>
    </row>
    <row r="10919" spans="1:16" x14ac:dyDescent="0.25">
      <c r="A10919" t="s">
        <v>16368</v>
      </c>
      <c r="B10919">
        <v>342</v>
      </c>
      <c r="C10919" s="3" t="str">
        <f>HYPERLINK("http://www.uniprot.org/uniprot/K7N4U8","tr|K7N4U8|K7N4U8_SOYBN")</f>
        <v>tr|K7N4U8|K7N4U8_SOYBN</v>
      </c>
      <c r="D10919" t="s">
        <v>28</v>
      </c>
      <c r="E10919">
        <v>81.81</v>
      </c>
      <c r="F10919">
        <v>33</v>
      </c>
      <c r="G10919">
        <v>6</v>
      </c>
      <c r="H10919">
        <v>0</v>
      </c>
      <c r="I10919">
        <v>157</v>
      </c>
      <c r="J10919">
        <v>255</v>
      </c>
      <c r="K10919">
        <v>1</v>
      </c>
      <c r="L10919">
        <v>229</v>
      </c>
      <c r="M10919">
        <v>261</v>
      </c>
      <c r="N10919" t="s">
        <v>18</v>
      </c>
      <c r="O10919" s="1">
        <v>2.1219200000000001E-8</v>
      </c>
      <c r="P10919">
        <v>154</v>
      </c>
    </row>
    <row r="10920" spans="1:16" x14ac:dyDescent="0.25">
      <c r="A10920" t="s">
        <v>16369</v>
      </c>
      <c r="B10920">
        <v>1371</v>
      </c>
      <c r="C10920" s="3" t="str">
        <f>HYPERLINK("http://www.uniprot.org/uniprot/G7I682","tr|G7I682|G7I682_MEDTR")</f>
        <v>tr|G7I682|G7I682_MEDTR</v>
      </c>
      <c r="D10920" t="s">
        <v>16370</v>
      </c>
      <c r="E10920">
        <v>71.88</v>
      </c>
      <c r="F10920">
        <v>377</v>
      </c>
      <c r="G10920">
        <v>106</v>
      </c>
      <c r="H10920">
        <v>2</v>
      </c>
      <c r="I10920">
        <v>244</v>
      </c>
      <c r="J10920">
        <v>1368</v>
      </c>
      <c r="K10920">
        <v>1</v>
      </c>
      <c r="L10920">
        <v>74</v>
      </c>
      <c r="M10920">
        <v>449</v>
      </c>
      <c r="N10920" t="s">
        <v>18</v>
      </c>
      <c r="O10920" s="1">
        <v>2.5558100000000002E-150</v>
      </c>
      <c r="P10920">
        <v>1385</v>
      </c>
    </row>
    <row r="10921" spans="1:16" x14ac:dyDescent="0.25">
      <c r="A10921" t="s">
        <v>16371</v>
      </c>
      <c r="B10921">
        <v>2967</v>
      </c>
      <c r="C10921" s="3" t="str">
        <f>HYPERLINK("http://www.uniprot.org/uniprot/I1MQD4","tr|I1MQD4|I1MQD4_SOYBN")</f>
        <v>tr|I1MQD4|I1MQD4_SOYBN</v>
      </c>
      <c r="D10921" t="s">
        <v>99</v>
      </c>
      <c r="E10921">
        <v>88.16</v>
      </c>
      <c r="F10921">
        <v>473</v>
      </c>
      <c r="G10921">
        <v>56</v>
      </c>
      <c r="H10921">
        <v>0</v>
      </c>
      <c r="I10921">
        <v>1135</v>
      </c>
      <c r="J10921">
        <v>2553</v>
      </c>
      <c r="K10921">
        <v>1</v>
      </c>
      <c r="L10921">
        <v>232</v>
      </c>
      <c r="M10921">
        <v>704</v>
      </c>
      <c r="N10921" t="s">
        <v>18</v>
      </c>
      <c r="O10921">
        <v>0</v>
      </c>
      <c r="P10921">
        <v>2154</v>
      </c>
    </row>
    <row r="10922" spans="1:16" x14ac:dyDescent="0.25">
      <c r="A10922" t="s">
        <v>16372</v>
      </c>
      <c r="B10922">
        <v>915</v>
      </c>
      <c r="C10922" s="3" t="str">
        <f>HYPERLINK("http://www.uniprot.org/uniprot/I3SSW0","tr|I3SSW0|I3SSW0_MEDTR")</f>
        <v>tr|I3SSW0|I3SSW0_MEDTR</v>
      </c>
      <c r="D10922" t="s">
        <v>22</v>
      </c>
      <c r="E10922">
        <v>83.22</v>
      </c>
      <c r="F10922">
        <v>304</v>
      </c>
      <c r="G10922">
        <v>51</v>
      </c>
      <c r="H10922">
        <v>0</v>
      </c>
      <c r="I10922">
        <v>1</v>
      </c>
      <c r="J10922">
        <v>912</v>
      </c>
      <c r="K10922">
        <v>1</v>
      </c>
      <c r="L10922">
        <v>5</v>
      </c>
      <c r="M10922">
        <v>297</v>
      </c>
      <c r="N10922" t="s">
        <v>18</v>
      </c>
      <c r="O10922" s="1">
        <v>2.9393500000000001E-137</v>
      </c>
      <c r="P10922">
        <v>1270</v>
      </c>
    </row>
    <row r="10923" spans="1:16" x14ac:dyDescent="0.25">
      <c r="A10923" t="s">
        <v>16373</v>
      </c>
      <c r="B10923">
        <v>1812</v>
      </c>
      <c r="C10923" s="3" t="str">
        <f>HYPERLINK("http://www.uniprot.org/uniprot/I1KKX7","tr|I1KKX7|I1KKX7_SOYBN")</f>
        <v>tr|I1KKX7|I1KKX7_SOYBN</v>
      </c>
      <c r="D10923" t="s">
        <v>28</v>
      </c>
      <c r="E10923">
        <v>81.12</v>
      </c>
      <c r="F10923">
        <v>604</v>
      </c>
      <c r="G10923">
        <v>114</v>
      </c>
      <c r="H10923">
        <v>1</v>
      </c>
      <c r="I10923">
        <v>1</v>
      </c>
      <c r="J10923">
        <v>1809</v>
      </c>
      <c r="K10923">
        <v>1</v>
      </c>
      <c r="L10923">
        <v>202</v>
      </c>
      <c r="M10923">
        <v>805</v>
      </c>
      <c r="N10923" t="s">
        <v>18</v>
      </c>
      <c r="O10923">
        <v>0</v>
      </c>
      <c r="P10923">
        <v>2666</v>
      </c>
    </row>
    <row r="10924" spans="1:16" x14ac:dyDescent="0.25">
      <c r="A10924" t="s">
        <v>16374</v>
      </c>
      <c r="B10924">
        <v>789</v>
      </c>
      <c r="C10924" s="3" t="str">
        <f>HYPERLINK("http://www.uniprot.org/uniprot/G7J2M3","tr|G7J2M3|G7J2M3_MEDTR")</f>
        <v>tr|G7J2M3|G7J2M3_MEDTR</v>
      </c>
      <c r="D10924" t="s">
        <v>16375</v>
      </c>
      <c r="E10924">
        <v>60.32</v>
      </c>
      <c r="F10924">
        <v>247</v>
      </c>
      <c r="G10924">
        <v>98</v>
      </c>
      <c r="H10924">
        <v>1</v>
      </c>
      <c r="I10924">
        <v>28</v>
      </c>
      <c r="J10924">
        <v>765</v>
      </c>
      <c r="K10924">
        <v>1</v>
      </c>
      <c r="L10924">
        <v>283</v>
      </c>
      <c r="M10924">
        <v>528</v>
      </c>
      <c r="N10924" t="s">
        <v>18</v>
      </c>
      <c r="O10924" s="1">
        <v>8.0797699999999996E-71</v>
      </c>
      <c r="P10924">
        <v>696</v>
      </c>
    </row>
    <row r="10925" spans="1:16" x14ac:dyDescent="0.25">
      <c r="A10925" t="s">
        <v>16376</v>
      </c>
      <c r="B10925">
        <v>588</v>
      </c>
      <c r="C10925" s="3" t="str">
        <f>HYPERLINK("http://www.uniprot.org/uniprot/I3SLZ5","tr|I3SLZ5|I3SLZ5_MEDTR")</f>
        <v>tr|I3SLZ5|I3SLZ5_MEDTR</v>
      </c>
      <c r="D10925" t="s">
        <v>22</v>
      </c>
      <c r="E10925">
        <v>83.41</v>
      </c>
      <c r="F10925">
        <v>199</v>
      </c>
      <c r="G10925">
        <v>33</v>
      </c>
      <c r="H10925">
        <v>4</v>
      </c>
      <c r="I10925">
        <v>1</v>
      </c>
      <c r="J10925">
        <v>585</v>
      </c>
      <c r="K10925">
        <v>1</v>
      </c>
      <c r="L10925">
        <v>1</v>
      </c>
      <c r="M10925">
        <v>199</v>
      </c>
      <c r="N10925" t="s">
        <v>18</v>
      </c>
      <c r="O10925" s="1">
        <v>3.73336E-93</v>
      </c>
      <c r="P10925">
        <v>886</v>
      </c>
    </row>
    <row r="10926" spans="1:16" x14ac:dyDescent="0.25">
      <c r="A10926" t="s">
        <v>16377</v>
      </c>
      <c r="B10926">
        <v>501</v>
      </c>
      <c r="C10926" s="3" t="str">
        <f>HYPERLINK("http://www.uniprot.org/uniprot/I1L2V8","tr|I1L2V8|I1L2V8_SOYBN")</f>
        <v>tr|I1L2V8|I1L2V8_SOYBN</v>
      </c>
      <c r="D10926" t="s">
        <v>28</v>
      </c>
      <c r="E10926">
        <v>42.2</v>
      </c>
      <c r="F10926">
        <v>109</v>
      </c>
      <c r="G10926">
        <v>63</v>
      </c>
      <c r="H10926">
        <v>3</v>
      </c>
      <c r="I10926">
        <v>157</v>
      </c>
      <c r="J10926">
        <v>474</v>
      </c>
      <c r="K10926">
        <v>1</v>
      </c>
      <c r="L10926">
        <v>253</v>
      </c>
      <c r="M10926">
        <v>361</v>
      </c>
      <c r="N10926" t="s">
        <v>18</v>
      </c>
      <c r="O10926" s="1">
        <v>4.5992299999999997E-11</v>
      </c>
      <c r="P10926">
        <v>177</v>
      </c>
    </row>
    <row r="10927" spans="1:16" x14ac:dyDescent="0.25">
      <c r="A10927" t="s">
        <v>16378</v>
      </c>
      <c r="B10927">
        <v>1182</v>
      </c>
      <c r="C10927" s="3" t="str">
        <f>HYPERLINK("http://www.uniprot.org/uniprot/Q5K6N6","tr|Q5K6N6|Q5K6N6_SOYBN")</f>
        <v>tr|Q5K6N6|Q5K6N6_SOYBN</v>
      </c>
      <c r="D10927" t="s">
        <v>16379</v>
      </c>
      <c r="E10927">
        <v>94.65</v>
      </c>
      <c r="F10927">
        <v>393</v>
      </c>
      <c r="G10927">
        <v>21</v>
      </c>
      <c r="H10927">
        <v>0</v>
      </c>
      <c r="I10927">
        <v>1</v>
      </c>
      <c r="J10927">
        <v>1179</v>
      </c>
      <c r="K10927">
        <v>1</v>
      </c>
      <c r="L10927">
        <v>1</v>
      </c>
      <c r="M10927">
        <v>391</v>
      </c>
      <c r="N10927" t="s">
        <v>18</v>
      </c>
      <c r="O10927">
        <v>0</v>
      </c>
      <c r="P10927">
        <v>1942</v>
      </c>
    </row>
    <row r="10928" spans="1:16" x14ac:dyDescent="0.25">
      <c r="A10928" t="s">
        <v>16380</v>
      </c>
      <c r="B10928">
        <v>1143</v>
      </c>
      <c r="C10928" s="3" t="str">
        <f>HYPERLINK("http://www.uniprot.org/uniprot/I1LMG7","tr|I1LMG7|I1LMG7_SOYBN")</f>
        <v>tr|I1LMG7|I1LMG7_SOYBN</v>
      </c>
      <c r="D10928" t="s">
        <v>28</v>
      </c>
      <c r="E10928">
        <v>63.52</v>
      </c>
      <c r="F10928">
        <v>403</v>
      </c>
      <c r="G10928">
        <v>147</v>
      </c>
      <c r="H10928">
        <v>23</v>
      </c>
      <c r="I10928">
        <v>1</v>
      </c>
      <c r="J10928">
        <v>1140</v>
      </c>
      <c r="K10928">
        <v>1</v>
      </c>
      <c r="L10928">
        <v>2</v>
      </c>
      <c r="M10928">
        <v>393</v>
      </c>
      <c r="N10928" t="s">
        <v>18</v>
      </c>
      <c r="O10928" s="1">
        <v>1.08307E-132</v>
      </c>
      <c r="P10928">
        <v>1232</v>
      </c>
    </row>
    <row r="10929" spans="1:16" x14ac:dyDescent="0.25">
      <c r="A10929" t="s">
        <v>16381</v>
      </c>
      <c r="B10929">
        <v>432</v>
      </c>
      <c r="C10929" s="3" t="str">
        <f>HYPERLINK("http://www.uniprot.org/uniprot/I1NH59","tr|I1NH59|I1NH59_SOYBN")</f>
        <v>tr|I1NH59|I1NH59_SOYBN</v>
      </c>
      <c r="D10929" t="s">
        <v>28</v>
      </c>
      <c r="E10929">
        <v>96</v>
      </c>
      <c r="F10929">
        <v>50</v>
      </c>
      <c r="G10929">
        <v>2</v>
      </c>
      <c r="H10929">
        <v>0</v>
      </c>
      <c r="I10929">
        <v>232</v>
      </c>
      <c r="J10929">
        <v>381</v>
      </c>
      <c r="K10929">
        <v>1</v>
      </c>
      <c r="L10929">
        <v>52</v>
      </c>
      <c r="M10929">
        <v>101</v>
      </c>
      <c r="N10929" t="s">
        <v>18</v>
      </c>
      <c r="O10929" s="1">
        <v>3.1509800000000001E-20</v>
      </c>
      <c r="P10929">
        <v>256</v>
      </c>
    </row>
    <row r="10930" spans="1:16" x14ac:dyDescent="0.25">
      <c r="A10930" t="s">
        <v>16382</v>
      </c>
      <c r="B10930">
        <v>453</v>
      </c>
      <c r="C10930" s="3" t="str">
        <f>HYPERLINK("http://www.uniprot.org/uniprot/B7FGU3","tr|B7FGU3|B7FGU3_MEDTR")</f>
        <v>tr|B7FGU3|B7FGU3_MEDTR</v>
      </c>
      <c r="D10930" t="s">
        <v>16383</v>
      </c>
      <c r="E10930">
        <v>85.33</v>
      </c>
      <c r="F10930">
        <v>150</v>
      </c>
      <c r="G10930">
        <v>22</v>
      </c>
      <c r="H10930">
        <v>0</v>
      </c>
      <c r="I10930">
        <v>1</v>
      </c>
      <c r="J10930">
        <v>450</v>
      </c>
      <c r="K10930">
        <v>1</v>
      </c>
      <c r="L10930">
        <v>1</v>
      </c>
      <c r="M10930">
        <v>150</v>
      </c>
      <c r="N10930" t="s">
        <v>18</v>
      </c>
      <c r="O10930" s="1">
        <v>1.13864E-70</v>
      </c>
      <c r="P10930">
        <v>691</v>
      </c>
    </row>
    <row r="10931" spans="1:16" x14ac:dyDescent="0.25">
      <c r="A10931" t="s">
        <v>16384</v>
      </c>
      <c r="B10931">
        <v>1302</v>
      </c>
      <c r="C10931" s="3" t="str">
        <f>HYPERLINK("http://www.uniprot.org/uniprot/G7L9H0","tr|G7L9H0|G7L9H0_MEDTR")</f>
        <v>tr|G7L9H0|G7L9H0_MEDTR</v>
      </c>
      <c r="D10931" t="s">
        <v>16385</v>
      </c>
      <c r="E10931">
        <v>80.09</v>
      </c>
      <c r="F10931">
        <v>432</v>
      </c>
      <c r="G10931">
        <v>86</v>
      </c>
      <c r="H10931">
        <v>2</v>
      </c>
      <c r="I10931">
        <v>1</v>
      </c>
      <c r="J10931">
        <v>1290</v>
      </c>
      <c r="K10931">
        <v>1</v>
      </c>
      <c r="L10931">
        <v>1</v>
      </c>
      <c r="M10931">
        <v>430</v>
      </c>
      <c r="N10931" t="s">
        <v>18</v>
      </c>
      <c r="O10931">
        <v>0</v>
      </c>
      <c r="P10931">
        <v>1778</v>
      </c>
    </row>
    <row r="10932" spans="1:16" x14ac:dyDescent="0.25">
      <c r="A10932" t="s">
        <v>16386</v>
      </c>
      <c r="B10932">
        <v>1332</v>
      </c>
      <c r="C10932" s="3" t="str">
        <f>HYPERLINK("http://www.uniprot.org/uniprot/G7LJD0","tr|G7LJD0|G7LJD0_MEDTR")</f>
        <v>tr|G7LJD0|G7LJD0_MEDTR</v>
      </c>
      <c r="D10932" t="s">
        <v>16387</v>
      </c>
      <c r="E10932">
        <v>80.78</v>
      </c>
      <c r="F10932">
        <v>432</v>
      </c>
      <c r="G10932">
        <v>83</v>
      </c>
      <c r="H10932">
        <v>13</v>
      </c>
      <c r="I10932">
        <v>73</v>
      </c>
      <c r="J10932">
        <v>1329</v>
      </c>
      <c r="K10932">
        <v>1</v>
      </c>
      <c r="L10932">
        <v>20</v>
      </c>
      <c r="M10932">
        <v>447</v>
      </c>
      <c r="N10932" t="s">
        <v>18</v>
      </c>
      <c r="O10932">
        <v>0</v>
      </c>
      <c r="P10932">
        <v>1708</v>
      </c>
    </row>
    <row r="10933" spans="1:16" x14ac:dyDescent="0.25">
      <c r="A10933" t="s">
        <v>16388</v>
      </c>
      <c r="B10933">
        <v>441</v>
      </c>
      <c r="C10933" s="3" t="str">
        <f>HYPERLINK("http://www.uniprot.org/uniprot/D3G9M4","tr|D3G9M4|D3G9M4_SOYBN")</f>
        <v>tr|D3G9M4|D3G9M4_SOYBN</v>
      </c>
      <c r="D10933" t="s">
        <v>5247</v>
      </c>
      <c r="E10933">
        <v>40.29</v>
      </c>
      <c r="F10933">
        <v>134</v>
      </c>
      <c r="G10933">
        <v>80</v>
      </c>
      <c r="H10933">
        <v>2</v>
      </c>
      <c r="I10933">
        <v>37</v>
      </c>
      <c r="J10933">
        <v>432</v>
      </c>
      <c r="K10933">
        <v>1</v>
      </c>
      <c r="L10933">
        <v>217</v>
      </c>
      <c r="M10933">
        <v>349</v>
      </c>
      <c r="N10933" t="s">
        <v>18</v>
      </c>
      <c r="O10933" s="1">
        <v>4.6287500000000003E-19</v>
      </c>
      <c r="P10933">
        <v>246</v>
      </c>
    </row>
    <row r="10934" spans="1:16" x14ac:dyDescent="0.25">
      <c r="A10934" t="s">
        <v>16389</v>
      </c>
      <c r="B10934">
        <v>2022</v>
      </c>
      <c r="C10934" s="3" t="str">
        <f>HYPERLINK("http://www.uniprot.org/uniprot/C6ZRN5","tr|C6ZRN5|C6ZRN5_SOYBN")</f>
        <v>tr|C6ZRN5|C6ZRN5_SOYBN</v>
      </c>
      <c r="D10934" t="s">
        <v>16390</v>
      </c>
      <c r="E10934">
        <v>73.150000000000006</v>
      </c>
      <c r="F10934">
        <v>678</v>
      </c>
      <c r="G10934">
        <v>182</v>
      </c>
      <c r="H10934">
        <v>5</v>
      </c>
      <c r="I10934">
        <v>1</v>
      </c>
      <c r="J10934">
        <v>2019</v>
      </c>
      <c r="K10934">
        <v>1</v>
      </c>
      <c r="L10934">
        <v>1</v>
      </c>
      <c r="M10934">
        <v>667</v>
      </c>
      <c r="N10934" t="s">
        <v>18</v>
      </c>
      <c r="O10934">
        <v>0</v>
      </c>
      <c r="P10934">
        <v>2483</v>
      </c>
    </row>
    <row r="10935" spans="1:16" x14ac:dyDescent="0.25">
      <c r="A10935" t="s">
        <v>16391</v>
      </c>
      <c r="B10935">
        <v>711</v>
      </c>
      <c r="C10935" s="3" t="str">
        <f>HYPERLINK("http://www.uniprot.org/uniprot/I1JKR2","tr|I1JKR2|I1JKR2_SOYBN")</f>
        <v>tr|I1JKR2|I1JKR2_SOYBN</v>
      </c>
      <c r="D10935" t="s">
        <v>28</v>
      </c>
      <c r="E10935">
        <v>65.709999999999994</v>
      </c>
      <c r="F10935">
        <v>210</v>
      </c>
      <c r="G10935">
        <v>72</v>
      </c>
      <c r="H10935">
        <v>1</v>
      </c>
      <c r="I10935">
        <v>82</v>
      </c>
      <c r="J10935">
        <v>708</v>
      </c>
      <c r="K10935">
        <v>1</v>
      </c>
      <c r="L10935">
        <v>20</v>
      </c>
      <c r="M10935">
        <v>219</v>
      </c>
      <c r="N10935" t="s">
        <v>18</v>
      </c>
      <c r="O10935" s="1">
        <v>2.40621E-65</v>
      </c>
      <c r="P10935">
        <v>648</v>
      </c>
    </row>
    <row r="10936" spans="1:16" x14ac:dyDescent="0.25">
      <c r="A10936" t="s">
        <v>16392</v>
      </c>
      <c r="B10936">
        <v>1197</v>
      </c>
      <c r="C10936" s="3" t="str">
        <f>HYPERLINK("http://www.uniprot.org/uniprot/Q9M450","tr|Q9M450|Q9M450_CICAR")</f>
        <v>tr|Q9M450|Q9M450_CICAR</v>
      </c>
      <c r="D10936" t="s">
        <v>16393</v>
      </c>
      <c r="E10936">
        <v>99.71</v>
      </c>
      <c r="F10936">
        <v>351</v>
      </c>
      <c r="G10936">
        <v>1</v>
      </c>
      <c r="H10936">
        <v>0</v>
      </c>
      <c r="I10936">
        <v>142</v>
      </c>
      <c r="J10936">
        <v>1194</v>
      </c>
      <c r="K10936">
        <v>1</v>
      </c>
      <c r="L10936">
        <v>10</v>
      </c>
      <c r="M10936">
        <v>360</v>
      </c>
      <c r="N10936" t="s">
        <v>18</v>
      </c>
      <c r="O10936">
        <v>0</v>
      </c>
      <c r="P10936">
        <v>1860</v>
      </c>
    </row>
    <row r="10937" spans="1:16" x14ac:dyDescent="0.25">
      <c r="A10937" t="s">
        <v>16394</v>
      </c>
      <c r="B10937">
        <v>2319</v>
      </c>
      <c r="C10937" s="3" t="str">
        <f>HYPERLINK("http://www.uniprot.org/uniprot/G7JK55","tr|G7JK55|G7JK55_MEDTR")</f>
        <v>tr|G7JK55|G7JK55_MEDTR</v>
      </c>
      <c r="D10937" t="s">
        <v>16395</v>
      </c>
      <c r="E10937">
        <v>92.04</v>
      </c>
      <c r="F10937">
        <v>767</v>
      </c>
      <c r="G10937">
        <v>61</v>
      </c>
      <c r="H10937">
        <v>5</v>
      </c>
      <c r="I10937">
        <v>31</v>
      </c>
      <c r="J10937">
        <v>2316</v>
      </c>
      <c r="K10937">
        <v>1</v>
      </c>
      <c r="L10937">
        <v>13</v>
      </c>
      <c r="M10937">
        <v>779</v>
      </c>
      <c r="N10937" t="s">
        <v>18</v>
      </c>
      <c r="O10937">
        <v>0</v>
      </c>
      <c r="P10937">
        <v>3611</v>
      </c>
    </row>
    <row r="10938" spans="1:16" x14ac:dyDescent="0.25">
      <c r="A10938" t="s">
        <v>16396</v>
      </c>
      <c r="B10938">
        <v>351</v>
      </c>
      <c r="C10938" s="3" t="str">
        <f>HYPERLINK("http://www.uniprot.org/uniprot/I3T1S3","tr|I3T1S3|I3T1S3_LOTJA")</f>
        <v>tr|I3T1S3|I3T1S3_LOTJA</v>
      </c>
      <c r="D10938" t="s">
        <v>2200</v>
      </c>
      <c r="E10938">
        <v>77.58</v>
      </c>
      <c r="F10938">
        <v>116</v>
      </c>
      <c r="G10938">
        <v>26</v>
      </c>
      <c r="H10938">
        <v>0</v>
      </c>
      <c r="I10938">
        <v>1</v>
      </c>
      <c r="J10938">
        <v>348</v>
      </c>
      <c r="K10938">
        <v>1</v>
      </c>
      <c r="L10938">
        <v>1</v>
      </c>
      <c r="M10938">
        <v>116</v>
      </c>
      <c r="N10938" t="s">
        <v>18</v>
      </c>
      <c r="O10938" s="1">
        <v>2.0055999999999998E-46</v>
      </c>
      <c r="P10938">
        <v>482</v>
      </c>
    </row>
    <row r="10939" spans="1:16" x14ac:dyDescent="0.25">
      <c r="A10939" t="s">
        <v>16397</v>
      </c>
      <c r="B10939">
        <v>753</v>
      </c>
      <c r="C10939" s="3" t="str">
        <f>HYPERLINK("http://www.uniprot.org/uniprot/G7IRF3","tr|G7IRF3|G7IRF3_MEDTR")</f>
        <v>tr|G7IRF3|G7IRF3_MEDTR</v>
      </c>
      <c r="D10939" t="s">
        <v>16398</v>
      </c>
      <c r="E10939">
        <v>78</v>
      </c>
      <c r="F10939">
        <v>250</v>
      </c>
      <c r="G10939">
        <v>55</v>
      </c>
      <c r="H10939">
        <v>0</v>
      </c>
      <c r="I10939">
        <v>1</v>
      </c>
      <c r="J10939">
        <v>750</v>
      </c>
      <c r="K10939">
        <v>1</v>
      </c>
      <c r="L10939">
        <v>1</v>
      </c>
      <c r="M10939">
        <v>250</v>
      </c>
      <c r="N10939" t="s">
        <v>18</v>
      </c>
      <c r="O10939" s="1">
        <v>3.2825799999999999E-103</v>
      </c>
      <c r="P10939">
        <v>975</v>
      </c>
    </row>
    <row r="10940" spans="1:16" x14ac:dyDescent="0.25">
      <c r="A10940" t="s">
        <v>16399</v>
      </c>
      <c r="B10940">
        <v>2499</v>
      </c>
      <c r="C10940" s="3" t="str">
        <f>HYPERLINK("http://www.uniprot.org/uniprot/G7IG53","tr|G7IG53|G7IG53_MEDTR")</f>
        <v>tr|G7IG53|G7IG53_MEDTR</v>
      </c>
      <c r="D10940" t="s">
        <v>7401</v>
      </c>
      <c r="E10940">
        <v>81.08</v>
      </c>
      <c r="F10940">
        <v>830</v>
      </c>
      <c r="G10940">
        <v>157</v>
      </c>
      <c r="H10940">
        <v>20</v>
      </c>
      <c r="I10940">
        <v>10</v>
      </c>
      <c r="J10940">
        <v>2439</v>
      </c>
      <c r="K10940">
        <v>1</v>
      </c>
      <c r="L10940">
        <v>3</v>
      </c>
      <c r="M10940">
        <v>828</v>
      </c>
      <c r="N10940" t="s">
        <v>18</v>
      </c>
      <c r="O10940">
        <v>0</v>
      </c>
      <c r="P10940">
        <v>3341</v>
      </c>
    </row>
    <row r="10941" spans="1:16" x14ac:dyDescent="0.25">
      <c r="A10941" t="s">
        <v>16400</v>
      </c>
      <c r="B10941">
        <v>600</v>
      </c>
      <c r="C10941" s="3" t="str">
        <f>HYPERLINK("http://www.uniprot.org/uniprot/G7KKV5","tr|G7KKV5|G7KKV5_MEDTR")</f>
        <v>tr|G7KKV5|G7KKV5_MEDTR</v>
      </c>
      <c r="D10941" t="s">
        <v>16401</v>
      </c>
      <c r="E10941">
        <v>83.41</v>
      </c>
      <c r="F10941">
        <v>199</v>
      </c>
      <c r="G10941">
        <v>33</v>
      </c>
      <c r="H10941">
        <v>0</v>
      </c>
      <c r="I10941">
        <v>1</v>
      </c>
      <c r="J10941">
        <v>597</v>
      </c>
      <c r="K10941">
        <v>1</v>
      </c>
      <c r="L10941">
        <v>1</v>
      </c>
      <c r="M10941">
        <v>198</v>
      </c>
      <c r="N10941" t="s">
        <v>18</v>
      </c>
      <c r="O10941" s="1">
        <v>2.6769E-89</v>
      </c>
      <c r="P10941">
        <v>853</v>
      </c>
    </row>
    <row r="10942" spans="1:16" x14ac:dyDescent="0.25">
      <c r="A10942" t="s">
        <v>16402</v>
      </c>
      <c r="B10942">
        <v>2253</v>
      </c>
      <c r="C10942" s="3" t="str">
        <f>HYPERLINK("http://www.uniprot.org/uniprot/I1N487","tr|I1N487|I1N487_SOYBN")</f>
        <v>tr|I1N487|I1N487_SOYBN</v>
      </c>
      <c r="D10942" t="s">
        <v>71</v>
      </c>
      <c r="E10942">
        <v>54.21</v>
      </c>
      <c r="F10942">
        <v>723</v>
      </c>
      <c r="G10942">
        <v>331</v>
      </c>
      <c r="H10942">
        <v>16</v>
      </c>
      <c r="I10942">
        <v>112</v>
      </c>
      <c r="J10942">
        <v>2232</v>
      </c>
      <c r="K10942">
        <v>1</v>
      </c>
      <c r="L10942">
        <v>209</v>
      </c>
      <c r="M10942">
        <v>912</v>
      </c>
      <c r="N10942" t="s">
        <v>18</v>
      </c>
      <c r="O10942">
        <v>0</v>
      </c>
      <c r="P10942">
        <v>1667</v>
      </c>
    </row>
    <row r="10943" spans="1:16" x14ac:dyDescent="0.25">
      <c r="A10943" t="s">
        <v>16403</v>
      </c>
      <c r="B10943">
        <v>498</v>
      </c>
      <c r="C10943" s="3" t="str">
        <f>HYPERLINK("http://www.uniprot.org/uniprot/G7ZUV7","tr|G7ZUV7|G7ZUV7_MEDTR")</f>
        <v>tr|G7ZUV7|G7ZUV7_MEDTR</v>
      </c>
      <c r="D10943" t="s">
        <v>16404</v>
      </c>
      <c r="E10943">
        <v>55.49</v>
      </c>
      <c r="F10943">
        <v>173</v>
      </c>
      <c r="G10943">
        <v>77</v>
      </c>
      <c r="H10943">
        <v>8</v>
      </c>
      <c r="I10943">
        <v>1</v>
      </c>
      <c r="J10943">
        <v>495</v>
      </c>
      <c r="K10943">
        <v>1</v>
      </c>
      <c r="L10943">
        <v>1</v>
      </c>
      <c r="M10943">
        <v>153</v>
      </c>
      <c r="N10943" t="s">
        <v>18</v>
      </c>
      <c r="O10943" s="1">
        <v>7.3297899999999994E-33</v>
      </c>
      <c r="P10943">
        <v>365</v>
      </c>
    </row>
    <row r="10944" spans="1:16" x14ac:dyDescent="0.25">
      <c r="A10944" t="s">
        <v>16405</v>
      </c>
      <c r="B10944">
        <v>1209</v>
      </c>
      <c r="C10944" s="3" t="str">
        <f>HYPERLINK("http://www.uniprot.org/uniprot/A2Q4V1","tr|A2Q4V1|A2Q4V1_MEDTR")</f>
        <v>tr|A2Q4V1|A2Q4V1_MEDTR</v>
      </c>
      <c r="D10944" t="s">
        <v>16406</v>
      </c>
      <c r="E10944">
        <v>76.42</v>
      </c>
      <c r="F10944">
        <v>403</v>
      </c>
      <c r="G10944">
        <v>95</v>
      </c>
      <c r="H10944">
        <v>5</v>
      </c>
      <c r="I10944">
        <v>1</v>
      </c>
      <c r="J10944">
        <v>1194</v>
      </c>
      <c r="K10944">
        <v>1</v>
      </c>
      <c r="L10944">
        <v>48</v>
      </c>
      <c r="M10944">
        <v>428</v>
      </c>
      <c r="N10944" t="s">
        <v>18</v>
      </c>
      <c r="O10944" s="1">
        <v>3.1659199999999999E-162</v>
      </c>
      <c r="P10944">
        <v>1487</v>
      </c>
    </row>
    <row r="10945" spans="1:16" x14ac:dyDescent="0.25">
      <c r="A10945" t="s">
        <v>16407</v>
      </c>
      <c r="B10945">
        <v>714</v>
      </c>
      <c r="C10945" s="3" t="str">
        <f>HYPERLINK("http://www.uniprot.org/uniprot/K7MXW7","tr|K7MXW7|K7MXW7_SOYBN")</f>
        <v>tr|K7MXW7|K7MXW7_SOYBN</v>
      </c>
      <c r="D10945" t="s">
        <v>117</v>
      </c>
      <c r="E10945">
        <v>69.72</v>
      </c>
      <c r="F10945">
        <v>251</v>
      </c>
      <c r="G10945">
        <v>76</v>
      </c>
      <c r="H10945">
        <v>29</v>
      </c>
      <c r="I10945">
        <v>43</v>
      </c>
      <c r="J10945">
        <v>708</v>
      </c>
      <c r="K10945">
        <v>1</v>
      </c>
      <c r="L10945">
        <v>16</v>
      </c>
      <c r="M10945">
        <v>266</v>
      </c>
      <c r="N10945" t="s">
        <v>18</v>
      </c>
      <c r="O10945" s="1">
        <v>1.3248300000000001E-87</v>
      </c>
      <c r="P10945">
        <v>840</v>
      </c>
    </row>
    <row r="10946" spans="1:16" x14ac:dyDescent="0.25">
      <c r="A10946" t="s">
        <v>16408</v>
      </c>
      <c r="B10946">
        <v>1197</v>
      </c>
      <c r="C10946" s="3" t="str">
        <f>HYPERLINK("http://www.uniprot.org/uniprot/G7I677","tr|G7I677|G7I677_MEDTR")</f>
        <v>tr|G7I677|G7I677_MEDTR</v>
      </c>
      <c r="D10946" t="s">
        <v>16409</v>
      </c>
      <c r="E10946">
        <v>84.17</v>
      </c>
      <c r="F10946">
        <v>398</v>
      </c>
      <c r="G10946">
        <v>63</v>
      </c>
      <c r="H10946">
        <v>0</v>
      </c>
      <c r="I10946">
        <v>1</v>
      </c>
      <c r="J10946">
        <v>1194</v>
      </c>
      <c r="K10946">
        <v>1</v>
      </c>
      <c r="L10946">
        <v>1</v>
      </c>
      <c r="M10946">
        <v>392</v>
      </c>
      <c r="N10946" t="s">
        <v>18</v>
      </c>
      <c r="O10946">
        <v>0</v>
      </c>
      <c r="P10946">
        <v>1671</v>
      </c>
    </row>
    <row r="10947" spans="1:16" x14ac:dyDescent="0.25">
      <c r="A10947" t="s">
        <v>16410</v>
      </c>
      <c r="B10947">
        <v>2442</v>
      </c>
      <c r="C10947" s="3" t="str">
        <f>HYPERLINK("http://www.uniprot.org/uniprot/G7I2L8","tr|G7I2L8|G7I2L8_MEDTR")</f>
        <v>tr|G7I2L8|G7I2L8_MEDTR</v>
      </c>
      <c r="D10947" t="s">
        <v>16411</v>
      </c>
      <c r="E10947">
        <v>70.39</v>
      </c>
      <c r="F10947">
        <v>743</v>
      </c>
      <c r="G10947">
        <v>220</v>
      </c>
      <c r="H10947">
        <v>4</v>
      </c>
      <c r="I10947">
        <v>223</v>
      </c>
      <c r="J10947">
        <v>2439</v>
      </c>
      <c r="K10947">
        <v>1</v>
      </c>
      <c r="L10947">
        <v>275</v>
      </c>
      <c r="M10947">
        <v>992</v>
      </c>
      <c r="N10947" t="s">
        <v>18</v>
      </c>
      <c r="O10947">
        <v>0</v>
      </c>
      <c r="P10947">
        <v>2517</v>
      </c>
    </row>
    <row r="10948" spans="1:16" x14ac:dyDescent="0.25">
      <c r="A10948" t="s">
        <v>16412</v>
      </c>
      <c r="B10948">
        <v>429</v>
      </c>
      <c r="C10948" s="3" t="str">
        <f>HYPERLINK("http://www.uniprot.org/uniprot/M5WQN0","tr|M5WQN0|M5WQN0_PRUPE")</f>
        <v>tr|M5WQN0|M5WQN0_PRUPE</v>
      </c>
      <c r="D10948" t="s">
        <v>16413</v>
      </c>
      <c r="E10948">
        <v>40.65</v>
      </c>
      <c r="F10948">
        <v>91</v>
      </c>
      <c r="G10948">
        <v>54</v>
      </c>
      <c r="H10948">
        <v>20</v>
      </c>
      <c r="I10948">
        <v>85</v>
      </c>
      <c r="J10948">
        <v>297</v>
      </c>
      <c r="K10948">
        <v>1</v>
      </c>
      <c r="L10948">
        <v>109</v>
      </c>
      <c r="M10948">
        <v>198</v>
      </c>
      <c r="N10948" t="s">
        <v>18</v>
      </c>
      <c r="O10948" s="1">
        <v>8.0882600000000002E-8</v>
      </c>
      <c r="P10948">
        <v>149</v>
      </c>
    </row>
    <row r="10949" spans="1:16" x14ac:dyDescent="0.25">
      <c r="A10949" t="s">
        <v>16414</v>
      </c>
      <c r="B10949">
        <v>2736</v>
      </c>
      <c r="C10949" s="3" t="str">
        <f>HYPERLINK("http://www.uniprot.org/uniprot/K7L2C1","tr|K7L2C1|K7L2C1_SOYBN")</f>
        <v>tr|K7L2C1|K7L2C1_SOYBN</v>
      </c>
      <c r="D10949" t="s">
        <v>28</v>
      </c>
      <c r="E10949">
        <v>67.819999999999993</v>
      </c>
      <c r="F10949">
        <v>920</v>
      </c>
      <c r="G10949">
        <v>296</v>
      </c>
      <c r="H10949">
        <v>10</v>
      </c>
      <c r="I10949">
        <v>4</v>
      </c>
      <c r="J10949">
        <v>2733</v>
      </c>
      <c r="K10949">
        <v>1</v>
      </c>
      <c r="L10949">
        <v>16</v>
      </c>
      <c r="M10949">
        <v>932</v>
      </c>
      <c r="N10949" t="s">
        <v>18</v>
      </c>
      <c r="O10949">
        <v>0</v>
      </c>
      <c r="P10949">
        <v>3127</v>
      </c>
    </row>
    <row r="10950" spans="1:16" x14ac:dyDescent="0.25">
      <c r="A10950" t="s">
        <v>16415</v>
      </c>
      <c r="B10950">
        <v>1335</v>
      </c>
      <c r="C10950" s="3" t="str">
        <f>HYPERLINK("http://www.uniprot.org/uniprot/G7J2M4","tr|G7J2M4|G7J2M4_MEDTR")</f>
        <v>tr|G7J2M4|G7J2M4_MEDTR</v>
      </c>
      <c r="D10950" t="s">
        <v>16416</v>
      </c>
      <c r="E10950">
        <v>82.11</v>
      </c>
      <c r="F10950">
        <v>464</v>
      </c>
      <c r="G10950">
        <v>83</v>
      </c>
      <c r="H10950">
        <v>20</v>
      </c>
      <c r="I10950">
        <v>1</v>
      </c>
      <c r="J10950">
        <v>1332</v>
      </c>
      <c r="K10950">
        <v>1</v>
      </c>
      <c r="L10950">
        <v>1</v>
      </c>
      <c r="M10950">
        <v>464</v>
      </c>
      <c r="N10950" t="s">
        <v>18</v>
      </c>
      <c r="O10950">
        <v>0</v>
      </c>
      <c r="P10950">
        <v>1955</v>
      </c>
    </row>
    <row r="10951" spans="1:16" x14ac:dyDescent="0.25">
      <c r="A10951" t="s">
        <v>16417</v>
      </c>
      <c r="B10951">
        <v>216</v>
      </c>
      <c r="C10951" s="3" t="str">
        <f>HYPERLINK("http://www.uniprot.org/uniprot/G7J3S2","tr|G7J3S2|G7J3S2_MEDTR")</f>
        <v>tr|G7J3S2|G7J3S2_MEDTR</v>
      </c>
      <c r="D10951" t="s">
        <v>6448</v>
      </c>
      <c r="E10951">
        <v>59.01</v>
      </c>
      <c r="F10951">
        <v>61</v>
      </c>
      <c r="G10951">
        <v>25</v>
      </c>
      <c r="H10951">
        <v>0</v>
      </c>
      <c r="I10951">
        <v>7</v>
      </c>
      <c r="J10951">
        <v>189</v>
      </c>
      <c r="K10951">
        <v>1</v>
      </c>
      <c r="L10951">
        <v>2</v>
      </c>
      <c r="M10951">
        <v>62</v>
      </c>
      <c r="N10951" t="s">
        <v>18</v>
      </c>
      <c r="O10951" s="1">
        <v>1.1470799999999999E-9</v>
      </c>
      <c r="P10951">
        <v>165</v>
      </c>
    </row>
    <row r="10952" spans="1:16" x14ac:dyDescent="0.25">
      <c r="A10952" t="s">
        <v>16418</v>
      </c>
      <c r="B10952">
        <v>207</v>
      </c>
      <c r="C10952" s="3" t="str">
        <f>HYPERLINK("http://www.uniprot.org/uniprot/I1KY05","tr|I1KY05|I1KY05_SOYBN")</f>
        <v>tr|I1KY05|I1KY05_SOYBN</v>
      </c>
      <c r="D10952" t="s">
        <v>28</v>
      </c>
      <c r="E10952">
        <v>50</v>
      </c>
      <c r="F10952">
        <v>66</v>
      </c>
      <c r="G10952">
        <v>33</v>
      </c>
      <c r="H10952">
        <v>2</v>
      </c>
      <c r="I10952">
        <v>10</v>
      </c>
      <c r="J10952">
        <v>201</v>
      </c>
      <c r="K10952">
        <v>1</v>
      </c>
      <c r="L10952">
        <v>7</v>
      </c>
      <c r="M10952">
        <v>71</v>
      </c>
      <c r="N10952" t="s">
        <v>18</v>
      </c>
      <c r="O10952" s="1">
        <v>3.0379899999999998E-7</v>
      </c>
      <c r="P10952">
        <v>144</v>
      </c>
    </row>
    <row r="10953" spans="1:16" x14ac:dyDescent="0.25">
      <c r="A10953" t="s">
        <v>16419</v>
      </c>
      <c r="B10953">
        <v>933</v>
      </c>
      <c r="C10953" s="3" t="str">
        <f>HYPERLINK("http://www.uniprot.org/uniprot/G7JNP6","tr|G7JNP6|G7JNP6_MEDTR")</f>
        <v>tr|G7JNP6|G7JNP6_MEDTR</v>
      </c>
      <c r="D10953" t="s">
        <v>16420</v>
      </c>
      <c r="E10953">
        <v>84.29</v>
      </c>
      <c r="F10953">
        <v>312</v>
      </c>
      <c r="G10953">
        <v>49</v>
      </c>
      <c r="H10953">
        <v>2</v>
      </c>
      <c r="I10953">
        <v>1</v>
      </c>
      <c r="J10953">
        <v>930</v>
      </c>
      <c r="K10953">
        <v>1</v>
      </c>
      <c r="L10953">
        <v>1</v>
      </c>
      <c r="M10953">
        <v>312</v>
      </c>
      <c r="N10953" t="s">
        <v>18</v>
      </c>
      <c r="O10953" s="1">
        <v>6.1304500000000004E-146</v>
      </c>
      <c r="P10953">
        <v>1345</v>
      </c>
    </row>
    <row r="10954" spans="1:16" x14ac:dyDescent="0.25">
      <c r="A10954" t="s">
        <v>16421</v>
      </c>
      <c r="B10954">
        <v>759</v>
      </c>
      <c r="C10954" s="3" t="str">
        <f>HYPERLINK("http://www.uniprot.org/uniprot/K7LRK1","tr|K7LRK1|K7LRK1_SOYBN")</f>
        <v>tr|K7LRK1|K7LRK1_SOYBN</v>
      </c>
      <c r="D10954" t="s">
        <v>28</v>
      </c>
      <c r="E10954">
        <v>70.98</v>
      </c>
      <c r="F10954">
        <v>255</v>
      </c>
      <c r="G10954">
        <v>74</v>
      </c>
      <c r="H10954">
        <v>4</v>
      </c>
      <c r="I10954">
        <v>1</v>
      </c>
      <c r="J10954">
        <v>753</v>
      </c>
      <c r="K10954">
        <v>1</v>
      </c>
      <c r="L10954">
        <v>1</v>
      </c>
      <c r="M10954">
        <v>249</v>
      </c>
      <c r="N10954" t="s">
        <v>18</v>
      </c>
      <c r="O10954" s="1">
        <v>4.5179500000000001E-100</v>
      </c>
      <c r="P10954">
        <v>948</v>
      </c>
    </row>
    <row r="10955" spans="1:16" x14ac:dyDescent="0.25">
      <c r="A10955" t="s">
        <v>16422</v>
      </c>
      <c r="B10955">
        <v>744</v>
      </c>
      <c r="C10955" s="3" t="str">
        <f>HYPERLINK("http://www.uniprot.org/uniprot/G7JCY4","tr|G7JCY4|G7JCY4_MEDTR")</f>
        <v>tr|G7JCY4|G7JCY4_MEDTR</v>
      </c>
      <c r="D10955" t="s">
        <v>133</v>
      </c>
      <c r="E10955">
        <v>83.57</v>
      </c>
      <c r="F10955">
        <v>140</v>
      </c>
      <c r="G10955">
        <v>23</v>
      </c>
      <c r="H10955">
        <v>4</v>
      </c>
      <c r="I10955">
        <v>121</v>
      </c>
      <c r="J10955">
        <v>528</v>
      </c>
      <c r="K10955">
        <v>1</v>
      </c>
      <c r="L10955">
        <v>40</v>
      </c>
      <c r="M10955">
        <v>179</v>
      </c>
      <c r="N10955" t="s">
        <v>18</v>
      </c>
      <c r="O10955" s="1">
        <v>3.5705999999999999E-62</v>
      </c>
      <c r="P10955">
        <v>621</v>
      </c>
    </row>
    <row r="10956" spans="1:16" x14ac:dyDescent="0.25">
      <c r="A10956" t="s">
        <v>16423</v>
      </c>
      <c r="B10956">
        <v>4452</v>
      </c>
      <c r="C10956" s="3" t="str">
        <f>HYPERLINK("http://www.uniprot.org/uniprot/I1LNN7","tr|I1LNN7|I1LNN7_SOYBN")</f>
        <v>tr|I1LNN7|I1LNN7_SOYBN</v>
      </c>
      <c r="D10956" t="s">
        <v>28</v>
      </c>
      <c r="E10956">
        <v>72.42</v>
      </c>
      <c r="F10956">
        <v>979</v>
      </c>
      <c r="G10956">
        <v>270</v>
      </c>
      <c r="H10956">
        <v>13</v>
      </c>
      <c r="I10956">
        <v>1</v>
      </c>
      <c r="J10956">
        <v>2898</v>
      </c>
      <c r="K10956">
        <v>1</v>
      </c>
      <c r="L10956">
        <v>2</v>
      </c>
      <c r="M10956">
        <v>943</v>
      </c>
      <c r="N10956" t="s">
        <v>18</v>
      </c>
      <c r="O10956">
        <v>0</v>
      </c>
      <c r="P10956">
        <v>3590</v>
      </c>
    </row>
    <row r="10957" spans="1:16" x14ac:dyDescent="0.25">
      <c r="A10957" t="s">
        <v>16424</v>
      </c>
      <c r="B10957">
        <v>1296</v>
      </c>
      <c r="C10957" s="3" t="str">
        <f>HYPERLINK("http://www.uniprot.org/uniprot/G7L9H1","tr|G7L9H1|G7L9H1_MEDTR")</f>
        <v>tr|G7L9H1|G7L9H1_MEDTR</v>
      </c>
      <c r="D10957" t="s">
        <v>16425</v>
      </c>
      <c r="E10957">
        <v>89.58</v>
      </c>
      <c r="F10957">
        <v>432</v>
      </c>
      <c r="G10957">
        <v>45</v>
      </c>
      <c r="H10957">
        <v>1</v>
      </c>
      <c r="I10957">
        <v>1</v>
      </c>
      <c r="J10957">
        <v>1293</v>
      </c>
      <c r="K10957">
        <v>1</v>
      </c>
      <c r="L10957">
        <v>1</v>
      </c>
      <c r="M10957">
        <v>428</v>
      </c>
      <c r="N10957" t="s">
        <v>18</v>
      </c>
      <c r="O10957">
        <v>0</v>
      </c>
      <c r="P10957">
        <v>1993</v>
      </c>
    </row>
    <row r="10958" spans="1:16" x14ac:dyDescent="0.25">
      <c r="A10958" t="s">
        <v>16426</v>
      </c>
      <c r="B10958">
        <v>2934</v>
      </c>
      <c r="C10958" s="3" t="str">
        <f>HYPERLINK("http://www.uniprot.org/uniprot/K7L925","tr|K7L925|K7L925_SOYBN")</f>
        <v>tr|K7L925|K7L925_SOYBN</v>
      </c>
      <c r="D10958" t="s">
        <v>61</v>
      </c>
      <c r="E10958">
        <v>82.41</v>
      </c>
      <c r="F10958">
        <v>910</v>
      </c>
      <c r="G10958">
        <v>160</v>
      </c>
      <c r="H10958">
        <v>0</v>
      </c>
      <c r="I10958">
        <v>1</v>
      </c>
      <c r="J10958">
        <v>2730</v>
      </c>
      <c r="K10958">
        <v>1</v>
      </c>
      <c r="L10958">
        <v>56</v>
      </c>
      <c r="M10958">
        <v>960</v>
      </c>
      <c r="N10958" t="s">
        <v>18</v>
      </c>
      <c r="O10958">
        <v>0</v>
      </c>
      <c r="P10958">
        <v>3834</v>
      </c>
    </row>
    <row r="10959" spans="1:16" x14ac:dyDescent="0.25">
      <c r="A10959" t="s">
        <v>16427</v>
      </c>
      <c r="B10959">
        <v>1221</v>
      </c>
      <c r="C10959" s="3" t="str">
        <f>HYPERLINK("http://www.uniprot.org/uniprot/I1MIC1","tr|I1MIC1|I1MIC1_SOYBN")</f>
        <v>tr|I1MIC1|I1MIC1_SOYBN</v>
      </c>
      <c r="D10959" t="s">
        <v>28</v>
      </c>
      <c r="E10959">
        <v>76.97</v>
      </c>
      <c r="F10959">
        <v>417</v>
      </c>
      <c r="G10959">
        <v>96</v>
      </c>
      <c r="H10959">
        <v>11</v>
      </c>
      <c r="I10959">
        <v>1</v>
      </c>
      <c r="J10959">
        <v>1218</v>
      </c>
      <c r="K10959">
        <v>1</v>
      </c>
      <c r="L10959">
        <v>1</v>
      </c>
      <c r="M10959">
        <v>415</v>
      </c>
      <c r="N10959" t="s">
        <v>18</v>
      </c>
      <c r="O10959">
        <v>0</v>
      </c>
      <c r="P10959">
        <v>1648</v>
      </c>
    </row>
    <row r="10960" spans="1:16" x14ac:dyDescent="0.25">
      <c r="A10960" t="s">
        <v>16428</v>
      </c>
      <c r="B10960">
        <v>1980</v>
      </c>
      <c r="C10960" s="3" t="str">
        <f>HYPERLINK("http://www.uniprot.org/uniprot/G7K103","tr|G7K103|G7K103_MEDTR")</f>
        <v>tr|G7K103|G7K103_MEDTR</v>
      </c>
      <c r="D10960" t="s">
        <v>16429</v>
      </c>
      <c r="E10960">
        <v>73.33</v>
      </c>
      <c r="F10960">
        <v>660</v>
      </c>
      <c r="G10960">
        <v>176</v>
      </c>
      <c r="H10960">
        <v>3</v>
      </c>
      <c r="I10960">
        <v>7</v>
      </c>
      <c r="J10960">
        <v>1977</v>
      </c>
      <c r="K10960">
        <v>1</v>
      </c>
      <c r="L10960">
        <v>4</v>
      </c>
      <c r="M10960">
        <v>657</v>
      </c>
      <c r="N10960" t="s">
        <v>18</v>
      </c>
      <c r="O10960">
        <v>0</v>
      </c>
      <c r="P10960">
        <v>2453</v>
      </c>
    </row>
    <row r="10961" spans="1:16" x14ac:dyDescent="0.25">
      <c r="A10961" t="s">
        <v>16430</v>
      </c>
      <c r="B10961">
        <v>777</v>
      </c>
      <c r="C10961" s="3" t="str">
        <f>HYPERLINK("http://www.uniprot.org/uniprot/M1DZN1","tr|M1DZN1|M1DZN1_SOLTU")</f>
        <v>tr|M1DZN1|M1DZN1_SOLTU</v>
      </c>
      <c r="D10961" t="s">
        <v>13558</v>
      </c>
      <c r="E10961">
        <v>43.02</v>
      </c>
      <c r="F10961">
        <v>258</v>
      </c>
      <c r="G10961">
        <v>147</v>
      </c>
      <c r="H10961">
        <v>18</v>
      </c>
      <c r="I10961">
        <v>37</v>
      </c>
      <c r="J10961">
        <v>756</v>
      </c>
      <c r="K10961">
        <v>1</v>
      </c>
      <c r="L10961">
        <v>63</v>
      </c>
      <c r="M10961">
        <v>276</v>
      </c>
      <c r="N10961" t="s">
        <v>18</v>
      </c>
      <c r="O10961" s="1">
        <v>7.9780299999999996E-47</v>
      </c>
      <c r="P10961">
        <v>489</v>
      </c>
    </row>
    <row r="10962" spans="1:16" x14ac:dyDescent="0.25">
      <c r="A10962" t="s">
        <v>16431</v>
      </c>
      <c r="B10962">
        <v>444</v>
      </c>
      <c r="C10962" s="3" t="str">
        <f>HYPERLINK("http://www.uniprot.org/uniprot/K7KN88","tr|K7KN88|K7KN88_SOYBN")</f>
        <v>tr|K7KN88|K7KN88_SOYBN</v>
      </c>
      <c r="D10962" t="s">
        <v>28</v>
      </c>
      <c r="E10962">
        <v>59.18</v>
      </c>
      <c r="F10962">
        <v>147</v>
      </c>
      <c r="G10962">
        <v>60</v>
      </c>
      <c r="H10962">
        <v>26</v>
      </c>
      <c r="I10962">
        <v>67</v>
      </c>
      <c r="J10962">
        <v>429</v>
      </c>
      <c r="K10962">
        <v>1</v>
      </c>
      <c r="L10962">
        <v>10</v>
      </c>
      <c r="M10962">
        <v>156</v>
      </c>
      <c r="N10962" t="s">
        <v>18</v>
      </c>
      <c r="O10962" s="1">
        <v>6.3982900000000002E-37</v>
      </c>
      <c r="P10962">
        <v>400</v>
      </c>
    </row>
    <row r="10963" spans="1:16" x14ac:dyDescent="0.25">
      <c r="A10963" t="s">
        <v>16432</v>
      </c>
      <c r="B10963">
        <v>2547</v>
      </c>
      <c r="C10963" s="3" t="str">
        <f>HYPERLINK("http://www.uniprot.org/uniprot/G7I991","tr|G7I991|G7I991_MEDTR")</f>
        <v>tr|G7I991|G7I991_MEDTR</v>
      </c>
      <c r="D10963" t="s">
        <v>16433</v>
      </c>
      <c r="E10963">
        <v>82.71</v>
      </c>
      <c r="F10963">
        <v>856</v>
      </c>
      <c r="G10963">
        <v>148</v>
      </c>
      <c r="H10963">
        <v>9</v>
      </c>
      <c r="I10963">
        <v>4</v>
      </c>
      <c r="J10963">
        <v>2544</v>
      </c>
      <c r="K10963">
        <v>1</v>
      </c>
      <c r="L10963">
        <v>3</v>
      </c>
      <c r="M10963">
        <v>857</v>
      </c>
      <c r="N10963" t="s">
        <v>18</v>
      </c>
      <c r="O10963">
        <v>0</v>
      </c>
      <c r="P10963">
        <v>3738</v>
      </c>
    </row>
    <row r="10964" spans="1:16" x14ac:dyDescent="0.25">
      <c r="A10964" t="s">
        <v>16434</v>
      </c>
      <c r="B10964">
        <v>465</v>
      </c>
      <c r="C10964" s="3" t="str">
        <f>HYPERLINK("http://www.uniprot.org/uniprot/I3SGW1","tr|I3SGW1|I3SGW1_MEDTR")</f>
        <v>tr|I3SGW1|I3SGW1_MEDTR</v>
      </c>
      <c r="D10964" t="s">
        <v>22</v>
      </c>
      <c r="E10964">
        <v>56.92</v>
      </c>
      <c r="F10964">
        <v>130</v>
      </c>
      <c r="G10964">
        <v>56</v>
      </c>
      <c r="H10964">
        <v>1</v>
      </c>
      <c r="I10964">
        <v>76</v>
      </c>
      <c r="J10964">
        <v>462</v>
      </c>
      <c r="K10964">
        <v>1</v>
      </c>
      <c r="L10964">
        <v>19</v>
      </c>
      <c r="M10964">
        <v>148</v>
      </c>
      <c r="N10964" t="s">
        <v>18</v>
      </c>
      <c r="O10964" s="1">
        <v>8.6194900000000004E-34</v>
      </c>
      <c r="P10964">
        <v>373</v>
      </c>
    </row>
    <row r="10965" spans="1:16" x14ac:dyDescent="0.25">
      <c r="A10965" t="s">
        <v>16435</v>
      </c>
      <c r="B10965">
        <v>708</v>
      </c>
      <c r="C10965" s="3" t="str">
        <f>HYPERLINK("http://www.uniprot.org/uniprot/Q8VXK3","tr|Q8VXK3|Q8VXK3_SOYBN")</f>
        <v>tr|Q8VXK3|Q8VXK3_SOYBN</v>
      </c>
      <c r="D10965" t="s">
        <v>14193</v>
      </c>
      <c r="E10965">
        <v>83.92</v>
      </c>
      <c r="F10965">
        <v>224</v>
      </c>
      <c r="G10965">
        <v>36</v>
      </c>
      <c r="H10965">
        <v>4</v>
      </c>
      <c r="I10965">
        <v>1</v>
      </c>
      <c r="J10965">
        <v>660</v>
      </c>
      <c r="K10965">
        <v>1</v>
      </c>
      <c r="L10965">
        <v>5</v>
      </c>
      <c r="M10965">
        <v>227</v>
      </c>
      <c r="N10965" t="s">
        <v>18</v>
      </c>
      <c r="O10965" s="1">
        <v>5.4135800000000001E-110</v>
      </c>
      <c r="P10965">
        <v>1033</v>
      </c>
    </row>
    <row r="10966" spans="1:16" x14ac:dyDescent="0.25">
      <c r="A10966" t="s">
        <v>16436</v>
      </c>
      <c r="B10966">
        <v>1989</v>
      </c>
      <c r="C10966" s="3" t="str">
        <f>HYPERLINK("http://www.uniprot.org/uniprot/G7ILT7","tr|G7ILT7|G7ILT7_MEDTR")</f>
        <v>tr|G7ILT7|G7ILT7_MEDTR</v>
      </c>
      <c r="D10966" t="s">
        <v>16437</v>
      </c>
      <c r="E10966">
        <v>72.45</v>
      </c>
      <c r="F10966">
        <v>697</v>
      </c>
      <c r="G10966">
        <v>192</v>
      </c>
      <c r="H10966">
        <v>35</v>
      </c>
      <c r="I10966">
        <v>1</v>
      </c>
      <c r="J10966">
        <v>1986</v>
      </c>
      <c r="K10966">
        <v>1</v>
      </c>
      <c r="L10966">
        <v>1</v>
      </c>
      <c r="M10966">
        <v>694</v>
      </c>
      <c r="N10966" t="s">
        <v>18</v>
      </c>
      <c r="O10966">
        <v>0</v>
      </c>
      <c r="P10966">
        <v>2567</v>
      </c>
    </row>
    <row r="10967" spans="1:16" x14ac:dyDescent="0.25">
      <c r="A10967" t="s">
        <v>16438</v>
      </c>
      <c r="B10967">
        <v>3012</v>
      </c>
      <c r="C10967" s="3" t="str">
        <f>HYPERLINK("http://www.uniprot.org/uniprot/I1LU05","tr|I1LU05|I1LU05_SOYBN")</f>
        <v>tr|I1LU05|I1LU05_SOYBN</v>
      </c>
      <c r="D10967" t="s">
        <v>16439</v>
      </c>
      <c r="E10967">
        <v>86.48</v>
      </c>
      <c r="F10967">
        <v>1006</v>
      </c>
      <c r="G10967">
        <v>136</v>
      </c>
      <c r="H10967">
        <v>3</v>
      </c>
      <c r="I10967">
        <v>1</v>
      </c>
      <c r="J10967">
        <v>3009</v>
      </c>
      <c r="K10967">
        <v>1</v>
      </c>
      <c r="L10967">
        <v>1</v>
      </c>
      <c r="M10967">
        <v>1003</v>
      </c>
      <c r="N10967" t="s">
        <v>18</v>
      </c>
      <c r="O10967">
        <v>0</v>
      </c>
      <c r="P10967">
        <v>4489</v>
      </c>
    </row>
    <row r="10968" spans="1:16" x14ac:dyDescent="0.25">
      <c r="A10968" t="s">
        <v>16440</v>
      </c>
      <c r="B10968">
        <v>633</v>
      </c>
      <c r="C10968" s="3" t="str">
        <f>HYPERLINK("http://www.uniprot.org/uniprot/I3SZ39","tr|I3SZ39|I3SZ39_MEDTR")</f>
        <v>tr|I3SZ39|I3SZ39_MEDTR</v>
      </c>
      <c r="D10968" t="s">
        <v>22</v>
      </c>
      <c r="E10968">
        <v>72.849999999999994</v>
      </c>
      <c r="F10968">
        <v>210</v>
      </c>
      <c r="G10968">
        <v>57</v>
      </c>
      <c r="H10968">
        <v>3</v>
      </c>
      <c r="I10968">
        <v>4</v>
      </c>
      <c r="J10968">
        <v>624</v>
      </c>
      <c r="K10968">
        <v>1</v>
      </c>
      <c r="L10968">
        <v>5</v>
      </c>
      <c r="M10968">
        <v>214</v>
      </c>
      <c r="N10968" t="s">
        <v>18</v>
      </c>
      <c r="O10968" s="1">
        <v>1.0315099999999999E-76</v>
      </c>
      <c r="P10968">
        <v>745</v>
      </c>
    </row>
    <row r="10969" spans="1:16" x14ac:dyDescent="0.25">
      <c r="A10969" t="s">
        <v>16441</v>
      </c>
      <c r="B10969">
        <v>1491</v>
      </c>
      <c r="C10969" s="3" t="str">
        <f>HYPERLINK("http://www.uniprot.org/uniprot/G7KKV4","tr|G7KKV4|G7KKV4_MEDTR")</f>
        <v>tr|G7KKV4|G7KKV4_MEDTR</v>
      </c>
      <c r="D10969" t="s">
        <v>16442</v>
      </c>
      <c r="E10969">
        <v>62.15</v>
      </c>
      <c r="F10969">
        <v>502</v>
      </c>
      <c r="G10969">
        <v>190</v>
      </c>
      <c r="H10969">
        <v>6</v>
      </c>
      <c r="I10969">
        <v>1</v>
      </c>
      <c r="J10969">
        <v>1488</v>
      </c>
      <c r="K10969">
        <v>1</v>
      </c>
      <c r="L10969">
        <v>1</v>
      </c>
      <c r="M10969">
        <v>495</v>
      </c>
      <c r="N10969" t="s">
        <v>18</v>
      </c>
      <c r="O10969" s="1">
        <v>1.7285399999999999E-163</v>
      </c>
      <c r="P10969">
        <v>1499</v>
      </c>
    </row>
    <row r="10970" spans="1:16" x14ac:dyDescent="0.25">
      <c r="A10970" t="s">
        <v>16443</v>
      </c>
      <c r="B10970">
        <v>1185</v>
      </c>
      <c r="C10970" s="3" t="str">
        <f>HYPERLINK("http://www.uniprot.org/uniprot/G7L6J2","tr|G7L6J2|G7L6J2_MEDTR")</f>
        <v>tr|G7L6J2|G7L6J2_MEDTR</v>
      </c>
      <c r="D10970" t="s">
        <v>16444</v>
      </c>
      <c r="E10970">
        <v>59.89</v>
      </c>
      <c r="F10970">
        <v>394</v>
      </c>
      <c r="G10970">
        <v>158</v>
      </c>
      <c r="H10970">
        <v>2</v>
      </c>
      <c r="I10970">
        <v>4</v>
      </c>
      <c r="J10970">
        <v>1179</v>
      </c>
      <c r="K10970">
        <v>1</v>
      </c>
      <c r="L10970">
        <v>64</v>
      </c>
      <c r="M10970">
        <v>433</v>
      </c>
      <c r="N10970" t="s">
        <v>18</v>
      </c>
      <c r="O10970" s="1">
        <v>1.0638E-130</v>
      </c>
      <c r="P10970">
        <v>1215</v>
      </c>
    </row>
    <row r="10971" spans="1:16" x14ac:dyDescent="0.25">
      <c r="A10971" t="s">
        <v>16445</v>
      </c>
      <c r="B10971">
        <v>606</v>
      </c>
      <c r="C10971" s="3" t="str">
        <f>HYPERLINK("http://www.uniprot.org/uniprot/I3SQA4","tr|I3SQA4|I3SQA4_LOTJA")</f>
        <v>tr|I3SQA4|I3SQA4_LOTJA</v>
      </c>
      <c r="D10971" t="s">
        <v>93</v>
      </c>
      <c r="E10971">
        <v>96.01</v>
      </c>
      <c r="F10971">
        <v>201</v>
      </c>
      <c r="G10971">
        <v>8</v>
      </c>
      <c r="H10971">
        <v>0</v>
      </c>
      <c r="I10971">
        <v>1</v>
      </c>
      <c r="J10971">
        <v>603</v>
      </c>
      <c r="K10971">
        <v>1</v>
      </c>
      <c r="L10971">
        <v>60</v>
      </c>
      <c r="M10971">
        <v>260</v>
      </c>
      <c r="N10971" t="s">
        <v>18</v>
      </c>
      <c r="O10971" s="1">
        <v>3.2490199999999999E-106</v>
      </c>
      <c r="P10971">
        <v>999</v>
      </c>
    </row>
    <row r="10972" spans="1:16" x14ac:dyDescent="0.25">
      <c r="A10972" t="s">
        <v>16446</v>
      </c>
      <c r="B10972">
        <v>2220</v>
      </c>
      <c r="C10972" s="3" t="str">
        <f>HYPERLINK("http://www.uniprot.org/uniprot/A2Q4U9","tr|A2Q4U9|A2Q4U9_MEDTR")</f>
        <v>tr|A2Q4U9|A2Q4U9_MEDTR</v>
      </c>
      <c r="D10972" t="s">
        <v>16447</v>
      </c>
      <c r="E10972">
        <v>95.66</v>
      </c>
      <c r="F10972">
        <v>739</v>
      </c>
      <c r="G10972">
        <v>32</v>
      </c>
      <c r="H10972">
        <v>0</v>
      </c>
      <c r="I10972">
        <v>1</v>
      </c>
      <c r="J10972">
        <v>2217</v>
      </c>
      <c r="K10972">
        <v>1</v>
      </c>
      <c r="L10972">
        <v>37</v>
      </c>
      <c r="M10972">
        <v>775</v>
      </c>
      <c r="N10972" t="s">
        <v>18</v>
      </c>
      <c r="O10972">
        <v>0</v>
      </c>
      <c r="P10972">
        <v>3775</v>
      </c>
    </row>
    <row r="10973" spans="1:16" x14ac:dyDescent="0.25">
      <c r="A10973" t="s">
        <v>16448</v>
      </c>
      <c r="B10973">
        <v>1503</v>
      </c>
      <c r="C10973" s="3" t="str">
        <f>HYPERLINK("http://www.uniprot.org/uniprot/G7IKJ3","tr|G7IKJ3|G7IKJ3_MEDTR")</f>
        <v>tr|G7IKJ3|G7IKJ3_MEDTR</v>
      </c>
      <c r="D10973" t="s">
        <v>3121</v>
      </c>
      <c r="E10973">
        <v>27.72</v>
      </c>
      <c r="F10973">
        <v>321</v>
      </c>
      <c r="G10973">
        <v>232</v>
      </c>
      <c r="H10973">
        <v>3</v>
      </c>
      <c r="I10973">
        <v>79</v>
      </c>
      <c r="J10973">
        <v>1032</v>
      </c>
      <c r="K10973">
        <v>1</v>
      </c>
      <c r="L10973">
        <v>637</v>
      </c>
      <c r="M10973">
        <v>919</v>
      </c>
      <c r="N10973" t="s">
        <v>18</v>
      </c>
      <c r="O10973" s="1">
        <v>2.3753999999999999E-27</v>
      </c>
      <c r="P10973">
        <v>325</v>
      </c>
    </row>
    <row r="10974" spans="1:16" x14ac:dyDescent="0.25">
      <c r="A10974" t="s">
        <v>16449</v>
      </c>
      <c r="B10974">
        <v>912</v>
      </c>
      <c r="C10974" s="3" t="str">
        <f>HYPERLINK("http://www.uniprot.org/uniprot/I3SNS7","tr|I3SNS7|I3SNS7_MEDTR")</f>
        <v>tr|I3SNS7|I3SNS7_MEDTR</v>
      </c>
      <c r="D10974" t="s">
        <v>22</v>
      </c>
      <c r="E10974">
        <v>55.94</v>
      </c>
      <c r="F10974">
        <v>311</v>
      </c>
      <c r="G10974">
        <v>137</v>
      </c>
      <c r="H10974">
        <v>8</v>
      </c>
      <c r="I10974">
        <v>1</v>
      </c>
      <c r="J10974">
        <v>909</v>
      </c>
      <c r="K10974">
        <v>1</v>
      </c>
      <c r="L10974">
        <v>1</v>
      </c>
      <c r="M10974">
        <v>305</v>
      </c>
      <c r="N10974" t="s">
        <v>18</v>
      </c>
      <c r="O10974" s="1">
        <v>4.1522200000000001E-75</v>
      </c>
      <c r="P10974">
        <v>734</v>
      </c>
    </row>
    <row r="10975" spans="1:16" x14ac:dyDescent="0.25">
      <c r="A10975" t="s">
        <v>16450</v>
      </c>
      <c r="B10975">
        <v>480</v>
      </c>
      <c r="C10975" s="3" t="str">
        <f>HYPERLINK("http://www.uniprot.org/uniprot/G7I2L9","tr|G7I2L9|G7I2L9_MEDTR")</f>
        <v>tr|G7I2L9|G7I2L9_MEDTR</v>
      </c>
      <c r="D10975" t="s">
        <v>16451</v>
      </c>
      <c r="E10975">
        <v>75.86</v>
      </c>
      <c r="F10975">
        <v>174</v>
      </c>
      <c r="G10975">
        <v>42</v>
      </c>
      <c r="H10975">
        <v>15</v>
      </c>
      <c r="I10975">
        <v>1</v>
      </c>
      <c r="J10975">
        <v>477</v>
      </c>
      <c r="K10975">
        <v>1</v>
      </c>
      <c r="L10975">
        <v>1</v>
      </c>
      <c r="M10975">
        <v>174</v>
      </c>
      <c r="N10975" t="s">
        <v>18</v>
      </c>
      <c r="O10975" s="1">
        <v>5.2087600000000002E-63</v>
      </c>
      <c r="P10975">
        <v>625</v>
      </c>
    </row>
    <row r="10976" spans="1:16" x14ac:dyDescent="0.25">
      <c r="A10976" t="s">
        <v>16452</v>
      </c>
      <c r="B10976">
        <v>501</v>
      </c>
      <c r="C10976" s="3" t="str">
        <f>HYPERLINK("http://www.uniprot.org/uniprot/I3T935","tr|I3T935|I3T935_LOTJA")</f>
        <v>tr|I3T935|I3T935_LOTJA</v>
      </c>
      <c r="D10976" t="s">
        <v>93</v>
      </c>
      <c r="E10976">
        <v>48.79</v>
      </c>
      <c r="F10976">
        <v>166</v>
      </c>
      <c r="G10976">
        <v>85</v>
      </c>
      <c r="H10976">
        <v>5</v>
      </c>
      <c r="I10976">
        <v>1</v>
      </c>
      <c r="J10976">
        <v>483</v>
      </c>
      <c r="K10976">
        <v>1</v>
      </c>
      <c r="L10976">
        <v>24</v>
      </c>
      <c r="M10976">
        <v>187</v>
      </c>
      <c r="N10976" t="s">
        <v>18</v>
      </c>
      <c r="O10976" s="1">
        <v>7.8087900000000003E-27</v>
      </c>
      <c r="P10976">
        <v>313</v>
      </c>
    </row>
    <row r="10977" spans="1:16" x14ac:dyDescent="0.25">
      <c r="A10977" t="s">
        <v>16453</v>
      </c>
      <c r="B10977">
        <v>309</v>
      </c>
      <c r="C10977" s="3" t="str">
        <f>HYPERLINK("http://www.uniprot.org/uniprot/K7MYY3","tr|K7MYY3|K7MYY3_SOYBN")</f>
        <v>tr|K7MYY3|K7MYY3_SOYBN</v>
      </c>
      <c r="D10977" t="s">
        <v>28</v>
      </c>
      <c r="E10977">
        <v>90.9</v>
      </c>
      <c r="F10977">
        <v>44</v>
      </c>
      <c r="G10977">
        <v>4</v>
      </c>
      <c r="H10977">
        <v>0</v>
      </c>
      <c r="I10977">
        <v>175</v>
      </c>
      <c r="J10977">
        <v>306</v>
      </c>
      <c r="K10977">
        <v>1</v>
      </c>
      <c r="L10977">
        <v>191</v>
      </c>
      <c r="M10977">
        <v>234</v>
      </c>
      <c r="N10977" t="s">
        <v>18</v>
      </c>
      <c r="O10977" s="1">
        <v>3.4155299999999997E-14</v>
      </c>
      <c r="P10977">
        <v>204</v>
      </c>
    </row>
    <row r="10978" spans="1:16" x14ac:dyDescent="0.25">
      <c r="A10978" t="s">
        <v>16454</v>
      </c>
      <c r="B10978">
        <v>1692</v>
      </c>
      <c r="C10978" s="3" t="str">
        <f>HYPERLINK("http://www.uniprot.org/uniprot/K7KVA7","tr|K7KVA7|K7KVA7_SOYBN")</f>
        <v>tr|K7KVA7|K7KVA7_SOYBN</v>
      </c>
      <c r="D10978" t="s">
        <v>28</v>
      </c>
      <c r="E10978">
        <v>75.53</v>
      </c>
      <c r="F10978">
        <v>609</v>
      </c>
      <c r="G10978">
        <v>149</v>
      </c>
      <c r="H10978">
        <v>46</v>
      </c>
      <c r="I10978">
        <v>1</v>
      </c>
      <c r="J10978">
        <v>1689</v>
      </c>
      <c r="K10978">
        <v>1</v>
      </c>
      <c r="L10978">
        <v>1</v>
      </c>
      <c r="M10978">
        <v>608</v>
      </c>
      <c r="N10978" t="s">
        <v>18</v>
      </c>
      <c r="O10978">
        <v>0</v>
      </c>
      <c r="P10978">
        <v>2330</v>
      </c>
    </row>
    <row r="10979" spans="1:16" x14ac:dyDescent="0.25">
      <c r="A10979" t="s">
        <v>16455</v>
      </c>
      <c r="B10979">
        <v>588</v>
      </c>
      <c r="C10979" s="3" t="str">
        <f>HYPERLINK("http://www.uniprot.org/uniprot/I3SLZ5","tr|I3SLZ5|I3SLZ5_MEDTR")</f>
        <v>tr|I3SLZ5|I3SLZ5_MEDTR</v>
      </c>
      <c r="D10979" t="s">
        <v>22</v>
      </c>
      <c r="E10979">
        <v>83.91</v>
      </c>
      <c r="F10979">
        <v>199</v>
      </c>
      <c r="G10979">
        <v>32</v>
      </c>
      <c r="H10979">
        <v>4</v>
      </c>
      <c r="I10979">
        <v>1</v>
      </c>
      <c r="J10979">
        <v>585</v>
      </c>
      <c r="K10979">
        <v>1</v>
      </c>
      <c r="L10979">
        <v>1</v>
      </c>
      <c r="M10979">
        <v>199</v>
      </c>
      <c r="N10979" t="s">
        <v>18</v>
      </c>
      <c r="O10979" s="1">
        <v>7.5224600000000002E-94</v>
      </c>
      <c r="P10979">
        <v>892</v>
      </c>
    </row>
    <row r="10980" spans="1:16" x14ac:dyDescent="0.25">
      <c r="A10980" t="s">
        <v>16456</v>
      </c>
      <c r="B10980">
        <v>1200</v>
      </c>
      <c r="C10980" s="3" t="str">
        <f>HYPERLINK("http://www.uniprot.org/uniprot/G7IXG5","tr|G7IXG5|G7IXG5_MEDTR")</f>
        <v>tr|G7IXG5|G7IXG5_MEDTR</v>
      </c>
      <c r="D10980" t="s">
        <v>16457</v>
      </c>
      <c r="E10980">
        <v>87.73</v>
      </c>
      <c r="F10980">
        <v>375</v>
      </c>
      <c r="G10980">
        <v>46</v>
      </c>
      <c r="H10980">
        <v>10</v>
      </c>
      <c r="I10980">
        <v>97</v>
      </c>
      <c r="J10980">
        <v>1191</v>
      </c>
      <c r="K10980">
        <v>1</v>
      </c>
      <c r="L10980">
        <v>37</v>
      </c>
      <c r="M10980">
        <v>409</v>
      </c>
      <c r="N10980" t="s">
        <v>18</v>
      </c>
      <c r="O10980">
        <v>0</v>
      </c>
      <c r="P10980">
        <v>1687</v>
      </c>
    </row>
    <row r="10981" spans="1:16" x14ac:dyDescent="0.25">
      <c r="A10981" t="s">
        <v>16458</v>
      </c>
      <c r="B10981">
        <v>477</v>
      </c>
      <c r="C10981" s="3" t="str">
        <f>HYPERLINK("http://www.uniprot.org/uniprot/G7JNP1","tr|G7JNP1|G7JNP1_MEDTR")</f>
        <v>tr|G7JNP1|G7JNP1_MEDTR</v>
      </c>
      <c r="D10981" t="s">
        <v>16459</v>
      </c>
      <c r="E10981">
        <v>62.79</v>
      </c>
      <c r="F10981">
        <v>129</v>
      </c>
      <c r="G10981">
        <v>48</v>
      </c>
      <c r="H10981">
        <v>3</v>
      </c>
      <c r="I10981">
        <v>49</v>
      </c>
      <c r="J10981">
        <v>426</v>
      </c>
      <c r="K10981">
        <v>1</v>
      </c>
      <c r="L10981">
        <v>17</v>
      </c>
      <c r="M10981">
        <v>145</v>
      </c>
      <c r="N10981" t="s">
        <v>18</v>
      </c>
      <c r="O10981" s="1">
        <v>1.7548899999999999E-34</v>
      </c>
      <c r="P10981">
        <v>379</v>
      </c>
    </row>
    <row r="10982" spans="1:16" x14ac:dyDescent="0.25">
      <c r="A10982" t="s">
        <v>16460</v>
      </c>
      <c r="B10982">
        <v>270</v>
      </c>
      <c r="C10982" s="3" t="str">
        <f>HYPERLINK("http://www.uniprot.org/uniprot/K7LRK3","tr|K7LRK3|K7LRK3_SOYBN")</f>
        <v>tr|K7LRK3|K7LRK3_SOYBN</v>
      </c>
      <c r="D10982" t="s">
        <v>61</v>
      </c>
      <c r="E10982">
        <v>74.41</v>
      </c>
      <c r="F10982">
        <v>86</v>
      </c>
      <c r="G10982">
        <v>22</v>
      </c>
      <c r="H10982">
        <v>1</v>
      </c>
      <c r="I10982">
        <v>1</v>
      </c>
      <c r="J10982">
        <v>255</v>
      </c>
      <c r="K10982">
        <v>1</v>
      </c>
      <c r="L10982">
        <v>740</v>
      </c>
      <c r="M10982">
        <v>825</v>
      </c>
      <c r="N10982" t="s">
        <v>18</v>
      </c>
      <c r="O10982" s="1">
        <v>8.5057399999999994E-29</v>
      </c>
      <c r="P10982">
        <v>330</v>
      </c>
    </row>
    <row r="10983" spans="1:16" x14ac:dyDescent="0.25">
      <c r="A10983" t="s">
        <v>16461</v>
      </c>
      <c r="B10983">
        <v>1263</v>
      </c>
      <c r="C10983" s="3" t="str">
        <f>HYPERLINK("http://www.uniprot.org/uniprot/I1MMS9","tr|I1MMS9|I1MMS9_SOYBN")</f>
        <v>tr|I1MMS9|I1MMS9_SOYBN</v>
      </c>
      <c r="D10983" t="s">
        <v>28</v>
      </c>
      <c r="E10983">
        <v>86.64</v>
      </c>
      <c r="F10983">
        <v>397</v>
      </c>
      <c r="G10983">
        <v>53</v>
      </c>
      <c r="H10983">
        <v>1</v>
      </c>
      <c r="I10983">
        <v>55</v>
      </c>
      <c r="J10983">
        <v>1242</v>
      </c>
      <c r="K10983">
        <v>1</v>
      </c>
      <c r="L10983">
        <v>19</v>
      </c>
      <c r="M10983">
        <v>413</v>
      </c>
      <c r="N10983" t="s">
        <v>18</v>
      </c>
      <c r="O10983">
        <v>0</v>
      </c>
      <c r="P10983">
        <v>1780</v>
      </c>
    </row>
    <row r="10984" spans="1:16" x14ac:dyDescent="0.25">
      <c r="A10984" t="s">
        <v>16462</v>
      </c>
      <c r="B10984">
        <v>1857</v>
      </c>
      <c r="C10984" s="3" t="str">
        <f>HYPERLINK("http://www.uniprot.org/uniprot/I1LNN6","tr|I1LNN6|I1LNN6_SOYBN")</f>
        <v>tr|I1LNN6|I1LNN6_SOYBN</v>
      </c>
      <c r="D10984" t="s">
        <v>28</v>
      </c>
      <c r="E10984">
        <v>81.709999999999994</v>
      </c>
      <c r="F10984">
        <v>618</v>
      </c>
      <c r="G10984">
        <v>113</v>
      </c>
      <c r="H10984">
        <v>0</v>
      </c>
      <c r="I10984">
        <v>1</v>
      </c>
      <c r="J10984">
        <v>1854</v>
      </c>
      <c r="K10984">
        <v>1</v>
      </c>
      <c r="L10984">
        <v>1</v>
      </c>
      <c r="M10984">
        <v>609</v>
      </c>
      <c r="N10984" t="s">
        <v>18</v>
      </c>
      <c r="O10984">
        <v>0</v>
      </c>
      <c r="P10984">
        <v>2573</v>
      </c>
    </row>
    <row r="10985" spans="1:16" x14ac:dyDescent="0.25">
      <c r="A10985" t="s">
        <v>16463</v>
      </c>
      <c r="B10985">
        <v>1083</v>
      </c>
      <c r="C10985" s="3" t="str">
        <f>HYPERLINK("http://www.uniprot.org/uniprot/G7L9H2","tr|G7L9H2|G7L9H2_MEDTR")</f>
        <v>tr|G7L9H2|G7L9H2_MEDTR</v>
      </c>
      <c r="D10985" t="s">
        <v>16464</v>
      </c>
      <c r="E10985">
        <v>86.72</v>
      </c>
      <c r="F10985">
        <v>369</v>
      </c>
      <c r="G10985">
        <v>49</v>
      </c>
      <c r="H10985">
        <v>11</v>
      </c>
      <c r="I10985">
        <v>7</v>
      </c>
      <c r="J10985">
        <v>1080</v>
      </c>
      <c r="K10985">
        <v>1</v>
      </c>
      <c r="L10985">
        <v>4</v>
      </c>
      <c r="M10985">
        <v>371</v>
      </c>
      <c r="N10985" t="s">
        <v>18</v>
      </c>
      <c r="O10985" s="1">
        <v>1.2356799999999999E-175</v>
      </c>
      <c r="P10985">
        <v>1602</v>
      </c>
    </row>
    <row r="10986" spans="1:16" x14ac:dyDescent="0.25">
      <c r="A10986" t="s">
        <v>16465</v>
      </c>
      <c r="B10986">
        <v>690</v>
      </c>
      <c r="C10986" s="3" t="str">
        <f>HYPERLINK("http://www.uniprot.org/uniprot/G7LJD2","tr|G7LJD2|G7LJD2_MEDTR")</f>
        <v>tr|G7LJD2|G7LJD2_MEDTR</v>
      </c>
      <c r="D10986" t="s">
        <v>16466</v>
      </c>
      <c r="E10986">
        <v>94.49</v>
      </c>
      <c r="F10986">
        <v>218</v>
      </c>
      <c r="G10986">
        <v>12</v>
      </c>
      <c r="H10986">
        <v>0</v>
      </c>
      <c r="I10986">
        <v>1</v>
      </c>
      <c r="J10986">
        <v>654</v>
      </c>
      <c r="K10986">
        <v>1</v>
      </c>
      <c r="L10986">
        <v>1</v>
      </c>
      <c r="M10986">
        <v>218</v>
      </c>
      <c r="N10986" t="s">
        <v>18</v>
      </c>
      <c r="O10986" s="1">
        <v>1.37795E-115</v>
      </c>
      <c r="P10986">
        <v>1081</v>
      </c>
    </row>
    <row r="10987" spans="1:16" x14ac:dyDescent="0.25">
      <c r="A10987" t="s">
        <v>16467</v>
      </c>
      <c r="B10987">
        <v>3759</v>
      </c>
      <c r="C10987" s="3" t="str">
        <f>HYPERLINK("http://www.uniprot.org/uniprot/K7MCZ3","tr|K7MCZ3|K7MCZ3_SOYBN")</f>
        <v>tr|K7MCZ3|K7MCZ3_SOYBN</v>
      </c>
      <c r="D10987" t="s">
        <v>28</v>
      </c>
      <c r="E10987">
        <v>86.79</v>
      </c>
      <c r="F10987">
        <v>1227</v>
      </c>
      <c r="G10987">
        <v>162</v>
      </c>
      <c r="H10987">
        <v>28</v>
      </c>
      <c r="I10987">
        <v>85</v>
      </c>
      <c r="J10987">
        <v>3681</v>
      </c>
      <c r="K10987">
        <v>1</v>
      </c>
      <c r="L10987">
        <v>25</v>
      </c>
      <c r="M10987">
        <v>1243</v>
      </c>
      <c r="N10987" t="s">
        <v>18</v>
      </c>
      <c r="O10987">
        <v>0</v>
      </c>
      <c r="P10987">
        <v>5480</v>
      </c>
    </row>
    <row r="10988" spans="1:16" x14ac:dyDescent="0.25">
      <c r="A10988" t="s">
        <v>16468</v>
      </c>
      <c r="B10988">
        <v>549</v>
      </c>
      <c r="C10988" s="3" t="str">
        <f>HYPERLINK("http://www.uniprot.org/uniprot/I3SM11","tr|I3SM11|I3SM11_MEDTR")</f>
        <v>tr|I3SM11|I3SM11_MEDTR</v>
      </c>
      <c r="D10988" t="s">
        <v>22</v>
      </c>
      <c r="E10988">
        <v>87.2</v>
      </c>
      <c r="F10988">
        <v>172</v>
      </c>
      <c r="G10988">
        <v>22</v>
      </c>
      <c r="H10988">
        <v>0</v>
      </c>
      <c r="I10988">
        <v>1</v>
      </c>
      <c r="J10988">
        <v>516</v>
      </c>
      <c r="K10988">
        <v>1</v>
      </c>
      <c r="L10988">
        <v>1</v>
      </c>
      <c r="M10988">
        <v>172</v>
      </c>
      <c r="N10988" t="s">
        <v>18</v>
      </c>
      <c r="O10988" s="1">
        <v>6.3929300000000002E-83</v>
      </c>
      <c r="P10988">
        <v>797</v>
      </c>
    </row>
    <row r="10989" spans="1:16" x14ac:dyDescent="0.25">
      <c r="A10989" t="s">
        <v>16469</v>
      </c>
      <c r="B10989">
        <v>792</v>
      </c>
      <c r="C10989" s="3" t="str">
        <f>HYPERLINK("http://www.uniprot.org/uniprot/G7I2H0","tr|G7I2H0|G7I2H0_MEDTR")</f>
        <v>tr|G7I2H0|G7I2H0_MEDTR</v>
      </c>
      <c r="D10989" t="s">
        <v>144</v>
      </c>
      <c r="E10989">
        <v>41.12</v>
      </c>
      <c r="F10989">
        <v>107</v>
      </c>
      <c r="G10989">
        <v>63</v>
      </c>
      <c r="H10989">
        <v>0</v>
      </c>
      <c r="I10989">
        <v>280</v>
      </c>
      <c r="J10989">
        <v>600</v>
      </c>
      <c r="K10989">
        <v>1</v>
      </c>
      <c r="L10989">
        <v>27</v>
      </c>
      <c r="M10989">
        <v>133</v>
      </c>
      <c r="N10989" t="s">
        <v>18</v>
      </c>
      <c r="O10989" s="1">
        <v>3.1465700000000002E-14</v>
      </c>
      <c r="P10989">
        <v>208</v>
      </c>
    </row>
    <row r="10990" spans="1:16" x14ac:dyDescent="0.25">
      <c r="A10990" t="s">
        <v>16470</v>
      </c>
      <c r="B10990">
        <v>717</v>
      </c>
      <c r="C10990" s="3" t="str">
        <f>HYPERLINK("http://www.uniprot.org/uniprot/I3SFT9","tr|I3SFT9|I3SFT9_LOTJA")</f>
        <v>tr|I3SFT9|I3SFT9_LOTJA</v>
      </c>
      <c r="D10990" t="s">
        <v>14527</v>
      </c>
      <c r="E10990">
        <v>77.77</v>
      </c>
      <c r="F10990">
        <v>234</v>
      </c>
      <c r="G10990">
        <v>52</v>
      </c>
      <c r="H10990">
        <v>0</v>
      </c>
      <c r="I10990">
        <v>13</v>
      </c>
      <c r="J10990">
        <v>714</v>
      </c>
      <c r="K10990">
        <v>1</v>
      </c>
      <c r="L10990">
        <v>7</v>
      </c>
      <c r="M10990">
        <v>239</v>
      </c>
      <c r="N10990" t="s">
        <v>18</v>
      </c>
      <c r="O10990" s="1">
        <v>1.1304800000000001E-94</v>
      </c>
      <c r="P10990">
        <v>901</v>
      </c>
    </row>
    <row r="10991" spans="1:16" x14ac:dyDescent="0.25">
      <c r="A10991" t="s">
        <v>16471</v>
      </c>
      <c r="B10991">
        <v>321</v>
      </c>
      <c r="C10991" s="3" t="str">
        <f>HYPERLINK("http://www.uniprot.org/uniprot/G7KNN7","tr|G7KNN7|G7KNN7_MEDTR")</f>
        <v>tr|G7KNN7|G7KNN7_MEDTR</v>
      </c>
      <c r="D10991" t="s">
        <v>16472</v>
      </c>
      <c r="E10991">
        <v>92.53</v>
      </c>
      <c r="F10991">
        <v>67</v>
      </c>
      <c r="G10991">
        <v>5</v>
      </c>
      <c r="H10991">
        <v>0</v>
      </c>
      <c r="I10991">
        <v>82</v>
      </c>
      <c r="J10991">
        <v>282</v>
      </c>
      <c r="K10991">
        <v>1</v>
      </c>
      <c r="L10991">
        <v>28</v>
      </c>
      <c r="M10991">
        <v>94</v>
      </c>
      <c r="N10991" t="s">
        <v>18</v>
      </c>
      <c r="O10991" s="1">
        <v>1.14957E-30</v>
      </c>
      <c r="P10991">
        <v>346</v>
      </c>
    </row>
    <row r="10992" spans="1:16" x14ac:dyDescent="0.25">
      <c r="A10992" t="s">
        <v>16473</v>
      </c>
      <c r="B10992">
        <v>942</v>
      </c>
      <c r="C10992" s="3" t="str">
        <f>HYPERLINK("http://www.uniprot.org/uniprot/G7JK60","tr|G7JK60|G7JK60_MEDTR")</f>
        <v>tr|G7JK60|G7JK60_MEDTR</v>
      </c>
      <c r="D10992" t="s">
        <v>16474</v>
      </c>
      <c r="E10992">
        <v>85.71</v>
      </c>
      <c r="F10992">
        <v>280</v>
      </c>
      <c r="G10992">
        <v>40</v>
      </c>
      <c r="H10992">
        <v>1</v>
      </c>
      <c r="I10992">
        <v>103</v>
      </c>
      <c r="J10992">
        <v>939</v>
      </c>
      <c r="K10992">
        <v>1</v>
      </c>
      <c r="L10992">
        <v>33</v>
      </c>
      <c r="M10992">
        <v>312</v>
      </c>
      <c r="N10992" t="s">
        <v>18</v>
      </c>
      <c r="O10992" s="1">
        <v>4.6393400000000001E-133</v>
      </c>
      <c r="P10992">
        <v>1234</v>
      </c>
    </row>
    <row r="10993" spans="1:16" x14ac:dyDescent="0.25">
      <c r="A10993" t="s">
        <v>16475</v>
      </c>
      <c r="B10993">
        <v>834</v>
      </c>
      <c r="C10993" s="3" t="str">
        <f>HYPERLINK("http://www.uniprot.org/uniprot/G7KBA8","tr|G7KBA8|G7KBA8_MEDTR")</f>
        <v>tr|G7KBA8|G7KBA8_MEDTR</v>
      </c>
      <c r="D10993" t="s">
        <v>16476</v>
      </c>
      <c r="E10993">
        <v>63.95</v>
      </c>
      <c r="F10993">
        <v>283</v>
      </c>
      <c r="G10993">
        <v>102</v>
      </c>
      <c r="H10993">
        <v>6</v>
      </c>
      <c r="I10993">
        <v>1</v>
      </c>
      <c r="J10993">
        <v>831</v>
      </c>
      <c r="K10993">
        <v>1</v>
      </c>
      <c r="L10993">
        <v>1</v>
      </c>
      <c r="M10993">
        <v>282</v>
      </c>
      <c r="N10993" t="s">
        <v>18</v>
      </c>
      <c r="O10993" s="1">
        <v>2.01561E-86</v>
      </c>
      <c r="P10993">
        <v>831</v>
      </c>
    </row>
    <row r="10994" spans="1:16" x14ac:dyDescent="0.25">
      <c r="A10994" t="s">
        <v>16477</v>
      </c>
      <c r="B10994">
        <v>1623</v>
      </c>
      <c r="C10994" s="3" t="str">
        <f>HYPERLINK("http://www.uniprot.org/uniprot/I1MEW4","tr|I1MEW4|I1MEW4_SOYBN")</f>
        <v>tr|I1MEW4|I1MEW4_SOYBN</v>
      </c>
      <c r="D10994" t="s">
        <v>28</v>
      </c>
      <c r="E10994">
        <v>78.47</v>
      </c>
      <c r="F10994">
        <v>539</v>
      </c>
      <c r="G10994">
        <v>116</v>
      </c>
      <c r="H10994">
        <v>0</v>
      </c>
      <c r="I10994">
        <v>1</v>
      </c>
      <c r="J10994">
        <v>1617</v>
      </c>
      <c r="K10994">
        <v>1</v>
      </c>
      <c r="L10994">
        <v>1</v>
      </c>
      <c r="M10994">
        <v>539</v>
      </c>
      <c r="N10994" t="s">
        <v>18</v>
      </c>
      <c r="O10994">
        <v>0</v>
      </c>
      <c r="P10994">
        <v>2251</v>
      </c>
    </row>
    <row r="10995" spans="1:16" x14ac:dyDescent="0.25">
      <c r="A10995" t="s">
        <v>16478</v>
      </c>
      <c r="B10995">
        <v>1083</v>
      </c>
      <c r="C10995" s="3" t="str">
        <f>HYPERLINK("http://www.uniprot.org/uniprot/G7IRF9","tr|G7IRF9|G7IRF9_MEDTR")</f>
        <v>tr|G7IRF9|G7IRF9_MEDTR</v>
      </c>
      <c r="D10995" t="s">
        <v>16479</v>
      </c>
      <c r="E10995">
        <v>92.22</v>
      </c>
      <c r="F10995">
        <v>360</v>
      </c>
      <c r="G10995">
        <v>28</v>
      </c>
      <c r="H10995">
        <v>0</v>
      </c>
      <c r="I10995">
        <v>1</v>
      </c>
      <c r="J10995">
        <v>1080</v>
      </c>
      <c r="K10995">
        <v>1</v>
      </c>
      <c r="L10995">
        <v>1</v>
      </c>
      <c r="M10995">
        <v>360</v>
      </c>
      <c r="N10995" t="s">
        <v>18</v>
      </c>
      <c r="O10995">
        <v>0</v>
      </c>
      <c r="P10995">
        <v>1734</v>
      </c>
    </row>
    <row r="10996" spans="1:16" x14ac:dyDescent="0.25">
      <c r="A10996" t="s">
        <v>16480</v>
      </c>
      <c r="B10996">
        <v>600</v>
      </c>
      <c r="C10996" s="3" t="str">
        <f>HYPERLINK("http://www.uniprot.org/uniprot/I3SZ39","tr|I3SZ39|I3SZ39_MEDTR")</f>
        <v>tr|I3SZ39|I3SZ39_MEDTR</v>
      </c>
      <c r="D10996" t="s">
        <v>22</v>
      </c>
      <c r="E10996">
        <v>65.88</v>
      </c>
      <c r="F10996">
        <v>214</v>
      </c>
      <c r="G10996">
        <v>73</v>
      </c>
      <c r="H10996">
        <v>15</v>
      </c>
      <c r="I10996">
        <v>1</v>
      </c>
      <c r="J10996">
        <v>597</v>
      </c>
      <c r="K10996">
        <v>1</v>
      </c>
      <c r="L10996">
        <v>1</v>
      </c>
      <c r="M10996">
        <v>214</v>
      </c>
      <c r="N10996" t="s">
        <v>18</v>
      </c>
      <c r="O10996" s="1">
        <v>6.1999599999999994E-70</v>
      </c>
      <c r="P10996">
        <v>686</v>
      </c>
    </row>
    <row r="10997" spans="1:16" x14ac:dyDescent="0.25">
      <c r="A10997" t="s">
        <v>16481</v>
      </c>
      <c r="B10997">
        <v>699</v>
      </c>
      <c r="C10997" s="3" t="str">
        <f>HYPERLINK("http://www.uniprot.org/uniprot/I3S9H2","tr|I3S9H2|I3S9H2_LOTJA")</f>
        <v>tr|I3S9H2|I3S9H2_LOTJA</v>
      </c>
      <c r="D10997" t="s">
        <v>93</v>
      </c>
      <c r="E10997">
        <v>63.56</v>
      </c>
      <c r="F10997">
        <v>247</v>
      </c>
      <c r="G10997">
        <v>90</v>
      </c>
      <c r="H10997">
        <v>15</v>
      </c>
      <c r="I10997">
        <v>1</v>
      </c>
      <c r="J10997">
        <v>696</v>
      </c>
      <c r="K10997">
        <v>1</v>
      </c>
      <c r="L10997">
        <v>1</v>
      </c>
      <c r="M10997">
        <v>247</v>
      </c>
      <c r="N10997" t="s">
        <v>18</v>
      </c>
      <c r="O10997" s="1">
        <v>9.0259100000000009E-78</v>
      </c>
      <c r="P10997">
        <v>755</v>
      </c>
    </row>
    <row r="10998" spans="1:16" x14ac:dyDescent="0.25">
      <c r="A10998" t="s">
        <v>16482</v>
      </c>
      <c r="B10998">
        <v>276</v>
      </c>
      <c r="C10998" s="3" t="str">
        <f>HYPERLINK("http://www.uniprot.org/uniprot/G7L6J2","tr|G7L6J2|G7L6J2_MEDTR")</f>
        <v>tr|G7L6J2|G7L6J2_MEDTR</v>
      </c>
      <c r="D10998" t="s">
        <v>16444</v>
      </c>
      <c r="E10998">
        <v>68.88</v>
      </c>
      <c r="F10998">
        <v>90</v>
      </c>
      <c r="G10998">
        <v>28</v>
      </c>
      <c r="H10998">
        <v>0</v>
      </c>
      <c r="I10998">
        <v>1</v>
      </c>
      <c r="J10998">
        <v>270</v>
      </c>
      <c r="K10998">
        <v>1</v>
      </c>
      <c r="L10998">
        <v>346</v>
      </c>
      <c r="M10998">
        <v>433</v>
      </c>
      <c r="N10998" t="s">
        <v>18</v>
      </c>
      <c r="O10998" s="1">
        <v>1.9457700000000001E-25</v>
      </c>
      <c r="P10998">
        <v>301</v>
      </c>
    </row>
    <row r="10999" spans="1:16" x14ac:dyDescent="0.25">
      <c r="A10999" t="s">
        <v>16483</v>
      </c>
      <c r="B10999">
        <v>366</v>
      </c>
      <c r="C10999" s="3" t="str">
        <f>HYPERLINK("http://www.uniprot.org/uniprot/I3T8T4","tr|I3T8T4|I3T8T4_MEDTR")</f>
        <v>tr|I3T8T4|I3T8T4_MEDTR</v>
      </c>
      <c r="D10999" t="s">
        <v>22</v>
      </c>
      <c r="E10999">
        <v>74.59</v>
      </c>
      <c r="F10999">
        <v>122</v>
      </c>
      <c r="G10999">
        <v>31</v>
      </c>
      <c r="H10999">
        <v>1</v>
      </c>
      <c r="I10999">
        <v>1</v>
      </c>
      <c r="J10999">
        <v>363</v>
      </c>
      <c r="K10999">
        <v>1</v>
      </c>
      <c r="L10999">
        <v>37</v>
      </c>
      <c r="M10999">
        <v>158</v>
      </c>
      <c r="N10999" t="s">
        <v>18</v>
      </c>
      <c r="O10999" s="1">
        <v>1.9013099999999999E-41</v>
      </c>
      <c r="P10999">
        <v>439</v>
      </c>
    </row>
    <row r="11000" spans="1:16" x14ac:dyDescent="0.25">
      <c r="A11000" t="s">
        <v>16484</v>
      </c>
      <c r="B11000">
        <v>1071</v>
      </c>
      <c r="C11000" s="3" t="str">
        <f>HYPERLINK("http://www.uniprot.org/uniprot/A2Q4U8","tr|A2Q4U8|A2Q4U8_MEDTR")</f>
        <v>tr|A2Q4U8|A2Q4U8_MEDTR</v>
      </c>
      <c r="D11000" t="s">
        <v>16485</v>
      </c>
      <c r="E11000">
        <v>94.15</v>
      </c>
      <c r="F11000">
        <v>325</v>
      </c>
      <c r="G11000">
        <v>19</v>
      </c>
      <c r="H11000">
        <v>0</v>
      </c>
      <c r="I11000">
        <v>94</v>
      </c>
      <c r="J11000">
        <v>1068</v>
      </c>
      <c r="K11000">
        <v>1</v>
      </c>
      <c r="L11000">
        <v>65</v>
      </c>
      <c r="M11000">
        <v>389</v>
      </c>
      <c r="N11000" t="s">
        <v>18</v>
      </c>
      <c r="O11000">
        <v>0</v>
      </c>
      <c r="P11000">
        <v>1681</v>
      </c>
    </row>
    <row r="11001" spans="1:16" x14ac:dyDescent="0.25">
      <c r="A11001" t="s">
        <v>16486</v>
      </c>
      <c r="B11001">
        <v>1029</v>
      </c>
      <c r="C11001" s="3" t="str">
        <f>HYPERLINK("http://www.uniprot.org/uniprot/G7I673","tr|G7I673|G7I673_MEDTR")</f>
        <v>tr|G7I673|G7I673_MEDTR</v>
      </c>
      <c r="D11001" t="s">
        <v>16487</v>
      </c>
      <c r="E11001">
        <v>78.33</v>
      </c>
      <c r="F11001">
        <v>337</v>
      </c>
      <c r="G11001">
        <v>73</v>
      </c>
      <c r="H11001">
        <v>10</v>
      </c>
      <c r="I11001">
        <v>43</v>
      </c>
      <c r="J11001">
        <v>1023</v>
      </c>
      <c r="K11001">
        <v>1</v>
      </c>
      <c r="L11001">
        <v>11</v>
      </c>
      <c r="M11001">
        <v>332</v>
      </c>
      <c r="N11001" t="s">
        <v>18</v>
      </c>
      <c r="O11001" s="1">
        <v>5.9172299999999999E-148</v>
      </c>
      <c r="P11001">
        <v>1363</v>
      </c>
    </row>
    <row r="11002" spans="1:16" x14ac:dyDescent="0.25">
      <c r="A11002" t="s">
        <v>16488</v>
      </c>
      <c r="B11002">
        <v>2544</v>
      </c>
      <c r="C11002" s="3" t="str">
        <f>HYPERLINK("http://www.uniprot.org/uniprot/I1NHX8","tr|I1NHX8|I1NHX8_SOYBN")</f>
        <v>tr|I1NHX8|I1NHX8_SOYBN</v>
      </c>
      <c r="D11002" t="s">
        <v>71</v>
      </c>
      <c r="E11002">
        <v>73.48</v>
      </c>
      <c r="F11002">
        <v>875</v>
      </c>
      <c r="G11002">
        <v>232</v>
      </c>
      <c r="H11002">
        <v>31</v>
      </c>
      <c r="I11002">
        <v>1</v>
      </c>
      <c r="J11002">
        <v>2532</v>
      </c>
      <c r="K11002">
        <v>1</v>
      </c>
      <c r="L11002">
        <v>1</v>
      </c>
      <c r="M11002">
        <v>865</v>
      </c>
      <c r="N11002" t="s">
        <v>18</v>
      </c>
      <c r="O11002">
        <v>0</v>
      </c>
      <c r="P11002">
        <v>3154</v>
      </c>
    </row>
    <row r="11003" spans="1:16" x14ac:dyDescent="0.25">
      <c r="A11003" t="s">
        <v>16489</v>
      </c>
      <c r="B11003">
        <v>1155</v>
      </c>
      <c r="C11003" s="3" t="str">
        <f>HYPERLINK("http://www.uniprot.org/uniprot/I3S3W4","tr|I3S3W4|I3S3W4_LOTJA")</f>
        <v>tr|I3S3W4|I3S3W4_LOTJA</v>
      </c>
      <c r="D11003" t="s">
        <v>93</v>
      </c>
      <c r="E11003">
        <v>79.42</v>
      </c>
      <c r="F11003">
        <v>384</v>
      </c>
      <c r="G11003">
        <v>79</v>
      </c>
      <c r="H11003">
        <v>0</v>
      </c>
      <c r="I11003">
        <v>1</v>
      </c>
      <c r="J11003">
        <v>1152</v>
      </c>
      <c r="K11003">
        <v>1</v>
      </c>
      <c r="L11003">
        <v>1</v>
      </c>
      <c r="M11003">
        <v>383</v>
      </c>
      <c r="N11003" t="s">
        <v>18</v>
      </c>
      <c r="O11003">
        <v>0</v>
      </c>
      <c r="P11003">
        <v>1745</v>
      </c>
    </row>
    <row r="11004" spans="1:16" x14ac:dyDescent="0.25">
      <c r="A11004" t="s">
        <v>16490</v>
      </c>
      <c r="B11004">
        <v>963</v>
      </c>
      <c r="C11004" s="3" t="str">
        <f>HYPERLINK("http://www.uniprot.org/uniprot/K7L2C4","tr|K7L2C4|K7L2C4_SOYBN")</f>
        <v>tr|K7L2C4|K7L2C4_SOYBN</v>
      </c>
      <c r="D11004" t="s">
        <v>117</v>
      </c>
      <c r="E11004">
        <v>64.040000000000006</v>
      </c>
      <c r="F11004">
        <v>292</v>
      </c>
      <c r="G11004">
        <v>105</v>
      </c>
      <c r="H11004">
        <v>0</v>
      </c>
      <c r="I11004">
        <v>70</v>
      </c>
      <c r="J11004">
        <v>945</v>
      </c>
      <c r="K11004">
        <v>1</v>
      </c>
      <c r="L11004">
        <v>18</v>
      </c>
      <c r="M11004">
        <v>309</v>
      </c>
      <c r="N11004" t="s">
        <v>18</v>
      </c>
      <c r="O11004" s="1">
        <v>2.4145899999999998E-108</v>
      </c>
      <c r="P11004">
        <v>1021</v>
      </c>
    </row>
    <row r="11005" spans="1:16" x14ac:dyDescent="0.25">
      <c r="A11005" t="s">
        <v>16491</v>
      </c>
      <c r="B11005">
        <v>1761</v>
      </c>
      <c r="C11005" s="3" t="str">
        <f>HYPERLINK("http://www.uniprot.org/uniprot/I1KBQ1","tr|I1KBQ1|I1KBQ1_SOYBN")</f>
        <v>tr|I1KBQ1|I1KBQ1_SOYBN</v>
      </c>
      <c r="D11005" t="s">
        <v>71</v>
      </c>
      <c r="E11005">
        <v>41.49</v>
      </c>
      <c r="F11005">
        <v>694</v>
      </c>
      <c r="G11005">
        <v>406</v>
      </c>
      <c r="H11005">
        <v>108</v>
      </c>
      <c r="I11005">
        <v>1</v>
      </c>
      <c r="J11005">
        <v>1758</v>
      </c>
      <c r="K11005">
        <v>1</v>
      </c>
      <c r="L11005">
        <v>3</v>
      </c>
      <c r="M11005">
        <v>648</v>
      </c>
      <c r="N11005" t="s">
        <v>18</v>
      </c>
      <c r="O11005" s="1">
        <v>1.1662299999999999E-100</v>
      </c>
      <c r="P11005">
        <v>958</v>
      </c>
    </row>
    <row r="11006" spans="1:16" x14ac:dyDescent="0.25">
      <c r="A11006" t="s">
        <v>16492</v>
      </c>
      <c r="B11006">
        <v>234</v>
      </c>
      <c r="C11006" s="3" t="str">
        <f>HYPERLINK("http://www.uniprot.org/uniprot/I3SLZ5","tr|I3SLZ5|I3SLZ5_MEDTR")</f>
        <v>tr|I3SLZ5|I3SLZ5_MEDTR</v>
      </c>
      <c r="D11006" t="s">
        <v>22</v>
      </c>
      <c r="E11006">
        <v>75.319999999999993</v>
      </c>
      <c r="F11006">
        <v>77</v>
      </c>
      <c r="G11006">
        <v>19</v>
      </c>
      <c r="H11006">
        <v>0</v>
      </c>
      <c r="I11006">
        <v>1</v>
      </c>
      <c r="J11006">
        <v>231</v>
      </c>
      <c r="K11006">
        <v>1</v>
      </c>
      <c r="L11006">
        <v>116</v>
      </c>
      <c r="M11006">
        <v>190</v>
      </c>
      <c r="N11006" t="s">
        <v>18</v>
      </c>
      <c r="O11006" s="1">
        <v>6.5478200000000003E-26</v>
      </c>
      <c r="P11006">
        <v>305</v>
      </c>
    </row>
    <row r="11007" spans="1:16" x14ac:dyDescent="0.25">
      <c r="A11007" t="s">
        <v>16493</v>
      </c>
      <c r="B11007">
        <v>1026</v>
      </c>
      <c r="C11007" s="3" t="str">
        <f>HYPERLINK("http://www.uniprot.org/uniprot/K7MNX2","tr|K7MNX2|K7MNX2_SOYBN")</f>
        <v>tr|K7MNX2|K7MNX2_SOYBN</v>
      </c>
      <c r="D11007" t="s">
        <v>28</v>
      </c>
      <c r="E11007">
        <v>28.2</v>
      </c>
      <c r="F11007">
        <v>195</v>
      </c>
      <c r="G11007">
        <v>140</v>
      </c>
      <c r="H11007">
        <v>2</v>
      </c>
      <c r="I11007">
        <v>25</v>
      </c>
      <c r="J11007">
        <v>603</v>
      </c>
      <c r="K11007">
        <v>1</v>
      </c>
      <c r="L11007">
        <v>304</v>
      </c>
      <c r="M11007">
        <v>491</v>
      </c>
      <c r="N11007" t="s">
        <v>18</v>
      </c>
      <c r="O11007" s="1">
        <v>6.5428699999999999E-14</v>
      </c>
      <c r="P11007">
        <v>207</v>
      </c>
    </row>
    <row r="11008" spans="1:16" x14ac:dyDescent="0.25">
      <c r="A11008" t="s">
        <v>16494</v>
      </c>
      <c r="B11008">
        <v>4905</v>
      </c>
      <c r="C11008" s="3" t="str">
        <f>HYPERLINK("http://www.uniprot.org/uniprot/G7JNP0","tr|G7JNP0|G7JNP0_MEDTR")</f>
        <v>tr|G7JNP0|G7JNP0_MEDTR</v>
      </c>
      <c r="D11008" t="s">
        <v>16495</v>
      </c>
      <c r="E11008">
        <v>90.49</v>
      </c>
      <c r="F11008">
        <v>1662</v>
      </c>
      <c r="G11008">
        <v>158</v>
      </c>
      <c r="H11008">
        <v>28</v>
      </c>
      <c r="I11008">
        <v>1</v>
      </c>
      <c r="J11008">
        <v>4902</v>
      </c>
      <c r="K11008">
        <v>1</v>
      </c>
      <c r="L11008">
        <v>1</v>
      </c>
      <c r="M11008">
        <v>1655</v>
      </c>
      <c r="N11008" t="s">
        <v>18</v>
      </c>
      <c r="O11008">
        <v>0</v>
      </c>
      <c r="P11008">
        <v>7800</v>
      </c>
    </row>
    <row r="11009" spans="1:16" x14ac:dyDescent="0.25">
      <c r="A11009" t="s">
        <v>16496</v>
      </c>
      <c r="B11009">
        <v>2112</v>
      </c>
      <c r="C11009" s="3" t="str">
        <f>HYPERLINK("http://www.uniprot.org/uniprot/I1LMH1","tr|I1LMH1|I1LMH1_SOYBN")</f>
        <v>tr|I1LMH1|I1LMH1_SOYBN</v>
      </c>
      <c r="D11009" t="s">
        <v>71</v>
      </c>
      <c r="E11009">
        <v>69.95</v>
      </c>
      <c r="F11009">
        <v>609</v>
      </c>
      <c r="G11009">
        <v>183</v>
      </c>
      <c r="H11009">
        <v>6</v>
      </c>
      <c r="I11009">
        <v>151</v>
      </c>
      <c r="J11009">
        <v>1959</v>
      </c>
      <c r="K11009">
        <v>1</v>
      </c>
      <c r="L11009">
        <v>27</v>
      </c>
      <c r="M11009">
        <v>634</v>
      </c>
      <c r="N11009" t="s">
        <v>18</v>
      </c>
      <c r="O11009">
        <v>0</v>
      </c>
      <c r="P11009">
        <v>2192</v>
      </c>
    </row>
    <row r="11010" spans="1:16" x14ac:dyDescent="0.25">
      <c r="A11010" t="s">
        <v>16497</v>
      </c>
      <c r="B11010">
        <v>873</v>
      </c>
      <c r="C11010" s="3" t="str">
        <f>HYPERLINK("http://www.uniprot.org/uniprot/I1N6G8","tr|I1N6G8|I1N6G8_SOYBN")</f>
        <v>tr|I1N6G8|I1N6G8_SOYBN</v>
      </c>
      <c r="D11010" t="s">
        <v>28</v>
      </c>
      <c r="E11010">
        <v>87.28</v>
      </c>
      <c r="F11010">
        <v>291</v>
      </c>
      <c r="G11010">
        <v>37</v>
      </c>
      <c r="H11010">
        <v>1</v>
      </c>
      <c r="I11010">
        <v>1</v>
      </c>
      <c r="J11010">
        <v>870</v>
      </c>
      <c r="K11010">
        <v>1</v>
      </c>
      <c r="L11010">
        <v>135</v>
      </c>
      <c r="M11010">
        <v>424</v>
      </c>
      <c r="N11010" t="s">
        <v>18</v>
      </c>
      <c r="O11010" s="1">
        <v>4.0492899999999999E-141</v>
      </c>
      <c r="P11010">
        <v>1303</v>
      </c>
    </row>
    <row r="11011" spans="1:16" x14ac:dyDescent="0.25">
      <c r="A11011" t="s">
        <v>16498</v>
      </c>
      <c r="B11011">
        <v>873</v>
      </c>
      <c r="C11011" s="3" t="str">
        <f>HYPERLINK("http://www.uniprot.org/uniprot/I1KZH0","tr|I1KZH0|I1KZH0_SOYBN")</f>
        <v>tr|I1KZH0|I1KZH0_SOYBN</v>
      </c>
      <c r="D11011" t="s">
        <v>99</v>
      </c>
      <c r="E11011">
        <v>84.82</v>
      </c>
      <c r="F11011">
        <v>290</v>
      </c>
      <c r="G11011">
        <v>44</v>
      </c>
      <c r="H11011">
        <v>1</v>
      </c>
      <c r="I11011">
        <v>4</v>
      </c>
      <c r="J11011">
        <v>870</v>
      </c>
      <c r="K11011">
        <v>1</v>
      </c>
      <c r="L11011">
        <v>50</v>
      </c>
      <c r="M11011">
        <v>338</v>
      </c>
      <c r="N11011" t="s">
        <v>18</v>
      </c>
      <c r="O11011" s="1">
        <v>6.4647899999999998E-139</v>
      </c>
      <c r="P11011">
        <v>1284</v>
      </c>
    </row>
    <row r="11012" spans="1:16" x14ac:dyDescent="0.25">
      <c r="A11012" t="s">
        <v>16499</v>
      </c>
      <c r="B11012">
        <v>1803</v>
      </c>
      <c r="C11012" s="3" t="str">
        <f>HYPERLINK("http://www.uniprot.org/uniprot/G7L9H4","tr|G7L9H4|G7L9H4_MEDTR")</f>
        <v>tr|G7L9H4|G7L9H4_MEDTR</v>
      </c>
      <c r="D11012" t="s">
        <v>16500</v>
      </c>
      <c r="E11012">
        <v>83.97</v>
      </c>
      <c r="F11012">
        <v>599</v>
      </c>
      <c r="G11012">
        <v>96</v>
      </c>
      <c r="H11012">
        <v>2</v>
      </c>
      <c r="I11012">
        <v>1</v>
      </c>
      <c r="J11012">
        <v>1791</v>
      </c>
      <c r="K11012">
        <v>1</v>
      </c>
      <c r="L11012">
        <v>1</v>
      </c>
      <c r="M11012">
        <v>596</v>
      </c>
      <c r="N11012" t="s">
        <v>18</v>
      </c>
      <c r="O11012">
        <v>0</v>
      </c>
      <c r="P11012">
        <v>2671</v>
      </c>
    </row>
    <row r="11013" spans="1:16" x14ac:dyDescent="0.25">
      <c r="A11013" t="s">
        <v>16501</v>
      </c>
      <c r="B11013">
        <v>1410</v>
      </c>
      <c r="C11013" s="3" t="str">
        <f>HYPERLINK("http://www.uniprot.org/uniprot/G7LJD4","tr|G7LJD4|G7LJD4_MEDTR")</f>
        <v>tr|G7LJD4|G7LJD4_MEDTR</v>
      </c>
      <c r="D11013" t="s">
        <v>16502</v>
      </c>
      <c r="E11013">
        <v>83.43</v>
      </c>
      <c r="F11013">
        <v>477</v>
      </c>
      <c r="G11013">
        <v>79</v>
      </c>
      <c r="H11013">
        <v>8</v>
      </c>
      <c r="I11013">
        <v>1</v>
      </c>
      <c r="J11013">
        <v>1407</v>
      </c>
      <c r="K11013">
        <v>1</v>
      </c>
      <c r="L11013">
        <v>1</v>
      </c>
      <c r="M11013">
        <v>477</v>
      </c>
      <c r="N11013" t="s">
        <v>18</v>
      </c>
      <c r="O11013">
        <v>0</v>
      </c>
      <c r="P11013">
        <v>2060</v>
      </c>
    </row>
    <row r="11014" spans="1:16" x14ac:dyDescent="0.25">
      <c r="A11014" t="s">
        <v>16503</v>
      </c>
      <c r="B11014">
        <v>1953</v>
      </c>
      <c r="C11014" s="3" t="str">
        <f>HYPERLINK("http://www.uniprot.org/uniprot/G7K100","tr|G7K100|G7K100_MEDTR")</f>
        <v>tr|G7K100|G7K100_MEDTR</v>
      </c>
      <c r="D11014" t="s">
        <v>16504</v>
      </c>
      <c r="E11014">
        <v>74.28</v>
      </c>
      <c r="F11014">
        <v>591</v>
      </c>
      <c r="G11014">
        <v>152</v>
      </c>
      <c r="H11014">
        <v>1</v>
      </c>
      <c r="I11014">
        <v>181</v>
      </c>
      <c r="J11014">
        <v>1950</v>
      </c>
      <c r="K11014">
        <v>1</v>
      </c>
      <c r="L11014">
        <v>62</v>
      </c>
      <c r="M11014">
        <v>650</v>
      </c>
      <c r="N11014" t="s">
        <v>18</v>
      </c>
      <c r="O11014">
        <v>0</v>
      </c>
      <c r="P11014">
        <v>2246</v>
      </c>
    </row>
    <row r="11015" spans="1:16" x14ac:dyDescent="0.25">
      <c r="A11015" t="s">
        <v>16505</v>
      </c>
      <c r="B11015">
        <v>1506</v>
      </c>
      <c r="C11015" s="3" t="str">
        <f>HYPERLINK("http://www.uniprot.org/uniprot/I1LKJ0","tr|I1LKJ0|I1LKJ0_SOYBN")</f>
        <v>tr|I1LKJ0|I1LKJ0_SOYBN</v>
      </c>
      <c r="D11015" t="s">
        <v>28</v>
      </c>
      <c r="E11015">
        <v>66.92</v>
      </c>
      <c r="F11015">
        <v>514</v>
      </c>
      <c r="G11015">
        <v>170</v>
      </c>
      <c r="H11015">
        <v>32</v>
      </c>
      <c r="I11015">
        <v>58</v>
      </c>
      <c r="J11015">
        <v>1503</v>
      </c>
      <c r="K11015">
        <v>1</v>
      </c>
      <c r="L11015">
        <v>13</v>
      </c>
      <c r="M11015">
        <v>510</v>
      </c>
      <c r="N11015" t="s">
        <v>18</v>
      </c>
      <c r="O11015" s="1">
        <v>9.57697E-178</v>
      </c>
      <c r="P11015">
        <v>1622</v>
      </c>
    </row>
    <row r="11016" spans="1:16" x14ac:dyDescent="0.25">
      <c r="A11016" t="s">
        <v>16506</v>
      </c>
      <c r="B11016">
        <v>450</v>
      </c>
      <c r="C11016" s="3" t="str">
        <f>HYPERLINK("http://www.uniprot.org/uniprot/I3TAE6","tr|I3TAE6|I3TAE6_LOTJA")</f>
        <v>tr|I3TAE6|I3TAE6_LOTJA</v>
      </c>
      <c r="D11016" t="s">
        <v>93</v>
      </c>
      <c r="E11016">
        <v>84.56</v>
      </c>
      <c r="F11016">
        <v>149</v>
      </c>
      <c r="G11016">
        <v>23</v>
      </c>
      <c r="H11016">
        <v>0</v>
      </c>
      <c r="I11016">
        <v>1</v>
      </c>
      <c r="J11016">
        <v>447</v>
      </c>
      <c r="K11016">
        <v>1</v>
      </c>
      <c r="L11016">
        <v>1</v>
      </c>
      <c r="M11016">
        <v>149</v>
      </c>
      <c r="N11016" t="s">
        <v>18</v>
      </c>
      <c r="O11016" s="1">
        <v>8.7607099999999993E-71</v>
      </c>
      <c r="P11016">
        <v>692</v>
      </c>
    </row>
    <row r="11017" spans="1:16" x14ac:dyDescent="0.25">
      <c r="A11017" t="s">
        <v>16507</v>
      </c>
      <c r="B11017">
        <v>813</v>
      </c>
      <c r="C11017" s="3" t="str">
        <f>HYPERLINK("http://www.uniprot.org/uniprot/K7KN15","tr|K7KN15|K7KN15_SOYBN")</f>
        <v>tr|K7KN15|K7KN15_SOYBN</v>
      </c>
      <c r="D11017" t="s">
        <v>61</v>
      </c>
      <c r="E11017">
        <v>85.18</v>
      </c>
      <c r="F11017">
        <v>270</v>
      </c>
      <c r="G11017">
        <v>40</v>
      </c>
      <c r="H11017">
        <v>0</v>
      </c>
      <c r="I11017">
        <v>1</v>
      </c>
      <c r="J11017">
        <v>810</v>
      </c>
      <c r="K11017">
        <v>1</v>
      </c>
      <c r="L11017">
        <v>71</v>
      </c>
      <c r="M11017">
        <v>340</v>
      </c>
      <c r="N11017" t="s">
        <v>18</v>
      </c>
      <c r="O11017" s="1">
        <v>1.3082199999999999E-127</v>
      </c>
      <c r="P11017">
        <v>1186</v>
      </c>
    </row>
    <row r="11018" spans="1:16" x14ac:dyDescent="0.25">
      <c r="A11018" t="s">
        <v>16508</v>
      </c>
      <c r="B11018">
        <v>1365</v>
      </c>
      <c r="C11018" s="3" t="str">
        <f>HYPERLINK("http://www.uniprot.org/uniprot/K7MNX2","tr|K7MNX2|K7MNX2_SOYBN")</f>
        <v>tr|K7MNX2|K7MNX2_SOYBN</v>
      </c>
      <c r="D11018" t="s">
        <v>28</v>
      </c>
      <c r="E11018">
        <v>26.48</v>
      </c>
      <c r="F11018">
        <v>253</v>
      </c>
      <c r="G11018">
        <v>186</v>
      </c>
      <c r="H11018">
        <v>3</v>
      </c>
      <c r="I11018">
        <v>334</v>
      </c>
      <c r="J11018">
        <v>1083</v>
      </c>
      <c r="K11018">
        <v>1</v>
      </c>
      <c r="L11018">
        <v>271</v>
      </c>
      <c r="M11018">
        <v>517</v>
      </c>
      <c r="N11018" t="s">
        <v>18</v>
      </c>
      <c r="O11018" s="1">
        <v>1.8885199999999999E-20</v>
      </c>
      <c r="P11018">
        <v>265</v>
      </c>
    </row>
    <row r="11019" spans="1:16" x14ac:dyDescent="0.25">
      <c r="A11019" t="s">
        <v>16509</v>
      </c>
      <c r="B11019">
        <v>858</v>
      </c>
      <c r="C11019" s="3" t="str">
        <f>HYPERLINK("http://www.uniprot.org/uniprot/G7ILM8","tr|G7ILM8|G7ILM8_MEDTR")</f>
        <v>tr|G7ILM8|G7ILM8_MEDTR</v>
      </c>
      <c r="D11019" t="s">
        <v>16510</v>
      </c>
      <c r="E11019">
        <v>72.12</v>
      </c>
      <c r="F11019">
        <v>287</v>
      </c>
      <c r="G11019">
        <v>80</v>
      </c>
      <c r="H11019">
        <v>2</v>
      </c>
      <c r="I11019">
        <v>1</v>
      </c>
      <c r="J11019">
        <v>855</v>
      </c>
      <c r="K11019">
        <v>1</v>
      </c>
      <c r="L11019">
        <v>1</v>
      </c>
      <c r="M11019">
        <v>282</v>
      </c>
      <c r="N11019" t="s">
        <v>18</v>
      </c>
      <c r="O11019" s="1">
        <v>2.82934E-107</v>
      </c>
      <c r="P11019">
        <v>1011</v>
      </c>
    </row>
    <row r="11020" spans="1:16" x14ac:dyDescent="0.25">
      <c r="A11020" t="s">
        <v>16511</v>
      </c>
      <c r="B11020">
        <v>744</v>
      </c>
      <c r="C11020" s="3" t="str">
        <f>HYPERLINK("http://www.uniprot.org/uniprot/I1JGF8","tr|I1JGF8|I1JGF8_SOYBN")</f>
        <v>tr|I1JGF8|I1JGF8_SOYBN</v>
      </c>
      <c r="D11020" t="s">
        <v>28</v>
      </c>
      <c r="E11020">
        <v>35.17</v>
      </c>
      <c r="F11020">
        <v>253</v>
      </c>
      <c r="G11020">
        <v>164</v>
      </c>
      <c r="H11020">
        <v>18</v>
      </c>
      <c r="I11020">
        <v>25</v>
      </c>
      <c r="J11020">
        <v>729</v>
      </c>
      <c r="K11020">
        <v>1</v>
      </c>
      <c r="L11020">
        <v>324</v>
      </c>
      <c r="M11020">
        <v>567</v>
      </c>
      <c r="N11020" t="s">
        <v>18</v>
      </c>
      <c r="O11020" s="1">
        <v>1.7323900000000001E-24</v>
      </c>
      <c r="P11020">
        <v>296</v>
      </c>
    </row>
    <row r="11021" spans="1:16" x14ac:dyDescent="0.25">
      <c r="A11021" t="s">
        <v>16512</v>
      </c>
      <c r="B11021">
        <v>615</v>
      </c>
      <c r="C11021" s="3" t="str">
        <f>HYPERLINK("http://www.uniprot.org/uniprot/I3SZ39","tr|I3SZ39|I3SZ39_MEDTR")</f>
        <v>tr|I3SZ39|I3SZ39_MEDTR</v>
      </c>
      <c r="D11021" t="s">
        <v>22</v>
      </c>
      <c r="E11021">
        <v>66.349999999999994</v>
      </c>
      <c r="F11021">
        <v>214</v>
      </c>
      <c r="G11021">
        <v>72</v>
      </c>
      <c r="H11021">
        <v>10</v>
      </c>
      <c r="I11021">
        <v>1</v>
      </c>
      <c r="J11021">
        <v>612</v>
      </c>
      <c r="K11021">
        <v>1</v>
      </c>
      <c r="L11021">
        <v>1</v>
      </c>
      <c r="M11021">
        <v>214</v>
      </c>
      <c r="N11021" t="s">
        <v>18</v>
      </c>
      <c r="O11021" s="1">
        <v>7.0123400000000005E-72</v>
      </c>
      <c r="P11021">
        <v>703</v>
      </c>
    </row>
    <row r="11022" spans="1:16" x14ac:dyDescent="0.25">
      <c r="A11022" t="s">
        <v>16513</v>
      </c>
      <c r="B11022">
        <v>2286</v>
      </c>
      <c r="C11022" s="3" t="str">
        <f>HYPERLINK("http://www.uniprot.org/uniprot/G7KKU7","tr|G7KKU7|G7KKU7_MEDTR")</f>
        <v>tr|G7KKU7|G7KKU7_MEDTR</v>
      </c>
      <c r="D11022" t="s">
        <v>16514</v>
      </c>
      <c r="E11022">
        <v>76.59</v>
      </c>
      <c r="F11022">
        <v>786</v>
      </c>
      <c r="G11022">
        <v>184</v>
      </c>
      <c r="H11022">
        <v>26</v>
      </c>
      <c r="I11022">
        <v>1</v>
      </c>
      <c r="J11022">
        <v>2280</v>
      </c>
      <c r="K11022">
        <v>1</v>
      </c>
      <c r="L11022">
        <v>1</v>
      </c>
      <c r="M11022">
        <v>767</v>
      </c>
      <c r="N11022" t="s">
        <v>18</v>
      </c>
      <c r="O11022">
        <v>0</v>
      </c>
      <c r="P11022">
        <v>3074</v>
      </c>
    </row>
    <row r="11023" spans="1:16" x14ac:dyDescent="0.25">
      <c r="A11023" t="s">
        <v>16515</v>
      </c>
      <c r="B11023">
        <v>1143</v>
      </c>
      <c r="C11023" s="3" t="str">
        <f>HYPERLINK("http://www.uniprot.org/uniprot/C7FDI5","tr|C7FDI5|C7FDI5_SOYBN")</f>
        <v>tr|C7FDI5|C7FDI5_SOYBN</v>
      </c>
      <c r="D11023" t="s">
        <v>717</v>
      </c>
      <c r="E11023">
        <v>49.72</v>
      </c>
      <c r="F11023">
        <v>362</v>
      </c>
      <c r="G11023">
        <v>182</v>
      </c>
      <c r="H11023">
        <v>4</v>
      </c>
      <c r="I11023">
        <v>1</v>
      </c>
      <c r="J11023">
        <v>1074</v>
      </c>
      <c r="K11023">
        <v>1</v>
      </c>
      <c r="L11023">
        <v>704</v>
      </c>
      <c r="M11023">
        <v>1060</v>
      </c>
      <c r="N11023" t="s">
        <v>18</v>
      </c>
      <c r="O11023" s="1">
        <v>1.13125E-97</v>
      </c>
      <c r="P11023">
        <v>930</v>
      </c>
    </row>
    <row r="11024" spans="1:16" x14ac:dyDescent="0.25">
      <c r="A11024" t="s">
        <v>16516</v>
      </c>
      <c r="B11024">
        <v>1668</v>
      </c>
      <c r="C11024" s="3" t="str">
        <f>HYPERLINK("http://www.uniprot.org/uniprot/A2Q4U5","tr|A2Q4U5|A2Q4U5_MEDTR")</f>
        <v>tr|A2Q4U5|A2Q4U5_MEDTR</v>
      </c>
      <c r="D11024" t="s">
        <v>16517</v>
      </c>
      <c r="E11024">
        <v>93.66</v>
      </c>
      <c r="F11024">
        <v>537</v>
      </c>
      <c r="G11024">
        <v>34</v>
      </c>
      <c r="H11024">
        <v>2</v>
      </c>
      <c r="I11024">
        <v>61</v>
      </c>
      <c r="J11024">
        <v>1665</v>
      </c>
      <c r="K11024">
        <v>1</v>
      </c>
      <c r="L11024">
        <v>22</v>
      </c>
      <c r="M11024">
        <v>558</v>
      </c>
      <c r="N11024" t="s">
        <v>18</v>
      </c>
      <c r="O11024">
        <v>0</v>
      </c>
      <c r="P11024">
        <v>2588</v>
      </c>
    </row>
    <row r="11025" spans="1:16" x14ac:dyDescent="0.25">
      <c r="A11025" t="s">
        <v>16518</v>
      </c>
      <c r="B11025">
        <v>2283</v>
      </c>
      <c r="C11025" s="3" t="str">
        <f>HYPERLINK("http://www.uniprot.org/uniprot/E7D235","tr|E7D235|E7D235_CICAR")</f>
        <v>tr|E7D235|E7D235_CICAR</v>
      </c>
      <c r="D11025" t="s">
        <v>16519</v>
      </c>
      <c r="E11025">
        <v>91.97</v>
      </c>
      <c r="F11025">
        <v>760</v>
      </c>
      <c r="G11025">
        <v>61</v>
      </c>
      <c r="H11025">
        <v>0</v>
      </c>
      <c r="I11025">
        <v>1</v>
      </c>
      <c r="J11025">
        <v>2280</v>
      </c>
      <c r="K11025">
        <v>1</v>
      </c>
      <c r="L11025">
        <v>1</v>
      </c>
      <c r="M11025">
        <v>760</v>
      </c>
      <c r="N11025" t="s">
        <v>18</v>
      </c>
      <c r="O11025">
        <v>0</v>
      </c>
      <c r="P11025">
        <v>3501</v>
      </c>
    </row>
    <row r="11026" spans="1:16" x14ac:dyDescent="0.25">
      <c r="A11026" t="s">
        <v>16520</v>
      </c>
      <c r="B11026">
        <v>621</v>
      </c>
      <c r="C11026" s="3" t="str">
        <f>HYPERLINK("http://www.uniprot.org/uniprot/G7I2M1","tr|G7I2M1|G7I2M1_MEDTR")</f>
        <v>tr|G7I2M1|G7I2M1_MEDTR</v>
      </c>
      <c r="D11026" t="s">
        <v>16521</v>
      </c>
      <c r="E11026">
        <v>80.09</v>
      </c>
      <c r="F11026">
        <v>206</v>
      </c>
      <c r="G11026">
        <v>41</v>
      </c>
      <c r="H11026">
        <v>0</v>
      </c>
      <c r="I11026">
        <v>1</v>
      </c>
      <c r="J11026">
        <v>618</v>
      </c>
      <c r="K11026">
        <v>1</v>
      </c>
      <c r="L11026">
        <v>134</v>
      </c>
      <c r="M11026">
        <v>339</v>
      </c>
      <c r="N11026" t="s">
        <v>18</v>
      </c>
      <c r="O11026" s="1">
        <v>4.216E-88</v>
      </c>
      <c r="P11026">
        <v>843</v>
      </c>
    </row>
    <row r="11027" spans="1:16" x14ac:dyDescent="0.25">
      <c r="A11027" t="s">
        <v>16522</v>
      </c>
      <c r="B11027">
        <v>534</v>
      </c>
      <c r="C11027" s="3" t="str">
        <f>HYPERLINK("http://www.uniprot.org/uniprot/G7KVD4","tr|G7KVD4|G7KVD4_MEDTR")</f>
        <v>tr|G7KVD4|G7KVD4_MEDTR</v>
      </c>
      <c r="D11027" t="s">
        <v>16523</v>
      </c>
      <c r="E11027">
        <v>51.97</v>
      </c>
      <c r="F11027">
        <v>177</v>
      </c>
      <c r="G11027">
        <v>85</v>
      </c>
      <c r="H11027">
        <v>4</v>
      </c>
      <c r="I11027">
        <v>1</v>
      </c>
      <c r="J11027">
        <v>519</v>
      </c>
      <c r="K11027">
        <v>1</v>
      </c>
      <c r="L11027">
        <v>1</v>
      </c>
      <c r="M11027">
        <v>169</v>
      </c>
      <c r="N11027" t="s">
        <v>18</v>
      </c>
      <c r="O11027" s="1">
        <v>2.5054299999999999E-33</v>
      </c>
      <c r="P11027">
        <v>369</v>
      </c>
    </row>
    <row r="11028" spans="1:16" x14ac:dyDescent="0.25">
      <c r="A11028" t="s">
        <v>16524</v>
      </c>
      <c r="B11028">
        <v>2850</v>
      </c>
      <c r="C11028" s="3" t="str">
        <f>HYPERLINK("http://www.uniprot.org/uniprot/M4CT97","tr|M4CT97|M4CT97_BRARP")</f>
        <v>tr|M4CT97|M4CT97_BRARP</v>
      </c>
      <c r="D11028" t="s">
        <v>12847</v>
      </c>
      <c r="E11028">
        <v>68.930000000000007</v>
      </c>
      <c r="F11028">
        <v>132</v>
      </c>
      <c r="G11028">
        <v>41</v>
      </c>
      <c r="H11028">
        <v>3</v>
      </c>
      <c r="I11028">
        <v>1174</v>
      </c>
      <c r="J11028">
        <v>1560</v>
      </c>
      <c r="K11028">
        <v>1</v>
      </c>
      <c r="L11028">
        <v>360</v>
      </c>
      <c r="M11028">
        <v>491</v>
      </c>
      <c r="N11028" t="s">
        <v>18</v>
      </c>
      <c r="O11028" s="1">
        <v>1.6033800000000001E-44</v>
      </c>
      <c r="P11028">
        <v>476</v>
      </c>
    </row>
    <row r="11029" spans="1:16" x14ac:dyDescent="0.25">
      <c r="A11029" t="s">
        <v>16525</v>
      </c>
      <c r="B11029">
        <v>1563</v>
      </c>
      <c r="C11029" s="3" t="str">
        <f>HYPERLINK("http://www.uniprot.org/uniprot/G7J2M9","tr|G7J2M9|G7J2M9_MEDTR")</f>
        <v>tr|G7J2M9|G7J2M9_MEDTR</v>
      </c>
      <c r="D11029" t="s">
        <v>16526</v>
      </c>
      <c r="E11029">
        <v>88.21</v>
      </c>
      <c r="F11029">
        <v>509</v>
      </c>
      <c r="G11029">
        <v>60</v>
      </c>
      <c r="H11029">
        <v>1</v>
      </c>
      <c r="I11029">
        <v>37</v>
      </c>
      <c r="J11029">
        <v>1560</v>
      </c>
      <c r="K11029">
        <v>1</v>
      </c>
      <c r="L11029">
        <v>14</v>
      </c>
      <c r="M11029">
        <v>519</v>
      </c>
      <c r="N11029" t="s">
        <v>18</v>
      </c>
      <c r="O11029">
        <v>0</v>
      </c>
      <c r="P11029">
        <v>2198</v>
      </c>
    </row>
    <row r="11030" spans="1:16" x14ac:dyDescent="0.25">
      <c r="A11030" t="s">
        <v>16527</v>
      </c>
      <c r="B11030">
        <v>588</v>
      </c>
      <c r="C11030" s="3" t="str">
        <f>HYPERLINK("http://www.uniprot.org/uniprot/I3SLZ5","tr|I3SLZ5|I3SLZ5_MEDTR")</f>
        <v>tr|I3SLZ5|I3SLZ5_MEDTR</v>
      </c>
      <c r="D11030" t="s">
        <v>22</v>
      </c>
      <c r="E11030">
        <v>82.91</v>
      </c>
      <c r="F11030">
        <v>199</v>
      </c>
      <c r="G11030">
        <v>34</v>
      </c>
      <c r="H11030">
        <v>4</v>
      </c>
      <c r="I11030">
        <v>1</v>
      </c>
      <c r="J11030">
        <v>585</v>
      </c>
      <c r="K11030">
        <v>1</v>
      </c>
      <c r="L11030">
        <v>1</v>
      </c>
      <c r="M11030">
        <v>199</v>
      </c>
      <c r="N11030" t="s">
        <v>18</v>
      </c>
      <c r="O11030" s="1">
        <v>5.39096E-92</v>
      </c>
      <c r="P11030">
        <v>876</v>
      </c>
    </row>
    <row r="11031" spans="1:16" x14ac:dyDescent="0.25">
      <c r="A11031" t="s">
        <v>16528</v>
      </c>
      <c r="B11031">
        <v>2553</v>
      </c>
      <c r="C11031" s="3" t="str">
        <f>HYPERLINK("http://www.uniprot.org/uniprot/G7IXE7","tr|G7IXE7|G7IXE7_MEDTR")</f>
        <v>tr|G7IXE7|G7IXE7_MEDTR</v>
      </c>
      <c r="D11031" t="s">
        <v>16529</v>
      </c>
      <c r="E11031">
        <v>91.58</v>
      </c>
      <c r="F11031">
        <v>856</v>
      </c>
      <c r="G11031">
        <v>72</v>
      </c>
      <c r="H11031">
        <v>6</v>
      </c>
      <c r="I11031">
        <v>1</v>
      </c>
      <c r="J11031">
        <v>2550</v>
      </c>
      <c r="K11031">
        <v>1</v>
      </c>
      <c r="L11031">
        <v>1</v>
      </c>
      <c r="M11031">
        <v>856</v>
      </c>
      <c r="N11031" t="s">
        <v>18</v>
      </c>
      <c r="O11031">
        <v>0</v>
      </c>
      <c r="P11031">
        <v>4022</v>
      </c>
    </row>
    <row r="11032" spans="1:16" x14ac:dyDescent="0.25">
      <c r="A11032" t="s">
        <v>16530</v>
      </c>
      <c r="B11032">
        <v>1170</v>
      </c>
      <c r="C11032" s="3" t="str">
        <f>HYPERLINK("http://www.uniprot.org/uniprot/G7JNN9","tr|G7JNN9|G7JNN9_MEDTR")</f>
        <v>tr|G7JNN9|G7JNN9_MEDTR</v>
      </c>
      <c r="D11032" t="s">
        <v>16531</v>
      </c>
      <c r="E11032">
        <v>87.69</v>
      </c>
      <c r="F11032">
        <v>390</v>
      </c>
      <c r="G11032">
        <v>48</v>
      </c>
      <c r="H11032">
        <v>1</v>
      </c>
      <c r="I11032">
        <v>1</v>
      </c>
      <c r="J11032">
        <v>1167</v>
      </c>
      <c r="K11032">
        <v>1</v>
      </c>
      <c r="L11032">
        <v>1</v>
      </c>
      <c r="M11032">
        <v>383</v>
      </c>
      <c r="N11032" t="s">
        <v>18</v>
      </c>
      <c r="O11032">
        <v>0</v>
      </c>
      <c r="P11032">
        <v>1648</v>
      </c>
    </row>
    <row r="11033" spans="1:16" x14ac:dyDescent="0.25">
      <c r="A11033" t="s">
        <v>16532</v>
      </c>
      <c r="B11033">
        <v>1227</v>
      </c>
      <c r="C11033" s="3" t="str">
        <f>HYPERLINK("http://www.uniprot.org/uniprot/I1M841","tr|I1M841|I1M841_SOYBN")</f>
        <v>tr|I1M841|I1M841_SOYBN</v>
      </c>
      <c r="D11033" t="s">
        <v>28</v>
      </c>
      <c r="E11033">
        <v>82.53</v>
      </c>
      <c r="F11033">
        <v>441</v>
      </c>
      <c r="G11033">
        <v>77</v>
      </c>
      <c r="H11033">
        <v>33</v>
      </c>
      <c r="I11033">
        <v>1</v>
      </c>
      <c r="J11033">
        <v>1224</v>
      </c>
      <c r="K11033">
        <v>1</v>
      </c>
      <c r="L11033">
        <v>1</v>
      </c>
      <c r="M11033">
        <v>439</v>
      </c>
      <c r="N11033" t="s">
        <v>18</v>
      </c>
      <c r="O11033">
        <v>0</v>
      </c>
      <c r="P11033">
        <v>1823</v>
      </c>
    </row>
    <row r="11034" spans="1:16" x14ac:dyDescent="0.25">
      <c r="A11034" t="s">
        <v>16533</v>
      </c>
      <c r="B11034">
        <v>2184</v>
      </c>
      <c r="C11034" s="3" t="str">
        <f>HYPERLINK("http://www.uniprot.org/uniprot/K7KXX4","tr|K7KXX4|K7KXX4_SOYBN")</f>
        <v>tr|K7KXX4|K7KXX4_SOYBN</v>
      </c>
      <c r="D11034" t="s">
        <v>28</v>
      </c>
      <c r="E11034">
        <v>65.84</v>
      </c>
      <c r="F11034">
        <v>732</v>
      </c>
      <c r="G11034">
        <v>250</v>
      </c>
      <c r="H11034">
        <v>6</v>
      </c>
      <c r="I11034">
        <v>1</v>
      </c>
      <c r="J11034">
        <v>2178</v>
      </c>
      <c r="K11034">
        <v>1</v>
      </c>
      <c r="L11034">
        <v>1</v>
      </c>
      <c r="M11034">
        <v>731</v>
      </c>
      <c r="N11034" t="s">
        <v>18</v>
      </c>
      <c r="O11034">
        <v>0</v>
      </c>
      <c r="P11034">
        <v>2459</v>
      </c>
    </row>
    <row r="11035" spans="1:16" x14ac:dyDescent="0.25">
      <c r="A11035" t="s">
        <v>16534</v>
      </c>
      <c r="B11035">
        <v>1407</v>
      </c>
      <c r="C11035" s="3" t="str">
        <f>HYPERLINK("http://www.uniprot.org/uniprot/G7JP72","tr|G7JP72|G7JP72_MEDTR")</f>
        <v>tr|G7JP72|G7JP72_MEDTR</v>
      </c>
      <c r="D11035" t="s">
        <v>16535</v>
      </c>
      <c r="E11035">
        <v>87.23</v>
      </c>
      <c r="F11035">
        <v>470</v>
      </c>
      <c r="G11035">
        <v>60</v>
      </c>
      <c r="H11035">
        <v>2</v>
      </c>
      <c r="I11035">
        <v>1</v>
      </c>
      <c r="J11035">
        <v>1404</v>
      </c>
      <c r="K11035">
        <v>1</v>
      </c>
      <c r="L11035">
        <v>1</v>
      </c>
      <c r="M11035">
        <v>468</v>
      </c>
      <c r="N11035" t="s">
        <v>18</v>
      </c>
      <c r="O11035">
        <v>0</v>
      </c>
      <c r="P11035">
        <v>2123</v>
      </c>
    </row>
    <row r="11036" spans="1:16" x14ac:dyDescent="0.25">
      <c r="A11036" t="s">
        <v>16536</v>
      </c>
      <c r="B11036">
        <v>1761</v>
      </c>
      <c r="C11036" s="3" t="str">
        <f>HYPERLINK("http://www.uniprot.org/uniprot/G7L9H4","tr|G7L9H4|G7L9H4_MEDTR")</f>
        <v>tr|G7L9H4|G7L9H4_MEDTR</v>
      </c>
      <c r="D11036" t="s">
        <v>16500</v>
      </c>
      <c r="E11036">
        <v>83.48</v>
      </c>
      <c r="F11036">
        <v>563</v>
      </c>
      <c r="G11036">
        <v>93</v>
      </c>
      <c r="H11036">
        <v>2</v>
      </c>
      <c r="I11036">
        <v>67</v>
      </c>
      <c r="J11036">
        <v>1749</v>
      </c>
      <c r="K11036">
        <v>1</v>
      </c>
      <c r="L11036">
        <v>34</v>
      </c>
      <c r="M11036">
        <v>596</v>
      </c>
      <c r="N11036" t="s">
        <v>18</v>
      </c>
      <c r="O11036">
        <v>0</v>
      </c>
      <c r="P11036">
        <v>2513</v>
      </c>
    </row>
    <row r="11037" spans="1:16" x14ac:dyDescent="0.25">
      <c r="A11037" t="s">
        <v>16537</v>
      </c>
      <c r="B11037">
        <v>2898</v>
      </c>
      <c r="C11037" s="3" t="str">
        <f>HYPERLINK("http://www.uniprot.org/uniprot/G7LJD5","tr|G7LJD5|G7LJD5_MEDTR")</f>
        <v>tr|G7LJD5|G7LJD5_MEDTR</v>
      </c>
      <c r="D11037" t="s">
        <v>16538</v>
      </c>
      <c r="E11037">
        <v>85.77</v>
      </c>
      <c r="F11037">
        <v>949</v>
      </c>
      <c r="G11037">
        <v>135</v>
      </c>
      <c r="H11037">
        <v>8</v>
      </c>
      <c r="I11037">
        <v>73</v>
      </c>
      <c r="J11037">
        <v>2895</v>
      </c>
      <c r="K11037">
        <v>1</v>
      </c>
      <c r="L11037">
        <v>7</v>
      </c>
      <c r="M11037">
        <v>941</v>
      </c>
      <c r="N11037" t="s">
        <v>18</v>
      </c>
      <c r="O11037">
        <v>0</v>
      </c>
      <c r="P11037">
        <v>4180</v>
      </c>
    </row>
    <row r="11038" spans="1:16" x14ac:dyDescent="0.25">
      <c r="A11038" t="s">
        <v>16539</v>
      </c>
      <c r="B11038">
        <v>1263</v>
      </c>
      <c r="C11038" s="3" t="str">
        <f>HYPERLINK("http://www.uniprot.org/uniprot/K7N3E5","tr|K7N3E5|K7N3E5_SOYBN")</f>
        <v>tr|K7N3E5|K7N3E5_SOYBN</v>
      </c>
      <c r="D11038" t="s">
        <v>28</v>
      </c>
      <c r="E11038">
        <v>76.290000000000006</v>
      </c>
      <c r="F11038">
        <v>426</v>
      </c>
      <c r="G11038">
        <v>101</v>
      </c>
      <c r="H11038">
        <v>6</v>
      </c>
      <c r="I11038">
        <v>1</v>
      </c>
      <c r="J11038">
        <v>1260</v>
      </c>
      <c r="K11038">
        <v>1</v>
      </c>
      <c r="L11038">
        <v>1</v>
      </c>
      <c r="M11038">
        <v>424</v>
      </c>
      <c r="N11038" t="s">
        <v>18</v>
      </c>
      <c r="O11038">
        <v>0</v>
      </c>
      <c r="P11038">
        <v>1694</v>
      </c>
    </row>
    <row r="11039" spans="1:16" x14ac:dyDescent="0.25">
      <c r="A11039" t="s">
        <v>16540</v>
      </c>
      <c r="B11039">
        <v>1263</v>
      </c>
      <c r="C11039" s="3" t="str">
        <f>HYPERLINK("http://www.uniprot.org/uniprot/G7K0Z7","tr|G7K0Z7|G7K0Z7_MEDTR")</f>
        <v>tr|G7K0Z7|G7K0Z7_MEDTR</v>
      </c>
      <c r="D11039" t="s">
        <v>16541</v>
      </c>
      <c r="E11039">
        <v>77.930000000000007</v>
      </c>
      <c r="F11039">
        <v>426</v>
      </c>
      <c r="G11039">
        <v>94</v>
      </c>
      <c r="H11039">
        <v>6</v>
      </c>
      <c r="I11039">
        <v>1</v>
      </c>
      <c r="J11039">
        <v>1260</v>
      </c>
      <c r="K11039">
        <v>1</v>
      </c>
      <c r="L11039">
        <v>1</v>
      </c>
      <c r="M11039">
        <v>417</v>
      </c>
      <c r="N11039" t="s">
        <v>18</v>
      </c>
      <c r="O11039">
        <v>0</v>
      </c>
      <c r="P11039">
        <v>1741</v>
      </c>
    </row>
    <row r="11040" spans="1:16" x14ac:dyDescent="0.25">
      <c r="A11040" t="s">
        <v>16542</v>
      </c>
      <c r="B11040">
        <v>453</v>
      </c>
      <c r="C11040" s="3" t="str">
        <f>HYPERLINK("http://www.uniprot.org/uniprot/G7LGF4","tr|G7LGF4|G7LGF4_MEDTR")</f>
        <v>tr|G7LGF4|G7LGF4_MEDTR</v>
      </c>
      <c r="D11040" t="s">
        <v>4706</v>
      </c>
      <c r="E11040">
        <v>61.02</v>
      </c>
      <c r="F11040">
        <v>136</v>
      </c>
      <c r="G11040">
        <v>53</v>
      </c>
      <c r="H11040">
        <v>4</v>
      </c>
      <c r="I11040">
        <v>7</v>
      </c>
      <c r="J11040">
        <v>402</v>
      </c>
      <c r="K11040">
        <v>1</v>
      </c>
      <c r="L11040">
        <v>124</v>
      </c>
      <c r="M11040">
        <v>258</v>
      </c>
      <c r="N11040" t="s">
        <v>18</v>
      </c>
      <c r="O11040" s="1">
        <v>8.7995000000000006E-39</v>
      </c>
      <c r="P11040">
        <v>416</v>
      </c>
    </row>
    <row r="11041" spans="1:16" x14ac:dyDescent="0.25">
      <c r="A11041" t="s">
        <v>16543</v>
      </c>
      <c r="B11041">
        <v>843</v>
      </c>
      <c r="C11041" s="3" t="str">
        <f>HYPERLINK("http://www.uniprot.org/uniprot/G7IH01","tr|G7IH01|G7IH01_MEDTR")</f>
        <v>tr|G7IH01|G7IH01_MEDTR</v>
      </c>
      <c r="D11041" t="s">
        <v>59</v>
      </c>
      <c r="E11041">
        <v>35.799999999999997</v>
      </c>
      <c r="F11041">
        <v>162</v>
      </c>
      <c r="G11041">
        <v>104</v>
      </c>
      <c r="H11041">
        <v>21</v>
      </c>
      <c r="I11041">
        <v>352</v>
      </c>
      <c r="J11041">
        <v>774</v>
      </c>
      <c r="K11041">
        <v>1</v>
      </c>
      <c r="L11041">
        <v>438</v>
      </c>
      <c r="M11041">
        <v>596</v>
      </c>
      <c r="N11041" t="s">
        <v>18</v>
      </c>
      <c r="O11041" s="1">
        <v>3.3155099999999999E-12</v>
      </c>
      <c r="P11041">
        <v>191</v>
      </c>
    </row>
    <row r="11042" spans="1:16" x14ac:dyDescent="0.25">
      <c r="A11042" t="s">
        <v>16544</v>
      </c>
      <c r="B11042">
        <v>1062</v>
      </c>
      <c r="C11042" s="3" t="str">
        <f>HYPERLINK("http://www.uniprot.org/uniprot/I3SV88","tr|I3SV88|I3SV88_MEDTR")</f>
        <v>tr|I3SV88|I3SV88_MEDTR</v>
      </c>
      <c r="D11042" t="s">
        <v>22</v>
      </c>
      <c r="E11042">
        <v>75.14</v>
      </c>
      <c r="F11042">
        <v>354</v>
      </c>
      <c r="G11042">
        <v>88</v>
      </c>
      <c r="H11042">
        <v>1</v>
      </c>
      <c r="I11042">
        <v>1</v>
      </c>
      <c r="J11042">
        <v>1059</v>
      </c>
      <c r="K11042">
        <v>1</v>
      </c>
      <c r="L11042">
        <v>1</v>
      </c>
      <c r="M11042">
        <v>354</v>
      </c>
      <c r="N11042" t="s">
        <v>18</v>
      </c>
      <c r="O11042" s="1">
        <v>4.4877499999999998E-138</v>
      </c>
      <c r="P11042">
        <v>1278</v>
      </c>
    </row>
    <row r="11043" spans="1:16" x14ac:dyDescent="0.25">
      <c r="A11043" t="s">
        <v>16545</v>
      </c>
      <c r="B11043">
        <v>930</v>
      </c>
      <c r="C11043" s="3" t="str">
        <f>HYPERLINK("http://www.uniprot.org/uniprot/Q45FF1","tr|Q45FF1|Q45FF1_LOTJA")</f>
        <v>tr|Q45FF1|Q45FF1_LOTJA</v>
      </c>
      <c r="D11043" t="s">
        <v>16546</v>
      </c>
      <c r="E11043">
        <v>88.7</v>
      </c>
      <c r="F11043">
        <v>310</v>
      </c>
      <c r="G11043">
        <v>35</v>
      </c>
      <c r="H11043">
        <v>1</v>
      </c>
      <c r="I11043">
        <v>1</v>
      </c>
      <c r="J11043">
        <v>927</v>
      </c>
      <c r="K11043">
        <v>1</v>
      </c>
      <c r="L11043">
        <v>1</v>
      </c>
      <c r="M11043">
        <v>310</v>
      </c>
      <c r="N11043" t="s">
        <v>18</v>
      </c>
      <c r="O11043" s="1">
        <v>3.4521E-149</v>
      </c>
      <c r="P11043">
        <v>1373</v>
      </c>
    </row>
    <row r="11044" spans="1:16" x14ac:dyDescent="0.25">
      <c r="A11044" t="s">
        <v>16547</v>
      </c>
      <c r="B11044">
        <v>1095</v>
      </c>
      <c r="C11044" s="3" t="str">
        <f>HYPERLINK("http://www.uniprot.org/uniprot/G7IRG0","tr|G7IRG0|G7IRG0_MEDTR")</f>
        <v>tr|G7IRG0|G7IRG0_MEDTR</v>
      </c>
      <c r="D11044" t="s">
        <v>16548</v>
      </c>
      <c r="E11044">
        <v>78.239999999999995</v>
      </c>
      <c r="F11044">
        <v>331</v>
      </c>
      <c r="G11044">
        <v>72</v>
      </c>
      <c r="H11044">
        <v>5</v>
      </c>
      <c r="I11044">
        <v>115</v>
      </c>
      <c r="J11044">
        <v>1092</v>
      </c>
      <c r="K11044">
        <v>1</v>
      </c>
      <c r="L11044">
        <v>39</v>
      </c>
      <c r="M11044">
        <v>368</v>
      </c>
      <c r="N11044" t="s">
        <v>18</v>
      </c>
      <c r="O11044" s="1">
        <v>1.2277299999999999E-146</v>
      </c>
      <c r="P11044">
        <v>1352</v>
      </c>
    </row>
    <row r="11045" spans="1:16" x14ac:dyDescent="0.25">
      <c r="A11045" t="s">
        <v>16549</v>
      </c>
      <c r="B11045">
        <v>291</v>
      </c>
      <c r="C11045" s="3" t="str">
        <f>HYPERLINK("http://www.uniprot.org/uniprot/M5XRX2","tr|M5XRX2|M5XRX2_PRUPE")</f>
        <v>tr|M5XRX2|M5XRX2_PRUPE</v>
      </c>
      <c r="D11045" t="s">
        <v>16550</v>
      </c>
      <c r="E11045">
        <v>78.12</v>
      </c>
      <c r="F11045">
        <v>64</v>
      </c>
      <c r="G11045">
        <v>14</v>
      </c>
      <c r="H11045">
        <v>11</v>
      </c>
      <c r="I11045">
        <v>1</v>
      </c>
      <c r="J11045">
        <v>159</v>
      </c>
      <c r="K11045">
        <v>1</v>
      </c>
      <c r="L11045">
        <v>1021</v>
      </c>
      <c r="M11045">
        <v>1084</v>
      </c>
      <c r="N11045" t="s">
        <v>18</v>
      </c>
      <c r="O11045" s="1">
        <v>4.2603699999999998E-17</v>
      </c>
      <c r="P11045">
        <v>229</v>
      </c>
    </row>
    <row r="11046" spans="1:16" x14ac:dyDescent="0.25">
      <c r="A11046" t="s">
        <v>16551</v>
      </c>
      <c r="B11046">
        <v>1698</v>
      </c>
      <c r="C11046" s="3" t="str">
        <f>HYPERLINK("http://www.uniprot.org/uniprot/I1L617","tr|I1L617|I1L617_SOYBN")</f>
        <v>tr|I1L617|I1L617_SOYBN</v>
      </c>
      <c r="D11046" t="s">
        <v>28</v>
      </c>
      <c r="E11046">
        <v>76.540000000000006</v>
      </c>
      <c r="F11046">
        <v>533</v>
      </c>
      <c r="G11046">
        <v>125</v>
      </c>
      <c r="H11046">
        <v>0</v>
      </c>
      <c r="I11046">
        <v>97</v>
      </c>
      <c r="J11046">
        <v>1695</v>
      </c>
      <c r="K11046">
        <v>1</v>
      </c>
      <c r="L11046">
        <v>24</v>
      </c>
      <c r="M11046">
        <v>555</v>
      </c>
      <c r="N11046" t="s">
        <v>18</v>
      </c>
      <c r="O11046">
        <v>0</v>
      </c>
      <c r="P11046">
        <v>2098</v>
      </c>
    </row>
    <row r="11047" spans="1:16" x14ac:dyDescent="0.25">
      <c r="A11047" t="s">
        <v>16552</v>
      </c>
      <c r="B11047">
        <v>684</v>
      </c>
      <c r="C11047" s="3" t="str">
        <f>HYPERLINK("http://www.uniprot.org/uniprot/I3S2R4","tr|I3S2R4|I3S2R4_MEDTR")</f>
        <v>tr|I3S2R4|I3S2R4_MEDTR</v>
      </c>
      <c r="D11047" t="s">
        <v>22</v>
      </c>
      <c r="E11047">
        <v>67.680000000000007</v>
      </c>
      <c r="F11047">
        <v>229</v>
      </c>
      <c r="G11047">
        <v>74</v>
      </c>
      <c r="H11047">
        <v>2</v>
      </c>
      <c r="I11047">
        <v>1</v>
      </c>
      <c r="J11047">
        <v>681</v>
      </c>
      <c r="K11047">
        <v>1</v>
      </c>
      <c r="L11047">
        <v>1</v>
      </c>
      <c r="M11047">
        <v>228</v>
      </c>
      <c r="N11047" t="s">
        <v>18</v>
      </c>
      <c r="O11047" s="1">
        <v>4.4486999999999999E-82</v>
      </c>
      <c r="P11047">
        <v>792</v>
      </c>
    </row>
    <row r="11048" spans="1:16" x14ac:dyDescent="0.25">
      <c r="A11048" t="s">
        <v>16553</v>
      </c>
      <c r="B11048">
        <v>693</v>
      </c>
      <c r="C11048" s="3" t="str">
        <f>HYPERLINK("http://www.uniprot.org/uniprot/A2Q4U4","tr|A2Q4U4|A2Q4U4_MEDTR")</f>
        <v>tr|A2Q4U4|A2Q4U4_MEDTR</v>
      </c>
      <c r="D11048" t="s">
        <v>16554</v>
      </c>
      <c r="E11048">
        <v>83.4</v>
      </c>
      <c r="F11048">
        <v>235</v>
      </c>
      <c r="G11048">
        <v>39</v>
      </c>
      <c r="H11048">
        <v>5</v>
      </c>
      <c r="I11048">
        <v>1</v>
      </c>
      <c r="J11048">
        <v>690</v>
      </c>
      <c r="K11048">
        <v>1</v>
      </c>
      <c r="L11048">
        <v>1</v>
      </c>
      <c r="M11048">
        <v>234</v>
      </c>
      <c r="N11048" t="s">
        <v>18</v>
      </c>
      <c r="O11048" s="1">
        <v>7.4057599999999997E-109</v>
      </c>
      <c r="P11048">
        <v>1023</v>
      </c>
    </row>
    <row r="11049" spans="1:16" x14ac:dyDescent="0.25">
      <c r="A11049" t="s">
        <v>16555</v>
      </c>
      <c r="B11049">
        <v>969</v>
      </c>
      <c r="C11049" s="3" t="str">
        <f>HYPERLINK("http://www.uniprot.org/uniprot/G7I670","tr|G7I670|G7I670_MEDTR")</f>
        <v>tr|G7I670|G7I670_MEDTR</v>
      </c>
      <c r="D11049" t="s">
        <v>16556</v>
      </c>
      <c r="E11049">
        <v>72.27</v>
      </c>
      <c r="F11049">
        <v>339</v>
      </c>
      <c r="G11049">
        <v>94</v>
      </c>
      <c r="H11049">
        <v>17</v>
      </c>
      <c r="I11049">
        <v>1</v>
      </c>
      <c r="J11049">
        <v>966</v>
      </c>
      <c r="K11049">
        <v>1</v>
      </c>
      <c r="L11049">
        <v>1</v>
      </c>
      <c r="M11049">
        <v>329</v>
      </c>
      <c r="N11049" t="s">
        <v>18</v>
      </c>
      <c r="O11049" s="1">
        <v>1.73794E-130</v>
      </c>
      <c r="P11049">
        <v>1212</v>
      </c>
    </row>
    <row r="11050" spans="1:16" x14ac:dyDescent="0.25">
      <c r="A11050" t="s">
        <v>16557</v>
      </c>
      <c r="B11050">
        <v>1590</v>
      </c>
      <c r="C11050" s="3" t="str">
        <f>HYPERLINK("http://www.uniprot.org/uniprot/G7I2M2","tr|G7I2M2|G7I2M2_MEDTR")</f>
        <v>tr|G7I2M2|G7I2M2_MEDTR</v>
      </c>
      <c r="D11050" t="s">
        <v>16558</v>
      </c>
      <c r="E11050">
        <v>90.5</v>
      </c>
      <c r="F11050">
        <v>474</v>
      </c>
      <c r="G11050">
        <v>45</v>
      </c>
      <c r="H11050">
        <v>1</v>
      </c>
      <c r="I11050">
        <v>169</v>
      </c>
      <c r="J11050">
        <v>1587</v>
      </c>
      <c r="K11050">
        <v>1</v>
      </c>
      <c r="L11050">
        <v>57</v>
      </c>
      <c r="M11050">
        <v>524</v>
      </c>
      <c r="N11050" t="s">
        <v>18</v>
      </c>
      <c r="O11050">
        <v>0</v>
      </c>
      <c r="P11050">
        <v>2205</v>
      </c>
    </row>
    <row r="11051" spans="1:16" x14ac:dyDescent="0.25">
      <c r="A11051" t="s">
        <v>16559</v>
      </c>
      <c r="B11051">
        <v>831</v>
      </c>
      <c r="C11051" s="3" t="str">
        <f>HYPERLINK("http://www.uniprot.org/uniprot/I1JG21","tr|I1JG21|I1JG21_SOYBN")</f>
        <v>tr|I1JG21|I1JG21_SOYBN</v>
      </c>
      <c r="D11051" t="s">
        <v>28</v>
      </c>
      <c r="E11051">
        <v>75.17</v>
      </c>
      <c r="F11051">
        <v>278</v>
      </c>
      <c r="G11051">
        <v>69</v>
      </c>
      <c r="H11051">
        <v>2</v>
      </c>
      <c r="I11051">
        <v>1</v>
      </c>
      <c r="J11051">
        <v>828</v>
      </c>
      <c r="K11051">
        <v>1</v>
      </c>
      <c r="L11051">
        <v>24</v>
      </c>
      <c r="M11051">
        <v>295</v>
      </c>
      <c r="N11051" t="s">
        <v>18</v>
      </c>
      <c r="O11051" s="1">
        <v>9.5284899999999994E-113</v>
      </c>
      <c r="P11051">
        <v>1058</v>
      </c>
    </row>
    <row r="11052" spans="1:16" x14ac:dyDescent="0.25">
      <c r="A11052" t="s">
        <v>16560</v>
      </c>
      <c r="B11052">
        <v>2043</v>
      </c>
      <c r="C11052" s="3" t="str">
        <f>HYPERLINK("http://www.uniprot.org/uniprot/M4F9G8","tr|M4F9G8|M4F9G8_BRARP")</f>
        <v>tr|M4F9G8|M4F9G8_BRARP</v>
      </c>
      <c r="D11052" t="s">
        <v>16561</v>
      </c>
      <c r="E11052">
        <v>60.15</v>
      </c>
      <c r="F11052">
        <v>133</v>
      </c>
      <c r="G11052">
        <v>53</v>
      </c>
      <c r="H11052">
        <v>21</v>
      </c>
      <c r="I11052">
        <v>616</v>
      </c>
      <c r="J11052">
        <v>951</v>
      </c>
      <c r="K11052">
        <v>1</v>
      </c>
      <c r="L11052">
        <v>284</v>
      </c>
      <c r="M11052">
        <v>416</v>
      </c>
      <c r="N11052" t="s">
        <v>18</v>
      </c>
      <c r="O11052" s="1">
        <v>1.01876E-34</v>
      </c>
      <c r="P11052">
        <v>390</v>
      </c>
    </row>
    <row r="11053" spans="1:16" x14ac:dyDescent="0.25">
      <c r="A11053" t="s">
        <v>16562</v>
      </c>
      <c r="B11053">
        <v>1509</v>
      </c>
      <c r="C11053" s="3" t="str">
        <f>HYPERLINK("http://www.uniprot.org/uniprot/I1MHZ4","tr|I1MHZ4|I1MHZ4_SOYBN")</f>
        <v>tr|I1MHZ4|I1MHZ4_SOYBN</v>
      </c>
      <c r="D11053" t="s">
        <v>28</v>
      </c>
      <c r="E11053">
        <v>78.709999999999994</v>
      </c>
      <c r="F11053">
        <v>498</v>
      </c>
      <c r="G11053">
        <v>106</v>
      </c>
      <c r="H11053">
        <v>0</v>
      </c>
      <c r="I11053">
        <v>13</v>
      </c>
      <c r="J11053">
        <v>1506</v>
      </c>
      <c r="K11053">
        <v>1</v>
      </c>
      <c r="L11053">
        <v>3</v>
      </c>
      <c r="M11053">
        <v>492</v>
      </c>
      <c r="N11053" t="s">
        <v>18</v>
      </c>
      <c r="O11053">
        <v>0</v>
      </c>
      <c r="P11053">
        <v>1988</v>
      </c>
    </row>
    <row r="11054" spans="1:16" x14ac:dyDescent="0.25">
      <c r="A11054" t="s">
        <v>16563</v>
      </c>
      <c r="B11054">
        <v>909</v>
      </c>
      <c r="C11054" s="3" t="str">
        <f>HYPERLINK("http://www.uniprot.org/uniprot/G7J3S2","tr|G7J3S2|G7J3S2_MEDTR")</f>
        <v>tr|G7J3S2|G7J3S2_MEDTR</v>
      </c>
      <c r="D11054" t="s">
        <v>6448</v>
      </c>
      <c r="E11054">
        <v>79</v>
      </c>
      <c r="F11054">
        <v>300</v>
      </c>
      <c r="G11054">
        <v>63</v>
      </c>
      <c r="H11054">
        <v>0</v>
      </c>
      <c r="I11054">
        <v>7</v>
      </c>
      <c r="J11054">
        <v>906</v>
      </c>
      <c r="K11054">
        <v>1</v>
      </c>
      <c r="L11054">
        <v>2</v>
      </c>
      <c r="M11054">
        <v>299</v>
      </c>
      <c r="N11054" t="s">
        <v>18</v>
      </c>
      <c r="O11054" s="1">
        <v>5.1354800000000003E-126</v>
      </c>
      <c r="P11054">
        <v>1173</v>
      </c>
    </row>
    <row r="11055" spans="1:16" x14ac:dyDescent="0.25">
      <c r="A11055" t="s">
        <v>16564</v>
      </c>
      <c r="B11055">
        <v>1209</v>
      </c>
      <c r="C11055" s="3" t="str">
        <f>HYPERLINK("http://www.uniprot.org/uniprot/I3SVG7","tr|I3SVG7|I3SVG7_LOTJA")</f>
        <v>tr|I3SVG7|I3SVG7_LOTJA</v>
      </c>
      <c r="D11055" t="s">
        <v>93</v>
      </c>
      <c r="E11055">
        <v>83.54</v>
      </c>
      <c r="F11055">
        <v>395</v>
      </c>
      <c r="G11055">
        <v>65</v>
      </c>
      <c r="H11055">
        <v>0</v>
      </c>
      <c r="I11055">
        <v>1</v>
      </c>
      <c r="J11055">
        <v>1185</v>
      </c>
      <c r="K11055">
        <v>1</v>
      </c>
      <c r="L11055">
        <v>1</v>
      </c>
      <c r="M11055">
        <v>386</v>
      </c>
      <c r="N11055" t="s">
        <v>18</v>
      </c>
      <c r="O11055">
        <v>0</v>
      </c>
      <c r="P11055">
        <v>1701</v>
      </c>
    </row>
    <row r="11056" spans="1:16" x14ac:dyDescent="0.25">
      <c r="A11056" t="s">
        <v>16565</v>
      </c>
      <c r="B11056">
        <v>927</v>
      </c>
      <c r="C11056" s="3" t="str">
        <f>HYPERLINK("http://www.uniprot.org/uniprot/I1JF07","tr|I1JF07|I1JF07_SOYBN")</f>
        <v>tr|I1JF07|I1JF07_SOYBN</v>
      </c>
      <c r="D11056" t="s">
        <v>99</v>
      </c>
      <c r="E11056">
        <v>68.400000000000006</v>
      </c>
      <c r="F11056">
        <v>307</v>
      </c>
      <c r="G11056">
        <v>97</v>
      </c>
      <c r="H11056">
        <v>1</v>
      </c>
      <c r="I11056">
        <v>1</v>
      </c>
      <c r="J11056">
        <v>918</v>
      </c>
      <c r="K11056">
        <v>1</v>
      </c>
      <c r="L11056">
        <v>1</v>
      </c>
      <c r="M11056">
        <v>299</v>
      </c>
      <c r="N11056" t="s">
        <v>18</v>
      </c>
      <c r="O11056" s="1">
        <v>9.1347300000000001E-110</v>
      </c>
      <c r="P11056">
        <v>1033</v>
      </c>
    </row>
    <row r="11057" spans="1:16" x14ac:dyDescent="0.25">
      <c r="A11057" t="s">
        <v>16566</v>
      </c>
      <c r="B11057">
        <v>927</v>
      </c>
      <c r="C11057" s="3" t="str">
        <f>HYPERLINK("http://www.uniprot.org/uniprot/I1LMH6","tr|I1LMH6|I1LMH6_SOYBN")</f>
        <v>tr|I1LMH6|I1LMH6_SOYBN</v>
      </c>
      <c r="D11057" t="s">
        <v>28</v>
      </c>
      <c r="E11057">
        <v>67.459999999999994</v>
      </c>
      <c r="F11057">
        <v>209</v>
      </c>
      <c r="G11057">
        <v>68</v>
      </c>
      <c r="H11057">
        <v>0</v>
      </c>
      <c r="I11057">
        <v>268</v>
      </c>
      <c r="J11057">
        <v>894</v>
      </c>
      <c r="K11057">
        <v>1</v>
      </c>
      <c r="L11057">
        <v>93</v>
      </c>
      <c r="M11057">
        <v>281</v>
      </c>
      <c r="N11057" t="s">
        <v>18</v>
      </c>
      <c r="O11057" s="1">
        <v>4.0178800000000003E-65</v>
      </c>
      <c r="P11057">
        <v>648</v>
      </c>
    </row>
    <row r="11058" spans="1:16" x14ac:dyDescent="0.25">
      <c r="A11058" t="s">
        <v>16567</v>
      </c>
      <c r="B11058">
        <v>1647</v>
      </c>
      <c r="C11058" s="3" t="str">
        <f>HYPERLINK("http://www.uniprot.org/uniprot/K7MWD1","tr|K7MWD1|K7MWD1_SOYBN")</f>
        <v>tr|K7MWD1|K7MWD1_SOYBN</v>
      </c>
      <c r="D11058" t="s">
        <v>28</v>
      </c>
      <c r="E11058">
        <v>76.64</v>
      </c>
      <c r="F11058">
        <v>548</v>
      </c>
      <c r="G11058">
        <v>128</v>
      </c>
      <c r="H11058">
        <v>0</v>
      </c>
      <c r="I11058">
        <v>1</v>
      </c>
      <c r="J11058">
        <v>1644</v>
      </c>
      <c r="K11058">
        <v>1</v>
      </c>
      <c r="L11058">
        <v>21</v>
      </c>
      <c r="M11058">
        <v>515</v>
      </c>
      <c r="N11058" t="s">
        <v>18</v>
      </c>
      <c r="O11058">
        <v>0</v>
      </c>
      <c r="P11058">
        <v>2150</v>
      </c>
    </row>
    <row r="11059" spans="1:16" x14ac:dyDescent="0.25">
      <c r="A11059" t="s">
        <v>16568</v>
      </c>
      <c r="B11059">
        <v>759</v>
      </c>
      <c r="C11059" s="3" t="str">
        <f>HYPERLINK("http://www.uniprot.org/uniprot/I3S344","tr|I3S344|I3S344_MEDTR")</f>
        <v>tr|I3S344|I3S344_MEDTR</v>
      </c>
      <c r="D11059" t="s">
        <v>22</v>
      </c>
      <c r="E11059">
        <v>78.8</v>
      </c>
      <c r="F11059">
        <v>250</v>
      </c>
      <c r="G11059">
        <v>53</v>
      </c>
      <c r="H11059">
        <v>1</v>
      </c>
      <c r="I11059">
        <v>1</v>
      </c>
      <c r="J11059">
        <v>747</v>
      </c>
      <c r="K11059">
        <v>1</v>
      </c>
      <c r="L11059">
        <v>1</v>
      </c>
      <c r="M11059">
        <v>246</v>
      </c>
      <c r="N11059" t="s">
        <v>18</v>
      </c>
      <c r="O11059" s="1">
        <v>1.6551800000000001E-110</v>
      </c>
      <c r="P11059">
        <v>1038</v>
      </c>
    </row>
    <row r="11060" spans="1:16" x14ac:dyDescent="0.25">
      <c r="A11060" t="s">
        <v>16569</v>
      </c>
      <c r="B11060">
        <v>1722</v>
      </c>
      <c r="C11060" s="3" t="str">
        <f>HYPERLINK("http://www.uniprot.org/uniprot/G7LJD6","tr|G7LJD6|G7LJD6_MEDTR")</f>
        <v>tr|G7LJD6|G7LJD6_MEDTR</v>
      </c>
      <c r="D11060" t="s">
        <v>16570</v>
      </c>
      <c r="E11060">
        <v>83.36</v>
      </c>
      <c r="F11060">
        <v>589</v>
      </c>
      <c r="G11060">
        <v>98</v>
      </c>
      <c r="H11060">
        <v>30</v>
      </c>
      <c r="I11060">
        <v>1</v>
      </c>
      <c r="J11060">
        <v>1677</v>
      </c>
      <c r="K11060">
        <v>1</v>
      </c>
      <c r="L11060">
        <v>1</v>
      </c>
      <c r="M11060">
        <v>588</v>
      </c>
      <c r="N11060" t="s">
        <v>18</v>
      </c>
      <c r="O11060">
        <v>0</v>
      </c>
      <c r="P11060">
        <v>2519</v>
      </c>
    </row>
    <row r="11061" spans="1:16" x14ac:dyDescent="0.25">
      <c r="A11061" t="s">
        <v>16571</v>
      </c>
      <c r="B11061">
        <v>1716</v>
      </c>
      <c r="C11061" s="3" t="str">
        <f>HYPERLINK("http://www.uniprot.org/uniprot/I1MHP5","tr|I1MHP5|I1MHP5_SOYBN")</f>
        <v>tr|I1MHP5|I1MHP5_SOYBN</v>
      </c>
      <c r="D11061" t="s">
        <v>28</v>
      </c>
      <c r="E11061">
        <v>27.85</v>
      </c>
      <c r="F11061">
        <v>420</v>
      </c>
      <c r="G11061">
        <v>303</v>
      </c>
      <c r="H11061">
        <v>42</v>
      </c>
      <c r="I11061">
        <v>151</v>
      </c>
      <c r="J11061">
        <v>1284</v>
      </c>
      <c r="K11061">
        <v>1</v>
      </c>
      <c r="L11061">
        <v>1057</v>
      </c>
      <c r="M11061">
        <v>1470</v>
      </c>
      <c r="N11061" t="s">
        <v>18</v>
      </c>
      <c r="O11061" s="1">
        <v>2.0955399999999999E-30</v>
      </c>
      <c r="P11061">
        <v>352</v>
      </c>
    </row>
    <row r="11062" spans="1:16" x14ac:dyDescent="0.25">
      <c r="A11062" t="s">
        <v>16572</v>
      </c>
      <c r="B11062">
        <v>7419</v>
      </c>
      <c r="C11062" s="3" t="str">
        <f>HYPERLINK("http://www.uniprot.org/uniprot/I1JAW9","tr|I1JAW9|I1JAW9_SOYBN")</f>
        <v>tr|I1JAW9|I1JAW9_SOYBN</v>
      </c>
      <c r="D11062" t="s">
        <v>71</v>
      </c>
      <c r="E11062">
        <v>90.16</v>
      </c>
      <c r="F11062">
        <v>2460</v>
      </c>
      <c r="G11062">
        <v>242</v>
      </c>
      <c r="H11062">
        <v>3</v>
      </c>
      <c r="I11062">
        <v>46</v>
      </c>
      <c r="J11062">
        <v>7416</v>
      </c>
      <c r="K11062">
        <v>1</v>
      </c>
      <c r="L11062">
        <v>9</v>
      </c>
      <c r="M11062">
        <v>2468</v>
      </c>
      <c r="N11062" t="s">
        <v>18</v>
      </c>
      <c r="O11062">
        <v>0</v>
      </c>
      <c r="P11062">
        <v>11377</v>
      </c>
    </row>
    <row r="11063" spans="1:16" x14ac:dyDescent="0.25">
      <c r="A11063" t="s">
        <v>16573</v>
      </c>
      <c r="B11063">
        <v>717</v>
      </c>
      <c r="C11063" s="3" t="str">
        <f>HYPERLINK("http://www.uniprot.org/uniprot/G7K4M4","tr|G7K4M4|G7K4M4_MEDTR")</f>
        <v>tr|G7K4M4|G7K4M4_MEDTR</v>
      </c>
      <c r="D11063" t="s">
        <v>517</v>
      </c>
      <c r="E11063">
        <v>46.71</v>
      </c>
      <c r="F11063">
        <v>274</v>
      </c>
      <c r="G11063">
        <v>146</v>
      </c>
      <c r="H11063">
        <v>36</v>
      </c>
      <c r="I11063">
        <v>1</v>
      </c>
      <c r="J11063">
        <v>714</v>
      </c>
      <c r="K11063">
        <v>1</v>
      </c>
      <c r="L11063">
        <v>265</v>
      </c>
      <c r="M11063">
        <v>538</v>
      </c>
      <c r="N11063" t="s">
        <v>18</v>
      </c>
      <c r="O11063" s="1">
        <v>6.2754900000000002E-53</v>
      </c>
      <c r="P11063">
        <v>541</v>
      </c>
    </row>
    <row r="11064" spans="1:16" x14ac:dyDescent="0.25">
      <c r="A11064" t="s">
        <v>16574</v>
      </c>
      <c r="B11064">
        <v>270</v>
      </c>
      <c r="C11064" s="3" t="str">
        <f>HYPERLINK("http://www.uniprot.org/uniprot/K7KIK0","tr|K7KIK0|K7KIK0_SOYBN")</f>
        <v>tr|K7KIK0|K7KIK0_SOYBN</v>
      </c>
      <c r="D11064" t="s">
        <v>28</v>
      </c>
      <c r="E11064">
        <v>96.36</v>
      </c>
      <c r="F11064">
        <v>55</v>
      </c>
      <c r="G11064">
        <v>2</v>
      </c>
      <c r="H11064">
        <v>0</v>
      </c>
      <c r="I11064">
        <v>85</v>
      </c>
      <c r="J11064">
        <v>249</v>
      </c>
      <c r="K11064">
        <v>1</v>
      </c>
      <c r="L11064">
        <v>267</v>
      </c>
      <c r="M11064">
        <v>321</v>
      </c>
      <c r="N11064" t="s">
        <v>18</v>
      </c>
      <c r="O11064" s="1">
        <v>2.6502299999999999E-22</v>
      </c>
      <c r="P11064">
        <v>274</v>
      </c>
    </row>
    <row r="11065" spans="1:16" x14ac:dyDescent="0.25">
      <c r="A11065" t="s">
        <v>16575</v>
      </c>
      <c r="B11065">
        <v>1311</v>
      </c>
      <c r="C11065" s="3" t="str">
        <f>HYPERLINK("http://www.uniprot.org/uniprot/K7MNX2","tr|K7MNX2|K7MNX2_SOYBN")</f>
        <v>tr|K7MNX2|K7MNX2_SOYBN</v>
      </c>
      <c r="D11065" t="s">
        <v>28</v>
      </c>
      <c r="E11065">
        <v>20</v>
      </c>
      <c r="F11065">
        <v>275</v>
      </c>
      <c r="G11065">
        <v>220</v>
      </c>
      <c r="H11065">
        <v>45</v>
      </c>
      <c r="I11065">
        <v>316</v>
      </c>
      <c r="J11065">
        <v>1005</v>
      </c>
      <c r="K11065">
        <v>1</v>
      </c>
      <c r="L11065">
        <v>266</v>
      </c>
      <c r="M11065">
        <v>540</v>
      </c>
      <c r="N11065" t="s">
        <v>18</v>
      </c>
      <c r="O11065" s="1">
        <v>9.1498099999999999E-9</v>
      </c>
      <c r="P11065">
        <v>164</v>
      </c>
    </row>
    <row r="11066" spans="1:16" x14ac:dyDescent="0.25">
      <c r="A11066" t="s">
        <v>16576</v>
      </c>
      <c r="B11066">
        <v>1593</v>
      </c>
      <c r="C11066" s="3" t="str">
        <f>HYPERLINK("http://www.uniprot.org/uniprot/G7JK66","tr|G7JK66|G7JK66_MEDTR")</f>
        <v>tr|G7JK66|G7JK66_MEDTR</v>
      </c>
      <c r="D11066" t="s">
        <v>16577</v>
      </c>
      <c r="E11066">
        <v>81.19</v>
      </c>
      <c r="F11066">
        <v>537</v>
      </c>
      <c r="G11066">
        <v>101</v>
      </c>
      <c r="H11066">
        <v>7</v>
      </c>
      <c r="I11066">
        <v>1</v>
      </c>
      <c r="J11066">
        <v>1590</v>
      </c>
      <c r="K11066">
        <v>1</v>
      </c>
      <c r="L11066">
        <v>14</v>
      </c>
      <c r="M11066">
        <v>549</v>
      </c>
      <c r="N11066" t="s">
        <v>18</v>
      </c>
      <c r="O11066">
        <v>0</v>
      </c>
      <c r="P11066">
        <v>2215</v>
      </c>
    </row>
    <row r="11067" spans="1:16" x14ac:dyDescent="0.25">
      <c r="A11067" t="s">
        <v>16578</v>
      </c>
      <c r="B11067">
        <v>768</v>
      </c>
      <c r="C11067" s="3" t="str">
        <f>HYPERLINK("http://www.uniprot.org/uniprot/G7ILK8","tr|G7ILK8|G7ILK8_MEDTR")</f>
        <v>tr|G7ILK8|G7ILK8_MEDTR</v>
      </c>
      <c r="D11067" t="s">
        <v>16579</v>
      </c>
      <c r="E11067">
        <v>71.48</v>
      </c>
      <c r="F11067">
        <v>263</v>
      </c>
      <c r="G11067">
        <v>75</v>
      </c>
      <c r="H11067">
        <v>10</v>
      </c>
      <c r="I11067">
        <v>1</v>
      </c>
      <c r="J11067">
        <v>759</v>
      </c>
      <c r="K11067">
        <v>1</v>
      </c>
      <c r="L11067">
        <v>1</v>
      </c>
      <c r="M11067">
        <v>263</v>
      </c>
      <c r="N11067" t="s">
        <v>18</v>
      </c>
      <c r="O11067" s="1">
        <v>5.6720800000000003E-98</v>
      </c>
      <c r="P11067">
        <v>930</v>
      </c>
    </row>
    <row r="11068" spans="1:16" x14ac:dyDescent="0.25">
      <c r="A11068" t="s">
        <v>16580</v>
      </c>
      <c r="B11068">
        <v>543</v>
      </c>
      <c r="C11068" s="3" t="str">
        <f>HYPERLINK("http://www.uniprot.org/uniprot/G7IRG5","tr|G7IRG5|G7IRG5_MEDTR")</f>
        <v>tr|G7IRG5|G7IRG5_MEDTR</v>
      </c>
      <c r="D11068" t="s">
        <v>16581</v>
      </c>
      <c r="E11068">
        <v>79.87</v>
      </c>
      <c r="F11068">
        <v>154</v>
      </c>
      <c r="G11068">
        <v>31</v>
      </c>
      <c r="H11068">
        <v>1</v>
      </c>
      <c r="I11068">
        <v>1</v>
      </c>
      <c r="J11068">
        <v>459</v>
      </c>
      <c r="K11068">
        <v>1</v>
      </c>
      <c r="L11068">
        <v>1</v>
      </c>
      <c r="M11068">
        <v>154</v>
      </c>
      <c r="N11068" t="s">
        <v>18</v>
      </c>
      <c r="O11068" s="1">
        <v>1.7329699999999999E-61</v>
      </c>
      <c r="P11068">
        <v>612</v>
      </c>
    </row>
    <row r="11069" spans="1:16" x14ac:dyDescent="0.25">
      <c r="A11069" t="s">
        <v>16582</v>
      </c>
      <c r="B11069">
        <v>741</v>
      </c>
      <c r="C11069" s="3" t="str">
        <f>HYPERLINK("http://www.uniprot.org/uniprot/G7IIQ7","tr|G7IIQ7|G7IIQ7_MEDTR")</f>
        <v>tr|G7IIQ7|G7IIQ7_MEDTR</v>
      </c>
      <c r="D11069" t="s">
        <v>16583</v>
      </c>
      <c r="E11069">
        <v>75.680000000000007</v>
      </c>
      <c r="F11069">
        <v>255</v>
      </c>
      <c r="G11069">
        <v>62</v>
      </c>
      <c r="H11069">
        <v>9</v>
      </c>
      <c r="I11069">
        <v>1</v>
      </c>
      <c r="J11069">
        <v>738</v>
      </c>
      <c r="K11069">
        <v>1</v>
      </c>
      <c r="L11069">
        <v>1</v>
      </c>
      <c r="M11069">
        <v>255</v>
      </c>
      <c r="N11069" t="s">
        <v>18</v>
      </c>
      <c r="O11069" s="1">
        <v>1.2016000000000001E-102</v>
      </c>
      <c r="P11069">
        <v>970</v>
      </c>
    </row>
    <row r="11070" spans="1:16" x14ac:dyDescent="0.25">
      <c r="A11070" t="s">
        <v>16584</v>
      </c>
      <c r="B11070">
        <v>735</v>
      </c>
      <c r="C11070" s="3" t="str">
        <f>HYPERLINK("http://www.uniprot.org/uniprot/G7KKI2","tr|G7KKI2|G7KKI2_MEDTR")</f>
        <v>tr|G7KKI2|G7KKI2_MEDTR</v>
      </c>
      <c r="D11070" t="s">
        <v>16585</v>
      </c>
      <c r="E11070">
        <v>69.94</v>
      </c>
      <c r="F11070">
        <v>173</v>
      </c>
      <c r="G11070">
        <v>52</v>
      </c>
      <c r="H11070">
        <v>2</v>
      </c>
      <c r="I11070">
        <v>82</v>
      </c>
      <c r="J11070">
        <v>594</v>
      </c>
      <c r="K11070">
        <v>1</v>
      </c>
      <c r="L11070">
        <v>1</v>
      </c>
      <c r="M11070">
        <v>173</v>
      </c>
      <c r="N11070" t="s">
        <v>18</v>
      </c>
      <c r="O11070" s="1">
        <v>1.2340100000000001E-59</v>
      </c>
      <c r="P11070">
        <v>599</v>
      </c>
    </row>
    <row r="11071" spans="1:16" x14ac:dyDescent="0.25">
      <c r="A11071" t="s">
        <v>16586</v>
      </c>
      <c r="B11071">
        <v>681</v>
      </c>
      <c r="C11071" s="3" t="str">
        <f>HYPERLINK("http://www.uniprot.org/uniprot/K7MUP0","tr|K7MUP0|K7MUP0_SOYBN")</f>
        <v>tr|K7MUP0|K7MUP0_SOYBN</v>
      </c>
      <c r="D11071" t="s">
        <v>28</v>
      </c>
      <c r="E11071">
        <v>47.39</v>
      </c>
      <c r="F11071">
        <v>211</v>
      </c>
      <c r="G11071">
        <v>111</v>
      </c>
      <c r="H11071">
        <v>17</v>
      </c>
      <c r="I11071">
        <v>97</v>
      </c>
      <c r="J11071">
        <v>678</v>
      </c>
      <c r="K11071">
        <v>1</v>
      </c>
      <c r="L11071">
        <v>104</v>
      </c>
      <c r="M11071">
        <v>300</v>
      </c>
      <c r="N11071" t="s">
        <v>18</v>
      </c>
      <c r="O11071" s="1">
        <v>1.4812E-37</v>
      </c>
      <c r="P11071">
        <v>408</v>
      </c>
    </row>
    <row r="11072" spans="1:16" x14ac:dyDescent="0.25">
      <c r="A11072" t="s">
        <v>16587</v>
      </c>
      <c r="B11072">
        <v>699</v>
      </c>
      <c r="C11072" s="3" t="str">
        <f>HYPERLINK("http://www.uniprot.org/uniprot/I1NAT7","tr|I1NAT7|I1NAT7_SOYBN")</f>
        <v>tr|I1NAT7|I1NAT7_SOYBN</v>
      </c>
      <c r="D11072" t="s">
        <v>28</v>
      </c>
      <c r="E11072">
        <v>66.09</v>
      </c>
      <c r="F11072">
        <v>233</v>
      </c>
      <c r="G11072">
        <v>79</v>
      </c>
      <c r="H11072">
        <v>2</v>
      </c>
      <c r="I11072">
        <v>1</v>
      </c>
      <c r="J11072">
        <v>693</v>
      </c>
      <c r="K11072">
        <v>1</v>
      </c>
      <c r="L11072">
        <v>1</v>
      </c>
      <c r="M11072">
        <v>227</v>
      </c>
      <c r="N11072" t="s">
        <v>18</v>
      </c>
      <c r="O11072" s="1">
        <v>5.4758299999999995E-75</v>
      </c>
      <c r="P11072">
        <v>731</v>
      </c>
    </row>
    <row r="11073" spans="1:16" x14ac:dyDescent="0.25">
      <c r="A11073" t="s">
        <v>16588</v>
      </c>
      <c r="B11073">
        <v>483</v>
      </c>
      <c r="C11073" s="3" t="str">
        <f>HYPERLINK("http://www.uniprot.org/uniprot/C6SX98","tr|C6SX98|C6SX98_SOYBN")</f>
        <v>tr|C6SX98|C6SX98_SOYBN</v>
      </c>
      <c r="D11073" t="s">
        <v>210</v>
      </c>
      <c r="E11073">
        <v>80.760000000000005</v>
      </c>
      <c r="F11073">
        <v>156</v>
      </c>
      <c r="G11073">
        <v>30</v>
      </c>
      <c r="H11073">
        <v>0</v>
      </c>
      <c r="I11073">
        <v>1</v>
      </c>
      <c r="J11073">
        <v>468</v>
      </c>
      <c r="K11073">
        <v>1</v>
      </c>
      <c r="L11073">
        <v>2</v>
      </c>
      <c r="M11073">
        <v>157</v>
      </c>
      <c r="N11073" t="s">
        <v>18</v>
      </c>
      <c r="O11073" s="1">
        <v>1.23352E-64</v>
      </c>
      <c r="P11073">
        <v>639</v>
      </c>
    </row>
    <row r="11074" spans="1:16" x14ac:dyDescent="0.25">
      <c r="A11074" t="s">
        <v>16589</v>
      </c>
      <c r="B11074">
        <v>1215</v>
      </c>
      <c r="C11074" s="3" t="str">
        <f>HYPERLINK("http://www.uniprot.org/uniprot/A2Q4M1","tr|A2Q4M1|A2Q4M1_MEDTR")</f>
        <v>tr|A2Q4M1|A2Q4M1_MEDTR</v>
      </c>
      <c r="D11074" t="s">
        <v>16590</v>
      </c>
      <c r="E11074">
        <v>52.63</v>
      </c>
      <c r="F11074">
        <v>418</v>
      </c>
      <c r="G11074">
        <v>198</v>
      </c>
      <c r="H11074">
        <v>29</v>
      </c>
      <c r="I11074">
        <v>46</v>
      </c>
      <c r="J11074">
        <v>1212</v>
      </c>
      <c r="K11074">
        <v>1</v>
      </c>
      <c r="L11074">
        <v>46</v>
      </c>
      <c r="M11074">
        <v>433</v>
      </c>
      <c r="N11074" t="s">
        <v>18</v>
      </c>
      <c r="O11074" s="1">
        <v>6.1301899999999996E-97</v>
      </c>
      <c r="P11074">
        <v>924</v>
      </c>
    </row>
    <row r="11075" spans="1:16" x14ac:dyDescent="0.25">
      <c r="A11075" t="s">
        <v>16591</v>
      </c>
      <c r="B11075">
        <v>2097</v>
      </c>
      <c r="C11075" s="3" t="str">
        <f>HYPERLINK("http://www.uniprot.org/uniprot/G7I669","tr|G7I669|G7I669_MEDTR")</f>
        <v>tr|G7I669|G7I669_MEDTR</v>
      </c>
      <c r="D11075" t="s">
        <v>16592</v>
      </c>
      <c r="E11075">
        <v>95.99</v>
      </c>
      <c r="F11075">
        <v>699</v>
      </c>
      <c r="G11075">
        <v>28</v>
      </c>
      <c r="H11075">
        <v>1</v>
      </c>
      <c r="I11075">
        <v>1</v>
      </c>
      <c r="J11075">
        <v>2094</v>
      </c>
      <c r="K11075">
        <v>1</v>
      </c>
      <c r="L11075">
        <v>1</v>
      </c>
      <c r="M11075">
        <v>699</v>
      </c>
      <c r="N11075" t="s">
        <v>18</v>
      </c>
      <c r="O11075">
        <v>0</v>
      </c>
      <c r="P11075">
        <v>3398</v>
      </c>
    </row>
    <row r="11076" spans="1:16" x14ac:dyDescent="0.25">
      <c r="A11076" t="s">
        <v>16593</v>
      </c>
      <c r="B11076">
        <v>1674</v>
      </c>
      <c r="C11076" s="3" t="str">
        <f>HYPERLINK("http://www.uniprot.org/uniprot/G7I2M3","tr|G7I2M3|G7I2M3_MEDTR")</f>
        <v>tr|G7I2M3|G7I2M3_MEDTR</v>
      </c>
      <c r="D11076" t="s">
        <v>16594</v>
      </c>
      <c r="E11076">
        <v>70</v>
      </c>
      <c r="F11076">
        <v>540</v>
      </c>
      <c r="G11076">
        <v>162</v>
      </c>
      <c r="H11076">
        <v>3</v>
      </c>
      <c r="I11076">
        <v>7</v>
      </c>
      <c r="J11076">
        <v>1617</v>
      </c>
      <c r="K11076">
        <v>1</v>
      </c>
      <c r="L11076">
        <v>137</v>
      </c>
      <c r="M11076">
        <v>671</v>
      </c>
      <c r="N11076" t="s">
        <v>18</v>
      </c>
      <c r="O11076">
        <v>0</v>
      </c>
      <c r="P11076">
        <v>1845</v>
      </c>
    </row>
    <row r="11077" spans="1:16" x14ac:dyDescent="0.25">
      <c r="A11077" t="s">
        <v>16595</v>
      </c>
      <c r="B11077">
        <v>453</v>
      </c>
      <c r="C11077" s="3" t="str">
        <f>HYPERLINK("http://www.uniprot.org/uniprot/G7JRH8","tr|G7JRH8|G7JRH8_MEDTR")</f>
        <v>tr|G7JRH8|G7JRH8_MEDTR</v>
      </c>
      <c r="D11077" t="s">
        <v>16596</v>
      </c>
      <c r="E11077">
        <v>79.25</v>
      </c>
      <c r="F11077">
        <v>135</v>
      </c>
      <c r="G11077">
        <v>28</v>
      </c>
      <c r="H11077">
        <v>0</v>
      </c>
      <c r="I11077">
        <v>1</v>
      </c>
      <c r="J11077">
        <v>405</v>
      </c>
      <c r="K11077">
        <v>1</v>
      </c>
      <c r="L11077">
        <v>176</v>
      </c>
      <c r="M11077">
        <v>310</v>
      </c>
      <c r="N11077" t="s">
        <v>18</v>
      </c>
      <c r="O11077" s="1">
        <v>7.4147500000000005E-54</v>
      </c>
      <c r="P11077">
        <v>546</v>
      </c>
    </row>
    <row r="11078" spans="1:16" x14ac:dyDescent="0.25">
      <c r="A11078" t="s">
        <v>16597</v>
      </c>
      <c r="B11078">
        <v>204</v>
      </c>
      <c r="C11078" s="3" t="str">
        <f>HYPERLINK("http://www.uniprot.org/uniprot/I3SUF6","tr|I3SUF6|I3SUF6_LOTJA")</f>
        <v>tr|I3SUF6|I3SUF6_LOTJA</v>
      </c>
      <c r="D11078" t="s">
        <v>93</v>
      </c>
      <c r="E11078">
        <v>96.49</v>
      </c>
      <c r="F11078">
        <v>57</v>
      </c>
      <c r="G11078">
        <v>2</v>
      </c>
      <c r="H11078">
        <v>0</v>
      </c>
      <c r="I11078">
        <v>1</v>
      </c>
      <c r="J11078">
        <v>171</v>
      </c>
      <c r="K11078">
        <v>1</v>
      </c>
      <c r="L11078">
        <v>1</v>
      </c>
      <c r="M11078">
        <v>57</v>
      </c>
      <c r="N11078" t="s">
        <v>18</v>
      </c>
      <c r="O11078" s="1">
        <v>5.1766499999999997E-23</v>
      </c>
      <c r="P11078">
        <v>280</v>
      </c>
    </row>
    <row r="11079" spans="1:16" x14ac:dyDescent="0.25">
      <c r="A11079" t="s">
        <v>16598</v>
      </c>
      <c r="B11079">
        <v>1119</v>
      </c>
      <c r="C11079" s="3" t="str">
        <f>HYPERLINK("http://www.uniprot.org/uniprot/G7J3S0","tr|G7J3S0|G7J3S0_MEDTR")</f>
        <v>tr|G7J3S0|G7J3S0_MEDTR</v>
      </c>
      <c r="D11079" t="s">
        <v>16599</v>
      </c>
      <c r="E11079">
        <v>75.260000000000005</v>
      </c>
      <c r="F11079">
        <v>376</v>
      </c>
      <c r="G11079">
        <v>93</v>
      </c>
      <c r="H11079">
        <v>4</v>
      </c>
      <c r="I11079">
        <v>1</v>
      </c>
      <c r="J11079">
        <v>1116</v>
      </c>
      <c r="K11079">
        <v>1</v>
      </c>
      <c r="L11079">
        <v>1</v>
      </c>
      <c r="M11079">
        <v>371</v>
      </c>
      <c r="N11079" t="s">
        <v>18</v>
      </c>
      <c r="O11079" s="1">
        <v>7.4444899999999998E-155</v>
      </c>
      <c r="P11079">
        <v>1423</v>
      </c>
    </row>
    <row r="11080" spans="1:16" x14ac:dyDescent="0.25">
      <c r="A11080" t="s">
        <v>16600</v>
      </c>
      <c r="B11080">
        <v>1173</v>
      </c>
      <c r="C11080" s="3" t="str">
        <f>HYPERLINK("http://www.uniprot.org/uniprot/C7FDI5","tr|C7FDI5|C7FDI5_SOYBN")</f>
        <v>tr|C7FDI5|C7FDI5_SOYBN</v>
      </c>
      <c r="D11080" t="s">
        <v>717</v>
      </c>
      <c r="E11080">
        <v>50.26</v>
      </c>
      <c r="F11080">
        <v>372</v>
      </c>
      <c r="G11080">
        <v>185</v>
      </c>
      <c r="H11080">
        <v>4</v>
      </c>
      <c r="I11080">
        <v>1</v>
      </c>
      <c r="J11080">
        <v>1104</v>
      </c>
      <c r="K11080">
        <v>1</v>
      </c>
      <c r="L11080">
        <v>694</v>
      </c>
      <c r="M11080">
        <v>1060</v>
      </c>
      <c r="N11080" t="s">
        <v>18</v>
      </c>
      <c r="O11080" s="1">
        <v>5.4667399999999996E-103</v>
      </c>
      <c r="P11080">
        <v>976</v>
      </c>
    </row>
    <row r="11081" spans="1:16" x14ac:dyDescent="0.25">
      <c r="A11081" t="s">
        <v>16601</v>
      </c>
      <c r="B11081">
        <v>1182</v>
      </c>
      <c r="C11081" s="3" t="str">
        <f>HYPERLINK("http://www.uniprot.org/uniprot/Q4U601","tr|Q4U601|Q4U601_MEDTR")</f>
        <v>tr|Q4U601|Q4U601_MEDTR</v>
      </c>
      <c r="D11081" t="s">
        <v>16602</v>
      </c>
      <c r="E11081">
        <v>96.43</v>
      </c>
      <c r="F11081">
        <v>393</v>
      </c>
      <c r="G11081">
        <v>14</v>
      </c>
      <c r="H11081">
        <v>0</v>
      </c>
      <c r="I11081">
        <v>1</v>
      </c>
      <c r="J11081">
        <v>1179</v>
      </c>
      <c r="K11081">
        <v>1</v>
      </c>
      <c r="L11081">
        <v>1</v>
      </c>
      <c r="M11081">
        <v>393</v>
      </c>
      <c r="N11081" t="s">
        <v>18</v>
      </c>
      <c r="O11081">
        <v>0</v>
      </c>
      <c r="P11081">
        <v>1995</v>
      </c>
    </row>
    <row r="11082" spans="1:16" x14ac:dyDescent="0.25">
      <c r="A11082" t="s">
        <v>16603</v>
      </c>
      <c r="B11082">
        <v>819</v>
      </c>
      <c r="C11082" s="3" t="str">
        <f>HYPERLINK("http://www.uniprot.org/uniprot/I3S5Y5","tr|I3S5Y5|I3S5Y5_MEDTR")</f>
        <v>tr|I3S5Y5|I3S5Y5_MEDTR</v>
      </c>
      <c r="D11082" t="s">
        <v>22</v>
      </c>
      <c r="E11082">
        <v>89.05</v>
      </c>
      <c r="F11082">
        <v>265</v>
      </c>
      <c r="G11082">
        <v>29</v>
      </c>
      <c r="H11082">
        <v>0</v>
      </c>
      <c r="I11082">
        <v>19</v>
      </c>
      <c r="J11082">
        <v>813</v>
      </c>
      <c r="K11082">
        <v>1</v>
      </c>
      <c r="L11082">
        <v>6</v>
      </c>
      <c r="M11082">
        <v>270</v>
      </c>
      <c r="N11082" t="s">
        <v>18</v>
      </c>
      <c r="O11082" s="1">
        <v>3.7356699999999999E-130</v>
      </c>
      <c r="P11082">
        <v>1208</v>
      </c>
    </row>
    <row r="11083" spans="1:16" x14ac:dyDescent="0.25">
      <c r="A11083" t="s">
        <v>16604</v>
      </c>
      <c r="B11083">
        <v>999</v>
      </c>
      <c r="C11083" s="3" t="str">
        <f>HYPERLINK("http://www.uniprot.org/uniprot/I1N6F8","tr|I1N6F8|I1N6F8_SOYBN")</f>
        <v>tr|I1N6F8|I1N6F8_SOYBN</v>
      </c>
      <c r="D11083" t="s">
        <v>71</v>
      </c>
      <c r="E11083">
        <v>61.74</v>
      </c>
      <c r="F11083">
        <v>149</v>
      </c>
      <c r="G11083">
        <v>57</v>
      </c>
      <c r="H11083">
        <v>0</v>
      </c>
      <c r="I11083">
        <v>55</v>
      </c>
      <c r="J11083">
        <v>501</v>
      </c>
      <c r="K11083">
        <v>1</v>
      </c>
      <c r="L11083">
        <v>18</v>
      </c>
      <c r="M11083">
        <v>161</v>
      </c>
      <c r="N11083" t="s">
        <v>18</v>
      </c>
      <c r="O11083" s="1">
        <v>1.9895800000000001E-44</v>
      </c>
      <c r="P11083">
        <v>470</v>
      </c>
    </row>
    <row r="11084" spans="1:16" x14ac:dyDescent="0.25">
      <c r="A11084" t="s">
        <v>16605</v>
      </c>
      <c r="B11084">
        <v>495</v>
      </c>
      <c r="C11084" s="3" t="str">
        <f>HYPERLINK("http://www.uniprot.org/uniprot/Q949K8","tr|Q949K8|Q949K8_CICAR")</f>
        <v>tr|Q949K8|Q949K8_CICAR</v>
      </c>
      <c r="D11084" t="s">
        <v>55</v>
      </c>
      <c r="E11084">
        <v>86.95</v>
      </c>
      <c r="F11084">
        <v>115</v>
      </c>
      <c r="G11084">
        <v>15</v>
      </c>
      <c r="H11084">
        <v>0</v>
      </c>
      <c r="I11084">
        <v>1</v>
      </c>
      <c r="J11084">
        <v>345</v>
      </c>
      <c r="K11084">
        <v>1</v>
      </c>
      <c r="L11084">
        <v>161</v>
      </c>
      <c r="M11084">
        <v>275</v>
      </c>
      <c r="N11084" t="s">
        <v>18</v>
      </c>
      <c r="O11084" s="1">
        <v>1.4279300000000001E-52</v>
      </c>
      <c r="P11084">
        <v>535</v>
      </c>
    </row>
    <row r="11085" spans="1:16" x14ac:dyDescent="0.25">
      <c r="A11085" t="s">
        <v>16606</v>
      </c>
      <c r="B11085">
        <v>693</v>
      </c>
      <c r="C11085" s="3" t="str">
        <f>HYPERLINK("http://www.uniprot.org/uniprot/I3SSW9","tr|I3SSW9|I3SSW9_MEDTR")</f>
        <v>tr|I3SSW9|I3SSW9_MEDTR</v>
      </c>
      <c r="D11085" t="s">
        <v>22</v>
      </c>
      <c r="E11085">
        <v>80</v>
      </c>
      <c r="F11085">
        <v>160</v>
      </c>
      <c r="G11085">
        <v>32</v>
      </c>
      <c r="H11085">
        <v>0</v>
      </c>
      <c r="I11085">
        <v>136</v>
      </c>
      <c r="J11085">
        <v>615</v>
      </c>
      <c r="K11085">
        <v>1</v>
      </c>
      <c r="L11085">
        <v>331</v>
      </c>
      <c r="M11085">
        <v>489</v>
      </c>
      <c r="N11085" t="s">
        <v>18</v>
      </c>
      <c r="O11085" s="1">
        <v>9.78504E-69</v>
      </c>
      <c r="P11085">
        <v>677</v>
      </c>
    </row>
    <row r="11086" spans="1:16" x14ac:dyDescent="0.25">
      <c r="A11086" t="s">
        <v>16607</v>
      </c>
      <c r="B11086">
        <v>759</v>
      </c>
      <c r="C11086" s="3" t="str">
        <f>HYPERLINK("http://www.uniprot.org/uniprot/G7LJA7","tr|G7LJA7|G7LJA7_MEDTR")</f>
        <v>tr|G7LJA7|G7LJA7_MEDTR</v>
      </c>
      <c r="D11086" t="s">
        <v>5487</v>
      </c>
      <c r="E11086">
        <v>34.39</v>
      </c>
      <c r="F11086">
        <v>157</v>
      </c>
      <c r="G11086">
        <v>103</v>
      </c>
      <c r="H11086">
        <v>8</v>
      </c>
      <c r="I11086">
        <v>277</v>
      </c>
      <c r="J11086">
        <v>723</v>
      </c>
      <c r="K11086">
        <v>1</v>
      </c>
      <c r="L11086">
        <v>159</v>
      </c>
      <c r="M11086">
        <v>314</v>
      </c>
      <c r="N11086" t="s">
        <v>18</v>
      </c>
      <c r="O11086" s="1">
        <v>2.6256399999999998E-15</v>
      </c>
      <c r="P11086">
        <v>217</v>
      </c>
    </row>
    <row r="11087" spans="1:16" x14ac:dyDescent="0.25">
      <c r="A11087" t="s">
        <v>16608</v>
      </c>
      <c r="B11087">
        <v>444</v>
      </c>
      <c r="C11087" s="3" t="str">
        <f>HYPERLINK("http://www.uniprot.org/uniprot/G7K0Z2","tr|G7K0Z2|G7K0Z2_MEDTR")</f>
        <v>tr|G7K0Z2|G7K0Z2_MEDTR</v>
      </c>
      <c r="D11087" t="s">
        <v>16609</v>
      </c>
      <c r="E11087">
        <v>74.48</v>
      </c>
      <c r="F11087">
        <v>145</v>
      </c>
      <c r="G11087">
        <v>37</v>
      </c>
      <c r="H11087">
        <v>0</v>
      </c>
      <c r="I11087">
        <v>1</v>
      </c>
      <c r="J11087">
        <v>435</v>
      </c>
      <c r="K11087">
        <v>1</v>
      </c>
      <c r="L11087">
        <v>1</v>
      </c>
      <c r="M11087">
        <v>145</v>
      </c>
      <c r="N11087" t="s">
        <v>18</v>
      </c>
      <c r="O11087" s="1">
        <v>2.4986E-57</v>
      </c>
      <c r="P11087">
        <v>576</v>
      </c>
    </row>
    <row r="11088" spans="1:16" x14ac:dyDescent="0.25">
      <c r="A11088" t="s">
        <v>16610</v>
      </c>
      <c r="B11088">
        <v>801</v>
      </c>
      <c r="C11088" s="3" t="str">
        <f>HYPERLINK("http://www.uniprot.org/uniprot/G7JGJ8","tr|G7JGJ8|G7JGJ8_MEDTR")</f>
        <v>tr|G7JGJ8|G7JGJ8_MEDTR</v>
      </c>
      <c r="D11088" t="s">
        <v>417</v>
      </c>
      <c r="E11088">
        <v>57.69</v>
      </c>
      <c r="F11088">
        <v>156</v>
      </c>
      <c r="G11088">
        <v>66</v>
      </c>
      <c r="H11088">
        <v>0</v>
      </c>
      <c r="I11088">
        <v>298</v>
      </c>
      <c r="J11088">
        <v>765</v>
      </c>
      <c r="K11088">
        <v>1</v>
      </c>
      <c r="L11088">
        <v>340</v>
      </c>
      <c r="M11088">
        <v>491</v>
      </c>
      <c r="N11088" t="s">
        <v>18</v>
      </c>
      <c r="O11088" s="1">
        <v>7.8873499999999999E-37</v>
      </c>
      <c r="P11088">
        <v>403</v>
      </c>
    </row>
    <row r="11089" spans="1:16" x14ac:dyDescent="0.25">
      <c r="A11089" t="s">
        <v>16611</v>
      </c>
      <c r="B11089">
        <v>573</v>
      </c>
      <c r="C11089" s="3" t="str">
        <f>HYPERLINK("http://www.uniprot.org/uniprot/I1KKF3","tr|I1KKF3|I1KKF3_SOYBN")</f>
        <v>tr|I1KKF3|I1KKF3_SOYBN</v>
      </c>
      <c r="D11089" t="s">
        <v>71</v>
      </c>
      <c r="E11089">
        <v>56.7</v>
      </c>
      <c r="F11089">
        <v>164</v>
      </c>
      <c r="G11089">
        <v>71</v>
      </c>
      <c r="H11089">
        <v>8</v>
      </c>
      <c r="I11089">
        <v>1</v>
      </c>
      <c r="J11089">
        <v>468</v>
      </c>
      <c r="K11089">
        <v>1</v>
      </c>
      <c r="L11089">
        <v>1</v>
      </c>
      <c r="M11089">
        <v>143</v>
      </c>
      <c r="N11089" t="s">
        <v>18</v>
      </c>
      <c r="O11089" s="1">
        <v>3.0072599999999999E-36</v>
      </c>
      <c r="P11089">
        <v>395</v>
      </c>
    </row>
    <row r="11090" spans="1:16" x14ac:dyDescent="0.25">
      <c r="A11090" t="s">
        <v>16612</v>
      </c>
      <c r="B11090">
        <v>1395</v>
      </c>
      <c r="C11090" s="3" t="str">
        <f>HYPERLINK("http://www.uniprot.org/uniprot/G7JK67","tr|G7JK67|G7JK67_MEDTR")</f>
        <v>tr|G7JK67|G7JK67_MEDTR</v>
      </c>
      <c r="D11090" t="s">
        <v>16613</v>
      </c>
      <c r="E11090">
        <v>77.02</v>
      </c>
      <c r="F11090">
        <v>457</v>
      </c>
      <c r="G11090">
        <v>105</v>
      </c>
      <c r="H11090">
        <v>4</v>
      </c>
      <c r="I11090">
        <v>1</v>
      </c>
      <c r="J11090">
        <v>1359</v>
      </c>
      <c r="K11090">
        <v>1</v>
      </c>
      <c r="L11090">
        <v>8</v>
      </c>
      <c r="M11090">
        <v>453</v>
      </c>
      <c r="N11090" t="s">
        <v>18</v>
      </c>
      <c r="O11090">
        <v>0</v>
      </c>
      <c r="P11090">
        <v>1767</v>
      </c>
    </row>
    <row r="11091" spans="1:16" x14ac:dyDescent="0.25">
      <c r="A11091" t="s">
        <v>16614</v>
      </c>
      <c r="B11091">
        <v>891</v>
      </c>
      <c r="C11091" s="3" t="str">
        <f>HYPERLINK("http://www.uniprot.org/uniprot/K7MNX2","tr|K7MNX2|K7MNX2_SOYBN")</f>
        <v>tr|K7MNX2|K7MNX2_SOYBN</v>
      </c>
      <c r="D11091" t="s">
        <v>28</v>
      </c>
      <c r="E11091">
        <v>26.45</v>
      </c>
      <c r="F11091">
        <v>189</v>
      </c>
      <c r="G11091">
        <v>139</v>
      </c>
      <c r="H11091">
        <v>1</v>
      </c>
      <c r="I11091">
        <v>322</v>
      </c>
      <c r="J11091">
        <v>885</v>
      </c>
      <c r="K11091">
        <v>1</v>
      </c>
      <c r="L11091">
        <v>266</v>
      </c>
      <c r="M11091">
        <v>448</v>
      </c>
      <c r="N11091" t="s">
        <v>18</v>
      </c>
      <c r="O11091" s="1">
        <v>1.8376400000000002E-11</v>
      </c>
      <c r="P11091">
        <v>185</v>
      </c>
    </row>
    <row r="11092" spans="1:16" x14ac:dyDescent="0.25">
      <c r="A11092" t="s">
        <v>16615</v>
      </c>
      <c r="B11092">
        <v>822</v>
      </c>
      <c r="C11092" s="3" t="str">
        <f>HYPERLINK("http://www.uniprot.org/uniprot/G7ILK7","tr|G7ILK7|G7ILK7_MEDTR")</f>
        <v>tr|G7ILK7|G7ILK7_MEDTR</v>
      </c>
      <c r="D11092" t="s">
        <v>16616</v>
      </c>
      <c r="E11092">
        <v>88.64</v>
      </c>
      <c r="F11092">
        <v>273</v>
      </c>
      <c r="G11092">
        <v>31</v>
      </c>
      <c r="H11092">
        <v>0</v>
      </c>
      <c r="I11092">
        <v>1</v>
      </c>
      <c r="J11092">
        <v>819</v>
      </c>
      <c r="K11092">
        <v>1</v>
      </c>
      <c r="L11092">
        <v>1</v>
      </c>
      <c r="M11092">
        <v>273</v>
      </c>
      <c r="N11092" t="s">
        <v>18</v>
      </c>
      <c r="O11092" s="1">
        <v>2.97581E-135</v>
      </c>
      <c r="P11092">
        <v>1252</v>
      </c>
    </row>
    <row r="11093" spans="1:16" x14ac:dyDescent="0.25">
      <c r="A11093" t="s">
        <v>16617</v>
      </c>
      <c r="B11093">
        <v>903</v>
      </c>
      <c r="C11093" s="3" t="str">
        <f>HYPERLINK("http://www.uniprot.org/uniprot/G7IRG8","tr|G7IRG8|G7IRG8_MEDTR")</f>
        <v>tr|G7IRG8|G7IRG8_MEDTR</v>
      </c>
      <c r="D11093" t="s">
        <v>16618</v>
      </c>
      <c r="E11093">
        <v>75.400000000000006</v>
      </c>
      <c r="F11093">
        <v>305</v>
      </c>
      <c r="G11093">
        <v>75</v>
      </c>
      <c r="H11093">
        <v>26</v>
      </c>
      <c r="I11093">
        <v>64</v>
      </c>
      <c r="J11093">
        <v>900</v>
      </c>
      <c r="K11093">
        <v>1</v>
      </c>
      <c r="L11093">
        <v>22</v>
      </c>
      <c r="M11093">
        <v>324</v>
      </c>
      <c r="N11093" t="s">
        <v>18</v>
      </c>
      <c r="O11093" s="1">
        <v>1.5991699999999999E-119</v>
      </c>
      <c r="P11093">
        <v>1117</v>
      </c>
    </row>
    <row r="11094" spans="1:16" x14ac:dyDescent="0.25">
      <c r="A11094" t="s">
        <v>16619</v>
      </c>
      <c r="B11094">
        <v>1215</v>
      </c>
      <c r="C11094" s="3" t="str">
        <f>HYPERLINK("http://www.uniprot.org/uniprot/I1JGF8","tr|I1JGF8|I1JGF8_SOYBN")</f>
        <v>tr|I1JGF8|I1JGF8_SOYBN</v>
      </c>
      <c r="D11094" t="s">
        <v>28</v>
      </c>
      <c r="E11094">
        <v>29.75</v>
      </c>
      <c r="F11094">
        <v>205</v>
      </c>
      <c r="G11094">
        <v>144</v>
      </c>
      <c r="H11094">
        <v>19</v>
      </c>
      <c r="I11094">
        <v>652</v>
      </c>
      <c r="J11094">
        <v>1209</v>
      </c>
      <c r="K11094">
        <v>1</v>
      </c>
      <c r="L11094">
        <v>379</v>
      </c>
      <c r="M11094">
        <v>575</v>
      </c>
      <c r="N11094" t="s">
        <v>18</v>
      </c>
      <c r="O11094" s="1">
        <v>4.9712099999999998E-14</v>
      </c>
      <c r="P11094">
        <v>209</v>
      </c>
    </row>
    <row r="11095" spans="1:16" x14ac:dyDescent="0.25">
      <c r="A11095" t="s">
        <v>16620</v>
      </c>
      <c r="B11095">
        <v>270</v>
      </c>
      <c r="C11095" s="3" t="str">
        <f>HYPERLINK("http://www.uniprot.org/uniprot/I3SY06","tr|I3SY06|I3SY06_LOTJA")</f>
        <v>tr|I3SY06|I3SY06_LOTJA</v>
      </c>
      <c r="D11095" t="s">
        <v>2200</v>
      </c>
      <c r="E11095">
        <v>83.78</v>
      </c>
      <c r="F11095">
        <v>74</v>
      </c>
      <c r="G11095">
        <v>12</v>
      </c>
      <c r="H11095">
        <v>3</v>
      </c>
      <c r="I11095">
        <v>1</v>
      </c>
      <c r="J11095">
        <v>213</v>
      </c>
      <c r="K11095">
        <v>1</v>
      </c>
      <c r="L11095">
        <v>1</v>
      </c>
      <c r="M11095">
        <v>70</v>
      </c>
      <c r="N11095" t="s">
        <v>18</v>
      </c>
      <c r="O11095" s="1">
        <v>1.77356E-26</v>
      </c>
      <c r="P11095">
        <v>310</v>
      </c>
    </row>
    <row r="11096" spans="1:16" x14ac:dyDescent="0.25">
      <c r="A11096" t="s">
        <v>16621</v>
      </c>
      <c r="B11096">
        <v>2760</v>
      </c>
      <c r="C11096" s="3" t="str">
        <f>HYPERLINK("http://www.uniprot.org/uniprot/K7MUN9","tr|K7MUN9|K7MUN9_SOYBN")</f>
        <v>tr|K7MUN9|K7MUN9_SOYBN</v>
      </c>
      <c r="D11096" t="s">
        <v>28</v>
      </c>
      <c r="E11096">
        <v>79.290000000000006</v>
      </c>
      <c r="F11096">
        <v>903</v>
      </c>
      <c r="G11096">
        <v>187</v>
      </c>
      <c r="H11096">
        <v>2</v>
      </c>
      <c r="I11096">
        <v>55</v>
      </c>
      <c r="J11096">
        <v>2757</v>
      </c>
      <c r="K11096">
        <v>1</v>
      </c>
      <c r="L11096">
        <v>20</v>
      </c>
      <c r="M11096">
        <v>920</v>
      </c>
      <c r="N11096" t="s">
        <v>18</v>
      </c>
      <c r="O11096">
        <v>0</v>
      </c>
      <c r="P11096">
        <v>3562</v>
      </c>
    </row>
    <row r="11097" spans="1:16" x14ac:dyDescent="0.25">
      <c r="A11097" t="s">
        <v>16622</v>
      </c>
      <c r="B11097">
        <v>681</v>
      </c>
      <c r="C11097" s="3" t="str">
        <f>HYPERLINK("http://www.uniprot.org/uniprot/I1NAT7","tr|I1NAT7|I1NAT7_SOYBN")</f>
        <v>tr|I1NAT7|I1NAT7_SOYBN</v>
      </c>
      <c r="D11097" t="s">
        <v>28</v>
      </c>
      <c r="E11097">
        <v>59.3</v>
      </c>
      <c r="F11097">
        <v>231</v>
      </c>
      <c r="G11097">
        <v>94</v>
      </c>
      <c r="H11097">
        <v>5</v>
      </c>
      <c r="I11097">
        <v>1</v>
      </c>
      <c r="J11097">
        <v>678</v>
      </c>
      <c r="K11097">
        <v>1</v>
      </c>
      <c r="L11097">
        <v>1</v>
      </c>
      <c r="M11097">
        <v>227</v>
      </c>
      <c r="N11097" t="s">
        <v>18</v>
      </c>
      <c r="O11097" s="1">
        <v>1.67906E-65</v>
      </c>
      <c r="P11097">
        <v>649</v>
      </c>
    </row>
    <row r="11098" spans="1:16" x14ac:dyDescent="0.25">
      <c r="A11098" t="s">
        <v>16623</v>
      </c>
      <c r="B11098">
        <v>2148</v>
      </c>
      <c r="C11098" s="3" t="str">
        <f>HYPERLINK("http://www.uniprot.org/uniprot/G7KVB0","tr|G7KVB0|G7KVB0_MEDTR")</f>
        <v>tr|G7KVB0|G7KVB0_MEDTR</v>
      </c>
      <c r="D11098" t="s">
        <v>16624</v>
      </c>
      <c r="E11098">
        <v>81.7</v>
      </c>
      <c r="F11098">
        <v>716</v>
      </c>
      <c r="G11098">
        <v>131</v>
      </c>
      <c r="H11098">
        <v>1</v>
      </c>
      <c r="I11098">
        <v>1</v>
      </c>
      <c r="J11098">
        <v>2145</v>
      </c>
      <c r="K11098">
        <v>1</v>
      </c>
      <c r="L11098">
        <v>1</v>
      </c>
      <c r="M11098">
        <v>707</v>
      </c>
      <c r="N11098" t="s">
        <v>18</v>
      </c>
      <c r="O11098">
        <v>0</v>
      </c>
      <c r="P11098">
        <v>3017</v>
      </c>
    </row>
    <row r="11099" spans="1:16" x14ac:dyDescent="0.25">
      <c r="A11099" t="s">
        <v>16625</v>
      </c>
      <c r="B11099">
        <v>516</v>
      </c>
      <c r="C11099" s="3" t="str">
        <f>HYPERLINK("http://www.uniprot.org/uniprot/M5Y0E0","tr|M5Y0E0|M5Y0E0_PRUPE")</f>
        <v>tr|M5Y0E0|M5Y0E0_PRUPE</v>
      </c>
      <c r="D11099" t="s">
        <v>452</v>
      </c>
      <c r="E11099">
        <v>36.549999999999997</v>
      </c>
      <c r="F11099">
        <v>145</v>
      </c>
      <c r="G11099">
        <v>92</v>
      </c>
      <c r="H11099">
        <v>2</v>
      </c>
      <c r="I11099">
        <v>76</v>
      </c>
      <c r="J11099">
        <v>504</v>
      </c>
      <c r="K11099">
        <v>1</v>
      </c>
      <c r="L11099">
        <v>6</v>
      </c>
      <c r="M11099">
        <v>148</v>
      </c>
      <c r="N11099" t="s">
        <v>18</v>
      </c>
      <c r="O11099" s="1">
        <v>6.8778600000000001E-15</v>
      </c>
      <c r="P11099">
        <v>210</v>
      </c>
    </row>
    <row r="11100" spans="1:16" x14ac:dyDescent="0.25">
      <c r="A11100" t="s">
        <v>16626</v>
      </c>
      <c r="B11100">
        <v>1245</v>
      </c>
      <c r="C11100" s="3" t="str">
        <f>HYPERLINK("http://www.uniprot.org/uniprot/I3S448","tr|I3S448|I3S448_MEDTR")</f>
        <v>tr|I3S448|I3S448_MEDTR</v>
      </c>
      <c r="D11100" t="s">
        <v>22</v>
      </c>
      <c r="E11100">
        <v>89.55</v>
      </c>
      <c r="F11100">
        <v>249</v>
      </c>
      <c r="G11100">
        <v>26</v>
      </c>
      <c r="H11100">
        <v>0</v>
      </c>
      <c r="I11100">
        <v>496</v>
      </c>
      <c r="J11100">
        <v>1242</v>
      </c>
      <c r="K11100">
        <v>1</v>
      </c>
      <c r="L11100">
        <v>63</v>
      </c>
      <c r="M11100">
        <v>311</v>
      </c>
      <c r="N11100" t="s">
        <v>18</v>
      </c>
      <c r="O11100" s="1">
        <v>6.9926200000000005E-120</v>
      </c>
      <c r="P11100">
        <v>1122</v>
      </c>
    </row>
    <row r="11101" spans="1:16" x14ac:dyDescent="0.25">
      <c r="A11101" t="s">
        <v>16627</v>
      </c>
      <c r="B11101">
        <v>639</v>
      </c>
      <c r="C11101" s="3" t="str">
        <f>HYPERLINK("http://www.uniprot.org/uniprot/I1NHY1","tr|I1NHY1|I1NHY1_SOYBN")</f>
        <v>tr|I1NHY1|I1NHY1_SOYBN</v>
      </c>
      <c r="D11101" t="s">
        <v>28</v>
      </c>
      <c r="E11101">
        <v>61.03</v>
      </c>
      <c r="F11101">
        <v>231</v>
      </c>
      <c r="G11101">
        <v>90</v>
      </c>
      <c r="H11101">
        <v>19</v>
      </c>
      <c r="I11101">
        <v>1</v>
      </c>
      <c r="J11101">
        <v>636</v>
      </c>
      <c r="K11101">
        <v>1</v>
      </c>
      <c r="L11101">
        <v>1</v>
      </c>
      <c r="M11101">
        <v>224</v>
      </c>
      <c r="N11101" t="s">
        <v>18</v>
      </c>
      <c r="O11101" s="1">
        <v>2.4497499999999998E-65</v>
      </c>
      <c r="P11101">
        <v>647</v>
      </c>
    </row>
    <row r="11102" spans="1:16" x14ac:dyDescent="0.25">
      <c r="A11102" t="s">
        <v>16628</v>
      </c>
      <c r="B11102">
        <v>6111</v>
      </c>
      <c r="C11102" s="3" t="str">
        <f>HYPERLINK("http://www.uniprot.org/uniprot/K7K936","tr|K7K936|K7K936_SOYBN")</f>
        <v>tr|K7K936|K7K936_SOYBN</v>
      </c>
      <c r="D11102" t="s">
        <v>61</v>
      </c>
      <c r="E11102">
        <v>74.73</v>
      </c>
      <c r="F11102">
        <v>2038</v>
      </c>
      <c r="G11102">
        <v>515</v>
      </c>
      <c r="H11102">
        <v>5</v>
      </c>
      <c r="I11102">
        <v>10</v>
      </c>
      <c r="J11102">
        <v>6108</v>
      </c>
      <c r="K11102">
        <v>1</v>
      </c>
      <c r="L11102">
        <v>147</v>
      </c>
      <c r="M11102">
        <v>2167</v>
      </c>
      <c r="N11102" t="s">
        <v>18</v>
      </c>
      <c r="O11102">
        <v>0</v>
      </c>
      <c r="P11102">
        <v>7566</v>
      </c>
    </row>
    <row r="11103" spans="1:16" x14ac:dyDescent="0.25">
      <c r="A11103" t="s">
        <v>16629</v>
      </c>
      <c r="B11103">
        <v>2886</v>
      </c>
      <c r="C11103" s="3" t="str">
        <f>HYPERLINK("http://www.uniprot.org/uniprot/M4F9G8","tr|M4F9G8|M4F9G8_BRARP")</f>
        <v>tr|M4F9G8|M4F9G8_BRARP</v>
      </c>
      <c r="D11103" t="s">
        <v>16561</v>
      </c>
      <c r="E11103">
        <v>68.459999999999994</v>
      </c>
      <c r="F11103">
        <v>130</v>
      </c>
      <c r="G11103">
        <v>41</v>
      </c>
      <c r="H11103">
        <v>3</v>
      </c>
      <c r="I11103">
        <v>1300</v>
      </c>
      <c r="J11103">
        <v>1680</v>
      </c>
      <c r="K11103">
        <v>1</v>
      </c>
      <c r="L11103">
        <v>284</v>
      </c>
      <c r="M11103">
        <v>413</v>
      </c>
      <c r="N11103" t="s">
        <v>18</v>
      </c>
      <c r="O11103" s="1">
        <v>4.7356200000000003E-44</v>
      </c>
      <c r="P11103">
        <v>472</v>
      </c>
    </row>
    <row r="11104" spans="1:16" x14ac:dyDescent="0.25">
      <c r="A11104" t="s">
        <v>16630</v>
      </c>
      <c r="B11104">
        <v>1263</v>
      </c>
      <c r="C11104" s="3" t="str">
        <f>HYPERLINK("http://www.uniprot.org/uniprot/K7KLC5","tr|K7KLC5|K7KLC5_SOYBN")</f>
        <v>tr|K7KLC5|K7KLC5_SOYBN</v>
      </c>
      <c r="D11104" t="s">
        <v>28</v>
      </c>
      <c r="E11104">
        <v>82.17</v>
      </c>
      <c r="F11104">
        <v>387</v>
      </c>
      <c r="G11104">
        <v>69</v>
      </c>
      <c r="H11104">
        <v>0</v>
      </c>
      <c r="I11104">
        <v>100</v>
      </c>
      <c r="J11104">
        <v>1260</v>
      </c>
      <c r="K11104">
        <v>1</v>
      </c>
      <c r="L11104">
        <v>31</v>
      </c>
      <c r="M11104">
        <v>417</v>
      </c>
      <c r="N11104" t="s">
        <v>18</v>
      </c>
      <c r="O11104">
        <v>0</v>
      </c>
      <c r="P11104">
        <v>1712</v>
      </c>
    </row>
    <row r="11105" spans="1:16" x14ac:dyDescent="0.25">
      <c r="A11105" t="s">
        <v>16631</v>
      </c>
      <c r="B11105">
        <v>1713</v>
      </c>
      <c r="C11105" s="3" t="str">
        <f>HYPERLINK("http://www.uniprot.org/uniprot/G7J3R9","tr|G7J3R9|G7J3R9_MEDTR")</f>
        <v>tr|G7J3R9|G7J3R9_MEDTR</v>
      </c>
      <c r="D11105" t="s">
        <v>16632</v>
      </c>
      <c r="E11105">
        <v>88.59</v>
      </c>
      <c r="F11105">
        <v>570</v>
      </c>
      <c r="G11105">
        <v>65</v>
      </c>
      <c r="H11105">
        <v>0</v>
      </c>
      <c r="I11105">
        <v>1</v>
      </c>
      <c r="J11105">
        <v>1710</v>
      </c>
      <c r="K11105">
        <v>1</v>
      </c>
      <c r="L11105">
        <v>1</v>
      </c>
      <c r="M11105">
        <v>570</v>
      </c>
      <c r="N11105" t="s">
        <v>18</v>
      </c>
      <c r="O11105">
        <v>0</v>
      </c>
      <c r="P11105">
        <v>2737</v>
      </c>
    </row>
    <row r="11106" spans="1:16" x14ac:dyDescent="0.25">
      <c r="A11106" t="s">
        <v>16633</v>
      </c>
      <c r="B11106">
        <v>1935</v>
      </c>
      <c r="C11106" s="3" t="str">
        <f>HYPERLINK("http://www.uniprot.org/uniprot/G7I2H0","tr|G7I2H0|G7I2H0_MEDTR")</f>
        <v>tr|G7I2H0|G7I2H0_MEDTR</v>
      </c>
      <c r="D11106" t="s">
        <v>144</v>
      </c>
      <c r="E11106">
        <v>32.9</v>
      </c>
      <c r="F11106">
        <v>310</v>
      </c>
      <c r="G11106">
        <v>208</v>
      </c>
      <c r="H11106">
        <v>1</v>
      </c>
      <c r="I11106">
        <v>964</v>
      </c>
      <c r="J11106">
        <v>1890</v>
      </c>
      <c r="K11106">
        <v>1</v>
      </c>
      <c r="L11106">
        <v>27</v>
      </c>
      <c r="M11106">
        <v>285</v>
      </c>
      <c r="N11106" t="s">
        <v>18</v>
      </c>
      <c r="O11106" s="1">
        <v>4.4453700000000001E-32</v>
      </c>
      <c r="P11106">
        <v>367</v>
      </c>
    </row>
    <row r="11107" spans="1:16" x14ac:dyDescent="0.25">
      <c r="A11107" t="s">
        <v>16634</v>
      </c>
      <c r="B11107">
        <v>1587</v>
      </c>
      <c r="C11107" s="3" t="str">
        <f>HYPERLINK("http://www.uniprot.org/uniprot/G7JNM9","tr|G7JNM9|G7JNM9_MEDTR")</f>
        <v>tr|G7JNM9|G7JNM9_MEDTR</v>
      </c>
      <c r="D11107" t="s">
        <v>16635</v>
      </c>
      <c r="E11107">
        <v>71.63</v>
      </c>
      <c r="F11107">
        <v>543</v>
      </c>
      <c r="G11107">
        <v>154</v>
      </c>
      <c r="H11107">
        <v>15</v>
      </c>
      <c r="I11107">
        <v>1</v>
      </c>
      <c r="J11107">
        <v>1584</v>
      </c>
      <c r="K11107">
        <v>1</v>
      </c>
      <c r="L11107">
        <v>1</v>
      </c>
      <c r="M11107">
        <v>534</v>
      </c>
      <c r="N11107" t="s">
        <v>18</v>
      </c>
      <c r="O11107">
        <v>0</v>
      </c>
      <c r="P11107">
        <v>1865</v>
      </c>
    </row>
    <row r="11108" spans="1:16" x14ac:dyDescent="0.25">
      <c r="A11108" t="s">
        <v>16636</v>
      </c>
      <c r="B11108">
        <v>699</v>
      </c>
      <c r="C11108" s="3" t="str">
        <f>HYPERLINK("http://www.uniprot.org/uniprot/I1MZA5","tr|I1MZA5|I1MZA5_SOYBN")</f>
        <v>tr|I1MZA5|I1MZA5_SOYBN</v>
      </c>
      <c r="D11108" t="s">
        <v>71</v>
      </c>
      <c r="E11108">
        <v>56.92</v>
      </c>
      <c r="F11108">
        <v>260</v>
      </c>
      <c r="G11108">
        <v>112</v>
      </c>
      <c r="H11108">
        <v>28</v>
      </c>
      <c r="I11108">
        <v>1</v>
      </c>
      <c r="J11108">
        <v>696</v>
      </c>
      <c r="K11108">
        <v>1</v>
      </c>
      <c r="L11108">
        <v>1</v>
      </c>
      <c r="M11108">
        <v>258</v>
      </c>
      <c r="N11108" t="s">
        <v>18</v>
      </c>
      <c r="O11108" s="1">
        <v>1.9521099999999999E-64</v>
      </c>
      <c r="P11108">
        <v>640</v>
      </c>
    </row>
    <row r="11109" spans="1:16" x14ac:dyDescent="0.25">
      <c r="A11109" t="s">
        <v>16637</v>
      </c>
      <c r="B11109">
        <v>744</v>
      </c>
      <c r="C11109" s="3" t="str">
        <f>HYPERLINK("http://www.uniprot.org/uniprot/I3SPW4","tr|I3SPW4|I3SPW4_MEDTR")</f>
        <v>tr|I3SPW4|I3SPW4_MEDTR</v>
      </c>
      <c r="D11109" t="s">
        <v>22</v>
      </c>
      <c r="E11109">
        <v>94.8</v>
      </c>
      <c r="F11109">
        <v>250</v>
      </c>
      <c r="G11109">
        <v>13</v>
      </c>
      <c r="H11109">
        <v>3</v>
      </c>
      <c r="I11109">
        <v>1</v>
      </c>
      <c r="J11109">
        <v>741</v>
      </c>
      <c r="K11109">
        <v>1</v>
      </c>
      <c r="L11109">
        <v>1</v>
      </c>
      <c r="M11109">
        <v>250</v>
      </c>
      <c r="N11109" t="s">
        <v>18</v>
      </c>
      <c r="O11109" s="1">
        <v>5.7772900000000004E-129</v>
      </c>
      <c r="P11109">
        <v>1197</v>
      </c>
    </row>
    <row r="11110" spans="1:16" x14ac:dyDescent="0.25">
      <c r="A11110" t="s">
        <v>16638</v>
      </c>
      <c r="B11110">
        <v>1620</v>
      </c>
      <c r="C11110" s="3" t="str">
        <f>HYPERLINK("http://www.uniprot.org/uniprot/I1JBB4","tr|I1JBB4|I1JBB4_SOYBN")</f>
        <v>tr|I1JBB4|I1JBB4_SOYBN</v>
      </c>
      <c r="D11110" t="s">
        <v>4127</v>
      </c>
      <c r="E11110">
        <v>65.47</v>
      </c>
      <c r="F11110">
        <v>336</v>
      </c>
      <c r="G11110">
        <v>116</v>
      </c>
      <c r="H11110">
        <v>0</v>
      </c>
      <c r="I11110">
        <v>124</v>
      </c>
      <c r="J11110">
        <v>1131</v>
      </c>
      <c r="K11110">
        <v>1</v>
      </c>
      <c r="L11110">
        <v>217</v>
      </c>
      <c r="M11110">
        <v>551</v>
      </c>
      <c r="N11110" t="s">
        <v>18</v>
      </c>
      <c r="O11110" s="1">
        <v>9.0521300000000007E-121</v>
      </c>
      <c r="P11110">
        <v>1131</v>
      </c>
    </row>
    <row r="11111" spans="1:16" x14ac:dyDescent="0.25">
      <c r="A11111" t="s">
        <v>16639</v>
      </c>
      <c r="B11111">
        <v>1728</v>
      </c>
      <c r="C11111" s="3" t="str">
        <f>HYPERLINK("http://www.uniprot.org/uniprot/G7L9H4","tr|G7L9H4|G7L9H4_MEDTR")</f>
        <v>tr|G7L9H4|G7L9H4_MEDTR</v>
      </c>
      <c r="D11111" t="s">
        <v>16500</v>
      </c>
      <c r="E11111">
        <v>82.09</v>
      </c>
      <c r="F11111">
        <v>553</v>
      </c>
      <c r="G11111">
        <v>99</v>
      </c>
      <c r="H11111">
        <v>0</v>
      </c>
      <c r="I11111">
        <v>67</v>
      </c>
      <c r="J11111">
        <v>1725</v>
      </c>
      <c r="K11111">
        <v>1</v>
      </c>
      <c r="L11111">
        <v>34</v>
      </c>
      <c r="M11111">
        <v>586</v>
      </c>
      <c r="N11111" t="s">
        <v>18</v>
      </c>
      <c r="O11111">
        <v>0</v>
      </c>
      <c r="P11111">
        <v>2448</v>
      </c>
    </row>
    <row r="11112" spans="1:16" x14ac:dyDescent="0.25">
      <c r="A11112" t="s">
        <v>16640</v>
      </c>
      <c r="B11112">
        <v>591</v>
      </c>
      <c r="C11112" s="3" t="str">
        <f>HYPERLINK("http://www.uniprot.org/uniprot/G7L723","tr|G7L723|G7L723_MEDTR")</f>
        <v>tr|G7L723|G7L723_MEDTR</v>
      </c>
      <c r="D11112" t="s">
        <v>16641</v>
      </c>
      <c r="E11112">
        <v>66.34</v>
      </c>
      <c r="F11112">
        <v>205</v>
      </c>
      <c r="G11112">
        <v>69</v>
      </c>
      <c r="H11112">
        <v>34</v>
      </c>
      <c r="I11112">
        <v>7</v>
      </c>
      <c r="J11112">
        <v>519</v>
      </c>
      <c r="K11112">
        <v>1</v>
      </c>
      <c r="L11112">
        <v>1</v>
      </c>
      <c r="M11112">
        <v>201</v>
      </c>
      <c r="N11112" t="s">
        <v>18</v>
      </c>
      <c r="O11112" s="1">
        <v>1.8383199999999999E-63</v>
      </c>
      <c r="P11112">
        <v>630</v>
      </c>
    </row>
    <row r="11113" spans="1:16" x14ac:dyDescent="0.25">
      <c r="A11113" t="s">
        <v>16642</v>
      </c>
      <c r="B11113">
        <v>1821</v>
      </c>
      <c r="C11113" s="3" t="str">
        <f>HYPERLINK("http://www.uniprot.org/uniprot/I1LSS1","tr|I1LSS1|I1LSS1_SOYBN")</f>
        <v>tr|I1LSS1|I1LSS1_SOYBN</v>
      </c>
      <c r="D11113" t="s">
        <v>28</v>
      </c>
      <c r="E11113">
        <v>91.92</v>
      </c>
      <c r="F11113">
        <v>607</v>
      </c>
      <c r="G11113">
        <v>49</v>
      </c>
      <c r="H11113">
        <v>1</v>
      </c>
      <c r="I11113">
        <v>1</v>
      </c>
      <c r="J11113">
        <v>1818</v>
      </c>
      <c r="K11113">
        <v>1</v>
      </c>
      <c r="L11113">
        <v>1</v>
      </c>
      <c r="M11113">
        <v>607</v>
      </c>
      <c r="N11113" t="s">
        <v>18</v>
      </c>
      <c r="O11113">
        <v>0</v>
      </c>
      <c r="P11113">
        <v>2954</v>
      </c>
    </row>
    <row r="11114" spans="1:16" x14ac:dyDescent="0.25">
      <c r="A11114" t="s">
        <v>16643</v>
      </c>
      <c r="B11114">
        <v>339</v>
      </c>
      <c r="C11114" s="3" t="str">
        <f>HYPERLINK("http://www.uniprot.org/uniprot/G7LJ02","tr|G7LJ02|G7LJ02_MEDTR")</f>
        <v>tr|G7LJ02|G7LJ02_MEDTR</v>
      </c>
      <c r="D11114" t="s">
        <v>10201</v>
      </c>
      <c r="E11114">
        <v>70.959999999999994</v>
      </c>
      <c r="F11114">
        <v>93</v>
      </c>
      <c r="G11114">
        <v>27</v>
      </c>
      <c r="H11114">
        <v>2</v>
      </c>
      <c r="I11114">
        <v>1</v>
      </c>
      <c r="J11114">
        <v>273</v>
      </c>
      <c r="K11114">
        <v>1</v>
      </c>
      <c r="L11114">
        <v>1</v>
      </c>
      <c r="M11114">
        <v>91</v>
      </c>
      <c r="N11114" t="s">
        <v>18</v>
      </c>
      <c r="O11114" s="1">
        <v>1.16113E-30</v>
      </c>
      <c r="P11114">
        <v>346</v>
      </c>
    </row>
    <row r="11115" spans="1:16" x14ac:dyDescent="0.25">
      <c r="A11115" t="s">
        <v>16644</v>
      </c>
      <c r="B11115">
        <v>408</v>
      </c>
      <c r="C11115" s="3" t="str">
        <f>HYPERLINK("http://www.uniprot.org/uniprot/K7MTI8","tr|K7MTI8|K7MTI8_SOYBN")</f>
        <v>tr|K7MTI8|K7MTI8_SOYBN</v>
      </c>
      <c r="D11115" t="s">
        <v>28</v>
      </c>
      <c r="E11115">
        <v>69.62</v>
      </c>
      <c r="F11115">
        <v>135</v>
      </c>
      <c r="G11115">
        <v>41</v>
      </c>
      <c r="H11115">
        <v>0</v>
      </c>
      <c r="I11115">
        <v>1</v>
      </c>
      <c r="J11115">
        <v>405</v>
      </c>
      <c r="K11115">
        <v>1</v>
      </c>
      <c r="L11115">
        <v>306</v>
      </c>
      <c r="M11115">
        <v>440</v>
      </c>
      <c r="N11115" t="s">
        <v>18</v>
      </c>
      <c r="O11115" s="1">
        <v>9.4486499999999994E-49</v>
      </c>
      <c r="P11115">
        <v>502</v>
      </c>
    </row>
    <row r="11116" spans="1:16" x14ac:dyDescent="0.25">
      <c r="A11116" t="s">
        <v>16645</v>
      </c>
      <c r="B11116">
        <v>759</v>
      </c>
      <c r="C11116" s="3" t="str">
        <f>HYPERLINK("http://www.uniprot.org/uniprot/G7K4M4","tr|G7K4M4|G7K4M4_MEDTR")</f>
        <v>tr|G7K4M4|G7K4M4_MEDTR</v>
      </c>
      <c r="D11116" t="s">
        <v>517</v>
      </c>
      <c r="E11116">
        <v>57.57</v>
      </c>
      <c r="F11116">
        <v>132</v>
      </c>
      <c r="G11116">
        <v>56</v>
      </c>
      <c r="H11116">
        <v>1</v>
      </c>
      <c r="I11116">
        <v>31</v>
      </c>
      <c r="J11116">
        <v>423</v>
      </c>
      <c r="K11116">
        <v>1</v>
      </c>
      <c r="L11116">
        <v>410</v>
      </c>
      <c r="M11116">
        <v>541</v>
      </c>
      <c r="N11116" t="s">
        <v>18</v>
      </c>
      <c r="O11116" s="1">
        <v>5.6262399999999997E-34</v>
      </c>
      <c r="P11116">
        <v>378</v>
      </c>
    </row>
    <row r="11117" spans="1:16" x14ac:dyDescent="0.25">
      <c r="A11117" t="s">
        <v>16646</v>
      </c>
      <c r="B11117">
        <v>915</v>
      </c>
      <c r="C11117" s="3" t="str">
        <f>HYPERLINK("http://www.uniprot.org/uniprot/G7JK69","tr|G7JK69|G7JK69_MEDTR")</f>
        <v>tr|G7JK69|G7JK69_MEDTR</v>
      </c>
      <c r="D11117" t="s">
        <v>16647</v>
      </c>
      <c r="E11117">
        <v>81.88</v>
      </c>
      <c r="F11117">
        <v>276</v>
      </c>
      <c r="G11117">
        <v>50</v>
      </c>
      <c r="H11117">
        <v>4</v>
      </c>
      <c r="I11117">
        <v>58</v>
      </c>
      <c r="J11117">
        <v>873</v>
      </c>
      <c r="K11117">
        <v>1</v>
      </c>
      <c r="L11117">
        <v>24</v>
      </c>
      <c r="M11117">
        <v>299</v>
      </c>
      <c r="N11117" t="s">
        <v>18</v>
      </c>
      <c r="O11117" s="1">
        <v>1.7312200000000001E-121</v>
      </c>
      <c r="P11117">
        <v>1134</v>
      </c>
    </row>
    <row r="11118" spans="1:16" x14ac:dyDescent="0.25">
      <c r="A11118" t="s">
        <v>16648</v>
      </c>
      <c r="B11118">
        <v>729</v>
      </c>
      <c r="C11118" s="3" t="str">
        <f>HYPERLINK("http://www.uniprot.org/uniprot/G7ILK8","tr|G7ILK8|G7ILK8_MEDTR")</f>
        <v>tr|G7ILK8|G7ILK8_MEDTR</v>
      </c>
      <c r="D11118" t="s">
        <v>16579</v>
      </c>
      <c r="E11118">
        <v>71.77</v>
      </c>
      <c r="F11118">
        <v>248</v>
      </c>
      <c r="G11118">
        <v>70</v>
      </c>
      <c r="H11118">
        <v>7</v>
      </c>
      <c r="I11118">
        <v>1</v>
      </c>
      <c r="J11118">
        <v>723</v>
      </c>
      <c r="K11118">
        <v>1</v>
      </c>
      <c r="L11118">
        <v>1</v>
      </c>
      <c r="M11118">
        <v>248</v>
      </c>
      <c r="N11118" t="s">
        <v>18</v>
      </c>
      <c r="O11118" s="1">
        <v>6.4563299999999997E-93</v>
      </c>
      <c r="P11118">
        <v>886</v>
      </c>
    </row>
    <row r="11119" spans="1:16" x14ac:dyDescent="0.25">
      <c r="A11119" t="s">
        <v>16649</v>
      </c>
      <c r="B11119">
        <v>2613</v>
      </c>
      <c r="C11119" s="3" t="str">
        <f>HYPERLINK("http://www.uniprot.org/uniprot/G7IRH1","tr|G7IRH1|G7IRH1_MEDTR")</f>
        <v>tr|G7IRH1|G7IRH1_MEDTR</v>
      </c>
      <c r="D11119" t="s">
        <v>16650</v>
      </c>
      <c r="E11119">
        <v>87</v>
      </c>
      <c r="F11119">
        <v>877</v>
      </c>
      <c r="G11119">
        <v>114</v>
      </c>
      <c r="H11119">
        <v>7</v>
      </c>
      <c r="I11119">
        <v>1</v>
      </c>
      <c r="J11119">
        <v>2610</v>
      </c>
      <c r="K11119">
        <v>1</v>
      </c>
      <c r="L11119">
        <v>1</v>
      </c>
      <c r="M11119">
        <v>867</v>
      </c>
      <c r="N11119" t="s">
        <v>18</v>
      </c>
      <c r="O11119">
        <v>0</v>
      </c>
      <c r="P11119">
        <v>3960</v>
      </c>
    </row>
    <row r="11120" spans="1:16" x14ac:dyDescent="0.25">
      <c r="A11120" t="s">
        <v>16651</v>
      </c>
      <c r="B11120">
        <v>2151</v>
      </c>
      <c r="C11120" s="3" t="str">
        <f>HYPERLINK("http://www.uniprot.org/uniprot/G7I2F3","tr|G7I2F3|G7I2F3_MEDTR")</f>
        <v>tr|G7I2F3|G7I2F3_MEDTR</v>
      </c>
      <c r="D11120" t="s">
        <v>257</v>
      </c>
      <c r="E11120">
        <v>34.97</v>
      </c>
      <c r="F11120">
        <v>406</v>
      </c>
      <c r="G11120">
        <v>264</v>
      </c>
      <c r="H11120">
        <v>2</v>
      </c>
      <c r="I11120">
        <v>874</v>
      </c>
      <c r="J11120">
        <v>2085</v>
      </c>
      <c r="K11120">
        <v>1</v>
      </c>
      <c r="L11120">
        <v>43</v>
      </c>
      <c r="M11120">
        <v>379</v>
      </c>
      <c r="N11120" t="s">
        <v>18</v>
      </c>
      <c r="O11120" s="1">
        <v>1.2795300000000001E-51</v>
      </c>
      <c r="P11120">
        <v>536</v>
      </c>
    </row>
    <row r="11121" spans="1:16" x14ac:dyDescent="0.25">
      <c r="A11121" t="s">
        <v>16652</v>
      </c>
      <c r="B11121">
        <v>249</v>
      </c>
      <c r="C11121" s="3" t="str">
        <f>HYPERLINK("http://www.uniprot.org/uniprot/I1KRW1","tr|I1KRW1|I1KRW1_SOYBN")</f>
        <v>tr|I1KRW1|I1KRW1_SOYBN</v>
      </c>
      <c r="D11121" t="s">
        <v>117</v>
      </c>
      <c r="E11121">
        <v>79.22</v>
      </c>
      <c r="F11121">
        <v>77</v>
      </c>
      <c r="G11121">
        <v>16</v>
      </c>
      <c r="H11121">
        <v>0</v>
      </c>
      <c r="I11121">
        <v>1</v>
      </c>
      <c r="J11121">
        <v>231</v>
      </c>
      <c r="K11121">
        <v>1</v>
      </c>
      <c r="L11121">
        <v>74</v>
      </c>
      <c r="M11121">
        <v>150</v>
      </c>
      <c r="N11121" t="s">
        <v>18</v>
      </c>
      <c r="O11121" s="1">
        <v>4.3253199999999997E-25</v>
      </c>
      <c r="P11121">
        <v>298</v>
      </c>
    </row>
    <row r="11122" spans="1:16" x14ac:dyDescent="0.25">
      <c r="A11122" t="s">
        <v>16653</v>
      </c>
      <c r="B11122">
        <v>333</v>
      </c>
      <c r="C11122" s="3" t="str">
        <f>HYPERLINK("http://www.uniprot.org/uniprot/I1N484","tr|I1N484|I1N484_SOYBN")</f>
        <v>tr|I1N484|I1N484_SOYBN</v>
      </c>
      <c r="D11122" t="s">
        <v>28</v>
      </c>
      <c r="E11122">
        <v>76.36</v>
      </c>
      <c r="F11122">
        <v>110</v>
      </c>
      <c r="G11122">
        <v>26</v>
      </c>
      <c r="H11122">
        <v>0</v>
      </c>
      <c r="I11122">
        <v>1</v>
      </c>
      <c r="J11122">
        <v>330</v>
      </c>
      <c r="K11122">
        <v>1</v>
      </c>
      <c r="L11122">
        <v>1</v>
      </c>
      <c r="M11122">
        <v>110</v>
      </c>
      <c r="N11122" t="s">
        <v>18</v>
      </c>
      <c r="O11122" s="1">
        <v>8.9443399999999998E-39</v>
      </c>
      <c r="P11122">
        <v>416</v>
      </c>
    </row>
    <row r="11123" spans="1:16" x14ac:dyDescent="0.25">
      <c r="A11123" t="s">
        <v>16654</v>
      </c>
      <c r="B11123">
        <v>633</v>
      </c>
      <c r="C11123" s="3" t="str">
        <f>HYPERLINK("http://www.uniprot.org/uniprot/I3T6A9","tr|I3T6A9|I3T6A9_MEDTR")</f>
        <v>tr|I3T6A9|I3T6A9_MEDTR</v>
      </c>
      <c r="D11123" t="s">
        <v>22</v>
      </c>
      <c r="E11123">
        <v>91.07</v>
      </c>
      <c r="F11123">
        <v>168</v>
      </c>
      <c r="G11123">
        <v>15</v>
      </c>
      <c r="H11123">
        <v>0</v>
      </c>
      <c r="I11123">
        <v>127</v>
      </c>
      <c r="J11123">
        <v>630</v>
      </c>
      <c r="K11123">
        <v>1</v>
      </c>
      <c r="L11123">
        <v>43</v>
      </c>
      <c r="M11123">
        <v>210</v>
      </c>
      <c r="N11123" t="s">
        <v>18</v>
      </c>
      <c r="O11123" s="1">
        <v>4.93553E-87</v>
      </c>
      <c r="P11123">
        <v>834</v>
      </c>
    </row>
    <row r="11124" spans="1:16" x14ac:dyDescent="0.25">
      <c r="A11124" t="s">
        <v>16655</v>
      </c>
      <c r="B11124">
        <v>1053</v>
      </c>
      <c r="C11124" s="3" t="str">
        <f>HYPERLINK("http://www.uniprot.org/uniprot/G7KVB2","tr|G7KVB2|G7KVB2_MEDTR")</f>
        <v>tr|G7KVB2|G7KVB2_MEDTR</v>
      </c>
      <c r="D11124" t="s">
        <v>16656</v>
      </c>
      <c r="E11124">
        <v>72.62</v>
      </c>
      <c r="F11124">
        <v>347</v>
      </c>
      <c r="G11124">
        <v>95</v>
      </c>
      <c r="H11124">
        <v>9</v>
      </c>
      <c r="I11124">
        <v>37</v>
      </c>
      <c r="J11124">
        <v>1050</v>
      </c>
      <c r="K11124">
        <v>1</v>
      </c>
      <c r="L11124">
        <v>14</v>
      </c>
      <c r="M11124">
        <v>337</v>
      </c>
      <c r="N11124" t="s">
        <v>18</v>
      </c>
      <c r="O11124" s="1">
        <v>9.8534700000000004E-138</v>
      </c>
      <c r="P11124">
        <v>1275</v>
      </c>
    </row>
    <row r="11125" spans="1:16" x14ac:dyDescent="0.25">
      <c r="A11125" t="s">
        <v>16657</v>
      </c>
      <c r="B11125">
        <v>480</v>
      </c>
      <c r="C11125" s="3" t="str">
        <f>HYPERLINK("http://www.uniprot.org/uniprot/M5W4I9","tr|M5W4I9|M5W4I9_PRUPE")</f>
        <v>tr|M5W4I9|M5W4I9_PRUPE</v>
      </c>
      <c r="D11125" t="s">
        <v>16658</v>
      </c>
      <c r="E11125">
        <v>51.82</v>
      </c>
      <c r="F11125">
        <v>137</v>
      </c>
      <c r="G11125">
        <v>66</v>
      </c>
      <c r="H11125">
        <v>20</v>
      </c>
      <c r="I11125">
        <v>121</v>
      </c>
      <c r="J11125">
        <v>471</v>
      </c>
      <c r="K11125">
        <v>1</v>
      </c>
      <c r="L11125">
        <v>13</v>
      </c>
      <c r="M11125">
        <v>148</v>
      </c>
      <c r="N11125" t="s">
        <v>18</v>
      </c>
      <c r="O11125" s="1">
        <v>2.8847800000000002E-29</v>
      </c>
      <c r="P11125">
        <v>334</v>
      </c>
    </row>
    <row r="11126" spans="1:16" x14ac:dyDescent="0.25">
      <c r="A11126" t="s">
        <v>16659</v>
      </c>
      <c r="B11126">
        <v>3873</v>
      </c>
      <c r="C11126" s="3" t="str">
        <f>HYPERLINK("http://www.uniprot.org/uniprot/G7I2M7","tr|G7I2M7|G7I2M7_MEDTR")</f>
        <v>tr|G7I2M7|G7I2M7_MEDTR</v>
      </c>
      <c r="D11126" t="s">
        <v>16660</v>
      </c>
      <c r="E11126">
        <v>79.53</v>
      </c>
      <c r="F11126">
        <v>1290</v>
      </c>
      <c r="G11126">
        <v>264</v>
      </c>
      <c r="H11126">
        <v>5</v>
      </c>
      <c r="I11126">
        <v>1</v>
      </c>
      <c r="J11126">
        <v>3855</v>
      </c>
      <c r="K11126">
        <v>1</v>
      </c>
      <c r="L11126">
        <v>1</v>
      </c>
      <c r="M11126">
        <v>1286</v>
      </c>
      <c r="N11126" t="s">
        <v>18</v>
      </c>
      <c r="O11126">
        <v>0</v>
      </c>
      <c r="P11126">
        <v>5142</v>
      </c>
    </row>
    <row r="11127" spans="1:16" x14ac:dyDescent="0.25">
      <c r="A11127" t="s">
        <v>16661</v>
      </c>
      <c r="B11127">
        <v>1152</v>
      </c>
      <c r="C11127" s="3" t="str">
        <f>HYPERLINK("http://www.uniprot.org/uniprot/I1L2N2","tr|I1L2N2|I1L2N2_SOYBN")</f>
        <v>tr|I1L2N2|I1L2N2_SOYBN</v>
      </c>
      <c r="D11127" t="s">
        <v>28</v>
      </c>
      <c r="E11127">
        <v>83.23</v>
      </c>
      <c r="F11127">
        <v>334</v>
      </c>
      <c r="G11127">
        <v>56</v>
      </c>
      <c r="H11127">
        <v>0</v>
      </c>
      <c r="I11127">
        <v>148</v>
      </c>
      <c r="J11127">
        <v>1149</v>
      </c>
      <c r="K11127">
        <v>1</v>
      </c>
      <c r="L11127">
        <v>1</v>
      </c>
      <c r="M11127">
        <v>333</v>
      </c>
      <c r="N11127" t="s">
        <v>18</v>
      </c>
      <c r="O11127" s="1">
        <v>2.86672E-157</v>
      </c>
      <c r="P11127">
        <v>1444</v>
      </c>
    </row>
    <row r="11128" spans="1:16" x14ac:dyDescent="0.25">
      <c r="A11128" t="s">
        <v>16662</v>
      </c>
      <c r="B11128">
        <v>1980</v>
      </c>
      <c r="C11128" s="3" t="str">
        <f>HYPERLINK("http://www.uniprot.org/uniprot/I1LF47","tr|I1LF47|I1LF47_SOYBN")</f>
        <v>tr|I1LF47|I1LF47_SOYBN</v>
      </c>
      <c r="D11128" t="s">
        <v>71</v>
      </c>
      <c r="E11128">
        <v>61.26</v>
      </c>
      <c r="F11128">
        <v>475</v>
      </c>
      <c r="G11128">
        <v>184</v>
      </c>
      <c r="H11128">
        <v>35</v>
      </c>
      <c r="I11128">
        <v>658</v>
      </c>
      <c r="J11128">
        <v>1977</v>
      </c>
      <c r="K11128">
        <v>1</v>
      </c>
      <c r="L11128">
        <v>79</v>
      </c>
      <c r="M11128">
        <v>533</v>
      </c>
      <c r="N11128" t="s">
        <v>18</v>
      </c>
      <c r="O11128" s="1">
        <v>3.2885300000000001E-139</v>
      </c>
      <c r="P11128">
        <v>1291</v>
      </c>
    </row>
    <row r="11129" spans="1:16" x14ac:dyDescent="0.25">
      <c r="A11129" t="s">
        <v>16663</v>
      </c>
      <c r="B11129">
        <v>1410</v>
      </c>
      <c r="C11129" s="3" t="str">
        <f>HYPERLINK("http://www.uniprot.org/uniprot/K7KVB1","tr|K7KVB1|K7KVB1_SOYBN")</f>
        <v>tr|K7KVB1|K7KVB1_SOYBN</v>
      </c>
      <c r="D11129" t="s">
        <v>28</v>
      </c>
      <c r="E11129">
        <v>79.680000000000007</v>
      </c>
      <c r="F11129">
        <v>192</v>
      </c>
      <c r="G11129">
        <v>39</v>
      </c>
      <c r="H11129">
        <v>0</v>
      </c>
      <c r="I11129">
        <v>40</v>
      </c>
      <c r="J11129">
        <v>615</v>
      </c>
      <c r="K11129">
        <v>1</v>
      </c>
      <c r="L11129">
        <v>174</v>
      </c>
      <c r="M11129">
        <v>365</v>
      </c>
      <c r="N11129" t="s">
        <v>18</v>
      </c>
      <c r="O11129" s="1">
        <v>3.4326800000000002E-81</v>
      </c>
      <c r="P11129">
        <v>789</v>
      </c>
    </row>
    <row r="11130" spans="1:16" x14ac:dyDescent="0.25">
      <c r="A11130" t="s">
        <v>16664</v>
      </c>
      <c r="B11130">
        <v>648</v>
      </c>
      <c r="C11130" s="3" t="str">
        <f>HYPERLINK("http://www.uniprot.org/uniprot/G7J3R6","tr|G7J3R6|G7J3R6_MEDTR")</f>
        <v>tr|G7J3R6|G7J3R6_MEDTR</v>
      </c>
      <c r="D11130" t="s">
        <v>16665</v>
      </c>
      <c r="E11130">
        <v>68.489999999999995</v>
      </c>
      <c r="F11130">
        <v>219</v>
      </c>
      <c r="G11130">
        <v>69</v>
      </c>
      <c r="H11130">
        <v>4</v>
      </c>
      <c r="I11130">
        <v>1</v>
      </c>
      <c r="J11130">
        <v>645</v>
      </c>
      <c r="K11130">
        <v>1</v>
      </c>
      <c r="L11130">
        <v>1</v>
      </c>
      <c r="M11130">
        <v>208</v>
      </c>
      <c r="N11130" t="s">
        <v>18</v>
      </c>
      <c r="O11130" s="1">
        <v>6.1481899999999997E-72</v>
      </c>
      <c r="P11130">
        <v>704</v>
      </c>
    </row>
    <row r="11131" spans="1:16" x14ac:dyDescent="0.25">
      <c r="A11131" t="s">
        <v>16666</v>
      </c>
      <c r="B11131">
        <v>999</v>
      </c>
      <c r="C11131" s="3" t="str">
        <f>HYPERLINK("http://www.uniprot.org/uniprot/G7I2H0","tr|G7I2H0|G7I2H0_MEDTR")</f>
        <v>tr|G7I2H0|G7I2H0_MEDTR</v>
      </c>
      <c r="D11131" t="s">
        <v>144</v>
      </c>
      <c r="E11131">
        <v>34.74</v>
      </c>
      <c r="F11131">
        <v>259</v>
      </c>
      <c r="G11131">
        <v>169</v>
      </c>
      <c r="H11131">
        <v>2</v>
      </c>
      <c r="I11131">
        <v>157</v>
      </c>
      <c r="J11131">
        <v>927</v>
      </c>
      <c r="K11131">
        <v>1</v>
      </c>
      <c r="L11131">
        <v>41</v>
      </c>
      <c r="M11131">
        <v>253</v>
      </c>
      <c r="N11131" t="s">
        <v>18</v>
      </c>
      <c r="O11131" s="1">
        <v>8.9723399999999999E-29</v>
      </c>
      <c r="P11131">
        <v>335</v>
      </c>
    </row>
    <row r="11132" spans="1:16" x14ac:dyDescent="0.25">
      <c r="A11132" t="s">
        <v>16667</v>
      </c>
      <c r="B11132">
        <v>1443</v>
      </c>
      <c r="C11132" s="3" t="str">
        <f>HYPERLINK("http://www.uniprot.org/uniprot/G7JNM2","tr|G7JNM2|G7JNM2_MEDTR")</f>
        <v>tr|G7JNM2|G7JNM2_MEDTR</v>
      </c>
      <c r="D11132" t="s">
        <v>16668</v>
      </c>
      <c r="E11132">
        <v>58.76</v>
      </c>
      <c r="F11132">
        <v>468</v>
      </c>
      <c r="G11132">
        <v>193</v>
      </c>
      <c r="H11132">
        <v>6</v>
      </c>
      <c r="I11132">
        <v>1</v>
      </c>
      <c r="J11132">
        <v>1386</v>
      </c>
      <c r="K11132">
        <v>1</v>
      </c>
      <c r="L11132">
        <v>1</v>
      </c>
      <c r="M11132">
        <v>438</v>
      </c>
      <c r="N11132" t="s">
        <v>18</v>
      </c>
      <c r="O11132" s="1">
        <v>3.9610900000000002E-133</v>
      </c>
      <c r="P11132">
        <v>1237</v>
      </c>
    </row>
    <row r="11133" spans="1:16" x14ac:dyDescent="0.25">
      <c r="A11133" t="s">
        <v>16669</v>
      </c>
      <c r="B11133">
        <v>1473</v>
      </c>
      <c r="C11133" s="3" t="str">
        <f>HYPERLINK("http://www.uniprot.org/uniprot/I1MZA4","tr|I1MZA4|I1MZA4_SOYBN")</f>
        <v>tr|I1MZA4|I1MZA4_SOYBN</v>
      </c>
      <c r="D11133" t="s">
        <v>71</v>
      </c>
      <c r="E11133">
        <v>74.94</v>
      </c>
      <c r="F11133">
        <v>495</v>
      </c>
      <c r="G11133">
        <v>124</v>
      </c>
      <c r="H11133">
        <v>5</v>
      </c>
      <c r="I11133">
        <v>1</v>
      </c>
      <c r="J11133">
        <v>1470</v>
      </c>
      <c r="K11133">
        <v>1</v>
      </c>
      <c r="L11133">
        <v>1</v>
      </c>
      <c r="M11133">
        <v>491</v>
      </c>
      <c r="N11133" t="s">
        <v>18</v>
      </c>
      <c r="O11133">
        <v>0</v>
      </c>
      <c r="P11133">
        <v>2007</v>
      </c>
    </row>
    <row r="11134" spans="1:16" x14ac:dyDescent="0.25">
      <c r="A11134" t="s">
        <v>16670</v>
      </c>
      <c r="B11134">
        <v>333</v>
      </c>
      <c r="C11134" s="3" t="str">
        <f>HYPERLINK("http://www.uniprot.org/uniprot/I3T744","tr|I3T744|I3T744_LOTJA")</f>
        <v>tr|I3T744|I3T744_LOTJA</v>
      </c>
      <c r="D11134" t="s">
        <v>2200</v>
      </c>
      <c r="E11134">
        <v>80</v>
      </c>
      <c r="F11134">
        <v>110</v>
      </c>
      <c r="G11134">
        <v>22</v>
      </c>
      <c r="H11134">
        <v>0</v>
      </c>
      <c r="I11134">
        <v>1</v>
      </c>
      <c r="J11134">
        <v>330</v>
      </c>
      <c r="K11134">
        <v>1</v>
      </c>
      <c r="L11134">
        <v>1</v>
      </c>
      <c r="M11134">
        <v>110</v>
      </c>
      <c r="N11134" t="s">
        <v>18</v>
      </c>
      <c r="O11134" s="1">
        <v>9.2344900000000001E-44</v>
      </c>
      <c r="P11134">
        <v>459</v>
      </c>
    </row>
    <row r="11135" spans="1:16" x14ac:dyDescent="0.25">
      <c r="A11135" t="s">
        <v>16671</v>
      </c>
      <c r="B11135">
        <v>1320</v>
      </c>
      <c r="C11135" s="3" t="str">
        <f>HYPERLINK("http://www.uniprot.org/uniprot/G7K218","tr|G7K218|G7K218_MEDTR")</f>
        <v>tr|G7K218|G7K218_MEDTR</v>
      </c>
      <c r="D11135" t="s">
        <v>14911</v>
      </c>
      <c r="E11135">
        <v>79.489999999999995</v>
      </c>
      <c r="F11135">
        <v>439</v>
      </c>
      <c r="G11135">
        <v>90</v>
      </c>
      <c r="H11135">
        <v>26</v>
      </c>
      <c r="I11135">
        <v>4</v>
      </c>
      <c r="J11135">
        <v>1242</v>
      </c>
      <c r="K11135">
        <v>1</v>
      </c>
      <c r="L11135">
        <v>42</v>
      </c>
      <c r="M11135">
        <v>480</v>
      </c>
      <c r="N11135" t="s">
        <v>18</v>
      </c>
      <c r="O11135">
        <v>0</v>
      </c>
      <c r="P11135">
        <v>1797</v>
      </c>
    </row>
    <row r="11136" spans="1:16" x14ac:dyDescent="0.25">
      <c r="A11136" t="s">
        <v>16672</v>
      </c>
      <c r="B11136">
        <v>1116</v>
      </c>
      <c r="C11136" s="3" t="str">
        <f>HYPERLINK("http://www.uniprot.org/uniprot/G7LA71","tr|G7LA71|G7LA71_MEDTR")</f>
        <v>tr|G7LA71|G7LA71_MEDTR</v>
      </c>
      <c r="D11136" t="s">
        <v>16673</v>
      </c>
      <c r="E11136">
        <v>70.92</v>
      </c>
      <c r="F11136">
        <v>368</v>
      </c>
      <c r="G11136">
        <v>107</v>
      </c>
      <c r="H11136">
        <v>0</v>
      </c>
      <c r="I11136">
        <v>10</v>
      </c>
      <c r="J11136">
        <v>1113</v>
      </c>
      <c r="K11136">
        <v>1</v>
      </c>
      <c r="L11136">
        <v>12</v>
      </c>
      <c r="M11136">
        <v>375</v>
      </c>
      <c r="N11136" t="s">
        <v>18</v>
      </c>
      <c r="O11136" s="1">
        <v>1.4464500000000001E-150</v>
      </c>
      <c r="P11136">
        <v>1386</v>
      </c>
    </row>
    <row r="11137" spans="1:16" x14ac:dyDescent="0.25">
      <c r="A11137" t="s">
        <v>16674</v>
      </c>
      <c r="B11137">
        <v>924</v>
      </c>
      <c r="C11137" s="3" t="str">
        <f>HYPERLINK("http://www.uniprot.org/uniprot/G7L724","tr|G7L724|G7L724_MEDTR")</f>
        <v>tr|G7L724|G7L724_MEDTR</v>
      </c>
      <c r="D11137" t="s">
        <v>16675</v>
      </c>
      <c r="E11137">
        <v>94.75</v>
      </c>
      <c r="F11137">
        <v>286</v>
      </c>
      <c r="G11137">
        <v>15</v>
      </c>
      <c r="H11137">
        <v>0</v>
      </c>
      <c r="I11137">
        <v>1</v>
      </c>
      <c r="J11137">
        <v>858</v>
      </c>
      <c r="K11137">
        <v>1</v>
      </c>
      <c r="L11137">
        <v>52</v>
      </c>
      <c r="M11137">
        <v>337</v>
      </c>
      <c r="N11137" t="s">
        <v>18</v>
      </c>
      <c r="O11137" s="1">
        <v>1.13263E-152</v>
      </c>
      <c r="P11137">
        <v>1403</v>
      </c>
    </row>
    <row r="11138" spans="1:16" x14ac:dyDescent="0.25">
      <c r="A11138" t="s">
        <v>16676</v>
      </c>
      <c r="B11138">
        <v>1944</v>
      </c>
      <c r="C11138" s="3" t="str">
        <f>HYPERLINK("http://www.uniprot.org/uniprot/G7I2H0","tr|G7I2H0|G7I2H0_MEDTR")</f>
        <v>tr|G7I2H0|G7I2H0_MEDTR</v>
      </c>
      <c r="D11138" t="s">
        <v>144</v>
      </c>
      <c r="E11138">
        <v>34.14</v>
      </c>
      <c r="F11138">
        <v>328</v>
      </c>
      <c r="G11138">
        <v>216</v>
      </c>
      <c r="H11138">
        <v>2</v>
      </c>
      <c r="I11138">
        <v>964</v>
      </c>
      <c r="J11138">
        <v>1941</v>
      </c>
      <c r="K11138">
        <v>1</v>
      </c>
      <c r="L11138">
        <v>27</v>
      </c>
      <c r="M11138">
        <v>303</v>
      </c>
      <c r="N11138" t="s">
        <v>18</v>
      </c>
      <c r="O11138" s="1">
        <v>6.0306499999999998E-37</v>
      </c>
      <c r="P11138">
        <v>409</v>
      </c>
    </row>
    <row r="11139" spans="1:16" x14ac:dyDescent="0.25">
      <c r="A11139" t="s">
        <v>16677</v>
      </c>
      <c r="B11139">
        <v>1365</v>
      </c>
      <c r="C11139" s="3" t="str">
        <f>HYPERLINK("http://www.uniprot.org/uniprot/G7K0Y3","tr|G7K0Y3|G7K0Y3_MEDTR")</f>
        <v>tr|G7K0Y3|G7K0Y3_MEDTR</v>
      </c>
      <c r="D11139" t="s">
        <v>16678</v>
      </c>
      <c r="E11139">
        <v>78.150000000000006</v>
      </c>
      <c r="F11139">
        <v>444</v>
      </c>
      <c r="G11139">
        <v>97</v>
      </c>
      <c r="H11139">
        <v>3</v>
      </c>
      <c r="I11139">
        <v>40</v>
      </c>
      <c r="J11139">
        <v>1362</v>
      </c>
      <c r="K11139">
        <v>1</v>
      </c>
      <c r="L11139">
        <v>13</v>
      </c>
      <c r="M11139">
        <v>444</v>
      </c>
      <c r="N11139" t="s">
        <v>18</v>
      </c>
      <c r="O11139" s="1">
        <v>1.05697E-180</v>
      </c>
      <c r="P11139">
        <v>1647</v>
      </c>
    </row>
    <row r="11140" spans="1:16" x14ac:dyDescent="0.25">
      <c r="A11140" t="s">
        <v>16679</v>
      </c>
      <c r="B11140">
        <v>648</v>
      </c>
      <c r="C11140" s="3" t="str">
        <f>HYPERLINK("http://www.uniprot.org/uniprot/I3SA95","tr|I3SA95|I3SA95_MEDTR")</f>
        <v>tr|I3SA95|I3SA95_MEDTR</v>
      </c>
      <c r="D11140" t="s">
        <v>16680</v>
      </c>
      <c r="E11140">
        <v>93.48</v>
      </c>
      <c r="F11140">
        <v>215</v>
      </c>
      <c r="G11140">
        <v>14</v>
      </c>
      <c r="H11140">
        <v>0</v>
      </c>
      <c r="I11140">
        <v>1</v>
      </c>
      <c r="J11140">
        <v>645</v>
      </c>
      <c r="K11140">
        <v>1</v>
      </c>
      <c r="L11140">
        <v>1</v>
      </c>
      <c r="M11140">
        <v>215</v>
      </c>
      <c r="N11140" t="s">
        <v>18</v>
      </c>
      <c r="O11140" s="1">
        <v>4.2086699999999999E-113</v>
      </c>
      <c r="P11140">
        <v>1059</v>
      </c>
    </row>
    <row r="11141" spans="1:16" x14ac:dyDescent="0.25">
      <c r="A11141" t="s">
        <v>16681</v>
      </c>
      <c r="B11141">
        <v>726</v>
      </c>
      <c r="C11141" s="3" t="str">
        <f>HYPERLINK("http://www.uniprot.org/uniprot/K7VSQ7","tr|K7VSQ7|K7VSQ7_PHAVU")</f>
        <v>tr|K7VSQ7|K7VSQ7_PHAVU</v>
      </c>
      <c r="D11141" t="s">
        <v>16682</v>
      </c>
      <c r="E11141">
        <v>74.680000000000007</v>
      </c>
      <c r="F11141">
        <v>241</v>
      </c>
      <c r="G11141">
        <v>61</v>
      </c>
      <c r="H11141">
        <v>0</v>
      </c>
      <c r="I11141">
        <v>1</v>
      </c>
      <c r="J11141">
        <v>723</v>
      </c>
      <c r="K11141">
        <v>1</v>
      </c>
      <c r="L11141">
        <v>1</v>
      </c>
      <c r="M11141">
        <v>240</v>
      </c>
      <c r="N11141" t="s">
        <v>18</v>
      </c>
      <c r="O11141" s="1">
        <v>1.20288E-99</v>
      </c>
      <c r="P11141">
        <v>944</v>
      </c>
    </row>
    <row r="11142" spans="1:16" x14ac:dyDescent="0.25">
      <c r="A11142" t="s">
        <v>16683</v>
      </c>
      <c r="B11142">
        <v>1326</v>
      </c>
      <c r="C11142" s="3" t="str">
        <f>HYPERLINK("http://www.uniprot.org/uniprot/G7JK72","tr|G7JK72|G7JK72_MEDTR")</f>
        <v>tr|G7JK72|G7JK72_MEDTR</v>
      </c>
      <c r="D11142" t="s">
        <v>16684</v>
      </c>
      <c r="E11142">
        <v>87.07</v>
      </c>
      <c r="F11142">
        <v>441</v>
      </c>
      <c r="G11142">
        <v>57</v>
      </c>
      <c r="H11142">
        <v>0</v>
      </c>
      <c r="I11142">
        <v>1</v>
      </c>
      <c r="J11142">
        <v>1323</v>
      </c>
      <c r="K11142">
        <v>1</v>
      </c>
      <c r="L11142">
        <v>1</v>
      </c>
      <c r="M11142">
        <v>441</v>
      </c>
      <c r="N11142" t="s">
        <v>18</v>
      </c>
      <c r="O11142">
        <v>0</v>
      </c>
      <c r="P11142">
        <v>1990</v>
      </c>
    </row>
    <row r="11143" spans="1:16" x14ac:dyDescent="0.25">
      <c r="A11143" t="s">
        <v>16685</v>
      </c>
      <c r="B11143">
        <v>831</v>
      </c>
      <c r="C11143" s="3" t="str">
        <f>HYPERLINK("http://www.uniprot.org/uniprot/G7ILL3","tr|G7ILL3|G7ILL3_MEDTR")</f>
        <v>tr|G7ILL3|G7ILL3_MEDTR</v>
      </c>
      <c r="D11143" t="s">
        <v>16686</v>
      </c>
      <c r="E11143">
        <v>83.27</v>
      </c>
      <c r="F11143">
        <v>275</v>
      </c>
      <c r="G11143">
        <v>46</v>
      </c>
      <c r="H11143">
        <v>0</v>
      </c>
      <c r="I11143">
        <v>1</v>
      </c>
      <c r="J11143">
        <v>825</v>
      </c>
      <c r="K11143">
        <v>1</v>
      </c>
      <c r="L11143">
        <v>1</v>
      </c>
      <c r="M11143">
        <v>275</v>
      </c>
      <c r="N11143" t="s">
        <v>18</v>
      </c>
      <c r="O11143" s="1">
        <v>5.56027E-129</v>
      </c>
      <c r="P11143">
        <v>1198</v>
      </c>
    </row>
    <row r="11144" spans="1:16" x14ac:dyDescent="0.25">
      <c r="A11144" t="s">
        <v>16687</v>
      </c>
      <c r="B11144">
        <v>555</v>
      </c>
      <c r="C11144" s="3" t="str">
        <f>HYPERLINK("http://www.uniprot.org/uniprot/G7IRH4","tr|G7IRH4|G7IRH4_MEDTR")</f>
        <v>tr|G7IRH4|G7IRH4_MEDTR</v>
      </c>
      <c r="D11144" t="s">
        <v>16688</v>
      </c>
      <c r="E11144">
        <v>88.6</v>
      </c>
      <c r="F11144">
        <v>193</v>
      </c>
      <c r="G11144">
        <v>22</v>
      </c>
      <c r="H11144">
        <v>9</v>
      </c>
      <c r="I11144">
        <v>1</v>
      </c>
      <c r="J11144">
        <v>552</v>
      </c>
      <c r="K11144">
        <v>1</v>
      </c>
      <c r="L11144">
        <v>3</v>
      </c>
      <c r="M11144">
        <v>195</v>
      </c>
      <c r="N11144" t="s">
        <v>18</v>
      </c>
      <c r="O11144" s="1">
        <v>1.8695799999999999E-93</v>
      </c>
      <c r="P11144">
        <v>888</v>
      </c>
    </row>
    <row r="11145" spans="1:16" x14ac:dyDescent="0.25">
      <c r="A11145" t="s">
        <v>16689</v>
      </c>
      <c r="B11145">
        <v>1017</v>
      </c>
      <c r="C11145" s="3" t="str">
        <f>HYPERLINK("http://www.uniprot.org/uniprot/I1L1S4","tr|I1L1S4|I1L1S4_SOYBN")</f>
        <v>tr|I1L1S4|I1L1S4_SOYBN</v>
      </c>
      <c r="D11145" t="s">
        <v>28</v>
      </c>
      <c r="E11145">
        <v>49.4</v>
      </c>
      <c r="F11145">
        <v>338</v>
      </c>
      <c r="G11145">
        <v>171</v>
      </c>
      <c r="H11145">
        <v>0</v>
      </c>
      <c r="I11145">
        <v>1</v>
      </c>
      <c r="J11145">
        <v>1014</v>
      </c>
      <c r="K11145">
        <v>1</v>
      </c>
      <c r="L11145">
        <v>1</v>
      </c>
      <c r="M11145">
        <v>258</v>
      </c>
      <c r="N11145" t="s">
        <v>18</v>
      </c>
      <c r="O11145" s="1">
        <v>2.0391800000000001E-68</v>
      </c>
      <c r="P11145">
        <v>677</v>
      </c>
    </row>
    <row r="11146" spans="1:16" x14ac:dyDescent="0.25">
      <c r="A11146" t="s">
        <v>16690</v>
      </c>
      <c r="B11146">
        <v>270</v>
      </c>
      <c r="C11146" s="3" t="str">
        <f>HYPERLINK("http://www.uniprot.org/uniprot/I3SY06","tr|I3SY06|I3SY06_LOTJA")</f>
        <v>tr|I3SY06|I3SY06_LOTJA</v>
      </c>
      <c r="D11146" t="s">
        <v>2200</v>
      </c>
      <c r="E11146">
        <v>83.78</v>
      </c>
      <c r="F11146">
        <v>74</v>
      </c>
      <c r="G11146">
        <v>12</v>
      </c>
      <c r="H11146">
        <v>3</v>
      </c>
      <c r="I11146">
        <v>1</v>
      </c>
      <c r="J11146">
        <v>213</v>
      </c>
      <c r="K11146">
        <v>1</v>
      </c>
      <c r="L11146">
        <v>1</v>
      </c>
      <c r="M11146">
        <v>70</v>
      </c>
      <c r="N11146" t="s">
        <v>18</v>
      </c>
      <c r="O11146" s="1">
        <v>1.77356E-26</v>
      </c>
      <c r="P11146">
        <v>310</v>
      </c>
    </row>
    <row r="11147" spans="1:16" x14ac:dyDescent="0.25">
      <c r="A11147" t="s">
        <v>16691</v>
      </c>
      <c r="B11147">
        <v>876</v>
      </c>
      <c r="C11147" s="3" t="str">
        <f>HYPERLINK("http://www.uniprot.org/uniprot/I3SVG6","tr|I3SVG6|I3SVG6_MEDTR")</f>
        <v>tr|I3SVG6|I3SVG6_MEDTR</v>
      </c>
      <c r="D11147" t="s">
        <v>22</v>
      </c>
      <c r="E11147">
        <v>83</v>
      </c>
      <c r="F11147">
        <v>300</v>
      </c>
      <c r="G11147">
        <v>51</v>
      </c>
      <c r="H11147">
        <v>17</v>
      </c>
      <c r="I11147">
        <v>22</v>
      </c>
      <c r="J11147">
        <v>870</v>
      </c>
      <c r="K11147">
        <v>1</v>
      </c>
      <c r="L11147">
        <v>13</v>
      </c>
      <c r="M11147">
        <v>312</v>
      </c>
      <c r="N11147" t="s">
        <v>18</v>
      </c>
      <c r="O11147" s="1">
        <v>8.2145400000000002E-142</v>
      </c>
      <c r="P11147">
        <v>1309</v>
      </c>
    </row>
    <row r="11148" spans="1:16" x14ac:dyDescent="0.25">
      <c r="A11148" t="s">
        <v>16692</v>
      </c>
      <c r="B11148">
        <v>714</v>
      </c>
      <c r="C11148" s="3" t="str">
        <f>HYPERLINK("http://www.uniprot.org/uniprot/M1BQF7","tr|M1BQF7|M1BQF7_SOLTU")</f>
        <v>tr|M1BQF7|M1BQF7_SOLTU</v>
      </c>
      <c r="D11148" t="s">
        <v>16693</v>
      </c>
      <c r="E11148">
        <v>36.47</v>
      </c>
      <c r="F11148">
        <v>170</v>
      </c>
      <c r="G11148">
        <v>108</v>
      </c>
      <c r="H11148">
        <v>3</v>
      </c>
      <c r="I11148">
        <v>178</v>
      </c>
      <c r="J11148">
        <v>678</v>
      </c>
      <c r="K11148">
        <v>1</v>
      </c>
      <c r="L11148">
        <v>78</v>
      </c>
      <c r="M11148">
        <v>242</v>
      </c>
      <c r="N11148" t="s">
        <v>18</v>
      </c>
      <c r="O11148" s="1">
        <v>7.66375E-19</v>
      </c>
      <c r="P11148">
        <v>247</v>
      </c>
    </row>
    <row r="11149" spans="1:16" x14ac:dyDescent="0.25">
      <c r="A11149" t="s">
        <v>16694</v>
      </c>
      <c r="B11149">
        <v>417</v>
      </c>
      <c r="C11149" s="3" t="str">
        <f>HYPERLINK("http://www.uniprot.org/uniprot/G7KVB6","tr|G7KVB6|G7KVB6_MEDTR")</f>
        <v>tr|G7KVB6|G7KVB6_MEDTR</v>
      </c>
      <c r="D11149" t="s">
        <v>16695</v>
      </c>
      <c r="E11149">
        <v>72.260000000000005</v>
      </c>
      <c r="F11149">
        <v>137</v>
      </c>
      <c r="G11149">
        <v>38</v>
      </c>
      <c r="H11149">
        <v>0</v>
      </c>
      <c r="I11149">
        <v>1</v>
      </c>
      <c r="J11149">
        <v>411</v>
      </c>
      <c r="K11149">
        <v>1</v>
      </c>
      <c r="L11149">
        <v>1</v>
      </c>
      <c r="M11149">
        <v>135</v>
      </c>
      <c r="N11149" t="s">
        <v>18</v>
      </c>
      <c r="O11149" s="1">
        <v>2.45258E-44</v>
      </c>
      <c r="P11149">
        <v>464</v>
      </c>
    </row>
    <row r="11150" spans="1:16" x14ac:dyDescent="0.25">
      <c r="A11150" t="s">
        <v>16696</v>
      </c>
      <c r="B11150">
        <v>1788</v>
      </c>
      <c r="C11150" s="3" t="str">
        <f>HYPERLINK("http://www.uniprot.org/uniprot/G7L5K4","tr|G7L5K4|G7L5K4_MEDTR")</f>
        <v>tr|G7L5K4|G7L5K4_MEDTR</v>
      </c>
      <c r="D11150" t="s">
        <v>16697</v>
      </c>
      <c r="E11150">
        <v>84.2</v>
      </c>
      <c r="F11150">
        <v>595</v>
      </c>
      <c r="G11150">
        <v>94</v>
      </c>
      <c r="H11150">
        <v>0</v>
      </c>
      <c r="I11150">
        <v>1</v>
      </c>
      <c r="J11150">
        <v>1785</v>
      </c>
      <c r="K11150">
        <v>1</v>
      </c>
      <c r="L11150">
        <v>1</v>
      </c>
      <c r="M11150">
        <v>583</v>
      </c>
      <c r="N11150" t="s">
        <v>18</v>
      </c>
      <c r="O11150">
        <v>0</v>
      </c>
      <c r="P11150">
        <v>2616</v>
      </c>
    </row>
    <row r="11151" spans="1:16" x14ac:dyDescent="0.25">
      <c r="A11151" t="s">
        <v>16698</v>
      </c>
      <c r="B11151">
        <v>1575</v>
      </c>
      <c r="C11151" s="3" t="str">
        <f>HYPERLINK("http://www.uniprot.org/uniprot/G7I668","tr|G7I668|G7I668_MEDTR")</f>
        <v>tr|G7I668|G7I668_MEDTR</v>
      </c>
      <c r="D11151" t="s">
        <v>16699</v>
      </c>
      <c r="E11151">
        <v>76</v>
      </c>
      <c r="F11151">
        <v>525</v>
      </c>
      <c r="G11151">
        <v>126</v>
      </c>
      <c r="H11151">
        <v>1</v>
      </c>
      <c r="I11151">
        <v>1</v>
      </c>
      <c r="J11151">
        <v>1572</v>
      </c>
      <c r="K11151">
        <v>1</v>
      </c>
      <c r="L11151">
        <v>306</v>
      </c>
      <c r="M11151">
        <v>824</v>
      </c>
      <c r="N11151" t="s">
        <v>18</v>
      </c>
      <c r="O11151">
        <v>0</v>
      </c>
      <c r="P11151">
        <v>2077</v>
      </c>
    </row>
    <row r="11152" spans="1:16" x14ac:dyDescent="0.25">
      <c r="A11152" t="s">
        <v>16700</v>
      </c>
      <c r="B11152">
        <v>540</v>
      </c>
      <c r="C11152" s="3" t="str">
        <f>HYPERLINK("http://www.uniprot.org/uniprot/I1NHY2","tr|I1NHY2|I1NHY2_SOYBN")</f>
        <v>tr|I1NHY2|I1NHY2_SOYBN</v>
      </c>
      <c r="D11152" t="s">
        <v>28</v>
      </c>
      <c r="E11152">
        <v>79</v>
      </c>
      <c r="F11152">
        <v>200</v>
      </c>
      <c r="G11152">
        <v>42</v>
      </c>
      <c r="H11152">
        <v>21</v>
      </c>
      <c r="I11152">
        <v>1</v>
      </c>
      <c r="J11152">
        <v>537</v>
      </c>
      <c r="K11152">
        <v>1</v>
      </c>
      <c r="L11152">
        <v>1</v>
      </c>
      <c r="M11152">
        <v>200</v>
      </c>
      <c r="N11152" t="s">
        <v>18</v>
      </c>
      <c r="O11152" s="1">
        <v>4.2890399999999999E-81</v>
      </c>
      <c r="P11152">
        <v>781</v>
      </c>
    </row>
    <row r="11153" spans="1:16" x14ac:dyDescent="0.25">
      <c r="A11153" t="s">
        <v>16701</v>
      </c>
      <c r="B11153">
        <v>1524</v>
      </c>
      <c r="C11153" s="3" t="str">
        <f>HYPERLINK("http://www.uniprot.org/uniprot/I1LF47","tr|I1LF47|I1LF47_SOYBN")</f>
        <v>tr|I1LF47|I1LF47_SOYBN</v>
      </c>
      <c r="D11153" t="s">
        <v>71</v>
      </c>
      <c r="E11153">
        <v>60.74</v>
      </c>
      <c r="F11153">
        <v>512</v>
      </c>
      <c r="G11153">
        <v>201</v>
      </c>
      <c r="H11153">
        <v>34</v>
      </c>
      <c r="I11153">
        <v>88</v>
      </c>
      <c r="J11153">
        <v>1521</v>
      </c>
      <c r="K11153">
        <v>1</v>
      </c>
      <c r="L11153">
        <v>33</v>
      </c>
      <c r="M11153">
        <v>523</v>
      </c>
      <c r="N11153" t="s">
        <v>18</v>
      </c>
      <c r="O11153" s="1">
        <v>2.58111E-154</v>
      </c>
      <c r="P11153">
        <v>1420</v>
      </c>
    </row>
    <row r="11154" spans="1:16" x14ac:dyDescent="0.25">
      <c r="A11154" t="s">
        <v>16702</v>
      </c>
      <c r="B11154">
        <v>324</v>
      </c>
      <c r="C11154" s="3" t="str">
        <f>HYPERLINK("http://www.uniprot.org/uniprot/I1JXW7","tr|I1JXW7|I1JXW7_SOYBN")</f>
        <v>tr|I1JXW7|I1JXW7_SOYBN</v>
      </c>
      <c r="D11154" t="s">
        <v>71</v>
      </c>
      <c r="E11154">
        <v>72.89</v>
      </c>
      <c r="F11154">
        <v>107</v>
      </c>
      <c r="G11154">
        <v>29</v>
      </c>
      <c r="H11154">
        <v>0</v>
      </c>
      <c r="I11154">
        <v>1</v>
      </c>
      <c r="J11154">
        <v>321</v>
      </c>
      <c r="K11154">
        <v>1</v>
      </c>
      <c r="L11154">
        <v>1</v>
      </c>
      <c r="M11154">
        <v>107</v>
      </c>
      <c r="N11154" t="s">
        <v>18</v>
      </c>
      <c r="O11154" s="1">
        <v>6.48996E-37</v>
      </c>
      <c r="P11154">
        <v>400</v>
      </c>
    </row>
    <row r="11155" spans="1:16" x14ac:dyDescent="0.25">
      <c r="A11155" t="s">
        <v>16703</v>
      </c>
      <c r="B11155">
        <v>513</v>
      </c>
      <c r="C11155" s="3" t="str">
        <f>HYPERLINK("http://www.uniprot.org/uniprot/D7M968","tr|D7M968|D7M968_ARALL")</f>
        <v>tr|D7M968|D7M968_ARALL</v>
      </c>
      <c r="D11155" t="s">
        <v>16704</v>
      </c>
      <c r="E11155">
        <v>92.47</v>
      </c>
      <c r="F11155">
        <v>93</v>
      </c>
      <c r="G11155">
        <v>7</v>
      </c>
      <c r="H11155">
        <v>0</v>
      </c>
      <c r="I11155">
        <v>1</v>
      </c>
      <c r="J11155">
        <v>279</v>
      </c>
      <c r="K11155">
        <v>1</v>
      </c>
      <c r="L11155">
        <v>1</v>
      </c>
      <c r="M11155">
        <v>93</v>
      </c>
      <c r="N11155" t="s">
        <v>18</v>
      </c>
      <c r="O11155" s="1">
        <v>6.9144700000000003E-54</v>
      </c>
      <c r="P11155">
        <v>444</v>
      </c>
    </row>
    <row r="11156" spans="1:16" x14ac:dyDescent="0.25">
      <c r="A11156" t="s">
        <v>16705</v>
      </c>
      <c r="B11156">
        <v>573</v>
      </c>
      <c r="C11156" s="3" t="str">
        <f>HYPERLINK("http://www.uniprot.org/uniprot/G7K4L8","tr|G7K4L8|G7K4L8_MEDTR")</f>
        <v>tr|G7K4L8|G7K4L8_MEDTR</v>
      </c>
      <c r="D11156" t="s">
        <v>1665</v>
      </c>
      <c r="E11156">
        <v>54.12</v>
      </c>
      <c r="F11156">
        <v>194</v>
      </c>
      <c r="G11156">
        <v>89</v>
      </c>
      <c r="H11156">
        <v>4</v>
      </c>
      <c r="I11156">
        <v>1</v>
      </c>
      <c r="J11156">
        <v>570</v>
      </c>
      <c r="K11156">
        <v>1</v>
      </c>
      <c r="L11156">
        <v>63</v>
      </c>
      <c r="M11156">
        <v>256</v>
      </c>
      <c r="N11156" t="s">
        <v>18</v>
      </c>
      <c r="O11156" s="1">
        <v>6.2415000000000002E-50</v>
      </c>
      <c r="P11156">
        <v>513</v>
      </c>
    </row>
    <row r="11157" spans="1:16" x14ac:dyDescent="0.25">
      <c r="A11157" t="s">
        <v>16706</v>
      </c>
      <c r="B11157">
        <v>1767</v>
      </c>
      <c r="C11157" s="3" t="str">
        <f>HYPERLINK("http://www.uniprot.org/uniprot/G7JNL7","tr|G7JNL7|G7JNL7_MEDTR")</f>
        <v>tr|G7JNL7|G7JNL7_MEDTR</v>
      </c>
      <c r="D11157" t="s">
        <v>16707</v>
      </c>
      <c r="E11157">
        <v>86.94</v>
      </c>
      <c r="F11157">
        <v>582</v>
      </c>
      <c r="G11157">
        <v>76</v>
      </c>
      <c r="H11157">
        <v>2</v>
      </c>
      <c r="I11157">
        <v>25</v>
      </c>
      <c r="J11157">
        <v>1764</v>
      </c>
      <c r="K11157">
        <v>1</v>
      </c>
      <c r="L11157">
        <v>1</v>
      </c>
      <c r="M11157">
        <v>582</v>
      </c>
      <c r="N11157" t="s">
        <v>18</v>
      </c>
      <c r="O11157">
        <v>0</v>
      </c>
      <c r="P11157">
        <v>2676</v>
      </c>
    </row>
    <row r="11158" spans="1:16" x14ac:dyDescent="0.25">
      <c r="A11158" t="s">
        <v>16708</v>
      </c>
      <c r="B11158">
        <v>4422</v>
      </c>
      <c r="C11158" s="3" t="str">
        <f>HYPERLINK("http://www.uniprot.org/uniprot/I1MZA3","tr|I1MZA3|I1MZA3_SOYBN")</f>
        <v>tr|I1MZA3|I1MZA3_SOYBN</v>
      </c>
      <c r="D11158" t="s">
        <v>71</v>
      </c>
      <c r="E11158">
        <v>89</v>
      </c>
      <c r="F11158">
        <v>1473</v>
      </c>
      <c r="G11158">
        <v>162</v>
      </c>
      <c r="H11158">
        <v>0</v>
      </c>
      <c r="I11158">
        <v>1</v>
      </c>
      <c r="J11158">
        <v>4419</v>
      </c>
      <c r="K11158">
        <v>1</v>
      </c>
      <c r="L11158">
        <v>1</v>
      </c>
      <c r="M11158">
        <v>1473</v>
      </c>
      <c r="N11158" t="s">
        <v>18</v>
      </c>
      <c r="O11158">
        <v>0</v>
      </c>
      <c r="P11158">
        <v>6793</v>
      </c>
    </row>
    <row r="11159" spans="1:16" x14ac:dyDescent="0.25">
      <c r="A11159" t="s">
        <v>16709</v>
      </c>
      <c r="B11159">
        <v>816</v>
      </c>
      <c r="C11159" s="3" t="str">
        <f>HYPERLINK("http://www.uniprot.org/uniprot/K7LXP5","tr|K7LXP5|K7LXP5_SOYBN")</f>
        <v>tr|K7LXP5|K7LXP5_SOYBN</v>
      </c>
      <c r="D11159" t="s">
        <v>117</v>
      </c>
      <c r="E11159">
        <v>78.62</v>
      </c>
      <c r="F11159">
        <v>262</v>
      </c>
      <c r="G11159">
        <v>56</v>
      </c>
      <c r="H11159">
        <v>0</v>
      </c>
      <c r="I11159">
        <v>1</v>
      </c>
      <c r="J11159">
        <v>786</v>
      </c>
      <c r="K11159">
        <v>1</v>
      </c>
      <c r="L11159">
        <v>1</v>
      </c>
      <c r="M11159">
        <v>261</v>
      </c>
      <c r="N11159" t="s">
        <v>18</v>
      </c>
      <c r="O11159" s="1">
        <v>1.7259400000000001E-119</v>
      </c>
      <c r="P11159">
        <v>1116</v>
      </c>
    </row>
    <row r="11160" spans="1:16" x14ac:dyDescent="0.25">
      <c r="A11160" t="s">
        <v>16710</v>
      </c>
      <c r="B11160">
        <v>537</v>
      </c>
      <c r="C11160" s="3" t="str">
        <f>HYPERLINK("http://www.uniprot.org/uniprot/I1MI22","tr|I1MI22|I1MI22_SOYBN")</f>
        <v>tr|I1MI22|I1MI22_SOYBN</v>
      </c>
      <c r="D11160" t="s">
        <v>28</v>
      </c>
      <c r="E11160">
        <v>43.52</v>
      </c>
      <c r="F11160">
        <v>170</v>
      </c>
      <c r="G11160">
        <v>96</v>
      </c>
      <c r="H11160">
        <v>0</v>
      </c>
      <c r="I11160">
        <v>19</v>
      </c>
      <c r="J11160">
        <v>528</v>
      </c>
      <c r="K11160">
        <v>1</v>
      </c>
      <c r="L11160">
        <v>9</v>
      </c>
      <c r="M11160">
        <v>174</v>
      </c>
      <c r="N11160" t="s">
        <v>18</v>
      </c>
      <c r="O11160" s="1">
        <v>7.5024899999999993E-30</v>
      </c>
      <c r="P11160">
        <v>339</v>
      </c>
    </row>
    <row r="11161" spans="1:16" x14ac:dyDescent="0.25">
      <c r="A11161" t="s">
        <v>16711</v>
      </c>
      <c r="B11161">
        <v>1164</v>
      </c>
      <c r="C11161" s="3" t="str">
        <f>HYPERLINK("http://www.uniprot.org/uniprot/G7L9G6","tr|G7L9G6|G7L9G6_MEDTR")</f>
        <v>tr|G7L9G6|G7L9G6_MEDTR</v>
      </c>
      <c r="D11161" t="s">
        <v>16712</v>
      </c>
      <c r="E11161">
        <v>75.569999999999993</v>
      </c>
      <c r="F11161">
        <v>389</v>
      </c>
      <c r="G11161">
        <v>95</v>
      </c>
      <c r="H11161">
        <v>2</v>
      </c>
      <c r="I11161">
        <v>1</v>
      </c>
      <c r="J11161">
        <v>1161</v>
      </c>
      <c r="K11161">
        <v>1</v>
      </c>
      <c r="L11161">
        <v>142</v>
      </c>
      <c r="M11161">
        <v>530</v>
      </c>
      <c r="N11161" t="s">
        <v>18</v>
      </c>
      <c r="O11161" s="1">
        <v>7.14693E-172</v>
      </c>
      <c r="P11161">
        <v>1570</v>
      </c>
    </row>
    <row r="11162" spans="1:16" x14ac:dyDescent="0.25">
      <c r="A11162" t="s">
        <v>16713</v>
      </c>
      <c r="B11162">
        <v>804</v>
      </c>
      <c r="C11162" s="3" t="str">
        <f>HYPERLINK("http://www.uniprot.org/uniprot/G7L725","tr|G7L725|G7L725_MEDTR")</f>
        <v>tr|G7L725|G7L725_MEDTR</v>
      </c>
      <c r="D11162" t="s">
        <v>16714</v>
      </c>
      <c r="E11162">
        <v>67.25</v>
      </c>
      <c r="F11162">
        <v>284</v>
      </c>
      <c r="G11162">
        <v>93</v>
      </c>
      <c r="H11162">
        <v>17</v>
      </c>
      <c r="I11162">
        <v>1</v>
      </c>
      <c r="J11162">
        <v>801</v>
      </c>
      <c r="K11162">
        <v>1</v>
      </c>
      <c r="L11162">
        <v>1</v>
      </c>
      <c r="M11162">
        <v>253</v>
      </c>
      <c r="N11162" t="s">
        <v>18</v>
      </c>
      <c r="O11162" s="1">
        <v>4.9113399999999996E-87</v>
      </c>
      <c r="P11162">
        <v>836</v>
      </c>
    </row>
    <row r="11163" spans="1:16" x14ac:dyDescent="0.25">
      <c r="A11163" t="s">
        <v>16715</v>
      </c>
      <c r="B11163">
        <v>999</v>
      </c>
      <c r="C11163" s="3" t="str">
        <f>HYPERLINK("http://www.uniprot.org/uniprot/G7I2F3","tr|G7I2F3|G7I2F3_MEDTR")</f>
        <v>tr|G7I2F3|G7I2F3_MEDTR</v>
      </c>
      <c r="D11163" t="s">
        <v>257</v>
      </c>
      <c r="E11163">
        <v>37.700000000000003</v>
      </c>
      <c r="F11163">
        <v>244</v>
      </c>
      <c r="G11163">
        <v>152</v>
      </c>
      <c r="H11163">
        <v>1</v>
      </c>
      <c r="I11163">
        <v>169</v>
      </c>
      <c r="J11163">
        <v>897</v>
      </c>
      <c r="K11163">
        <v>1</v>
      </c>
      <c r="L11163">
        <v>159</v>
      </c>
      <c r="M11163">
        <v>378</v>
      </c>
      <c r="N11163" t="s">
        <v>18</v>
      </c>
      <c r="O11163" s="1">
        <v>3.4094899999999998E-28</v>
      </c>
      <c r="P11163">
        <v>330</v>
      </c>
    </row>
    <row r="11164" spans="1:16" x14ac:dyDescent="0.25">
      <c r="A11164" t="s">
        <v>16716</v>
      </c>
      <c r="B11164">
        <v>372</v>
      </c>
      <c r="C11164" s="3" t="str">
        <f>HYPERLINK("http://www.uniprot.org/uniprot/G7K0Y2","tr|G7K0Y2|G7K0Y2_MEDTR")</f>
        <v>tr|G7K0Y2|G7K0Y2_MEDTR</v>
      </c>
      <c r="D11164" t="s">
        <v>16717</v>
      </c>
      <c r="E11164">
        <v>58.55</v>
      </c>
      <c r="F11164">
        <v>111</v>
      </c>
      <c r="G11164">
        <v>46</v>
      </c>
      <c r="H11164">
        <v>9</v>
      </c>
      <c r="I11164">
        <v>49</v>
      </c>
      <c r="J11164">
        <v>354</v>
      </c>
      <c r="K11164">
        <v>1</v>
      </c>
      <c r="L11164">
        <v>16</v>
      </c>
      <c r="M11164">
        <v>117</v>
      </c>
      <c r="N11164" t="s">
        <v>18</v>
      </c>
      <c r="O11164" s="1">
        <v>5.5173099999999996E-20</v>
      </c>
      <c r="P11164">
        <v>254</v>
      </c>
    </row>
    <row r="11165" spans="1:16" x14ac:dyDescent="0.25">
      <c r="A11165" t="s">
        <v>16718</v>
      </c>
      <c r="B11165">
        <v>1122</v>
      </c>
      <c r="C11165" s="3" t="str">
        <f>HYPERLINK("http://www.uniprot.org/uniprot/I1KZ72","tr|I1KZ72|I1KZ72_SOYBN")</f>
        <v>tr|I1KZ72|I1KZ72_SOYBN</v>
      </c>
      <c r="D11165" t="s">
        <v>117</v>
      </c>
      <c r="E11165">
        <v>71.73</v>
      </c>
      <c r="F11165">
        <v>375</v>
      </c>
      <c r="G11165">
        <v>106</v>
      </c>
      <c r="H11165">
        <v>3</v>
      </c>
      <c r="I11165">
        <v>4</v>
      </c>
      <c r="J11165">
        <v>1119</v>
      </c>
      <c r="K11165">
        <v>1</v>
      </c>
      <c r="L11165">
        <v>1</v>
      </c>
      <c r="M11165">
        <v>373</v>
      </c>
      <c r="N11165" t="s">
        <v>18</v>
      </c>
      <c r="O11165" s="1">
        <v>5.7252699999999997E-155</v>
      </c>
      <c r="P11165">
        <v>1424</v>
      </c>
    </row>
    <row r="11166" spans="1:16" x14ac:dyDescent="0.25">
      <c r="A11166" t="s">
        <v>16719</v>
      </c>
      <c r="B11166">
        <v>3132</v>
      </c>
      <c r="C11166" s="3" t="str">
        <f>HYPERLINK("http://www.uniprot.org/uniprot/K7LW22","tr|K7LW22|K7LW22_SOYBN")</f>
        <v>tr|K7LW22|K7LW22_SOYBN</v>
      </c>
      <c r="D11166" t="s">
        <v>28</v>
      </c>
      <c r="E11166">
        <v>86.43</v>
      </c>
      <c r="F11166">
        <v>1047</v>
      </c>
      <c r="G11166">
        <v>142</v>
      </c>
      <c r="H11166">
        <v>4</v>
      </c>
      <c r="I11166">
        <v>1</v>
      </c>
      <c r="J11166">
        <v>3129</v>
      </c>
      <c r="K11166">
        <v>1</v>
      </c>
      <c r="L11166">
        <v>1</v>
      </c>
      <c r="M11166">
        <v>1041</v>
      </c>
      <c r="N11166" t="s">
        <v>18</v>
      </c>
      <c r="O11166">
        <v>0</v>
      </c>
      <c r="P11166">
        <v>4580</v>
      </c>
    </row>
    <row r="11167" spans="1:16" x14ac:dyDescent="0.25">
      <c r="A11167" t="s">
        <v>16720</v>
      </c>
      <c r="B11167">
        <v>606</v>
      </c>
      <c r="C11167" s="3" t="str">
        <f>HYPERLINK("http://www.uniprot.org/uniprot/K7MNX2","tr|K7MNX2|K7MNX2_SOYBN")</f>
        <v>tr|K7MNX2|K7MNX2_SOYBN</v>
      </c>
      <c r="D11167" t="s">
        <v>28</v>
      </c>
      <c r="E11167">
        <v>28.14</v>
      </c>
      <c r="F11167">
        <v>199</v>
      </c>
      <c r="G11167">
        <v>143</v>
      </c>
      <c r="H11167">
        <v>1</v>
      </c>
      <c r="I11167">
        <v>1</v>
      </c>
      <c r="J11167">
        <v>594</v>
      </c>
      <c r="K11167">
        <v>1</v>
      </c>
      <c r="L11167">
        <v>288</v>
      </c>
      <c r="M11167">
        <v>480</v>
      </c>
      <c r="N11167" t="s">
        <v>18</v>
      </c>
      <c r="O11167" s="1">
        <v>4.0742899999999998E-16</v>
      </c>
      <c r="P11167">
        <v>222</v>
      </c>
    </row>
    <row r="11168" spans="1:16" x14ac:dyDescent="0.25">
      <c r="A11168" t="s">
        <v>16721</v>
      </c>
      <c r="B11168">
        <v>1248</v>
      </c>
      <c r="C11168" s="3" t="str">
        <f>HYPERLINK("http://www.uniprot.org/uniprot/G7ILL4","tr|G7ILL4|G7ILL4_MEDTR")</f>
        <v>tr|G7ILL4|G7ILL4_MEDTR</v>
      </c>
      <c r="D11168" t="s">
        <v>16722</v>
      </c>
      <c r="E11168">
        <v>83.66</v>
      </c>
      <c r="F11168">
        <v>251</v>
      </c>
      <c r="G11168">
        <v>41</v>
      </c>
      <c r="H11168">
        <v>7</v>
      </c>
      <c r="I11168">
        <v>493</v>
      </c>
      <c r="J11168">
        <v>1224</v>
      </c>
      <c r="K11168">
        <v>1</v>
      </c>
      <c r="L11168">
        <v>256</v>
      </c>
      <c r="M11168">
        <v>506</v>
      </c>
      <c r="N11168" t="s">
        <v>18</v>
      </c>
      <c r="O11168" s="1">
        <v>4.8719699999999997E-113</v>
      </c>
      <c r="P11168">
        <v>1063</v>
      </c>
    </row>
    <row r="11169" spans="1:16" x14ac:dyDescent="0.25">
      <c r="A11169" t="s">
        <v>16723</v>
      </c>
      <c r="B11169">
        <v>1077</v>
      </c>
      <c r="C11169" s="3" t="str">
        <f>HYPERLINK("http://www.uniprot.org/uniprot/G7IRH8","tr|G7IRH8|G7IRH8_MEDTR")</f>
        <v>tr|G7IRH8|G7IRH8_MEDTR</v>
      </c>
      <c r="D11169" t="s">
        <v>16724</v>
      </c>
      <c r="E11169">
        <v>77.349999999999994</v>
      </c>
      <c r="F11169">
        <v>393</v>
      </c>
      <c r="G11169">
        <v>89</v>
      </c>
      <c r="H11169">
        <v>35</v>
      </c>
      <c r="I11169">
        <v>1</v>
      </c>
      <c r="J11169">
        <v>1074</v>
      </c>
      <c r="K11169">
        <v>1</v>
      </c>
      <c r="L11169">
        <v>1</v>
      </c>
      <c r="M11169">
        <v>393</v>
      </c>
      <c r="N11169" t="s">
        <v>18</v>
      </c>
      <c r="O11169" s="1">
        <v>3.6857399999999999E-172</v>
      </c>
      <c r="P11169">
        <v>1572</v>
      </c>
    </row>
    <row r="11170" spans="1:16" x14ac:dyDescent="0.25">
      <c r="A11170" t="s">
        <v>16725</v>
      </c>
      <c r="B11170">
        <v>1278</v>
      </c>
      <c r="C11170" s="3" t="str">
        <f>HYPERLINK("http://www.uniprot.org/uniprot/I6ZTT9","tr|I6ZTT9|I6ZTT9_PHAVU")</f>
        <v>tr|I6ZTT9|I6ZTT9_PHAVU</v>
      </c>
      <c r="D11170" t="s">
        <v>2610</v>
      </c>
      <c r="E11170">
        <v>76.23</v>
      </c>
      <c r="F11170">
        <v>425</v>
      </c>
      <c r="G11170">
        <v>101</v>
      </c>
      <c r="H11170">
        <v>0</v>
      </c>
      <c r="I11170">
        <v>1</v>
      </c>
      <c r="J11170">
        <v>1275</v>
      </c>
      <c r="K11170">
        <v>1</v>
      </c>
      <c r="L11170">
        <v>963</v>
      </c>
      <c r="M11170">
        <v>1387</v>
      </c>
      <c r="N11170" t="s">
        <v>18</v>
      </c>
      <c r="O11170">
        <v>0</v>
      </c>
      <c r="P11170">
        <v>1713</v>
      </c>
    </row>
    <row r="11171" spans="1:16" x14ac:dyDescent="0.25">
      <c r="A11171" t="s">
        <v>16726</v>
      </c>
      <c r="B11171">
        <v>972</v>
      </c>
      <c r="C11171" s="3" t="str">
        <f>HYPERLINK("http://www.uniprot.org/uniprot/G7KKH7","tr|G7KKH7|G7KKH7_MEDTR")</f>
        <v>tr|G7KKH7|G7KKH7_MEDTR</v>
      </c>
      <c r="D11171" t="s">
        <v>16727</v>
      </c>
      <c r="E11171">
        <v>72.89</v>
      </c>
      <c r="F11171">
        <v>332</v>
      </c>
      <c r="G11171">
        <v>90</v>
      </c>
      <c r="H11171">
        <v>9</v>
      </c>
      <c r="I11171">
        <v>1</v>
      </c>
      <c r="J11171">
        <v>969</v>
      </c>
      <c r="K11171">
        <v>1</v>
      </c>
      <c r="L11171">
        <v>1</v>
      </c>
      <c r="M11171">
        <v>318</v>
      </c>
      <c r="N11171" t="s">
        <v>18</v>
      </c>
      <c r="O11171" s="1">
        <v>8.4012400000000001E-125</v>
      </c>
      <c r="P11171">
        <v>1163</v>
      </c>
    </row>
    <row r="11172" spans="1:16" x14ac:dyDescent="0.25">
      <c r="A11172" t="s">
        <v>16728</v>
      </c>
      <c r="B11172">
        <v>1182</v>
      </c>
      <c r="C11172" s="3" t="str">
        <f>HYPERLINK("http://www.uniprot.org/uniprot/K7MUN6","tr|K7MUN6|K7MUN6_SOYBN")</f>
        <v>tr|K7MUN6|K7MUN6_SOYBN</v>
      </c>
      <c r="D11172" t="s">
        <v>28</v>
      </c>
      <c r="E11172">
        <v>40</v>
      </c>
      <c r="F11172">
        <v>425</v>
      </c>
      <c r="G11172">
        <v>255</v>
      </c>
      <c r="H11172">
        <v>75</v>
      </c>
      <c r="I11172">
        <v>127</v>
      </c>
      <c r="J11172">
        <v>1176</v>
      </c>
      <c r="K11172">
        <v>1</v>
      </c>
      <c r="L11172">
        <v>25</v>
      </c>
      <c r="M11172">
        <v>440</v>
      </c>
      <c r="N11172" t="s">
        <v>18</v>
      </c>
      <c r="O11172" s="1">
        <v>1.11953E-55</v>
      </c>
      <c r="P11172">
        <v>568</v>
      </c>
    </row>
    <row r="11173" spans="1:16" x14ac:dyDescent="0.25">
      <c r="A11173" t="s">
        <v>16729</v>
      </c>
      <c r="B11173">
        <v>885</v>
      </c>
      <c r="C11173" s="3" t="str">
        <f>HYPERLINK("http://www.uniprot.org/uniprot/I1NAT9","tr|I1NAT9|I1NAT9_SOYBN")</f>
        <v>tr|I1NAT9|I1NAT9_SOYBN</v>
      </c>
      <c r="D11173" t="s">
        <v>28</v>
      </c>
      <c r="E11173">
        <v>55.08</v>
      </c>
      <c r="F11173">
        <v>187</v>
      </c>
      <c r="G11173">
        <v>84</v>
      </c>
      <c r="H11173">
        <v>0</v>
      </c>
      <c r="I11173">
        <v>322</v>
      </c>
      <c r="J11173">
        <v>882</v>
      </c>
      <c r="K11173">
        <v>1</v>
      </c>
      <c r="L11173">
        <v>99</v>
      </c>
      <c r="M11173">
        <v>281</v>
      </c>
      <c r="N11173" t="s">
        <v>18</v>
      </c>
      <c r="O11173" s="1">
        <v>6.8123E-51</v>
      </c>
      <c r="P11173">
        <v>525</v>
      </c>
    </row>
    <row r="11174" spans="1:16" x14ac:dyDescent="0.25">
      <c r="A11174" t="s">
        <v>16730</v>
      </c>
      <c r="B11174">
        <v>1491</v>
      </c>
      <c r="C11174" s="3" t="str">
        <f>HYPERLINK("http://www.uniprot.org/uniprot/G7KVB8","tr|G7KVB8|G7KVB8_MEDTR")</f>
        <v>tr|G7KVB8|G7KVB8_MEDTR</v>
      </c>
      <c r="D11174" t="s">
        <v>16731</v>
      </c>
      <c r="E11174">
        <v>75.849999999999994</v>
      </c>
      <c r="F11174">
        <v>497</v>
      </c>
      <c r="G11174">
        <v>120</v>
      </c>
      <c r="H11174">
        <v>2</v>
      </c>
      <c r="I11174">
        <v>1</v>
      </c>
      <c r="J11174">
        <v>1485</v>
      </c>
      <c r="K11174">
        <v>1</v>
      </c>
      <c r="L11174">
        <v>74</v>
      </c>
      <c r="M11174">
        <v>570</v>
      </c>
      <c r="N11174" t="s">
        <v>18</v>
      </c>
      <c r="O11174">
        <v>0</v>
      </c>
      <c r="P11174">
        <v>1941</v>
      </c>
    </row>
    <row r="11175" spans="1:16" x14ac:dyDescent="0.25">
      <c r="A11175" t="s">
        <v>16732</v>
      </c>
      <c r="B11175">
        <v>912</v>
      </c>
      <c r="C11175" s="3" t="str">
        <f>HYPERLINK("http://www.uniprot.org/uniprot/G7L5K7","tr|G7L5K7|G7L5K7_MEDTR")</f>
        <v>tr|G7L5K7|G7L5K7_MEDTR</v>
      </c>
      <c r="D11175" t="s">
        <v>16733</v>
      </c>
      <c r="E11175">
        <v>77.34</v>
      </c>
      <c r="F11175">
        <v>309</v>
      </c>
      <c r="G11175">
        <v>70</v>
      </c>
      <c r="H11175">
        <v>6</v>
      </c>
      <c r="I11175">
        <v>1</v>
      </c>
      <c r="J11175">
        <v>909</v>
      </c>
      <c r="K11175">
        <v>1</v>
      </c>
      <c r="L11175">
        <v>1</v>
      </c>
      <c r="M11175">
        <v>309</v>
      </c>
      <c r="N11175" t="s">
        <v>18</v>
      </c>
      <c r="O11175" s="1">
        <v>3.6950500000000001E-132</v>
      </c>
      <c r="P11175">
        <v>1226</v>
      </c>
    </row>
    <row r="11176" spans="1:16" x14ac:dyDescent="0.25">
      <c r="A11176" t="s">
        <v>16734</v>
      </c>
      <c r="B11176">
        <v>1155</v>
      </c>
      <c r="C11176" s="3" t="str">
        <f>HYPERLINK("http://www.uniprot.org/uniprot/G7I664","tr|G7I664|G7I664_MEDTR")</f>
        <v>tr|G7I664|G7I664_MEDTR</v>
      </c>
      <c r="D11176" t="s">
        <v>16735</v>
      </c>
      <c r="E11176">
        <v>84.02</v>
      </c>
      <c r="F11176">
        <v>407</v>
      </c>
      <c r="G11176">
        <v>65</v>
      </c>
      <c r="H11176">
        <v>24</v>
      </c>
      <c r="I11176">
        <v>4</v>
      </c>
      <c r="J11176">
        <v>1152</v>
      </c>
      <c r="K11176">
        <v>1</v>
      </c>
      <c r="L11176">
        <v>45</v>
      </c>
      <c r="M11176">
        <v>451</v>
      </c>
      <c r="N11176" t="s">
        <v>18</v>
      </c>
      <c r="O11176">
        <v>0</v>
      </c>
      <c r="P11176">
        <v>1861</v>
      </c>
    </row>
    <row r="11177" spans="1:16" x14ac:dyDescent="0.25">
      <c r="A11177" t="s">
        <v>16736</v>
      </c>
      <c r="B11177">
        <v>1404</v>
      </c>
      <c r="C11177" s="3" t="str">
        <f>HYPERLINK("http://www.uniprot.org/uniprot/G7I2N7","tr|G7I2N7|G7I2N7_MEDTR")</f>
        <v>tr|G7I2N7|G7I2N7_MEDTR</v>
      </c>
      <c r="D11177" t="s">
        <v>16737</v>
      </c>
      <c r="E11177">
        <v>77.510000000000005</v>
      </c>
      <c r="F11177">
        <v>467</v>
      </c>
      <c r="G11177">
        <v>105</v>
      </c>
      <c r="H11177">
        <v>0</v>
      </c>
      <c r="I11177">
        <v>1</v>
      </c>
      <c r="J11177">
        <v>1401</v>
      </c>
      <c r="K11177">
        <v>1</v>
      </c>
      <c r="L11177">
        <v>49</v>
      </c>
      <c r="M11177">
        <v>512</v>
      </c>
      <c r="N11177" t="s">
        <v>18</v>
      </c>
      <c r="O11177">
        <v>0</v>
      </c>
      <c r="P11177">
        <v>1771</v>
      </c>
    </row>
    <row r="11178" spans="1:16" x14ac:dyDescent="0.25">
      <c r="A11178" t="s">
        <v>16738</v>
      </c>
      <c r="B11178">
        <v>342</v>
      </c>
      <c r="C11178" s="3" t="str">
        <f>HYPERLINK("http://www.uniprot.org/uniprot/G7KVC2","tr|G7KVC2|G7KVC2_MEDTR")</f>
        <v>tr|G7KVC2|G7KVC2_MEDTR</v>
      </c>
      <c r="D11178" t="s">
        <v>16739</v>
      </c>
      <c r="E11178">
        <v>57.52</v>
      </c>
      <c r="F11178">
        <v>113</v>
      </c>
      <c r="G11178">
        <v>48</v>
      </c>
      <c r="H11178">
        <v>0</v>
      </c>
      <c r="I11178">
        <v>1</v>
      </c>
      <c r="J11178">
        <v>339</v>
      </c>
      <c r="K11178">
        <v>1</v>
      </c>
      <c r="L11178">
        <v>85</v>
      </c>
      <c r="M11178">
        <v>190</v>
      </c>
      <c r="N11178" t="s">
        <v>18</v>
      </c>
      <c r="O11178" s="1">
        <v>2.8479700000000002E-29</v>
      </c>
      <c r="P11178">
        <v>334</v>
      </c>
    </row>
    <row r="11179" spans="1:16" x14ac:dyDescent="0.25">
      <c r="A11179" t="s">
        <v>16740</v>
      </c>
      <c r="B11179">
        <v>195</v>
      </c>
      <c r="C11179" s="3" t="str">
        <f>HYPERLINK("http://www.uniprot.org/uniprot/G7KF15","tr|G7KF15|G7KF15_MEDTR")</f>
        <v>tr|G7KF15|G7KF15_MEDTR</v>
      </c>
      <c r="D11179" t="s">
        <v>5975</v>
      </c>
      <c r="E11179">
        <v>92.85</v>
      </c>
      <c r="F11179">
        <v>42</v>
      </c>
      <c r="G11179">
        <v>3</v>
      </c>
      <c r="H11179">
        <v>0</v>
      </c>
      <c r="I11179">
        <v>1</v>
      </c>
      <c r="J11179">
        <v>126</v>
      </c>
      <c r="K11179">
        <v>1</v>
      </c>
      <c r="L11179">
        <v>38</v>
      </c>
      <c r="M11179">
        <v>79</v>
      </c>
      <c r="N11179" t="s">
        <v>18</v>
      </c>
      <c r="O11179" s="1">
        <v>9.8908800000000006E-14</v>
      </c>
      <c r="P11179">
        <v>200</v>
      </c>
    </row>
    <row r="11180" spans="1:16" x14ac:dyDescent="0.25">
      <c r="A11180" t="s">
        <v>16741</v>
      </c>
      <c r="B11180">
        <v>1359</v>
      </c>
      <c r="C11180" s="3" t="str">
        <f>HYPERLINK("http://www.uniprot.org/uniprot/I1JXW6","tr|I1JXW6|I1JXW6_SOYBN")</f>
        <v>tr|I1JXW6|I1JXW6_SOYBN</v>
      </c>
      <c r="D11180" t="s">
        <v>117</v>
      </c>
      <c r="E11180">
        <v>72.349999999999994</v>
      </c>
      <c r="F11180">
        <v>445</v>
      </c>
      <c r="G11180">
        <v>123</v>
      </c>
      <c r="H11180">
        <v>1</v>
      </c>
      <c r="I11180">
        <v>25</v>
      </c>
      <c r="J11180">
        <v>1356</v>
      </c>
      <c r="K11180">
        <v>1</v>
      </c>
      <c r="L11180">
        <v>10</v>
      </c>
      <c r="M11180">
        <v>453</v>
      </c>
      <c r="N11180" t="s">
        <v>18</v>
      </c>
      <c r="O11180">
        <v>0</v>
      </c>
      <c r="P11180">
        <v>1674</v>
      </c>
    </row>
    <row r="11181" spans="1:16" x14ac:dyDescent="0.25">
      <c r="A11181" t="s">
        <v>16742</v>
      </c>
      <c r="B11181">
        <v>720</v>
      </c>
      <c r="C11181" s="3" t="str">
        <f>HYPERLINK("http://www.uniprot.org/uniprot/G7J3R2","tr|G7J3R2|G7J3R2_MEDTR")</f>
        <v>tr|G7J3R2|G7J3R2_MEDTR</v>
      </c>
      <c r="D11181" t="s">
        <v>16743</v>
      </c>
      <c r="E11181">
        <v>76.510000000000005</v>
      </c>
      <c r="F11181">
        <v>247</v>
      </c>
      <c r="G11181">
        <v>58</v>
      </c>
      <c r="H11181">
        <v>9</v>
      </c>
      <c r="I11181">
        <v>1</v>
      </c>
      <c r="J11181">
        <v>714</v>
      </c>
      <c r="K11181">
        <v>1</v>
      </c>
      <c r="L11181">
        <v>3</v>
      </c>
      <c r="M11181">
        <v>249</v>
      </c>
      <c r="N11181" t="s">
        <v>18</v>
      </c>
      <c r="O11181" s="1">
        <v>9.9813499999999995E-99</v>
      </c>
      <c r="P11181">
        <v>936</v>
      </c>
    </row>
    <row r="11182" spans="1:16" x14ac:dyDescent="0.25">
      <c r="A11182" t="s">
        <v>16744</v>
      </c>
      <c r="B11182">
        <v>1905</v>
      </c>
      <c r="C11182" s="3" t="str">
        <f>HYPERLINK("http://www.uniprot.org/uniprot/G7JAN8","tr|G7JAN8|G7JAN8_MEDTR")</f>
        <v>tr|G7JAN8|G7JAN8_MEDTR</v>
      </c>
      <c r="D11182" t="s">
        <v>16745</v>
      </c>
      <c r="E11182">
        <v>78.17</v>
      </c>
      <c r="F11182">
        <v>637</v>
      </c>
      <c r="G11182">
        <v>139</v>
      </c>
      <c r="H11182">
        <v>3</v>
      </c>
      <c r="I11182">
        <v>1</v>
      </c>
      <c r="J11182">
        <v>1902</v>
      </c>
      <c r="K11182">
        <v>1</v>
      </c>
      <c r="L11182">
        <v>25</v>
      </c>
      <c r="M11182">
        <v>659</v>
      </c>
      <c r="N11182" t="s">
        <v>18</v>
      </c>
      <c r="O11182">
        <v>0</v>
      </c>
      <c r="P11182">
        <v>2687</v>
      </c>
    </row>
    <row r="11183" spans="1:16" x14ac:dyDescent="0.25">
      <c r="A11183" t="s">
        <v>16746</v>
      </c>
      <c r="B11183">
        <v>495</v>
      </c>
      <c r="C11183" s="3" t="str">
        <f>HYPERLINK("http://www.uniprot.org/uniprot/I1JEZ8","tr|I1JEZ8|I1JEZ8_SOYBN")</f>
        <v>tr|I1JEZ8|I1JEZ8_SOYBN</v>
      </c>
      <c r="D11183" t="s">
        <v>28</v>
      </c>
      <c r="E11183">
        <v>93.65</v>
      </c>
      <c r="F11183">
        <v>126</v>
      </c>
      <c r="G11183">
        <v>8</v>
      </c>
      <c r="H11183">
        <v>0</v>
      </c>
      <c r="I11183">
        <v>115</v>
      </c>
      <c r="J11183">
        <v>492</v>
      </c>
      <c r="K11183">
        <v>1</v>
      </c>
      <c r="L11183">
        <v>68</v>
      </c>
      <c r="M11183">
        <v>193</v>
      </c>
      <c r="N11183" t="s">
        <v>18</v>
      </c>
      <c r="O11183" s="1">
        <v>4.2794700000000003E-65</v>
      </c>
      <c r="P11183">
        <v>643</v>
      </c>
    </row>
    <row r="11184" spans="1:16" x14ac:dyDescent="0.25">
      <c r="A11184" t="s">
        <v>16747</v>
      </c>
      <c r="B11184">
        <v>4419</v>
      </c>
      <c r="C11184" s="3" t="str">
        <f>HYPERLINK("http://www.uniprot.org/uniprot/K7LRL3","tr|K7LRL3|K7LRL3_SOYBN")</f>
        <v>tr|K7LRL3|K7LRL3_SOYBN</v>
      </c>
      <c r="D11184" t="s">
        <v>28</v>
      </c>
      <c r="E11184">
        <v>76.98</v>
      </c>
      <c r="F11184">
        <v>1473</v>
      </c>
      <c r="G11184">
        <v>339</v>
      </c>
      <c r="H11184">
        <v>2</v>
      </c>
      <c r="I11184">
        <v>1</v>
      </c>
      <c r="J11184">
        <v>4413</v>
      </c>
      <c r="K11184">
        <v>1</v>
      </c>
      <c r="L11184">
        <v>1</v>
      </c>
      <c r="M11184">
        <v>1472</v>
      </c>
      <c r="N11184" t="s">
        <v>18</v>
      </c>
      <c r="O11184">
        <v>0</v>
      </c>
      <c r="P11184">
        <v>5806</v>
      </c>
    </row>
    <row r="11185" spans="1:16" x14ac:dyDescent="0.25">
      <c r="A11185" t="s">
        <v>16748</v>
      </c>
      <c r="B11185">
        <v>339</v>
      </c>
      <c r="C11185" s="3" t="str">
        <f>HYPERLINK("http://www.uniprot.org/uniprot/G7L8T2","tr|G7L8T2|G7L8T2_MEDTR")</f>
        <v>tr|G7L8T2|G7L8T2_MEDTR</v>
      </c>
      <c r="D11185" t="s">
        <v>4029</v>
      </c>
      <c r="E11185">
        <v>59.63</v>
      </c>
      <c r="F11185">
        <v>109</v>
      </c>
      <c r="G11185">
        <v>44</v>
      </c>
      <c r="H11185">
        <v>0</v>
      </c>
      <c r="I11185">
        <v>1</v>
      </c>
      <c r="J11185">
        <v>327</v>
      </c>
      <c r="K11185">
        <v>1</v>
      </c>
      <c r="L11185">
        <v>265</v>
      </c>
      <c r="M11185">
        <v>373</v>
      </c>
      <c r="N11185" t="s">
        <v>18</v>
      </c>
      <c r="O11185" s="1">
        <v>6.1568599999999996E-32</v>
      </c>
      <c r="P11185">
        <v>357</v>
      </c>
    </row>
    <row r="11186" spans="1:16" x14ac:dyDescent="0.25">
      <c r="A11186" t="s">
        <v>16749</v>
      </c>
      <c r="B11186">
        <v>870</v>
      </c>
      <c r="C11186" s="3" t="str">
        <f>HYPERLINK("http://www.uniprot.org/uniprot/K7K6E4","tr|K7K6E4|K7K6E4_SOYBN")</f>
        <v>tr|K7K6E4|K7K6E4_SOYBN</v>
      </c>
      <c r="D11186" t="s">
        <v>28</v>
      </c>
      <c r="E11186">
        <v>75.86</v>
      </c>
      <c r="F11186">
        <v>232</v>
      </c>
      <c r="G11186">
        <v>56</v>
      </c>
      <c r="H11186">
        <v>0</v>
      </c>
      <c r="I11186">
        <v>157</v>
      </c>
      <c r="J11186">
        <v>852</v>
      </c>
      <c r="K11186">
        <v>1</v>
      </c>
      <c r="L11186">
        <v>66</v>
      </c>
      <c r="M11186">
        <v>293</v>
      </c>
      <c r="N11186" t="s">
        <v>18</v>
      </c>
      <c r="O11186" s="1">
        <v>3.1152600000000002E-101</v>
      </c>
      <c r="P11186">
        <v>959</v>
      </c>
    </row>
    <row r="11187" spans="1:16" x14ac:dyDescent="0.25">
      <c r="A11187" t="s">
        <v>16750</v>
      </c>
      <c r="B11187">
        <v>894</v>
      </c>
      <c r="C11187" s="3" t="str">
        <f>HYPERLINK("http://www.uniprot.org/uniprot/B9HLP1","tr|B9HLP1|B9HLP1_POPTR")</f>
        <v>tr|B9HLP1|B9HLP1_POPTR</v>
      </c>
      <c r="D11187" t="s">
        <v>16751</v>
      </c>
      <c r="E11187">
        <v>66.05</v>
      </c>
      <c r="F11187">
        <v>271</v>
      </c>
      <c r="G11187">
        <v>92</v>
      </c>
      <c r="H11187">
        <v>5</v>
      </c>
      <c r="I11187">
        <v>82</v>
      </c>
      <c r="J11187">
        <v>879</v>
      </c>
      <c r="K11187">
        <v>1</v>
      </c>
      <c r="L11187">
        <v>96</v>
      </c>
      <c r="M11187">
        <v>366</v>
      </c>
      <c r="N11187" t="s">
        <v>18</v>
      </c>
      <c r="O11187" s="1">
        <v>4.1567399999999997E-96</v>
      </c>
      <c r="P11187">
        <v>915</v>
      </c>
    </row>
    <row r="11188" spans="1:16" x14ac:dyDescent="0.25">
      <c r="A11188" t="s">
        <v>16752</v>
      </c>
      <c r="B11188">
        <v>285</v>
      </c>
      <c r="C11188" s="3" t="str">
        <f>HYPERLINK("http://www.uniprot.org/uniprot/Q949L5","tr|Q949L5|Q949L5_CICAR")</f>
        <v>tr|Q949L5|Q949L5_CICAR</v>
      </c>
      <c r="D11188" t="s">
        <v>55</v>
      </c>
      <c r="E11188">
        <v>67.36</v>
      </c>
      <c r="F11188">
        <v>95</v>
      </c>
      <c r="G11188">
        <v>31</v>
      </c>
      <c r="H11188">
        <v>4</v>
      </c>
      <c r="I11188">
        <v>1</v>
      </c>
      <c r="J11188">
        <v>273</v>
      </c>
      <c r="K11188">
        <v>1</v>
      </c>
      <c r="L11188">
        <v>1</v>
      </c>
      <c r="M11188">
        <v>95</v>
      </c>
      <c r="N11188" t="s">
        <v>18</v>
      </c>
      <c r="O11188" s="1">
        <v>1.62799E-24</v>
      </c>
      <c r="P11188">
        <v>293</v>
      </c>
    </row>
    <row r="11189" spans="1:16" x14ac:dyDescent="0.25">
      <c r="A11189" t="s">
        <v>16753</v>
      </c>
      <c r="B11189">
        <v>1920</v>
      </c>
      <c r="C11189" s="3" t="str">
        <f>HYPERLINK("http://www.uniprot.org/uniprot/I1JAY2","tr|I1JAY2|I1JAY2_SOYBN")</f>
        <v>tr|I1JAY2|I1JAY2_SOYBN</v>
      </c>
      <c r="D11189" t="s">
        <v>28</v>
      </c>
      <c r="E11189">
        <v>69.790000000000006</v>
      </c>
      <c r="F11189">
        <v>649</v>
      </c>
      <c r="G11189">
        <v>196</v>
      </c>
      <c r="H11189">
        <v>16</v>
      </c>
      <c r="I11189">
        <v>1</v>
      </c>
      <c r="J11189">
        <v>1899</v>
      </c>
      <c r="K11189">
        <v>1</v>
      </c>
      <c r="L11189">
        <v>1</v>
      </c>
      <c r="M11189">
        <v>649</v>
      </c>
      <c r="N11189" t="s">
        <v>18</v>
      </c>
      <c r="O11189">
        <v>0</v>
      </c>
      <c r="P11189">
        <v>2175</v>
      </c>
    </row>
    <row r="11190" spans="1:16" x14ac:dyDescent="0.25">
      <c r="A11190" t="s">
        <v>16754</v>
      </c>
      <c r="B11190">
        <v>633</v>
      </c>
      <c r="C11190" s="3" t="str">
        <f>HYPERLINK("http://www.uniprot.org/uniprot/K7MSP7","tr|K7MSP7|K7MSP7_SOYBN")</f>
        <v>tr|K7MSP7|K7MSP7_SOYBN</v>
      </c>
      <c r="D11190" t="s">
        <v>28</v>
      </c>
      <c r="E11190">
        <v>73.58</v>
      </c>
      <c r="F11190">
        <v>212</v>
      </c>
      <c r="G11190">
        <v>56</v>
      </c>
      <c r="H11190">
        <v>2</v>
      </c>
      <c r="I11190">
        <v>1</v>
      </c>
      <c r="J11190">
        <v>630</v>
      </c>
      <c r="K11190">
        <v>1</v>
      </c>
      <c r="L11190">
        <v>1</v>
      </c>
      <c r="M11190">
        <v>212</v>
      </c>
      <c r="N11190" t="s">
        <v>18</v>
      </c>
      <c r="O11190" s="1">
        <v>8.7120200000000002E-84</v>
      </c>
      <c r="P11190">
        <v>806</v>
      </c>
    </row>
    <row r="11191" spans="1:16" x14ac:dyDescent="0.25">
      <c r="A11191" t="s">
        <v>16755</v>
      </c>
      <c r="B11191">
        <v>447</v>
      </c>
      <c r="C11191" s="3" t="str">
        <f>HYPERLINK("http://www.uniprot.org/uniprot/I3SL59","tr|I3SL59|I3SL59_LOTJA")</f>
        <v>tr|I3SL59|I3SL59_LOTJA</v>
      </c>
      <c r="D11191" t="s">
        <v>93</v>
      </c>
      <c r="E11191">
        <v>51.7</v>
      </c>
      <c r="F11191">
        <v>147</v>
      </c>
      <c r="G11191">
        <v>71</v>
      </c>
      <c r="H11191">
        <v>2</v>
      </c>
      <c r="I11191">
        <v>1</v>
      </c>
      <c r="J11191">
        <v>435</v>
      </c>
      <c r="K11191">
        <v>1</v>
      </c>
      <c r="L11191">
        <v>1</v>
      </c>
      <c r="M11191">
        <v>134</v>
      </c>
      <c r="N11191" t="s">
        <v>18</v>
      </c>
      <c r="O11191" s="1">
        <v>9.2161100000000008E-28</v>
      </c>
      <c r="P11191">
        <v>321</v>
      </c>
    </row>
    <row r="11192" spans="1:16" x14ac:dyDescent="0.25">
      <c r="A11192" t="s">
        <v>16756</v>
      </c>
      <c r="B11192">
        <v>996</v>
      </c>
      <c r="C11192" s="3" t="str">
        <f>HYPERLINK("http://www.uniprot.org/uniprot/G7JK75","tr|G7JK75|G7JK75_MEDTR")</f>
        <v>tr|G7JK75|G7JK75_MEDTR</v>
      </c>
      <c r="D11192" t="s">
        <v>16757</v>
      </c>
      <c r="E11192">
        <v>70.14</v>
      </c>
      <c r="F11192">
        <v>335</v>
      </c>
      <c r="G11192">
        <v>100</v>
      </c>
      <c r="H11192">
        <v>4</v>
      </c>
      <c r="I11192">
        <v>1</v>
      </c>
      <c r="J11192">
        <v>993</v>
      </c>
      <c r="K11192">
        <v>1</v>
      </c>
      <c r="L11192">
        <v>1</v>
      </c>
      <c r="M11192">
        <v>332</v>
      </c>
      <c r="N11192" t="s">
        <v>18</v>
      </c>
      <c r="O11192" s="1">
        <v>2.28936E-117</v>
      </c>
      <c r="P11192">
        <v>1099</v>
      </c>
    </row>
    <row r="11193" spans="1:16" x14ac:dyDescent="0.25">
      <c r="A11193" t="s">
        <v>16758</v>
      </c>
      <c r="B11193">
        <v>282</v>
      </c>
      <c r="C11193" s="3" t="str">
        <f>HYPERLINK("http://www.uniprot.org/uniprot/Q949K8","tr|Q949K8|Q949K8_CICAR")</f>
        <v>tr|Q949K8|Q949K8_CICAR</v>
      </c>
      <c r="D11193" t="s">
        <v>55</v>
      </c>
      <c r="E11193">
        <v>71.08</v>
      </c>
      <c r="F11193">
        <v>83</v>
      </c>
      <c r="G11193">
        <v>24</v>
      </c>
      <c r="H11193">
        <v>0</v>
      </c>
      <c r="I11193">
        <v>16</v>
      </c>
      <c r="J11193">
        <v>264</v>
      </c>
      <c r="K11193">
        <v>1</v>
      </c>
      <c r="L11193">
        <v>15</v>
      </c>
      <c r="M11193">
        <v>97</v>
      </c>
      <c r="N11193" t="s">
        <v>18</v>
      </c>
      <c r="O11193" s="1">
        <v>1.93065E-25</v>
      </c>
      <c r="P11193">
        <v>301</v>
      </c>
    </row>
    <row r="11194" spans="1:16" x14ac:dyDescent="0.25">
      <c r="A11194" t="s">
        <v>16759</v>
      </c>
      <c r="B11194">
        <v>930</v>
      </c>
      <c r="C11194" s="3" t="str">
        <f>HYPERLINK("http://www.uniprot.org/uniprot/G7ILL5","tr|G7ILL5|G7ILL5_MEDTR")</f>
        <v>tr|G7ILL5|G7ILL5_MEDTR</v>
      </c>
      <c r="D11194" t="s">
        <v>8596</v>
      </c>
      <c r="E11194">
        <v>94.17</v>
      </c>
      <c r="F11194">
        <v>309</v>
      </c>
      <c r="G11194">
        <v>18</v>
      </c>
      <c r="H11194">
        <v>0</v>
      </c>
      <c r="I11194">
        <v>1</v>
      </c>
      <c r="J11194">
        <v>927</v>
      </c>
      <c r="K11194">
        <v>1</v>
      </c>
      <c r="L11194">
        <v>1</v>
      </c>
      <c r="M11194">
        <v>309</v>
      </c>
      <c r="N11194" t="s">
        <v>18</v>
      </c>
      <c r="O11194" s="1">
        <v>2.7226000000000001E-162</v>
      </c>
      <c r="P11194">
        <v>1486</v>
      </c>
    </row>
    <row r="11195" spans="1:16" x14ac:dyDescent="0.25">
      <c r="A11195" t="s">
        <v>16760</v>
      </c>
      <c r="B11195">
        <v>1194</v>
      </c>
      <c r="C11195" s="3" t="str">
        <f>HYPERLINK("http://www.uniprot.org/uniprot/Q2PF38","tr|Q2PF38|Q2PF38_TRIPR")</f>
        <v>tr|Q2PF38|Q2PF38_TRIPR</v>
      </c>
      <c r="D11195" t="s">
        <v>3302</v>
      </c>
      <c r="E11195">
        <v>78.3</v>
      </c>
      <c r="F11195">
        <v>401</v>
      </c>
      <c r="G11195">
        <v>87</v>
      </c>
      <c r="H11195">
        <v>4</v>
      </c>
      <c r="I11195">
        <v>1</v>
      </c>
      <c r="J11195">
        <v>1191</v>
      </c>
      <c r="K11195">
        <v>1</v>
      </c>
      <c r="L11195">
        <v>56</v>
      </c>
      <c r="M11195">
        <v>454</v>
      </c>
      <c r="N11195" t="s">
        <v>18</v>
      </c>
      <c r="O11195" s="1">
        <v>1.9396200000000001E-172</v>
      </c>
      <c r="P11195">
        <v>1575</v>
      </c>
    </row>
    <row r="11196" spans="1:16" x14ac:dyDescent="0.25">
      <c r="A11196" t="s">
        <v>16761</v>
      </c>
      <c r="B11196">
        <v>666</v>
      </c>
      <c r="C11196" s="3" t="str">
        <f>HYPERLINK("http://www.uniprot.org/uniprot/G7IIP3","tr|G7IIP3|G7IIP3_MEDTR")</f>
        <v>tr|G7IIP3|G7IIP3_MEDTR</v>
      </c>
      <c r="D11196" t="s">
        <v>16762</v>
      </c>
      <c r="E11196">
        <v>92.3</v>
      </c>
      <c r="F11196">
        <v>221</v>
      </c>
      <c r="G11196">
        <v>17</v>
      </c>
      <c r="H11196">
        <v>0</v>
      </c>
      <c r="I11196">
        <v>1</v>
      </c>
      <c r="J11196">
        <v>663</v>
      </c>
      <c r="K11196">
        <v>1</v>
      </c>
      <c r="L11196">
        <v>254</v>
      </c>
      <c r="M11196">
        <v>474</v>
      </c>
      <c r="N11196" t="s">
        <v>18</v>
      </c>
      <c r="O11196" s="1">
        <v>1.8435999999999999E-114</v>
      </c>
      <c r="P11196">
        <v>1071</v>
      </c>
    </row>
    <row r="11197" spans="1:16" x14ac:dyDescent="0.25">
      <c r="A11197" t="s">
        <v>16763</v>
      </c>
      <c r="B11197">
        <v>807</v>
      </c>
      <c r="C11197" s="3" t="str">
        <f>HYPERLINK("http://www.uniprot.org/uniprot/I3SH44","tr|I3SH44|I3SH44_MEDTR")</f>
        <v>tr|I3SH44|I3SH44_MEDTR</v>
      </c>
      <c r="D11197" t="s">
        <v>22</v>
      </c>
      <c r="E11197">
        <v>93.65</v>
      </c>
      <c r="F11197">
        <v>252</v>
      </c>
      <c r="G11197">
        <v>16</v>
      </c>
      <c r="H11197">
        <v>0</v>
      </c>
      <c r="I11197">
        <v>49</v>
      </c>
      <c r="J11197">
        <v>804</v>
      </c>
      <c r="K11197">
        <v>1</v>
      </c>
      <c r="L11197">
        <v>14</v>
      </c>
      <c r="M11197">
        <v>265</v>
      </c>
      <c r="N11197" t="s">
        <v>18</v>
      </c>
      <c r="O11197" s="1">
        <v>1.1620500000000001E-136</v>
      </c>
      <c r="P11197">
        <v>1264</v>
      </c>
    </row>
    <row r="11198" spans="1:16" x14ac:dyDescent="0.25">
      <c r="A11198" t="s">
        <v>16764</v>
      </c>
      <c r="B11198">
        <v>1803</v>
      </c>
      <c r="C11198" s="3" t="str">
        <f>HYPERLINK("http://www.uniprot.org/uniprot/A2Q2T1","tr|A2Q2T1|A2Q2T1_MEDTR")</f>
        <v>tr|A2Q2T1|A2Q2T1_MEDTR</v>
      </c>
      <c r="D11198" t="s">
        <v>337</v>
      </c>
      <c r="E11198">
        <v>80.63</v>
      </c>
      <c r="F11198">
        <v>599</v>
      </c>
      <c r="G11198">
        <v>116</v>
      </c>
      <c r="H11198">
        <v>5</v>
      </c>
      <c r="I11198">
        <v>19</v>
      </c>
      <c r="J11198">
        <v>1800</v>
      </c>
      <c r="K11198">
        <v>1</v>
      </c>
      <c r="L11198">
        <v>4</v>
      </c>
      <c r="M11198">
        <v>601</v>
      </c>
      <c r="N11198" t="s">
        <v>18</v>
      </c>
      <c r="O11198">
        <v>0</v>
      </c>
      <c r="P11198">
        <v>2485</v>
      </c>
    </row>
    <row r="11199" spans="1:16" x14ac:dyDescent="0.25">
      <c r="A11199" t="s">
        <v>16765</v>
      </c>
      <c r="B11199">
        <v>510</v>
      </c>
      <c r="C11199" s="3" t="str">
        <f>HYPERLINK("http://www.uniprot.org/uniprot/B9T2S3","tr|B9T2S3|B9T2S3_RICCO")</f>
        <v>tr|B9T2S3|B9T2S3_RICCO</v>
      </c>
      <c r="D11199" t="s">
        <v>16766</v>
      </c>
      <c r="E11199">
        <v>31.37</v>
      </c>
      <c r="F11199">
        <v>153</v>
      </c>
      <c r="G11199">
        <v>105</v>
      </c>
      <c r="H11199">
        <v>3</v>
      </c>
      <c r="I11199">
        <v>7</v>
      </c>
      <c r="J11199">
        <v>456</v>
      </c>
      <c r="K11199">
        <v>1</v>
      </c>
      <c r="L11199">
        <v>150</v>
      </c>
      <c r="M11199">
        <v>295</v>
      </c>
      <c r="N11199" t="s">
        <v>18</v>
      </c>
      <c r="O11199" s="1">
        <v>7.1930599999999996E-12</v>
      </c>
      <c r="P11199">
        <v>184</v>
      </c>
    </row>
    <row r="11200" spans="1:16" x14ac:dyDescent="0.25">
      <c r="A11200" t="s">
        <v>16767</v>
      </c>
      <c r="B11200">
        <v>1014</v>
      </c>
      <c r="C11200" s="3" t="str">
        <f>HYPERLINK("http://www.uniprot.org/uniprot/C6T7I3","tr|C6T7I3|C6T7I3_SOYBN")</f>
        <v>tr|C6T7I3|C6T7I3_SOYBN</v>
      </c>
      <c r="D11200" t="s">
        <v>210</v>
      </c>
      <c r="E11200">
        <v>74.78</v>
      </c>
      <c r="F11200">
        <v>341</v>
      </c>
      <c r="G11200">
        <v>86</v>
      </c>
      <c r="H11200">
        <v>4</v>
      </c>
      <c r="I11200">
        <v>1</v>
      </c>
      <c r="J11200">
        <v>1011</v>
      </c>
      <c r="K11200">
        <v>1</v>
      </c>
      <c r="L11200">
        <v>1</v>
      </c>
      <c r="M11200">
        <v>340</v>
      </c>
      <c r="N11200" t="s">
        <v>18</v>
      </c>
      <c r="O11200" s="1">
        <v>7.3122699999999996E-135</v>
      </c>
      <c r="P11200">
        <v>1250</v>
      </c>
    </row>
    <row r="11201" spans="1:16" x14ac:dyDescent="0.25">
      <c r="A11201" t="s">
        <v>16768</v>
      </c>
      <c r="B11201">
        <v>240</v>
      </c>
      <c r="C11201" s="3" t="str">
        <f>HYPERLINK("http://www.uniprot.org/uniprot/C6SW80","tr|C6SW80|C6SW80_SOYBN")</f>
        <v>tr|C6SW80|C6SW80_SOYBN</v>
      </c>
      <c r="D11201" t="s">
        <v>28</v>
      </c>
      <c r="E11201">
        <v>63.29</v>
      </c>
      <c r="F11201">
        <v>79</v>
      </c>
      <c r="G11201">
        <v>29</v>
      </c>
      <c r="H11201">
        <v>0</v>
      </c>
      <c r="I11201">
        <v>1</v>
      </c>
      <c r="J11201">
        <v>237</v>
      </c>
      <c r="K11201">
        <v>1</v>
      </c>
      <c r="L11201">
        <v>1</v>
      </c>
      <c r="M11201">
        <v>79</v>
      </c>
      <c r="N11201" t="s">
        <v>18</v>
      </c>
      <c r="O11201" s="1">
        <v>3.7030000000000004E-24</v>
      </c>
      <c r="P11201">
        <v>290</v>
      </c>
    </row>
    <row r="11202" spans="1:16" x14ac:dyDescent="0.25">
      <c r="A11202" t="s">
        <v>16769</v>
      </c>
      <c r="B11202">
        <v>1107</v>
      </c>
      <c r="C11202" s="3" t="str">
        <f>HYPERLINK("http://www.uniprot.org/uniprot/G7I753","tr|G7I753|G7I753_MEDTR")</f>
        <v>tr|G7I753|G7I753_MEDTR</v>
      </c>
      <c r="D11202" t="s">
        <v>16770</v>
      </c>
      <c r="E11202">
        <v>87.77</v>
      </c>
      <c r="F11202">
        <v>368</v>
      </c>
      <c r="G11202">
        <v>45</v>
      </c>
      <c r="H11202">
        <v>0</v>
      </c>
      <c r="I11202">
        <v>1</v>
      </c>
      <c r="J11202">
        <v>1104</v>
      </c>
      <c r="K11202">
        <v>1</v>
      </c>
      <c r="L11202">
        <v>1</v>
      </c>
      <c r="M11202">
        <v>368</v>
      </c>
      <c r="N11202" t="s">
        <v>18</v>
      </c>
      <c r="O11202">
        <v>0</v>
      </c>
      <c r="P11202">
        <v>1718</v>
      </c>
    </row>
    <row r="11203" spans="1:16" x14ac:dyDescent="0.25">
      <c r="A11203" t="s">
        <v>16771</v>
      </c>
      <c r="B11203">
        <v>1218</v>
      </c>
      <c r="C11203" s="3" t="str">
        <f>HYPERLINK("http://www.uniprot.org/uniprot/I3SHX9","tr|I3SHX9|I3SHX9_MEDTR")</f>
        <v>tr|I3SHX9|I3SHX9_MEDTR</v>
      </c>
      <c r="D11203" t="s">
        <v>22</v>
      </c>
      <c r="E11203">
        <v>93.67</v>
      </c>
      <c r="F11203">
        <v>395</v>
      </c>
      <c r="G11203">
        <v>25</v>
      </c>
      <c r="H11203">
        <v>1</v>
      </c>
      <c r="I11203">
        <v>31</v>
      </c>
      <c r="J11203">
        <v>1212</v>
      </c>
      <c r="K11203">
        <v>1</v>
      </c>
      <c r="L11203">
        <v>24</v>
      </c>
      <c r="M11203">
        <v>418</v>
      </c>
      <c r="N11203" t="s">
        <v>18</v>
      </c>
      <c r="O11203">
        <v>0</v>
      </c>
      <c r="P11203">
        <v>1895</v>
      </c>
    </row>
    <row r="11204" spans="1:16" x14ac:dyDescent="0.25">
      <c r="A11204" t="s">
        <v>16772</v>
      </c>
      <c r="B11204">
        <v>402</v>
      </c>
      <c r="C11204" s="3" t="str">
        <f>HYPERLINK("http://www.uniprot.org/uniprot/G7KDM2","tr|G7KDM2|G7KDM2_MEDTR")</f>
        <v>tr|G7KDM2|G7KDM2_MEDTR</v>
      </c>
      <c r="D11204" t="s">
        <v>16773</v>
      </c>
      <c r="E11204">
        <v>62.71</v>
      </c>
      <c r="F11204">
        <v>118</v>
      </c>
      <c r="G11204">
        <v>44</v>
      </c>
      <c r="H11204">
        <v>6</v>
      </c>
      <c r="I11204">
        <v>1</v>
      </c>
      <c r="J11204">
        <v>336</v>
      </c>
      <c r="K11204">
        <v>1</v>
      </c>
      <c r="L11204">
        <v>47</v>
      </c>
      <c r="M11204">
        <v>163</v>
      </c>
      <c r="N11204" t="s">
        <v>18</v>
      </c>
      <c r="O11204" s="1">
        <v>2.6996399999999998E-27</v>
      </c>
      <c r="P11204">
        <v>317</v>
      </c>
    </row>
    <row r="11205" spans="1:16" x14ac:dyDescent="0.25">
      <c r="A11205" t="s">
        <v>16774</v>
      </c>
      <c r="B11205">
        <v>519</v>
      </c>
      <c r="C11205" s="3" t="str">
        <f>HYPERLINK("http://www.uniprot.org/uniprot/I3SFC9","tr|I3SFC9|I3SFC9_MEDTR")</f>
        <v>tr|I3SFC9|I3SFC9_MEDTR</v>
      </c>
      <c r="D11205" t="s">
        <v>22</v>
      </c>
      <c r="E11205">
        <v>56.02</v>
      </c>
      <c r="F11205">
        <v>166</v>
      </c>
      <c r="G11205">
        <v>73</v>
      </c>
      <c r="H11205">
        <v>0</v>
      </c>
      <c r="I11205">
        <v>19</v>
      </c>
      <c r="J11205">
        <v>516</v>
      </c>
      <c r="K11205">
        <v>1</v>
      </c>
      <c r="L11205">
        <v>65</v>
      </c>
      <c r="M11205">
        <v>230</v>
      </c>
      <c r="N11205" t="s">
        <v>18</v>
      </c>
      <c r="O11205" s="1">
        <v>1.41661E-36</v>
      </c>
      <c r="P11205">
        <v>397</v>
      </c>
    </row>
    <row r="11206" spans="1:16" x14ac:dyDescent="0.25">
      <c r="A11206" t="s">
        <v>16775</v>
      </c>
      <c r="B11206">
        <v>984</v>
      </c>
      <c r="C11206" s="3" t="str">
        <f>HYPERLINK("http://www.uniprot.org/uniprot/G7J3R1","tr|G7J3R1|G7J3R1_MEDTR")</f>
        <v>tr|G7J3R1|G7J3R1_MEDTR</v>
      </c>
      <c r="D11206" t="s">
        <v>16776</v>
      </c>
      <c r="E11206">
        <v>81.91</v>
      </c>
      <c r="F11206">
        <v>365</v>
      </c>
      <c r="G11206">
        <v>66</v>
      </c>
      <c r="H11206">
        <v>39</v>
      </c>
      <c r="I11206">
        <v>1</v>
      </c>
      <c r="J11206">
        <v>978</v>
      </c>
      <c r="K11206">
        <v>1</v>
      </c>
      <c r="L11206">
        <v>1</v>
      </c>
      <c r="M11206">
        <v>365</v>
      </c>
      <c r="N11206" t="s">
        <v>18</v>
      </c>
      <c r="O11206" s="1">
        <v>1.9527200000000001E-169</v>
      </c>
      <c r="P11206">
        <v>1548</v>
      </c>
    </row>
    <row r="11207" spans="1:16" x14ac:dyDescent="0.25">
      <c r="A11207" t="s">
        <v>16777</v>
      </c>
      <c r="B11207">
        <v>501</v>
      </c>
      <c r="C11207" s="3" t="str">
        <f>HYPERLINK("http://www.uniprot.org/uniprot/G7JNL3","tr|G7JNL3|G7JNL3_MEDTR")</f>
        <v>tr|G7JNL3|G7JNL3_MEDTR</v>
      </c>
      <c r="D11207" t="s">
        <v>16778</v>
      </c>
      <c r="E11207">
        <v>91.51</v>
      </c>
      <c r="F11207">
        <v>165</v>
      </c>
      <c r="G11207">
        <v>14</v>
      </c>
      <c r="H11207">
        <v>0</v>
      </c>
      <c r="I11207">
        <v>1</v>
      </c>
      <c r="J11207">
        <v>495</v>
      </c>
      <c r="K11207">
        <v>1</v>
      </c>
      <c r="L11207">
        <v>1</v>
      </c>
      <c r="M11207">
        <v>165</v>
      </c>
      <c r="N11207" t="s">
        <v>18</v>
      </c>
      <c r="O11207" s="1">
        <v>1.4489600000000001E-81</v>
      </c>
      <c r="P11207">
        <v>785</v>
      </c>
    </row>
    <row r="11208" spans="1:16" x14ac:dyDescent="0.25">
      <c r="A11208" t="s">
        <v>16779</v>
      </c>
      <c r="B11208">
        <v>630</v>
      </c>
      <c r="C11208" s="3" t="str">
        <f>HYPERLINK("http://www.uniprot.org/uniprot/I3SSM7","tr|I3SSM7|I3SSM7_LOTJA")</f>
        <v>tr|I3SSM7|I3SSM7_LOTJA</v>
      </c>
      <c r="D11208" t="s">
        <v>93</v>
      </c>
      <c r="E11208">
        <v>67.260000000000005</v>
      </c>
      <c r="F11208">
        <v>223</v>
      </c>
      <c r="G11208">
        <v>73</v>
      </c>
      <c r="H11208">
        <v>17</v>
      </c>
      <c r="I11208">
        <v>10</v>
      </c>
      <c r="J11208">
        <v>627</v>
      </c>
      <c r="K11208">
        <v>1</v>
      </c>
      <c r="L11208">
        <v>3</v>
      </c>
      <c r="M11208">
        <v>225</v>
      </c>
      <c r="N11208" t="s">
        <v>18</v>
      </c>
      <c r="O11208" s="1">
        <v>7.5435800000000004E-72</v>
      </c>
      <c r="P11208">
        <v>703</v>
      </c>
    </row>
    <row r="11209" spans="1:16" x14ac:dyDescent="0.25">
      <c r="A11209" t="s">
        <v>16780</v>
      </c>
      <c r="B11209">
        <v>1398</v>
      </c>
      <c r="C11209" s="3" t="str">
        <f>HYPERLINK("http://www.uniprot.org/uniprot/G7IV83","tr|G7IV83|G7IV83_MEDTR")</f>
        <v>tr|G7IV83|G7IV83_MEDTR</v>
      </c>
      <c r="D11209" t="s">
        <v>16781</v>
      </c>
      <c r="E11209">
        <v>89</v>
      </c>
      <c r="F11209">
        <v>464</v>
      </c>
      <c r="G11209">
        <v>51</v>
      </c>
      <c r="H11209">
        <v>0</v>
      </c>
      <c r="I11209">
        <v>1</v>
      </c>
      <c r="J11209">
        <v>1392</v>
      </c>
      <c r="K11209">
        <v>1</v>
      </c>
      <c r="L11209">
        <v>1</v>
      </c>
      <c r="M11209">
        <v>463</v>
      </c>
      <c r="N11209" t="s">
        <v>18</v>
      </c>
      <c r="O11209">
        <v>0</v>
      </c>
      <c r="P11209">
        <v>2202</v>
      </c>
    </row>
    <row r="11210" spans="1:16" x14ac:dyDescent="0.25">
      <c r="A11210" t="s">
        <v>16782</v>
      </c>
      <c r="B11210">
        <v>651</v>
      </c>
      <c r="C11210" s="3" t="str">
        <f>HYPERLINK("http://www.uniprot.org/uniprot/I3SQI0","tr|I3SQI0|I3SQI0_LOTJA")</f>
        <v>tr|I3SQI0|I3SQI0_LOTJA</v>
      </c>
      <c r="D11210" t="s">
        <v>93</v>
      </c>
      <c r="E11210">
        <v>72.98</v>
      </c>
      <c r="F11210">
        <v>211</v>
      </c>
      <c r="G11210">
        <v>57</v>
      </c>
      <c r="H11210">
        <v>1</v>
      </c>
      <c r="I11210">
        <v>19</v>
      </c>
      <c r="J11210">
        <v>648</v>
      </c>
      <c r="K11210">
        <v>1</v>
      </c>
      <c r="L11210">
        <v>121</v>
      </c>
      <c r="M11210">
        <v>327</v>
      </c>
      <c r="N11210" t="s">
        <v>18</v>
      </c>
      <c r="O11210" s="1">
        <v>2.2873600000000002E-74</v>
      </c>
      <c r="P11210">
        <v>725</v>
      </c>
    </row>
    <row r="11211" spans="1:16" x14ac:dyDescent="0.25">
      <c r="A11211" t="s">
        <v>16783</v>
      </c>
      <c r="B11211">
        <v>957</v>
      </c>
      <c r="C11211" s="3" t="str">
        <f>HYPERLINK("http://www.uniprot.org/uniprot/Q7X9F6","tr|Q7X9F6|Q7X9F6_9FABA")</f>
        <v>tr|Q7X9F6|Q7X9F6_9FABA</v>
      </c>
      <c r="D11211" t="s">
        <v>16784</v>
      </c>
      <c r="E11211">
        <v>74.84</v>
      </c>
      <c r="F11211">
        <v>326</v>
      </c>
      <c r="G11211">
        <v>82</v>
      </c>
      <c r="H11211">
        <v>8</v>
      </c>
      <c r="I11211">
        <v>1</v>
      </c>
      <c r="J11211">
        <v>954</v>
      </c>
      <c r="K11211">
        <v>1</v>
      </c>
      <c r="L11211">
        <v>1</v>
      </c>
      <c r="M11211">
        <v>326</v>
      </c>
      <c r="N11211" t="s">
        <v>18</v>
      </c>
      <c r="O11211" s="1">
        <v>1.58275E-144</v>
      </c>
      <c r="P11211">
        <v>1333</v>
      </c>
    </row>
    <row r="11212" spans="1:16" x14ac:dyDescent="0.25">
      <c r="A11212" t="s">
        <v>16785</v>
      </c>
      <c r="B11212">
        <v>783</v>
      </c>
      <c r="C11212" s="3" t="str">
        <f>HYPERLINK("http://www.uniprot.org/uniprot/G7L728","tr|G7L728|G7L728_MEDTR")</f>
        <v>tr|G7L728|G7L728_MEDTR</v>
      </c>
      <c r="D11212" t="s">
        <v>16786</v>
      </c>
      <c r="E11212">
        <v>68.33</v>
      </c>
      <c r="F11212">
        <v>240</v>
      </c>
      <c r="G11212">
        <v>76</v>
      </c>
      <c r="H11212">
        <v>7</v>
      </c>
      <c r="I11212">
        <v>82</v>
      </c>
      <c r="J11212">
        <v>780</v>
      </c>
      <c r="K11212">
        <v>1</v>
      </c>
      <c r="L11212">
        <v>31</v>
      </c>
      <c r="M11212">
        <v>267</v>
      </c>
      <c r="N11212" t="s">
        <v>18</v>
      </c>
      <c r="O11212" s="1">
        <v>6.0692600000000006E-79</v>
      </c>
      <c r="P11212">
        <v>766</v>
      </c>
    </row>
    <row r="11213" spans="1:16" x14ac:dyDescent="0.25">
      <c r="A11213" t="s">
        <v>16787</v>
      </c>
      <c r="B11213">
        <v>804</v>
      </c>
      <c r="C11213" s="3" t="str">
        <f>HYPERLINK("http://www.uniprot.org/uniprot/I1LSL6","tr|I1LSL6|I1LSL6_SOYBN")</f>
        <v>tr|I1LSL6|I1LSL6_SOYBN</v>
      </c>
      <c r="D11213" t="s">
        <v>28</v>
      </c>
      <c r="E11213">
        <v>76.97</v>
      </c>
      <c r="F11213">
        <v>278</v>
      </c>
      <c r="G11213">
        <v>64</v>
      </c>
      <c r="H11213">
        <v>11</v>
      </c>
      <c r="I11213">
        <v>1</v>
      </c>
      <c r="J11213">
        <v>801</v>
      </c>
      <c r="K11213">
        <v>1</v>
      </c>
      <c r="L11213">
        <v>1</v>
      </c>
      <c r="M11213">
        <v>278</v>
      </c>
      <c r="N11213" t="s">
        <v>18</v>
      </c>
      <c r="O11213" s="1">
        <v>3.04786E-121</v>
      </c>
      <c r="P11213">
        <v>1131</v>
      </c>
    </row>
    <row r="11214" spans="1:16" x14ac:dyDescent="0.25">
      <c r="A11214" t="s">
        <v>16788</v>
      </c>
      <c r="B11214">
        <v>2421</v>
      </c>
      <c r="C11214" s="3" t="str">
        <f>HYPERLINK("http://www.uniprot.org/uniprot/K7LMA3","tr|K7LMA3|K7LMA3_SOYBN")</f>
        <v>tr|K7LMA3|K7LMA3_SOYBN</v>
      </c>
      <c r="D11214" t="s">
        <v>117</v>
      </c>
      <c r="E11214">
        <v>88.83</v>
      </c>
      <c r="F11214">
        <v>421</v>
      </c>
      <c r="G11214">
        <v>47</v>
      </c>
      <c r="H11214">
        <v>0</v>
      </c>
      <c r="I11214">
        <v>28</v>
      </c>
      <c r="J11214">
        <v>1290</v>
      </c>
      <c r="K11214">
        <v>1</v>
      </c>
      <c r="L11214">
        <v>22</v>
      </c>
      <c r="M11214">
        <v>441</v>
      </c>
      <c r="N11214" t="s">
        <v>18</v>
      </c>
      <c r="O11214">
        <v>0</v>
      </c>
      <c r="P11214">
        <v>1913</v>
      </c>
    </row>
    <row r="11215" spans="1:16" x14ac:dyDescent="0.25">
      <c r="A11215" t="s">
        <v>16789</v>
      </c>
      <c r="B11215">
        <v>1665</v>
      </c>
      <c r="C11215" s="3" t="str">
        <f>HYPERLINK("http://www.uniprot.org/uniprot/Q93XG4","tr|Q93XG4|Q93XG4_SOYBN")</f>
        <v>tr|Q93XG4|Q93XG4_SOYBN</v>
      </c>
      <c r="D11215" t="s">
        <v>3040</v>
      </c>
      <c r="E11215">
        <v>86.27</v>
      </c>
      <c r="F11215">
        <v>532</v>
      </c>
      <c r="G11215">
        <v>73</v>
      </c>
      <c r="H11215">
        <v>0</v>
      </c>
      <c r="I11215">
        <v>64</v>
      </c>
      <c r="J11215">
        <v>1659</v>
      </c>
      <c r="K11215">
        <v>1</v>
      </c>
      <c r="L11215">
        <v>15</v>
      </c>
      <c r="M11215">
        <v>546</v>
      </c>
      <c r="N11215" t="s">
        <v>18</v>
      </c>
      <c r="O11215">
        <v>0</v>
      </c>
      <c r="P11215">
        <v>2590</v>
      </c>
    </row>
    <row r="11216" spans="1:16" x14ac:dyDescent="0.25">
      <c r="A11216" t="s">
        <v>16790</v>
      </c>
      <c r="B11216">
        <v>1089</v>
      </c>
      <c r="C11216" s="3" t="str">
        <f>HYPERLINK("http://www.uniprot.org/uniprot/G8A2N5","tr|G8A2N5|G8A2N5_MEDTR")</f>
        <v>tr|G8A2N5|G8A2N5_MEDTR</v>
      </c>
      <c r="D11216" t="s">
        <v>16791</v>
      </c>
      <c r="E11216">
        <v>77.17</v>
      </c>
      <c r="F11216">
        <v>368</v>
      </c>
      <c r="G11216">
        <v>84</v>
      </c>
      <c r="H11216">
        <v>11</v>
      </c>
      <c r="I11216">
        <v>13</v>
      </c>
      <c r="J11216">
        <v>1083</v>
      </c>
      <c r="K11216">
        <v>1</v>
      </c>
      <c r="L11216">
        <v>3</v>
      </c>
      <c r="M11216">
        <v>370</v>
      </c>
      <c r="N11216" t="s">
        <v>18</v>
      </c>
      <c r="O11216" s="1">
        <v>2.2782500000000001E-169</v>
      </c>
      <c r="P11216">
        <v>1548</v>
      </c>
    </row>
    <row r="11217" spans="1:16" x14ac:dyDescent="0.25">
      <c r="A11217" t="s">
        <v>16792</v>
      </c>
      <c r="B11217">
        <v>1479</v>
      </c>
      <c r="C11217" s="3" t="str">
        <f>HYPERLINK("http://www.uniprot.org/uniprot/I1MHP5","tr|I1MHP5|I1MHP5_SOYBN")</f>
        <v>tr|I1MHP5|I1MHP5_SOYBN</v>
      </c>
      <c r="D11217" t="s">
        <v>28</v>
      </c>
      <c r="E11217">
        <v>27.85</v>
      </c>
      <c r="F11217">
        <v>420</v>
      </c>
      <c r="G11217">
        <v>303</v>
      </c>
      <c r="H11217">
        <v>42</v>
      </c>
      <c r="I11217">
        <v>151</v>
      </c>
      <c r="J11217">
        <v>1284</v>
      </c>
      <c r="K11217">
        <v>1</v>
      </c>
      <c r="L11217">
        <v>1057</v>
      </c>
      <c r="M11217">
        <v>1470</v>
      </c>
      <c r="N11217" t="s">
        <v>18</v>
      </c>
      <c r="O11217" s="1">
        <v>1.7174999999999999E-30</v>
      </c>
      <c r="P11217">
        <v>352</v>
      </c>
    </row>
    <row r="11218" spans="1:16" x14ac:dyDescent="0.25">
      <c r="A11218" t="s">
        <v>16793</v>
      </c>
      <c r="B11218">
        <v>852</v>
      </c>
      <c r="C11218" s="3" t="str">
        <f>HYPERLINK("http://www.uniprot.org/uniprot/G7JK76","tr|G7JK76|G7JK76_MEDTR")</f>
        <v>tr|G7JK76|G7JK76_MEDTR</v>
      </c>
      <c r="D11218" t="s">
        <v>16794</v>
      </c>
      <c r="E11218">
        <v>83.15</v>
      </c>
      <c r="F11218">
        <v>285</v>
      </c>
      <c r="G11218">
        <v>48</v>
      </c>
      <c r="H11218">
        <v>2</v>
      </c>
      <c r="I11218">
        <v>1</v>
      </c>
      <c r="J11218">
        <v>849</v>
      </c>
      <c r="K11218">
        <v>1</v>
      </c>
      <c r="L11218">
        <v>57</v>
      </c>
      <c r="M11218">
        <v>341</v>
      </c>
      <c r="N11218" t="s">
        <v>18</v>
      </c>
      <c r="O11218" s="1">
        <v>6.1712399999999996E-131</v>
      </c>
      <c r="P11218">
        <v>1215</v>
      </c>
    </row>
    <row r="11219" spans="1:16" x14ac:dyDescent="0.25">
      <c r="A11219" t="s">
        <v>16795</v>
      </c>
      <c r="B11219">
        <v>1404</v>
      </c>
      <c r="C11219" s="3" t="str">
        <f>HYPERLINK("http://www.uniprot.org/uniprot/I1KMF9","tr|I1KMF9|I1KMF9_SOYBN")</f>
        <v>tr|I1KMF9|I1KMF9_SOYBN</v>
      </c>
      <c r="D11219" t="s">
        <v>28</v>
      </c>
      <c r="E11219">
        <v>74.27</v>
      </c>
      <c r="F11219">
        <v>486</v>
      </c>
      <c r="G11219">
        <v>125</v>
      </c>
      <c r="H11219">
        <v>22</v>
      </c>
      <c r="I11219">
        <v>10</v>
      </c>
      <c r="J11219">
        <v>1401</v>
      </c>
      <c r="K11219">
        <v>1</v>
      </c>
      <c r="L11219">
        <v>3</v>
      </c>
      <c r="M11219">
        <v>487</v>
      </c>
      <c r="N11219" t="s">
        <v>18</v>
      </c>
      <c r="O11219">
        <v>0</v>
      </c>
      <c r="P11219">
        <v>1815</v>
      </c>
    </row>
    <row r="11220" spans="1:16" x14ac:dyDescent="0.25">
      <c r="A11220" t="s">
        <v>16796</v>
      </c>
      <c r="B11220">
        <v>930</v>
      </c>
      <c r="C11220" s="3" t="str">
        <f>HYPERLINK("http://www.uniprot.org/uniprot/G7ILL5","tr|G7ILL5|G7ILL5_MEDTR")</f>
        <v>tr|G7ILL5|G7ILL5_MEDTR</v>
      </c>
      <c r="D11220" t="s">
        <v>8596</v>
      </c>
      <c r="E11220">
        <v>94.17</v>
      </c>
      <c r="F11220">
        <v>309</v>
      </c>
      <c r="G11220">
        <v>18</v>
      </c>
      <c r="H11220">
        <v>0</v>
      </c>
      <c r="I11220">
        <v>1</v>
      </c>
      <c r="J11220">
        <v>927</v>
      </c>
      <c r="K11220">
        <v>1</v>
      </c>
      <c r="L11220">
        <v>1</v>
      </c>
      <c r="M11220">
        <v>309</v>
      </c>
      <c r="N11220" t="s">
        <v>18</v>
      </c>
      <c r="O11220" s="1">
        <v>2.7226000000000001E-162</v>
      </c>
      <c r="P11220">
        <v>1486</v>
      </c>
    </row>
    <row r="11221" spans="1:16" x14ac:dyDescent="0.25">
      <c r="A11221" t="s">
        <v>16797</v>
      </c>
      <c r="B11221">
        <v>1185</v>
      </c>
      <c r="C11221" s="3" t="str">
        <f>HYPERLINK("http://www.uniprot.org/uniprot/G7IRI2","tr|G7IRI2|G7IRI2_MEDTR")</f>
        <v>tr|G7IRI2|G7IRI2_MEDTR</v>
      </c>
      <c r="D11221" t="s">
        <v>16798</v>
      </c>
      <c r="E11221">
        <v>75.12</v>
      </c>
      <c r="F11221">
        <v>394</v>
      </c>
      <c r="G11221">
        <v>98</v>
      </c>
      <c r="H11221">
        <v>0</v>
      </c>
      <c r="I11221">
        <v>1</v>
      </c>
      <c r="J11221">
        <v>1182</v>
      </c>
      <c r="K11221">
        <v>1</v>
      </c>
      <c r="L11221">
        <v>1</v>
      </c>
      <c r="M11221">
        <v>382</v>
      </c>
      <c r="N11221" t="s">
        <v>18</v>
      </c>
      <c r="O11221" s="1">
        <v>2.5960299999999999E-161</v>
      </c>
      <c r="P11221">
        <v>1479</v>
      </c>
    </row>
    <row r="11222" spans="1:16" x14ac:dyDescent="0.25">
      <c r="A11222" t="s">
        <v>16799</v>
      </c>
      <c r="B11222">
        <v>939</v>
      </c>
      <c r="C11222" s="3" t="str">
        <f>HYPERLINK("http://www.uniprot.org/uniprot/G7IIP3","tr|G7IIP3|G7IIP3_MEDTR")</f>
        <v>tr|G7IIP3|G7IIP3_MEDTR</v>
      </c>
      <c r="D11222" t="s">
        <v>16762</v>
      </c>
      <c r="E11222">
        <v>77.77</v>
      </c>
      <c r="F11222">
        <v>261</v>
      </c>
      <c r="G11222">
        <v>58</v>
      </c>
      <c r="H11222">
        <v>0</v>
      </c>
      <c r="I11222">
        <v>70</v>
      </c>
      <c r="J11222">
        <v>852</v>
      </c>
      <c r="K11222">
        <v>1</v>
      </c>
      <c r="L11222">
        <v>17</v>
      </c>
      <c r="M11222">
        <v>248</v>
      </c>
      <c r="N11222" t="s">
        <v>18</v>
      </c>
      <c r="O11222" s="1">
        <v>4.4877499999999999E-112</v>
      </c>
      <c r="P11222">
        <v>1053</v>
      </c>
    </row>
    <row r="11223" spans="1:16" x14ac:dyDescent="0.25">
      <c r="A11223" t="s">
        <v>16800</v>
      </c>
      <c r="B11223">
        <v>1284</v>
      </c>
      <c r="C11223" s="3" t="str">
        <f>HYPERLINK("http://www.uniprot.org/uniprot/I3S3D5","tr|I3S3D5|I3S3D5_LOTJA")</f>
        <v>tr|I3S3D5|I3S3D5_LOTJA</v>
      </c>
      <c r="D11223" t="s">
        <v>93</v>
      </c>
      <c r="E11223">
        <v>69.27</v>
      </c>
      <c r="F11223">
        <v>485</v>
      </c>
      <c r="G11223">
        <v>149</v>
      </c>
      <c r="H11223">
        <v>58</v>
      </c>
      <c r="I11223">
        <v>1</v>
      </c>
      <c r="J11223">
        <v>1281</v>
      </c>
      <c r="K11223">
        <v>1</v>
      </c>
      <c r="L11223">
        <v>1</v>
      </c>
      <c r="M11223">
        <v>460</v>
      </c>
      <c r="N11223" t="s">
        <v>18</v>
      </c>
      <c r="O11223" s="1">
        <v>2.2480599999999999E-169</v>
      </c>
      <c r="P11223">
        <v>1549</v>
      </c>
    </row>
    <row r="11224" spans="1:16" x14ac:dyDescent="0.25">
      <c r="A11224" t="s">
        <v>16801</v>
      </c>
      <c r="B11224">
        <v>675</v>
      </c>
      <c r="C11224" s="3" t="str">
        <f>HYPERLINK("http://www.uniprot.org/uniprot/K7MUN4","tr|K7MUN4|K7MUN4_SOYBN")</f>
        <v>tr|K7MUN4|K7MUN4_SOYBN</v>
      </c>
      <c r="D11224" t="s">
        <v>28</v>
      </c>
      <c r="E11224">
        <v>66.45</v>
      </c>
      <c r="F11224">
        <v>158</v>
      </c>
      <c r="G11224">
        <v>53</v>
      </c>
      <c r="H11224">
        <v>0</v>
      </c>
      <c r="I11224">
        <v>1</v>
      </c>
      <c r="J11224">
        <v>474</v>
      </c>
      <c r="K11224">
        <v>1</v>
      </c>
      <c r="L11224">
        <v>4</v>
      </c>
      <c r="M11224">
        <v>160</v>
      </c>
      <c r="N11224" t="s">
        <v>18</v>
      </c>
      <c r="O11224" s="1">
        <v>5.8481699999999998E-55</v>
      </c>
      <c r="P11224">
        <v>558</v>
      </c>
    </row>
    <row r="11225" spans="1:16" x14ac:dyDescent="0.25">
      <c r="A11225" t="s">
        <v>16802</v>
      </c>
      <c r="B11225">
        <v>657</v>
      </c>
      <c r="C11225" s="3" t="str">
        <f>HYPERLINK("http://www.uniprot.org/uniprot/M5WWV3","tr|M5WWV3|M5WWV3_PRUPE")</f>
        <v>tr|M5WWV3|M5WWV3_PRUPE</v>
      </c>
      <c r="D11225" t="s">
        <v>16803</v>
      </c>
      <c r="E11225">
        <v>26.85</v>
      </c>
      <c r="F11225">
        <v>175</v>
      </c>
      <c r="G11225">
        <v>128</v>
      </c>
      <c r="H11225">
        <v>1</v>
      </c>
      <c r="I11225">
        <v>82</v>
      </c>
      <c r="J11225">
        <v>603</v>
      </c>
      <c r="K11225">
        <v>1</v>
      </c>
      <c r="L11225">
        <v>84</v>
      </c>
      <c r="M11225">
        <v>248</v>
      </c>
      <c r="N11225" t="s">
        <v>18</v>
      </c>
      <c r="O11225" s="1">
        <v>4.2200300000000002E-7</v>
      </c>
      <c r="P11225">
        <v>145</v>
      </c>
    </row>
    <row r="11226" spans="1:16" x14ac:dyDescent="0.25">
      <c r="A11226" t="s">
        <v>16804</v>
      </c>
      <c r="B11226">
        <v>990</v>
      </c>
      <c r="C11226" s="3" t="str">
        <f>HYPERLINK("http://www.uniprot.org/uniprot/G7KVB9","tr|G7KVB9|G7KVB9_MEDTR")</f>
        <v>tr|G7KVB9|G7KVB9_MEDTR</v>
      </c>
      <c r="D11226" t="s">
        <v>16805</v>
      </c>
      <c r="E11226">
        <v>60.67</v>
      </c>
      <c r="F11226">
        <v>356</v>
      </c>
      <c r="G11226">
        <v>140</v>
      </c>
      <c r="H11226">
        <v>34</v>
      </c>
      <c r="I11226">
        <v>1</v>
      </c>
      <c r="J11226">
        <v>966</v>
      </c>
      <c r="K11226">
        <v>1</v>
      </c>
      <c r="L11226">
        <v>8</v>
      </c>
      <c r="M11226">
        <v>350</v>
      </c>
      <c r="N11226" t="s">
        <v>18</v>
      </c>
      <c r="O11226" s="1">
        <v>3.6325299999999999E-99</v>
      </c>
      <c r="P11226">
        <v>942</v>
      </c>
    </row>
    <row r="11227" spans="1:16" x14ac:dyDescent="0.25">
      <c r="A11227" t="s">
        <v>16806</v>
      </c>
      <c r="B11227">
        <v>1281</v>
      </c>
      <c r="C11227" s="3" t="str">
        <f>HYPERLINK("http://www.uniprot.org/uniprot/K7L1W5","tr|K7L1W5|K7L1W5_SOYBN")</f>
        <v>tr|K7L1W5|K7L1W5_SOYBN</v>
      </c>
      <c r="D11227" t="s">
        <v>28</v>
      </c>
      <c r="E11227">
        <v>45.48</v>
      </c>
      <c r="F11227">
        <v>332</v>
      </c>
      <c r="G11227">
        <v>181</v>
      </c>
      <c r="H11227">
        <v>99</v>
      </c>
      <c r="I11227">
        <v>376</v>
      </c>
      <c r="J11227">
        <v>1074</v>
      </c>
      <c r="K11227">
        <v>1</v>
      </c>
      <c r="L11227">
        <v>199</v>
      </c>
      <c r="M11227">
        <v>530</v>
      </c>
      <c r="N11227" t="s">
        <v>18</v>
      </c>
      <c r="O11227" s="1">
        <v>3.5699200000000001E-58</v>
      </c>
      <c r="P11227">
        <v>590</v>
      </c>
    </row>
    <row r="11228" spans="1:16" x14ac:dyDescent="0.25">
      <c r="A11228" t="s">
        <v>16807</v>
      </c>
      <c r="B11228">
        <v>3360</v>
      </c>
      <c r="C11228" s="3" t="str">
        <f>HYPERLINK("http://www.uniprot.org/uniprot/G7I651","tr|G7I651|G7I651_MEDTR")</f>
        <v>tr|G7I651|G7I651_MEDTR</v>
      </c>
      <c r="D11228" t="s">
        <v>16808</v>
      </c>
      <c r="E11228">
        <v>90.88</v>
      </c>
      <c r="F11228">
        <v>417</v>
      </c>
      <c r="G11228">
        <v>38</v>
      </c>
      <c r="H11228">
        <v>0</v>
      </c>
      <c r="I11228">
        <v>16</v>
      </c>
      <c r="J11228">
        <v>1266</v>
      </c>
      <c r="K11228">
        <v>1</v>
      </c>
      <c r="L11228">
        <v>7</v>
      </c>
      <c r="M11228">
        <v>423</v>
      </c>
      <c r="N11228" t="s">
        <v>18</v>
      </c>
      <c r="O11228">
        <v>0</v>
      </c>
      <c r="P11228">
        <v>1996</v>
      </c>
    </row>
    <row r="11229" spans="1:16" x14ac:dyDescent="0.25">
      <c r="A11229" t="s">
        <v>16809</v>
      </c>
      <c r="B11229">
        <v>732</v>
      </c>
      <c r="C11229" s="3" t="str">
        <f>HYPERLINK("http://www.uniprot.org/uniprot/G7I2P1","tr|G7I2P1|G7I2P1_MEDTR")</f>
        <v>tr|G7I2P1|G7I2P1_MEDTR</v>
      </c>
      <c r="D11229" t="s">
        <v>16810</v>
      </c>
      <c r="E11229">
        <v>88.68</v>
      </c>
      <c r="F11229">
        <v>221</v>
      </c>
      <c r="G11229">
        <v>25</v>
      </c>
      <c r="H11229">
        <v>0</v>
      </c>
      <c r="I11229">
        <v>67</v>
      </c>
      <c r="J11229">
        <v>729</v>
      </c>
      <c r="K11229">
        <v>1</v>
      </c>
      <c r="L11229">
        <v>3</v>
      </c>
      <c r="M11229">
        <v>223</v>
      </c>
      <c r="N11229" t="s">
        <v>18</v>
      </c>
      <c r="O11229" s="1">
        <v>2.5943899999999999E-110</v>
      </c>
      <c r="P11229">
        <v>1036</v>
      </c>
    </row>
    <row r="11230" spans="1:16" x14ac:dyDescent="0.25">
      <c r="A11230" t="s">
        <v>16811</v>
      </c>
      <c r="B11230">
        <v>555</v>
      </c>
      <c r="C11230" s="3" t="str">
        <f>HYPERLINK("http://www.uniprot.org/uniprot/G7JRC9","tr|G7JRC9|G7JRC9_MEDTR")</f>
        <v>tr|G7JRC9|G7JRC9_MEDTR</v>
      </c>
      <c r="D11230" t="s">
        <v>16812</v>
      </c>
      <c r="E11230">
        <v>85.97</v>
      </c>
      <c r="F11230">
        <v>164</v>
      </c>
      <c r="G11230">
        <v>23</v>
      </c>
      <c r="H11230">
        <v>0</v>
      </c>
      <c r="I11230">
        <v>61</v>
      </c>
      <c r="J11230">
        <v>552</v>
      </c>
      <c r="K11230">
        <v>1</v>
      </c>
      <c r="L11230">
        <v>24</v>
      </c>
      <c r="M11230">
        <v>186</v>
      </c>
      <c r="N11230" t="s">
        <v>18</v>
      </c>
      <c r="O11230" s="1">
        <v>1.03064E-75</v>
      </c>
      <c r="P11230">
        <v>735</v>
      </c>
    </row>
    <row r="11231" spans="1:16" x14ac:dyDescent="0.25">
      <c r="A11231" t="s">
        <v>16813</v>
      </c>
      <c r="B11231">
        <v>1668</v>
      </c>
      <c r="C11231" s="3" t="str">
        <f>HYPERLINK("http://www.uniprot.org/uniprot/G7I3S0","tr|G7I3S0|G7I3S0_MEDTR")</f>
        <v>tr|G7I3S0|G7I3S0_MEDTR</v>
      </c>
      <c r="D11231" t="s">
        <v>16814</v>
      </c>
      <c r="E11231">
        <v>75.040000000000006</v>
      </c>
      <c r="F11231">
        <v>549</v>
      </c>
      <c r="G11231">
        <v>137</v>
      </c>
      <c r="H11231">
        <v>0</v>
      </c>
      <c r="I11231">
        <v>13</v>
      </c>
      <c r="J11231">
        <v>1659</v>
      </c>
      <c r="K11231">
        <v>1</v>
      </c>
      <c r="L11231">
        <v>38</v>
      </c>
      <c r="M11231">
        <v>586</v>
      </c>
      <c r="N11231" t="s">
        <v>18</v>
      </c>
      <c r="O11231">
        <v>0</v>
      </c>
      <c r="P11231">
        <v>2074</v>
      </c>
    </row>
    <row r="11232" spans="1:16" x14ac:dyDescent="0.25">
      <c r="A11232" t="s">
        <v>16815</v>
      </c>
      <c r="B11232">
        <v>1080</v>
      </c>
      <c r="C11232" s="3" t="str">
        <f>HYPERLINK("http://www.uniprot.org/uniprot/K7KVB7","tr|K7KVB7|K7KVB7_SOYBN")</f>
        <v>tr|K7KVB7|K7KVB7_SOYBN</v>
      </c>
      <c r="D11232" t="s">
        <v>28</v>
      </c>
      <c r="E11232">
        <v>59.63</v>
      </c>
      <c r="F11232">
        <v>109</v>
      </c>
      <c r="G11232">
        <v>44</v>
      </c>
      <c r="H11232">
        <v>0</v>
      </c>
      <c r="I11232">
        <v>751</v>
      </c>
      <c r="J11232">
        <v>1077</v>
      </c>
      <c r="K11232">
        <v>1</v>
      </c>
      <c r="L11232">
        <v>292</v>
      </c>
      <c r="M11232">
        <v>400</v>
      </c>
      <c r="N11232" t="s">
        <v>18</v>
      </c>
      <c r="O11232" s="1">
        <v>2.4183699999999999E-30</v>
      </c>
      <c r="P11232">
        <v>349</v>
      </c>
    </row>
    <row r="11233" spans="1:16" x14ac:dyDescent="0.25">
      <c r="A11233" t="s">
        <v>16816</v>
      </c>
      <c r="B11233">
        <v>984</v>
      </c>
      <c r="C11233" s="3" t="str">
        <f>HYPERLINK("http://www.uniprot.org/uniprot/G7J3R1","tr|G7J3R1|G7J3R1_MEDTR")</f>
        <v>tr|G7J3R1|G7J3R1_MEDTR</v>
      </c>
      <c r="D11233" t="s">
        <v>16776</v>
      </c>
      <c r="E11233">
        <v>81.91</v>
      </c>
      <c r="F11233">
        <v>365</v>
      </c>
      <c r="G11233">
        <v>66</v>
      </c>
      <c r="H11233">
        <v>39</v>
      </c>
      <c r="I11233">
        <v>1</v>
      </c>
      <c r="J11233">
        <v>978</v>
      </c>
      <c r="K11233">
        <v>1</v>
      </c>
      <c r="L11233">
        <v>1</v>
      </c>
      <c r="M11233">
        <v>365</v>
      </c>
      <c r="N11233" t="s">
        <v>18</v>
      </c>
      <c r="O11233" s="1">
        <v>1.9527200000000001E-169</v>
      </c>
      <c r="P11233">
        <v>1548</v>
      </c>
    </row>
    <row r="11234" spans="1:16" x14ac:dyDescent="0.25">
      <c r="A11234" t="s">
        <v>16817</v>
      </c>
      <c r="B11234">
        <v>891</v>
      </c>
      <c r="C11234" s="3" t="str">
        <f>HYPERLINK("http://www.uniprot.org/uniprot/I1KXZ3","tr|I1KXZ3|I1KXZ3_SOYBN")</f>
        <v>tr|I1KXZ3|I1KXZ3_SOYBN</v>
      </c>
      <c r="D11234" t="s">
        <v>28</v>
      </c>
      <c r="E11234">
        <v>79.150000000000006</v>
      </c>
      <c r="F11234">
        <v>283</v>
      </c>
      <c r="G11234">
        <v>59</v>
      </c>
      <c r="H11234">
        <v>0</v>
      </c>
      <c r="I11234">
        <v>13</v>
      </c>
      <c r="J11234">
        <v>861</v>
      </c>
      <c r="K11234">
        <v>1</v>
      </c>
      <c r="L11234">
        <v>6</v>
      </c>
      <c r="M11234">
        <v>288</v>
      </c>
      <c r="N11234" t="s">
        <v>18</v>
      </c>
      <c r="O11234" s="1">
        <v>1.6611700000000001E-129</v>
      </c>
      <c r="P11234">
        <v>1203</v>
      </c>
    </row>
    <row r="11235" spans="1:16" x14ac:dyDescent="0.25">
      <c r="A11235" t="s">
        <v>16818</v>
      </c>
      <c r="B11235">
        <v>810</v>
      </c>
      <c r="C11235" s="3" t="str">
        <f>HYPERLINK("http://www.uniprot.org/uniprot/I3S7K0","tr|I3S7K0|I3S7K0_MEDTR")</f>
        <v>tr|I3S7K0|I3S7K0_MEDTR</v>
      </c>
      <c r="D11235" t="s">
        <v>22</v>
      </c>
      <c r="E11235">
        <v>82.89</v>
      </c>
      <c r="F11235">
        <v>269</v>
      </c>
      <c r="G11235">
        <v>46</v>
      </c>
      <c r="H11235">
        <v>2</v>
      </c>
      <c r="I11235">
        <v>7</v>
      </c>
      <c r="J11235">
        <v>807</v>
      </c>
      <c r="K11235">
        <v>1</v>
      </c>
      <c r="L11235">
        <v>7</v>
      </c>
      <c r="M11235">
        <v>275</v>
      </c>
      <c r="N11235" t="s">
        <v>18</v>
      </c>
      <c r="O11235" s="1">
        <v>1.64197E-122</v>
      </c>
      <c r="P11235">
        <v>1142</v>
      </c>
    </row>
    <row r="11236" spans="1:16" x14ac:dyDescent="0.25">
      <c r="A11236" t="s">
        <v>16819</v>
      </c>
      <c r="B11236">
        <v>1044</v>
      </c>
      <c r="C11236" s="3" t="str">
        <f>HYPERLINK("http://www.uniprot.org/uniprot/I1LWV7","tr|I1LWV7|I1LWV7_SOYBN")</f>
        <v>tr|I1LWV7|I1LWV7_SOYBN</v>
      </c>
      <c r="D11236" t="s">
        <v>28</v>
      </c>
      <c r="E11236">
        <v>95.02</v>
      </c>
      <c r="F11236">
        <v>342</v>
      </c>
      <c r="G11236">
        <v>17</v>
      </c>
      <c r="H11236">
        <v>0</v>
      </c>
      <c r="I11236">
        <v>16</v>
      </c>
      <c r="J11236">
        <v>1041</v>
      </c>
      <c r="K11236">
        <v>1</v>
      </c>
      <c r="L11236">
        <v>10</v>
      </c>
      <c r="M11236">
        <v>351</v>
      </c>
      <c r="N11236" t="s">
        <v>18</v>
      </c>
      <c r="O11236">
        <v>0</v>
      </c>
      <c r="P11236">
        <v>1810</v>
      </c>
    </row>
    <row r="11237" spans="1:16" x14ac:dyDescent="0.25">
      <c r="A11237" t="s">
        <v>16820</v>
      </c>
      <c r="B11237">
        <v>873</v>
      </c>
      <c r="C11237" s="3" t="str">
        <f>HYPERLINK("http://www.uniprot.org/uniprot/K7MPN4","tr|K7MPN4|K7MPN4_SOYBN")</f>
        <v>tr|K7MPN4|K7MPN4_SOYBN</v>
      </c>
      <c r="D11237" t="s">
        <v>28</v>
      </c>
      <c r="E11237">
        <v>58.55</v>
      </c>
      <c r="F11237">
        <v>304</v>
      </c>
      <c r="G11237">
        <v>126</v>
      </c>
      <c r="H11237">
        <v>15</v>
      </c>
      <c r="I11237">
        <v>1</v>
      </c>
      <c r="J11237">
        <v>867</v>
      </c>
      <c r="K11237">
        <v>1</v>
      </c>
      <c r="L11237">
        <v>294</v>
      </c>
      <c r="M11237">
        <v>597</v>
      </c>
      <c r="N11237" t="s">
        <v>18</v>
      </c>
      <c r="O11237" s="1">
        <v>5.3626400000000004E-93</v>
      </c>
      <c r="P11237">
        <v>888</v>
      </c>
    </row>
    <row r="11238" spans="1:16" x14ac:dyDescent="0.25">
      <c r="A11238" t="s">
        <v>16821</v>
      </c>
      <c r="B11238">
        <v>867</v>
      </c>
      <c r="C11238" s="3" t="str">
        <f>HYPERLINK("http://www.uniprot.org/uniprot/G7LA83","tr|G7LA83|G7LA83_MEDTR")</f>
        <v>tr|G7LA83|G7LA83_MEDTR</v>
      </c>
      <c r="D11238" t="s">
        <v>16822</v>
      </c>
      <c r="E11238">
        <v>74.48</v>
      </c>
      <c r="F11238">
        <v>290</v>
      </c>
      <c r="G11238">
        <v>74</v>
      </c>
      <c r="H11238">
        <v>2</v>
      </c>
      <c r="I11238">
        <v>1</v>
      </c>
      <c r="J11238">
        <v>864</v>
      </c>
      <c r="K11238">
        <v>1</v>
      </c>
      <c r="L11238">
        <v>1</v>
      </c>
      <c r="M11238">
        <v>290</v>
      </c>
      <c r="N11238" t="s">
        <v>18</v>
      </c>
      <c r="O11238" s="1">
        <v>9.9067299999999999E-116</v>
      </c>
      <c r="P11238">
        <v>1084</v>
      </c>
    </row>
    <row r="11239" spans="1:16" x14ac:dyDescent="0.25">
      <c r="A11239" t="s">
        <v>16823</v>
      </c>
      <c r="B11239">
        <v>1461</v>
      </c>
      <c r="C11239" s="3" t="str">
        <f>HYPERLINK("http://www.uniprot.org/uniprot/G7L730","tr|G7L730|G7L730_MEDTR")</f>
        <v>tr|G7L730|G7L730_MEDTR</v>
      </c>
      <c r="D11239" t="s">
        <v>16824</v>
      </c>
      <c r="E11239">
        <v>75.739999999999995</v>
      </c>
      <c r="F11239">
        <v>503</v>
      </c>
      <c r="G11239">
        <v>122</v>
      </c>
      <c r="H11239">
        <v>17</v>
      </c>
      <c r="I11239">
        <v>1</v>
      </c>
      <c r="J11239">
        <v>1458</v>
      </c>
      <c r="K11239">
        <v>1</v>
      </c>
      <c r="L11239">
        <v>1</v>
      </c>
      <c r="M11239">
        <v>502</v>
      </c>
      <c r="N11239" t="s">
        <v>18</v>
      </c>
      <c r="O11239">
        <v>0</v>
      </c>
      <c r="P11239">
        <v>1998</v>
      </c>
    </row>
    <row r="11240" spans="1:16" x14ac:dyDescent="0.25">
      <c r="A11240" t="s">
        <v>16825</v>
      </c>
      <c r="B11240">
        <v>1128</v>
      </c>
      <c r="C11240" s="3" t="str">
        <f>HYPERLINK("http://www.uniprot.org/uniprot/G7LFI2","tr|G7LFI2|G7LFI2_MEDTR")</f>
        <v>tr|G7LFI2|G7LFI2_MEDTR</v>
      </c>
      <c r="D11240" t="s">
        <v>9240</v>
      </c>
      <c r="E11240">
        <v>54.83</v>
      </c>
      <c r="F11240">
        <v>383</v>
      </c>
      <c r="G11240">
        <v>173</v>
      </c>
      <c r="H11240">
        <v>10</v>
      </c>
      <c r="I11240">
        <v>1</v>
      </c>
      <c r="J11240">
        <v>1119</v>
      </c>
      <c r="K11240">
        <v>1</v>
      </c>
      <c r="L11240">
        <v>1</v>
      </c>
      <c r="M11240">
        <v>379</v>
      </c>
      <c r="N11240" t="s">
        <v>18</v>
      </c>
      <c r="O11240" s="1">
        <v>3.2062000000000001E-113</v>
      </c>
      <c r="P11240">
        <v>1064</v>
      </c>
    </row>
    <row r="11241" spans="1:16" x14ac:dyDescent="0.25">
      <c r="A11241" t="s">
        <v>16826</v>
      </c>
      <c r="B11241">
        <v>1155</v>
      </c>
      <c r="C11241" s="3" t="str">
        <f>HYPERLINK("http://www.uniprot.org/uniprot/G7K0W5","tr|G7K0W5|G7K0W5_MEDTR")</f>
        <v>tr|G7K0W5|G7K0W5_MEDTR</v>
      </c>
      <c r="D11241" t="s">
        <v>16827</v>
      </c>
      <c r="E11241">
        <v>88.88</v>
      </c>
      <c r="F11241">
        <v>387</v>
      </c>
      <c r="G11241">
        <v>43</v>
      </c>
      <c r="H11241">
        <v>3</v>
      </c>
      <c r="I11241">
        <v>1</v>
      </c>
      <c r="J11241">
        <v>1152</v>
      </c>
      <c r="K11241">
        <v>1</v>
      </c>
      <c r="L11241">
        <v>1</v>
      </c>
      <c r="M11241">
        <v>380</v>
      </c>
      <c r="N11241" t="s">
        <v>18</v>
      </c>
      <c r="O11241">
        <v>0</v>
      </c>
      <c r="P11241">
        <v>1723</v>
      </c>
    </row>
    <row r="11242" spans="1:16" x14ac:dyDescent="0.25">
      <c r="A11242" t="s">
        <v>16828</v>
      </c>
      <c r="B11242">
        <v>1023</v>
      </c>
      <c r="C11242" s="3" t="str">
        <f>HYPERLINK("http://www.uniprot.org/uniprot/G7J8R9","tr|G7J8R9|G7J8R9_MEDTR")</f>
        <v>tr|G7J8R9|G7J8R9_MEDTR</v>
      </c>
      <c r="D11242" t="s">
        <v>16829</v>
      </c>
      <c r="E11242">
        <v>57.22</v>
      </c>
      <c r="F11242">
        <v>346</v>
      </c>
      <c r="G11242">
        <v>148</v>
      </c>
      <c r="H11242">
        <v>6</v>
      </c>
      <c r="I11242">
        <v>1</v>
      </c>
      <c r="J11242">
        <v>1020</v>
      </c>
      <c r="K11242">
        <v>1</v>
      </c>
      <c r="L11242">
        <v>1</v>
      </c>
      <c r="M11242">
        <v>340</v>
      </c>
      <c r="N11242" t="s">
        <v>18</v>
      </c>
      <c r="O11242" s="1">
        <v>6.1461400000000002E-97</v>
      </c>
      <c r="P11242">
        <v>923</v>
      </c>
    </row>
    <row r="11243" spans="1:16" x14ac:dyDescent="0.25">
      <c r="A11243" t="s">
        <v>16830</v>
      </c>
      <c r="B11243">
        <v>1602</v>
      </c>
      <c r="C11243" s="3" t="str">
        <f>HYPERLINK("http://www.uniprot.org/uniprot/I1KKF7","tr|I1KKF7|I1KKF7_SOYBN")</f>
        <v>tr|I1KKF7|I1KKF7_SOYBN</v>
      </c>
      <c r="D11243" t="s">
        <v>28</v>
      </c>
      <c r="E11243">
        <v>91.18</v>
      </c>
      <c r="F11243">
        <v>533</v>
      </c>
      <c r="G11243">
        <v>47</v>
      </c>
      <c r="H11243">
        <v>0</v>
      </c>
      <c r="I11243">
        <v>1</v>
      </c>
      <c r="J11243">
        <v>1599</v>
      </c>
      <c r="K11243">
        <v>1</v>
      </c>
      <c r="L11243">
        <v>1</v>
      </c>
      <c r="M11243">
        <v>533</v>
      </c>
      <c r="N11243" t="s">
        <v>18</v>
      </c>
      <c r="O11243">
        <v>0</v>
      </c>
      <c r="P11243">
        <v>2535</v>
      </c>
    </row>
    <row r="11244" spans="1:16" x14ac:dyDescent="0.25">
      <c r="A11244" t="s">
        <v>16831</v>
      </c>
      <c r="B11244">
        <v>3015</v>
      </c>
      <c r="C11244" s="3" t="str">
        <f>HYPERLINK("http://www.uniprot.org/uniprot/G7I6Q0","tr|G7I6Q0|G7I6Q0_MEDTR")</f>
        <v>tr|G7I6Q0|G7I6Q0_MEDTR</v>
      </c>
      <c r="D11244" t="s">
        <v>8113</v>
      </c>
      <c r="E11244">
        <v>77.36</v>
      </c>
      <c r="F11244">
        <v>813</v>
      </c>
      <c r="G11244">
        <v>184</v>
      </c>
      <c r="H11244">
        <v>27</v>
      </c>
      <c r="I11244">
        <v>655</v>
      </c>
      <c r="J11244">
        <v>3012</v>
      </c>
      <c r="K11244">
        <v>1</v>
      </c>
      <c r="L11244">
        <v>144</v>
      </c>
      <c r="M11244">
        <v>950</v>
      </c>
      <c r="N11244" t="s">
        <v>18</v>
      </c>
      <c r="O11244">
        <v>0</v>
      </c>
      <c r="P11244">
        <v>3162</v>
      </c>
    </row>
    <row r="11245" spans="1:16" x14ac:dyDescent="0.25">
      <c r="A11245" t="s">
        <v>16832</v>
      </c>
      <c r="B11245">
        <v>513</v>
      </c>
      <c r="C11245" s="3" t="str">
        <f>HYPERLINK("http://www.uniprot.org/uniprot/G7JK81","tr|G7JK81|G7JK81_MEDTR")</f>
        <v>tr|G7JK81|G7JK81_MEDTR</v>
      </c>
      <c r="D11245" t="s">
        <v>16833</v>
      </c>
      <c r="E11245">
        <v>74.56</v>
      </c>
      <c r="F11245">
        <v>173</v>
      </c>
      <c r="G11245">
        <v>44</v>
      </c>
      <c r="H11245">
        <v>3</v>
      </c>
      <c r="I11245">
        <v>1</v>
      </c>
      <c r="J11245">
        <v>510</v>
      </c>
      <c r="K11245">
        <v>1</v>
      </c>
      <c r="L11245">
        <v>1</v>
      </c>
      <c r="M11245">
        <v>172</v>
      </c>
      <c r="N11245" t="s">
        <v>18</v>
      </c>
      <c r="O11245" s="1">
        <v>3.0608399999999998E-63</v>
      </c>
      <c r="P11245">
        <v>627</v>
      </c>
    </row>
    <row r="11246" spans="1:16" x14ac:dyDescent="0.25">
      <c r="A11246" t="s">
        <v>16834</v>
      </c>
      <c r="B11246">
        <v>1512</v>
      </c>
      <c r="C11246" s="3" t="str">
        <f>HYPERLINK("http://www.uniprot.org/uniprot/I1KMF7","tr|I1KMF7|I1KMF7_SOYBN")</f>
        <v>tr|I1KMF7|I1KMF7_SOYBN</v>
      </c>
      <c r="D11246" t="s">
        <v>71</v>
      </c>
      <c r="E11246">
        <v>84.53</v>
      </c>
      <c r="F11246">
        <v>498</v>
      </c>
      <c r="G11246">
        <v>77</v>
      </c>
      <c r="H11246">
        <v>0</v>
      </c>
      <c r="I11246">
        <v>16</v>
      </c>
      <c r="J11246">
        <v>1509</v>
      </c>
      <c r="K11246">
        <v>1</v>
      </c>
      <c r="L11246">
        <v>2</v>
      </c>
      <c r="M11246">
        <v>499</v>
      </c>
      <c r="N11246" t="s">
        <v>18</v>
      </c>
      <c r="O11246">
        <v>0</v>
      </c>
      <c r="P11246">
        <v>2225</v>
      </c>
    </row>
    <row r="11247" spans="1:16" x14ac:dyDescent="0.25">
      <c r="A11247" t="s">
        <v>16835</v>
      </c>
      <c r="B11247">
        <v>1698</v>
      </c>
      <c r="C11247" s="3" t="str">
        <f>HYPERLINK("http://www.uniprot.org/uniprot/G7ILM1","tr|G7ILM1|G7ILM1_MEDTR")</f>
        <v>tr|G7ILM1|G7ILM1_MEDTR</v>
      </c>
      <c r="D11247" t="s">
        <v>16836</v>
      </c>
      <c r="E11247">
        <v>90.79</v>
      </c>
      <c r="F11247">
        <v>565</v>
      </c>
      <c r="G11247">
        <v>52</v>
      </c>
      <c r="H11247">
        <v>0</v>
      </c>
      <c r="I11247">
        <v>1</v>
      </c>
      <c r="J11247">
        <v>1695</v>
      </c>
      <c r="K11247">
        <v>1</v>
      </c>
      <c r="L11247">
        <v>3</v>
      </c>
      <c r="M11247">
        <v>566</v>
      </c>
      <c r="N11247" t="s">
        <v>18</v>
      </c>
      <c r="O11247">
        <v>0</v>
      </c>
      <c r="P11247">
        <v>2658</v>
      </c>
    </row>
    <row r="11248" spans="1:16" x14ac:dyDescent="0.25">
      <c r="A11248" t="s">
        <v>16837</v>
      </c>
      <c r="B11248">
        <v>456</v>
      </c>
      <c r="C11248" s="3" t="str">
        <f>HYPERLINK("http://www.uniprot.org/uniprot/G7IRI5","tr|G7IRI5|G7IRI5_MEDTR")</f>
        <v>tr|G7IRI5|G7IRI5_MEDTR</v>
      </c>
      <c r="D11248" t="s">
        <v>16838</v>
      </c>
      <c r="E11248">
        <v>43.79</v>
      </c>
      <c r="F11248">
        <v>137</v>
      </c>
      <c r="G11248">
        <v>77</v>
      </c>
      <c r="H11248">
        <v>1</v>
      </c>
      <c r="I11248">
        <v>46</v>
      </c>
      <c r="J11248">
        <v>453</v>
      </c>
      <c r="K11248">
        <v>1</v>
      </c>
      <c r="L11248">
        <v>15</v>
      </c>
      <c r="M11248">
        <v>139</v>
      </c>
      <c r="N11248" t="s">
        <v>18</v>
      </c>
      <c r="O11248" s="1">
        <v>1.4534499999999999E-17</v>
      </c>
      <c r="P11248">
        <v>233</v>
      </c>
    </row>
    <row r="11249" spans="1:16" x14ac:dyDescent="0.25">
      <c r="A11249" t="s">
        <v>16839</v>
      </c>
      <c r="B11249">
        <v>225</v>
      </c>
      <c r="C11249" s="3" t="str">
        <f>HYPERLINK("http://www.uniprot.org/uniprot/Q949L4","tr|Q949L4|Q949L4_CICAR")</f>
        <v>tr|Q949L4|Q949L4_CICAR</v>
      </c>
      <c r="D11249" t="s">
        <v>176</v>
      </c>
      <c r="E11249">
        <v>67.209999999999994</v>
      </c>
      <c r="F11249">
        <v>61</v>
      </c>
      <c r="G11249">
        <v>20</v>
      </c>
      <c r="H11249">
        <v>0</v>
      </c>
      <c r="I11249">
        <v>1</v>
      </c>
      <c r="J11249">
        <v>183</v>
      </c>
      <c r="K11249">
        <v>1</v>
      </c>
      <c r="L11249">
        <v>116</v>
      </c>
      <c r="M11249">
        <v>176</v>
      </c>
      <c r="N11249" t="s">
        <v>18</v>
      </c>
      <c r="O11249" s="1">
        <v>1.52988E-14</v>
      </c>
      <c r="P11249">
        <v>207</v>
      </c>
    </row>
    <row r="11250" spans="1:16" x14ac:dyDescent="0.25">
      <c r="A11250" t="s">
        <v>16840</v>
      </c>
      <c r="B11250">
        <v>408</v>
      </c>
      <c r="C11250" s="3" t="str">
        <f>HYPERLINK("http://www.uniprot.org/uniprot/I3S3D5","tr|I3S3D5|I3S3D5_LOTJA")</f>
        <v>tr|I3S3D5|I3S3D5_LOTJA</v>
      </c>
      <c r="D11250" t="s">
        <v>93</v>
      </c>
      <c r="E11250">
        <v>53.8</v>
      </c>
      <c r="F11250">
        <v>184</v>
      </c>
      <c r="G11250">
        <v>85</v>
      </c>
      <c r="H11250">
        <v>52</v>
      </c>
      <c r="I11250">
        <v>1</v>
      </c>
      <c r="J11250">
        <v>396</v>
      </c>
      <c r="K11250">
        <v>1</v>
      </c>
      <c r="L11250">
        <v>1</v>
      </c>
      <c r="M11250">
        <v>183</v>
      </c>
      <c r="N11250" t="s">
        <v>18</v>
      </c>
      <c r="O11250" s="1">
        <v>2.5790900000000002E-38</v>
      </c>
      <c r="P11250">
        <v>412</v>
      </c>
    </row>
    <row r="11251" spans="1:16" x14ac:dyDescent="0.25">
      <c r="A11251" t="s">
        <v>16841</v>
      </c>
      <c r="B11251">
        <v>930</v>
      </c>
      <c r="C11251" s="3" t="str">
        <f>HYPERLINK("http://www.uniprot.org/uniprot/K7M0I2","tr|K7M0I2|K7M0I2_SOYBN")</f>
        <v>tr|K7M0I2|K7M0I2_SOYBN</v>
      </c>
      <c r="D11251" t="s">
        <v>28</v>
      </c>
      <c r="E11251">
        <v>74.61</v>
      </c>
      <c r="F11251">
        <v>327</v>
      </c>
      <c r="G11251">
        <v>83</v>
      </c>
      <c r="H11251">
        <v>18</v>
      </c>
      <c r="I11251">
        <v>1</v>
      </c>
      <c r="J11251">
        <v>927</v>
      </c>
      <c r="K11251">
        <v>1</v>
      </c>
      <c r="L11251">
        <v>1</v>
      </c>
      <c r="M11251">
        <v>327</v>
      </c>
      <c r="N11251" t="s">
        <v>18</v>
      </c>
      <c r="O11251" s="1">
        <v>3.1368099999999998E-134</v>
      </c>
      <c r="P11251">
        <v>1244</v>
      </c>
    </row>
    <row r="11252" spans="1:16" x14ac:dyDescent="0.25">
      <c r="A11252" t="s">
        <v>16842</v>
      </c>
      <c r="B11252">
        <v>1167</v>
      </c>
      <c r="C11252" s="3" t="str">
        <f>HYPERLINK("http://www.uniprot.org/uniprot/G7KVC1","tr|G7KVC1|G7KVC1_MEDTR")</f>
        <v>tr|G7KVC1|G7KVC1_MEDTR</v>
      </c>
      <c r="D11252" t="s">
        <v>16843</v>
      </c>
      <c r="E11252">
        <v>69.56</v>
      </c>
      <c r="F11252">
        <v>391</v>
      </c>
      <c r="G11252">
        <v>119</v>
      </c>
      <c r="H11252">
        <v>6</v>
      </c>
      <c r="I11252">
        <v>1</v>
      </c>
      <c r="J11252">
        <v>1155</v>
      </c>
      <c r="K11252">
        <v>1</v>
      </c>
      <c r="L11252">
        <v>1</v>
      </c>
      <c r="M11252">
        <v>383</v>
      </c>
      <c r="N11252" t="s">
        <v>18</v>
      </c>
      <c r="O11252" s="1">
        <v>1.32007E-141</v>
      </c>
      <c r="P11252">
        <v>1309</v>
      </c>
    </row>
    <row r="11253" spans="1:16" x14ac:dyDescent="0.25">
      <c r="A11253" t="s">
        <v>16844</v>
      </c>
      <c r="B11253">
        <v>453</v>
      </c>
      <c r="C11253" s="3" t="str">
        <f>HYPERLINK("http://www.uniprot.org/uniprot/G7L5L0","tr|G7L5L0|G7L5L0_MEDTR")</f>
        <v>tr|G7L5L0|G7L5L0_MEDTR</v>
      </c>
      <c r="D11253" t="s">
        <v>16845</v>
      </c>
      <c r="E11253">
        <v>75.930000000000007</v>
      </c>
      <c r="F11253">
        <v>133</v>
      </c>
      <c r="G11253">
        <v>32</v>
      </c>
      <c r="H11253">
        <v>3</v>
      </c>
      <c r="I11253">
        <v>61</v>
      </c>
      <c r="J11253">
        <v>450</v>
      </c>
      <c r="K11253">
        <v>1</v>
      </c>
      <c r="L11253">
        <v>25</v>
      </c>
      <c r="M11253">
        <v>156</v>
      </c>
      <c r="N11253" t="s">
        <v>18</v>
      </c>
      <c r="O11253" s="1">
        <v>4.2103500000000001E-49</v>
      </c>
      <c r="P11253">
        <v>505</v>
      </c>
    </row>
    <row r="11254" spans="1:16" x14ac:dyDescent="0.25">
      <c r="A11254" t="s">
        <v>16846</v>
      </c>
      <c r="B11254">
        <v>3201</v>
      </c>
      <c r="C11254" s="3" t="str">
        <f>HYPERLINK("http://www.uniprot.org/uniprot/G7I651","tr|G7I651|G7I651_MEDTR")</f>
        <v>tr|G7I651|G7I651_MEDTR</v>
      </c>
      <c r="D11254" t="s">
        <v>16808</v>
      </c>
      <c r="E11254">
        <v>78.569999999999993</v>
      </c>
      <c r="F11254">
        <v>1069</v>
      </c>
      <c r="G11254">
        <v>229</v>
      </c>
      <c r="H11254">
        <v>3</v>
      </c>
      <c r="I11254">
        <v>1</v>
      </c>
      <c r="J11254">
        <v>3198</v>
      </c>
      <c r="K11254">
        <v>1</v>
      </c>
      <c r="L11254">
        <v>997</v>
      </c>
      <c r="M11254">
        <v>2047</v>
      </c>
      <c r="N11254" t="s">
        <v>18</v>
      </c>
      <c r="O11254">
        <v>0</v>
      </c>
      <c r="P11254">
        <v>4268</v>
      </c>
    </row>
    <row r="11255" spans="1:16" x14ac:dyDescent="0.25">
      <c r="A11255" t="s">
        <v>16847</v>
      </c>
      <c r="B11255">
        <v>1884</v>
      </c>
      <c r="C11255" s="3" t="str">
        <f>HYPERLINK("http://www.uniprot.org/uniprot/G7I2P3","tr|G7I2P3|G7I2P3_MEDTR")</f>
        <v>tr|G7I2P3|G7I2P3_MEDTR</v>
      </c>
      <c r="D11255" t="s">
        <v>16848</v>
      </c>
      <c r="E11255">
        <v>76.94</v>
      </c>
      <c r="F11255">
        <v>629</v>
      </c>
      <c r="G11255">
        <v>145</v>
      </c>
      <c r="H11255">
        <v>2</v>
      </c>
      <c r="I11255">
        <v>1</v>
      </c>
      <c r="J11255">
        <v>1881</v>
      </c>
      <c r="K11255">
        <v>1</v>
      </c>
      <c r="L11255">
        <v>3</v>
      </c>
      <c r="M11255">
        <v>627</v>
      </c>
      <c r="N11255" t="s">
        <v>18</v>
      </c>
      <c r="O11255">
        <v>0</v>
      </c>
      <c r="P11255">
        <v>2473</v>
      </c>
    </row>
    <row r="11256" spans="1:16" x14ac:dyDescent="0.25">
      <c r="A11256" t="s">
        <v>16849</v>
      </c>
      <c r="B11256">
        <v>636</v>
      </c>
      <c r="C11256" s="3" t="str">
        <f>HYPERLINK("http://www.uniprot.org/uniprot/I1JG49","tr|I1JG49|I1JG49_SOYBN")</f>
        <v>tr|I1JG49|I1JG49_SOYBN</v>
      </c>
      <c r="D11256" t="s">
        <v>28</v>
      </c>
      <c r="E11256">
        <v>76.77</v>
      </c>
      <c r="F11256">
        <v>211</v>
      </c>
      <c r="G11256">
        <v>49</v>
      </c>
      <c r="H11256">
        <v>0</v>
      </c>
      <c r="I11256">
        <v>1</v>
      </c>
      <c r="J11256">
        <v>633</v>
      </c>
      <c r="K11256">
        <v>1</v>
      </c>
      <c r="L11256">
        <v>218</v>
      </c>
      <c r="M11256">
        <v>422</v>
      </c>
      <c r="N11256" t="s">
        <v>18</v>
      </c>
      <c r="O11256" s="1">
        <v>2.2514400000000001E-79</v>
      </c>
      <c r="P11256">
        <v>768</v>
      </c>
    </row>
    <row r="11257" spans="1:16" x14ac:dyDescent="0.25">
      <c r="A11257" t="s">
        <v>16850</v>
      </c>
      <c r="B11257">
        <v>1452</v>
      </c>
      <c r="C11257" s="3" t="str">
        <f>HYPERLINK("http://www.uniprot.org/uniprot/G7I3R9","tr|G7I3R9|G7I3R9_MEDTR")</f>
        <v>tr|G7I3R9|G7I3R9_MEDTR</v>
      </c>
      <c r="D11257" t="s">
        <v>16851</v>
      </c>
      <c r="E11257">
        <v>94.4</v>
      </c>
      <c r="F11257">
        <v>483</v>
      </c>
      <c r="G11257">
        <v>27</v>
      </c>
      <c r="H11257">
        <v>0</v>
      </c>
      <c r="I11257">
        <v>1</v>
      </c>
      <c r="J11257">
        <v>1449</v>
      </c>
      <c r="K11257">
        <v>1</v>
      </c>
      <c r="L11257">
        <v>8</v>
      </c>
      <c r="M11257">
        <v>490</v>
      </c>
      <c r="N11257" t="s">
        <v>18</v>
      </c>
      <c r="O11257">
        <v>0</v>
      </c>
      <c r="P11257">
        <v>2447</v>
      </c>
    </row>
    <row r="11258" spans="1:16" x14ac:dyDescent="0.25">
      <c r="A11258" t="s">
        <v>16852</v>
      </c>
      <c r="B11258">
        <v>963</v>
      </c>
      <c r="C11258" s="3" t="str">
        <f>HYPERLINK("http://www.uniprot.org/uniprot/I1KBR6","tr|I1KBR6|I1KBR6_SOYBN")</f>
        <v>tr|I1KBR6|I1KBR6_SOYBN</v>
      </c>
      <c r="D11258" t="s">
        <v>28</v>
      </c>
      <c r="E11258">
        <v>90.72</v>
      </c>
      <c r="F11258">
        <v>302</v>
      </c>
      <c r="G11258">
        <v>28</v>
      </c>
      <c r="H11258">
        <v>0</v>
      </c>
      <c r="I11258">
        <v>1</v>
      </c>
      <c r="J11258">
        <v>906</v>
      </c>
      <c r="K11258">
        <v>1</v>
      </c>
      <c r="L11258">
        <v>1</v>
      </c>
      <c r="M11258">
        <v>302</v>
      </c>
      <c r="N11258" t="s">
        <v>18</v>
      </c>
      <c r="O11258" s="1">
        <v>3.5582699999999999E-152</v>
      </c>
      <c r="P11258">
        <v>1399</v>
      </c>
    </row>
    <row r="11259" spans="1:16" x14ac:dyDescent="0.25">
      <c r="A11259" t="s">
        <v>16853</v>
      </c>
      <c r="B11259">
        <v>1068</v>
      </c>
      <c r="C11259" s="3" t="str">
        <f>HYPERLINK("http://www.uniprot.org/uniprot/G7J3R0","tr|G7J3R0|G7J3R0_MEDTR")</f>
        <v>tr|G7J3R0|G7J3R0_MEDTR</v>
      </c>
      <c r="D11259" t="s">
        <v>16854</v>
      </c>
      <c r="E11259">
        <v>66.47</v>
      </c>
      <c r="F11259">
        <v>352</v>
      </c>
      <c r="G11259">
        <v>118</v>
      </c>
      <c r="H11259">
        <v>1</v>
      </c>
      <c r="I11259">
        <v>1</v>
      </c>
      <c r="J11259">
        <v>1053</v>
      </c>
      <c r="K11259">
        <v>1</v>
      </c>
      <c r="L11259">
        <v>10</v>
      </c>
      <c r="M11259">
        <v>330</v>
      </c>
      <c r="N11259" t="s">
        <v>18</v>
      </c>
      <c r="O11259" s="1">
        <v>2.57878E-125</v>
      </c>
      <c r="P11259">
        <v>1168</v>
      </c>
    </row>
    <row r="11260" spans="1:16" x14ac:dyDescent="0.25">
      <c r="A11260" t="s">
        <v>16855</v>
      </c>
      <c r="B11260">
        <v>1443</v>
      </c>
      <c r="C11260" s="3" t="str">
        <f>HYPERLINK("http://www.uniprot.org/uniprot/I1KXZ0","tr|I1KXZ0|I1KXZ0_SOYBN")</f>
        <v>tr|I1KXZ0|I1KXZ0_SOYBN</v>
      </c>
      <c r="D11260" t="s">
        <v>117</v>
      </c>
      <c r="E11260">
        <v>87.5</v>
      </c>
      <c r="F11260">
        <v>48</v>
      </c>
      <c r="G11260">
        <v>6</v>
      </c>
      <c r="H11260">
        <v>0</v>
      </c>
      <c r="I11260">
        <v>1</v>
      </c>
      <c r="J11260">
        <v>144</v>
      </c>
      <c r="K11260">
        <v>1</v>
      </c>
      <c r="L11260">
        <v>1</v>
      </c>
      <c r="M11260">
        <v>48</v>
      </c>
      <c r="N11260" t="s">
        <v>18</v>
      </c>
      <c r="O11260" s="1">
        <v>3.3550899999999999E-15</v>
      </c>
      <c r="P11260">
        <v>220</v>
      </c>
    </row>
    <row r="11261" spans="1:16" x14ac:dyDescent="0.25">
      <c r="A11261" t="s">
        <v>16856</v>
      </c>
      <c r="B11261">
        <v>825</v>
      </c>
      <c r="C11261" s="3" t="str">
        <f>HYPERLINK("http://www.uniprot.org/uniprot/I3SI52","tr|I3SI52|I3SI52_LOTJA")</f>
        <v>tr|I3SI52|I3SI52_LOTJA</v>
      </c>
      <c r="D11261" t="s">
        <v>93</v>
      </c>
      <c r="E11261">
        <v>81.88</v>
      </c>
      <c r="F11261">
        <v>276</v>
      </c>
      <c r="G11261">
        <v>50</v>
      </c>
      <c r="H11261">
        <v>2</v>
      </c>
      <c r="I11261">
        <v>1</v>
      </c>
      <c r="J11261">
        <v>822</v>
      </c>
      <c r="K11261">
        <v>1</v>
      </c>
      <c r="L11261">
        <v>1</v>
      </c>
      <c r="M11261">
        <v>276</v>
      </c>
      <c r="N11261" t="s">
        <v>18</v>
      </c>
      <c r="O11261" s="1">
        <v>1.82337E-124</v>
      </c>
      <c r="P11261">
        <v>1159</v>
      </c>
    </row>
    <row r="11262" spans="1:16" x14ac:dyDescent="0.25">
      <c r="A11262" t="s">
        <v>16857</v>
      </c>
      <c r="B11262">
        <v>1791</v>
      </c>
      <c r="C11262" s="3" t="str">
        <f>HYPERLINK("http://www.uniprot.org/uniprot/K7MWB7","tr|K7MWB7|K7MWB7_SOYBN")</f>
        <v>tr|K7MWB7|K7MWB7_SOYBN</v>
      </c>
      <c r="D11262" t="s">
        <v>28</v>
      </c>
      <c r="E11262">
        <v>89.87</v>
      </c>
      <c r="F11262">
        <v>573</v>
      </c>
      <c r="G11262">
        <v>58</v>
      </c>
      <c r="H11262">
        <v>2</v>
      </c>
      <c r="I11262">
        <v>1</v>
      </c>
      <c r="J11262">
        <v>1713</v>
      </c>
      <c r="K11262">
        <v>1</v>
      </c>
      <c r="L11262">
        <v>66</v>
      </c>
      <c r="M11262">
        <v>638</v>
      </c>
      <c r="N11262" t="s">
        <v>18</v>
      </c>
      <c r="O11262">
        <v>0</v>
      </c>
      <c r="P11262">
        <v>2684</v>
      </c>
    </row>
    <row r="11263" spans="1:16" x14ac:dyDescent="0.25">
      <c r="A11263" t="s">
        <v>16858</v>
      </c>
      <c r="B11263">
        <v>195</v>
      </c>
      <c r="C11263" s="3" t="str">
        <f>HYPERLINK("http://www.uniprot.org/uniprot/B9RAU5","tr|B9RAU5|B9RAU5_RICCO")</f>
        <v>tr|B9RAU5|B9RAU5_RICCO</v>
      </c>
      <c r="D11263" t="s">
        <v>16859</v>
      </c>
      <c r="E11263">
        <v>70.37</v>
      </c>
      <c r="F11263">
        <v>54</v>
      </c>
      <c r="G11263">
        <v>16</v>
      </c>
      <c r="H11263">
        <v>0</v>
      </c>
      <c r="I11263">
        <v>31</v>
      </c>
      <c r="J11263">
        <v>192</v>
      </c>
      <c r="K11263">
        <v>1</v>
      </c>
      <c r="L11263">
        <v>664</v>
      </c>
      <c r="M11263">
        <v>717</v>
      </c>
      <c r="N11263" t="s">
        <v>18</v>
      </c>
      <c r="O11263" s="1">
        <v>9.8908800000000006E-14</v>
      </c>
      <c r="P11263">
        <v>200</v>
      </c>
    </row>
    <row r="11264" spans="1:16" x14ac:dyDescent="0.25">
      <c r="A11264" t="s">
        <v>16860</v>
      </c>
      <c r="B11264">
        <v>657</v>
      </c>
      <c r="C11264" s="3" t="str">
        <f>HYPERLINK("http://www.uniprot.org/uniprot/A5AEG4","tr|A5AEG4|A5AEG4_VITVI")</f>
        <v>tr|A5AEG4|A5AEG4_VITVI</v>
      </c>
      <c r="D11264" t="s">
        <v>2698</v>
      </c>
      <c r="E11264">
        <v>73.7</v>
      </c>
      <c r="F11264">
        <v>213</v>
      </c>
      <c r="G11264">
        <v>56</v>
      </c>
      <c r="H11264">
        <v>0</v>
      </c>
      <c r="I11264">
        <v>1</v>
      </c>
      <c r="J11264">
        <v>639</v>
      </c>
      <c r="K11264">
        <v>1</v>
      </c>
      <c r="L11264">
        <v>120</v>
      </c>
      <c r="M11264">
        <v>332</v>
      </c>
      <c r="N11264" t="s">
        <v>18</v>
      </c>
      <c r="O11264" s="1">
        <v>1.4171499999999999E-87</v>
      </c>
      <c r="P11264">
        <v>839</v>
      </c>
    </row>
    <row r="11265" spans="1:16" x14ac:dyDescent="0.25">
      <c r="A11265" t="s">
        <v>16861</v>
      </c>
      <c r="B11265">
        <v>1383</v>
      </c>
      <c r="C11265" s="3" t="str">
        <f>HYPERLINK("http://www.uniprot.org/uniprot/G7L735","tr|G7L735|G7L735_MEDTR")</f>
        <v>tr|G7L735|G7L735_MEDTR</v>
      </c>
      <c r="D11265" t="s">
        <v>16862</v>
      </c>
      <c r="E11265">
        <v>85.93</v>
      </c>
      <c r="F11265">
        <v>462</v>
      </c>
      <c r="G11265">
        <v>65</v>
      </c>
      <c r="H11265">
        <v>2</v>
      </c>
      <c r="I11265">
        <v>1</v>
      </c>
      <c r="J11265">
        <v>1380</v>
      </c>
      <c r="K11265">
        <v>1</v>
      </c>
      <c r="L11265">
        <v>1</v>
      </c>
      <c r="M11265">
        <v>461</v>
      </c>
      <c r="N11265" t="s">
        <v>18</v>
      </c>
      <c r="O11265">
        <v>0</v>
      </c>
      <c r="P11265">
        <v>2055</v>
      </c>
    </row>
    <row r="11266" spans="1:16" x14ac:dyDescent="0.25">
      <c r="A11266" t="s">
        <v>16863</v>
      </c>
      <c r="B11266">
        <v>1278</v>
      </c>
      <c r="C11266" s="3" t="str">
        <f>HYPERLINK("http://www.uniprot.org/uniprot/G7I2F3","tr|G7I2F3|G7I2F3_MEDTR")</f>
        <v>tr|G7I2F3|G7I2F3_MEDTR</v>
      </c>
      <c r="D11266" t="s">
        <v>257</v>
      </c>
      <c r="E11266">
        <v>34.46</v>
      </c>
      <c r="F11266">
        <v>206</v>
      </c>
      <c r="G11266">
        <v>135</v>
      </c>
      <c r="H11266">
        <v>0</v>
      </c>
      <c r="I11266">
        <v>487</v>
      </c>
      <c r="J11266">
        <v>1104</v>
      </c>
      <c r="K11266">
        <v>1</v>
      </c>
      <c r="L11266">
        <v>93</v>
      </c>
      <c r="M11266">
        <v>269</v>
      </c>
      <c r="N11266" t="s">
        <v>18</v>
      </c>
      <c r="O11266" s="1">
        <v>2.7697099999999999E-20</v>
      </c>
      <c r="P11266">
        <v>244</v>
      </c>
    </row>
    <row r="11267" spans="1:16" x14ac:dyDescent="0.25">
      <c r="A11267" t="s">
        <v>16864</v>
      </c>
      <c r="B11267">
        <v>633</v>
      </c>
      <c r="C11267" s="3" t="str">
        <f>HYPERLINK("http://www.uniprot.org/uniprot/B7FGJ5","tr|B7FGJ5|B7FGJ5_MEDTR")</f>
        <v>tr|B7FGJ5|B7FGJ5_MEDTR</v>
      </c>
      <c r="D11267" t="s">
        <v>22</v>
      </c>
      <c r="E11267">
        <v>45.23</v>
      </c>
      <c r="F11267">
        <v>210</v>
      </c>
      <c r="G11267">
        <v>115</v>
      </c>
      <c r="H11267">
        <v>0</v>
      </c>
      <c r="I11267">
        <v>1</v>
      </c>
      <c r="J11267">
        <v>630</v>
      </c>
      <c r="K11267">
        <v>1</v>
      </c>
      <c r="L11267">
        <v>1</v>
      </c>
      <c r="M11267">
        <v>168</v>
      </c>
      <c r="N11267" t="s">
        <v>18</v>
      </c>
      <c r="O11267" s="1">
        <v>1.11493E-38</v>
      </c>
      <c r="P11267">
        <v>417</v>
      </c>
    </row>
    <row r="11268" spans="1:16" x14ac:dyDescent="0.25">
      <c r="A11268" t="s">
        <v>16865</v>
      </c>
      <c r="B11268">
        <v>759</v>
      </c>
      <c r="C11268" s="3" t="str">
        <f>HYPERLINK("http://www.uniprot.org/uniprot/I1KKF8","tr|I1KKF8|I1KKF8_SOYBN")</f>
        <v>tr|I1KKF8|I1KKF8_SOYBN</v>
      </c>
      <c r="D11268" t="s">
        <v>28</v>
      </c>
      <c r="E11268">
        <v>61.02</v>
      </c>
      <c r="F11268">
        <v>254</v>
      </c>
      <c r="G11268">
        <v>99</v>
      </c>
      <c r="H11268">
        <v>2</v>
      </c>
      <c r="I11268">
        <v>1</v>
      </c>
      <c r="J11268">
        <v>756</v>
      </c>
      <c r="K11268">
        <v>1</v>
      </c>
      <c r="L11268">
        <v>41</v>
      </c>
      <c r="M11268">
        <v>291</v>
      </c>
      <c r="N11268" t="s">
        <v>18</v>
      </c>
      <c r="O11268" s="1">
        <v>3.6047799999999999E-73</v>
      </c>
      <c r="P11268">
        <v>716</v>
      </c>
    </row>
    <row r="11269" spans="1:16" x14ac:dyDescent="0.25">
      <c r="A11269" t="s">
        <v>16866</v>
      </c>
      <c r="B11269">
        <v>768</v>
      </c>
      <c r="C11269" s="3" t="str">
        <f>HYPERLINK("http://www.uniprot.org/uniprot/G7I6Q0","tr|G7I6Q0|G7I6Q0_MEDTR")</f>
        <v>tr|G7I6Q0|G7I6Q0_MEDTR</v>
      </c>
      <c r="D11269" t="s">
        <v>8113</v>
      </c>
      <c r="E11269">
        <v>83.6</v>
      </c>
      <c r="F11269">
        <v>183</v>
      </c>
      <c r="G11269">
        <v>30</v>
      </c>
      <c r="H11269">
        <v>0</v>
      </c>
      <c r="I11269">
        <v>178</v>
      </c>
      <c r="J11269">
        <v>726</v>
      </c>
      <c r="K11269">
        <v>1</v>
      </c>
      <c r="L11269">
        <v>864</v>
      </c>
      <c r="M11269">
        <v>1046</v>
      </c>
      <c r="N11269" t="s">
        <v>18</v>
      </c>
      <c r="O11269" s="1">
        <v>6.3003800000000003E-81</v>
      </c>
      <c r="P11269">
        <v>783</v>
      </c>
    </row>
    <row r="11270" spans="1:16" x14ac:dyDescent="0.25">
      <c r="A11270" t="s">
        <v>16867</v>
      </c>
      <c r="B11270">
        <v>912</v>
      </c>
      <c r="C11270" s="3" t="str">
        <f>HYPERLINK("http://www.uniprot.org/uniprot/G7JK82","tr|G7JK82|G7JK82_MEDTR")</f>
        <v>tr|G7JK82|G7JK82_MEDTR</v>
      </c>
      <c r="D11270" t="s">
        <v>16868</v>
      </c>
      <c r="E11270">
        <v>91.08</v>
      </c>
      <c r="F11270">
        <v>303</v>
      </c>
      <c r="G11270">
        <v>27</v>
      </c>
      <c r="H11270">
        <v>0</v>
      </c>
      <c r="I11270">
        <v>1</v>
      </c>
      <c r="J11270">
        <v>909</v>
      </c>
      <c r="K11270">
        <v>1</v>
      </c>
      <c r="L11270">
        <v>1</v>
      </c>
      <c r="M11270">
        <v>303</v>
      </c>
      <c r="N11270" t="s">
        <v>18</v>
      </c>
      <c r="O11270" s="1">
        <v>1.29906E-169</v>
      </c>
      <c r="P11270">
        <v>1549</v>
      </c>
    </row>
    <row r="11271" spans="1:16" x14ac:dyDescent="0.25">
      <c r="A11271" t="s">
        <v>16869</v>
      </c>
      <c r="B11271">
        <v>636</v>
      </c>
      <c r="C11271" s="3" t="str">
        <f>HYPERLINK("http://www.uniprot.org/uniprot/I3T547","tr|I3T547|I3T547_MEDTR")</f>
        <v>tr|I3T547|I3T547_MEDTR</v>
      </c>
      <c r="D11271" t="s">
        <v>22</v>
      </c>
      <c r="E11271">
        <v>67.77</v>
      </c>
      <c r="F11271">
        <v>211</v>
      </c>
      <c r="G11271">
        <v>68</v>
      </c>
      <c r="H11271">
        <v>0</v>
      </c>
      <c r="I11271">
        <v>1</v>
      </c>
      <c r="J11271">
        <v>633</v>
      </c>
      <c r="K11271">
        <v>1</v>
      </c>
      <c r="L11271">
        <v>48</v>
      </c>
      <c r="M11271">
        <v>216</v>
      </c>
      <c r="N11271" t="s">
        <v>18</v>
      </c>
      <c r="O11271" s="1">
        <v>2.84808E-74</v>
      </c>
      <c r="P11271">
        <v>724</v>
      </c>
    </row>
    <row r="11272" spans="1:16" x14ac:dyDescent="0.25">
      <c r="A11272" t="s">
        <v>16870</v>
      </c>
      <c r="B11272">
        <v>1809</v>
      </c>
      <c r="C11272" s="3" t="str">
        <f>HYPERLINK("http://www.uniprot.org/uniprot/G7ILM2","tr|G7ILM2|G7ILM2_MEDTR")</f>
        <v>tr|G7ILM2|G7ILM2_MEDTR</v>
      </c>
      <c r="D11272" t="s">
        <v>16871</v>
      </c>
      <c r="E11272">
        <v>83.88</v>
      </c>
      <c r="F11272">
        <v>602</v>
      </c>
      <c r="G11272">
        <v>97</v>
      </c>
      <c r="H11272">
        <v>5</v>
      </c>
      <c r="I11272">
        <v>7</v>
      </c>
      <c r="J11272">
        <v>1797</v>
      </c>
      <c r="K11272">
        <v>1</v>
      </c>
      <c r="L11272">
        <v>2</v>
      </c>
      <c r="M11272">
        <v>602</v>
      </c>
      <c r="N11272" t="s">
        <v>18</v>
      </c>
      <c r="O11272">
        <v>0</v>
      </c>
      <c r="P11272">
        <v>2602</v>
      </c>
    </row>
    <row r="11273" spans="1:16" x14ac:dyDescent="0.25">
      <c r="A11273" t="s">
        <v>16872</v>
      </c>
      <c r="B11273">
        <v>4077</v>
      </c>
      <c r="C11273" s="3" t="str">
        <f>HYPERLINK("http://www.uniprot.org/uniprot/G7IRI6","tr|G7IRI6|G7IRI6_MEDTR")</f>
        <v>tr|G7IRI6|G7IRI6_MEDTR</v>
      </c>
      <c r="D11273" t="s">
        <v>16873</v>
      </c>
      <c r="E11273">
        <v>82</v>
      </c>
      <c r="F11273">
        <v>1367</v>
      </c>
      <c r="G11273">
        <v>246</v>
      </c>
      <c r="H11273">
        <v>9</v>
      </c>
      <c r="I11273">
        <v>1</v>
      </c>
      <c r="J11273">
        <v>4074</v>
      </c>
      <c r="K11273">
        <v>1</v>
      </c>
      <c r="L11273">
        <v>1</v>
      </c>
      <c r="M11273">
        <v>1364</v>
      </c>
      <c r="N11273" t="s">
        <v>18</v>
      </c>
      <c r="O11273">
        <v>0</v>
      </c>
      <c r="P11273">
        <v>5547</v>
      </c>
    </row>
    <row r="11274" spans="1:16" x14ac:dyDescent="0.25">
      <c r="A11274" t="s">
        <v>16874</v>
      </c>
      <c r="B11274">
        <v>795</v>
      </c>
      <c r="C11274" s="3" t="str">
        <f>HYPERLINK("http://www.uniprot.org/uniprot/G7IIP1","tr|G7IIP1|G7IIP1_MEDTR")</f>
        <v>tr|G7IIP1|G7IIP1_MEDTR</v>
      </c>
      <c r="D11274" t="s">
        <v>16875</v>
      </c>
      <c r="E11274">
        <v>89.84</v>
      </c>
      <c r="F11274">
        <v>266</v>
      </c>
      <c r="G11274">
        <v>27</v>
      </c>
      <c r="H11274">
        <v>3</v>
      </c>
      <c r="I11274">
        <v>1</v>
      </c>
      <c r="J11274">
        <v>789</v>
      </c>
      <c r="K11274">
        <v>1</v>
      </c>
      <c r="L11274">
        <v>1</v>
      </c>
      <c r="M11274">
        <v>266</v>
      </c>
      <c r="N11274" t="s">
        <v>18</v>
      </c>
      <c r="O11274" s="1">
        <v>1.2843700000000001E-140</v>
      </c>
      <c r="P11274">
        <v>1298</v>
      </c>
    </row>
    <row r="11275" spans="1:16" x14ac:dyDescent="0.25">
      <c r="A11275" t="s">
        <v>16876</v>
      </c>
      <c r="B11275">
        <v>2418</v>
      </c>
      <c r="C11275" s="3" t="str">
        <f>HYPERLINK("http://www.uniprot.org/uniprot/K7MW27","tr|K7MW27|K7MW27_SOYBN")</f>
        <v>tr|K7MW27|K7MW27_SOYBN</v>
      </c>
      <c r="D11275" t="s">
        <v>28</v>
      </c>
      <c r="E11275">
        <v>74.349999999999994</v>
      </c>
      <c r="F11275">
        <v>815</v>
      </c>
      <c r="G11275">
        <v>209</v>
      </c>
      <c r="H11275">
        <v>11</v>
      </c>
      <c r="I11275">
        <v>1</v>
      </c>
      <c r="J11275">
        <v>2412</v>
      </c>
      <c r="K11275">
        <v>1</v>
      </c>
      <c r="L11275">
        <v>1</v>
      </c>
      <c r="M11275">
        <v>805</v>
      </c>
      <c r="N11275" t="s">
        <v>18</v>
      </c>
      <c r="O11275">
        <v>0</v>
      </c>
      <c r="P11275">
        <v>3123</v>
      </c>
    </row>
    <row r="11276" spans="1:16" x14ac:dyDescent="0.25">
      <c r="A11276" t="s">
        <v>16877</v>
      </c>
      <c r="B11276">
        <v>2058</v>
      </c>
      <c r="C11276" s="3" t="str">
        <f>HYPERLINK("http://www.uniprot.org/uniprot/K7LFT8","tr|K7LFT8|K7LFT8_SOYBN")</f>
        <v>tr|K7LFT8|K7LFT8_SOYBN</v>
      </c>
      <c r="D11276" t="s">
        <v>28</v>
      </c>
      <c r="E11276">
        <v>80.12</v>
      </c>
      <c r="F11276">
        <v>654</v>
      </c>
      <c r="G11276">
        <v>130</v>
      </c>
      <c r="H11276">
        <v>1</v>
      </c>
      <c r="I11276">
        <v>97</v>
      </c>
      <c r="J11276">
        <v>2055</v>
      </c>
      <c r="K11276">
        <v>1</v>
      </c>
      <c r="L11276">
        <v>40</v>
      </c>
      <c r="M11276">
        <v>693</v>
      </c>
      <c r="N11276" t="s">
        <v>18</v>
      </c>
      <c r="O11276">
        <v>0</v>
      </c>
      <c r="P11276">
        <v>2814</v>
      </c>
    </row>
    <row r="11277" spans="1:16" x14ac:dyDescent="0.25">
      <c r="A11277" t="s">
        <v>16878</v>
      </c>
      <c r="B11277">
        <v>2487</v>
      </c>
      <c r="C11277" s="3" t="str">
        <f>HYPERLINK("http://www.uniprot.org/uniprot/K7L1V4","tr|K7L1V4|K7L1V4_SOYBN")</f>
        <v>tr|K7L1V4|K7L1V4_SOYBN</v>
      </c>
      <c r="D11277" t="s">
        <v>28</v>
      </c>
      <c r="E11277">
        <v>73.349999999999994</v>
      </c>
      <c r="F11277">
        <v>852</v>
      </c>
      <c r="G11277">
        <v>227</v>
      </c>
      <c r="H11277">
        <v>45</v>
      </c>
      <c r="I11277">
        <v>1</v>
      </c>
      <c r="J11277">
        <v>2421</v>
      </c>
      <c r="K11277">
        <v>1</v>
      </c>
      <c r="L11277">
        <v>1</v>
      </c>
      <c r="M11277">
        <v>851</v>
      </c>
      <c r="N11277" t="s">
        <v>18</v>
      </c>
      <c r="O11277">
        <v>0</v>
      </c>
      <c r="P11277">
        <v>3082</v>
      </c>
    </row>
    <row r="11278" spans="1:16" x14ac:dyDescent="0.25">
      <c r="A11278" t="s">
        <v>16879</v>
      </c>
      <c r="B11278">
        <v>441</v>
      </c>
      <c r="C11278" s="3" t="str">
        <f>HYPERLINK("http://www.uniprot.org/uniprot/G7KVC2","tr|G7KVC2|G7KVC2_MEDTR")</f>
        <v>tr|G7KVC2|G7KVC2_MEDTR</v>
      </c>
      <c r="D11278" t="s">
        <v>16739</v>
      </c>
      <c r="E11278">
        <v>68.180000000000007</v>
      </c>
      <c r="F11278">
        <v>154</v>
      </c>
      <c r="G11278">
        <v>49</v>
      </c>
      <c r="H11278">
        <v>8</v>
      </c>
      <c r="I11278">
        <v>1</v>
      </c>
      <c r="J11278">
        <v>438</v>
      </c>
      <c r="K11278">
        <v>1</v>
      </c>
      <c r="L11278">
        <v>38</v>
      </c>
      <c r="M11278">
        <v>190</v>
      </c>
      <c r="N11278" t="s">
        <v>18</v>
      </c>
      <c r="O11278" s="1">
        <v>1.3343299999999999E-50</v>
      </c>
      <c r="P11278">
        <v>518</v>
      </c>
    </row>
    <row r="11279" spans="1:16" x14ac:dyDescent="0.25">
      <c r="A11279" t="s">
        <v>16880</v>
      </c>
      <c r="B11279">
        <v>348</v>
      </c>
      <c r="C11279" s="3" t="str">
        <f>HYPERLINK("http://www.uniprot.org/uniprot/B0L632","tr|B0L632|B0L632_CICAR")</f>
        <v>tr|B0L632|B0L632_CICAR</v>
      </c>
      <c r="D11279" t="s">
        <v>16881</v>
      </c>
      <c r="E11279">
        <v>100</v>
      </c>
      <c r="F11279">
        <v>86</v>
      </c>
      <c r="G11279">
        <v>0</v>
      </c>
      <c r="H11279">
        <v>0</v>
      </c>
      <c r="I11279">
        <v>76</v>
      </c>
      <c r="J11279">
        <v>333</v>
      </c>
      <c r="K11279">
        <v>1</v>
      </c>
      <c r="L11279">
        <v>11</v>
      </c>
      <c r="M11279">
        <v>96</v>
      </c>
      <c r="N11279" t="s">
        <v>18</v>
      </c>
      <c r="O11279" s="1">
        <v>9.0423600000000009E-44</v>
      </c>
      <c r="P11279">
        <v>459</v>
      </c>
    </row>
    <row r="11280" spans="1:16" x14ac:dyDescent="0.25">
      <c r="A11280" t="s">
        <v>16882</v>
      </c>
      <c r="B11280">
        <v>2961</v>
      </c>
      <c r="C11280" s="3" t="str">
        <f>HYPERLINK("http://www.uniprot.org/uniprot/G7I5N5","tr|G7I5N5|G7I5N5_MEDTR")</f>
        <v>tr|G7I5N5|G7I5N5_MEDTR</v>
      </c>
      <c r="D11280" t="s">
        <v>16883</v>
      </c>
      <c r="E11280">
        <v>96.55</v>
      </c>
      <c r="F11280">
        <v>986</v>
      </c>
      <c r="G11280">
        <v>34</v>
      </c>
      <c r="H11280">
        <v>0</v>
      </c>
      <c r="I11280">
        <v>1</v>
      </c>
      <c r="J11280">
        <v>2958</v>
      </c>
      <c r="K11280">
        <v>1</v>
      </c>
      <c r="L11280">
        <v>1</v>
      </c>
      <c r="M11280">
        <v>986</v>
      </c>
      <c r="N11280" t="s">
        <v>18</v>
      </c>
      <c r="O11280">
        <v>0</v>
      </c>
      <c r="P11280">
        <v>5092</v>
      </c>
    </row>
    <row r="11281" spans="1:16" x14ac:dyDescent="0.25">
      <c r="A11281" t="s">
        <v>16884</v>
      </c>
      <c r="B11281">
        <v>777</v>
      </c>
      <c r="C11281" s="3" t="str">
        <f>HYPERLINK("http://www.uniprot.org/uniprot/G7I2P4","tr|G7I2P4|G7I2P4_MEDTR")</f>
        <v>tr|G7I2P4|G7I2P4_MEDTR</v>
      </c>
      <c r="D11281" t="s">
        <v>16885</v>
      </c>
      <c r="E11281">
        <v>72.260000000000005</v>
      </c>
      <c r="F11281">
        <v>256</v>
      </c>
      <c r="G11281">
        <v>71</v>
      </c>
      <c r="H11281">
        <v>6</v>
      </c>
      <c r="I11281">
        <v>1</v>
      </c>
      <c r="J11281">
        <v>750</v>
      </c>
      <c r="K11281">
        <v>1</v>
      </c>
      <c r="L11281">
        <v>1</v>
      </c>
      <c r="M11281">
        <v>256</v>
      </c>
      <c r="N11281" t="s">
        <v>18</v>
      </c>
      <c r="O11281" s="1">
        <v>1.87266E-96</v>
      </c>
      <c r="P11281">
        <v>917</v>
      </c>
    </row>
    <row r="11282" spans="1:16" x14ac:dyDescent="0.25">
      <c r="A11282" t="s">
        <v>16886</v>
      </c>
      <c r="B11282">
        <v>351</v>
      </c>
      <c r="C11282" s="3" t="str">
        <f>HYPERLINK("http://www.uniprot.org/uniprot/K7MYF6","tr|K7MYF6|K7MYF6_SOYBN")</f>
        <v>tr|K7MYF6|K7MYF6_SOYBN</v>
      </c>
      <c r="D11282" t="s">
        <v>28</v>
      </c>
      <c r="E11282">
        <v>55.93</v>
      </c>
      <c r="F11282">
        <v>118</v>
      </c>
      <c r="G11282">
        <v>52</v>
      </c>
      <c r="H11282">
        <v>2</v>
      </c>
      <c r="I11282">
        <v>1</v>
      </c>
      <c r="J11282">
        <v>348</v>
      </c>
      <c r="K11282">
        <v>1</v>
      </c>
      <c r="L11282">
        <v>198</v>
      </c>
      <c r="M11282">
        <v>312</v>
      </c>
      <c r="N11282" t="s">
        <v>18</v>
      </c>
      <c r="O11282" s="1">
        <v>4.2013799999999996E-28</v>
      </c>
      <c r="P11282">
        <v>324</v>
      </c>
    </row>
    <row r="11283" spans="1:16" x14ac:dyDescent="0.25">
      <c r="A11283" t="s">
        <v>16887</v>
      </c>
      <c r="B11283">
        <v>750</v>
      </c>
      <c r="C11283" s="3" t="str">
        <f>HYPERLINK("http://www.uniprot.org/uniprot/G7J1P0","tr|G7J1P0|G7J1P0_MEDTR")</f>
        <v>tr|G7J1P0|G7J1P0_MEDTR</v>
      </c>
      <c r="D11283" t="s">
        <v>8501</v>
      </c>
      <c r="E11283">
        <v>90.08</v>
      </c>
      <c r="F11283">
        <v>232</v>
      </c>
      <c r="G11283">
        <v>23</v>
      </c>
      <c r="H11283">
        <v>0</v>
      </c>
      <c r="I11283">
        <v>1</v>
      </c>
      <c r="J11283">
        <v>696</v>
      </c>
      <c r="K11283">
        <v>1</v>
      </c>
      <c r="L11283">
        <v>232</v>
      </c>
      <c r="M11283">
        <v>463</v>
      </c>
      <c r="N11283" t="s">
        <v>18</v>
      </c>
      <c r="O11283" s="1">
        <v>4.8376799999999996E-115</v>
      </c>
      <c r="P11283">
        <v>1077</v>
      </c>
    </row>
    <row r="11284" spans="1:16" x14ac:dyDescent="0.25">
      <c r="A11284" t="s">
        <v>16888</v>
      </c>
      <c r="B11284">
        <v>1809</v>
      </c>
      <c r="C11284" s="3" t="str">
        <f>HYPERLINK("http://www.uniprot.org/uniprot/I1JXW3","tr|I1JXW3|I1JXW3_SOYBN")</f>
        <v>tr|I1JXW3|I1JXW3_SOYBN</v>
      </c>
      <c r="D11284" t="s">
        <v>71</v>
      </c>
      <c r="E11284">
        <v>67.52</v>
      </c>
      <c r="F11284">
        <v>625</v>
      </c>
      <c r="G11284">
        <v>203</v>
      </c>
      <c r="H11284">
        <v>23</v>
      </c>
      <c r="I11284">
        <v>1</v>
      </c>
      <c r="J11284">
        <v>1806</v>
      </c>
      <c r="K11284">
        <v>1</v>
      </c>
      <c r="L11284">
        <v>19</v>
      </c>
      <c r="M11284">
        <v>631</v>
      </c>
      <c r="N11284" t="s">
        <v>18</v>
      </c>
      <c r="O11284">
        <v>0</v>
      </c>
      <c r="P11284">
        <v>1909</v>
      </c>
    </row>
    <row r="11285" spans="1:16" x14ac:dyDescent="0.25">
      <c r="A11285" t="s">
        <v>16889</v>
      </c>
      <c r="B11285">
        <v>390</v>
      </c>
      <c r="C11285" s="3" t="str">
        <f>HYPERLINK("http://www.uniprot.org/uniprot/G7J3Q9","tr|G7J3Q9|G7J3Q9_MEDTR")</f>
        <v>tr|G7J3Q9|G7J3Q9_MEDTR</v>
      </c>
      <c r="D11285" t="s">
        <v>16890</v>
      </c>
      <c r="E11285">
        <v>66.92</v>
      </c>
      <c r="F11285">
        <v>127</v>
      </c>
      <c r="G11285">
        <v>42</v>
      </c>
      <c r="H11285">
        <v>2</v>
      </c>
      <c r="I11285">
        <v>1</v>
      </c>
      <c r="J11285">
        <v>375</v>
      </c>
      <c r="K11285">
        <v>1</v>
      </c>
      <c r="L11285">
        <v>1</v>
      </c>
      <c r="M11285">
        <v>122</v>
      </c>
      <c r="N11285" t="s">
        <v>18</v>
      </c>
      <c r="O11285" s="1">
        <v>5.9130000000000005E-35</v>
      </c>
      <c r="P11285">
        <v>383</v>
      </c>
    </row>
    <row r="11286" spans="1:16" x14ac:dyDescent="0.25">
      <c r="A11286" t="s">
        <v>16891</v>
      </c>
      <c r="B11286">
        <v>648</v>
      </c>
      <c r="C11286" s="3" t="str">
        <f>HYPERLINK("http://www.uniprot.org/uniprot/B7FN65","tr|B7FN65|B7FN65_MEDTR")</f>
        <v>tr|B7FN65|B7FN65_MEDTR</v>
      </c>
      <c r="D11286" t="s">
        <v>581</v>
      </c>
      <c r="E11286">
        <v>91.62</v>
      </c>
      <c r="F11286">
        <v>215</v>
      </c>
      <c r="G11286">
        <v>18</v>
      </c>
      <c r="H11286">
        <v>0</v>
      </c>
      <c r="I11286">
        <v>1</v>
      </c>
      <c r="J11286">
        <v>645</v>
      </c>
      <c r="K11286">
        <v>1</v>
      </c>
      <c r="L11286">
        <v>1</v>
      </c>
      <c r="M11286">
        <v>215</v>
      </c>
      <c r="N11286" t="s">
        <v>18</v>
      </c>
      <c r="O11286" s="1">
        <v>1.4464999999999999E-113</v>
      </c>
      <c r="P11286">
        <v>1063</v>
      </c>
    </row>
    <row r="11287" spans="1:16" x14ac:dyDescent="0.25">
      <c r="A11287" t="s">
        <v>16892</v>
      </c>
      <c r="B11287">
        <v>1554</v>
      </c>
      <c r="C11287" s="3" t="str">
        <f>HYPERLINK("http://www.uniprot.org/uniprot/I3SW27","tr|I3SW27|I3SW27_MEDTR")</f>
        <v>tr|I3SW27|I3SW27_MEDTR</v>
      </c>
      <c r="D11287" t="s">
        <v>22</v>
      </c>
      <c r="E11287">
        <v>84.71</v>
      </c>
      <c r="F11287">
        <v>517</v>
      </c>
      <c r="G11287">
        <v>79</v>
      </c>
      <c r="H11287">
        <v>1</v>
      </c>
      <c r="I11287">
        <v>1</v>
      </c>
      <c r="J11287">
        <v>1548</v>
      </c>
      <c r="K11287">
        <v>1</v>
      </c>
      <c r="L11287">
        <v>1</v>
      </c>
      <c r="M11287">
        <v>516</v>
      </c>
      <c r="N11287" t="s">
        <v>18</v>
      </c>
      <c r="O11287">
        <v>0</v>
      </c>
      <c r="P11287">
        <v>2309</v>
      </c>
    </row>
    <row r="11288" spans="1:16" x14ac:dyDescent="0.25">
      <c r="A11288" t="s">
        <v>16893</v>
      </c>
      <c r="B11288">
        <v>1218</v>
      </c>
      <c r="C11288" s="3" t="str">
        <f>HYPERLINK("http://www.uniprot.org/uniprot/I1M834","tr|I1M834|I1M834_SOYBN")</f>
        <v>tr|I1M834|I1M834_SOYBN</v>
      </c>
      <c r="D11288" t="s">
        <v>117</v>
      </c>
      <c r="E11288">
        <v>62.92</v>
      </c>
      <c r="F11288">
        <v>410</v>
      </c>
      <c r="G11288">
        <v>152</v>
      </c>
      <c r="H11288">
        <v>16</v>
      </c>
      <c r="I11288">
        <v>1</v>
      </c>
      <c r="J11288">
        <v>1182</v>
      </c>
      <c r="K11288">
        <v>1</v>
      </c>
      <c r="L11288">
        <v>1</v>
      </c>
      <c r="M11288">
        <v>399</v>
      </c>
      <c r="N11288" t="s">
        <v>18</v>
      </c>
      <c r="O11288" s="1">
        <v>3.3379E-135</v>
      </c>
      <c r="P11288">
        <v>1254</v>
      </c>
    </row>
    <row r="11289" spans="1:16" x14ac:dyDescent="0.25">
      <c r="A11289" t="s">
        <v>16894</v>
      </c>
      <c r="B11289">
        <v>1203</v>
      </c>
      <c r="C11289" s="3" t="str">
        <f>HYPERLINK("http://www.uniprot.org/uniprot/I1N6E3","tr|I1N6E3|I1N6E3_SOYBN")</f>
        <v>tr|I1N6E3|I1N6E3_SOYBN</v>
      </c>
      <c r="D11289" t="s">
        <v>28</v>
      </c>
      <c r="E11289">
        <v>80.290000000000006</v>
      </c>
      <c r="F11289">
        <v>411</v>
      </c>
      <c r="G11289">
        <v>81</v>
      </c>
      <c r="H11289">
        <v>31</v>
      </c>
      <c r="I11289">
        <v>1</v>
      </c>
      <c r="J11289">
        <v>1140</v>
      </c>
      <c r="K11289">
        <v>1</v>
      </c>
      <c r="L11289">
        <v>1</v>
      </c>
      <c r="M11289">
        <v>411</v>
      </c>
      <c r="N11289" t="s">
        <v>18</v>
      </c>
      <c r="O11289">
        <v>0</v>
      </c>
      <c r="P11289">
        <v>1830</v>
      </c>
    </row>
    <row r="11290" spans="1:16" x14ac:dyDescent="0.25">
      <c r="A11290" t="s">
        <v>16895</v>
      </c>
      <c r="B11290">
        <v>720</v>
      </c>
      <c r="C11290" s="3" t="str">
        <f>HYPERLINK("http://www.uniprot.org/uniprot/G7LGG3","tr|G7LGG3|G7LGG3_MEDTR")</f>
        <v>tr|G7LGG3|G7LGG3_MEDTR</v>
      </c>
      <c r="D11290" t="s">
        <v>7944</v>
      </c>
      <c r="E11290">
        <v>80.84</v>
      </c>
      <c r="F11290">
        <v>214</v>
      </c>
      <c r="G11290">
        <v>41</v>
      </c>
      <c r="H11290">
        <v>0</v>
      </c>
      <c r="I11290">
        <v>37</v>
      </c>
      <c r="J11290">
        <v>678</v>
      </c>
      <c r="K11290">
        <v>1</v>
      </c>
      <c r="L11290">
        <v>215</v>
      </c>
      <c r="M11290">
        <v>428</v>
      </c>
      <c r="N11290" t="s">
        <v>18</v>
      </c>
      <c r="O11290" s="1">
        <v>1.00045E-90</v>
      </c>
      <c r="P11290">
        <v>867</v>
      </c>
    </row>
    <row r="11291" spans="1:16" x14ac:dyDescent="0.25">
      <c r="A11291" t="s">
        <v>16896</v>
      </c>
      <c r="B11291">
        <v>1293</v>
      </c>
      <c r="C11291" s="3" t="str">
        <f>HYPERLINK("http://www.uniprot.org/uniprot/G7LA89","tr|G7LA89|G7LA89_MEDTR")</f>
        <v>tr|G7LA89|G7LA89_MEDTR</v>
      </c>
      <c r="D11291" t="s">
        <v>16897</v>
      </c>
      <c r="E11291">
        <v>73.540000000000006</v>
      </c>
      <c r="F11291">
        <v>431</v>
      </c>
      <c r="G11291">
        <v>114</v>
      </c>
      <c r="H11291">
        <v>13</v>
      </c>
      <c r="I11291">
        <v>34</v>
      </c>
      <c r="J11291">
        <v>1287</v>
      </c>
      <c r="K11291">
        <v>1</v>
      </c>
      <c r="L11291">
        <v>12</v>
      </c>
      <c r="M11291">
        <v>433</v>
      </c>
      <c r="N11291" t="s">
        <v>18</v>
      </c>
      <c r="O11291" s="1">
        <v>8.36284E-164</v>
      </c>
      <c r="P11291">
        <v>1501</v>
      </c>
    </row>
    <row r="11292" spans="1:16" x14ac:dyDescent="0.25">
      <c r="A11292" t="s">
        <v>16898</v>
      </c>
      <c r="B11292">
        <v>942</v>
      </c>
      <c r="C11292" s="3" t="str">
        <f>HYPERLINK("http://www.uniprot.org/uniprot/I1JXP1","tr|I1JXP1|I1JXP1_SOYBN")</f>
        <v>tr|I1JXP1|I1JXP1_SOYBN</v>
      </c>
      <c r="D11292" t="s">
        <v>28</v>
      </c>
      <c r="E11292">
        <v>52.8</v>
      </c>
      <c r="F11292">
        <v>375</v>
      </c>
      <c r="G11292">
        <v>177</v>
      </c>
      <c r="H11292">
        <v>62</v>
      </c>
      <c r="I11292">
        <v>1</v>
      </c>
      <c r="J11292">
        <v>939</v>
      </c>
      <c r="K11292">
        <v>1</v>
      </c>
      <c r="L11292">
        <v>1</v>
      </c>
      <c r="M11292">
        <v>372</v>
      </c>
      <c r="N11292" t="s">
        <v>18</v>
      </c>
      <c r="O11292" s="1">
        <v>3.04221E-92</v>
      </c>
      <c r="P11292">
        <v>882</v>
      </c>
    </row>
    <row r="11293" spans="1:16" x14ac:dyDescent="0.25">
      <c r="A11293" t="s">
        <v>16899</v>
      </c>
      <c r="B11293">
        <v>417</v>
      </c>
      <c r="C11293" s="3" t="str">
        <f>HYPERLINK("http://www.uniprot.org/uniprot/K7M161","tr|K7M161|K7M161_SOYBN")</f>
        <v>tr|K7M161|K7M161_SOYBN</v>
      </c>
      <c r="D11293" t="s">
        <v>117</v>
      </c>
      <c r="E11293">
        <v>85.34</v>
      </c>
      <c r="F11293">
        <v>116</v>
      </c>
      <c r="G11293">
        <v>17</v>
      </c>
      <c r="H11293">
        <v>0</v>
      </c>
      <c r="I11293">
        <v>1</v>
      </c>
      <c r="J11293">
        <v>348</v>
      </c>
      <c r="K11293">
        <v>1</v>
      </c>
      <c r="L11293">
        <v>614</v>
      </c>
      <c r="M11293">
        <v>729</v>
      </c>
      <c r="N11293" t="s">
        <v>18</v>
      </c>
      <c r="O11293" s="1">
        <v>2.37002E-47</v>
      </c>
      <c r="P11293">
        <v>490</v>
      </c>
    </row>
    <row r="11294" spans="1:16" x14ac:dyDescent="0.25">
      <c r="A11294" t="s">
        <v>16900</v>
      </c>
      <c r="B11294">
        <v>1812</v>
      </c>
      <c r="C11294" s="3" t="str">
        <f>HYPERLINK("http://www.uniprot.org/uniprot/G7K0X0","tr|G7K0X0|G7K0X0_MEDTR")</f>
        <v>tr|G7K0X0|G7K0X0_MEDTR</v>
      </c>
      <c r="D11294" t="s">
        <v>16901</v>
      </c>
      <c r="E11294">
        <v>93.7</v>
      </c>
      <c r="F11294">
        <v>604</v>
      </c>
      <c r="G11294">
        <v>38</v>
      </c>
      <c r="H11294">
        <v>2</v>
      </c>
      <c r="I11294">
        <v>4</v>
      </c>
      <c r="J11294">
        <v>1809</v>
      </c>
      <c r="K11294">
        <v>1</v>
      </c>
      <c r="L11294">
        <v>23</v>
      </c>
      <c r="M11294">
        <v>622</v>
      </c>
      <c r="N11294" t="s">
        <v>18</v>
      </c>
      <c r="O11294">
        <v>0</v>
      </c>
      <c r="P11294">
        <v>3106</v>
      </c>
    </row>
    <row r="11295" spans="1:16" x14ac:dyDescent="0.25">
      <c r="A11295" t="s">
        <v>16902</v>
      </c>
      <c r="B11295">
        <v>594</v>
      </c>
      <c r="C11295" s="3" t="str">
        <f>HYPERLINK("http://www.uniprot.org/uniprot/G7IQB0","tr|G7IQB0|G7IQB0_MEDTR")</f>
        <v>tr|G7IQB0|G7IQB0_MEDTR</v>
      </c>
      <c r="D11295" t="s">
        <v>16903</v>
      </c>
      <c r="E11295">
        <v>55.19</v>
      </c>
      <c r="F11295">
        <v>154</v>
      </c>
      <c r="G11295">
        <v>69</v>
      </c>
      <c r="H11295">
        <v>22</v>
      </c>
      <c r="I11295">
        <v>172</v>
      </c>
      <c r="J11295">
        <v>567</v>
      </c>
      <c r="K11295">
        <v>1</v>
      </c>
      <c r="L11295">
        <v>475</v>
      </c>
      <c r="M11295">
        <v>626</v>
      </c>
      <c r="N11295" t="s">
        <v>18</v>
      </c>
      <c r="O11295" s="1">
        <v>4.3399300000000002E-36</v>
      </c>
      <c r="P11295">
        <v>394</v>
      </c>
    </row>
    <row r="11296" spans="1:16" x14ac:dyDescent="0.25">
      <c r="A11296" t="s">
        <v>16904</v>
      </c>
      <c r="B11296">
        <v>657</v>
      </c>
      <c r="C11296" s="3" t="str">
        <f>HYPERLINK("http://www.uniprot.org/uniprot/A5AEG4","tr|A5AEG4|A5AEG4_VITVI")</f>
        <v>tr|A5AEG4|A5AEG4_VITVI</v>
      </c>
      <c r="D11296" t="s">
        <v>2698</v>
      </c>
      <c r="E11296">
        <v>72.760000000000005</v>
      </c>
      <c r="F11296">
        <v>213</v>
      </c>
      <c r="G11296">
        <v>58</v>
      </c>
      <c r="H11296">
        <v>0</v>
      </c>
      <c r="I11296">
        <v>1</v>
      </c>
      <c r="J11296">
        <v>639</v>
      </c>
      <c r="K11296">
        <v>1</v>
      </c>
      <c r="L11296">
        <v>120</v>
      </c>
      <c r="M11296">
        <v>332</v>
      </c>
      <c r="N11296" t="s">
        <v>18</v>
      </c>
      <c r="O11296" s="1">
        <v>5.9540000000000001E-86</v>
      </c>
      <c r="P11296">
        <v>825</v>
      </c>
    </row>
    <row r="11297" spans="1:16" x14ac:dyDescent="0.25">
      <c r="A11297" t="s">
        <v>16905</v>
      </c>
      <c r="B11297">
        <v>2244</v>
      </c>
      <c r="C11297" s="3" t="str">
        <f>HYPERLINK("http://www.uniprot.org/uniprot/G7JK84","tr|G7JK84|G7JK84_MEDTR")</f>
        <v>tr|G7JK84|G7JK84_MEDTR</v>
      </c>
      <c r="D11297" t="s">
        <v>16906</v>
      </c>
      <c r="E11297">
        <v>85.48</v>
      </c>
      <c r="F11297">
        <v>758</v>
      </c>
      <c r="G11297">
        <v>110</v>
      </c>
      <c r="H11297">
        <v>11</v>
      </c>
      <c r="I11297">
        <v>1</v>
      </c>
      <c r="J11297">
        <v>2241</v>
      </c>
      <c r="K11297">
        <v>1</v>
      </c>
      <c r="L11297">
        <v>1</v>
      </c>
      <c r="M11297">
        <v>753</v>
      </c>
      <c r="N11297" t="s">
        <v>18</v>
      </c>
      <c r="O11297">
        <v>0</v>
      </c>
      <c r="P11297">
        <v>3351</v>
      </c>
    </row>
    <row r="11298" spans="1:16" x14ac:dyDescent="0.25">
      <c r="A11298" t="s">
        <v>16907</v>
      </c>
      <c r="B11298">
        <v>1362</v>
      </c>
      <c r="C11298" s="3" t="str">
        <f>HYPERLINK("http://www.uniprot.org/uniprot/I1KMF4","tr|I1KMF4|I1KMF4_SOYBN")</f>
        <v>tr|I1KMF4|I1KMF4_SOYBN</v>
      </c>
      <c r="D11298" t="s">
        <v>28</v>
      </c>
      <c r="E11298">
        <v>92.11</v>
      </c>
      <c r="F11298">
        <v>279</v>
      </c>
      <c r="G11298">
        <v>22</v>
      </c>
      <c r="H11298">
        <v>0</v>
      </c>
      <c r="I11298">
        <v>1</v>
      </c>
      <c r="J11298">
        <v>837</v>
      </c>
      <c r="K11298">
        <v>1</v>
      </c>
      <c r="L11298">
        <v>102</v>
      </c>
      <c r="M11298">
        <v>380</v>
      </c>
      <c r="N11298" t="s">
        <v>18</v>
      </c>
      <c r="O11298" s="1">
        <v>2.7982600000000001E-149</v>
      </c>
      <c r="P11298">
        <v>1376</v>
      </c>
    </row>
    <row r="11299" spans="1:16" x14ac:dyDescent="0.25">
      <c r="A11299" t="s">
        <v>16908</v>
      </c>
      <c r="B11299">
        <v>753</v>
      </c>
      <c r="C11299" s="3" t="str">
        <f>HYPERLINK("http://www.uniprot.org/uniprot/G7ILJ6","tr|G7ILJ6|G7ILJ6_MEDTR")</f>
        <v>tr|G7ILJ6|G7ILJ6_MEDTR</v>
      </c>
      <c r="D11299" t="s">
        <v>16909</v>
      </c>
      <c r="E11299">
        <v>90.4</v>
      </c>
      <c r="F11299">
        <v>250</v>
      </c>
      <c r="G11299">
        <v>24</v>
      </c>
      <c r="H11299">
        <v>0</v>
      </c>
      <c r="I11299">
        <v>1</v>
      </c>
      <c r="J11299">
        <v>750</v>
      </c>
      <c r="K11299">
        <v>1</v>
      </c>
      <c r="L11299">
        <v>1</v>
      </c>
      <c r="M11299">
        <v>246</v>
      </c>
      <c r="N11299" t="s">
        <v>18</v>
      </c>
      <c r="O11299" s="1">
        <v>7.4977200000000004E-132</v>
      </c>
      <c r="P11299">
        <v>1222</v>
      </c>
    </row>
    <row r="11300" spans="1:16" x14ac:dyDescent="0.25">
      <c r="A11300" t="s">
        <v>16910</v>
      </c>
      <c r="B11300">
        <v>501</v>
      </c>
      <c r="C11300" s="3" t="str">
        <f>HYPERLINK("http://www.uniprot.org/uniprot/I3S0W0","tr|I3S0W0|I3S0W0_MEDTR")</f>
        <v>tr|I3S0W0|I3S0W0_MEDTR</v>
      </c>
      <c r="D11300" t="s">
        <v>22</v>
      </c>
      <c r="E11300">
        <v>96.8</v>
      </c>
      <c r="F11300">
        <v>125</v>
      </c>
      <c r="G11300">
        <v>4</v>
      </c>
      <c r="H11300">
        <v>0</v>
      </c>
      <c r="I11300">
        <v>124</v>
      </c>
      <c r="J11300">
        <v>498</v>
      </c>
      <c r="K11300">
        <v>1</v>
      </c>
      <c r="L11300">
        <v>43</v>
      </c>
      <c r="M11300">
        <v>167</v>
      </c>
      <c r="N11300" t="s">
        <v>18</v>
      </c>
      <c r="O11300" s="1">
        <v>1.15342E-62</v>
      </c>
      <c r="P11300">
        <v>622</v>
      </c>
    </row>
    <row r="11301" spans="1:16" x14ac:dyDescent="0.25">
      <c r="A11301" t="s">
        <v>16911</v>
      </c>
      <c r="B11301">
        <v>1887</v>
      </c>
      <c r="C11301" s="3" t="str">
        <f>HYPERLINK("http://www.uniprot.org/uniprot/G7IIP0","tr|G7IIP0|G7IIP0_MEDTR")</f>
        <v>tr|G7IIP0|G7IIP0_MEDTR</v>
      </c>
      <c r="D11301" t="s">
        <v>16912</v>
      </c>
      <c r="E11301">
        <v>81.69</v>
      </c>
      <c r="F11301">
        <v>612</v>
      </c>
      <c r="G11301">
        <v>112</v>
      </c>
      <c r="H11301">
        <v>3</v>
      </c>
      <c r="I11301">
        <v>58</v>
      </c>
      <c r="J11301">
        <v>1884</v>
      </c>
      <c r="K11301">
        <v>1</v>
      </c>
      <c r="L11301">
        <v>22</v>
      </c>
      <c r="M11301">
        <v>630</v>
      </c>
      <c r="N11301" t="s">
        <v>18</v>
      </c>
      <c r="O11301">
        <v>0</v>
      </c>
      <c r="P11301">
        <v>2499</v>
      </c>
    </row>
    <row r="11302" spans="1:16" x14ac:dyDescent="0.25">
      <c r="A11302" t="s">
        <v>16913</v>
      </c>
      <c r="B11302">
        <v>6630</v>
      </c>
      <c r="C11302" s="3" t="str">
        <f>HYPERLINK("http://www.uniprot.org/uniprot/K7MW25","tr|K7MW25|K7MW25_SOYBN")</f>
        <v>tr|K7MW25|K7MW25_SOYBN</v>
      </c>
      <c r="D11302" t="s">
        <v>28</v>
      </c>
      <c r="E11302">
        <v>75.98</v>
      </c>
      <c r="F11302">
        <v>2219</v>
      </c>
      <c r="G11302">
        <v>533</v>
      </c>
      <c r="H11302">
        <v>11</v>
      </c>
      <c r="I11302">
        <v>4</v>
      </c>
      <c r="J11302">
        <v>6627</v>
      </c>
      <c r="K11302">
        <v>1</v>
      </c>
      <c r="L11302">
        <v>3</v>
      </c>
      <c r="M11302">
        <v>2185</v>
      </c>
      <c r="N11302" t="s">
        <v>18</v>
      </c>
      <c r="O11302">
        <v>0</v>
      </c>
      <c r="P11302">
        <v>8513</v>
      </c>
    </row>
    <row r="11303" spans="1:16" x14ac:dyDescent="0.25">
      <c r="A11303" t="s">
        <v>16914</v>
      </c>
      <c r="B11303">
        <v>765</v>
      </c>
      <c r="C11303" s="3" t="str">
        <f>HYPERLINK("http://www.uniprot.org/uniprot/I3T4N0","tr|I3T4N0|I3T4N0_LOTJA")</f>
        <v>tr|I3T4N0|I3T4N0_LOTJA</v>
      </c>
      <c r="D11303" t="s">
        <v>93</v>
      </c>
      <c r="E11303">
        <v>69.23</v>
      </c>
      <c r="F11303">
        <v>260</v>
      </c>
      <c r="G11303">
        <v>80</v>
      </c>
      <c r="H11303">
        <v>9</v>
      </c>
      <c r="I11303">
        <v>10</v>
      </c>
      <c r="J11303">
        <v>762</v>
      </c>
      <c r="K11303">
        <v>1</v>
      </c>
      <c r="L11303">
        <v>1</v>
      </c>
      <c r="M11303">
        <v>260</v>
      </c>
      <c r="N11303" t="s">
        <v>18</v>
      </c>
      <c r="O11303" s="1">
        <v>1.2554300000000001E-89</v>
      </c>
      <c r="P11303">
        <v>858</v>
      </c>
    </row>
    <row r="11304" spans="1:16" x14ac:dyDescent="0.25">
      <c r="A11304" t="s">
        <v>16915</v>
      </c>
      <c r="B11304">
        <v>264</v>
      </c>
      <c r="C11304" s="3" t="str">
        <f>HYPERLINK("http://www.uniprot.org/uniprot/I1N684","tr|I1N684|I1N684_SOYBN")</f>
        <v>tr|I1N684|I1N684_SOYBN</v>
      </c>
      <c r="D11304" t="s">
        <v>71</v>
      </c>
      <c r="E11304">
        <v>53.84</v>
      </c>
      <c r="F11304">
        <v>117</v>
      </c>
      <c r="G11304">
        <v>54</v>
      </c>
      <c r="H11304">
        <v>32</v>
      </c>
      <c r="I11304">
        <v>7</v>
      </c>
      <c r="J11304">
        <v>261</v>
      </c>
      <c r="K11304">
        <v>1</v>
      </c>
      <c r="L11304">
        <v>273</v>
      </c>
      <c r="M11304">
        <v>387</v>
      </c>
      <c r="N11304" t="s">
        <v>18</v>
      </c>
      <c r="O11304" s="1">
        <v>3.0413200000000001E-23</v>
      </c>
      <c r="P11304">
        <v>282</v>
      </c>
    </row>
    <row r="11305" spans="1:16" x14ac:dyDescent="0.25">
      <c r="A11305" t="s">
        <v>16916</v>
      </c>
      <c r="B11305">
        <v>1017</v>
      </c>
      <c r="C11305" s="3" t="str">
        <f>HYPERLINK("http://www.uniprot.org/uniprot/G7KVC7","tr|G7KVC7|G7KVC7_MEDTR")</f>
        <v>tr|G7KVC7|G7KVC7_MEDTR</v>
      </c>
      <c r="D11305" t="s">
        <v>16917</v>
      </c>
      <c r="E11305">
        <v>79.36</v>
      </c>
      <c r="F11305">
        <v>126</v>
      </c>
      <c r="G11305">
        <v>26</v>
      </c>
      <c r="H11305">
        <v>0</v>
      </c>
      <c r="I11305">
        <v>619</v>
      </c>
      <c r="J11305">
        <v>996</v>
      </c>
      <c r="K11305">
        <v>1</v>
      </c>
      <c r="L11305">
        <v>264</v>
      </c>
      <c r="M11305">
        <v>388</v>
      </c>
      <c r="N11305" t="s">
        <v>18</v>
      </c>
      <c r="O11305" s="1">
        <v>1.51932E-47</v>
      </c>
      <c r="P11305">
        <v>497</v>
      </c>
    </row>
    <row r="11306" spans="1:16" x14ac:dyDescent="0.25">
      <c r="A11306" t="s">
        <v>16918</v>
      </c>
      <c r="B11306">
        <v>1923</v>
      </c>
      <c r="C11306" s="3" t="str">
        <f>HYPERLINK("http://www.uniprot.org/uniprot/G7L5L8","tr|G7L5L8|G7L5L8_MEDTR")</f>
        <v>tr|G7L5L8|G7L5L8_MEDTR</v>
      </c>
      <c r="D11306" t="s">
        <v>16919</v>
      </c>
      <c r="E11306">
        <v>75.36</v>
      </c>
      <c r="F11306">
        <v>678</v>
      </c>
      <c r="G11306">
        <v>167</v>
      </c>
      <c r="H11306">
        <v>38</v>
      </c>
      <c r="I11306">
        <v>1</v>
      </c>
      <c r="J11306">
        <v>1920</v>
      </c>
      <c r="K11306">
        <v>1</v>
      </c>
      <c r="L11306">
        <v>1</v>
      </c>
      <c r="M11306">
        <v>658</v>
      </c>
      <c r="N11306" t="s">
        <v>18</v>
      </c>
      <c r="O11306">
        <v>0</v>
      </c>
      <c r="P11306">
        <v>2439</v>
      </c>
    </row>
    <row r="11307" spans="1:16" x14ac:dyDescent="0.25">
      <c r="A11307" t="s">
        <v>16920</v>
      </c>
      <c r="B11307">
        <v>1977</v>
      </c>
      <c r="C11307" s="3" t="str">
        <f>HYPERLINK("http://www.uniprot.org/uniprot/G7I5N2","tr|G7I5N2|G7I5N2_MEDTR")</f>
        <v>tr|G7I5N2|G7I5N2_MEDTR</v>
      </c>
      <c r="D11307" t="s">
        <v>16921</v>
      </c>
      <c r="E11307">
        <v>67.8</v>
      </c>
      <c r="F11307">
        <v>615</v>
      </c>
      <c r="G11307">
        <v>198</v>
      </c>
      <c r="H11307">
        <v>3</v>
      </c>
      <c r="I11307">
        <v>109</v>
      </c>
      <c r="J11307">
        <v>1944</v>
      </c>
      <c r="K11307">
        <v>1</v>
      </c>
      <c r="L11307">
        <v>43</v>
      </c>
      <c r="M11307">
        <v>639</v>
      </c>
      <c r="N11307" t="s">
        <v>18</v>
      </c>
      <c r="O11307">
        <v>0</v>
      </c>
      <c r="P11307">
        <v>2053</v>
      </c>
    </row>
    <row r="11308" spans="1:16" x14ac:dyDescent="0.25">
      <c r="A11308" t="s">
        <v>16922</v>
      </c>
      <c r="B11308">
        <v>336</v>
      </c>
      <c r="C11308" s="3" t="str">
        <f>HYPERLINK("http://www.uniprot.org/uniprot/K7N4L5","tr|K7N4L5|K7N4L5_SOYBN")</f>
        <v>tr|K7N4L5|K7N4L5_SOYBN</v>
      </c>
      <c r="D11308" t="s">
        <v>28</v>
      </c>
      <c r="E11308">
        <v>73.260000000000005</v>
      </c>
      <c r="F11308">
        <v>101</v>
      </c>
      <c r="G11308">
        <v>27</v>
      </c>
      <c r="H11308">
        <v>0</v>
      </c>
      <c r="I11308">
        <v>1</v>
      </c>
      <c r="J11308">
        <v>303</v>
      </c>
      <c r="K11308">
        <v>1</v>
      </c>
      <c r="L11308">
        <v>1</v>
      </c>
      <c r="M11308">
        <v>101</v>
      </c>
      <c r="N11308" t="s">
        <v>18</v>
      </c>
      <c r="O11308" s="1">
        <v>1.1267499999999999E-33</v>
      </c>
      <c r="P11308">
        <v>372</v>
      </c>
    </row>
    <row r="11309" spans="1:16" x14ac:dyDescent="0.25">
      <c r="A11309" t="s">
        <v>16923</v>
      </c>
      <c r="B11309">
        <v>2103</v>
      </c>
      <c r="C11309" s="3" t="str">
        <f>HYPERLINK("http://www.uniprot.org/uniprot/I1KBR9","tr|I1KBR9|I1KBR9_SOYBN")</f>
        <v>tr|I1KBR9|I1KBR9_SOYBN</v>
      </c>
      <c r="D11309" t="s">
        <v>16924</v>
      </c>
      <c r="E11309">
        <v>91.34</v>
      </c>
      <c r="F11309">
        <v>601</v>
      </c>
      <c r="G11309">
        <v>52</v>
      </c>
      <c r="H11309">
        <v>0</v>
      </c>
      <c r="I11309">
        <v>298</v>
      </c>
      <c r="J11309">
        <v>2100</v>
      </c>
      <c r="K11309">
        <v>1</v>
      </c>
      <c r="L11309">
        <v>87</v>
      </c>
      <c r="M11309">
        <v>687</v>
      </c>
      <c r="N11309" t="s">
        <v>18</v>
      </c>
      <c r="O11309">
        <v>0</v>
      </c>
      <c r="P11309">
        <v>2796</v>
      </c>
    </row>
    <row r="11310" spans="1:16" x14ac:dyDescent="0.25">
      <c r="A11310" t="s">
        <v>16925</v>
      </c>
      <c r="B11310">
        <v>1311</v>
      </c>
      <c r="C11310" s="3" t="str">
        <f>HYPERLINK("http://www.uniprot.org/uniprot/G7J3Q2","tr|G7J3Q2|G7J3Q2_MEDTR")</f>
        <v>tr|G7J3Q2|G7J3Q2_MEDTR</v>
      </c>
      <c r="D11310" t="s">
        <v>16926</v>
      </c>
      <c r="E11310">
        <v>87.24</v>
      </c>
      <c r="F11310">
        <v>439</v>
      </c>
      <c r="G11310">
        <v>56</v>
      </c>
      <c r="H11310">
        <v>3</v>
      </c>
      <c r="I11310">
        <v>1</v>
      </c>
      <c r="J11310">
        <v>1308</v>
      </c>
      <c r="K11310">
        <v>1</v>
      </c>
      <c r="L11310">
        <v>1</v>
      </c>
      <c r="M11310">
        <v>438</v>
      </c>
      <c r="N11310" t="s">
        <v>18</v>
      </c>
      <c r="O11310">
        <v>0</v>
      </c>
      <c r="P11310">
        <v>1965</v>
      </c>
    </row>
    <row r="11311" spans="1:16" x14ac:dyDescent="0.25">
      <c r="A11311" t="s">
        <v>16927</v>
      </c>
      <c r="B11311">
        <v>1416</v>
      </c>
      <c r="C11311" s="3" t="str">
        <f>HYPERLINK("http://www.uniprot.org/uniprot/I1N107","tr|I1N107|I1N107_SOYBN")</f>
        <v>tr|I1N107|I1N107_SOYBN</v>
      </c>
      <c r="D11311" t="s">
        <v>71</v>
      </c>
      <c r="E11311">
        <v>58.67</v>
      </c>
      <c r="F11311">
        <v>484</v>
      </c>
      <c r="G11311">
        <v>200</v>
      </c>
      <c r="H11311">
        <v>13</v>
      </c>
      <c r="I11311">
        <v>1</v>
      </c>
      <c r="J11311">
        <v>1413</v>
      </c>
      <c r="K11311">
        <v>1</v>
      </c>
      <c r="L11311">
        <v>1</v>
      </c>
      <c r="M11311">
        <v>429</v>
      </c>
      <c r="N11311" t="s">
        <v>18</v>
      </c>
      <c r="O11311" s="1">
        <v>1.0208700000000001E-141</v>
      </c>
      <c r="P11311">
        <v>1311</v>
      </c>
    </row>
    <row r="11312" spans="1:16" x14ac:dyDescent="0.25">
      <c r="A11312" t="s">
        <v>16928</v>
      </c>
      <c r="B11312">
        <v>1476</v>
      </c>
      <c r="C11312" s="3" t="str">
        <f>HYPERLINK("http://www.uniprot.org/uniprot/K7MPP3","tr|K7MPP3|K7MPP3_SOYBN")</f>
        <v>tr|K7MPP3|K7MPP3_SOYBN</v>
      </c>
      <c r="D11312" t="s">
        <v>28</v>
      </c>
      <c r="E11312">
        <v>72.05</v>
      </c>
      <c r="F11312">
        <v>408</v>
      </c>
      <c r="G11312">
        <v>114</v>
      </c>
      <c r="H11312">
        <v>0</v>
      </c>
      <c r="I11312">
        <v>1</v>
      </c>
      <c r="J11312">
        <v>1224</v>
      </c>
      <c r="K11312">
        <v>1</v>
      </c>
      <c r="L11312">
        <v>1</v>
      </c>
      <c r="M11312">
        <v>402</v>
      </c>
      <c r="N11312" t="s">
        <v>18</v>
      </c>
      <c r="O11312" s="1">
        <v>1.94469E-167</v>
      </c>
      <c r="P11312">
        <v>1533</v>
      </c>
    </row>
    <row r="11313" spans="1:16" x14ac:dyDescent="0.25">
      <c r="A11313" t="s">
        <v>16929</v>
      </c>
      <c r="B11313">
        <v>1665</v>
      </c>
      <c r="C11313" s="3" t="str">
        <f>HYPERLINK("http://www.uniprot.org/uniprot/I1N4P5","tr|I1N4P5|I1N4P5_SOYBN")</f>
        <v>tr|I1N4P5|I1N4P5_SOYBN</v>
      </c>
      <c r="D11313" t="s">
        <v>71</v>
      </c>
      <c r="E11313">
        <v>81.260000000000005</v>
      </c>
      <c r="F11313">
        <v>395</v>
      </c>
      <c r="G11313">
        <v>74</v>
      </c>
      <c r="H11313">
        <v>0</v>
      </c>
      <c r="I11313">
        <v>478</v>
      </c>
      <c r="J11313">
        <v>1662</v>
      </c>
      <c r="K11313">
        <v>1</v>
      </c>
      <c r="L11313">
        <v>55</v>
      </c>
      <c r="M11313">
        <v>448</v>
      </c>
      <c r="N11313" t="s">
        <v>18</v>
      </c>
      <c r="O11313">
        <v>0</v>
      </c>
      <c r="P11313">
        <v>1854</v>
      </c>
    </row>
    <row r="11314" spans="1:16" x14ac:dyDescent="0.25">
      <c r="A11314" t="s">
        <v>16930</v>
      </c>
      <c r="B11314">
        <v>1563</v>
      </c>
      <c r="C11314" s="3" t="str">
        <f>HYPERLINK("http://www.uniprot.org/uniprot/G7LGG4","tr|G7LGG4|G7LGG4_MEDTR")</f>
        <v>tr|G7LGG4|G7LGG4_MEDTR</v>
      </c>
      <c r="D11314" t="s">
        <v>13655</v>
      </c>
      <c r="E11314">
        <v>91.08</v>
      </c>
      <c r="F11314">
        <v>527</v>
      </c>
      <c r="G11314">
        <v>47</v>
      </c>
      <c r="H11314">
        <v>7</v>
      </c>
      <c r="I11314">
        <v>1</v>
      </c>
      <c r="J11314">
        <v>1560</v>
      </c>
      <c r="K11314">
        <v>1</v>
      </c>
      <c r="L11314">
        <v>1</v>
      </c>
      <c r="M11314">
        <v>527</v>
      </c>
      <c r="N11314" t="s">
        <v>18</v>
      </c>
      <c r="O11314">
        <v>0</v>
      </c>
      <c r="P11314">
        <v>2476</v>
      </c>
    </row>
    <row r="11315" spans="1:16" x14ac:dyDescent="0.25">
      <c r="A11315" t="s">
        <v>16931</v>
      </c>
      <c r="B11315">
        <v>1464</v>
      </c>
      <c r="C11315" s="3" t="str">
        <f>HYPERLINK("http://www.uniprot.org/uniprot/G7LA90","tr|G7LA90|G7LA90_MEDTR")</f>
        <v>tr|G7LA90|G7LA90_MEDTR</v>
      </c>
      <c r="D11315" t="s">
        <v>16932</v>
      </c>
      <c r="E11315">
        <v>76.680000000000007</v>
      </c>
      <c r="F11315">
        <v>489</v>
      </c>
      <c r="G11315">
        <v>114</v>
      </c>
      <c r="H11315">
        <v>9</v>
      </c>
      <c r="I11315">
        <v>1</v>
      </c>
      <c r="J11315">
        <v>1440</v>
      </c>
      <c r="K11315">
        <v>1</v>
      </c>
      <c r="L11315">
        <v>1</v>
      </c>
      <c r="M11315">
        <v>488</v>
      </c>
      <c r="N11315" t="s">
        <v>18</v>
      </c>
      <c r="O11315">
        <v>0</v>
      </c>
      <c r="P11315">
        <v>1867</v>
      </c>
    </row>
    <row r="11316" spans="1:16" x14ac:dyDescent="0.25">
      <c r="A11316" t="s">
        <v>16933</v>
      </c>
      <c r="B11316">
        <v>1497</v>
      </c>
      <c r="C11316" s="3" t="str">
        <f>HYPERLINK("http://www.uniprot.org/uniprot/K7KWX1","tr|K7KWX1|K7KWX1_SOYBN")</f>
        <v>tr|K7KWX1|K7KWX1_SOYBN</v>
      </c>
      <c r="D11316" t="s">
        <v>61</v>
      </c>
      <c r="E11316">
        <v>29.54</v>
      </c>
      <c r="F11316">
        <v>545</v>
      </c>
      <c r="G11316">
        <v>384</v>
      </c>
      <c r="H11316">
        <v>47</v>
      </c>
      <c r="I11316">
        <v>1</v>
      </c>
      <c r="J11316">
        <v>1494</v>
      </c>
      <c r="K11316">
        <v>1</v>
      </c>
      <c r="L11316">
        <v>160</v>
      </c>
      <c r="M11316">
        <v>649</v>
      </c>
      <c r="N11316" t="s">
        <v>18</v>
      </c>
      <c r="O11316" s="1">
        <v>1.0174000000000001E-54</v>
      </c>
      <c r="P11316">
        <v>561</v>
      </c>
    </row>
    <row r="11317" spans="1:16" x14ac:dyDescent="0.25">
      <c r="A11317" t="s">
        <v>16934</v>
      </c>
      <c r="B11317">
        <v>330</v>
      </c>
      <c r="C11317" s="3" t="str">
        <f>HYPERLINK("http://www.uniprot.org/uniprot/I1KEH5","tr|I1KEH5|I1KEH5_SOYBN")</f>
        <v>tr|I1KEH5|I1KEH5_SOYBN</v>
      </c>
      <c r="D11317" t="s">
        <v>28</v>
      </c>
      <c r="E11317">
        <v>85.32</v>
      </c>
      <c r="F11317">
        <v>109</v>
      </c>
      <c r="G11317">
        <v>16</v>
      </c>
      <c r="H11317">
        <v>0</v>
      </c>
      <c r="I11317">
        <v>1</v>
      </c>
      <c r="J11317">
        <v>327</v>
      </c>
      <c r="K11317">
        <v>1</v>
      </c>
      <c r="L11317">
        <v>1</v>
      </c>
      <c r="M11317">
        <v>109</v>
      </c>
      <c r="N11317" t="s">
        <v>18</v>
      </c>
      <c r="O11317" s="1">
        <v>2.9760899999999999E-50</v>
      </c>
      <c r="P11317">
        <v>515</v>
      </c>
    </row>
    <row r="11318" spans="1:16" x14ac:dyDescent="0.25">
      <c r="A11318" t="s">
        <v>16935</v>
      </c>
      <c r="B11318">
        <v>873</v>
      </c>
      <c r="C11318" s="3" t="str">
        <f>HYPERLINK("http://www.uniprot.org/uniprot/G7K0X1","tr|G7K0X1|G7K0X1_MEDTR")</f>
        <v>tr|G7K0X1|G7K0X1_MEDTR</v>
      </c>
      <c r="D11318" t="s">
        <v>16936</v>
      </c>
      <c r="E11318">
        <v>59.57</v>
      </c>
      <c r="F11318">
        <v>329</v>
      </c>
      <c r="G11318">
        <v>133</v>
      </c>
      <c r="H11318">
        <v>40</v>
      </c>
      <c r="I11318">
        <v>1</v>
      </c>
      <c r="J11318">
        <v>867</v>
      </c>
      <c r="K11318">
        <v>1</v>
      </c>
      <c r="L11318">
        <v>1</v>
      </c>
      <c r="M11318">
        <v>319</v>
      </c>
      <c r="N11318" t="s">
        <v>18</v>
      </c>
      <c r="O11318" s="1">
        <v>7.7616200000000005E-84</v>
      </c>
      <c r="P11318">
        <v>809</v>
      </c>
    </row>
    <row r="11319" spans="1:16" x14ac:dyDescent="0.25">
      <c r="A11319" t="s">
        <v>16937</v>
      </c>
      <c r="B11319">
        <v>1737</v>
      </c>
      <c r="C11319" s="3" t="str">
        <f>HYPERLINK("http://www.uniprot.org/uniprot/G7IK61","tr|G7IK61|G7IK61_MEDTR")</f>
        <v>tr|G7IK61|G7IK61_MEDTR</v>
      </c>
      <c r="D11319" t="s">
        <v>16938</v>
      </c>
      <c r="E11319">
        <v>47.34</v>
      </c>
      <c r="F11319">
        <v>245</v>
      </c>
      <c r="G11319">
        <v>129</v>
      </c>
      <c r="H11319">
        <v>9</v>
      </c>
      <c r="I11319">
        <v>1</v>
      </c>
      <c r="J11319">
        <v>708</v>
      </c>
      <c r="K11319">
        <v>1</v>
      </c>
      <c r="L11319">
        <v>17</v>
      </c>
      <c r="M11319">
        <v>258</v>
      </c>
      <c r="N11319" t="s">
        <v>18</v>
      </c>
      <c r="O11319" s="1">
        <v>1.09764E-94</v>
      </c>
      <c r="P11319">
        <v>580</v>
      </c>
    </row>
    <row r="11320" spans="1:16" x14ac:dyDescent="0.25">
      <c r="A11320" t="s">
        <v>16939</v>
      </c>
      <c r="B11320">
        <v>1173</v>
      </c>
      <c r="C11320" s="3" t="str">
        <f>HYPERLINK("http://www.uniprot.org/uniprot/G7K4L8","tr|G7K4L8|G7K4L8_MEDTR")</f>
        <v>tr|G7K4L8|G7K4L8_MEDTR</v>
      </c>
      <c r="D11320" t="s">
        <v>1665</v>
      </c>
      <c r="E11320">
        <v>50.71</v>
      </c>
      <c r="F11320">
        <v>280</v>
      </c>
      <c r="G11320">
        <v>138</v>
      </c>
      <c r="H11320">
        <v>4</v>
      </c>
      <c r="I11320">
        <v>1</v>
      </c>
      <c r="J11320">
        <v>828</v>
      </c>
      <c r="K11320">
        <v>1</v>
      </c>
      <c r="L11320">
        <v>1</v>
      </c>
      <c r="M11320">
        <v>273</v>
      </c>
      <c r="N11320" t="s">
        <v>18</v>
      </c>
      <c r="O11320" s="1">
        <v>2.16977E-67</v>
      </c>
      <c r="P11320">
        <v>669</v>
      </c>
    </row>
    <row r="11321" spans="1:16" x14ac:dyDescent="0.25">
      <c r="A11321" t="s">
        <v>16940</v>
      </c>
      <c r="B11321">
        <v>1683</v>
      </c>
      <c r="C11321" s="3" t="str">
        <f>HYPERLINK("http://www.uniprot.org/uniprot/G7JLB0","tr|G7JLB0|G7JLB0_MEDTR")</f>
        <v>tr|G7JLB0|G7JLB0_MEDTR</v>
      </c>
      <c r="D11321" t="s">
        <v>16941</v>
      </c>
      <c r="E11321">
        <v>93.39</v>
      </c>
      <c r="F11321">
        <v>560</v>
      </c>
      <c r="G11321">
        <v>37</v>
      </c>
      <c r="H11321">
        <v>0</v>
      </c>
      <c r="I11321">
        <v>1</v>
      </c>
      <c r="J11321">
        <v>1680</v>
      </c>
      <c r="K11321">
        <v>1</v>
      </c>
      <c r="L11321">
        <v>108</v>
      </c>
      <c r="M11321">
        <v>666</v>
      </c>
      <c r="N11321" t="s">
        <v>18</v>
      </c>
      <c r="O11321">
        <v>0</v>
      </c>
      <c r="P11321">
        <v>2694</v>
      </c>
    </row>
    <row r="11322" spans="1:16" x14ac:dyDescent="0.25">
      <c r="A11322" t="s">
        <v>16942</v>
      </c>
      <c r="B11322">
        <v>285</v>
      </c>
      <c r="C11322" s="3" t="str">
        <f>HYPERLINK("http://www.uniprot.org/uniprot/I1NDM4","tr|I1NDM4|I1NDM4_SOYBN")</f>
        <v>tr|I1NDM4|I1NDM4_SOYBN</v>
      </c>
      <c r="D11322" t="s">
        <v>28</v>
      </c>
      <c r="E11322">
        <v>58.58</v>
      </c>
      <c r="F11322">
        <v>99</v>
      </c>
      <c r="G11322">
        <v>41</v>
      </c>
      <c r="H11322">
        <v>7</v>
      </c>
      <c r="I11322">
        <v>1</v>
      </c>
      <c r="J11322">
        <v>276</v>
      </c>
      <c r="K11322">
        <v>1</v>
      </c>
      <c r="L11322">
        <v>99</v>
      </c>
      <c r="M11322">
        <v>197</v>
      </c>
      <c r="N11322" t="s">
        <v>18</v>
      </c>
      <c r="O11322" s="1">
        <v>1.0919899999999999E-20</v>
      </c>
      <c r="P11322">
        <v>260</v>
      </c>
    </row>
    <row r="11323" spans="1:16" x14ac:dyDescent="0.25">
      <c r="A11323" t="s">
        <v>16943</v>
      </c>
      <c r="B11323">
        <v>1374</v>
      </c>
      <c r="C11323" s="3" t="str">
        <f>HYPERLINK("http://www.uniprot.org/uniprot/I1M1M4","tr|I1M1M4|I1M1M4_SOYBN")</f>
        <v>tr|I1M1M4|I1M1M4_SOYBN</v>
      </c>
      <c r="D11323" t="s">
        <v>28</v>
      </c>
      <c r="E11323">
        <v>87.81</v>
      </c>
      <c r="F11323">
        <v>435</v>
      </c>
      <c r="G11323">
        <v>53</v>
      </c>
      <c r="H11323">
        <v>0</v>
      </c>
      <c r="I11323">
        <v>1</v>
      </c>
      <c r="J11323">
        <v>1305</v>
      </c>
      <c r="K11323">
        <v>1</v>
      </c>
      <c r="L11323">
        <v>1</v>
      </c>
      <c r="M11323">
        <v>433</v>
      </c>
      <c r="N11323" t="s">
        <v>18</v>
      </c>
      <c r="O11323">
        <v>0</v>
      </c>
      <c r="P11323">
        <v>1989</v>
      </c>
    </row>
    <row r="11324" spans="1:16" x14ac:dyDescent="0.25">
      <c r="A11324" t="s">
        <v>16944</v>
      </c>
      <c r="B11324">
        <v>2055</v>
      </c>
      <c r="C11324" s="3" t="str">
        <f>HYPERLINK("http://www.uniprot.org/uniprot/G7IRI9","tr|G7IRI9|G7IRI9_MEDTR")</f>
        <v>tr|G7IRI9|G7IRI9_MEDTR</v>
      </c>
      <c r="D11324" t="s">
        <v>16945</v>
      </c>
      <c r="E11324">
        <v>73.569999999999993</v>
      </c>
      <c r="F11324">
        <v>700</v>
      </c>
      <c r="G11324">
        <v>185</v>
      </c>
      <c r="H11324">
        <v>16</v>
      </c>
      <c r="I11324">
        <v>1</v>
      </c>
      <c r="J11324">
        <v>2052</v>
      </c>
      <c r="K11324">
        <v>1</v>
      </c>
      <c r="L11324">
        <v>1</v>
      </c>
      <c r="M11324">
        <v>664</v>
      </c>
      <c r="N11324" t="s">
        <v>18</v>
      </c>
      <c r="O11324">
        <v>0</v>
      </c>
      <c r="P11324">
        <v>2578</v>
      </c>
    </row>
    <row r="11325" spans="1:16" x14ac:dyDescent="0.25">
      <c r="A11325" t="s">
        <v>16946</v>
      </c>
      <c r="B11325">
        <v>387</v>
      </c>
      <c r="C11325" s="3" t="str">
        <f>HYPERLINK("http://www.uniprot.org/uniprot/G7IIN9","tr|G7IIN9|G7IIN9_MEDTR")</f>
        <v>tr|G7IIN9|G7IIN9_MEDTR</v>
      </c>
      <c r="D11325" t="s">
        <v>16947</v>
      </c>
      <c r="E11325">
        <v>82.81</v>
      </c>
      <c r="F11325">
        <v>128</v>
      </c>
      <c r="G11325">
        <v>22</v>
      </c>
      <c r="H11325">
        <v>0</v>
      </c>
      <c r="I11325">
        <v>1</v>
      </c>
      <c r="J11325">
        <v>384</v>
      </c>
      <c r="K11325">
        <v>1</v>
      </c>
      <c r="L11325">
        <v>1</v>
      </c>
      <c r="M11325">
        <v>128</v>
      </c>
      <c r="N11325" t="s">
        <v>18</v>
      </c>
      <c r="O11325" s="1">
        <v>2.65378E-51</v>
      </c>
      <c r="P11325">
        <v>524</v>
      </c>
    </row>
    <row r="11326" spans="1:16" x14ac:dyDescent="0.25">
      <c r="A11326" t="s">
        <v>16948</v>
      </c>
      <c r="B11326">
        <v>2199</v>
      </c>
      <c r="C11326" s="3" t="str">
        <f>HYPERLINK("http://www.uniprot.org/uniprot/I1N643","tr|I1N643|I1N643_SOYBN")</f>
        <v>tr|I1N643|I1N643_SOYBN</v>
      </c>
      <c r="D11326" t="s">
        <v>117</v>
      </c>
      <c r="E11326">
        <v>87.96</v>
      </c>
      <c r="F11326">
        <v>731</v>
      </c>
      <c r="G11326">
        <v>88</v>
      </c>
      <c r="H11326">
        <v>0</v>
      </c>
      <c r="I11326">
        <v>4</v>
      </c>
      <c r="J11326">
        <v>2196</v>
      </c>
      <c r="K11326">
        <v>1</v>
      </c>
      <c r="L11326">
        <v>3</v>
      </c>
      <c r="M11326">
        <v>733</v>
      </c>
      <c r="N11326" t="s">
        <v>18</v>
      </c>
      <c r="O11326">
        <v>0</v>
      </c>
      <c r="P11326">
        <v>3344</v>
      </c>
    </row>
    <row r="11327" spans="1:16" x14ac:dyDescent="0.25">
      <c r="A11327" t="s">
        <v>16949</v>
      </c>
      <c r="B11327">
        <v>2853</v>
      </c>
      <c r="C11327" s="3" t="str">
        <f>HYPERLINK("http://www.uniprot.org/uniprot/I1JQ86","tr|I1JQ86|I1JQ86_SOYBN")</f>
        <v>tr|I1JQ86|I1JQ86_SOYBN</v>
      </c>
      <c r="D11327" t="s">
        <v>71</v>
      </c>
      <c r="E11327">
        <v>75.59</v>
      </c>
      <c r="F11327">
        <v>930</v>
      </c>
      <c r="G11327">
        <v>227</v>
      </c>
      <c r="H11327">
        <v>3</v>
      </c>
      <c r="I11327">
        <v>70</v>
      </c>
      <c r="J11327">
        <v>2850</v>
      </c>
      <c r="K11327">
        <v>1</v>
      </c>
      <c r="L11327">
        <v>21</v>
      </c>
      <c r="M11327">
        <v>945</v>
      </c>
      <c r="N11327" t="s">
        <v>18</v>
      </c>
      <c r="O11327">
        <v>0</v>
      </c>
      <c r="P11327">
        <v>3602</v>
      </c>
    </row>
    <row r="11328" spans="1:16" x14ac:dyDescent="0.25">
      <c r="A11328" t="s">
        <v>16950</v>
      </c>
      <c r="B11328">
        <v>879</v>
      </c>
      <c r="C11328" s="3" t="str">
        <f>HYPERLINK("http://www.uniprot.org/uniprot/I1N979","tr|I1N979|I1N979_SOYBN")</f>
        <v>tr|I1N979|I1N979_SOYBN</v>
      </c>
      <c r="D11328" t="s">
        <v>28</v>
      </c>
      <c r="E11328">
        <v>81.22</v>
      </c>
      <c r="F11328">
        <v>293</v>
      </c>
      <c r="G11328">
        <v>55</v>
      </c>
      <c r="H11328">
        <v>1</v>
      </c>
      <c r="I11328">
        <v>1</v>
      </c>
      <c r="J11328">
        <v>876</v>
      </c>
      <c r="K11328">
        <v>1</v>
      </c>
      <c r="L11328">
        <v>1</v>
      </c>
      <c r="M11328">
        <v>292</v>
      </c>
      <c r="N11328" t="s">
        <v>18</v>
      </c>
      <c r="O11328" s="1">
        <v>4.8596099999999999E-134</v>
      </c>
      <c r="P11328">
        <v>1242</v>
      </c>
    </row>
    <row r="11329" spans="1:16" x14ac:dyDescent="0.25">
      <c r="A11329" t="s">
        <v>16951</v>
      </c>
      <c r="B11329">
        <v>675</v>
      </c>
      <c r="C11329" s="3" t="str">
        <f>HYPERLINK("http://www.uniprot.org/uniprot/G7L6H0","tr|G7L6H0|G7L6H0_MEDTR")</f>
        <v>tr|G7L6H0|G7L6H0_MEDTR</v>
      </c>
      <c r="D11329" t="s">
        <v>16952</v>
      </c>
      <c r="E11329">
        <v>78.569999999999993</v>
      </c>
      <c r="F11329">
        <v>224</v>
      </c>
      <c r="G11329">
        <v>48</v>
      </c>
      <c r="H11329">
        <v>0</v>
      </c>
      <c r="I11329">
        <v>1</v>
      </c>
      <c r="J11329">
        <v>672</v>
      </c>
      <c r="K11329">
        <v>1</v>
      </c>
      <c r="L11329">
        <v>1</v>
      </c>
      <c r="M11329">
        <v>224</v>
      </c>
      <c r="N11329" t="s">
        <v>18</v>
      </c>
      <c r="O11329" s="1">
        <v>1.4700399999999999E-98</v>
      </c>
      <c r="P11329">
        <v>934</v>
      </c>
    </row>
    <row r="11330" spans="1:16" x14ac:dyDescent="0.25">
      <c r="A11330" t="s">
        <v>16953</v>
      </c>
      <c r="B11330">
        <v>1368</v>
      </c>
      <c r="C11330" s="3" t="str">
        <f>HYPERLINK("http://www.uniprot.org/uniprot/G7I5N0","tr|G7I5N0|G7I5N0_MEDTR")</f>
        <v>tr|G7I5N0|G7I5N0_MEDTR</v>
      </c>
      <c r="D11330" t="s">
        <v>16954</v>
      </c>
      <c r="E11330">
        <v>74.06</v>
      </c>
      <c r="F11330">
        <v>455</v>
      </c>
      <c r="G11330">
        <v>118</v>
      </c>
      <c r="H11330">
        <v>0</v>
      </c>
      <c r="I11330">
        <v>1</v>
      </c>
      <c r="J11330">
        <v>1365</v>
      </c>
      <c r="K11330">
        <v>1</v>
      </c>
      <c r="L11330">
        <v>1</v>
      </c>
      <c r="M11330">
        <v>446</v>
      </c>
      <c r="N11330" t="s">
        <v>18</v>
      </c>
      <c r="O11330">
        <v>0</v>
      </c>
      <c r="P11330">
        <v>1655</v>
      </c>
    </row>
    <row r="11331" spans="1:16" x14ac:dyDescent="0.25">
      <c r="A11331" t="s">
        <v>16955</v>
      </c>
      <c r="B11331">
        <v>2142</v>
      </c>
      <c r="C11331" s="3" t="str">
        <f>HYPERLINK("http://www.uniprot.org/uniprot/G7I2P8","tr|G7I2P8|G7I2P8_MEDTR")</f>
        <v>tr|G7I2P8|G7I2P8_MEDTR</v>
      </c>
      <c r="D11331" t="s">
        <v>16956</v>
      </c>
      <c r="E11331">
        <v>65.94</v>
      </c>
      <c r="F11331">
        <v>737</v>
      </c>
      <c r="G11331">
        <v>251</v>
      </c>
      <c r="H11331">
        <v>24</v>
      </c>
      <c r="I11331">
        <v>1</v>
      </c>
      <c r="J11331">
        <v>2139</v>
      </c>
      <c r="K11331">
        <v>1</v>
      </c>
      <c r="L11331">
        <v>1</v>
      </c>
      <c r="M11331">
        <v>682</v>
      </c>
      <c r="N11331" t="s">
        <v>18</v>
      </c>
      <c r="O11331">
        <v>0</v>
      </c>
      <c r="P11331">
        <v>2364</v>
      </c>
    </row>
    <row r="11332" spans="1:16" x14ac:dyDescent="0.25">
      <c r="A11332" t="s">
        <v>16957</v>
      </c>
      <c r="B11332">
        <v>315</v>
      </c>
      <c r="C11332" s="3" t="str">
        <f>HYPERLINK("http://www.uniprot.org/uniprot/I1N2A2","tr|I1N2A2|I1N2A2_SOYBN")</f>
        <v>tr|I1N2A2|I1N2A2_SOYBN</v>
      </c>
      <c r="D11332" t="s">
        <v>71</v>
      </c>
      <c r="E11332">
        <v>61.16</v>
      </c>
      <c r="F11332">
        <v>103</v>
      </c>
      <c r="G11332">
        <v>40</v>
      </c>
      <c r="H11332">
        <v>15</v>
      </c>
      <c r="I11332">
        <v>34</v>
      </c>
      <c r="J11332">
        <v>297</v>
      </c>
      <c r="K11332">
        <v>1</v>
      </c>
      <c r="L11332">
        <v>22</v>
      </c>
      <c r="M11332">
        <v>124</v>
      </c>
      <c r="N11332" t="s">
        <v>18</v>
      </c>
      <c r="O11332" s="1">
        <v>1.91487E-25</v>
      </c>
      <c r="P11332">
        <v>301</v>
      </c>
    </row>
    <row r="11333" spans="1:16" x14ac:dyDescent="0.25">
      <c r="A11333" t="s">
        <v>16958</v>
      </c>
      <c r="B11333">
        <v>1392</v>
      </c>
      <c r="C11333" s="3" t="str">
        <f>HYPERLINK("http://www.uniprot.org/uniprot/G7I3R5","tr|G7I3R5|G7I3R5_MEDTR")</f>
        <v>tr|G7I3R5|G7I3R5_MEDTR</v>
      </c>
      <c r="D11333" t="s">
        <v>16959</v>
      </c>
      <c r="E11333">
        <v>86.82</v>
      </c>
      <c r="F11333">
        <v>463</v>
      </c>
      <c r="G11333">
        <v>61</v>
      </c>
      <c r="H11333">
        <v>0</v>
      </c>
      <c r="I11333">
        <v>1</v>
      </c>
      <c r="J11333">
        <v>1389</v>
      </c>
      <c r="K11333">
        <v>1</v>
      </c>
      <c r="L11333">
        <v>1</v>
      </c>
      <c r="M11333">
        <v>457</v>
      </c>
      <c r="N11333" t="s">
        <v>18</v>
      </c>
      <c r="O11333">
        <v>0</v>
      </c>
      <c r="P11333">
        <v>2054</v>
      </c>
    </row>
    <row r="11334" spans="1:16" x14ac:dyDescent="0.25">
      <c r="A11334" t="s">
        <v>16960</v>
      </c>
      <c r="B11334">
        <v>2139</v>
      </c>
      <c r="C11334" s="3" t="str">
        <f>HYPERLINK("http://www.uniprot.org/uniprot/K7KLC0","tr|K7KLC0|K7KLC0_SOYBN")</f>
        <v>tr|K7KLC0|K7KLC0_SOYBN</v>
      </c>
      <c r="D11334" t="s">
        <v>28</v>
      </c>
      <c r="E11334">
        <v>79.819999999999993</v>
      </c>
      <c r="F11334">
        <v>669</v>
      </c>
      <c r="G11334">
        <v>135</v>
      </c>
      <c r="H11334">
        <v>0</v>
      </c>
      <c r="I11334">
        <v>130</v>
      </c>
      <c r="J11334">
        <v>2136</v>
      </c>
      <c r="K11334">
        <v>1</v>
      </c>
      <c r="L11334">
        <v>46</v>
      </c>
      <c r="M11334">
        <v>699</v>
      </c>
      <c r="N11334" t="s">
        <v>18</v>
      </c>
      <c r="O11334">
        <v>0</v>
      </c>
      <c r="P11334">
        <v>2859</v>
      </c>
    </row>
    <row r="11335" spans="1:16" x14ac:dyDescent="0.25">
      <c r="A11335" t="s">
        <v>16961</v>
      </c>
      <c r="B11335">
        <v>384</v>
      </c>
      <c r="C11335" s="3" t="str">
        <f>HYPERLINK("http://www.uniprot.org/uniprot/I3SW38","tr|I3SW38|I3SW38_LOTJA")</f>
        <v>tr|I3SW38|I3SW38_LOTJA</v>
      </c>
      <c r="D11335" t="s">
        <v>93</v>
      </c>
      <c r="E11335">
        <v>63.56</v>
      </c>
      <c r="F11335">
        <v>129</v>
      </c>
      <c r="G11335">
        <v>47</v>
      </c>
      <c r="H11335">
        <v>2</v>
      </c>
      <c r="I11335">
        <v>1</v>
      </c>
      <c r="J11335">
        <v>381</v>
      </c>
      <c r="K11335">
        <v>1</v>
      </c>
      <c r="L11335">
        <v>1</v>
      </c>
      <c r="M11335">
        <v>127</v>
      </c>
      <c r="N11335" t="s">
        <v>18</v>
      </c>
      <c r="O11335" s="1">
        <v>7.2759899999999998E-41</v>
      </c>
      <c r="P11335">
        <v>434</v>
      </c>
    </row>
    <row r="11336" spans="1:16" x14ac:dyDescent="0.25">
      <c r="A11336" t="s">
        <v>16962</v>
      </c>
      <c r="B11336">
        <v>1605</v>
      </c>
      <c r="C11336" s="3" t="str">
        <f>HYPERLINK("http://www.uniprot.org/uniprot/I1JEZ1","tr|I1JEZ1|I1JEZ1_SOYBN")</f>
        <v>tr|I1JEZ1|I1JEZ1_SOYBN</v>
      </c>
      <c r="D11336" t="s">
        <v>71</v>
      </c>
      <c r="E11336">
        <v>51.73</v>
      </c>
      <c r="F11336">
        <v>578</v>
      </c>
      <c r="G11336">
        <v>279</v>
      </c>
      <c r="H11336">
        <v>61</v>
      </c>
      <c r="I11336">
        <v>52</v>
      </c>
      <c r="J11336">
        <v>1602</v>
      </c>
      <c r="K11336">
        <v>1</v>
      </c>
      <c r="L11336">
        <v>145</v>
      </c>
      <c r="M11336">
        <v>716</v>
      </c>
      <c r="N11336" t="s">
        <v>18</v>
      </c>
      <c r="O11336" s="1">
        <v>1.73183E-140</v>
      </c>
      <c r="P11336">
        <v>1301</v>
      </c>
    </row>
    <row r="11337" spans="1:16" x14ac:dyDescent="0.25">
      <c r="A11337" t="s">
        <v>16963</v>
      </c>
      <c r="B11337">
        <v>2001</v>
      </c>
      <c r="C11337" s="3" t="str">
        <f>HYPERLINK("http://www.uniprot.org/uniprot/I1MZ96","tr|I1MZ96|I1MZ96_SOYBN")</f>
        <v>tr|I1MZ96|I1MZ96_SOYBN</v>
      </c>
      <c r="D11337" t="s">
        <v>28</v>
      </c>
      <c r="E11337">
        <v>80.42</v>
      </c>
      <c r="F11337">
        <v>664</v>
      </c>
      <c r="G11337">
        <v>130</v>
      </c>
      <c r="H11337">
        <v>2</v>
      </c>
      <c r="I11337">
        <v>13</v>
      </c>
      <c r="J11337">
        <v>1998</v>
      </c>
      <c r="K11337">
        <v>1</v>
      </c>
      <c r="L11337">
        <v>1</v>
      </c>
      <c r="M11337">
        <v>663</v>
      </c>
      <c r="N11337" t="s">
        <v>18</v>
      </c>
      <c r="O11337">
        <v>0</v>
      </c>
      <c r="P11337">
        <v>2874</v>
      </c>
    </row>
    <row r="11338" spans="1:16" x14ac:dyDescent="0.25">
      <c r="A11338" t="s">
        <v>16964</v>
      </c>
      <c r="B11338">
        <v>444</v>
      </c>
      <c r="C11338" s="3" t="str">
        <f>HYPERLINK("http://www.uniprot.org/uniprot/I1LWU6","tr|I1LWU6|I1LWU6_SOYBN")</f>
        <v>tr|I1LWU6|I1LWU6_SOYBN</v>
      </c>
      <c r="D11338" t="s">
        <v>71</v>
      </c>
      <c r="E11338">
        <v>62.79</v>
      </c>
      <c r="F11338">
        <v>129</v>
      </c>
      <c r="G11338">
        <v>48</v>
      </c>
      <c r="H11338">
        <v>2</v>
      </c>
      <c r="I11338">
        <v>58</v>
      </c>
      <c r="J11338">
        <v>438</v>
      </c>
      <c r="K11338">
        <v>1</v>
      </c>
      <c r="L11338">
        <v>340</v>
      </c>
      <c r="M11338">
        <v>468</v>
      </c>
      <c r="N11338" t="s">
        <v>18</v>
      </c>
      <c r="O11338" s="1">
        <v>2.5160500000000001E-33</v>
      </c>
      <c r="P11338">
        <v>369</v>
      </c>
    </row>
    <row r="11339" spans="1:16" x14ac:dyDescent="0.25">
      <c r="A11339" t="s">
        <v>16965</v>
      </c>
      <c r="B11339">
        <v>1317</v>
      </c>
      <c r="C11339" s="3" t="str">
        <f>HYPERLINK("http://www.uniprot.org/uniprot/K7MNX2","tr|K7MNX2|K7MNX2_SOYBN")</f>
        <v>tr|K7MNX2|K7MNX2_SOYBN</v>
      </c>
      <c r="D11339" t="s">
        <v>28</v>
      </c>
      <c r="E11339">
        <v>24.06</v>
      </c>
      <c r="F11339">
        <v>266</v>
      </c>
      <c r="G11339">
        <v>202</v>
      </c>
      <c r="H11339">
        <v>3</v>
      </c>
      <c r="I11339">
        <v>328</v>
      </c>
      <c r="J11339">
        <v>1116</v>
      </c>
      <c r="K11339">
        <v>1</v>
      </c>
      <c r="L11339">
        <v>271</v>
      </c>
      <c r="M11339">
        <v>530</v>
      </c>
      <c r="N11339" t="s">
        <v>18</v>
      </c>
      <c r="O11339" s="1">
        <v>5.3888699999999999E-17</v>
      </c>
      <c r="P11339">
        <v>235</v>
      </c>
    </row>
    <row r="11340" spans="1:16" x14ac:dyDescent="0.25">
      <c r="A11340" t="s">
        <v>16966</v>
      </c>
      <c r="B11340">
        <v>1065</v>
      </c>
      <c r="C11340" s="3" t="str">
        <f>HYPERLINK("http://www.uniprot.org/uniprot/G7LA92","tr|G7LA92|G7LA92_MEDTR")</f>
        <v>tr|G7LA92|G7LA92_MEDTR</v>
      </c>
      <c r="D11340" t="s">
        <v>16967</v>
      </c>
      <c r="E11340">
        <v>78.69</v>
      </c>
      <c r="F11340">
        <v>338</v>
      </c>
      <c r="G11340">
        <v>72</v>
      </c>
      <c r="H11340">
        <v>0</v>
      </c>
      <c r="I11340">
        <v>1</v>
      </c>
      <c r="J11340">
        <v>1014</v>
      </c>
      <c r="K11340">
        <v>1</v>
      </c>
      <c r="L11340">
        <v>24</v>
      </c>
      <c r="M11340">
        <v>358</v>
      </c>
      <c r="N11340" t="s">
        <v>18</v>
      </c>
      <c r="O11340" s="1">
        <v>1.6285199999999999E-154</v>
      </c>
      <c r="P11340">
        <v>1414</v>
      </c>
    </row>
    <row r="11341" spans="1:16" x14ac:dyDescent="0.25">
      <c r="A11341" t="s">
        <v>16968</v>
      </c>
      <c r="B11341">
        <v>237</v>
      </c>
      <c r="C11341" s="3" t="str">
        <f>HYPERLINK("http://www.uniprot.org/uniprot/G7ZX16","tr|G7ZX16|G7ZX16_MEDTR")</f>
        <v>tr|G7ZX16|G7ZX16_MEDTR</v>
      </c>
      <c r="D11341" t="s">
        <v>16969</v>
      </c>
      <c r="E11341">
        <v>74.349999999999994</v>
      </c>
      <c r="F11341">
        <v>78</v>
      </c>
      <c r="G11341">
        <v>20</v>
      </c>
      <c r="H11341">
        <v>0</v>
      </c>
      <c r="I11341">
        <v>1</v>
      </c>
      <c r="J11341">
        <v>234</v>
      </c>
      <c r="K11341">
        <v>1</v>
      </c>
      <c r="L11341">
        <v>1</v>
      </c>
      <c r="M11341">
        <v>78</v>
      </c>
      <c r="N11341" t="s">
        <v>18</v>
      </c>
      <c r="O11341" s="1">
        <v>2.6485100000000001E-27</v>
      </c>
      <c r="P11341">
        <v>317</v>
      </c>
    </row>
    <row r="11342" spans="1:16" x14ac:dyDescent="0.25">
      <c r="A11342" t="s">
        <v>16970</v>
      </c>
      <c r="B11342">
        <v>3519</v>
      </c>
      <c r="C11342" s="3" t="str">
        <f>HYPERLINK("http://www.uniprot.org/uniprot/I1KE52","tr|I1KE52|I1KE52_SOYBN")</f>
        <v>tr|I1KE52|I1KE52_SOYBN</v>
      </c>
      <c r="D11342" t="s">
        <v>71</v>
      </c>
      <c r="E11342">
        <v>71.97</v>
      </c>
      <c r="F11342">
        <v>1199</v>
      </c>
      <c r="G11342">
        <v>336</v>
      </c>
      <c r="H11342">
        <v>27</v>
      </c>
      <c r="I11342">
        <v>1</v>
      </c>
      <c r="J11342">
        <v>3516</v>
      </c>
      <c r="K11342">
        <v>1</v>
      </c>
      <c r="L11342">
        <v>1</v>
      </c>
      <c r="M11342">
        <v>1174</v>
      </c>
      <c r="N11342" t="s">
        <v>18</v>
      </c>
      <c r="O11342">
        <v>0</v>
      </c>
      <c r="P11342">
        <v>4233</v>
      </c>
    </row>
    <row r="11343" spans="1:16" x14ac:dyDescent="0.25">
      <c r="A11343" t="s">
        <v>16971</v>
      </c>
      <c r="B11343">
        <v>1023</v>
      </c>
      <c r="C11343" s="3" t="str">
        <f>HYPERLINK("http://www.uniprot.org/uniprot/I1LEF5","tr|I1LEF5|I1LEF5_SOYBN")</f>
        <v>tr|I1LEF5|I1LEF5_SOYBN</v>
      </c>
      <c r="D11343" t="s">
        <v>28</v>
      </c>
      <c r="E11343">
        <v>92.35</v>
      </c>
      <c r="F11343">
        <v>340</v>
      </c>
      <c r="G11343">
        <v>26</v>
      </c>
      <c r="H11343">
        <v>0</v>
      </c>
      <c r="I11343">
        <v>1</v>
      </c>
      <c r="J11343">
        <v>1020</v>
      </c>
      <c r="K11343">
        <v>1</v>
      </c>
      <c r="L11343">
        <v>1</v>
      </c>
      <c r="M11343">
        <v>340</v>
      </c>
      <c r="N11343" t="s">
        <v>18</v>
      </c>
      <c r="O11343">
        <v>0</v>
      </c>
      <c r="P11343">
        <v>1698</v>
      </c>
    </row>
    <row r="11344" spans="1:16" x14ac:dyDescent="0.25">
      <c r="A11344" t="s">
        <v>16972</v>
      </c>
      <c r="B11344">
        <v>816</v>
      </c>
      <c r="C11344" s="3" t="str">
        <f>HYPERLINK("http://www.uniprot.org/uniprot/A5AEG4","tr|A5AEG4|A5AEG4_VITVI")</f>
        <v>tr|A5AEG4|A5AEG4_VITVI</v>
      </c>
      <c r="D11344" t="s">
        <v>2698</v>
      </c>
      <c r="E11344">
        <v>59.53</v>
      </c>
      <c r="F11344">
        <v>257</v>
      </c>
      <c r="G11344">
        <v>104</v>
      </c>
      <c r="H11344">
        <v>0</v>
      </c>
      <c r="I11344">
        <v>1</v>
      </c>
      <c r="J11344">
        <v>771</v>
      </c>
      <c r="K11344">
        <v>1</v>
      </c>
      <c r="L11344">
        <v>97</v>
      </c>
      <c r="M11344">
        <v>305</v>
      </c>
      <c r="N11344" t="s">
        <v>18</v>
      </c>
      <c r="O11344" s="1">
        <v>1.47813E-78</v>
      </c>
      <c r="P11344">
        <v>763</v>
      </c>
    </row>
    <row r="11345" spans="1:16" x14ac:dyDescent="0.25">
      <c r="A11345" t="s">
        <v>16973</v>
      </c>
      <c r="B11345">
        <v>1851</v>
      </c>
      <c r="C11345" s="3" t="str">
        <f>HYPERLINK("http://www.uniprot.org/uniprot/I1MHP5","tr|I1MHP5|I1MHP5_SOYBN")</f>
        <v>tr|I1MHP5|I1MHP5_SOYBN</v>
      </c>
      <c r="D11345" t="s">
        <v>28</v>
      </c>
      <c r="E11345">
        <v>27.85</v>
      </c>
      <c r="F11345">
        <v>420</v>
      </c>
      <c r="G11345">
        <v>303</v>
      </c>
      <c r="H11345">
        <v>42</v>
      </c>
      <c r="I11345">
        <v>151</v>
      </c>
      <c r="J11345">
        <v>1284</v>
      </c>
      <c r="K11345">
        <v>1</v>
      </c>
      <c r="L11345">
        <v>1057</v>
      </c>
      <c r="M11345">
        <v>1470</v>
      </c>
      <c r="N11345" t="s">
        <v>18</v>
      </c>
      <c r="O11345" s="1">
        <v>2.30072E-30</v>
      </c>
      <c r="P11345">
        <v>352</v>
      </c>
    </row>
    <row r="11346" spans="1:16" x14ac:dyDescent="0.25">
      <c r="A11346" t="s">
        <v>16974</v>
      </c>
      <c r="B11346">
        <v>624</v>
      </c>
      <c r="C11346" s="3" t="str">
        <f>HYPERLINK("http://www.uniprot.org/uniprot/M5X1W6","tr|M5X1W6|M5X1W6_PRUPE")</f>
        <v>tr|M5X1W6|M5X1W6_PRUPE</v>
      </c>
      <c r="D11346" t="s">
        <v>16975</v>
      </c>
      <c r="E11346">
        <v>61.72</v>
      </c>
      <c r="F11346">
        <v>162</v>
      </c>
      <c r="G11346">
        <v>62</v>
      </c>
      <c r="H11346">
        <v>14</v>
      </c>
      <c r="I11346">
        <v>58</v>
      </c>
      <c r="J11346">
        <v>501</v>
      </c>
      <c r="K11346">
        <v>1</v>
      </c>
      <c r="L11346">
        <v>15</v>
      </c>
      <c r="M11346">
        <v>176</v>
      </c>
      <c r="N11346" t="s">
        <v>18</v>
      </c>
      <c r="O11346" s="1">
        <v>1.1758700000000001E-53</v>
      </c>
      <c r="P11346">
        <v>546</v>
      </c>
    </row>
    <row r="11347" spans="1:16" x14ac:dyDescent="0.25">
      <c r="A11347" t="s">
        <v>16976</v>
      </c>
      <c r="B11347">
        <v>2133</v>
      </c>
      <c r="C11347" s="3" t="str">
        <f>HYPERLINK("http://www.uniprot.org/uniprot/K7K7Q0","tr|K7K7Q0|K7K7Q0_SOYBN")</f>
        <v>tr|K7K7Q0|K7K7Q0_SOYBN</v>
      </c>
      <c r="D11347" t="s">
        <v>28</v>
      </c>
      <c r="E11347">
        <v>70.959999999999994</v>
      </c>
      <c r="F11347">
        <v>713</v>
      </c>
      <c r="G11347">
        <v>207</v>
      </c>
      <c r="H11347">
        <v>3</v>
      </c>
      <c r="I11347">
        <v>1</v>
      </c>
      <c r="J11347">
        <v>2130</v>
      </c>
      <c r="K11347">
        <v>1</v>
      </c>
      <c r="L11347">
        <v>1</v>
      </c>
      <c r="M11347">
        <v>710</v>
      </c>
      <c r="N11347" t="s">
        <v>18</v>
      </c>
      <c r="O11347">
        <v>0</v>
      </c>
      <c r="P11347">
        <v>2596</v>
      </c>
    </row>
    <row r="11348" spans="1:16" x14ac:dyDescent="0.25">
      <c r="A11348" t="s">
        <v>16977</v>
      </c>
      <c r="B11348">
        <v>738</v>
      </c>
      <c r="C11348" s="3" t="str">
        <f>HYPERLINK("http://www.uniprot.org/uniprot/Q2TUV5","tr|Q2TUV5|Q2TUV5_SOYBN")</f>
        <v>tr|Q2TUV5|Q2TUV5_SOYBN</v>
      </c>
      <c r="D11348" t="s">
        <v>16978</v>
      </c>
      <c r="E11348">
        <v>77.14</v>
      </c>
      <c r="F11348">
        <v>245</v>
      </c>
      <c r="G11348">
        <v>56</v>
      </c>
      <c r="H11348">
        <v>0</v>
      </c>
      <c r="I11348">
        <v>1</v>
      </c>
      <c r="J11348">
        <v>735</v>
      </c>
      <c r="K11348">
        <v>1</v>
      </c>
      <c r="L11348">
        <v>8</v>
      </c>
      <c r="M11348">
        <v>243</v>
      </c>
      <c r="N11348" t="s">
        <v>18</v>
      </c>
      <c r="O11348" s="1">
        <v>1.19292E-94</v>
      </c>
      <c r="P11348">
        <v>901</v>
      </c>
    </row>
    <row r="11349" spans="1:16" x14ac:dyDescent="0.25">
      <c r="A11349" t="s">
        <v>16979</v>
      </c>
      <c r="B11349">
        <v>1422</v>
      </c>
      <c r="C11349" s="3" t="str">
        <f>HYPERLINK("http://www.uniprot.org/uniprot/Q9STA2","tr|Q9STA2|Q9STA2_MEDSA")</f>
        <v>tr|Q9STA2|Q9STA2_MEDSA</v>
      </c>
      <c r="D11349" t="s">
        <v>16980</v>
      </c>
      <c r="E11349">
        <v>81.83</v>
      </c>
      <c r="F11349">
        <v>479</v>
      </c>
      <c r="G11349">
        <v>87</v>
      </c>
      <c r="H11349">
        <v>7</v>
      </c>
      <c r="I11349">
        <v>1</v>
      </c>
      <c r="J11349">
        <v>1416</v>
      </c>
      <c r="K11349">
        <v>1</v>
      </c>
      <c r="L11349">
        <v>1</v>
      </c>
      <c r="M11349">
        <v>479</v>
      </c>
      <c r="N11349" t="s">
        <v>18</v>
      </c>
      <c r="O11349">
        <v>0</v>
      </c>
      <c r="P11349">
        <v>2043</v>
      </c>
    </row>
    <row r="11350" spans="1:16" x14ac:dyDescent="0.25">
      <c r="A11350" t="s">
        <v>16981</v>
      </c>
      <c r="B11350">
        <v>573</v>
      </c>
      <c r="C11350" s="3" t="str">
        <f>HYPERLINK("http://www.uniprot.org/uniprot/G7IIN6","tr|G7IIN6|G7IIN6_MEDTR")</f>
        <v>tr|G7IIN6|G7IIN6_MEDTR</v>
      </c>
      <c r="D11350" t="s">
        <v>16982</v>
      </c>
      <c r="E11350">
        <v>53.92</v>
      </c>
      <c r="F11350">
        <v>204</v>
      </c>
      <c r="G11350">
        <v>94</v>
      </c>
      <c r="H11350">
        <v>17</v>
      </c>
      <c r="I11350">
        <v>1</v>
      </c>
      <c r="J11350">
        <v>561</v>
      </c>
      <c r="K11350">
        <v>1</v>
      </c>
      <c r="L11350">
        <v>29</v>
      </c>
      <c r="M11350">
        <v>231</v>
      </c>
      <c r="N11350" t="s">
        <v>18</v>
      </c>
      <c r="O11350" s="1">
        <v>1.1017300000000001E-46</v>
      </c>
      <c r="P11350">
        <v>485</v>
      </c>
    </row>
    <row r="11351" spans="1:16" x14ac:dyDescent="0.25">
      <c r="A11351" t="s">
        <v>16983</v>
      </c>
      <c r="B11351">
        <v>3753</v>
      </c>
      <c r="C11351" s="3" t="str">
        <f>HYPERLINK("http://www.uniprot.org/uniprot/I1LWJ6","tr|I1LWJ6|I1LWJ6_SOYBN")</f>
        <v>tr|I1LWJ6|I1LWJ6_SOYBN</v>
      </c>
      <c r="D11351" t="s">
        <v>117</v>
      </c>
      <c r="E11351">
        <v>90.32</v>
      </c>
      <c r="F11351">
        <v>1250</v>
      </c>
      <c r="G11351">
        <v>121</v>
      </c>
      <c r="H11351">
        <v>0</v>
      </c>
      <c r="I11351">
        <v>1</v>
      </c>
      <c r="J11351">
        <v>3750</v>
      </c>
      <c r="K11351">
        <v>1</v>
      </c>
      <c r="L11351">
        <v>1</v>
      </c>
      <c r="M11351">
        <v>1249</v>
      </c>
      <c r="N11351" t="s">
        <v>18</v>
      </c>
      <c r="O11351">
        <v>0</v>
      </c>
      <c r="P11351">
        <v>5603</v>
      </c>
    </row>
    <row r="11352" spans="1:16" x14ac:dyDescent="0.25">
      <c r="A11352" t="s">
        <v>16984</v>
      </c>
      <c r="B11352">
        <v>636</v>
      </c>
      <c r="C11352" s="3" t="str">
        <f>HYPERLINK("http://www.uniprot.org/uniprot/I1NB91","tr|I1NB91|I1NB91_SOYBN")</f>
        <v>tr|I1NB91|I1NB91_SOYBN</v>
      </c>
      <c r="D11352" t="s">
        <v>16985</v>
      </c>
      <c r="E11352">
        <v>83.51</v>
      </c>
      <c r="F11352">
        <v>188</v>
      </c>
      <c r="G11352">
        <v>31</v>
      </c>
      <c r="H11352">
        <v>0</v>
      </c>
      <c r="I11352">
        <v>1</v>
      </c>
      <c r="J11352">
        <v>564</v>
      </c>
      <c r="K11352">
        <v>1</v>
      </c>
      <c r="L11352">
        <v>1</v>
      </c>
      <c r="M11352">
        <v>188</v>
      </c>
      <c r="N11352" t="s">
        <v>18</v>
      </c>
      <c r="O11352" s="1">
        <v>2.0363500000000002E-80</v>
      </c>
      <c r="P11352">
        <v>777</v>
      </c>
    </row>
    <row r="11353" spans="1:16" x14ac:dyDescent="0.25">
      <c r="A11353" t="s">
        <v>16986</v>
      </c>
      <c r="B11353">
        <v>2331</v>
      </c>
      <c r="C11353" s="3" t="str">
        <f>HYPERLINK("http://www.uniprot.org/uniprot/I1JQ87","tr|I1JQ87|I1JQ87_SOYBN")</f>
        <v>tr|I1JQ87|I1JQ87_SOYBN</v>
      </c>
      <c r="D11353" t="s">
        <v>28</v>
      </c>
      <c r="E11353">
        <v>85.38</v>
      </c>
      <c r="F11353">
        <v>787</v>
      </c>
      <c r="G11353">
        <v>115</v>
      </c>
      <c r="H11353">
        <v>11</v>
      </c>
      <c r="I11353">
        <v>1</v>
      </c>
      <c r="J11353">
        <v>2328</v>
      </c>
      <c r="K11353">
        <v>1</v>
      </c>
      <c r="L11353">
        <v>1</v>
      </c>
      <c r="M11353">
        <v>783</v>
      </c>
      <c r="N11353" t="s">
        <v>18</v>
      </c>
      <c r="O11353">
        <v>0</v>
      </c>
      <c r="P11353">
        <v>3478</v>
      </c>
    </row>
    <row r="11354" spans="1:16" x14ac:dyDescent="0.25">
      <c r="A11354" t="s">
        <v>16987</v>
      </c>
      <c r="B11354">
        <v>780</v>
      </c>
      <c r="C11354" s="3" t="str">
        <f>HYPERLINK("http://www.uniprot.org/uniprot/M5WQ57","tr|M5WQ57|M5WQ57_PRUPE")</f>
        <v>tr|M5WQ57|M5WQ57_PRUPE</v>
      </c>
      <c r="D11354" t="s">
        <v>16988</v>
      </c>
      <c r="E11354">
        <v>47.29</v>
      </c>
      <c r="F11354">
        <v>203</v>
      </c>
      <c r="G11354">
        <v>107</v>
      </c>
      <c r="H11354">
        <v>2</v>
      </c>
      <c r="I11354">
        <v>151</v>
      </c>
      <c r="J11354">
        <v>753</v>
      </c>
      <c r="K11354">
        <v>1</v>
      </c>
      <c r="L11354">
        <v>67</v>
      </c>
      <c r="M11354">
        <v>267</v>
      </c>
      <c r="N11354" t="s">
        <v>18</v>
      </c>
      <c r="O11354" s="1">
        <v>6.8273500000000001E-38</v>
      </c>
      <c r="P11354">
        <v>412</v>
      </c>
    </row>
    <row r="11355" spans="1:16" x14ac:dyDescent="0.25">
      <c r="A11355" t="s">
        <v>16989</v>
      </c>
      <c r="B11355">
        <v>1035</v>
      </c>
      <c r="C11355" s="3" t="str">
        <f>HYPERLINK("http://www.uniprot.org/uniprot/G7KY81","tr|G7KY81|G7KY81_MEDTR")</f>
        <v>tr|G7KY81|G7KY81_MEDTR</v>
      </c>
      <c r="D11355" t="s">
        <v>1783</v>
      </c>
      <c r="E11355">
        <v>70.22</v>
      </c>
      <c r="F11355">
        <v>356</v>
      </c>
      <c r="G11355">
        <v>106</v>
      </c>
      <c r="H11355">
        <v>12</v>
      </c>
      <c r="I11355">
        <v>1</v>
      </c>
      <c r="J11355">
        <v>1032</v>
      </c>
      <c r="K11355">
        <v>1</v>
      </c>
      <c r="L11355">
        <v>1</v>
      </c>
      <c r="M11355">
        <v>353</v>
      </c>
      <c r="N11355" t="s">
        <v>18</v>
      </c>
      <c r="O11355" s="1">
        <v>8.6914699999999995E-123</v>
      </c>
      <c r="P11355">
        <v>1146</v>
      </c>
    </row>
    <row r="11356" spans="1:16" x14ac:dyDescent="0.25">
      <c r="A11356" t="s">
        <v>16990</v>
      </c>
      <c r="B11356">
        <v>1749</v>
      </c>
      <c r="C11356" s="3" t="str">
        <f>HYPERLINK("http://www.uniprot.org/uniprot/G7I5M8","tr|G7I5M8|G7I5M8_MEDTR")</f>
        <v>tr|G7I5M8|G7I5M8_MEDTR</v>
      </c>
      <c r="D11356" t="s">
        <v>16991</v>
      </c>
      <c r="E11356">
        <v>62.1</v>
      </c>
      <c r="F11356">
        <v>570</v>
      </c>
      <c r="G11356">
        <v>216</v>
      </c>
      <c r="H11356">
        <v>6</v>
      </c>
      <c r="I11356">
        <v>55</v>
      </c>
      <c r="J11356">
        <v>1746</v>
      </c>
      <c r="K11356">
        <v>1</v>
      </c>
      <c r="L11356">
        <v>50</v>
      </c>
      <c r="M11356">
        <v>604</v>
      </c>
      <c r="N11356" t="s">
        <v>18</v>
      </c>
      <c r="O11356">
        <v>0</v>
      </c>
      <c r="P11356">
        <v>1653</v>
      </c>
    </row>
    <row r="11357" spans="1:16" x14ac:dyDescent="0.25">
      <c r="A11357" t="s">
        <v>16992</v>
      </c>
      <c r="B11357">
        <v>1194</v>
      </c>
      <c r="C11357" s="3" t="str">
        <f>HYPERLINK("http://www.uniprot.org/uniprot/G7I2Q0","tr|G7I2Q0|G7I2Q0_MEDTR")</f>
        <v>tr|G7I2Q0|G7I2Q0_MEDTR</v>
      </c>
      <c r="D11357" t="s">
        <v>16993</v>
      </c>
      <c r="E11357">
        <v>68.430000000000007</v>
      </c>
      <c r="F11357">
        <v>377</v>
      </c>
      <c r="G11357">
        <v>119</v>
      </c>
      <c r="H11357">
        <v>10</v>
      </c>
      <c r="I11357">
        <v>1</v>
      </c>
      <c r="J11357">
        <v>1101</v>
      </c>
      <c r="K11357">
        <v>1</v>
      </c>
      <c r="L11357">
        <v>1</v>
      </c>
      <c r="M11357">
        <v>357</v>
      </c>
      <c r="N11357" t="s">
        <v>18</v>
      </c>
      <c r="O11357" s="1">
        <v>9.0938600000000004E-138</v>
      </c>
      <c r="P11357">
        <v>1276</v>
      </c>
    </row>
    <row r="11358" spans="1:16" x14ac:dyDescent="0.25">
      <c r="A11358" t="s">
        <v>16994</v>
      </c>
      <c r="B11358">
        <v>552</v>
      </c>
      <c r="C11358" s="3" t="str">
        <f>HYPERLINK("http://www.uniprot.org/uniprot/I1N969","tr|I1N969|I1N969_SOYBN")</f>
        <v>tr|I1N969|I1N969_SOYBN</v>
      </c>
      <c r="D11358" t="s">
        <v>28</v>
      </c>
      <c r="E11358">
        <v>56.52</v>
      </c>
      <c r="F11358">
        <v>184</v>
      </c>
      <c r="G11358">
        <v>80</v>
      </c>
      <c r="H11358">
        <v>4</v>
      </c>
      <c r="I11358">
        <v>10</v>
      </c>
      <c r="J11358">
        <v>549</v>
      </c>
      <c r="K11358">
        <v>1</v>
      </c>
      <c r="L11358">
        <v>163</v>
      </c>
      <c r="M11358">
        <v>346</v>
      </c>
      <c r="N11358" t="s">
        <v>18</v>
      </c>
      <c r="O11358" s="1">
        <v>5.5785999999999998E-50</v>
      </c>
      <c r="P11358">
        <v>513</v>
      </c>
    </row>
    <row r="11359" spans="1:16" x14ac:dyDescent="0.25">
      <c r="A11359" t="s">
        <v>16995</v>
      </c>
      <c r="B11359">
        <v>1170</v>
      </c>
      <c r="C11359" s="3" t="str">
        <f>HYPERLINK("http://www.uniprot.org/uniprot/G7IJ01","tr|G7IJ01|G7IJ01_MEDTR")</f>
        <v>tr|G7IJ01|G7IJ01_MEDTR</v>
      </c>
      <c r="D11359" t="s">
        <v>13452</v>
      </c>
      <c r="E11359">
        <v>65.78</v>
      </c>
      <c r="F11359">
        <v>453</v>
      </c>
      <c r="G11359">
        <v>155</v>
      </c>
      <c r="H11359">
        <v>64</v>
      </c>
      <c r="I11359">
        <v>1</v>
      </c>
      <c r="J11359">
        <v>1167</v>
      </c>
      <c r="K11359">
        <v>1</v>
      </c>
      <c r="L11359">
        <v>1</v>
      </c>
      <c r="M11359">
        <v>452</v>
      </c>
      <c r="N11359" t="s">
        <v>18</v>
      </c>
      <c r="O11359" s="1">
        <v>9.7395299999999997E-169</v>
      </c>
      <c r="P11359">
        <v>1543</v>
      </c>
    </row>
    <row r="11360" spans="1:16" x14ac:dyDescent="0.25">
      <c r="A11360" t="s">
        <v>16996</v>
      </c>
      <c r="B11360">
        <v>2322</v>
      </c>
      <c r="C11360" s="3" t="str">
        <f>HYPERLINK("http://www.uniprot.org/uniprot/I1KBS1","tr|I1KBS1|I1KBS1_SOYBN")</f>
        <v>tr|I1KBS1|I1KBS1_SOYBN</v>
      </c>
      <c r="D11360" t="s">
        <v>71</v>
      </c>
      <c r="E11360">
        <v>75.260000000000005</v>
      </c>
      <c r="F11360">
        <v>756</v>
      </c>
      <c r="G11360">
        <v>187</v>
      </c>
      <c r="H11360">
        <v>10</v>
      </c>
      <c r="I11360">
        <v>76</v>
      </c>
      <c r="J11360">
        <v>2313</v>
      </c>
      <c r="K11360">
        <v>1</v>
      </c>
      <c r="L11360">
        <v>51</v>
      </c>
      <c r="M11360">
        <v>798</v>
      </c>
      <c r="N11360" t="s">
        <v>18</v>
      </c>
      <c r="O11360">
        <v>0</v>
      </c>
      <c r="P11360">
        <v>3003</v>
      </c>
    </row>
    <row r="11361" spans="1:16" x14ac:dyDescent="0.25">
      <c r="A11361" t="s">
        <v>16997</v>
      </c>
      <c r="B11361">
        <v>786</v>
      </c>
      <c r="C11361" s="3" t="str">
        <f>HYPERLINK("http://www.uniprot.org/uniprot/G7J3Q0","tr|G7J3Q0|G7J3Q0_MEDTR")</f>
        <v>tr|G7J3Q0|G7J3Q0_MEDTR</v>
      </c>
      <c r="D11361" t="s">
        <v>16998</v>
      </c>
      <c r="E11361">
        <v>80.34</v>
      </c>
      <c r="F11361">
        <v>234</v>
      </c>
      <c r="G11361">
        <v>46</v>
      </c>
      <c r="H11361">
        <v>0</v>
      </c>
      <c r="I11361">
        <v>82</v>
      </c>
      <c r="J11361">
        <v>783</v>
      </c>
      <c r="K11361">
        <v>1</v>
      </c>
      <c r="L11361">
        <v>164</v>
      </c>
      <c r="M11361">
        <v>391</v>
      </c>
      <c r="N11361" t="s">
        <v>18</v>
      </c>
      <c r="O11361" s="1">
        <v>1.95531E-101</v>
      </c>
      <c r="P11361">
        <v>960</v>
      </c>
    </row>
    <row r="11362" spans="1:16" x14ac:dyDescent="0.25">
      <c r="A11362" t="s">
        <v>16999</v>
      </c>
      <c r="B11362">
        <v>753</v>
      </c>
      <c r="C11362" s="3" t="str">
        <f>HYPERLINK("http://www.uniprot.org/uniprot/Q6QIL3","tr|Q6QIL3|Q6QIL3_MEDTR")</f>
        <v>tr|Q6QIL3|Q6QIL3_MEDTR</v>
      </c>
      <c r="D11362" t="s">
        <v>5608</v>
      </c>
      <c r="E11362">
        <v>64.400000000000006</v>
      </c>
      <c r="F11362">
        <v>250</v>
      </c>
      <c r="G11362">
        <v>89</v>
      </c>
      <c r="H11362">
        <v>9</v>
      </c>
      <c r="I11362">
        <v>28</v>
      </c>
      <c r="J11362">
        <v>750</v>
      </c>
      <c r="K11362">
        <v>1</v>
      </c>
      <c r="L11362">
        <v>71</v>
      </c>
      <c r="M11362">
        <v>291</v>
      </c>
      <c r="N11362" t="s">
        <v>18</v>
      </c>
      <c r="O11362" s="1">
        <v>3.9046699999999996E-80</v>
      </c>
      <c r="P11362">
        <v>776</v>
      </c>
    </row>
    <row r="11363" spans="1:16" x14ac:dyDescent="0.25">
      <c r="A11363" t="s">
        <v>17000</v>
      </c>
      <c r="B11363">
        <v>297</v>
      </c>
      <c r="C11363" s="3" t="str">
        <f>HYPERLINK("http://www.uniprot.org/uniprot/G7JNK9","tr|G7JNK9|G7JNK9_MEDTR")</f>
        <v>tr|G7JNK9|G7JNK9_MEDTR</v>
      </c>
      <c r="D11363" t="s">
        <v>17001</v>
      </c>
      <c r="E11363">
        <v>63.75</v>
      </c>
      <c r="F11363">
        <v>80</v>
      </c>
      <c r="G11363">
        <v>29</v>
      </c>
      <c r="H11363">
        <v>2</v>
      </c>
      <c r="I11363">
        <v>1</v>
      </c>
      <c r="J11363">
        <v>234</v>
      </c>
      <c r="K11363">
        <v>1</v>
      </c>
      <c r="L11363">
        <v>1</v>
      </c>
      <c r="M11363">
        <v>78</v>
      </c>
      <c r="N11363" t="s">
        <v>18</v>
      </c>
      <c r="O11363" s="1">
        <v>1.2315900000000001E-19</v>
      </c>
      <c r="P11363">
        <v>251</v>
      </c>
    </row>
    <row r="11364" spans="1:16" x14ac:dyDescent="0.25">
      <c r="A11364" t="s">
        <v>17002</v>
      </c>
      <c r="B11364">
        <v>1032</v>
      </c>
      <c r="C11364" s="3" t="str">
        <f>HYPERLINK("http://www.uniprot.org/uniprot/I1LMJ2","tr|I1LMJ2|I1LMJ2_SOYBN")</f>
        <v>tr|I1LMJ2|I1LMJ2_SOYBN</v>
      </c>
      <c r="D11364" t="s">
        <v>28</v>
      </c>
      <c r="E11364">
        <v>87.18</v>
      </c>
      <c r="F11364">
        <v>320</v>
      </c>
      <c r="G11364">
        <v>41</v>
      </c>
      <c r="H11364">
        <v>0</v>
      </c>
      <c r="I11364">
        <v>61</v>
      </c>
      <c r="J11364">
        <v>1020</v>
      </c>
      <c r="K11364">
        <v>1</v>
      </c>
      <c r="L11364">
        <v>29</v>
      </c>
      <c r="M11364">
        <v>348</v>
      </c>
      <c r="N11364" t="s">
        <v>18</v>
      </c>
      <c r="O11364" s="1">
        <v>6.7730599999999997E-160</v>
      </c>
      <c r="P11364">
        <v>1466</v>
      </c>
    </row>
    <row r="11365" spans="1:16" x14ac:dyDescent="0.25">
      <c r="A11365" t="s">
        <v>17003</v>
      </c>
      <c r="B11365">
        <v>2739</v>
      </c>
      <c r="C11365" s="3" t="str">
        <f>HYPERLINK("http://www.uniprot.org/uniprot/I1LWV0","tr|I1LWV0|I1LWV0_SOYBN")</f>
        <v>tr|I1LWV0|I1LWV0_SOYBN</v>
      </c>
      <c r="D11365" t="s">
        <v>28</v>
      </c>
      <c r="E11365">
        <v>63.35</v>
      </c>
      <c r="F11365">
        <v>895</v>
      </c>
      <c r="G11365">
        <v>328</v>
      </c>
      <c r="H11365">
        <v>9</v>
      </c>
      <c r="I11365">
        <v>79</v>
      </c>
      <c r="J11365">
        <v>2736</v>
      </c>
      <c r="K11365">
        <v>1</v>
      </c>
      <c r="L11365">
        <v>22</v>
      </c>
      <c r="M11365">
        <v>894</v>
      </c>
      <c r="N11365" t="s">
        <v>18</v>
      </c>
      <c r="O11365">
        <v>0</v>
      </c>
      <c r="P11365">
        <v>2744</v>
      </c>
    </row>
    <row r="11366" spans="1:16" x14ac:dyDescent="0.25">
      <c r="A11366" t="s">
        <v>17004</v>
      </c>
      <c r="B11366">
        <v>924</v>
      </c>
      <c r="C11366" s="3" t="str">
        <f>HYPERLINK("http://www.uniprot.org/uniprot/G7LA93","tr|G7LA93|G7LA93_MEDTR")</f>
        <v>tr|G7LA93|G7LA93_MEDTR</v>
      </c>
      <c r="D11366" t="s">
        <v>17005</v>
      </c>
      <c r="E11366">
        <v>75.239999999999995</v>
      </c>
      <c r="F11366">
        <v>303</v>
      </c>
      <c r="G11366">
        <v>75</v>
      </c>
      <c r="H11366">
        <v>1</v>
      </c>
      <c r="I11366">
        <v>13</v>
      </c>
      <c r="J11366">
        <v>918</v>
      </c>
      <c r="K11366">
        <v>1</v>
      </c>
      <c r="L11366">
        <v>3</v>
      </c>
      <c r="M11366">
        <v>304</v>
      </c>
      <c r="N11366" t="s">
        <v>18</v>
      </c>
      <c r="O11366" s="1">
        <v>4.0565299999999998E-126</v>
      </c>
      <c r="P11366">
        <v>1174</v>
      </c>
    </row>
    <row r="11367" spans="1:16" x14ac:dyDescent="0.25">
      <c r="A11367" t="s">
        <v>17006</v>
      </c>
      <c r="B11367">
        <v>237</v>
      </c>
      <c r="C11367" s="3" t="str">
        <f>HYPERLINK("http://www.uniprot.org/uniprot/G7ZX16","tr|G7ZX16|G7ZX16_MEDTR")</f>
        <v>tr|G7ZX16|G7ZX16_MEDTR</v>
      </c>
      <c r="D11367" t="s">
        <v>16969</v>
      </c>
      <c r="E11367">
        <v>79.48</v>
      </c>
      <c r="F11367">
        <v>78</v>
      </c>
      <c r="G11367">
        <v>16</v>
      </c>
      <c r="H11367">
        <v>0</v>
      </c>
      <c r="I11367">
        <v>1</v>
      </c>
      <c r="J11367">
        <v>234</v>
      </c>
      <c r="K11367">
        <v>1</v>
      </c>
      <c r="L11367">
        <v>1</v>
      </c>
      <c r="M11367">
        <v>78</v>
      </c>
      <c r="N11367" t="s">
        <v>18</v>
      </c>
      <c r="O11367" s="1">
        <v>6.3039000000000002E-29</v>
      </c>
      <c r="P11367">
        <v>331</v>
      </c>
    </row>
    <row r="11368" spans="1:16" x14ac:dyDescent="0.25">
      <c r="A11368" t="s">
        <v>17007</v>
      </c>
      <c r="B11368">
        <v>744</v>
      </c>
      <c r="C11368" s="3" t="str">
        <f>HYPERLINK("http://www.uniprot.org/uniprot/K7MNX2","tr|K7MNX2|K7MNX2_SOYBN")</f>
        <v>tr|K7MNX2|K7MNX2_SOYBN</v>
      </c>
      <c r="D11368" t="s">
        <v>28</v>
      </c>
      <c r="E11368">
        <v>27.02</v>
      </c>
      <c r="F11368">
        <v>111</v>
      </c>
      <c r="G11368">
        <v>81</v>
      </c>
      <c r="H11368">
        <v>2</v>
      </c>
      <c r="I11368">
        <v>1</v>
      </c>
      <c r="J11368">
        <v>327</v>
      </c>
      <c r="K11368">
        <v>1</v>
      </c>
      <c r="L11368">
        <v>404</v>
      </c>
      <c r="M11368">
        <v>514</v>
      </c>
      <c r="N11368" t="s">
        <v>18</v>
      </c>
      <c r="O11368" s="1">
        <v>3.1718300000000001E-10</v>
      </c>
      <c r="P11368">
        <v>173</v>
      </c>
    </row>
    <row r="11369" spans="1:16" x14ac:dyDescent="0.25">
      <c r="A11369" t="s">
        <v>17008</v>
      </c>
      <c r="B11369">
        <v>195</v>
      </c>
      <c r="C11369" s="3" t="str">
        <f>HYPERLINK("http://www.uniprot.org/uniprot/K7LLG8","tr|K7LLG8|K7LLG8_SOYBN")</f>
        <v>tr|K7LLG8|K7LLG8_SOYBN</v>
      </c>
      <c r="D11369" t="s">
        <v>117</v>
      </c>
      <c r="E11369">
        <v>90.16</v>
      </c>
      <c r="F11369">
        <v>61</v>
      </c>
      <c r="G11369">
        <v>6</v>
      </c>
      <c r="H11369">
        <v>0</v>
      </c>
      <c r="I11369">
        <v>1</v>
      </c>
      <c r="J11369">
        <v>183</v>
      </c>
      <c r="K11369">
        <v>1</v>
      </c>
      <c r="L11369">
        <v>51</v>
      </c>
      <c r="M11369">
        <v>111</v>
      </c>
      <c r="N11369" t="s">
        <v>18</v>
      </c>
      <c r="O11369" s="1">
        <v>2.6810799999999999E-27</v>
      </c>
      <c r="P11369">
        <v>317</v>
      </c>
    </row>
    <row r="11370" spans="1:16" x14ac:dyDescent="0.25">
      <c r="A11370" t="s">
        <v>17009</v>
      </c>
      <c r="B11370">
        <v>3666</v>
      </c>
      <c r="C11370" s="3" t="str">
        <f>HYPERLINK("http://www.uniprot.org/uniprot/K7MD15","tr|K7MD15|K7MD15_SOYBN")</f>
        <v>tr|K7MD15|K7MD15_SOYBN</v>
      </c>
      <c r="D11370" t="s">
        <v>28</v>
      </c>
      <c r="E11370">
        <v>47.7</v>
      </c>
      <c r="F11370">
        <v>1243</v>
      </c>
      <c r="G11370">
        <v>650</v>
      </c>
      <c r="H11370">
        <v>71</v>
      </c>
      <c r="I11370">
        <v>1</v>
      </c>
      <c r="J11370">
        <v>3516</v>
      </c>
      <c r="K11370">
        <v>1</v>
      </c>
      <c r="L11370">
        <v>1</v>
      </c>
      <c r="M11370">
        <v>1171</v>
      </c>
      <c r="N11370" t="s">
        <v>18</v>
      </c>
      <c r="O11370">
        <v>0</v>
      </c>
      <c r="P11370">
        <v>2499</v>
      </c>
    </row>
    <row r="11371" spans="1:16" x14ac:dyDescent="0.25">
      <c r="A11371" t="s">
        <v>17010</v>
      </c>
      <c r="B11371">
        <v>1173</v>
      </c>
      <c r="C11371" s="3" t="str">
        <f>HYPERLINK("http://www.uniprot.org/uniprot/Q2PEX9","tr|Q2PEX9|Q2PEX9_TRIPR")</f>
        <v>tr|Q2PEX9|Q2PEX9_TRIPR</v>
      </c>
      <c r="D11371" t="s">
        <v>3302</v>
      </c>
      <c r="E11371">
        <v>66.849999999999994</v>
      </c>
      <c r="F11371">
        <v>350</v>
      </c>
      <c r="G11371">
        <v>116</v>
      </c>
      <c r="H11371">
        <v>16</v>
      </c>
      <c r="I11371">
        <v>169</v>
      </c>
      <c r="J11371">
        <v>1170</v>
      </c>
      <c r="K11371">
        <v>1</v>
      </c>
      <c r="L11371">
        <v>57</v>
      </c>
      <c r="M11371">
        <v>357</v>
      </c>
      <c r="N11371" t="s">
        <v>18</v>
      </c>
      <c r="O11371" s="1">
        <v>6.0162199999999997E-118</v>
      </c>
      <c r="P11371">
        <v>1105</v>
      </c>
    </row>
    <row r="11372" spans="1:16" x14ac:dyDescent="0.25">
      <c r="A11372" t="s">
        <v>17011</v>
      </c>
      <c r="B11372">
        <v>951</v>
      </c>
      <c r="C11372" s="3" t="str">
        <f>HYPERLINK("http://www.uniprot.org/uniprot/K7N142","tr|K7N142|K7N142_SOYBN")</f>
        <v>tr|K7N142|K7N142_SOYBN</v>
      </c>
      <c r="D11372" t="s">
        <v>28</v>
      </c>
      <c r="E11372">
        <v>57.09</v>
      </c>
      <c r="F11372">
        <v>317</v>
      </c>
      <c r="G11372">
        <v>136</v>
      </c>
      <c r="H11372">
        <v>21</v>
      </c>
      <c r="I11372">
        <v>61</v>
      </c>
      <c r="J11372">
        <v>948</v>
      </c>
      <c r="K11372">
        <v>1</v>
      </c>
      <c r="L11372">
        <v>21</v>
      </c>
      <c r="M11372">
        <v>326</v>
      </c>
      <c r="N11372" t="s">
        <v>18</v>
      </c>
      <c r="O11372" s="1">
        <v>5.1272699999999998E-79</v>
      </c>
      <c r="P11372">
        <v>768</v>
      </c>
    </row>
    <row r="11373" spans="1:16" x14ac:dyDescent="0.25">
      <c r="A11373" t="s">
        <v>17012</v>
      </c>
      <c r="B11373">
        <v>1182</v>
      </c>
      <c r="C11373" s="3" t="str">
        <f>HYPERLINK("http://www.uniprot.org/uniprot/I1M1M2","tr|I1M1M2|I1M1M2_SOYBN")</f>
        <v>tr|I1M1M2|I1M1M2_SOYBN</v>
      </c>
      <c r="D11373" t="s">
        <v>28</v>
      </c>
      <c r="E11373">
        <v>58.35</v>
      </c>
      <c r="F11373">
        <v>389</v>
      </c>
      <c r="G11373">
        <v>162</v>
      </c>
      <c r="H11373">
        <v>0</v>
      </c>
      <c r="I11373">
        <v>1</v>
      </c>
      <c r="J11373">
        <v>1167</v>
      </c>
      <c r="K11373">
        <v>1</v>
      </c>
      <c r="L11373">
        <v>1</v>
      </c>
      <c r="M11373">
        <v>354</v>
      </c>
      <c r="N11373" t="s">
        <v>18</v>
      </c>
      <c r="O11373" s="1">
        <v>4.0354100000000002E-122</v>
      </c>
      <c r="P11373">
        <v>1141</v>
      </c>
    </row>
    <row r="11374" spans="1:16" x14ac:dyDescent="0.25">
      <c r="A11374" t="s">
        <v>17013</v>
      </c>
      <c r="B11374">
        <v>1551</v>
      </c>
      <c r="C11374" s="3" t="str">
        <f>HYPERLINK("http://www.uniprot.org/uniprot/G7IRJ1","tr|G7IRJ1|G7IRJ1_MEDTR")</f>
        <v>tr|G7IRJ1|G7IRJ1_MEDTR</v>
      </c>
      <c r="D11374" t="s">
        <v>17014</v>
      </c>
      <c r="E11374">
        <v>85</v>
      </c>
      <c r="F11374">
        <v>507</v>
      </c>
      <c r="G11374">
        <v>76</v>
      </c>
      <c r="H11374">
        <v>6</v>
      </c>
      <c r="I11374">
        <v>1</v>
      </c>
      <c r="J11374">
        <v>1503</v>
      </c>
      <c r="K11374">
        <v>1</v>
      </c>
      <c r="L11374">
        <v>69</v>
      </c>
      <c r="M11374">
        <v>573</v>
      </c>
      <c r="N11374" t="s">
        <v>18</v>
      </c>
      <c r="O11374">
        <v>0</v>
      </c>
      <c r="P11374">
        <v>2306</v>
      </c>
    </row>
    <row r="11375" spans="1:16" x14ac:dyDescent="0.25">
      <c r="A11375" t="s">
        <v>17015</v>
      </c>
      <c r="B11375">
        <v>999</v>
      </c>
      <c r="C11375" s="3" t="str">
        <f>HYPERLINK("http://www.uniprot.org/uniprot/G7IIM9","tr|G7IIM9|G7IIM9_MEDTR")</f>
        <v>tr|G7IIM9|G7IIM9_MEDTR</v>
      </c>
      <c r="D11375" t="s">
        <v>17016</v>
      </c>
      <c r="E11375">
        <v>74.88</v>
      </c>
      <c r="F11375">
        <v>215</v>
      </c>
      <c r="G11375">
        <v>54</v>
      </c>
      <c r="H11375">
        <v>24</v>
      </c>
      <c r="I11375">
        <v>1</v>
      </c>
      <c r="J11375">
        <v>573</v>
      </c>
      <c r="K11375">
        <v>1</v>
      </c>
      <c r="L11375">
        <v>1</v>
      </c>
      <c r="M11375">
        <v>215</v>
      </c>
      <c r="N11375" t="s">
        <v>18</v>
      </c>
      <c r="O11375" s="1">
        <v>2.1011799999999999E-86</v>
      </c>
      <c r="P11375">
        <v>832</v>
      </c>
    </row>
    <row r="11376" spans="1:16" x14ac:dyDescent="0.25">
      <c r="A11376" t="s">
        <v>17017</v>
      </c>
      <c r="B11376">
        <v>1182</v>
      </c>
      <c r="C11376" s="3" t="str">
        <f>HYPERLINK("http://www.uniprot.org/uniprot/I1N640","tr|I1N640|I1N640_SOYBN")</f>
        <v>tr|I1N640|I1N640_SOYBN</v>
      </c>
      <c r="D11376" t="s">
        <v>28</v>
      </c>
      <c r="E11376">
        <v>49.77</v>
      </c>
      <c r="F11376">
        <v>442</v>
      </c>
      <c r="G11376">
        <v>222</v>
      </c>
      <c r="H11376">
        <v>49</v>
      </c>
      <c r="I11376">
        <v>1</v>
      </c>
      <c r="J11376">
        <v>1179</v>
      </c>
      <c r="K11376">
        <v>1</v>
      </c>
      <c r="L11376">
        <v>1</v>
      </c>
      <c r="M11376">
        <v>437</v>
      </c>
      <c r="N11376" t="s">
        <v>18</v>
      </c>
      <c r="O11376" s="1">
        <v>2.5452700000000001E-100</v>
      </c>
      <c r="P11376">
        <v>953</v>
      </c>
    </row>
    <row r="11377" spans="1:16" x14ac:dyDescent="0.25">
      <c r="A11377" t="s">
        <v>17018</v>
      </c>
      <c r="B11377">
        <v>1293</v>
      </c>
      <c r="C11377" s="3" t="str">
        <f>HYPERLINK("http://www.uniprot.org/uniprot/I1N5B5","tr|I1N5B5|I1N5B5_SOYBN")</f>
        <v>tr|I1N5B5|I1N5B5_SOYBN</v>
      </c>
      <c r="D11377" t="s">
        <v>17019</v>
      </c>
      <c r="E11377">
        <v>81.569999999999993</v>
      </c>
      <c r="F11377">
        <v>418</v>
      </c>
      <c r="G11377">
        <v>77</v>
      </c>
      <c r="H11377">
        <v>1</v>
      </c>
      <c r="I11377">
        <v>40</v>
      </c>
      <c r="J11377">
        <v>1290</v>
      </c>
      <c r="K11377">
        <v>1</v>
      </c>
      <c r="L11377">
        <v>5</v>
      </c>
      <c r="M11377">
        <v>421</v>
      </c>
      <c r="N11377" t="s">
        <v>18</v>
      </c>
      <c r="O11377">
        <v>0</v>
      </c>
      <c r="P11377">
        <v>1769</v>
      </c>
    </row>
    <row r="11378" spans="1:16" x14ac:dyDescent="0.25">
      <c r="A11378" t="s">
        <v>17020</v>
      </c>
      <c r="B11378">
        <v>1443</v>
      </c>
      <c r="C11378" s="3" t="str">
        <f>HYPERLINK("http://www.uniprot.org/uniprot/I1JQ88","tr|I1JQ88|I1JQ88_SOYBN")</f>
        <v>tr|I1JQ88|I1JQ88_SOYBN</v>
      </c>
      <c r="D11378" t="s">
        <v>71</v>
      </c>
      <c r="E11378">
        <v>71.84</v>
      </c>
      <c r="F11378">
        <v>476</v>
      </c>
      <c r="G11378">
        <v>134</v>
      </c>
      <c r="H11378">
        <v>3</v>
      </c>
      <c r="I11378">
        <v>1</v>
      </c>
      <c r="J11378">
        <v>1419</v>
      </c>
      <c r="K11378">
        <v>1</v>
      </c>
      <c r="L11378">
        <v>1</v>
      </c>
      <c r="M11378">
        <v>476</v>
      </c>
      <c r="N11378" t="s">
        <v>18</v>
      </c>
      <c r="O11378">
        <v>0</v>
      </c>
      <c r="P11378">
        <v>1713</v>
      </c>
    </row>
    <row r="11379" spans="1:16" x14ac:dyDescent="0.25">
      <c r="A11379" t="s">
        <v>17021</v>
      </c>
      <c r="B11379">
        <v>459</v>
      </c>
      <c r="C11379" s="3" t="str">
        <f>HYPERLINK("http://www.uniprot.org/uniprot/E7BSD7","tr|E7BSD7|E7BSD7_CICAR")</f>
        <v>tr|E7BSD7|E7BSD7_CICAR</v>
      </c>
      <c r="D11379" t="s">
        <v>17022</v>
      </c>
      <c r="E11379">
        <v>90.14</v>
      </c>
      <c r="F11379">
        <v>142</v>
      </c>
      <c r="G11379">
        <v>14</v>
      </c>
      <c r="H11379">
        <v>0</v>
      </c>
      <c r="I11379">
        <v>1</v>
      </c>
      <c r="J11379">
        <v>426</v>
      </c>
      <c r="K11379">
        <v>1</v>
      </c>
      <c r="L11379">
        <v>1</v>
      </c>
      <c r="M11379">
        <v>142</v>
      </c>
      <c r="N11379" t="s">
        <v>18</v>
      </c>
      <c r="O11379" s="1">
        <v>5.5901200000000004E-65</v>
      </c>
      <c r="P11379">
        <v>642</v>
      </c>
    </row>
    <row r="11380" spans="1:16" x14ac:dyDescent="0.25">
      <c r="A11380" t="s">
        <v>17023</v>
      </c>
      <c r="B11380">
        <v>675</v>
      </c>
      <c r="C11380" s="3" t="str">
        <f>HYPERLINK("http://www.uniprot.org/uniprot/B7FN12","tr|B7FN12|B7FN12_MEDTR")</f>
        <v>tr|B7FN12|B7FN12_MEDTR</v>
      </c>
      <c r="D11380" t="s">
        <v>17024</v>
      </c>
      <c r="E11380">
        <v>75.44</v>
      </c>
      <c r="F11380">
        <v>224</v>
      </c>
      <c r="G11380">
        <v>55</v>
      </c>
      <c r="H11380">
        <v>0</v>
      </c>
      <c r="I11380">
        <v>1</v>
      </c>
      <c r="J11380">
        <v>672</v>
      </c>
      <c r="K11380">
        <v>1</v>
      </c>
      <c r="L11380">
        <v>1</v>
      </c>
      <c r="M11380">
        <v>224</v>
      </c>
      <c r="N11380" t="s">
        <v>18</v>
      </c>
      <c r="O11380" s="1">
        <v>1.98681E-95</v>
      </c>
      <c r="P11380">
        <v>907</v>
      </c>
    </row>
    <row r="11381" spans="1:16" x14ac:dyDescent="0.25">
      <c r="A11381" t="s">
        <v>17025</v>
      </c>
      <c r="B11381">
        <v>816</v>
      </c>
      <c r="C11381" s="3" t="str">
        <f>HYPERLINK("http://www.uniprot.org/uniprot/G7I5M0","tr|G7I5M0|G7I5M0_MEDTR")</f>
        <v>tr|G7I5M0|G7I5M0_MEDTR</v>
      </c>
      <c r="D11381" t="s">
        <v>17026</v>
      </c>
      <c r="E11381">
        <v>71.849999999999994</v>
      </c>
      <c r="F11381">
        <v>270</v>
      </c>
      <c r="G11381">
        <v>76</v>
      </c>
      <c r="H11381">
        <v>2</v>
      </c>
      <c r="I11381">
        <v>1</v>
      </c>
      <c r="J11381">
        <v>804</v>
      </c>
      <c r="K11381">
        <v>1</v>
      </c>
      <c r="L11381">
        <v>1</v>
      </c>
      <c r="M11381">
        <v>265</v>
      </c>
      <c r="N11381" t="s">
        <v>18</v>
      </c>
      <c r="O11381" s="1">
        <v>7.5213699999999998E-107</v>
      </c>
      <c r="P11381">
        <v>1007</v>
      </c>
    </row>
    <row r="11382" spans="1:16" x14ac:dyDescent="0.25">
      <c r="A11382" t="s">
        <v>17027</v>
      </c>
      <c r="B11382">
        <v>861</v>
      </c>
      <c r="C11382" s="3" t="str">
        <f>HYPERLINK("http://www.uniprot.org/uniprot/G7I2Q3","tr|G7I2Q3|G7I2Q3_MEDTR")</f>
        <v>tr|G7I2Q3|G7I2Q3_MEDTR</v>
      </c>
      <c r="D11382" t="s">
        <v>17028</v>
      </c>
      <c r="E11382">
        <v>65.31</v>
      </c>
      <c r="F11382">
        <v>297</v>
      </c>
      <c r="G11382">
        <v>103</v>
      </c>
      <c r="H11382">
        <v>43</v>
      </c>
      <c r="I11382">
        <v>97</v>
      </c>
      <c r="J11382">
        <v>858</v>
      </c>
      <c r="K11382">
        <v>1</v>
      </c>
      <c r="L11382">
        <v>17</v>
      </c>
      <c r="M11382">
        <v>309</v>
      </c>
      <c r="N11382" t="s">
        <v>18</v>
      </c>
      <c r="O11382" s="1">
        <v>6.5838799999999997E-96</v>
      </c>
      <c r="P11382">
        <v>913</v>
      </c>
    </row>
    <row r="11383" spans="1:16" x14ac:dyDescent="0.25">
      <c r="A11383" t="s">
        <v>17029</v>
      </c>
      <c r="B11383">
        <v>405</v>
      </c>
      <c r="C11383" s="3" t="str">
        <f>HYPERLINK("http://www.uniprot.org/uniprot/I1N2A5","tr|I1N2A5|I1N2A5_SOYBN")</f>
        <v>tr|I1N2A5|I1N2A5_SOYBN</v>
      </c>
      <c r="D11383" t="s">
        <v>28</v>
      </c>
      <c r="E11383">
        <v>36.97</v>
      </c>
      <c r="F11383">
        <v>119</v>
      </c>
      <c r="G11383">
        <v>75</v>
      </c>
      <c r="H11383">
        <v>1</v>
      </c>
      <c r="I11383">
        <v>34</v>
      </c>
      <c r="J11383">
        <v>387</v>
      </c>
      <c r="K11383">
        <v>1</v>
      </c>
      <c r="L11383">
        <v>24</v>
      </c>
      <c r="M11383">
        <v>132</v>
      </c>
      <c r="N11383" t="s">
        <v>18</v>
      </c>
      <c r="O11383" s="1">
        <v>3.6489999999999998E-8</v>
      </c>
      <c r="P11383">
        <v>152</v>
      </c>
    </row>
    <row r="11384" spans="1:16" x14ac:dyDescent="0.25">
      <c r="A11384" t="s">
        <v>17030</v>
      </c>
      <c r="B11384">
        <v>1647</v>
      </c>
      <c r="C11384" s="3" t="str">
        <f>HYPERLINK("http://www.uniprot.org/uniprot/Q53VE2","tr|Q53VE2|Q53VE2_LOTJA")</f>
        <v>tr|Q53VE2|Q53VE2_LOTJA</v>
      </c>
      <c r="D11384" t="s">
        <v>17031</v>
      </c>
      <c r="E11384">
        <v>89.96</v>
      </c>
      <c r="F11384">
        <v>548</v>
      </c>
      <c r="G11384">
        <v>55</v>
      </c>
      <c r="H11384">
        <v>0</v>
      </c>
      <c r="I11384">
        <v>1</v>
      </c>
      <c r="J11384">
        <v>1644</v>
      </c>
      <c r="K11384">
        <v>1</v>
      </c>
      <c r="L11384">
        <v>1</v>
      </c>
      <c r="M11384">
        <v>547</v>
      </c>
      <c r="N11384" t="s">
        <v>18</v>
      </c>
      <c r="O11384">
        <v>0</v>
      </c>
      <c r="P11384">
        <v>2620</v>
      </c>
    </row>
    <row r="11385" spans="1:16" x14ac:dyDescent="0.25">
      <c r="A11385" t="s">
        <v>17032</v>
      </c>
      <c r="B11385">
        <v>1329</v>
      </c>
      <c r="C11385" s="3" t="str">
        <f>HYPERLINK("http://www.uniprot.org/uniprot/I1KBS3","tr|I1KBS3|I1KBS3_SOYBN")</f>
        <v>tr|I1KBS3|I1KBS3_SOYBN</v>
      </c>
      <c r="D11385" t="s">
        <v>28</v>
      </c>
      <c r="E11385">
        <v>64.69</v>
      </c>
      <c r="F11385">
        <v>456</v>
      </c>
      <c r="G11385">
        <v>161</v>
      </c>
      <c r="H11385">
        <v>14</v>
      </c>
      <c r="I11385">
        <v>1</v>
      </c>
      <c r="J11385">
        <v>1326</v>
      </c>
      <c r="K11385">
        <v>1</v>
      </c>
      <c r="L11385">
        <v>1</v>
      </c>
      <c r="M11385">
        <v>429</v>
      </c>
      <c r="N11385" t="s">
        <v>18</v>
      </c>
      <c r="O11385" s="1">
        <v>8.1214700000000006E-146</v>
      </c>
      <c r="P11385">
        <v>1346</v>
      </c>
    </row>
    <row r="11386" spans="1:16" x14ac:dyDescent="0.25">
      <c r="A11386" t="s">
        <v>17033</v>
      </c>
      <c r="B11386">
        <v>852</v>
      </c>
      <c r="C11386" s="3" t="str">
        <f>HYPERLINK("http://www.uniprot.org/uniprot/I1K4H8","tr|I1K4H8|I1K4H8_SOYBN")</f>
        <v>tr|I1K4H8|I1K4H8_SOYBN</v>
      </c>
      <c r="D11386" t="s">
        <v>28</v>
      </c>
      <c r="E11386">
        <v>48.7</v>
      </c>
      <c r="F11386">
        <v>308</v>
      </c>
      <c r="G11386">
        <v>158</v>
      </c>
      <c r="H11386">
        <v>25</v>
      </c>
      <c r="I11386">
        <v>1</v>
      </c>
      <c r="J11386">
        <v>849</v>
      </c>
      <c r="K11386">
        <v>1</v>
      </c>
      <c r="L11386">
        <v>1</v>
      </c>
      <c r="M11386">
        <v>293</v>
      </c>
      <c r="N11386" t="s">
        <v>18</v>
      </c>
      <c r="O11386" s="1">
        <v>5.89794E-57</v>
      </c>
      <c r="P11386">
        <v>577</v>
      </c>
    </row>
    <row r="11387" spans="1:16" x14ac:dyDescent="0.25">
      <c r="A11387" t="s">
        <v>17034</v>
      </c>
      <c r="B11387">
        <v>792</v>
      </c>
      <c r="C11387" s="3" t="str">
        <f>HYPERLINK("http://www.uniprot.org/uniprot/G7IX31","tr|G7IX31|G7IX31_MEDTR")</f>
        <v>tr|G7IX31|G7IX31_MEDTR</v>
      </c>
      <c r="D11387" t="s">
        <v>17035</v>
      </c>
      <c r="E11387">
        <v>80.23</v>
      </c>
      <c r="F11387">
        <v>258</v>
      </c>
      <c r="G11387">
        <v>51</v>
      </c>
      <c r="H11387">
        <v>0</v>
      </c>
      <c r="I11387">
        <v>1</v>
      </c>
      <c r="J11387">
        <v>774</v>
      </c>
      <c r="K11387">
        <v>1</v>
      </c>
      <c r="L11387">
        <v>1</v>
      </c>
      <c r="M11387">
        <v>257</v>
      </c>
      <c r="N11387" t="s">
        <v>18</v>
      </c>
      <c r="O11387" s="1">
        <v>2.2589900000000002E-121</v>
      </c>
      <c r="P11387">
        <v>1132</v>
      </c>
    </row>
    <row r="11388" spans="1:16" x14ac:dyDescent="0.25">
      <c r="A11388" t="s">
        <v>17036</v>
      </c>
      <c r="B11388">
        <v>1068</v>
      </c>
      <c r="C11388" s="3" t="str">
        <f>HYPERLINK("http://www.uniprot.org/uniprot/G7JNK8","tr|G7JNK8|G7JNK8_MEDTR")</f>
        <v>tr|G7JNK8|G7JNK8_MEDTR</v>
      </c>
      <c r="D11388" t="s">
        <v>17037</v>
      </c>
      <c r="E11388">
        <v>73.569999999999993</v>
      </c>
      <c r="F11388">
        <v>246</v>
      </c>
      <c r="G11388">
        <v>65</v>
      </c>
      <c r="H11388">
        <v>0</v>
      </c>
      <c r="I11388">
        <v>328</v>
      </c>
      <c r="J11388">
        <v>1065</v>
      </c>
      <c r="K11388">
        <v>1</v>
      </c>
      <c r="L11388">
        <v>256</v>
      </c>
      <c r="M11388">
        <v>491</v>
      </c>
      <c r="N11388" t="s">
        <v>18</v>
      </c>
      <c r="O11388" s="1">
        <v>7.3350600000000002E-88</v>
      </c>
      <c r="P11388">
        <v>845</v>
      </c>
    </row>
    <row r="11389" spans="1:16" x14ac:dyDescent="0.25">
      <c r="A11389" t="s">
        <v>17038</v>
      </c>
      <c r="B11389">
        <v>210</v>
      </c>
      <c r="C11389" s="3" t="str">
        <f>HYPERLINK("http://www.uniprot.org/uniprot/K7MPP0","tr|K7MPP0|K7MPP0_SOYBN")</f>
        <v>tr|K7MPP0|K7MPP0_SOYBN</v>
      </c>
      <c r="D11389" t="s">
        <v>28</v>
      </c>
      <c r="E11389">
        <v>94.2</v>
      </c>
      <c r="F11389">
        <v>69</v>
      </c>
      <c r="G11389">
        <v>4</v>
      </c>
      <c r="H11389">
        <v>0</v>
      </c>
      <c r="I11389">
        <v>1</v>
      </c>
      <c r="J11389">
        <v>207</v>
      </c>
      <c r="K11389">
        <v>1</v>
      </c>
      <c r="L11389">
        <v>346</v>
      </c>
      <c r="M11389">
        <v>414</v>
      </c>
      <c r="N11389" t="s">
        <v>18</v>
      </c>
      <c r="O11389" s="1">
        <v>1.4514700000000001E-28</v>
      </c>
      <c r="P11389">
        <v>328</v>
      </c>
    </row>
    <row r="11390" spans="1:16" x14ac:dyDescent="0.25">
      <c r="A11390" t="s">
        <v>17039</v>
      </c>
      <c r="B11390">
        <v>1476</v>
      </c>
      <c r="C11390" s="3" t="str">
        <f>HYPERLINK("http://www.uniprot.org/uniprot/G7INE9","tr|G7INE9|G7INE9_MEDTR")</f>
        <v>tr|G7INE9|G7INE9_MEDTR</v>
      </c>
      <c r="D11390" t="s">
        <v>8311</v>
      </c>
      <c r="E11390">
        <v>54</v>
      </c>
      <c r="F11390">
        <v>474</v>
      </c>
      <c r="G11390">
        <v>218</v>
      </c>
      <c r="H11390">
        <v>48</v>
      </c>
      <c r="I11390">
        <v>4</v>
      </c>
      <c r="J11390">
        <v>1281</v>
      </c>
      <c r="K11390">
        <v>1</v>
      </c>
      <c r="L11390">
        <v>73</v>
      </c>
      <c r="M11390">
        <v>493</v>
      </c>
      <c r="N11390" t="s">
        <v>18</v>
      </c>
      <c r="O11390" s="1">
        <v>3.1409700000000001E-125</v>
      </c>
      <c r="P11390">
        <v>1169</v>
      </c>
    </row>
    <row r="11391" spans="1:16" x14ac:dyDescent="0.25">
      <c r="A11391" t="s">
        <v>17040</v>
      </c>
      <c r="B11391">
        <v>1206</v>
      </c>
      <c r="C11391" s="3" t="str">
        <f>HYPERLINK("http://www.uniprot.org/uniprot/K7LGL4","tr|K7LGL4|K7LGL4_SOYBN")</f>
        <v>tr|K7LGL4|K7LGL4_SOYBN</v>
      </c>
      <c r="D11391" t="s">
        <v>28</v>
      </c>
      <c r="E11391">
        <v>76.790000000000006</v>
      </c>
      <c r="F11391">
        <v>405</v>
      </c>
      <c r="G11391">
        <v>94</v>
      </c>
      <c r="H11391">
        <v>4</v>
      </c>
      <c r="I11391">
        <v>1</v>
      </c>
      <c r="J11391">
        <v>1203</v>
      </c>
      <c r="K11391">
        <v>1</v>
      </c>
      <c r="L11391">
        <v>1</v>
      </c>
      <c r="M11391">
        <v>401</v>
      </c>
      <c r="N11391" t="s">
        <v>18</v>
      </c>
      <c r="O11391" s="1">
        <v>2.93793E-176</v>
      </c>
      <c r="P11391">
        <v>1608</v>
      </c>
    </row>
    <row r="11392" spans="1:16" x14ac:dyDescent="0.25">
      <c r="A11392" t="s">
        <v>17041</v>
      </c>
      <c r="B11392">
        <v>279</v>
      </c>
      <c r="C11392" s="3" t="str">
        <f>HYPERLINK("http://www.uniprot.org/uniprot/G7J4D9","tr|G7J4D9|G7J4D9_MEDTR")</f>
        <v>tr|G7J4D9|G7J4D9_MEDTR</v>
      </c>
      <c r="D11392" t="s">
        <v>15740</v>
      </c>
      <c r="E11392">
        <v>58.24</v>
      </c>
      <c r="F11392">
        <v>91</v>
      </c>
      <c r="G11392">
        <v>38</v>
      </c>
      <c r="H11392">
        <v>0</v>
      </c>
      <c r="I11392">
        <v>1</v>
      </c>
      <c r="J11392">
        <v>273</v>
      </c>
      <c r="K11392">
        <v>1</v>
      </c>
      <c r="L11392">
        <v>162</v>
      </c>
      <c r="M11392">
        <v>246</v>
      </c>
      <c r="N11392" t="s">
        <v>18</v>
      </c>
      <c r="O11392" s="1">
        <v>3.3137600000000002E-17</v>
      </c>
      <c r="P11392">
        <v>230</v>
      </c>
    </row>
    <row r="11393" spans="1:16" x14ac:dyDescent="0.25">
      <c r="A11393" t="s">
        <v>17042</v>
      </c>
      <c r="B11393">
        <v>948</v>
      </c>
      <c r="C11393" s="3" t="str">
        <f>HYPERLINK("http://www.uniprot.org/uniprot/I3SWZ2","tr|I3SWZ2|I3SWZ2_MEDTR")</f>
        <v>tr|I3SWZ2|I3SWZ2_MEDTR</v>
      </c>
      <c r="D11393" t="s">
        <v>22</v>
      </c>
      <c r="E11393">
        <v>90.79</v>
      </c>
      <c r="F11393">
        <v>315</v>
      </c>
      <c r="G11393">
        <v>29</v>
      </c>
      <c r="H11393">
        <v>0</v>
      </c>
      <c r="I11393">
        <v>1</v>
      </c>
      <c r="J11393">
        <v>945</v>
      </c>
      <c r="K11393">
        <v>1</v>
      </c>
      <c r="L11393">
        <v>1</v>
      </c>
      <c r="M11393">
        <v>315</v>
      </c>
      <c r="N11393" t="s">
        <v>18</v>
      </c>
      <c r="O11393" s="1">
        <v>1.7078400000000001E-167</v>
      </c>
      <c r="P11393">
        <v>1531</v>
      </c>
    </row>
    <row r="11394" spans="1:16" x14ac:dyDescent="0.25">
      <c r="A11394" t="s">
        <v>17043</v>
      </c>
      <c r="B11394">
        <v>1473</v>
      </c>
      <c r="C11394" s="3" t="str">
        <f>HYPERLINK("http://www.uniprot.org/uniprot/G7K0X5","tr|G7K0X5|G7K0X5_MEDTR")</f>
        <v>tr|G7K0X5|G7K0X5_MEDTR</v>
      </c>
      <c r="D11394" t="s">
        <v>17044</v>
      </c>
      <c r="E11394">
        <v>85.65</v>
      </c>
      <c r="F11394">
        <v>460</v>
      </c>
      <c r="G11394">
        <v>66</v>
      </c>
      <c r="H11394">
        <v>7</v>
      </c>
      <c r="I11394">
        <v>43</v>
      </c>
      <c r="J11394">
        <v>1401</v>
      </c>
      <c r="K11394">
        <v>1</v>
      </c>
      <c r="L11394">
        <v>5</v>
      </c>
      <c r="M11394">
        <v>464</v>
      </c>
      <c r="N11394" t="s">
        <v>18</v>
      </c>
      <c r="O11394">
        <v>0</v>
      </c>
      <c r="P11394">
        <v>2075</v>
      </c>
    </row>
    <row r="11395" spans="1:16" x14ac:dyDescent="0.25">
      <c r="A11395" t="s">
        <v>17045</v>
      </c>
      <c r="B11395">
        <v>627</v>
      </c>
      <c r="C11395" s="3" t="str">
        <f>HYPERLINK("http://www.uniprot.org/uniprot/G7JXJ4","tr|G7JXJ4|G7JXJ4_MEDTR")</f>
        <v>tr|G7JXJ4|G7JXJ4_MEDTR</v>
      </c>
      <c r="D11395" t="s">
        <v>11245</v>
      </c>
      <c r="E11395">
        <v>52.4</v>
      </c>
      <c r="F11395">
        <v>208</v>
      </c>
      <c r="G11395">
        <v>99</v>
      </c>
      <c r="H11395">
        <v>4</v>
      </c>
      <c r="I11395">
        <v>1</v>
      </c>
      <c r="J11395">
        <v>612</v>
      </c>
      <c r="K11395">
        <v>1</v>
      </c>
      <c r="L11395">
        <v>40</v>
      </c>
      <c r="M11395">
        <v>247</v>
      </c>
      <c r="N11395" t="s">
        <v>18</v>
      </c>
      <c r="O11395" s="1">
        <v>2.7564900000000001E-42</v>
      </c>
      <c r="P11395">
        <v>448</v>
      </c>
    </row>
    <row r="11396" spans="1:16" x14ac:dyDescent="0.25">
      <c r="A11396" t="s">
        <v>17046</v>
      </c>
      <c r="B11396">
        <v>1323</v>
      </c>
      <c r="C11396" s="3" t="str">
        <f>HYPERLINK("http://www.uniprot.org/uniprot/B6CI32","tr|B6CI32|B6CI32_VIGUN")</f>
        <v>tr|B6CI32|B6CI32_VIGUN</v>
      </c>
      <c r="D11396" t="s">
        <v>17047</v>
      </c>
      <c r="E11396">
        <v>75.930000000000007</v>
      </c>
      <c r="F11396">
        <v>453</v>
      </c>
      <c r="G11396">
        <v>109</v>
      </c>
      <c r="H11396">
        <v>13</v>
      </c>
      <c r="I11396">
        <v>1</v>
      </c>
      <c r="J11396">
        <v>1320</v>
      </c>
      <c r="K11396">
        <v>1</v>
      </c>
      <c r="L11396">
        <v>1</v>
      </c>
      <c r="M11396">
        <v>451</v>
      </c>
      <c r="N11396" t="s">
        <v>18</v>
      </c>
      <c r="O11396">
        <v>0</v>
      </c>
      <c r="P11396">
        <v>1983</v>
      </c>
    </row>
    <row r="11397" spans="1:16" x14ac:dyDescent="0.25">
      <c r="A11397" t="s">
        <v>17048</v>
      </c>
      <c r="B11397">
        <v>588</v>
      </c>
      <c r="C11397" s="3" t="str">
        <f>HYPERLINK("http://www.uniprot.org/uniprot/G7JLB8","tr|G7JLB8|G7JLB8_MEDTR")</f>
        <v>tr|G7JLB8|G7JLB8_MEDTR</v>
      </c>
      <c r="D11397" t="s">
        <v>17049</v>
      </c>
      <c r="E11397">
        <v>74.209999999999994</v>
      </c>
      <c r="F11397">
        <v>190</v>
      </c>
      <c r="G11397">
        <v>49</v>
      </c>
      <c r="H11397">
        <v>8</v>
      </c>
      <c r="I11397">
        <v>4</v>
      </c>
      <c r="J11397">
        <v>549</v>
      </c>
      <c r="K11397">
        <v>1</v>
      </c>
      <c r="L11397">
        <v>3</v>
      </c>
      <c r="M11397">
        <v>186</v>
      </c>
      <c r="N11397" t="s">
        <v>18</v>
      </c>
      <c r="O11397" s="1">
        <v>3.2934200000000001E-65</v>
      </c>
      <c r="P11397">
        <v>645</v>
      </c>
    </row>
    <row r="11398" spans="1:16" x14ac:dyDescent="0.25">
      <c r="A11398" t="s">
        <v>17050</v>
      </c>
      <c r="B11398">
        <v>1098</v>
      </c>
      <c r="C11398" s="3" t="str">
        <f>HYPERLINK("http://www.uniprot.org/uniprot/G7JGC3","tr|G7JGC3|G7JGC3_MEDTR")</f>
        <v>tr|G7JGC3|G7JGC3_MEDTR</v>
      </c>
      <c r="D11398" t="s">
        <v>17051</v>
      </c>
      <c r="E11398">
        <v>87.56</v>
      </c>
      <c r="F11398">
        <v>362</v>
      </c>
      <c r="G11398">
        <v>45</v>
      </c>
      <c r="H11398">
        <v>0</v>
      </c>
      <c r="I11398">
        <v>1</v>
      </c>
      <c r="J11398">
        <v>1086</v>
      </c>
      <c r="K11398">
        <v>1</v>
      </c>
      <c r="L11398">
        <v>1</v>
      </c>
      <c r="M11398">
        <v>355</v>
      </c>
      <c r="N11398" t="s">
        <v>18</v>
      </c>
      <c r="O11398" s="1">
        <v>1.3085999999999999E-172</v>
      </c>
      <c r="P11398">
        <v>1576</v>
      </c>
    </row>
    <row r="11399" spans="1:16" x14ac:dyDescent="0.25">
      <c r="A11399" t="s">
        <v>17052</v>
      </c>
      <c r="B11399">
        <v>498</v>
      </c>
      <c r="C11399" s="3" t="str">
        <f>HYPERLINK("http://www.uniprot.org/uniprot/K7MAF0","tr|K7MAF0|K7MAF0_SOYBN")</f>
        <v>tr|K7MAF0|K7MAF0_SOYBN</v>
      </c>
      <c r="D11399" t="s">
        <v>28</v>
      </c>
      <c r="E11399">
        <v>65.930000000000007</v>
      </c>
      <c r="F11399">
        <v>91</v>
      </c>
      <c r="G11399">
        <v>31</v>
      </c>
      <c r="H11399">
        <v>0</v>
      </c>
      <c r="I11399">
        <v>1</v>
      </c>
      <c r="J11399">
        <v>273</v>
      </c>
      <c r="K11399">
        <v>1</v>
      </c>
      <c r="L11399">
        <v>1</v>
      </c>
      <c r="M11399">
        <v>83</v>
      </c>
      <c r="N11399" t="s">
        <v>18</v>
      </c>
      <c r="O11399" s="1">
        <v>7.0994799999999996E-28</v>
      </c>
      <c r="P11399">
        <v>322</v>
      </c>
    </row>
    <row r="11400" spans="1:16" x14ac:dyDescent="0.25">
      <c r="A11400" t="s">
        <v>17053</v>
      </c>
      <c r="B11400">
        <v>423</v>
      </c>
      <c r="C11400" s="3" t="str">
        <f>HYPERLINK("http://www.uniprot.org/uniprot/G7JKJ0","tr|G7JKJ0|G7JKJ0_MEDTR")</f>
        <v>tr|G7JKJ0|G7JKJ0_MEDTR</v>
      </c>
      <c r="D11400" t="s">
        <v>17054</v>
      </c>
      <c r="E11400">
        <v>80.709999999999994</v>
      </c>
      <c r="F11400">
        <v>140</v>
      </c>
      <c r="G11400">
        <v>27</v>
      </c>
      <c r="H11400">
        <v>0</v>
      </c>
      <c r="I11400">
        <v>1</v>
      </c>
      <c r="J11400">
        <v>420</v>
      </c>
      <c r="K11400">
        <v>1</v>
      </c>
      <c r="L11400">
        <v>1</v>
      </c>
      <c r="M11400">
        <v>140</v>
      </c>
      <c r="N11400" t="s">
        <v>18</v>
      </c>
      <c r="O11400" s="1">
        <v>2.34267E-55</v>
      </c>
      <c r="P11400">
        <v>559</v>
      </c>
    </row>
    <row r="11401" spans="1:16" x14ac:dyDescent="0.25">
      <c r="A11401" t="s">
        <v>17055</v>
      </c>
      <c r="B11401">
        <v>2181</v>
      </c>
      <c r="C11401" s="3" t="str">
        <f>HYPERLINK("http://www.uniprot.org/uniprot/G7IGH7","tr|G7IGH7|G7IGH7_MEDTR")</f>
        <v>tr|G7IGH7|G7IGH7_MEDTR</v>
      </c>
      <c r="D11401" t="s">
        <v>17056</v>
      </c>
      <c r="E11401">
        <v>74.38</v>
      </c>
      <c r="F11401">
        <v>730</v>
      </c>
      <c r="G11401">
        <v>187</v>
      </c>
      <c r="H11401">
        <v>28</v>
      </c>
      <c r="I11401">
        <v>1</v>
      </c>
      <c r="J11401">
        <v>2106</v>
      </c>
      <c r="K11401">
        <v>1</v>
      </c>
      <c r="L11401">
        <v>1</v>
      </c>
      <c r="M11401">
        <v>728</v>
      </c>
      <c r="N11401" t="s">
        <v>18</v>
      </c>
      <c r="O11401">
        <v>0</v>
      </c>
      <c r="P11401">
        <v>2757</v>
      </c>
    </row>
    <row r="11402" spans="1:16" x14ac:dyDescent="0.25">
      <c r="A11402" t="s">
        <v>17057</v>
      </c>
      <c r="B11402">
        <v>891</v>
      </c>
      <c r="C11402" s="3" t="str">
        <f>HYPERLINK("http://www.uniprot.org/uniprot/I3T0C8","tr|I3T0C8|I3T0C8_LOTJA")</f>
        <v>tr|I3T0C8|I3T0C8_LOTJA</v>
      </c>
      <c r="D11402" t="s">
        <v>93</v>
      </c>
      <c r="E11402">
        <v>66.77</v>
      </c>
      <c r="F11402">
        <v>301</v>
      </c>
      <c r="G11402">
        <v>100</v>
      </c>
      <c r="H11402">
        <v>5</v>
      </c>
      <c r="I11402">
        <v>1</v>
      </c>
      <c r="J11402">
        <v>888</v>
      </c>
      <c r="K11402">
        <v>1</v>
      </c>
      <c r="L11402">
        <v>19</v>
      </c>
      <c r="M11402">
        <v>305</v>
      </c>
      <c r="N11402" t="s">
        <v>18</v>
      </c>
      <c r="O11402" s="1">
        <v>2.0448299999999999E-103</v>
      </c>
      <c r="P11402">
        <v>978</v>
      </c>
    </row>
    <row r="11403" spans="1:16" x14ac:dyDescent="0.25">
      <c r="A11403" t="s">
        <v>17058</v>
      </c>
      <c r="B11403">
        <v>906</v>
      </c>
      <c r="C11403" s="3" t="str">
        <f>HYPERLINK("http://www.uniprot.org/uniprot/I3SY68","tr|I3SY68|I3SY68_LOTJA")</f>
        <v>tr|I3SY68|I3SY68_LOTJA</v>
      </c>
      <c r="D11403" t="s">
        <v>93</v>
      </c>
      <c r="E11403">
        <v>85.71</v>
      </c>
      <c r="F11403">
        <v>301</v>
      </c>
      <c r="G11403">
        <v>43</v>
      </c>
      <c r="H11403">
        <v>0</v>
      </c>
      <c r="I11403">
        <v>1</v>
      </c>
      <c r="J11403">
        <v>903</v>
      </c>
      <c r="K11403">
        <v>1</v>
      </c>
      <c r="L11403">
        <v>34</v>
      </c>
      <c r="M11403">
        <v>333</v>
      </c>
      <c r="N11403" t="s">
        <v>18</v>
      </c>
      <c r="O11403" s="1">
        <v>1.7629199999999999E-150</v>
      </c>
      <c r="P11403">
        <v>1384</v>
      </c>
    </row>
    <row r="11404" spans="1:16" x14ac:dyDescent="0.25">
      <c r="A11404" t="s">
        <v>17059</v>
      </c>
      <c r="B11404">
        <v>261</v>
      </c>
      <c r="C11404" s="3" t="str">
        <f>HYPERLINK("http://www.uniprot.org/uniprot/I3S5S4","tr|I3S5S4|I3S5S4_LOTJA")</f>
        <v>tr|I3S5S4|I3S5S4_LOTJA</v>
      </c>
      <c r="D11404" t="s">
        <v>14496</v>
      </c>
      <c r="E11404">
        <v>84.88</v>
      </c>
      <c r="F11404">
        <v>86</v>
      </c>
      <c r="G11404">
        <v>13</v>
      </c>
      <c r="H11404">
        <v>0</v>
      </c>
      <c r="I11404">
        <v>1</v>
      </c>
      <c r="J11404">
        <v>258</v>
      </c>
      <c r="K11404">
        <v>1</v>
      </c>
      <c r="L11404">
        <v>1</v>
      </c>
      <c r="M11404">
        <v>86</v>
      </c>
      <c r="N11404" t="s">
        <v>18</v>
      </c>
      <c r="O11404" s="1">
        <v>2.6621799999999998E-35</v>
      </c>
      <c r="P11404">
        <v>386</v>
      </c>
    </row>
    <row r="11405" spans="1:16" x14ac:dyDescent="0.25">
      <c r="A11405" t="s">
        <v>17060</v>
      </c>
      <c r="B11405">
        <v>1209</v>
      </c>
      <c r="C11405" s="3" t="str">
        <f>HYPERLINK("http://www.uniprot.org/uniprot/G7KVD5","tr|G7KVD5|G7KVD5_MEDTR")</f>
        <v>tr|G7KVD5|G7KVD5_MEDTR</v>
      </c>
      <c r="D11405" t="s">
        <v>17061</v>
      </c>
      <c r="E11405">
        <v>92.78</v>
      </c>
      <c r="F11405">
        <v>388</v>
      </c>
      <c r="G11405">
        <v>28</v>
      </c>
      <c r="H11405">
        <v>0</v>
      </c>
      <c r="I11405">
        <v>43</v>
      </c>
      <c r="J11405">
        <v>1206</v>
      </c>
      <c r="K11405">
        <v>1</v>
      </c>
      <c r="L11405">
        <v>47</v>
      </c>
      <c r="M11405">
        <v>434</v>
      </c>
      <c r="N11405" t="s">
        <v>18</v>
      </c>
      <c r="O11405">
        <v>0</v>
      </c>
      <c r="P11405">
        <v>1999</v>
      </c>
    </row>
    <row r="11406" spans="1:16" x14ac:dyDescent="0.25">
      <c r="A11406" t="s">
        <v>17062</v>
      </c>
      <c r="B11406">
        <v>666</v>
      </c>
      <c r="C11406" s="3" t="str">
        <f>HYPERLINK("http://www.uniprot.org/uniprot/G7L6H3","tr|G7L6H3|G7L6H3_MEDTR")</f>
        <v>tr|G7L6H3|G7L6H3_MEDTR</v>
      </c>
      <c r="D11406" t="s">
        <v>17063</v>
      </c>
      <c r="E11406">
        <v>81.44</v>
      </c>
      <c r="F11406">
        <v>221</v>
      </c>
      <c r="G11406">
        <v>41</v>
      </c>
      <c r="H11406">
        <v>0</v>
      </c>
      <c r="I11406">
        <v>1</v>
      </c>
      <c r="J11406">
        <v>663</v>
      </c>
      <c r="K11406">
        <v>1</v>
      </c>
      <c r="L11406">
        <v>19</v>
      </c>
      <c r="M11406">
        <v>239</v>
      </c>
      <c r="N11406" t="s">
        <v>18</v>
      </c>
      <c r="O11406" s="1">
        <v>2.1879000000000002E-99</v>
      </c>
      <c r="P11406">
        <v>941</v>
      </c>
    </row>
    <row r="11407" spans="1:16" x14ac:dyDescent="0.25">
      <c r="A11407" t="s">
        <v>17064</v>
      </c>
      <c r="B11407">
        <v>837</v>
      </c>
      <c r="C11407" s="3" t="str">
        <f>HYPERLINK("http://www.uniprot.org/uniprot/G7I5L0","tr|G7I5L0|G7I5L0_MEDTR")</f>
        <v>tr|G7I5L0|G7I5L0_MEDTR</v>
      </c>
      <c r="D11407" t="s">
        <v>17065</v>
      </c>
      <c r="E11407">
        <v>68.569999999999993</v>
      </c>
      <c r="F11407">
        <v>280</v>
      </c>
      <c r="G11407">
        <v>88</v>
      </c>
      <c r="H11407">
        <v>2</v>
      </c>
      <c r="I11407">
        <v>1</v>
      </c>
      <c r="J11407">
        <v>834</v>
      </c>
      <c r="K11407">
        <v>1</v>
      </c>
      <c r="L11407">
        <v>1</v>
      </c>
      <c r="M11407">
        <v>275</v>
      </c>
      <c r="N11407" t="s">
        <v>18</v>
      </c>
      <c r="O11407" s="1">
        <v>7.9479100000000005E-99</v>
      </c>
      <c r="P11407">
        <v>938</v>
      </c>
    </row>
    <row r="11408" spans="1:16" x14ac:dyDescent="0.25">
      <c r="A11408" t="s">
        <v>17066</v>
      </c>
      <c r="B11408">
        <v>2388</v>
      </c>
      <c r="C11408" s="3" t="str">
        <f>HYPERLINK("http://www.uniprot.org/uniprot/G7I2Q7","tr|G7I2Q7|G7I2Q7_MEDTR")</f>
        <v>tr|G7I2Q7|G7I2Q7_MEDTR</v>
      </c>
      <c r="D11408" t="s">
        <v>17067</v>
      </c>
      <c r="E11408">
        <v>91.06</v>
      </c>
      <c r="F11408">
        <v>795</v>
      </c>
      <c r="G11408">
        <v>71</v>
      </c>
      <c r="H11408">
        <v>0</v>
      </c>
      <c r="I11408">
        <v>1</v>
      </c>
      <c r="J11408">
        <v>2385</v>
      </c>
      <c r="K11408">
        <v>1</v>
      </c>
      <c r="L11408">
        <v>1</v>
      </c>
      <c r="M11408">
        <v>795</v>
      </c>
      <c r="N11408" t="s">
        <v>18</v>
      </c>
      <c r="O11408">
        <v>0</v>
      </c>
      <c r="P11408">
        <v>3865</v>
      </c>
    </row>
    <row r="11409" spans="1:16" x14ac:dyDescent="0.25">
      <c r="A11409" t="s">
        <v>17068</v>
      </c>
      <c r="B11409">
        <v>936</v>
      </c>
      <c r="C11409" s="3" t="str">
        <f>HYPERLINK("http://www.uniprot.org/uniprot/G7I6N9","tr|G7I6N9|G7I6N9_MEDTR")</f>
        <v>tr|G7I6N9|G7I6N9_MEDTR</v>
      </c>
      <c r="D11409" t="s">
        <v>17069</v>
      </c>
      <c r="E11409">
        <v>45.87</v>
      </c>
      <c r="F11409">
        <v>327</v>
      </c>
      <c r="G11409">
        <v>177</v>
      </c>
      <c r="H11409">
        <v>17</v>
      </c>
      <c r="I11409">
        <v>1</v>
      </c>
      <c r="J11409">
        <v>930</v>
      </c>
      <c r="K11409">
        <v>1</v>
      </c>
      <c r="L11409">
        <v>1</v>
      </c>
      <c r="M11409">
        <v>324</v>
      </c>
      <c r="N11409" t="s">
        <v>18</v>
      </c>
      <c r="O11409" s="1">
        <v>2.40416E-57</v>
      </c>
      <c r="P11409">
        <v>581</v>
      </c>
    </row>
    <row r="11410" spans="1:16" x14ac:dyDescent="0.25">
      <c r="A11410" t="s">
        <v>17070</v>
      </c>
      <c r="B11410">
        <v>1212</v>
      </c>
      <c r="C11410" s="3" t="str">
        <f>HYPERLINK("http://www.uniprot.org/uniprot/G7JAS3","tr|G7JAS3|G7JAS3_MEDTR")</f>
        <v>tr|G7JAS3|G7JAS3_MEDTR</v>
      </c>
      <c r="D11410" t="s">
        <v>12890</v>
      </c>
      <c r="E11410">
        <v>63.33</v>
      </c>
      <c r="F11410">
        <v>390</v>
      </c>
      <c r="G11410">
        <v>143</v>
      </c>
      <c r="H11410">
        <v>3</v>
      </c>
      <c r="I11410">
        <v>43</v>
      </c>
      <c r="J11410">
        <v>1203</v>
      </c>
      <c r="K11410">
        <v>1</v>
      </c>
      <c r="L11410">
        <v>15</v>
      </c>
      <c r="M11410">
        <v>398</v>
      </c>
      <c r="N11410" t="s">
        <v>18</v>
      </c>
      <c r="O11410" s="1">
        <v>1.43665E-138</v>
      </c>
      <c r="P11410">
        <v>1283</v>
      </c>
    </row>
    <row r="11411" spans="1:16" x14ac:dyDescent="0.25">
      <c r="A11411" t="s">
        <v>17071</v>
      </c>
      <c r="B11411">
        <v>1440</v>
      </c>
      <c r="C11411" s="3" t="str">
        <f>HYPERLINK("http://www.uniprot.org/uniprot/G7LGG4","tr|G7LGG4|G7LGG4_MEDTR")</f>
        <v>tr|G7LGG4|G7LGG4_MEDTR</v>
      </c>
      <c r="D11411" t="s">
        <v>13655</v>
      </c>
      <c r="E11411">
        <v>75.150000000000006</v>
      </c>
      <c r="F11411">
        <v>499</v>
      </c>
      <c r="G11411">
        <v>124</v>
      </c>
      <c r="H11411">
        <v>51</v>
      </c>
      <c r="I11411">
        <v>79</v>
      </c>
      <c r="J11411">
        <v>1422</v>
      </c>
      <c r="K11411">
        <v>1</v>
      </c>
      <c r="L11411">
        <v>25</v>
      </c>
      <c r="M11411">
        <v>523</v>
      </c>
      <c r="N11411" t="s">
        <v>18</v>
      </c>
      <c r="O11411">
        <v>0</v>
      </c>
      <c r="P11411">
        <v>1868</v>
      </c>
    </row>
    <row r="11412" spans="1:16" x14ac:dyDescent="0.25">
      <c r="A11412" t="s">
        <v>17072</v>
      </c>
      <c r="B11412">
        <v>672</v>
      </c>
      <c r="C11412" s="3" t="str">
        <f>HYPERLINK("http://www.uniprot.org/uniprot/I1LNJ6","tr|I1LNJ6|I1LNJ6_SOYBN")</f>
        <v>tr|I1LNJ6|I1LNJ6_SOYBN</v>
      </c>
      <c r="D11412" t="s">
        <v>117</v>
      </c>
      <c r="E11412">
        <v>93.72</v>
      </c>
      <c r="F11412">
        <v>223</v>
      </c>
      <c r="G11412">
        <v>14</v>
      </c>
      <c r="H11412">
        <v>0</v>
      </c>
      <c r="I11412">
        <v>1</v>
      </c>
      <c r="J11412">
        <v>669</v>
      </c>
      <c r="K11412">
        <v>1</v>
      </c>
      <c r="L11412">
        <v>1</v>
      </c>
      <c r="M11412">
        <v>223</v>
      </c>
      <c r="N11412" t="s">
        <v>18</v>
      </c>
      <c r="O11412" s="1">
        <v>4.2072699999999997E-114</v>
      </c>
      <c r="P11412">
        <v>1068</v>
      </c>
    </row>
    <row r="11413" spans="1:16" x14ac:dyDescent="0.25">
      <c r="A11413" t="s">
        <v>17073</v>
      </c>
      <c r="B11413">
        <v>2742</v>
      </c>
      <c r="C11413" s="3" t="str">
        <f>HYPERLINK("http://www.uniprot.org/uniprot/G7IX30","tr|G7IX30|G7IX30_MEDTR")</f>
        <v>tr|G7IX30|G7IX30_MEDTR</v>
      </c>
      <c r="D11413" t="s">
        <v>17074</v>
      </c>
      <c r="E11413">
        <v>83.3</v>
      </c>
      <c r="F11413">
        <v>509</v>
      </c>
      <c r="G11413">
        <v>85</v>
      </c>
      <c r="H11413">
        <v>8</v>
      </c>
      <c r="I11413">
        <v>1231</v>
      </c>
      <c r="J11413">
        <v>2733</v>
      </c>
      <c r="K11413">
        <v>1</v>
      </c>
      <c r="L11413">
        <v>51</v>
      </c>
      <c r="M11413">
        <v>558</v>
      </c>
      <c r="N11413" t="s">
        <v>18</v>
      </c>
      <c r="O11413">
        <v>0</v>
      </c>
      <c r="P11413">
        <v>2179</v>
      </c>
    </row>
    <row r="11414" spans="1:16" x14ac:dyDescent="0.25">
      <c r="A11414" t="s">
        <v>17075</v>
      </c>
      <c r="B11414">
        <v>939</v>
      </c>
      <c r="C11414" s="3" t="str">
        <f>HYPERLINK("http://www.uniprot.org/uniprot/G7JNK7","tr|G7JNK7|G7JNK7_MEDTR")</f>
        <v>tr|G7JNK7|G7JNK7_MEDTR</v>
      </c>
      <c r="D11414" t="s">
        <v>17076</v>
      </c>
      <c r="E11414">
        <v>66.56</v>
      </c>
      <c r="F11414">
        <v>323</v>
      </c>
      <c r="G11414">
        <v>108</v>
      </c>
      <c r="H11414">
        <v>11</v>
      </c>
      <c r="I11414">
        <v>1</v>
      </c>
      <c r="J11414">
        <v>936</v>
      </c>
      <c r="K11414">
        <v>1</v>
      </c>
      <c r="L11414">
        <v>1</v>
      </c>
      <c r="M11414">
        <v>319</v>
      </c>
      <c r="N11414" t="s">
        <v>18</v>
      </c>
      <c r="O11414" s="1">
        <v>1.6479299999999998E-114</v>
      </c>
      <c r="P11414">
        <v>1074</v>
      </c>
    </row>
    <row r="11415" spans="1:16" x14ac:dyDescent="0.25">
      <c r="A11415" t="s">
        <v>17077</v>
      </c>
      <c r="B11415">
        <v>1425</v>
      </c>
      <c r="C11415" s="3" t="str">
        <f>HYPERLINK("http://www.uniprot.org/uniprot/I1LMJ3","tr|I1LMJ3|I1LMJ3_SOYBN")</f>
        <v>tr|I1LMJ3|I1LMJ3_SOYBN</v>
      </c>
      <c r="D11415" t="s">
        <v>28</v>
      </c>
      <c r="E11415">
        <v>84.37</v>
      </c>
      <c r="F11415">
        <v>480</v>
      </c>
      <c r="G11415">
        <v>75</v>
      </c>
      <c r="H11415">
        <v>6</v>
      </c>
      <c r="I11415">
        <v>1</v>
      </c>
      <c r="J11415">
        <v>1422</v>
      </c>
      <c r="K11415">
        <v>1</v>
      </c>
      <c r="L11415">
        <v>1</v>
      </c>
      <c r="M11415">
        <v>480</v>
      </c>
      <c r="N11415" t="s">
        <v>18</v>
      </c>
      <c r="O11415">
        <v>0</v>
      </c>
      <c r="P11415">
        <v>2163</v>
      </c>
    </row>
    <row r="11416" spans="1:16" x14ac:dyDescent="0.25">
      <c r="A11416" t="s">
        <v>17078</v>
      </c>
      <c r="B11416">
        <v>645</v>
      </c>
      <c r="C11416" s="3" t="str">
        <f>HYPERLINK("http://www.uniprot.org/uniprot/I1L786","tr|I1L786|I1L786_SOYBN")</f>
        <v>tr|I1L786|I1L786_SOYBN</v>
      </c>
      <c r="D11416" t="s">
        <v>117</v>
      </c>
      <c r="E11416">
        <v>70.56</v>
      </c>
      <c r="F11416">
        <v>214</v>
      </c>
      <c r="G11416">
        <v>63</v>
      </c>
      <c r="H11416">
        <v>1</v>
      </c>
      <c r="I11416">
        <v>1</v>
      </c>
      <c r="J11416">
        <v>639</v>
      </c>
      <c r="K11416">
        <v>1</v>
      </c>
      <c r="L11416">
        <v>131</v>
      </c>
      <c r="M11416">
        <v>344</v>
      </c>
      <c r="N11416" t="s">
        <v>18</v>
      </c>
      <c r="O11416" s="1">
        <v>6.3832400000000002E-77</v>
      </c>
      <c r="P11416">
        <v>747</v>
      </c>
    </row>
    <row r="11417" spans="1:16" x14ac:dyDescent="0.25">
      <c r="A11417" t="s">
        <v>17079</v>
      </c>
      <c r="B11417">
        <v>768</v>
      </c>
      <c r="C11417" s="3" t="str">
        <f>HYPERLINK("http://www.uniprot.org/uniprot/K7LB40","tr|K7LB40|K7LB40_SOYBN")</f>
        <v>tr|K7LB40|K7LB40_SOYBN</v>
      </c>
      <c r="D11417" t="s">
        <v>441</v>
      </c>
      <c r="E11417">
        <v>67.45</v>
      </c>
      <c r="F11417">
        <v>255</v>
      </c>
      <c r="G11417">
        <v>83</v>
      </c>
      <c r="H11417">
        <v>0</v>
      </c>
      <c r="I11417">
        <v>1</v>
      </c>
      <c r="J11417">
        <v>765</v>
      </c>
      <c r="K11417">
        <v>1</v>
      </c>
      <c r="L11417">
        <v>7</v>
      </c>
      <c r="M11417">
        <v>252</v>
      </c>
      <c r="N11417" t="s">
        <v>18</v>
      </c>
      <c r="O11417" s="1">
        <v>6.93364E-96</v>
      </c>
      <c r="P11417">
        <v>912</v>
      </c>
    </row>
    <row r="11418" spans="1:16" x14ac:dyDescent="0.25">
      <c r="A11418" t="s">
        <v>17080</v>
      </c>
      <c r="B11418">
        <v>2292</v>
      </c>
      <c r="C11418" s="3" t="str">
        <f>HYPERLINK("http://www.uniprot.org/uniprot/K7N0L2","tr|K7N0L2|K7N0L2_SOYBN")</f>
        <v>tr|K7N0L2|K7N0L2_SOYBN</v>
      </c>
      <c r="D11418" t="s">
        <v>117</v>
      </c>
      <c r="E11418">
        <v>78.13</v>
      </c>
      <c r="F11418">
        <v>471</v>
      </c>
      <c r="G11418">
        <v>103</v>
      </c>
      <c r="H11418">
        <v>0</v>
      </c>
      <c r="I11418">
        <v>877</v>
      </c>
      <c r="J11418">
        <v>2289</v>
      </c>
      <c r="K11418">
        <v>1</v>
      </c>
      <c r="L11418">
        <v>249</v>
      </c>
      <c r="M11418">
        <v>716</v>
      </c>
      <c r="N11418" t="s">
        <v>18</v>
      </c>
      <c r="O11418">
        <v>0</v>
      </c>
      <c r="P11418">
        <v>2018</v>
      </c>
    </row>
    <row r="11419" spans="1:16" x14ac:dyDescent="0.25">
      <c r="A11419" t="s">
        <v>17081</v>
      </c>
      <c r="B11419">
        <v>1809</v>
      </c>
      <c r="C11419" s="3" t="str">
        <f>HYPERLINK("http://www.uniprot.org/uniprot/B9SKS6","tr|B9SKS6|B9SKS6_RICCO")</f>
        <v>tr|B9SKS6|B9SKS6_RICCO</v>
      </c>
      <c r="D11419" t="s">
        <v>17082</v>
      </c>
      <c r="E11419">
        <v>40.31</v>
      </c>
      <c r="F11419">
        <v>506</v>
      </c>
      <c r="G11419">
        <v>302</v>
      </c>
      <c r="H11419">
        <v>18</v>
      </c>
      <c r="I11419">
        <v>343</v>
      </c>
      <c r="J11419">
        <v>1806</v>
      </c>
      <c r="K11419">
        <v>1</v>
      </c>
      <c r="L11419">
        <v>47</v>
      </c>
      <c r="M11419">
        <v>546</v>
      </c>
      <c r="N11419" t="s">
        <v>18</v>
      </c>
      <c r="O11419" s="1">
        <v>1.6244500000000001E-89</v>
      </c>
      <c r="P11419">
        <v>862</v>
      </c>
    </row>
    <row r="11420" spans="1:16" x14ac:dyDescent="0.25">
      <c r="A11420" t="s">
        <v>17083</v>
      </c>
      <c r="B11420">
        <v>642</v>
      </c>
      <c r="C11420" s="3" t="str">
        <f>HYPERLINK("http://www.uniprot.org/uniprot/I3SMM2","tr|I3SMM2|I3SMM2_LOTJA")</f>
        <v>tr|I3SMM2|I3SMM2_LOTJA</v>
      </c>
      <c r="D11420" t="s">
        <v>93</v>
      </c>
      <c r="E11420">
        <v>88.38</v>
      </c>
      <c r="F11420">
        <v>198</v>
      </c>
      <c r="G11420">
        <v>23</v>
      </c>
      <c r="H11420">
        <v>0</v>
      </c>
      <c r="I11420">
        <v>46</v>
      </c>
      <c r="J11420">
        <v>639</v>
      </c>
      <c r="K11420">
        <v>1</v>
      </c>
      <c r="L11420">
        <v>15</v>
      </c>
      <c r="M11420">
        <v>212</v>
      </c>
      <c r="N11420" t="s">
        <v>18</v>
      </c>
      <c r="O11420" s="1">
        <v>4.0547400000000002E-100</v>
      </c>
      <c r="P11420">
        <v>947</v>
      </c>
    </row>
    <row r="11421" spans="1:16" x14ac:dyDescent="0.25">
      <c r="A11421" t="s">
        <v>17084</v>
      </c>
      <c r="B11421">
        <v>453</v>
      </c>
      <c r="C11421" s="3" t="str">
        <f>HYPERLINK("http://www.uniprot.org/uniprot/D4IIB2","tr|D4IIB2|D4IIB2_9FABA")</f>
        <v>tr|D4IIB2|D4IIB2_9FABA</v>
      </c>
      <c r="D11421" t="s">
        <v>17085</v>
      </c>
      <c r="E11421">
        <v>75.900000000000006</v>
      </c>
      <c r="F11421">
        <v>166</v>
      </c>
      <c r="G11421">
        <v>40</v>
      </c>
      <c r="H11421">
        <v>21</v>
      </c>
      <c r="I11421">
        <v>1</v>
      </c>
      <c r="J11421">
        <v>435</v>
      </c>
      <c r="K11421">
        <v>1</v>
      </c>
      <c r="L11421">
        <v>274</v>
      </c>
      <c r="M11421">
        <v>439</v>
      </c>
      <c r="N11421" t="s">
        <v>18</v>
      </c>
      <c r="O11421" s="1">
        <v>5.12298E-63</v>
      </c>
      <c r="P11421">
        <v>625</v>
      </c>
    </row>
    <row r="11422" spans="1:16" x14ac:dyDescent="0.25">
      <c r="A11422" t="s">
        <v>17086</v>
      </c>
      <c r="B11422">
        <v>3324</v>
      </c>
      <c r="C11422" s="3" t="str">
        <f>HYPERLINK("http://www.uniprot.org/uniprot/K7MTK1","tr|K7MTK1|K7MTK1_SOYBN")</f>
        <v>tr|K7MTK1|K7MTK1_SOYBN</v>
      </c>
      <c r="D11422" t="s">
        <v>28</v>
      </c>
      <c r="E11422">
        <v>73.27</v>
      </c>
      <c r="F11422">
        <v>1130</v>
      </c>
      <c r="G11422">
        <v>302</v>
      </c>
      <c r="H11422">
        <v>23</v>
      </c>
      <c r="I11422">
        <v>1</v>
      </c>
      <c r="J11422">
        <v>3321</v>
      </c>
      <c r="K11422">
        <v>1</v>
      </c>
      <c r="L11422">
        <v>1</v>
      </c>
      <c r="M11422">
        <v>1115</v>
      </c>
      <c r="N11422" t="s">
        <v>18</v>
      </c>
      <c r="O11422">
        <v>0</v>
      </c>
      <c r="P11422">
        <v>4085</v>
      </c>
    </row>
    <row r="11423" spans="1:16" x14ac:dyDescent="0.25">
      <c r="A11423" t="s">
        <v>17087</v>
      </c>
      <c r="B11423">
        <v>381</v>
      </c>
      <c r="C11423" s="3" t="str">
        <f>HYPERLINK("http://www.uniprot.org/uniprot/G7JLB7","tr|G7JLB7|G7JLB7_MEDTR")</f>
        <v>tr|G7JLB7|G7JLB7_MEDTR</v>
      </c>
      <c r="D11423" t="s">
        <v>17088</v>
      </c>
      <c r="E11423">
        <v>73.45</v>
      </c>
      <c r="F11423">
        <v>113</v>
      </c>
      <c r="G11423">
        <v>30</v>
      </c>
      <c r="H11423">
        <v>3</v>
      </c>
      <c r="I11423">
        <v>49</v>
      </c>
      <c r="J11423">
        <v>378</v>
      </c>
      <c r="K11423">
        <v>1</v>
      </c>
      <c r="L11423">
        <v>115</v>
      </c>
      <c r="M11423">
        <v>225</v>
      </c>
      <c r="N11423" t="s">
        <v>18</v>
      </c>
      <c r="O11423" s="1">
        <v>4.5882500000000002E-35</v>
      </c>
      <c r="P11423">
        <v>384</v>
      </c>
    </row>
    <row r="11424" spans="1:16" x14ac:dyDescent="0.25">
      <c r="A11424" t="s">
        <v>17089</v>
      </c>
      <c r="B11424">
        <v>1008</v>
      </c>
      <c r="C11424" s="3" t="str">
        <f>HYPERLINK("http://www.uniprot.org/uniprot/G7J1P3","tr|G7J1P3|G7J1P3_MEDTR")</f>
        <v>tr|G7J1P3|G7J1P3_MEDTR</v>
      </c>
      <c r="D11424" t="s">
        <v>17090</v>
      </c>
      <c r="E11424">
        <v>64.77</v>
      </c>
      <c r="F11424">
        <v>335</v>
      </c>
      <c r="G11424">
        <v>118</v>
      </c>
      <c r="H11424">
        <v>3</v>
      </c>
      <c r="I11424">
        <v>1</v>
      </c>
      <c r="J11424">
        <v>996</v>
      </c>
      <c r="K11424">
        <v>1</v>
      </c>
      <c r="L11424">
        <v>21</v>
      </c>
      <c r="M11424">
        <v>354</v>
      </c>
      <c r="N11424" t="s">
        <v>18</v>
      </c>
      <c r="O11424" s="1">
        <v>1.5650100000000001E-121</v>
      </c>
      <c r="P11424">
        <v>1135</v>
      </c>
    </row>
    <row r="11425" spans="1:16" x14ac:dyDescent="0.25">
      <c r="A11425" t="s">
        <v>17091</v>
      </c>
      <c r="B11425">
        <v>2088</v>
      </c>
      <c r="C11425" s="3" t="str">
        <f>HYPERLINK("http://www.uniprot.org/uniprot/G7ITV3","tr|G7ITV3|G7ITV3_MEDTR")</f>
        <v>tr|G7ITV3|G7ITV3_MEDTR</v>
      </c>
      <c r="D11425" t="s">
        <v>17092</v>
      </c>
      <c r="E11425">
        <v>82.12</v>
      </c>
      <c r="F11425">
        <v>677</v>
      </c>
      <c r="G11425">
        <v>121</v>
      </c>
      <c r="H11425">
        <v>20</v>
      </c>
      <c r="I11425">
        <v>109</v>
      </c>
      <c r="J11425">
        <v>2079</v>
      </c>
      <c r="K11425">
        <v>1</v>
      </c>
      <c r="L11425">
        <v>94</v>
      </c>
      <c r="M11425">
        <v>768</v>
      </c>
      <c r="N11425" t="s">
        <v>18</v>
      </c>
      <c r="O11425">
        <v>0</v>
      </c>
      <c r="P11425">
        <v>2934</v>
      </c>
    </row>
    <row r="11426" spans="1:16" x14ac:dyDescent="0.25">
      <c r="A11426" t="s">
        <v>17093</v>
      </c>
      <c r="B11426">
        <v>1179</v>
      </c>
      <c r="C11426" s="3" t="str">
        <f>HYPERLINK("http://www.uniprot.org/uniprot/G7IH01","tr|G7IH01|G7IH01_MEDTR")</f>
        <v>tr|G7IH01|G7IH01_MEDTR</v>
      </c>
      <c r="D11426" t="s">
        <v>59</v>
      </c>
      <c r="E11426">
        <v>35.020000000000003</v>
      </c>
      <c r="F11426">
        <v>217</v>
      </c>
      <c r="G11426">
        <v>141</v>
      </c>
      <c r="H11426">
        <v>5</v>
      </c>
      <c r="I11426">
        <v>322</v>
      </c>
      <c r="J11426">
        <v>957</v>
      </c>
      <c r="K11426">
        <v>1</v>
      </c>
      <c r="L11426">
        <v>438</v>
      </c>
      <c r="M11426">
        <v>649</v>
      </c>
      <c r="N11426" t="s">
        <v>18</v>
      </c>
      <c r="O11426" s="1">
        <v>2.5943999999999999E-20</v>
      </c>
      <c r="P11426">
        <v>263</v>
      </c>
    </row>
    <row r="11427" spans="1:16" x14ac:dyDescent="0.25">
      <c r="A11427" t="s">
        <v>17094</v>
      </c>
      <c r="B11427">
        <v>1278</v>
      </c>
      <c r="C11427" s="3" t="str">
        <f>HYPERLINK("http://www.uniprot.org/uniprot/F6H5R1","tr|F6H5R1|F6H5R1_VITVI")</f>
        <v>tr|F6H5R1|F6H5R1_VITVI</v>
      </c>
      <c r="D11427" t="s">
        <v>17095</v>
      </c>
      <c r="E11427">
        <v>66.349999999999994</v>
      </c>
      <c r="F11427">
        <v>324</v>
      </c>
      <c r="G11427">
        <v>109</v>
      </c>
      <c r="H11427">
        <v>6</v>
      </c>
      <c r="I11427">
        <v>70</v>
      </c>
      <c r="J11427">
        <v>1023</v>
      </c>
      <c r="K11427">
        <v>1</v>
      </c>
      <c r="L11427">
        <v>85</v>
      </c>
      <c r="M11427">
        <v>407</v>
      </c>
      <c r="N11427" t="s">
        <v>18</v>
      </c>
      <c r="O11427" s="1">
        <v>4.4170500000000002E-117</v>
      </c>
      <c r="P11427">
        <v>1098</v>
      </c>
    </row>
    <row r="11428" spans="1:16" x14ac:dyDescent="0.25">
      <c r="A11428" t="s">
        <v>17096</v>
      </c>
      <c r="B11428">
        <v>285</v>
      </c>
      <c r="C11428" s="3" t="str">
        <f>HYPERLINK("http://www.uniprot.org/uniprot/G7ZY13","tr|G7ZY13|G7ZY13_MEDTR")</f>
        <v>tr|G7ZY13|G7ZY13_MEDTR</v>
      </c>
      <c r="D11428" t="s">
        <v>17097</v>
      </c>
      <c r="E11428">
        <v>86.15</v>
      </c>
      <c r="F11428">
        <v>65</v>
      </c>
      <c r="G11428">
        <v>9</v>
      </c>
      <c r="H11428">
        <v>0</v>
      </c>
      <c r="I11428">
        <v>1</v>
      </c>
      <c r="J11428">
        <v>195</v>
      </c>
      <c r="K11428">
        <v>1</v>
      </c>
      <c r="L11428">
        <v>2</v>
      </c>
      <c r="M11428">
        <v>66</v>
      </c>
      <c r="N11428" t="s">
        <v>18</v>
      </c>
      <c r="O11428" s="1">
        <v>2.1262199999999999E-24</v>
      </c>
      <c r="P11428">
        <v>292</v>
      </c>
    </row>
    <row r="11429" spans="1:16" x14ac:dyDescent="0.25">
      <c r="A11429" t="s">
        <v>17098</v>
      </c>
      <c r="B11429">
        <v>768</v>
      </c>
      <c r="C11429" s="3" t="str">
        <f>HYPERLINK("http://www.uniprot.org/uniprot/A2Q2T1","tr|A2Q2T1|A2Q2T1_MEDTR")</f>
        <v>tr|A2Q2T1|A2Q2T1_MEDTR</v>
      </c>
      <c r="D11429" t="s">
        <v>337</v>
      </c>
      <c r="E11429">
        <v>84.89</v>
      </c>
      <c r="F11429">
        <v>245</v>
      </c>
      <c r="G11429">
        <v>37</v>
      </c>
      <c r="H11429">
        <v>2</v>
      </c>
      <c r="I11429">
        <v>1</v>
      </c>
      <c r="J11429">
        <v>729</v>
      </c>
      <c r="K11429">
        <v>1</v>
      </c>
      <c r="L11429">
        <v>233</v>
      </c>
      <c r="M11429">
        <v>477</v>
      </c>
      <c r="N11429" t="s">
        <v>18</v>
      </c>
      <c r="O11429" s="1">
        <v>1.1376E-114</v>
      </c>
      <c r="P11429">
        <v>1074</v>
      </c>
    </row>
    <row r="11430" spans="1:16" x14ac:dyDescent="0.25">
      <c r="A11430" t="s">
        <v>17099</v>
      </c>
      <c r="B11430">
        <v>1302</v>
      </c>
      <c r="C11430" s="3" t="str">
        <f>HYPERLINK("http://www.uniprot.org/uniprot/G7KVD6","tr|G7KVD6|G7KVD6_MEDTR")</f>
        <v>tr|G7KVD6|G7KVD6_MEDTR</v>
      </c>
      <c r="D11430" t="s">
        <v>17100</v>
      </c>
      <c r="E11430">
        <v>88.45</v>
      </c>
      <c r="F11430">
        <v>433</v>
      </c>
      <c r="G11430">
        <v>50</v>
      </c>
      <c r="H11430">
        <v>0</v>
      </c>
      <c r="I11430">
        <v>1</v>
      </c>
      <c r="J11430">
        <v>1299</v>
      </c>
      <c r="K11430">
        <v>1</v>
      </c>
      <c r="L11430">
        <v>3</v>
      </c>
      <c r="M11430">
        <v>433</v>
      </c>
      <c r="N11430" t="s">
        <v>18</v>
      </c>
      <c r="O11430">
        <v>0</v>
      </c>
      <c r="P11430">
        <v>2027</v>
      </c>
    </row>
    <row r="11431" spans="1:16" x14ac:dyDescent="0.25">
      <c r="A11431" t="s">
        <v>17101</v>
      </c>
      <c r="B11431">
        <v>678</v>
      </c>
      <c r="C11431" s="3" t="str">
        <f>HYPERLINK("http://www.uniprot.org/uniprot/G7L6I2","tr|G7L6I2|G7L6I2_MEDTR")</f>
        <v>tr|G7L6I2|G7L6I2_MEDTR</v>
      </c>
      <c r="D11431" t="s">
        <v>17102</v>
      </c>
      <c r="E11431">
        <v>88</v>
      </c>
      <c r="F11431">
        <v>225</v>
      </c>
      <c r="G11431">
        <v>27</v>
      </c>
      <c r="H11431">
        <v>0</v>
      </c>
      <c r="I11431">
        <v>1</v>
      </c>
      <c r="J11431">
        <v>675</v>
      </c>
      <c r="K11431">
        <v>1</v>
      </c>
      <c r="L11431">
        <v>1</v>
      </c>
      <c r="M11431">
        <v>225</v>
      </c>
      <c r="N11431" t="s">
        <v>18</v>
      </c>
      <c r="O11431" s="1">
        <v>3.0869199999999998E-112</v>
      </c>
      <c r="P11431">
        <v>1052</v>
      </c>
    </row>
    <row r="11432" spans="1:16" x14ac:dyDescent="0.25">
      <c r="A11432" t="s">
        <v>17103</v>
      </c>
      <c r="B11432">
        <v>930</v>
      </c>
      <c r="C11432" s="3" t="str">
        <f>HYPERLINK("http://www.uniprot.org/uniprot/G7I5J8","tr|G7I5J8|G7I5J8_MEDTR")</f>
        <v>tr|G7I5J8|G7I5J8_MEDTR</v>
      </c>
      <c r="D11432" t="s">
        <v>17104</v>
      </c>
      <c r="E11432">
        <v>75.8</v>
      </c>
      <c r="F11432">
        <v>310</v>
      </c>
      <c r="G11432">
        <v>75</v>
      </c>
      <c r="H11432">
        <v>1</v>
      </c>
      <c r="I11432">
        <v>1</v>
      </c>
      <c r="J11432">
        <v>927</v>
      </c>
      <c r="K11432">
        <v>1</v>
      </c>
      <c r="L11432">
        <v>3</v>
      </c>
      <c r="M11432">
        <v>310</v>
      </c>
      <c r="N11432" t="s">
        <v>18</v>
      </c>
      <c r="O11432" s="1">
        <v>1.9030300000000001E-131</v>
      </c>
      <c r="P11432">
        <v>1220</v>
      </c>
    </row>
    <row r="11433" spans="1:16" x14ac:dyDescent="0.25">
      <c r="A11433" t="s">
        <v>17105</v>
      </c>
      <c r="B11433">
        <v>2841</v>
      </c>
      <c r="C11433" s="3" t="str">
        <f>HYPERLINK("http://www.uniprot.org/uniprot/K7LGR1","tr|K7LGR1|K7LGR1_SOYBN")</f>
        <v>tr|K7LGR1|K7LGR1_SOYBN</v>
      </c>
      <c r="D11433" t="s">
        <v>28</v>
      </c>
      <c r="E11433">
        <v>62.92</v>
      </c>
      <c r="F11433">
        <v>952</v>
      </c>
      <c r="G11433">
        <v>353</v>
      </c>
      <c r="H11433">
        <v>14</v>
      </c>
      <c r="I11433">
        <v>1</v>
      </c>
      <c r="J11433">
        <v>2814</v>
      </c>
      <c r="K11433">
        <v>1</v>
      </c>
      <c r="L11433">
        <v>1</v>
      </c>
      <c r="M11433">
        <v>946</v>
      </c>
      <c r="N11433" t="s">
        <v>18</v>
      </c>
      <c r="O11433">
        <v>0</v>
      </c>
      <c r="P11433">
        <v>2832</v>
      </c>
    </row>
    <row r="11434" spans="1:16" x14ac:dyDescent="0.25">
      <c r="A11434" t="s">
        <v>17106</v>
      </c>
      <c r="B11434">
        <v>897</v>
      </c>
      <c r="C11434" s="3" t="str">
        <f>HYPERLINK("http://www.uniprot.org/uniprot/I1JXV4","tr|I1JXV4|I1JXV4_SOYBN")</f>
        <v>tr|I1JXV4|I1JXV4_SOYBN</v>
      </c>
      <c r="D11434" t="s">
        <v>28</v>
      </c>
      <c r="E11434">
        <v>69.180000000000007</v>
      </c>
      <c r="F11434">
        <v>357</v>
      </c>
      <c r="G11434">
        <v>110</v>
      </c>
      <c r="H11434">
        <v>59</v>
      </c>
      <c r="I11434">
        <v>1</v>
      </c>
      <c r="J11434">
        <v>894</v>
      </c>
      <c r="K11434">
        <v>1</v>
      </c>
      <c r="L11434">
        <v>1</v>
      </c>
      <c r="M11434">
        <v>349</v>
      </c>
      <c r="N11434" t="s">
        <v>18</v>
      </c>
      <c r="O11434" s="1">
        <v>3.2767499999999999E-133</v>
      </c>
      <c r="P11434">
        <v>1235</v>
      </c>
    </row>
    <row r="11435" spans="1:16" x14ac:dyDescent="0.25">
      <c r="A11435" t="s">
        <v>17107</v>
      </c>
      <c r="B11435">
        <v>2418</v>
      </c>
      <c r="C11435" s="3" t="str">
        <f>HYPERLINK("http://www.uniprot.org/uniprot/G7J386","tr|G7J386|G7J386_MEDTR")</f>
        <v>tr|G7J386|G7J386_MEDTR</v>
      </c>
      <c r="D11435" t="s">
        <v>17108</v>
      </c>
      <c r="E11435">
        <v>82.78</v>
      </c>
      <c r="F11435">
        <v>790</v>
      </c>
      <c r="G11435">
        <v>136</v>
      </c>
      <c r="H11435">
        <v>5</v>
      </c>
      <c r="I11435">
        <v>1</v>
      </c>
      <c r="J11435">
        <v>2355</v>
      </c>
      <c r="K11435">
        <v>1</v>
      </c>
      <c r="L11435">
        <v>1</v>
      </c>
      <c r="M11435">
        <v>790</v>
      </c>
      <c r="N11435" t="s">
        <v>18</v>
      </c>
      <c r="O11435">
        <v>0</v>
      </c>
      <c r="P11435">
        <v>3362</v>
      </c>
    </row>
    <row r="11436" spans="1:16" x14ac:dyDescent="0.25">
      <c r="A11436" t="s">
        <v>17109</v>
      </c>
      <c r="B11436">
        <v>1149</v>
      </c>
      <c r="C11436" s="3" t="str">
        <f>HYPERLINK("http://www.uniprot.org/uniprot/I1LKG4","tr|I1LKG4|I1LKG4_SOYBN")</f>
        <v>tr|I1LKG4|I1LKG4_SOYBN</v>
      </c>
      <c r="D11436" t="s">
        <v>71</v>
      </c>
      <c r="E11436">
        <v>65.75</v>
      </c>
      <c r="F11436">
        <v>400</v>
      </c>
      <c r="G11436">
        <v>137</v>
      </c>
      <c r="H11436">
        <v>19</v>
      </c>
      <c r="I11436">
        <v>1</v>
      </c>
      <c r="J11436">
        <v>1143</v>
      </c>
      <c r="K11436">
        <v>1</v>
      </c>
      <c r="L11436">
        <v>39</v>
      </c>
      <c r="M11436">
        <v>430</v>
      </c>
      <c r="N11436" t="s">
        <v>18</v>
      </c>
      <c r="O11436" s="1">
        <v>1.0923300000000001E-132</v>
      </c>
      <c r="P11436">
        <v>1232</v>
      </c>
    </row>
    <row r="11437" spans="1:16" x14ac:dyDescent="0.25">
      <c r="A11437" t="s">
        <v>17110</v>
      </c>
      <c r="B11437">
        <v>3117</v>
      </c>
      <c r="C11437" s="3" t="str">
        <f>HYPERLINK("http://www.uniprot.org/uniprot/K7L2Y3","tr|K7L2Y3|K7L2Y3_SOYBN")</f>
        <v>tr|K7L2Y3|K7L2Y3_SOYBN</v>
      </c>
      <c r="D11437" t="s">
        <v>28</v>
      </c>
      <c r="E11437">
        <v>75.84</v>
      </c>
      <c r="F11437">
        <v>1035</v>
      </c>
      <c r="G11437">
        <v>250</v>
      </c>
      <c r="H11437">
        <v>8</v>
      </c>
      <c r="I11437">
        <v>10</v>
      </c>
      <c r="J11437">
        <v>3090</v>
      </c>
      <c r="K11437">
        <v>1</v>
      </c>
      <c r="L11437">
        <v>1</v>
      </c>
      <c r="M11437">
        <v>1020</v>
      </c>
      <c r="N11437" t="s">
        <v>18</v>
      </c>
      <c r="O11437">
        <v>0</v>
      </c>
      <c r="P11437">
        <v>3873</v>
      </c>
    </row>
    <row r="11438" spans="1:16" x14ac:dyDescent="0.25">
      <c r="A11438" t="s">
        <v>17111</v>
      </c>
      <c r="B11438">
        <v>1911</v>
      </c>
      <c r="C11438" s="3" t="str">
        <f>HYPERLINK("http://www.uniprot.org/uniprot/G7J9Y7","tr|G7J9Y7|G7J9Y7_MEDTR")</f>
        <v>tr|G7J9Y7|G7J9Y7_MEDTR</v>
      </c>
      <c r="D11438" t="s">
        <v>17112</v>
      </c>
      <c r="E11438">
        <v>87.14</v>
      </c>
      <c r="F11438">
        <v>599</v>
      </c>
      <c r="G11438">
        <v>77</v>
      </c>
      <c r="H11438">
        <v>1</v>
      </c>
      <c r="I11438">
        <v>55</v>
      </c>
      <c r="J11438">
        <v>1848</v>
      </c>
      <c r="K11438">
        <v>1</v>
      </c>
      <c r="L11438">
        <v>18</v>
      </c>
      <c r="M11438">
        <v>613</v>
      </c>
      <c r="N11438" t="s">
        <v>18</v>
      </c>
      <c r="O11438">
        <v>0</v>
      </c>
      <c r="P11438">
        <v>2775</v>
      </c>
    </row>
    <row r="11439" spans="1:16" x14ac:dyDescent="0.25">
      <c r="A11439" t="s">
        <v>17113</v>
      </c>
      <c r="B11439">
        <v>912</v>
      </c>
      <c r="C11439" s="3" t="str">
        <f>HYPERLINK("http://www.uniprot.org/uniprot/B9RZE7","tr|B9RZE7|B9RZE7_RICCO")</f>
        <v>tr|B9RZE7|B9RZE7_RICCO</v>
      </c>
      <c r="D11439" t="s">
        <v>3870</v>
      </c>
      <c r="E11439">
        <v>28.75</v>
      </c>
      <c r="F11439">
        <v>160</v>
      </c>
      <c r="G11439">
        <v>114</v>
      </c>
      <c r="H11439">
        <v>2</v>
      </c>
      <c r="I11439">
        <v>25</v>
      </c>
      <c r="J11439">
        <v>498</v>
      </c>
      <c r="K11439">
        <v>1</v>
      </c>
      <c r="L11439">
        <v>117</v>
      </c>
      <c r="M11439">
        <v>268</v>
      </c>
      <c r="N11439" t="s">
        <v>18</v>
      </c>
      <c r="O11439" s="1">
        <v>7.4666199999999999E-8</v>
      </c>
      <c r="P11439">
        <v>154</v>
      </c>
    </row>
    <row r="11440" spans="1:16" x14ac:dyDescent="0.25">
      <c r="A11440" t="s">
        <v>17114</v>
      </c>
      <c r="B11440">
        <v>1530</v>
      </c>
      <c r="C11440" s="3" t="str">
        <f>HYPERLINK("http://www.uniprot.org/uniprot/I1MLN0","tr|I1MLN0|I1MLN0_SOYBN")</f>
        <v>tr|I1MLN0|I1MLN0_SOYBN</v>
      </c>
      <c r="D11440" t="s">
        <v>28</v>
      </c>
      <c r="E11440">
        <v>60.7</v>
      </c>
      <c r="F11440">
        <v>453</v>
      </c>
      <c r="G11440">
        <v>178</v>
      </c>
      <c r="H11440">
        <v>30</v>
      </c>
      <c r="I11440">
        <v>13</v>
      </c>
      <c r="J11440">
        <v>1281</v>
      </c>
      <c r="K11440">
        <v>1</v>
      </c>
      <c r="L11440">
        <v>9</v>
      </c>
      <c r="M11440">
        <v>460</v>
      </c>
      <c r="N11440" t="s">
        <v>18</v>
      </c>
      <c r="O11440" s="1">
        <v>4.9063299999999998E-145</v>
      </c>
      <c r="P11440">
        <v>1340</v>
      </c>
    </row>
    <row r="11441" spans="1:16" x14ac:dyDescent="0.25">
      <c r="A11441" t="s">
        <v>17115</v>
      </c>
      <c r="B11441">
        <v>765</v>
      </c>
      <c r="C11441" s="3" t="str">
        <f>HYPERLINK("http://www.uniprot.org/uniprot/K7LB40","tr|K7LB40|K7LB40_SOYBN")</f>
        <v>tr|K7LB40|K7LB40_SOYBN</v>
      </c>
      <c r="D11441" t="s">
        <v>441</v>
      </c>
      <c r="E11441">
        <v>67.709999999999994</v>
      </c>
      <c r="F11441">
        <v>254</v>
      </c>
      <c r="G11441">
        <v>82</v>
      </c>
      <c r="H11441">
        <v>0</v>
      </c>
      <c r="I11441">
        <v>1</v>
      </c>
      <c r="J11441">
        <v>762</v>
      </c>
      <c r="K11441">
        <v>1</v>
      </c>
      <c r="L11441">
        <v>7</v>
      </c>
      <c r="M11441">
        <v>252</v>
      </c>
      <c r="N11441" t="s">
        <v>18</v>
      </c>
      <c r="O11441" s="1">
        <v>4.7595800000000002E-97</v>
      </c>
      <c r="P11441">
        <v>922</v>
      </c>
    </row>
    <row r="11442" spans="1:16" x14ac:dyDescent="0.25">
      <c r="A11442" t="s">
        <v>17116</v>
      </c>
      <c r="B11442">
        <v>1470</v>
      </c>
      <c r="C11442" s="3" t="str">
        <f>HYPERLINK("http://www.uniprot.org/uniprot/I1KWZ9","tr|I1KWZ9|I1KWZ9_SOYBN")</f>
        <v>tr|I1KWZ9|I1KWZ9_SOYBN</v>
      </c>
      <c r="D11442" t="s">
        <v>71</v>
      </c>
      <c r="E11442">
        <v>70.31</v>
      </c>
      <c r="F11442">
        <v>475</v>
      </c>
      <c r="G11442">
        <v>141</v>
      </c>
      <c r="H11442">
        <v>1</v>
      </c>
      <c r="I11442">
        <v>1</v>
      </c>
      <c r="J11442">
        <v>1422</v>
      </c>
      <c r="K11442">
        <v>1</v>
      </c>
      <c r="L11442">
        <v>186</v>
      </c>
      <c r="M11442">
        <v>638</v>
      </c>
      <c r="N11442" t="s">
        <v>18</v>
      </c>
      <c r="O11442">
        <v>0</v>
      </c>
      <c r="P11442">
        <v>1737</v>
      </c>
    </row>
    <row r="11443" spans="1:16" x14ac:dyDescent="0.25">
      <c r="A11443" t="s">
        <v>17117</v>
      </c>
      <c r="B11443">
        <v>381</v>
      </c>
      <c r="C11443" s="3" t="str">
        <f>HYPERLINK("http://www.uniprot.org/uniprot/G7LJI1","tr|G7LJI1|G7LJI1_MEDTR")</f>
        <v>tr|G7LJI1|G7LJI1_MEDTR</v>
      </c>
      <c r="D11443" t="s">
        <v>11909</v>
      </c>
      <c r="E11443">
        <v>46.77</v>
      </c>
      <c r="F11443">
        <v>124</v>
      </c>
      <c r="G11443">
        <v>66</v>
      </c>
      <c r="H11443">
        <v>0</v>
      </c>
      <c r="I11443">
        <v>4</v>
      </c>
      <c r="J11443">
        <v>375</v>
      </c>
      <c r="K11443">
        <v>1</v>
      </c>
      <c r="L11443">
        <v>92</v>
      </c>
      <c r="M11443">
        <v>203</v>
      </c>
      <c r="N11443" t="s">
        <v>18</v>
      </c>
      <c r="O11443" s="1">
        <v>1.13538E-17</v>
      </c>
      <c r="P11443">
        <v>234</v>
      </c>
    </row>
    <row r="11444" spans="1:16" x14ac:dyDescent="0.25">
      <c r="A11444" t="s">
        <v>17118</v>
      </c>
      <c r="B11444">
        <v>255</v>
      </c>
      <c r="C11444" s="3" t="str">
        <f>HYPERLINK("http://www.uniprot.org/uniprot/G7K0X8","tr|G7K0X8|G7K0X8_MEDTR")</f>
        <v>tr|G7K0X8|G7K0X8_MEDTR</v>
      </c>
      <c r="D11444" t="s">
        <v>17119</v>
      </c>
      <c r="E11444">
        <v>50</v>
      </c>
      <c r="F11444">
        <v>98</v>
      </c>
      <c r="G11444">
        <v>49</v>
      </c>
      <c r="H11444">
        <v>27</v>
      </c>
      <c r="I11444">
        <v>37</v>
      </c>
      <c r="J11444">
        <v>249</v>
      </c>
      <c r="K11444">
        <v>1</v>
      </c>
      <c r="L11444">
        <v>3</v>
      </c>
      <c r="M11444">
        <v>99</v>
      </c>
      <c r="N11444" t="s">
        <v>18</v>
      </c>
      <c r="O11444" s="1">
        <v>1.13229E-17</v>
      </c>
      <c r="P11444">
        <v>234</v>
      </c>
    </row>
    <row r="11445" spans="1:16" x14ac:dyDescent="0.25">
      <c r="A11445" t="s">
        <v>17120</v>
      </c>
      <c r="B11445">
        <v>1158</v>
      </c>
      <c r="C11445" s="3" t="str">
        <f>HYPERLINK("http://www.uniprot.org/uniprot/Q710T7","tr|Q710T7|Q710T7_POPDE")</f>
        <v>tr|Q710T7|Q710T7_POPDE</v>
      </c>
      <c r="D11445" t="s">
        <v>1150</v>
      </c>
      <c r="E11445">
        <v>68.709999999999994</v>
      </c>
      <c r="F11445">
        <v>374</v>
      </c>
      <c r="G11445">
        <v>117</v>
      </c>
      <c r="H11445">
        <v>5</v>
      </c>
      <c r="I11445">
        <v>1</v>
      </c>
      <c r="J11445">
        <v>1107</v>
      </c>
      <c r="K11445">
        <v>1</v>
      </c>
      <c r="L11445">
        <v>322</v>
      </c>
      <c r="M11445">
        <v>692</v>
      </c>
      <c r="N11445" t="s">
        <v>18</v>
      </c>
      <c r="O11445" s="1">
        <v>4.63688E-139</v>
      </c>
      <c r="P11445">
        <v>1287</v>
      </c>
    </row>
    <row r="11446" spans="1:16" x14ac:dyDescent="0.25">
      <c r="A11446" t="s">
        <v>17121</v>
      </c>
      <c r="B11446">
        <v>1311</v>
      </c>
      <c r="C11446" s="3" t="str">
        <f>HYPERLINK("http://www.uniprot.org/uniprot/K7MTK3","tr|K7MTK3|K7MTK3_SOYBN")</f>
        <v>tr|K7MTK3|K7MTK3_SOYBN</v>
      </c>
      <c r="D11446" t="s">
        <v>117</v>
      </c>
      <c r="E11446">
        <v>87.2</v>
      </c>
      <c r="F11446">
        <v>422</v>
      </c>
      <c r="G11446">
        <v>54</v>
      </c>
      <c r="H11446">
        <v>0</v>
      </c>
      <c r="I11446">
        <v>43</v>
      </c>
      <c r="J11446">
        <v>1308</v>
      </c>
      <c r="K11446">
        <v>1</v>
      </c>
      <c r="L11446">
        <v>62</v>
      </c>
      <c r="M11446">
        <v>483</v>
      </c>
      <c r="N11446" t="s">
        <v>18</v>
      </c>
      <c r="O11446">
        <v>0</v>
      </c>
      <c r="P11446">
        <v>1941</v>
      </c>
    </row>
    <row r="11447" spans="1:16" x14ac:dyDescent="0.25">
      <c r="A11447" t="s">
        <v>17122</v>
      </c>
      <c r="B11447">
        <v>756</v>
      </c>
      <c r="C11447" s="3" t="str">
        <f>HYPERLINK("http://www.uniprot.org/uniprot/K7MNX2","tr|K7MNX2|K7MNX2_SOYBN")</f>
        <v>tr|K7MNX2|K7MNX2_SOYBN</v>
      </c>
      <c r="D11447" t="s">
        <v>28</v>
      </c>
      <c r="E11447">
        <v>25.66</v>
      </c>
      <c r="F11447">
        <v>113</v>
      </c>
      <c r="G11447">
        <v>84</v>
      </c>
      <c r="H11447">
        <v>2</v>
      </c>
      <c r="I11447">
        <v>40</v>
      </c>
      <c r="J11447">
        <v>372</v>
      </c>
      <c r="K11447">
        <v>1</v>
      </c>
      <c r="L11447">
        <v>402</v>
      </c>
      <c r="M11447">
        <v>514</v>
      </c>
      <c r="N11447" t="s">
        <v>18</v>
      </c>
      <c r="O11447" s="1">
        <v>9.91049E-7</v>
      </c>
      <c r="P11447">
        <v>143</v>
      </c>
    </row>
    <row r="11448" spans="1:16" x14ac:dyDescent="0.25">
      <c r="A11448" t="s">
        <v>17123</v>
      </c>
      <c r="B11448">
        <v>678</v>
      </c>
      <c r="C11448" s="3" t="str">
        <f>HYPERLINK("http://www.uniprot.org/uniprot/G7JLB7","tr|G7JLB7|G7JLB7_MEDTR")</f>
        <v>tr|G7JLB7|G7JLB7_MEDTR</v>
      </c>
      <c r="D11448" t="s">
        <v>17088</v>
      </c>
      <c r="E11448">
        <v>72.680000000000007</v>
      </c>
      <c r="F11448">
        <v>227</v>
      </c>
      <c r="G11448">
        <v>62</v>
      </c>
      <c r="H11448">
        <v>3</v>
      </c>
      <c r="I11448">
        <v>1</v>
      </c>
      <c r="J11448">
        <v>672</v>
      </c>
      <c r="K11448">
        <v>1</v>
      </c>
      <c r="L11448">
        <v>1</v>
      </c>
      <c r="M11448">
        <v>225</v>
      </c>
      <c r="N11448" t="s">
        <v>18</v>
      </c>
      <c r="O11448" s="1">
        <v>1.9515499999999999E-82</v>
      </c>
      <c r="P11448">
        <v>795</v>
      </c>
    </row>
    <row r="11449" spans="1:16" x14ac:dyDescent="0.25">
      <c r="A11449" t="s">
        <v>17124</v>
      </c>
      <c r="B11449">
        <v>1104</v>
      </c>
      <c r="C11449" s="3" t="str">
        <f>HYPERLINK("http://www.uniprot.org/uniprot/B7FM63","tr|B7FM63|B7FM63_MEDTR")</f>
        <v>tr|B7FM63|B7FM63_MEDTR</v>
      </c>
      <c r="D11449" t="s">
        <v>581</v>
      </c>
      <c r="E11449">
        <v>82.19</v>
      </c>
      <c r="F11449">
        <v>337</v>
      </c>
      <c r="G11449">
        <v>60</v>
      </c>
      <c r="H11449">
        <v>0</v>
      </c>
      <c r="I11449">
        <v>91</v>
      </c>
      <c r="J11449">
        <v>1101</v>
      </c>
      <c r="K11449">
        <v>1</v>
      </c>
      <c r="L11449">
        <v>35</v>
      </c>
      <c r="M11449">
        <v>370</v>
      </c>
      <c r="N11449" t="s">
        <v>18</v>
      </c>
      <c r="O11449" s="1">
        <v>8.0301099999999998E-162</v>
      </c>
      <c r="P11449">
        <v>1483</v>
      </c>
    </row>
    <row r="11450" spans="1:16" x14ac:dyDescent="0.25">
      <c r="A11450" t="s">
        <v>17125</v>
      </c>
      <c r="B11450">
        <v>1293</v>
      </c>
      <c r="C11450" s="3" t="str">
        <f>HYPERLINK("http://www.uniprot.org/uniprot/G7ITV7","tr|G7ITV7|G7ITV7_MEDTR")</f>
        <v>tr|G7ITV7|G7ITV7_MEDTR</v>
      </c>
      <c r="D11450" t="s">
        <v>17126</v>
      </c>
      <c r="E11450">
        <v>61.14</v>
      </c>
      <c r="F11450">
        <v>332</v>
      </c>
      <c r="G11450">
        <v>129</v>
      </c>
      <c r="H11450">
        <v>11</v>
      </c>
      <c r="I11450">
        <v>52</v>
      </c>
      <c r="J11450">
        <v>1014</v>
      </c>
      <c r="K11450">
        <v>1</v>
      </c>
      <c r="L11450">
        <v>148</v>
      </c>
      <c r="M11450">
        <v>471</v>
      </c>
      <c r="N11450" t="s">
        <v>18</v>
      </c>
      <c r="O11450" s="1">
        <v>4.5174000000000001E-101</v>
      </c>
      <c r="P11450">
        <v>960</v>
      </c>
    </row>
    <row r="11451" spans="1:16" x14ac:dyDescent="0.25">
      <c r="A11451" t="s">
        <v>17127</v>
      </c>
      <c r="B11451">
        <v>297</v>
      </c>
      <c r="C11451" s="3" t="str">
        <f>HYPERLINK("http://www.uniprot.org/uniprot/Q949L5","tr|Q949L5|Q949L5_CICAR")</f>
        <v>tr|Q949L5|Q949L5_CICAR</v>
      </c>
      <c r="D11451" t="s">
        <v>55</v>
      </c>
      <c r="E11451">
        <v>57.29</v>
      </c>
      <c r="F11451">
        <v>96</v>
      </c>
      <c r="G11451">
        <v>41</v>
      </c>
      <c r="H11451">
        <v>8</v>
      </c>
      <c r="I11451">
        <v>1</v>
      </c>
      <c r="J11451">
        <v>264</v>
      </c>
      <c r="K11451">
        <v>1</v>
      </c>
      <c r="L11451">
        <v>1</v>
      </c>
      <c r="M11451">
        <v>96</v>
      </c>
      <c r="N11451" t="s">
        <v>18</v>
      </c>
      <c r="O11451" s="1">
        <v>2.24448E-21</v>
      </c>
      <c r="P11451">
        <v>266</v>
      </c>
    </row>
    <row r="11452" spans="1:16" x14ac:dyDescent="0.25">
      <c r="A11452" t="s">
        <v>17128</v>
      </c>
      <c r="B11452">
        <v>1107</v>
      </c>
      <c r="C11452" s="3" t="str">
        <f>HYPERLINK("http://www.uniprot.org/uniprot/M5VW72","tr|M5VW72|M5VW72_PRUPE")</f>
        <v>tr|M5VW72|M5VW72_PRUPE</v>
      </c>
      <c r="D11452" t="s">
        <v>17129</v>
      </c>
      <c r="E11452">
        <v>44.87</v>
      </c>
      <c r="F11452">
        <v>283</v>
      </c>
      <c r="G11452">
        <v>156</v>
      </c>
      <c r="H11452">
        <v>61</v>
      </c>
      <c r="I11452">
        <v>403</v>
      </c>
      <c r="J11452">
        <v>1068</v>
      </c>
      <c r="K11452">
        <v>1</v>
      </c>
      <c r="L11452">
        <v>102</v>
      </c>
      <c r="M11452">
        <v>384</v>
      </c>
      <c r="N11452" t="s">
        <v>18</v>
      </c>
      <c r="O11452" s="1">
        <v>3.9869800000000002E-60</v>
      </c>
      <c r="P11452">
        <v>606</v>
      </c>
    </row>
    <row r="11453" spans="1:16" x14ac:dyDescent="0.25">
      <c r="A11453" t="s">
        <v>17130</v>
      </c>
      <c r="B11453">
        <v>768</v>
      </c>
      <c r="C11453" s="3" t="str">
        <f>HYPERLINK("http://www.uniprot.org/uniprot/G7ZY14","tr|G7ZY14|G7ZY14_MEDTR")</f>
        <v>tr|G7ZY14|G7ZY14_MEDTR</v>
      </c>
      <c r="D11453" t="s">
        <v>17131</v>
      </c>
      <c r="E11453">
        <v>66.95</v>
      </c>
      <c r="F11453">
        <v>230</v>
      </c>
      <c r="G11453">
        <v>76</v>
      </c>
      <c r="H11453">
        <v>0</v>
      </c>
      <c r="I11453">
        <v>37</v>
      </c>
      <c r="J11453">
        <v>726</v>
      </c>
      <c r="K11453">
        <v>1</v>
      </c>
      <c r="L11453">
        <v>23</v>
      </c>
      <c r="M11453">
        <v>206</v>
      </c>
      <c r="N11453" t="s">
        <v>18</v>
      </c>
      <c r="O11453" s="1">
        <v>9.1188500000000002E-72</v>
      </c>
      <c r="P11453">
        <v>704</v>
      </c>
    </row>
    <row r="11454" spans="1:16" x14ac:dyDescent="0.25">
      <c r="A11454" t="s">
        <v>17132</v>
      </c>
      <c r="B11454">
        <v>2061</v>
      </c>
      <c r="C11454" s="3" t="str">
        <f>HYPERLINK("http://www.uniprot.org/uniprot/I1NAU4","tr|I1NAU4|I1NAU4_SOYBN")</f>
        <v>tr|I1NAU4|I1NAU4_SOYBN</v>
      </c>
      <c r="D11454" t="s">
        <v>117</v>
      </c>
      <c r="E11454">
        <v>64.06</v>
      </c>
      <c r="F11454">
        <v>693</v>
      </c>
      <c r="G11454">
        <v>249</v>
      </c>
      <c r="H11454">
        <v>7</v>
      </c>
      <c r="I11454">
        <v>1</v>
      </c>
      <c r="J11454">
        <v>2058</v>
      </c>
      <c r="K11454">
        <v>1</v>
      </c>
      <c r="L11454">
        <v>1</v>
      </c>
      <c r="M11454">
        <v>680</v>
      </c>
      <c r="N11454" t="s">
        <v>18</v>
      </c>
      <c r="O11454">
        <v>0</v>
      </c>
      <c r="P11454">
        <v>2088</v>
      </c>
    </row>
    <row r="11455" spans="1:16" x14ac:dyDescent="0.25">
      <c r="A11455" t="s">
        <v>17133</v>
      </c>
      <c r="B11455">
        <v>417</v>
      </c>
      <c r="C11455" s="3" t="str">
        <f>HYPERLINK("http://www.uniprot.org/uniprot/I1N984","tr|I1N984|I1N984_SOYBN")</f>
        <v>tr|I1N984|I1N984_SOYBN</v>
      </c>
      <c r="D11455" t="s">
        <v>28</v>
      </c>
      <c r="E11455">
        <v>61.34</v>
      </c>
      <c r="F11455">
        <v>119</v>
      </c>
      <c r="G11455">
        <v>46</v>
      </c>
      <c r="H11455">
        <v>0</v>
      </c>
      <c r="I11455">
        <v>58</v>
      </c>
      <c r="J11455">
        <v>414</v>
      </c>
      <c r="K11455">
        <v>1</v>
      </c>
      <c r="L11455">
        <v>10</v>
      </c>
      <c r="M11455">
        <v>128</v>
      </c>
      <c r="N11455" t="s">
        <v>18</v>
      </c>
      <c r="O11455" s="1">
        <v>1.3959E-31</v>
      </c>
      <c r="P11455">
        <v>354</v>
      </c>
    </row>
    <row r="11456" spans="1:16" x14ac:dyDescent="0.25">
      <c r="A11456" t="s">
        <v>17134</v>
      </c>
      <c r="B11456">
        <v>666</v>
      </c>
      <c r="C11456" s="3" t="str">
        <f>HYPERLINK("http://www.uniprot.org/uniprot/G7L6H3","tr|G7L6H3|G7L6H3_MEDTR")</f>
        <v>tr|G7L6H3|G7L6H3_MEDTR</v>
      </c>
      <c r="D11456" t="s">
        <v>17063</v>
      </c>
      <c r="E11456">
        <v>79.63</v>
      </c>
      <c r="F11456">
        <v>221</v>
      </c>
      <c r="G11456">
        <v>45</v>
      </c>
      <c r="H11456">
        <v>0</v>
      </c>
      <c r="I11456">
        <v>1</v>
      </c>
      <c r="J11456">
        <v>663</v>
      </c>
      <c r="K11456">
        <v>1</v>
      </c>
      <c r="L11456">
        <v>19</v>
      </c>
      <c r="M11456">
        <v>239</v>
      </c>
      <c r="N11456" t="s">
        <v>18</v>
      </c>
      <c r="O11456" s="1">
        <v>5.0439299999999997E-96</v>
      </c>
      <c r="P11456">
        <v>912</v>
      </c>
    </row>
    <row r="11457" spans="1:16" x14ac:dyDescent="0.25">
      <c r="A11457" t="s">
        <v>17135</v>
      </c>
      <c r="B11457">
        <v>2052</v>
      </c>
      <c r="C11457" s="3" t="str">
        <f>HYPERLINK("http://www.uniprot.org/uniprot/G7I5J6","tr|G7I5J6|G7I5J6_MEDTR")</f>
        <v>tr|G7I5J6|G7I5J6_MEDTR</v>
      </c>
      <c r="D11457" t="s">
        <v>17136</v>
      </c>
      <c r="E11457">
        <v>78.680000000000007</v>
      </c>
      <c r="F11457">
        <v>685</v>
      </c>
      <c r="G11457">
        <v>146</v>
      </c>
      <c r="H11457">
        <v>2</v>
      </c>
      <c r="I11457">
        <v>1</v>
      </c>
      <c r="J11457">
        <v>2049</v>
      </c>
      <c r="K11457">
        <v>1</v>
      </c>
      <c r="L11457">
        <v>83</v>
      </c>
      <c r="M11457">
        <v>752</v>
      </c>
      <c r="N11457" t="s">
        <v>18</v>
      </c>
      <c r="O11457">
        <v>0</v>
      </c>
      <c r="P11457">
        <v>2736</v>
      </c>
    </row>
    <row r="11458" spans="1:16" x14ac:dyDescent="0.25">
      <c r="A11458" t="s">
        <v>17137</v>
      </c>
      <c r="B11458">
        <v>1065</v>
      </c>
      <c r="C11458" s="3" t="str">
        <f>HYPERLINK("http://www.uniprot.org/uniprot/G7I3U3","tr|G7I3U3|G7I3U3_MEDTR")</f>
        <v>tr|G7I3U3|G7I3U3_MEDTR</v>
      </c>
      <c r="D11458" t="s">
        <v>17138</v>
      </c>
      <c r="E11458">
        <v>81.88</v>
      </c>
      <c r="F11458">
        <v>287</v>
      </c>
      <c r="G11458">
        <v>52</v>
      </c>
      <c r="H11458">
        <v>4</v>
      </c>
      <c r="I11458">
        <v>55</v>
      </c>
      <c r="J11458">
        <v>903</v>
      </c>
      <c r="K11458">
        <v>1</v>
      </c>
      <c r="L11458">
        <v>18</v>
      </c>
      <c r="M11458">
        <v>304</v>
      </c>
      <c r="N11458" t="s">
        <v>18</v>
      </c>
      <c r="O11458" s="1">
        <v>1.5184599999999999E-132</v>
      </c>
      <c r="P11458">
        <v>1219</v>
      </c>
    </row>
    <row r="11459" spans="1:16" x14ac:dyDescent="0.25">
      <c r="A11459" t="s">
        <v>17139</v>
      </c>
      <c r="B11459">
        <v>786</v>
      </c>
      <c r="C11459" s="3" t="str">
        <f>HYPERLINK("http://www.uniprot.org/uniprot/I1L9T7","tr|I1L9T7|I1L9T7_SOYBN")</f>
        <v>tr|I1L9T7|I1L9T7_SOYBN</v>
      </c>
      <c r="D11459" t="s">
        <v>71</v>
      </c>
      <c r="E11459">
        <v>62.35</v>
      </c>
      <c r="F11459">
        <v>263</v>
      </c>
      <c r="G11459">
        <v>99</v>
      </c>
      <c r="H11459">
        <v>2</v>
      </c>
      <c r="I11459">
        <v>1</v>
      </c>
      <c r="J11459">
        <v>783</v>
      </c>
      <c r="K11459">
        <v>1</v>
      </c>
      <c r="L11459">
        <v>6</v>
      </c>
      <c r="M11459">
        <v>267</v>
      </c>
      <c r="N11459" t="s">
        <v>18</v>
      </c>
      <c r="O11459" s="1">
        <v>1.8386200000000001E-83</v>
      </c>
      <c r="P11459">
        <v>805</v>
      </c>
    </row>
    <row r="11460" spans="1:16" x14ac:dyDescent="0.25">
      <c r="A11460" t="s">
        <v>17140</v>
      </c>
      <c r="B11460">
        <v>1875</v>
      </c>
      <c r="C11460" s="3" t="str">
        <f>HYPERLINK("http://www.uniprot.org/uniprot/I1JB59","tr|I1JB59|I1JB59_SOYBN")</f>
        <v>tr|I1JB59|I1JB59_SOYBN</v>
      </c>
      <c r="D11460" t="s">
        <v>28</v>
      </c>
      <c r="E11460">
        <v>81.7</v>
      </c>
      <c r="F11460">
        <v>623</v>
      </c>
      <c r="G11460">
        <v>114</v>
      </c>
      <c r="H11460">
        <v>2</v>
      </c>
      <c r="I11460">
        <v>1</v>
      </c>
      <c r="J11460">
        <v>1863</v>
      </c>
      <c r="K11460">
        <v>1</v>
      </c>
      <c r="L11460">
        <v>1</v>
      </c>
      <c r="M11460">
        <v>623</v>
      </c>
      <c r="N11460" t="s">
        <v>18</v>
      </c>
      <c r="O11460">
        <v>0</v>
      </c>
      <c r="P11460">
        <v>2774</v>
      </c>
    </row>
    <row r="11461" spans="1:16" x14ac:dyDescent="0.25">
      <c r="A11461" t="s">
        <v>17141</v>
      </c>
      <c r="B11461">
        <v>510</v>
      </c>
      <c r="C11461" s="3" t="str">
        <f>HYPERLINK("http://www.uniprot.org/uniprot/Q1SKU9","tr|Q1SKU9|Q1SKU9_MEDTR")</f>
        <v>tr|Q1SKU9|Q1SKU9_MEDTR</v>
      </c>
      <c r="D11461" t="s">
        <v>310</v>
      </c>
      <c r="E11461">
        <v>93.8</v>
      </c>
      <c r="F11461">
        <v>113</v>
      </c>
      <c r="G11461">
        <v>7</v>
      </c>
      <c r="H11461">
        <v>0</v>
      </c>
      <c r="I11461">
        <v>151</v>
      </c>
      <c r="J11461">
        <v>489</v>
      </c>
      <c r="K11461">
        <v>1</v>
      </c>
      <c r="L11461">
        <v>179</v>
      </c>
      <c r="M11461">
        <v>291</v>
      </c>
      <c r="N11461" t="s">
        <v>18</v>
      </c>
      <c r="O11461" s="1">
        <v>1.02432E-58</v>
      </c>
      <c r="P11461">
        <v>588</v>
      </c>
    </row>
    <row r="11462" spans="1:16" x14ac:dyDescent="0.25">
      <c r="A11462" t="s">
        <v>17142</v>
      </c>
      <c r="B11462">
        <v>948</v>
      </c>
      <c r="C11462" s="3" t="str">
        <f>HYPERLINK("http://www.uniprot.org/uniprot/I1KSY9","tr|I1KSY9|I1KSY9_SOYBN")</f>
        <v>tr|I1KSY9|I1KSY9_SOYBN</v>
      </c>
      <c r="D11462" t="s">
        <v>28</v>
      </c>
      <c r="E11462">
        <v>69.790000000000006</v>
      </c>
      <c r="F11462">
        <v>341</v>
      </c>
      <c r="G11462">
        <v>103</v>
      </c>
      <c r="H11462">
        <v>34</v>
      </c>
      <c r="I11462">
        <v>7</v>
      </c>
      <c r="J11462">
        <v>927</v>
      </c>
      <c r="K11462">
        <v>1</v>
      </c>
      <c r="L11462">
        <v>2</v>
      </c>
      <c r="M11462">
        <v>341</v>
      </c>
      <c r="N11462" t="s">
        <v>18</v>
      </c>
      <c r="O11462" s="1">
        <v>3.25842E-126</v>
      </c>
      <c r="P11462">
        <v>1175</v>
      </c>
    </row>
    <row r="11463" spans="1:16" x14ac:dyDescent="0.25">
      <c r="A11463" t="s">
        <v>17143</v>
      </c>
      <c r="B11463">
        <v>363</v>
      </c>
      <c r="C11463" s="3" t="str">
        <f>HYPERLINK("http://www.uniprot.org/uniprot/L1JAL1","tr|L1JAL1|L1JAL1_GUITH")</f>
        <v>tr|L1JAL1|L1JAL1_GUITH</v>
      </c>
      <c r="D11463" t="s">
        <v>6415</v>
      </c>
      <c r="E11463">
        <v>57.14</v>
      </c>
      <c r="F11463">
        <v>42</v>
      </c>
      <c r="G11463">
        <v>18</v>
      </c>
      <c r="H11463">
        <v>0</v>
      </c>
      <c r="I11463">
        <v>145</v>
      </c>
      <c r="J11463">
        <v>270</v>
      </c>
      <c r="K11463">
        <v>1</v>
      </c>
      <c r="L11463">
        <v>917</v>
      </c>
      <c r="M11463">
        <v>958</v>
      </c>
      <c r="N11463" t="s">
        <v>18</v>
      </c>
      <c r="O11463" s="1">
        <v>5.2486999999999996E-7</v>
      </c>
      <c r="P11463">
        <v>142</v>
      </c>
    </row>
    <row r="11464" spans="1:16" x14ac:dyDescent="0.25">
      <c r="A11464" t="s">
        <v>17144</v>
      </c>
      <c r="B11464">
        <v>609</v>
      </c>
      <c r="C11464" s="3" t="str">
        <f>HYPERLINK("http://www.uniprot.org/uniprot/I3SFD6","tr|I3SFD6|I3SFD6_MEDTR")</f>
        <v>tr|I3SFD6|I3SFD6_MEDTR</v>
      </c>
      <c r="D11464" t="s">
        <v>22</v>
      </c>
      <c r="E11464">
        <v>85.53</v>
      </c>
      <c r="F11464">
        <v>159</v>
      </c>
      <c r="G11464">
        <v>23</v>
      </c>
      <c r="H11464">
        <v>0</v>
      </c>
      <c r="I11464">
        <v>130</v>
      </c>
      <c r="J11464">
        <v>606</v>
      </c>
      <c r="K11464">
        <v>1</v>
      </c>
      <c r="L11464">
        <v>38</v>
      </c>
      <c r="M11464">
        <v>196</v>
      </c>
      <c r="N11464" t="s">
        <v>18</v>
      </c>
      <c r="O11464" s="1">
        <v>8.7645999999999996E-75</v>
      </c>
      <c r="P11464">
        <v>728</v>
      </c>
    </row>
    <row r="11465" spans="1:16" x14ac:dyDescent="0.25">
      <c r="A11465" t="s">
        <v>17145</v>
      </c>
      <c r="B11465">
        <v>831</v>
      </c>
      <c r="C11465" s="3" t="str">
        <f>HYPERLINK("http://www.uniprot.org/uniprot/C6ZRT3","tr|C6ZRT3|C6ZRT3_SOYBN")</f>
        <v>tr|C6ZRT3|C6ZRT3_SOYBN</v>
      </c>
      <c r="D11465" t="s">
        <v>17146</v>
      </c>
      <c r="E11465">
        <v>77.77</v>
      </c>
      <c r="F11465">
        <v>243</v>
      </c>
      <c r="G11465">
        <v>54</v>
      </c>
      <c r="H11465">
        <v>1</v>
      </c>
      <c r="I11465">
        <v>94</v>
      </c>
      <c r="J11465">
        <v>819</v>
      </c>
      <c r="K11465">
        <v>1</v>
      </c>
      <c r="L11465">
        <v>32</v>
      </c>
      <c r="M11465">
        <v>274</v>
      </c>
      <c r="N11465" t="s">
        <v>18</v>
      </c>
      <c r="O11465" s="1">
        <v>1.0534999999999999E-111</v>
      </c>
      <c r="P11465">
        <v>1049</v>
      </c>
    </row>
    <row r="11466" spans="1:16" x14ac:dyDescent="0.25">
      <c r="A11466" t="s">
        <v>17147</v>
      </c>
      <c r="B11466">
        <v>576</v>
      </c>
      <c r="C11466" s="3" t="str">
        <f>HYPERLINK("http://www.uniprot.org/uniprot/K7LQ99","tr|K7LQ99|K7LQ99_SOYBN")</f>
        <v>tr|K7LQ99|K7LQ99_SOYBN</v>
      </c>
      <c r="D11466" t="s">
        <v>28</v>
      </c>
      <c r="E11466">
        <v>38.25</v>
      </c>
      <c r="F11466">
        <v>183</v>
      </c>
      <c r="G11466">
        <v>113</v>
      </c>
      <c r="H11466">
        <v>9</v>
      </c>
      <c r="I11466">
        <v>1</v>
      </c>
      <c r="J11466">
        <v>522</v>
      </c>
      <c r="K11466">
        <v>1</v>
      </c>
      <c r="L11466">
        <v>1</v>
      </c>
      <c r="M11466">
        <v>178</v>
      </c>
      <c r="N11466" t="s">
        <v>18</v>
      </c>
      <c r="O11466" s="1">
        <v>1.74329E-23</v>
      </c>
      <c r="P11466">
        <v>285</v>
      </c>
    </row>
    <row r="11467" spans="1:16" x14ac:dyDescent="0.25">
      <c r="A11467" t="s">
        <v>17148</v>
      </c>
      <c r="B11467">
        <v>780</v>
      </c>
      <c r="C11467" s="3" t="str">
        <f>HYPERLINK("http://www.uniprot.org/uniprot/G7JLG8","tr|G7JLG8|G7JLG8_MEDTR")</f>
        <v>tr|G7JLG8|G7JLG8_MEDTR</v>
      </c>
      <c r="D11467" t="s">
        <v>17149</v>
      </c>
      <c r="E11467">
        <v>57.43</v>
      </c>
      <c r="F11467">
        <v>296</v>
      </c>
      <c r="G11467">
        <v>126</v>
      </c>
      <c r="H11467">
        <v>41</v>
      </c>
      <c r="I11467">
        <v>1</v>
      </c>
      <c r="J11467">
        <v>765</v>
      </c>
      <c r="K11467">
        <v>1</v>
      </c>
      <c r="L11467">
        <v>64</v>
      </c>
      <c r="M11467">
        <v>354</v>
      </c>
      <c r="N11467" t="s">
        <v>18</v>
      </c>
      <c r="O11467" s="1">
        <v>1.31403E-81</v>
      </c>
      <c r="P11467">
        <v>789</v>
      </c>
    </row>
    <row r="11468" spans="1:16" x14ac:dyDescent="0.25">
      <c r="A11468" t="s">
        <v>17150</v>
      </c>
      <c r="B11468">
        <v>1737</v>
      </c>
      <c r="C11468" s="3" t="str">
        <f>HYPERLINK("http://www.uniprot.org/uniprot/G7LA94","tr|G7LA94|G7LA94_MEDTR")</f>
        <v>tr|G7LA94|G7LA94_MEDTR</v>
      </c>
      <c r="D11468" t="s">
        <v>17151</v>
      </c>
      <c r="E11468">
        <v>83.72</v>
      </c>
      <c r="F11468">
        <v>602</v>
      </c>
      <c r="G11468">
        <v>98</v>
      </c>
      <c r="H11468">
        <v>24</v>
      </c>
      <c r="I11468">
        <v>1</v>
      </c>
      <c r="J11468">
        <v>1734</v>
      </c>
      <c r="K11468">
        <v>1</v>
      </c>
      <c r="L11468">
        <v>1</v>
      </c>
      <c r="M11468">
        <v>599</v>
      </c>
      <c r="N11468" t="s">
        <v>18</v>
      </c>
      <c r="O11468">
        <v>0</v>
      </c>
      <c r="P11468">
        <v>2515</v>
      </c>
    </row>
    <row r="11469" spans="1:16" x14ac:dyDescent="0.25">
      <c r="A11469" t="s">
        <v>17152</v>
      </c>
      <c r="B11469">
        <v>369</v>
      </c>
      <c r="C11469" s="3" t="str">
        <f>HYPERLINK("http://www.uniprot.org/uniprot/I3TAQ5","tr|I3TAQ5|I3TAQ5_LOTJA")</f>
        <v>tr|I3TAQ5|I3TAQ5_LOTJA</v>
      </c>
      <c r="D11469" t="s">
        <v>93</v>
      </c>
      <c r="E11469">
        <v>80</v>
      </c>
      <c r="F11469">
        <v>120</v>
      </c>
      <c r="G11469">
        <v>24</v>
      </c>
      <c r="H11469">
        <v>0</v>
      </c>
      <c r="I11469">
        <v>7</v>
      </c>
      <c r="J11469">
        <v>366</v>
      </c>
      <c r="K11469">
        <v>1</v>
      </c>
      <c r="L11469">
        <v>1</v>
      </c>
      <c r="M11469">
        <v>120</v>
      </c>
      <c r="N11469" t="s">
        <v>18</v>
      </c>
      <c r="O11469" s="1">
        <v>7.6678900000000003E-51</v>
      </c>
      <c r="P11469">
        <v>520</v>
      </c>
    </row>
    <row r="11470" spans="1:16" x14ac:dyDescent="0.25">
      <c r="A11470" t="s">
        <v>17153</v>
      </c>
      <c r="B11470">
        <v>2364</v>
      </c>
      <c r="C11470" s="3" t="str">
        <f>HYPERLINK("http://www.uniprot.org/uniprot/I1LFP0","tr|I1LFP0|I1LFP0_SOYBN")</f>
        <v>tr|I1LFP0|I1LFP0_SOYBN</v>
      </c>
      <c r="D11470" t="s">
        <v>28</v>
      </c>
      <c r="E11470">
        <v>73.72</v>
      </c>
      <c r="F11470">
        <v>765</v>
      </c>
      <c r="G11470">
        <v>201</v>
      </c>
      <c r="H11470">
        <v>3</v>
      </c>
      <c r="I11470">
        <v>67</v>
      </c>
      <c r="J11470">
        <v>2352</v>
      </c>
      <c r="K11470">
        <v>1</v>
      </c>
      <c r="L11470">
        <v>41</v>
      </c>
      <c r="M11470">
        <v>801</v>
      </c>
      <c r="N11470" t="s">
        <v>18</v>
      </c>
      <c r="O11470">
        <v>0</v>
      </c>
      <c r="P11470">
        <v>2949</v>
      </c>
    </row>
    <row r="11471" spans="1:16" x14ac:dyDescent="0.25">
      <c r="A11471" t="s">
        <v>17154</v>
      </c>
      <c r="B11471">
        <v>717</v>
      </c>
      <c r="C11471" s="3" t="str">
        <f>HYPERLINK("http://www.uniprot.org/uniprot/A5AEG4","tr|A5AEG4|A5AEG4_VITVI")</f>
        <v>tr|A5AEG4|A5AEG4_VITVI</v>
      </c>
      <c r="D11471" t="s">
        <v>2698</v>
      </c>
      <c r="E11471">
        <v>71.67</v>
      </c>
      <c r="F11471">
        <v>233</v>
      </c>
      <c r="G11471">
        <v>66</v>
      </c>
      <c r="H11471">
        <v>0</v>
      </c>
      <c r="I11471">
        <v>1</v>
      </c>
      <c r="J11471">
        <v>699</v>
      </c>
      <c r="K11471">
        <v>1</v>
      </c>
      <c r="L11471">
        <v>97</v>
      </c>
      <c r="M11471">
        <v>329</v>
      </c>
      <c r="N11471" t="s">
        <v>18</v>
      </c>
      <c r="O11471" s="1">
        <v>1.3819100000000001E-92</v>
      </c>
      <c r="P11471">
        <v>883</v>
      </c>
    </row>
    <row r="11472" spans="1:16" x14ac:dyDescent="0.25">
      <c r="A11472" t="s">
        <v>17155</v>
      </c>
      <c r="B11472">
        <v>696</v>
      </c>
      <c r="C11472" s="3" t="str">
        <f>HYPERLINK("http://www.uniprot.org/uniprot/I1KKG2","tr|I1KKG2|I1KKG2_SOYBN")</f>
        <v>tr|I1KKG2|I1KKG2_SOYBN</v>
      </c>
      <c r="D11472" t="s">
        <v>28</v>
      </c>
      <c r="E11472">
        <v>75.099999999999994</v>
      </c>
      <c r="F11472">
        <v>233</v>
      </c>
      <c r="G11472">
        <v>58</v>
      </c>
      <c r="H11472">
        <v>2</v>
      </c>
      <c r="I11472">
        <v>1</v>
      </c>
      <c r="J11472">
        <v>693</v>
      </c>
      <c r="K11472">
        <v>1</v>
      </c>
      <c r="L11472">
        <v>1</v>
      </c>
      <c r="M11472">
        <v>233</v>
      </c>
      <c r="N11472" t="s">
        <v>18</v>
      </c>
      <c r="O11472" s="1">
        <v>2.4985299999999999E-96</v>
      </c>
      <c r="P11472">
        <v>915</v>
      </c>
    </row>
    <row r="11473" spans="1:16" x14ac:dyDescent="0.25">
      <c r="A11473" t="s">
        <v>17156</v>
      </c>
      <c r="B11473">
        <v>327</v>
      </c>
      <c r="C11473" s="3" t="str">
        <f>HYPERLINK("http://www.uniprot.org/uniprot/D7SYI5","tr|D7SYI5|D7SYI5_VITVI")</f>
        <v>tr|D7SYI5|D7SYI5_VITVI</v>
      </c>
      <c r="D11473" t="s">
        <v>17157</v>
      </c>
      <c r="E11473">
        <v>59.42</v>
      </c>
      <c r="F11473">
        <v>69</v>
      </c>
      <c r="G11473">
        <v>28</v>
      </c>
      <c r="H11473">
        <v>0</v>
      </c>
      <c r="I11473">
        <v>118</v>
      </c>
      <c r="J11473">
        <v>324</v>
      </c>
      <c r="K11473">
        <v>1</v>
      </c>
      <c r="L11473">
        <v>74</v>
      </c>
      <c r="M11473">
        <v>142</v>
      </c>
      <c r="N11473" t="s">
        <v>18</v>
      </c>
      <c r="O11473" s="1">
        <v>8.2140899999999995E-16</v>
      </c>
      <c r="P11473">
        <v>218</v>
      </c>
    </row>
    <row r="11474" spans="1:16" x14ac:dyDescent="0.25">
      <c r="A11474" t="s">
        <v>17158</v>
      </c>
      <c r="B11474">
        <v>423</v>
      </c>
      <c r="C11474" s="3" t="str">
        <f>HYPERLINK("http://www.uniprot.org/uniprot/M5WJE0","tr|M5WJE0|M5WJE0_PRUPE")</f>
        <v>tr|M5WJE0|M5WJE0_PRUPE</v>
      </c>
      <c r="D11474" t="s">
        <v>17159</v>
      </c>
      <c r="E11474">
        <v>97.85</v>
      </c>
      <c r="F11474">
        <v>140</v>
      </c>
      <c r="G11474">
        <v>3</v>
      </c>
      <c r="H11474">
        <v>0</v>
      </c>
      <c r="I11474">
        <v>1</v>
      </c>
      <c r="J11474">
        <v>420</v>
      </c>
      <c r="K11474">
        <v>1</v>
      </c>
      <c r="L11474">
        <v>1</v>
      </c>
      <c r="M11474">
        <v>140</v>
      </c>
      <c r="N11474" t="s">
        <v>18</v>
      </c>
      <c r="O11474" s="1">
        <v>5.5501299999999999E-73</v>
      </c>
      <c r="P11474">
        <v>711</v>
      </c>
    </row>
    <row r="11475" spans="1:16" x14ac:dyDescent="0.25">
      <c r="A11475" t="s">
        <v>17160</v>
      </c>
      <c r="B11475">
        <v>276</v>
      </c>
      <c r="C11475" s="3" t="str">
        <f>HYPERLINK("http://www.uniprot.org/uniprot/I1M1L9","tr|I1M1L9|I1M1L9_SOYBN")</f>
        <v>tr|I1M1L9|I1M1L9_SOYBN</v>
      </c>
      <c r="D11475" t="s">
        <v>28</v>
      </c>
      <c r="E11475">
        <v>72.52</v>
      </c>
      <c r="F11475">
        <v>91</v>
      </c>
      <c r="G11475">
        <v>25</v>
      </c>
      <c r="H11475">
        <v>0</v>
      </c>
      <c r="I11475">
        <v>1</v>
      </c>
      <c r="J11475">
        <v>273</v>
      </c>
      <c r="K11475">
        <v>1</v>
      </c>
      <c r="L11475">
        <v>119</v>
      </c>
      <c r="M11475">
        <v>209</v>
      </c>
      <c r="N11475" t="s">
        <v>18</v>
      </c>
      <c r="O11475" s="1">
        <v>1.5917400000000001E-27</v>
      </c>
      <c r="P11475">
        <v>319</v>
      </c>
    </row>
    <row r="11476" spans="1:16" x14ac:dyDescent="0.25">
      <c r="A11476" t="s">
        <v>17161</v>
      </c>
      <c r="B11476">
        <v>1587</v>
      </c>
      <c r="C11476" s="3" t="str">
        <f>HYPERLINK("http://www.uniprot.org/uniprot/K7EXL5","tr|K7EXL5|K7EXL5_PELSI")</f>
        <v>tr|K7EXL5|K7EXL5_PELSI</v>
      </c>
      <c r="D11476" t="s">
        <v>15224</v>
      </c>
      <c r="E11476">
        <v>29.33</v>
      </c>
      <c r="F11476">
        <v>600</v>
      </c>
      <c r="G11476">
        <v>424</v>
      </c>
      <c r="H11476">
        <v>105</v>
      </c>
      <c r="I11476">
        <v>49</v>
      </c>
      <c r="J11476">
        <v>1533</v>
      </c>
      <c r="K11476">
        <v>1</v>
      </c>
      <c r="L11476">
        <v>22</v>
      </c>
      <c r="M11476">
        <v>621</v>
      </c>
      <c r="N11476" t="s">
        <v>18</v>
      </c>
      <c r="O11476" s="1">
        <v>2.1662799999999998E-34</v>
      </c>
      <c r="P11476">
        <v>386</v>
      </c>
    </row>
    <row r="11477" spans="1:16" x14ac:dyDescent="0.25">
      <c r="A11477" t="s">
        <v>17162</v>
      </c>
      <c r="B11477">
        <v>1113</v>
      </c>
      <c r="C11477" s="3" t="str">
        <f>HYPERLINK("http://www.uniprot.org/uniprot/I1N635","tr|I1N635|I1N635_SOYBN")</f>
        <v>tr|I1N635|I1N635_SOYBN</v>
      </c>
      <c r="D11477" t="s">
        <v>28</v>
      </c>
      <c r="E11477">
        <v>82.35</v>
      </c>
      <c r="F11477">
        <v>357</v>
      </c>
      <c r="G11477">
        <v>63</v>
      </c>
      <c r="H11477">
        <v>0</v>
      </c>
      <c r="I11477">
        <v>40</v>
      </c>
      <c r="J11477">
        <v>1110</v>
      </c>
      <c r="K11477">
        <v>1</v>
      </c>
      <c r="L11477">
        <v>86</v>
      </c>
      <c r="M11477">
        <v>442</v>
      </c>
      <c r="N11477" t="s">
        <v>18</v>
      </c>
      <c r="O11477" s="1">
        <v>1.13572E-163</v>
      </c>
      <c r="P11477">
        <v>1499</v>
      </c>
    </row>
    <row r="11478" spans="1:16" x14ac:dyDescent="0.25">
      <c r="A11478" t="s">
        <v>17163</v>
      </c>
      <c r="B11478">
        <v>1023</v>
      </c>
      <c r="C11478" s="3" t="str">
        <f>HYPERLINK("http://www.uniprot.org/uniprot/G7ZY18","tr|G7ZY18|G7ZY18_MEDTR")</f>
        <v>tr|G7ZY18|G7ZY18_MEDTR</v>
      </c>
      <c r="D11478" t="s">
        <v>17164</v>
      </c>
      <c r="E11478">
        <v>81.92</v>
      </c>
      <c r="F11478">
        <v>343</v>
      </c>
      <c r="G11478">
        <v>62</v>
      </c>
      <c r="H11478">
        <v>11</v>
      </c>
      <c r="I11478">
        <v>7</v>
      </c>
      <c r="J11478">
        <v>1002</v>
      </c>
      <c r="K11478">
        <v>1</v>
      </c>
      <c r="L11478">
        <v>2</v>
      </c>
      <c r="M11478">
        <v>342</v>
      </c>
      <c r="N11478" t="s">
        <v>18</v>
      </c>
      <c r="O11478" s="1">
        <v>5.8435899999999998E-156</v>
      </c>
      <c r="P11478">
        <v>1432</v>
      </c>
    </row>
    <row r="11479" spans="1:16" x14ac:dyDescent="0.25">
      <c r="A11479" t="s">
        <v>17165</v>
      </c>
      <c r="B11479">
        <v>1326</v>
      </c>
      <c r="C11479" s="3" t="str">
        <f>HYPERLINK("http://www.uniprot.org/uniprot/I1JQ93","tr|I1JQ93|I1JQ93_SOYBN")</f>
        <v>tr|I1JQ93|I1JQ93_SOYBN</v>
      </c>
      <c r="D11479" t="s">
        <v>28</v>
      </c>
      <c r="E11479">
        <v>82.5</v>
      </c>
      <c r="F11479">
        <v>440</v>
      </c>
      <c r="G11479">
        <v>77</v>
      </c>
      <c r="H11479">
        <v>0</v>
      </c>
      <c r="I11479">
        <v>1</v>
      </c>
      <c r="J11479">
        <v>1320</v>
      </c>
      <c r="K11479">
        <v>1</v>
      </c>
      <c r="L11479">
        <v>1</v>
      </c>
      <c r="M11479">
        <v>439</v>
      </c>
      <c r="N11479" t="s">
        <v>18</v>
      </c>
      <c r="O11479">
        <v>0</v>
      </c>
      <c r="P11479">
        <v>1893</v>
      </c>
    </row>
    <row r="11480" spans="1:16" x14ac:dyDescent="0.25">
      <c r="A11480" t="s">
        <v>17166</v>
      </c>
      <c r="B11480">
        <v>1194</v>
      </c>
      <c r="C11480" s="3" t="str">
        <f>HYPERLINK("http://www.uniprot.org/uniprot/G7IX27","tr|G7IX27|G7IX27_MEDTR")</f>
        <v>tr|G7IX27|G7IX27_MEDTR</v>
      </c>
      <c r="D11480" t="s">
        <v>17167</v>
      </c>
      <c r="E11480">
        <v>45.28</v>
      </c>
      <c r="F11480">
        <v>371</v>
      </c>
      <c r="G11480">
        <v>203</v>
      </c>
      <c r="H11480">
        <v>1</v>
      </c>
      <c r="I11480">
        <v>1</v>
      </c>
      <c r="J11480">
        <v>1110</v>
      </c>
      <c r="K11480">
        <v>1</v>
      </c>
      <c r="L11480">
        <v>1</v>
      </c>
      <c r="M11480">
        <v>357</v>
      </c>
      <c r="N11480" t="s">
        <v>18</v>
      </c>
      <c r="O11480" s="1">
        <v>9.5647000000000004E-79</v>
      </c>
      <c r="P11480">
        <v>767</v>
      </c>
    </row>
    <row r="11481" spans="1:16" x14ac:dyDescent="0.25">
      <c r="A11481" t="s">
        <v>17168</v>
      </c>
      <c r="B11481">
        <v>678</v>
      </c>
      <c r="C11481" s="3" t="str">
        <f>HYPERLINK("http://www.uniprot.org/uniprot/G7L6I2","tr|G7L6I2|G7L6I2_MEDTR")</f>
        <v>tr|G7L6I2|G7L6I2_MEDTR</v>
      </c>
      <c r="D11481" t="s">
        <v>17102</v>
      </c>
      <c r="E11481">
        <v>80</v>
      </c>
      <c r="F11481">
        <v>225</v>
      </c>
      <c r="G11481">
        <v>45</v>
      </c>
      <c r="H11481">
        <v>0</v>
      </c>
      <c r="I11481">
        <v>1</v>
      </c>
      <c r="J11481">
        <v>675</v>
      </c>
      <c r="K11481">
        <v>1</v>
      </c>
      <c r="L11481">
        <v>1</v>
      </c>
      <c r="M11481">
        <v>225</v>
      </c>
      <c r="N11481" t="s">
        <v>18</v>
      </c>
      <c r="O11481" s="1">
        <v>1.0300100000000001E-99</v>
      </c>
      <c r="P11481">
        <v>944</v>
      </c>
    </row>
    <row r="11482" spans="1:16" x14ac:dyDescent="0.25">
      <c r="A11482" t="s">
        <v>17169</v>
      </c>
      <c r="B11482">
        <v>1824</v>
      </c>
      <c r="C11482" s="3" t="str">
        <f>HYPERLINK("http://www.uniprot.org/uniprot/I1NIK0","tr|I1NIK0|I1NIK0_SOYBN")</f>
        <v>tr|I1NIK0|I1NIK0_SOYBN</v>
      </c>
      <c r="D11482" t="s">
        <v>71</v>
      </c>
      <c r="E11482">
        <v>44.49</v>
      </c>
      <c r="F11482">
        <v>609</v>
      </c>
      <c r="G11482">
        <v>338</v>
      </c>
      <c r="H11482">
        <v>18</v>
      </c>
      <c r="I11482">
        <v>43</v>
      </c>
      <c r="J11482">
        <v>1815</v>
      </c>
      <c r="K11482">
        <v>1</v>
      </c>
      <c r="L11482">
        <v>22</v>
      </c>
      <c r="M11482">
        <v>557</v>
      </c>
      <c r="N11482" t="s">
        <v>18</v>
      </c>
      <c r="O11482" s="1">
        <v>9.2618000000000008E-109</v>
      </c>
      <c r="P11482">
        <v>1028</v>
      </c>
    </row>
    <row r="11483" spans="1:16" x14ac:dyDescent="0.25">
      <c r="A11483" t="s">
        <v>17170</v>
      </c>
      <c r="B11483">
        <v>1419</v>
      </c>
      <c r="C11483" s="3" t="str">
        <f>HYPERLINK("http://www.uniprot.org/uniprot/D3J163","tr|D3J163|D3J163_MEDTR")</f>
        <v>tr|D3J163|D3J163_MEDTR</v>
      </c>
      <c r="D11483" t="s">
        <v>17171</v>
      </c>
      <c r="E11483">
        <v>78.72</v>
      </c>
      <c r="F11483">
        <v>470</v>
      </c>
      <c r="G11483">
        <v>100</v>
      </c>
      <c r="H11483">
        <v>1</v>
      </c>
      <c r="I11483">
        <v>1</v>
      </c>
      <c r="J11483">
        <v>1407</v>
      </c>
      <c r="K11483">
        <v>1</v>
      </c>
      <c r="L11483">
        <v>1</v>
      </c>
      <c r="M11483">
        <v>462</v>
      </c>
      <c r="N11483" t="s">
        <v>18</v>
      </c>
      <c r="O11483">
        <v>0</v>
      </c>
      <c r="P11483">
        <v>1886</v>
      </c>
    </row>
    <row r="11484" spans="1:16" x14ac:dyDescent="0.25">
      <c r="A11484" t="s">
        <v>17172</v>
      </c>
      <c r="B11484">
        <v>2238</v>
      </c>
      <c r="C11484" s="3" t="str">
        <f>HYPERLINK("http://www.uniprot.org/uniprot/I1L9T8","tr|I1L9T8|I1L9T8_SOYBN")</f>
        <v>tr|I1L9T8|I1L9T8_SOYBN</v>
      </c>
      <c r="D11484" t="s">
        <v>71</v>
      </c>
      <c r="E11484">
        <v>76.540000000000006</v>
      </c>
      <c r="F11484">
        <v>746</v>
      </c>
      <c r="G11484">
        <v>175</v>
      </c>
      <c r="H11484">
        <v>1</v>
      </c>
      <c r="I11484">
        <v>1</v>
      </c>
      <c r="J11484">
        <v>2235</v>
      </c>
      <c r="K11484">
        <v>1</v>
      </c>
      <c r="L11484">
        <v>1</v>
      </c>
      <c r="M11484">
        <v>730</v>
      </c>
      <c r="N11484" t="s">
        <v>18</v>
      </c>
      <c r="O11484">
        <v>0</v>
      </c>
      <c r="P11484">
        <v>2917</v>
      </c>
    </row>
    <row r="11485" spans="1:16" x14ac:dyDescent="0.25">
      <c r="A11485" t="s">
        <v>17173</v>
      </c>
      <c r="B11485">
        <v>639</v>
      </c>
      <c r="C11485" s="3" t="str">
        <f>HYPERLINK("http://www.uniprot.org/uniprot/K7N4S9","tr|K7N4S9|K7N4S9_SOYBN")</f>
        <v>tr|K7N4S9|K7N4S9_SOYBN</v>
      </c>
      <c r="D11485" t="s">
        <v>28</v>
      </c>
      <c r="E11485">
        <v>90.4</v>
      </c>
      <c r="F11485">
        <v>125</v>
      </c>
      <c r="G11485">
        <v>12</v>
      </c>
      <c r="H11485">
        <v>0</v>
      </c>
      <c r="I11485">
        <v>187</v>
      </c>
      <c r="J11485">
        <v>561</v>
      </c>
      <c r="K11485">
        <v>1</v>
      </c>
      <c r="L11485">
        <v>46</v>
      </c>
      <c r="M11485">
        <v>170</v>
      </c>
      <c r="N11485" t="s">
        <v>18</v>
      </c>
      <c r="O11485" s="1">
        <v>3.0989399999999999E-60</v>
      </c>
      <c r="P11485">
        <v>603</v>
      </c>
    </row>
    <row r="11486" spans="1:16" x14ac:dyDescent="0.25">
      <c r="A11486" t="s">
        <v>17174</v>
      </c>
      <c r="B11486">
        <v>2172</v>
      </c>
      <c r="C11486" s="3" t="str">
        <f>HYPERLINK("http://www.uniprot.org/uniprot/K7KVC9","tr|K7KVC9|K7KVC9_SOYBN")</f>
        <v>tr|K7KVC9|K7KVC9_SOYBN</v>
      </c>
      <c r="D11486" t="s">
        <v>28</v>
      </c>
      <c r="E11486">
        <v>86.26</v>
      </c>
      <c r="F11486">
        <v>721</v>
      </c>
      <c r="G11486">
        <v>99</v>
      </c>
      <c r="H11486">
        <v>0</v>
      </c>
      <c r="I11486">
        <v>4</v>
      </c>
      <c r="J11486">
        <v>2166</v>
      </c>
      <c r="K11486">
        <v>1</v>
      </c>
      <c r="L11486">
        <v>27</v>
      </c>
      <c r="M11486">
        <v>741</v>
      </c>
      <c r="N11486" t="s">
        <v>18</v>
      </c>
      <c r="O11486">
        <v>0</v>
      </c>
      <c r="P11486">
        <v>3260</v>
      </c>
    </row>
    <row r="11487" spans="1:16" x14ac:dyDescent="0.25">
      <c r="A11487" t="s">
        <v>17175</v>
      </c>
      <c r="B11487">
        <v>1179</v>
      </c>
      <c r="C11487" s="3" t="str">
        <f>HYPERLINK("http://www.uniprot.org/uniprot/G7J384","tr|G7J384|G7J384_MEDTR")</f>
        <v>tr|G7J384|G7J384_MEDTR</v>
      </c>
      <c r="D11487" t="s">
        <v>17176</v>
      </c>
      <c r="E11487">
        <v>86.02</v>
      </c>
      <c r="F11487">
        <v>415</v>
      </c>
      <c r="G11487">
        <v>58</v>
      </c>
      <c r="H11487">
        <v>23</v>
      </c>
      <c r="I11487">
        <v>1</v>
      </c>
      <c r="J11487">
        <v>1176</v>
      </c>
      <c r="K11487">
        <v>1</v>
      </c>
      <c r="L11487">
        <v>1</v>
      </c>
      <c r="M11487">
        <v>415</v>
      </c>
      <c r="N11487" t="s">
        <v>18</v>
      </c>
      <c r="O11487">
        <v>0</v>
      </c>
      <c r="P11487">
        <v>1855</v>
      </c>
    </row>
    <row r="11488" spans="1:16" x14ac:dyDescent="0.25">
      <c r="A11488" t="s">
        <v>17177</v>
      </c>
      <c r="B11488">
        <v>657</v>
      </c>
      <c r="C11488" s="3" t="str">
        <f>HYPERLINK("http://www.uniprot.org/uniprot/I1L4B2","tr|I1L4B2|I1L4B2_SOYBN")</f>
        <v>tr|I1L4B2|I1L4B2_SOYBN</v>
      </c>
      <c r="D11488" t="s">
        <v>28</v>
      </c>
      <c r="E11488">
        <v>44.54</v>
      </c>
      <c r="F11488">
        <v>110</v>
      </c>
      <c r="G11488">
        <v>61</v>
      </c>
      <c r="H11488">
        <v>0</v>
      </c>
      <c r="I11488">
        <v>55</v>
      </c>
      <c r="J11488">
        <v>384</v>
      </c>
      <c r="K11488">
        <v>1</v>
      </c>
      <c r="L11488">
        <v>156</v>
      </c>
      <c r="M11488">
        <v>265</v>
      </c>
      <c r="N11488" t="s">
        <v>18</v>
      </c>
      <c r="O11488" s="1">
        <v>1.26473E-19</v>
      </c>
      <c r="P11488">
        <v>253</v>
      </c>
    </row>
    <row r="11489" spans="1:16" x14ac:dyDescent="0.25">
      <c r="A11489" t="s">
        <v>17178</v>
      </c>
      <c r="B11489">
        <v>345</v>
      </c>
      <c r="C11489" s="3" t="str">
        <f>HYPERLINK("http://www.uniprot.org/uniprot/I3SR57","tr|I3SR57|I3SR57_MEDTR")</f>
        <v>tr|I3SR57|I3SR57_MEDTR</v>
      </c>
      <c r="D11489" t="s">
        <v>22</v>
      </c>
      <c r="E11489">
        <v>70.37</v>
      </c>
      <c r="F11489">
        <v>81</v>
      </c>
      <c r="G11489">
        <v>24</v>
      </c>
      <c r="H11489">
        <v>0</v>
      </c>
      <c r="I11489">
        <v>100</v>
      </c>
      <c r="J11489">
        <v>342</v>
      </c>
      <c r="K11489">
        <v>1</v>
      </c>
      <c r="L11489">
        <v>163</v>
      </c>
      <c r="M11489">
        <v>241</v>
      </c>
      <c r="N11489" t="s">
        <v>18</v>
      </c>
      <c r="O11489" s="1">
        <v>1.6103599999999999E-24</v>
      </c>
      <c r="P11489">
        <v>293</v>
      </c>
    </row>
    <row r="11490" spans="1:16" x14ac:dyDescent="0.25">
      <c r="A11490" t="s">
        <v>17179</v>
      </c>
      <c r="B11490">
        <v>1056</v>
      </c>
      <c r="C11490" s="3" t="str">
        <f>HYPERLINK("http://www.uniprot.org/uniprot/G7J9Y8","tr|G7J9Y8|G7J9Y8_MEDTR")</f>
        <v>tr|G7J9Y8|G7J9Y8_MEDTR</v>
      </c>
      <c r="D11490" t="s">
        <v>17180</v>
      </c>
      <c r="E11490">
        <v>89.56</v>
      </c>
      <c r="F11490">
        <v>345</v>
      </c>
      <c r="G11490">
        <v>36</v>
      </c>
      <c r="H11490">
        <v>0</v>
      </c>
      <c r="I11490">
        <v>19</v>
      </c>
      <c r="J11490">
        <v>1053</v>
      </c>
      <c r="K11490">
        <v>1</v>
      </c>
      <c r="L11490">
        <v>17</v>
      </c>
      <c r="M11490">
        <v>361</v>
      </c>
      <c r="N11490" t="s">
        <v>18</v>
      </c>
      <c r="O11490" s="1">
        <v>3.2581799999999999E-173</v>
      </c>
      <c r="P11490">
        <v>1581</v>
      </c>
    </row>
    <row r="11491" spans="1:16" x14ac:dyDescent="0.25">
      <c r="A11491" t="s">
        <v>17181</v>
      </c>
      <c r="B11491">
        <v>501</v>
      </c>
      <c r="C11491" s="3" t="str">
        <f>HYPERLINK("http://www.uniprot.org/uniprot/K7LTQ6","tr|K7LTQ6|K7LTQ6_SOYBN")</f>
        <v>tr|K7LTQ6|K7LTQ6_SOYBN</v>
      </c>
      <c r="D11491" t="s">
        <v>28</v>
      </c>
      <c r="E11491">
        <v>70.900000000000006</v>
      </c>
      <c r="F11491">
        <v>165</v>
      </c>
      <c r="G11491">
        <v>48</v>
      </c>
      <c r="H11491">
        <v>0</v>
      </c>
      <c r="I11491">
        <v>4</v>
      </c>
      <c r="J11491">
        <v>498</v>
      </c>
      <c r="K11491">
        <v>1</v>
      </c>
      <c r="L11491">
        <v>3</v>
      </c>
      <c r="M11491">
        <v>160</v>
      </c>
      <c r="N11491" t="s">
        <v>18</v>
      </c>
      <c r="O11491" s="1">
        <v>6.3437000000000004E-53</v>
      </c>
      <c r="P11491">
        <v>538</v>
      </c>
    </row>
    <row r="11492" spans="1:16" x14ac:dyDescent="0.25">
      <c r="A11492" t="s">
        <v>17182</v>
      </c>
      <c r="B11492">
        <v>720</v>
      </c>
      <c r="C11492" s="3" t="str">
        <f>HYPERLINK("http://www.uniprot.org/uniprot/I1KN00","tr|I1KN00|I1KN00_SOYBN")</f>
        <v>tr|I1KN00|I1KN00_SOYBN</v>
      </c>
      <c r="D11492" t="s">
        <v>28</v>
      </c>
      <c r="E11492">
        <v>85.77</v>
      </c>
      <c r="F11492">
        <v>239</v>
      </c>
      <c r="G11492">
        <v>34</v>
      </c>
      <c r="H11492">
        <v>0</v>
      </c>
      <c r="I11492">
        <v>1</v>
      </c>
      <c r="J11492">
        <v>717</v>
      </c>
      <c r="K11492">
        <v>1</v>
      </c>
      <c r="L11492">
        <v>188</v>
      </c>
      <c r="M11492">
        <v>426</v>
      </c>
      <c r="N11492" t="s">
        <v>18</v>
      </c>
      <c r="O11492" s="1">
        <v>2.1437799999999999E-109</v>
      </c>
      <c r="P11492">
        <v>1028</v>
      </c>
    </row>
    <row r="11493" spans="1:16" x14ac:dyDescent="0.25">
      <c r="A11493" t="s">
        <v>17183</v>
      </c>
      <c r="B11493">
        <v>1140</v>
      </c>
      <c r="C11493" s="3" t="str">
        <f>HYPERLINK("http://www.uniprot.org/uniprot/G7LA96","tr|G7LA96|G7LA96_MEDTR")</f>
        <v>tr|G7LA96|G7LA96_MEDTR</v>
      </c>
      <c r="D11493" t="s">
        <v>17184</v>
      </c>
      <c r="E11493">
        <v>78.040000000000006</v>
      </c>
      <c r="F11493">
        <v>378</v>
      </c>
      <c r="G11493">
        <v>83</v>
      </c>
      <c r="H11493">
        <v>2</v>
      </c>
      <c r="I11493">
        <v>1</v>
      </c>
      <c r="J11493">
        <v>1128</v>
      </c>
      <c r="K11493">
        <v>1</v>
      </c>
      <c r="L11493">
        <v>20</v>
      </c>
      <c r="M11493">
        <v>397</v>
      </c>
      <c r="N11493" t="s">
        <v>18</v>
      </c>
      <c r="O11493" s="1">
        <v>7.6218600000000003E-179</v>
      </c>
      <c r="P11493">
        <v>1630</v>
      </c>
    </row>
    <row r="11494" spans="1:16" x14ac:dyDescent="0.25">
      <c r="A11494" t="s">
        <v>17185</v>
      </c>
      <c r="B11494">
        <v>1410</v>
      </c>
      <c r="C11494" s="3" t="str">
        <f>HYPERLINK("http://www.uniprot.org/uniprot/I1MMN5","tr|I1MMN5|I1MMN5_SOYBN")</f>
        <v>tr|I1MMN5|I1MMN5_SOYBN</v>
      </c>
      <c r="D11494" t="s">
        <v>28</v>
      </c>
      <c r="E11494">
        <v>85.35</v>
      </c>
      <c r="F11494">
        <v>362</v>
      </c>
      <c r="G11494">
        <v>53</v>
      </c>
      <c r="H11494">
        <v>0</v>
      </c>
      <c r="I11494">
        <v>322</v>
      </c>
      <c r="J11494">
        <v>1407</v>
      </c>
      <c r="K11494">
        <v>1</v>
      </c>
      <c r="L11494">
        <v>119</v>
      </c>
      <c r="M11494">
        <v>477</v>
      </c>
      <c r="N11494" t="s">
        <v>18</v>
      </c>
      <c r="O11494" s="1">
        <v>4.3601700000000002E-177</v>
      </c>
      <c r="P11494">
        <v>1616</v>
      </c>
    </row>
    <row r="11495" spans="1:16" x14ac:dyDescent="0.25">
      <c r="A11495" t="s">
        <v>17186</v>
      </c>
      <c r="B11495">
        <v>402</v>
      </c>
      <c r="C11495" s="3" t="str">
        <f>HYPERLINK("http://www.uniprot.org/uniprot/I3TA97","tr|I3TA97|I3TA97_LOTJA")</f>
        <v>tr|I3TA97|I3TA97_LOTJA</v>
      </c>
      <c r="D11495" t="s">
        <v>93</v>
      </c>
      <c r="E11495">
        <v>76.72</v>
      </c>
      <c r="F11495">
        <v>116</v>
      </c>
      <c r="G11495">
        <v>27</v>
      </c>
      <c r="H11495">
        <v>1</v>
      </c>
      <c r="I11495">
        <v>55</v>
      </c>
      <c r="J11495">
        <v>399</v>
      </c>
      <c r="K11495">
        <v>1</v>
      </c>
      <c r="L11495">
        <v>19</v>
      </c>
      <c r="M11495">
        <v>132</v>
      </c>
      <c r="N11495" t="s">
        <v>18</v>
      </c>
      <c r="O11495" s="1">
        <v>3.88023E-42</v>
      </c>
      <c r="P11495">
        <v>445</v>
      </c>
    </row>
    <row r="11496" spans="1:16" x14ac:dyDescent="0.25">
      <c r="A11496" t="s">
        <v>17187</v>
      </c>
      <c r="B11496">
        <v>726</v>
      </c>
      <c r="C11496" s="3" t="str">
        <f>HYPERLINK("http://www.uniprot.org/uniprot/K7MNX2","tr|K7MNX2|K7MNX2_SOYBN")</f>
        <v>tr|K7MNX2|K7MNX2_SOYBN</v>
      </c>
      <c r="D11496" t="s">
        <v>28</v>
      </c>
      <c r="E11496">
        <v>28.57</v>
      </c>
      <c r="F11496">
        <v>105</v>
      </c>
      <c r="G11496">
        <v>75</v>
      </c>
      <c r="H11496">
        <v>2</v>
      </c>
      <c r="I11496">
        <v>1</v>
      </c>
      <c r="J11496">
        <v>309</v>
      </c>
      <c r="K11496">
        <v>1</v>
      </c>
      <c r="L11496">
        <v>410</v>
      </c>
      <c r="M11496">
        <v>514</v>
      </c>
      <c r="N11496" t="s">
        <v>18</v>
      </c>
      <c r="O11496" s="1">
        <v>2.5729700000000001E-9</v>
      </c>
      <c r="P11496">
        <v>165</v>
      </c>
    </row>
    <row r="11497" spans="1:16" x14ac:dyDescent="0.25">
      <c r="A11497" t="s">
        <v>17188</v>
      </c>
      <c r="B11497">
        <v>1884</v>
      </c>
      <c r="C11497" s="3" t="str">
        <f>HYPERLINK("http://www.uniprot.org/uniprot/K7L1W1","tr|K7L1W1|K7L1W1_SOYBN")</f>
        <v>tr|K7L1W1|K7L1W1_SOYBN</v>
      </c>
      <c r="D11497" t="s">
        <v>28</v>
      </c>
      <c r="E11497">
        <v>81.08</v>
      </c>
      <c r="F11497">
        <v>629</v>
      </c>
      <c r="G11497">
        <v>119</v>
      </c>
      <c r="H11497">
        <v>2</v>
      </c>
      <c r="I11497">
        <v>1</v>
      </c>
      <c r="J11497">
        <v>1881</v>
      </c>
      <c r="K11497">
        <v>1</v>
      </c>
      <c r="L11497">
        <v>1</v>
      </c>
      <c r="M11497">
        <v>601</v>
      </c>
      <c r="N11497" t="s">
        <v>18</v>
      </c>
      <c r="O11497">
        <v>0</v>
      </c>
      <c r="P11497">
        <v>2627</v>
      </c>
    </row>
    <row r="11498" spans="1:16" x14ac:dyDescent="0.25">
      <c r="A11498" t="s">
        <v>17189</v>
      </c>
      <c r="B11498">
        <v>642</v>
      </c>
      <c r="C11498" s="3" t="str">
        <f>HYPERLINK("http://www.uniprot.org/uniprot/D7SYI5","tr|D7SYI5|D7SYI5_VITVI")</f>
        <v>tr|D7SYI5|D7SYI5_VITVI</v>
      </c>
      <c r="D11498" t="s">
        <v>17157</v>
      </c>
      <c r="E11498">
        <v>56.42</v>
      </c>
      <c r="F11498">
        <v>140</v>
      </c>
      <c r="G11498">
        <v>61</v>
      </c>
      <c r="H11498">
        <v>7</v>
      </c>
      <c r="I11498">
        <v>217</v>
      </c>
      <c r="J11498">
        <v>615</v>
      </c>
      <c r="K11498">
        <v>1</v>
      </c>
      <c r="L11498">
        <v>85</v>
      </c>
      <c r="M11498">
        <v>224</v>
      </c>
      <c r="N11498" t="s">
        <v>18</v>
      </c>
      <c r="O11498" s="1">
        <v>5.9646900000000005E-35</v>
      </c>
      <c r="P11498">
        <v>385</v>
      </c>
    </row>
    <row r="11499" spans="1:16" x14ac:dyDescent="0.25">
      <c r="A11499" t="s">
        <v>17190</v>
      </c>
      <c r="B11499">
        <v>1236</v>
      </c>
      <c r="C11499" s="3" t="str">
        <f>HYPERLINK("http://www.uniprot.org/uniprot/I3SSQ0","tr|I3SSQ0|I3SSQ0_LOTJA")</f>
        <v>tr|I3SSQ0|I3SSQ0_LOTJA</v>
      </c>
      <c r="D11499" t="s">
        <v>93</v>
      </c>
      <c r="E11499">
        <v>83.21</v>
      </c>
      <c r="F11499">
        <v>411</v>
      </c>
      <c r="G11499">
        <v>69</v>
      </c>
      <c r="H11499">
        <v>0</v>
      </c>
      <c r="I11499">
        <v>1</v>
      </c>
      <c r="J11499">
        <v>1233</v>
      </c>
      <c r="K11499">
        <v>1</v>
      </c>
      <c r="L11499">
        <v>1</v>
      </c>
      <c r="M11499">
        <v>407</v>
      </c>
      <c r="N11499" t="s">
        <v>18</v>
      </c>
      <c r="O11499">
        <v>0</v>
      </c>
      <c r="P11499">
        <v>1796</v>
      </c>
    </row>
    <row r="11500" spans="1:16" x14ac:dyDescent="0.25">
      <c r="A11500" t="s">
        <v>17191</v>
      </c>
      <c r="B11500">
        <v>2322</v>
      </c>
      <c r="C11500" s="3" t="str">
        <f>HYPERLINK("http://www.uniprot.org/uniprot/I1M1L8","tr|I1M1L8|I1M1L8_SOYBN")</f>
        <v>tr|I1M1L8|I1M1L8_SOYBN</v>
      </c>
      <c r="D11500" t="s">
        <v>28</v>
      </c>
      <c r="E11500">
        <v>72.77</v>
      </c>
      <c r="F11500">
        <v>753</v>
      </c>
      <c r="G11500">
        <v>205</v>
      </c>
      <c r="H11500">
        <v>0</v>
      </c>
      <c r="I11500">
        <v>58</v>
      </c>
      <c r="J11500">
        <v>2316</v>
      </c>
      <c r="K11500">
        <v>1</v>
      </c>
      <c r="L11500">
        <v>37</v>
      </c>
      <c r="M11500">
        <v>788</v>
      </c>
      <c r="N11500" t="s">
        <v>18</v>
      </c>
      <c r="O11500">
        <v>0</v>
      </c>
      <c r="P11500">
        <v>2952</v>
      </c>
    </row>
    <row r="11501" spans="1:16" x14ac:dyDescent="0.25">
      <c r="A11501" t="s">
        <v>17192</v>
      </c>
      <c r="B11501">
        <v>1116</v>
      </c>
      <c r="C11501" s="3" t="str">
        <f>HYPERLINK("http://www.uniprot.org/uniprot/A2Q4H0","tr|A2Q4H0|A2Q4H0_MEDTR")</f>
        <v>tr|A2Q4H0|A2Q4H0_MEDTR</v>
      </c>
      <c r="D11501" t="s">
        <v>17193</v>
      </c>
      <c r="E11501">
        <v>74.099999999999994</v>
      </c>
      <c r="F11501">
        <v>336</v>
      </c>
      <c r="G11501">
        <v>87</v>
      </c>
      <c r="H11501">
        <v>0</v>
      </c>
      <c r="I11501">
        <v>1</v>
      </c>
      <c r="J11501">
        <v>1008</v>
      </c>
      <c r="K11501">
        <v>1</v>
      </c>
      <c r="L11501">
        <v>1</v>
      </c>
      <c r="M11501">
        <v>332</v>
      </c>
      <c r="N11501" t="s">
        <v>18</v>
      </c>
      <c r="O11501" s="1">
        <v>4.6638899999999998E-141</v>
      </c>
      <c r="P11501">
        <v>1304</v>
      </c>
    </row>
    <row r="11502" spans="1:16" x14ac:dyDescent="0.25">
      <c r="A11502" t="s">
        <v>17194</v>
      </c>
      <c r="B11502">
        <v>303</v>
      </c>
      <c r="C11502" s="3" t="str">
        <f>HYPERLINK("http://www.uniprot.org/uniprot/G7IGE2","tr|G7IGE2|G7IGE2_MEDTR")</f>
        <v>tr|G7IGE2|G7IGE2_MEDTR</v>
      </c>
      <c r="D11502" t="s">
        <v>17195</v>
      </c>
      <c r="E11502">
        <v>50</v>
      </c>
      <c r="F11502">
        <v>72</v>
      </c>
      <c r="G11502">
        <v>36</v>
      </c>
      <c r="H11502">
        <v>0</v>
      </c>
      <c r="I11502">
        <v>85</v>
      </c>
      <c r="J11502">
        <v>300</v>
      </c>
      <c r="K11502">
        <v>1</v>
      </c>
      <c r="L11502">
        <v>37</v>
      </c>
      <c r="M11502">
        <v>108</v>
      </c>
      <c r="N11502" t="s">
        <v>18</v>
      </c>
      <c r="O11502" s="1">
        <v>1.03671E-10</v>
      </c>
      <c r="P11502">
        <v>174</v>
      </c>
    </row>
    <row r="11503" spans="1:16" x14ac:dyDescent="0.25">
      <c r="A11503" t="s">
        <v>17196</v>
      </c>
      <c r="B11503">
        <v>849</v>
      </c>
      <c r="C11503" s="3" t="str">
        <f>HYPERLINK("http://www.uniprot.org/uniprot/I1LWJ1","tr|I1LWJ1|I1LWJ1_SOYBN")</f>
        <v>tr|I1LWJ1|I1LWJ1_SOYBN</v>
      </c>
      <c r="D11503" t="s">
        <v>28</v>
      </c>
      <c r="E11503">
        <v>79.78</v>
      </c>
      <c r="F11503">
        <v>282</v>
      </c>
      <c r="G11503">
        <v>57</v>
      </c>
      <c r="H11503">
        <v>0</v>
      </c>
      <c r="I11503">
        <v>1</v>
      </c>
      <c r="J11503">
        <v>846</v>
      </c>
      <c r="K11503">
        <v>1</v>
      </c>
      <c r="L11503">
        <v>1</v>
      </c>
      <c r="M11503">
        <v>281</v>
      </c>
      <c r="N11503" t="s">
        <v>18</v>
      </c>
      <c r="O11503" s="1">
        <v>2.7503599999999999E-131</v>
      </c>
      <c r="P11503">
        <v>1218</v>
      </c>
    </row>
    <row r="11504" spans="1:16" x14ac:dyDescent="0.25">
      <c r="A11504" t="s">
        <v>17197</v>
      </c>
      <c r="B11504">
        <v>546</v>
      </c>
      <c r="C11504" s="3" t="str">
        <f>HYPERLINK("http://www.uniprot.org/uniprot/Q9ZP07","tr|Q9ZP07|Q9ZP07_CICAR")</f>
        <v>tr|Q9ZP07|Q9ZP07_CICAR</v>
      </c>
      <c r="D11504" t="s">
        <v>17198</v>
      </c>
      <c r="E11504">
        <v>100</v>
      </c>
      <c r="F11504">
        <v>181</v>
      </c>
      <c r="G11504">
        <v>0</v>
      </c>
      <c r="H11504">
        <v>0</v>
      </c>
      <c r="I11504">
        <v>1</v>
      </c>
      <c r="J11504">
        <v>543</v>
      </c>
      <c r="K11504">
        <v>1</v>
      </c>
      <c r="L11504">
        <v>1</v>
      </c>
      <c r="M11504">
        <v>181</v>
      </c>
      <c r="N11504" t="s">
        <v>18</v>
      </c>
      <c r="O11504" s="1">
        <v>1.34073E-101</v>
      </c>
      <c r="P11504">
        <v>958</v>
      </c>
    </row>
    <row r="11505" spans="1:16" x14ac:dyDescent="0.25">
      <c r="A11505" t="s">
        <v>17199</v>
      </c>
      <c r="B11505">
        <v>1260</v>
      </c>
      <c r="C11505" s="3" t="str">
        <f>HYPERLINK("http://www.uniprot.org/uniprot/I1JQ95","tr|I1JQ95|I1JQ95_SOYBN")</f>
        <v>tr|I1JQ95|I1JQ95_SOYBN</v>
      </c>
      <c r="D11505" t="s">
        <v>28</v>
      </c>
      <c r="E11505">
        <v>76.41</v>
      </c>
      <c r="F11505">
        <v>424</v>
      </c>
      <c r="G11505">
        <v>100</v>
      </c>
      <c r="H11505">
        <v>9</v>
      </c>
      <c r="I11505">
        <v>13</v>
      </c>
      <c r="J11505">
        <v>1257</v>
      </c>
      <c r="K11505">
        <v>1</v>
      </c>
      <c r="L11505">
        <v>4</v>
      </c>
      <c r="M11505">
        <v>420</v>
      </c>
      <c r="N11505" t="s">
        <v>18</v>
      </c>
      <c r="O11505" s="1">
        <v>7.7492000000000002E-175</v>
      </c>
      <c r="P11505">
        <v>1596</v>
      </c>
    </row>
    <row r="11506" spans="1:16" x14ac:dyDescent="0.25">
      <c r="A11506" t="s">
        <v>17200</v>
      </c>
      <c r="B11506">
        <v>1083</v>
      </c>
      <c r="C11506" s="3" t="str">
        <f>HYPERLINK("http://www.uniprot.org/uniprot/I1N985","tr|I1N985|I1N985_SOYBN")</f>
        <v>tr|I1N985|I1N985_SOYBN</v>
      </c>
      <c r="D11506" t="s">
        <v>117</v>
      </c>
      <c r="E11506">
        <v>50.61</v>
      </c>
      <c r="F11506">
        <v>326</v>
      </c>
      <c r="G11506">
        <v>161</v>
      </c>
      <c r="H11506">
        <v>0</v>
      </c>
      <c r="I11506">
        <v>4</v>
      </c>
      <c r="J11506">
        <v>981</v>
      </c>
      <c r="K11506">
        <v>1</v>
      </c>
      <c r="L11506">
        <v>61</v>
      </c>
      <c r="M11506">
        <v>368</v>
      </c>
      <c r="N11506" t="s">
        <v>18</v>
      </c>
      <c r="O11506" s="1">
        <v>1.50085E-80</v>
      </c>
      <c r="P11506">
        <v>782</v>
      </c>
    </row>
    <row r="11507" spans="1:16" x14ac:dyDescent="0.25">
      <c r="A11507" t="s">
        <v>17201</v>
      </c>
      <c r="B11507">
        <v>684</v>
      </c>
      <c r="C11507" s="3" t="str">
        <f>HYPERLINK("http://www.uniprot.org/uniprot/G7L6H6","tr|G7L6H6|G7L6H6_MEDTR")</f>
        <v>tr|G7L6H6|G7L6H6_MEDTR</v>
      </c>
      <c r="D11507" t="s">
        <v>17202</v>
      </c>
      <c r="E11507">
        <v>79.64</v>
      </c>
      <c r="F11507">
        <v>226</v>
      </c>
      <c r="G11507">
        <v>46</v>
      </c>
      <c r="H11507">
        <v>0</v>
      </c>
      <c r="I11507">
        <v>1</v>
      </c>
      <c r="J11507">
        <v>678</v>
      </c>
      <c r="K11507">
        <v>1</v>
      </c>
      <c r="L11507">
        <v>1</v>
      </c>
      <c r="M11507">
        <v>225</v>
      </c>
      <c r="N11507" t="s">
        <v>18</v>
      </c>
      <c r="O11507" s="1">
        <v>6.8315999999999997E-99</v>
      </c>
      <c r="P11507">
        <v>937</v>
      </c>
    </row>
    <row r="11508" spans="1:16" x14ac:dyDescent="0.25">
      <c r="A11508" t="s">
        <v>17203</v>
      </c>
      <c r="B11508">
        <v>1140</v>
      </c>
      <c r="C11508" s="3" t="str">
        <f>HYPERLINK("http://www.uniprot.org/uniprot/I1NIJ9","tr|I1NIJ9|I1NIJ9_SOYBN")</f>
        <v>tr|I1NIJ9|I1NIJ9_SOYBN</v>
      </c>
      <c r="D11508" t="s">
        <v>28</v>
      </c>
      <c r="E11508">
        <v>89.7</v>
      </c>
      <c r="F11508">
        <v>379</v>
      </c>
      <c r="G11508">
        <v>39</v>
      </c>
      <c r="H11508">
        <v>0</v>
      </c>
      <c r="I11508">
        <v>1</v>
      </c>
      <c r="J11508">
        <v>1137</v>
      </c>
      <c r="K11508">
        <v>1</v>
      </c>
      <c r="L11508">
        <v>1</v>
      </c>
      <c r="M11508">
        <v>379</v>
      </c>
      <c r="N11508" t="s">
        <v>18</v>
      </c>
      <c r="O11508">
        <v>0</v>
      </c>
      <c r="P11508">
        <v>1747</v>
      </c>
    </row>
    <row r="11509" spans="1:16" x14ac:dyDescent="0.25">
      <c r="A11509" t="s">
        <v>17204</v>
      </c>
      <c r="B11509">
        <v>1032</v>
      </c>
      <c r="C11509" s="3" t="str">
        <f>HYPERLINK("http://www.uniprot.org/uniprot/E3VJP7","tr|E3VJP7|E3VJP7_9FABA")</f>
        <v>tr|E3VJP7|E3VJP7_9FABA</v>
      </c>
      <c r="D11509" t="s">
        <v>17205</v>
      </c>
      <c r="E11509">
        <v>92.08</v>
      </c>
      <c r="F11509">
        <v>341</v>
      </c>
      <c r="G11509">
        <v>27</v>
      </c>
      <c r="H11509">
        <v>0</v>
      </c>
      <c r="I11509">
        <v>1</v>
      </c>
      <c r="J11509">
        <v>1023</v>
      </c>
      <c r="K11509">
        <v>1</v>
      </c>
      <c r="L11509">
        <v>1</v>
      </c>
      <c r="M11509">
        <v>341</v>
      </c>
      <c r="N11509" t="s">
        <v>18</v>
      </c>
      <c r="O11509">
        <v>0</v>
      </c>
      <c r="P11509">
        <v>1681</v>
      </c>
    </row>
    <row r="11510" spans="1:16" x14ac:dyDescent="0.25">
      <c r="A11510" t="s">
        <v>17206</v>
      </c>
      <c r="B11510">
        <v>1695</v>
      </c>
      <c r="C11510" s="3" t="str">
        <f>HYPERLINK("http://www.uniprot.org/uniprot/I1JG42","tr|I1JG42|I1JG42_SOYBN")</f>
        <v>tr|I1JG42|I1JG42_SOYBN</v>
      </c>
      <c r="D11510" t="s">
        <v>28</v>
      </c>
      <c r="E11510">
        <v>79.599999999999994</v>
      </c>
      <c r="F11510">
        <v>564</v>
      </c>
      <c r="G11510">
        <v>115</v>
      </c>
      <c r="H11510">
        <v>0</v>
      </c>
      <c r="I11510">
        <v>1</v>
      </c>
      <c r="J11510">
        <v>1692</v>
      </c>
      <c r="K11510">
        <v>1</v>
      </c>
      <c r="L11510">
        <v>1</v>
      </c>
      <c r="M11510">
        <v>554</v>
      </c>
      <c r="N11510" t="s">
        <v>18</v>
      </c>
      <c r="O11510">
        <v>0</v>
      </c>
      <c r="P11510">
        <v>2237</v>
      </c>
    </row>
    <row r="11511" spans="1:16" x14ac:dyDescent="0.25">
      <c r="A11511" t="s">
        <v>17207</v>
      </c>
      <c r="B11511">
        <v>1263</v>
      </c>
      <c r="C11511" s="3" t="str">
        <f>HYPERLINK("http://www.uniprot.org/uniprot/G7I4M8","tr|G7I4M8|G7I4M8_MEDTR")</f>
        <v>tr|G7I4M8|G7I4M8_MEDTR</v>
      </c>
      <c r="D11511" t="s">
        <v>17208</v>
      </c>
      <c r="E11511">
        <v>83.61</v>
      </c>
      <c r="F11511">
        <v>421</v>
      </c>
      <c r="G11511">
        <v>69</v>
      </c>
      <c r="H11511">
        <v>1</v>
      </c>
      <c r="I11511">
        <v>1</v>
      </c>
      <c r="J11511">
        <v>1260</v>
      </c>
      <c r="K11511">
        <v>1</v>
      </c>
      <c r="L11511">
        <v>1</v>
      </c>
      <c r="M11511">
        <v>417</v>
      </c>
      <c r="N11511" t="s">
        <v>18</v>
      </c>
      <c r="O11511">
        <v>0</v>
      </c>
      <c r="P11511">
        <v>1784</v>
      </c>
    </row>
    <row r="11512" spans="1:16" x14ac:dyDescent="0.25">
      <c r="A11512" t="s">
        <v>17209</v>
      </c>
      <c r="B11512">
        <v>3579</v>
      </c>
      <c r="C11512" s="3" t="str">
        <f>HYPERLINK("http://www.uniprot.org/uniprot/I1KBT2","tr|I1KBT2|I1KBT2_SOYBN")</f>
        <v>tr|I1KBT2|I1KBT2_SOYBN</v>
      </c>
      <c r="D11512" t="s">
        <v>117</v>
      </c>
      <c r="E11512">
        <v>88.15</v>
      </c>
      <c r="F11512">
        <v>1190</v>
      </c>
      <c r="G11512">
        <v>141</v>
      </c>
      <c r="H11512">
        <v>0</v>
      </c>
      <c r="I11512">
        <v>1</v>
      </c>
      <c r="J11512">
        <v>3570</v>
      </c>
      <c r="K11512">
        <v>1</v>
      </c>
      <c r="L11512">
        <v>1</v>
      </c>
      <c r="M11512">
        <v>1187</v>
      </c>
      <c r="N11512" t="s">
        <v>18</v>
      </c>
      <c r="O11512">
        <v>0</v>
      </c>
      <c r="P11512">
        <v>5473</v>
      </c>
    </row>
    <row r="11513" spans="1:16" x14ac:dyDescent="0.25">
      <c r="A11513" t="s">
        <v>17210</v>
      </c>
      <c r="B11513">
        <v>1620</v>
      </c>
      <c r="C11513" s="3" t="str">
        <f>HYPERLINK("http://www.uniprot.org/uniprot/G7J383","tr|G7J383|G7J383_MEDTR")</f>
        <v>tr|G7J383|G7J383_MEDTR</v>
      </c>
      <c r="D11513" t="s">
        <v>17211</v>
      </c>
      <c r="E11513">
        <v>64.040000000000006</v>
      </c>
      <c r="F11513">
        <v>534</v>
      </c>
      <c r="G11513">
        <v>192</v>
      </c>
      <c r="H11513">
        <v>16</v>
      </c>
      <c r="I11513">
        <v>64</v>
      </c>
      <c r="J11513">
        <v>1617</v>
      </c>
      <c r="K11513">
        <v>1</v>
      </c>
      <c r="L11513">
        <v>40</v>
      </c>
      <c r="M11513">
        <v>569</v>
      </c>
      <c r="N11513" t="s">
        <v>18</v>
      </c>
      <c r="O11513" s="1">
        <v>2.34922E-169</v>
      </c>
      <c r="P11513">
        <v>1550</v>
      </c>
    </row>
    <row r="11514" spans="1:16" x14ac:dyDescent="0.25">
      <c r="A11514" t="s">
        <v>17212</v>
      </c>
      <c r="B11514">
        <v>342</v>
      </c>
      <c r="C11514" s="3" t="str">
        <f>HYPERLINK("http://www.uniprot.org/uniprot/I6ZTT9","tr|I6ZTT9|I6ZTT9_PHAVU")</f>
        <v>tr|I6ZTT9|I6ZTT9_PHAVU</v>
      </c>
      <c r="D11514" t="s">
        <v>2610</v>
      </c>
      <c r="E11514">
        <v>74.33</v>
      </c>
      <c r="F11514">
        <v>113</v>
      </c>
      <c r="G11514">
        <v>29</v>
      </c>
      <c r="H11514">
        <v>0</v>
      </c>
      <c r="I11514">
        <v>1</v>
      </c>
      <c r="J11514">
        <v>339</v>
      </c>
      <c r="K11514">
        <v>1</v>
      </c>
      <c r="L11514">
        <v>1000</v>
      </c>
      <c r="M11514">
        <v>1112</v>
      </c>
      <c r="N11514" t="s">
        <v>18</v>
      </c>
      <c r="O11514" s="1">
        <v>5.53244E-41</v>
      </c>
      <c r="P11514">
        <v>435</v>
      </c>
    </row>
    <row r="11515" spans="1:16" x14ac:dyDescent="0.25">
      <c r="A11515" t="s">
        <v>17213</v>
      </c>
      <c r="B11515">
        <v>837</v>
      </c>
      <c r="C11515" s="3" t="str">
        <f>HYPERLINK("http://www.uniprot.org/uniprot/I3SKX6","tr|I3SKX6|I3SKX6_MEDTR")</f>
        <v>tr|I3SKX6|I3SKX6_MEDTR</v>
      </c>
      <c r="D11515" t="s">
        <v>22</v>
      </c>
      <c r="E11515">
        <v>68.34</v>
      </c>
      <c r="F11515">
        <v>278</v>
      </c>
      <c r="G11515">
        <v>88</v>
      </c>
      <c r="H11515">
        <v>2</v>
      </c>
      <c r="I11515">
        <v>1</v>
      </c>
      <c r="J11515">
        <v>828</v>
      </c>
      <c r="K11515">
        <v>1</v>
      </c>
      <c r="L11515">
        <v>1</v>
      </c>
      <c r="M11515">
        <v>270</v>
      </c>
      <c r="N11515" t="s">
        <v>18</v>
      </c>
      <c r="O11515" s="1">
        <v>2.3071300000000002E-106</v>
      </c>
      <c r="P11515">
        <v>1003</v>
      </c>
    </row>
    <row r="11516" spans="1:16" x14ac:dyDescent="0.25">
      <c r="A11516" t="s">
        <v>17214</v>
      </c>
      <c r="B11516">
        <v>2067</v>
      </c>
      <c r="C11516" s="3" t="str">
        <f>HYPERLINK("http://www.uniprot.org/uniprot/Q8GUA9","tr|Q8GUA9|Q8GUA9_MEDTR")</f>
        <v>tr|Q8GUA9|Q8GUA9_MEDTR</v>
      </c>
      <c r="D11516" t="s">
        <v>17215</v>
      </c>
      <c r="E11516">
        <v>84.89</v>
      </c>
      <c r="F11516">
        <v>715</v>
      </c>
      <c r="G11516">
        <v>108</v>
      </c>
      <c r="H11516">
        <v>27</v>
      </c>
      <c r="I11516">
        <v>1</v>
      </c>
      <c r="J11516">
        <v>2064</v>
      </c>
      <c r="K11516">
        <v>1</v>
      </c>
      <c r="L11516">
        <v>1</v>
      </c>
      <c r="M11516">
        <v>715</v>
      </c>
      <c r="N11516" t="s">
        <v>18</v>
      </c>
      <c r="O11516">
        <v>0</v>
      </c>
      <c r="P11516">
        <v>3022</v>
      </c>
    </row>
    <row r="11517" spans="1:16" x14ac:dyDescent="0.25">
      <c r="A11517" t="s">
        <v>17216</v>
      </c>
      <c r="B11517">
        <v>3993</v>
      </c>
      <c r="C11517" s="3" t="str">
        <f>HYPERLINK("http://www.uniprot.org/uniprot/K7LQ96","tr|K7LQ96|K7LQ96_SOYBN")</f>
        <v>tr|K7LQ96|K7LQ96_SOYBN</v>
      </c>
      <c r="D11517" t="s">
        <v>28</v>
      </c>
      <c r="E11517">
        <v>91.13</v>
      </c>
      <c r="F11517">
        <v>891</v>
      </c>
      <c r="G11517">
        <v>79</v>
      </c>
      <c r="H11517">
        <v>1</v>
      </c>
      <c r="I11517">
        <v>1318</v>
      </c>
      <c r="J11517">
        <v>3987</v>
      </c>
      <c r="K11517">
        <v>1</v>
      </c>
      <c r="L11517">
        <v>68</v>
      </c>
      <c r="M11517">
        <v>957</v>
      </c>
      <c r="N11517" t="s">
        <v>18</v>
      </c>
      <c r="O11517">
        <v>0</v>
      </c>
      <c r="P11517">
        <v>4309</v>
      </c>
    </row>
    <row r="11518" spans="1:16" x14ac:dyDescent="0.25">
      <c r="A11518" t="s">
        <v>17217</v>
      </c>
      <c r="B11518">
        <v>759</v>
      </c>
      <c r="C11518" s="3" t="str">
        <f>HYPERLINK("http://www.uniprot.org/uniprot/G7JLH0","tr|G7JLH0|G7JLH0_MEDTR")</f>
        <v>tr|G7JLH0|G7JLH0_MEDTR</v>
      </c>
      <c r="D11518" t="s">
        <v>17218</v>
      </c>
      <c r="E11518">
        <v>87.91</v>
      </c>
      <c r="F11518">
        <v>240</v>
      </c>
      <c r="G11518">
        <v>29</v>
      </c>
      <c r="H11518">
        <v>0</v>
      </c>
      <c r="I11518">
        <v>1</v>
      </c>
      <c r="J11518">
        <v>720</v>
      </c>
      <c r="K11518">
        <v>1</v>
      </c>
      <c r="L11518">
        <v>1</v>
      </c>
      <c r="M11518">
        <v>240</v>
      </c>
      <c r="N11518" t="s">
        <v>18</v>
      </c>
      <c r="O11518" s="1">
        <v>1.10509E-122</v>
      </c>
      <c r="P11518">
        <v>1143</v>
      </c>
    </row>
    <row r="11519" spans="1:16" x14ac:dyDescent="0.25">
      <c r="A11519" t="s">
        <v>17219</v>
      </c>
      <c r="B11519">
        <v>624</v>
      </c>
      <c r="C11519" s="3" t="str">
        <f>HYPERLINK("http://www.uniprot.org/uniprot/B7FJZ1","tr|B7FJZ1|B7FJZ1_MEDTR")</f>
        <v>tr|B7FJZ1|B7FJZ1_MEDTR</v>
      </c>
      <c r="D11519" t="s">
        <v>22</v>
      </c>
      <c r="E11519">
        <v>87.43</v>
      </c>
      <c r="F11519">
        <v>207</v>
      </c>
      <c r="G11519">
        <v>26</v>
      </c>
      <c r="H11519">
        <v>0</v>
      </c>
      <c r="I11519">
        <v>1</v>
      </c>
      <c r="J11519">
        <v>621</v>
      </c>
      <c r="K11519">
        <v>1</v>
      </c>
      <c r="L11519">
        <v>1</v>
      </c>
      <c r="M11519">
        <v>207</v>
      </c>
      <c r="N11519" t="s">
        <v>18</v>
      </c>
      <c r="O11519" s="1">
        <v>2.25789E-105</v>
      </c>
      <c r="P11519">
        <v>992</v>
      </c>
    </row>
    <row r="11520" spans="1:16" x14ac:dyDescent="0.25">
      <c r="A11520" t="s">
        <v>17220</v>
      </c>
      <c r="B11520">
        <v>1575</v>
      </c>
      <c r="C11520" s="3" t="str">
        <f>HYPERLINK("http://www.uniprot.org/uniprot/G7JVR1","tr|G7JVR1|G7JVR1_MEDTR")</f>
        <v>tr|G7JVR1|G7JVR1_MEDTR</v>
      </c>
      <c r="D11520" t="s">
        <v>17221</v>
      </c>
      <c r="E11520">
        <v>59.12</v>
      </c>
      <c r="F11520">
        <v>526</v>
      </c>
      <c r="G11520">
        <v>215</v>
      </c>
      <c r="H11520">
        <v>2</v>
      </c>
      <c r="I11520">
        <v>1</v>
      </c>
      <c r="J11520">
        <v>1572</v>
      </c>
      <c r="K11520">
        <v>1</v>
      </c>
      <c r="L11520">
        <v>1</v>
      </c>
      <c r="M11520">
        <v>514</v>
      </c>
      <c r="N11520" t="s">
        <v>18</v>
      </c>
      <c r="O11520" s="1">
        <v>1.8723599999999999E-155</v>
      </c>
      <c r="P11520">
        <v>1430</v>
      </c>
    </row>
    <row r="11521" spans="1:16" x14ac:dyDescent="0.25">
      <c r="A11521" t="s">
        <v>17222</v>
      </c>
      <c r="B11521">
        <v>354</v>
      </c>
      <c r="C11521" s="3" t="str">
        <f>HYPERLINK("http://www.uniprot.org/uniprot/G7LDL9","tr|G7LDL9|G7LDL9_MEDTR")</f>
        <v>tr|G7LDL9|G7LDL9_MEDTR</v>
      </c>
      <c r="D11521" t="s">
        <v>17223</v>
      </c>
      <c r="E11521">
        <v>81.19</v>
      </c>
      <c r="F11521">
        <v>117</v>
      </c>
      <c r="G11521">
        <v>22</v>
      </c>
      <c r="H11521">
        <v>0</v>
      </c>
      <c r="I11521">
        <v>1</v>
      </c>
      <c r="J11521">
        <v>351</v>
      </c>
      <c r="K11521">
        <v>1</v>
      </c>
      <c r="L11521">
        <v>142</v>
      </c>
      <c r="M11521">
        <v>258</v>
      </c>
      <c r="N11521" t="s">
        <v>18</v>
      </c>
      <c r="O11521" s="1">
        <v>8.3905000000000001E-45</v>
      </c>
      <c r="P11521">
        <v>468</v>
      </c>
    </row>
    <row r="11522" spans="1:16" x14ac:dyDescent="0.25">
      <c r="A11522" t="s">
        <v>17224</v>
      </c>
      <c r="B11522">
        <v>1545</v>
      </c>
      <c r="C11522" s="3" t="str">
        <f>HYPERLINK("http://www.uniprot.org/uniprot/I1KKG4","tr|I1KKG4|I1KKG4_SOYBN")</f>
        <v>tr|I1KKG4|I1KKG4_SOYBN</v>
      </c>
      <c r="D11522" t="s">
        <v>117</v>
      </c>
      <c r="E11522">
        <v>69.819999999999993</v>
      </c>
      <c r="F11522">
        <v>517</v>
      </c>
      <c r="G11522">
        <v>156</v>
      </c>
      <c r="H11522">
        <v>4</v>
      </c>
      <c r="I11522">
        <v>1</v>
      </c>
      <c r="J11522">
        <v>1539</v>
      </c>
      <c r="K11522">
        <v>1</v>
      </c>
      <c r="L11522">
        <v>1</v>
      </c>
      <c r="M11522">
        <v>516</v>
      </c>
      <c r="N11522" t="s">
        <v>18</v>
      </c>
      <c r="O11522">
        <v>0</v>
      </c>
      <c r="P11522">
        <v>1942</v>
      </c>
    </row>
    <row r="11523" spans="1:16" x14ac:dyDescent="0.25">
      <c r="A11523" t="s">
        <v>17225</v>
      </c>
      <c r="B11523">
        <v>744</v>
      </c>
      <c r="C11523" s="3" t="str">
        <f>HYPERLINK("http://www.uniprot.org/uniprot/G7JJK4","tr|G7JJK4|G7JJK4_MEDTR")</f>
        <v>tr|G7JJK4|G7JJK4_MEDTR</v>
      </c>
      <c r="D11523" t="s">
        <v>17226</v>
      </c>
      <c r="E11523">
        <v>81.510000000000005</v>
      </c>
      <c r="F11523">
        <v>119</v>
      </c>
      <c r="G11523">
        <v>22</v>
      </c>
      <c r="H11523">
        <v>0</v>
      </c>
      <c r="I11523">
        <v>373</v>
      </c>
      <c r="J11523">
        <v>729</v>
      </c>
      <c r="K11523">
        <v>1</v>
      </c>
      <c r="L11523">
        <v>81</v>
      </c>
      <c r="M11523">
        <v>198</v>
      </c>
      <c r="N11523" t="s">
        <v>18</v>
      </c>
      <c r="O11523" s="1">
        <v>7.7224100000000002E-49</v>
      </c>
      <c r="P11523">
        <v>506</v>
      </c>
    </row>
    <row r="11524" spans="1:16" x14ac:dyDescent="0.25">
      <c r="A11524" t="s">
        <v>17227</v>
      </c>
      <c r="B11524">
        <v>1317</v>
      </c>
      <c r="C11524" s="3" t="str">
        <f>HYPERLINK("http://www.uniprot.org/uniprot/I1MUT9","tr|I1MUT9|I1MUT9_SOYBN")</f>
        <v>tr|I1MUT9|I1MUT9_SOYBN</v>
      </c>
      <c r="D11524" t="s">
        <v>28</v>
      </c>
      <c r="E11524">
        <v>74.650000000000006</v>
      </c>
      <c r="F11524">
        <v>434</v>
      </c>
      <c r="G11524">
        <v>110</v>
      </c>
      <c r="H11524">
        <v>2</v>
      </c>
      <c r="I11524">
        <v>4</v>
      </c>
      <c r="J11524">
        <v>1299</v>
      </c>
      <c r="K11524">
        <v>1</v>
      </c>
      <c r="L11524">
        <v>1</v>
      </c>
      <c r="M11524">
        <v>430</v>
      </c>
      <c r="N11524" t="s">
        <v>18</v>
      </c>
      <c r="O11524" s="1">
        <v>2.0886899999999999E-178</v>
      </c>
      <c r="P11524">
        <v>1627</v>
      </c>
    </row>
    <row r="11525" spans="1:16" x14ac:dyDescent="0.25">
      <c r="A11525" t="s">
        <v>17228</v>
      </c>
      <c r="B11525">
        <v>315</v>
      </c>
      <c r="C11525" s="3" t="str">
        <f>HYPERLINK("http://www.uniprot.org/uniprot/G7IYB5","tr|G7IYB5|G7IYB5_MEDTR")</f>
        <v>tr|G7IYB5|G7IYB5_MEDTR</v>
      </c>
      <c r="D11525" t="s">
        <v>17229</v>
      </c>
      <c r="E11525">
        <v>81.569999999999993</v>
      </c>
      <c r="F11525">
        <v>114</v>
      </c>
      <c r="G11525">
        <v>21</v>
      </c>
      <c r="H11525">
        <v>10</v>
      </c>
      <c r="I11525">
        <v>1</v>
      </c>
      <c r="J11525">
        <v>312</v>
      </c>
      <c r="K11525">
        <v>1</v>
      </c>
      <c r="L11525">
        <v>1</v>
      </c>
      <c r="M11525">
        <v>114</v>
      </c>
      <c r="N11525" t="s">
        <v>18</v>
      </c>
      <c r="O11525" s="1">
        <v>8.8332400000000007E-47</v>
      </c>
      <c r="P11525">
        <v>485</v>
      </c>
    </row>
    <row r="11526" spans="1:16" x14ac:dyDescent="0.25">
      <c r="A11526" t="s">
        <v>17230</v>
      </c>
      <c r="B11526">
        <v>396</v>
      </c>
      <c r="C11526" s="3" t="str">
        <f>HYPERLINK("http://www.uniprot.org/uniprot/M4CMJ8","tr|M4CMJ8|M4CMJ8_BRARP")</f>
        <v>tr|M4CMJ8|M4CMJ8_BRARP</v>
      </c>
      <c r="D11526" t="s">
        <v>17231</v>
      </c>
      <c r="E11526">
        <v>53</v>
      </c>
      <c r="F11526">
        <v>100</v>
      </c>
      <c r="G11526">
        <v>47</v>
      </c>
      <c r="H11526">
        <v>4</v>
      </c>
      <c r="I11526">
        <v>103</v>
      </c>
      <c r="J11526">
        <v>390</v>
      </c>
      <c r="K11526">
        <v>1</v>
      </c>
      <c r="L11526">
        <v>30</v>
      </c>
      <c r="M11526">
        <v>126</v>
      </c>
      <c r="N11526" t="s">
        <v>18</v>
      </c>
      <c r="O11526" s="1">
        <v>2.3114800000000001E-18</v>
      </c>
      <c r="P11526">
        <v>240</v>
      </c>
    </row>
    <row r="11527" spans="1:16" x14ac:dyDescent="0.25">
      <c r="A11527" t="s">
        <v>17232</v>
      </c>
      <c r="B11527">
        <v>591</v>
      </c>
      <c r="C11527" s="3" t="str">
        <f>HYPERLINK("http://www.uniprot.org/uniprot/I1LU43","tr|I1LU43|I1LU43_SOYBN")</f>
        <v>tr|I1LU43|I1LU43_SOYBN</v>
      </c>
      <c r="D11527" t="s">
        <v>28</v>
      </c>
      <c r="E11527">
        <v>56.09</v>
      </c>
      <c r="F11527">
        <v>205</v>
      </c>
      <c r="G11527">
        <v>90</v>
      </c>
      <c r="H11527">
        <v>14</v>
      </c>
      <c r="I11527">
        <v>1</v>
      </c>
      <c r="J11527">
        <v>573</v>
      </c>
      <c r="K11527">
        <v>1</v>
      </c>
      <c r="L11527">
        <v>1</v>
      </c>
      <c r="M11527">
        <v>205</v>
      </c>
      <c r="N11527" t="s">
        <v>18</v>
      </c>
      <c r="O11527" s="1">
        <v>8.5591299999999998E-53</v>
      </c>
      <c r="P11527">
        <v>538</v>
      </c>
    </row>
    <row r="11528" spans="1:16" x14ac:dyDescent="0.25">
      <c r="A11528" t="s">
        <v>17233</v>
      </c>
      <c r="B11528">
        <v>321</v>
      </c>
      <c r="C11528" s="3" t="str">
        <f>HYPERLINK("http://www.uniprot.org/uniprot/G7IGE3","tr|G7IGE3|G7IGE3_MEDTR")</f>
        <v>tr|G7IGE3|G7IGE3_MEDTR</v>
      </c>
      <c r="D11528" t="s">
        <v>17234</v>
      </c>
      <c r="E11528">
        <v>44.66</v>
      </c>
      <c r="F11528">
        <v>103</v>
      </c>
      <c r="G11528">
        <v>57</v>
      </c>
      <c r="H11528">
        <v>2</v>
      </c>
      <c r="I11528">
        <v>16</v>
      </c>
      <c r="J11528">
        <v>318</v>
      </c>
      <c r="K11528">
        <v>1</v>
      </c>
      <c r="L11528">
        <v>13</v>
      </c>
      <c r="M11528">
        <v>115</v>
      </c>
      <c r="N11528" t="s">
        <v>18</v>
      </c>
      <c r="O11528" s="1">
        <v>6.1238899999999996E-16</v>
      </c>
      <c r="P11528">
        <v>219</v>
      </c>
    </row>
    <row r="11529" spans="1:16" x14ac:dyDescent="0.25">
      <c r="A11529" t="s">
        <v>17235</v>
      </c>
      <c r="B11529">
        <v>1482</v>
      </c>
      <c r="C11529" s="3" t="str">
        <f>HYPERLINK("http://www.uniprot.org/uniprot/K7LXG7","tr|K7LXG7|K7LXG7_SOYBN")</f>
        <v>tr|K7LXG7|K7LXG7_SOYBN</v>
      </c>
      <c r="D11529" t="s">
        <v>28</v>
      </c>
      <c r="E11529">
        <v>69.430000000000007</v>
      </c>
      <c r="F11529">
        <v>494</v>
      </c>
      <c r="G11529">
        <v>151</v>
      </c>
      <c r="H11529">
        <v>20</v>
      </c>
      <c r="I11529">
        <v>46</v>
      </c>
      <c r="J11529">
        <v>1467</v>
      </c>
      <c r="K11529">
        <v>1</v>
      </c>
      <c r="L11529">
        <v>12</v>
      </c>
      <c r="M11529">
        <v>500</v>
      </c>
      <c r="N11529" t="s">
        <v>18</v>
      </c>
      <c r="O11529">
        <v>0</v>
      </c>
      <c r="P11529">
        <v>1714</v>
      </c>
    </row>
    <row r="11530" spans="1:16" x14ac:dyDescent="0.25">
      <c r="A11530" t="s">
        <v>17236</v>
      </c>
      <c r="B11530">
        <v>546</v>
      </c>
      <c r="C11530" s="3" t="str">
        <f>HYPERLINK("http://www.uniprot.org/uniprot/Q9ZP07","tr|Q9ZP07|Q9ZP07_CICAR")</f>
        <v>tr|Q9ZP07|Q9ZP07_CICAR</v>
      </c>
      <c r="D11530" t="s">
        <v>17198</v>
      </c>
      <c r="E11530">
        <v>98.34</v>
      </c>
      <c r="F11530">
        <v>181</v>
      </c>
      <c r="G11530">
        <v>3</v>
      </c>
      <c r="H11530">
        <v>0</v>
      </c>
      <c r="I11530">
        <v>1</v>
      </c>
      <c r="J11530">
        <v>543</v>
      </c>
      <c r="K11530">
        <v>1</v>
      </c>
      <c r="L11530">
        <v>1</v>
      </c>
      <c r="M11530">
        <v>181</v>
      </c>
      <c r="N11530" t="s">
        <v>18</v>
      </c>
      <c r="O11530" s="1">
        <v>9.6083499999999996E-100</v>
      </c>
      <c r="P11530">
        <v>942</v>
      </c>
    </row>
    <row r="11531" spans="1:16" x14ac:dyDescent="0.25">
      <c r="A11531" t="s">
        <v>17237</v>
      </c>
      <c r="B11531">
        <v>3858</v>
      </c>
      <c r="C11531" s="3" t="str">
        <f>HYPERLINK("http://www.uniprot.org/uniprot/I1JQ96","tr|I1JQ96|I1JQ96_SOYBN")</f>
        <v>tr|I1JQ96|I1JQ96_SOYBN</v>
      </c>
      <c r="D11531" t="s">
        <v>71</v>
      </c>
      <c r="E11531">
        <v>83.35</v>
      </c>
      <c r="F11531">
        <v>1292</v>
      </c>
      <c r="G11531">
        <v>215</v>
      </c>
      <c r="H11531">
        <v>7</v>
      </c>
      <c r="I11531">
        <v>1</v>
      </c>
      <c r="J11531">
        <v>3855</v>
      </c>
      <c r="K11531">
        <v>1</v>
      </c>
      <c r="L11531">
        <v>4</v>
      </c>
      <c r="M11531">
        <v>1291</v>
      </c>
      <c r="N11531" t="s">
        <v>18</v>
      </c>
      <c r="O11531">
        <v>0</v>
      </c>
      <c r="P11531">
        <v>5577</v>
      </c>
    </row>
    <row r="11532" spans="1:16" x14ac:dyDescent="0.25">
      <c r="A11532" t="s">
        <v>17238</v>
      </c>
      <c r="B11532">
        <v>1227</v>
      </c>
      <c r="C11532" s="3" t="str">
        <f>HYPERLINK("http://www.uniprot.org/uniprot/B9HAB9","tr|B9HAB9|B9HAB9_POPTR")</f>
        <v>tr|B9HAB9|B9HAB9_POPTR</v>
      </c>
      <c r="D11532" t="s">
        <v>17239</v>
      </c>
      <c r="E11532">
        <v>45.81</v>
      </c>
      <c r="F11532">
        <v>382</v>
      </c>
      <c r="G11532">
        <v>207</v>
      </c>
      <c r="H11532">
        <v>0</v>
      </c>
      <c r="I11532">
        <v>76</v>
      </c>
      <c r="J11532">
        <v>1221</v>
      </c>
      <c r="K11532">
        <v>1</v>
      </c>
      <c r="L11532">
        <v>17</v>
      </c>
      <c r="M11532">
        <v>373</v>
      </c>
      <c r="N11532" t="s">
        <v>18</v>
      </c>
      <c r="O11532" s="1">
        <v>2.0772900000000001E-84</v>
      </c>
      <c r="P11532">
        <v>816</v>
      </c>
    </row>
    <row r="11533" spans="1:16" x14ac:dyDescent="0.25">
      <c r="A11533" t="s">
        <v>17240</v>
      </c>
      <c r="B11533">
        <v>492</v>
      </c>
      <c r="C11533" s="3" t="str">
        <f>HYPERLINK("http://www.uniprot.org/uniprot/Q9FES6","tr|Q9FES6|Q9FES6_VICFA")</f>
        <v>tr|Q9FES6|Q9FES6_VICFA</v>
      </c>
      <c r="D11533" t="s">
        <v>17241</v>
      </c>
      <c r="E11533">
        <v>90.12</v>
      </c>
      <c r="F11533">
        <v>162</v>
      </c>
      <c r="G11533">
        <v>16</v>
      </c>
      <c r="H11533">
        <v>0</v>
      </c>
      <c r="I11533">
        <v>1</v>
      </c>
      <c r="J11533">
        <v>486</v>
      </c>
      <c r="K11533">
        <v>1</v>
      </c>
      <c r="L11533">
        <v>1</v>
      </c>
      <c r="M11533">
        <v>162</v>
      </c>
      <c r="N11533" t="s">
        <v>18</v>
      </c>
      <c r="O11533" s="1">
        <v>8.9671899999999999E-76</v>
      </c>
      <c r="P11533">
        <v>735</v>
      </c>
    </row>
    <row r="11534" spans="1:16" x14ac:dyDescent="0.25">
      <c r="A11534" t="s">
        <v>17242</v>
      </c>
      <c r="B11534">
        <v>954</v>
      </c>
      <c r="C11534" s="3" t="str">
        <f>HYPERLINK("http://www.uniprot.org/uniprot/I1LBV3","tr|I1LBV3|I1LBV3_SOYBN")</f>
        <v>tr|I1LBV3|I1LBV3_SOYBN</v>
      </c>
      <c r="D11534" t="s">
        <v>28</v>
      </c>
      <c r="E11534">
        <v>75.239999999999995</v>
      </c>
      <c r="F11534">
        <v>311</v>
      </c>
      <c r="G11534">
        <v>77</v>
      </c>
      <c r="H11534">
        <v>0</v>
      </c>
      <c r="I11534">
        <v>1</v>
      </c>
      <c r="J11534">
        <v>933</v>
      </c>
      <c r="K11534">
        <v>1</v>
      </c>
      <c r="L11534">
        <v>1</v>
      </c>
      <c r="M11534">
        <v>311</v>
      </c>
      <c r="N11534" t="s">
        <v>18</v>
      </c>
      <c r="O11534" s="1">
        <v>4.0297300000000002E-124</v>
      </c>
      <c r="P11534">
        <v>1157</v>
      </c>
    </row>
    <row r="11535" spans="1:16" x14ac:dyDescent="0.25">
      <c r="A11535" t="s">
        <v>17243</v>
      </c>
      <c r="B11535">
        <v>1437</v>
      </c>
      <c r="C11535" s="3" t="str">
        <f>HYPERLINK("http://www.uniprot.org/uniprot/G7I2T4","tr|G7I2T4|G7I2T4_MEDTR")</f>
        <v>tr|G7I2T4|G7I2T4_MEDTR</v>
      </c>
      <c r="D11535" t="s">
        <v>17244</v>
      </c>
      <c r="E11535">
        <v>92.53</v>
      </c>
      <c r="F11535">
        <v>469</v>
      </c>
      <c r="G11535">
        <v>35</v>
      </c>
      <c r="H11535">
        <v>2</v>
      </c>
      <c r="I11535">
        <v>1</v>
      </c>
      <c r="J11535">
        <v>1401</v>
      </c>
      <c r="K11535">
        <v>1</v>
      </c>
      <c r="L11535">
        <v>1</v>
      </c>
      <c r="M11535">
        <v>469</v>
      </c>
      <c r="N11535" t="s">
        <v>18</v>
      </c>
      <c r="O11535">
        <v>0</v>
      </c>
      <c r="P11535">
        <v>2320</v>
      </c>
    </row>
    <row r="11536" spans="1:16" x14ac:dyDescent="0.25">
      <c r="A11536" t="s">
        <v>17245</v>
      </c>
      <c r="B11536">
        <v>1209</v>
      </c>
      <c r="C11536" s="3" t="str">
        <f>HYPERLINK("http://www.uniprot.org/uniprot/A5AHQ6","tr|A5AHQ6|A5AHQ6_VITVI")</f>
        <v>tr|A5AHQ6|A5AHQ6_VITVI</v>
      </c>
      <c r="D11536" t="s">
        <v>563</v>
      </c>
      <c r="E11536">
        <v>20.61</v>
      </c>
      <c r="F11536">
        <v>422</v>
      </c>
      <c r="G11536">
        <v>335</v>
      </c>
      <c r="H11536">
        <v>26</v>
      </c>
      <c r="I11536">
        <v>1</v>
      </c>
      <c r="J11536">
        <v>1188</v>
      </c>
      <c r="K11536">
        <v>1</v>
      </c>
      <c r="L11536">
        <v>599</v>
      </c>
      <c r="M11536">
        <v>1008</v>
      </c>
      <c r="N11536" t="s">
        <v>18</v>
      </c>
      <c r="O11536" s="1">
        <v>2.6154499999999999E-15</v>
      </c>
      <c r="P11536">
        <v>220</v>
      </c>
    </row>
    <row r="11537" spans="1:16" x14ac:dyDescent="0.25">
      <c r="A11537" t="s">
        <v>17246</v>
      </c>
      <c r="B11537">
        <v>1308</v>
      </c>
      <c r="C11537" s="3" t="str">
        <f>HYPERLINK("http://www.uniprot.org/uniprot/I1JXU6","tr|I1JXU6|I1JXU6_SOYBN")</f>
        <v>tr|I1JXU6|I1JXU6_SOYBN</v>
      </c>
      <c r="D11537" t="s">
        <v>28</v>
      </c>
      <c r="E11537">
        <v>68.73</v>
      </c>
      <c r="F11537">
        <v>435</v>
      </c>
      <c r="G11537">
        <v>136</v>
      </c>
      <c r="H11537">
        <v>0</v>
      </c>
      <c r="I11537">
        <v>1</v>
      </c>
      <c r="J11537">
        <v>1305</v>
      </c>
      <c r="K11537">
        <v>1</v>
      </c>
      <c r="L11537">
        <v>1</v>
      </c>
      <c r="M11537">
        <v>433</v>
      </c>
      <c r="N11537" t="s">
        <v>18</v>
      </c>
      <c r="O11537" s="1">
        <v>2.0718799999999998E-170</v>
      </c>
      <c r="P11537">
        <v>1558</v>
      </c>
    </row>
    <row r="11538" spans="1:16" x14ac:dyDescent="0.25">
      <c r="A11538" t="s">
        <v>17247</v>
      </c>
      <c r="B11538">
        <v>2139</v>
      </c>
      <c r="C11538" s="3" t="str">
        <f>HYPERLINK("http://www.uniprot.org/uniprot/G7J381","tr|G7J381|G7J381_MEDTR")</f>
        <v>tr|G7J381|G7J381_MEDTR</v>
      </c>
      <c r="D11538" t="s">
        <v>17248</v>
      </c>
      <c r="E11538">
        <v>87.23</v>
      </c>
      <c r="F11538">
        <v>721</v>
      </c>
      <c r="G11538">
        <v>92</v>
      </c>
      <c r="H11538">
        <v>9</v>
      </c>
      <c r="I11538">
        <v>1</v>
      </c>
      <c r="J11538">
        <v>2136</v>
      </c>
      <c r="K11538">
        <v>1</v>
      </c>
      <c r="L11538">
        <v>1</v>
      </c>
      <c r="M11538">
        <v>720</v>
      </c>
      <c r="N11538" t="s">
        <v>18</v>
      </c>
      <c r="O11538">
        <v>0</v>
      </c>
      <c r="P11538">
        <v>3206</v>
      </c>
    </row>
    <row r="11539" spans="1:16" x14ac:dyDescent="0.25">
      <c r="A11539" t="s">
        <v>17249</v>
      </c>
      <c r="B11539">
        <v>1650</v>
      </c>
      <c r="C11539" s="3" t="str">
        <f>HYPERLINK("http://www.uniprot.org/uniprot/G7JMJ4","tr|G7JMJ4|G7JMJ4_MEDTR")</f>
        <v>tr|G7JMJ4|G7JMJ4_MEDTR</v>
      </c>
      <c r="D11539" t="s">
        <v>17250</v>
      </c>
      <c r="E11539">
        <v>81.760000000000005</v>
      </c>
      <c r="F11539">
        <v>488</v>
      </c>
      <c r="G11539">
        <v>89</v>
      </c>
      <c r="H11539">
        <v>0</v>
      </c>
      <c r="I11539">
        <v>1</v>
      </c>
      <c r="J11539">
        <v>1464</v>
      </c>
      <c r="K11539">
        <v>1</v>
      </c>
      <c r="L11539">
        <v>1</v>
      </c>
      <c r="M11539">
        <v>488</v>
      </c>
      <c r="N11539" t="s">
        <v>18</v>
      </c>
      <c r="O11539">
        <v>0</v>
      </c>
      <c r="P11539">
        <v>2095</v>
      </c>
    </row>
    <row r="11540" spans="1:16" x14ac:dyDescent="0.25">
      <c r="A11540" t="s">
        <v>17251</v>
      </c>
      <c r="B11540">
        <v>1299</v>
      </c>
      <c r="C11540" s="3" t="str">
        <f>HYPERLINK("http://www.uniprot.org/uniprot/G7J9Z3","tr|G7J9Z3|G7J9Z3_MEDTR")</f>
        <v>tr|G7J9Z3|G7J9Z3_MEDTR</v>
      </c>
      <c r="D11540" t="s">
        <v>17252</v>
      </c>
      <c r="E11540">
        <v>75.63</v>
      </c>
      <c r="F11540">
        <v>431</v>
      </c>
      <c r="G11540">
        <v>105</v>
      </c>
      <c r="H11540">
        <v>29</v>
      </c>
      <c r="I11540">
        <v>91</v>
      </c>
      <c r="J11540">
        <v>1296</v>
      </c>
      <c r="K11540">
        <v>1</v>
      </c>
      <c r="L11540">
        <v>120</v>
      </c>
      <c r="M11540">
        <v>550</v>
      </c>
      <c r="N11540" t="s">
        <v>18</v>
      </c>
      <c r="O11540">
        <v>0</v>
      </c>
      <c r="P11540">
        <v>1655</v>
      </c>
    </row>
    <row r="11541" spans="1:16" x14ac:dyDescent="0.25">
      <c r="A11541" t="s">
        <v>17253</v>
      </c>
      <c r="B11541">
        <v>2901</v>
      </c>
      <c r="C11541" s="3" t="str">
        <f>HYPERLINK("http://www.uniprot.org/uniprot/I1LRB1","tr|I1LRB1|I1LRB1_SOYBN")</f>
        <v>tr|I1LRB1|I1LRB1_SOYBN</v>
      </c>
      <c r="D11541" t="s">
        <v>71</v>
      </c>
      <c r="E11541">
        <v>67.22</v>
      </c>
      <c r="F11541">
        <v>888</v>
      </c>
      <c r="G11541">
        <v>291</v>
      </c>
      <c r="H11541">
        <v>9</v>
      </c>
      <c r="I11541">
        <v>262</v>
      </c>
      <c r="J11541">
        <v>2898</v>
      </c>
      <c r="K11541">
        <v>1</v>
      </c>
      <c r="L11541">
        <v>79</v>
      </c>
      <c r="M11541">
        <v>961</v>
      </c>
      <c r="N11541" t="s">
        <v>18</v>
      </c>
      <c r="O11541">
        <v>0</v>
      </c>
      <c r="P11541">
        <v>3070</v>
      </c>
    </row>
    <row r="11542" spans="1:16" x14ac:dyDescent="0.25">
      <c r="A11542" t="s">
        <v>17254</v>
      </c>
      <c r="B11542">
        <v>759</v>
      </c>
      <c r="C11542" s="3" t="str">
        <f>HYPERLINK("http://www.uniprot.org/uniprot/G7JLH1","tr|G7JLH1|G7JLH1_MEDTR")</f>
        <v>tr|G7JLH1|G7JLH1_MEDTR</v>
      </c>
      <c r="D11542" t="s">
        <v>17255</v>
      </c>
      <c r="E11542">
        <v>67.180000000000007</v>
      </c>
      <c r="F11542">
        <v>259</v>
      </c>
      <c r="G11542">
        <v>85</v>
      </c>
      <c r="H11542">
        <v>7</v>
      </c>
      <c r="I11542">
        <v>1</v>
      </c>
      <c r="J11542">
        <v>756</v>
      </c>
      <c r="K11542">
        <v>1</v>
      </c>
      <c r="L11542">
        <v>1</v>
      </c>
      <c r="M11542">
        <v>256</v>
      </c>
      <c r="N11542" t="s">
        <v>18</v>
      </c>
      <c r="O11542" s="1">
        <v>7.4816400000000004E-87</v>
      </c>
      <c r="P11542">
        <v>834</v>
      </c>
    </row>
    <row r="11543" spans="1:16" x14ac:dyDescent="0.25">
      <c r="A11543" t="s">
        <v>17256</v>
      </c>
      <c r="B11543">
        <v>447</v>
      </c>
      <c r="C11543" s="3" t="str">
        <f>HYPERLINK("http://www.uniprot.org/uniprot/G7LAA6","tr|G7LAA6|G7LAA6_MEDTR")</f>
        <v>tr|G7LAA6|G7LAA6_MEDTR</v>
      </c>
      <c r="D11543" t="s">
        <v>17257</v>
      </c>
      <c r="E11543">
        <v>63.69</v>
      </c>
      <c r="F11543">
        <v>146</v>
      </c>
      <c r="G11543">
        <v>53</v>
      </c>
      <c r="H11543">
        <v>0</v>
      </c>
      <c r="I11543">
        <v>1</v>
      </c>
      <c r="J11543">
        <v>438</v>
      </c>
      <c r="K11543">
        <v>1</v>
      </c>
      <c r="L11543">
        <v>1</v>
      </c>
      <c r="M11543">
        <v>141</v>
      </c>
      <c r="N11543" t="s">
        <v>18</v>
      </c>
      <c r="O11543" s="1">
        <v>1.12398E-33</v>
      </c>
      <c r="P11543">
        <v>372</v>
      </c>
    </row>
    <row r="11544" spans="1:16" x14ac:dyDescent="0.25">
      <c r="A11544" t="s">
        <v>17258</v>
      </c>
      <c r="B11544">
        <v>2418</v>
      </c>
      <c r="C11544" s="3" t="str">
        <f>HYPERLINK("http://www.uniprot.org/uniprot/I1MN56","tr|I1MN56|I1MN56_SOYBN")</f>
        <v>tr|I1MN56|I1MN56_SOYBN</v>
      </c>
      <c r="D11544" t="s">
        <v>71</v>
      </c>
      <c r="E11544">
        <v>74.31</v>
      </c>
      <c r="F11544">
        <v>806</v>
      </c>
      <c r="G11544">
        <v>207</v>
      </c>
      <c r="H11544">
        <v>1</v>
      </c>
      <c r="I11544">
        <v>1</v>
      </c>
      <c r="J11544">
        <v>2415</v>
      </c>
      <c r="K11544">
        <v>1</v>
      </c>
      <c r="L11544">
        <v>1</v>
      </c>
      <c r="M11544">
        <v>798</v>
      </c>
      <c r="N11544" t="s">
        <v>18</v>
      </c>
      <c r="O11544">
        <v>0</v>
      </c>
      <c r="P11544">
        <v>3011</v>
      </c>
    </row>
    <row r="11545" spans="1:16" x14ac:dyDescent="0.25">
      <c r="A11545" t="s">
        <v>17259</v>
      </c>
      <c r="B11545">
        <v>1989</v>
      </c>
      <c r="C11545" s="3" t="str">
        <f>HYPERLINK("http://www.uniprot.org/uniprot/I1KTL3","tr|I1KTL3|I1KTL3_SOYBN")</f>
        <v>tr|I1KTL3|I1KTL3_SOYBN</v>
      </c>
      <c r="D11545" t="s">
        <v>71</v>
      </c>
      <c r="E11545">
        <v>54</v>
      </c>
      <c r="F11545">
        <v>687</v>
      </c>
      <c r="G11545">
        <v>316</v>
      </c>
      <c r="H11545">
        <v>25</v>
      </c>
      <c r="I11545">
        <v>1</v>
      </c>
      <c r="J11545">
        <v>1986</v>
      </c>
      <c r="K11545">
        <v>1</v>
      </c>
      <c r="L11545">
        <v>1</v>
      </c>
      <c r="M11545">
        <v>681</v>
      </c>
      <c r="N11545" t="s">
        <v>18</v>
      </c>
      <c r="O11545">
        <v>0</v>
      </c>
      <c r="P11545">
        <v>1693</v>
      </c>
    </row>
    <row r="11546" spans="1:16" x14ac:dyDescent="0.25">
      <c r="A11546" t="s">
        <v>17260</v>
      </c>
      <c r="B11546">
        <v>249</v>
      </c>
      <c r="C11546" s="3" t="str">
        <f>HYPERLINK("http://www.uniprot.org/uniprot/K7K5M4","tr|K7K5M4|K7K5M4_SOYBN")</f>
        <v>tr|K7K5M4|K7K5M4_SOYBN</v>
      </c>
      <c r="D11546" t="s">
        <v>28</v>
      </c>
      <c r="E11546">
        <v>85.36</v>
      </c>
      <c r="F11546">
        <v>82</v>
      </c>
      <c r="G11546">
        <v>12</v>
      </c>
      <c r="H11546">
        <v>1</v>
      </c>
      <c r="I11546">
        <v>1</v>
      </c>
      <c r="J11546">
        <v>243</v>
      </c>
      <c r="K11546">
        <v>1</v>
      </c>
      <c r="L11546">
        <v>1</v>
      </c>
      <c r="M11546">
        <v>79</v>
      </c>
      <c r="N11546" t="s">
        <v>18</v>
      </c>
      <c r="O11546" s="1">
        <v>2.3678799999999999E-31</v>
      </c>
      <c r="P11546">
        <v>352</v>
      </c>
    </row>
    <row r="11547" spans="1:16" x14ac:dyDescent="0.25">
      <c r="A11547" t="s">
        <v>17261</v>
      </c>
      <c r="B11547">
        <v>3471</v>
      </c>
      <c r="C11547" s="3" t="str">
        <f>HYPERLINK("http://www.uniprot.org/uniprot/K7MXC2","tr|K7MXC2|K7MXC2_SOYBN")</f>
        <v>tr|K7MXC2|K7MXC2_SOYBN</v>
      </c>
      <c r="D11547" t="s">
        <v>28</v>
      </c>
      <c r="E11547">
        <v>87.25</v>
      </c>
      <c r="F11547">
        <v>1161</v>
      </c>
      <c r="G11547">
        <v>148</v>
      </c>
      <c r="H11547">
        <v>5</v>
      </c>
      <c r="I11547">
        <v>1</v>
      </c>
      <c r="J11547">
        <v>3468</v>
      </c>
      <c r="K11547">
        <v>1</v>
      </c>
      <c r="L11547">
        <v>1</v>
      </c>
      <c r="M11547">
        <v>1161</v>
      </c>
      <c r="N11547" t="s">
        <v>18</v>
      </c>
      <c r="O11547">
        <v>0</v>
      </c>
      <c r="P11547">
        <v>5103</v>
      </c>
    </row>
    <row r="11548" spans="1:16" x14ac:dyDescent="0.25">
      <c r="A11548" t="s">
        <v>17262</v>
      </c>
      <c r="B11548">
        <v>2829</v>
      </c>
      <c r="C11548" s="3" t="str">
        <f>HYPERLINK("http://www.uniprot.org/uniprot/G7JJK2","tr|G7JJK2|G7JJK2_MEDTR")</f>
        <v>tr|G7JJK2|G7JJK2_MEDTR</v>
      </c>
      <c r="D11548" t="s">
        <v>17263</v>
      </c>
      <c r="E11548">
        <v>68.2</v>
      </c>
      <c r="F11548">
        <v>912</v>
      </c>
      <c r="G11548">
        <v>290</v>
      </c>
      <c r="H11548">
        <v>2</v>
      </c>
      <c r="I11548">
        <v>1</v>
      </c>
      <c r="J11548">
        <v>2730</v>
      </c>
      <c r="K11548">
        <v>1</v>
      </c>
      <c r="L11548">
        <v>26</v>
      </c>
      <c r="M11548">
        <v>919</v>
      </c>
      <c r="N11548" t="s">
        <v>18</v>
      </c>
      <c r="O11548">
        <v>0</v>
      </c>
      <c r="P11548">
        <v>3128</v>
      </c>
    </row>
    <row r="11549" spans="1:16" x14ac:dyDescent="0.25">
      <c r="A11549" t="s">
        <v>17264</v>
      </c>
      <c r="B11549">
        <v>1128</v>
      </c>
      <c r="C11549" s="3" t="str">
        <f>HYPERLINK("http://www.uniprot.org/uniprot/I1MUT7","tr|I1MUT7|I1MUT7_SOYBN")</f>
        <v>tr|I1MUT7|I1MUT7_SOYBN</v>
      </c>
      <c r="D11549" t="s">
        <v>99</v>
      </c>
      <c r="E11549">
        <v>77.709999999999994</v>
      </c>
      <c r="F11549">
        <v>377</v>
      </c>
      <c r="G11549">
        <v>84</v>
      </c>
      <c r="H11549">
        <v>2</v>
      </c>
      <c r="I11549">
        <v>1</v>
      </c>
      <c r="J11549">
        <v>1125</v>
      </c>
      <c r="K11549">
        <v>1</v>
      </c>
      <c r="L11549">
        <v>141</v>
      </c>
      <c r="M11549">
        <v>517</v>
      </c>
      <c r="N11549" t="s">
        <v>18</v>
      </c>
      <c r="O11549" s="1">
        <v>1.9804899999999999E-163</v>
      </c>
      <c r="P11549">
        <v>1497</v>
      </c>
    </row>
    <row r="11550" spans="1:16" x14ac:dyDescent="0.25">
      <c r="A11550" t="s">
        <v>17265</v>
      </c>
      <c r="B11550">
        <v>1062</v>
      </c>
      <c r="C11550" s="3" t="str">
        <f>HYPERLINK("http://www.uniprot.org/uniprot/G7IYB6","tr|G7IYB6|G7IYB6_MEDTR")</f>
        <v>tr|G7IYB6|G7IYB6_MEDTR</v>
      </c>
      <c r="D11550" t="s">
        <v>17266</v>
      </c>
      <c r="E11550">
        <v>89.01</v>
      </c>
      <c r="F11550">
        <v>355</v>
      </c>
      <c r="G11550">
        <v>39</v>
      </c>
      <c r="H11550">
        <v>2</v>
      </c>
      <c r="I11550">
        <v>1</v>
      </c>
      <c r="J11550">
        <v>1059</v>
      </c>
      <c r="K11550">
        <v>1</v>
      </c>
      <c r="L11550">
        <v>1</v>
      </c>
      <c r="M11550">
        <v>355</v>
      </c>
      <c r="N11550" t="s">
        <v>18</v>
      </c>
      <c r="O11550" s="1">
        <v>4.5905500000000002E-175</v>
      </c>
      <c r="P11550">
        <v>1597</v>
      </c>
    </row>
    <row r="11551" spans="1:16" x14ac:dyDescent="0.25">
      <c r="A11551" t="s">
        <v>17267</v>
      </c>
      <c r="B11551">
        <v>1542</v>
      </c>
      <c r="C11551" s="3" t="str">
        <f>HYPERLINK("http://www.uniprot.org/uniprot/G7ILV8","tr|G7ILV8|G7ILV8_MEDTR")</f>
        <v>tr|G7ILV8|G7ILV8_MEDTR</v>
      </c>
      <c r="D11551" t="s">
        <v>17268</v>
      </c>
      <c r="E11551">
        <v>72.36</v>
      </c>
      <c r="F11551">
        <v>521</v>
      </c>
      <c r="G11551">
        <v>144</v>
      </c>
      <c r="H11551">
        <v>8</v>
      </c>
      <c r="I11551">
        <v>1</v>
      </c>
      <c r="J11551">
        <v>1539</v>
      </c>
      <c r="K11551">
        <v>1</v>
      </c>
      <c r="L11551">
        <v>1</v>
      </c>
      <c r="M11551">
        <v>520</v>
      </c>
      <c r="N11551" t="s">
        <v>18</v>
      </c>
      <c r="O11551">
        <v>0</v>
      </c>
      <c r="P11551">
        <v>1872</v>
      </c>
    </row>
    <row r="11552" spans="1:16" x14ac:dyDescent="0.25">
      <c r="A11552" t="s">
        <v>17269</v>
      </c>
      <c r="B11552">
        <v>1611</v>
      </c>
      <c r="C11552" s="3" t="str">
        <f>HYPERLINK("http://www.uniprot.org/uniprot/A2Q4H7","tr|A2Q4H7|A2Q4H7_MEDTR")</f>
        <v>tr|A2Q4H7|A2Q4H7_MEDTR</v>
      </c>
      <c r="D11552" t="s">
        <v>17270</v>
      </c>
      <c r="E11552">
        <v>87.42</v>
      </c>
      <c r="F11552">
        <v>517</v>
      </c>
      <c r="G11552">
        <v>65</v>
      </c>
      <c r="H11552">
        <v>0</v>
      </c>
      <c r="I11552">
        <v>58</v>
      </c>
      <c r="J11552">
        <v>1608</v>
      </c>
      <c r="K11552">
        <v>1</v>
      </c>
      <c r="L11552">
        <v>23</v>
      </c>
      <c r="M11552">
        <v>539</v>
      </c>
      <c r="N11552" t="s">
        <v>18</v>
      </c>
      <c r="O11552">
        <v>0</v>
      </c>
      <c r="P11552">
        <v>2450</v>
      </c>
    </row>
    <row r="11553" spans="1:16" x14ac:dyDescent="0.25">
      <c r="A11553" t="s">
        <v>17271</v>
      </c>
      <c r="B11553">
        <v>1041</v>
      </c>
      <c r="C11553" s="3" t="str">
        <f>HYPERLINK("http://www.uniprot.org/uniprot/G7IGN4","tr|G7IGN4|G7IGN4_MEDTR")</f>
        <v>tr|G7IGN4|G7IGN4_MEDTR</v>
      </c>
      <c r="D11553" t="s">
        <v>17272</v>
      </c>
      <c r="E11553">
        <v>63.61</v>
      </c>
      <c r="F11553">
        <v>349</v>
      </c>
      <c r="G11553">
        <v>127</v>
      </c>
      <c r="H11553">
        <v>5</v>
      </c>
      <c r="I11553">
        <v>1</v>
      </c>
      <c r="J11553">
        <v>1032</v>
      </c>
      <c r="K11553">
        <v>1</v>
      </c>
      <c r="L11553">
        <v>61</v>
      </c>
      <c r="M11553">
        <v>409</v>
      </c>
      <c r="N11553" t="s">
        <v>18</v>
      </c>
      <c r="O11553" s="1">
        <v>2.3851600000000002E-128</v>
      </c>
      <c r="P11553">
        <v>1194</v>
      </c>
    </row>
    <row r="11554" spans="1:16" x14ac:dyDescent="0.25">
      <c r="A11554" t="s">
        <v>17273</v>
      </c>
      <c r="B11554">
        <v>1116</v>
      </c>
      <c r="C11554" s="3" t="str">
        <f>HYPERLINK("http://www.uniprot.org/uniprot/K7MUQ8","tr|K7MUQ8|K7MUQ8_SOYBN")</f>
        <v>tr|K7MUQ8|K7MUQ8_SOYBN</v>
      </c>
      <c r="D11554" t="s">
        <v>28</v>
      </c>
      <c r="E11554">
        <v>67.02</v>
      </c>
      <c r="F11554">
        <v>367</v>
      </c>
      <c r="G11554">
        <v>121</v>
      </c>
      <c r="H11554">
        <v>8</v>
      </c>
      <c r="I11554">
        <v>19</v>
      </c>
      <c r="J11554">
        <v>1095</v>
      </c>
      <c r="K11554">
        <v>1</v>
      </c>
      <c r="L11554">
        <v>9</v>
      </c>
      <c r="M11554">
        <v>373</v>
      </c>
      <c r="N11554" t="s">
        <v>18</v>
      </c>
      <c r="O11554" s="1">
        <v>3.8330400000000002E-127</v>
      </c>
      <c r="P11554">
        <v>1184</v>
      </c>
    </row>
    <row r="11555" spans="1:16" x14ac:dyDescent="0.25">
      <c r="A11555" t="s">
        <v>17274</v>
      </c>
      <c r="B11555">
        <v>627</v>
      </c>
      <c r="C11555" s="3" t="str">
        <f>HYPERLINK("http://www.uniprot.org/uniprot/B7FJ86","tr|B7FJ86|B7FJ86_MEDTR")</f>
        <v>tr|B7FJ86|B7FJ86_MEDTR</v>
      </c>
      <c r="D11555" t="s">
        <v>581</v>
      </c>
      <c r="E11555">
        <v>68.86</v>
      </c>
      <c r="F11555">
        <v>212</v>
      </c>
      <c r="G11555">
        <v>66</v>
      </c>
      <c r="H11555">
        <v>4</v>
      </c>
      <c r="I11555">
        <v>1</v>
      </c>
      <c r="J11555">
        <v>624</v>
      </c>
      <c r="K11555">
        <v>1</v>
      </c>
      <c r="L11555">
        <v>1</v>
      </c>
      <c r="M11555">
        <v>208</v>
      </c>
      <c r="N11555" t="s">
        <v>18</v>
      </c>
      <c r="O11555" s="1">
        <v>1.00518E-68</v>
      </c>
      <c r="P11555">
        <v>676</v>
      </c>
    </row>
    <row r="11556" spans="1:16" x14ac:dyDescent="0.25">
      <c r="A11556" t="s">
        <v>17275</v>
      </c>
      <c r="B11556">
        <v>879</v>
      </c>
      <c r="C11556" s="3" t="str">
        <f>HYPERLINK("http://www.uniprot.org/uniprot/I1JGG8","tr|I1JGG8|I1JGG8_SOYBN")</f>
        <v>tr|I1JGG8|I1JGG8_SOYBN</v>
      </c>
      <c r="D11556" t="s">
        <v>117</v>
      </c>
      <c r="E11556">
        <v>70.75</v>
      </c>
      <c r="F11556">
        <v>277</v>
      </c>
      <c r="G11556">
        <v>81</v>
      </c>
      <c r="H11556">
        <v>3</v>
      </c>
      <c r="I11556">
        <v>4</v>
      </c>
      <c r="J11556">
        <v>825</v>
      </c>
      <c r="K11556">
        <v>1</v>
      </c>
      <c r="L11556">
        <v>13</v>
      </c>
      <c r="M11556">
        <v>287</v>
      </c>
      <c r="N11556" t="s">
        <v>18</v>
      </c>
      <c r="O11556" s="1">
        <v>4.9049100000000001E-102</v>
      </c>
      <c r="P11556">
        <v>966</v>
      </c>
    </row>
    <row r="11557" spans="1:16" x14ac:dyDescent="0.25">
      <c r="A11557" t="s">
        <v>17276</v>
      </c>
      <c r="B11557">
        <v>882</v>
      </c>
      <c r="C11557" s="3" t="str">
        <f>HYPERLINK("http://www.uniprot.org/uniprot/G7IX20","tr|G7IX20|G7IX20_MEDTR")</f>
        <v>tr|G7IX20|G7IX20_MEDTR</v>
      </c>
      <c r="D11557" t="s">
        <v>17277</v>
      </c>
      <c r="E11557">
        <v>43.97</v>
      </c>
      <c r="F11557">
        <v>282</v>
      </c>
      <c r="G11557">
        <v>158</v>
      </c>
      <c r="H11557">
        <v>0</v>
      </c>
      <c r="I11557">
        <v>16</v>
      </c>
      <c r="J11557">
        <v>861</v>
      </c>
      <c r="K11557">
        <v>1</v>
      </c>
      <c r="L11557">
        <v>114</v>
      </c>
      <c r="M11557">
        <v>379</v>
      </c>
      <c r="N11557" t="s">
        <v>18</v>
      </c>
      <c r="O11557" s="1">
        <v>5.7287700000000004E-50</v>
      </c>
      <c r="P11557">
        <v>517</v>
      </c>
    </row>
    <row r="11558" spans="1:16" x14ac:dyDescent="0.25">
      <c r="A11558" t="s">
        <v>17278</v>
      </c>
      <c r="B11558">
        <v>2055</v>
      </c>
      <c r="C11558" s="3" t="str">
        <f>HYPERLINK("http://www.uniprot.org/uniprot/G7IPK3","tr|G7IPK3|G7IPK3_MEDTR")</f>
        <v>tr|G7IPK3|G7IPK3_MEDTR</v>
      </c>
      <c r="D11558" t="s">
        <v>17279</v>
      </c>
      <c r="E11558">
        <v>49.23</v>
      </c>
      <c r="F11558">
        <v>65</v>
      </c>
      <c r="G11558">
        <v>33</v>
      </c>
      <c r="H11558">
        <v>0</v>
      </c>
      <c r="I11558">
        <v>976</v>
      </c>
      <c r="J11558">
        <v>1170</v>
      </c>
      <c r="K11558">
        <v>1</v>
      </c>
      <c r="L11558">
        <v>287</v>
      </c>
      <c r="M11558">
        <v>351</v>
      </c>
      <c r="N11558" t="s">
        <v>18</v>
      </c>
      <c r="O11558" s="1">
        <v>7.4076199999999997E-9</v>
      </c>
      <c r="P11558">
        <v>167</v>
      </c>
    </row>
    <row r="11559" spans="1:16" x14ac:dyDescent="0.25">
      <c r="A11559" t="s">
        <v>17280</v>
      </c>
      <c r="B11559">
        <v>2241</v>
      </c>
      <c r="C11559" s="3" t="str">
        <f>HYPERLINK("http://www.uniprot.org/uniprot/I1NIJ6","tr|I1NIJ6|I1NIJ6_SOYBN")</f>
        <v>tr|I1NIJ6|I1NIJ6_SOYBN</v>
      </c>
      <c r="D11559" t="s">
        <v>28</v>
      </c>
      <c r="E11559">
        <v>75.53</v>
      </c>
      <c r="F11559">
        <v>793</v>
      </c>
      <c r="G11559">
        <v>194</v>
      </c>
      <c r="H11559">
        <v>49</v>
      </c>
      <c r="I11559">
        <v>1</v>
      </c>
      <c r="J11559">
        <v>2232</v>
      </c>
      <c r="K11559">
        <v>1</v>
      </c>
      <c r="L11559">
        <v>1</v>
      </c>
      <c r="M11559">
        <v>790</v>
      </c>
      <c r="N11559" t="s">
        <v>18</v>
      </c>
      <c r="O11559">
        <v>0</v>
      </c>
      <c r="P11559">
        <v>2886</v>
      </c>
    </row>
    <row r="11560" spans="1:16" x14ac:dyDescent="0.25">
      <c r="A11560" t="s">
        <v>17281</v>
      </c>
      <c r="B11560">
        <v>1179</v>
      </c>
      <c r="C11560" s="3" t="str">
        <f>HYPERLINK("http://www.uniprot.org/uniprot/G7I2T3","tr|G7I2T3|G7I2T3_MEDTR")</f>
        <v>tr|G7I2T3|G7I2T3_MEDTR</v>
      </c>
      <c r="D11560" t="s">
        <v>17282</v>
      </c>
      <c r="E11560">
        <v>86.18</v>
      </c>
      <c r="F11560">
        <v>391</v>
      </c>
      <c r="G11560">
        <v>54</v>
      </c>
      <c r="H11560">
        <v>4</v>
      </c>
      <c r="I11560">
        <v>13</v>
      </c>
      <c r="J11560">
        <v>1173</v>
      </c>
      <c r="K11560">
        <v>1</v>
      </c>
      <c r="L11560">
        <v>8</v>
      </c>
      <c r="M11560">
        <v>398</v>
      </c>
      <c r="N11560" t="s">
        <v>18</v>
      </c>
      <c r="O11560">
        <v>0</v>
      </c>
      <c r="P11560">
        <v>1751</v>
      </c>
    </row>
    <row r="11561" spans="1:16" x14ac:dyDescent="0.25">
      <c r="A11561" t="s">
        <v>17283</v>
      </c>
      <c r="B11561">
        <v>1575</v>
      </c>
      <c r="C11561" s="3" t="str">
        <f>HYPERLINK("http://www.uniprot.org/uniprot/K7MYF1","tr|K7MYF1|K7MYF1_SOYBN")</f>
        <v>tr|K7MYF1|K7MYF1_SOYBN</v>
      </c>
      <c r="D11561" t="s">
        <v>28</v>
      </c>
      <c r="E11561">
        <v>79.45</v>
      </c>
      <c r="F11561">
        <v>516</v>
      </c>
      <c r="G11561">
        <v>106</v>
      </c>
      <c r="H11561">
        <v>6</v>
      </c>
      <c r="I11561">
        <v>1</v>
      </c>
      <c r="J11561">
        <v>1530</v>
      </c>
      <c r="K11561">
        <v>1</v>
      </c>
      <c r="L11561">
        <v>1</v>
      </c>
      <c r="M11561">
        <v>514</v>
      </c>
      <c r="N11561" t="s">
        <v>18</v>
      </c>
      <c r="O11561">
        <v>0</v>
      </c>
      <c r="P11561">
        <v>2075</v>
      </c>
    </row>
    <row r="11562" spans="1:16" x14ac:dyDescent="0.25">
      <c r="A11562" t="s">
        <v>17284</v>
      </c>
      <c r="B11562">
        <v>645</v>
      </c>
      <c r="C11562" s="3" t="str">
        <f>HYPERLINK("http://www.uniprot.org/uniprot/K7MNX2","tr|K7MNX2|K7MNX2_SOYBN")</f>
        <v>tr|K7MNX2|K7MNX2_SOYBN</v>
      </c>
      <c r="D11562" t="s">
        <v>28</v>
      </c>
      <c r="E11562">
        <v>28.34</v>
      </c>
      <c r="F11562">
        <v>187</v>
      </c>
      <c r="G11562">
        <v>134</v>
      </c>
      <c r="H11562">
        <v>3</v>
      </c>
      <c r="I11562">
        <v>76</v>
      </c>
      <c r="J11562">
        <v>627</v>
      </c>
      <c r="K11562">
        <v>1</v>
      </c>
      <c r="L11562">
        <v>256</v>
      </c>
      <c r="M11562">
        <v>429</v>
      </c>
      <c r="N11562" t="s">
        <v>18</v>
      </c>
      <c r="O11562" s="1">
        <v>5.1524600000000002E-10</v>
      </c>
      <c r="P11562">
        <v>170</v>
      </c>
    </row>
    <row r="11563" spans="1:16" x14ac:dyDescent="0.25">
      <c r="A11563" t="s">
        <v>17285</v>
      </c>
      <c r="B11563">
        <v>2664</v>
      </c>
      <c r="C11563" s="3" t="str">
        <f>HYPERLINK("http://www.uniprot.org/uniprot/I1JXU5","tr|I1JXU5|I1JXU5_SOYBN")</f>
        <v>tr|I1JXU5|I1JXU5_SOYBN</v>
      </c>
      <c r="D11563" t="s">
        <v>28</v>
      </c>
      <c r="E11563">
        <v>75.02</v>
      </c>
      <c r="F11563">
        <v>917</v>
      </c>
      <c r="G11563">
        <v>229</v>
      </c>
      <c r="H11563">
        <v>32</v>
      </c>
      <c r="I11563">
        <v>1</v>
      </c>
      <c r="J11563">
        <v>2655</v>
      </c>
      <c r="K11563">
        <v>1</v>
      </c>
      <c r="L11563">
        <v>1</v>
      </c>
      <c r="M11563">
        <v>907</v>
      </c>
      <c r="N11563" t="s">
        <v>18</v>
      </c>
      <c r="O11563">
        <v>0</v>
      </c>
      <c r="P11563">
        <v>3384</v>
      </c>
    </row>
    <row r="11564" spans="1:16" x14ac:dyDescent="0.25">
      <c r="A11564" t="s">
        <v>17286</v>
      </c>
      <c r="B11564">
        <v>465</v>
      </c>
      <c r="C11564" s="3" t="str">
        <f>HYPERLINK("http://www.uniprot.org/uniprot/G7J380","tr|G7J380|G7J380_MEDTR")</f>
        <v>tr|G7J380|G7J380_MEDTR</v>
      </c>
      <c r="D11564" t="s">
        <v>17287</v>
      </c>
      <c r="E11564">
        <v>74.83</v>
      </c>
      <c r="F11564">
        <v>155</v>
      </c>
      <c r="G11564">
        <v>39</v>
      </c>
      <c r="H11564">
        <v>1</v>
      </c>
      <c r="I11564">
        <v>1</v>
      </c>
      <c r="J11564">
        <v>462</v>
      </c>
      <c r="K11564">
        <v>1</v>
      </c>
      <c r="L11564">
        <v>1</v>
      </c>
      <c r="M11564">
        <v>154</v>
      </c>
      <c r="N11564" t="s">
        <v>18</v>
      </c>
      <c r="O11564" s="1">
        <v>2.2525600000000001E-58</v>
      </c>
      <c r="P11564">
        <v>585</v>
      </c>
    </row>
    <row r="11565" spans="1:16" x14ac:dyDescent="0.25">
      <c r="A11565" t="s">
        <v>17288</v>
      </c>
      <c r="B11565">
        <v>3159</v>
      </c>
      <c r="C11565" s="3" t="str">
        <f>HYPERLINK("http://www.uniprot.org/uniprot/I1NHX5","tr|I1NHX5|I1NHX5_SOYBN")</f>
        <v>tr|I1NHX5|I1NHX5_SOYBN</v>
      </c>
      <c r="D11565" t="s">
        <v>71</v>
      </c>
      <c r="E11565">
        <v>77.09</v>
      </c>
      <c r="F11565">
        <v>1052</v>
      </c>
      <c r="G11565">
        <v>241</v>
      </c>
      <c r="H11565">
        <v>0</v>
      </c>
      <c r="I11565">
        <v>1</v>
      </c>
      <c r="J11565">
        <v>3156</v>
      </c>
      <c r="K11565">
        <v>1</v>
      </c>
      <c r="L11565">
        <v>1</v>
      </c>
      <c r="M11565">
        <v>1052</v>
      </c>
      <c r="N11565" t="s">
        <v>18</v>
      </c>
      <c r="O11565">
        <v>0</v>
      </c>
      <c r="P11565">
        <v>4126</v>
      </c>
    </row>
    <row r="11566" spans="1:16" x14ac:dyDescent="0.25">
      <c r="A11566" t="s">
        <v>17289</v>
      </c>
      <c r="B11566">
        <v>1056</v>
      </c>
      <c r="C11566" s="3" t="str">
        <f>HYPERLINK("http://www.uniprot.org/uniprot/G7JMJ1","tr|G7JMJ1|G7JMJ1_MEDTR")</f>
        <v>tr|G7JMJ1|G7JMJ1_MEDTR</v>
      </c>
      <c r="D11566" t="s">
        <v>17290</v>
      </c>
      <c r="E11566">
        <v>80.28</v>
      </c>
      <c r="F11566">
        <v>350</v>
      </c>
      <c r="G11566">
        <v>69</v>
      </c>
      <c r="H11566">
        <v>0</v>
      </c>
      <c r="I11566">
        <v>1</v>
      </c>
      <c r="J11566">
        <v>1050</v>
      </c>
      <c r="K11566">
        <v>1</v>
      </c>
      <c r="L11566">
        <v>1</v>
      </c>
      <c r="M11566">
        <v>350</v>
      </c>
      <c r="N11566" t="s">
        <v>18</v>
      </c>
      <c r="O11566" s="1">
        <v>1.73165E-166</v>
      </c>
      <c r="P11566">
        <v>1523</v>
      </c>
    </row>
    <row r="11567" spans="1:16" x14ac:dyDescent="0.25">
      <c r="A11567" t="s">
        <v>17291</v>
      </c>
      <c r="B11567">
        <v>1632</v>
      </c>
      <c r="C11567" s="3" t="str">
        <f>HYPERLINK("http://www.uniprot.org/uniprot/G7JM88","tr|G7JM88|G7JM88_MEDTR")</f>
        <v>tr|G7JM88|G7JM88_MEDTR</v>
      </c>
      <c r="D11567" t="s">
        <v>17292</v>
      </c>
      <c r="E11567">
        <v>86.74</v>
      </c>
      <c r="F11567">
        <v>528</v>
      </c>
      <c r="G11567">
        <v>70</v>
      </c>
      <c r="H11567">
        <v>3</v>
      </c>
      <c r="I11567">
        <v>55</v>
      </c>
      <c r="J11567">
        <v>1629</v>
      </c>
      <c r="K11567">
        <v>1</v>
      </c>
      <c r="L11567">
        <v>18</v>
      </c>
      <c r="M11567">
        <v>542</v>
      </c>
      <c r="N11567" t="s">
        <v>18</v>
      </c>
      <c r="O11567">
        <v>0</v>
      </c>
      <c r="P11567">
        <v>2476</v>
      </c>
    </row>
    <row r="11568" spans="1:16" x14ac:dyDescent="0.25">
      <c r="A11568" t="s">
        <v>17293</v>
      </c>
      <c r="B11568">
        <v>759</v>
      </c>
      <c r="C11568" s="3" t="str">
        <f>HYPERLINK("http://www.uniprot.org/uniprot/G7JLH1","tr|G7JLH1|G7JLH1_MEDTR")</f>
        <v>tr|G7JLH1|G7JLH1_MEDTR</v>
      </c>
      <c r="D11568" t="s">
        <v>17255</v>
      </c>
      <c r="E11568">
        <v>66.790000000000006</v>
      </c>
      <c r="F11568">
        <v>259</v>
      </c>
      <c r="G11568">
        <v>86</v>
      </c>
      <c r="H11568">
        <v>7</v>
      </c>
      <c r="I11568">
        <v>1</v>
      </c>
      <c r="J11568">
        <v>756</v>
      </c>
      <c r="K11568">
        <v>1</v>
      </c>
      <c r="L11568">
        <v>1</v>
      </c>
      <c r="M11568">
        <v>256</v>
      </c>
      <c r="N11568" t="s">
        <v>18</v>
      </c>
      <c r="O11568" s="1">
        <v>2.5714000000000001E-87</v>
      </c>
      <c r="P11568">
        <v>838</v>
      </c>
    </row>
    <row r="11569" spans="1:16" x14ac:dyDescent="0.25">
      <c r="A11569" t="s">
        <v>17294</v>
      </c>
      <c r="B11569">
        <v>1020</v>
      </c>
      <c r="C11569" s="3" t="str">
        <f>HYPERLINK("http://www.uniprot.org/uniprot/G7LAA8","tr|G7LAA8|G7LAA8_MEDTR")</f>
        <v>tr|G7LAA8|G7LAA8_MEDTR</v>
      </c>
      <c r="D11569" t="s">
        <v>17295</v>
      </c>
      <c r="E11569">
        <v>79.77</v>
      </c>
      <c r="F11569">
        <v>356</v>
      </c>
      <c r="G11569">
        <v>72</v>
      </c>
      <c r="H11569">
        <v>24</v>
      </c>
      <c r="I11569">
        <v>1</v>
      </c>
      <c r="J11569">
        <v>996</v>
      </c>
      <c r="K11569">
        <v>1</v>
      </c>
      <c r="L11569">
        <v>147</v>
      </c>
      <c r="M11569">
        <v>499</v>
      </c>
      <c r="N11569" t="s">
        <v>18</v>
      </c>
      <c r="O11569" s="1">
        <v>4.4410200000000003E-164</v>
      </c>
      <c r="P11569">
        <v>1502</v>
      </c>
    </row>
    <row r="11570" spans="1:16" x14ac:dyDescent="0.25">
      <c r="A11570" t="s">
        <v>17296</v>
      </c>
      <c r="B11570">
        <v>2325</v>
      </c>
      <c r="C11570" s="3" t="str">
        <f>HYPERLINK("http://www.uniprot.org/uniprot/I1JER4","tr|I1JER4|I1JER4_SOYBN")</f>
        <v>tr|I1JER4|I1JER4_SOYBN</v>
      </c>
      <c r="D11570" t="s">
        <v>71</v>
      </c>
      <c r="E11570">
        <v>76.58</v>
      </c>
      <c r="F11570">
        <v>790</v>
      </c>
      <c r="G11570">
        <v>185</v>
      </c>
      <c r="H11570">
        <v>16</v>
      </c>
      <c r="I11570">
        <v>1</v>
      </c>
      <c r="J11570">
        <v>2322</v>
      </c>
      <c r="K11570">
        <v>1</v>
      </c>
      <c r="L11570">
        <v>1</v>
      </c>
      <c r="M11570">
        <v>789</v>
      </c>
      <c r="N11570" t="s">
        <v>18</v>
      </c>
      <c r="O11570">
        <v>0</v>
      </c>
      <c r="P11570">
        <v>3151</v>
      </c>
    </row>
    <row r="11571" spans="1:16" x14ac:dyDescent="0.25">
      <c r="A11571" t="s">
        <v>17297</v>
      </c>
      <c r="B11571">
        <v>3366</v>
      </c>
      <c r="C11571" s="3" t="str">
        <f>HYPERLINK("http://www.uniprot.org/uniprot/I1JB00","tr|I1JB00|I1JB00_SOYBN")</f>
        <v>tr|I1JB00|I1JB00_SOYBN</v>
      </c>
      <c r="D11571" t="s">
        <v>71</v>
      </c>
      <c r="E11571">
        <v>72.97</v>
      </c>
      <c r="F11571">
        <v>1110</v>
      </c>
      <c r="G11571">
        <v>300</v>
      </c>
      <c r="H11571">
        <v>7</v>
      </c>
      <c r="I11571">
        <v>1</v>
      </c>
      <c r="J11571">
        <v>3309</v>
      </c>
      <c r="K11571">
        <v>1</v>
      </c>
      <c r="L11571">
        <v>1</v>
      </c>
      <c r="M11571">
        <v>1083</v>
      </c>
      <c r="N11571" t="s">
        <v>18</v>
      </c>
      <c r="O11571">
        <v>0</v>
      </c>
      <c r="P11571">
        <v>4056</v>
      </c>
    </row>
    <row r="11572" spans="1:16" x14ac:dyDescent="0.25">
      <c r="A11572" t="s">
        <v>17298</v>
      </c>
      <c r="B11572">
        <v>666</v>
      </c>
      <c r="C11572" s="3" t="str">
        <f>HYPERLINK("http://www.uniprot.org/uniprot/G7IP76","tr|G7IP76|G7IP76_MEDTR")</f>
        <v>tr|G7IP76|G7IP76_MEDTR</v>
      </c>
      <c r="D11572" t="s">
        <v>17299</v>
      </c>
      <c r="E11572">
        <v>93.21</v>
      </c>
      <c r="F11572">
        <v>221</v>
      </c>
      <c r="G11572">
        <v>15</v>
      </c>
      <c r="H11572">
        <v>0</v>
      </c>
      <c r="I11572">
        <v>1</v>
      </c>
      <c r="J11572">
        <v>663</v>
      </c>
      <c r="K11572">
        <v>1</v>
      </c>
      <c r="L11572">
        <v>1</v>
      </c>
      <c r="M11572">
        <v>221</v>
      </c>
      <c r="N11572" t="s">
        <v>18</v>
      </c>
      <c r="O11572" s="1">
        <v>1.41159E-114</v>
      </c>
      <c r="P11572">
        <v>1072</v>
      </c>
    </row>
    <row r="11573" spans="1:16" x14ac:dyDescent="0.25">
      <c r="A11573" t="s">
        <v>17300</v>
      </c>
      <c r="B11573">
        <v>1572</v>
      </c>
      <c r="C11573" s="3" t="str">
        <f>HYPERLINK("http://www.uniprot.org/uniprot/I1KKG4","tr|I1KKG4|I1KKG4_SOYBN")</f>
        <v>tr|I1KKG4|I1KKG4_SOYBN</v>
      </c>
      <c r="D11573" t="s">
        <v>117</v>
      </c>
      <c r="E11573">
        <v>69.14</v>
      </c>
      <c r="F11573">
        <v>376</v>
      </c>
      <c r="G11573">
        <v>116</v>
      </c>
      <c r="H11573">
        <v>5</v>
      </c>
      <c r="I11573">
        <v>1</v>
      </c>
      <c r="J11573">
        <v>1113</v>
      </c>
      <c r="K11573">
        <v>1</v>
      </c>
      <c r="L11573">
        <v>1</v>
      </c>
      <c r="M11573">
        <v>376</v>
      </c>
      <c r="N11573" t="s">
        <v>18</v>
      </c>
      <c r="O11573" s="1">
        <v>2.0646200000000001E-154</v>
      </c>
      <c r="P11573">
        <v>1421</v>
      </c>
    </row>
    <row r="11574" spans="1:16" x14ac:dyDescent="0.25">
      <c r="A11574" t="s">
        <v>17301</v>
      </c>
      <c r="B11574">
        <v>3315</v>
      </c>
      <c r="C11574" s="3" t="str">
        <f>HYPERLINK("http://www.uniprot.org/uniprot/I6ZTT9","tr|I6ZTT9|I6ZTT9_PHAVU")</f>
        <v>tr|I6ZTT9|I6ZTT9_PHAVU</v>
      </c>
      <c r="D11574" t="s">
        <v>2610</v>
      </c>
      <c r="E11574">
        <v>67.61</v>
      </c>
      <c r="F11574">
        <v>1084</v>
      </c>
      <c r="G11574">
        <v>351</v>
      </c>
      <c r="H11574">
        <v>13</v>
      </c>
      <c r="I11574">
        <v>100</v>
      </c>
      <c r="J11574">
        <v>3312</v>
      </c>
      <c r="K11574">
        <v>1</v>
      </c>
      <c r="L11574">
        <v>351</v>
      </c>
      <c r="M11574">
        <v>1387</v>
      </c>
      <c r="N11574" t="s">
        <v>18</v>
      </c>
      <c r="O11574">
        <v>0</v>
      </c>
      <c r="P11574">
        <v>3819</v>
      </c>
    </row>
    <row r="11575" spans="1:16" x14ac:dyDescent="0.25">
      <c r="A11575" t="s">
        <v>17302</v>
      </c>
      <c r="B11575">
        <v>507</v>
      </c>
      <c r="C11575" s="3" t="str">
        <f>HYPERLINK("http://www.uniprot.org/uniprot/I3T9W7","tr|I3T9W7|I3T9W7_MEDTR")</f>
        <v>tr|I3T9W7|I3T9W7_MEDTR</v>
      </c>
      <c r="D11575" t="s">
        <v>22</v>
      </c>
      <c r="E11575">
        <v>73.209999999999994</v>
      </c>
      <c r="F11575">
        <v>168</v>
      </c>
      <c r="G11575">
        <v>45</v>
      </c>
      <c r="H11575">
        <v>0</v>
      </c>
      <c r="I11575">
        <v>1</v>
      </c>
      <c r="J11575">
        <v>504</v>
      </c>
      <c r="K11575">
        <v>1</v>
      </c>
      <c r="L11575">
        <v>1</v>
      </c>
      <c r="M11575">
        <v>168</v>
      </c>
      <c r="N11575" t="s">
        <v>18</v>
      </c>
      <c r="O11575" s="1">
        <v>5.47411E-65</v>
      </c>
      <c r="P11575">
        <v>642</v>
      </c>
    </row>
    <row r="11576" spans="1:16" x14ac:dyDescent="0.25">
      <c r="A11576" t="s">
        <v>17303</v>
      </c>
      <c r="B11576">
        <v>702</v>
      </c>
      <c r="C11576" s="3" t="str">
        <f>HYPERLINK("http://www.uniprot.org/uniprot/I1MEZ2","tr|I1MEZ2|I1MEZ2_SOYBN")</f>
        <v>tr|I1MEZ2|I1MEZ2_SOYBN</v>
      </c>
      <c r="D11576" t="s">
        <v>28</v>
      </c>
      <c r="E11576">
        <v>79.39</v>
      </c>
      <c r="F11576">
        <v>233</v>
      </c>
      <c r="G11576">
        <v>48</v>
      </c>
      <c r="H11576">
        <v>0</v>
      </c>
      <c r="I11576">
        <v>1</v>
      </c>
      <c r="J11576">
        <v>699</v>
      </c>
      <c r="K11576">
        <v>1</v>
      </c>
      <c r="L11576">
        <v>1</v>
      </c>
      <c r="M11576">
        <v>233</v>
      </c>
      <c r="N11576" t="s">
        <v>18</v>
      </c>
      <c r="O11576" s="1">
        <v>3.2151599999999999E-107</v>
      </c>
      <c r="P11576">
        <v>1009</v>
      </c>
    </row>
    <row r="11577" spans="1:16" x14ac:dyDescent="0.25">
      <c r="A11577" t="s">
        <v>17304</v>
      </c>
      <c r="B11577">
        <v>1077</v>
      </c>
      <c r="C11577" s="3" t="str">
        <f>HYPERLINK("http://www.uniprot.org/uniprot/A2Q4I2","tr|A2Q4I2|A2Q4I2_MEDTR")</f>
        <v>tr|A2Q4I2|A2Q4I2_MEDTR</v>
      </c>
      <c r="D11577" t="s">
        <v>17305</v>
      </c>
      <c r="E11577">
        <v>87.17</v>
      </c>
      <c r="F11577">
        <v>312</v>
      </c>
      <c r="G11577">
        <v>40</v>
      </c>
      <c r="H11577">
        <v>1</v>
      </c>
      <c r="I11577">
        <v>4</v>
      </c>
      <c r="J11577">
        <v>936</v>
      </c>
      <c r="K11577">
        <v>1</v>
      </c>
      <c r="L11577">
        <v>57</v>
      </c>
      <c r="M11577">
        <v>368</v>
      </c>
      <c r="N11577" t="s">
        <v>18</v>
      </c>
      <c r="O11577" s="1">
        <v>5.7259900000000003E-149</v>
      </c>
      <c r="P11577">
        <v>1372</v>
      </c>
    </row>
    <row r="11578" spans="1:16" x14ac:dyDescent="0.25">
      <c r="A11578" t="s">
        <v>17306</v>
      </c>
      <c r="B11578">
        <v>2052</v>
      </c>
      <c r="C11578" s="3" t="str">
        <f>HYPERLINK("http://www.uniprot.org/uniprot/I1N630","tr|I1N630|I1N630_SOYBN")</f>
        <v>tr|I1N630|I1N630_SOYBN</v>
      </c>
      <c r="D11578" t="s">
        <v>71</v>
      </c>
      <c r="E11578">
        <v>66.760000000000005</v>
      </c>
      <c r="F11578">
        <v>668</v>
      </c>
      <c r="G11578">
        <v>222</v>
      </c>
      <c r="H11578">
        <v>10</v>
      </c>
      <c r="I11578">
        <v>76</v>
      </c>
      <c r="J11578">
        <v>2049</v>
      </c>
      <c r="K11578">
        <v>1</v>
      </c>
      <c r="L11578">
        <v>28</v>
      </c>
      <c r="M11578">
        <v>686</v>
      </c>
      <c r="N11578" t="s">
        <v>18</v>
      </c>
      <c r="O11578">
        <v>0</v>
      </c>
      <c r="P11578">
        <v>2210</v>
      </c>
    </row>
    <row r="11579" spans="1:16" x14ac:dyDescent="0.25">
      <c r="A11579" t="s">
        <v>17307</v>
      </c>
      <c r="B11579">
        <v>837</v>
      </c>
      <c r="C11579" s="3" t="str">
        <f>HYPERLINK("http://www.uniprot.org/uniprot/I7AYC8","tr|I7AYC8|I7AYC8_PHAVU")</f>
        <v>tr|I7AYC8|I7AYC8_PHAVU</v>
      </c>
      <c r="D11579" t="s">
        <v>8181</v>
      </c>
      <c r="E11579">
        <v>31.31</v>
      </c>
      <c r="F11579">
        <v>198</v>
      </c>
      <c r="G11579">
        <v>136</v>
      </c>
      <c r="H11579">
        <v>3</v>
      </c>
      <c r="I11579">
        <v>172</v>
      </c>
      <c r="J11579">
        <v>756</v>
      </c>
      <c r="K11579">
        <v>1</v>
      </c>
      <c r="L11579">
        <v>641</v>
      </c>
      <c r="M11579">
        <v>811</v>
      </c>
      <c r="N11579" t="s">
        <v>18</v>
      </c>
      <c r="O11579" s="1">
        <v>3.5366400000000003E-14</v>
      </c>
      <c r="P11579">
        <v>208</v>
      </c>
    </row>
    <row r="11580" spans="1:16" x14ac:dyDescent="0.25">
      <c r="A11580" t="s">
        <v>17308</v>
      </c>
      <c r="B11580">
        <v>939</v>
      </c>
      <c r="C11580" s="3" t="str">
        <f>HYPERLINK("http://www.uniprot.org/uniprot/C6TNW0","tr|C6TNW0|C6TNW0_SOYBN")</f>
        <v>tr|C6TNW0|C6TNW0_SOYBN</v>
      </c>
      <c r="D11580" t="s">
        <v>210</v>
      </c>
      <c r="E11580">
        <v>89.96</v>
      </c>
      <c r="F11580">
        <v>319</v>
      </c>
      <c r="G11580">
        <v>32</v>
      </c>
      <c r="H11580">
        <v>7</v>
      </c>
      <c r="I11580">
        <v>1</v>
      </c>
      <c r="J11580">
        <v>936</v>
      </c>
      <c r="K11580">
        <v>1</v>
      </c>
      <c r="L11580">
        <v>1</v>
      </c>
      <c r="M11580">
        <v>319</v>
      </c>
      <c r="N11580" t="s">
        <v>18</v>
      </c>
      <c r="O11580" s="1">
        <v>1.42041E-166</v>
      </c>
      <c r="P11580">
        <v>1523</v>
      </c>
    </row>
    <row r="11581" spans="1:16" x14ac:dyDescent="0.25">
      <c r="A11581" t="s">
        <v>17309</v>
      </c>
      <c r="B11581">
        <v>1134</v>
      </c>
      <c r="C11581" s="3" t="str">
        <f>HYPERLINK("http://www.uniprot.org/uniprot/G7KVE1","tr|G7KVE1|G7KVE1_MEDTR")</f>
        <v>tr|G7KVE1|G7KVE1_MEDTR</v>
      </c>
      <c r="D11581" t="s">
        <v>17310</v>
      </c>
      <c r="E11581">
        <v>99.46</v>
      </c>
      <c r="F11581">
        <v>377</v>
      </c>
      <c r="G11581">
        <v>2</v>
      </c>
      <c r="H11581">
        <v>0</v>
      </c>
      <c r="I11581">
        <v>1</v>
      </c>
      <c r="J11581">
        <v>1131</v>
      </c>
      <c r="K11581">
        <v>1</v>
      </c>
      <c r="L11581">
        <v>1</v>
      </c>
      <c r="M11581">
        <v>377</v>
      </c>
      <c r="N11581" t="s">
        <v>18</v>
      </c>
      <c r="O11581">
        <v>0</v>
      </c>
      <c r="P11581">
        <v>1946</v>
      </c>
    </row>
    <row r="11582" spans="1:16" x14ac:dyDescent="0.25">
      <c r="A11582" t="s">
        <v>17311</v>
      </c>
      <c r="B11582">
        <v>1203</v>
      </c>
      <c r="C11582" s="3" t="str">
        <f>HYPERLINK("http://www.uniprot.org/uniprot/I1KK71","tr|I1KK71|I1KK71_SOYBN")</f>
        <v>tr|I1KK71|I1KK71_SOYBN</v>
      </c>
      <c r="D11582" t="s">
        <v>28</v>
      </c>
      <c r="E11582">
        <v>59.58</v>
      </c>
      <c r="F11582">
        <v>433</v>
      </c>
      <c r="G11582">
        <v>175</v>
      </c>
      <c r="H11582">
        <v>33</v>
      </c>
      <c r="I11582">
        <v>1</v>
      </c>
      <c r="J11582">
        <v>1200</v>
      </c>
      <c r="K11582">
        <v>1</v>
      </c>
      <c r="L11582">
        <v>1</v>
      </c>
      <c r="M11582">
        <v>396</v>
      </c>
      <c r="N11582" t="s">
        <v>18</v>
      </c>
      <c r="O11582" s="1">
        <v>1.9323399999999999E-111</v>
      </c>
      <c r="P11582">
        <v>1049</v>
      </c>
    </row>
    <row r="11583" spans="1:16" x14ac:dyDescent="0.25">
      <c r="A11583" t="s">
        <v>17312</v>
      </c>
      <c r="B11583">
        <v>1005</v>
      </c>
      <c r="C11583" s="3" t="str">
        <f>HYPERLINK("http://www.uniprot.org/uniprot/I1NIJ5","tr|I1NIJ5|I1NIJ5_SOYBN")</f>
        <v>tr|I1NIJ5|I1NIJ5_SOYBN</v>
      </c>
      <c r="D11583" t="s">
        <v>28</v>
      </c>
      <c r="E11583">
        <v>91.01</v>
      </c>
      <c r="F11583">
        <v>334</v>
      </c>
      <c r="G11583">
        <v>30</v>
      </c>
      <c r="H11583">
        <v>0</v>
      </c>
      <c r="I11583">
        <v>1</v>
      </c>
      <c r="J11583">
        <v>1002</v>
      </c>
      <c r="K11583">
        <v>1</v>
      </c>
      <c r="L11583">
        <v>1</v>
      </c>
      <c r="M11583">
        <v>334</v>
      </c>
      <c r="N11583" t="s">
        <v>18</v>
      </c>
      <c r="O11583" s="1">
        <v>5.09897E-173</v>
      </c>
      <c r="P11583">
        <v>1579</v>
      </c>
    </row>
    <row r="11584" spans="1:16" x14ac:dyDescent="0.25">
      <c r="A11584" t="s">
        <v>17313</v>
      </c>
      <c r="B11584">
        <v>450</v>
      </c>
      <c r="C11584" s="3" t="str">
        <f>HYPERLINK("http://www.uniprot.org/uniprot/I3S2J5","tr|I3S2J5|I3S2J5_MEDTR")</f>
        <v>tr|I3S2J5|I3S2J5_MEDTR</v>
      </c>
      <c r="D11584" t="s">
        <v>22</v>
      </c>
      <c r="E11584">
        <v>89.79</v>
      </c>
      <c r="F11584">
        <v>147</v>
      </c>
      <c r="G11584">
        <v>15</v>
      </c>
      <c r="H11584">
        <v>0</v>
      </c>
      <c r="I11584">
        <v>1</v>
      </c>
      <c r="J11584">
        <v>441</v>
      </c>
      <c r="K11584">
        <v>1</v>
      </c>
      <c r="L11584">
        <v>1</v>
      </c>
      <c r="M11584">
        <v>147</v>
      </c>
      <c r="N11584" t="s">
        <v>18</v>
      </c>
      <c r="O11584" s="1">
        <v>2.5489799999999999E-70</v>
      </c>
      <c r="P11584">
        <v>688</v>
      </c>
    </row>
    <row r="11585" spans="1:16" x14ac:dyDescent="0.25">
      <c r="A11585" t="s">
        <v>17314</v>
      </c>
      <c r="B11585">
        <v>2325</v>
      </c>
      <c r="C11585" s="3" t="str">
        <f>HYPERLINK("http://www.uniprot.org/uniprot/A2Q4U9","tr|A2Q4U9|A2Q4U9_MEDTR")</f>
        <v>tr|A2Q4U9|A2Q4U9_MEDTR</v>
      </c>
      <c r="D11585" t="s">
        <v>16447</v>
      </c>
      <c r="E11585">
        <v>87.62</v>
      </c>
      <c r="F11585">
        <v>776</v>
      </c>
      <c r="G11585">
        <v>96</v>
      </c>
      <c r="H11585">
        <v>2</v>
      </c>
      <c r="I11585">
        <v>1</v>
      </c>
      <c r="J11585">
        <v>2322</v>
      </c>
      <c r="K11585">
        <v>1</v>
      </c>
      <c r="L11585">
        <v>1</v>
      </c>
      <c r="M11585">
        <v>775</v>
      </c>
      <c r="N11585" t="s">
        <v>18</v>
      </c>
      <c r="O11585">
        <v>0</v>
      </c>
      <c r="P11585">
        <v>3622</v>
      </c>
    </row>
    <row r="11586" spans="1:16" x14ac:dyDescent="0.25">
      <c r="A11586" t="s">
        <v>17315</v>
      </c>
      <c r="B11586">
        <v>912</v>
      </c>
      <c r="C11586" s="3" t="str">
        <f>HYPERLINK("http://www.uniprot.org/uniprot/G7K345","tr|G7K345|G7K345_MEDTR")</f>
        <v>tr|G7K345|G7K345_MEDTR</v>
      </c>
      <c r="D11586" t="s">
        <v>9614</v>
      </c>
      <c r="E11586">
        <v>41.32</v>
      </c>
      <c r="F11586">
        <v>242</v>
      </c>
      <c r="G11586">
        <v>142</v>
      </c>
      <c r="H11586">
        <v>2</v>
      </c>
      <c r="I11586">
        <v>22</v>
      </c>
      <c r="J11586">
        <v>741</v>
      </c>
      <c r="K11586">
        <v>1</v>
      </c>
      <c r="L11586">
        <v>9</v>
      </c>
      <c r="M11586">
        <v>236</v>
      </c>
      <c r="N11586" t="s">
        <v>18</v>
      </c>
      <c r="O11586" s="1">
        <v>6.69091E-41</v>
      </c>
      <c r="P11586">
        <v>439</v>
      </c>
    </row>
    <row r="11587" spans="1:16" x14ac:dyDescent="0.25">
      <c r="A11587" t="s">
        <v>17316</v>
      </c>
      <c r="B11587">
        <v>1500</v>
      </c>
      <c r="C11587" s="3" t="str">
        <f>HYPERLINK("http://www.uniprot.org/uniprot/G7J2N5","tr|G7J2N5|G7J2N5_MEDTR")</f>
        <v>tr|G7J2N5|G7J2N5_MEDTR</v>
      </c>
      <c r="D11587" t="s">
        <v>17317</v>
      </c>
      <c r="E11587">
        <v>93.38</v>
      </c>
      <c r="F11587">
        <v>499</v>
      </c>
      <c r="G11587">
        <v>33</v>
      </c>
      <c r="H11587">
        <v>0</v>
      </c>
      <c r="I11587">
        <v>1</v>
      </c>
      <c r="J11587">
        <v>1497</v>
      </c>
      <c r="K11587">
        <v>1</v>
      </c>
      <c r="L11587">
        <v>1</v>
      </c>
      <c r="M11587">
        <v>495</v>
      </c>
      <c r="N11587" t="s">
        <v>18</v>
      </c>
      <c r="O11587">
        <v>0</v>
      </c>
      <c r="P11587">
        <v>2445</v>
      </c>
    </row>
    <row r="11588" spans="1:16" x14ac:dyDescent="0.25">
      <c r="A11588" t="s">
        <v>17318</v>
      </c>
      <c r="B11588">
        <v>564</v>
      </c>
      <c r="C11588" s="3" t="str">
        <f>HYPERLINK("http://www.uniprot.org/uniprot/I1JGF8","tr|I1JGF8|I1JGF8_SOYBN")</f>
        <v>tr|I1JGF8|I1JGF8_SOYBN</v>
      </c>
      <c r="D11588" t="s">
        <v>28</v>
      </c>
      <c r="E11588">
        <v>35.770000000000003</v>
      </c>
      <c r="F11588">
        <v>123</v>
      </c>
      <c r="G11588">
        <v>79</v>
      </c>
      <c r="H11588">
        <v>5</v>
      </c>
      <c r="I11588">
        <v>7</v>
      </c>
      <c r="J11588">
        <v>360</v>
      </c>
      <c r="K11588">
        <v>1</v>
      </c>
      <c r="L11588">
        <v>379</v>
      </c>
      <c r="M11588">
        <v>495</v>
      </c>
      <c r="N11588" t="s">
        <v>18</v>
      </c>
      <c r="O11588" s="1">
        <v>5.3937600000000001E-11</v>
      </c>
      <c r="P11588">
        <v>177</v>
      </c>
    </row>
    <row r="11589" spans="1:16" x14ac:dyDescent="0.25">
      <c r="A11589" t="s">
        <v>17319</v>
      </c>
      <c r="B11589">
        <v>1224</v>
      </c>
      <c r="C11589" s="3" t="str">
        <f>HYPERLINK("http://www.uniprot.org/uniprot/G7J0X0","tr|G7J0X0|G7J0X0_MEDTR")</f>
        <v>tr|G7J0X0|G7J0X0_MEDTR</v>
      </c>
      <c r="D11589" t="s">
        <v>17320</v>
      </c>
      <c r="E11589">
        <v>72.63</v>
      </c>
      <c r="F11589">
        <v>413</v>
      </c>
      <c r="G11589">
        <v>113</v>
      </c>
      <c r="H11589">
        <v>6</v>
      </c>
      <c r="I11589">
        <v>1</v>
      </c>
      <c r="J11589">
        <v>1221</v>
      </c>
      <c r="K11589">
        <v>1</v>
      </c>
      <c r="L11589">
        <v>1</v>
      </c>
      <c r="M11589">
        <v>403</v>
      </c>
      <c r="N11589" t="s">
        <v>18</v>
      </c>
      <c r="O11589" s="1">
        <v>2.9263800000000001E-155</v>
      </c>
      <c r="P11589">
        <v>1427</v>
      </c>
    </row>
    <row r="11590" spans="1:16" x14ac:dyDescent="0.25">
      <c r="A11590" t="s">
        <v>17321</v>
      </c>
      <c r="B11590">
        <v>1053</v>
      </c>
      <c r="C11590" s="3" t="str">
        <f>HYPERLINK("http://www.uniprot.org/uniprot/G7JMJ0","tr|G7JMJ0|G7JMJ0_MEDTR")</f>
        <v>tr|G7JMJ0|G7JMJ0_MEDTR</v>
      </c>
      <c r="D11590" t="s">
        <v>17322</v>
      </c>
      <c r="E11590">
        <v>87.14</v>
      </c>
      <c r="F11590">
        <v>350</v>
      </c>
      <c r="G11590">
        <v>45</v>
      </c>
      <c r="H11590">
        <v>0</v>
      </c>
      <c r="I11590">
        <v>1</v>
      </c>
      <c r="J11590">
        <v>1050</v>
      </c>
      <c r="K11590">
        <v>1</v>
      </c>
      <c r="L11590">
        <v>1</v>
      </c>
      <c r="M11590">
        <v>350</v>
      </c>
      <c r="N11590" t="s">
        <v>18</v>
      </c>
      <c r="O11590">
        <v>0</v>
      </c>
      <c r="P11590">
        <v>1658</v>
      </c>
    </row>
    <row r="11591" spans="1:16" x14ac:dyDescent="0.25">
      <c r="A11591" t="s">
        <v>17323</v>
      </c>
      <c r="B11591">
        <v>645</v>
      </c>
      <c r="C11591" s="3" t="str">
        <f>HYPERLINK("http://www.uniprot.org/uniprot/I1KVD7","tr|I1KVD7|I1KVD7_SOYBN")</f>
        <v>tr|I1KVD7|I1KVD7_SOYBN</v>
      </c>
      <c r="D11591" t="s">
        <v>28</v>
      </c>
      <c r="E11591">
        <v>53.45</v>
      </c>
      <c r="F11591">
        <v>217</v>
      </c>
      <c r="G11591">
        <v>101</v>
      </c>
      <c r="H11591">
        <v>3</v>
      </c>
      <c r="I11591">
        <v>1</v>
      </c>
      <c r="J11591">
        <v>642</v>
      </c>
      <c r="K11591">
        <v>1</v>
      </c>
      <c r="L11591">
        <v>1</v>
      </c>
      <c r="M11591">
        <v>200</v>
      </c>
      <c r="N11591" t="s">
        <v>18</v>
      </c>
      <c r="O11591" s="1">
        <v>2.7005700000000002E-51</v>
      </c>
      <c r="P11591">
        <v>526</v>
      </c>
    </row>
    <row r="11592" spans="1:16" x14ac:dyDescent="0.25">
      <c r="A11592" t="s">
        <v>17324</v>
      </c>
      <c r="B11592">
        <v>600</v>
      </c>
      <c r="C11592" s="3" t="str">
        <f>HYPERLINK("http://www.uniprot.org/uniprot/B7FFD2","tr|B7FFD2|B7FFD2_MEDTR")</f>
        <v>tr|B7FFD2|B7FFD2_MEDTR</v>
      </c>
      <c r="D11592" t="s">
        <v>17325</v>
      </c>
      <c r="E11592">
        <v>67.03</v>
      </c>
      <c r="F11592">
        <v>182</v>
      </c>
      <c r="G11592">
        <v>60</v>
      </c>
      <c r="H11592">
        <v>0</v>
      </c>
      <c r="I11592">
        <v>52</v>
      </c>
      <c r="J11592">
        <v>597</v>
      </c>
      <c r="K11592">
        <v>1</v>
      </c>
      <c r="L11592">
        <v>11</v>
      </c>
      <c r="M11592">
        <v>192</v>
      </c>
      <c r="N11592" t="s">
        <v>18</v>
      </c>
      <c r="O11592" s="1">
        <v>3.5287199999999998E-57</v>
      </c>
      <c r="P11592">
        <v>576</v>
      </c>
    </row>
    <row r="11593" spans="1:16" x14ac:dyDescent="0.25">
      <c r="A11593" t="s">
        <v>17326</v>
      </c>
      <c r="B11593">
        <v>744</v>
      </c>
      <c r="C11593" s="3" t="str">
        <f>HYPERLINK("http://www.uniprot.org/uniprot/G7JLH1","tr|G7JLH1|G7JLH1_MEDTR")</f>
        <v>tr|G7JLH1|G7JLH1_MEDTR</v>
      </c>
      <c r="D11593" t="s">
        <v>17255</v>
      </c>
      <c r="E11593">
        <v>65.63</v>
      </c>
      <c r="F11593">
        <v>259</v>
      </c>
      <c r="G11593">
        <v>89</v>
      </c>
      <c r="H11593">
        <v>12</v>
      </c>
      <c r="I11593">
        <v>1</v>
      </c>
      <c r="J11593">
        <v>741</v>
      </c>
      <c r="K11593">
        <v>1</v>
      </c>
      <c r="L11593">
        <v>1</v>
      </c>
      <c r="M11593">
        <v>256</v>
      </c>
      <c r="N11593" t="s">
        <v>18</v>
      </c>
      <c r="O11593" s="1">
        <v>2.3784200000000001E-82</v>
      </c>
      <c r="P11593">
        <v>795</v>
      </c>
    </row>
    <row r="11594" spans="1:16" x14ac:dyDescent="0.25">
      <c r="A11594" t="s">
        <v>17327</v>
      </c>
      <c r="B11594">
        <v>1530</v>
      </c>
      <c r="C11594" s="3" t="str">
        <f>HYPERLINK("http://www.uniprot.org/uniprot/A7T2G6","tr|A7T2G6|A7T2G6_NEMVE")</f>
        <v>tr|A7T2G6|A7T2G6_NEMVE</v>
      </c>
      <c r="D11594" t="s">
        <v>17328</v>
      </c>
      <c r="E11594">
        <v>29.3</v>
      </c>
      <c r="F11594">
        <v>273</v>
      </c>
      <c r="G11594">
        <v>193</v>
      </c>
      <c r="H11594">
        <v>44</v>
      </c>
      <c r="I11594">
        <v>450</v>
      </c>
      <c r="J11594">
        <v>1136</v>
      </c>
      <c r="K11594">
        <v>3</v>
      </c>
      <c r="L11594">
        <v>13</v>
      </c>
      <c r="M11594">
        <v>267</v>
      </c>
      <c r="N11594" t="s">
        <v>18</v>
      </c>
      <c r="O11594" s="1">
        <v>8.6611899999999994E-17</v>
      </c>
      <c r="P11594">
        <v>234</v>
      </c>
    </row>
    <row r="11595" spans="1:16" x14ac:dyDescent="0.25">
      <c r="A11595" t="s">
        <v>17329</v>
      </c>
      <c r="B11595">
        <v>483</v>
      </c>
      <c r="C11595" s="3" t="str">
        <f>HYPERLINK("http://www.uniprot.org/uniprot/I3S808","tr|I3S808|I3S808_MEDTR")</f>
        <v>tr|I3S808|I3S808_MEDTR</v>
      </c>
      <c r="D11595" t="s">
        <v>22</v>
      </c>
      <c r="E11595">
        <v>69.56</v>
      </c>
      <c r="F11595">
        <v>161</v>
      </c>
      <c r="G11595">
        <v>49</v>
      </c>
      <c r="H11595">
        <v>1</v>
      </c>
      <c r="I11595">
        <v>1</v>
      </c>
      <c r="J11595">
        <v>480</v>
      </c>
      <c r="K11595">
        <v>1</v>
      </c>
      <c r="L11595">
        <v>1</v>
      </c>
      <c r="M11595">
        <v>151</v>
      </c>
      <c r="N11595" t="s">
        <v>18</v>
      </c>
      <c r="O11595" s="1">
        <v>1.51138E-54</v>
      </c>
      <c r="P11595">
        <v>552</v>
      </c>
    </row>
    <row r="11596" spans="1:16" x14ac:dyDescent="0.25">
      <c r="A11596" t="s">
        <v>17330</v>
      </c>
      <c r="B11596">
        <v>1281</v>
      </c>
      <c r="C11596" s="3" t="str">
        <f>HYPERLINK("http://www.uniprot.org/uniprot/G7ZV99","tr|G7ZV99|G7ZV99_MEDTR")</f>
        <v>tr|G7ZV99|G7ZV99_MEDTR</v>
      </c>
      <c r="D11596" t="s">
        <v>17331</v>
      </c>
      <c r="E11596">
        <v>72.41</v>
      </c>
      <c r="F11596">
        <v>435</v>
      </c>
      <c r="G11596">
        <v>120</v>
      </c>
      <c r="H11596">
        <v>9</v>
      </c>
      <c r="I11596">
        <v>1</v>
      </c>
      <c r="J11596">
        <v>1278</v>
      </c>
      <c r="K11596">
        <v>1</v>
      </c>
      <c r="L11596">
        <v>1</v>
      </c>
      <c r="M11596">
        <v>430</v>
      </c>
      <c r="N11596" t="s">
        <v>18</v>
      </c>
      <c r="O11596" s="1">
        <v>3.4558699999999999E-170</v>
      </c>
      <c r="P11596">
        <v>1556</v>
      </c>
    </row>
    <row r="11597" spans="1:16" x14ac:dyDescent="0.25">
      <c r="A11597" t="s">
        <v>17332</v>
      </c>
      <c r="B11597">
        <v>666</v>
      </c>
      <c r="C11597" s="3" t="str">
        <f>HYPERLINK("http://www.uniprot.org/uniprot/G7IP76","tr|G7IP76|G7IP76_MEDTR")</f>
        <v>tr|G7IP76|G7IP76_MEDTR</v>
      </c>
      <c r="D11597" t="s">
        <v>17299</v>
      </c>
      <c r="E11597">
        <v>92.3</v>
      </c>
      <c r="F11597">
        <v>221</v>
      </c>
      <c r="G11597">
        <v>17</v>
      </c>
      <c r="H11597">
        <v>0</v>
      </c>
      <c r="I11597">
        <v>1</v>
      </c>
      <c r="J11597">
        <v>663</v>
      </c>
      <c r="K11597">
        <v>1</v>
      </c>
      <c r="L11597">
        <v>1</v>
      </c>
      <c r="M11597">
        <v>221</v>
      </c>
      <c r="N11597" t="s">
        <v>18</v>
      </c>
      <c r="O11597" s="1">
        <v>7.7456599999999998E-113</v>
      </c>
      <c r="P11597">
        <v>1057</v>
      </c>
    </row>
    <row r="11598" spans="1:16" x14ac:dyDescent="0.25">
      <c r="A11598" t="s">
        <v>17333</v>
      </c>
      <c r="B11598">
        <v>1683</v>
      </c>
      <c r="C11598" s="3" t="str">
        <f>HYPERLINK("http://www.uniprot.org/uniprot/I1NDJ5","tr|I1NDJ5|I1NDJ5_SOYBN")</f>
        <v>tr|I1NDJ5|I1NDJ5_SOYBN</v>
      </c>
      <c r="D11598" t="s">
        <v>71</v>
      </c>
      <c r="E11598">
        <v>81.069999999999993</v>
      </c>
      <c r="F11598">
        <v>560</v>
      </c>
      <c r="G11598">
        <v>106</v>
      </c>
      <c r="H11598">
        <v>0</v>
      </c>
      <c r="I11598">
        <v>1</v>
      </c>
      <c r="J11598">
        <v>1680</v>
      </c>
      <c r="K11598">
        <v>1</v>
      </c>
      <c r="L11598">
        <v>1</v>
      </c>
      <c r="M11598">
        <v>557</v>
      </c>
      <c r="N11598" t="s">
        <v>18</v>
      </c>
      <c r="O11598">
        <v>0</v>
      </c>
      <c r="P11598">
        <v>2364</v>
      </c>
    </row>
    <row r="11599" spans="1:16" x14ac:dyDescent="0.25">
      <c r="A11599" t="s">
        <v>17334</v>
      </c>
      <c r="B11599">
        <v>867</v>
      </c>
      <c r="C11599" s="3" t="str">
        <f>HYPERLINK("http://www.uniprot.org/uniprot/I3SUR7","tr|I3SUR7|I3SUR7_LOTJA")</f>
        <v>tr|I3SUR7|I3SUR7_LOTJA</v>
      </c>
      <c r="D11599" t="s">
        <v>93</v>
      </c>
      <c r="E11599">
        <v>38.6</v>
      </c>
      <c r="F11599">
        <v>272</v>
      </c>
      <c r="G11599">
        <v>167</v>
      </c>
      <c r="H11599">
        <v>17</v>
      </c>
      <c r="I11599">
        <v>1</v>
      </c>
      <c r="J11599">
        <v>765</v>
      </c>
      <c r="K11599">
        <v>1</v>
      </c>
      <c r="L11599">
        <v>1</v>
      </c>
      <c r="M11599">
        <v>233</v>
      </c>
      <c r="N11599" t="s">
        <v>18</v>
      </c>
      <c r="O11599" s="1">
        <v>4.3878699999999998E-47</v>
      </c>
      <c r="P11599">
        <v>492</v>
      </c>
    </row>
    <row r="11600" spans="1:16" x14ac:dyDescent="0.25">
      <c r="A11600" t="s">
        <v>17335</v>
      </c>
      <c r="B11600">
        <v>717</v>
      </c>
      <c r="C11600" s="3" t="str">
        <f>HYPERLINK("http://www.uniprot.org/uniprot/C6TMS9","tr|C6TMS9|C6TMS9_SOYBN")</f>
        <v>tr|C6TMS9|C6TMS9_SOYBN</v>
      </c>
      <c r="D11600" t="s">
        <v>210</v>
      </c>
      <c r="E11600">
        <v>75</v>
      </c>
      <c r="F11600">
        <v>240</v>
      </c>
      <c r="G11600">
        <v>60</v>
      </c>
      <c r="H11600">
        <v>2</v>
      </c>
      <c r="I11600">
        <v>1</v>
      </c>
      <c r="J11600">
        <v>714</v>
      </c>
      <c r="K11600">
        <v>1</v>
      </c>
      <c r="L11600">
        <v>1</v>
      </c>
      <c r="M11600">
        <v>238</v>
      </c>
      <c r="N11600" t="s">
        <v>18</v>
      </c>
      <c r="O11600" s="1">
        <v>1.24989E-93</v>
      </c>
      <c r="P11600">
        <v>892</v>
      </c>
    </row>
    <row r="11601" spans="1:16" x14ac:dyDescent="0.25">
      <c r="A11601" t="s">
        <v>17336</v>
      </c>
      <c r="B11601">
        <v>1563</v>
      </c>
      <c r="C11601" s="3" t="str">
        <f>HYPERLINK("http://www.uniprot.org/uniprot/C6ZJY9","tr|C6ZJY9|C6ZJY9_SOYBN")</f>
        <v>tr|C6ZJY9|C6ZJY9_SOYBN</v>
      </c>
      <c r="D11601" t="s">
        <v>17337</v>
      </c>
      <c r="E11601">
        <v>84.57</v>
      </c>
      <c r="F11601">
        <v>538</v>
      </c>
      <c r="G11601">
        <v>83</v>
      </c>
      <c r="H11601">
        <v>18</v>
      </c>
      <c r="I11601">
        <v>1</v>
      </c>
      <c r="J11601">
        <v>1560</v>
      </c>
      <c r="K11601">
        <v>1</v>
      </c>
      <c r="L11601">
        <v>1</v>
      </c>
      <c r="M11601">
        <v>536</v>
      </c>
      <c r="N11601" t="s">
        <v>18</v>
      </c>
      <c r="O11601">
        <v>0</v>
      </c>
      <c r="P11601">
        <v>2318</v>
      </c>
    </row>
    <row r="11602" spans="1:16" x14ac:dyDescent="0.25">
      <c r="A11602" t="s">
        <v>17338</v>
      </c>
      <c r="B11602">
        <v>1437</v>
      </c>
      <c r="C11602" s="3" t="str">
        <f>HYPERLINK("http://www.uniprot.org/uniprot/A2Q4I4","tr|A2Q4I4|A2Q4I4_MEDTR")</f>
        <v>tr|A2Q4I4|A2Q4I4_MEDTR</v>
      </c>
      <c r="D11602" t="s">
        <v>17339</v>
      </c>
      <c r="E11602">
        <v>57.84</v>
      </c>
      <c r="F11602">
        <v>491</v>
      </c>
      <c r="G11602">
        <v>207</v>
      </c>
      <c r="H11602">
        <v>26</v>
      </c>
      <c r="I11602">
        <v>40</v>
      </c>
      <c r="J11602">
        <v>1434</v>
      </c>
      <c r="K11602">
        <v>1</v>
      </c>
      <c r="L11602">
        <v>14</v>
      </c>
      <c r="M11602">
        <v>459</v>
      </c>
      <c r="N11602" t="s">
        <v>18</v>
      </c>
      <c r="O11602" s="1">
        <v>6.9336399999999996E-138</v>
      </c>
      <c r="P11602">
        <v>1278</v>
      </c>
    </row>
    <row r="11603" spans="1:16" x14ac:dyDescent="0.25">
      <c r="A11603" t="s">
        <v>17340</v>
      </c>
      <c r="B11603">
        <v>1299</v>
      </c>
      <c r="C11603" s="3" t="str">
        <f>HYPERLINK("http://www.uniprot.org/uniprot/G7IH01","tr|G7IH01|G7IH01_MEDTR")</f>
        <v>tr|G7IH01|G7IH01_MEDTR</v>
      </c>
      <c r="D11603" t="s">
        <v>59</v>
      </c>
      <c r="E11603">
        <v>39.729999999999997</v>
      </c>
      <c r="F11603">
        <v>151</v>
      </c>
      <c r="G11603">
        <v>91</v>
      </c>
      <c r="H11603">
        <v>2</v>
      </c>
      <c r="I11603">
        <v>562</v>
      </c>
      <c r="J11603">
        <v>1008</v>
      </c>
      <c r="K11603">
        <v>1</v>
      </c>
      <c r="L11603">
        <v>438</v>
      </c>
      <c r="M11603">
        <v>587</v>
      </c>
      <c r="N11603" t="s">
        <v>18</v>
      </c>
      <c r="O11603" s="1">
        <v>3.6547000000000003E-18</v>
      </c>
      <c r="P11603">
        <v>245</v>
      </c>
    </row>
    <row r="11604" spans="1:16" x14ac:dyDescent="0.25">
      <c r="A11604" t="s">
        <v>17341</v>
      </c>
      <c r="B11604">
        <v>2511</v>
      </c>
      <c r="C11604" s="3" t="str">
        <f>HYPERLINK("http://www.uniprot.org/uniprot/M5WMG5","tr|M5WMG5|M5WMG5_PRUPE")</f>
        <v>tr|M5WMG5|M5WMG5_PRUPE</v>
      </c>
      <c r="D11604" t="s">
        <v>17342</v>
      </c>
      <c r="E11604">
        <v>45.97</v>
      </c>
      <c r="F11604">
        <v>1005</v>
      </c>
      <c r="G11604">
        <v>543</v>
      </c>
      <c r="H11604">
        <v>171</v>
      </c>
      <c r="I11604">
        <v>4</v>
      </c>
      <c r="J11604">
        <v>2505</v>
      </c>
      <c r="K11604">
        <v>1</v>
      </c>
      <c r="L11604">
        <v>38</v>
      </c>
      <c r="M11604">
        <v>1036</v>
      </c>
      <c r="N11604" t="s">
        <v>18</v>
      </c>
      <c r="O11604">
        <v>0</v>
      </c>
      <c r="P11604">
        <v>1889</v>
      </c>
    </row>
    <row r="11605" spans="1:16" x14ac:dyDescent="0.25">
      <c r="A11605" t="s">
        <v>17343</v>
      </c>
      <c r="B11605">
        <v>1596</v>
      </c>
      <c r="C11605" s="3" t="str">
        <f>HYPERLINK("http://www.uniprot.org/uniprot/I3SRQ7","tr|I3SRQ7|I3SRQ7_MEDTR")</f>
        <v>tr|I3SRQ7|I3SRQ7_MEDTR</v>
      </c>
      <c r="D11605" t="s">
        <v>22</v>
      </c>
      <c r="E11605">
        <v>73.22</v>
      </c>
      <c r="F11605">
        <v>295</v>
      </c>
      <c r="G11605">
        <v>79</v>
      </c>
      <c r="H11605">
        <v>2</v>
      </c>
      <c r="I11605">
        <v>1</v>
      </c>
      <c r="J11605">
        <v>879</v>
      </c>
      <c r="K11605">
        <v>1</v>
      </c>
      <c r="L11605">
        <v>1</v>
      </c>
      <c r="M11605">
        <v>274</v>
      </c>
      <c r="N11605" t="s">
        <v>18</v>
      </c>
      <c r="O11605" s="1">
        <v>8.9071900000000003E-105</v>
      </c>
      <c r="P11605">
        <v>993</v>
      </c>
    </row>
    <row r="11606" spans="1:16" x14ac:dyDescent="0.25">
      <c r="A11606" t="s">
        <v>17344</v>
      </c>
      <c r="B11606">
        <v>957</v>
      </c>
      <c r="C11606" s="3" t="str">
        <f>HYPERLINK("http://www.uniprot.org/uniprot/I1NAV4","tr|I1NAV4|I1NAV4_SOYBN")</f>
        <v>tr|I1NAV4|I1NAV4_SOYBN</v>
      </c>
      <c r="D11606" t="s">
        <v>28</v>
      </c>
      <c r="E11606">
        <v>70.58</v>
      </c>
      <c r="F11606">
        <v>306</v>
      </c>
      <c r="G11606">
        <v>90</v>
      </c>
      <c r="H11606">
        <v>2</v>
      </c>
      <c r="I11606">
        <v>43</v>
      </c>
      <c r="J11606">
        <v>954</v>
      </c>
      <c r="K11606">
        <v>1</v>
      </c>
      <c r="L11606">
        <v>13</v>
      </c>
      <c r="M11606">
        <v>317</v>
      </c>
      <c r="N11606" t="s">
        <v>18</v>
      </c>
      <c r="O11606" s="1">
        <v>4.0624399999999998E-116</v>
      </c>
      <c r="P11606">
        <v>1088</v>
      </c>
    </row>
    <row r="11607" spans="1:16" x14ac:dyDescent="0.25">
      <c r="A11607" t="s">
        <v>17345</v>
      </c>
      <c r="B11607">
        <v>828</v>
      </c>
      <c r="C11607" s="3" t="str">
        <f>HYPERLINK("http://www.uniprot.org/uniprot/G7KVE3","tr|G7KVE3|G7KVE3_MEDTR")</f>
        <v>tr|G7KVE3|G7KVE3_MEDTR</v>
      </c>
      <c r="D11607" t="s">
        <v>17346</v>
      </c>
      <c r="E11607">
        <v>78.88</v>
      </c>
      <c r="F11607">
        <v>251</v>
      </c>
      <c r="G11607">
        <v>53</v>
      </c>
      <c r="H11607">
        <v>0</v>
      </c>
      <c r="I11607">
        <v>4</v>
      </c>
      <c r="J11607">
        <v>756</v>
      </c>
      <c r="K11607">
        <v>1</v>
      </c>
      <c r="L11607">
        <v>1</v>
      </c>
      <c r="M11607">
        <v>248</v>
      </c>
      <c r="N11607" t="s">
        <v>18</v>
      </c>
      <c r="O11607" s="1">
        <v>1.8457200000000002E-108</v>
      </c>
      <c r="P11607">
        <v>1021</v>
      </c>
    </row>
    <row r="11608" spans="1:16" x14ac:dyDescent="0.25">
      <c r="A11608" t="s">
        <v>17347</v>
      </c>
      <c r="B11608">
        <v>690</v>
      </c>
      <c r="C11608" s="3" t="str">
        <f>HYPERLINK("http://www.uniprot.org/uniprot/B7FJL2","tr|B7FJL2|B7FJL2_MEDTR")</f>
        <v>tr|B7FJL2|B7FJL2_MEDTR</v>
      </c>
      <c r="D11608" t="s">
        <v>581</v>
      </c>
      <c r="E11608">
        <v>89.35</v>
      </c>
      <c r="F11608">
        <v>216</v>
      </c>
      <c r="G11608">
        <v>23</v>
      </c>
      <c r="H11608">
        <v>2</v>
      </c>
      <c r="I11608">
        <v>1</v>
      </c>
      <c r="J11608">
        <v>642</v>
      </c>
      <c r="K11608">
        <v>1</v>
      </c>
      <c r="L11608">
        <v>1</v>
      </c>
      <c r="M11608">
        <v>215</v>
      </c>
      <c r="N11608" t="s">
        <v>18</v>
      </c>
      <c r="O11608" s="1">
        <v>8.0970499999999994E-108</v>
      </c>
      <c r="P11608">
        <v>1014</v>
      </c>
    </row>
    <row r="11609" spans="1:16" x14ac:dyDescent="0.25">
      <c r="A11609" t="s">
        <v>17348</v>
      </c>
      <c r="B11609">
        <v>1083</v>
      </c>
      <c r="C11609" s="3" t="str">
        <f>HYPERLINK("http://www.uniprot.org/uniprot/I1LBV6","tr|I1LBV6|I1LBV6_SOYBN")</f>
        <v>tr|I1LBV6|I1LBV6_SOYBN</v>
      </c>
      <c r="D11609" t="s">
        <v>28</v>
      </c>
      <c r="E11609">
        <v>78.709999999999994</v>
      </c>
      <c r="F11609">
        <v>357</v>
      </c>
      <c r="G11609">
        <v>76</v>
      </c>
      <c r="H11609">
        <v>1</v>
      </c>
      <c r="I11609">
        <v>13</v>
      </c>
      <c r="J11609">
        <v>1080</v>
      </c>
      <c r="K11609">
        <v>1</v>
      </c>
      <c r="L11609">
        <v>46</v>
      </c>
      <c r="M11609">
        <v>389</v>
      </c>
      <c r="N11609" t="s">
        <v>18</v>
      </c>
      <c r="O11609" s="1">
        <v>3.7291499999999997E-164</v>
      </c>
      <c r="P11609">
        <v>1503</v>
      </c>
    </row>
    <row r="11610" spans="1:16" x14ac:dyDescent="0.25">
      <c r="A11610" t="s">
        <v>17349</v>
      </c>
      <c r="B11610">
        <v>2922</v>
      </c>
      <c r="C11610" s="3" t="str">
        <f>HYPERLINK("http://www.uniprot.org/uniprot/I1JNP9","tr|I1JNP9|I1JNP9_SOYBN")</f>
        <v>tr|I1JNP9|I1JNP9_SOYBN</v>
      </c>
      <c r="D11610" t="s">
        <v>28</v>
      </c>
      <c r="E11610">
        <v>63.58</v>
      </c>
      <c r="F11610">
        <v>983</v>
      </c>
      <c r="G11610">
        <v>358</v>
      </c>
      <c r="H11610">
        <v>15</v>
      </c>
      <c r="I11610">
        <v>1</v>
      </c>
      <c r="J11610">
        <v>2904</v>
      </c>
      <c r="K11610">
        <v>1</v>
      </c>
      <c r="L11610">
        <v>1</v>
      </c>
      <c r="M11610">
        <v>979</v>
      </c>
      <c r="N11610" t="s">
        <v>18</v>
      </c>
      <c r="O11610">
        <v>0</v>
      </c>
      <c r="P11610">
        <v>3059</v>
      </c>
    </row>
    <row r="11611" spans="1:16" x14ac:dyDescent="0.25">
      <c r="A11611" t="s">
        <v>17350</v>
      </c>
      <c r="B11611">
        <v>1362</v>
      </c>
      <c r="C11611" s="3" t="str">
        <f>HYPERLINK("http://www.uniprot.org/uniprot/K7MYF0","tr|K7MYF0|K7MYF0_SOYBN")</f>
        <v>tr|K7MYF0|K7MYF0_SOYBN</v>
      </c>
      <c r="D11611" t="s">
        <v>28</v>
      </c>
      <c r="E11611">
        <v>69.599999999999994</v>
      </c>
      <c r="F11611">
        <v>431</v>
      </c>
      <c r="G11611">
        <v>131</v>
      </c>
      <c r="H11611">
        <v>0</v>
      </c>
      <c r="I11611">
        <v>4</v>
      </c>
      <c r="J11611">
        <v>1296</v>
      </c>
      <c r="K11611">
        <v>1</v>
      </c>
      <c r="L11611">
        <v>60</v>
      </c>
      <c r="M11611">
        <v>441</v>
      </c>
      <c r="N11611" t="s">
        <v>18</v>
      </c>
      <c r="O11611" s="1">
        <v>1.21098E-160</v>
      </c>
      <c r="P11611">
        <v>1474</v>
      </c>
    </row>
    <row r="11612" spans="1:16" x14ac:dyDescent="0.25">
      <c r="A11612" t="s">
        <v>17351</v>
      </c>
      <c r="B11612">
        <v>507</v>
      </c>
      <c r="C11612" s="3" t="str">
        <f>HYPERLINK("http://www.uniprot.org/uniprot/I3SLH4","tr|I3SLH4|I3SLH4_MEDTR")</f>
        <v>tr|I3SLH4|I3SLH4_MEDTR</v>
      </c>
      <c r="D11612" t="s">
        <v>22</v>
      </c>
      <c r="E11612">
        <v>90.53</v>
      </c>
      <c r="F11612">
        <v>169</v>
      </c>
      <c r="G11612">
        <v>16</v>
      </c>
      <c r="H11612">
        <v>1</v>
      </c>
      <c r="I11612">
        <v>1</v>
      </c>
      <c r="J11612">
        <v>504</v>
      </c>
      <c r="K11612">
        <v>1</v>
      </c>
      <c r="L11612">
        <v>1</v>
      </c>
      <c r="M11612">
        <v>169</v>
      </c>
      <c r="N11612" t="s">
        <v>18</v>
      </c>
      <c r="O11612" s="1">
        <v>1.25324E-85</v>
      </c>
      <c r="P11612">
        <v>820</v>
      </c>
    </row>
    <row r="11613" spans="1:16" x14ac:dyDescent="0.25">
      <c r="A11613" t="s">
        <v>17352</v>
      </c>
      <c r="B11613">
        <v>411</v>
      </c>
      <c r="C11613" s="3" t="str">
        <f>HYPERLINK("http://www.uniprot.org/uniprot/G7J2N8","tr|G7J2N8|G7J2N8_MEDTR")</f>
        <v>tr|G7J2N8|G7J2N8_MEDTR</v>
      </c>
      <c r="D11613" t="s">
        <v>17353</v>
      </c>
      <c r="E11613">
        <v>82</v>
      </c>
      <c r="F11613">
        <v>100</v>
      </c>
      <c r="G11613">
        <v>18</v>
      </c>
      <c r="H11613">
        <v>0</v>
      </c>
      <c r="I11613">
        <v>1</v>
      </c>
      <c r="J11613">
        <v>300</v>
      </c>
      <c r="K11613">
        <v>1</v>
      </c>
      <c r="L11613">
        <v>1</v>
      </c>
      <c r="M11613">
        <v>100</v>
      </c>
      <c r="N11613" t="s">
        <v>18</v>
      </c>
      <c r="O11613" s="1">
        <v>1.69365E-42</v>
      </c>
      <c r="P11613">
        <v>410</v>
      </c>
    </row>
    <row r="11614" spans="1:16" x14ac:dyDescent="0.25">
      <c r="A11614" t="s">
        <v>17354</v>
      </c>
      <c r="B11614">
        <v>930</v>
      </c>
      <c r="C11614" s="3" t="str">
        <f>HYPERLINK("http://www.uniprot.org/uniprot/G7J377","tr|G7J377|G7J377_MEDTR")</f>
        <v>tr|G7J377|G7J377_MEDTR</v>
      </c>
      <c r="D11614" t="s">
        <v>17355</v>
      </c>
      <c r="E11614">
        <v>63.94</v>
      </c>
      <c r="F11614">
        <v>319</v>
      </c>
      <c r="G11614">
        <v>115</v>
      </c>
      <c r="H11614">
        <v>10</v>
      </c>
      <c r="I11614">
        <v>1</v>
      </c>
      <c r="J11614">
        <v>927</v>
      </c>
      <c r="K11614">
        <v>1</v>
      </c>
      <c r="L11614">
        <v>1</v>
      </c>
      <c r="M11614">
        <v>302</v>
      </c>
      <c r="N11614" t="s">
        <v>18</v>
      </c>
      <c r="O11614" s="1">
        <v>2.34798E-97</v>
      </c>
      <c r="P11614">
        <v>926</v>
      </c>
    </row>
    <row r="11615" spans="1:16" x14ac:dyDescent="0.25">
      <c r="A11615" t="s">
        <v>17356</v>
      </c>
      <c r="B11615">
        <v>1053</v>
      </c>
      <c r="C11615" s="3" t="str">
        <f>HYPERLINK("http://www.uniprot.org/uniprot/G7JMJ0","tr|G7JMJ0|G7JMJ0_MEDTR")</f>
        <v>tr|G7JMJ0|G7JMJ0_MEDTR</v>
      </c>
      <c r="D11615" t="s">
        <v>17322</v>
      </c>
      <c r="E11615">
        <v>85.14</v>
      </c>
      <c r="F11615">
        <v>350</v>
      </c>
      <c r="G11615">
        <v>52</v>
      </c>
      <c r="H11615">
        <v>0</v>
      </c>
      <c r="I11615">
        <v>1</v>
      </c>
      <c r="J11615">
        <v>1050</v>
      </c>
      <c r="K11615">
        <v>1</v>
      </c>
      <c r="L11615">
        <v>1</v>
      </c>
      <c r="M11615">
        <v>350</v>
      </c>
      <c r="N11615" t="s">
        <v>18</v>
      </c>
      <c r="O11615" s="1">
        <v>4.83384E-177</v>
      </c>
      <c r="P11615">
        <v>1614</v>
      </c>
    </row>
    <row r="11616" spans="1:16" x14ac:dyDescent="0.25">
      <c r="A11616" t="s">
        <v>17357</v>
      </c>
      <c r="B11616">
        <v>273</v>
      </c>
      <c r="C11616" s="3" t="str">
        <f>HYPERLINK("http://www.uniprot.org/uniprot/G7KW94","tr|G7KW94|G7KW94_MEDTR")</f>
        <v>tr|G7KW94|G7KW94_MEDTR</v>
      </c>
      <c r="D11616" t="s">
        <v>11573</v>
      </c>
      <c r="E11616">
        <v>91.76</v>
      </c>
      <c r="F11616">
        <v>85</v>
      </c>
      <c r="G11616">
        <v>7</v>
      </c>
      <c r="H11616">
        <v>0</v>
      </c>
      <c r="I11616">
        <v>1</v>
      </c>
      <c r="J11616">
        <v>255</v>
      </c>
      <c r="K11616">
        <v>1</v>
      </c>
      <c r="L11616">
        <v>1</v>
      </c>
      <c r="M11616">
        <v>85</v>
      </c>
      <c r="N11616" t="s">
        <v>18</v>
      </c>
      <c r="O11616" s="1">
        <v>7.3883099999999996E-41</v>
      </c>
      <c r="P11616">
        <v>434</v>
      </c>
    </row>
    <row r="11617" spans="1:16" x14ac:dyDescent="0.25">
      <c r="A11617" t="s">
        <v>17358</v>
      </c>
      <c r="B11617">
        <v>897</v>
      </c>
      <c r="C11617" s="3" t="str">
        <f>HYPERLINK("http://www.uniprot.org/uniprot/G7JN94","tr|G7JN94|G7JN94_MEDTR")</f>
        <v>tr|G7JN94|G7JN94_MEDTR</v>
      </c>
      <c r="D11617" t="s">
        <v>17359</v>
      </c>
      <c r="E11617">
        <v>61.68</v>
      </c>
      <c r="F11617">
        <v>308</v>
      </c>
      <c r="G11617">
        <v>118</v>
      </c>
      <c r="H11617">
        <v>10</v>
      </c>
      <c r="I11617">
        <v>1</v>
      </c>
      <c r="J11617">
        <v>894</v>
      </c>
      <c r="K11617">
        <v>1</v>
      </c>
      <c r="L11617">
        <v>1</v>
      </c>
      <c r="M11617">
        <v>293</v>
      </c>
      <c r="N11617" t="s">
        <v>18</v>
      </c>
      <c r="O11617" s="1">
        <v>9.3420300000000001E-88</v>
      </c>
      <c r="P11617">
        <v>843</v>
      </c>
    </row>
    <row r="11618" spans="1:16" x14ac:dyDescent="0.25">
      <c r="A11618" t="s">
        <v>17360</v>
      </c>
      <c r="B11618">
        <v>495</v>
      </c>
      <c r="C11618" s="3" t="str">
        <f>HYPERLINK("http://www.uniprot.org/uniprot/Q9LKR1","tr|Q9LKR1|Q9LKR1_PEA")</f>
        <v>tr|Q9LKR1|Q9LKR1_PEA</v>
      </c>
      <c r="D11618" t="s">
        <v>7890</v>
      </c>
      <c r="E11618">
        <v>56.25</v>
      </c>
      <c r="F11618">
        <v>96</v>
      </c>
      <c r="G11618">
        <v>42</v>
      </c>
      <c r="H11618">
        <v>7</v>
      </c>
      <c r="I11618">
        <v>1</v>
      </c>
      <c r="J11618">
        <v>267</v>
      </c>
      <c r="K11618">
        <v>1</v>
      </c>
      <c r="L11618">
        <v>1</v>
      </c>
      <c r="M11618">
        <v>93</v>
      </c>
      <c r="N11618" t="s">
        <v>18</v>
      </c>
      <c r="O11618" s="1">
        <v>1.1060800000000001E-12</v>
      </c>
      <c r="P11618">
        <v>191</v>
      </c>
    </row>
    <row r="11619" spans="1:16" x14ac:dyDescent="0.25">
      <c r="A11619" t="s">
        <v>17361</v>
      </c>
      <c r="B11619">
        <v>1935</v>
      </c>
      <c r="C11619" s="3" t="str">
        <f>HYPERLINK("http://www.uniprot.org/uniprot/G7I2H0","tr|G7I2H0|G7I2H0_MEDTR")</f>
        <v>tr|G7I2H0|G7I2H0_MEDTR</v>
      </c>
      <c r="D11619" t="s">
        <v>144</v>
      </c>
      <c r="E11619">
        <v>33.22</v>
      </c>
      <c r="F11619">
        <v>310</v>
      </c>
      <c r="G11619">
        <v>207</v>
      </c>
      <c r="H11619">
        <v>1</v>
      </c>
      <c r="I11619">
        <v>964</v>
      </c>
      <c r="J11619">
        <v>1890</v>
      </c>
      <c r="K11619">
        <v>1</v>
      </c>
      <c r="L11619">
        <v>27</v>
      </c>
      <c r="M11619">
        <v>285</v>
      </c>
      <c r="N11619" t="s">
        <v>18</v>
      </c>
      <c r="O11619" s="1">
        <v>1.52785E-32</v>
      </c>
      <c r="P11619">
        <v>371</v>
      </c>
    </row>
    <row r="11620" spans="1:16" x14ac:dyDescent="0.25">
      <c r="A11620" t="s">
        <v>17362</v>
      </c>
      <c r="B11620">
        <v>1182</v>
      </c>
      <c r="C11620" s="3" t="str">
        <f>HYPERLINK("http://www.uniprot.org/uniprot/G7LEG0","tr|G7LEG0|G7LEG0_MEDTR")</f>
        <v>tr|G7LEG0|G7LEG0_MEDTR</v>
      </c>
      <c r="D11620" t="s">
        <v>17363</v>
      </c>
      <c r="E11620">
        <v>81.040000000000006</v>
      </c>
      <c r="F11620">
        <v>401</v>
      </c>
      <c r="G11620">
        <v>76</v>
      </c>
      <c r="H11620">
        <v>8</v>
      </c>
      <c r="I11620">
        <v>1</v>
      </c>
      <c r="J11620">
        <v>1179</v>
      </c>
      <c r="K11620">
        <v>1</v>
      </c>
      <c r="L11620">
        <v>96</v>
      </c>
      <c r="M11620">
        <v>486</v>
      </c>
      <c r="N11620" t="s">
        <v>18</v>
      </c>
      <c r="O11620" s="1">
        <v>1.36462E-178</v>
      </c>
      <c r="P11620">
        <v>1628</v>
      </c>
    </row>
    <row r="11621" spans="1:16" x14ac:dyDescent="0.25">
      <c r="A11621" t="s">
        <v>17364</v>
      </c>
      <c r="B11621">
        <v>1146</v>
      </c>
      <c r="C11621" s="3" t="str">
        <f>HYPERLINK("http://www.uniprot.org/uniprot/G7J1P0","tr|G7J1P0|G7J1P0_MEDTR")</f>
        <v>tr|G7J1P0|G7J1P0_MEDTR</v>
      </c>
      <c r="D11621" t="s">
        <v>8501</v>
      </c>
      <c r="E11621">
        <v>59.13</v>
      </c>
      <c r="F11621">
        <v>416</v>
      </c>
      <c r="G11621">
        <v>170</v>
      </c>
      <c r="H11621">
        <v>73</v>
      </c>
      <c r="I11621">
        <v>43</v>
      </c>
      <c r="J11621">
        <v>1071</v>
      </c>
      <c r="K11621">
        <v>1</v>
      </c>
      <c r="L11621">
        <v>318</v>
      </c>
      <c r="M11621">
        <v>733</v>
      </c>
      <c r="N11621" t="s">
        <v>18</v>
      </c>
      <c r="O11621" s="1">
        <v>7.0830599999999997E-116</v>
      </c>
      <c r="P11621">
        <v>1087</v>
      </c>
    </row>
    <row r="11622" spans="1:16" x14ac:dyDescent="0.25">
      <c r="A11622" t="s">
        <v>17365</v>
      </c>
      <c r="B11622">
        <v>333</v>
      </c>
      <c r="C11622" s="3" t="str">
        <f>HYPERLINK("http://www.uniprot.org/uniprot/D3G9M4","tr|D3G9M4|D3G9M4_SOYBN")</f>
        <v>tr|D3G9M4|D3G9M4_SOYBN</v>
      </c>
      <c r="D11622" t="s">
        <v>5247</v>
      </c>
      <c r="E11622">
        <v>38.229999999999997</v>
      </c>
      <c r="F11622">
        <v>102</v>
      </c>
      <c r="G11622">
        <v>63</v>
      </c>
      <c r="H11622">
        <v>4</v>
      </c>
      <c r="I11622">
        <v>13</v>
      </c>
      <c r="J11622">
        <v>306</v>
      </c>
      <c r="K11622">
        <v>1</v>
      </c>
      <c r="L11622">
        <v>216</v>
      </c>
      <c r="M11622">
        <v>317</v>
      </c>
      <c r="N11622" t="s">
        <v>18</v>
      </c>
      <c r="O11622" s="1">
        <v>3.5418100000000001E-11</v>
      </c>
      <c r="P11622">
        <v>178</v>
      </c>
    </row>
    <row r="11623" spans="1:16" x14ac:dyDescent="0.25">
      <c r="A11623" t="s">
        <v>17366</v>
      </c>
      <c r="B11623">
        <v>1920</v>
      </c>
      <c r="C11623" s="3" t="str">
        <f>HYPERLINK("http://www.uniprot.org/uniprot/I1LEH2","tr|I1LEH2|I1LEH2_SOYBN")</f>
        <v>tr|I1LEH2|I1LEH2_SOYBN</v>
      </c>
      <c r="D11623" t="s">
        <v>71</v>
      </c>
      <c r="E11623">
        <v>77.739999999999995</v>
      </c>
      <c r="F11623">
        <v>638</v>
      </c>
      <c r="G11623">
        <v>142</v>
      </c>
      <c r="H11623">
        <v>0</v>
      </c>
      <c r="I11623">
        <v>1</v>
      </c>
      <c r="J11623">
        <v>1914</v>
      </c>
      <c r="K11623">
        <v>1</v>
      </c>
      <c r="L11623">
        <v>1</v>
      </c>
      <c r="M11623">
        <v>633</v>
      </c>
      <c r="N11623" t="s">
        <v>18</v>
      </c>
      <c r="O11623">
        <v>0</v>
      </c>
      <c r="P11623">
        <v>2610</v>
      </c>
    </row>
    <row r="11624" spans="1:16" x14ac:dyDescent="0.25">
      <c r="A11624" t="s">
        <v>17367</v>
      </c>
      <c r="B11624">
        <v>1530</v>
      </c>
      <c r="C11624" s="3" t="str">
        <f>HYPERLINK("http://www.uniprot.org/uniprot/K7LIM8","tr|K7LIM8|K7LIM8_SOYBN")</f>
        <v>tr|K7LIM8|K7LIM8_SOYBN</v>
      </c>
      <c r="D11624" t="s">
        <v>28</v>
      </c>
      <c r="E11624">
        <v>61.42</v>
      </c>
      <c r="F11624">
        <v>477</v>
      </c>
      <c r="G11624">
        <v>184</v>
      </c>
      <c r="H11624">
        <v>18</v>
      </c>
      <c r="I11624">
        <v>1</v>
      </c>
      <c r="J11624">
        <v>1377</v>
      </c>
      <c r="K11624">
        <v>1</v>
      </c>
      <c r="L11624">
        <v>1</v>
      </c>
      <c r="M11624">
        <v>469</v>
      </c>
      <c r="N11624" t="s">
        <v>18</v>
      </c>
      <c r="O11624" s="1">
        <v>9.5752899999999997E-141</v>
      </c>
      <c r="P11624">
        <v>1303</v>
      </c>
    </row>
    <row r="11625" spans="1:16" x14ac:dyDescent="0.25">
      <c r="A11625" t="s">
        <v>17368</v>
      </c>
      <c r="B11625">
        <v>828</v>
      </c>
      <c r="C11625" s="3" t="str">
        <f>HYPERLINK("http://www.uniprot.org/uniprot/K7MLH0","tr|K7MLH0|K7MLH0_SOYBN")</f>
        <v>tr|K7MLH0|K7MLH0_SOYBN</v>
      </c>
      <c r="D11625" t="s">
        <v>28</v>
      </c>
      <c r="E11625">
        <v>71.27</v>
      </c>
      <c r="F11625">
        <v>275</v>
      </c>
      <c r="G11625">
        <v>79</v>
      </c>
      <c r="H11625">
        <v>4</v>
      </c>
      <c r="I11625">
        <v>1</v>
      </c>
      <c r="J11625">
        <v>813</v>
      </c>
      <c r="K11625">
        <v>1</v>
      </c>
      <c r="L11625">
        <v>67</v>
      </c>
      <c r="M11625">
        <v>337</v>
      </c>
      <c r="N11625" t="s">
        <v>18</v>
      </c>
      <c r="O11625" s="1">
        <v>1.6693799999999999E-109</v>
      </c>
      <c r="P11625">
        <v>1030</v>
      </c>
    </row>
    <row r="11626" spans="1:16" x14ac:dyDescent="0.25">
      <c r="A11626" t="s">
        <v>17369</v>
      </c>
      <c r="B11626">
        <v>1821</v>
      </c>
      <c r="C11626" s="3" t="str">
        <f>HYPERLINK("http://www.uniprot.org/uniprot/G7IYM7","tr|G7IYM7|G7IYM7_MEDTR")</f>
        <v>tr|G7IYM7|G7IYM7_MEDTR</v>
      </c>
      <c r="D11626" t="s">
        <v>17370</v>
      </c>
      <c r="E11626">
        <v>90.13</v>
      </c>
      <c r="F11626">
        <v>588</v>
      </c>
      <c r="G11626">
        <v>58</v>
      </c>
      <c r="H11626">
        <v>0</v>
      </c>
      <c r="I11626">
        <v>55</v>
      </c>
      <c r="J11626">
        <v>1818</v>
      </c>
      <c r="K11626">
        <v>1</v>
      </c>
      <c r="L11626">
        <v>12</v>
      </c>
      <c r="M11626">
        <v>594</v>
      </c>
      <c r="N11626" t="s">
        <v>18</v>
      </c>
      <c r="O11626">
        <v>0</v>
      </c>
      <c r="P11626">
        <v>2717</v>
      </c>
    </row>
    <row r="11627" spans="1:16" x14ac:dyDescent="0.25">
      <c r="A11627" t="s">
        <v>17371</v>
      </c>
      <c r="B11627">
        <v>615</v>
      </c>
      <c r="C11627" s="3" t="str">
        <f>HYPERLINK("http://www.uniprot.org/uniprot/G7ILW3","tr|G7ILW3|G7ILW3_MEDTR")</f>
        <v>tr|G7ILW3|G7ILW3_MEDTR</v>
      </c>
      <c r="D11627" t="s">
        <v>17372</v>
      </c>
      <c r="E11627">
        <v>95.72</v>
      </c>
      <c r="F11627">
        <v>187</v>
      </c>
      <c r="G11627">
        <v>8</v>
      </c>
      <c r="H11627">
        <v>0</v>
      </c>
      <c r="I11627">
        <v>52</v>
      </c>
      <c r="J11627">
        <v>612</v>
      </c>
      <c r="K11627">
        <v>1</v>
      </c>
      <c r="L11627">
        <v>18</v>
      </c>
      <c r="M11627">
        <v>204</v>
      </c>
      <c r="N11627" t="s">
        <v>18</v>
      </c>
      <c r="O11627" s="1">
        <v>4.6601800000000004E-100</v>
      </c>
      <c r="P11627">
        <v>946</v>
      </c>
    </row>
    <row r="11628" spans="1:16" x14ac:dyDescent="0.25">
      <c r="A11628" t="s">
        <v>17373</v>
      </c>
      <c r="B11628">
        <v>1053</v>
      </c>
      <c r="C11628" s="3" t="str">
        <f>HYPERLINK("http://www.uniprot.org/uniprot/G7ITY1","tr|G7ITY1|G7ITY1_MEDTR")</f>
        <v>tr|G7ITY1|G7ITY1_MEDTR</v>
      </c>
      <c r="D11628" t="s">
        <v>17374</v>
      </c>
      <c r="E11628">
        <v>83.19</v>
      </c>
      <c r="F11628">
        <v>351</v>
      </c>
      <c r="G11628">
        <v>59</v>
      </c>
      <c r="H11628">
        <v>1</v>
      </c>
      <c r="I11628">
        <v>1</v>
      </c>
      <c r="J11628">
        <v>1050</v>
      </c>
      <c r="K11628">
        <v>1</v>
      </c>
      <c r="L11628">
        <v>1</v>
      </c>
      <c r="M11628">
        <v>350</v>
      </c>
      <c r="N11628" t="s">
        <v>18</v>
      </c>
      <c r="O11628" s="1">
        <v>1.56222E-159</v>
      </c>
      <c r="P11628">
        <v>1463</v>
      </c>
    </row>
    <row r="11629" spans="1:16" x14ac:dyDescent="0.25">
      <c r="A11629" t="s">
        <v>17375</v>
      </c>
      <c r="B11629">
        <v>834</v>
      </c>
      <c r="C11629" s="3" t="str">
        <f>HYPERLINK("http://www.uniprot.org/uniprot/Q0GLC9","tr|Q0GLC9|Q0GLC9_SOYBN")</f>
        <v>tr|Q0GLC9|Q0GLC9_SOYBN</v>
      </c>
      <c r="D11629" t="s">
        <v>17376</v>
      </c>
      <c r="E11629">
        <v>78.569999999999993</v>
      </c>
      <c r="F11629">
        <v>84</v>
      </c>
      <c r="G11629">
        <v>18</v>
      </c>
      <c r="H11629">
        <v>3</v>
      </c>
      <c r="I11629">
        <v>1</v>
      </c>
      <c r="J11629">
        <v>243</v>
      </c>
      <c r="K11629">
        <v>1</v>
      </c>
      <c r="L11629">
        <v>1</v>
      </c>
      <c r="M11629">
        <v>82</v>
      </c>
      <c r="N11629" t="s">
        <v>18</v>
      </c>
      <c r="O11629" s="1">
        <v>5.7598599999999997E-33</v>
      </c>
      <c r="P11629">
        <v>370</v>
      </c>
    </row>
    <row r="11630" spans="1:16" x14ac:dyDescent="0.25">
      <c r="A11630" t="s">
        <v>17377</v>
      </c>
      <c r="B11630">
        <v>474</v>
      </c>
      <c r="C11630" s="3" t="str">
        <f>HYPERLINK("http://www.uniprot.org/uniprot/I1LE83","tr|I1LE83|I1LE83_SOYBN")</f>
        <v>tr|I1LE83|I1LE83_SOYBN</v>
      </c>
      <c r="D11630" t="s">
        <v>28</v>
      </c>
      <c r="E11630">
        <v>70.099999999999994</v>
      </c>
      <c r="F11630">
        <v>97</v>
      </c>
      <c r="G11630">
        <v>29</v>
      </c>
      <c r="H11630">
        <v>0</v>
      </c>
      <c r="I11630">
        <v>49</v>
      </c>
      <c r="J11630">
        <v>339</v>
      </c>
      <c r="K11630">
        <v>1</v>
      </c>
      <c r="L11630">
        <v>17</v>
      </c>
      <c r="M11630">
        <v>112</v>
      </c>
      <c r="N11630" t="s">
        <v>18</v>
      </c>
      <c r="O11630" s="1">
        <v>1.2262E-32</v>
      </c>
      <c r="P11630">
        <v>363</v>
      </c>
    </row>
    <row r="11631" spans="1:16" x14ac:dyDescent="0.25">
      <c r="A11631" t="s">
        <v>17378</v>
      </c>
      <c r="B11631">
        <v>1290</v>
      </c>
      <c r="C11631" s="3" t="str">
        <f>HYPERLINK("http://www.uniprot.org/uniprot/M4EHB7","tr|M4EHB7|M4EHB7_BRARP")</f>
        <v>tr|M4EHB7|M4EHB7_BRARP</v>
      </c>
      <c r="D11631" t="s">
        <v>17379</v>
      </c>
      <c r="E11631">
        <v>55.26</v>
      </c>
      <c r="F11631">
        <v>456</v>
      </c>
      <c r="G11631">
        <v>204</v>
      </c>
      <c r="H11631">
        <v>53</v>
      </c>
      <c r="I11631">
        <v>64</v>
      </c>
      <c r="J11631">
        <v>1272</v>
      </c>
      <c r="K11631">
        <v>1</v>
      </c>
      <c r="L11631">
        <v>19</v>
      </c>
      <c r="M11631">
        <v>473</v>
      </c>
      <c r="N11631" t="s">
        <v>18</v>
      </c>
      <c r="O11631" s="1">
        <v>3.1961600000000002E-131</v>
      </c>
      <c r="P11631">
        <v>1220</v>
      </c>
    </row>
    <row r="11632" spans="1:16" x14ac:dyDescent="0.25">
      <c r="A11632" t="s">
        <v>17380</v>
      </c>
      <c r="B11632">
        <v>1002</v>
      </c>
      <c r="C11632" s="3" t="str">
        <f>HYPERLINK("http://www.uniprot.org/uniprot/I3TAV2","tr|I3TAV2|I3TAV2_MEDTR")</f>
        <v>tr|I3TAV2|I3TAV2_MEDTR</v>
      </c>
      <c r="D11632" t="s">
        <v>17381</v>
      </c>
      <c r="E11632">
        <v>83.33</v>
      </c>
      <c r="F11632">
        <v>336</v>
      </c>
      <c r="G11632">
        <v>56</v>
      </c>
      <c r="H11632">
        <v>3</v>
      </c>
      <c r="I11632">
        <v>1</v>
      </c>
      <c r="J11632">
        <v>999</v>
      </c>
      <c r="K11632">
        <v>1</v>
      </c>
      <c r="L11632">
        <v>1</v>
      </c>
      <c r="M11632">
        <v>333</v>
      </c>
      <c r="N11632" t="s">
        <v>18</v>
      </c>
      <c r="O11632" s="1">
        <v>1.48258E-156</v>
      </c>
      <c r="P11632">
        <v>1437</v>
      </c>
    </row>
    <row r="11633" spans="1:16" x14ac:dyDescent="0.25">
      <c r="A11633" t="s">
        <v>17382</v>
      </c>
      <c r="B11633">
        <v>1119</v>
      </c>
      <c r="C11633" s="3" t="str">
        <f>HYPERLINK("http://www.uniprot.org/uniprot/G7KVE4","tr|G7KVE4|G7KVE4_MEDTR")</f>
        <v>tr|G7KVE4|G7KVE4_MEDTR</v>
      </c>
      <c r="D11633" t="s">
        <v>17383</v>
      </c>
      <c r="E11633">
        <v>84.83</v>
      </c>
      <c r="F11633">
        <v>389</v>
      </c>
      <c r="G11633">
        <v>59</v>
      </c>
      <c r="H11633">
        <v>17</v>
      </c>
      <c r="I11633">
        <v>1</v>
      </c>
      <c r="J11633">
        <v>1116</v>
      </c>
      <c r="K11633">
        <v>1</v>
      </c>
      <c r="L11633">
        <v>1</v>
      </c>
      <c r="M11633">
        <v>388</v>
      </c>
      <c r="N11633" t="s">
        <v>18</v>
      </c>
      <c r="O11633" s="1">
        <v>6.2584500000000005E-178</v>
      </c>
      <c r="P11633">
        <v>1622</v>
      </c>
    </row>
    <row r="11634" spans="1:16" x14ac:dyDescent="0.25">
      <c r="A11634" t="s">
        <v>17384</v>
      </c>
      <c r="B11634">
        <v>381</v>
      </c>
      <c r="C11634" s="3" t="str">
        <f>HYPERLINK("http://www.uniprot.org/uniprot/I3T4E1","tr|I3T4E1|I3T4E1_MEDTR")</f>
        <v>tr|I3T4E1|I3T4E1_MEDTR</v>
      </c>
      <c r="D11634" t="s">
        <v>22</v>
      </c>
      <c r="E11634">
        <v>75.39</v>
      </c>
      <c r="F11634">
        <v>126</v>
      </c>
      <c r="G11634">
        <v>31</v>
      </c>
      <c r="H11634">
        <v>0</v>
      </c>
      <c r="I11634">
        <v>1</v>
      </c>
      <c r="J11634">
        <v>378</v>
      </c>
      <c r="K11634">
        <v>1</v>
      </c>
      <c r="L11634">
        <v>20</v>
      </c>
      <c r="M11634">
        <v>145</v>
      </c>
      <c r="N11634" t="s">
        <v>18</v>
      </c>
      <c r="O11634" s="1">
        <v>2.3455500000000002E-47</v>
      </c>
      <c r="P11634">
        <v>490</v>
      </c>
    </row>
    <row r="11635" spans="1:16" x14ac:dyDescent="0.25">
      <c r="A11635" t="s">
        <v>17385</v>
      </c>
      <c r="B11635">
        <v>1014</v>
      </c>
      <c r="C11635" s="3" t="str">
        <f>HYPERLINK("http://www.uniprot.org/uniprot/I1NIJ3","tr|I1NIJ3|I1NIJ3_SOYBN")</f>
        <v>tr|I1NIJ3|I1NIJ3_SOYBN</v>
      </c>
      <c r="D11635" t="s">
        <v>28</v>
      </c>
      <c r="E11635">
        <v>62.12</v>
      </c>
      <c r="F11635">
        <v>396</v>
      </c>
      <c r="G11635">
        <v>150</v>
      </c>
      <c r="H11635">
        <v>72</v>
      </c>
      <c r="I11635">
        <v>1</v>
      </c>
      <c r="J11635">
        <v>972</v>
      </c>
      <c r="K11635">
        <v>1</v>
      </c>
      <c r="L11635">
        <v>29</v>
      </c>
      <c r="M11635">
        <v>421</v>
      </c>
      <c r="N11635" t="s">
        <v>18</v>
      </c>
      <c r="O11635" s="1">
        <v>1.2472800000000001E-134</v>
      </c>
      <c r="P11635">
        <v>1248</v>
      </c>
    </row>
    <row r="11636" spans="1:16" x14ac:dyDescent="0.25">
      <c r="A11636" t="s">
        <v>17386</v>
      </c>
      <c r="B11636">
        <v>1095</v>
      </c>
      <c r="C11636" s="3" t="str">
        <f>HYPERLINK("http://www.uniprot.org/uniprot/C1L343","tr|C1L343|C1L343_MEDTR")</f>
        <v>tr|C1L343|C1L343_MEDTR</v>
      </c>
      <c r="D11636" t="s">
        <v>17387</v>
      </c>
      <c r="E11636">
        <v>86.64</v>
      </c>
      <c r="F11636">
        <v>322</v>
      </c>
      <c r="G11636">
        <v>43</v>
      </c>
      <c r="H11636">
        <v>1</v>
      </c>
      <c r="I11636">
        <v>1</v>
      </c>
      <c r="J11636">
        <v>963</v>
      </c>
      <c r="K11636">
        <v>1</v>
      </c>
      <c r="L11636">
        <v>1</v>
      </c>
      <c r="M11636">
        <v>320</v>
      </c>
      <c r="N11636" t="s">
        <v>18</v>
      </c>
      <c r="O11636" s="1">
        <v>6.9392199999999998E-158</v>
      </c>
      <c r="P11636">
        <v>1449</v>
      </c>
    </row>
    <row r="11637" spans="1:16" x14ac:dyDescent="0.25">
      <c r="A11637" t="s">
        <v>17388</v>
      </c>
      <c r="B11637">
        <v>3072</v>
      </c>
      <c r="C11637" s="3" t="str">
        <f>HYPERLINK("http://www.uniprot.org/uniprot/A5CA30","tr|A5CA30|A5CA30_VITVI")</f>
        <v>tr|A5CA30|A5CA30_VITVI</v>
      </c>
      <c r="D11637" t="s">
        <v>329</v>
      </c>
      <c r="E11637">
        <v>55.17</v>
      </c>
      <c r="F11637">
        <v>1044</v>
      </c>
      <c r="G11637">
        <v>468</v>
      </c>
      <c r="H11637">
        <v>21</v>
      </c>
      <c r="I11637">
        <v>1</v>
      </c>
      <c r="J11637">
        <v>3069</v>
      </c>
      <c r="K11637">
        <v>1</v>
      </c>
      <c r="L11637">
        <v>209</v>
      </c>
      <c r="M11637">
        <v>1215</v>
      </c>
      <c r="N11637" t="s">
        <v>18</v>
      </c>
      <c r="O11637">
        <v>0</v>
      </c>
      <c r="P11637">
        <v>2960</v>
      </c>
    </row>
    <row r="11638" spans="1:16" x14ac:dyDescent="0.25">
      <c r="A11638" t="s">
        <v>17389</v>
      </c>
      <c r="B11638">
        <v>405</v>
      </c>
      <c r="C11638" s="3" t="str">
        <f>HYPERLINK("http://www.uniprot.org/uniprot/G7I4F2","tr|G7I4F2|G7I4F2_MEDTR")</f>
        <v>tr|G7I4F2|G7I4F2_MEDTR</v>
      </c>
      <c r="D11638" t="s">
        <v>17390</v>
      </c>
      <c r="E11638">
        <v>91.8</v>
      </c>
      <c r="F11638">
        <v>61</v>
      </c>
      <c r="G11638">
        <v>5</v>
      </c>
      <c r="H11638">
        <v>0</v>
      </c>
      <c r="I11638">
        <v>130</v>
      </c>
      <c r="J11638">
        <v>312</v>
      </c>
      <c r="K11638">
        <v>1</v>
      </c>
      <c r="L11638">
        <v>38</v>
      </c>
      <c r="M11638">
        <v>98</v>
      </c>
      <c r="N11638" t="s">
        <v>18</v>
      </c>
      <c r="O11638" s="1">
        <v>1.6303799999999999E-24</v>
      </c>
      <c r="P11638">
        <v>293</v>
      </c>
    </row>
    <row r="11639" spans="1:16" x14ac:dyDescent="0.25">
      <c r="A11639" t="s">
        <v>17391</v>
      </c>
      <c r="B11639">
        <v>339</v>
      </c>
      <c r="C11639" s="3" t="str">
        <f>HYPERLINK("http://www.uniprot.org/uniprot/I3S0P8","tr|I3S0P8|I3S0P8_MEDTR")</f>
        <v>tr|I3S0P8|I3S0P8_MEDTR</v>
      </c>
      <c r="D11639" t="s">
        <v>22</v>
      </c>
      <c r="E11639">
        <v>73.45</v>
      </c>
      <c r="F11639">
        <v>113</v>
      </c>
      <c r="G11639">
        <v>30</v>
      </c>
      <c r="H11639">
        <v>1</v>
      </c>
      <c r="I11639">
        <v>1</v>
      </c>
      <c r="J11639">
        <v>336</v>
      </c>
      <c r="K11639">
        <v>1</v>
      </c>
      <c r="L11639">
        <v>48</v>
      </c>
      <c r="M11639">
        <v>160</v>
      </c>
      <c r="N11639" t="s">
        <v>18</v>
      </c>
      <c r="O11639" s="1">
        <v>3.4879800000000001E-35</v>
      </c>
      <c r="P11639">
        <v>385</v>
      </c>
    </row>
    <row r="11640" spans="1:16" x14ac:dyDescent="0.25">
      <c r="A11640" t="s">
        <v>17392</v>
      </c>
      <c r="B11640">
        <v>5703</v>
      </c>
      <c r="C11640" s="3" t="str">
        <f>HYPERLINK("http://www.uniprot.org/uniprot/G7J375","tr|G7J375|G7J375_MEDTR")</f>
        <v>tr|G7J375|G7J375_MEDTR</v>
      </c>
      <c r="D11640" t="s">
        <v>17393</v>
      </c>
      <c r="E11640">
        <v>85.52</v>
      </c>
      <c r="F11640">
        <v>912</v>
      </c>
      <c r="G11640">
        <v>132</v>
      </c>
      <c r="H11640">
        <v>1</v>
      </c>
      <c r="I11640">
        <v>1</v>
      </c>
      <c r="J11640">
        <v>2733</v>
      </c>
      <c r="K11640">
        <v>1</v>
      </c>
      <c r="L11640">
        <v>1</v>
      </c>
      <c r="M11640">
        <v>908</v>
      </c>
      <c r="N11640" t="s">
        <v>18</v>
      </c>
      <c r="O11640">
        <v>0</v>
      </c>
      <c r="P11640">
        <v>4084</v>
      </c>
    </row>
    <row r="11641" spans="1:16" x14ac:dyDescent="0.25">
      <c r="A11641" t="s">
        <v>17394</v>
      </c>
      <c r="B11641">
        <v>1047</v>
      </c>
      <c r="C11641" s="3" t="str">
        <f>HYPERLINK("http://www.uniprot.org/uniprot/G7JMI8","tr|G7JMI8|G7JMI8_MEDTR")</f>
        <v>tr|G7JMI8|G7JMI8_MEDTR</v>
      </c>
      <c r="D11641" t="s">
        <v>17395</v>
      </c>
      <c r="E11641">
        <v>87.17</v>
      </c>
      <c r="F11641">
        <v>343</v>
      </c>
      <c r="G11641">
        <v>44</v>
      </c>
      <c r="H11641">
        <v>1</v>
      </c>
      <c r="I11641">
        <v>19</v>
      </c>
      <c r="J11641">
        <v>1044</v>
      </c>
      <c r="K11641">
        <v>1</v>
      </c>
      <c r="L11641">
        <v>12</v>
      </c>
      <c r="M11641">
        <v>350</v>
      </c>
      <c r="N11641" t="s">
        <v>18</v>
      </c>
      <c r="O11641" s="1">
        <v>3.5498799999999999E-172</v>
      </c>
      <c r="P11641">
        <v>1572</v>
      </c>
    </row>
    <row r="11642" spans="1:16" x14ac:dyDescent="0.25">
      <c r="A11642" t="s">
        <v>17396</v>
      </c>
      <c r="B11642">
        <v>1368</v>
      </c>
      <c r="C11642" s="3" t="str">
        <f>HYPERLINK("http://www.uniprot.org/uniprot/I1KVD4","tr|I1KVD4|I1KVD4_SOYBN")</f>
        <v>tr|I1KVD4|I1KVD4_SOYBN</v>
      </c>
      <c r="D11642" t="s">
        <v>28</v>
      </c>
      <c r="E11642">
        <v>88.26</v>
      </c>
      <c r="F11642">
        <v>443</v>
      </c>
      <c r="G11642">
        <v>52</v>
      </c>
      <c r="H11642">
        <v>0</v>
      </c>
      <c r="I11642">
        <v>1</v>
      </c>
      <c r="J11642">
        <v>1329</v>
      </c>
      <c r="K11642">
        <v>1</v>
      </c>
      <c r="L11642">
        <v>1</v>
      </c>
      <c r="M11642">
        <v>423</v>
      </c>
      <c r="N11642" t="s">
        <v>18</v>
      </c>
      <c r="O11642">
        <v>0</v>
      </c>
      <c r="P11642">
        <v>1976</v>
      </c>
    </row>
    <row r="11643" spans="1:16" x14ac:dyDescent="0.25">
      <c r="A11643" t="s">
        <v>17397</v>
      </c>
      <c r="B11643">
        <v>612</v>
      </c>
      <c r="C11643" s="3" t="str">
        <f>HYPERLINK("http://www.uniprot.org/uniprot/H9BPH7","tr|H9BPH7|H9BPH7_VICFA")</f>
        <v>tr|H9BPH7|H9BPH7_VICFA</v>
      </c>
      <c r="D11643" t="s">
        <v>17398</v>
      </c>
      <c r="E11643">
        <v>84.07</v>
      </c>
      <c r="F11643">
        <v>201</v>
      </c>
      <c r="G11643">
        <v>32</v>
      </c>
      <c r="H11643">
        <v>0</v>
      </c>
      <c r="I11643">
        <v>7</v>
      </c>
      <c r="J11643">
        <v>609</v>
      </c>
      <c r="K11643">
        <v>1</v>
      </c>
      <c r="L11643">
        <v>2</v>
      </c>
      <c r="M11643">
        <v>202</v>
      </c>
      <c r="N11643" t="s">
        <v>18</v>
      </c>
      <c r="O11643" s="1">
        <v>5.5484599999999997E-93</v>
      </c>
      <c r="P11643">
        <v>885</v>
      </c>
    </row>
    <row r="11644" spans="1:16" x14ac:dyDescent="0.25">
      <c r="A11644" t="s">
        <v>17399</v>
      </c>
      <c r="B11644">
        <v>471</v>
      </c>
      <c r="C11644" s="3" t="str">
        <f>HYPERLINK("http://www.uniprot.org/uniprot/M8C8F6","tr|M8C8F6|M8C8F6_AEGTA")</f>
        <v>tr|M8C8F6|M8C8F6_AEGTA</v>
      </c>
      <c r="D11644" t="s">
        <v>17400</v>
      </c>
      <c r="E11644">
        <v>55.72</v>
      </c>
      <c r="F11644">
        <v>131</v>
      </c>
      <c r="G11644">
        <v>58</v>
      </c>
      <c r="H11644">
        <v>0</v>
      </c>
      <c r="I11644">
        <v>7</v>
      </c>
      <c r="J11644">
        <v>399</v>
      </c>
      <c r="K11644">
        <v>1</v>
      </c>
      <c r="L11644">
        <v>267</v>
      </c>
      <c r="M11644">
        <v>390</v>
      </c>
      <c r="N11644" t="s">
        <v>18</v>
      </c>
      <c r="O11644" s="1">
        <v>9.1181000000000002E-36</v>
      </c>
      <c r="P11644">
        <v>390</v>
      </c>
    </row>
    <row r="11645" spans="1:16" x14ac:dyDescent="0.25">
      <c r="A11645" t="s">
        <v>17401</v>
      </c>
      <c r="B11645">
        <v>1542</v>
      </c>
      <c r="C11645" s="3" t="str">
        <f>HYPERLINK("http://www.uniprot.org/uniprot/G7LAB1","tr|G7LAB1|G7LAB1_MEDTR")</f>
        <v>tr|G7LAB1|G7LAB1_MEDTR</v>
      </c>
      <c r="D11645" t="s">
        <v>17402</v>
      </c>
      <c r="E11645">
        <v>82.06</v>
      </c>
      <c r="F11645">
        <v>513</v>
      </c>
      <c r="G11645">
        <v>92</v>
      </c>
      <c r="H11645">
        <v>0</v>
      </c>
      <c r="I11645">
        <v>1</v>
      </c>
      <c r="J11645">
        <v>1539</v>
      </c>
      <c r="K11645">
        <v>1</v>
      </c>
      <c r="L11645">
        <v>1</v>
      </c>
      <c r="M11645">
        <v>510</v>
      </c>
      <c r="N11645" t="s">
        <v>18</v>
      </c>
      <c r="O11645">
        <v>0</v>
      </c>
      <c r="P11645">
        <v>2219</v>
      </c>
    </row>
    <row r="11646" spans="1:16" x14ac:dyDescent="0.25">
      <c r="A11646" t="s">
        <v>17403</v>
      </c>
      <c r="B11646">
        <v>3624</v>
      </c>
      <c r="C11646" s="3" t="str">
        <f>HYPERLINK("http://www.uniprot.org/uniprot/I1KX04","tr|I1KX04|I1KX04_SOYBN")</f>
        <v>tr|I1KX04|I1KX04_SOYBN</v>
      </c>
      <c r="D11646" t="s">
        <v>28</v>
      </c>
      <c r="E11646">
        <v>84.87</v>
      </c>
      <c r="F11646">
        <v>1203</v>
      </c>
      <c r="G11646">
        <v>182</v>
      </c>
      <c r="H11646">
        <v>3</v>
      </c>
      <c r="I11646">
        <v>1</v>
      </c>
      <c r="J11646">
        <v>3600</v>
      </c>
      <c r="K11646">
        <v>1</v>
      </c>
      <c r="L11646">
        <v>1</v>
      </c>
      <c r="M11646">
        <v>1197</v>
      </c>
      <c r="N11646" t="s">
        <v>18</v>
      </c>
      <c r="O11646">
        <v>0</v>
      </c>
      <c r="P11646">
        <v>5303</v>
      </c>
    </row>
    <row r="11647" spans="1:16" x14ac:dyDescent="0.25">
      <c r="A11647" t="s">
        <v>17404</v>
      </c>
      <c r="B11647">
        <v>1101</v>
      </c>
      <c r="C11647" s="3" t="str">
        <f>HYPERLINK("http://www.uniprot.org/uniprot/G7LEF9","tr|G7LEF9|G7LEF9_MEDTR")</f>
        <v>tr|G7LEF9|G7LEF9_MEDTR</v>
      </c>
      <c r="D11647" t="s">
        <v>17405</v>
      </c>
      <c r="E11647">
        <v>80.05</v>
      </c>
      <c r="F11647">
        <v>351</v>
      </c>
      <c r="G11647">
        <v>70</v>
      </c>
      <c r="H11647">
        <v>0</v>
      </c>
      <c r="I11647">
        <v>46</v>
      </c>
      <c r="J11647">
        <v>1098</v>
      </c>
      <c r="K11647">
        <v>1</v>
      </c>
      <c r="L11647">
        <v>15</v>
      </c>
      <c r="M11647">
        <v>365</v>
      </c>
      <c r="N11647" t="s">
        <v>18</v>
      </c>
      <c r="O11647" s="1">
        <v>1.36353E-161</v>
      </c>
      <c r="P11647">
        <v>1481</v>
      </c>
    </row>
    <row r="11648" spans="1:16" x14ac:dyDescent="0.25">
      <c r="A11648" t="s">
        <v>17406</v>
      </c>
      <c r="B11648">
        <v>2277</v>
      </c>
      <c r="C11648" s="3" t="str">
        <f>HYPERLINK("http://www.uniprot.org/uniprot/G7J1P0","tr|G7J1P0|G7J1P0_MEDTR")</f>
        <v>tr|G7J1P0|G7J1P0_MEDTR</v>
      </c>
      <c r="D11648" t="s">
        <v>8501</v>
      </c>
      <c r="E11648">
        <v>87.32</v>
      </c>
      <c r="F11648">
        <v>505</v>
      </c>
      <c r="G11648">
        <v>64</v>
      </c>
      <c r="H11648">
        <v>0</v>
      </c>
      <c r="I11648">
        <v>1</v>
      </c>
      <c r="J11648">
        <v>1515</v>
      </c>
      <c r="K11648">
        <v>1</v>
      </c>
      <c r="L11648">
        <v>215</v>
      </c>
      <c r="M11648">
        <v>719</v>
      </c>
      <c r="N11648" t="s">
        <v>18</v>
      </c>
      <c r="O11648">
        <v>0</v>
      </c>
      <c r="P11648">
        <v>2274</v>
      </c>
    </row>
    <row r="11649" spans="1:16" x14ac:dyDescent="0.25">
      <c r="A11649" t="s">
        <v>17407</v>
      </c>
      <c r="B11649">
        <v>2628</v>
      </c>
      <c r="C11649" s="3" t="str">
        <f>HYPERLINK("http://www.uniprot.org/uniprot/G7L499","tr|G7L499|G7L499_MEDTR")</f>
        <v>tr|G7L499|G7L499_MEDTR</v>
      </c>
      <c r="D11649" t="s">
        <v>17408</v>
      </c>
      <c r="E11649">
        <v>46</v>
      </c>
      <c r="F11649">
        <v>650</v>
      </c>
      <c r="G11649">
        <v>351</v>
      </c>
      <c r="H11649">
        <v>84</v>
      </c>
      <c r="I11649">
        <v>1</v>
      </c>
      <c r="J11649">
        <v>1698</v>
      </c>
      <c r="K11649">
        <v>1</v>
      </c>
      <c r="L11649">
        <v>43</v>
      </c>
      <c r="M11649">
        <v>676</v>
      </c>
      <c r="N11649" t="s">
        <v>18</v>
      </c>
      <c r="O11649" s="1">
        <v>2.6931599999999999E-131</v>
      </c>
      <c r="P11649">
        <v>1224</v>
      </c>
    </row>
    <row r="11650" spans="1:16" x14ac:dyDescent="0.25">
      <c r="A11650" t="s">
        <v>17409</v>
      </c>
      <c r="B11650">
        <v>2067</v>
      </c>
      <c r="C11650" s="3" t="str">
        <f>HYPERLINK("http://www.uniprot.org/uniprot/G7JGB1","tr|G7JGB1|G7JGB1_MEDTR")</f>
        <v>tr|G7JGB1|G7JGB1_MEDTR</v>
      </c>
      <c r="D11650" t="s">
        <v>17410</v>
      </c>
      <c r="E11650">
        <v>84.33</v>
      </c>
      <c r="F11650">
        <v>683</v>
      </c>
      <c r="G11650">
        <v>107</v>
      </c>
      <c r="H11650">
        <v>1</v>
      </c>
      <c r="I11650">
        <v>13</v>
      </c>
      <c r="J11650">
        <v>2058</v>
      </c>
      <c r="K11650">
        <v>1</v>
      </c>
      <c r="L11650">
        <v>16</v>
      </c>
      <c r="M11650">
        <v>698</v>
      </c>
      <c r="N11650" t="s">
        <v>18</v>
      </c>
      <c r="O11650">
        <v>0</v>
      </c>
      <c r="P11650">
        <v>2994</v>
      </c>
    </row>
    <row r="11651" spans="1:16" x14ac:dyDescent="0.25">
      <c r="A11651" t="s">
        <v>17411</v>
      </c>
      <c r="B11651">
        <v>1524</v>
      </c>
      <c r="C11651" s="3" t="str">
        <f>HYPERLINK("http://www.uniprot.org/uniprot/Q9SSU6","tr|Q9SSU6|Q9SSU6_CICAR")</f>
        <v>tr|Q9SSU6|Q9SSU6_CICAR</v>
      </c>
      <c r="D11651" t="s">
        <v>17412</v>
      </c>
      <c r="E11651">
        <v>96.06</v>
      </c>
      <c r="F11651">
        <v>381</v>
      </c>
      <c r="G11651">
        <v>15</v>
      </c>
      <c r="H11651">
        <v>0</v>
      </c>
      <c r="I11651">
        <v>379</v>
      </c>
      <c r="J11651">
        <v>1521</v>
      </c>
      <c r="K11651">
        <v>1</v>
      </c>
      <c r="L11651">
        <v>1</v>
      </c>
      <c r="M11651">
        <v>381</v>
      </c>
      <c r="N11651" t="s">
        <v>18</v>
      </c>
      <c r="O11651">
        <v>0</v>
      </c>
      <c r="P11651">
        <v>1910</v>
      </c>
    </row>
    <row r="11652" spans="1:16" x14ac:dyDescent="0.25">
      <c r="A11652" t="s">
        <v>17413</v>
      </c>
      <c r="B11652">
        <v>2265</v>
      </c>
      <c r="C11652" s="3" t="str">
        <f>HYPERLINK("http://www.uniprot.org/uniprot/A5BE46","tr|A5BE46|A5BE46_VITVI")</f>
        <v>tr|A5BE46|A5BE46_VITVI</v>
      </c>
      <c r="D11652" t="s">
        <v>462</v>
      </c>
      <c r="E11652">
        <v>79.73</v>
      </c>
      <c r="F11652">
        <v>760</v>
      </c>
      <c r="G11652">
        <v>154</v>
      </c>
      <c r="H11652">
        <v>7</v>
      </c>
      <c r="I11652">
        <v>1</v>
      </c>
      <c r="J11652">
        <v>2259</v>
      </c>
      <c r="K11652">
        <v>1</v>
      </c>
      <c r="L11652">
        <v>594</v>
      </c>
      <c r="M11652">
        <v>1353</v>
      </c>
      <c r="N11652" t="s">
        <v>18</v>
      </c>
      <c r="O11652">
        <v>0</v>
      </c>
      <c r="P11652">
        <v>3239</v>
      </c>
    </row>
    <row r="11653" spans="1:16" x14ac:dyDescent="0.25">
      <c r="A11653" t="s">
        <v>17414</v>
      </c>
      <c r="B11653">
        <v>432</v>
      </c>
      <c r="C11653" s="3" t="str">
        <f>HYPERLINK("http://www.uniprot.org/uniprot/I1JW21","tr|I1JW21|I1JW21_SOYBN")</f>
        <v>tr|I1JW21|I1JW21_SOYBN</v>
      </c>
      <c r="D11653" t="s">
        <v>28</v>
      </c>
      <c r="E11653">
        <v>96.5</v>
      </c>
      <c r="F11653">
        <v>143</v>
      </c>
      <c r="G11653">
        <v>5</v>
      </c>
      <c r="H11653">
        <v>0</v>
      </c>
      <c r="I11653">
        <v>1</v>
      </c>
      <c r="J11653">
        <v>429</v>
      </c>
      <c r="K11653">
        <v>1</v>
      </c>
      <c r="L11653">
        <v>1</v>
      </c>
      <c r="M11653">
        <v>143</v>
      </c>
      <c r="N11653" t="s">
        <v>18</v>
      </c>
      <c r="O11653" s="1">
        <v>7.6361600000000004E-75</v>
      </c>
      <c r="P11653">
        <v>727</v>
      </c>
    </row>
    <row r="11654" spans="1:16" x14ac:dyDescent="0.25">
      <c r="A11654" t="s">
        <v>17415</v>
      </c>
      <c r="B11654">
        <v>3654</v>
      </c>
      <c r="C11654" s="3" t="str">
        <f>HYPERLINK("http://www.uniprot.org/uniprot/G7ILW5","tr|G7ILW5|G7ILW5_MEDTR")</f>
        <v>tr|G7ILW5|G7ILW5_MEDTR</v>
      </c>
      <c r="D11654" t="s">
        <v>17416</v>
      </c>
      <c r="E11654">
        <v>85.14</v>
      </c>
      <c r="F11654">
        <v>1252</v>
      </c>
      <c r="G11654">
        <v>186</v>
      </c>
      <c r="H11654">
        <v>49</v>
      </c>
      <c r="I11654">
        <v>10</v>
      </c>
      <c r="J11654">
        <v>3618</v>
      </c>
      <c r="K11654">
        <v>1</v>
      </c>
      <c r="L11654">
        <v>3</v>
      </c>
      <c r="M11654">
        <v>1251</v>
      </c>
      <c r="N11654" t="s">
        <v>18</v>
      </c>
      <c r="O11654">
        <v>0</v>
      </c>
      <c r="P11654">
        <v>5238</v>
      </c>
    </row>
    <row r="11655" spans="1:16" x14ac:dyDescent="0.25">
      <c r="A11655" t="s">
        <v>17417</v>
      </c>
      <c r="B11655">
        <v>363</v>
      </c>
      <c r="C11655" s="3" t="str">
        <f>HYPERLINK("http://www.uniprot.org/uniprot/A9PEE2","tr|A9PEE2|A9PEE2_POPTR")</f>
        <v>tr|A9PEE2|A9PEE2_POPTR</v>
      </c>
      <c r="D11655" t="s">
        <v>17418</v>
      </c>
      <c r="E11655">
        <v>88.98</v>
      </c>
      <c r="F11655">
        <v>118</v>
      </c>
      <c r="G11655">
        <v>13</v>
      </c>
      <c r="H11655">
        <v>0</v>
      </c>
      <c r="I11655">
        <v>1</v>
      </c>
      <c r="J11655">
        <v>354</v>
      </c>
      <c r="K11655">
        <v>1</v>
      </c>
      <c r="L11655">
        <v>3</v>
      </c>
      <c r="M11655">
        <v>120</v>
      </c>
      <c r="N11655" t="s">
        <v>18</v>
      </c>
      <c r="O11655" s="1">
        <v>6.9957999999999998E-52</v>
      </c>
      <c r="P11655">
        <v>529</v>
      </c>
    </row>
    <row r="11656" spans="1:16" x14ac:dyDescent="0.25">
      <c r="A11656" t="s">
        <v>17419</v>
      </c>
      <c r="B11656">
        <v>2265</v>
      </c>
      <c r="C11656" s="3" t="str">
        <f>HYPERLINK("http://www.uniprot.org/uniprot/A5BE46","tr|A5BE46|A5BE46_VITVI")</f>
        <v>tr|A5BE46|A5BE46_VITVI</v>
      </c>
      <c r="D11656" t="s">
        <v>462</v>
      </c>
      <c r="E11656">
        <v>78.680000000000007</v>
      </c>
      <c r="F11656">
        <v>760</v>
      </c>
      <c r="G11656">
        <v>162</v>
      </c>
      <c r="H11656">
        <v>7</v>
      </c>
      <c r="I11656">
        <v>1</v>
      </c>
      <c r="J11656">
        <v>2259</v>
      </c>
      <c r="K11656">
        <v>1</v>
      </c>
      <c r="L11656">
        <v>594</v>
      </c>
      <c r="M11656">
        <v>1353</v>
      </c>
      <c r="N11656" t="s">
        <v>18</v>
      </c>
      <c r="O11656">
        <v>0</v>
      </c>
      <c r="P11656">
        <v>3185</v>
      </c>
    </row>
    <row r="11657" spans="1:16" x14ac:dyDescent="0.25">
      <c r="A11657" t="s">
        <v>17420</v>
      </c>
      <c r="B11657">
        <v>1344</v>
      </c>
      <c r="C11657" s="3" t="str">
        <f>HYPERLINK("http://www.uniprot.org/uniprot/C6TK37","tr|C6TK37|C6TK37_SOYBN")</f>
        <v>tr|C6TK37|C6TK37_SOYBN</v>
      </c>
      <c r="D11657" t="s">
        <v>897</v>
      </c>
      <c r="E11657">
        <v>76.900000000000006</v>
      </c>
      <c r="F11657">
        <v>446</v>
      </c>
      <c r="G11657">
        <v>103</v>
      </c>
      <c r="H11657">
        <v>1</v>
      </c>
      <c r="I11657">
        <v>7</v>
      </c>
      <c r="J11657">
        <v>1341</v>
      </c>
      <c r="K11657">
        <v>1</v>
      </c>
      <c r="L11657">
        <v>1</v>
      </c>
      <c r="M11657">
        <v>443</v>
      </c>
      <c r="N11657" t="s">
        <v>18</v>
      </c>
      <c r="O11657">
        <v>0</v>
      </c>
      <c r="P11657">
        <v>1837</v>
      </c>
    </row>
    <row r="11658" spans="1:16" x14ac:dyDescent="0.25">
      <c r="A11658" t="s">
        <v>17421</v>
      </c>
      <c r="B11658">
        <v>741</v>
      </c>
      <c r="C11658" s="3" t="str">
        <f>HYPERLINK("http://www.uniprot.org/uniprot/K7KG46","tr|K7KG46|K7KG46_SOYBN")</f>
        <v>tr|K7KG46|K7KG46_SOYBN</v>
      </c>
      <c r="D11658" t="s">
        <v>28</v>
      </c>
      <c r="E11658">
        <v>66.37</v>
      </c>
      <c r="F11658">
        <v>232</v>
      </c>
      <c r="G11658">
        <v>78</v>
      </c>
      <c r="H11658">
        <v>6</v>
      </c>
      <c r="I11658">
        <v>61</v>
      </c>
      <c r="J11658">
        <v>738</v>
      </c>
      <c r="K11658">
        <v>1</v>
      </c>
      <c r="L11658">
        <v>36</v>
      </c>
      <c r="M11658">
        <v>264</v>
      </c>
      <c r="N11658" t="s">
        <v>18</v>
      </c>
      <c r="O11658" s="1">
        <v>8.0973900000000003E-83</v>
      </c>
      <c r="P11658">
        <v>799</v>
      </c>
    </row>
    <row r="11659" spans="1:16" x14ac:dyDescent="0.25">
      <c r="A11659" t="s">
        <v>17422</v>
      </c>
      <c r="B11659">
        <v>1059</v>
      </c>
      <c r="C11659" s="3" t="str">
        <f>HYPERLINK("http://www.uniprot.org/uniprot/G7KVF0","tr|G7KVF0|G7KVF0_MEDTR")</f>
        <v>tr|G7KVF0|G7KVF0_MEDTR</v>
      </c>
      <c r="D11659" t="s">
        <v>17423</v>
      </c>
      <c r="E11659">
        <v>59.5</v>
      </c>
      <c r="F11659">
        <v>363</v>
      </c>
      <c r="G11659">
        <v>147</v>
      </c>
      <c r="H11659">
        <v>11</v>
      </c>
      <c r="I11659">
        <v>1</v>
      </c>
      <c r="J11659">
        <v>1056</v>
      </c>
      <c r="K11659">
        <v>1</v>
      </c>
      <c r="L11659">
        <v>1</v>
      </c>
      <c r="M11659">
        <v>342</v>
      </c>
      <c r="N11659" t="s">
        <v>18</v>
      </c>
      <c r="O11659" s="1">
        <v>1.27331E-92</v>
      </c>
      <c r="P11659">
        <v>886</v>
      </c>
    </row>
    <row r="11660" spans="1:16" x14ac:dyDescent="0.25">
      <c r="A11660" t="s">
        <v>17424</v>
      </c>
      <c r="B11660">
        <v>456</v>
      </c>
      <c r="C11660" s="3" t="str">
        <f>HYPERLINK("http://www.uniprot.org/uniprot/K7MTB5","tr|K7MTB5|K7MTB5_SOYBN")</f>
        <v>tr|K7MTB5|K7MTB5_SOYBN</v>
      </c>
      <c r="D11660" t="s">
        <v>28</v>
      </c>
      <c r="E11660">
        <v>84.1</v>
      </c>
      <c r="F11660">
        <v>151</v>
      </c>
      <c r="G11660">
        <v>24</v>
      </c>
      <c r="H11660">
        <v>0</v>
      </c>
      <c r="I11660">
        <v>1</v>
      </c>
      <c r="J11660">
        <v>453</v>
      </c>
      <c r="K11660">
        <v>1</v>
      </c>
      <c r="L11660">
        <v>1</v>
      </c>
      <c r="M11660">
        <v>150</v>
      </c>
      <c r="N11660" t="s">
        <v>18</v>
      </c>
      <c r="O11660" s="1">
        <v>6.4340899999999995E-66</v>
      </c>
      <c r="P11660">
        <v>650</v>
      </c>
    </row>
    <row r="11661" spans="1:16" x14ac:dyDescent="0.25">
      <c r="A11661" t="s">
        <v>17425</v>
      </c>
      <c r="B11661">
        <v>1077</v>
      </c>
      <c r="C11661" s="3" t="str">
        <f>HYPERLINK("http://www.uniprot.org/uniprot/B2G284","tr|B2G284|B2G284_9ROSI")</f>
        <v>tr|B2G284|B2G284_9ROSI</v>
      </c>
      <c r="D11661" t="s">
        <v>17426</v>
      </c>
      <c r="E11661">
        <v>36.11</v>
      </c>
      <c r="F11661">
        <v>180</v>
      </c>
      <c r="G11661">
        <v>115</v>
      </c>
      <c r="H11661">
        <v>10</v>
      </c>
      <c r="I11661">
        <v>358</v>
      </c>
      <c r="J11661">
        <v>867</v>
      </c>
      <c r="K11661">
        <v>1</v>
      </c>
      <c r="L11661">
        <v>391</v>
      </c>
      <c r="M11661">
        <v>570</v>
      </c>
      <c r="N11661" t="s">
        <v>18</v>
      </c>
      <c r="O11661" s="1">
        <v>1.78508E-25</v>
      </c>
      <c r="P11661">
        <v>307</v>
      </c>
    </row>
    <row r="11662" spans="1:16" x14ac:dyDescent="0.25">
      <c r="A11662" t="s">
        <v>17427</v>
      </c>
      <c r="B11662">
        <v>1905</v>
      </c>
      <c r="C11662" s="3" t="str">
        <f>HYPERLINK("http://www.uniprot.org/uniprot/I1L805","tr|I1L805|I1L805_SOYBN")</f>
        <v>tr|I1L805|I1L805_SOYBN</v>
      </c>
      <c r="D11662" t="s">
        <v>28</v>
      </c>
      <c r="E11662">
        <v>76.05</v>
      </c>
      <c r="F11662">
        <v>593</v>
      </c>
      <c r="G11662">
        <v>142</v>
      </c>
      <c r="H11662">
        <v>4</v>
      </c>
      <c r="I11662">
        <v>64</v>
      </c>
      <c r="J11662">
        <v>1830</v>
      </c>
      <c r="K11662">
        <v>1</v>
      </c>
      <c r="L11662">
        <v>26</v>
      </c>
      <c r="M11662">
        <v>607</v>
      </c>
      <c r="N11662" t="s">
        <v>18</v>
      </c>
      <c r="O11662">
        <v>0</v>
      </c>
      <c r="P11662">
        <v>2303</v>
      </c>
    </row>
    <row r="11663" spans="1:16" x14ac:dyDescent="0.25">
      <c r="A11663" t="s">
        <v>17428</v>
      </c>
      <c r="B11663">
        <v>1326</v>
      </c>
      <c r="C11663" s="3" t="str">
        <f>HYPERLINK("http://www.uniprot.org/uniprot/Q9C536","tr|Q9C536|Q9C536_ARATH")</f>
        <v>tr|Q9C536|Q9C536_ARATH</v>
      </c>
      <c r="D11663" t="s">
        <v>17429</v>
      </c>
      <c r="E11663">
        <v>56.44</v>
      </c>
      <c r="F11663">
        <v>427</v>
      </c>
      <c r="G11663">
        <v>186</v>
      </c>
      <c r="H11663">
        <v>0</v>
      </c>
      <c r="I11663">
        <v>40</v>
      </c>
      <c r="J11663">
        <v>1320</v>
      </c>
      <c r="K11663">
        <v>1</v>
      </c>
      <c r="L11663">
        <v>335</v>
      </c>
      <c r="M11663">
        <v>761</v>
      </c>
      <c r="N11663" t="s">
        <v>18</v>
      </c>
      <c r="O11663" s="1">
        <v>1.4287000000000001E-142</v>
      </c>
      <c r="P11663">
        <v>1318</v>
      </c>
    </row>
    <row r="11664" spans="1:16" x14ac:dyDescent="0.25">
      <c r="A11664" t="s">
        <v>17430</v>
      </c>
      <c r="B11664">
        <v>564</v>
      </c>
      <c r="C11664" s="3" t="str">
        <f>HYPERLINK("http://www.uniprot.org/uniprot/G7I4F0","tr|G7I4F0|G7I4F0_MEDTR")</f>
        <v>tr|G7I4F0|G7I4F0_MEDTR</v>
      </c>
      <c r="D11664" t="s">
        <v>17431</v>
      </c>
      <c r="E11664">
        <v>76.599999999999994</v>
      </c>
      <c r="F11664">
        <v>171</v>
      </c>
      <c r="G11664">
        <v>40</v>
      </c>
      <c r="H11664">
        <v>2</v>
      </c>
      <c r="I11664">
        <v>46</v>
      </c>
      <c r="J11664">
        <v>552</v>
      </c>
      <c r="K11664">
        <v>1</v>
      </c>
      <c r="L11664">
        <v>17</v>
      </c>
      <c r="M11664">
        <v>187</v>
      </c>
      <c r="N11664" t="s">
        <v>18</v>
      </c>
      <c r="O11664" s="1">
        <v>4.0539400000000002E-75</v>
      </c>
      <c r="P11664">
        <v>730</v>
      </c>
    </row>
    <row r="11665" spans="1:16" x14ac:dyDescent="0.25">
      <c r="A11665" t="s">
        <v>17432</v>
      </c>
      <c r="B11665">
        <v>1770</v>
      </c>
      <c r="C11665" s="3" t="str">
        <f>HYPERLINK("http://www.uniprot.org/uniprot/G7J2P6","tr|G7J2P6|G7J2P6_MEDTR")</f>
        <v>tr|G7J2P6|G7J2P6_MEDTR</v>
      </c>
      <c r="D11665" t="s">
        <v>17433</v>
      </c>
      <c r="E11665">
        <v>86.47</v>
      </c>
      <c r="F11665">
        <v>547</v>
      </c>
      <c r="G11665">
        <v>74</v>
      </c>
      <c r="H11665">
        <v>3</v>
      </c>
      <c r="I11665">
        <v>82</v>
      </c>
      <c r="J11665">
        <v>1713</v>
      </c>
      <c r="K11665">
        <v>1</v>
      </c>
      <c r="L11665">
        <v>27</v>
      </c>
      <c r="M11665">
        <v>571</v>
      </c>
      <c r="N11665" t="s">
        <v>18</v>
      </c>
      <c r="O11665">
        <v>0</v>
      </c>
      <c r="P11665">
        <v>2510</v>
      </c>
    </row>
    <row r="11666" spans="1:16" x14ac:dyDescent="0.25">
      <c r="A11666" t="s">
        <v>17434</v>
      </c>
      <c r="B11666">
        <v>579</v>
      </c>
      <c r="C11666" s="3" t="str">
        <f>HYPERLINK("http://www.uniprot.org/uniprot/G7J374","tr|G7J374|G7J374_MEDTR")</f>
        <v>tr|G7J374|G7J374_MEDTR</v>
      </c>
      <c r="D11666" t="s">
        <v>17435</v>
      </c>
      <c r="E11666">
        <v>73.069999999999993</v>
      </c>
      <c r="F11666">
        <v>208</v>
      </c>
      <c r="G11666">
        <v>56</v>
      </c>
      <c r="H11666">
        <v>16</v>
      </c>
      <c r="I11666">
        <v>1</v>
      </c>
      <c r="J11666">
        <v>576</v>
      </c>
      <c r="K11666">
        <v>1</v>
      </c>
      <c r="L11666">
        <v>1</v>
      </c>
      <c r="M11666">
        <v>208</v>
      </c>
      <c r="N11666" t="s">
        <v>18</v>
      </c>
      <c r="O11666" s="1">
        <v>9.9166499999999993E-75</v>
      </c>
      <c r="P11666">
        <v>727</v>
      </c>
    </row>
    <row r="11667" spans="1:16" x14ac:dyDescent="0.25">
      <c r="A11667" t="s">
        <v>17436</v>
      </c>
      <c r="B11667">
        <v>1197</v>
      </c>
      <c r="C11667" s="3" t="str">
        <f>HYPERLINK("http://www.uniprot.org/uniprot/I1KH29","tr|I1KH29|I1KH29_SOYBN")</f>
        <v>tr|I1KH29|I1KH29_SOYBN</v>
      </c>
      <c r="D11667" t="s">
        <v>28</v>
      </c>
      <c r="E11667">
        <v>90.34</v>
      </c>
      <c r="F11667">
        <v>373</v>
      </c>
      <c r="G11667">
        <v>36</v>
      </c>
      <c r="H11667">
        <v>0</v>
      </c>
      <c r="I11667">
        <v>76</v>
      </c>
      <c r="J11667">
        <v>1194</v>
      </c>
      <c r="K11667">
        <v>1</v>
      </c>
      <c r="L11667">
        <v>16</v>
      </c>
      <c r="M11667">
        <v>386</v>
      </c>
      <c r="N11667" t="s">
        <v>18</v>
      </c>
      <c r="O11667">
        <v>0</v>
      </c>
      <c r="P11667">
        <v>1776</v>
      </c>
    </row>
    <row r="11668" spans="1:16" x14ac:dyDescent="0.25">
      <c r="A11668" t="s">
        <v>17437</v>
      </c>
      <c r="B11668">
        <v>957</v>
      </c>
      <c r="C11668" s="3" t="str">
        <f>HYPERLINK("http://www.uniprot.org/uniprot/G7JN98","tr|G7JN98|G7JN98_MEDTR")</f>
        <v>tr|G7JN98|G7JN98_MEDTR</v>
      </c>
      <c r="D11668" t="s">
        <v>17438</v>
      </c>
      <c r="E11668">
        <v>74.39</v>
      </c>
      <c r="F11668">
        <v>328</v>
      </c>
      <c r="G11668">
        <v>84</v>
      </c>
      <c r="H11668">
        <v>12</v>
      </c>
      <c r="I11668">
        <v>1</v>
      </c>
      <c r="J11668">
        <v>948</v>
      </c>
      <c r="K11668">
        <v>1</v>
      </c>
      <c r="L11668">
        <v>1</v>
      </c>
      <c r="M11668">
        <v>323</v>
      </c>
      <c r="N11668" t="s">
        <v>18</v>
      </c>
      <c r="O11668" s="1">
        <v>1.25992E-125</v>
      </c>
      <c r="P11668">
        <v>1170</v>
      </c>
    </row>
    <row r="11669" spans="1:16" x14ac:dyDescent="0.25">
      <c r="A11669" t="s">
        <v>17439</v>
      </c>
      <c r="B11669">
        <v>384</v>
      </c>
      <c r="C11669" s="3" t="str">
        <f>HYPERLINK("http://www.uniprot.org/uniprot/G7JLH2","tr|G7JLH2|G7JLH2_MEDTR")</f>
        <v>tr|G7JLH2|G7JLH2_MEDTR</v>
      </c>
      <c r="D11669" t="s">
        <v>17440</v>
      </c>
      <c r="E11669">
        <v>87.8</v>
      </c>
      <c r="F11669">
        <v>123</v>
      </c>
      <c r="G11669">
        <v>15</v>
      </c>
      <c r="H11669">
        <v>0</v>
      </c>
      <c r="I11669">
        <v>10</v>
      </c>
      <c r="J11669">
        <v>378</v>
      </c>
      <c r="K11669">
        <v>1</v>
      </c>
      <c r="L11669">
        <v>3</v>
      </c>
      <c r="M11669">
        <v>125</v>
      </c>
      <c r="N11669" t="s">
        <v>18</v>
      </c>
      <c r="O11669" s="1">
        <v>5.5452500000000002E-57</v>
      </c>
      <c r="P11669">
        <v>573</v>
      </c>
    </row>
    <row r="11670" spans="1:16" x14ac:dyDescent="0.25">
      <c r="A11670" t="s">
        <v>17441</v>
      </c>
      <c r="B11670">
        <v>873</v>
      </c>
      <c r="C11670" s="3" t="str">
        <f>HYPERLINK("http://www.uniprot.org/uniprot/A2Q2T1","tr|A2Q2T1|A2Q2T1_MEDTR")</f>
        <v>tr|A2Q2T1|A2Q2T1_MEDTR</v>
      </c>
      <c r="D11670" t="s">
        <v>337</v>
      </c>
      <c r="E11670">
        <v>83.45</v>
      </c>
      <c r="F11670">
        <v>284</v>
      </c>
      <c r="G11670">
        <v>47</v>
      </c>
      <c r="H11670">
        <v>0</v>
      </c>
      <c r="I11670">
        <v>19</v>
      </c>
      <c r="J11670">
        <v>870</v>
      </c>
      <c r="K11670">
        <v>1</v>
      </c>
      <c r="L11670">
        <v>169</v>
      </c>
      <c r="M11670">
        <v>452</v>
      </c>
      <c r="N11670" t="s">
        <v>18</v>
      </c>
      <c r="O11670" s="1">
        <v>5.6634300000000004E-135</v>
      </c>
      <c r="P11670">
        <v>1250</v>
      </c>
    </row>
    <row r="11671" spans="1:16" x14ac:dyDescent="0.25">
      <c r="A11671" t="s">
        <v>17442</v>
      </c>
      <c r="B11671">
        <v>486</v>
      </c>
      <c r="C11671" s="3" t="str">
        <f>HYPERLINK("http://www.uniprot.org/uniprot/B9HWP7","tr|B9HWP7|B9HWP7_POPTR")</f>
        <v>tr|B9HWP7|B9HWP7_POPTR</v>
      </c>
      <c r="D11671" t="s">
        <v>17443</v>
      </c>
      <c r="E11671">
        <v>73.58</v>
      </c>
      <c r="F11671">
        <v>159</v>
      </c>
      <c r="G11671">
        <v>42</v>
      </c>
      <c r="H11671">
        <v>0</v>
      </c>
      <c r="I11671">
        <v>1</v>
      </c>
      <c r="J11671">
        <v>477</v>
      </c>
      <c r="K11671">
        <v>1</v>
      </c>
      <c r="L11671">
        <v>2</v>
      </c>
      <c r="M11671">
        <v>159</v>
      </c>
      <c r="N11671" t="s">
        <v>18</v>
      </c>
      <c r="O11671" s="1">
        <v>1.18871E-59</v>
      </c>
      <c r="P11671">
        <v>596</v>
      </c>
    </row>
    <row r="11672" spans="1:16" x14ac:dyDescent="0.25">
      <c r="A11672" t="s">
        <v>17444</v>
      </c>
      <c r="B11672">
        <v>987</v>
      </c>
      <c r="C11672" s="3" t="str">
        <f>HYPERLINK("http://www.uniprot.org/uniprot/G7KM35","tr|G7KM35|G7KM35_MEDTR")</f>
        <v>tr|G7KM35|G7KM35_MEDTR</v>
      </c>
      <c r="D11672" t="s">
        <v>17445</v>
      </c>
      <c r="E11672">
        <v>40.31</v>
      </c>
      <c r="F11672">
        <v>315</v>
      </c>
      <c r="G11672">
        <v>188</v>
      </c>
      <c r="H11672">
        <v>16</v>
      </c>
      <c r="I11672">
        <v>88</v>
      </c>
      <c r="J11672">
        <v>984</v>
      </c>
      <c r="K11672">
        <v>1</v>
      </c>
      <c r="L11672">
        <v>9</v>
      </c>
      <c r="M11672">
        <v>272</v>
      </c>
      <c r="N11672" t="s">
        <v>18</v>
      </c>
      <c r="O11672" s="1">
        <v>7.3986700000000003E-44</v>
      </c>
      <c r="P11672">
        <v>465</v>
      </c>
    </row>
    <row r="11673" spans="1:16" x14ac:dyDescent="0.25">
      <c r="A11673" t="s">
        <v>17446</v>
      </c>
      <c r="B11673">
        <v>645</v>
      </c>
      <c r="C11673" s="3" t="str">
        <f>HYPERLINK("http://www.uniprot.org/uniprot/G7J1P0","tr|G7J1P0|G7J1P0_MEDTR")</f>
        <v>tr|G7J1P0|G7J1P0_MEDTR</v>
      </c>
      <c r="D11673" t="s">
        <v>8501</v>
      </c>
      <c r="E11673">
        <v>81.510000000000005</v>
      </c>
      <c r="F11673">
        <v>211</v>
      </c>
      <c r="G11673">
        <v>39</v>
      </c>
      <c r="H11673">
        <v>0</v>
      </c>
      <c r="I11673">
        <v>1</v>
      </c>
      <c r="J11673">
        <v>633</v>
      </c>
      <c r="K11673">
        <v>1</v>
      </c>
      <c r="L11673">
        <v>510</v>
      </c>
      <c r="M11673">
        <v>720</v>
      </c>
      <c r="N11673" t="s">
        <v>18</v>
      </c>
      <c r="O11673" s="1">
        <v>5.3787299999999997E-92</v>
      </c>
      <c r="P11673">
        <v>877</v>
      </c>
    </row>
    <row r="11674" spans="1:16" x14ac:dyDescent="0.25">
      <c r="A11674" t="s">
        <v>17447</v>
      </c>
      <c r="B11674">
        <v>1356</v>
      </c>
      <c r="C11674" s="3" t="str">
        <f>HYPERLINK("http://www.uniprot.org/uniprot/K7MNX2","tr|K7MNX2|K7MNX2_SOYBN")</f>
        <v>tr|K7MNX2|K7MNX2_SOYBN</v>
      </c>
      <c r="D11674" t="s">
        <v>28</v>
      </c>
      <c r="E11674">
        <v>23.98</v>
      </c>
      <c r="F11674">
        <v>246</v>
      </c>
      <c r="G11674">
        <v>187</v>
      </c>
      <c r="H11674">
        <v>28</v>
      </c>
      <c r="I11674">
        <v>328</v>
      </c>
      <c r="J11674">
        <v>981</v>
      </c>
      <c r="K11674">
        <v>1</v>
      </c>
      <c r="L11674">
        <v>271</v>
      </c>
      <c r="M11674">
        <v>514</v>
      </c>
      <c r="N11674" t="s">
        <v>18</v>
      </c>
      <c r="O11674" s="1">
        <v>2.9924499999999998E-10</v>
      </c>
      <c r="P11674">
        <v>177</v>
      </c>
    </row>
    <row r="11675" spans="1:16" x14ac:dyDescent="0.25">
      <c r="A11675" t="s">
        <v>17448</v>
      </c>
      <c r="B11675">
        <v>3258</v>
      </c>
      <c r="C11675" s="3" t="str">
        <f>HYPERLINK("http://www.uniprot.org/uniprot/G7JGB4","tr|G7JGB4|G7JGB4_MEDTR")</f>
        <v>tr|G7JGB4|G7JGB4_MEDTR</v>
      </c>
      <c r="D11675" t="s">
        <v>17449</v>
      </c>
      <c r="E11675">
        <v>74.650000000000006</v>
      </c>
      <c r="F11675">
        <v>1085</v>
      </c>
      <c r="G11675">
        <v>275</v>
      </c>
      <c r="H11675">
        <v>2</v>
      </c>
      <c r="I11675">
        <v>7</v>
      </c>
      <c r="J11675">
        <v>3255</v>
      </c>
      <c r="K11675">
        <v>1</v>
      </c>
      <c r="L11675">
        <v>17</v>
      </c>
      <c r="M11675">
        <v>1053</v>
      </c>
      <c r="N11675" t="s">
        <v>18</v>
      </c>
      <c r="O11675">
        <v>0</v>
      </c>
      <c r="P11675">
        <v>4010</v>
      </c>
    </row>
    <row r="11676" spans="1:16" x14ac:dyDescent="0.25">
      <c r="A11676" t="s">
        <v>17450</v>
      </c>
      <c r="B11676">
        <v>1086</v>
      </c>
      <c r="C11676" s="3" t="str">
        <f>HYPERLINK("http://www.uniprot.org/uniprot/I1JLN5","tr|I1JLN5|I1JLN5_SOYBN")</f>
        <v>tr|I1JLN5|I1JLN5_SOYBN</v>
      </c>
      <c r="D11676" t="s">
        <v>71</v>
      </c>
      <c r="E11676">
        <v>67.930000000000007</v>
      </c>
      <c r="F11676">
        <v>237</v>
      </c>
      <c r="G11676">
        <v>76</v>
      </c>
      <c r="H11676">
        <v>21</v>
      </c>
      <c r="I11676">
        <v>391</v>
      </c>
      <c r="J11676">
        <v>1038</v>
      </c>
      <c r="K11676">
        <v>1</v>
      </c>
      <c r="L11676">
        <v>459</v>
      </c>
      <c r="M11676">
        <v>684</v>
      </c>
      <c r="N11676" t="s">
        <v>18</v>
      </c>
      <c r="O11676" s="1">
        <v>5.7298900000000002E-80</v>
      </c>
      <c r="P11676">
        <v>777</v>
      </c>
    </row>
    <row r="11677" spans="1:16" x14ac:dyDescent="0.25">
      <c r="A11677" t="s">
        <v>17451</v>
      </c>
      <c r="B11677">
        <v>1218</v>
      </c>
      <c r="C11677" s="3" t="str">
        <f>HYPERLINK("http://www.uniprot.org/uniprot/C6TID1","tr|C6TID1|C6TID1_SOYBN")</f>
        <v>tr|C6TID1|C6TID1_SOYBN</v>
      </c>
      <c r="D11677" t="s">
        <v>17452</v>
      </c>
      <c r="E11677">
        <v>63.71</v>
      </c>
      <c r="F11677">
        <v>237</v>
      </c>
      <c r="G11677">
        <v>86</v>
      </c>
      <c r="H11677">
        <v>3</v>
      </c>
      <c r="I11677">
        <v>1</v>
      </c>
      <c r="J11677">
        <v>702</v>
      </c>
      <c r="K11677">
        <v>1</v>
      </c>
      <c r="L11677">
        <v>1</v>
      </c>
      <c r="M11677">
        <v>237</v>
      </c>
      <c r="N11677" t="s">
        <v>18</v>
      </c>
      <c r="O11677" s="1">
        <v>1.48953E-82</v>
      </c>
      <c r="P11677">
        <v>699</v>
      </c>
    </row>
    <row r="11678" spans="1:16" x14ac:dyDescent="0.25">
      <c r="A11678" t="s">
        <v>17453</v>
      </c>
      <c r="B11678">
        <v>1233</v>
      </c>
      <c r="C11678" s="3" t="str">
        <f>HYPERLINK("http://www.uniprot.org/uniprot/G7IVU4","tr|G7IVU4|G7IVU4_MEDTR")</f>
        <v>tr|G7IVU4|G7IVU4_MEDTR</v>
      </c>
      <c r="D11678" t="s">
        <v>17454</v>
      </c>
      <c r="E11678">
        <v>62.5</v>
      </c>
      <c r="F11678">
        <v>424</v>
      </c>
      <c r="G11678">
        <v>159</v>
      </c>
      <c r="H11678">
        <v>17</v>
      </c>
      <c r="I11678">
        <v>4</v>
      </c>
      <c r="J11678">
        <v>1224</v>
      </c>
      <c r="K11678">
        <v>1</v>
      </c>
      <c r="L11678">
        <v>5</v>
      </c>
      <c r="M11678">
        <v>386</v>
      </c>
      <c r="N11678" t="s">
        <v>18</v>
      </c>
      <c r="O11678" s="1">
        <v>2.98774E-123</v>
      </c>
      <c r="P11678">
        <v>1151</v>
      </c>
    </row>
    <row r="11679" spans="1:16" x14ac:dyDescent="0.25">
      <c r="A11679" t="s">
        <v>17455</v>
      </c>
      <c r="B11679">
        <v>258</v>
      </c>
      <c r="C11679" s="3" t="str">
        <f>HYPERLINK("http://www.uniprot.org/uniprot/G7ILW3","tr|G7ILW3|G7ILW3_MEDTR")</f>
        <v>tr|G7ILW3|G7ILW3_MEDTR</v>
      </c>
      <c r="D11679" t="s">
        <v>17372</v>
      </c>
      <c r="E11679">
        <v>67.28</v>
      </c>
      <c r="F11679">
        <v>107</v>
      </c>
      <c r="G11679">
        <v>35</v>
      </c>
      <c r="H11679">
        <v>24</v>
      </c>
      <c r="I11679">
        <v>7</v>
      </c>
      <c r="J11679">
        <v>255</v>
      </c>
      <c r="K11679">
        <v>1</v>
      </c>
      <c r="L11679">
        <v>28</v>
      </c>
      <c r="M11679">
        <v>134</v>
      </c>
      <c r="N11679" t="s">
        <v>18</v>
      </c>
      <c r="O11679" s="1">
        <v>3.9933300000000003E-31</v>
      </c>
      <c r="P11679">
        <v>350</v>
      </c>
    </row>
    <row r="11680" spans="1:16" x14ac:dyDescent="0.25">
      <c r="A11680" t="s">
        <v>17456</v>
      </c>
      <c r="B11680">
        <v>1182</v>
      </c>
      <c r="C11680" s="3" t="str">
        <f>HYPERLINK("http://www.uniprot.org/uniprot/I1LU50","tr|I1LU50|I1LU50_SOYBN")</f>
        <v>tr|I1LU50|I1LU50_SOYBN</v>
      </c>
      <c r="D11680" t="s">
        <v>71</v>
      </c>
      <c r="E11680">
        <v>82.1</v>
      </c>
      <c r="F11680">
        <v>408</v>
      </c>
      <c r="G11680">
        <v>73</v>
      </c>
      <c r="H11680">
        <v>15</v>
      </c>
      <c r="I11680">
        <v>1</v>
      </c>
      <c r="J11680">
        <v>1179</v>
      </c>
      <c r="K11680">
        <v>1</v>
      </c>
      <c r="L11680">
        <v>1</v>
      </c>
      <c r="M11680">
        <v>407</v>
      </c>
      <c r="N11680" t="s">
        <v>18</v>
      </c>
      <c r="O11680">
        <v>0</v>
      </c>
      <c r="P11680">
        <v>1787</v>
      </c>
    </row>
    <row r="11681" spans="1:16" x14ac:dyDescent="0.25">
      <c r="A11681" t="s">
        <v>17457</v>
      </c>
      <c r="B11681">
        <v>1851</v>
      </c>
      <c r="C11681" s="3" t="str">
        <f>HYPERLINK("http://www.uniprot.org/uniprot/I1MHP5","tr|I1MHP5|I1MHP5_SOYBN")</f>
        <v>tr|I1MHP5|I1MHP5_SOYBN</v>
      </c>
      <c r="D11681" t="s">
        <v>28</v>
      </c>
      <c r="E11681">
        <v>27.85</v>
      </c>
      <c r="F11681">
        <v>420</v>
      </c>
      <c r="G11681">
        <v>303</v>
      </c>
      <c r="H11681">
        <v>42</v>
      </c>
      <c r="I11681">
        <v>151</v>
      </c>
      <c r="J11681">
        <v>1284</v>
      </c>
      <c r="K11681">
        <v>1</v>
      </c>
      <c r="L11681">
        <v>1057</v>
      </c>
      <c r="M11681">
        <v>1470</v>
      </c>
      <c r="N11681" t="s">
        <v>18</v>
      </c>
      <c r="O11681" s="1">
        <v>2.30072E-30</v>
      </c>
      <c r="P11681">
        <v>352</v>
      </c>
    </row>
    <row r="11682" spans="1:16" x14ac:dyDescent="0.25">
      <c r="A11682" t="s">
        <v>17458</v>
      </c>
      <c r="B11682">
        <v>822</v>
      </c>
      <c r="C11682" s="3" t="str">
        <f>HYPERLINK("http://www.uniprot.org/uniprot/M9WUH6","tr|M9WUH6|M9WUH6_MEDTR")</f>
        <v>tr|M9WUH6|M9WUH6_MEDTR</v>
      </c>
      <c r="D11682" t="s">
        <v>17459</v>
      </c>
      <c r="E11682">
        <v>87.4</v>
      </c>
      <c r="F11682">
        <v>270</v>
      </c>
      <c r="G11682">
        <v>34</v>
      </c>
      <c r="H11682">
        <v>0</v>
      </c>
      <c r="I11682">
        <v>10</v>
      </c>
      <c r="J11682">
        <v>819</v>
      </c>
      <c r="K11682">
        <v>1</v>
      </c>
      <c r="L11682">
        <v>96</v>
      </c>
      <c r="M11682">
        <v>361</v>
      </c>
      <c r="N11682" t="s">
        <v>18</v>
      </c>
      <c r="O11682" s="1">
        <v>4.4570799999999998E-123</v>
      </c>
      <c r="P11682">
        <v>1147</v>
      </c>
    </row>
    <row r="11683" spans="1:16" x14ac:dyDescent="0.25">
      <c r="A11683" t="s">
        <v>17460</v>
      </c>
      <c r="B11683">
        <v>1134</v>
      </c>
      <c r="C11683" s="3" t="str">
        <f>HYPERLINK("http://www.uniprot.org/uniprot/I3SBD5","tr|I3SBD5|I3SBD5_LOTJA")</f>
        <v>tr|I3SBD5|I3SBD5_LOTJA</v>
      </c>
      <c r="D11683" t="s">
        <v>93</v>
      </c>
      <c r="E11683">
        <v>73.61</v>
      </c>
      <c r="F11683">
        <v>379</v>
      </c>
      <c r="G11683">
        <v>100</v>
      </c>
      <c r="H11683">
        <v>2</v>
      </c>
      <c r="I11683">
        <v>1</v>
      </c>
      <c r="J11683">
        <v>1131</v>
      </c>
      <c r="K11683">
        <v>1</v>
      </c>
      <c r="L11683">
        <v>1</v>
      </c>
      <c r="M11683">
        <v>376</v>
      </c>
      <c r="N11683" t="s">
        <v>18</v>
      </c>
      <c r="O11683" s="1">
        <v>2.5330700000000002E-150</v>
      </c>
      <c r="P11683">
        <v>1384</v>
      </c>
    </row>
    <row r="11684" spans="1:16" x14ac:dyDescent="0.25">
      <c r="A11684" t="s">
        <v>17461</v>
      </c>
      <c r="B11684">
        <v>2265</v>
      </c>
      <c r="C11684" s="3" t="str">
        <f>HYPERLINK("http://www.uniprot.org/uniprot/I1NAV7","tr|I1NAV7|I1NAV7_SOYBN")</f>
        <v>tr|I1NAV7|I1NAV7_SOYBN</v>
      </c>
      <c r="D11684" t="s">
        <v>28</v>
      </c>
      <c r="E11684">
        <v>65.849999999999994</v>
      </c>
      <c r="F11684">
        <v>741</v>
      </c>
      <c r="G11684">
        <v>253</v>
      </c>
      <c r="H11684">
        <v>13</v>
      </c>
      <c r="I11684">
        <v>1</v>
      </c>
      <c r="J11684">
        <v>2184</v>
      </c>
      <c r="K11684">
        <v>1</v>
      </c>
      <c r="L11684">
        <v>1</v>
      </c>
      <c r="M11684">
        <v>738</v>
      </c>
      <c r="N11684" t="s">
        <v>18</v>
      </c>
      <c r="O11684">
        <v>0</v>
      </c>
      <c r="P11684">
        <v>2422</v>
      </c>
    </row>
    <row r="11685" spans="1:16" x14ac:dyDescent="0.25">
      <c r="A11685" t="s">
        <v>17462</v>
      </c>
      <c r="B11685">
        <v>1368</v>
      </c>
      <c r="C11685" s="3" t="str">
        <f>HYPERLINK("http://www.uniprot.org/uniprot/G7KVF3","tr|G7KVF3|G7KVF3_MEDTR")</f>
        <v>tr|G7KVF3|G7KVF3_MEDTR</v>
      </c>
      <c r="D11685" t="s">
        <v>17463</v>
      </c>
      <c r="E11685">
        <v>73.3</v>
      </c>
      <c r="F11685">
        <v>457</v>
      </c>
      <c r="G11685">
        <v>122</v>
      </c>
      <c r="H11685">
        <v>2</v>
      </c>
      <c r="I11685">
        <v>1</v>
      </c>
      <c r="J11685">
        <v>1365</v>
      </c>
      <c r="K11685">
        <v>1</v>
      </c>
      <c r="L11685">
        <v>1</v>
      </c>
      <c r="M11685">
        <v>453</v>
      </c>
      <c r="N11685" t="s">
        <v>18</v>
      </c>
      <c r="O11685" s="1">
        <v>1.5312500000000001E-179</v>
      </c>
      <c r="P11685">
        <v>1637</v>
      </c>
    </row>
    <row r="11686" spans="1:16" x14ac:dyDescent="0.25">
      <c r="A11686" t="s">
        <v>17464</v>
      </c>
      <c r="B11686">
        <v>504</v>
      </c>
      <c r="C11686" s="3" t="str">
        <f>HYPERLINK("http://www.uniprot.org/uniprot/I3S4N2","tr|I3S4N2|I3S4N2_MEDTR")</f>
        <v>tr|I3S4N2|I3S4N2_MEDTR</v>
      </c>
      <c r="D11686" t="s">
        <v>22</v>
      </c>
      <c r="E11686">
        <v>75.73</v>
      </c>
      <c r="F11686">
        <v>169</v>
      </c>
      <c r="G11686">
        <v>41</v>
      </c>
      <c r="H11686">
        <v>2</v>
      </c>
      <c r="I11686">
        <v>1</v>
      </c>
      <c r="J11686">
        <v>501</v>
      </c>
      <c r="K11686">
        <v>1</v>
      </c>
      <c r="L11686">
        <v>1</v>
      </c>
      <c r="M11686">
        <v>167</v>
      </c>
      <c r="N11686" t="s">
        <v>18</v>
      </c>
      <c r="O11686" s="1">
        <v>8.2038999999999996E-69</v>
      </c>
      <c r="P11686">
        <v>675</v>
      </c>
    </row>
    <row r="11687" spans="1:16" x14ac:dyDescent="0.25">
      <c r="A11687" t="s">
        <v>17465</v>
      </c>
      <c r="B11687">
        <v>1419</v>
      </c>
      <c r="C11687" s="3" t="str">
        <f>HYPERLINK("http://www.uniprot.org/uniprot/I1LBW2","tr|I1LBW2|I1LBW2_SOYBN")</f>
        <v>tr|I1LBW2|I1LBW2_SOYBN</v>
      </c>
      <c r="D11687" t="s">
        <v>28</v>
      </c>
      <c r="E11687">
        <v>82.24</v>
      </c>
      <c r="F11687">
        <v>445</v>
      </c>
      <c r="G11687">
        <v>79</v>
      </c>
      <c r="H11687">
        <v>0</v>
      </c>
      <c r="I11687">
        <v>13</v>
      </c>
      <c r="J11687">
        <v>1347</v>
      </c>
      <c r="K11687">
        <v>1</v>
      </c>
      <c r="L11687">
        <v>16</v>
      </c>
      <c r="M11687">
        <v>455</v>
      </c>
      <c r="N11687" t="s">
        <v>18</v>
      </c>
      <c r="O11687">
        <v>0</v>
      </c>
      <c r="P11687">
        <v>1954</v>
      </c>
    </row>
    <row r="11688" spans="1:16" x14ac:dyDescent="0.25">
      <c r="A11688" t="s">
        <v>17466</v>
      </c>
      <c r="B11688">
        <v>1323</v>
      </c>
      <c r="C11688" s="3" t="str">
        <f>HYPERLINK("http://www.uniprot.org/uniprot/I1L806","tr|I1L806|I1L806_SOYBN")</f>
        <v>tr|I1L806|I1L806_SOYBN</v>
      </c>
      <c r="D11688" t="s">
        <v>71</v>
      </c>
      <c r="E11688">
        <v>73.86</v>
      </c>
      <c r="F11688">
        <v>463</v>
      </c>
      <c r="G11688">
        <v>121</v>
      </c>
      <c r="H11688">
        <v>23</v>
      </c>
      <c r="I11688">
        <v>1</v>
      </c>
      <c r="J11688">
        <v>1320</v>
      </c>
      <c r="K11688">
        <v>1</v>
      </c>
      <c r="L11688">
        <v>18</v>
      </c>
      <c r="M11688">
        <v>472</v>
      </c>
      <c r="N11688" t="s">
        <v>18</v>
      </c>
      <c r="O11688">
        <v>0</v>
      </c>
      <c r="P11688">
        <v>1672</v>
      </c>
    </row>
    <row r="11689" spans="1:16" x14ac:dyDescent="0.25">
      <c r="A11689" t="s">
        <v>17467</v>
      </c>
      <c r="B11689">
        <v>2397</v>
      </c>
      <c r="C11689" s="3" t="str">
        <f>HYPERLINK("http://www.uniprot.org/uniprot/G7ZV87","tr|G7ZV87|G7ZV87_MEDTR")</f>
        <v>tr|G7ZV87|G7ZV87_MEDTR</v>
      </c>
      <c r="D11689" t="s">
        <v>17468</v>
      </c>
      <c r="E11689">
        <v>91.71</v>
      </c>
      <c r="F11689">
        <v>797</v>
      </c>
      <c r="G11689">
        <v>66</v>
      </c>
      <c r="H11689">
        <v>0</v>
      </c>
      <c r="I11689">
        <v>1</v>
      </c>
      <c r="J11689">
        <v>2391</v>
      </c>
      <c r="K11689">
        <v>1</v>
      </c>
      <c r="L11689">
        <v>1</v>
      </c>
      <c r="M11689">
        <v>796</v>
      </c>
      <c r="N11689" t="s">
        <v>18</v>
      </c>
      <c r="O11689">
        <v>0</v>
      </c>
      <c r="P11689">
        <v>3888</v>
      </c>
    </row>
    <row r="11690" spans="1:16" x14ac:dyDescent="0.25">
      <c r="A11690" t="s">
        <v>17469</v>
      </c>
      <c r="B11690">
        <v>1740</v>
      </c>
      <c r="C11690" s="3" t="str">
        <f>HYPERLINK("http://www.uniprot.org/uniprot/G7I4E3","tr|G7I4E3|G7I4E3_MEDTR")</f>
        <v>tr|G7I4E3|G7I4E3_MEDTR</v>
      </c>
      <c r="D11690" t="s">
        <v>17470</v>
      </c>
      <c r="E11690">
        <v>68.63</v>
      </c>
      <c r="F11690">
        <v>628</v>
      </c>
      <c r="G11690">
        <v>197</v>
      </c>
      <c r="H11690">
        <v>52</v>
      </c>
      <c r="I11690">
        <v>7</v>
      </c>
      <c r="J11690">
        <v>1734</v>
      </c>
      <c r="K11690">
        <v>1</v>
      </c>
      <c r="L11690">
        <v>105</v>
      </c>
      <c r="M11690">
        <v>729</v>
      </c>
      <c r="N11690" t="s">
        <v>18</v>
      </c>
      <c r="O11690">
        <v>0</v>
      </c>
      <c r="P11690">
        <v>2077</v>
      </c>
    </row>
    <row r="11691" spans="1:16" x14ac:dyDescent="0.25">
      <c r="A11691" t="s">
        <v>17471</v>
      </c>
      <c r="B11691">
        <v>2625</v>
      </c>
      <c r="C11691" s="3" t="str">
        <f>HYPERLINK("http://www.uniprot.org/uniprot/G7J2P8","tr|G7J2P8|G7J2P8_MEDTR")</f>
        <v>tr|G7J2P8|G7J2P8_MEDTR</v>
      </c>
      <c r="D11691" t="s">
        <v>17472</v>
      </c>
      <c r="E11691">
        <v>85.92</v>
      </c>
      <c r="F11691">
        <v>867</v>
      </c>
      <c r="G11691">
        <v>122</v>
      </c>
      <c r="H11691">
        <v>0</v>
      </c>
      <c r="I11691">
        <v>22</v>
      </c>
      <c r="J11691">
        <v>2622</v>
      </c>
      <c r="K11691">
        <v>1</v>
      </c>
      <c r="L11691">
        <v>2</v>
      </c>
      <c r="M11691">
        <v>867</v>
      </c>
      <c r="N11691" t="s">
        <v>18</v>
      </c>
      <c r="O11691">
        <v>0</v>
      </c>
      <c r="P11691">
        <v>3895</v>
      </c>
    </row>
    <row r="11692" spans="1:16" x14ac:dyDescent="0.25">
      <c r="A11692" t="s">
        <v>17473</v>
      </c>
      <c r="B11692">
        <v>1602</v>
      </c>
      <c r="C11692" s="3" t="str">
        <f>HYPERLINK("http://www.uniprot.org/uniprot/G7J373","tr|G7J373|G7J373_MEDTR")</f>
        <v>tr|G7J373|G7J373_MEDTR</v>
      </c>
      <c r="D11692" t="s">
        <v>17474</v>
      </c>
      <c r="E11692">
        <v>87.99</v>
      </c>
      <c r="F11692">
        <v>533</v>
      </c>
      <c r="G11692">
        <v>64</v>
      </c>
      <c r="H11692">
        <v>0</v>
      </c>
      <c r="I11692">
        <v>1</v>
      </c>
      <c r="J11692">
        <v>1599</v>
      </c>
      <c r="K11692">
        <v>1</v>
      </c>
      <c r="L11692">
        <v>1</v>
      </c>
      <c r="M11692">
        <v>533</v>
      </c>
      <c r="N11692" t="s">
        <v>18</v>
      </c>
      <c r="O11692">
        <v>0</v>
      </c>
      <c r="P11692">
        <v>2543</v>
      </c>
    </row>
    <row r="11693" spans="1:16" x14ac:dyDescent="0.25">
      <c r="A11693" t="s">
        <v>17475</v>
      </c>
      <c r="B11693">
        <v>8604</v>
      </c>
      <c r="C11693" s="3" t="str">
        <f>HYPERLINK("http://www.uniprot.org/uniprot/I1JEX7","tr|I1JEX7|I1JEX7_SOYBN")</f>
        <v>tr|I1JEX7|I1JEX7_SOYBN</v>
      </c>
      <c r="D11693" t="s">
        <v>99</v>
      </c>
      <c r="E11693">
        <v>60.3</v>
      </c>
      <c r="F11693">
        <v>2927</v>
      </c>
      <c r="G11693">
        <v>1162</v>
      </c>
      <c r="H11693">
        <v>60</v>
      </c>
      <c r="I11693">
        <v>1</v>
      </c>
      <c r="J11693">
        <v>8601</v>
      </c>
      <c r="K11693">
        <v>1</v>
      </c>
      <c r="L11693">
        <v>1</v>
      </c>
      <c r="M11693">
        <v>2806</v>
      </c>
      <c r="N11693" t="s">
        <v>18</v>
      </c>
      <c r="O11693">
        <v>0</v>
      </c>
      <c r="P11693">
        <v>8162</v>
      </c>
    </row>
    <row r="11694" spans="1:16" x14ac:dyDescent="0.25">
      <c r="A11694" t="s">
        <v>17476</v>
      </c>
      <c r="B11694">
        <v>402</v>
      </c>
      <c r="C11694" s="3" t="str">
        <f>HYPERLINK("http://www.uniprot.org/uniprot/C6SVJ8","tr|C6SVJ8|C6SVJ8_SOYBN")</f>
        <v>tr|C6SVJ8|C6SVJ8_SOYBN</v>
      </c>
      <c r="D11694" t="s">
        <v>210</v>
      </c>
      <c r="E11694">
        <v>79.69</v>
      </c>
      <c r="F11694">
        <v>133</v>
      </c>
      <c r="G11694">
        <v>27</v>
      </c>
      <c r="H11694">
        <v>0</v>
      </c>
      <c r="I11694">
        <v>1</v>
      </c>
      <c r="J11694">
        <v>399</v>
      </c>
      <c r="K11694">
        <v>1</v>
      </c>
      <c r="L11694">
        <v>12</v>
      </c>
      <c r="M11694">
        <v>144</v>
      </c>
      <c r="N11694" t="s">
        <v>18</v>
      </c>
      <c r="O11694" s="1">
        <v>5.5900699999999997E-49</v>
      </c>
      <c r="P11694">
        <v>504</v>
      </c>
    </row>
    <row r="11695" spans="1:16" x14ac:dyDescent="0.25">
      <c r="A11695" t="s">
        <v>17477</v>
      </c>
      <c r="B11695">
        <v>1137</v>
      </c>
      <c r="C11695" s="3" t="str">
        <f>HYPERLINK("http://www.uniprot.org/uniprot/I1JGF8","tr|I1JGF8|I1JGF8_SOYBN")</f>
        <v>tr|I1JGF8|I1JGF8_SOYBN</v>
      </c>
      <c r="D11695" t="s">
        <v>28</v>
      </c>
      <c r="E11695">
        <v>31.93</v>
      </c>
      <c r="F11695">
        <v>238</v>
      </c>
      <c r="G11695">
        <v>162</v>
      </c>
      <c r="H11695">
        <v>18</v>
      </c>
      <c r="I11695">
        <v>454</v>
      </c>
      <c r="J11695">
        <v>1113</v>
      </c>
      <c r="K11695">
        <v>1</v>
      </c>
      <c r="L11695">
        <v>336</v>
      </c>
      <c r="M11695">
        <v>565</v>
      </c>
      <c r="N11695" t="s">
        <v>18</v>
      </c>
      <c r="O11695" s="1">
        <v>9.7175599999999999E-17</v>
      </c>
      <c r="P11695">
        <v>232</v>
      </c>
    </row>
    <row r="11696" spans="1:16" x14ac:dyDescent="0.25">
      <c r="A11696" t="s">
        <v>17478</v>
      </c>
      <c r="B11696">
        <v>1359</v>
      </c>
      <c r="C11696" s="3" t="str">
        <f>HYPERLINK("http://www.uniprot.org/uniprot/G7JLH4","tr|G7JLH4|G7JLH4_MEDTR")</f>
        <v>tr|G7JLH4|G7JLH4_MEDTR</v>
      </c>
      <c r="D11696" t="s">
        <v>17479</v>
      </c>
      <c r="E11696">
        <v>92.29</v>
      </c>
      <c r="F11696">
        <v>454</v>
      </c>
      <c r="G11696">
        <v>35</v>
      </c>
      <c r="H11696">
        <v>2</v>
      </c>
      <c r="I11696">
        <v>1</v>
      </c>
      <c r="J11696">
        <v>1356</v>
      </c>
      <c r="K11696">
        <v>1</v>
      </c>
      <c r="L11696">
        <v>1</v>
      </c>
      <c r="M11696">
        <v>454</v>
      </c>
      <c r="N11696" t="s">
        <v>18</v>
      </c>
      <c r="O11696">
        <v>0</v>
      </c>
      <c r="P11696">
        <v>2271</v>
      </c>
    </row>
    <row r="11697" spans="1:16" x14ac:dyDescent="0.25">
      <c r="A11697" t="s">
        <v>17480</v>
      </c>
      <c r="B11697">
        <v>1179</v>
      </c>
      <c r="C11697" s="3" t="str">
        <f>HYPERLINK("http://www.uniprot.org/uniprot/I3RZF2","tr|I3RZF2|I3RZF2_MEDTR")</f>
        <v>tr|I3RZF2|I3RZF2_MEDTR</v>
      </c>
      <c r="D11697" t="s">
        <v>22</v>
      </c>
      <c r="E11697">
        <v>93.36</v>
      </c>
      <c r="F11697">
        <v>392</v>
      </c>
      <c r="G11697">
        <v>26</v>
      </c>
      <c r="H11697">
        <v>0</v>
      </c>
      <c r="I11697">
        <v>1</v>
      </c>
      <c r="J11697">
        <v>1176</v>
      </c>
      <c r="K11697">
        <v>1</v>
      </c>
      <c r="L11697">
        <v>1</v>
      </c>
      <c r="M11697">
        <v>392</v>
      </c>
      <c r="N11697" t="s">
        <v>18</v>
      </c>
      <c r="O11697">
        <v>0</v>
      </c>
      <c r="P11697">
        <v>1929</v>
      </c>
    </row>
    <row r="11698" spans="1:16" x14ac:dyDescent="0.25">
      <c r="A11698" t="s">
        <v>17481</v>
      </c>
      <c r="B11698">
        <v>1989</v>
      </c>
      <c r="C11698" s="3" t="str">
        <f>HYPERLINK("http://www.uniprot.org/uniprot/K7K801","tr|K7K801|K7K801_SOYBN")</f>
        <v>tr|K7K801|K7K801_SOYBN</v>
      </c>
      <c r="D11698" t="s">
        <v>28</v>
      </c>
      <c r="E11698">
        <v>73.34</v>
      </c>
      <c r="F11698">
        <v>664</v>
      </c>
      <c r="G11698">
        <v>177</v>
      </c>
      <c r="H11698">
        <v>3</v>
      </c>
      <c r="I11698">
        <v>1</v>
      </c>
      <c r="J11698">
        <v>1983</v>
      </c>
      <c r="K11698">
        <v>1</v>
      </c>
      <c r="L11698">
        <v>1</v>
      </c>
      <c r="M11698">
        <v>663</v>
      </c>
      <c r="N11698" t="s">
        <v>18</v>
      </c>
      <c r="O11698">
        <v>0</v>
      </c>
      <c r="P11698">
        <v>2445</v>
      </c>
    </row>
    <row r="11699" spans="1:16" x14ac:dyDescent="0.25">
      <c r="A11699" t="s">
        <v>17482</v>
      </c>
      <c r="B11699">
        <v>378</v>
      </c>
      <c r="C11699" s="3" t="str">
        <f>HYPERLINK("http://www.uniprot.org/uniprot/G7J1P0","tr|G7J1P0|G7J1P0_MEDTR")</f>
        <v>tr|G7J1P0|G7J1P0_MEDTR</v>
      </c>
      <c r="D11699" t="s">
        <v>8501</v>
      </c>
      <c r="E11699">
        <v>66.92</v>
      </c>
      <c r="F11699">
        <v>130</v>
      </c>
      <c r="G11699">
        <v>43</v>
      </c>
      <c r="H11699">
        <v>5</v>
      </c>
      <c r="I11699">
        <v>1</v>
      </c>
      <c r="J11699">
        <v>375</v>
      </c>
      <c r="K11699">
        <v>1</v>
      </c>
      <c r="L11699">
        <v>1</v>
      </c>
      <c r="M11699">
        <v>130</v>
      </c>
      <c r="N11699" t="s">
        <v>18</v>
      </c>
      <c r="O11699" s="1">
        <v>6.2141699999999996E-40</v>
      </c>
      <c r="P11699">
        <v>426</v>
      </c>
    </row>
    <row r="11700" spans="1:16" x14ac:dyDescent="0.25">
      <c r="A11700" t="s">
        <v>17483</v>
      </c>
      <c r="B11700">
        <v>1203</v>
      </c>
      <c r="C11700" s="3" t="str">
        <f>HYPERLINK("http://www.uniprot.org/uniprot/G7J1T9","tr|G7J1T9|G7J1T9_MEDTR")</f>
        <v>tr|G7J1T9|G7J1T9_MEDTR</v>
      </c>
      <c r="D11700" t="s">
        <v>17484</v>
      </c>
      <c r="E11700">
        <v>46.82</v>
      </c>
      <c r="F11700">
        <v>346</v>
      </c>
      <c r="G11700">
        <v>184</v>
      </c>
      <c r="H11700">
        <v>24</v>
      </c>
      <c r="I11700">
        <v>235</v>
      </c>
      <c r="J11700">
        <v>1200</v>
      </c>
      <c r="K11700">
        <v>1</v>
      </c>
      <c r="L11700">
        <v>523</v>
      </c>
      <c r="M11700">
        <v>868</v>
      </c>
      <c r="N11700" t="s">
        <v>18</v>
      </c>
      <c r="O11700" s="1">
        <v>9.3753399999999996E-74</v>
      </c>
      <c r="P11700">
        <v>724</v>
      </c>
    </row>
    <row r="11701" spans="1:16" x14ac:dyDescent="0.25">
      <c r="A11701" t="s">
        <v>17485</v>
      </c>
      <c r="B11701">
        <v>750</v>
      </c>
      <c r="C11701" s="3" t="str">
        <f>HYPERLINK("http://www.uniprot.org/uniprot/G7JGC1","tr|G7JGC1|G7JGC1_MEDTR")</f>
        <v>tr|G7JGC1|G7JGC1_MEDTR</v>
      </c>
      <c r="D11701" t="s">
        <v>17486</v>
      </c>
      <c r="E11701">
        <v>77.819999999999993</v>
      </c>
      <c r="F11701">
        <v>248</v>
      </c>
      <c r="G11701">
        <v>55</v>
      </c>
      <c r="H11701">
        <v>1</v>
      </c>
      <c r="I11701">
        <v>7</v>
      </c>
      <c r="J11701">
        <v>747</v>
      </c>
      <c r="K11701">
        <v>1</v>
      </c>
      <c r="L11701">
        <v>49</v>
      </c>
      <c r="M11701">
        <v>292</v>
      </c>
      <c r="N11701" t="s">
        <v>18</v>
      </c>
      <c r="O11701" s="1">
        <v>1.4633599999999999E-95</v>
      </c>
      <c r="P11701">
        <v>909</v>
      </c>
    </row>
    <row r="11702" spans="1:16" x14ac:dyDescent="0.25">
      <c r="A11702" t="s">
        <v>17487</v>
      </c>
      <c r="B11702">
        <v>687</v>
      </c>
      <c r="C11702" s="3" t="str">
        <f>HYPERLINK("http://www.uniprot.org/uniprot/K7K8R9","tr|K7K8R9|K7K8R9_SOYBN")</f>
        <v>tr|K7K8R9|K7K8R9_SOYBN</v>
      </c>
      <c r="D11702" t="s">
        <v>28</v>
      </c>
      <c r="E11702">
        <v>40.46</v>
      </c>
      <c r="F11702">
        <v>173</v>
      </c>
      <c r="G11702">
        <v>103</v>
      </c>
      <c r="H11702">
        <v>35</v>
      </c>
      <c r="I11702">
        <v>19</v>
      </c>
      <c r="J11702">
        <v>432</v>
      </c>
      <c r="K11702">
        <v>1</v>
      </c>
      <c r="L11702">
        <v>7</v>
      </c>
      <c r="M11702">
        <v>173</v>
      </c>
      <c r="N11702" t="s">
        <v>18</v>
      </c>
      <c r="O11702" s="1">
        <v>7.68709E-18</v>
      </c>
      <c r="P11702">
        <v>238</v>
      </c>
    </row>
    <row r="11703" spans="1:16" x14ac:dyDescent="0.25">
      <c r="A11703" t="s">
        <v>17488</v>
      </c>
      <c r="B11703">
        <v>2262</v>
      </c>
      <c r="C11703" s="3" t="str">
        <f>HYPERLINK("http://www.uniprot.org/uniprot/A9QY38","tr|A9QY38|A9QY38_LOTJA")</f>
        <v>tr|A9QY38|A9QY38_LOTJA</v>
      </c>
      <c r="D11703" t="s">
        <v>17489</v>
      </c>
      <c r="E11703">
        <v>79.39</v>
      </c>
      <c r="F11703">
        <v>757</v>
      </c>
      <c r="G11703">
        <v>156</v>
      </c>
      <c r="H11703">
        <v>5</v>
      </c>
      <c r="I11703">
        <v>1</v>
      </c>
      <c r="J11703">
        <v>2256</v>
      </c>
      <c r="K11703">
        <v>1</v>
      </c>
      <c r="L11703">
        <v>1</v>
      </c>
      <c r="M11703">
        <v>754</v>
      </c>
      <c r="N11703" t="s">
        <v>18</v>
      </c>
      <c r="O11703">
        <v>0</v>
      </c>
      <c r="P11703">
        <v>3090</v>
      </c>
    </row>
    <row r="11704" spans="1:16" x14ac:dyDescent="0.25">
      <c r="A11704" t="s">
        <v>17490</v>
      </c>
      <c r="B11704">
        <v>3783</v>
      </c>
      <c r="C11704" s="3" t="str">
        <f>HYPERLINK("http://www.uniprot.org/uniprot/G7ILW5","tr|G7ILW5|G7ILW5_MEDTR")</f>
        <v>tr|G7ILW5|G7ILW5_MEDTR</v>
      </c>
      <c r="D11704" t="s">
        <v>17416</v>
      </c>
      <c r="E11704">
        <v>87.46</v>
      </c>
      <c r="F11704">
        <v>1260</v>
      </c>
      <c r="G11704">
        <v>158</v>
      </c>
      <c r="H11704">
        <v>11</v>
      </c>
      <c r="I11704">
        <v>1</v>
      </c>
      <c r="J11704">
        <v>3747</v>
      </c>
      <c r="K11704">
        <v>1</v>
      </c>
      <c r="L11704">
        <v>1</v>
      </c>
      <c r="M11704">
        <v>1251</v>
      </c>
      <c r="N11704" t="s">
        <v>18</v>
      </c>
      <c r="O11704">
        <v>0</v>
      </c>
      <c r="P11704">
        <v>5454</v>
      </c>
    </row>
    <row r="11705" spans="1:16" x14ac:dyDescent="0.25">
      <c r="A11705" t="s">
        <v>17491</v>
      </c>
      <c r="B11705">
        <v>366</v>
      </c>
      <c r="C11705" s="3" t="str">
        <f>HYPERLINK("http://www.uniprot.org/uniprot/G7ITZ1","tr|G7ITZ1|G7ITZ1_MEDTR")</f>
        <v>tr|G7ITZ1|G7ITZ1_MEDTR</v>
      </c>
      <c r="D11705" t="s">
        <v>17492</v>
      </c>
      <c r="E11705">
        <v>74.59</v>
      </c>
      <c r="F11705">
        <v>122</v>
      </c>
      <c r="G11705">
        <v>31</v>
      </c>
      <c r="H11705">
        <v>3</v>
      </c>
      <c r="I11705">
        <v>1</v>
      </c>
      <c r="J11705">
        <v>357</v>
      </c>
      <c r="K11705">
        <v>1</v>
      </c>
      <c r="L11705">
        <v>1</v>
      </c>
      <c r="M11705">
        <v>121</v>
      </c>
      <c r="N11705" t="s">
        <v>18</v>
      </c>
      <c r="O11705" s="1">
        <v>1.36257E-39</v>
      </c>
      <c r="P11705">
        <v>423</v>
      </c>
    </row>
    <row r="11706" spans="1:16" x14ac:dyDescent="0.25">
      <c r="A11706" t="s">
        <v>17493</v>
      </c>
      <c r="B11706">
        <v>246</v>
      </c>
      <c r="C11706" s="3" t="str">
        <f>HYPERLINK("http://www.uniprot.org/uniprot/A9RYM0","tr|A9RYM0|A9RYM0_PHYPA")</f>
        <v>tr|A9RYM0|A9RYM0_PHYPA</v>
      </c>
      <c r="D11706" t="s">
        <v>17494</v>
      </c>
      <c r="E11706">
        <v>93.75</v>
      </c>
      <c r="F11706">
        <v>48</v>
      </c>
      <c r="G11706">
        <v>3</v>
      </c>
      <c r="H11706">
        <v>0</v>
      </c>
      <c r="I11706">
        <v>10</v>
      </c>
      <c r="J11706">
        <v>153</v>
      </c>
      <c r="K11706">
        <v>1</v>
      </c>
      <c r="L11706">
        <v>1</v>
      </c>
      <c r="M11706">
        <v>48</v>
      </c>
      <c r="N11706" t="s">
        <v>18</v>
      </c>
      <c r="O11706" s="1">
        <v>3.5599199999999998E-19</v>
      </c>
      <c r="P11706">
        <v>247</v>
      </c>
    </row>
    <row r="11707" spans="1:16" x14ac:dyDescent="0.25">
      <c r="A11707" t="s">
        <v>17495</v>
      </c>
      <c r="B11707">
        <v>831</v>
      </c>
      <c r="C11707" s="3" t="str">
        <f>HYPERLINK("http://www.uniprot.org/uniprot/I1LWI5","tr|I1LWI5|I1LWI5_SOYBN")</f>
        <v>tr|I1LWI5|I1LWI5_SOYBN</v>
      </c>
      <c r="D11707" t="s">
        <v>28</v>
      </c>
      <c r="E11707">
        <v>85.14</v>
      </c>
      <c r="F11707">
        <v>276</v>
      </c>
      <c r="G11707">
        <v>41</v>
      </c>
      <c r="H11707">
        <v>0</v>
      </c>
      <c r="I11707">
        <v>1</v>
      </c>
      <c r="J11707">
        <v>828</v>
      </c>
      <c r="K11707">
        <v>1</v>
      </c>
      <c r="L11707">
        <v>1</v>
      </c>
      <c r="M11707">
        <v>276</v>
      </c>
      <c r="N11707" t="s">
        <v>18</v>
      </c>
      <c r="O11707" s="1">
        <v>2.8490600000000001E-133</v>
      </c>
      <c r="P11707">
        <v>1235</v>
      </c>
    </row>
    <row r="11708" spans="1:16" x14ac:dyDescent="0.25">
      <c r="A11708" t="s">
        <v>17496</v>
      </c>
      <c r="B11708">
        <v>552</v>
      </c>
      <c r="C11708" s="3" t="str">
        <f>HYPERLINK("http://www.uniprot.org/uniprot/G7I7R6","tr|G7I7R6|G7I7R6_MEDTR")</f>
        <v>tr|G7I7R6|G7I7R6_MEDTR</v>
      </c>
      <c r="D11708" t="s">
        <v>17497</v>
      </c>
      <c r="E11708">
        <v>70.39</v>
      </c>
      <c r="F11708">
        <v>179</v>
      </c>
      <c r="G11708">
        <v>53</v>
      </c>
      <c r="H11708">
        <v>0</v>
      </c>
      <c r="I11708">
        <v>13</v>
      </c>
      <c r="J11708">
        <v>549</v>
      </c>
      <c r="K11708">
        <v>1</v>
      </c>
      <c r="L11708">
        <v>2</v>
      </c>
      <c r="M11708">
        <v>174</v>
      </c>
      <c r="N11708" t="s">
        <v>18</v>
      </c>
      <c r="O11708" s="1">
        <v>3.4861199999999997E-60</v>
      </c>
      <c r="P11708">
        <v>601</v>
      </c>
    </row>
    <row r="11709" spans="1:16" x14ac:dyDescent="0.25">
      <c r="A11709" t="s">
        <v>17498</v>
      </c>
      <c r="B11709">
        <v>2682</v>
      </c>
      <c r="C11709" s="3" t="str">
        <f>HYPERLINK("http://www.uniprot.org/uniprot/K7MZC5","tr|K7MZC5|K7MZC5_SOYBN")</f>
        <v>tr|K7MZC5|K7MZC5_SOYBN</v>
      </c>
      <c r="D11709" t="s">
        <v>17499</v>
      </c>
      <c r="E11709">
        <v>74.36</v>
      </c>
      <c r="F11709">
        <v>862</v>
      </c>
      <c r="G11709">
        <v>221</v>
      </c>
      <c r="H11709">
        <v>4</v>
      </c>
      <c r="I11709">
        <v>106</v>
      </c>
      <c r="J11709">
        <v>2679</v>
      </c>
      <c r="K11709">
        <v>1</v>
      </c>
      <c r="L11709">
        <v>81</v>
      </c>
      <c r="M11709">
        <v>926</v>
      </c>
      <c r="N11709" t="s">
        <v>18</v>
      </c>
      <c r="O11709">
        <v>0</v>
      </c>
      <c r="P11709">
        <v>3275</v>
      </c>
    </row>
    <row r="11710" spans="1:16" x14ac:dyDescent="0.25">
      <c r="A11710" t="s">
        <v>17500</v>
      </c>
      <c r="B11710">
        <v>873</v>
      </c>
      <c r="C11710" s="3" t="str">
        <f>HYPERLINK("http://www.uniprot.org/uniprot/G7KVF5","tr|G7KVF5|G7KVF5_MEDTR")</f>
        <v>tr|G7KVF5|G7KVF5_MEDTR</v>
      </c>
      <c r="D11710" t="s">
        <v>17501</v>
      </c>
      <c r="E11710">
        <v>70.540000000000006</v>
      </c>
      <c r="F11710">
        <v>275</v>
      </c>
      <c r="G11710">
        <v>81</v>
      </c>
      <c r="H11710">
        <v>24</v>
      </c>
      <c r="I11710">
        <v>1</v>
      </c>
      <c r="J11710">
        <v>753</v>
      </c>
      <c r="K11710">
        <v>1</v>
      </c>
      <c r="L11710">
        <v>1</v>
      </c>
      <c r="M11710">
        <v>272</v>
      </c>
      <c r="N11710" t="s">
        <v>18</v>
      </c>
      <c r="O11710" s="1">
        <v>4.38692E-95</v>
      </c>
      <c r="P11710">
        <v>906</v>
      </c>
    </row>
    <row r="11711" spans="1:16" x14ac:dyDescent="0.25">
      <c r="A11711" t="s">
        <v>17502</v>
      </c>
      <c r="B11711">
        <v>237</v>
      </c>
      <c r="C11711" s="3" t="str">
        <f>HYPERLINK("http://www.uniprot.org/uniprot/G7ZVW0","tr|G7ZVW0|G7ZVW0_MEDTR")</f>
        <v>tr|G7ZVW0|G7ZVW0_MEDTR</v>
      </c>
      <c r="D11711" t="s">
        <v>17503</v>
      </c>
      <c r="E11711">
        <v>57.81</v>
      </c>
      <c r="F11711">
        <v>64</v>
      </c>
      <c r="G11711">
        <v>27</v>
      </c>
      <c r="H11711">
        <v>5</v>
      </c>
      <c r="I11711">
        <v>1</v>
      </c>
      <c r="J11711">
        <v>177</v>
      </c>
      <c r="K11711">
        <v>1</v>
      </c>
      <c r="L11711">
        <v>1</v>
      </c>
      <c r="M11711">
        <v>64</v>
      </c>
      <c r="N11711" t="s">
        <v>18</v>
      </c>
      <c r="O11711" s="1">
        <v>1.9068799999999999E-9</v>
      </c>
      <c r="P11711">
        <v>163</v>
      </c>
    </row>
    <row r="11712" spans="1:16" x14ac:dyDescent="0.25">
      <c r="A11712" t="s">
        <v>17504</v>
      </c>
      <c r="B11712">
        <v>1776</v>
      </c>
      <c r="C11712" s="3" t="str">
        <f>HYPERLINK("http://www.uniprot.org/uniprot/I1LBW4","tr|I1LBW4|I1LBW4_SOYBN")</f>
        <v>tr|I1LBW4|I1LBW4_SOYBN</v>
      </c>
      <c r="D11712" t="s">
        <v>71</v>
      </c>
      <c r="E11712">
        <v>72.36</v>
      </c>
      <c r="F11712">
        <v>398</v>
      </c>
      <c r="G11712">
        <v>110</v>
      </c>
      <c r="H11712">
        <v>0</v>
      </c>
      <c r="I11712">
        <v>547</v>
      </c>
      <c r="J11712">
        <v>1740</v>
      </c>
      <c r="K11712">
        <v>1</v>
      </c>
      <c r="L11712">
        <v>95</v>
      </c>
      <c r="M11712">
        <v>492</v>
      </c>
      <c r="N11712" t="s">
        <v>18</v>
      </c>
      <c r="O11712" s="1">
        <v>9.0992300000000009E-162</v>
      </c>
      <c r="P11712">
        <v>1485</v>
      </c>
    </row>
    <row r="11713" spans="1:16" x14ac:dyDescent="0.25">
      <c r="A11713" t="s">
        <v>17505</v>
      </c>
      <c r="B11713">
        <v>2142</v>
      </c>
      <c r="C11713" s="3" t="str">
        <f>HYPERLINK("http://www.uniprot.org/uniprot/K7K8G2","tr|K7K8G2|K7K8G2_SOYBN")</f>
        <v>tr|K7K8G2|K7K8G2_SOYBN</v>
      </c>
      <c r="D11713" t="s">
        <v>28</v>
      </c>
      <c r="E11713">
        <v>46.52</v>
      </c>
      <c r="F11713">
        <v>763</v>
      </c>
      <c r="G11713">
        <v>408</v>
      </c>
      <c r="H11713">
        <v>62</v>
      </c>
      <c r="I11713">
        <v>37</v>
      </c>
      <c r="J11713">
        <v>2139</v>
      </c>
      <c r="K11713">
        <v>1</v>
      </c>
      <c r="L11713">
        <v>66</v>
      </c>
      <c r="M11713">
        <v>776</v>
      </c>
      <c r="N11713" t="s">
        <v>18</v>
      </c>
      <c r="O11713" s="1">
        <v>7.9860000000000006E-163</v>
      </c>
      <c r="P11713">
        <v>1495</v>
      </c>
    </row>
    <row r="11714" spans="1:16" x14ac:dyDescent="0.25">
      <c r="A11714" t="s">
        <v>17506</v>
      </c>
      <c r="B11714">
        <v>1209</v>
      </c>
      <c r="C11714" s="3" t="str">
        <f>HYPERLINK("http://www.uniprot.org/uniprot/G7IKJ3","tr|G7IKJ3|G7IKJ3_MEDTR")</f>
        <v>tr|G7IKJ3|G7IKJ3_MEDTR</v>
      </c>
      <c r="D11714" t="s">
        <v>3121</v>
      </c>
      <c r="E11714">
        <v>27.72</v>
      </c>
      <c r="F11714">
        <v>321</v>
      </c>
      <c r="G11714">
        <v>232</v>
      </c>
      <c r="H11714">
        <v>3</v>
      </c>
      <c r="I11714">
        <v>79</v>
      </c>
      <c r="J11714">
        <v>1032</v>
      </c>
      <c r="K11714">
        <v>1</v>
      </c>
      <c r="L11714">
        <v>637</v>
      </c>
      <c r="M11714">
        <v>919</v>
      </c>
      <c r="N11714" t="s">
        <v>18</v>
      </c>
      <c r="O11714" s="1">
        <v>2.28064E-27</v>
      </c>
      <c r="P11714">
        <v>324</v>
      </c>
    </row>
    <row r="11715" spans="1:16" x14ac:dyDescent="0.25">
      <c r="A11715" t="s">
        <v>17507</v>
      </c>
      <c r="B11715">
        <v>3315</v>
      </c>
      <c r="C11715" s="3" t="str">
        <f>HYPERLINK("http://www.uniprot.org/uniprot/I6ZTT9","tr|I6ZTT9|I6ZTT9_PHAVU")</f>
        <v>tr|I6ZTT9|I6ZTT9_PHAVU</v>
      </c>
      <c r="D11715" t="s">
        <v>2610</v>
      </c>
      <c r="E11715">
        <v>67.52</v>
      </c>
      <c r="F11715">
        <v>1084</v>
      </c>
      <c r="G11715">
        <v>352</v>
      </c>
      <c r="H11715">
        <v>13</v>
      </c>
      <c r="I11715">
        <v>100</v>
      </c>
      <c r="J11715">
        <v>3312</v>
      </c>
      <c r="K11715">
        <v>1</v>
      </c>
      <c r="L11715">
        <v>351</v>
      </c>
      <c r="M11715">
        <v>1387</v>
      </c>
      <c r="N11715" t="s">
        <v>18</v>
      </c>
      <c r="O11715">
        <v>0</v>
      </c>
      <c r="P11715">
        <v>3812</v>
      </c>
    </row>
    <row r="11716" spans="1:16" x14ac:dyDescent="0.25">
      <c r="A11716" t="s">
        <v>17508</v>
      </c>
      <c r="B11716">
        <v>1905</v>
      </c>
      <c r="C11716" s="3" t="str">
        <f>HYPERLINK("http://www.uniprot.org/uniprot/K7KVD9","tr|K7KVD9|K7KVD9_SOYBN")</f>
        <v>tr|K7KVD9|K7KVD9_SOYBN</v>
      </c>
      <c r="D11716" t="s">
        <v>28</v>
      </c>
      <c r="E11716">
        <v>74.67</v>
      </c>
      <c r="F11716">
        <v>616</v>
      </c>
      <c r="G11716">
        <v>156</v>
      </c>
      <c r="H11716">
        <v>1</v>
      </c>
      <c r="I11716">
        <v>46</v>
      </c>
      <c r="J11716">
        <v>1890</v>
      </c>
      <c r="K11716">
        <v>1</v>
      </c>
      <c r="L11716">
        <v>24</v>
      </c>
      <c r="M11716">
        <v>638</v>
      </c>
      <c r="N11716" t="s">
        <v>18</v>
      </c>
      <c r="O11716">
        <v>0</v>
      </c>
      <c r="P11716">
        <v>2478</v>
      </c>
    </row>
    <row r="11717" spans="1:16" x14ac:dyDescent="0.25">
      <c r="A11717" t="s">
        <v>17509</v>
      </c>
      <c r="B11717">
        <v>711</v>
      </c>
      <c r="C11717" s="3" t="str">
        <f>HYPERLINK("http://www.uniprot.org/uniprot/G7J372","tr|G7J372|G7J372_MEDTR")</f>
        <v>tr|G7J372|G7J372_MEDTR</v>
      </c>
      <c r="D11717" t="s">
        <v>17510</v>
      </c>
      <c r="E11717">
        <v>74.69</v>
      </c>
      <c r="F11717">
        <v>245</v>
      </c>
      <c r="G11717">
        <v>62</v>
      </c>
      <c r="H11717">
        <v>9</v>
      </c>
      <c r="I11717">
        <v>1</v>
      </c>
      <c r="J11717">
        <v>708</v>
      </c>
      <c r="K11717">
        <v>1</v>
      </c>
      <c r="L11717">
        <v>1</v>
      </c>
      <c r="M11717">
        <v>242</v>
      </c>
      <c r="N11717" t="s">
        <v>18</v>
      </c>
      <c r="O11717" s="1">
        <v>3.9387000000000003E-92</v>
      </c>
      <c r="P11717">
        <v>879</v>
      </c>
    </row>
    <row r="11718" spans="1:16" x14ac:dyDescent="0.25">
      <c r="A11718" t="s">
        <v>17511</v>
      </c>
      <c r="B11718">
        <v>843</v>
      </c>
      <c r="C11718" s="3" t="str">
        <f>HYPERLINK("http://www.uniprot.org/uniprot/I3S096","tr|I3S096|I3S096_MEDTR")</f>
        <v>tr|I3S096|I3S096_MEDTR</v>
      </c>
      <c r="D11718" t="s">
        <v>22</v>
      </c>
      <c r="E11718">
        <v>83.41</v>
      </c>
      <c r="F11718">
        <v>199</v>
      </c>
      <c r="G11718">
        <v>33</v>
      </c>
      <c r="H11718">
        <v>0</v>
      </c>
      <c r="I11718">
        <v>244</v>
      </c>
      <c r="J11718">
        <v>840</v>
      </c>
      <c r="K11718">
        <v>1</v>
      </c>
      <c r="L11718">
        <v>165</v>
      </c>
      <c r="M11718">
        <v>363</v>
      </c>
      <c r="N11718" t="s">
        <v>18</v>
      </c>
      <c r="O11718" s="1">
        <v>5.1719499999999998E-90</v>
      </c>
      <c r="P11718">
        <v>862</v>
      </c>
    </row>
    <row r="11719" spans="1:16" x14ac:dyDescent="0.25">
      <c r="A11719" t="s">
        <v>17512</v>
      </c>
      <c r="B11719">
        <v>516</v>
      </c>
      <c r="C11719" s="3" t="str">
        <f>HYPERLINK("http://www.uniprot.org/uniprot/I3TAB9","tr|I3TAB9|I3TAB9_LOTJA")</f>
        <v>tr|I3TAB9|I3TAB9_LOTJA</v>
      </c>
      <c r="D11719" t="s">
        <v>93</v>
      </c>
      <c r="E11719">
        <v>94.77</v>
      </c>
      <c r="F11719">
        <v>153</v>
      </c>
      <c r="G11719">
        <v>8</v>
      </c>
      <c r="H11719">
        <v>0</v>
      </c>
      <c r="I11719">
        <v>1</v>
      </c>
      <c r="J11719">
        <v>459</v>
      </c>
      <c r="K11719">
        <v>1</v>
      </c>
      <c r="L11719">
        <v>1</v>
      </c>
      <c r="M11719">
        <v>153</v>
      </c>
      <c r="N11719" t="s">
        <v>18</v>
      </c>
      <c r="O11719" s="1">
        <v>9.4208400000000007E-81</v>
      </c>
      <c r="P11719">
        <v>778</v>
      </c>
    </row>
    <row r="11720" spans="1:16" x14ac:dyDescent="0.25">
      <c r="A11720" t="s">
        <v>17513</v>
      </c>
      <c r="B11720">
        <v>831</v>
      </c>
      <c r="C11720" s="3" t="str">
        <f>HYPERLINK("http://www.uniprot.org/uniprot/I3SWI0","tr|I3SWI0|I3SWI0_LOTJA")</f>
        <v>tr|I3SWI0|I3SWI0_LOTJA</v>
      </c>
      <c r="D11720" t="s">
        <v>93</v>
      </c>
      <c r="E11720">
        <v>81.61</v>
      </c>
      <c r="F11720">
        <v>272</v>
      </c>
      <c r="G11720">
        <v>50</v>
      </c>
      <c r="H11720">
        <v>0</v>
      </c>
      <c r="I11720">
        <v>13</v>
      </c>
      <c r="J11720">
        <v>828</v>
      </c>
      <c r="K11720">
        <v>1</v>
      </c>
      <c r="L11720">
        <v>28</v>
      </c>
      <c r="M11720">
        <v>299</v>
      </c>
      <c r="N11720" t="s">
        <v>18</v>
      </c>
      <c r="O11720" s="1">
        <v>1.00863E-146</v>
      </c>
      <c r="P11720">
        <v>1351</v>
      </c>
    </row>
    <row r="11721" spans="1:16" x14ac:dyDescent="0.25">
      <c r="A11721" t="s">
        <v>17514</v>
      </c>
      <c r="B11721">
        <v>1749</v>
      </c>
      <c r="C11721" s="3" t="str">
        <f>HYPERLINK("http://www.uniprot.org/uniprot/G7JLH7","tr|G7JLH7|G7JLH7_MEDTR")</f>
        <v>tr|G7JLH7|G7JLH7_MEDTR</v>
      </c>
      <c r="D11721" t="s">
        <v>17515</v>
      </c>
      <c r="E11721">
        <v>62.54</v>
      </c>
      <c r="F11721">
        <v>590</v>
      </c>
      <c r="G11721">
        <v>221</v>
      </c>
      <c r="H11721">
        <v>8</v>
      </c>
      <c r="I11721">
        <v>1</v>
      </c>
      <c r="J11721">
        <v>1746</v>
      </c>
      <c r="K11721">
        <v>1</v>
      </c>
      <c r="L11721">
        <v>1</v>
      </c>
      <c r="M11721">
        <v>564</v>
      </c>
      <c r="N11721" t="s">
        <v>18</v>
      </c>
      <c r="O11721">
        <v>0</v>
      </c>
      <c r="P11721">
        <v>1661</v>
      </c>
    </row>
    <row r="11722" spans="1:16" x14ac:dyDescent="0.25">
      <c r="A11722" t="s">
        <v>17516</v>
      </c>
      <c r="B11722">
        <v>2415</v>
      </c>
      <c r="C11722" s="3" t="str">
        <f>HYPERLINK("http://www.uniprot.org/uniprot/G7LB48","tr|G7LB48|G7LB48_MEDTR")</f>
        <v>tr|G7LB48|G7LB48_MEDTR</v>
      </c>
      <c r="D11722" t="s">
        <v>17517</v>
      </c>
      <c r="E11722">
        <v>84.8</v>
      </c>
      <c r="F11722">
        <v>783</v>
      </c>
      <c r="G11722">
        <v>119</v>
      </c>
      <c r="H11722">
        <v>0</v>
      </c>
      <c r="I11722">
        <v>61</v>
      </c>
      <c r="J11722">
        <v>2409</v>
      </c>
      <c r="K11722">
        <v>1</v>
      </c>
      <c r="L11722">
        <v>21</v>
      </c>
      <c r="M11722">
        <v>800</v>
      </c>
      <c r="N11722" t="s">
        <v>18</v>
      </c>
      <c r="O11722">
        <v>0</v>
      </c>
      <c r="P11722">
        <v>3408</v>
      </c>
    </row>
    <row r="11723" spans="1:16" x14ac:dyDescent="0.25">
      <c r="A11723" t="s">
        <v>17518</v>
      </c>
      <c r="B11723">
        <v>246</v>
      </c>
      <c r="C11723" s="3" t="str">
        <f>HYPERLINK("http://www.uniprot.org/uniprot/B9HIW5","tr|B9HIW5|B9HIW5_POPTR")</f>
        <v>tr|B9HIW5|B9HIW5_POPTR</v>
      </c>
      <c r="D11723" t="s">
        <v>17519</v>
      </c>
      <c r="E11723">
        <v>91.13</v>
      </c>
      <c r="F11723">
        <v>79</v>
      </c>
      <c r="G11723">
        <v>7</v>
      </c>
      <c r="H11723">
        <v>0</v>
      </c>
      <c r="I11723">
        <v>1</v>
      </c>
      <c r="J11723">
        <v>237</v>
      </c>
      <c r="K11723">
        <v>1</v>
      </c>
      <c r="L11723">
        <v>158</v>
      </c>
      <c r="M11723">
        <v>236</v>
      </c>
      <c r="N11723" t="s">
        <v>18</v>
      </c>
      <c r="O11723" s="1">
        <v>1.13989E-33</v>
      </c>
      <c r="P11723">
        <v>372</v>
      </c>
    </row>
    <row r="11724" spans="1:16" x14ac:dyDescent="0.25">
      <c r="A11724" t="s">
        <v>17520</v>
      </c>
      <c r="B11724">
        <v>1302</v>
      </c>
      <c r="C11724" s="3" t="str">
        <f>HYPERLINK("http://www.uniprot.org/uniprot/I1MJM3","tr|I1MJM3|I1MJM3_SOYBN")</f>
        <v>tr|I1MJM3|I1MJM3_SOYBN</v>
      </c>
      <c r="D11724" t="s">
        <v>28</v>
      </c>
      <c r="E11724">
        <v>72.33</v>
      </c>
      <c r="F11724">
        <v>441</v>
      </c>
      <c r="G11724">
        <v>122</v>
      </c>
      <c r="H11724">
        <v>8</v>
      </c>
      <c r="I11724">
        <v>1</v>
      </c>
      <c r="J11724">
        <v>1299</v>
      </c>
      <c r="K11724">
        <v>1</v>
      </c>
      <c r="L11724">
        <v>1</v>
      </c>
      <c r="M11724">
        <v>436</v>
      </c>
      <c r="N11724" t="s">
        <v>18</v>
      </c>
      <c r="O11724" s="1">
        <v>2.8709200000000002E-172</v>
      </c>
      <c r="P11724">
        <v>1574</v>
      </c>
    </row>
    <row r="11725" spans="1:16" x14ac:dyDescent="0.25">
      <c r="A11725" t="s">
        <v>17521</v>
      </c>
      <c r="B11725">
        <v>2571</v>
      </c>
      <c r="C11725" s="3" t="str">
        <f>HYPERLINK("http://www.uniprot.org/uniprot/G7ZVA2","tr|G7ZVA2|G7ZVA2_MEDTR")</f>
        <v>tr|G7ZVA2|G7ZVA2_MEDTR</v>
      </c>
      <c r="D11725" t="s">
        <v>17522</v>
      </c>
      <c r="E11725">
        <v>72.95</v>
      </c>
      <c r="F11725">
        <v>710</v>
      </c>
      <c r="G11725">
        <v>192</v>
      </c>
      <c r="H11725">
        <v>0</v>
      </c>
      <c r="I11725">
        <v>403</v>
      </c>
      <c r="J11725">
        <v>2532</v>
      </c>
      <c r="K11725">
        <v>1</v>
      </c>
      <c r="L11725">
        <v>258</v>
      </c>
      <c r="M11725">
        <v>929</v>
      </c>
      <c r="N11725" t="s">
        <v>18</v>
      </c>
      <c r="O11725">
        <v>0</v>
      </c>
      <c r="P11725">
        <v>2588</v>
      </c>
    </row>
    <row r="11726" spans="1:16" x14ac:dyDescent="0.25">
      <c r="A11726" t="s">
        <v>17523</v>
      </c>
      <c r="B11726">
        <v>417</v>
      </c>
      <c r="C11726" s="3" t="str">
        <f>HYPERLINK("http://www.uniprot.org/uniprot/K7LHR4","tr|K7LHR4|K7LHR4_SOYBN")</f>
        <v>tr|K7LHR4|K7LHR4_SOYBN</v>
      </c>
      <c r="D11726" t="s">
        <v>28</v>
      </c>
      <c r="E11726">
        <v>63.51</v>
      </c>
      <c r="F11726">
        <v>74</v>
      </c>
      <c r="G11726">
        <v>27</v>
      </c>
      <c r="H11726">
        <v>0</v>
      </c>
      <c r="I11726">
        <v>148</v>
      </c>
      <c r="J11726">
        <v>369</v>
      </c>
      <c r="K11726">
        <v>1</v>
      </c>
      <c r="L11726">
        <v>184</v>
      </c>
      <c r="M11726">
        <v>257</v>
      </c>
      <c r="N11726" t="s">
        <v>18</v>
      </c>
      <c r="O11726" s="1">
        <v>2.8257099999999999E-16</v>
      </c>
      <c r="P11726">
        <v>222</v>
      </c>
    </row>
    <row r="11727" spans="1:16" x14ac:dyDescent="0.25">
      <c r="A11727" t="s">
        <v>17524</v>
      </c>
      <c r="B11727">
        <v>1209</v>
      </c>
      <c r="C11727" s="3" t="str">
        <f>HYPERLINK("http://www.uniprot.org/uniprot/G7JGC0","tr|G7JGC0|G7JGC0_MEDTR")</f>
        <v>tr|G7JGC0|G7JGC0_MEDTR</v>
      </c>
      <c r="D11727" t="s">
        <v>17525</v>
      </c>
      <c r="E11727">
        <v>68.97</v>
      </c>
      <c r="F11727">
        <v>419</v>
      </c>
      <c r="G11727">
        <v>130</v>
      </c>
      <c r="H11727">
        <v>17</v>
      </c>
      <c r="I11727">
        <v>1</v>
      </c>
      <c r="J11727">
        <v>1206</v>
      </c>
      <c r="K11727">
        <v>1</v>
      </c>
      <c r="L11727">
        <v>1</v>
      </c>
      <c r="M11727">
        <v>385</v>
      </c>
      <c r="N11727" t="s">
        <v>18</v>
      </c>
      <c r="O11727" s="1">
        <v>1.4277300000000001E-146</v>
      </c>
      <c r="P11727">
        <v>1352</v>
      </c>
    </row>
    <row r="11728" spans="1:16" x14ac:dyDescent="0.25">
      <c r="A11728" t="s">
        <v>17526</v>
      </c>
      <c r="B11728">
        <v>936</v>
      </c>
      <c r="C11728" s="3" t="str">
        <f>HYPERLINK("http://www.uniprot.org/uniprot/I3T5F6","tr|I3T5F6|I3T5F6_LOTJA")</f>
        <v>tr|I3T5F6|I3T5F6_LOTJA</v>
      </c>
      <c r="D11728" t="s">
        <v>93</v>
      </c>
      <c r="E11728">
        <v>68.900000000000006</v>
      </c>
      <c r="F11728">
        <v>328</v>
      </c>
      <c r="G11728">
        <v>102</v>
      </c>
      <c r="H11728">
        <v>17</v>
      </c>
      <c r="I11728">
        <v>1</v>
      </c>
      <c r="J11728">
        <v>933</v>
      </c>
      <c r="K11728">
        <v>1</v>
      </c>
      <c r="L11728">
        <v>1</v>
      </c>
      <c r="M11728">
        <v>327</v>
      </c>
      <c r="N11728" t="s">
        <v>18</v>
      </c>
      <c r="O11728" s="1">
        <v>5.0922599999999995E-116</v>
      </c>
      <c r="P11728">
        <v>1087</v>
      </c>
    </row>
    <row r="11729" spans="1:16" x14ac:dyDescent="0.25">
      <c r="A11729" t="s">
        <v>17527</v>
      </c>
      <c r="B11729">
        <v>924</v>
      </c>
      <c r="C11729" s="3" t="str">
        <f>HYPERLINK("http://www.uniprot.org/uniprot/G7ILW7","tr|G7ILW7|G7ILW7_MEDTR")</f>
        <v>tr|G7ILW7|G7ILW7_MEDTR</v>
      </c>
      <c r="D11729" t="s">
        <v>17528</v>
      </c>
      <c r="E11729">
        <v>87.61</v>
      </c>
      <c r="F11729">
        <v>315</v>
      </c>
      <c r="G11729">
        <v>39</v>
      </c>
      <c r="H11729">
        <v>8</v>
      </c>
      <c r="I11729">
        <v>1</v>
      </c>
      <c r="J11729">
        <v>921</v>
      </c>
      <c r="K11729">
        <v>1</v>
      </c>
      <c r="L11729">
        <v>1</v>
      </c>
      <c r="M11729">
        <v>315</v>
      </c>
      <c r="N11729" t="s">
        <v>18</v>
      </c>
      <c r="O11729" s="1">
        <v>5.81701E-149</v>
      </c>
      <c r="P11729">
        <v>1371</v>
      </c>
    </row>
    <row r="11730" spans="1:16" x14ac:dyDescent="0.25">
      <c r="A11730" t="s">
        <v>17529</v>
      </c>
      <c r="B11730">
        <v>2799</v>
      </c>
      <c r="C11730" s="3" t="str">
        <f>HYPERLINK("http://www.uniprot.org/uniprot/G7ITZ5","tr|G7ITZ5|G7ITZ5_MEDTR")</f>
        <v>tr|G7ITZ5|G7ITZ5_MEDTR</v>
      </c>
      <c r="D11730" t="s">
        <v>17530</v>
      </c>
      <c r="E11730">
        <v>88.36</v>
      </c>
      <c r="F11730">
        <v>928</v>
      </c>
      <c r="G11730">
        <v>108</v>
      </c>
      <c r="H11730">
        <v>52</v>
      </c>
      <c r="I11730">
        <v>169</v>
      </c>
      <c r="J11730">
        <v>2796</v>
      </c>
      <c r="K11730">
        <v>1</v>
      </c>
      <c r="L11730">
        <v>51</v>
      </c>
      <c r="M11730">
        <v>978</v>
      </c>
      <c r="N11730" t="s">
        <v>18</v>
      </c>
      <c r="O11730">
        <v>0</v>
      </c>
      <c r="P11730">
        <v>4230</v>
      </c>
    </row>
    <row r="11731" spans="1:16" x14ac:dyDescent="0.25">
      <c r="A11731" t="s">
        <v>17531</v>
      </c>
      <c r="B11731">
        <v>2604</v>
      </c>
      <c r="C11731" s="3" t="str">
        <f>HYPERLINK("http://www.uniprot.org/uniprot/K7KWE6","tr|K7KWE6|K7KWE6_SOYBN")</f>
        <v>tr|K7KWE6|K7KWE6_SOYBN</v>
      </c>
      <c r="D11731" t="s">
        <v>28</v>
      </c>
      <c r="E11731">
        <v>81.95</v>
      </c>
      <c r="F11731">
        <v>909</v>
      </c>
      <c r="G11731">
        <v>164</v>
      </c>
      <c r="H11731">
        <v>42</v>
      </c>
      <c r="I11731">
        <v>1</v>
      </c>
      <c r="J11731">
        <v>2601</v>
      </c>
      <c r="K11731">
        <v>1</v>
      </c>
      <c r="L11731">
        <v>1</v>
      </c>
      <c r="M11731">
        <v>909</v>
      </c>
      <c r="N11731" t="s">
        <v>18</v>
      </c>
      <c r="O11731">
        <v>0</v>
      </c>
      <c r="P11731">
        <v>3830</v>
      </c>
    </row>
    <row r="11732" spans="1:16" x14ac:dyDescent="0.25">
      <c r="A11732" t="s">
        <v>17532</v>
      </c>
      <c r="B11732">
        <v>861</v>
      </c>
      <c r="C11732" s="3" t="str">
        <f>HYPERLINK("http://www.uniprot.org/uniprot/Q9ZRU2","tr|Q9ZRU2|Q9ZRU2_CICAR")</f>
        <v>tr|Q9ZRU2|Q9ZRU2_CICAR</v>
      </c>
      <c r="D11732" t="s">
        <v>3484</v>
      </c>
      <c r="E11732">
        <v>96.15</v>
      </c>
      <c r="F11732">
        <v>286</v>
      </c>
      <c r="G11732">
        <v>11</v>
      </c>
      <c r="H11732">
        <v>0</v>
      </c>
      <c r="I11732">
        <v>1</v>
      </c>
      <c r="J11732">
        <v>858</v>
      </c>
      <c r="K11732">
        <v>1</v>
      </c>
      <c r="L11732">
        <v>1</v>
      </c>
      <c r="M11732">
        <v>286</v>
      </c>
      <c r="N11732" t="s">
        <v>18</v>
      </c>
      <c r="O11732" s="1">
        <v>3.0090799999999999E-149</v>
      </c>
      <c r="P11732">
        <v>1373</v>
      </c>
    </row>
    <row r="11733" spans="1:16" x14ac:dyDescent="0.25">
      <c r="A11733" t="s">
        <v>17533</v>
      </c>
      <c r="B11733">
        <v>1404</v>
      </c>
      <c r="C11733" s="3" t="str">
        <f>HYPERLINK("http://www.uniprot.org/uniprot/I1N5C7","tr|I1N5C7|I1N5C7_SOYBN")</f>
        <v>tr|I1N5C7|I1N5C7_SOYBN</v>
      </c>
      <c r="D11733" t="s">
        <v>71</v>
      </c>
      <c r="E11733">
        <v>50.51</v>
      </c>
      <c r="F11733">
        <v>485</v>
      </c>
      <c r="G11733">
        <v>240</v>
      </c>
      <c r="H11733">
        <v>22</v>
      </c>
      <c r="I11733">
        <v>1</v>
      </c>
      <c r="J11733">
        <v>1389</v>
      </c>
      <c r="K11733">
        <v>1</v>
      </c>
      <c r="L11733">
        <v>1</v>
      </c>
      <c r="M11733">
        <v>442</v>
      </c>
      <c r="N11733" t="s">
        <v>18</v>
      </c>
      <c r="O11733" s="1">
        <v>3.8669800000000001E-109</v>
      </c>
      <c r="P11733">
        <v>1030</v>
      </c>
    </row>
    <row r="11734" spans="1:16" x14ac:dyDescent="0.25">
      <c r="A11734" t="s">
        <v>17534</v>
      </c>
      <c r="B11734">
        <v>1854</v>
      </c>
      <c r="C11734" s="3" t="str">
        <f>HYPERLINK("http://www.uniprot.org/uniprot/G7KVF6","tr|G7KVF6|G7KVF6_MEDTR")</f>
        <v>tr|G7KVF6|G7KVF6_MEDTR</v>
      </c>
      <c r="D11734" t="s">
        <v>17535</v>
      </c>
      <c r="E11734">
        <v>72.97</v>
      </c>
      <c r="F11734">
        <v>629</v>
      </c>
      <c r="G11734">
        <v>170</v>
      </c>
      <c r="H11734">
        <v>12</v>
      </c>
      <c r="I11734">
        <v>1</v>
      </c>
      <c r="J11734">
        <v>1851</v>
      </c>
      <c r="K11734">
        <v>1</v>
      </c>
      <c r="L11734">
        <v>1</v>
      </c>
      <c r="M11734">
        <v>601</v>
      </c>
      <c r="N11734" t="s">
        <v>18</v>
      </c>
      <c r="O11734">
        <v>0</v>
      </c>
      <c r="P11734">
        <v>2294</v>
      </c>
    </row>
    <row r="11735" spans="1:16" x14ac:dyDescent="0.25">
      <c r="A11735" t="s">
        <v>17536</v>
      </c>
      <c r="B11735">
        <v>1134</v>
      </c>
      <c r="C11735" s="3" t="str">
        <f>HYPERLINK("http://www.uniprot.org/uniprot/K7MTB8","tr|K7MTB8|K7MTB8_SOYBN")</f>
        <v>tr|K7MTB8|K7MTB8_SOYBN</v>
      </c>
      <c r="D11735" t="s">
        <v>28</v>
      </c>
      <c r="E11735">
        <v>64.260000000000005</v>
      </c>
      <c r="F11735">
        <v>389</v>
      </c>
      <c r="G11735">
        <v>139</v>
      </c>
      <c r="H11735">
        <v>12</v>
      </c>
      <c r="I11735">
        <v>1</v>
      </c>
      <c r="J11735">
        <v>1131</v>
      </c>
      <c r="K11735">
        <v>1</v>
      </c>
      <c r="L11735">
        <v>558</v>
      </c>
      <c r="M11735">
        <v>943</v>
      </c>
      <c r="N11735" t="s">
        <v>18</v>
      </c>
      <c r="O11735" s="1">
        <v>1.1423300000000001E-134</v>
      </c>
      <c r="P11735">
        <v>1249</v>
      </c>
    </row>
    <row r="11736" spans="1:16" x14ac:dyDescent="0.25">
      <c r="A11736" t="s">
        <v>17537</v>
      </c>
      <c r="B11736">
        <v>678</v>
      </c>
      <c r="C11736" s="3" t="str">
        <f>HYPERLINK("http://www.uniprot.org/uniprot/Q41654","tr|Q41654|Q41654_VICFA")</f>
        <v>tr|Q41654|Q41654_VICFA</v>
      </c>
      <c r="D11736" t="s">
        <v>1591</v>
      </c>
      <c r="E11736">
        <v>92</v>
      </c>
      <c r="F11736">
        <v>225</v>
      </c>
      <c r="G11736">
        <v>18</v>
      </c>
      <c r="H11736">
        <v>0</v>
      </c>
      <c r="I11736">
        <v>1</v>
      </c>
      <c r="J11736">
        <v>675</v>
      </c>
      <c r="K11736">
        <v>1</v>
      </c>
      <c r="L11736">
        <v>1</v>
      </c>
      <c r="M11736">
        <v>223</v>
      </c>
      <c r="N11736" t="s">
        <v>18</v>
      </c>
      <c r="O11736" s="1">
        <v>2.4459200000000002E-109</v>
      </c>
      <c r="P11736">
        <v>1027</v>
      </c>
    </row>
    <row r="11737" spans="1:16" x14ac:dyDescent="0.25">
      <c r="A11737" t="s">
        <v>17538</v>
      </c>
      <c r="B11737">
        <v>543</v>
      </c>
      <c r="C11737" s="3" t="str">
        <f>HYPERLINK("http://www.uniprot.org/uniprot/G7I2V8","tr|G7I2V8|G7I2V8_MEDTR")</f>
        <v>tr|G7I2V8|G7I2V8_MEDTR</v>
      </c>
      <c r="D11737" t="s">
        <v>17539</v>
      </c>
      <c r="E11737">
        <v>85.54</v>
      </c>
      <c r="F11737">
        <v>173</v>
      </c>
      <c r="G11737">
        <v>25</v>
      </c>
      <c r="H11737">
        <v>1</v>
      </c>
      <c r="I11737">
        <v>25</v>
      </c>
      <c r="J11737">
        <v>540</v>
      </c>
      <c r="K11737">
        <v>1</v>
      </c>
      <c r="L11737">
        <v>4</v>
      </c>
      <c r="M11737">
        <v>176</v>
      </c>
      <c r="N11737" t="s">
        <v>18</v>
      </c>
      <c r="O11737" s="1">
        <v>6.7674300000000002E-82</v>
      </c>
      <c r="P11737">
        <v>788</v>
      </c>
    </row>
    <row r="11738" spans="1:16" x14ac:dyDescent="0.25">
      <c r="A11738" t="s">
        <v>17540</v>
      </c>
      <c r="B11738">
        <v>213</v>
      </c>
      <c r="C11738" s="3" t="str">
        <f>HYPERLINK("http://www.uniprot.org/uniprot/G7KUG5","tr|G7KUG5|G7KUG5_MEDTR")</f>
        <v>tr|G7KUG5|G7KUG5_MEDTR</v>
      </c>
      <c r="D11738" t="s">
        <v>16214</v>
      </c>
      <c r="E11738">
        <v>72.849999999999994</v>
      </c>
      <c r="F11738">
        <v>70</v>
      </c>
      <c r="G11738">
        <v>19</v>
      </c>
      <c r="H11738">
        <v>1</v>
      </c>
      <c r="I11738">
        <v>1</v>
      </c>
      <c r="J11738">
        <v>207</v>
      </c>
      <c r="K11738">
        <v>1</v>
      </c>
      <c r="L11738">
        <v>440</v>
      </c>
      <c r="M11738">
        <v>509</v>
      </c>
      <c r="N11738" t="s">
        <v>18</v>
      </c>
      <c r="O11738" s="1">
        <v>9.0796599999999996E-23</v>
      </c>
      <c r="P11738">
        <v>278</v>
      </c>
    </row>
    <row r="11739" spans="1:16" x14ac:dyDescent="0.25">
      <c r="A11739" t="s">
        <v>17541</v>
      </c>
      <c r="B11739">
        <v>4311</v>
      </c>
      <c r="C11739" s="3" t="str">
        <f>HYPERLINK("http://www.uniprot.org/uniprot/G7I4E3","tr|G7I4E3|G7I4E3_MEDTR")</f>
        <v>tr|G7I4E3|G7I4E3_MEDTR</v>
      </c>
      <c r="D11739" t="s">
        <v>17470</v>
      </c>
      <c r="E11739">
        <v>84.33</v>
      </c>
      <c r="F11739">
        <v>1500</v>
      </c>
      <c r="G11739">
        <v>235</v>
      </c>
      <c r="H11739">
        <v>64</v>
      </c>
      <c r="I11739">
        <v>1</v>
      </c>
      <c r="J11739">
        <v>4308</v>
      </c>
      <c r="K11739">
        <v>1</v>
      </c>
      <c r="L11739">
        <v>775</v>
      </c>
      <c r="M11739">
        <v>2269</v>
      </c>
      <c r="N11739" t="s">
        <v>18</v>
      </c>
      <c r="O11739">
        <v>0</v>
      </c>
      <c r="P11739">
        <v>6432</v>
      </c>
    </row>
    <row r="11740" spans="1:16" x14ac:dyDescent="0.25">
      <c r="A11740" t="s">
        <v>17542</v>
      </c>
      <c r="B11740">
        <v>585</v>
      </c>
      <c r="C11740" s="3" t="str">
        <f>HYPERLINK("http://www.uniprot.org/uniprot/G7J2Q2","tr|G7J2Q2|G7J2Q2_MEDTR")</f>
        <v>tr|G7J2Q2|G7J2Q2_MEDTR</v>
      </c>
      <c r="D11740" t="s">
        <v>17543</v>
      </c>
      <c r="E11740">
        <v>82.05</v>
      </c>
      <c r="F11740">
        <v>78</v>
      </c>
      <c r="G11740">
        <v>14</v>
      </c>
      <c r="H11740">
        <v>0</v>
      </c>
      <c r="I11740">
        <v>1</v>
      </c>
      <c r="J11740">
        <v>234</v>
      </c>
      <c r="K11740">
        <v>1</v>
      </c>
      <c r="L11740">
        <v>33</v>
      </c>
      <c r="M11740">
        <v>110</v>
      </c>
      <c r="N11740" t="s">
        <v>18</v>
      </c>
      <c r="O11740" s="1">
        <v>4.4152099999999999E-30</v>
      </c>
      <c r="P11740">
        <v>342</v>
      </c>
    </row>
    <row r="11741" spans="1:16" x14ac:dyDescent="0.25">
      <c r="A11741" t="s">
        <v>17544</v>
      </c>
      <c r="B11741">
        <v>996</v>
      </c>
      <c r="C11741" s="3" t="str">
        <f>HYPERLINK("http://www.uniprot.org/uniprot/G7J365","tr|G7J365|G7J365_MEDTR")</f>
        <v>tr|G7J365|G7J365_MEDTR</v>
      </c>
      <c r="D11741" t="s">
        <v>17545</v>
      </c>
      <c r="E11741">
        <v>77.47</v>
      </c>
      <c r="F11741">
        <v>333</v>
      </c>
      <c r="G11741">
        <v>75</v>
      </c>
      <c r="H11741">
        <v>3</v>
      </c>
      <c r="I11741">
        <v>4</v>
      </c>
      <c r="J11741">
        <v>993</v>
      </c>
      <c r="K11741">
        <v>1</v>
      </c>
      <c r="L11741">
        <v>3</v>
      </c>
      <c r="M11741">
        <v>328</v>
      </c>
      <c r="N11741" t="s">
        <v>18</v>
      </c>
      <c r="O11741" s="1">
        <v>1.6292900000000001E-139</v>
      </c>
      <c r="P11741">
        <v>1290</v>
      </c>
    </row>
    <row r="11742" spans="1:16" x14ac:dyDescent="0.25">
      <c r="A11742" t="s">
        <v>17546</v>
      </c>
      <c r="B11742">
        <v>651</v>
      </c>
      <c r="C11742" s="3" t="str">
        <f>HYPERLINK("http://www.uniprot.org/uniprot/I3SM88","tr|I3SM88|I3SM88_LOTJA")</f>
        <v>tr|I3SM88|I3SM88_LOTJA</v>
      </c>
      <c r="D11742" t="s">
        <v>93</v>
      </c>
      <c r="E11742">
        <v>78.319999999999993</v>
      </c>
      <c r="F11742">
        <v>143</v>
      </c>
      <c r="G11742">
        <v>31</v>
      </c>
      <c r="H11742">
        <v>0</v>
      </c>
      <c r="I11742">
        <v>190</v>
      </c>
      <c r="J11742">
        <v>618</v>
      </c>
      <c r="K11742">
        <v>1</v>
      </c>
      <c r="L11742">
        <v>71</v>
      </c>
      <c r="M11742">
        <v>213</v>
      </c>
      <c r="N11742" t="s">
        <v>18</v>
      </c>
      <c r="O11742" s="1">
        <v>2.0784499999999999E-59</v>
      </c>
      <c r="P11742">
        <v>596</v>
      </c>
    </row>
    <row r="11743" spans="1:16" x14ac:dyDescent="0.25">
      <c r="A11743" t="s">
        <v>17547</v>
      </c>
      <c r="B11743">
        <v>1236</v>
      </c>
      <c r="C11743" s="3" t="str">
        <f>HYPERLINK("http://www.uniprot.org/uniprot/I1JEX5","tr|I1JEX5|I1JEX5_SOYBN")</f>
        <v>tr|I1JEX5|I1JEX5_SOYBN</v>
      </c>
      <c r="D11743" t="s">
        <v>28</v>
      </c>
      <c r="E11743">
        <v>57.31</v>
      </c>
      <c r="F11743">
        <v>424</v>
      </c>
      <c r="G11743">
        <v>181</v>
      </c>
      <c r="H11743">
        <v>13</v>
      </c>
      <c r="I11743">
        <v>1</v>
      </c>
      <c r="J11743">
        <v>1233</v>
      </c>
      <c r="K11743">
        <v>1</v>
      </c>
      <c r="L11743">
        <v>1</v>
      </c>
      <c r="M11743">
        <v>414</v>
      </c>
      <c r="N11743" t="s">
        <v>18</v>
      </c>
      <c r="O11743" s="1">
        <v>1.39637E-112</v>
      </c>
      <c r="P11743">
        <v>1059</v>
      </c>
    </row>
    <row r="11744" spans="1:16" x14ac:dyDescent="0.25">
      <c r="A11744" t="s">
        <v>17548</v>
      </c>
      <c r="B11744">
        <v>579</v>
      </c>
      <c r="C11744" s="3" t="str">
        <f>HYPERLINK("http://www.uniprot.org/uniprot/I3SCL3","tr|I3SCL3|I3SCL3_MEDTR")</f>
        <v>tr|I3SCL3|I3SCL3_MEDTR</v>
      </c>
      <c r="D11744" t="s">
        <v>22</v>
      </c>
      <c r="E11744">
        <v>85.93</v>
      </c>
      <c r="F11744">
        <v>192</v>
      </c>
      <c r="G11744">
        <v>27</v>
      </c>
      <c r="H11744">
        <v>0</v>
      </c>
      <c r="I11744">
        <v>1</v>
      </c>
      <c r="J11744">
        <v>576</v>
      </c>
      <c r="K11744">
        <v>1</v>
      </c>
      <c r="L11744">
        <v>76</v>
      </c>
      <c r="M11744">
        <v>267</v>
      </c>
      <c r="N11744" t="s">
        <v>18</v>
      </c>
      <c r="O11744" s="1">
        <v>4.4307899999999999E-91</v>
      </c>
      <c r="P11744">
        <v>868</v>
      </c>
    </row>
    <row r="11745" spans="1:16" x14ac:dyDescent="0.25">
      <c r="A11745" t="s">
        <v>17549</v>
      </c>
      <c r="B11745">
        <v>1545</v>
      </c>
      <c r="C11745" s="3" t="str">
        <f>HYPERLINK("http://www.uniprot.org/uniprot/G7JNA3","tr|G7JNA3|G7JNA3_MEDTR")</f>
        <v>tr|G7JNA3|G7JNA3_MEDTR</v>
      </c>
      <c r="D11745" t="s">
        <v>17550</v>
      </c>
      <c r="E11745">
        <v>79.81</v>
      </c>
      <c r="F11745">
        <v>530</v>
      </c>
      <c r="G11745">
        <v>107</v>
      </c>
      <c r="H11745">
        <v>16</v>
      </c>
      <c r="I11745">
        <v>1</v>
      </c>
      <c r="J11745">
        <v>1542</v>
      </c>
      <c r="K11745">
        <v>1</v>
      </c>
      <c r="L11745">
        <v>1</v>
      </c>
      <c r="M11745">
        <v>530</v>
      </c>
      <c r="N11745" t="s">
        <v>18</v>
      </c>
      <c r="O11745">
        <v>0</v>
      </c>
      <c r="P11745">
        <v>2150</v>
      </c>
    </row>
    <row r="11746" spans="1:16" x14ac:dyDescent="0.25">
      <c r="A11746" t="s">
        <v>17551</v>
      </c>
      <c r="B11746">
        <v>2478</v>
      </c>
      <c r="C11746" s="3" t="str">
        <f>HYPERLINK("http://www.uniprot.org/uniprot/G7JLI1","tr|G7JLI1|G7JLI1_MEDTR")</f>
        <v>tr|G7JLI1|G7JLI1_MEDTR</v>
      </c>
      <c r="D11746" t="s">
        <v>17552</v>
      </c>
      <c r="E11746">
        <v>81.510000000000005</v>
      </c>
      <c r="F11746">
        <v>871</v>
      </c>
      <c r="G11746">
        <v>161</v>
      </c>
      <c r="H11746">
        <v>46</v>
      </c>
      <c r="I11746">
        <v>1</v>
      </c>
      <c r="J11746">
        <v>2475</v>
      </c>
      <c r="K11746">
        <v>1</v>
      </c>
      <c r="L11746">
        <v>1</v>
      </c>
      <c r="M11746">
        <v>863</v>
      </c>
      <c r="N11746" t="s">
        <v>18</v>
      </c>
      <c r="O11746">
        <v>0</v>
      </c>
      <c r="P11746">
        <v>3582</v>
      </c>
    </row>
    <row r="11747" spans="1:16" x14ac:dyDescent="0.25">
      <c r="A11747" t="s">
        <v>17553</v>
      </c>
      <c r="B11747">
        <v>1572</v>
      </c>
      <c r="C11747" s="3" t="str">
        <f>HYPERLINK("http://www.uniprot.org/uniprot/G7LB52","tr|G7LB52|G7LB52_MEDTR")</f>
        <v>tr|G7LB52|G7LB52_MEDTR</v>
      </c>
      <c r="D11747" t="s">
        <v>17554</v>
      </c>
      <c r="E11747">
        <v>86.49</v>
      </c>
      <c r="F11747">
        <v>533</v>
      </c>
      <c r="G11747">
        <v>72</v>
      </c>
      <c r="H11747">
        <v>27</v>
      </c>
      <c r="I11747">
        <v>52</v>
      </c>
      <c r="J11747">
        <v>1569</v>
      </c>
      <c r="K11747">
        <v>1</v>
      </c>
      <c r="L11747">
        <v>21</v>
      </c>
      <c r="M11747">
        <v>553</v>
      </c>
      <c r="N11747" t="s">
        <v>18</v>
      </c>
      <c r="O11747">
        <v>0</v>
      </c>
      <c r="P11747">
        <v>2402</v>
      </c>
    </row>
    <row r="11748" spans="1:16" x14ac:dyDescent="0.25">
      <c r="A11748" t="s">
        <v>17555</v>
      </c>
      <c r="B11748">
        <v>1458</v>
      </c>
      <c r="C11748" s="3" t="str">
        <f>HYPERLINK("http://www.uniprot.org/uniprot/K7MEA2","tr|K7MEA2|K7MEA2_SOYBN")</f>
        <v>tr|K7MEA2|K7MEA2_SOYBN</v>
      </c>
      <c r="D11748" t="s">
        <v>117</v>
      </c>
      <c r="E11748">
        <v>62.95</v>
      </c>
      <c r="F11748">
        <v>440</v>
      </c>
      <c r="G11748">
        <v>163</v>
      </c>
      <c r="H11748">
        <v>4</v>
      </c>
      <c r="I11748">
        <v>37</v>
      </c>
      <c r="J11748">
        <v>1344</v>
      </c>
      <c r="K11748">
        <v>1</v>
      </c>
      <c r="L11748">
        <v>13</v>
      </c>
      <c r="M11748">
        <v>436</v>
      </c>
      <c r="N11748" t="s">
        <v>18</v>
      </c>
      <c r="O11748" s="1">
        <v>9.2268600000000007E-146</v>
      </c>
      <c r="P11748">
        <v>1346</v>
      </c>
    </row>
    <row r="11749" spans="1:16" x14ac:dyDescent="0.25">
      <c r="A11749" t="s">
        <v>17556</v>
      </c>
      <c r="B11749">
        <v>732</v>
      </c>
      <c r="C11749" s="3" t="str">
        <f>HYPERLINK("http://www.uniprot.org/uniprot/I1JB05","tr|I1JB05|I1JB05_SOYBN")</f>
        <v>tr|I1JB05|I1JB05_SOYBN</v>
      </c>
      <c r="D11749" t="s">
        <v>28</v>
      </c>
      <c r="E11749">
        <v>83.22</v>
      </c>
      <c r="F11749">
        <v>149</v>
      </c>
      <c r="G11749">
        <v>25</v>
      </c>
      <c r="H11749">
        <v>5</v>
      </c>
      <c r="I11749">
        <v>10</v>
      </c>
      <c r="J11749">
        <v>441</v>
      </c>
      <c r="K11749">
        <v>1</v>
      </c>
      <c r="L11749">
        <v>1</v>
      </c>
      <c r="M11749">
        <v>149</v>
      </c>
      <c r="N11749" t="s">
        <v>18</v>
      </c>
      <c r="O11749" s="1">
        <v>6.0508099999999999E-67</v>
      </c>
      <c r="P11749">
        <v>662</v>
      </c>
    </row>
    <row r="11750" spans="1:16" x14ac:dyDescent="0.25">
      <c r="A11750" t="s">
        <v>17557</v>
      </c>
      <c r="B11750">
        <v>1047</v>
      </c>
      <c r="C11750" s="3" t="str">
        <f>HYPERLINK("http://www.uniprot.org/uniprot/G7IA56","tr|G7IA56|G7IA56_MEDTR")</f>
        <v>tr|G7IA56|G7IA56_MEDTR</v>
      </c>
      <c r="D11750" t="s">
        <v>493</v>
      </c>
      <c r="E11750">
        <v>51.49</v>
      </c>
      <c r="F11750">
        <v>367</v>
      </c>
      <c r="G11750">
        <v>178</v>
      </c>
      <c r="H11750">
        <v>46</v>
      </c>
      <c r="I11750">
        <v>79</v>
      </c>
      <c r="J11750">
        <v>1041</v>
      </c>
      <c r="K11750">
        <v>1</v>
      </c>
      <c r="L11750">
        <v>83</v>
      </c>
      <c r="M11750">
        <v>447</v>
      </c>
      <c r="N11750" t="s">
        <v>18</v>
      </c>
      <c r="O11750" s="1">
        <v>2.12503E-100</v>
      </c>
      <c r="P11750">
        <v>953</v>
      </c>
    </row>
    <row r="11751" spans="1:16" x14ac:dyDescent="0.25">
      <c r="A11751" t="s">
        <v>17558</v>
      </c>
      <c r="B11751">
        <v>2679</v>
      </c>
      <c r="C11751" s="3" t="str">
        <f>HYPERLINK("http://www.uniprot.org/uniprot/G7K6F2","tr|G7K6F2|G7K6F2_MEDTR")</f>
        <v>tr|G7K6F2|G7K6F2_MEDTR</v>
      </c>
      <c r="D11751" t="s">
        <v>17559</v>
      </c>
      <c r="E11751">
        <v>69.67</v>
      </c>
      <c r="F11751">
        <v>920</v>
      </c>
      <c r="G11751">
        <v>279</v>
      </c>
      <c r="H11751">
        <v>28</v>
      </c>
      <c r="I11751">
        <v>1</v>
      </c>
      <c r="J11751">
        <v>2676</v>
      </c>
      <c r="K11751">
        <v>1</v>
      </c>
      <c r="L11751">
        <v>1</v>
      </c>
      <c r="M11751">
        <v>892</v>
      </c>
      <c r="N11751" t="s">
        <v>18</v>
      </c>
      <c r="O11751">
        <v>0</v>
      </c>
      <c r="P11751">
        <v>2947</v>
      </c>
    </row>
    <row r="11752" spans="1:16" x14ac:dyDescent="0.25">
      <c r="A11752" t="s">
        <v>17560</v>
      </c>
      <c r="B11752">
        <v>2085</v>
      </c>
      <c r="C11752" s="3" t="str">
        <f>HYPERLINK("http://www.uniprot.org/uniprot/I1L412","tr|I1L412|I1L412_SOYBN")</f>
        <v>tr|I1L412|I1L412_SOYBN</v>
      </c>
      <c r="D11752" t="s">
        <v>28</v>
      </c>
      <c r="E11752">
        <v>84.32</v>
      </c>
      <c r="F11752">
        <v>670</v>
      </c>
      <c r="G11752">
        <v>105</v>
      </c>
      <c r="H11752">
        <v>4</v>
      </c>
      <c r="I11752">
        <v>1</v>
      </c>
      <c r="J11752">
        <v>1998</v>
      </c>
      <c r="K11752">
        <v>1</v>
      </c>
      <c r="L11752">
        <v>1</v>
      </c>
      <c r="M11752">
        <v>670</v>
      </c>
      <c r="N11752" t="s">
        <v>18</v>
      </c>
      <c r="O11752">
        <v>0</v>
      </c>
      <c r="P11752">
        <v>2912</v>
      </c>
    </row>
    <row r="11753" spans="1:16" x14ac:dyDescent="0.25">
      <c r="A11753" t="s">
        <v>17561</v>
      </c>
      <c r="B11753">
        <v>792</v>
      </c>
      <c r="C11753" s="3" t="str">
        <f>HYPERLINK("http://www.uniprot.org/uniprot/I3T909","tr|I3T909|I3T909_MEDTR")</f>
        <v>tr|I3T909|I3T909_MEDTR</v>
      </c>
      <c r="D11753" t="s">
        <v>22</v>
      </c>
      <c r="E11753">
        <v>86.31</v>
      </c>
      <c r="F11753">
        <v>263</v>
      </c>
      <c r="G11753">
        <v>36</v>
      </c>
      <c r="H11753">
        <v>1</v>
      </c>
      <c r="I11753">
        <v>1</v>
      </c>
      <c r="J11753">
        <v>786</v>
      </c>
      <c r="K11753">
        <v>1</v>
      </c>
      <c r="L11753">
        <v>1</v>
      </c>
      <c r="M11753">
        <v>261</v>
      </c>
      <c r="N11753" t="s">
        <v>18</v>
      </c>
      <c r="O11753" s="1">
        <v>4.3882799999999998E-133</v>
      </c>
      <c r="P11753">
        <v>1233</v>
      </c>
    </row>
    <row r="11754" spans="1:16" x14ac:dyDescent="0.25">
      <c r="A11754" t="s">
        <v>17562</v>
      </c>
      <c r="B11754">
        <v>990</v>
      </c>
      <c r="C11754" s="3" t="str">
        <f>HYPERLINK("http://www.uniprot.org/uniprot/G7IKJ3","tr|G7IKJ3|G7IKJ3_MEDTR")</f>
        <v>tr|G7IKJ3|G7IKJ3_MEDTR</v>
      </c>
      <c r="D11754" t="s">
        <v>3121</v>
      </c>
      <c r="E11754">
        <v>30.55</v>
      </c>
      <c r="F11754">
        <v>216</v>
      </c>
      <c r="G11754">
        <v>150</v>
      </c>
      <c r="H11754">
        <v>12</v>
      </c>
      <c r="I11754">
        <v>121</v>
      </c>
      <c r="J11754">
        <v>732</v>
      </c>
      <c r="K11754">
        <v>1</v>
      </c>
      <c r="L11754">
        <v>611</v>
      </c>
      <c r="M11754">
        <v>826</v>
      </c>
      <c r="N11754" t="s">
        <v>18</v>
      </c>
      <c r="O11754" s="1">
        <v>2.3286599999999999E-21</v>
      </c>
      <c r="P11754">
        <v>271</v>
      </c>
    </row>
    <row r="11755" spans="1:16" x14ac:dyDescent="0.25">
      <c r="A11755" t="s">
        <v>17563</v>
      </c>
      <c r="B11755">
        <v>2643</v>
      </c>
      <c r="C11755" s="3" t="str">
        <f>HYPERLINK("http://www.uniprot.org/uniprot/K7M161","tr|K7M161|K7M161_SOYBN")</f>
        <v>tr|K7M161|K7M161_SOYBN</v>
      </c>
      <c r="D11755" t="s">
        <v>117</v>
      </c>
      <c r="E11755">
        <v>79.930000000000007</v>
      </c>
      <c r="F11755">
        <v>932</v>
      </c>
      <c r="G11755">
        <v>187</v>
      </c>
      <c r="H11755">
        <v>56</v>
      </c>
      <c r="I11755">
        <v>1</v>
      </c>
      <c r="J11755">
        <v>2628</v>
      </c>
      <c r="K11755">
        <v>1</v>
      </c>
      <c r="L11755">
        <v>185</v>
      </c>
      <c r="M11755">
        <v>1116</v>
      </c>
      <c r="N11755" t="s">
        <v>18</v>
      </c>
      <c r="O11755">
        <v>0</v>
      </c>
      <c r="P11755">
        <v>3650</v>
      </c>
    </row>
    <row r="11756" spans="1:16" x14ac:dyDescent="0.25">
      <c r="A11756" t="s">
        <v>17564</v>
      </c>
      <c r="B11756">
        <v>399</v>
      </c>
      <c r="C11756" s="3" t="str">
        <f>HYPERLINK("http://www.uniprot.org/uniprot/G7ITZ6","tr|G7ITZ6|G7ITZ6_MEDTR")</f>
        <v>tr|G7ITZ6|G7ITZ6_MEDTR</v>
      </c>
      <c r="D11756" t="s">
        <v>17565</v>
      </c>
      <c r="E11756">
        <v>71.64</v>
      </c>
      <c r="F11756">
        <v>134</v>
      </c>
      <c r="G11756">
        <v>38</v>
      </c>
      <c r="H11756">
        <v>3</v>
      </c>
      <c r="I11756">
        <v>4</v>
      </c>
      <c r="J11756">
        <v>396</v>
      </c>
      <c r="K11756">
        <v>1</v>
      </c>
      <c r="L11756">
        <v>8</v>
      </c>
      <c r="M11756">
        <v>135</v>
      </c>
      <c r="N11756" t="s">
        <v>18</v>
      </c>
      <c r="O11756" s="1">
        <v>3.2997199999999999E-41</v>
      </c>
      <c r="P11756">
        <v>437</v>
      </c>
    </row>
    <row r="11757" spans="1:16" x14ac:dyDescent="0.25">
      <c r="A11757" t="s">
        <v>17566</v>
      </c>
      <c r="B11757">
        <v>1476</v>
      </c>
      <c r="C11757" s="3" t="str">
        <f>HYPERLINK("http://www.uniprot.org/uniprot/K7MW21","tr|K7MW21|K7MW21_SOYBN")</f>
        <v>tr|K7MW21|K7MW21_SOYBN</v>
      </c>
      <c r="D11757" t="s">
        <v>28</v>
      </c>
      <c r="E11757">
        <v>80.290000000000006</v>
      </c>
      <c r="F11757">
        <v>472</v>
      </c>
      <c r="G11757">
        <v>93</v>
      </c>
      <c r="H11757">
        <v>1</v>
      </c>
      <c r="I11757">
        <v>16</v>
      </c>
      <c r="J11757">
        <v>1428</v>
      </c>
      <c r="K11757">
        <v>1</v>
      </c>
      <c r="L11757">
        <v>5</v>
      </c>
      <c r="M11757">
        <v>472</v>
      </c>
      <c r="N11757" t="s">
        <v>18</v>
      </c>
      <c r="O11757">
        <v>0</v>
      </c>
      <c r="P11757">
        <v>1929</v>
      </c>
    </row>
    <row r="11758" spans="1:16" x14ac:dyDescent="0.25">
      <c r="A11758" t="s">
        <v>17567</v>
      </c>
      <c r="B11758">
        <v>1938</v>
      </c>
      <c r="C11758" s="3" t="str">
        <f>HYPERLINK("http://www.uniprot.org/uniprot/I1N5D0","tr|I1N5D0|I1N5D0_SOYBN")</f>
        <v>tr|I1N5D0|I1N5D0_SOYBN</v>
      </c>
      <c r="D11758" t="s">
        <v>71</v>
      </c>
      <c r="E11758">
        <v>77.77</v>
      </c>
      <c r="F11758">
        <v>639</v>
      </c>
      <c r="G11758">
        <v>142</v>
      </c>
      <c r="H11758">
        <v>0</v>
      </c>
      <c r="I11758">
        <v>19</v>
      </c>
      <c r="J11758">
        <v>1935</v>
      </c>
      <c r="K11758">
        <v>1</v>
      </c>
      <c r="L11758">
        <v>6</v>
      </c>
      <c r="M11758">
        <v>623</v>
      </c>
      <c r="N11758" t="s">
        <v>18</v>
      </c>
      <c r="O11758">
        <v>0</v>
      </c>
      <c r="P11758">
        <v>2597</v>
      </c>
    </row>
    <row r="11759" spans="1:16" x14ac:dyDescent="0.25">
      <c r="A11759" t="s">
        <v>17568</v>
      </c>
      <c r="B11759">
        <v>402</v>
      </c>
      <c r="C11759" s="3" t="str">
        <f>HYPERLINK("http://www.uniprot.org/uniprot/G7IKJ9","tr|G7IKJ9|G7IKJ9_MEDTR")</f>
        <v>tr|G7IKJ9|G7IKJ9_MEDTR</v>
      </c>
      <c r="D11759" t="s">
        <v>17569</v>
      </c>
      <c r="E11759">
        <v>77.44</v>
      </c>
      <c r="F11759">
        <v>133</v>
      </c>
      <c r="G11759">
        <v>30</v>
      </c>
      <c r="H11759">
        <v>0</v>
      </c>
      <c r="I11759">
        <v>1</v>
      </c>
      <c r="J11759">
        <v>399</v>
      </c>
      <c r="K11759">
        <v>1</v>
      </c>
      <c r="L11759">
        <v>12</v>
      </c>
      <c r="M11759">
        <v>144</v>
      </c>
      <c r="N11759" t="s">
        <v>18</v>
      </c>
      <c r="O11759" s="1">
        <v>1.5717100000000001E-51</v>
      </c>
      <c r="P11759">
        <v>526</v>
      </c>
    </row>
    <row r="11760" spans="1:16" x14ac:dyDescent="0.25">
      <c r="A11760" t="s">
        <v>17570</v>
      </c>
      <c r="B11760">
        <v>819</v>
      </c>
      <c r="C11760" s="3" t="str">
        <f>HYPERLINK("http://www.uniprot.org/uniprot/I3T493","tr|I3T493|I3T493_LOTJA")</f>
        <v>tr|I3T493|I3T493_LOTJA</v>
      </c>
      <c r="D11760" t="s">
        <v>93</v>
      </c>
      <c r="E11760">
        <v>82.44</v>
      </c>
      <c r="F11760">
        <v>262</v>
      </c>
      <c r="G11760">
        <v>46</v>
      </c>
      <c r="H11760">
        <v>4</v>
      </c>
      <c r="I11760">
        <v>43</v>
      </c>
      <c r="J11760">
        <v>816</v>
      </c>
      <c r="K11760">
        <v>1</v>
      </c>
      <c r="L11760">
        <v>14</v>
      </c>
      <c r="M11760">
        <v>274</v>
      </c>
      <c r="N11760" t="s">
        <v>18</v>
      </c>
      <c r="O11760" s="1">
        <v>2.8669400000000001E-122</v>
      </c>
      <c r="P11760">
        <v>1140</v>
      </c>
    </row>
    <row r="11761" spans="1:16" x14ac:dyDescent="0.25">
      <c r="A11761" t="s">
        <v>17571</v>
      </c>
      <c r="B11761">
        <v>1035</v>
      </c>
      <c r="C11761" s="3" t="str">
        <f>HYPERLINK("http://www.uniprot.org/uniprot/I1N2R0","tr|I1N2R0|I1N2R0_SOYBN")</f>
        <v>tr|I1N2R0|I1N2R0_SOYBN</v>
      </c>
      <c r="D11761" t="s">
        <v>28</v>
      </c>
      <c r="E11761">
        <v>89.24</v>
      </c>
      <c r="F11761">
        <v>316</v>
      </c>
      <c r="G11761">
        <v>34</v>
      </c>
      <c r="H11761">
        <v>2</v>
      </c>
      <c r="I11761">
        <v>91</v>
      </c>
      <c r="J11761">
        <v>1032</v>
      </c>
      <c r="K11761">
        <v>1</v>
      </c>
      <c r="L11761">
        <v>1</v>
      </c>
      <c r="M11761">
        <v>316</v>
      </c>
      <c r="N11761" t="s">
        <v>18</v>
      </c>
      <c r="O11761" s="1">
        <v>2.67067E-164</v>
      </c>
      <c r="P11761">
        <v>1504</v>
      </c>
    </row>
    <row r="11762" spans="1:16" x14ac:dyDescent="0.25">
      <c r="A11762" t="s">
        <v>17572</v>
      </c>
      <c r="B11762">
        <v>3162</v>
      </c>
      <c r="C11762" s="3" t="str">
        <f>HYPERLINK("http://www.uniprot.org/uniprot/K7LJY2","tr|K7LJY2|K7LJY2_SOYBN")</f>
        <v>tr|K7LJY2|K7LJY2_SOYBN</v>
      </c>
      <c r="D11762" t="s">
        <v>28</v>
      </c>
      <c r="E11762">
        <v>79.52</v>
      </c>
      <c r="F11762">
        <v>1060</v>
      </c>
      <c r="G11762">
        <v>217</v>
      </c>
      <c r="H11762">
        <v>53</v>
      </c>
      <c r="I11762">
        <v>139</v>
      </c>
      <c r="J11762">
        <v>3159</v>
      </c>
      <c r="K11762">
        <v>1</v>
      </c>
      <c r="L11762">
        <v>44</v>
      </c>
      <c r="M11762">
        <v>1100</v>
      </c>
      <c r="N11762" t="s">
        <v>18</v>
      </c>
      <c r="O11762">
        <v>0</v>
      </c>
      <c r="P11762">
        <v>4320</v>
      </c>
    </row>
    <row r="11763" spans="1:16" x14ac:dyDescent="0.25">
      <c r="A11763" t="s">
        <v>17573</v>
      </c>
      <c r="B11763">
        <v>6777</v>
      </c>
      <c r="C11763" s="3" t="str">
        <f>HYPERLINK("http://www.uniprot.org/uniprot/K7LGZ8","tr|K7LGZ8|K7LGZ8_SOYBN")</f>
        <v>tr|K7LGZ8|K7LGZ8_SOYBN</v>
      </c>
      <c r="D11763" t="s">
        <v>28</v>
      </c>
      <c r="E11763">
        <v>79.56</v>
      </c>
      <c r="F11763">
        <v>2080</v>
      </c>
      <c r="G11763">
        <v>425</v>
      </c>
      <c r="H11763">
        <v>58</v>
      </c>
      <c r="I11763">
        <v>709</v>
      </c>
      <c r="J11763">
        <v>6774</v>
      </c>
      <c r="K11763">
        <v>1</v>
      </c>
      <c r="L11763">
        <v>404</v>
      </c>
      <c r="M11763">
        <v>2483</v>
      </c>
      <c r="N11763" t="s">
        <v>18</v>
      </c>
      <c r="O11763">
        <v>0</v>
      </c>
      <c r="P11763">
        <v>8547</v>
      </c>
    </row>
    <row r="11764" spans="1:16" x14ac:dyDescent="0.25">
      <c r="A11764" t="s">
        <v>17574</v>
      </c>
      <c r="B11764">
        <v>1062</v>
      </c>
      <c r="C11764" s="3" t="str">
        <f>HYPERLINK("http://www.uniprot.org/uniprot/B9T2D0","tr|B9T2D0|B9T2D0_RICCO")</f>
        <v>tr|B9T2D0|B9T2D0_RICCO</v>
      </c>
      <c r="D11764" t="s">
        <v>17575</v>
      </c>
      <c r="E11764">
        <v>43.78</v>
      </c>
      <c r="F11764">
        <v>354</v>
      </c>
      <c r="G11764">
        <v>199</v>
      </c>
      <c r="H11764">
        <v>4</v>
      </c>
      <c r="I11764">
        <v>4</v>
      </c>
      <c r="J11764">
        <v>1053</v>
      </c>
      <c r="K11764">
        <v>1</v>
      </c>
      <c r="L11764">
        <v>87</v>
      </c>
      <c r="M11764">
        <v>408</v>
      </c>
      <c r="N11764" t="s">
        <v>18</v>
      </c>
      <c r="O11764" s="1">
        <v>1.7936399999999999E-78</v>
      </c>
      <c r="P11764">
        <v>764</v>
      </c>
    </row>
    <row r="11765" spans="1:16" x14ac:dyDescent="0.25">
      <c r="A11765" t="s">
        <v>17576</v>
      </c>
      <c r="B11765">
        <v>1146</v>
      </c>
      <c r="C11765" s="3" t="str">
        <f>HYPERLINK("http://www.uniprot.org/uniprot/G7I4D4","tr|G7I4D4|G7I4D4_MEDTR")</f>
        <v>tr|G7I4D4|G7I4D4_MEDTR</v>
      </c>
      <c r="D11765" t="s">
        <v>17577</v>
      </c>
      <c r="E11765">
        <v>82.59</v>
      </c>
      <c r="F11765">
        <v>385</v>
      </c>
      <c r="G11765">
        <v>67</v>
      </c>
      <c r="H11765">
        <v>4</v>
      </c>
      <c r="I11765">
        <v>1</v>
      </c>
      <c r="J11765">
        <v>1143</v>
      </c>
      <c r="K11765">
        <v>1</v>
      </c>
      <c r="L11765">
        <v>1</v>
      </c>
      <c r="M11765">
        <v>385</v>
      </c>
      <c r="N11765" t="s">
        <v>18</v>
      </c>
      <c r="O11765" s="1">
        <v>2.2366599999999999E-178</v>
      </c>
      <c r="P11765">
        <v>1626</v>
      </c>
    </row>
    <row r="11766" spans="1:16" x14ac:dyDescent="0.25">
      <c r="A11766" t="s">
        <v>17578</v>
      </c>
      <c r="B11766">
        <v>1686</v>
      </c>
      <c r="C11766" s="3" t="str">
        <f>HYPERLINK("http://www.uniprot.org/uniprot/G7J2Q3","tr|G7J2Q3|G7J2Q3_MEDTR")</f>
        <v>tr|G7J2Q3|G7J2Q3_MEDTR</v>
      </c>
      <c r="D11766" t="s">
        <v>17579</v>
      </c>
      <c r="E11766">
        <v>77.36</v>
      </c>
      <c r="F11766">
        <v>561</v>
      </c>
      <c r="G11766">
        <v>127</v>
      </c>
      <c r="H11766">
        <v>0</v>
      </c>
      <c r="I11766">
        <v>1</v>
      </c>
      <c r="J11766">
        <v>1683</v>
      </c>
      <c r="K11766">
        <v>1</v>
      </c>
      <c r="L11766">
        <v>1</v>
      </c>
      <c r="M11766">
        <v>554</v>
      </c>
      <c r="N11766" t="s">
        <v>18</v>
      </c>
      <c r="O11766">
        <v>0</v>
      </c>
      <c r="P11766">
        <v>2291</v>
      </c>
    </row>
    <row r="11767" spans="1:16" x14ac:dyDescent="0.25">
      <c r="A11767" t="s">
        <v>17580</v>
      </c>
      <c r="B11767">
        <v>537</v>
      </c>
      <c r="C11767" s="3" t="str">
        <f>HYPERLINK("http://www.uniprot.org/uniprot/B7FMV5","tr|B7FMV5|B7FMV5_MEDTR")</f>
        <v>tr|B7FMV5|B7FMV5_MEDTR</v>
      </c>
      <c r="D11767" t="s">
        <v>17581</v>
      </c>
      <c r="E11767">
        <v>46.33</v>
      </c>
      <c r="F11767">
        <v>218</v>
      </c>
      <c r="G11767">
        <v>117</v>
      </c>
      <c r="H11767">
        <v>42</v>
      </c>
      <c r="I11767">
        <v>7</v>
      </c>
      <c r="J11767">
        <v>534</v>
      </c>
      <c r="K11767">
        <v>1</v>
      </c>
      <c r="L11767">
        <v>7</v>
      </c>
      <c r="M11767">
        <v>215</v>
      </c>
      <c r="N11767" t="s">
        <v>18</v>
      </c>
      <c r="O11767" s="1">
        <v>9.4686800000000001E-33</v>
      </c>
      <c r="P11767">
        <v>364</v>
      </c>
    </row>
    <row r="11768" spans="1:16" x14ac:dyDescent="0.25">
      <c r="A11768" t="s">
        <v>17582</v>
      </c>
      <c r="B11768">
        <v>2418</v>
      </c>
      <c r="C11768" s="3" t="str">
        <f>HYPERLINK("http://www.uniprot.org/uniprot/G7J0U6","tr|G7J0U6|G7J0U6_MEDTR")</f>
        <v>tr|G7J0U6|G7J0U6_MEDTR</v>
      </c>
      <c r="D11768" t="s">
        <v>17583</v>
      </c>
      <c r="E11768">
        <v>87.37</v>
      </c>
      <c r="F11768">
        <v>816</v>
      </c>
      <c r="G11768">
        <v>103</v>
      </c>
      <c r="H11768">
        <v>27</v>
      </c>
      <c r="I11768">
        <v>49</v>
      </c>
      <c r="J11768">
        <v>2415</v>
      </c>
      <c r="K11768">
        <v>1</v>
      </c>
      <c r="L11768">
        <v>17</v>
      </c>
      <c r="M11768">
        <v>832</v>
      </c>
      <c r="N11768" t="s">
        <v>18</v>
      </c>
      <c r="O11768">
        <v>0</v>
      </c>
      <c r="P11768">
        <v>3826</v>
      </c>
    </row>
    <row r="11769" spans="1:16" x14ac:dyDescent="0.25">
      <c r="A11769" t="s">
        <v>17584</v>
      </c>
      <c r="B11769">
        <v>1212</v>
      </c>
      <c r="C11769" s="3" t="str">
        <f>HYPERLINK("http://www.uniprot.org/uniprot/G7JMI2","tr|G7JMI2|G7JMI2_MEDTR")</f>
        <v>tr|G7JMI2|G7JMI2_MEDTR</v>
      </c>
      <c r="D11769" t="s">
        <v>17585</v>
      </c>
      <c r="E11769">
        <v>76.349999999999994</v>
      </c>
      <c r="F11769">
        <v>444</v>
      </c>
      <c r="G11769">
        <v>105</v>
      </c>
      <c r="H11769">
        <v>41</v>
      </c>
      <c r="I11769">
        <v>1</v>
      </c>
      <c r="J11769">
        <v>1209</v>
      </c>
      <c r="K11769">
        <v>1</v>
      </c>
      <c r="L11769">
        <v>1</v>
      </c>
      <c r="M11769">
        <v>442</v>
      </c>
      <c r="N11769" t="s">
        <v>18</v>
      </c>
      <c r="O11769">
        <v>0</v>
      </c>
      <c r="P11769">
        <v>1672</v>
      </c>
    </row>
    <row r="11770" spans="1:16" x14ac:dyDescent="0.25">
      <c r="A11770" t="s">
        <v>17586</v>
      </c>
      <c r="B11770">
        <v>342</v>
      </c>
      <c r="C11770" s="3" t="str">
        <f>HYPERLINK("http://www.uniprot.org/uniprot/I1KH35","tr|I1KH35|I1KH35_SOYBN")</f>
        <v>tr|I1KH35|I1KH35_SOYBN</v>
      </c>
      <c r="D11770" t="s">
        <v>28</v>
      </c>
      <c r="E11770">
        <v>62.28</v>
      </c>
      <c r="F11770">
        <v>114</v>
      </c>
      <c r="G11770">
        <v>43</v>
      </c>
      <c r="H11770">
        <v>1</v>
      </c>
      <c r="I11770">
        <v>1</v>
      </c>
      <c r="J11770">
        <v>339</v>
      </c>
      <c r="K11770">
        <v>1</v>
      </c>
      <c r="L11770">
        <v>1</v>
      </c>
      <c r="M11770">
        <v>109</v>
      </c>
      <c r="N11770" t="s">
        <v>18</v>
      </c>
      <c r="O11770" s="1">
        <v>1.46268E-25</v>
      </c>
      <c r="P11770">
        <v>302</v>
      </c>
    </row>
    <row r="11771" spans="1:16" x14ac:dyDescent="0.25">
      <c r="A11771" t="s">
        <v>17587</v>
      </c>
      <c r="B11771">
        <v>2226</v>
      </c>
      <c r="C11771" s="3" t="str">
        <f>HYPERLINK("http://www.uniprot.org/uniprot/Q2PEZ1","tr|Q2PEZ1|Q2PEZ1_TRIPR")</f>
        <v>tr|Q2PEZ1|Q2PEZ1_TRIPR</v>
      </c>
      <c r="D11771" t="s">
        <v>1513</v>
      </c>
      <c r="E11771">
        <v>88.62</v>
      </c>
      <c r="F11771">
        <v>677</v>
      </c>
      <c r="G11771">
        <v>77</v>
      </c>
      <c r="H11771">
        <v>1</v>
      </c>
      <c r="I11771">
        <v>151</v>
      </c>
      <c r="J11771">
        <v>2178</v>
      </c>
      <c r="K11771">
        <v>1</v>
      </c>
      <c r="L11771">
        <v>4</v>
      </c>
      <c r="M11771">
        <v>669</v>
      </c>
      <c r="N11771" t="s">
        <v>18</v>
      </c>
      <c r="O11771">
        <v>0</v>
      </c>
      <c r="P11771">
        <v>3048</v>
      </c>
    </row>
    <row r="11772" spans="1:16" x14ac:dyDescent="0.25">
      <c r="A11772" t="s">
        <v>17588</v>
      </c>
      <c r="B11772">
        <v>1383</v>
      </c>
      <c r="C11772" s="3" t="str">
        <f>HYPERLINK("http://www.uniprot.org/uniprot/G7JLI2","tr|G7JLI2|G7JLI2_MEDTR")</f>
        <v>tr|G7JLI2|G7JLI2_MEDTR</v>
      </c>
      <c r="D11772" t="s">
        <v>17589</v>
      </c>
      <c r="E11772">
        <v>71.7</v>
      </c>
      <c r="F11772">
        <v>463</v>
      </c>
      <c r="G11772">
        <v>131</v>
      </c>
      <c r="H11772">
        <v>4</v>
      </c>
      <c r="I11772">
        <v>4</v>
      </c>
      <c r="J11772">
        <v>1380</v>
      </c>
      <c r="K11772">
        <v>1</v>
      </c>
      <c r="L11772">
        <v>41</v>
      </c>
      <c r="M11772">
        <v>490</v>
      </c>
      <c r="N11772" t="s">
        <v>18</v>
      </c>
      <c r="O11772">
        <v>0</v>
      </c>
      <c r="P11772">
        <v>1659</v>
      </c>
    </row>
    <row r="11773" spans="1:16" x14ac:dyDescent="0.25">
      <c r="A11773" t="s">
        <v>17590</v>
      </c>
      <c r="B11773">
        <v>1563</v>
      </c>
      <c r="C11773" s="3" t="str">
        <f>HYPERLINK("http://www.uniprot.org/uniprot/G7LB59","tr|G7LB59|G7LB59_MEDTR")</f>
        <v>tr|G7LB59|G7LB59_MEDTR</v>
      </c>
      <c r="D11773" t="s">
        <v>17591</v>
      </c>
      <c r="E11773">
        <v>78.22</v>
      </c>
      <c r="F11773">
        <v>519</v>
      </c>
      <c r="G11773">
        <v>113</v>
      </c>
      <c r="H11773">
        <v>26</v>
      </c>
      <c r="I11773">
        <v>82</v>
      </c>
      <c r="J11773">
        <v>1560</v>
      </c>
      <c r="K11773">
        <v>1</v>
      </c>
      <c r="L11773">
        <v>33</v>
      </c>
      <c r="M11773">
        <v>544</v>
      </c>
      <c r="N11773" t="s">
        <v>18</v>
      </c>
      <c r="O11773">
        <v>0</v>
      </c>
      <c r="P11773">
        <v>2089</v>
      </c>
    </row>
    <row r="11774" spans="1:16" x14ac:dyDescent="0.25">
      <c r="A11774" t="s">
        <v>17592</v>
      </c>
      <c r="B11774">
        <v>1155</v>
      </c>
      <c r="C11774" s="3" t="str">
        <f>HYPERLINK("http://www.uniprot.org/uniprot/J3LE83","tr|J3LE83|J3LE83_ORYBR")</f>
        <v>tr|J3LE83|J3LE83_ORYBR</v>
      </c>
      <c r="D11774" t="s">
        <v>17593</v>
      </c>
      <c r="E11774">
        <v>55.01</v>
      </c>
      <c r="F11774">
        <v>369</v>
      </c>
      <c r="G11774">
        <v>166</v>
      </c>
      <c r="H11774">
        <v>21</v>
      </c>
      <c r="I11774">
        <v>4</v>
      </c>
      <c r="J11774">
        <v>1047</v>
      </c>
      <c r="K11774">
        <v>1</v>
      </c>
      <c r="L11774">
        <v>401</v>
      </c>
      <c r="M11774">
        <v>767</v>
      </c>
      <c r="N11774" t="s">
        <v>18</v>
      </c>
      <c r="O11774" s="1">
        <v>1.6576000000000001E-104</v>
      </c>
      <c r="P11774">
        <v>989</v>
      </c>
    </row>
    <row r="11775" spans="1:16" x14ac:dyDescent="0.25">
      <c r="A11775" t="s">
        <v>17594</v>
      </c>
      <c r="B11775">
        <v>1227</v>
      </c>
      <c r="C11775" s="3" t="str">
        <f>HYPERLINK("http://www.uniprot.org/uniprot/K7M0V4","tr|K7M0V4|K7M0V4_SOYBN")</f>
        <v>tr|K7M0V4|K7M0V4_SOYBN</v>
      </c>
      <c r="D11775" t="s">
        <v>28</v>
      </c>
      <c r="E11775">
        <v>54.09</v>
      </c>
      <c r="F11775">
        <v>440</v>
      </c>
      <c r="G11775">
        <v>202</v>
      </c>
      <c r="H11775">
        <v>32</v>
      </c>
      <c r="I11775">
        <v>1</v>
      </c>
      <c r="J11775">
        <v>1224</v>
      </c>
      <c r="K11775">
        <v>1</v>
      </c>
      <c r="L11775">
        <v>1</v>
      </c>
      <c r="M11775">
        <v>434</v>
      </c>
      <c r="N11775" t="s">
        <v>18</v>
      </c>
      <c r="O11775" s="1">
        <v>8.6469099999999999E-115</v>
      </c>
      <c r="P11775">
        <v>1078</v>
      </c>
    </row>
    <row r="11776" spans="1:16" x14ac:dyDescent="0.25">
      <c r="A11776" t="s">
        <v>17595</v>
      </c>
      <c r="B11776">
        <v>1368</v>
      </c>
      <c r="C11776" s="3" t="str">
        <f>HYPERLINK("http://www.uniprot.org/uniprot/I1KG13","tr|I1KG13|I1KG13_SOYBN")</f>
        <v>tr|I1KG13|I1KG13_SOYBN</v>
      </c>
      <c r="D11776" t="s">
        <v>28</v>
      </c>
      <c r="E11776">
        <v>75.319999999999993</v>
      </c>
      <c r="F11776">
        <v>458</v>
      </c>
      <c r="G11776">
        <v>113</v>
      </c>
      <c r="H11776">
        <v>7</v>
      </c>
      <c r="I11776">
        <v>13</v>
      </c>
      <c r="J11776">
        <v>1365</v>
      </c>
      <c r="K11776">
        <v>1</v>
      </c>
      <c r="L11776">
        <v>6</v>
      </c>
      <c r="M11776">
        <v>461</v>
      </c>
      <c r="N11776" t="s">
        <v>18</v>
      </c>
      <c r="O11776">
        <v>0</v>
      </c>
      <c r="P11776">
        <v>1762</v>
      </c>
    </row>
    <row r="11777" spans="1:16" x14ac:dyDescent="0.25">
      <c r="A11777" t="s">
        <v>17596</v>
      </c>
      <c r="B11777">
        <v>2295</v>
      </c>
      <c r="C11777" s="3" t="str">
        <f>HYPERLINK("http://www.uniprot.org/uniprot/G7IA56","tr|G7IA56|G7IA56_MEDTR")</f>
        <v>tr|G7IA56|G7IA56_MEDTR</v>
      </c>
      <c r="D11777" t="s">
        <v>493</v>
      </c>
      <c r="E11777">
        <v>36.94</v>
      </c>
      <c r="F11777">
        <v>268</v>
      </c>
      <c r="G11777">
        <v>169</v>
      </c>
      <c r="H11777">
        <v>73</v>
      </c>
      <c r="I11777">
        <v>1</v>
      </c>
      <c r="J11777">
        <v>585</v>
      </c>
      <c r="K11777">
        <v>1</v>
      </c>
      <c r="L11777">
        <v>134</v>
      </c>
      <c r="M11777">
        <v>397</v>
      </c>
      <c r="N11777" t="s">
        <v>18</v>
      </c>
      <c r="O11777" s="1">
        <v>8.9719899999999999E-35</v>
      </c>
      <c r="P11777">
        <v>391</v>
      </c>
    </row>
    <row r="11778" spans="1:16" x14ac:dyDescent="0.25">
      <c r="A11778" t="s">
        <v>17597</v>
      </c>
      <c r="B11778">
        <v>1878</v>
      </c>
      <c r="C11778" s="3" t="str">
        <f>HYPERLINK("http://www.uniprot.org/uniprot/G7JGB8","tr|G7JGB8|G7JGB8_MEDTR")</f>
        <v>tr|G7JGB8|G7JGB8_MEDTR</v>
      </c>
      <c r="D11778" t="s">
        <v>17598</v>
      </c>
      <c r="E11778">
        <v>65.63</v>
      </c>
      <c r="F11778">
        <v>681</v>
      </c>
      <c r="G11778">
        <v>234</v>
      </c>
      <c r="H11778">
        <v>56</v>
      </c>
      <c r="I11778">
        <v>1</v>
      </c>
      <c r="J11778">
        <v>1875</v>
      </c>
      <c r="K11778">
        <v>1</v>
      </c>
      <c r="L11778">
        <v>19</v>
      </c>
      <c r="M11778">
        <v>695</v>
      </c>
      <c r="N11778" t="s">
        <v>18</v>
      </c>
      <c r="O11778">
        <v>0</v>
      </c>
      <c r="P11778">
        <v>2142</v>
      </c>
    </row>
    <row r="11779" spans="1:16" x14ac:dyDescent="0.25">
      <c r="A11779" t="s">
        <v>17599</v>
      </c>
      <c r="B11779">
        <v>1428</v>
      </c>
      <c r="C11779" s="3" t="str">
        <f>HYPERLINK("http://www.uniprot.org/uniprot/Q4TU47","tr|Q4TU47|Q4TU47_PEA")</f>
        <v>tr|Q4TU47|Q4TU47_PEA</v>
      </c>
      <c r="D11779" t="s">
        <v>17600</v>
      </c>
      <c r="E11779">
        <v>90.73</v>
      </c>
      <c r="F11779">
        <v>475</v>
      </c>
      <c r="G11779">
        <v>44</v>
      </c>
      <c r="H11779">
        <v>0</v>
      </c>
      <c r="I11779">
        <v>1</v>
      </c>
      <c r="J11779">
        <v>1425</v>
      </c>
      <c r="K11779">
        <v>1</v>
      </c>
      <c r="L11779">
        <v>1</v>
      </c>
      <c r="M11779">
        <v>475</v>
      </c>
      <c r="N11779" t="s">
        <v>18</v>
      </c>
      <c r="O11779">
        <v>0</v>
      </c>
      <c r="P11779">
        <v>2296</v>
      </c>
    </row>
    <row r="11780" spans="1:16" x14ac:dyDescent="0.25">
      <c r="A11780" t="s">
        <v>17601</v>
      </c>
      <c r="B11780">
        <v>1548</v>
      </c>
      <c r="C11780" s="3" t="str">
        <f>HYPERLINK("http://www.uniprot.org/uniprot/G7K0Z9","tr|G7K0Z9|G7K0Z9_MEDTR")</f>
        <v>tr|G7K0Z9|G7K0Z9_MEDTR</v>
      </c>
      <c r="D11780" t="s">
        <v>17602</v>
      </c>
      <c r="E11780">
        <v>86.57</v>
      </c>
      <c r="F11780">
        <v>350</v>
      </c>
      <c r="G11780">
        <v>47</v>
      </c>
      <c r="H11780">
        <v>0</v>
      </c>
      <c r="I11780">
        <v>1</v>
      </c>
      <c r="J11780">
        <v>1050</v>
      </c>
      <c r="K11780">
        <v>1</v>
      </c>
      <c r="L11780">
        <v>1</v>
      </c>
      <c r="M11780">
        <v>350</v>
      </c>
      <c r="N11780" t="s">
        <v>18</v>
      </c>
      <c r="O11780" s="1">
        <v>1.4914600000000001E-165</v>
      </c>
      <c r="P11780">
        <v>1517</v>
      </c>
    </row>
    <row r="11781" spans="1:16" x14ac:dyDescent="0.25">
      <c r="A11781" t="s">
        <v>17603</v>
      </c>
      <c r="B11781">
        <v>3795</v>
      </c>
      <c r="C11781" s="3" t="str">
        <f>HYPERLINK("http://www.uniprot.org/uniprot/G7ILX7","tr|G7ILX7|G7ILX7_MEDTR")</f>
        <v>tr|G7ILX7|G7ILX7_MEDTR</v>
      </c>
      <c r="D11781" t="s">
        <v>17604</v>
      </c>
      <c r="E11781">
        <v>79.430000000000007</v>
      </c>
      <c r="F11781">
        <v>1269</v>
      </c>
      <c r="G11781">
        <v>261</v>
      </c>
      <c r="H11781">
        <v>16</v>
      </c>
      <c r="I11781">
        <v>1</v>
      </c>
      <c r="J11781">
        <v>3759</v>
      </c>
      <c r="K11781">
        <v>1</v>
      </c>
      <c r="L11781">
        <v>1</v>
      </c>
      <c r="M11781">
        <v>1268</v>
      </c>
      <c r="N11781" t="s">
        <v>18</v>
      </c>
      <c r="O11781">
        <v>0</v>
      </c>
      <c r="P11781">
        <v>5035</v>
      </c>
    </row>
    <row r="11782" spans="1:16" x14ac:dyDescent="0.25">
      <c r="A11782" t="s">
        <v>17605</v>
      </c>
      <c r="B11782">
        <v>1512</v>
      </c>
      <c r="C11782" s="3" t="str">
        <f>HYPERLINK("http://www.uniprot.org/uniprot/G7ITZ9","tr|G7ITZ9|G7ITZ9_MEDTR")</f>
        <v>tr|G7ITZ9|G7ITZ9_MEDTR</v>
      </c>
      <c r="D11782" t="s">
        <v>17606</v>
      </c>
      <c r="E11782">
        <v>77.709999999999994</v>
      </c>
      <c r="F11782">
        <v>507</v>
      </c>
      <c r="G11782">
        <v>113</v>
      </c>
      <c r="H11782">
        <v>4</v>
      </c>
      <c r="I11782">
        <v>1</v>
      </c>
      <c r="J11782">
        <v>1509</v>
      </c>
      <c r="K11782">
        <v>1</v>
      </c>
      <c r="L11782">
        <v>1</v>
      </c>
      <c r="M11782">
        <v>507</v>
      </c>
      <c r="N11782" t="s">
        <v>18</v>
      </c>
      <c r="O11782">
        <v>0</v>
      </c>
      <c r="P11782">
        <v>1977</v>
      </c>
    </row>
    <row r="11783" spans="1:16" x14ac:dyDescent="0.25">
      <c r="A11783" t="s">
        <v>17607</v>
      </c>
      <c r="B11783">
        <v>516</v>
      </c>
      <c r="C11783" s="3" t="str">
        <f>HYPERLINK("http://www.uniprot.org/uniprot/K7KW94","tr|K7KW94|K7KW94_SOYBN")</f>
        <v>tr|K7KW94|K7KW94_SOYBN</v>
      </c>
      <c r="D11783" t="s">
        <v>28</v>
      </c>
      <c r="E11783">
        <v>55.55</v>
      </c>
      <c r="F11783">
        <v>117</v>
      </c>
      <c r="G11783">
        <v>52</v>
      </c>
      <c r="H11783">
        <v>3</v>
      </c>
      <c r="I11783">
        <v>133</v>
      </c>
      <c r="J11783">
        <v>474</v>
      </c>
      <c r="K11783">
        <v>1</v>
      </c>
      <c r="L11783">
        <v>204</v>
      </c>
      <c r="M11783">
        <v>316</v>
      </c>
      <c r="N11783" t="s">
        <v>18</v>
      </c>
      <c r="O11783" s="1">
        <v>1.9965200000000001E-22</v>
      </c>
      <c r="P11783">
        <v>275</v>
      </c>
    </row>
    <row r="11784" spans="1:16" x14ac:dyDescent="0.25">
      <c r="A11784" t="s">
        <v>17608</v>
      </c>
      <c r="B11784">
        <v>2634</v>
      </c>
      <c r="C11784" s="3" t="str">
        <f>HYPERLINK("http://www.uniprot.org/uniprot/I1N619","tr|I1N619|I1N619_SOYBN")</f>
        <v>tr|I1N619|I1N619_SOYBN</v>
      </c>
      <c r="D11784" t="s">
        <v>71</v>
      </c>
      <c r="E11784">
        <v>87.01</v>
      </c>
      <c r="F11784">
        <v>801</v>
      </c>
      <c r="G11784">
        <v>104</v>
      </c>
      <c r="H11784">
        <v>3</v>
      </c>
      <c r="I11784">
        <v>238</v>
      </c>
      <c r="J11784">
        <v>2631</v>
      </c>
      <c r="K11784">
        <v>1</v>
      </c>
      <c r="L11784">
        <v>243</v>
      </c>
      <c r="M11784">
        <v>1031</v>
      </c>
      <c r="N11784" t="s">
        <v>18</v>
      </c>
      <c r="O11784">
        <v>0</v>
      </c>
      <c r="P11784">
        <v>3570</v>
      </c>
    </row>
    <row r="11785" spans="1:16" x14ac:dyDescent="0.25">
      <c r="A11785" t="s">
        <v>17609</v>
      </c>
      <c r="B11785">
        <v>1716</v>
      </c>
      <c r="C11785" s="3" t="str">
        <f>HYPERLINK("http://www.uniprot.org/uniprot/K7KG54","tr|K7KG54|K7KG54_SOYBN")</f>
        <v>tr|K7KG54|K7KG54_SOYBN</v>
      </c>
      <c r="D11785" t="s">
        <v>28</v>
      </c>
      <c r="E11785">
        <v>51.45</v>
      </c>
      <c r="F11785">
        <v>653</v>
      </c>
      <c r="G11785">
        <v>317</v>
      </c>
      <c r="H11785">
        <v>82</v>
      </c>
      <c r="I11785">
        <v>1</v>
      </c>
      <c r="J11785">
        <v>1713</v>
      </c>
      <c r="K11785">
        <v>1</v>
      </c>
      <c r="L11785">
        <v>1</v>
      </c>
      <c r="M11785">
        <v>617</v>
      </c>
      <c r="N11785" t="s">
        <v>18</v>
      </c>
      <c r="O11785" s="1">
        <v>4.4983099999999998E-158</v>
      </c>
      <c r="P11785">
        <v>1453</v>
      </c>
    </row>
    <row r="11786" spans="1:16" x14ac:dyDescent="0.25">
      <c r="A11786" t="s">
        <v>17610</v>
      </c>
      <c r="B11786">
        <v>561</v>
      </c>
      <c r="C11786" s="3" t="str">
        <f>HYPERLINK("http://www.uniprot.org/uniprot/G7KVF9","tr|G7KVF9|G7KVF9_MEDTR")</f>
        <v>tr|G7KVF9|G7KVF9_MEDTR</v>
      </c>
      <c r="D11786" t="s">
        <v>17611</v>
      </c>
      <c r="E11786">
        <v>79.47</v>
      </c>
      <c r="F11786">
        <v>190</v>
      </c>
      <c r="G11786">
        <v>39</v>
      </c>
      <c r="H11786">
        <v>4</v>
      </c>
      <c r="I11786">
        <v>1</v>
      </c>
      <c r="J11786">
        <v>558</v>
      </c>
      <c r="K11786">
        <v>1</v>
      </c>
      <c r="L11786">
        <v>1</v>
      </c>
      <c r="M11786">
        <v>187</v>
      </c>
      <c r="N11786" t="s">
        <v>18</v>
      </c>
      <c r="O11786" s="1">
        <v>4.8471799999999996E-81</v>
      </c>
      <c r="P11786">
        <v>781</v>
      </c>
    </row>
    <row r="11787" spans="1:16" x14ac:dyDescent="0.25">
      <c r="A11787" t="s">
        <v>17612</v>
      </c>
      <c r="B11787">
        <v>705</v>
      </c>
      <c r="C11787" s="3" t="str">
        <f>HYPERLINK("http://www.uniprot.org/uniprot/C6TNS0","tr|C6TNS0|C6TNS0_SOYBN")</f>
        <v>tr|C6TNS0|C6TNS0_SOYBN</v>
      </c>
      <c r="D11787" t="s">
        <v>210</v>
      </c>
      <c r="E11787">
        <v>75.52</v>
      </c>
      <c r="F11787">
        <v>237</v>
      </c>
      <c r="G11787">
        <v>58</v>
      </c>
      <c r="H11787">
        <v>3</v>
      </c>
      <c r="I11787">
        <v>1</v>
      </c>
      <c r="J11787">
        <v>702</v>
      </c>
      <c r="K11787">
        <v>1</v>
      </c>
      <c r="L11787">
        <v>1</v>
      </c>
      <c r="M11787">
        <v>232</v>
      </c>
      <c r="N11787" t="s">
        <v>18</v>
      </c>
      <c r="O11787" s="1">
        <v>1.2808900000000001E-95</v>
      </c>
      <c r="P11787">
        <v>909</v>
      </c>
    </row>
    <row r="11788" spans="1:16" x14ac:dyDescent="0.25">
      <c r="A11788" t="s">
        <v>17613</v>
      </c>
      <c r="B11788">
        <v>429</v>
      </c>
      <c r="C11788" s="3" t="str">
        <f>HYPERLINK("http://www.uniprot.org/uniprot/I3SL03","tr|I3SL03|I3SL03_LOTJA")</f>
        <v>tr|I3SL03|I3SL03_LOTJA</v>
      </c>
      <c r="D11788" t="s">
        <v>93</v>
      </c>
      <c r="E11788">
        <v>92.14</v>
      </c>
      <c r="F11788">
        <v>140</v>
      </c>
      <c r="G11788">
        <v>11</v>
      </c>
      <c r="H11788">
        <v>0</v>
      </c>
      <c r="I11788">
        <v>7</v>
      </c>
      <c r="J11788">
        <v>426</v>
      </c>
      <c r="K11788">
        <v>1</v>
      </c>
      <c r="L11788">
        <v>4</v>
      </c>
      <c r="M11788">
        <v>143</v>
      </c>
      <c r="N11788" t="s">
        <v>18</v>
      </c>
      <c r="O11788" s="1">
        <v>2.7287999999999999E-72</v>
      </c>
      <c r="P11788">
        <v>705</v>
      </c>
    </row>
    <row r="11789" spans="1:16" x14ac:dyDescent="0.25">
      <c r="A11789" t="s">
        <v>17614</v>
      </c>
      <c r="B11789">
        <v>558</v>
      </c>
      <c r="C11789" s="3" t="str">
        <f>HYPERLINK("http://www.uniprot.org/uniprot/K7K8F7","tr|K7K8F7|K7K8F7_SOYBN")</f>
        <v>tr|K7K8F7|K7K8F7_SOYBN</v>
      </c>
      <c r="D11789" t="s">
        <v>28</v>
      </c>
      <c r="E11789">
        <v>85.47</v>
      </c>
      <c r="F11789">
        <v>179</v>
      </c>
      <c r="G11789">
        <v>26</v>
      </c>
      <c r="H11789">
        <v>0</v>
      </c>
      <c r="I11789">
        <v>19</v>
      </c>
      <c r="J11789">
        <v>555</v>
      </c>
      <c r="K11789">
        <v>1</v>
      </c>
      <c r="L11789">
        <v>14</v>
      </c>
      <c r="M11789">
        <v>191</v>
      </c>
      <c r="N11789" t="s">
        <v>18</v>
      </c>
      <c r="O11789" s="1">
        <v>1.3789100000000001E-88</v>
      </c>
      <c r="P11789">
        <v>846</v>
      </c>
    </row>
    <row r="11790" spans="1:16" x14ac:dyDescent="0.25">
      <c r="A11790" t="s">
        <v>17615</v>
      </c>
      <c r="B11790">
        <v>1134</v>
      </c>
      <c r="C11790" s="3" t="str">
        <f>HYPERLINK("http://www.uniprot.org/uniprot/G7KUG5","tr|G7KUG5|G7KUG5_MEDTR")</f>
        <v>tr|G7KUG5|G7KUG5_MEDTR</v>
      </c>
      <c r="D11790" t="s">
        <v>16214</v>
      </c>
      <c r="E11790">
        <v>59</v>
      </c>
      <c r="F11790">
        <v>383</v>
      </c>
      <c r="G11790">
        <v>157</v>
      </c>
      <c r="H11790">
        <v>8</v>
      </c>
      <c r="I11790">
        <v>1</v>
      </c>
      <c r="J11790">
        <v>1125</v>
      </c>
      <c r="K11790">
        <v>1</v>
      </c>
      <c r="L11790">
        <v>129</v>
      </c>
      <c r="M11790">
        <v>510</v>
      </c>
      <c r="N11790" t="s">
        <v>18</v>
      </c>
      <c r="O11790" s="1">
        <v>1.54749E-123</v>
      </c>
      <c r="P11790">
        <v>1153</v>
      </c>
    </row>
    <row r="11791" spans="1:16" x14ac:dyDescent="0.25">
      <c r="A11791" t="s">
        <v>17616</v>
      </c>
      <c r="B11791">
        <v>1245</v>
      </c>
      <c r="C11791" s="3" t="str">
        <f>HYPERLINK("http://www.uniprot.org/uniprot/G7I4C7","tr|G7I4C7|G7I4C7_MEDTR")</f>
        <v>tr|G7I4C7|G7I4C7_MEDTR</v>
      </c>
      <c r="D11791" t="s">
        <v>17617</v>
      </c>
      <c r="E11791">
        <v>83.91</v>
      </c>
      <c r="F11791">
        <v>404</v>
      </c>
      <c r="G11791">
        <v>65</v>
      </c>
      <c r="H11791">
        <v>0</v>
      </c>
      <c r="I11791">
        <v>1</v>
      </c>
      <c r="J11791">
        <v>1212</v>
      </c>
      <c r="K11791">
        <v>1</v>
      </c>
      <c r="L11791">
        <v>23</v>
      </c>
      <c r="M11791">
        <v>426</v>
      </c>
      <c r="N11791" t="s">
        <v>18</v>
      </c>
      <c r="O11791">
        <v>0</v>
      </c>
      <c r="P11791">
        <v>1804</v>
      </c>
    </row>
    <row r="11792" spans="1:16" x14ac:dyDescent="0.25">
      <c r="A11792" t="s">
        <v>17618</v>
      </c>
      <c r="B11792">
        <v>1923</v>
      </c>
      <c r="C11792" s="3" t="str">
        <f>HYPERLINK("http://www.uniprot.org/uniprot/G7J2Q4","tr|G7J2Q4|G7J2Q4_MEDTR")</f>
        <v>tr|G7J2Q4|G7J2Q4_MEDTR</v>
      </c>
      <c r="D11792" t="s">
        <v>17619</v>
      </c>
      <c r="E11792">
        <v>59.85</v>
      </c>
      <c r="F11792">
        <v>695</v>
      </c>
      <c r="G11792">
        <v>279</v>
      </c>
      <c r="H11792">
        <v>56</v>
      </c>
      <c r="I11792">
        <v>4</v>
      </c>
      <c r="J11792">
        <v>1920</v>
      </c>
      <c r="K11792">
        <v>1</v>
      </c>
      <c r="L11792">
        <v>3</v>
      </c>
      <c r="M11792">
        <v>689</v>
      </c>
      <c r="N11792" t="s">
        <v>18</v>
      </c>
      <c r="O11792">
        <v>0</v>
      </c>
      <c r="P11792">
        <v>1901</v>
      </c>
    </row>
    <row r="11793" spans="1:16" x14ac:dyDescent="0.25">
      <c r="A11793" t="s">
        <v>17620</v>
      </c>
      <c r="B11793">
        <v>297</v>
      </c>
      <c r="C11793" s="3" t="str">
        <f>HYPERLINK("http://www.uniprot.org/uniprot/G7J362","tr|G7J362|G7J362_MEDTR")</f>
        <v>tr|G7J362|G7J362_MEDTR</v>
      </c>
      <c r="D11793" t="s">
        <v>17621</v>
      </c>
      <c r="E11793">
        <v>73.78</v>
      </c>
      <c r="F11793">
        <v>103</v>
      </c>
      <c r="G11793">
        <v>27</v>
      </c>
      <c r="H11793">
        <v>5</v>
      </c>
      <c r="I11793">
        <v>1</v>
      </c>
      <c r="J11793">
        <v>294</v>
      </c>
      <c r="K11793">
        <v>1</v>
      </c>
      <c r="L11793">
        <v>1</v>
      </c>
      <c r="M11793">
        <v>102</v>
      </c>
      <c r="N11793" t="s">
        <v>18</v>
      </c>
      <c r="O11793" s="1">
        <v>5.1504300000000001E-34</v>
      </c>
      <c r="P11793">
        <v>375</v>
      </c>
    </row>
    <row r="11794" spans="1:16" x14ac:dyDescent="0.25">
      <c r="A11794" t="s">
        <v>17622</v>
      </c>
      <c r="B11794">
        <v>516</v>
      </c>
      <c r="C11794" s="3" t="str">
        <f>HYPERLINK("http://www.uniprot.org/uniprot/M5Y0E0","tr|M5Y0E0|M5Y0E0_PRUPE")</f>
        <v>tr|M5Y0E0|M5Y0E0_PRUPE</v>
      </c>
      <c r="D11794" t="s">
        <v>452</v>
      </c>
      <c r="E11794">
        <v>36.549999999999997</v>
      </c>
      <c r="F11794">
        <v>145</v>
      </c>
      <c r="G11794">
        <v>92</v>
      </c>
      <c r="H11794">
        <v>2</v>
      </c>
      <c r="I11794">
        <v>76</v>
      </c>
      <c r="J11794">
        <v>504</v>
      </c>
      <c r="K11794">
        <v>1</v>
      </c>
      <c r="L11794">
        <v>6</v>
      </c>
      <c r="M11794">
        <v>148</v>
      </c>
      <c r="N11794" t="s">
        <v>18</v>
      </c>
      <c r="O11794" s="1">
        <v>6.8778600000000001E-15</v>
      </c>
      <c r="P11794">
        <v>210</v>
      </c>
    </row>
    <row r="11795" spans="1:16" x14ac:dyDescent="0.25">
      <c r="A11795" t="s">
        <v>17623</v>
      </c>
      <c r="B11795">
        <v>390</v>
      </c>
      <c r="C11795" s="3" t="str">
        <f>HYPERLINK("http://www.uniprot.org/uniprot/G7JMH7","tr|G7JMH7|G7JMH7_MEDTR")</f>
        <v>tr|G7JMH7|G7JMH7_MEDTR</v>
      </c>
      <c r="D11795" t="s">
        <v>17624</v>
      </c>
      <c r="E11795">
        <v>75.510000000000005</v>
      </c>
      <c r="F11795">
        <v>98</v>
      </c>
      <c r="G11795">
        <v>24</v>
      </c>
      <c r="H11795">
        <v>3</v>
      </c>
      <c r="I11795">
        <v>64</v>
      </c>
      <c r="J11795">
        <v>348</v>
      </c>
      <c r="K11795">
        <v>1</v>
      </c>
      <c r="L11795">
        <v>19</v>
      </c>
      <c r="M11795">
        <v>114</v>
      </c>
      <c r="N11795" t="s">
        <v>18</v>
      </c>
      <c r="O11795" s="1">
        <v>8.8358200000000004E-31</v>
      </c>
      <c r="P11795">
        <v>347</v>
      </c>
    </row>
    <row r="11796" spans="1:16" x14ac:dyDescent="0.25">
      <c r="A11796" t="s">
        <v>17625</v>
      </c>
      <c r="B11796">
        <v>249</v>
      </c>
      <c r="C11796" s="3" t="str">
        <f>HYPERLINK("http://www.uniprot.org/uniprot/I1MNQ4","tr|I1MNQ4|I1MNQ4_SOYBN")</f>
        <v>tr|I1MNQ4|I1MNQ4_SOYBN</v>
      </c>
      <c r="D11796" t="s">
        <v>28</v>
      </c>
      <c r="E11796">
        <v>60</v>
      </c>
      <c r="F11796">
        <v>85</v>
      </c>
      <c r="G11796">
        <v>34</v>
      </c>
      <c r="H11796">
        <v>4</v>
      </c>
      <c r="I11796">
        <v>1</v>
      </c>
      <c r="J11796">
        <v>243</v>
      </c>
      <c r="K11796">
        <v>1</v>
      </c>
      <c r="L11796">
        <v>58</v>
      </c>
      <c r="M11796">
        <v>142</v>
      </c>
      <c r="N11796" t="s">
        <v>18</v>
      </c>
      <c r="O11796" s="1">
        <v>8.7354500000000008E-18</v>
      </c>
      <c r="P11796">
        <v>235</v>
      </c>
    </row>
    <row r="11797" spans="1:16" x14ac:dyDescent="0.25">
      <c r="A11797" t="s">
        <v>17626</v>
      </c>
      <c r="B11797">
        <v>810</v>
      </c>
      <c r="C11797" s="3" t="str">
        <f>HYPERLINK("http://www.uniprot.org/uniprot/G7JNB1","tr|G7JNB1|G7JNB1_MEDTR")</f>
        <v>tr|G7JNB1|G7JNB1_MEDTR</v>
      </c>
      <c r="D11797" t="s">
        <v>17627</v>
      </c>
      <c r="E11797">
        <v>52</v>
      </c>
      <c r="F11797">
        <v>275</v>
      </c>
      <c r="G11797">
        <v>132</v>
      </c>
      <c r="H11797">
        <v>9</v>
      </c>
      <c r="I11797">
        <v>10</v>
      </c>
      <c r="J11797">
        <v>807</v>
      </c>
      <c r="K11797">
        <v>1</v>
      </c>
      <c r="L11797">
        <v>5</v>
      </c>
      <c r="M11797">
        <v>253</v>
      </c>
      <c r="N11797" t="s">
        <v>18</v>
      </c>
      <c r="O11797" s="1">
        <v>2.49955E-54</v>
      </c>
      <c r="P11797">
        <v>554</v>
      </c>
    </row>
    <row r="11798" spans="1:16" x14ac:dyDescent="0.25">
      <c r="A11798" t="s">
        <v>17628</v>
      </c>
      <c r="B11798">
        <v>2571</v>
      </c>
      <c r="C11798" s="3" t="str">
        <f>HYPERLINK("http://www.uniprot.org/uniprot/G7JLI3","tr|G7JLI3|G7JLI3_MEDTR")</f>
        <v>tr|G7JLI3|G7JLI3_MEDTR</v>
      </c>
      <c r="D11798" t="s">
        <v>17629</v>
      </c>
      <c r="E11798">
        <v>87.51</v>
      </c>
      <c r="F11798">
        <v>793</v>
      </c>
      <c r="G11798">
        <v>99</v>
      </c>
      <c r="H11798">
        <v>2</v>
      </c>
      <c r="I11798">
        <v>196</v>
      </c>
      <c r="J11798">
        <v>2568</v>
      </c>
      <c r="K11798">
        <v>1</v>
      </c>
      <c r="L11798">
        <v>21</v>
      </c>
      <c r="M11798">
        <v>813</v>
      </c>
      <c r="N11798" t="s">
        <v>18</v>
      </c>
      <c r="O11798">
        <v>0</v>
      </c>
      <c r="P11798">
        <v>3506</v>
      </c>
    </row>
    <row r="11799" spans="1:16" x14ac:dyDescent="0.25">
      <c r="A11799" t="s">
        <v>17630</v>
      </c>
      <c r="B11799">
        <v>945</v>
      </c>
      <c r="C11799" s="3" t="str">
        <f>HYPERLINK("http://www.uniprot.org/uniprot/G7LB60","tr|G7LB60|G7LB60_MEDTR")</f>
        <v>tr|G7LB60|G7LB60_MEDTR</v>
      </c>
      <c r="D11799" t="s">
        <v>17631</v>
      </c>
      <c r="E11799">
        <v>86.62</v>
      </c>
      <c r="F11799">
        <v>314</v>
      </c>
      <c r="G11799">
        <v>42</v>
      </c>
      <c r="H11799">
        <v>0</v>
      </c>
      <c r="I11799">
        <v>1</v>
      </c>
      <c r="J11799">
        <v>942</v>
      </c>
      <c r="K11799">
        <v>1</v>
      </c>
      <c r="L11799">
        <v>6</v>
      </c>
      <c r="M11799">
        <v>319</v>
      </c>
      <c r="N11799" t="s">
        <v>18</v>
      </c>
      <c r="O11799" s="1">
        <v>1.64833E-154</v>
      </c>
      <c r="P11799">
        <v>1419</v>
      </c>
    </row>
    <row r="11800" spans="1:16" x14ac:dyDescent="0.25">
      <c r="A11800" t="s">
        <v>17632</v>
      </c>
      <c r="B11800">
        <v>618</v>
      </c>
      <c r="C11800" s="3" t="str">
        <f>HYPERLINK("http://www.uniprot.org/uniprot/G7I2E2","tr|G7I2E2|G7I2E2_MEDTR")</f>
        <v>tr|G7I2E2|G7I2E2_MEDTR</v>
      </c>
      <c r="D11800" t="s">
        <v>17633</v>
      </c>
      <c r="E11800">
        <v>66.81</v>
      </c>
      <c r="F11800">
        <v>220</v>
      </c>
      <c r="G11800">
        <v>73</v>
      </c>
      <c r="H11800">
        <v>18</v>
      </c>
      <c r="I11800">
        <v>1</v>
      </c>
      <c r="J11800">
        <v>606</v>
      </c>
      <c r="K11800">
        <v>1</v>
      </c>
      <c r="L11800">
        <v>1</v>
      </c>
      <c r="M11800">
        <v>220</v>
      </c>
      <c r="N11800" t="s">
        <v>18</v>
      </c>
      <c r="O11800" s="1">
        <v>3.41398E-74</v>
      </c>
      <c r="P11800">
        <v>723</v>
      </c>
    </row>
    <row r="11801" spans="1:16" x14ac:dyDescent="0.25">
      <c r="A11801" t="s">
        <v>17634</v>
      </c>
      <c r="B11801">
        <v>2730</v>
      </c>
      <c r="C11801" s="3" t="str">
        <f>HYPERLINK("http://www.uniprot.org/uniprot/G7ZVB7","tr|G7ZVB7|G7ZVB7_MEDTR")</f>
        <v>tr|G7ZVB7|G7ZVB7_MEDTR</v>
      </c>
      <c r="D11801" t="s">
        <v>17635</v>
      </c>
      <c r="E11801">
        <v>71.790000000000006</v>
      </c>
      <c r="F11801">
        <v>968</v>
      </c>
      <c r="G11801">
        <v>273</v>
      </c>
      <c r="H11801">
        <v>83</v>
      </c>
      <c r="I11801">
        <v>67</v>
      </c>
      <c r="J11801">
        <v>2721</v>
      </c>
      <c r="K11801">
        <v>1</v>
      </c>
      <c r="L11801">
        <v>43</v>
      </c>
      <c r="M11801">
        <v>1001</v>
      </c>
      <c r="N11801" t="s">
        <v>18</v>
      </c>
      <c r="O11801">
        <v>0</v>
      </c>
      <c r="P11801">
        <v>3364</v>
      </c>
    </row>
    <row r="11802" spans="1:16" x14ac:dyDescent="0.25">
      <c r="A11802" t="s">
        <v>17636</v>
      </c>
      <c r="B11802">
        <v>1635</v>
      </c>
      <c r="C11802" s="3" t="str">
        <f>HYPERLINK("http://www.uniprot.org/uniprot/I1KF99","tr|I1KF99|I1KF99_SOYBN")</f>
        <v>tr|I1KF99|I1KF99_SOYBN</v>
      </c>
      <c r="D11802" t="s">
        <v>28</v>
      </c>
      <c r="E11802">
        <v>82.1</v>
      </c>
      <c r="F11802">
        <v>542</v>
      </c>
      <c r="G11802">
        <v>97</v>
      </c>
      <c r="H11802">
        <v>1</v>
      </c>
      <c r="I11802">
        <v>10</v>
      </c>
      <c r="J11802">
        <v>1632</v>
      </c>
      <c r="K11802">
        <v>1</v>
      </c>
      <c r="L11802">
        <v>5</v>
      </c>
      <c r="M11802">
        <v>543</v>
      </c>
      <c r="N11802" t="s">
        <v>18</v>
      </c>
      <c r="O11802">
        <v>0</v>
      </c>
      <c r="P11802">
        <v>2303</v>
      </c>
    </row>
    <row r="11803" spans="1:16" x14ac:dyDescent="0.25">
      <c r="A11803" t="s">
        <v>17637</v>
      </c>
      <c r="B11803">
        <v>336</v>
      </c>
      <c r="C11803" s="3" t="str">
        <f>HYPERLINK("http://www.uniprot.org/uniprot/G7JGC2","tr|G7JGC2|G7JGC2_MEDTR")</f>
        <v>tr|G7JGC2|G7JGC2_MEDTR</v>
      </c>
      <c r="D11803" t="s">
        <v>17638</v>
      </c>
      <c r="E11803">
        <v>50</v>
      </c>
      <c r="F11803">
        <v>116</v>
      </c>
      <c r="G11803">
        <v>58</v>
      </c>
      <c r="H11803">
        <v>29</v>
      </c>
      <c r="I11803">
        <v>1</v>
      </c>
      <c r="J11803">
        <v>261</v>
      </c>
      <c r="K11803">
        <v>1</v>
      </c>
      <c r="L11803">
        <v>60</v>
      </c>
      <c r="M11803">
        <v>175</v>
      </c>
      <c r="N11803" t="s">
        <v>18</v>
      </c>
      <c r="O11803" s="1">
        <v>3.5740399999999998E-17</v>
      </c>
      <c r="P11803">
        <v>215</v>
      </c>
    </row>
    <row r="11804" spans="1:16" x14ac:dyDescent="0.25">
      <c r="A11804" t="s">
        <v>17639</v>
      </c>
      <c r="B11804">
        <v>1560</v>
      </c>
      <c r="C11804" s="3" t="str">
        <f>HYPERLINK("http://www.uniprot.org/uniprot/I1K0E2","tr|I1K0E2|I1K0E2_SOYBN")</f>
        <v>tr|I1K0E2|I1K0E2_SOYBN</v>
      </c>
      <c r="D11804" t="s">
        <v>71</v>
      </c>
      <c r="E11804">
        <v>59.06</v>
      </c>
      <c r="F11804">
        <v>447</v>
      </c>
      <c r="G11804">
        <v>183</v>
      </c>
      <c r="H11804">
        <v>22</v>
      </c>
      <c r="I11804">
        <v>10</v>
      </c>
      <c r="J11804">
        <v>1284</v>
      </c>
      <c r="K11804">
        <v>1</v>
      </c>
      <c r="L11804">
        <v>3</v>
      </c>
      <c r="M11804">
        <v>449</v>
      </c>
      <c r="N11804" t="s">
        <v>18</v>
      </c>
      <c r="O11804" s="1">
        <v>1.16251E-141</v>
      </c>
      <c r="P11804">
        <v>1311</v>
      </c>
    </row>
    <row r="11805" spans="1:16" x14ac:dyDescent="0.25">
      <c r="A11805" t="s">
        <v>17640</v>
      </c>
      <c r="B11805">
        <v>4356</v>
      </c>
      <c r="C11805" s="3" t="str">
        <f>HYPERLINK("http://www.uniprot.org/uniprot/I1LJ47","tr|I1LJ47|I1LJ47_SOYBN")</f>
        <v>tr|I1LJ47|I1LJ47_SOYBN</v>
      </c>
      <c r="D11805" t="s">
        <v>71</v>
      </c>
      <c r="E11805">
        <v>61.53</v>
      </c>
      <c r="F11805">
        <v>1404</v>
      </c>
      <c r="G11805">
        <v>540</v>
      </c>
      <c r="H11805">
        <v>31</v>
      </c>
      <c r="I11805">
        <v>1</v>
      </c>
      <c r="J11805">
        <v>4119</v>
      </c>
      <c r="K11805">
        <v>1</v>
      </c>
      <c r="L11805">
        <v>1</v>
      </c>
      <c r="M11805">
        <v>1364</v>
      </c>
      <c r="N11805" t="s">
        <v>18</v>
      </c>
      <c r="O11805">
        <v>0</v>
      </c>
      <c r="P11805">
        <v>4093</v>
      </c>
    </row>
    <row r="11806" spans="1:16" x14ac:dyDescent="0.25">
      <c r="A11806" t="s">
        <v>17641</v>
      </c>
      <c r="B11806">
        <v>2355</v>
      </c>
      <c r="C11806" s="3" t="str">
        <f>HYPERLINK("http://www.uniprot.org/uniprot/G7ILX9","tr|G7ILX9|G7ILX9_MEDTR")</f>
        <v>tr|G7ILX9|G7ILX9_MEDTR</v>
      </c>
      <c r="D11806" t="s">
        <v>17642</v>
      </c>
      <c r="E11806">
        <v>82.15</v>
      </c>
      <c r="F11806">
        <v>790</v>
      </c>
      <c r="G11806">
        <v>141</v>
      </c>
      <c r="H11806">
        <v>12</v>
      </c>
      <c r="I11806">
        <v>1</v>
      </c>
      <c r="J11806">
        <v>2334</v>
      </c>
      <c r="K11806">
        <v>1</v>
      </c>
      <c r="L11806">
        <v>1</v>
      </c>
      <c r="M11806">
        <v>788</v>
      </c>
      <c r="N11806" t="s">
        <v>18</v>
      </c>
      <c r="O11806">
        <v>0</v>
      </c>
      <c r="P11806">
        <v>3344</v>
      </c>
    </row>
    <row r="11807" spans="1:16" x14ac:dyDescent="0.25">
      <c r="A11807" t="s">
        <v>17643</v>
      </c>
      <c r="B11807">
        <v>1524</v>
      </c>
      <c r="C11807" s="3" t="str">
        <f>HYPERLINK("http://www.uniprot.org/uniprot/G7ITZ9","tr|G7ITZ9|G7ITZ9_MEDTR")</f>
        <v>tr|G7ITZ9|G7ITZ9_MEDTR</v>
      </c>
      <c r="D11807" t="s">
        <v>17606</v>
      </c>
      <c r="E11807">
        <v>79.88</v>
      </c>
      <c r="F11807">
        <v>507</v>
      </c>
      <c r="G11807">
        <v>102</v>
      </c>
      <c r="H11807">
        <v>0</v>
      </c>
      <c r="I11807">
        <v>1</v>
      </c>
      <c r="J11807">
        <v>1521</v>
      </c>
      <c r="K11807">
        <v>1</v>
      </c>
      <c r="L11807">
        <v>1</v>
      </c>
      <c r="M11807">
        <v>507</v>
      </c>
      <c r="N11807" t="s">
        <v>18</v>
      </c>
      <c r="O11807">
        <v>0</v>
      </c>
      <c r="P11807">
        <v>2059</v>
      </c>
    </row>
    <row r="11808" spans="1:16" x14ac:dyDescent="0.25">
      <c r="A11808" t="s">
        <v>17644</v>
      </c>
      <c r="B11808">
        <v>3492</v>
      </c>
      <c r="C11808" s="3" t="str">
        <f>HYPERLINK("http://www.uniprot.org/uniprot/K7KW92","tr|K7KW92|K7KW92_SOYBN")</f>
        <v>tr|K7KW92|K7KW92_SOYBN</v>
      </c>
      <c r="D11808" t="s">
        <v>28</v>
      </c>
      <c r="E11808">
        <v>78.489999999999995</v>
      </c>
      <c r="F11808">
        <v>1167</v>
      </c>
      <c r="G11808">
        <v>251</v>
      </c>
      <c r="H11808">
        <v>10</v>
      </c>
      <c r="I11808">
        <v>10</v>
      </c>
      <c r="J11808">
        <v>3480</v>
      </c>
      <c r="K11808">
        <v>1</v>
      </c>
      <c r="L11808">
        <v>51</v>
      </c>
      <c r="M11808">
        <v>1208</v>
      </c>
      <c r="N11808" t="s">
        <v>18</v>
      </c>
      <c r="O11808">
        <v>0</v>
      </c>
      <c r="P11808">
        <v>4741</v>
      </c>
    </row>
    <row r="11809" spans="1:16" x14ac:dyDescent="0.25">
      <c r="A11809" t="s">
        <v>17645</v>
      </c>
      <c r="B11809">
        <v>1440</v>
      </c>
      <c r="C11809" s="3" t="str">
        <f>HYPERLINK("http://www.uniprot.org/uniprot/C6TL13","tr|C6TL13|C6TL13_SOYBN")</f>
        <v>tr|C6TL13|C6TL13_SOYBN</v>
      </c>
      <c r="D11809" t="s">
        <v>210</v>
      </c>
      <c r="E11809">
        <v>79.09</v>
      </c>
      <c r="F11809">
        <v>464</v>
      </c>
      <c r="G11809">
        <v>97</v>
      </c>
      <c r="H11809">
        <v>2</v>
      </c>
      <c r="I11809">
        <v>46</v>
      </c>
      <c r="J11809">
        <v>1431</v>
      </c>
      <c r="K11809">
        <v>1</v>
      </c>
      <c r="L11809">
        <v>32</v>
      </c>
      <c r="M11809">
        <v>494</v>
      </c>
      <c r="N11809" t="s">
        <v>18</v>
      </c>
      <c r="O11809">
        <v>0</v>
      </c>
      <c r="P11809">
        <v>1911</v>
      </c>
    </row>
    <row r="11810" spans="1:16" x14ac:dyDescent="0.25">
      <c r="A11810" t="s">
        <v>17646</v>
      </c>
      <c r="B11810">
        <v>4839</v>
      </c>
      <c r="C11810" s="3" t="str">
        <f>HYPERLINK("http://www.uniprot.org/uniprot/K7MVJ7","tr|K7MVJ7|K7MVJ7_SOYBN")</f>
        <v>tr|K7MVJ7|K7MVJ7_SOYBN</v>
      </c>
      <c r="D11810" t="s">
        <v>28</v>
      </c>
      <c r="E11810">
        <v>66.760000000000005</v>
      </c>
      <c r="F11810">
        <v>1637</v>
      </c>
      <c r="G11810">
        <v>544</v>
      </c>
      <c r="H11810">
        <v>127</v>
      </c>
      <c r="I11810">
        <v>1</v>
      </c>
      <c r="J11810">
        <v>4530</v>
      </c>
      <c r="K11810">
        <v>1</v>
      </c>
      <c r="L11810">
        <v>759</v>
      </c>
      <c r="M11810">
        <v>2336</v>
      </c>
      <c r="N11810" t="s">
        <v>18</v>
      </c>
      <c r="O11810">
        <v>0</v>
      </c>
      <c r="P11810">
        <v>5102</v>
      </c>
    </row>
    <row r="11811" spans="1:16" x14ac:dyDescent="0.25">
      <c r="A11811" t="s">
        <v>17647</v>
      </c>
      <c r="B11811">
        <v>1362</v>
      </c>
      <c r="C11811" s="3" t="str">
        <f>HYPERLINK("http://www.uniprot.org/uniprot/K7MF12","tr|K7MF12|K7MF12_SOYBN")</f>
        <v>tr|K7MF12|K7MF12_SOYBN</v>
      </c>
      <c r="D11811" t="s">
        <v>28</v>
      </c>
      <c r="E11811">
        <v>75.290000000000006</v>
      </c>
      <c r="F11811">
        <v>429</v>
      </c>
      <c r="G11811">
        <v>106</v>
      </c>
      <c r="H11811">
        <v>1</v>
      </c>
      <c r="I11811">
        <v>1</v>
      </c>
      <c r="J11811">
        <v>1284</v>
      </c>
      <c r="K11811">
        <v>1</v>
      </c>
      <c r="L11811">
        <v>1</v>
      </c>
      <c r="M11811">
        <v>425</v>
      </c>
      <c r="N11811" t="s">
        <v>18</v>
      </c>
      <c r="O11811">
        <v>0</v>
      </c>
      <c r="P11811">
        <v>1667</v>
      </c>
    </row>
    <row r="11812" spans="1:16" x14ac:dyDescent="0.25">
      <c r="A11812" t="s">
        <v>17648</v>
      </c>
      <c r="B11812">
        <v>1077</v>
      </c>
      <c r="C11812" s="3" t="str">
        <f>HYPERLINK("http://www.uniprot.org/uniprot/G7KW94","tr|G7KW94|G7KW94_MEDTR")</f>
        <v>tr|G7KW94|G7KW94_MEDTR</v>
      </c>
      <c r="D11812" t="s">
        <v>11573</v>
      </c>
      <c r="E11812">
        <v>80.72</v>
      </c>
      <c r="F11812">
        <v>358</v>
      </c>
      <c r="G11812">
        <v>69</v>
      </c>
      <c r="H11812">
        <v>0</v>
      </c>
      <c r="I11812">
        <v>1</v>
      </c>
      <c r="J11812">
        <v>1074</v>
      </c>
      <c r="K11812">
        <v>1</v>
      </c>
      <c r="L11812">
        <v>1</v>
      </c>
      <c r="M11812">
        <v>354</v>
      </c>
      <c r="N11812" t="s">
        <v>18</v>
      </c>
      <c r="O11812" s="1">
        <v>2.7334E-167</v>
      </c>
      <c r="P11812">
        <v>1530</v>
      </c>
    </row>
    <row r="11813" spans="1:16" x14ac:dyDescent="0.25">
      <c r="A11813" t="s">
        <v>17649</v>
      </c>
      <c r="B11813">
        <v>1701</v>
      </c>
      <c r="C11813" s="3" t="str">
        <f>HYPERLINK("http://www.uniprot.org/uniprot/Q2LD62","tr|Q2LD62|Q2LD62_PEA")</f>
        <v>tr|Q2LD62|Q2LD62_PEA</v>
      </c>
      <c r="D11813" t="s">
        <v>17650</v>
      </c>
      <c r="E11813">
        <v>80.069999999999993</v>
      </c>
      <c r="F11813">
        <v>567</v>
      </c>
      <c r="G11813">
        <v>113</v>
      </c>
      <c r="H11813">
        <v>1</v>
      </c>
      <c r="I11813">
        <v>1</v>
      </c>
      <c r="J11813">
        <v>1698</v>
      </c>
      <c r="K11813">
        <v>1</v>
      </c>
      <c r="L11813">
        <v>5</v>
      </c>
      <c r="M11813">
        <v>571</v>
      </c>
      <c r="N11813" t="s">
        <v>18</v>
      </c>
      <c r="O11813">
        <v>0</v>
      </c>
      <c r="P11813">
        <v>2497</v>
      </c>
    </row>
    <row r="11814" spans="1:16" x14ac:dyDescent="0.25">
      <c r="A11814" t="s">
        <v>17651</v>
      </c>
      <c r="B11814">
        <v>3864</v>
      </c>
      <c r="C11814" s="3" t="str">
        <f>HYPERLINK("http://www.uniprot.org/uniprot/K7N4Y4","tr|K7N4Y4|K7N4Y4_SOYBN")</f>
        <v>tr|K7N4Y4|K7N4Y4_SOYBN</v>
      </c>
      <c r="D11814" t="s">
        <v>28</v>
      </c>
      <c r="E11814">
        <v>76.28</v>
      </c>
      <c r="F11814">
        <v>1265</v>
      </c>
      <c r="G11814">
        <v>300</v>
      </c>
      <c r="H11814">
        <v>5</v>
      </c>
      <c r="I11814">
        <v>82</v>
      </c>
      <c r="J11814">
        <v>3861</v>
      </c>
      <c r="K11814">
        <v>1</v>
      </c>
      <c r="L11814">
        <v>1</v>
      </c>
      <c r="M11814">
        <v>1258</v>
      </c>
      <c r="N11814" t="s">
        <v>18</v>
      </c>
      <c r="O11814">
        <v>0</v>
      </c>
      <c r="P11814">
        <v>5032</v>
      </c>
    </row>
    <row r="11815" spans="1:16" x14ac:dyDescent="0.25">
      <c r="A11815" t="s">
        <v>17652</v>
      </c>
      <c r="B11815">
        <v>1074</v>
      </c>
      <c r="C11815" s="3" t="str">
        <f>HYPERLINK("http://www.uniprot.org/uniprot/G7I2W3","tr|G7I2W3|G7I2W3_MEDTR")</f>
        <v>tr|G7I2W3|G7I2W3_MEDTR</v>
      </c>
      <c r="D11815" t="s">
        <v>17653</v>
      </c>
      <c r="E11815">
        <v>81.790000000000006</v>
      </c>
      <c r="F11815">
        <v>357</v>
      </c>
      <c r="G11815">
        <v>65</v>
      </c>
      <c r="H11815">
        <v>0</v>
      </c>
      <c r="I11815">
        <v>1</v>
      </c>
      <c r="J11815">
        <v>1071</v>
      </c>
      <c r="K11815">
        <v>1</v>
      </c>
      <c r="L11815">
        <v>1</v>
      </c>
      <c r="M11815">
        <v>342</v>
      </c>
      <c r="N11815" t="s">
        <v>18</v>
      </c>
      <c r="O11815" s="1">
        <v>1.2211799999999999E-167</v>
      </c>
      <c r="P11815">
        <v>1533</v>
      </c>
    </row>
    <row r="11816" spans="1:16" x14ac:dyDescent="0.25">
      <c r="A11816" t="s">
        <v>17654</v>
      </c>
      <c r="B11816">
        <v>1956</v>
      </c>
      <c r="C11816" s="3" t="str">
        <f>HYPERLINK("http://www.uniprot.org/uniprot/G7I2H0","tr|G7I2H0|G7I2H0_MEDTR")</f>
        <v>tr|G7I2H0|G7I2H0_MEDTR</v>
      </c>
      <c r="D11816" t="s">
        <v>144</v>
      </c>
      <c r="E11816">
        <v>33.93</v>
      </c>
      <c r="F11816">
        <v>330</v>
      </c>
      <c r="G11816">
        <v>218</v>
      </c>
      <c r="H11816">
        <v>2</v>
      </c>
      <c r="I11816">
        <v>964</v>
      </c>
      <c r="J11816">
        <v>1947</v>
      </c>
      <c r="K11816">
        <v>1</v>
      </c>
      <c r="L11816">
        <v>27</v>
      </c>
      <c r="M11816">
        <v>305</v>
      </c>
      <c r="N11816" t="s">
        <v>18</v>
      </c>
      <c r="O11816" s="1">
        <v>2.0894200000000002E-37</v>
      </c>
      <c r="P11816">
        <v>413</v>
      </c>
    </row>
    <row r="11817" spans="1:16" x14ac:dyDescent="0.25">
      <c r="A11817" t="s">
        <v>17655</v>
      </c>
      <c r="B11817">
        <v>1506</v>
      </c>
      <c r="C11817" s="3" t="str">
        <f>HYPERLINK("http://www.uniprot.org/uniprot/G7I4C6","tr|G7I4C6|G7I4C6_MEDTR")</f>
        <v>tr|G7I4C6|G7I4C6_MEDTR</v>
      </c>
      <c r="D11817" t="s">
        <v>17656</v>
      </c>
      <c r="E11817">
        <v>85.45</v>
      </c>
      <c r="F11817">
        <v>502</v>
      </c>
      <c r="G11817">
        <v>73</v>
      </c>
      <c r="H11817">
        <v>1</v>
      </c>
      <c r="I11817">
        <v>1</v>
      </c>
      <c r="J11817">
        <v>1503</v>
      </c>
      <c r="K11817">
        <v>1</v>
      </c>
      <c r="L11817">
        <v>111</v>
      </c>
      <c r="M11817">
        <v>612</v>
      </c>
      <c r="N11817" t="s">
        <v>18</v>
      </c>
      <c r="O11817">
        <v>0</v>
      </c>
      <c r="P11817">
        <v>2227</v>
      </c>
    </row>
    <row r="11818" spans="1:16" x14ac:dyDescent="0.25">
      <c r="A11818" t="s">
        <v>17657</v>
      </c>
      <c r="B11818">
        <v>2901</v>
      </c>
      <c r="C11818" s="3" t="str">
        <f>HYPERLINK("http://www.uniprot.org/uniprot/G7J2Q6","tr|G7J2Q6|G7J2Q6_MEDTR")</f>
        <v>tr|G7J2Q6|G7J2Q6_MEDTR</v>
      </c>
      <c r="D11818" t="s">
        <v>17658</v>
      </c>
      <c r="E11818">
        <v>72.77</v>
      </c>
      <c r="F11818">
        <v>966</v>
      </c>
      <c r="G11818">
        <v>263</v>
      </c>
      <c r="H11818">
        <v>9</v>
      </c>
      <c r="I11818">
        <v>1</v>
      </c>
      <c r="J11818">
        <v>2871</v>
      </c>
      <c r="K11818">
        <v>1</v>
      </c>
      <c r="L11818">
        <v>9</v>
      </c>
      <c r="M11818">
        <v>958</v>
      </c>
      <c r="N11818" t="s">
        <v>18</v>
      </c>
      <c r="O11818">
        <v>0</v>
      </c>
      <c r="P11818">
        <v>3373</v>
      </c>
    </row>
    <row r="11819" spans="1:16" x14ac:dyDescent="0.25">
      <c r="A11819" t="s">
        <v>17659</v>
      </c>
      <c r="B11819">
        <v>1149</v>
      </c>
      <c r="C11819" s="3" t="str">
        <f>HYPERLINK("http://www.uniprot.org/uniprot/G7J360","tr|G7J360|G7J360_MEDTR")</f>
        <v>tr|G7J360|G7J360_MEDTR</v>
      </c>
      <c r="D11819" t="s">
        <v>17660</v>
      </c>
      <c r="E11819">
        <v>94.5</v>
      </c>
      <c r="F11819">
        <v>364</v>
      </c>
      <c r="G11819">
        <v>20</v>
      </c>
      <c r="H11819">
        <v>1</v>
      </c>
      <c r="I11819">
        <v>58</v>
      </c>
      <c r="J11819">
        <v>1146</v>
      </c>
      <c r="K11819">
        <v>1</v>
      </c>
      <c r="L11819">
        <v>36</v>
      </c>
      <c r="M11819">
        <v>399</v>
      </c>
      <c r="N11819" t="s">
        <v>18</v>
      </c>
      <c r="O11819">
        <v>0</v>
      </c>
      <c r="P11819">
        <v>1887</v>
      </c>
    </row>
    <row r="11820" spans="1:16" x14ac:dyDescent="0.25">
      <c r="A11820" t="s">
        <v>17661</v>
      </c>
      <c r="B11820">
        <v>1086</v>
      </c>
      <c r="C11820" s="3" t="str">
        <f>HYPERLINK("http://www.uniprot.org/uniprot/G7JMH6","tr|G7JMH6|G7JMH6_MEDTR")</f>
        <v>tr|G7JMH6|G7JMH6_MEDTR</v>
      </c>
      <c r="D11820" t="s">
        <v>17662</v>
      </c>
      <c r="E11820">
        <v>90.02</v>
      </c>
      <c r="F11820">
        <v>361</v>
      </c>
      <c r="G11820">
        <v>36</v>
      </c>
      <c r="H11820">
        <v>0</v>
      </c>
      <c r="I11820">
        <v>1</v>
      </c>
      <c r="J11820">
        <v>1083</v>
      </c>
      <c r="K11820">
        <v>1</v>
      </c>
      <c r="L11820">
        <v>1</v>
      </c>
      <c r="M11820">
        <v>361</v>
      </c>
      <c r="N11820" t="s">
        <v>18</v>
      </c>
      <c r="O11820">
        <v>0</v>
      </c>
      <c r="P11820">
        <v>1731</v>
      </c>
    </row>
    <row r="11821" spans="1:16" x14ac:dyDescent="0.25">
      <c r="A11821" t="s">
        <v>17663</v>
      </c>
      <c r="B11821">
        <v>1134</v>
      </c>
      <c r="C11821" s="3" t="str">
        <f>HYPERLINK("http://www.uniprot.org/uniprot/I1KH36","tr|I1KH36|I1KH36_SOYBN")</f>
        <v>tr|I1KH36|I1KH36_SOYBN</v>
      </c>
      <c r="D11821" t="s">
        <v>71</v>
      </c>
      <c r="E11821">
        <v>60.1</v>
      </c>
      <c r="F11821">
        <v>381</v>
      </c>
      <c r="G11821">
        <v>152</v>
      </c>
      <c r="H11821">
        <v>7</v>
      </c>
      <c r="I11821">
        <v>1</v>
      </c>
      <c r="J11821">
        <v>1122</v>
      </c>
      <c r="K11821">
        <v>1</v>
      </c>
      <c r="L11821">
        <v>3</v>
      </c>
      <c r="M11821">
        <v>366</v>
      </c>
      <c r="N11821" t="s">
        <v>18</v>
      </c>
      <c r="O11821" s="1">
        <v>3.3313900000000003E-126</v>
      </c>
      <c r="P11821">
        <v>1176</v>
      </c>
    </row>
    <row r="11822" spans="1:16" x14ac:dyDescent="0.25">
      <c r="A11822" t="s">
        <v>17664</v>
      </c>
      <c r="B11822">
        <v>819</v>
      </c>
      <c r="C11822" s="3" t="str">
        <f>HYPERLINK("http://www.uniprot.org/uniprot/K7MNX2","tr|K7MNX2|K7MNX2_SOYBN")</f>
        <v>tr|K7MNX2|K7MNX2_SOYBN</v>
      </c>
      <c r="D11822" t="s">
        <v>28</v>
      </c>
      <c r="E11822">
        <v>26.54</v>
      </c>
      <c r="F11822">
        <v>113</v>
      </c>
      <c r="G11822">
        <v>83</v>
      </c>
      <c r="H11822">
        <v>2</v>
      </c>
      <c r="I11822">
        <v>40</v>
      </c>
      <c r="J11822">
        <v>372</v>
      </c>
      <c r="K11822">
        <v>1</v>
      </c>
      <c r="L11822">
        <v>402</v>
      </c>
      <c r="M11822">
        <v>514</v>
      </c>
      <c r="N11822" t="s">
        <v>18</v>
      </c>
      <c r="O11822" s="1">
        <v>3.8679199999999998E-10</v>
      </c>
      <c r="P11822">
        <v>173</v>
      </c>
    </row>
    <row r="11823" spans="1:16" x14ac:dyDescent="0.25">
      <c r="A11823" t="s">
        <v>17665</v>
      </c>
      <c r="B11823">
        <v>369</v>
      </c>
      <c r="C11823" s="3" t="str">
        <f>HYPERLINK("http://www.uniprot.org/uniprot/I3T8D0","tr|I3T8D0|I3T8D0_MEDTR")</f>
        <v>tr|I3T8D0|I3T8D0_MEDTR</v>
      </c>
      <c r="D11823" t="s">
        <v>22</v>
      </c>
      <c r="E11823">
        <v>61.47</v>
      </c>
      <c r="F11823">
        <v>122</v>
      </c>
      <c r="G11823">
        <v>47</v>
      </c>
      <c r="H11823">
        <v>0</v>
      </c>
      <c r="I11823">
        <v>1</v>
      </c>
      <c r="J11823">
        <v>366</v>
      </c>
      <c r="K11823">
        <v>1</v>
      </c>
      <c r="L11823">
        <v>1</v>
      </c>
      <c r="M11823">
        <v>121</v>
      </c>
      <c r="N11823" t="s">
        <v>18</v>
      </c>
      <c r="O11823" s="1">
        <v>6.7486300000000003E-31</v>
      </c>
      <c r="P11823">
        <v>348</v>
      </c>
    </row>
    <row r="11824" spans="1:16" x14ac:dyDescent="0.25">
      <c r="A11824" t="s">
        <v>17666</v>
      </c>
      <c r="B11824">
        <v>603</v>
      </c>
      <c r="C11824" s="3" t="str">
        <f>HYPERLINK("http://www.uniprot.org/uniprot/G7LB61","tr|G7LB61|G7LB61_MEDTR")</f>
        <v>tr|G7LB61|G7LB61_MEDTR</v>
      </c>
      <c r="D11824" t="s">
        <v>17667</v>
      </c>
      <c r="E11824">
        <v>68.31</v>
      </c>
      <c r="F11824">
        <v>202</v>
      </c>
      <c r="G11824">
        <v>64</v>
      </c>
      <c r="H11824">
        <v>2</v>
      </c>
      <c r="I11824">
        <v>1</v>
      </c>
      <c r="J11824">
        <v>600</v>
      </c>
      <c r="K11824">
        <v>1</v>
      </c>
      <c r="L11824">
        <v>1</v>
      </c>
      <c r="M11824">
        <v>201</v>
      </c>
      <c r="N11824" t="s">
        <v>18</v>
      </c>
      <c r="O11824" s="1">
        <v>6.7465500000000004E-64</v>
      </c>
      <c r="P11824">
        <v>634</v>
      </c>
    </row>
    <row r="11825" spans="1:16" x14ac:dyDescent="0.25">
      <c r="A11825" t="s">
        <v>17668</v>
      </c>
      <c r="B11825">
        <v>840</v>
      </c>
      <c r="C11825" s="3" t="str">
        <f>HYPERLINK("http://www.uniprot.org/uniprot/K7MEA3","tr|K7MEA3|K7MEA3_SOYBN")</f>
        <v>tr|K7MEA3|K7MEA3_SOYBN</v>
      </c>
      <c r="D11825" t="s">
        <v>117</v>
      </c>
      <c r="E11825">
        <v>64.209999999999994</v>
      </c>
      <c r="F11825">
        <v>313</v>
      </c>
      <c r="G11825">
        <v>112</v>
      </c>
      <c r="H11825">
        <v>34</v>
      </c>
      <c r="I11825">
        <v>1</v>
      </c>
      <c r="J11825">
        <v>837</v>
      </c>
      <c r="K11825">
        <v>1</v>
      </c>
      <c r="L11825">
        <v>822</v>
      </c>
      <c r="M11825">
        <v>1129</v>
      </c>
      <c r="N11825" t="s">
        <v>18</v>
      </c>
      <c r="O11825" s="1">
        <v>2.2218899999999999E-101</v>
      </c>
      <c r="P11825">
        <v>960</v>
      </c>
    </row>
    <row r="11826" spans="1:16" x14ac:dyDescent="0.25">
      <c r="A11826" t="s">
        <v>17669</v>
      </c>
      <c r="B11826">
        <v>1257</v>
      </c>
      <c r="C11826" s="3" t="str">
        <f>HYPERLINK("http://www.uniprot.org/uniprot/I1K1B6","tr|I1K1B6|I1K1B6_SOYBN")</f>
        <v>tr|I1K1B6|I1K1B6_SOYBN</v>
      </c>
      <c r="D11826" t="s">
        <v>28</v>
      </c>
      <c r="E11826">
        <v>77.38</v>
      </c>
      <c r="F11826">
        <v>420</v>
      </c>
      <c r="G11826">
        <v>95</v>
      </c>
      <c r="H11826">
        <v>2</v>
      </c>
      <c r="I11826">
        <v>1</v>
      </c>
      <c r="J11826">
        <v>1254</v>
      </c>
      <c r="K11826">
        <v>1</v>
      </c>
      <c r="L11826">
        <v>1</v>
      </c>
      <c r="M11826">
        <v>416</v>
      </c>
      <c r="N11826" t="s">
        <v>18</v>
      </c>
      <c r="O11826">
        <v>0</v>
      </c>
      <c r="P11826">
        <v>1648</v>
      </c>
    </row>
    <row r="11827" spans="1:16" x14ac:dyDescent="0.25">
      <c r="A11827" t="s">
        <v>17670</v>
      </c>
      <c r="B11827">
        <v>3234</v>
      </c>
      <c r="C11827" s="3" t="str">
        <f>HYPERLINK("http://www.uniprot.org/uniprot/G7ZVC0","tr|G7ZVC0|G7ZVC0_MEDTR")</f>
        <v>tr|G7ZVC0|G7ZVC0_MEDTR</v>
      </c>
      <c r="D11827" t="s">
        <v>17671</v>
      </c>
      <c r="E11827">
        <v>87.15</v>
      </c>
      <c r="F11827">
        <v>1059</v>
      </c>
      <c r="G11827">
        <v>136</v>
      </c>
      <c r="H11827">
        <v>50</v>
      </c>
      <c r="I11827">
        <v>205</v>
      </c>
      <c r="J11827">
        <v>3231</v>
      </c>
      <c r="K11827">
        <v>1</v>
      </c>
      <c r="L11827">
        <v>68</v>
      </c>
      <c r="M11827">
        <v>1124</v>
      </c>
      <c r="N11827" t="s">
        <v>18</v>
      </c>
      <c r="O11827">
        <v>0</v>
      </c>
      <c r="P11827">
        <v>4702</v>
      </c>
    </row>
    <row r="11828" spans="1:16" x14ac:dyDescent="0.25">
      <c r="A11828" t="s">
        <v>17672</v>
      </c>
      <c r="B11828">
        <v>7413</v>
      </c>
      <c r="C11828" s="3" t="str">
        <f>HYPERLINK("http://www.uniprot.org/uniprot/F6HIM5","tr|F6HIM5|F6HIM5_VITVI")</f>
        <v>tr|F6HIM5|F6HIM5_VITVI</v>
      </c>
      <c r="D11828" t="s">
        <v>17673</v>
      </c>
      <c r="E11828">
        <v>56.96</v>
      </c>
      <c r="F11828">
        <v>2521</v>
      </c>
      <c r="G11828">
        <v>1085</v>
      </c>
      <c r="H11828">
        <v>51</v>
      </c>
      <c r="I11828">
        <v>1</v>
      </c>
      <c r="J11828">
        <v>7410</v>
      </c>
      <c r="K11828">
        <v>1</v>
      </c>
      <c r="L11828">
        <v>1</v>
      </c>
      <c r="M11828">
        <v>2351</v>
      </c>
      <c r="N11828" t="s">
        <v>18</v>
      </c>
      <c r="O11828">
        <v>0</v>
      </c>
      <c r="P11828">
        <v>6951</v>
      </c>
    </row>
    <row r="11829" spans="1:16" x14ac:dyDescent="0.25">
      <c r="A11829" t="s">
        <v>17674</v>
      </c>
      <c r="B11829">
        <v>708</v>
      </c>
      <c r="C11829" s="3" t="str">
        <f>HYPERLINK("http://www.uniprot.org/uniprot/K7K2I1","tr|K7K2I1|K7K2I1_SOYBN")</f>
        <v>tr|K7K2I1|K7K2I1_SOYBN</v>
      </c>
      <c r="D11829" t="s">
        <v>28</v>
      </c>
      <c r="E11829">
        <v>62.55</v>
      </c>
      <c r="F11829">
        <v>235</v>
      </c>
      <c r="G11829">
        <v>88</v>
      </c>
      <c r="H11829">
        <v>0</v>
      </c>
      <c r="I11829">
        <v>1</v>
      </c>
      <c r="J11829">
        <v>705</v>
      </c>
      <c r="K11829">
        <v>1</v>
      </c>
      <c r="L11829">
        <v>2</v>
      </c>
      <c r="M11829">
        <v>213</v>
      </c>
      <c r="N11829" t="s">
        <v>18</v>
      </c>
      <c r="O11829" s="1">
        <v>2.8062499999999998E-74</v>
      </c>
      <c r="P11829">
        <v>725</v>
      </c>
    </row>
    <row r="11830" spans="1:16" x14ac:dyDescent="0.25">
      <c r="A11830" t="s">
        <v>17675</v>
      </c>
      <c r="B11830">
        <v>1770</v>
      </c>
      <c r="C11830" s="3" t="str">
        <f>HYPERLINK("http://www.uniprot.org/uniprot/I1K0E1","tr|I1K0E1|I1K0E1_SOYBN")</f>
        <v>tr|I1K0E1|I1K0E1_SOYBN</v>
      </c>
      <c r="D11830" t="s">
        <v>117</v>
      </c>
      <c r="E11830">
        <v>80.17</v>
      </c>
      <c r="F11830">
        <v>575</v>
      </c>
      <c r="G11830">
        <v>114</v>
      </c>
      <c r="H11830">
        <v>0</v>
      </c>
      <c r="I11830">
        <v>1</v>
      </c>
      <c r="J11830">
        <v>1725</v>
      </c>
      <c r="K11830">
        <v>1</v>
      </c>
      <c r="L11830">
        <v>1</v>
      </c>
      <c r="M11830">
        <v>575</v>
      </c>
      <c r="N11830" t="s">
        <v>18</v>
      </c>
      <c r="O11830">
        <v>0</v>
      </c>
      <c r="P11830">
        <v>2460</v>
      </c>
    </row>
    <row r="11831" spans="1:16" x14ac:dyDescent="0.25">
      <c r="A11831" t="s">
        <v>17676</v>
      </c>
      <c r="B11831">
        <v>1122</v>
      </c>
      <c r="C11831" s="3" t="str">
        <f>HYPERLINK("http://www.uniprot.org/uniprot/G7JZ48","tr|G7JZ48|G7JZ48_MEDTR")</f>
        <v>tr|G7JZ48|G7JZ48_MEDTR</v>
      </c>
      <c r="D11831" t="s">
        <v>17677</v>
      </c>
      <c r="E11831">
        <v>75.66</v>
      </c>
      <c r="F11831">
        <v>374</v>
      </c>
      <c r="G11831">
        <v>91</v>
      </c>
      <c r="H11831">
        <v>1</v>
      </c>
      <c r="I11831">
        <v>1</v>
      </c>
      <c r="J11831">
        <v>1119</v>
      </c>
      <c r="K11831">
        <v>1</v>
      </c>
      <c r="L11831">
        <v>1</v>
      </c>
      <c r="M11831">
        <v>374</v>
      </c>
      <c r="N11831" t="s">
        <v>18</v>
      </c>
      <c r="O11831" s="1">
        <v>2.47769E-166</v>
      </c>
      <c r="P11831">
        <v>1522</v>
      </c>
    </row>
    <row r="11832" spans="1:16" x14ac:dyDescent="0.25">
      <c r="A11832" t="s">
        <v>17678</v>
      </c>
      <c r="B11832">
        <v>1353</v>
      </c>
      <c r="C11832" s="3" t="str">
        <f>HYPERLINK("http://www.uniprot.org/uniprot/G7ILY2","tr|G7ILY2|G7ILY2_MEDTR")</f>
        <v>tr|G7ILY2|G7ILY2_MEDTR</v>
      </c>
      <c r="D11832" t="s">
        <v>17679</v>
      </c>
      <c r="E11832">
        <v>76.680000000000007</v>
      </c>
      <c r="F11832">
        <v>476</v>
      </c>
      <c r="G11832">
        <v>111</v>
      </c>
      <c r="H11832">
        <v>26</v>
      </c>
      <c r="I11832">
        <v>1</v>
      </c>
      <c r="J11832">
        <v>1350</v>
      </c>
      <c r="K11832">
        <v>1</v>
      </c>
      <c r="L11832">
        <v>1</v>
      </c>
      <c r="M11832">
        <v>469</v>
      </c>
      <c r="N11832" t="s">
        <v>18</v>
      </c>
      <c r="O11832">
        <v>0</v>
      </c>
      <c r="P11832">
        <v>1946</v>
      </c>
    </row>
    <row r="11833" spans="1:16" x14ac:dyDescent="0.25">
      <c r="A11833" t="s">
        <v>17680</v>
      </c>
      <c r="B11833">
        <v>2760</v>
      </c>
      <c r="C11833" s="3" t="str">
        <f>HYPERLINK("http://www.uniprot.org/uniprot/G7IU02","tr|G7IU02|G7IU02_MEDTR")</f>
        <v>tr|G7IU02|G7IU02_MEDTR</v>
      </c>
      <c r="D11833" t="s">
        <v>17681</v>
      </c>
      <c r="E11833">
        <v>86.74</v>
      </c>
      <c r="F11833">
        <v>898</v>
      </c>
      <c r="G11833">
        <v>119</v>
      </c>
      <c r="H11833">
        <v>0</v>
      </c>
      <c r="I11833">
        <v>64</v>
      </c>
      <c r="J11833">
        <v>2757</v>
      </c>
      <c r="K11833">
        <v>1</v>
      </c>
      <c r="L11833">
        <v>18</v>
      </c>
      <c r="M11833">
        <v>914</v>
      </c>
      <c r="N11833" t="s">
        <v>18</v>
      </c>
      <c r="O11833">
        <v>0</v>
      </c>
      <c r="P11833">
        <v>4072</v>
      </c>
    </row>
    <row r="11834" spans="1:16" x14ac:dyDescent="0.25">
      <c r="A11834" t="s">
        <v>17682</v>
      </c>
      <c r="B11834">
        <v>891</v>
      </c>
      <c r="C11834" s="3" t="str">
        <f>HYPERLINK("http://www.uniprot.org/uniprot/I1KD40","tr|I1KD40|I1KD40_SOYBN")</f>
        <v>tr|I1KD40|I1KD40_SOYBN</v>
      </c>
      <c r="D11834" t="s">
        <v>28</v>
      </c>
      <c r="E11834">
        <v>71.25</v>
      </c>
      <c r="F11834">
        <v>254</v>
      </c>
      <c r="G11834">
        <v>73</v>
      </c>
      <c r="H11834">
        <v>8</v>
      </c>
      <c r="I11834">
        <v>145</v>
      </c>
      <c r="J11834">
        <v>882</v>
      </c>
      <c r="K11834">
        <v>1</v>
      </c>
      <c r="L11834">
        <v>280</v>
      </c>
      <c r="M11834">
        <v>532</v>
      </c>
      <c r="N11834" t="s">
        <v>18</v>
      </c>
      <c r="O11834" s="1">
        <v>1.1611199999999999E-98</v>
      </c>
      <c r="P11834">
        <v>937</v>
      </c>
    </row>
    <row r="11835" spans="1:16" x14ac:dyDescent="0.25">
      <c r="A11835" t="s">
        <v>17683</v>
      </c>
      <c r="B11835">
        <v>981</v>
      </c>
      <c r="C11835" s="3" t="str">
        <f>HYPERLINK("http://www.uniprot.org/uniprot/K7MW09","tr|K7MW09|K7MW09_SOYBN")</f>
        <v>tr|K7MW09|K7MW09_SOYBN</v>
      </c>
      <c r="D11835" t="s">
        <v>28</v>
      </c>
      <c r="E11835">
        <v>88.65</v>
      </c>
      <c r="F11835">
        <v>326</v>
      </c>
      <c r="G11835">
        <v>37</v>
      </c>
      <c r="H11835">
        <v>0</v>
      </c>
      <c r="I11835">
        <v>1</v>
      </c>
      <c r="J11835">
        <v>978</v>
      </c>
      <c r="K11835">
        <v>1</v>
      </c>
      <c r="L11835">
        <v>91</v>
      </c>
      <c r="M11835">
        <v>416</v>
      </c>
      <c r="N11835" t="s">
        <v>18</v>
      </c>
      <c r="O11835" s="1">
        <v>1.3885399999999999E-175</v>
      </c>
      <c r="P11835">
        <v>1601</v>
      </c>
    </row>
    <row r="11836" spans="1:16" x14ac:dyDescent="0.25">
      <c r="A11836" t="s">
        <v>17684</v>
      </c>
      <c r="B11836">
        <v>3315</v>
      </c>
      <c r="C11836" s="3" t="str">
        <f>HYPERLINK("http://www.uniprot.org/uniprot/I6ZTT9","tr|I6ZTT9|I6ZTT9_PHAVU")</f>
        <v>tr|I6ZTT9|I6ZTT9_PHAVU</v>
      </c>
      <c r="D11836" t="s">
        <v>2610</v>
      </c>
      <c r="E11836">
        <v>66.45</v>
      </c>
      <c r="F11836">
        <v>1118</v>
      </c>
      <c r="G11836">
        <v>375</v>
      </c>
      <c r="H11836">
        <v>15</v>
      </c>
      <c r="I11836">
        <v>4</v>
      </c>
      <c r="J11836">
        <v>3312</v>
      </c>
      <c r="K11836">
        <v>1</v>
      </c>
      <c r="L11836">
        <v>317</v>
      </c>
      <c r="M11836">
        <v>1387</v>
      </c>
      <c r="N11836" t="s">
        <v>18</v>
      </c>
      <c r="O11836">
        <v>0</v>
      </c>
      <c r="P11836">
        <v>3849</v>
      </c>
    </row>
    <row r="11837" spans="1:16" x14ac:dyDescent="0.25">
      <c r="A11837" t="s">
        <v>17685</v>
      </c>
      <c r="B11837">
        <v>312</v>
      </c>
      <c r="C11837" s="3" t="str">
        <f>HYPERLINK("http://www.uniprot.org/uniprot/I1JJQ5","tr|I1JJQ5|I1JJQ5_SOYBN")</f>
        <v>tr|I1JJQ5|I1JJQ5_SOYBN</v>
      </c>
      <c r="D11837" t="s">
        <v>28</v>
      </c>
      <c r="E11837">
        <v>75.489999999999995</v>
      </c>
      <c r="F11837">
        <v>102</v>
      </c>
      <c r="G11837">
        <v>25</v>
      </c>
      <c r="H11837">
        <v>0</v>
      </c>
      <c r="I11837">
        <v>1</v>
      </c>
      <c r="J11837">
        <v>306</v>
      </c>
      <c r="K11837">
        <v>1</v>
      </c>
      <c r="L11837">
        <v>348</v>
      </c>
      <c r="M11837">
        <v>449</v>
      </c>
      <c r="N11837" t="s">
        <v>18</v>
      </c>
      <c r="O11837" s="1">
        <v>9.1995400000000001E-36</v>
      </c>
      <c r="P11837">
        <v>390</v>
      </c>
    </row>
    <row r="11838" spans="1:16" x14ac:dyDescent="0.25">
      <c r="A11838" t="s">
        <v>17686</v>
      </c>
      <c r="B11838">
        <v>972</v>
      </c>
      <c r="C11838" s="3" t="str">
        <f>HYPERLINK("http://www.uniprot.org/uniprot/G7KW98","tr|G7KW98|G7KW98_MEDTR")</f>
        <v>tr|G7KW98|G7KW98_MEDTR</v>
      </c>
      <c r="D11838" t="s">
        <v>17687</v>
      </c>
      <c r="E11838">
        <v>72.75</v>
      </c>
      <c r="F11838">
        <v>301</v>
      </c>
      <c r="G11838">
        <v>82</v>
      </c>
      <c r="H11838">
        <v>2</v>
      </c>
      <c r="I11838">
        <v>73</v>
      </c>
      <c r="J11838">
        <v>969</v>
      </c>
      <c r="K11838">
        <v>1</v>
      </c>
      <c r="L11838">
        <v>20</v>
      </c>
      <c r="M11838">
        <v>271</v>
      </c>
      <c r="N11838" t="s">
        <v>18</v>
      </c>
      <c r="O11838" s="1">
        <v>2.5354200000000001E-113</v>
      </c>
      <c r="P11838">
        <v>1064</v>
      </c>
    </row>
    <row r="11839" spans="1:16" x14ac:dyDescent="0.25">
      <c r="A11839" t="s">
        <v>17688</v>
      </c>
      <c r="B11839">
        <v>1233</v>
      </c>
      <c r="C11839" s="3" t="str">
        <f>HYPERLINK("http://www.uniprot.org/uniprot/G7KLX9","tr|G7KLX9|G7KLX9_MEDTR")</f>
        <v>tr|G7KLX9|G7KLX9_MEDTR</v>
      </c>
      <c r="D11839" t="s">
        <v>17689</v>
      </c>
      <c r="E11839">
        <v>50.23</v>
      </c>
      <c r="F11839">
        <v>418</v>
      </c>
      <c r="G11839">
        <v>208</v>
      </c>
      <c r="H11839">
        <v>20</v>
      </c>
      <c r="I11839">
        <v>31</v>
      </c>
      <c r="J11839">
        <v>1224</v>
      </c>
      <c r="K11839">
        <v>1</v>
      </c>
      <c r="L11839">
        <v>18</v>
      </c>
      <c r="M11839">
        <v>419</v>
      </c>
      <c r="N11839" t="s">
        <v>18</v>
      </c>
      <c r="O11839" s="1">
        <v>1.5952999999999999E-100</v>
      </c>
      <c r="P11839">
        <v>955</v>
      </c>
    </row>
    <row r="11840" spans="1:16" x14ac:dyDescent="0.25">
      <c r="A11840" t="s">
        <v>17690</v>
      </c>
      <c r="B11840">
        <v>3078</v>
      </c>
      <c r="C11840" s="3" t="str">
        <f>HYPERLINK("http://www.uniprot.org/uniprot/I1M2V0","tr|I1M2V0|I1M2V0_SOYBN")</f>
        <v>tr|I1M2V0|I1M2V0_SOYBN</v>
      </c>
      <c r="D11840" t="s">
        <v>28</v>
      </c>
      <c r="E11840">
        <v>74.349999999999994</v>
      </c>
      <c r="F11840">
        <v>694</v>
      </c>
      <c r="G11840">
        <v>178</v>
      </c>
      <c r="H11840">
        <v>16</v>
      </c>
      <c r="I11840">
        <v>1039</v>
      </c>
      <c r="J11840">
        <v>3072</v>
      </c>
      <c r="K11840">
        <v>1</v>
      </c>
      <c r="L11840">
        <v>349</v>
      </c>
      <c r="M11840">
        <v>1037</v>
      </c>
      <c r="N11840" t="s">
        <v>18</v>
      </c>
      <c r="O11840">
        <v>0</v>
      </c>
      <c r="P11840">
        <v>2506</v>
      </c>
    </row>
    <row r="11841" spans="1:16" x14ac:dyDescent="0.25">
      <c r="A11841" t="s">
        <v>17691</v>
      </c>
      <c r="B11841">
        <v>1401</v>
      </c>
      <c r="C11841" s="3" t="str">
        <f>HYPERLINK("http://www.uniprot.org/uniprot/G7I2W6","tr|G7I2W6|G7I2W6_MEDTR")</f>
        <v>tr|G7I2W6|G7I2W6_MEDTR</v>
      </c>
      <c r="D11841" t="s">
        <v>17692</v>
      </c>
      <c r="E11841">
        <v>52.69</v>
      </c>
      <c r="F11841">
        <v>463</v>
      </c>
      <c r="G11841">
        <v>219</v>
      </c>
      <c r="H11841">
        <v>16</v>
      </c>
      <c r="I11841">
        <v>1</v>
      </c>
      <c r="J11841">
        <v>1341</v>
      </c>
      <c r="K11841">
        <v>1</v>
      </c>
      <c r="L11841">
        <v>1</v>
      </c>
      <c r="M11841">
        <v>439</v>
      </c>
      <c r="N11841" t="s">
        <v>18</v>
      </c>
      <c r="O11841" s="1">
        <v>3.8638099999999999E-101</v>
      </c>
      <c r="P11841">
        <v>961</v>
      </c>
    </row>
    <row r="11842" spans="1:16" x14ac:dyDescent="0.25">
      <c r="A11842" t="s">
        <v>17693</v>
      </c>
      <c r="B11842">
        <v>672</v>
      </c>
      <c r="C11842" s="3" t="str">
        <f>HYPERLINK("http://www.uniprot.org/uniprot/I3SB39","tr|I3SB39|I3SB39_MEDTR")</f>
        <v>tr|I3SB39|I3SB39_MEDTR</v>
      </c>
      <c r="D11842" t="s">
        <v>22</v>
      </c>
      <c r="E11842">
        <v>95.51</v>
      </c>
      <c r="F11842">
        <v>223</v>
      </c>
      <c r="G11842">
        <v>10</v>
      </c>
      <c r="H11842">
        <v>0</v>
      </c>
      <c r="I11842">
        <v>1</v>
      </c>
      <c r="J11842">
        <v>669</v>
      </c>
      <c r="K11842">
        <v>1</v>
      </c>
      <c r="L11842">
        <v>1</v>
      </c>
      <c r="M11842">
        <v>223</v>
      </c>
      <c r="N11842" t="s">
        <v>18</v>
      </c>
      <c r="O11842" s="1">
        <v>6.27238E-118</v>
      </c>
      <c r="P11842">
        <v>1101</v>
      </c>
    </row>
    <row r="11843" spans="1:16" x14ac:dyDescent="0.25">
      <c r="A11843" t="s">
        <v>17694</v>
      </c>
      <c r="B11843">
        <v>1251</v>
      </c>
      <c r="C11843" s="3" t="str">
        <f>HYPERLINK("http://www.uniprot.org/uniprot/G7I4C5","tr|G7I4C5|G7I4C5_MEDTR")</f>
        <v>tr|G7I4C5|G7I4C5_MEDTR</v>
      </c>
      <c r="D11843" t="s">
        <v>17695</v>
      </c>
      <c r="E11843">
        <v>77.180000000000007</v>
      </c>
      <c r="F11843">
        <v>412</v>
      </c>
      <c r="G11843">
        <v>94</v>
      </c>
      <c r="H11843">
        <v>0</v>
      </c>
      <c r="I11843">
        <v>13</v>
      </c>
      <c r="J11843">
        <v>1248</v>
      </c>
      <c r="K11843">
        <v>1</v>
      </c>
      <c r="L11843">
        <v>7</v>
      </c>
      <c r="M11843">
        <v>417</v>
      </c>
      <c r="N11843" t="s">
        <v>18</v>
      </c>
      <c r="O11843" s="1">
        <v>1.8240900000000001E-176</v>
      </c>
      <c r="P11843">
        <v>1610</v>
      </c>
    </row>
    <row r="11844" spans="1:16" x14ac:dyDescent="0.25">
      <c r="A11844" t="s">
        <v>17696</v>
      </c>
      <c r="B11844">
        <v>2784</v>
      </c>
      <c r="C11844" s="3" t="str">
        <f>HYPERLINK("http://www.uniprot.org/uniprot/G7J2R2","tr|G7J2R2|G7J2R2_MEDTR")</f>
        <v>tr|G7J2R2|G7J2R2_MEDTR</v>
      </c>
      <c r="D11844" t="s">
        <v>17697</v>
      </c>
      <c r="E11844">
        <v>84.79</v>
      </c>
      <c r="F11844">
        <v>934</v>
      </c>
      <c r="G11844">
        <v>142</v>
      </c>
      <c r="H11844">
        <v>17</v>
      </c>
      <c r="I11844">
        <v>31</v>
      </c>
      <c r="J11844">
        <v>2781</v>
      </c>
      <c r="K11844">
        <v>1</v>
      </c>
      <c r="L11844">
        <v>6</v>
      </c>
      <c r="M11844">
        <v>923</v>
      </c>
      <c r="N11844" t="s">
        <v>18</v>
      </c>
      <c r="O11844">
        <v>0</v>
      </c>
      <c r="P11844">
        <v>4071</v>
      </c>
    </row>
    <row r="11845" spans="1:16" x14ac:dyDescent="0.25">
      <c r="A11845" t="s">
        <v>17698</v>
      </c>
      <c r="B11845">
        <v>597</v>
      </c>
      <c r="C11845" s="3" t="str">
        <f>HYPERLINK("http://www.uniprot.org/uniprot/G7J358","tr|G7J358|G7J358_MEDTR")</f>
        <v>tr|G7J358|G7J358_MEDTR</v>
      </c>
      <c r="D11845" t="s">
        <v>17699</v>
      </c>
      <c r="E11845">
        <v>74.709999999999994</v>
      </c>
      <c r="F11845">
        <v>174</v>
      </c>
      <c r="G11845">
        <v>44</v>
      </c>
      <c r="H11845">
        <v>3</v>
      </c>
      <c r="I11845">
        <v>67</v>
      </c>
      <c r="J11845">
        <v>579</v>
      </c>
      <c r="K11845">
        <v>1</v>
      </c>
      <c r="L11845">
        <v>21</v>
      </c>
      <c r="M11845">
        <v>194</v>
      </c>
      <c r="N11845" t="s">
        <v>18</v>
      </c>
      <c r="O11845" s="1">
        <v>3.0273800000000002E-69</v>
      </c>
      <c r="P11845">
        <v>680</v>
      </c>
    </row>
    <row r="11846" spans="1:16" x14ac:dyDescent="0.25">
      <c r="A11846" t="s">
        <v>17700</v>
      </c>
      <c r="B11846">
        <v>1863</v>
      </c>
      <c r="C11846" s="3" t="str">
        <f>HYPERLINK("http://www.uniprot.org/uniprot/G7IWD8","tr|G7IWD8|G7IWD8_MEDTR")</f>
        <v>tr|G7IWD8|G7IWD8_MEDTR</v>
      </c>
      <c r="D11846" t="s">
        <v>6805</v>
      </c>
      <c r="E11846">
        <v>59.51</v>
      </c>
      <c r="F11846">
        <v>331</v>
      </c>
      <c r="G11846">
        <v>134</v>
      </c>
      <c r="H11846">
        <v>0</v>
      </c>
      <c r="I11846">
        <v>835</v>
      </c>
      <c r="J11846">
        <v>1827</v>
      </c>
      <c r="K11846">
        <v>1</v>
      </c>
      <c r="L11846">
        <v>171</v>
      </c>
      <c r="M11846">
        <v>497</v>
      </c>
      <c r="N11846" t="s">
        <v>18</v>
      </c>
      <c r="O11846" s="1">
        <v>1.8590800000000001E-104</v>
      </c>
      <c r="P11846">
        <v>991</v>
      </c>
    </row>
    <row r="11847" spans="1:16" x14ac:dyDescent="0.25">
      <c r="A11847" t="s">
        <v>17701</v>
      </c>
      <c r="B11847">
        <v>540</v>
      </c>
      <c r="C11847" s="3" t="str">
        <f>HYPERLINK("http://www.uniprot.org/uniprot/G7JMH4","tr|G7JMH4|G7JMH4_MEDTR")</f>
        <v>tr|G7JMH4|G7JMH4_MEDTR</v>
      </c>
      <c r="D11847" t="s">
        <v>17702</v>
      </c>
      <c r="E11847">
        <v>84.65</v>
      </c>
      <c r="F11847">
        <v>176</v>
      </c>
      <c r="G11847">
        <v>27</v>
      </c>
      <c r="H11847">
        <v>1</v>
      </c>
      <c r="I11847">
        <v>10</v>
      </c>
      <c r="J11847">
        <v>534</v>
      </c>
      <c r="K11847">
        <v>1</v>
      </c>
      <c r="L11847">
        <v>5</v>
      </c>
      <c r="M11847">
        <v>180</v>
      </c>
      <c r="N11847" t="s">
        <v>18</v>
      </c>
      <c r="O11847" s="1">
        <v>3.8702900000000001E-90</v>
      </c>
      <c r="P11847">
        <v>859</v>
      </c>
    </row>
    <row r="11848" spans="1:16" x14ac:dyDescent="0.25">
      <c r="A11848" t="s">
        <v>17703</v>
      </c>
      <c r="B11848">
        <v>765</v>
      </c>
      <c r="C11848" s="3" t="str">
        <f>HYPERLINK("http://www.uniprot.org/uniprot/I3T8R4","tr|I3T8R4|I3T8R4_MEDTR")</f>
        <v>tr|I3T8R4|I3T8R4_MEDTR</v>
      </c>
      <c r="D11848" t="s">
        <v>22</v>
      </c>
      <c r="E11848">
        <v>77.180000000000007</v>
      </c>
      <c r="F11848">
        <v>206</v>
      </c>
      <c r="G11848">
        <v>47</v>
      </c>
      <c r="H11848">
        <v>1</v>
      </c>
      <c r="I11848">
        <v>148</v>
      </c>
      <c r="J11848">
        <v>762</v>
      </c>
      <c r="K11848">
        <v>1</v>
      </c>
      <c r="L11848">
        <v>44</v>
      </c>
      <c r="M11848">
        <v>248</v>
      </c>
      <c r="N11848" t="s">
        <v>18</v>
      </c>
      <c r="O11848" s="1">
        <v>2.5354800000000001E-82</v>
      </c>
      <c r="P11848">
        <v>795</v>
      </c>
    </row>
    <row r="11849" spans="1:16" x14ac:dyDescent="0.25">
      <c r="A11849" t="s">
        <v>17704</v>
      </c>
      <c r="B11849">
        <v>864</v>
      </c>
      <c r="C11849" s="3" t="str">
        <f>HYPERLINK("http://www.uniprot.org/uniprot/K7LTP3","tr|K7LTP3|K7LTP3_SOYBN")</f>
        <v>tr|K7LTP3|K7LTP3_SOYBN</v>
      </c>
      <c r="D11849" t="s">
        <v>28</v>
      </c>
      <c r="E11849">
        <v>69.680000000000007</v>
      </c>
      <c r="F11849">
        <v>287</v>
      </c>
      <c r="G11849">
        <v>87</v>
      </c>
      <c r="H11849">
        <v>1</v>
      </c>
      <c r="I11849">
        <v>1</v>
      </c>
      <c r="J11849">
        <v>858</v>
      </c>
      <c r="K11849">
        <v>1</v>
      </c>
      <c r="L11849">
        <v>8</v>
      </c>
      <c r="M11849">
        <v>282</v>
      </c>
      <c r="N11849" t="s">
        <v>18</v>
      </c>
      <c r="O11849" s="1">
        <v>7.0834600000000003E-98</v>
      </c>
      <c r="P11849">
        <v>930</v>
      </c>
    </row>
    <row r="11850" spans="1:16" x14ac:dyDescent="0.25">
      <c r="A11850" t="s">
        <v>17705</v>
      </c>
      <c r="B11850">
        <v>1296</v>
      </c>
      <c r="C11850" s="3" t="str">
        <f>HYPERLINK("http://www.uniprot.org/uniprot/G7JLI8","tr|G7JLI8|G7JLI8_MEDTR")</f>
        <v>tr|G7JLI8|G7JLI8_MEDTR</v>
      </c>
      <c r="D11850" t="s">
        <v>17706</v>
      </c>
      <c r="E11850">
        <v>87.26</v>
      </c>
      <c r="F11850">
        <v>424</v>
      </c>
      <c r="G11850">
        <v>54</v>
      </c>
      <c r="H11850">
        <v>7</v>
      </c>
      <c r="I11850">
        <v>1</v>
      </c>
      <c r="J11850">
        <v>1251</v>
      </c>
      <c r="K11850">
        <v>1</v>
      </c>
      <c r="L11850">
        <v>1</v>
      </c>
      <c r="M11850">
        <v>413</v>
      </c>
      <c r="N11850" t="s">
        <v>18</v>
      </c>
      <c r="O11850">
        <v>0</v>
      </c>
      <c r="P11850">
        <v>1889</v>
      </c>
    </row>
    <row r="11851" spans="1:16" x14ac:dyDescent="0.25">
      <c r="A11851" t="s">
        <v>17707</v>
      </c>
      <c r="B11851">
        <v>2715</v>
      </c>
      <c r="C11851" s="3" t="str">
        <f>HYPERLINK("http://www.uniprot.org/uniprot/Q22E41","tr|Q22E41|Q22E41_TETTS")</f>
        <v>tr|Q22E41|Q22E41_TETTS</v>
      </c>
      <c r="D11851" t="s">
        <v>611</v>
      </c>
      <c r="E11851">
        <v>20.62</v>
      </c>
      <c r="F11851">
        <v>989</v>
      </c>
      <c r="G11851">
        <v>785</v>
      </c>
      <c r="H11851">
        <v>105</v>
      </c>
      <c r="I11851">
        <v>5</v>
      </c>
      <c r="J11851">
        <v>2656</v>
      </c>
      <c r="K11851">
        <v>2</v>
      </c>
      <c r="L11851">
        <v>2846</v>
      </c>
      <c r="M11851">
        <v>3834</v>
      </c>
      <c r="N11851" t="s">
        <v>18</v>
      </c>
      <c r="O11851" s="1">
        <v>3.29901E-23</v>
      </c>
      <c r="P11851">
        <v>292</v>
      </c>
    </row>
    <row r="11852" spans="1:16" x14ac:dyDescent="0.25">
      <c r="A11852" t="s">
        <v>17708</v>
      </c>
      <c r="B11852">
        <v>1170</v>
      </c>
      <c r="C11852" s="3" t="str">
        <f>HYPERLINK("http://www.uniprot.org/uniprot/K7MEA3","tr|K7MEA3|K7MEA3_SOYBN")</f>
        <v>tr|K7MEA3|K7MEA3_SOYBN</v>
      </c>
      <c r="D11852" t="s">
        <v>117</v>
      </c>
      <c r="E11852">
        <v>75.290000000000006</v>
      </c>
      <c r="F11852">
        <v>344</v>
      </c>
      <c r="G11852">
        <v>85</v>
      </c>
      <c r="H11852">
        <v>0</v>
      </c>
      <c r="I11852">
        <v>49</v>
      </c>
      <c r="J11852">
        <v>1080</v>
      </c>
      <c r="K11852">
        <v>1</v>
      </c>
      <c r="L11852">
        <v>1184</v>
      </c>
      <c r="M11852">
        <v>1527</v>
      </c>
      <c r="N11852" t="s">
        <v>18</v>
      </c>
      <c r="O11852" s="1">
        <v>4.8674300000000002E-144</v>
      </c>
      <c r="P11852">
        <v>1330</v>
      </c>
    </row>
    <row r="11853" spans="1:16" x14ac:dyDescent="0.25">
      <c r="A11853" t="s">
        <v>17709</v>
      </c>
      <c r="B11853">
        <v>225</v>
      </c>
      <c r="C11853" s="3" t="str">
        <f>HYPERLINK("http://www.uniprot.org/uniprot/Q949L4","tr|Q949L4|Q949L4_CICAR")</f>
        <v>tr|Q949L4|Q949L4_CICAR</v>
      </c>
      <c r="D11853" t="s">
        <v>176</v>
      </c>
      <c r="E11853">
        <v>68.849999999999994</v>
      </c>
      <c r="F11853">
        <v>61</v>
      </c>
      <c r="G11853">
        <v>19</v>
      </c>
      <c r="H11853">
        <v>0</v>
      </c>
      <c r="I11853">
        <v>1</v>
      </c>
      <c r="J11853">
        <v>183</v>
      </c>
      <c r="K11853">
        <v>1</v>
      </c>
      <c r="L11853">
        <v>116</v>
      </c>
      <c r="M11853">
        <v>176</v>
      </c>
      <c r="N11853" t="s">
        <v>18</v>
      </c>
      <c r="O11853" s="1">
        <v>5.2581300000000001E-15</v>
      </c>
      <c r="P11853">
        <v>211</v>
      </c>
    </row>
    <row r="11854" spans="1:16" x14ac:dyDescent="0.25">
      <c r="A11854" t="s">
        <v>17710</v>
      </c>
      <c r="B11854">
        <v>3552</v>
      </c>
      <c r="C11854" s="3" t="str">
        <f>HYPERLINK("http://www.uniprot.org/uniprot/K7K5N8","tr|K7K5N8|K7K5N8_SOYBN")</f>
        <v>tr|K7K5N8|K7K5N8_SOYBN</v>
      </c>
      <c r="D11854" t="s">
        <v>28</v>
      </c>
      <c r="E11854">
        <v>79.84</v>
      </c>
      <c r="F11854">
        <v>1186</v>
      </c>
      <c r="G11854">
        <v>239</v>
      </c>
      <c r="H11854">
        <v>3</v>
      </c>
      <c r="I11854">
        <v>1</v>
      </c>
      <c r="J11854">
        <v>3549</v>
      </c>
      <c r="K11854">
        <v>1</v>
      </c>
      <c r="L11854">
        <v>1</v>
      </c>
      <c r="M11854">
        <v>1178</v>
      </c>
      <c r="N11854" t="s">
        <v>18</v>
      </c>
      <c r="O11854">
        <v>0</v>
      </c>
      <c r="P11854">
        <v>4936</v>
      </c>
    </row>
    <row r="11855" spans="1:16" x14ac:dyDescent="0.25">
      <c r="A11855" t="s">
        <v>17711</v>
      </c>
      <c r="B11855">
        <v>2727</v>
      </c>
      <c r="C11855" s="3" t="str">
        <f>HYPERLINK("http://www.uniprot.org/uniprot/K7LU13","tr|K7LU13|K7LU13_SOYBN")</f>
        <v>tr|K7LU13|K7LU13_SOYBN</v>
      </c>
      <c r="D11855" t="s">
        <v>28</v>
      </c>
      <c r="E11855">
        <v>58.63</v>
      </c>
      <c r="F11855">
        <v>909</v>
      </c>
      <c r="G11855">
        <v>376</v>
      </c>
      <c r="H11855">
        <v>14</v>
      </c>
      <c r="I11855">
        <v>1</v>
      </c>
      <c r="J11855">
        <v>2685</v>
      </c>
      <c r="K11855">
        <v>1</v>
      </c>
      <c r="L11855">
        <v>1</v>
      </c>
      <c r="M11855">
        <v>821</v>
      </c>
      <c r="N11855" t="s">
        <v>18</v>
      </c>
      <c r="O11855">
        <v>0</v>
      </c>
      <c r="P11855">
        <v>2363</v>
      </c>
    </row>
    <row r="11856" spans="1:16" x14ac:dyDescent="0.25">
      <c r="A11856" t="s">
        <v>17712</v>
      </c>
      <c r="B11856">
        <v>216</v>
      </c>
      <c r="C11856" s="3" t="str">
        <f>HYPERLINK("http://www.uniprot.org/uniprot/G7KIS9","tr|G7KIS9|G7KIS9_MEDTR")</f>
        <v>tr|G7KIS9|G7KIS9_MEDTR</v>
      </c>
      <c r="D11856" t="s">
        <v>7233</v>
      </c>
      <c r="E11856">
        <v>55.93</v>
      </c>
      <c r="F11856">
        <v>59</v>
      </c>
      <c r="G11856">
        <v>26</v>
      </c>
      <c r="H11856">
        <v>1</v>
      </c>
      <c r="I11856">
        <v>34</v>
      </c>
      <c r="J11856">
        <v>207</v>
      </c>
      <c r="K11856">
        <v>1</v>
      </c>
      <c r="L11856">
        <v>8</v>
      </c>
      <c r="M11856">
        <v>66</v>
      </c>
      <c r="N11856" t="s">
        <v>18</v>
      </c>
      <c r="O11856" s="1">
        <v>2.7302400000000001E-11</v>
      </c>
      <c r="P11856">
        <v>179</v>
      </c>
    </row>
    <row r="11857" spans="1:16" x14ac:dyDescent="0.25">
      <c r="A11857" t="s">
        <v>17713</v>
      </c>
      <c r="B11857">
        <v>1221</v>
      </c>
      <c r="C11857" s="3" t="str">
        <f>HYPERLINK("http://www.uniprot.org/uniprot/M5W3C6","tr|M5W3C6|M5W3C6_PRUPE")</f>
        <v>tr|M5W3C6|M5W3C6_PRUPE</v>
      </c>
      <c r="D11857" t="s">
        <v>13065</v>
      </c>
      <c r="E11857">
        <v>25.58</v>
      </c>
      <c r="F11857">
        <v>426</v>
      </c>
      <c r="G11857">
        <v>317</v>
      </c>
      <c r="H11857">
        <v>40</v>
      </c>
      <c r="I11857">
        <v>52</v>
      </c>
      <c r="J11857">
        <v>1209</v>
      </c>
      <c r="K11857">
        <v>1</v>
      </c>
      <c r="L11857">
        <v>53</v>
      </c>
      <c r="M11857">
        <v>467</v>
      </c>
      <c r="N11857" t="s">
        <v>18</v>
      </c>
      <c r="O11857" s="1">
        <v>2.0951099999999998E-28</v>
      </c>
      <c r="P11857">
        <v>333</v>
      </c>
    </row>
    <row r="11858" spans="1:16" x14ac:dyDescent="0.25">
      <c r="A11858" t="s">
        <v>17714</v>
      </c>
      <c r="B11858">
        <v>1230</v>
      </c>
      <c r="C11858" s="3" t="str">
        <f>HYPERLINK("http://www.uniprot.org/uniprot/K7MLG3","tr|K7MLG3|K7MLG3_SOYBN")</f>
        <v>tr|K7MLG3|K7MLG3_SOYBN</v>
      </c>
      <c r="D11858" t="s">
        <v>28</v>
      </c>
      <c r="E11858">
        <v>46.66</v>
      </c>
      <c r="F11858">
        <v>465</v>
      </c>
      <c r="G11858">
        <v>248</v>
      </c>
      <c r="H11858">
        <v>59</v>
      </c>
      <c r="I11858">
        <v>1</v>
      </c>
      <c r="J11858">
        <v>1218</v>
      </c>
      <c r="K11858">
        <v>1</v>
      </c>
      <c r="L11858">
        <v>1</v>
      </c>
      <c r="M11858">
        <v>455</v>
      </c>
      <c r="N11858" t="s">
        <v>18</v>
      </c>
      <c r="O11858" s="1">
        <v>7.3994000000000004E-90</v>
      </c>
      <c r="P11858">
        <v>863</v>
      </c>
    </row>
    <row r="11859" spans="1:16" x14ac:dyDescent="0.25">
      <c r="A11859" t="s">
        <v>17715</v>
      </c>
      <c r="B11859">
        <v>543</v>
      </c>
      <c r="C11859" s="3" t="str">
        <f>HYPERLINK("http://www.uniprot.org/uniprot/G7IWS9","tr|G7IWS9|G7IWS9_MEDTR")</f>
        <v>tr|G7IWS9|G7IWS9_MEDTR</v>
      </c>
      <c r="D11859" t="s">
        <v>17716</v>
      </c>
      <c r="E11859">
        <v>48.42</v>
      </c>
      <c r="F11859">
        <v>159</v>
      </c>
      <c r="G11859">
        <v>82</v>
      </c>
      <c r="H11859">
        <v>3</v>
      </c>
      <c r="I11859">
        <v>13</v>
      </c>
      <c r="J11859">
        <v>480</v>
      </c>
      <c r="K11859">
        <v>1</v>
      </c>
      <c r="L11859">
        <v>90</v>
      </c>
      <c r="M11859">
        <v>246</v>
      </c>
      <c r="N11859" t="s">
        <v>18</v>
      </c>
      <c r="O11859" s="1">
        <v>1.9966099999999999E-33</v>
      </c>
      <c r="P11859">
        <v>370</v>
      </c>
    </row>
    <row r="11860" spans="1:16" x14ac:dyDescent="0.25">
      <c r="A11860" t="s">
        <v>17717</v>
      </c>
      <c r="B11860">
        <v>963</v>
      </c>
      <c r="C11860" s="3" t="str">
        <f>HYPERLINK("http://www.uniprot.org/uniprot/G7IP30","tr|G7IP30|G7IP30_MEDTR")</f>
        <v>tr|G7IP30|G7IP30_MEDTR</v>
      </c>
      <c r="D11860" t="s">
        <v>17718</v>
      </c>
      <c r="E11860">
        <v>93.75</v>
      </c>
      <c r="F11860">
        <v>320</v>
      </c>
      <c r="G11860">
        <v>20</v>
      </c>
      <c r="H11860">
        <v>0</v>
      </c>
      <c r="I11860">
        <v>1</v>
      </c>
      <c r="J11860">
        <v>960</v>
      </c>
      <c r="K11860">
        <v>1</v>
      </c>
      <c r="L11860">
        <v>1</v>
      </c>
      <c r="M11860">
        <v>320</v>
      </c>
      <c r="N11860" t="s">
        <v>18</v>
      </c>
      <c r="O11860" s="1">
        <v>1.4346200000000001E-177</v>
      </c>
      <c r="P11860">
        <v>1618</v>
      </c>
    </row>
    <row r="11861" spans="1:16" x14ac:dyDescent="0.25">
      <c r="A11861" t="s">
        <v>17719</v>
      </c>
      <c r="B11861">
        <v>2799</v>
      </c>
      <c r="C11861" s="3" t="str">
        <f>HYPERLINK("http://www.uniprot.org/uniprot/G7IU03","tr|G7IU03|G7IU03_MEDTR")</f>
        <v>tr|G7IU03|G7IU03_MEDTR</v>
      </c>
      <c r="D11861" t="s">
        <v>17720</v>
      </c>
      <c r="E11861">
        <v>80.42</v>
      </c>
      <c r="F11861">
        <v>935</v>
      </c>
      <c r="G11861">
        <v>183</v>
      </c>
      <c r="H11861">
        <v>3</v>
      </c>
      <c r="I11861">
        <v>1</v>
      </c>
      <c r="J11861">
        <v>2796</v>
      </c>
      <c r="K11861">
        <v>1</v>
      </c>
      <c r="L11861">
        <v>1</v>
      </c>
      <c r="M11861">
        <v>931</v>
      </c>
      <c r="N11861" t="s">
        <v>18</v>
      </c>
      <c r="O11861">
        <v>0</v>
      </c>
      <c r="P11861">
        <v>3906</v>
      </c>
    </row>
    <row r="11862" spans="1:16" x14ac:dyDescent="0.25">
      <c r="A11862" t="s">
        <v>17721</v>
      </c>
      <c r="B11862">
        <v>1098</v>
      </c>
      <c r="C11862" s="3" t="str">
        <f>HYPERLINK("http://www.uniprot.org/uniprot/G7KK18","tr|G7KK18|G7KK18_MEDTR")</f>
        <v>tr|G7KK18|G7KK18_MEDTR</v>
      </c>
      <c r="D11862" t="s">
        <v>7079</v>
      </c>
      <c r="E11862">
        <v>66.849999999999994</v>
      </c>
      <c r="F11862">
        <v>359</v>
      </c>
      <c r="G11862">
        <v>119</v>
      </c>
      <c r="H11862">
        <v>48</v>
      </c>
      <c r="I11862">
        <v>1</v>
      </c>
      <c r="J11862">
        <v>933</v>
      </c>
      <c r="K11862">
        <v>1</v>
      </c>
      <c r="L11862">
        <v>103</v>
      </c>
      <c r="M11862">
        <v>459</v>
      </c>
      <c r="N11862" t="s">
        <v>18</v>
      </c>
      <c r="O11862" s="1">
        <v>2.5836799999999999E-128</v>
      </c>
      <c r="P11862">
        <v>1194</v>
      </c>
    </row>
    <row r="11863" spans="1:16" x14ac:dyDescent="0.25">
      <c r="A11863" t="s">
        <v>17722</v>
      </c>
      <c r="B11863">
        <v>1137</v>
      </c>
      <c r="C11863" s="3" t="str">
        <f>HYPERLINK("http://www.uniprot.org/uniprot/K7MVJ8","tr|K7MVJ8|K7MVJ8_SOYBN")</f>
        <v>tr|K7MVJ8|K7MVJ8_SOYBN</v>
      </c>
      <c r="D11863" t="s">
        <v>28</v>
      </c>
      <c r="E11863">
        <v>73.930000000000007</v>
      </c>
      <c r="F11863">
        <v>422</v>
      </c>
      <c r="G11863">
        <v>110</v>
      </c>
      <c r="H11863">
        <v>44</v>
      </c>
      <c r="I11863">
        <v>1</v>
      </c>
      <c r="J11863">
        <v>1134</v>
      </c>
      <c r="K11863">
        <v>1</v>
      </c>
      <c r="L11863">
        <v>172</v>
      </c>
      <c r="M11863">
        <v>593</v>
      </c>
      <c r="N11863" t="s">
        <v>18</v>
      </c>
      <c r="O11863" s="1">
        <v>6.8960100000000003E-164</v>
      </c>
      <c r="P11863">
        <v>1501</v>
      </c>
    </row>
    <row r="11864" spans="1:16" x14ac:dyDescent="0.25">
      <c r="A11864" t="s">
        <v>17723</v>
      </c>
      <c r="B11864">
        <v>570</v>
      </c>
      <c r="C11864" s="3" t="str">
        <f>HYPERLINK("http://www.uniprot.org/uniprot/I3SRQ1","tr|I3SRQ1|I3SRQ1_MEDTR")</f>
        <v>tr|I3SRQ1|I3SRQ1_MEDTR</v>
      </c>
      <c r="D11864" t="s">
        <v>22</v>
      </c>
      <c r="E11864">
        <v>78.83</v>
      </c>
      <c r="F11864">
        <v>189</v>
      </c>
      <c r="G11864">
        <v>40</v>
      </c>
      <c r="H11864">
        <v>0</v>
      </c>
      <c r="I11864">
        <v>1</v>
      </c>
      <c r="J11864">
        <v>567</v>
      </c>
      <c r="K11864">
        <v>1</v>
      </c>
      <c r="L11864">
        <v>1</v>
      </c>
      <c r="M11864">
        <v>187</v>
      </c>
      <c r="N11864" t="s">
        <v>18</v>
      </c>
      <c r="O11864" s="1">
        <v>8.2029700000000003E-79</v>
      </c>
      <c r="P11864">
        <v>762</v>
      </c>
    </row>
    <row r="11865" spans="1:16" x14ac:dyDescent="0.25">
      <c r="A11865" t="s">
        <v>17724</v>
      </c>
      <c r="B11865">
        <v>2538</v>
      </c>
      <c r="C11865" s="3" t="str">
        <f>HYPERLINK("http://www.uniprot.org/uniprot/G7KWA0","tr|G7KWA0|G7KWA0_MEDTR")</f>
        <v>tr|G7KWA0|G7KWA0_MEDTR</v>
      </c>
      <c r="D11865" t="s">
        <v>17725</v>
      </c>
      <c r="E11865">
        <v>86.39</v>
      </c>
      <c r="F11865">
        <v>845</v>
      </c>
      <c r="G11865">
        <v>115</v>
      </c>
      <c r="H11865">
        <v>0</v>
      </c>
      <c r="I11865">
        <v>1</v>
      </c>
      <c r="J11865">
        <v>2535</v>
      </c>
      <c r="K11865">
        <v>1</v>
      </c>
      <c r="L11865">
        <v>1</v>
      </c>
      <c r="M11865">
        <v>841</v>
      </c>
      <c r="N11865" t="s">
        <v>18</v>
      </c>
      <c r="O11865">
        <v>0</v>
      </c>
      <c r="P11865">
        <v>3742</v>
      </c>
    </row>
    <row r="11866" spans="1:16" x14ac:dyDescent="0.25">
      <c r="A11866" t="s">
        <v>17726</v>
      </c>
      <c r="B11866">
        <v>477</v>
      </c>
      <c r="C11866" s="3" t="str">
        <f>HYPERLINK("http://www.uniprot.org/uniprot/C6T7S3","tr|C6T7S3|C6T7S3_SOYBN")</f>
        <v>tr|C6T7S3|C6T7S3_SOYBN</v>
      </c>
      <c r="D11866" t="s">
        <v>897</v>
      </c>
      <c r="E11866">
        <v>58.92</v>
      </c>
      <c r="F11866">
        <v>168</v>
      </c>
      <c r="G11866">
        <v>69</v>
      </c>
      <c r="H11866">
        <v>21</v>
      </c>
      <c r="I11866">
        <v>1</v>
      </c>
      <c r="J11866">
        <v>441</v>
      </c>
      <c r="K11866">
        <v>1</v>
      </c>
      <c r="L11866">
        <v>1</v>
      </c>
      <c r="M11866">
        <v>168</v>
      </c>
      <c r="N11866" t="s">
        <v>18</v>
      </c>
      <c r="O11866" s="1">
        <v>4.6074300000000001E-43</v>
      </c>
      <c r="P11866">
        <v>453</v>
      </c>
    </row>
    <row r="11867" spans="1:16" x14ac:dyDescent="0.25">
      <c r="A11867" t="s">
        <v>17727</v>
      </c>
      <c r="B11867">
        <v>1200</v>
      </c>
      <c r="C11867" s="3" t="str">
        <f>HYPERLINK("http://www.uniprot.org/uniprot/I1NII1","tr|I1NII1|I1NII1_SOYBN")</f>
        <v>tr|I1NII1|I1NII1_SOYBN</v>
      </c>
      <c r="D11867" t="s">
        <v>28</v>
      </c>
      <c r="E11867">
        <v>74.87</v>
      </c>
      <c r="F11867">
        <v>398</v>
      </c>
      <c r="G11867">
        <v>100</v>
      </c>
      <c r="H11867">
        <v>0</v>
      </c>
      <c r="I11867">
        <v>1</v>
      </c>
      <c r="J11867">
        <v>1194</v>
      </c>
      <c r="K11867">
        <v>1</v>
      </c>
      <c r="L11867">
        <v>1</v>
      </c>
      <c r="M11867">
        <v>390</v>
      </c>
      <c r="N11867" t="s">
        <v>18</v>
      </c>
      <c r="O11867" s="1">
        <v>1.89371E-167</v>
      </c>
      <c r="P11867">
        <v>1532</v>
      </c>
    </row>
    <row r="11868" spans="1:16" x14ac:dyDescent="0.25">
      <c r="A11868" t="s">
        <v>17728</v>
      </c>
      <c r="B11868">
        <v>1536</v>
      </c>
      <c r="C11868" s="3" t="str">
        <f>HYPERLINK("http://www.uniprot.org/uniprot/G7I2W7","tr|G7I2W7|G7I2W7_MEDTR")</f>
        <v>tr|G7I2W7|G7I2W7_MEDTR</v>
      </c>
      <c r="D11868" t="s">
        <v>17729</v>
      </c>
      <c r="E11868">
        <v>81.81</v>
      </c>
      <c r="F11868">
        <v>495</v>
      </c>
      <c r="G11868">
        <v>90</v>
      </c>
      <c r="H11868">
        <v>8</v>
      </c>
      <c r="I11868">
        <v>73</v>
      </c>
      <c r="J11868">
        <v>1533</v>
      </c>
      <c r="K11868">
        <v>1</v>
      </c>
      <c r="L11868">
        <v>30</v>
      </c>
      <c r="M11868">
        <v>513</v>
      </c>
      <c r="N11868" t="s">
        <v>18</v>
      </c>
      <c r="O11868">
        <v>0</v>
      </c>
      <c r="P11868">
        <v>2047</v>
      </c>
    </row>
    <row r="11869" spans="1:16" x14ac:dyDescent="0.25">
      <c r="A11869" t="s">
        <v>17730</v>
      </c>
      <c r="B11869">
        <v>3117</v>
      </c>
      <c r="C11869" s="3" t="str">
        <f>HYPERLINK("http://www.uniprot.org/uniprot/Q710T7","tr|Q710T7|Q710T7_POPDE")</f>
        <v>tr|Q710T7|Q710T7_POPDE</v>
      </c>
      <c r="D11869" t="s">
        <v>1150</v>
      </c>
      <c r="E11869">
        <v>71.7</v>
      </c>
      <c r="F11869">
        <v>1046</v>
      </c>
      <c r="G11869">
        <v>296</v>
      </c>
      <c r="H11869">
        <v>14</v>
      </c>
      <c r="I11869">
        <v>4</v>
      </c>
      <c r="J11869">
        <v>3099</v>
      </c>
      <c r="K11869">
        <v>1</v>
      </c>
      <c r="L11869">
        <v>335</v>
      </c>
      <c r="M11869">
        <v>1377</v>
      </c>
      <c r="N11869" t="s">
        <v>18</v>
      </c>
      <c r="O11869">
        <v>0</v>
      </c>
      <c r="P11869">
        <v>3823</v>
      </c>
    </row>
    <row r="11870" spans="1:16" x14ac:dyDescent="0.25">
      <c r="A11870" t="s">
        <v>17731</v>
      </c>
      <c r="B11870">
        <v>630</v>
      </c>
      <c r="C11870" s="3" t="str">
        <f>HYPERLINK("http://www.uniprot.org/uniprot/I3SSU2","tr|I3SSU2|I3SSU2_LOTJA")</f>
        <v>tr|I3SSU2|I3SSU2_LOTJA</v>
      </c>
      <c r="D11870" t="s">
        <v>93</v>
      </c>
      <c r="E11870">
        <v>90.9</v>
      </c>
      <c r="F11870">
        <v>209</v>
      </c>
      <c r="G11870">
        <v>19</v>
      </c>
      <c r="H11870">
        <v>0</v>
      </c>
      <c r="I11870">
        <v>1</v>
      </c>
      <c r="J11870">
        <v>627</v>
      </c>
      <c r="K11870">
        <v>1</v>
      </c>
      <c r="L11870">
        <v>1</v>
      </c>
      <c r="M11870">
        <v>209</v>
      </c>
      <c r="N11870" t="s">
        <v>18</v>
      </c>
      <c r="O11870" s="1">
        <v>1.2718999999999999E-111</v>
      </c>
      <c r="P11870">
        <v>1046</v>
      </c>
    </row>
    <row r="11871" spans="1:16" x14ac:dyDescent="0.25">
      <c r="A11871" t="s">
        <v>17732</v>
      </c>
      <c r="B11871">
        <v>2970</v>
      </c>
      <c r="C11871" s="3" t="str">
        <f>HYPERLINK("http://www.uniprot.org/uniprot/G7J2R6","tr|G7J2R6|G7J2R6_MEDTR")</f>
        <v>tr|G7J2R6|G7J2R6_MEDTR</v>
      </c>
      <c r="D11871" t="s">
        <v>7637</v>
      </c>
      <c r="E11871">
        <v>89.79</v>
      </c>
      <c r="F11871">
        <v>990</v>
      </c>
      <c r="G11871">
        <v>101</v>
      </c>
      <c r="H11871">
        <v>1</v>
      </c>
      <c r="I11871">
        <v>1</v>
      </c>
      <c r="J11871">
        <v>2967</v>
      </c>
      <c r="K11871">
        <v>1</v>
      </c>
      <c r="L11871">
        <v>1</v>
      </c>
      <c r="M11871">
        <v>990</v>
      </c>
      <c r="N11871" t="s">
        <v>18</v>
      </c>
      <c r="O11871">
        <v>0</v>
      </c>
      <c r="P11871">
        <v>4524</v>
      </c>
    </row>
    <row r="11872" spans="1:16" x14ac:dyDescent="0.25">
      <c r="A11872" t="s">
        <v>17733</v>
      </c>
      <c r="B11872">
        <v>1401</v>
      </c>
      <c r="C11872" s="3" t="str">
        <f>HYPERLINK("http://www.uniprot.org/uniprot/B7FM17","tr|B7FM17|B7FM17_MEDTR")</f>
        <v>tr|B7FM17|B7FM17_MEDTR</v>
      </c>
      <c r="D11872" t="s">
        <v>581</v>
      </c>
      <c r="E11872">
        <v>54.45</v>
      </c>
      <c r="F11872">
        <v>494</v>
      </c>
      <c r="G11872">
        <v>225</v>
      </c>
      <c r="H11872">
        <v>54</v>
      </c>
      <c r="I11872">
        <v>46</v>
      </c>
      <c r="J11872">
        <v>1365</v>
      </c>
      <c r="K11872">
        <v>1</v>
      </c>
      <c r="L11872">
        <v>20</v>
      </c>
      <c r="M11872">
        <v>504</v>
      </c>
      <c r="N11872" t="s">
        <v>18</v>
      </c>
      <c r="O11872" s="1">
        <v>3.01917E-146</v>
      </c>
      <c r="P11872">
        <v>1350</v>
      </c>
    </row>
    <row r="11873" spans="1:16" x14ac:dyDescent="0.25">
      <c r="A11873" t="s">
        <v>17734</v>
      </c>
      <c r="B11873">
        <v>246</v>
      </c>
      <c r="C11873" s="3" t="str">
        <f>HYPERLINK("http://www.uniprot.org/uniprot/G7I4W9","tr|G7I4W9|G7I4W9_MEDTR")</f>
        <v>tr|G7I4W9|G7I4W9_MEDTR</v>
      </c>
      <c r="D11873" t="s">
        <v>17735</v>
      </c>
      <c r="E11873">
        <v>77.33</v>
      </c>
      <c r="F11873">
        <v>75</v>
      </c>
      <c r="G11873">
        <v>17</v>
      </c>
      <c r="H11873">
        <v>0</v>
      </c>
      <c r="I11873">
        <v>4</v>
      </c>
      <c r="J11873">
        <v>228</v>
      </c>
      <c r="K11873">
        <v>1</v>
      </c>
      <c r="L11873">
        <v>77</v>
      </c>
      <c r="M11873">
        <v>151</v>
      </c>
      <c r="N11873" t="s">
        <v>18</v>
      </c>
      <c r="O11873" s="1">
        <v>8.7480700000000004E-26</v>
      </c>
      <c r="P11873">
        <v>304</v>
      </c>
    </row>
    <row r="11874" spans="1:16" x14ac:dyDescent="0.25">
      <c r="A11874" t="s">
        <v>17736</v>
      </c>
      <c r="B11874">
        <v>1794</v>
      </c>
      <c r="C11874" s="3" t="str">
        <f>HYPERLINK("http://www.uniprot.org/uniprot/G7JMG6","tr|G7JMG6|G7JMG6_MEDTR")</f>
        <v>tr|G7JMG6|G7JMG6_MEDTR</v>
      </c>
      <c r="D11874" t="s">
        <v>17737</v>
      </c>
      <c r="E11874">
        <v>86.59</v>
      </c>
      <c r="F11874">
        <v>597</v>
      </c>
      <c r="G11874">
        <v>80</v>
      </c>
      <c r="H11874">
        <v>0</v>
      </c>
      <c r="I11874">
        <v>1</v>
      </c>
      <c r="J11874">
        <v>1791</v>
      </c>
      <c r="K11874">
        <v>1</v>
      </c>
      <c r="L11874">
        <v>1</v>
      </c>
      <c r="M11874">
        <v>592</v>
      </c>
      <c r="N11874" t="s">
        <v>18</v>
      </c>
      <c r="O11874">
        <v>0</v>
      </c>
      <c r="P11874">
        <v>2589</v>
      </c>
    </row>
    <row r="11875" spans="1:16" x14ac:dyDescent="0.25">
      <c r="A11875" t="s">
        <v>17738</v>
      </c>
      <c r="B11875">
        <v>711</v>
      </c>
      <c r="C11875" s="3" t="str">
        <f>HYPERLINK("http://www.uniprot.org/uniprot/B5U9W4","tr|B5U9W4|B5U9W4_LOTJA")</f>
        <v>tr|B5U9W4|B5U9W4_LOTJA</v>
      </c>
      <c r="D11875" t="s">
        <v>2196</v>
      </c>
      <c r="E11875">
        <v>56.08</v>
      </c>
      <c r="F11875">
        <v>230</v>
      </c>
      <c r="G11875">
        <v>101</v>
      </c>
      <c r="H11875">
        <v>0</v>
      </c>
      <c r="I11875">
        <v>4</v>
      </c>
      <c r="J11875">
        <v>693</v>
      </c>
      <c r="K11875">
        <v>1</v>
      </c>
      <c r="L11875">
        <v>1318</v>
      </c>
      <c r="M11875">
        <v>1546</v>
      </c>
      <c r="N11875" t="s">
        <v>18</v>
      </c>
      <c r="O11875" s="1">
        <v>5.7271799999999997E-67</v>
      </c>
      <c r="P11875">
        <v>662</v>
      </c>
    </row>
    <row r="11876" spans="1:16" x14ac:dyDescent="0.25">
      <c r="A11876" t="s">
        <v>17739</v>
      </c>
      <c r="B11876">
        <v>1311</v>
      </c>
      <c r="C11876" s="3" t="str">
        <f>HYPERLINK("http://www.uniprot.org/uniprot/K7LTP1","tr|K7LTP1|K7LTP1_SOYBN")</f>
        <v>tr|K7LTP1|K7LTP1_SOYBN</v>
      </c>
      <c r="D11876" t="s">
        <v>28</v>
      </c>
      <c r="E11876">
        <v>66.88</v>
      </c>
      <c r="F11876">
        <v>456</v>
      </c>
      <c r="G11876">
        <v>151</v>
      </c>
      <c r="H11876">
        <v>21</v>
      </c>
      <c r="I11876">
        <v>4</v>
      </c>
      <c r="J11876">
        <v>1308</v>
      </c>
      <c r="K11876">
        <v>1</v>
      </c>
      <c r="L11876">
        <v>4</v>
      </c>
      <c r="M11876">
        <v>459</v>
      </c>
      <c r="N11876" t="s">
        <v>18</v>
      </c>
      <c r="O11876" s="1">
        <v>7.63459E-173</v>
      </c>
      <c r="P11876">
        <v>1579</v>
      </c>
    </row>
    <row r="11877" spans="1:16" x14ac:dyDescent="0.25">
      <c r="A11877" t="s">
        <v>17740</v>
      </c>
      <c r="B11877">
        <v>315</v>
      </c>
      <c r="C11877" s="3" t="str">
        <f>HYPERLINK("http://www.uniprot.org/uniprot/G7JLI9","tr|G7JLI9|G7JLI9_MEDTR")</f>
        <v>tr|G7JLI9|G7JLI9_MEDTR</v>
      </c>
      <c r="D11877" t="s">
        <v>17741</v>
      </c>
      <c r="E11877">
        <v>76.19</v>
      </c>
      <c r="F11877">
        <v>105</v>
      </c>
      <c r="G11877">
        <v>25</v>
      </c>
      <c r="H11877">
        <v>2</v>
      </c>
      <c r="I11877">
        <v>1</v>
      </c>
      <c r="J11877">
        <v>309</v>
      </c>
      <c r="K11877">
        <v>1</v>
      </c>
      <c r="L11877">
        <v>1</v>
      </c>
      <c r="M11877">
        <v>102</v>
      </c>
      <c r="N11877" t="s">
        <v>18</v>
      </c>
      <c r="O11877" s="1">
        <v>1.0823000000000001E-36</v>
      </c>
      <c r="P11877">
        <v>398</v>
      </c>
    </row>
    <row r="11878" spans="1:16" x14ac:dyDescent="0.25">
      <c r="A11878" t="s">
        <v>17742</v>
      </c>
      <c r="B11878">
        <v>1446</v>
      </c>
      <c r="C11878" s="3" t="str">
        <f>HYPERLINK("http://www.uniprot.org/uniprot/I1JCE3","tr|I1JCE3|I1JCE3_SOYBN")</f>
        <v>tr|I1JCE3|I1JCE3_SOYBN</v>
      </c>
      <c r="D11878" t="s">
        <v>71</v>
      </c>
      <c r="E11878">
        <v>61.31</v>
      </c>
      <c r="F11878">
        <v>486</v>
      </c>
      <c r="G11878">
        <v>188</v>
      </c>
      <c r="H11878">
        <v>12</v>
      </c>
      <c r="I11878">
        <v>22</v>
      </c>
      <c r="J11878">
        <v>1443</v>
      </c>
      <c r="K11878">
        <v>1</v>
      </c>
      <c r="L11878">
        <v>16</v>
      </c>
      <c r="M11878">
        <v>490</v>
      </c>
      <c r="N11878" t="s">
        <v>18</v>
      </c>
      <c r="O11878" s="1">
        <v>4.0829599999999999E-154</v>
      </c>
      <c r="P11878">
        <v>1418</v>
      </c>
    </row>
    <row r="11879" spans="1:16" x14ac:dyDescent="0.25">
      <c r="A11879" t="s">
        <v>17743</v>
      </c>
      <c r="B11879">
        <v>786</v>
      </c>
      <c r="C11879" s="3" t="str">
        <f>HYPERLINK("http://www.uniprot.org/uniprot/A5BBQ2","tr|A5BBQ2|A5BBQ2_VITVI")</f>
        <v>tr|A5BBQ2|A5BBQ2_VITVI</v>
      </c>
      <c r="D11879" t="s">
        <v>4301</v>
      </c>
      <c r="E11879">
        <v>78.92</v>
      </c>
      <c r="F11879">
        <v>261</v>
      </c>
      <c r="G11879">
        <v>55</v>
      </c>
      <c r="H11879">
        <v>0</v>
      </c>
      <c r="I11879">
        <v>1</v>
      </c>
      <c r="J11879">
        <v>783</v>
      </c>
      <c r="K11879">
        <v>1</v>
      </c>
      <c r="L11879">
        <v>640</v>
      </c>
      <c r="M11879">
        <v>900</v>
      </c>
      <c r="N11879" t="s">
        <v>18</v>
      </c>
      <c r="O11879" s="1">
        <v>4.6324199999999999E-119</v>
      </c>
      <c r="P11879">
        <v>1112</v>
      </c>
    </row>
    <row r="11880" spans="1:16" x14ac:dyDescent="0.25">
      <c r="A11880" t="s">
        <v>17744</v>
      </c>
      <c r="B11880">
        <v>1314</v>
      </c>
      <c r="C11880" s="3" t="str">
        <f>HYPERLINK("http://www.uniprot.org/uniprot/K7KWD7","tr|K7KWD7|K7KWD7_SOYBN")</f>
        <v>tr|K7KWD7|K7KWD7_SOYBN</v>
      </c>
      <c r="D11880" t="s">
        <v>28</v>
      </c>
      <c r="E11880">
        <v>60.22</v>
      </c>
      <c r="F11880">
        <v>440</v>
      </c>
      <c r="G11880">
        <v>175</v>
      </c>
      <c r="H11880">
        <v>27</v>
      </c>
      <c r="I11880">
        <v>1</v>
      </c>
      <c r="J11880">
        <v>1239</v>
      </c>
      <c r="K11880">
        <v>1</v>
      </c>
      <c r="L11880">
        <v>2</v>
      </c>
      <c r="M11880">
        <v>424</v>
      </c>
      <c r="N11880" t="s">
        <v>18</v>
      </c>
      <c r="O11880" s="1">
        <v>1.56529E-125</v>
      </c>
      <c r="P11880">
        <v>1171</v>
      </c>
    </row>
    <row r="11881" spans="1:16" x14ac:dyDescent="0.25">
      <c r="A11881" t="s">
        <v>17745</v>
      </c>
      <c r="B11881">
        <v>417</v>
      </c>
      <c r="C11881" s="3" t="str">
        <f>HYPERLINK("http://www.uniprot.org/uniprot/G7K084","tr|G7K084|G7K084_MEDTR")</f>
        <v>tr|G7K084|G7K084_MEDTR</v>
      </c>
      <c r="D11881" t="s">
        <v>17746</v>
      </c>
      <c r="E11881">
        <v>49.33</v>
      </c>
      <c r="F11881">
        <v>75</v>
      </c>
      <c r="G11881">
        <v>38</v>
      </c>
      <c r="H11881">
        <v>0</v>
      </c>
      <c r="I11881">
        <v>1</v>
      </c>
      <c r="J11881">
        <v>225</v>
      </c>
      <c r="K11881">
        <v>1</v>
      </c>
      <c r="L11881">
        <v>1</v>
      </c>
      <c r="M11881">
        <v>74</v>
      </c>
      <c r="N11881" t="s">
        <v>18</v>
      </c>
      <c r="O11881" s="1">
        <v>2.9241500000000002E-13</v>
      </c>
      <c r="P11881">
        <v>196</v>
      </c>
    </row>
    <row r="11882" spans="1:16" x14ac:dyDescent="0.25">
      <c r="A11882" t="s">
        <v>17747</v>
      </c>
      <c r="B11882">
        <v>1470</v>
      </c>
      <c r="C11882" s="3" t="str">
        <f>HYPERLINK("http://www.uniprot.org/uniprot/I1LRU2","tr|I1LRU2|I1LRU2_SOYBN")</f>
        <v>tr|I1LRU2|I1LRU2_SOYBN</v>
      </c>
      <c r="D11882" t="s">
        <v>28</v>
      </c>
      <c r="E11882">
        <v>74.42</v>
      </c>
      <c r="F11882">
        <v>481</v>
      </c>
      <c r="G11882">
        <v>123</v>
      </c>
      <c r="H11882">
        <v>0</v>
      </c>
      <c r="I11882">
        <v>1</v>
      </c>
      <c r="J11882">
        <v>1443</v>
      </c>
      <c r="K11882">
        <v>1</v>
      </c>
      <c r="L11882">
        <v>74</v>
      </c>
      <c r="M11882">
        <v>552</v>
      </c>
      <c r="N11882" t="s">
        <v>18</v>
      </c>
      <c r="O11882">
        <v>0</v>
      </c>
      <c r="P11882">
        <v>1873</v>
      </c>
    </row>
    <row r="11883" spans="1:16" x14ac:dyDescent="0.25">
      <c r="A11883" t="s">
        <v>17748</v>
      </c>
      <c r="B11883">
        <v>372</v>
      </c>
      <c r="C11883" s="3" t="str">
        <f>HYPERLINK("http://www.uniprot.org/uniprot/I1J6F4","tr|I1J6F4|I1J6F4_SOYBN")</f>
        <v>tr|I1J6F4|I1J6F4_SOYBN</v>
      </c>
      <c r="D11883" t="s">
        <v>28</v>
      </c>
      <c r="E11883">
        <v>68.25</v>
      </c>
      <c r="F11883">
        <v>126</v>
      </c>
      <c r="G11883">
        <v>40</v>
      </c>
      <c r="H11883">
        <v>3</v>
      </c>
      <c r="I11883">
        <v>1</v>
      </c>
      <c r="J11883">
        <v>369</v>
      </c>
      <c r="K11883">
        <v>1</v>
      </c>
      <c r="L11883">
        <v>1</v>
      </c>
      <c r="M11883">
        <v>126</v>
      </c>
      <c r="N11883" t="s">
        <v>18</v>
      </c>
      <c r="O11883" s="1">
        <v>5.12824E-42</v>
      </c>
      <c r="P11883">
        <v>444</v>
      </c>
    </row>
    <row r="11884" spans="1:16" x14ac:dyDescent="0.25">
      <c r="A11884" t="s">
        <v>17749</v>
      </c>
      <c r="B11884">
        <v>777</v>
      </c>
      <c r="C11884" s="3" t="str">
        <f>HYPERLINK("http://www.uniprot.org/uniprot/Q949L4","tr|Q949L4|Q949L4_CICAR")</f>
        <v>tr|Q949L4|Q949L4_CICAR</v>
      </c>
      <c r="D11884" t="s">
        <v>176</v>
      </c>
      <c r="E11884">
        <v>73.290000000000006</v>
      </c>
      <c r="F11884">
        <v>176</v>
      </c>
      <c r="G11884">
        <v>47</v>
      </c>
      <c r="H11884">
        <v>0</v>
      </c>
      <c r="I11884">
        <v>208</v>
      </c>
      <c r="J11884">
        <v>735</v>
      </c>
      <c r="K11884">
        <v>1</v>
      </c>
      <c r="L11884">
        <v>1</v>
      </c>
      <c r="M11884">
        <v>176</v>
      </c>
      <c r="N11884" t="s">
        <v>18</v>
      </c>
      <c r="O11884" s="1">
        <v>2.3051600000000001E-70</v>
      </c>
      <c r="P11884">
        <v>692</v>
      </c>
    </row>
    <row r="11885" spans="1:16" x14ac:dyDescent="0.25">
      <c r="A11885" t="s">
        <v>17750</v>
      </c>
      <c r="B11885">
        <v>624</v>
      </c>
      <c r="C11885" s="3" t="str">
        <f>HYPERLINK("http://www.uniprot.org/uniprot/K7MLG2","tr|K7MLG2|K7MLG2_SOYBN")</f>
        <v>tr|K7MLG2|K7MLG2_SOYBN</v>
      </c>
      <c r="D11885" t="s">
        <v>28</v>
      </c>
      <c r="E11885">
        <v>48.59</v>
      </c>
      <c r="F11885">
        <v>214</v>
      </c>
      <c r="G11885">
        <v>110</v>
      </c>
      <c r="H11885">
        <v>29</v>
      </c>
      <c r="I11885">
        <v>67</v>
      </c>
      <c r="J11885">
        <v>621</v>
      </c>
      <c r="K11885">
        <v>1</v>
      </c>
      <c r="L11885">
        <v>45</v>
      </c>
      <c r="M11885">
        <v>255</v>
      </c>
      <c r="N11885" t="s">
        <v>18</v>
      </c>
      <c r="O11885" s="1">
        <v>3.0041200000000002E-41</v>
      </c>
      <c r="P11885">
        <v>439</v>
      </c>
    </row>
    <row r="11886" spans="1:16" x14ac:dyDescent="0.25">
      <c r="A11886" t="s">
        <v>17751</v>
      </c>
      <c r="B11886">
        <v>861</v>
      </c>
      <c r="C11886" s="3" t="str">
        <f>HYPERLINK("http://www.uniprot.org/uniprot/K7KY49","tr|K7KY49|K7KY49_SOYBN")</f>
        <v>tr|K7KY49|K7KY49_SOYBN</v>
      </c>
      <c r="D11886" t="s">
        <v>28</v>
      </c>
      <c r="E11886">
        <v>47.51</v>
      </c>
      <c r="F11886">
        <v>362</v>
      </c>
      <c r="G11886">
        <v>190</v>
      </c>
      <c r="H11886">
        <v>82</v>
      </c>
      <c r="I11886">
        <v>10</v>
      </c>
      <c r="J11886">
        <v>849</v>
      </c>
      <c r="K11886">
        <v>1</v>
      </c>
      <c r="L11886">
        <v>57</v>
      </c>
      <c r="M11886">
        <v>406</v>
      </c>
      <c r="N11886" t="s">
        <v>18</v>
      </c>
      <c r="O11886" s="1">
        <v>2.9759999999999999E-72</v>
      </c>
      <c r="P11886">
        <v>709</v>
      </c>
    </row>
    <row r="11887" spans="1:16" x14ac:dyDescent="0.25">
      <c r="A11887" t="s">
        <v>17752</v>
      </c>
      <c r="B11887">
        <v>771</v>
      </c>
      <c r="C11887" s="3" t="str">
        <f>HYPERLINK("http://www.uniprot.org/uniprot/G7IP32","tr|G7IP32|G7IP32_MEDTR")</f>
        <v>tr|G7IP32|G7IP32_MEDTR</v>
      </c>
      <c r="D11887" t="s">
        <v>17753</v>
      </c>
      <c r="E11887">
        <v>73.83</v>
      </c>
      <c r="F11887">
        <v>237</v>
      </c>
      <c r="G11887">
        <v>62</v>
      </c>
      <c r="H11887">
        <v>0</v>
      </c>
      <c r="I11887">
        <v>1</v>
      </c>
      <c r="J11887">
        <v>711</v>
      </c>
      <c r="K11887">
        <v>1</v>
      </c>
      <c r="L11887">
        <v>1</v>
      </c>
      <c r="M11887">
        <v>236</v>
      </c>
      <c r="N11887" t="s">
        <v>18</v>
      </c>
      <c r="O11887" s="1">
        <v>1.40934E-96</v>
      </c>
      <c r="P11887">
        <v>918</v>
      </c>
    </row>
    <row r="11888" spans="1:16" x14ac:dyDescent="0.25">
      <c r="A11888" t="s">
        <v>17754</v>
      </c>
      <c r="B11888">
        <v>273</v>
      </c>
      <c r="C11888" s="3" t="str">
        <f>HYPERLINK("http://www.uniprot.org/uniprot/G7IKH8","tr|G7IKH8|G7IKH8_MEDTR")</f>
        <v>tr|G7IKH8|G7IKH8_MEDTR</v>
      </c>
      <c r="D11888" t="s">
        <v>17755</v>
      </c>
      <c r="E11888">
        <v>92.04</v>
      </c>
      <c r="F11888">
        <v>88</v>
      </c>
      <c r="G11888">
        <v>7</v>
      </c>
      <c r="H11888">
        <v>0</v>
      </c>
      <c r="I11888">
        <v>7</v>
      </c>
      <c r="J11888">
        <v>270</v>
      </c>
      <c r="K11888">
        <v>1</v>
      </c>
      <c r="L11888">
        <v>4</v>
      </c>
      <c r="M11888">
        <v>91</v>
      </c>
      <c r="N11888" t="s">
        <v>18</v>
      </c>
      <c r="O11888" s="1">
        <v>8.43373E-45</v>
      </c>
      <c r="P11888">
        <v>468</v>
      </c>
    </row>
    <row r="11889" spans="1:16" x14ac:dyDescent="0.25">
      <c r="A11889" t="s">
        <v>17756</v>
      </c>
      <c r="B11889">
        <v>405</v>
      </c>
      <c r="C11889" s="3" t="str">
        <f>HYPERLINK("http://www.uniprot.org/uniprot/I3SGJ8","tr|I3SGJ8|I3SGJ8_MEDTR")</f>
        <v>tr|I3SGJ8|I3SGJ8_MEDTR</v>
      </c>
      <c r="D11889" t="s">
        <v>22</v>
      </c>
      <c r="E11889">
        <v>81.08</v>
      </c>
      <c r="F11889">
        <v>74</v>
      </c>
      <c r="G11889">
        <v>14</v>
      </c>
      <c r="H11889">
        <v>1</v>
      </c>
      <c r="I11889">
        <v>52</v>
      </c>
      <c r="J11889">
        <v>270</v>
      </c>
      <c r="K11889">
        <v>1</v>
      </c>
      <c r="L11889">
        <v>99</v>
      </c>
      <c r="M11889">
        <v>172</v>
      </c>
      <c r="N11889" t="s">
        <v>18</v>
      </c>
      <c r="O11889" s="1">
        <v>1.49402E-30</v>
      </c>
      <c r="P11889">
        <v>321</v>
      </c>
    </row>
    <row r="11890" spans="1:16" x14ac:dyDescent="0.25">
      <c r="A11890" t="s">
        <v>17757</v>
      </c>
      <c r="B11890">
        <v>1089</v>
      </c>
      <c r="C11890" s="3" t="str">
        <f>HYPERLINK("http://www.uniprot.org/uniprot/I3T2S8","tr|I3T2S8|I3T2S8_MEDTR")</f>
        <v>tr|I3T2S8|I3T2S8_MEDTR</v>
      </c>
      <c r="D11890" t="s">
        <v>22</v>
      </c>
      <c r="E11890">
        <v>74.31</v>
      </c>
      <c r="F11890">
        <v>366</v>
      </c>
      <c r="G11890">
        <v>94</v>
      </c>
      <c r="H11890">
        <v>4</v>
      </c>
      <c r="I11890">
        <v>1</v>
      </c>
      <c r="J11890">
        <v>1086</v>
      </c>
      <c r="K11890">
        <v>1</v>
      </c>
      <c r="L11890">
        <v>1</v>
      </c>
      <c r="M11890">
        <v>350</v>
      </c>
      <c r="N11890" t="s">
        <v>18</v>
      </c>
      <c r="O11890" s="1">
        <v>6.4502700000000001E-148</v>
      </c>
      <c r="P11890">
        <v>1363</v>
      </c>
    </row>
    <row r="11891" spans="1:16" x14ac:dyDescent="0.25">
      <c r="A11891" t="s">
        <v>17758</v>
      </c>
      <c r="B11891">
        <v>495</v>
      </c>
      <c r="C11891" s="3" t="str">
        <f>HYPERLINK("http://www.uniprot.org/uniprot/I1LTT4","tr|I1LTT4|I1LTT4_SOYBN")</f>
        <v>tr|I1LTT4|I1LTT4_SOYBN</v>
      </c>
      <c r="D11891" t="s">
        <v>28</v>
      </c>
      <c r="E11891">
        <v>85.29</v>
      </c>
      <c r="F11891">
        <v>136</v>
      </c>
      <c r="G11891">
        <v>20</v>
      </c>
      <c r="H11891">
        <v>13</v>
      </c>
      <c r="I11891">
        <v>1</v>
      </c>
      <c r="J11891">
        <v>369</v>
      </c>
      <c r="K11891">
        <v>1</v>
      </c>
      <c r="L11891">
        <v>9</v>
      </c>
      <c r="M11891">
        <v>144</v>
      </c>
      <c r="N11891" t="s">
        <v>18</v>
      </c>
      <c r="O11891" s="1">
        <v>4.9654100000000001E-58</v>
      </c>
      <c r="P11891">
        <v>582</v>
      </c>
    </row>
    <row r="11892" spans="1:16" x14ac:dyDescent="0.25">
      <c r="A11892" t="s">
        <v>17759</v>
      </c>
      <c r="B11892">
        <v>933</v>
      </c>
      <c r="C11892" s="3" t="str">
        <f>HYPERLINK("http://www.uniprot.org/uniprot/G7KWA3","tr|G7KWA3|G7KWA3_MEDTR")</f>
        <v>tr|G7KWA3|G7KWA3_MEDTR</v>
      </c>
      <c r="D11892" t="s">
        <v>17760</v>
      </c>
      <c r="E11892">
        <v>95.48</v>
      </c>
      <c r="F11892">
        <v>310</v>
      </c>
      <c r="G11892">
        <v>14</v>
      </c>
      <c r="H11892">
        <v>0</v>
      </c>
      <c r="I11892">
        <v>1</v>
      </c>
      <c r="J11892">
        <v>930</v>
      </c>
      <c r="K11892">
        <v>1</v>
      </c>
      <c r="L11892">
        <v>1</v>
      </c>
      <c r="M11892">
        <v>310</v>
      </c>
      <c r="N11892" t="s">
        <v>18</v>
      </c>
      <c r="O11892" s="1">
        <v>6.4893400000000004E-180</v>
      </c>
      <c r="P11892">
        <v>1638</v>
      </c>
    </row>
    <row r="11893" spans="1:16" x14ac:dyDescent="0.25">
      <c r="A11893" t="s">
        <v>17761</v>
      </c>
      <c r="B11893">
        <v>1227</v>
      </c>
      <c r="C11893" s="3" t="str">
        <f>HYPERLINK("http://www.uniprot.org/uniprot/I1N2R6","tr|I1N2R6|I1N2R6_SOYBN")</f>
        <v>tr|I1N2R6|I1N2R6_SOYBN</v>
      </c>
      <c r="D11893" t="s">
        <v>117</v>
      </c>
      <c r="E11893">
        <v>92.7</v>
      </c>
      <c r="F11893">
        <v>411</v>
      </c>
      <c r="G11893">
        <v>30</v>
      </c>
      <c r="H11893">
        <v>3</v>
      </c>
      <c r="I11893">
        <v>1</v>
      </c>
      <c r="J11893">
        <v>1224</v>
      </c>
      <c r="K11893">
        <v>1</v>
      </c>
      <c r="L11893">
        <v>1</v>
      </c>
      <c r="M11893">
        <v>410</v>
      </c>
      <c r="N11893" t="s">
        <v>18</v>
      </c>
      <c r="O11893">
        <v>0</v>
      </c>
      <c r="P11893">
        <v>1953</v>
      </c>
    </row>
    <row r="11894" spans="1:16" x14ac:dyDescent="0.25">
      <c r="A11894" t="s">
        <v>17762</v>
      </c>
      <c r="B11894">
        <v>1647</v>
      </c>
      <c r="C11894" s="3" t="str">
        <f>HYPERLINK("http://www.uniprot.org/uniprot/I1LBX4","tr|I1LBX4|I1LBX4_SOYBN")</f>
        <v>tr|I1LBX4|I1LBX4_SOYBN</v>
      </c>
      <c r="D11894" t="s">
        <v>117</v>
      </c>
      <c r="E11894">
        <v>62.86</v>
      </c>
      <c r="F11894">
        <v>614</v>
      </c>
      <c r="G11894">
        <v>228</v>
      </c>
      <c r="H11894">
        <v>66</v>
      </c>
      <c r="I11894">
        <v>1</v>
      </c>
      <c r="J11894">
        <v>1644</v>
      </c>
      <c r="K11894">
        <v>1</v>
      </c>
      <c r="L11894">
        <v>1</v>
      </c>
      <c r="M11894">
        <v>608</v>
      </c>
      <c r="N11894" t="s">
        <v>18</v>
      </c>
      <c r="O11894">
        <v>0</v>
      </c>
      <c r="P11894">
        <v>1922</v>
      </c>
    </row>
    <row r="11895" spans="1:16" x14ac:dyDescent="0.25">
      <c r="A11895" t="s">
        <v>17763</v>
      </c>
      <c r="B11895">
        <v>699</v>
      </c>
      <c r="C11895" s="3" t="str">
        <f>HYPERLINK("http://www.uniprot.org/uniprot/G7I2W8","tr|G7I2W8|G7I2W8_MEDTR")</f>
        <v>tr|G7I2W8|G7I2W8_MEDTR</v>
      </c>
      <c r="D11895" t="s">
        <v>17764</v>
      </c>
      <c r="E11895">
        <v>58.95</v>
      </c>
      <c r="F11895">
        <v>229</v>
      </c>
      <c r="G11895">
        <v>94</v>
      </c>
      <c r="H11895">
        <v>4</v>
      </c>
      <c r="I11895">
        <v>1</v>
      </c>
      <c r="J11895">
        <v>675</v>
      </c>
      <c r="K11895">
        <v>1</v>
      </c>
      <c r="L11895">
        <v>1</v>
      </c>
      <c r="M11895">
        <v>220</v>
      </c>
      <c r="N11895" t="s">
        <v>18</v>
      </c>
      <c r="O11895" s="1">
        <v>1.4981400000000001E-56</v>
      </c>
      <c r="P11895">
        <v>572</v>
      </c>
    </row>
    <row r="11896" spans="1:16" x14ac:dyDescent="0.25">
      <c r="A11896" t="s">
        <v>17765</v>
      </c>
      <c r="B11896">
        <v>912</v>
      </c>
      <c r="C11896" s="3" t="str">
        <f>HYPERLINK("http://www.uniprot.org/uniprot/I1JG31","tr|I1JG31|I1JG31_SOYBN")</f>
        <v>tr|I1JG31|I1JG31_SOYBN</v>
      </c>
      <c r="D11896" t="s">
        <v>71</v>
      </c>
      <c r="E11896">
        <v>77.37</v>
      </c>
      <c r="F11896">
        <v>305</v>
      </c>
      <c r="G11896">
        <v>69</v>
      </c>
      <c r="H11896">
        <v>7</v>
      </c>
      <c r="I11896">
        <v>16</v>
      </c>
      <c r="J11896">
        <v>909</v>
      </c>
      <c r="K11896">
        <v>1</v>
      </c>
      <c r="L11896">
        <v>74</v>
      </c>
      <c r="M11896">
        <v>377</v>
      </c>
      <c r="N11896" t="s">
        <v>18</v>
      </c>
      <c r="O11896" s="1">
        <v>2.4785000000000001E-128</v>
      </c>
      <c r="P11896">
        <v>1193</v>
      </c>
    </row>
    <row r="11897" spans="1:16" x14ac:dyDescent="0.25">
      <c r="A11897" t="s">
        <v>17766</v>
      </c>
      <c r="B11897">
        <v>1875</v>
      </c>
      <c r="C11897" s="3" t="str">
        <f>HYPERLINK("http://www.uniprot.org/uniprot/G7I4C0","tr|G7I4C0|G7I4C0_MEDTR")</f>
        <v>tr|G7I4C0|G7I4C0_MEDTR</v>
      </c>
      <c r="D11897" t="s">
        <v>17767</v>
      </c>
      <c r="E11897">
        <v>70.03</v>
      </c>
      <c r="F11897">
        <v>654</v>
      </c>
      <c r="G11897">
        <v>196</v>
      </c>
      <c r="H11897">
        <v>30</v>
      </c>
      <c r="I11897">
        <v>1</v>
      </c>
      <c r="J11897">
        <v>1872</v>
      </c>
      <c r="K11897">
        <v>1</v>
      </c>
      <c r="L11897">
        <v>1</v>
      </c>
      <c r="M11897">
        <v>653</v>
      </c>
      <c r="N11897" t="s">
        <v>18</v>
      </c>
      <c r="O11897">
        <v>0</v>
      </c>
      <c r="P11897">
        <v>2326</v>
      </c>
    </row>
    <row r="11898" spans="1:16" x14ac:dyDescent="0.25">
      <c r="A11898" t="s">
        <v>17768</v>
      </c>
      <c r="B11898">
        <v>1638</v>
      </c>
      <c r="C11898" s="3" t="str">
        <f>HYPERLINK("http://www.uniprot.org/uniprot/G7J2R7","tr|G7J2R7|G7J2R7_MEDTR")</f>
        <v>tr|G7J2R7|G7J2R7_MEDTR</v>
      </c>
      <c r="D11898" t="s">
        <v>17769</v>
      </c>
      <c r="E11898">
        <v>70.56</v>
      </c>
      <c r="F11898">
        <v>547</v>
      </c>
      <c r="G11898">
        <v>161</v>
      </c>
      <c r="H11898">
        <v>2</v>
      </c>
      <c r="I11898">
        <v>1</v>
      </c>
      <c r="J11898">
        <v>1635</v>
      </c>
      <c r="K11898">
        <v>1</v>
      </c>
      <c r="L11898">
        <v>1</v>
      </c>
      <c r="M11898">
        <v>541</v>
      </c>
      <c r="N11898" t="s">
        <v>18</v>
      </c>
      <c r="O11898">
        <v>0</v>
      </c>
      <c r="P11898">
        <v>1992</v>
      </c>
    </row>
    <row r="11899" spans="1:16" x14ac:dyDescent="0.25">
      <c r="A11899" t="s">
        <v>17770</v>
      </c>
      <c r="B11899">
        <v>1656</v>
      </c>
      <c r="C11899" s="3" t="str">
        <f>HYPERLINK("http://www.uniprot.org/uniprot/K7MPD4","tr|K7MPD4|K7MPD4_SOYBN")</f>
        <v>tr|K7MPD4|K7MPD4_SOYBN</v>
      </c>
      <c r="D11899" t="s">
        <v>28</v>
      </c>
      <c r="E11899">
        <v>87.99</v>
      </c>
      <c r="F11899">
        <v>558</v>
      </c>
      <c r="G11899">
        <v>67</v>
      </c>
      <c r="H11899">
        <v>7</v>
      </c>
      <c r="I11899">
        <v>1</v>
      </c>
      <c r="J11899">
        <v>1653</v>
      </c>
      <c r="K11899">
        <v>1</v>
      </c>
      <c r="L11899">
        <v>1</v>
      </c>
      <c r="M11899">
        <v>551</v>
      </c>
      <c r="N11899" t="s">
        <v>18</v>
      </c>
      <c r="O11899">
        <v>0</v>
      </c>
      <c r="P11899">
        <v>2575</v>
      </c>
    </row>
    <row r="11900" spans="1:16" x14ac:dyDescent="0.25">
      <c r="A11900" t="s">
        <v>17771</v>
      </c>
      <c r="B11900">
        <v>477</v>
      </c>
      <c r="C11900" s="3" t="str">
        <f>HYPERLINK("http://www.uniprot.org/uniprot/Q2HRG6","tr|Q2HRG6|Q2HRG6_MEDTR")</f>
        <v>tr|Q2HRG6|Q2HRG6_MEDTR</v>
      </c>
      <c r="D11900" t="s">
        <v>9746</v>
      </c>
      <c r="E11900">
        <v>54.6</v>
      </c>
      <c r="F11900">
        <v>163</v>
      </c>
      <c r="G11900">
        <v>74</v>
      </c>
      <c r="H11900">
        <v>5</v>
      </c>
      <c r="I11900">
        <v>1</v>
      </c>
      <c r="J11900">
        <v>474</v>
      </c>
      <c r="K11900">
        <v>1</v>
      </c>
      <c r="L11900">
        <v>85</v>
      </c>
      <c r="M11900">
        <v>200</v>
      </c>
      <c r="N11900" t="s">
        <v>18</v>
      </c>
      <c r="O11900" s="1">
        <v>6.0314600000000005E-35</v>
      </c>
      <c r="P11900">
        <v>383</v>
      </c>
    </row>
    <row r="11901" spans="1:16" x14ac:dyDescent="0.25">
      <c r="A11901" t="s">
        <v>17772</v>
      </c>
      <c r="B11901">
        <v>477</v>
      </c>
      <c r="C11901" s="3" t="str">
        <f>HYPERLINK("http://www.uniprot.org/uniprot/B5U9W4","tr|B5U9W4|B5U9W4_LOTJA")</f>
        <v>tr|B5U9W4|B5U9W4_LOTJA</v>
      </c>
      <c r="D11901" t="s">
        <v>2196</v>
      </c>
      <c r="E11901">
        <v>75.900000000000006</v>
      </c>
      <c r="F11901">
        <v>83</v>
      </c>
      <c r="G11901">
        <v>20</v>
      </c>
      <c r="H11901">
        <v>0</v>
      </c>
      <c r="I11901">
        <v>227</v>
      </c>
      <c r="J11901">
        <v>475</v>
      </c>
      <c r="K11901">
        <v>2</v>
      </c>
      <c r="L11901">
        <v>1192</v>
      </c>
      <c r="M11901">
        <v>1274</v>
      </c>
      <c r="N11901" t="s">
        <v>18</v>
      </c>
      <c r="O11901" s="1">
        <v>3.0202200000000002E-31</v>
      </c>
      <c r="P11901">
        <v>351</v>
      </c>
    </row>
    <row r="11902" spans="1:16" x14ac:dyDescent="0.25">
      <c r="A11902" t="s">
        <v>17773</v>
      </c>
      <c r="B11902">
        <v>1299</v>
      </c>
      <c r="C11902" s="3" t="str">
        <f>HYPERLINK("http://www.uniprot.org/uniprot/K7LTN4","tr|K7LTN4|K7LTN4_SOYBN")</f>
        <v>tr|K7LTN4|K7LTN4_SOYBN</v>
      </c>
      <c r="D11902" t="s">
        <v>28</v>
      </c>
      <c r="E11902">
        <v>77.349999999999994</v>
      </c>
      <c r="F11902">
        <v>446</v>
      </c>
      <c r="G11902">
        <v>101</v>
      </c>
      <c r="H11902">
        <v>14</v>
      </c>
      <c r="I11902">
        <v>1</v>
      </c>
      <c r="J11902">
        <v>1296</v>
      </c>
      <c r="K11902">
        <v>1</v>
      </c>
      <c r="L11902">
        <v>16</v>
      </c>
      <c r="M11902">
        <v>461</v>
      </c>
      <c r="N11902" t="s">
        <v>18</v>
      </c>
      <c r="O11902">
        <v>0</v>
      </c>
      <c r="P11902">
        <v>1803</v>
      </c>
    </row>
    <row r="11903" spans="1:16" x14ac:dyDescent="0.25">
      <c r="A11903" t="s">
        <v>17774</v>
      </c>
      <c r="B11903">
        <v>1380</v>
      </c>
      <c r="C11903" s="3" t="str">
        <f>HYPERLINK("http://www.uniprot.org/uniprot/G7JLJ0","tr|G7JLJ0|G7JLJ0_MEDTR")</f>
        <v>tr|G7JLJ0|G7JLJ0_MEDTR</v>
      </c>
      <c r="D11903" t="s">
        <v>17775</v>
      </c>
      <c r="E11903">
        <v>55.58</v>
      </c>
      <c r="F11903">
        <v>349</v>
      </c>
      <c r="G11903">
        <v>155</v>
      </c>
      <c r="H11903">
        <v>13</v>
      </c>
      <c r="I11903">
        <v>370</v>
      </c>
      <c r="J11903">
        <v>1377</v>
      </c>
      <c r="K11903">
        <v>1</v>
      </c>
      <c r="L11903">
        <v>114</v>
      </c>
      <c r="M11903">
        <v>445</v>
      </c>
      <c r="N11903" t="s">
        <v>18</v>
      </c>
      <c r="O11903" s="1">
        <v>1.76346E-82</v>
      </c>
      <c r="P11903">
        <v>800</v>
      </c>
    </row>
    <row r="11904" spans="1:16" x14ac:dyDescent="0.25">
      <c r="A11904" t="s">
        <v>17776</v>
      </c>
      <c r="B11904">
        <v>1119</v>
      </c>
      <c r="C11904" s="3" t="str">
        <f>HYPERLINK("http://www.uniprot.org/uniprot/G7LB65","tr|G7LB65|G7LB65_MEDTR")</f>
        <v>tr|G7LB65|G7LB65_MEDTR</v>
      </c>
      <c r="D11904" t="s">
        <v>17777</v>
      </c>
      <c r="E11904">
        <v>73.64</v>
      </c>
      <c r="F11904">
        <v>425</v>
      </c>
      <c r="G11904">
        <v>112</v>
      </c>
      <c r="H11904">
        <v>53</v>
      </c>
      <c r="I11904">
        <v>1</v>
      </c>
      <c r="J11904">
        <v>1116</v>
      </c>
      <c r="K11904">
        <v>1</v>
      </c>
      <c r="L11904">
        <v>1</v>
      </c>
      <c r="M11904">
        <v>424</v>
      </c>
      <c r="N11904" t="s">
        <v>18</v>
      </c>
      <c r="O11904" s="1">
        <v>1.26396E-170</v>
      </c>
      <c r="P11904">
        <v>1559</v>
      </c>
    </row>
    <row r="11905" spans="1:16" x14ac:dyDescent="0.25">
      <c r="A11905" t="s">
        <v>17778</v>
      </c>
      <c r="B11905">
        <v>306</v>
      </c>
      <c r="C11905" s="3" t="str">
        <f>HYPERLINK("http://www.uniprot.org/uniprot/I1KXD5","tr|I1KXD5|I1KXD5_SOYBN")</f>
        <v>tr|I1KXD5|I1KXD5_SOYBN</v>
      </c>
      <c r="D11905" t="s">
        <v>28</v>
      </c>
      <c r="E11905">
        <v>79.41</v>
      </c>
      <c r="F11905">
        <v>102</v>
      </c>
      <c r="G11905">
        <v>21</v>
      </c>
      <c r="H11905">
        <v>1</v>
      </c>
      <c r="I11905">
        <v>1</v>
      </c>
      <c r="J11905">
        <v>303</v>
      </c>
      <c r="K11905">
        <v>1</v>
      </c>
      <c r="L11905">
        <v>1</v>
      </c>
      <c r="M11905">
        <v>102</v>
      </c>
      <c r="N11905" t="s">
        <v>18</v>
      </c>
      <c r="O11905" s="1">
        <v>1.2084499999999999E-43</v>
      </c>
      <c r="P11905">
        <v>458</v>
      </c>
    </row>
    <row r="11906" spans="1:16" x14ac:dyDescent="0.25">
      <c r="A11906" t="s">
        <v>17779</v>
      </c>
      <c r="B11906">
        <v>1491</v>
      </c>
      <c r="C11906" s="3" t="str">
        <f>HYPERLINK("http://www.uniprot.org/uniprot/I1JB12","tr|I1JB12|I1JB12_SOYBN")</f>
        <v>tr|I1JB12|I1JB12_SOYBN</v>
      </c>
      <c r="D11906" t="s">
        <v>17780</v>
      </c>
      <c r="E11906">
        <v>87.17</v>
      </c>
      <c r="F11906">
        <v>499</v>
      </c>
      <c r="G11906">
        <v>64</v>
      </c>
      <c r="H11906">
        <v>3</v>
      </c>
      <c r="I11906">
        <v>1</v>
      </c>
      <c r="J11906">
        <v>1488</v>
      </c>
      <c r="K11906">
        <v>1</v>
      </c>
      <c r="L11906">
        <v>1</v>
      </c>
      <c r="M11906">
        <v>497</v>
      </c>
      <c r="N11906" t="s">
        <v>18</v>
      </c>
      <c r="O11906">
        <v>0</v>
      </c>
      <c r="P11906">
        <v>2315</v>
      </c>
    </row>
    <row r="11907" spans="1:16" x14ac:dyDescent="0.25">
      <c r="A11907" t="s">
        <v>17781</v>
      </c>
      <c r="B11907">
        <v>1389</v>
      </c>
      <c r="C11907" s="3" t="str">
        <f>HYPERLINK("http://www.uniprot.org/uniprot/I3RZQ8","tr|I3RZQ8|I3RZQ8_MEDTR")</f>
        <v>tr|I3RZQ8|I3RZQ8_MEDTR</v>
      </c>
      <c r="D11907" t="s">
        <v>17782</v>
      </c>
      <c r="E11907">
        <v>82.45</v>
      </c>
      <c r="F11907">
        <v>496</v>
      </c>
      <c r="G11907">
        <v>87</v>
      </c>
      <c r="H11907">
        <v>34</v>
      </c>
      <c r="I11907">
        <v>1</v>
      </c>
      <c r="J11907">
        <v>1386</v>
      </c>
      <c r="K11907">
        <v>1</v>
      </c>
      <c r="L11907">
        <v>1</v>
      </c>
      <c r="M11907">
        <v>496</v>
      </c>
      <c r="N11907" t="s">
        <v>18</v>
      </c>
      <c r="O11907">
        <v>0</v>
      </c>
      <c r="P11907">
        <v>2191</v>
      </c>
    </row>
    <row r="11908" spans="1:16" x14ac:dyDescent="0.25">
      <c r="A11908" t="s">
        <v>17783</v>
      </c>
      <c r="B11908">
        <v>792</v>
      </c>
      <c r="C11908" s="3" t="str">
        <f>HYPERLINK("http://www.uniprot.org/uniprot/I3T3K0","tr|I3T3K0|I3T3K0_LOTJA")</f>
        <v>tr|I3T3K0|I3T3K0_LOTJA</v>
      </c>
      <c r="D11908" t="s">
        <v>93</v>
      </c>
      <c r="E11908">
        <v>66</v>
      </c>
      <c r="F11908">
        <v>100</v>
      </c>
      <c r="G11908">
        <v>34</v>
      </c>
      <c r="H11908">
        <v>0</v>
      </c>
      <c r="I11908">
        <v>52</v>
      </c>
      <c r="J11908">
        <v>351</v>
      </c>
      <c r="K11908">
        <v>1</v>
      </c>
      <c r="L11908">
        <v>144</v>
      </c>
      <c r="M11908">
        <v>233</v>
      </c>
      <c r="N11908" t="s">
        <v>18</v>
      </c>
      <c r="O11908" s="1">
        <v>3.7083200000000002E-23</v>
      </c>
      <c r="P11908">
        <v>285</v>
      </c>
    </row>
    <row r="11909" spans="1:16" x14ac:dyDescent="0.25">
      <c r="A11909" t="s">
        <v>17784</v>
      </c>
      <c r="B11909">
        <v>1197</v>
      </c>
      <c r="C11909" s="3" t="str">
        <f>HYPERLINK("http://www.uniprot.org/uniprot/G7I2H0","tr|G7I2H0|G7I2H0_MEDTR")</f>
        <v>tr|G7I2H0|G7I2H0_MEDTR</v>
      </c>
      <c r="D11909" t="s">
        <v>144</v>
      </c>
      <c r="E11909">
        <v>32.78</v>
      </c>
      <c r="F11909">
        <v>241</v>
      </c>
      <c r="G11909">
        <v>162</v>
      </c>
      <c r="H11909">
        <v>0</v>
      </c>
      <c r="I11909">
        <v>424</v>
      </c>
      <c r="J11909">
        <v>1146</v>
      </c>
      <c r="K11909">
        <v>1</v>
      </c>
      <c r="L11909">
        <v>30</v>
      </c>
      <c r="M11909">
        <v>231</v>
      </c>
      <c r="N11909" t="s">
        <v>18</v>
      </c>
      <c r="O11909" s="1">
        <v>4.8438999999999998E-22</v>
      </c>
      <c r="P11909">
        <v>278</v>
      </c>
    </row>
    <row r="11910" spans="1:16" x14ac:dyDescent="0.25">
      <c r="A11910" t="s">
        <v>17785</v>
      </c>
      <c r="B11910">
        <v>516</v>
      </c>
      <c r="C11910" s="3" t="str">
        <f>HYPERLINK("http://www.uniprot.org/uniprot/I1MUR6","tr|I1MUR6|I1MUR6_SOYBN")</f>
        <v>tr|I1MUR6|I1MUR6_SOYBN</v>
      </c>
      <c r="D11910" t="s">
        <v>71</v>
      </c>
      <c r="E11910">
        <v>63.12</v>
      </c>
      <c r="F11910">
        <v>179</v>
      </c>
      <c r="G11910">
        <v>66</v>
      </c>
      <c r="H11910">
        <v>8</v>
      </c>
      <c r="I11910">
        <v>1</v>
      </c>
      <c r="J11910">
        <v>513</v>
      </c>
      <c r="K11910">
        <v>1</v>
      </c>
      <c r="L11910">
        <v>1</v>
      </c>
      <c r="M11910">
        <v>176</v>
      </c>
      <c r="N11910" t="s">
        <v>18</v>
      </c>
      <c r="O11910" s="1">
        <v>1.0159100000000001E-50</v>
      </c>
      <c r="P11910">
        <v>519</v>
      </c>
    </row>
    <row r="11911" spans="1:16" x14ac:dyDescent="0.25">
      <c r="A11911" t="s">
        <v>17786</v>
      </c>
      <c r="B11911">
        <v>321</v>
      </c>
      <c r="C11911" s="3" t="str">
        <f>HYPERLINK("http://www.uniprot.org/uniprot/G7K6S2","tr|G7K6S2|G7K6S2_MEDTR")</f>
        <v>tr|G7K6S2|G7K6S2_MEDTR</v>
      </c>
      <c r="D11911" t="s">
        <v>4058</v>
      </c>
      <c r="E11911">
        <v>96.55</v>
      </c>
      <c r="F11911">
        <v>58</v>
      </c>
      <c r="G11911">
        <v>2</v>
      </c>
      <c r="H11911">
        <v>0</v>
      </c>
      <c r="I11911">
        <v>1</v>
      </c>
      <c r="J11911">
        <v>174</v>
      </c>
      <c r="K11911">
        <v>1</v>
      </c>
      <c r="L11911">
        <v>468</v>
      </c>
      <c r="M11911">
        <v>525</v>
      </c>
      <c r="N11911" t="s">
        <v>18</v>
      </c>
      <c r="O11911" s="1">
        <v>1.96542E-22</v>
      </c>
      <c r="P11911">
        <v>275</v>
      </c>
    </row>
    <row r="11912" spans="1:16" x14ac:dyDescent="0.25">
      <c r="A11912" t="s">
        <v>17787</v>
      </c>
      <c r="B11912">
        <v>2748</v>
      </c>
      <c r="C11912" s="3" t="str">
        <f>HYPERLINK("http://www.uniprot.org/uniprot/G7IP35","tr|G7IP35|G7IP35_MEDTR")</f>
        <v>tr|G7IP35|G7IP35_MEDTR</v>
      </c>
      <c r="D11912" t="s">
        <v>17788</v>
      </c>
      <c r="E11912">
        <v>83.55</v>
      </c>
      <c r="F11912">
        <v>918</v>
      </c>
      <c r="G11912">
        <v>151</v>
      </c>
      <c r="H11912">
        <v>3</v>
      </c>
      <c r="I11912">
        <v>1</v>
      </c>
      <c r="J11912">
        <v>2745</v>
      </c>
      <c r="K11912">
        <v>1</v>
      </c>
      <c r="L11912">
        <v>1</v>
      </c>
      <c r="M11912">
        <v>908</v>
      </c>
      <c r="N11912" t="s">
        <v>18</v>
      </c>
      <c r="O11912">
        <v>0</v>
      </c>
      <c r="P11912">
        <v>3890</v>
      </c>
    </row>
    <row r="11913" spans="1:16" x14ac:dyDescent="0.25">
      <c r="A11913" t="s">
        <v>17789</v>
      </c>
      <c r="B11913">
        <v>2307</v>
      </c>
      <c r="C11913" s="3" t="str">
        <f>HYPERLINK("http://www.uniprot.org/uniprot/G7IKI0","tr|G7IKI0|G7IKI0_MEDTR")</f>
        <v>tr|G7IKI0|G7IKI0_MEDTR</v>
      </c>
      <c r="D11913" t="s">
        <v>17790</v>
      </c>
      <c r="E11913">
        <v>86.24</v>
      </c>
      <c r="F11913">
        <v>778</v>
      </c>
      <c r="G11913">
        <v>107</v>
      </c>
      <c r="H11913">
        <v>10</v>
      </c>
      <c r="I11913">
        <v>1</v>
      </c>
      <c r="J11913">
        <v>2304</v>
      </c>
      <c r="K11913">
        <v>1</v>
      </c>
      <c r="L11913">
        <v>1</v>
      </c>
      <c r="M11913">
        <v>774</v>
      </c>
      <c r="N11913" t="s">
        <v>18</v>
      </c>
      <c r="O11913">
        <v>0</v>
      </c>
      <c r="P11913">
        <v>3320</v>
      </c>
    </row>
    <row r="11914" spans="1:16" x14ac:dyDescent="0.25">
      <c r="A11914" t="s">
        <v>17791</v>
      </c>
      <c r="B11914">
        <v>810</v>
      </c>
      <c r="C11914" s="3" t="str">
        <f>HYPERLINK("http://www.uniprot.org/uniprot/G7KEA7","tr|G7KEA7|G7KEA7_MEDTR")</f>
        <v>tr|G7KEA7|G7KEA7_MEDTR</v>
      </c>
      <c r="D11914" t="s">
        <v>7670</v>
      </c>
      <c r="E11914">
        <v>38.58</v>
      </c>
      <c r="F11914">
        <v>127</v>
      </c>
      <c r="G11914">
        <v>78</v>
      </c>
      <c r="H11914">
        <v>3</v>
      </c>
      <c r="I11914">
        <v>13</v>
      </c>
      <c r="J11914">
        <v>384</v>
      </c>
      <c r="K11914">
        <v>1</v>
      </c>
      <c r="L11914">
        <v>270</v>
      </c>
      <c r="M11914">
        <v>394</v>
      </c>
      <c r="N11914" t="s">
        <v>18</v>
      </c>
      <c r="O11914" s="1">
        <v>4.7689399999999999E-13</v>
      </c>
      <c r="P11914">
        <v>198</v>
      </c>
    </row>
    <row r="11915" spans="1:16" x14ac:dyDescent="0.25">
      <c r="A11915" t="s">
        <v>17792</v>
      </c>
      <c r="B11915">
        <v>1569</v>
      </c>
      <c r="C11915" s="3" t="str">
        <f>HYPERLINK("http://www.uniprot.org/uniprot/G7KID2","tr|G7KID2|G7KID2_MEDTR")</f>
        <v>tr|G7KID2|G7KID2_MEDTR</v>
      </c>
      <c r="D11915" t="s">
        <v>17793</v>
      </c>
      <c r="E11915">
        <v>67.8</v>
      </c>
      <c r="F11915">
        <v>438</v>
      </c>
      <c r="G11915">
        <v>141</v>
      </c>
      <c r="H11915">
        <v>15</v>
      </c>
      <c r="I11915">
        <v>1</v>
      </c>
      <c r="J11915">
        <v>1269</v>
      </c>
      <c r="K11915">
        <v>1</v>
      </c>
      <c r="L11915">
        <v>58</v>
      </c>
      <c r="M11915">
        <v>494</v>
      </c>
      <c r="N11915" t="s">
        <v>18</v>
      </c>
      <c r="O11915" s="1">
        <v>4.7359999999999997E-159</v>
      </c>
      <c r="P11915">
        <v>1461</v>
      </c>
    </row>
    <row r="11916" spans="1:16" x14ac:dyDescent="0.25">
      <c r="A11916" t="s">
        <v>17794</v>
      </c>
      <c r="B11916">
        <v>1467</v>
      </c>
      <c r="C11916" s="3" t="str">
        <f>HYPERLINK("http://www.uniprot.org/uniprot/I1N5D5","tr|I1N5D5|I1N5D5_SOYBN")</f>
        <v>tr|I1N5D5|I1N5D5_SOYBN</v>
      </c>
      <c r="D11916" t="s">
        <v>117</v>
      </c>
      <c r="E11916">
        <v>86.16</v>
      </c>
      <c r="F11916">
        <v>535</v>
      </c>
      <c r="G11916">
        <v>74</v>
      </c>
      <c r="H11916">
        <v>47</v>
      </c>
      <c r="I11916">
        <v>1</v>
      </c>
      <c r="J11916">
        <v>1464</v>
      </c>
      <c r="K11916">
        <v>1</v>
      </c>
      <c r="L11916">
        <v>1</v>
      </c>
      <c r="M11916">
        <v>535</v>
      </c>
      <c r="N11916" t="s">
        <v>18</v>
      </c>
      <c r="O11916">
        <v>0</v>
      </c>
      <c r="P11916">
        <v>2282</v>
      </c>
    </row>
    <row r="11917" spans="1:16" x14ac:dyDescent="0.25">
      <c r="A11917" t="s">
        <v>17795</v>
      </c>
      <c r="B11917">
        <v>1362</v>
      </c>
      <c r="C11917" s="3" t="str">
        <f>HYPERLINK("http://www.uniprot.org/uniprot/I1NAW5","tr|I1NAW5|I1NAW5_SOYBN")</f>
        <v>tr|I1NAW5|I1NAW5_SOYBN</v>
      </c>
      <c r="D11917" t="s">
        <v>71</v>
      </c>
      <c r="E11917">
        <v>72.52</v>
      </c>
      <c r="F11917">
        <v>455</v>
      </c>
      <c r="G11917">
        <v>125</v>
      </c>
      <c r="H11917">
        <v>3</v>
      </c>
      <c r="I11917">
        <v>1</v>
      </c>
      <c r="J11917">
        <v>1356</v>
      </c>
      <c r="K11917">
        <v>1</v>
      </c>
      <c r="L11917">
        <v>4</v>
      </c>
      <c r="M11917">
        <v>454</v>
      </c>
      <c r="N11917" t="s">
        <v>18</v>
      </c>
      <c r="O11917" s="1">
        <v>1.85964E-177</v>
      </c>
      <c r="P11917">
        <v>1619</v>
      </c>
    </row>
    <row r="11918" spans="1:16" x14ac:dyDescent="0.25">
      <c r="A11918" t="s">
        <v>17796</v>
      </c>
      <c r="B11918">
        <v>1101</v>
      </c>
      <c r="C11918" s="3" t="str">
        <f>HYPERLINK("http://www.uniprot.org/uniprot/I1N9B1","tr|I1N9B1|I1N9B1_SOYBN")</f>
        <v>tr|I1N9B1|I1N9B1_SOYBN</v>
      </c>
      <c r="D11918" t="s">
        <v>117</v>
      </c>
      <c r="E11918">
        <v>86.88</v>
      </c>
      <c r="F11918">
        <v>366</v>
      </c>
      <c r="G11918">
        <v>48</v>
      </c>
      <c r="H11918">
        <v>0</v>
      </c>
      <c r="I11918">
        <v>1</v>
      </c>
      <c r="J11918">
        <v>1098</v>
      </c>
      <c r="K11918">
        <v>1</v>
      </c>
      <c r="L11918">
        <v>1</v>
      </c>
      <c r="M11918">
        <v>365</v>
      </c>
      <c r="N11918" t="s">
        <v>18</v>
      </c>
      <c r="O11918" s="1">
        <v>3.57164E-178</v>
      </c>
      <c r="P11918">
        <v>1624</v>
      </c>
    </row>
    <row r="11919" spans="1:16" x14ac:dyDescent="0.25">
      <c r="A11919" t="s">
        <v>17797</v>
      </c>
      <c r="B11919">
        <v>1089</v>
      </c>
      <c r="C11919" s="3" t="str">
        <f>HYPERLINK("http://www.uniprot.org/uniprot/I3SVK2","tr|I3SVK2|I3SVK2_LOTJA")</f>
        <v>tr|I3SVK2|I3SVK2_LOTJA</v>
      </c>
      <c r="D11919" t="s">
        <v>93</v>
      </c>
      <c r="E11919">
        <v>66.48</v>
      </c>
      <c r="F11919">
        <v>364</v>
      </c>
      <c r="G11919">
        <v>122</v>
      </c>
      <c r="H11919">
        <v>3</v>
      </c>
      <c r="I11919">
        <v>1</v>
      </c>
      <c r="J11919">
        <v>1083</v>
      </c>
      <c r="K11919">
        <v>1</v>
      </c>
      <c r="L11919">
        <v>1</v>
      </c>
      <c r="M11919">
        <v>358</v>
      </c>
      <c r="N11919" t="s">
        <v>18</v>
      </c>
      <c r="O11919" s="1">
        <v>3.2161199999999999E-131</v>
      </c>
      <c r="P11919">
        <v>1219</v>
      </c>
    </row>
    <row r="11920" spans="1:16" x14ac:dyDescent="0.25">
      <c r="A11920" t="s">
        <v>17798</v>
      </c>
      <c r="B11920">
        <v>1296</v>
      </c>
      <c r="C11920" s="3" t="str">
        <f>HYPERLINK("http://www.uniprot.org/uniprot/I1LBX5","tr|I1LBX5|I1LBX5_SOYBN")</f>
        <v>tr|I1LBX5|I1LBX5_SOYBN</v>
      </c>
      <c r="D11920" t="s">
        <v>117</v>
      </c>
      <c r="E11920">
        <v>76.59</v>
      </c>
      <c r="F11920">
        <v>393</v>
      </c>
      <c r="G11920">
        <v>92</v>
      </c>
      <c r="H11920">
        <v>8</v>
      </c>
      <c r="I11920">
        <v>85</v>
      </c>
      <c r="J11920">
        <v>1239</v>
      </c>
      <c r="K11920">
        <v>1</v>
      </c>
      <c r="L11920">
        <v>24</v>
      </c>
      <c r="M11920">
        <v>406</v>
      </c>
      <c r="N11920" t="s">
        <v>18</v>
      </c>
      <c r="O11920" s="1">
        <v>9.4901100000000007E-168</v>
      </c>
      <c r="P11920">
        <v>1535</v>
      </c>
    </row>
    <row r="11921" spans="1:16" x14ac:dyDescent="0.25">
      <c r="A11921" t="s">
        <v>17799</v>
      </c>
      <c r="B11921">
        <v>1500</v>
      </c>
      <c r="C11921" s="3" t="str">
        <f>HYPERLINK("http://www.uniprot.org/uniprot/Q1RSJ8","tr|Q1RSJ8|Q1RSJ8_MEDTR")</f>
        <v>tr|Q1RSJ8|Q1RSJ8_MEDTR</v>
      </c>
      <c r="D11921" t="s">
        <v>17800</v>
      </c>
      <c r="E11921">
        <v>84.09</v>
      </c>
      <c r="F11921">
        <v>308</v>
      </c>
      <c r="G11921">
        <v>49</v>
      </c>
      <c r="H11921">
        <v>0</v>
      </c>
      <c r="I11921">
        <v>574</v>
      </c>
      <c r="J11921">
        <v>1497</v>
      </c>
      <c r="K11921">
        <v>1</v>
      </c>
      <c r="L11921">
        <v>1</v>
      </c>
      <c r="M11921">
        <v>308</v>
      </c>
      <c r="N11921" t="s">
        <v>18</v>
      </c>
      <c r="O11921" s="1">
        <v>1.0626499999999999E-144</v>
      </c>
      <c r="P11921">
        <v>1337</v>
      </c>
    </row>
    <row r="11922" spans="1:16" x14ac:dyDescent="0.25">
      <c r="A11922" t="s">
        <v>17801</v>
      </c>
      <c r="B11922">
        <v>1983</v>
      </c>
      <c r="C11922" s="3" t="str">
        <f>HYPERLINK("http://www.uniprot.org/uniprot/I1JNH0","tr|I1JNH0|I1JNH0_SOYBN")</f>
        <v>tr|I1JNH0|I1JNH0_SOYBN</v>
      </c>
      <c r="D11922" t="s">
        <v>28</v>
      </c>
      <c r="E11922">
        <v>59.03</v>
      </c>
      <c r="F11922">
        <v>664</v>
      </c>
      <c r="G11922">
        <v>272</v>
      </c>
      <c r="H11922">
        <v>4</v>
      </c>
      <c r="I11922">
        <v>1</v>
      </c>
      <c r="J11922">
        <v>1980</v>
      </c>
      <c r="K11922">
        <v>1</v>
      </c>
      <c r="L11922">
        <v>1</v>
      </c>
      <c r="M11922">
        <v>647</v>
      </c>
      <c r="N11922" t="s">
        <v>18</v>
      </c>
      <c r="O11922">
        <v>0</v>
      </c>
      <c r="P11922">
        <v>1821</v>
      </c>
    </row>
    <row r="11923" spans="1:16" x14ac:dyDescent="0.25">
      <c r="A11923" t="s">
        <v>17802</v>
      </c>
      <c r="B11923">
        <v>840</v>
      </c>
      <c r="C11923" s="3" t="str">
        <f>HYPERLINK("http://www.uniprot.org/uniprot/G7I4B9","tr|G7I4B9|G7I4B9_MEDTR")</f>
        <v>tr|G7I4B9|G7I4B9_MEDTR</v>
      </c>
      <c r="D11923" t="s">
        <v>17803</v>
      </c>
      <c r="E11923">
        <v>72.099999999999994</v>
      </c>
      <c r="F11923">
        <v>294</v>
      </c>
      <c r="G11923">
        <v>82</v>
      </c>
      <c r="H11923">
        <v>25</v>
      </c>
      <c r="I11923">
        <v>31</v>
      </c>
      <c r="J11923">
        <v>837</v>
      </c>
      <c r="K11923">
        <v>1</v>
      </c>
      <c r="L11923">
        <v>9</v>
      </c>
      <c r="M11923">
        <v>302</v>
      </c>
      <c r="N11923" t="s">
        <v>18</v>
      </c>
      <c r="O11923" s="1">
        <v>9.3134099999999997E-108</v>
      </c>
      <c r="P11923">
        <v>1015</v>
      </c>
    </row>
    <row r="11924" spans="1:16" x14ac:dyDescent="0.25">
      <c r="A11924" t="s">
        <v>17804</v>
      </c>
      <c r="B11924">
        <v>1443</v>
      </c>
      <c r="C11924" s="3" t="str">
        <f>HYPERLINK("http://www.uniprot.org/uniprot/G7J2S0","tr|G7J2S0|G7J2S0_MEDTR")</f>
        <v>tr|G7J2S0|G7J2S0_MEDTR</v>
      </c>
      <c r="D11924" t="s">
        <v>17805</v>
      </c>
      <c r="E11924">
        <v>85.38</v>
      </c>
      <c r="F11924">
        <v>479</v>
      </c>
      <c r="G11924">
        <v>70</v>
      </c>
      <c r="H11924">
        <v>0</v>
      </c>
      <c r="I11924">
        <v>4</v>
      </c>
      <c r="J11924">
        <v>1440</v>
      </c>
      <c r="K11924">
        <v>1</v>
      </c>
      <c r="L11924">
        <v>5</v>
      </c>
      <c r="M11924">
        <v>483</v>
      </c>
      <c r="N11924" t="s">
        <v>18</v>
      </c>
      <c r="O11924">
        <v>0</v>
      </c>
      <c r="P11924">
        <v>2170</v>
      </c>
    </row>
    <row r="11925" spans="1:16" x14ac:dyDescent="0.25">
      <c r="A11925" t="s">
        <v>17806</v>
      </c>
      <c r="B11925">
        <v>2019</v>
      </c>
      <c r="C11925" s="3" t="str">
        <f>HYPERLINK("http://www.uniprot.org/uniprot/I1LNF9","tr|I1LNF9|I1LNF9_SOYBN")</f>
        <v>tr|I1LNF9|I1LNF9_SOYBN</v>
      </c>
      <c r="D11925" t="s">
        <v>28</v>
      </c>
      <c r="E11925">
        <v>53.41</v>
      </c>
      <c r="F11925">
        <v>689</v>
      </c>
      <c r="G11925">
        <v>321</v>
      </c>
      <c r="H11925">
        <v>19</v>
      </c>
      <c r="I11925">
        <v>7</v>
      </c>
      <c r="J11925">
        <v>2016</v>
      </c>
      <c r="K11925">
        <v>1</v>
      </c>
      <c r="L11925">
        <v>2</v>
      </c>
      <c r="M11925">
        <v>637</v>
      </c>
      <c r="N11925" t="s">
        <v>18</v>
      </c>
      <c r="O11925" s="1">
        <v>3.3073899999999999E-179</v>
      </c>
      <c r="P11925">
        <v>1636</v>
      </c>
    </row>
    <row r="11926" spans="1:16" x14ac:dyDescent="0.25">
      <c r="A11926" t="s">
        <v>17807</v>
      </c>
      <c r="B11926">
        <v>747</v>
      </c>
      <c r="C11926" s="3" t="str">
        <f>HYPERLINK("http://www.uniprot.org/uniprot/I1L9Z6","tr|I1L9Z6|I1L9Z6_SOYBN")</f>
        <v>tr|I1L9Z6|I1L9Z6_SOYBN</v>
      </c>
      <c r="D11926" t="s">
        <v>28</v>
      </c>
      <c r="E11926">
        <v>70.959999999999994</v>
      </c>
      <c r="F11926">
        <v>248</v>
      </c>
      <c r="G11926">
        <v>72</v>
      </c>
      <c r="H11926">
        <v>0</v>
      </c>
      <c r="I11926">
        <v>1</v>
      </c>
      <c r="J11926">
        <v>744</v>
      </c>
      <c r="K11926">
        <v>1</v>
      </c>
      <c r="L11926">
        <v>1</v>
      </c>
      <c r="M11926">
        <v>247</v>
      </c>
      <c r="N11926" t="s">
        <v>18</v>
      </c>
      <c r="O11926" s="1">
        <v>3.2298299999999998E-95</v>
      </c>
      <c r="P11926">
        <v>906</v>
      </c>
    </row>
    <row r="11927" spans="1:16" x14ac:dyDescent="0.25">
      <c r="A11927" t="s">
        <v>17808</v>
      </c>
      <c r="B11927">
        <v>276</v>
      </c>
      <c r="C11927" s="3" t="str">
        <f>HYPERLINK("http://www.uniprot.org/uniprot/B5U9W4","tr|B5U9W4|B5U9W4_LOTJA")</f>
        <v>tr|B5U9W4|B5U9W4_LOTJA</v>
      </c>
      <c r="D11927" t="s">
        <v>2196</v>
      </c>
      <c r="E11927">
        <v>72.52</v>
      </c>
      <c r="F11927">
        <v>91</v>
      </c>
      <c r="G11927">
        <v>25</v>
      </c>
      <c r="H11927">
        <v>0</v>
      </c>
      <c r="I11927">
        <v>1</v>
      </c>
      <c r="J11927">
        <v>273</v>
      </c>
      <c r="K11927">
        <v>1</v>
      </c>
      <c r="L11927">
        <v>648</v>
      </c>
      <c r="M11927">
        <v>738</v>
      </c>
      <c r="N11927" t="s">
        <v>18</v>
      </c>
      <c r="O11927" s="1">
        <v>4.4753500000000003E-30</v>
      </c>
      <c r="P11927">
        <v>341</v>
      </c>
    </row>
    <row r="11928" spans="1:16" x14ac:dyDescent="0.25">
      <c r="A11928" t="s">
        <v>17809</v>
      </c>
      <c r="B11928">
        <v>720</v>
      </c>
      <c r="C11928" s="3" t="str">
        <f>HYPERLINK("http://www.uniprot.org/uniprot/I3S2C3","tr|I3S2C3|I3S2C3_MEDTR")</f>
        <v>tr|I3S2C3|I3S2C3_MEDTR</v>
      </c>
      <c r="D11928" t="s">
        <v>22</v>
      </c>
      <c r="E11928">
        <v>64.94</v>
      </c>
      <c r="F11928">
        <v>291</v>
      </c>
      <c r="G11928">
        <v>102</v>
      </c>
      <c r="H11928">
        <v>52</v>
      </c>
      <c r="I11928">
        <v>1</v>
      </c>
      <c r="J11928">
        <v>717</v>
      </c>
      <c r="K11928">
        <v>1</v>
      </c>
      <c r="L11928">
        <v>14</v>
      </c>
      <c r="M11928">
        <v>304</v>
      </c>
      <c r="N11928" t="s">
        <v>18</v>
      </c>
      <c r="O11928" s="1">
        <v>9.6453200000000007E-102</v>
      </c>
      <c r="P11928">
        <v>962</v>
      </c>
    </row>
    <row r="11929" spans="1:16" x14ac:dyDescent="0.25">
      <c r="A11929" t="s">
        <v>17810</v>
      </c>
      <c r="B11929">
        <v>2169</v>
      </c>
      <c r="C11929" s="3" t="str">
        <f>HYPERLINK("http://www.uniprot.org/uniprot/G7JLJ7","tr|G7JLJ7|G7JLJ7_MEDTR")</f>
        <v>tr|G7JLJ7|G7JLJ7_MEDTR</v>
      </c>
      <c r="D11929" t="s">
        <v>17811</v>
      </c>
      <c r="E11929">
        <v>94.02</v>
      </c>
      <c r="F11929">
        <v>720</v>
      </c>
      <c r="G11929">
        <v>43</v>
      </c>
      <c r="H11929">
        <v>1</v>
      </c>
      <c r="I11929">
        <v>10</v>
      </c>
      <c r="J11929">
        <v>2166</v>
      </c>
      <c r="K11929">
        <v>1</v>
      </c>
      <c r="L11929">
        <v>5</v>
      </c>
      <c r="M11929">
        <v>724</v>
      </c>
      <c r="N11929" t="s">
        <v>18</v>
      </c>
      <c r="O11929">
        <v>0</v>
      </c>
      <c r="P11929">
        <v>3447</v>
      </c>
    </row>
    <row r="11930" spans="1:16" x14ac:dyDescent="0.25">
      <c r="A11930" t="s">
        <v>17812</v>
      </c>
      <c r="B11930">
        <v>891</v>
      </c>
      <c r="C11930" s="3" t="str">
        <f>HYPERLINK("http://www.uniprot.org/uniprot/G7LB69","tr|G7LB69|G7LB69_MEDTR")</f>
        <v>tr|G7LB69|G7LB69_MEDTR</v>
      </c>
      <c r="D11930" t="s">
        <v>17813</v>
      </c>
      <c r="E11930">
        <v>68.010000000000005</v>
      </c>
      <c r="F11930">
        <v>297</v>
      </c>
      <c r="G11930">
        <v>95</v>
      </c>
      <c r="H11930">
        <v>1</v>
      </c>
      <c r="I11930">
        <v>1</v>
      </c>
      <c r="J11930">
        <v>888</v>
      </c>
      <c r="K11930">
        <v>1</v>
      </c>
      <c r="L11930">
        <v>1</v>
      </c>
      <c r="M11930">
        <v>264</v>
      </c>
      <c r="N11930" t="s">
        <v>18</v>
      </c>
      <c r="O11930" s="1">
        <v>4.8670299999999997E-105</v>
      </c>
      <c r="P11930">
        <v>992</v>
      </c>
    </row>
    <row r="11931" spans="1:16" x14ac:dyDescent="0.25">
      <c r="A11931" t="s">
        <v>17814</v>
      </c>
      <c r="B11931">
        <v>1140</v>
      </c>
      <c r="C11931" s="3" t="str">
        <f>HYPERLINK("http://www.uniprot.org/uniprot/I1KXD4","tr|I1KXD4|I1KXD4_SOYBN")</f>
        <v>tr|I1KXD4|I1KXD4_SOYBN</v>
      </c>
      <c r="D11931" t="s">
        <v>28</v>
      </c>
      <c r="E11931">
        <v>77.95</v>
      </c>
      <c r="F11931">
        <v>381</v>
      </c>
      <c r="G11931">
        <v>84</v>
      </c>
      <c r="H11931">
        <v>4</v>
      </c>
      <c r="I11931">
        <v>1</v>
      </c>
      <c r="J11931">
        <v>1131</v>
      </c>
      <c r="K11931">
        <v>1</v>
      </c>
      <c r="L11931">
        <v>1</v>
      </c>
      <c r="M11931">
        <v>381</v>
      </c>
      <c r="N11931" t="s">
        <v>18</v>
      </c>
      <c r="O11931" s="1">
        <v>3.0041599999999999E-167</v>
      </c>
      <c r="P11931">
        <v>1530</v>
      </c>
    </row>
    <row r="11932" spans="1:16" x14ac:dyDescent="0.25">
      <c r="A11932" t="s">
        <v>17815</v>
      </c>
      <c r="B11932">
        <v>2577</v>
      </c>
      <c r="C11932" s="3" t="str">
        <f>HYPERLINK("http://www.uniprot.org/uniprot/G7LH09","tr|G7LH09|G7LH09_MEDTR")</f>
        <v>tr|G7LH09|G7LH09_MEDTR</v>
      </c>
      <c r="D11932" t="s">
        <v>17816</v>
      </c>
      <c r="E11932">
        <v>76.75</v>
      </c>
      <c r="F11932">
        <v>869</v>
      </c>
      <c r="G11932">
        <v>202</v>
      </c>
      <c r="H11932">
        <v>14</v>
      </c>
      <c r="I11932">
        <v>10</v>
      </c>
      <c r="J11932">
        <v>2574</v>
      </c>
      <c r="K11932">
        <v>1</v>
      </c>
      <c r="L11932">
        <v>33</v>
      </c>
      <c r="M11932">
        <v>892</v>
      </c>
      <c r="N11932" t="s">
        <v>18</v>
      </c>
      <c r="O11932">
        <v>0</v>
      </c>
      <c r="P11932">
        <v>3377</v>
      </c>
    </row>
    <row r="11933" spans="1:16" x14ac:dyDescent="0.25">
      <c r="A11933" t="s">
        <v>17817</v>
      </c>
      <c r="B11933">
        <v>2115</v>
      </c>
      <c r="C11933" s="3" t="str">
        <f>HYPERLINK("http://www.uniprot.org/uniprot/G7ZVC5","tr|G7ZVC5|G7ZVC5_MEDTR")</f>
        <v>tr|G7ZVC5|G7ZVC5_MEDTR</v>
      </c>
      <c r="D11933" t="s">
        <v>17818</v>
      </c>
      <c r="E11933">
        <v>68.47</v>
      </c>
      <c r="F11933">
        <v>717</v>
      </c>
      <c r="G11933">
        <v>226</v>
      </c>
      <c r="H11933">
        <v>26</v>
      </c>
      <c r="I11933">
        <v>7</v>
      </c>
      <c r="J11933">
        <v>2079</v>
      </c>
      <c r="K11933">
        <v>1</v>
      </c>
      <c r="L11933">
        <v>4</v>
      </c>
      <c r="M11933">
        <v>712</v>
      </c>
      <c r="N11933" t="s">
        <v>18</v>
      </c>
      <c r="O11933">
        <v>0</v>
      </c>
      <c r="P11933">
        <v>2240</v>
      </c>
    </row>
    <row r="11934" spans="1:16" x14ac:dyDescent="0.25">
      <c r="A11934" t="s">
        <v>17819</v>
      </c>
      <c r="B11934">
        <v>609</v>
      </c>
      <c r="C11934" s="3" t="str">
        <f>HYPERLINK("http://www.uniprot.org/uniprot/Q0H2C5","tr|Q0H2C5|Q0H2C5_CICAR")</f>
        <v>tr|Q0H2C5|Q0H2C5_CICAR</v>
      </c>
      <c r="D11934" t="s">
        <v>17820</v>
      </c>
      <c r="E11934">
        <v>91.35</v>
      </c>
      <c r="F11934">
        <v>185</v>
      </c>
      <c r="G11934">
        <v>16</v>
      </c>
      <c r="H11934">
        <v>0</v>
      </c>
      <c r="I11934">
        <v>1</v>
      </c>
      <c r="J11934">
        <v>555</v>
      </c>
      <c r="K11934">
        <v>1</v>
      </c>
      <c r="L11934">
        <v>1</v>
      </c>
      <c r="M11934">
        <v>185</v>
      </c>
      <c r="N11934" t="s">
        <v>18</v>
      </c>
      <c r="O11934" s="1">
        <v>9.6455500000000008E-90</v>
      </c>
      <c r="P11934">
        <v>857</v>
      </c>
    </row>
    <row r="11935" spans="1:16" x14ac:dyDescent="0.25">
      <c r="A11935" t="s">
        <v>17821</v>
      </c>
      <c r="B11935">
        <v>405</v>
      </c>
      <c r="C11935" s="3" t="str">
        <f>HYPERLINK("http://www.uniprot.org/uniprot/I3S4L9","tr|I3S4L9|I3S4L9_MEDTR")</f>
        <v>tr|I3S4L9|I3S4L9_MEDTR</v>
      </c>
      <c r="D11935" t="s">
        <v>22</v>
      </c>
      <c r="E11935">
        <v>80.3</v>
      </c>
      <c r="F11935">
        <v>132</v>
      </c>
      <c r="G11935">
        <v>26</v>
      </c>
      <c r="H11935">
        <v>4</v>
      </c>
      <c r="I11935">
        <v>1</v>
      </c>
      <c r="J11935">
        <v>384</v>
      </c>
      <c r="K11935">
        <v>1</v>
      </c>
      <c r="L11935">
        <v>1</v>
      </c>
      <c r="M11935">
        <v>130</v>
      </c>
      <c r="N11935" t="s">
        <v>18</v>
      </c>
      <c r="O11935" s="1">
        <v>1.46439E-49</v>
      </c>
      <c r="P11935">
        <v>509</v>
      </c>
    </row>
    <row r="11936" spans="1:16" x14ac:dyDescent="0.25">
      <c r="A11936" t="s">
        <v>17822</v>
      </c>
      <c r="B11936">
        <v>750</v>
      </c>
      <c r="C11936" s="3" t="str">
        <f>HYPERLINK("http://www.uniprot.org/uniprot/G7K4M4","tr|G7K4M4|G7K4M4_MEDTR")</f>
        <v>tr|G7K4M4|G7K4M4_MEDTR</v>
      </c>
      <c r="D11936" t="s">
        <v>517</v>
      </c>
      <c r="E11936">
        <v>53.97</v>
      </c>
      <c r="F11936">
        <v>176</v>
      </c>
      <c r="G11936">
        <v>81</v>
      </c>
      <c r="H11936">
        <v>0</v>
      </c>
      <c r="I11936">
        <v>55</v>
      </c>
      <c r="J11936">
        <v>582</v>
      </c>
      <c r="K11936">
        <v>1</v>
      </c>
      <c r="L11936">
        <v>366</v>
      </c>
      <c r="M11936">
        <v>541</v>
      </c>
      <c r="N11936" t="s">
        <v>18</v>
      </c>
      <c r="O11936" s="1">
        <v>1.9379899999999999E-47</v>
      </c>
      <c r="P11936">
        <v>494</v>
      </c>
    </row>
    <row r="11937" spans="1:16" x14ac:dyDescent="0.25">
      <c r="A11937" t="s">
        <v>17823</v>
      </c>
      <c r="B11937">
        <v>1032</v>
      </c>
      <c r="C11937" s="3" t="str">
        <f>HYPERLINK("http://www.uniprot.org/uniprot/G7KDH1","tr|G7KDH1|G7KDH1_MEDTR")</f>
        <v>tr|G7KDH1|G7KDH1_MEDTR</v>
      </c>
      <c r="D11937" t="s">
        <v>1245</v>
      </c>
      <c r="E11937">
        <v>71.78</v>
      </c>
      <c r="F11937">
        <v>280</v>
      </c>
      <c r="G11937">
        <v>79</v>
      </c>
      <c r="H11937">
        <v>0</v>
      </c>
      <c r="I11937">
        <v>190</v>
      </c>
      <c r="J11937">
        <v>1029</v>
      </c>
      <c r="K11937">
        <v>1</v>
      </c>
      <c r="L11937">
        <v>243</v>
      </c>
      <c r="M11937">
        <v>520</v>
      </c>
      <c r="N11937" t="s">
        <v>18</v>
      </c>
      <c r="O11937" s="1">
        <v>1.47851E-114</v>
      </c>
      <c r="P11937">
        <v>1075</v>
      </c>
    </row>
    <row r="11938" spans="1:16" x14ac:dyDescent="0.25">
      <c r="A11938" t="s">
        <v>17824</v>
      </c>
      <c r="B11938">
        <v>1431</v>
      </c>
      <c r="C11938" s="3" t="str">
        <f>HYPERLINK("http://www.uniprot.org/uniprot/I1MHP5","tr|I1MHP5|I1MHP5_SOYBN")</f>
        <v>tr|I1MHP5|I1MHP5_SOYBN</v>
      </c>
      <c r="D11938" t="s">
        <v>28</v>
      </c>
      <c r="E11938">
        <v>27.85</v>
      </c>
      <c r="F11938">
        <v>420</v>
      </c>
      <c r="G11938">
        <v>303</v>
      </c>
      <c r="H11938">
        <v>42</v>
      </c>
      <c r="I11938">
        <v>151</v>
      </c>
      <c r="J11938">
        <v>1284</v>
      </c>
      <c r="K11938">
        <v>1</v>
      </c>
      <c r="L11938">
        <v>1057</v>
      </c>
      <c r="M11938">
        <v>1470</v>
      </c>
      <c r="N11938" t="s">
        <v>18</v>
      </c>
      <c r="O11938" s="1">
        <v>1.65214E-30</v>
      </c>
      <c r="P11938">
        <v>352</v>
      </c>
    </row>
    <row r="11939" spans="1:16" x14ac:dyDescent="0.25">
      <c r="A11939" t="s">
        <v>17825</v>
      </c>
      <c r="B11939">
        <v>1632</v>
      </c>
      <c r="C11939" s="3" t="str">
        <f>HYPERLINK("http://www.uniprot.org/uniprot/G7IP39","tr|G7IP39|G7IP39_MEDTR")</f>
        <v>tr|G7IP39|G7IP39_MEDTR</v>
      </c>
      <c r="D11939" t="s">
        <v>17826</v>
      </c>
      <c r="E11939">
        <v>76.040000000000006</v>
      </c>
      <c r="F11939">
        <v>551</v>
      </c>
      <c r="G11939">
        <v>132</v>
      </c>
      <c r="H11939">
        <v>12</v>
      </c>
      <c r="I11939">
        <v>13</v>
      </c>
      <c r="J11939">
        <v>1629</v>
      </c>
      <c r="K11939">
        <v>1</v>
      </c>
      <c r="L11939">
        <v>7</v>
      </c>
      <c r="M11939">
        <v>540</v>
      </c>
      <c r="N11939" t="s">
        <v>18</v>
      </c>
      <c r="O11939">
        <v>0</v>
      </c>
      <c r="P11939">
        <v>2121</v>
      </c>
    </row>
    <row r="11940" spans="1:16" x14ac:dyDescent="0.25">
      <c r="A11940" t="s">
        <v>17827</v>
      </c>
      <c r="B11940">
        <v>579</v>
      </c>
      <c r="C11940" s="3" t="str">
        <f>HYPERLINK("http://www.uniprot.org/uniprot/I1JEP9","tr|I1JEP9|I1JEP9_SOYBN")</f>
        <v>tr|I1JEP9|I1JEP9_SOYBN</v>
      </c>
      <c r="D11940" t="s">
        <v>1187</v>
      </c>
      <c r="E11940">
        <v>90.62</v>
      </c>
      <c r="F11940">
        <v>192</v>
      </c>
      <c r="G11940">
        <v>18</v>
      </c>
      <c r="H11940">
        <v>0</v>
      </c>
      <c r="I11940">
        <v>1</v>
      </c>
      <c r="J11940">
        <v>576</v>
      </c>
      <c r="K11940">
        <v>1</v>
      </c>
      <c r="L11940">
        <v>123</v>
      </c>
      <c r="M11940">
        <v>314</v>
      </c>
      <c r="N11940" t="s">
        <v>18</v>
      </c>
      <c r="O11940" s="1">
        <v>9.5384600000000001E-94</v>
      </c>
      <c r="P11940">
        <v>891</v>
      </c>
    </row>
    <row r="11941" spans="1:16" x14ac:dyDescent="0.25">
      <c r="A11941" t="s">
        <v>17828</v>
      </c>
      <c r="B11941">
        <v>1548</v>
      </c>
      <c r="C11941" s="3" t="str">
        <f>HYPERLINK("http://www.uniprot.org/uniprot/G7KID2","tr|G7KID2|G7KID2_MEDTR")</f>
        <v>tr|G7KID2|G7KID2_MEDTR</v>
      </c>
      <c r="D11941" t="s">
        <v>17793</v>
      </c>
      <c r="E11941">
        <v>72.23</v>
      </c>
      <c r="F11941">
        <v>407</v>
      </c>
      <c r="G11941">
        <v>113</v>
      </c>
      <c r="H11941">
        <v>4</v>
      </c>
      <c r="I11941">
        <v>1</v>
      </c>
      <c r="J11941">
        <v>1209</v>
      </c>
      <c r="K11941">
        <v>1</v>
      </c>
      <c r="L11941">
        <v>58</v>
      </c>
      <c r="M11941">
        <v>463</v>
      </c>
      <c r="N11941" t="s">
        <v>18</v>
      </c>
      <c r="O11941" s="1">
        <v>1.00042E-161</v>
      </c>
      <c r="P11941">
        <v>1484</v>
      </c>
    </row>
    <row r="11942" spans="1:16" x14ac:dyDescent="0.25">
      <c r="A11942" t="s">
        <v>17829</v>
      </c>
      <c r="B11942">
        <v>1044</v>
      </c>
      <c r="C11942" s="3" t="str">
        <f>HYPERLINK("http://www.uniprot.org/uniprot/I3SE71","tr|I3SE71|I3SE71_MEDTR")</f>
        <v>tr|I3SE71|I3SE71_MEDTR</v>
      </c>
      <c r="D11942" t="s">
        <v>22</v>
      </c>
      <c r="E11942">
        <v>86.8</v>
      </c>
      <c r="F11942">
        <v>341</v>
      </c>
      <c r="G11942">
        <v>45</v>
      </c>
      <c r="H11942">
        <v>0</v>
      </c>
      <c r="I11942">
        <v>19</v>
      </c>
      <c r="J11942">
        <v>1041</v>
      </c>
      <c r="K11942">
        <v>1</v>
      </c>
      <c r="L11942">
        <v>6</v>
      </c>
      <c r="M11942">
        <v>346</v>
      </c>
      <c r="N11942" t="s">
        <v>18</v>
      </c>
      <c r="O11942" s="1">
        <v>2.3693899999999999E-168</v>
      </c>
      <c r="P11942">
        <v>1539</v>
      </c>
    </row>
    <row r="11943" spans="1:16" x14ac:dyDescent="0.25">
      <c r="A11943" t="s">
        <v>17830</v>
      </c>
      <c r="B11943">
        <v>981</v>
      </c>
      <c r="C11943" s="3" t="str">
        <f>HYPERLINK("http://www.uniprot.org/uniprot/K7MZD3","tr|K7MZD3|K7MZD3_SOYBN")</f>
        <v>tr|K7MZD3|K7MZD3_SOYBN</v>
      </c>
      <c r="D11943" t="s">
        <v>28</v>
      </c>
      <c r="E11943">
        <v>64.22</v>
      </c>
      <c r="F11943">
        <v>355</v>
      </c>
      <c r="G11943">
        <v>127</v>
      </c>
      <c r="H11943">
        <v>31</v>
      </c>
      <c r="I11943">
        <v>1</v>
      </c>
      <c r="J11943">
        <v>972</v>
      </c>
      <c r="K11943">
        <v>1</v>
      </c>
      <c r="L11943">
        <v>9</v>
      </c>
      <c r="M11943">
        <v>363</v>
      </c>
      <c r="N11943" t="s">
        <v>18</v>
      </c>
      <c r="O11943" s="1">
        <v>9.4662700000000003E-116</v>
      </c>
      <c r="P11943">
        <v>1085</v>
      </c>
    </row>
    <row r="11944" spans="1:16" x14ac:dyDescent="0.25">
      <c r="A11944" t="s">
        <v>17831</v>
      </c>
      <c r="B11944">
        <v>156</v>
      </c>
      <c r="C11944" s="3" t="str">
        <f>HYPERLINK("http://www.uniprot.org/uniprot/I3SLU4","tr|I3SLU4|I3SLU4_MEDTR")</f>
        <v>tr|I3SLU4|I3SLU4_MEDTR</v>
      </c>
      <c r="D11944" t="s">
        <v>386</v>
      </c>
      <c r="E11944">
        <v>94.11</v>
      </c>
      <c r="F11944">
        <v>51</v>
      </c>
      <c r="G11944">
        <v>3</v>
      </c>
      <c r="H11944">
        <v>0</v>
      </c>
      <c r="I11944">
        <v>1</v>
      </c>
      <c r="J11944">
        <v>153</v>
      </c>
      <c r="K11944">
        <v>1</v>
      </c>
      <c r="L11944">
        <v>1</v>
      </c>
      <c r="M11944">
        <v>51</v>
      </c>
      <c r="N11944" t="s">
        <v>18</v>
      </c>
      <c r="O11944" s="1">
        <v>1.29578E-21</v>
      </c>
      <c r="P11944">
        <v>268</v>
      </c>
    </row>
    <row r="11945" spans="1:16" x14ac:dyDescent="0.25">
      <c r="A11945" t="s">
        <v>17832</v>
      </c>
      <c r="B11945">
        <v>2664</v>
      </c>
      <c r="C11945" s="3" t="str">
        <f>HYPERLINK("http://www.uniprot.org/uniprot/I1LBX6","tr|I1LBX6|I1LBX6_SOYBN")</f>
        <v>tr|I1LBX6|I1LBX6_SOYBN</v>
      </c>
      <c r="D11945" t="s">
        <v>17499</v>
      </c>
      <c r="E11945">
        <v>79.69</v>
      </c>
      <c r="F11945">
        <v>926</v>
      </c>
      <c r="G11945">
        <v>188</v>
      </c>
      <c r="H11945">
        <v>46</v>
      </c>
      <c r="I11945">
        <v>1</v>
      </c>
      <c r="J11945">
        <v>2640</v>
      </c>
      <c r="K11945">
        <v>1</v>
      </c>
      <c r="L11945">
        <v>1</v>
      </c>
      <c r="M11945">
        <v>923</v>
      </c>
      <c r="N11945" t="s">
        <v>18</v>
      </c>
      <c r="O11945">
        <v>0</v>
      </c>
      <c r="P11945">
        <v>3802</v>
      </c>
    </row>
    <row r="11946" spans="1:16" x14ac:dyDescent="0.25">
      <c r="A11946" t="s">
        <v>17833</v>
      </c>
      <c r="B11946">
        <v>1254</v>
      </c>
      <c r="C11946" s="3" t="str">
        <f>HYPERLINK("http://www.uniprot.org/uniprot/Q1RSI8","tr|Q1RSI8|Q1RSI8_MEDTR")</f>
        <v>tr|Q1RSI8|Q1RSI8_MEDTR</v>
      </c>
      <c r="D11946" t="s">
        <v>17834</v>
      </c>
      <c r="E11946">
        <v>78.459999999999994</v>
      </c>
      <c r="F11946">
        <v>404</v>
      </c>
      <c r="G11946">
        <v>87</v>
      </c>
      <c r="H11946">
        <v>1</v>
      </c>
      <c r="I11946">
        <v>1</v>
      </c>
      <c r="J11946">
        <v>1209</v>
      </c>
      <c r="K11946">
        <v>1</v>
      </c>
      <c r="L11946">
        <v>1</v>
      </c>
      <c r="M11946">
        <v>398</v>
      </c>
      <c r="N11946" t="s">
        <v>18</v>
      </c>
      <c r="O11946" s="1">
        <v>5.5126199999999998E-173</v>
      </c>
      <c r="P11946">
        <v>1580</v>
      </c>
    </row>
    <row r="11947" spans="1:16" x14ac:dyDescent="0.25">
      <c r="A11947" t="s">
        <v>17835</v>
      </c>
      <c r="B11947">
        <v>948</v>
      </c>
      <c r="C11947" s="3" t="str">
        <f>HYPERLINK("http://www.uniprot.org/uniprot/I1JGF8","tr|I1JGF8|I1JGF8_SOYBN")</f>
        <v>tr|I1JGF8|I1JGF8_SOYBN</v>
      </c>
      <c r="D11947" t="s">
        <v>28</v>
      </c>
      <c r="E11947">
        <v>35.18</v>
      </c>
      <c r="F11947">
        <v>162</v>
      </c>
      <c r="G11947">
        <v>105</v>
      </c>
      <c r="H11947">
        <v>6</v>
      </c>
      <c r="I11947">
        <v>265</v>
      </c>
      <c r="J11947">
        <v>732</v>
      </c>
      <c r="K11947">
        <v>1</v>
      </c>
      <c r="L11947">
        <v>337</v>
      </c>
      <c r="M11947">
        <v>495</v>
      </c>
      <c r="N11947" t="s">
        <v>18</v>
      </c>
      <c r="O11947" s="1">
        <v>1.04634E-15</v>
      </c>
      <c r="P11947">
        <v>222</v>
      </c>
    </row>
    <row r="11948" spans="1:16" x14ac:dyDescent="0.25">
      <c r="A11948" t="s">
        <v>17836</v>
      </c>
      <c r="B11948">
        <v>1023</v>
      </c>
      <c r="C11948" s="3" t="str">
        <f>HYPERLINK("http://www.uniprot.org/uniprot/I3SXI0","tr|I3SXI0|I3SXI0_MEDTR")</f>
        <v>tr|I3SXI0|I3SXI0_MEDTR</v>
      </c>
      <c r="D11948" t="s">
        <v>22</v>
      </c>
      <c r="E11948">
        <v>91.22</v>
      </c>
      <c r="F11948">
        <v>319</v>
      </c>
      <c r="G11948">
        <v>28</v>
      </c>
      <c r="H11948">
        <v>0</v>
      </c>
      <c r="I11948">
        <v>1</v>
      </c>
      <c r="J11948">
        <v>957</v>
      </c>
      <c r="K11948">
        <v>1</v>
      </c>
      <c r="L11948">
        <v>1</v>
      </c>
      <c r="M11948">
        <v>319</v>
      </c>
      <c r="N11948" t="s">
        <v>18</v>
      </c>
      <c r="O11948" s="1">
        <v>1.38765E-165</v>
      </c>
      <c r="P11948">
        <v>1515</v>
      </c>
    </row>
    <row r="11949" spans="1:16" x14ac:dyDescent="0.25">
      <c r="A11949" t="s">
        <v>17837</v>
      </c>
      <c r="B11949">
        <v>936</v>
      </c>
      <c r="C11949" s="3" t="str">
        <f>HYPERLINK("http://www.uniprot.org/uniprot/G7J2S1","tr|G7J2S1|G7J2S1_MEDTR")</f>
        <v>tr|G7J2S1|G7J2S1_MEDTR</v>
      </c>
      <c r="D11949" t="s">
        <v>17838</v>
      </c>
      <c r="E11949">
        <v>92.92</v>
      </c>
      <c r="F11949">
        <v>311</v>
      </c>
      <c r="G11949">
        <v>22</v>
      </c>
      <c r="H11949">
        <v>0</v>
      </c>
      <c r="I11949">
        <v>1</v>
      </c>
      <c r="J11949">
        <v>933</v>
      </c>
      <c r="K11949">
        <v>1</v>
      </c>
      <c r="L11949">
        <v>1</v>
      </c>
      <c r="M11949">
        <v>311</v>
      </c>
      <c r="N11949" t="s">
        <v>18</v>
      </c>
      <c r="O11949" s="1">
        <v>6.3379899999999998E-167</v>
      </c>
      <c r="P11949">
        <v>1526</v>
      </c>
    </row>
    <row r="11950" spans="1:16" x14ac:dyDescent="0.25">
      <c r="A11950" t="s">
        <v>17839</v>
      </c>
      <c r="B11950">
        <v>2175</v>
      </c>
      <c r="C11950" s="3" t="str">
        <f>HYPERLINK("http://www.uniprot.org/uniprot/G7J353","tr|G7J353|G7J353_MEDTR")</f>
        <v>tr|G7J353|G7J353_MEDTR</v>
      </c>
      <c r="D11950" t="s">
        <v>12519</v>
      </c>
      <c r="E11950">
        <v>80.73</v>
      </c>
      <c r="F11950">
        <v>732</v>
      </c>
      <c r="G11950">
        <v>141</v>
      </c>
      <c r="H11950">
        <v>8</v>
      </c>
      <c r="I11950">
        <v>1</v>
      </c>
      <c r="J11950">
        <v>2172</v>
      </c>
      <c r="K11950">
        <v>1</v>
      </c>
      <c r="L11950">
        <v>1</v>
      </c>
      <c r="M11950">
        <v>717</v>
      </c>
      <c r="N11950" t="s">
        <v>18</v>
      </c>
      <c r="O11950">
        <v>0</v>
      </c>
      <c r="P11950">
        <v>2971</v>
      </c>
    </row>
    <row r="11951" spans="1:16" x14ac:dyDescent="0.25">
      <c r="A11951" t="s">
        <v>17840</v>
      </c>
      <c r="B11951">
        <v>948</v>
      </c>
      <c r="C11951" s="3" t="str">
        <f>HYPERLINK("http://www.uniprot.org/uniprot/G7JMG3","tr|G7JMG3|G7JMG3_MEDTR")</f>
        <v>tr|G7JMG3|G7JMG3_MEDTR</v>
      </c>
      <c r="D11951" t="s">
        <v>17841</v>
      </c>
      <c r="E11951">
        <v>62.89</v>
      </c>
      <c r="F11951">
        <v>318</v>
      </c>
      <c r="G11951">
        <v>118</v>
      </c>
      <c r="H11951">
        <v>10</v>
      </c>
      <c r="I11951">
        <v>22</v>
      </c>
      <c r="J11951">
        <v>945</v>
      </c>
      <c r="K11951">
        <v>1</v>
      </c>
      <c r="L11951">
        <v>13</v>
      </c>
      <c r="M11951">
        <v>320</v>
      </c>
      <c r="N11951" t="s">
        <v>18</v>
      </c>
      <c r="O11951" s="1">
        <v>3.0782100000000002E-92</v>
      </c>
      <c r="P11951">
        <v>882</v>
      </c>
    </row>
    <row r="11952" spans="1:16" x14ac:dyDescent="0.25">
      <c r="A11952" t="s">
        <v>17842</v>
      </c>
      <c r="B11952">
        <v>441</v>
      </c>
      <c r="C11952" s="3" t="str">
        <f>HYPERLINK("http://www.uniprot.org/uniprot/C6SXC6","tr|C6SXC6|C6SXC6_SOYBN")</f>
        <v>tr|C6SXC6|C6SXC6_SOYBN</v>
      </c>
      <c r="D11952" t="s">
        <v>210</v>
      </c>
      <c r="E11952">
        <v>75.34</v>
      </c>
      <c r="F11952">
        <v>146</v>
      </c>
      <c r="G11952">
        <v>36</v>
      </c>
      <c r="H11952">
        <v>0</v>
      </c>
      <c r="I11952">
        <v>1</v>
      </c>
      <c r="J11952">
        <v>438</v>
      </c>
      <c r="K11952">
        <v>1</v>
      </c>
      <c r="L11952">
        <v>1</v>
      </c>
      <c r="M11952">
        <v>144</v>
      </c>
      <c r="N11952" t="s">
        <v>18</v>
      </c>
      <c r="O11952" s="1">
        <v>6.1695000000000007E-64</v>
      </c>
      <c r="P11952">
        <v>633</v>
      </c>
    </row>
    <row r="11953" spans="1:16" x14ac:dyDescent="0.25">
      <c r="A11953" t="s">
        <v>17843</v>
      </c>
      <c r="B11953">
        <v>690</v>
      </c>
      <c r="C11953" s="3" t="str">
        <f>HYPERLINK("http://www.uniprot.org/uniprot/I3S694","tr|I3S694|I3S694_MEDTR")</f>
        <v>tr|I3S694|I3S694_MEDTR</v>
      </c>
      <c r="D11953" t="s">
        <v>22</v>
      </c>
      <c r="E11953">
        <v>77.72</v>
      </c>
      <c r="F11953">
        <v>229</v>
      </c>
      <c r="G11953">
        <v>51</v>
      </c>
      <c r="H11953">
        <v>0</v>
      </c>
      <c r="I11953">
        <v>1</v>
      </c>
      <c r="J11953">
        <v>687</v>
      </c>
      <c r="K11953">
        <v>1</v>
      </c>
      <c r="L11953">
        <v>1</v>
      </c>
      <c r="M11953">
        <v>227</v>
      </c>
      <c r="N11953" t="s">
        <v>18</v>
      </c>
      <c r="O11953" s="1">
        <v>3.65998E-84</v>
      </c>
      <c r="P11953">
        <v>810</v>
      </c>
    </row>
    <row r="11954" spans="1:16" x14ac:dyDescent="0.25">
      <c r="A11954" t="s">
        <v>17844</v>
      </c>
      <c r="B11954">
        <v>360</v>
      </c>
      <c r="C11954" s="3" t="str">
        <f>HYPERLINK("http://www.uniprot.org/uniprot/G7JLJ9","tr|G7JLJ9|G7JLJ9_MEDTR")</f>
        <v>tr|G7JLJ9|G7JLJ9_MEDTR</v>
      </c>
      <c r="D11954" t="s">
        <v>5409</v>
      </c>
      <c r="E11954">
        <v>68.510000000000005</v>
      </c>
      <c r="F11954">
        <v>108</v>
      </c>
      <c r="G11954">
        <v>34</v>
      </c>
      <c r="H11954">
        <v>0</v>
      </c>
      <c r="I11954">
        <v>1</v>
      </c>
      <c r="J11954">
        <v>324</v>
      </c>
      <c r="K11954">
        <v>1</v>
      </c>
      <c r="L11954">
        <v>1</v>
      </c>
      <c r="M11954">
        <v>103</v>
      </c>
      <c r="N11954" t="s">
        <v>18</v>
      </c>
      <c r="O11954" s="1">
        <v>3.3931300000000002E-30</v>
      </c>
      <c r="P11954">
        <v>342</v>
      </c>
    </row>
    <row r="11955" spans="1:16" x14ac:dyDescent="0.25">
      <c r="A11955" t="s">
        <v>17845</v>
      </c>
      <c r="B11955">
        <v>1818</v>
      </c>
      <c r="C11955" s="3" t="str">
        <f>HYPERLINK("http://www.uniprot.org/uniprot/M1ALM4","tr|M1ALM4|M1ALM4_SOLTU")</f>
        <v>tr|M1ALM4|M1ALM4_SOLTU</v>
      </c>
      <c r="D11955" t="s">
        <v>17846</v>
      </c>
      <c r="E11955">
        <v>53.45</v>
      </c>
      <c r="F11955">
        <v>535</v>
      </c>
      <c r="G11955">
        <v>249</v>
      </c>
      <c r="H11955">
        <v>0</v>
      </c>
      <c r="I11955">
        <v>31</v>
      </c>
      <c r="J11955">
        <v>1635</v>
      </c>
      <c r="K11955">
        <v>1</v>
      </c>
      <c r="L11955">
        <v>150</v>
      </c>
      <c r="M11955">
        <v>670</v>
      </c>
      <c r="N11955" t="s">
        <v>18</v>
      </c>
      <c r="O11955" s="1">
        <v>1.44848E-162</v>
      </c>
      <c r="P11955">
        <v>1492</v>
      </c>
    </row>
    <row r="11956" spans="1:16" x14ac:dyDescent="0.25">
      <c r="A11956" t="s">
        <v>17847</v>
      </c>
      <c r="B11956">
        <v>375</v>
      </c>
      <c r="C11956" s="3" t="str">
        <f>HYPERLINK("http://www.uniprot.org/uniprot/I1KXD4","tr|I1KXD4|I1KXD4_SOYBN")</f>
        <v>tr|I1KXD4|I1KXD4_SOYBN</v>
      </c>
      <c r="D11956" t="s">
        <v>28</v>
      </c>
      <c r="E11956">
        <v>49.31</v>
      </c>
      <c r="F11956">
        <v>146</v>
      </c>
      <c r="G11956">
        <v>74</v>
      </c>
      <c r="H11956">
        <v>22</v>
      </c>
      <c r="I11956">
        <v>1</v>
      </c>
      <c r="J11956">
        <v>372</v>
      </c>
      <c r="K11956">
        <v>1</v>
      </c>
      <c r="L11956">
        <v>448</v>
      </c>
      <c r="M11956">
        <v>593</v>
      </c>
      <c r="N11956" t="s">
        <v>18</v>
      </c>
      <c r="O11956" s="1">
        <v>3.8042E-21</v>
      </c>
      <c r="P11956">
        <v>264</v>
      </c>
    </row>
    <row r="11957" spans="1:16" x14ac:dyDescent="0.25">
      <c r="A11957" t="s">
        <v>17848</v>
      </c>
      <c r="B11957">
        <v>1047</v>
      </c>
      <c r="C11957" s="3" t="str">
        <f>HYPERLINK("http://www.uniprot.org/uniprot/I1LFM6","tr|I1LFM6|I1LFM6_SOYBN")</f>
        <v>tr|I1LFM6|I1LFM6_SOYBN</v>
      </c>
      <c r="D11957" t="s">
        <v>28</v>
      </c>
      <c r="E11957">
        <v>82.42</v>
      </c>
      <c r="F11957">
        <v>347</v>
      </c>
      <c r="G11957">
        <v>61</v>
      </c>
      <c r="H11957">
        <v>0</v>
      </c>
      <c r="I11957">
        <v>1</v>
      </c>
      <c r="J11957">
        <v>1041</v>
      </c>
      <c r="K11957">
        <v>1</v>
      </c>
      <c r="L11957">
        <v>1</v>
      </c>
      <c r="M11957">
        <v>345</v>
      </c>
      <c r="N11957" t="s">
        <v>18</v>
      </c>
      <c r="O11957" s="1">
        <v>1.35522E-155</v>
      </c>
      <c r="P11957">
        <v>1429</v>
      </c>
    </row>
    <row r="11958" spans="1:16" x14ac:dyDescent="0.25">
      <c r="A11958" t="s">
        <v>17849</v>
      </c>
      <c r="B11958">
        <v>336</v>
      </c>
      <c r="C11958" s="3" t="str">
        <f>HYPERLINK("http://www.uniprot.org/uniprot/I1KF92","tr|I1KF92|I1KF92_SOYBN")</f>
        <v>tr|I1KF92|I1KF92_SOYBN</v>
      </c>
      <c r="D11958" t="s">
        <v>28</v>
      </c>
      <c r="E11958">
        <v>48.46</v>
      </c>
      <c r="F11958">
        <v>130</v>
      </c>
      <c r="G11958">
        <v>67</v>
      </c>
      <c r="H11958">
        <v>24</v>
      </c>
      <c r="I11958">
        <v>7</v>
      </c>
      <c r="J11958">
        <v>324</v>
      </c>
      <c r="K11958">
        <v>1</v>
      </c>
      <c r="L11958">
        <v>4</v>
      </c>
      <c r="M11958">
        <v>131</v>
      </c>
      <c r="N11958" t="s">
        <v>18</v>
      </c>
      <c r="O11958" s="1">
        <v>1.68762E-21</v>
      </c>
      <c r="P11958">
        <v>267</v>
      </c>
    </row>
    <row r="11959" spans="1:16" x14ac:dyDescent="0.25">
      <c r="A11959" t="s">
        <v>17850</v>
      </c>
      <c r="B11959">
        <v>2823</v>
      </c>
      <c r="C11959" s="3" t="str">
        <f>HYPERLINK("http://www.uniprot.org/uniprot/G7LGT4","tr|G7LGT4|G7LGT4_MEDTR")</f>
        <v>tr|G7LGT4|G7LGT4_MEDTR</v>
      </c>
      <c r="D11959" t="s">
        <v>2631</v>
      </c>
      <c r="E11959">
        <v>74.510000000000005</v>
      </c>
      <c r="F11959">
        <v>565</v>
      </c>
      <c r="G11959">
        <v>144</v>
      </c>
      <c r="H11959">
        <v>15</v>
      </c>
      <c r="I11959">
        <v>1171</v>
      </c>
      <c r="J11959">
        <v>2820</v>
      </c>
      <c r="K11959">
        <v>1</v>
      </c>
      <c r="L11959">
        <v>2</v>
      </c>
      <c r="M11959">
        <v>559</v>
      </c>
      <c r="N11959" t="s">
        <v>18</v>
      </c>
      <c r="O11959">
        <v>0</v>
      </c>
      <c r="P11959">
        <v>2085</v>
      </c>
    </row>
    <row r="11960" spans="1:16" x14ac:dyDescent="0.25">
      <c r="A11960" t="s">
        <v>17851</v>
      </c>
      <c r="B11960">
        <v>858</v>
      </c>
      <c r="C11960" s="3" t="str">
        <f>HYPERLINK("http://www.uniprot.org/uniprot/K7MLG1","tr|K7MLG1|K7MLG1_SOYBN")</f>
        <v>tr|K7MLG1|K7MLG1_SOYBN</v>
      </c>
      <c r="D11960" t="s">
        <v>28</v>
      </c>
      <c r="E11960">
        <v>69.47</v>
      </c>
      <c r="F11960">
        <v>285</v>
      </c>
      <c r="G11960">
        <v>87</v>
      </c>
      <c r="H11960">
        <v>13</v>
      </c>
      <c r="I11960">
        <v>40</v>
      </c>
      <c r="J11960">
        <v>855</v>
      </c>
      <c r="K11960">
        <v>1</v>
      </c>
      <c r="L11960">
        <v>58</v>
      </c>
      <c r="M11960">
        <v>336</v>
      </c>
      <c r="N11960" t="s">
        <v>18</v>
      </c>
      <c r="O11960" s="1">
        <v>1.6664300000000001E-91</v>
      </c>
      <c r="P11960">
        <v>875</v>
      </c>
    </row>
    <row r="11961" spans="1:16" x14ac:dyDescent="0.25">
      <c r="A11961" t="s">
        <v>17852</v>
      </c>
      <c r="B11961">
        <v>1416</v>
      </c>
      <c r="C11961" s="3" t="str">
        <f>HYPERLINK("http://www.uniprot.org/uniprot/G7I2H0","tr|G7I2H0|G7I2H0_MEDTR")</f>
        <v>tr|G7I2H0|G7I2H0_MEDTR</v>
      </c>
      <c r="D11961" t="s">
        <v>144</v>
      </c>
      <c r="E11961">
        <v>34.03</v>
      </c>
      <c r="F11961">
        <v>285</v>
      </c>
      <c r="G11961">
        <v>188</v>
      </c>
      <c r="H11961">
        <v>8</v>
      </c>
      <c r="I11961">
        <v>514</v>
      </c>
      <c r="J11961">
        <v>1344</v>
      </c>
      <c r="K11961">
        <v>1</v>
      </c>
      <c r="L11961">
        <v>17</v>
      </c>
      <c r="M11961">
        <v>253</v>
      </c>
      <c r="N11961" t="s">
        <v>18</v>
      </c>
      <c r="O11961" s="1">
        <v>8.0745099999999999E-30</v>
      </c>
      <c r="P11961">
        <v>346</v>
      </c>
    </row>
    <row r="11962" spans="1:16" x14ac:dyDescent="0.25">
      <c r="A11962" t="s">
        <v>17853</v>
      </c>
      <c r="B11962">
        <v>1689</v>
      </c>
      <c r="C11962" s="3" t="str">
        <f>HYPERLINK("http://www.uniprot.org/uniprot/G7IP40","tr|G7IP40|G7IP40_MEDTR")</f>
        <v>tr|G7IP40|G7IP40_MEDTR</v>
      </c>
      <c r="D11962" t="s">
        <v>17854</v>
      </c>
      <c r="E11962">
        <v>78.72</v>
      </c>
      <c r="F11962">
        <v>611</v>
      </c>
      <c r="G11962">
        <v>130</v>
      </c>
      <c r="H11962">
        <v>50</v>
      </c>
      <c r="I11962">
        <v>1</v>
      </c>
      <c r="J11962">
        <v>1683</v>
      </c>
      <c r="K11962">
        <v>1</v>
      </c>
      <c r="L11962">
        <v>1</v>
      </c>
      <c r="M11962">
        <v>607</v>
      </c>
      <c r="N11962" t="s">
        <v>18</v>
      </c>
      <c r="O11962">
        <v>0</v>
      </c>
      <c r="P11962">
        <v>2401</v>
      </c>
    </row>
    <row r="11963" spans="1:16" x14ac:dyDescent="0.25">
      <c r="A11963" t="s">
        <v>17855</v>
      </c>
      <c r="B11963">
        <v>1170</v>
      </c>
      <c r="C11963" s="3" t="str">
        <f>HYPERLINK("http://www.uniprot.org/uniprot/Q39810","tr|Q39810|Q39810_SOYBN")</f>
        <v>tr|Q39810|Q39810_SOYBN</v>
      </c>
      <c r="D11963" t="s">
        <v>1219</v>
      </c>
      <c r="E11963">
        <v>89.71</v>
      </c>
      <c r="F11963">
        <v>389</v>
      </c>
      <c r="G11963">
        <v>40</v>
      </c>
      <c r="H11963">
        <v>0</v>
      </c>
      <c r="I11963">
        <v>1</v>
      </c>
      <c r="J11963">
        <v>1167</v>
      </c>
      <c r="K11963">
        <v>1</v>
      </c>
      <c r="L11963">
        <v>1</v>
      </c>
      <c r="M11963">
        <v>389</v>
      </c>
      <c r="N11963" t="s">
        <v>18</v>
      </c>
      <c r="O11963">
        <v>0</v>
      </c>
      <c r="P11963">
        <v>1932</v>
      </c>
    </row>
    <row r="11964" spans="1:16" x14ac:dyDescent="0.25">
      <c r="A11964" t="s">
        <v>17856</v>
      </c>
      <c r="B11964">
        <v>366</v>
      </c>
      <c r="C11964" s="3" t="str">
        <f>HYPERLINK("http://www.uniprot.org/uniprot/Q949L4","tr|Q949L4|Q949L4_CICAR")</f>
        <v>tr|Q949L4|Q949L4_CICAR</v>
      </c>
      <c r="D11964" t="s">
        <v>176</v>
      </c>
      <c r="E11964">
        <v>68.22</v>
      </c>
      <c r="F11964">
        <v>107</v>
      </c>
      <c r="G11964">
        <v>34</v>
      </c>
      <c r="H11964">
        <v>0</v>
      </c>
      <c r="I11964">
        <v>1</v>
      </c>
      <c r="J11964">
        <v>321</v>
      </c>
      <c r="K11964">
        <v>1</v>
      </c>
      <c r="L11964">
        <v>69</v>
      </c>
      <c r="M11964">
        <v>175</v>
      </c>
      <c r="N11964" t="s">
        <v>18</v>
      </c>
      <c r="O11964" s="1">
        <v>4.10258E-36</v>
      </c>
      <c r="P11964">
        <v>393</v>
      </c>
    </row>
    <row r="11965" spans="1:16" x14ac:dyDescent="0.25">
      <c r="A11965" t="s">
        <v>17857</v>
      </c>
      <c r="B11965">
        <v>336</v>
      </c>
      <c r="C11965" s="3" t="str">
        <f>HYPERLINK("http://www.uniprot.org/uniprot/G7KK16","tr|G7KK16|G7KK16_MEDTR")</f>
        <v>tr|G7KK16|G7KK16_MEDTR</v>
      </c>
      <c r="D11965" t="s">
        <v>17858</v>
      </c>
      <c r="E11965">
        <v>81.42</v>
      </c>
      <c r="F11965">
        <v>70</v>
      </c>
      <c r="G11965">
        <v>13</v>
      </c>
      <c r="H11965">
        <v>0</v>
      </c>
      <c r="I11965">
        <v>1</v>
      </c>
      <c r="J11965">
        <v>210</v>
      </c>
      <c r="K11965">
        <v>1</v>
      </c>
      <c r="L11965">
        <v>388</v>
      </c>
      <c r="M11965">
        <v>457</v>
      </c>
      <c r="N11965" t="s">
        <v>18</v>
      </c>
      <c r="O11965" s="1">
        <v>3.8815899999999999E-26</v>
      </c>
      <c r="P11965">
        <v>307</v>
      </c>
    </row>
    <row r="11966" spans="1:16" x14ac:dyDescent="0.25">
      <c r="A11966" t="s">
        <v>17859</v>
      </c>
      <c r="B11966">
        <v>1851</v>
      </c>
      <c r="C11966" s="3" t="str">
        <f>HYPERLINK("http://www.uniprot.org/uniprot/I1MHP5","tr|I1MHP5|I1MHP5_SOYBN")</f>
        <v>tr|I1MHP5|I1MHP5_SOYBN</v>
      </c>
      <c r="D11966" t="s">
        <v>28</v>
      </c>
      <c r="E11966">
        <v>27.61</v>
      </c>
      <c r="F11966">
        <v>420</v>
      </c>
      <c r="G11966">
        <v>304</v>
      </c>
      <c r="H11966">
        <v>42</v>
      </c>
      <c r="I11966">
        <v>151</v>
      </c>
      <c r="J11966">
        <v>1284</v>
      </c>
      <c r="K11966">
        <v>1</v>
      </c>
      <c r="L11966">
        <v>1057</v>
      </c>
      <c r="M11966">
        <v>1470</v>
      </c>
      <c r="N11966" t="s">
        <v>18</v>
      </c>
      <c r="O11966" s="1">
        <v>1.14183E-29</v>
      </c>
      <c r="P11966">
        <v>346</v>
      </c>
    </row>
    <row r="11967" spans="1:16" x14ac:dyDescent="0.25">
      <c r="A11967" t="s">
        <v>17860</v>
      </c>
      <c r="B11967">
        <v>381</v>
      </c>
      <c r="C11967" s="3" t="str">
        <f>HYPERLINK("http://www.uniprot.org/uniprot/G7KH93","tr|G7KH93|G7KH93_MEDTR")</f>
        <v>tr|G7KH93|G7KH93_MEDTR</v>
      </c>
      <c r="D11967" t="s">
        <v>10797</v>
      </c>
      <c r="E11967">
        <v>84.61</v>
      </c>
      <c r="F11967">
        <v>117</v>
      </c>
      <c r="G11967">
        <v>18</v>
      </c>
      <c r="H11967">
        <v>0</v>
      </c>
      <c r="I11967">
        <v>1</v>
      </c>
      <c r="J11967">
        <v>351</v>
      </c>
      <c r="K11967">
        <v>1</v>
      </c>
      <c r="L11967">
        <v>121</v>
      </c>
      <c r="M11967">
        <v>237</v>
      </c>
      <c r="N11967" t="s">
        <v>18</v>
      </c>
      <c r="O11967" s="1">
        <v>4.2746000000000001E-49</v>
      </c>
      <c r="P11967">
        <v>505</v>
      </c>
    </row>
    <row r="11968" spans="1:16" x14ac:dyDescent="0.25">
      <c r="A11968" t="s">
        <v>17861</v>
      </c>
      <c r="B11968">
        <v>543</v>
      </c>
      <c r="C11968" s="3" t="str">
        <f>HYPERLINK("http://www.uniprot.org/uniprot/I1M087","tr|I1M087|I1M087_SOYBN")</f>
        <v>tr|I1M087|I1M087_SOYBN</v>
      </c>
      <c r="D11968" t="s">
        <v>71</v>
      </c>
      <c r="E11968">
        <v>53.26</v>
      </c>
      <c r="F11968">
        <v>92</v>
      </c>
      <c r="G11968">
        <v>43</v>
      </c>
      <c r="H11968">
        <v>0</v>
      </c>
      <c r="I11968">
        <v>265</v>
      </c>
      <c r="J11968">
        <v>540</v>
      </c>
      <c r="K11968">
        <v>1</v>
      </c>
      <c r="L11968">
        <v>272</v>
      </c>
      <c r="M11968">
        <v>353</v>
      </c>
      <c r="N11968" t="s">
        <v>18</v>
      </c>
      <c r="O11968" s="1">
        <v>3.20246E-15</v>
      </c>
      <c r="P11968">
        <v>213</v>
      </c>
    </row>
    <row r="11969" spans="1:16" x14ac:dyDescent="0.25">
      <c r="A11969" t="s">
        <v>17862</v>
      </c>
      <c r="B11969">
        <v>3612</v>
      </c>
      <c r="C11969" s="3" t="str">
        <f>HYPERLINK("http://www.uniprot.org/uniprot/K7LJY8","tr|K7LJY8|K7LJY8_SOYBN")</f>
        <v>tr|K7LJY8|K7LJY8_SOYBN</v>
      </c>
      <c r="D11969" t="s">
        <v>28</v>
      </c>
      <c r="E11969">
        <v>60.42</v>
      </c>
      <c r="F11969">
        <v>1228</v>
      </c>
      <c r="G11969">
        <v>486</v>
      </c>
      <c r="H11969">
        <v>27</v>
      </c>
      <c r="I11969">
        <v>7</v>
      </c>
      <c r="J11969">
        <v>3609</v>
      </c>
      <c r="K11969">
        <v>1</v>
      </c>
      <c r="L11969">
        <v>4</v>
      </c>
      <c r="M11969">
        <v>1148</v>
      </c>
      <c r="N11969" t="s">
        <v>18</v>
      </c>
      <c r="O11969">
        <v>0</v>
      </c>
      <c r="P11969">
        <v>3462</v>
      </c>
    </row>
    <row r="11970" spans="1:16" x14ac:dyDescent="0.25">
      <c r="A11970" t="s">
        <v>17863</v>
      </c>
      <c r="B11970">
        <v>714</v>
      </c>
      <c r="C11970" s="3" t="str">
        <f>HYPERLINK("http://www.uniprot.org/uniprot/Q1RSI6","tr|Q1RSI6|Q1RSI6_MEDTR")</f>
        <v>tr|Q1RSI6|Q1RSI6_MEDTR</v>
      </c>
      <c r="D11970" t="s">
        <v>17864</v>
      </c>
      <c r="E11970">
        <v>75</v>
      </c>
      <c r="F11970">
        <v>240</v>
      </c>
      <c r="G11970">
        <v>60</v>
      </c>
      <c r="H11970">
        <v>3</v>
      </c>
      <c r="I11970">
        <v>1</v>
      </c>
      <c r="J11970">
        <v>711</v>
      </c>
      <c r="K11970">
        <v>1</v>
      </c>
      <c r="L11970">
        <v>1</v>
      </c>
      <c r="M11970">
        <v>230</v>
      </c>
      <c r="N11970" t="s">
        <v>18</v>
      </c>
      <c r="O11970" s="1">
        <v>2.1786899999999998E-98</v>
      </c>
      <c r="P11970">
        <v>933</v>
      </c>
    </row>
    <row r="11971" spans="1:16" x14ac:dyDescent="0.25">
      <c r="A11971" t="s">
        <v>17865</v>
      </c>
      <c r="B11971">
        <v>1014</v>
      </c>
      <c r="C11971" s="3" t="str">
        <f>HYPERLINK("http://www.uniprot.org/uniprot/K7LIA3","tr|K7LIA3|K7LIA3_SOYBN")</f>
        <v>tr|K7LIA3|K7LIA3_SOYBN</v>
      </c>
      <c r="D11971" t="s">
        <v>28</v>
      </c>
      <c r="E11971">
        <v>79.349999999999994</v>
      </c>
      <c r="F11971">
        <v>339</v>
      </c>
      <c r="G11971">
        <v>70</v>
      </c>
      <c r="H11971">
        <v>2</v>
      </c>
      <c r="I11971">
        <v>1</v>
      </c>
      <c r="J11971">
        <v>1011</v>
      </c>
      <c r="K11971">
        <v>1</v>
      </c>
      <c r="L11971">
        <v>1</v>
      </c>
      <c r="M11971">
        <v>339</v>
      </c>
      <c r="N11971" t="s">
        <v>18</v>
      </c>
      <c r="O11971" s="1">
        <v>3.0508699999999999E-157</v>
      </c>
      <c r="P11971">
        <v>1443</v>
      </c>
    </row>
    <row r="11972" spans="1:16" x14ac:dyDescent="0.25">
      <c r="A11972" t="s">
        <v>17866</v>
      </c>
      <c r="B11972">
        <v>2340</v>
      </c>
      <c r="C11972" s="3" t="str">
        <f>HYPERLINK("http://www.uniprot.org/uniprot/F6I6C8","tr|F6I6C8|F6I6C8_VITVI")</f>
        <v>tr|F6I6C8|F6I6C8_VITVI</v>
      </c>
      <c r="D11972" t="s">
        <v>17867</v>
      </c>
      <c r="E11972">
        <v>51.88</v>
      </c>
      <c r="F11972">
        <v>823</v>
      </c>
      <c r="G11972">
        <v>396</v>
      </c>
      <c r="H11972">
        <v>100</v>
      </c>
      <c r="I11972">
        <v>169</v>
      </c>
      <c r="J11972">
        <v>2337</v>
      </c>
      <c r="K11972">
        <v>1</v>
      </c>
      <c r="L11972">
        <v>230</v>
      </c>
      <c r="M11972">
        <v>1042</v>
      </c>
      <c r="N11972" t="s">
        <v>18</v>
      </c>
      <c r="O11972">
        <v>0</v>
      </c>
      <c r="P11972">
        <v>2019</v>
      </c>
    </row>
    <row r="11973" spans="1:16" x14ac:dyDescent="0.25">
      <c r="A11973" t="s">
        <v>17868</v>
      </c>
      <c r="B11973">
        <v>1752</v>
      </c>
      <c r="C11973" s="3" t="str">
        <f>HYPERLINK("http://www.uniprot.org/uniprot/G7JB70","tr|G7JB70|G7JB70_MEDTR")</f>
        <v>tr|G7JB70|G7JB70_MEDTR</v>
      </c>
      <c r="D11973" t="s">
        <v>17869</v>
      </c>
      <c r="E11973">
        <v>81.47</v>
      </c>
      <c r="F11973">
        <v>583</v>
      </c>
      <c r="G11973">
        <v>108</v>
      </c>
      <c r="H11973">
        <v>0</v>
      </c>
      <c r="I11973">
        <v>1</v>
      </c>
      <c r="J11973">
        <v>1749</v>
      </c>
      <c r="K11973">
        <v>1</v>
      </c>
      <c r="L11973">
        <v>21</v>
      </c>
      <c r="M11973">
        <v>602</v>
      </c>
      <c r="N11973" t="s">
        <v>18</v>
      </c>
      <c r="O11973">
        <v>0</v>
      </c>
      <c r="P11973">
        <v>2413</v>
      </c>
    </row>
    <row r="11974" spans="1:16" x14ac:dyDescent="0.25">
      <c r="A11974" t="s">
        <v>17870</v>
      </c>
      <c r="B11974">
        <v>1293</v>
      </c>
      <c r="C11974" s="3" t="str">
        <f>HYPERLINK("http://www.uniprot.org/uniprot/G7J352","tr|G7J352|G7J352_MEDTR")</f>
        <v>tr|G7J352|G7J352_MEDTR</v>
      </c>
      <c r="D11974" t="s">
        <v>17871</v>
      </c>
      <c r="E11974">
        <v>91.35</v>
      </c>
      <c r="F11974">
        <v>428</v>
      </c>
      <c r="G11974">
        <v>37</v>
      </c>
      <c r="H11974">
        <v>0</v>
      </c>
      <c r="I11974">
        <v>7</v>
      </c>
      <c r="J11974">
        <v>1290</v>
      </c>
      <c r="K11974">
        <v>1</v>
      </c>
      <c r="L11974">
        <v>1</v>
      </c>
      <c r="M11974">
        <v>428</v>
      </c>
      <c r="N11974" t="s">
        <v>18</v>
      </c>
      <c r="O11974">
        <v>0</v>
      </c>
      <c r="P11974">
        <v>2107</v>
      </c>
    </row>
    <row r="11975" spans="1:16" x14ac:dyDescent="0.25">
      <c r="A11975" t="s">
        <v>17872</v>
      </c>
      <c r="B11975">
        <v>675</v>
      </c>
      <c r="C11975" s="3" t="str">
        <f>HYPERLINK("http://www.uniprot.org/uniprot/K7MNX2","tr|K7MNX2|K7MNX2_SOYBN")</f>
        <v>tr|K7MNX2|K7MNX2_SOYBN</v>
      </c>
      <c r="D11975" t="s">
        <v>28</v>
      </c>
      <c r="E11975">
        <v>29.56</v>
      </c>
      <c r="F11975">
        <v>115</v>
      </c>
      <c r="G11975">
        <v>81</v>
      </c>
      <c r="H11975">
        <v>9</v>
      </c>
      <c r="I11975">
        <v>175</v>
      </c>
      <c r="J11975">
        <v>492</v>
      </c>
      <c r="K11975">
        <v>1</v>
      </c>
      <c r="L11975">
        <v>402</v>
      </c>
      <c r="M11975">
        <v>516</v>
      </c>
      <c r="N11975" t="s">
        <v>18</v>
      </c>
      <c r="O11975" s="1">
        <v>5.3635700000000002E-8</v>
      </c>
      <c r="P11975">
        <v>153</v>
      </c>
    </row>
    <row r="11976" spans="1:16" x14ac:dyDescent="0.25">
      <c r="A11976" t="s">
        <v>17873</v>
      </c>
      <c r="B11976">
        <v>915</v>
      </c>
      <c r="C11976" s="3" t="str">
        <f>HYPERLINK("http://www.uniprot.org/uniprot/I1JEW3","tr|I1JEW3|I1JEW3_SOYBN")</f>
        <v>tr|I1JEW3|I1JEW3_SOYBN</v>
      </c>
      <c r="D11976" t="s">
        <v>28</v>
      </c>
      <c r="E11976">
        <v>74.08</v>
      </c>
      <c r="F11976">
        <v>328</v>
      </c>
      <c r="G11976">
        <v>85</v>
      </c>
      <c r="H11976">
        <v>24</v>
      </c>
      <c r="I11976">
        <v>1</v>
      </c>
      <c r="J11976">
        <v>912</v>
      </c>
      <c r="K11976">
        <v>1</v>
      </c>
      <c r="L11976">
        <v>111</v>
      </c>
      <c r="M11976">
        <v>431</v>
      </c>
      <c r="N11976" t="s">
        <v>18</v>
      </c>
      <c r="O11976" s="1">
        <v>6.7920499999999995E-126</v>
      </c>
      <c r="P11976">
        <v>1172</v>
      </c>
    </row>
    <row r="11977" spans="1:16" x14ac:dyDescent="0.25">
      <c r="A11977" t="s">
        <v>17874</v>
      </c>
      <c r="B11977">
        <v>468</v>
      </c>
      <c r="C11977" s="3" t="str">
        <f>HYPERLINK("http://www.uniprot.org/uniprot/E5FHY4","tr|E5FHY4|E5FHY4_ARAHY")</f>
        <v>tr|E5FHY4|E5FHY4_ARAHY</v>
      </c>
      <c r="D11977" t="s">
        <v>17875</v>
      </c>
      <c r="E11977">
        <v>43.62</v>
      </c>
      <c r="F11977">
        <v>149</v>
      </c>
      <c r="G11977">
        <v>84</v>
      </c>
      <c r="H11977">
        <v>0</v>
      </c>
      <c r="I11977">
        <v>1</v>
      </c>
      <c r="J11977">
        <v>447</v>
      </c>
      <c r="K11977">
        <v>1</v>
      </c>
      <c r="L11977">
        <v>1</v>
      </c>
      <c r="M11977">
        <v>149</v>
      </c>
      <c r="N11977" t="s">
        <v>18</v>
      </c>
      <c r="O11977" s="1">
        <v>7.27763E-25</v>
      </c>
      <c r="P11977">
        <v>296</v>
      </c>
    </row>
    <row r="11978" spans="1:16" x14ac:dyDescent="0.25">
      <c r="A11978" t="s">
        <v>17876</v>
      </c>
      <c r="B11978">
        <v>1494</v>
      </c>
      <c r="C11978" s="3" t="str">
        <f>HYPERLINK("http://www.uniprot.org/uniprot/I3T377","tr|I3T377|I3T377_LOTJA")</f>
        <v>tr|I3T377|I3T377_LOTJA</v>
      </c>
      <c r="D11978" t="s">
        <v>93</v>
      </c>
      <c r="E11978">
        <v>68.42</v>
      </c>
      <c r="F11978">
        <v>475</v>
      </c>
      <c r="G11978">
        <v>150</v>
      </c>
      <c r="H11978">
        <v>2</v>
      </c>
      <c r="I11978">
        <v>70</v>
      </c>
      <c r="J11978">
        <v>1488</v>
      </c>
      <c r="K11978">
        <v>1</v>
      </c>
      <c r="L11978">
        <v>27</v>
      </c>
      <c r="M11978">
        <v>498</v>
      </c>
      <c r="N11978" t="s">
        <v>18</v>
      </c>
      <c r="O11978">
        <v>0</v>
      </c>
      <c r="P11978">
        <v>1774</v>
      </c>
    </row>
    <row r="11979" spans="1:16" x14ac:dyDescent="0.25">
      <c r="A11979" t="s">
        <v>17877</v>
      </c>
      <c r="B11979">
        <v>1560</v>
      </c>
      <c r="C11979" s="3" t="str">
        <f>HYPERLINK("http://www.uniprot.org/uniprot/I1MRK4","tr|I1MRK4|I1MRK4_SOYBN")</f>
        <v>tr|I1MRK4|I1MRK4_SOYBN</v>
      </c>
      <c r="D11979" t="s">
        <v>117</v>
      </c>
      <c r="E11979">
        <v>74.23</v>
      </c>
      <c r="F11979">
        <v>520</v>
      </c>
      <c r="G11979">
        <v>134</v>
      </c>
      <c r="H11979">
        <v>1</v>
      </c>
      <c r="I11979">
        <v>1</v>
      </c>
      <c r="J11979">
        <v>1557</v>
      </c>
      <c r="K11979">
        <v>1</v>
      </c>
      <c r="L11979">
        <v>1</v>
      </c>
      <c r="M11979">
        <v>515</v>
      </c>
      <c r="N11979" t="s">
        <v>18</v>
      </c>
      <c r="O11979">
        <v>0</v>
      </c>
      <c r="P11979">
        <v>1911</v>
      </c>
    </row>
    <row r="11980" spans="1:16" x14ac:dyDescent="0.25">
      <c r="A11980" t="s">
        <v>17878</v>
      </c>
      <c r="B11980">
        <v>1017</v>
      </c>
      <c r="C11980" s="3" t="str">
        <f>HYPERLINK("http://www.uniprot.org/uniprot/M5VW72","tr|M5VW72|M5VW72_PRUPE")</f>
        <v>tr|M5VW72|M5VW72_PRUPE</v>
      </c>
      <c r="D11980" t="s">
        <v>17129</v>
      </c>
      <c r="E11980">
        <v>47.42</v>
      </c>
      <c r="F11980">
        <v>175</v>
      </c>
      <c r="G11980">
        <v>92</v>
      </c>
      <c r="H11980">
        <v>12</v>
      </c>
      <c r="I11980">
        <v>490</v>
      </c>
      <c r="J11980">
        <v>978</v>
      </c>
      <c r="K11980">
        <v>1</v>
      </c>
      <c r="L11980">
        <v>210</v>
      </c>
      <c r="M11980">
        <v>384</v>
      </c>
      <c r="N11980" t="s">
        <v>18</v>
      </c>
      <c r="O11980" s="1">
        <v>1.02147E-35</v>
      </c>
      <c r="P11980">
        <v>395</v>
      </c>
    </row>
    <row r="11981" spans="1:16" x14ac:dyDescent="0.25">
      <c r="A11981" t="s">
        <v>17879</v>
      </c>
      <c r="B11981">
        <v>1656</v>
      </c>
      <c r="C11981" s="3" t="str">
        <f>HYPERLINK("http://www.uniprot.org/uniprot/I1KXD0","tr|I1KXD0|I1KXD0_SOYBN")</f>
        <v>tr|I1KXD0|I1KXD0_SOYBN</v>
      </c>
      <c r="D11981" t="s">
        <v>71</v>
      </c>
      <c r="E11981">
        <v>86.53</v>
      </c>
      <c r="F11981">
        <v>297</v>
      </c>
      <c r="G11981">
        <v>40</v>
      </c>
      <c r="H11981">
        <v>0</v>
      </c>
      <c r="I11981">
        <v>760</v>
      </c>
      <c r="J11981">
        <v>1650</v>
      </c>
      <c r="K11981">
        <v>1</v>
      </c>
      <c r="L11981">
        <v>239</v>
      </c>
      <c r="M11981">
        <v>531</v>
      </c>
      <c r="N11981" t="s">
        <v>18</v>
      </c>
      <c r="O11981" s="1">
        <v>4.4338799999999996E-155</v>
      </c>
      <c r="P11981">
        <v>1427</v>
      </c>
    </row>
    <row r="11982" spans="1:16" x14ac:dyDescent="0.25">
      <c r="A11982" t="s">
        <v>17880</v>
      </c>
      <c r="B11982">
        <v>702</v>
      </c>
      <c r="C11982" s="3" t="str">
        <f>HYPERLINK("http://www.uniprot.org/uniprot/I3SQT7","tr|I3SQT7|I3SQT7_MEDTR")</f>
        <v>tr|I3SQT7|I3SQT7_MEDTR</v>
      </c>
      <c r="D11982" t="s">
        <v>22</v>
      </c>
      <c r="E11982">
        <v>67.5</v>
      </c>
      <c r="F11982">
        <v>120</v>
      </c>
      <c r="G11982">
        <v>39</v>
      </c>
      <c r="H11982">
        <v>0</v>
      </c>
      <c r="I11982">
        <v>1</v>
      </c>
      <c r="J11982">
        <v>360</v>
      </c>
      <c r="K11982">
        <v>1</v>
      </c>
      <c r="L11982">
        <v>7</v>
      </c>
      <c r="M11982">
        <v>125</v>
      </c>
      <c r="N11982" t="s">
        <v>18</v>
      </c>
      <c r="O11982" s="1">
        <v>5.7815800000000004E-40</v>
      </c>
      <c r="P11982">
        <v>429</v>
      </c>
    </row>
    <row r="11983" spans="1:16" x14ac:dyDescent="0.25">
      <c r="A11983" t="s">
        <v>17881</v>
      </c>
      <c r="B11983">
        <v>1281</v>
      </c>
      <c r="C11983" s="3" t="str">
        <f>HYPERLINK("http://www.uniprot.org/uniprot/B9H5Z8","tr|B9H5Z8|B9H5Z8_POPTR")</f>
        <v>tr|B9H5Z8|B9H5Z8_POPTR</v>
      </c>
      <c r="D11983" t="s">
        <v>17882</v>
      </c>
      <c r="E11983">
        <v>75.58</v>
      </c>
      <c r="F11983">
        <v>430</v>
      </c>
      <c r="G11983">
        <v>105</v>
      </c>
      <c r="H11983">
        <v>4</v>
      </c>
      <c r="I11983">
        <v>1</v>
      </c>
      <c r="J11983">
        <v>1278</v>
      </c>
      <c r="K11983">
        <v>1</v>
      </c>
      <c r="L11983">
        <v>1</v>
      </c>
      <c r="M11983">
        <v>414</v>
      </c>
      <c r="N11983" t="s">
        <v>18</v>
      </c>
      <c r="O11983" s="1">
        <v>1.8918999999999998E-176</v>
      </c>
      <c r="P11983">
        <v>1610</v>
      </c>
    </row>
    <row r="11984" spans="1:16" x14ac:dyDescent="0.25">
      <c r="A11984" t="s">
        <v>17883</v>
      </c>
      <c r="B11984">
        <v>699</v>
      </c>
      <c r="C11984" s="3" t="str">
        <f>HYPERLINK("http://www.uniprot.org/uniprot/K7LU17","tr|K7LU17|K7LU17_SOYBN")</f>
        <v>tr|K7LU17|K7LU17_SOYBN</v>
      </c>
      <c r="D11984" t="s">
        <v>28</v>
      </c>
      <c r="E11984">
        <v>55.37</v>
      </c>
      <c r="F11984">
        <v>242</v>
      </c>
      <c r="G11984">
        <v>108</v>
      </c>
      <c r="H11984">
        <v>11</v>
      </c>
      <c r="I11984">
        <v>4</v>
      </c>
      <c r="J11984">
        <v>696</v>
      </c>
      <c r="K11984">
        <v>1</v>
      </c>
      <c r="L11984">
        <v>23</v>
      </c>
      <c r="M11984">
        <v>260</v>
      </c>
      <c r="N11984" t="s">
        <v>18</v>
      </c>
      <c r="O11984" s="1">
        <v>6.2797099999999999E-63</v>
      </c>
      <c r="P11984">
        <v>627</v>
      </c>
    </row>
    <row r="11985" spans="1:16" x14ac:dyDescent="0.25">
      <c r="A11985" t="s">
        <v>17884</v>
      </c>
      <c r="B11985">
        <v>2331</v>
      </c>
      <c r="C11985" s="3" t="str">
        <f>HYPERLINK("http://www.uniprot.org/uniprot/G7I2H0","tr|G7I2H0|G7I2H0_MEDTR")</f>
        <v>tr|G7I2H0|G7I2H0_MEDTR</v>
      </c>
      <c r="D11985" t="s">
        <v>144</v>
      </c>
      <c r="E11985">
        <v>33.72</v>
      </c>
      <c r="F11985">
        <v>338</v>
      </c>
      <c r="G11985">
        <v>224</v>
      </c>
      <c r="H11985">
        <v>2</v>
      </c>
      <c r="I11985">
        <v>964</v>
      </c>
      <c r="J11985">
        <v>1971</v>
      </c>
      <c r="K11985">
        <v>1</v>
      </c>
      <c r="L11985">
        <v>27</v>
      </c>
      <c r="M11985">
        <v>313</v>
      </c>
      <c r="N11985" t="s">
        <v>18</v>
      </c>
      <c r="O11985" s="1">
        <v>3.03834E-38</v>
      </c>
      <c r="P11985">
        <v>421</v>
      </c>
    </row>
    <row r="11986" spans="1:16" x14ac:dyDescent="0.25">
      <c r="A11986" t="s">
        <v>17885</v>
      </c>
      <c r="B11986">
        <v>1119</v>
      </c>
      <c r="C11986" s="3" t="str">
        <f>HYPERLINK("http://www.uniprot.org/uniprot/K7MNX2","tr|K7MNX2|K7MNX2_SOYBN")</f>
        <v>tr|K7MNX2|K7MNX2_SOYBN</v>
      </c>
      <c r="D11986" t="s">
        <v>28</v>
      </c>
      <c r="E11986">
        <v>24.4</v>
      </c>
      <c r="F11986">
        <v>254</v>
      </c>
      <c r="G11986">
        <v>192</v>
      </c>
      <c r="H11986">
        <v>3</v>
      </c>
      <c r="I11986">
        <v>307</v>
      </c>
      <c r="J11986">
        <v>1059</v>
      </c>
      <c r="K11986">
        <v>1</v>
      </c>
      <c r="L11986">
        <v>277</v>
      </c>
      <c r="M11986">
        <v>524</v>
      </c>
      <c r="N11986" t="s">
        <v>18</v>
      </c>
      <c r="O11986" s="1">
        <v>4.2491999999999999E-17</v>
      </c>
      <c r="P11986">
        <v>235</v>
      </c>
    </row>
    <row r="11987" spans="1:16" x14ac:dyDescent="0.25">
      <c r="A11987" t="s">
        <v>17886</v>
      </c>
      <c r="B11987">
        <v>1398</v>
      </c>
      <c r="C11987" s="3" t="str">
        <f>HYPERLINK("http://www.uniprot.org/uniprot/I1K0D2","tr|I1K0D2|I1K0D2_SOYBN")</f>
        <v>tr|I1K0D2|I1K0D2_SOYBN</v>
      </c>
      <c r="D11987" t="s">
        <v>28</v>
      </c>
      <c r="E11987">
        <v>85.31</v>
      </c>
      <c r="F11987">
        <v>463</v>
      </c>
      <c r="G11987">
        <v>68</v>
      </c>
      <c r="H11987">
        <v>0</v>
      </c>
      <c r="I11987">
        <v>7</v>
      </c>
      <c r="J11987">
        <v>1395</v>
      </c>
      <c r="K11987">
        <v>1</v>
      </c>
      <c r="L11987">
        <v>1</v>
      </c>
      <c r="M11987">
        <v>463</v>
      </c>
      <c r="N11987" t="s">
        <v>18</v>
      </c>
      <c r="O11987">
        <v>0</v>
      </c>
      <c r="P11987">
        <v>2160</v>
      </c>
    </row>
    <row r="11988" spans="1:16" x14ac:dyDescent="0.25">
      <c r="A11988" t="s">
        <v>17887</v>
      </c>
      <c r="B11988">
        <v>2055</v>
      </c>
      <c r="C11988" s="3" t="str">
        <f>HYPERLINK("http://www.uniprot.org/uniprot/G7IP42","tr|G7IP42|G7IP42_MEDTR")</f>
        <v>tr|G7IP42|G7IP42_MEDTR</v>
      </c>
      <c r="D11988" t="s">
        <v>17888</v>
      </c>
      <c r="E11988">
        <v>86.35</v>
      </c>
      <c r="F11988">
        <v>689</v>
      </c>
      <c r="G11988">
        <v>94</v>
      </c>
      <c r="H11988">
        <v>5</v>
      </c>
      <c r="I11988">
        <v>1</v>
      </c>
      <c r="J11988">
        <v>2052</v>
      </c>
      <c r="K11988">
        <v>1</v>
      </c>
      <c r="L11988">
        <v>1</v>
      </c>
      <c r="M11988">
        <v>689</v>
      </c>
      <c r="N11988" t="s">
        <v>18</v>
      </c>
      <c r="O11988">
        <v>0</v>
      </c>
      <c r="P11988">
        <v>3161</v>
      </c>
    </row>
    <row r="11989" spans="1:16" x14ac:dyDescent="0.25">
      <c r="A11989" t="s">
        <v>17889</v>
      </c>
      <c r="B11989">
        <v>282</v>
      </c>
      <c r="C11989" s="3" t="str">
        <f>HYPERLINK("http://www.uniprot.org/uniprot/G7IKI7","tr|G7IKI7|G7IKI7_MEDTR")</f>
        <v>tr|G7IKI7|G7IKI7_MEDTR</v>
      </c>
      <c r="D11989" t="s">
        <v>17890</v>
      </c>
      <c r="E11989">
        <v>95.12</v>
      </c>
      <c r="F11989">
        <v>82</v>
      </c>
      <c r="G11989">
        <v>4</v>
      </c>
      <c r="H11989">
        <v>1</v>
      </c>
      <c r="I11989">
        <v>1</v>
      </c>
      <c r="J11989">
        <v>243</v>
      </c>
      <c r="K11989">
        <v>1</v>
      </c>
      <c r="L11989">
        <v>1</v>
      </c>
      <c r="M11989">
        <v>82</v>
      </c>
      <c r="N11989" t="s">
        <v>18</v>
      </c>
      <c r="O11989" s="1">
        <v>4.00702E-39</v>
      </c>
      <c r="P11989">
        <v>419</v>
      </c>
    </row>
    <row r="11990" spans="1:16" x14ac:dyDescent="0.25">
      <c r="A11990" t="s">
        <v>17891</v>
      </c>
      <c r="B11990">
        <v>1098</v>
      </c>
      <c r="C11990" s="3" t="str">
        <f>HYPERLINK("http://www.uniprot.org/uniprot/G7KK18","tr|G7KK18|G7KK18_MEDTR")</f>
        <v>tr|G7KK18|G7KK18_MEDTR</v>
      </c>
      <c r="D11990" t="s">
        <v>7079</v>
      </c>
      <c r="E11990">
        <v>69.64</v>
      </c>
      <c r="F11990">
        <v>369</v>
      </c>
      <c r="G11990">
        <v>112</v>
      </c>
      <c r="H11990">
        <v>23</v>
      </c>
      <c r="I11990">
        <v>1</v>
      </c>
      <c r="J11990">
        <v>1038</v>
      </c>
      <c r="K11990">
        <v>1</v>
      </c>
      <c r="L11990">
        <v>103</v>
      </c>
      <c r="M11990">
        <v>471</v>
      </c>
      <c r="N11990" t="s">
        <v>18</v>
      </c>
      <c r="O11990" s="1">
        <v>2.0377000000000001E-141</v>
      </c>
      <c r="P11990">
        <v>1307</v>
      </c>
    </row>
    <row r="11991" spans="1:16" x14ac:dyDescent="0.25">
      <c r="A11991" t="s">
        <v>17892</v>
      </c>
      <c r="B11991">
        <v>786</v>
      </c>
      <c r="C11991" s="3" t="str">
        <f>HYPERLINK("http://www.uniprot.org/uniprot/E9KNA6","tr|E9KNA6|E9KNA6_SOYBN")</f>
        <v>tr|E9KNA6|E9KNA6_SOYBN</v>
      </c>
      <c r="D11991" t="s">
        <v>17893</v>
      </c>
      <c r="E11991">
        <v>95.31</v>
      </c>
      <c r="F11991">
        <v>256</v>
      </c>
      <c r="G11991">
        <v>12</v>
      </c>
      <c r="H11991">
        <v>0</v>
      </c>
      <c r="I11991">
        <v>10</v>
      </c>
      <c r="J11991">
        <v>777</v>
      </c>
      <c r="K11991">
        <v>1</v>
      </c>
      <c r="L11991">
        <v>2</v>
      </c>
      <c r="M11991">
        <v>257</v>
      </c>
      <c r="N11991" t="s">
        <v>18</v>
      </c>
      <c r="O11991" s="1">
        <v>2.5301299999999999E-133</v>
      </c>
      <c r="P11991">
        <v>1235</v>
      </c>
    </row>
    <row r="11992" spans="1:16" x14ac:dyDescent="0.25">
      <c r="A11992" t="s">
        <v>17894</v>
      </c>
      <c r="B11992">
        <v>564</v>
      </c>
      <c r="C11992" s="3" t="str">
        <f>HYPERLINK("http://www.uniprot.org/uniprot/I1JQB9","tr|I1JQB9|I1JQB9_SOYBN")</f>
        <v>tr|I1JQB9|I1JQB9_SOYBN</v>
      </c>
      <c r="D11992" t="s">
        <v>71</v>
      </c>
      <c r="E11992">
        <v>49.67</v>
      </c>
      <c r="F11992">
        <v>153</v>
      </c>
      <c r="G11992">
        <v>77</v>
      </c>
      <c r="H11992">
        <v>3</v>
      </c>
      <c r="I11992">
        <v>1</v>
      </c>
      <c r="J11992">
        <v>450</v>
      </c>
      <c r="K11992">
        <v>1</v>
      </c>
      <c r="L11992">
        <v>1</v>
      </c>
      <c r="M11992">
        <v>153</v>
      </c>
      <c r="N11992" t="s">
        <v>18</v>
      </c>
      <c r="O11992" s="1">
        <v>3.8386300000000001E-33</v>
      </c>
      <c r="P11992">
        <v>368</v>
      </c>
    </row>
    <row r="11993" spans="1:16" x14ac:dyDescent="0.25">
      <c r="A11993" t="s">
        <v>17895</v>
      </c>
      <c r="B11993">
        <v>3771</v>
      </c>
      <c r="C11993" s="3" t="str">
        <f>HYPERLINK("http://www.uniprot.org/uniprot/G7KWA6","tr|G7KWA6|G7KWA6_MEDTR")</f>
        <v>tr|G7KWA6|G7KWA6_MEDTR</v>
      </c>
      <c r="D11993" t="s">
        <v>17896</v>
      </c>
      <c r="E11993">
        <v>77.040000000000006</v>
      </c>
      <c r="F11993">
        <v>1272</v>
      </c>
      <c r="G11993">
        <v>292</v>
      </c>
      <c r="H11993">
        <v>16</v>
      </c>
      <c r="I11993">
        <v>1</v>
      </c>
      <c r="J11993">
        <v>3768</v>
      </c>
      <c r="K11993">
        <v>1</v>
      </c>
      <c r="L11993">
        <v>1</v>
      </c>
      <c r="M11993">
        <v>1261</v>
      </c>
      <c r="N11993" t="s">
        <v>18</v>
      </c>
      <c r="O11993">
        <v>0</v>
      </c>
      <c r="P11993">
        <v>5088</v>
      </c>
    </row>
    <row r="11994" spans="1:16" x14ac:dyDescent="0.25">
      <c r="A11994" t="s">
        <v>17897</v>
      </c>
      <c r="B11994">
        <v>1086</v>
      </c>
      <c r="C11994" s="3" t="str">
        <f>HYPERLINK("http://www.uniprot.org/uniprot/I1LBX8","tr|I1LBX8|I1LBX8_SOYBN")</f>
        <v>tr|I1LBX8|I1LBX8_SOYBN</v>
      </c>
      <c r="D11994" t="s">
        <v>71</v>
      </c>
      <c r="E11994">
        <v>79.13</v>
      </c>
      <c r="F11994">
        <v>369</v>
      </c>
      <c r="G11994">
        <v>77</v>
      </c>
      <c r="H11994">
        <v>9</v>
      </c>
      <c r="I11994">
        <v>4</v>
      </c>
      <c r="J11994">
        <v>1083</v>
      </c>
      <c r="K11994">
        <v>1</v>
      </c>
      <c r="L11994">
        <v>18</v>
      </c>
      <c r="M11994">
        <v>384</v>
      </c>
      <c r="N11994" t="s">
        <v>18</v>
      </c>
      <c r="O11994" s="1">
        <v>2.6849800000000001E-162</v>
      </c>
      <c r="P11994">
        <v>1487</v>
      </c>
    </row>
    <row r="11995" spans="1:16" x14ac:dyDescent="0.25">
      <c r="A11995" t="s">
        <v>17898</v>
      </c>
      <c r="B11995">
        <v>3363</v>
      </c>
      <c r="C11995" s="3" t="str">
        <f>HYPERLINK("http://www.uniprot.org/uniprot/Q1RSI5","tr|Q1RSI5|Q1RSI5_MEDTR")</f>
        <v>tr|Q1RSI5|Q1RSI5_MEDTR</v>
      </c>
      <c r="D11995" t="s">
        <v>17899</v>
      </c>
      <c r="E11995">
        <v>74.150000000000006</v>
      </c>
      <c r="F11995">
        <v>1184</v>
      </c>
      <c r="G11995">
        <v>306</v>
      </c>
      <c r="H11995">
        <v>64</v>
      </c>
      <c r="I11995">
        <v>1</v>
      </c>
      <c r="J11995">
        <v>3360</v>
      </c>
      <c r="K11995">
        <v>1</v>
      </c>
      <c r="L11995">
        <v>1</v>
      </c>
      <c r="M11995">
        <v>1180</v>
      </c>
      <c r="N11995" t="s">
        <v>18</v>
      </c>
      <c r="O11995">
        <v>0</v>
      </c>
      <c r="P11995">
        <v>4447</v>
      </c>
    </row>
    <row r="11996" spans="1:16" x14ac:dyDescent="0.25">
      <c r="A11996" t="s">
        <v>17900</v>
      </c>
      <c r="B11996">
        <v>1452</v>
      </c>
      <c r="C11996" s="3" t="str">
        <f>HYPERLINK("http://www.uniprot.org/uniprot/G7JQS9","tr|G7JQS9|G7JQS9_MEDTR")</f>
        <v>tr|G7JQS9|G7JQS9_MEDTR</v>
      </c>
      <c r="D11996" t="s">
        <v>17901</v>
      </c>
      <c r="E11996">
        <v>89.21</v>
      </c>
      <c r="F11996">
        <v>482</v>
      </c>
      <c r="G11996">
        <v>52</v>
      </c>
      <c r="H11996">
        <v>0</v>
      </c>
      <c r="I11996">
        <v>4</v>
      </c>
      <c r="J11996">
        <v>1449</v>
      </c>
      <c r="K11996">
        <v>1</v>
      </c>
      <c r="L11996">
        <v>64</v>
      </c>
      <c r="M11996">
        <v>541</v>
      </c>
      <c r="N11996" t="s">
        <v>18</v>
      </c>
      <c r="O11996">
        <v>0</v>
      </c>
      <c r="P11996">
        <v>2220</v>
      </c>
    </row>
    <row r="11997" spans="1:16" x14ac:dyDescent="0.25">
      <c r="A11997" t="s">
        <v>17902</v>
      </c>
      <c r="B11997">
        <v>1398</v>
      </c>
      <c r="C11997" s="3" t="str">
        <f>HYPERLINK("http://www.uniprot.org/uniprot/Q8S3B6","tr|Q8S3B6|Q8S3B6_PHALU")</f>
        <v>tr|Q8S3B6|Q8S3B6_PHALU</v>
      </c>
      <c r="D11997" t="s">
        <v>17903</v>
      </c>
      <c r="E11997">
        <v>68.040000000000006</v>
      </c>
      <c r="F11997">
        <v>460</v>
      </c>
      <c r="G11997">
        <v>147</v>
      </c>
      <c r="H11997">
        <v>2</v>
      </c>
      <c r="I11997">
        <v>22</v>
      </c>
      <c r="J11997">
        <v>1395</v>
      </c>
      <c r="K11997">
        <v>1</v>
      </c>
      <c r="L11997">
        <v>7</v>
      </c>
      <c r="M11997">
        <v>462</v>
      </c>
      <c r="N11997" t="s">
        <v>18</v>
      </c>
      <c r="O11997" s="1">
        <v>2.0650200000000001E-179</v>
      </c>
      <c r="P11997">
        <v>1636</v>
      </c>
    </row>
    <row r="11998" spans="1:16" x14ac:dyDescent="0.25">
      <c r="A11998" t="s">
        <v>17904</v>
      </c>
      <c r="B11998">
        <v>1809</v>
      </c>
      <c r="C11998" s="3" t="str">
        <f>HYPERLINK("http://www.uniprot.org/uniprot/K7MPL1","tr|K7MPL1|K7MPL1_SOYBN")</f>
        <v>tr|K7MPL1|K7MPL1_SOYBN</v>
      </c>
      <c r="D11998" t="s">
        <v>28</v>
      </c>
      <c r="E11998">
        <v>70.52</v>
      </c>
      <c r="F11998">
        <v>302</v>
      </c>
      <c r="G11998">
        <v>89</v>
      </c>
      <c r="H11998">
        <v>7</v>
      </c>
      <c r="I11998">
        <v>922</v>
      </c>
      <c r="J11998">
        <v>1806</v>
      </c>
      <c r="K11998">
        <v>1</v>
      </c>
      <c r="L11998">
        <v>180</v>
      </c>
      <c r="M11998">
        <v>481</v>
      </c>
      <c r="N11998" t="s">
        <v>18</v>
      </c>
      <c r="O11998" s="1">
        <v>2.5754999999999998E-111</v>
      </c>
      <c r="P11998">
        <v>1050</v>
      </c>
    </row>
    <row r="11999" spans="1:16" x14ac:dyDescent="0.25">
      <c r="A11999" t="s">
        <v>17905</v>
      </c>
      <c r="B11999">
        <v>1335</v>
      </c>
      <c r="C11999" s="3" t="str">
        <f>HYPERLINK("http://www.uniprot.org/uniprot/G7J351","tr|G7J351|G7J351_MEDTR")</f>
        <v>tr|G7J351|G7J351_MEDTR</v>
      </c>
      <c r="D11999" t="s">
        <v>17906</v>
      </c>
      <c r="E11999">
        <v>86.77</v>
      </c>
      <c r="F11999">
        <v>446</v>
      </c>
      <c r="G11999">
        <v>59</v>
      </c>
      <c r="H11999">
        <v>2</v>
      </c>
      <c r="I11999">
        <v>1</v>
      </c>
      <c r="J11999">
        <v>1332</v>
      </c>
      <c r="K11999">
        <v>1</v>
      </c>
      <c r="L11999">
        <v>24</v>
      </c>
      <c r="M11999">
        <v>467</v>
      </c>
      <c r="N11999" t="s">
        <v>18</v>
      </c>
      <c r="O11999">
        <v>0</v>
      </c>
      <c r="P11999">
        <v>2028</v>
      </c>
    </row>
    <row r="12000" spans="1:16" x14ac:dyDescent="0.25">
      <c r="A12000" t="s">
        <v>17907</v>
      </c>
      <c r="B12000">
        <v>924</v>
      </c>
      <c r="C12000" s="3" t="str">
        <f>HYPERLINK("http://www.uniprot.org/uniprot/G7JMG0","tr|G7JMG0|G7JMG0_MEDTR")</f>
        <v>tr|G7JMG0|G7JMG0_MEDTR</v>
      </c>
      <c r="D12000" t="s">
        <v>17908</v>
      </c>
      <c r="E12000">
        <v>92.28</v>
      </c>
      <c r="F12000">
        <v>298</v>
      </c>
      <c r="G12000">
        <v>23</v>
      </c>
      <c r="H12000">
        <v>0</v>
      </c>
      <c r="I12000">
        <v>28</v>
      </c>
      <c r="J12000">
        <v>921</v>
      </c>
      <c r="K12000">
        <v>1</v>
      </c>
      <c r="L12000">
        <v>47</v>
      </c>
      <c r="M12000">
        <v>344</v>
      </c>
      <c r="N12000" t="s">
        <v>18</v>
      </c>
      <c r="O12000" s="1">
        <v>5.0723600000000004E-161</v>
      </c>
      <c r="P12000">
        <v>1475</v>
      </c>
    </row>
    <row r="12001" spans="1:16" x14ac:dyDescent="0.25">
      <c r="A12001" t="s">
        <v>17909</v>
      </c>
      <c r="B12001">
        <v>534</v>
      </c>
      <c r="C12001" s="3" t="str">
        <f>HYPERLINK("http://www.uniprot.org/uniprot/K7KZE9","tr|K7KZE9|K7KZE9_SOYBN")</f>
        <v>tr|K7KZE9|K7KZE9_SOYBN</v>
      </c>
      <c r="D12001" t="s">
        <v>28</v>
      </c>
      <c r="E12001">
        <v>71.010000000000005</v>
      </c>
      <c r="F12001">
        <v>69</v>
      </c>
      <c r="G12001">
        <v>20</v>
      </c>
      <c r="H12001">
        <v>1</v>
      </c>
      <c r="I12001">
        <v>319</v>
      </c>
      <c r="J12001">
        <v>522</v>
      </c>
      <c r="K12001">
        <v>1</v>
      </c>
      <c r="L12001">
        <v>63</v>
      </c>
      <c r="M12001">
        <v>131</v>
      </c>
      <c r="N12001" t="s">
        <v>18</v>
      </c>
      <c r="O12001" s="1">
        <v>2.0591E-19</v>
      </c>
      <c r="P12001">
        <v>249</v>
      </c>
    </row>
    <row r="12002" spans="1:16" x14ac:dyDescent="0.25">
      <c r="A12002" t="s">
        <v>17910</v>
      </c>
      <c r="B12002">
        <v>243</v>
      </c>
      <c r="C12002" s="3" t="str">
        <f>HYPERLINK("http://www.uniprot.org/uniprot/F6HMA0","tr|F6HMA0|F6HMA0_VITVI")</f>
        <v>tr|F6HMA0|F6HMA0_VITVI</v>
      </c>
      <c r="D12002" t="s">
        <v>1056</v>
      </c>
      <c r="E12002">
        <v>72.13</v>
      </c>
      <c r="F12002">
        <v>61</v>
      </c>
      <c r="G12002">
        <v>17</v>
      </c>
      <c r="H12002">
        <v>0</v>
      </c>
      <c r="I12002">
        <v>3</v>
      </c>
      <c r="J12002">
        <v>185</v>
      </c>
      <c r="K12002">
        <v>3</v>
      </c>
      <c r="L12002">
        <v>202</v>
      </c>
      <c r="M12002">
        <v>262</v>
      </c>
      <c r="N12002" t="s">
        <v>18</v>
      </c>
      <c r="O12002" s="1">
        <v>9.7673799999999999E-17</v>
      </c>
      <c r="P12002">
        <v>226</v>
      </c>
    </row>
    <row r="12003" spans="1:16" x14ac:dyDescent="0.25">
      <c r="A12003" t="s">
        <v>17911</v>
      </c>
      <c r="B12003">
        <v>672</v>
      </c>
      <c r="C12003" s="3" t="str">
        <f>HYPERLINK("http://www.uniprot.org/uniprot/I3T8S9","tr|I3T8S9|I3T8S9_LOTJA")</f>
        <v>tr|I3T8S9|I3T8S9_LOTJA</v>
      </c>
      <c r="D12003" t="s">
        <v>93</v>
      </c>
      <c r="E12003">
        <v>91.47</v>
      </c>
      <c r="F12003">
        <v>223</v>
      </c>
      <c r="G12003">
        <v>19</v>
      </c>
      <c r="H12003">
        <v>0</v>
      </c>
      <c r="I12003">
        <v>1</v>
      </c>
      <c r="J12003">
        <v>669</v>
      </c>
      <c r="K12003">
        <v>1</v>
      </c>
      <c r="L12003">
        <v>1</v>
      </c>
      <c r="M12003">
        <v>223</v>
      </c>
      <c r="N12003" t="s">
        <v>18</v>
      </c>
      <c r="O12003" s="1">
        <v>4.6516899999999998E-113</v>
      </c>
      <c r="P12003">
        <v>1059</v>
      </c>
    </row>
    <row r="12004" spans="1:16" x14ac:dyDescent="0.25">
      <c r="A12004" t="s">
        <v>17912</v>
      </c>
      <c r="B12004">
        <v>594</v>
      </c>
      <c r="C12004" s="3" t="str">
        <f>HYPERLINK("http://www.uniprot.org/uniprot/Q8S2V4","tr|Q8S2V4|Q8S2V4_MEDTR")</f>
        <v>tr|Q8S2V4|Q8S2V4_MEDTR</v>
      </c>
      <c r="D12004" t="s">
        <v>17913</v>
      </c>
      <c r="E12004">
        <v>92.38</v>
      </c>
      <c r="F12004">
        <v>197</v>
      </c>
      <c r="G12004">
        <v>15</v>
      </c>
      <c r="H12004">
        <v>0</v>
      </c>
      <c r="I12004">
        <v>1</v>
      </c>
      <c r="J12004">
        <v>591</v>
      </c>
      <c r="K12004">
        <v>1</v>
      </c>
      <c r="L12004">
        <v>1</v>
      </c>
      <c r="M12004">
        <v>197</v>
      </c>
      <c r="N12004" t="s">
        <v>18</v>
      </c>
      <c r="O12004" s="1">
        <v>1.5152000000000001E-97</v>
      </c>
      <c r="P12004">
        <v>924</v>
      </c>
    </row>
    <row r="12005" spans="1:16" x14ac:dyDescent="0.25">
      <c r="A12005" t="s">
        <v>17914</v>
      </c>
      <c r="B12005">
        <v>1965</v>
      </c>
      <c r="C12005" s="3" t="str">
        <f>HYPERLINK("http://www.uniprot.org/uniprot/I1N1J3","tr|I1N1J3|I1N1J3_SOYBN")</f>
        <v>tr|I1N1J3|I1N1J3_SOYBN</v>
      </c>
      <c r="D12005" t="s">
        <v>71</v>
      </c>
      <c r="E12005">
        <v>69.150000000000006</v>
      </c>
      <c r="F12005">
        <v>642</v>
      </c>
      <c r="G12005">
        <v>198</v>
      </c>
      <c r="H12005">
        <v>10</v>
      </c>
      <c r="I12005">
        <v>67</v>
      </c>
      <c r="J12005">
        <v>1962</v>
      </c>
      <c r="K12005">
        <v>1</v>
      </c>
      <c r="L12005">
        <v>20</v>
      </c>
      <c r="M12005">
        <v>656</v>
      </c>
      <c r="N12005" t="s">
        <v>18</v>
      </c>
      <c r="O12005">
        <v>0</v>
      </c>
      <c r="P12005">
        <v>2311</v>
      </c>
    </row>
    <row r="12006" spans="1:16" x14ac:dyDescent="0.25">
      <c r="A12006" t="s">
        <v>17915</v>
      </c>
      <c r="B12006">
        <v>744</v>
      </c>
      <c r="C12006" s="3" t="str">
        <f>HYPERLINK("http://www.uniprot.org/uniprot/G7ZX73","tr|G7ZX73|G7ZX73_MEDTR")</f>
        <v>tr|G7ZX73|G7ZX73_MEDTR</v>
      </c>
      <c r="D12006" t="s">
        <v>17916</v>
      </c>
      <c r="E12006">
        <v>75.8</v>
      </c>
      <c r="F12006">
        <v>248</v>
      </c>
      <c r="G12006">
        <v>60</v>
      </c>
      <c r="H12006">
        <v>1</v>
      </c>
      <c r="I12006">
        <v>1</v>
      </c>
      <c r="J12006">
        <v>741</v>
      </c>
      <c r="K12006">
        <v>1</v>
      </c>
      <c r="L12006">
        <v>268</v>
      </c>
      <c r="M12006">
        <v>515</v>
      </c>
      <c r="N12006" t="s">
        <v>18</v>
      </c>
      <c r="O12006" s="1">
        <v>6.2155999999999994E-107</v>
      </c>
      <c r="P12006">
        <v>1007</v>
      </c>
    </row>
    <row r="12007" spans="1:16" x14ac:dyDescent="0.25">
      <c r="A12007" t="s">
        <v>17917</v>
      </c>
      <c r="B12007">
        <v>1467</v>
      </c>
      <c r="C12007" s="3" t="str">
        <f>HYPERLINK("http://www.uniprot.org/uniprot/I1J6F8","tr|I1J6F8|I1J6F8_SOYBN")</f>
        <v>tr|I1J6F8|I1J6F8_SOYBN</v>
      </c>
      <c r="D12007" t="s">
        <v>28</v>
      </c>
      <c r="E12007">
        <v>59.54</v>
      </c>
      <c r="F12007">
        <v>482</v>
      </c>
      <c r="G12007">
        <v>195</v>
      </c>
      <c r="H12007">
        <v>8</v>
      </c>
      <c r="I12007">
        <v>1</v>
      </c>
      <c r="J12007">
        <v>1422</v>
      </c>
      <c r="K12007">
        <v>1</v>
      </c>
      <c r="L12007">
        <v>1</v>
      </c>
      <c r="M12007">
        <v>443</v>
      </c>
      <c r="N12007" t="s">
        <v>18</v>
      </c>
      <c r="O12007" s="1">
        <v>7.3932800000000001E-135</v>
      </c>
      <c r="P12007">
        <v>1252</v>
      </c>
    </row>
    <row r="12008" spans="1:16" x14ac:dyDescent="0.25">
      <c r="A12008" t="s">
        <v>17918</v>
      </c>
      <c r="B12008">
        <v>870</v>
      </c>
      <c r="C12008" s="3" t="str">
        <f>HYPERLINK("http://www.uniprot.org/uniprot/B9RZE7","tr|B9RZE7|B9RZE7_RICCO")</f>
        <v>tr|B9RZE7|B9RZE7_RICCO</v>
      </c>
      <c r="D12008" t="s">
        <v>3870</v>
      </c>
      <c r="E12008">
        <v>24.24</v>
      </c>
      <c r="F12008">
        <v>264</v>
      </c>
      <c r="G12008">
        <v>200</v>
      </c>
      <c r="H12008">
        <v>7</v>
      </c>
      <c r="I12008">
        <v>37</v>
      </c>
      <c r="J12008">
        <v>807</v>
      </c>
      <c r="K12008">
        <v>1</v>
      </c>
      <c r="L12008">
        <v>119</v>
      </c>
      <c r="M12008">
        <v>360</v>
      </c>
      <c r="N12008" t="s">
        <v>18</v>
      </c>
      <c r="O12008" s="1">
        <v>8.14564E-9</v>
      </c>
      <c r="P12008">
        <v>162</v>
      </c>
    </row>
    <row r="12009" spans="1:16" x14ac:dyDescent="0.25">
      <c r="A12009" t="s">
        <v>17919</v>
      </c>
      <c r="B12009">
        <v>849</v>
      </c>
      <c r="C12009" s="3" t="str">
        <f>HYPERLINK("http://www.uniprot.org/uniprot/I3SL39","tr|I3SL39|I3SL39_MEDTR")</f>
        <v>tr|I3SL39|I3SL39_MEDTR</v>
      </c>
      <c r="D12009" t="s">
        <v>22</v>
      </c>
      <c r="E12009">
        <v>83.91</v>
      </c>
      <c r="F12009">
        <v>286</v>
      </c>
      <c r="G12009">
        <v>46</v>
      </c>
      <c r="H12009">
        <v>4</v>
      </c>
      <c r="I12009">
        <v>1</v>
      </c>
      <c r="J12009">
        <v>846</v>
      </c>
      <c r="K12009">
        <v>1</v>
      </c>
      <c r="L12009">
        <v>1</v>
      </c>
      <c r="M12009">
        <v>286</v>
      </c>
      <c r="N12009" t="s">
        <v>18</v>
      </c>
      <c r="O12009" s="1">
        <v>2.4818300000000001E-140</v>
      </c>
      <c r="P12009">
        <v>1296</v>
      </c>
    </row>
    <row r="12010" spans="1:16" x14ac:dyDescent="0.25">
      <c r="A12010" t="s">
        <v>17920</v>
      </c>
      <c r="B12010">
        <v>2169</v>
      </c>
      <c r="C12010" s="3" t="str">
        <f>HYPERLINK("http://www.uniprot.org/uniprot/G7IP43","tr|G7IP43|G7IP43_MEDTR")</f>
        <v>tr|G7IP43|G7IP43_MEDTR</v>
      </c>
      <c r="D12010" t="s">
        <v>17921</v>
      </c>
      <c r="E12010">
        <v>80</v>
      </c>
      <c r="F12010">
        <v>705</v>
      </c>
      <c r="G12010">
        <v>141</v>
      </c>
      <c r="H12010">
        <v>0</v>
      </c>
      <c r="I12010">
        <v>52</v>
      </c>
      <c r="J12010">
        <v>2166</v>
      </c>
      <c r="K12010">
        <v>1</v>
      </c>
      <c r="L12010">
        <v>18</v>
      </c>
      <c r="M12010">
        <v>722</v>
      </c>
      <c r="N12010" t="s">
        <v>18</v>
      </c>
      <c r="O12010">
        <v>0</v>
      </c>
      <c r="P12010">
        <v>2901</v>
      </c>
    </row>
    <row r="12011" spans="1:16" x14ac:dyDescent="0.25">
      <c r="A12011" t="s">
        <v>17922</v>
      </c>
      <c r="B12011">
        <v>414</v>
      </c>
      <c r="C12011" s="3" t="str">
        <f>HYPERLINK("http://www.uniprot.org/uniprot/G7IKI9","tr|G7IKI9|G7IKI9_MEDTR")</f>
        <v>tr|G7IKI9|G7IKI9_MEDTR</v>
      </c>
      <c r="D12011" t="s">
        <v>17923</v>
      </c>
      <c r="E12011">
        <v>70.760000000000005</v>
      </c>
      <c r="F12011">
        <v>130</v>
      </c>
      <c r="G12011">
        <v>38</v>
      </c>
      <c r="H12011">
        <v>0</v>
      </c>
      <c r="I12011">
        <v>1</v>
      </c>
      <c r="J12011">
        <v>390</v>
      </c>
      <c r="K12011">
        <v>1</v>
      </c>
      <c r="L12011">
        <v>1</v>
      </c>
      <c r="M12011">
        <v>125</v>
      </c>
      <c r="N12011" t="s">
        <v>18</v>
      </c>
      <c r="O12011" s="1">
        <v>8.4873199999999995E-42</v>
      </c>
      <c r="P12011">
        <v>442</v>
      </c>
    </row>
    <row r="12012" spans="1:16" x14ac:dyDescent="0.25">
      <c r="A12012" t="s">
        <v>17924</v>
      </c>
      <c r="B12012">
        <v>702</v>
      </c>
      <c r="C12012" s="3" t="str">
        <f>HYPERLINK("http://www.uniprot.org/uniprot/G7JB38","tr|G7JB38|G7JB38_MEDTR")</f>
        <v>tr|G7JB38|G7JB38_MEDTR</v>
      </c>
      <c r="D12012" t="s">
        <v>17925</v>
      </c>
      <c r="E12012">
        <v>82.83</v>
      </c>
      <c r="F12012">
        <v>233</v>
      </c>
      <c r="G12012">
        <v>40</v>
      </c>
      <c r="H12012">
        <v>0</v>
      </c>
      <c r="I12012">
        <v>1</v>
      </c>
      <c r="J12012">
        <v>699</v>
      </c>
      <c r="K12012">
        <v>1</v>
      </c>
      <c r="L12012">
        <v>117</v>
      </c>
      <c r="M12012">
        <v>349</v>
      </c>
      <c r="N12012" t="s">
        <v>18</v>
      </c>
      <c r="O12012" s="1">
        <v>1.26432E-103</v>
      </c>
      <c r="P12012">
        <v>978</v>
      </c>
    </row>
    <row r="12013" spans="1:16" x14ac:dyDescent="0.25">
      <c r="A12013" t="s">
        <v>17926</v>
      </c>
      <c r="B12013">
        <v>1440</v>
      </c>
      <c r="C12013" s="3" t="str">
        <f>HYPERLINK("http://www.uniprot.org/uniprot/G7KID2","tr|G7KID2|G7KID2_MEDTR")</f>
        <v>tr|G7KID2|G7KID2_MEDTR</v>
      </c>
      <c r="D12013" t="s">
        <v>17793</v>
      </c>
      <c r="E12013">
        <v>71.989999999999995</v>
      </c>
      <c r="F12013">
        <v>407</v>
      </c>
      <c r="G12013">
        <v>114</v>
      </c>
      <c r="H12013">
        <v>3</v>
      </c>
      <c r="I12013">
        <v>1</v>
      </c>
      <c r="J12013">
        <v>1212</v>
      </c>
      <c r="K12013">
        <v>1</v>
      </c>
      <c r="L12013">
        <v>58</v>
      </c>
      <c r="M12013">
        <v>463</v>
      </c>
      <c r="N12013" t="s">
        <v>18</v>
      </c>
      <c r="O12013" s="1">
        <v>2.2217399999999999E-160</v>
      </c>
      <c r="P12013">
        <v>1472</v>
      </c>
    </row>
    <row r="12014" spans="1:16" x14ac:dyDescent="0.25">
      <c r="A12014" t="s">
        <v>17927</v>
      </c>
      <c r="B12014">
        <v>876</v>
      </c>
      <c r="C12014" s="3" t="str">
        <f>HYPERLINK("http://www.uniprot.org/uniprot/I1N5D8","tr|I1N5D8|I1N5D8_SOYBN")</f>
        <v>tr|I1N5D8|I1N5D8_SOYBN</v>
      </c>
      <c r="D12014" t="s">
        <v>28</v>
      </c>
      <c r="E12014">
        <v>78.349999999999994</v>
      </c>
      <c r="F12014">
        <v>291</v>
      </c>
      <c r="G12014">
        <v>63</v>
      </c>
      <c r="H12014">
        <v>0</v>
      </c>
      <c r="I12014">
        <v>1</v>
      </c>
      <c r="J12014">
        <v>873</v>
      </c>
      <c r="K12014">
        <v>1</v>
      </c>
      <c r="L12014">
        <v>85</v>
      </c>
      <c r="M12014">
        <v>375</v>
      </c>
      <c r="N12014" t="s">
        <v>18</v>
      </c>
      <c r="O12014" s="1">
        <v>3.9487300000000001E-136</v>
      </c>
      <c r="P12014">
        <v>1260</v>
      </c>
    </row>
    <row r="12015" spans="1:16" x14ac:dyDescent="0.25">
      <c r="A12015" t="s">
        <v>17928</v>
      </c>
      <c r="B12015">
        <v>1368</v>
      </c>
      <c r="C12015" s="3" t="str">
        <f>HYPERLINK("http://www.uniprot.org/uniprot/B9I5Q9","tr|B9I5Q9|B9I5Q9_POPTR")</f>
        <v>tr|B9I5Q9|B9I5Q9_POPTR</v>
      </c>
      <c r="D12015" t="s">
        <v>17929</v>
      </c>
      <c r="E12015">
        <v>75.849999999999994</v>
      </c>
      <c r="F12015">
        <v>439</v>
      </c>
      <c r="G12015">
        <v>106</v>
      </c>
      <c r="H12015">
        <v>0</v>
      </c>
      <c r="I12015">
        <v>49</v>
      </c>
      <c r="J12015">
        <v>1365</v>
      </c>
      <c r="K12015">
        <v>1</v>
      </c>
      <c r="L12015">
        <v>19</v>
      </c>
      <c r="M12015">
        <v>455</v>
      </c>
      <c r="N12015" t="s">
        <v>18</v>
      </c>
      <c r="O12015">
        <v>0</v>
      </c>
      <c r="P12015">
        <v>1816</v>
      </c>
    </row>
    <row r="12016" spans="1:16" x14ac:dyDescent="0.25">
      <c r="A12016" t="s">
        <v>17930</v>
      </c>
      <c r="B12016">
        <v>780</v>
      </c>
      <c r="C12016" s="3" t="str">
        <f>HYPERLINK("http://www.uniprot.org/uniprot/G7KWA7","tr|G7KWA7|G7KWA7_MEDTR")</f>
        <v>tr|G7KWA7|G7KWA7_MEDTR</v>
      </c>
      <c r="D12016" t="s">
        <v>17931</v>
      </c>
      <c r="E12016">
        <v>74.900000000000006</v>
      </c>
      <c r="F12016">
        <v>263</v>
      </c>
      <c r="G12016">
        <v>66</v>
      </c>
      <c r="H12016">
        <v>4</v>
      </c>
      <c r="I12016">
        <v>1</v>
      </c>
      <c r="J12016">
        <v>777</v>
      </c>
      <c r="K12016">
        <v>1</v>
      </c>
      <c r="L12016">
        <v>1</v>
      </c>
      <c r="M12016">
        <v>259</v>
      </c>
      <c r="N12016" t="s">
        <v>18</v>
      </c>
      <c r="O12016" s="1">
        <v>1.4930100000000001E-101</v>
      </c>
      <c r="P12016">
        <v>961</v>
      </c>
    </row>
    <row r="12017" spans="1:16" x14ac:dyDescent="0.25">
      <c r="A12017" t="s">
        <v>17932</v>
      </c>
      <c r="B12017">
        <v>327</v>
      </c>
      <c r="C12017" s="3" t="str">
        <f>HYPERLINK("http://www.uniprot.org/uniprot/M5W9A6","tr|M5W9A6|M5W9A6_PRUPE")</f>
        <v>tr|M5W9A6|M5W9A6_PRUPE</v>
      </c>
      <c r="D12017" t="s">
        <v>17933</v>
      </c>
      <c r="E12017">
        <v>77.14</v>
      </c>
      <c r="F12017">
        <v>105</v>
      </c>
      <c r="G12017">
        <v>24</v>
      </c>
      <c r="H12017">
        <v>0</v>
      </c>
      <c r="I12017">
        <v>7</v>
      </c>
      <c r="J12017">
        <v>321</v>
      </c>
      <c r="K12017">
        <v>1</v>
      </c>
      <c r="L12017">
        <v>354</v>
      </c>
      <c r="M12017">
        <v>458</v>
      </c>
      <c r="N12017" t="s">
        <v>18</v>
      </c>
      <c r="O12017" s="1">
        <v>5.6490000000000001E-41</v>
      </c>
      <c r="P12017">
        <v>435</v>
      </c>
    </row>
    <row r="12018" spans="1:16" x14ac:dyDescent="0.25">
      <c r="A12018" t="s">
        <v>17934</v>
      </c>
      <c r="B12018">
        <v>2763</v>
      </c>
      <c r="C12018" s="3" t="str">
        <f>HYPERLINK("http://www.uniprot.org/uniprot/Q1RSI3","tr|Q1RSI3|Q1RSI3_MEDTR")</f>
        <v>tr|Q1RSI3|Q1RSI3_MEDTR</v>
      </c>
      <c r="D12018" t="s">
        <v>17935</v>
      </c>
      <c r="E12018">
        <v>71.16</v>
      </c>
      <c r="F12018">
        <v>1016</v>
      </c>
      <c r="G12018">
        <v>293</v>
      </c>
      <c r="H12018">
        <v>97</v>
      </c>
      <c r="I12018">
        <v>1</v>
      </c>
      <c r="J12018">
        <v>2757</v>
      </c>
      <c r="K12018">
        <v>1</v>
      </c>
      <c r="L12018">
        <v>80</v>
      </c>
      <c r="M12018">
        <v>1091</v>
      </c>
      <c r="N12018" t="s">
        <v>18</v>
      </c>
      <c r="O12018">
        <v>0</v>
      </c>
      <c r="P12018">
        <v>3462</v>
      </c>
    </row>
    <row r="12019" spans="1:16" x14ac:dyDescent="0.25">
      <c r="A12019" t="s">
        <v>17936</v>
      </c>
      <c r="B12019">
        <v>1935</v>
      </c>
      <c r="C12019" s="3" t="str">
        <f>HYPERLINK("http://www.uniprot.org/uniprot/G7I2H0","tr|G7I2H0|G7I2H0_MEDTR")</f>
        <v>tr|G7I2H0|G7I2H0_MEDTR</v>
      </c>
      <c r="D12019" t="s">
        <v>144</v>
      </c>
      <c r="E12019">
        <v>32.9</v>
      </c>
      <c r="F12019">
        <v>310</v>
      </c>
      <c r="G12019">
        <v>208</v>
      </c>
      <c r="H12019">
        <v>1</v>
      </c>
      <c r="I12019">
        <v>964</v>
      </c>
      <c r="J12019">
        <v>1890</v>
      </c>
      <c r="K12019">
        <v>1</v>
      </c>
      <c r="L12019">
        <v>27</v>
      </c>
      <c r="M12019">
        <v>285</v>
      </c>
      <c r="N12019" t="s">
        <v>18</v>
      </c>
      <c r="O12019" s="1">
        <v>4.4453700000000001E-32</v>
      </c>
      <c r="P12019">
        <v>367</v>
      </c>
    </row>
    <row r="12020" spans="1:16" x14ac:dyDescent="0.25">
      <c r="A12020" t="s">
        <v>17937</v>
      </c>
      <c r="B12020">
        <v>3105</v>
      </c>
      <c r="C12020" s="3" t="str">
        <f>HYPERLINK("http://www.uniprot.org/uniprot/Q93YX7","tr|Q93YX7|Q93YX7_MEDTR")</f>
        <v>tr|Q93YX7|Q93YX7_MEDTR</v>
      </c>
      <c r="D12020" t="s">
        <v>17938</v>
      </c>
      <c r="E12020">
        <v>89.63</v>
      </c>
      <c r="F12020">
        <v>1032</v>
      </c>
      <c r="G12020">
        <v>107</v>
      </c>
      <c r="H12020">
        <v>0</v>
      </c>
      <c r="I12020">
        <v>1</v>
      </c>
      <c r="J12020">
        <v>3096</v>
      </c>
      <c r="K12020">
        <v>1</v>
      </c>
      <c r="L12020">
        <v>1</v>
      </c>
      <c r="M12020">
        <v>1031</v>
      </c>
      <c r="N12020" t="s">
        <v>18</v>
      </c>
      <c r="O12020">
        <v>0</v>
      </c>
      <c r="P12020">
        <v>4711</v>
      </c>
    </row>
    <row r="12021" spans="1:16" x14ac:dyDescent="0.25">
      <c r="A12021" t="s">
        <v>17939</v>
      </c>
      <c r="B12021">
        <v>1905</v>
      </c>
      <c r="C12021" s="3" t="str">
        <f>HYPERLINK("http://www.uniprot.org/uniprot/G7JB71","tr|G7JB71|G7JB71_MEDTR")</f>
        <v>tr|G7JB71|G7JB71_MEDTR</v>
      </c>
      <c r="D12021" t="s">
        <v>17940</v>
      </c>
      <c r="E12021">
        <v>81.06</v>
      </c>
      <c r="F12021">
        <v>618</v>
      </c>
      <c r="G12021">
        <v>117</v>
      </c>
      <c r="H12021">
        <v>4</v>
      </c>
      <c r="I12021">
        <v>61</v>
      </c>
      <c r="J12021">
        <v>1902</v>
      </c>
      <c r="K12021">
        <v>1</v>
      </c>
      <c r="L12021">
        <v>21</v>
      </c>
      <c r="M12021">
        <v>626</v>
      </c>
      <c r="N12021" t="s">
        <v>18</v>
      </c>
      <c r="O12021">
        <v>0</v>
      </c>
      <c r="P12021">
        <v>2538</v>
      </c>
    </row>
    <row r="12022" spans="1:16" x14ac:dyDescent="0.25">
      <c r="A12022" t="s">
        <v>17941</v>
      </c>
      <c r="B12022">
        <v>1881</v>
      </c>
      <c r="C12022" s="3" t="str">
        <f>HYPERLINK("http://www.uniprot.org/uniprot/G7J344","tr|G7J344|G7J344_MEDTR")</f>
        <v>tr|G7J344|G7J344_MEDTR</v>
      </c>
      <c r="D12022" t="s">
        <v>17942</v>
      </c>
      <c r="E12022">
        <v>77.98</v>
      </c>
      <c r="F12022">
        <v>327</v>
      </c>
      <c r="G12022">
        <v>72</v>
      </c>
      <c r="H12022">
        <v>0</v>
      </c>
      <c r="I12022">
        <v>898</v>
      </c>
      <c r="J12022">
        <v>1878</v>
      </c>
      <c r="K12022">
        <v>1</v>
      </c>
      <c r="L12022">
        <v>292</v>
      </c>
      <c r="M12022">
        <v>599</v>
      </c>
      <c r="N12022" t="s">
        <v>18</v>
      </c>
      <c r="O12022" s="1">
        <v>8.37376E-137</v>
      </c>
      <c r="P12022">
        <v>1270</v>
      </c>
    </row>
    <row r="12023" spans="1:16" x14ac:dyDescent="0.25">
      <c r="A12023" t="s">
        <v>17943</v>
      </c>
      <c r="B12023">
        <v>921</v>
      </c>
      <c r="C12023" s="3" t="str">
        <f>HYPERLINK("http://www.uniprot.org/uniprot/G7JMF6","tr|G7JMF6|G7JMF6_MEDTR")</f>
        <v>tr|G7JMF6|G7JMF6_MEDTR</v>
      </c>
      <c r="D12023" t="s">
        <v>17944</v>
      </c>
      <c r="E12023">
        <v>77.040000000000006</v>
      </c>
      <c r="F12023">
        <v>305</v>
      </c>
      <c r="G12023">
        <v>70</v>
      </c>
      <c r="H12023">
        <v>0</v>
      </c>
      <c r="I12023">
        <v>4</v>
      </c>
      <c r="J12023">
        <v>918</v>
      </c>
      <c r="K12023">
        <v>1</v>
      </c>
      <c r="L12023">
        <v>12</v>
      </c>
      <c r="M12023">
        <v>316</v>
      </c>
      <c r="N12023" t="s">
        <v>18</v>
      </c>
      <c r="O12023" s="1">
        <v>1.99163E-141</v>
      </c>
      <c r="P12023">
        <v>1306</v>
      </c>
    </row>
    <row r="12024" spans="1:16" x14ac:dyDescent="0.25">
      <c r="A12024" t="s">
        <v>17945</v>
      </c>
      <c r="B12024">
        <v>1521</v>
      </c>
      <c r="C12024" s="3" t="str">
        <f>HYPERLINK("http://www.uniprot.org/uniprot/I1KGM2","tr|I1KGM2|I1KGM2_SOYBN")</f>
        <v>tr|I1KGM2|I1KGM2_SOYBN</v>
      </c>
      <c r="D12024" t="s">
        <v>99</v>
      </c>
      <c r="E12024">
        <v>82.41</v>
      </c>
      <c r="F12024">
        <v>506</v>
      </c>
      <c r="G12024">
        <v>89</v>
      </c>
      <c r="H12024">
        <v>0</v>
      </c>
      <c r="I12024">
        <v>1</v>
      </c>
      <c r="J12024">
        <v>1518</v>
      </c>
      <c r="K12024">
        <v>1</v>
      </c>
      <c r="L12024">
        <v>83</v>
      </c>
      <c r="M12024">
        <v>587</v>
      </c>
      <c r="N12024" t="s">
        <v>18</v>
      </c>
      <c r="O12024">
        <v>0</v>
      </c>
      <c r="P12024">
        <v>2154</v>
      </c>
    </row>
    <row r="12025" spans="1:16" x14ac:dyDescent="0.25">
      <c r="A12025" t="s">
        <v>17946</v>
      </c>
      <c r="B12025">
        <v>1281</v>
      </c>
      <c r="C12025" s="3" t="str">
        <f>HYPERLINK("http://www.uniprot.org/uniprot/I1L140","tr|I1L140|I1L140_SOYBN")</f>
        <v>tr|I1L140|I1L140_SOYBN</v>
      </c>
      <c r="D12025" t="s">
        <v>28</v>
      </c>
      <c r="E12025">
        <v>66.98</v>
      </c>
      <c r="F12025">
        <v>421</v>
      </c>
      <c r="G12025">
        <v>139</v>
      </c>
      <c r="H12025">
        <v>0</v>
      </c>
      <c r="I12025">
        <v>1</v>
      </c>
      <c r="J12025">
        <v>1263</v>
      </c>
      <c r="K12025">
        <v>1</v>
      </c>
      <c r="L12025">
        <v>78</v>
      </c>
      <c r="M12025">
        <v>496</v>
      </c>
      <c r="N12025" t="s">
        <v>18</v>
      </c>
      <c r="O12025" s="1">
        <v>6.3126999999999997E-164</v>
      </c>
      <c r="P12025">
        <v>1502</v>
      </c>
    </row>
    <row r="12026" spans="1:16" x14ac:dyDescent="0.25">
      <c r="A12026" t="s">
        <v>17947</v>
      </c>
      <c r="B12026">
        <v>972</v>
      </c>
      <c r="C12026" s="3" t="str">
        <f>HYPERLINK("http://www.uniprot.org/uniprot/I1MRK7","tr|I1MRK7|I1MRK7_SOYBN")</f>
        <v>tr|I1MRK7|I1MRK7_SOYBN</v>
      </c>
      <c r="D12026" t="s">
        <v>28</v>
      </c>
      <c r="E12026">
        <v>85.62</v>
      </c>
      <c r="F12026">
        <v>320</v>
      </c>
      <c r="G12026">
        <v>46</v>
      </c>
      <c r="H12026">
        <v>0</v>
      </c>
      <c r="I12026">
        <v>10</v>
      </c>
      <c r="J12026">
        <v>969</v>
      </c>
      <c r="K12026">
        <v>1</v>
      </c>
      <c r="L12026">
        <v>2</v>
      </c>
      <c r="M12026">
        <v>319</v>
      </c>
      <c r="N12026" t="s">
        <v>18</v>
      </c>
      <c r="O12026" s="1">
        <v>1.51341E-166</v>
      </c>
      <c r="P12026">
        <v>1523</v>
      </c>
    </row>
    <row r="12027" spans="1:16" x14ac:dyDescent="0.25">
      <c r="A12027" t="s">
        <v>17948</v>
      </c>
      <c r="B12027">
        <v>1821</v>
      </c>
      <c r="C12027" s="3" t="str">
        <f>HYPERLINK("http://www.uniprot.org/uniprot/G7LB75","tr|G7LB75|G7LB75_MEDTR")</f>
        <v>tr|G7LB75|G7LB75_MEDTR</v>
      </c>
      <c r="D12027" t="s">
        <v>17949</v>
      </c>
      <c r="E12027">
        <v>86.74</v>
      </c>
      <c r="F12027">
        <v>611</v>
      </c>
      <c r="G12027">
        <v>81</v>
      </c>
      <c r="H12027">
        <v>5</v>
      </c>
      <c r="I12027">
        <v>1</v>
      </c>
      <c r="J12027">
        <v>1818</v>
      </c>
      <c r="K12027">
        <v>1</v>
      </c>
      <c r="L12027">
        <v>1</v>
      </c>
      <c r="M12027">
        <v>604</v>
      </c>
      <c r="N12027" t="s">
        <v>18</v>
      </c>
      <c r="O12027">
        <v>0</v>
      </c>
      <c r="P12027">
        <v>2719</v>
      </c>
    </row>
    <row r="12028" spans="1:16" x14ac:dyDescent="0.25">
      <c r="A12028" t="s">
        <v>17950</v>
      </c>
      <c r="B12028">
        <v>261</v>
      </c>
      <c r="C12028" s="3" t="str">
        <f>HYPERLINK("http://www.uniprot.org/uniprot/G7JIY5","tr|G7JIY5|G7JIY5_MEDTR")</f>
        <v>tr|G7JIY5|G7JIY5_MEDTR</v>
      </c>
      <c r="D12028" t="s">
        <v>17951</v>
      </c>
      <c r="E12028">
        <v>74.41</v>
      </c>
      <c r="F12028">
        <v>86</v>
      </c>
      <c r="G12028">
        <v>22</v>
      </c>
      <c r="H12028">
        <v>0</v>
      </c>
      <c r="I12028">
        <v>1</v>
      </c>
      <c r="J12028">
        <v>258</v>
      </c>
      <c r="K12028">
        <v>1</v>
      </c>
      <c r="L12028">
        <v>79</v>
      </c>
      <c r="M12028">
        <v>164</v>
      </c>
      <c r="N12028" t="s">
        <v>18</v>
      </c>
      <c r="O12028" s="1">
        <v>1.46418E-25</v>
      </c>
      <c r="P12028">
        <v>302</v>
      </c>
    </row>
    <row r="12029" spans="1:16" x14ac:dyDescent="0.25">
      <c r="A12029" t="s">
        <v>17952</v>
      </c>
      <c r="B12029">
        <v>912</v>
      </c>
      <c r="C12029" s="3" t="str">
        <f>HYPERLINK("http://www.uniprot.org/uniprot/A5AHQ6","tr|A5AHQ6|A5AHQ6_VITVI")</f>
        <v>tr|A5AHQ6|A5AHQ6_VITVI</v>
      </c>
      <c r="D12029" t="s">
        <v>563</v>
      </c>
      <c r="E12029">
        <v>20.38</v>
      </c>
      <c r="F12029">
        <v>309</v>
      </c>
      <c r="G12029">
        <v>246</v>
      </c>
      <c r="H12029">
        <v>15</v>
      </c>
      <c r="I12029">
        <v>10</v>
      </c>
      <c r="J12029">
        <v>891</v>
      </c>
      <c r="K12029">
        <v>1</v>
      </c>
      <c r="L12029">
        <v>712</v>
      </c>
      <c r="M12029">
        <v>1008</v>
      </c>
      <c r="N12029" t="s">
        <v>18</v>
      </c>
      <c r="O12029" s="1">
        <v>9.7516999999999999E-8</v>
      </c>
      <c r="P12029">
        <v>153</v>
      </c>
    </row>
    <row r="12030" spans="1:16" x14ac:dyDescent="0.25">
      <c r="A12030" t="s">
        <v>17953</v>
      </c>
      <c r="B12030">
        <v>1131</v>
      </c>
      <c r="C12030" s="3" t="str">
        <f>HYPERLINK("http://www.uniprot.org/uniprot/I1K1P3","tr|I1K1P3|I1K1P3_SOYBN")</f>
        <v>tr|I1K1P3|I1K1P3_SOYBN</v>
      </c>
      <c r="D12030" t="s">
        <v>28</v>
      </c>
      <c r="E12030">
        <v>77.64</v>
      </c>
      <c r="F12030">
        <v>331</v>
      </c>
      <c r="G12030">
        <v>74</v>
      </c>
      <c r="H12030">
        <v>5</v>
      </c>
      <c r="I12030">
        <v>1</v>
      </c>
      <c r="J12030">
        <v>978</v>
      </c>
      <c r="K12030">
        <v>1</v>
      </c>
      <c r="L12030">
        <v>14</v>
      </c>
      <c r="M12030">
        <v>337</v>
      </c>
      <c r="N12030" t="s">
        <v>18</v>
      </c>
      <c r="O12030" s="1">
        <v>2.29175E-135</v>
      </c>
      <c r="P12030">
        <v>1255</v>
      </c>
    </row>
    <row r="12031" spans="1:16" x14ac:dyDescent="0.25">
      <c r="A12031" t="s">
        <v>17954</v>
      </c>
      <c r="B12031">
        <v>375</v>
      </c>
      <c r="C12031" s="3" t="str">
        <f>HYPERLINK("http://www.uniprot.org/uniprot/I3SZY1","tr|I3SZY1|I3SZY1_MEDTR")</f>
        <v>tr|I3SZY1|I3SZY1_MEDTR</v>
      </c>
      <c r="D12031" t="s">
        <v>386</v>
      </c>
      <c r="E12031">
        <v>89.9</v>
      </c>
      <c r="F12031">
        <v>109</v>
      </c>
      <c r="G12031">
        <v>11</v>
      </c>
      <c r="H12031">
        <v>0</v>
      </c>
      <c r="I12031">
        <v>19</v>
      </c>
      <c r="J12031">
        <v>345</v>
      </c>
      <c r="K12031">
        <v>1</v>
      </c>
      <c r="L12031">
        <v>3</v>
      </c>
      <c r="M12031">
        <v>111</v>
      </c>
      <c r="N12031" t="s">
        <v>18</v>
      </c>
      <c r="O12031" s="1">
        <v>1.7508E-50</v>
      </c>
      <c r="P12031">
        <v>517</v>
      </c>
    </row>
    <row r="12032" spans="1:16" x14ac:dyDescent="0.25">
      <c r="A12032" t="s">
        <v>17955</v>
      </c>
      <c r="B12032">
        <v>1443</v>
      </c>
      <c r="C12032" s="3" t="str">
        <f>HYPERLINK("http://www.uniprot.org/uniprot/G7I2F3","tr|G7I2F3|G7I2F3_MEDTR")</f>
        <v>tr|G7I2F3|G7I2F3_MEDTR</v>
      </c>
      <c r="D12032" t="s">
        <v>257</v>
      </c>
      <c r="E12032">
        <v>33.72</v>
      </c>
      <c r="F12032">
        <v>427</v>
      </c>
      <c r="G12032">
        <v>283</v>
      </c>
      <c r="H12032">
        <v>33</v>
      </c>
      <c r="I12032">
        <v>247</v>
      </c>
      <c r="J12032">
        <v>1428</v>
      </c>
      <c r="K12032">
        <v>1</v>
      </c>
      <c r="L12032">
        <v>33</v>
      </c>
      <c r="M12032">
        <v>408</v>
      </c>
      <c r="N12032" t="s">
        <v>18</v>
      </c>
      <c r="O12032" s="1">
        <v>5.6700700000000003E-47</v>
      </c>
      <c r="P12032">
        <v>494</v>
      </c>
    </row>
    <row r="12033" spans="1:16" x14ac:dyDescent="0.25">
      <c r="A12033" t="s">
        <v>17956</v>
      </c>
      <c r="B12033">
        <v>1971</v>
      </c>
      <c r="C12033" s="3" t="str">
        <f>HYPERLINK("http://www.uniprot.org/uniprot/I1K0D0","tr|I1K0D0|I1K0D0_SOYBN")</f>
        <v>tr|I1K0D0|I1K0D0_SOYBN</v>
      </c>
      <c r="D12033" t="s">
        <v>28</v>
      </c>
      <c r="E12033">
        <v>67.930000000000007</v>
      </c>
      <c r="F12033">
        <v>683</v>
      </c>
      <c r="G12033">
        <v>219</v>
      </c>
      <c r="H12033">
        <v>27</v>
      </c>
      <c r="I12033">
        <v>1</v>
      </c>
      <c r="J12033">
        <v>1968</v>
      </c>
      <c r="K12033">
        <v>1</v>
      </c>
      <c r="L12033">
        <v>1</v>
      </c>
      <c r="M12033">
        <v>664</v>
      </c>
      <c r="N12033" t="s">
        <v>18</v>
      </c>
      <c r="O12033">
        <v>0</v>
      </c>
      <c r="P12033">
        <v>2168</v>
      </c>
    </row>
    <row r="12034" spans="1:16" x14ac:dyDescent="0.25">
      <c r="A12034" t="s">
        <v>17957</v>
      </c>
      <c r="B12034">
        <v>588</v>
      </c>
      <c r="C12034" s="3" t="str">
        <f>HYPERLINK("http://www.uniprot.org/uniprot/Q2HU08","tr|Q2HU08|Q2HU08_MEDTR")</f>
        <v>tr|Q2HU08|Q2HU08_MEDTR</v>
      </c>
      <c r="D12034" t="s">
        <v>3163</v>
      </c>
      <c r="E12034">
        <v>51.54</v>
      </c>
      <c r="F12034">
        <v>194</v>
      </c>
      <c r="G12034">
        <v>94</v>
      </c>
      <c r="H12034">
        <v>0</v>
      </c>
      <c r="I12034">
        <v>1</v>
      </c>
      <c r="J12034">
        <v>582</v>
      </c>
      <c r="K12034">
        <v>1</v>
      </c>
      <c r="L12034">
        <v>415</v>
      </c>
      <c r="M12034">
        <v>608</v>
      </c>
      <c r="N12034" t="s">
        <v>18</v>
      </c>
      <c r="O12034" s="1">
        <v>4.31132E-57</v>
      </c>
      <c r="P12034">
        <v>575</v>
      </c>
    </row>
    <row r="12035" spans="1:16" x14ac:dyDescent="0.25">
      <c r="A12035" t="s">
        <v>17958</v>
      </c>
      <c r="B12035">
        <v>501</v>
      </c>
      <c r="C12035" s="3" t="str">
        <f>HYPERLINK("http://www.uniprot.org/uniprot/G7IP45","tr|G7IP45|G7IP45_MEDTR")</f>
        <v>tr|G7IP45|G7IP45_MEDTR</v>
      </c>
      <c r="D12035" t="s">
        <v>17959</v>
      </c>
      <c r="E12035">
        <v>87.95</v>
      </c>
      <c r="F12035">
        <v>166</v>
      </c>
      <c r="G12035">
        <v>20</v>
      </c>
      <c r="H12035">
        <v>0</v>
      </c>
      <c r="I12035">
        <v>1</v>
      </c>
      <c r="J12035">
        <v>498</v>
      </c>
      <c r="K12035">
        <v>1</v>
      </c>
      <c r="L12035">
        <v>195</v>
      </c>
      <c r="M12035">
        <v>360</v>
      </c>
      <c r="N12035" t="s">
        <v>18</v>
      </c>
      <c r="O12035" s="1">
        <v>8.7905200000000003E-79</v>
      </c>
      <c r="P12035">
        <v>761</v>
      </c>
    </row>
    <row r="12036" spans="1:16" x14ac:dyDescent="0.25">
      <c r="A12036" t="s">
        <v>17960</v>
      </c>
      <c r="B12036">
        <v>552</v>
      </c>
      <c r="C12036" s="3" t="str">
        <f>HYPERLINK("http://www.uniprot.org/uniprot/G7IKJ5","tr|G7IKJ5|G7IKJ5_MEDTR")</f>
        <v>tr|G7IKJ5|G7IKJ5_MEDTR</v>
      </c>
      <c r="D12036" t="s">
        <v>17961</v>
      </c>
      <c r="E12036">
        <v>44.75</v>
      </c>
      <c r="F12036">
        <v>181</v>
      </c>
      <c r="G12036">
        <v>100</v>
      </c>
      <c r="H12036">
        <v>2</v>
      </c>
      <c r="I12036">
        <v>4</v>
      </c>
      <c r="J12036">
        <v>540</v>
      </c>
      <c r="K12036">
        <v>1</v>
      </c>
      <c r="L12036">
        <v>4</v>
      </c>
      <c r="M12036">
        <v>184</v>
      </c>
      <c r="N12036" t="s">
        <v>18</v>
      </c>
      <c r="O12036" s="1">
        <v>4.73353E-41</v>
      </c>
      <c r="P12036">
        <v>436</v>
      </c>
    </row>
    <row r="12037" spans="1:16" x14ac:dyDescent="0.25">
      <c r="A12037" t="s">
        <v>17962</v>
      </c>
      <c r="B12037">
        <v>873</v>
      </c>
      <c r="C12037" s="3" t="str">
        <f>HYPERLINK("http://www.uniprot.org/uniprot/K7KKE6","tr|K7KKE6|K7KKE6_SOYBN")</f>
        <v>tr|K7KKE6|K7KKE6_SOYBN</v>
      </c>
      <c r="D12037" t="s">
        <v>28</v>
      </c>
      <c r="E12037">
        <v>69.47</v>
      </c>
      <c r="F12037">
        <v>285</v>
      </c>
      <c r="G12037">
        <v>87</v>
      </c>
      <c r="H12037">
        <v>14</v>
      </c>
      <c r="I12037">
        <v>1</v>
      </c>
      <c r="J12037">
        <v>813</v>
      </c>
      <c r="K12037">
        <v>1</v>
      </c>
      <c r="L12037">
        <v>1</v>
      </c>
      <c r="M12037">
        <v>274</v>
      </c>
      <c r="N12037" t="s">
        <v>18</v>
      </c>
      <c r="O12037" s="1">
        <v>9.1260900000000002E-101</v>
      </c>
      <c r="P12037">
        <v>955</v>
      </c>
    </row>
    <row r="12038" spans="1:16" x14ac:dyDescent="0.25">
      <c r="A12038" t="s">
        <v>17963</v>
      </c>
      <c r="B12038">
        <v>552</v>
      </c>
      <c r="C12038" s="3" t="str">
        <f>HYPERLINK("http://www.uniprot.org/uniprot/I3SGJ8","tr|I3SGJ8|I3SGJ8_MEDTR")</f>
        <v>tr|I3SGJ8|I3SGJ8_MEDTR</v>
      </c>
      <c r="D12038" t="s">
        <v>22</v>
      </c>
      <c r="E12038">
        <v>87.42</v>
      </c>
      <c r="F12038">
        <v>159</v>
      </c>
      <c r="G12038">
        <v>20</v>
      </c>
      <c r="H12038">
        <v>1</v>
      </c>
      <c r="I12038">
        <v>52</v>
      </c>
      <c r="J12038">
        <v>525</v>
      </c>
      <c r="K12038">
        <v>1</v>
      </c>
      <c r="L12038">
        <v>99</v>
      </c>
      <c r="M12038">
        <v>257</v>
      </c>
      <c r="N12038" t="s">
        <v>18</v>
      </c>
      <c r="O12038" s="1">
        <v>7.2470700000000001E-85</v>
      </c>
      <c r="P12038">
        <v>784</v>
      </c>
    </row>
    <row r="12039" spans="1:16" x14ac:dyDescent="0.25">
      <c r="A12039" t="s">
        <v>17964</v>
      </c>
      <c r="B12039">
        <v>750</v>
      </c>
      <c r="C12039" s="3" t="str">
        <f>HYPERLINK("http://www.uniprot.org/uniprot/G7KXT0","tr|G7KXT0|G7KXT0_MEDTR")</f>
        <v>tr|G7KXT0|G7KXT0_MEDTR</v>
      </c>
      <c r="D12039" t="s">
        <v>17965</v>
      </c>
      <c r="E12039">
        <v>89.2</v>
      </c>
      <c r="F12039">
        <v>250</v>
      </c>
      <c r="G12039">
        <v>27</v>
      </c>
      <c r="H12039">
        <v>1</v>
      </c>
      <c r="I12039">
        <v>1</v>
      </c>
      <c r="J12039">
        <v>747</v>
      </c>
      <c r="K12039">
        <v>1</v>
      </c>
      <c r="L12039">
        <v>1</v>
      </c>
      <c r="M12039">
        <v>250</v>
      </c>
      <c r="N12039" t="s">
        <v>18</v>
      </c>
      <c r="O12039" s="1">
        <v>1.6588399999999998E-123</v>
      </c>
      <c r="P12039">
        <v>1150</v>
      </c>
    </row>
    <row r="12040" spans="1:16" x14ac:dyDescent="0.25">
      <c r="A12040" t="s">
        <v>17966</v>
      </c>
      <c r="B12040">
        <v>2184</v>
      </c>
      <c r="C12040" s="3" t="str">
        <f>HYPERLINK("http://www.uniprot.org/uniprot/K7K9E6","tr|K7K9E6|K7K9E6_SOYBN")</f>
        <v>tr|K7K9E6|K7K9E6_SOYBN</v>
      </c>
      <c r="D12040" t="s">
        <v>117</v>
      </c>
      <c r="E12040">
        <v>79.42</v>
      </c>
      <c r="F12040">
        <v>734</v>
      </c>
      <c r="G12040">
        <v>151</v>
      </c>
      <c r="H12040">
        <v>8</v>
      </c>
      <c r="I12040">
        <v>1</v>
      </c>
      <c r="J12040">
        <v>2178</v>
      </c>
      <c r="K12040">
        <v>1</v>
      </c>
      <c r="L12040">
        <v>9</v>
      </c>
      <c r="M12040">
        <v>740</v>
      </c>
      <c r="N12040" t="s">
        <v>18</v>
      </c>
      <c r="O12040">
        <v>0</v>
      </c>
      <c r="P12040">
        <v>2901</v>
      </c>
    </row>
    <row r="12041" spans="1:16" x14ac:dyDescent="0.25">
      <c r="A12041" t="s">
        <v>17967</v>
      </c>
      <c r="B12041">
        <v>759</v>
      </c>
      <c r="C12041" s="3" t="str">
        <f>HYPERLINK("http://www.uniprot.org/uniprot/I1KRT2","tr|I1KRT2|I1KRT2_SOYBN")</f>
        <v>tr|I1KRT2|I1KRT2_SOYBN</v>
      </c>
      <c r="D12041" t="s">
        <v>17968</v>
      </c>
      <c r="E12041">
        <v>62.61</v>
      </c>
      <c r="F12041">
        <v>214</v>
      </c>
      <c r="G12041">
        <v>80</v>
      </c>
      <c r="H12041">
        <v>30</v>
      </c>
      <c r="I12041">
        <v>187</v>
      </c>
      <c r="J12041">
        <v>738</v>
      </c>
      <c r="K12041">
        <v>1</v>
      </c>
      <c r="L12041">
        <v>88</v>
      </c>
      <c r="M12041">
        <v>301</v>
      </c>
      <c r="N12041" t="s">
        <v>18</v>
      </c>
      <c r="O12041" s="1">
        <v>3.3818000000000002E-63</v>
      </c>
      <c r="P12041">
        <v>630</v>
      </c>
    </row>
    <row r="12042" spans="1:16" x14ac:dyDescent="0.25">
      <c r="A12042" t="s">
        <v>17969</v>
      </c>
      <c r="B12042">
        <v>600</v>
      </c>
      <c r="C12042" s="3" t="str">
        <f>HYPERLINK("http://www.uniprot.org/uniprot/B7FMR2","tr|B7FMR2|B7FMR2_MEDTR")</f>
        <v>tr|B7FMR2|B7FMR2_MEDTR</v>
      </c>
      <c r="D12042" t="s">
        <v>581</v>
      </c>
      <c r="E12042">
        <v>78.97</v>
      </c>
      <c r="F12042">
        <v>176</v>
      </c>
      <c r="G12042">
        <v>37</v>
      </c>
      <c r="H12042">
        <v>0</v>
      </c>
      <c r="I12042">
        <v>61</v>
      </c>
      <c r="J12042">
        <v>588</v>
      </c>
      <c r="K12042">
        <v>1</v>
      </c>
      <c r="L12042">
        <v>43</v>
      </c>
      <c r="M12042">
        <v>218</v>
      </c>
      <c r="N12042" t="s">
        <v>18</v>
      </c>
      <c r="O12042" s="1">
        <v>4.2836599999999997E-79</v>
      </c>
      <c r="P12042">
        <v>765</v>
      </c>
    </row>
    <row r="12043" spans="1:16" x14ac:dyDescent="0.25">
      <c r="A12043" t="s">
        <v>17970</v>
      </c>
      <c r="B12043">
        <v>1476</v>
      </c>
      <c r="C12043" s="3" t="str">
        <f>HYPERLINK("http://www.uniprot.org/uniprot/G7I998","tr|G7I998|G7I998_MEDTR")</f>
        <v>tr|G7I998|G7I998_MEDTR</v>
      </c>
      <c r="D12043" t="s">
        <v>17971</v>
      </c>
      <c r="E12043">
        <v>85.77</v>
      </c>
      <c r="F12043">
        <v>450</v>
      </c>
      <c r="G12043">
        <v>64</v>
      </c>
      <c r="H12043">
        <v>21</v>
      </c>
      <c r="I12043">
        <v>1</v>
      </c>
      <c r="J12043">
        <v>1287</v>
      </c>
      <c r="K12043">
        <v>1</v>
      </c>
      <c r="L12043">
        <v>234</v>
      </c>
      <c r="M12043">
        <v>683</v>
      </c>
      <c r="N12043" t="s">
        <v>18</v>
      </c>
      <c r="O12043">
        <v>0</v>
      </c>
      <c r="P12043">
        <v>1980</v>
      </c>
    </row>
    <row r="12044" spans="1:16" x14ac:dyDescent="0.25">
      <c r="A12044" t="s">
        <v>17972</v>
      </c>
      <c r="B12044">
        <v>1221</v>
      </c>
      <c r="C12044" s="3" t="str">
        <f>HYPERLINK("http://www.uniprot.org/uniprot/G7JB75","tr|G7JB75|G7JB75_MEDTR")</f>
        <v>tr|G7JB75|G7JB75_MEDTR</v>
      </c>
      <c r="D12044" t="s">
        <v>17973</v>
      </c>
      <c r="E12044">
        <v>81.34</v>
      </c>
      <c r="F12044">
        <v>268</v>
      </c>
      <c r="G12044">
        <v>50</v>
      </c>
      <c r="H12044">
        <v>2</v>
      </c>
      <c r="I12044">
        <v>31</v>
      </c>
      <c r="J12044">
        <v>828</v>
      </c>
      <c r="K12044">
        <v>1</v>
      </c>
      <c r="L12044">
        <v>11</v>
      </c>
      <c r="M12044">
        <v>278</v>
      </c>
      <c r="N12044" t="s">
        <v>18</v>
      </c>
      <c r="O12044" s="1">
        <v>4.2486699999999998E-122</v>
      </c>
      <c r="P12044">
        <v>1141</v>
      </c>
    </row>
    <row r="12045" spans="1:16" x14ac:dyDescent="0.25">
      <c r="A12045" t="s">
        <v>17974</v>
      </c>
      <c r="B12045">
        <v>588</v>
      </c>
      <c r="C12045" s="3" t="str">
        <f>HYPERLINK("http://www.uniprot.org/uniprot/G7J343","tr|G7J343|G7J343_MEDTR")</f>
        <v>tr|G7J343|G7J343_MEDTR</v>
      </c>
      <c r="D12045" t="s">
        <v>17975</v>
      </c>
      <c r="E12045">
        <v>52.65</v>
      </c>
      <c r="F12045">
        <v>245</v>
      </c>
      <c r="G12045">
        <v>116</v>
      </c>
      <c r="H12045">
        <v>67</v>
      </c>
      <c r="I12045">
        <v>28</v>
      </c>
      <c r="J12045">
        <v>561</v>
      </c>
      <c r="K12045">
        <v>1</v>
      </c>
      <c r="L12045">
        <v>217</v>
      </c>
      <c r="M12045">
        <v>460</v>
      </c>
      <c r="N12045" t="s">
        <v>18</v>
      </c>
      <c r="O12045" s="1">
        <v>5.6307600000000004E-57</v>
      </c>
      <c r="P12045">
        <v>574</v>
      </c>
    </row>
    <row r="12046" spans="1:16" x14ac:dyDescent="0.25">
      <c r="A12046" t="s">
        <v>17976</v>
      </c>
      <c r="B12046">
        <v>1164</v>
      </c>
      <c r="C12046" s="3" t="str">
        <f>HYPERLINK("http://www.uniprot.org/uniprot/I1N6Z4","tr|I1N6Z4|I1N6Z4_SOYBN")</f>
        <v>tr|I1N6Z4|I1N6Z4_SOYBN</v>
      </c>
      <c r="D12046" t="s">
        <v>28</v>
      </c>
      <c r="E12046">
        <v>90.95</v>
      </c>
      <c r="F12046">
        <v>387</v>
      </c>
      <c r="G12046">
        <v>35</v>
      </c>
      <c r="H12046">
        <v>0</v>
      </c>
      <c r="I12046">
        <v>1</v>
      </c>
      <c r="J12046">
        <v>1161</v>
      </c>
      <c r="K12046">
        <v>1</v>
      </c>
      <c r="L12046">
        <v>1</v>
      </c>
      <c r="M12046">
        <v>387</v>
      </c>
      <c r="N12046" t="s">
        <v>18</v>
      </c>
      <c r="O12046">
        <v>0</v>
      </c>
      <c r="P12046">
        <v>1960</v>
      </c>
    </row>
    <row r="12047" spans="1:16" x14ac:dyDescent="0.25">
      <c r="A12047" t="s">
        <v>17977</v>
      </c>
      <c r="B12047">
        <v>921</v>
      </c>
      <c r="C12047" s="3" t="str">
        <f>HYPERLINK("http://www.uniprot.org/uniprot/G7JMF6","tr|G7JMF6|G7JMF6_MEDTR")</f>
        <v>tr|G7JMF6|G7JMF6_MEDTR</v>
      </c>
      <c r="D12047" t="s">
        <v>17944</v>
      </c>
      <c r="E12047">
        <v>77.959999999999994</v>
      </c>
      <c r="F12047">
        <v>304</v>
      </c>
      <c r="G12047">
        <v>67</v>
      </c>
      <c r="H12047">
        <v>0</v>
      </c>
      <c r="I12047">
        <v>4</v>
      </c>
      <c r="J12047">
        <v>915</v>
      </c>
      <c r="K12047">
        <v>1</v>
      </c>
      <c r="L12047">
        <v>12</v>
      </c>
      <c r="M12047">
        <v>315</v>
      </c>
      <c r="N12047" t="s">
        <v>18</v>
      </c>
      <c r="O12047" s="1">
        <v>3.3972000000000001E-141</v>
      </c>
      <c r="P12047">
        <v>1304</v>
      </c>
    </row>
    <row r="12048" spans="1:16" x14ac:dyDescent="0.25">
      <c r="A12048" t="s">
        <v>17978</v>
      </c>
      <c r="B12048">
        <v>1890</v>
      </c>
      <c r="C12048" s="3" t="str">
        <f>HYPERLINK("http://www.uniprot.org/uniprot/K7KZF1","tr|K7KZF1|K7KZF1_SOYBN")</f>
        <v>tr|K7KZF1|K7KZF1_SOYBN</v>
      </c>
      <c r="D12048" t="s">
        <v>28</v>
      </c>
      <c r="E12048">
        <v>61.74</v>
      </c>
      <c r="F12048">
        <v>643</v>
      </c>
      <c r="G12048">
        <v>246</v>
      </c>
      <c r="H12048">
        <v>15</v>
      </c>
      <c r="I12048">
        <v>1</v>
      </c>
      <c r="J12048">
        <v>1884</v>
      </c>
      <c r="K12048">
        <v>1</v>
      </c>
      <c r="L12048">
        <v>1</v>
      </c>
      <c r="M12048">
        <v>622</v>
      </c>
      <c r="N12048" t="s">
        <v>18</v>
      </c>
      <c r="O12048">
        <v>0</v>
      </c>
      <c r="P12048">
        <v>1842</v>
      </c>
    </row>
    <row r="12049" spans="1:16" x14ac:dyDescent="0.25">
      <c r="A12049" t="s">
        <v>17979</v>
      </c>
      <c r="B12049">
        <v>1251</v>
      </c>
      <c r="C12049" s="3" t="str">
        <f>HYPERLINK("http://www.uniprot.org/uniprot/K7LTN3","tr|K7LTN3|K7LTN3_SOYBN")</f>
        <v>tr|K7LTN3|K7LTN3_SOYBN</v>
      </c>
      <c r="D12049" t="s">
        <v>61</v>
      </c>
      <c r="E12049">
        <v>49.56</v>
      </c>
      <c r="F12049">
        <v>460</v>
      </c>
      <c r="G12049">
        <v>232</v>
      </c>
      <c r="H12049">
        <v>68</v>
      </c>
      <c r="I12049">
        <v>70</v>
      </c>
      <c r="J12049">
        <v>1245</v>
      </c>
      <c r="K12049">
        <v>1</v>
      </c>
      <c r="L12049">
        <v>5</v>
      </c>
      <c r="M12049">
        <v>431</v>
      </c>
      <c r="N12049" t="s">
        <v>18</v>
      </c>
      <c r="O12049" s="1">
        <v>7.0777599999999995E-104</v>
      </c>
      <c r="P12049">
        <v>984</v>
      </c>
    </row>
    <row r="12050" spans="1:16" x14ac:dyDescent="0.25">
      <c r="A12050" t="s">
        <v>17980</v>
      </c>
      <c r="B12050">
        <v>819</v>
      </c>
      <c r="C12050" s="3" t="str">
        <f>HYPERLINK("http://www.uniprot.org/uniprot/I1KMW8","tr|I1KMW8|I1KMW8_SOYBN")</f>
        <v>tr|I1KMW8|I1KMW8_SOYBN</v>
      </c>
      <c r="D12050" t="s">
        <v>28</v>
      </c>
      <c r="E12050">
        <v>54.36</v>
      </c>
      <c r="F12050">
        <v>206</v>
      </c>
      <c r="G12050">
        <v>94</v>
      </c>
      <c r="H12050">
        <v>0</v>
      </c>
      <c r="I12050">
        <v>184</v>
      </c>
      <c r="J12050">
        <v>801</v>
      </c>
      <c r="K12050">
        <v>1</v>
      </c>
      <c r="L12050">
        <v>55</v>
      </c>
      <c r="M12050">
        <v>237</v>
      </c>
      <c r="N12050" t="s">
        <v>18</v>
      </c>
      <c r="O12050" s="1">
        <v>8.8141999999999991E-47</v>
      </c>
      <c r="P12050">
        <v>489</v>
      </c>
    </row>
    <row r="12051" spans="1:16" x14ac:dyDescent="0.25">
      <c r="A12051" t="s">
        <v>17981</v>
      </c>
      <c r="B12051">
        <v>1464</v>
      </c>
      <c r="C12051" s="3" t="str">
        <f>HYPERLINK("http://www.uniprot.org/uniprot/G7KM70","tr|G7KM70|G7KM70_MEDTR")</f>
        <v>tr|G7KM70|G7KM70_MEDTR</v>
      </c>
      <c r="D12051" t="s">
        <v>17982</v>
      </c>
      <c r="E12051">
        <v>90.42</v>
      </c>
      <c r="F12051">
        <v>376</v>
      </c>
      <c r="G12051">
        <v>36</v>
      </c>
      <c r="H12051">
        <v>0</v>
      </c>
      <c r="I12051">
        <v>1</v>
      </c>
      <c r="J12051">
        <v>1128</v>
      </c>
      <c r="K12051">
        <v>1</v>
      </c>
      <c r="L12051">
        <v>65</v>
      </c>
      <c r="M12051">
        <v>440</v>
      </c>
      <c r="N12051" t="s">
        <v>18</v>
      </c>
      <c r="O12051">
        <v>0</v>
      </c>
      <c r="P12051">
        <v>1755</v>
      </c>
    </row>
    <row r="12052" spans="1:16" x14ac:dyDescent="0.25">
      <c r="A12052" t="s">
        <v>17983</v>
      </c>
      <c r="B12052">
        <v>1515</v>
      </c>
      <c r="C12052" s="3" t="str">
        <f>HYPERLINK("http://www.uniprot.org/uniprot/I1N1J4","tr|I1N1J4|I1N1J4_SOYBN")</f>
        <v>tr|I1N1J4|I1N1J4_SOYBN</v>
      </c>
      <c r="D12052" t="s">
        <v>28</v>
      </c>
      <c r="E12052">
        <v>71.599999999999994</v>
      </c>
      <c r="F12052">
        <v>493</v>
      </c>
      <c r="G12052">
        <v>140</v>
      </c>
      <c r="H12052">
        <v>0</v>
      </c>
      <c r="I12052">
        <v>22</v>
      </c>
      <c r="J12052">
        <v>1500</v>
      </c>
      <c r="K12052">
        <v>1</v>
      </c>
      <c r="L12052">
        <v>16</v>
      </c>
      <c r="M12052">
        <v>508</v>
      </c>
      <c r="N12052" t="s">
        <v>18</v>
      </c>
      <c r="O12052">
        <v>0</v>
      </c>
      <c r="P12052">
        <v>1812</v>
      </c>
    </row>
    <row r="12053" spans="1:16" x14ac:dyDescent="0.25">
      <c r="A12053" t="s">
        <v>17984</v>
      </c>
      <c r="B12053">
        <v>186</v>
      </c>
      <c r="C12053" s="3" t="str">
        <f>HYPERLINK("http://www.uniprot.org/uniprot/M1ACB4","tr|M1ACB4|M1ACB4_SOLTU")</f>
        <v>tr|M1ACB4|M1ACB4_SOLTU</v>
      </c>
      <c r="D12053" t="s">
        <v>17985</v>
      </c>
      <c r="E12053">
        <v>82.6</v>
      </c>
      <c r="F12053">
        <v>46</v>
      </c>
      <c r="G12053">
        <v>8</v>
      </c>
      <c r="H12053">
        <v>0</v>
      </c>
      <c r="I12053">
        <v>1</v>
      </c>
      <c r="J12053">
        <v>138</v>
      </c>
      <c r="K12053">
        <v>1</v>
      </c>
      <c r="L12053">
        <v>1</v>
      </c>
      <c r="M12053">
        <v>46</v>
      </c>
      <c r="N12053" t="s">
        <v>18</v>
      </c>
      <c r="O12053" s="1">
        <v>3.7986099999999998E-13</v>
      </c>
      <c r="P12053">
        <v>195</v>
      </c>
    </row>
    <row r="12054" spans="1:16" x14ac:dyDescent="0.25">
      <c r="A12054" t="s">
        <v>17986</v>
      </c>
      <c r="B12054">
        <v>2529</v>
      </c>
      <c r="C12054" s="3" t="str">
        <f>HYPERLINK("http://www.uniprot.org/uniprot/A5ACT7","tr|A5ACT7|A5ACT7_VITVI")</f>
        <v>tr|A5ACT7|A5ACT7_VITVI</v>
      </c>
      <c r="D12054" t="s">
        <v>17987</v>
      </c>
      <c r="E12054">
        <v>41.13</v>
      </c>
      <c r="F12054">
        <v>919</v>
      </c>
      <c r="G12054">
        <v>541</v>
      </c>
      <c r="H12054">
        <v>112</v>
      </c>
      <c r="I12054">
        <v>73</v>
      </c>
      <c r="J12054">
        <v>2493</v>
      </c>
      <c r="K12054">
        <v>1</v>
      </c>
      <c r="L12054">
        <v>31</v>
      </c>
      <c r="M12054">
        <v>897</v>
      </c>
      <c r="N12054" t="s">
        <v>18</v>
      </c>
      <c r="O12054" s="1">
        <v>3.78713E-175</v>
      </c>
      <c r="P12054">
        <v>1602</v>
      </c>
    </row>
    <row r="12055" spans="1:16" x14ac:dyDescent="0.25">
      <c r="A12055" t="s">
        <v>17988</v>
      </c>
      <c r="B12055">
        <v>549</v>
      </c>
      <c r="C12055" s="3" t="str">
        <f>HYPERLINK("http://www.uniprot.org/uniprot/B7FJB0","tr|B7FJB0|B7FJB0_MEDTR")</f>
        <v>tr|B7FJB0|B7FJB0_MEDTR</v>
      </c>
      <c r="D12055" t="s">
        <v>22</v>
      </c>
      <c r="E12055">
        <v>96.7</v>
      </c>
      <c r="F12055">
        <v>182</v>
      </c>
      <c r="G12055">
        <v>6</v>
      </c>
      <c r="H12055">
        <v>0</v>
      </c>
      <c r="I12055">
        <v>1</v>
      </c>
      <c r="J12055">
        <v>546</v>
      </c>
      <c r="K12055">
        <v>1</v>
      </c>
      <c r="L12055">
        <v>43</v>
      </c>
      <c r="M12055">
        <v>224</v>
      </c>
      <c r="N12055" t="s">
        <v>18</v>
      </c>
      <c r="O12055" s="1">
        <v>4.5602800000000002E-97</v>
      </c>
      <c r="P12055">
        <v>919</v>
      </c>
    </row>
    <row r="12056" spans="1:16" x14ac:dyDescent="0.25">
      <c r="A12056" t="s">
        <v>17989</v>
      </c>
      <c r="B12056">
        <v>1746</v>
      </c>
      <c r="C12056" s="3" t="str">
        <f>HYPERLINK("http://www.uniprot.org/uniprot/I1MUR0","tr|I1MUR0|I1MUR0_SOYBN")</f>
        <v>tr|I1MUR0|I1MUR0_SOYBN</v>
      </c>
      <c r="D12056" t="s">
        <v>28</v>
      </c>
      <c r="E12056">
        <v>67.55</v>
      </c>
      <c r="F12056">
        <v>601</v>
      </c>
      <c r="G12056">
        <v>195</v>
      </c>
      <c r="H12056">
        <v>20</v>
      </c>
      <c r="I12056">
        <v>1</v>
      </c>
      <c r="J12056">
        <v>1743</v>
      </c>
      <c r="K12056">
        <v>1</v>
      </c>
      <c r="L12056">
        <v>1</v>
      </c>
      <c r="M12056">
        <v>597</v>
      </c>
      <c r="N12056" t="s">
        <v>18</v>
      </c>
      <c r="O12056">
        <v>0</v>
      </c>
      <c r="P12056">
        <v>1968</v>
      </c>
    </row>
    <row r="12057" spans="1:16" x14ac:dyDescent="0.25">
      <c r="A12057" t="s">
        <v>17990</v>
      </c>
      <c r="B12057">
        <v>453</v>
      </c>
      <c r="C12057" s="3" t="str">
        <f>HYPERLINK("http://www.uniprot.org/uniprot/K7MFN7","tr|K7MFN7|K7MFN7_SOYBN")</f>
        <v>tr|K7MFN7|K7MFN7_SOYBN</v>
      </c>
      <c r="D12057" t="s">
        <v>28</v>
      </c>
      <c r="E12057">
        <v>41.34</v>
      </c>
      <c r="F12057">
        <v>104</v>
      </c>
      <c r="G12057">
        <v>61</v>
      </c>
      <c r="H12057">
        <v>18</v>
      </c>
      <c r="I12057">
        <v>4</v>
      </c>
      <c r="J12057">
        <v>261</v>
      </c>
      <c r="K12057">
        <v>1</v>
      </c>
      <c r="L12057">
        <v>3698</v>
      </c>
      <c r="M12057">
        <v>3799</v>
      </c>
      <c r="N12057" t="s">
        <v>18</v>
      </c>
      <c r="O12057" s="1">
        <v>2.1139499999999999E-8</v>
      </c>
      <c r="P12057">
        <v>154</v>
      </c>
    </row>
    <row r="12058" spans="1:16" x14ac:dyDescent="0.25">
      <c r="A12058" t="s">
        <v>17991</v>
      </c>
      <c r="B12058">
        <v>1503</v>
      </c>
      <c r="C12058" s="3" t="str">
        <f>HYPERLINK("http://www.uniprot.org/uniprot/I1MF07","tr|I1MF07|I1MF07_SOYBN")</f>
        <v>tr|I1MF07|I1MF07_SOYBN</v>
      </c>
      <c r="D12058" t="s">
        <v>28</v>
      </c>
      <c r="E12058">
        <v>70.489999999999995</v>
      </c>
      <c r="F12058">
        <v>505</v>
      </c>
      <c r="G12058">
        <v>149</v>
      </c>
      <c r="H12058">
        <v>5</v>
      </c>
      <c r="I12058">
        <v>1</v>
      </c>
      <c r="J12058">
        <v>1500</v>
      </c>
      <c r="K12058">
        <v>1</v>
      </c>
      <c r="L12058">
        <v>2</v>
      </c>
      <c r="M12058">
        <v>494</v>
      </c>
      <c r="N12058" t="s">
        <v>18</v>
      </c>
      <c r="O12058">
        <v>0</v>
      </c>
      <c r="P12058">
        <v>1741</v>
      </c>
    </row>
    <row r="12059" spans="1:16" x14ac:dyDescent="0.25">
      <c r="A12059" t="s">
        <v>17992</v>
      </c>
      <c r="B12059">
        <v>843</v>
      </c>
      <c r="C12059" s="3" t="str">
        <f>HYPERLINK("http://www.uniprot.org/uniprot/K7KKE6","tr|K7KKE6|K7KKE6_SOYBN")</f>
        <v>tr|K7KKE6|K7KKE6_SOYBN</v>
      </c>
      <c r="D12059" t="s">
        <v>28</v>
      </c>
      <c r="E12059">
        <v>74.2</v>
      </c>
      <c r="F12059">
        <v>283</v>
      </c>
      <c r="G12059">
        <v>73</v>
      </c>
      <c r="H12059">
        <v>3</v>
      </c>
      <c r="I12059">
        <v>1</v>
      </c>
      <c r="J12059">
        <v>840</v>
      </c>
      <c r="K12059">
        <v>1</v>
      </c>
      <c r="L12059">
        <v>283</v>
      </c>
      <c r="M12059">
        <v>564</v>
      </c>
      <c r="N12059" t="s">
        <v>18</v>
      </c>
      <c r="O12059" s="1">
        <v>1.00237E-109</v>
      </c>
      <c r="P12059">
        <v>1032</v>
      </c>
    </row>
    <row r="12060" spans="1:16" x14ac:dyDescent="0.25">
      <c r="A12060" t="s">
        <v>17993</v>
      </c>
      <c r="B12060">
        <v>3390</v>
      </c>
      <c r="C12060" s="3" t="str">
        <f>HYPERLINK("http://www.uniprot.org/uniprot/I1N5E0","tr|I1N5E0|I1N5E0_SOYBN")</f>
        <v>tr|I1N5E0|I1N5E0_SOYBN</v>
      </c>
      <c r="D12060" t="s">
        <v>28</v>
      </c>
      <c r="E12060">
        <v>69.87</v>
      </c>
      <c r="F12060">
        <v>1069</v>
      </c>
      <c r="G12060">
        <v>322</v>
      </c>
      <c r="H12060">
        <v>0</v>
      </c>
      <c r="I12060">
        <v>181</v>
      </c>
      <c r="J12060">
        <v>3387</v>
      </c>
      <c r="K12060">
        <v>1</v>
      </c>
      <c r="L12060">
        <v>50</v>
      </c>
      <c r="M12060">
        <v>1118</v>
      </c>
      <c r="N12060" t="s">
        <v>18</v>
      </c>
      <c r="O12060">
        <v>0</v>
      </c>
      <c r="P12060">
        <v>3806</v>
      </c>
    </row>
    <row r="12061" spans="1:16" x14ac:dyDescent="0.25">
      <c r="A12061" t="s">
        <v>17994</v>
      </c>
      <c r="B12061">
        <v>387</v>
      </c>
      <c r="C12061" s="3" t="str">
        <f>HYPERLINK("http://www.uniprot.org/uniprot/A2Q2T1","tr|A2Q2T1|A2Q2T1_MEDTR")</f>
        <v>tr|A2Q2T1|A2Q2T1_MEDTR</v>
      </c>
      <c r="D12061" t="s">
        <v>337</v>
      </c>
      <c r="E12061">
        <v>87.93</v>
      </c>
      <c r="F12061">
        <v>116</v>
      </c>
      <c r="G12061">
        <v>14</v>
      </c>
      <c r="H12061">
        <v>0</v>
      </c>
      <c r="I12061">
        <v>1</v>
      </c>
      <c r="J12061">
        <v>348</v>
      </c>
      <c r="K12061">
        <v>1</v>
      </c>
      <c r="L12061">
        <v>362</v>
      </c>
      <c r="M12061">
        <v>477</v>
      </c>
      <c r="N12061" t="s">
        <v>18</v>
      </c>
      <c r="O12061" s="1">
        <v>4.3742700000000001E-54</v>
      </c>
      <c r="P12061">
        <v>548</v>
      </c>
    </row>
    <row r="12062" spans="1:16" x14ac:dyDescent="0.25">
      <c r="A12062" t="s">
        <v>17995</v>
      </c>
      <c r="B12062">
        <v>3030</v>
      </c>
      <c r="C12062" s="3" t="str">
        <f>HYPERLINK("http://www.uniprot.org/uniprot/G7KWB5","tr|G7KWB5|G7KWB5_MEDTR")</f>
        <v>tr|G7KWB5|G7KWB5_MEDTR</v>
      </c>
      <c r="D12062" t="s">
        <v>17996</v>
      </c>
      <c r="E12062">
        <v>87.48</v>
      </c>
      <c r="F12062">
        <v>1007</v>
      </c>
      <c r="G12062">
        <v>126</v>
      </c>
      <c r="H12062">
        <v>2</v>
      </c>
      <c r="I12062">
        <v>1</v>
      </c>
      <c r="J12062">
        <v>3015</v>
      </c>
      <c r="K12062">
        <v>1</v>
      </c>
      <c r="L12062">
        <v>1</v>
      </c>
      <c r="M12062">
        <v>1005</v>
      </c>
      <c r="N12062" t="s">
        <v>18</v>
      </c>
      <c r="O12062">
        <v>0</v>
      </c>
      <c r="P12062">
        <v>4350</v>
      </c>
    </row>
    <row r="12063" spans="1:16" x14ac:dyDescent="0.25">
      <c r="A12063" t="s">
        <v>17997</v>
      </c>
      <c r="B12063">
        <v>1959</v>
      </c>
      <c r="C12063" s="3" t="str">
        <f>HYPERLINK("http://www.uniprot.org/uniprot/Q9M3Y6","tr|Q9M3Y6|Q9M3Y6_CICAR")</f>
        <v>tr|Q9M3Y6|Q9M3Y6_CICAR</v>
      </c>
      <c r="D12063" t="s">
        <v>17998</v>
      </c>
      <c r="E12063">
        <v>94.73</v>
      </c>
      <c r="F12063">
        <v>589</v>
      </c>
      <c r="G12063">
        <v>31</v>
      </c>
      <c r="H12063">
        <v>0</v>
      </c>
      <c r="I12063">
        <v>190</v>
      </c>
      <c r="J12063">
        <v>1956</v>
      </c>
      <c r="K12063">
        <v>1</v>
      </c>
      <c r="L12063">
        <v>3</v>
      </c>
      <c r="M12063">
        <v>591</v>
      </c>
      <c r="N12063" t="s">
        <v>18</v>
      </c>
      <c r="O12063">
        <v>0</v>
      </c>
      <c r="P12063">
        <v>2957</v>
      </c>
    </row>
    <row r="12064" spans="1:16" x14ac:dyDescent="0.25">
      <c r="A12064" t="s">
        <v>17999</v>
      </c>
      <c r="B12064">
        <v>1545</v>
      </c>
      <c r="C12064" s="3" t="str">
        <f>HYPERLINK("http://www.uniprot.org/uniprot/I1NIH4","tr|I1NIH4|I1NIH4_SOYBN")</f>
        <v>tr|I1NIH4|I1NIH4_SOYBN</v>
      </c>
      <c r="D12064" t="s">
        <v>28</v>
      </c>
      <c r="E12064">
        <v>79.39</v>
      </c>
      <c r="F12064">
        <v>529</v>
      </c>
      <c r="G12064">
        <v>109</v>
      </c>
      <c r="H12064">
        <v>15</v>
      </c>
      <c r="I12064">
        <v>1</v>
      </c>
      <c r="J12064">
        <v>1542</v>
      </c>
      <c r="K12064">
        <v>1</v>
      </c>
      <c r="L12064">
        <v>1</v>
      </c>
      <c r="M12064">
        <v>528</v>
      </c>
      <c r="N12064" t="s">
        <v>18</v>
      </c>
      <c r="O12064">
        <v>0</v>
      </c>
      <c r="P12064">
        <v>2087</v>
      </c>
    </row>
    <row r="12065" spans="1:16" x14ac:dyDescent="0.25">
      <c r="A12065" t="s">
        <v>18000</v>
      </c>
      <c r="B12065">
        <v>1716</v>
      </c>
      <c r="C12065" s="3" t="str">
        <f>HYPERLINK("http://www.uniprot.org/uniprot/G7I2Y6","tr|G7I2Y6|G7I2Y6_MEDTR")</f>
        <v>tr|G7I2Y6|G7I2Y6_MEDTR</v>
      </c>
      <c r="D12065" t="s">
        <v>18001</v>
      </c>
      <c r="E12065">
        <v>81.02</v>
      </c>
      <c r="F12065">
        <v>585</v>
      </c>
      <c r="G12065">
        <v>111</v>
      </c>
      <c r="H12065">
        <v>15</v>
      </c>
      <c r="I12065">
        <v>4</v>
      </c>
      <c r="J12065">
        <v>1713</v>
      </c>
      <c r="K12065">
        <v>1</v>
      </c>
      <c r="L12065">
        <v>3</v>
      </c>
      <c r="M12065">
        <v>586</v>
      </c>
      <c r="N12065" t="s">
        <v>18</v>
      </c>
      <c r="O12065">
        <v>0</v>
      </c>
      <c r="P12065">
        <v>2401</v>
      </c>
    </row>
    <row r="12066" spans="1:16" x14ac:dyDescent="0.25">
      <c r="A12066" t="s">
        <v>18002</v>
      </c>
      <c r="B12066">
        <v>1863</v>
      </c>
      <c r="C12066" s="3" t="str">
        <f>HYPERLINK("http://www.uniprot.org/uniprot/M5VVK0","tr|M5VVK0|M5VVK0_PRUPE")</f>
        <v>tr|M5VVK0|M5VVK0_PRUPE</v>
      </c>
      <c r="D12066" t="s">
        <v>18003</v>
      </c>
      <c r="E12066">
        <v>58.64</v>
      </c>
      <c r="F12066">
        <v>619</v>
      </c>
      <c r="G12066">
        <v>256</v>
      </c>
      <c r="H12066">
        <v>1</v>
      </c>
      <c r="I12066">
        <v>1</v>
      </c>
      <c r="J12066">
        <v>1854</v>
      </c>
      <c r="K12066">
        <v>1</v>
      </c>
      <c r="L12066">
        <v>1</v>
      </c>
      <c r="M12066">
        <v>615</v>
      </c>
      <c r="N12066" t="s">
        <v>18</v>
      </c>
      <c r="O12066">
        <v>0</v>
      </c>
      <c r="P12066">
        <v>1822</v>
      </c>
    </row>
    <row r="12067" spans="1:16" x14ac:dyDescent="0.25">
      <c r="A12067" t="s">
        <v>18004</v>
      </c>
      <c r="B12067">
        <v>888</v>
      </c>
      <c r="C12067" s="3" t="str">
        <f>HYPERLINK("http://www.uniprot.org/uniprot/I3S721","tr|I3S721|I3S721_MEDTR")</f>
        <v>tr|I3S721|I3S721_MEDTR</v>
      </c>
      <c r="D12067" t="s">
        <v>22</v>
      </c>
      <c r="E12067">
        <v>86.05</v>
      </c>
      <c r="F12067">
        <v>294</v>
      </c>
      <c r="G12067">
        <v>41</v>
      </c>
      <c r="H12067">
        <v>0</v>
      </c>
      <c r="I12067">
        <v>4</v>
      </c>
      <c r="J12067">
        <v>885</v>
      </c>
      <c r="K12067">
        <v>1</v>
      </c>
      <c r="L12067">
        <v>3</v>
      </c>
      <c r="M12067">
        <v>285</v>
      </c>
      <c r="N12067" t="s">
        <v>18</v>
      </c>
      <c r="O12067" s="1">
        <v>2.5342900000000002E-146</v>
      </c>
      <c r="P12067">
        <v>1348</v>
      </c>
    </row>
    <row r="12068" spans="1:16" x14ac:dyDescent="0.25">
      <c r="A12068" t="s">
        <v>18005</v>
      </c>
      <c r="B12068">
        <v>1623</v>
      </c>
      <c r="C12068" s="3" t="str">
        <f>HYPERLINK("http://www.uniprot.org/uniprot/G7IKJ3","tr|G7IKJ3|G7IKJ3_MEDTR")</f>
        <v>tr|G7IKJ3|G7IKJ3_MEDTR</v>
      </c>
      <c r="D12068" t="s">
        <v>3121</v>
      </c>
      <c r="E12068">
        <v>27.72</v>
      </c>
      <c r="F12068">
        <v>321</v>
      </c>
      <c r="G12068">
        <v>232</v>
      </c>
      <c r="H12068">
        <v>3</v>
      </c>
      <c r="I12068">
        <v>79</v>
      </c>
      <c r="J12068">
        <v>1032</v>
      </c>
      <c r="K12068">
        <v>1</v>
      </c>
      <c r="L12068">
        <v>637</v>
      </c>
      <c r="M12068">
        <v>919</v>
      </c>
      <c r="N12068" t="s">
        <v>18</v>
      </c>
      <c r="O12068" s="1">
        <v>2.6236600000000001E-27</v>
      </c>
      <c r="P12068">
        <v>325</v>
      </c>
    </row>
    <row r="12069" spans="1:16" x14ac:dyDescent="0.25">
      <c r="A12069" t="s">
        <v>18006</v>
      </c>
      <c r="B12069">
        <v>1371</v>
      </c>
      <c r="C12069" s="3" t="str">
        <f>HYPERLINK("http://www.uniprot.org/uniprot/G7J342","tr|G7J342|G7J342_MEDTR")</f>
        <v>tr|G7J342|G7J342_MEDTR</v>
      </c>
      <c r="D12069" t="s">
        <v>18007</v>
      </c>
      <c r="E12069">
        <v>74.75</v>
      </c>
      <c r="F12069">
        <v>507</v>
      </c>
      <c r="G12069">
        <v>128</v>
      </c>
      <c r="H12069">
        <v>51</v>
      </c>
      <c r="I12069">
        <v>1</v>
      </c>
      <c r="J12069">
        <v>1368</v>
      </c>
      <c r="K12069">
        <v>1</v>
      </c>
      <c r="L12069">
        <v>1</v>
      </c>
      <c r="M12069">
        <v>507</v>
      </c>
      <c r="N12069" t="s">
        <v>18</v>
      </c>
      <c r="O12069">
        <v>0</v>
      </c>
      <c r="P12069">
        <v>1885</v>
      </c>
    </row>
    <row r="12070" spans="1:16" x14ac:dyDescent="0.25">
      <c r="A12070" t="s">
        <v>18008</v>
      </c>
      <c r="B12070">
        <v>966</v>
      </c>
      <c r="C12070" s="3" t="str">
        <f>HYPERLINK("http://www.uniprot.org/uniprot/G7JMF3","tr|G7JMF3|G7JMF3_MEDTR")</f>
        <v>tr|G7JMF3|G7JMF3_MEDTR</v>
      </c>
      <c r="D12070" t="s">
        <v>18009</v>
      </c>
      <c r="E12070">
        <v>79.19</v>
      </c>
      <c r="F12070">
        <v>322</v>
      </c>
      <c r="G12070">
        <v>67</v>
      </c>
      <c r="H12070">
        <v>1</v>
      </c>
      <c r="I12070">
        <v>1</v>
      </c>
      <c r="J12070">
        <v>963</v>
      </c>
      <c r="K12070">
        <v>1</v>
      </c>
      <c r="L12070">
        <v>1</v>
      </c>
      <c r="M12070">
        <v>321</v>
      </c>
      <c r="N12070" t="s">
        <v>18</v>
      </c>
      <c r="O12070" s="1">
        <v>2.4781800000000002E-153</v>
      </c>
      <c r="P12070">
        <v>1409</v>
      </c>
    </row>
    <row r="12071" spans="1:16" x14ac:dyDescent="0.25">
      <c r="A12071" t="s">
        <v>18010</v>
      </c>
      <c r="B12071">
        <v>531</v>
      </c>
      <c r="C12071" s="3" t="str">
        <f>HYPERLINK("http://www.uniprot.org/uniprot/B7FKR8","tr|B7FKR8|B7FKR8_MEDTR")</f>
        <v>tr|B7FKR8|B7FKR8_MEDTR</v>
      </c>
      <c r="D12071" t="s">
        <v>22</v>
      </c>
      <c r="E12071">
        <v>67.81</v>
      </c>
      <c r="F12071">
        <v>174</v>
      </c>
      <c r="G12071">
        <v>56</v>
      </c>
      <c r="H12071">
        <v>0</v>
      </c>
      <c r="I12071">
        <v>7</v>
      </c>
      <c r="J12071">
        <v>528</v>
      </c>
      <c r="K12071">
        <v>1</v>
      </c>
      <c r="L12071">
        <v>55</v>
      </c>
      <c r="M12071">
        <v>195</v>
      </c>
      <c r="N12071" t="s">
        <v>18</v>
      </c>
      <c r="O12071" s="1">
        <v>7.2786300000000003E-57</v>
      </c>
      <c r="P12071">
        <v>572</v>
      </c>
    </row>
    <row r="12072" spans="1:16" x14ac:dyDescent="0.25">
      <c r="A12072" t="s">
        <v>18011</v>
      </c>
      <c r="B12072">
        <v>768</v>
      </c>
      <c r="C12072" s="3" t="str">
        <f>HYPERLINK("http://www.uniprot.org/uniprot/B7FIP1","tr|B7FIP1|B7FIP1_MEDTR")</f>
        <v>tr|B7FIP1|B7FIP1_MEDTR</v>
      </c>
      <c r="D12072" t="s">
        <v>22</v>
      </c>
      <c r="E12072">
        <v>75.48</v>
      </c>
      <c r="F12072">
        <v>257</v>
      </c>
      <c r="G12072">
        <v>63</v>
      </c>
      <c r="H12072">
        <v>12</v>
      </c>
      <c r="I12072">
        <v>31</v>
      </c>
      <c r="J12072">
        <v>765</v>
      </c>
      <c r="K12072">
        <v>1</v>
      </c>
      <c r="L12072">
        <v>48</v>
      </c>
      <c r="M12072">
        <v>304</v>
      </c>
      <c r="N12072" t="s">
        <v>18</v>
      </c>
      <c r="O12072" s="1">
        <v>2.4603700000000001E-101</v>
      </c>
      <c r="P12072">
        <v>959</v>
      </c>
    </row>
    <row r="12073" spans="1:16" x14ac:dyDescent="0.25">
      <c r="A12073" t="s">
        <v>18012</v>
      </c>
      <c r="B12073">
        <v>1731</v>
      </c>
      <c r="C12073" s="3" t="str">
        <f>HYPERLINK("http://www.uniprot.org/uniprot/I1MRL0","tr|I1MRL0|I1MRL0_SOYBN")</f>
        <v>tr|I1MRL0|I1MRL0_SOYBN</v>
      </c>
      <c r="D12073" t="s">
        <v>4127</v>
      </c>
      <c r="E12073">
        <v>70</v>
      </c>
      <c r="F12073">
        <v>570</v>
      </c>
      <c r="G12073">
        <v>171</v>
      </c>
      <c r="H12073">
        <v>1</v>
      </c>
      <c r="I12073">
        <v>13</v>
      </c>
      <c r="J12073">
        <v>1719</v>
      </c>
      <c r="K12073">
        <v>1</v>
      </c>
      <c r="L12073">
        <v>6</v>
      </c>
      <c r="M12073">
        <v>571</v>
      </c>
      <c r="N12073" t="s">
        <v>18</v>
      </c>
      <c r="O12073">
        <v>0</v>
      </c>
      <c r="P12073">
        <v>2127</v>
      </c>
    </row>
    <row r="12074" spans="1:16" x14ac:dyDescent="0.25">
      <c r="A12074" t="s">
        <v>18013</v>
      </c>
      <c r="B12074">
        <v>2592</v>
      </c>
      <c r="C12074" s="3" t="str">
        <f>HYPERLINK("http://www.uniprot.org/uniprot/G7L177","tr|G7L177|G7L177_MEDTR")</f>
        <v>tr|G7L177|G7L177_MEDTR</v>
      </c>
      <c r="D12074" t="s">
        <v>18014</v>
      </c>
      <c r="E12074">
        <v>86.85</v>
      </c>
      <c r="F12074">
        <v>350</v>
      </c>
      <c r="G12074">
        <v>46</v>
      </c>
      <c r="H12074">
        <v>0</v>
      </c>
      <c r="I12074">
        <v>1486</v>
      </c>
      <c r="J12074">
        <v>2535</v>
      </c>
      <c r="K12074">
        <v>1</v>
      </c>
      <c r="L12074">
        <v>431</v>
      </c>
      <c r="M12074">
        <v>780</v>
      </c>
      <c r="N12074" t="s">
        <v>18</v>
      </c>
      <c r="O12074" s="1">
        <v>9.63506E-166</v>
      </c>
      <c r="P12074">
        <v>1521</v>
      </c>
    </row>
    <row r="12075" spans="1:16" x14ac:dyDescent="0.25">
      <c r="A12075" t="s">
        <v>18015</v>
      </c>
      <c r="B12075">
        <v>195</v>
      </c>
      <c r="C12075" s="3" t="str">
        <f>HYPERLINK("http://www.uniprot.org/uniprot/I3SQ89","tr|I3SQ89|I3SQ89_LOTJA")</f>
        <v>tr|I3SQ89|I3SQ89_LOTJA</v>
      </c>
      <c r="D12075" t="s">
        <v>2200</v>
      </c>
      <c r="E12075">
        <v>75</v>
      </c>
      <c r="F12075">
        <v>64</v>
      </c>
      <c r="G12075">
        <v>16</v>
      </c>
      <c r="H12075">
        <v>0</v>
      </c>
      <c r="I12075">
        <v>1</v>
      </c>
      <c r="J12075">
        <v>192</v>
      </c>
      <c r="K12075">
        <v>1</v>
      </c>
      <c r="L12075">
        <v>1</v>
      </c>
      <c r="M12075">
        <v>64</v>
      </c>
      <c r="N12075" t="s">
        <v>18</v>
      </c>
      <c r="O12075" s="1">
        <v>2.0576E-19</v>
      </c>
      <c r="P12075">
        <v>249</v>
      </c>
    </row>
    <row r="12076" spans="1:16" x14ac:dyDescent="0.25">
      <c r="A12076" t="s">
        <v>18016</v>
      </c>
      <c r="B12076">
        <v>2424</v>
      </c>
      <c r="C12076" s="3" t="str">
        <f>HYPERLINK("http://www.uniprot.org/uniprot/G7KPE2","tr|G7KPE2|G7KPE2_MEDTR")</f>
        <v>tr|G7KPE2|G7KPE2_MEDTR</v>
      </c>
      <c r="D12076" t="s">
        <v>18017</v>
      </c>
      <c r="E12076">
        <v>64.69</v>
      </c>
      <c r="F12076">
        <v>847</v>
      </c>
      <c r="G12076">
        <v>299</v>
      </c>
      <c r="H12076">
        <v>40</v>
      </c>
      <c r="I12076">
        <v>1</v>
      </c>
      <c r="J12076">
        <v>2421</v>
      </c>
      <c r="K12076">
        <v>1</v>
      </c>
      <c r="L12076">
        <v>1</v>
      </c>
      <c r="M12076">
        <v>831</v>
      </c>
      <c r="N12076" t="s">
        <v>18</v>
      </c>
      <c r="O12076">
        <v>0</v>
      </c>
      <c r="P12076">
        <v>2506</v>
      </c>
    </row>
    <row r="12077" spans="1:16" x14ac:dyDescent="0.25">
      <c r="A12077" t="s">
        <v>18018</v>
      </c>
      <c r="B12077">
        <v>528</v>
      </c>
      <c r="C12077" s="3" t="str">
        <f>HYPERLINK("http://www.uniprot.org/uniprot/I1L4B2","tr|I1L4B2|I1L4B2_SOYBN")</f>
        <v>tr|I1L4B2|I1L4B2_SOYBN</v>
      </c>
      <c r="D12077" t="s">
        <v>28</v>
      </c>
      <c r="E12077">
        <v>38.61</v>
      </c>
      <c r="F12077">
        <v>101</v>
      </c>
      <c r="G12077">
        <v>62</v>
      </c>
      <c r="H12077">
        <v>12</v>
      </c>
      <c r="I12077">
        <v>13</v>
      </c>
      <c r="J12077">
        <v>279</v>
      </c>
      <c r="K12077">
        <v>1</v>
      </c>
      <c r="L12077">
        <v>27</v>
      </c>
      <c r="M12077">
        <v>126</v>
      </c>
      <c r="N12077" t="s">
        <v>18</v>
      </c>
      <c r="O12077" s="1">
        <v>2.8198499999999999E-8</v>
      </c>
      <c r="P12077">
        <v>153</v>
      </c>
    </row>
    <row r="12078" spans="1:16" x14ac:dyDescent="0.25">
      <c r="A12078" t="s">
        <v>18019</v>
      </c>
      <c r="B12078">
        <v>1629</v>
      </c>
      <c r="C12078" s="3" t="str">
        <f>HYPERLINK("http://www.uniprot.org/uniprot/I1MUQ9","tr|I1MUQ9|I1MUQ9_SOYBN")</f>
        <v>tr|I1MUQ9|I1MUQ9_SOYBN</v>
      </c>
      <c r="D12078" t="s">
        <v>71</v>
      </c>
      <c r="E12078">
        <v>78.13</v>
      </c>
      <c r="F12078">
        <v>439</v>
      </c>
      <c r="G12078">
        <v>96</v>
      </c>
      <c r="H12078">
        <v>0</v>
      </c>
      <c r="I12078">
        <v>19</v>
      </c>
      <c r="J12078">
        <v>1335</v>
      </c>
      <c r="K12078">
        <v>1</v>
      </c>
      <c r="L12078">
        <v>1</v>
      </c>
      <c r="M12078">
        <v>438</v>
      </c>
      <c r="N12078" t="s">
        <v>18</v>
      </c>
      <c r="O12078">
        <v>0</v>
      </c>
      <c r="P12078">
        <v>1786</v>
      </c>
    </row>
    <row r="12079" spans="1:16" x14ac:dyDescent="0.25">
      <c r="A12079" t="s">
        <v>18020</v>
      </c>
      <c r="B12079">
        <v>1755</v>
      </c>
      <c r="C12079" s="3" t="str">
        <f>HYPERLINK("http://www.uniprot.org/uniprot/M5WTV8","tr|M5WTV8|M5WTV8_PRUPE")</f>
        <v>tr|M5WTV8|M5WTV8_PRUPE</v>
      </c>
      <c r="D12079" t="s">
        <v>2478</v>
      </c>
      <c r="E12079">
        <v>29.56</v>
      </c>
      <c r="F12079">
        <v>274</v>
      </c>
      <c r="G12079">
        <v>193</v>
      </c>
      <c r="H12079">
        <v>5</v>
      </c>
      <c r="I12079">
        <v>67</v>
      </c>
      <c r="J12079">
        <v>873</v>
      </c>
      <c r="K12079">
        <v>1</v>
      </c>
      <c r="L12079">
        <v>73</v>
      </c>
      <c r="M12079">
        <v>336</v>
      </c>
      <c r="N12079" t="s">
        <v>18</v>
      </c>
      <c r="O12079" s="1">
        <v>4.3628500000000001E-23</v>
      </c>
      <c r="P12079">
        <v>289</v>
      </c>
    </row>
    <row r="12080" spans="1:16" x14ac:dyDescent="0.25">
      <c r="A12080" t="s">
        <v>18021</v>
      </c>
      <c r="B12080">
        <v>750</v>
      </c>
      <c r="C12080" s="3" t="str">
        <f>HYPERLINK("http://www.uniprot.org/uniprot/I1MF08","tr|I1MF08|I1MF08_SOYBN")</f>
        <v>tr|I1MF08|I1MF08_SOYBN</v>
      </c>
      <c r="D12080" t="s">
        <v>28</v>
      </c>
      <c r="E12080">
        <v>77.95</v>
      </c>
      <c r="F12080">
        <v>254</v>
      </c>
      <c r="G12080">
        <v>56</v>
      </c>
      <c r="H12080">
        <v>5</v>
      </c>
      <c r="I12080">
        <v>1</v>
      </c>
      <c r="J12080">
        <v>747</v>
      </c>
      <c r="K12080">
        <v>1</v>
      </c>
      <c r="L12080">
        <v>1</v>
      </c>
      <c r="M12080">
        <v>251</v>
      </c>
      <c r="N12080" t="s">
        <v>18</v>
      </c>
      <c r="O12080" s="1">
        <v>9.4632299999999991E-103</v>
      </c>
      <c r="P12080">
        <v>971</v>
      </c>
    </row>
    <row r="12081" spans="1:16" x14ac:dyDescent="0.25">
      <c r="A12081" t="s">
        <v>18022</v>
      </c>
      <c r="B12081">
        <v>552</v>
      </c>
      <c r="C12081" s="3" t="str">
        <f>HYPERLINK("http://www.uniprot.org/uniprot/G7IKJ1","tr|G7IKJ1|G7IKJ1_MEDTR")</f>
        <v>tr|G7IKJ1|G7IKJ1_MEDTR</v>
      </c>
      <c r="D12081" t="s">
        <v>18023</v>
      </c>
      <c r="E12081">
        <v>50</v>
      </c>
      <c r="F12081">
        <v>180</v>
      </c>
      <c r="G12081">
        <v>90</v>
      </c>
      <c r="H12081">
        <v>1</v>
      </c>
      <c r="I12081">
        <v>7</v>
      </c>
      <c r="J12081">
        <v>543</v>
      </c>
      <c r="K12081">
        <v>1</v>
      </c>
      <c r="L12081">
        <v>4</v>
      </c>
      <c r="M12081">
        <v>183</v>
      </c>
      <c r="N12081" t="s">
        <v>18</v>
      </c>
      <c r="O12081" s="1">
        <v>2.5099300000000001E-42</v>
      </c>
      <c r="P12081">
        <v>447</v>
      </c>
    </row>
    <row r="12082" spans="1:16" x14ac:dyDescent="0.25">
      <c r="A12082" t="s">
        <v>18024</v>
      </c>
      <c r="B12082">
        <v>966</v>
      </c>
      <c r="C12082" s="3" t="str">
        <f>HYPERLINK("http://www.uniprot.org/uniprot/I1N610","tr|I1N610|I1N610_SOYBN")</f>
        <v>tr|I1N610|I1N610_SOYBN</v>
      </c>
      <c r="D12082" t="s">
        <v>28</v>
      </c>
      <c r="E12082">
        <v>81.39</v>
      </c>
      <c r="F12082">
        <v>301</v>
      </c>
      <c r="G12082">
        <v>56</v>
      </c>
      <c r="H12082">
        <v>1</v>
      </c>
      <c r="I12082">
        <v>64</v>
      </c>
      <c r="J12082">
        <v>963</v>
      </c>
      <c r="K12082">
        <v>1</v>
      </c>
      <c r="L12082">
        <v>21</v>
      </c>
      <c r="M12082">
        <v>319</v>
      </c>
      <c r="N12082" t="s">
        <v>18</v>
      </c>
      <c r="O12082" s="1">
        <v>1.23277E-144</v>
      </c>
      <c r="P12082">
        <v>1334</v>
      </c>
    </row>
    <row r="12083" spans="1:16" x14ac:dyDescent="0.25">
      <c r="A12083" t="s">
        <v>18025</v>
      </c>
      <c r="B12083">
        <v>2202</v>
      </c>
      <c r="C12083" s="3" t="str">
        <f>HYPERLINK("http://www.uniprot.org/uniprot/G7I2F3","tr|G7I2F3|G7I2F3_MEDTR")</f>
        <v>tr|G7I2F3|G7I2F3_MEDTR</v>
      </c>
      <c r="D12083" t="s">
        <v>257</v>
      </c>
      <c r="E12083">
        <v>34.799999999999997</v>
      </c>
      <c r="F12083">
        <v>408</v>
      </c>
      <c r="G12083">
        <v>266</v>
      </c>
      <c r="H12083">
        <v>4</v>
      </c>
      <c r="I12083">
        <v>925</v>
      </c>
      <c r="J12083">
        <v>2136</v>
      </c>
      <c r="K12083">
        <v>1</v>
      </c>
      <c r="L12083">
        <v>43</v>
      </c>
      <c r="M12083">
        <v>379</v>
      </c>
      <c r="N12083" t="s">
        <v>18</v>
      </c>
      <c r="O12083" s="1">
        <v>2.4858299999999999E-50</v>
      </c>
      <c r="P12083">
        <v>525</v>
      </c>
    </row>
    <row r="12084" spans="1:16" x14ac:dyDescent="0.25">
      <c r="A12084" t="s">
        <v>18026</v>
      </c>
      <c r="B12084">
        <v>819</v>
      </c>
      <c r="C12084" s="3" t="str">
        <f>HYPERLINK("http://www.uniprot.org/uniprot/K7MZD6","tr|K7MZD6|K7MZD6_SOYBN")</f>
        <v>tr|K7MZD6|K7MZD6_SOYBN</v>
      </c>
      <c r="D12084" t="s">
        <v>28</v>
      </c>
      <c r="E12084">
        <v>58.82</v>
      </c>
      <c r="F12084">
        <v>255</v>
      </c>
      <c r="G12084">
        <v>105</v>
      </c>
      <c r="H12084">
        <v>1</v>
      </c>
      <c r="I12084">
        <v>1</v>
      </c>
      <c r="J12084">
        <v>762</v>
      </c>
      <c r="K12084">
        <v>1</v>
      </c>
      <c r="L12084">
        <v>1</v>
      </c>
      <c r="M12084">
        <v>254</v>
      </c>
      <c r="N12084" t="s">
        <v>18</v>
      </c>
      <c r="O12084" s="1">
        <v>1.65076E-69</v>
      </c>
      <c r="P12084">
        <v>685</v>
      </c>
    </row>
    <row r="12085" spans="1:16" x14ac:dyDescent="0.25">
      <c r="A12085" t="s">
        <v>18027</v>
      </c>
      <c r="B12085">
        <v>2220</v>
      </c>
      <c r="C12085" s="3" t="str">
        <f>HYPERLINK("http://www.uniprot.org/uniprot/G7KWB7","tr|G7KWB7|G7KWB7_MEDTR")</f>
        <v>tr|G7KWB7|G7KWB7_MEDTR</v>
      </c>
      <c r="D12085" t="s">
        <v>18028</v>
      </c>
      <c r="E12085">
        <v>86.85</v>
      </c>
      <c r="F12085">
        <v>738</v>
      </c>
      <c r="G12085">
        <v>97</v>
      </c>
      <c r="H12085">
        <v>0</v>
      </c>
      <c r="I12085">
        <v>1</v>
      </c>
      <c r="J12085">
        <v>2214</v>
      </c>
      <c r="K12085">
        <v>1</v>
      </c>
      <c r="L12085">
        <v>1</v>
      </c>
      <c r="M12085">
        <v>729</v>
      </c>
      <c r="N12085" t="s">
        <v>18</v>
      </c>
      <c r="O12085">
        <v>0</v>
      </c>
      <c r="P12085">
        <v>3226</v>
      </c>
    </row>
    <row r="12086" spans="1:16" x14ac:dyDescent="0.25">
      <c r="A12086" t="s">
        <v>18029</v>
      </c>
      <c r="B12086">
        <v>843</v>
      </c>
      <c r="C12086" s="3" t="str">
        <f>HYPERLINK("http://www.uniprot.org/uniprot/G7L1F2","tr|G7L1F2|G7L1F2_MEDTR")</f>
        <v>tr|G7L1F2|G7L1F2_MEDTR</v>
      </c>
      <c r="D12086" t="s">
        <v>18030</v>
      </c>
      <c r="E12086">
        <v>71.62</v>
      </c>
      <c r="F12086">
        <v>296</v>
      </c>
      <c r="G12086">
        <v>84</v>
      </c>
      <c r="H12086">
        <v>16</v>
      </c>
      <c r="I12086">
        <v>1</v>
      </c>
      <c r="J12086">
        <v>840</v>
      </c>
      <c r="K12086">
        <v>1</v>
      </c>
      <c r="L12086">
        <v>23</v>
      </c>
      <c r="M12086">
        <v>317</v>
      </c>
      <c r="N12086" t="s">
        <v>18</v>
      </c>
      <c r="O12086" s="1">
        <v>4.4994299999999999E-110</v>
      </c>
      <c r="P12086">
        <v>1035</v>
      </c>
    </row>
    <row r="12087" spans="1:16" x14ac:dyDescent="0.25">
      <c r="A12087" t="s">
        <v>18031</v>
      </c>
      <c r="B12087">
        <v>1923</v>
      </c>
      <c r="C12087" s="3" t="str">
        <f>HYPERLINK("http://www.uniprot.org/uniprot/K7LJZ0","tr|K7LJZ0|K7LJZ0_SOYBN")</f>
        <v>tr|K7LJZ0|K7LJZ0_SOYBN</v>
      </c>
      <c r="D12087" t="s">
        <v>28</v>
      </c>
      <c r="E12087">
        <v>75.680000000000007</v>
      </c>
      <c r="F12087">
        <v>658</v>
      </c>
      <c r="G12087">
        <v>160</v>
      </c>
      <c r="H12087">
        <v>22</v>
      </c>
      <c r="I12087">
        <v>7</v>
      </c>
      <c r="J12087">
        <v>1914</v>
      </c>
      <c r="K12087">
        <v>1</v>
      </c>
      <c r="L12087">
        <v>19</v>
      </c>
      <c r="M12087">
        <v>672</v>
      </c>
      <c r="N12087" t="s">
        <v>18</v>
      </c>
      <c r="O12087">
        <v>0</v>
      </c>
      <c r="P12087">
        <v>2596</v>
      </c>
    </row>
    <row r="12088" spans="1:16" x14ac:dyDescent="0.25">
      <c r="A12088" t="s">
        <v>18032</v>
      </c>
      <c r="B12088">
        <v>2430</v>
      </c>
      <c r="C12088" s="3" t="str">
        <f>HYPERLINK("http://www.uniprot.org/uniprot/Q1RSH5","tr|Q1RSH5|Q1RSH5_MEDTR")</f>
        <v>tr|Q1RSH5|Q1RSH5_MEDTR</v>
      </c>
      <c r="D12088" t="s">
        <v>18033</v>
      </c>
      <c r="E12088">
        <v>83.89</v>
      </c>
      <c r="F12088">
        <v>826</v>
      </c>
      <c r="G12088">
        <v>133</v>
      </c>
      <c r="H12088">
        <v>17</v>
      </c>
      <c r="I12088">
        <v>1</v>
      </c>
      <c r="J12088">
        <v>2427</v>
      </c>
      <c r="K12088">
        <v>1</v>
      </c>
      <c r="L12088">
        <v>1</v>
      </c>
      <c r="M12088">
        <v>826</v>
      </c>
      <c r="N12088" t="s">
        <v>18</v>
      </c>
      <c r="O12088">
        <v>0</v>
      </c>
      <c r="P12088">
        <v>3540</v>
      </c>
    </row>
    <row r="12089" spans="1:16" x14ac:dyDescent="0.25">
      <c r="A12089" t="s">
        <v>18034</v>
      </c>
      <c r="B12089">
        <v>1020</v>
      </c>
      <c r="C12089" s="3" t="str">
        <f>HYPERLINK("http://www.uniprot.org/uniprot/G7I997","tr|G7I997|G7I997_MEDTR")</f>
        <v>tr|G7I997|G7I997_MEDTR</v>
      </c>
      <c r="D12089" t="s">
        <v>18035</v>
      </c>
      <c r="E12089">
        <v>79.36</v>
      </c>
      <c r="F12089">
        <v>344</v>
      </c>
      <c r="G12089">
        <v>71</v>
      </c>
      <c r="H12089">
        <v>5</v>
      </c>
      <c r="I12089">
        <v>1</v>
      </c>
      <c r="J12089">
        <v>1017</v>
      </c>
      <c r="K12089">
        <v>1</v>
      </c>
      <c r="L12089">
        <v>1</v>
      </c>
      <c r="M12089">
        <v>326</v>
      </c>
      <c r="N12089" t="s">
        <v>18</v>
      </c>
      <c r="O12089" s="1">
        <v>1.0644200000000001E-141</v>
      </c>
      <c r="P12089">
        <v>1309</v>
      </c>
    </row>
    <row r="12090" spans="1:16" x14ac:dyDescent="0.25">
      <c r="A12090" t="s">
        <v>18036</v>
      </c>
      <c r="B12090">
        <v>768</v>
      </c>
      <c r="C12090" s="3" t="str">
        <f>HYPERLINK("http://www.uniprot.org/uniprot/G7JNE6","tr|G7JNE6|G7JNE6_MEDTR")</f>
        <v>tr|G7JNE6|G7JNE6_MEDTR</v>
      </c>
      <c r="D12090" t="s">
        <v>18037</v>
      </c>
      <c r="E12090">
        <v>32.79</v>
      </c>
      <c r="F12090">
        <v>247</v>
      </c>
      <c r="G12090">
        <v>166</v>
      </c>
      <c r="H12090">
        <v>3</v>
      </c>
      <c r="I12090">
        <v>4</v>
      </c>
      <c r="J12090">
        <v>735</v>
      </c>
      <c r="K12090">
        <v>1</v>
      </c>
      <c r="L12090">
        <v>72</v>
      </c>
      <c r="M12090">
        <v>280</v>
      </c>
      <c r="N12090" t="s">
        <v>18</v>
      </c>
      <c r="O12090" s="1">
        <v>5.0737900000000003E-22</v>
      </c>
      <c r="P12090">
        <v>275</v>
      </c>
    </row>
    <row r="12091" spans="1:16" x14ac:dyDescent="0.25">
      <c r="A12091" t="s">
        <v>18038</v>
      </c>
      <c r="B12091">
        <v>1368</v>
      </c>
      <c r="C12091" s="3" t="str">
        <f>HYPERLINK("http://www.uniprot.org/uniprot/G7JB59","tr|G7JB59|G7JB59_MEDTR")</f>
        <v>tr|G7JB59|G7JB59_MEDTR</v>
      </c>
      <c r="D12091" t="s">
        <v>18039</v>
      </c>
      <c r="E12091">
        <v>69.7</v>
      </c>
      <c r="F12091">
        <v>439</v>
      </c>
      <c r="G12091">
        <v>133</v>
      </c>
      <c r="H12091">
        <v>5</v>
      </c>
      <c r="I12091">
        <v>64</v>
      </c>
      <c r="J12091">
        <v>1365</v>
      </c>
      <c r="K12091">
        <v>1</v>
      </c>
      <c r="L12091">
        <v>400</v>
      </c>
      <c r="M12091">
        <v>837</v>
      </c>
      <c r="N12091" t="s">
        <v>18</v>
      </c>
      <c r="O12091" s="1">
        <v>2.2162600000000001E-170</v>
      </c>
      <c r="P12091">
        <v>1558</v>
      </c>
    </row>
    <row r="12092" spans="1:16" x14ac:dyDescent="0.25">
      <c r="A12092" t="s">
        <v>18040</v>
      </c>
      <c r="B12092">
        <v>3732</v>
      </c>
      <c r="C12092" s="3" t="str">
        <f>HYPERLINK("http://www.uniprot.org/uniprot/G7J341","tr|G7J341|G7J341_MEDTR")</f>
        <v>tr|G7J341|G7J341_MEDTR</v>
      </c>
      <c r="D12092" t="s">
        <v>18041</v>
      </c>
      <c r="E12092">
        <v>88.91</v>
      </c>
      <c r="F12092">
        <v>1191</v>
      </c>
      <c r="G12092">
        <v>132</v>
      </c>
      <c r="H12092">
        <v>5</v>
      </c>
      <c r="I12092">
        <v>172</v>
      </c>
      <c r="J12092">
        <v>3729</v>
      </c>
      <c r="K12092">
        <v>1</v>
      </c>
      <c r="L12092">
        <v>44</v>
      </c>
      <c r="M12092">
        <v>1233</v>
      </c>
      <c r="N12092" t="s">
        <v>18</v>
      </c>
      <c r="O12092">
        <v>0</v>
      </c>
      <c r="P12092">
        <v>5299</v>
      </c>
    </row>
    <row r="12093" spans="1:16" x14ac:dyDescent="0.25">
      <c r="A12093" t="s">
        <v>18042</v>
      </c>
      <c r="B12093">
        <v>1632</v>
      </c>
      <c r="C12093" s="3" t="str">
        <f>HYPERLINK("http://www.uniprot.org/uniprot/I1MHP5","tr|I1MHP5|I1MHP5_SOYBN")</f>
        <v>tr|I1MHP5|I1MHP5_SOYBN</v>
      </c>
      <c r="D12093" t="s">
        <v>28</v>
      </c>
      <c r="E12093">
        <v>27.85</v>
      </c>
      <c r="F12093">
        <v>420</v>
      </c>
      <c r="G12093">
        <v>303</v>
      </c>
      <c r="H12093">
        <v>42</v>
      </c>
      <c r="I12093">
        <v>151</v>
      </c>
      <c r="J12093">
        <v>1284</v>
      </c>
      <c r="K12093">
        <v>1</v>
      </c>
      <c r="L12093">
        <v>1057</v>
      </c>
      <c r="M12093">
        <v>1470</v>
      </c>
      <c r="N12093" t="s">
        <v>18</v>
      </c>
      <c r="O12093" s="1">
        <v>1.95617E-30</v>
      </c>
      <c r="P12093">
        <v>352</v>
      </c>
    </row>
    <row r="12094" spans="1:16" x14ac:dyDescent="0.25">
      <c r="A12094" t="s">
        <v>18043</v>
      </c>
      <c r="B12094">
        <v>969</v>
      </c>
      <c r="C12094" s="3" t="str">
        <f>HYPERLINK("http://www.uniprot.org/uniprot/G7JMF0","tr|G7JMF0|G7JMF0_MEDTR")</f>
        <v>tr|G7JMF0|G7JMF0_MEDTR</v>
      </c>
      <c r="D12094" t="s">
        <v>18044</v>
      </c>
      <c r="E12094">
        <v>83.54</v>
      </c>
      <c r="F12094">
        <v>322</v>
      </c>
      <c r="G12094">
        <v>53</v>
      </c>
      <c r="H12094">
        <v>0</v>
      </c>
      <c r="I12094">
        <v>1</v>
      </c>
      <c r="J12094">
        <v>966</v>
      </c>
      <c r="K12094">
        <v>1</v>
      </c>
      <c r="L12094">
        <v>1</v>
      </c>
      <c r="M12094">
        <v>321</v>
      </c>
      <c r="N12094" t="s">
        <v>18</v>
      </c>
      <c r="O12094" s="1">
        <v>6.32292E-165</v>
      </c>
      <c r="P12094">
        <v>1509</v>
      </c>
    </row>
    <row r="12095" spans="1:16" x14ac:dyDescent="0.25">
      <c r="A12095" t="s">
        <v>18045</v>
      </c>
      <c r="B12095">
        <v>471</v>
      </c>
      <c r="C12095" s="3" t="str">
        <f>HYPERLINK("http://www.uniprot.org/uniprot/Q0KKQ8","tr|Q0KKQ8|Q0KKQ8_PEA")</f>
        <v>tr|Q0KKQ8|Q0KKQ8_PEA</v>
      </c>
      <c r="D12095" t="s">
        <v>4263</v>
      </c>
      <c r="E12095">
        <v>89.31</v>
      </c>
      <c r="F12095">
        <v>131</v>
      </c>
      <c r="G12095">
        <v>14</v>
      </c>
      <c r="H12095">
        <v>1</v>
      </c>
      <c r="I12095">
        <v>79</v>
      </c>
      <c r="J12095">
        <v>468</v>
      </c>
      <c r="K12095">
        <v>1</v>
      </c>
      <c r="L12095">
        <v>25</v>
      </c>
      <c r="M12095">
        <v>155</v>
      </c>
      <c r="N12095" t="s">
        <v>18</v>
      </c>
      <c r="O12095" s="1">
        <v>1.1043200000000001E-65</v>
      </c>
      <c r="P12095">
        <v>648</v>
      </c>
    </row>
    <row r="12096" spans="1:16" x14ac:dyDescent="0.25">
      <c r="A12096" t="s">
        <v>18046</v>
      </c>
      <c r="B12096">
        <v>963</v>
      </c>
      <c r="C12096" s="3" t="str">
        <f>HYPERLINK("http://www.uniprot.org/uniprot/I1LR75","tr|I1LR75|I1LR75_SOYBN")</f>
        <v>tr|I1LR75|I1LR75_SOYBN</v>
      </c>
      <c r="D12096" t="s">
        <v>28</v>
      </c>
      <c r="E12096">
        <v>57.3</v>
      </c>
      <c r="F12096">
        <v>342</v>
      </c>
      <c r="G12096">
        <v>146</v>
      </c>
      <c r="H12096">
        <v>22</v>
      </c>
      <c r="I12096">
        <v>1</v>
      </c>
      <c r="J12096">
        <v>960</v>
      </c>
      <c r="K12096">
        <v>1</v>
      </c>
      <c r="L12096">
        <v>1</v>
      </c>
      <c r="M12096">
        <v>315</v>
      </c>
      <c r="N12096" t="s">
        <v>18</v>
      </c>
      <c r="O12096" s="1">
        <v>1.0889000000000001E-92</v>
      </c>
      <c r="P12096">
        <v>886</v>
      </c>
    </row>
    <row r="12097" spans="1:16" x14ac:dyDescent="0.25">
      <c r="A12097" t="s">
        <v>18047</v>
      </c>
      <c r="B12097">
        <v>267</v>
      </c>
      <c r="C12097" s="3" t="str">
        <f>HYPERLINK("http://www.uniprot.org/uniprot/K7MBG6","tr|K7MBG6|K7MBG6_SOYBN")</f>
        <v>tr|K7MBG6|K7MBG6_SOYBN</v>
      </c>
      <c r="D12097" t="s">
        <v>28</v>
      </c>
      <c r="E12097">
        <v>53.84</v>
      </c>
      <c r="F12097">
        <v>91</v>
      </c>
      <c r="G12097">
        <v>42</v>
      </c>
      <c r="H12097">
        <v>4</v>
      </c>
      <c r="I12097">
        <v>1</v>
      </c>
      <c r="J12097">
        <v>261</v>
      </c>
      <c r="K12097">
        <v>1</v>
      </c>
      <c r="L12097">
        <v>1</v>
      </c>
      <c r="M12097">
        <v>83</v>
      </c>
      <c r="N12097" t="s">
        <v>18</v>
      </c>
      <c r="O12097" s="1">
        <v>3.0366700000000001E-15</v>
      </c>
      <c r="P12097">
        <v>213</v>
      </c>
    </row>
    <row r="12098" spans="1:16" x14ac:dyDescent="0.25">
      <c r="A12098" t="s">
        <v>18048</v>
      </c>
      <c r="B12098">
        <v>1431</v>
      </c>
      <c r="C12098" s="3" t="str">
        <f>HYPERLINK("http://www.uniprot.org/uniprot/G7LB76","tr|G7LB76|G7LB76_MEDTR")</f>
        <v>tr|G7LB76|G7LB76_MEDTR</v>
      </c>
      <c r="D12098" t="s">
        <v>18049</v>
      </c>
      <c r="E12098">
        <v>79.510000000000005</v>
      </c>
      <c r="F12098">
        <v>493</v>
      </c>
      <c r="G12098">
        <v>101</v>
      </c>
      <c r="H12098">
        <v>17</v>
      </c>
      <c r="I12098">
        <v>1</v>
      </c>
      <c r="J12098">
        <v>1428</v>
      </c>
      <c r="K12098">
        <v>1</v>
      </c>
      <c r="L12098">
        <v>1</v>
      </c>
      <c r="M12098">
        <v>479</v>
      </c>
      <c r="N12098" t="s">
        <v>18</v>
      </c>
      <c r="O12098">
        <v>0</v>
      </c>
      <c r="P12098">
        <v>1864</v>
      </c>
    </row>
    <row r="12099" spans="1:16" x14ac:dyDescent="0.25">
      <c r="A12099" t="s">
        <v>18050</v>
      </c>
      <c r="B12099">
        <v>4434</v>
      </c>
      <c r="C12099" s="3" t="str">
        <f>HYPERLINK("http://www.uniprot.org/uniprot/I1KXC2","tr|I1KXC2|I1KXC2_SOYBN")</f>
        <v>tr|I1KXC2|I1KXC2_SOYBN</v>
      </c>
      <c r="D12099" t="s">
        <v>28</v>
      </c>
      <c r="E12099">
        <v>82.65</v>
      </c>
      <c r="F12099">
        <v>1482</v>
      </c>
      <c r="G12099">
        <v>257</v>
      </c>
      <c r="H12099">
        <v>5</v>
      </c>
      <c r="I12099">
        <v>1</v>
      </c>
      <c r="J12099">
        <v>4431</v>
      </c>
      <c r="K12099">
        <v>1</v>
      </c>
      <c r="L12099">
        <v>1</v>
      </c>
      <c r="M12099">
        <v>1459</v>
      </c>
      <c r="N12099" t="s">
        <v>18</v>
      </c>
      <c r="O12099">
        <v>0</v>
      </c>
      <c r="P12099">
        <v>6235</v>
      </c>
    </row>
    <row r="12100" spans="1:16" x14ac:dyDescent="0.25">
      <c r="A12100" t="s">
        <v>18051</v>
      </c>
      <c r="B12100">
        <v>1011</v>
      </c>
      <c r="C12100" s="3" t="str">
        <f>HYPERLINK("http://www.uniprot.org/uniprot/Q2PYW4","tr|Q2PYW4|Q2PYW4_SOLTU")</f>
        <v>tr|Q2PYW4|Q2PYW4_SOLTU</v>
      </c>
      <c r="D12100" t="s">
        <v>8387</v>
      </c>
      <c r="E12100">
        <v>33.64</v>
      </c>
      <c r="F12100">
        <v>107</v>
      </c>
      <c r="G12100">
        <v>71</v>
      </c>
      <c r="H12100">
        <v>0</v>
      </c>
      <c r="I12100">
        <v>382</v>
      </c>
      <c r="J12100">
        <v>702</v>
      </c>
      <c r="K12100">
        <v>1</v>
      </c>
      <c r="L12100">
        <v>83</v>
      </c>
      <c r="M12100">
        <v>187</v>
      </c>
      <c r="N12100" t="s">
        <v>18</v>
      </c>
      <c r="O12100" s="1">
        <v>7.2950400000000005E-10</v>
      </c>
      <c r="P12100">
        <v>172</v>
      </c>
    </row>
    <row r="12101" spans="1:16" x14ac:dyDescent="0.25">
      <c r="A12101" t="s">
        <v>18052</v>
      </c>
      <c r="B12101">
        <v>1611</v>
      </c>
      <c r="C12101" s="3" t="str">
        <f>HYPERLINK("http://www.uniprot.org/uniprot/F6LPV1","tr|F6LPV1|F6LPV1_MEDTR")</f>
        <v>tr|F6LPV1|F6LPV1_MEDTR</v>
      </c>
      <c r="D12101" t="s">
        <v>18053</v>
      </c>
      <c r="E12101">
        <v>86.11</v>
      </c>
      <c r="F12101">
        <v>540</v>
      </c>
      <c r="G12101">
        <v>75</v>
      </c>
      <c r="H12101">
        <v>4</v>
      </c>
      <c r="I12101">
        <v>1</v>
      </c>
      <c r="J12101">
        <v>1608</v>
      </c>
      <c r="K12101">
        <v>1</v>
      </c>
      <c r="L12101">
        <v>22</v>
      </c>
      <c r="M12101">
        <v>549</v>
      </c>
      <c r="N12101" t="s">
        <v>18</v>
      </c>
      <c r="O12101">
        <v>0</v>
      </c>
      <c r="P12101">
        <v>2319</v>
      </c>
    </row>
    <row r="12102" spans="1:16" x14ac:dyDescent="0.25">
      <c r="A12102" t="s">
        <v>18054</v>
      </c>
      <c r="B12102">
        <v>1962</v>
      </c>
      <c r="C12102" s="3" t="str">
        <f>HYPERLINK("http://www.uniprot.org/uniprot/I1KF88","tr|I1KF88|I1KF88_SOYBN")</f>
        <v>tr|I1KF88|I1KF88_SOYBN</v>
      </c>
      <c r="D12102" t="s">
        <v>28</v>
      </c>
      <c r="E12102">
        <v>62.42</v>
      </c>
      <c r="F12102">
        <v>684</v>
      </c>
      <c r="G12102">
        <v>257</v>
      </c>
      <c r="H12102">
        <v>31</v>
      </c>
      <c r="I12102">
        <v>1</v>
      </c>
      <c r="J12102">
        <v>1959</v>
      </c>
      <c r="K12102">
        <v>1</v>
      </c>
      <c r="L12102">
        <v>1</v>
      </c>
      <c r="M12102">
        <v>679</v>
      </c>
      <c r="N12102" t="s">
        <v>18</v>
      </c>
      <c r="O12102">
        <v>0</v>
      </c>
      <c r="P12102">
        <v>1984</v>
      </c>
    </row>
    <row r="12103" spans="1:16" x14ac:dyDescent="0.25">
      <c r="A12103" t="s">
        <v>18055</v>
      </c>
      <c r="B12103">
        <v>522</v>
      </c>
      <c r="C12103" s="3" t="str">
        <f>HYPERLINK("http://www.uniprot.org/uniprot/I1MSG5","tr|I1MSG5|I1MSG5_SOYBN")</f>
        <v>tr|I1MSG5|I1MSG5_SOYBN</v>
      </c>
      <c r="D12103" t="s">
        <v>71</v>
      </c>
      <c r="E12103">
        <v>44.65</v>
      </c>
      <c r="F12103">
        <v>159</v>
      </c>
      <c r="G12103">
        <v>88</v>
      </c>
      <c r="H12103">
        <v>45</v>
      </c>
      <c r="I12103">
        <v>151</v>
      </c>
      <c r="J12103">
        <v>492</v>
      </c>
      <c r="K12103">
        <v>1</v>
      </c>
      <c r="L12103">
        <v>522</v>
      </c>
      <c r="M12103">
        <v>680</v>
      </c>
      <c r="N12103" t="s">
        <v>18</v>
      </c>
      <c r="O12103" s="1">
        <v>3.3004299999999998E-26</v>
      </c>
      <c r="P12103">
        <v>300</v>
      </c>
    </row>
    <row r="12104" spans="1:16" x14ac:dyDescent="0.25">
      <c r="A12104" t="s">
        <v>18056</v>
      </c>
      <c r="B12104">
        <v>1296</v>
      </c>
      <c r="C12104" s="3" t="str">
        <f>HYPERLINK("http://www.uniprot.org/uniprot/K7KMX3","tr|K7KMX3|K7KMX3_SOYBN")</f>
        <v>tr|K7KMX3|K7KMX3_SOYBN</v>
      </c>
      <c r="D12104" t="s">
        <v>28</v>
      </c>
      <c r="E12104">
        <v>59.38</v>
      </c>
      <c r="F12104">
        <v>453</v>
      </c>
      <c r="G12104">
        <v>184</v>
      </c>
      <c r="H12104">
        <v>22</v>
      </c>
      <c r="I12104">
        <v>1</v>
      </c>
      <c r="J12104">
        <v>1293</v>
      </c>
      <c r="K12104">
        <v>1</v>
      </c>
      <c r="L12104">
        <v>1</v>
      </c>
      <c r="M12104">
        <v>445</v>
      </c>
      <c r="N12104" t="s">
        <v>18</v>
      </c>
      <c r="O12104" s="1">
        <v>6.2086400000000005E-135</v>
      </c>
      <c r="P12104">
        <v>1252</v>
      </c>
    </row>
    <row r="12105" spans="1:16" x14ac:dyDescent="0.25">
      <c r="A12105" t="s">
        <v>18057</v>
      </c>
      <c r="B12105">
        <v>393</v>
      </c>
      <c r="C12105" s="3" t="str">
        <f>HYPERLINK("http://www.uniprot.org/uniprot/G7IGJ6","tr|G7IGJ6|G7IGJ6_MEDTR")</f>
        <v>tr|G7IGJ6|G7IGJ6_MEDTR</v>
      </c>
      <c r="D12105" t="s">
        <v>18058</v>
      </c>
      <c r="E12105">
        <v>44.73</v>
      </c>
      <c r="F12105">
        <v>76</v>
      </c>
      <c r="G12105">
        <v>42</v>
      </c>
      <c r="H12105">
        <v>0</v>
      </c>
      <c r="I12105">
        <v>13</v>
      </c>
      <c r="J12105">
        <v>240</v>
      </c>
      <c r="K12105">
        <v>1</v>
      </c>
      <c r="L12105">
        <v>4</v>
      </c>
      <c r="M12105">
        <v>74</v>
      </c>
      <c r="N12105" t="s">
        <v>18</v>
      </c>
      <c r="O12105" s="1">
        <v>4.24802E-9</v>
      </c>
      <c r="P12105">
        <v>160</v>
      </c>
    </row>
    <row r="12106" spans="1:16" x14ac:dyDescent="0.25">
      <c r="A12106" t="s">
        <v>18059</v>
      </c>
      <c r="B12106">
        <v>4257</v>
      </c>
      <c r="C12106" s="3" t="str">
        <f>HYPERLINK("http://www.uniprot.org/uniprot/K7MAH0","tr|K7MAH0|K7MAH0_SOYBN")</f>
        <v>tr|K7MAH0|K7MAH0_SOYBN</v>
      </c>
      <c r="D12106" t="s">
        <v>28</v>
      </c>
      <c r="E12106">
        <v>51.62</v>
      </c>
      <c r="F12106">
        <v>1381</v>
      </c>
      <c r="G12106">
        <v>668</v>
      </c>
      <c r="H12106">
        <v>64</v>
      </c>
      <c r="I12106">
        <v>304</v>
      </c>
      <c r="J12106">
        <v>4254</v>
      </c>
      <c r="K12106">
        <v>1</v>
      </c>
      <c r="L12106">
        <v>81</v>
      </c>
      <c r="M12106">
        <v>1426</v>
      </c>
      <c r="N12106" t="s">
        <v>18</v>
      </c>
      <c r="O12106">
        <v>0</v>
      </c>
      <c r="P12106">
        <v>3215</v>
      </c>
    </row>
    <row r="12107" spans="1:16" x14ac:dyDescent="0.25">
      <c r="A12107" t="s">
        <v>18060</v>
      </c>
      <c r="B12107">
        <v>852</v>
      </c>
      <c r="C12107" s="3" t="str">
        <f>HYPERLINK("http://www.uniprot.org/uniprot/G7IKJ7","tr|G7IKJ7|G7IKJ7_MEDTR")</f>
        <v>tr|G7IKJ7|G7IKJ7_MEDTR</v>
      </c>
      <c r="D12107" t="s">
        <v>18061</v>
      </c>
      <c r="E12107">
        <v>83.39</v>
      </c>
      <c r="F12107">
        <v>277</v>
      </c>
      <c r="G12107">
        <v>46</v>
      </c>
      <c r="H12107">
        <v>0</v>
      </c>
      <c r="I12107">
        <v>10</v>
      </c>
      <c r="J12107">
        <v>840</v>
      </c>
      <c r="K12107">
        <v>1</v>
      </c>
      <c r="L12107">
        <v>31</v>
      </c>
      <c r="M12107">
        <v>307</v>
      </c>
      <c r="N12107" t="s">
        <v>18</v>
      </c>
      <c r="O12107" s="1">
        <v>3.6263199999999998E-123</v>
      </c>
      <c r="P12107">
        <v>1148</v>
      </c>
    </row>
    <row r="12108" spans="1:16" x14ac:dyDescent="0.25">
      <c r="A12108" t="s">
        <v>18062</v>
      </c>
      <c r="B12108">
        <v>1077</v>
      </c>
      <c r="C12108" s="3" t="str">
        <f>HYPERLINK("http://www.uniprot.org/uniprot/I1KD37","tr|I1KD37|I1KD37_SOYBN")</f>
        <v>tr|I1KD37|I1KD37_SOYBN</v>
      </c>
      <c r="D12108" t="s">
        <v>28</v>
      </c>
      <c r="E12108">
        <v>89.91</v>
      </c>
      <c r="F12108">
        <v>357</v>
      </c>
      <c r="G12108">
        <v>36</v>
      </c>
      <c r="H12108">
        <v>0</v>
      </c>
      <c r="I12108">
        <v>4</v>
      </c>
      <c r="J12108">
        <v>1074</v>
      </c>
      <c r="K12108">
        <v>1</v>
      </c>
      <c r="L12108">
        <v>7</v>
      </c>
      <c r="M12108">
        <v>362</v>
      </c>
      <c r="N12108" t="s">
        <v>18</v>
      </c>
      <c r="O12108">
        <v>0</v>
      </c>
      <c r="P12108">
        <v>1778</v>
      </c>
    </row>
    <row r="12109" spans="1:16" x14ac:dyDescent="0.25">
      <c r="A12109" t="s">
        <v>18063</v>
      </c>
      <c r="B12109">
        <v>1020</v>
      </c>
      <c r="C12109" s="3" t="str">
        <f>HYPERLINK("http://www.uniprot.org/uniprot/G7KK08","tr|G7KK08|G7KK08_MEDTR")</f>
        <v>tr|G7KK08|G7KK08_MEDTR</v>
      </c>
      <c r="D12109" t="s">
        <v>18064</v>
      </c>
      <c r="E12109">
        <v>62.99</v>
      </c>
      <c r="F12109">
        <v>354</v>
      </c>
      <c r="G12109">
        <v>131</v>
      </c>
      <c r="H12109">
        <v>16</v>
      </c>
      <c r="I12109">
        <v>1</v>
      </c>
      <c r="J12109">
        <v>1014</v>
      </c>
      <c r="K12109">
        <v>1</v>
      </c>
      <c r="L12109">
        <v>1</v>
      </c>
      <c r="M12109">
        <v>331</v>
      </c>
      <c r="N12109" t="s">
        <v>18</v>
      </c>
      <c r="O12109" s="1">
        <v>1.03817E-112</v>
      </c>
      <c r="P12109">
        <v>1059</v>
      </c>
    </row>
    <row r="12110" spans="1:16" x14ac:dyDescent="0.25">
      <c r="A12110" t="s">
        <v>18065</v>
      </c>
      <c r="B12110">
        <v>309</v>
      </c>
      <c r="C12110" s="3" t="str">
        <f>HYPERLINK("http://www.uniprot.org/uniprot/F1CT71","tr|F1CT71|F1CT71_PEA")</f>
        <v>tr|F1CT71|F1CT71_PEA</v>
      </c>
      <c r="D12110" t="s">
        <v>18066</v>
      </c>
      <c r="E12110">
        <v>91.66</v>
      </c>
      <c r="F12110">
        <v>96</v>
      </c>
      <c r="G12110">
        <v>8</v>
      </c>
      <c r="H12110">
        <v>0</v>
      </c>
      <c r="I12110">
        <v>4</v>
      </c>
      <c r="J12110">
        <v>291</v>
      </c>
      <c r="K12110">
        <v>1</v>
      </c>
      <c r="L12110">
        <v>7</v>
      </c>
      <c r="M12110">
        <v>102</v>
      </c>
      <c r="N12110" t="s">
        <v>18</v>
      </c>
      <c r="O12110" s="1">
        <v>1.4217500000000001E-44</v>
      </c>
      <c r="P12110">
        <v>466</v>
      </c>
    </row>
    <row r="12111" spans="1:16" x14ac:dyDescent="0.25">
      <c r="A12111" t="s">
        <v>18067</v>
      </c>
      <c r="B12111">
        <v>813</v>
      </c>
      <c r="C12111" s="3" t="str">
        <f>HYPERLINK("http://www.uniprot.org/uniprot/I1JQC5","tr|I1JQC5|I1JQC5_SOYBN")</f>
        <v>tr|I1JQC5|I1JQC5_SOYBN</v>
      </c>
      <c r="D12111" t="s">
        <v>28</v>
      </c>
      <c r="E12111">
        <v>76.010000000000005</v>
      </c>
      <c r="F12111">
        <v>271</v>
      </c>
      <c r="G12111">
        <v>65</v>
      </c>
      <c r="H12111">
        <v>1</v>
      </c>
      <c r="I12111">
        <v>1</v>
      </c>
      <c r="J12111">
        <v>810</v>
      </c>
      <c r="K12111">
        <v>1</v>
      </c>
      <c r="L12111">
        <v>351</v>
      </c>
      <c r="M12111">
        <v>620</v>
      </c>
      <c r="N12111" t="s">
        <v>18</v>
      </c>
      <c r="O12111" s="1">
        <v>8.5190599999999995E-111</v>
      </c>
      <c r="P12111">
        <v>1041</v>
      </c>
    </row>
    <row r="12112" spans="1:16" x14ac:dyDescent="0.25">
      <c r="A12112" t="s">
        <v>18068</v>
      </c>
      <c r="B12112">
        <v>573</v>
      </c>
      <c r="C12112" s="3" t="str">
        <f>HYPERLINK("http://www.uniprot.org/uniprot/G7KWC3","tr|G7KWC3|G7KWC3_MEDTR")</f>
        <v>tr|G7KWC3|G7KWC3_MEDTR</v>
      </c>
      <c r="D12112" t="s">
        <v>18069</v>
      </c>
      <c r="E12112">
        <v>82.98</v>
      </c>
      <c r="F12112">
        <v>194</v>
      </c>
      <c r="G12112">
        <v>33</v>
      </c>
      <c r="H12112">
        <v>4</v>
      </c>
      <c r="I12112">
        <v>1</v>
      </c>
      <c r="J12112">
        <v>570</v>
      </c>
      <c r="K12112">
        <v>1</v>
      </c>
      <c r="L12112">
        <v>1</v>
      </c>
      <c r="M12112">
        <v>194</v>
      </c>
      <c r="N12112" t="s">
        <v>18</v>
      </c>
      <c r="O12112" s="1">
        <v>3.7429300000000001E-87</v>
      </c>
      <c r="P12112">
        <v>834</v>
      </c>
    </row>
    <row r="12113" spans="1:16" x14ac:dyDescent="0.25">
      <c r="A12113" t="s">
        <v>18070</v>
      </c>
      <c r="B12113">
        <v>1362</v>
      </c>
      <c r="C12113" s="3" t="str">
        <f>HYPERLINK("http://www.uniprot.org/uniprot/G7L1E7","tr|G7L1E7|G7L1E7_MEDTR")</f>
        <v>tr|G7L1E7|G7L1E7_MEDTR</v>
      </c>
      <c r="D12113" t="s">
        <v>18071</v>
      </c>
      <c r="E12113">
        <v>89.08</v>
      </c>
      <c r="F12113">
        <v>339</v>
      </c>
      <c r="G12113">
        <v>37</v>
      </c>
      <c r="H12113">
        <v>0</v>
      </c>
      <c r="I12113">
        <v>1</v>
      </c>
      <c r="J12113">
        <v>1017</v>
      </c>
      <c r="K12113">
        <v>1</v>
      </c>
      <c r="L12113">
        <v>142</v>
      </c>
      <c r="M12113">
        <v>479</v>
      </c>
      <c r="N12113" t="s">
        <v>18</v>
      </c>
      <c r="O12113" s="1">
        <v>1.6328999999999999E-165</v>
      </c>
      <c r="P12113">
        <v>1516</v>
      </c>
    </row>
    <row r="12114" spans="1:16" x14ac:dyDescent="0.25">
      <c r="A12114" t="s">
        <v>18072</v>
      </c>
      <c r="B12114">
        <v>2109</v>
      </c>
      <c r="C12114" s="3" t="str">
        <f>HYPERLINK("http://www.uniprot.org/uniprot/I1LBY3","tr|I1LBY3|I1LBY3_SOYBN")</f>
        <v>tr|I1LBY3|I1LBY3_SOYBN</v>
      </c>
      <c r="D12114" t="s">
        <v>28</v>
      </c>
      <c r="E12114">
        <v>81.5</v>
      </c>
      <c r="F12114">
        <v>703</v>
      </c>
      <c r="G12114">
        <v>130</v>
      </c>
      <c r="H12114">
        <v>1</v>
      </c>
      <c r="I12114">
        <v>1</v>
      </c>
      <c r="J12114">
        <v>2106</v>
      </c>
      <c r="K12114">
        <v>1</v>
      </c>
      <c r="L12114">
        <v>1</v>
      </c>
      <c r="M12114">
        <v>698</v>
      </c>
      <c r="N12114" t="s">
        <v>18</v>
      </c>
      <c r="O12114">
        <v>0</v>
      </c>
      <c r="P12114">
        <v>2890</v>
      </c>
    </row>
    <row r="12115" spans="1:16" x14ac:dyDescent="0.25">
      <c r="A12115" t="s">
        <v>18073</v>
      </c>
      <c r="B12115">
        <v>1728</v>
      </c>
      <c r="C12115" s="3" t="str">
        <f>HYPERLINK("http://www.uniprot.org/uniprot/Q1RSH3","tr|Q1RSH3|Q1RSH3_MEDTR")</f>
        <v>tr|Q1RSH3|Q1RSH3_MEDTR</v>
      </c>
      <c r="D12115" t="s">
        <v>18074</v>
      </c>
      <c r="E12115">
        <v>94.86</v>
      </c>
      <c r="F12115">
        <v>565</v>
      </c>
      <c r="G12115">
        <v>29</v>
      </c>
      <c r="H12115">
        <v>0</v>
      </c>
      <c r="I12115">
        <v>1</v>
      </c>
      <c r="J12115">
        <v>1695</v>
      </c>
      <c r="K12115">
        <v>1</v>
      </c>
      <c r="L12115">
        <v>1</v>
      </c>
      <c r="M12115">
        <v>565</v>
      </c>
      <c r="N12115" t="s">
        <v>18</v>
      </c>
      <c r="O12115">
        <v>0</v>
      </c>
      <c r="P12115">
        <v>2670</v>
      </c>
    </row>
    <row r="12116" spans="1:16" x14ac:dyDescent="0.25">
      <c r="A12116" t="s">
        <v>18075</v>
      </c>
      <c r="B12116">
        <v>1323</v>
      </c>
      <c r="C12116" s="3" t="str">
        <f>HYPERLINK("http://www.uniprot.org/uniprot/I1MHP5","tr|I1MHP5|I1MHP5_SOYBN")</f>
        <v>tr|I1MHP5|I1MHP5_SOYBN</v>
      </c>
      <c r="D12116" t="s">
        <v>28</v>
      </c>
      <c r="E12116">
        <v>27.68</v>
      </c>
      <c r="F12116">
        <v>419</v>
      </c>
      <c r="G12116">
        <v>303</v>
      </c>
      <c r="H12116">
        <v>42</v>
      </c>
      <c r="I12116">
        <v>151</v>
      </c>
      <c r="J12116">
        <v>1281</v>
      </c>
      <c r="K12116">
        <v>1</v>
      </c>
      <c r="L12116">
        <v>1057</v>
      </c>
      <c r="M12116">
        <v>1469</v>
      </c>
      <c r="N12116" t="s">
        <v>18</v>
      </c>
      <c r="O12116" s="1">
        <v>4.2794000000000002E-30</v>
      </c>
      <c r="P12116">
        <v>348</v>
      </c>
    </row>
    <row r="12117" spans="1:16" x14ac:dyDescent="0.25">
      <c r="A12117" t="s">
        <v>18076</v>
      </c>
      <c r="B12117">
        <v>333</v>
      </c>
      <c r="C12117" s="3" t="str">
        <f>HYPERLINK("http://www.uniprot.org/uniprot/K7MWG6","tr|K7MWG6|K7MWG6_SOYBN")</f>
        <v>tr|K7MWG6|K7MWG6_SOYBN</v>
      </c>
      <c r="D12117" t="s">
        <v>28</v>
      </c>
      <c r="E12117">
        <v>60.74</v>
      </c>
      <c r="F12117">
        <v>107</v>
      </c>
      <c r="G12117">
        <v>42</v>
      </c>
      <c r="H12117">
        <v>1</v>
      </c>
      <c r="I12117">
        <v>4</v>
      </c>
      <c r="J12117">
        <v>321</v>
      </c>
      <c r="K12117">
        <v>1</v>
      </c>
      <c r="L12117">
        <v>48</v>
      </c>
      <c r="M12117">
        <v>154</v>
      </c>
      <c r="N12117" t="s">
        <v>18</v>
      </c>
      <c r="O12117" s="1">
        <v>2.35924E-31</v>
      </c>
      <c r="P12117">
        <v>352</v>
      </c>
    </row>
    <row r="12118" spans="1:16" x14ac:dyDescent="0.25">
      <c r="A12118" t="s">
        <v>18077</v>
      </c>
      <c r="B12118">
        <v>2223</v>
      </c>
      <c r="C12118" s="3" t="str">
        <f>HYPERLINK("http://www.uniprot.org/uniprot/G7J9B1","tr|G7J9B1|G7J9B1_MEDTR")</f>
        <v>tr|G7J9B1|G7J9B1_MEDTR</v>
      </c>
      <c r="D12118" t="s">
        <v>18078</v>
      </c>
      <c r="E12118">
        <v>85.42</v>
      </c>
      <c r="F12118">
        <v>741</v>
      </c>
      <c r="G12118">
        <v>108</v>
      </c>
      <c r="H12118">
        <v>1</v>
      </c>
      <c r="I12118">
        <v>1</v>
      </c>
      <c r="J12118">
        <v>2220</v>
      </c>
      <c r="K12118">
        <v>1</v>
      </c>
      <c r="L12118">
        <v>1</v>
      </c>
      <c r="M12118">
        <v>740</v>
      </c>
      <c r="N12118" t="s">
        <v>18</v>
      </c>
      <c r="O12118">
        <v>0</v>
      </c>
      <c r="P12118">
        <v>3231</v>
      </c>
    </row>
    <row r="12119" spans="1:16" x14ac:dyDescent="0.25">
      <c r="A12119" t="s">
        <v>18079</v>
      </c>
      <c r="B12119">
        <v>1590</v>
      </c>
      <c r="C12119" s="3" t="str">
        <f>HYPERLINK("http://www.uniprot.org/uniprot/G7J336","tr|G7J336|G7J336_MEDTR")</f>
        <v>tr|G7J336|G7J336_MEDTR</v>
      </c>
      <c r="D12119" t="s">
        <v>18080</v>
      </c>
      <c r="E12119">
        <v>56.08</v>
      </c>
      <c r="F12119">
        <v>542</v>
      </c>
      <c r="G12119">
        <v>238</v>
      </c>
      <c r="H12119">
        <v>33</v>
      </c>
      <c r="I12119">
        <v>37</v>
      </c>
      <c r="J12119">
        <v>1563</v>
      </c>
      <c r="K12119">
        <v>1</v>
      </c>
      <c r="L12119">
        <v>4</v>
      </c>
      <c r="M12119">
        <v>519</v>
      </c>
      <c r="N12119" t="s">
        <v>18</v>
      </c>
      <c r="O12119" s="1">
        <v>1.70137E-156</v>
      </c>
      <c r="P12119">
        <v>1439</v>
      </c>
    </row>
    <row r="12120" spans="1:16" x14ac:dyDescent="0.25">
      <c r="A12120" t="s">
        <v>18081</v>
      </c>
      <c r="B12120">
        <v>1185</v>
      </c>
      <c r="C12120" s="3" t="str">
        <f>HYPERLINK("http://www.uniprot.org/uniprot/K7MWS8","tr|K7MWS8|K7MWS8_SOYBN")</f>
        <v>tr|K7MWS8|K7MWS8_SOYBN</v>
      </c>
      <c r="D12120" t="s">
        <v>28</v>
      </c>
      <c r="E12120">
        <v>74.180000000000007</v>
      </c>
      <c r="F12120">
        <v>399</v>
      </c>
      <c r="G12120">
        <v>103</v>
      </c>
      <c r="H12120">
        <v>5</v>
      </c>
      <c r="I12120">
        <v>1</v>
      </c>
      <c r="J12120">
        <v>1182</v>
      </c>
      <c r="K12120">
        <v>1</v>
      </c>
      <c r="L12120">
        <v>1</v>
      </c>
      <c r="M12120">
        <v>398</v>
      </c>
      <c r="N12120" t="s">
        <v>18</v>
      </c>
      <c r="O12120" s="1">
        <v>5.4005200000000003E-167</v>
      </c>
      <c r="P12120">
        <v>1528</v>
      </c>
    </row>
    <row r="12121" spans="1:16" x14ac:dyDescent="0.25">
      <c r="A12121" t="s">
        <v>18082</v>
      </c>
      <c r="B12121">
        <v>594</v>
      </c>
      <c r="C12121" s="3" t="str">
        <f>HYPERLINK("http://www.uniprot.org/uniprot/G7JME7","tr|G7JME7|G7JME7_MEDTR")</f>
        <v>tr|G7JME7|G7JME7_MEDTR</v>
      </c>
      <c r="D12121" t="s">
        <v>18083</v>
      </c>
      <c r="E12121">
        <v>52.79</v>
      </c>
      <c r="F12121">
        <v>197</v>
      </c>
      <c r="G12121">
        <v>93</v>
      </c>
      <c r="H12121">
        <v>0</v>
      </c>
      <c r="I12121">
        <v>1</v>
      </c>
      <c r="J12121">
        <v>591</v>
      </c>
      <c r="K12121">
        <v>1</v>
      </c>
      <c r="L12121">
        <v>1</v>
      </c>
      <c r="M12121">
        <v>153</v>
      </c>
      <c r="N12121" t="s">
        <v>18</v>
      </c>
      <c r="O12121" s="1">
        <v>1.7619899999999999E-37</v>
      </c>
      <c r="P12121">
        <v>406</v>
      </c>
    </row>
    <row r="12122" spans="1:16" x14ac:dyDescent="0.25">
      <c r="A12122" t="s">
        <v>18084</v>
      </c>
      <c r="B12122">
        <v>1590</v>
      </c>
      <c r="C12122" s="3" t="str">
        <f>HYPERLINK("http://www.uniprot.org/uniprot/K7L7W1","tr|K7L7W1|K7L7W1_SOYBN")</f>
        <v>tr|K7L7W1|K7L7W1_SOYBN</v>
      </c>
      <c r="D12122" t="s">
        <v>28</v>
      </c>
      <c r="E12122">
        <v>83.55</v>
      </c>
      <c r="F12122">
        <v>529</v>
      </c>
      <c r="G12122">
        <v>87</v>
      </c>
      <c r="H12122">
        <v>0</v>
      </c>
      <c r="I12122">
        <v>1</v>
      </c>
      <c r="J12122">
        <v>1587</v>
      </c>
      <c r="K12122">
        <v>1</v>
      </c>
      <c r="L12122">
        <v>37</v>
      </c>
      <c r="M12122">
        <v>563</v>
      </c>
      <c r="N12122" t="s">
        <v>18</v>
      </c>
      <c r="O12122">
        <v>0</v>
      </c>
      <c r="P12122">
        <v>2442</v>
      </c>
    </row>
    <row r="12123" spans="1:16" x14ac:dyDescent="0.25">
      <c r="A12123" t="s">
        <v>18085</v>
      </c>
      <c r="B12123">
        <v>711</v>
      </c>
      <c r="C12123" s="3" t="str">
        <f>HYPERLINK("http://www.uniprot.org/uniprot/I1LR72","tr|I1LR72|I1LR72_SOYBN")</f>
        <v>tr|I1LR72|I1LR72_SOYBN</v>
      </c>
      <c r="D12123" t="s">
        <v>28</v>
      </c>
      <c r="E12123">
        <v>85.23</v>
      </c>
      <c r="F12123">
        <v>237</v>
      </c>
      <c r="G12123">
        <v>35</v>
      </c>
      <c r="H12123">
        <v>1</v>
      </c>
      <c r="I12123">
        <v>1</v>
      </c>
      <c r="J12123">
        <v>708</v>
      </c>
      <c r="K12123">
        <v>1</v>
      </c>
      <c r="L12123">
        <v>1</v>
      </c>
      <c r="M12123">
        <v>235</v>
      </c>
      <c r="N12123" t="s">
        <v>18</v>
      </c>
      <c r="O12123" s="1">
        <v>4.32455E-115</v>
      </c>
      <c r="P12123">
        <v>1077</v>
      </c>
    </row>
    <row r="12124" spans="1:16" x14ac:dyDescent="0.25">
      <c r="A12124" t="s">
        <v>18086</v>
      </c>
      <c r="B12124">
        <v>1269</v>
      </c>
      <c r="C12124" s="3" t="str">
        <f>HYPERLINK("http://www.uniprot.org/uniprot/K7MBH0","tr|K7MBH0|K7MBH0_SOYBN")</f>
        <v>tr|K7MBH0|K7MBH0_SOYBN</v>
      </c>
      <c r="D12124" t="s">
        <v>117</v>
      </c>
      <c r="E12124">
        <v>65.150000000000006</v>
      </c>
      <c r="F12124">
        <v>396</v>
      </c>
      <c r="G12124">
        <v>138</v>
      </c>
      <c r="H12124">
        <v>2</v>
      </c>
      <c r="I12124">
        <v>85</v>
      </c>
      <c r="J12124">
        <v>1266</v>
      </c>
      <c r="K12124">
        <v>1</v>
      </c>
      <c r="L12124">
        <v>27</v>
      </c>
      <c r="M12124">
        <v>422</v>
      </c>
      <c r="N12124" t="s">
        <v>18</v>
      </c>
      <c r="O12124" s="1">
        <v>3.6562599999999997E-156</v>
      </c>
      <c r="P12124">
        <v>1435</v>
      </c>
    </row>
    <row r="12125" spans="1:16" x14ac:dyDescent="0.25">
      <c r="A12125" t="s">
        <v>18087</v>
      </c>
      <c r="B12125">
        <v>750</v>
      </c>
      <c r="C12125" s="3" t="str">
        <f>HYPERLINK("http://www.uniprot.org/uniprot/I1MN39","tr|I1MN39|I1MN39_SOYBN")</f>
        <v>tr|I1MN39|I1MN39_SOYBN</v>
      </c>
      <c r="D12125" t="s">
        <v>8781</v>
      </c>
      <c r="E12125">
        <v>87.55</v>
      </c>
      <c r="F12125">
        <v>249</v>
      </c>
      <c r="G12125">
        <v>31</v>
      </c>
      <c r="H12125">
        <v>0</v>
      </c>
      <c r="I12125">
        <v>1</v>
      </c>
      <c r="J12125">
        <v>747</v>
      </c>
      <c r="K12125">
        <v>1</v>
      </c>
      <c r="L12125">
        <v>1</v>
      </c>
      <c r="M12125">
        <v>249</v>
      </c>
      <c r="N12125" t="s">
        <v>18</v>
      </c>
      <c r="O12125" s="1">
        <v>1.6626899999999999E-115</v>
      </c>
      <c r="P12125">
        <v>1081</v>
      </c>
    </row>
    <row r="12126" spans="1:16" x14ac:dyDescent="0.25">
      <c r="A12126" t="s">
        <v>18088</v>
      </c>
      <c r="B12126">
        <v>645</v>
      </c>
      <c r="C12126" s="3" t="str">
        <f>HYPERLINK("http://www.uniprot.org/uniprot/I1N1J7","tr|I1N1J7|I1N1J7_SOYBN")</f>
        <v>tr|I1N1J7|I1N1J7_SOYBN</v>
      </c>
      <c r="D12126" t="s">
        <v>28</v>
      </c>
      <c r="E12126">
        <v>67.44</v>
      </c>
      <c r="F12126">
        <v>215</v>
      </c>
      <c r="G12126">
        <v>70</v>
      </c>
      <c r="H12126">
        <v>2</v>
      </c>
      <c r="I12126">
        <v>1</v>
      </c>
      <c r="J12126">
        <v>639</v>
      </c>
      <c r="K12126">
        <v>1</v>
      </c>
      <c r="L12126">
        <v>1</v>
      </c>
      <c r="M12126">
        <v>207</v>
      </c>
      <c r="N12126" t="s">
        <v>18</v>
      </c>
      <c r="O12126" s="1">
        <v>5.7867999999999999E-70</v>
      </c>
      <c r="P12126">
        <v>687</v>
      </c>
    </row>
    <row r="12127" spans="1:16" x14ac:dyDescent="0.25">
      <c r="A12127" t="s">
        <v>18089</v>
      </c>
      <c r="B12127">
        <v>1497</v>
      </c>
      <c r="C12127" s="3" t="str">
        <f>HYPERLINK("http://www.uniprot.org/uniprot/I1JW83","tr|I1JW83|I1JW83_SOYBN")</f>
        <v>tr|I1JW83|I1JW83_SOYBN</v>
      </c>
      <c r="D12127" t="s">
        <v>28</v>
      </c>
      <c r="E12127">
        <v>79.92</v>
      </c>
      <c r="F12127">
        <v>503</v>
      </c>
      <c r="G12127">
        <v>101</v>
      </c>
      <c r="H12127">
        <v>6</v>
      </c>
      <c r="I12127">
        <v>1</v>
      </c>
      <c r="J12127">
        <v>1491</v>
      </c>
      <c r="K12127">
        <v>1</v>
      </c>
      <c r="L12127">
        <v>1</v>
      </c>
      <c r="M12127">
        <v>502</v>
      </c>
      <c r="N12127" t="s">
        <v>18</v>
      </c>
      <c r="O12127">
        <v>0</v>
      </c>
      <c r="P12127">
        <v>2060</v>
      </c>
    </row>
    <row r="12128" spans="1:16" x14ac:dyDescent="0.25">
      <c r="A12128" t="s">
        <v>18090</v>
      </c>
      <c r="B12128">
        <v>759</v>
      </c>
      <c r="C12128" s="3" t="str">
        <f>HYPERLINK("http://www.uniprot.org/uniprot/B7FL53","tr|B7FL53|B7FL53_MEDTR")</f>
        <v>tr|B7FL53|B7FL53_MEDTR</v>
      </c>
      <c r="D12128" t="s">
        <v>18091</v>
      </c>
      <c r="E12128">
        <v>78.88</v>
      </c>
      <c r="F12128">
        <v>251</v>
      </c>
      <c r="G12128">
        <v>53</v>
      </c>
      <c r="H12128">
        <v>1</v>
      </c>
      <c r="I12128">
        <v>1</v>
      </c>
      <c r="J12128">
        <v>750</v>
      </c>
      <c r="K12128">
        <v>1</v>
      </c>
      <c r="L12128">
        <v>1</v>
      </c>
      <c r="M12128">
        <v>251</v>
      </c>
      <c r="N12128" t="s">
        <v>18</v>
      </c>
      <c r="O12128" s="1">
        <v>1.1861800000000001E-108</v>
      </c>
      <c r="P12128">
        <v>1022</v>
      </c>
    </row>
    <row r="12129" spans="1:16" x14ac:dyDescent="0.25">
      <c r="A12129" t="s">
        <v>18092</v>
      </c>
      <c r="B12129">
        <v>1464</v>
      </c>
      <c r="C12129" s="3" t="str">
        <f>HYPERLINK("http://www.uniprot.org/uniprot/I1LRV5","tr|I1LRV5|I1LRV5_SOYBN")</f>
        <v>tr|I1LRV5|I1LRV5_SOYBN</v>
      </c>
      <c r="D12129" t="s">
        <v>71</v>
      </c>
      <c r="E12129">
        <v>57.86</v>
      </c>
      <c r="F12129">
        <v>477</v>
      </c>
      <c r="G12129">
        <v>201</v>
      </c>
      <c r="H12129">
        <v>1</v>
      </c>
      <c r="I12129">
        <v>1</v>
      </c>
      <c r="J12129">
        <v>1428</v>
      </c>
      <c r="K12129">
        <v>1</v>
      </c>
      <c r="L12129">
        <v>1</v>
      </c>
      <c r="M12129">
        <v>432</v>
      </c>
      <c r="N12129" t="s">
        <v>18</v>
      </c>
      <c r="O12129" s="1">
        <v>6.0162700000000002E-145</v>
      </c>
      <c r="P12129">
        <v>1339</v>
      </c>
    </row>
    <row r="12130" spans="1:16" x14ac:dyDescent="0.25">
      <c r="A12130" t="s">
        <v>18093</v>
      </c>
      <c r="B12130">
        <v>1209</v>
      </c>
      <c r="C12130" s="3" t="str">
        <f>HYPERLINK("http://www.uniprot.org/uniprot/K7MNX2","tr|K7MNX2|K7MNX2_SOYBN")</f>
        <v>tr|K7MNX2|K7MNX2_SOYBN</v>
      </c>
      <c r="D12130" t="s">
        <v>28</v>
      </c>
      <c r="E12130">
        <v>23.25</v>
      </c>
      <c r="F12130">
        <v>387</v>
      </c>
      <c r="G12130">
        <v>297</v>
      </c>
      <c r="H12130">
        <v>28</v>
      </c>
      <c r="I12130">
        <v>25</v>
      </c>
      <c r="J12130">
        <v>1101</v>
      </c>
      <c r="K12130">
        <v>1</v>
      </c>
      <c r="L12130">
        <v>225</v>
      </c>
      <c r="M12130">
        <v>596</v>
      </c>
      <c r="N12130" t="s">
        <v>18</v>
      </c>
      <c r="O12130" s="1">
        <v>1.43514E-13</v>
      </c>
      <c r="P12130">
        <v>205</v>
      </c>
    </row>
    <row r="12131" spans="1:16" x14ac:dyDescent="0.25">
      <c r="A12131" t="s">
        <v>18094</v>
      </c>
      <c r="B12131">
        <v>501</v>
      </c>
      <c r="C12131" s="3" t="str">
        <f>HYPERLINK("http://www.uniprot.org/uniprot/I3SWC2","tr|I3SWC2|I3SWC2_MEDTR")</f>
        <v>tr|I3SWC2|I3SWC2_MEDTR</v>
      </c>
      <c r="D12131" t="s">
        <v>22</v>
      </c>
      <c r="E12131">
        <v>69.040000000000006</v>
      </c>
      <c r="F12131">
        <v>126</v>
      </c>
      <c r="G12131">
        <v>39</v>
      </c>
      <c r="H12131">
        <v>0</v>
      </c>
      <c r="I12131">
        <v>121</v>
      </c>
      <c r="J12131">
        <v>498</v>
      </c>
      <c r="K12131">
        <v>1</v>
      </c>
      <c r="L12131">
        <v>47</v>
      </c>
      <c r="M12131">
        <v>170</v>
      </c>
      <c r="N12131" t="s">
        <v>18</v>
      </c>
      <c r="O12131" s="1">
        <v>2.5003800000000002E-41</v>
      </c>
      <c r="P12131">
        <v>438</v>
      </c>
    </row>
    <row r="12132" spans="1:16" x14ac:dyDescent="0.25">
      <c r="A12132" t="s">
        <v>18095</v>
      </c>
      <c r="B12132">
        <v>999</v>
      </c>
      <c r="C12132" s="3" t="str">
        <f>HYPERLINK("http://www.uniprot.org/uniprot/I3SIN4","tr|I3SIN4|I3SIN4_MEDTR")</f>
        <v>tr|I3SIN4|I3SIN4_MEDTR</v>
      </c>
      <c r="D12132" t="s">
        <v>22</v>
      </c>
      <c r="E12132">
        <v>96.59</v>
      </c>
      <c r="F12132">
        <v>323</v>
      </c>
      <c r="G12132">
        <v>11</v>
      </c>
      <c r="H12132">
        <v>0</v>
      </c>
      <c r="I12132">
        <v>28</v>
      </c>
      <c r="J12132">
        <v>996</v>
      </c>
      <c r="K12132">
        <v>1</v>
      </c>
      <c r="L12132">
        <v>11</v>
      </c>
      <c r="M12132">
        <v>333</v>
      </c>
      <c r="N12132" t="s">
        <v>18</v>
      </c>
      <c r="O12132" s="1">
        <v>6.3671699999999995E-176</v>
      </c>
      <c r="P12132">
        <v>1604</v>
      </c>
    </row>
    <row r="12133" spans="1:16" x14ac:dyDescent="0.25">
      <c r="A12133" t="s">
        <v>18096</v>
      </c>
      <c r="B12133">
        <v>813</v>
      </c>
      <c r="C12133" s="3" t="str">
        <f>HYPERLINK("http://www.uniprot.org/uniprot/G7IH01","tr|G7IH01|G7IH01_MEDTR")</f>
        <v>tr|G7IH01|G7IH01_MEDTR</v>
      </c>
      <c r="D12133" t="s">
        <v>59</v>
      </c>
      <c r="E12133">
        <v>39.33</v>
      </c>
      <c r="F12133">
        <v>150</v>
      </c>
      <c r="G12133">
        <v>91</v>
      </c>
      <c r="H12133">
        <v>5</v>
      </c>
      <c r="I12133">
        <v>352</v>
      </c>
      <c r="J12133">
        <v>786</v>
      </c>
      <c r="K12133">
        <v>1</v>
      </c>
      <c r="L12133">
        <v>438</v>
      </c>
      <c r="M12133">
        <v>587</v>
      </c>
      <c r="N12133" t="s">
        <v>18</v>
      </c>
      <c r="O12133" s="1">
        <v>6.4811099999999999E-18</v>
      </c>
      <c r="P12133">
        <v>240</v>
      </c>
    </row>
    <row r="12134" spans="1:16" x14ac:dyDescent="0.25">
      <c r="A12134" t="s">
        <v>18097</v>
      </c>
      <c r="B12134">
        <v>900</v>
      </c>
      <c r="C12134" s="3" t="str">
        <f>HYPERLINK("http://www.uniprot.org/uniprot/K7MAH1","tr|K7MAH1|K7MAH1_SOYBN")</f>
        <v>tr|K7MAH1|K7MAH1_SOYBN</v>
      </c>
      <c r="D12134" t="s">
        <v>28</v>
      </c>
      <c r="E12134">
        <v>67.540000000000006</v>
      </c>
      <c r="F12134">
        <v>302</v>
      </c>
      <c r="G12134">
        <v>98</v>
      </c>
      <c r="H12134">
        <v>3</v>
      </c>
      <c r="I12134">
        <v>1</v>
      </c>
      <c r="J12134">
        <v>897</v>
      </c>
      <c r="K12134">
        <v>1</v>
      </c>
      <c r="L12134">
        <v>1</v>
      </c>
      <c r="M12134">
        <v>296</v>
      </c>
      <c r="N12134" t="s">
        <v>18</v>
      </c>
      <c r="O12134" s="1">
        <v>1.7055699999999999E-105</v>
      </c>
      <c r="P12134">
        <v>996</v>
      </c>
    </row>
    <row r="12135" spans="1:16" x14ac:dyDescent="0.25">
      <c r="A12135" t="s">
        <v>18098</v>
      </c>
      <c r="B12135">
        <v>843</v>
      </c>
      <c r="C12135" s="3" t="str">
        <f>HYPERLINK("http://www.uniprot.org/uniprot/G7IKK2","tr|G7IKK2|G7IKK2_MEDTR")</f>
        <v>tr|G7IKK2|G7IKK2_MEDTR</v>
      </c>
      <c r="D12135" t="s">
        <v>18099</v>
      </c>
      <c r="E12135">
        <v>84.67</v>
      </c>
      <c r="F12135">
        <v>274</v>
      </c>
      <c r="G12135">
        <v>42</v>
      </c>
      <c r="H12135">
        <v>1</v>
      </c>
      <c r="I12135">
        <v>1</v>
      </c>
      <c r="J12135">
        <v>819</v>
      </c>
      <c r="K12135">
        <v>1</v>
      </c>
      <c r="L12135">
        <v>58</v>
      </c>
      <c r="M12135">
        <v>331</v>
      </c>
      <c r="N12135" t="s">
        <v>18</v>
      </c>
      <c r="O12135" s="1">
        <v>4.7739000000000003E-136</v>
      </c>
      <c r="P12135">
        <v>1259</v>
      </c>
    </row>
    <row r="12136" spans="1:16" x14ac:dyDescent="0.25">
      <c r="A12136" t="s">
        <v>18100</v>
      </c>
      <c r="B12136">
        <v>1341</v>
      </c>
      <c r="C12136" s="3" t="str">
        <f>HYPERLINK("http://www.uniprot.org/uniprot/G7KK06","tr|G7KK06|G7KK06_MEDTR")</f>
        <v>tr|G7KK06|G7KK06_MEDTR</v>
      </c>
      <c r="D12136" t="s">
        <v>18101</v>
      </c>
      <c r="E12136">
        <v>84.18</v>
      </c>
      <c r="F12136">
        <v>449</v>
      </c>
      <c r="G12136">
        <v>71</v>
      </c>
      <c r="H12136">
        <v>3</v>
      </c>
      <c r="I12136">
        <v>1</v>
      </c>
      <c r="J12136">
        <v>1338</v>
      </c>
      <c r="K12136">
        <v>1</v>
      </c>
      <c r="L12136">
        <v>1</v>
      </c>
      <c r="M12136">
        <v>442</v>
      </c>
      <c r="N12136" t="s">
        <v>18</v>
      </c>
      <c r="O12136">
        <v>0</v>
      </c>
      <c r="P12136">
        <v>1935</v>
      </c>
    </row>
    <row r="12137" spans="1:16" x14ac:dyDescent="0.25">
      <c r="A12137" t="s">
        <v>18102</v>
      </c>
      <c r="B12137">
        <v>1038</v>
      </c>
      <c r="C12137" s="3" t="str">
        <f>HYPERLINK("http://www.uniprot.org/uniprot/G7KWQ4","tr|G7KWQ4|G7KWQ4_MEDTR")</f>
        <v>tr|G7KWQ4|G7KWQ4_MEDTR</v>
      </c>
      <c r="D12137" t="s">
        <v>18103</v>
      </c>
      <c r="E12137">
        <v>83.23</v>
      </c>
      <c r="F12137">
        <v>346</v>
      </c>
      <c r="G12137">
        <v>58</v>
      </c>
      <c r="H12137">
        <v>3</v>
      </c>
      <c r="I12137">
        <v>1</v>
      </c>
      <c r="J12137">
        <v>1029</v>
      </c>
      <c r="K12137">
        <v>1</v>
      </c>
      <c r="L12137">
        <v>3</v>
      </c>
      <c r="M12137">
        <v>342</v>
      </c>
      <c r="N12137" t="s">
        <v>18</v>
      </c>
      <c r="O12137" s="1">
        <v>1.1669799999999999E-159</v>
      </c>
      <c r="P12137">
        <v>1464</v>
      </c>
    </row>
    <row r="12138" spans="1:16" x14ac:dyDescent="0.25">
      <c r="A12138" t="s">
        <v>18104</v>
      </c>
      <c r="B12138">
        <v>1464</v>
      </c>
      <c r="C12138" s="3" t="str">
        <f>HYPERLINK("http://www.uniprot.org/uniprot/I1NAX3","tr|I1NAX3|I1NAX3_SOYBN")</f>
        <v>tr|I1NAX3|I1NAX3_SOYBN</v>
      </c>
      <c r="D12138" t="s">
        <v>71</v>
      </c>
      <c r="E12138">
        <v>80.12</v>
      </c>
      <c r="F12138">
        <v>488</v>
      </c>
      <c r="G12138">
        <v>97</v>
      </c>
      <c r="H12138">
        <v>1</v>
      </c>
      <c r="I12138">
        <v>1</v>
      </c>
      <c r="J12138">
        <v>1461</v>
      </c>
      <c r="K12138">
        <v>1</v>
      </c>
      <c r="L12138">
        <v>135</v>
      </c>
      <c r="M12138">
        <v>622</v>
      </c>
      <c r="N12138" t="s">
        <v>18</v>
      </c>
      <c r="O12138">
        <v>0</v>
      </c>
      <c r="P12138">
        <v>2099</v>
      </c>
    </row>
    <row r="12139" spans="1:16" x14ac:dyDescent="0.25">
      <c r="A12139" t="s">
        <v>18105</v>
      </c>
      <c r="B12139">
        <v>654</v>
      </c>
      <c r="C12139" s="3" t="str">
        <f>HYPERLINK("http://www.uniprot.org/uniprot/G7KWC7","tr|G7KWC7|G7KWC7_MEDTR")</f>
        <v>tr|G7KWC7|G7KWC7_MEDTR</v>
      </c>
      <c r="D12139" t="s">
        <v>18106</v>
      </c>
      <c r="E12139">
        <v>75.63</v>
      </c>
      <c r="F12139">
        <v>197</v>
      </c>
      <c r="G12139">
        <v>48</v>
      </c>
      <c r="H12139">
        <v>0</v>
      </c>
      <c r="I12139">
        <v>61</v>
      </c>
      <c r="J12139">
        <v>651</v>
      </c>
      <c r="K12139">
        <v>1</v>
      </c>
      <c r="L12139">
        <v>22</v>
      </c>
      <c r="M12139">
        <v>218</v>
      </c>
      <c r="N12139" t="s">
        <v>18</v>
      </c>
      <c r="O12139" s="1">
        <v>6.2953699999999998E-80</v>
      </c>
      <c r="P12139">
        <v>773</v>
      </c>
    </row>
    <row r="12140" spans="1:16" x14ac:dyDescent="0.25">
      <c r="A12140" t="s">
        <v>18107</v>
      </c>
      <c r="B12140">
        <v>624</v>
      </c>
      <c r="C12140" s="3" t="str">
        <f>HYPERLINK("http://www.uniprot.org/uniprot/G7L1E6","tr|G7L1E6|G7L1E6_MEDTR")</f>
        <v>tr|G7L1E6|G7L1E6_MEDTR</v>
      </c>
      <c r="D12140" t="s">
        <v>18108</v>
      </c>
      <c r="E12140">
        <v>57.69</v>
      </c>
      <c r="F12140">
        <v>208</v>
      </c>
      <c r="G12140">
        <v>88</v>
      </c>
      <c r="H12140">
        <v>1</v>
      </c>
      <c r="I12140">
        <v>1</v>
      </c>
      <c r="J12140">
        <v>621</v>
      </c>
      <c r="K12140">
        <v>1</v>
      </c>
      <c r="L12140">
        <v>1</v>
      </c>
      <c r="M12140">
        <v>208</v>
      </c>
      <c r="N12140" t="s">
        <v>18</v>
      </c>
      <c r="O12140" s="1">
        <v>4.0320400000000001E-62</v>
      </c>
      <c r="P12140">
        <v>619</v>
      </c>
    </row>
    <row r="12141" spans="1:16" x14ac:dyDescent="0.25">
      <c r="A12141" t="s">
        <v>18109</v>
      </c>
      <c r="B12141">
        <v>582</v>
      </c>
      <c r="C12141" s="3" t="str">
        <f>HYPERLINK("http://www.uniprot.org/uniprot/I3SLL8","tr|I3SLL8|I3SLL8_MEDTR")</f>
        <v>tr|I3SLL8|I3SLL8_MEDTR</v>
      </c>
      <c r="D12141" t="s">
        <v>22</v>
      </c>
      <c r="E12141">
        <v>77.709999999999994</v>
      </c>
      <c r="F12141">
        <v>175</v>
      </c>
      <c r="G12141">
        <v>39</v>
      </c>
      <c r="H12141">
        <v>1</v>
      </c>
      <c r="I12141">
        <v>58</v>
      </c>
      <c r="J12141">
        <v>579</v>
      </c>
      <c r="K12141">
        <v>1</v>
      </c>
      <c r="L12141">
        <v>19</v>
      </c>
      <c r="M12141">
        <v>192</v>
      </c>
      <c r="N12141" t="s">
        <v>18</v>
      </c>
      <c r="O12141" s="1">
        <v>3.5900299999999998E-72</v>
      </c>
      <c r="P12141">
        <v>705</v>
      </c>
    </row>
    <row r="12142" spans="1:16" x14ac:dyDescent="0.25">
      <c r="A12142" t="s">
        <v>18110</v>
      </c>
      <c r="B12142">
        <v>1728</v>
      </c>
      <c r="C12142" s="3" t="str">
        <f>HYPERLINK("http://www.uniprot.org/uniprot/Q1RSH3","tr|Q1RSH3|Q1RSH3_MEDTR")</f>
        <v>tr|Q1RSH3|Q1RSH3_MEDTR</v>
      </c>
      <c r="D12142" t="s">
        <v>18074</v>
      </c>
      <c r="E12142">
        <v>96.28</v>
      </c>
      <c r="F12142">
        <v>565</v>
      </c>
      <c r="G12142">
        <v>21</v>
      </c>
      <c r="H12142">
        <v>0</v>
      </c>
      <c r="I12142">
        <v>1</v>
      </c>
      <c r="J12142">
        <v>1695</v>
      </c>
      <c r="K12142">
        <v>1</v>
      </c>
      <c r="L12142">
        <v>1</v>
      </c>
      <c r="M12142">
        <v>565</v>
      </c>
      <c r="N12142" t="s">
        <v>18</v>
      </c>
      <c r="O12142">
        <v>0</v>
      </c>
      <c r="P12142">
        <v>2690</v>
      </c>
    </row>
    <row r="12143" spans="1:16" x14ac:dyDescent="0.25">
      <c r="A12143" t="s">
        <v>18111</v>
      </c>
      <c r="B12143">
        <v>1230</v>
      </c>
      <c r="C12143" s="3" t="str">
        <f>HYPERLINK("http://www.uniprot.org/uniprot/K7KEG6","tr|K7KEG6|K7KEG6_SOYBN")</f>
        <v>tr|K7KEG6|K7KEG6_SOYBN</v>
      </c>
      <c r="D12143" t="s">
        <v>28</v>
      </c>
      <c r="E12143">
        <v>63.18</v>
      </c>
      <c r="F12143">
        <v>402</v>
      </c>
      <c r="G12143">
        <v>148</v>
      </c>
      <c r="H12143">
        <v>2</v>
      </c>
      <c r="I12143">
        <v>1</v>
      </c>
      <c r="J12143">
        <v>1200</v>
      </c>
      <c r="K12143">
        <v>1</v>
      </c>
      <c r="L12143">
        <v>14</v>
      </c>
      <c r="M12143">
        <v>406</v>
      </c>
      <c r="N12143" t="s">
        <v>18</v>
      </c>
      <c r="O12143" s="1">
        <v>1.15962E-151</v>
      </c>
      <c r="P12143">
        <v>1396</v>
      </c>
    </row>
    <row r="12144" spans="1:16" x14ac:dyDescent="0.25">
      <c r="A12144" t="s">
        <v>18112</v>
      </c>
      <c r="B12144">
        <v>336</v>
      </c>
      <c r="C12144" s="3" t="str">
        <f>HYPERLINK("http://www.uniprot.org/uniprot/I3S2H3","tr|I3S2H3|I3S2H3_LOTJA")</f>
        <v>tr|I3S2H3|I3S2H3_LOTJA</v>
      </c>
      <c r="D12144" t="s">
        <v>2200</v>
      </c>
      <c r="E12144">
        <v>79.61</v>
      </c>
      <c r="F12144">
        <v>103</v>
      </c>
      <c r="G12144">
        <v>21</v>
      </c>
      <c r="H12144">
        <v>0</v>
      </c>
      <c r="I12144">
        <v>1</v>
      </c>
      <c r="J12144">
        <v>309</v>
      </c>
      <c r="K12144">
        <v>1</v>
      </c>
      <c r="L12144">
        <v>1</v>
      </c>
      <c r="M12144">
        <v>103</v>
      </c>
      <c r="N12144" t="s">
        <v>18</v>
      </c>
      <c r="O12144" s="1">
        <v>5.7734200000000005E-38</v>
      </c>
      <c r="P12144">
        <v>409</v>
      </c>
    </row>
    <row r="12145" spans="1:16" x14ac:dyDescent="0.25">
      <c r="A12145" t="s">
        <v>18113</v>
      </c>
      <c r="B12145">
        <v>369</v>
      </c>
      <c r="C12145" s="3" t="str">
        <f>HYPERLINK("http://www.uniprot.org/uniprot/G7J9A8","tr|G7J9A8|G7J9A8_MEDTR")</f>
        <v>tr|G7J9A8|G7J9A8_MEDTR</v>
      </c>
      <c r="D12145" t="s">
        <v>18114</v>
      </c>
      <c r="E12145">
        <v>87.91</v>
      </c>
      <c r="F12145">
        <v>91</v>
      </c>
      <c r="G12145">
        <v>11</v>
      </c>
      <c r="H12145">
        <v>0</v>
      </c>
      <c r="I12145">
        <v>40</v>
      </c>
      <c r="J12145">
        <v>312</v>
      </c>
      <c r="K12145">
        <v>1</v>
      </c>
      <c r="L12145">
        <v>326</v>
      </c>
      <c r="M12145">
        <v>416</v>
      </c>
      <c r="N12145" t="s">
        <v>18</v>
      </c>
      <c r="O12145" s="1">
        <v>1.6025599999999999E-40</v>
      </c>
      <c r="P12145">
        <v>431</v>
      </c>
    </row>
    <row r="12146" spans="1:16" x14ac:dyDescent="0.25">
      <c r="A12146" t="s">
        <v>18115</v>
      </c>
      <c r="B12146">
        <v>1074</v>
      </c>
      <c r="C12146" s="3" t="str">
        <f>HYPERLINK("http://www.uniprot.org/uniprot/G7J2M0","tr|G7J2M0|G7J2M0_MEDTR")</f>
        <v>tr|G7J2M0|G7J2M0_MEDTR</v>
      </c>
      <c r="D12146" t="s">
        <v>18116</v>
      </c>
      <c r="E12146">
        <v>87.29</v>
      </c>
      <c r="F12146">
        <v>362</v>
      </c>
      <c r="G12146">
        <v>46</v>
      </c>
      <c r="H12146">
        <v>11</v>
      </c>
      <c r="I12146">
        <v>1</v>
      </c>
      <c r="J12146">
        <v>1053</v>
      </c>
      <c r="K12146">
        <v>1</v>
      </c>
      <c r="L12146">
        <v>70</v>
      </c>
      <c r="M12146">
        <v>429</v>
      </c>
      <c r="N12146" t="s">
        <v>18</v>
      </c>
      <c r="O12146" s="1">
        <v>5.4689400000000003E-176</v>
      </c>
      <c r="P12146">
        <v>1605</v>
      </c>
    </row>
    <row r="12147" spans="1:16" x14ac:dyDescent="0.25">
      <c r="A12147" t="s">
        <v>18117</v>
      </c>
      <c r="B12147">
        <v>858</v>
      </c>
      <c r="C12147" s="3" t="str">
        <f>HYPERLINK("http://www.uniprot.org/uniprot/G3VL27","tr|G3VL27|G3VL27_SARHA")</f>
        <v>tr|G3VL27|G3VL27_SARHA</v>
      </c>
      <c r="D12147" t="s">
        <v>2094</v>
      </c>
      <c r="E12147">
        <v>23.15</v>
      </c>
      <c r="F12147">
        <v>285</v>
      </c>
      <c r="G12147">
        <v>219</v>
      </c>
      <c r="H12147">
        <v>5</v>
      </c>
      <c r="I12147">
        <v>8</v>
      </c>
      <c r="J12147">
        <v>847</v>
      </c>
      <c r="K12147">
        <v>-3</v>
      </c>
      <c r="L12147">
        <v>134</v>
      </c>
      <c r="M12147">
        <v>403</v>
      </c>
      <c r="N12147" t="s">
        <v>18</v>
      </c>
      <c r="O12147" s="1">
        <v>1.34185E-8</v>
      </c>
      <c r="P12147">
        <v>160</v>
      </c>
    </row>
    <row r="12148" spans="1:16" x14ac:dyDescent="0.25">
      <c r="A12148" t="s">
        <v>18118</v>
      </c>
      <c r="B12148">
        <v>1251</v>
      </c>
      <c r="C12148" s="3" t="str">
        <f>HYPERLINK("http://www.uniprot.org/uniprot/G7JME4","tr|G7JME4|G7JME4_MEDTR")</f>
        <v>tr|G7JME4|G7JME4_MEDTR</v>
      </c>
      <c r="D12148" t="s">
        <v>18119</v>
      </c>
      <c r="E12148">
        <v>88.75</v>
      </c>
      <c r="F12148">
        <v>418</v>
      </c>
      <c r="G12148">
        <v>47</v>
      </c>
      <c r="H12148">
        <v>2</v>
      </c>
      <c r="I12148">
        <v>1</v>
      </c>
      <c r="J12148">
        <v>1248</v>
      </c>
      <c r="K12148">
        <v>1</v>
      </c>
      <c r="L12148">
        <v>1</v>
      </c>
      <c r="M12148">
        <v>410</v>
      </c>
      <c r="N12148" t="s">
        <v>18</v>
      </c>
      <c r="O12148">
        <v>0</v>
      </c>
      <c r="P12148">
        <v>1925</v>
      </c>
    </row>
    <row r="12149" spans="1:16" x14ac:dyDescent="0.25">
      <c r="A12149" t="s">
        <v>18120</v>
      </c>
      <c r="B12149">
        <v>798</v>
      </c>
      <c r="C12149" s="3" t="str">
        <f>HYPERLINK("http://www.uniprot.org/uniprot/G7K497","tr|G7K497|G7K497_MEDTR")</f>
        <v>tr|G7K497|G7K497_MEDTR</v>
      </c>
      <c r="D12149" t="s">
        <v>12326</v>
      </c>
      <c r="E12149">
        <v>71.91</v>
      </c>
      <c r="F12149">
        <v>267</v>
      </c>
      <c r="G12149">
        <v>75</v>
      </c>
      <c r="H12149">
        <v>2</v>
      </c>
      <c r="I12149">
        <v>1</v>
      </c>
      <c r="J12149">
        <v>795</v>
      </c>
      <c r="K12149">
        <v>1</v>
      </c>
      <c r="L12149">
        <v>72</v>
      </c>
      <c r="M12149">
        <v>338</v>
      </c>
      <c r="N12149" t="s">
        <v>18</v>
      </c>
      <c r="O12149" s="1">
        <v>1.64948E-111</v>
      </c>
      <c r="P12149">
        <v>1047</v>
      </c>
    </row>
    <row r="12150" spans="1:16" x14ac:dyDescent="0.25">
      <c r="A12150" t="s">
        <v>18121</v>
      </c>
      <c r="B12150">
        <v>795</v>
      </c>
      <c r="C12150" s="3" t="str">
        <f>HYPERLINK("http://www.uniprot.org/uniprot/I1LL17","tr|I1LL17|I1LL17_SOYBN")</f>
        <v>tr|I1LL17|I1LL17_SOYBN</v>
      </c>
      <c r="D12150" t="s">
        <v>28</v>
      </c>
      <c r="E12150">
        <v>47.67</v>
      </c>
      <c r="F12150">
        <v>279</v>
      </c>
      <c r="G12150">
        <v>146</v>
      </c>
      <c r="H12150">
        <v>15</v>
      </c>
      <c r="I12150">
        <v>1</v>
      </c>
      <c r="J12150">
        <v>792</v>
      </c>
      <c r="K12150">
        <v>1</v>
      </c>
      <c r="L12150">
        <v>47</v>
      </c>
      <c r="M12150">
        <v>322</v>
      </c>
      <c r="N12150" t="s">
        <v>18</v>
      </c>
      <c r="O12150" s="1">
        <v>1.8981400000000001E-59</v>
      </c>
      <c r="P12150">
        <v>598</v>
      </c>
    </row>
    <row r="12151" spans="1:16" x14ac:dyDescent="0.25">
      <c r="A12151" t="s">
        <v>18122</v>
      </c>
      <c r="B12151">
        <v>786</v>
      </c>
      <c r="C12151" s="3" t="str">
        <f>HYPERLINK("http://www.uniprot.org/uniprot/I3S3J6","tr|I3S3J6|I3S3J6_MEDTR")</f>
        <v>tr|I3S3J6|I3S3J6_MEDTR</v>
      </c>
      <c r="D12151" t="s">
        <v>22</v>
      </c>
      <c r="E12151">
        <v>75.95</v>
      </c>
      <c r="F12151">
        <v>262</v>
      </c>
      <c r="G12151">
        <v>63</v>
      </c>
      <c r="H12151">
        <v>2</v>
      </c>
      <c r="I12151">
        <v>1</v>
      </c>
      <c r="J12151">
        <v>780</v>
      </c>
      <c r="K12151">
        <v>1</v>
      </c>
      <c r="L12151">
        <v>1</v>
      </c>
      <c r="M12151">
        <v>262</v>
      </c>
      <c r="N12151" t="s">
        <v>18</v>
      </c>
      <c r="O12151" s="1">
        <v>1.0018900000000001E-105</v>
      </c>
      <c r="P12151">
        <v>997</v>
      </c>
    </row>
    <row r="12152" spans="1:16" x14ac:dyDescent="0.25">
      <c r="A12152" t="s">
        <v>18123</v>
      </c>
      <c r="B12152">
        <v>3390</v>
      </c>
      <c r="C12152" s="3" t="str">
        <f>HYPERLINK("http://www.uniprot.org/uniprot/G7LC07","tr|G7LC07|G7LC07_MEDTR")</f>
        <v>tr|G7LC07|G7LC07_MEDTR</v>
      </c>
      <c r="D12152" t="s">
        <v>18124</v>
      </c>
      <c r="E12152">
        <v>81.650000000000006</v>
      </c>
      <c r="F12152">
        <v>1139</v>
      </c>
      <c r="G12152">
        <v>209</v>
      </c>
      <c r="H12152">
        <v>12</v>
      </c>
      <c r="I12152">
        <v>1</v>
      </c>
      <c r="J12152">
        <v>3381</v>
      </c>
      <c r="K12152">
        <v>1</v>
      </c>
      <c r="L12152">
        <v>63</v>
      </c>
      <c r="M12152">
        <v>1173</v>
      </c>
      <c r="N12152" t="s">
        <v>18</v>
      </c>
      <c r="O12152">
        <v>0</v>
      </c>
      <c r="P12152">
        <v>4625</v>
      </c>
    </row>
    <row r="12153" spans="1:16" x14ac:dyDescent="0.25">
      <c r="A12153" t="s">
        <v>18125</v>
      </c>
      <c r="B12153">
        <v>2217</v>
      </c>
      <c r="C12153" s="3" t="str">
        <f>HYPERLINK("http://www.uniprot.org/uniprot/B9I3H0","tr|B9I3H0|B9I3H0_POPTR")</f>
        <v>tr|B9I3H0|B9I3H0_POPTR</v>
      </c>
      <c r="D12153" t="s">
        <v>18126</v>
      </c>
      <c r="E12153">
        <v>59.19</v>
      </c>
      <c r="F12153">
        <v>174</v>
      </c>
      <c r="G12153">
        <v>71</v>
      </c>
      <c r="H12153">
        <v>0</v>
      </c>
      <c r="I12153">
        <v>1690</v>
      </c>
      <c r="J12153">
        <v>2211</v>
      </c>
      <c r="K12153">
        <v>1</v>
      </c>
      <c r="L12153">
        <v>247</v>
      </c>
      <c r="M12153">
        <v>420</v>
      </c>
      <c r="N12153" t="s">
        <v>18</v>
      </c>
      <c r="O12153" s="1">
        <v>2.1175700000000001E-57</v>
      </c>
      <c r="P12153">
        <v>586</v>
      </c>
    </row>
    <row r="12154" spans="1:16" x14ac:dyDescent="0.25">
      <c r="A12154" t="s">
        <v>18127</v>
      </c>
      <c r="B12154">
        <v>3447</v>
      </c>
      <c r="C12154" s="3" t="str">
        <f>HYPERLINK("http://www.uniprot.org/uniprot/G7LIF2","tr|G7LIF2|G7LIF2_MEDTR")</f>
        <v>tr|G7LIF2|G7LIF2_MEDTR</v>
      </c>
      <c r="D12154" t="s">
        <v>18128</v>
      </c>
      <c r="E12154">
        <v>77.72</v>
      </c>
      <c r="F12154">
        <v>597</v>
      </c>
      <c r="G12154">
        <v>133</v>
      </c>
      <c r="H12154">
        <v>28</v>
      </c>
      <c r="I12154">
        <v>1738</v>
      </c>
      <c r="J12154">
        <v>3444</v>
      </c>
      <c r="K12154">
        <v>1</v>
      </c>
      <c r="L12154">
        <v>62</v>
      </c>
      <c r="M12154">
        <v>655</v>
      </c>
      <c r="N12154" t="s">
        <v>18</v>
      </c>
      <c r="O12154">
        <v>0</v>
      </c>
      <c r="P12154">
        <v>2380</v>
      </c>
    </row>
    <row r="12155" spans="1:16" x14ac:dyDescent="0.25">
      <c r="A12155" t="s">
        <v>18129</v>
      </c>
      <c r="B12155">
        <v>2247</v>
      </c>
      <c r="C12155" s="3" t="str">
        <f>HYPERLINK("http://www.uniprot.org/uniprot/G7KPD3","tr|G7KPD3|G7KPD3_MEDTR")</f>
        <v>tr|G7KPD3|G7KPD3_MEDTR</v>
      </c>
      <c r="D12155" t="s">
        <v>18130</v>
      </c>
      <c r="E12155">
        <v>80.34</v>
      </c>
      <c r="F12155">
        <v>748</v>
      </c>
      <c r="G12155">
        <v>147</v>
      </c>
      <c r="H12155">
        <v>0</v>
      </c>
      <c r="I12155">
        <v>1</v>
      </c>
      <c r="J12155">
        <v>2244</v>
      </c>
      <c r="K12155">
        <v>1</v>
      </c>
      <c r="L12155">
        <v>1</v>
      </c>
      <c r="M12155">
        <v>722</v>
      </c>
      <c r="N12155" t="s">
        <v>18</v>
      </c>
      <c r="O12155">
        <v>0</v>
      </c>
      <c r="P12155">
        <v>3013</v>
      </c>
    </row>
    <row r="12156" spans="1:16" x14ac:dyDescent="0.25">
      <c r="A12156" t="s">
        <v>18131</v>
      </c>
      <c r="B12156">
        <v>2490</v>
      </c>
      <c r="C12156" s="3" t="str">
        <f>HYPERLINK("http://www.uniprot.org/uniprot/I1KF87","tr|I1KF87|I1KF87_SOYBN")</f>
        <v>tr|I1KF87|I1KF87_SOYBN</v>
      </c>
      <c r="D12156" t="s">
        <v>1889</v>
      </c>
      <c r="E12156">
        <v>73.28</v>
      </c>
      <c r="F12156">
        <v>831</v>
      </c>
      <c r="G12156">
        <v>222</v>
      </c>
      <c r="H12156">
        <v>3</v>
      </c>
      <c r="I12156">
        <v>4</v>
      </c>
      <c r="J12156">
        <v>2487</v>
      </c>
      <c r="K12156">
        <v>1</v>
      </c>
      <c r="L12156">
        <v>3</v>
      </c>
      <c r="M12156">
        <v>825</v>
      </c>
      <c r="N12156" t="s">
        <v>18</v>
      </c>
      <c r="O12156">
        <v>0</v>
      </c>
      <c r="P12156">
        <v>3131</v>
      </c>
    </row>
    <row r="12157" spans="1:16" x14ac:dyDescent="0.25">
      <c r="A12157" t="s">
        <v>18132</v>
      </c>
      <c r="B12157">
        <v>957</v>
      </c>
      <c r="C12157" s="3" t="str">
        <f>HYPERLINK("http://www.uniprot.org/uniprot/I1KHN8","tr|I1KHN8|I1KHN8_SOYBN")</f>
        <v>tr|I1KHN8|I1KHN8_SOYBN</v>
      </c>
      <c r="D12157" t="s">
        <v>28</v>
      </c>
      <c r="E12157">
        <v>69.91</v>
      </c>
      <c r="F12157">
        <v>339</v>
      </c>
      <c r="G12157">
        <v>102</v>
      </c>
      <c r="H12157">
        <v>21</v>
      </c>
      <c r="I12157">
        <v>1</v>
      </c>
      <c r="J12157">
        <v>954</v>
      </c>
      <c r="K12157">
        <v>1</v>
      </c>
      <c r="L12157">
        <v>49</v>
      </c>
      <c r="M12157">
        <v>384</v>
      </c>
      <c r="N12157" t="s">
        <v>18</v>
      </c>
      <c r="O12157" s="1">
        <v>2.0161699999999999E-115</v>
      </c>
      <c r="P12157">
        <v>1082</v>
      </c>
    </row>
    <row r="12158" spans="1:16" x14ac:dyDescent="0.25">
      <c r="A12158" t="s">
        <v>18133</v>
      </c>
      <c r="B12158">
        <v>1140</v>
      </c>
      <c r="C12158" s="3" t="str">
        <f>HYPERLINK("http://www.uniprot.org/uniprot/I1K0C3","tr|I1K0C3|I1K0C3_SOYBN")</f>
        <v>tr|I1K0C3|I1K0C3_SOYBN</v>
      </c>
      <c r="D12158" t="s">
        <v>28</v>
      </c>
      <c r="E12158">
        <v>73.819999999999993</v>
      </c>
      <c r="F12158">
        <v>382</v>
      </c>
      <c r="G12158">
        <v>100</v>
      </c>
      <c r="H12158">
        <v>4</v>
      </c>
      <c r="I12158">
        <v>4</v>
      </c>
      <c r="J12158">
        <v>1137</v>
      </c>
      <c r="K12158">
        <v>1</v>
      </c>
      <c r="L12158">
        <v>3</v>
      </c>
      <c r="M12158">
        <v>380</v>
      </c>
      <c r="N12158" t="s">
        <v>18</v>
      </c>
      <c r="O12158" s="1">
        <v>7.9240600000000001E-160</v>
      </c>
      <c r="P12158">
        <v>1466</v>
      </c>
    </row>
    <row r="12159" spans="1:16" x14ac:dyDescent="0.25">
      <c r="A12159" t="s">
        <v>18134</v>
      </c>
      <c r="B12159">
        <v>189</v>
      </c>
      <c r="C12159" s="3" t="str">
        <f>HYPERLINK("http://www.uniprot.org/uniprot/I1M518","tr|I1M518|I1M518_SOYBN")</f>
        <v>tr|I1M518|I1M518_SOYBN</v>
      </c>
      <c r="D12159" t="s">
        <v>28</v>
      </c>
      <c r="E12159">
        <v>91.66</v>
      </c>
      <c r="F12159">
        <v>60</v>
      </c>
      <c r="G12159">
        <v>5</v>
      </c>
      <c r="H12159">
        <v>0</v>
      </c>
      <c r="I12159">
        <v>1</v>
      </c>
      <c r="J12159">
        <v>180</v>
      </c>
      <c r="K12159">
        <v>1</v>
      </c>
      <c r="L12159">
        <v>147</v>
      </c>
      <c r="M12159">
        <v>206</v>
      </c>
      <c r="N12159" t="s">
        <v>18</v>
      </c>
      <c r="O12159" s="1">
        <v>4.4610300000000004E-22</v>
      </c>
      <c r="P12159">
        <v>272</v>
      </c>
    </row>
    <row r="12160" spans="1:16" x14ac:dyDescent="0.25">
      <c r="A12160" t="s">
        <v>18135</v>
      </c>
      <c r="B12160">
        <v>969</v>
      </c>
      <c r="C12160" s="3" t="str">
        <f>HYPERLINK("http://www.uniprot.org/uniprot/G7IP48","tr|G7IP48|G7IP48_MEDTR")</f>
        <v>tr|G7IP48|G7IP48_MEDTR</v>
      </c>
      <c r="D12160" t="s">
        <v>18136</v>
      </c>
      <c r="E12160">
        <v>71.88</v>
      </c>
      <c r="F12160">
        <v>313</v>
      </c>
      <c r="G12160">
        <v>88</v>
      </c>
      <c r="H12160">
        <v>9</v>
      </c>
      <c r="I12160">
        <v>55</v>
      </c>
      <c r="J12160">
        <v>966</v>
      </c>
      <c r="K12160">
        <v>1</v>
      </c>
      <c r="L12160">
        <v>17</v>
      </c>
      <c r="M12160">
        <v>328</v>
      </c>
      <c r="N12160" t="s">
        <v>18</v>
      </c>
      <c r="O12160" s="1">
        <v>1.09111E-124</v>
      </c>
      <c r="P12160">
        <v>1162</v>
      </c>
    </row>
    <row r="12161" spans="1:16" x14ac:dyDescent="0.25">
      <c r="A12161" t="s">
        <v>18137</v>
      </c>
      <c r="B12161">
        <v>972</v>
      </c>
      <c r="C12161" s="3" t="str">
        <f>HYPERLINK("http://www.uniprot.org/uniprot/G7IKK4","tr|G7IKK4|G7IKK4_MEDTR")</f>
        <v>tr|G7IKK4|G7IKK4_MEDTR</v>
      </c>
      <c r="D12161" t="s">
        <v>18138</v>
      </c>
      <c r="E12161">
        <v>87.65</v>
      </c>
      <c r="F12161">
        <v>324</v>
      </c>
      <c r="G12161">
        <v>40</v>
      </c>
      <c r="H12161">
        <v>1</v>
      </c>
      <c r="I12161">
        <v>1</v>
      </c>
      <c r="J12161">
        <v>969</v>
      </c>
      <c r="K12161">
        <v>1</v>
      </c>
      <c r="L12161">
        <v>27</v>
      </c>
      <c r="M12161">
        <v>350</v>
      </c>
      <c r="N12161" t="s">
        <v>18</v>
      </c>
      <c r="O12161" s="1">
        <v>8.5936900000000004E-162</v>
      </c>
      <c r="P12161">
        <v>1482</v>
      </c>
    </row>
    <row r="12162" spans="1:16" x14ac:dyDescent="0.25">
      <c r="A12162" t="s">
        <v>18139</v>
      </c>
      <c r="B12162">
        <v>1557</v>
      </c>
      <c r="C12162" s="3" t="str">
        <f>HYPERLINK("http://www.uniprot.org/uniprot/G7IKJ3","tr|G7IKJ3|G7IKJ3_MEDTR")</f>
        <v>tr|G7IKJ3|G7IKJ3_MEDTR</v>
      </c>
      <c r="D12162" t="s">
        <v>3121</v>
      </c>
      <c r="E12162">
        <v>27.02</v>
      </c>
      <c r="F12162">
        <v>333</v>
      </c>
      <c r="G12162">
        <v>243</v>
      </c>
      <c r="H12162">
        <v>14</v>
      </c>
      <c r="I12162">
        <v>79</v>
      </c>
      <c r="J12162">
        <v>1035</v>
      </c>
      <c r="K12162">
        <v>1</v>
      </c>
      <c r="L12162">
        <v>637</v>
      </c>
      <c r="M12162">
        <v>931</v>
      </c>
      <c r="N12162" t="s">
        <v>18</v>
      </c>
      <c r="O12162" s="1">
        <v>9.4894200000000006E-27</v>
      </c>
      <c r="P12162">
        <v>320</v>
      </c>
    </row>
    <row r="12163" spans="1:16" x14ac:dyDescent="0.25">
      <c r="A12163" t="s">
        <v>18140</v>
      </c>
      <c r="B12163">
        <v>960</v>
      </c>
      <c r="C12163" s="3" t="str">
        <f>HYPERLINK("http://www.uniprot.org/uniprot/G7KK05","tr|G7KK05|G7KK05_MEDTR")</f>
        <v>tr|G7KK05|G7KK05_MEDTR</v>
      </c>
      <c r="D12163" t="s">
        <v>18141</v>
      </c>
      <c r="E12163">
        <v>74.3</v>
      </c>
      <c r="F12163">
        <v>323</v>
      </c>
      <c r="G12163">
        <v>83</v>
      </c>
      <c r="H12163">
        <v>8</v>
      </c>
      <c r="I12163">
        <v>1</v>
      </c>
      <c r="J12163">
        <v>945</v>
      </c>
      <c r="K12163">
        <v>1</v>
      </c>
      <c r="L12163">
        <v>1</v>
      </c>
      <c r="M12163">
        <v>323</v>
      </c>
      <c r="N12163" t="s">
        <v>18</v>
      </c>
      <c r="O12163" s="1">
        <v>2.0886899999999999E-128</v>
      </c>
      <c r="P12163">
        <v>1194</v>
      </c>
    </row>
    <row r="12164" spans="1:16" x14ac:dyDescent="0.25">
      <c r="A12164" t="s">
        <v>18142</v>
      </c>
      <c r="B12164">
        <v>1527</v>
      </c>
      <c r="C12164" s="3" t="str">
        <f>HYPERLINK("http://www.uniprot.org/uniprot/A2Q4X2","tr|A2Q4X2|A2Q4X2_MEDTR")</f>
        <v>tr|A2Q4X2|A2Q4X2_MEDTR</v>
      </c>
      <c r="D12164" t="s">
        <v>18143</v>
      </c>
      <c r="E12164">
        <v>82.48</v>
      </c>
      <c r="F12164">
        <v>474</v>
      </c>
      <c r="G12164">
        <v>83</v>
      </c>
      <c r="H12164">
        <v>1</v>
      </c>
      <c r="I12164">
        <v>106</v>
      </c>
      <c r="J12164">
        <v>1524</v>
      </c>
      <c r="K12164">
        <v>1</v>
      </c>
      <c r="L12164">
        <v>18</v>
      </c>
      <c r="M12164">
        <v>478</v>
      </c>
      <c r="N12164" t="s">
        <v>18</v>
      </c>
      <c r="O12164">
        <v>0</v>
      </c>
      <c r="P12164">
        <v>1950</v>
      </c>
    </row>
    <row r="12165" spans="1:16" x14ac:dyDescent="0.25">
      <c r="A12165" t="s">
        <v>18144</v>
      </c>
      <c r="B12165">
        <v>1539</v>
      </c>
      <c r="C12165" s="3" t="str">
        <f>HYPERLINK("http://www.uniprot.org/uniprot/I1NAX4","tr|I1NAX4|I1NAX4_SOYBN")</f>
        <v>tr|I1NAX4|I1NAX4_SOYBN</v>
      </c>
      <c r="D12165" t="s">
        <v>28</v>
      </c>
      <c r="E12165">
        <v>81.23</v>
      </c>
      <c r="F12165">
        <v>517</v>
      </c>
      <c r="G12165">
        <v>97</v>
      </c>
      <c r="H12165">
        <v>5</v>
      </c>
      <c r="I12165">
        <v>1</v>
      </c>
      <c r="J12165">
        <v>1536</v>
      </c>
      <c r="K12165">
        <v>1</v>
      </c>
      <c r="L12165">
        <v>1</v>
      </c>
      <c r="M12165">
        <v>507</v>
      </c>
      <c r="N12165" t="s">
        <v>18</v>
      </c>
      <c r="O12165">
        <v>0</v>
      </c>
      <c r="P12165">
        <v>2210</v>
      </c>
    </row>
    <row r="12166" spans="1:16" x14ac:dyDescent="0.25">
      <c r="A12166" t="s">
        <v>18145</v>
      </c>
      <c r="B12166">
        <v>432</v>
      </c>
      <c r="C12166" s="3" t="str">
        <f>HYPERLINK("http://www.uniprot.org/uniprot/I1N9C6","tr|I1N9C6|I1N9C6_SOYBN")</f>
        <v>tr|I1N9C6|I1N9C6_SOYBN</v>
      </c>
      <c r="D12166" t="s">
        <v>11047</v>
      </c>
      <c r="E12166">
        <v>78.069999999999993</v>
      </c>
      <c r="F12166">
        <v>114</v>
      </c>
      <c r="G12166">
        <v>25</v>
      </c>
      <c r="H12166">
        <v>0</v>
      </c>
      <c r="I12166">
        <v>88</v>
      </c>
      <c r="J12166">
        <v>429</v>
      </c>
      <c r="K12166">
        <v>1</v>
      </c>
      <c r="L12166">
        <v>31</v>
      </c>
      <c r="M12166">
        <v>144</v>
      </c>
      <c r="N12166" t="s">
        <v>18</v>
      </c>
      <c r="O12166" s="1">
        <v>6.5246399999999999E-42</v>
      </c>
      <c r="P12166">
        <v>443</v>
      </c>
    </row>
    <row r="12167" spans="1:16" x14ac:dyDescent="0.25">
      <c r="A12167" t="s">
        <v>18146</v>
      </c>
      <c r="B12167">
        <v>630</v>
      </c>
      <c r="C12167" s="3" t="str">
        <f>HYPERLINK("http://www.uniprot.org/uniprot/G7L1D9","tr|G7L1D9|G7L1D9_MEDTR")</f>
        <v>tr|G7L1D9|G7L1D9_MEDTR</v>
      </c>
      <c r="D12167" t="s">
        <v>18147</v>
      </c>
      <c r="E12167">
        <v>64.42</v>
      </c>
      <c r="F12167">
        <v>208</v>
      </c>
      <c r="G12167">
        <v>74</v>
      </c>
      <c r="H12167">
        <v>0</v>
      </c>
      <c r="I12167">
        <v>1</v>
      </c>
      <c r="J12167">
        <v>624</v>
      </c>
      <c r="K12167">
        <v>1</v>
      </c>
      <c r="L12167">
        <v>1</v>
      </c>
      <c r="M12167">
        <v>204</v>
      </c>
      <c r="N12167" t="s">
        <v>18</v>
      </c>
      <c r="O12167" s="1">
        <v>1.08929E-70</v>
      </c>
      <c r="P12167">
        <v>693</v>
      </c>
    </row>
    <row r="12168" spans="1:16" x14ac:dyDescent="0.25">
      <c r="A12168" t="s">
        <v>18148</v>
      </c>
      <c r="B12168">
        <v>327</v>
      </c>
      <c r="C12168" s="3" t="str">
        <f>HYPERLINK("http://www.uniprot.org/uniprot/I1LBY5","tr|I1LBY5|I1LBY5_SOYBN")</f>
        <v>tr|I1LBY5|I1LBY5_SOYBN</v>
      </c>
      <c r="D12168" t="s">
        <v>13341</v>
      </c>
      <c r="E12168">
        <v>80.849999999999994</v>
      </c>
      <c r="F12168">
        <v>94</v>
      </c>
      <c r="G12168">
        <v>18</v>
      </c>
      <c r="H12168">
        <v>0</v>
      </c>
      <c r="I12168">
        <v>40</v>
      </c>
      <c r="J12168">
        <v>321</v>
      </c>
      <c r="K12168">
        <v>1</v>
      </c>
      <c r="L12168">
        <v>1</v>
      </c>
      <c r="M12168">
        <v>94</v>
      </c>
      <c r="N12168" t="s">
        <v>18</v>
      </c>
      <c r="O12168" s="1">
        <v>7.3778199999999998E-41</v>
      </c>
      <c r="P12168">
        <v>434</v>
      </c>
    </row>
    <row r="12169" spans="1:16" x14ac:dyDescent="0.25">
      <c r="A12169" t="s">
        <v>18149</v>
      </c>
      <c r="B12169">
        <v>591</v>
      </c>
      <c r="C12169" s="3" t="str">
        <f>HYPERLINK("http://www.uniprot.org/uniprot/G7I2Z1","tr|G7I2Z1|G7I2Z1_MEDTR")</f>
        <v>tr|G7I2Z1|G7I2Z1_MEDTR</v>
      </c>
      <c r="D12169" t="s">
        <v>18150</v>
      </c>
      <c r="E12169">
        <v>70.7</v>
      </c>
      <c r="F12169">
        <v>198</v>
      </c>
      <c r="G12169">
        <v>58</v>
      </c>
      <c r="H12169">
        <v>3</v>
      </c>
      <c r="I12169">
        <v>4</v>
      </c>
      <c r="J12169">
        <v>588</v>
      </c>
      <c r="K12169">
        <v>1</v>
      </c>
      <c r="L12169">
        <v>214</v>
      </c>
      <c r="M12169">
        <v>403</v>
      </c>
      <c r="N12169" t="s">
        <v>18</v>
      </c>
      <c r="O12169" s="1">
        <v>1.1514500000000001E-65</v>
      </c>
      <c r="P12169">
        <v>649</v>
      </c>
    </row>
    <row r="12170" spans="1:16" x14ac:dyDescent="0.25">
      <c r="A12170" t="s">
        <v>18151</v>
      </c>
      <c r="B12170">
        <v>1380</v>
      </c>
      <c r="C12170" s="3" t="str">
        <f>HYPERLINK("http://www.uniprot.org/uniprot/I1LA39","tr|I1LA39|I1LA39_SOYBN")</f>
        <v>tr|I1LA39|I1LA39_SOYBN</v>
      </c>
      <c r="D12170" t="s">
        <v>117</v>
      </c>
      <c r="E12170">
        <v>92.15</v>
      </c>
      <c r="F12170">
        <v>459</v>
      </c>
      <c r="G12170">
        <v>36</v>
      </c>
      <c r="H12170">
        <v>0</v>
      </c>
      <c r="I12170">
        <v>1</v>
      </c>
      <c r="J12170">
        <v>1377</v>
      </c>
      <c r="K12170">
        <v>1</v>
      </c>
      <c r="L12170">
        <v>1</v>
      </c>
      <c r="M12170">
        <v>458</v>
      </c>
      <c r="N12170" t="s">
        <v>18</v>
      </c>
      <c r="O12170">
        <v>0</v>
      </c>
      <c r="P12170">
        <v>2166</v>
      </c>
    </row>
    <row r="12171" spans="1:16" x14ac:dyDescent="0.25">
      <c r="A12171" t="s">
        <v>18152</v>
      </c>
      <c r="B12171">
        <v>2271</v>
      </c>
      <c r="C12171" s="3" t="str">
        <f>HYPERLINK("http://www.uniprot.org/uniprot/G7J2L9","tr|G7J2L9|G7J2L9_MEDTR")</f>
        <v>tr|G7J2L9|G7J2L9_MEDTR</v>
      </c>
      <c r="D12171" t="s">
        <v>18153</v>
      </c>
      <c r="E12171">
        <v>62.53</v>
      </c>
      <c r="F12171">
        <v>814</v>
      </c>
      <c r="G12171">
        <v>305</v>
      </c>
      <c r="H12171">
        <v>68</v>
      </c>
      <c r="I12171">
        <v>31</v>
      </c>
      <c r="J12171">
        <v>2268</v>
      </c>
      <c r="K12171">
        <v>1</v>
      </c>
      <c r="L12171">
        <v>9</v>
      </c>
      <c r="M12171">
        <v>812</v>
      </c>
      <c r="N12171" t="s">
        <v>18</v>
      </c>
      <c r="O12171">
        <v>0</v>
      </c>
      <c r="P12171">
        <v>2368</v>
      </c>
    </row>
    <row r="12172" spans="1:16" x14ac:dyDescent="0.25">
      <c r="A12172" t="s">
        <v>18154</v>
      </c>
      <c r="B12172">
        <v>1134</v>
      </c>
      <c r="C12172" s="3" t="str">
        <f>HYPERLINK("http://www.uniprot.org/uniprot/K7MNX2","tr|K7MNX2|K7MNX2_SOYBN")</f>
        <v>tr|K7MNX2|K7MNX2_SOYBN</v>
      </c>
      <c r="D12172" t="s">
        <v>28</v>
      </c>
      <c r="E12172">
        <v>27.12</v>
      </c>
      <c r="F12172">
        <v>188</v>
      </c>
      <c r="G12172">
        <v>137</v>
      </c>
      <c r="H12172">
        <v>4</v>
      </c>
      <c r="I12172">
        <v>76</v>
      </c>
      <c r="J12172">
        <v>627</v>
      </c>
      <c r="K12172">
        <v>1</v>
      </c>
      <c r="L12172">
        <v>256</v>
      </c>
      <c r="M12172">
        <v>429</v>
      </c>
      <c r="N12172" t="s">
        <v>18</v>
      </c>
      <c r="O12172" s="1">
        <v>3.68529E-8</v>
      </c>
      <c r="P12172">
        <v>158</v>
      </c>
    </row>
    <row r="12173" spans="1:16" x14ac:dyDescent="0.25">
      <c r="A12173" t="s">
        <v>18155</v>
      </c>
      <c r="B12173">
        <v>1902</v>
      </c>
      <c r="C12173" s="3" t="str">
        <f>HYPERLINK("http://www.uniprot.org/uniprot/G7JME3","tr|G7JME3|G7JME3_MEDTR")</f>
        <v>tr|G7JME3|G7JME3_MEDTR</v>
      </c>
      <c r="D12173" t="s">
        <v>18156</v>
      </c>
      <c r="E12173">
        <v>88.3</v>
      </c>
      <c r="F12173">
        <v>633</v>
      </c>
      <c r="G12173">
        <v>74</v>
      </c>
      <c r="H12173">
        <v>0</v>
      </c>
      <c r="I12173">
        <v>1</v>
      </c>
      <c r="J12173">
        <v>1899</v>
      </c>
      <c r="K12173">
        <v>1</v>
      </c>
      <c r="L12173">
        <v>1</v>
      </c>
      <c r="M12173">
        <v>633</v>
      </c>
      <c r="N12173" t="s">
        <v>18</v>
      </c>
      <c r="O12173">
        <v>0</v>
      </c>
      <c r="P12173">
        <v>2904</v>
      </c>
    </row>
    <row r="12174" spans="1:16" x14ac:dyDescent="0.25">
      <c r="A12174" t="s">
        <v>18157</v>
      </c>
      <c r="B12174">
        <v>1956</v>
      </c>
      <c r="C12174" s="3" t="str">
        <f>HYPERLINK("http://www.uniprot.org/uniprot/I1KH49","tr|I1KH49|I1KH49_SOYBN")</f>
        <v>tr|I1KH49|I1KH49_SOYBN</v>
      </c>
      <c r="D12174" t="s">
        <v>28</v>
      </c>
      <c r="E12174">
        <v>77.98</v>
      </c>
      <c r="F12174">
        <v>654</v>
      </c>
      <c r="G12174">
        <v>144</v>
      </c>
      <c r="H12174">
        <v>3</v>
      </c>
      <c r="I12174">
        <v>1</v>
      </c>
      <c r="J12174">
        <v>1953</v>
      </c>
      <c r="K12174">
        <v>1</v>
      </c>
      <c r="L12174">
        <v>1</v>
      </c>
      <c r="M12174">
        <v>652</v>
      </c>
      <c r="N12174" t="s">
        <v>18</v>
      </c>
      <c r="O12174">
        <v>0</v>
      </c>
      <c r="P12174">
        <v>2592</v>
      </c>
    </row>
    <row r="12175" spans="1:16" x14ac:dyDescent="0.25">
      <c r="A12175" t="s">
        <v>18158</v>
      </c>
      <c r="B12175">
        <v>1770</v>
      </c>
      <c r="C12175" s="3" t="str">
        <f>HYPERLINK("http://www.uniprot.org/uniprot/I1LL18","tr|I1LL18|I1LL18_SOYBN")</f>
        <v>tr|I1LL18|I1LL18_SOYBN</v>
      </c>
      <c r="D12175" t="s">
        <v>117</v>
      </c>
      <c r="E12175">
        <v>91.04</v>
      </c>
      <c r="F12175">
        <v>547</v>
      </c>
      <c r="G12175">
        <v>49</v>
      </c>
      <c r="H12175">
        <v>0</v>
      </c>
      <c r="I12175">
        <v>127</v>
      </c>
      <c r="J12175">
        <v>1767</v>
      </c>
      <c r="K12175">
        <v>1</v>
      </c>
      <c r="L12175">
        <v>49</v>
      </c>
      <c r="M12175">
        <v>595</v>
      </c>
      <c r="N12175" t="s">
        <v>18</v>
      </c>
      <c r="O12175">
        <v>0</v>
      </c>
      <c r="P12175">
        <v>2620</v>
      </c>
    </row>
    <row r="12176" spans="1:16" x14ac:dyDescent="0.25">
      <c r="A12176" t="s">
        <v>18159</v>
      </c>
      <c r="B12176">
        <v>1404</v>
      </c>
      <c r="C12176" s="3" t="str">
        <f>HYPERLINK("http://www.uniprot.org/uniprot/I1KMW4","tr|I1KMW4|I1KMW4_SOYBN")</f>
        <v>tr|I1KMW4|I1KMW4_SOYBN</v>
      </c>
      <c r="D12176" t="s">
        <v>28</v>
      </c>
      <c r="E12176">
        <v>57.98</v>
      </c>
      <c r="F12176">
        <v>476</v>
      </c>
      <c r="G12176">
        <v>200</v>
      </c>
      <c r="H12176">
        <v>15</v>
      </c>
      <c r="I12176">
        <v>19</v>
      </c>
      <c r="J12176">
        <v>1401</v>
      </c>
      <c r="K12176">
        <v>1</v>
      </c>
      <c r="L12176">
        <v>22</v>
      </c>
      <c r="M12176">
        <v>478</v>
      </c>
      <c r="N12176" t="s">
        <v>18</v>
      </c>
      <c r="O12176" s="1">
        <v>5.7383699999999999E-129</v>
      </c>
      <c r="P12176">
        <v>1201</v>
      </c>
    </row>
    <row r="12177" spans="1:16" x14ac:dyDescent="0.25">
      <c r="A12177" t="s">
        <v>18160</v>
      </c>
      <c r="B12177">
        <v>1404</v>
      </c>
      <c r="C12177" s="3" t="str">
        <f>HYPERLINK("http://www.uniprot.org/uniprot/G7LC08","tr|G7LC08|G7LC08_MEDTR")</f>
        <v>tr|G7LC08|G7LC08_MEDTR</v>
      </c>
      <c r="D12177" t="s">
        <v>18161</v>
      </c>
      <c r="E12177">
        <v>75.430000000000007</v>
      </c>
      <c r="F12177">
        <v>460</v>
      </c>
      <c r="G12177">
        <v>113</v>
      </c>
      <c r="H12177">
        <v>10</v>
      </c>
      <c r="I12177">
        <v>1</v>
      </c>
      <c r="J12177">
        <v>1350</v>
      </c>
      <c r="K12177">
        <v>1</v>
      </c>
      <c r="L12177">
        <v>1</v>
      </c>
      <c r="M12177">
        <v>460</v>
      </c>
      <c r="N12177" t="s">
        <v>18</v>
      </c>
      <c r="O12177">
        <v>0</v>
      </c>
      <c r="P12177">
        <v>1691</v>
      </c>
    </row>
    <row r="12178" spans="1:16" x14ac:dyDescent="0.25">
      <c r="A12178" t="s">
        <v>18162</v>
      </c>
      <c r="B12178">
        <v>1053</v>
      </c>
      <c r="C12178" s="3" t="str">
        <f>HYPERLINK("http://www.uniprot.org/uniprot/I1J562","tr|I1J562|I1J562_SOYBN")</f>
        <v>tr|I1J562|I1J562_SOYBN</v>
      </c>
      <c r="D12178" t="s">
        <v>71</v>
      </c>
      <c r="E12178">
        <v>53.86</v>
      </c>
      <c r="F12178">
        <v>349</v>
      </c>
      <c r="G12178">
        <v>161</v>
      </c>
      <c r="H12178">
        <v>1</v>
      </c>
      <c r="I12178">
        <v>7</v>
      </c>
      <c r="J12178">
        <v>1050</v>
      </c>
      <c r="K12178">
        <v>1</v>
      </c>
      <c r="L12178">
        <v>138</v>
      </c>
      <c r="M12178">
        <v>471</v>
      </c>
      <c r="N12178" t="s">
        <v>18</v>
      </c>
      <c r="O12178" s="1">
        <v>1.0625600000000001E-107</v>
      </c>
      <c r="P12178">
        <v>1016</v>
      </c>
    </row>
    <row r="12179" spans="1:16" x14ac:dyDescent="0.25">
      <c r="A12179" t="s">
        <v>18163</v>
      </c>
      <c r="B12179">
        <v>1986</v>
      </c>
      <c r="C12179" s="3" t="str">
        <f>HYPERLINK("http://www.uniprot.org/uniprot/Q1S5I9","tr|Q1S5I9|Q1S5I9_MEDTR")</f>
        <v>tr|Q1S5I9|Q1S5I9_MEDTR</v>
      </c>
      <c r="D12179" t="s">
        <v>18164</v>
      </c>
      <c r="E12179">
        <v>73.48</v>
      </c>
      <c r="F12179">
        <v>660</v>
      </c>
      <c r="G12179">
        <v>175</v>
      </c>
      <c r="H12179">
        <v>3</v>
      </c>
      <c r="I12179">
        <v>13</v>
      </c>
      <c r="J12179">
        <v>1983</v>
      </c>
      <c r="K12179">
        <v>1</v>
      </c>
      <c r="L12179">
        <v>6</v>
      </c>
      <c r="M12179">
        <v>661</v>
      </c>
      <c r="N12179" t="s">
        <v>18</v>
      </c>
      <c r="O12179">
        <v>0</v>
      </c>
      <c r="P12179">
        <v>2535</v>
      </c>
    </row>
    <row r="12180" spans="1:16" x14ac:dyDescent="0.25">
      <c r="A12180" t="s">
        <v>18165</v>
      </c>
      <c r="B12180">
        <v>1815</v>
      </c>
      <c r="C12180" s="3" t="str">
        <f>HYPERLINK("http://www.uniprot.org/uniprot/G7KPW4","tr|G7KPW4|G7KPW4_MEDTR")</f>
        <v>tr|G7KPW4|G7KPW4_MEDTR</v>
      </c>
      <c r="D12180" t="s">
        <v>18166</v>
      </c>
      <c r="E12180">
        <v>71.540000000000006</v>
      </c>
      <c r="F12180">
        <v>636</v>
      </c>
      <c r="G12180">
        <v>181</v>
      </c>
      <c r="H12180">
        <v>49</v>
      </c>
      <c r="I12180">
        <v>1</v>
      </c>
      <c r="J12180">
        <v>1761</v>
      </c>
      <c r="K12180">
        <v>1</v>
      </c>
      <c r="L12180">
        <v>1</v>
      </c>
      <c r="M12180">
        <v>628</v>
      </c>
      <c r="N12180" t="s">
        <v>18</v>
      </c>
      <c r="O12180">
        <v>0</v>
      </c>
      <c r="P12180">
        <v>2155</v>
      </c>
    </row>
    <row r="12181" spans="1:16" x14ac:dyDescent="0.25">
      <c r="A12181" t="s">
        <v>18167</v>
      </c>
      <c r="B12181">
        <v>2265</v>
      </c>
      <c r="C12181" s="3" t="str">
        <f>HYPERLINK("http://www.uniprot.org/uniprot/A5BE46","tr|A5BE46|A5BE46_VITVI")</f>
        <v>tr|A5BE46|A5BE46_VITVI</v>
      </c>
      <c r="D12181" t="s">
        <v>462</v>
      </c>
      <c r="E12181">
        <v>79.73</v>
      </c>
      <c r="F12181">
        <v>760</v>
      </c>
      <c r="G12181">
        <v>154</v>
      </c>
      <c r="H12181">
        <v>7</v>
      </c>
      <c r="I12181">
        <v>1</v>
      </c>
      <c r="J12181">
        <v>2259</v>
      </c>
      <c r="K12181">
        <v>1</v>
      </c>
      <c r="L12181">
        <v>594</v>
      </c>
      <c r="M12181">
        <v>1353</v>
      </c>
      <c r="N12181" t="s">
        <v>18</v>
      </c>
      <c r="O12181">
        <v>0</v>
      </c>
      <c r="P12181">
        <v>3239</v>
      </c>
    </row>
    <row r="12182" spans="1:16" x14ac:dyDescent="0.25">
      <c r="A12182" t="s">
        <v>18168</v>
      </c>
      <c r="B12182">
        <v>1101</v>
      </c>
      <c r="C12182" s="3" t="str">
        <f>HYPERLINK("http://www.uniprot.org/uniprot/B9I952","tr|B9I952|B9I952_POPTR")</f>
        <v>tr|B9I952|B9I952_POPTR</v>
      </c>
      <c r="D12182" t="s">
        <v>18169</v>
      </c>
      <c r="E12182">
        <v>68.37</v>
      </c>
      <c r="F12182">
        <v>370</v>
      </c>
      <c r="G12182">
        <v>117</v>
      </c>
      <c r="H12182">
        <v>4</v>
      </c>
      <c r="I12182">
        <v>1</v>
      </c>
      <c r="J12182">
        <v>1098</v>
      </c>
      <c r="K12182">
        <v>1</v>
      </c>
      <c r="L12182">
        <v>1</v>
      </c>
      <c r="M12182">
        <v>368</v>
      </c>
      <c r="N12182" t="s">
        <v>18</v>
      </c>
      <c r="O12182" s="1">
        <v>2.2684800000000001E-132</v>
      </c>
      <c r="P12182">
        <v>1229</v>
      </c>
    </row>
    <row r="12183" spans="1:16" x14ac:dyDescent="0.25">
      <c r="A12183" t="s">
        <v>18170</v>
      </c>
      <c r="B12183">
        <v>1062</v>
      </c>
      <c r="C12183" s="3" t="str">
        <f>HYPERLINK("http://www.uniprot.org/uniprot/I1K0C0","tr|I1K0C0|I1K0C0_SOYBN")</f>
        <v>tr|I1K0C0|I1K0C0_SOYBN</v>
      </c>
      <c r="D12183" t="s">
        <v>28</v>
      </c>
      <c r="E12183">
        <v>84.59</v>
      </c>
      <c r="F12183">
        <v>357</v>
      </c>
      <c r="G12183">
        <v>55</v>
      </c>
      <c r="H12183">
        <v>4</v>
      </c>
      <c r="I12183">
        <v>1</v>
      </c>
      <c r="J12183">
        <v>1059</v>
      </c>
      <c r="K12183">
        <v>1</v>
      </c>
      <c r="L12183">
        <v>1</v>
      </c>
      <c r="M12183">
        <v>354</v>
      </c>
      <c r="N12183" t="s">
        <v>18</v>
      </c>
      <c r="O12183" s="1">
        <v>6.8596699999999997E-171</v>
      </c>
      <c r="P12183">
        <v>1561</v>
      </c>
    </row>
    <row r="12184" spans="1:16" x14ac:dyDescent="0.25">
      <c r="A12184" t="s">
        <v>18171</v>
      </c>
      <c r="B12184">
        <v>300</v>
      </c>
      <c r="C12184" s="3" t="str">
        <f>HYPERLINK("http://www.uniprot.org/uniprot/K7LPK7","tr|K7LPK7|K7LPK7_SOYBN")</f>
        <v>tr|K7LPK7|K7LPK7_SOYBN</v>
      </c>
      <c r="D12184" t="s">
        <v>28</v>
      </c>
      <c r="E12184">
        <v>56.31</v>
      </c>
      <c r="F12184">
        <v>103</v>
      </c>
      <c r="G12184">
        <v>45</v>
      </c>
      <c r="H12184">
        <v>6</v>
      </c>
      <c r="I12184">
        <v>4</v>
      </c>
      <c r="J12184">
        <v>294</v>
      </c>
      <c r="K12184">
        <v>1</v>
      </c>
      <c r="L12184">
        <v>243</v>
      </c>
      <c r="M12184">
        <v>337</v>
      </c>
      <c r="N12184" t="s">
        <v>18</v>
      </c>
      <c r="O12184" s="1">
        <v>1.40351E-15</v>
      </c>
      <c r="P12184">
        <v>216</v>
      </c>
    </row>
    <row r="12185" spans="1:16" x14ac:dyDescent="0.25">
      <c r="A12185" t="s">
        <v>18172</v>
      </c>
      <c r="B12185">
        <v>2703</v>
      </c>
      <c r="C12185" s="3" t="str">
        <f>HYPERLINK("http://www.uniprot.org/uniprot/G7IP50","tr|G7IP50|G7IP50_MEDTR")</f>
        <v>tr|G7IP50|G7IP50_MEDTR</v>
      </c>
      <c r="D12185" t="s">
        <v>18173</v>
      </c>
      <c r="E12185">
        <v>85.9</v>
      </c>
      <c r="F12185">
        <v>901</v>
      </c>
      <c r="G12185">
        <v>127</v>
      </c>
      <c r="H12185">
        <v>1</v>
      </c>
      <c r="I12185">
        <v>1</v>
      </c>
      <c r="J12185">
        <v>2700</v>
      </c>
      <c r="K12185">
        <v>1</v>
      </c>
      <c r="L12185">
        <v>1</v>
      </c>
      <c r="M12185">
        <v>894</v>
      </c>
      <c r="N12185" t="s">
        <v>18</v>
      </c>
      <c r="O12185">
        <v>0</v>
      </c>
      <c r="P12185">
        <v>4108</v>
      </c>
    </row>
    <row r="12186" spans="1:16" x14ac:dyDescent="0.25">
      <c r="A12186" t="s">
        <v>18174</v>
      </c>
      <c r="B12186">
        <v>567</v>
      </c>
      <c r="C12186" s="3" t="str">
        <f>HYPERLINK("http://www.uniprot.org/uniprot/I1MR02","tr|I1MR02|I1MR02_SOYBN")</f>
        <v>tr|I1MR02|I1MR02_SOYBN</v>
      </c>
      <c r="D12186" t="s">
        <v>28</v>
      </c>
      <c r="E12186">
        <v>51.19</v>
      </c>
      <c r="F12186">
        <v>168</v>
      </c>
      <c r="G12186">
        <v>82</v>
      </c>
      <c r="H12186">
        <v>3</v>
      </c>
      <c r="I12186">
        <v>70</v>
      </c>
      <c r="J12186">
        <v>564</v>
      </c>
      <c r="K12186">
        <v>1</v>
      </c>
      <c r="L12186">
        <v>24</v>
      </c>
      <c r="M12186">
        <v>190</v>
      </c>
      <c r="N12186" t="s">
        <v>18</v>
      </c>
      <c r="O12186" s="1">
        <v>1.02759E-41</v>
      </c>
      <c r="P12186">
        <v>442</v>
      </c>
    </row>
    <row r="12187" spans="1:16" x14ac:dyDescent="0.25">
      <c r="A12187" t="s">
        <v>18175</v>
      </c>
      <c r="B12187">
        <v>1362</v>
      </c>
      <c r="C12187" s="3" t="str">
        <f>HYPERLINK("http://www.uniprot.org/uniprot/I3S114","tr|I3S114|I3S114_LOTJA")</f>
        <v>tr|I3S114|I3S114_LOTJA</v>
      </c>
      <c r="D12187" t="s">
        <v>93</v>
      </c>
      <c r="E12187">
        <v>88.44</v>
      </c>
      <c r="F12187">
        <v>450</v>
      </c>
      <c r="G12187">
        <v>52</v>
      </c>
      <c r="H12187">
        <v>0</v>
      </c>
      <c r="I12187">
        <v>1</v>
      </c>
      <c r="J12187">
        <v>1350</v>
      </c>
      <c r="K12187">
        <v>1</v>
      </c>
      <c r="L12187">
        <v>1</v>
      </c>
      <c r="M12187">
        <v>447</v>
      </c>
      <c r="N12187" t="s">
        <v>18</v>
      </c>
      <c r="O12187">
        <v>0</v>
      </c>
      <c r="P12187">
        <v>2214</v>
      </c>
    </row>
    <row r="12188" spans="1:16" x14ac:dyDescent="0.25">
      <c r="A12188" t="s">
        <v>18176</v>
      </c>
      <c r="B12188">
        <v>1806</v>
      </c>
      <c r="C12188" s="3" t="str">
        <f>HYPERLINK("http://www.uniprot.org/uniprot/G7KK02","tr|G7KK02|G7KK02_MEDTR")</f>
        <v>tr|G7KK02|G7KK02_MEDTR</v>
      </c>
      <c r="D12188" t="s">
        <v>18177</v>
      </c>
      <c r="E12188">
        <v>85.71</v>
      </c>
      <c r="F12188">
        <v>602</v>
      </c>
      <c r="G12188">
        <v>86</v>
      </c>
      <c r="H12188">
        <v>1</v>
      </c>
      <c r="I12188">
        <v>1</v>
      </c>
      <c r="J12188">
        <v>1803</v>
      </c>
      <c r="K12188">
        <v>1</v>
      </c>
      <c r="L12188">
        <v>1</v>
      </c>
      <c r="M12188">
        <v>602</v>
      </c>
      <c r="N12188" t="s">
        <v>18</v>
      </c>
      <c r="O12188">
        <v>0</v>
      </c>
      <c r="P12188">
        <v>2712</v>
      </c>
    </row>
    <row r="12189" spans="1:16" x14ac:dyDescent="0.25">
      <c r="A12189" t="s">
        <v>18178</v>
      </c>
      <c r="B12189">
        <v>2886</v>
      </c>
      <c r="C12189" s="3" t="str">
        <f>HYPERLINK("http://www.uniprot.org/uniprot/A2Q4X4","tr|A2Q4X4|A2Q4X4_MEDTR")</f>
        <v>tr|A2Q4X4|A2Q4X4_MEDTR</v>
      </c>
      <c r="D12189" t="s">
        <v>18179</v>
      </c>
      <c r="E12189">
        <v>68.67</v>
      </c>
      <c r="F12189">
        <v>878</v>
      </c>
      <c r="G12189">
        <v>275</v>
      </c>
      <c r="H12189">
        <v>33</v>
      </c>
      <c r="I12189">
        <v>1</v>
      </c>
      <c r="J12189">
        <v>2535</v>
      </c>
      <c r="K12189">
        <v>1</v>
      </c>
      <c r="L12189">
        <v>1</v>
      </c>
      <c r="M12189">
        <v>854</v>
      </c>
      <c r="N12189" t="s">
        <v>18</v>
      </c>
      <c r="O12189">
        <v>0</v>
      </c>
      <c r="P12189">
        <v>2829</v>
      </c>
    </row>
    <row r="12190" spans="1:16" x14ac:dyDescent="0.25">
      <c r="A12190" t="s">
        <v>18180</v>
      </c>
      <c r="B12190">
        <v>1404</v>
      </c>
      <c r="C12190" s="3" t="str">
        <f>HYPERLINK("http://www.uniprot.org/uniprot/I1JQC8","tr|I1JQC8|I1JQC8_SOYBN")</f>
        <v>tr|I1JQC8|I1JQC8_SOYBN</v>
      </c>
      <c r="D12190" t="s">
        <v>28</v>
      </c>
      <c r="E12190">
        <v>62.1</v>
      </c>
      <c r="F12190">
        <v>475</v>
      </c>
      <c r="G12190">
        <v>180</v>
      </c>
      <c r="H12190">
        <v>8</v>
      </c>
      <c r="I12190">
        <v>1</v>
      </c>
      <c r="J12190">
        <v>1401</v>
      </c>
      <c r="K12190">
        <v>1</v>
      </c>
      <c r="L12190">
        <v>1</v>
      </c>
      <c r="M12190">
        <v>466</v>
      </c>
      <c r="N12190" t="s">
        <v>18</v>
      </c>
      <c r="O12190" s="1">
        <v>2.7329700000000001E-155</v>
      </c>
      <c r="P12190">
        <v>1428</v>
      </c>
    </row>
    <row r="12191" spans="1:16" x14ac:dyDescent="0.25">
      <c r="A12191" t="s">
        <v>18181</v>
      </c>
      <c r="B12191">
        <v>1047</v>
      </c>
      <c r="C12191" s="3" t="str">
        <f>HYPERLINK("http://www.uniprot.org/uniprot/G7KWD5","tr|G7KWD5|G7KWD5_MEDTR")</f>
        <v>tr|G7KWD5|G7KWD5_MEDTR</v>
      </c>
      <c r="D12191" t="s">
        <v>18182</v>
      </c>
      <c r="E12191">
        <v>82.85</v>
      </c>
      <c r="F12191">
        <v>350</v>
      </c>
      <c r="G12191">
        <v>60</v>
      </c>
      <c r="H12191">
        <v>2</v>
      </c>
      <c r="I12191">
        <v>1</v>
      </c>
      <c r="J12191">
        <v>1044</v>
      </c>
      <c r="K12191">
        <v>1</v>
      </c>
      <c r="L12191">
        <v>1</v>
      </c>
      <c r="M12191">
        <v>350</v>
      </c>
      <c r="N12191" t="s">
        <v>18</v>
      </c>
      <c r="O12191" s="1">
        <v>1.3065699999999999E-166</v>
      </c>
      <c r="P12191">
        <v>1524</v>
      </c>
    </row>
    <row r="12192" spans="1:16" x14ac:dyDescent="0.25">
      <c r="A12192" t="s">
        <v>18183</v>
      </c>
      <c r="B12192">
        <v>3612</v>
      </c>
      <c r="C12192" s="3" t="str">
        <f>HYPERLINK("http://www.uniprot.org/uniprot/G7L1D4","tr|G7L1D4|G7L1D4_MEDTR")</f>
        <v>tr|G7L1D4|G7L1D4_MEDTR</v>
      </c>
      <c r="D12192" t="s">
        <v>18184</v>
      </c>
      <c r="E12192">
        <v>83.21</v>
      </c>
      <c r="F12192">
        <v>1162</v>
      </c>
      <c r="G12192">
        <v>195</v>
      </c>
      <c r="H12192">
        <v>0</v>
      </c>
      <c r="I12192">
        <v>34</v>
      </c>
      <c r="J12192">
        <v>3519</v>
      </c>
      <c r="K12192">
        <v>1</v>
      </c>
      <c r="L12192">
        <v>12</v>
      </c>
      <c r="M12192">
        <v>1156</v>
      </c>
      <c r="N12192" t="s">
        <v>18</v>
      </c>
      <c r="O12192">
        <v>0</v>
      </c>
      <c r="P12192">
        <v>4899</v>
      </c>
    </row>
    <row r="12193" spans="1:16" x14ac:dyDescent="0.25">
      <c r="A12193" t="s">
        <v>18185</v>
      </c>
      <c r="B12193">
        <v>1377</v>
      </c>
      <c r="C12193" s="3" t="str">
        <f>HYPERLINK("http://www.uniprot.org/uniprot/I1LBY6","tr|I1LBY6|I1LBY6_SOYBN")</f>
        <v>tr|I1LBY6|I1LBY6_SOYBN</v>
      </c>
      <c r="D12193" t="s">
        <v>28</v>
      </c>
      <c r="E12193">
        <v>61.15</v>
      </c>
      <c r="F12193">
        <v>466</v>
      </c>
      <c r="G12193">
        <v>181</v>
      </c>
      <c r="H12193">
        <v>8</v>
      </c>
      <c r="I12193">
        <v>1</v>
      </c>
      <c r="J12193">
        <v>1374</v>
      </c>
      <c r="K12193">
        <v>1</v>
      </c>
      <c r="L12193">
        <v>1</v>
      </c>
      <c r="M12193">
        <v>465</v>
      </c>
      <c r="N12193" t="s">
        <v>18</v>
      </c>
      <c r="O12193" s="1">
        <v>8.58333E-138</v>
      </c>
      <c r="P12193">
        <v>1277</v>
      </c>
    </row>
    <row r="12194" spans="1:16" x14ac:dyDescent="0.25">
      <c r="A12194" t="s">
        <v>18186</v>
      </c>
      <c r="B12194">
        <v>543</v>
      </c>
      <c r="C12194" s="3" t="str">
        <f>HYPERLINK("http://www.uniprot.org/uniprot/G7I2Z3","tr|G7I2Z3|G7I2Z3_MEDTR")</f>
        <v>tr|G7I2Z3|G7I2Z3_MEDTR</v>
      </c>
      <c r="D12194" t="s">
        <v>18187</v>
      </c>
      <c r="E12194">
        <v>85.55</v>
      </c>
      <c r="F12194">
        <v>180</v>
      </c>
      <c r="G12194">
        <v>26</v>
      </c>
      <c r="H12194">
        <v>0</v>
      </c>
      <c r="I12194">
        <v>1</v>
      </c>
      <c r="J12194">
        <v>540</v>
      </c>
      <c r="K12194">
        <v>1</v>
      </c>
      <c r="L12194">
        <v>1</v>
      </c>
      <c r="M12194">
        <v>179</v>
      </c>
      <c r="N12194" t="s">
        <v>18</v>
      </c>
      <c r="O12194" s="1">
        <v>1.36359E-82</v>
      </c>
      <c r="P12194">
        <v>794</v>
      </c>
    </row>
    <row r="12195" spans="1:16" x14ac:dyDescent="0.25">
      <c r="A12195" t="s">
        <v>18188</v>
      </c>
      <c r="B12195">
        <v>921</v>
      </c>
      <c r="C12195" s="3" t="str">
        <f>HYPERLINK("http://www.uniprot.org/uniprot/I1JM05","tr|I1JM05|I1JM05_SOYBN")</f>
        <v>tr|I1JM05|I1JM05_SOYBN</v>
      </c>
      <c r="D12195" t="s">
        <v>71</v>
      </c>
      <c r="E12195">
        <v>64.86</v>
      </c>
      <c r="F12195">
        <v>296</v>
      </c>
      <c r="G12195">
        <v>104</v>
      </c>
      <c r="H12195">
        <v>0</v>
      </c>
      <c r="I12195">
        <v>4</v>
      </c>
      <c r="J12195">
        <v>891</v>
      </c>
      <c r="K12195">
        <v>1</v>
      </c>
      <c r="L12195">
        <v>127</v>
      </c>
      <c r="M12195">
        <v>418</v>
      </c>
      <c r="N12195" t="s">
        <v>18</v>
      </c>
      <c r="O12195" s="1">
        <v>1.81393E-118</v>
      </c>
      <c r="P12195">
        <v>1108</v>
      </c>
    </row>
    <row r="12196" spans="1:16" x14ac:dyDescent="0.25">
      <c r="A12196" t="s">
        <v>18189</v>
      </c>
      <c r="B12196">
        <v>906</v>
      </c>
      <c r="C12196" s="3" t="str">
        <f>HYPERLINK("http://www.uniprot.org/uniprot/A5C8K0","tr|A5C8K0|A5C8K0_VITVI")</f>
        <v>tr|A5C8K0|A5C8K0_VITVI</v>
      </c>
      <c r="D12196" t="s">
        <v>18190</v>
      </c>
      <c r="E12196">
        <v>74.8</v>
      </c>
      <c r="F12196">
        <v>131</v>
      </c>
      <c r="G12196">
        <v>33</v>
      </c>
      <c r="H12196">
        <v>0</v>
      </c>
      <c r="I12196">
        <v>1</v>
      </c>
      <c r="J12196">
        <v>393</v>
      </c>
      <c r="K12196">
        <v>1</v>
      </c>
      <c r="L12196">
        <v>1201</v>
      </c>
      <c r="M12196">
        <v>1331</v>
      </c>
      <c r="N12196" t="s">
        <v>18</v>
      </c>
      <c r="O12196" s="1">
        <v>1.0293000000000001E-49</v>
      </c>
      <c r="P12196">
        <v>515</v>
      </c>
    </row>
    <row r="12197" spans="1:16" x14ac:dyDescent="0.25">
      <c r="A12197" t="s">
        <v>18191</v>
      </c>
      <c r="B12197">
        <v>1023</v>
      </c>
      <c r="C12197" s="3" t="str">
        <f>HYPERLINK("http://www.uniprot.org/uniprot/I1K6U7","tr|I1K6U7|I1K6U7_SOYBN")</f>
        <v>tr|I1K6U7|I1K6U7_SOYBN</v>
      </c>
      <c r="D12197" t="s">
        <v>28</v>
      </c>
      <c r="E12197">
        <v>92.94</v>
      </c>
      <c r="F12197">
        <v>156</v>
      </c>
      <c r="G12197">
        <v>11</v>
      </c>
      <c r="H12197">
        <v>0</v>
      </c>
      <c r="I12197">
        <v>520</v>
      </c>
      <c r="J12197">
        <v>987</v>
      </c>
      <c r="K12197">
        <v>1</v>
      </c>
      <c r="L12197">
        <v>99</v>
      </c>
      <c r="M12197">
        <v>254</v>
      </c>
      <c r="N12197" t="s">
        <v>18</v>
      </c>
      <c r="O12197" s="1">
        <v>3.7460699999999999E-78</v>
      </c>
      <c r="P12197">
        <v>761</v>
      </c>
    </row>
    <row r="12198" spans="1:16" x14ac:dyDescent="0.25">
      <c r="A12198" t="s">
        <v>18192</v>
      </c>
      <c r="B12198">
        <v>2499</v>
      </c>
      <c r="C12198" s="3" t="str">
        <f>HYPERLINK("http://www.uniprot.org/uniprot/G7J2L8","tr|G7J2L8|G7J2L8_MEDTR")</f>
        <v>tr|G7J2L8|G7J2L8_MEDTR</v>
      </c>
      <c r="D12198" t="s">
        <v>18193</v>
      </c>
      <c r="E12198">
        <v>85.69</v>
      </c>
      <c r="F12198">
        <v>832</v>
      </c>
      <c r="G12198">
        <v>119</v>
      </c>
      <c r="H12198">
        <v>0</v>
      </c>
      <c r="I12198">
        <v>1</v>
      </c>
      <c r="J12198">
        <v>2496</v>
      </c>
      <c r="K12198">
        <v>1</v>
      </c>
      <c r="L12198">
        <v>1</v>
      </c>
      <c r="M12198">
        <v>816</v>
      </c>
      <c r="N12198" t="s">
        <v>18</v>
      </c>
      <c r="O12198">
        <v>0</v>
      </c>
      <c r="P12198">
        <v>3724</v>
      </c>
    </row>
    <row r="12199" spans="1:16" x14ac:dyDescent="0.25">
      <c r="A12199" t="s">
        <v>18194</v>
      </c>
      <c r="B12199">
        <v>1110</v>
      </c>
      <c r="C12199" s="3" t="str">
        <f>HYPERLINK("http://www.uniprot.org/uniprot/D7TWG8","tr|D7TWG8|D7TWG8_VITVI")</f>
        <v>tr|D7TWG8|D7TWG8_VITVI</v>
      </c>
      <c r="D12199" t="s">
        <v>18195</v>
      </c>
      <c r="E12199">
        <v>69.16</v>
      </c>
      <c r="F12199">
        <v>373</v>
      </c>
      <c r="G12199">
        <v>115</v>
      </c>
      <c r="H12199">
        <v>20</v>
      </c>
      <c r="I12199">
        <v>49</v>
      </c>
      <c r="J12199">
        <v>1107</v>
      </c>
      <c r="K12199">
        <v>1</v>
      </c>
      <c r="L12199">
        <v>17</v>
      </c>
      <c r="M12199">
        <v>388</v>
      </c>
      <c r="N12199" t="s">
        <v>18</v>
      </c>
      <c r="O12199" s="1">
        <v>3.8950100000000001E-156</v>
      </c>
      <c r="P12199">
        <v>1434</v>
      </c>
    </row>
    <row r="12200" spans="1:16" x14ac:dyDescent="0.25">
      <c r="A12200" t="s">
        <v>18196</v>
      </c>
      <c r="B12200">
        <v>5946</v>
      </c>
      <c r="C12200" s="3" t="str">
        <f>HYPERLINK("http://www.uniprot.org/uniprot/K7K841","tr|K7K841|K7K841_SOYBN")</f>
        <v>tr|K7K841|K7K841_SOYBN</v>
      </c>
      <c r="D12200" t="s">
        <v>28</v>
      </c>
      <c r="E12200">
        <v>72.53</v>
      </c>
      <c r="F12200">
        <v>1988</v>
      </c>
      <c r="G12200">
        <v>546</v>
      </c>
      <c r="H12200">
        <v>7</v>
      </c>
      <c r="I12200">
        <v>1</v>
      </c>
      <c r="J12200">
        <v>5943</v>
      </c>
      <c r="K12200">
        <v>1</v>
      </c>
      <c r="L12200">
        <v>1</v>
      </c>
      <c r="M12200">
        <v>1977</v>
      </c>
      <c r="N12200" t="s">
        <v>18</v>
      </c>
      <c r="O12200">
        <v>0</v>
      </c>
      <c r="P12200">
        <v>7288</v>
      </c>
    </row>
    <row r="12201" spans="1:16" x14ac:dyDescent="0.25">
      <c r="A12201" t="s">
        <v>18197</v>
      </c>
      <c r="B12201">
        <v>1392</v>
      </c>
      <c r="C12201" s="3" t="str">
        <f>HYPERLINK("http://www.uniprot.org/uniprot/I1M5Q4","tr|I1M5Q4|I1M5Q4_SOYBN")</f>
        <v>tr|I1M5Q4|I1M5Q4_SOYBN</v>
      </c>
      <c r="D12201" t="s">
        <v>28</v>
      </c>
      <c r="E12201">
        <v>83.59</v>
      </c>
      <c r="F12201">
        <v>439</v>
      </c>
      <c r="G12201">
        <v>72</v>
      </c>
      <c r="H12201">
        <v>0</v>
      </c>
      <c r="I12201">
        <v>1</v>
      </c>
      <c r="J12201">
        <v>1317</v>
      </c>
      <c r="K12201">
        <v>1</v>
      </c>
      <c r="L12201">
        <v>152</v>
      </c>
      <c r="M12201">
        <v>590</v>
      </c>
      <c r="N12201" t="s">
        <v>18</v>
      </c>
      <c r="O12201">
        <v>0</v>
      </c>
      <c r="P12201">
        <v>1873</v>
      </c>
    </row>
    <row r="12202" spans="1:16" x14ac:dyDescent="0.25">
      <c r="A12202" t="s">
        <v>18198</v>
      </c>
      <c r="B12202">
        <v>1584</v>
      </c>
      <c r="C12202" s="3" t="str">
        <f>HYPERLINK("http://www.uniprot.org/uniprot/G7IRD1","tr|G7IRD1|G7IRD1_MEDTR")</f>
        <v>tr|G7IRD1|G7IRD1_MEDTR</v>
      </c>
      <c r="D12202" t="s">
        <v>18199</v>
      </c>
      <c r="E12202">
        <v>86.69</v>
      </c>
      <c r="F12202">
        <v>526</v>
      </c>
      <c r="G12202">
        <v>70</v>
      </c>
      <c r="H12202">
        <v>0</v>
      </c>
      <c r="I12202">
        <v>1</v>
      </c>
      <c r="J12202">
        <v>1578</v>
      </c>
      <c r="K12202">
        <v>1</v>
      </c>
      <c r="L12202">
        <v>1</v>
      </c>
      <c r="M12202">
        <v>526</v>
      </c>
      <c r="N12202" t="s">
        <v>18</v>
      </c>
      <c r="O12202">
        <v>0</v>
      </c>
      <c r="P12202">
        <v>2398</v>
      </c>
    </row>
    <row r="12203" spans="1:16" x14ac:dyDescent="0.25">
      <c r="A12203" t="s">
        <v>18200</v>
      </c>
      <c r="B12203">
        <v>531</v>
      </c>
      <c r="C12203" s="3" t="str">
        <f>HYPERLINK("http://www.uniprot.org/uniprot/I1MRL4","tr|I1MRL4|I1MRL4_SOYBN")</f>
        <v>tr|I1MRL4|I1MRL4_SOYBN</v>
      </c>
      <c r="D12203" t="s">
        <v>28</v>
      </c>
      <c r="E12203">
        <v>47.8</v>
      </c>
      <c r="F12203">
        <v>182</v>
      </c>
      <c r="G12203">
        <v>95</v>
      </c>
      <c r="H12203">
        <v>6</v>
      </c>
      <c r="I12203">
        <v>1</v>
      </c>
      <c r="J12203">
        <v>528</v>
      </c>
      <c r="K12203">
        <v>1</v>
      </c>
      <c r="L12203">
        <v>4</v>
      </c>
      <c r="M12203">
        <v>185</v>
      </c>
      <c r="N12203" t="s">
        <v>18</v>
      </c>
      <c r="O12203" s="1">
        <v>7.3294499999999997E-33</v>
      </c>
      <c r="P12203">
        <v>365</v>
      </c>
    </row>
    <row r="12204" spans="1:16" x14ac:dyDescent="0.25">
      <c r="A12204" t="s">
        <v>18201</v>
      </c>
      <c r="B12204">
        <v>3063</v>
      </c>
      <c r="C12204" s="3" t="str">
        <f>HYPERLINK("http://www.uniprot.org/uniprot/G7LB83","tr|G7LB83|G7LB83_MEDTR")</f>
        <v>tr|G7LB83|G7LB83_MEDTR</v>
      </c>
      <c r="D12204" t="s">
        <v>18202</v>
      </c>
      <c r="E12204">
        <v>83.78</v>
      </c>
      <c r="F12204">
        <v>1024</v>
      </c>
      <c r="G12204">
        <v>166</v>
      </c>
      <c r="H12204">
        <v>4</v>
      </c>
      <c r="I12204">
        <v>1</v>
      </c>
      <c r="J12204">
        <v>3060</v>
      </c>
      <c r="K12204">
        <v>1</v>
      </c>
      <c r="L12204">
        <v>1</v>
      </c>
      <c r="M12204">
        <v>1018</v>
      </c>
      <c r="N12204" t="s">
        <v>18</v>
      </c>
      <c r="O12204">
        <v>0</v>
      </c>
      <c r="P12204">
        <v>4543</v>
      </c>
    </row>
    <row r="12205" spans="1:16" x14ac:dyDescent="0.25">
      <c r="A12205" t="s">
        <v>18203</v>
      </c>
      <c r="B12205">
        <v>465</v>
      </c>
      <c r="C12205" s="3" t="str">
        <f>HYPERLINK("http://www.uniprot.org/uniprot/K7MEZ8","tr|K7MEZ8|K7MEZ8_SOYBN")</f>
        <v>tr|K7MEZ8|K7MEZ8_SOYBN</v>
      </c>
      <c r="D12205" t="s">
        <v>28</v>
      </c>
      <c r="E12205">
        <v>65.67</v>
      </c>
      <c r="F12205">
        <v>134</v>
      </c>
      <c r="G12205">
        <v>46</v>
      </c>
      <c r="H12205">
        <v>0</v>
      </c>
      <c r="I12205">
        <v>1</v>
      </c>
      <c r="J12205">
        <v>402</v>
      </c>
      <c r="K12205">
        <v>1</v>
      </c>
      <c r="L12205">
        <v>316</v>
      </c>
      <c r="M12205">
        <v>449</v>
      </c>
      <c r="N12205" t="s">
        <v>18</v>
      </c>
      <c r="O12205" s="1">
        <v>1.05122E-39</v>
      </c>
      <c r="P12205">
        <v>424</v>
      </c>
    </row>
    <row r="12206" spans="1:16" x14ac:dyDescent="0.25">
      <c r="A12206" t="s">
        <v>18204</v>
      </c>
      <c r="B12206">
        <v>1077</v>
      </c>
      <c r="C12206" s="3" t="str">
        <f>HYPERLINK("http://www.uniprot.org/uniprot/Q1S5J2","tr|Q1S5J2|Q1S5J2_MEDTR")</f>
        <v>tr|Q1S5J2|Q1S5J2_MEDTR</v>
      </c>
      <c r="D12206" t="s">
        <v>18205</v>
      </c>
      <c r="E12206">
        <v>66.09</v>
      </c>
      <c r="F12206">
        <v>351</v>
      </c>
      <c r="G12206">
        <v>119</v>
      </c>
      <c r="H12206">
        <v>17</v>
      </c>
      <c r="I12206">
        <v>70</v>
      </c>
      <c r="J12206">
        <v>1071</v>
      </c>
      <c r="K12206">
        <v>1</v>
      </c>
      <c r="L12206">
        <v>25</v>
      </c>
      <c r="M12206">
        <v>373</v>
      </c>
      <c r="N12206" t="s">
        <v>18</v>
      </c>
      <c r="O12206" s="1">
        <v>1.6737499999999999E-132</v>
      </c>
      <c r="P12206">
        <v>1230</v>
      </c>
    </row>
    <row r="12207" spans="1:16" x14ac:dyDescent="0.25">
      <c r="A12207" t="s">
        <v>18206</v>
      </c>
      <c r="B12207">
        <v>1800</v>
      </c>
      <c r="C12207" s="3" t="str">
        <f>HYPERLINK("http://www.uniprot.org/uniprot/G7KPW8","tr|G7KPW8|G7KPW8_MEDTR")</f>
        <v>tr|G7KPW8|G7KPW8_MEDTR</v>
      </c>
      <c r="D12207" t="s">
        <v>18207</v>
      </c>
      <c r="E12207">
        <v>76.97</v>
      </c>
      <c r="F12207">
        <v>621</v>
      </c>
      <c r="G12207">
        <v>143</v>
      </c>
      <c r="H12207">
        <v>24</v>
      </c>
      <c r="I12207">
        <v>1</v>
      </c>
      <c r="J12207">
        <v>1791</v>
      </c>
      <c r="K12207">
        <v>1</v>
      </c>
      <c r="L12207">
        <v>82</v>
      </c>
      <c r="M12207">
        <v>694</v>
      </c>
      <c r="N12207" t="s">
        <v>18</v>
      </c>
      <c r="O12207">
        <v>0</v>
      </c>
      <c r="P12207">
        <v>2394</v>
      </c>
    </row>
    <row r="12208" spans="1:16" x14ac:dyDescent="0.25">
      <c r="A12208" t="s">
        <v>18208</v>
      </c>
      <c r="B12208">
        <v>1851</v>
      </c>
      <c r="C12208" s="3" t="str">
        <f>HYPERLINK("http://www.uniprot.org/uniprot/I1MHP5","tr|I1MHP5|I1MHP5_SOYBN")</f>
        <v>tr|I1MHP5|I1MHP5_SOYBN</v>
      </c>
      <c r="D12208" t="s">
        <v>28</v>
      </c>
      <c r="E12208">
        <v>27.85</v>
      </c>
      <c r="F12208">
        <v>420</v>
      </c>
      <c r="G12208">
        <v>303</v>
      </c>
      <c r="H12208">
        <v>42</v>
      </c>
      <c r="I12208">
        <v>151</v>
      </c>
      <c r="J12208">
        <v>1284</v>
      </c>
      <c r="K12208">
        <v>1</v>
      </c>
      <c r="L12208">
        <v>1057</v>
      </c>
      <c r="M12208">
        <v>1470</v>
      </c>
      <c r="N12208" t="s">
        <v>18</v>
      </c>
      <c r="O12208" s="1">
        <v>2.30072E-30</v>
      </c>
      <c r="P12208">
        <v>352</v>
      </c>
    </row>
    <row r="12209" spans="1:16" x14ac:dyDescent="0.25">
      <c r="A12209" t="s">
        <v>18209</v>
      </c>
      <c r="B12209">
        <v>612</v>
      </c>
      <c r="C12209" s="3" t="str">
        <f>HYPERLINK("http://www.uniprot.org/uniprot/K7KZQ0","tr|K7KZQ0|K7KZQ0_SOYBN")</f>
        <v>tr|K7KZQ0|K7KZQ0_SOYBN</v>
      </c>
      <c r="D12209" t="s">
        <v>28</v>
      </c>
      <c r="E12209">
        <v>63.5</v>
      </c>
      <c r="F12209">
        <v>200</v>
      </c>
      <c r="G12209">
        <v>73</v>
      </c>
      <c r="H12209">
        <v>0</v>
      </c>
      <c r="I12209">
        <v>10</v>
      </c>
      <c r="J12209">
        <v>609</v>
      </c>
      <c r="K12209">
        <v>1</v>
      </c>
      <c r="L12209">
        <v>51</v>
      </c>
      <c r="M12209">
        <v>249</v>
      </c>
      <c r="N12209" t="s">
        <v>18</v>
      </c>
      <c r="O12209" s="1">
        <v>1.2446999999999999E-68</v>
      </c>
      <c r="P12209">
        <v>675</v>
      </c>
    </row>
    <row r="12210" spans="1:16" x14ac:dyDescent="0.25">
      <c r="A12210" t="s">
        <v>18210</v>
      </c>
      <c r="B12210">
        <v>936</v>
      </c>
      <c r="C12210" s="3" t="str">
        <f>HYPERLINK("http://www.uniprot.org/uniprot/I1MUQ5","tr|I1MUQ5|I1MUQ5_SOYBN")</f>
        <v>tr|I1MUQ5|I1MUQ5_SOYBN</v>
      </c>
      <c r="D12210" t="s">
        <v>28</v>
      </c>
      <c r="E12210">
        <v>59.39</v>
      </c>
      <c r="F12210">
        <v>330</v>
      </c>
      <c r="G12210">
        <v>134</v>
      </c>
      <c r="H12210">
        <v>20</v>
      </c>
      <c r="I12210">
        <v>1</v>
      </c>
      <c r="J12210">
        <v>930</v>
      </c>
      <c r="K12210">
        <v>1</v>
      </c>
      <c r="L12210">
        <v>1</v>
      </c>
      <c r="M12210">
        <v>325</v>
      </c>
      <c r="N12210" t="s">
        <v>18</v>
      </c>
      <c r="O12210" s="1">
        <v>1.54037E-96</v>
      </c>
      <c r="P12210">
        <v>919</v>
      </c>
    </row>
    <row r="12211" spans="1:16" x14ac:dyDescent="0.25">
      <c r="A12211" t="s">
        <v>18211</v>
      </c>
      <c r="B12211">
        <v>1323</v>
      </c>
      <c r="C12211" s="3" t="str">
        <f>HYPERLINK("http://www.uniprot.org/uniprot/G7IA56","tr|G7IA56|G7IA56_MEDTR")</f>
        <v>tr|G7IA56|G7IA56_MEDTR</v>
      </c>
      <c r="D12211" t="s">
        <v>493</v>
      </c>
      <c r="E12211">
        <v>61.88</v>
      </c>
      <c r="F12211">
        <v>446</v>
      </c>
      <c r="G12211">
        <v>170</v>
      </c>
      <c r="H12211">
        <v>8</v>
      </c>
      <c r="I12211">
        <v>7</v>
      </c>
      <c r="J12211">
        <v>1320</v>
      </c>
      <c r="K12211">
        <v>1</v>
      </c>
      <c r="L12211">
        <v>8</v>
      </c>
      <c r="M12211">
        <v>448</v>
      </c>
      <c r="N12211" t="s">
        <v>18</v>
      </c>
      <c r="O12211" s="1">
        <v>9.8374399999999996E-152</v>
      </c>
      <c r="P12211">
        <v>1397</v>
      </c>
    </row>
    <row r="12212" spans="1:16" x14ac:dyDescent="0.25">
      <c r="A12212" t="s">
        <v>18212</v>
      </c>
      <c r="B12212">
        <v>411</v>
      </c>
      <c r="C12212" s="3" t="str">
        <f>HYPERLINK("http://www.uniprot.org/uniprot/G7K4W0","tr|G7K4W0|G7K4W0_MEDTR")</f>
        <v>tr|G7K4W0|G7K4W0_MEDTR</v>
      </c>
      <c r="D12212" t="s">
        <v>18213</v>
      </c>
      <c r="E12212">
        <v>62.09</v>
      </c>
      <c r="F12212">
        <v>124</v>
      </c>
      <c r="G12212">
        <v>47</v>
      </c>
      <c r="H12212">
        <v>0</v>
      </c>
      <c r="I12212">
        <v>1</v>
      </c>
      <c r="J12212">
        <v>372</v>
      </c>
      <c r="K12212">
        <v>1</v>
      </c>
      <c r="L12212">
        <v>22</v>
      </c>
      <c r="M12212">
        <v>144</v>
      </c>
      <c r="N12212" t="s">
        <v>18</v>
      </c>
      <c r="O12212" s="1">
        <v>6.3234199999999998E-37</v>
      </c>
      <c r="P12212">
        <v>400</v>
      </c>
    </row>
    <row r="12213" spans="1:16" x14ac:dyDescent="0.25">
      <c r="A12213" t="s">
        <v>18214</v>
      </c>
      <c r="B12213">
        <v>1374</v>
      </c>
      <c r="C12213" s="3" t="str">
        <f>HYPERLINK("http://www.uniprot.org/uniprot/G7IP90","tr|G7IP90|G7IP90_MEDTR")</f>
        <v>tr|G7IP90|G7IP90_MEDTR</v>
      </c>
      <c r="D12213" t="s">
        <v>18215</v>
      </c>
      <c r="E12213">
        <v>85</v>
      </c>
      <c r="F12213">
        <v>460</v>
      </c>
      <c r="G12213">
        <v>69</v>
      </c>
      <c r="H12213">
        <v>3</v>
      </c>
      <c r="I12213">
        <v>1</v>
      </c>
      <c r="J12213">
        <v>1371</v>
      </c>
      <c r="K12213">
        <v>1</v>
      </c>
      <c r="L12213">
        <v>1</v>
      </c>
      <c r="M12213">
        <v>460</v>
      </c>
      <c r="N12213" t="s">
        <v>18</v>
      </c>
      <c r="O12213">
        <v>0</v>
      </c>
      <c r="P12213">
        <v>1884</v>
      </c>
    </row>
    <row r="12214" spans="1:16" x14ac:dyDescent="0.25">
      <c r="A12214" t="s">
        <v>18216</v>
      </c>
      <c r="B12214">
        <v>1329</v>
      </c>
      <c r="C12214" s="3" t="str">
        <f>HYPERLINK("http://www.uniprot.org/uniprot/I1KD34","tr|I1KD34|I1KD34_SOYBN")</f>
        <v>tr|I1KD34|I1KD34_SOYBN</v>
      </c>
      <c r="D12214" t="s">
        <v>28</v>
      </c>
      <c r="E12214">
        <v>88.78</v>
      </c>
      <c r="F12214">
        <v>419</v>
      </c>
      <c r="G12214">
        <v>47</v>
      </c>
      <c r="H12214">
        <v>0</v>
      </c>
      <c r="I12214">
        <v>64</v>
      </c>
      <c r="J12214">
        <v>1320</v>
      </c>
      <c r="K12214">
        <v>1</v>
      </c>
      <c r="L12214">
        <v>35</v>
      </c>
      <c r="M12214">
        <v>453</v>
      </c>
      <c r="N12214" t="s">
        <v>18</v>
      </c>
      <c r="O12214">
        <v>0</v>
      </c>
      <c r="P12214">
        <v>2125</v>
      </c>
    </row>
    <row r="12215" spans="1:16" x14ac:dyDescent="0.25">
      <c r="A12215" t="s">
        <v>18217</v>
      </c>
      <c r="B12215">
        <v>1707</v>
      </c>
      <c r="C12215" s="3" t="str">
        <f>HYPERLINK("http://www.uniprot.org/uniprot/G7KJZ8","tr|G7KJZ8|G7KJZ8_MEDTR")</f>
        <v>tr|G7KJZ8|G7KJZ8_MEDTR</v>
      </c>
      <c r="D12215" t="s">
        <v>18218</v>
      </c>
      <c r="E12215">
        <v>92.78</v>
      </c>
      <c r="F12215">
        <v>568</v>
      </c>
      <c r="G12215">
        <v>41</v>
      </c>
      <c r="H12215">
        <v>0</v>
      </c>
      <c r="I12215">
        <v>1</v>
      </c>
      <c r="J12215">
        <v>1704</v>
      </c>
      <c r="K12215">
        <v>1</v>
      </c>
      <c r="L12215">
        <v>1</v>
      </c>
      <c r="M12215">
        <v>568</v>
      </c>
      <c r="N12215" t="s">
        <v>18</v>
      </c>
      <c r="O12215">
        <v>0</v>
      </c>
      <c r="P12215">
        <v>2734</v>
      </c>
    </row>
    <row r="12216" spans="1:16" x14ac:dyDescent="0.25">
      <c r="A12216" t="s">
        <v>18219</v>
      </c>
      <c r="B12216">
        <v>1578</v>
      </c>
      <c r="C12216" s="3" t="str">
        <f>HYPERLINK("http://www.uniprot.org/uniprot/K7KWX1","tr|K7KWX1|K7KWX1_SOYBN")</f>
        <v>tr|K7KWX1|K7KWX1_SOYBN</v>
      </c>
      <c r="D12216" t="s">
        <v>61</v>
      </c>
      <c r="E12216">
        <v>32.47</v>
      </c>
      <c r="F12216">
        <v>428</v>
      </c>
      <c r="G12216">
        <v>289</v>
      </c>
      <c r="H12216">
        <v>13</v>
      </c>
      <c r="I12216">
        <v>70</v>
      </c>
      <c r="J12216">
        <v>1314</v>
      </c>
      <c r="K12216">
        <v>1</v>
      </c>
      <c r="L12216">
        <v>137</v>
      </c>
      <c r="M12216">
        <v>531</v>
      </c>
      <c r="N12216" t="s">
        <v>18</v>
      </c>
      <c r="O12216" s="1">
        <v>2.7874000000000002E-58</v>
      </c>
      <c r="P12216">
        <v>592</v>
      </c>
    </row>
    <row r="12217" spans="1:16" x14ac:dyDescent="0.25">
      <c r="A12217" t="s">
        <v>18220</v>
      </c>
      <c r="B12217">
        <v>339</v>
      </c>
      <c r="C12217" s="3" t="str">
        <f>HYPERLINK("http://www.uniprot.org/uniprot/A9P9L2","tr|A9P9L2|A9P9L2_POPTR")</f>
        <v>tr|A9P9L2|A9P9L2_POPTR</v>
      </c>
      <c r="D12217" t="s">
        <v>18221</v>
      </c>
      <c r="E12217">
        <v>94.64</v>
      </c>
      <c r="F12217">
        <v>112</v>
      </c>
      <c r="G12217">
        <v>6</v>
      </c>
      <c r="H12217">
        <v>0</v>
      </c>
      <c r="I12217">
        <v>1</v>
      </c>
      <c r="J12217">
        <v>336</v>
      </c>
      <c r="K12217">
        <v>1</v>
      </c>
      <c r="L12217">
        <v>1</v>
      </c>
      <c r="M12217">
        <v>112</v>
      </c>
      <c r="N12217" t="s">
        <v>18</v>
      </c>
      <c r="O12217" s="1">
        <v>5.0017099999999999E-58</v>
      </c>
      <c r="P12217">
        <v>582</v>
      </c>
    </row>
    <row r="12218" spans="1:16" x14ac:dyDescent="0.25">
      <c r="A12218" t="s">
        <v>18222</v>
      </c>
      <c r="B12218">
        <v>1185</v>
      </c>
      <c r="C12218" s="3" t="str">
        <f>HYPERLINK("http://www.uniprot.org/uniprot/I1N9D1","tr|I1N9D1|I1N9D1_SOYBN")</f>
        <v>tr|I1N9D1|I1N9D1_SOYBN</v>
      </c>
      <c r="D12218" t="s">
        <v>28</v>
      </c>
      <c r="E12218">
        <v>71.8</v>
      </c>
      <c r="F12218">
        <v>383</v>
      </c>
      <c r="G12218">
        <v>108</v>
      </c>
      <c r="H12218">
        <v>0</v>
      </c>
      <c r="I12218">
        <v>25</v>
      </c>
      <c r="J12218">
        <v>1173</v>
      </c>
      <c r="K12218">
        <v>1</v>
      </c>
      <c r="L12218">
        <v>9</v>
      </c>
      <c r="M12218">
        <v>391</v>
      </c>
      <c r="N12218" t="s">
        <v>18</v>
      </c>
      <c r="O12218" s="1">
        <v>1.42449E-159</v>
      </c>
      <c r="P12218">
        <v>1464</v>
      </c>
    </row>
    <row r="12219" spans="1:16" x14ac:dyDescent="0.25">
      <c r="A12219" t="s">
        <v>18223</v>
      </c>
      <c r="B12219">
        <v>2961</v>
      </c>
      <c r="C12219" s="3" t="str">
        <f>HYPERLINK("http://www.uniprot.org/uniprot/G7L1D4","tr|G7L1D4|G7L1D4_MEDTR")</f>
        <v>tr|G7L1D4|G7L1D4_MEDTR</v>
      </c>
      <c r="D12219" t="s">
        <v>18184</v>
      </c>
      <c r="E12219">
        <v>80.959999999999994</v>
      </c>
      <c r="F12219">
        <v>977</v>
      </c>
      <c r="G12219">
        <v>186</v>
      </c>
      <c r="H12219">
        <v>31</v>
      </c>
      <c r="I12219">
        <v>40</v>
      </c>
      <c r="J12219">
        <v>2877</v>
      </c>
      <c r="K12219">
        <v>1</v>
      </c>
      <c r="L12219">
        <v>1156</v>
      </c>
      <c r="M12219">
        <v>2130</v>
      </c>
      <c r="N12219" t="s">
        <v>18</v>
      </c>
      <c r="O12219">
        <v>0</v>
      </c>
      <c r="P12219">
        <v>3880</v>
      </c>
    </row>
    <row r="12220" spans="1:16" x14ac:dyDescent="0.25">
      <c r="A12220" t="s">
        <v>18224</v>
      </c>
      <c r="B12220">
        <v>1344</v>
      </c>
      <c r="C12220" s="3" t="str">
        <f>HYPERLINK("http://www.uniprot.org/uniprot/I1NIG7","tr|I1NIG7|I1NIG7_SOYBN")</f>
        <v>tr|I1NIG7|I1NIG7_SOYBN</v>
      </c>
      <c r="D12220" t="s">
        <v>71</v>
      </c>
      <c r="E12220">
        <v>68.650000000000006</v>
      </c>
      <c r="F12220">
        <v>469</v>
      </c>
      <c r="G12220">
        <v>147</v>
      </c>
      <c r="H12220">
        <v>22</v>
      </c>
      <c r="I12220">
        <v>1</v>
      </c>
      <c r="J12220">
        <v>1341</v>
      </c>
      <c r="K12220">
        <v>1</v>
      </c>
      <c r="L12220">
        <v>31</v>
      </c>
      <c r="M12220">
        <v>495</v>
      </c>
      <c r="N12220" t="s">
        <v>18</v>
      </c>
      <c r="O12220" s="1">
        <v>3.6733299999999998E-178</v>
      </c>
      <c r="P12220">
        <v>1625</v>
      </c>
    </row>
    <row r="12221" spans="1:16" x14ac:dyDescent="0.25">
      <c r="A12221" t="s">
        <v>18225</v>
      </c>
      <c r="B12221">
        <v>426</v>
      </c>
      <c r="C12221" s="3" t="str">
        <f>HYPERLINK("http://www.uniprot.org/uniprot/I1LCI6","tr|I1LCI6|I1LCI6_SOYBN")</f>
        <v>tr|I1LCI6|I1LCI6_SOYBN</v>
      </c>
      <c r="D12221" t="s">
        <v>71</v>
      </c>
      <c r="E12221">
        <v>71.010000000000005</v>
      </c>
      <c r="F12221">
        <v>138</v>
      </c>
      <c r="G12221">
        <v>40</v>
      </c>
      <c r="H12221">
        <v>0</v>
      </c>
      <c r="I12221">
        <v>1</v>
      </c>
      <c r="J12221">
        <v>414</v>
      </c>
      <c r="K12221">
        <v>1</v>
      </c>
      <c r="L12221">
        <v>1</v>
      </c>
      <c r="M12221">
        <v>133</v>
      </c>
      <c r="N12221" t="s">
        <v>18</v>
      </c>
      <c r="O12221" s="1">
        <v>1.9119099999999999E-49</v>
      </c>
      <c r="P12221">
        <v>508</v>
      </c>
    </row>
    <row r="12222" spans="1:16" x14ac:dyDescent="0.25">
      <c r="A12222" t="s">
        <v>18226</v>
      </c>
      <c r="B12222">
        <v>192</v>
      </c>
      <c r="C12222" s="3" t="str">
        <f>HYPERLINK("http://www.uniprot.org/uniprot/I1JGL0","tr|I1JGL0|I1JGL0_SOYBN")</f>
        <v>tr|I1JGL0|I1JGL0_SOYBN</v>
      </c>
      <c r="D12222" t="s">
        <v>28</v>
      </c>
      <c r="E12222">
        <v>51.61</v>
      </c>
      <c r="F12222">
        <v>62</v>
      </c>
      <c r="G12222">
        <v>30</v>
      </c>
      <c r="H12222">
        <v>0</v>
      </c>
      <c r="I12222">
        <v>1</v>
      </c>
      <c r="J12222">
        <v>186</v>
      </c>
      <c r="K12222">
        <v>1</v>
      </c>
      <c r="L12222">
        <v>1</v>
      </c>
      <c r="M12222">
        <v>62</v>
      </c>
      <c r="N12222" t="s">
        <v>18</v>
      </c>
      <c r="O12222" s="1">
        <v>1.13569E-9</v>
      </c>
      <c r="P12222">
        <v>165</v>
      </c>
    </row>
    <row r="12223" spans="1:16" x14ac:dyDescent="0.25">
      <c r="A12223" t="s">
        <v>18227</v>
      </c>
      <c r="B12223">
        <v>513</v>
      </c>
      <c r="C12223" s="3" t="str">
        <f>HYPERLINK("http://www.uniprot.org/uniprot/Q2HTA0","tr|Q2HTA0|Q2HTA0_MEDTR")</f>
        <v>tr|Q2HTA0|Q2HTA0_MEDTR</v>
      </c>
      <c r="D12223" t="s">
        <v>4562</v>
      </c>
      <c r="E12223">
        <v>38.770000000000003</v>
      </c>
      <c r="F12223">
        <v>98</v>
      </c>
      <c r="G12223">
        <v>60</v>
      </c>
      <c r="H12223">
        <v>6</v>
      </c>
      <c r="I12223">
        <v>7</v>
      </c>
      <c r="J12223">
        <v>282</v>
      </c>
      <c r="K12223">
        <v>1</v>
      </c>
      <c r="L12223">
        <v>473</v>
      </c>
      <c r="M12223">
        <v>569</v>
      </c>
      <c r="N12223" t="s">
        <v>18</v>
      </c>
      <c r="O12223" s="1">
        <v>7.4045399999999997E-9</v>
      </c>
      <c r="P12223">
        <v>158</v>
      </c>
    </row>
    <row r="12224" spans="1:16" x14ac:dyDescent="0.25">
      <c r="A12224" t="s">
        <v>18228</v>
      </c>
      <c r="B12224">
        <v>615</v>
      </c>
      <c r="C12224" s="3" t="str">
        <f>HYPERLINK("http://www.uniprot.org/uniprot/G7J9A4","tr|G7J9A4|G7J9A4_MEDTR")</f>
        <v>tr|G7J9A4|G7J9A4_MEDTR</v>
      </c>
      <c r="D12224" t="s">
        <v>18229</v>
      </c>
      <c r="E12224">
        <v>81.25</v>
      </c>
      <c r="F12224">
        <v>192</v>
      </c>
      <c r="G12224">
        <v>36</v>
      </c>
      <c r="H12224">
        <v>3</v>
      </c>
      <c r="I12224">
        <v>7</v>
      </c>
      <c r="J12224">
        <v>573</v>
      </c>
      <c r="K12224">
        <v>1</v>
      </c>
      <c r="L12224">
        <v>1</v>
      </c>
      <c r="M12224">
        <v>192</v>
      </c>
      <c r="N12224" t="s">
        <v>18</v>
      </c>
      <c r="O12224" s="1">
        <v>5.1763899999999997E-83</v>
      </c>
      <c r="P12224">
        <v>799</v>
      </c>
    </row>
    <row r="12225" spans="1:16" x14ac:dyDescent="0.25">
      <c r="A12225" t="s">
        <v>18230</v>
      </c>
      <c r="B12225">
        <v>549</v>
      </c>
      <c r="C12225" s="3" t="str">
        <f>HYPERLINK("http://www.uniprot.org/uniprot/G7J324","tr|G7J324|G7J324_MEDTR")</f>
        <v>tr|G7J324|G7J324_MEDTR</v>
      </c>
      <c r="D12225" t="s">
        <v>18231</v>
      </c>
      <c r="E12225">
        <v>62.24</v>
      </c>
      <c r="F12225">
        <v>196</v>
      </c>
      <c r="G12225">
        <v>74</v>
      </c>
      <c r="H12225">
        <v>15</v>
      </c>
      <c r="I12225">
        <v>1</v>
      </c>
      <c r="J12225">
        <v>543</v>
      </c>
      <c r="K12225">
        <v>1</v>
      </c>
      <c r="L12225">
        <v>30</v>
      </c>
      <c r="M12225">
        <v>219</v>
      </c>
      <c r="N12225" t="s">
        <v>18</v>
      </c>
      <c r="O12225" s="1">
        <v>4.9405099999999997E-51</v>
      </c>
      <c r="P12225">
        <v>522</v>
      </c>
    </row>
    <row r="12226" spans="1:16" x14ac:dyDescent="0.25">
      <c r="A12226" t="s">
        <v>18232</v>
      </c>
      <c r="B12226">
        <v>1131</v>
      </c>
      <c r="C12226" s="3" t="str">
        <f>HYPERLINK("http://www.uniprot.org/uniprot/G7I2H0","tr|G7I2H0|G7I2H0_MEDTR")</f>
        <v>tr|G7I2H0|G7I2H0_MEDTR</v>
      </c>
      <c r="D12226" t="s">
        <v>144</v>
      </c>
      <c r="E12226">
        <v>32.53</v>
      </c>
      <c r="F12226">
        <v>249</v>
      </c>
      <c r="G12226">
        <v>168</v>
      </c>
      <c r="H12226">
        <v>4</v>
      </c>
      <c r="I12226">
        <v>394</v>
      </c>
      <c r="J12226">
        <v>1128</v>
      </c>
      <c r="K12226">
        <v>1</v>
      </c>
      <c r="L12226">
        <v>27</v>
      </c>
      <c r="M12226">
        <v>231</v>
      </c>
      <c r="N12226" t="s">
        <v>18</v>
      </c>
      <c r="O12226" s="1">
        <v>7.1280100000000002E-20</v>
      </c>
      <c r="P12226">
        <v>259</v>
      </c>
    </row>
    <row r="12227" spans="1:16" x14ac:dyDescent="0.25">
      <c r="A12227" t="s">
        <v>18233</v>
      </c>
      <c r="B12227">
        <v>597</v>
      </c>
      <c r="C12227" s="3" t="str">
        <f>HYPERLINK("http://www.uniprot.org/uniprot/G7JLA3","tr|G7JLA3|G7JLA3_MEDTR")</f>
        <v>tr|G7JLA3|G7JLA3_MEDTR</v>
      </c>
      <c r="D12227" t="s">
        <v>18234</v>
      </c>
      <c r="E12227">
        <v>73.36</v>
      </c>
      <c r="F12227">
        <v>199</v>
      </c>
      <c r="G12227">
        <v>53</v>
      </c>
      <c r="H12227">
        <v>1</v>
      </c>
      <c r="I12227">
        <v>1</v>
      </c>
      <c r="J12227">
        <v>594</v>
      </c>
      <c r="K12227">
        <v>1</v>
      </c>
      <c r="L12227">
        <v>1</v>
      </c>
      <c r="M12227">
        <v>190</v>
      </c>
      <c r="N12227" t="s">
        <v>18</v>
      </c>
      <c r="O12227" s="1">
        <v>1.1091E-79</v>
      </c>
      <c r="P12227">
        <v>770</v>
      </c>
    </row>
    <row r="12228" spans="1:16" x14ac:dyDescent="0.25">
      <c r="A12228" t="s">
        <v>18235</v>
      </c>
      <c r="B12228">
        <v>1341</v>
      </c>
      <c r="C12228" s="3" t="str">
        <f>HYPERLINK("http://www.uniprot.org/uniprot/I1KVA7","tr|I1KVA7|I1KVA7_SOYBN")</f>
        <v>tr|I1KVA7|I1KVA7_SOYBN</v>
      </c>
      <c r="D12228" t="s">
        <v>71</v>
      </c>
      <c r="E12228">
        <v>76.760000000000005</v>
      </c>
      <c r="F12228">
        <v>452</v>
      </c>
      <c r="G12228">
        <v>105</v>
      </c>
      <c r="H12228">
        <v>6</v>
      </c>
      <c r="I12228">
        <v>1</v>
      </c>
      <c r="J12228">
        <v>1338</v>
      </c>
      <c r="K12228">
        <v>1</v>
      </c>
      <c r="L12228">
        <v>25</v>
      </c>
      <c r="M12228">
        <v>445</v>
      </c>
      <c r="N12228" t="s">
        <v>18</v>
      </c>
      <c r="O12228" s="1">
        <v>1.3911900000000001E-177</v>
      </c>
      <c r="P12228">
        <v>1620</v>
      </c>
    </row>
    <row r="12229" spans="1:16" x14ac:dyDescent="0.25">
      <c r="A12229" t="s">
        <v>18236</v>
      </c>
      <c r="B12229">
        <v>1896</v>
      </c>
      <c r="C12229" s="3" t="str">
        <f>HYPERLINK("http://www.uniprot.org/uniprot/G7ZZM2","tr|G7ZZM2|G7ZZM2_MEDTR")</f>
        <v>tr|G7ZZM2|G7ZZM2_MEDTR</v>
      </c>
      <c r="D12229" t="s">
        <v>18237</v>
      </c>
      <c r="E12229">
        <v>81.75</v>
      </c>
      <c r="F12229">
        <v>285</v>
      </c>
      <c r="G12229">
        <v>52</v>
      </c>
      <c r="H12229">
        <v>4</v>
      </c>
      <c r="I12229">
        <v>1051</v>
      </c>
      <c r="J12229">
        <v>1893</v>
      </c>
      <c r="K12229">
        <v>1</v>
      </c>
      <c r="L12229">
        <v>471</v>
      </c>
      <c r="M12229">
        <v>753</v>
      </c>
      <c r="N12229" t="s">
        <v>18</v>
      </c>
      <c r="O12229" s="1">
        <v>1.76851E-126</v>
      </c>
      <c r="P12229">
        <v>1181</v>
      </c>
    </row>
    <row r="12230" spans="1:16" x14ac:dyDescent="0.25">
      <c r="A12230" t="s">
        <v>18238</v>
      </c>
      <c r="B12230">
        <v>1080</v>
      </c>
      <c r="C12230" s="3" t="str">
        <f>HYPERLINK("http://www.uniprot.org/uniprot/I3SLQ8","tr|I3SLQ8|I3SLQ8_MEDTR")</f>
        <v>tr|I3SLQ8|I3SLQ8_MEDTR</v>
      </c>
      <c r="D12230" t="s">
        <v>22</v>
      </c>
      <c r="E12230">
        <v>87.53</v>
      </c>
      <c r="F12230">
        <v>353</v>
      </c>
      <c r="G12230">
        <v>44</v>
      </c>
      <c r="H12230">
        <v>0</v>
      </c>
      <c r="I12230">
        <v>1</v>
      </c>
      <c r="J12230">
        <v>1059</v>
      </c>
      <c r="K12230">
        <v>1</v>
      </c>
      <c r="L12230">
        <v>1</v>
      </c>
      <c r="M12230">
        <v>353</v>
      </c>
      <c r="N12230" t="s">
        <v>18</v>
      </c>
      <c r="O12230">
        <v>0</v>
      </c>
      <c r="P12230">
        <v>1650</v>
      </c>
    </row>
    <row r="12231" spans="1:16" x14ac:dyDescent="0.25">
      <c r="A12231" t="s">
        <v>18239</v>
      </c>
      <c r="B12231">
        <v>1188</v>
      </c>
      <c r="C12231" s="3" t="str">
        <f>HYPERLINK("http://www.uniprot.org/uniprot/I1J8K2","tr|I1J8K2|I1J8K2_SOYBN")</f>
        <v>tr|I1J8K2|I1J8K2_SOYBN</v>
      </c>
      <c r="D12231" t="s">
        <v>28</v>
      </c>
      <c r="E12231">
        <v>75.7</v>
      </c>
      <c r="F12231">
        <v>391</v>
      </c>
      <c r="G12231">
        <v>95</v>
      </c>
      <c r="H12231">
        <v>10</v>
      </c>
      <c r="I12231">
        <v>1</v>
      </c>
      <c r="J12231">
        <v>1143</v>
      </c>
      <c r="K12231">
        <v>1</v>
      </c>
      <c r="L12231">
        <v>1</v>
      </c>
      <c r="M12231">
        <v>389</v>
      </c>
      <c r="N12231" t="s">
        <v>18</v>
      </c>
      <c r="O12231" s="1">
        <v>6.6437999999999997E-157</v>
      </c>
      <c r="P12231">
        <v>1441</v>
      </c>
    </row>
    <row r="12232" spans="1:16" x14ac:dyDescent="0.25">
      <c r="A12232" t="s">
        <v>18240</v>
      </c>
      <c r="B12232">
        <v>990</v>
      </c>
      <c r="C12232" s="3" t="str">
        <f>HYPERLINK("http://www.uniprot.org/uniprot/G7ZVI4","tr|G7ZVI4|G7ZVI4_MEDTR")</f>
        <v>tr|G7ZVI4|G7ZVI4_MEDTR</v>
      </c>
      <c r="D12232" t="s">
        <v>18241</v>
      </c>
      <c r="E12232">
        <v>90.88</v>
      </c>
      <c r="F12232">
        <v>329</v>
      </c>
      <c r="G12232">
        <v>30</v>
      </c>
      <c r="H12232">
        <v>0</v>
      </c>
      <c r="I12232">
        <v>1</v>
      </c>
      <c r="J12232">
        <v>987</v>
      </c>
      <c r="K12232">
        <v>1</v>
      </c>
      <c r="L12232">
        <v>1</v>
      </c>
      <c r="M12232">
        <v>329</v>
      </c>
      <c r="N12232" t="s">
        <v>18</v>
      </c>
      <c r="O12232" s="1">
        <v>1.7100899999999999E-165</v>
      </c>
      <c r="P12232">
        <v>1514</v>
      </c>
    </row>
    <row r="12233" spans="1:16" x14ac:dyDescent="0.25">
      <c r="A12233" t="s">
        <v>18242</v>
      </c>
      <c r="B12233">
        <v>1569</v>
      </c>
      <c r="C12233" s="3" t="str">
        <f>HYPERLINK("http://www.uniprot.org/uniprot/H1A981","tr|H1A981|H1A981_MEDTR")</f>
        <v>tr|H1A981|H1A981_MEDTR</v>
      </c>
      <c r="D12233" t="s">
        <v>18243</v>
      </c>
      <c r="E12233">
        <v>75.760000000000005</v>
      </c>
      <c r="F12233">
        <v>524</v>
      </c>
      <c r="G12233">
        <v>127</v>
      </c>
      <c r="H12233">
        <v>2</v>
      </c>
      <c r="I12233">
        <v>1</v>
      </c>
      <c r="J12233">
        <v>1566</v>
      </c>
      <c r="K12233">
        <v>1</v>
      </c>
      <c r="L12233">
        <v>1</v>
      </c>
      <c r="M12233">
        <v>524</v>
      </c>
      <c r="N12233" t="s">
        <v>18</v>
      </c>
      <c r="O12233">
        <v>0</v>
      </c>
      <c r="P12233">
        <v>2072</v>
      </c>
    </row>
    <row r="12234" spans="1:16" x14ac:dyDescent="0.25">
      <c r="A12234" t="s">
        <v>18244</v>
      </c>
      <c r="B12234">
        <v>3231</v>
      </c>
      <c r="C12234" s="3" t="str">
        <f>HYPERLINK("http://www.uniprot.org/uniprot/A5BE46","tr|A5BE46|A5BE46_VITVI")</f>
        <v>tr|A5BE46|A5BE46_VITVI</v>
      </c>
      <c r="D12234" t="s">
        <v>462</v>
      </c>
      <c r="E12234">
        <v>77.81</v>
      </c>
      <c r="F12234">
        <v>1082</v>
      </c>
      <c r="G12234">
        <v>240</v>
      </c>
      <c r="H12234">
        <v>7</v>
      </c>
      <c r="I12234">
        <v>1</v>
      </c>
      <c r="J12234">
        <v>3225</v>
      </c>
      <c r="K12234">
        <v>1</v>
      </c>
      <c r="L12234">
        <v>272</v>
      </c>
      <c r="M12234">
        <v>1353</v>
      </c>
      <c r="N12234" t="s">
        <v>18</v>
      </c>
      <c r="O12234">
        <v>0</v>
      </c>
      <c r="P12234">
        <v>4459</v>
      </c>
    </row>
    <row r="12235" spans="1:16" x14ac:dyDescent="0.25">
      <c r="A12235" t="s">
        <v>18245</v>
      </c>
      <c r="B12235">
        <v>930</v>
      </c>
      <c r="C12235" s="3" t="str">
        <f>HYPERLINK("http://www.uniprot.org/uniprot/I3SEF3","tr|I3SEF3|I3SEF3_MEDTR")</f>
        <v>tr|I3SEF3|I3SEF3_MEDTR</v>
      </c>
      <c r="D12235" t="s">
        <v>22</v>
      </c>
      <c r="E12235">
        <v>58.91</v>
      </c>
      <c r="F12235">
        <v>314</v>
      </c>
      <c r="G12235">
        <v>129</v>
      </c>
      <c r="H12235">
        <v>5</v>
      </c>
      <c r="I12235">
        <v>1</v>
      </c>
      <c r="J12235">
        <v>927</v>
      </c>
      <c r="K12235">
        <v>1</v>
      </c>
      <c r="L12235">
        <v>1</v>
      </c>
      <c r="M12235">
        <v>272</v>
      </c>
      <c r="N12235" t="s">
        <v>18</v>
      </c>
      <c r="O12235" s="1">
        <v>4.14458E-94</v>
      </c>
      <c r="P12235">
        <v>898</v>
      </c>
    </row>
    <row r="12236" spans="1:16" x14ac:dyDescent="0.25">
      <c r="A12236" t="s">
        <v>18246</v>
      </c>
      <c r="B12236">
        <v>438</v>
      </c>
      <c r="C12236" s="3" t="str">
        <f>HYPERLINK("http://www.uniprot.org/uniprot/G7JLC1","tr|G7JLC1|G7JLC1_MEDTR")</f>
        <v>tr|G7JLC1|G7JLC1_MEDTR</v>
      </c>
      <c r="D12236" t="s">
        <v>18247</v>
      </c>
      <c r="E12236">
        <v>71.209999999999994</v>
      </c>
      <c r="F12236">
        <v>132</v>
      </c>
      <c r="G12236">
        <v>38</v>
      </c>
      <c r="H12236">
        <v>0</v>
      </c>
      <c r="I12236">
        <v>37</v>
      </c>
      <c r="J12236">
        <v>432</v>
      </c>
      <c r="K12236">
        <v>1</v>
      </c>
      <c r="L12236">
        <v>13</v>
      </c>
      <c r="M12236">
        <v>143</v>
      </c>
      <c r="N12236" t="s">
        <v>18</v>
      </c>
      <c r="O12236" s="1">
        <v>4.6186199999999998E-43</v>
      </c>
      <c r="P12236">
        <v>453</v>
      </c>
    </row>
    <row r="12237" spans="1:16" x14ac:dyDescent="0.25">
      <c r="A12237" t="s">
        <v>18248</v>
      </c>
      <c r="B12237">
        <v>981</v>
      </c>
      <c r="C12237" s="3" t="str">
        <f>HYPERLINK("http://www.uniprot.org/uniprot/G7IA56","tr|G7IA56|G7IA56_MEDTR")</f>
        <v>tr|G7IA56|G7IA56_MEDTR</v>
      </c>
      <c r="D12237" t="s">
        <v>493</v>
      </c>
      <c r="E12237">
        <v>55.47</v>
      </c>
      <c r="F12237">
        <v>283</v>
      </c>
      <c r="G12237">
        <v>126</v>
      </c>
      <c r="H12237">
        <v>7</v>
      </c>
      <c r="I12237">
        <v>7</v>
      </c>
      <c r="J12237">
        <v>834</v>
      </c>
      <c r="K12237">
        <v>1</v>
      </c>
      <c r="L12237">
        <v>8</v>
      </c>
      <c r="M12237">
        <v>287</v>
      </c>
      <c r="N12237" t="s">
        <v>18</v>
      </c>
      <c r="O12237" s="1">
        <v>6.6320600000000002E-77</v>
      </c>
      <c r="P12237">
        <v>750</v>
      </c>
    </row>
    <row r="12238" spans="1:16" x14ac:dyDescent="0.25">
      <c r="A12238" t="s">
        <v>18249</v>
      </c>
      <c r="B12238">
        <v>1377</v>
      </c>
      <c r="C12238" s="3" t="str">
        <f>HYPERLINK("http://www.uniprot.org/uniprot/Q6RC06","tr|Q6RC06|Q6RC06_PEA")</f>
        <v>tr|Q6RC06|Q6RC06_PEA</v>
      </c>
      <c r="D12238" t="s">
        <v>18250</v>
      </c>
      <c r="E12238">
        <v>78.98</v>
      </c>
      <c r="F12238">
        <v>452</v>
      </c>
      <c r="G12238">
        <v>95</v>
      </c>
      <c r="H12238">
        <v>5</v>
      </c>
      <c r="I12238">
        <v>34</v>
      </c>
      <c r="J12238">
        <v>1374</v>
      </c>
      <c r="K12238">
        <v>1</v>
      </c>
      <c r="L12238">
        <v>1</v>
      </c>
      <c r="M12238">
        <v>445</v>
      </c>
      <c r="N12238" t="s">
        <v>18</v>
      </c>
      <c r="O12238">
        <v>0</v>
      </c>
      <c r="P12238">
        <v>1774</v>
      </c>
    </row>
    <row r="12239" spans="1:16" x14ac:dyDescent="0.25">
      <c r="A12239" t="s">
        <v>18251</v>
      </c>
      <c r="B12239">
        <v>1737</v>
      </c>
      <c r="C12239" s="3" t="str">
        <f>HYPERLINK("http://www.uniprot.org/uniprot/G7IP93","tr|G7IP93|G7IP93_MEDTR")</f>
        <v>tr|G7IP93|G7IP93_MEDTR</v>
      </c>
      <c r="D12239" t="s">
        <v>18252</v>
      </c>
      <c r="E12239">
        <v>85.64</v>
      </c>
      <c r="F12239">
        <v>578</v>
      </c>
      <c r="G12239">
        <v>83</v>
      </c>
      <c r="H12239">
        <v>0</v>
      </c>
      <c r="I12239">
        <v>1</v>
      </c>
      <c r="J12239">
        <v>1734</v>
      </c>
      <c r="K12239">
        <v>1</v>
      </c>
      <c r="L12239">
        <v>1</v>
      </c>
      <c r="M12239">
        <v>578</v>
      </c>
      <c r="N12239" t="s">
        <v>18</v>
      </c>
      <c r="O12239">
        <v>0</v>
      </c>
      <c r="P12239">
        <v>2542</v>
      </c>
    </row>
    <row r="12240" spans="1:16" x14ac:dyDescent="0.25">
      <c r="A12240" t="s">
        <v>18253</v>
      </c>
      <c r="B12240">
        <v>1380</v>
      </c>
      <c r="C12240" s="3" t="str">
        <f>HYPERLINK("http://www.uniprot.org/uniprot/G7KJZ3","tr|G7KJZ3|G7KJZ3_MEDTR")</f>
        <v>tr|G7KJZ3|G7KJZ3_MEDTR</v>
      </c>
      <c r="D12240" t="s">
        <v>18254</v>
      </c>
      <c r="E12240">
        <v>79.16</v>
      </c>
      <c r="F12240">
        <v>432</v>
      </c>
      <c r="G12240">
        <v>90</v>
      </c>
      <c r="H12240">
        <v>4</v>
      </c>
      <c r="I12240">
        <v>1</v>
      </c>
      <c r="J12240">
        <v>1284</v>
      </c>
      <c r="K12240">
        <v>1</v>
      </c>
      <c r="L12240">
        <v>1</v>
      </c>
      <c r="M12240">
        <v>423</v>
      </c>
      <c r="N12240" t="s">
        <v>18</v>
      </c>
      <c r="O12240">
        <v>0</v>
      </c>
      <c r="P12240">
        <v>1739</v>
      </c>
    </row>
    <row r="12241" spans="1:16" x14ac:dyDescent="0.25">
      <c r="A12241" t="s">
        <v>18255</v>
      </c>
      <c r="B12241">
        <v>738</v>
      </c>
      <c r="C12241" s="3" t="str">
        <f>HYPERLINK("http://www.uniprot.org/uniprot/G8A125","tr|G8A125|G8A125_MEDTR")</f>
        <v>tr|G8A125|G8A125_MEDTR</v>
      </c>
      <c r="D12241" t="s">
        <v>18256</v>
      </c>
      <c r="E12241">
        <v>88.79</v>
      </c>
      <c r="F12241">
        <v>116</v>
      </c>
      <c r="G12241">
        <v>13</v>
      </c>
      <c r="H12241">
        <v>0</v>
      </c>
      <c r="I12241">
        <v>208</v>
      </c>
      <c r="J12241">
        <v>555</v>
      </c>
      <c r="K12241">
        <v>1</v>
      </c>
      <c r="L12241">
        <v>308</v>
      </c>
      <c r="M12241">
        <v>423</v>
      </c>
      <c r="N12241" t="s">
        <v>18</v>
      </c>
      <c r="O12241" s="1">
        <v>2.7822200000000001E-51</v>
      </c>
      <c r="P12241">
        <v>527</v>
      </c>
    </row>
    <row r="12242" spans="1:16" x14ac:dyDescent="0.25">
      <c r="A12242" t="s">
        <v>18257</v>
      </c>
      <c r="B12242">
        <v>291</v>
      </c>
      <c r="C12242" s="3" t="str">
        <f>HYPERLINK("http://www.uniprot.org/uniprot/I1NAX6","tr|I1NAX6|I1NAX6_SOYBN")</f>
        <v>tr|I1NAX6|I1NAX6_SOYBN</v>
      </c>
      <c r="D12242" t="s">
        <v>28</v>
      </c>
      <c r="E12242">
        <v>82.1</v>
      </c>
      <c r="F12242">
        <v>95</v>
      </c>
      <c r="G12242">
        <v>17</v>
      </c>
      <c r="H12242">
        <v>1</v>
      </c>
      <c r="I12242">
        <v>1</v>
      </c>
      <c r="J12242">
        <v>282</v>
      </c>
      <c r="K12242">
        <v>1</v>
      </c>
      <c r="L12242">
        <v>229</v>
      </c>
      <c r="M12242">
        <v>323</v>
      </c>
      <c r="N12242" t="s">
        <v>18</v>
      </c>
      <c r="O12242" s="1">
        <v>4.8406899999999998E-37</v>
      </c>
      <c r="P12242">
        <v>401</v>
      </c>
    </row>
    <row r="12243" spans="1:16" x14ac:dyDescent="0.25">
      <c r="A12243" t="s">
        <v>18258</v>
      </c>
      <c r="B12243">
        <v>1731</v>
      </c>
      <c r="C12243" s="3" t="str">
        <f>HYPERLINK("http://www.uniprot.org/uniprot/G7K7Y9","tr|G7K7Y9|G7K7Y9_MEDTR")</f>
        <v>tr|G7K7Y9|G7K7Y9_MEDTR</v>
      </c>
      <c r="D12243" t="s">
        <v>18259</v>
      </c>
      <c r="E12243">
        <v>69.62</v>
      </c>
      <c r="F12243">
        <v>484</v>
      </c>
      <c r="G12243">
        <v>147</v>
      </c>
      <c r="H12243">
        <v>1</v>
      </c>
      <c r="I12243">
        <v>1</v>
      </c>
      <c r="J12243">
        <v>1449</v>
      </c>
      <c r="K12243">
        <v>1</v>
      </c>
      <c r="L12243">
        <v>53</v>
      </c>
      <c r="M12243">
        <v>532</v>
      </c>
      <c r="N12243" t="s">
        <v>18</v>
      </c>
      <c r="O12243">
        <v>0</v>
      </c>
      <c r="P12243">
        <v>1768</v>
      </c>
    </row>
    <row r="12244" spans="1:16" x14ac:dyDescent="0.25">
      <c r="A12244" t="s">
        <v>18260</v>
      </c>
      <c r="B12244">
        <v>2211</v>
      </c>
      <c r="C12244" s="3" t="str">
        <f>HYPERLINK("http://www.uniprot.org/uniprot/G7L1D4","tr|G7L1D4|G7L1D4_MEDTR")</f>
        <v>tr|G7L1D4|G7L1D4_MEDTR</v>
      </c>
      <c r="D12244" t="s">
        <v>18184</v>
      </c>
      <c r="E12244">
        <v>85.54</v>
      </c>
      <c r="F12244">
        <v>782</v>
      </c>
      <c r="G12244">
        <v>113</v>
      </c>
      <c r="H12244">
        <v>55</v>
      </c>
      <c r="I12244">
        <v>1</v>
      </c>
      <c r="J12244">
        <v>2181</v>
      </c>
      <c r="K12244">
        <v>1</v>
      </c>
      <c r="L12244">
        <v>2270</v>
      </c>
      <c r="M12244">
        <v>3047</v>
      </c>
      <c r="N12244" t="s">
        <v>18</v>
      </c>
      <c r="O12244">
        <v>0</v>
      </c>
      <c r="P12244">
        <v>3402</v>
      </c>
    </row>
    <row r="12245" spans="1:16" x14ac:dyDescent="0.25">
      <c r="A12245" t="s">
        <v>18261</v>
      </c>
      <c r="B12245">
        <v>2307</v>
      </c>
      <c r="C12245" s="3" t="str">
        <f>HYPERLINK("http://www.uniprot.org/uniprot/K7N4X7","tr|K7N4X7|K7N4X7_SOYBN")</f>
        <v>tr|K7N4X7|K7N4X7_SOYBN</v>
      </c>
      <c r="D12245" t="s">
        <v>28</v>
      </c>
      <c r="E12245">
        <v>52.49</v>
      </c>
      <c r="F12245">
        <v>842</v>
      </c>
      <c r="G12245">
        <v>400</v>
      </c>
      <c r="H12245">
        <v>77</v>
      </c>
      <c r="I12245">
        <v>7</v>
      </c>
      <c r="J12245">
        <v>2301</v>
      </c>
      <c r="K12245">
        <v>1</v>
      </c>
      <c r="L12245">
        <v>1</v>
      </c>
      <c r="M12245">
        <v>813</v>
      </c>
      <c r="N12245" t="s">
        <v>18</v>
      </c>
      <c r="O12245">
        <v>0</v>
      </c>
      <c r="P12245">
        <v>1918</v>
      </c>
    </row>
    <row r="12246" spans="1:16" x14ac:dyDescent="0.25">
      <c r="A12246" t="s">
        <v>18262</v>
      </c>
      <c r="B12246">
        <v>336</v>
      </c>
      <c r="C12246" s="3" t="str">
        <f>HYPERLINK("http://www.uniprot.org/uniprot/A7Y7X7","tr|A7Y7X7|A7Y7X7_SOLLC")</f>
        <v>tr|A7Y7X7|A7Y7X7_SOLLC</v>
      </c>
      <c r="D12246" t="s">
        <v>18263</v>
      </c>
      <c r="E12246">
        <v>57.74</v>
      </c>
      <c r="F12246">
        <v>71</v>
      </c>
      <c r="G12246">
        <v>30</v>
      </c>
      <c r="H12246">
        <v>0</v>
      </c>
      <c r="I12246">
        <v>16</v>
      </c>
      <c r="J12246">
        <v>228</v>
      </c>
      <c r="K12246">
        <v>1</v>
      </c>
      <c r="L12246">
        <v>16</v>
      </c>
      <c r="M12246">
        <v>86</v>
      </c>
      <c r="N12246" t="s">
        <v>18</v>
      </c>
      <c r="O12246" s="1">
        <v>5.8137400000000006E-14</v>
      </c>
      <c r="P12246">
        <v>202</v>
      </c>
    </row>
    <row r="12247" spans="1:16" x14ac:dyDescent="0.25">
      <c r="A12247" t="s">
        <v>18264</v>
      </c>
      <c r="B12247">
        <v>429</v>
      </c>
      <c r="C12247" s="3" t="str">
        <f>HYPERLINK("http://www.uniprot.org/uniprot/I3SPL5","tr|I3SPL5|I3SPL5_MEDTR")</f>
        <v>tr|I3SPL5|I3SPL5_MEDTR</v>
      </c>
      <c r="D12247" t="s">
        <v>22</v>
      </c>
      <c r="E12247">
        <v>80.150000000000006</v>
      </c>
      <c r="F12247">
        <v>131</v>
      </c>
      <c r="G12247">
        <v>26</v>
      </c>
      <c r="H12247">
        <v>0</v>
      </c>
      <c r="I12247">
        <v>1</v>
      </c>
      <c r="J12247">
        <v>393</v>
      </c>
      <c r="K12247">
        <v>1</v>
      </c>
      <c r="L12247">
        <v>1</v>
      </c>
      <c r="M12247">
        <v>130</v>
      </c>
      <c r="N12247" t="s">
        <v>18</v>
      </c>
      <c r="O12247" s="1">
        <v>1.2334499999999999E-48</v>
      </c>
      <c r="P12247">
        <v>501</v>
      </c>
    </row>
    <row r="12248" spans="1:16" x14ac:dyDescent="0.25">
      <c r="A12248" t="s">
        <v>18265</v>
      </c>
      <c r="B12248">
        <v>828</v>
      </c>
      <c r="C12248" s="3" t="str">
        <f>HYPERLINK("http://www.uniprot.org/uniprot/I3S721","tr|I3S721|I3S721_MEDTR")</f>
        <v>tr|I3S721|I3S721_MEDTR</v>
      </c>
      <c r="D12248" t="s">
        <v>22</v>
      </c>
      <c r="E12248">
        <v>82.41</v>
      </c>
      <c r="F12248">
        <v>290</v>
      </c>
      <c r="G12248">
        <v>51</v>
      </c>
      <c r="H12248">
        <v>16</v>
      </c>
      <c r="I12248">
        <v>4</v>
      </c>
      <c r="J12248">
        <v>825</v>
      </c>
      <c r="K12248">
        <v>1</v>
      </c>
      <c r="L12248">
        <v>3</v>
      </c>
      <c r="M12248">
        <v>285</v>
      </c>
      <c r="N12248" t="s">
        <v>18</v>
      </c>
      <c r="O12248" s="1">
        <v>1.7712199999999999E-135</v>
      </c>
      <c r="P12248">
        <v>1254</v>
      </c>
    </row>
    <row r="12249" spans="1:16" x14ac:dyDescent="0.25">
      <c r="A12249" t="s">
        <v>18266</v>
      </c>
      <c r="B12249">
        <v>603</v>
      </c>
      <c r="C12249" s="3" t="str">
        <f>HYPERLINK("http://www.uniprot.org/uniprot/G7J9A4","tr|G7J9A4|G7J9A4_MEDTR")</f>
        <v>tr|G7J9A4|G7J9A4_MEDTR</v>
      </c>
      <c r="D12249" t="s">
        <v>18229</v>
      </c>
      <c r="E12249">
        <v>83.58</v>
      </c>
      <c r="F12249">
        <v>201</v>
      </c>
      <c r="G12249">
        <v>33</v>
      </c>
      <c r="H12249">
        <v>1</v>
      </c>
      <c r="I12249">
        <v>1</v>
      </c>
      <c r="J12249">
        <v>600</v>
      </c>
      <c r="K12249">
        <v>1</v>
      </c>
      <c r="L12249">
        <v>280</v>
      </c>
      <c r="M12249">
        <v>480</v>
      </c>
      <c r="N12249" t="s">
        <v>18</v>
      </c>
      <c r="O12249" s="1">
        <v>1.14281E-87</v>
      </c>
      <c r="P12249">
        <v>839</v>
      </c>
    </row>
    <row r="12250" spans="1:16" x14ac:dyDescent="0.25">
      <c r="A12250" t="s">
        <v>18267</v>
      </c>
      <c r="B12250">
        <v>645</v>
      </c>
      <c r="C12250" s="3" t="str">
        <f>HYPERLINK("http://www.uniprot.org/uniprot/B7FMU8","tr|B7FMU8|B7FMU8_MEDTR")</f>
        <v>tr|B7FMU8|B7FMU8_MEDTR</v>
      </c>
      <c r="D12250" t="s">
        <v>18268</v>
      </c>
      <c r="E12250">
        <v>89.36</v>
      </c>
      <c r="F12250">
        <v>188</v>
      </c>
      <c r="G12250">
        <v>20</v>
      </c>
      <c r="H12250">
        <v>0</v>
      </c>
      <c r="I12250">
        <v>79</v>
      </c>
      <c r="J12250">
        <v>642</v>
      </c>
      <c r="K12250">
        <v>1</v>
      </c>
      <c r="L12250">
        <v>30</v>
      </c>
      <c r="M12250">
        <v>217</v>
      </c>
      <c r="N12250" t="s">
        <v>18</v>
      </c>
      <c r="O12250" s="1">
        <v>6.3536999999999999E-93</v>
      </c>
      <c r="P12250">
        <v>885</v>
      </c>
    </row>
    <row r="12251" spans="1:16" x14ac:dyDescent="0.25">
      <c r="A12251" t="s">
        <v>18269</v>
      </c>
      <c r="B12251">
        <v>1404</v>
      </c>
      <c r="C12251" s="3" t="str">
        <f>HYPERLINK("http://www.uniprot.org/uniprot/I3SQG0","tr|I3SQG0|I3SQG0_MEDTR")</f>
        <v>tr|I3SQG0|I3SQG0_MEDTR</v>
      </c>
      <c r="D12251" t="s">
        <v>22</v>
      </c>
      <c r="E12251">
        <v>90.14</v>
      </c>
      <c r="F12251">
        <v>284</v>
      </c>
      <c r="G12251">
        <v>28</v>
      </c>
      <c r="H12251">
        <v>1</v>
      </c>
      <c r="I12251">
        <v>553</v>
      </c>
      <c r="J12251">
        <v>1401</v>
      </c>
      <c r="K12251">
        <v>1</v>
      </c>
      <c r="L12251">
        <v>182</v>
      </c>
      <c r="M12251">
        <v>465</v>
      </c>
      <c r="N12251" t="s">
        <v>18</v>
      </c>
      <c r="O12251" s="1">
        <v>1.35951E-146</v>
      </c>
      <c r="P12251">
        <v>1353</v>
      </c>
    </row>
    <row r="12252" spans="1:16" x14ac:dyDescent="0.25">
      <c r="A12252" t="s">
        <v>18270</v>
      </c>
      <c r="B12252">
        <v>2382</v>
      </c>
      <c r="C12252" s="3" t="str">
        <f>HYPERLINK("http://www.uniprot.org/uniprot/I1KH52","tr|I1KH52|I1KH52_SOYBN")</f>
        <v>tr|I1KH52|I1KH52_SOYBN</v>
      </c>
      <c r="D12252" t="s">
        <v>28</v>
      </c>
      <c r="E12252">
        <v>83.1</v>
      </c>
      <c r="F12252">
        <v>793</v>
      </c>
      <c r="G12252">
        <v>134</v>
      </c>
      <c r="H12252">
        <v>0</v>
      </c>
      <c r="I12252">
        <v>1</v>
      </c>
      <c r="J12252">
        <v>2379</v>
      </c>
      <c r="K12252">
        <v>1</v>
      </c>
      <c r="L12252">
        <v>91</v>
      </c>
      <c r="M12252">
        <v>880</v>
      </c>
      <c r="N12252" t="s">
        <v>18</v>
      </c>
      <c r="O12252">
        <v>0</v>
      </c>
      <c r="P12252">
        <v>3554</v>
      </c>
    </row>
    <row r="12253" spans="1:16" x14ac:dyDescent="0.25">
      <c r="A12253" t="s">
        <v>18271</v>
      </c>
      <c r="B12253">
        <v>720</v>
      </c>
      <c r="C12253" s="3" t="str">
        <f>HYPERLINK("http://www.uniprot.org/uniprot/I1KMW1","tr|I1KMW1|I1KMW1_SOYBN")</f>
        <v>tr|I1KMW1|I1KMW1_SOYBN</v>
      </c>
      <c r="D12253" t="s">
        <v>28</v>
      </c>
      <c r="E12253">
        <v>83.02</v>
      </c>
      <c r="F12253">
        <v>218</v>
      </c>
      <c r="G12253">
        <v>37</v>
      </c>
      <c r="H12253">
        <v>0</v>
      </c>
      <c r="I12253">
        <v>64</v>
      </c>
      <c r="J12253">
        <v>717</v>
      </c>
      <c r="K12253">
        <v>1</v>
      </c>
      <c r="L12253">
        <v>23</v>
      </c>
      <c r="M12253">
        <v>240</v>
      </c>
      <c r="N12253" t="s">
        <v>18</v>
      </c>
      <c r="O12253" s="1">
        <v>1.21731E-104</v>
      </c>
      <c r="P12253">
        <v>987</v>
      </c>
    </row>
    <row r="12254" spans="1:16" x14ac:dyDescent="0.25">
      <c r="A12254" t="s">
        <v>18272</v>
      </c>
      <c r="B12254">
        <v>408</v>
      </c>
      <c r="C12254" s="3" t="str">
        <f>HYPERLINK("http://www.uniprot.org/uniprot/G7LC15","tr|G7LC15|G7LC15_MEDTR")</f>
        <v>tr|G7LC15|G7LC15_MEDTR</v>
      </c>
      <c r="D12254" t="s">
        <v>18273</v>
      </c>
      <c r="E12254">
        <v>89.31</v>
      </c>
      <c r="F12254">
        <v>131</v>
      </c>
      <c r="G12254">
        <v>14</v>
      </c>
      <c r="H12254">
        <v>0</v>
      </c>
      <c r="I12254">
        <v>1</v>
      </c>
      <c r="J12254">
        <v>393</v>
      </c>
      <c r="K12254">
        <v>1</v>
      </c>
      <c r="L12254">
        <v>1</v>
      </c>
      <c r="M12254">
        <v>131</v>
      </c>
      <c r="N12254" t="s">
        <v>18</v>
      </c>
      <c r="O12254" s="1">
        <v>1.6601299999999999E-61</v>
      </c>
      <c r="P12254">
        <v>612</v>
      </c>
    </row>
    <row r="12255" spans="1:16" x14ac:dyDescent="0.25">
      <c r="A12255" t="s">
        <v>18274</v>
      </c>
      <c r="B12255">
        <v>459</v>
      </c>
      <c r="C12255" s="3" t="str">
        <f>HYPERLINK("http://www.uniprot.org/uniprot/G7ZVI6","tr|G7ZVI6|G7ZVI6_MEDTR")</f>
        <v>tr|G7ZVI6|G7ZVI6_MEDTR</v>
      </c>
      <c r="D12255" t="s">
        <v>18275</v>
      </c>
      <c r="E12255">
        <v>86.84</v>
      </c>
      <c r="F12255">
        <v>152</v>
      </c>
      <c r="G12255">
        <v>20</v>
      </c>
      <c r="H12255">
        <v>0</v>
      </c>
      <c r="I12255">
        <v>1</v>
      </c>
      <c r="J12255">
        <v>456</v>
      </c>
      <c r="K12255">
        <v>1</v>
      </c>
      <c r="L12255">
        <v>1</v>
      </c>
      <c r="M12255">
        <v>152</v>
      </c>
      <c r="N12255" t="s">
        <v>18</v>
      </c>
      <c r="O12255" s="1">
        <v>6.3811000000000001E-69</v>
      </c>
      <c r="P12255">
        <v>676</v>
      </c>
    </row>
    <row r="12256" spans="1:16" x14ac:dyDescent="0.25">
      <c r="A12256" t="s">
        <v>18276</v>
      </c>
      <c r="B12256">
        <v>693</v>
      </c>
      <c r="C12256" s="3" t="str">
        <f>HYPERLINK("http://www.uniprot.org/uniprot/G7LJ59","tr|G7LJ59|G7LJ59_MEDTR")</f>
        <v>tr|G7LJ59|G7LJ59_MEDTR</v>
      </c>
      <c r="D12256" t="s">
        <v>18277</v>
      </c>
      <c r="E12256">
        <v>85.58</v>
      </c>
      <c r="F12256">
        <v>229</v>
      </c>
      <c r="G12256">
        <v>33</v>
      </c>
      <c r="H12256">
        <v>0</v>
      </c>
      <c r="I12256">
        <v>1</v>
      </c>
      <c r="J12256">
        <v>687</v>
      </c>
      <c r="K12256">
        <v>1</v>
      </c>
      <c r="L12256">
        <v>37</v>
      </c>
      <c r="M12256">
        <v>265</v>
      </c>
      <c r="N12256" t="s">
        <v>18</v>
      </c>
      <c r="O12256" s="1">
        <v>1.5406200000000001E-114</v>
      </c>
      <c r="P12256">
        <v>1072</v>
      </c>
    </row>
    <row r="12257" spans="1:16" x14ac:dyDescent="0.25">
      <c r="A12257" t="s">
        <v>18278</v>
      </c>
      <c r="B12257">
        <v>2958</v>
      </c>
      <c r="C12257" s="3" t="str">
        <f>HYPERLINK("http://www.uniprot.org/uniprot/G7KPW9","tr|G7KPW9|G7KPW9_MEDTR")</f>
        <v>tr|G7KPW9|G7KPW9_MEDTR</v>
      </c>
      <c r="D12257" t="s">
        <v>18279</v>
      </c>
      <c r="E12257">
        <v>86.14</v>
      </c>
      <c r="F12257">
        <v>1003</v>
      </c>
      <c r="G12257">
        <v>139</v>
      </c>
      <c r="H12257">
        <v>66</v>
      </c>
      <c r="I12257">
        <v>124</v>
      </c>
      <c r="J12257">
        <v>2934</v>
      </c>
      <c r="K12257">
        <v>1</v>
      </c>
      <c r="L12257">
        <v>42</v>
      </c>
      <c r="M12257">
        <v>1041</v>
      </c>
      <c r="N12257" t="s">
        <v>18</v>
      </c>
      <c r="O12257">
        <v>0</v>
      </c>
      <c r="P12257">
        <v>4509</v>
      </c>
    </row>
    <row r="12258" spans="1:16" x14ac:dyDescent="0.25">
      <c r="A12258" t="s">
        <v>18280</v>
      </c>
      <c r="B12258">
        <v>339</v>
      </c>
      <c r="C12258" s="3" t="str">
        <f>HYPERLINK("http://www.uniprot.org/uniprot/G7IMY6","tr|G7IMY6|G7IMY6_MEDTR")</f>
        <v>tr|G7IMY6|G7IMY6_MEDTR</v>
      </c>
      <c r="D12258" t="s">
        <v>5521</v>
      </c>
      <c r="E12258">
        <v>51.61</v>
      </c>
      <c r="F12258">
        <v>93</v>
      </c>
      <c r="G12258">
        <v>45</v>
      </c>
      <c r="H12258">
        <v>3</v>
      </c>
      <c r="I12258">
        <v>1</v>
      </c>
      <c r="J12258">
        <v>270</v>
      </c>
      <c r="K12258">
        <v>1</v>
      </c>
      <c r="L12258">
        <v>112</v>
      </c>
      <c r="M12258">
        <v>201</v>
      </c>
      <c r="N12258" t="s">
        <v>18</v>
      </c>
      <c r="O12258" s="1">
        <v>7.5612499999999997E-14</v>
      </c>
      <c r="P12258">
        <v>201</v>
      </c>
    </row>
    <row r="12259" spans="1:16" x14ac:dyDescent="0.25">
      <c r="A12259" t="s">
        <v>18281</v>
      </c>
      <c r="B12259">
        <v>495</v>
      </c>
      <c r="C12259" s="3" t="str">
        <f>HYPERLINK("http://www.uniprot.org/uniprot/I3SQF6","tr|I3SQF6|I3SQF6_MEDTR")</f>
        <v>tr|I3SQF6|I3SQF6_MEDTR</v>
      </c>
      <c r="D12259" t="s">
        <v>22</v>
      </c>
      <c r="E12259">
        <v>47.75</v>
      </c>
      <c r="F12259">
        <v>178</v>
      </c>
      <c r="G12259">
        <v>93</v>
      </c>
      <c r="H12259">
        <v>45</v>
      </c>
      <c r="I12259">
        <v>49</v>
      </c>
      <c r="J12259">
        <v>447</v>
      </c>
      <c r="K12259">
        <v>1</v>
      </c>
      <c r="L12259">
        <v>122</v>
      </c>
      <c r="M12259">
        <v>299</v>
      </c>
      <c r="N12259" t="s">
        <v>18</v>
      </c>
      <c r="O12259" s="1">
        <v>1.81473E-31</v>
      </c>
      <c r="P12259">
        <v>353</v>
      </c>
    </row>
    <row r="12260" spans="1:16" x14ac:dyDescent="0.25">
      <c r="A12260" t="s">
        <v>18282</v>
      </c>
      <c r="B12260">
        <v>666</v>
      </c>
      <c r="C12260" s="3" t="str">
        <f>HYPERLINK("http://www.uniprot.org/uniprot/I1K0B7","tr|I1K0B7|I1K0B7_SOYBN")</f>
        <v>tr|I1K0B7|I1K0B7_SOYBN</v>
      </c>
      <c r="D12260" t="s">
        <v>117</v>
      </c>
      <c r="E12260">
        <v>88.63</v>
      </c>
      <c r="F12260">
        <v>220</v>
      </c>
      <c r="G12260">
        <v>25</v>
      </c>
      <c r="H12260">
        <v>0</v>
      </c>
      <c r="I12260">
        <v>1</v>
      </c>
      <c r="J12260">
        <v>660</v>
      </c>
      <c r="K12260">
        <v>1</v>
      </c>
      <c r="L12260">
        <v>1</v>
      </c>
      <c r="M12260">
        <v>217</v>
      </c>
      <c r="N12260" t="s">
        <v>18</v>
      </c>
      <c r="O12260" s="1">
        <v>3.7233400000000003E-107</v>
      </c>
      <c r="P12260">
        <v>1008</v>
      </c>
    </row>
    <row r="12261" spans="1:16" x14ac:dyDescent="0.25">
      <c r="A12261" t="s">
        <v>18283</v>
      </c>
      <c r="B12261">
        <v>4911</v>
      </c>
      <c r="C12261" s="3" t="str">
        <f>HYPERLINK("http://www.uniprot.org/uniprot/G7IP56","tr|G7IP56|G7IP56_MEDTR")</f>
        <v>tr|G7IP56|G7IP56_MEDTR</v>
      </c>
      <c r="D12261" t="s">
        <v>18284</v>
      </c>
      <c r="E12261">
        <v>85.62</v>
      </c>
      <c r="F12261">
        <v>1711</v>
      </c>
      <c r="G12261">
        <v>246</v>
      </c>
      <c r="H12261">
        <v>93</v>
      </c>
      <c r="I12261">
        <v>1</v>
      </c>
      <c r="J12261">
        <v>4854</v>
      </c>
      <c r="K12261">
        <v>1</v>
      </c>
      <c r="L12261">
        <v>1</v>
      </c>
      <c r="M12261">
        <v>1711</v>
      </c>
      <c r="N12261" t="s">
        <v>18</v>
      </c>
      <c r="O12261">
        <v>0</v>
      </c>
      <c r="P12261">
        <v>7402</v>
      </c>
    </row>
    <row r="12262" spans="1:16" x14ac:dyDescent="0.25">
      <c r="A12262" t="s">
        <v>18285</v>
      </c>
      <c r="B12262">
        <v>1509</v>
      </c>
      <c r="C12262" s="3" t="str">
        <f>HYPERLINK("http://www.uniprot.org/uniprot/I3T8Z3","tr|I3T8Z3|I3T8Z3_MEDTR")</f>
        <v>tr|I3T8Z3|I3T8Z3_MEDTR</v>
      </c>
      <c r="D12262" t="s">
        <v>22</v>
      </c>
      <c r="E12262">
        <v>85.94</v>
      </c>
      <c r="F12262">
        <v>505</v>
      </c>
      <c r="G12262">
        <v>71</v>
      </c>
      <c r="H12262">
        <v>3</v>
      </c>
      <c r="I12262">
        <v>1</v>
      </c>
      <c r="J12262">
        <v>1506</v>
      </c>
      <c r="K12262">
        <v>1</v>
      </c>
      <c r="L12262">
        <v>11</v>
      </c>
      <c r="M12262">
        <v>515</v>
      </c>
      <c r="N12262" t="s">
        <v>18</v>
      </c>
      <c r="O12262">
        <v>0</v>
      </c>
      <c r="P12262">
        <v>2221</v>
      </c>
    </row>
    <row r="12263" spans="1:16" x14ac:dyDescent="0.25">
      <c r="A12263" t="s">
        <v>18286</v>
      </c>
      <c r="B12263">
        <v>555</v>
      </c>
      <c r="C12263" s="3" t="str">
        <f>HYPERLINK("http://www.uniprot.org/uniprot/I3SMP2","tr|I3SMP2|I3SMP2_LOTJA")</f>
        <v>tr|I3SMP2|I3SMP2_LOTJA</v>
      </c>
      <c r="D12263" t="s">
        <v>93</v>
      </c>
      <c r="E12263">
        <v>82.53</v>
      </c>
      <c r="F12263">
        <v>189</v>
      </c>
      <c r="G12263">
        <v>33</v>
      </c>
      <c r="H12263">
        <v>6</v>
      </c>
      <c r="I12263">
        <v>1</v>
      </c>
      <c r="J12263">
        <v>549</v>
      </c>
      <c r="K12263">
        <v>1</v>
      </c>
      <c r="L12263">
        <v>4</v>
      </c>
      <c r="M12263">
        <v>192</v>
      </c>
      <c r="N12263" t="s">
        <v>18</v>
      </c>
      <c r="O12263" s="1">
        <v>4.1650000000000003E-93</v>
      </c>
      <c r="P12263">
        <v>885</v>
      </c>
    </row>
    <row r="12264" spans="1:16" x14ac:dyDescent="0.25">
      <c r="A12264" t="s">
        <v>18287</v>
      </c>
      <c r="B12264">
        <v>3813</v>
      </c>
      <c r="C12264" s="3" t="str">
        <f>HYPERLINK("http://www.uniprot.org/uniprot/G7KJZ1","tr|G7KJZ1|G7KJZ1_MEDTR")</f>
        <v>tr|G7KJZ1|G7KJZ1_MEDTR</v>
      </c>
      <c r="D12264" t="s">
        <v>18288</v>
      </c>
      <c r="E12264">
        <v>80.540000000000006</v>
      </c>
      <c r="F12264">
        <v>1254</v>
      </c>
      <c r="G12264">
        <v>244</v>
      </c>
      <c r="H12264">
        <v>10</v>
      </c>
      <c r="I12264">
        <v>79</v>
      </c>
      <c r="J12264">
        <v>3810</v>
      </c>
      <c r="K12264">
        <v>1</v>
      </c>
      <c r="L12264">
        <v>26</v>
      </c>
      <c r="M12264">
        <v>1279</v>
      </c>
      <c r="N12264" t="s">
        <v>18</v>
      </c>
      <c r="O12264">
        <v>0</v>
      </c>
      <c r="P12264">
        <v>5097</v>
      </c>
    </row>
    <row r="12265" spans="1:16" x14ac:dyDescent="0.25">
      <c r="A12265" t="s">
        <v>18289</v>
      </c>
      <c r="B12265">
        <v>1905</v>
      </c>
      <c r="C12265" s="3" t="str">
        <f>HYPERLINK("http://www.uniprot.org/uniprot/G7KXR0","tr|G7KXR0|G7KXR0_MEDTR")</f>
        <v>tr|G7KXR0|G7KXR0_MEDTR</v>
      </c>
      <c r="D12265" t="s">
        <v>18290</v>
      </c>
      <c r="E12265">
        <v>86.85</v>
      </c>
      <c r="F12265">
        <v>639</v>
      </c>
      <c r="G12265">
        <v>84</v>
      </c>
      <c r="H12265">
        <v>5</v>
      </c>
      <c r="I12265">
        <v>1</v>
      </c>
      <c r="J12265">
        <v>1902</v>
      </c>
      <c r="K12265">
        <v>1</v>
      </c>
      <c r="L12265">
        <v>1</v>
      </c>
      <c r="M12265">
        <v>638</v>
      </c>
      <c r="N12265" t="s">
        <v>18</v>
      </c>
      <c r="O12265">
        <v>0</v>
      </c>
      <c r="P12265">
        <v>2869</v>
      </c>
    </row>
    <row r="12266" spans="1:16" x14ac:dyDescent="0.25">
      <c r="A12266" t="s">
        <v>18291</v>
      </c>
      <c r="B12266">
        <v>639</v>
      </c>
      <c r="C12266" s="3" t="str">
        <f>HYPERLINK("http://www.uniprot.org/uniprot/K7KG65","tr|K7KG65|K7KG65_SOYBN")</f>
        <v>tr|K7KG65|K7KG65_SOYBN</v>
      </c>
      <c r="D12266" t="s">
        <v>28</v>
      </c>
      <c r="E12266">
        <v>69.010000000000005</v>
      </c>
      <c r="F12266">
        <v>213</v>
      </c>
      <c r="G12266">
        <v>66</v>
      </c>
      <c r="H12266">
        <v>3</v>
      </c>
      <c r="I12266">
        <v>1</v>
      </c>
      <c r="J12266">
        <v>630</v>
      </c>
      <c r="K12266">
        <v>1</v>
      </c>
      <c r="L12266">
        <v>12</v>
      </c>
      <c r="M12266">
        <v>223</v>
      </c>
      <c r="N12266" t="s">
        <v>18</v>
      </c>
      <c r="O12266" s="1">
        <v>6.8717700000000005E-76</v>
      </c>
      <c r="P12266">
        <v>738</v>
      </c>
    </row>
    <row r="12267" spans="1:16" x14ac:dyDescent="0.25">
      <c r="A12267" t="s">
        <v>18292</v>
      </c>
      <c r="B12267">
        <v>1923</v>
      </c>
      <c r="C12267" s="3" t="str">
        <f>HYPERLINK("http://www.uniprot.org/uniprot/I1JNQ1","tr|I1JNQ1|I1JNQ1_SOYBN")</f>
        <v>tr|I1JNQ1|I1JNQ1_SOYBN</v>
      </c>
      <c r="D12267" t="s">
        <v>28</v>
      </c>
      <c r="E12267">
        <v>77.23</v>
      </c>
      <c r="F12267">
        <v>593</v>
      </c>
      <c r="G12267">
        <v>135</v>
      </c>
      <c r="H12267">
        <v>1</v>
      </c>
      <c r="I12267">
        <v>73</v>
      </c>
      <c r="J12267">
        <v>1848</v>
      </c>
      <c r="K12267">
        <v>1</v>
      </c>
      <c r="L12267">
        <v>35</v>
      </c>
      <c r="M12267">
        <v>622</v>
      </c>
      <c r="N12267" t="s">
        <v>18</v>
      </c>
      <c r="O12267">
        <v>0</v>
      </c>
      <c r="P12267">
        <v>2376</v>
      </c>
    </row>
    <row r="12268" spans="1:16" x14ac:dyDescent="0.25">
      <c r="A12268" t="s">
        <v>18293</v>
      </c>
      <c r="B12268">
        <v>471</v>
      </c>
      <c r="C12268" s="3" t="str">
        <f>HYPERLINK("http://www.uniprot.org/uniprot/G7L1D3","tr|G7L1D3|G7L1D3_MEDTR")</f>
        <v>tr|G7L1D3|G7L1D3_MEDTR</v>
      </c>
      <c r="D12268" t="s">
        <v>18294</v>
      </c>
      <c r="E12268">
        <v>56.49</v>
      </c>
      <c r="F12268">
        <v>154</v>
      </c>
      <c r="G12268">
        <v>67</v>
      </c>
      <c r="H12268">
        <v>2</v>
      </c>
      <c r="I12268">
        <v>10</v>
      </c>
      <c r="J12268">
        <v>465</v>
      </c>
      <c r="K12268">
        <v>1</v>
      </c>
      <c r="L12268">
        <v>62</v>
      </c>
      <c r="M12268">
        <v>214</v>
      </c>
      <c r="N12268" t="s">
        <v>18</v>
      </c>
      <c r="O12268" s="1">
        <v>5.3455300000000003E-36</v>
      </c>
      <c r="P12268">
        <v>392</v>
      </c>
    </row>
    <row r="12269" spans="1:16" x14ac:dyDescent="0.25">
      <c r="A12269" t="s">
        <v>18295</v>
      </c>
      <c r="B12269">
        <v>726</v>
      </c>
      <c r="C12269" s="3" t="str">
        <f>HYPERLINK("http://www.uniprot.org/uniprot/B3IX44","tr|B3IX44|B3IX44_LOTJA")</f>
        <v>tr|B3IX44|B3IX44_LOTJA</v>
      </c>
      <c r="D12269" t="s">
        <v>18296</v>
      </c>
      <c r="E12269">
        <v>42.27</v>
      </c>
      <c r="F12269">
        <v>272</v>
      </c>
      <c r="G12269">
        <v>157</v>
      </c>
      <c r="H12269">
        <v>40</v>
      </c>
      <c r="I12269">
        <v>1</v>
      </c>
      <c r="J12269">
        <v>696</v>
      </c>
      <c r="K12269">
        <v>1</v>
      </c>
      <c r="L12269">
        <v>19</v>
      </c>
      <c r="M12269">
        <v>269</v>
      </c>
      <c r="N12269" t="s">
        <v>18</v>
      </c>
      <c r="O12269" s="1">
        <v>1.7694800000000001E-34</v>
      </c>
      <c r="P12269">
        <v>382</v>
      </c>
    </row>
    <row r="12270" spans="1:16" x14ac:dyDescent="0.25">
      <c r="A12270" t="s">
        <v>18297</v>
      </c>
      <c r="B12270">
        <v>1956</v>
      </c>
      <c r="C12270" s="3" t="str">
        <f>HYPERLINK("http://www.uniprot.org/uniprot/C9E9W1","tr|C9E9W1|C9E9W1_CAMSI")</f>
        <v>tr|C9E9W1|C9E9W1_CAMSI</v>
      </c>
      <c r="D12270" t="s">
        <v>18298</v>
      </c>
      <c r="E12270">
        <v>38.479999999999997</v>
      </c>
      <c r="F12270">
        <v>647</v>
      </c>
      <c r="G12270">
        <v>398</v>
      </c>
      <c r="H12270">
        <v>27</v>
      </c>
      <c r="I12270">
        <v>7</v>
      </c>
      <c r="J12270">
        <v>1866</v>
      </c>
      <c r="K12270">
        <v>1</v>
      </c>
      <c r="L12270">
        <v>61</v>
      </c>
      <c r="M12270">
        <v>617</v>
      </c>
      <c r="N12270" t="s">
        <v>18</v>
      </c>
      <c r="O12270" s="1">
        <v>6.8119100000000002E-105</v>
      </c>
      <c r="P12270">
        <v>995</v>
      </c>
    </row>
    <row r="12271" spans="1:16" x14ac:dyDescent="0.25">
      <c r="A12271" t="s">
        <v>18299</v>
      </c>
      <c r="B12271">
        <v>1110</v>
      </c>
      <c r="C12271" s="3" t="str">
        <f>HYPERLINK("http://www.uniprot.org/uniprot/A2Q2T1","tr|A2Q2T1|A2Q2T1_MEDTR")</f>
        <v>tr|A2Q2T1|A2Q2T1_MEDTR</v>
      </c>
      <c r="D12271" t="s">
        <v>337</v>
      </c>
      <c r="E12271">
        <v>70.849999999999994</v>
      </c>
      <c r="F12271">
        <v>374</v>
      </c>
      <c r="G12271">
        <v>109</v>
      </c>
      <c r="H12271">
        <v>18</v>
      </c>
      <c r="I12271">
        <v>4</v>
      </c>
      <c r="J12271">
        <v>1071</v>
      </c>
      <c r="K12271">
        <v>1</v>
      </c>
      <c r="L12271">
        <v>138</v>
      </c>
      <c r="M12271">
        <v>477</v>
      </c>
      <c r="N12271" t="s">
        <v>18</v>
      </c>
      <c r="O12271" s="1">
        <v>2.4510200000000001E-142</v>
      </c>
      <c r="P12271">
        <v>1315</v>
      </c>
    </row>
    <row r="12272" spans="1:16" x14ac:dyDescent="0.25">
      <c r="A12272" t="s">
        <v>18300</v>
      </c>
      <c r="B12272">
        <v>816</v>
      </c>
      <c r="C12272" s="3" t="str">
        <f>HYPERLINK("http://www.uniprot.org/uniprot/G7JNE6","tr|G7JNE6|G7JNE6_MEDTR")</f>
        <v>tr|G7JNE6|G7JNE6_MEDTR</v>
      </c>
      <c r="D12272" t="s">
        <v>18037</v>
      </c>
      <c r="E12272">
        <v>36.94</v>
      </c>
      <c r="F12272">
        <v>249</v>
      </c>
      <c r="G12272">
        <v>157</v>
      </c>
      <c r="H12272">
        <v>7</v>
      </c>
      <c r="I12272">
        <v>79</v>
      </c>
      <c r="J12272">
        <v>804</v>
      </c>
      <c r="K12272">
        <v>1</v>
      </c>
      <c r="L12272">
        <v>72</v>
      </c>
      <c r="M12272">
        <v>285</v>
      </c>
      <c r="N12272" t="s">
        <v>18</v>
      </c>
      <c r="O12272" s="1">
        <v>4.9896000000000003E-26</v>
      </c>
      <c r="P12272">
        <v>310</v>
      </c>
    </row>
    <row r="12273" spans="1:16" x14ac:dyDescent="0.25">
      <c r="A12273" t="s">
        <v>18301</v>
      </c>
      <c r="B12273">
        <v>1173</v>
      </c>
      <c r="C12273" s="3" t="str">
        <f>HYPERLINK("http://www.uniprot.org/uniprot/G7J9A2","tr|G7J9A2|G7J9A2_MEDTR")</f>
        <v>tr|G7J9A2|G7J9A2_MEDTR</v>
      </c>
      <c r="D12273" t="s">
        <v>18302</v>
      </c>
      <c r="E12273">
        <v>97.56</v>
      </c>
      <c r="F12273">
        <v>328</v>
      </c>
      <c r="G12273">
        <v>8</v>
      </c>
      <c r="H12273">
        <v>0</v>
      </c>
      <c r="I12273">
        <v>187</v>
      </c>
      <c r="J12273">
        <v>1170</v>
      </c>
      <c r="K12273">
        <v>1</v>
      </c>
      <c r="L12273">
        <v>64</v>
      </c>
      <c r="M12273">
        <v>391</v>
      </c>
      <c r="N12273" t="s">
        <v>18</v>
      </c>
      <c r="O12273">
        <v>0</v>
      </c>
      <c r="P12273">
        <v>1669</v>
      </c>
    </row>
    <row r="12274" spans="1:16" x14ac:dyDescent="0.25">
      <c r="A12274" t="s">
        <v>18303</v>
      </c>
      <c r="B12274">
        <v>456</v>
      </c>
      <c r="C12274" s="3" t="str">
        <f>HYPERLINK("http://www.uniprot.org/uniprot/G7J322","tr|G7J322|G7J322_MEDTR")</f>
        <v>tr|G7J322|G7J322_MEDTR</v>
      </c>
      <c r="D12274" t="s">
        <v>18304</v>
      </c>
      <c r="E12274">
        <v>61.71</v>
      </c>
      <c r="F12274">
        <v>128</v>
      </c>
      <c r="G12274">
        <v>49</v>
      </c>
      <c r="H12274">
        <v>2</v>
      </c>
      <c r="I12274">
        <v>46</v>
      </c>
      <c r="J12274">
        <v>423</v>
      </c>
      <c r="K12274">
        <v>1</v>
      </c>
      <c r="L12274">
        <v>14</v>
      </c>
      <c r="M12274">
        <v>133</v>
      </c>
      <c r="N12274" t="s">
        <v>18</v>
      </c>
      <c r="O12274" s="1">
        <v>3.9398099999999998E-31</v>
      </c>
      <c r="P12274">
        <v>350</v>
      </c>
    </row>
    <row r="12275" spans="1:16" x14ac:dyDescent="0.25">
      <c r="A12275" t="s">
        <v>18305</v>
      </c>
      <c r="B12275">
        <v>555</v>
      </c>
      <c r="C12275" s="3" t="str">
        <f>HYPERLINK("http://www.uniprot.org/uniprot/G7JL97","tr|G7JL97|G7JL97_MEDTR")</f>
        <v>tr|G7JL97|G7JL97_MEDTR</v>
      </c>
      <c r="D12275" t="s">
        <v>18306</v>
      </c>
      <c r="E12275">
        <v>85.71</v>
      </c>
      <c r="F12275">
        <v>196</v>
      </c>
      <c r="G12275">
        <v>28</v>
      </c>
      <c r="H12275">
        <v>12</v>
      </c>
      <c r="I12275">
        <v>1</v>
      </c>
      <c r="J12275">
        <v>552</v>
      </c>
      <c r="K12275">
        <v>1</v>
      </c>
      <c r="L12275">
        <v>193</v>
      </c>
      <c r="M12275">
        <v>388</v>
      </c>
      <c r="N12275" t="s">
        <v>18</v>
      </c>
      <c r="O12275" s="1">
        <v>2.1390800000000001E-89</v>
      </c>
      <c r="P12275">
        <v>853</v>
      </c>
    </row>
    <row r="12276" spans="1:16" x14ac:dyDescent="0.25">
      <c r="A12276" t="s">
        <v>18307</v>
      </c>
      <c r="B12276">
        <v>1497</v>
      </c>
      <c r="C12276" s="3" t="str">
        <f>HYPERLINK("http://www.uniprot.org/uniprot/I1KVA5","tr|I1KVA5|I1KVA5_SOYBN")</f>
        <v>tr|I1KVA5|I1KVA5_SOYBN</v>
      </c>
      <c r="D12276" t="s">
        <v>28</v>
      </c>
      <c r="E12276">
        <v>73.680000000000007</v>
      </c>
      <c r="F12276">
        <v>475</v>
      </c>
      <c r="G12276">
        <v>125</v>
      </c>
      <c r="H12276">
        <v>1</v>
      </c>
      <c r="I12276">
        <v>73</v>
      </c>
      <c r="J12276">
        <v>1494</v>
      </c>
      <c r="K12276">
        <v>1</v>
      </c>
      <c r="L12276">
        <v>21</v>
      </c>
      <c r="M12276">
        <v>469</v>
      </c>
      <c r="N12276" t="s">
        <v>18</v>
      </c>
      <c r="O12276">
        <v>0</v>
      </c>
      <c r="P12276">
        <v>1714</v>
      </c>
    </row>
    <row r="12277" spans="1:16" x14ac:dyDescent="0.25">
      <c r="A12277" t="s">
        <v>18308</v>
      </c>
      <c r="B12277">
        <v>807</v>
      </c>
      <c r="C12277" s="3" t="str">
        <f>HYPERLINK("http://www.uniprot.org/uniprot/K7MJP2","tr|K7MJP2|K7MJP2_SOYBN")</f>
        <v>tr|K7MJP2|K7MJP2_SOYBN</v>
      </c>
      <c r="D12277" t="s">
        <v>28</v>
      </c>
      <c r="E12277">
        <v>79.099999999999994</v>
      </c>
      <c r="F12277">
        <v>268</v>
      </c>
      <c r="G12277">
        <v>56</v>
      </c>
      <c r="H12277">
        <v>1</v>
      </c>
      <c r="I12277">
        <v>1</v>
      </c>
      <c r="J12277">
        <v>801</v>
      </c>
      <c r="K12277">
        <v>1</v>
      </c>
      <c r="L12277">
        <v>4</v>
      </c>
      <c r="M12277">
        <v>267</v>
      </c>
      <c r="N12277" t="s">
        <v>18</v>
      </c>
      <c r="O12277" s="1">
        <v>3.3967699999999998E-120</v>
      </c>
      <c r="P12277">
        <v>1122</v>
      </c>
    </row>
    <row r="12278" spans="1:16" x14ac:dyDescent="0.25">
      <c r="A12278" t="s">
        <v>18309</v>
      </c>
      <c r="B12278">
        <v>1260</v>
      </c>
      <c r="C12278" s="3" t="str">
        <f>HYPERLINK("http://www.uniprot.org/uniprot/G7LC16","tr|G7LC16|G7LC16_MEDTR")</f>
        <v>tr|G7LC16|G7LC16_MEDTR</v>
      </c>
      <c r="D12278" t="s">
        <v>18310</v>
      </c>
      <c r="E12278">
        <v>90.02</v>
      </c>
      <c r="F12278">
        <v>391</v>
      </c>
      <c r="G12278">
        <v>39</v>
      </c>
      <c r="H12278">
        <v>7</v>
      </c>
      <c r="I12278">
        <v>106</v>
      </c>
      <c r="J12278">
        <v>1257</v>
      </c>
      <c r="K12278">
        <v>1</v>
      </c>
      <c r="L12278">
        <v>1</v>
      </c>
      <c r="M12278">
        <v>389</v>
      </c>
      <c r="N12278" t="s">
        <v>18</v>
      </c>
      <c r="O12278">
        <v>0</v>
      </c>
      <c r="P12278">
        <v>1826</v>
      </c>
    </row>
    <row r="12279" spans="1:16" x14ac:dyDescent="0.25">
      <c r="A12279" t="s">
        <v>18311</v>
      </c>
      <c r="B12279">
        <v>519</v>
      </c>
      <c r="C12279" s="3" t="str">
        <f>HYPERLINK("http://www.uniprot.org/uniprot/G7ZYW4","tr|G7ZYW4|G7ZYW4_MEDTR")</f>
        <v>tr|G7ZYW4|G7ZYW4_MEDTR</v>
      </c>
      <c r="D12279" t="s">
        <v>18312</v>
      </c>
      <c r="E12279">
        <v>63.84</v>
      </c>
      <c r="F12279">
        <v>177</v>
      </c>
      <c r="G12279">
        <v>64</v>
      </c>
      <c r="H12279">
        <v>5</v>
      </c>
      <c r="I12279">
        <v>1</v>
      </c>
      <c r="J12279">
        <v>516</v>
      </c>
      <c r="K12279">
        <v>1</v>
      </c>
      <c r="L12279">
        <v>1</v>
      </c>
      <c r="M12279">
        <v>171</v>
      </c>
      <c r="N12279" t="s">
        <v>18</v>
      </c>
      <c r="O12279" s="1">
        <v>1.01052E-50</v>
      </c>
      <c r="P12279">
        <v>519</v>
      </c>
    </row>
    <row r="12280" spans="1:16" x14ac:dyDescent="0.25">
      <c r="A12280" t="s">
        <v>18313</v>
      </c>
      <c r="B12280">
        <v>765</v>
      </c>
      <c r="C12280" s="3" t="str">
        <f>HYPERLINK("http://www.uniprot.org/uniprot/A5BE46","tr|A5BE46|A5BE46_VITVI")</f>
        <v>tr|A5BE46|A5BE46_VITVI</v>
      </c>
      <c r="D12280" t="s">
        <v>462</v>
      </c>
      <c r="E12280">
        <v>61.68</v>
      </c>
      <c r="F12280">
        <v>261</v>
      </c>
      <c r="G12280">
        <v>100</v>
      </c>
      <c r="H12280">
        <v>7</v>
      </c>
      <c r="I12280">
        <v>1</v>
      </c>
      <c r="J12280">
        <v>762</v>
      </c>
      <c r="K12280">
        <v>1</v>
      </c>
      <c r="L12280">
        <v>594</v>
      </c>
      <c r="M12280">
        <v>854</v>
      </c>
      <c r="N12280" t="s">
        <v>18</v>
      </c>
      <c r="O12280" s="1">
        <v>8.4209600000000005E-86</v>
      </c>
      <c r="P12280">
        <v>825</v>
      </c>
    </row>
    <row r="12281" spans="1:16" x14ac:dyDescent="0.25">
      <c r="A12281" t="s">
        <v>18314</v>
      </c>
      <c r="B12281">
        <v>1962</v>
      </c>
      <c r="C12281" s="3" t="str">
        <f>HYPERLINK("http://www.uniprot.org/uniprot/G7KPX0","tr|G7KPX0|G7KPX0_MEDTR")</f>
        <v>tr|G7KPX0|G7KPX0_MEDTR</v>
      </c>
      <c r="D12281" t="s">
        <v>18315</v>
      </c>
      <c r="E12281">
        <v>81.98</v>
      </c>
      <c r="F12281">
        <v>494</v>
      </c>
      <c r="G12281">
        <v>89</v>
      </c>
      <c r="H12281">
        <v>12</v>
      </c>
      <c r="I12281">
        <v>514</v>
      </c>
      <c r="J12281">
        <v>1959</v>
      </c>
      <c r="K12281">
        <v>1</v>
      </c>
      <c r="L12281">
        <v>182</v>
      </c>
      <c r="M12281">
        <v>674</v>
      </c>
      <c r="N12281" t="s">
        <v>18</v>
      </c>
      <c r="O12281">
        <v>0</v>
      </c>
      <c r="P12281">
        <v>2048</v>
      </c>
    </row>
    <row r="12282" spans="1:16" x14ac:dyDescent="0.25">
      <c r="A12282" t="s">
        <v>18316</v>
      </c>
      <c r="B12282">
        <v>444</v>
      </c>
      <c r="C12282" s="3" t="str">
        <f>HYPERLINK("http://www.uniprot.org/uniprot/I1JGF8","tr|I1JGF8|I1JGF8_SOYBN")</f>
        <v>tr|I1JGF8|I1JGF8_SOYBN</v>
      </c>
      <c r="D12282" t="s">
        <v>28</v>
      </c>
      <c r="E12282">
        <v>35.5</v>
      </c>
      <c r="F12282">
        <v>138</v>
      </c>
      <c r="G12282">
        <v>89</v>
      </c>
      <c r="H12282">
        <v>5</v>
      </c>
      <c r="I12282">
        <v>7</v>
      </c>
      <c r="J12282">
        <v>405</v>
      </c>
      <c r="K12282">
        <v>1</v>
      </c>
      <c r="L12282">
        <v>379</v>
      </c>
      <c r="M12282">
        <v>508</v>
      </c>
      <c r="N12282" t="s">
        <v>18</v>
      </c>
      <c r="O12282" s="1">
        <v>4.3217000000000001E-9</v>
      </c>
      <c r="P12282">
        <v>160</v>
      </c>
    </row>
    <row r="12283" spans="1:16" x14ac:dyDescent="0.25">
      <c r="A12283" t="s">
        <v>18317</v>
      </c>
      <c r="B12283">
        <v>747</v>
      </c>
      <c r="C12283" s="3" t="str">
        <f>HYPERLINK("http://www.uniprot.org/uniprot/K7MNX2","tr|K7MNX2|K7MNX2_SOYBN")</f>
        <v>tr|K7MNX2|K7MNX2_SOYBN</v>
      </c>
      <c r="D12283" t="s">
        <v>28</v>
      </c>
      <c r="E12283">
        <v>23.25</v>
      </c>
      <c r="F12283">
        <v>129</v>
      </c>
      <c r="G12283">
        <v>99</v>
      </c>
      <c r="H12283">
        <v>2</v>
      </c>
      <c r="I12283">
        <v>40</v>
      </c>
      <c r="J12283">
        <v>420</v>
      </c>
      <c r="K12283">
        <v>1</v>
      </c>
      <c r="L12283">
        <v>402</v>
      </c>
      <c r="M12283">
        <v>530</v>
      </c>
      <c r="N12283" t="s">
        <v>18</v>
      </c>
      <c r="O12283" s="1">
        <v>5.46136E-10</v>
      </c>
      <c r="P12283">
        <v>171</v>
      </c>
    </row>
    <row r="12284" spans="1:16" x14ac:dyDescent="0.25">
      <c r="A12284" t="s">
        <v>18318</v>
      </c>
      <c r="B12284">
        <v>759</v>
      </c>
      <c r="C12284" s="3" t="str">
        <f>HYPERLINK("http://www.uniprot.org/uniprot/G7JLC6","tr|G7JLC6|G7JLC6_MEDTR")</f>
        <v>tr|G7JLC6|G7JLC6_MEDTR</v>
      </c>
      <c r="D12284" t="s">
        <v>18319</v>
      </c>
      <c r="E12284">
        <v>71.03</v>
      </c>
      <c r="F12284">
        <v>252</v>
      </c>
      <c r="G12284">
        <v>73</v>
      </c>
      <c r="H12284">
        <v>0</v>
      </c>
      <c r="I12284">
        <v>1</v>
      </c>
      <c r="J12284">
        <v>756</v>
      </c>
      <c r="K12284">
        <v>1</v>
      </c>
      <c r="L12284">
        <v>1</v>
      </c>
      <c r="M12284">
        <v>249</v>
      </c>
      <c r="N12284" t="s">
        <v>18</v>
      </c>
      <c r="O12284" s="1">
        <v>9.7713199999999992E-87</v>
      </c>
      <c r="P12284">
        <v>833</v>
      </c>
    </row>
    <row r="12285" spans="1:16" x14ac:dyDescent="0.25">
      <c r="A12285" t="s">
        <v>18320</v>
      </c>
      <c r="B12285">
        <v>1143</v>
      </c>
      <c r="C12285" s="3" t="str">
        <f>HYPERLINK("http://www.uniprot.org/uniprot/C7FDI5","tr|C7FDI5|C7FDI5_SOYBN")</f>
        <v>tr|C7FDI5|C7FDI5_SOYBN</v>
      </c>
      <c r="D12285" t="s">
        <v>717</v>
      </c>
      <c r="E12285">
        <v>49.17</v>
      </c>
      <c r="F12285">
        <v>362</v>
      </c>
      <c r="G12285">
        <v>184</v>
      </c>
      <c r="H12285">
        <v>4</v>
      </c>
      <c r="I12285">
        <v>1</v>
      </c>
      <c r="J12285">
        <v>1074</v>
      </c>
      <c r="K12285">
        <v>1</v>
      </c>
      <c r="L12285">
        <v>704</v>
      </c>
      <c r="M12285">
        <v>1060</v>
      </c>
      <c r="N12285" t="s">
        <v>18</v>
      </c>
      <c r="O12285" s="1">
        <v>1.2507500000000001E-96</v>
      </c>
      <c r="P12285">
        <v>921</v>
      </c>
    </row>
    <row r="12286" spans="1:16" x14ac:dyDescent="0.25">
      <c r="A12286" t="s">
        <v>18321</v>
      </c>
      <c r="B12286">
        <v>1386</v>
      </c>
      <c r="C12286" s="3" t="str">
        <f>HYPERLINK("http://www.uniprot.org/uniprot/I1KRV6","tr|I1KRV6|I1KRV6_SOYBN")</f>
        <v>tr|I1KRV6|I1KRV6_SOYBN</v>
      </c>
      <c r="D12286" t="s">
        <v>71</v>
      </c>
      <c r="E12286">
        <v>37.520000000000003</v>
      </c>
      <c r="F12286">
        <v>501</v>
      </c>
      <c r="G12286">
        <v>313</v>
      </c>
      <c r="H12286">
        <v>75</v>
      </c>
      <c r="I12286">
        <v>94</v>
      </c>
      <c r="J12286">
        <v>1371</v>
      </c>
      <c r="K12286">
        <v>1</v>
      </c>
      <c r="L12286">
        <v>2</v>
      </c>
      <c r="M12286">
        <v>465</v>
      </c>
      <c r="N12286" t="s">
        <v>18</v>
      </c>
      <c r="O12286" s="1">
        <v>4.1201499999999998E-55</v>
      </c>
      <c r="P12286">
        <v>564</v>
      </c>
    </row>
    <row r="12287" spans="1:16" x14ac:dyDescent="0.25">
      <c r="A12287" t="s">
        <v>18322</v>
      </c>
      <c r="B12287">
        <v>1455</v>
      </c>
      <c r="C12287" s="3" t="str">
        <f>HYPERLINK("http://www.uniprot.org/uniprot/G7IP95","tr|G7IP95|G7IP95_MEDTR")</f>
        <v>tr|G7IP95|G7IP95_MEDTR</v>
      </c>
      <c r="D12287" t="s">
        <v>18323</v>
      </c>
      <c r="E12287">
        <v>90.39</v>
      </c>
      <c r="F12287">
        <v>479</v>
      </c>
      <c r="G12287">
        <v>46</v>
      </c>
      <c r="H12287">
        <v>4</v>
      </c>
      <c r="I12287">
        <v>1</v>
      </c>
      <c r="J12287">
        <v>1425</v>
      </c>
      <c r="K12287">
        <v>1</v>
      </c>
      <c r="L12287">
        <v>42</v>
      </c>
      <c r="M12287">
        <v>519</v>
      </c>
      <c r="N12287" t="s">
        <v>18</v>
      </c>
      <c r="O12287">
        <v>0</v>
      </c>
      <c r="P12287">
        <v>2239</v>
      </c>
    </row>
    <row r="12288" spans="1:16" x14ac:dyDescent="0.25">
      <c r="A12288" t="s">
        <v>18324</v>
      </c>
      <c r="B12288">
        <v>4230</v>
      </c>
      <c r="C12288" s="3" t="str">
        <f>HYPERLINK("http://www.uniprot.org/uniprot/G7KJX2","tr|G7KJX2|G7KJX2_MEDTR")</f>
        <v>tr|G7KJX2|G7KJX2_MEDTR</v>
      </c>
      <c r="D12288" t="s">
        <v>18325</v>
      </c>
      <c r="E12288">
        <v>79.22</v>
      </c>
      <c r="F12288">
        <v>1391</v>
      </c>
      <c r="G12288">
        <v>289</v>
      </c>
      <c r="H12288">
        <v>20</v>
      </c>
      <c r="I12288">
        <v>7</v>
      </c>
      <c r="J12288">
        <v>4119</v>
      </c>
      <c r="K12288">
        <v>1</v>
      </c>
      <c r="L12288">
        <v>1</v>
      </c>
      <c r="M12288">
        <v>1363</v>
      </c>
      <c r="N12288" t="s">
        <v>18</v>
      </c>
      <c r="O12288">
        <v>0</v>
      </c>
      <c r="P12288">
        <v>5506</v>
      </c>
    </row>
    <row r="12289" spans="1:16" x14ac:dyDescent="0.25">
      <c r="A12289" t="s">
        <v>18326</v>
      </c>
      <c r="B12289">
        <v>1329</v>
      </c>
      <c r="C12289" s="3" t="str">
        <f>HYPERLINK("http://www.uniprot.org/uniprot/G7KXR2","tr|G7KXR2|G7KXR2_MEDTR")</f>
        <v>tr|G7KXR2|G7KXR2_MEDTR</v>
      </c>
      <c r="D12289" t="s">
        <v>18327</v>
      </c>
      <c r="E12289">
        <v>87.58</v>
      </c>
      <c r="F12289">
        <v>443</v>
      </c>
      <c r="G12289">
        <v>55</v>
      </c>
      <c r="H12289">
        <v>2</v>
      </c>
      <c r="I12289">
        <v>1</v>
      </c>
      <c r="J12289">
        <v>1323</v>
      </c>
      <c r="K12289">
        <v>1</v>
      </c>
      <c r="L12289">
        <v>1</v>
      </c>
      <c r="M12289">
        <v>442</v>
      </c>
      <c r="N12289" t="s">
        <v>18</v>
      </c>
      <c r="O12289">
        <v>0</v>
      </c>
      <c r="P12289">
        <v>1919</v>
      </c>
    </row>
    <row r="12290" spans="1:16" x14ac:dyDescent="0.25">
      <c r="A12290" t="s">
        <v>18328</v>
      </c>
      <c r="B12290">
        <v>1719</v>
      </c>
      <c r="C12290" s="3" t="str">
        <f>HYPERLINK("http://www.uniprot.org/uniprot/I1JQD0","tr|I1JQD0|I1JQD0_SOYBN")</f>
        <v>tr|I1JQD0|I1JQD0_SOYBN</v>
      </c>
      <c r="D12290" t="s">
        <v>28</v>
      </c>
      <c r="E12290">
        <v>84.61</v>
      </c>
      <c r="F12290">
        <v>572</v>
      </c>
      <c r="G12290">
        <v>88</v>
      </c>
      <c r="H12290">
        <v>1</v>
      </c>
      <c r="I12290">
        <v>1</v>
      </c>
      <c r="J12290">
        <v>1713</v>
      </c>
      <c r="K12290">
        <v>1</v>
      </c>
      <c r="L12290">
        <v>12</v>
      </c>
      <c r="M12290">
        <v>568</v>
      </c>
      <c r="N12290" t="s">
        <v>18</v>
      </c>
      <c r="O12290">
        <v>0</v>
      </c>
      <c r="P12290">
        <v>2434</v>
      </c>
    </row>
    <row r="12291" spans="1:16" x14ac:dyDescent="0.25">
      <c r="A12291" t="s">
        <v>18329</v>
      </c>
      <c r="B12291">
        <v>1416</v>
      </c>
      <c r="C12291" s="3" t="str">
        <f>HYPERLINK("http://www.uniprot.org/uniprot/I1JNQ2","tr|I1JNQ2|I1JNQ2_SOYBN")</f>
        <v>tr|I1JNQ2|I1JNQ2_SOYBN</v>
      </c>
      <c r="D12291" t="s">
        <v>117</v>
      </c>
      <c r="E12291">
        <v>83.93</v>
      </c>
      <c r="F12291">
        <v>473</v>
      </c>
      <c r="G12291">
        <v>76</v>
      </c>
      <c r="H12291">
        <v>2</v>
      </c>
      <c r="I12291">
        <v>1</v>
      </c>
      <c r="J12291">
        <v>1413</v>
      </c>
      <c r="K12291">
        <v>1</v>
      </c>
      <c r="L12291">
        <v>1</v>
      </c>
      <c r="M12291">
        <v>471</v>
      </c>
      <c r="N12291" t="s">
        <v>18</v>
      </c>
      <c r="O12291">
        <v>0</v>
      </c>
      <c r="P12291">
        <v>2045</v>
      </c>
    </row>
    <row r="12292" spans="1:16" x14ac:dyDescent="0.25">
      <c r="A12292" t="s">
        <v>18330</v>
      </c>
      <c r="B12292">
        <v>1515</v>
      </c>
      <c r="C12292" s="3" t="str">
        <f>HYPERLINK("http://www.uniprot.org/uniprot/K7MNX2","tr|K7MNX2|K7MNX2_SOYBN")</f>
        <v>tr|K7MNX2|K7MNX2_SOYBN</v>
      </c>
      <c r="D12292" t="s">
        <v>28</v>
      </c>
      <c r="E12292">
        <v>22.05</v>
      </c>
      <c r="F12292">
        <v>263</v>
      </c>
      <c r="G12292">
        <v>205</v>
      </c>
      <c r="H12292">
        <v>3</v>
      </c>
      <c r="I12292">
        <v>340</v>
      </c>
      <c r="J12292">
        <v>1119</v>
      </c>
      <c r="K12292">
        <v>1</v>
      </c>
      <c r="L12292">
        <v>272</v>
      </c>
      <c r="M12292">
        <v>514</v>
      </c>
      <c r="N12292" t="s">
        <v>18</v>
      </c>
      <c r="O12292" s="1">
        <v>1.32441E-9</v>
      </c>
      <c r="P12292">
        <v>172</v>
      </c>
    </row>
    <row r="12293" spans="1:16" x14ac:dyDescent="0.25">
      <c r="A12293" t="s">
        <v>18331</v>
      </c>
      <c r="B12293">
        <v>1278</v>
      </c>
      <c r="C12293" s="3" t="str">
        <f>HYPERLINK("http://www.uniprot.org/uniprot/K7N4X5","tr|K7N4X5|K7N4X5_SOYBN")</f>
        <v>tr|K7N4X5|K7N4X5_SOYBN</v>
      </c>
      <c r="D12293" t="s">
        <v>28</v>
      </c>
      <c r="E12293">
        <v>90.11</v>
      </c>
      <c r="F12293">
        <v>425</v>
      </c>
      <c r="G12293">
        <v>42</v>
      </c>
      <c r="H12293">
        <v>0</v>
      </c>
      <c r="I12293">
        <v>1</v>
      </c>
      <c r="J12293">
        <v>1275</v>
      </c>
      <c r="K12293">
        <v>1</v>
      </c>
      <c r="L12293">
        <v>1</v>
      </c>
      <c r="M12293">
        <v>425</v>
      </c>
      <c r="N12293" t="s">
        <v>18</v>
      </c>
      <c r="O12293">
        <v>0</v>
      </c>
      <c r="P12293">
        <v>1976</v>
      </c>
    </row>
    <row r="12294" spans="1:16" x14ac:dyDescent="0.25">
      <c r="A12294" t="s">
        <v>18332</v>
      </c>
      <c r="B12294">
        <v>285</v>
      </c>
      <c r="C12294" s="3" t="str">
        <f>HYPERLINK("http://www.uniprot.org/uniprot/G7I2Z9","tr|G7I2Z9|G7I2Z9_MEDTR")</f>
        <v>tr|G7I2Z9|G7I2Z9_MEDTR</v>
      </c>
      <c r="D12294" t="s">
        <v>18333</v>
      </c>
      <c r="E12294">
        <v>73.8</v>
      </c>
      <c r="F12294">
        <v>42</v>
      </c>
      <c r="G12294">
        <v>11</v>
      </c>
      <c r="H12294">
        <v>0</v>
      </c>
      <c r="I12294">
        <v>158</v>
      </c>
      <c r="J12294">
        <v>283</v>
      </c>
      <c r="K12294">
        <v>2</v>
      </c>
      <c r="L12294">
        <v>71</v>
      </c>
      <c r="M12294">
        <v>112</v>
      </c>
      <c r="N12294" t="s">
        <v>18</v>
      </c>
      <c r="O12294" s="1">
        <v>7.4995600000000006E-14</v>
      </c>
      <c r="P12294">
        <v>145</v>
      </c>
    </row>
    <row r="12295" spans="1:16" x14ac:dyDescent="0.25">
      <c r="A12295" t="s">
        <v>18334</v>
      </c>
      <c r="B12295">
        <v>360</v>
      </c>
      <c r="C12295" s="3" t="str">
        <f>HYPERLINK("http://www.uniprot.org/uniprot/B9SVZ7","tr|B9SVZ7|B9SVZ7_RICCO")</f>
        <v>tr|B9SVZ7|B9SVZ7_RICCO</v>
      </c>
      <c r="D12295" t="s">
        <v>18335</v>
      </c>
      <c r="E12295">
        <v>61.11</v>
      </c>
      <c r="F12295">
        <v>108</v>
      </c>
      <c r="G12295">
        <v>42</v>
      </c>
      <c r="H12295">
        <v>0</v>
      </c>
      <c r="I12295">
        <v>1</v>
      </c>
      <c r="J12295">
        <v>324</v>
      </c>
      <c r="K12295">
        <v>1</v>
      </c>
      <c r="L12295">
        <v>87</v>
      </c>
      <c r="M12295">
        <v>187</v>
      </c>
      <c r="N12295" t="s">
        <v>18</v>
      </c>
      <c r="O12295" s="1">
        <v>5.6059399999999996E-25</v>
      </c>
      <c r="P12295">
        <v>297</v>
      </c>
    </row>
    <row r="12296" spans="1:16" x14ac:dyDescent="0.25">
      <c r="A12296" t="s">
        <v>18336</v>
      </c>
      <c r="B12296">
        <v>816</v>
      </c>
      <c r="C12296" s="3" t="str">
        <f>HYPERLINK("http://www.uniprot.org/uniprot/G7JNE6","tr|G7JNE6|G7JNE6_MEDTR")</f>
        <v>tr|G7JNE6|G7JNE6_MEDTR</v>
      </c>
      <c r="D12296" t="s">
        <v>18037</v>
      </c>
      <c r="E12296">
        <v>36.94</v>
      </c>
      <c r="F12296">
        <v>249</v>
      </c>
      <c r="G12296">
        <v>157</v>
      </c>
      <c r="H12296">
        <v>7</v>
      </c>
      <c r="I12296">
        <v>79</v>
      </c>
      <c r="J12296">
        <v>804</v>
      </c>
      <c r="K12296">
        <v>1</v>
      </c>
      <c r="L12296">
        <v>72</v>
      </c>
      <c r="M12296">
        <v>285</v>
      </c>
      <c r="N12296" t="s">
        <v>18</v>
      </c>
      <c r="O12296" s="1">
        <v>6.5166200000000005E-26</v>
      </c>
      <c r="P12296">
        <v>309</v>
      </c>
    </row>
    <row r="12297" spans="1:16" x14ac:dyDescent="0.25">
      <c r="A12297" t="s">
        <v>18337</v>
      </c>
      <c r="B12297">
        <v>987</v>
      </c>
      <c r="C12297" s="3" t="str">
        <f>HYPERLINK("http://www.uniprot.org/uniprot/Q9ZP10","tr|Q9ZP10|Q9ZP10_CICAR")</f>
        <v>tr|Q9ZP10|Q9ZP10_CICAR</v>
      </c>
      <c r="D12297" t="s">
        <v>18338</v>
      </c>
      <c r="E12297">
        <v>86.28</v>
      </c>
      <c r="F12297">
        <v>328</v>
      </c>
      <c r="G12297">
        <v>45</v>
      </c>
      <c r="H12297">
        <v>0</v>
      </c>
      <c r="I12297">
        <v>1</v>
      </c>
      <c r="J12297">
        <v>984</v>
      </c>
      <c r="K12297">
        <v>1</v>
      </c>
      <c r="L12297">
        <v>1</v>
      </c>
      <c r="M12297">
        <v>328</v>
      </c>
      <c r="N12297" t="s">
        <v>18</v>
      </c>
      <c r="O12297" s="1">
        <v>1.25841E-168</v>
      </c>
      <c r="P12297">
        <v>1541</v>
      </c>
    </row>
    <row r="12298" spans="1:16" x14ac:dyDescent="0.25">
      <c r="A12298" t="s">
        <v>18339</v>
      </c>
      <c r="B12298">
        <v>690</v>
      </c>
      <c r="C12298" s="3" t="str">
        <f>HYPERLINK("http://www.uniprot.org/uniprot/B7FIG2","tr|B7FIG2|B7FIG2_MEDTR")</f>
        <v>tr|B7FIG2|B7FIG2_MEDTR</v>
      </c>
      <c r="D12298" t="s">
        <v>772</v>
      </c>
      <c r="E12298">
        <v>50.94</v>
      </c>
      <c r="F12298">
        <v>265</v>
      </c>
      <c r="G12298">
        <v>130</v>
      </c>
      <c r="H12298">
        <v>82</v>
      </c>
      <c r="I12298">
        <v>1</v>
      </c>
      <c r="J12298">
        <v>549</v>
      </c>
      <c r="K12298">
        <v>1</v>
      </c>
      <c r="L12298">
        <v>1</v>
      </c>
      <c r="M12298">
        <v>262</v>
      </c>
      <c r="N12298" t="s">
        <v>18</v>
      </c>
      <c r="O12298" s="1">
        <v>5.6991699999999996E-53</v>
      </c>
      <c r="P12298">
        <v>541</v>
      </c>
    </row>
    <row r="12299" spans="1:16" x14ac:dyDescent="0.25">
      <c r="A12299" t="s">
        <v>18340</v>
      </c>
      <c r="B12299">
        <v>1518</v>
      </c>
      <c r="C12299" s="3" t="str">
        <f>HYPERLINK("http://www.uniprot.org/uniprot/G7JL96","tr|G7JL96|G7JL96_MEDTR")</f>
        <v>tr|G7JL96|G7JL96_MEDTR</v>
      </c>
      <c r="D12299" t="s">
        <v>18341</v>
      </c>
      <c r="E12299">
        <v>83.02</v>
      </c>
      <c r="F12299">
        <v>489</v>
      </c>
      <c r="G12299">
        <v>83</v>
      </c>
      <c r="H12299">
        <v>0</v>
      </c>
      <c r="I12299">
        <v>1</v>
      </c>
      <c r="J12299">
        <v>1467</v>
      </c>
      <c r="K12299">
        <v>1</v>
      </c>
      <c r="L12299">
        <v>1</v>
      </c>
      <c r="M12299">
        <v>489</v>
      </c>
      <c r="N12299" t="s">
        <v>18</v>
      </c>
      <c r="O12299">
        <v>0</v>
      </c>
      <c r="P12299">
        <v>2193</v>
      </c>
    </row>
    <row r="12300" spans="1:16" x14ac:dyDescent="0.25">
      <c r="A12300" t="s">
        <v>18342</v>
      </c>
      <c r="B12300">
        <v>3192</v>
      </c>
      <c r="C12300" s="3" t="str">
        <f>HYPERLINK("http://www.uniprot.org/uniprot/I1KH53","tr|I1KH53|I1KH53_SOYBN")</f>
        <v>tr|I1KH53|I1KH53_SOYBN</v>
      </c>
      <c r="D12300" t="s">
        <v>71</v>
      </c>
      <c r="E12300">
        <v>74.28</v>
      </c>
      <c r="F12300">
        <v>1050</v>
      </c>
      <c r="G12300">
        <v>270</v>
      </c>
      <c r="H12300">
        <v>3</v>
      </c>
      <c r="I12300">
        <v>43</v>
      </c>
      <c r="J12300">
        <v>3183</v>
      </c>
      <c r="K12300">
        <v>1</v>
      </c>
      <c r="L12300">
        <v>15</v>
      </c>
      <c r="M12300">
        <v>1053</v>
      </c>
      <c r="N12300" t="s">
        <v>18</v>
      </c>
      <c r="O12300">
        <v>0</v>
      </c>
      <c r="P12300">
        <v>4032</v>
      </c>
    </row>
    <row r="12301" spans="1:16" x14ac:dyDescent="0.25">
      <c r="A12301" t="s">
        <v>18343</v>
      </c>
      <c r="B12301">
        <v>1767</v>
      </c>
      <c r="C12301" s="3" t="str">
        <f>HYPERLINK("http://www.uniprot.org/uniprot/Q2PEP1","tr|Q2PEP1|Q2PEP1_TRIPR")</f>
        <v>tr|Q2PEP1|Q2PEP1_TRIPR</v>
      </c>
      <c r="D12301" t="s">
        <v>18344</v>
      </c>
      <c r="E12301">
        <v>93.03</v>
      </c>
      <c r="F12301">
        <v>589</v>
      </c>
      <c r="G12301">
        <v>41</v>
      </c>
      <c r="H12301">
        <v>1</v>
      </c>
      <c r="I12301">
        <v>1</v>
      </c>
      <c r="J12301">
        <v>1764</v>
      </c>
      <c r="K12301">
        <v>1</v>
      </c>
      <c r="L12301">
        <v>1</v>
      </c>
      <c r="M12301">
        <v>588</v>
      </c>
      <c r="N12301" t="s">
        <v>18</v>
      </c>
      <c r="O12301">
        <v>0</v>
      </c>
      <c r="P12301">
        <v>2636</v>
      </c>
    </row>
    <row r="12302" spans="1:16" x14ac:dyDescent="0.25">
      <c r="A12302" t="s">
        <v>18345</v>
      </c>
      <c r="B12302">
        <v>1800</v>
      </c>
      <c r="C12302" s="3" t="str">
        <f>HYPERLINK("http://www.uniprot.org/uniprot/I1MRL9","tr|I1MRL9|I1MRL9_SOYBN")</f>
        <v>tr|I1MRL9|I1MRL9_SOYBN</v>
      </c>
      <c r="D12302" t="s">
        <v>28</v>
      </c>
      <c r="E12302">
        <v>74.37</v>
      </c>
      <c r="F12302">
        <v>640</v>
      </c>
      <c r="G12302">
        <v>164</v>
      </c>
      <c r="H12302">
        <v>41</v>
      </c>
      <c r="I12302">
        <v>1</v>
      </c>
      <c r="J12302">
        <v>1797</v>
      </c>
      <c r="K12302">
        <v>1</v>
      </c>
      <c r="L12302">
        <v>1</v>
      </c>
      <c r="M12302">
        <v>637</v>
      </c>
      <c r="N12302" t="s">
        <v>18</v>
      </c>
      <c r="O12302">
        <v>0</v>
      </c>
      <c r="P12302">
        <v>2298</v>
      </c>
    </row>
    <row r="12303" spans="1:16" x14ac:dyDescent="0.25">
      <c r="A12303" t="s">
        <v>18346</v>
      </c>
      <c r="B12303">
        <v>948</v>
      </c>
      <c r="C12303" s="3" t="str">
        <f>HYPERLINK("http://www.uniprot.org/uniprot/G7LC21","tr|G7LC21|G7LC21_MEDTR")</f>
        <v>tr|G7LC21|G7LC21_MEDTR</v>
      </c>
      <c r="D12303" t="s">
        <v>18347</v>
      </c>
      <c r="E12303">
        <v>86.6</v>
      </c>
      <c r="F12303">
        <v>321</v>
      </c>
      <c r="G12303">
        <v>43</v>
      </c>
      <c r="H12303">
        <v>6</v>
      </c>
      <c r="I12303">
        <v>1</v>
      </c>
      <c r="J12303">
        <v>945</v>
      </c>
      <c r="K12303">
        <v>1</v>
      </c>
      <c r="L12303">
        <v>1</v>
      </c>
      <c r="M12303">
        <v>317</v>
      </c>
      <c r="N12303" t="s">
        <v>18</v>
      </c>
      <c r="O12303" s="1">
        <v>7.9516599999999994E-157</v>
      </c>
      <c r="P12303">
        <v>1439</v>
      </c>
    </row>
    <row r="12304" spans="1:16" x14ac:dyDescent="0.25">
      <c r="A12304" t="s">
        <v>18348</v>
      </c>
      <c r="B12304">
        <v>519</v>
      </c>
      <c r="C12304" s="3" t="str">
        <f>HYPERLINK("http://www.uniprot.org/uniprot/G7ZYW4","tr|G7ZYW4|G7ZYW4_MEDTR")</f>
        <v>tr|G7ZYW4|G7ZYW4_MEDTR</v>
      </c>
      <c r="D12304" t="s">
        <v>18312</v>
      </c>
      <c r="E12304">
        <v>63.84</v>
      </c>
      <c r="F12304">
        <v>177</v>
      </c>
      <c r="G12304">
        <v>64</v>
      </c>
      <c r="H12304">
        <v>5</v>
      </c>
      <c r="I12304">
        <v>1</v>
      </c>
      <c r="J12304">
        <v>516</v>
      </c>
      <c r="K12304">
        <v>1</v>
      </c>
      <c r="L12304">
        <v>1</v>
      </c>
      <c r="M12304">
        <v>171</v>
      </c>
      <c r="N12304" t="s">
        <v>18</v>
      </c>
      <c r="O12304" s="1">
        <v>1.72368E-50</v>
      </c>
      <c r="P12304">
        <v>517</v>
      </c>
    </row>
    <row r="12305" spans="1:16" x14ac:dyDescent="0.25">
      <c r="A12305" t="s">
        <v>18349</v>
      </c>
      <c r="B12305">
        <v>324</v>
      </c>
      <c r="C12305" s="3" t="str">
        <f>HYPERLINK("http://www.uniprot.org/uniprot/G7IH00","tr|G7IH00|G7IH00_MEDTR")</f>
        <v>tr|G7IH00|G7IH00_MEDTR</v>
      </c>
      <c r="D12305" t="s">
        <v>6226</v>
      </c>
      <c r="E12305">
        <v>51.35</v>
      </c>
      <c r="F12305">
        <v>74</v>
      </c>
      <c r="G12305">
        <v>36</v>
      </c>
      <c r="H12305">
        <v>0</v>
      </c>
      <c r="I12305">
        <v>82</v>
      </c>
      <c r="J12305">
        <v>303</v>
      </c>
      <c r="K12305">
        <v>1</v>
      </c>
      <c r="L12305">
        <v>2</v>
      </c>
      <c r="M12305">
        <v>75</v>
      </c>
      <c r="N12305" t="s">
        <v>18</v>
      </c>
      <c r="O12305" s="1">
        <v>1.1147500000000001E-12</v>
      </c>
      <c r="P12305">
        <v>191</v>
      </c>
    </row>
    <row r="12306" spans="1:16" x14ac:dyDescent="0.25">
      <c r="A12306" t="s">
        <v>18350</v>
      </c>
      <c r="B12306">
        <v>1536</v>
      </c>
      <c r="C12306" s="3" t="str">
        <f>HYPERLINK("http://www.uniprot.org/uniprot/G7KPV9","tr|G7KPV9|G7KPV9_MEDTR")</f>
        <v>tr|G7KPV9|G7KPV9_MEDTR</v>
      </c>
      <c r="D12306" t="s">
        <v>18351</v>
      </c>
      <c r="E12306">
        <v>90.03</v>
      </c>
      <c r="F12306">
        <v>512</v>
      </c>
      <c r="G12306">
        <v>51</v>
      </c>
      <c r="H12306">
        <v>4</v>
      </c>
      <c r="I12306">
        <v>7</v>
      </c>
      <c r="J12306">
        <v>1530</v>
      </c>
      <c r="K12306">
        <v>1</v>
      </c>
      <c r="L12306">
        <v>4</v>
      </c>
      <c r="M12306">
        <v>514</v>
      </c>
      <c r="N12306" t="s">
        <v>18</v>
      </c>
      <c r="O12306">
        <v>0</v>
      </c>
      <c r="P12306">
        <v>2356</v>
      </c>
    </row>
    <row r="12307" spans="1:16" x14ac:dyDescent="0.25">
      <c r="A12307" t="s">
        <v>18352</v>
      </c>
      <c r="B12307">
        <v>2265</v>
      </c>
      <c r="C12307" s="3" t="str">
        <f>HYPERLINK("http://www.uniprot.org/uniprot/K7M593","tr|K7M593|K7M593_SOYBN")</f>
        <v>tr|K7M593|K7M593_SOYBN</v>
      </c>
      <c r="D12307" t="s">
        <v>61</v>
      </c>
      <c r="E12307">
        <v>64.39</v>
      </c>
      <c r="F12307">
        <v>705</v>
      </c>
      <c r="G12307">
        <v>251</v>
      </c>
      <c r="H12307">
        <v>2</v>
      </c>
      <c r="I12307">
        <v>61</v>
      </c>
      <c r="J12307">
        <v>2169</v>
      </c>
      <c r="K12307">
        <v>1</v>
      </c>
      <c r="L12307">
        <v>29</v>
      </c>
      <c r="M12307">
        <v>728</v>
      </c>
      <c r="N12307" t="s">
        <v>18</v>
      </c>
      <c r="O12307">
        <v>0</v>
      </c>
      <c r="P12307">
        <v>2362</v>
      </c>
    </row>
    <row r="12308" spans="1:16" x14ac:dyDescent="0.25">
      <c r="A12308" t="s">
        <v>18353</v>
      </c>
      <c r="B12308">
        <v>963</v>
      </c>
      <c r="C12308" s="3" t="str">
        <f>HYPERLINK("http://www.uniprot.org/uniprot/K7MNX2","tr|K7MNX2|K7MNX2_SOYBN")</f>
        <v>tr|K7MNX2|K7MNX2_SOYBN</v>
      </c>
      <c r="D12308" t="s">
        <v>28</v>
      </c>
      <c r="E12308">
        <v>23.46</v>
      </c>
      <c r="F12308">
        <v>260</v>
      </c>
      <c r="G12308">
        <v>199</v>
      </c>
      <c r="H12308">
        <v>3</v>
      </c>
      <c r="I12308">
        <v>112</v>
      </c>
      <c r="J12308">
        <v>882</v>
      </c>
      <c r="K12308">
        <v>1</v>
      </c>
      <c r="L12308">
        <v>277</v>
      </c>
      <c r="M12308">
        <v>530</v>
      </c>
      <c r="N12308" t="s">
        <v>18</v>
      </c>
      <c r="O12308" s="1">
        <v>7.9681900000000004E-19</v>
      </c>
      <c r="P12308">
        <v>249</v>
      </c>
    </row>
    <row r="12309" spans="1:16" x14ac:dyDescent="0.25">
      <c r="A12309" t="s">
        <v>18354</v>
      </c>
      <c r="B12309">
        <v>1230</v>
      </c>
      <c r="C12309" s="3" t="str">
        <f>HYPERLINK("http://www.uniprot.org/uniprot/I1MKC6","tr|I1MKC6|I1MKC6_SOYBN")</f>
        <v>tr|I1MKC6|I1MKC6_SOYBN</v>
      </c>
      <c r="D12309" t="s">
        <v>28</v>
      </c>
      <c r="E12309">
        <v>87.85</v>
      </c>
      <c r="F12309">
        <v>387</v>
      </c>
      <c r="G12309">
        <v>47</v>
      </c>
      <c r="H12309">
        <v>0</v>
      </c>
      <c r="I12309">
        <v>67</v>
      </c>
      <c r="J12309">
        <v>1227</v>
      </c>
      <c r="K12309">
        <v>1</v>
      </c>
      <c r="L12309">
        <v>46</v>
      </c>
      <c r="M12309">
        <v>432</v>
      </c>
      <c r="N12309" t="s">
        <v>18</v>
      </c>
      <c r="O12309">
        <v>0</v>
      </c>
      <c r="P12309">
        <v>1812</v>
      </c>
    </row>
    <row r="12310" spans="1:16" x14ac:dyDescent="0.25">
      <c r="A12310" t="s">
        <v>18355</v>
      </c>
      <c r="B12310">
        <v>1968</v>
      </c>
      <c r="C12310" s="3" t="str">
        <f>HYPERLINK("http://www.uniprot.org/uniprot/G7JLD4","tr|G7JLD4|G7JLD4_MEDTR")</f>
        <v>tr|G7JLD4|G7JLD4_MEDTR</v>
      </c>
      <c r="D12310" t="s">
        <v>18356</v>
      </c>
      <c r="E12310">
        <v>61.95</v>
      </c>
      <c r="F12310">
        <v>707</v>
      </c>
      <c r="G12310">
        <v>269</v>
      </c>
      <c r="H12310">
        <v>59</v>
      </c>
      <c r="I12310">
        <v>19</v>
      </c>
      <c r="J12310">
        <v>1962</v>
      </c>
      <c r="K12310">
        <v>1</v>
      </c>
      <c r="L12310">
        <v>64</v>
      </c>
      <c r="M12310">
        <v>768</v>
      </c>
      <c r="N12310" t="s">
        <v>18</v>
      </c>
      <c r="O12310">
        <v>0</v>
      </c>
      <c r="P12310">
        <v>2167</v>
      </c>
    </row>
    <row r="12311" spans="1:16" x14ac:dyDescent="0.25">
      <c r="A12311" t="s">
        <v>18357</v>
      </c>
      <c r="B12311">
        <v>1209</v>
      </c>
      <c r="C12311" s="3" t="str">
        <f>HYPERLINK("http://www.uniprot.org/uniprot/G7IP60","tr|G7IP60|G7IP60_MEDTR")</f>
        <v>tr|G7IP60|G7IP60_MEDTR</v>
      </c>
      <c r="D12311" t="s">
        <v>18358</v>
      </c>
      <c r="E12311">
        <v>79.400000000000006</v>
      </c>
      <c r="F12311">
        <v>403</v>
      </c>
      <c r="G12311">
        <v>83</v>
      </c>
      <c r="H12311">
        <v>1</v>
      </c>
      <c r="I12311">
        <v>1</v>
      </c>
      <c r="J12311">
        <v>1206</v>
      </c>
      <c r="K12311">
        <v>1</v>
      </c>
      <c r="L12311">
        <v>1</v>
      </c>
      <c r="M12311">
        <v>389</v>
      </c>
      <c r="N12311" t="s">
        <v>18</v>
      </c>
      <c r="O12311" s="1">
        <v>3.8611099999999998E-168</v>
      </c>
      <c r="P12311">
        <v>1538</v>
      </c>
    </row>
    <row r="12312" spans="1:16" x14ac:dyDescent="0.25">
      <c r="A12312" t="s">
        <v>18359</v>
      </c>
      <c r="B12312">
        <v>1896</v>
      </c>
      <c r="C12312" s="3" t="str">
        <f>HYPERLINK("http://www.uniprot.org/uniprot/G7IPA0","tr|G7IPA0|G7IPA0_MEDTR")</f>
        <v>tr|G7IPA0|G7IPA0_MEDTR</v>
      </c>
      <c r="D12312" t="s">
        <v>18360</v>
      </c>
      <c r="E12312">
        <v>82.23</v>
      </c>
      <c r="F12312">
        <v>636</v>
      </c>
      <c r="G12312">
        <v>113</v>
      </c>
      <c r="H12312">
        <v>6</v>
      </c>
      <c r="I12312">
        <v>1</v>
      </c>
      <c r="J12312">
        <v>1890</v>
      </c>
      <c r="K12312">
        <v>1</v>
      </c>
      <c r="L12312">
        <v>33</v>
      </c>
      <c r="M12312">
        <v>643</v>
      </c>
      <c r="N12312" t="s">
        <v>18</v>
      </c>
      <c r="O12312">
        <v>0</v>
      </c>
      <c r="P12312">
        <v>2650</v>
      </c>
    </row>
    <row r="12313" spans="1:16" x14ac:dyDescent="0.25">
      <c r="A12313" t="s">
        <v>18361</v>
      </c>
      <c r="B12313">
        <v>615</v>
      </c>
      <c r="C12313" s="3" t="str">
        <f>HYPERLINK("http://www.uniprot.org/uniprot/C0L2U2","tr|C0L2U2|C0L2U2_ARAHY")</f>
        <v>tr|C0L2U2|C0L2U2_ARAHY</v>
      </c>
      <c r="D12313" t="s">
        <v>2371</v>
      </c>
      <c r="E12313">
        <v>37.5</v>
      </c>
      <c r="F12313">
        <v>192</v>
      </c>
      <c r="G12313">
        <v>120</v>
      </c>
      <c r="H12313">
        <v>2</v>
      </c>
      <c r="I12313">
        <v>40</v>
      </c>
      <c r="J12313">
        <v>609</v>
      </c>
      <c r="K12313">
        <v>1</v>
      </c>
      <c r="L12313">
        <v>242</v>
      </c>
      <c r="M12313">
        <v>433</v>
      </c>
      <c r="N12313" t="s">
        <v>18</v>
      </c>
      <c r="O12313" s="1">
        <v>8.0979300000000003E-36</v>
      </c>
      <c r="P12313">
        <v>392</v>
      </c>
    </row>
    <row r="12314" spans="1:16" x14ac:dyDescent="0.25">
      <c r="A12314" t="s">
        <v>18362</v>
      </c>
      <c r="B12314">
        <v>957</v>
      </c>
      <c r="C12314" s="3" t="str">
        <f>HYPERLINK("http://www.uniprot.org/uniprot/G7KJX0","tr|G7KJX0|G7KJX0_MEDTR")</f>
        <v>tr|G7KJX0|G7KJX0_MEDTR</v>
      </c>
      <c r="D12314" t="s">
        <v>18363</v>
      </c>
      <c r="E12314">
        <v>75.39</v>
      </c>
      <c r="F12314">
        <v>317</v>
      </c>
      <c r="G12314">
        <v>78</v>
      </c>
      <c r="H12314">
        <v>2</v>
      </c>
      <c r="I12314">
        <v>1</v>
      </c>
      <c r="J12314">
        <v>945</v>
      </c>
      <c r="K12314">
        <v>1</v>
      </c>
      <c r="L12314">
        <v>1</v>
      </c>
      <c r="M12314">
        <v>313</v>
      </c>
      <c r="N12314" t="s">
        <v>18</v>
      </c>
      <c r="O12314" s="1">
        <v>1.34299E-135</v>
      </c>
      <c r="P12314">
        <v>1256</v>
      </c>
    </row>
    <row r="12315" spans="1:16" x14ac:dyDescent="0.25">
      <c r="A12315" t="s">
        <v>18364</v>
      </c>
      <c r="B12315">
        <v>2922</v>
      </c>
      <c r="C12315" s="3" t="str">
        <f>HYPERLINK("http://www.uniprot.org/uniprot/G7KSG0","tr|G7KSG0|G7KSG0_MEDTR")</f>
        <v>tr|G7KSG0|G7KSG0_MEDTR</v>
      </c>
      <c r="D12315" t="s">
        <v>18365</v>
      </c>
      <c r="E12315">
        <v>87.46</v>
      </c>
      <c r="F12315">
        <v>965</v>
      </c>
      <c r="G12315">
        <v>121</v>
      </c>
      <c r="H12315">
        <v>12</v>
      </c>
      <c r="I12315">
        <v>61</v>
      </c>
      <c r="J12315">
        <v>2919</v>
      </c>
      <c r="K12315">
        <v>1</v>
      </c>
      <c r="L12315">
        <v>26</v>
      </c>
      <c r="M12315">
        <v>983</v>
      </c>
      <c r="N12315" t="s">
        <v>18</v>
      </c>
      <c r="O12315">
        <v>0</v>
      </c>
      <c r="P12315">
        <v>4233</v>
      </c>
    </row>
    <row r="12316" spans="1:16" x14ac:dyDescent="0.25">
      <c r="A12316" t="s">
        <v>18366</v>
      </c>
      <c r="B12316">
        <v>888</v>
      </c>
      <c r="C12316" s="3" t="str">
        <f>HYPERLINK("http://www.uniprot.org/uniprot/K7MZD8","tr|K7MZD8|K7MZD8_SOYBN")</f>
        <v>tr|K7MZD8|K7MZD8_SOYBN</v>
      </c>
      <c r="D12316" t="s">
        <v>28</v>
      </c>
      <c r="E12316">
        <v>82.31</v>
      </c>
      <c r="F12316">
        <v>294</v>
      </c>
      <c r="G12316">
        <v>52</v>
      </c>
      <c r="H12316">
        <v>0</v>
      </c>
      <c r="I12316">
        <v>1</v>
      </c>
      <c r="J12316">
        <v>882</v>
      </c>
      <c r="K12316">
        <v>1</v>
      </c>
      <c r="L12316">
        <v>1</v>
      </c>
      <c r="M12316">
        <v>294</v>
      </c>
      <c r="N12316" t="s">
        <v>18</v>
      </c>
      <c r="O12316" s="1">
        <v>3.0979599999999999E-144</v>
      </c>
      <c r="P12316">
        <v>1330</v>
      </c>
    </row>
    <row r="12317" spans="1:16" x14ac:dyDescent="0.25">
      <c r="A12317" t="s">
        <v>18367</v>
      </c>
      <c r="B12317">
        <v>1737</v>
      </c>
      <c r="C12317" s="3" t="str">
        <f>HYPERLINK("http://www.uniprot.org/uniprot/I1JNQ3","tr|I1JNQ3|I1JNQ3_SOYBN")</f>
        <v>tr|I1JNQ3|I1JNQ3_SOYBN</v>
      </c>
      <c r="D12317" t="s">
        <v>28</v>
      </c>
      <c r="E12317">
        <v>72.11</v>
      </c>
      <c r="F12317">
        <v>581</v>
      </c>
      <c r="G12317">
        <v>162</v>
      </c>
      <c r="H12317">
        <v>4</v>
      </c>
      <c r="I12317">
        <v>1</v>
      </c>
      <c r="J12317">
        <v>1731</v>
      </c>
      <c r="K12317">
        <v>1</v>
      </c>
      <c r="L12317">
        <v>1</v>
      </c>
      <c r="M12317">
        <v>575</v>
      </c>
      <c r="N12317" t="s">
        <v>18</v>
      </c>
      <c r="O12317">
        <v>0</v>
      </c>
      <c r="P12317">
        <v>2136</v>
      </c>
    </row>
    <row r="12318" spans="1:16" x14ac:dyDescent="0.25">
      <c r="A12318" t="s">
        <v>18368</v>
      </c>
      <c r="B12318">
        <v>924</v>
      </c>
      <c r="C12318" s="3" t="str">
        <f>HYPERLINK("http://www.uniprot.org/uniprot/G7L1C3","tr|G7L1C3|G7L1C3_MEDTR")</f>
        <v>tr|G7L1C3|G7L1C3_MEDTR</v>
      </c>
      <c r="D12318" t="s">
        <v>18369</v>
      </c>
      <c r="E12318">
        <v>76.2</v>
      </c>
      <c r="F12318">
        <v>311</v>
      </c>
      <c r="G12318">
        <v>74</v>
      </c>
      <c r="H12318">
        <v>5</v>
      </c>
      <c r="I12318">
        <v>1</v>
      </c>
      <c r="J12318">
        <v>918</v>
      </c>
      <c r="K12318">
        <v>1</v>
      </c>
      <c r="L12318">
        <v>192</v>
      </c>
      <c r="M12318">
        <v>502</v>
      </c>
      <c r="N12318" t="s">
        <v>18</v>
      </c>
      <c r="O12318" s="1">
        <v>7.8984699999999999E-130</v>
      </c>
      <c r="P12318">
        <v>1206</v>
      </c>
    </row>
    <row r="12319" spans="1:16" x14ac:dyDescent="0.25">
      <c r="A12319" t="s">
        <v>18370</v>
      </c>
      <c r="B12319">
        <v>507</v>
      </c>
      <c r="C12319" s="3" t="str">
        <f>HYPERLINK("http://www.uniprot.org/uniprot/B7FMP3","tr|B7FMP3|B7FMP3_MEDTR")</f>
        <v>tr|B7FMP3|B7FMP3_MEDTR</v>
      </c>
      <c r="D12319" t="s">
        <v>581</v>
      </c>
      <c r="E12319">
        <v>64.16</v>
      </c>
      <c r="F12319">
        <v>173</v>
      </c>
      <c r="G12319">
        <v>62</v>
      </c>
      <c r="H12319">
        <v>5</v>
      </c>
      <c r="I12319">
        <v>1</v>
      </c>
      <c r="J12319">
        <v>504</v>
      </c>
      <c r="K12319">
        <v>1</v>
      </c>
      <c r="L12319">
        <v>1</v>
      </c>
      <c r="M12319">
        <v>169</v>
      </c>
      <c r="N12319" t="s">
        <v>18</v>
      </c>
      <c r="O12319" s="1">
        <v>4.4989200000000001E-51</v>
      </c>
      <c r="P12319">
        <v>522</v>
      </c>
    </row>
    <row r="12320" spans="1:16" x14ac:dyDescent="0.25">
      <c r="A12320" t="s">
        <v>18371</v>
      </c>
      <c r="B12320">
        <v>510</v>
      </c>
      <c r="C12320" s="3" t="str">
        <f>HYPERLINK("http://www.uniprot.org/uniprot/A5BE46","tr|A5BE46|A5BE46_VITVI")</f>
        <v>tr|A5BE46|A5BE46_VITVI</v>
      </c>
      <c r="D12320" t="s">
        <v>462</v>
      </c>
      <c r="E12320">
        <v>76.19</v>
      </c>
      <c r="F12320">
        <v>168</v>
      </c>
      <c r="G12320">
        <v>40</v>
      </c>
      <c r="H12320">
        <v>0</v>
      </c>
      <c r="I12320">
        <v>1</v>
      </c>
      <c r="J12320">
        <v>504</v>
      </c>
      <c r="K12320">
        <v>1</v>
      </c>
      <c r="L12320">
        <v>594</v>
      </c>
      <c r="M12320">
        <v>761</v>
      </c>
      <c r="N12320" t="s">
        <v>18</v>
      </c>
      <c r="O12320" s="1">
        <v>2.12596E-72</v>
      </c>
      <c r="P12320">
        <v>706</v>
      </c>
    </row>
    <row r="12321" spans="1:16" x14ac:dyDescent="0.25">
      <c r="A12321" t="s">
        <v>18372</v>
      </c>
      <c r="B12321">
        <v>441</v>
      </c>
      <c r="C12321" s="3" t="str">
        <f>HYPERLINK("http://www.uniprot.org/uniprot/I1JGK4","tr|I1JGK4|I1JGK4_SOYBN")</f>
        <v>tr|I1JGK4|I1JGK4_SOYBN</v>
      </c>
      <c r="D12321" t="s">
        <v>28</v>
      </c>
      <c r="E12321">
        <v>94.52</v>
      </c>
      <c r="F12321">
        <v>146</v>
      </c>
      <c r="G12321">
        <v>8</v>
      </c>
      <c r="H12321">
        <v>0</v>
      </c>
      <c r="I12321">
        <v>1</v>
      </c>
      <c r="J12321">
        <v>438</v>
      </c>
      <c r="K12321">
        <v>1</v>
      </c>
      <c r="L12321">
        <v>1</v>
      </c>
      <c r="M12321">
        <v>146</v>
      </c>
      <c r="N12321" t="s">
        <v>18</v>
      </c>
      <c r="O12321" s="1">
        <v>2.8525799999999999E-77</v>
      </c>
      <c r="P12321">
        <v>748</v>
      </c>
    </row>
    <row r="12322" spans="1:16" x14ac:dyDescent="0.25">
      <c r="A12322" t="s">
        <v>18373</v>
      </c>
      <c r="B12322">
        <v>5229</v>
      </c>
      <c r="C12322" s="3" t="str">
        <f>HYPERLINK("http://www.uniprot.org/uniprot/I1JNA2","tr|I1JNA2|I1JNA2_SOYBN")</f>
        <v>tr|I1JNA2|I1JNA2_SOYBN</v>
      </c>
      <c r="D12322" t="s">
        <v>71</v>
      </c>
      <c r="E12322">
        <v>77.63</v>
      </c>
      <c r="F12322">
        <v>1270</v>
      </c>
      <c r="G12322">
        <v>284</v>
      </c>
      <c r="H12322">
        <v>54</v>
      </c>
      <c r="I12322">
        <v>1576</v>
      </c>
      <c r="J12322">
        <v>5223</v>
      </c>
      <c r="K12322">
        <v>1</v>
      </c>
      <c r="L12322">
        <v>269</v>
      </c>
      <c r="M12322">
        <v>1531</v>
      </c>
      <c r="N12322" t="s">
        <v>18</v>
      </c>
      <c r="O12322">
        <v>0</v>
      </c>
      <c r="P12322">
        <v>4900</v>
      </c>
    </row>
    <row r="12323" spans="1:16" x14ac:dyDescent="0.25">
      <c r="A12323" t="s">
        <v>18374</v>
      </c>
      <c r="B12323">
        <v>804</v>
      </c>
      <c r="C12323" s="3" t="str">
        <f>HYPERLINK("http://www.uniprot.org/uniprot/G7LG69","tr|G7LG69|G7LG69_MEDTR")</f>
        <v>tr|G7LG69|G7LG69_MEDTR</v>
      </c>
      <c r="D12323" t="s">
        <v>18375</v>
      </c>
      <c r="E12323">
        <v>52.41</v>
      </c>
      <c r="F12323">
        <v>145</v>
      </c>
      <c r="G12323">
        <v>69</v>
      </c>
      <c r="H12323">
        <v>1</v>
      </c>
      <c r="I12323">
        <v>325</v>
      </c>
      <c r="J12323">
        <v>756</v>
      </c>
      <c r="K12323">
        <v>1</v>
      </c>
      <c r="L12323">
        <v>96</v>
      </c>
      <c r="M12323">
        <v>235</v>
      </c>
      <c r="N12323" t="s">
        <v>18</v>
      </c>
      <c r="O12323" s="1">
        <v>5.5190000000000003E-30</v>
      </c>
      <c r="P12323">
        <v>344</v>
      </c>
    </row>
    <row r="12324" spans="1:16" x14ac:dyDescent="0.25">
      <c r="A12324" t="s">
        <v>18376</v>
      </c>
      <c r="B12324">
        <v>1149</v>
      </c>
      <c r="C12324" s="3" t="str">
        <f>HYPERLINK("http://www.uniprot.org/uniprot/G7J315","tr|G7J315|G7J315_MEDTR")</f>
        <v>tr|G7J315|G7J315_MEDTR</v>
      </c>
      <c r="D12324" t="s">
        <v>18377</v>
      </c>
      <c r="E12324">
        <v>88.88</v>
      </c>
      <c r="F12324">
        <v>387</v>
      </c>
      <c r="G12324">
        <v>43</v>
      </c>
      <c r="H12324">
        <v>5</v>
      </c>
      <c r="I12324">
        <v>1</v>
      </c>
      <c r="J12324">
        <v>1146</v>
      </c>
      <c r="K12324">
        <v>1</v>
      </c>
      <c r="L12324">
        <v>1</v>
      </c>
      <c r="M12324">
        <v>387</v>
      </c>
      <c r="N12324" t="s">
        <v>18</v>
      </c>
      <c r="O12324">
        <v>0</v>
      </c>
      <c r="P12324">
        <v>1738</v>
      </c>
    </row>
    <row r="12325" spans="1:16" x14ac:dyDescent="0.25">
      <c r="A12325" t="s">
        <v>18378</v>
      </c>
      <c r="B12325">
        <v>912</v>
      </c>
      <c r="C12325" s="3" t="str">
        <f>HYPERLINK("http://www.uniprot.org/uniprot/K7MNX2","tr|K7MNX2|K7MNX2_SOYBN")</f>
        <v>tr|K7MNX2|K7MNX2_SOYBN</v>
      </c>
      <c r="D12325" t="s">
        <v>28</v>
      </c>
      <c r="E12325">
        <v>27.58</v>
      </c>
      <c r="F12325">
        <v>203</v>
      </c>
      <c r="G12325">
        <v>147</v>
      </c>
      <c r="H12325">
        <v>2</v>
      </c>
      <c r="I12325">
        <v>307</v>
      </c>
      <c r="J12325">
        <v>909</v>
      </c>
      <c r="K12325">
        <v>1</v>
      </c>
      <c r="L12325">
        <v>272</v>
      </c>
      <c r="M12325">
        <v>467</v>
      </c>
      <c r="N12325" t="s">
        <v>18</v>
      </c>
      <c r="O12325" s="1">
        <v>2.16742E-15</v>
      </c>
      <c r="P12325">
        <v>219</v>
      </c>
    </row>
    <row r="12326" spans="1:16" x14ac:dyDescent="0.25">
      <c r="A12326" t="s">
        <v>18379</v>
      </c>
      <c r="B12326">
        <v>1854</v>
      </c>
      <c r="C12326" s="3" t="str">
        <f>HYPERLINK("http://www.uniprot.org/uniprot/G7JL95","tr|G7JL95|G7JL95_MEDTR")</f>
        <v>tr|G7JL95|G7JL95_MEDTR</v>
      </c>
      <c r="D12326" t="s">
        <v>18380</v>
      </c>
      <c r="E12326">
        <v>86.62</v>
      </c>
      <c r="F12326">
        <v>628</v>
      </c>
      <c r="G12326">
        <v>84</v>
      </c>
      <c r="H12326">
        <v>13</v>
      </c>
      <c r="I12326">
        <v>1</v>
      </c>
      <c r="J12326">
        <v>1845</v>
      </c>
      <c r="K12326">
        <v>1</v>
      </c>
      <c r="L12326">
        <v>1</v>
      </c>
      <c r="M12326">
        <v>625</v>
      </c>
      <c r="N12326" t="s">
        <v>18</v>
      </c>
      <c r="O12326">
        <v>0</v>
      </c>
      <c r="P12326">
        <v>2804</v>
      </c>
    </row>
    <row r="12327" spans="1:16" x14ac:dyDescent="0.25">
      <c r="A12327" t="s">
        <v>18381</v>
      </c>
      <c r="B12327">
        <v>4299</v>
      </c>
      <c r="C12327" s="3" t="str">
        <f>HYPERLINK("http://www.uniprot.org/uniprot/I1KH54","tr|I1KH54|I1KH54_SOYBN")</f>
        <v>tr|I1KH54|I1KH54_SOYBN</v>
      </c>
      <c r="D12327" t="s">
        <v>71</v>
      </c>
      <c r="E12327">
        <v>71.819999999999993</v>
      </c>
      <c r="F12327">
        <v>1441</v>
      </c>
      <c r="G12327">
        <v>406</v>
      </c>
      <c r="H12327">
        <v>9</v>
      </c>
      <c r="I12327">
        <v>1</v>
      </c>
      <c r="J12327">
        <v>4296</v>
      </c>
      <c r="K12327">
        <v>1</v>
      </c>
      <c r="L12327">
        <v>1</v>
      </c>
      <c r="M12327">
        <v>1426</v>
      </c>
      <c r="N12327" t="s">
        <v>18</v>
      </c>
      <c r="O12327">
        <v>0</v>
      </c>
      <c r="P12327">
        <v>5423</v>
      </c>
    </row>
    <row r="12328" spans="1:16" x14ac:dyDescent="0.25">
      <c r="A12328" t="s">
        <v>18382</v>
      </c>
      <c r="B12328">
        <v>3231</v>
      </c>
      <c r="C12328" s="3" t="str">
        <f>HYPERLINK("http://www.uniprot.org/uniprot/A5BE46","tr|A5BE46|A5BE46_VITVI")</f>
        <v>tr|A5BE46|A5BE46_VITVI</v>
      </c>
      <c r="D12328" t="s">
        <v>462</v>
      </c>
      <c r="E12328">
        <v>77.72</v>
      </c>
      <c r="F12328">
        <v>1082</v>
      </c>
      <c r="G12328">
        <v>241</v>
      </c>
      <c r="H12328">
        <v>7</v>
      </c>
      <c r="I12328">
        <v>1</v>
      </c>
      <c r="J12328">
        <v>3225</v>
      </c>
      <c r="K12328">
        <v>1</v>
      </c>
      <c r="L12328">
        <v>272</v>
      </c>
      <c r="M12328">
        <v>1353</v>
      </c>
      <c r="N12328" t="s">
        <v>18</v>
      </c>
      <c r="O12328">
        <v>0</v>
      </c>
      <c r="P12328">
        <v>4449</v>
      </c>
    </row>
    <row r="12329" spans="1:16" x14ac:dyDescent="0.25">
      <c r="A12329" t="s">
        <v>18383</v>
      </c>
      <c r="B12329">
        <v>3321</v>
      </c>
      <c r="C12329" s="3" t="str">
        <f>HYPERLINK("http://www.uniprot.org/uniprot/M5XQP4","tr|M5XQP4|M5XQP4_PRUPE")</f>
        <v>tr|M5XQP4|M5XQP4_PRUPE</v>
      </c>
      <c r="D12329" t="s">
        <v>5923</v>
      </c>
      <c r="E12329">
        <v>75.739999999999995</v>
      </c>
      <c r="F12329">
        <v>1109</v>
      </c>
      <c r="G12329">
        <v>269</v>
      </c>
      <c r="H12329">
        <v>22</v>
      </c>
      <c r="I12329">
        <v>1</v>
      </c>
      <c r="J12329">
        <v>3261</v>
      </c>
      <c r="K12329">
        <v>1</v>
      </c>
      <c r="L12329">
        <v>1</v>
      </c>
      <c r="M12329">
        <v>1108</v>
      </c>
      <c r="N12329" t="s">
        <v>18</v>
      </c>
      <c r="O12329">
        <v>0</v>
      </c>
      <c r="P12329">
        <v>4454</v>
      </c>
    </row>
    <row r="12330" spans="1:16" x14ac:dyDescent="0.25">
      <c r="A12330" t="s">
        <v>18384</v>
      </c>
      <c r="B12330">
        <v>918</v>
      </c>
      <c r="C12330" s="3" t="str">
        <f>HYPERLINK("http://www.uniprot.org/uniprot/G7LC24","tr|G7LC24|G7LC24_MEDTR")</f>
        <v>tr|G7LC24|G7LC24_MEDTR</v>
      </c>
      <c r="D12330" t="s">
        <v>18385</v>
      </c>
      <c r="E12330">
        <v>85.01</v>
      </c>
      <c r="F12330">
        <v>307</v>
      </c>
      <c r="G12330">
        <v>46</v>
      </c>
      <c r="H12330">
        <v>3</v>
      </c>
      <c r="I12330">
        <v>1</v>
      </c>
      <c r="J12330">
        <v>912</v>
      </c>
      <c r="K12330">
        <v>1</v>
      </c>
      <c r="L12330">
        <v>1</v>
      </c>
      <c r="M12330">
        <v>307</v>
      </c>
      <c r="N12330" t="s">
        <v>18</v>
      </c>
      <c r="O12330" s="1">
        <v>1.46111E-152</v>
      </c>
      <c r="P12330">
        <v>1402</v>
      </c>
    </row>
    <row r="12331" spans="1:16" x14ac:dyDescent="0.25">
      <c r="A12331" t="s">
        <v>18386</v>
      </c>
      <c r="B12331">
        <v>459</v>
      </c>
      <c r="C12331" s="3" t="str">
        <f>HYPERLINK("http://www.uniprot.org/uniprot/G7ZYV7","tr|G7ZYV7|G7ZYV7_MEDTR")</f>
        <v>tr|G7ZYV7|G7ZYV7_MEDTR</v>
      </c>
      <c r="D12331" t="s">
        <v>18387</v>
      </c>
      <c r="E12331">
        <v>79.349999999999994</v>
      </c>
      <c r="F12331">
        <v>155</v>
      </c>
      <c r="G12331">
        <v>32</v>
      </c>
      <c r="H12331">
        <v>3</v>
      </c>
      <c r="I12331">
        <v>1</v>
      </c>
      <c r="J12331">
        <v>456</v>
      </c>
      <c r="K12331">
        <v>1</v>
      </c>
      <c r="L12331">
        <v>18</v>
      </c>
      <c r="M12331">
        <v>172</v>
      </c>
      <c r="N12331" t="s">
        <v>18</v>
      </c>
      <c r="O12331" s="1">
        <v>4.8858399999999999E-69</v>
      </c>
      <c r="P12331">
        <v>677</v>
      </c>
    </row>
    <row r="12332" spans="1:16" x14ac:dyDescent="0.25">
      <c r="A12332" t="s">
        <v>18388</v>
      </c>
      <c r="B12332">
        <v>1032</v>
      </c>
      <c r="C12332" s="3" t="str">
        <f>HYPERLINK("http://www.uniprot.org/uniprot/G7LJ67","tr|G7LJ67|G7LJ67_MEDTR")</f>
        <v>tr|G7LJ67|G7LJ67_MEDTR</v>
      </c>
      <c r="D12332" t="s">
        <v>18389</v>
      </c>
      <c r="E12332">
        <v>71.209999999999994</v>
      </c>
      <c r="F12332">
        <v>198</v>
      </c>
      <c r="G12332">
        <v>57</v>
      </c>
      <c r="H12332">
        <v>0</v>
      </c>
      <c r="I12332">
        <v>16</v>
      </c>
      <c r="J12332">
        <v>609</v>
      </c>
      <c r="K12332">
        <v>1</v>
      </c>
      <c r="L12332">
        <v>1</v>
      </c>
      <c r="M12332">
        <v>198</v>
      </c>
      <c r="N12332" t="s">
        <v>18</v>
      </c>
      <c r="O12332" s="1">
        <v>2.91239E-78</v>
      </c>
      <c r="P12332">
        <v>762</v>
      </c>
    </row>
    <row r="12333" spans="1:16" x14ac:dyDescent="0.25">
      <c r="A12333" t="s">
        <v>18390</v>
      </c>
      <c r="B12333">
        <v>741</v>
      </c>
      <c r="C12333" s="3" t="str">
        <f>HYPERLINK("http://www.uniprot.org/uniprot/I1JBB4","tr|I1JBB4|I1JBB4_SOYBN")</f>
        <v>tr|I1JBB4|I1JBB4_SOYBN</v>
      </c>
      <c r="D12333" t="s">
        <v>4127</v>
      </c>
      <c r="E12333">
        <v>64.22</v>
      </c>
      <c r="F12333">
        <v>246</v>
      </c>
      <c r="G12333">
        <v>88</v>
      </c>
      <c r="H12333">
        <v>0</v>
      </c>
      <c r="I12333">
        <v>1</v>
      </c>
      <c r="J12333">
        <v>738</v>
      </c>
      <c r="K12333">
        <v>1</v>
      </c>
      <c r="L12333">
        <v>305</v>
      </c>
      <c r="M12333">
        <v>549</v>
      </c>
      <c r="N12333" t="s">
        <v>18</v>
      </c>
      <c r="O12333" s="1">
        <v>1.1692600000000001E-81</v>
      </c>
      <c r="P12333">
        <v>789</v>
      </c>
    </row>
    <row r="12334" spans="1:16" x14ac:dyDescent="0.25">
      <c r="A12334" t="s">
        <v>18391</v>
      </c>
      <c r="B12334">
        <v>699</v>
      </c>
      <c r="C12334" s="3" t="str">
        <f>HYPERLINK("http://www.uniprot.org/uniprot/K9XBH4","tr|K9XBH4|K9XBH4_9CHRO")</f>
        <v>tr|K9XBH4|K9XBH4_9CHRO</v>
      </c>
      <c r="D12334" t="s">
        <v>18392</v>
      </c>
      <c r="E12334">
        <v>23.89</v>
      </c>
      <c r="F12334">
        <v>226</v>
      </c>
      <c r="G12334">
        <v>172</v>
      </c>
      <c r="H12334">
        <v>0</v>
      </c>
      <c r="I12334">
        <v>4</v>
      </c>
      <c r="J12334">
        <v>681</v>
      </c>
      <c r="K12334">
        <v>-1</v>
      </c>
      <c r="L12334">
        <v>476</v>
      </c>
      <c r="M12334">
        <v>699</v>
      </c>
      <c r="N12334" t="s">
        <v>18</v>
      </c>
      <c r="O12334" s="1">
        <v>3.9977400000000003E-9</v>
      </c>
      <c r="P12334">
        <v>163</v>
      </c>
    </row>
    <row r="12335" spans="1:16" x14ac:dyDescent="0.25">
      <c r="A12335" t="s">
        <v>18393</v>
      </c>
      <c r="B12335">
        <v>5670</v>
      </c>
      <c r="C12335" s="3" t="str">
        <f>HYPERLINK("http://www.uniprot.org/uniprot/I1KHP6","tr|I1KHP6|I1KHP6_SOYBN")</f>
        <v>tr|I1KHP6|I1KHP6_SOYBN</v>
      </c>
      <c r="D12335" t="s">
        <v>71</v>
      </c>
      <c r="E12335">
        <v>74.41</v>
      </c>
      <c r="F12335">
        <v>1724</v>
      </c>
      <c r="G12335">
        <v>441</v>
      </c>
      <c r="H12335">
        <v>19</v>
      </c>
      <c r="I12335">
        <v>553</v>
      </c>
      <c r="J12335">
        <v>5667</v>
      </c>
      <c r="K12335">
        <v>1</v>
      </c>
      <c r="L12335">
        <v>225</v>
      </c>
      <c r="M12335">
        <v>1913</v>
      </c>
      <c r="N12335" t="s">
        <v>18</v>
      </c>
      <c r="O12335">
        <v>0</v>
      </c>
      <c r="P12335">
        <v>6415</v>
      </c>
    </row>
    <row r="12336" spans="1:16" x14ac:dyDescent="0.25">
      <c r="A12336" t="s">
        <v>18394</v>
      </c>
      <c r="B12336">
        <v>732</v>
      </c>
      <c r="C12336" s="3" t="str">
        <f>HYPERLINK("http://www.uniprot.org/uniprot/Q2HU08","tr|Q2HU08|Q2HU08_MEDTR")</f>
        <v>tr|Q2HU08|Q2HU08_MEDTR</v>
      </c>
      <c r="D12336" t="s">
        <v>3163</v>
      </c>
      <c r="E12336">
        <v>54.42</v>
      </c>
      <c r="F12336">
        <v>226</v>
      </c>
      <c r="G12336">
        <v>103</v>
      </c>
      <c r="H12336">
        <v>0</v>
      </c>
      <c r="I12336">
        <v>49</v>
      </c>
      <c r="J12336">
        <v>726</v>
      </c>
      <c r="K12336">
        <v>1</v>
      </c>
      <c r="L12336">
        <v>383</v>
      </c>
      <c r="M12336">
        <v>608</v>
      </c>
      <c r="N12336" t="s">
        <v>18</v>
      </c>
      <c r="O12336" s="1">
        <v>6.9069799999999997E-71</v>
      </c>
      <c r="P12336">
        <v>696</v>
      </c>
    </row>
    <row r="12337" spans="1:16" x14ac:dyDescent="0.25">
      <c r="A12337" t="s">
        <v>18395</v>
      </c>
      <c r="B12337">
        <v>1173</v>
      </c>
      <c r="C12337" s="3" t="str">
        <f>HYPERLINK("http://www.uniprot.org/uniprot/C7FDI5","tr|C7FDI5|C7FDI5_SOYBN")</f>
        <v>tr|C7FDI5|C7FDI5_SOYBN</v>
      </c>
      <c r="D12337" t="s">
        <v>717</v>
      </c>
      <c r="E12337">
        <v>50.26</v>
      </c>
      <c r="F12337">
        <v>372</v>
      </c>
      <c r="G12337">
        <v>185</v>
      </c>
      <c r="H12337">
        <v>4</v>
      </c>
      <c r="I12337">
        <v>1</v>
      </c>
      <c r="J12337">
        <v>1104</v>
      </c>
      <c r="K12337">
        <v>1</v>
      </c>
      <c r="L12337">
        <v>694</v>
      </c>
      <c r="M12337">
        <v>1060</v>
      </c>
      <c r="N12337" t="s">
        <v>18</v>
      </c>
      <c r="O12337" s="1">
        <v>5.4667399999999996E-103</v>
      </c>
      <c r="P12337">
        <v>976</v>
      </c>
    </row>
    <row r="12338" spans="1:16" x14ac:dyDescent="0.25">
      <c r="A12338" t="s">
        <v>18396</v>
      </c>
      <c r="B12338">
        <v>1875</v>
      </c>
      <c r="C12338" s="3" t="str">
        <f>HYPERLINK("http://www.uniprot.org/uniprot/G7IP63","tr|G7IP63|G7IP63_MEDTR")</f>
        <v>tr|G7IP63|G7IP63_MEDTR</v>
      </c>
      <c r="D12338" t="s">
        <v>18397</v>
      </c>
      <c r="E12338">
        <v>76.540000000000006</v>
      </c>
      <c r="F12338">
        <v>631</v>
      </c>
      <c r="G12338">
        <v>148</v>
      </c>
      <c r="H12338">
        <v>8</v>
      </c>
      <c r="I12338">
        <v>1</v>
      </c>
      <c r="J12338">
        <v>1869</v>
      </c>
      <c r="K12338">
        <v>1</v>
      </c>
      <c r="L12338">
        <v>1</v>
      </c>
      <c r="M12338">
        <v>630</v>
      </c>
      <c r="N12338" t="s">
        <v>18</v>
      </c>
      <c r="O12338">
        <v>0</v>
      </c>
      <c r="P12338">
        <v>2349</v>
      </c>
    </row>
    <row r="12339" spans="1:16" x14ac:dyDescent="0.25">
      <c r="A12339" t="s">
        <v>18398</v>
      </c>
      <c r="B12339">
        <v>684</v>
      </c>
      <c r="C12339" s="3" t="str">
        <f>HYPERLINK("http://www.uniprot.org/uniprot/G7IPA1","tr|G7IPA1|G7IPA1_MEDTR")</f>
        <v>tr|G7IPA1|G7IPA1_MEDTR</v>
      </c>
      <c r="D12339" t="s">
        <v>18399</v>
      </c>
      <c r="E12339">
        <v>59.67</v>
      </c>
      <c r="F12339">
        <v>186</v>
      </c>
      <c r="G12339">
        <v>75</v>
      </c>
      <c r="H12339">
        <v>17</v>
      </c>
      <c r="I12339">
        <v>175</v>
      </c>
      <c r="J12339">
        <v>681</v>
      </c>
      <c r="K12339">
        <v>1</v>
      </c>
      <c r="L12339">
        <v>59</v>
      </c>
      <c r="M12339">
        <v>241</v>
      </c>
      <c r="N12339" t="s">
        <v>18</v>
      </c>
      <c r="O12339" s="1">
        <v>1.22279E-47</v>
      </c>
      <c r="P12339">
        <v>495</v>
      </c>
    </row>
    <row r="12340" spans="1:16" x14ac:dyDescent="0.25">
      <c r="A12340" t="s">
        <v>18400</v>
      </c>
      <c r="B12340">
        <v>1788</v>
      </c>
      <c r="C12340" s="3" t="str">
        <f>HYPERLINK("http://www.uniprot.org/uniprot/A5B592","tr|A5B592|A5B592_VITVI")</f>
        <v>tr|A5B592|A5B592_VITVI</v>
      </c>
      <c r="D12340" t="s">
        <v>250</v>
      </c>
      <c r="E12340">
        <v>29.72</v>
      </c>
      <c r="F12340">
        <v>323</v>
      </c>
      <c r="G12340">
        <v>227</v>
      </c>
      <c r="H12340">
        <v>11</v>
      </c>
      <c r="I12340">
        <v>1</v>
      </c>
      <c r="J12340">
        <v>936</v>
      </c>
      <c r="K12340">
        <v>1</v>
      </c>
      <c r="L12340">
        <v>1094</v>
      </c>
      <c r="M12340">
        <v>1408</v>
      </c>
      <c r="N12340" t="s">
        <v>18</v>
      </c>
      <c r="O12340" s="1">
        <v>1.8597100000000001E-29</v>
      </c>
      <c r="P12340">
        <v>344</v>
      </c>
    </row>
    <row r="12341" spans="1:16" x14ac:dyDescent="0.25">
      <c r="A12341" t="s">
        <v>18401</v>
      </c>
      <c r="B12341">
        <v>873</v>
      </c>
      <c r="C12341" s="3" t="str">
        <f>HYPERLINK("http://www.uniprot.org/uniprot/B7FH76","tr|B7FH76|B7FH76_MEDTR")</f>
        <v>tr|B7FH76|B7FH76_MEDTR</v>
      </c>
      <c r="D12341" t="s">
        <v>18402</v>
      </c>
      <c r="E12341">
        <v>65.709999999999994</v>
      </c>
      <c r="F12341">
        <v>210</v>
      </c>
      <c r="G12341">
        <v>72</v>
      </c>
      <c r="H12341">
        <v>19</v>
      </c>
      <c r="I12341">
        <v>1</v>
      </c>
      <c r="J12341">
        <v>573</v>
      </c>
      <c r="K12341">
        <v>1</v>
      </c>
      <c r="L12341">
        <v>1</v>
      </c>
      <c r="M12341">
        <v>210</v>
      </c>
      <c r="N12341" t="s">
        <v>18</v>
      </c>
      <c r="O12341" s="1">
        <v>2.0567900000000001E-60</v>
      </c>
      <c r="P12341">
        <v>607</v>
      </c>
    </row>
    <row r="12342" spans="1:16" x14ac:dyDescent="0.25">
      <c r="A12342" t="s">
        <v>18403</v>
      </c>
      <c r="B12342">
        <v>753</v>
      </c>
      <c r="C12342" s="3" t="str">
        <f>HYPERLINK("http://www.uniprot.org/uniprot/I1JQD2","tr|I1JQD2|I1JQD2_SOYBN")</f>
        <v>tr|I1JQD2|I1JQD2_SOYBN</v>
      </c>
      <c r="D12342" t="s">
        <v>28</v>
      </c>
      <c r="E12342">
        <v>67.17</v>
      </c>
      <c r="F12342">
        <v>262</v>
      </c>
      <c r="G12342">
        <v>86</v>
      </c>
      <c r="H12342">
        <v>12</v>
      </c>
      <c r="I12342">
        <v>1</v>
      </c>
      <c r="J12342">
        <v>750</v>
      </c>
      <c r="K12342">
        <v>1</v>
      </c>
      <c r="L12342">
        <v>1</v>
      </c>
      <c r="M12342">
        <v>261</v>
      </c>
      <c r="N12342" t="s">
        <v>18</v>
      </c>
      <c r="O12342" s="1">
        <v>1.6366999999999999E-86</v>
      </c>
      <c r="P12342">
        <v>831</v>
      </c>
    </row>
    <row r="12343" spans="1:16" x14ac:dyDescent="0.25">
      <c r="A12343" t="s">
        <v>18404</v>
      </c>
      <c r="B12343">
        <v>507</v>
      </c>
      <c r="C12343" s="3" t="str">
        <f>HYPERLINK("http://www.uniprot.org/uniprot/K7KF56","tr|K7KF56|K7KF56_SOYBN")</f>
        <v>tr|K7KF56|K7KF56_SOYBN</v>
      </c>
      <c r="D12343" t="s">
        <v>28</v>
      </c>
      <c r="E12343">
        <v>60</v>
      </c>
      <c r="F12343">
        <v>175</v>
      </c>
      <c r="G12343">
        <v>70</v>
      </c>
      <c r="H12343">
        <v>25</v>
      </c>
      <c r="I12343">
        <v>1</v>
      </c>
      <c r="J12343">
        <v>450</v>
      </c>
      <c r="K12343">
        <v>1</v>
      </c>
      <c r="L12343">
        <v>61</v>
      </c>
      <c r="M12343">
        <v>235</v>
      </c>
      <c r="N12343" t="s">
        <v>18</v>
      </c>
      <c r="O12343" s="1">
        <v>1.0733E-44</v>
      </c>
      <c r="P12343">
        <v>467</v>
      </c>
    </row>
    <row r="12344" spans="1:16" x14ac:dyDescent="0.25">
      <c r="A12344" t="s">
        <v>18405</v>
      </c>
      <c r="B12344">
        <v>1467</v>
      </c>
      <c r="C12344" s="3" t="str">
        <f>HYPERLINK("http://www.uniprot.org/uniprot/G7L0E6","tr|G7L0E6|G7L0E6_MEDTR")</f>
        <v>tr|G7L0E6|G7L0E6_MEDTR</v>
      </c>
      <c r="D12344" t="s">
        <v>18406</v>
      </c>
      <c r="E12344">
        <v>87.04</v>
      </c>
      <c r="F12344">
        <v>494</v>
      </c>
      <c r="G12344">
        <v>64</v>
      </c>
      <c r="H12344">
        <v>6</v>
      </c>
      <c r="I12344">
        <v>1</v>
      </c>
      <c r="J12344">
        <v>1464</v>
      </c>
      <c r="K12344">
        <v>1</v>
      </c>
      <c r="L12344">
        <v>1</v>
      </c>
      <c r="M12344">
        <v>486</v>
      </c>
      <c r="N12344" t="s">
        <v>18</v>
      </c>
      <c r="O12344">
        <v>0</v>
      </c>
      <c r="P12344">
        <v>2125</v>
      </c>
    </row>
    <row r="12345" spans="1:16" x14ac:dyDescent="0.25">
      <c r="A12345" t="s">
        <v>18407</v>
      </c>
      <c r="B12345">
        <v>693</v>
      </c>
      <c r="C12345" s="3" t="str">
        <f>HYPERLINK("http://www.uniprot.org/uniprot/I1LBZ4","tr|I1LBZ4|I1LBZ4_SOYBN")</f>
        <v>tr|I1LBZ4|I1LBZ4_SOYBN</v>
      </c>
      <c r="D12345" t="s">
        <v>28</v>
      </c>
      <c r="E12345">
        <v>58.02</v>
      </c>
      <c r="F12345">
        <v>243</v>
      </c>
      <c r="G12345">
        <v>102</v>
      </c>
      <c r="H12345">
        <v>13</v>
      </c>
      <c r="I12345">
        <v>1</v>
      </c>
      <c r="J12345">
        <v>690</v>
      </c>
      <c r="K12345">
        <v>1</v>
      </c>
      <c r="L12345">
        <v>12</v>
      </c>
      <c r="M12345">
        <v>252</v>
      </c>
      <c r="N12345" t="s">
        <v>18</v>
      </c>
      <c r="O12345" s="1">
        <v>1.97162E-69</v>
      </c>
      <c r="P12345">
        <v>683</v>
      </c>
    </row>
    <row r="12346" spans="1:16" x14ac:dyDescent="0.25">
      <c r="A12346" t="s">
        <v>18408</v>
      </c>
      <c r="B12346">
        <v>1389</v>
      </c>
      <c r="C12346" s="3" t="str">
        <f>HYPERLINK("http://www.uniprot.org/uniprot/G7I301","tr|G7I301|G7I301_MEDTR")</f>
        <v>tr|G7I301|G7I301_MEDTR</v>
      </c>
      <c r="D12346" t="s">
        <v>18409</v>
      </c>
      <c r="E12346">
        <v>85.09</v>
      </c>
      <c r="F12346">
        <v>463</v>
      </c>
      <c r="G12346">
        <v>69</v>
      </c>
      <c r="H12346">
        <v>2</v>
      </c>
      <c r="I12346">
        <v>4</v>
      </c>
      <c r="J12346">
        <v>1386</v>
      </c>
      <c r="K12346">
        <v>1</v>
      </c>
      <c r="L12346">
        <v>3</v>
      </c>
      <c r="M12346">
        <v>465</v>
      </c>
      <c r="N12346" t="s">
        <v>18</v>
      </c>
      <c r="O12346">
        <v>0</v>
      </c>
      <c r="P12346">
        <v>2076</v>
      </c>
    </row>
    <row r="12347" spans="1:16" x14ac:dyDescent="0.25">
      <c r="A12347" t="s">
        <v>18410</v>
      </c>
      <c r="B12347">
        <v>672</v>
      </c>
      <c r="C12347" s="3" t="str">
        <f>HYPERLINK("http://www.uniprot.org/uniprot/G7KVL6","tr|G7KVL6|G7KVL6_MEDTR")</f>
        <v>tr|G7KVL6|G7KVL6_MEDTR</v>
      </c>
      <c r="D12347" t="s">
        <v>460</v>
      </c>
      <c r="E12347">
        <v>40.700000000000003</v>
      </c>
      <c r="F12347">
        <v>113</v>
      </c>
      <c r="G12347">
        <v>67</v>
      </c>
      <c r="H12347">
        <v>3</v>
      </c>
      <c r="I12347">
        <v>304</v>
      </c>
      <c r="J12347">
        <v>633</v>
      </c>
      <c r="K12347">
        <v>1</v>
      </c>
      <c r="L12347">
        <v>46</v>
      </c>
      <c r="M12347">
        <v>154</v>
      </c>
      <c r="N12347" t="s">
        <v>18</v>
      </c>
      <c r="O12347" s="1">
        <v>2.6244999999999999E-15</v>
      </c>
      <c r="P12347">
        <v>216</v>
      </c>
    </row>
    <row r="12348" spans="1:16" x14ac:dyDescent="0.25">
      <c r="A12348" t="s">
        <v>18411</v>
      </c>
      <c r="B12348">
        <v>684</v>
      </c>
      <c r="C12348" s="3" t="str">
        <f>HYPERLINK("http://www.uniprot.org/uniprot/G7J994","tr|G7J994|G7J994_MEDTR")</f>
        <v>tr|G7J994|G7J994_MEDTR</v>
      </c>
      <c r="D12348" t="s">
        <v>18412</v>
      </c>
      <c r="E12348">
        <v>58.14</v>
      </c>
      <c r="F12348">
        <v>227</v>
      </c>
      <c r="G12348">
        <v>95</v>
      </c>
      <c r="H12348">
        <v>0</v>
      </c>
      <c r="I12348">
        <v>1</v>
      </c>
      <c r="J12348">
        <v>681</v>
      </c>
      <c r="K12348">
        <v>1</v>
      </c>
      <c r="L12348">
        <v>1</v>
      </c>
      <c r="M12348">
        <v>227</v>
      </c>
      <c r="N12348" t="s">
        <v>18</v>
      </c>
      <c r="O12348" s="1">
        <v>2.1484400000000001E-60</v>
      </c>
      <c r="P12348">
        <v>605</v>
      </c>
    </row>
    <row r="12349" spans="1:16" x14ac:dyDescent="0.25">
      <c r="A12349" t="s">
        <v>18413</v>
      </c>
      <c r="B12349">
        <v>1293</v>
      </c>
      <c r="C12349" s="3" t="str">
        <f>HYPERLINK("http://www.uniprot.org/uniprot/G7J311","tr|G7J311|G7J311_MEDTR")</f>
        <v>tr|G7J311|G7J311_MEDTR</v>
      </c>
      <c r="D12349" t="s">
        <v>18414</v>
      </c>
      <c r="E12349">
        <v>82.36</v>
      </c>
      <c r="F12349">
        <v>431</v>
      </c>
      <c r="G12349">
        <v>76</v>
      </c>
      <c r="H12349">
        <v>2</v>
      </c>
      <c r="I12349">
        <v>1</v>
      </c>
      <c r="J12349">
        <v>1287</v>
      </c>
      <c r="K12349">
        <v>1</v>
      </c>
      <c r="L12349">
        <v>1</v>
      </c>
      <c r="M12349">
        <v>393</v>
      </c>
      <c r="N12349" t="s">
        <v>18</v>
      </c>
      <c r="O12349">
        <v>0</v>
      </c>
      <c r="P12349">
        <v>1771</v>
      </c>
    </row>
    <row r="12350" spans="1:16" x14ac:dyDescent="0.25">
      <c r="A12350" t="s">
        <v>18415</v>
      </c>
      <c r="B12350">
        <v>516</v>
      </c>
      <c r="C12350" s="3" t="str">
        <f>HYPERLINK("http://www.uniprot.org/uniprot/M5Y0E0","tr|M5Y0E0|M5Y0E0_PRUPE")</f>
        <v>tr|M5Y0E0|M5Y0E0_PRUPE</v>
      </c>
      <c r="D12350" t="s">
        <v>452</v>
      </c>
      <c r="E12350">
        <v>36.549999999999997</v>
      </c>
      <c r="F12350">
        <v>145</v>
      </c>
      <c r="G12350">
        <v>92</v>
      </c>
      <c r="H12350">
        <v>2</v>
      </c>
      <c r="I12350">
        <v>76</v>
      </c>
      <c r="J12350">
        <v>504</v>
      </c>
      <c r="K12350">
        <v>1</v>
      </c>
      <c r="L12350">
        <v>6</v>
      </c>
      <c r="M12350">
        <v>148</v>
      </c>
      <c r="N12350" t="s">
        <v>18</v>
      </c>
      <c r="O12350" s="1">
        <v>6.8778600000000001E-15</v>
      </c>
      <c r="P12350">
        <v>210</v>
      </c>
    </row>
    <row r="12351" spans="1:16" x14ac:dyDescent="0.25">
      <c r="A12351" t="s">
        <v>18416</v>
      </c>
      <c r="B12351">
        <v>729</v>
      </c>
      <c r="C12351" s="3" t="str">
        <f>HYPERLINK("http://www.uniprot.org/uniprot/I3SHS4","tr|I3SHS4|I3SHS4_MEDTR")</f>
        <v>tr|I3SHS4|I3SHS4_MEDTR</v>
      </c>
      <c r="D12351" t="s">
        <v>22</v>
      </c>
      <c r="E12351">
        <v>51.05</v>
      </c>
      <c r="F12351">
        <v>237</v>
      </c>
      <c r="G12351">
        <v>116</v>
      </c>
      <c r="H12351">
        <v>9</v>
      </c>
      <c r="I12351">
        <v>40</v>
      </c>
      <c r="J12351">
        <v>723</v>
      </c>
      <c r="K12351">
        <v>1</v>
      </c>
      <c r="L12351">
        <v>13</v>
      </c>
      <c r="M12351">
        <v>234</v>
      </c>
      <c r="N12351" t="s">
        <v>18</v>
      </c>
      <c r="O12351" s="1">
        <v>2.3984599999999999E-55</v>
      </c>
      <c r="P12351">
        <v>562</v>
      </c>
    </row>
    <row r="12352" spans="1:16" x14ac:dyDescent="0.25">
      <c r="A12352" t="s">
        <v>18417</v>
      </c>
      <c r="B12352">
        <v>4230</v>
      </c>
      <c r="C12352" s="3" t="str">
        <f>HYPERLINK("http://www.uniprot.org/uniprot/I1KH54","tr|I1KH54|I1KH54_SOYBN")</f>
        <v>tr|I1KH54|I1KH54_SOYBN</v>
      </c>
      <c r="D12352" t="s">
        <v>71</v>
      </c>
      <c r="E12352">
        <v>83.12</v>
      </c>
      <c r="F12352">
        <v>1410</v>
      </c>
      <c r="G12352">
        <v>238</v>
      </c>
      <c r="H12352">
        <v>1</v>
      </c>
      <c r="I12352">
        <v>1</v>
      </c>
      <c r="J12352">
        <v>4227</v>
      </c>
      <c r="K12352">
        <v>1</v>
      </c>
      <c r="L12352">
        <v>26</v>
      </c>
      <c r="M12352">
        <v>1426</v>
      </c>
      <c r="N12352" t="s">
        <v>18</v>
      </c>
      <c r="O12352">
        <v>0</v>
      </c>
      <c r="P12352">
        <v>6199</v>
      </c>
    </row>
    <row r="12353" spans="1:16" x14ac:dyDescent="0.25">
      <c r="A12353" t="s">
        <v>18418</v>
      </c>
      <c r="B12353">
        <v>4302</v>
      </c>
      <c r="C12353" s="3" t="str">
        <f>HYPERLINK("http://www.uniprot.org/uniprot/K7LTM1","tr|K7LTM1|K7LTM1_SOYBN")</f>
        <v>tr|K7LTM1|K7LTM1_SOYBN</v>
      </c>
      <c r="D12353" t="s">
        <v>117</v>
      </c>
      <c r="E12353">
        <v>76.39</v>
      </c>
      <c r="F12353">
        <v>754</v>
      </c>
      <c r="G12353">
        <v>178</v>
      </c>
      <c r="H12353">
        <v>36</v>
      </c>
      <c r="I12353">
        <v>19</v>
      </c>
      <c r="J12353">
        <v>2172</v>
      </c>
      <c r="K12353">
        <v>1</v>
      </c>
      <c r="L12353">
        <v>6</v>
      </c>
      <c r="M12353">
        <v>747</v>
      </c>
      <c r="N12353" t="s">
        <v>18</v>
      </c>
      <c r="O12353">
        <v>0</v>
      </c>
      <c r="P12353">
        <v>2942</v>
      </c>
    </row>
    <row r="12354" spans="1:16" x14ac:dyDescent="0.25">
      <c r="A12354" t="s">
        <v>18419</v>
      </c>
      <c r="B12354">
        <v>1395</v>
      </c>
      <c r="C12354" s="3" t="str">
        <f>HYPERLINK("http://www.uniprot.org/uniprot/G7JLK8","tr|G7JLK8|G7JLK8_MEDTR")</f>
        <v>tr|G7JLK8|G7JLK8_MEDTR</v>
      </c>
      <c r="D12354" t="s">
        <v>18420</v>
      </c>
      <c r="E12354">
        <v>87.13</v>
      </c>
      <c r="F12354">
        <v>451</v>
      </c>
      <c r="G12354">
        <v>58</v>
      </c>
      <c r="H12354">
        <v>0</v>
      </c>
      <c r="I12354">
        <v>34</v>
      </c>
      <c r="J12354">
        <v>1386</v>
      </c>
      <c r="K12354">
        <v>1</v>
      </c>
      <c r="L12354">
        <v>13</v>
      </c>
      <c r="M12354">
        <v>459</v>
      </c>
      <c r="N12354" t="s">
        <v>18</v>
      </c>
      <c r="O12354">
        <v>0</v>
      </c>
      <c r="P12354">
        <v>2053</v>
      </c>
    </row>
    <row r="12355" spans="1:16" x14ac:dyDescent="0.25">
      <c r="A12355" t="s">
        <v>18421</v>
      </c>
      <c r="B12355">
        <v>315</v>
      </c>
      <c r="C12355" s="3" t="str">
        <f>HYPERLINK("http://www.uniprot.org/uniprot/K7MH03","tr|K7MH03|K7MH03_SOYBN")</f>
        <v>tr|K7MH03|K7MH03_SOYBN</v>
      </c>
      <c r="D12355" t="s">
        <v>28</v>
      </c>
      <c r="E12355">
        <v>43.95</v>
      </c>
      <c r="F12355">
        <v>91</v>
      </c>
      <c r="G12355">
        <v>51</v>
      </c>
      <c r="H12355">
        <v>4</v>
      </c>
      <c r="I12355">
        <v>52</v>
      </c>
      <c r="J12355">
        <v>312</v>
      </c>
      <c r="K12355">
        <v>1</v>
      </c>
      <c r="L12355">
        <v>166</v>
      </c>
      <c r="M12355">
        <v>250</v>
      </c>
      <c r="N12355" t="s">
        <v>18</v>
      </c>
      <c r="O12355" s="1">
        <v>2.4279399999999999E-12</v>
      </c>
      <c r="P12355">
        <v>188</v>
      </c>
    </row>
    <row r="12356" spans="1:16" x14ac:dyDescent="0.25">
      <c r="A12356" t="s">
        <v>18422</v>
      </c>
      <c r="B12356">
        <v>1866</v>
      </c>
      <c r="C12356" s="3" t="str">
        <f>HYPERLINK("http://www.uniprot.org/uniprot/G7ZYV9","tr|G7ZYV9|G7ZYV9_MEDTR")</f>
        <v>tr|G7ZYV9|G7ZYV9_MEDTR</v>
      </c>
      <c r="D12356" t="s">
        <v>18423</v>
      </c>
      <c r="E12356">
        <v>80.760000000000005</v>
      </c>
      <c r="F12356">
        <v>624</v>
      </c>
      <c r="G12356">
        <v>120</v>
      </c>
      <c r="H12356">
        <v>3</v>
      </c>
      <c r="I12356">
        <v>1</v>
      </c>
      <c r="J12356">
        <v>1863</v>
      </c>
      <c r="K12356">
        <v>1</v>
      </c>
      <c r="L12356">
        <v>5</v>
      </c>
      <c r="M12356">
        <v>626</v>
      </c>
      <c r="N12356" t="s">
        <v>18</v>
      </c>
      <c r="O12356">
        <v>0</v>
      </c>
      <c r="P12356">
        <v>2630</v>
      </c>
    </row>
    <row r="12357" spans="1:16" x14ac:dyDescent="0.25">
      <c r="A12357" t="s">
        <v>18424</v>
      </c>
      <c r="B12357">
        <v>1095</v>
      </c>
      <c r="C12357" s="3" t="str">
        <f>HYPERLINK("http://www.uniprot.org/uniprot/M5XHN1","tr|M5XHN1|M5XHN1_PRUPE")</f>
        <v>tr|M5XHN1|M5XHN1_PRUPE</v>
      </c>
      <c r="D12357" t="s">
        <v>18425</v>
      </c>
      <c r="E12357">
        <v>28.67</v>
      </c>
      <c r="F12357">
        <v>279</v>
      </c>
      <c r="G12357">
        <v>199</v>
      </c>
      <c r="H12357">
        <v>9</v>
      </c>
      <c r="I12357">
        <v>76</v>
      </c>
      <c r="J12357">
        <v>885</v>
      </c>
      <c r="K12357">
        <v>1</v>
      </c>
      <c r="L12357">
        <v>26</v>
      </c>
      <c r="M12357">
        <v>299</v>
      </c>
      <c r="N12357" t="s">
        <v>18</v>
      </c>
      <c r="O12357" s="1">
        <v>2.1002000000000001E-21</v>
      </c>
      <c r="P12357">
        <v>272</v>
      </c>
    </row>
    <row r="12358" spans="1:16" x14ac:dyDescent="0.25">
      <c r="A12358" t="s">
        <v>18426</v>
      </c>
      <c r="B12358">
        <v>1440</v>
      </c>
      <c r="C12358" s="3" t="str">
        <f>HYPERLINK("http://www.uniprot.org/uniprot/G7KPV7","tr|G7KPV7|G7KPV7_MEDTR")</f>
        <v>tr|G7KPV7|G7KPV7_MEDTR</v>
      </c>
      <c r="D12358" t="s">
        <v>18427</v>
      </c>
      <c r="E12358">
        <v>86.43</v>
      </c>
      <c r="F12358">
        <v>479</v>
      </c>
      <c r="G12358">
        <v>65</v>
      </c>
      <c r="H12358">
        <v>0</v>
      </c>
      <c r="I12358">
        <v>1</v>
      </c>
      <c r="J12358">
        <v>1437</v>
      </c>
      <c r="K12358">
        <v>1</v>
      </c>
      <c r="L12358">
        <v>1</v>
      </c>
      <c r="M12358">
        <v>479</v>
      </c>
      <c r="N12358" t="s">
        <v>18</v>
      </c>
      <c r="O12358">
        <v>0</v>
      </c>
      <c r="P12358">
        <v>2155</v>
      </c>
    </row>
    <row r="12359" spans="1:16" x14ac:dyDescent="0.25">
      <c r="A12359" t="s">
        <v>18428</v>
      </c>
      <c r="B12359">
        <v>1842</v>
      </c>
      <c r="C12359" s="3" t="str">
        <f>HYPERLINK("http://www.uniprot.org/uniprot/Q93YB1","tr|Q93YB1|Q93YB1_PEA")</f>
        <v>tr|Q93YB1|Q93YB1_PEA</v>
      </c>
      <c r="D12359" t="s">
        <v>18429</v>
      </c>
      <c r="E12359">
        <v>84.33</v>
      </c>
      <c r="F12359">
        <v>613</v>
      </c>
      <c r="G12359">
        <v>96</v>
      </c>
      <c r="H12359">
        <v>0</v>
      </c>
      <c r="I12359">
        <v>1</v>
      </c>
      <c r="J12359">
        <v>1839</v>
      </c>
      <c r="K12359">
        <v>1</v>
      </c>
      <c r="L12359">
        <v>1</v>
      </c>
      <c r="M12359">
        <v>613</v>
      </c>
      <c r="N12359" t="s">
        <v>18</v>
      </c>
      <c r="O12359">
        <v>0</v>
      </c>
      <c r="P12359">
        <v>2720</v>
      </c>
    </row>
    <row r="12360" spans="1:16" x14ac:dyDescent="0.25">
      <c r="A12360" t="s">
        <v>18430</v>
      </c>
      <c r="B12360">
        <v>732</v>
      </c>
      <c r="C12360" s="3" t="str">
        <f>HYPERLINK("http://www.uniprot.org/uniprot/Q2HU08","tr|Q2HU08|Q2HU08_MEDTR")</f>
        <v>tr|Q2HU08|Q2HU08_MEDTR</v>
      </c>
      <c r="D12360" t="s">
        <v>3163</v>
      </c>
      <c r="E12360">
        <v>53.53</v>
      </c>
      <c r="F12360">
        <v>226</v>
      </c>
      <c r="G12360">
        <v>105</v>
      </c>
      <c r="H12360">
        <v>0</v>
      </c>
      <c r="I12360">
        <v>49</v>
      </c>
      <c r="J12360">
        <v>726</v>
      </c>
      <c r="K12360">
        <v>1</v>
      </c>
      <c r="L12360">
        <v>383</v>
      </c>
      <c r="M12360">
        <v>608</v>
      </c>
      <c r="N12360" t="s">
        <v>18</v>
      </c>
      <c r="O12360" s="1">
        <v>7.6365599999999994E-70</v>
      </c>
      <c r="P12360">
        <v>687</v>
      </c>
    </row>
    <row r="12361" spans="1:16" x14ac:dyDescent="0.25">
      <c r="A12361" t="s">
        <v>18431</v>
      </c>
      <c r="B12361">
        <v>1851</v>
      </c>
      <c r="C12361" s="3" t="str">
        <f>HYPERLINK("http://www.uniprot.org/uniprot/I1MHP5","tr|I1MHP5|I1MHP5_SOYBN")</f>
        <v>tr|I1MHP5|I1MHP5_SOYBN</v>
      </c>
      <c r="D12361" t="s">
        <v>28</v>
      </c>
      <c r="E12361">
        <v>27.85</v>
      </c>
      <c r="F12361">
        <v>420</v>
      </c>
      <c r="G12361">
        <v>303</v>
      </c>
      <c r="H12361">
        <v>42</v>
      </c>
      <c r="I12361">
        <v>151</v>
      </c>
      <c r="J12361">
        <v>1284</v>
      </c>
      <c r="K12361">
        <v>1</v>
      </c>
      <c r="L12361">
        <v>1057</v>
      </c>
      <c r="M12361">
        <v>1470</v>
      </c>
      <c r="N12361" t="s">
        <v>18</v>
      </c>
      <c r="O12361" s="1">
        <v>2.30072E-30</v>
      </c>
      <c r="P12361">
        <v>352</v>
      </c>
    </row>
    <row r="12362" spans="1:16" x14ac:dyDescent="0.25">
      <c r="A12362" t="s">
        <v>18432</v>
      </c>
      <c r="B12362">
        <v>1734</v>
      </c>
      <c r="C12362" s="3" t="str">
        <f>HYPERLINK("http://www.uniprot.org/uniprot/I1LGI1","tr|I1LGI1|I1LGI1_SOYBN")</f>
        <v>tr|I1LGI1|I1LGI1_SOYBN</v>
      </c>
      <c r="D12362" t="s">
        <v>28</v>
      </c>
      <c r="E12362">
        <v>91.16</v>
      </c>
      <c r="F12362">
        <v>577</v>
      </c>
      <c r="G12362">
        <v>51</v>
      </c>
      <c r="H12362">
        <v>0</v>
      </c>
      <c r="I12362">
        <v>1</v>
      </c>
      <c r="J12362">
        <v>1731</v>
      </c>
      <c r="K12362">
        <v>1</v>
      </c>
      <c r="L12362">
        <v>1</v>
      </c>
      <c r="M12362">
        <v>577</v>
      </c>
      <c r="N12362" t="s">
        <v>18</v>
      </c>
      <c r="O12362">
        <v>0</v>
      </c>
      <c r="P12362">
        <v>2797</v>
      </c>
    </row>
    <row r="12363" spans="1:16" x14ac:dyDescent="0.25">
      <c r="A12363" t="s">
        <v>18433</v>
      </c>
      <c r="B12363">
        <v>1656</v>
      </c>
      <c r="C12363" s="3" t="str">
        <f>HYPERLINK("http://www.uniprot.org/uniprot/I1MFQ0","tr|I1MFQ0|I1MFQ0_SOYBN")</f>
        <v>tr|I1MFQ0|I1MFQ0_SOYBN</v>
      </c>
      <c r="D12363" t="s">
        <v>71</v>
      </c>
      <c r="E12363">
        <v>69.709999999999994</v>
      </c>
      <c r="F12363">
        <v>558</v>
      </c>
      <c r="G12363">
        <v>169</v>
      </c>
      <c r="H12363">
        <v>7</v>
      </c>
      <c r="I12363">
        <v>1</v>
      </c>
      <c r="J12363">
        <v>1653</v>
      </c>
      <c r="K12363">
        <v>1</v>
      </c>
      <c r="L12363">
        <v>1</v>
      </c>
      <c r="M12363">
        <v>552</v>
      </c>
      <c r="N12363" t="s">
        <v>18</v>
      </c>
      <c r="O12363">
        <v>0</v>
      </c>
      <c r="P12363">
        <v>1947</v>
      </c>
    </row>
    <row r="12364" spans="1:16" x14ac:dyDescent="0.25">
      <c r="A12364" t="s">
        <v>18434</v>
      </c>
      <c r="B12364">
        <v>834</v>
      </c>
      <c r="C12364" s="3" t="str">
        <f>HYPERLINK("http://www.uniprot.org/uniprot/G7KEA7","tr|G7KEA7|G7KEA7_MEDTR")</f>
        <v>tr|G7KEA7|G7KEA7_MEDTR</v>
      </c>
      <c r="D12364" t="s">
        <v>7670</v>
      </c>
      <c r="E12364">
        <v>30.69</v>
      </c>
      <c r="F12364">
        <v>215</v>
      </c>
      <c r="G12364">
        <v>149</v>
      </c>
      <c r="H12364">
        <v>44</v>
      </c>
      <c r="I12364">
        <v>1</v>
      </c>
      <c r="J12364">
        <v>513</v>
      </c>
      <c r="K12364">
        <v>1</v>
      </c>
      <c r="L12364">
        <v>266</v>
      </c>
      <c r="M12364">
        <v>477</v>
      </c>
      <c r="N12364" t="s">
        <v>18</v>
      </c>
      <c r="O12364" s="1">
        <v>1.98884E-17</v>
      </c>
      <c r="P12364">
        <v>236</v>
      </c>
    </row>
    <row r="12365" spans="1:16" x14ac:dyDescent="0.25">
      <c r="A12365" t="s">
        <v>18435</v>
      </c>
      <c r="B12365">
        <v>1143</v>
      </c>
      <c r="C12365" s="3" t="str">
        <f>HYPERLINK("http://www.uniprot.org/uniprot/C7FDI5","tr|C7FDI5|C7FDI5_SOYBN")</f>
        <v>tr|C7FDI5|C7FDI5_SOYBN</v>
      </c>
      <c r="D12365" t="s">
        <v>717</v>
      </c>
      <c r="E12365">
        <v>49.17</v>
      </c>
      <c r="F12365">
        <v>362</v>
      </c>
      <c r="G12365">
        <v>184</v>
      </c>
      <c r="H12365">
        <v>4</v>
      </c>
      <c r="I12365">
        <v>1</v>
      </c>
      <c r="J12365">
        <v>1074</v>
      </c>
      <c r="K12365">
        <v>1</v>
      </c>
      <c r="L12365">
        <v>704</v>
      </c>
      <c r="M12365">
        <v>1060</v>
      </c>
      <c r="N12365" t="s">
        <v>18</v>
      </c>
      <c r="O12365" s="1">
        <v>1.2507500000000001E-96</v>
      </c>
      <c r="P12365">
        <v>921</v>
      </c>
    </row>
    <row r="12366" spans="1:16" x14ac:dyDescent="0.25">
      <c r="A12366" t="s">
        <v>18436</v>
      </c>
      <c r="B12366">
        <v>1380</v>
      </c>
      <c r="C12366" s="3" t="str">
        <f>HYPERLINK("http://www.uniprot.org/uniprot/G7KED3","tr|G7KED3|G7KED3_MEDTR")</f>
        <v>tr|G7KED3|G7KED3_MEDTR</v>
      </c>
      <c r="D12366" t="s">
        <v>18437</v>
      </c>
      <c r="E12366">
        <v>80.87</v>
      </c>
      <c r="F12366">
        <v>455</v>
      </c>
      <c r="G12366">
        <v>87</v>
      </c>
      <c r="H12366">
        <v>3</v>
      </c>
      <c r="I12366">
        <v>1</v>
      </c>
      <c r="J12366">
        <v>1356</v>
      </c>
      <c r="K12366">
        <v>1</v>
      </c>
      <c r="L12366">
        <v>1</v>
      </c>
      <c r="M12366">
        <v>454</v>
      </c>
      <c r="N12366" t="s">
        <v>18</v>
      </c>
      <c r="O12366">
        <v>0</v>
      </c>
      <c r="P12366">
        <v>1928</v>
      </c>
    </row>
    <row r="12367" spans="1:16" x14ac:dyDescent="0.25">
      <c r="A12367" t="s">
        <v>18438</v>
      </c>
      <c r="B12367">
        <v>951</v>
      </c>
      <c r="C12367" s="3" t="str">
        <f>HYPERLINK("http://www.uniprot.org/uniprot/I1NAY0","tr|I1NAY0|I1NAY0_SOYBN")</f>
        <v>tr|I1NAY0|I1NAY0_SOYBN</v>
      </c>
      <c r="D12367" t="s">
        <v>28</v>
      </c>
      <c r="E12367">
        <v>75</v>
      </c>
      <c r="F12367">
        <v>292</v>
      </c>
      <c r="G12367">
        <v>73</v>
      </c>
      <c r="H12367">
        <v>6</v>
      </c>
      <c r="I12367">
        <v>25</v>
      </c>
      <c r="J12367">
        <v>882</v>
      </c>
      <c r="K12367">
        <v>1</v>
      </c>
      <c r="L12367">
        <v>13</v>
      </c>
      <c r="M12367">
        <v>304</v>
      </c>
      <c r="N12367" t="s">
        <v>18</v>
      </c>
      <c r="O12367" s="1">
        <v>2.5153000000000002E-118</v>
      </c>
      <c r="P12367">
        <v>1107</v>
      </c>
    </row>
    <row r="12368" spans="1:16" x14ac:dyDescent="0.25">
      <c r="A12368" t="s">
        <v>18439</v>
      </c>
      <c r="B12368">
        <v>1044</v>
      </c>
      <c r="C12368" s="3" t="str">
        <f>HYPERLINK("http://www.uniprot.org/uniprot/M5VX63","tr|M5VX63|M5VX63_PRUPE")</f>
        <v>tr|M5VX63|M5VX63_PRUPE</v>
      </c>
      <c r="D12368" t="s">
        <v>18440</v>
      </c>
      <c r="E12368">
        <v>75</v>
      </c>
      <c r="F12368">
        <v>324</v>
      </c>
      <c r="G12368">
        <v>81</v>
      </c>
      <c r="H12368">
        <v>5</v>
      </c>
      <c r="I12368">
        <v>82</v>
      </c>
      <c r="J12368">
        <v>1038</v>
      </c>
      <c r="K12368">
        <v>1</v>
      </c>
      <c r="L12368">
        <v>21</v>
      </c>
      <c r="M12368">
        <v>344</v>
      </c>
      <c r="N12368" t="s">
        <v>18</v>
      </c>
      <c r="O12368" s="1">
        <v>1.071E-144</v>
      </c>
      <c r="P12368">
        <v>1335</v>
      </c>
    </row>
    <row r="12369" spans="1:16" x14ac:dyDescent="0.25">
      <c r="A12369" t="s">
        <v>18441</v>
      </c>
      <c r="B12369">
        <v>1272</v>
      </c>
      <c r="C12369" s="3" t="str">
        <f>HYPERLINK("http://www.uniprot.org/uniprot/G7L0C1","tr|G7L0C1|G7L0C1_MEDTR")</f>
        <v>tr|G7L0C1|G7L0C1_MEDTR</v>
      </c>
      <c r="D12369" t="s">
        <v>18442</v>
      </c>
      <c r="E12369">
        <v>89.93</v>
      </c>
      <c r="F12369">
        <v>308</v>
      </c>
      <c r="G12369">
        <v>31</v>
      </c>
      <c r="H12369">
        <v>0</v>
      </c>
      <c r="I12369">
        <v>64</v>
      </c>
      <c r="J12369">
        <v>987</v>
      </c>
      <c r="K12369">
        <v>1</v>
      </c>
      <c r="L12369">
        <v>20</v>
      </c>
      <c r="M12369">
        <v>327</v>
      </c>
      <c r="N12369" t="s">
        <v>18</v>
      </c>
      <c r="O12369" s="1">
        <v>9.0384400000000001E-155</v>
      </c>
      <c r="P12369">
        <v>1423</v>
      </c>
    </row>
    <row r="12370" spans="1:16" x14ac:dyDescent="0.25">
      <c r="A12370" t="s">
        <v>18443</v>
      </c>
      <c r="B12370">
        <v>402</v>
      </c>
      <c r="C12370" s="3" t="str">
        <f>HYPERLINK("http://www.uniprot.org/uniprot/C6T1Y8","tr|C6T1Y8|C6T1Y8_SOYBN")</f>
        <v>tr|C6T1Y8|C6T1Y8_SOYBN</v>
      </c>
      <c r="D12370" t="s">
        <v>210</v>
      </c>
      <c r="E12370">
        <v>82.14</v>
      </c>
      <c r="F12370">
        <v>84</v>
      </c>
      <c r="G12370">
        <v>15</v>
      </c>
      <c r="H12370">
        <v>0</v>
      </c>
      <c r="I12370">
        <v>148</v>
      </c>
      <c r="J12370">
        <v>399</v>
      </c>
      <c r="K12370">
        <v>1</v>
      </c>
      <c r="L12370">
        <v>48</v>
      </c>
      <c r="M12370">
        <v>131</v>
      </c>
      <c r="N12370" t="s">
        <v>18</v>
      </c>
      <c r="O12370" s="1">
        <v>3.6402199999999998E-32</v>
      </c>
      <c r="P12370">
        <v>359</v>
      </c>
    </row>
    <row r="12371" spans="1:16" x14ac:dyDescent="0.25">
      <c r="A12371" t="s">
        <v>18444</v>
      </c>
      <c r="B12371">
        <v>1602</v>
      </c>
      <c r="C12371" s="3" t="str">
        <f>HYPERLINK("http://www.uniprot.org/uniprot/G7I304","tr|G7I304|G7I304_MEDTR")</f>
        <v>tr|G7I304|G7I304_MEDTR</v>
      </c>
      <c r="D12371" t="s">
        <v>18445</v>
      </c>
      <c r="E12371">
        <v>84.57</v>
      </c>
      <c r="F12371">
        <v>538</v>
      </c>
      <c r="G12371">
        <v>83</v>
      </c>
      <c r="H12371">
        <v>8</v>
      </c>
      <c r="I12371">
        <v>10</v>
      </c>
      <c r="J12371">
        <v>1599</v>
      </c>
      <c r="K12371">
        <v>1</v>
      </c>
      <c r="L12371">
        <v>12</v>
      </c>
      <c r="M12371">
        <v>543</v>
      </c>
      <c r="N12371" t="s">
        <v>18</v>
      </c>
      <c r="O12371">
        <v>0</v>
      </c>
      <c r="P12371">
        <v>2284</v>
      </c>
    </row>
    <row r="12372" spans="1:16" x14ac:dyDescent="0.25">
      <c r="A12372" t="s">
        <v>18446</v>
      </c>
      <c r="B12372">
        <v>489</v>
      </c>
      <c r="C12372" s="3" t="str">
        <f>HYPERLINK("http://www.uniprot.org/uniprot/F6GX56","tr|F6GX56|F6GX56_VITVI")</f>
        <v>tr|F6GX56|F6GX56_VITVI</v>
      </c>
      <c r="D12372" t="s">
        <v>18447</v>
      </c>
      <c r="E12372">
        <v>43.41</v>
      </c>
      <c r="F12372">
        <v>129</v>
      </c>
      <c r="G12372">
        <v>73</v>
      </c>
      <c r="H12372">
        <v>31</v>
      </c>
      <c r="I12372">
        <v>16</v>
      </c>
      <c r="J12372">
        <v>309</v>
      </c>
      <c r="K12372">
        <v>1</v>
      </c>
      <c r="L12372">
        <v>138</v>
      </c>
      <c r="M12372">
        <v>265</v>
      </c>
      <c r="N12372" t="s">
        <v>18</v>
      </c>
      <c r="O12372" s="1">
        <v>1.11984E-17</v>
      </c>
      <c r="P12372">
        <v>234</v>
      </c>
    </row>
    <row r="12373" spans="1:16" x14ac:dyDescent="0.25">
      <c r="A12373" t="s">
        <v>18448</v>
      </c>
      <c r="B12373">
        <v>1851</v>
      </c>
      <c r="C12373" s="3" t="str">
        <f>HYPERLINK("http://www.uniprot.org/uniprot/I1MHP5","tr|I1MHP5|I1MHP5_SOYBN")</f>
        <v>tr|I1MHP5|I1MHP5_SOYBN</v>
      </c>
      <c r="D12373" t="s">
        <v>28</v>
      </c>
      <c r="E12373">
        <v>27.85</v>
      </c>
      <c r="F12373">
        <v>420</v>
      </c>
      <c r="G12373">
        <v>303</v>
      </c>
      <c r="H12373">
        <v>42</v>
      </c>
      <c r="I12373">
        <v>151</v>
      </c>
      <c r="J12373">
        <v>1284</v>
      </c>
      <c r="K12373">
        <v>1</v>
      </c>
      <c r="L12373">
        <v>1057</v>
      </c>
      <c r="M12373">
        <v>1470</v>
      </c>
      <c r="N12373" t="s">
        <v>18</v>
      </c>
      <c r="O12373" s="1">
        <v>2.30072E-30</v>
      </c>
      <c r="P12373">
        <v>352</v>
      </c>
    </row>
    <row r="12374" spans="1:16" x14ac:dyDescent="0.25">
      <c r="A12374" t="s">
        <v>18449</v>
      </c>
      <c r="B12374">
        <v>2937</v>
      </c>
      <c r="C12374" s="3" t="str">
        <f>HYPERLINK("http://www.uniprot.org/uniprot/G7J996","tr|G7J996|G7J996_MEDTR")</f>
        <v>tr|G7J996|G7J996_MEDTR</v>
      </c>
      <c r="D12374" t="s">
        <v>18450</v>
      </c>
      <c r="E12374">
        <v>79.7</v>
      </c>
      <c r="F12374">
        <v>1005</v>
      </c>
      <c r="G12374">
        <v>204</v>
      </c>
      <c r="H12374">
        <v>29</v>
      </c>
      <c r="I12374">
        <v>7</v>
      </c>
      <c r="J12374">
        <v>2934</v>
      </c>
      <c r="K12374">
        <v>1</v>
      </c>
      <c r="L12374">
        <v>12</v>
      </c>
      <c r="M12374">
        <v>1005</v>
      </c>
      <c r="N12374" t="s">
        <v>18</v>
      </c>
      <c r="O12374">
        <v>0</v>
      </c>
      <c r="P12374">
        <v>3980</v>
      </c>
    </row>
    <row r="12375" spans="1:16" x14ac:dyDescent="0.25">
      <c r="A12375" t="s">
        <v>18451</v>
      </c>
      <c r="B12375">
        <v>1494</v>
      </c>
      <c r="C12375" s="3" t="str">
        <f>HYPERLINK("http://www.uniprot.org/uniprot/G7J309","tr|G7J309|G7J309_MEDTR")</f>
        <v>tr|G7J309|G7J309_MEDTR</v>
      </c>
      <c r="D12375" t="s">
        <v>18452</v>
      </c>
      <c r="E12375">
        <v>56.79</v>
      </c>
      <c r="F12375">
        <v>456</v>
      </c>
      <c r="G12375">
        <v>197</v>
      </c>
      <c r="H12375">
        <v>5</v>
      </c>
      <c r="I12375">
        <v>1</v>
      </c>
      <c r="J12375">
        <v>1353</v>
      </c>
      <c r="K12375">
        <v>1</v>
      </c>
      <c r="L12375">
        <v>1</v>
      </c>
      <c r="M12375">
        <v>454</v>
      </c>
      <c r="N12375" t="s">
        <v>18</v>
      </c>
      <c r="O12375" s="1">
        <v>1.10103E-117</v>
      </c>
      <c r="P12375">
        <v>1104</v>
      </c>
    </row>
    <row r="12376" spans="1:16" x14ac:dyDescent="0.25">
      <c r="A12376" t="s">
        <v>18453</v>
      </c>
      <c r="B12376">
        <v>1560</v>
      </c>
      <c r="C12376" s="3" t="str">
        <f>HYPERLINK("http://www.uniprot.org/uniprot/G7IZM0","tr|G7IZM0|G7IZM0_MEDTR")</f>
        <v>tr|G7IZM0|G7IZM0_MEDTR</v>
      </c>
      <c r="D12376" t="s">
        <v>18454</v>
      </c>
      <c r="E12376">
        <v>81.47</v>
      </c>
      <c r="F12376">
        <v>529</v>
      </c>
      <c r="G12376">
        <v>98</v>
      </c>
      <c r="H12376">
        <v>10</v>
      </c>
      <c r="I12376">
        <v>1</v>
      </c>
      <c r="J12376">
        <v>1557</v>
      </c>
      <c r="K12376">
        <v>1</v>
      </c>
      <c r="L12376">
        <v>1</v>
      </c>
      <c r="M12376">
        <v>528</v>
      </c>
      <c r="N12376" t="s">
        <v>18</v>
      </c>
      <c r="O12376">
        <v>0</v>
      </c>
      <c r="P12376">
        <v>2270</v>
      </c>
    </row>
    <row r="12377" spans="1:16" x14ac:dyDescent="0.25">
      <c r="A12377" t="s">
        <v>18455</v>
      </c>
      <c r="B12377">
        <v>999</v>
      </c>
      <c r="C12377" s="3" t="str">
        <f>HYPERLINK("http://www.uniprot.org/uniprot/I2H437","tr|I2H437|I2H437_TETBL")</f>
        <v>tr|I2H437|I2H437_TETBL</v>
      </c>
      <c r="D12377" t="s">
        <v>18456</v>
      </c>
      <c r="E12377">
        <v>50</v>
      </c>
      <c r="F12377">
        <v>76</v>
      </c>
      <c r="G12377">
        <v>38</v>
      </c>
      <c r="H12377">
        <v>0</v>
      </c>
      <c r="I12377">
        <v>619</v>
      </c>
      <c r="J12377">
        <v>846</v>
      </c>
      <c r="K12377">
        <v>1</v>
      </c>
      <c r="L12377">
        <v>304</v>
      </c>
      <c r="M12377">
        <v>379</v>
      </c>
      <c r="N12377" t="s">
        <v>18</v>
      </c>
      <c r="O12377" s="1">
        <v>3.3100200000000001E-15</v>
      </c>
      <c r="P12377">
        <v>218</v>
      </c>
    </row>
    <row r="12378" spans="1:16" x14ac:dyDescent="0.25">
      <c r="A12378" t="s">
        <v>18457</v>
      </c>
      <c r="B12378">
        <v>945</v>
      </c>
      <c r="C12378" s="3" t="str">
        <f>HYPERLINK("http://www.uniprot.org/uniprot/I3SKN0","tr|I3SKN0|I3SKN0_MEDTR")</f>
        <v>tr|I3SKN0|I3SKN0_MEDTR</v>
      </c>
      <c r="D12378" t="s">
        <v>22</v>
      </c>
      <c r="E12378">
        <v>85.07</v>
      </c>
      <c r="F12378">
        <v>315</v>
      </c>
      <c r="G12378">
        <v>47</v>
      </c>
      <c r="H12378">
        <v>1</v>
      </c>
      <c r="I12378">
        <v>1</v>
      </c>
      <c r="J12378">
        <v>942</v>
      </c>
      <c r="K12378">
        <v>1</v>
      </c>
      <c r="L12378">
        <v>1</v>
      </c>
      <c r="M12378">
        <v>315</v>
      </c>
      <c r="N12378" t="s">
        <v>18</v>
      </c>
      <c r="O12378" s="1">
        <v>2.9028299999999999E-159</v>
      </c>
      <c r="P12378">
        <v>1460</v>
      </c>
    </row>
    <row r="12379" spans="1:16" x14ac:dyDescent="0.25">
      <c r="A12379" t="s">
        <v>18458</v>
      </c>
      <c r="B12379">
        <v>1080</v>
      </c>
      <c r="C12379" s="3" t="str">
        <f>HYPERLINK("http://www.uniprot.org/uniprot/K7LQD5","tr|K7LQD5|K7LQD5_SOYBN")</f>
        <v>tr|K7LQD5|K7LQD5_SOYBN</v>
      </c>
      <c r="D12379" t="s">
        <v>117</v>
      </c>
      <c r="E12379">
        <v>32.82</v>
      </c>
      <c r="F12379">
        <v>457</v>
      </c>
      <c r="G12379">
        <v>307</v>
      </c>
      <c r="H12379">
        <v>99</v>
      </c>
      <c r="I12379">
        <v>1</v>
      </c>
      <c r="J12379">
        <v>1074</v>
      </c>
      <c r="K12379">
        <v>1</v>
      </c>
      <c r="L12379">
        <v>1</v>
      </c>
      <c r="M12379">
        <v>429</v>
      </c>
      <c r="N12379" t="s">
        <v>18</v>
      </c>
      <c r="O12379" s="1">
        <v>3.7310200000000001E-31</v>
      </c>
      <c r="P12379">
        <v>356</v>
      </c>
    </row>
    <row r="12380" spans="1:16" x14ac:dyDescent="0.25">
      <c r="A12380" t="s">
        <v>18459</v>
      </c>
      <c r="B12380">
        <v>1884</v>
      </c>
      <c r="C12380" s="3" t="str">
        <f>HYPERLINK("http://www.uniprot.org/uniprot/G7JLK9","tr|G7JLK9|G7JLK9_MEDTR")</f>
        <v>tr|G7JLK9|G7JLK9_MEDTR</v>
      </c>
      <c r="D12380" t="s">
        <v>18460</v>
      </c>
      <c r="E12380">
        <v>82.29</v>
      </c>
      <c r="F12380">
        <v>593</v>
      </c>
      <c r="G12380">
        <v>105</v>
      </c>
      <c r="H12380">
        <v>2</v>
      </c>
      <c r="I12380">
        <v>10</v>
      </c>
      <c r="J12380">
        <v>1782</v>
      </c>
      <c r="K12380">
        <v>1</v>
      </c>
      <c r="L12380">
        <v>3</v>
      </c>
      <c r="M12380">
        <v>591</v>
      </c>
      <c r="N12380" t="s">
        <v>18</v>
      </c>
      <c r="O12380">
        <v>0</v>
      </c>
      <c r="P12380">
        <v>2476</v>
      </c>
    </row>
    <row r="12381" spans="1:16" x14ac:dyDescent="0.25">
      <c r="A12381" t="s">
        <v>18461</v>
      </c>
      <c r="B12381">
        <v>711</v>
      </c>
      <c r="C12381" s="3" t="str">
        <f>HYPERLINK("http://www.uniprot.org/uniprot/I1JGF8","tr|I1JGF8|I1JGF8_SOYBN")</f>
        <v>tr|I1JGF8|I1JGF8_SOYBN</v>
      </c>
      <c r="D12381" t="s">
        <v>28</v>
      </c>
      <c r="E12381">
        <v>29.41</v>
      </c>
      <c r="F12381">
        <v>187</v>
      </c>
      <c r="G12381">
        <v>132</v>
      </c>
      <c r="H12381">
        <v>6</v>
      </c>
      <c r="I12381">
        <v>136</v>
      </c>
      <c r="J12381">
        <v>678</v>
      </c>
      <c r="K12381">
        <v>1</v>
      </c>
      <c r="L12381">
        <v>337</v>
      </c>
      <c r="M12381">
        <v>516</v>
      </c>
      <c r="N12381" t="s">
        <v>18</v>
      </c>
      <c r="O12381" s="1">
        <v>1.75263E-7</v>
      </c>
      <c r="P12381">
        <v>149</v>
      </c>
    </row>
    <row r="12382" spans="1:16" x14ac:dyDescent="0.25">
      <c r="A12382" t="s">
        <v>18462</v>
      </c>
      <c r="B12382">
        <v>4317</v>
      </c>
      <c r="C12382" s="3" t="str">
        <f>HYPERLINK("http://www.uniprot.org/uniprot/K7MHC3","tr|K7MHC3|K7MHC3_SOYBN")</f>
        <v>tr|K7MHC3|K7MHC3_SOYBN</v>
      </c>
      <c r="D12382" t="s">
        <v>117</v>
      </c>
      <c r="E12382">
        <v>60.58</v>
      </c>
      <c r="F12382">
        <v>1446</v>
      </c>
      <c r="G12382">
        <v>570</v>
      </c>
      <c r="H12382">
        <v>52</v>
      </c>
      <c r="I12382">
        <v>133</v>
      </c>
      <c r="J12382">
        <v>4314</v>
      </c>
      <c r="K12382">
        <v>1</v>
      </c>
      <c r="L12382">
        <v>98</v>
      </c>
      <c r="M12382">
        <v>1496</v>
      </c>
      <c r="N12382" t="s">
        <v>18</v>
      </c>
      <c r="O12382">
        <v>0</v>
      </c>
      <c r="P12382">
        <v>4367</v>
      </c>
    </row>
    <row r="12383" spans="1:16" x14ac:dyDescent="0.25">
      <c r="A12383" t="s">
        <v>18463</v>
      </c>
      <c r="B12383">
        <v>1089</v>
      </c>
      <c r="C12383" s="3" t="str">
        <f>HYPERLINK("http://www.uniprot.org/uniprot/Q1RU73","tr|Q1RU73|Q1RU73_MEDTR")</f>
        <v>tr|Q1RU73|Q1RU73_MEDTR</v>
      </c>
      <c r="D12383" t="s">
        <v>18464</v>
      </c>
      <c r="E12383">
        <v>78.23</v>
      </c>
      <c r="F12383">
        <v>363</v>
      </c>
      <c r="G12383">
        <v>79</v>
      </c>
      <c r="H12383">
        <v>1</v>
      </c>
      <c r="I12383">
        <v>1</v>
      </c>
      <c r="J12383">
        <v>1086</v>
      </c>
      <c r="K12383">
        <v>1</v>
      </c>
      <c r="L12383">
        <v>112</v>
      </c>
      <c r="M12383">
        <v>473</v>
      </c>
      <c r="N12383" t="s">
        <v>18</v>
      </c>
      <c r="O12383" s="1">
        <v>1.63271E-167</v>
      </c>
      <c r="P12383">
        <v>1532</v>
      </c>
    </row>
    <row r="12384" spans="1:16" x14ac:dyDescent="0.25">
      <c r="A12384" t="s">
        <v>18465</v>
      </c>
      <c r="B12384">
        <v>1140</v>
      </c>
      <c r="C12384" s="3" t="str">
        <f>HYPERLINK("http://www.uniprot.org/uniprot/I3T6N1","tr|I3T6N1|I3T6N1_MEDTR")</f>
        <v>tr|I3T6N1|I3T6N1_MEDTR</v>
      </c>
      <c r="D12384" t="s">
        <v>22</v>
      </c>
      <c r="E12384">
        <v>84</v>
      </c>
      <c r="F12384">
        <v>375</v>
      </c>
      <c r="G12384">
        <v>60</v>
      </c>
      <c r="H12384">
        <v>0</v>
      </c>
      <c r="I12384">
        <v>1</v>
      </c>
      <c r="J12384">
        <v>1125</v>
      </c>
      <c r="K12384">
        <v>1</v>
      </c>
      <c r="L12384">
        <v>77</v>
      </c>
      <c r="M12384">
        <v>451</v>
      </c>
      <c r="N12384" t="s">
        <v>18</v>
      </c>
      <c r="O12384" s="1">
        <v>1.17588E-179</v>
      </c>
      <c r="P12384">
        <v>1637</v>
      </c>
    </row>
    <row r="12385" spans="1:16" x14ac:dyDescent="0.25">
      <c r="A12385" t="s">
        <v>18466</v>
      </c>
      <c r="B12385">
        <v>156</v>
      </c>
      <c r="C12385" s="3" t="str">
        <f>HYPERLINK("http://www.uniprot.org/uniprot/C6T7M0","tr|C6T7M0|C6T7M0_SOYBN")</f>
        <v>tr|C6T7M0|C6T7M0_SOYBN</v>
      </c>
      <c r="D12385" t="s">
        <v>210</v>
      </c>
      <c r="E12385">
        <v>86.66</v>
      </c>
      <c r="F12385">
        <v>45</v>
      </c>
      <c r="G12385">
        <v>6</v>
      </c>
      <c r="H12385">
        <v>0</v>
      </c>
      <c r="I12385">
        <v>7</v>
      </c>
      <c r="J12385">
        <v>141</v>
      </c>
      <c r="K12385">
        <v>1</v>
      </c>
      <c r="L12385">
        <v>223</v>
      </c>
      <c r="M12385">
        <v>267</v>
      </c>
      <c r="N12385" t="s">
        <v>18</v>
      </c>
      <c r="O12385" s="1">
        <v>2.3669499999999999E-15</v>
      </c>
      <c r="P12385">
        <v>214</v>
      </c>
    </row>
    <row r="12386" spans="1:16" x14ac:dyDescent="0.25">
      <c r="A12386" t="s">
        <v>18467</v>
      </c>
      <c r="B12386">
        <v>1017</v>
      </c>
      <c r="C12386" s="3" t="str">
        <f>HYPERLINK("http://www.uniprot.org/uniprot/K7MNX2","tr|K7MNX2|K7MNX2_SOYBN")</f>
        <v>tr|K7MNX2|K7MNX2_SOYBN</v>
      </c>
      <c r="D12386" t="s">
        <v>28</v>
      </c>
      <c r="E12386">
        <v>24.33</v>
      </c>
      <c r="F12386">
        <v>300</v>
      </c>
      <c r="G12386">
        <v>227</v>
      </c>
      <c r="H12386">
        <v>18</v>
      </c>
      <c r="I12386">
        <v>25</v>
      </c>
      <c r="J12386">
        <v>870</v>
      </c>
      <c r="K12386">
        <v>1</v>
      </c>
      <c r="L12386">
        <v>225</v>
      </c>
      <c r="M12386">
        <v>511</v>
      </c>
      <c r="N12386" t="s">
        <v>18</v>
      </c>
      <c r="O12386" s="1">
        <v>3.19749E-13</v>
      </c>
      <c r="P12386">
        <v>201</v>
      </c>
    </row>
    <row r="12387" spans="1:16" x14ac:dyDescent="0.25">
      <c r="A12387" t="s">
        <v>18468</v>
      </c>
      <c r="B12387">
        <v>327</v>
      </c>
      <c r="C12387" s="3" t="str">
        <f>HYPERLINK("http://www.uniprot.org/uniprot/I3S0D9","tr|I3S0D9|I3S0D9_MEDTR")</f>
        <v>tr|I3S0D9|I3S0D9_MEDTR</v>
      </c>
      <c r="D12387" t="s">
        <v>1367</v>
      </c>
      <c r="E12387">
        <v>60.18</v>
      </c>
      <c r="F12387">
        <v>108</v>
      </c>
      <c r="G12387">
        <v>43</v>
      </c>
      <c r="H12387">
        <v>0</v>
      </c>
      <c r="I12387">
        <v>1</v>
      </c>
      <c r="J12387">
        <v>324</v>
      </c>
      <c r="K12387">
        <v>1</v>
      </c>
      <c r="L12387">
        <v>1</v>
      </c>
      <c r="M12387">
        <v>108</v>
      </c>
      <c r="N12387" t="s">
        <v>18</v>
      </c>
      <c r="O12387" s="1">
        <v>1.7642100000000001E-26</v>
      </c>
      <c r="P12387">
        <v>310</v>
      </c>
    </row>
    <row r="12388" spans="1:16" x14ac:dyDescent="0.25">
      <c r="A12388" t="s">
        <v>18469</v>
      </c>
      <c r="B12388">
        <v>2232</v>
      </c>
      <c r="C12388" s="3" t="str">
        <f>HYPERLINK("http://www.uniprot.org/uniprot/G7JLD8","tr|G7JLD8|G7JLD8_MEDTR")</f>
        <v>tr|G7JLD8|G7JLD8_MEDTR</v>
      </c>
      <c r="D12388" t="s">
        <v>18470</v>
      </c>
      <c r="E12388">
        <v>71.37</v>
      </c>
      <c r="F12388">
        <v>744</v>
      </c>
      <c r="G12388">
        <v>213</v>
      </c>
      <c r="H12388">
        <v>17</v>
      </c>
      <c r="I12388">
        <v>46</v>
      </c>
      <c r="J12388">
        <v>2226</v>
      </c>
      <c r="K12388">
        <v>1</v>
      </c>
      <c r="L12388">
        <v>829</v>
      </c>
      <c r="M12388">
        <v>1571</v>
      </c>
      <c r="N12388" t="s">
        <v>18</v>
      </c>
      <c r="O12388">
        <v>0</v>
      </c>
      <c r="P12388">
        <v>2734</v>
      </c>
    </row>
    <row r="12389" spans="1:16" x14ac:dyDescent="0.25">
      <c r="A12389" t="s">
        <v>18471</v>
      </c>
      <c r="B12389">
        <v>876</v>
      </c>
      <c r="C12389" s="3" t="str">
        <f>HYPERLINK("http://www.uniprot.org/uniprot/G7I2H0","tr|G7I2H0|G7I2H0_MEDTR")</f>
        <v>tr|G7I2H0|G7I2H0_MEDTR</v>
      </c>
      <c r="D12389" t="s">
        <v>144</v>
      </c>
      <c r="E12389">
        <v>34.17</v>
      </c>
      <c r="F12389">
        <v>237</v>
      </c>
      <c r="G12389">
        <v>156</v>
      </c>
      <c r="H12389">
        <v>1</v>
      </c>
      <c r="I12389">
        <v>97</v>
      </c>
      <c r="J12389">
        <v>804</v>
      </c>
      <c r="K12389">
        <v>1</v>
      </c>
      <c r="L12389">
        <v>63</v>
      </c>
      <c r="M12389">
        <v>253</v>
      </c>
      <c r="N12389" t="s">
        <v>18</v>
      </c>
      <c r="O12389" s="1">
        <v>9.0871799999999997E-24</v>
      </c>
      <c r="P12389">
        <v>291</v>
      </c>
    </row>
    <row r="12390" spans="1:16" x14ac:dyDescent="0.25">
      <c r="A12390" t="s">
        <v>18472</v>
      </c>
      <c r="B12390">
        <v>336</v>
      </c>
      <c r="C12390" s="3" t="str">
        <f>HYPERLINK("http://www.uniprot.org/uniprot/G7IP64","tr|G7IP64|G7IP64_MEDTR")</f>
        <v>tr|G7IP64|G7IP64_MEDTR</v>
      </c>
      <c r="D12390" t="s">
        <v>18473</v>
      </c>
      <c r="E12390">
        <v>90</v>
      </c>
      <c r="F12390">
        <v>110</v>
      </c>
      <c r="G12390">
        <v>11</v>
      </c>
      <c r="H12390">
        <v>0</v>
      </c>
      <c r="I12390">
        <v>1</v>
      </c>
      <c r="J12390">
        <v>330</v>
      </c>
      <c r="K12390">
        <v>1</v>
      </c>
      <c r="L12390">
        <v>1</v>
      </c>
      <c r="M12390">
        <v>110</v>
      </c>
      <c r="N12390" t="s">
        <v>18</v>
      </c>
      <c r="O12390" s="1">
        <v>2.4985300000000001E-49</v>
      </c>
      <c r="P12390">
        <v>507</v>
      </c>
    </row>
    <row r="12391" spans="1:16" x14ac:dyDescent="0.25">
      <c r="A12391" t="s">
        <v>18474</v>
      </c>
      <c r="B12391">
        <v>306</v>
      </c>
      <c r="C12391" s="3" t="str">
        <f>HYPERLINK("http://www.uniprot.org/uniprot/I3SXG5","tr|I3SXG5|I3SXG5_LOTJA")</f>
        <v>tr|I3SXG5|I3SXG5_LOTJA</v>
      </c>
      <c r="D12391" t="s">
        <v>2200</v>
      </c>
      <c r="E12391">
        <v>93.06</v>
      </c>
      <c r="F12391">
        <v>101</v>
      </c>
      <c r="G12391">
        <v>7</v>
      </c>
      <c r="H12391">
        <v>0</v>
      </c>
      <c r="I12391">
        <v>1</v>
      </c>
      <c r="J12391">
        <v>303</v>
      </c>
      <c r="K12391">
        <v>1</v>
      </c>
      <c r="L12391">
        <v>1</v>
      </c>
      <c r="M12391">
        <v>101</v>
      </c>
      <c r="N12391" t="s">
        <v>18</v>
      </c>
      <c r="O12391" s="1">
        <v>4.2881099999999996E-49</v>
      </c>
      <c r="P12391">
        <v>505</v>
      </c>
    </row>
    <row r="12392" spans="1:16" x14ac:dyDescent="0.25">
      <c r="A12392" t="s">
        <v>18475</v>
      </c>
      <c r="B12392">
        <v>990</v>
      </c>
      <c r="C12392" s="3" t="str">
        <f>HYPERLINK("http://www.uniprot.org/uniprot/M5XTE4","tr|M5XTE4|M5XTE4_PRUPE")</f>
        <v>tr|M5XTE4|M5XTE4_PRUPE</v>
      </c>
      <c r="D12392" t="s">
        <v>14834</v>
      </c>
      <c r="E12392">
        <v>32.57</v>
      </c>
      <c r="F12392">
        <v>175</v>
      </c>
      <c r="G12392">
        <v>118</v>
      </c>
      <c r="H12392">
        <v>15</v>
      </c>
      <c r="I12392">
        <v>10</v>
      </c>
      <c r="J12392">
        <v>489</v>
      </c>
      <c r="K12392">
        <v>1</v>
      </c>
      <c r="L12392">
        <v>64</v>
      </c>
      <c r="M12392">
        <v>234</v>
      </c>
      <c r="N12392" t="s">
        <v>18</v>
      </c>
      <c r="O12392" s="1">
        <v>1.1583900000000001E-12</v>
      </c>
      <c r="P12392">
        <v>196</v>
      </c>
    </row>
    <row r="12393" spans="1:16" x14ac:dyDescent="0.25">
      <c r="A12393" t="s">
        <v>18476</v>
      </c>
      <c r="B12393">
        <v>813</v>
      </c>
      <c r="C12393" s="3" t="str">
        <f>HYPERLINK("http://www.uniprot.org/uniprot/G7KJH6","tr|G7KJH6|G7KJH6_MEDTR")</f>
        <v>tr|G7KJH6|G7KJH6_MEDTR</v>
      </c>
      <c r="D12393" t="s">
        <v>18477</v>
      </c>
      <c r="E12393">
        <v>76.95</v>
      </c>
      <c r="F12393">
        <v>269</v>
      </c>
      <c r="G12393">
        <v>62</v>
      </c>
      <c r="H12393">
        <v>0</v>
      </c>
      <c r="I12393">
        <v>1</v>
      </c>
      <c r="J12393">
        <v>807</v>
      </c>
      <c r="K12393">
        <v>1</v>
      </c>
      <c r="L12393">
        <v>93</v>
      </c>
      <c r="M12393">
        <v>361</v>
      </c>
      <c r="N12393" t="s">
        <v>18</v>
      </c>
      <c r="O12393" s="1">
        <v>1.0039900000000001E-119</v>
      </c>
      <c r="P12393">
        <v>1118</v>
      </c>
    </row>
    <row r="12394" spans="1:16" x14ac:dyDescent="0.25">
      <c r="A12394" t="s">
        <v>18478</v>
      </c>
      <c r="B12394">
        <v>1377</v>
      </c>
      <c r="C12394" s="3" t="str">
        <f>HYPERLINK("http://www.uniprot.org/uniprot/G7K0T9","tr|G7K0T9|G7K0T9_MEDTR")</f>
        <v>tr|G7K0T9|G7K0T9_MEDTR</v>
      </c>
      <c r="D12394" t="s">
        <v>18479</v>
      </c>
      <c r="E12394">
        <v>74.17</v>
      </c>
      <c r="F12394">
        <v>457</v>
      </c>
      <c r="G12394">
        <v>118</v>
      </c>
      <c r="H12394">
        <v>3</v>
      </c>
      <c r="I12394">
        <v>1</v>
      </c>
      <c r="J12394">
        <v>1362</v>
      </c>
      <c r="K12394">
        <v>1</v>
      </c>
      <c r="L12394">
        <v>1</v>
      </c>
      <c r="M12394">
        <v>457</v>
      </c>
      <c r="N12394" t="s">
        <v>18</v>
      </c>
      <c r="O12394">
        <v>0</v>
      </c>
      <c r="P12394">
        <v>1786</v>
      </c>
    </row>
    <row r="12395" spans="1:16" x14ac:dyDescent="0.25">
      <c r="A12395" t="s">
        <v>18480</v>
      </c>
      <c r="B12395">
        <v>2070</v>
      </c>
      <c r="C12395" s="3" t="str">
        <f>HYPERLINK("http://www.uniprot.org/uniprot/I1JQD5","tr|I1JQD5|I1JQD5_SOYBN")</f>
        <v>tr|I1JQD5|I1JQD5_SOYBN</v>
      </c>
      <c r="D12395" t="s">
        <v>28</v>
      </c>
      <c r="E12395">
        <v>75.36</v>
      </c>
      <c r="F12395">
        <v>690</v>
      </c>
      <c r="G12395">
        <v>170</v>
      </c>
      <c r="H12395">
        <v>7</v>
      </c>
      <c r="I12395">
        <v>19</v>
      </c>
      <c r="J12395">
        <v>2067</v>
      </c>
      <c r="K12395">
        <v>1</v>
      </c>
      <c r="L12395">
        <v>8</v>
      </c>
      <c r="M12395">
        <v>694</v>
      </c>
      <c r="N12395" t="s">
        <v>18</v>
      </c>
      <c r="O12395">
        <v>0</v>
      </c>
      <c r="P12395">
        <v>2703</v>
      </c>
    </row>
    <row r="12396" spans="1:16" x14ac:dyDescent="0.25">
      <c r="A12396" t="s">
        <v>18481</v>
      </c>
      <c r="B12396">
        <v>1206</v>
      </c>
      <c r="C12396" s="3" t="str">
        <f>HYPERLINK("http://www.uniprot.org/uniprot/I1JNQ8","tr|I1JNQ8|I1JNQ8_SOYBN")</f>
        <v>tr|I1JNQ8|I1JNQ8_SOYBN</v>
      </c>
      <c r="D12396" t="s">
        <v>28</v>
      </c>
      <c r="E12396">
        <v>42.02</v>
      </c>
      <c r="F12396">
        <v>376</v>
      </c>
      <c r="G12396">
        <v>218</v>
      </c>
      <c r="H12396">
        <v>24</v>
      </c>
      <c r="I12396">
        <v>76</v>
      </c>
      <c r="J12396">
        <v>1131</v>
      </c>
      <c r="K12396">
        <v>1</v>
      </c>
      <c r="L12396">
        <v>32</v>
      </c>
      <c r="M12396">
        <v>405</v>
      </c>
      <c r="N12396" t="s">
        <v>18</v>
      </c>
      <c r="O12396" s="1">
        <v>2.40469E-61</v>
      </c>
      <c r="P12396">
        <v>617</v>
      </c>
    </row>
    <row r="12397" spans="1:16" x14ac:dyDescent="0.25">
      <c r="A12397" t="s">
        <v>18482</v>
      </c>
      <c r="B12397">
        <v>1710</v>
      </c>
      <c r="C12397" s="3" t="str">
        <f>HYPERLINK("http://www.uniprot.org/uniprot/G7L0B1","tr|G7L0B1|G7L0B1_MEDTR")</f>
        <v>tr|G7L0B1|G7L0B1_MEDTR</v>
      </c>
      <c r="D12397" t="s">
        <v>18483</v>
      </c>
      <c r="E12397">
        <v>79.39</v>
      </c>
      <c r="F12397">
        <v>495</v>
      </c>
      <c r="G12397">
        <v>102</v>
      </c>
      <c r="H12397">
        <v>1</v>
      </c>
      <c r="I12397">
        <v>40</v>
      </c>
      <c r="J12397">
        <v>1521</v>
      </c>
      <c r="K12397">
        <v>1</v>
      </c>
      <c r="L12397">
        <v>1</v>
      </c>
      <c r="M12397">
        <v>492</v>
      </c>
      <c r="N12397" t="s">
        <v>18</v>
      </c>
      <c r="O12397">
        <v>0</v>
      </c>
      <c r="P12397">
        <v>1991</v>
      </c>
    </row>
    <row r="12398" spans="1:16" x14ac:dyDescent="0.25">
      <c r="A12398" t="s">
        <v>18484</v>
      </c>
      <c r="B12398">
        <v>789</v>
      </c>
      <c r="C12398" s="3" t="str">
        <f>HYPERLINK("http://www.uniprot.org/uniprot/C6TAT9","tr|C6TAT9|C6TAT9_SOYBN")</f>
        <v>tr|C6TAT9|C6TAT9_SOYBN</v>
      </c>
      <c r="D12398" t="s">
        <v>897</v>
      </c>
      <c r="E12398">
        <v>70.22</v>
      </c>
      <c r="F12398">
        <v>262</v>
      </c>
      <c r="G12398">
        <v>78</v>
      </c>
      <c r="H12398">
        <v>0</v>
      </c>
      <c r="I12398">
        <v>1</v>
      </c>
      <c r="J12398">
        <v>786</v>
      </c>
      <c r="K12398">
        <v>1</v>
      </c>
      <c r="L12398">
        <v>1</v>
      </c>
      <c r="M12398">
        <v>254</v>
      </c>
      <c r="N12398" t="s">
        <v>18</v>
      </c>
      <c r="O12398" s="1">
        <v>3.36328E-101</v>
      </c>
      <c r="P12398">
        <v>958</v>
      </c>
    </row>
    <row r="12399" spans="1:16" x14ac:dyDescent="0.25">
      <c r="A12399" t="s">
        <v>18485</v>
      </c>
      <c r="B12399">
        <v>1992</v>
      </c>
      <c r="C12399" s="3" t="str">
        <f>HYPERLINK("http://www.uniprot.org/uniprot/G7ZYE8","tr|G7ZYE8|G7ZYE8_MEDTR")</f>
        <v>tr|G7ZYE8|G7ZYE8_MEDTR</v>
      </c>
      <c r="D12399" t="s">
        <v>18486</v>
      </c>
      <c r="E12399">
        <v>94.47</v>
      </c>
      <c r="F12399">
        <v>362</v>
      </c>
      <c r="G12399">
        <v>20</v>
      </c>
      <c r="H12399">
        <v>0</v>
      </c>
      <c r="I12399">
        <v>904</v>
      </c>
      <c r="J12399">
        <v>1989</v>
      </c>
      <c r="K12399">
        <v>1</v>
      </c>
      <c r="L12399">
        <v>116</v>
      </c>
      <c r="M12399">
        <v>477</v>
      </c>
      <c r="N12399" t="s">
        <v>18</v>
      </c>
      <c r="O12399">
        <v>0</v>
      </c>
      <c r="P12399">
        <v>1898</v>
      </c>
    </row>
    <row r="12400" spans="1:16" x14ac:dyDescent="0.25">
      <c r="A12400" t="s">
        <v>18487</v>
      </c>
      <c r="B12400">
        <v>888</v>
      </c>
      <c r="C12400" s="3" t="str">
        <f>HYPERLINK("http://www.uniprot.org/uniprot/M5W2Y0","tr|M5W2Y0|M5W2Y0_PRUPE")</f>
        <v>tr|M5W2Y0|M5W2Y0_PRUPE</v>
      </c>
      <c r="D12400" t="s">
        <v>18488</v>
      </c>
      <c r="E12400">
        <v>69.67</v>
      </c>
      <c r="F12400">
        <v>277</v>
      </c>
      <c r="G12400">
        <v>84</v>
      </c>
      <c r="H12400">
        <v>4</v>
      </c>
      <c r="I12400">
        <v>10</v>
      </c>
      <c r="J12400">
        <v>828</v>
      </c>
      <c r="K12400">
        <v>1</v>
      </c>
      <c r="L12400">
        <v>10</v>
      </c>
      <c r="M12400">
        <v>283</v>
      </c>
      <c r="N12400" t="s">
        <v>18</v>
      </c>
      <c r="O12400" s="1">
        <v>1.6618399999999999E-105</v>
      </c>
      <c r="P12400">
        <v>996</v>
      </c>
    </row>
    <row r="12401" spans="1:16" x14ac:dyDescent="0.25">
      <c r="A12401" t="s">
        <v>18489</v>
      </c>
      <c r="B12401">
        <v>3426</v>
      </c>
      <c r="C12401" s="3" t="str">
        <f>HYPERLINK("http://www.uniprot.org/uniprot/G7I6Q0","tr|G7I6Q0|G7I6Q0_MEDTR")</f>
        <v>tr|G7I6Q0|G7I6Q0_MEDTR</v>
      </c>
      <c r="D12401" t="s">
        <v>8113</v>
      </c>
      <c r="E12401">
        <v>79.36</v>
      </c>
      <c r="F12401">
        <v>1231</v>
      </c>
      <c r="G12401">
        <v>254</v>
      </c>
      <c r="H12401">
        <v>90</v>
      </c>
      <c r="I12401">
        <v>1</v>
      </c>
      <c r="J12401">
        <v>3423</v>
      </c>
      <c r="K12401">
        <v>1</v>
      </c>
      <c r="L12401">
        <v>1</v>
      </c>
      <c r="M12401">
        <v>1230</v>
      </c>
      <c r="N12401" t="s">
        <v>18</v>
      </c>
      <c r="O12401">
        <v>0</v>
      </c>
      <c r="P12401">
        <v>4983</v>
      </c>
    </row>
    <row r="12402" spans="1:16" x14ac:dyDescent="0.25">
      <c r="A12402" t="s">
        <v>18490</v>
      </c>
      <c r="B12402">
        <v>1329</v>
      </c>
      <c r="C12402" s="3" t="str">
        <f>HYPERLINK("http://www.uniprot.org/uniprot/G7J542","tr|G7J542|G7J542_MEDTR")</f>
        <v>tr|G7J542|G7J542_MEDTR</v>
      </c>
      <c r="D12402" t="s">
        <v>18491</v>
      </c>
      <c r="E12402">
        <v>74.22</v>
      </c>
      <c r="F12402">
        <v>450</v>
      </c>
      <c r="G12402">
        <v>116</v>
      </c>
      <c r="H12402">
        <v>11</v>
      </c>
      <c r="I12402">
        <v>1</v>
      </c>
      <c r="J12402">
        <v>1317</v>
      </c>
      <c r="K12402">
        <v>1</v>
      </c>
      <c r="L12402">
        <v>1</v>
      </c>
      <c r="M12402">
        <v>449</v>
      </c>
      <c r="N12402" t="s">
        <v>18</v>
      </c>
      <c r="O12402">
        <v>0</v>
      </c>
      <c r="P12402">
        <v>1695</v>
      </c>
    </row>
    <row r="12403" spans="1:16" x14ac:dyDescent="0.25">
      <c r="A12403" t="s">
        <v>18492</v>
      </c>
      <c r="B12403">
        <v>603</v>
      </c>
      <c r="C12403" s="3" t="str">
        <f>HYPERLINK("http://www.uniprot.org/uniprot/G7J304","tr|G7J304|G7J304_MEDTR")</f>
        <v>tr|G7J304|G7J304_MEDTR</v>
      </c>
      <c r="D12403" t="s">
        <v>18493</v>
      </c>
      <c r="E12403">
        <v>70.95</v>
      </c>
      <c r="F12403">
        <v>241</v>
      </c>
      <c r="G12403">
        <v>70</v>
      </c>
      <c r="H12403">
        <v>42</v>
      </c>
      <c r="I12403">
        <v>4</v>
      </c>
      <c r="J12403">
        <v>600</v>
      </c>
      <c r="K12403">
        <v>1</v>
      </c>
      <c r="L12403">
        <v>3</v>
      </c>
      <c r="M12403">
        <v>243</v>
      </c>
      <c r="N12403" t="s">
        <v>18</v>
      </c>
      <c r="O12403" s="1">
        <v>1.9493400000000001E-87</v>
      </c>
      <c r="P12403">
        <v>837</v>
      </c>
    </row>
    <row r="12404" spans="1:16" x14ac:dyDescent="0.25">
      <c r="A12404" t="s">
        <v>18494</v>
      </c>
      <c r="B12404">
        <v>1851</v>
      </c>
      <c r="C12404" s="3" t="str">
        <f>HYPERLINK("http://www.uniprot.org/uniprot/I1MHP5","tr|I1MHP5|I1MHP5_SOYBN")</f>
        <v>tr|I1MHP5|I1MHP5_SOYBN</v>
      </c>
      <c r="D12404" t="s">
        <v>28</v>
      </c>
      <c r="E12404">
        <v>27.85</v>
      </c>
      <c r="F12404">
        <v>420</v>
      </c>
      <c r="G12404">
        <v>303</v>
      </c>
      <c r="H12404">
        <v>42</v>
      </c>
      <c r="I12404">
        <v>151</v>
      </c>
      <c r="J12404">
        <v>1284</v>
      </c>
      <c r="K12404">
        <v>1</v>
      </c>
      <c r="L12404">
        <v>1057</v>
      </c>
      <c r="M12404">
        <v>1470</v>
      </c>
      <c r="N12404" t="s">
        <v>18</v>
      </c>
      <c r="O12404" s="1">
        <v>2.30072E-30</v>
      </c>
      <c r="P12404">
        <v>352</v>
      </c>
    </row>
    <row r="12405" spans="1:16" x14ac:dyDescent="0.25">
      <c r="A12405" t="s">
        <v>18495</v>
      </c>
      <c r="B12405">
        <v>708</v>
      </c>
      <c r="C12405" s="3" t="str">
        <f>HYPERLINK("http://www.uniprot.org/uniprot/K7L2Z9","tr|K7L2Z9|K7L2Z9_SOYBN")</f>
        <v>tr|K7L2Z9|K7L2Z9_SOYBN</v>
      </c>
      <c r="D12405" t="s">
        <v>61</v>
      </c>
      <c r="E12405">
        <v>85.1</v>
      </c>
      <c r="F12405">
        <v>188</v>
      </c>
      <c r="G12405">
        <v>28</v>
      </c>
      <c r="H12405">
        <v>1</v>
      </c>
      <c r="I12405">
        <v>4</v>
      </c>
      <c r="J12405">
        <v>564</v>
      </c>
      <c r="K12405">
        <v>1</v>
      </c>
      <c r="L12405">
        <v>53</v>
      </c>
      <c r="M12405">
        <v>240</v>
      </c>
      <c r="N12405" t="s">
        <v>18</v>
      </c>
      <c r="O12405" s="1">
        <v>1.1735600000000001E-88</v>
      </c>
      <c r="P12405">
        <v>849</v>
      </c>
    </row>
    <row r="12406" spans="1:16" x14ac:dyDescent="0.25">
      <c r="A12406" t="s">
        <v>18496</v>
      </c>
      <c r="B12406">
        <v>945</v>
      </c>
      <c r="C12406" s="3" t="str">
        <f>HYPERLINK("http://www.uniprot.org/uniprot/I3SKN0","tr|I3SKN0|I3SKN0_MEDTR")</f>
        <v>tr|I3SKN0|I3SKN0_MEDTR</v>
      </c>
      <c r="D12406" t="s">
        <v>22</v>
      </c>
      <c r="E12406">
        <v>80</v>
      </c>
      <c r="F12406">
        <v>315</v>
      </c>
      <c r="G12406">
        <v>63</v>
      </c>
      <c r="H12406">
        <v>1</v>
      </c>
      <c r="I12406">
        <v>1</v>
      </c>
      <c r="J12406">
        <v>942</v>
      </c>
      <c r="K12406">
        <v>1</v>
      </c>
      <c r="L12406">
        <v>1</v>
      </c>
      <c r="M12406">
        <v>315</v>
      </c>
      <c r="N12406" t="s">
        <v>18</v>
      </c>
      <c r="O12406" s="1">
        <v>6.2781700000000002E-146</v>
      </c>
      <c r="P12406">
        <v>1345</v>
      </c>
    </row>
    <row r="12407" spans="1:16" x14ac:dyDescent="0.25">
      <c r="A12407" t="s">
        <v>18497</v>
      </c>
      <c r="B12407">
        <v>663</v>
      </c>
      <c r="C12407" s="3" t="str">
        <f>HYPERLINK("http://www.uniprot.org/uniprot/K7LTM0","tr|K7LTM0|K7LTM0_SOYBN")</f>
        <v>tr|K7LTM0|K7LTM0_SOYBN</v>
      </c>
      <c r="D12407" t="s">
        <v>117</v>
      </c>
      <c r="E12407">
        <v>63.28</v>
      </c>
      <c r="F12407">
        <v>256</v>
      </c>
      <c r="G12407">
        <v>94</v>
      </c>
      <c r="H12407">
        <v>36</v>
      </c>
      <c r="I12407">
        <v>1</v>
      </c>
      <c r="J12407">
        <v>660</v>
      </c>
      <c r="K12407">
        <v>1</v>
      </c>
      <c r="L12407">
        <v>510</v>
      </c>
      <c r="M12407">
        <v>760</v>
      </c>
      <c r="N12407" t="s">
        <v>18</v>
      </c>
      <c r="O12407" s="1">
        <v>2.5707900000000001E-76</v>
      </c>
      <c r="P12407">
        <v>742</v>
      </c>
    </row>
    <row r="12408" spans="1:16" x14ac:dyDescent="0.25">
      <c r="A12408" t="s">
        <v>18498</v>
      </c>
      <c r="B12408">
        <v>771</v>
      </c>
      <c r="C12408" s="3" t="str">
        <f>HYPERLINK("http://www.uniprot.org/uniprot/G7JLL0","tr|G7JLL0|G7JLL0_MEDTR")</f>
        <v>tr|G7JLL0|G7JLL0_MEDTR</v>
      </c>
      <c r="D12408" t="s">
        <v>18499</v>
      </c>
      <c r="E12408">
        <v>58.23</v>
      </c>
      <c r="F12408">
        <v>261</v>
      </c>
      <c r="G12408">
        <v>109</v>
      </c>
      <c r="H12408">
        <v>5</v>
      </c>
      <c r="I12408">
        <v>1</v>
      </c>
      <c r="J12408">
        <v>768</v>
      </c>
      <c r="K12408">
        <v>1</v>
      </c>
      <c r="L12408">
        <v>63</v>
      </c>
      <c r="M12408">
        <v>307</v>
      </c>
      <c r="N12408" t="s">
        <v>18</v>
      </c>
      <c r="O12408" s="1">
        <v>9.1775299999999995E-80</v>
      </c>
      <c r="P12408">
        <v>773</v>
      </c>
    </row>
    <row r="12409" spans="1:16" x14ac:dyDescent="0.25">
      <c r="A12409" t="s">
        <v>18500</v>
      </c>
      <c r="B12409">
        <v>2004</v>
      </c>
      <c r="C12409" s="3" t="str">
        <f>HYPERLINK("http://www.uniprot.org/uniprot/B7FF18","tr|B7FF18|B7FF18_MEDTR")</f>
        <v>tr|B7FF18|B7FF18_MEDTR</v>
      </c>
      <c r="D12409" t="s">
        <v>18501</v>
      </c>
      <c r="E12409">
        <v>80.17</v>
      </c>
      <c r="F12409">
        <v>671</v>
      </c>
      <c r="G12409">
        <v>133</v>
      </c>
      <c r="H12409">
        <v>4</v>
      </c>
      <c r="I12409">
        <v>1</v>
      </c>
      <c r="J12409">
        <v>2001</v>
      </c>
      <c r="K12409">
        <v>1</v>
      </c>
      <c r="L12409">
        <v>1</v>
      </c>
      <c r="M12409">
        <v>667</v>
      </c>
      <c r="N12409" t="s">
        <v>18</v>
      </c>
      <c r="O12409">
        <v>0</v>
      </c>
      <c r="P12409">
        <v>2604</v>
      </c>
    </row>
    <row r="12410" spans="1:16" x14ac:dyDescent="0.25">
      <c r="A12410" t="s">
        <v>18502</v>
      </c>
      <c r="B12410">
        <v>1266</v>
      </c>
      <c r="C12410" s="3" t="str">
        <f>HYPERLINK("http://www.uniprot.org/uniprot/K7MHC1","tr|K7MHC1|K7MHC1_SOYBN")</f>
        <v>tr|K7MHC1|K7MHC1_SOYBN</v>
      </c>
      <c r="D12410" t="s">
        <v>28</v>
      </c>
      <c r="E12410">
        <v>85.54</v>
      </c>
      <c r="F12410">
        <v>415</v>
      </c>
      <c r="G12410">
        <v>60</v>
      </c>
      <c r="H12410">
        <v>1</v>
      </c>
      <c r="I12410">
        <v>1</v>
      </c>
      <c r="J12410">
        <v>1242</v>
      </c>
      <c r="K12410">
        <v>1</v>
      </c>
      <c r="L12410">
        <v>124</v>
      </c>
      <c r="M12410">
        <v>535</v>
      </c>
      <c r="N12410" t="s">
        <v>18</v>
      </c>
      <c r="O12410">
        <v>0</v>
      </c>
      <c r="P12410">
        <v>1819</v>
      </c>
    </row>
    <row r="12411" spans="1:16" x14ac:dyDescent="0.25">
      <c r="A12411" t="s">
        <v>18503</v>
      </c>
      <c r="B12411">
        <v>1104</v>
      </c>
      <c r="C12411" s="3" t="str">
        <f>HYPERLINK("http://www.uniprot.org/uniprot/G7IH01","tr|G7IH01|G7IH01_MEDTR")</f>
        <v>tr|G7IH01|G7IH01_MEDTR</v>
      </c>
      <c r="D12411" t="s">
        <v>59</v>
      </c>
      <c r="E12411">
        <v>29.28</v>
      </c>
      <c r="F12411">
        <v>321</v>
      </c>
      <c r="G12411">
        <v>227</v>
      </c>
      <c r="H12411">
        <v>17</v>
      </c>
      <c r="I12411">
        <v>133</v>
      </c>
      <c r="J12411">
        <v>1044</v>
      </c>
      <c r="K12411">
        <v>1</v>
      </c>
      <c r="L12411">
        <v>397</v>
      </c>
      <c r="M12411">
        <v>690</v>
      </c>
      <c r="N12411" t="s">
        <v>18</v>
      </c>
      <c r="O12411" s="1">
        <v>9.5571100000000001E-22</v>
      </c>
      <c r="P12411">
        <v>275</v>
      </c>
    </row>
    <row r="12412" spans="1:16" x14ac:dyDescent="0.25">
      <c r="A12412" t="s">
        <v>18504</v>
      </c>
      <c r="B12412">
        <v>1488</v>
      </c>
      <c r="C12412" s="3" t="str">
        <f>HYPERLINK("http://www.uniprot.org/uniprot/G7KPV5","tr|G7KPV5|G7KPV5_MEDTR")</f>
        <v>tr|G7KPV5|G7KPV5_MEDTR</v>
      </c>
      <c r="D12412" t="s">
        <v>18505</v>
      </c>
      <c r="E12412">
        <v>78.040000000000006</v>
      </c>
      <c r="F12412">
        <v>501</v>
      </c>
      <c r="G12412">
        <v>110</v>
      </c>
      <c r="H12412">
        <v>9</v>
      </c>
      <c r="I12412">
        <v>4</v>
      </c>
      <c r="J12412">
        <v>1479</v>
      </c>
      <c r="K12412">
        <v>1</v>
      </c>
      <c r="L12412">
        <v>13</v>
      </c>
      <c r="M12412">
        <v>513</v>
      </c>
      <c r="N12412" t="s">
        <v>18</v>
      </c>
      <c r="O12412">
        <v>0</v>
      </c>
      <c r="P12412">
        <v>1961</v>
      </c>
    </row>
    <row r="12413" spans="1:16" x14ac:dyDescent="0.25">
      <c r="A12413" t="s">
        <v>18506</v>
      </c>
      <c r="B12413">
        <v>1533</v>
      </c>
      <c r="C12413" s="3" t="str">
        <f>HYPERLINK("http://www.uniprot.org/uniprot/B7FLX8","tr|B7FLX8|B7FLX8_MEDTR")</f>
        <v>tr|B7FLX8|B7FLX8_MEDTR</v>
      </c>
      <c r="D12413" t="s">
        <v>18507</v>
      </c>
      <c r="E12413">
        <v>95.69</v>
      </c>
      <c r="F12413">
        <v>511</v>
      </c>
      <c r="G12413">
        <v>22</v>
      </c>
      <c r="H12413">
        <v>1</v>
      </c>
      <c r="I12413">
        <v>1</v>
      </c>
      <c r="J12413">
        <v>1530</v>
      </c>
      <c r="K12413">
        <v>1</v>
      </c>
      <c r="L12413">
        <v>1</v>
      </c>
      <c r="M12413">
        <v>511</v>
      </c>
      <c r="N12413" t="s">
        <v>18</v>
      </c>
      <c r="O12413">
        <v>0</v>
      </c>
      <c r="P12413">
        <v>2556</v>
      </c>
    </row>
    <row r="12414" spans="1:16" x14ac:dyDescent="0.25">
      <c r="A12414" t="s">
        <v>18508</v>
      </c>
      <c r="B12414">
        <v>609</v>
      </c>
      <c r="C12414" s="3" t="str">
        <f>HYPERLINK("http://www.uniprot.org/uniprot/G7LHF9","tr|G7LHF9|G7LHF9_MEDTR")</f>
        <v>tr|G7LHF9|G7LHF9_MEDTR</v>
      </c>
      <c r="D12414" t="s">
        <v>18509</v>
      </c>
      <c r="E12414">
        <v>82.21</v>
      </c>
      <c r="F12414">
        <v>208</v>
      </c>
      <c r="G12414">
        <v>37</v>
      </c>
      <c r="H12414">
        <v>6</v>
      </c>
      <c r="I12414">
        <v>1</v>
      </c>
      <c r="J12414">
        <v>606</v>
      </c>
      <c r="K12414">
        <v>1</v>
      </c>
      <c r="L12414">
        <v>1</v>
      </c>
      <c r="M12414">
        <v>202</v>
      </c>
      <c r="N12414" t="s">
        <v>18</v>
      </c>
      <c r="O12414" s="1">
        <v>1.4881E-90</v>
      </c>
      <c r="P12414">
        <v>864</v>
      </c>
    </row>
    <row r="12415" spans="1:16" x14ac:dyDescent="0.25">
      <c r="A12415" t="s">
        <v>18510</v>
      </c>
      <c r="B12415">
        <v>2202</v>
      </c>
      <c r="C12415" s="3" t="str">
        <f>HYPERLINK("http://www.uniprot.org/uniprot/G7JLD8","tr|G7JLD8|G7JLD8_MEDTR")</f>
        <v>tr|G7JLD8|G7JLD8_MEDTR</v>
      </c>
      <c r="D12415" t="s">
        <v>18470</v>
      </c>
      <c r="E12415">
        <v>70.52</v>
      </c>
      <c r="F12415">
        <v>743</v>
      </c>
      <c r="G12415">
        <v>219</v>
      </c>
      <c r="H12415">
        <v>17</v>
      </c>
      <c r="I12415">
        <v>16</v>
      </c>
      <c r="J12415">
        <v>2193</v>
      </c>
      <c r="K12415">
        <v>1</v>
      </c>
      <c r="L12415">
        <v>829</v>
      </c>
      <c r="M12415">
        <v>1570</v>
      </c>
      <c r="N12415" t="s">
        <v>18</v>
      </c>
      <c r="O12415">
        <v>0</v>
      </c>
      <c r="P12415">
        <v>2678</v>
      </c>
    </row>
    <row r="12416" spans="1:16" x14ac:dyDescent="0.25">
      <c r="A12416" t="s">
        <v>18511</v>
      </c>
      <c r="B12416">
        <v>981</v>
      </c>
      <c r="C12416" s="3" t="str">
        <f>HYPERLINK("http://www.uniprot.org/uniprot/G7IA56","tr|G7IA56|G7IA56_MEDTR")</f>
        <v>tr|G7IA56|G7IA56_MEDTR</v>
      </c>
      <c r="D12416" t="s">
        <v>493</v>
      </c>
      <c r="E12416">
        <v>56.38</v>
      </c>
      <c r="F12416">
        <v>282</v>
      </c>
      <c r="G12416">
        <v>123</v>
      </c>
      <c r="H12416">
        <v>6</v>
      </c>
      <c r="I12416">
        <v>7</v>
      </c>
      <c r="J12416">
        <v>834</v>
      </c>
      <c r="K12416">
        <v>1</v>
      </c>
      <c r="L12416">
        <v>8</v>
      </c>
      <c r="M12416">
        <v>287</v>
      </c>
      <c r="N12416" t="s">
        <v>18</v>
      </c>
      <c r="O12416" s="1">
        <v>1.2086500000000001E-78</v>
      </c>
      <c r="P12416">
        <v>765</v>
      </c>
    </row>
    <row r="12417" spans="1:16" x14ac:dyDescent="0.25">
      <c r="A12417" t="s">
        <v>18512</v>
      </c>
      <c r="B12417">
        <v>780</v>
      </c>
      <c r="C12417" s="3" t="str">
        <f>HYPERLINK("http://www.uniprot.org/uniprot/G7IP65","tr|G7IP65|G7IP65_MEDTR")</f>
        <v>tr|G7IP65|G7IP65_MEDTR</v>
      </c>
      <c r="D12417" t="s">
        <v>18513</v>
      </c>
      <c r="E12417">
        <v>91.34</v>
      </c>
      <c r="F12417">
        <v>231</v>
      </c>
      <c r="G12417">
        <v>20</v>
      </c>
      <c r="H12417">
        <v>0</v>
      </c>
      <c r="I12417">
        <v>85</v>
      </c>
      <c r="J12417">
        <v>777</v>
      </c>
      <c r="K12417">
        <v>1</v>
      </c>
      <c r="L12417">
        <v>86</v>
      </c>
      <c r="M12417">
        <v>316</v>
      </c>
      <c r="N12417" t="s">
        <v>18</v>
      </c>
      <c r="O12417" s="1">
        <v>1.0291599999999999E-118</v>
      </c>
      <c r="P12417">
        <v>1109</v>
      </c>
    </row>
    <row r="12418" spans="1:16" x14ac:dyDescent="0.25">
      <c r="A12418" t="s">
        <v>18514</v>
      </c>
      <c r="B12418">
        <v>369</v>
      </c>
      <c r="C12418" s="3" t="str">
        <f>HYPERLINK("http://www.uniprot.org/uniprot/K7LB82","tr|K7LB82|K7LB82_SOYBN")</f>
        <v>tr|K7LB82|K7LB82_SOYBN</v>
      </c>
      <c r="D12418" t="s">
        <v>28</v>
      </c>
      <c r="E12418">
        <v>86.17</v>
      </c>
      <c r="F12418">
        <v>123</v>
      </c>
      <c r="G12418">
        <v>17</v>
      </c>
      <c r="H12418">
        <v>1</v>
      </c>
      <c r="I12418">
        <v>1</v>
      </c>
      <c r="J12418">
        <v>366</v>
      </c>
      <c r="K12418">
        <v>1</v>
      </c>
      <c r="L12418">
        <v>41</v>
      </c>
      <c r="M12418">
        <v>163</v>
      </c>
      <c r="N12418" t="s">
        <v>18</v>
      </c>
      <c r="O12418" s="1">
        <v>2.5466899999999999E-54</v>
      </c>
      <c r="P12418">
        <v>550</v>
      </c>
    </row>
    <row r="12419" spans="1:16" x14ac:dyDescent="0.25">
      <c r="A12419" t="s">
        <v>18515</v>
      </c>
      <c r="B12419">
        <v>2265</v>
      </c>
      <c r="C12419" s="3" t="str">
        <f>HYPERLINK("http://www.uniprot.org/uniprot/A5BE46","tr|A5BE46|A5BE46_VITVI")</f>
        <v>tr|A5BE46|A5BE46_VITVI</v>
      </c>
      <c r="D12419" t="s">
        <v>462</v>
      </c>
      <c r="E12419">
        <v>79.73</v>
      </c>
      <c r="F12419">
        <v>760</v>
      </c>
      <c r="G12419">
        <v>154</v>
      </c>
      <c r="H12419">
        <v>7</v>
      </c>
      <c r="I12419">
        <v>1</v>
      </c>
      <c r="J12419">
        <v>2259</v>
      </c>
      <c r="K12419">
        <v>1</v>
      </c>
      <c r="L12419">
        <v>594</v>
      </c>
      <c r="M12419">
        <v>1353</v>
      </c>
      <c r="N12419" t="s">
        <v>18</v>
      </c>
      <c r="O12419">
        <v>0</v>
      </c>
      <c r="P12419">
        <v>3239</v>
      </c>
    </row>
    <row r="12420" spans="1:16" x14ac:dyDescent="0.25">
      <c r="A12420" t="s">
        <v>18516</v>
      </c>
      <c r="B12420">
        <v>1080</v>
      </c>
      <c r="C12420" s="3" t="str">
        <f>HYPERLINK("http://www.uniprot.org/uniprot/G7JJU3","tr|G7JJU3|G7JJU3_MEDTR")</f>
        <v>tr|G7JJU3|G7JJU3_MEDTR</v>
      </c>
      <c r="D12420" t="s">
        <v>18517</v>
      </c>
      <c r="E12420">
        <v>74.86</v>
      </c>
      <c r="F12420">
        <v>362</v>
      </c>
      <c r="G12420">
        <v>91</v>
      </c>
      <c r="H12420">
        <v>4</v>
      </c>
      <c r="I12420">
        <v>4</v>
      </c>
      <c r="J12420">
        <v>1077</v>
      </c>
      <c r="K12420">
        <v>1</v>
      </c>
      <c r="L12420">
        <v>3</v>
      </c>
      <c r="M12420">
        <v>356</v>
      </c>
      <c r="N12420" t="s">
        <v>18</v>
      </c>
      <c r="O12420" s="1">
        <v>1.08749E-139</v>
      </c>
      <c r="P12420">
        <v>1292</v>
      </c>
    </row>
    <row r="12421" spans="1:16" x14ac:dyDescent="0.25">
      <c r="A12421" t="s">
        <v>18518</v>
      </c>
      <c r="B12421">
        <v>711</v>
      </c>
      <c r="C12421" s="3" t="str">
        <f>HYPERLINK("http://www.uniprot.org/uniprot/I1NAY4","tr|I1NAY4|I1NAY4_SOYBN")</f>
        <v>tr|I1NAY4|I1NAY4_SOYBN</v>
      </c>
      <c r="D12421" t="s">
        <v>28</v>
      </c>
      <c r="E12421">
        <v>69.260000000000005</v>
      </c>
      <c r="F12421">
        <v>218</v>
      </c>
      <c r="G12421">
        <v>67</v>
      </c>
      <c r="H12421">
        <v>18</v>
      </c>
      <c r="I12421">
        <v>1</v>
      </c>
      <c r="J12421">
        <v>600</v>
      </c>
      <c r="K12421">
        <v>1</v>
      </c>
      <c r="L12421">
        <v>73</v>
      </c>
      <c r="M12421">
        <v>290</v>
      </c>
      <c r="N12421" t="s">
        <v>18</v>
      </c>
      <c r="O12421" s="1">
        <v>2.31982E-76</v>
      </c>
      <c r="P12421">
        <v>743</v>
      </c>
    </row>
    <row r="12422" spans="1:16" x14ac:dyDescent="0.25">
      <c r="A12422" t="s">
        <v>18519</v>
      </c>
      <c r="B12422">
        <v>1347</v>
      </c>
      <c r="C12422" s="3" t="str">
        <f>HYPERLINK("http://www.uniprot.org/uniprot/I1N9E3","tr|I1N9E3|I1N9E3_SOYBN")</f>
        <v>tr|I1N9E3|I1N9E3_SOYBN</v>
      </c>
      <c r="D12422" t="s">
        <v>71</v>
      </c>
      <c r="E12422">
        <v>69.41</v>
      </c>
      <c r="F12422">
        <v>448</v>
      </c>
      <c r="G12422">
        <v>137</v>
      </c>
      <c r="H12422">
        <v>0</v>
      </c>
      <c r="I12422">
        <v>1</v>
      </c>
      <c r="J12422">
        <v>1344</v>
      </c>
      <c r="K12422">
        <v>1</v>
      </c>
      <c r="L12422">
        <v>83</v>
      </c>
      <c r="M12422">
        <v>518</v>
      </c>
      <c r="N12422" t="s">
        <v>18</v>
      </c>
      <c r="O12422" s="1">
        <v>4.08438E-169</v>
      </c>
      <c r="P12422">
        <v>1547</v>
      </c>
    </row>
    <row r="12423" spans="1:16" x14ac:dyDescent="0.25">
      <c r="A12423" t="s">
        <v>18520</v>
      </c>
      <c r="B12423">
        <v>393</v>
      </c>
      <c r="C12423" s="3" t="str">
        <f>HYPERLINK("http://www.uniprot.org/uniprot/G7L0B1","tr|G7L0B1|G7L0B1_MEDTR")</f>
        <v>tr|G7L0B1|G7L0B1_MEDTR</v>
      </c>
      <c r="D12423" t="s">
        <v>18483</v>
      </c>
      <c r="E12423">
        <v>60</v>
      </c>
      <c r="F12423">
        <v>115</v>
      </c>
      <c r="G12423">
        <v>46</v>
      </c>
      <c r="H12423">
        <v>1</v>
      </c>
      <c r="I12423">
        <v>49</v>
      </c>
      <c r="J12423">
        <v>390</v>
      </c>
      <c r="K12423">
        <v>1</v>
      </c>
      <c r="L12423">
        <v>576</v>
      </c>
      <c r="M12423">
        <v>690</v>
      </c>
      <c r="N12423" t="s">
        <v>18</v>
      </c>
      <c r="O12423" s="1">
        <v>2.82966E-29</v>
      </c>
      <c r="P12423">
        <v>334</v>
      </c>
    </row>
    <row r="12424" spans="1:16" x14ac:dyDescent="0.25">
      <c r="A12424" t="s">
        <v>18521</v>
      </c>
      <c r="B12424">
        <v>1065</v>
      </c>
      <c r="C12424" s="3" t="str">
        <f>HYPERLINK("http://www.uniprot.org/uniprot/I1LBZ8","tr|I1LBZ8|I1LBZ8_SOYBN")</f>
        <v>tr|I1LBZ8|I1LBZ8_SOYBN</v>
      </c>
      <c r="D12424" t="s">
        <v>71</v>
      </c>
      <c r="E12424">
        <v>84.1</v>
      </c>
      <c r="F12424">
        <v>365</v>
      </c>
      <c r="G12424">
        <v>58</v>
      </c>
      <c r="H12424">
        <v>20</v>
      </c>
      <c r="I12424">
        <v>22</v>
      </c>
      <c r="J12424">
        <v>1056</v>
      </c>
      <c r="K12424">
        <v>1</v>
      </c>
      <c r="L12424">
        <v>44</v>
      </c>
      <c r="M12424">
        <v>408</v>
      </c>
      <c r="N12424" t="s">
        <v>18</v>
      </c>
      <c r="O12424">
        <v>0</v>
      </c>
      <c r="P12424">
        <v>1663</v>
      </c>
    </row>
    <row r="12425" spans="1:16" x14ac:dyDescent="0.25">
      <c r="A12425" t="s">
        <v>18522</v>
      </c>
      <c r="B12425">
        <v>4245</v>
      </c>
      <c r="C12425" s="3" t="str">
        <f>HYPERLINK("http://www.uniprot.org/uniprot/K7LKD4","tr|K7LKD4|K7LKD4_SOYBN")</f>
        <v>tr|K7LKD4|K7LKD4_SOYBN</v>
      </c>
      <c r="D12425" t="s">
        <v>28</v>
      </c>
      <c r="E12425">
        <v>71.92</v>
      </c>
      <c r="F12425">
        <v>1496</v>
      </c>
      <c r="G12425">
        <v>420</v>
      </c>
      <c r="H12425">
        <v>82</v>
      </c>
      <c r="I12425">
        <v>1</v>
      </c>
      <c r="J12425">
        <v>4242</v>
      </c>
      <c r="K12425">
        <v>1</v>
      </c>
      <c r="L12425">
        <v>1</v>
      </c>
      <c r="M12425">
        <v>1481</v>
      </c>
      <c r="N12425" t="s">
        <v>18</v>
      </c>
      <c r="O12425">
        <v>0</v>
      </c>
      <c r="P12425">
        <v>5251</v>
      </c>
    </row>
    <row r="12426" spans="1:16" x14ac:dyDescent="0.25">
      <c r="A12426" t="s">
        <v>18523</v>
      </c>
      <c r="B12426">
        <v>669</v>
      </c>
      <c r="C12426" s="3" t="str">
        <f>HYPERLINK("http://www.uniprot.org/uniprot/G7ZUW4","tr|G7ZUW4|G7ZUW4_MEDTR")</f>
        <v>tr|G7ZUW4|G7ZUW4_MEDTR</v>
      </c>
      <c r="D12426" t="s">
        <v>16252</v>
      </c>
      <c r="E12426">
        <v>43.95</v>
      </c>
      <c r="F12426">
        <v>248</v>
      </c>
      <c r="G12426">
        <v>139</v>
      </c>
      <c r="H12426">
        <v>36</v>
      </c>
      <c r="I12426">
        <v>13</v>
      </c>
      <c r="J12426">
        <v>648</v>
      </c>
      <c r="K12426">
        <v>1</v>
      </c>
      <c r="L12426">
        <v>11</v>
      </c>
      <c r="M12426">
        <v>240</v>
      </c>
      <c r="N12426" t="s">
        <v>18</v>
      </c>
      <c r="O12426" s="1">
        <v>2.0405099999999999E-36</v>
      </c>
      <c r="P12426">
        <v>398</v>
      </c>
    </row>
    <row r="12427" spans="1:16" x14ac:dyDescent="0.25">
      <c r="A12427" t="s">
        <v>18524</v>
      </c>
      <c r="B12427">
        <v>1503</v>
      </c>
      <c r="C12427" s="3" t="str">
        <f>HYPERLINK("http://www.uniprot.org/uniprot/G7I6Q7","tr|G7I6Q7|G7I6Q7_MEDTR")</f>
        <v>tr|G7I6Q7|G7I6Q7_MEDTR</v>
      </c>
      <c r="D12427" t="s">
        <v>18525</v>
      </c>
      <c r="E12427">
        <v>91.76</v>
      </c>
      <c r="F12427">
        <v>510</v>
      </c>
      <c r="G12427">
        <v>42</v>
      </c>
      <c r="H12427">
        <v>10</v>
      </c>
      <c r="I12427">
        <v>1</v>
      </c>
      <c r="J12427">
        <v>1500</v>
      </c>
      <c r="K12427">
        <v>1</v>
      </c>
      <c r="L12427">
        <v>1</v>
      </c>
      <c r="M12427">
        <v>505</v>
      </c>
      <c r="N12427" t="s">
        <v>18</v>
      </c>
      <c r="O12427">
        <v>0</v>
      </c>
      <c r="P12427">
        <v>2424</v>
      </c>
    </row>
    <row r="12428" spans="1:16" x14ac:dyDescent="0.25">
      <c r="A12428" t="s">
        <v>18526</v>
      </c>
      <c r="B12428">
        <v>828</v>
      </c>
      <c r="C12428" s="3" t="str">
        <f>HYPERLINK("http://www.uniprot.org/uniprot/G7J991","tr|G7J991|G7J991_MEDTR")</f>
        <v>tr|G7J991|G7J991_MEDTR</v>
      </c>
      <c r="D12428" t="s">
        <v>18527</v>
      </c>
      <c r="E12428">
        <v>84.11</v>
      </c>
      <c r="F12428">
        <v>277</v>
      </c>
      <c r="G12428">
        <v>44</v>
      </c>
      <c r="H12428">
        <v>3</v>
      </c>
      <c r="I12428">
        <v>4</v>
      </c>
      <c r="J12428">
        <v>825</v>
      </c>
      <c r="K12428">
        <v>1</v>
      </c>
      <c r="L12428">
        <v>40</v>
      </c>
      <c r="M12428">
        <v>314</v>
      </c>
      <c r="N12428" t="s">
        <v>18</v>
      </c>
      <c r="O12428" s="1">
        <v>4.5146499999999998E-131</v>
      </c>
      <c r="P12428">
        <v>1216</v>
      </c>
    </row>
    <row r="12429" spans="1:16" x14ac:dyDescent="0.25">
      <c r="A12429" t="s">
        <v>18528</v>
      </c>
      <c r="B12429">
        <v>1248</v>
      </c>
      <c r="C12429" s="3" t="str">
        <f>HYPERLINK("http://www.uniprot.org/uniprot/G7J302","tr|G7J302|G7J302_MEDTR")</f>
        <v>tr|G7J302|G7J302_MEDTR</v>
      </c>
      <c r="D12429" t="s">
        <v>18529</v>
      </c>
      <c r="E12429">
        <v>84.84</v>
      </c>
      <c r="F12429">
        <v>376</v>
      </c>
      <c r="G12429">
        <v>57</v>
      </c>
      <c r="H12429">
        <v>0</v>
      </c>
      <c r="I12429">
        <v>4</v>
      </c>
      <c r="J12429">
        <v>1131</v>
      </c>
      <c r="K12429">
        <v>1</v>
      </c>
      <c r="L12429">
        <v>3</v>
      </c>
      <c r="M12429">
        <v>375</v>
      </c>
      <c r="N12429" t="s">
        <v>18</v>
      </c>
      <c r="O12429">
        <v>0</v>
      </c>
      <c r="P12429">
        <v>1660</v>
      </c>
    </row>
    <row r="12430" spans="1:16" x14ac:dyDescent="0.25">
      <c r="A12430" t="s">
        <v>18530</v>
      </c>
      <c r="B12430">
        <v>1143</v>
      </c>
      <c r="C12430" s="3" t="str">
        <f>HYPERLINK("http://www.uniprot.org/uniprot/G7JL85","tr|G7JL85|G7JL85_MEDTR")</f>
        <v>tr|G7JL85|G7JL85_MEDTR</v>
      </c>
      <c r="D12430" t="s">
        <v>18531</v>
      </c>
      <c r="E12430">
        <v>75.58</v>
      </c>
      <c r="F12430">
        <v>430</v>
      </c>
      <c r="G12430">
        <v>105</v>
      </c>
      <c r="H12430">
        <v>50</v>
      </c>
      <c r="I12430">
        <v>1</v>
      </c>
      <c r="J12430">
        <v>1140</v>
      </c>
      <c r="K12430">
        <v>1</v>
      </c>
      <c r="L12430">
        <v>40</v>
      </c>
      <c r="M12430">
        <v>469</v>
      </c>
      <c r="N12430" t="s">
        <v>18</v>
      </c>
      <c r="O12430">
        <v>0</v>
      </c>
      <c r="P12430">
        <v>1664</v>
      </c>
    </row>
    <row r="12431" spans="1:16" x14ac:dyDescent="0.25">
      <c r="A12431" t="s">
        <v>18532</v>
      </c>
      <c r="B12431">
        <v>810</v>
      </c>
      <c r="C12431" s="3" t="str">
        <f>HYPERLINK("http://www.uniprot.org/uniprot/I1M4I7","tr|I1M4I7|I1M4I7_SOYBN")</f>
        <v>tr|I1M4I7|I1M4I7_SOYBN</v>
      </c>
      <c r="D12431" t="s">
        <v>28</v>
      </c>
      <c r="E12431">
        <v>70.37</v>
      </c>
      <c r="F12431">
        <v>243</v>
      </c>
      <c r="G12431">
        <v>72</v>
      </c>
      <c r="H12431">
        <v>0</v>
      </c>
      <c r="I12431">
        <v>70</v>
      </c>
      <c r="J12431">
        <v>798</v>
      </c>
      <c r="K12431">
        <v>1</v>
      </c>
      <c r="L12431">
        <v>21</v>
      </c>
      <c r="M12431">
        <v>263</v>
      </c>
      <c r="N12431" t="s">
        <v>18</v>
      </c>
      <c r="O12431" s="1">
        <v>2.8203399999999999E-98</v>
      </c>
      <c r="P12431">
        <v>933</v>
      </c>
    </row>
    <row r="12432" spans="1:16" x14ac:dyDescent="0.25">
      <c r="A12432" t="s">
        <v>18533</v>
      </c>
      <c r="B12432">
        <v>483</v>
      </c>
      <c r="C12432" s="3" t="str">
        <f>HYPERLINK("http://www.uniprot.org/uniprot/I3SRJ5","tr|I3SRJ5|I3SRJ5_MEDTR")</f>
        <v>tr|I3SRJ5|I3SRJ5_MEDTR</v>
      </c>
      <c r="D12432" t="s">
        <v>22</v>
      </c>
      <c r="E12432">
        <v>95</v>
      </c>
      <c r="F12432">
        <v>160</v>
      </c>
      <c r="G12432">
        <v>8</v>
      </c>
      <c r="H12432">
        <v>0</v>
      </c>
      <c r="I12432">
        <v>1</v>
      </c>
      <c r="J12432">
        <v>480</v>
      </c>
      <c r="K12432">
        <v>1</v>
      </c>
      <c r="L12432">
        <v>1</v>
      </c>
      <c r="M12432">
        <v>160</v>
      </c>
      <c r="N12432" t="s">
        <v>18</v>
      </c>
      <c r="O12432" s="1">
        <v>1.3118000000000001E-82</v>
      </c>
      <c r="P12432">
        <v>794</v>
      </c>
    </row>
    <row r="12433" spans="1:16" x14ac:dyDescent="0.25">
      <c r="A12433" t="s">
        <v>18534</v>
      </c>
      <c r="B12433">
        <v>459</v>
      </c>
      <c r="C12433" s="3" t="str">
        <f>HYPERLINK("http://www.uniprot.org/uniprot/G7LC41","tr|G7LC41|G7LC41_MEDTR")</f>
        <v>tr|G7LC41|G7LC41_MEDTR</v>
      </c>
      <c r="D12433" t="s">
        <v>18535</v>
      </c>
      <c r="E12433">
        <v>74.34</v>
      </c>
      <c r="F12433">
        <v>152</v>
      </c>
      <c r="G12433">
        <v>39</v>
      </c>
      <c r="H12433">
        <v>0</v>
      </c>
      <c r="I12433">
        <v>1</v>
      </c>
      <c r="J12433">
        <v>456</v>
      </c>
      <c r="K12433">
        <v>1</v>
      </c>
      <c r="L12433">
        <v>1</v>
      </c>
      <c r="M12433">
        <v>140</v>
      </c>
      <c r="N12433" t="s">
        <v>18</v>
      </c>
      <c r="O12433" s="1">
        <v>7.0879400000000005E-52</v>
      </c>
      <c r="P12433">
        <v>529</v>
      </c>
    </row>
    <row r="12434" spans="1:16" x14ac:dyDescent="0.25">
      <c r="A12434" t="s">
        <v>18536</v>
      </c>
      <c r="B12434">
        <v>2112</v>
      </c>
      <c r="C12434" s="3" t="str">
        <f>HYPERLINK("http://www.uniprot.org/uniprot/K7MHC0","tr|K7MHC0|K7MHC0_SOYBN")</f>
        <v>tr|K7MHC0|K7MHC0_SOYBN</v>
      </c>
      <c r="D12434" t="s">
        <v>117</v>
      </c>
      <c r="E12434">
        <v>49.87</v>
      </c>
      <c r="F12434">
        <v>796</v>
      </c>
      <c r="G12434">
        <v>399</v>
      </c>
      <c r="H12434">
        <v>93</v>
      </c>
      <c r="I12434">
        <v>1</v>
      </c>
      <c r="J12434">
        <v>2109</v>
      </c>
      <c r="K12434">
        <v>1</v>
      </c>
      <c r="L12434">
        <v>30</v>
      </c>
      <c r="M12434">
        <v>777</v>
      </c>
      <c r="N12434" t="s">
        <v>18</v>
      </c>
      <c r="O12434" s="1">
        <v>2.6958299999999999E-163</v>
      </c>
      <c r="P12434">
        <v>1499</v>
      </c>
    </row>
    <row r="12435" spans="1:16" x14ac:dyDescent="0.25">
      <c r="A12435" t="s">
        <v>18537</v>
      </c>
      <c r="B12435">
        <v>384</v>
      </c>
      <c r="C12435" s="3" t="str">
        <f>HYPERLINK("http://www.uniprot.org/uniprot/G8A1T1","tr|G8A1T1|G8A1T1_MEDTR")</f>
        <v>tr|G8A1T1|G8A1T1_MEDTR</v>
      </c>
      <c r="D12435" t="s">
        <v>18538</v>
      </c>
      <c r="E12435">
        <v>71.11</v>
      </c>
      <c r="F12435">
        <v>135</v>
      </c>
      <c r="G12435">
        <v>39</v>
      </c>
      <c r="H12435">
        <v>9</v>
      </c>
      <c r="I12435">
        <v>1</v>
      </c>
      <c r="J12435">
        <v>378</v>
      </c>
      <c r="K12435">
        <v>1</v>
      </c>
      <c r="L12435">
        <v>1</v>
      </c>
      <c r="M12435">
        <v>135</v>
      </c>
      <c r="N12435" t="s">
        <v>18</v>
      </c>
      <c r="O12435" s="1">
        <v>5.0387899999999998E-42</v>
      </c>
      <c r="P12435">
        <v>444</v>
      </c>
    </row>
    <row r="12436" spans="1:16" x14ac:dyDescent="0.25">
      <c r="A12436" t="s">
        <v>18539</v>
      </c>
      <c r="B12436">
        <v>627</v>
      </c>
      <c r="C12436" s="3" t="str">
        <f>HYPERLINK("http://www.uniprot.org/uniprot/I1KIR0","tr|I1KIR0|I1KIR0_SOYBN")</f>
        <v>tr|I1KIR0|I1KIR0_SOYBN</v>
      </c>
      <c r="D12436" t="s">
        <v>28</v>
      </c>
      <c r="E12436">
        <v>86.56</v>
      </c>
      <c r="F12436">
        <v>201</v>
      </c>
      <c r="G12436">
        <v>27</v>
      </c>
      <c r="H12436">
        <v>0</v>
      </c>
      <c r="I12436">
        <v>1</v>
      </c>
      <c r="J12436">
        <v>603</v>
      </c>
      <c r="K12436">
        <v>1</v>
      </c>
      <c r="L12436">
        <v>214</v>
      </c>
      <c r="M12436">
        <v>414</v>
      </c>
      <c r="N12436" t="s">
        <v>18</v>
      </c>
      <c r="O12436" s="1">
        <v>2.0765800000000001E-98</v>
      </c>
      <c r="P12436">
        <v>932</v>
      </c>
    </row>
    <row r="12437" spans="1:16" x14ac:dyDescent="0.25">
      <c r="A12437" t="s">
        <v>18540</v>
      </c>
      <c r="B12437">
        <v>621</v>
      </c>
      <c r="C12437" s="3" t="str">
        <f>HYPERLINK("http://www.uniprot.org/uniprot/G7L3D0","tr|G7L3D0|G7L3D0_MEDTR")</f>
        <v>tr|G7L3D0|G7L3D0_MEDTR</v>
      </c>
      <c r="D12437" t="s">
        <v>7032</v>
      </c>
      <c r="E12437">
        <v>58.33</v>
      </c>
      <c r="F12437">
        <v>72</v>
      </c>
      <c r="G12437">
        <v>30</v>
      </c>
      <c r="H12437">
        <v>0</v>
      </c>
      <c r="I12437">
        <v>109</v>
      </c>
      <c r="J12437">
        <v>324</v>
      </c>
      <c r="K12437">
        <v>1</v>
      </c>
      <c r="L12437">
        <v>8</v>
      </c>
      <c r="M12437">
        <v>79</v>
      </c>
      <c r="N12437" t="s">
        <v>18</v>
      </c>
      <c r="O12437" s="1">
        <v>1.5311300000000001E-13</v>
      </c>
      <c r="P12437">
        <v>200</v>
      </c>
    </row>
    <row r="12438" spans="1:16" x14ac:dyDescent="0.25">
      <c r="A12438" t="s">
        <v>18541</v>
      </c>
      <c r="B12438">
        <v>2031</v>
      </c>
      <c r="C12438" s="3" t="str">
        <f>HYPERLINK("http://www.uniprot.org/uniprot/G7IIT8","tr|G7IIT8|G7IIT8_MEDTR")</f>
        <v>tr|G7IIT8|G7IIT8_MEDTR</v>
      </c>
      <c r="D12438" t="s">
        <v>18542</v>
      </c>
      <c r="E12438">
        <v>67.44</v>
      </c>
      <c r="F12438">
        <v>685</v>
      </c>
      <c r="G12438">
        <v>223</v>
      </c>
      <c r="H12438">
        <v>11</v>
      </c>
      <c r="I12438">
        <v>1</v>
      </c>
      <c r="J12438">
        <v>2022</v>
      </c>
      <c r="K12438">
        <v>1</v>
      </c>
      <c r="L12438">
        <v>79</v>
      </c>
      <c r="M12438">
        <v>760</v>
      </c>
      <c r="N12438" t="s">
        <v>18</v>
      </c>
      <c r="O12438">
        <v>0</v>
      </c>
      <c r="P12438">
        <v>2340</v>
      </c>
    </row>
    <row r="12439" spans="1:16" x14ac:dyDescent="0.25">
      <c r="A12439" t="s">
        <v>18543</v>
      </c>
      <c r="B12439">
        <v>1800</v>
      </c>
      <c r="C12439" s="3" t="str">
        <f>HYPERLINK("http://www.uniprot.org/uniprot/G7JLD8","tr|G7JLD8|G7JLD8_MEDTR")</f>
        <v>tr|G7JLD8|G7JLD8_MEDTR</v>
      </c>
      <c r="D12439" t="s">
        <v>18470</v>
      </c>
      <c r="E12439">
        <v>67.66</v>
      </c>
      <c r="F12439">
        <v>603</v>
      </c>
      <c r="G12439">
        <v>195</v>
      </c>
      <c r="H12439">
        <v>6</v>
      </c>
      <c r="I12439">
        <v>4</v>
      </c>
      <c r="J12439">
        <v>1794</v>
      </c>
      <c r="K12439">
        <v>1</v>
      </c>
      <c r="L12439">
        <v>3</v>
      </c>
      <c r="M12439">
        <v>600</v>
      </c>
      <c r="N12439" t="s">
        <v>18</v>
      </c>
      <c r="O12439">
        <v>0</v>
      </c>
      <c r="P12439">
        <v>2096</v>
      </c>
    </row>
    <row r="12440" spans="1:16" x14ac:dyDescent="0.25">
      <c r="A12440" t="s">
        <v>18544</v>
      </c>
      <c r="B12440">
        <v>651</v>
      </c>
      <c r="C12440" s="3" t="str">
        <f>HYPERLINK("http://www.uniprot.org/uniprot/G7IP67","tr|G7IP67|G7IP67_MEDTR")</f>
        <v>tr|G7IP67|G7IP67_MEDTR</v>
      </c>
      <c r="D12440" t="s">
        <v>18545</v>
      </c>
      <c r="E12440">
        <v>65.5</v>
      </c>
      <c r="F12440">
        <v>229</v>
      </c>
      <c r="G12440">
        <v>79</v>
      </c>
      <c r="H12440">
        <v>15</v>
      </c>
      <c r="I12440">
        <v>1</v>
      </c>
      <c r="J12440">
        <v>642</v>
      </c>
      <c r="K12440">
        <v>1</v>
      </c>
      <c r="L12440">
        <v>65</v>
      </c>
      <c r="M12440">
        <v>266</v>
      </c>
      <c r="N12440" t="s">
        <v>18</v>
      </c>
      <c r="O12440" s="1">
        <v>4.0469499999999998E-63</v>
      </c>
      <c r="P12440">
        <v>628</v>
      </c>
    </row>
    <row r="12441" spans="1:16" x14ac:dyDescent="0.25">
      <c r="A12441" t="s">
        <v>18546</v>
      </c>
      <c r="B12441">
        <v>606</v>
      </c>
      <c r="C12441" s="3" t="str">
        <f>HYPERLINK("http://www.uniprot.org/uniprot/G7IPB7","tr|G7IPB7|G7IPB7_MEDTR")</f>
        <v>tr|G7IPB7|G7IPB7_MEDTR</v>
      </c>
      <c r="D12441" t="s">
        <v>18547</v>
      </c>
      <c r="E12441">
        <v>73.63</v>
      </c>
      <c r="F12441">
        <v>201</v>
      </c>
      <c r="G12441">
        <v>53</v>
      </c>
      <c r="H12441">
        <v>0</v>
      </c>
      <c r="I12441">
        <v>1</v>
      </c>
      <c r="J12441">
        <v>603</v>
      </c>
      <c r="K12441">
        <v>1</v>
      </c>
      <c r="L12441">
        <v>1</v>
      </c>
      <c r="M12441">
        <v>201</v>
      </c>
      <c r="N12441" t="s">
        <v>18</v>
      </c>
      <c r="O12441" s="1">
        <v>2.05403E-76</v>
      </c>
      <c r="P12441">
        <v>742</v>
      </c>
    </row>
    <row r="12442" spans="1:16" x14ac:dyDescent="0.25">
      <c r="A12442" t="s">
        <v>18548</v>
      </c>
      <c r="B12442">
        <v>1344</v>
      </c>
      <c r="C12442" s="3" t="str">
        <f>HYPERLINK("http://www.uniprot.org/uniprot/M5WC12","tr|M5WC12|M5WC12_PRUPE")</f>
        <v>tr|M5WC12|M5WC12_PRUPE</v>
      </c>
      <c r="D12442" t="s">
        <v>18549</v>
      </c>
      <c r="E12442">
        <v>59.7</v>
      </c>
      <c r="F12442">
        <v>412</v>
      </c>
      <c r="G12442">
        <v>166</v>
      </c>
      <c r="H12442">
        <v>0</v>
      </c>
      <c r="I12442">
        <v>103</v>
      </c>
      <c r="J12442">
        <v>1338</v>
      </c>
      <c r="K12442">
        <v>1</v>
      </c>
      <c r="L12442">
        <v>45</v>
      </c>
      <c r="M12442">
        <v>454</v>
      </c>
      <c r="N12442" t="s">
        <v>18</v>
      </c>
      <c r="O12442" s="1">
        <v>8.0000600000000004E-141</v>
      </c>
      <c r="P12442">
        <v>1303</v>
      </c>
    </row>
    <row r="12443" spans="1:16" x14ac:dyDescent="0.25">
      <c r="A12443" t="s">
        <v>18550</v>
      </c>
      <c r="B12443">
        <v>3489</v>
      </c>
      <c r="C12443" s="3" t="str">
        <f>HYPERLINK("http://www.uniprot.org/uniprot/G7KJH1","tr|G7KJH1|G7KJH1_MEDTR")</f>
        <v>tr|G7KJH1|G7KJH1_MEDTR</v>
      </c>
      <c r="D12443" t="s">
        <v>18551</v>
      </c>
      <c r="E12443">
        <v>82.05</v>
      </c>
      <c r="F12443">
        <v>1209</v>
      </c>
      <c r="G12443">
        <v>217</v>
      </c>
      <c r="H12443">
        <v>48</v>
      </c>
      <c r="I12443">
        <v>1</v>
      </c>
      <c r="J12443">
        <v>3483</v>
      </c>
      <c r="K12443">
        <v>1</v>
      </c>
      <c r="L12443">
        <v>1</v>
      </c>
      <c r="M12443">
        <v>1198</v>
      </c>
      <c r="N12443" t="s">
        <v>18</v>
      </c>
      <c r="O12443">
        <v>0</v>
      </c>
      <c r="P12443">
        <v>5152</v>
      </c>
    </row>
    <row r="12444" spans="1:16" x14ac:dyDescent="0.25">
      <c r="A12444" t="s">
        <v>18552</v>
      </c>
      <c r="B12444">
        <v>975</v>
      </c>
      <c r="C12444" s="3" t="str">
        <f>HYPERLINK("http://www.uniprot.org/uniprot/C6T9W2","tr|C6T9W2|C6T9W2_SOYBN")</f>
        <v>tr|C6T9W2|C6T9W2_SOYBN</v>
      </c>
      <c r="D12444" t="s">
        <v>210</v>
      </c>
      <c r="E12444">
        <v>62.31</v>
      </c>
      <c r="F12444">
        <v>398</v>
      </c>
      <c r="G12444">
        <v>150</v>
      </c>
      <c r="H12444">
        <v>74</v>
      </c>
      <c r="I12444">
        <v>1</v>
      </c>
      <c r="J12444">
        <v>972</v>
      </c>
      <c r="K12444">
        <v>1</v>
      </c>
      <c r="L12444">
        <v>1</v>
      </c>
      <c r="M12444">
        <v>393</v>
      </c>
      <c r="N12444" t="s">
        <v>18</v>
      </c>
      <c r="O12444" s="1">
        <v>1.7615500000000001E-122</v>
      </c>
      <c r="P12444">
        <v>1143</v>
      </c>
    </row>
    <row r="12445" spans="1:16" x14ac:dyDescent="0.25">
      <c r="A12445" t="s">
        <v>18553</v>
      </c>
      <c r="B12445">
        <v>1014</v>
      </c>
      <c r="C12445" s="3" t="str">
        <f>HYPERLINK("http://www.uniprot.org/uniprot/I1N0A2","tr|I1N0A2|I1N0A2_SOYBN")</f>
        <v>tr|I1N0A2|I1N0A2_SOYBN</v>
      </c>
      <c r="D12445" t="s">
        <v>28</v>
      </c>
      <c r="E12445">
        <v>46.1</v>
      </c>
      <c r="F12445">
        <v>334</v>
      </c>
      <c r="G12445">
        <v>180</v>
      </c>
      <c r="H12445">
        <v>8</v>
      </c>
      <c r="I12445">
        <v>34</v>
      </c>
      <c r="J12445">
        <v>1011</v>
      </c>
      <c r="K12445">
        <v>1</v>
      </c>
      <c r="L12445">
        <v>9</v>
      </c>
      <c r="M12445">
        <v>340</v>
      </c>
      <c r="N12445" t="s">
        <v>18</v>
      </c>
      <c r="O12445" s="1">
        <v>4.9966499999999999E-67</v>
      </c>
      <c r="P12445">
        <v>665</v>
      </c>
    </row>
    <row r="12446" spans="1:16" x14ac:dyDescent="0.25">
      <c r="A12446" t="s">
        <v>18554</v>
      </c>
      <c r="B12446">
        <v>450</v>
      </c>
      <c r="C12446" s="3" t="str">
        <f>HYPERLINK("http://www.uniprot.org/uniprot/I1N9E5","tr|I1N9E5|I1N9E5_SOYBN")</f>
        <v>tr|I1N9E5|I1N9E5_SOYBN</v>
      </c>
      <c r="D12446" t="s">
        <v>28</v>
      </c>
      <c r="E12446">
        <v>45.8</v>
      </c>
      <c r="F12446">
        <v>155</v>
      </c>
      <c r="G12446">
        <v>84</v>
      </c>
      <c r="H12446">
        <v>7</v>
      </c>
      <c r="I12446">
        <v>1</v>
      </c>
      <c r="J12446">
        <v>444</v>
      </c>
      <c r="K12446">
        <v>1</v>
      </c>
      <c r="L12446">
        <v>1</v>
      </c>
      <c r="M12446">
        <v>142</v>
      </c>
      <c r="N12446" t="s">
        <v>18</v>
      </c>
      <c r="O12446" s="1">
        <v>1.1602199999999999E-22</v>
      </c>
      <c r="P12446">
        <v>277</v>
      </c>
    </row>
    <row r="12447" spans="1:16" x14ac:dyDescent="0.25">
      <c r="A12447" t="s">
        <v>18555</v>
      </c>
      <c r="B12447">
        <v>2655</v>
      </c>
      <c r="C12447" s="3" t="str">
        <f>HYPERLINK("http://www.uniprot.org/uniprot/K7MU04","tr|K7MU04|K7MU04_SOYBN")</f>
        <v>tr|K7MU04|K7MU04_SOYBN</v>
      </c>
      <c r="D12447" t="s">
        <v>28</v>
      </c>
      <c r="E12447">
        <v>74.510000000000005</v>
      </c>
      <c r="F12447">
        <v>871</v>
      </c>
      <c r="G12447">
        <v>222</v>
      </c>
      <c r="H12447">
        <v>8</v>
      </c>
      <c r="I12447">
        <v>1</v>
      </c>
      <c r="J12447">
        <v>2589</v>
      </c>
      <c r="K12447">
        <v>1</v>
      </c>
      <c r="L12447">
        <v>210</v>
      </c>
      <c r="M12447">
        <v>1071</v>
      </c>
      <c r="N12447" t="s">
        <v>18</v>
      </c>
      <c r="O12447">
        <v>0</v>
      </c>
      <c r="P12447">
        <v>3140</v>
      </c>
    </row>
    <row r="12448" spans="1:16" x14ac:dyDescent="0.25">
      <c r="A12448" t="s">
        <v>18556</v>
      </c>
      <c r="B12448">
        <v>2067</v>
      </c>
      <c r="C12448" s="3" t="str">
        <f>HYPERLINK("http://www.uniprot.org/uniprot/I1LBZ9","tr|I1LBZ9|I1LBZ9_SOYBN")</f>
        <v>tr|I1LBZ9|I1LBZ9_SOYBN</v>
      </c>
      <c r="D12448" t="s">
        <v>28</v>
      </c>
      <c r="E12448">
        <v>65.37</v>
      </c>
      <c r="F12448">
        <v>696</v>
      </c>
      <c r="G12448">
        <v>241</v>
      </c>
      <c r="H12448">
        <v>9</v>
      </c>
      <c r="I12448">
        <v>4</v>
      </c>
      <c r="J12448">
        <v>2064</v>
      </c>
      <c r="K12448">
        <v>1</v>
      </c>
      <c r="L12448">
        <v>101</v>
      </c>
      <c r="M12448">
        <v>789</v>
      </c>
      <c r="N12448" t="s">
        <v>18</v>
      </c>
      <c r="O12448">
        <v>0</v>
      </c>
      <c r="P12448">
        <v>2234</v>
      </c>
    </row>
    <row r="12449" spans="1:16" x14ac:dyDescent="0.25">
      <c r="A12449" t="s">
        <v>18557</v>
      </c>
      <c r="B12449">
        <v>846</v>
      </c>
      <c r="C12449" s="3" t="str">
        <f>HYPERLINK("http://www.uniprot.org/uniprot/G7ZYE6","tr|G7ZYE6|G7ZYE6_MEDTR")</f>
        <v>tr|G7ZYE6|G7ZYE6_MEDTR</v>
      </c>
      <c r="D12449" t="s">
        <v>18558</v>
      </c>
      <c r="E12449">
        <v>90.39</v>
      </c>
      <c r="F12449">
        <v>281</v>
      </c>
      <c r="G12449">
        <v>27</v>
      </c>
      <c r="H12449">
        <v>0</v>
      </c>
      <c r="I12449">
        <v>1</v>
      </c>
      <c r="J12449">
        <v>843</v>
      </c>
      <c r="K12449">
        <v>1</v>
      </c>
      <c r="L12449">
        <v>22</v>
      </c>
      <c r="M12449">
        <v>302</v>
      </c>
      <c r="N12449" t="s">
        <v>18</v>
      </c>
      <c r="O12449" s="1">
        <v>3.10972E-143</v>
      </c>
      <c r="P12449">
        <v>1321</v>
      </c>
    </row>
    <row r="12450" spans="1:16" x14ac:dyDescent="0.25">
      <c r="A12450" t="s">
        <v>18559</v>
      </c>
      <c r="B12450">
        <v>507</v>
      </c>
      <c r="C12450" s="3" t="str">
        <f>HYPERLINK("http://www.uniprot.org/uniprot/K7K9N5","tr|K7K9N5|K7K9N5_SOYBN")</f>
        <v>tr|K7K9N5|K7K9N5_SOYBN</v>
      </c>
      <c r="D12450" t="s">
        <v>28</v>
      </c>
      <c r="E12450">
        <v>57.05</v>
      </c>
      <c r="F12450">
        <v>163</v>
      </c>
      <c r="G12450">
        <v>70</v>
      </c>
      <c r="H12450">
        <v>2</v>
      </c>
      <c r="I12450">
        <v>1</v>
      </c>
      <c r="J12450">
        <v>483</v>
      </c>
      <c r="K12450">
        <v>1</v>
      </c>
      <c r="L12450">
        <v>75</v>
      </c>
      <c r="M12450">
        <v>237</v>
      </c>
      <c r="N12450" t="s">
        <v>18</v>
      </c>
      <c r="O12450" s="1">
        <v>3.9503999999999998E-39</v>
      </c>
      <c r="P12450">
        <v>419</v>
      </c>
    </row>
    <row r="12451" spans="1:16" x14ac:dyDescent="0.25">
      <c r="A12451" t="s">
        <v>18560</v>
      </c>
      <c r="B12451">
        <v>1695</v>
      </c>
      <c r="C12451" s="3" t="str">
        <f>HYPERLINK("http://www.uniprot.org/uniprot/G7J988","tr|G7J988|G7J988_MEDTR")</f>
        <v>tr|G7J988|G7J988_MEDTR</v>
      </c>
      <c r="D12451" t="s">
        <v>18561</v>
      </c>
      <c r="E12451">
        <v>70.81</v>
      </c>
      <c r="F12451">
        <v>579</v>
      </c>
      <c r="G12451">
        <v>169</v>
      </c>
      <c r="H12451">
        <v>16</v>
      </c>
      <c r="I12451">
        <v>4</v>
      </c>
      <c r="J12451">
        <v>1692</v>
      </c>
      <c r="K12451">
        <v>1</v>
      </c>
      <c r="L12451">
        <v>7</v>
      </c>
      <c r="M12451">
        <v>572</v>
      </c>
      <c r="N12451" t="s">
        <v>18</v>
      </c>
      <c r="O12451">
        <v>0</v>
      </c>
      <c r="P12451">
        <v>1902</v>
      </c>
    </row>
    <row r="12452" spans="1:16" x14ac:dyDescent="0.25">
      <c r="A12452" t="s">
        <v>18562</v>
      </c>
      <c r="B12452">
        <v>3675</v>
      </c>
      <c r="C12452" s="3" t="str">
        <f>HYPERLINK("http://www.uniprot.org/uniprot/K7KM72","tr|K7KM72|K7KM72_SOYBN")</f>
        <v>tr|K7KM72|K7KM72_SOYBN</v>
      </c>
      <c r="D12452" t="s">
        <v>28</v>
      </c>
      <c r="E12452">
        <v>68.150000000000006</v>
      </c>
      <c r="F12452">
        <v>1231</v>
      </c>
      <c r="G12452">
        <v>392</v>
      </c>
      <c r="H12452">
        <v>14</v>
      </c>
      <c r="I12452">
        <v>1</v>
      </c>
      <c r="J12452">
        <v>3651</v>
      </c>
      <c r="K12452">
        <v>1</v>
      </c>
      <c r="L12452">
        <v>1</v>
      </c>
      <c r="M12452">
        <v>1208</v>
      </c>
      <c r="N12452" t="s">
        <v>18</v>
      </c>
      <c r="O12452">
        <v>0</v>
      </c>
      <c r="P12452">
        <v>4029</v>
      </c>
    </row>
    <row r="12453" spans="1:16" x14ac:dyDescent="0.25">
      <c r="A12453" t="s">
        <v>18563</v>
      </c>
      <c r="B12453">
        <v>1779</v>
      </c>
      <c r="C12453" s="3" t="str">
        <f>HYPERLINK("http://www.uniprot.org/uniprot/I1MQQ2","tr|I1MQQ2|I1MQQ2_SOYBN")</f>
        <v>tr|I1MQQ2|I1MQQ2_SOYBN</v>
      </c>
      <c r="D12453" t="s">
        <v>71</v>
      </c>
      <c r="E12453">
        <v>77.17</v>
      </c>
      <c r="F12453">
        <v>574</v>
      </c>
      <c r="G12453">
        <v>131</v>
      </c>
      <c r="H12453">
        <v>0</v>
      </c>
      <c r="I12453">
        <v>1</v>
      </c>
      <c r="J12453">
        <v>1722</v>
      </c>
      <c r="K12453">
        <v>1</v>
      </c>
      <c r="L12453">
        <v>123</v>
      </c>
      <c r="M12453">
        <v>695</v>
      </c>
      <c r="N12453" t="s">
        <v>18</v>
      </c>
      <c r="O12453">
        <v>0</v>
      </c>
      <c r="P12453">
        <v>2364</v>
      </c>
    </row>
    <row r="12454" spans="1:16" x14ac:dyDescent="0.25">
      <c r="A12454" t="s">
        <v>18564</v>
      </c>
      <c r="B12454">
        <v>1821</v>
      </c>
      <c r="C12454" s="3" t="str">
        <f>HYPERLINK("http://www.uniprot.org/uniprot/G7JNC0","tr|G7JNC0|G7JNC0_MEDTR")</f>
        <v>tr|G7JNC0|G7JNC0_MEDTR</v>
      </c>
      <c r="D12454" t="s">
        <v>18565</v>
      </c>
      <c r="E12454">
        <v>75.73</v>
      </c>
      <c r="F12454">
        <v>610</v>
      </c>
      <c r="G12454">
        <v>148</v>
      </c>
      <c r="H12454">
        <v>6</v>
      </c>
      <c r="I12454">
        <v>7</v>
      </c>
      <c r="J12454">
        <v>1818</v>
      </c>
      <c r="K12454">
        <v>1</v>
      </c>
      <c r="L12454">
        <v>4</v>
      </c>
      <c r="M12454">
        <v>603</v>
      </c>
      <c r="N12454" t="s">
        <v>18</v>
      </c>
      <c r="O12454">
        <v>0</v>
      </c>
      <c r="P12454">
        <v>2389</v>
      </c>
    </row>
    <row r="12455" spans="1:16" x14ac:dyDescent="0.25">
      <c r="A12455" t="s">
        <v>18566</v>
      </c>
      <c r="B12455">
        <v>402</v>
      </c>
      <c r="C12455" s="3" t="str">
        <f>HYPERLINK("http://www.uniprot.org/uniprot/G7I4V0","tr|G7I4V0|G7I4V0_MEDTR")</f>
        <v>tr|G7I4V0|G7I4V0_MEDTR</v>
      </c>
      <c r="D12455" t="s">
        <v>5544</v>
      </c>
      <c r="E12455">
        <v>91.72</v>
      </c>
      <c r="F12455">
        <v>133</v>
      </c>
      <c r="G12455">
        <v>11</v>
      </c>
      <c r="H12455">
        <v>0</v>
      </c>
      <c r="I12455">
        <v>1</v>
      </c>
      <c r="J12455">
        <v>399</v>
      </c>
      <c r="K12455">
        <v>1</v>
      </c>
      <c r="L12455">
        <v>1</v>
      </c>
      <c r="M12455">
        <v>133</v>
      </c>
      <c r="N12455" t="s">
        <v>18</v>
      </c>
      <c r="O12455" s="1">
        <v>1.9790099999999998E-62</v>
      </c>
      <c r="P12455">
        <v>620</v>
      </c>
    </row>
    <row r="12456" spans="1:16" x14ac:dyDescent="0.25">
      <c r="A12456" t="s">
        <v>18567</v>
      </c>
      <c r="B12456">
        <v>1209</v>
      </c>
      <c r="C12456" s="3" t="str">
        <f>HYPERLINK("http://www.uniprot.org/uniprot/G7LC42","tr|G7LC42|G7LC42_MEDTR")</f>
        <v>tr|G7LC42|G7LC42_MEDTR</v>
      </c>
      <c r="D12456" t="s">
        <v>167</v>
      </c>
      <c r="E12456">
        <v>71.650000000000006</v>
      </c>
      <c r="F12456">
        <v>381</v>
      </c>
      <c r="G12456">
        <v>108</v>
      </c>
      <c r="H12456">
        <v>1</v>
      </c>
      <c r="I12456">
        <v>1</v>
      </c>
      <c r="J12456">
        <v>1140</v>
      </c>
      <c r="K12456">
        <v>1</v>
      </c>
      <c r="L12456">
        <v>1</v>
      </c>
      <c r="M12456">
        <v>379</v>
      </c>
      <c r="N12456" t="s">
        <v>18</v>
      </c>
      <c r="O12456" s="1">
        <v>1.8060800000000001E-141</v>
      </c>
      <c r="P12456">
        <v>1308</v>
      </c>
    </row>
    <row r="12457" spans="1:16" x14ac:dyDescent="0.25">
      <c r="A12457" t="s">
        <v>18568</v>
      </c>
      <c r="B12457">
        <v>1584</v>
      </c>
      <c r="C12457" s="3" t="str">
        <f>HYPERLINK("http://www.uniprot.org/uniprot/G7LFK8","tr|G7LFK8|G7LFK8_MEDTR")</f>
        <v>tr|G7LFK8|G7LFK8_MEDTR</v>
      </c>
      <c r="D12457" t="s">
        <v>18569</v>
      </c>
      <c r="E12457">
        <v>83.23</v>
      </c>
      <c r="F12457">
        <v>531</v>
      </c>
      <c r="G12457">
        <v>89</v>
      </c>
      <c r="H12457">
        <v>4</v>
      </c>
      <c r="I12457">
        <v>1</v>
      </c>
      <c r="J12457">
        <v>1581</v>
      </c>
      <c r="K12457">
        <v>1</v>
      </c>
      <c r="L12457">
        <v>1</v>
      </c>
      <c r="M12457">
        <v>531</v>
      </c>
      <c r="N12457" t="s">
        <v>18</v>
      </c>
      <c r="O12457">
        <v>0</v>
      </c>
      <c r="P12457">
        <v>2348</v>
      </c>
    </row>
    <row r="12458" spans="1:16" x14ac:dyDescent="0.25">
      <c r="A12458" t="s">
        <v>18570</v>
      </c>
      <c r="B12458">
        <v>2070</v>
      </c>
      <c r="C12458" s="3" t="str">
        <f>HYPERLINK("http://www.uniprot.org/uniprot/I1M0Y0","tr|I1M0Y0|I1M0Y0_SOYBN")</f>
        <v>tr|I1M0Y0|I1M0Y0_SOYBN</v>
      </c>
      <c r="D12458" t="s">
        <v>28</v>
      </c>
      <c r="E12458">
        <v>70.88</v>
      </c>
      <c r="F12458">
        <v>704</v>
      </c>
      <c r="G12458">
        <v>205</v>
      </c>
      <c r="H12458">
        <v>15</v>
      </c>
      <c r="I12458">
        <v>1</v>
      </c>
      <c r="J12458">
        <v>2067</v>
      </c>
      <c r="K12458">
        <v>1</v>
      </c>
      <c r="L12458">
        <v>1</v>
      </c>
      <c r="M12458">
        <v>701</v>
      </c>
      <c r="N12458" t="s">
        <v>18</v>
      </c>
      <c r="O12458">
        <v>0</v>
      </c>
      <c r="P12458">
        <v>2520</v>
      </c>
    </row>
    <row r="12459" spans="1:16" x14ac:dyDescent="0.25">
      <c r="A12459" t="s">
        <v>18571</v>
      </c>
      <c r="B12459">
        <v>999</v>
      </c>
      <c r="C12459" s="3" t="str">
        <f>HYPERLINK("http://www.uniprot.org/uniprot/I1L4I1","tr|I1L4I1|I1L4I1_SOYBN")</f>
        <v>tr|I1L4I1|I1L4I1_SOYBN</v>
      </c>
      <c r="D12459" t="s">
        <v>117</v>
      </c>
      <c r="E12459">
        <v>59.88</v>
      </c>
      <c r="F12459">
        <v>334</v>
      </c>
      <c r="G12459">
        <v>134</v>
      </c>
      <c r="H12459">
        <v>5</v>
      </c>
      <c r="I12459">
        <v>10</v>
      </c>
      <c r="J12459">
        <v>996</v>
      </c>
      <c r="K12459">
        <v>1</v>
      </c>
      <c r="L12459">
        <v>8</v>
      </c>
      <c r="M12459">
        <v>320</v>
      </c>
      <c r="N12459" t="s">
        <v>18</v>
      </c>
      <c r="O12459" s="1">
        <v>3.9534699999999998E-93</v>
      </c>
      <c r="P12459">
        <v>890</v>
      </c>
    </row>
    <row r="12460" spans="1:16" x14ac:dyDescent="0.25">
      <c r="A12460" t="s">
        <v>18572</v>
      </c>
      <c r="B12460">
        <v>366</v>
      </c>
      <c r="C12460" s="3" t="str">
        <f>HYPERLINK("http://www.uniprot.org/uniprot/I1JJR5","tr|I1JJR5|I1JJR5_SOYBN")</f>
        <v>tr|I1JJR5|I1JJR5_SOYBN</v>
      </c>
      <c r="D12460" t="s">
        <v>71</v>
      </c>
      <c r="E12460">
        <v>79.31</v>
      </c>
      <c r="F12460">
        <v>116</v>
      </c>
      <c r="G12460">
        <v>24</v>
      </c>
      <c r="H12460">
        <v>0</v>
      </c>
      <c r="I12460">
        <v>1</v>
      </c>
      <c r="J12460">
        <v>348</v>
      </c>
      <c r="K12460">
        <v>1</v>
      </c>
      <c r="L12460">
        <v>152</v>
      </c>
      <c r="M12460">
        <v>267</v>
      </c>
      <c r="N12460" t="s">
        <v>18</v>
      </c>
      <c r="O12460" s="1">
        <v>3.3483499999999999E-46</v>
      </c>
      <c r="P12460">
        <v>480</v>
      </c>
    </row>
    <row r="12461" spans="1:16" x14ac:dyDescent="0.25">
      <c r="A12461" t="s">
        <v>18573</v>
      </c>
      <c r="B12461">
        <v>1956</v>
      </c>
      <c r="C12461" s="3" t="str">
        <f>HYPERLINK("http://www.uniprot.org/uniprot/G7IIT8","tr|G7IIT8|G7IIT8_MEDTR")</f>
        <v>tr|G7IIT8|G7IIT8_MEDTR</v>
      </c>
      <c r="D12461" t="s">
        <v>18542</v>
      </c>
      <c r="E12461">
        <v>60.6</v>
      </c>
      <c r="F12461">
        <v>665</v>
      </c>
      <c r="G12461">
        <v>262</v>
      </c>
      <c r="H12461">
        <v>14</v>
      </c>
      <c r="I12461">
        <v>1</v>
      </c>
      <c r="J12461">
        <v>1953</v>
      </c>
      <c r="K12461">
        <v>1</v>
      </c>
      <c r="L12461">
        <v>104</v>
      </c>
      <c r="M12461">
        <v>760</v>
      </c>
      <c r="N12461" t="s">
        <v>18</v>
      </c>
      <c r="O12461">
        <v>0</v>
      </c>
      <c r="P12461">
        <v>2035</v>
      </c>
    </row>
    <row r="12462" spans="1:16" x14ac:dyDescent="0.25">
      <c r="A12462" t="s">
        <v>18574</v>
      </c>
      <c r="B12462">
        <v>2337</v>
      </c>
      <c r="C12462" s="3" t="str">
        <f>HYPERLINK("http://www.uniprot.org/uniprot/G7JLD8","tr|G7JLD8|G7JLD8_MEDTR")</f>
        <v>tr|G7JLD8|G7JLD8_MEDTR</v>
      </c>
      <c r="D12462" t="s">
        <v>18470</v>
      </c>
      <c r="E12462">
        <v>70.819999999999993</v>
      </c>
      <c r="F12462">
        <v>754</v>
      </c>
      <c r="G12462">
        <v>220</v>
      </c>
      <c r="H12462">
        <v>1</v>
      </c>
      <c r="I12462">
        <v>67</v>
      </c>
      <c r="J12462">
        <v>2325</v>
      </c>
      <c r="K12462">
        <v>1</v>
      </c>
      <c r="L12462">
        <v>20</v>
      </c>
      <c r="M12462">
        <v>772</v>
      </c>
      <c r="N12462" t="s">
        <v>18</v>
      </c>
      <c r="O12462">
        <v>0</v>
      </c>
      <c r="P12462">
        <v>2790</v>
      </c>
    </row>
    <row r="12463" spans="1:16" x14ac:dyDescent="0.25">
      <c r="A12463" t="s">
        <v>18575</v>
      </c>
      <c r="B12463">
        <v>1362</v>
      </c>
      <c r="C12463" s="3" t="str">
        <f>HYPERLINK("http://www.uniprot.org/uniprot/G7IP68","tr|G7IP68|G7IP68_MEDTR")</f>
        <v>tr|G7IP68|G7IP68_MEDTR</v>
      </c>
      <c r="D12463" t="s">
        <v>18576</v>
      </c>
      <c r="E12463">
        <v>69.33</v>
      </c>
      <c r="F12463">
        <v>424</v>
      </c>
      <c r="G12463">
        <v>130</v>
      </c>
      <c r="H12463">
        <v>3</v>
      </c>
      <c r="I12463">
        <v>58</v>
      </c>
      <c r="J12463">
        <v>1320</v>
      </c>
      <c r="K12463">
        <v>1</v>
      </c>
      <c r="L12463">
        <v>34</v>
      </c>
      <c r="M12463">
        <v>454</v>
      </c>
      <c r="N12463" t="s">
        <v>18</v>
      </c>
      <c r="O12463" s="1">
        <v>1.9333699999999999E-158</v>
      </c>
      <c r="P12463">
        <v>1455</v>
      </c>
    </row>
    <row r="12464" spans="1:16" x14ac:dyDescent="0.25">
      <c r="A12464" t="s">
        <v>18577</v>
      </c>
      <c r="B12464">
        <v>1110</v>
      </c>
      <c r="C12464" s="3" t="str">
        <f>HYPERLINK("http://www.uniprot.org/uniprot/G7IPB9","tr|G7IPB9|G7IPB9_MEDTR")</f>
        <v>tr|G7IPB9|G7IPB9_MEDTR</v>
      </c>
      <c r="D12464" t="s">
        <v>18578</v>
      </c>
      <c r="E12464">
        <v>80.3</v>
      </c>
      <c r="F12464">
        <v>325</v>
      </c>
      <c r="G12464">
        <v>64</v>
      </c>
      <c r="H12464">
        <v>9</v>
      </c>
      <c r="I12464">
        <v>157</v>
      </c>
      <c r="J12464">
        <v>1104</v>
      </c>
      <c r="K12464">
        <v>1</v>
      </c>
      <c r="L12464">
        <v>62</v>
      </c>
      <c r="M12464">
        <v>386</v>
      </c>
      <c r="N12464" t="s">
        <v>18</v>
      </c>
      <c r="O12464" s="1">
        <v>4.47719E-136</v>
      </c>
      <c r="P12464">
        <v>1261</v>
      </c>
    </row>
    <row r="12465" spans="1:16" x14ac:dyDescent="0.25">
      <c r="A12465" t="s">
        <v>18579</v>
      </c>
      <c r="B12465">
        <v>753</v>
      </c>
      <c r="C12465" s="3" t="str">
        <f>HYPERLINK("http://www.uniprot.org/uniprot/Q2HSF7","tr|Q2HSF7|Q2HSF7_MEDTR")</f>
        <v>tr|Q2HSF7|Q2HSF7_MEDTR</v>
      </c>
      <c r="D12465" t="s">
        <v>9846</v>
      </c>
      <c r="E12465">
        <v>46.35</v>
      </c>
      <c r="F12465">
        <v>233</v>
      </c>
      <c r="G12465">
        <v>125</v>
      </c>
      <c r="H12465">
        <v>0</v>
      </c>
      <c r="I12465">
        <v>1</v>
      </c>
      <c r="J12465">
        <v>699</v>
      </c>
      <c r="K12465">
        <v>1</v>
      </c>
      <c r="L12465">
        <v>3</v>
      </c>
      <c r="M12465">
        <v>227</v>
      </c>
      <c r="N12465" t="s">
        <v>18</v>
      </c>
      <c r="O12465" s="1">
        <v>3.0175700000000002E-48</v>
      </c>
      <c r="P12465">
        <v>501</v>
      </c>
    </row>
    <row r="12466" spans="1:16" x14ac:dyDescent="0.25">
      <c r="A12466" t="s">
        <v>18580</v>
      </c>
      <c r="B12466">
        <v>1239</v>
      </c>
      <c r="C12466" s="3" t="str">
        <f>HYPERLINK("http://www.uniprot.org/uniprot/G7KJH0","tr|G7KJH0|G7KJH0_MEDTR")</f>
        <v>tr|G7KJH0|G7KJH0_MEDTR</v>
      </c>
      <c r="D12466" t="s">
        <v>18581</v>
      </c>
      <c r="E12466">
        <v>93.34</v>
      </c>
      <c r="F12466">
        <v>421</v>
      </c>
      <c r="G12466">
        <v>28</v>
      </c>
      <c r="H12466">
        <v>9</v>
      </c>
      <c r="I12466">
        <v>1</v>
      </c>
      <c r="J12466">
        <v>1236</v>
      </c>
      <c r="K12466">
        <v>1</v>
      </c>
      <c r="L12466">
        <v>1</v>
      </c>
      <c r="M12466">
        <v>421</v>
      </c>
      <c r="N12466" t="s">
        <v>18</v>
      </c>
      <c r="O12466">
        <v>0</v>
      </c>
      <c r="P12466">
        <v>2022</v>
      </c>
    </row>
    <row r="12467" spans="1:16" x14ac:dyDescent="0.25">
      <c r="A12467" t="s">
        <v>18582</v>
      </c>
      <c r="B12467">
        <v>1506</v>
      </c>
      <c r="C12467" s="3" t="str">
        <f>HYPERLINK("http://www.uniprot.org/uniprot/G7JZM8","tr|G7JZM8|G7JZM8_MEDTR")</f>
        <v>tr|G7JZM8|G7JZM8_MEDTR</v>
      </c>
      <c r="D12467" t="s">
        <v>18583</v>
      </c>
      <c r="E12467">
        <v>77.31</v>
      </c>
      <c r="F12467">
        <v>485</v>
      </c>
      <c r="G12467">
        <v>110</v>
      </c>
      <c r="H12467">
        <v>1</v>
      </c>
      <c r="I12467">
        <v>52</v>
      </c>
      <c r="J12467">
        <v>1503</v>
      </c>
      <c r="K12467">
        <v>1</v>
      </c>
      <c r="L12467">
        <v>18</v>
      </c>
      <c r="M12467">
        <v>502</v>
      </c>
      <c r="N12467" t="s">
        <v>18</v>
      </c>
      <c r="O12467">
        <v>0</v>
      </c>
      <c r="P12467">
        <v>1992</v>
      </c>
    </row>
    <row r="12468" spans="1:16" x14ac:dyDescent="0.25">
      <c r="A12468" t="s">
        <v>18584</v>
      </c>
      <c r="B12468">
        <v>1086</v>
      </c>
      <c r="C12468" s="3" t="str">
        <f>HYPERLINK("http://www.uniprot.org/uniprot/G7I3Q3","tr|G7I3Q3|G7I3Q3_MEDTR")</f>
        <v>tr|G7I3Q3|G7I3Q3_MEDTR</v>
      </c>
      <c r="D12468" t="s">
        <v>18585</v>
      </c>
      <c r="E12468">
        <v>49.86</v>
      </c>
      <c r="F12468">
        <v>363</v>
      </c>
      <c r="G12468">
        <v>182</v>
      </c>
      <c r="H12468">
        <v>5</v>
      </c>
      <c r="I12468">
        <v>1</v>
      </c>
      <c r="J12468">
        <v>1074</v>
      </c>
      <c r="K12468">
        <v>1</v>
      </c>
      <c r="L12468">
        <v>1</v>
      </c>
      <c r="M12468">
        <v>308</v>
      </c>
      <c r="N12468" t="s">
        <v>18</v>
      </c>
      <c r="O12468" s="1">
        <v>1.6632799999999999E-87</v>
      </c>
      <c r="P12468">
        <v>842</v>
      </c>
    </row>
    <row r="12469" spans="1:16" x14ac:dyDescent="0.25">
      <c r="A12469" t="s">
        <v>18586</v>
      </c>
      <c r="B12469">
        <v>1353</v>
      </c>
      <c r="C12469" s="3" t="str">
        <f>HYPERLINK("http://www.uniprot.org/uniprot/I1JNR3","tr|I1JNR3|I1JNR3_SOYBN")</f>
        <v>tr|I1JNR3|I1JNR3_SOYBN</v>
      </c>
      <c r="D12469" t="s">
        <v>18587</v>
      </c>
      <c r="E12469">
        <v>88.13</v>
      </c>
      <c r="F12469">
        <v>455</v>
      </c>
      <c r="G12469">
        <v>54</v>
      </c>
      <c r="H12469">
        <v>8</v>
      </c>
      <c r="I12469">
        <v>10</v>
      </c>
      <c r="J12469">
        <v>1350</v>
      </c>
      <c r="K12469">
        <v>1</v>
      </c>
      <c r="L12469">
        <v>3</v>
      </c>
      <c r="M12469">
        <v>454</v>
      </c>
      <c r="N12469" t="s">
        <v>18</v>
      </c>
      <c r="O12469">
        <v>0</v>
      </c>
      <c r="P12469">
        <v>1992</v>
      </c>
    </row>
    <row r="12470" spans="1:16" x14ac:dyDescent="0.25">
      <c r="A12470" t="s">
        <v>18588</v>
      </c>
      <c r="B12470">
        <v>327</v>
      </c>
      <c r="C12470" s="3" t="str">
        <f>HYPERLINK("http://www.uniprot.org/uniprot/G7L0A6","tr|G7L0A6|G7L0A6_MEDTR")</f>
        <v>tr|G7L0A6|G7L0A6_MEDTR</v>
      </c>
      <c r="D12470" t="s">
        <v>18589</v>
      </c>
      <c r="E12470">
        <v>67.010000000000005</v>
      </c>
      <c r="F12470">
        <v>97</v>
      </c>
      <c r="G12470">
        <v>32</v>
      </c>
      <c r="H12470">
        <v>0</v>
      </c>
      <c r="I12470">
        <v>1</v>
      </c>
      <c r="J12470">
        <v>291</v>
      </c>
      <c r="K12470">
        <v>1</v>
      </c>
      <c r="L12470">
        <v>1</v>
      </c>
      <c r="M12470">
        <v>87</v>
      </c>
      <c r="N12470" t="s">
        <v>18</v>
      </c>
      <c r="O12470" s="1">
        <v>2.3041299999999999E-26</v>
      </c>
      <c r="P12470">
        <v>309</v>
      </c>
    </row>
    <row r="12471" spans="1:16" x14ac:dyDescent="0.25">
      <c r="A12471" t="s">
        <v>18590</v>
      </c>
      <c r="B12471">
        <v>1023</v>
      </c>
      <c r="C12471" s="3" t="str">
        <f>HYPERLINK("http://www.uniprot.org/uniprot/I1MQD5","tr|I1MQD5|I1MQD5_SOYBN")</f>
        <v>tr|I1MQD5|I1MQD5_SOYBN</v>
      </c>
      <c r="D12471" t="s">
        <v>28</v>
      </c>
      <c r="E12471">
        <v>57.75</v>
      </c>
      <c r="F12471">
        <v>329</v>
      </c>
      <c r="G12471">
        <v>139</v>
      </c>
      <c r="H12471">
        <v>2</v>
      </c>
      <c r="I12471">
        <v>34</v>
      </c>
      <c r="J12471">
        <v>1014</v>
      </c>
      <c r="K12471">
        <v>1</v>
      </c>
      <c r="L12471">
        <v>25</v>
      </c>
      <c r="M12471">
        <v>346</v>
      </c>
      <c r="N12471" t="s">
        <v>18</v>
      </c>
      <c r="O12471" s="1">
        <v>8.2875099999999994E-102</v>
      </c>
      <c r="P12471">
        <v>965</v>
      </c>
    </row>
    <row r="12472" spans="1:16" x14ac:dyDescent="0.25">
      <c r="A12472" t="s">
        <v>18591</v>
      </c>
      <c r="B12472">
        <v>4035</v>
      </c>
      <c r="C12472" s="3" t="str">
        <f>HYPERLINK("http://www.uniprot.org/uniprot/G7I308","tr|G7I308|G7I308_MEDTR")</f>
        <v>tr|G7I308|G7I308_MEDTR</v>
      </c>
      <c r="D12472" t="s">
        <v>18592</v>
      </c>
      <c r="E12472">
        <v>63.12</v>
      </c>
      <c r="F12472">
        <v>933</v>
      </c>
      <c r="G12472">
        <v>344</v>
      </c>
      <c r="H12472">
        <v>30</v>
      </c>
      <c r="I12472">
        <v>1</v>
      </c>
      <c r="J12472">
        <v>2709</v>
      </c>
      <c r="K12472">
        <v>1</v>
      </c>
      <c r="L12472">
        <v>1</v>
      </c>
      <c r="M12472">
        <v>878</v>
      </c>
      <c r="N12472" t="s">
        <v>18</v>
      </c>
      <c r="O12472">
        <v>0</v>
      </c>
      <c r="P12472">
        <v>2701</v>
      </c>
    </row>
    <row r="12473" spans="1:16" x14ac:dyDescent="0.25">
      <c r="A12473" t="s">
        <v>18593</v>
      </c>
      <c r="B12473">
        <v>846</v>
      </c>
      <c r="C12473" s="3" t="str">
        <f>HYPERLINK("http://www.uniprot.org/uniprot/K7K9N3","tr|K7K9N3|K7K9N3_SOYBN")</f>
        <v>tr|K7K9N3|K7K9N3_SOYBN</v>
      </c>
      <c r="D12473" t="s">
        <v>28</v>
      </c>
      <c r="E12473">
        <v>54.82</v>
      </c>
      <c r="F12473">
        <v>290</v>
      </c>
      <c r="G12473">
        <v>131</v>
      </c>
      <c r="H12473">
        <v>9</v>
      </c>
      <c r="I12473">
        <v>1</v>
      </c>
      <c r="J12473">
        <v>843</v>
      </c>
      <c r="K12473">
        <v>1</v>
      </c>
      <c r="L12473">
        <v>1</v>
      </c>
      <c r="M12473">
        <v>274</v>
      </c>
      <c r="N12473" t="s">
        <v>18</v>
      </c>
      <c r="O12473" s="1">
        <v>6.3832099999999998E-80</v>
      </c>
      <c r="P12473">
        <v>775</v>
      </c>
    </row>
    <row r="12474" spans="1:16" x14ac:dyDescent="0.25">
      <c r="A12474" t="s">
        <v>18594</v>
      </c>
      <c r="B12474">
        <v>1356</v>
      </c>
      <c r="C12474" s="3" t="str">
        <f>HYPERLINK("http://www.uniprot.org/uniprot/G7I6R0","tr|G7I6R0|G7I6R0_MEDTR")</f>
        <v>tr|G7I6R0|G7I6R0_MEDTR</v>
      </c>
      <c r="D12474" t="s">
        <v>18595</v>
      </c>
      <c r="E12474">
        <v>70.06</v>
      </c>
      <c r="F12474">
        <v>461</v>
      </c>
      <c r="G12474">
        <v>138</v>
      </c>
      <c r="H12474">
        <v>10</v>
      </c>
      <c r="I12474">
        <v>1</v>
      </c>
      <c r="J12474">
        <v>1353</v>
      </c>
      <c r="K12474">
        <v>1</v>
      </c>
      <c r="L12474">
        <v>1</v>
      </c>
      <c r="M12474">
        <v>459</v>
      </c>
      <c r="N12474" t="s">
        <v>18</v>
      </c>
      <c r="O12474" s="1">
        <v>6.1500600000000001E-173</v>
      </c>
      <c r="P12474">
        <v>1580</v>
      </c>
    </row>
    <row r="12475" spans="1:16" x14ac:dyDescent="0.25">
      <c r="A12475" t="s">
        <v>18596</v>
      </c>
      <c r="B12475">
        <v>1050</v>
      </c>
      <c r="C12475" s="3" t="str">
        <f>HYPERLINK("http://www.uniprot.org/uniprot/G7J985","tr|G7J985|G7J985_MEDTR")</f>
        <v>tr|G7J985|G7J985_MEDTR</v>
      </c>
      <c r="D12475" t="s">
        <v>18597</v>
      </c>
      <c r="E12475">
        <v>91.97</v>
      </c>
      <c r="F12475">
        <v>349</v>
      </c>
      <c r="G12475">
        <v>28</v>
      </c>
      <c r="H12475">
        <v>0</v>
      </c>
      <c r="I12475">
        <v>1</v>
      </c>
      <c r="J12475">
        <v>1047</v>
      </c>
      <c r="K12475">
        <v>1</v>
      </c>
      <c r="L12475">
        <v>1</v>
      </c>
      <c r="M12475">
        <v>348</v>
      </c>
      <c r="N12475" t="s">
        <v>18</v>
      </c>
      <c r="O12475">
        <v>0</v>
      </c>
      <c r="P12475">
        <v>1708</v>
      </c>
    </row>
    <row r="12476" spans="1:16" x14ac:dyDescent="0.25">
      <c r="A12476" t="s">
        <v>18598</v>
      </c>
      <c r="B12476">
        <v>657</v>
      </c>
      <c r="C12476" s="3" t="str">
        <f>HYPERLINK("http://www.uniprot.org/uniprot/G7J300","tr|G7J300|G7J300_MEDTR")</f>
        <v>tr|G7J300|G7J300_MEDTR</v>
      </c>
      <c r="D12476" t="s">
        <v>18599</v>
      </c>
      <c r="E12476">
        <v>70.849999999999994</v>
      </c>
      <c r="F12476">
        <v>223</v>
      </c>
      <c r="G12476">
        <v>65</v>
      </c>
      <c r="H12476">
        <v>6</v>
      </c>
      <c r="I12476">
        <v>1</v>
      </c>
      <c r="J12476">
        <v>651</v>
      </c>
      <c r="K12476">
        <v>1</v>
      </c>
      <c r="L12476">
        <v>1</v>
      </c>
      <c r="M12476">
        <v>214</v>
      </c>
      <c r="N12476" t="s">
        <v>18</v>
      </c>
      <c r="O12476" s="1">
        <v>4.4155699999999996E-81</v>
      </c>
      <c r="P12476">
        <v>783</v>
      </c>
    </row>
    <row r="12477" spans="1:16" x14ac:dyDescent="0.25">
      <c r="A12477" t="s">
        <v>18600</v>
      </c>
      <c r="B12477">
        <v>1176</v>
      </c>
      <c r="C12477" s="3" t="str">
        <f>HYPERLINK("http://www.uniprot.org/uniprot/G7JL81","tr|G7JL81|G7JL81_MEDTR")</f>
        <v>tr|G7JL81|G7JL81_MEDTR</v>
      </c>
      <c r="D12477" t="s">
        <v>18601</v>
      </c>
      <c r="E12477">
        <v>87.14</v>
      </c>
      <c r="F12477">
        <v>389</v>
      </c>
      <c r="G12477">
        <v>50</v>
      </c>
      <c r="H12477">
        <v>1</v>
      </c>
      <c r="I12477">
        <v>1</v>
      </c>
      <c r="J12477">
        <v>1164</v>
      </c>
      <c r="K12477">
        <v>1</v>
      </c>
      <c r="L12477">
        <v>85</v>
      </c>
      <c r="M12477">
        <v>473</v>
      </c>
      <c r="N12477" t="s">
        <v>18</v>
      </c>
      <c r="O12477">
        <v>0</v>
      </c>
      <c r="P12477">
        <v>1780</v>
      </c>
    </row>
    <row r="12478" spans="1:16" x14ac:dyDescent="0.25">
      <c r="A12478" t="s">
        <v>18602</v>
      </c>
      <c r="B12478">
        <v>798</v>
      </c>
      <c r="C12478" s="3" t="str">
        <f>HYPERLINK("http://www.uniprot.org/uniprot/G7IH01","tr|G7IH01|G7IH01_MEDTR")</f>
        <v>tr|G7IH01|G7IH01_MEDTR</v>
      </c>
      <c r="D12478" t="s">
        <v>59</v>
      </c>
      <c r="E12478">
        <v>35.380000000000003</v>
      </c>
      <c r="F12478">
        <v>195</v>
      </c>
      <c r="G12478">
        <v>126</v>
      </c>
      <c r="H12478">
        <v>6</v>
      </c>
      <c r="I12478">
        <v>136</v>
      </c>
      <c r="J12478">
        <v>702</v>
      </c>
      <c r="K12478">
        <v>1</v>
      </c>
      <c r="L12478">
        <v>399</v>
      </c>
      <c r="M12478">
        <v>587</v>
      </c>
      <c r="N12478" t="s">
        <v>18</v>
      </c>
      <c r="O12478" s="1">
        <v>6.2279500000000001E-18</v>
      </c>
      <c r="P12478">
        <v>240</v>
      </c>
    </row>
    <row r="12479" spans="1:16" x14ac:dyDescent="0.25">
      <c r="A12479" t="s">
        <v>18603</v>
      </c>
      <c r="B12479">
        <v>1083</v>
      </c>
      <c r="C12479" s="3" t="str">
        <f>HYPERLINK("http://www.uniprot.org/uniprot/I7AYC8","tr|I7AYC8|I7AYC8_PHAVU")</f>
        <v>tr|I7AYC8|I7AYC8_PHAVU</v>
      </c>
      <c r="D12479" t="s">
        <v>8181</v>
      </c>
      <c r="E12479">
        <v>25.89</v>
      </c>
      <c r="F12479">
        <v>336</v>
      </c>
      <c r="G12479">
        <v>249</v>
      </c>
      <c r="H12479">
        <v>34</v>
      </c>
      <c r="I12479">
        <v>118</v>
      </c>
      <c r="J12479">
        <v>1023</v>
      </c>
      <c r="K12479">
        <v>1</v>
      </c>
      <c r="L12479">
        <v>607</v>
      </c>
      <c r="M12479">
        <v>937</v>
      </c>
      <c r="N12479" t="s">
        <v>18</v>
      </c>
      <c r="O12479" s="1">
        <v>6.0124500000000003E-13</v>
      </c>
      <c r="P12479">
        <v>199</v>
      </c>
    </row>
    <row r="12480" spans="1:16" x14ac:dyDescent="0.25">
      <c r="A12480" t="s">
        <v>18604</v>
      </c>
      <c r="B12480">
        <v>477</v>
      </c>
      <c r="C12480" s="3" t="str">
        <f>HYPERLINK("http://www.uniprot.org/uniprot/I1MRM5","tr|I1MRM5|I1MRM5_SOYBN")</f>
        <v>tr|I1MRM5|I1MRM5_SOYBN</v>
      </c>
      <c r="D12480" t="s">
        <v>117</v>
      </c>
      <c r="E12480">
        <v>63.92</v>
      </c>
      <c r="F12480">
        <v>158</v>
      </c>
      <c r="G12480">
        <v>57</v>
      </c>
      <c r="H12480">
        <v>0</v>
      </c>
      <c r="I12480">
        <v>1</v>
      </c>
      <c r="J12480">
        <v>474</v>
      </c>
      <c r="K12480">
        <v>1</v>
      </c>
      <c r="L12480">
        <v>1</v>
      </c>
      <c r="M12480">
        <v>157</v>
      </c>
      <c r="N12480" t="s">
        <v>18</v>
      </c>
      <c r="O12480" s="1">
        <v>1.3374499999999999E-50</v>
      </c>
      <c r="P12480">
        <v>518</v>
      </c>
    </row>
    <row r="12481" spans="1:16" x14ac:dyDescent="0.25">
      <c r="A12481" t="s">
        <v>18605</v>
      </c>
      <c r="B12481">
        <v>1839</v>
      </c>
      <c r="C12481" s="3" t="str">
        <f>HYPERLINK("http://www.uniprot.org/uniprot/G7LC44","tr|G7LC44|G7LC44_MEDTR")</f>
        <v>tr|G7LC44|G7LC44_MEDTR</v>
      </c>
      <c r="D12481" t="s">
        <v>18606</v>
      </c>
      <c r="E12481">
        <v>82.21</v>
      </c>
      <c r="F12481">
        <v>613</v>
      </c>
      <c r="G12481">
        <v>109</v>
      </c>
      <c r="H12481">
        <v>1</v>
      </c>
      <c r="I12481">
        <v>1</v>
      </c>
      <c r="J12481">
        <v>1836</v>
      </c>
      <c r="K12481">
        <v>1</v>
      </c>
      <c r="L12481">
        <v>1</v>
      </c>
      <c r="M12481">
        <v>613</v>
      </c>
      <c r="N12481" t="s">
        <v>18</v>
      </c>
      <c r="O12481">
        <v>0</v>
      </c>
      <c r="P12481">
        <v>2656</v>
      </c>
    </row>
    <row r="12482" spans="1:16" x14ac:dyDescent="0.25">
      <c r="A12482" t="s">
        <v>18607</v>
      </c>
      <c r="B12482">
        <v>1164</v>
      </c>
      <c r="C12482" s="3" t="str">
        <f>HYPERLINK("http://www.uniprot.org/uniprot/B7FJS8","tr|B7FJS8|B7FJS8_MEDTR")</f>
        <v>tr|B7FJS8|B7FJS8_MEDTR</v>
      </c>
      <c r="D12482" t="s">
        <v>22</v>
      </c>
      <c r="E12482">
        <v>83.52</v>
      </c>
      <c r="F12482">
        <v>431</v>
      </c>
      <c r="G12482">
        <v>71</v>
      </c>
      <c r="H12482">
        <v>44</v>
      </c>
      <c r="I12482">
        <v>1</v>
      </c>
      <c r="J12482">
        <v>1161</v>
      </c>
      <c r="K12482">
        <v>1</v>
      </c>
      <c r="L12482">
        <v>22</v>
      </c>
      <c r="M12482">
        <v>452</v>
      </c>
      <c r="N12482" t="s">
        <v>18</v>
      </c>
      <c r="O12482">
        <v>0</v>
      </c>
      <c r="P12482">
        <v>1767</v>
      </c>
    </row>
    <row r="12483" spans="1:16" x14ac:dyDescent="0.25">
      <c r="A12483" t="s">
        <v>18608</v>
      </c>
      <c r="B12483">
        <v>1257</v>
      </c>
      <c r="C12483" s="3" t="str">
        <f>HYPERLINK("http://www.uniprot.org/uniprot/G8A1T3","tr|G8A1T3|G8A1T3_MEDTR")</f>
        <v>tr|G8A1T3|G8A1T3_MEDTR</v>
      </c>
      <c r="D12483" t="s">
        <v>18609</v>
      </c>
      <c r="E12483">
        <v>71.36</v>
      </c>
      <c r="F12483">
        <v>440</v>
      </c>
      <c r="G12483">
        <v>126</v>
      </c>
      <c r="H12483">
        <v>22</v>
      </c>
      <c r="I12483">
        <v>1</v>
      </c>
      <c r="J12483">
        <v>1254</v>
      </c>
      <c r="K12483">
        <v>1</v>
      </c>
      <c r="L12483">
        <v>77</v>
      </c>
      <c r="M12483">
        <v>507</v>
      </c>
      <c r="N12483" t="s">
        <v>18</v>
      </c>
      <c r="O12483" s="1">
        <v>1.4628300000000001E-157</v>
      </c>
      <c r="P12483">
        <v>1447</v>
      </c>
    </row>
    <row r="12484" spans="1:16" x14ac:dyDescent="0.25">
      <c r="A12484" t="s">
        <v>18610</v>
      </c>
      <c r="B12484">
        <v>2022</v>
      </c>
      <c r="C12484" s="3" t="str">
        <f>HYPERLINK("http://www.uniprot.org/uniprot/I1L4I0","tr|I1L4I0|I1L4I0_SOYBN")</f>
        <v>tr|I1L4I0|I1L4I0_SOYBN</v>
      </c>
      <c r="D12484" t="s">
        <v>99</v>
      </c>
      <c r="E12484">
        <v>79.790000000000006</v>
      </c>
      <c r="F12484">
        <v>678</v>
      </c>
      <c r="G12484">
        <v>137</v>
      </c>
      <c r="H12484">
        <v>6</v>
      </c>
      <c r="I12484">
        <v>1</v>
      </c>
      <c r="J12484">
        <v>2016</v>
      </c>
      <c r="K12484">
        <v>1</v>
      </c>
      <c r="L12484">
        <v>1</v>
      </c>
      <c r="M12484">
        <v>676</v>
      </c>
      <c r="N12484" t="s">
        <v>18</v>
      </c>
      <c r="O12484">
        <v>0</v>
      </c>
      <c r="P12484">
        <v>2694</v>
      </c>
    </row>
    <row r="12485" spans="1:16" x14ac:dyDescent="0.25">
      <c r="A12485" t="s">
        <v>18611</v>
      </c>
      <c r="B12485">
        <v>1182</v>
      </c>
      <c r="C12485" s="3" t="str">
        <f>HYPERLINK("http://www.uniprot.org/uniprot/I1KD99","tr|I1KD99|I1KD99_SOYBN")</f>
        <v>tr|I1KD99|I1KD99_SOYBN</v>
      </c>
      <c r="D12485" t="s">
        <v>28</v>
      </c>
      <c r="E12485">
        <v>82.44</v>
      </c>
      <c r="F12485">
        <v>393</v>
      </c>
      <c r="G12485">
        <v>69</v>
      </c>
      <c r="H12485">
        <v>0</v>
      </c>
      <c r="I12485">
        <v>1</v>
      </c>
      <c r="J12485">
        <v>1179</v>
      </c>
      <c r="K12485">
        <v>1</v>
      </c>
      <c r="L12485">
        <v>1</v>
      </c>
      <c r="M12485">
        <v>387</v>
      </c>
      <c r="N12485" t="s">
        <v>18</v>
      </c>
      <c r="O12485">
        <v>0</v>
      </c>
      <c r="P12485">
        <v>1723</v>
      </c>
    </row>
    <row r="12486" spans="1:16" x14ac:dyDescent="0.25">
      <c r="A12486" t="s">
        <v>18612</v>
      </c>
      <c r="B12486">
        <v>600</v>
      </c>
      <c r="C12486" s="3" t="str">
        <f>HYPERLINK("http://www.uniprot.org/uniprot/I3S4L6","tr|I3S4L6|I3S4L6_MEDTR")</f>
        <v>tr|I3S4L6|I3S4L6_MEDTR</v>
      </c>
      <c r="D12486" t="s">
        <v>22</v>
      </c>
      <c r="E12486">
        <v>80.95</v>
      </c>
      <c r="F12486">
        <v>168</v>
      </c>
      <c r="G12486">
        <v>32</v>
      </c>
      <c r="H12486">
        <v>0</v>
      </c>
      <c r="I12486">
        <v>94</v>
      </c>
      <c r="J12486">
        <v>597</v>
      </c>
      <c r="K12486">
        <v>1</v>
      </c>
      <c r="L12486">
        <v>33</v>
      </c>
      <c r="M12486">
        <v>199</v>
      </c>
      <c r="N12486" t="s">
        <v>18</v>
      </c>
      <c r="O12486" s="1">
        <v>1.2897699999999999E-75</v>
      </c>
      <c r="P12486">
        <v>735</v>
      </c>
    </row>
    <row r="12487" spans="1:16" x14ac:dyDescent="0.25">
      <c r="A12487" t="s">
        <v>18613</v>
      </c>
      <c r="B12487">
        <v>1209</v>
      </c>
      <c r="C12487" s="3" t="str">
        <f>HYPERLINK("http://www.uniprot.org/uniprot/A5AHQ6","tr|A5AHQ6|A5AHQ6_VITVI")</f>
        <v>tr|A5AHQ6|A5AHQ6_VITVI</v>
      </c>
      <c r="D12487" t="s">
        <v>563</v>
      </c>
      <c r="E12487">
        <v>20.61</v>
      </c>
      <c r="F12487">
        <v>422</v>
      </c>
      <c r="G12487">
        <v>335</v>
      </c>
      <c r="H12487">
        <v>26</v>
      </c>
      <c r="I12487">
        <v>1</v>
      </c>
      <c r="J12487">
        <v>1188</v>
      </c>
      <c r="K12487">
        <v>1</v>
      </c>
      <c r="L12487">
        <v>599</v>
      </c>
      <c r="M12487">
        <v>1008</v>
      </c>
      <c r="N12487" t="s">
        <v>18</v>
      </c>
      <c r="O12487" s="1">
        <v>2.6154499999999999E-15</v>
      </c>
      <c r="P12487">
        <v>220</v>
      </c>
    </row>
    <row r="12488" spans="1:16" x14ac:dyDescent="0.25">
      <c r="A12488" t="s">
        <v>18614</v>
      </c>
      <c r="B12488">
        <v>1872</v>
      </c>
      <c r="C12488" s="3" t="str">
        <f>HYPERLINK("http://www.uniprot.org/uniprot/G7JLE0","tr|G7JLE0|G7JLE0_MEDTR")</f>
        <v>tr|G7JLE0|G7JLE0_MEDTR</v>
      </c>
      <c r="D12488" t="s">
        <v>18615</v>
      </c>
      <c r="E12488">
        <v>88.44</v>
      </c>
      <c r="F12488">
        <v>623</v>
      </c>
      <c r="G12488">
        <v>72</v>
      </c>
      <c r="H12488">
        <v>0</v>
      </c>
      <c r="I12488">
        <v>1</v>
      </c>
      <c r="J12488">
        <v>1869</v>
      </c>
      <c r="K12488">
        <v>1</v>
      </c>
      <c r="L12488">
        <v>6</v>
      </c>
      <c r="M12488">
        <v>627</v>
      </c>
      <c r="N12488" t="s">
        <v>18</v>
      </c>
      <c r="O12488">
        <v>0</v>
      </c>
      <c r="P12488">
        <v>3006</v>
      </c>
    </row>
    <row r="12489" spans="1:16" x14ac:dyDescent="0.25">
      <c r="A12489" t="s">
        <v>18616</v>
      </c>
      <c r="B12489">
        <v>807</v>
      </c>
      <c r="C12489" s="3" t="str">
        <f>HYPERLINK("http://www.uniprot.org/uniprot/I1L919","tr|I1L919|I1L919_SOYBN")</f>
        <v>tr|I1L919|I1L919_SOYBN</v>
      </c>
      <c r="D12489" t="s">
        <v>28</v>
      </c>
      <c r="E12489">
        <v>87.07</v>
      </c>
      <c r="F12489">
        <v>263</v>
      </c>
      <c r="G12489">
        <v>34</v>
      </c>
      <c r="H12489">
        <v>0</v>
      </c>
      <c r="I12489">
        <v>1</v>
      </c>
      <c r="J12489">
        <v>789</v>
      </c>
      <c r="K12489">
        <v>1</v>
      </c>
      <c r="L12489">
        <v>571</v>
      </c>
      <c r="M12489">
        <v>818</v>
      </c>
      <c r="N12489" t="s">
        <v>18</v>
      </c>
      <c r="O12489" s="1">
        <v>6.1903600000000001E-122</v>
      </c>
      <c r="P12489">
        <v>1137</v>
      </c>
    </row>
    <row r="12490" spans="1:16" x14ac:dyDescent="0.25">
      <c r="A12490" t="s">
        <v>18617</v>
      </c>
      <c r="B12490">
        <v>951</v>
      </c>
      <c r="C12490" s="3" t="str">
        <f>HYPERLINK("http://www.uniprot.org/uniprot/G7IP73","tr|G7IP73|G7IP73_MEDTR")</f>
        <v>tr|G7IP73|G7IP73_MEDTR</v>
      </c>
      <c r="D12490" t="s">
        <v>18618</v>
      </c>
      <c r="E12490">
        <v>77.91</v>
      </c>
      <c r="F12490">
        <v>317</v>
      </c>
      <c r="G12490">
        <v>70</v>
      </c>
      <c r="H12490">
        <v>1</v>
      </c>
      <c r="I12490">
        <v>1</v>
      </c>
      <c r="J12490">
        <v>948</v>
      </c>
      <c r="K12490">
        <v>1</v>
      </c>
      <c r="L12490">
        <v>1</v>
      </c>
      <c r="M12490">
        <v>311</v>
      </c>
      <c r="N12490" t="s">
        <v>18</v>
      </c>
      <c r="O12490" s="1">
        <v>3.4854800000000002E-144</v>
      </c>
      <c r="P12490">
        <v>1330</v>
      </c>
    </row>
    <row r="12491" spans="1:16" x14ac:dyDescent="0.25">
      <c r="A12491" t="s">
        <v>18619</v>
      </c>
      <c r="B12491">
        <v>1677</v>
      </c>
      <c r="C12491" s="3" t="str">
        <f>HYPERLINK("http://www.uniprot.org/uniprot/I1MFQ5","tr|I1MFQ5|I1MFQ5_SOYBN")</f>
        <v>tr|I1MFQ5|I1MFQ5_SOYBN</v>
      </c>
      <c r="D12491" t="s">
        <v>28</v>
      </c>
      <c r="E12491">
        <v>83.18</v>
      </c>
      <c r="F12491">
        <v>559</v>
      </c>
      <c r="G12491">
        <v>94</v>
      </c>
      <c r="H12491">
        <v>1</v>
      </c>
      <c r="I12491">
        <v>1</v>
      </c>
      <c r="J12491">
        <v>1674</v>
      </c>
      <c r="K12491">
        <v>1</v>
      </c>
      <c r="L12491">
        <v>1</v>
      </c>
      <c r="M12491">
        <v>554</v>
      </c>
      <c r="N12491" t="s">
        <v>18</v>
      </c>
      <c r="O12491">
        <v>0</v>
      </c>
      <c r="P12491">
        <v>2452</v>
      </c>
    </row>
    <row r="12492" spans="1:16" x14ac:dyDescent="0.25">
      <c r="A12492" t="s">
        <v>18620</v>
      </c>
      <c r="B12492">
        <v>264</v>
      </c>
      <c r="C12492" s="3" t="str">
        <f>HYPERLINK("http://www.uniprot.org/uniprot/K7LVM3","tr|K7LVM3|K7LVM3_SOYBN")</f>
        <v>tr|K7LVM3|K7LVM3_SOYBN</v>
      </c>
      <c r="D12492" t="s">
        <v>28</v>
      </c>
      <c r="E12492">
        <v>62.96</v>
      </c>
      <c r="F12492">
        <v>81</v>
      </c>
      <c r="G12492">
        <v>30</v>
      </c>
      <c r="H12492">
        <v>1</v>
      </c>
      <c r="I12492">
        <v>16</v>
      </c>
      <c r="J12492">
        <v>255</v>
      </c>
      <c r="K12492">
        <v>1</v>
      </c>
      <c r="L12492">
        <v>672</v>
      </c>
      <c r="M12492">
        <v>752</v>
      </c>
      <c r="N12492" t="s">
        <v>18</v>
      </c>
      <c r="O12492" s="1">
        <v>1.5093899999999999E-22</v>
      </c>
      <c r="P12492">
        <v>276</v>
      </c>
    </row>
    <row r="12493" spans="1:16" x14ac:dyDescent="0.25">
      <c r="A12493" t="s">
        <v>18621</v>
      </c>
      <c r="B12493">
        <v>1545</v>
      </c>
      <c r="C12493" s="3" t="str">
        <f>HYPERLINK("http://www.uniprot.org/uniprot/G7KJG0","tr|G7KJG0|G7KJG0_MEDTR")</f>
        <v>tr|G7KJG0|G7KJG0_MEDTR</v>
      </c>
      <c r="D12493" t="s">
        <v>18622</v>
      </c>
      <c r="E12493">
        <v>80.790000000000006</v>
      </c>
      <c r="F12493">
        <v>531</v>
      </c>
      <c r="G12493">
        <v>102</v>
      </c>
      <c r="H12493">
        <v>30</v>
      </c>
      <c r="I12493">
        <v>1</v>
      </c>
      <c r="J12493">
        <v>1503</v>
      </c>
      <c r="K12493">
        <v>1</v>
      </c>
      <c r="L12493">
        <v>1</v>
      </c>
      <c r="M12493">
        <v>527</v>
      </c>
      <c r="N12493" t="s">
        <v>18</v>
      </c>
      <c r="O12493">
        <v>0</v>
      </c>
      <c r="P12493">
        <v>2118</v>
      </c>
    </row>
    <row r="12494" spans="1:16" x14ac:dyDescent="0.25">
      <c r="A12494" t="s">
        <v>18623</v>
      </c>
      <c r="B12494">
        <v>1272</v>
      </c>
      <c r="C12494" s="3" t="str">
        <f>HYPERLINK("http://www.uniprot.org/uniprot/G7JZM8","tr|G7JZM8|G7JZM8_MEDTR")</f>
        <v>tr|G7JZM8|G7JZM8_MEDTR</v>
      </c>
      <c r="D12494" t="s">
        <v>18583</v>
      </c>
      <c r="E12494">
        <v>85.51</v>
      </c>
      <c r="F12494">
        <v>421</v>
      </c>
      <c r="G12494">
        <v>61</v>
      </c>
      <c r="H12494">
        <v>0</v>
      </c>
      <c r="I12494">
        <v>1</v>
      </c>
      <c r="J12494">
        <v>1263</v>
      </c>
      <c r="K12494">
        <v>1</v>
      </c>
      <c r="L12494">
        <v>82</v>
      </c>
      <c r="M12494">
        <v>502</v>
      </c>
      <c r="N12494" t="s">
        <v>18</v>
      </c>
      <c r="O12494">
        <v>0</v>
      </c>
      <c r="P12494">
        <v>1943</v>
      </c>
    </row>
    <row r="12495" spans="1:16" x14ac:dyDescent="0.25">
      <c r="A12495" t="s">
        <v>18624</v>
      </c>
      <c r="B12495">
        <v>1050</v>
      </c>
      <c r="C12495" s="3" t="str">
        <f>HYPERLINK("http://www.uniprot.org/uniprot/G7I3Q3","tr|G7I3Q3|G7I3Q3_MEDTR")</f>
        <v>tr|G7I3Q3|G7I3Q3_MEDTR</v>
      </c>
      <c r="D12495" t="s">
        <v>18585</v>
      </c>
      <c r="E12495">
        <v>51.84</v>
      </c>
      <c r="F12495">
        <v>353</v>
      </c>
      <c r="G12495">
        <v>170</v>
      </c>
      <c r="H12495">
        <v>7</v>
      </c>
      <c r="I12495">
        <v>1</v>
      </c>
      <c r="J12495">
        <v>1038</v>
      </c>
      <c r="K12495">
        <v>1</v>
      </c>
      <c r="L12495">
        <v>1</v>
      </c>
      <c r="M12495">
        <v>308</v>
      </c>
      <c r="N12495" t="s">
        <v>18</v>
      </c>
      <c r="O12495" s="1">
        <v>1.751E-94</v>
      </c>
      <c r="P12495">
        <v>902</v>
      </c>
    </row>
    <row r="12496" spans="1:16" x14ac:dyDescent="0.25">
      <c r="A12496" t="s">
        <v>18625</v>
      </c>
      <c r="B12496">
        <v>1275</v>
      </c>
      <c r="C12496" s="3" t="str">
        <f>HYPERLINK("http://www.uniprot.org/uniprot/I1N9E7","tr|I1N9E7|I1N9E7_SOYBN")</f>
        <v>tr|I1N9E7|I1N9E7_SOYBN</v>
      </c>
      <c r="D12496" t="s">
        <v>28</v>
      </c>
      <c r="E12496">
        <v>68.03</v>
      </c>
      <c r="F12496">
        <v>413</v>
      </c>
      <c r="G12496">
        <v>132</v>
      </c>
      <c r="H12496">
        <v>3</v>
      </c>
      <c r="I12496">
        <v>1</v>
      </c>
      <c r="J12496">
        <v>1230</v>
      </c>
      <c r="K12496">
        <v>1</v>
      </c>
      <c r="L12496">
        <v>1</v>
      </c>
      <c r="M12496">
        <v>406</v>
      </c>
      <c r="N12496" t="s">
        <v>18</v>
      </c>
      <c r="O12496" s="1">
        <v>2.7375999999999999E-143</v>
      </c>
      <c r="P12496">
        <v>1324</v>
      </c>
    </row>
    <row r="12497" spans="1:16" x14ac:dyDescent="0.25">
      <c r="A12497" t="s">
        <v>18626</v>
      </c>
      <c r="B12497">
        <v>1101</v>
      </c>
      <c r="C12497" s="3" t="str">
        <f>HYPERLINK("http://www.uniprot.org/uniprot/G7L0A3","tr|G7L0A3|G7L0A3_MEDTR")</f>
        <v>tr|G7L0A3|G7L0A3_MEDTR</v>
      </c>
      <c r="D12497" t="s">
        <v>15185</v>
      </c>
      <c r="E12497">
        <v>82.24</v>
      </c>
      <c r="F12497">
        <v>366</v>
      </c>
      <c r="G12497">
        <v>65</v>
      </c>
      <c r="H12497">
        <v>0</v>
      </c>
      <c r="I12497">
        <v>1</v>
      </c>
      <c r="J12497">
        <v>1098</v>
      </c>
      <c r="K12497">
        <v>1</v>
      </c>
      <c r="L12497">
        <v>1</v>
      </c>
      <c r="M12497">
        <v>366</v>
      </c>
      <c r="N12497" t="s">
        <v>18</v>
      </c>
      <c r="O12497" s="1">
        <v>2.3957199999999999E-174</v>
      </c>
      <c r="P12497">
        <v>1591</v>
      </c>
    </row>
    <row r="12498" spans="1:16" x14ac:dyDescent="0.25">
      <c r="A12498" t="s">
        <v>18627</v>
      </c>
      <c r="B12498">
        <v>786</v>
      </c>
      <c r="C12498" s="3" t="str">
        <f>HYPERLINK("http://www.uniprot.org/uniprot/I1LC01","tr|I1LC01|I1LC01_SOYBN")</f>
        <v>tr|I1LC01|I1LC01_SOYBN</v>
      </c>
      <c r="D12498" t="s">
        <v>28</v>
      </c>
      <c r="E12498">
        <v>57.89</v>
      </c>
      <c r="F12498">
        <v>266</v>
      </c>
      <c r="G12498">
        <v>112</v>
      </c>
      <c r="H12498">
        <v>8</v>
      </c>
      <c r="I12498">
        <v>10</v>
      </c>
      <c r="J12498">
        <v>783</v>
      </c>
      <c r="K12498">
        <v>1</v>
      </c>
      <c r="L12498">
        <v>9</v>
      </c>
      <c r="M12498">
        <v>234</v>
      </c>
      <c r="N12498" t="s">
        <v>18</v>
      </c>
      <c r="O12498" s="1">
        <v>8.8587900000000005E-70</v>
      </c>
      <c r="P12498">
        <v>687</v>
      </c>
    </row>
    <row r="12499" spans="1:16" x14ac:dyDescent="0.25">
      <c r="A12499" t="s">
        <v>18628</v>
      </c>
      <c r="B12499">
        <v>630</v>
      </c>
      <c r="C12499" s="3" t="str">
        <f>HYPERLINK("http://www.uniprot.org/uniprot/G7ZYE4","tr|G7ZYE4|G7ZYE4_MEDTR")</f>
        <v>tr|G7ZYE4|G7ZYE4_MEDTR</v>
      </c>
      <c r="D12499" t="s">
        <v>18629</v>
      </c>
      <c r="E12499">
        <v>73.91</v>
      </c>
      <c r="F12499">
        <v>207</v>
      </c>
      <c r="G12499">
        <v>54</v>
      </c>
      <c r="H12499">
        <v>10</v>
      </c>
      <c r="I12499">
        <v>37</v>
      </c>
      <c r="J12499">
        <v>627</v>
      </c>
      <c r="K12499">
        <v>1</v>
      </c>
      <c r="L12499">
        <v>50</v>
      </c>
      <c r="M12499">
        <v>256</v>
      </c>
      <c r="N12499" t="s">
        <v>18</v>
      </c>
      <c r="O12499" s="1">
        <v>1.16111E-80</v>
      </c>
      <c r="P12499">
        <v>779</v>
      </c>
    </row>
    <row r="12500" spans="1:16" x14ac:dyDescent="0.25">
      <c r="A12500" t="s">
        <v>18630</v>
      </c>
      <c r="B12500">
        <v>2622</v>
      </c>
      <c r="C12500" s="3" t="str">
        <f>HYPERLINK("http://www.uniprot.org/uniprot/K7KRK6","tr|K7KRK6|K7KRK6_SOYBN")</f>
        <v>tr|K7KRK6|K7KRK6_SOYBN</v>
      </c>
      <c r="D12500" t="s">
        <v>117</v>
      </c>
      <c r="E12500">
        <v>67.650000000000006</v>
      </c>
      <c r="F12500">
        <v>878</v>
      </c>
      <c r="G12500">
        <v>284</v>
      </c>
      <c r="H12500">
        <v>11</v>
      </c>
      <c r="I12500">
        <v>19</v>
      </c>
      <c r="J12500">
        <v>2619</v>
      </c>
      <c r="K12500">
        <v>1</v>
      </c>
      <c r="L12500">
        <v>4</v>
      </c>
      <c r="M12500">
        <v>864</v>
      </c>
      <c r="N12500" t="s">
        <v>18</v>
      </c>
      <c r="O12500">
        <v>0</v>
      </c>
      <c r="P12500">
        <v>2838</v>
      </c>
    </row>
    <row r="12501" spans="1:16" x14ac:dyDescent="0.25">
      <c r="A12501" t="s">
        <v>18631</v>
      </c>
      <c r="B12501">
        <v>1527</v>
      </c>
      <c r="C12501" s="3" t="str">
        <f>HYPERLINK("http://www.uniprot.org/uniprot/I1LAP5","tr|I1LAP5|I1LAP5_SOYBN")</f>
        <v>tr|I1LAP5|I1LAP5_SOYBN</v>
      </c>
      <c r="D12501" t="s">
        <v>28</v>
      </c>
      <c r="E12501">
        <v>72.290000000000006</v>
      </c>
      <c r="F12501">
        <v>509</v>
      </c>
      <c r="G12501">
        <v>141</v>
      </c>
      <c r="H12501">
        <v>4</v>
      </c>
      <c r="I12501">
        <v>1</v>
      </c>
      <c r="J12501">
        <v>1515</v>
      </c>
      <c r="K12501">
        <v>1</v>
      </c>
      <c r="L12501">
        <v>1</v>
      </c>
      <c r="M12501">
        <v>471</v>
      </c>
      <c r="N12501" t="s">
        <v>18</v>
      </c>
      <c r="O12501">
        <v>0</v>
      </c>
      <c r="P12501">
        <v>1785</v>
      </c>
    </row>
    <row r="12502" spans="1:16" x14ac:dyDescent="0.25">
      <c r="A12502" t="s">
        <v>18632</v>
      </c>
      <c r="B12502">
        <v>669</v>
      </c>
      <c r="C12502" s="3" t="str">
        <f>HYPERLINK("http://www.uniprot.org/uniprot/G7J8L6","tr|G7J8L6|G7J8L6_MEDTR")</f>
        <v>tr|G7J8L6|G7J8L6_MEDTR</v>
      </c>
      <c r="D12502" t="s">
        <v>18633</v>
      </c>
      <c r="E12502">
        <v>92.79</v>
      </c>
      <c r="F12502">
        <v>222</v>
      </c>
      <c r="G12502">
        <v>16</v>
      </c>
      <c r="H12502">
        <v>0</v>
      </c>
      <c r="I12502">
        <v>1</v>
      </c>
      <c r="J12502">
        <v>666</v>
      </c>
      <c r="K12502">
        <v>1</v>
      </c>
      <c r="L12502">
        <v>51</v>
      </c>
      <c r="M12502">
        <v>272</v>
      </c>
      <c r="N12502" t="s">
        <v>18</v>
      </c>
      <c r="O12502" s="1">
        <v>9.8947999999999995E-116</v>
      </c>
      <c r="P12502">
        <v>1082</v>
      </c>
    </row>
    <row r="12503" spans="1:16" x14ac:dyDescent="0.25">
      <c r="A12503" t="s">
        <v>18634</v>
      </c>
      <c r="B12503">
        <v>1029</v>
      </c>
      <c r="C12503" s="3" t="str">
        <f>HYPERLINK("http://www.uniprot.org/uniprot/G7J2Z9","tr|G7J2Z9|G7J2Z9_MEDTR")</f>
        <v>tr|G7J2Z9|G7J2Z9_MEDTR</v>
      </c>
      <c r="D12503" t="s">
        <v>18635</v>
      </c>
      <c r="E12503">
        <v>90</v>
      </c>
      <c r="F12503">
        <v>340</v>
      </c>
      <c r="G12503">
        <v>34</v>
      </c>
      <c r="H12503">
        <v>0</v>
      </c>
      <c r="I12503">
        <v>4</v>
      </c>
      <c r="J12503">
        <v>1023</v>
      </c>
      <c r="K12503">
        <v>1</v>
      </c>
      <c r="L12503">
        <v>3</v>
      </c>
      <c r="M12503">
        <v>339</v>
      </c>
      <c r="N12503" t="s">
        <v>18</v>
      </c>
      <c r="O12503" s="1">
        <v>3.6806200000000002E-174</v>
      </c>
      <c r="P12503">
        <v>1589</v>
      </c>
    </row>
    <row r="12504" spans="1:16" x14ac:dyDescent="0.25">
      <c r="A12504" t="s">
        <v>18636</v>
      </c>
      <c r="B12504">
        <v>1632</v>
      </c>
      <c r="C12504" s="3" t="str">
        <f>HYPERLINK("http://www.uniprot.org/uniprot/G7IYA9","tr|G7IYA9|G7IYA9_MEDTR")</f>
        <v>tr|G7IYA9|G7IYA9_MEDTR</v>
      </c>
      <c r="D12504" t="s">
        <v>18637</v>
      </c>
      <c r="E12504">
        <v>85.55</v>
      </c>
      <c r="F12504">
        <v>547</v>
      </c>
      <c r="G12504">
        <v>79</v>
      </c>
      <c r="H12504">
        <v>6</v>
      </c>
      <c r="I12504">
        <v>7</v>
      </c>
      <c r="J12504">
        <v>1629</v>
      </c>
      <c r="K12504">
        <v>1</v>
      </c>
      <c r="L12504">
        <v>4</v>
      </c>
      <c r="M12504">
        <v>547</v>
      </c>
      <c r="N12504" t="s">
        <v>18</v>
      </c>
      <c r="O12504">
        <v>0</v>
      </c>
      <c r="P12504">
        <v>2375</v>
      </c>
    </row>
    <row r="12505" spans="1:16" x14ac:dyDescent="0.25">
      <c r="A12505" t="s">
        <v>18638</v>
      </c>
      <c r="B12505">
        <v>1524</v>
      </c>
      <c r="C12505" s="3" t="str">
        <f>HYPERLINK("http://www.uniprot.org/uniprot/G7JL79","tr|G7JL79|G7JL79_MEDTR")</f>
        <v>tr|G7JL79|G7JL79_MEDTR</v>
      </c>
      <c r="D12505" t="s">
        <v>18639</v>
      </c>
      <c r="E12505">
        <v>94.87</v>
      </c>
      <c r="F12505">
        <v>507</v>
      </c>
      <c r="G12505">
        <v>26</v>
      </c>
      <c r="H12505">
        <v>0</v>
      </c>
      <c r="I12505">
        <v>1</v>
      </c>
      <c r="J12505">
        <v>1521</v>
      </c>
      <c r="K12505">
        <v>1</v>
      </c>
      <c r="L12505">
        <v>76</v>
      </c>
      <c r="M12505">
        <v>582</v>
      </c>
      <c r="N12505" t="s">
        <v>18</v>
      </c>
      <c r="O12505">
        <v>0</v>
      </c>
      <c r="P12505">
        <v>2548</v>
      </c>
    </row>
    <row r="12506" spans="1:16" x14ac:dyDescent="0.25">
      <c r="A12506" t="s">
        <v>18640</v>
      </c>
      <c r="B12506">
        <v>885</v>
      </c>
      <c r="C12506" s="3" t="str">
        <f>HYPERLINK("http://www.uniprot.org/uniprot/K7LQE2","tr|K7LQE2|K7LQE2_SOYBN")</f>
        <v>tr|K7LQE2|K7LQE2_SOYBN</v>
      </c>
      <c r="D12506" t="s">
        <v>28</v>
      </c>
      <c r="E12506">
        <v>66.42</v>
      </c>
      <c r="F12506">
        <v>274</v>
      </c>
      <c r="G12506">
        <v>92</v>
      </c>
      <c r="H12506">
        <v>4</v>
      </c>
      <c r="I12506">
        <v>1</v>
      </c>
      <c r="J12506">
        <v>810</v>
      </c>
      <c r="K12506">
        <v>1</v>
      </c>
      <c r="L12506">
        <v>1</v>
      </c>
      <c r="M12506">
        <v>273</v>
      </c>
      <c r="N12506" t="s">
        <v>18</v>
      </c>
      <c r="O12506" s="1">
        <v>1.4008200000000001E-96</v>
      </c>
      <c r="P12506">
        <v>919</v>
      </c>
    </row>
    <row r="12507" spans="1:16" x14ac:dyDescent="0.25">
      <c r="A12507" t="s">
        <v>18641</v>
      </c>
      <c r="B12507">
        <v>477</v>
      </c>
      <c r="C12507" s="3" t="str">
        <f>HYPERLINK("http://www.uniprot.org/uniprot/Q39450","tr|Q39450|Q39450_CICAR")</f>
        <v>tr|Q39450|Q39450_CICAR</v>
      </c>
      <c r="D12507" t="s">
        <v>18642</v>
      </c>
      <c r="E12507">
        <v>98.1</v>
      </c>
      <c r="F12507">
        <v>158</v>
      </c>
      <c r="G12507">
        <v>3</v>
      </c>
      <c r="H12507">
        <v>0</v>
      </c>
      <c r="I12507">
        <v>1</v>
      </c>
      <c r="J12507">
        <v>474</v>
      </c>
      <c r="K12507">
        <v>1</v>
      </c>
      <c r="L12507">
        <v>1</v>
      </c>
      <c r="M12507">
        <v>158</v>
      </c>
      <c r="N12507" t="s">
        <v>18</v>
      </c>
      <c r="O12507" s="1">
        <v>1.01459E-82</v>
      </c>
      <c r="P12507">
        <v>795</v>
      </c>
    </row>
    <row r="12508" spans="1:16" x14ac:dyDescent="0.25">
      <c r="A12508" t="s">
        <v>18643</v>
      </c>
      <c r="B12508">
        <v>699</v>
      </c>
      <c r="C12508" s="3" t="str">
        <f>HYPERLINK("http://www.uniprot.org/uniprot/G7LDW5","tr|G7LDW5|G7LDW5_MEDTR")</f>
        <v>tr|G7LDW5|G7LDW5_MEDTR</v>
      </c>
      <c r="D12508" t="s">
        <v>12981</v>
      </c>
      <c r="E12508">
        <v>88.58</v>
      </c>
      <c r="F12508">
        <v>219</v>
      </c>
      <c r="G12508">
        <v>25</v>
      </c>
      <c r="H12508">
        <v>0</v>
      </c>
      <c r="I12508">
        <v>25</v>
      </c>
      <c r="J12508">
        <v>681</v>
      </c>
      <c r="K12508">
        <v>1</v>
      </c>
      <c r="L12508">
        <v>258</v>
      </c>
      <c r="M12508">
        <v>476</v>
      </c>
      <c r="N12508" t="s">
        <v>18</v>
      </c>
      <c r="O12508" s="1">
        <v>2.9769400000000001E-105</v>
      </c>
      <c r="P12508">
        <v>992</v>
      </c>
    </row>
    <row r="12509" spans="1:16" x14ac:dyDescent="0.25">
      <c r="A12509" t="s">
        <v>18644</v>
      </c>
      <c r="B12509">
        <v>1812</v>
      </c>
      <c r="C12509" s="3" t="str">
        <f>HYPERLINK("http://www.uniprot.org/uniprot/G7LFJ7","tr|G7LFJ7|G7LFJ7_MEDTR")</f>
        <v>tr|G7LFJ7|G7LFJ7_MEDTR</v>
      </c>
      <c r="D12509" t="s">
        <v>18645</v>
      </c>
      <c r="E12509">
        <v>72.180000000000007</v>
      </c>
      <c r="F12509">
        <v>604</v>
      </c>
      <c r="G12509">
        <v>168</v>
      </c>
      <c r="H12509">
        <v>1</v>
      </c>
      <c r="I12509">
        <v>1</v>
      </c>
      <c r="J12509">
        <v>1809</v>
      </c>
      <c r="K12509">
        <v>1</v>
      </c>
      <c r="L12509">
        <v>1</v>
      </c>
      <c r="M12509">
        <v>590</v>
      </c>
      <c r="N12509" t="s">
        <v>18</v>
      </c>
      <c r="O12509">
        <v>0</v>
      </c>
      <c r="P12509">
        <v>2190</v>
      </c>
    </row>
    <row r="12510" spans="1:16" x14ac:dyDescent="0.25">
      <c r="A12510" t="s">
        <v>18646</v>
      </c>
      <c r="B12510">
        <v>2055</v>
      </c>
      <c r="C12510" s="3" t="str">
        <f>HYPERLINK("http://www.uniprot.org/uniprot/K7L0H0","tr|K7L0H0|K7L0H0_SOYBN")</f>
        <v>tr|K7L0H0|K7L0H0_SOYBN</v>
      </c>
      <c r="D12510" t="s">
        <v>28</v>
      </c>
      <c r="E12510">
        <v>58.43</v>
      </c>
      <c r="F12510">
        <v>741</v>
      </c>
      <c r="G12510">
        <v>308</v>
      </c>
      <c r="H12510">
        <v>57</v>
      </c>
      <c r="I12510">
        <v>1</v>
      </c>
      <c r="J12510">
        <v>2052</v>
      </c>
      <c r="K12510">
        <v>1</v>
      </c>
      <c r="L12510">
        <v>1</v>
      </c>
      <c r="M12510">
        <v>735</v>
      </c>
      <c r="N12510" t="s">
        <v>18</v>
      </c>
      <c r="O12510">
        <v>0</v>
      </c>
      <c r="P12510">
        <v>2004</v>
      </c>
    </row>
    <row r="12511" spans="1:16" x14ac:dyDescent="0.25">
      <c r="A12511" t="s">
        <v>18647</v>
      </c>
      <c r="B12511">
        <v>576</v>
      </c>
      <c r="C12511" s="3" t="str">
        <f>HYPERLINK("http://www.uniprot.org/uniprot/I3T0A5","tr|I3T0A5|I3T0A5_MEDTR")</f>
        <v>tr|I3T0A5|I3T0A5_MEDTR</v>
      </c>
      <c r="D12511" t="s">
        <v>22</v>
      </c>
      <c r="E12511">
        <v>73.09</v>
      </c>
      <c r="F12511">
        <v>171</v>
      </c>
      <c r="G12511">
        <v>46</v>
      </c>
      <c r="H12511">
        <v>0</v>
      </c>
      <c r="I12511">
        <v>61</v>
      </c>
      <c r="J12511">
        <v>573</v>
      </c>
      <c r="K12511">
        <v>1</v>
      </c>
      <c r="L12511">
        <v>26</v>
      </c>
      <c r="M12511">
        <v>196</v>
      </c>
      <c r="N12511" t="s">
        <v>18</v>
      </c>
      <c r="O12511" s="1">
        <v>2.7447400000000002E-69</v>
      </c>
      <c r="P12511">
        <v>680</v>
      </c>
    </row>
    <row r="12512" spans="1:16" x14ac:dyDescent="0.25">
      <c r="A12512" t="s">
        <v>18648</v>
      </c>
      <c r="B12512">
        <v>2178</v>
      </c>
      <c r="C12512" s="3" t="str">
        <f>HYPERLINK("http://www.uniprot.org/uniprot/G7IBG0","tr|G7IBG0|G7IBG0_MEDTR")</f>
        <v>tr|G7IBG0|G7IBG0_MEDTR</v>
      </c>
      <c r="D12512" t="s">
        <v>65</v>
      </c>
      <c r="E12512">
        <v>42.56</v>
      </c>
      <c r="F12512">
        <v>242</v>
      </c>
      <c r="G12512">
        <v>139</v>
      </c>
      <c r="H12512">
        <v>0</v>
      </c>
      <c r="I12512">
        <v>670</v>
      </c>
      <c r="J12512">
        <v>1395</v>
      </c>
      <c r="K12512">
        <v>1</v>
      </c>
      <c r="L12512">
        <v>246</v>
      </c>
      <c r="M12512">
        <v>487</v>
      </c>
      <c r="N12512" t="s">
        <v>18</v>
      </c>
      <c r="O12512" s="1">
        <v>1.8139300000000001E-53</v>
      </c>
      <c r="P12512">
        <v>552</v>
      </c>
    </row>
    <row r="12513" spans="1:16" x14ac:dyDescent="0.25">
      <c r="A12513" t="s">
        <v>18649</v>
      </c>
      <c r="B12513">
        <v>2004</v>
      </c>
      <c r="C12513" s="3" t="str">
        <f>HYPERLINK("http://www.uniprot.org/uniprot/G7JLE3","tr|G7JLE3|G7JLE3_MEDTR")</f>
        <v>tr|G7JLE3|G7JLE3_MEDTR</v>
      </c>
      <c r="D12513" t="s">
        <v>18650</v>
      </c>
      <c r="E12513">
        <v>84.56</v>
      </c>
      <c r="F12513">
        <v>661</v>
      </c>
      <c r="G12513">
        <v>102</v>
      </c>
      <c r="H12513">
        <v>9</v>
      </c>
      <c r="I12513">
        <v>46</v>
      </c>
      <c r="J12513">
        <v>2001</v>
      </c>
      <c r="K12513">
        <v>1</v>
      </c>
      <c r="L12513">
        <v>33</v>
      </c>
      <c r="M12513">
        <v>693</v>
      </c>
      <c r="N12513" t="s">
        <v>18</v>
      </c>
      <c r="O12513">
        <v>0</v>
      </c>
      <c r="P12513">
        <v>2870</v>
      </c>
    </row>
    <row r="12514" spans="1:16" x14ac:dyDescent="0.25">
      <c r="A12514" t="s">
        <v>18651</v>
      </c>
      <c r="B12514">
        <v>1626</v>
      </c>
      <c r="C12514" s="3" t="str">
        <f>HYPERLINK("http://www.uniprot.org/uniprot/I1L919","tr|I1L919|I1L919_SOYBN")</f>
        <v>tr|I1L919|I1L919_SOYBN</v>
      </c>
      <c r="D12514" t="s">
        <v>28</v>
      </c>
      <c r="E12514">
        <v>84.7</v>
      </c>
      <c r="F12514">
        <v>536</v>
      </c>
      <c r="G12514">
        <v>82</v>
      </c>
      <c r="H12514">
        <v>2</v>
      </c>
      <c r="I12514">
        <v>1</v>
      </c>
      <c r="J12514">
        <v>1602</v>
      </c>
      <c r="K12514">
        <v>1</v>
      </c>
      <c r="L12514">
        <v>1</v>
      </c>
      <c r="M12514">
        <v>531</v>
      </c>
      <c r="N12514" t="s">
        <v>18</v>
      </c>
      <c r="O12514">
        <v>0</v>
      </c>
      <c r="P12514">
        <v>2413</v>
      </c>
    </row>
    <row r="12515" spans="1:16" x14ac:dyDescent="0.25">
      <c r="A12515" t="s">
        <v>18652</v>
      </c>
      <c r="B12515">
        <v>1218</v>
      </c>
      <c r="C12515" s="3" t="str">
        <f>HYPERLINK("http://www.uniprot.org/uniprot/G7IP74","tr|G7IP74|G7IP74_MEDTR")</f>
        <v>tr|G7IP74|G7IP74_MEDTR</v>
      </c>
      <c r="D12515" t="s">
        <v>18653</v>
      </c>
      <c r="E12515">
        <v>90.86</v>
      </c>
      <c r="F12515">
        <v>405</v>
      </c>
      <c r="G12515">
        <v>37</v>
      </c>
      <c r="H12515">
        <v>0</v>
      </c>
      <c r="I12515">
        <v>1</v>
      </c>
      <c r="J12515">
        <v>1215</v>
      </c>
      <c r="K12515">
        <v>1</v>
      </c>
      <c r="L12515">
        <v>1</v>
      </c>
      <c r="M12515">
        <v>405</v>
      </c>
      <c r="N12515" t="s">
        <v>18</v>
      </c>
      <c r="O12515">
        <v>0</v>
      </c>
      <c r="P12515">
        <v>2004</v>
      </c>
    </row>
    <row r="12516" spans="1:16" x14ac:dyDescent="0.25">
      <c r="A12516" t="s">
        <v>18654</v>
      </c>
      <c r="B12516">
        <v>2118</v>
      </c>
      <c r="C12516" s="3" t="str">
        <f>HYPERLINK("http://www.uniprot.org/uniprot/G7IPB1","tr|G7IPB1|G7IPB1_MEDTR")</f>
        <v>tr|G7IPB1|G7IPB1_MEDTR</v>
      </c>
      <c r="D12516" t="s">
        <v>18655</v>
      </c>
      <c r="E12516">
        <v>72.25</v>
      </c>
      <c r="F12516">
        <v>710</v>
      </c>
      <c r="G12516">
        <v>197</v>
      </c>
      <c r="H12516">
        <v>5</v>
      </c>
      <c r="I12516">
        <v>1</v>
      </c>
      <c r="J12516">
        <v>2115</v>
      </c>
      <c r="K12516">
        <v>1</v>
      </c>
      <c r="L12516">
        <v>1</v>
      </c>
      <c r="M12516">
        <v>700</v>
      </c>
      <c r="N12516" t="s">
        <v>18</v>
      </c>
      <c r="O12516">
        <v>0</v>
      </c>
      <c r="P12516">
        <v>2549</v>
      </c>
    </row>
    <row r="12517" spans="1:16" x14ac:dyDescent="0.25">
      <c r="A12517" t="s">
        <v>18656</v>
      </c>
      <c r="B12517">
        <v>1041</v>
      </c>
      <c r="C12517" s="3" t="str">
        <f>HYPERLINK("http://www.uniprot.org/uniprot/I1MGT1","tr|I1MGT1|I1MGT1_SOYBN")</f>
        <v>tr|I1MGT1|I1MGT1_SOYBN</v>
      </c>
      <c r="D12517" t="s">
        <v>99</v>
      </c>
      <c r="E12517">
        <v>77.709999999999994</v>
      </c>
      <c r="F12517">
        <v>332</v>
      </c>
      <c r="G12517">
        <v>74</v>
      </c>
      <c r="H12517">
        <v>10</v>
      </c>
      <c r="I12517">
        <v>67</v>
      </c>
      <c r="J12517">
        <v>1032</v>
      </c>
      <c r="K12517">
        <v>1</v>
      </c>
      <c r="L12517">
        <v>22</v>
      </c>
      <c r="M12517">
        <v>352</v>
      </c>
      <c r="N12517" t="s">
        <v>18</v>
      </c>
      <c r="O12517" s="1">
        <v>2.3686200000000002E-152</v>
      </c>
      <c r="P12517">
        <v>1401</v>
      </c>
    </row>
    <row r="12518" spans="1:16" x14ac:dyDescent="0.25">
      <c r="A12518" t="s">
        <v>18657</v>
      </c>
      <c r="B12518">
        <v>1194</v>
      </c>
      <c r="C12518" s="3" t="str">
        <f>HYPERLINK("http://www.uniprot.org/uniprot/G7KJE4","tr|G7KJE4|G7KJE4_MEDTR")</f>
        <v>tr|G7KJE4|G7KJE4_MEDTR</v>
      </c>
      <c r="D12518" t="s">
        <v>18658</v>
      </c>
      <c r="E12518">
        <v>71.22</v>
      </c>
      <c r="F12518">
        <v>431</v>
      </c>
      <c r="G12518">
        <v>124</v>
      </c>
      <c r="H12518">
        <v>34</v>
      </c>
      <c r="I12518">
        <v>1</v>
      </c>
      <c r="J12518">
        <v>1191</v>
      </c>
      <c r="K12518">
        <v>1</v>
      </c>
      <c r="L12518">
        <v>105</v>
      </c>
      <c r="M12518">
        <v>535</v>
      </c>
      <c r="N12518" t="s">
        <v>18</v>
      </c>
      <c r="O12518" s="1">
        <v>2.0025399999999998E-177</v>
      </c>
      <c r="P12518">
        <v>1618</v>
      </c>
    </row>
    <row r="12519" spans="1:16" x14ac:dyDescent="0.25">
      <c r="A12519" t="s">
        <v>18659</v>
      </c>
      <c r="B12519">
        <v>984</v>
      </c>
      <c r="C12519" s="3" t="str">
        <f>HYPERLINK("http://www.uniprot.org/uniprot/I1MBG1","tr|I1MBG1|I1MBG1_SOYBN")</f>
        <v>tr|I1MBG1|I1MBG1_SOYBN</v>
      </c>
      <c r="D12519" t="s">
        <v>117</v>
      </c>
      <c r="E12519">
        <v>84.7</v>
      </c>
      <c r="F12519">
        <v>327</v>
      </c>
      <c r="G12519">
        <v>50</v>
      </c>
      <c r="H12519">
        <v>0</v>
      </c>
      <c r="I12519">
        <v>1</v>
      </c>
      <c r="J12519">
        <v>981</v>
      </c>
      <c r="K12519">
        <v>1</v>
      </c>
      <c r="L12519">
        <v>1</v>
      </c>
      <c r="M12519">
        <v>324</v>
      </c>
      <c r="N12519" t="s">
        <v>18</v>
      </c>
      <c r="O12519" s="1">
        <v>7.4375600000000006E-161</v>
      </c>
      <c r="P12519">
        <v>1474</v>
      </c>
    </row>
    <row r="12520" spans="1:16" x14ac:dyDescent="0.25">
      <c r="A12520" t="s">
        <v>18660</v>
      </c>
      <c r="B12520">
        <v>1080</v>
      </c>
      <c r="C12520" s="3" t="str">
        <f>HYPERLINK("http://www.uniprot.org/uniprot/I1N0A2","tr|I1N0A2|I1N0A2_SOYBN")</f>
        <v>tr|I1N0A2|I1N0A2_SOYBN</v>
      </c>
      <c r="D12520" t="s">
        <v>28</v>
      </c>
      <c r="E12520">
        <v>42.45</v>
      </c>
      <c r="F12520">
        <v>358</v>
      </c>
      <c r="G12520">
        <v>206</v>
      </c>
      <c r="H12520">
        <v>9</v>
      </c>
      <c r="I12520">
        <v>31</v>
      </c>
      <c r="J12520">
        <v>1077</v>
      </c>
      <c r="K12520">
        <v>1</v>
      </c>
      <c r="L12520">
        <v>10</v>
      </c>
      <c r="M12520">
        <v>343</v>
      </c>
      <c r="N12520" t="s">
        <v>18</v>
      </c>
      <c r="O12520" s="1">
        <v>6.0931100000000001E-66</v>
      </c>
      <c r="P12520">
        <v>656</v>
      </c>
    </row>
    <row r="12521" spans="1:16" x14ac:dyDescent="0.25">
      <c r="A12521" t="s">
        <v>18661</v>
      </c>
      <c r="B12521">
        <v>501</v>
      </c>
      <c r="C12521" s="3" t="str">
        <f>HYPERLINK("http://www.uniprot.org/uniprot/I1L815","tr|I1L815|I1L815_SOYBN")</f>
        <v>tr|I1L815|I1L815_SOYBN</v>
      </c>
      <c r="D12521" t="s">
        <v>28</v>
      </c>
      <c r="E12521">
        <v>57.41</v>
      </c>
      <c r="F12521">
        <v>155</v>
      </c>
      <c r="G12521">
        <v>66</v>
      </c>
      <c r="H12521">
        <v>0</v>
      </c>
      <c r="I12521">
        <v>7</v>
      </c>
      <c r="J12521">
        <v>471</v>
      </c>
      <c r="K12521">
        <v>1</v>
      </c>
      <c r="L12521">
        <v>29</v>
      </c>
      <c r="M12521">
        <v>182</v>
      </c>
      <c r="N12521" t="s">
        <v>18</v>
      </c>
      <c r="O12521" s="1">
        <v>8.3043599999999997E-45</v>
      </c>
      <c r="P12521">
        <v>468</v>
      </c>
    </row>
    <row r="12522" spans="1:16" x14ac:dyDescent="0.25">
      <c r="A12522" t="s">
        <v>18662</v>
      </c>
      <c r="B12522">
        <v>2796</v>
      </c>
      <c r="C12522" s="3" t="str">
        <f>HYPERLINK("http://www.uniprot.org/uniprot/K7LGB2","tr|K7LGB2|K7LGB2_SOYBN")</f>
        <v>tr|K7LGB2|K7LGB2_SOYBN</v>
      </c>
      <c r="D12522" t="s">
        <v>117</v>
      </c>
      <c r="E12522">
        <v>79.05</v>
      </c>
      <c r="F12522">
        <v>888</v>
      </c>
      <c r="G12522">
        <v>186</v>
      </c>
      <c r="H12522">
        <v>20</v>
      </c>
      <c r="I12522">
        <v>190</v>
      </c>
      <c r="J12522">
        <v>2793</v>
      </c>
      <c r="K12522">
        <v>1</v>
      </c>
      <c r="L12522">
        <v>118</v>
      </c>
      <c r="M12522">
        <v>964</v>
      </c>
      <c r="N12522" t="s">
        <v>18</v>
      </c>
      <c r="O12522">
        <v>0</v>
      </c>
      <c r="P12522">
        <v>3445</v>
      </c>
    </row>
    <row r="12523" spans="1:16" x14ac:dyDescent="0.25">
      <c r="A12523" t="s">
        <v>18663</v>
      </c>
      <c r="B12523">
        <v>516</v>
      </c>
      <c r="C12523" s="3" t="str">
        <f>HYPERLINK("http://www.uniprot.org/uniprot/K7N4W8","tr|K7N4W8|K7N4W8_SOYBN")</f>
        <v>tr|K7N4W8|K7N4W8_SOYBN</v>
      </c>
      <c r="D12523" t="s">
        <v>28</v>
      </c>
      <c r="E12523">
        <v>52.11</v>
      </c>
      <c r="F12523">
        <v>142</v>
      </c>
      <c r="G12523">
        <v>68</v>
      </c>
      <c r="H12523">
        <v>0</v>
      </c>
      <c r="I12523">
        <v>10</v>
      </c>
      <c r="J12523">
        <v>435</v>
      </c>
      <c r="K12523">
        <v>1</v>
      </c>
      <c r="L12523">
        <v>113</v>
      </c>
      <c r="M12523">
        <v>244</v>
      </c>
      <c r="N12523" t="s">
        <v>18</v>
      </c>
      <c r="O12523" s="1">
        <v>2.4349199999999998E-28</v>
      </c>
      <c r="P12523">
        <v>326</v>
      </c>
    </row>
    <row r="12524" spans="1:16" x14ac:dyDescent="0.25">
      <c r="A12524" t="s">
        <v>18664</v>
      </c>
      <c r="B12524">
        <v>651</v>
      </c>
      <c r="C12524" s="3" t="str">
        <f>HYPERLINK("http://www.uniprot.org/uniprot/I3S1H9","tr|I3S1H9|I3S1H9_MEDTR")</f>
        <v>tr|I3S1H9|I3S1H9_MEDTR</v>
      </c>
      <c r="D12524" t="s">
        <v>22</v>
      </c>
      <c r="E12524">
        <v>61.7</v>
      </c>
      <c r="F12524">
        <v>235</v>
      </c>
      <c r="G12524">
        <v>90</v>
      </c>
      <c r="H12524">
        <v>19</v>
      </c>
      <c r="I12524">
        <v>1</v>
      </c>
      <c r="J12524">
        <v>648</v>
      </c>
      <c r="K12524">
        <v>1</v>
      </c>
      <c r="L12524">
        <v>13</v>
      </c>
      <c r="M12524">
        <v>240</v>
      </c>
      <c r="N12524" t="s">
        <v>18</v>
      </c>
      <c r="O12524" s="1">
        <v>9.3081399999999995E-68</v>
      </c>
      <c r="P12524">
        <v>668</v>
      </c>
    </row>
    <row r="12525" spans="1:16" x14ac:dyDescent="0.25">
      <c r="A12525" t="s">
        <v>18665</v>
      </c>
      <c r="B12525">
        <v>1428</v>
      </c>
      <c r="C12525" s="3" t="str">
        <f>HYPERLINK("http://www.uniprot.org/uniprot/G7IE33","tr|G7IE33|G7IE33_MEDTR")</f>
        <v>tr|G7IE33|G7IE33_MEDTR</v>
      </c>
      <c r="D12525" t="s">
        <v>18666</v>
      </c>
      <c r="E12525">
        <v>85.71</v>
      </c>
      <c r="F12525">
        <v>476</v>
      </c>
      <c r="G12525">
        <v>68</v>
      </c>
      <c r="H12525">
        <v>1</v>
      </c>
      <c r="I12525">
        <v>1</v>
      </c>
      <c r="J12525">
        <v>1425</v>
      </c>
      <c r="K12525">
        <v>1</v>
      </c>
      <c r="L12525">
        <v>1</v>
      </c>
      <c r="M12525">
        <v>464</v>
      </c>
      <c r="N12525" t="s">
        <v>18</v>
      </c>
      <c r="O12525">
        <v>0</v>
      </c>
      <c r="P12525">
        <v>2057</v>
      </c>
    </row>
    <row r="12526" spans="1:16" x14ac:dyDescent="0.25">
      <c r="A12526" t="s">
        <v>18667</v>
      </c>
      <c r="B12526">
        <v>2421</v>
      </c>
      <c r="C12526" s="3" t="str">
        <f>HYPERLINK("http://www.uniprot.org/uniprot/G7I5E4","tr|G7I5E4|G7I5E4_MEDTR")</f>
        <v>tr|G7I5E4|G7I5E4_MEDTR</v>
      </c>
      <c r="D12526" t="s">
        <v>18668</v>
      </c>
      <c r="E12526">
        <v>74.19</v>
      </c>
      <c r="F12526">
        <v>810</v>
      </c>
      <c r="G12526">
        <v>209</v>
      </c>
      <c r="H12526">
        <v>11</v>
      </c>
      <c r="I12526">
        <v>22</v>
      </c>
      <c r="J12526">
        <v>2418</v>
      </c>
      <c r="K12526">
        <v>1</v>
      </c>
      <c r="L12526">
        <v>4</v>
      </c>
      <c r="M12526">
        <v>807</v>
      </c>
      <c r="N12526" t="s">
        <v>18</v>
      </c>
      <c r="O12526">
        <v>0</v>
      </c>
      <c r="P12526">
        <v>3004</v>
      </c>
    </row>
    <row r="12527" spans="1:16" x14ac:dyDescent="0.25">
      <c r="A12527" t="s">
        <v>18669</v>
      </c>
      <c r="B12527">
        <v>1869</v>
      </c>
      <c r="C12527" s="3" t="str">
        <f>HYPERLINK("http://www.uniprot.org/uniprot/Q2PEV2","tr|Q2PEV2|Q2PEV2_TRIPR")</f>
        <v>tr|Q2PEV2|Q2PEV2_TRIPR</v>
      </c>
      <c r="D12527" t="s">
        <v>18670</v>
      </c>
      <c r="E12527">
        <v>82.71</v>
      </c>
      <c r="F12527">
        <v>619</v>
      </c>
      <c r="G12527">
        <v>107</v>
      </c>
      <c r="H12527">
        <v>0</v>
      </c>
      <c r="I12527">
        <v>1</v>
      </c>
      <c r="J12527">
        <v>1857</v>
      </c>
      <c r="K12527">
        <v>1</v>
      </c>
      <c r="L12527">
        <v>1</v>
      </c>
      <c r="M12527">
        <v>618</v>
      </c>
      <c r="N12527" t="s">
        <v>18</v>
      </c>
      <c r="O12527">
        <v>0</v>
      </c>
      <c r="P12527">
        <v>2644</v>
      </c>
    </row>
    <row r="12528" spans="1:16" x14ac:dyDescent="0.25">
      <c r="A12528" t="s">
        <v>18671</v>
      </c>
      <c r="B12528">
        <v>522</v>
      </c>
      <c r="C12528" s="3" t="str">
        <f>HYPERLINK("http://www.uniprot.org/uniprot/G7J2Z8","tr|G7J2Z8|G7J2Z8_MEDTR")</f>
        <v>tr|G7J2Z8|G7J2Z8_MEDTR</v>
      </c>
      <c r="D12528" t="s">
        <v>18672</v>
      </c>
      <c r="E12528">
        <v>55.23</v>
      </c>
      <c r="F12528">
        <v>172</v>
      </c>
      <c r="G12528">
        <v>77</v>
      </c>
      <c r="H12528">
        <v>1</v>
      </c>
      <c r="I12528">
        <v>1</v>
      </c>
      <c r="J12528">
        <v>513</v>
      </c>
      <c r="K12528">
        <v>1</v>
      </c>
      <c r="L12528">
        <v>17</v>
      </c>
      <c r="M12528">
        <v>181</v>
      </c>
      <c r="N12528" t="s">
        <v>18</v>
      </c>
      <c r="O12528" s="1">
        <v>9.7580000000000003E-38</v>
      </c>
      <c r="P12528">
        <v>407</v>
      </c>
    </row>
    <row r="12529" spans="1:16" x14ac:dyDescent="0.25">
      <c r="A12529" t="s">
        <v>18673</v>
      </c>
      <c r="B12529">
        <v>2241</v>
      </c>
      <c r="C12529" s="3" t="str">
        <f>HYPERLINK("http://www.uniprot.org/uniprot/G7I2F3","tr|G7I2F3|G7I2F3_MEDTR")</f>
        <v>tr|G7I2F3|G7I2F3_MEDTR</v>
      </c>
      <c r="D12529" t="s">
        <v>257</v>
      </c>
      <c r="E12529">
        <v>34.97</v>
      </c>
      <c r="F12529">
        <v>406</v>
      </c>
      <c r="G12529">
        <v>264</v>
      </c>
      <c r="H12529">
        <v>2</v>
      </c>
      <c r="I12529">
        <v>964</v>
      </c>
      <c r="J12529">
        <v>2175</v>
      </c>
      <c r="K12529">
        <v>1</v>
      </c>
      <c r="L12529">
        <v>43</v>
      </c>
      <c r="M12529">
        <v>379</v>
      </c>
      <c r="N12529" t="s">
        <v>18</v>
      </c>
      <c r="O12529" s="1">
        <v>1.3371800000000001E-51</v>
      </c>
      <c r="P12529">
        <v>536</v>
      </c>
    </row>
    <row r="12530" spans="1:16" x14ac:dyDescent="0.25">
      <c r="A12530" t="s">
        <v>18674</v>
      </c>
      <c r="B12530">
        <v>717</v>
      </c>
      <c r="C12530" s="3" t="str">
        <f>HYPERLINK("http://www.uniprot.org/uniprot/G7LA24","tr|G7LA24|G7LA24_MEDTR")</f>
        <v>tr|G7LA24|G7LA24_MEDTR</v>
      </c>
      <c r="D12530" t="s">
        <v>5235</v>
      </c>
      <c r="E12530">
        <v>54.22</v>
      </c>
      <c r="F12530">
        <v>201</v>
      </c>
      <c r="G12530">
        <v>92</v>
      </c>
      <c r="H12530">
        <v>3</v>
      </c>
      <c r="I12530">
        <v>121</v>
      </c>
      <c r="J12530">
        <v>714</v>
      </c>
      <c r="K12530">
        <v>1</v>
      </c>
      <c r="L12530">
        <v>104</v>
      </c>
      <c r="M12530">
        <v>284</v>
      </c>
      <c r="N12530" t="s">
        <v>18</v>
      </c>
      <c r="O12530" s="1">
        <v>1.1077300000000001E-49</v>
      </c>
      <c r="P12530">
        <v>513</v>
      </c>
    </row>
    <row r="12531" spans="1:16" x14ac:dyDescent="0.25">
      <c r="A12531" t="s">
        <v>18675</v>
      </c>
      <c r="B12531">
        <v>1605</v>
      </c>
      <c r="C12531" s="3" t="str">
        <f>HYPERLINK("http://www.uniprot.org/uniprot/I1KGM8","tr|I1KGM8|I1KGM8_SOYBN")</f>
        <v>tr|I1KGM8|I1KGM8_SOYBN</v>
      </c>
      <c r="D12531" t="s">
        <v>28</v>
      </c>
      <c r="E12531">
        <v>76.75</v>
      </c>
      <c r="F12531">
        <v>542</v>
      </c>
      <c r="G12531">
        <v>126</v>
      </c>
      <c r="H12531">
        <v>8</v>
      </c>
      <c r="I12531">
        <v>1</v>
      </c>
      <c r="J12531">
        <v>1602</v>
      </c>
      <c r="K12531">
        <v>1</v>
      </c>
      <c r="L12531">
        <v>64</v>
      </c>
      <c r="M12531">
        <v>605</v>
      </c>
      <c r="N12531" t="s">
        <v>18</v>
      </c>
      <c r="O12531">
        <v>0</v>
      </c>
      <c r="P12531">
        <v>2160</v>
      </c>
    </row>
    <row r="12532" spans="1:16" x14ac:dyDescent="0.25">
      <c r="A12532" t="s">
        <v>18676</v>
      </c>
      <c r="B12532">
        <v>840</v>
      </c>
      <c r="C12532" s="3" t="str">
        <f>HYPERLINK("http://www.uniprot.org/uniprot/G7JNC5","tr|G7JNC5|G7JNC5_MEDTR")</f>
        <v>tr|G7JNC5|G7JNC5_MEDTR</v>
      </c>
      <c r="D12532" t="s">
        <v>18677</v>
      </c>
      <c r="E12532">
        <v>51.25</v>
      </c>
      <c r="F12532">
        <v>279</v>
      </c>
      <c r="G12532">
        <v>136</v>
      </c>
      <c r="H12532">
        <v>0</v>
      </c>
      <c r="I12532">
        <v>1</v>
      </c>
      <c r="J12532">
        <v>837</v>
      </c>
      <c r="K12532">
        <v>1</v>
      </c>
      <c r="L12532">
        <v>1</v>
      </c>
      <c r="M12532">
        <v>240</v>
      </c>
      <c r="N12532" t="s">
        <v>18</v>
      </c>
      <c r="O12532" s="1">
        <v>1.15177E-65</v>
      </c>
      <c r="P12532">
        <v>652</v>
      </c>
    </row>
    <row r="12533" spans="1:16" x14ac:dyDescent="0.25">
      <c r="A12533" t="s">
        <v>18678</v>
      </c>
      <c r="B12533">
        <v>477</v>
      </c>
      <c r="C12533" s="3" t="str">
        <f>HYPERLINK("http://www.uniprot.org/uniprot/Q39450","tr|Q39450|Q39450_CICAR")</f>
        <v>tr|Q39450|Q39450_CICAR</v>
      </c>
      <c r="D12533" t="s">
        <v>18642</v>
      </c>
      <c r="E12533">
        <v>98.1</v>
      </c>
      <c r="F12533">
        <v>158</v>
      </c>
      <c r="G12533">
        <v>3</v>
      </c>
      <c r="H12533">
        <v>0</v>
      </c>
      <c r="I12533">
        <v>1</v>
      </c>
      <c r="J12533">
        <v>474</v>
      </c>
      <c r="K12533">
        <v>1</v>
      </c>
      <c r="L12533">
        <v>1</v>
      </c>
      <c r="M12533">
        <v>158</v>
      </c>
      <c r="N12533" t="s">
        <v>18</v>
      </c>
      <c r="O12533" s="1">
        <v>1.01459E-82</v>
      </c>
      <c r="P12533">
        <v>795</v>
      </c>
    </row>
    <row r="12534" spans="1:16" x14ac:dyDescent="0.25">
      <c r="A12534" t="s">
        <v>18679</v>
      </c>
      <c r="B12534">
        <v>1104</v>
      </c>
      <c r="C12534" s="3" t="str">
        <f>HYPERLINK("http://www.uniprot.org/uniprot/D2DFB1","tr|D2DFB1|D2DFB1_MEDTR")</f>
        <v>tr|D2DFB1|D2DFB1_MEDTR</v>
      </c>
      <c r="D12534" t="s">
        <v>18680</v>
      </c>
      <c r="E12534">
        <v>86.64</v>
      </c>
      <c r="F12534">
        <v>367</v>
      </c>
      <c r="G12534">
        <v>49</v>
      </c>
      <c r="H12534">
        <v>0</v>
      </c>
      <c r="I12534">
        <v>1</v>
      </c>
      <c r="J12534">
        <v>1101</v>
      </c>
      <c r="K12534">
        <v>1</v>
      </c>
      <c r="L12534">
        <v>1</v>
      </c>
      <c r="M12534">
        <v>365</v>
      </c>
      <c r="N12534" t="s">
        <v>18</v>
      </c>
      <c r="O12534">
        <v>0</v>
      </c>
      <c r="P12534">
        <v>1693</v>
      </c>
    </row>
    <row r="12535" spans="1:16" x14ac:dyDescent="0.25">
      <c r="A12535" t="s">
        <v>18681</v>
      </c>
      <c r="B12535">
        <v>1062</v>
      </c>
      <c r="C12535" s="3" t="str">
        <f>HYPERLINK("http://www.uniprot.org/uniprot/G7IWU9","tr|G7IWU9|G7IWU9_MEDTR")</f>
        <v>tr|G7IWU9|G7IWU9_MEDTR</v>
      </c>
      <c r="D12535" t="s">
        <v>9951</v>
      </c>
      <c r="E12535">
        <v>88.95</v>
      </c>
      <c r="F12535">
        <v>353</v>
      </c>
      <c r="G12535">
        <v>39</v>
      </c>
      <c r="H12535">
        <v>1</v>
      </c>
      <c r="I12535">
        <v>4</v>
      </c>
      <c r="J12535">
        <v>1059</v>
      </c>
      <c r="K12535">
        <v>1</v>
      </c>
      <c r="L12535">
        <v>21</v>
      </c>
      <c r="M12535">
        <v>373</v>
      </c>
      <c r="N12535" t="s">
        <v>18</v>
      </c>
      <c r="O12535">
        <v>0</v>
      </c>
      <c r="P12535">
        <v>1726</v>
      </c>
    </row>
    <row r="12536" spans="1:16" x14ac:dyDescent="0.25">
      <c r="A12536" t="s">
        <v>18682</v>
      </c>
      <c r="B12536">
        <v>840</v>
      </c>
      <c r="C12536" s="3" t="str">
        <f>HYPERLINK("http://www.uniprot.org/uniprot/Q710T7","tr|Q710T7|Q710T7_POPDE")</f>
        <v>tr|Q710T7|Q710T7_POPDE</v>
      </c>
      <c r="D12536" t="s">
        <v>1150</v>
      </c>
      <c r="E12536">
        <v>51.39</v>
      </c>
      <c r="F12536">
        <v>286</v>
      </c>
      <c r="G12536">
        <v>139</v>
      </c>
      <c r="H12536">
        <v>12</v>
      </c>
      <c r="I12536">
        <v>1</v>
      </c>
      <c r="J12536">
        <v>822</v>
      </c>
      <c r="K12536">
        <v>1</v>
      </c>
      <c r="L12536">
        <v>125</v>
      </c>
      <c r="M12536">
        <v>406</v>
      </c>
      <c r="N12536" t="s">
        <v>18</v>
      </c>
      <c r="O12536" s="1">
        <v>7.2309499999999998E-60</v>
      </c>
      <c r="P12536">
        <v>602</v>
      </c>
    </row>
    <row r="12537" spans="1:16" x14ac:dyDescent="0.25">
      <c r="A12537" t="s">
        <v>18683</v>
      </c>
      <c r="B12537">
        <v>597</v>
      </c>
      <c r="C12537" s="3" t="str">
        <f>HYPERLINK("http://www.uniprot.org/uniprot/I3T0A5","tr|I3T0A5|I3T0A5_MEDTR")</f>
        <v>tr|I3T0A5|I3T0A5_MEDTR</v>
      </c>
      <c r="D12537" t="s">
        <v>22</v>
      </c>
      <c r="E12537">
        <v>56.06</v>
      </c>
      <c r="F12537">
        <v>198</v>
      </c>
      <c r="G12537">
        <v>87</v>
      </c>
      <c r="H12537">
        <v>0</v>
      </c>
      <c r="I12537">
        <v>1</v>
      </c>
      <c r="J12537">
        <v>594</v>
      </c>
      <c r="K12537">
        <v>1</v>
      </c>
      <c r="L12537">
        <v>1</v>
      </c>
      <c r="M12537">
        <v>196</v>
      </c>
      <c r="N12537" t="s">
        <v>18</v>
      </c>
      <c r="O12537" s="1">
        <v>2.4043E-58</v>
      </c>
      <c r="P12537">
        <v>586</v>
      </c>
    </row>
    <row r="12538" spans="1:16" x14ac:dyDescent="0.25">
      <c r="A12538" t="s">
        <v>18684</v>
      </c>
      <c r="B12538">
        <v>1287</v>
      </c>
      <c r="C12538" s="3" t="str">
        <f>HYPERLINK("http://www.uniprot.org/uniprot/K7MEQ8","tr|K7MEQ8|K7MEQ8_SOYBN")</f>
        <v>tr|K7MEQ8|K7MEQ8_SOYBN</v>
      </c>
      <c r="D12538" t="s">
        <v>28</v>
      </c>
      <c r="E12538">
        <v>65.16</v>
      </c>
      <c r="F12538">
        <v>465</v>
      </c>
      <c r="G12538">
        <v>162</v>
      </c>
      <c r="H12538">
        <v>37</v>
      </c>
      <c r="I12538">
        <v>1</v>
      </c>
      <c r="J12538">
        <v>1284</v>
      </c>
      <c r="K12538">
        <v>1</v>
      </c>
      <c r="L12538">
        <v>1</v>
      </c>
      <c r="M12538">
        <v>443</v>
      </c>
      <c r="N12538" t="s">
        <v>18</v>
      </c>
      <c r="O12538" s="1">
        <v>7.0458600000000002E-155</v>
      </c>
      <c r="P12538">
        <v>1424</v>
      </c>
    </row>
    <row r="12539" spans="1:16" x14ac:dyDescent="0.25">
      <c r="A12539" t="s">
        <v>18685</v>
      </c>
      <c r="B12539">
        <v>1248</v>
      </c>
      <c r="C12539" s="3" t="str">
        <f>HYPERLINK("http://www.uniprot.org/uniprot/Q7XYY0","tr|Q7XYY0|Q7XYY0_MEDTR")</f>
        <v>tr|Q7XYY0|Q7XYY0_MEDTR</v>
      </c>
      <c r="D12539" t="s">
        <v>18686</v>
      </c>
      <c r="E12539">
        <v>84.09</v>
      </c>
      <c r="F12539">
        <v>415</v>
      </c>
      <c r="G12539">
        <v>66</v>
      </c>
      <c r="H12539">
        <v>0</v>
      </c>
      <c r="I12539">
        <v>1</v>
      </c>
      <c r="J12539">
        <v>1245</v>
      </c>
      <c r="K12539">
        <v>1</v>
      </c>
      <c r="L12539">
        <v>6</v>
      </c>
      <c r="M12539">
        <v>420</v>
      </c>
      <c r="N12539" t="s">
        <v>18</v>
      </c>
      <c r="O12539">
        <v>0</v>
      </c>
      <c r="P12539">
        <v>1780</v>
      </c>
    </row>
    <row r="12540" spans="1:16" x14ac:dyDescent="0.25">
      <c r="A12540" t="s">
        <v>18687</v>
      </c>
      <c r="B12540">
        <v>1080</v>
      </c>
      <c r="C12540" s="3" t="str">
        <f>HYPERLINK("http://www.uniprot.org/uniprot/G7I2F3","tr|G7I2F3|G7I2F3_MEDTR")</f>
        <v>tr|G7I2F3|G7I2F3_MEDTR</v>
      </c>
      <c r="D12540" t="s">
        <v>257</v>
      </c>
      <c r="E12540">
        <v>40.479999999999997</v>
      </c>
      <c r="F12540">
        <v>247</v>
      </c>
      <c r="G12540">
        <v>147</v>
      </c>
      <c r="H12540">
        <v>1</v>
      </c>
      <c r="I12540">
        <v>301</v>
      </c>
      <c r="J12540">
        <v>1038</v>
      </c>
      <c r="K12540">
        <v>1</v>
      </c>
      <c r="L12540">
        <v>159</v>
      </c>
      <c r="M12540">
        <v>379</v>
      </c>
      <c r="N12540" t="s">
        <v>18</v>
      </c>
      <c r="O12540" s="1">
        <v>5.7561299999999996E-32</v>
      </c>
      <c r="P12540">
        <v>363</v>
      </c>
    </row>
    <row r="12541" spans="1:16" x14ac:dyDescent="0.25">
      <c r="A12541" t="s">
        <v>18688</v>
      </c>
      <c r="B12541">
        <v>222</v>
      </c>
      <c r="C12541" s="3" t="str">
        <f>HYPERLINK("http://www.uniprot.org/uniprot/I1M1G2","tr|I1M1G2|I1M1G2_SOYBN")</f>
        <v>tr|I1M1G2|I1M1G2_SOYBN</v>
      </c>
      <c r="D12541" t="s">
        <v>28</v>
      </c>
      <c r="E12541">
        <v>66.66</v>
      </c>
      <c r="F12541">
        <v>42</v>
      </c>
      <c r="G12541">
        <v>14</v>
      </c>
      <c r="H12541">
        <v>0</v>
      </c>
      <c r="I12541">
        <v>43</v>
      </c>
      <c r="J12541">
        <v>168</v>
      </c>
      <c r="K12541">
        <v>1</v>
      </c>
      <c r="L12541">
        <v>48</v>
      </c>
      <c r="M12541">
        <v>89</v>
      </c>
      <c r="N12541" t="s">
        <v>18</v>
      </c>
      <c r="O12541" s="1">
        <v>8.1608199999999996E-8</v>
      </c>
      <c r="P12541">
        <v>149</v>
      </c>
    </row>
    <row r="12542" spans="1:16" x14ac:dyDescent="0.25">
      <c r="A12542" t="s">
        <v>18689</v>
      </c>
      <c r="B12542">
        <v>312</v>
      </c>
      <c r="C12542" s="3" t="str">
        <f>HYPERLINK("http://www.uniprot.org/uniprot/G7IPB3","tr|G7IPB3|G7IPB3_MEDTR")</f>
        <v>tr|G7IPB3|G7IPB3_MEDTR</v>
      </c>
      <c r="D12542" t="s">
        <v>18690</v>
      </c>
      <c r="E12542">
        <v>67.61</v>
      </c>
      <c r="F12542">
        <v>105</v>
      </c>
      <c r="G12542">
        <v>34</v>
      </c>
      <c r="H12542">
        <v>4</v>
      </c>
      <c r="I12542">
        <v>7</v>
      </c>
      <c r="J12542">
        <v>309</v>
      </c>
      <c r="K12542">
        <v>1</v>
      </c>
      <c r="L12542">
        <v>5</v>
      </c>
      <c r="M12542">
        <v>108</v>
      </c>
      <c r="N12542" t="s">
        <v>18</v>
      </c>
      <c r="O12542" s="1">
        <v>1.5691999999999999E-35</v>
      </c>
      <c r="P12542">
        <v>388</v>
      </c>
    </row>
    <row r="12543" spans="1:16" x14ac:dyDescent="0.25">
      <c r="A12543" t="s">
        <v>18691</v>
      </c>
      <c r="B12543">
        <v>3453</v>
      </c>
      <c r="C12543" s="3" t="str">
        <f>HYPERLINK("http://www.uniprot.org/uniprot/I1MGT0","tr|I1MGT0|I1MGT0_SOYBN")</f>
        <v>tr|I1MGT0|I1MGT0_SOYBN</v>
      </c>
      <c r="D12543" t="s">
        <v>28</v>
      </c>
      <c r="E12543">
        <v>59.85</v>
      </c>
      <c r="F12543">
        <v>1248</v>
      </c>
      <c r="G12543">
        <v>501</v>
      </c>
      <c r="H12543">
        <v>128</v>
      </c>
      <c r="I12543">
        <v>91</v>
      </c>
      <c r="J12543">
        <v>3450</v>
      </c>
      <c r="K12543">
        <v>1</v>
      </c>
      <c r="L12543">
        <v>31</v>
      </c>
      <c r="M12543">
        <v>1256</v>
      </c>
      <c r="N12543" t="s">
        <v>18</v>
      </c>
      <c r="O12543">
        <v>0</v>
      </c>
      <c r="P12543">
        <v>3566</v>
      </c>
    </row>
    <row r="12544" spans="1:16" x14ac:dyDescent="0.25">
      <c r="A12544" t="s">
        <v>18692</v>
      </c>
      <c r="B12544">
        <v>1464</v>
      </c>
      <c r="C12544" s="3" t="str">
        <f>HYPERLINK("http://www.uniprot.org/uniprot/Q9FVK6","tr|Q9FVK6|Q9FVK6_PEA")</f>
        <v>tr|Q9FVK6|Q9FVK6_PEA</v>
      </c>
      <c r="D12544" t="s">
        <v>18693</v>
      </c>
      <c r="E12544">
        <v>85.65</v>
      </c>
      <c r="F12544">
        <v>488</v>
      </c>
      <c r="G12544">
        <v>70</v>
      </c>
      <c r="H12544">
        <v>1</v>
      </c>
      <c r="I12544">
        <v>1</v>
      </c>
      <c r="J12544">
        <v>1461</v>
      </c>
      <c r="K12544">
        <v>1</v>
      </c>
      <c r="L12544">
        <v>53</v>
      </c>
      <c r="M12544">
        <v>540</v>
      </c>
      <c r="N12544" t="s">
        <v>18</v>
      </c>
      <c r="O12544">
        <v>0</v>
      </c>
      <c r="P12544">
        <v>2197</v>
      </c>
    </row>
    <row r="12545" spans="1:16" x14ac:dyDescent="0.25">
      <c r="A12545" t="s">
        <v>18694</v>
      </c>
      <c r="B12545">
        <v>1296</v>
      </c>
      <c r="C12545" s="3" t="str">
        <f>HYPERLINK("http://www.uniprot.org/uniprot/G7JZP2","tr|G7JZP2|G7JZP2_MEDTR")</f>
        <v>tr|G7JZP2|G7JZP2_MEDTR</v>
      </c>
      <c r="D12545" t="s">
        <v>18695</v>
      </c>
      <c r="E12545">
        <v>67.89</v>
      </c>
      <c r="F12545">
        <v>352</v>
      </c>
      <c r="G12545">
        <v>113</v>
      </c>
      <c r="H12545">
        <v>11</v>
      </c>
      <c r="I12545">
        <v>271</v>
      </c>
      <c r="J12545">
        <v>1293</v>
      </c>
      <c r="K12545">
        <v>1</v>
      </c>
      <c r="L12545">
        <v>198</v>
      </c>
      <c r="M12545">
        <v>548</v>
      </c>
      <c r="N12545" t="s">
        <v>18</v>
      </c>
      <c r="O12545" s="1">
        <v>7.8357500000000005E-138</v>
      </c>
      <c r="P12545">
        <v>1277</v>
      </c>
    </row>
    <row r="12546" spans="1:16" x14ac:dyDescent="0.25">
      <c r="A12546" t="s">
        <v>18696</v>
      </c>
      <c r="B12546">
        <v>1233</v>
      </c>
      <c r="C12546" s="3" t="str">
        <f>HYPERLINK("http://www.uniprot.org/uniprot/K7MZE5","tr|K7MZE5|K7MZE5_SOYBN")</f>
        <v>tr|K7MZE5|K7MZE5_SOYBN</v>
      </c>
      <c r="D12546" t="s">
        <v>28</v>
      </c>
      <c r="E12546">
        <v>83.41</v>
      </c>
      <c r="F12546">
        <v>410</v>
      </c>
      <c r="G12546">
        <v>68</v>
      </c>
      <c r="H12546">
        <v>0</v>
      </c>
      <c r="I12546">
        <v>1</v>
      </c>
      <c r="J12546">
        <v>1230</v>
      </c>
      <c r="K12546">
        <v>1</v>
      </c>
      <c r="L12546">
        <v>7</v>
      </c>
      <c r="M12546">
        <v>414</v>
      </c>
      <c r="N12546" t="s">
        <v>18</v>
      </c>
      <c r="O12546">
        <v>0</v>
      </c>
      <c r="P12546">
        <v>1729</v>
      </c>
    </row>
    <row r="12547" spans="1:16" x14ac:dyDescent="0.25">
      <c r="A12547" t="s">
        <v>18697</v>
      </c>
      <c r="B12547">
        <v>1233</v>
      </c>
      <c r="C12547" s="3" t="str">
        <f>HYPERLINK("http://www.uniprot.org/uniprot/I1N9E8","tr|I1N9E8|I1N9E8_SOYBN")</f>
        <v>tr|I1N9E8|I1N9E8_SOYBN</v>
      </c>
      <c r="D12547" t="s">
        <v>28</v>
      </c>
      <c r="E12547">
        <v>88.78</v>
      </c>
      <c r="F12547">
        <v>410</v>
      </c>
      <c r="G12547">
        <v>46</v>
      </c>
      <c r="H12547">
        <v>0</v>
      </c>
      <c r="I12547">
        <v>1</v>
      </c>
      <c r="J12547">
        <v>1230</v>
      </c>
      <c r="K12547">
        <v>1</v>
      </c>
      <c r="L12547">
        <v>1</v>
      </c>
      <c r="M12547">
        <v>410</v>
      </c>
      <c r="N12547" t="s">
        <v>18</v>
      </c>
      <c r="O12547">
        <v>0</v>
      </c>
      <c r="P12547">
        <v>1890</v>
      </c>
    </row>
    <row r="12548" spans="1:16" x14ac:dyDescent="0.25">
      <c r="A12548" t="s">
        <v>18698</v>
      </c>
      <c r="B12548">
        <v>924</v>
      </c>
      <c r="C12548" s="3" t="str">
        <f>HYPERLINK("http://www.uniprot.org/uniprot/G7L0A1","tr|G7L0A1|G7L0A1_MEDTR")</f>
        <v>tr|G7L0A1|G7L0A1_MEDTR</v>
      </c>
      <c r="D12548" t="s">
        <v>18699</v>
      </c>
      <c r="E12548">
        <v>74.72</v>
      </c>
      <c r="F12548">
        <v>273</v>
      </c>
      <c r="G12548">
        <v>69</v>
      </c>
      <c r="H12548">
        <v>1</v>
      </c>
      <c r="I12548">
        <v>88</v>
      </c>
      <c r="J12548">
        <v>903</v>
      </c>
      <c r="K12548">
        <v>1</v>
      </c>
      <c r="L12548">
        <v>30</v>
      </c>
      <c r="M12548">
        <v>292</v>
      </c>
      <c r="N12548" t="s">
        <v>18</v>
      </c>
      <c r="O12548" s="1">
        <v>1.2698199999999999E-103</v>
      </c>
      <c r="P12548">
        <v>980</v>
      </c>
    </row>
    <row r="12549" spans="1:16" x14ac:dyDescent="0.25">
      <c r="A12549" t="s">
        <v>18700</v>
      </c>
      <c r="B12549">
        <v>834</v>
      </c>
      <c r="C12549" s="3" t="str">
        <f>HYPERLINK("http://www.uniprot.org/uniprot/K7N4W8","tr|K7N4W8|K7N4W8_SOYBN")</f>
        <v>tr|K7N4W8|K7N4W8_SOYBN</v>
      </c>
      <c r="D12549" t="s">
        <v>28</v>
      </c>
      <c r="E12549">
        <v>50.4</v>
      </c>
      <c r="F12549">
        <v>250</v>
      </c>
      <c r="G12549">
        <v>124</v>
      </c>
      <c r="H12549">
        <v>0</v>
      </c>
      <c r="I12549">
        <v>4</v>
      </c>
      <c r="J12549">
        <v>753</v>
      </c>
      <c r="K12549">
        <v>1</v>
      </c>
      <c r="L12549">
        <v>6</v>
      </c>
      <c r="M12549">
        <v>244</v>
      </c>
      <c r="N12549" t="s">
        <v>18</v>
      </c>
      <c r="O12549" s="1">
        <v>2.4031600000000002E-55</v>
      </c>
      <c r="P12549">
        <v>563</v>
      </c>
    </row>
    <row r="12550" spans="1:16" x14ac:dyDescent="0.25">
      <c r="A12550" t="s">
        <v>18701</v>
      </c>
      <c r="B12550">
        <v>2040</v>
      </c>
      <c r="C12550" s="3" t="str">
        <f>HYPERLINK("http://www.uniprot.org/uniprot/I1LCJ9","tr|I1LCJ9|I1LCJ9_SOYBN")</f>
        <v>tr|I1LCJ9|I1LCJ9_SOYBN</v>
      </c>
      <c r="D12550" t="s">
        <v>71</v>
      </c>
      <c r="E12550">
        <v>67.69</v>
      </c>
      <c r="F12550">
        <v>712</v>
      </c>
      <c r="G12550">
        <v>230</v>
      </c>
      <c r="H12550">
        <v>39</v>
      </c>
      <c r="I12550">
        <v>1</v>
      </c>
      <c r="J12550">
        <v>2019</v>
      </c>
      <c r="K12550">
        <v>1</v>
      </c>
      <c r="L12550">
        <v>6</v>
      </c>
      <c r="M12550">
        <v>708</v>
      </c>
      <c r="N12550" t="s">
        <v>18</v>
      </c>
      <c r="O12550">
        <v>0</v>
      </c>
      <c r="P12550">
        <v>2330</v>
      </c>
    </row>
    <row r="12551" spans="1:16" x14ac:dyDescent="0.25">
      <c r="A12551" t="s">
        <v>18702</v>
      </c>
      <c r="B12551">
        <v>798</v>
      </c>
      <c r="C12551" s="3" t="str">
        <f>HYPERLINK("http://www.uniprot.org/uniprot/I3T8T9","tr|I3T8T9|I3T8T9_MEDTR")</f>
        <v>tr|I3T8T9|I3T8T9_MEDTR</v>
      </c>
      <c r="D12551" t="s">
        <v>22</v>
      </c>
      <c r="E12551">
        <v>96.44</v>
      </c>
      <c r="F12551">
        <v>225</v>
      </c>
      <c r="G12551">
        <v>8</v>
      </c>
      <c r="H12551">
        <v>0</v>
      </c>
      <c r="I12551">
        <v>121</v>
      </c>
      <c r="J12551">
        <v>795</v>
      </c>
      <c r="K12551">
        <v>1</v>
      </c>
      <c r="L12551">
        <v>44</v>
      </c>
      <c r="M12551">
        <v>267</v>
      </c>
      <c r="N12551" t="s">
        <v>18</v>
      </c>
      <c r="O12551" s="1">
        <v>9.6477599999999995E-120</v>
      </c>
      <c r="P12551">
        <v>1118</v>
      </c>
    </row>
    <row r="12552" spans="1:16" x14ac:dyDescent="0.25">
      <c r="A12552" t="s">
        <v>18703</v>
      </c>
      <c r="B12552">
        <v>1179</v>
      </c>
      <c r="C12552" s="3" t="str">
        <f>HYPERLINK("http://www.uniprot.org/uniprot/G7I783","tr|G7I783|G7I783_MEDTR")</f>
        <v>tr|G7I783|G7I783_MEDTR</v>
      </c>
      <c r="D12552" t="s">
        <v>18704</v>
      </c>
      <c r="E12552">
        <v>84.85</v>
      </c>
      <c r="F12552">
        <v>383</v>
      </c>
      <c r="G12552">
        <v>58</v>
      </c>
      <c r="H12552">
        <v>0</v>
      </c>
      <c r="I12552">
        <v>1</v>
      </c>
      <c r="J12552">
        <v>1149</v>
      </c>
      <c r="K12552">
        <v>1</v>
      </c>
      <c r="L12552">
        <v>239</v>
      </c>
      <c r="M12552">
        <v>621</v>
      </c>
      <c r="N12552" t="s">
        <v>18</v>
      </c>
      <c r="O12552">
        <v>0</v>
      </c>
      <c r="P12552">
        <v>1689</v>
      </c>
    </row>
    <row r="12553" spans="1:16" x14ac:dyDescent="0.25">
      <c r="A12553" t="s">
        <v>18705</v>
      </c>
      <c r="B12553">
        <v>1602</v>
      </c>
      <c r="C12553" s="3" t="str">
        <f>HYPERLINK("http://www.uniprot.org/uniprot/G7J8L3","tr|G7J8L3|G7J8L3_MEDTR")</f>
        <v>tr|G7J8L3|G7J8L3_MEDTR</v>
      </c>
      <c r="D12553" t="s">
        <v>18706</v>
      </c>
      <c r="E12553">
        <v>81.180000000000007</v>
      </c>
      <c r="F12553">
        <v>489</v>
      </c>
      <c r="G12553">
        <v>92</v>
      </c>
      <c r="H12553">
        <v>16</v>
      </c>
      <c r="I12553">
        <v>52</v>
      </c>
      <c r="J12553">
        <v>1470</v>
      </c>
      <c r="K12553">
        <v>1</v>
      </c>
      <c r="L12553">
        <v>20</v>
      </c>
      <c r="M12553">
        <v>505</v>
      </c>
      <c r="N12553" t="s">
        <v>18</v>
      </c>
      <c r="O12553">
        <v>0</v>
      </c>
      <c r="P12553">
        <v>2033</v>
      </c>
    </row>
    <row r="12554" spans="1:16" x14ac:dyDescent="0.25">
      <c r="A12554" t="s">
        <v>18707</v>
      </c>
      <c r="B12554">
        <v>2115</v>
      </c>
      <c r="C12554" s="3" t="str">
        <f>HYPERLINK("http://www.uniprot.org/uniprot/K7LSD6","tr|K7LSD6|K7LSD6_SOYBN")</f>
        <v>tr|K7LSD6|K7LSD6_SOYBN</v>
      </c>
      <c r="D12554" t="s">
        <v>28</v>
      </c>
      <c r="E12554">
        <v>68.13</v>
      </c>
      <c r="F12554">
        <v>725</v>
      </c>
      <c r="G12554">
        <v>231</v>
      </c>
      <c r="H12554">
        <v>21</v>
      </c>
      <c r="I12554">
        <v>1</v>
      </c>
      <c r="J12554">
        <v>2112</v>
      </c>
      <c r="K12554">
        <v>1</v>
      </c>
      <c r="L12554">
        <v>1</v>
      </c>
      <c r="M12554">
        <v>702</v>
      </c>
      <c r="N12554" t="s">
        <v>18</v>
      </c>
      <c r="O12554">
        <v>0</v>
      </c>
      <c r="P12554">
        <v>2319</v>
      </c>
    </row>
    <row r="12555" spans="1:16" x14ac:dyDescent="0.25">
      <c r="A12555" t="s">
        <v>18708</v>
      </c>
      <c r="B12555">
        <v>507</v>
      </c>
      <c r="C12555" s="3" t="str">
        <f>HYPERLINK("http://www.uniprot.org/uniprot/G7K2H5","tr|G7K2H5|G7K2H5_MEDTR")</f>
        <v>tr|G7K2H5|G7K2H5_MEDTR</v>
      </c>
      <c r="D12555" t="s">
        <v>8560</v>
      </c>
      <c r="E12555">
        <v>66.87</v>
      </c>
      <c r="F12555">
        <v>163</v>
      </c>
      <c r="G12555">
        <v>54</v>
      </c>
      <c r="H12555">
        <v>32</v>
      </c>
      <c r="I12555">
        <v>79</v>
      </c>
      <c r="J12555">
        <v>471</v>
      </c>
      <c r="K12555">
        <v>1</v>
      </c>
      <c r="L12555">
        <v>185</v>
      </c>
      <c r="M12555">
        <v>347</v>
      </c>
      <c r="N12555" t="s">
        <v>18</v>
      </c>
      <c r="O12555" s="1">
        <v>5.8757699999999999E-51</v>
      </c>
      <c r="P12555">
        <v>521</v>
      </c>
    </row>
    <row r="12556" spans="1:16" x14ac:dyDescent="0.25">
      <c r="A12556" t="s">
        <v>18709</v>
      </c>
      <c r="B12556">
        <v>393</v>
      </c>
      <c r="C12556" s="3" t="str">
        <f>HYPERLINK("http://www.uniprot.org/uniprot/I1KVA0","tr|I1KVA0|I1KVA0_SOYBN")</f>
        <v>tr|I1KVA0|I1KVA0_SOYBN</v>
      </c>
      <c r="D12556" t="s">
        <v>28</v>
      </c>
      <c r="E12556">
        <v>51.2</v>
      </c>
      <c r="F12556">
        <v>125</v>
      </c>
      <c r="G12556">
        <v>61</v>
      </c>
      <c r="H12556">
        <v>1</v>
      </c>
      <c r="I12556">
        <v>16</v>
      </c>
      <c r="J12556">
        <v>387</v>
      </c>
      <c r="K12556">
        <v>1</v>
      </c>
      <c r="L12556">
        <v>90</v>
      </c>
      <c r="M12556">
        <v>212</v>
      </c>
      <c r="N12556" t="s">
        <v>18</v>
      </c>
      <c r="O12556" s="1">
        <v>1.31443E-26</v>
      </c>
      <c r="P12556">
        <v>311</v>
      </c>
    </row>
    <row r="12557" spans="1:16" x14ac:dyDescent="0.25">
      <c r="A12557" t="s">
        <v>18710</v>
      </c>
      <c r="B12557">
        <v>1284</v>
      </c>
      <c r="C12557" s="3" t="str">
        <f>HYPERLINK("http://www.uniprot.org/uniprot/G7JNC6","tr|G7JNC6|G7JNC6_MEDTR")</f>
        <v>tr|G7JNC6|G7JNC6_MEDTR</v>
      </c>
      <c r="D12557" t="s">
        <v>18711</v>
      </c>
      <c r="E12557">
        <v>52.67</v>
      </c>
      <c r="F12557">
        <v>505</v>
      </c>
      <c r="G12557">
        <v>239</v>
      </c>
      <c r="H12557">
        <v>78</v>
      </c>
      <c r="I12557">
        <v>1</v>
      </c>
      <c r="J12557">
        <v>1281</v>
      </c>
      <c r="K12557">
        <v>1</v>
      </c>
      <c r="L12557">
        <v>800</v>
      </c>
      <c r="M12557">
        <v>1283</v>
      </c>
      <c r="N12557" t="s">
        <v>18</v>
      </c>
      <c r="O12557" s="1">
        <v>2.5203499999999999E-120</v>
      </c>
      <c r="P12557">
        <v>1126</v>
      </c>
    </row>
    <row r="12558" spans="1:16" x14ac:dyDescent="0.25">
      <c r="A12558" t="s">
        <v>18712</v>
      </c>
      <c r="B12558">
        <v>1164</v>
      </c>
      <c r="C12558" s="3" t="str">
        <f>HYPERLINK("http://www.uniprot.org/uniprot/K7MJP4","tr|K7MJP4|K7MJP4_SOYBN")</f>
        <v>tr|K7MJP4|K7MJP4_SOYBN</v>
      </c>
      <c r="D12558" t="s">
        <v>28</v>
      </c>
      <c r="E12558">
        <v>81.72</v>
      </c>
      <c r="F12558">
        <v>383</v>
      </c>
      <c r="G12558">
        <v>70</v>
      </c>
      <c r="H12558">
        <v>8</v>
      </c>
      <c r="I12558">
        <v>37</v>
      </c>
      <c r="J12558">
        <v>1161</v>
      </c>
      <c r="K12558">
        <v>1</v>
      </c>
      <c r="L12558">
        <v>13</v>
      </c>
      <c r="M12558">
        <v>394</v>
      </c>
      <c r="N12558" t="s">
        <v>18</v>
      </c>
      <c r="O12558" s="1">
        <v>2.7095399999999999E-179</v>
      </c>
      <c r="P12558">
        <v>1634</v>
      </c>
    </row>
    <row r="12559" spans="1:16" x14ac:dyDescent="0.25">
      <c r="A12559" t="s">
        <v>18713</v>
      </c>
      <c r="B12559">
        <v>1095</v>
      </c>
      <c r="C12559" s="3" t="str">
        <f>HYPERLINK("http://www.uniprot.org/uniprot/D2DFB1","tr|D2DFB1|D2DFB1_MEDTR")</f>
        <v>tr|D2DFB1|D2DFB1_MEDTR</v>
      </c>
      <c r="D12559" t="s">
        <v>18680</v>
      </c>
      <c r="E12559">
        <v>91.23</v>
      </c>
      <c r="F12559">
        <v>365</v>
      </c>
      <c r="G12559">
        <v>32</v>
      </c>
      <c r="H12559">
        <v>1</v>
      </c>
      <c r="I12559">
        <v>1</v>
      </c>
      <c r="J12559">
        <v>1092</v>
      </c>
      <c r="K12559">
        <v>1</v>
      </c>
      <c r="L12559">
        <v>1</v>
      </c>
      <c r="M12559">
        <v>365</v>
      </c>
      <c r="N12559" t="s">
        <v>18</v>
      </c>
      <c r="O12559">
        <v>0</v>
      </c>
      <c r="P12559">
        <v>1773</v>
      </c>
    </row>
    <row r="12560" spans="1:16" x14ac:dyDescent="0.25">
      <c r="A12560" t="s">
        <v>18714</v>
      </c>
      <c r="B12560">
        <v>273</v>
      </c>
      <c r="C12560" s="3" t="str">
        <f>HYPERLINK("http://www.uniprot.org/uniprot/G7IWU9","tr|G7IWU9|G7IWU9_MEDTR")</f>
        <v>tr|G7IWU9|G7IWU9_MEDTR</v>
      </c>
      <c r="D12560" t="s">
        <v>9951</v>
      </c>
      <c r="E12560">
        <v>77.27</v>
      </c>
      <c r="F12560">
        <v>66</v>
      </c>
      <c r="G12560">
        <v>15</v>
      </c>
      <c r="H12560">
        <v>0</v>
      </c>
      <c r="I12560">
        <v>1</v>
      </c>
      <c r="J12560">
        <v>198</v>
      </c>
      <c r="K12560">
        <v>1</v>
      </c>
      <c r="L12560">
        <v>235</v>
      </c>
      <c r="M12560">
        <v>300</v>
      </c>
      <c r="N12560" t="s">
        <v>18</v>
      </c>
      <c r="O12560" s="1">
        <v>6.9474000000000003E-23</v>
      </c>
      <c r="P12560">
        <v>279</v>
      </c>
    </row>
    <row r="12561" spans="1:16" x14ac:dyDescent="0.25">
      <c r="A12561" t="s">
        <v>18715</v>
      </c>
      <c r="B12561">
        <v>636</v>
      </c>
      <c r="C12561" s="3" t="str">
        <f>HYPERLINK("http://www.uniprot.org/uniprot/G7LDN1","tr|G7LDN1|G7LDN1_MEDTR")</f>
        <v>tr|G7LDN1|G7LDN1_MEDTR</v>
      </c>
      <c r="D12561" t="s">
        <v>18716</v>
      </c>
      <c r="E12561">
        <v>56.94</v>
      </c>
      <c r="F12561">
        <v>216</v>
      </c>
      <c r="G12561">
        <v>93</v>
      </c>
      <c r="H12561">
        <v>13</v>
      </c>
      <c r="I12561">
        <v>1</v>
      </c>
      <c r="J12561">
        <v>609</v>
      </c>
      <c r="K12561">
        <v>1</v>
      </c>
      <c r="L12561">
        <v>1</v>
      </c>
      <c r="M12561">
        <v>196</v>
      </c>
      <c r="N12561" t="s">
        <v>18</v>
      </c>
      <c r="O12561" s="1">
        <v>1.8589600000000001E-49</v>
      </c>
      <c r="P12561">
        <v>510</v>
      </c>
    </row>
    <row r="12562" spans="1:16" x14ac:dyDescent="0.25">
      <c r="A12562" t="s">
        <v>18717</v>
      </c>
      <c r="B12562">
        <v>744</v>
      </c>
      <c r="C12562" s="3" t="str">
        <f>HYPERLINK("http://www.uniprot.org/uniprot/I1L4H4","tr|I1L4H4|I1L4H4_SOYBN")</f>
        <v>tr|I1L4H4|I1L4H4_SOYBN</v>
      </c>
      <c r="D12562" t="s">
        <v>28</v>
      </c>
      <c r="E12562">
        <v>72.19</v>
      </c>
      <c r="F12562">
        <v>187</v>
      </c>
      <c r="G12562">
        <v>52</v>
      </c>
      <c r="H12562">
        <v>0</v>
      </c>
      <c r="I12562">
        <v>181</v>
      </c>
      <c r="J12562">
        <v>741</v>
      </c>
      <c r="K12562">
        <v>1</v>
      </c>
      <c r="L12562">
        <v>72</v>
      </c>
      <c r="M12562">
        <v>257</v>
      </c>
      <c r="N12562" t="s">
        <v>18</v>
      </c>
      <c r="O12562" s="1">
        <v>2.2312999999999999E-72</v>
      </c>
      <c r="P12562">
        <v>709</v>
      </c>
    </row>
    <row r="12563" spans="1:16" x14ac:dyDescent="0.25">
      <c r="A12563" t="s">
        <v>18718</v>
      </c>
      <c r="B12563">
        <v>1284</v>
      </c>
      <c r="C12563" s="3" t="str">
        <f>HYPERLINK("http://www.uniprot.org/uniprot/K7MEQ8","tr|K7MEQ8|K7MEQ8_SOYBN")</f>
        <v>tr|K7MEQ8|K7MEQ8_SOYBN</v>
      </c>
      <c r="D12563" t="s">
        <v>28</v>
      </c>
      <c r="E12563">
        <v>62.5</v>
      </c>
      <c r="F12563">
        <v>464</v>
      </c>
      <c r="G12563">
        <v>174</v>
      </c>
      <c r="H12563">
        <v>37</v>
      </c>
      <c r="I12563">
        <v>1</v>
      </c>
      <c r="J12563">
        <v>1281</v>
      </c>
      <c r="K12563">
        <v>1</v>
      </c>
      <c r="L12563">
        <v>1</v>
      </c>
      <c r="M12563">
        <v>443</v>
      </c>
      <c r="N12563" t="s">
        <v>18</v>
      </c>
      <c r="O12563" s="1">
        <v>9.1907199999999998E-147</v>
      </c>
      <c r="P12563">
        <v>1354</v>
      </c>
    </row>
    <row r="12564" spans="1:16" x14ac:dyDescent="0.25">
      <c r="A12564" t="s">
        <v>18719</v>
      </c>
      <c r="B12564">
        <v>480</v>
      </c>
      <c r="C12564" s="3" t="str">
        <f>HYPERLINK("http://www.uniprot.org/uniprot/C6T0G5","tr|C6T0G5|C6T0G5_SOYBN")</f>
        <v>tr|C6T0G5|C6T0G5_SOYBN</v>
      </c>
      <c r="D12564" t="s">
        <v>897</v>
      </c>
      <c r="E12564">
        <v>67.47</v>
      </c>
      <c r="F12564">
        <v>123</v>
      </c>
      <c r="G12564">
        <v>40</v>
      </c>
      <c r="H12564">
        <v>1</v>
      </c>
      <c r="I12564">
        <v>10</v>
      </c>
      <c r="J12564">
        <v>375</v>
      </c>
      <c r="K12564">
        <v>1</v>
      </c>
      <c r="L12564">
        <v>5</v>
      </c>
      <c r="M12564">
        <v>126</v>
      </c>
      <c r="N12564" t="s">
        <v>18</v>
      </c>
      <c r="O12564" s="1">
        <v>1.33693E-34</v>
      </c>
      <c r="P12564">
        <v>380</v>
      </c>
    </row>
    <row r="12565" spans="1:16" x14ac:dyDescent="0.25">
      <c r="A12565" t="s">
        <v>18720</v>
      </c>
      <c r="B12565">
        <v>1143</v>
      </c>
      <c r="C12565" s="3" t="str">
        <f>HYPERLINK("http://www.uniprot.org/uniprot/C7FDI5","tr|C7FDI5|C7FDI5_SOYBN")</f>
        <v>tr|C7FDI5|C7FDI5_SOYBN</v>
      </c>
      <c r="D12565" t="s">
        <v>717</v>
      </c>
      <c r="E12565">
        <v>49.17</v>
      </c>
      <c r="F12565">
        <v>362</v>
      </c>
      <c r="G12565">
        <v>184</v>
      </c>
      <c r="H12565">
        <v>4</v>
      </c>
      <c r="I12565">
        <v>1</v>
      </c>
      <c r="J12565">
        <v>1074</v>
      </c>
      <c r="K12565">
        <v>1</v>
      </c>
      <c r="L12565">
        <v>704</v>
      </c>
      <c r="M12565">
        <v>1060</v>
      </c>
      <c r="N12565" t="s">
        <v>18</v>
      </c>
      <c r="O12565" s="1">
        <v>1.2507500000000001E-96</v>
      </c>
      <c r="P12565">
        <v>921</v>
      </c>
    </row>
    <row r="12566" spans="1:16" x14ac:dyDescent="0.25">
      <c r="A12566" t="s">
        <v>18721</v>
      </c>
      <c r="B12566">
        <v>2493</v>
      </c>
      <c r="C12566" s="3" t="str">
        <f>HYPERLINK("http://www.uniprot.org/uniprot/G7IP78","tr|G7IP78|G7IP78_MEDTR")</f>
        <v>tr|G7IP78|G7IP78_MEDTR</v>
      </c>
      <c r="D12566" t="s">
        <v>18722</v>
      </c>
      <c r="E12566">
        <v>76.09</v>
      </c>
      <c r="F12566">
        <v>841</v>
      </c>
      <c r="G12566">
        <v>201</v>
      </c>
      <c r="H12566">
        <v>11</v>
      </c>
      <c r="I12566">
        <v>1</v>
      </c>
      <c r="J12566">
        <v>2490</v>
      </c>
      <c r="K12566">
        <v>1</v>
      </c>
      <c r="L12566">
        <v>1</v>
      </c>
      <c r="M12566">
        <v>794</v>
      </c>
      <c r="N12566" t="s">
        <v>18</v>
      </c>
      <c r="O12566">
        <v>0</v>
      </c>
      <c r="P12566">
        <v>3090</v>
      </c>
    </row>
    <row r="12567" spans="1:16" x14ac:dyDescent="0.25">
      <c r="A12567" t="s">
        <v>18723</v>
      </c>
      <c r="B12567">
        <v>2697</v>
      </c>
      <c r="C12567" s="3" t="str">
        <f>HYPERLINK("http://www.uniprot.org/uniprot/K7MBJ5","tr|K7MBJ5|K7MBJ5_SOYBN")</f>
        <v>tr|K7MBJ5|K7MBJ5_SOYBN</v>
      </c>
      <c r="D12567" t="s">
        <v>28</v>
      </c>
      <c r="E12567">
        <v>51.05</v>
      </c>
      <c r="F12567">
        <v>944</v>
      </c>
      <c r="G12567">
        <v>462</v>
      </c>
      <c r="H12567">
        <v>47</v>
      </c>
      <c r="I12567">
        <v>1</v>
      </c>
      <c r="J12567">
        <v>2691</v>
      </c>
      <c r="K12567">
        <v>1</v>
      </c>
      <c r="L12567">
        <v>1</v>
      </c>
      <c r="M12567">
        <v>916</v>
      </c>
      <c r="N12567" t="s">
        <v>18</v>
      </c>
      <c r="O12567">
        <v>0</v>
      </c>
      <c r="P12567">
        <v>2011</v>
      </c>
    </row>
    <row r="12568" spans="1:16" x14ac:dyDescent="0.25">
      <c r="A12568" t="s">
        <v>18724</v>
      </c>
      <c r="B12568">
        <v>840</v>
      </c>
      <c r="C12568" s="3" t="str">
        <f>HYPERLINK("http://www.uniprot.org/uniprot/G7KJD5","tr|G7KJD5|G7KJD5_MEDTR")</f>
        <v>tr|G7KJD5|G7KJD5_MEDTR</v>
      </c>
      <c r="D12568" t="s">
        <v>18725</v>
      </c>
      <c r="E12568">
        <v>84.58</v>
      </c>
      <c r="F12568">
        <v>279</v>
      </c>
      <c r="G12568">
        <v>43</v>
      </c>
      <c r="H12568">
        <v>0</v>
      </c>
      <c r="I12568">
        <v>1</v>
      </c>
      <c r="J12568">
        <v>837</v>
      </c>
      <c r="K12568">
        <v>1</v>
      </c>
      <c r="L12568">
        <v>41</v>
      </c>
      <c r="M12568">
        <v>318</v>
      </c>
      <c r="N12568" t="s">
        <v>18</v>
      </c>
      <c r="O12568" s="1">
        <v>9.2488300000000001E-132</v>
      </c>
      <c r="P12568">
        <v>1222</v>
      </c>
    </row>
    <row r="12569" spans="1:16" x14ac:dyDescent="0.25">
      <c r="A12569" t="s">
        <v>18726</v>
      </c>
      <c r="B12569">
        <v>1512</v>
      </c>
      <c r="C12569" s="3" t="str">
        <f>HYPERLINK("http://www.uniprot.org/uniprot/G7JZP3","tr|G7JZP3|G7JZP3_MEDTR")</f>
        <v>tr|G7JZP3|G7JZP3_MEDTR</v>
      </c>
      <c r="D12569" t="s">
        <v>18727</v>
      </c>
      <c r="E12569">
        <v>89.46</v>
      </c>
      <c r="F12569">
        <v>503</v>
      </c>
      <c r="G12569">
        <v>53</v>
      </c>
      <c r="H12569">
        <v>0</v>
      </c>
      <c r="I12569">
        <v>1</v>
      </c>
      <c r="J12569">
        <v>1509</v>
      </c>
      <c r="K12569">
        <v>1</v>
      </c>
      <c r="L12569">
        <v>65</v>
      </c>
      <c r="M12569">
        <v>560</v>
      </c>
      <c r="N12569" t="s">
        <v>18</v>
      </c>
      <c r="O12569">
        <v>0</v>
      </c>
      <c r="P12569">
        <v>2429</v>
      </c>
    </row>
    <row r="12570" spans="1:16" x14ac:dyDescent="0.25">
      <c r="A12570" t="s">
        <v>18728</v>
      </c>
      <c r="B12570">
        <v>2052</v>
      </c>
      <c r="C12570" s="3" t="str">
        <f>HYPERLINK("http://www.uniprot.org/uniprot/G7I359","tr|G7I359|G7I359_MEDTR")</f>
        <v>tr|G7I359|G7I359_MEDTR</v>
      </c>
      <c r="D12570" t="s">
        <v>18729</v>
      </c>
      <c r="E12570">
        <v>73.260000000000005</v>
      </c>
      <c r="F12570">
        <v>561</v>
      </c>
      <c r="G12570">
        <v>150</v>
      </c>
      <c r="H12570">
        <v>9</v>
      </c>
      <c r="I12570">
        <v>394</v>
      </c>
      <c r="J12570">
        <v>2049</v>
      </c>
      <c r="K12570">
        <v>1</v>
      </c>
      <c r="L12570">
        <v>125</v>
      </c>
      <c r="M12570">
        <v>679</v>
      </c>
      <c r="N12570" t="s">
        <v>18</v>
      </c>
      <c r="O12570">
        <v>0</v>
      </c>
      <c r="P12570">
        <v>2012</v>
      </c>
    </row>
    <row r="12571" spans="1:16" x14ac:dyDescent="0.25">
      <c r="A12571" t="s">
        <v>18730</v>
      </c>
      <c r="B12571">
        <v>306</v>
      </c>
      <c r="C12571" s="3" t="str">
        <f>HYPERLINK("http://www.uniprot.org/uniprot/I3T5R8","tr|I3T5R8|I3T5R8_LOTJA")</f>
        <v>tr|I3T5R8|I3T5R8_LOTJA</v>
      </c>
      <c r="D12571" t="s">
        <v>2200</v>
      </c>
      <c r="E12571">
        <v>91.08</v>
      </c>
      <c r="F12571">
        <v>101</v>
      </c>
      <c r="G12571">
        <v>9</v>
      </c>
      <c r="H12571">
        <v>0</v>
      </c>
      <c r="I12571">
        <v>1</v>
      </c>
      <c r="J12571">
        <v>303</v>
      </c>
      <c r="K12571">
        <v>1</v>
      </c>
      <c r="L12571">
        <v>1</v>
      </c>
      <c r="M12571">
        <v>93</v>
      </c>
      <c r="N12571" t="s">
        <v>18</v>
      </c>
      <c r="O12571" s="1">
        <v>7.0845900000000001E-44</v>
      </c>
      <c r="P12571">
        <v>460</v>
      </c>
    </row>
    <row r="12572" spans="1:16" x14ac:dyDescent="0.25">
      <c r="A12572" t="s">
        <v>18731</v>
      </c>
      <c r="B12572">
        <v>471</v>
      </c>
      <c r="C12572" s="3" t="str">
        <f>HYPERLINK("http://www.uniprot.org/uniprot/G7L0A0","tr|G7L0A0|G7L0A0_MEDTR")</f>
        <v>tr|G7L0A0|G7L0A0_MEDTR</v>
      </c>
      <c r="D12572" t="s">
        <v>18732</v>
      </c>
      <c r="E12572">
        <v>86.75</v>
      </c>
      <c r="F12572">
        <v>151</v>
      </c>
      <c r="G12572">
        <v>20</v>
      </c>
      <c r="H12572">
        <v>0</v>
      </c>
      <c r="I12572">
        <v>1</v>
      </c>
      <c r="J12572">
        <v>453</v>
      </c>
      <c r="K12572">
        <v>1</v>
      </c>
      <c r="L12572">
        <v>42</v>
      </c>
      <c r="M12572">
        <v>191</v>
      </c>
      <c r="N12572" t="s">
        <v>18</v>
      </c>
      <c r="O12572" s="1">
        <v>6.2561800000000002E-69</v>
      </c>
      <c r="P12572">
        <v>676</v>
      </c>
    </row>
    <row r="12573" spans="1:16" x14ac:dyDescent="0.25">
      <c r="A12573" t="s">
        <v>18733</v>
      </c>
      <c r="B12573">
        <v>714</v>
      </c>
      <c r="C12573" s="3" t="str">
        <f>HYPERLINK("http://www.uniprot.org/uniprot/G7KR61","tr|G7KR61|G7KR61_MEDTR")</f>
        <v>tr|G7KR61|G7KR61_MEDTR</v>
      </c>
      <c r="D12573" t="s">
        <v>18734</v>
      </c>
      <c r="E12573">
        <v>88.18</v>
      </c>
      <c r="F12573">
        <v>237</v>
      </c>
      <c r="G12573">
        <v>28</v>
      </c>
      <c r="H12573">
        <v>0</v>
      </c>
      <c r="I12573">
        <v>1</v>
      </c>
      <c r="J12573">
        <v>711</v>
      </c>
      <c r="K12573">
        <v>1</v>
      </c>
      <c r="L12573">
        <v>1</v>
      </c>
      <c r="M12573">
        <v>237</v>
      </c>
      <c r="N12573" t="s">
        <v>18</v>
      </c>
      <c r="O12573" s="1">
        <v>1.6045500000000001E-117</v>
      </c>
      <c r="P12573">
        <v>1098</v>
      </c>
    </row>
    <row r="12574" spans="1:16" x14ac:dyDescent="0.25">
      <c r="A12574" t="s">
        <v>18735</v>
      </c>
      <c r="B12574">
        <v>1032</v>
      </c>
      <c r="C12574" s="3" t="str">
        <f>HYPERLINK("http://www.uniprot.org/uniprot/I1NHU7","tr|I1NHU7|I1NHU7_SOYBN")</f>
        <v>tr|I1NHU7|I1NHU7_SOYBN</v>
      </c>
      <c r="D12574" t="s">
        <v>28</v>
      </c>
      <c r="E12574">
        <v>80.05</v>
      </c>
      <c r="F12574">
        <v>346</v>
      </c>
      <c r="G12574">
        <v>69</v>
      </c>
      <c r="H12574">
        <v>3</v>
      </c>
      <c r="I12574">
        <v>1</v>
      </c>
      <c r="J12574">
        <v>1029</v>
      </c>
      <c r="K12574">
        <v>1</v>
      </c>
      <c r="L12574">
        <v>1</v>
      </c>
      <c r="M12574">
        <v>346</v>
      </c>
      <c r="N12574" t="s">
        <v>18</v>
      </c>
      <c r="O12574" s="1">
        <v>3.8459699999999999E-155</v>
      </c>
      <c r="P12574">
        <v>1425</v>
      </c>
    </row>
    <row r="12575" spans="1:16" x14ac:dyDescent="0.25">
      <c r="A12575" t="s">
        <v>18736</v>
      </c>
      <c r="B12575">
        <v>684</v>
      </c>
      <c r="C12575" s="3" t="str">
        <f>HYPERLINK("http://www.uniprot.org/uniprot/I1JGF8","tr|I1JGF8|I1JGF8_SOYBN")</f>
        <v>tr|I1JGF8|I1JGF8_SOYBN</v>
      </c>
      <c r="D12575" t="s">
        <v>28</v>
      </c>
      <c r="E12575">
        <v>31.96</v>
      </c>
      <c r="F12575">
        <v>244</v>
      </c>
      <c r="G12575">
        <v>166</v>
      </c>
      <c r="H12575">
        <v>22</v>
      </c>
      <c r="I12575">
        <v>4</v>
      </c>
      <c r="J12575">
        <v>669</v>
      </c>
      <c r="K12575">
        <v>1</v>
      </c>
      <c r="L12575">
        <v>331</v>
      </c>
      <c r="M12575">
        <v>567</v>
      </c>
      <c r="N12575" t="s">
        <v>18</v>
      </c>
      <c r="O12575" s="1">
        <v>4.53201E-18</v>
      </c>
      <c r="P12575">
        <v>240</v>
      </c>
    </row>
    <row r="12576" spans="1:16" x14ac:dyDescent="0.25">
      <c r="A12576" t="s">
        <v>18737</v>
      </c>
      <c r="B12576">
        <v>1461</v>
      </c>
      <c r="C12576" s="3" t="str">
        <f>HYPERLINK("http://www.uniprot.org/uniprot/G7IA56","tr|G7IA56|G7IA56_MEDTR")</f>
        <v>tr|G7IA56|G7IA56_MEDTR</v>
      </c>
      <c r="D12576" t="s">
        <v>493</v>
      </c>
      <c r="E12576">
        <v>61.24</v>
      </c>
      <c r="F12576">
        <v>467</v>
      </c>
      <c r="G12576">
        <v>181</v>
      </c>
      <c r="H12576">
        <v>8</v>
      </c>
      <c r="I12576">
        <v>7</v>
      </c>
      <c r="J12576">
        <v>1383</v>
      </c>
      <c r="K12576">
        <v>1</v>
      </c>
      <c r="L12576">
        <v>8</v>
      </c>
      <c r="M12576">
        <v>471</v>
      </c>
      <c r="N12576" t="s">
        <v>18</v>
      </c>
      <c r="O12576" s="1">
        <v>9.5323999999999994E-159</v>
      </c>
      <c r="P12576">
        <v>1458</v>
      </c>
    </row>
    <row r="12577" spans="1:16" x14ac:dyDescent="0.25">
      <c r="A12577" t="s">
        <v>18738</v>
      </c>
      <c r="B12577">
        <v>2034</v>
      </c>
      <c r="C12577" s="3" t="str">
        <f>HYPERLINK("http://www.uniprot.org/uniprot/G7J8L1","tr|G7J8L1|G7J8L1_MEDTR")</f>
        <v>tr|G7J8L1|G7J8L1_MEDTR</v>
      </c>
      <c r="D12577" t="s">
        <v>18739</v>
      </c>
      <c r="E12577">
        <v>66.53</v>
      </c>
      <c r="F12577">
        <v>514</v>
      </c>
      <c r="G12577">
        <v>172</v>
      </c>
      <c r="H12577">
        <v>52</v>
      </c>
      <c r="I12577">
        <v>1</v>
      </c>
      <c r="J12577">
        <v>1386</v>
      </c>
      <c r="K12577">
        <v>1</v>
      </c>
      <c r="L12577">
        <v>40</v>
      </c>
      <c r="M12577">
        <v>553</v>
      </c>
      <c r="N12577" t="s">
        <v>18</v>
      </c>
      <c r="O12577" s="1">
        <v>2.3731200000000001E-179</v>
      </c>
      <c r="P12577">
        <v>1583</v>
      </c>
    </row>
    <row r="12578" spans="1:16" x14ac:dyDescent="0.25">
      <c r="A12578" t="s">
        <v>18740</v>
      </c>
      <c r="B12578">
        <v>1650</v>
      </c>
      <c r="C12578" s="3" t="str">
        <f>HYPERLINK("http://www.uniprot.org/uniprot/G7J2Z7","tr|G7J2Z7|G7J2Z7_MEDTR")</f>
        <v>tr|G7J2Z7|G7J2Z7_MEDTR</v>
      </c>
      <c r="D12578" t="s">
        <v>18741</v>
      </c>
      <c r="E12578">
        <v>64.33</v>
      </c>
      <c r="F12578">
        <v>600</v>
      </c>
      <c r="G12578">
        <v>214</v>
      </c>
      <c r="H12578">
        <v>51</v>
      </c>
      <c r="I12578">
        <v>1</v>
      </c>
      <c r="J12578">
        <v>1647</v>
      </c>
      <c r="K12578">
        <v>1</v>
      </c>
      <c r="L12578">
        <v>3</v>
      </c>
      <c r="M12578">
        <v>579</v>
      </c>
      <c r="N12578" t="s">
        <v>18</v>
      </c>
      <c r="O12578">
        <v>0</v>
      </c>
      <c r="P12578">
        <v>1747</v>
      </c>
    </row>
    <row r="12579" spans="1:16" x14ac:dyDescent="0.25">
      <c r="A12579" t="s">
        <v>18742</v>
      </c>
      <c r="B12579">
        <v>474</v>
      </c>
      <c r="C12579" s="3" t="str">
        <f>HYPERLINK("http://www.uniprot.org/uniprot/I1LKF0","tr|I1LKF0|I1LKF0_SOYBN")</f>
        <v>tr|I1LKF0|I1LKF0_SOYBN</v>
      </c>
      <c r="D12579" t="s">
        <v>28</v>
      </c>
      <c r="E12579">
        <v>61.34</v>
      </c>
      <c r="F12579">
        <v>119</v>
      </c>
      <c r="G12579">
        <v>46</v>
      </c>
      <c r="H12579">
        <v>0</v>
      </c>
      <c r="I12579">
        <v>100</v>
      </c>
      <c r="J12579">
        <v>456</v>
      </c>
      <c r="K12579">
        <v>1</v>
      </c>
      <c r="L12579">
        <v>33</v>
      </c>
      <c r="M12579">
        <v>148</v>
      </c>
      <c r="N12579" t="s">
        <v>18</v>
      </c>
      <c r="O12579" s="1">
        <v>2.23984E-26</v>
      </c>
      <c r="P12579">
        <v>309</v>
      </c>
    </row>
    <row r="12580" spans="1:16" x14ac:dyDescent="0.25">
      <c r="A12580" t="s">
        <v>18743</v>
      </c>
      <c r="B12580">
        <v>1536</v>
      </c>
      <c r="C12580" s="3" t="str">
        <f>HYPERLINK("http://www.uniprot.org/uniprot/G7JL78","tr|G7JL78|G7JL78_MEDTR")</f>
        <v>tr|G7JL78|G7JL78_MEDTR</v>
      </c>
      <c r="D12580" t="s">
        <v>18744</v>
      </c>
      <c r="E12580">
        <v>85.71</v>
      </c>
      <c r="F12580">
        <v>511</v>
      </c>
      <c r="G12580">
        <v>73</v>
      </c>
      <c r="H12580">
        <v>0</v>
      </c>
      <c r="I12580">
        <v>1</v>
      </c>
      <c r="J12580">
        <v>1533</v>
      </c>
      <c r="K12580">
        <v>1</v>
      </c>
      <c r="L12580">
        <v>1</v>
      </c>
      <c r="M12580">
        <v>504</v>
      </c>
      <c r="N12580" t="s">
        <v>18</v>
      </c>
      <c r="O12580">
        <v>0</v>
      </c>
      <c r="P12580">
        <v>2272</v>
      </c>
    </row>
    <row r="12581" spans="1:16" x14ac:dyDescent="0.25">
      <c r="A12581" t="s">
        <v>18745</v>
      </c>
      <c r="B12581">
        <v>1617</v>
      </c>
      <c r="C12581" s="3" t="str">
        <f>HYPERLINK("http://www.uniprot.org/uniprot/I1KH58","tr|I1KH58|I1KH58_SOYBN")</f>
        <v>tr|I1KH58|I1KH58_SOYBN</v>
      </c>
      <c r="D12581" t="s">
        <v>28</v>
      </c>
      <c r="E12581">
        <v>80.510000000000005</v>
      </c>
      <c r="F12581">
        <v>539</v>
      </c>
      <c r="G12581">
        <v>105</v>
      </c>
      <c r="H12581">
        <v>10</v>
      </c>
      <c r="I12581">
        <v>28</v>
      </c>
      <c r="J12581">
        <v>1614</v>
      </c>
      <c r="K12581">
        <v>1</v>
      </c>
      <c r="L12581">
        <v>6</v>
      </c>
      <c r="M12581">
        <v>531</v>
      </c>
      <c r="N12581" t="s">
        <v>18</v>
      </c>
      <c r="O12581">
        <v>0</v>
      </c>
      <c r="P12581">
        <v>2125</v>
      </c>
    </row>
    <row r="12582" spans="1:16" x14ac:dyDescent="0.25">
      <c r="A12582" t="s">
        <v>18746</v>
      </c>
      <c r="B12582">
        <v>2052</v>
      </c>
      <c r="C12582" s="3" t="str">
        <f>HYPERLINK("http://www.uniprot.org/uniprot/G7JND0","tr|G7JND0|G7JND0_MEDTR")</f>
        <v>tr|G7JND0|G7JND0_MEDTR</v>
      </c>
      <c r="D12582" t="s">
        <v>18747</v>
      </c>
      <c r="E12582">
        <v>76.260000000000005</v>
      </c>
      <c r="F12582">
        <v>712</v>
      </c>
      <c r="G12582">
        <v>169</v>
      </c>
      <c r="H12582">
        <v>29</v>
      </c>
      <c r="I12582">
        <v>1</v>
      </c>
      <c r="J12582">
        <v>2049</v>
      </c>
      <c r="K12582">
        <v>1</v>
      </c>
      <c r="L12582">
        <v>1</v>
      </c>
      <c r="M12582">
        <v>704</v>
      </c>
      <c r="N12582" t="s">
        <v>18</v>
      </c>
      <c r="O12582">
        <v>0</v>
      </c>
      <c r="P12582">
        <v>2680</v>
      </c>
    </row>
    <row r="12583" spans="1:16" x14ac:dyDescent="0.25">
      <c r="A12583" t="s">
        <v>18748</v>
      </c>
      <c r="B12583">
        <v>1983</v>
      </c>
      <c r="C12583" s="3" t="str">
        <f>HYPERLINK("http://www.uniprot.org/uniprot/I1KMU8","tr|I1KMU8|I1KMU8_SOYBN")</f>
        <v>tr|I1KMU8|I1KMU8_SOYBN</v>
      </c>
      <c r="D12583" t="s">
        <v>28</v>
      </c>
      <c r="E12583">
        <v>79.66</v>
      </c>
      <c r="F12583">
        <v>664</v>
      </c>
      <c r="G12583">
        <v>135</v>
      </c>
      <c r="H12583">
        <v>4</v>
      </c>
      <c r="I12583">
        <v>1</v>
      </c>
      <c r="J12583">
        <v>1980</v>
      </c>
      <c r="K12583">
        <v>1</v>
      </c>
      <c r="L12583">
        <v>17</v>
      </c>
      <c r="M12583">
        <v>679</v>
      </c>
      <c r="N12583" t="s">
        <v>18</v>
      </c>
      <c r="O12583">
        <v>0</v>
      </c>
      <c r="P12583">
        <v>2706</v>
      </c>
    </row>
    <row r="12584" spans="1:16" x14ac:dyDescent="0.25">
      <c r="A12584" t="s">
        <v>18749</v>
      </c>
      <c r="B12584">
        <v>1062</v>
      </c>
      <c r="C12584" s="3" t="str">
        <f>HYPERLINK("http://www.uniprot.org/uniprot/G7LC55","tr|G7LC55|G7LC55_MEDTR")</f>
        <v>tr|G7LC55|G7LC55_MEDTR</v>
      </c>
      <c r="D12584" t="s">
        <v>18750</v>
      </c>
      <c r="E12584">
        <v>66.66</v>
      </c>
      <c r="F12584">
        <v>360</v>
      </c>
      <c r="G12584">
        <v>120</v>
      </c>
      <c r="H12584">
        <v>8</v>
      </c>
      <c r="I12584">
        <v>1</v>
      </c>
      <c r="J12584">
        <v>1056</v>
      </c>
      <c r="K12584">
        <v>1</v>
      </c>
      <c r="L12584">
        <v>1</v>
      </c>
      <c r="M12584">
        <v>341</v>
      </c>
      <c r="N12584" t="s">
        <v>18</v>
      </c>
      <c r="O12584" s="1">
        <v>1.4080599999999999E-107</v>
      </c>
      <c r="P12584">
        <v>1015</v>
      </c>
    </row>
    <row r="12585" spans="1:16" x14ac:dyDescent="0.25">
      <c r="A12585" t="s">
        <v>18751</v>
      </c>
      <c r="B12585">
        <v>315</v>
      </c>
      <c r="C12585" s="3" t="str">
        <f>HYPERLINK("http://www.uniprot.org/uniprot/G7LFJ5","tr|G7LFJ5|G7LFJ5_MEDTR")</f>
        <v>tr|G7LFJ5|G7LFJ5_MEDTR</v>
      </c>
      <c r="D12585" t="s">
        <v>18752</v>
      </c>
      <c r="E12585">
        <v>76.41</v>
      </c>
      <c r="F12585">
        <v>106</v>
      </c>
      <c r="G12585">
        <v>25</v>
      </c>
      <c r="H12585">
        <v>2</v>
      </c>
      <c r="I12585">
        <v>1</v>
      </c>
      <c r="J12585">
        <v>312</v>
      </c>
      <c r="K12585">
        <v>1</v>
      </c>
      <c r="L12585">
        <v>85</v>
      </c>
      <c r="M12585">
        <v>188</v>
      </c>
      <c r="N12585" t="s">
        <v>18</v>
      </c>
      <c r="O12585" s="1">
        <v>1.0823000000000001E-36</v>
      </c>
      <c r="P12585">
        <v>398</v>
      </c>
    </row>
    <row r="12586" spans="1:16" x14ac:dyDescent="0.25">
      <c r="A12586" t="s">
        <v>18753</v>
      </c>
      <c r="B12586">
        <v>1512</v>
      </c>
      <c r="C12586" s="3" t="str">
        <f>HYPERLINK("http://www.uniprot.org/uniprot/G7KNI6","tr|G7KNI6|G7KNI6_MEDTR")</f>
        <v>tr|G7KNI6|G7KNI6_MEDTR</v>
      </c>
      <c r="D12586" t="s">
        <v>18754</v>
      </c>
      <c r="E12586">
        <v>86.5</v>
      </c>
      <c r="F12586">
        <v>504</v>
      </c>
      <c r="G12586">
        <v>68</v>
      </c>
      <c r="H12586">
        <v>1</v>
      </c>
      <c r="I12586">
        <v>1</v>
      </c>
      <c r="J12586">
        <v>1509</v>
      </c>
      <c r="K12586">
        <v>1</v>
      </c>
      <c r="L12586">
        <v>1</v>
      </c>
      <c r="M12586">
        <v>500</v>
      </c>
      <c r="N12586" t="s">
        <v>18</v>
      </c>
      <c r="O12586">
        <v>0</v>
      </c>
      <c r="P12586">
        <v>2274</v>
      </c>
    </row>
    <row r="12587" spans="1:16" x14ac:dyDescent="0.25">
      <c r="A12587" t="s">
        <v>18755</v>
      </c>
      <c r="B12587">
        <v>2004</v>
      </c>
      <c r="C12587" s="3" t="str">
        <f>HYPERLINK("http://www.uniprot.org/uniprot/G7I2H0","tr|G7I2H0|G7I2H0_MEDTR")</f>
        <v>tr|G7I2H0|G7I2H0_MEDTR</v>
      </c>
      <c r="D12587" t="s">
        <v>144</v>
      </c>
      <c r="E12587">
        <v>33.72</v>
      </c>
      <c r="F12587">
        <v>338</v>
      </c>
      <c r="G12587">
        <v>224</v>
      </c>
      <c r="H12587">
        <v>2</v>
      </c>
      <c r="I12587">
        <v>964</v>
      </c>
      <c r="J12587">
        <v>1971</v>
      </c>
      <c r="K12587">
        <v>1</v>
      </c>
      <c r="L12587">
        <v>27</v>
      </c>
      <c r="M12587">
        <v>313</v>
      </c>
      <c r="N12587" t="s">
        <v>18</v>
      </c>
      <c r="O12587" s="1">
        <v>2.5269200000000001E-38</v>
      </c>
      <c r="P12587">
        <v>421</v>
      </c>
    </row>
    <row r="12588" spans="1:16" x14ac:dyDescent="0.25">
      <c r="A12588" t="s">
        <v>18756</v>
      </c>
      <c r="B12588">
        <v>1188</v>
      </c>
      <c r="C12588" s="3" t="str">
        <f>HYPERLINK("http://www.uniprot.org/uniprot/I1J7J8","tr|I1J7J8|I1J7J8_SOYBN")</f>
        <v>tr|I1J7J8|I1J7J8_SOYBN</v>
      </c>
      <c r="D12588" t="s">
        <v>28</v>
      </c>
      <c r="E12588">
        <v>83.59</v>
      </c>
      <c r="F12588">
        <v>384</v>
      </c>
      <c r="G12588">
        <v>63</v>
      </c>
      <c r="H12588">
        <v>0</v>
      </c>
      <c r="I12588">
        <v>31</v>
      </c>
      <c r="J12588">
        <v>1182</v>
      </c>
      <c r="K12588">
        <v>1</v>
      </c>
      <c r="L12588">
        <v>42</v>
      </c>
      <c r="M12588">
        <v>420</v>
      </c>
      <c r="N12588" t="s">
        <v>18</v>
      </c>
      <c r="O12588">
        <v>0</v>
      </c>
      <c r="P12588">
        <v>1678</v>
      </c>
    </row>
    <row r="12589" spans="1:16" x14ac:dyDescent="0.25">
      <c r="A12589" t="s">
        <v>18757</v>
      </c>
      <c r="B12589">
        <v>873</v>
      </c>
      <c r="C12589" s="3" t="str">
        <f>HYPERLINK("http://www.uniprot.org/uniprot/G7JI89","tr|G7JI89|G7JI89_MEDTR")</f>
        <v>tr|G7JI89|G7JI89_MEDTR</v>
      </c>
      <c r="D12589" t="s">
        <v>18758</v>
      </c>
      <c r="E12589">
        <v>51.45</v>
      </c>
      <c r="F12589">
        <v>206</v>
      </c>
      <c r="G12589">
        <v>100</v>
      </c>
      <c r="H12589">
        <v>4</v>
      </c>
      <c r="I12589">
        <v>217</v>
      </c>
      <c r="J12589">
        <v>822</v>
      </c>
      <c r="K12589">
        <v>1</v>
      </c>
      <c r="L12589">
        <v>113</v>
      </c>
      <c r="M12589">
        <v>301</v>
      </c>
      <c r="N12589" t="s">
        <v>18</v>
      </c>
      <c r="O12589" s="1">
        <v>1.6193500000000001E-47</v>
      </c>
      <c r="P12589">
        <v>474</v>
      </c>
    </row>
    <row r="12590" spans="1:16" x14ac:dyDescent="0.25">
      <c r="A12590" t="s">
        <v>18759</v>
      </c>
      <c r="B12590">
        <v>1584</v>
      </c>
      <c r="C12590" s="3" t="str">
        <f>HYPERLINK("http://www.uniprot.org/uniprot/G7JLF1","tr|G7JLF1|G7JLF1_MEDTR")</f>
        <v>tr|G7JLF1|G7JLF1_MEDTR</v>
      </c>
      <c r="D12590" t="s">
        <v>18760</v>
      </c>
      <c r="E12590">
        <v>78.27</v>
      </c>
      <c r="F12590">
        <v>534</v>
      </c>
      <c r="G12590">
        <v>116</v>
      </c>
      <c r="H12590">
        <v>7</v>
      </c>
      <c r="I12590">
        <v>1</v>
      </c>
      <c r="J12590">
        <v>1581</v>
      </c>
      <c r="K12590">
        <v>1</v>
      </c>
      <c r="L12590">
        <v>1</v>
      </c>
      <c r="M12590">
        <v>528</v>
      </c>
      <c r="N12590" t="s">
        <v>18</v>
      </c>
      <c r="O12590">
        <v>0</v>
      </c>
      <c r="P12590">
        <v>2071</v>
      </c>
    </row>
    <row r="12591" spans="1:16" x14ac:dyDescent="0.25">
      <c r="A12591" t="s">
        <v>18761</v>
      </c>
      <c r="B12591">
        <v>489</v>
      </c>
      <c r="C12591" s="3" t="str">
        <f>HYPERLINK("http://www.uniprot.org/uniprot/G7KGG1","tr|G7KGG1|G7KGG1_MEDTR")</f>
        <v>tr|G7KGG1|G7KGG1_MEDTR</v>
      </c>
      <c r="D12591" t="s">
        <v>12679</v>
      </c>
      <c r="E12591">
        <v>92.12</v>
      </c>
      <c r="F12591">
        <v>165</v>
      </c>
      <c r="G12591">
        <v>13</v>
      </c>
      <c r="H12591">
        <v>3</v>
      </c>
      <c r="I12591">
        <v>1</v>
      </c>
      <c r="J12591">
        <v>486</v>
      </c>
      <c r="K12591">
        <v>1</v>
      </c>
      <c r="L12591">
        <v>62</v>
      </c>
      <c r="M12591">
        <v>225</v>
      </c>
      <c r="N12591" t="s">
        <v>18</v>
      </c>
      <c r="O12591" s="1">
        <v>3.9097E-79</v>
      </c>
      <c r="P12591">
        <v>764</v>
      </c>
    </row>
    <row r="12592" spans="1:16" x14ac:dyDescent="0.25">
      <c r="A12592" t="s">
        <v>18762</v>
      </c>
      <c r="B12592">
        <v>321</v>
      </c>
      <c r="C12592" s="3" t="str">
        <f>HYPERLINK("http://www.uniprot.org/uniprot/G7IPV1","tr|G7IPV1|G7IPV1_MEDTR")</f>
        <v>tr|G7IPV1|G7IPV1_MEDTR</v>
      </c>
      <c r="D12592" t="s">
        <v>18763</v>
      </c>
      <c r="E12592">
        <v>70.37</v>
      </c>
      <c r="F12592">
        <v>108</v>
      </c>
      <c r="G12592">
        <v>32</v>
      </c>
      <c r="H12592">
        <v>2</v>
      </c>
      <c r="I12592">
        <v>1</v>
      </c>
      <c r="J12592">
        <v>318</v>
      </c>
      <c r="K12592">
        <v>1</v>
      </c>
      <c r="L12592">
        <v>1</v>
      </c>
      <c r="M12592">
        <v>107</v>
      </c>
      <c r="N12592" t="s">
        <v>18</v>
      </c>
      <c r="O12592" s="1">
        <v>1.5013899999999999E-30</v>
      </c>
      <c r="P12592">
        <v>345</v>
      </c>
    </row>
    <row r="12593" spans="1:16" x14ac:dyDescent="0.25">
      <c r="A12593" t="s">
        <v>18764</v>
      </c>
      <c r="B12593">
        <v>1038</v>
      </c>
      <c r="C12593" s="3" t="str">
        <f>HYPERLINK("http://www.uniprot.org/uniprot/I1L023","tr|I1L023|I1L023_SOYBN")</f>
        <v>tr|I1L023|I1L023_SOYBN</v>
      </c>
      <c r="D12593" t="s">
        <v>71</v>
      </c>
      <c r="E12593">
        <v>91.2</v>
      </c>
      <c r="F12593">
        <v>341</v>
      </c>
      <c r="G12593">
        <v>30</v>
      </c>
      <c r="H12593">
        <v>0</v>
      </c>
      <c r="I12593">
        <v>1</v>
      </c>
      <c r="J12593">
        <v>1023</v>
      </c>
      <c r="K12593">
        <v>1</v>
      </c>
      <c r="L12593">
        <v>1</v>
      </c>
      <c r="M12593">
        <v>340</v>
      </c>
      <c r="N12593" t="s">
        <v>18</v>
      </c>
      <c r="O12593">
        <v>0</v>
      </c>
      <c r="P12593">
        <v>1657</v>
      </c>
    </row>
    <row r="12594" spans="1:16" x14ac:dyDescent="0.25">
      <c r="A12594" t="s">
        <v>18765</v>
      </c>
      <c r="B12594">
        <v>1143</v>
      </c>
      <c r="C12594" s="3" t="str">
        <f>HYPERLINK("http://www.uniprot.org/uniprot/I1MGS8","tr|I1MGS8|I1MGS8_SOYBN")</f>
        <v>tr|I1MGS8|I1MGS8_SOYBN</v>
      </c>
      <c r="D12594" t="s">
        <v>28</v>
      </c>
      <c r="E12594">
        <v>73.599999999999994</v>
      </c>
      <c r="F12594">
        <v>341</v>
      </c>
      <c r="G12594">
        <v>90</v>
      </c>
      <c r="H12594">
        <v>0</v>
      </c>
      <c r="I12594">
        <v>55</v>
      </c>
      <c r="J12594">
        <v>1077</v>
      </c>
      <c r="K12594">
        <v>1</v>
      </c>
      <c r="L12594">
        <v>37</v>
      </c>
      <c r="M12594">
        <v>375</v>
      </c>
      <c r="N12594" t="s">
        <v>18</v>
      </c>
      <c r="O12594" s="1">
        <v>6.7839500000000001E-135</v>
      </c>
      <c r="P12594">
        <v>1251</v>
      </c>
    </row>
    <row r="12595" spans="1:16" x14ac:dyDescent="0.25">
      <c r="A12595" t="s">
        <v>18766</v>
      </c>
      <c r="B12595">
        <v>3042</v>
      </c>
      <c r="C12595" s="3" t="str">
        <f>HYPERLINK("http://www.uniprot.org/uniprot/G7KJD3","tr|G7KJD3|G7KJD3_MEDTR")</f>
        <v>tr|G7KJD3|G7KJD3_MEDTR</v>
      </c>
      <c r="D12595" t="s">
        <v>18767</v>
      </c>
      <c r="E12595">
        <v>69.2</v>
      </c>
      <c r="F12595">
        <v>1065</v>
      </c>
      <c r="G12595">
        <v>328</v>
      </c>
      <c r="H12595">
        <v>53</v>
      </c>
      <c r="I12595">
        <v>1</v>
      </c>
      <c r="J12595">
        <v>3036</v>
      </c>
      <c r="K12595">
        <v>1</v>
      </c>
      <c r="L12595">
        <v>1</v>
      </c>
      <c r="M12595">
        <v>1044</v>
      </c>
      <c r="N12595" t="s">
        <v>18</v>
      </c>
      <c r="O12595">
        <v>0</v>
      </c>
      <c r="P12595">
        <v>3466</v>
      </c>
    </row>
    <row r="12596" spans="1:16" x14ac:dyDescent="0.25">
      <c r="A12596" t="s">
        <v>18768</v>
      </c>
      <c r="B12596">
        <v>1956</v>
      </c>
      <c r="C12596" s="3" t="str">
        <f>HYPERLINK("http://www.uniprot.org/uniprot/G7JZQ0","tr|G7JZQ0|G7JZQ0_MEDTR")</f>
        <v>tr|G7JZQ0|G7JZQ0_MEDTR</v>
      </c>
      <c r="D12596" t="s">
        <v>18769</v>
      </c>
      <c r="E12596">
        <v>84.21</v>
      </c>
      <c r="F12596">
        <v>437</v>
      </c>
      <c r="G12596">
        <v>69</v>
      </c>
      <c r="H12596">
        <v>0</v>
      </c>
      <c r="I12596">
        <v>94</v>
      </c>
      <c r="J12596">
        <v>1404</v>
      </c>
      <c r="K12596">
        <v>1</v>
      </c>
      <c r="L12596">
        <v>84</v>
      </c>
      <c r="M12596">
        <v>510</v>
      </c>
      <c r="N12596" t="s">
        <v>18</v>
      </c>
      <c r="O12596">
        <v>0</v>
      </c>
      <c r="P12596">
        <v>1815</v>
      </c>
    </row>
    <row r="12597" spans="1:16" x14ac:dyDescent="0.25">
      <c r="A12597" t="s">
        <v>18770</v>
      </c>
      <c r="B12597">
        <v>4089</v>
      </c>
      <c r="C12597" s="3" t="str">
        <f>HYPERLINK("http://www.uniprot.org/uniprot/G8A1A5","tr|G8A1A5|G8A1A5_MEDTR")</f>
        <v>tr|G8A1A5|G8A1A5_MEDTR</v>
      </c>
      <c r="D12597" t="s">
        <v>18771</v>
      </c>
      <c r="E12597">
        <v>84.11</v>
      </c>
      <c r="F12597">
        <v>1372</v>
      </c>
      <c r="G12597">
        <v>218</v>
      </c>
      <c r="H12597">
        <v>10</v>
      </c>
      <c r="I12597">
        <v>1</v>
      </c>
      <c r="J12597">
        <v>4086</v>
      </c>
      <c r="K12597">
        <v>1</v>
      </c>
      <c r="L12597">
        <v>1</v>
      </c>
      <c r="M12597">
        <v>1370</v>
      </c>
      <c r="N12597" t="s">
        <v>18</v>
      </c>
      <c r="O12597">
        <v>0</v>
      </c>
      <c r="P12597">
        <v>5894</v>
      </c>
    </row>
    <row r="12598" spans="1:16" x14ac:dyDescent="0.25">
      <c r="A12598" t="s">
        <v>18772</v>
      </c>
      <c r="B12598">
        <v>768</v>
      </c>
      <c r="C12598" s="3" t="str">
        <f>HYPERLINK("http://www.uniprot.org/uniprot/I3SQZ5","tr|I3SQZ5|I3SQZ5_MEDTR")</f>
        <v>tr|I3SQZ5|I3SQZ5_MEDTR</v>
      </c>
      <c r="D12598" t="s">
        <v>22</v>
      </c>
      <c r="E12598">
        <v>75.88</v>
      </c>
      <c r="F12598">
        <v>253</v>
      </c>
      <c r="G12598">
        <v>61</v>
      </c>
      <c r="H12598">
        <v>0</v>
      </c>
      <c r="I12598">
        <v>7</v>
      </c>
      <c r="J12598">
        <v>765</v>
      </c>
      <c r="K12598">
        <v>1</v>
      </c>
      <c r="L12598">
        <v>8</v>
      </c>
      <c r="M12598">
        <v>260</v>
      </c>
      <c r="N12598" t="s">
        <v>18</v>
      </c>
      <c r="O12598" s="1">
        <v>1.59476E-100</v>
      </c>
      <c r="P12598">
        <v>952</v>
      </c>
    </row>
    <row r="12599" spans="1:16" x14ac:dyDescent="0.25">
      <c r="A12599" t="s">
        <v>18773</v>
      </c>
      <c r="B12599">
        <v>5367</v>
      </c>
      <c r="C12599" s="3" t="str">
        <f>HYPERLINK("http://www.uniprot.org/uniprot/G7L099","tr|G7L099|G7L099_MEDTR")</f>
        <v>tr|G7L099|G7L099_MEDTR</v>
      </c>
      <c r="D12599" t="s">
        <v>18774</v>
      </c>
      <c r="E12599">
        <v>92.8</v>
      </c>
      <c r="F12599">
        <v>1793</v>
      </c>
      <c r="G12599">
        <v>129</v>
      </c>
      <c r="H12599">
        <v>5</v>
      </c>
      <c r="I12599">
        <v>1</v>
      </c>
      <c r="J12599">
        <v>5364</v>
      </c>
      <c r="K12599">
        <v>1</v>
      </c>
      <c r="L12599">
        <v>1</v>
      </c>
      <c r="M12599">
        <v>1789</v>
      </c>
      <c r="N12599" t="s">
        <v>18</v>
      </c>
      <c r="O12599">
        <v>0</v>
      </c>
      <c r="P12599">
        <v>8419</v>
      </c>
    </row>
    <row r="12600" spans="1:16" x14ac:dyDescent="0.25">
      <c r="A12600" t="s">
        <v>18775</v>
      </c>
      <c r="B12600">
        <v>987</v>
      </c>
      <c r="C12600" s="3" t="str">
        <f>HYPERLINK("http://www.uniprot.org/uniprot/I3SAF4","tr|I3SAF4|I3SAF4_MEDTR")</f>
        <v>tr|I3SAF4|I3SAF4_MEDTR</v>
      </c>
      <c r="D12600" t="s">
        <v>22</v>
      </c>
      <c r="E12600">
        <v>73.459999999999994</v>
      </c>
      <c r="F12600">
        <v>196</v>
      </c>
      <c r="G12600">
        <v>52</v>
      </c>
      <c r="H12600">
        <v>0</v>
      </c>
      <c r="I12600">
        <v>1</v>
      </c>
      <c r="J12600">
        <v>588</v>
      </c>
      <c r="K12600">
        <v>1</v>
      </c>
      <c r="L12600">
        <v>1</v>
      </c>
      <c r="M12600">
        <v>195</v>
      </c>
      <c r="N12600" t="s">
        <v>18</v>
      </c>
      <c r="O12600" s="1">
        <v>5.4363000000000002E-71</v>
      </c>
      <c r="P12600">
        <v>699</v>
      </c>
    </row>
    <row r="12601" spans="1:16" x14ac:dyDescent="0.25">
      <c r="A12601" t="s">
        <v>18776</v>
      </c>
      <c r="B12601">
        <v>1122</v>
      </c>
      <c r="C12601" s="3" t="str">
        <f>HYPERLINK("http://www.uniprot.org/uniprot/G7I314","tr|G7I314|G7I314_MEDTR")</f>
        <v>tr|G7I314|G7I314_MEDTR</v>
      </c>
      <c r="D12601" t="s">
        <v>18777</v>
      </c>
      <c r="E12601">
        <v>72.47</v>
      </c>
      <c r="F12601">
        <v>367</v>
      </c>
      <c r="G12601">
        <v>101</v>
      </c>
      <c r="H12601">
        <v>7</v>
      </c>
      <c r="I12601">
        <v>40</v>
      </c>
      <c r="J12601">
        <v>1119</v>
      </c>
      <c r="K12601">
        <v>1</v>
      </c>
      <c r="L12601">
        <v>14</v>
      </c>
      <c r="M12601">
        <v>369</v>
      </c>
      <c r="N12601" t="s">
        <v>18</v>
      </c>
      <c r="O12601" s="1">
        <v>2.3298299999999999E-148</v>
      </c>
      <c r="P12601">
        <v>1367</v>
      </c>
    </row>
    <row r="12602" spans="1:16" x14ac:dyDescent="0.25">
      <c r="A12602" t="s">
        <v>18778</v>
      </c>
      <c r="B12602">
        <v>642</v>
      </c>
      <c r="C12602" s="3" t="str">
        <f>HYPERLINK("http://www.uniprot.org/uniprot/I1L9I5","tr|I1L9I5|I1L9I5_SOYBN")</f>
        <v>tr|I1L9I5|I1L9I5_SOYBN</v>
      </c>
      <c r="D12602" t="s">
        <v>28</v>
      </c>
      <c r="E12602">
        <v>84.57</v>
      </c>
      <c r="F12602">
        <v>214</v>
      </c>
      <c r="G12602">
        <v>33</v>
      </c>
      <c r="H12602">
        <v>1</v>
      </c>
      <c r="I12602">
        <v>1</v>
      </c>
      <c r="J12602">
        <v>639</v>
      </c>
      <c r="K12602">
        <v>1</v>
      </c>
      <c r="L12602">
        <v>1</v>
      </c>
      <c r="M12602">
        <v>214</v>
      </c>
      <c r="N12602" t="s">
        <v>18</v>
      </c>
      <c r="O12602" s="1">
        <v>1.65003E-93</v>
      </c>
      <c r="P12602">
        <v>890</v>
      </c>
    </row>
    <row r="12603" spans="1:16" x14ac:dyDescent="0.25">
      <c r="A12603" t="s">
        <v>18779</v>
      </c>
      <c r="B12603">
        <v>3231</v>
      </c>
      <c r="C12603" s="3" t="str">
        <f>HYPERLINK("http://www.uniprot.org/uniprot/A5BE46","tr|A5BE46|A5BE46_VITVI")</f>
        <v>tr|A5BE46|A5BE46_VITVI</v>
      </c>
      <c r="D12603" t="s">
        <v>462</v>
      </c>
      <c r="E12603">
        <v>77.72</v>
      </c>
      <c r="F12603">
        <v>1082</v>
      </c>
      <c r="G12603">
        <v>241</v>
      </c>
      <c r="H12603">
        <v>7</v>
      </c>
      <c r="I12603">
        <v>1</v>
      </c>
      <c r="J12603">
        <v>3225</v>
      </c>
      <c r="K12603">
        <v>1</v>
      </c>
      <c r="L12603">
        <v>272</v>
      </c>
      <c r="M12603">
        <v>1353</v>
      </c>
      <c r="N12603" t="s">
        <v>18</v>
      </c>
      <c r="O12603">
        <v>0</v>
      </c>
      <c r="P12603">
        <v>4450</v>
      </c>
    </row>
    <row r="12604" spans="1:16" x14ac:dyDescent="0.25">
      <c r="A12604" t="s">
        <v>18780</v>
      </c>
      <c r="B12604">
        <v>558</v>
      </c>
      <c r="C12604" s="3" t="str">
        <f>HYPERLINK("http://www.uniprot.org/uniprot/I1JSC8","tr|I1JSC8|I1JSC8_SOYBN")</f>
        <v>tr|I1JSC8|I1JSC8_SOYBN</v>
      </c>
      <c r="D12604" t="s">
        <v>71</v>
      </c>
      <c r="E12604">
        <v>76.430000000000007</v>
      </c>
      <c r="F12604">
        <v>191</v>
      </c>
      <c r="G12604">
        <v>45</v>
      </c>
      <c r="H12604">
        <v>9</v>
      </c>
      <c r="I12604">
        <v>1</v>
      </c>
      <c r="J12604">
        <v>546</v>
      </c>
      <c r="K12604">
        <v>1</v>
      </c>
      <c r="L12604">
        <v>1</v>
      </c>
      <c r="M12604">
        <v>191</v>
      </c>
      <c r="N12604" t="s">
        <v>18</v>
      </c>
      <c r="O12604" s="1">
        <v>6.2184099999999998E-73</v>
      </c>
      <c r="P12604">
        <v>711</v>
      </c>
    </row>
    <row r="12605" spans="1:16" x14ac:dyDescent="0.25">
      <c r="A12605" t="s">
        <v>18781</v>
      </c>
      <c r="B12605">
        <v>1095</v>
      </c>
      <c r="C12605" s="3" t="str">
        <f>HYPERLINK("http://www.uniprot.org/uniprot/G7J2Z6","tr|G7J2Z6|G7J2Z6_MEDTR")</f>
        <v>tr|G7J2Z6|G7J2Z6_MEDTR</v>
      </c>
      <c r="D12605" t="s">
        <v>18782</v>
      </c>
      <c r="E12605">
        <v>86.06</v>
      </c>
      <c r="F12605">
        <v>366</v>
      </c>
      <c r="G12605">
        <v>51</v>
      </c>
      <c r="H12605">
        <v>2</v>
      </c>
      <c r="I12605">
        <v>1</v>
      </c>
      <c r="J12605">
        <v>1092</v>
      </c>
      <c r="K12605">
        <v>1</v>
      </c>
      <c r="L12605">
        <v>1</v>
      </c>
      <c r="M12605">
        <v>363</v>
      </c>
      <c r="N12605" t="s">
        <v>18</v>
      </c>
      <c r="O12605" s="1">
        <v>4.0493300000000003E-174</v>
      </c>
      <c r="P12605">
        <v>1589</v>
      </c>
    </row>
    <row r="12606" spans="1:16" x14ac:dyDescent="0.25">
      <c r="A12606" t="s">
        <v>18783</v>
      </c>
      <c r="B12606">
        <v>708</v>
      </c>
      <c r="C12606" s="3" t="str">
        <f>HYPERLINK("http://www.uniprot.org/uniprot/G7JL76","tr|G7JL76|G7JL76_MEDTR")</f>
        <v>tr|G7JL76|G7JL76_MEDTR</v>
      </c>
      <c r="D12606" t="s">
        <v>18784</v>
      </c>
      <c r="E12606">
        <v>81.760000000000005</v>
      </c>
      <c r="F12606">
        <v>181</v>
      </c>
      <c r="G12606">
        <v>33</v>
      </c>
      <c r="H12606">
        <v>0</v>
      </c>
      <c r="I12606">
        <v>163</v>
      </c>
      <c r="J12606">
        <v>705</v>
      </c>
      <c r="K12606">
        <v>1</v>
      </c>
      <c r="L12606">
        <v>104</v>
      </c>
      <c r="M12606">
        <v>284</v>
      </c>
      <c r="N12606" t="s">
        <v>18</v>
      </c>
      <c r="O12606" s="1">
        <v>4.6255900000000002E-77</v>
      </c>
      <c r="P12606">
        <v>749</v>
      </c>
    </row>
    <row r="12607" spans="1:16" x14ac:dyDescent="0.25">
      <c r="A12607" t="s">
        <v>18785</v>
      </c>
      <c r="B12607">
        <v>1194</v>
      </c>
      <c r="C12607" s="3" t="str">
        <f>HYPERLINK("http://www.uniprot.org/uniprot/I3SYN6","tr|I3SYN6|I3SYN6_LOTJA")</f>
        <v>tr|I3SYN6|I3SYN6_LOTJA</v>
      </c>
      <c r="D12607" t="s">
        <v>93</v>
      </c>
      <c r="E12607">
        <v>88.63</v>
      </c>
      <c r="F12607">
        <v>396</v>
      </c>
      <c r="G12607">
        <v>45</v>
      </c>
      <c r="H12607">
        <v>0</v>
      </c>
      <c r="I12607">
        <v>1</v>
      </c>
      <c r="J12607">
        <v>1188</v>
      </c>
      <c r="K12607">
        <v>1</v>
      </c>
      <c r="L12607">
        <v>1</v>
      </c>
      <c r="M12607">
        <v>395</v>
      </c>
      <c r="N12607" t="s">
        <v>18</v>
      </c>
      <c r="O12607">
        <v>0</v>
      </c>
      <c r="P12607">
        <v>1837</v>
      </c>
    </row>
    <row r="12608" spans="1:16" x14ac:dyDescent="0.25">
      <c r="A12608" t="s">
        <v>18786</v>
      </c>
      <c r="B12608">
        <v>1737</v>
      </c>
      <c r="C12608" s="3" t="str">
        <f>HYPERLINK("http://www.uniprot.org/uniprot/G7JND1","tr|G7JND1|G7JND1_MEDTR")</f>
        <v>tr|G7JND1|G7JND1_MEDTR</v>
      </c>
      <c r="D12608" t="s">
        <v>18787</v>
      </c>
      <c r="E12608">
        <v>77.319999999999993</v>
      </c>
      <c r="F12608">
        <v>613</v>
      </c>
      <c r="G12608">
        <v>139</v>
      </c>
      <c r="H12608">
        <v>35</v>
      </c>
      <c r="I12608">
        <v>1</v>
      </c>
      <c r="J12608">
        <v>1734</v>
      </c>
      <c r="K12608">
        <v>1</v>
      </c>
      <c r="L12608">
        <v>1</v>
      </c>
      <c r="M12608">
        <v>613</v>
      </c>
      <c r="N12608" t="s">
        <v>18</v>
      </c>
      <c r="O12608">
        <v>0</v>
      </c>
      <c r="P12608">
        <v>2415</v>
      </c>
    </row>
    <row r="12609" spans="1:16" x14ac:dyDescent="0.25">
      <c r="A12609" t="s">
        <v>18788</v>
      </c>
      <c r="B12609">
        <v>1941</v>
      </c>
      <c r="C12609" s="3" t="str">
        <f>HYPERLINK("http://www.uniprot.org/uniprot/K7MJP5","tr|K7MJP5|K7MJP5_SOYBN")</f>
        <v>tr|K7MJP5|K7MJP5_SOYBN</v>
      </c>
      <c r="D12609" t="s">
        <v>28</v>
      </c>
      <c r="E12609">
        <v>80.930000000000007</v>
      </c>
      <c r="F12609">
        <v>640</v>
      </c>
      <c r="G12609">
        <v>122</v>
      </c>
      <c r="H12609">
        <v>1</v>
      </c>
      <c r="I12609">
        <v>19</v>
      </c>
      <c r="J12609">
        <v>1935</v>
      </c>
      <c r="K12609">
        <v>1</v>
      </c>
      <c r="L12609">
        <v>6</v>
      </c>
      <c r="M12609">
        <v>643</v>
      </c>
      <c r="N12609" t="s">
        <v>18</v>
      </c>
      <c r="O12609">
        <v>0</v>
      </c>
      <c r="P12609">
        <v>2846</v>
      </c>
    </row>
    <row r="12610" spans="1:16" x14ac:dyDescent="0.25">
      <c r="A12610" t="s">
        <v>18789</v>
      </c>
      <c r="B12610">
        <v>549</v>
      </c>
      <c r="C12610" s="3" t="str">
        <f>HYPERLINK("http://www.uniprot.org/uniprot/G7LC56","tr|G7LC56|G7LC56_MEDTR")</f>
        <v>tr|G7LC56|G7LC56_MEDTR</v>
      </c>
      <c r="D12610" t="s">
        <v>18790</v>
      </c>
      <c r="E12610">
        <v>63.63</v>
      </c>
      <c r="F12610">
        <v>165</v>
      </c>
      <c r="G12610">
        <v>60</v>
      </c>
      <c r="H12610">
        <v>2</v>
      </c>
      <c r="I12610">
        <v>58</v>
      </c>
      <c r="J12610">
        <v>546</v>
      </c>
      <c r="K12610">
        <v>1</v>
      </c>
      <c r="L12610">
        <v>20</v>
      </c>
      <c r="M12610">
        <v>183</v>
      </c>
      <c r="N12610" t="s">
        <v>18</v>
      </c>
      <c r="O12610" s="1">
        <v>7.3826199999999997E-47</v>
      </c>
      <c r="P12610">
        <v>486</v>
      </c>
    </row>
    <row r="12611" spans="1:16" x14ac:dyDescent="0.25">
      <c r="A12611" t="s">
        <v>18791</v>
      </c>
      <c r="B12611">
        <v>858</v>
      </c>
      <c r="C12611" s="3" t="str">
        <f>HYPERLINK("http://www.uniprot.org/uniprot/G7LFJ2","tr|G7LFJ2|G7LFJ2_MEDTR")</f>
        <v>tr|G7LFJ2|G7LFJ2_MEDTR</v>
      </c>
      <c r="D12611" t="s">
        <v>18792</v>
      </c>
      <c r="E12611">
        <v>87.1</v>
      </c>
      <c r="F12611">
        <v>287</v>
      </c>
      <c r="G12611">
        <v>37</v>
      </c>
      <c r="H12611">
        <v>2</v>
      </c>
      <c r="I12611">
        <v>1</v>
      </c>
      <c r="J12611">
        <v>855</v>
      </c>
      <c r="K12611">
        <v>1</v>
      </c>
      <c r="L12611">
        <v>63</v>
      </c>
      <c r="M12611">
        <v>345</v>
      </c>
      <c r="N12611" t="s">
        <v>18</v>
      </c>
      <c r="O12611" s="1">
        <v>5.83151E-145</v>
      </c>
      <c r="P12611">
        <v>1336</v>
      </c>
    </row>
    <row r="12612" spans="1:16" x14ac:dyDescent="0.25">
      <c r="A12612" t="s">
        <v>18793</v>
      </c>
      <c r="B12612">
        <v>258</v>
      </c>
      <c r="C12612" s="3" t="str">
        <f>HYPERLINK("http://www.uniprot.org/uniprot/G7KNI3","tr|G7KNI3|G7KNI3_MEDTR")</f>
        <v>tr|G7KNI3|G7KNI3_MEDTR</v>
      </c>
      <c r="D12612" t="s">
        <v>18794</v>
      </c>
      <c r="E12612">
        <v>91.02</v>
      </c>
      <c r="F12612">
        <v>78</v>
      </c>
      <c r="G12612">
        <v>7</v>
      </c>
      <c r="H12612">
        <v>0</v>
      </c>
      <c r="I12612">
        <v>10</v>
      </c>
      <c r="J12612">
        <v>243</v>
      </c>
      <c r="K12612">
        <v>1</v>
      </c>
      <c r="L12612">
        <v>5</v>
      </c>
      <c r="M12612">
        <v>82</v>
      </c>
      <c r="N12612" t="s">
        <v>18</v>
      </c>
      <c r="O12612" s="1">
        <v>2.7654699999999999E-32</v>
      </c>
      <c r="P12612">
        <v>360</v>
      </c>
    </row>
    <row r="12613" spans="1:16" x14ac:dyDescent="0.25">
      <c r="A12613" t="s">
        <v>18795</v>
      </c>
      <c r="B12613">
        <v>915</v>
      </c>
      <c r="C12613" s="3" t="str">
        <f>HYPERLINK("http://www.uniprot.org/uniprot/G7IPK3","tr|G7IPK3|G7IPK3_MEDTR")</f>
        <v>tr|G7IPK3|G7IPK3_MEDTR</v>
      </c>
      <c r="D12613" t="s">
        <v>17279</v>
      </c>
      <c r="E12613">
        <v>29.18</v>
      </c>
      <c r="F12613">
        <v>281</v>
      </c>
      <c r="G12613">
        <v>199</v>
      </c>
      <c r="H12613">
        <v>8</v>
      </c>
      <c r="I12613">
        <v>1</v>
      </c>
      <c r="J12613">
        <v>819</v>
      </c>
      <c r="K12613">
        <v>1</v>
      </c>
      <c r="L12613">
        <v>477</v>
      </c>
      <c r="M12613">
        <v>732</v>
      </c>
      <c r="N12613" t="s">
        <v>18</v>
      </c>
      <c r="O12613" s="1">
        <v>3.0434099999999997E-17</v>
      </c>
      <c r="P12613">
        <v>235</v>
      </c>
    </row>
    <row r="12614" spans="1:16" x14ac:dyDescent="0.25">
      <c r="A12614" t="s">
        <v>18796</v>
      </c>
      <c r="B12614">
        <v>1095</v>
      </c>
      <c r="C12614" s="3" t="str">
        <f>HYPERLINK("http://www.uniprot.org/uniprot/I1J7J9","tr|I1J7J9|I1J7J9_SOYBN")</f>
        <v>tr|I1J7J9|I1J7J9_SOYBN</v>
      </c>
      <c r="D12614" t="s">
        <v>71</v>
      </c>
      <c r="E12614">
        <v>67.040000000000006</v>
      </c>
      <c r="F12614">
        <v>355</v>
      </c>
      <c r="G12614">
        <v>117</v>
      </c>
      <c r="H12614">
        <v>0</v>
      </c>
      <c r="I12614">
        <v>1</v>
      </c>
      <c r="J12614">
        <v>1065</v>
      </c>
      <c r="K12614">
        <v>1</v>
      </c>
      <c r="L12614">
        <v>1</v>
      </c>
      <c r="M12614">
        <v>349</v>
      </c>
      <c r="N12614" t="s">
        <v>18</v>
      </c>
      <c r="O12614" s="1">
        <v>9.7504899999999993E-136</v>
      </c>
      <c r="P12614">
        <v>1258</v>
      </c>
    </row>
    <row r="12615" spans="1:16" x14ac:dyDescent="0.25">
      <c r="A12615" t="s">
        <v>18797</v>
      </c>
      <c r="B12615">
        <v>744</v>
      </c>
      <c r="C12615" s="3" t="str">
        <f>HYPERLINK("http://www.uniprot.org/uniprot/I1KHQ5","tr|I1KHQ5|I1KHQ5_SOYBN")</f>
        <v>tr|I1KHQ5|I1KHQ5_SOYBN</v>
      </c>
      <c r="D12615" t="s">
        <v>71</v>
      </c>
      <c r="E12615">
        <v>76</v>
      </c>
      <c r="F12615">
        <v>250</v>
      </c>
      <c r="G12615">
        <v>60</v>
      </c>
      <c r="H12615">
        <v>7</v>
      </c>
      <c r="I12615">
        <v>1</v>
      </c>
      <c r="J12615">
        <v>729</v>
      </c>
      <c r="K12615">
        <v>1</v>
      </c>
      <c r="L12615">
        <v>1</v>
      </c>
      <c r="M12615">
        <v>249</v>
      </c>
      <c r="N12615" t="s">
        <v>18</v>
      </c>
      <c r="O12615" s="1">
        <v>4.3144400000000001E-100</v>
      </c>
      <c r="P12615">
        <v>948</v>
      </c>
    </row>
    <row r="12616" spans="1:16" x14ac:dyDescent="0.25">
      <c r="A12616" t="s">
        <v>18798</v>
      </c>
      <c r="B12616">
        <v>3096</v>
      </c>
      <c r="C12616" s="3" t="str">
        <f>HYPERLINK("http://www.uniprot.org/uniprot/K7MLF2","tr|K7MLF2|K7MLF2_SOYBN")</f>
        <v>tr|K7MLF2|K7MLF2_SOYBN</v>
      </c>
      <c r="D12616" t="s">
        <v>28</v>
      </c>
      <c r="E12616">
        <v>61.92</v>
      </c>
      <c r="F12616">
        <v>1124</v>
      </c>
      <c r="G12616">
        <v>428</v>
      </c>
      <c r="H12616">
        <v>158</v>
      </c>
      <c r="I12616">
        <v>193</v>
      </c>
      <c r="J12616">
        <v>3090</v>
      </c>
      <c r="K12616">
        <v>1</v>
      </c>
      <c r="L12616">
        <v>102</v>
      </c>
      <c r="M12616">
        <v>1223</v>
      </c>
      <c r="N12616" t="s">
        <v>18</v>
      </c>
      <c r="O12616">
        <v>0</v>
      </c>
      <c r="P12616">
        <v>3189</v>
      </c>
    </row>
    <row r="12617" spans="1:16" x14ac:dyDescent="0.25">
      <c r="A12617" t="s">
        <v>18799</v>
      </c>
      <c r="B12617">
        <v>768</v>
      </c>
      <c r="C12617" s="3" t="str">
        <f>HYPERLINK("http://www.uniprot.org/uniprot/A9YWS0","tr|A9YWS0|A9YWS0_MEDTR")</f>
        <v>tr|A9YWS0|A9YWS0_MEDTR</v>
      </c>
      <c r="D12617" t="s">
        <v>12642</v>
      </c>
      <c r="E12617">
        <v>97.89</v>
      </c>
      <c r="F12617">
        <v>238</v>
      </c>
      <c r="G12617">
        <v>5</v>
      </c>
      <c r="H12617">
        <v>0</v>
      </c>
      <c r="I12617">
        <v>46</v>
      </c>
      <c r="J12617">
        <v>759</v>
      </c>
      <c r="K12617">
        <v>1</v>
      </c>
      <c r="L12617">
        <v>76</v>
      </c>
      <c r="M12617">
        <v>313</v>
      </c>
      <c r="N12617" t="s">
        <v>18</v>
      </c>
      <c r="O12617" s="1">
        <v>8.6699600000000002E-131</v>
      </c>
      <c r="P12617">
        <v>1213</v>
      </c>
    </row>
    <row r="12618" spans="1:16" x14ac:dyDescent="0.25">
      <c r="A12618" t="s">
        <v>18800</v>
      </c>
      <c r="B12618">
        <v>1152</v>
      </c>
      <c r="C12618" s="3" t="str">
        <f>HYPERLINK("http://www.uniprot.org/uniprot/I1M1G0","tr|I1M1G0|I1M1G0_SOYBN")</f>
        <v>tr|I1M1G0|I1M1G0_SOYBN</v>
      </c>
      <c r="D12618" t="s">
        <v>99</v>
      </c>
      <c r="E12618">
        <v>81.84</v>
      </c>
      <c r="F12618">
        <v>336</v>
      </c>
      <c r="G12618">
        <v>61</v>
      </c>
      <c r="H12618">
        <v>0</v>
      </c>
      <c r="I12618">
        <v>43</v>
      </c>
      <c r="J12618">
        <v>1050</v>
      </c>
      <c r="K12618">
        <v>1</v>
      </c>
      <c r="L12618">
        <v>12</v>
      </c>
      <c r="M12618">
        <v>347</v>
      </c>
      <c r="N12618" t="s">
        <v>18</v>
      </c>
      <c r="O12618" s="1">
        <v>5.2243999999999997E-159</v>
      </c>
      <c r="P12618">
        <v>1459</v>
      </c>
    </row>
    <row r="12619" spans="1:16" x14ac:dyDescent="0.25">
      <c r="A12619" t="s">
        <v>18801</v>
      </c>
      <c r="B12619">
        <v>258</v>
      </c>
      <c r="C12619" s="3" t="str">
        <f>HYPERLINK("http://www.uniprot.org/uniprot/I1MFR0","tr|I1MFR0|I1MFR0_SOYBN")</f>
        <v>tr|I1MFR0|I1MFR0_SOYBN</v>
      </c>
      <c r="D12619" t="s">
        <v>28</v>
      </c>
      <c r="E12619">
        <v>69.41</v>
      </c>
      <c r="F12619">
        <v>85</v>
      </c>
      <c r="G12619">
        <v>26</v>
      </c>
      <c r="H12619">
        <v>0</v>
      </c>
      <c r="I12619">
        <v>1</v>
      </c>
      <c r="J12619">
        <v>255</v>
      </c>
      <c r="K12619">
        <v>1</v>
      </c>
      <c r="L12619">
        <v>1</v>
      </c>
      <c r="M12619">
        <v>85</v>
      </c>
      <c r="N12619" t="s">
        <v>18</v>
      </c>
      <c r="O12619" s="1">
        <v>3.2743299999999999E-25</v>
      </c>
      <c r="P12619">
        <v>299</v>
      </c>
    </row>
    <row r="12620" spans="1:16" x14ac:dyDescent="0.25">
      <c r="A12620" t="s">
        <v>18802</v>
      </c>
      <c r="B12620">
        <v>753</v>
      </c>
      <c r="C12620" s="3" t="str">
        <f>HYPERLINK("http://www.uniprot.org/uniprot/G7KE23","tr|G7KE23|G7KE23_MEDTR")</f>
        <v>tr|G7KE23|G7KE23_MEDTR</v>
      </c>
      <c r="D12620" t="s">
        <v>18803</v>
      </c>
      <c r="E12620">
        <v>63</v>
      </c>
      <c r="F12620">
        <v>200</v>
      </c>
      <c r="G12620">
        <v>74</v>
      </c>
      <c r="H12620">
        <v>0</v>
      </c>
      <c r="I12620">
        <v>139</v>
      </c>
      <c r="J12620">
        <v>738</v>
      </c>
      <c r="K12620">
        <v>1</v>
      </c>
      <c r="L12620">
        <v>93</v>
      </c>
      <c r="M12620">
        <v>278</v>
      </c>
      <c r="N12620" t="s">
        <v>18</v>
      </c>
      <c r="O12620" s="1">
        <v>7.3981300000000005E-63</v>
      </c>
      <c r="P12620">
        <v>627</v>
      </c>
    </row>
    <row r="12621" spans="1:16" x14ac:dyDescent="0.25">
      <c r="A12621" t="s">
        <v>18804</v>
      </c>
      <c r="B12621">
        <v>435</v>
      </c>
      <c r="C12621" s="3" t="str">
        <f>HYPERLINK("http://www.uniprot.org/uniprot/I1N5X5","tr|I1N5X5|I1N5X5_SOYBN")</f>
        <v>tr|I1N5X5|I1N5X5_SOYBN</v>
      </c>
      <c r="D12621" t="s">
        <v>18805</v>
      </c>
      <c r="E12621">
        <v>92.12</v>
      </c>
      <c r="F12621">
        <v>127</v>
      </c>
      <c r="G12621">
        <v>10</v>
      </c>
      <c r="H12621">
        <v>0</v>
      </c>
      <c r="I12621">
        <v>52</v>
      </c>
      <c r="J12621">
        <v>432</v>
      </c>
      <c r="K12621">
        <v>1</v>
      </c>
      <c r="L12621">
        <v>18</v>
      </c>
      <c r="M12621">
        <v>144</v>
      </c>
      <c r="N12621" t="s">
        <v>18</v>
      </c>
      <c r="O12621" s="1">
        <v>1.5883799999999999E-64</v>
      </c>
      <c r="P12621">
        <v>638</v>
      </c>
    </row>
    <row r="12622" spans="1:16" x14ac:dyDescent="0.25">
      <c r="A12622" t="s">
        <v>18806</v>
      </c>
      <c r="B12622">
        <v>1458</v>
      </c>
      <c r="C12622" s="3" t="str">
        <f>HYPERLINK("http://www.uniprot.org/uniprot/A2Q4U3","tr|A2Q4U3|A2Q4U3_MEDTR")</f>
        <v>tr|A2Q4U3|A2Q4U3_MEDTR</v>
      </c>
      <c r="D12622" t="s">
        <v>18807</v>
      </c>
      <c r="E12622">
        <v>86.87</v>
      </c>
      <c r="F12622">
        <v>480</v>
      </c>
      <c r="G12622">
        <v>63</v>
      </c>
      <c r="H12622">
        <v>0</v>
      </c>
      <c r="I12622">
        <v>1</v>
      </c>
      <c r="J12622">
        <v>1440</v>
      </c>
      <c r="K12622">
        <v>1</v>
      </c>
      <c r="L12622">
        <v>50</v>
      </c>
      <c r="M12622">
        <v>529</v>
      </c>
      <c r="N12622" t="s">
        <v>18</v>
      </c>
      <c r="O12622">
        <v>0</v>
      </c>
      <c r="P12622">
        <v>2192</v>
      </c>
    </row>
    <row r="12623" spans="1:16" x14ac:dyDescent="0.25">
      <c r="A12623" t="s">
        <v>18808</v>
      </c>
      <c r="B12623">
        <v>765</v>
      </c>
      <c r="C12623" s="3" t="str">
        <f>HYPERLINK("http://www.uniprot.org/uniprot/G8A1A7","tr|G8A1A7|G8A1A7_MEDTR")</f>
        <v>tr|G8A1A7|G8A1A7_MEDTR</v>
      </c>
      <c r="D12623" t="s">
        <v>18809</v>
      </c>
      <c r="E12623">
        <v>72.56</v>
      </c>
      <c r="F12623">
        <v>288</v>
      </c>
      <c r="G12623">
        <v>79</v>
      </c>
      <c r="H12623">
        <v>40</v>
      </c>
      <c r="I12623">
        <v>13</v>
      </c>
      <c r="J12623">
        <v>756</v>
      </c>
      <c r="K12623">
        <v>1</v>
      </c>
      <c r="L12623">
        <v>114</v>
      </c>
      <c r="M12623">
        <v>401</v>
      </c>
      <c r="N12623" t="s">
        <v>18</v>
      </c>
      <c r="O12623" s="1">
        <v>6.4029999999999999E-110</v>
      </c>
      <c r="P12623">
        <v>1033</v>
      </c>
    </row>
    <row r="12624" spans="1:16" x14ac:dyDescent="0.25">
      <c r="A12624" t="s">
        <v>18810</v>
      </c>
      <c r="B12624">
        <v>768</v>
      </c>
      <c r="C12624" s="3" t="str">
        <f>HYPERLINK("http://www.uniprot.org/uniprot/I3SQZ5","tr|I3SQZ5|I3SQZ5_MEDTR")</f>
        <v>tr|I3SQZ5|I3SQZ5_MEDTR</v>
      </c>
      <c r="D12624" t="s">
        <v>22</v>
      </c>
      <c r="E12624">
        <v>85.37</v>
      </c>
      <c r="F12624">
        <v>253</v>
      </c>
      <c r="G12624">
        <v>37</v>
      </c>
      <c r="H12624">
        <v>0</v>
      </c>
      <c r="I12624">
        <v>7</v>
      </c>
      <c r="J12624">
        <v>765</v>
      </c>
      <c r="K12624">
        <v>1</v>
      </c>
      <c r="L12624">
        <v>8</v>
      </c>
      <c r="M12624">
        <v>260</v>
      </c>
      <c r="N12624" t="s">
        <v>18</v>
      </c>
      <c r="O12624" s="1">
        <v>4.3228600000000001E-114</v>
      </c>
      <c r="P12624">
        <v>1069</v>
      </c>
    </row>
    <row r="12625" spans="1:16" x14ac:dyDescent="0.25">
      <c r="A12625" t="s">
        <v>18811</v>
      </c>
      <c r="B12625">
        <v>1074</v>
      </c>
      <c r="C12625" s="3" t="str">
        <f>HYPERLINK("http://www.uniprot.org/uniprot/G7L097","tr|G7L097|G7L097_MEDTR")</f>
        <v>tr|G7L097|G7L097_MEDTR</v>
      </c>
      <c r="D12625" t="s">
        <v>18812</v>
      </c>
      <c r="E12625">
        <v>84.07</v>
      </c>
      <c r="F12625">
        <v>358</v>
      </c>
      <c r="G12625">
        <v>57</v>
      </c>
      <c r="H12625">
        <v>2</v>
      </c>
      <c r="I12625">
        <v>4</v>
      </c>
      <c r="J12625">
        <v>1071</v>
      </c>
      <c r="K12625">
        <v>1</v>
      </c>
      <c r="L12625">
        <v>72</v>
      </c>
      <c r="M12625">
        <v>426</v>
      </c>
      <c r="N12625" t="s">
        <v>18</v>
      </c>
      <c r="O12625" s="1">
        <v>1.18281E-162</v>
      </c>
      <c r="P12625">
        <v>1490</v>
      </c>
    </row>
    <row r="12626" spans="1:16" x14ac:dyDescent="0.25">
      <c r="A12626" t="s">
        <v>18813</v>
      </c>
      <c r="B12626">
        <v>1152</v>
      </c>
      <c r="C12626" s="3" t="str">
        <f>HYPERLINK("http://www.uniprot.org/uniprot/G7IE77","tr|G7IE77|G7IE77_MEDTR")</f>
        <v>tr|G7IE77|G7IE77_MEDTR</v>
      </c>
      <c r="D12626" t="s">
        <v>18814</v>
      </c>
      <c r="E12626">
        <v>85.16</v>
      </c>
      <c r="F12626">
        <v>364</v>
      </c>
      <c r="G12626">
        <v>54</v>
      </c>
      <c r="H12626">
        <v>0</v>
      </c>
      <c r="I12626">
        <v>1</v>
      </c>
      <c r="J12626">
        <v>1092</v>
      </c>
      <c r="K12626">
        <v>1</v>
      </c>
      <c r="L12626">
        <v>175</v>
      </c>
      <c r="M12626">
        <v>538</v>
      </c>
      <c r="N12626" t="s">
        <v>18</v>
      </c>
      <c r="O12626" s="1">
        <v>1.01253E-178</v>
      </c>
      <c r="P12626">
        <v>1629</v>
      </c>
    </row>
    <row r="12627" spans="1:16" x14ac:dyDescent="0.25">
      <c r="A12627" t="s">
        <v>18815</v>
      </c>
      <c r="B12627">
        <v>459</v>
      </c>
      <c r="C12627" s="3" t="str">
        <f>HYPERLINK("http://www.uniprot.org/uniprot/G7ZYD7","tr|G7ZYD7|G7ZYD7_MEDTR")</f>
        <v>tr|G7ZYD7|G7ZYD7_MEDTR</v>
      </c>
      <c r="D12627" t="s">
        <v>18816</v>
      </c>
      <c r="E12627">
        <v>35.450000000000003</v>
      </c>
      <c r="F12627">
        <v>220</v>
      </c>
      <c r="G12627">
        <v>142</v>
      </c>
      <c r="H12627">
        <v>68</v>
      </c>
      <c r="I12627">
        <v>1</v>
      </c>
      <c r="J12627">
        <v>456</v>
      </c>
      <c r="K12627">
        <v>1</v>
      </c>
      <c r="L12627">
        <v>1</v>
      </c>
      <c r="M12627">
        <v>220</v>
      </c>
      <c r="N12627" t="s">
        <v>18</v>
      </c>
      <c r="O12627" s="1">
        <v>5.2932199999999997E-23</v>
      </c>
      <c r="P12627">
        <v>280</v>
      </c>
    </row>
    <row r="12628" spans="1:16" x14ac:dyDescent="0.25">
      <c r="A12628" t="s">
        <v>18817</v>
      </c>
      <c r="B12628">
        <v>2325</v>
      </c>
      <c r="C12628" s="3" t="str">
        <f>HYPERLINK("http://www.uniprot.org/uniprot/K7K9M1","tr|K7K9M1|K7K9M1_SOYBN")</f>
        <v>tr|K7K9M1|K7K9M1_SOYBN</v>
      </c>
      <c r="D12628" t="s">
        <v>28</v>
      </c>
      <c r="E12628">
        <v>73.680000000000007</v>
      </c>
      <c r="F12628">
        <v>798</v>
      </c>
      <c r="G12628">
        <v>210</v>
      </c>
      <c r="H12628">
        <v>28</v>
      </c>
      <c r="I12628">
        <v>1</v>
      </c>
      <c r="J12628">
        <v>2310</v>
      </c>
      <c r="K12628">
        <v>1</v>
      </c>
      <c r="L12628">
        <v>1</v>
      </c>
      <c r="M12628">
        <v>798</v>
      </c>
      <c r="N12628" t="s">
        <v>18</v>
      </c>
      <c r="O12628">
        <v>0</v>
      </c>
      <c r="P12628">
        <v>2990</v>
      </c>
    </row>
    <row r="12629" spans="1:16" x14ac:dyDescent="0.25">
      <c r="A12629" t="s">
        <v>18818</v>
      </c>
      <c r="B12629">
        <v>1599</v>
      </c>
      <c r="C12629" s="3" t="str">
        <f>HYPERLINK("http://www.uniprot.org/uniprot/G7J8K7","tr|G7J8K7|G7J8K7_MEDTR")</f>
        <v>tr|G7J8K7|G7J8K7_MEDTR</v>
      </c>
      <c r="D12629" t="s">
        <v>18819</v>
      </c>
      <c r="E12629">
        <v>73.69</v>
      </c>
      <c r="F12629">
        <v>498</v>
      </c>
      <c r="G12629">
        <v>131</v>
      </c>
      <c r="H12629">
        <v>21</v>
      </c>
      <c r="I12629">
        <v>154</v>
      </c>
      <c r="J12629">
        <v>1584</v>
      </c>
      <c r="K12629">
        <v>1</v>
      </c>
      <c r="L12629">
        <v>39</v>
      </c>
      <c r="M12629">
        <v>526</v>
      </c>
      <c r="N12629" t="s">
        <v>18</v>
      </c>
      <c r="O12629">
        <v>0</v>
      </c>
      <c r="P12629">
        <v>1778</v>
      </c>
    </row>
    <row r="12630" spans="1:16" x14ac:dyDescent="0.25">
      <c r="A12630" t="s">
        <v>18820</v>
      </c>
      <c r="B12630">
        <v>1089</v>
      </c>
      <c r="C12630" s="3" t="str">
        <f>HYPERLINK("http://www.uniprot.org/uniprot/B7FIJ3","tr|B7FIJ3|B7FIJ3_MEDTR")</f>
        <v>tr|B7FIJ3|B7FIJ3_MEDTR</v>
      </c>
      <c r="D12630" t="s">
        <v>18821</v>
      </c>
      <c r="E12630">
        <v>82.9</v>
      </c>
      <c r="F12630">
        <v>392</v>
      </c>
      <c r="G12630">
        <v>67</v>
      </c>
      <c r="H12630">
        <v>30</v>
      </c>
      <c r="I12630">
        <v>1</v>
      </c>
      <c r="J12630">
        <v>1086</v>
      </c>
      <c r="K12630">
        <v>1</v>
      </c>
      <c r="L12630">
        <v>1</v>
      </c>
      <c r="M12630">
        <v>389</v>
      </c>
      <c r="N12630" t="s">
        <v>18</v>
      </c>
      <c r="O12630" s="1">
        <v>2.9685999999999998E-177</v>
      </c>
      <c r="P12630">
        <v>1616</v>
      </c>
    </row>
    <row r="12631" spans="1:16" x14ac:dyDescent="0.25">
      <c r="A12631" t="s">
        <v>18822</v>
      </c>
      <c r="B12631">
        <v>858</v>
      </c>
      <c r="C12631" s="3" t="str">
        <f>HYPERLINK("http://www.uniprot.org/uniprot/I1MEY6","tr|I1MEY6|I1MEY6_SOYBN")</f>
        <v>tr|I1MEY6|I1MEY6_SOYBN</v>
      </c>
      <c r="D12631" t="s">
        <v>28</v>
      </c>
      <c r="E12631">
        <v>70.87</v>
      </c>
      <c r="F12631">
        <v>285</v>
      </c>
      <c r="G12631">
        <v>83</v>
      </c>
      <c r="H12631">
        <v>0</v>
      </c>
      <c r="I12631">
        <v>1</v>
      </c>
      <c r="J12631">
        <v>855</v>
      </c>
      <c r="K12631">
        <v>1</v>
      </c>
      <c r="L12631">
        <v>2</v>
      </c>
      <c r="M12631">
        <v>284</v>
      </c>
      <c r="N12631" t="s">
        <v>18</v>
      </c>
      <c r="O12631" s="1">
        <v>2.0229400000000001E-113</v>
      </c>
      <c r="P12631">
        <v>1064</v>
      </c>
    </row>
    <row r="12632" spans="1:16" x14ac:dyDescent="0.25">
      <c r="A12632" t="s">
        <v>18823</v>
      </c>
      <c r="B12632">
        <v>477</v>
      </c>
      <c r="C12632" s="3" t="str">
        <f>HYPERLINK("http://www.uniprot.org/uniprot/G7JL72","tr|G7JL72|G7JL72_MEDTR")</f>
        <v>tr|G7JL72|G7JL72_MEDTR</v>
      </c>
      <c r="D12632" t="s">
        <v>18824</v>
      </c>
      <c r="E12632">
        <v>67.510000000000005</v>
      </c>
      <c r="F12632">
        <v>157</v>
      </c>
      <c r="G12632">
        <v>51</v>
      </c>
      <c r="H12632">
        <v>1</v>
      </c>
      <c r="I12632">
        <v>7</v>
      </c>
      <c r="J12632">
        <v>474</v>
      </c>
      <c r="K12632">
        <v>1</v>
      </c>
      <c r="L12632">
        <v>4</v>
      </c>
      <c r="M12632">
        <v>158</v>
      </c>
      <c r="N12632" t="s">
        <v>18</v>
      </c>
      <c r="O12632" s="1">
        <v>7.0917799999999998E-52</v>
      </c>
      <c r="P12632">
        <v>529</v>
      </c>
    </row>
    <row r="12633" spans="1:16" x14ac:dyDescent="0.25">
      <c r="A12633" t="s">
        <v>18825</v>
      </c>
      <c r="B12633">
        <v>402</v>
      </c>
      <c r="C12633" s="3" t="str">
        <f>HYPERLINK("http://www.uniprot.org/uniprot/I3SPI5","tr|I3SPI5|I3SPI5_LOTJA")</f>
        <v>tr|I3SPI5|I3SPI5_LOTJA</v>
      </c>
      <c r="D12633" t="s">
        <v>93</v>
      </c>
      <c r="E12633">
        <v>85.71</v>
      </c>
      <c r="F12633">
        <v>133</v>
      </c>
      <c r="G12633">
        <v>19</v>
      </c>
      <c r="H12633">
        <v>0</v>
      </c>
      <c r="I12633">
        <v>1</v>
      </c>
      <c r="J12633">
        <v>399</v>
      </c>
      <c r="K12633">
        <v>1</v>
      </c>
      <c r="L12633">
        <v>31</v>
      </c>
      <c r="M12633">
        <v>163</v>
      </c>
      <c r="N12633" t="s">
        <v>18</v>
      </c>
      <c r="O12633" s="1">
        <v>9.5131200000000003E-57</v>
      </c>
      <c r="P12633">
        <v>571</v>
      </c>
    </row>
    <row r="12634" spans="1:16" x14ac:dyDescent="0.25">
      <c r="A12634" t="s">
        <v>18826</v>
      </c>
      <c r="B12634">
        <v>1029</v>
      </c>
      <c r="C12634" s="3" t="str">
        <f>HYPERLINK("http://www.uniprot.org/uniprot/A4PIZ2","tr|A4PIZ2|A4PIZ2_LOTJA")</f>
        <v>tr|A4PIZ2|A4PIZ2_LOTJA</v>
      </c>
      <c r="D12634" t="s">
        <v>18827</v>
      </c>
      <c r="E12634">
        <v>80.989999999999995</v>
      </c>
      <c r="F12634">
        <v>342</v>
      </c>
      <c r="G12634">
        <v>65</v>
      </c>
      <c r="H12634">
        <v>0</v>
      </c>
      <c r="I12634">
        <v>1</v>
      </c>
      <c r="J12634">
        <v>1026</v>
      </c>
      <c r="K12634">
        <v>1</v>
      </c>
      <c r="L12634">
        <v>1</v>
      </c>
      <c r="M12634">
        <v>342</v>
      </c>
      <c r="N12634" t="s">
        <v>18</v>
      </c>
      <c r="O12634" s="1">
        <v>3.0249300000000001E-160</v>
      </c>
      <c r="P12634">
        <v>1469</v>
      </c>
    </row>
    <row r="12635" spans="1:16" x14ac:dyDescent="0.25">
      <c r="A12635" t="s">
        <v>18828</v>
      </c>
      <c r="B12635">
        <v>966</v>
      </c>
      <c r="C12635" s="3" t="str">
        <f>HYPERLINK("http://www.uniprot.org/uniprot/I3SE82","tr|I3SE82|I3SE82_LOTJA")</f>
        <v>tr|I3SE82|I3SE82_LOTJA</v>
      </c>
      <c r="D12635" t="s">
        <v>93</v>
      </c>
      <c r="E12635">
        <v>83.23</v>
      </c>
      <c r="F12635">
        <v>328</v>
      </c>
      <c r="G12635">
        <v>55</v>
      </c>
      <c r="H12635">
        <v>7</v>
      </c>
      <c r="I12635">
        <v>1</v>
      </c>
      <c r="J12635">
        <v>963</v>
      </c>
      <c r="K12635">
        <v>1</v>
      </c>
      <c r="L12635">
        <v>1</v>
      </c>
      <c r="M12635">
        <v>327</v>
      </c>
      <c r="N12635" t="s">
        <v>18</v>
      </c>
      <c r="O12635" s="1">
        <v>9.7000600000000001E-166</v>
      </c>
      <c r="P12635">
        <v>1516</v>
      </c>
    </row>
    <row r="12636" spans="1:16" x14ac:dyDescent="0.25">
      <c r="A12636" t="s">
        <v>18829</v>
      </c>
      <c r="B12636">
        <v>1518</v>
      </c>
      <c r="C12636" s="3" t="str">
        <f>HYPERLINK("http://www.uniprot.org/uniprot/G7LFJ1","tr|G7LFJ1|G7LFJ1_MEDTR")</f>
        <v>tr|G7LFJ1|G7LFJ1_MEDTR</v>
      </c>
      <c r="D12636" t="s">
        <v>18830</v>
      </c>
      <c r="E12636">
        <v>78.16</v>
      </c>
      <c r="F12636">
        <v>174</v>
      </c>
      <c r="G12636">
        <v>38</v>
      </c>
      <c r="H12636">
        <v>0</v>
      </c>
      <c r="I12636">
        <v>913</v>
      </c>
      <c r="J12636">
        <v>1434</v>
      </c>
      <c r="K12636">
        <v>1</v>
      </c>
      <c r="L12636">
        <v>304</v>
      </c>
      <c r="M12636">
        <v>476</v>
      </c>
      <c r="N12636" t="s">
        <v>18</v>
      </c>
      <c r="O12636" s="1">
        <v>2.5443800000000002E-69</v>
      </c>
      <c r="P12636">
        <v>687</v>
      </c>
    </row>
    <row r="12637" spans="1:16" x14ac:dyDescent="0.25">
      <c r="A12637" t="s">
        <v>18831</v>
      </c>
      <c r="B12637">
        <v>375</v>
      </c>
      <c r="C12637" s="3" t="str">
        <f>HYPERLINK("http://www.uniprot.org/uniprot/I3SDW2","tr|I3SDW2|I3SDW2_LOTJA")</f>
        <v>tr|I3SDW2|I3SDW2_LOTJA</v>
      </c>
      <c r="D12637" t="s">
        <v>18832</v>
      </c>
      <c r="E12637">
        <v>98.18</v>
      </c>
      <c r="F12637">
        <v>110</v>
      </c>
      <c r="G12637">
        <v>2</v>
      </c>
      <c r="H12637">
        <v>0</v>
      </c>
      <c r="I12637">
        <v>43</v>
      </c>
      <c r="J12637">
        <v>372</v>
      </c>
      <c r="K12637">
        <v>1</v>
      </c>
      <c r="L12637">
        <v>1</v>
      </c>
      <c r="M12637">
        <v>110</v>
      </c>
      <c r="N12637" t="s">
        <v>18</v>
      </c>
      <c r="O12637" s="1">
        <v>3.40898E-54</v>
      </c>
      <c r="P12637">
        <v>549</v>
      </c>
    </row>
    <row r="12638" spans="1:16" x14ac:dyDescent="0.25">
      <c r="A12638" t="s">
        <v>18833</v>
      </c>
      <c r="B12638">
        <v>1146</v>
      </c>
      <c r="C12638" s="3" t="str">
        <f>HYPERLINK("http://www.uniprot.org/uniprot/G7KNI3","tr|G7KNI3|G7KNI3_MEDTR")</f>
        <v>tr|G7KNI3|G7KNI3_MEDTR</v>
      </c>
      <c r="D12638" t="s">
        <v>18794</v>
      </c>
      <c r="E12638">
        <v>80.67</v>
      </c>
      <c r="F12638">
        <v>414</v>
      </c>
      <c r="G12638">
        <v>80</v>
      </c>
      <c r="H12638">
        <v>33</v>
      </c>
      <c r="I12638">
        <v>1</v>
      </c>
      <c r="J12638">
        <v>1143</v>
      </c>
      <c r="K12638">
        <v>1</v>
      </c>
      <c r="L12638">
        <v>89</v>
      </c>
      <c r="M12638">
        <v>502</v>
      </c>
      <c r="N12638" t="s">
        <v>18</v>
      </c>
      <c r="O12638">
        <v>0</v>
      </c>
      <c r="P12638">
        <v>1685</v>
      </c>
    </row>
    <row r="12639" spans="1:16" x14ac:dyDescent="0.25">
      <c r="A12639" t="s">
        <v>18834</v>
      </c>
      <c r="B12639">
        <v>774</v>
      </c>
      <c r="C12639" s="3" t="str">
        <f>HYPERLINK("http://www.uniprot.org/uniprot/A2Q2T1","tr|A2Q2T1|A2Q2T1_MEDTR")</f>
        <v>tr|A2Q2T1|A2Q2T1_MEDTR</v>
      </c>
      <c r="D12639" t="s">
        <v>337</v>
      </c>
      <c r="E12639">
        <v>53.36</v>
      </c>
      <c r="F12639">
        <v>238</v>
      </c>
      <c r="G12639">
        <v>111</v>
      </c>
      <c r="H12639">
        <v>18</v>
      </c>
      <c r="I12639">
        <v>79</v>
      </c>
      <c r="J12639">
        <v>738</v>
      </c>
      <c r="K12639">
        <v>1</v>
      </c>
      <c r="L12639">
        <v>140</v>
      </c>
      <c r="M12639">
        <v>376</v>
      </c>
      <c r="N12639" t="s">
        <v>18</v>
      </c>
      <c r="O12639" s="1">
        <v>1.5365600000000001E-58</v>
      </c>
      <c r="P12639">
        <v>590</v>
      </c>
    </row>
    <row r="12640" spans="1:16" x14ac:dyDescent="0.25">
      <c r="A12640" t="s">
        <v>18835</v>
      </c>
      <c r="B12640">
        <v>1650</v>
      </c>
      <c r="C12640" s="3" t="str">
        <f>HYPERLINK("http://www.uniprot.org/uniprot/I1MKD8","tr|I1MKD8|I1MKD8_SOYBN")</f>
        <v>tr|I1MKD8|I1MKD8_SOYBN</v>
      </c>
      <c r="D12640" t="s">
        <v>71</v>
      </c>
      <c r="E12640">
        <v>74.55</v>
      </c>
      <c r="F12640">
        <v>558</v>
      </c>
      <c r="G12640">
        <v>142</v>
      </c>
      <c r="H12640">
        <v>9</v>
      </c>
      <c r="I12640">
        <v>1</v>
      </c>
      <c r="J12640">
        <v>1647</v>
      </c>
      <c r="K12640">
        <v>1</v>
      </c>
      <c r="L12640">
        <v>1</v>
      </c>
      <c r="M12640">
        <v>550</v>
      </c>
      <c r="N12640" t="s">
        <v>18</v>
      </c>
      <c r="O12640">
        <v>0</v>
      </c>
      <c r="P12640">
        <v>1986</v>
      </c>
    </row>
    <row r="12641" spans="1:16" x14ac:dyDescent="0.25">
      <c r="A12641" t="s">
        <v>18836</v>
      </c>
      <c r="B12641">
        <v>2343</v>
      </c>
      <c r="C12641" s="3" t="str">
        <f>HYPERLINK("http://www.uniprot.org/uniprot/G7JLF2","tr|G7JLF2|G7JLF2_MEDTR")</f>
        <v>tr|G7JLF2|G7JLF2_MEDTR</v>
      </c>
      <c r="D12641" t="s">
        <v>18837</v>
      </c>
      <c r="E12641">
        <v>83.05</v>
      </c>
      <c r="F12641">
        <v>779</v>
      </c>
      <c r="G12641">
        <v>132</v>
      </c>
      <c r="H12641">
        <v>0</v>
      </c>
      <c r="I12641">
        <v>1</v>
      </c>
      <c r="J12641">
        <v>2337</v>
      </c>
      <c r="K12641">
        <v>1</v>
      </c>
      <c r="L12641">
        <v>1</v>
      </c>
      <c r="M12641">
        <v>753</v>
      </c>
      <c r="N12641" t="s">
        <v>18</v>
      </c>
      <c r="O12641">
        <v>0</v>
      </c>
      <c r="P12641">
        <v>3210</v>
      </c>
    </row>
    <row r="12642" spans="1:16" x14ac:dyDescent="0.25">
      <c r="A12642" t="s">
        <v>18838</v>
      </c>
      <c r="B12642">
        <v>1368</v>
      </c>
      <c r="C12642" s="3" t="str">
        <f>HYPERLINK("http://www.uniprot.org/uniprot/G7IPV3","tr|G7IPV3|G7IPV3_MEDTR")</f>
        <v>tr|G7IPV3|G7IPV3_MEDTR</v>
      </c>
      <c r="D12642" t="s">
        <v>18839</v>
      </c>
      <c r="E12642">
        <v>80.180000000000007</v>
      </c>
      <c r="F12642">
        <v>444</v>
      </c>
      <c r="G12642">
        <v>88</v>
      </c>
      <c r="H12642">
        <v>0</v>
      </c>
      <c r="I12642">
        <v>22</v>
      </c>
      <c r="J12642">
        <v>1353</v>
      </c>
      <c r="K12642">
        <v>1</v>
      </c>
      <c r="L12642">
        <v>14</v>
      </c>
      <c r="M12642">
        <v>457</v>
      </c>
      <c r="N12642" t="s">
        <v>18</v>
      </c>
      <c r="O12642">
        <v>0</v>
      </c>
      <c r="P12642">
        <v>1858</v>
      </c>
    </row>
    <row r="12643" spans="1:16" x14ac:dyDescent="0.25">
      <c r="A12643" t="s">
        <v>18840</v>
      </c>
      <c r="B12643">
        <v>282</v>
      </c>
      <c r="C12643" s="3" t="str">
        <f>HYPERLINK("http://www.uniprot.org/uniprot/G7IPB7","tr|G7IPB7|G7IPB7_MEDTR")</f>
        <v>tr|G7IPB7|G7IPB7_MEDTR</v>
      </c>
      <c r="D12643" t="s">
        <v>18547</v>
      </c>
      <c r="E12643">
        <v>71.95</v>
      </c>
      <c r="F12643">
        <v>82</v>
      </c>
      <c r="G12643">
        <v>23</v>
      </c>
      <c r="H12643">
        <v>0</v>
      </c>
      <c r="I12643">
        <v>34</v>
      </c>
      <c r="J12643">
        <v>279</v>
      </c>
      <c r="K12643">
        <v>1</v>
      </c>
      <c r="L12643">
        <v>120</v>
      </c>
      <c r="M12643">
        <v>201</v>
      </c>
      <c r="N12643" t="s">
        <v>18</v>
      </c>
      <c r="O12643" s="1">
        <v>3.8901199999999998E-26</v>
      </c>
      <c r="P12643">
        <v>307</v>
      </c>
    </row>
    <row r="12644" spans="1:16" x14ac:dyDescent="0.25">
      <c r="A12644" t="s">
        <v>18841</v>
      </c>
      <c r="B12644">
        <v>627</v>
      </c>
      <c r="C12644" s="3" t="str">
        <f>HYPERLINK("http://www.uniprot.org/uniprot/Q9SMK5","tr|Q9SMK5|Q9SMK5_CICAR")</f>
        <v>tr|Q9SMK5|Q9SMK5_CICAR</v>
      </c>
      <c r="D12644" t="s">
        <v>18842</v>
      </c>
      <c r="E12644">
        <v>61.05</v>
      </c>
      <c r="F12644">
        <v>208</v>
      </c>
      <c r="G12644">
        <v>81</v>
      </c>
      <c r="H12644">
        <v>0</v>
      </c>
      <c r="I12644">
        <v>1</v>
      </c>
      <c r="J12644">
        <v>624</v>
      </c>
      <c r="K12644">
        <v>1</v>
      </c>
      <c r="L12644">
        <v>1</v>
      </c>
      <c r="M12644">
        <v>208</v>
      </c>
      <c r="N12644" t="s">
        <v>18</v>
      </c>
      <c r="O12644" s="1">
        <v>2.17399E-55</v>
      </c>
      <c r="P12644">
        <v>561</v>
      </c>
    </row>
    <row r="12645" spans="1:16" x14ac:dyDescent="0.25">
      <c r="A12645" t="s">
        <v>18843</v>
      </c>
      <c r="B12645">
        <v>384</v>
      </c>
      <c r="C12645" s="3" t="str">
        <f>HYPERLINK("http://www.uniprot.org/uniprot/I3SH14","tr|I3SH14|I3SH14_MEDTR")</f>
        <v>tr|I3SH14|I3SH14_MEDTR</v>
      </c>
      <c r="D12645" t="s">
        <v>22</v>
      </c>
      <c r="E12645">
        <v>74.8</v>
      </c>
      <c r="F12645">
        <v>127</v>
      </c>
      <c r="G12645">
        <v>32</v>
      </c>
      <c r="H12645">
        <v>0</v>
      </c>
      <c r="I12645">
        <v>1</v>
      </c>
      <c r="J12645">
        <v>381</v>
      </c>
      <c r="K12645">
        <v>1</v>
      </c>
      <c r="L12645">
        <v>68</v>
      </c>
      <c r="M12645">
        <v>193</v>
      </c>
      <c r="N12645" t="s">
        <v>18</v>
      </c>
      <c r="O12645" s="1">
        <v>1.23822E-48</v>
      </c>
      <c r="P12645">
        <v>501</v>
      </c>
    </row>
    <row r="12646" spans="1:16" x14ac:dyDescent="0.25">
      <c r="A12646" t="s">
        <v>18844</v>
      </c>
      <c r="B12646">
        <v>546</v>
      </c>
      <c r="C12646" s="3" t="str">
        <f>HYPERLINK("http://www.uniprot.org/uniprot/K4AWB7","tr|K4AWB7|K4AWB7_SOLLC")</f>
        <v>tr|K4AWB7|K4AWB7_SOLLC</v>
      </c>
      <c r="D12646" t="s">
        <v>18845</v>
      </c>
      <c r="E12646">
        <v>46</v>
      </c>
      <c r="F12646">
        <v>100</v>
      </c>
      <c r="G12646">
        <v>54</v>
      </c>
      <c r="H12646">
        <v>1</v>
      </c>
      <c r="I12646">
        <v>244</v>
      </c>
      <c r="J12646">
        <v>540</v>
      </c>
      <c r="K12646">
        <v>1</v>
      </c>
      <c r="L12646">
        <v>457</v>
      </c>
      <c r="M12646">
        <v>553</v>
      </c>
      <c r="N12646" t="s">
        <v>18</v>
      </c>
      <c r="O12646" s="1">
        <v>3.0640199999999998E-13</v>
      </c>
      <c r="P12646">
        <v>196</v>
      </c>
    </row>
    <row r="12647" spans="1:16" x14ac:dyDescent="0.25">
      <c r="A12647" t="s">
        <v>18846</v>
      </c>
      <c r="B12647">
        <v>942</v>
      </c>
      <c r="C12647" s="3" t="str">
        <f>HYPERLINK("http://www.uniprot.org/uniprot/Q9MB04","tr|Q9MB04|Q9MB04_VICFA")</f>
        <v>tr|Q9MB04|Q9MB04_VICFA</v>
      </c>
      <c r="D12647" t="s">
        <v>18847</v>
      </c>
      <c r="E12647">
        <v>98.72</v>
      </c>
      <c r="F12647">
        <v>313</v>
      </c>
      <c r="G12647">
        <v>4</v>
      </c>
      <c r="H12647">
        <v>0</v>
      </c>
      <c r="I12647">
        <v>1</v>
      </c>
      <c r="J12647">
        <v>939</v>
      </c>
      <c r="K12647">
        <v>1</v>
      </c>
      <c r="L12647">
        <v>1</v>
      </c>
      <c r="M12647">
        <v>313</v>
      </c>
      <c r="N12647" t="s">
        <v>18</v>
      </c>
      <c r="O12647">
        <v>0</v>
      </c>
      <c r="P12647">
        <v>1678</v>
      </c>
    </row>
    <row r="12648" spans="1:16" x14ac:dyDescent="0.25">
      <c r="A12648" t="s">
        <v>18848</v>
      </c>
      <c r="B12648">
        <v>4020</v>
      </c>
      <c r="C12648" s="3" t="str">
        <f>HYPERLINK("http://www.uniprot.org/uniprot/K7KF61","tr|K7KF61|K7KF61_SOYBN")</f>
        <v>tr|K7KF61|K7KF61_SOYBN</v>
      </c>
      <c r="D12648" t="s">
        <v>28</v>
      </c>
      <c r="E12648">
        <v>71.14</v>
      </c>
      <c r="F12648">
        <v>1213</v>
      </c>
      <c r="G12648">
        <v>350</v>
      </c>
      <c r="H12648">
        <v>11</v>
      </c>
      <c r="I12648">
        <v>409</v>
      </c>
      <c r="J12648">
        <v>4014</v>
      </c>
      <c r="K12648">
        <v>1</v>
      </c>
      <c r="L12648">
        <v>22</v>
      </c>
      <c r="M12648">
        <v>1213</v>
      </c>
      <c r="N12648" t="s">
        <v>18</v>
      </c>
      <c r="O12648">
        <v>0</v>
      </c>
      <c r="P12648">
        <v>4295</v>
      </c>
    </row>
    <row r="12649" spans="1:16" x14ac:dyDescent="0.25">
      <c r="A12649" t="s">
        <v>18849</v>
      </c>
      <c r="B12649">
        <v>669</v>
      </c>
      <c r="C12649" s="3" t="str">
        <f>HYPERLINK("http://www.uniprot.org/uniprot/G7L095","tr|G7L095|G7L095_MEDTR")</f>
        <v>tr|G7L095|G7L095_MEDTR</v>
      </c>
      <c r="D12649" t="s">
        <v>18850</v>
      </c>
      <c r="E12649">
        <v>74.72</v>
      </c>
      <c r="F12649">
        <v>182</v>
      </c>
      <c r="G12649">
        <v>46</v>
      </c>
      <c r="H12649">
        <v>2</v>
      </c>
      <c r="I12649">
        <v>49</v>
      </c>
      <c r="J12649">
        <v>588</v>
      </c>
      <c r="K12649">
        <v>1</v>
      </c>
      <c r="L12649">
        <v>20</v>
      </c>
      <c r="M12649">
        <v>201</v>
      </c>
      <c r="N12649" t="s">
        <v>18</v>
      </c>
      <c r="O12649" s="1">
        <v>7.9315600000000003E-73</v>
      </c>
      <c r="P12649">
        <v>712</v>
      </c>
    </row>
    <row r="12650" spans="1:16" x14ac:dyDescent="0.25">
      <c r="A12650" t="s">
        <v>18851</v>
      </c>
      <c r="B12650">
        <v>333</v>
      </c>
      <c r="C12650" s="3" t="str">
        <f>HYPERLINK("http://www.uniprot.org/uniprot/G7JJV0","tr|G7JJV0|G7JJV0_MEDTR")</f>
        <v>tr|G7JJV0|G7JJV0_MEDTR</v>
      </c>
      <c r="D12650" t="s">
        <v>18852</v>
      </c>
      <c r="E12650">
        <v>58.62</v>
      </c>
      <c r="F12650">
        <v>58</v>
      </c>
      <c r="G12650">
        <v>24</v>
      </c>
      <c r="H12650">
        <v>4</v>
      </c>
      <c r="I12650">
        <v>25</v>
      </c>
      <c r="J12650">
        <v>186</v>
      </c>
      <c r="K12650">
        <v>1</v>
      </c>
      <c r="L12650">
        <v>29</v>
      </c>
      <c r="M12650">
        <v>86</v>
      </c>
      <c r="N12650" t="s">
        <v>18</v>
      </c>
      <c r="O12650" s="1">
        <v>9.0276999999999998E-7</v>
      </c>
      <c r="P12650">
        <v>140</v>
      </c>
    </row>
    <row r="12651" spans="1:16" x14ac:dyDescent="0.25">
      <c r="A12651" t="s">
        <v>18853</v>
      </c>
      <c r="B12651">
        <v>708</v>
      </c>
      <c r="C12651" s="3" t="str">
        <f>HYPERLINK("http://www.uniprot.org/uniprot/B7FJE9","tr|B7FJE9|B7FJE9_MEDTR")</f>
        <v>tr|B7FJE9|B7FJE9_MEDTR</v>
      </c>
      <c r="D12651" t="s">
        <v>18854</v>
      </c>
      <c r="E12651">
        <v>91.06</v>
      </c>
      <c r="F12651">
        <v>235</v>
      </c>
      <c r="G12651">
        <v>21</v>
      </c>
      <c r="H12651">
        <v>0</v>
      </c>
      <c r="I12651">
        <v>1</v>
      </c>
      <c r="J12651">
        <v>705</v>
      </c>
      <c r="K12651">
        <v>1</v>
      </c>
      <c r="L12651">
        <v>1</v>
      </c>
      <c r="M12651">
        <v>235</v>
      </c>
      <c r="N12651" t="s">
        <v>18</v>
      </c>
      <c r="O12651" s="1">
        <v>2.19279E-119</v>
      </c>
      <c r="P12651">
        <v>1114</v>
      </c>
    </row>
    <row r="12652" spans="1:16" x14ac:dyDescent="0.25">
      <c r="A12652" t="s">
        <v>18855</v>
      </c>
      <c r="B12652">
        <v>2271</v>
      </c>
      <c r="C12652" s="3" t="str">
        <f>HYPERLINK("http://www.uniprot.org/uniprot/I1JGI9","tr|I1JGI9|I1JGI9_SOYBN")</f>
        <v>tr|I1JGI9|I1JGI9_SOYBN</v>
      </c>
      <c r="D12652" t="s">
        <v>71</v>
      </c>
      <c r="E12652">
        <v>59.29</v>
      </c>
      <c r="F12652">
        <v>683</v>
      </c>
      <c r="G12652">
        <v>278</v>
      </c>
      <c r="H12652">
        <v>40</v>
      </c>
      <c r="I12652">
        <v>340</v>
      </c>
      <c r="J12652">
        <v>2268</v>
      </c>
      <c r="K12652">
        <v>1</v>
      </c>
      <c r="L12652">
        <v>198</v>
      </c>
      <c r="M12652">
        <v>867</v>
      </c>
      <c r="N12652" t="s">
        <v>18</v>
      </c>
      <c r="O12652">
        <v>0</v>
      </c>
      <c r="P12652">
        <v>1860</v>
      </c>
    </row>
    <row r="12653" spans="1:16" x14ac:dyDescent="0.25">
      <c r="A12653" t="s">
        <v>18856</v>
      </c>
      <c r="B12653">
        <v>183</v>
      </c>
      <c r="C12653" s="3" t="str">
        <f>HYPERLINK("http://www.uniprot.org/uniprot/I1NEL3","tr|I1NEL3|I1NEL3_SOYBN")</f>
        <v>tr|I1NEL3|I1NEL3_SOYBN</v>
      </c>
      <c r="D12653" t="s">
        <v>28</v>
      </c>
      <c r="E12653">
        <v>65.849999999999994</v>
      </c>
      <c r="F12653">
        <v>41</v>
      </c>
      <c r="G12653">
        <v>14</v>
      </c>
      <c r="H12653">
        <v>0</v>
      </c>
      <c r="I12653">
        <v>1</v>
      </c>
      <c r="J12653">
        <v>123</v>
      </c>
      <c r="K12653">
        <v>1</v>
      </c>
      <c r="L12653">
        <v>2</v>
      </c>
      <c r="M12653">
        <v>42</v>
      </c>
      <c r="N12653" t="s">
        <v>18</v>
      </c>
      <c r="O12653" s="1">
        <v>8.2253599999999995E-8</v>
      </c>
      <c r="P12653">
        <v>149</v>
      </c>
    </row>
    <row r="12654" spans="1:16" x14ac:dyDescent="0.25">
      <c r="A12654" t="s">
        <v>18857</v>
      </c>
      <c r="B12654">
        <v>504</v>
      </c>
      <c r="C12654" s="3" t="str">
        <f>HYPERLINK("http://www.uniprot.org/uniprot/G7J8K4","tr|G7J8K4|G7J8K4_MEDTR")</f>
        <v>tr|G7J8K4|G7J8K4_MEDTR</v>
      </c>
      <c r="D12654" t="s">
        <v>18858</v>
      </c>
      <c r="E12654">
        <v>81.39</v>
      </c>
      <c r="F12654">
        <v>172</v>
      </c>
      <c r="G12654">
        <v>32</v>
      </c>
      <c r="H12654">
        <v>5</v>
      </c>
      <c r="I12654">
        <v>1</v>
      </c>
      <c r="J12654">
        <v>501</v>
      </c>
      <c r="K12654">
        <v>1</v>
      </c>
      <c r="L12654">
        <v>2</v>
      </c>
      <c r="M12654">
        <v>173</v>
      </c>
      <c r="N12654" t="s">
        <v>18</v>
      </c>
      <c r="O12654" s="1">
        <v>1.14476E-70</v>
      </c>
      <c r="P12654">
        <v>691</v>
      </c>
    </row>
    <row r="12655" spans="1:16" x14ac:dyDescent="0.25">
      <c r="A12655" t="s">
        <v>18859</v>
      </c>
      <c r="B12655">
        <v>1380</v>
      </c>
      <c r="C12655" s="3" t="str">
        <f>HYPERLINK("http://www.uniprot.org/uniprot/K7LRS9","tr|K7LRS9|K7LRS9_SOYBN")</f>
        <v>tr|K7LRS9|K7LRS9_SOYBN</v>
      </c>
      <c r="D12655" t="s">
        <v>28</v>
      </c>
      <c r="E12655">
        <v>67.72</v>
      </c>
      <c r="F12655">
        <v>443</v>
      </c>
      <c r="G12655">
        <v>143</v>
      </c>
      <c r="H12655">
        <v>0</v>
      </c>
      <c r="I12655">
        <v>10</v>
      </c>
      <c r="J12655">
        <v>1338</v>
      </c>
      <c r="K12655">
        <v>1</v>
      </c>
      <c r="L12655">
        <v>9</v>
      </c>
      <c r="M12655">
        <v>448</v>
      </c>
      <c r="N12655" t="s">
        <v>18</v>
      </c>
      <c r="O12655" s="1">
        <v>7.47397E-166</v>
      </c>
      <c r="P12655">
        <v>1519</v>
      </c>
    </row>
    <row r="12656" spans="1:16" x14ac:dyDescent="0.25">
      <c r="A12656" t="s">
        <v>18860</v>
      </c>
      <c r="B12656">
        <v>3153</v>
      </c>
      <c r="C12656" s="3" t="str">
        <f>HYPERLINK("http://www.uniprot.org/uniprot/G7I4B2","tr|G7I4B2|G7I4B2_MEDTR")</f>
        <v>tr|G7I4B2|G7I4B2_MEDTR</v>
      </c>
      <c r="D12656" t="s">
        <v>18861</v>
      </c>
      <c r="E12656">
        <v>48.25</v>
      </c>
      <c r="F12656">
        <v>1063</v>
      </c>
      <c r="G12656">
        <v>550</v>
      </c>
      <c r="H12656">
        <v>46</v>
      </c>
      <c r="I12656">
        <v>16</v>
      </c>
      <c r="J12656">
        <v>3066</v>
      </c>
      <c r="K12656">
        <v>1</v>
      </c>
      <c r="L12656">
        <v>1</v>
      </c>
      <c r="M12656">
        <v>1027</v>
      </c>
      <c r="N12656" t="s">
        <v>18</v>
      </c>
      <c r="O12656">
        <v>0</v>
      </c>
      <c r="P12656">
        <v>2219</v>
      </c>
    </row>
    <row r="12657" spans="1:16" x14ac:dyDescent="0.25">
      <c r="A12657" t="s">
        <v>18862</v>
      </c>
      <c r="B12657">
        <v>1158</v>
      </c>
      <c r="C12657" s="3" t="str">
        <f>HYPERLINK("http://www.uniprot.org/uniprot/G7JL68","tr|G7JL68|G7JL68_MEDTR")</f>
        <v>tr|G7JL68|G7JL68_MEDTR</v>
      </c>
      <c r="D12657" t="s">
        <v>18863</v>
      </c>
      <c r="E12657">
        <v>74.36</v>
      </c>
      <c r="F12657">
        <v>394</v>
      </c>
      <c r="G12657">
        <v>101</v>
      </c>
      <c r="H12657">
        <v>9</v>
      </c>
      <c r="I12657">
        <v>1</v>
      </c>
      <c r="J12657">
        <v>1155</v>
      </c>
      <c r="K12657">
        <v>1</v>
      </c>
      <c r="L12657">
        <v>1</v>
      </c>
      <c r="M12657">
        <v>376</v>
      </c>
      <c r="N12657" t="s">
        <v>18</v>
      </c>
      <c r="O12657" s="1">
        <v>1.17642E-150</v>
      </c>
      <c r="P12657">
        <v>1387</v>
      </c>
    </row>
    <row r="12658" spans="1:16" x14ac:dyDescent="0.25">
      <c r="A12658" t="s">
        <v>18864</v>
      </c>
      <c r="B12658">
        <v>186</v>
      </c>
      <c r="C12658" s="3" t="str">
        <f>HYPERLINK("http://www.uniprot.org/uniprot/G7JA48","tr|G7JA48|G7JA48_MEDTR")</f>
        <v>tr|G7JA48|G7JA48_MEDTR</v>
      </c>
      <c r="D12658" t="s">
        <v>13878</v>
      </c>
      <c r="E12658">
        <v>86.2</v>
      </c>
      <c r="F12658">
        <v>58</v>
      </c>
      <c r="G12658">
        <v>8</v>
      </c>
      <c r="H12658">
        <v>0</v>
      </c>
      <c r="I12658">
        <v>4</v>
      </c>
      <c r="J12658">
        <v>177</v>
      </c>
      <c r="K12658">
        <v>1</v>
      </c>
      <c r="L12658">
        <v>209</v>
      </c>
      <c r="M12658">
        <v>266</v>
      </c>
      <c r="N12658" t="s">
        <v>18</v>
      </c>
      <c r="O12658" s="1">
        <v>8.4428200000000004E-21</v>
      </c>
      <c r="P12658">
        <v>261</v>
      </c>
    </row>
    <row r="12659" spans="1:16" x14ac:dyDescent="0.25">
      <c r="A12659" t="s">
        <v>18865</v>
      </c>
      <c r="B12659">
        <v>774</v>
      </c>
      <c r="C12659" s="3" t="str">
        <f>HYPERLINK("http://www.uniprot.org/uniprot/G7JND2","tr|G7JND2|G7JND2_MEDTR")</f>
        <v>tr|G7JND2|G7JND2_MEDTR</v>
      </c>
      <c r="D12659" t="s">
        <v>18866</v>
      </c>
      <c r="E12659">
        <v>92.33</v>
      </c>
      <c r="F12659">
        <v>248</v>
      </c>
      <c r="G12659">
        <v>19</v>
      </c>
      <c r="H12659">
        <v>1</v>
      </c>
      <c r="I12659">
        <v>1</v>
      </c>
      <c r="J12659">
        <v>741</v>
      </c>
      <c r="K12659">
        <v>1</v>
      </c>
      <c r="L12659">
        <v>1</v>
      </c>
      <c r="M12659">
        <v>248</v>
      </c>
      <c r="N12659" t="s">
        <v>18</v>
      </c>
      <c r="O12659" s="1">
        <v>2.24865E-126</v>
      </c>
      <c r="P12659">
        <v>1175</v>
      </c>
    </row>
    <row r="12660" spans="1:16" x14ac:dyDescent="0.25">
      <c r="A12660" t="s">
        <v>18867</v>
      </c>
      <c r="B12660">
        <v>435</v>
      </c>
      <c r="C12660" s="3" t="str">
        <f>HYPERLINK("http://www.uniprot.org/uniprot/I3SBT7","tr|I3SBT7|I3SBT7_MEDTR")</f>
        <v>tr|I3SBT7|I3SBT7_MEDTR</v>
      </c>
      <c r="D12660" t="s">
        <v>22</v>
      </c>
      <c r="E12660">
        <v>66.66</v>
      </c>
      <c r="F12660">
        <v>147</v>
      </c>
      <c r="G12660">
        <v>49</v>
      </c>
      <c r="H12660">
        <v>3</v>
      </c>
      <c r="I12660">
        <v>1</v>
      </c>
      <c r="J12660">
        <v>432</v>
      </c>
      <c r="K12660">
        <v>1</v>
      </c>
      <c r="L12660">
        <v>1</v>
      </c>
      <c r="M12660">
        <v>143</v>
      </c>
      <c r="N12660" t="s">
        <v>18</v>
      </c>
      <c r="O12660" s="1">
        <v>6.9380000000000004E-44</v>
      </c>
      <c r="P12660">
        <v>460</v>
      </c>
    </row>
    <row r="12661" spans="1:16" x14ac:dyDescent="0.25">
      <c r="A12661" t="s">
        <v>18868</v>
      </c>
      <c r="B12661">
        <v>375</v>
      </c>
      <c r="C12661" s="3" t="str">
        <f>HYPERLINK("http://www.uniprot.org/uniprot/I1JCI7","tr|I1JCI7|I1JCI7_SOYBN")</f>
        <v>tr|I1JCI7|I1JCI7_SOYBN</v>
      </c>
      <c r="D12661" t="s">
        <v>28</v>
      </c>
      <c r="E12661">
        <v>84.42</v>
      </c>
      <c r="F12661">
        <v>122</v>
      </c>
      <c r="G12661">
        <v>19</v>
      </c>
      <c r="H12661">
        <v>0</v>
      </c>
      <c r="I12661">
        <v>4</v>
      </c>
      <c r="J12661">
        <v>369</v>
      </c>
      <c r="K12661">
        <v>1</v>
      </c>
      <c r="L12661">
        <v>4</v>
      </c>
      <c r="M12661">
        <v>125</v>
      </c>
      <c r="N12661" t="s">
        <v>18</v>
      </c>
      <c r="O12661" s="1">
        <v>6.4290600000000003E-53</v>
      </c>
      <c r="P12661">
        <v>538</v>
      </c>
    </row>
    <row r="12662" spans="1:16" x14ac:dyDescent="0.25">
      <c r="A12662" t="s">
        <v>18869</v>
      </c>
      <c r="B12662">
        <v>927</v>
      </c>
      <c r="C12662" s="3" t="str">
        <f>HYPERLINK("http://www.uniprot.org/uniprot/G7LFI8","tr|G7LFI8|G7LFI8_MEDTR")</f>
        <v>tr|G7LFI8|G7LFI8_MEDTR</v>
      </c>
      <c r="D12662" t="s">
        <v>18870</v>
      </c>
      <c r="E12662">
        <v>75.67</v>
      </c>
      <c r="F12662">
        <v>296</v>
      </c>
      <c r="G12662">
        <v>72</v>
      </c>
      <c r="H12662">
        <v>0</v>
      </c>
      <c r="I12662">
        <v>4</v>
      </c>
      <c r="J12662">
        <v>891</v>
      </c>
      <c r="K12662">
        <v>1</v>
      </c>
      <c r="L12662">
        <v>6</v>
      </c>
      <c r="M12662">
        <v>299</v>
      </c>
      <c r="N12662" t="s">
        <v>18</v>
      </c>
      <c r="O12662" s="1">
        <v>7.4381000000000002E-128</v>
      </c>
      <c r="P12662">
        <v>1189</v>
      </c>
    </row>
    <row r="12663" spans="1:16" x14ac:dyDescent="0.25">
      <c r="A12663" t="s">
        <v>18871</v>
      </c>
      <c r="B12663">
        <v>975</v>
      </c>
      <c r="C12663" s="3" t="str">
        <f>HYPERLINK("http://www.uniprot.org/uniprot/G7LDP4","tr|G7LDP4|G7LDP4_MEDTR")</f>
        <v>tr|G7LDP4|G7LDP4_MEDTR</v>
      </c>
      <c r="D12663" t="s">
        <v>18872</v>
      </c>
      <c r="E12663">
        <v>88.3</v>
      </c>
      <c r="F12663">
        <v>325</v>
      </c>
      <c r="G12663">
        <v>38</v>
      </c>
      <c r="H12663">
        <v>1</v>
      </c>
      <c r="I12663">
        <v>1</v>
      </c>
      <c r="J12663">
        <v>972</v>
      </c>
      <c r="K12663">
        <v>1</v>
      </c>
      <c r="L12663">
        <v>75</v>
      </c>
      <c r="M12663">
        <v>399</v>
      </c>
      <c r="N12663" t="s">
        <v>18</v>
      </c>
      <c r="O12663" s="1">
        <v>3.3982400000000002E-158</v>
      </c>
      <c r="P12663">
        <v>1451</v>
      </c>
    </row>
    <row r="12664" spans="1:16" x14ac:dyDescent="0.25">
      <c r="A12664" t="s">
        <v>18873</v>
      </c>
      <c r="B12664">
        <v>438</v>
      </c>
      <c r="C12664" s="3" t="str">
        <f>HYPERLINK("http://www.uniprot.org/uniprot/G7KNI0","tr|G7KNI0|G7KNI0_MEDTR")</f>
        <v>tr|G7KNI0|G7KNI0_MEDTR</v>
      </c>
      <c r="D12664" t="s">
        <v>18874</v>
      </c>
      <c r="E12664">
        <v>89.72</v>
      </c>
      <c r="F12664">
        <v>146</v>
      </c>
      <c r="G12664">
        <v>15</v>
      </c>
      <c r="H12664">
        <v>1</v>
      </c>
      <c r="I12664">
        <v>1</v>
      </c>
      <c r="J12664">
        <v>435</v>
      </c>
      <c r="K12664">
        <v>1</v>
      </c>
      <c r="L12664">
        <v>1</v>
      </c>
      <c r="M12664">
        <v>146</v>
      </c>
      <c r="N12664" t="s">
        <v>18</v>
      </c>
      <c r="O12664" s="1">
        <v>3.28698E-65</v>
      </c>
      <c r="P12664">
        <v>644</v>
      </c>
    </row>
    <row r="12665" spans="1:16" x14ac:dyDescent="0.25">
      <c r="A12665" t="s">
        <v>18875</v>
      </c>
      <c r="B12665">
        <v>975</v>
      </c>
      <c r="C12665" s="3" t="str">
        <f>HYPERLINK("http://www.uniprot.org/uniprot/I1JQ53","tr|I1JQ53|I1JQ53_SOYBN")</f>
        <v>tr|I1JQ53|I1JQ53_SOYBN</v>
      </c>
      <c r="D12665" t="s">
        <v>71</v>
      </c>
      <c r="E12665">
        <v>56.52</v>
      </c>
      <c r="F12665">
        <v>322</v>
      </c>
      <c r="G12665">
        <v>140</v>
      </c>
      <c r="H12665">
        <v>11</v>
      </c>
      <c r="I12665">
        <v>40</v>
      </c>
      <c r="J12665">
        <v>972</v>
      </c>
      <c r="K12665">
        <v>1</v>
      </c>
      <c r="L12665">
        <v>20</v>
      </c>
      <c r="M12665">
        <v>332</v>
      </c>
      <c r="N12665" t="s">
        <v>18</v>
      </c>
      <c r="O12665" s="1">
        <v>1.90401E-84</v>
      </c>
      <c r="P12665">
        <v>815</v>
      </c>
    </row>
    <row r="12666" spans="1:16" x14ac:dyDescent="0.25">
      <c r="A12666" t="s">
        <v>18876</v>
      </c>
      <c r="B12666">
        <v>1329</v>
      </c>
      <c r="C12666" s="3" t="str">
        <f>HYPERLINK("http://www.uniprot.org/uniprot/G7JLF4","tr|G7JLF4|G7JLF4_MEDTR")</f>
        <v>tr|G7JLF4|G7JLF4_MEDTR</v>
      </c>
      <c r="D12666" t="s">
        <v>18877</v>
      </c>
      <c r="E12666">
        <v>87.91</v>
      </c>
      <c r="F12666">
        <v>447</v>
      </c>
      <c r="G12666">
        <v>54</v>
      </c>
      <c r="H12666">
        <v>8</v>
      </c>
      <c r="I12666">
        <v>7</v>
      </c>
      <c r="J12666">
        <v>1323</v>
      </c>
      <c r="K12666">
        <v>1</v>
      </c>
      <c r="L12666">
        <v>10</v>
      </c>
      <c r="M12666">
        <v>456</v>
      </c>
      <c r="N12666" t="s">
        <v>18</v>
      </c>
      <c r="O12666">
        <v>0</v>
      </c>
      <c r="P12666">
        <v>1986</v>
      </c>
    </row>
    <row r="12667" spans="1:16" x14ac:dyDescent="0.25">
      <c r="A12667" t="s">
        <v>18878</v>
      </c>
      <c r="B12667">
        <v>969</v>
      </c>
      <c r="C12667" s="3" t="str">
        <f>HYPERLINK("http://www.uniprot.org/uniprot/G7J4C6","tr|G7J4C6|G7J4C6_MEDTR")</f>
        <v>tr|G7J4C6|G7J4C6_MEDTR</v>
      </c>
      <c r="D12667" t="s">
        <v>3005</v>
      </c>
      <c r="E12667">
        <v>77.45</v>
      </c>
      <c r="F12667">
        <v>173</v>
      </c>
      <c r="G12667">
        <v>39</v>
      </c>
      <c r="H12667">
        <v>2</v>
      </c>
      <c r="I12667">
        <v>445</v>
      </c>
      <c r="J12667">
        <v>957</v>
      </c>
      <c r="K12667">
        <v>1</v>
      </c>
      <c r="L12667">
        <v>227</v>
      </c>
      <c r="M12667">
        <v>399</v>
      </c>
      <c r="N12667" t="s">
        <v>18</v>
      </c>
      <c r="O12667" s="1">
        <v>1.1089599999999999E-68</v>
      </c>
      <c r="P12667">
        <v>679</v>
      </c>
    </row>
    <row r="12668" spans="1:16" x14ac:dyDescent="0.25">
      <c r="A12668" t="s">
        <v>18879</v>
      </c>
      <c r="B12668">
        <v>1005</v>
      </c>
      <c r="C12668" s="3" t="str">
        <f>HYPERLINK("http://www.uniprot.org/uniprot/G7IPV5","tr|G7IPV5|G7IPV5_MEDTR")</f>
        <v>tr|G7IPV5|G7IPV5_MEDTR</v>
      </c>
      <c r="D12668" t="s">
        <v>18880</v>
      </c>
      <c r="E12668">
        <v>87.61</v>
      </c>
      <c r="F12668">
        <v>339</v>
      </c>
      <c r="G12668">
        <v>42</v>
      </c>
      <c r="H12668">
        <v>5</v>
      </c>
      <c r="I12668">
        <v>1</v>
      </c>
      <c r="J12668">
        <v>1002</v>
      </c>
      <c r="K12668">
        <v>1</v>
      </c>
      <c r="L12668">
        <v>1</v>
      </c>
      <c r="M12668">
        <v>336</v>
      </c>
      <c r="N12668" t="s">
        <v>18</v>
      </c>
      <c r="O12668" s="1">
        <v>3.20121E-167</v>
      </c>
      <c r="P12668">
        <v>1529</v>
      </c>
    </row>
    <row r="12669" spans="1:16" x14ac:dyDescent="0.25">
      <c r="A12669" t="s">
        <v>18881</v>
      </c>
      <c r="B12669">
        <v>1665</v>
      </c>
      <c r="C12669" s="3" t="str">
        <f>HYPERLINK("http://www.uniprot.org/uniprot/I1MFR1","tr|I1MFR1|I1MFR1_SOYBN")</f>
        <v>tr|I1MFR1|I1MFR1_SOYBN</v>
      </c>
      <c r="D12669" t="s">
        <v>28</v>
      </c>
      <c r="E12669">
        <v>71.72</v>
      </c>
      <c r="F12669">
        <v>527</v>
      </c>
      <c r="G12669">
        <v>149</v>
      </c>
      <c r="H12669">
        <v>19</v>
      </c>
      <c r="I12669">
        <v>19</v>
      </c>
      <c r="J12669">
        <v>1542</v>
      </c>
      <c r="K12669">
        <v>1</v>
      </c>
      <c r="L12669">
        <v>11</v>
      </c>
      <c r="M12669">
        <v>534</v>
      </c>
      <c r="N12669" t="s">
        <v>18</v>
      </c>
      <c r="O12669">
        <v>0</v>
      </c>
      <c r="P12669">
        <v>1816</v>
      </c>
    </row>
    <row r="12670" spans="1:16" x14ac:dyDescent="0.25">
      <c r="A12670" t="s">
        <v>18882</v>
      </c>
      <c r="B12670">
        <v>1041</v>
      </c>
      <c r="C12670" s="3" t="str">
        <f>HYPERLINK("http://www.uniprot.org/uniprot/B9GMZ7","tr|B9GMZ7|B9GMZ7_POPTR")</f>
        <v>tr|B9GMZ7|B9GMZ7_POPTR</v>
      </c>
      <c r="D12670" t="s">
        <v>18883</v>
      </c>
      <c r="E12670">
        <v>68.819999999999993</v>
      </c>
      <c r="F12670">
        <v>324</v>
      </c>
      <c r="G12670">
        <v>101</v>
      </c>
      <c r="H12670">
        <v>0</v>
      </c>
      <c r="I12670">
        <v>43</v>
      </c>
      <c r="J12670">
        <v>1014</v>
      </c>
      <c r="K12670">
        <v>1</v>
      </c>
      <c r="L12670">
        <v>1</v>
      </c>
      <c r="M12670">
        <v>324</v>
      </c>
      <c r="N12670" t="s">
        <v>18</v>
      </c>
      <c r="O12670" s="1">
        <v>1.5998800000000001E-124</v>
      </c>
      <c r="P12670">
        <v>1161</v>
      </c>
    </row>
    <row r="12671" spans="1:16" x14ac:dyDescent="0.25">
      <c r="A12671" t="s">
        <v>18884</v>
      </c>
      <c r="B12671">
        <v>705</v>
      </c>
      <c r="C12671" s="3" t="str">
        <f>HYPERLINK("http://www.uniprot.org/uniprot/I4K2H6","tr|I4K2H6|I4K2H6_PSEFL")</f>
        <v>tr|I4K2H6|I4K2H6_PSEFL</v>
      </c>
      <c r="D12671" t="s">
        <v>18885</v>
      </c>
      <c r="E12671">
        <v>52.08</v>
      </c>
      <c r="F12671">
        <v>96</v>
      </c>
      <c r="G12671">
        <v>46</v>
      </c>
      <c r="H12671">
        <v>0</v>
      </c>
      <c r="I12671">
        <v>280</v>
      </c>
      <c r="J12671">
        <v>567</v>
      </c>
      <c r="K12671">
        <v>1</v>
      </c>
      <c r="L12671">
        <v>532</v>
      </c>
      <c r="M12671">
        <v>627</v>
      </c>
      <c r="N12671" t="s">
        <v>18</v>
      </c>
      <c r="O12671" s="1">
        <v>4.9815700000000002E-15</v>
      </c>
      <c r="P12671">
        <v>214</v>
      </c>
    </row>
    <row r="12672" spans="1:16" x14ac:dyDescent="0.25">
      <c r="A12672" t="s">
        <v>18886</v>
      </c>
      <c r="B12672">
        <v>1932</v>
      </c>
      <c r="C12672" s="3" t="str">
        <f>HYPERLINK("http://www.uniprot.org/uniprot/G7JZR5","tr|G7JZR5|G7JZR5_MEDTR")</f>
        <v>tr|G7JZR5|G7JZR5_MEDTR</v>
      </c>
      <c r="D12672" t="s">
        <v>18887</v>
      </c>
      <c r="E12672">
        <v>82.71</v>
      </c>
      <c r="F12672">
        <v>648</v>
      </c>
      <c r="G12672">
        <v>112</v>
      </c>
      <c r="H12672">
        <v>5</v>
      </c>
      <c r="I12672">
        <v>1</v>
      </c>
      <c r="J12672">
        <v>1929</v>
      </c>
      <c r="K12672">
        <v>1</v>
      </c>
      <c r="L12672">
        <v>1</v>
      </c>
      <c r="M12672">
        <v>644</v>
      </c>
      <c r="N12672" t="s">
        <v>18</v>
      </c>
      <c r="O12672">
        <v>0</v>
      </c>
      <c r="P12672">
        <v>2743</v>
      </c>
    </row>
    <row r="12673" spans="1:16" x14ac:dyDescent="0.25">
      <c r="A12673" t="s">
        <v>18888</v>
      </c>
      <c r="B12673">
        <v>1170</v>
      </c>
      <c r="C12673" s="3" t="str">
        <f>HYPERLINK("http://www.uniprot.org/uniprot/G8A197","tr|G8A197|G8A197_MEDTR")</f>
        <v>tr|G8A197|G8A197_MEDTR</v>
      </c>
      <c r="D12673" t="s">
        <v>18889</v>
      </c>
      <c r="E12673">
        <v>83.29</v>
      </c>
      <c r="F12673">
        <v>389</v>
      </c>
      <c r="G12673">
        <v>65</v>
      </c>
      <c r="H12673">
        <v>0</v>
      </c>
      <c r="I12673">
        <v>1</v>
      </c>
      <c r="J12673">
        <v>1167</v>
      </c>
      <c r="K12673">
        <v>1</v>
      </c>
      <c r="L12673">
        <v>1</v>
      </c>
      <c r="M12673">
        <v>389</v>
      </c>
      <c r="N12673" t="s">
        <v>18</v>
      </c>
      <c r="O12673">
        <v>0</v>
      </c>
      <c r="P12673">
        <v>1703</v>
      </c>
    </row>
    <row r="12674" spans="1:16" x14ac:dyDescent="0.25">
      <c r="A12674" t="s">
        <v>18890</v>
      </c>
      <c r="B12674">
        <v>1992</v>
      </c>
      <c r="C12674" s="3" t="str">
        <f>HYPERLINK("http://www.uniprot.org/uniprot/Q105A1","tr|Q105A1|Q105A1_PEA")</f>
        <v>tr|Q105A1|Q105A1_PEA</v>
      </c>
      <c r="D12674" t="s">
        <v>18891</v>
      </c>
      <c r="E12674">
        <v>86.07</v>
      </c>
      <c r="F12674">
        <v>632</v>
      </c>
      <c r="G12674">
        <v>88</v>
      </c>
      <c r="H12674">
        <v>2</v>
      </c>
      <c r="I12674">
        <v>100</v>
      </c>
      <c r="J12674">
        <v>1989</v>
      </c>
      <c r="K12674">
        <v>1</v>
      </c>
      <c r="L12674">
        <v>226</v>
      </c>
      <c r="M12674">
        <v>857</v>
      </c>
      <c r="N12674" t="s">
        <v>18</v>
      </c>
      <c r="O12674">
        <v>0</v>
      </c>
      <c r="P12674">
        <v>2894</v>
      </c>
    </row>
    <row r="12675" spans="1:16" x14ac:dyDescent="0.25">
      <c r="A12675" t="s">
        <v>18892</v>
      </c>
      <c r="B12675">
        <v>309</v>
      </c>
      <c r="C12675" s="3" t="str">
        <f>HYPERLINK("http://www.uniprot.org/uniprot/G7L0B7","tr|G7L0B7|G7L0B7_MEDTR")</f>
        <v>tr|G7L0B7|G7L0B7_MEDTR</v>
      </c>
      <c r="D12675" t="s">
        <v>18893</v>
      </c>
      <c r="E12675">
        <v>80.19</v>
      </c>
      <c r="F12675">
        <v>101</v>
      </c>
      <c r="G12675">
        <v>20</v>
      </c>
      <c r="H12675">
        <v>1</v>
      </c>
      <c r="I12675">
        <v>1</v>
      </c>
      <c r="J12675">
        <v>300</v>
      </c>
      <c r="K12675">
        <v>1</v>
      </c>
      <c r="L12675">
        <v>1</v>
      </c>
      <c r="M12675">
        <v>101</v>
      </c>
      <c r="N12675" t="s">
        <v>18</v>
      </c>
      <c r="O12675" s="1">
        <v>1.4712799999999999E-41</v>
      </c>
      <c r="P12675">
        <v>440</v>
      </c>
    </row>
    <row r="12676" spans="1:16" x14ac:dyDescent="0.25">
      <c r="A12676" t="s">
        <v>18894</v>
      </c>
      <c r="B12676">
        <v>276</v>
      </c>
      <c r="C12676" s="3" t="str">
        <f>HYPERLINK("http://www.uniprot.org/uniprot/G7IVT8","tr|G7IVT8|G7IVT8_MEDTR")</f>
        <v>tr|G7IVT8|G7IVT8_MEDTR</v>
      </c>
      <c r="D12676" t="s">
        <v>8036</v>
      </c>
      <c r="E12676">
        <v>86.81</v>
      </c>
      <c r="F12676">
        <v>91</v>
      </c>
      <c r="G12676">
        <v>12</v>
      </c>
      <c r="H12676">
        <v>0</v>
      </c>
      <c r="I12676">
        <v>1</v>
      </c>
      <c r="J12676">
        <v>273</v>
      </c>
      <c r="K12676">
        <v>1</v>
      </c>
      <c r="L12676">
        <v>55</v>
      </c>
      <c r="M12676">
        <v>145</v>
      </c>
      <c r="N12676" t="s">
        <v>18</v>
      </c>
      <c r="O12676" s="1">
        <v>3.4187199999999998E-38</v>
      </c>
      <c r="P12676">
        <v>411</v>
      </c>
    </row>
    <row r="12677" spans="1:16" x14ac:dyDescent="0.25">
      <c r="A12677" t="s">
        <v>18895</v>
      </c>
      <c r="B12677">
        <v>4317</v>
      </c>
      <c r="C12677" s="3" t="str">
        <f>HYPERLINK("http://www.uniprot.org/uniprot/G7ZYC8","tr|G7ZYC8|G7ZYC8_MEDTR")</f>
        <v>tr|G7ZYC8|G7ZYC8_MEDTR</v>
      </c>
      <c r="D12677" t="s">
        <v>18896</v>
      </c>
      <c r="E12677">
        <v>71</v>
      </c>
      <c r="F12677">
        <v>1083</v>
      </c>
      <c r="G12677">
        <v>314</v>
      </c>
      <c r="H12677">
        <v>32</v>
      </c>
      <c r="I12677">
        <v>1</v>
      </c>
      <c r="J12677">
        <v>3153</v>
      </c>
      <c r="K12677">
        <v>1</v>
      </c>
      <c r="L12677">
        <v>1</v>
      </c>
      <c r="M12677">
        <v>1075</v>
      </c>
      <c r="N12677" t="s">
        <v>18</v>
      </c>
      <c r="O12677">
        <v>0</v>
      </c>
      <c r="P12677">
        <v>3779</v>
      </c>
    </row>
    <row r="12678" spans="1:16" x14ac:dyDescent="0.25">
      <c r="A12678" t="s">
        <v>18897</v>
      </c>
      <c r="B12678">
        <v>504</v>
      </c>
      <c r="C12678" s="3" t="str">
        <f>HYPERLINK("http://www.uniprot.org/uniprot/K7LI08","tr|K7LI08|K7LI08_SOYBN")</f>
        <v>tr|K7LI08|K7LI08_SOYBN</v>
      </c>
      <c r="D12678" t="s">
        <v>28</v>
      </c>
      <c r="E12678">
        <v>34.31</v>
      </c>
      <c r="F12678">
        <v>169</v>
      </c>
      <c r="G12678">
        <v>111</v>
      </c>
      <c r="H12678">
        <v>5</v>
      </c>
      <c r="I12678">
        <v>1</v>
      </c>
      <c r="J12678">
        <v>492</v>
      </c>
      <c r="K12678">
        <v>1</v>
      </c>
      <c r="L12678">
        <v>122</v>
      </c>
      <c r="M12678">
        <v>287</v>
      </c>
      <c r="N12678" t="s">
        <v>18</v>
      </c>
      <c r="O12678" s="1">
        <v>5.7743700000000005E-14</v>
      </c>
      <c r="P12678">
        <v>202</v>
      </c>
    </row>
    <row r="12679" spans="1:16" x14ac:dyDescent="0.25">
      <c r="A12679" t="s">
        <v>18898</v>
      </c>
      <c r="B12679">
        <v>309</v>
      </c>
      <c r="C12679" s="3" t="str">
        <f>HYPERLINK("http://www.uniprot.org/uniprot/R0FHD6","tr|R0FHD6|R0FHD6_9BRAS")</f>
        <v>tr|R0FHD6|R0FHD6_9BRAS</v>
      </c>
      <c r="D12679" t="s">
        <v>18899</v>
      </c>
      <c r="E12679">
        <v>100</v>
      </c>
      <c r="F12679">
        <v>102</v>
      </c>
      <c r="G12679">
        <v>0</v>
      </c>
      <c r="H12679">
        <v>0</v>
      </c>
      <c r="I12679">
        <v>1</v>
      </c>
      <c r="J12679">
        <v>306</v>
      </c>
      <c r="K12679">
        <v>1</v>
      </c>
      <c r="L12679">
        <v>41</v>
      </c>
      <c r="M12679">
        <v>142</v>
      </c>
      <c r="N12679" t="s">
        <v>18</v>
      </c>
      <c r="O12679" s="1">
        <v>3.15998E-52</v>
      </c>
      <c r="P12679">
        <v>532</v>
      </c>
    </row>
    <row r="12680" spans="1:16" x14ac:dyDescent="0.25">
      <c r="A12680" t="s">
        <v>18900</v>
      </c>
      <c r="B12680">
        <v>831</v>
      </c>
      <c r="C12680" s="3" t="str">
        <f>HYPERLINK("http://www.uniprot.org/uniprot/G7J8K3","tr|G7J8K3|G7J8K3_MEDTR")</f>
        <v>tr|G7J8K3|G7J8K3_MEDTR</v>
      </c>
      <c r="D12680" t="s">
        <v>18901</v>
      </c>
      <c r="E12680">
        <v>63.35</v>
      </c>
      <c r="F12680">
        <v>191</v>
      </c>
      <c r="G12680">
        <v>70</v>
      </c>
      <c r="H12680">
        <v>10</v>
      </c>
      <c r="I12680">
        <v>82</v>
      </c>
      <c r="J12680">
        <v>624</v>
      </c>
      <c r="K12680">
        <v>1</v>
      </c>
      <c r="L12680">
        <v>17</v>
      </c>
      <c r="M12680">
        <v>197</v>
      </c>
      <c r="N12680" t="s">
        <v>18</v>
      </c>
      <c r="O12680" s="1">
        <v>4.6445300000000004E-59</v>
      </c>
      <c r="P12680">
        <v>595</v>
      </c>
    </row>
    <row r="12681" spans="1:16" x14ac:dyDescent="0.25">
      <c r="A12681" t="s">
        <v>18902</v>
      </c>
      <c r="B12681">
        <v>1767</v>
      </c>
      <c r="C12681" s="3" t="str">
        <f>HYPERLINK("http://www.uniprot.org/uniprot/G7J2Z4","tr|G7J2Z4|G7J2Z4_MEDTR")</f>
        <v>tr|G7J2Z4|G7J2Z4_MEDTR</v>
      </c>
      <c r="D12681" t="s">
        <v>18903</v>
      </c>
      <c r="E12681">
        <v>92.02</v>
      </c>
      <c r="F12681">
        <v>589</v>
      </c>
      <c r="G12681">
        <v>47</v>
      </c>
      <c r="H12681">
        <v>1</v>
      </c>
      <c r="I12681">
        <v>1</v>
      </c>
      <c r="J12681">
        <v>1764</v>
      </c>
      <c r="K12681">
        <v>1</v>
      </c>
      <c r="L12681">
        <v>1</v>
      </c>
      <c r="M12681">
        <v>589</v>
      </c>
      <c r="N12681" t="s">
        <v>18</v>
      </c>
      <c r="O12681">
        <v>0</v>
      </c>
      <c r="P12681">
        <v>2835</v>
      </c>
    </row>
    <row r="12682" spans="1:16" x14ac:dyDescent="0.25">
      <c r="A12682" t="s">
        <v>18904</v>
      </c>
      <c r="B12682">
        <v>1353</v>
      </c>
      <c r="C12682" s="3" t="str">
        <f>HYPERLINK("http://www.uniprot.org/uniprot/G7JL67","tr|G7JL67|G7JL67_MEDTR")</f>
        <v>tr|G7JL67|G7JL67_MEDTR</v>
      </c>
      <c r="D12682" t="s">
        <v>18905</v>
      </c>
      <c r="E12682">
        <v>79.11</v>
      </c>
      <c r="F12682">
        <v>450</v>
      </c>
      <c r="G12682">
        <v>94</v>
      </c>
      <c r="H12682">
        <v>2</v>
      </c>
      <c r="I12682">
        <v>7</v>
      </c>
      <c r="J12682">
        <v>1350</v>
      </c>
      <c r="K12682">
        <v>1</v>
      </c>
      <c r="L12682">
        <v>4</v>
      </c>
      <c r="M12682">
        <v>451</v>
      </c>
      <c r="N12682" t="s">
        <v>18</v>
      </c>
      <c r="O12682">
        <v>0</v>
      </c>
      <c r="P12682">
        <v>1761</v>
      </c>
    </row>
    <row r="12683" spans="1:16" x14ac:dyDescent="0.25">
      <c r="A12683" t="s">
        <v>18906</v>
      </c>
      <c r="B12683">
        <v>339</v>
      </c>
      <c r="C12683" s="3" t="str">
        <f>HYPERLINK("http://www.uniprot.org/uniprot/I3T3G8","tr|I3T3G8|I3T3G8_MEDTR")</f>
        <v>tr|I3T3G8|I3T3G8_MEDTR</v>
      </c>
      <c r="D12683" t="s">
        <v>22</v>
      </c>
      <c r="E12683">
        <v>94.17</v>
      </c>
      <c r="F12683">
        <v>103</v>
      </c>
      <c r="G12683">
        <v>6</v>
      </c>
      <c r="H12683">
        <v>0</v>
      </c>
      <c r="I12683">
        <v>1</v>
      </c>
      <c r="J12683">
        <v>309</v>
      </c>
      <c r="K12683">
        <v>1</v>
      </c>
      <c r="L12683">
        <v>69</v>
      </c>
      <c r="M12683">
        <v>171</v>
      </c>
      <c r="N12683" t="s">
        <v>18</v>
      </c>
      <c r="O12683" s="1">
        <v>3.1401499999999999E-52</v>
      </c>
      <c r="P12683">
        <v>532</v>
      </c>
    </row>
    <row r="12684" spans="1:16" x14ac:dyDescent="0.25">
      <c r="A12684" t="s">
        <v>18907</v>
      </c>
      <c r="B12684">
        <v>666</v>
      </c>
      <c r="C12684" s="3" t="str">
        <f>HYPERLINK("http://www.uniprot.org/uniprot/G7JND4","tr|G7JND4|G7JND4_MEDTR")</f>
        <v>tr|G7JND4|G7JND4_MEDTR</v>
      </c>
      <c r="D12684" t="s">
        <v>18908</v>
      </c>
      <c r="E12684">
        <v>94.5</v>
      </c>
      <c r="F12684">
        <v>200</v>
      </c>
      <c r="G12684">
        <v>11</v>
      </c>
      <c r="H12684">
        <v>0</v>
      </c>
      <c r="I12684">
        <v>64</v>
      </c>
      <c r="J12684">
        <v>663</v>
      </c>
      <c r="K12684">
        <v>1</v>
      </c>
      <c r="L12684">
        <v>10</v>
      </c>
      <c r="M12684">
        <v>209</v>
      </c>
      <c r="N12684" t="s">
        <v>18</v>
      </c>
      <c r="O12684" s="1">
        <v>7.2665500000000002E-103</v>
      </c>
      <c r="P12684">
        <v>971</v>
      </c>
    </row>
    <row r="12685" spans="1:16" x14ac:dyDescent="0.25">
      <c r="A12685" t="s">
        <v>18909</v>
      </c>
      <c r="B12685">
        <v>1557</v>
      </c>
      <c r="C12685" s="3" t="str">
        <f>HYPERLINK("http://www.uniprot.org/uniprot/I1MRN6","tr|I1MRN6|I1MRN6_SOYBN")</f>
        <v>tr|I1MRN6|I1MRN6_SOYBN</v>
      </c>
      <c r="D12685" t="s">
        <v>6663</v>
      </c>
      <c r="E12685">
        <v>73.58</v>
      </c>
      <c r="F12685">
        <v>530</v>
      </c>
      <c r="G12685">
        <v>140</v>
      </c>
      <c r="H12685">
        <v>13</v>
      </c>
      <c r="I12685">
        <v>1</v>
      </c>
      <c r="J12685">
        <v>1551</v>
      </c>
      <c r="K12685">
        <v>1</v>
      </c>
      <c r="L12685">
        <v>1</v>
      </c>
      <c r="M12685">
        <v>530</v>
      </c>
      <c r="N12685" t="s">
        <v>18</v>
      </c>
      <c r="O12685">
        <v>0</v>
      </c>
      <c r="P12685">
        <v>1992</v>
      </c>
    </row>
    <row r="12686" spans="1:16" x14ac:dyDescent="0.25">
      <c r="A12686" t="s">
        <v>18910</v>
      </c>
      <c r="B12686">
        <v>759</v>
      </c>
      <c r="C12686" s="3" t="str">
        <f>HYPERLINK("http://www.uniprot.org/uniprot/G7LCY5","tr|G7LCY5|G7LCY5_MEDTR")</f>
        <v>tr|G7LCY5|G7LCY5_MEDTR</v>
      </c>
      <c r="D12686" t="s">
        <v>18911</v>
      </c>
      <c r="E12686">
        <v>88.88</v>
      </c>
      <c r="F12686">
        <v>252</v>
      </c>
      <c r="G12686">
        <v>28</v>
      </c>
      <c r="H12686">
        <v>0</v>
      </c>
      <c r="I12686">
        <v>1</v>
      </c>
      <c r="J12686">
        <v>756</v>
      </c>
      <c r="K12686">
        <v>1</v>
      </c>
      <c r="L12686">
        <v>1</v>
      </c>
      <c r="M12686">
        <v>252</v>
      </c>
      <c r="N12686" t="s">
        <v>18</v>
      </c>
      <c r="O12686" s="1">
        <v>1.2614600000000001E-126</v>
      </c>
      <c r="P12686">
        <v>1177</v>
      </c>
    </row>
    <row r="12687" spans="1:16" x14ac:dyDescent="0.25">
      <c r="A12687" t="s">
        <v>18912</v>
      </c>
      <c r="B12687">
        <v>1014</v>
      </c>
      <c r="C12687" s="3" t="str">
        <f>HYPERLINK("http://www.uniprot.org/uniprot/G7LFI5","tr|G7LFI5|G7LFI5_MEDTR")</f>
        <v>tr|G7LFI5|G7LFI5_MEDTR</v>
      </c>
      <c r="D12687" t="s">
        <v>18913</v>
      </c>
      <c r="E12687">
        <v>71.91</v>
      </c>
      <c r="F12687">
        <v>349</v>
      </c>
      <c r="G12687">
        <v>98</v>
      </c>
      <c r="H12687">
        <v>12</v>
      </c>
      <c r="I12687">
        <v>1</v>
      </c>
      <c r="J12687">
        <v>1011</v>
      </c>
      <c r="K12687">
        <v>1</v>
      </c>
      <c r="L12687">
        <v>1</v>
      </c>
      <c r="M12687">
        <v>349</v>
      </c>
      <c r="N12687" t="s">
        <v>18</v>
      </c>
      <c r="O12687" s="1">
        <v>8.9386400000000007E-133</v>
      </c>
      <c r="P12687">
        <v>1232</v>
      </c>
    </row>
    <row r="12688" spans="1:16" x14ac:dyDescent="0.25">
      <c r="A12688" t="s">
        <v>18914</v>
      </c>
      <c r="B12688">
        <v>726</v>
      </c>
      <c r="C12688" s="3" t="str">
        <f>HYPERLINK("http://www.uniprot.org/uniprot/I1M0Y6","tr|I1M0Y6|I1M0Y6_SOYBN")</f>
        <v>tr|I1M0Y6|I1M0Y6_SOYBN</v>
      </c>
      <c r="D12688" t="s">
        <v>28</v>
      </c>
      <c r="E12688">
        <v>77.73</v>
      </c>
      <c r="F12688">
        <v>247</v>
      </c>
      <c r="G12688">
        <v>55</v>
      </c>
      <c r="H12688">
        <v>7</v>
      </c>
      <c r="I12688">
        <v>1</v>
      </c>
      <c r="J12688">
        <v>720</v>
      </c>
      <c r="K12688">
        <v>1</v>
      </c>
      <c r="L12688">
        <v>1</v>
      </c>
      <c r="M12688">
        <v>246</v>
      </c>
      <c r="N12688" t="s">
        <v>18</v>
      </c>
      <c r="O12688" s="1">
        <v>3.6133799999999999E-104</v>
      </c>
      <c r="P12688">
        <v>983</v>
      </c>
    </row>
    <row r="12689" spans="1:16" x14ac:dyDescent="0.25">
      <c r="A12689" t="s">
        <v>18915</v>
      </c>
      <c r="B12689">
        <v>3270</v>
      </c>
      <c r="C12689" s="3" t="str">
        <f>HYPERLINK("http://www.uniprot.org/uniprot/G7KNH7","tr|G7KNH7|G7KNH7_MEDTR")</f>
        <v>tr|G7KNH7|G7KNH7_MEDTR</v>
      </c>
      <c r="D12689" t="s">
        <v>18916</v>
      </c>
      <c r="E12689">
        <v>76.709999999999994</v>
      </c>
      <c r="F12689">
        <v>1164</v>
      </c>
      <c r="G12689">
        <v>271</v>
      </c>
      <c r="H12689">
        <v>75</v>
      </c>
      <c r="I12689">
        <v>1</v>
      </c>
      <c r="J12689">
        <v>3267</v>
      </c>
      <c r="K12689">
        <v>1</v>
      </c>
      <c r="L12689">
        <v>1</v>
      </c>
      <c r="M12689">
        <v>1160</v>
      </c>
      <c r="N12689" t="s">
        <v>18</v>
      </c>
      <c r="O12689">
        <v>0</v>
      </c>
      <c r="P12689">
        <v>4406</v>
      </c>
    </row>
    <row r="12690" spans="1:16" x14ac:dyDescent="0.25">
      <c r="A12690" t="s">
        <v>18917</v>
      </c>
      <c r="B12690">
        <v>4314</v>
      </c>
      <c r="C12690" s="3" t="str">
        <f>HYPERLINK("http://www.uniprot.org/uniprot/G7IWH9","tr|G7IWH9|G7IWH9_MEDTR")</f>
        <v>tr|G7IWH9|G7IWH9_MEDTR</v>
      </c>
      <c r="D12690" t="s">
        <v>18918</v>
      </c>
      <c r="E12690">
        <v>81.61</v>
      </c>
      <c r="F12690">
        <v>1447</v>
      </c>
      <c r="G12690">
        <v>266</v>
      </c>
      <c r="H12690">
        <v>11</v>
      </c>
      <c r="I12690">
        <v>1</v>
      </c>
      <c r="J12690">
        <v>4308</v>
      </c>
      <c r="K12690">
        <v>1</v>
      </c>
      <c r="L12690">
        <v>29</v>
      </c>
      <c r="M12690">
        <v>1447</v>
      </c>
      <c r="N12690" t="s">
        <v>18</v>
      </c>
      <c r="O12690">
        <v>0</v>
      </c>
      <c r="P12690">
        <v>5902</v>
      </c>
    </row>
    <row r="12691" spans="1:16" x14ac:dyDescent="0.25">
      <c r="A12691" t="s">
        <v>18919</v>
      </c>
      <c r="B12691">
        <v>423</v>
      </c>
      <c r="C12691" s="3" t="str">
        <f>HYPERLINK("http://www.uniprot.org/uniprot/G7JLF7","tr|G7JLF7|G7JLF7_MEDTR")</f>
        <v>tr|G7JLF7|G7JLF7_MEDTR</v>
      </c>
      <c r="D12691" t="s">
        <v>18920</v>
      </c>
      <c r="E12691">
        <v>69.34</v>
      </c>
      <c r="F12691">
        <v>137</v>
      </c>
      <c r="G12691">
        <v>42</v>
      </c>
      <c r="H12691">
        <v>0</v>
      </c>
      <c r="I12691">
        <v>10</v>
      </c>
      <c r="J12691">
        <v>420</v>
      </c>
      <c r="K12691">
        <v>1</v>
      </c>
      <c r="L12691">
        <v>130</v>
      </c>
      <c r="M12691">
        <v>266</v>
      </c>
      <c r="N12691" t="s">
        <v>18</v>
      </c>
      <c r="O12691" s="1">
        <v>2.05704E-43</v>
      </c>
      <c r="P12691">
        <v>456</v>
      </c>
    </row>
    <row r="12692" spans="1:16" x14ac:dyDescent="0.25">
      <c r="A12692" t="s">
        <v>18921</v>
      </c>
      <c r="B12692">
        <v>1104</v>
      </c>
      <c r="C12692" s="3" t="str">
        <f>HYPERLINK("http://www.uniprot.org/uniprot/G7IPW2","tr|G7IPW2|G7IPW2_MEDTR")</f>
        <v>tr|G7IPW2|G7IPW2_MEDTR</v>
      </c>
      <c r="D12692" t="s">
        <v>18922</v>
      </c>
      <c r="E12692">
        <v>82.65</v>
      </c>
      <c r="F12692">
        <v>346</v>
      </c>
      <c r="G12692">
        <v>60</v>
      </c>
      <c r="H12692">
        <v>1</v>
      </c>
      <c r="I12692">
        <v>67</v>
      </c>
      <c r="J12692">
        <v>1101</v>
      </c>
      <c r="K12692">
        <v>1</v>
      </c>
      <c r="L12692">
        <v>112</v>
      </c>
      <c r="M12692">
        <v>457</v>
      </c>
      <c r="N12692" t="s">
        <v>18</v>
      </c>
      <c r="O12692" s="1">
        <v>1.3561900000000001E-179</v>
      </c>
      <c r="P12692">
        <v>1575</v>
      </c>
    </row>
    <row r="12693" spans="1:16" x14ac:dyDescent="0.25">
      <c r="A12693" t="s">
        <v>18923</v>
      </c>
      <c r="B12693">
        <v>312</v>
      </c>
      <c r="C12693" s="3" t="str">
        <f>HYPERLINK("http://www.uniprot.org/uniprot/K7LB88","tr|K7LB88|K7LB88_SOYBN")</f>
        <v>tr|K7LB88|K7LB88_SOYBN</v>
      </c>
      <c r="D12693" t="s">
        <v>28</v>
      </c>
      <c r="E12693">
        <v>42.71</v>
      </c>
      <c r="F12693">
        <v>103</v>
      </c>
      <c r="G12693">
        <v>59</v>
      </c>
      <c r="H12693">
        <v>0</v>
      </c>
      <c r="I12693">
        <v>1</v>
      </c>
      <c r="J12693">
        <v>309</v>
      </c>
      <c r="K12693">
        <v>1</v>
      </c>
      <c r="L12693">
        <v>34</v>
      </c>
      <c r="M12693">
        <v>134</v>
      </c>
      <c r="N12693" t="s">
        <v>18</v>
      </c>
      <c r="O12693" s="1">
        <v>3.5202300000000002E-11</v>
      </c>
      <c r="P12693">
        <v>178</v>
      </c>
    </row>
    <row r="12694" spans="1:16" x14ac:dyDescent="0.25">
      <c r="A12694" t="s">
        <v>18924</v>
      </c>
      <c r="B12694">
        <v>471</v>
      </c>
      <c r="C12694" s="3" t="str">
        <f>HYPERLINK("http://www.uniprot.org/uniprot/B9GMZ7","tr|B9GMZ7|B9GMZ7_POPTR")</f>
        <v>tr|B9GMZ7|B9GMZ7_POPTR</v>
      </c>
      <c r="D12694" t="s">
        <v>18883</v>
      </c>
      <c r="E12694">
        <v>77.34</v>
      </c>
      <c r="F12694">
        <v>128</v>
      </c>
      <c r="G12694">
        <v>29</v>
      </c>
      <c r="H12694">
        <v>0</v>
      </c>
      <c r="I12694">
        <v>1</v>
      </c>
      <c r="J12694">
        <v>384</v>
      </c>
      <c r="K12694">
        <v>1</v>
      </c>
      <c r="L12694">
        <v>197</v>
      </c>
      <c r="M12694">
        <v>324</v>
      </c>
      <c r="N12694" t="s">
        <v>18</v>
      </c>
      <c r="O12694" s="1">
        <v>4.0739900000000002E-52</v>
      </c>
      <c r="P12694">
        <v>531</v>
      </c>
    </row>
    <row r="12695" spans="1:16" x14ac:dyDescent="0.25">
      <c r="A12695" t="s">
        <v>18925</v>
      </c>
      <c r="B12695">
        <v>591</v>
      </c>
      <c r="C12695" s="3" t="str">
        <f>HYPERLINK("http://www.uniprot.org/uniprot/G7KJD0","tr|G7KJD0|G7KJD0_MEDTR")</f>
        <v>tr|G7KJD0|G7KJD0_MEDTR</v>
      </c>
      <c r="D12695" t="s">
        <v>18926</v>
      </c>
      <c r="E12695">
        <v>54.77</v>
      </c>
      <c r="F12695">
        <v>157</v>
      </c>
      <c r="G12695">
        <v>71</v>
      </c>
      <c r="H12695">
        <v>5</v>
      </c>
      <c r="I12695">
        <v>1</v>
      </c>
      <c r="J12695">
        <v>456</v>
      </c>
      <c r="K12695">
        <v>1</v>
      </c>
      <c r="L12695">
        <v>397</v>
      </c>
      <c r="M12695">
        <v>553</v>
      </c>
      <c r="N12695" t="s">
        <v>18</v>
      </c>
      <c r="O12695" s="1">
        <v>2.1917700000000001E-32</v>
      </c>
      <c r="P12695">
        <v>362</v>
      </c>
    </row>
    <row r="12696" spans="1:16" x14ac:dyDescent="0.25">
      <c r="A12696" t="s">
        <v>18927</v>
      </c>
      <c r="B12696">
        <v>1518</v>
      </c>
      <c r="C12696" s="3" t="str">
        <f>HYPERLINK("http://www.uniprot.org/uniprot/B9G5Q4","tr|B9G5Q4|B9G5Q4_ORYSJ")</f>
        <v>tr|B9G5Q4|B9G5Q4_ORYSJ</v>
      </c>
      <c r="D12696" t="s">
        <v>18928</v>
      </c>
      <c r="E12696">
        <v>64.27</v>
      </c>
      <c r="F12696">
        <v>515</v>
      </c>
      <c r="G12696">
        <v>184</v>
      </c>
      <c r="H12696">
        <v>18</v>
      </c>
      <c r="I12696">
        <v>1</v>
      </c>
      <c r="J12696">
        <v>1491</v>
      </c>
      <c r="K12696">
        <v>1</v>
      </c>
      <c r="L12696">
        <v>1</v>
      </c>
      <c r="M12696">
        <v>514</v>
      </c>
      <c r="N12696" t="s">
        <v>18</v>
      </c>
      <c r="O12696">
        <v>0</v>
      </c>
      <c r="P12696">
        <v>1717</v>
      </c>
    </row>
    <row r="12697" spans="1:16" x14ac:dyDescent="0.25">
      <c r="A12697" t="s">
        <v>18929</v>
      </c>
      <c r="B12697">
        <v>2280</v>
      </c>
      <c r="C12697" s="3" t="str">
        <f>HYPERLINK("http://www.uniprot.org/uniprot/I1JNS0","tr|I1JNS0|I1JNS0_SOYBN")</f>
        <v>tr|I1JNS0|I1JNS0_SOYBN</v>
      </c>
      <c r="D12697" t="s">
        <v>71</v>
      </c>
      <c r="E12697">
        <v>83.06</v>
      </c>
      <c r="F12697">
        <v>756</v>
      </c>
      <c r="G12697">
        <v>128</v>
      </c>
      <c r="H12697">
        <v>1</v>
      </c>
      <c r="I12697">
        <v>1</v>
      </c>
      <c r="J12697">
        <v>2265</v>
      </c>
      <c r="K12697">
        <v>1</v>
      </c>
      <c r="L12697">
        <v>1</v>
      </c>
      <c r="M12697">
        <v>755</v>
      </c>
      <c r="N12697" t="s">
        <v>18</v>
      </c>
      <c r="O12697">
        <v>0</v>
      </c>
      <c r="P12697">
        <v>3337</v>
      </c>
    </row>
    <row r="12698" spans="1:16" x14ac:dyDescent="0.25">
      <c r="A12698" t="s">
        <v>18930</v>
      </c>
      <c r="B12698">
        <v>2067</v>
      </c>
      <c r="C12698" s="3" t="str">
        <f>HYPERLINK("http://www.uniprot.org/uniprot/G7L0B6","tr|G7L0B6|G7L0B6_MEDTR")</f>
        <v>tr|G7L0B6|G7L0B6_MEDTR</v>
      </c>
      <c r="D12698" t="s">
        <v>18931</v>
      </c>
      <c r="E12698">
        <v>75.430000000000007</v>
      </c>
      <c r="F12698">
        <v>688</v>
      </c>
      <c r="G12698">
        <v>169</v>
      </c>
      <c r="H12698">
        <v>0</v>
      </c>
      <c r="I12698">
        <v>1</v>
      </c>
      <c r="J12698">
        <v>2064</v>
      </c>
      <c r="K12698">
        <v>1</v>
      </c>
      <c r="L12698">
        <v>311</v>
      </c>
      <c r="M12698">
        <v>993</v>
      </c>
      <c r="N12698" t="s">
        <v>18</v>
      </c>
      <c r="O12698">
        <v>0</v>
      </c>
      <c r="P12698">
        <v>2542</v>
      </c>
    </row>
    <row r="12699" spans="1:16" x14ac:dyDescent="0.25">
      <c r="A12699" t="s">
        <v>18932</v>
      </c>
      <c r="B12699">
        <v>1179</v>
      </c>
      <c r="C12699" s="3" t="str">
        <f>HYPERLINK("http://www.uniprot.org/uniprot/G7IE77","tr|G7IE77|G7IE77_MEDTR")</f>
        <v>tr|G7IE77|G7IE77_MEDTR</v>
      </c>
      <c r="D12699" t="s">
        <v>18814</v>
      </c>
      <c r="E12699">
        <v>85.45</v>
      </c>
      <c r="F12699">
        <v>392</v>
      </c>
      <c r="G12699">
        <v>57</v>
      </c>
      <c r="H12699">
        <v>0</v>
      </c>
      <c r="I12699">
        <v>1</v>
      </c>
      <c r="J12699">
        <v>1176</v>
      </c>
      <c r="K12699">
        <v>1</v>
      </c>
      <c r="L12699">
        <v>158</v>
      </c>
      <c r="M12699">
        <v>549</v>
      </c>
      <c r="N12699" t="s">
        <v>18</v>
      </c>
      <c r="O12699">
        <v>0</v>
      </c>
      <c r="P12699">
        <v>1763</v>
      </c>
    </row>
    <row r="12700" spans="1:16" x14ac:dyDescent="0.25">
      <c r="A12700" t="s">
        <v>18933</v>
      </c>
      <c r="B12700">
        <v>609</v>
      </c>
      <c r="C12700" s="3" t="str">
        <f>HYPERLINK("http://www.uniprot.org/uniprot/G7I409","tr|G7I409|G7I409_MEDTR")</f>
        <v>tr|G7I409|G7I409_MEDTR</v>
      </c>
      <c r="D12700" t="s">
        <v>18934</v>
      </c>
      <c r="E12700">
        <v>75.239999999999995</v>
      </c>
      <c r="F12700">
        <v>202</v>
      </c>
      <c r="G12700">
        <v>50</v>
      </c>
      <c r="H12700">
        <v>0</v>
      </c>
      <c r="I12700">
        <v>1</v>
      </c>
      <c r="J12700">
        <v>606</v>
      </c>
      <c r="K12700">
        <v>1</v>
      </c>
      <c r="L12700">
        <v>1</v>
      </c>
      <c r="M12700">
        <v>202</v>
      </c>
      <c r="N12700" t="s">
        <v>18</v>
      </c>
      <c r="O12700" s="1">
        <v>1.06644E-88</v>
      </c>
      <c r="P12700">
        <v>848</v>
      </c>
    </row>
    <row r="12701" spans="1:16" x14ac:dyDescent="0.25">
      <c r="A12701" t="s">
        <v>18935</v>
      </c>
      <c r="B12701">
        <v>747</v>
      </c>
      <c r="C12701" s="3" t="str">
        <f>HYPERLINK("http://www.uniprot.org/uniprot/I1L9J2","tr|I1L9J2|I1L9J2_SOYBN")</f>
        <v>tr|I1L9J2|I1L9J2_SOYBN</v>
      </c>
      <c r="D12701" t="s">
        <v>28</v>
      </c>
      <c r="E12701">
        <v>49.59</v>
      </c>
      <c r="F12701">
        <v>244</v>
      </c>
      <c r="G12701">
        <v>123</v>
      </c>
      <c r="H12701">
        <v>3</v>
      </c>
      <c r="I12701">
        <v>10</v>
      </c>
      <c r="J12701">
        <v>732</v>
      </c>
      <c r="K12701">
        <v>1</v>
      </c>
      <c r="L12701">
        <v>2</v>
      </c>
      <c r="M12701">
        <v>241</v>
      </c>
      <c r="N12701" t="s">
        <v>18</v>
      </c>
      <c r="O12701" s="1">
        <v>9.8154000000000002E-60</v>
      </c>
      <c r="P12701">
        <v>600</v>
      </c>
    </row>
    <row r="12702" spans="1:16" x14ac:dyDescent="0.25">
      <c r="A12702" t="s">
        <v>18936</v>
      </c>
      <c r="B12702">
        <v>1410</v>
      </c>
      <c r="C12702" s="3" t="str">
        <f>HYPERLINK("http://www.uniprot.org/uniprot/A2Q2T1","tr|A2Q2T1|A2Q2T1_MEDTR")</f>
        <v>tr|A2Q2T1|A2Q2T1_MEDTR</v>
      </c>
      <c r="D12702" t="s">
        <v>337</v>
      </c>
      <c r="E12702">
        <v>79.41</v>
      </c>
      <c r="F12702">
        <v>340</v>
      </c>
      <c r="G12702">
        <v>70</v>
      </c>
      <c r="H12702">
        <v>18</v>
      </c>
      <c r="I12702">
        <v>406</v>
      </c>
      <c r="J12702">
        <v>1371</v>
      </c>
      <c r="K12702">
        <v>1</v>
      </c>
      <c r="L12702">
        <v>138</v>
      </c>
      <c r="M12702">
        <v>477</v>
      </c>
      <c r="N12702" t="s">
        <v>18</v>
      </c>
      <c r="O12702" s="1">
        <v>4.5435700000000002E-150</v>
      </c>
      <c r="P12702">
        <v>1383</v>
      </c>
    </row>
    <row r="12703" spans="1:16" x14ac:dyDescent="0.25">
      <c r="A12703" t="s">
        <v>18937</v>
      </c>
      <c r="B12703">
        <v>1422</v>
      </c>
      <c r="C12703" s="3" t="str">
        <f>HYPERLINK("http://www.uniprot.org/uniprot/G4W9I5","tr|G4W9I5|G4W9I5_MEDTR")</f>
        <v>tr|G4W9I5|G4W9I5_MEDTR</v>
      </c>
      <c r="D12703" t="s">
        <v>18938</v>
      </c>
      <c r="E12703">
        <v>90.27</v>
      </c>
      <c r="F12703">
        <v>473</v>
      </c>
      <c r="G12703">
        <v>46</v>
      </c>
      <c r="H12703">
        <v>0</v>
      </c>
      <c r="I12703">
        <v>1</v>
      </c>
      <c r="J12703">
        <v>1419</v>
      </c>
      <c r="K12703">
        <v>1</v>
      </c>
      <c r="L12703">
        <v>1</v>
      </c>
      <c r="M12703">
        <v>468</v>
      </c>
      <c r="N12703" t="s">
        <v>18</v>
      </c>
      <c r="O12703">
        <v>0</v>
      </c>
      <c r="P12703">
        <v>2157</v>
      </c>
    </row>
    <row r="12704" spans="1:16" x14ac:dyDescent="0.25">
      <c r="A12704" t="s">
        <v>18939</v>
      </c>
      <c r="B12704">
        <v>351</v>
      </c>
      <c r="C12704" s="3" t="str">
        <f>HYPERLINK("http://www.uniprot.org/uniprot/G7J2Y5","tr|G7J2Y5|G7J2Y5_MEDTR")</f>
        <v>tr|G7J2Y5|G7J2Y5_MEDTR</v>
      </c>
      <c r="D12704" t="s">
        <v>18940</v>
      </c>
      <c r="E12704">
        <v>60.78</v>
      </c>
      <c r="F12704">
        <v>51</v>
      </c>
      <c r="G12704">
        <v>20</v>
      </c>
      <c r="H12704">
        <v>0</v>
      </c>
      <c r="I12704">
        <v>154</v>
      </c>
      <c r="J12704">
        <v>306</v>
      </c>
      <c r="K12704">
        <v>1</v>
      </c>
      <c r="L12704">
        <v>57</v>
      </c>
      <c r="M12704">
        <v>107</v>
      </c>
      <c r="N12704" t="s">
        <v>18</v>
      </c>
      <c r="O12704" s="1">
        <v>2.1677899999999999E-8</v>
      </c>
      <c r="P12704">
        <v>154</v>
      </c>
    </row>
    <row r="12705" spans="1:16" x14ac:dyDescent="0.25">
      <c r="A12705" t="s">
        <v>18941</v>
      </c>
      <c r="B12705">
        <v>1563</v>
      </c>
      <c r="C12705" s="3" t="str">
        <f>HYPERLINK("http://www.uniprot.org/uniprot/G7JL66","tr|G7JL66|G7JL66_MEDTR")</f>
        <v>tr|G7JL66|G7JL66_MEDTR</v>
      </c>
      <c r="D12705" t="s">
        <v>18942</v>
      </c>
      <c r="E12705">
        <v>93.84</v>
      </c>
      <c r="F12705">
        <v>520</v>
      </c>
      <c r="G12705">
        <v>32</v>
      </c>
      <c r="H12705">
        <v>0</v>
      </c>
      <c r="I12705">
        <v>1</v>
      </c>
      <c r="J12705">
        <v>1560</v>
      </c>
      <c r="K12705">
        <v>1</v>
      </c>
      <c r="L12705">
        <v>33</v>
      </c>
      <c r="M12705">
        <v>552</v>
      </c>
      <c r="N12705" t="s">
        <v>18</v>
      </c>
      <c r="O12705">
        <v>0</v>
      </c>
      <c r="P12705">
        <v>2558</v>
      </c>
    </row>
    <row r="12706" spans="1:16" x14ac:dyDescent="0.25">
      <c r="A12706" t="s">
        <v>18943</v>
      </c>
      <c r="B12706">
        <v>2700</v>
      </c>
      <c r="C12706" s="3" t="str">
        <f>HYPERLINK("http://www.uniprot.org/uniprot/I1KV97","tr|I1KV97|I1KV97_SOYBN")</f>
        <v>tr|I1KV97|I1KV97_SOYBN</v>
      </c>
      <c r="D12706" t="s">
        <v>28</v>
      </c>
      <c r="E12706">
        <v>86.23</v>
      </c>
      <c r="F12706">
        <v>901</v>
      </c>
      <c r="G12706">
        <v>124</v>
      </c>
      <c r="H12706">
        <v>2</v>
      </c>
      <c r="I12706">
        <v>1</v>
      </c>
      <c r="J12706">
        <v>2697</v>
      </c>
      <c r="K12706">
        <v>1</v>
      </c>
      <c r="L12706">
        <v>1</v>
      </c>
      <c r="M12706">
        <v>901</v>
      </c>
      <c r="N12706" t="s">
        <v>18</v>
      </c>
      <c r="O12706">
        <v>0</v>
      </c>
      <c r="P12706">
        <v>4002</v>
      </c>
    </row>
    <row r="12707" spans="1:16" x14ac:dyDescent="0.25">
      <c r="A12707" t="s">
        <v>18944</v>
      </c>
      <c r="B12707">
        <v>600</v>
      </c>
      <c r="C12707" s="3" t="str">
        <f>HYPERLINK("http://www.uniprot.org/uniprot/P93845","tr|P93845|P93845_PEA")</f>
        <v>tr|P93845|P93845_PEA</v>
      </c>
      <c r="D12707" t="s">
        <v>5361</v>
      </c>
      <c r="E12707">
        <v>44.5</v>
      </c>
      <c r="F12707">
        <v>200</v>
      </c>
      <c r="G12707">
        <v>111</v>
      </c>
      <c r="H12707">
        <v>2</v>
      </c>
      <c r="I12707">
        <v>4</v>
      </c>
      <c r="J12707">
        <v>597</v>
      </c>
      <c r="K12707">
        <v>1</v>
      </c>
      <c r="L12707">
        <v>117</v>
      </c>
      <c r="M12707">
        <v>306</v>
      </c>
      <c r="N12707" t="s">
        <v>18</v>
      </c>
      <c r="O12707" s="1">
        <v>5.2974899999999997E-37</v>
      </c>
      <c r="P12707">
        <v>402</v>
      </c>
    </row>
    <row r="12708" spans="1:16" x14ac:dyDescent="0.25">
      <c r="A12708" t="s">
        <v>18945</v>
      </c>
      <c r="B12708">
        <v>1458</v>
      </c>
      <c r="C12708" s="3" t="str">
        <f>HYPERLINK("http://www.uniprot.org/uniprot/G7JMQ8","tr|G7JMQ8|G7JMQ8_MEDTR")</f>
        <v>tr|G7JMQ8|G7JMQ8_MEDTR</v>
      </c>
      <c r="D12708" t="s">
        <v>18946</v>
      </c>
      <c r="E12708">
        <v>82.94</v>
      </c>
      <c r="F12708">
        <v>510</v>
      </c>
      <c r="G12708">
        <v>87</v>
      </c>
      <c r="H12708">
        <v>25</v>
      </c>
      <c r="I12708">
        <v>1</v>
      </c>
      <c r="J12708">
        <v>1455</v>
      </c>
      <c r="K12708">
        <v>1</v>
      </c>
      <c r="L12708">
        <v>1</v>
      </c>
      <c r="M12708">
        <v>509</v>
      </c>
      <c r="N12708" t="s">
        <v>18</v>
      </c>
      <c r="O12708">
        <v>0</v>
      </c>
      <c r="P12708">
        <v>2156</v>
      </c>
    </row>
    <row r="12709" spans="1:16" x14ac:dyDescent="0.25">
      <c r="A12709" t="s">
        <v>18947</v>
      </c>
      <c r="B12709">
        <v>318</v>
      </c>
      <c r="C12709" s="3" t="str">
        <f>HYPERLINK("http://www.uniprot.org/uniprot/B7FHE4","tr|B7FHE4|B7FHE4_MEDTR")</f>
        <v>tr|B7FHE4|B7FHE4_MEDTR</v>
      </c>
      <c r="D12709" t="s">
        <v>18948</v>
      </c>
      <c r="E12709">
        <v>94.28</v>
      </c>
      <c r="F12709">
        <v>105</v>
      </c>
      <c r="G12709">
        <v>6</v>
      </c>
      <c r="H12709">
        <v>0</v>
      </c>
      <c r="I12709">
        <v>1</v>
      </c>
      <c r="J12709">
        <v>315</v>
      </c>
      <c r="K12709">
        <v>1</v>
      </c>
      <c r="L12709">
        <v>1</v>
      </c>
      <c r="M12709">
        <v>105</v>
      </c>
      <c r="N12709" t="s">
        <v>18</v>
      </c>
      <c r="O12709" s="1">
        <v>1.0728999999999999E-52</v>
      </c>
      <c r="P12709">
        <v>536</v>
      </c>
    </row>
    <row r="12710" spans="1:16" x14ac:dyDescent="0.25">
      <c r="A12710" t="s">
        <v>18949</v>
      </c>
      <c r="B12710">
        <v>1119</v>
      </c>
      <c r="C12710" s="3" t="str">
        <f>HYPERLINK("http://www.uniprot.org/uniprot/G7LEW4","tr|G7LEW4|G7LEW4_MEDTR")</f>
        <v>tr|G7LEW4|G7LEW4_MEDTR</v>
      </c>
      <c r="D12710" t="s">
        <v>18950</v>
      </c>
      <c r="E12710">
        <v>79.459999999999994</v>
      </c>
      <c r="F12710">
        <v>375</v>
      </c>
      <c r="G12710">
        <v>77</v>
      </c>
      <c r="H12710">
        <v>3</v>
      </c>
      <c r="I12710">
        <v>1</v>
      </c>
      <c r="J12710">
        <v>1116</v>
      </c>
      <c r="K12710">
        <v>1</v>
      </c>
      <c r="L12710">
        <v>1</v>
      </c>
      <c r="M12710">
        <v>375</v>
      </c>
      <c r="N12710" t="s">
        <v>18</v>
      </c>
      <c r="O12710" s="1">
        <v>6.5065900000000001E-159</v>
      </c>
      <c r="P12710">
        <v>1458</v>
      </c>
    </row>
    <row r="12711" spans="1:16" x14ac:dyDescent="0.25">
      <c r="A12711" t="s">
        <v>18951</v>
      </c>
      <c r="B12711">
        <v>1590</v>
      </c>
      <c r="C12711" s="3" t="str">
        <f>HYPERLINK("http://www.uniprot.org/uniprot/B7FLD3","tr|B7FLD3|B7FLD3_MEDTR")</f>
        <v>tr|B7FLD3|B7FLD3_MEDTR</v>
      </c>
      <c r="D12711" t="s">
        <v>188</v>
      </c>
      <c r="E12711">
        <v>72.400000000000006</v>
      </c>
      <c r="F12711">
        <v>569</v>
      </c>
      <c r="G12711">
        <v>157</v>
      </c>
      <c r="H12711">
        <v>41</v>
      </c>
      <c r="I12711">
        <v>1</v>
      </c>
      <c r="J12711">
        <v>1584</v>
      </c>
      <c r="K12711">
        <v>1</v>
      </c>
      <c r="L12711">
        <v>1</v>
      </c>
      <c r="M12711">
        <v>569</v>
      </c>
      <c r="N12711" t="s">
        <v>18</v>
      </c>
      <c r="O12711">
        <v>0</v>
      </c>
      <c r="P12711">
        <v>2138</v>
      </c>
    </row>
    <row r="12712" spans="1:16" x14ac:dyDescent="0.25">
      <c r="A12712" t="s">
        <v>18952</v>
      </c>
      <c r="B12712">
        <v>4050</v>
      </c>
      <c r="C12712" s="3" t="str">
        <f>HYPERLINK("http://www.uniprot.org/uniprot/G7KNH6","tr|G7KNH6|G7KNH6_MEDTR")</f>
        <v>tr|G7KNH6|G7KNH6_MEDTR</v>
      </c>
      <c r="D12712" t="s">
        <v>18953</v>
      </c>
      <c r="E12712">
        <v>81.87</v>
      </c>
      <c r="F12712">
        <v>1352</v>
      </c>
      <c r="G12712">
        <v>245</v>
      </c>
      <c r="H12712">
        <v>3</v>
      </c>
      <c r="I12712">
        <v>1</v>
      </c>
      <c r="J12712">
        <v>4047</v>
      </c>
      <c r="K12712">
        <v>1</v>
      </c>
      <c r="L12712">
        <v>36</v>
      </c>
      <c r="M12712">
        <v>1369</v>
      </c>
      <c r="N12712" t="s">
        <v>18</v>
      </c>
      <c r="O12712">
        <v>0</v>
      </c>
      <c r="P12712">
        <v>5751</v>
      </c>
    </row>
    <row r="12713" spans="1:16" x14ac:dyDescent="0.25">
      <c r="A12713" t="s">
        <v>18954</v>
      </c>
      <c r="B12713">
        <v>2472</v>
      </c>
      <c r="C12713" s="3" t="str">
        <f>HYPERLINK("http://www.uniprot.org/uniprot/K7K9P4","tr|K7K9P4|K7K9P4_SOYBN")</f>
        <v>tr|K7K9P4|K7K9P4_SOYBN</v>
      </c>
      <c r="D12713" t="s">
        <v>28</v>
      </c>
      <c r="E12713">
        <v>78.489999999999995</v>
      </c>
      <c r="F12713">
        <v>809</v>
      </c>
      <c r="G12713">
        <v>174</v>
      </c>
      <c r="H12713">
        <v>0</v>
      </c>
      <c r="I12713">
        <v>1</v>
      </c>
      <c r="J12713">
        <v>2427</v>
      </c>
      <c r="K12713">
        <v>1</v>
      </c>
      <c r="L12713">
        <v>84</v>
      </c>
      <c r="M12713">
        <v>892</v>
      </c>
      <c r="N12713" t="s">
        <v>18</v>
      </c>
      <c r="O12713">
        <v>0</v>
      </c>
      <c r="P12713">
        <v>3195</v>
      </c>
    </row>
    <row r="12714" spans="1:16" x14ac:dyDescent="0.25">
      <c r="A12714" t="s">
        <v>18955</v>
      </c>
      <c r="B12714">
        <v>1173</v>
      </c>
      <c r="C12714" s="3" t="str">
        <f>HYPERLINK("http://www.uniprot.org/uniprot/C7FDI5","tr|C7FDI5|C7FDI5_SOYBN")</f>
        <v>tr|C7FDI5|C7FDI5_SOYBN</v>
      </c>
      <c r="D12714" t="s">
        <v>717</v>
      </c>
      <c r="E12714">
        <v>50.26</v>
      </c>
      <c r="F12714">
        <v>372</v>
      </c>
      <c r="G12714">
        <v>185</v>
      </c>
      <c r="H12714">
        <v>4</v>
      </c>
      <c r="I12714">
        <v>1</v>
      </c>
      <c r="J12714">
        <v>1104</v>
      </c>
      <c r="K12714">
        <v>1</v>
      </c>
      <c r="L12714">
        <v>694</v>
      </c>
      <c r="M12714">
        <v>1060</v>
      </c>
      <c r="N12714" t="s">
        <v>18</v>
      </c>
      <c r="O12714" s="1">
        <v>5.4667399999999996E-103</v>
      </c>
      <c r="P12714">
        <v>976</v>
      </c>
    </row>
    <row r="12715" spans="1:16" x14ac:dyDescent="0.25">
      <c r="A12715" t="s">
        <v>18956</v>
      </c>
      <c r="B12715">
        <v>1335</v>
      </c>
      <c r="C12715" s="3" t="str">
        <f>HYPERLINK("http://www.uniprot.org/uniprot/G7JLF9","tr|G7JLF9|G7JLF9_MEDTR")</f>
        <v>tr|G7JLF9|G7JLF9_MEDTR</v>
      </c>
      <c r="D12715" t="s">
        <v>18957</v>
      </c>
      <c r="E12715">
        <v>70.540000000000006</v>
      </c>
      <c r="F12715">
        <v>455</v>
      </c>
      <c r="G12715">
        <v>134</v>
      </c>
      <c r="H12715">
        <v>11</v>
      </c>
      <c r="I12715">
        <v>1</v>
      </c>
      <c r="J12715">
        <v>1332</v>
      </c>
      <c r="K12715">
        <v>1</v>
      </c>
      <c r="L12715">
        <v>1</v>
      </c>
      <c r="M12715">
        <v>447</v>
      </c>
      <c r="N12715" t="s">
        <v>18</v>
      </c>
      <c r="O12715" s="1">
        <v>1.68921E-175</v>
      </c>
      <c r="P12715">
        <v>1602</v>
      </c>
    </row>
    <row r="12716" spans="1:16" x14ac:dyDescent="0.25">
      <c r="A12716" t="s">
        <v>18958</v>
      </c>
      <c r="B12716">
        <v>1002</v>
      </c>
      <c r="C12716" s="3" t="str">
        <f>HYPERLINK("http://www.uniprot.org/uniprot/G7I6Z4","tr|G7I6Z4|G7I6Z4_MEDTR")</f>
        <v>tr|G7I6Z4|G7I6Z4_MEDTR</v>
      </c>
      <c r="D12716" t="s">
        <v>18959</v>
      </c>
      <c r="E12716">
        <v>73.95</v>
      </c>
      <c r="F12716">
        <v>334</v>
      </c>
      <c r="G12716">
        <v>87</v>
      </c>
      <c r="H12716">
        <v>2</v>
      </c>
      <c r="I12716">
        <v>4</v>
      </c>
      <c r="J12716">
        <v>999</v>
      </c>
      <c r="K12716">
        <v>1</v>
      </c>
      <c r="L12716">
        <v>64</v>
      </c>
      <c r="M12716">
        <v>397</v>
      </c>
      <c r="N12716" t="s">
        <v>18</v>
      </c>
      <c r="O12716" s="1">
        <v>2.1458199999999999E-147</v>
      </c>
      <c r="P12716">
        <v>1358</v>
      </c>
    </row>
    <row r="12717" spans="1:16" x14ac:dyDescent="0.25">
      <c r="A12717" t="s">
        <v>18960</v>
      </c>
      <c r="B12717">
        <v>459</v>
      </c>
      <c r="C12717" s="3" t="str">
        <f>HYPERLINK("http://www.uniprot.org/uniprot/G7IPW3","tr|G7IPW3|G7IPW3_MEDTR")</f>
        <v>tr|G7IPW3|G7IPW3_MEDTR</v>
      </c>
      <c r="D12717" t="s">
        <v>18961</v>
      </c>
      <c r="E12717">
        <v>77.33</v>
      </c>
      <c r="F12717">
        <v>150</v>
      </c>
      <c r="G12717">
        <v>34</v>
      </c>
      <c r="H12717">
        <v>0</v>
      </c>
      <c r="I12717">
        <v>1</v>
      </c>
      <c r="J12717">
        <v>450</v>
      </c>
      <c r="K12717">
        <v>1</v>
      </c>
      <c r="L12717">
        <v>1</v>
      </c>
      <c r="M12717">
        <v>150</v>
      </c>
      <c r="N12717" t="s">
        <v>18</v>
      </c>
      <c r="O12717" s="1">
        <v>1.6831400000000002E-61</v>
      </c>
      <c r="P12717">
        <v>612</v>
      </c>
    </row>
    <row r="12718" spans="1:16" x14ac:dyDescent="0.25">
      <c r="A12718" t="s">
        <v>18962</v>
      </c>
      <c r="B12718">
        <v>2097</v>
      </c>
      <c r="C12718" s="3" t="str">
        <f>HYPERLINK("http://www.uniprot.org/uniprot/I1L026","tr|I1L026|I1L026_SOYBN")</f>
        <v>tr|I1L026|I1L026_SOYBN</v>
      </c>
      <c r="D12718" t="s">
        <v>28</v>
      </c>
      <c r="E12718">
        <v>61.27</v>
      </c>
      <c r="F12718">
        <v>692</v>
      </c>
      <c r="G12718">
        <v>268</v>
      </c>
      <c r="H12718">
        <v>11</v>
      </c>
      <c r="I12718">
        <v>1</v>
      </c>
      <c r="J12718">
        <v>2043</v>
      </c>
      <c r="K12718">
        <v>1</v>
      </c>
      <c r="L12718">
        <v>1</v>
      </c>
      <c r="M12718">
        <v>690</v>
      </c>
      <c r="N12718" t="s">
        <v>18</v>
      </c>
      <c r="O12718">
        <v>0</v>
      </c>
      <c r="P12718">
        <v>2141</v>
      </c>
    </row>
    <row r="12719" spans="1:16" x14ac:dyDescent="0.25">
      <c r="A12719" t="s">
        <v>18963</v>
      </c>
      <c r="B12719">
        <v>987</v>
      </c>
      <c r="C12719" s="3" t="str">
        <f>HYPERLINK("http://www.uniprot.org/uniprot/K7MBJ3","tr|K7MBJ3|K7MBJ3_SOYBN")</f>
        <v>tr|K7MBJ3|K7MBJ3_SOYBN</v>
      </c>
      <c r="D12719" t="s">
        <v>28</v>
      </c>
      <c r="E12719">
        <v>56.66</v>
      </c>
      <c r="F12719">
        <v>330</v>
      </c>
      <c r="G12719">
        <v>143</v>
      </c>
      <c r="H12719">
        <v>5</v>
      </c>
      <c r="I12719">
        <v>1</v>
      </c>
      <c r="J12719">
        <v>975</v>
      </c>
      <c r="K12719">
        <v>1</v>
      </c>
      <c r="L12719">
        <v>29</v>
      </c>
      <c r="M12719">
        <v>345</v>
      </c>
      <c r="N12719" t="s">
        <v>18</v>
      </c>
      <c r="O12719" s="1">
        <v>2.96919E-85</v>
      </c>
      <c r="P12719">
        <v>822</v>
      </c>
    </row>
    <row r="12720" spans="1:16" x14ac:dyDescent="0.25">
      <c r="A12720" t="s">
        <v>18964</v>
      </c>
      <c r="B12720">
        <v>981</v>
      </c>
      <c r="C12720" s="3" t="str">
        <f>HYPERLINK("http://www.uniprot.org/uniprot/I3T3G6","tr|I3T3G6|I3T3G6_MEDTR")</f>
        <v>tr|I3T3G6|I3T3G6_MEDTR</v>
      </c>
      <c r="D12720" t="s">
        <v>22</v>
      </c>
      <c r="E12720">
        <v>80.92</v>
      </c>
      <c r="F12720">
        <v>304</v>
      </c>
      <c r="G12720">
        <v>58</v>
      </c>
      <c r="H12720">
        <v>0</v>
      </c>
      <c r="I12720">
        <v>67</v>
      </c>
      <c r="J12720">
        <v>978</v>
      </c>
      <c r="K12720">
        <v>1</v>
      </c>
      <c r="L12720">
        <v>31</v>
      </c>
      <c r="M12720">
        <v>334</v>
      </c>
      <c r="N12720" t="s">
        <v>18</v>
      </c>
      <c r="O12720" s="1">
        <v>2.3905699999999999E-143</v>
      </c>
      <c r="P12720">
        <v>1323</v>
      </c>
    </row>
    <row r="12721" spans="1:16" x14ac:dyDescent="0.25">
      <c r="A12721" t="s">
        <v>18965</v>
      </c>
      <c r="B12721">
        <v>834</v>
      </c>
      <c r="C12721" s="3" t="str">
        <f>HYPERLINK("http://www.uniprot.org/uniprot/G7JZR8","tr|G7JZR8|G7JZR8_MEDTR")</f>
        <v>tr|G7JZR8|G7JZR8_MEDTR</v>
      </c>
      <c r="D12721" t="s">
        <v>18966</v>
      </c>
      <c r="E12721">
        <v>63.81</v>
      </c>
      <c r="F12721">
        <v>257</v>
      </c>
      <c r="G12721">
        <v>93</v>
      </c>
      <c r="H12721">
        <v>1</v>
      </c>
      <c r="I12721">
        <v>1</v>
      </c>
      <c r="J12721">
        <v>768</v>
      </c>
      <c r="K12721">
        <v>1</v>
      </c>
      <c r="L12721">
        <v>1</v>
      </c>
      <c r="M12721">
        <v>248</v>
      </c>
      <c r="N12721" t="s">
        <v>18</v>
      </c>
      <c r="O12721" s="1">
        <v>2.4639200000000001E-84</v>
      </c>
      <c r="P12721">
        <v>813</v>
      </c>
    </row>
    <row r="12722" spans="1:16" x14ac:dyDescent="0.25">
      <c r="A12722" t="s">
        <v>18967</v>
      </c>
      <c r="B12722">
        <v>558</v>
      </c>
      <c r="C12722" s="3" t="str">
        <f>HYPERLINK("http://www.uniprot.org/uniprot/I3T8M7","tr|I3T8M7|I3T8M7_MEDTR")</f>
        <v>tr|I3T8M7|I3T8M7_MEDTR</v>
      </c>
      <c r="D12722" t="s">
        <v>22</v>
      </c>
      <c r="E12722">
        <v>87.56</v>
      </c>
      <c r="F12722">
        <v>185</v>
      </c>
      <c r="G12722">
        <v>23</v>
      </c>
      <c r="H12722">
        <v>0</v>
      </c>
      <c r="I12722">
        <v>1</v>
      </c>
      <c r="J12722">
        <v>555</v>
      </c>
      <c r="K12722">
        <v>1</v>
      </c>
      <c r="L12722">
        <v>1</v>
      </c>
      <c r="M12722">
        <v>164</v>
      </c>
      <c r="N12722" t="s">
        <v>18</v>
      </c>
      <c r="O12722" s="1">
        <v>4.9043400000000002E-86</v>
      </c>
      <c r="P12722">
        <v>824</v>
      </c>
    </row>
    <row r="12723" spans="1:16" x14ac:dyDescent="0.25">
      <c r="A12723" t="s">
        <v>18968</v>
      </c>
      <c r="B12723">
        <v>3966</v>
      </c>
      <c r="C12723" s="3" t="str">
        <f>HYPERLINK("http://www.uniprot.org/uniprot/K7MYJ3","tr|K7MYJ3|K7MYJ3_SOYBN")</f>
        <v>tr|K7MYJ3|K7MYJ3_SOYBN</v>
      </c>
      <c r="D12723" t="s">
        <v>28</v>
      </c>
      <c r="E12723">
        <v>63.41</v>
      </c>
      <c r="F12723">
        <v>1364</v>
      </c>
      <c r="G12723">
        <v>499</v>
      </c>
      <c r="H12723">
        <v>68</v>
      </c>
      <c r="I12723">
        <v>55</v>
      </c>
      <c r="J12723">
        <v>3942</v>
      </c>
      <c r="K12723">
        <v>1</v>
      </c>
      <c r="L12723">
        <v>19</v>
      </c>
      <c r="M12723">
        <v>1374</v>
      </c>
      <c r="N12723" t="s">
        <v>18</v>
      </c>
      <c r="O12723">
        <v>0</v>
      </c>
      <c r="P12723">
        <v>4074</v>
      </c>
    </row>
    <row r="12724" spans="1:16" x14ac:dyDescent="0.25">
      <c r="A12724" t="s">
        <v>18969</v>
      </c>
      <c r="B12724">
        <v>1011</v>
      </c>
      <c r="C12724" s="3" t="str">
        <f>HYPERLINK("http://www.uniprot.org/uniprot/K7MTZ9","tr|K7MTZ9|K7MTZ9_SOYBN")</f>
        <v>tr|K7MTZ9|K7MTZ9_SOYBN</v>
      </c>
      <c r="D12724" t="s">
        <v>28</v>
      </c>
      <c r="E12724">
        <v>60.35</v>
      </c>
      <c r="F12724">
        <v>338</v>
      </c>
      <c r="G12724">
        <v>134</v>
      </c>
      <c r="H12724">
        <v>2</v>
      </c>
      <c r="I12724">
        <v>1</v>
      </c>
      <c r="J12724">
        <v>1008</v>
      </c>
      <c r="K12724">
        <v>1</v>
      </c>
      <c r="L12724">
        <v>3</v>
      </c>
      <c r="M12724">
        <v>338</v>
      </c>
      <c r="N12724" t="s">
        <v>18</v>
      </c>
      <c r="O12724" s="1">
        <v>3.0846499999999999E-101</v>
      </c>
      <c r="P12724">
        <v>960</v>
      </c>
    </row>
    <row r="12725" spans="1:16" x14ac:dyDescent="0.25">
      <c r="A12725" t="s">
        <v>18970</v>
      </c>
      <c r="B12725">
        <v>459</v>
      </c>
      <c r="C12725" s="3" t="str">
        <f>HYPERLINK("http://www.uniprot.org/uniprot/G7KR60","tr|G7KR60|G7KR60_MEDTR")</f>
        <v>tr|G7KR60|G7KR60_MEDTR</v>
      </c>
      <c r="D12725" t="s">
        <v>8111</v>
      </c>
      <c r="E12725">
        <v>77.77</v>
      </c>
      <c r="F12725">
        <v>90</v>
      </c>
      <c r="G12725">
        <v>20</v>
      </c>
      <c r="H12725">
        <v>8</v>
      </c>
      <c r="I12725">
        <v>19</v>
      </c>
      <c r="J12725">
        <v>264</v>
      </c>
      <c r="K12725">
        <v>1</v>
      </c>
      <c r="L12725">
        <v>513</v>
      </c>
      <c r="M12725">
        <v>602</v>
      </c>
      <c r="N12725" t="s">
        <v>18</v>
      </c>
      <c r="O12725" s="1">
        <v>4.4705999999999998E-30</v>
      </c>
      <c r="P12725">
        <v>341</v>
      </c>
    </row>
    <row r="12726" spans="1:16" x14ac:dyDescent="0.25">
      <c r="A12726" t="s">
        <v>18971</v>
      </c>
      <c r="B12726">
        <v>657</v>
      </c>
      <c r="C12726" s="3" t="str">
        <f>HYPERLINK("http://www.uniprot.org/uniprot/I1JGF8","tr|I1JGF8|I1JGF8_SOYBN")</f>
        <v>tr|I1JGF8|I1JGF8_SOYBN</v>
      </c>
      <c r="D12726" t="s">
        <v>28</v>
      </c>
      <c r="E12726">
        <v>34.04</v>
      </c>
      <c r="F12726">
        <v>141</v>
      </c>
      <c r="G12726">
        <v>93</v>
      </c>
      <c r="H12726">
        <v>5</v>
      </c>
      <c r="I12726">
        <v>82</v>
      </c>
      <c r="J12726">
        <v>489</v>
      </c>
      <c r="K12726">
        <v>1</v>
      </c>
      <c r="L12726">
        <v>359</v>
      </c>
      <c r="M12726">
        <v>495</v>
      </c>
      <c r="N12726" t="s">
        <v>18</v>
      </c>
      <c r="O12726" s="1">
        <v>8.2168100000000001E-11</v>
      </c>
      <c r="P12726">
        <v>177</v>
      </c>
    </row>
    <row r="12727" spans="1:16" x14ac:dyDescent="0.25">
      <c r="A12727" t="s">
        <v>18972</v>
      </c>
      <c r="B12727">
        <v>3093</v>
      </c>
      <c r="C12727" s="3" t="str">
        <f>HYPERLINK("http://www.uniprot.org/uniprot/K7KHE3","tr|K7KHE3|K7KHE3_SOYBN")</f>
        <v>tr|K7KHE3|K7KHE3_SOYBN</v>
      </c>
      <c r="D12727" t="s">
        <v>28</v>
      </c>
      <c r="E12727">
        <v>89.53</v>
      </c>
      <c r="F12727">
        <v>1051</v>
      </c>
      <c r="G12727">
        <v>110</v>
      </c>
      <c r="H12727">
        <v>21</v>
      </c>
      <c r="I12727">
        <v>1</v>
      </c>
      <c r="J12727">
        <v>3090</v>
      </c>
      <c r="K12727">
        <v>1</v>
      </c>
      <c r="L12727">
        <v>1</v>
      </c>
      <c r="M12727">
        <v>1051</v>
      </c>
      <c r="N12727" t="s">
        <v>18</v>
      </c>
      <c r="O12727">
        <v>0</v>
      </c>
      <c r="P12727">
        <v>4841</v>
      </c>
    </row>
    <row r="12728" spans="1:16" x14ac:dyDescent="0.25">
      <c r="A12728" t="s">
        <v>18973</v>
      </c>
      <c r="B12728">
        <v>294</v>
      </c>
      <c r="C12728" s="3" t="str">
        <f>HYPERLINK("http://www.uniprot.org/uniprot/G7J2Y4","tr|G7J2Y4|G7J2Y4_MEDTR")</f>
        <v>tr|G7J2Y4|G7J2Y4_MEDTR</v>
      </c>
      <c r="D12728" t="s">
        <v>18974</v>
      </c>
      <c r="E12728">
        <v>81.180000000000007</v>
      </c>
      <c r="F12728">
        <v>101</v>
      </c>
      <c r="G12728">
        <v>19</v>
      </c>
      <c r="H12728">
        <v>4</v>
      </c>
      <c r="I12728">
        <v>1</v>
      </c>
      <c r="J12728">
        <v>291</v>
      </c>
      <c r="K12728">
        <v>1</v>
      </c>
      <c r="L12728">
        <v>1</v>
      </c>
      <c r="M12728">
        <v>99</v>
      </c>
      <c r="N12728" t="s">
        <v>18</v>
      </c>
      <c r="O12728" s="1">
        <v>8.2242399999999998E-37</v>
      </c>
      <c r="P12728">
        <v>399</v>
      </c>
    </row>
    <row r="12729" spans="1:16" x14ac:dyDescent="0.25">
      <c r="A12729" t="s">
        <v>18975</v>
      </c>
      <c r="B12729">
        <v>2625</v>
      </c>
      <c r="C12729" s="3" t="str">
        <f>HYPERLINK("http://www.uniprot.org/uniprot/I1L2U5","tr|I1L2U5|I1L2U5_SOYBN")</f>
        <v>tr|I1L2U5|I1L2U5_SOYBN</v>
      </c>
      <c r="D12729" t="s">
        <v>71</v>
      </c>
      <c r="E12729">
        <v>77.400000000000006</v>
      </c>
      <c r="F12729">
        <v>925</v>
      </c>
      <c r="G12729">
        <v>209</v>
      </c>
      <c r="H12729">
        <v>55</v>
      </c>
      <c r="I12729">
        <v>13</v>
      </c>
      <c r="J12729">
        <v>2622</v>
      </c>
      <c r="K12729">
        <v>1</v>
      </c>
      <c r="L12729">
        <v>22</v>
      </c>
      <c r="M12729">
        <v>935</v>
      </c>
      <c r="N12729" t="s">
        <v>18</v>
      </c>
      <c r="O12729">
        <v>0</v>
      </c>
      <c r="P12729">
        <v>3499</v>
      </c>
    </row>
    <row r="12730" spans="1:16" x14ac:dyDescent="0.25">
      <c r="A12730" t="s">
        <v>18976</v>
      </c>
      <c r="B12730">
        <v>522</v>
      </c>
      <c r="C12730" s="3" t="str">
        <f>HYPERLINK("http://www.uniprot.org/uniprot/G7JL65","tr|G7JL65|G7JL65_MEDTR")</f>
        <v>tr|G7JL65|G7JL65_MEDTR</v>
      </c>
      <c r="D12730" t="s">
        <v>18977</v>
      </c>
      <c r="E12730">
        <v>87.4</v>
      </c>
      <c r="F12730">
        <v>135</v>
      </c>
      <c r="G12730">
        <v>17</v>
      </c>
      <c r="H12730">
        <v>1</v>
      </c>
      <c r="I12730">
        <v>118</v>
      </c>
      <c r="J12730">
        <v>519</v>
      </c>
      <c r="K12730">
        <v>1</v>
      </c>
      <c r="L12730">
        <v>36</v>
      </c>
      <c r="M12730">
        <v>170</v>
      </c>
      <c r="N12730" t="s">
        <v>18</v>
      </c>
      <c r="O12730" s="1">
        <v>5.6810100000000002E-62</v>
      </c>
      <c r="P12730">
        <v>616</v>
      </c>
    </row>
    <row r="12731" spans="1:16" x14ac:dyDescent="0.25">
      <c r="A12731" t="s">
        <v>18978</v>
      </c>
      <c r="B12731">
        <v>1080</v>
      </c>
      <c r="C12731" s="3" t="str">
        <f>HYPERLINK("http://www.uniprot.org/uniprot/I3S301","tr|I3S301|I3S301_MEDTR")</f>
        <v>tr|I3S301|I3S301_MEDTR</v>
      </c>
      <c r="D12731" t="s">
        <v>22</v>
      </c>
      <c r="E12731">
        <v>81.66</v>
      </c>
      <c r="F12731">
        <v>300</v>
      </c>
      <c r="G12731">
        <v>55</v>
      </c>
      <c r="H12731">
        <v>0</v>
      </c>
      <c r="I12731">
        <v>178</v>
      </c>
      <c r="J12731">
        <v>1077</v>
      </c>
      <c r="K12731">
        <v>1</v>
      </c>
      <c r="L12731">
        <v>1</v>
      </c>
      <c r="M12731">
        <v>300</v>
      </c>
      <c r="N12731" t="s">
        <v>18</v>
      </c>
      <c r="O12731" s="1">
        <v>3.4902199999999998E-146</v>
      </c>
      <c r="P12731">
        <v>1348</v>
      </c>
    </row>
    <row r="12732" spans="1:16" x14ac:dyDescent="0.25">
      <c r="A12732" t="s">
        <v>18979</v>
      </c>
      <c r="B12732">
        <v>1131</v>
      </c>
      <c r="C12732" s="3" t="str">
        <f>HYPERLINK("http://www.uniprot.org/uniprot/G7JMR7","tr|G7JMR7|G7JMR7_MEDTR")</f>
        <v>tr|G7JMR7|G7JMR7_MEDTR</v>
      </c>
      <c r="D12732" t="s">
        <v>18980</v>
      </c>
      <c r="E12732">
        <v>80.8</v>
      </c>
      <c r="F12732">
        <v>375</v>
      </c>
      <c r="G12732">
        <v>72</v>
      </c>
      <c r="H12732">
        <v>0</v>
      </c>
      <c r="I12732">
        <v>1</v>
      </c>
      <c r="J12732">
        <v>1125</v>
      </c>
      <c r="K12732">
        <v>1</v>
      </c>
      <c r="L12732">
        <v>1</v>
      </c>
      <c r="M12732">
        <v>375</v>
      </c>
      <c r="N12732" t="s">
        <v>18</v>
      </c>
      <c r="O12732">
        <v>0</v>
      </c>
      <c r="P12732">
        <v>1651</v>
      </c>
    </row>
    <row r="12733" spans="1:16" x14ac:dyDescent="0.25">
      <c r="A12733" t="s">
        <v>18981</v>
      </c>
      <c r="B12733">
        <v>2283</v>
      </c>
      <c r="C12733" s="3" t="str">
        <f>HYPERLINK("http://www.uniprot.org/uniprot/G7LC59","tr|G7LC59|G7LC59_MEDTR")</f>
        <v>tr|G7LC59|G7LC59_MEDTR</v>
      </c>
      <c r="D12733" t="s">
        <v>18982</v>
      </c>
      <c r="E12733">
        <v>80.14</v>
      </c>
      <c r="F12733">
        <v>418</v>
      </c>
      <c r="G12733">
        <v>83</v>
      </c>
      <c r="H12733">
        <v>5</v>
      </c>
      <c r="I12733">
        <v>19</v>
      </c>
      <c r="J12733">
        <v>1257</v>
      </c>
      <c r="K12733">
        <v>1</v>
      </c>
      <c r="L12733">
        <v>10</v>
      </c>
      <c r="M12733">
        <v>425</v>
      </c>
      <c r="N12733" t="s">
        <v>18</v>
      </c>
      <c r="O12733">
        <v>0</v>
      </c>
      <c r="P12733">
        <v>1736</v>
      </c>
    </row>
    <row r="12734" spans="1:16" x14ac:dyDescent="0.25">
      <c r="A12734" t="s">
        <v>18983</v>
      </c>
      <c r="B12734">
        <v>867</v>
      </c>
      <c r="C12734" s="3" t="str">
        <f>HYPERLINK("http://www.uniprot.org/uniprot/D6Q1T4","tr|D6Q1T4|D6Q1T4_MEDSA")</f>
        <v>tr|D6Q1T4|D6Q1T4_MEDSA</v>
      </c>
      <c r="D12734" t="s">
        <v>18984</v>
      </c>
      <c r="E12734">
        <v>80.900000000000006</v>
      </c>
      <c r="F12734">
        <v>288</v>
      </c>
      <c r="G12734">
        <v>55</v>
      </c>
      <c r="H12734">
        <v>0</v>
      </c>
      <c r="I12734">
        <v>1</v>
      </c>
      <c r="J12734">
        <v>864</v>
      </c>
      <c r="K12734">
        <v>1</v>
      </c>
      <c r="L12734">
        <v>83</v>
      </c>
      <c r="M12734">
        <v>370</v>
      </c>
      <c r="N12734" t="s">
        <v>18</v>
      </c>
      <c r="O12734" s="1">
        <v>2.0608900000000002E-121</v>
      </c>
      <c r="P12734">
        <v>1133</v>
      </c>
    </row>
    <row r="12735" spans="1:16" x14ac:dyDescent="0.25">
      <c r="A12735" t="s">
        <v>18985</v>
      </c>
      <c r="B12735">
        <v>1617</v>
      </c>
      <c r="C12735" s="3" t="str">
        <f>HYPERLINK("http://www.uniprot.org/uniprot/G7LGW8","tr|G7LGW8|G7LGW8_MEDTR")</f>
        <v>tr|G7LGW8|G7LGW8_MEDTR</v>
      </c>
      <c r="D12735" t="s">
        <v>18986</v>
      </c>
      <c r="E12735">
        <v>87.36</v>
      </c>
      <c r="F12735">
        <v>538</v>
      </c>
      <c r="G12735">
        <v>68</v>
      </c>
      <c r="H12735">
        <v>0</v>
      </c>
      <c r="I12735">
        <v>1</v>
      </c>
      <c r="J12735">
        <v>1614</v>
      </c>
      <c r="K12735">
        <v>1</v>
      </c>
      <c r="L12735">
        <v>60</v>
      </c>
      <c r="M12735">
        <v>597</v>
      </c>
      <c r="N12735" t="s">
        <v>18</v>
      </c>
      <c r="O12735">
        <v>0</v>
      </c>
      <c r="P12735">
        <v>2542</v>
      </c>
    </row>
    <row r="12736" spans="1:16" x14ac:dyDescent="0.25">
      <c r="A12736" t="s">
        <v>18987</v>
      </c>
      <c r="B12736">
        <v>1155</v>
      </c>
      <c r="C12736" s="3" t="str">
        <f>HYPERLINK("http://www.uniprot.org/uniprot/K7LER4","tr|K7LER4|K7LER4_SOYBN")</f>
        <v>tr|K7LER4|K7LER4_SOYBN</v>
      </c>
      <c r="D12736" t="s">
        <v>28</v>
      </c>
      <c r="E12736">
        <v>56.99</v>
      </c>
      <c r="F12736">
        <v>386</v>
      </c>
      <c r="G12736">
        <v>166</v>
      </c>
      <c r="H12736">
        <v>2</v>
      </c>
      <c r="I12736">
        <v>1</v>
      </c>
      <c r="J12736">
        <v>1152</v>
      </c>
      <c r="K12736">
        <v>1</v>
      </c>
      <c r="L12736">
        <v>46</v>
      </c>
      <c r="M12736">
        <v>397</v>
      </c>
      <c r="N12736" t="s">
        <v>18</v>
      </c>
      <c r="O12736" s="1">
        <v>1.356E-106</v>
      </c>
      <c r="P12736">
        <v>1007</v>
      </c>
    </row>
    <row r="12737" spans="1:16" x14ac:dyDescent="0.25">
      <c r="A12737" t="s">
        <v>18988</v>
      </c>
      <c r="B12737">
        <v>837</v>
      </c>
      <c r="C12737" s="3" t="str">
        <f>HYPERLINK("http://www.uniprot.org/uniprot/K7LHY5","tr|K7LHY5|K7LHY5_SOYBN")</f>
        <v>tr|K7LHY5|K7LHY5_SOYBN</v>
      </c>
      <c r="D12737" t="s">
        <v>61</v>
      </c>
      <c r="E12737">
        <v>66.33</v>
      </c>
      <c r="F12737">
        <v>300</v>
      </c>
      <c r="G12737">
        <v>101</v>
      </c>
      <c r="H12737">
        <v>52</v>
      </c>
      <c r="I12737">
        <v>85</v>
      </c>
      <c r="J12737">
        <v>828</v>
      </c>
      <c r="K12737">
        <v>1</v>
      </c>
      <c r="L12737">
        <v>59</v>
      </c>
      <c r="M12737">
        <v>358</v>
      </c>
      <c r="N12737" t="s">
        <v>18</v>
      </c>
      <c r="O12737" s="1">
        <v>9.6311E-122</v>
      </c>
      <c r="P12737">
        <v>1091</v>
      </c>
    </row>
    <row r="12738" spans="1:16" x14ac:dyDescent="0.25">
      <c r="A12738" t="s">
        <v>18989</v>
      </c>
      <c r="B12738">
        <v>2151</v>
      </c>
      <c r="C12738" s="3" t="str">
        <f>HYPERLINK("http://www.uniprot.org/uniprot/I1MHP5","tr|I1MHP5|I1MHP5_SOYBN")</f>
        <v>tr|I1MHP5|I1MHP5_SOYBN</v>
      </c>
      <c r="D12738" t="s">
        <v>28</v>
      </c>
      <c r="E12738">
        <v>27.85</v>
      </c>
      <c r="F12738">
        <v>420</v>
      </c>
      <c r="G12738">
        <v>303</v>
      </c>
      <c r="H12738">
        <v>42</v>
      </c>
      <c r="I12738">
        <v>151</v>
      </c>
      <c r="J12738">
        <v>1284</v>
      </c>
      <c r="K12738">
        <v>1</v>
      </c>
      <c r="L12738">
        <v>1057</v>
      </c>
      <c r="M12738">
        <v>1470</v>
      </c>
      <c r="N12738" t="s">
        <v>18</v>
      </c>
      <c r="O12738" s="1">
        <v>2.7737700000000001E-30</v>
      </c>
      <c r="P12738">
        <v>352</v>
      </c>
    </row>
    <row r="12739" spans="1:16" x14ac:dyDescent="0.25">
      <c r="A12739" t="s">
        <v>18990</v>
      </c>
      <c r="B12739">
        <v>1173</v>
      </c>
      <c r="C12739" s="3" t="str">
        <f>HYPERLINK("http://www.uniprot.org/uniprot/C7FDI5","tr|C7FDI5|C7FDI5_SOYBN")</f>
        <v>tr|C7FDI5|C7FDI5_SOYBN</v>
      </c>
      <c r="D12739" t="s">
        <v>717</v>
      </c>
      <c r="E12739">
        <v>50.26</v>
      </c>
      <c r="F12739">
        <v>372</v>
      </c>
      <c r="G12739">
        <v>185</v>
      </c>
      <c r="H12739">
        <v>4</v>
      </c>
      <c r="I12739">
        <v>1</v>
      </c>
      <c r="J12739">
        <v>1104</v>
      </c>
      <c r="K12739">
        <v>1</v>
      </c>
      <c r="L12739">
        <v>694</v>
      </c>
      <c r="M12739">
        <v>1060</v>
      </c>
      <c r="N12739" t="s">
        <v>18</v>
      </c>
      <c r="O12739" s="1">
        <v>5.4667399999999996E-103</v>
      </c>
      <c r="P12739">
        <v>976</v>
      </c>
    </row>
    <row r="12740" spans="1:16" x14ac:dyDescent="0.25">
      <c r="A12740" t="s">
        <v>18991</v>
      </c>
      <c r="B12740">
        <v>1362</v>
      </c>
      <c r="C12740" s="3" t="str">
        <f>HYPERLINK("http://www.uniprot.org/uniprot/G7JLG0","tr|G7JLG0|G7JLG0_MEDTR")</f>
        <v>tr|G7JLG0|G7JLG0_MEDTR</v>
      </c>
      <c r="D12740" t="s">
        <v>18992</v>
      </c>
      <c r="E12740">
        <v>88.28</v>
      </c>
      <c r="F12740">
        <v>478</v>
      </c>
      <c r="G12740">
        <v>56</v>
      </c>
      <c r="H12740">
        <v>25</v>
      </c>
      <c r="I12740">
        <v>1</v>
      </c>
      <c r="J12740">
        <v>1359</v>
      </c>
      <c r="K12740">
        <v>1</v>
      </c>
      <c r="L12740">
        <v>1</v>
      </c>
      <c r="M12740">
        <v>478</v>
      </c>
      <c r="N12740" t="s">
        <v>18</v>
      </c>
      <c r="O12740">
        <v>0</v>
      </c>
      <c r="P12740">
        <v>2162</v>
      </c>
    </row>
    <row r="12741" spans="1:16" x14ac:dyDescent="0.25">
      <c r="A12741" t="s">
        <v>18993</v>
      </c>
      <c r="B12741">
        <v>2067</v>
      </c>
      <c r="C12741" s="3" t="str">
        <f>HYPERLINK("http://www.uniprot.org/uniprot/F6HLR5","tr|F6HLR5|F6HLR5_VITVI")</f>
        <v>tr|F6HLR5|F6HLR5_VITVI</v>
      </c>
      <c r="D12741" t="s">
        <v>18994</v>
      </c>
      <c r="E12741">
        <v>72.88</v>
      </c>
      <c r="F12741">
        <v>686</v>
      </c>
      <c r="G12741">
        <v>186</v>
      </c>
      <c r="H12741">
        <v>4</v>
      </c>
      <c r="I12741">
        <v>1</v>
      </c>
      <c r="J12741">
        <v>2046</v>
      </c>
      <c r="K12741">
        <v>1</v>
      </c>
      <c r="L12741">
        <v>1</v>
      </c>
      <c r="M12741">
        <v>681</v>
      </c>
      <c r="N12741" t="s">
        <v>18</v>
      </c>
      <c r="O12741">
        <v>0</v>
      </c>
      <c r="P12741">
        <v>2637</v>
      </c>
    </row>
    <row r="12742" spans="1:16" x14ac:dyDescent="0.25">
      <c r="A12742" t="s">
        <v>18995</v>
      </c>
      <c r="B12742">
        <v>1707</v>
      </c>
      <c r="C12742" s="3" t="str">
        <f>HYPERLINK("http://www.uniprot.org/uniprot/I1L028","tr|I1L028|I1L028_SOYBN")</f>
        <v>tr|I1L028|I1L028_SOYBN</v>
      </c>
      <c r="D12742" t="s">
        <v>28</v>
      </c>
      <c r="E12742">
        <v>70.069999999999993</v>
      </c>
      <c r="F12742">
        <v>568</v>
      </c>
      <c r="G12742">
        <v>170</v>
      </c>
      <c r="H12742">
        <v>0</v>
      </c>
      <c r="I12742">
        <v>1</v>
      </c>
      <c r="J12742">
        <v>1704</v>
      </c>
      <c r="K12742">
        <v>1</v>
      </c>
      <c r="L12742">
        <v>139</v>
      </c>
      <c r="M12742">
        <v>704</v>
      </c>
      <c r="N12742" t="s">
        <v>18</v>
      </c>
      <c r="O12742">
        <v>0</v>
      </c>
      <c r="P12742">
        <v>2093</v>
      </c>
    </row>
    <row r="12743" spans="1:16" x14ac:dyDescent="0.25">
      <c r="A12743" t="s">
        <v>18996</v>
      </c>
      <c r="B12743">
        <v>504</v>
      </c>
      <c r="C12743" s="3" t="str">
        <f>HYPERLINK("http://www.uniprot.org/uniprot/K7MBJ4","tr|K7MBJ4|K7MBJ4_SOYBN")</f>
        <v>tr|K7MBJ4|K7MBJ4_SOYBN</v>
      </c>
      <c r="D12743" t="s">
        <v>28</v>
      </c>
      <c r="E12743">
        <v>48.59</v>
      </c>
      <c r="F12743">
        <v>142</v>
      </c>
      <c r="G12743">
        <v>73</v>
      </c>
      <c r="H12743">
        <v>3</v>
      </c>
      <c r="I12743">
        <v>76</v>
      </c>
      <c r="J12743">
        <v>492</v>
      </c>
      <c r="K12743">
        <v>1</v>
      </c>
      <c r="L12743">
        <v>11</v>
      </c>
      <c r="M12743">
        <v>136</v>
      </c>
      <c r="N12743" t="s">
        <v>18</v>
      </c>
      <c r="O12743" s="1">
        <v>1.28342E-21</v>
      </c>
      <c r="P12743">
        <v>268</v>
      </c>
    </row>
    <row r="12744" spans="1:16" x14ac:dyDescent="0.25">
      <c r="A12744" t="s">
        <v>18997</v>
      </c>
      <c r="B12744">
        <v>1617</v>
      </c>
      <c r="C12744" s="3" t="str">
        <f>HYPERLINK("http://www.uniprot.org/uniprot/K7MVX5","tr|K7MVX5|K7MVX5_SOYBN")</f>
        <v>tr|K7MVX5|K7MVX5_SOYBN</v>
      </c>
      <c r="D12744" t="s">
        <v>28</v>
      </c>
      <c r="E12744">
        <v>66.19</v>
      </c>
      <c r="F12744">
        <v>494</v>
      </c>
      <c r="G12744">
        <v>167</v>
      </c>
      <c r="H12744">
        <v>16</v>
      </c>
      <c r="I12744">
        <v>181</v>
      </c>
      <c r="J12744">
        <v>1614</v>
      </c>
      <c r="K12744">
        <v>1</v>
      </c>
      <c r="L12744">
        <v>99</v>
      </c>
      <c r="M12744">
        <v>587</v>
      </c>
      <c r="N12744" t="s">
        <v>18</v>
      </c>
      <c r="O12744">
        <v>0</v>
      </c>
      <c r="P12744">
        <v>1656</v>
      </c>
    </row>
    <row r="12745" spans="1:16" x14ac:dyDescent="0.25">
      <c r="A12745" t="s">
        <v>18998</v>
      </c>
      <c r="B12745">
        <v>1992</v>
      </c>
      <c r="C12745" s="3" t="str">
        <f>HYPERLINK("http://www.uniprot.org/uniprot/G7JZS8","tr|G7JZS8|G7JZS8_MEDTR")</f>
        <v>tr|G7JZS8|G7JZS8_MEDTR</v>
      </c>
      <c r="D12745" t="s">
        <v>18999</v>
      </c>
      <c r="E12745">
        <v>62.41</v>
      </c>
      <c r="F12745">
        <v>612</v>
      </c>
      <c r="G12745">
        <v>230</v>
      </c>
      <c r="H12745">
        <v>16</v>
      </c>
      <c r="I12745">
        <v>1</v>
      </c>
      <c r="J12745">
        <v>1788</v>
      </c>
      <c r="K12745">
        <v>1</v>
      </c>
      <c r="L12745">
        <v>1</v>
      </c>
      <c r="M12745">
        <v>610</v>
      </c>
      <c r="N12745" t="s">
        <v>18</v>
      </c>
      <c r="O12745">
        <v>0</v>
      </c>
      <c r="P12745">
        <v>1888</v>
      </c>
    </row>
    <row r="12746" spans="1:16" x14ac:dyDescent="0.25">
      <c r="A12746" t="s">
        <v>19000</v>
      </c>
      <c r="B12746">
        <v>243</v>
      </c>
      <c r="C12746" s="3" t="str">
        <f>HYPERLINK("http://www.uniprot.org/uniprot/K7KG76","tr|K7KG76|K7KG76_SOYBN")</f>
        <v>tr|K7KG76|K7KG76_SOYBN</v>
      </c>
      <c r="D12746" t="s">
        <v>28</v>
      </c>
      <c r="E12746">
        <v>71.42</v>
      </c>
      <c r="F12746">
        <v>84</v>
      </c>
      <c r="G12746">
        <v>24</v>
      </c>
      <c r="H12746">
        <v>4</v>
      </c>
      <c r="I12746">
        <v>1</v>
      </c>
      <c r="J12746">
        <v>240</v>
      </c>
      <c r="K12746">
        <v>1</v>
      </c>
      <c r="L12746">
        <v>1</v>
      </c>
      <c r="M12746">
        <v>84</v>
      </c>
      <c r="N12746" t="s">
        <v>18</v>
      </c>
      <c r="O12746" s="1">
        <v>6.2782499999999997E-32</v>
      </c>
      <c r="P12746">
        <v>357</v>
      </c>
    </row>
    <row r="12747" spans="1:16" x14ac:dyDescent="0.25">
      <c r="A12747" t="s">
        <v>19001</v>
      </c>
      <c r="B12747">
        <v>570</v>
      </c>
      <c r="C12747" s="3" t="str">
        <f>HYPERLINK("http://www.uniprot.org/uniprot/I1N9F3","tr|I1N9F3|I1N9F3_SOYBN")</f>
        <v>tr|I1N9F3|I1N9F3_SOYBN</v>
      </c>
      <c r="D12747" t="s">
        <v>19002</v>
      </c>
      <c r="E12747">
        <v>83.66</v>
      </c>
      <c r="F12747">
        <v>153</v>
      </c>
      <c r="G12747">
        <v>25</v>
      </c>
      <c r="H12747">
        <v>0</v>
      </c>
      <c r="I12747">
        <v>55</v>
      </c>
      <c r="J12747">
        <v>513</v>
      </c>
      <c r="K12747">
        <v>1</v>
      </c>
      <c r="L12747">
        <v>9</v>
      </c>
      <c r="M12747">
        <v>161</v>
      </c>
      <c r="N12747" t="s">
        <v>18</v>
      </c>
      <c r="O12747" s="1">
        <v>4.8202000000000001E-71</v>
      </c>
      <c r="P12747">
        <v>695</v>
      </c>
    </row>
    <row r="12748" spans="1:16" x14ac:dyDescent="0.25">
      <c r="A12748" t="s">
        <v>19003</v>
      </c>
      <c r="B12748">
        <v>285</v>
      </c>
      <c r="C12748" s="3" t="str">
        <f>HYPERLINK("http://www.uniprot.org/uniprot/K7K3U0","tr|K7K3U0|K7K3U0_SOYBN")</f>
        <v>tr|K7K3U0|K7K3U0_SOYBN</v>
      </c>
      <c r="D12748" t="s">
        <v>28</v>
      </c>
      <c r="E12748">
        <v>77.650000000000006</v>
      </c>
      <c r="F12748">
        <v>94</v>
      </c>
      <c r="G12748">
        <v>21</v>
      </c>
      <c r="H12748">
        <v>0</v>
      </c>
      <c r="I12748">
        <v>1</v>
      </c>
      <c r="J12748">
        <v>282</v>
      </c>
      <c r="K12748">
        <v>1</v>
      </c>
      <c r="L12748">
        <v>129</v>
      </c>
      <c r="M12748">
        <v>221</v>
      </c>
      <c r="N12748" t="s">
        <v>18</v>
      </c>
      <c r="O12748" s="1">
        <v>3.8659100000000002E-34</v>
      </c>
      <c r="P12748">
        <v>376</v>
      </c>
    </row>
    <row r="12749" spans="1:16" x14ac:dyDescent="0.25">
      <c r="A12749" t="s">
        <v>19004</v>
      </c>
      <c r="B12749">
        <v>459</v>
      </c>
      <c r="C12749" s="3" t="str">
        <f>HYPERLINK("http://www.uniprot.org/uniprot/G7LIC1","tr|G7LIC1|G7LIC1_MEDTR")</f>
        <v>tr|G7LIC1|G7LIC1_MEDTR</v>
      </c>
      <c r="D12749" t="s">
        <v>15011</v>
      </c>
      <c r="E12749">
        <v>49.67</v>
      </c>
      <c r="F12749">
        <v>155</v>
      </c>
      <c r="G12749">
        <v>78</v>
      </c>
      <c r="H12749">
        <v>4</v>
      </c>
      <c r="I12749">
        <v>1</v>
      </c>
      <c r="J12749">
        <v>453</v>
      </c>
      <c r="K12749">
        <v>1</v>
      </c>
      <c r="L12749">
        <v>248</v>
      </c>
      <c r="M12749">
        <v>402</v>
      </c>
      <c r="N12749" t="s">
        <v>18</v>
      </c>
      <c r="O12749" s="1">
        <v>1.3897300000000001E-31</v>
      </c>
      <c r="P12749">
        <v>354</v>
      </c>
    </row>
    <row r="12750" spans="1:16" x14ac:dyDescent="0.25">
      <c r="A12750" t="s">
        <v>19005</v>
      </c>
      <c r="B12750">
        <v>2424</v>
      </c>
      <c r="C12750" s="3" t="str">
        <f>HYPERLINK("http://www.uniprot.org/uniprot/G7I413","tr|G7I413|G7I413_MEDTR")</f>
        <v>tr|G7I413|G7I413_MEDTR</v>
      </c>
      <c r="D12750" t="s">
        <v>19006</v>
      </c>
      <c r="E12750">
        <v>85.17</v>
      </c>
      <c r="F12750">
        <v>641</v>
      </c>
      <c r="G12750">
        <v>95</v>
      </c>
      <c r="H12750">
        <v>10</v>
      </c>
      <c r="I12750">
        <v>1</v>
      </c>
      <c r="J12750">
        <v>1893</v>
      </c>
      <c r="K12750">
        <v>1</v>
      </c>
      <c r="L12750">
        <v>1</v>
      </c>
      <c r="M12750">
        <v>637</v>
      </c>
      <c r="N12750" t="s">
        <v>18</v>
      </c>
      <c r="O12750">
        <v>0</v>
      </c>
      <c r="P12750">
        <v>2717</v>
      </c>
    </row>
    <row r="12751" spans="1:16" x14ac:dyDescent="0.25">
      <c r="A12751" t="s">
        <v>19007</v>
      </c>
      <c r="B12751">
        <v>630</v>
      </c>
      <c r="C12751" s="3" t="str">
        <f>HYPERLINK("http://www.uniprot.org/uniprot/I1JQ78","tr|I1JQ78|I1JQ78_SOYBN")</f>
        <v>tr|I1JQ78|I1JQ78_SOYBN</v>
      </c>
      <c r="D12751" t="s">
        <v>28</v>
      </c>
      <c r="E12751">
        <v>48.07</v>
      </c>
      <c r="F12751">
        <v>208</v>
      </c>
      <c r="G12751">
        <v>108</v>
      </c>
      <c r="H12751">
        <v>3</v>
      </c>
      <c r="I12751">
        <v>13</v>
      </c>
      <c r="J12751">
        <v>627</v>
      </c>
      <c r="K12751">
        <v>1</v>
      </c>
      <c r="L12751">
        <v>22</v>
      </c>
      <c r="M12751">
        <v>227</v>
      </c>
      <c r="N12751" t="s">
        <v>18</v>
      </c>
      <c r="O12751" s="1">
        <v>1.13511E-43</v>
      </c>
      <c r="P12751">
        <v>460</v>
      </c>
    </row>
    <row r="12752" spans="1:16" x14ac:dyDescent="0.25">
      <c r="A12752" t="s">
        <v>19008</v>
      </c>
      <c r="B12752">
        <v>1926</v>
      </c>
      <c r="C12752" s="3" t="str">
        <f>HYPERLINK("http://www.uniprot.org/uniprot/G7I787","tr|G7I787|G7I787_MEDTR")</f>
        <v>tr|G7I787|G7I787_MEDTR</v>
      </c>
      <c r="D12752" t="s">
        <v>19009</v>
      </c>
      <c r="E12752">
        <v>69.319999999999993</v>
      </c>
      <c r="F12752">
        <v>727</v>
      </c>
      <c r="G12752">
        <v>223</v>
      </c>
      <c r="H12752">
        <v>86</v>
      </c>
      <c r="I12752">
        <v>1</v>
      </c>
      <c r="J12752">
        <v>1923</v>
      </c>
      <c r="K12752">
        <v>1</v>
      </c>
      <c r="L12752">
        <v>2</v>
      </c>
      <c r="M12752">
        <v>713</v>
      </c>
      <c r="N12752" t="s">
        <v>18</v>
      </c>
      <c r="O12752">
        <v>0</v>
      </c>
      <c r="P12752">
        <v>2400</v>
      </c>
    </row>
    <row r="12753" spans="1:16" x14ac:dyDescent="0.25">
      <c r="A12753" t="s">
        <v>19010</v>
      </c>
      <c r="B12753">
        <v>744</v>
      </c>
      <c r="C12753" s="3" t="str">
        <f>HYPERLINK("http://www.uniprot.org/uniprot/I3SLE4","tr|I3SLE4|I3SLE4_MEDTR")</f>
        <v>tr|I3SLE4|I3SLE4_MEDTR</v>
      </c>
      <c r="D12753" t="s">
        <v>22</v>
      </c>
      <c r="E12753">
        <v>76.2</v>
      </c>
      <c r="F12753">
        <v>290</v>
      </c>
      <c r="G12753">
        <v>69</v>
      </c>
      <c r="H12753">
        <v>55</v>
      </c>
      <c r="I12753">
        <v>1</v>
      </c>
      <c r="J12753">
        <v>705</v>
      </c>
      <c r="K12753">
        <v>1</v>
      </c>
      <c r="L12753">
        <v>1</v>
      </c>
      <c r="M12753">
        <v>290</v>
      </c>
      <c r="N12753" t="s">
        <v>18</v>
      </c>
      <c r="O12753" s="1">
        <v>1.2495E-115</v>
      </c>
      <c r="P12753">
        <v>1082</v>
      </c>
    </row>
    <row r="12754" spans="1:16" x14ac:dyDescent="0.25">
      <c r="A12754" t="s">
        <v>19011</v>
      </c>
      <c r="B12754">
        <v>663</v>
      </c>
      <c r="C12754" s="3" t="str">
        <f>HYPERLINK("http://www.uniprot.org/uniprot/I1MYX4","tr|I1MYX4|I1MYX4_SOYBN")</f>
        <v>tr|I1MYX4|I1MYX4_SOYBN</v>
      </c>
      <c r="D12754" t="s">
        <v>71</v>
      </c>
      <c r="E12754">
        <v>68.02</v>
      </c>
      <c r="F12754">
        <v>269</v>
      </c>
      <c r="G12754">
        <v>86</v>
      </c>
      <c r="H12754">
        <v>49</v>
      </c>
      <c r="I12754">
        <v>1</v>
      </c>
      <c r="J12754">
        <v>660</v>
      </c>
      <c r="K12754">
        <v>1</v>
      </c>
      <c r="L12754">
        <v>1</v>
      </c>
      <c r="M12754">
        <v>269</v>
      </c>
      <c r="N12754" t="s">
        <v>18</v>
      </c>
      <c r="O12754" s="1">
        <v>6.0905899999999996E-94</v>
      </c>
      <c r="P12754">
        <v>894</v>
      </c>
    </row>
    <row r="12755" spans="1:16" x14ac:dyDescent="0.25">
      <c r="A12755" t="s">
        <v>19012</v>
      </c>
      <c r="B12755">
        <v>807</v>
      </c>
      <c r="C12755" s="3" t="str">
        <f>HYPERLINK("http://www.uniprot.org/uniprot/G7KSG0","tr|G7KSG0|G7KSG0_MEDTR")</f>
        <v>tr|G7KSG0|G7KSG0_MEDTR</v>
      </c>
      <c r="D12755" t="s">
        <v>18365</v>
      </c>
      <c r="E12755">
        <v>64.430000000000007</v>
      </c>
      <c r="F12755">
        <v>343</v>
      </c>
      <c r="G12755">
        <v>122</v>
      </c>
      <c r="H12755">
        <v>89</v>
      </c>
      <c r="I12755">
        <v>43</v>
      </c>
      <c r="J12755">
        <v>804</v>
      </c>
      <c r="K12755">
        <v>1</v>
      </c>
      <c r="L12755">
        <v>461</v>
      </c>
      <c r="M12755">
        <v>803</v>
      </c>
      <c r="N12755" t="s">
        <v>18</v>
      </c>
      <c r="O12755" s="1">
        <v>1.8725299999999998E-102</v>
      </c>
      <c r="P12755">
        <v>969</v>
      </c>
    </row>
    <row r="12756" spans="1:16" x14ac:dyDescent="0.25">
      <c r="A12756" t="s">
        <v>19013</v>
      </c>
      <c r="B12756">
        <v>1593</v>
      </c>
      <c r="C12756" s="3" t="str">
        <f>HYPERLINK("http://www.uniprot.org/uniprot/I1JDZ7","tr|I1JDZ7|I1JDZ7_SOYBN")</f>
        <v>tr|I1JDZ7|I1JDZ7_SOYBN</v>
      </c>
      <c r="D12756" t="s">
        <v>28</v>
      </c>
      <c r="E12756">
        <v>84.02</v>
      </c>
      <c r="F12756">
        <v>532</v>
      </c>
      <c r="G12756">
        <v>85</v>
      </c>
      <c r="H12756">
        <v>3</v>
      </c>
      <c r="I12756">
        <v>1</v>
      </c>
      <c r="J12756">
        <v>1587</v>
      </c>
      <c r="K12756">
        <v>1</v>
      </c>
      <c r="L12756">
        <v>1</v>
      </c>
      <c r="M12756">
        <v>531</v>
      </c>
      <c r="N12756" t="s">
        <v>18</v>
      </c>
      <c r="O12756">
        <v>0</v>
      </c>
      <c r="P12756">
        <v>2326</v>
      </c>
    </row>
    <row r="12757" spans="1:16" x14ac:dyDescent="0.25">
      <c r="A12757" t="s">
        <v>19014</v>
      </c>
      <c r="B12757">
        <v>471</v>
      </c>
      <c r="C12757" s="3" t="str">
        <f>HYPERLINK("http://www.uniprot.org/uniprot/G7ZYG7","tr|G7ZYG7|G7ZYG7_MEDTR")</f>
        <v>tr|G7ZYG7|G7ZYG7_MEDTR</v>
      </c>
      <c r="D12757" t="s">
        <v>19015</v>
      </c>
      <c r="E12757">
        <v>79.48</v>
      </c>
      <c r="F12757">
        <v>156</v>
      </c>
      <c r="G12757">
        <v>32</v>
      </c>
      <c r="H12757">
        <v>3</v>
      </c>
      <c r="I12757">
        <v>1</v>
      </c>
      <c r="J12757">
        <v>459</v>
      </c>
      <c r="K12757">
        <v>1</v>
      </c>
      <c r="L12757">
        <v>160</v>
      </c>
      <c r="M12757">
        <v>315</v>
      </c>
      <c r="N12757" t="s">
        <v>18</v>
      </c>
      <c r="O12757" s="1">
        <v>2.4601699999999998E-65</v>
      </c>
      <c r="P12757">
        <v>645</v>
      </c>
    </row>
    <row r="12758" spans="1:16" x14ac:dyDescent="0.25">
      <c r="A12758" t="s">
        <v>19016</v>
      </c>
      <c r="B12758">
        <v>2022</v>
      </c>
      <c r="C12758" s="3" t="str">
        <f>HYPERLINK("http://www.uniprot.org/uniprot/M8AJU1","tr|M8AJU1|M8AJU1_TRIUA")</f>
        <v>tr|M8AJU1|M8AJU1_TRIUA</v>
      </c>
      <c r="D12758" t="s">
        <v>19017</v>
      </c>
      <c r="E12758">
        <v>59.49</v>
      </c>
      <c r="F12758">
        <v>674</v>
      </c>
      <c r="G12758">
        <v>273</v>
      </c>
      <c r="H12758">
        <v>6</v>
      </c>
      <c r="I12758">
        <v>16</v>
      </c>
      <c r="J12758">
        <v>2019</v>
      </c>
      <c r="K12758">
        <v>1</v>
      </c>
      <c r="L12758">
        <v>5</v>
      </c>
      <c r="M12758">
        <v>624</v>
      </c>
      <c r="N12758" t="s">
        <v>18</v>
      </c>
      <c r="O12758">
        <v>0</v>
      </c>
      <c r="P12758">
        <v>2049</v>
      </c>
    </row>
    <row r="12759" spans="1:16" x14ac:dyDescent="0.25">
      <c r="A12759" t="s">
        <v>19018</v>
      </c>
      <c r="B12759">
        <v>3099</v>
      </c>
      <c r="C12759" s="3" t="str">
        <f>HYPERLINK("http://www.uniprot.org/uniprot/K7K6I0","tr|K7K6I0|K7K6I0_SOYBN")</f>
        <v>tr|K7K6I0|K7K6I0_SOYBN</v>
      </c>
      <c r="D12759" t="s">
        <v>28</v>
      </c>
      <c r="E12759">
        <v>68.400000000000006</v>
      </c>
      <c r="F12759">
        <v>595</v>
      </c>
      <c r="G12759">
        <v>188</v>
      </c>
      <c r="H12759">
        <v>40</v>
      </c>
      <c r="I12759">
        <v>1432</v>
      </c>
      <c r="J12759">
        <v>3096</v>
      </c>
      <c r="K12759">
        <v>1</v>
      </c>
      <c r="L12759">
        <v>296</v>
      </c>
      <c r="M12759">
        <v>883</v>
      </c>
      <c r="N12759" t="s">
        <v>18</v>
      </c>
      <c r="O12759">
        <v>0</v>
      </c>
      <c r="P12759">
        <v>2006</v>
      </c>
    </row>
    <row r="12760" spans="1:16" x14ac:dyDescent="0.25">
      <c r="A12760" t="s">
        <v>19019</v>
      </c>
      <c r="B12760">
        <v>1194</v>
      </c>
      <c r="C12760" s="3" t="str">
        <f>HYPERLINK("http://www.uniprot.org/uniprot/K7MHB2","tr|K7MHB2|K7MHB2_SOYBN")</f>
        <v>tr|K7MHB2|K7MHB2_SOYBN</v>
      </c>
      <c r="D12760" t="s">
        <v>28</v>
      </c>
      <c r="E12760">
        <v>59.74</v>
      </c>
      <c r="F12760">
        <v>385</v>
      </c>
      <c r="G12760">
        <v>155</v>
      </c>
      <c r="H12760">
        <v>17</v>
      </c>
      <c r="I12760">
        <v>79</v>
      </c>
      <c r="J12760">
        <v>1182</v>
      </c>
      <c r="K12760">
        <v>1</v>
      </c>
      <c r="L12760">
        <v>4</v>
      </c>
      <c r="M12760">
        <v>386</v>
      </c>
      <c r="N12760" t="s">
        <v>18</v>
      </c>
      <c r="O12760" s="1">
        <v>5.3685499999999998E-114</v>
      </c>
      <c r="P12760">
        <v>1071</v>
      </c>
    </row>
    <row r="12761" spans="1:16" x14ac:dyDescent="0.25">
      <c r="A12761" t="s">
        <v>19020</v>
      </c>
      <c r="B12761">
        <v>882</v>
      </c>
      <c r="C12761" s="3" t="str">
        <f>HYPERLINK("http://www.uniprot.org/uniprot/G7LG96","tr|G7LG96|G7LG96_MEDTR")</f>
        <v>tr|G7LG96|G7LG96_MEDTR</v>
      </c>
      <c r="D12761" t="s">
        <v>19021</v>
      </c>
      <c r="E12761">
        <v>77.53</v>
      </c>
      <c r="F12761">
        <v>316</v>
      </c>
      <c r="G12761">
        <v>71</v>
      </c>
      <c r="H12761">
        <v>23</v>
      </c>
      <c r="I12761">
        <v>1</v>
      </c>
      <c r="J12761">
        <v>879</v>
      </c>
      <c r="K12761">
        <v>1</v>
      </c>
      <c r="L12761">
        <v>1</v>
      </c>
      <c r="M12761">
        <v>315</v>
      </c>
      <c r="N12761" t="s">
        <v>18</v>
      </c>
      <c r="O12761" s="1">
        <v>4.1511399999999999E-125</v>
      </c>
      <c r="P12761">
        <v>1165</v>
      </c>
    </row>
    <row r="12762" spans="1:16" x14ac:dyDescent="0.25">
      <c r="A12762" t="s">
        <v>19022</v>
      </c>
      <c r="B12762">
        <v>969</v>
      </c>
      <c r="C12762" s="3" t="str">
        <f>HYPERLINK("http://www.uniprot.org/uniprot/K7LHY6","tr|K7LHY6|K7LHY6_SOYBN")</f>
        <v>tr|K7LHY6|K7LHY6_SOYBN</v>
      </c>
      <c r="D12762" t="s">
        <v>28</v>
      </c>
      <c r="E12762">
        <v>57.39</v>
      </c>
      <c r="F12762">
        <v>338</v>
      </c>
      <c r="G12762">
        <v>144</v>
      </c>
      <c r="H12762">
        <v>16</v>
      </c>
      <c r="I12762">
        <v>1</v>
      </c>
      <c r="J12762">
        <v>966</v>
      </c>
      <c r="K12762">
        <v>1</v>
      </c>
      <c r="L12762">
        <v>8</v>
      </c>
      <c r="M12762">
        <v>337</v>
      </c>
      <c r="N12762" t="s">
        <v>18</v>
      </c>
      <c r="O12762" s="1">
        <v>4.6268900000000002E-91</v>
      </c>
      <c r="P12762">
        <v>872</v>
      </c>
    </row>
    <row r="12763" spans="1:16" x14ac:dyDescent="0.25">
      <c r="A12763" t="s">
        <v>19023</v>
      </c>
      <c r="B12763">
        <v>1851</v>
      </c>
      <c r="C12763" s="3" t="str">
        <f>HYPERLINK("http://www.uniprot.org/uniprot/I1MHP5","tr|I1MHP5|I1MHP5_SOYBN")</f>
        <v>tr|I1MHP5|I1MHP5_SOYBN</v>
      </c>
      <c r="D12763" t="s">
        <v>28</v>
      </c>
      <c r="E12763">
        <v>27.85</v>
      </c>
      <c r="F12763">
        <v>420</v>
      </c>
      <c r="G12763">
        <v>303</v>
      </c>
      <c r="H12763">
        <v>42</v>
      </c>
      <c r="I12763">
        <v>151</v>
      </c>
      <c r="J12763">
        <v>1284</v>
      </c>
      <c r="K12763">
        <v>1</v>
      </c>
      <c r="L12763">
        <v>1057</v>
      </c>
      <c r="M12763">
        <v>1470</v>
      </c>
      <c r="N12763" t="s">
        <v>18</v>
      </c>
      <c r="O12763" s="1">
        <v>2.30072E-30</v>
      </c>
      <c r="P12763">
        <v>352</v>
      </c>
    </row>
    <row r="12764" spans="1:16" x14ac:dyDescent="0.25">
      <c r="A12764" t="s">
        <v>19024</v>
      </c>
      <c r="B12764">
        <v>1842</v>
      </c>
      <c r="C12764" s="3" t="str">
        <f>HYPERLINK("http://www.uniprot.org/uniprot/G7L9H4","tr|G7L9H4|G7L9H4_MEDTR")</f>
        <v>tr|G7L9H4|G7L9H4_MEDTR</v>
      </c>
      <c r="D12764" t="s">
        <v>16500</v>
      </c>
      <c r="E12764">
        <v>77.41</v>
      </c>
      <c r="F12764">
        <v>589</v>
      </c>
      <c r="G12764">
        <v>133</v>
      </c>
      <c r="H12764">
        <v>2</v>
      </c>
      <c r="I12764">
        <v>76</v>
      </c>
      <c r="J12764">
        <v>1836</v>
      </c>
      <c r="K12764">
        <v>1</v>
      </c>
      <c r="L12764">
        <v>36</v>
      </c>
      <c r="M12764">
        <v>596</v>
      </c>
      <c r="N12764" t="s">
        <v>18</v>
      </c>
      <c r="O12764">
        <v>0</v>
      </c>
      <c r="P12764">
        <v>2405</v>
      </c>
    </row>
    <row r="12765" spans="1:16" x14ac:dyDescent="0.25">
      <c r="A12765" t="s">
        <v>19025</v>
      </c>
      <c r="B12765">
        <v>1002</v>
      </c>
      <c r="C12765" s="3" t="str">
        <f>HYPERLINK("http://www.uniprot.org/uniprot/I1J7U5","tr|I1J7U5|I1J7U5_SOYBN")</f>
        <v>tr|I1J7U5|I1J7U5_SOYBN</v>
      </c>
      <c r="D12765" t="s">
        <v>28</v>
      </c>
      <c r="E12765">
        <v>90.42</v>
      </c>
      <c r="F12765">
        <v>261</v>
      </c>
      <c r="G12765">
        <v>25</v>
      </c>
      <c r="H12765">
        <v>0</v>
      </c>
      <c r="I12765">
        <v>214</v>
      </c>
      <c r="J12765">
        <v>996</v>
      </c>
      <c r="K12765">
        <v>1</v>
      </c>
      <c r="L12765">
        <v>86</v>
      </c>
      <c r="M12765">
        <v>346</v>
      </c>
      <c r="N12765" t="s">
        <v>18</v>
      </c>
      <c r="O12765" s="1">
        <v>9.6545099999999998E-140</v>
      </c>
      <c r="P12765">
        <v>1292</v>
      </c>
    </row>
    <row r="12766" spans="1:16" x14ac:dyDescent="0.25">
      <c r="A12766" t="s">
        <v>19026</v>
      </c>
      <c r="B12766">
        <v>438</v>
      </c>
      <c r="C12766" s="3" t="str">
        <f>HYPERLINK("http://www.uniprot.org/uniprot/G7IPW5","tr|G7IPW5|G7IPW5_MEDTR")</f>
        <v>tr|G7IPW5|G7IPW5_MEDTR</v>
      </c>
      <c r="D12766" t="s">
        <v>19027</v>
      </c>
      <c r="E12766">
        <v>43.35</v>
      </c>
      <c r="F12766">
        <v>143</v>
      </c>
      <c r="G12766">
        <v>81</v>
      </c>
      <c r="H12766">
        <v>2</v>
      </c>
      <c r="I12766">
        <v>13</v>
      </c>
      <c r="J12766">
        <v>435</v>
      </c>
      <c r="K12766">
        <v>1</v>
      </c>
      <c r="L12766">
        <v>9</v>
      </c>
      <c r="M12766">
        <v>149</v>
      </c>
      <c r="N12766" t="s">
        <v>18</v>
      </c>
      <c r="O12766" s="1">
        <v>2.08768E-19</v>
      </c>
      <c r="P12766">
        <v>249</v>
      </c>
    </row>
    <row r="12767" spans="1:16" x14ac:dyDescent="0.25">
      <c r="A12767" t="s">
        <v>19028</v>
      </c>
      <c r="B12767">
        <v>771</v>
      </c>
      <c r="C12767" s="3" t="str">
        <f>HYPERLINK("http://www.uniprot.org/uniprot/G8DCY4","tr|G8DCY4|G8DCY4_PHAVU")</f>
        <v>tr|G8DCY4|G8DCY4_PHAVU</v>
      </c>
      <c r="D12767" t="s">
        <v>1086</v>
      </c>
      <c r="E12767">
        <v>76.58</v>
      </c>
      <c r="F12767">
        <v>252</v>
      </c>
      <c r="G12767">
        <v>59</v>
      </c>
      <c r="H12767">
        <v>0</v>
      </c>
      <c r="I12767">
        <v>1</v>
      </c>
      <c r="J12767">
        <v>756</v>
      </c>
      <c r="K12767">
        <v>1</v>
      </c>
      <c r="L12767">
        <v>315</v>
      </c>
      <c r="M12767">
        <v>538</v>
      </c>
      <c r="N12767" t="s">
        <v>18</v>
      </c>
      <c r="O12767" s="1">
        <v>2.73776E-108</v>
      </c>
      <c r="P12767">
        <v>1019</v>
      </c>
    </row>
    <row r="12768" spans="1:16" x14ac:dyDescent="0.25">
      <c r="A12768" t="s">
        <v>19029</v>
      </c>
      <c r="B12768">
        <v>1554</v>
      </c>
      <c r="C12768" s="3" t="str">
        <f>HYPERLINK("http://www.uniprot.org/uniprot/I1MGS7","tr|I1MGS7|I1MGS7_SOYBN")</f>
        <v>tr|I1MGS7|I1MGS7_SOYBN</v>
      </c>
      <c r="D12768" t="s">
        <v>28</v>
      </c>
      <c r="E12768">
        <v>74.27</v>
      </c>
      <c r="F12768">
        <v>517</v>
      </c>
      <c r="G12768">
        <v>133</v>
      </c>
      <c r="H12768">
        <v>1</v>
      </c>
      <c r="I12768">
        <v>1</v>
      </c>
      <c r="J12768">
        <v>1548</v>
      </c>
      <c r="K12768">
        <v>1</v>
      </c>
      <c r="L12768">
        <v>1</v>
      </c>
      <c r="M12768">
        <v>514</v>
      </c>
      <c r="N12768" t="s">
        <v>18</v>
      </c>
      <c r="O12768">
        <v>0</v>
      </c>
      <c r="P12768">
        <v>2007</v>
      </c>
    </row>
    <row r="12769" spans="1:16" x14ac:dyDescent="0.25">
      <c r="A12769" t="s">
        <v>19030</v>
      </c>
      <c r="B12769">
        <v>1035</v>
      </c>
      <c r="C12769" s="3" t="str">
        <f>HYPERLINK("http://www.uniprot.org/uniprot/K7L415","tr|K7L415|K7L415_SOYBN")</f>
        <v>tr|K7L415|K7L415_SOYBN</v>
      </c>
      <c r="D12769" t="s">
        <v>28</v>
      </c>
      <c r="E12769">
        <v>71.63</v>
      </c>
      <c r="F12769">
        <v>342</v>
      </c>
      <c r="G12769">
        <v>97</v>
      </c>
      <c r="H12769">
        <v>3</v>
      </c>
      <c r="I12769">
        <v>13</v>
      </c>
      <c r="J12769">
        <v>1029</v>
      </c>
      <c r="K12769">
        <v>1</v>
      </c>
      <c r="L12769">
        <v>2</v>
      </c>
      <c r="M12769">
        <v>340</v>
      </c>
      <c r="N12769" t="s">
        <v>18</v>
      </c>
      <c r="O12769" s="1">
        <v>9.8982999999999997E-135</v>
      </c>
      <c r="P12769">
        <v>1249</v>
      </c>
    </row>
    <row r="12770" spans="1:16" x14ac:dyDescent="0.25">
      <c r="A12770" t="s">
        <v>19031</v>
      </c>
      <c r="B12770">
        <v>621</v>
      </c>
      <c r="C12770" s="3" t="str">
        <f>HYPERLINK("http://www.uniprot.org/uniprot/G7JZS9","tr|G7JZS9|G7JZS9_MEDTR")</f>
        <v>tr|G7JZS9|G7JZS9_MEDTR</v>
      </c>
      <c r="D12770" t="s">
        <v>19032</v>
      </c>
      <c r="E12770">
        <v>62.33</v>
      </c>
      <c r="F12770">
        <v>223</v>
      </c>
      <c r="G12770">
        <v>84</v>
      </c>
      <c r="H12770">
        <v>20</v>
      </c>
      <c r="I12770">
        <v>7</v>
      </c>
      <c r="J12770">
        <v>615</v>
      </c>
      <c r="K12770">
        <v>1</v>
      </c>
      <c r="L12770">
        <v>220</v>
      </c>
      <c r="M12770">
        <v>442</v>
      </c>
      <c r="N12770" t="s">
        <v>18</v>
      </c>
      <c r="O12770" s="1">
        <v>2.7454300000000001E-71</v>
      </c>
      <c r="P12770">
        <v>698</v>
      </c>
    </row>
    <row r="12771" spans="1:16" x14ac:dyDescent="0.25">
      <c r="A12771" t="s">
        <v>19033</v>
      </c>
      <c r="B12771">
        <v>1428</v>
      </c>
      <c r="C12771" s="3" t="str">
        <f>HYPERLINK("http://www.uniprot.org/uniprot/G8A184","tr|G8A184|G8A184_MEDTR")</f>
        <v>tr|G8A184|G8A184_MEDTR</v>
      </c>
      <c r="D12771" t="s">
        <v>19034</v>
      </c>
      <c r="E12771">
        <v>69.569999999999993</v>
      </c>
      <c r="F12771">
        <v>516</v>
      </c>
      <c r="G12771">
        <v>157</v>
      </c>
      <c r="H12771">
        <v>59</v>
      </c>
      <c r="I12771">
        <v>55</v>
      </c>
      <c r="J12771">
        <v>1425</v>
      </c>
      <c r="K12771">
        <v>1</v>
      </c>
      <c r="L12771">
        <v>517</v>
      </c>
      <c r="M12771">
        <v>1032</v>
      </c>
      <c r="N12771" t="s">
        <v>18</v>
      </c>
      <c r="O12771">
        <v>0</v>
      </c>
      <c r="P12771">
        <v>1731</v>
      </c>
    </row>
    <row r="12772" spans="1:16" x14ac:dyDescent="0.25">
      <c r="A12772" t="s">
        <v>19035</v>
      </c>
      <c r="B12772">
        <v>1398</v>
      </c>
      <c r="C12772" s="3" t="str">
        <f>HYPERLINK("http://www.uniprot.org/uniprot/I1N9F6","tr|I1N9F6|I1N9F6_SOYBN")</f>
        <v>tr|I1N9F6|I1N9F6_SOYBN</v>
      </c>
      <c r="D12772" t="s">
        <v>71</v>
      </c>
      <c r="E12772">
        <v>78.39</v>
      </c>
      <c r="F12772">
        <v>435</v>
      </c>
      <c r="G12772">
        <v>94</v>
      </c>
      <c r="H12772">
        <v>3</v>
      </c>
      <c r="I12772">
        <v>34</v>
      </c>
      <c r="J12772">
        <v>1329</v>
      </c>
      <c r="K12772">
        <v>1</v>
      </c>
      <c r="L12772">
        <v>13</v>
      </c>
      <c r="M12772">
        <v>436</v>
      </c>
      <c r="N12772" t="s">
        <v>18</v>
      </c>
      <c r="O12772">
        <v>0</v>
      </c>
      <c r="P12772">
        <v>1691</v>
      </c>
    </row>
    <row r="12773" spans="1:16" x14ac:dyDescent="0.25">
      <c r="A12773" t="s">
        <v>19036</v>
      </c>
      <c r="B12773">
        <v>882</v>
      </c>
      <c r="C12773" s="3" t="str">
        <f>HYPERLINK("http://www.uniprot.org/uniprot/I1L6V0","tr|I1L6V0|I1L6V0_SOYBN")</f>
        <v>tr|I1L6V0|I1L6V0_SOYBN</v>
      </c>
      <c r="D12773" t="s">
        <v>28</v>
      </c>
      <c r="E12773">
        <v>78.489999999999995</v>
      </c>
      <c r="F12773">
        <v>293</v>
      </c>
      <c r="G12773">
        <v>63</v>
      </c>
      <c r="H12773">
        <v>0</v>
      </c>
      <c r="I12773">
        <v>1</v>
      </c>
      <c r="J12773">
        <v>879</v>
      </c>
      <c r="K12773">
        <v>1</v>
      </c>
      <c r="L12773">
        <v>1</v>
      </c>
      <c r="M12773">
        <v>292</v>
      </c>
      <c r="N12773" t="s">
        <v>18</v>
      </c>
      <c r="O12773" s="1">
        <v>3.38013E-143</v>
      </c>
      <c r="P12773">
        <v>1321</v>
      </c>
    </row>
    <row r="12774" spans="1:16" x14ac:dyDescent="0.25">
      <c r="A12774" t="s">
        <v>19037</v>
      </c>
      <c r="B12774">
        <v>5016</v>
      </c>
      <c r="C12774" s="3" t="str">
        <f>HYPERLINK("http://www.uniprot.org/uniprot/G8A2K9","tr|G8A2K9|G8A2K9_MEDTR")</f>
        <v>tr|G8A2K9|G8A2K9_MEDTR</v>
      </c>
      <c r="D12774" t="s">
        <v>19038</v>
      </c>
      <c r="E12774">
        <v>76.08</v>
      </c>
      <c r="F12774">
        <v>1685</v>
      </c>
      <c r="G12774">
        <v>403</v>
      </c>
      <c r="H12774">
        <v>14</v>
      </c>
      <c r="I12774">
        <v>1</v>
      </c>
      <c r="J12774">
        <v>5013</v>
      </c>
      <c r="K12774">
        <v>1</v>
      </c>
      <c r="L12774">
        <v>1</v>
      </c>
      <c r="M12774">
        <v>1655</v>
      </c>
      <c r="N12774" t="s">
        <v>18</v>
      </c>
      <c r="O12774">
        <v>0</v>
      </c>
      <c r="P12774">
        <v>6428</v>
      </c>
    </row>
    <row r="12775" spans="1:16" x14ac:dyDescent="0.25">
      <c r="A12775" t="s">
        <v>19039</v>
      </c>
      <c r="B12775">
        <v>2484</v>
      </c>
      <c r="C12775" s="3" t="str">
        <f>HYPERLINK("http://www.uniprot.org/uniprot/G7I415","tr|G7I415|G7I415_MEDTR")</f>
        <v>tr|G7I415|G7I415_MEDTR</v>
      </c>
      <c r="D12775" t="s">
        <v>19040</v>
      </c>
      <c r="E12775">
        <v>76.08</v>
      </c>
      <c r="F12775">
        <v>761</v>
      </c>
      <c r="G12775">
        <v>182</v>
      </c>
      <c r="H12775">
        <v>8</v>
      </c>
      <c r="I12775">
        <v>1</v>
      </c>
      <c r="J12775">
        <v>2259</v>
      </c>
      <c r="K12775">
        <v>1</v>
      </c>
      <c r="L12775">
        <v>45</v>
      </c>
      <c r="M12775">
        <v>784</v>
      </c>
      <c r="N12775" t="s">
        <v>18</v>
      </c>
      <c r="O12775">
        <v>0</v>
      </c>
      <c r="P12775">
        <v>2879</v>
      </c>
    </row>
    <row r="12776" spans="1:16" x14ac:dyDescent="0.25">
      <c r="A12776" t="s">
        <v>19041</v>
      </c>
      <c r="B12776">
        <v>843</v>
      </c>
      <c r="C12776" s="3" t="str">
        <f>HYPERLINK("http://www.uniprot.org/uniprot/G7JCY4","tr|G7JCY4|G7JCY4_MEDTR")</f>
        <v>tr|G7JCY4|G7JCY4_MEDTR</v>
      </c>
      <c r="D12776" t="s">
        <v>133</v>
      </c>
      <c r="E12776">
        <v>87.12</v>
      </c>
      <c r="F12776">
        <v>202</v>
      </c>
      <c r="G12776">
        <v>26</v>
      </c>
      <c r="H12776">
        <v>0</v>
      </c>
      <c r="I12776">
        <v>235</v>
      </c>
      <c r="J12776">
        <v>840</v>
      </c>
      <c r="K12776">
        <v>1</v>
      </c>
      <c r="L12776">
        <v>121</v>
      </c>
      <c r="M12776">
        <v>322</v>
      </c>
      <c r="N12776" t="s">
        <v>18</v>
      </c>
      <c r="O12776" s="1">
        <v>1.0070300000000001E-93</v>
      </c>
      <c r="P12776">
        <v>894</v>
      </c>
    </row>
    <row r="12777" spans="1:16" x14ac:dyDescent="0.25">
      <c r="A12777" t="s">
        <v>19042</v>
      </c>
      <c r="B12777">
        <v>273</v>
      </c>
      <c r="C12777" s="3" t="str">
        <f>HYPERLINK("http://www.uniprot.org/uniprot/I3SLG5","tr|I3SLG5|I3SLG5_LOTJA")</f>
        <v>tr|I3SLG5|I3SLG5_LOTJA</v>
      </c>
      <c r="D12777" t="s">
        <v>2200</v>
      </c>
      <c r="E12777">
        <v>79.31</v>
      </c>
      <c r="F12777">
        <v>87</v>
      </c>
      <c r="G12777">
        <v>18</v>
      </c>
      <c r="H12777">
        <v>0</v>
      </c>
      <c r="I12777">
        <v>1</v>
      </c>
      <c r="J12777">
        <v>261</v>
      </c>
      <c r="K12777">
        <v>1</v>
      </c>
      <c r="L12777">
        <v>1</v>
      </c>
      <c r="M12777">
        <v>87</v>
      </c>
      <c r="N12777" t="s">
        <v>18</v>
      </c>
      <c r="O12777" s="1">
        <v>1.5441299999999999E-30</v>
      </c>
      <c r="P12777">
        <v>345</v>
      </c>
    </row>
    <row r="12778" spans="1:16" x14ac:dyDescent="0.25">
      <c r="A12778" t="s">
        <v>19043</v>
      </c>
      <c r="B12778">
        <v>1248</v>
      </c>
      <c r="C12778" s="3" t="str">
        <f>HYPERLINK("http://www.uniprot.org/uniprot/G7J8J7","tr|G7J8J7|G7J8J7_MEDTR")</f>
        <v>tr|G7J8J7|G7J8J7_MEDTR</v>
      </c>
      <c r="D12778" t="s">
        <v>19044</v>
      </c>
      <c r="E12778">
        <v>64.7</v>
      </c>
      <c r="F12778">
        <v>425</v>
      </c>
      <c r="G12778">
        <v>150</v>
      </c>
      <c r="H12778">
        <v>13</v>
      </c>
      <c r="I12778">
        <v>10</v>
      </c>
      <c r="J12778">
        <v>1245</v>
      </c>
      <c r="K12778">
        <v>1</v>
      </c>
      <c r="L12778">
        <v>28</v>
      </c>
      <c r="M12778">
        <v>412</v>
      </c>
      <c r="N12778" t="s">
        <v>18</v>
      </c>
      <c r="O12778" s="1">
        <v>6.5390099999999999E-134</v>
      </c>
      <c r="P12778">
        <v>1243</v>
      </c>
    </row>
    <row r="12779" spans="1:16" x14ac:dyDescent="0.25">
      <c r="A12779" t="s">
        <v>19045</v>
      </c>
      <c r="B12779">
        <v>540</v>
      </c>
      <c r="C12779" s="3" t="str">
        <f>HYPERLINK("http://www.uniprot.org/uniprot/G7J2G5","tr|G7J2G5|G7J2G5_MEDTR")</f>
        <v>tr|G7J2G5|G7J2G5_MEDTR</v>
      </c>
      <c r="D12779" t="s">
        <v>19046</v>
      </c>
      <c r="E12779">
        <v>86.16</v>
      </c>
      <c r="F12779">
        <v>159</v>
      </c>
      <c r="G12779">
        <v>22</v>
      </c>
      <c r="H12779">
        <v>0</v>
      </c>
      <c r="I12779">
        <v>61</v>
      </c>
      <c r="J12779">
        <v>537</v>
      </c>
      <c r="K12779">
        <v>1</v>
      </c>
      <c r="L12779">
        <v>34</v>
      </c>
      <c r="M12779">
        <v>192</v>
      </c>
      <c r="N12779" t="s">
        <v>18</v>
      </c>
      <c r="O12779" s="1">
        <v>2.6081200000000001E-70</v>
      </c>
      <c r="P12779">
        <v>688</v>
      </c>
    </row>
    <row r="12780" spans="1:16" x14ac:dyDescent="0.25">
      <c r="A12780" t="s">
        <v>19047</v>
      </c>
      <c r="B12780">
        <v>1128</v>
      </c>
      <c r="C12780" s="3" t="str">
        <f>HYPERLINK("http://www.uniprot.org/uniprot/K7MNX2","tr|K7MNX2|K7MNX2_SOYBN")</f>
        <v>tr|K7MNX2|K7MNX2_SOYBN</v>
      </c>
      <c r="D12780" t="s">
        <v>28</v>
      </c>
      <c r="E12780">
        <v>25.56</v>
      </c>
      <c r="F12780">
        <v>266</v>
      </c>
      <c r="G12780">
        <v>198</v>
      </c>
      <c r="H12780">
        <v>4</v>
      </c>
      <c r="I12780">
        <v>76</v>
      </c>
      <c r="J12780">
        <v>861</v>
      </c>
      <c r="K12780">
        <v>1</v>
      </c>
      <c r="L12780">
        <v>256</v>
      </c>
      <c r="M12780">
        <v>508</v>
      </c>
      <c r="N12780" t="s">
        <v>18</v>
      </c>
      <c r="O12780" s="1">
        <v>5.6233000000000006E-17</v>
      </c>
      <c r="P12780">
        <v>234</v>
      </c>
    </row>
    <row r="12781" spans="1:16" x14ac:dyDescent="0.25">
      <c r="A12781" t="s">
        <v>19048</v>
      </c>
      <c r="B12781">
        <v>1647</v>
      </c>
      <c r="C12781" s="3" t="str">
        <f>HYPERLINK("http://www.uniprot.org/uniprot/G7JL59","tr|G7JL59|G7JL59_MEDTR")</f>
        <v>tr|G7JL59|G7JL59_MEDTR</v>
      </c>
      <c r="D12781" t="s">
        <v>19049</v>
      </c>
      <c r="E12781">
        <v>81.2</v>
      </c>
      <c r="F12781">
        <v>548</v>
      </c>
      <c r="G12781">
        <v>103</v>
      </c>
      <c r="H12781">
        <v>0</v>
      </c>
      <c r="I12781">
        <v>1</v>
      </c>
      <c r="J12781">
        <v>1644</v>
      </c>
      <c r="K12781">
        <v>1</v>
      </c>
      <c r="L12781">
        <v>126</v>
      </c>
      <c r="M12781">
        <v>671</v>
      </c>
      <c r="N12781" t="s">
        <v>18</v>
      </c>
      <c r="O12781">
        <v>0</v>
      </c>
      <c r="P12781">
        <v>2289</v>
      </c>
    </row>
    <row r="12782" spans="1:16" x14ac:dyDescent="0.25">
      <c r="A12782" t="s">
        <v>19050</v>
      </c>
      <c r="B12782">
        <v>1305</v>
      </c>
      <c r="C12782" s="3" t="str">
        <f>HYPERLINK("http://www.uniprot.org/uniprot/G7JG43","tr|G7JG43|G7JG43_MEDTR")</f>
        <v>tr|G7JG43|G7JG43_MEDTR</v>
      </c>
      <c r="D12782" t="s">
        <v>19051</v>
      </c>
      <c r="E12782">
        <v>74.260000000000005</v>
      </c>
      <c r="F12782">
        <v>443</v>
      </c>
      <c r="G12782">
        <v>114</v>
      </c>
      <c r="H12782">
        <v>9</v>
      </c>
      <c r="I12782">
        <v>1</v>
      </c>
      <c r="J12782">
        <v>1302</v>
      </c>
      <c r="K12782">
        <v>1</v>
      </c>
      <c r="L12782">
        <v>206</v>
      </c>
      <c r="M12782">
        <v>634</v>
      </c>
      <c r="N12782" t="s">
        <v>18</v>
      </c>
      <c r="O12782">
        <v>0</v>
      </c>
      <c r="P12782">
        <v>1653</v>
      </c>
    </row>
    <row r="12783" spans="1:16" x14ac:dyDescent="0.25">
      <c r="A12783" t="s">
        <v>19052</v>
      </c>
      <c r="B12783">
        <v>282</v>
      </c>
      <c r="C12783" s="3" t="str">
        <f>HYPERLINK("http://www.uniprot.org/uniprot/G7JL43","tr|G7JL43|G7JL43_MEDTR")</f>
        <v>tr|G7JL43|G7JL43_MEDTR</v>
      </c>
      <c r="D12783" t="s">
        <v>19053</v>
      </c>
      <c r="E12783">
        <v>81.72</v>
      </c>
      <c r="F12783">
        <v>93</v>
      </c>
      <c r="G12783">
        <v>17</v>
      </c>
      <c r="H12783">
        <v>0</v>
      </c>
      <c r="I12783">
        <v>1</v>
      </c>
      <c r="J12783">
        <v>279</v>
      </c>
      <c r="K12783">
        <v>1</v>
      </c>
      <c r="L12783">
        <v>1</v>
      </c>
      <c r="M12783">
        <v>92</v>
      </c>
      <c r="N12783" t="s">
        <v>18</v>
      </c>
      <c r="O12783" s="1">
        <v>1.3339200000000001E-34</v>
      </c>
      <c r="P12783">
        <v>380</v>
      </c>
    </row>
    <row r="12784" spans="1:16" x14ac:dyDescent="0.25">
      <c r="A12784" t="s">
        <v>19054</v>
      </c>
      <c r="B12784">
        <v>486</v>
      </c>
      <c r="C12784" s="3" t="str">
        <f>HYPERLINK("http://www.uniprot.org/uniprot/K7L3K8","tr|K7L3K8|K7L3K8_SOYBN")</f>
        <v>tr|K7L3K8|K7L3K8_SOYBN</v>
      </c>
      <c r="D12784" t="s">
        <v>28</v>
      </c>
      <c r="E12784">
        <v>91.13</v>
      </c>
      <c r="F12784">
        <v>158</v>
      </c>
      <c r="G12784">
        <v>14</v>
      </c>
      <c r="H12784">
        <v>0</v>
      </c>
      <c r="I12784">
        <v>1</v>
      </c>
      <c r="J12784">
        <v>474</v>
      </c>
      <c r="K12784">
        <v>1</v>
      </c>
      <c r="L12784">
        <v>29</v>
      </c>
      <c r="M12784">
        <v>186</v>
      </c>
      <c r="N12784" t="s">
        <v>18</v>
      </c>
      <c r="O12784" s="1">
        <v>4.0572E-84</v>
      </c>
      <c r="P12784">
        <v>807</v>
      </c>
    </row>
    <row r="12785" spans="1:16" x14ac:dyDescent="0.25">
      <c r="A12785" t="s">
        <v>19055</v>
      </c>
      <c r="B12785">
        <v>531</v>
      </c>
      <c r="C12785" s="3" t="str">
        <f>HYPERLINK("http://www.uniprot.org/uniprot/I3SW09","tr|I3SW09|I3SW09_LOTJA")</f>
        <v>tr|I3SW09|I3SW09_LOTJA</v>
      </c>
      <c r="D12785" t="s">
        <v>93</v>
      </c>
      <c r="E12785">
        <v>68.75</v>
      </c>
      <c r="F12785">
        <v>176</v>
      </c>
      <c r="G12785">
        <v>55</v>
      </c>
      <c r="H12785">
        <v>0</v>
      </c>
      <c r="I12785">
        <v>1</v>
      </c>
      <c r="J12785">
        <v>528</v>
      </c>
      <c r="K12785">
        <v>1</v>
      </c>
      <c r="L12785">
        <v>1</v>
      </c>
      <c r="M12785">
        <v>164</v>
      </c>
      <c r="N12785" t="s">
        <v>18</v>
      </c>
      <c r="O12785" s="1">
        <v>1.0876500000000001E-52</v>
      </c>
      <c r="P12785">
        <v>536</v>
      </c>
    </row>
    <row r="12786" spans="1:16" x14ac:dyDescent="0.25">
      <c r="A12786" t="s">
        <v>19056</v>
      </c>
      <c r="B12786">
        <v>1014</v>
      </c>
      <c r="C12786" s="3" t="str">
        <f>HYPERLINK("http://www.uniprot.org/uniprot/G0Z9H1","tr|G0Z9H1|G0Z9H1_MEDSA")</f>
        <v>tr|G0Z9H1|G0Z9H1_MEDSA</v>
      </c>
      <c r="D12786" t="s">
        <v>19057</v>
      </c>
      <c r="E12786">
        <v>69</v>
      </c>
      <c r="F12786">
        <v>342</v>
      </c>
      <c r="G12786">
        <v>106</v>
      </c>
      <c r="H12786">
        <v>5</v>
      </c>
      <c r="I12786">
        <v>1</v>
      </c>
      <c r="J12786">
        <v>1011</v>
      </c>
      <c r="K12786">
        <v>1</v>
      </c>
      <c r="L12786">
        <v>1</v>
      </c>
      <c r="M12786">
        <v>340</v>
      </c>
      <c r="N12786" t="s">
        <v>18</v>
      </c>
      <c r="O12786" s="1">
        <v>1.3388E-120</v>
      </c>
      <c r="P12786">
        <v>1127</v>
      </c>
    </row>
    <row r="12787" spans="1:16" x14ac:dyDescent="0.25">
      <c r="A12787" t="s">
        <v>19058</v>
      </c>
      <c r="B12787">
        <v>948</v>
      </c>
      <c r="C12787" s="3" t="str">
        <f>HYPERLINK("http://www.uniprot.org/uniprot/G7LG90","tr|G7LG90|G7LG90_MEDTR")</f>
        <v>tr|G7LG90|G7LG90_MEDTR</v>
      </c>
      <c r="D12787" t="s">
        <v>19059</v>
      </c>
      <c r="E12787">
        <v>92.47</v>
      </c>
      <c r="F12787">
        <v>319</v>
      </c>
      <c r="G12787">
        <v>24</v>
      </c>
      <c r="H12787">
        <v>4</v>
      </c>
      <c r="I12787">
        <v>1</v>
      </c>
      <c r="J12787">
        <v>945</v>
      </c>
      <c r="K12787">
        <v>1</v>
      </c>
      <c r="L12787">
        <v>1</v>
      </c>
      <c r="M12787">
        <v>317</v>
      </c>
      <c r="N12787" t="s">
        <v>18</v>
      </c>
      <c r="O12787" s="1">
        <v>3.3253400000000001E-171</v>
      </c>
      <c r="P12787">
        <v>1563</v>
      </c>
    </row>
    <row r="12788" spans="1:16" x14ac:dyDescent="0.25">
      <c r="A12788" t="s">
        <v>19060</v>
      </c>
      <c r="B12788">
        <v>1905</v>
      </c>
      <c r="C12788" s="3" t="str">
        <f>HYPERLINK("http://www.uniprot.org/uniprot/L7X2W8","tr|L7X2W8|L7X2W8_PEA")</f>
        <v>tr|L7X2W8|L7X2W8_PEA</v>
      </c>
      <c r="D12788" t="s">
        <v>19061</v>
      </c>
      <c r="E12788">
        <v>86.21</v>
      </c>
      <c r="F12788">
        <v>631</v>
      </c>
      <c r="G12788">
        <v>87</v>
      </c>
      <c r="H12788">
        <v>0</v>
      </c>
      <c r="I12788">
        <v>7</v>
      </c>
      <c r="J12788">
        <v>1899</v>
      </c>
      <c r="K12788">
        <v>1</v>
      </c>
      <c r="L12788">
        <v>9</v>
      </c>
      <c r="M12788">
        <v>639</v>
      </c>
      <c r="N12788" t="s">
        <v>18</v>
      </c>
      <c r="O12788">
        <v>0</v>
      </c>
      <c r="P12788">
        <v>2841</v>
      </c>
    </row>
    <row r="12789" spans="1:16" x14ac:dyDescent="0.25">
      <c r="A12789" t="s">
        <v>19062</v>
      </c>
      <c r="B12789">
        <v>1209</v>
      </c>
      <c r="C12789" s="3" t="str">
        <f>HYPERLINK("http://www.uniprot.org/uniprot/A5AHQ6","tr|A5AHQ6|A5AHQ6_VITVI")</f>
        <v>tr|A5AHQ6|A5AHQ6_VITVI</v>
      </c>
      <c r="D12789" t="s">
        <v>563</v>
      </c>
      <c r="E12789">
        <v>20.61</v>
      </c>
      <c r="F12789">
        <v>422</v>
      </c>
      <c r="G12789">
        <v>335</v>
      </c>
      <c r="H12789">
        <v>26</v>
      </c>
      <c r="I12789">
        <v>1</v>
      </c>
      <c r="J12789">
        <v>1188</v>
      </c>
      <c r="K12789">
        <v>1</v>
      </c>
      <c r="L12789">
        <v>599</v>
      </c>
      <c r="M12789">
        <v>1008</v>
      </c>
      <c r="N12789" t="s">
        <v>18</v>
      </c>
      <c r="O12789" s="1">
        <v>2.6154499999999999E-15</v>
      </c>
      <c r="P12789">
        <v>220</v>
      </c>
    </row>
    <row r="12790" spans="1:16" x14ac:dyDescent="0.25">
      <c r="A12790" t="s">
        <v>19063</v>
      </c>
      <c r="B12790">
        <v>915</v>
      </c>
      <c r="C12790" s="3" t="str">
        <f>HYPERLINK("http://www.uniprot.org/uniprot/B9RZE7","tr|B9RZE7|B9RZE7_RICCO")</f>
        <v>tr|B9RZE7|B9RZE7_RICCO</v>
      </c>
      <c r="D12790" t="s">
        <v>3870</v>
      </c>
      <c r="E12790">
        <v>27.36</v>
      </c>
      <c r="F12790">
        <v>190</v>
      </c>
      <c r="G12790">
        <v>138</v>
      </c>
      <c r="H12790">
        <v>6</v>
      </c>
      <c r="I12790">
        <v>10</v>
      </c>
      <c r="J12790">
        <v>561</v>
      </c>
      <c r="K12790">
        <v>1</v>
      </c>
      <c r="L12790">
        <v>117</v>
      </c>
      <c r="M12790">
        <v>294</v>
      </c>
      <c r="N12790" t="s">
        <v>18</v>
      </c>
      <c r="O12790" s="1">
        <v>3.9840399999999998E-9</v>
      </c>
      <c r="P12790">
        <v>165</v>
      </c>
    </row>
    <row r="12791" spans="1:16" x14ac:dyDescent="0.25">
      <c r="A12791" t="s">
        <v>19064</v>
      </c>
      <c r="B12791">
        <v>270</v>
      </c>
      <c r="C12791" s="3" t="str">
        <f>HYPERLINK("http://www.uniprot.org/uniprot/K7L6V8","tr|K7L6V8|K7L6V8_SOYBN")</f>
        <v>tr|K7L6V8|K7L6V8_SOYBN</v>
      </c>
      <c r="D12791" t="s">
        <v>28</v>
      </c>
      <c r="E12791">
        <v>89.88</v>
      </c>
      <c r="F12791">
        <v>89</v>
      </c>
      <c r="G12791">
        <v>9</v>
      </c>
      <c r="H12791">
        <v>0</v>
      </c>
      <c r="I12791">
        <v>1</v>
      </c>
      <c r="J12791">
        <v>267</v>
      </c>
      <c r="K12791">
        <v>1</v>
      </c>
      <c r="L12791">
        <v>24</v>
      </c>
      <c r="M12791">
        <v>112</v>
      </c>
      <c r="N12791" t="s">
        <v>18</v>
      </c>
      <c r="O12791" s="1">
        <v>8.7613299999999994E-42</v>
      </c>
      <c r="P12791">
        <v>442</v>
      </c>
    </row>
    <row r="12792" spans="1:16" x14ac:dyDescent="0.25">
      <c r="A12792" t="s">
        <v>19065</v>
      </c>
      <c r="B12792">
        <v>1170</v>
      </c>
      <c r="C12792" s="3" t="str">
        <f>HYPERLINK("http://www.uniprot.org/uniprot/G7JMJ5","tr|G7JMJ5|G7JMJ5_MEDTR")</f>
        <v>tr|G7JMJ5|G7JMJ5_MEDTR</v>
      </c>
      <c r="D12792" t="s">
        <v>19066</v>
      </c>
      <c r="E12792">
        <v>73.349999999999994</v>
      </c>
      <c r="F12792">
        <v>394</v>
      </c>
      <c r="G12792">
        <v>105</v>
      </c>
      <c r="H12792">
        <v>28</v>
      </c>
      <c r="I12792">
        <v>1</v>
      </c>
      <c r="J12792">
        <v>1098</v>
      </c>
      <c r="K12792">
        <v>1</v>
      </c>
      <c r="L12792">
        <v>29</v>
      </c>
      <c r="M12792">
        <v>422</v>
      </c>
      <c r="N12792" t="s">
        <v>18</v>
      </c>
      <c r="O12792" s="1">
        <v>1.27498E-160</v>
      </c>
      <c r="P12792">
        <v>1473</v>
      </c>
    </row>
    <row r="12793" spans="1:16" x14ac:dyDescent="0.25">
      <c r="A12793" t="s">
        <v>19067</v>
      </c>
      <c r="B12793">
        <v>342</v>
      </c>
      <c r="C12793" s="3" t="str">
        <f>HYPERLINK("http://www.uniprot.org/uniprot/Q949K8","tr|Q949K8|Q949K8_CICAR")</f>
        <v>tr|Q949K8|Q949K8_CICAR</v>
      </c>
      <c r="D12793" t="s">
        <v>55</v>
      </c>
      <c r="E12793">
        <v>65.849999999999994</v>
      </c>
      <c r="F12793">
        <v>82</v>
      </c>
      <c r="G12793">
        <v>28</v>
      </c>
      <c r="H12793">
        <v>0</v>
      </c>
      <c r="I12793">
        <v>70</v>
      </c>
      <c r="J12793">
        <v>315</v>
      </c>
      <c r="K12793">
        <v>1</v>
      </c>
      <c r="L12793">
        <v>16</v>
      </c>
      <c r="M12793">
        <v>97</v>
      </c>
      <c r="N12793" t="s">
        <v>18</v>
      </c>
      <c r="O12793" s="1">
        <v>3.3720199999999999E-22</v>
      </c>
      <c r="P12793">
        <v>273</v>
      </c>
    </row>
    <row r="12794" spans="1:16" x14ac:dyDescent="0.25">
      <c r="A12794" t="s">
        <v>19068</v>
      </c>
      <c r="B12794">
        <v>1896</v>
      </c>
      <c r="C12794" s="3" t="str">
        <f>HYPERLINK("http://www.uniprot.org/uniprot/G7IPW7","tr|G7IPW7|G7IPW7_MEDTR")</f>
        <v>tr|G7IPW7|G7IPW7_MEDTR</v>
      </c>
      <c r="D12794" t="s">
        <v>19069</v>
      </c>
      <c r="E12794">
        <v>86.41</v>
      </c>
      <c r="F12794">
        <v>633</v>
      </c>
      <c r="G12794">
        <v>86</v>
      </c>
      <c r="H12794">
        <v>2</v>
      </c>
      <c r="I12794">
        <v>1</v>
      </c>
      <c r="J12794">
        <v>1893</v>
      </c>
      <c r="K12794">
        <v>1</v>
      </c>
      <c r="L12794">
        <v>1</v>
      </c>
      <c r="M12794">
        <v>631</v>
      </c>
      <c r="N12794" t="s">
        <v>18</v>
      </c>
      <c r="O12794">
        <v>0</v>
      </c>
      <c r="P12794">
        <v>2817</v>
      </c>
    </row>
    <row r="12795" spans="1:16" x14ac:dyDescent="0.25">
      <c r="A12795" t="s">
        <v>19070</v>
      </c>
      <c r="B12795">
        <v>729</v>
      </c>
      <c r="C12795" s="3" t="str">
        <f>HYPERLINK("http://www.uniprot.org/uniprot/I1MFR6","tr|I1MFR6|I1MFR6_SOYBN")</f>
        <v>tr|I1MFR6|I1MFR6_SOYBN</v>
      </c>
      <c r="D12795" t="s">
        <v>28</v>
      </c>
      <c r="E12795">
        <v>73.33</v>
      </c>
      <c r="F12795">
        <v>75</v>
      </c>
      <c r="G12795">
        <v>20</v>
      </c>
      <c r="H12795">
        <v>0</v>
      </c>
      <c r="I12795">
        <v>1</v>
      </c>
      <c r="J12795">
        <v>225</v>
      </c>
      <c r="K12795">
        <v>1</v>
      </c>
      <c r="L12795">
        <v>1</v>
      </c>
      <c r="M12795">
        <v>75</v>
      </c>
      <c r="N12795" t="s">
        <v>18</v>
      </c>
      <c r="O12795" s="1">
        <v>1.73487E-21</v>
      </c>
      <c r="P12795">
        <v>270</v>
      </c>
    </row>
    <row r="12796" spans="1:16" x14ac:dyDescent="0.25">
      <c r="A12796" t="s">
        <v>19071</v>
      </c>
      <c r="B12796">
        <v>432</v>
      </c>
      <c r="C12796" s="3" t="str">
        <f>HYPERLINK("http://www.uniprot.org/uniprot/I1L119","tr|I1L119|I1L119_SOYBN")</f>
        <v>tr|I1L119|I1L119_SOYBN</v>
      </c>
      <c r="D12796" t="s">
        <v>28</v>
      </c>
      <c r="E12796">
        <v>80.8</v>
      </c>
      <c r="F12796">
        <v>125</v>
      </c>
      <c r="G12796">
        <v>24</v>
      </c>
      <c r="H12796">
        <v>3</v>
      </c>
      <c r="I12796">
        <v>1</v>
      </c>
      <c r="J12796">
        <v>366</v>
      </c>
      <c r="K12796">
        <v>1</v>
      </c>
      <c r="L12796">
        <v>1</v>
      </c>
      <c r="M12796">
        <v>122</v>
      </c>
      <c r="N12796" t="s">
        <v>18</v>
      </c>
      <c r="O12796" s="1">
        <v>6.7363099999999996E-47</v>
      </c>
      <c r="P12796">
        <v>486</v>
      </c>
    </row>
    <row r="12797" spans="1:16" x14ac:dyDescent="0.25">
      <c r="A12797" t="s">
        <v>19072</v>
      </c>
      <c r="B12797">
        <v>576</v>
      </c>
      <c r="C12797" s="3" t="str">
        <f>HYPERLINK("http://www.uniprot.org/uniprot/I1LWE6","tr|I1LWE6|I1LWE6_SOYBN")</f>
        <v>tr|I1LWE6|I1LWE6_SOYBN</v>
      </c>
      <c r="D12797" t="s">
        <v>28</v>
      </c>
      <c r="E12797">
        <v>65.260000000000005</v>
      </c>
      <c r="F12797">
        <v>190</v>
      </c>
      <c r="G12797">
        <v>66</v>
      </c>
      <c r="H12797">
        <v>0</v>
      </c>
      <c r="I12797">
        <v>1</v>
      </c>
      <c r="J12797">
        <v>570</v>
      </c>
      <c r="K12797">
        <v>1</v>
      </c>
      <c r="L12797">
        <v>271</v>
      </c>
      <c r="M12797">
        <v>459</v>
      </c>
      <c r="N12797" t="s">
        <v>18</v>
      </c>
      <c r="O12797" s="1">
        <v>4.8449199999999998E-66</v>
      </c>
      <c r="P12797">
        <v>652</v>
      </c>
    </row>
    <row r="12798" spans="1:16" x14ac:dyDescent="0.25">
      <c r="A12798" t="s">
        <v>19073</v>
      </c>
      <c r="B12798">
        <v>1641</v>
      </c>
      <c r="C12798" s="3" t="str">
        <f>HYPERLINK("http://www.uniprot.org/uniprot/I1MHP5","tr|I1MHP5|I1MHP5_SOYBN")</f>
        <v>tr|I1MHP5|I1MHP5_SOYBN</v>
      </c>
      <c r="D12798" t="s">
        <v>28</v>
      </c>
      <c r="E12798">
        <v>27.85</v>
      </c>
      <c r="F12798">
        <v>420</v>
      </c>
      <c r="G12798">
        <v>303</v>
      </c>
      <c r="H12798">
        <v>42</v>
      </c>
      <c r="I12798">
        <v>151</v>
      </c>
      <c r="J12798">
        <v>1284</v>
      </c>
      <c r="K12798">
        <v>1</v>
      </c>
      <c r="L12798">
        <v>1057</v>
      </c>
      <c r="M12798">
        <v>1470</v>
      </c>
      <c r="N12798" t="s">
        <v>18</v>
      </c>
      <c r="O12798" s="1">
        <v>1.9711E-30</v>
      </c>
      <c r="P12798">
        <v>352</v>
      </c>
    </row>
    <row r="12799" spans="1:16" x14ac:dyDescent="0.25">
      <c r="A12799" t="s">
        <v>19074</v>
      </c>
      <c r="B12799">
        <v>1245</v>
      </c>
      <c r="C12799" s="3" t="str">
        <f>HYPERLINK("http://www.uniprot.org/uniprot/G8A181","tr|G8A181|G8A181_MEDTR")</f>
        <v>tr|G8A181|G8A181_MEDTR</v>
      </c>
      <c r="D12799" t="s">
        <v>19075</v>
      </c>
      <c r="E12799">
        <v>80.430000000000007</v>
      </c>
      <c r="F12799">
        <v>414</v>
      </c>
      <c r="G12799">
        <v>81</v>
      </c>
      <c r="H12799">
        <v>0</v>
      </c>
      <c r="I12799">
        <v>1</v>
      </c>
      <c r="J12799">
        <v>1242</v>
      </c>
      <c r="K12799">
        <v>1</v>
      </c>
      <c r="L12799">
        <v>1</v>
      </c>
      <c r="M12799">
        <v>414</v>
      </c>
      <c r="N12799" t="s">
        <v>18</v>
      </c>
      <c r="O12799">
        <v>0</v>
      </c>
      <c r="P12799">
        <v>1707</v>
      </c>
    </row>
    <row r="12800" spans="1:16" x14ac:dyDescent="0.25">
      <c r="A12800" t="s">
        <v>19076</v>
      </c>
      <c r="B12800">
        <v>486</v>
      </c>
      <c r="C12800" s="3" t="str">
        <f>HYPERLINK("http://www.uniprot.org/uniprot/K7KF74","tr|K7KF74|K7KF74_SOYBN")</f>
        <v>tr|K7KF74|K7KF74_SOYBN</v>
      </c>
      <c r="D12800" t="s">
        <v>28</v>
      </c>
      <c r="E12800">
        <v>44.02</v>
      </c>
      <c r="F12800">
        <v>159</v>
      </c>
      <c r="G12800">
        <v>89</v>
      </c>
      <c r="H12800">
        <v>1</v>
      </c>
      <c r="I12800">
        <v>10</v>
      </c>
      <c r="J12800">
        <v>483</v>
      </c>
      <c r="K12800">
        <v>1</v>
      </c>
      <c r="L12800">
        <v>1</v>
      </c>
      <c r="M12800">
        <v>144</v>
      </c>
      <c r="N12800" t="s">
        <v>18</v>
      </c>
      <c r="O12800" s="1">
        <v>2.5016999999999999E-25</v>
      </c>
      <c r="P12800">
        <v>300</v>
      </c>
    </row>
    <row r="12801" spans="1:16" x14ac:dyDescent="0.25">
      <c r="A12801" t="s">
        <v>19077</v>
      </c>
      <c r="B12801">
        <v>1299</v>
      </c>
      <c r="C12801" s="3" t="str">
        <f>HYPERLINK("http://www.uniprot.org/uniprot/I1L6V1","tr|I1L6V1|I1L6V1_SOYBN")</f>
        <v>tr|I1L6V1|I1L6V1_SOYBN</v>
      </c>
      <c r="D12801" t="s">
        <v>28</v>
      </c>
      <c r="E12801">
        <v>80.09</v>
      </c>
      <c r="F12801">
        <v>432</v>
      </c>
      <c r="G12801">
        <v>86</v>
      </c>
      <c r="H12801">
        <v>0</v>
      </c>
      <c r="I12801">
        <v>1</v>
      </c>
      <c r="J12801">
        <v>1296</v>
      </c>
      <c r="K12801">
        <v>1</v>
      </c>
      <c r="L12801">
        <v>1</v>
      </c>
      <c r="M12801">
        <v>431</v>
      </c>
      <c r="N12801" t="s">
        <v>18</v>
      </c>
      <c r="O12801">
        <v>0</v>
      </c>
      <c r="P12801">
        <v>1803</v>
      </c>
    </row>
    <row r="12802" spans="1:16" x14ac:dyDescent="0.25">
      <c r="A12802" t="s">
        <v>19078</v>
      </c>
      <c r="B12802">
        <v>1107</v>
      </c>
      <c r="C12802" s="3" t="str">
        <f>HYPERLINK("http://www.uniprot.org/uniprot/G7I9K6","tr|G7I9K6|G7I9K6_MEDTR")</f>
        <v>tr|G7I9K6|G7I9K6_MEDTR</v>
      </c>
      <c r="D12802" t="s">
        <v>19079</v>
      </c>
      <c r="E12802">
        <v>89.7</v>
      </c>
      <c r="F12802">
        <v>369</v>
      </c>
      <c r="G12802">
        <v>38</v>
      </c>
      <c r="H12802">
        <v>1</v>
      </c>
      <c r="I12802">
        <v>1</v>
      </c>
      <c r="J12802">
        <v>1104</v>
      </c>
      <c r="K12802">
        <v>1</v>
      </c>
      <c r="L12802">
        <v>1</v>
      </c>
      <c r="M12802">
        <v>367</v>
      </c>
      <c r="N12802" t="s">
        <v>18</v>
      </c>
      <c r="O12802">
        <v>0</v>
      </c>
      <c r="P12802">
        <v>1728</v>
      </c>
    </row>
    <row r="12803" spans="1:16" x14ac:dyDescent="0.25">
      <c r="A12803" t="s">
        <v>19080</v>
      </c>
      <c r="B12803">
        <v>996</v>
      </c>
      <c r="C12803" s="3" t="str">
        <f>HYPERLINK("http://www.uniprot.org/uniprot/K7N4H7","tr|K7N4H7|K7N4H7_SOYBN")</f>
        <v>tr|K7N4H7|K7N4H7_SOYBN</v>
      </c>
      <c r="D12803" t="s">
        <v>61</v>
      </c>
      <c r="E12803">
        <v>53.6</v>
      </c>
      <c r="F12803">
        <v>375</v>
      </c>
      <c r="G12803">
        <v>174</v>
      </c>
      <c r="H12803">
        <v>45</v>
      </c>
      <c r="I12803">
        <v>1</v>
      </c>
      <c r="J12803">
        <v>990</v>
      </c>
      <c r="K12803">
        <v>1</v>
      </c>
      <c r="L12803">
        <v>85</v>
      </c>
      <c r="M12803">
        <v>446</v>
      </c>
      <c r="N12803" t="s">
        <v>18</v>
      </c>
      <c r="O12803" s="1">
        <v>9.0654999999999994E-90</v>
      </c>
      <c r="P12803">
        <v>861</v>
      </c>
    </row>
    <row r="12804" spans="1:16" x14ac:dyDescent="0.25">
      <c r="A12804" t="s">
        <v>19081</v>
      </c>
      <c r="B12804">
        <v>585</v>
      </c>
      <c r="C12804" s="3" t="str">
        <f>HYPERLINK("http://www.uniprot.org/uniprot/B7FMW8","tr|B7FMW8|B7FMW8_MEDTR")</f>
        <v>tr|B7FMW8|B7FMW8_MEDTR</v>
      </c>
      <c r="D12804" t="s">
        <v>22</v>
      </c>
      <c r="E12804">
        <v>68.040000000000006</v>
      </c>
      <c r="F12804">
        <v>194</v>
      </c>
      <c r="G12804">
        <v>62</v>
      </c>
      <c r="H12804">
        <v>0</v>
      </c>
      <c r="I12804">
        <v>1</v>
      </c>
      <c r="J12804">
        <v>582</v>
      </c>
      <c r="K12804">
        <v>1</v>
      </c>
      <c r="L12804">
        <v>16</v>
      </c>
      <c r="M12804">
        <v>209</v>
      </c>
      <c r="N12804" t="s">
        <v>18</v>
      </c>
      <c r="O12804" s="1">
        <v>1.07248E-76</v>
      </c>
      <c r="P12804">
        <v>744</v>
      </c>
    </row>
    <row r="12805" spans="1:16" x14ac:dyDescent="0.25">
      <c r="A12805" t="s">
        <v>19082</v>
      </c>
      <c r="B12805">
        <v>570</v>
      </c>
      <c r="C12805" s="3" t="str">
        <f>HYPERLINK("http://www.uniprot.org/uniprot/I1L581","tr|I1L581|I1L581_SOYBN")</f>
        <v>tr|I1L581|I1L581_SOYBN</v>
      </c>
      <c r="D12805" t="s">
        <v>28</v>
      </c>
      <c r="E12805">
        <v>46.72</v>
      </c>
      <c r="F12805">
        <v>107</v>
      </c>
      <c r="G12805">
        <v>57</v>
      </c>
      <c r="H12805">
        <v>5</v>
      </c>
      <c r="I12805">
        <v>142</v>
      </c>
      <c r="J12805">
        <v>447</v>
      </c>
      <c r="K12805">
        <v>1</v>
      </c>
      <c r="L12805">
        <v>791</v>
      </c>
      <c r="M12805">
        <v>890</v>
      </c>
      <c r="N12805" t="s">
        <v>18</v>
      </c>
      <c r="O12805" s="1">
        <v>3.2861299999999998E-11</v>
      </c>
      <c r="P12805">
        <v>179</v>
      </c>
    </row>
    <row r="12806" spans="1:16" x14ac:dyDescent="0.25">
      <c r="A12806" t="s">
        <v>19083</v>
      </c>
      <c r="B12806">
        <v>855</v>
      </c>
      <c r="C12806" s="3" t="str">
        <f>HYPERLINK("http://www.uniprot.org/uniprot/G7J8J6","tr|G7J8J6|G7J8J6_MEDTR")</f>
        <v>tr|G7J8J6|G7J8J6_MEDTR</v>
      </c>
      <c r="D12806" t="s">
        <v>19084</v>
      </c>
      <c r="E12806">
        <v>95.68</v>
      </c>
      <c r="F12806">
        <v>278</v>
      </c>
      <c r="G12806">
        <v>12</v>
      </c>
      <c r="H12806">
        <v>0</v>
      </c>
      <c r="I12806">
        <v>19</v>
      </c>
      <c r="J12806">
        <v>852</v>
      </c>
      <c r="K12806">
        <v>1</v>
      </c>
      <c r="L12806">
        <v>4</v>
      </c>
      <c r="M12806">
        <v>279</v>
      </c>
      <c r="N12806" t="s">
        <v>18</v>
      </c>
      <c r="O12806" s="1">
        <v>1.7394199999999999E-149</v>
      </c>
      <c r="P12806">
        <v>1375</v>
      </c>
    </row>
    <row r="12807" spans="1:16" x14ac:dyDescent="0.25">
      <c r="A12807" t="s">
        <v>19085</v>
      </c>
      <c r="B12807">
        <v>1308</v>
      </c>
      <c r="C12807" s="3" t="str">
        <f>HYPERLINK("http://www.uniprot.org/uniprot/G7J2G3","tr|G7J2G3|G7J2G3_MEDTR")</f>
        <v>tr|G7J2G3|G7J2G3_MEDTR</v>
      </c>
      <c r="D12807" t="s">
        <v>19086</v>
      </c>
      <c r="E12807">
        <v>82.75</v>
      </c>
      <c r="F12807">
        <v>435</v>
      </c>
      <c r="G12807">
        <v>75</v>
      </c>
      <c r="H12807">
        <v>1</v>
      </c>
      <c r="I12807">
        <v>4</v>
      </c>
      <c r="J12807">
        <v>1305</v>
      </c>
      <c r="K12807">
        <v>1</v>
      </c>
      <c r="L12807">
        <v>152</v>
      </c>
      <c r="M12807">
        <v>586</v>
      </c>
      <c r="N12807" t="s">
        <v>18</v>
      </c>
      <c r="O12807">
        <v>0</v>
      </c>
      <c r="P12807">
        <v>1783</v>
      </c>
    </row>
    <row r="12808" spans="1:16" x14ac:dyDescent="0.25">
      <c r="A12808" t="s">
        <v>19087</v>
      </c>
      <c r="B12808">
        <v>2193</v>
      </c>
      <c r="C12808" s="3" t="str">
        <f>HYPERLINK("http://www.uniprot.org/uniprot/A5BE46","tr|A5BE46|A5BE46_VITVI")</f>
        <v>tr|A5BE46|A5BE46_VITVI</v>
      </c>
      <c r="D12808" t="s">
        <v>462</v>
      </c>
      <c r="E12808">
        <v>79.069999999999993</v>
      </c>
      <c r="F12808">
        <v>736</v>
      </c>
      <c r="G12808">
        <v>154</v>
      </c>
      <c r="H12808">
        <v>7</v>
      </c>
      <c r="I12808">
        <v>1</v>
      </c>
      <c r="J12808">
        <v>2187</v>
      </c>
      <c r="K12808">
        <v>1</v>
      </c>
      <c r="L12808">
        <v>618</v>
      </c>
      <c r="M12808">
        <v>1353</v>
      </c>
      <c r="N12808" t="s">
        <v>18</v>
      </c>
      <c r="O12808">
        <v>0</v>
      </c>
      <c r="P12808">
        <v>3117</v>
      </c>
    </row>
    <row r="12809" spans="1:16" x14ac:dyDescent="0.25">
      <c r="A12809" t="s">
        <v>19088</v>
      </c>
      <c r="B12809">
        <v>924</v>
      </c>
      <c r="C12809" s="3" t="str">
        <f>HYPERLINK("http://www.uniprot.org/uniprot/G7JL58","tr|G7JL58|G7JL58_MEDTR")</f>
        <v>tr|G7JL58|G7JL58_MEDTR</v>
      </c>
      <c r="D12809" t="s">
        <v>19089</v>
      </c>
      <c r="E12809">
        <v>82.24</v>
      </c>
      <c r="F12809">
        <v>276</v>
      </c>
      <c r="G12809">
        <v>49</v>
      </c>
      <c r="H12809">
        <v>0</v>
      </c>
      <c r="I12809">
        <v>88</v>
      </c>
      <c r="J12809">
        <v>915</v>
      </c>
      <c r="K12809">
        <v>1</v>
      </c>
      <c r="L12809">
        <v>58</v>
      </c>
      <c r="M12809">
        <v>333</v>
      </c>
      <c r="N12809" t="s">
        <v>18</v>
      </c>
      <c r="O12809" s="1">
        <v>5.8440500000000001E-133</v>
      </c>
      <c r="P12809">
        <v>1233</v>
      </c>
    </row>
    <row r="12810" spans="1:16" x14ac:dyDescent="0.25">
      <c r="A12810" t="s">
        <v>19090</v>
      </c>
      <c r="B12810">
        <v>1992</v>
      </c>
      <c r="C12810" s="3" t="str">
        <f>HYPERLINK("http://www.uniprot.org/uniprot/I1MCM2","tr|I1MCM2|I1MCM2_SOYBN")</f>
        <v>tr|I1MCM2|I1MCM2_SOYBN</v>
      </c>
      <c r="D12810" t="s">
        <v>71</v>
      </c>
      <c r="E12810">
        <v>59.07</v>
      </c>
      <c r="F12810">
        <v>562</v>
      </c>
      <c r="G12810">
        <v>230</v>
      </c>
      <c r="H12810">
        <v>10</v>
      </c>
      <c r="I12810">
        <v>313</v>
      </c>
      <c r="J12810">
        <v>1968</v>
      </c>
      <c r="K12810">
        <v>1</v>
      </c>
      <c r="L12810">
        <v>107</v>
      </c>
      <c r="M12810">
        <v>664</v>
      </c>
      <c r="N12810" t="s">
        <v>18</v>
      </c>
      <c r="O12810" s="1">
        <v>2.57525E-176</v>
      </c>
      <c r="P12810">
        <v>1611</v>
      </c>
    </row>
    <row r="12811" spans="1:16" x14ac:dyDescent="0.25">
      <c r="A12811" t="s">
        <v>19091</v>
      </c>
      <c r="B12811">
        <v>264</v>
      </c>
      <c r="C12811" s="3" t="str">
        <f>HYPERLINK("http://www.uniprot.org/uniprot/G7JMA0","tr|G7JMA0|G7JMA0_MEDTR")</f>
        <v>tr|G7JMA0|G7JMA0_MEDTR</v>
      </c>
      <c r="D12811" t="s">
        <v>19092</v>
      </c>
      <c r="E12811">
        <v>85.88</v>
      </c>
      <c r="F12811">
        <v>85</v>
      </c>
      <c r="G12811">
        <v>12</v>
      </c>
      <c r="H12811">
        <v>0</v>
      </c>
      <c r="I12811">
        <v>1</v>
      </c>
      <c r="J12811">
        <v>255</v>
      </c>
      <c r="K12811">
        <v>1</v>
      </c>
      <c r="L12811">
        <v>1</v>
      </c>
      <c r="M12811">
        <v>85</v>
      </c>
      <c r="N12811" t="s">
        <v>18</v>
      </c>
      <c r="O12811" s="1">
        <v>2.9321199999999999E-34</v>
      </c>
      <c r="P12811">
        <v>377</v>
      </c>
    </row>
    <row r="12812" spans="1:16" x14ac:dyDescent="0.25">
      <c r="A12812" t="s">
        <v>19093</v>
      </c>
      <c r="B12812">
        <v>1977</v>
      </c>
      <c r="C12812" s="3" t="str">
        <f>HYPERLINK("http://www.uniprot.org/uniprot/G7JMT3","tr|G7JMT3|G7JMT3_MEDTR")</f>
        <v>tr|G7JMT3|G7JMT3_MEDTR</v>
      </c>
      <c r="D12812" t="s">
        <v>19094</v>
      </c>
      <c r="E12812">
        <v>85.38</v>
      </c>
      <c r="F12812">
        <v>657</v>
      </c>
      <c r="G12812">
        <v>96</v>
      </c>
      <c r="H12812">
        <v>0</v>
      </c>
      <c r="I12812">
        <v>1</v>
      </c>
      <c r="J12812">
        <v>1971</v>
      </c>
      <c r="K12812">
        <v>1</v>
      </c>
      <c r="L12812">
        <v>263</v>
      </c>
      <c r="M12812">
        <v>919</v>
      </c>
      <c r="N12812" t="s">
        <v>18</v>
      </c>
      <c r="O12812">
        <v>0</v>
      </c>
      <c r="P12812">
        <v>2943</v>
      </c>
    </row>
    <row r="12813" spans="1:16" x14ac:dyDescent="0.25">
      <c r="A12813" t="s">
        <v>19095</v>
      </c>
      <c r="B12813">
        <v>582</v>
      </c>
      <c r="C12813" s="3" t="str">
        <f>HYPERLINK("http://www.uniprot.org/uniprot/I3SFD9","tr|I3SFD9|I3SFD9_LOTJA")</f>
        <v>tr|I3SFD9|I3SFD9_LOTJA</v>
      </c>
      <c r="D12813" t="s">
        <v>93</v>
      </c>
      <c r="E12813">
        <v>77.48</v>
      </c>
      <c r="F12813">
        <v>191</v>
      </c>
      <c r="G12813">
        <v>43</v>
      </c>
      <c r="H12813">
        <v>0</v>
      </c>
      <c r="I12813">
        <v>7</v>
      </c>
      <c r="J12813">
        <v>579</v>
      </c>
      <c r="K12813">
        <v>1</v>
      </c>
      <c r="L12813">
        <v>1</v>
      </c>
      <c r="M12813">
        <v>189</v>
      </c>
      <c r="N12813" t="s">
        <v>18</v>
      </c>
      <c r="O12813" s="1">
        <v>6.5274099999999999E-82</v>
      </c>
      <c r="P12813">
        <v>789</v>
      </c>
    </row>
    <row r="12814" spans="1:16" x14ac:dyDescent="0.25">
      <c r="A12814" t="s">
        <v>19096</v>
      </c>
      <c r="B12814">
        <v>150</v>
      </c>
      <c r="C12814" s="3" t="str">
        <f>HYPERLINK("http://www.uniprot.org/uniprot/G7KG19","tr|G7KG19|G7KG19_MEDTR")</f>
        <v>tr|G7KG19|G7KG19_MEDTR</v>
      </c>
      <c r="D12814" t="s">
        <v>19097</v>
      </c>
      <c r="E12814">
        <v>91.83</v>
      </c>
      <c r="F12814">
        <v>49</v>
      </c>
      <c r="G12814">
        <v>4</v>
      </c>
      <c r="H12814">
        <v>0</v>
      </c>
      <c r="I12814">
        <v>1</v>
      </c>
      <c r="J12814">
        <v>147</v>
      </c>
      <c r="K12814">
        <v>1</v>
      </c>
      <c r="L12814">
        <v>1</v>
      </c>
      <c r="M12814">
        <v>49</v>
      </c>
      <c r="N12814" t="s">
        <v>18</v>
      </c>
      <c r="O12814" s="1">
        <v>3.0076300000000001E-18</v>
      </c>
      <c r="P12814">
        <v>239</v>
      </c>
    </row>
    <row r="12815" spans="1:16" x14ac:dyDescent="0.25">
      <c r="A12815" t="s">
        <v>19098</v>
      </c>
      <c r="B12815">
        <v>2097</v>
      </c>
      <c r="C12815" s="3" t="str">
        <f>HYPERLINK("http://www.uniprot.org/uniprot/G7KNG6","tr|G7KNG6|G7KNG6_MEDTR")</f>
        <v>tr|G7KNG6|G7KNG6_MEDTR</v>
      </c>
      <c r="D12815" t="s">
        <v>19099</v>
      </c>
      <c r="E12815">
        <v>87.43</v>
      </c>
      <c r="F12815">
        <v>358</v>
      </c>
      <c r="G12815">
        <v>45</v>
      </c>
      <c r="H12815">
        <v>0</v>
      </c>
      <c r="I12815">
        <v>4</v>
      </c>
      <c r="J12815">
        <v>1077</v>
      </c>
      <c r="K12815">
        <v>1</v>
      </c>
      <c r="L12815">
        <v>45</v>
      </c>
      <c r="M12815">
        <v>402</v>
      </c>
      <c r="N12815" t="s">
        <v>18</v>
      </c>
      <c r="O12815">
        <v>0</v>
      </c>
      <c r="P12815">
        <v>1713</v>
      </c>
    </row>
    <row r="12816" spans="1:16" x14ac:dyDescent="0.25">
      <c r="A12816" t="s">
        <v>19100</v>
      </c>
      <c r="B12816">
        <v>1335</v>
      </c>
      <c r="C12816" s="3" t="str">
        <f>HYPERLINK("http://www.uniprot.org/uniprot/I1LVF4","tr|I1LVF4|I1LVF4_SOYBN")</f>
        <v>tr|I1LVF4|I1LVF4_SOYBN</v>
      </c>
      <c r="D12816" t="s">
        <v>117</v>
      </c>
      <c r="E12816">
        <v>75.11</v>
      </c>
      <c r="F12816">
        <v>422</v>
      </c>
      <c r="G12816">
        <v>105</v>
      </c>
      <c r="H12816">
        <v>0</v>
      </c>
      <c r="I12816">
        <v>1</v>
      </c>
      <c r="J12816">
        <v>1266</v>
      </c>
      <c r="K12816">
        <v>1</v>
      </c>
      <c r="L12816">
        <v>1</v>
      </c>
      <c r="M12816">
        <v>422</v>
      </c>
      <c r="N12816" t="s">
        <v>18</v>
      </c>
      <c r="O12816">
        <v>0</v>
      </c>
      <c r="P12816">
        <v>1655</v>
      </c>
    </row>
    <row r="12817" spans="1:16" x14ac:dyDescent="0.25">
      <c r="A12817" t="s">
        <v>19101</v>
      </c>
      <c r="B12817">
        <v>2343</v>
      </c>
      <c r="C12817" s="3" t="str">
        <f>HYPERLINK("http://www.uniprot.org/uniprot/I1MUN4","tr|I1MUN4|I1MUN4_SOYBN")</f>
        <v>tr|I1MUN4|I1MUN4_SOYBN</v>
      </c>
      <c r="D12817" t="s">
        <v>71</v>
      </c>
      <c r="E12817">
        <v>77.47</v>
      </c>
      <c r="F12817">
        <v>808</v>
      </c>
      <c r="G12817">
        <v>182</v>
      </c>
      <c r="H12817">
        <v>31</v>
      </c>
      <c r="I12817">
        <v>1</v>
      </c>
      <c r="J12817">
        <v>2331</v>
      </c>
      <c r="K12817">
        <v>1</v>
      </c>
      <c r="L12817">
        <v>60</v>
      </c>
      <c r="M12817">
        <v>866</v>
      </c>
      <c r="N12817" t="s">
        <v>18</v>
      </c>
      <c r="O12817">
        <v>0</v>
      </c>
      <c r="P12817">
        <v>3182</v>
      </c>
    </row>
    <row r="12818" spans="1:16" x14ac:dyDescent="0.25">
      <c r="A12818" t="s">
        <v>19102</v>
      </c>
      <c r="B12818">
        <v>1260</v>
      </c>
      <c r="C12818" s="3" t="str">
        <f>HYPERLINK("http://www.uniprot.org/uniprot/I1JKR0","tr|I1JKR0|I1JKR0_SOYBN")</f>
        <v>tr|I1JKR0|I1JKR0_SOYBN</v>
      </c>
      <c r="D12818" t="s">
        <v>28</v>
      </c>
      <c r="E12818">
        <v>94.27</v>
      </c>
      <c r="F12818">
        <v>419</v>
      </c>
      <c r="G12818">
        <v>24</v>
      </c>
      <c r="H12818">
        <v>0</v>
      </c>
      <c r="I12818">
        <v>1</v>
      </c>
      <c r="J12818">
        <v>1257</v>
      </c>
      <c r="K12818">
        <v>1</v>
      </c>
      <c r="L12818">
        <v>1</v>
      </c>
      <c r="M12818">
        <v>419</v>
      </c>
      <c r="N12818" t="s">
        <v>18</v>
      </c>
      <c r="O12818">
        <v>0</v>
      </c>
      <c r="P12818">
        <v>2043</v>
      </c>
    </row>
    <row r="12819" spans="1:16" x14ac:dyDescent="0.25">
      <c r="A12819" t="s">
        <v>19103</v>
      </c>
      <c r="B12819">
        <v>2349</v>
      </c>
      <c r="C12819" s="3" t="str">
        <f>HYPERLINK("http://www.uniprot.org/uniprot/G7IPW9","tr|G7IPW9|G7IPW9_MEDTR")</f>
        <v>tr|G7IPW9|G7IPW9_MEDTR</v>
      </c>
      <c r="D12819" t="s">
        <v>19104</v>
      </c>
      <c r="E12819">
        <v>82.12</v>
      </c>
      <c r="F12819">
        <v>789</v>
      </c>
      <c r="G12819">
        <v>141</v>
      </c>
      <c r="H12819">
        <v>7</v>
      </c>
      <c r="I12819">
        <v>1</v>
      </c>
      <c r="J12819">
        <v>2346</v>
      </c>
      <c r="K12819">
        <v>1</v>
      </c>
      <c r="L12819">
        <v>1</v>
      </c>
      <c r="M12819">
        <v>786</v>
      </c>
      <c r="N12819" t="s">
        <v>18</v>
      </c>
      <c r="O12819">
        <v>0</v>
      </c>
      <c r="P12819">
        <v>3334</v>
      </c>
    </row>
    <row r="12820" spans="1:16" x14ac:dyDescent="0.25">
      <c r="A12820" t="s">
        <v>19105</v>
      </c>
      <c r="B12820">
        <v>813</v>
      </c>
      <c r="C12820" s="3" t="str">
        <f>HYPERLINK("http://www.uniprot.org/uniprot/I3STQ6","tr|I3STQ6|I3STQ6_MEDTR")</f>
        <v>tr|I3STQ6|I3STQ6_MEDTR</v>
      </c>
      <c r="D12820" t="s">
        <v>22</v>
      </c>
      <c r="E12820">
        <v>63.29</v>
      </c>
      <c r="F12820">
        <v>237</v>
      </c>
      <c r="G12820">
        <v>87</v>
      </c>
      <c r="H12820">
        <v>1</v>
      </c>
      <c r="I12820">
        <v>103</v>
      </c>
      <c r="J12820">
        <v>810</v>
      </c>
      <c r="K12820">
        <v>1</v>
      </c>
      <c r="L12820">
        <v>36</v>
      </c>
      <c r="M12820">
        <v>270</v>
      </c>
      <c r="N12820" t="s">
        <v>18</v>
      </c>
      <c r="O12820" s="1">
        <v>4.4262900000000002E-67</v>
      </c>
      <c r="P12820">
        <v>664</v>
      </c>
    </row>
    <row r="12821" spans="1:16" x14ac:dyDescent="0.25">
      <c r="A12821" t="s">
        <v>19106</v>
      </c>
      <c r="B12821">
        <v>2220</v>
      </c>
      <c r="C12821" s="3" t="str">
        <f>HYPERLINK("http://www.uniprot.org/uniprot/K7L5T0","tr|K7L5T0|K7L5T0_SOYBN")</f>
        <v>tr|K7L5T0|K7L5T0_SOYBN</v>
      </c>
      <c r="D12821" t="s">
        <v>28</v>
      </c>
      <c r="E12821">
        <v>73.72</v>
      </c>
      <c r="F12821">
        <v>746</v>
      </c>
      <c r="G12821">
        <v>196</v>
      </c>
      <c r="H12821">
        <v>12</v>
      </c>
      <c r="I12821">
        <v>16</v>
      </c>
      <c r="J12821">
        <v>2217</v>
      </c>
      <c r="K12821">
        <v>1</v>
      </c>
      <c r="L12821">
        <v>81</v>
      </c>
      <c r="M12821">
        <v>814</v>
      </c>
      <c r="N12821" t="s">
        <v>18</v>
      </c>
      <c r="O12821">
        <v>0</v>
      </c>
      <c r="P12821">
        <v>2774</v>
      </c>
    </row>
    <row r="12822" spans="1:16" x14ac:dyDescent="0.25">
      <c r="A12822" t="s">
        <v>19107</v>
      </c>
      <c r="B12822">
        <v>504</v>
      </c>
      <c r="C12822" s="3" t="str">
        <f>HYPERLINK("http://www.uniprot.org/uniprot/I3T630","tr|I3T630|I3T630_MEDTR")</f>
        <v>tr|I3T630|I3T630_MEDTR</v>
      </c>
      <c r="D12822" t="s">
        <v>22</v>
      </c>
      <c r="E12822">
        <v>62.72</v>
      </c>
      <c r="F12822">
        <v>110</v>
      </c>
      <c r="G12822">
        <v>41</v>
      </c>
      <c r="H12822">
        <v>1</v>
      </c>
      <c r="I12822">
        <v>175</v>
      </c>
      <c r="J12822">
        <v>501</v>
      </c>
      <c r="K12822">
        <v>1</v>
      </c>
      <c r="L12822">
        <v>139</v>
      </c>
      <c r="M12822">
        <v>248</v>
      </c>
      <c r="N12822" t="s">
        <v>18</v>
      </c>
      <c r="O12822" s="1">
        <v>2.9450700000000002E-34</v>
      </c>
      <c r="P12822">
        <v>377</v>
      </c>
    </row>
    <row r="12823" spans="1:16" x14ac:dyDescent="0.25">
      <c r="A12823" t="s">
        <v>19108</v>
      </c>
      <c r="B12823">
        <v>945</v>
      </c>
      <c r="C12823" s="3" t="str">
        <f>HYPERLINK("http://www.uniprot.org/uniprot/G8A179","tr|G8A179|G8A179_MEDTR")</f>
        <v>tr|G8A179|G8A179_MEDTR</v>
      </c>
      <c r="D12823" t="s">
        <v>19109</v>
      </c>
      <c r="E12823">
        <v>82.48</v>
      </c>
      <c r="F12823">
        <v>314</v>
      </c>
      <c r="G12823">
        <v>55</v>
      </c>
      <c r="H12823">
        <v>0</v>
      </c>
      <c r="I12823">
        <v>1</v>
      </c>
      <c r="J12823">
        <v>942</v>
      </c>
      <c r="K12823">
        <v>1</v>
      </c>
      <c r="L12823">
        <v>11</v>
      </c>
      <c r="M12823">
        <v>320</v>
      </c>
      <c r="N12823" t="s">
        <v>18</v>
      </c>
      <c r="O12823" s="1">
        <v>1.49431E-147</v>
      </c>
      <c r="P12823">
        <v>1359</v>
      </c>
    </row>
    <row r="12824" spans="1:16" x14ac:dyDescent="0.25">
      <c r="A12824" t="s">
        <v>19110</v>
      </c>
      <c r="B12824">
        <v>2616</v>
      </c>
      <c r="C12824" s="3" t="str">
        <f>HYPERLINK("http://www.uniprot.org/uniprot/K7LY67","tr|K7LY67|K7LY67_SOYBN")</f>
        <v>tr|K7LY67|K7LY67_SOYBN</v>
      </c>
      <c r="D12824" t="s">
        <v>28</v>
      </c>
      <c r="E12824">
        <v>71.790000000000006</v>
      </c>
      <c r="F12824">
        <v>858</v>
      </c>
      <c r="G12824">
        <v>242</v>
      </c>
      <c r="H12824">
        <v>14</v>
      </c>
      <c r="I12824">
        <v>73</v>
      </c>
      <c r="J12824">
        <v>2604</v>
      </c>
      <c r="K12824">
        <v>1</v>
      </c>
      <c r="L12824">
        <v>2</v>
      </c>
      <c r="M12824">
        <v>848</v>
      </c>
      <c r="N12824" t="s">
        <v>18</v>
      </c>
      <c r="O12824">
        <v>0</v>
      </c>
      <c r="P12824">
        <v>2999</v>
      </c>
    </row>
    <row r="12825" spans="1:16" x14ac:dyDescent="0.25">
      <c r="A12825" t="s">
        <v>19111</v>
      </c>
      <c r="B12825">
        <v>381</v>
      </c>
      <c r="C12825" s="3" t="str">
        <f>HYPERLINK("http://www.uniprot.org/uniprot/G7L347","tr|G7L347|G7L347_MEDTR")</f>
        <v>tr|G7L347|G7L347_MEDTR</v>
      </c>
      <c r="D12825" t="s">
        <v>6825</v>
      </c>
      <c r="E12825">
        <v>80.150000000000006</v>
      </c>
      <c r="F12825">
        <v>126</v>
      </c>
      <c r="G12825">
        <v>25</v>
      </c>
      <c r="H12825">
        <v>0</v>
      </c>
      <c r="I12825">
        <v>1</v>
      </c>
      <c r="J12825">
        <v>378</v>
      </c>
      <c r="K12825">
        <v>1</v>
      </c>
      <c r="L12825">
        <v>333</v>
      </c>
      <c r="M12825">
        <v>458</v>
      </c>
      <c r="N12825" t="s">
        <v>18</v>
      </c>
      <c r="O12825" s="1">
        <v>1.0504300000000001E-55</v>
      </c>
      <c r="P12825">
        <v>562</v>
      </c>
    </row>
    <row r="12826" spans="1:16" x14ac:dyDescent="0.25">
      <c r="A12826" t="s">
        <v>19112</v>
      </c>
      <c r="B12826">
        <v>1029</v>
      </c>
      <c r="C12826" s="3" t="str">
        <f>HYPERLINK("http://www.uniprot.org/uniprot/G8A2K6","tr|G8A2K6|G8A2K6_MEDTR")</f>
        <v>tr|G8A2K6|G8A2K6_MEDTR</v>
      </c>
      <c r="D12826" t="s">
        <v>19113</v>
      </c>
      <c r="E12826">
        <v>74.64</v>
      </c>
      <c r="F12826">
        <v>355</v>
      </c>
      <c r="G12826">
        <v>90</v>
      </c>
      <c r="H12826">
        <v>13</v>
      </c>
      <c r="I12826">
        <v>1</v>
      </c>
      <c r="J12826">
        <v>1026</v>
      </c>
      <c r="K12826">
        <v>1</v>
      </c>
      <c r="L12826">
        <v>1</v>
      </c>
      <c r="M12826">
        <v>355</v>
      </c>
      <c r="N12826" t="s">
        <v>18</v>
      </c>
      <c r="O12826" s="1">
        <v>1.0808799999999999E-141</v>
      </c>
      <c r="P12826">
        <v>1309</v>
      </c>
    </row>
    <row r="12827" spans="1:16" x14ac:dyDescent="0.25">
      <c r="A12827" t="s">
        <v>19114</v>
      </c>
      <c r="B12827">
        <v>732</v>
      </c>
      <c r="C12827" s="3" t="str">
        <f>HYPERLINK("http://www.uniprot.org/uniprot/C6SZ23","tr|C6SZ23|C6SZ23_SOYBN")</f>
        <v>tr|C6SZ23|C6SZ23_SOYBN</v>
      </c>
      <c r="D12827" t="s">
        <v>210</v>
      </c>
      <c r="E12827">
        <v>52.45</v>
      </c>
      <c r="F12827">
        <v>265</v>
      </c>
      <c r="G12827">
        <v>126</v>
      </c>
      <c r="H12827">
        <v>22</v>
      </c>
      <c r="I12827">
        <v>1</v>
      </c>
      <c r="J12827">
        <v>729</v>
      </c>
      <c r="K12827">
        <v>1</v>
      </c>
      <c r="L12827">
        <v>1</v>
      </c>
      <c r="M12827">
        <v>260</v>
      </c>
      <c r="N12827" t="s">
        <v>18</v>
      </c>
      <c r="O12827" s="1">
        <v>1.14378E-57</v>
      </c>
      <c r="P12827">
        <v>582</v>
      </c>
    </row>
    <row r="12828" spans="1:16" x14ac:dyDescent="0.25">
      <c r="A12828" t="s">
        <v>19115</v>
      </c>
      <c r="B12828">
        <v>1035</v>
      </c>
      <c r="C12828" s="3" t="str">
        <f>HYPERLINK("http://www.uniprot.org/uniprot/A5BKL3","tr|A5BKL3|A5BKL3_VITVI")</f>
        <v>tr|A5BKL3|A5BKL3_VITVI</v>
      </c>
      <c r="D12828" t="s">
        <v>19116</v>
      </c>
      <c r="E12828">
        <v>67.150000000000006</v>
      </c>
      <c r="F12828">
        <v>341</v>
      </c>
      <c r="G12828">
        <v>112</v>
      </c>
      <c r="H12828">
        <v>0</v>
      </c>
      <c r="I12828">
        <v>10</v>
      </c>
      <c r="J12828">
        <v>1032</v>
      </c>
      <c r="K12828">
        <v>1</v>
      </c>
      <c r="L12828">
        <v>7</v>
      </c>
      <c r="M12828">
        <v>345</v>
      </c>
      <c r="N12828" t="s">
        <v>18</v>
      </c>
      <c r="O12828" s="1">
        <v>1.09439E-133</v>
      </c>
      <c r="P12828">
        <v>1240</v>
      </c>
    </row>
    <row r="12829" spans="1:16" x14ac:dyDescent="0.25">
      <c r="A12829" t="s">
        <v>19117</v>
      </c>
      <c r="B12829">
        <v>1263</v>
      </c>
      <c r="C12829" s="3" t="str">
        <f>HYPERLINK("http://www.uniprot.org/uniprot/I1K6Y3","tr|I1K6Y3|I1K6Y3_SOYBN")</f>
        <v>tr|I1K6Y3|I1K6Y3_SOYBN</v>
      </c>
      <c r="D12829" t="s">
        <v>28</v>
      </c>
      <c r="E12829">
        <v>79.95</v>
      </c>
      <c r="F12829">
        <v>419</v>
      </c>
      <c r="G12829">
        <v>84</v>
      </c>
      <c r="H12829">
        <v>0</v>
      </c>
      <c r="I12829">
        <v>1</v>
      </c>
      <c r="J12829">
        <v>1257</v>
      </c>
      <c r="K12829">
        <v>1</v>
      </c>
      <c r="L12829">
        <v>1</v>
      </c>
      <c r="M12829">
        <v>415</v>
      </c>
      <c r="N12829" t="s">
        <v>18</v>
      </c>
      <c r="O12829">
        <v>0</v>
      </c>
      <c r="P12829">
        <v>1770</v>
      </c>
    </row>
    <row r="12830" spans="1:16" x14ac:dyDescent="0.25">
      <c r="A12830" t="s">
        <v>19118</v>
      </c>
      <c r="B12830">
        <v>717</v>
      </c>
      <c r="C12830" s="3" t="str">
        <f>HYPERLINK("http://www.uniprot.org/uniprot/I1LMW7","tr|I1LMW7|I1LMW7_SOYBN")</f>
        <v>tr|I1LMW7|I1LMW7_SOYBN</v>
      </c>
      <c r="D12830" t="s">
        <v>28</v>
      </c>
      <c r="E12830">
        <v>70.63</v>
      </c>
      <c r="F12830">
        <v>269</v>
      </c>
      <c r="G12830">
        <v>79</v>
      </c>
      <c r="H12830">
        <v>51</v>
      </c>
      <c r="I12830">
        <v>1</v>
      </c>
      <c r="J12830">
        <v>654</v>
      </c>
      <c r="K12830">
        <v>1</v>
      </c>
      <c r="L12830">
        <v>1</v>
      </c>
      <c r="M12830">
        <v>269</v>
      </c>
      <c r="N12830" t="s">
        <v>18</v>
      </c>
      <c r="O12830" s="1">
        <v>1.6853600000000001E-98</v>
      </c>
      <c r="P12830">
        <v>934</v>
      </c>
    </row>
    <row r="12831" spans="1:16" x14ac:dyDescent="0.25">
      <c r="A12831" t="s">
        <v>19119</v>
      </c>
      <c r="B12831">
        <v>1716</v>
      </c>
      <c r="C12831" s="3" t="str">
        <f>HYPERLINK("http://www.uniprot.org/uniprot/I1MHP5","tr|I1MHP5|I1MHP5_SOYBN")</f>
        <v>tr|I1MHP5|I1MHP5_SOYBN</v>
      </c>
      <c r="D12831" t="s">
        <v>28</v>
      </c>
      <c r="E12831">
        <v>27.85</v>
      </c>
      <c r="F12831">
        <v>420</v>
      </c>
      <c r="G12831">
        <v>303</v>
      </c>
      <c r="H12831">
        <v>42</v>
      </c>
      <c r="I12831">
        <v>151</v>
      </c>
      <c r="J12831">
        <v>1284</v>
      </c>
      <c r="K12831">
        <v>1</v>
      </c>
      <c r="L12831">
        <v>1057</v>
      </c>
      <c r="M12831">
        <v>1470</v>
      </c>
      <c r="N12831" t="s">
        <v>18</v>
      </c>
      <c r="O12831" s="1">
        <v>2.0955399999999999E-30</v>
      </c>
      <c r="P12831">
        <v>352</v>
      </c>
    </row>
    <row r="12832" spans="1:16" x14ac:dyDescent="0.25">
      <c r="A12832" t="s">
        <v>19120</v>
      </c>
      <c r="B12832">
        <v>1248</v>
      </c>
      <c r="C12832" s="3" t="str">
        <f>HYPERLINK("http://www.uniprot.org/uniprot/G7JK27","tr|G7JK27|G7JK27_MEDTR")</f>
        <v>tr|G7JK27|G7JK27_MEDTR</v>
      </c>
      <c r="D12832" t="s">
        <v>19121</v>
      </c>
      <c r="E12832">
        <v>82.65</v>
      </c>
      <c r="F12832">
        <v>415</v>
      </c>
      <c r="G12832">
        <v>72</v>
      </c>
      <c r="H12832">
        <v>4</v>
      </c>
      <c r="I12832">
        <v>1</v>
      </c>
      <c r="J12832">
        <v>1233</v>
      </c>
      <c r="K12832">
        <v>1</v>
      </c>
      <c r="L12832">
        <v>1</v>
      </c>
      <c r="M12832">
        <v>414</v>
      </c>
      <c r="N12832" t="s">
        <v>18</v>
      </c>
      <c r="O12832">
        <v>0</v>
      </c>
      <c r="P12832">
        <v>1727</v>
      </c>
    </row>
    <row r="12833" spans="1:16" x14ac:dyDescent="0.25">
      <c r="A12833" t="s">
        <v>19122</v>
      </c>
      <c r="B12833">
        <v>2172</v>
      </c>
      <c r="C12833" s="3" t="str">
        <f>HYPERLINK("http://www.uniprot.org/uniprot/I1MCM4","tr|I1MCM4|I1MCM4_SOYBN")</f>
        <v>tr|I1MCM4|I1MCM4_SOYBN</v>
      </c>
      <c r="D12833" t="s">
        <v>28</v>
      </c>
      <c r="E12833">
        <v>50.37</v>
      </c>
      <c r="F12833">
        <v>403</v>
      </c>
      <c r="G12833">
        <v>200</v>
      </c>
      <c r="H12833">
        <v>33</v>
      </c>
      <c r="I12833">
        <v>1057</v>
      </c>
      <c r="J12833">
        <v>2166</v>
      </c>
      <c r="K12833">
        <v>1</v>
      </c>
      <c r="L12833">
        <v>58</v>
      </c>
      <c r="M12833">
        <v>450</v>
      </c>
      <c r="N12833" t="s">
        <v>18</v>
      </c>
      <c r="O12833" s="1">
        <v>7.5242899999999996E-84</v>
      </c>
      <c r="P12833">
        <v>814</v>
      </c>
    </row>
    <row r="12834" spans="1:16" x14ac:dyDescent="0.25">
      <c r="A12834" t="s">
        <v>19123</v>
      </c>
      <c r="B12834">
        <v>282</v>
      </c>
      <c r="C12834" s="3" t="str">
        <f>HYPERLINK("http://www.uniprot.org/uniprot/G7JL22","tr|G7JL22|G7JL22_MEDTR")</f>
        <v>tr|G7JL22|G7JL22_MEDTR</v>
      </c>
      <c r="D12834" t="s">
        <v>19124</v>
      </c>
      <c r="E12834">
        <v>82.41</v>
      </c>
      <c r="F12834">
        <v>91</v>
      </c>
      <c r="G12834">
        <v>16</v>
      </c>
      <c r="H12834">
        <v>0</v>
      </c>
      <c r="I12834">
        <v>1</v>
      </c>
      <c r="J12834">
        <v>273</v>
      </c>
      <c r="K12834">
        <v>1</v>
      </c>
      <c r="L12834">
        <v>1</v>
      </c>
      <c r="M12834">
        <v>91</v>
      </c>
      <c r="N12834" t="s">
        <v>18</v>
      </c>
      <c r="O12834" s="1">
        <v>9.8696299999999993E-38</v>
      </c>
      <c r="P12834">
        <v>407</v>
      </c>
    </row>
    <row r="12835" spans="1:16" x14ac:dyDescent="0.25">
      <c r="A12835" t="s">
        <v>19125</v>
      </c>
      <c r="B12835">
        <v>579</v>
      </c>
      <c r="C12835" s="3" t="str">
        <f>HYPERLINK("http://www.uniprot.org/uniprot/G7IMU5","tr|G7IMU5|G7IMU5_MEDTR")</f>
        <v>tr|G7IMU5|G7IMU5_MEDTR</v>
      </c>
      <c r="D12835" t="s">
        <v>19126</v>
      </c>
      <c r="E12835">
        <v>88.54</v>
      </c>
      <c r="F12835">
        <v>192</v>
      </c>
      <c r="G12835">
        <v>22</v>
      </c>
      <c r="H12835">
        <v>0</v>
      </c>
      <c r="I12835">
        <v>1</v>
      </c>
      <c r="J12835">
        <v>576</v>
      </c>
      <c r="K12835">
        <v>1</v>
      </c>
      <c r="L12835">
        <v>1</v>
      </c>
      <c r="M12835">
        <v>192</v>
      </c>
      <c r="N12835" t="s">
        <v>18</v>
      </c>
      <c r="O12835" s="1">
        <v>1.24576E-93</v>
      </c>
      <c r="P12835">
        <v>890</v>
      </c>
    </row>
    <row r="12836" spans="1:16" x14ac:dyDescent="0.25">
      <c r="A12836" t="s">
        <v>19127</v>
      </c>
      <c r="B12836">
        <v>2883</v>
      </c>
      <c r="C12836" s="3" t="str">
        <f>HYPERLINK("http://www.uniprot.org/uniprot/K7MH24","tr|K7MH24|K7MH24_SOYBN")</f>
        <v>tr|K7MH24|K7MH24_SOYBN</v>
      </c>
      <c r="D12836" t="s">
        <v>117</v>
      </c>
      <c r="E12836">
        <v>71.760000000000005</v>
      </c>
      <c r="F12836">
        <v>967</v>
      </c>
      <c r="G12836">
        <v>273</v>
      </c>
      <c r="H12836">
        <v>7</v>
      </c>
      <c r="I12836">
        <v>1</v>
      </c>
      <c r="J12836">
        <v>2880</v>
      </c>
      <c r="K12836">
        <v>1</v>
      </c>
      <c r="L12836">
        <v>1</v>
      </c>
      <c r="M12836">
        <v>935</v>
      </c>
      <c r="N12836" t="s">
        <v>18</v>
      </c>
      <c r="O12836">
        <v>0</v>
      </c>
      <c r="P12836">
        <v>3372</v>
      </c>
    </row>
    <row r="12837" spans="1:16" x14ac:dyDescent="0.25">
      <c r="A12837" t="s">
        <v>19128</v>
      </c>
      <c r="B12837">
        <v>1380</v>
      </c>
      <c r="C12837" s="3" t="str">
        <f>HYPERLINK("http://www.uniprot.org/uniprot/G7KG24","tr|G7KG24|G7KG24_MEDTR")</f>
        <v>tr|G7KG24|G7KG24_MEDTR</v>
      </c>
      <c r="D12837" t="s">
        <v>19129</v>
      </c>
      <c r="E12837">
        <v>88.88</v>
      </c>
      <c r="F12837">
        <v>459</v>
      </c>
      <c r="G12837">
        <v>51</v>
      </c>
      <c r="H12837">
        <v>0</v>
      </c>
      <c r="I12837">
        <v>1</v>
      </c>
      <c r="J12837">
        <v>1377</v>
      </c>
      <c r="K12837">
        <v>1</v>
      </c>
      <c r="L12837">
        <v>1</v>
      </c>
      <c r="M12837">
        <v>459</v>
      </c>
      <c r="N12837" t="s">
        <v>18</v>
      </c>
      <c r="O12837">
        <v>0</v>
      </c>
      <c r="P12837">
        <v>2096</v>
      </c>
    </row>
    <row r="12838" spans="1:16" x14ac:dyDescent="0.25">
      <c r="A12838" t="s">
        <v>19130</v>
      </c>
      <c r="B12838">
        <v>1920</v>
      </c>
      <c r="C12838" s="3" t="str">
        <f>HYPERLINK("http://www.uniprot.org/uniprot/G7LG87","tr|G7LG87|G7LG87_MEDTR")</f>
        <v>tr|G7LG87|G7LG87_MEDTR</v>
      </c>
      <c r="D12838" t="s">
        <v>19131</v>
      </c>
      <c r="E12838">
        <v>87.34</v>
      </c>
      <c r="F12838">
        <v>640</v>
      </c>
      <c r="G12838">
        <v>81</v>
      </c>
      <c r="H12838">
        <v>1</v>
      </c>
      <c r="I12838">
        <v>1</v>
      </c>
      <c r="J12838">
        <v>1917</v>
      </c>
      <c r="K12838">
        <v>1</v>
      </c>
      <c r="L12838">
        <v>1</v>
      </c>
      <c r="M12838">
        <v>640</v>
      </c>
      <c r="N12838" t="s">
        <v>18</v>
      </c>
      <c r="O12838">
        <v>0</v>
      </c>
      <c r="P12838">
        <v>2856</v>
      </c>
    </row>
    <row r="12839" spans="1:16" x14ac:dyDescent="0.25">
      <c r="A12839" t="s">
        <v>19132</v>
      </c>
      <c r="B12839">
        <v>837</v>
      </c>
      <c r="C12839" s="3" t="str">
        <f>HYPERLINK("http://www.uniprot.org/uniprot/G7KNG0","tr|G7KNG0|G7KNG0_MEDTR")</f>
        <v>tr|G7KNG0|G7KNG0_MEDTR</v>
      </c>
      <c r="D12839" t="s">
        <v>19133</v>
      </c>
      <c r="E12839">
        <v>57.19</v>
      </c>
      <c r="F12839">
        <v>257</v>
      </c>
      <c r="G12839">
        <v>110</v>
      </c>
      <c r="H12839">
        <v>47</v>
      </c>
      <c r="I12839">
        <v>205</v>
      </c>
      <c r="J12839">
        <v>834</v>
      </c>
      <c r="K12839">
        <v>1</v>
      </c>
      <c r="L12839">
        <v>147</v>
      </c>
      <c r="M12839">
        <v>402</v>
      </c>
      <c r="N12839" t="s">
        <v>18</v>
      </c>
      <c r="O12839" s="1">
        <v>8.2822299999999996E-72</v>
      </c>
      <c r="P12839">
        <v>705</v>
      </c>
    </row>
    <row r="12840" spans="1:16" x14ac:dyDescent="0.25">
      <c r="A12840" t="s">
        <v>19134</v>
      </c>
      <c r="B12840">
        <v>324</v>
      </c>
      <c r="C12840" s="3" t="str">
        <f>HYPERLINK("http://www.uniprot.org/uniprot/G7I2H0","tr|G7I2H0|G7I2H0_MEDTR")</f>
        <v>tr|G7I2H0|G7I2H0_MEDTR</v>
      </c>
      <c r="D12840" t="s">
        <v>144</v>
      </c>
      <c r="E12840">
        <v>45.36</v>
      </c>
      <c r="F12840">
        <v>97</v>
      </c>
      <c r="G12840">
        <v>53</v>
      </c>
      <c r="H12840">
        <v>1</v>
      </c>
      <c r="I12840">
        <v>7</v>
      </c>
      <c r="J12840">
        <v>294</v>
      </c>
      <c r="K12840">
        <v>1</v>
      </c>
      <c r="L12840">
        <v>37</v>
      </c>
      <c r="M12840">
        <v>133</v>
      </c>
      <c r="N12840" t="s">
        <v>18</v>
      </c>
      <c r="O12840" s="1">
        <v>5.9109099999999998E-14</v>
      </c>
      <c r="P12840">
        <v>202</v>
      </c>
    </row>
    <row r="12841" spans="1:16" x14ac:dyDescent="0.25">
      <c r="A12841" t="s">
        <v>19135</v>
      </c>
      <c r="B12841">
        <v>1365</v>
      </c>
      <c r="C12841" s="3" t="str">
        <f>HYPERLINK("http://www.uniprot.org/uniprot/I1MHP5","tr|I1MHP5|I1MHP5_SOYBN")</f>
        <v>tr|I1MHP5|I1MHP5_SOYBN</v>
      </c>
      <c r="D12841" t="s">
        <v>28</v>
      </c>
      <c r="E12841">
        <v>27.85</v>
      </c>
      <c r="F12841">
        <v>420</v>
      </c>
      <c r="G12841">
        <v>303</v>
      </c>
      <c r="H12841">
        <v>42</v>
      </c>
      <c r="I12841">
        <v>151</v>
      </c>
      <c r="J12841">
        <v>1284</v>
      </c>
      <c r="K12841">
        <v>1</v>
      </c>
      <c r="L12841">
        <v>1057</v>
      </c>
      <c r="M12841">
        <v>1470</v>
      </c>
      <c r="N12841" t="s">
        <v>18</v>
      </c>
      <c r="O12841" s="1">
        <v>1.5413300000000001E-30</v>
      </c>
      <c r="P12841">
        <v>352</v>
      </c>
    </row>
    <row r="12842" spans="1:16" x14ac:dyDescent="0.25">
      <c r="A12842" t="s">
        <v>19136</v>
      </c>
      <c r="B12842">
        <v>231</v>
      </c>
      <c r="C12842" s="3" t="str">
        <f>HYPERLINK("http://www.uniprot.org/uniprot/Q949K8","tr|Q949K8|Q949K8_CICAR")</f>
        <v>tr|Q949K8|Q949K8_CICAR</v>
      </c>
      <c r="D12842" t="s">
        <v>55</v>
      </c>
      <c r="E12842">
        <v>75</v>
      </c>
      <c r="F12842">
        <v>80</v>
      </c>
      <c r="G12842">
        <v>20</v>
      </c>
      <c r="H12842">
        <v>4</v>
      </c>
      <c r="I12842">
        <v>1</v>
      </c>
      <c r="J12842">
        <v>228</v>
      </c>
      <c r="K12842">
        <v>1</v>
      </c>
      <c r="L12842">
        <v>18</v>
      </c>
      <c r="M12842">
        <v>97</v>
      </c>
      <c r="N12842" t="s">
        <v>18</v>
      </c>
      <c r="O12842" s="1">
        <v>2.76121E-24</v>
      </c>
      <c r="P12842">
        <v>291</v>
      </c>
    </row>
    <row r="12843" spans="1:16" x14ac:dyDescent="0.25">
      <c r="A12843" t="s">
        <v>19137</v>
      </c>
      <c r="B12843">
        <v>1578</v>
      </c>
      <c r="C12843" s="3" t="str">
        <f>HYPERLINK("http://www.uniprot.org/uniprot/B7FLU4","tr|B7FLU4|B7FLU4_MEDTR")</f>
        <v>tr|B7FLU4|B7FLU4_MEDTR</v>
      </c>
      <c r="D12843" t="s">
        <v>19138</v>
      </c>
      <c r="E12843">
        <v>79.209999999999994</v>
      </c>
      <c r="F12843">
        <v>510</v>
      </c>
      <c r="G12843">
        <v>106</v>
      </c>
      <c r="H12843">
        <v>0</v>
      </c>
      <c r="I12843">
        <v>1</v>
      </c>
      <c r="J12843">
        <v>1530</v>
      </c>
      <c r="K12843">
        <v>1</v>
      </c>
      <c r="L12843">
        <v>1</v>
      </c>
      <c r="M12843">
        <v>509</v>
      </c>
      <c r="N12843" t="s">
        <v>18</v>
      </c>
      <c r="O12843">
        <v>0</v>
      </c>
      <c r="P12843">
        <v>2014</v>
      </c>
    </row>
    <row r="12844" spans="1:16" x14ac:dyDescent="0.25">
      <c r="A12844" t="s">
        <v>19139</v>
      </c>
      <c r="B12844">
        <v>993</v>
      </c>
      <c r="C12844" s="3" t="str">
        <f>HYPERLINK("http://www.uniprot.org/uniprot/K7MNX2","tr|K7MNX2|K7MNX2_SOYBN")</f>
        <v>tr|K7MNX2|K7MNX2_SOYBN</v>
      </c>
      <c r="D12844" t="s">
        <v>28</v>
      </c>
      <c r="E12844">
        <v>24.33</v>
      </c>
      <c r="F12844">
        <v>300</v>
      </c>
      <c r="G12844">
        <v>227</v>
      </c>
      <c r="H12844">
        <v>18</v>
      </c>
      <c r="I12844">
        <v>25</v>
      </c>
      <c r="J12844">
        <v>870</v>
      </c>
      <c r="K12844">
        <v>1</v>
      </c>
      <c r="L12844">
        <v>225</v>
      </c>
      <c r="M12844">
        <v>511</v>
      </c>
      <c r="N12844" t="s">
        <v>18</v>
      </c>
      <c r="O12844" s="1">
        <v>6.8279999999999998E-13</v>
      </c>
      <c r="P12844">
        <v>198</v>
      </c>
    </row>
    <row r="12845" spans="1:16" x14ac:dyDescent="0.25">
      <c r="A12845" t="s">
        <v>19140</v>
      </c>
      <c r="B12845">
        <v>1101</v>
      </c>
      <c r="C12845" s="3" t="str">
        <f>HYPERLINK("http://www.uniprot.org/uniprot/G7IPX6","tr|G7IPX6|G7IPX6_MEDTR")</f>
        <v>tr|G7IPX6|G7IPX6_MEDTR</v>
      </c>
      <c r="D12845" t="s">
        <v>19141</v>
      </c>
      <c r="E12845">
        <v>93.25</v>
      </c>
      <c r="F12845">
        <v>341</v>
      </c>
      <c r="G12845">
        <v>23</v>
      </c>
      <c r="H12845">
        <v>0</v>
      </c>
      <c r="I12845">
        <v>10</v>
      </c>
      <c r="J12845">
        <v>1032</v>
      </c>
      <c r="K12845">
        <v>1</v>
      </c>
      <c r="L12845">
        <v>31</v>
      </c>
      <c r="M12845">
        <v>371</v>
      </c>
      <c r="N12845" t="s">
        <v>18</v>
      </c>
      <c r="O12845">
        <v>0</v>
      </c>
      <c r="P12845">
        <v>1697</v>
      </c>
    </row>
    <row r="12846" spans="1:16" x14ac:dyDescent="0.25">
      <c r="A12846" t="s">
        <v>19142</v>
      </c>
      <c r="B12846">
        <v>474</v>
      </c>
      <c r="C12846" s="3" t="str">
        <f>HYPERLINK("http://www.uniprot.org/uniprot/I3TAX1","tr|I3TAX1|I3TAX1_MEDTR")</f>
        <v>tr|I3TAX1|I3TAX1_MEDTR</v>
      </c>
      <c r="D12846" t="s">
        <v>19143</v>
      </c>
      <c r="E12846">
        <v>81.69</v>
      </c>
      <c r="F12846">
        <v>153</v>
      </c>
      <c r="G12846">
        <v>28</v>
      </c>
      <c r="H12846">
        <v>10</v>
      </c>
      <c r="I12846">
        <v>1</v>
      </c>
      <c r="J12846">
        <v>429</v>
      </c>
      <c r="K12846">
        <v>1</v>
      </c>
      <c r="L12846">
        <v>1</v>
      </c>
      <c r="M12846">
        <v>152</v>
      </c>
      <c r="N12846" t="s">
        <v>18</v>
      </c>
      <c r="O12846" s="1">
        <v>1.13709E-62</v>
      </c>
      <c r="P12846">
        <v>622</v>
      </c>
    </row>
    <row r="12847" spans="1:16" x14ac:dyDescent="0.25">
      <c r="A12847" t="s">
        <v>19144</v>
      </c>
      <c r="B12847">
        <v>2202</v>
      </c>
      <c r="C12847" s="3" t="str">
        <f>HYPERLINK("http://www.uniprot.org/uniprot/I1L117","tr|I1L117|I1L117_SOYBN")</f>
        <v>tr|I1L117|I1L117_SOYBN</v>
      </c>
      <c r="D12847" t="s">
        <v>117</v>
      </c>
      <c r="E12847">
        <v>91.91</v>
      </c>
      <c r="F12847">
        <v>742</v>
      </c>
      <c r="G12847">
        <v>60</v>
      </c>
      <c r="H12847">
        <v>9</v>
      </c>
      <c r="I12847">
        <v>1</v>
      </c>
      <c r="J12847">
        <v>2199</v>
      </c>
      <c r="K12847">
        <v>1</v>
      </c>
      <c r="L12847">
        <v>3</v>
      </c>
      <c r="M12847">
        <v>744</v>
      </c>
      <c r="N12847" t="s">
        <v>18</v>
      </c>
      <c r="O12847">
        <v>0</v>
      </c>
      <c r="P12847">
        <v>3510</v>
      </c>
    </row>
    <row r="12848" spans="1:16" x14ac:dyDescent="0.25">
      <c r="A12848" t="s">
        <v>19145</v>
      </c>
      <c r="B12848">
        <v>546</v>
      </c>
      <c r="C12848" s="3" t="str">
        <f>HYPERLINK("http://www.uniprot.org/uniprot/I3SYC3","tr|I3SYC3|I3SYC3_MEDTR")</f>
        <v>tr|I3SYC3|I3SYC3_MEDTR</v>
      </c>
      <c r="D12848" t="s">
        <v>22</v>
      </c>
      <c r="E12848">
        <v>73.069999999999993</v>
      </c>
      <c r="F12848">
        <v>156</v>
      </c>
      <c r="G12848">
        <v>42</v>
      </c>
      <c r="H12848">
        <v>3</v>
      </c>
      <c r="I12848">
        <v>82</v>
      </c>
      <c r="J12848">
        <v>540</v>
      </c>
      <c r="K12848">
        <v>1</v>
      </c>
      <c r="L12848">
        <v>33</v>
      </c>
      <c r="M12848">
        <v>185</v>
      </c>
      <c r="N12848" t="s">
        <v>18</v>
      </c>
      <c r="O12848" s="1">
        <v>7.2255400000000001E-47</v>
      </c>
      <c r="P12848">
        <v>486</v>
      </c>
    </row>
    <row r="12849" spans="1:16" x14ac:dyDescent="0.25">
      <c r="A12849" t="s">
        <v>19146</v>
      </c>
      <c r="B12849">
        <v>1932</v>
      </c>
      <c r="C12849" s="3" t="str">
        <f>HYPERLINK("http://www.uniprot.org/uniprot/G7K5P7","tr|G7K5P7|G7K5P7_MEDTR")</f>
        <v>tr|G7K5P7|G7K5P7_MEDTR</v>
      </c>
      <c r="D12849" t="s">
        <v>19147</v>
      </c>
      <c r="E12849">
        <v>65.650000000000006</v>
      </c>
      <c r="F12849">
        <v>361</v>
      </c>
      <c r="G12849">
        <v>124</v>
      </c>
      <c r="H12849">
        <v>0</v>
      </c>
      <c r="I12849">
        <v>532</v>
      </c>
      <c r="J12849">
        <v>1614</v>
      </c>
      <c r="K12849">
        <v>1</v>
      </c>
      <c r="L12849">
        <v>1</v>
      </c>
      <c r="M12849">
        <v>345</v>
      </c>
      <c r="N12849" t="s">
        <v>18</v>
      </c>
      <c r="O12849" s="1">
        <v>7.1283199999999998E-123</v>
      </c>
      <c r="P12849">
        <v>1150</v>
      </c>
    </row>
    <row r="12850" spans="1:16" x14ac:dyDescent="0.25">
      <c r="A12850" t="s">
        <v>19148</v>
      </c>
      <c r="B12850">
        <v>1269</v>
      </c>
      <c r="C12850" s="3" t="str">
        <f>HYPERLINK("http://www.uniprot.org/uniprot/G8A1A0","tr|G8A1A0|G8A1A0_MEDTR")</f>
        <v>tr|G8A1A0|G8A1A0_MEDTR</v>
      </c>
      <c r="D12850" t="s">
        <v>19149</v>
      </c>
      <c r="E12850">
        <v>66.81</v>
      </c>
      <c r="F12850">
        <v>446</v>
      </c>
      <c r="G12850">
        <v>148</v>
      </c>
      <c r="H12850">
        <v>24</v>
      </c>
      <c r="I12850">
        <v>1</v>
      </c>
      <c r="J12850">
        <v>1266</v>
      </c>
      <c r="K12850">
        <v>1</v>
      </c>
      <c r="L12850">
        <v>1</v>
      </c>
      <c r="M12850">
        <v>435</v>
      </c>
      <c r="N12850" t="s">
        <v>18</v>
      </c>
      <c r="O12850" s="1">
        <v>7.8893699999999995E-151</v>
      </c>
      <c r="P12850">
        <v>1389</v>
      </c>
    </row>
    <row r="12851" spans="1:16" x14ac:dyDescent="0.25">
      <c r="A12851" t="s">
        <v>19150</v>
      </c>
      <c r="B12851">
        <v>345</v>
      </c>
      <c r="C12851" s="3" t="str">
        <f>HYPERLINK("http://www.uniprot.org/uniprot/G7IEE2","tr|G7IEE2|G7IEE2_MEDTR")</f>
        <v>tr|G7IEE2|G7IEE2_MEDTR</v>
      </c>
      <c r="D12851" t="s">
        <v>15667</v>
      </c>
      <c r="E12851">
        <v>100</v>
      </c>
      <c r="F12851">
        <v>98</v>
      </c>
      <c r="G12851">
        <v>0</v>
      </c>
      <c r="H12851">
        <v>0</v>
      </c>
      <c r="I12851">
        <v>1</v>
      </c>
      <c r="J12851">
        <v>294</v>
      </c>
      <c r="K12851">
        <v>1</v>
      </c>
      <c r="L12851">
        <v>1</v>
      </c>
      <c r="M12851">
        <v>98</v>
      </c>
      <c r="N12851" t="s">
        <v>18</v>
      </c>
      <c r="O12851" s="1">
        <v>3.5626399999999997E-48</v>
      </c>
      <c r="P12851">
        <v>497</v>
      </c>
    </row>
    <row r="12852" spans="1:16" x14ac:dyDescent="0.25">
      <c r="A12852" t="s">
        <v>19151</v>
      </c>
      <c r="B12852">
        <v>732</v>
      </c>
      <c r="C12852" s="3" t="str">
        <f>HYPERLINK("http://www.uniprot.org/uniprot/I1N4H2","tr|I1N4H2|I1N4H2_SOYBN")</f>
        <v>tr|I1N4H2|I1N4H2_SOYBN</v>
      </c>
      <c r="D12852" t="s">
        <v>28</v>
      </c>
      <c r="E12852">
        <v>76.34</v>
      </c>
      <c r="F12852">
        <v>241</v>
      </c>
      <c r="G12852">
        <v>57</v>
      </c>
      <c r="H12852">
        <v>0</v>
      </c>
      <c r="I12852">
        <v>1</v>
      </c>
      <c r="J12852">
        <v>723</v>
      </c>
      <c r="K12852">
        <v>1</v>
      </c>
      <c r="L12852">
        <v>360</v>
      </c>
      <c r="M12852">
        <v>600</v>
      </c>
      <c r="N12852" t="s">
        <v>18</v>
      </c>
      <c r="O12852" s="1">
        <v>9.5488999999999994E-105</v>
      </c>
      <c r="P12852">
        <v>988</v>
      </c>
    </row>
    <row r="12853" spans="1:16" x14ac:dyDescent="0.25">
      <c r="A12853" t="s">
        <v>19152</v>
      </c>
      <c r="B12853">
        <v>654</v>
      </c>
      <c r="C12853" s="3" t="str">
        <f>HYPERLINK("http://www.uniprot.org/uniprot/I3S1Y3","tr|I3S1Y3|I3S1Y3_LOTJA")</f>
        <v>tr|I3S1Y3|I3S1Y3_LOTJA</v>
      </c>
      <c r="D12853" t="s">
        <v>93</v>
      </c>
      <c r="E12853">
        <v>81.56</v>
      </c>
      <c r="F12853">
        <v>217</v>
      </c>
      <c r="G12853">
        <v>40</v>
      </c>
      <c r="H12853">
        <v>0</v>
      </c>
      <c r="I12853">
        <v>1</v>
      </c>
      <c r="J12853">
        <v>651</v>
      </c>
      <c r="K12853">
        <v>1</v>
      </c>
      <c r="L12853">
        <v>11</v>
      </c>
      <c r="M12853">
        <v>227</v>
      </c>
      <c r="N12853" t="s">
        <v>18</v>
      </c>
      <c r="O12853" s="1">
        <v>4.9650300000000003E-93</v>
      </c>
      <c r="P12853">
        <v>886</v>
      </c>
    </row>
    <row r="12854" spans="1:16" x14ac:dyDescent="0.25">
      <c r="A12854" t="s">
        <v>19153</v>
      </c>
      <c r="B12854">
        <v>849</v>
      </c>
      <c r="C12854" s="3" t="str">
        <f>HYPERLINK("http://www.uniprot.org/uniprot/K7LKE7","tr|K7LKE7|K7LKE7_SOYBN")</f>
        <v>tr|K7LKE7|K7LKE7_SOYBN</v>
      </c>
      <c r="D12854" t="s">
        <v>28</v>
      </c>
      <c r="E12854">
        <v>73.28</v>
      </c>
      <c r="F12854">
        <v>307</v>
      </c>
      <c r="G12854">
        <v>82</v>
      </c>
      <c r="H12854">
        <v>25</v>
      </c>
      <c r="I12854">
        <v>1</v>
      </c>
      <c r="J12854">
        <v>846</v>
      </c>
      <c r="K12854">
        <v>1</v>
      </c>
      <c r="L12854">
        <v>81</v>
      </c>
      <c r="M12854">
        <v>384</v>
      </c>
      <c r="N12854" t="s">
        <v>18</v>
      </c>
      <c r="O12854" s="1">
        <v>2.49916E-116</v>
      </c>
      <c r="P12854">
        <v>1089</v>
      </c>
    </row>
    <row r="12855" spans="1:16" x14ac:dyDescent="0.25">
      <c r="A12855" t="s">
        <v>19154</v>
      </c>
      <c r="B12855">
        <v>303</v>
      </c>
      <c r="C12855" s="3" t="str">
        <f>HYPERLINK("http://www.uniprot.org/uniprot/K7M6X9","tr|K7M6X9|K7M6X9_SOYBN")</f>
        <v>tr|K7M6X9|K7M6X9_SOYBN</v>
      </c>
      <c r="D12855" t="s">
        <v>28</v>
      </c>
      <c r="E12855">
        <v>89</v>
      </c>
      <c r="F12855">
        <v>100</v>
      </c>
      <c r="G12855">
        <v>11</v>
      </c>
      <c r="H12855">
        <v>0</v>
      </c>
      <c r="I12855">
        <v>1</v>
      </c>
      <c r="J12855">
        <v>300</v>
      </c>
      <c r="K12855">
        <v>1</v>
      </c>
      <c r="L12855">
        <v>1917</v>
      </c>
      <c r="M12855">
        <v>2016</v>
      </c>
      <c r="N12855" t="s">
        <v>18</v>
      </c>
      <c r="O12855" s="1">
        <v>7.1131199999999999E-44</v>
      </c>
      <c r="P12855">
        <v>460</v>
      </c>
    </row>
    <row r="12856" spans="1:16" x14ac:dyDescent="0.25">
      <c r="A12856" t="s">
        <v>19155</v>
      </c>
      <c r="B12856">
        <v>1149</v>
      </c>
      <c r="C12856" s="3" t="str">
        <f>HYPERLINK("http://www.uniprot.org/uniprot/C6TEJ4","tr|C6TEJ4|C6TEJ4_SOYBN")</f>
        <v>tr|C6TEJ4|C6TEJ4_SOYBN</v>
      </c>
      <c r="D12856" t="s">
        <v>210</v>
      </c>
      <c r="E12856">
        <v>66.569999999999993</v>
      </c>
      <c r="F12856">
        <v>371</v>
      </c>
      <c r="G12856">
        <v>124</v>
      </c>
      <c r="H12856">
        <v>9</v>
      </c>
      <c r="I12856">
        <v>61</v>
      </c>
      <c r="J12856">
        <v>1146</v>
      </c>
      <c r="K12856">
        <v>1</v>
      </c>
      <c r="L12856">
        <v>15</v>
      </c>
      <c r="M12856">
        <v>379</v>
      </c>
      <c r="N12856" t="s">
        <v>18</v>
      </c>
      <c r="O12856" s="1">
        <v>1.4797599999999999E-121</v>
      </c>
      <c r="P12856">
        <v>1136</v>
      </c>
    </row>
    <row r="12857" spans="1:16" x14ac:dyDescent="0.25">
      <c r="A12857" t="s">
        <v>19156</v>
      </c>
      <c r="B12857">
        <v>1584</v>
      </c>
      <c r="C12857" s="3" t="str">
        <f>HYPERLINK("http://www.uniprot.org/uniprot/G7J2F8","tr|G7J2F8|G7J2F8_MEDTR")</f>
        <v>tr|G7J2F8|G7J2F8_MEDTR</v>
      </c>
      <c r="D12857" t="s">
        <v>19157</v>
      </c>
      <c r="E12857">
        <v>72.150000000000006</v>
      </c>
      <c r="F12857">
        <v>528</v>
      </c>
      <c r="G12857">
        <v>147</v>
      </c>
      <c r="H12857">
        <v>1</v>
      </c>
      <c r="I12857">
        <v>1</v>
      </c>
      <c r="J12857">
        <v>1581</v>
      </c>
      <c r="K12857">
        <v>1</v>
      </c>
      <c r="L12857">
        <v>1</v>
      </c>
      <c r="M12857">
        <v>502</v>
      </c>
      <c r="N12857" t="s">
        <v>18</v>
      </c>
      <c r="O12857">
        <v>0</v>
      </c>
      <c r="P12857">
        <v>1956</v>
      </c>
    </row>
    <row r="12858" spans="1:16" x14ac:dyDescent="0.25">
      <c r="A12858" t="s">
        <v>19158</v>
      </c>
      <c r="B12858">
        <v>1014</v>
      </c>
      <c r="C12858" s="3" t="str">
        <f>HYPERLINK("http://www.uniprot.org/uniprot/G7I2H0","tr|G7I2H0|G7I2H0_MEDTR")</f>
        <v>tr|G7I2H0|G7I2H0_MEDTR</v>
      </c>
      <c r="D12858" t="s">
        <v>144</v>
      </c>
      <c r="E12858">
        <v>35.06</v>
      </c>
      <c r="F12858">
        <v>328</v>
      </c>
      <c r="G12858">
        <v>213</v>
      </c>
      <c r="H12858">
        <v>3</v>
      </c>
      <c r="I12858">
        <v>7</v>
      </c>
      <c r="J12858">
        <v>981</v>
      </c>
      <c r="K12858">
        <v>1</v>
      </c>
      <c r="L12858">
        <v>37</v>
      </c>
      <c r="M12858">
        <v>313</v>
      </c>
      <c r="N12858" t="s">
        <v>18</v>
      </c>
      <c r="O12858" s="1">
        <v>9.8196399999999994E-39</v>
      </c>
      <c r="P12858">
        <v>421</v>
      </c>
    </row>
    <row r="12859" spans="1:16" x14ac:dyDescent="0.25">
      <c r="A12859" t="s">
        <v>19159</v>
      </c>
      <c r="B12859">
        <v>852</v>
      </c>
      <c r="C12859" s="3" t="str">
        <f>HYPERLINK("http://www.uniprot.org/uniprot/G7JK21","tr|G7JK21|G7JK21_MEDTR")</f>
        <v>tr|G7JK21|G7JK21_MEDTR</v>
      </c>
      <c r="D12859" t="s">
        <v>6233</v>
      </c>
      <c r="E12859">
        <v>64.16</v>
      </c>
      <c r="F12859">
        <v>307</v>
      </c>
      <c r="G12859">
        <v>110</v>
      </c>
      <c r="H12859">
        <v>24</v>
      </c>
      <c r="I12859">
        <v>1</v>
      </c>
      <c r="J12859">
        <v>849</v>
      </c>
      <c r="K12859">
        <v>1</v>
      </c>
      <c r="L12859">
        <v>1</v>
      </c>
      <c r="M12859">
        <v>304</v>
      </c>
      <c r="N12859" t="s">
        <v>18</v>
      </c>
      <c r="O12859" s="1">
        <v>4.0373600000000003E-98</v>
      </c>
      <c r="P12859">
        <v>932</v>
      </c>
    </row>
    <row r="12860" spans="1:16" x14ac:dyDescent="0.25">
      <c r="A12860" t="s">
        <v>19160</v>
      </c>
      <c r="B12860">
        <v>2049</v>
      </c>
      <c r="C12860" s="3" t="str">
        <f>HYPERLINK("http://www.uniprot.org/uniprot/G7JKL1","tr|G7JKL1|G7JKL1_MEDTR")</f>
        <v>tr|G7JKL1|G7JKL1_MEDTR</v>
      </c>
      <c r="D12860" t="s">
        <v>19161</v>
      </c>
      <c r="E12860">
        <v>86</v>
      </c>
      <c r="F12860">
        <v>679</v>
      </c>
      <c r="G12860">
        <v>95</v>
      </c>
      <c r="H12860">
        <v>0</v>
      </c>
      <c r="I12860">
        <v>1</v>
      </c>
      <c r="J12860">
        <v>2037</v>
      </c>
      <c r="K12860">
        <v>1</v>
      </c>
      <c r="L12860">
        <v>65</v>
      </c>
      <c r="M12860">
        <v>743</v>
      </c>
      <c r="N12860" t="s">
        <v>18</v>
      </c>
      <c r="O12860">
        <v>0</v>
      </c>
      <c r="P12860">
        <v>3082</v>
      </c>
    </row>
    <row r="12861" spans="1:16" x14ac:dyDescent="0.25">
      <c r="A12861" t="s">
        <v>19162</v>
      </c>
      <c r="B12861">
        <v>168</v>
      </c>
      <c r="C12861" s="3" t="str">
        <f>HYPERLINK("http://www.uniprot.org/uniprot/G7JL31","tr|G7JL31|G7JL31_MEDTR")</f>
        <v>tr|G7JL31|G7JL31_MEDTR</v>
      </c>
      <c r="D12861" t="s">
        <v>19163</v>
      </c>
      <c r="E12861">
        <v>90.9</v>
      </c>
      <c r="F12861">
        <v>55</v>
      </c>
      <c r="G12861">
        <v>5</v>
      </c>
      <c r="H12861">
        <v>0</v>
      </c>
      <c r="I12861">
        <v>1</v>
      </c>
      <c r="J12861">
        <v>165</v>
      </c>
      <c r="K12861">
        <v>1</v>
      </c>
      <c r="L12861">
        <v>36</v>
      </c>
      <c r="M12861">
        <v>90</v>
      </c>
      <c r="N12861" t="s">
        <v>18</v>
      </c>
      <c r="O12861" s="1">
        <v>9.7861400000000007E-22</v>
      </c>
      <c r="P12861">
        <v>269</v>
      </c>
    </row>
    <row r="12862" spans="1:16" x14ac:dyDescent="0.25">
      <c r="A12862" t="s">
        <v>19164</v>
      </c>
      <c r="B12862">
        <v>186</v>
      </c>
      <c r="C12862" s="3" t="str">
        <f>HYPERLINK("http://www.uniprot.org/uniprot/I3SZB6","tr|I3SZB6|I3SZB6_MEDTR")</f>
        <v>tr|I3SZB6|I3SZB6_MEDTR</v>
      </c>
      <c r="D12862" t="s">
        <v>386</v>
      </c>
      <c r="E12862">
        <v>100</v>
      </c>
      <c r="F12862">
        <v>61</v>
      </c>
      <c r="G12862">
        <v>0</v>
      </c>
      <c r="H12862">
        <v>0</v>
      </c>
      <c r="I12862">
        <v>1</v>
      </c>
      <c r="J12862">
        <v>183</v>
      </c>
      <c r="K12862">
        <v>1</v>
      </c>
      <c r="L12862">
        <v>1</v>
      </c>
      <c r="M12862">
        <v>61</v>
      </c>
      <c r="N12862" t="s">
        <v>18</v>
      </c>
      <c r="O12862" s="1">
        <v>6.4494700000000001E-29</v>
      </c>
      <c r="P12862">
        <v>331</v>
      </c>
    </row>
    <row r="12863" spans="1:16" x14ac:dyDescent="0.25">
      <c r="A12863" t="s">
        <v>19165</v>
      </c>
      <c r="B12863">
        <v>1506</v>
      </c>
      <c r="C12863" s="3" t="str">
        <f>HYPERLINK("http://www.uniprot.org/uniprot/G7LCZ9","tr|G7LCZ9|G7LCZ9_MEDTR")</f>
        <v>tr|G7LCZ9|G7LCZ9_MEDTR</v>
      </c>
      <c r="D12863" t="s">
        <v>19166</v>
      </c>
      <c r="E12863">
        <v>83.97</v>
      </c>
      <c r="F12863">
        <v>468</v>
      </c>
      <c r="G12863">
        <v>75</v>
      </c>
      <c r="H12863">
        <v>0</v>
      </c>
      <c r="I12863">
        <v>94</v>
      </c>
      <c r="J12863">
        <v>1497</v>
      </c>
      <c r="K12863">
        <v>1</v>
      </c>
      <c r="L12863">
        <v>6</v>
      </c>
      <c r="M12863">
        <v>453</v>
      </c>
      <c r="N12863" t="s">
        <v>18</v>
      </c>
      <c r="O12863">
        <v>0</v>
      </c>
      <c r="P12863">
        <v>2131</v>
      </c>
    </row>
    <row r="12864" spans="1:16" x14ac:dyDescent="0.25">
      <c r="A12864" t="s">
        <v>19167</v>
      </c>
      <c r="B12864">
        <v>1596</v>
      </c>
      <c r="C12864" s="3" t="str">
        <f>HYPERLINK("http://www.uniprot.org/uniprot/G7LEV2","tr|G7LEV2|G7LEV2_MEDTR")</f>
        <v>tr|G7LEV2|G7LEV2_MEDTR</v>
      </c>
      <c r="D12864" t="s">
        <v>19168</v>
      </c>
      <c r="E12864">
        <v>92.73</v>
      </c>
      <c r="F12864">
        <v>509</v>
      </c>
      <c r="G12864">
        <v>37</v>
      </c>
      <c r="H12864">
        <v>15</v>
      </c>
      <c r="I12864">
        <v>112</v>
      </c>
      <c r="J12864">
        <v>1593</v>
      </c>
      <c r="K12864">
        <v>1</v>
      </c>
      <c r="L12864">
        <v>43</v>
      </c>
      <c r="M12864">
        <v>542</v>
      </c>
      <c r="N12864" t="s">
        <v>18</v>
      </c>
      <c r="O12864">
        <v>0</v>
      </c>
      <c r="P12864">
        <v>2347</v>
      </c>
    </row>
    <row r="12865" spans="1:16" x14ac:dyDescent="0.25">
      <c r="A12865" t="s">
        <v>19169</v>
      </c>
      <c r="B12865">
        <v>576</v>
      </c>
      <c r="C12865" s="3" t="str">
        <f>HYPERLINK("http://www.uniprot.org/uniprot/I3S202","tr|I3S202|I3S202_LOTJA")</f>
        <v>tr|I3S202|I3S202_LOTJA</v>
      </c>
      <c r="D12865" t="s">
        <v>93</v>
      </c>
      <c r="E12865">
        <v>88.88</v>
      </c>
      <c r="F12865">
        <v>189</v>
      </c>
      <c r="G12865">
        <v>21</v>
      </c>
      <c r="H12865">
        <v>0</v>
      </c>
      <c r="I12865">
        <v>7</v>
      </c>
      <c r="J12865">
        <v>573</v>
      </c>
      <c r="K12865">
        <v>1</v>
      </c>
      <c r="L12865">
        <v>120</v>
      </c>
      <c r="M12865">
        <v>308</v>
      </c>
      <c r="N12865" t="s">
        <v>18</v>
      </c>
      <c r="O12865" s="1">
        <v>2.0167400000000002E-96</v>
      </c>
      <c r="P12865">
        <v>914</v>
      </c>
    </row>
    <row r="12866" spans="1:16" x14ac:dyDescent="0.25">
      <c r="A12866" t="s">
        <v>19170</v>
      </c>
      <c r="B12866">
        <v>2079</v>
      </c>
      <c r="C12866" s="3" t="str">
        <f>HYPERLINK("http://www.uniprot.org/uniprot/G7KNF9","tr|G7KNF9|G7KNF9_MEDTR")</f>
        <v>tr|G7KNF9|G7KNF9_MEDTR</v>
      </c>
      <c r="D12866" t="s">
        <v>19171</v>
      </c>
      <c r="E12866">
        <v>66.12</v>
      </c>
      <c r="F12866">
        <v>732</v>
      </c>
      <c r="G12866">
        <v>248</v>
      </c>
      <c r="H12866">
        <v>40</v>
      </c>
      <c r="I12866">
        <v>1</v>
      </c>
      <c r="J12866">
        <v>2076</v>
      </c>
      <c r="K12866">
        <v>1</v>
      </c>
      <c r="L12866">
        <v>1</v>
      </c>
      <c r="M12866">
        <v>698</v>
      </c>
      <c r="N12866" t="s">
        <v>18</v>
      </c>
      <c r="O12866">
        <v>0</v>
      </c>
      <c r="P12866">
        <v>2338</v>
      </c>
    </row>
    <row r="12867" spans="1:16" x14ac:dyDescent="0.25">
      <c r="A12867" t="s">
        <v>19172</v>
      </c>
      <c r="B12867">
        <v>1764</v>
      </c>
      <c r="C12867" s="3" t="str">
        <f>HYPERLINK("http://www.uniprot.org/uniprot/I1NCY1","tr|I1NCY1|I1NCY1_SOYBN")</f>
        <v>tr|I1NCY1|I1NCY1_SOYBN</v>
      </c>
      <c r="D12867" t="s">
        <v>71</v>
      </c>
      <c r="E12867">
        <v>76.05</v>
      </c>
      <c r="F12867">
        <v>142</v>
      </c>
      <c r="G12867">
        <v>34</v>
      </c>
      <c r="H12867">
        <v>0</v>
      </c>
      <c r="I12867">
        <v>1336</v>
      </c>
      <c r="J12867">
        <v>1761</v>
      </c>
      <c r="K12867">
        <v>1</v>
      </c>
      <c r="L12867">
        <v>229</v>
      </c>
      <c r="M12867">
        <v>370</v>
      </c>
      <c r="N12867" t="s">
        <v>18</v>
      </c>
      <c r="O12867" s="1">
        <v>4.65019E-57</v>
      </c>
      <c r="P12867">
        <v>582</v>
      </c>
    </row>
    <row r="12868" spans="1:16" x14ac:dyDescent="0.25">
      <c r="A12868" t="s">
        <v>19173</v>
      </c>
      <c r="B12868">
        <v>933</v>
      </c>
      <c r="C12868" s="3" t="str">
        <f>HYPERLINK("http://www.uniprot.org/uniprot/K7MNX2","tr|K7MNX2|K7MNX2_SOYBN")</f>
        <v>tr|K7MNX2|K7MNX2_SOYBN</v>
      </c>
      <c r="D12868" t="s">
        <v>28</v>
      </c>
      <c r="E12868">
        <v>30.97</v>
      </c>
      <c r="F12868">
        <v>113</v>
      </c>
      <c r="G12868">
        <v>78</v>
      </c>
      <c r="H12868">
        <v>6</v>
      </c>
      <c r="I12868">
        <v>323</v>
      </c>
      <c r="J12868">
        <v>643</v>
      </c>
      <c r="K12868">
        <v>2</v>
      </c>
      <c r="L12868">
        <v>387</v>
      </c>
      <c r="M12868">
        <v>496</v>
      </c>
      <c r="N12868" t="s">
        <v>18</v>
      </c>
      <c r="O12868" s="1">
        <v>1.4124599999999999E-9</v>
      </c>
      <c r="P12868">
        <v>109</v>
      </c>
    </row>
    <row r="12869" spans="1:16" x14ac:dyDescent="0.25">
      <c r="A12869" t="s">
        <v>19174</v>
      </c>
      <c r="B12869">
        <v>1173</v>
      </c>
      <c r="C12869" s="3" t="str">
        <f>HYPERLINK("http://www.uniprot.org/uniprot/C7FDI5","tr|C7FDI5|C7FDI5_SOYBN")</f>
        <v>tr|C7FDI5|C7FDI5_SOYBN</v>
      </c>
      <c r="D12869" t="s">
        <v>717</v>
      </c>
      <c r="E12869">
        <v>50</v>
      </c>
      <c r="F12869">
        <v>372</v>
      </c>
      <c r="G12869">
        <v>186</v>
      </c>
      <c r="H12869">
        <v>4</v>
      </c>
      <c r="I12869">
        <v>1</v>
      </c>
      <c r="J12869">
        <v>1104</v>
      </c>
      <c r="K12869">
        <v>1</v>
      </c>
      <c r="L12869">
        <v>694</v>
      </c>
      <c r="M12869">
        <v>1060</v>
      </c>
      <c r="N12869" t="s">
        <v>18</v>
      </c>
      <c r="O12869" s="1">
        <v>4.6278800000000003E-102</v>
      </c>
      <c r="P12869">
        <v>968</v>
      </c>
    </row>
    <row r="12870" spans="1:16" x14ac:dyDescent="0.25">
      <c r="A12870" t="s">
        <v>19175</v>
      </c>
      <c r="B12870">
        <v>732</v>
      </c>
      <c r="C12870" s="3" t="str">
        <f>HYPERLINK("http://www.uniprot.org/uniprot/B7FN18","tr|B7FN18|B7FN18_MEDTR")</f>
        <v>tr|B7FN18|B7FN18_MEDTR</v>
      </c>
      <c r="D12870" t="s">
        <v>19176</v>
      </c>
      <c r="E12870">
        <v>94.23</v>
      </c>
      <c r="F12870">
        <v>243</v>
      </c>
      <c r="G12870">
        <v>14</v>
      </c>
      <c r="H12870">
        <v>0</v>
      </c>
      <c r="I12870">
        <v>1</v>
      </c>
      <c r="J12870">
        <v>729</v>
      </c>
      <c r="K12870">
        <v>1</v>
      </c>
      <c r="L12870">
        <v>1</v>
      </c>
      <c r="M12870">
        <v>243</v>
      </c>
      <c r="N12870" t="s">
        <v>18</v>
      </c>
      <c r="O12870" s="1">
        <v>2.3356699999999998E-127</v>
      </c>
      <c r="P12870">
        <v>1183</v>
      </c>
    </row>
    <row r="12871" spans="1:16" x14ac:dyDescent="0.25">
      <c r="A12871" t="s">
        <v>19177</v>
      </c>
      <c r="B12871">
        <v>552</v>
      </c>
      <c r="C12871" s="3" t="str">
        <f>HYPERLINK("http://www.uniprot.org/uniprot/I1JKR2","tr|I1JKR2|I1JKR2_SOYBN")</f>
        <v>tr|I1JKR2|I1JKR2_SOYBN</v>
      </c>
      <c r="D12871" t="s">
        <v>28</v>
      </c>
      <c r="E12871">
        <v>77.59</v>
      </c>
      <c r="F12871">
        <v>183</v>
      </c>
      <c r="G12871">
        <v>41</v>
      </c>
      <c r="H12871">
        <v>0</v>
      </c>
      <c r="I12871">
        <v>1</v>
      </c>
      <c r="J12871">
        <v>549</v>
      </c>
      <c r="K12871">
        <v>1</v>
      </c>
      <c r="L12871">
        <v>38</v>
      </c>
      <c r="M12871">
        <v>219</v>
      </c>
      <c r="N12871" t="s">
        <v>18</v>
      </c>
      <c r="O12871" s="1">
        <v>1.9040400000000002E-74</v>
      </c>
      <c r="P12871">
        <v>724</v>
      </c>
    </row>
    <row r="12872" spans="1:16" x14ac:dyDescent="0.25">
      <c r="A12872" t="s">
        <v>19178</v>
      </c>
      <c r="B12872">
        <v>1020</v>
      </c>
      <c r="C12872" s="3" t="str">
        <f>HYPERLINK("http://www.uniprot.org/uniprot/I1KZU4","tr|I1KZU4|I1KZU4_SOYBN")</f>
        <v>tr|I1KZU4|I1KZU4_SOYBN</v>
      </c>
      <c r="D12872" t="s">
        <v>71</v>
      </c>
      <c r="E12872">
        <v>62.57</v>
      </c>
      <c r="F12872">
        <v>342</v>
      </c>
      <c r="G12872">
        <v>128</v>
      </c>
      <c r="H12872">
        <v>3</v>
      </c>
      <c r="I12872">
        <v>1</v>
      </c>
      <c r="J12872">
        <v>1017</v>
      </c>
      <c r="K12872">
        <v>1</v>
      </c>
      <c r="L12872">
        <v>92</v>
      </c>
      <c r="M12872">
        <v>429</v>
      </c>
      <c r="N12872" t="s">
        <v>18</v>
      </c>
      <c r="O12872" s="1">
        <v>9.7169700000000005E-111</v>
      </c>
      <c r="P12872">
        <v>1042</v>
      </c>
    </row>
    <row r="12873" spans="1:16" x14ac:dyDescent="0.25">
      <c r="A12873" t="s">
        <v>19179</v>
      </c>
      <c r="B12873">
        <v>864</v>
      </c>
      <c r="C12873" s="3" t="str">
        <f>HYPERLINK("http://www.uniprot.org/uniprot/I1MFS0","tr|I1MFS0|I1MFS0_SOYBN")</f>
        <v>tr|I1MFS0|I1MFS0_SOYBN</v>
      </c>
      <c r="D12873" t="s">
        <v>117</v>
      </c>
      <c r="E12873">
        <v>83.15</v>
      </c>
      <c r="F12873">
        <v>285</v>
      </c>
      <c r="G12873">
        <v>48</v>
      </c>
      <c r="H12873">
        <v>0</v>
      </c>
      <c r="I12873">
        <v>7</v>
      </c>
      <c r="J12873">
        <v>861</v>
      </c>
      <c r="K12873">
        <v>1</v>
      </c>
      <c r="L12873">
        <v>53</v>
      </c>
      <c r="M12873">
        <v>337</v>
      </c>
      <c r="N12873" t="s">
        <v>18</v>
      </c>
      <c r="O12873" s="1">
        <v>1.2359299999999999E-134</v>
      </c>
      <c r="P12873">
        <v>1247</v>
      </c>
    </row>
    <row r="12874" spans="1:16" x14ac:dyDescent="0.25">
      <c r="A12874" t="s">
        <v>19180</v>
      </c>
      <c r="B12874">
        <v>1101</v>
      </c>
      <c r="C12874" s="3" t="str">
        <f>HYPERLINK("http://www.uniprot.org/uniprot/I1MGR5","tr|I1MGR5|I1MGR5_SOYBN")</f>
        <v>tr|I1MGR5|I1MGR5_SOYBN</v>
      </c>
      <c r="D12874" t="s">
        <v>117</v>
      </c>
      <c r="E12874">
        <v>84.02</v>
      </c>
      <c r="F12874">
        <v>363</v>
      </c>
      <c r="G12874">
        <v>58</v>
      </c>
      <c r="H12874">
        <v>0</v>
      </c>
      <c r="I12874">
        <v>1</v>
      </c>
      <c r="J12874">
        <v>1089</v>
      </c>
      <c r="K12874">
        <v>1</v>
      </c>
      <c r="L12874">
        <v>1</v>
      </c>
      <c r="M12874">
        <v>363</v>
      </c>
      <c r="N12874" t="s">
        <v>18</v>
      </c>
      <c r="O12874">
        <v>0</v>
      </c>
      <c r="P12874">
        <v>1652</v>
      </c>
    </row>
    <row r="12875" spans="1:16" x14ac:dyDescent="0.25">
      <c r="A12875" t="s">
        <v>19181</v>
      </c>
      <c r="B12875">
        <v>1077</v>
      </c>
      <c r="C12875" s="3" t="str">
        <f>HYPERLINK("http://www.uniprot.org/uniprot/A2Q2T1","tr|A2Q2T1|A2Q2T1_MEDTR")</f>
        <v>tr|A2Q2T1|A2Q2T1_MEDTR</v>
      </c>
      <c r="D12875" t="s">
        <v>337</v>
      </c>
      <c r="E12875">
        <v>78.69</v>
      </c>
      <c r="F12875">
        <v>338</v>
      </c>
      <c r="G12875">
        <v>72</v>
      </c>
      <c r="H12875">
        <v>18</v>
      </c>
      <c r="I12875">
        <v>79</v>
      </c>
      <c r="J12875">
        <v>1038</v>
      </c>
      <c r="K12875">
        <v>1</v>
      </c>
      <c r="L12875">
        <v>140</v>
      </c>
      <c r="M12875">
        <v>477</v>
      </c>
      <c r="N12875" t="s">
        <v>18</v>
      </c>
      <c r="O12875" s="1">
        <v>1.41036E-147</v>
      </c>
      <c r="P12875">
        <v>1360</v>
      </c>
    </row>
    <row r="12876" spans="1:16" x14ac:dyDescent="0.25">
      <c r="A12876" t="s">
        <v>19182</v>
      </c>
      <c r="B12876">
        <v>1959</v>
      </c>
      <c r="C12876" s="3" t="str">
        <f>HYPERLINK("http://www.uniprot.org/uniprot/K7MNN5","tr|K7MNN5|K7MNN5_SOYBN")</f>
        <v>tr|K7MNN5|K7MNN5_SOYBN</v>
      </c>
      <c r="D12876" t="s">
        <v>28</v>
      </c>
      <c r="E12876">
        <v>31.61</v>
      </c>
      <c r="F12876">
        <v>639</v>
      </c>
      <c r="G12876">
        <v>437</v>
      </c>
      <c r="H12876">
        <v>32</v>
      </c>
      <c r="I12876">
        <v>40</v>
      </c>
      <c r="J12876">
        <v>1860</v>
      </c>
      <c r="K12876">
        <v>1</v>
      </c>
      <c r="L12876">
        <v>20</v>
      </c>
      <c r="M12876">
        <v>641</v>
      </c>
      <c r="N12876" t="s">
        <v>18</v>
      </c>
      <c r="O12876" s="1">
        <v>1.76005E-60</v>
      </c>
      <c r="P12876">
        <v>612</v>
      </c>
    </row>
    <row r="12877" spans="1:16" x14ac:dyDescent="0.25">
      <c r="A12877" t="s">
        <v>19183</v>
      </c>
      <c r="B12877">
        <v>375</v>
      </c>
      <c r="C12877" s="3" t="str">
        <f>HYPERLINK("http://www.uniprot.org/uniprot/G8A1A1","tr|G8A1A1|G8A1A1_MEDTR")</f>
        <v>tr|G8A1A1|G8A1A1_MEDTR</v>
      </c>
      <c r="D12877" t="s">
        <v>19184</v>
      </c>
      <c r="E12877">
        <v>64.17</v>
      </c>
      <c r="F12877">
        <v>134</v>
      </c>
      <c r="G12877">
        <v>48</v>
      </c>
      <c r="H12877">
        <v>10</v>
      </c>
      <c r="I12877">
        <v>1</v>
      </c>
      <c r="J12877">
        <v>372</v>
      </c>
      <c r="K12877">
        <v>1</v>
      </c>
      <c r="L12877">
        <v>1</v>
      </c>
      <c r="M12877">
        <v>133</v>
      </c>
      <c r="N12877" t="s">
        <v>18</v>
      </c>
      <c r="O12877" s="1">
        <v>9.0127200000000001E-39</v>
      </c>
      <c r="P12877">
        <v>416</v>
      </c>
    </row>
    <row r="12878" spans="1:16" x14ac:dyDescent="0.25">
      <c r="A12878" t="s">
        <v>19185</v>
      </c>
      <c r="B12878">
        <v>996</v>
      </c>
      <c r="C12878" s="3" t="str">
        <f>HYPERLINK("http://www.uniprot.org/uniprot/G7L451","tr|G7L451|G7L451_MEDTR")</f>
        <v>tr|G7L451|G7L451_MEDTR</v>
      </c>
      <c r="D12878" t="s">
        <v>19186</v>
      </c>
      <c r="E12878">
        <v>85.28</v>
      </c>
      <c r="F12878">
        <v>299</v>
      </c>
      <c r="G12878">
        <v>44</v>
      </c>
      <c r="H12878">
        <v>3</v>
      </c>
      <c r="I12878">
        <v>106</v>
      </c>
      <c r="J12878">
        <v>993</v>
      </c>
      <c r="K12878">
        <v>1</v>
      </c>
      <c r="L12878">
        <v>29</v>
      </c>
      <c r="M12878">
        <v>322</v>
      </c>
      <c r="N12878" t="s">
        <v>18</v>
      </c>
      <c r="O12878" s="1">
        <v>9.5518100000000001E-140</v>
      </c>
      <c r="P12878">
        <v>1292</v>
      </c>
    </row>
    <row r="12879" spans="1:16" x14ac:dyDescent="0.25">
      <c r="A12879" t="s">
        <v>19187</v>
      </c>
      <c r="B12879">
        <v>1236</v>
      </c>
      <c r="C12879" s="3" t="str">
        <f>HYPERLINK("http://www.uniprot.org/uniprot/G7I9L2","tr|G7I9L2|G7I9L2_MEDTR")</f>
        <v>tr|G7I9L2|G7I9L2_MEDTR</v>
      </c>
      <c r="D12879" t="s">
        <v>19188</v>
      </c>
      <c r="E12879">
        <v>77.010000000000005</v>
      </c>
      <c r="F12879">
        <v>422</v>
      </c>
      <c r="G12879">
        <v>97</v>
      </c>
      <c r="H12879">
        <v>26</v>
      </c>
      <c r="I12879">
        <v>1</v>
      </c>
      <c r="J12879">
        <v>1188</v>
      </c>
      <c r="K12879">
        <v>1</v>
      </c>
      <c r="L12879">
        <v>1</v>
      </c>
      <c r="M12879">
        <v>410</v>
      </c>
      <c r="N12879" t="s">
        <v>18</v>
      </c>
      <c r="O12879" s="1">
        <v>5.2207500000000003E-168</v>
      </c>
      <c r="P12879">
        <v>1537</v>
      </c>
    </row>
    <row r="12880" spans="1:16" x14ac:dyDescent="0.25">
      <c r="A12880" t="s">
        <v>19189</v>
      </c>
      <c r="B12880">
        <v>1842</v>
      </c>
      <c r="C12880" s="3" t="str">
        <f>HYPERLINK("http://www.uniprot.org/uniprot/I1LCL7","tr|I1LCL7|I1LCL7_SOYBN")</f>
        <v>tr|I1LCL7|I1LCL7_SOYBN</v>
      </c>
      <c r="D12880" t="s">
        <v>71</v>
      </c>
      <c r="E12880">
        <v>66.72</v>
      </c>
      <c r="F12880">
        <v>619</v>
      </c>
      <c r="G12880">
        <v>206</v>
      </c>
      <c r="H12880">
        <v>6</v>
      </c>
      <c r="I12880">
        <v>1</v>
      </c>
      <c r="J12880">
        <v>1839</v>
      </c>
      <c r="K12880">
        <v>1</v>
      </c>
      <c r="L12880">
        <v>87</v>
      </c>
      <c r="M12880">
        <v>686</v>
      </c>
      <c r="N12880" t="s">
        <v>18</v>
      </c>
      <c r="O12880">
        <v>0</v>
      </c>
      <c r="P12880">
        <v>2065</v>
      </c>
    </row>
    <row r="12881" spans="1:16" x14ac:dyDescent="0.25">
      <c r="A12881" t="s">
        <v>19190</v>
      </c>
      <c r="B12881">
        <v>537</v>
      </c>
      <c r="C12881" s="3" t="str">
        <f>HYPERLINK("http://www.uniprot.org/uniprot/I3T478","tr|I3T478|I3T478_MEDTR")</f>
        <v>tr|I3T478|I3T478_MEDTR</v>
      </c>
      <c r="D12881" t="s">
        <v>22</v>
      </c>
      <c r="E12881">
        <v>80.72</v>
      </c>
      <c r="F12881">
        <v>166</v>
      </c>
      <c r="G12881">
        <v>32</v>
      </c>
      <c r="H12881">
        <v>0</v>
      </c>
      <c r="I12881">
        <v>1</v>
      </c>
      <c r="J12881">
        <v>498</v>
      </c>
      <c r="K12881">
        <v>1</v>
      </c>
      <c r="L12881">
        <v>55</v>
      </c>
      <c r="M12881">
        <v>220</v>
      </c>
      <c r="N12881" t="s">
        <v>18</v>
      </c>
      <c r="O12881" s="1">
        <v>2.8180699999999998E-69</v>
      </c>
      <c r="P12881">
        <v>679</v>
      </c>
    </row>
    <row r="12882" spans="1:16" x14ac:dyDescent="0.25">
      <c r="A12882" t="s">
        <v>19191</v>
      </c>
      <c r="B12882">
        <v>465</v>
      </c>
      <c r="C12882" s="3" t="str">
        <f>HYPERLINK("http://www.uniprot.org/uniprot/G7J8I5","tr|G7J8I5|G7J8I5_MEDTR")</f>
        <v>tr|G7J8I5|G7J8I5_MEDTR</v>
      </c>
      <c r="D12882" t="s">
        <v>19192</v>
      </c>
      <c r="E12882">
        <v>85.89</v>
      </c>
      <c r="F12882">
        <v>156</v>
      </c>
      <c r="G12882">
        <v>22</v>
      </c>
      <c r="H12882">
        <v>2</v>
      </c>
      <c r="I12882">
        <v>1</v>
      </c>
      <c r="J12882">
        <v>462</v>
      </c>
      <c r="K12882">
        <v>1</v>
      </c>
      <c r="L12882">
        <v>1</v>
      </c>
      <c r="M12882">
        <v>156</v>
      </c>
      <c r="N12882" t="s">
        <v>18</v>
      </c>
      <c r="O12882" s="1">
        <v>9.4200899999999996E-73</v>
      </c>
      <c r="P12882">
        <v>709</v>
      </c>
    </row>
    <row r="12883" spans="1:16" x14ac:dyDescent="0.25">
      <c r="A12883" t="s">
        <v>19193</v>
      </c>
      <c r="B12883">
        <v>336</v>
      </c>
      <c r="C12883" s="3" t="str">
        <f>HYPERLINK("http://www.uniprot.org/uniprot/G7J2F7","tr|G7J2F7|G7J2F7_MEDTR")</f>
        <v>tr|G7J2F7|G7J2F7_MEDTR</v>
      </c>
      <c r="D12883" t="s">
        <v>19194</v>
      </c>
      <c r="E12883">
        <v>85.58</v>
      </c>
      <c r="F12883">
        <v>111</v>
      </c>
      <c r="G12883">
        <v>16</v>
      </c>
      <c r="H12883">
        <v>0</v>
      </c>
      <c r="I12883">
        <v>1</v>
      </c>
      <c r="J12883">
        <v>333</v>
      </c>
      <c r="K12883">
        <v>1</v>
      </c>
      <c r="L12883">
        <v>94</v>
      </c>
      <c r="M12883">
        <v>200</v>
      </c>
      <c r="N12883" t="s">
        <v>18</v>
      </c>
      <c r="O12883" s="1">
        <v>5.3912399999999998E-44</v>
      </c>
      <c r="P12883">
        <v>461</v>
      </c>
    </row>
    <row r="12884" spans="1:16" x14ac:dyDescent="0.25">
      <c r="A12884" t="s">
        <v>19195</v>
      </c>
      <c r="B12884">
        <v>339</v>
      </c>
      <c r="C12884" s="3" t="str">
        <f>HYPERLINK("http://www.uniprot.org/uniprot/G7JTT5","tr|G7JTT5|G7JTT5_MEDTR")</f>
        <v>tr|G7JTT5|G7JTT5_MEDTR</v>
      </c>
      <c r="D12884" t="s">
        <v>11831</v>
      </c>
      <c r="E12884">
        <v>79.239999999999995</v>
      </c>
      <c r="F12884">
        <v>106</v>
      </c>
      <c r="G12884">
        <v>22</v>
      </c>
      <c r="H12884">
        <v>3</v>
      </c>
      <c r="I12884">
        <v>1</v>
      </c>
      <c r="J12884">
        <v>309</v>
      </c>
      <c r="K12884">
        <v>1</v>
      </c>
      <c r="L12884">
        <v>35</v>
      </c>
      <c r="M12884">
        <v>140</v>
      </c>
      <c r="N12884" t="s">
        <v>18</v>
      </c>
      <c r="O12884" s="1">
        <v>1.08427E-36</v>
      </c>
      <c r="P12884">
        <v>398</v>
      </c>
    </row>
    <row r="12885" spans="1:16" x14ac:dyDescent="0.25">
      <c r="A12885" t="s">
        <v>19196</v>
      </c>
      <c r="B12885">
        <v>2343</v>
      </c>
      <c r="C12885" s="3" t="str">
        <f>HYPERLINK("http://www.uniprot.org/uniprot/G7JK18","tr|G7JK18|G7JK18_MEDTR")</f>
        <v>tr|G7JK18|G7JK18_MEDTR</v>
      </c>
      <c r="D12885" t="s">
        <v>19197</v>
      </c>
      <c r="E12885">
        <v>79.36</v>
      </c>
      <c r="F12885">
        <v>698</v>
      </c>
      <c r="G12885">
        <v>144</v>
      </c>
      <c r="H12885">
        <v>2</v>
      </c>
      <c r="I12885">
        <v>247</v>
      </c>
      <c r="J12885">
        <v>2334</v>
      </c>
      <c r="K12885">
        <v>1</v>
      </c>
      <c r="L12885">
        <v>1</v>
      </c>
      <c r="M12885">
        <v>667</v>
      </c>
      <c r="N12885" t="s">
        <v>18</v>
      </c>
      <c r="O12885">
        <v>0</v>
      </c>
      <c r="P12885">
        <v>2885</v>
      </c>
    </row>
    <row r="12886" spans="1:16" x14ac:dyDescent="0.25">
      <c r="A12886" t="s">
        <v>19198</v>
      </c>
      <c r="B12886">
        <v>2799</v>
      </c>
      <c r="C12886" s="3" t="str">
        <f>HYPERLINK("http://www.uniprot.org/uniprot/I1KV92","tr|I1KV92|I1KV92_SOYBN")</f>
        <v>tr|I1KV92|I1KV92_SOYBN</v>
      </c>
      <c r="D12886" t="s">
        <v>28</v>
      </c>
      <c r="E12886">
        <v>91.86</v>
      </c>
      <c r="F12886">
        <v>922</v>
      </c>
      <c r="G12886">
        <v>75</v>
      </c>
      <c r="H12886">
        <v>3</v>
      </c>
      <c r="I12886">
        <v>1</v>
      </c>
      <c r="J12886">
        <v>2757</v>
      </c>
      <c r="K12886">
        <v>1</v>
      </c>
      <c r="L12886">
        <v>1</v>
      </c>
      <c r="M12886">
        <v>905</v>
      </c>
      <c r="N12886" t="s">
        <v>18</v>
      </c>
      <c r="O12886">
        <v>0</v>
      </c>
      <c r="P12886">
        <v>4422</v>
      </c>
    </row>
    <row r="12887" spans="1:16" x14ac:dyDescent="0.25">
      <c r="A12887" t="s">
        <v>19199</v>
      </c>
      <c r="B12887">
        <v>273</v>
      </c>
      <c r="C12887" s="3" t="str">
        <f>HYPERLINK("http://www.uniprot.org/uniprot/G7JM91","tr|G7JM91|G7JM91_MEDTR")</f>
        <v>tr|G7JM91|G7JM91_MEDTR</v>
      </c>
      <c r="D12887" t="s">
        <v>19200</v>
      </c>
      <c r="E12887">
        <v>86.51</v>
      </c>
      <c r="F12887">
        <v>89</v>
      </c>
      <c r="G12887">
        <v>12</v>
      </c>
      <c r="H12887">
        <v>0</v>
      </c>
      <c r="I12887">
        <v>1</v>
      </c>
      <c r="J12887">
        <v>267</v>
      </c>
      <c r="K12887">
        <v>1</v>
      </c>
      <c r="L12887">
        <v>1</v>
      </c>
      <c r="M12887">
        <v>89</v>
      </c>
      <c r="N12887" t="s">
        <v>18</v>
      </c>
      <c r="O12887" s="1">
        <v>1.59423E-35</v>
      </c>
      <c r="P12887">
        <v>388</v>
      </c>
    </row>
    <row r="12888" spans="1:16" x14ac:dyDescent="0.25">
      <c r="A12888" t="s">
        <v>19201</v>
      </c>
      <c r="B12888">
        <v>1695</v>
      </c>
      <c r="C12888" s="3" t="str">
        <f>HYPERLINK("http://www.uniprot.org/uniprot/G7JMT6","tr|G7JMT6|G7JMT6_MEDTR")</f>
        <v>tr|G7JMT6|G7JMT6_MEDTR</v>
      </c>
      <c r="D12888" t="s">
        <v>19202</v>
      </c>
      <c r="E12888">
        <v>89.91</v>
      </c>
      <c r="F12888">
        <v>565</v>
      </c>
      <c r="G12888">
        <v>57</v>
      </c>
      <c r="H12888">
        <v>1</v>
      </c>
      <c r="I12888">
        <v>1</v>
      </c>
      <c r="J12888">
        <v>1692</v>
      </c>
      <c r="K12888">
        <v>1</v>
      </c>
      <c r="L12888">
        <v>1</v>
      </c>
      <c r="M12888">
        <v>565</v>
      </c>
      <c r="N12888" t="s">
        <v>18</v>
      </c>
      <c r="O12888">
        <v>0</v>
      </c>
      <c r="P12888">
        <v>2536</v>
      </c>
    </row>
    <row r="12889" spans="1:16" x14ac:dyDescent="0.25">
      <c r="A12889" t="s">
        <v>19203</v>
      </c>
      <c r="B12889">
        <v>840</v>
      </c>
      <c r="C12889" s="3" t="str">
        <f>HYPERLINK("http://www.uniprot.org/uniprot/G7LD00","tr|G7LD00|G7LD00_MEDTR")</f>
        <v>tr|G7LD00|G7LD00_MEDTR</v>
      </c>
      <c r="D12889" t="s">
        <v>19204</v>
      </c>
      <c r="E12889">
        <v>73.02</v>
      </c>
      <c r="F12889">
        <v>278</v>
      </c>
      <c r="G12889">
        <v>75</v>
      </c>
      <c r="H12889">
        <v>12</v>
      </c>
      <c r="I12889">
        <v>1</v>
      </c>
      <c r="J12889">
        <v>798</v>
      </c>
      <c r="K12889">
        <v>1</v>
      </c>
      <c r="L12889">
        <v>1</v>
      </c>
      <c r="M12889">
        <v>278</v>
      </c>
      <c r="N12889" t="s">
        <v>18</v>
      </c>
      <c r="O12889" s="1">
        <v>5.6502500000000003E-105</v>
      </c>
      <c r="P12889">
        <v>991</v>
      </c>
    </row>
    <row r="12890" spans="1:16" x14ac:dyDescent="0.25">
      <c r="A12890" t="s">
        <v>19205</v>
      </c>
      <c r="B12890">
        <v>1545</v>
      </c>
      <c r="C12890" s="3" t="str">
        <f>HYPERLINK("http://www.uniprot.org/uniprot/G7LEV0","tr|G7LEV0|G7LEV0_MEDTR")</f>
        <v>tr|G7LEV0|G7LEV0_MEDTR</v>
      </c>
      <c r="D12890" t="s">
        <v>19206</v>
      </c>
      <c r="E12890">
        <v>73.739999999999995</v>
      </c>
      <c r="F12890">
        <v>259</v>
      </c>
      <c r="G12890">
        <v>68</v>
      </c>
      <c r="H12890">
        <v>13</v>
      </c>
      <c r="I12890">
        <v>7</v>
      </c>
      <c r="J12890">
        <v>744</v>
      </c>
      <c r="K12890">
        <v>1</v>
      </c>
      <c r="L12890">
        <v>2</v>
      </c>
      <c r="M12890">
        <v>260</v>
      </c>
      <c r="N12890" t="s">
        <v>18</v>
      </c>
      <c r="O12890" s="1">
        <v>1.3274199999999999E-97</v>
      </c>
      <c r="P12890">
        <v>931</v>
      </c>
    </row>
    <row r="12891" spans="1:16" x14ac:dyDescent="0.25">
      <c r="A12891" t="s">
        <v>19207</v>
      </c>
      <c r="B12891">
        <v>810</v>
      </c>
      <c r="C12891" s="3" t="str">
        <f>HYPERLINK("http://www.uniprot.org/uniprot/M5XDP7","tr|M5XDP7|M5XDP7_PRUPE")</f>
        <v>tr|M5XDP7|M5XDP7_PRUPE</v>
      </c>
      <c r="D12891" t="s">
        <v>7588</v>
      </c>
      <c r="E12891">
        <v>54.61</v>
      </c>
      <c r="F12891">
        <v>260</v>
      </c>
      <c r="G12891">
        <v>118</v>
      </c>
      <c r="H12891">
        <v>8</v>
      </c>
      <c r="I12891">
        <v>49</v>
      </c>
      <c r="J12891">
        <v>804</v>
      </c>
      <c r="K12891">
        <v>1</v>
      </c>
      <c r="L12891">
        <v>215</v>
      </c>
      <c r="M12891">
        <v>474</v>
      </c>
      <c r="N12891" t="s">
        <v>18</v>
      </c>
      <c r="O12891" s="1">
        <v>7.2221699999999997E-78</v>
      </c>
      <c r="P12891">
        <v>757</v>
      </c>
    </row>
    <row r="12892" spans="1:16" x14ac:dyDescent="0.25">
      <c r="A12892" t="s">
        <v>19208</v>
      </c>
      <c r="B12892">
        <v>612</v>
      </c>
      <c r="C12892" s="3" t="str">
        <f>HYPERLINK("http://www.uniprot.org/uniprot/G8A0R2","tr|G8A0R2|G8A0R2_MEDTR")</f>
        <v>tr|G8A0R2|G8A0R2_MEDTR</v>
      </c>
      <c r="D12892" t="s">
        <v>15047</v>
      </c>
      <c r="E12892">
        <v>74.069999999999993</v>
      </c>
      <c r="F12892">
        <v>189</v>
      </c>
      <c r="G12892">
        <v>49</v>
      </c>
      <c r="H12892">
        <v>2</v>
      </c>
      <c r="I12892">
        <v>1</v>
      </c>
      <c r="J12892">
        <v>561</v>
      </c>
      <c r="K12892">
        <v>1</v>
      </c>
      <c r="L12892">
        <v>92</v>
      </c>
      <c r="M12892">
        <v>280</v>
      </c>
      <c r="N12892" t="s">
        <v>18</v>
      </c>
      <c r="O12892" s="1">
        <v>3.4996000000000001E-71</v>
      </c>
      <c r="P12892">
        <v>697</v>
      </c>
    </row>
    <row r="12893" spans="1:16" x14ac:dyDescent="0.25">
      <c r="A12893" t="s">
        <v>19209</v>
      </c>
      <c r="B12893">
        <v>1860</v>
      </c>
      <c r="C12893" s="3" t="str">
        <f>HYPERLINK("http://www.uniprot.org/uniprot/K7M593","tr|K7M593|K7M593_SOYBN")</f>
        <v>tr|K7M593|K7M593_SOYBN</v>
      </c>
      <c r="D12893" t="s">
        <v>61</v>
      </c>
      <c r="E12893">
        <v>57.82</v>
      </c>
      <c r="F12893">
        <v>645</v>
      </c>
      <c r="G12893">
        <v>272</v>
      </c>
      <c r="H12893">
        <v>57</v>
      </c>
      <c r="I12893">
        <v>1</v>
      </c>
      <c r="J12893">
        <v>1764</v>
      </c>
      <c r="K12893">
        <v>1</v>
      </c>
      <c r="L12893">
        <v>88</v>
      </c>
      <c r="M12893">
        <v>728</v>
      </c>
      <c r="N12893" t="s">
        <v>18</v>
      </c>
      <c r="O12893">
        <v>0</v>
      </c>
      <c r="P12893">
        <v>1836</v>
      </c>
    </row>
    <row r="12894" spans="1:16" x14ac:dyDescent="0.25">
      <c r="A12894" t="s">
        <v>19210</v>
      </c>
      <c r="B12894">
        <v>1542</v>
      </c>
      <c r="C12894" s="3" t="str">
        <f>HYPERLINK("http://www.uniprot.org/uniprot/G7JMK1","tr|G7JMK1|G7JMK1_MEDTR")</f>
        <v>tr|G7JMK1|G7JMK1_MEDTR</v>
      </c>
      <c r="D12894" t="s">
        <v>19211</v>
      </c>
      <c r="E12894">
        <v>75</v>
      </c>
      <c r="F12894">
        <v>536</v>
      </c>
      <c r="G12894">
        <v>134</v>
      </c>
      <c r="H12894">
        <v>25</v>
      </c>
      <c r="I12894">
        <v>1</v>
      </c>
      <c r="J12894">
        <v>1533</v>
      </c>
      <c r="K12894">
        <v>1</v>
      </c>
      <c r="L12894">
        <v>1</v>
      </c>
      <c r="M12894">
        <v>528</v>
      </c>
      <c r="N12894" t="s">
        <v>18</v>
      </c>
      <c r="O12894">
        <v>0</v>
      </c>
      <c r="P12894">
        <v>1983</v>
      </c>
    </row>
    <row r="12895" spans="1:16" x14ac:dyDescent="0.25">
      <c r="A12895" t="s">
        <v>19212</v>
      </c>
      <c r="B12895">
        <v>777</v>
      </c>
      <c r="C12895" s="3" t="str">
        <f>HYPERLINK("http://www.uniprot.org/uniprot/K7L2V5","tr|K7L2V5|K7L2V5_SOYBN")</f>
        <v>tr|K7L2V5|K7L2V5_SOYBN</v>
      </c>
      <c r="D12895" t="s">
        <v>28</v>
      </c>
      <c r="E12895">
        <v>72.41</v>
      </c>
      <c r="F12895">
        <v>145</v>
      </c>
      <c r="G12895">
        <v>40</v>
      </c>
      <c r="H12895">
        <v>0</v>
      </c>
      <c r="I12895">
        <v>85</v>
      </c>
      <c r="J12895">
        <v>519</v>
      </c>
      <c r="K12895">
        <v>1</v>
      </c>
      <c r="L12895">
        <v>639</v>
      </c>
      <c r="M12895">
        <v>782</v>
      </c>
      <c r="N12895" t="s">
        <v>18</v>
      </c>
      <c r="O12895" s="1">
        <v>3.5811800000000001E-47</v>
      </c>
      <c r="P12895">
        <v>492</v>
      </c>
    </row>
    <row r="12896" spans="1:16" x14ac:dyDescent="0.25">
      <c r="A12896" t="s">
        <v>19213</v>
      </c>
      <c r="B12896">
        <v>1182</v>
      </c>
      <c r="C12896" s="3" t="str">
        <f>HYPERLINK("http://www.uniprot.org/uniprot/G7IPX8","tr|G7IPX8|G7IPX8_MEDTR")</f>
        <v>tr|G7IPX8|G7IPX8_MEDTR</v>
      </c>
      <c r="D12896" t="s">
        <v>19214</v>
      </c>
      <c r="E12896">
        <v>72.66</v>
      </c>
      <c r="F12896">
        <v>406</v>
      </c>
      <c r="G12896">
        <v>111</v>
      </c>
      <c r="H12896">
        <v>13</v>
      </c>
      <c r="I12896">
        <v>1</v>
      </c>
      <c r="J12896">
        <v>1179</v>
      </c>
      <c r="K12896">
        <v>1</v>
      </c>
      <c r="L12896">
        <v>1</v>
      </c>
      <c r="M12896">
        <v>406</v>
      </c>
      <c r="N12896" t="s">
        <v>18</v>
      </c>
      <c r="O12896" s="1">
        <v>7.2863499999999999E-156</v>
      </c>
      <c r="P12896">
        <v>1432</v>
      </c>
    </row>
    <row r="12897" spans="1:16" x14ac:dyDescent="0.25">
      <c r="A12897" t="s">
        <v>19215</v>
      </c>
      <c r="B12897">
        <v>1368</v>
      </c>
      <c r="C12897" s="3" t="str">
        <f>HYPERLINK("http://www.uniprot.org/uniprot/K7MAW9","tr|K7MAW9|K7MAW9_SOYBN")</f>
        <v>tr|K7MAW9|K7MAW9_SOYBN</v>
      </c>
      <c r="D12897" t="s">
        <v>28</v>
      </c>
      <c r="E12897">
        <v>57.87</v>
      </c>
      <c r="F12897">
        <v>349</v>
      </c>
      <c r="G12897">
        <v>147</v>
      </c>
      <c r="H12897">
        <v>9</v>
      </c>
      <c r="I12897">
        <v>334</v>
      </c>
      <c r="J12897">
        <v>1353</v>
      </c>
      <c r="K12897">
        <v>1</v>
      </c>
      <c r="L12897">
        <v>1</v>
      </c>
      <c r="M12897">
        <v>334</v>
      </c>
      <c r="N12897" t="s">
        <v>18</v>
      </c>
      <c r="O12897" s="1">
        <v>7.7778400000000007E-99</v>
      </c>
      <c r="P12897">
        <v>941</v>
      </c>
    </row>
    <row r="12898" spans="1:16" x14ac:dyDescent="0.25">
      <c r="A12898" t="s">
        <v>19216</v>
      </c>
      <c r="B12898">
        <v>5022</v>
      </c>
      <c r="C12898" s="3" t="str">
        <f>HYPERLINK("http://www.uniprot.org/uniprot/K7LBT8","tr|K7LBT8|K7LBT8_SOYBN")</f>
        <v>tr|K7LBT8|K7LBT8_SOYBN</v>
      </c>
      <c r="D12898" t="s">
        <v>28</v>
      </c>
      <c r="E12898">
        <v>61.5</v>
      </c>
      <c r="F12898">
        <v>1678</v>
      </c>
      <c r="G12898">
        <v>646</v>
      </c>
      <c r="H12898">
        <v>18</v>
      </c>
      <c r="I12898">
        <v>1</v>
      </c>
      <c r="J12898">
        <v>4980</v>
      </c>
      <c r="K12898">
        <v>1</v>
      </c>
      <c r="L12898">
        <v>1</v>
      </c>
      <c r="M12898">
        <v>1661</v>
      </c>
      <c r="N12898" t="s">
        <v>18</v>
      </c>
      <c r="O12898">
        <v>0</v>
      </c>
      <c r="P12898">
        <v>4842</v>
      </c>
    </row>
    <row r="12899" spans="1:16" x14ac:dyDescent="0.25">
      <c r="A12899" t="s">
        <v>19217</v>
      </c>
      <c r="B12899">
        <v>888</v>
      </c>
      <c r="C12899" s="3" t="str">
        <f>HYPERLINK("http://www.uniprot.org/uniprot/K7LXC0","tr|K7LXC0|K7LXC0_SOYBN")</f>
        <v>tr|K7LXC0|K7LXC0_SOYBN</v>
      </c>
      <c r="D12899" t="s">
        <v>28</v>
      </c>
      <c r="E12899">
        <v>73.16</v>
      </c>
      <c r="F12899">
        <v>272</v>
      </c>
      <c r="G12899">
        <v>73</v>
      </c>
      <c r="H12899">
        <v>0</v>
      </c>
      <c r="I12899">
        <v>1</v>
      </c>
      <c r="J12899">
        <v>816</v>
      </c>
      <c r="K12899">
        <v>1</v>
      </c>
      <c r="L12899">
        <v>1</v>
      </c>
      <c r="M12899">
        <v>269</v>
      </c>
      <c r="N12899" t="s">
        <v>18</v>
      </c>
      <c r="O12899" s="1">
        <v>4.0932499999999999E-104</v>
      </c>
      <c r="P12899">
        <v>984</v>
      </c>
    </row>
    <row r="12900" spans="1:16" x14ac:dyDescent="0.25">
      <c r="A12900" t="s">
        <v>19218</v>
      </c>
      <c r="B12900">
        <v>1359</v>
      </c>
      <c r="C12900" s="3" t="str">
        <f>HYPERLINK("http://www.uniprot.org/uniprot/G7K5P7","tr|G7K5P7|G7K5P7_MEDTR")</f>
        <v>tr|G7K5P7|G7K5P7_MEDTR</v>
      </c>
      <c r="D12900" t="s">
        <v>19147</v>
      </c>
      <c r="E12900">
        <v>66.849999999999994</v>
      </c>
      <c r="F12900">
        <v>356</v>
      </c>
      <c r="G12900">
        <v>118</v>
      </c>
      <c r="H12900">
        <v>6</v>
      </c>
      <c r="I12900">
        <v>154</v>
      </c>
      <c r="J12900">
        <v>1203</v>
      </c>
      <c r="K12900">
        <v>1</v>
      </c>
      <c r="L12900">
        <v>1</v>
      </c>
      <c r="M12900">
        <v>341</v>
      </c>
      <c r="N12900" t="s">
        <v>18</v>
      </c>
      <c r="O12900" s="1">
        <v>6.2568199999999997E-125</v>
      </c>
      <c r="P12900">
        <v>1166</v>
      </c>
    </row>
    <row r="12901" spans="1:16" x14ac:dyDescent="0.25">
      <c r="A12901" t="s">
        <v>19219</v>
      </c>
      <c r="B12901">
        <v>1323</v>
      </c>
      <c r="C12901" s="3" t="str">
        <f>HYPERLINK("http://www.uniprot.org/uniprot/I1JQF9","tr|I1JQF9|I1JQF9_SOYBN")</f>
        <v>tr|I1JQF9|I1JQF9_SOYBN</v>
      </c>
      <c r="D12901" t="s">
        <v>28</v>
      </c>
      <c r="E12901">
        <v>79.150000000000006</v>
      </c>
      <c r="F12901">
        <v>427</v>
      </c>
      <c r="G12901">
        <v>89</v>
      </c>
      <c r="H12901">
        <v>3</v>
      </c>
      <c r="I12901">
        <v>49</v>
      </c>
      <c r="J12901">
        <v>1320</v>
      </c>
      <c r="K12901">
        <v>1</v>
      </c>
      <c r="L12901">
        <v>17</v>
      </c>
      <c r="M12901">
        <v>431</v>
      </c>
      <c r="N12901" t="s">
        <v>18</v>
      </c>
      <c r="O12901">
        <v>0</v>
      </c>
      <c r="P12901">
        <v>1708</v>
      </c>
    </row>
    <row r="12902" spans="1:16" x14ac:dyDescent="0.25">
      <c r="A12902" t="s">
        <v>19220</v>
      </c>
      <c r="B12902">
        <v>927</v>
      </c>
      <c r="C12902" s="3" t="str">
        <f>HYPERLINK("http://www.uniprot.org/uniprot/I1N9G3","tr|I1N9G3|I1N9G3_SOYBN")</f>
        <v>tr|I1N9G3|I1N9G3_SOYBN</v>
      </c>
      <c r="D12902" t="s">
        <v>28</v>
      </c>
      <c r="E12902">
        <v>81.16</v>
      </c>
      <c r="F12902">
        <v>308</v>
      </c>
      <c r="G12902">
        <v>58</v>
      </c>
      <c r="H12902">
        <v>2</v>
      </c>
      <c r="I12902">
        <v>1</v>
      </c>
      <c r="J12902">
        <v>918</v>
      </c>
      <c r="K12902">
        <v>1</v>
      </c>
      <c r="L12902">
        <v>163</v>
      </c>
      <c r="M12902">
        <v>470</v>
      </c>
      <c r="N12902" t="s">
        <v>18</v>
      </c>
      <c r="O12902" s="1">
        <v>5.1153300000000002E-153</v>
      </c>
      <c r="P12902">
        <v>1406</v>
      </c>
    </row>
    <row r="12903" spans="1:16" x14ac:dyDescent="0.25">
      <c r="A12903" t="s">
        <v>19221</v>
      </c>
      <c r="B12903">
        <v>1110</v>
      </c>
      <c r="C12903" s="3" t="str">
        <f>HYPERLINK("http://www.uniprot.org/uniprot/G7KR22","tr|G7KR22|G7KR22_MEDTR")</f>
        <v>tr|G7KR22|G7KR22_MEDTR</v>
      </c>
      <c r="D12903" t="s">
        <v>6744</v>
      </c>
      <c r="E12903">
        <v>87.07</v>
      </c>
      <c r="F12903">
        <v>325</v>
      </c>
      <c r="G12903">
        <v>42</v>
      </c>
      <c r="H12903">
        <v>2</v>
      </c>
      <c r="I12903">
        <v>1</v>
      </c>
      <c r="J12903">
        <v>969</v>
      </c>
      <c r="K12903">
        <v>1</v>
      </c>
      <c r="L12903">
        <v>1</v>
      </c>
      <c r="M12903">
        <v>324</v>
      </c>
      <c r="N12903" t="s">
        <v>18</v>
      </c>
      <c r="O12903" s="1">
        <v>4.16146E-158</v>
      </c>
      <c r="P12903">
        <v>1451</v>
      </c>
    </row>
    <row r="12904" spans="1:16" x14ac:dyDescent="0.25">
      <c r="A12904" t="s">
        <v>19222</v>
      </c>
      <c r="B12904">
        <v>735</v>
      </c>
      <c r="C12904" s="3" t="str">
        <f>HYPERLINK("http://www.uniprot.org/uniprot/G7I9M1","tr|G7I9M1|G7I9M1_MEDTR")</f>
        <v>tr|G7I9M1|G7I9M1_MEDTR</v>
      </c>
      <c r="D12904" t="s">
        <v>19223</v>
      </c>
      <c r="E12904">
        <v>60.83</v>
      </c>
      <c r="F12904">
        <v>263</v>
      </c>
      <c r="G12904">
        <v>103</v>
      </c>
      <c r="H12904">
        <v>19</v>
      </c>
      <c r="I12904">
        <v>1</v>
      </c>
      <c r="J12904">
        <v>732</v>
      </c>
      <c r="K12904">
        <v>1</v>
      </c>
      <c r="L12904">
        <v>1</v>
      </c>
      <c r="M12904">
        <v>252</v>
      </c>
      <c r="N12904" t="s">
        <v>18</v>
      </c>
      <c r="O12904" s="1">
        <v>4.5208699999999997E-70</v>
      </c>
      <c r="P12904">
        <v>689</v>
      </c>
    </row>
    <row r="12905" spans="1:16" x14ac:dyDescent="0.25">
      <c r="A12905" t="s">
        <v>19224</v>
      </c>
      <c r="B12905">
        <v>4173</v>
      </c>
      <c r="C12905" s="3" t="str">
        <f>HYPERLINK("http://www.uniprot.org/uniprot/K7LKE9","tr|K7LKE9|K7LKE9_SOYBN")</f>
        <v>tr|K7LKE9|K7LKE9_SOYBN</v>
      </c>
      <c r="D12905" t="s">
        <v>28</v>
      </c>
      <c r="E12905">
        <v>47.57</v>
      </c>
      <c r="F12905">
        <v>1442</v>
      </c>
      <c r="G12905">
        <v>756</v>
      </c>
      <c r="H12905">
        <v>70</v>
      </c>
      <c r="I12905">
        <v>46</v>
      </c>
      <c r="J12905">
        <v>4161</v>
      </c>
      <c r="K12905">
        <v>1</v>
      </c>
      <c r="L12905">
        <v>18</v>
      </c>
      <c r="M12905">
        <v>1378</v>
      </c>
      <c r="N12905" t="s">
        <v>18</v>
      </c>
      <c r="O12905">
        <v>0</v>
      </c>
      <c r="P12905">
        <v>2792</v>
      </c>
    </row>
    <row r="12906" spans="1:16" x14ac:dyDescent="0.25">
      <c r="A12906" t="s">
        <v>19225</v>
      </c>
      <c r="B12906">
        <v>1893</v>
      </c>
      <c r="C12906" s="3" t="str">
        <f>HYPERLINK("http://www.uniprot.org/uniprot/B9IIM4","tr|B9IIM4|B9IIM4_POPTR")</f>
        <v>tr|B9IIM4|B9IIM4_POPTR</v>
      </c>
      <c r="D12906" t="s">
        <v>19226</v>
      </c>
      <c r="E12906">
        <v>77.48</v>
      </c>
      <c r="F12906">
        <v>644</v>
      </c>
      <c r="G12906">
        <v>145</v>
      </c>
      <c r="H12906">
        <v>14</v>
      </c>
      <c r="I12906">
        <v>1</v>
      </c>
      <c r="J12906">
        <v>1890</v>
      </c>
      <c r="K12906">
        <v>1</v>
      </c>
      <c r="L12906">
        <v>1</v>
      </c>
      <c r="M12906">
        <v>644</v>
      </c>
      <c r="N12906" t="s">
        <v>18</v>
      </c>
      <c r="O12906">
        <v>0</v>
      </c>
      <c r="P12906">
        <v>2502</v>
      </c>
    </row>
    <row r="12907" spans="1:16" x14ac:dyDescent="0.25">
      <c r="A12907" t="s">
        <v>19227</v>
      </c>
      <c r="B12907">
        <v>1122</v>
      </c>
      <c r="C12907" s="3" t="str">
        <f>HYPERLINK("http://www.uniprot.org/uniprot/A5ALA5","tr|A5ALA5|A5ALA5_VITVI")</f>
        <v>tr|A5ALA5|A5ALA5_VITVI</v>
      </c>
      <c r="D12907" t="s">
        <v>19228</v>
      </c>
      <c r="E12907">
        <v>28.4</v>
      </c>
      <c r="F12907">
        <v>257</v>
      </c>
      <c r="G12907">
        <v>184</v>
      </c>
      <c r="H12907">
        <v>6</v>
      </c>
      <c r="I12907">
        <v>76</v>
      </c>
      <c r="J12907">
        <v>828</v>
      </c>
      <c r="K12907">
        <v>1</v>
      </c>
      <c r="L12907">
        <v>14</v>
      </c>
      <c r="M12907">
        <v>268</v>
      </c>
      <c r="N12907" t="s">
        <v>18</v>
      </c>
      <c r="O12907" s="1">
        <v>1.08535E-20</v>
      </c>
      <c r="P12907">
        <v>266</v>
      </c>
    </row>
    <row r="12908" spans="1:16" x14ac:dyDescent="0.25">
      <c r="A12908" t="s">
        <v>19229</v>
      </c>
      <c r="B12908">
        <v>1725</v>
      </c>
      <c r="C12908" s="3" t="str">
        <f>HYPERLINK("http://www.uniprot.org/uniprot/G7J8I1","tr|G7J8I1|G7J8I1_MEDTR")</f>
        <v>tr|G7J8I1|G7J8I1_MEDTR</v>
      </c>
      <c r="D12908" t="s">
        <v>19230</v>
      </c>
      <c r="E12908">
        <v>71.7</v>
      </c>
      <c r="F12908">
        <v>629</v>
      </c>
      <c r="G12908">
        <v>178</v>
      </c>
      <c r="H12908">
        <v>55</v>
      </c>
      <c r="I12908">
        <v>1</v>
      </c>
      <c r="J12908">
        <v>1722</v>
      </c>
      <c r="K12908">
        <v>1</v>
      </c>
      <c r="L12908">
        <v>1</v>
      </c>
      <c r="M12908">
        <v>623</v>
      </c>
      <c r="N12908" t="s">
        <v>18</v>
      </c>
      <c r="O12908">
        <v>0</v>
      </c>
      <c r="P12908">
        <v>2159</v>
      </c>
    </row>
    <row r="12909" spans="1:16" x14ac:dyDescent="0.25">
      <c r="A12909" t="s">
        <v>19231</v>
      </c>
      <c r="B12909">
        <v>465</v>
      </c>
      <c r="C12909" s="3" t="str">
        <f>HYPERLINK("http://www.uniprot.org/uniprot/I1MYY1","tr|I1MYY1|I1MYY1_SOYBN")</f>
        <v>tr|I1MYY1|I1MYY1_SOYBN</v>
      </c>
      <c r="D12909" t="s">
        <v>28</v>
      </c>
      <c r="E12909">
        <v>72.25</v>
      </c>
      <c r="F12909">
        <v>155</v>
      </c>
      <c r="G12909">
        <v>43</v>
      </c>
      <c r="H12909">
        <v>4</v>
      </c>
      <c r="I12909">
        <v>1</v>
      </c>
      <c r="J12909">
        <v>453</v>
      </c>
      <c r="K12909">
        <v>1</v>
      </c>
      <c r="L12909">
        <v>1</v>
      </c>
      <c r="M12909">
        <v>154</v>
      </c>
      <c r="N12909" t="s">
        <v>18</v>
      </c>
      <c r="O12909" s="1">
        <v>5.7415400000000003E-54</v>
      </c>
      <c r="P12909">
        <v>547</v>
      </c>
    </row>
    <row r="12910" spans="1:16" x14ac:dyDescent="0.25">
      <c r="A12910" t="s">
        <v>19232</v>
      </c>
      <c r="B12910">
        <v>3204</v>
      </c>
      <c r="C12910" s="3" t="str">
        <f>HYPERLINK("http://www.uniprot.org/uniprot/G7I2H0","tr|G7I2H0|G7I2H0_MEDTR")</f>
        <v>tr|G7I2H0|G7I2H0_MEDTR</v>
      </c>
      <c r="D12910" t="s">
        <v>144</v>
      </c>
      <c r="E12910">
        <v>33.72</v>
      </c>
      <c r="F12910">
        <v>338</v>
      </c>
      <c r="G12910">
        <v>224</v>
      </c>
      <c r="H12910">
        <v>2</v>
      </c>
      <c r="I12910">
        <v>964</v>
      </c>
      <c r="J12910">
        <v>1971</v>
      </c>
      <c r="K12910">
        <v>1</v>
      </c>
      <c r="L12910">
        <v>27</v>
      </c>
      <c r="M12910">
        <v>313</v>
      </c>
      <c r="N12910" t="s">
        <v>18</v>
      </c>
      <c r="O12910" s="1">
        <v>4.3936500000000001E-38</v>
      </c>
      <c r="P12910">
        <v>421</v>
      </c>
    </row>
    <row r="12911" spans="1:16" x14ac:dyDescent="0.25">
      <c r="A12911" t="s">
        <v>19233</v>
      </c>
      <c r="B12911">
        <v>744</v>
      </c>
      <c r="C12911" s="3" t="str">
        <f>HYPERLINK("http://www.uniprot.org/uniprot/G7JK14","tr|G7JK14|G7JK14_MEDTR")</f>
        <v>tr|G7JK14|G7JK14_MEDTR</v>
      </c>
      <c r="D12911" t="s">
        <v>19234</v>
      </c>
      <c r="E12911">
        <v>97.16</v>
      </c>
      <c r="F12911">
        <v>247</v>
      </c>
      <c r="G12911">
        <v>7</v>
      </c>
      <c r="H12911">
        <v>0</v>
      </c>
      <c r="I12911">
        <v>1</v>
      </c>
      <c r="J12911">
        <v>741</v>
      </c>
      <c r="K12911">
        <v>1</v>
      </c>
      <c r="L12911">
        <v>1</v>
      </c>
      <c r="M12911">
        <v>247</v>
      </c>
      <c r="N12911" t="s">
        <v>18</v>
      </c>
      <c r="O12911" s="1">
        <v>1.28406E-136</v>
      </c>
      <c r="P12911">
        <v>1263</v>
      </c>
    </row>
    <row r="12912" spans="1:16" x14ac:dyDescent="0.25">
      <c r="A12912" t="s">
        <v>19235</v>
      </c>
      <c r="B12912">
        <v>1950</v>
      </c>
      <c r="C12912" s="3" t="str">
        <f>HYPERLINK("http://www.uniprot.org/uniprot/I1KG82","tr|I1KG82|I1KG82_SOYBN")</f>
        <v>tr|I1KG82|I1KG82_SOYBN</v>
      </c>
      <c r="D12912" t="s">
        <v>71</v>
      </c>
      <c r="E12912">
        <v>81.209999999999994</v>
      </c>
      <c r="F12912">
        <v>660</v>
      </c>
      <c r="G12912">
        <v>124</v>
      </c>
      <c r="H12912">
        <v>11</v>
      </c>
      <c r="I12912">
        <v>1</v>
      </c>
      <c r="J12912">
        <v>1947</v>
      </c>
      <c r="K12912">
        <v>1</v>
      </c>
      <c r="L12912">
        <v>1</v>
      </c>
      <c r="M12912">
        <v>648</v>
      </c>
      <c r="N12912" t="s">
        <v>18</v>
      </c>
      <c r="O12912">
        <v>0</v>
      </c>
      <c r="P12912">
        <v>2646</v>
      </c>
    </row>
    <row r="12913" spans="1:16" x14ac:dyDescent="0.25">
      <c r="A12913" t="s">
        <v>19236</v>
      </c>
      <c r="B12913">
        <v>279</v>
      </c>
      <c r="C12913" s="3" t="str">
        <f>HYPERLINK("http://www.uniprot.org/uniprot/G7JL43","tr|G7JL43|G7JL43_MEDTR")</f>
        <v>tr|G7JL43|G7JL43_MEDTR</v>
      </c>
      <c r="D12913" t="s">
        <v>19053</v>
      </c>
      <c r="E12913">
        <v>86.95</v>
      </c>
      <c r="F12913">
        <v>92</v>
      </c>
      <c r="G12913">
        <v>12</v>
      </c>
      <c r="H12913">
        <v>0</v>
      </c>
      <c r="I12913">
        <v>1</v>
      </c>
      <c r="J12913">
        <v>276</v>
      </c>
      <c r="K12913">
        <v>1</v>
      </c>
      <c r="L12913">
        <v>1</v>
      </c>
      <c r="M12913">
        <v>92</v>
      </c>
      <c r="N12913" t="s">
        <v>18</v>
      </c>
      <c r="O12913" s="1">
        <v>6.8617099999999998E-39</v>
      </c>
      <c r="P12913">
        <v>417</v>
      </c>
    </row>
    <row r="12914" spans="1:16" x14ac:dyDescent="0.25">
      <c r="A12914" t="s">
        <v>19237</v>
      </c>
      <c r="B12914">
        <v>2862</v>
      </c>
      <c r="C12914" s="3" t="str">
        <f>HYPERLINK("http://www.uniprot.org/uniprot/G7JMT7","tr|G7JMT7|G7JMT7_MEDTR")</f>
        <v>tr|G7JMT7|G7JMT7_MEDTR</v>
      </c>
      <c r="D12914" t="s">
        <v>19238</v>
      </c>
      <c r="E12914">
        <v>79.95</v>
      </c>
      <c r="F12914">
        <v>868</v>
      </c>
      <c r="G12914">
        <v>174</v>
      </c>
      <c r="H12914">
        <v>1</v>
      </c>
      <c r="I12914">
        <v>259</v>
      </c>
      <c r="J12914">
        <v>2859</v>
      </c>
      <c r="K12914">
        <v>1</v>
      </c>
      <c r="L12914">
        <v>15</v>
      </c>
      <c r="M12914">
        <v>881</v>
      </c>
      <c r="N12914" t="s">
        <v>18</v>
      </c>
      <c r="O12914">
        <v>0</v>
      </c>
      <c r="P12914">
        <v>3441</v>
      </c>
    </row>
    <row r="12915" spans="1:16" x14ac:dyDescent="0.25">
      <c r="A12915" t="s">
        <v>19239</v>
      </c>
      <c r="B12915">
        <v>2094</v>
      </c>
      <c r="C12915" s="3" t="str">
        <f>HYPERLINK("http://www.uniprot.org/uniprot/K7MH25","tr|K7MH25|K7MH25_SOYBN")</f>
        <v>tr|K7MH25|K7MH25_SOYBN</v>
      </c>
      <c r="D12915" t="s">
        <v>28</v>
      </c>
      <c r="E12915">
        <v>68.72</v>
      </c>
      <c r="F12915">
        <v>665</v>
      </c>
      <c r="G12915">
        <v>208</v>
      </c>
      <c r="H12915">
        <v>1</v>
      </c>
      <c r="I12915">
        <v>49</v>
      </c>
      <c r="J12915">
        <v>2040</v>
      </c>
      <c r="K12915">
        <v>1</v>
      </c>
      <c r="L12915">
        <v>19</v>
      </c>
      <c r="M12915">
        <v>676</v>
      </c>
      <c r="N12915" t="s">
        <v>18</v>
      </c>
      <c r="O12915">
        <v>0</v>
      </c>
      <c r="P12915">
        <v>2245</v>
      </c>
    </row>
    <row r="12916" spans="1:16" x14ac:dyDescent="0.25">
      <c r="A12916" t="s">
        <v>19240</v>
      </c>
      <c r="B12916">
        <v>1389</v>
      </c>
      <c r="C12916" s="3" t="str">
        <f>HYPERLINK("http://www.uniprot.org/uniprot/G7LEU7","tr|G7LEU7|G7LEU7_MEDTR")</f>
        <v>tr|G7LEU7|G7LEU7_MEDTR</v>
      </c>
      <c r="D12916" t="s">
        <v>19241</v>
      </c>
      <c r="E12916">
        <v>82.03</v>
      </c>
      <c r="F12916">
        <v>462</v>
      </c>
      <c r="G12916">
        <v>83</v>
      </c>
      <c r="H12916">
        <v>0</v>
      </c>
      <c r="I12916">
        <v>1</v>
      </c>
      <c r="J12916">
        <v>1386</v>
      </c>
      <c r="K12916">
        <v>1</v>
      </c>
      <c r="L12916">
        <v>40</v>
      </c>
      <c r="M12916">
        <v>501</v>
      </c>
      <c r="N12916" t="s">
        <v>18</v>
      </c>
      <c r="O12916">
        <v>0</v>
      </c>
      <c r="P12916">
        <v>1941</v>
      </c>
    </row>
    <row r="12917" spans="1:16" x14ac:dyDescent="0.25">
      <c r="A12917" t="s">
        <v>19242</v>
      </c>
      <c r="B12917">
        <v>450</v>
      </c>
      <c r="C12917" s="3" t="str">
        <f>HYPERLINK("http://www.uniprot.org/uniprot/G7JI89","tr|G7JI89|G7JI89_MEDTR")</f>
        <v>tr|G7JI89|G7JI89_MEDTR</v>
      </c>
      <c r="D12917" t="s">
        <v>18758</v>
      </c>
      <c r="E12917">
        <v>37.090000000000003</v>
      </c>
      <c r="F12917">
        <v>124</v>
      </c>
      <c r="G12917">
        <v>78</v>
      </c>
      <c r="H12917">
        <v>25</v>
      </c>
      <c r="I12917">
        <v>124</v>
      </c>
      <c r="J12917">
        <v>420</v>
      </c>
      <c r="K12917">
        <v>1</v>
      </c>
      <c r="L12917">
        <v>77</v>
      </c>
      <c r="M12917">
        <v>200</v>
      </c>
      <c r="N12917" t="s">
        <v>18</v>
      </c>
      <c r="O12917" s="1">
        <v>7.1364499999999996E-14</v>
      </c>
      <c r="P12917">
        <v>194</v>
      </c>
    </row>
    <row r="12918" spans="1:16" x14ac:dyDescent="0.25">
      <c r="A12918" t="s">
        <v>19243</v>
      </c>
      <c r="B12918">
        <v>471</v>
      </c>
      <c r="C12918" s="3" t="str">
        <f>HYPERLINK("http://www.uniprot.org/uniprot/I1L4F7","tr|I1L4F7|I1L4F7_SOYBN")</f>
        <v>tr|I1L4F7|I1L4F7_SOYBN</v>
      </c>
      <c r="D12918" t="s">
        <v>28</v>
      </c>
      <c r="E12918">
        <v>87.14</v>
      </c>
      <c r="F12918">
        <v>140</v>
      </c>
      <c r="G12918">
        <v>18</v>
      </c>
      <c r="H12918">
        <v>0</v>
      </c>
      <c r="I12918">
        <v>49</v>
      </c>
      <c r="J12918">
        <v>468</v>
      </c>
      <c r="K12918">
        <v>1</v>
      </c>
      <c r="L12918">
        <v>17</v>
      </c>
      <c r="M12918">
        <v>156</v>
      </c>
      <c r="N12918" t="s">
        <v>18</v>
      </c>
      <c r="O12918" s="1">
        <v>5.2961699999999998E-68</v>
      </c>
      <c r="P12918">
        <v>668</v>
      </c>
    </row>
    <row r="12919" spans="1:16" x14ac:dyDescent="0.25">
      <c r="A12919" t="s">
        <v>19244</v>
      </c>
      <c r="B12919">
        <v>1032</v>
      </c>
      <c r="C12919" s="3" t="str">
        <f>HYPERLINK("http://www.uniprot.org/uniprot/F1QU30","tr|F1QU30|F1QU30_DANRE")</f>
        <v>tr|F1QU30|F1QU30_DANRE</v>
      </c>
      <c r="D12919" t="s">
        <v>7512</v>
      </c>
      <c r="E12919">
        <v>21</v>
      </c>
      <c r="F12919">
        <v>319</v>
      </c>
      <c r="G12919">
        <v>252</v>
      </c>
      <c r="H12919">
        <v>5</v>
      </c>
      <c r="I12919">
        <v>7</v>
      </c>
      <c r="J12919">
        <v>948</v>
      </c>
      <c r="K12919">
        <v>1</v>
      </c>
      <c r="L12919">
        <v>322</v>
      </c>
      <c r="M12919">
        <v>612</v>
      </c>
      <c r="N12919" t="s">
        <v>18</v>
      </c>
      <c r="O12919" s="1">
        <v>1.52377E-10</v>
      </c>
      <c r="P12919">
        <v>178</v>
      </c>
    </row>
    <row r="12920" spans="1:16" x14ac:dyDescent="0.25">
      <c r="A12920" t="s">
        <v>19245</v>
      </c>
      <c r="B12920">
        <v>255</v>
      </c>
      <c r="C12920" s="3" t="str">
        <f>HYPERLINK("http://www.uniprot.org/uniprot/Q949K8","tr|Q949K8|Q949K8_CICAR")</f>
        <v>tr|Q949K8|Q949K8_CICAR</v>
      </c>
      <c r="D12920" t="s">
        <v>55</v>
      </c>
      <c r="E12920">
        <v>69.040000000000006</v>
      </c>
      <c r="F12920">
        <v>84</v>
      </c>
      <c r="G12920">
        <v>26</v>
      </c>
      <c r="H12920">
        <v>0</v>
      </c>
      <c r="I12920">
        <v>1</v>
      </c>
      <c r="J12920">
        <v>252</v>
      </c>
      <c r="K12920">
        <v>1</v>
      </c>
      <c r="L12920">
        <v>22</v>
      </c>
      <c r="M12920">
        <v>105</v>
      </c>
      <c r="N12920" t="s">
        <v>18</v>
      </c>
      <c r="O12920" s="1">
        <v>1.05733E-23</v>
      </c>
      <c r="P12920">
        <v>286</v>
      </c>
    </row>
    <row r="12921" spans="1:16" x14ac:dyDescent="0.25">
      <c r="A12921" t="s">
        <v>19246</v>
      </c>
      <c r="B12921">
        <v>879</v>
      </c>
      <c r="C12921" s="3" t="str">
        <f>HYPERLINK("http://www.uniprot.org/uniprot/I1J765","tr|I1J765|I1J765_SOYBN")</f>
        <v>tr|I1J765|I1J765_SOYBN</v>
      </c>
      <c r="D12921" t="s">
        <v>28</v>
      </c>
      <c r="E12921">
        <v>80.98</v>
      </c>
      <c r="F12921">
        <v>263</v>
      </c>
      <c r="G12921">
        <v>50</v>
      </c>
      <c r="H12921">
        <v>0</v>
      </c>
      <c r="I12921">
        <v>85</v>
      </c>
      <c r="J12921">
        <v>873</v>
      </c>
      <c r="K12921">
        <v>1</v>
      </c>
      <c r="L12921">
        <v>78</v>
      </c>
      <c r="M12921">
        <v>337</v>
      </c>
      <c r="N12921" t="s">
        <v>18</v>
      </c>
      <c r="O12921" s="1">
        <v>6.5985000000000002E-115</v>
      </c>
      <c r="P12921">
        <v>1077</v>
      </c>
    </row>
    <row r="12922" spans="1:16" x14ac:dyDescent="0.25">
      <c r="A12922" t="s">
        <v>19247</v>
      </c>
      <c r="B12922">
        <v>879</v>
      </c>
      <c r="C12922" s="3" t="str">
        <f>HYPERLINK("http://www.uniprot.org/uniprot/G7JMK4","tr|G7JMK4|G7JMK4_MEDTR")</f>
        <v>tr|G7JMK4|G7JMK4_MEDTR</v>
      </c>
      <c r="D12922" t="s">
        <v>19248</v>
      </c>
      <c r="E12922">
        <v>53.69</v>
      </c>
      <c r="F12922">
        <v>298</v>
      </c>
      <c r="G12922">
        <v>138</v>
      </c>
      <c r="H12922">
        <v>6</v>
      </c>
      <c r="I12922">
        <v>1</v>
      </c>
      <c r="J12922">
        <v>876</v>
      </c>
      <c r="K12922">
        <v>1</v>
      </c>
      <c r="L12922">
        <v>1</v>
      </c>
      <c r="M12922">
        <v>266</v>
      </c>
      <c r="N12922" t="s">
        <v>18</v>
      </c>
      <c r="O12922" s="1">
        <v>3.1008699999999998E-72</v>
      </c>
      <c r="P12922">
        <v>709</v>
      </c>
    </row>
    <row r="12923" spans="1:16" x14ac:dyDescent="0.25">
      <c r="A12923" t="s">
        <v>19249</v>
      </c>
      <c r="B12923">
        <v>351</v>
      </c>
      <c r="C12923" s="3" t="str">
        <f>HYPERLINK("http://www.uniprot.org/uniprot/G7JPP7","tr|G7JPP7|G7JPP7_MEDTR")</f>
        <v>tr|G7JPP7|G7JPP7_MEDTR</v>
      </c>
      <c r="D12923" t="s">
        <v>15974</v>
      </c>
      <c r="E12923">
        <v>81.63</v>
      </c>
      <c r="F12923">
        <v>98</v>
      </c>
      <c r="G12923">
        <v>18</v>
      </c>
      <c r="H12923">
        <v>1</v>
      </c>
      <c r="I12923">
        <v>55</v>
      </c>
      <c r="J12923">
        <v>345</v>
      </c>
      <c r="K12923">
        <v>1</v>
      </c>
      <c r="L12923">
        <v>19</v>
      </c>
      <c r="M12923">
        <v>116</v>
      </c>
      <c r="N12923" t="s">
        <v>18</v>
      </c>
      <c r="O12923" s="1">
        <v>2.0102599999999999E-38</v>
      </c>
      <c r="P12923">
        <v>413</v>
      </c>
    </row>
    <row r="12924" spans="1:16" x14ac:dyDescent="0.25">
      <c r="A12924" t="s">
        <v>19250</v>
      </c>
      <c r="B12924">
        <v>1518</v>
      </c>
      <c r="C12924" s="3" t="str">
        <f>HYPERLINK("http://www.uniprot.org/uniprot/G7IPX9","tr|G7IPX9|G7IPX9_MEDTR")</f>
        <v>tr|G7IPX9|G7IPX9_MEDTR</v>
      </c>
      <c r="D12924" t="s">
        <v>19251</v>
      </c>
      <c r="E12924">
        <v>64.5</v>
      </c>
      <c r="F12924">
        <v>510</v>
      </c>
      <c r="G12924">
        <v>181</v>
      </c>
      <c r="H12924">
        <v>5</v>
      </c>
      <c r="I12924">
        <v>1</v>
      </c>
      <c r="J12924">
        <v>1515</v>
      </c>
      <c r="K12924">
        <v>1</v>
      </c>
      <c r="L12924">
        <v>1</v>
      </c>
      <c r="M12924">
        <v>508</v>
      </c>
      <c r="N12924" t="s">
        <v>18</v>
      </c>
      <c r="O12924" s="1">
        <v>6.9574300000000002E-168</v>
      </c>
      <c r="P12924">
        <v>1537</v>
      </c>
    </row>
    <row r="12925" spans="1:16" x14ac:dyDescent="0.25">
      <c r="A12925" t="s">
        <v>19252</v>
      </c>
      <c r="B12925">
        <v>327</v>
      </c>
      <c r="C12925" s="3" t="str">
        <f>HYPERLINK("http://www.uniprot.org/uniprot/Q9LEN8","tr|Q9LEN8|Q9LEN8_CICAR")</f>
        <v>tr|Q9LEN8|Q9LEN8_CICAR</v>
      </c>
      <c r="D12925" t="s">
        <v>19253</v>
      </c>
      <c r="E12925">
        <v>87.03</v>
      </c>
      <c r="F12925">
        <v>108</v>
      </c>
      <c r="G12925">
        <v>14</v>
      </c>
      <c r="H12925">
        <v>0</v>
      </c>
      <c r="I12925">
        <v>1</v>
      </c>
      <c r="J12925">
        <v>324</v>
      </c>
      <c r="K12925">
        <v>1</v>
      </c>
      <c r="L12925">
        <v>25</v>
      </c>
      <c r="M12925">
        <v>132</v>
      </c>
      <c r="N12925" t="s">
        <v>18</v>
      </c>
      <c r="O12925" s="1">
        <v>4.4656000000000003E-46</v>
      </c>
      <c r="P12925">
        <v>479</v>
      </c>
    </row>
    <row r="12926" spans="1:16" x14ac:dyDescent="0.25">
      <c r="A12926" t="s">
        <v>19254</v>
      </c>
      <c r="B12926">
        <v>1665</v>
      </c>
      <c r="C12926" s="3" t="str">
        <f>HYPERLINK("http://www.uniprot.org/uniprot/G7IG29","tr|G7IG29|G7IG29_MEDTR")</f>
        <v>tr|G7IG29|G7IG29_MEDTR</v>
      </c>
      <c r="D12926" t="s">
        <v>7950</v>
      </c>
      <c r="E12926">
        <v>79.92</v>
      </c>
      <c r="F12926">
        <v>538</v>
      </c>
      <c r="G12926">
        <v>108</v>
      </c>
      <c r="H12926">
        <v>0</v>
      </c>
      <c r="I12926">
        <v>1</v>
      </c>
      <c r="J12926">
        <v>1614</v>
      </c>
      <c r="K12926">
        <v>1</v>
      </c>
      <c r="L12926">
        <v>275</v>
      </c>
      <c r="M12926">
        <v>796</v>
      </c>
      <c r="N12926" t="s">
        <v>18</v>
      </c>
      <c r="O12926">
        <v>0</v>
      </c>
      <c r="P12926">
        <v>2215</v>
      </c>
    </row>
    <row r="12927" spans="1:16" x14ac:dyDescent="0.25">
      <c r="A12927" t="s">
        <v>19255</v>
      </c>
      <c r="B12927">
        <v>1983</v>
      </c>
      <c r="C12927" s="3" t="str">
        <f>HYPERLINK("http://www.uniprot.org/uniprot/I1LWE2","tr|I1LWE2|I1LWE2_SOYBN")</f>
        <v>tr|I1LWE2|I1LWE2_SOYBN</v>
      </c>
      <c r="D12927" t="s">
        <v>28</v>
      </c>
      <c r="E12927">
        <v>80.569999999999993</v>
      </c>
      <c r="F12927">
        <v>664</v>
      </c>
      <c r="G12927">
        <v>129</v>
      </c>
      <c r="H12927">
        <v>4</v>
      </c>
      <c r="I12927">
        <v>1</v>
      </c>
      <c r="J12927">
        <v>1980</v>
      </c>
      <c r="K12927">
        <v>1</v>
      </c>
      <c r="L12927">
        <v>1</v>
      </c>
      <c r="M12927">
        <v>660</v>
      </c>
      <c r="N12927" t="s">
        <v>18</v>
      </c>
      <c r="O12927">
        <v>0</v>
      </c>
      <c r="P12927">
        <v>2784</v>
      </c>
    </row>
    <row r="12928" spans="1:16" x14ac:dyDescent="0.25">
      <c r="A12928" t="s">
        <v>19256</v>
      </c>
      <c r="B12928">
        <v>1761</v>
      </c>
      <c r="C12928" s="3" t="str">
        <f>HYPERLINK("http://www.uniprot.org/uniprot/G7K5S0","tr|G7K5S0|G7K5S0_MEDTR")</f>
        <v>tr|G7K5S0|G7K5S0_MEDTR</v>
      </c>
      <c r="D12928" t="s">
        <v>19257</v>
      </c>
      <c r="E12928">
        <v>57.89</v>
      </c>
      <c r="F12928">
        <v>608</v>
      </c>
      <c r="G12928">
        <v>256</v>
      </c>
      <c r="H12928">
        <v>24</v>
      </c>
      <c r="I12928">
        <v>1</v>
      </c>
      <c r="J12928">
        <v>1752</v>
      </c>
      <c r="K12928">
        <v>1</v>
      </c>
      <c r="L12928">
        <v>102</v>
      </c>
      <c r="M12928">
        <v>703</v>
      </c>
      <c r="N12928" t="s">
        <v>18</v>
      </c>
      <c r="O12928">
        <v>0</v>
      </c>
      <c r="P12928">
        <v>1654</v>
      </c>
    </row>
    <row r="12929" spans="1:16" x14ac:dyDescent="0.25">
      <c r="A12929" t="s">
        <v>19258</v>
      </c>
      <c r="B12929">
        <v>657</v>
      </c>
      <c r="C12929" s="3" t="str">
        <f>HYPERLINK("http://www.uniprot.org/uniprot/I1L7Y6","tr|I1L7Y6|I1L7Y6_SOYBN")</f>
        <v>tr|I1L7Y6|I1L7Y6_SOYBN</v>
      </c>
      <c r="D12929" t="s">
        <v>2180</v>
      </c>
      <c r="E12929">
        <v>47.08</v>
      </c>
      <c r="F12929">
        <v>206</v>
      </c>
      <c r="G12929">
        <v>109</v>
      </c>
      <c r="H12929">
        <v>2</v>
      </c>
      <c r="I12929">
        <v>1</v>
      </c>
      <c r="J12929">
        <v>612</v>
      </c>
      <c r="K12929">
        <v>1</v>
      </c>
      <c r="L12929">
        <v>1</v>
      </c>
      <c r="M12929">
        <v>206</v>
      </c>
      <c r="N12929" t="s">
        <v>18</v>
      </c>
      <c r="O12929" s="1">
        <v>2.8954799999999999E-40</v>
      </c>
      <c r="P12929">
        <v>431</v>
      </c>
    </row>
    <row r="12930" spans="1:16" x14ac:dyDescent="0.25">
      <c r="A12930" t="s">
        <v>19259</v>
      </c>
      <c r="B12930">
        <v>1116</v>
      </c>
      <c r="C12930" s="3" t="str">
        <f>HYPERLINK("http://www.uniprot.org/uniprot/I1JNT4","tr|I1JNT4|I1JNT4_SOYBN")</f>
        <v>tr|I1JNT4|I1JNT4_SOYBN</v>
      </c>
      <c r="D12930" t="s">
        <v>71</v>
      </c>
      <c r="E12930">
        <v>57.21</v>
      </c>
      <c r="F12930">
        <v>388</v>
      </c>
      <c r="G12930">
        <v>166</v>
      </c>
      <c r="H12930">
        <v>17</v>
      </c>
      <c r="I12930">
        <v>1</v>
      </c>
      <c r="J12930">
        <v>1113</v>
      </c>
      <c r="K12930">
        <v>1</v>
      </c>
      <c r="L12930">
        <v>67</v>
      </c>
      <c r="M12930">
        <v>454</v>
      </c>
      <c r="N12930" t="s">
        <v>18</v>
      </c>
      <c r="O12930" s="1">
        <v>3.1501999999999998E-113</v>
      </c>
      <c r="P12930">
        <v>1064</v>
      </c>
    </row>
    <row r="12931" spans="1:16" x14ac:dyDescent="0.25">
      <c r="A12931" t="s">
        <v>19260</v>
      </c>
      <c r="B12931">
        <v>654</v>
      </c>
      <c r="C12931" s="3" t="str">
        <f>HYPERLINK("http://www.uniprot.org/uniprot/G7KR18","tr|G7KR18|G7KR18_MEDTR")</f>
        <v>tr|G7KR18|G7KR18_MEDTR</v>
      </c>
      <c r="D12931" t="s">
        <v>19261</v>
      </c>
      <c r="E12931">
        <v>86.63</v>
      </c>
      <c r="F12931">
        <v>217</v>
      </c>
      <c r="G12931">
        <v>29</v>
      </c>
      <c r="H12931">
        <v>0</v>
      </c>
      <c r="I12931">
        <v>1</v>
      </c>
      <c r="J12931">
        <v>651</v>
      </c>
      <c r="K12931">
        <v>1</v>
      </c>
      <c r="L12931">
        <v>1</v>
      </c>
      <c r="M12931">
        <v>217</v>
      </c>
      <c r="N12931" t="s">
        <v>18</v>
      </c>
      <c r="O12931" s="1">
        <v>1.13933E-105</v>
      </c>
      <c r="P12931">
        <v>995</v>
      </c>
    </row>
    <row r="12932" spans="1:16" x14ac:dyDescent="0.25">
      <c r="A12932" t="s">
        <v>19262</v>
      </c>
      <c r="B12932">
        <v>1428</v>
      </c>
      <c r="C12932" s="3" t="str">
        <f>HYPERLINK("http://www.uniprot.org/uniprot/G7I9M2","tr|G7I9M2|G7I9M2_MEDTR")</f>
        <v>tr|G7I9M2|G7I9M2_MEDTR</v>
      </c>
      <c r="D12932" t="s">
        <v>19263</v>
      </c>
      <c r="E12932">
        <v>55.66</v>
      </c>
      <c r="F12932">
        <v>503</v>
      </c>
      <c r="G12932">
        <v>223</v>
      </c>
      <c r="H12932">
        <v>28</v>
      </c>
      <c r="I12932">
        <v>1</v>
      </c>
      <c r="J12932">
        <v>1425</v>
      </c>
      <c r="K12932">
        <v>1</v>
      </c>
      <c r="L12932">
        <v>7</v>
      </c>
      <c r="M12932">
        <v>491</v>
      </c>
      <c r="N12932" t="s">
        <v>18</v>
      </c>
      <c r="O12932" s="1">
        <v>5.6842500000000003E-132</v>
      </c>
      <c r="P12932">
        <v>1227</v>
      </c>
    </row>
    <row r="12933" spans="1:16" x14ac:dyDescent="0.25">
      <c r="A12933" t="s">
        <v>19264</v>
      </c>
      <c r="B12933">
        <v>4323</v>
      </c>
      <c r="C12933" s="3" t="str">
        <f>HYPERLINK("http://www.uniprot.org/uniprot/K7LKE9","tr|K7LKE9|K7LKE9_SOYBN")</f>
        <v>tr|K7LKE9|K7LKE9_SOYBN</v>
      </c>
      <c r="D12933" t="s">
        <v>28</v>
      </c>
      <c r="E12933">
        <v>51.33</v>
      </c>
      <c r="F12933">
        <v>1459</v>
      </c>
      <c r="G12933">
        <v>710</v>
      </c>
      <c r="H12933">
        <v>19</v>
      </c>
      <c r="I12933">
        <v>1</v>
      </c>
      <c r="J12933">
        <v>4320</v>
      </c>
      <c r="K12933">
        <v>1</v>
      </c>
      <c r="L12933">
        <v>1</v>
      </c>
      <c r="M12933">
        <v>1384</v>
      </c>
      <c r="N12933" t="s">
        <v>18</v>
      </c>
      <c r="O12933">
        <v>0</v>
      </c>
      <c r="P12933">
        <v>3297</v>
      </c>
    </row>
    <row r="12934" spans="1:16" x14ac:dyDescent="0.25">
      <c r="A12934" t="s">
        <v>19265</v>
      </c>
      <c r="B12934">
        <v>708</v>
      </c>
      <c r="C12934" s="3" t="str">
        <f>HYPERLINK("http://www.uniprot.org/uniprot/G7I2F3","tr|G7I2F3|G7I2F3_MEDTR")</f>
        <v>tr|G7I2F3|G7I2F3_MEDTR</v>
      </c>
      <c r="D12934" t="s">
        <v>257</v>
      </c>
      <c r="E12934">
        <v>40.700000000000003</v>
      </c>
      <c r="F12934">
        <v>226</v>
      </c>
      <c r="G12934">
        <v>134</v>
      </c>
      <c r="H12934">
        <v>4</v>
      </c>
      <c r="I12934">
        <v>28</v>
      </c>
      <c r="J12934">
        <v>693</v>
      </c>
      <c r="K12934">
        <v>1</v>
      </c>
      <c r="L12934">
        <v>208</v>
      </c>
      <c r="M12934">
        <v>408</v>
      </c>
      <c r="N12934" t="s">
        <v>18</v>
      </c>
      <c r="O12934" s="1">
        <v>2.7434000000000001E-37</v>
      </c>
      <c r="P12934">
        <v>406</v>
      </c>
    </row>
    <row r="12935" spans="1:16" x14ac:dyDescent="0.25">
      <c r="A12935" t="s">
        <v>19266</v>
      </c>
      <c r="B12935">
        <v>1254</v>
      </c>
      <c r="C12935" s="3" t="str">
        <f>HYPERLINK("http://www.uniprot.org/uniprot/G7J8I4","tr|G7J8I4|G7J8I4_MEDTR")</f>
        <v>tr|G7J8I4|G7J8I4_MEDTR</v>
      </c>
      <c r="D12935" t="s">
        <v>19267</v>
      </c>
      <c r="E12935">
        <v>78.66</v>
      </c>
      <c r="F12935">
        <v>375</v>
      </c>
      <c r="G12935">
        <v>80</v>
      </c>
      <c r="H12935">
        <v>0</v>
      </c>
      <c r="I12935">
        <v>127</v>
      </c>
      <c r="J12935">
        <v>1251</v>
      </c>
      <c r="K12935">
        <v>1</v>
      </c>
      <c r="L12935">
        <v>40</v>
      </c>
      <c r="M12935">
        <v>412</v>
      </c>
      <c r="N12935" t="s">
        <v>18</v>
      </c>
      <c r="O12935" s="1">
        <v>4.37805E-162</v>
      </c>
      <c r="P12935">
        <v>1486</v>
      </c>
    </row>
    <row r="12936" spans="1:16" x14ac:dyDescent="0.25">
      <c r="A12936" t="s">
        <v>19268</v>
      </c>
      <c r="B12936">
        <v>2280</v>
      </c>
      <c r="C12936" s="3" t="str">
        <f>HYPERLINK("http://www.uniprot.org/uniprot/G7J2F3","tr|G7J2F3|G7J2F3_MEDTR")</f>
        <v>tr|G7J2F3|G7J2F3_MEDTR</v>
      </c>
      <c r="D12936" t="s">
        <v>19269</v>
      </c>
      <c r="E12936">
        <v>73.400000000000006</v>
      </c>
      <c r="F12936">
        <v>797</v>
      </c>
      <c r="G12936">
        <v>212</v>
      </c>
      <c r="H12936">
        <v>49</v>
      </c>
      <c r="I12936">
        <v>31</v>
      </c>
      <c r="J12936">
        <v>2274</v>
      </c>
      <c r="K12936">
        <v>1</v>
      </c>
      <c r="L12936">
        <v>10</v>
      </c>
      <c r="M12936">
        <v>806</v>
      </c>
      <c r="N12936" t="s">
        <v>18</v>
      </c>
      <c r="O12936">
        <v>0</v>
      </c>
      <c r="P12936">
        <v>2916</v>
      </c>
    </row>
    <row r="12937" spans="1:16" x14ac:dyDescent="0.25">
      <c r="A12937" t="s">
        <v>19270</v>
      </c>
      <c r="B12937">
        <v>366</v>
      </c>
      <c r="C12937" s="3" t="str">
        <f>HYPERLINK("http://www.uniprot.org/uniprot/G7JTT5","tr|G7JTT5|G7JTT5_MEDTR")</f>
        <v>tr|G7JTT5|G7JTT5_MEDTR</v>
      </c>
      <c r="D12937" t="s">
        <v>11831</v>
      </c>
      <c r="E12937">
        <v>76</v>
      </c>
      <c r="F12937">
        <v>125</v>
      </c>
      <c r="G12937">
        <v>30</v>
      </c>
      <c r="H12937">
        <v>4</v>
      </c>
      <c r="I12937">
        <v>1</v>
      </c>
      <c r="J12937">
        <v>363</v>
      </c>
      <c r="K12937">
        <v>1</v>
      </c>
      <c r="L12937">
        <v>35</v>
      </c>
      <c r="M12937">
        <v>159</v>
      </c>
      <c r="N12937" t="s">
        <v>18</v>
      </c>
      <c r="O12937" s="1">
        <v>6.9817299999999999E-44</v>
      </c>
      <c r="P12937">
        <v>460</v>
      </c>
    </row>
    <row r="12938" spans="1:16" x14ac:dyDescent="0.25">
      <c r="A12938" t="s">
        <v>19271</v>
      </c>
      <c r="B12938">
        <v>300</v>
      </c>
      <c r="C12938" s="3" t="str">
        <f>HYPERLINK("http://www.uniprot.org/uniprot/G7JK13","tr|G7JK13|G7JK13_MEDTR")</f>
        <v>tr|G7JK13|G7JK13_MEDTR</v>
      </c>
      <c r="D12938" t="s">
        <v>19272</v>
      </c>
      <c r="E12938">
        <v>68.53</v>
      </c>
      <c r="F12938">
        <v>143</v>
      </c>
      <c r="G12938">
        <v>45</v>
      </c>
      <c r="H12938">
        <v>44</v>
      </c>
      <c r="I12938">
        <v>1</v>
      </c>
      <c r="J12938">
        <v>297</v>
      </c>
      <c r="K12938">
        <v>1</v>
      </c>
      <c r="L12938">
        <v>1</v>
      </c>
      <c r="M12938">
        <v>143</v>
      </c>
      <c r="N12938" t="s">
        <v>18</v>
      </c>
      <c r="O12938" s="1">
        <v>1.2181799999999999E-43</v>
      </c>
      <c r="P12938">
        <v>458</v>
      </c>
    </row>
    <row r="12939" spans="1:16" x14ac:dyDescent="0.25">
      <c r="A12939" t="s">
        <v>19273</v>
      </c>
      <c r="B12939">
        <v>2556</v>
      </c>
      <c r="C12939" s="3" t="str">
        <f>HYPERLINK("http://www.uniprot.org/uniprot/I1KV87","tr|I1KV87|I1KV87_SOYBN")</f>
        <v>tr|I1KV87|I1KV87_SOYBN</v>
      </c>
      <c r="D12939" t="s">
        <v>117</v>
      </c>
      <c r="E12939">
        <v>75.58</v>
      </c>
      <c r="F12939">
        <v>856</v>
      </c>
      <c r="G12939">
        <v>209</v>
      </c>
      <c r="H12939">
        <v>5</v>
      </c>
      <c r="I12939">
        <v>1</v>
      </c>
      <c r="J12939">
        <v>2553</v>
      </c>
      <c r="K12939">
        <v>1</v>
      </c>
      <c r="L12939">
        <v>1</v>
      </c>
      <c r="M12939">
        <v>852</v>
      </c>
      <c r="N12939" t="s">
        <v>18</v>
      </c>
      <c r="O12939">
        <v>0</v>
      </c>
      <c r="P12939">
        <v>3255</v>
      </c>
    </row>
    <row r="12940" spans="1:16" x14ac:dyDescent="0.25">
      <c r="A12940" t="s">
        <v>19274</v>
      </c>
      <c r="B12940">
        <v>258</v>
      </c>
      <c r="C12940" s="3" t="str">
        <f>HYPERLINK("http://www.uniprot.org/uniprot/G7JMA0","tr|G7JMA0|G7JMA0_MEDTR")</f>
        <v>tr|G7JMA0|G7JMA0_MEDTR</v>
      </c>
      <c r="D12940" t="s">
        <v>19092</v>
      </c>
      <c r="E12940">
        <v>85.88</v>
      </c>
      <c r="F12940">
        <v>85</v>
      </c>
      <c r="G12940">
        <v>12</v>
      </c>
      <c r="H12940">
        <v>0</v>
      </c>
      <c r="I12940">
        <v>1</v>
      </c>
      <c r="J12940">
        <v>255</v>
      </c>
      <c r="K12940">
        <v>1</v>
      </c>
      <c r="L12940">
        <v>1</v>
      </c>
      <c r="M12940">
        <v>85</v>
      </c>
      <c r="N12940" t="s">
        <v>18</v>
      </c>
      <c r="O12940" s="1">
        <v>1.56669E-35</v>
      </c>
      <c r="P12940">
        <v>388</v>
      </c>
    </row>
    <row r="12941" spans="1:16" x14ac:dyDescent="0.25">
      <c r="A12941" t="s">
        <v>19275</v>
      </c>
      <c r="B12941">
        <v>570</v>
      </c>
      <c r="C12941" s="3" t="str">
        <f>HYPERLINK("http://www.uniprot.org/uniprot/G7JMT8","tr|G7JMT8|G7JMT8_MEDTR")</f>
        <v>tr|G7JMT8|G7JMT8_MEDTR</v>
      </c>
      <c r="D12941" t="s">
        <v>19276</v>
      </c>
      <c r="E12941">
        <v>46.26</v>
      </c>
      <c r="F12941">
        <v>214</v>
      </c>
      <c r="G12941">
        <v>115</v>
      </c>
      <c r="H12941">
        <v>25</v>
      </c>
      <c r="I12941">
        <v>1</v>
      </c>
      <c r="J12941">
        <v>567</v>
      </c>
      <c r="K12941">
        <v>1</v>
      </c>
      <c r="L12941">
        <v>1</v>
      </c>
      <c r="M12941">
        <v>194</v>
      </c>
      <c r="N12941" t="s">
        <v>18</v>
      </c>
      <c r="O12941" s="1">
        <v>2.5857000000000002E-32</v>
      </c>
      <c r="P12941">
        <v>361</v>
      </c>
    </row>
    <row r="12942" spans="1:16" x14ac:dyDescent="0.25">
      <c r="A12942" t="s">
        <v>19277</v>
      </c>
      <c r="B12942">
        <v>717</v>
      </c>
      <c r="C12942" s="3" t="str">
        <f>HYPERLINK("http://www.uniprot.org/uniprot/G7LD03","tr|G7LD03|G7LD03_MEDTR")</f>
        <v>tr|G7LD03|G7LD03_MEDTR</v>
      </c>
      <c r="D12942" t="s">
        <v>19278</v>
      </c>
      <c r="E12942">
        <v>90.04</v>
      </c>
      <c r="F12942">
        <v>241</v>
      </c>
      <c r="G12942">
        <v>24</v>
      </c>
      <c r="H12942">
        <v>3</v>
      </c>
      <c r="I12942">
        <v>1</v>
      </c>
      <c r="J12942">
        <v>714</v>
      </c>
      <c r="K12942">
        <v>1</v>
      </c>
      <c r="L12942">
        <v>1</v>
      </c>
      <c r="M12942">
        <v>241</v>
      </c>
      <c r="N12942" t="s">
        <v>18</v>
      </c>
      <c r="O12942" s="1">
        <v>2.5067899999999999E-110</v>
      </c>
      <c r="P12942">
        <v>1036</v>
      </c>
    </row>
    <row r="12943" spans="1:16" x14ac:dyDescent="0.25">
      <c r="A12943" t="s">
        <v>19279</v>
      </c>
      <c r="B12943">
        <v>1293</v>
      </c>
      <c r="C12943" s="3" t="str">
        <f>HYPERLINK("http://www.uniprot.org/uniprot/K7MNX2","tr|K7MNX2|K7MNX2_SOYBN")</f>
        <v>tr|K7MNX2|K7MNX2_SOYBN</v>
      </c>
      <c r="D12943" t="s">
        <v>28</v>
      </c>
      <c r="E12943">
        <v>24.34</v>
      </c>
      <c r="F12943">
        <v>345</v>
      </c>
      <c r="G12943">
        <v>261</v>
      </c>
      <c r="H12943">
        <v>47</v>
      </c>
      <c r="I12943">
        <v>355</v>
      </c>
      <c r="J12943">
        <v>1248</v>
      </c>
      <c r="K12943">
        <v>1</v>
      </c>
      <c r="L12943">
        <v>277</v>
      </c>
      <c r="M12943">
        <v>609</v>
      </c>
      <c r="N12943" t="s">
        <v>18</v>
      </c>
      <c r="O12943" s="1">
        <v>1.8180999999999999E-17</v>
      </c>
      <c r="P12943">
        <v>239</v>
      </c>
    </row>
    <row r="12944" spans="1:16" x14ac:dyDescent="0.25">
      <c r="A12944" t="s">
        <v>19280</v>
      </c>
      <c r="B12944">
        <v>1116</v>
      </c>
      <c r="C12944" s="3" t="str">
        <f>HYPERLINK("http://www.uniprot.org/uniprot/G7JI89","tr|G7JI89|G7JI89_MEDTR")</f>
        <v>tr|G7JI89|G7JI89_MEDTR</v>
      </c>
      <c r="D12944" t="s">
        <v>18758</v>
      </c>
      <c r="E12944">
        <v>58.68</v>
      </c>
      <c r="F12944">
        <v>380</v>
      </c>
      <c r="G12944">
        <v>157</v>
      </c>
      <c r="H12944">
        <v>41</v>
      </c>
      <c r="I12944">
        <v>1</v>
      </c>
      <c r="J12944">
        <v>1017</v>
      </c>
      <c r="K12944">
        <v>1</v>
      </c>
      <c r="L12944">
        <v>274</v>
      </c>
      <c r="M12944">
        <v>647</v>
      </c>
      <c r="N12944" t="s">
        <v>18</v>
      </c>
      <c r="O12944" s="1">
        <v>1.72457E-119</v>
      </c>
      <c r="P12944">
        <v>1118</v>
      </c>
    </row>
    <row r="12945" spans="1:16" x14ac:dyDescent="0.25">
      <c r="A12945" t="s">
        <v>19281</v>
      </c>
      <c r="B12945">
        <v>1956</v>
      </c>
      <c r="C12945" s="3" t="str">
        <f>HYPERLINK("http://www.uniprot.org/uniprot/I1KIT9","tr|I1KIT9|I1KIT9_SOYBN")</f>
        <v>tr|I1KIT9|I1KIT9_SOYBN</v>
      </c>
      <c r="D12945" t="s">
        <v>28</v>
      </c>
      <c r="E12945">
        <v>87.88</v>
      </c>
      <c r="F12945">
        <v>652</v>
      </c>
      <c r="G12945">
        <v>79</v>
      </c>
      <c r="H12945">
        <v>3</v>
      </c>
      <c r="I12945">
        <v>1</v>
      </c>
      <c r="J12945">
        <v>1947</v>
      </c>
      <c r="K12945">
        <v>1</v>
      </c>
      <c r="L12945">
        <v>71</v>
      </c>
      <c r="M12945">
        <v>717</v>
      </c>
      <c r="N12945" t="s">
        <v>18</v>
      </c>
      <c r="O12945">
        <v>0</v>
      </c>
      <c r="P12945">
        <v>2994</v>
      </c>
    </row>
    <row r="12946" spans="1:16" x14ac:dyDescent="0.25">
      <c r="A12946" t="s">
        <v>19282</v>
      </c>
      <c r="B12946">
        <v>561</v>
      </c>
      <c r="C12946" s="3" t="str">
        <f>HYPERLINK("http://www.uniprot.org/uniprot/I1L776","tr|I1L776|I1L776_SOYBN")</f>
        <v>tr|I1L776|I1L776_SOYBN</v>
      </c>
      <c r="D12946" t="s">
        <v>28</v>
      </c>
      <c r="E12946">
        <v>69.89</v>
      </c>
      <c r="F12946">
        <v>186</v>
      </c>
      <c r="G12946">
        <v>56</v>
      </c>
      <c r="H12946">
        <v>0</v>
      </c>
      <c r="I12946">
        <v>1</v>
      </c>
      <c r="J12946">
        <v>558</v>
      </c>
      <c r="K12946">
        <v>1</v>
      </c>
      <c r="L12946">
        <v>173</v>
      </c>
      <c r="M12946">
        <v>357</v>
      </c>
      <c r="N12946" t="s">
        <v>18</v>
      </c>
      <c r="O12946" s="1">
        <v>1.0130499999999999E-70</v>
      </c>
      <c r="P12946">
        <v>692</v>
      </c>
    </row>
    <row r="12947" spans="1:16" x14ac:dyDescent="0.25">
      <c r="A12947" t="s">
        <v>19283</v>
      </c>
      <c r="B12947">
        <v>1209</v>
      </c>
      <c r="C12947" s="3" t="str">
        <f>HYPERLINK("http://www.uniprot.org/uniprot/A5AHQ6","tr|A5AHQ6|A5AHQ6_VITVI")</f>
        <v>tr|A5AHQ6|A5AHQ6_VITVI</v>
      </c>
      <c r="D12947" t="s">
        <v>563</v>
      </c>
      <c r="E12947">
        <v>20.61</v>
      </c>
      <c r="F12947">
        <v>422</v>
      </c>
      <c r="G12947">
        <v>335</v>
      </c>
      <c r="H12947">
        <v>26</v>
      </c>
      <c r="I12947">
        <v>1</v>
      </c>
      <c r="J12947">
        <v>1188</v>
      </c>
      <c r="K12947">
        <v>1</v>
      </c>
      <c r="L12947">
        <v>599</v>
      </c>
      <c r="M12947">
        <v>1008</v>
      </c>
      <c r="N12947" t="s">
        <v>18</v>
      </c>
      <c r="O12947" s="1">
        <v>2.6154499999999999E-15</v>
      </c>
      <c r="P12947">
        <v>220</v>
      </c>
    </row>
    <row r="12948" spans="1:16" x14ac:dyDescent="0.25">
      <c r="A12948" t="s">
        <v>19284</v>
      </c>
      <c r="B12948">
        <v>348</v>
      </c>
      <c r="C12948" s="3" t="str">
        <f>HYPERLINK("http://www.uniprot.org/uniprot/G7JLU3","tr|G7JLU3|G7JLU3_MEDTR")</f>
        <v>tr|G7JLU3|G7JLU3_MEDTR</v>
      </c>
      <c r="D12948" t="s">
        <v>19285</v>
      </c>
      <c r="E12948">
        <v>95.06</v>
      </c>
      <c r="F12948">
        <v>81</v>
      </c>
      <c r="G12948">
        <v>4</v>
      </c>
      <c r="H12948">
        <v>1</v>
      </c>
      <c r="I12948">
        <v>1</v>
      </c>
      <c r="J12948">
        <v>240</v>
      </c>
      <c r="K12948">
        <v>1</v>
      </c>
      <c r="L12948">
        <v>1</v>
      </c>
      <c r="M12948">
        <v>81</v>
      </c>
      <c r="N12948" t="s">
        <v>18</v>
      </c>
      <c r="O12948" s="1">
        <v>2.3851E-36</v>
      </c>
      <c r="P12948">
        <v>395</v>
      </c>
    </row>
    <row r="12949" spans="1:16" x14ac:dyDescent="0.25">
      <c r="A12949" t="s">
        <v>19286</v>
      </c>
      <c r="B12949">
        <v>1128</v>
      </c>
      <c r="C12949" s="3" t="str">
        <f>HYPERLINK("http://www.uniprot.org/uniprot/G7JMK9","tr|G7JMK9|G7JMK9_MEDTR")</f>
        <v>tr|G7JMK9|G7JMK9_MEDTR</v>
      </c>
      <c r="D12949" t="s">
        <v>19287</v>
      </c>
      <c r="E12949">
        <v>80.19</v>
      </c>
      <c r="F12949">
        <v>303</v>
      </c>
      <c r="G12949">
        <v>60</v>
      </c>
      <c r="H12949">
        <v>0</v>
      </c>
      <c r="I12949">
        <v>1</v>
      </c>
      <c r="J12949">
        <v>909</v>
      </c>
      <c r="K12949">
        <v>1</v>
      </c>
      <c r="L12949">
        <v>1</v>
      </c>
      <c r="M12949">
        <v>303</v>
      </c>
      <c r="N12949" t="s">
        <v>18</v>
      </c>
      <c r="O12949" s="1">
        <v>7.8424000000000006E-136</v>
      </c>
      <c r="P12949">
        <v>1259</v>
      </c>
    </row>
    <row r="12950" spans="1:16" x14ac:dyDescent="0.25">
      <c r="A12950" t="s">
        <v>19288</v>
      </c>
      <c r="B12950">
        <v>1200</v>
      </c>
      <c r="C12950" s="3" t="str">
        <f>HYPERLINK("http://www.uniprot.org/uniprot/G7JDL9","tr|G7JDL9|G7JDL9_MEDTR")</f>
        <v>tr|G7JDL9|G7JDL9_MEDTR</v>
      </c>
      <c r="D12950" t="s">
        <v>242</v>
      </c>
      <c r="E12950">
        <v>33.76</v>
      </c>
      <c r="F12950">
        <v>231</v>
      </c>
      <c r="G12950">
        <v>153</v>
      </c>
      <c r="H12950">
        <v>0</v>
      </c>
      <c r="I12950">
        <v>256</v>
      </c>
      <c r="J12950">
        <v>948</v>
      </c>
      <c r="K12950">
        <v>1</v>
      </c>
      <c r="L12950">
        <v>25</v>
      </c>
      <c r="M12950">
        <v>232</v>
      </c>
      <c r="N12950" t="s">
        <v>18</v>
      </c>
      <c r="O12950" s="1">
        <v>9.4691399999999997E-26</v>
      </c>
      <c r="P12950">
        <v>310</v>
      </c>
    </row>
    <row r="12951" spans="1:16" x14ac:dyDescent="0.25">
      <c r="A12951" t="s">
        <v>19289</v>
      </c>
      <c r="B12951">
        <v>1548</v>
      </c>
      <c r="C12951" s="3" t="str">
        <f>HYPERLINK("http://www.uniprot.org/uniprot/Q2MIZ9","tr|Q2MIZ9|Q2MIZ9_MEDTR")</f>
        <v>tr|Q2MIZ9|Q2MIZ9_MEDTR</v>
      </c>
      <c r="D12951" t="s">
        <v>19290</v>
      </c>
      <c r="E12951">
        <v>86.67</v>
      </c>
      <c r="F12951">
        <v>518</v>
      </c>
      <c r="G12951">
        <v>69</v>
      </c>
      <c r="H12951">
        <v>4</v>
      </c>
      <c r="I12951">
        <v>1</v>
      </c>
      <c r="J12951">
        <v>1542</v>
      </c>
      <c r="K12951">
        <v>1</v>
      </c>
      <c r="L12951">
        <v>1</v>
      </c>
      <c r="M12951">
        <v>514</v>
      </c>
      <c r="N12951" t="s">
        <v>18</v>
      </c>
      <c r="O12951">
        <v>0</v>
      </c>
      <c r="P12951">
        <v>2312</v>
      </c>
    </row>
    <row r="12952" spans="1:16" x14ac:dyDescent="0.25">
      <c r="A12952" t="s">
        <v>19291</v>
      </c>
      <c r="B12952">
        <v>1080</v>
      </c>
      <c r="C12952" s="3" t="str">
        <f>HYPERLINK("http://www.uniprot.org/uniprot/G7IQ11","tr|G7IQ11|G7IQ11_MEDTR")</f>
        <v>tr|G7IQ11|G7IQ11_MEDTR</v>
      </c>
      <c r="D12952" t="s">
        <v>19292</v>
      </c>
      <c r="E12952">
        <v>77.930000000000007</v>
      </c>
      <c r="F12952">
        <v>281</v>
      </c>
      <c r="G12952">
        <v>62</v>
      </c>
      <c r="H12952">
        <v>0</v>
      </c>
      <c r="I12952">
        <v>232</v>
      </c>
      <c r="J12952">
        <v>1074</v>
      </c>
      <c r="K12952">
        <v>1</v>
      </c>
      <c r="L12952">
        <v>68</v>
      </c>
      <c r="M12952">
        <v>335</v>
      </c>
      <c r="N12952" t="s">
        <v>18</v>
      </c>
      <c r="O12952" s="1">
        <v>1.9957100000000001E-117</v>
      </c>
      <c r="P12952">
        <v>1100</v>
      </c>
    </row>
    <row r="12953" spans="1:16" x14ac:dyDescent="0.25">
      <c r="A12953" t="s">
        <v>19293</v>
      </c>
      <c r="B12953">
        <v>1002</v>
      </c>
      <c r="C12953" s="3" t="str">
        <f>HYPERLINK("http://www.uniprot.org/uniprot/G7IG29","tr|G7IG29|G7IG29_MEDTR")</f>
        <v>tr|G7IG29|G7IG29_MEDTR</v>
      </c>
      <c r="D12953" t="s">
        <v>7950</v>
      </c>
      <c r="E12953">
        <v>75.540000000000006</v>
      </c>
      <c r="F12953">
        <v>274</v>
      </c>
      <c r="G12953">
        <v>67</v>
      </c>
      <c r="H12953">
        <v>1</v>
      </c>
      <c r="I12953">
        <v>1</v>
      </c>
      <c r="J12953">
        <v>819</v>
      </c>
      <c r="K12953">
        <v>1</v>
      </c>
      <c r="L12953">
        <v>820</v>
      </c>
      <c r="M12953">
        <v>1082</v>
      </c>
      <c r="N12953" t="s">
        <v>18</v>
      </c>
      <c r="O12953" s="1">
        <v>2.0977699999999999E-110</v>
      </c>
      <c r="P12953">
        <v>1039</v>
      </c>
    </row>
    <row r="12954" spans="1:16" x14ac:dyDescent="0.25">
      <c r="A12954" t="s">
        <v>19294</v>
      </c>
      <c r="B12954">
        <v>462</v>
      </c>
      <c r="C12954" s="3" t="str">
        <f>HYPERLINK("http://www.uniprot.org/uniprot/I3T6Z9","tr|I3T6Z9|I3T6Z9_LOTJA")</f>
        <v>tr|I3T6Z9|I3T6Z9_LOTJA</v>
      </c>
      <c r="D12954" t="s">
        <v>93</v>
      </c>
      <c r="E12954">
        <v>67.790000000000006</v>
      </c>
      <c r="F12954">
        <v>118</v>
      </c>
      <c r="G12954">
        <v>38</v>
      </c>
      <c r="H12954">
        <v>3</v>
      </c>
      <c r="I12954">
        <v>1</v>
      </c>
      <c r="J12954">
        <v>345</v>
      </c>
      <c r="K12954">
        <v>1</v>
      </c>
      <c r="L12954">
        <v>1</v>
      </c>
      <c r="M12954">
        <v>117</v>
      </c>
      <c r="N12954" t="s">
        <v>18</v>
      </c>
      <c r="O12954" s="1">
        <v>1.2913800000000001E-37</v>
      </c>
      <c r="P12954">
        <v>406</v>
      </c>
    </row>
    <row r="12955" spans="1:16" x14ac:dyDescent="0.25">
      <c r="A12955" t="s">
        <v>19295</v>
      </c>
      <c r="B12955">
        <v>393</v>
      </c>
      <c r="C12955" s="3" t="str">
        <f>HYPERLINK("http://www.uniprot.org/uniprot/G7I6R7","tr|G7I6R7|G7I6R7_MEDTR")</f>
        <v>tr|G7I6R7|G7I6R7_MEDTR</v>
      </c>
      <c r="D12955" t="s">
        <v>9493</v>
      </c>
      <c r="E12955">
        <v>90.76</v>
      </c>
      <c r="F12955">
        <v>130</v>
      </c>
      <c r="G12955">
        <v>12</v>
      </c>
      <c r="H12955">
        <v>0</v>
      </c>
      <c r="I12955">
        <v>1</v>
      </c>
      <c r="J12955">
        <v>390</v>
      </c>
      <c r="K12955">
        <v>1</v>
      </c>
      <c r="L12955">
        <v>140</v>
      </c>
      <c r="M12955">
        <v>269</v>
      </c>
      <c r="N12955" t="s">
        <v>18</v>
      </c>
      <c r="O12955" s="1">
        <v>2.7091499999999999E-64</v>
      </c>
      <c r="P12955">
        <v>636</v>
      </c>
    </row>
    <row r="12956" spans="1:16" x14ac:dyDescent="0.25">
      <c r="A12956" t="s">
        <v>19296</v>
      </c>
      <c r="B12956">
        <v>2847</v>
      </c>
      <c r="C12956" s="3" t="str">
        <f>HYPERLINK("http://www.uniprot.org/uniprot/K7MZF4","tr|K7MZF4|K7MZF4_SOYBN")</f>
        <v>tr|K7MZF4|K7MZF4_SOYBN</v>
      </c>
      <c r="D12956" t="s">
        <v>28</v>
      </c>
      <c r="E12956">
        <v>58.54</v>
      </c>
      <c r="F12956">
        <v>977</v>
      </c>
      <c r="G12956">
        <v>405</v>
      </c>
      <c r="H12956">
        <v>36</v>
      </c>
      <c r="I12956">
        <v>7</v>
      </c>
      <c r="J12956">
        <v>2829</v>
      </c>
      <c r="K12956">
        <v>1</v>
      </c>
      <c r="L12956">
        <v>8</v>
      </c>
      <c r="M12956">
        <v>975</v>
      </c>
      <c r="N12956" t="s">
        <v>18</v>
      </c>
      <c r="O12956">
        <v>0</v>
      </c>
      <c r="P12956">
        <v>2701</v>
      </c>
    </row>
    <row r="12957" spans="1:16" x14ac:dyDescent="0.25">
      <c r="A12957" t="s">
        <v>19297</v>
      </c>
      <c r="B12957">
        <v>723</v>
      </c>
      <c r="C12957" s="3" t="str">
        <f>HYPERLINK("http://www.uniprot.org/uniprot/I1JNT6","tr|I1JNT6|I1JNT6_SOYBN")</f>
        <v>tr|I1JNT6|I1JNT6_SOYBN</v>
      </c>
      <c r="D12957" t="s">
        <v>28</v>
      </c>
      <c r="E12957">
        <v>76.89</v>
      </c>
      <c r="F12957">
        <v>238</v>
      </c>
      <c r="G12957">
        <v>55</v>
      </c>
      <c r="H12957">
        <v>0</v>
      </c>
      <c r="I12957">
        <v>7</v>
      </c>
      <c r="J12957">
        <v>720</v>
      </c>
      <c r="K12957">
        <v>1</v>
      </c>
      <c r="L12957">
        <v>5</v>
      </c>
      <c r="M12957">
        <v>241</v>
      </c>
      <c r="N12957" t="s">
        <v>18</v>
      </c>
      <c r="O12957" s="1">
        <v>1.5554600000000001E-99</v>
      </c>
      <c r="P12957">
        <v>943</v>
      </c>
    </row>
    <row r="12958" spans="1:16" x14ac:dyDescent="0.25">
      <c r="A12958" t="s">
        <v>19298</v>
      </c>
      <c r="B12958">
        <v>1674</v>
      </c>
      <c r="C12958" s="3" t="str">
        <f>HYPERLINK("http://www.uniprot.org/uniprot/G7KR17","tr|G7KR17|G7KR17_MEDTR")</f>
        <v>tr|G7KR17|G7KR17_MEDTR</v>
      </c>
      <c r="D12958" t="s">
        <v>19299</v>
      </c>
      <c r="E12958">
        <v>92.07</v>
      </c>
      <c r="F12958">
        <v>454</v>
      </c>
      <c r="G12958">
        <v>36</v>
      </c>
      <c r="H12958">
        <v>0</v>
      </c>
      <c r="I12958">
        <v>1</v>
      </c>
      <c r="J12958">
        <v>1362</v>
      </c>
      <c r="K12958">
        <v>1</v>
      </c>
      <c r="L12958">
        <v>1</v>
      </c>
      <c r="M12958">
        <v>454</v>
      </c>
      <c r="N12958" t="s">
        <v>18</v>
      </c>
      <c r="O12958">
        <v>0</v>
      </c>
      <c r="P12958">
        <v>2270</v>
      </c>
    </row>
    <row r="12959" spans="1:16" x14ac:dyDescent="0.25">
      <c r="A12959" t="s">
        <v>19300</v>
      </c>
      <c r="B12959">
        <v>2358</v>
      </c>
      <c r="C12959" s="3" t="str">
        <f>HYPERLINK("http://www.uniprot.org/uniprot/G7I9M5","tr|G7I9M5|G7I9M5_MEDTR")</f>
        <v>tr|G7I9M5|G7I9M5_MEDTR</v>
      </c>
      <c r="D12959" t="s">
        <v>19301</v>
      </c>
      <c r="E12959">
        <v>84.72</v>
      </c>
      <c r="F12959">
        <v>812</v>
      </c>
      <c r="G12959">
        <v>124</v>
      </c>
      <c r="H12959">
        <v>27</v>
      </c>
      <c r="I12959">
        <v>1</v>
      </c>
      <c r="J12959">
        <v>2355</v>
      </c>
      <c r="K12959">
        <v>1</v>
      </c>
      <c r="L12959">
        <v>1</v>
      </c>
      <c r="M12959">
        <v>796</v>
      </c>
      <c r="N12959" t="s">
        <v>18</v>
      </c>
      <c r="O12959">
        <v>0</v>
      </c>
      <c r="P12959">
        <v>3380</v>
      </c>
    </row>
    <row r="12960" spans="1:16" x14ac:dyDescent="0.25">
      <c r="A12960" t="s">
        <v>19302</v>
      </c>
      <c r="B12960">
        <v>2187</v>
      </c>
      <c r="C12960" s="3" t="str">
        <f>HYPERLINK("http://www.uniprot.org/uniprot/I1LCL7","tr|I1LCL7|I1LCL7_SOYBN")</f>
        <v>tr|I1LCL7|I1LCL7_SOYBN</v>
      </c>
      <c r="D12960" t="s">
        <v>71</v>
      </c>
      <c r="E12960">
        <v>68.36</v>
      </c>
      <c r="F12960">
        <v>705</v>
      </c>
      <c r="G12960">
        <v>223</v>
      </c>
      <c r="H12960">
        <v>1</v>
      </c>
      <c r="I12960">
        <v>73</v>
      </c>
      <c r="J12960">
        <v>2184</v>
      </c>
      <c r="K12960">
        <v>1</v>
      </c>
      <c r="L12960">
        <v>14</v>
      </c>
      <c r="M12960">
        <v>686</v>
      </c>
      <c r="N12960" t="s">
        <v>18</v>
      </c>
      <c r="O12960">
        <v>0</v>
      </c>
      <c r="P12960">
        <v>2452</v>
      </c>
    </row>
    <row r="12961" spans="1:16" x14ac:dyDescent="0.25">
      <c r="A12961" t="s">
        <v>19303</v>
      </c>
      <c r="B12961">
        <v>1830</v>
      </c>
      <c r="C12961" s="3" t="str">
        <f>HYPERLINK("http://www.uniprot.org/uniprot/K7N2E2","tr|K7N2E2|K7N2E2_SOYBN")</f>
        <v>tr|K7N2E2|K7N2E2_SOYBN</v>
      </c>
      <c r="D12961" t="s">
        <v>28</v>
      </c>
      <c r="E12961">
        <v>76.349999999999994</v>
      </c>
      <c r="F12961">
        <v>609</v>
      </c>
      <c r="G12961">
        <v>144</v>
      </c>
      <c r="H12961">
        <v>0</v>
      </c>
      <c r="I12961">
        <v>1</v>
      </c>
      <c r="J12961">
        <v>1827</v>
      </c>
      <c r="K12961">
        <v>1</v>
      </c>
      <c r="L12961">
        <v>1</v>
      </c>
      <c r="M12961">
        <v>603</v>
      </c>
      <c r="N12961" t="s">
        <v>18</v>
      </c>
      <c r="O12961">
        <v>0</v>
      </c>
      <c r="P12961">
        <v>2332</v>
      </c>
    </row>
    <row r="12962" spans="1:16" x14ac:dyDescent="0.25">
      <c r="A12962" t="s">
        <v>19304</v>
      </c>
      <c r="B12962">
        <v>2427</v>
      </c>
      <c r="C12962" s="3" t="str">
        <f>HYPERLINK("http://www.uniprot.org/uniprot/G7J8I0","tr|G7J8I0|G7J8I0_MEDTR")</f>
        <v>tr|G7J8I0|G7J8I0_MEDTR</v>
      </c>
      <c r="D12962" t="s">
        <v>19305</v>
      </c>
      <c r="E12962">
        <v>82.56</v>
      </c>
      <c r="F12962">
        <v>786</v>
      </c>
      <c r="G12962">
        <v>137</v>
      </c>
      <c r="H12962">
        <v>19</v>
      </c>
      <c r="I12962">
        <v>109</v>
      </c>
      <c r="J12962">
        <v>2409</v>
      </c>
      <c r="K12962">
        <v>1</v>
      </c>
      <c r="L12962">
        <v>28</v>
      </c>
      <c r="M12962">
        <v>810</v>
      </c>
      <c r="N12962" t="s">
        <v>18</v>
      </c>
      <c r="O12962">
        <v>0</v>
      </c>
      <c r="P12962">
        <v>3539</v>
      </c>
    </row>
    <row r="12963" spans="1:16" x14ac:dyDescent="0.25">
      <c r="A12963" t="s">
        <v>19306</v>
      </c>
      <c r="B12963">
        <v>804</v>
      </c>
      <c r="C12963" s="3" t="str">
        <f>HYPERLINK("http://www.uniprot.org/uniprot/G7J2E9","tr|G7J2E9|G7J2E9_MEDTR")</f>
        <v>tr|G7J2E9|G7J2E9_MEDTR</v>
      </c>
      <c r="D12963" t="s">
        <v>19307</v>
      </c>
      <c r="E12963">
        <v>90.6</v>
      </c>
      <c r="F12963">
        <v>266</v>
      </c>
      <c r="G12963">
        <v>25</v>
      </c>
      <c r="H12963">
        <v>0</v>
      </c>
      <c r="I12963">
        <v>4</v>
      </c>
      <c r="J12963">
        <v>801</v>
      </c>
      <c r="K12963">
        <v>1</v>
      </c>
      <c r="L12963">
        <v>3</v>
      </c>
      <c r="M12963">
        <v>268</v>
      </c>
      <c r="N12963" t="s">
        <v>18</v>
      </c>
      <c r="O12963" s="1">
        <v>4.3807400000000001E-136</v>
      </c>
      <c r="P12963">
        <v>1259</v>
      </c>
    </row>
    <row r="12964" spans="1:16" x14ac:dyDescent="0.25">
      <c r="A12964" t="s">
        <v>19308</v>
      </c>
      <c r="B12964">
        <v>273</v>
      </c>
      <c r="C12964" s="3" t="str">
        <f>HYPERLINK("http://www.uniprot.org/uniprot/G7KW94","tr|G7KW94|G7KW94_MEDTR")</f>
        <v>tr|G7KW94|G7KW94_MEDTR</v>
      </c>
      <c r="D12964" t="s">
        <v>11573</v>
      </c>
      <c r="E12964">
        <v>91.76</v>
      </c>
      <c r="F12964">
        <v>85</v>
      </c>
      <c r="G12964">
        <v>7</v>
      </c>
      <c r="H12964">
        <v>0</v>
      </c>
      <c r="I12964">
        <v>1</v>
      </c>
      <c r="J12964">
        <v>255</v>
      </c>
      <c r="K12964">
        <v>1</v>
      </c>
      <c r="L12964">
        <v>1</v>
      </c>
      <c r="M12964">
        <v>85</v>
      </c>
      <c r="N12964" t="s">
        <v>18</v>
      </c>
      <c r="O12964" s="1">
        <v>9.6494300000000003E-41</v>
      </c>
      <c r="P12964">
        <v>433</v>
      </c>
    </row>
    <row r="12965" spans="1:16" x14ac:dyDescent="0.25">
      <c r="A12965" t="s">
        <v>19309</v>
      </c>
      <c r="B12965">
        <v>609</v>
      </c>
      <c r="C12965" s="3" t="str">
        <f>HYPERLINK("http://www.uniprot.org/uniprot/K7K7J5","tr|K7K7J5|K7K7J5_SOYBN")</f>
        <v>tr|K7K7J5|K7K7J5_SOYBN</v>
      </c>
      <c r="D12965" t="s">
        <v>28</v>
      </c>
      <c r="E12965">
        <v>66.31</v>
      </c>
      <c r="F12965">
        <v>190</v>
      </c>
      <c r="G12965">
        <v>64</v>
      </c>
      <c r="H12965">
        <v>2</v>
      </c>
      <c r="I12965">
        <v>43</v>
      </c>
      <c r="J12965">
        <v>606</v>
      </c>
      <c r="K12965">
        <v>1</v>
      </c>
      <c r="L12965">
        <v>834</v>
      </c>
      <c r="M12965">
        <v>1014</v>
      </c>
      <c r="N12965" t="s">
        <v>18</v>
      </c>
      <c r="O12965" s="1">
        <v>1.4058000000000001E-56</v>
      </c>
      <c r="P12965">
        <v>571</v>
      </c>
    </row>
    <row r="12966" spans="1:16" x14ac:dyDescent="0.25">
      <c r="A12966" t="s">
        <v>19310</v>
      </c>
      <c r="B12966">
        <v>264</v>
      </c>
      <c r="C12966" s="3" t="str">
        <f>HYPERLINK("http://www.uniprot.org/uniprot/G7JL53","tr|G7JL53|G7JL53_MEDTR")</f>
        <v>tr|G7JL53|G7JL53_MEDTR</v>
      </c>
      <c r="D12966" t="s">
        <v>19311</v>
      </c>
      <c r="E12966">
        <v>89.53</v>
      </c>
      <c r="F12966">
        <v>86</v>
      </c>
      <c r="G12966">
        <v>9</v>
      </c>
      <c r="H12966">
        <v>0</v>
      </c>
      <c r="I12966">
        <v>1</v>
      </c>
      <c r="J12966">
        <v>258</v>
      </c>
      <c r="K12966">
        <v>1</v>
      </c>
      <c r="L12966">
        <v>1</v>
      </c>
      <c r="M12966">
        <v>86</v>
      </c>
      <c r="N12966" t="s">
        <v>18</v>
      </c>
      <c r="O12966" s="1">
        <v>2.1694700000000001E-37</v>
      </c>
      <c r="P12966">
        <v>404</v>
      </c>
    </row>
    <row r="12967" spans="1:16" x14ac:dyDescent="0.25">
      <c r="A12967" t="s">
        <v>19312</v>
      </c>
      <c r="B12967">
        <v>786</v>
      </c>
      <c r="C12967" s="3" t="str">
        <f>HYPERLINK("http://www.uniprot.org/uniprot/C6TEM3","tr|C6TEM3|C6TEM3_SOYBN")</f>
        <v>tr|C6TEM3|C6TEM3_SOYBN</v>
      </c>
      <c r="D12967" t="s">
        <v>210</v>
      </c>
      <c r="E12967">
        <v>71.319999999999993</v>
      </c>
      <c r="F12967">
        <v>143</v>
      </c>
      <c r="G12967">
        <v>41</v>
      </c>
      <c r="H12967">
        <v>0</v>
      </c>
      <c r="I12967">
        <v>1</v>
      </c>
      <c r="J12967">
        <v>429</v>
      </c>
      <c r="K12967">
        <v>1</v>
      </c>
      <c r="L12967">
        <v>1</v>
      </c>
      <c r="M12967">
        <v>143</v>
      </c>
      <c r="N12967" t="s">
        <v>18</v>
      </c>
      <c r="O12967" s="1">
        <v>4.5708900000000004E-50</v>
      </c>
      <c r="P12967">
        <v>517</v>
      </c>
    </row>
    <row r="12968" spans="1:16" x14ac:dyDescent="0.25">
      <c r="A12968" t="s">
        <v>19313</v>
      </c>
      <c r="B12968">
        <v>1434</v>
      </c>
      <c r="C12968" s="3" t="str">
        <f>HYPERLINK("http://www.uniprot.org/uniprot/I1MNH0","tr|I1MNH0|I1MNH0_SOYBN")</f>
        <v>tr|I1MNH0|I1MNH0_SOYBN</v>
      </c>
      <c r="D12968" t="s">
        <v>71</v>
      </c>
      <c r="E12968">
        <v>63.03</v>
      </c>
      <c r="F12968">
        <v>257</v>
      </c>
      <c r="G12968">
        <v>95</v>
      </c>
      <c r="H12968">
        <v>3</v>
      </c>
      <c r="I12968">
        <v>1</v>
      </c>
      <c r="J12968">
        <v>762</v>
      </c>
      <c r="K12968">
        <v>1</v>
      </c>
      <c r="L12968">
        <v>1</v>
      </c>
      <c r="M12968">
        <v>257</v>
      </c>
      <c r="N12968" t="s">
        <v>18</v>
      </c>
      <c r="O12968" s="1">
        <v>4.8767500000000005E-75</v>
      </c>
      <c r="P12968">
        <v>736</v>
      </c>
    </row>
    <row r="12969" spans="1:16" x14ac:dyDescent="0.25">
      <c r="A12969" t="s">
        <v>19314</v>
      </c>
      <c r="B12969">
        <v>399</v>
      </c>
      <c r="C12969" s="3" t="str">
        <f>HYPERLINK("http://www.uniprot.org/uniprot/M1CKV2","tr|M1CKV2|M1CKV2_SOLTU")</f>
        <v>tr|M1CKV2|M1CKV2_SOLTU</v>
      </c>
      <c r="D12969" t="s">
        <v>19315</v>
      </c>
      <c r="E12969">
        <v>59.23</v>
      </c>
      <c r="F12969">
        <v>130</v>
      </c>
      <c r="G12969">
        <v>53</v>
      </c>
      <c r="H12969">
        <v>3</v>
      </c>
      <c r="I12969">
        <v>1</v>
      </c>
      <c r="J12969">
        <v>381</v>
      </c>
      <c r="K12969">
        <v>1</v>
      </c>
      <c r="L12969">
        <v>292</v>
      </c>
      <c r="M12969">
        <v>421</v>
      </c>
      <c r="N12969" t="s">
        <v>18</v>
      </c>
      <c r="O12969" s="1">
        <v>3.0884499999999997E-39</v>
      </c>
      <c r="P12969">
        <v>420</v>
      </c>
    </row>
    <row r="12970" spans="1:16" x14ac:dyDescent="0.25">
      <c r="A12970" t="s">
        <v>19316</v>
      </c>
      <c r="B12970">
        <v>1533</v>
      </c>
      <c r="C12970" s="3" t="str">
        <f>HYPERLINK("http://www.uniprot.org/uniprot/I3SCT4","tr|I3SCT4|I3SCT4_MEDTR")</f>
        <v>tr|I3SCT4|I3SCT4_MEDTR</v>
      </c>
      <c r="D12970" t="s">
        <v>22</v>
      </c>
      <c r="E12970">
        <v>87.54</v>
      </c>
      <c r="F12970">
        <v>530</v>
      </c>
      <c r="G12970">
        <v>66</v>
      </c>
      <c r="H12970">
        <v>20</v>
      </c>
      <c r="I12970">
        <v>1</v>
      </c>
      <c r="J12970">
        <v>1530</v>
      </c>
      <c r="K12970">
        <v>1</v>
      </c>
      <c r="L12970">
        <v>4</v>
      </c>
      <c r="M12970">
        <v>526</v>
      </c>
      <c r="N12970" t="s">
        <v>18</v>
      </c>
      <c r="O12970">
        <v>0</v>
      </c>
      <c r="P12970">
        <v>2338</v>
      </c>
    </row>
    <row r="12971" spans="1:16" x14ac:dyDescent="0.25">
      <c r="A12971" t="s">
        <v>19317</v>
      </c>
      <c r="B12971">
        <v>1668</v>
      </c>
      <c r="C12971" s="3" t="str">
        <f>HYPERLINK("http://www.uniprot.org/uniprot/K7LGK2","tr|K7LGK2|K7LGK2_SOYBN")</f>
        <v>tr|K7LGK2|K7LGK2_SOYBN</v>
      </c>
      <c r="D12971" t="s">
        <v>28</v>
      </c>
      <c r="E12971">
        <v>38.18</v>
      </c>
      <c r="F12971">
        <v>550</v>
      </c>
      <c r="G12971">
        <v>340</v>
      </c>
      <c r="H12971">
        <v>40</v>
      </c>
      <c r="I12971">
        <v>1</v>
      </c>
      <c r="J12971">
        <v>1530</v>
      </c>
      <c r="K12971">
        <v>1</v>
      </c>
      <c r="L12971">
        <v>1</v>
      </c>
      <c r="M12971">
        <v>519</v>
      </c>
      <c r="N12971" t="s">
        <v>18</v>
      </c>
      <c r="O12971" s="1">
        <v>6.1800100000000002E-80</v>
      </c>
      <c r="P12971">
        <v>779</v>
      </c>
    </row>
    <row r="12972" spans="1:16" x14ac:dyDescent="0.25">
      <c r="A12972" t="s">
        <v>19318</v>
      </c>
      <c r="B12972">
        <v>1677</v>
      </c>
      <c r="C12972" s="3" t="str">
        <f>HYPERLINK("http://www.uniprot.org/uniprot/I1JLS1","tr|I1JLS1|I1JLS1_SOYBN")</f>
        <v>tr|I1JLS1|I1JLS1_SOYBN</v>
      </c>
      <c r="D12972" t="s">
        <v>28</v>
      </c>
      <c r="E12972">
        <v>67.290000000000006</v>
      </c>
      <c r="F12972">
        <v>636</v>
      </c>
      <c r="G12972">
        <v>208</v>
      </c>
      <c r="H12972">
        <v>86</v>
      </c>
      <c r="I12972">
        <v>1</v>
      </c>
      <c r="J12972">
        <v>1650</v>
      </c>
      <c r="K12972">
        <v>1</v>
      </c>
      <c r="L12972">
        <v>1</v>
      </c>
      <c r="M12972">
        <v>636</v>
      </c>
      <c r="N12972" t="s">
        <v>18</v>
      </c>
      <c r="O12972">
        <v>0</v>
      </c>
      <c r="P12972">
        <v>2156</v>
      </c>
    </row>
    <row r="12973" spans="1:16" x14ac:dyDescent="0.25">
      <c r="A12973" t="s">
        <v>19319</v>
      </c>
      <c r="B12973">
        <v>1014</v>
      </c>
      <c r="C12973" s="3" t="str">
        <f>HYPERLINK("http://www.uniprot.org/uniprot/G7JML2","tr|G7JML2|G7JML2_MEDTR")</f>
        <v>tr|G7JML2|G7JML2_MEDTR</v>
      </c>
      <c r="D12973" t="s">
        <v>19320</v>
      </c>
      <c r="E12973">
        <v>92.55</v>
      </c>
      <c r="F12973">
        <v>336</v>
      </c>
      <c r="G12973">
        <v>25</v>
      </c>
      <c r="H12973">
        <v>0</v>
      </c>
      <c r="I12973">
        <v>4</v>
      </c>
      <c r="J12973">
        <v>1011</v>
      </c>
      <c r="K12973">
        <v>1</v>
      </c>
      <c r="L12973">
        <v>4</v>
      </c>
      <c r="M12973">
        <v>339</v>
      </c>
      <c r="N12973" t="s">
        <v>18</v>
      </c>
      <c r="O12973" s="1">
        <v>3.0367499999999999E-173</v>
      </c>
      <c r="P12973">
        <v>1581</v>
      </c>
    </row>
    <row r="12974" spans="1:16" x14ac:dyDescent="0.25">
      <c r="A12974" t="s">
        <v>19321</v>
      </c>
      <c r="B12974">
        <v>1299</v>
      </c>
      <c r="C12974" s="3" t="str">
        <f>HYPERLINK("http://www.uniprot.org/uniprot/G7K1Z4","tr|G7K1Z4|G7K1Z4_MEDTR")</f>
        <v>tr|G7K1Z4|G7K1Z4_MEDTR</v>
      </c>
      <c r="D12974" t="s">
        <v>7711</v>
      </c>
      <c r="E12974">
        <v>66.260000000000005</v>
      </c>
      <c r="F12974">
        <v>415</v>
      </c>
      <c r="G12974">
        <v>140</v>
      </c>
      <c r="H12974">
        <v>4</v>
      </c>
      <c r="I12974">
        <v>61</v>
      </c>
      <c r="J12974">
        <v>1293</v>
      </c>
      <c r="K12974">
        <v>1</v>
      </c>
      <c r="L12974">
        <v>21</v>
      </c>
      <c r="M12974">
        <v>434</v>
      </c>
      <c r="N12974" t="s">
        <v>18</v>
      </c>
      <c r="O12974" s="1">
        <v>1.9278700000000002E-152</v>
      </c>
      <c r="P12974">
        <v>1403</v>
      </c>
    </row>
    <row r="12975" spans="1:16" x14ac:dyDescent="0.25">
      <c r="A12975" t="s">
        <v>19322</v>
      </c>
      <c r="B12975">
        <v>456</v>
      </c>
      <c r="C12975" s="3" t="str">
        <f>HYPERLINK("http://www.uniprot.org/uniprot/I3SLT9","tr|I3SLT9|I3SLT9_MEDTR")</f>
        <v>tr|I3SLT9|I3SLT9_MEDTR</v>
      </c>
      <c r="D12975" t="s">
        <v>22</v>
      </c>
      <c r="E12975">
        <v>90</v>
      </c>
      <c r="F12975">
        <v>140</v>
      </c>
      <c r="G12975">
        <v>14</v>
      </c>
      <c r="H12975">
        <v>0</v>
      </c>
      <c r="I12975">
        <v>1</v>
      </c>
      <c r="J12975">
        <v>420</v>
      </c>
      <c r="K12975">
        <v>1</v>
      </c>
      <c r="L12975">
        <v>1</v>
      </c>
      <c r="M12975">
        <v>140</v>
      </c>
      <c r="N12975" t="s">
        <v>18</v>
      </c>
      <c r="O12975" s="1">
        <v>2.5301300000000002E-62</v>
      </c>
      <c r="P12975">
        <v>619</v>
      </c>
    </row>
    <row r="12976" spans="1:16" x14ac:dyDescent="0.25">
      <c r="A12976" t="s">
        <v>19323</v>
      </c>
      <c r="B12976">
        <v>5046</v>
      </c>
      <c r="C12976" s="3" t="str">
        <f>HYPERLINK("http://www.uniprot.org/uniprot/A2Q1R4","tr|A2Q1R4|A2Q1R4_MEDTR")</f>
        <v>tr|A2Q1R4|A2Q1R4_MEDTR</v>
      </c>
      <c r="D12976" t="s">
        <v>19324</v>
      </c>
      <c r="E12976">
        <v>78.430000000000007</v>
      </c>
      <c r="F12976">
        <v>1669</v>
      </c>
      <c r="G12976">
        <v>360</v>
      </c>
      <c r="H12976">
        <v>9</v>
      </c>
      <c r="I12976">
        <v>13</v>
      </c>
      <c r="J12976">
        <v>4992</v>
      </c>
      <c r="K12976">
        <v>1</v>
      </c>
      <c r="L12976">
        <v>30</v>
      </c>
      <c r="M12976">
        <v>1666</v>
      </c>
      <c r="N12976" t="s">
        <v>18</v>
      </c>
      <c r="O12976">
        <v>0</v>
      </c>
      <c r="P12976">
        <v>6528</v>
      </c>
    </row>
    <row r="12977" spans="1:16" x14ac:dyDescent="0.25">
      <c r="A12977" t="s">
        <v>19325</v>
      </c>
      <c r="B12977">
        <v>1080</v>
      </c>
      <c r="C12977" s="3" t="str">
        <f>HYPERLINK("http://www.uniprot.org/uniprot/I1L118","tr|I1L118|I1L118_SOYBN")</f>
        <v>tr|I1L118|I1L118_SOYBN</v>
      </c>
      <c r="D12977" t="s">
        <v>71</v>
      </c>
      <c r="E12977">
        <v>65</v>
      </c>
      <c r="F12977">
        <v>420</v>
      </c>
      <c r="G12977">
        <v>147</v>
      </c>
      <c r="H12977">
        <v>88</v>
      </c>
      <c r="I12977">
        <v>82</v>
      </c>
      <c r="J12977">
        <v>1077</v>
      </c>
      <c r="K12977">
        <v>1</v>
      </c>
      <c r="L12977">
        <v>72</v>
      </c>
      <c r="M12977">
        <v>491</v>
      </c>
      <c r="N12977" t="s">
        <v>18</v>
      </c>
      <c r="O12977" s="1">
        <v>1.16188E-141</v>
      </c>
      <c r="P12977">
        <v>1309</v>
      </c>
    </row>
    <row r="12978" spans="1:16" x14ac:dyDescent="0.25">
      <c r="A12978" t="s">
        <v>19326</v>
      </c>
      <c r="B12978">
        <v>4812</v>
      </c>
      <c r="C12978" s="3" t="str">
        <f>HYPERLINK("http://www.uniprot.org/uniprot/K7LXB6","tr|K7LXB6|K7LXB6_SOYBN")</f>
        <v>tr|K7LXB6|K7LXB6_SOYBN</v>
      </c>
      <c r="D12978" t="s">
        <v>28</v>
      </c>
      <c r="E12978">
        <v>67.28</v>
      </c>
      <c r="F12978">
        <v>1617</v>
      </c>
      <c r="G12978">
        <v>529</v>
      </c>
      <c r="H12978">
        <v>14</v>
      </c>
      <c r="I12978">
        <v>1</v>
      </c>
      <c r="J12978">
        <v>4809</v>
      </c>
      <c r="K12978">
        <v>1</v>
      </c>
      <c r="L12978">
        <v>1</v>
      </c>
      <c r="M12978">
        <v>1562</v>
      </c>
      <c r="N12978" t="s">
        <v>18</v>
      </c>
      <c r="O12978">
        <v>0</v>
      </c>
      <c r="P12978">
        <v>5352</v>
      </c>
    </row>
    <row r="12979" spans="1:16" x14ac:dyDescent="0.25">
      <c r="A12979" t="s">
        <v>19327</v>
      </c>
      <c r="B12979">
        <v>1209</v>
      </c>
      <c r="C12979" s="3" t="str">
        <f>HYPERLINK("http://www.uniprot.org/uniprot/A5AHQ6","tr|A5AHQ6|A5AHQ6_VITVI")</f>
        <v>tr|A5AHQ6|A5AHQ6_VITVI</v>
      </c>
      <c r="D12979" t="s">
        <v>563</v>
      </c>
      <c r="E12979">
        <v>20.85</v>
      </c>
      <c r="F12979">
        <v>422</v>
      </c>
      <c r="G12979">
        <v>334</v>
      </c>
      <c r="H12979">
        <v>26</v>
      </c>
      <c r="I12979">
        <v>1</v>
      </c>
      <c r="J12979">
        <v>1188</v>
      </c>
      <c r="K12979">
        <v>1</v>
      </c>
      <c r="L12979">
        <v>599</v>
      </c>
      <c r="M12979">
        <v>1008</v>
      </c>
      <c r="N12979" t="s">
        <v>18</v>
      </c>
      <c r="O12979" s="1">
        <v>1.53332E-15</v>
      </c>
      <c r="P12979">
        <v>222</v>
      </c>
    </row>
    <row r="12980" spans="1:16" x14ac:dyDescent="0.25">
      <c r="A12980" t="s">
        <v>19328</v>
      </c>
      <c r="B12980">
        <v>819</v>
      </c>
      <c r="C12980" s="3" t="str">
        <f>HYPERLINK("http://www.uniprot.org/uniprot/I1JQG2","tr|I1JQG2|I1JQG2_SOYBN")</f>
        <v>tr|I1JQG2|I1JQG2_SOYBN</v>
      </c>
      <c r="D12980" t="s">
        <v>117</v>
      </c>
      <c r="E12980">
        <v>84.7</v>
      </c>
      <c r="F12980">
        <v>268</v>
      </c>
      <c r="G12980">
        <v>41</v>
      </c>
      <c r="H12980">
        <v>0</v>
      </c>
      <c r="I12980">
        <v>13</v>
      </c>
      <c r="J12980">
        <v>816</v>
      </c>
      <c r="K12980">
        <v>1</v>
      </c>
      <c r="L12980">
        <v>34</v>
      </c>
      <c r="M12980">
        <v>301</v>
      </c>
      <c r="N12980" t="s">
        <v>18</v>
      </c>
      <c r="O12980" s="1">
        <v>2.04983E-128</v>
      </c>
      <c r="P12980">
        <v>1193</v>
      </c>
    </row>
    <row r="12981" spans="1:16" x14ac:dyDescent="0.25">
      <c r="A12981" t="s">
        <v>19329</v>
      </c>
      <c r="B12981">
        <v>1698</v>
      </c>
      <c r="C12981" s="3" t="str">
        <f>HYPERLINK("http://www.uniprot.org/uniprot/I1JNT8","tr|I1JNT8|I1JNT8_SOYBN")</f>
        <v>tr|I1JNT8|I1JNT8_SOYBN</v>
      </c>
      <c r="D12981" t="s">
        <v>28</v>
      </c>
      <c r="E12981">
        <v>80.87</v>
      </c>
      <c r="F12981">
        <v>570</v>
      </c>
      <c r="G12981">
        <v>109</v>
      </c>
      <c r="H12981">
        <v>5</v>
      </c>
      <c r="I12981">
        <v>1</v>
      </c>
      <c r="J12981">
        <v>1695</v>
      </c>
      <c r="K12981">
        <v>1</v>
      </c>
      <c r="L12981">
        <v>1</v>
      </c>
      <c r="M12981">
        <v>564</v>
      </c>
      <c r="N12981" t="s">
        <v>18</v>
      </c>
      <c r="O12981">
        <v>0</v>
      </c>
      <c r="P12981">
        <v>2355</v>
      </c>
    </row>
    <row r="12982" spans="1:16" x14ac:dyDescent="0.25">
      <c r="A12982" t="s">
        <v>19330</v>
      </c>
      <c r="B12982">
        <v>597</v>
      </c>
      <c r="C12982" s="3" t="str">
        <f>HYPERLINK("http://www.uniprot.org/uniprot/G7KR16","tr|G7KR16|G7KR16_MEDTR")</f>
        <v>tr|G7KR16|G7KR16_MEDTR</v>
      </c>
      <c r="D12982" t="s">
        <v>19331</v>
      </c>
      <c r="E12982">
        <v>84.42</v>
      </c>
      <c r="F12982">
        <v>199</v>
      </c>
      <c r="G12982">
        <v>31</v>
      </c>
      <c r="H12982">
        <v>1</v>
      </c>
      <c r="I12982">
        <v>1</v>
      </c>
      <c r="J12982">
        <v>594</v>
      </c>
      <c r="K12982">
        <v>1</v>
      </c>
      <c r="L12982">
        <v>63</v>
      </c>
      <c r="M12982">
        <v>256</v>
      </c>
      <c r="N12982" t="s">
        <v>18</v>
      </c>
      <c r="O12982" s="1">
        <v>7.1723099999999996E-87</v>
      </c>
      <c r="P12982">
        <v>832</v>
      </c>
    </row>
    <row r="12983" spans="1:16" x14ac:dyDescent="0.25">
      <c r="A12983" t="s">
        <v>19332</v>
      </c>
      <c r="B12983">
        <v>1767</v>
      </c>
      <c r="C12983" s="3" t="str">
        <f>HYPERLINK("http://www.uniprot.org/uniprot/G7I9M7","tr|G7I9M7|G7I9M7_MEDTR")</f>
        <v>tr|G7I9M7|G7I9M7_MEDTR</v>
      </c>
      <c r="D12983" t="s">
        <v>19333</v>
      </c>
      <c r="E12983">
        <v>95.84</v>
      </c>
      <c r="F12983">
        <v>578</v>
      </c>
      <c r="G12983">
        <v>24</v>
      </c>
      <c r="H12983">
        <v>1</v>
      </c>
      <c r="I12983">
        <v>34</v>
      </c>
      <c r="J12983">
        <v>1764</v>
      </c>
      <c r="K12983">
        <v>1</v>
      </c>
      <c r="L12983">
        <v>12</v>
      </c>
      <c r="M12983">
        <v>589</v>
      </c>
      <c r="N12983" t="s">
        <v>18</v>
      </c>
      <c r="O12983">
        <v>0</v>
      </c>
      <c r="P12983">
        <v>2871</v>
      </c>
    </row>
    <row r="12984" spans="1:16" x14ac:dyDescent="0.25">
      <c r="A12984" t="s">
        <v>19334</v>
      </c>
      <c r="B12984">
        <v>1869</v>
      </c>
      <c r="C12984" s="3" t="str">
        <f>HYPERLINK("http://www.uniprot.org/uniprot/I1LCL7","tr|I1LCL7|I1LCL7_SOYBN")</f>
        <v>tr|I1LCL7|I1LCL7_SOYBN</v>
      </c>
      <c r="D12984" t="s">
        <v>71</v>
      </c>
      <c r="E12984">
        <v>66.39</v>
      </c>
      <c r="F12984">
        <v>622</v>
      </c>
      <c r="G12984">
        <v>209</v>
      </c>
      <c r="H12984">
        <v>0</v>
      </c>
      <c r="I12984">
        <v>1</v>
      </c>
      <c r="J12984">
        <v>1866</v>
      </c>
      <c r="K12984">
        <v>1</v>
      </c>
      <c r="L12984">
        <v>87</v>
      </c>
      <c r="M12984">
        <v>686</v>
      </c>
      <c r="N12984" t="s">
        <v>18</v>
      </c>
      <c r="O12984">
        <v>0</v>
      </c>
      <c r="P12984">
        <v>2049</v>
      </c>
    </row>
    <row r="12985" spans="1:16" x14ac:dyDescent="0.25">
      <c r="A12985" t="s">
        <v>19335</v>
      </c>
      <c r="B12985">
        <v>675</v>
      </c>
      <c r="C12985" s="3" t="str">
        <f>HYPERLINK("http://www.uniprot.org/uniprot/I1JGI5","tr|I1JGI5|I1JGI5_SOYBN")</f>
        <v>tr|I1JGI5|I1JGI5_SOYBN</v>
      </c>
      <c r="D12985" t="s">
        <v>28</v>
      </c>
      <c r="E12985">
        <v>38.090000000000003</v>
      </c>
      <c r="F12985">
        <v>231</v>
      </c>
      <c r="G12985">
        <v>143</v>
      </c>
      <c r="H12985">
        <v>12</v>
      </c>
      <c r="I12985">
        <v>10</v>
      </c>
      <c r="J12985">
        <v>666</v>
      </c>
      <c r="K12985">
        <v>1</v>
      </c>
      <c r="L12985">
        <v>3</v>
      </c>
      <c r="M12985">
        <v>229</v>
      </c>
      <c r="N12985" t="s">
        <v>18</v>
      </c>
      <c r="O12985" s="1">
        <v>3.12262E-32</v>
      </c>
      <c r="P12985">
        <v>362</v>
      </c>
    </row>
    <row r="12986" spans="1:16" x14ac:dyDescent="0.25">
      <c r="A12986" t="s">
        <v>19336</v>
      </c>
      <c r="B12986">
        <v>636</v>
      </c>
      <c r="C12986" s="3" t="str">
        <f>HYPERLINK("http://www.uniprot.org/uniprot/B9STJ6","tr|B9STJ6|B9STJ6_RICCO")</f>
        <v>tr|B9STJ6|B9STJ6_RICCO</v>
      </c>
      <c r="D12986" t="s">
        <v>19337</v>
      </c>
      <c r="E12986">
        <v>48.81</v>
      </c>
      <c r="F12986">
        <v>211</v>
      </c>
      <c r="G12986">
        <v>108</v>
      </c>
      <c r="H12986">
        <v>0</v>
      </c>
      <c r="I12986">
        <v>1</v>
      </c>
      <c r="J12986">
        <v>633</v>
      </c>
      <c r="K12986">
        <v>1</v>
      </c>
      <c r="L12986">
        <v>113</v>
      </c>
      <c r="M12986">
        <v>300</v>
      </c>
      <c r="N12986" t="s">
        <v>18</v>
      </c>
      <c r="O12986" s="1">
        <v>1.38184E-36</v>
      </c>
      <c r="P12986">
        <v>399</v>
      </c>
    </row>
    <row r="12987" spans="1:16" x14ac:dyDescent="0.25">
      <c r="A12987" t="s">
        <v>19338</v>
      </c>
      <c r="B12987">
        <v>2556</v>
      </c>
      <c r="C12987" s="3" t="str">
        <f>HYPERLINK("http://www.uniprot.org/uniprot/I1JSE2","tr|I1JSE2|I1JSE2_SOYBN")</f>
        <v>tr|I1JSE2|I1JSE2_SOYBN</v>
      </c>
      <c r="D12987" t="s">
        <v>28</v>
      </c>
      <c r="E12987">
        <v>78.069999999999993</v>
      </c>
      <c r="F12987">
        <v>789</v>
      </c>
      <c r="G12987">
        <v>173</v>
      </c>
      <c r="H12987">
        <v>0</v>
      </c>
      <c r="I12987">
        <v>187</v>
      </c>
      <c r="J12987">
        <v>2553</v>
      </c>
      <c r="K12987">
        <v>1</v>
      </c>
      <c r="L12987">
        <v>1104</v>
      </c>
      <c r="M12987">
        <v>1891</v>
      </c>
      <c r="N12987" t="s">
        <v>18</v>
      </c>
      <c r="O12987">
        <v>0</v>
      </c>
      <c r="P12987">
        <v>3092</v>
      </c>
    </row>
    <row r="12988" spans="1:16" x14ac:dyDescent="0.25">
      <c r="A12988" t="s">
        <v>19339</v>
      </c>
      <c r="B12988">
        <v>2205</v>
      </c>
      <c r="C12988" s="3" t="str">
        <f>HYPERLINK("http://www.uniprot.org/uniprot/G7J2E8","tr|G7J2E8|G7J2E8_MEDTR")</f>
        <v>tr|G7J2E8|G7J2E8_MEDTR</v>
      </c>
      <c r="D12988" t="s">
        <v>19340</v>
      </c>
      <c r="E12988">
        <v>78.48</v>
      </c>
      <c r="F12988">
        <v>753</v>
      </c>
      <c r="G12988">
        <v>162</v>
      </c>
      <c r="H12988">
        <v>32</v>
      </c>
      <c r="I12988">
        <v>1</v>
      </c>
      <c r="J12988">
        <v>2163</v>
      </c>
      <c r="K12988">
        <v>1</v>
      </c>
      <c r="L12988">
        <v>1</v>
      </c>
      <c r="M12988">
        <v>739</v>
      </c>
      <c r="N12988" t="s">
        <v>18</v>
      </c>
      <c r="O12988">
        <v>0</v>
      </c>
      <c r="P12988">
        <v>2904</v>
      </c>
    </row>
    <row r="12989" spans="1:16" x14ac:dyDescent="0.25">
      <c r="A12989" t="s">
        <v>19341</v>
      </c>
      <c r="B12989">
        <v>390</v>
      </c>
      <c r="C12989" s="3" t="str">
        <f>HYPERLINK("http://www.uniprot.org/uniprot/M5W206","tr|M5W206|M5W206_PRUPE")</f>
        <v>tr|M5W206|M5W206_PRUPE</v>
      </c>
      <c r="D12989" t="s">
        <v>15491</v>
      </c>
      <c r="E12989">
        <v>32.35</v>
      </c>
      <c r="F12989">
        <v>102</v>
      </c>
      <c r="G12989">
        <v>69</v>
      </c>
      <c r="H12989">
        <v>0</v>
      </c>
      <c r="I12989">
        <v>73</v>
      </c>
      <c r="J12989">
        <v>378</v>
      </c>
      <c r="K12989">
        <v>1</v>
      </c>
      <c r="L12989">
        <v>11</v>
      </c>
      <c r="M12989">
        <v>111</v>
      </c>
      <c r="N12989" t="s">
        <v>18</v>
      </c>
      <c r="O12989" s="1">
        <v>2.1177499999999999E-8</v>
      </c>
      <c r="P12989">
        <v>154</v>
      </c>
    </row>
    <row r="12990" spans="1:16" x14ac:dyDescent="0.25">
      <c r="A12990" t="s">
        <v>19342</v>
      </c>
      <c r="B12990">
        <v>2382</v>
      </c>
      <c r="C12990" s="3" t="str">
        <f>HYPERLINK("http://www.uniprot.org/uniprot/I1KV87","tr|I1KV87|I1KV87_SOYBN")</f>
        <v>tr|I1KV87|I1KV87_SOYBN</v>
      </c>
      <c r="D12990" t="s">
        <v>117</v>
      </c>
      <c r="E12990">
        <v>76.19</v>
      </c>
      <c r="F12990">
        <v>798</v>
      </c>
      <c r="G12990">
        <v>190</v>
      </c>
      <c r="H12990">
        <v>5</v>
      </c>
      <c r="I12990">
        <v>1</v>
      </c>
      <c r="J12990">
        <v>2379</v>
      </c>
      <c r="K12990">
        <v>1</v>
      </c>
      <c r="L12990">
        <v>57</v>
      </c>
      <c r="M12990">
        <v>852</v>
      </c>
      <c r="N12990" t="s">
        <v>18</v>
      </c>
      <c r="O12990">
        <v>0</v>
      </c>
      <c r="P12990">
        <v>3105</v>
      </c>
    </row>
    <row r="12991" spans="1:16" x14ac:dyDescent="0.25">
      <c r="A12991" t="s">
        <v>19343</v>
      </c>
      <c r="B12991">
        <v>264</v>
      </c>
      <c r="C12991" s="3" t="str">
        <f>HYPERLINK("http://www.uniprot.org/uniprot/G7JL53","tr|G7JL53|G7JL53_MEDTR")</f>
        <v>tr|G7JL53|G7JL53_MEDTR</v>
      </c>
      <c r="D12991" t="s">
        <v>19311</v>
      </c>
      <c r="E12991">
        <v>90.8</v>
      </c>
      <c r="F12991">
        <v>87</v>
      </c>
      <c r="G12991">
        <v>8</v>
      </c>
      <c r="H12991">
        <v>0</v>
      </c>
      <c r="I12991">
        <v>1</v>
      </c>
      <c r="J12991">
        <v>261</v>
      </c>
      <c r="K12991">
        <v>1</v>
      </c>
      <c r="L12991">
        <v>1</v>
      </c>
      <c r="M12991">
        <v>87</v>
      </c>
      <c r="N12991" t="s">
        <v>18</v>
      </c>
      <c r="O12991" s="1">
        <v>8.8079200000000001E-39</v>
      </c>
      <c r="P12991">
        <v>416</v>
      </c>
    </row>
    <row r="12992" spans="1:16" x14ac:dyDescent="0.25">
      <c r="A12992" t="s">
        <v>19344</v>
      </c>
      <c r="B12992">
        <v>234</v>
      </c>
      <c r="C12992" s="3" t="str">
        <f>HYPERLINK("http://www.uniprot.org/uniprot/G7JMU0","tr|G7JMU0|G7JMU0_MEDTR")</f>
        <v>tr|G7JMU0|G7JMU0_MEDTR</v>
      </c>
      <c r="D12992" t="s">
        <v>19345</v>
      </c>
      <c r="E12992">
        <v>81.69</v>
      </c>
      <c r="F12992">
        <v>71</v>
      </c>
      <c r="G12992">
        <v>13</v>
      </c>
      <c r="H12992">
        <v>0</v>
      </c>
      <c r="I12992">
        <v>19</v>
      </c>
      <c r="J12992">
        <v>231</v>
      </c>
      <c r="K12992">
        <v>1</v>
      </c>
      <c r="L12992">
        <v>420</v>
      </c>
      <c r="M12992">
        <v>490</v>
      </c>
      <c r="N12992" t="s">
        <v>18</v>
      </c>
      <c r="O12992" s="1">
        <v>1.2348699999999999E-24</v>
      </c>
      <c r="P12992">
        <v>294</v>
      </c>
    </row>
    <row r="12993" spans="1:16" x14ac:dyDescent="0.25">
      <c r="A12993" t="s">
        <v>19346</v>
      </c>
      <c r="B12993">
        <v>1413</v>
      </c>
      <c r="C12993" s="3" t="str">
        <f>HYPERLINK("http://www.uniprot.org/uniprot/G7LD05","tr|G7LD05|G7LD05_MEDTR")</f>
        <v>tr|G7LD05|G7LD05_MEDTR</v>
      </c>
      <c r="D12993" t="s">
        <v>19347</v>
      </c>
      <c r="E12993">
        <v>79.14</v>
      </c>
      <c r="F12993">
        <v>470</v>
      </c>
      <c r="G12993">
        <v>98</v>
      </c>
      <c r="H12993">
        <v>0</v>
      </c>
      <c r="I12993">
        <v>1</v>
      </c>
      <c r="J12993">
        <v>1410</v>
      </c>
      <c r="K12993">
        <v>1</v>
      </c>
      <c r="L12993">
        <v>48</v>
      </c>
      <c r="M12993">
        <v>510</v>
      </c>
      <c r="N12993" t="s">
        <v>18</v>
      </c>
      <c r="O12993">
        <v>0</v>
      </c>
      <c r="P12993">
        <v>1943</v>
      </c>
    </row>
    <row r="12994" spans="1:16" x14ac:dyDescent="0.25">
      <c r="A12994" t="s">
        <v>19348</v>
      </c>
      <c r="B12994">
        <v>1578</v>
      </c>
      <c r="C12994" s="3" t="str">
        <f>HYPERLINK("http://www.uniprot.org/uniprot/G7LEU4","tr|G7LEU4|G7LEU4_MEDTR")</f>
        <v>tr|G7LEU4|G7LEU4_MEDTR</v>
      </c>
      <c r="D12994" t="s">
        <v>19349</v>
      </c>
      <c r="E12994">
        <v>82.62</v>
      </c>
      <c r="F12994">
        <v>449</v>
      </c>
      <c r="G12994">
        <v>78</v>
      </c>
      <c r="H12994">
        <v>4</v>
      </c>
      <c r="I12994">
        <v>235</v>
      </c>
      <c r="J12994">
        <v>1569</v>
      </c>
      <c r="K12994">
        <v>1</v>
      </c>
      <c r="L12994">
        <v>216</v>
      </c>
      <c r="M12994">
        <v>663</v>
      </c>
      <c r="N12994" t="s">
        <v>18</v>
      </c>
      <c r="O12994">
        <v>0</v>
      </c>
      <c r="P12994">
        <v>1882</v>
      </c>
    </row>
    <row r="12995" spans="1:16" x14ac:dyDescent="0.25">
      <c r="A12995" t="s">
        <v>19350</v>
      </c>
      <c r="B12995">
        <v>1209</v>
      </c>
      <c r="C12995" s="3" t="str">
        <f>HYPERLINK("http://www.uniprot.org/uniprot/A5AHQ6","tr|A5AHQ6|A5AHQ6_VITVI")</f>
        <v>tr|A5AHQ6|A5AHQ6_VITVI</v>
      </c>
      <c r="D12995" t="s">
        <v>563</v>
      </c>
      <c r="E12995">
        <v>20.37</v>
      </c>
      <c r="F12995">
        <v>422</v>
      </c>
      <c r="G12995">
        <v>336</v>
      </c>
      <c r="H12995">
        <v>26</v>
      </c>
      <c r="I12995">
        <v>1</v>
      </c>
      <c r="J12995">
        <v>1188</v>
      </c>
      <c r="K12995">
        <v>1</v>
      </c>
      <c r="L12995">
        <v>599</v>
      </c>
      <c r="M12995">
        <v>1008</v>
      </c>
      <c r="N12995" t="s">
        <v>18</v>
      </c>
      <c r="O12995" s="1">
        <v>2.2141099999999998E-14</v>
      </c>
      <c r="P12995">
        <v>212</v>
      </c>
    </row>
    <row r="12996" spans="1:16" x14ac:dyDescent="0.25">
      <c r="A12996" t="s">
        <v>19351</v>
      </c>
      <c r="B12996">
        <v>870</v>
      </c>
      <c r="C12996" s="3" t="str">
        <f>HYPERLINK("http://www.uniprot.org/uniprot/G7KNJ9","tr|G7KNJ9|G7KNJ9_MEDTR")</f>
        <v>tr|G7KNJ9|G7KNJ9_MEDTR</v>
      </c>
      <c r="D12996" t="s">
        <v>19352</v>
      </c>
      <c r="E12996">
        <v>89.39</v>
      </c>
      <c r="F12996">
        <v>283</v>
      </c>
      <c r="G12996">
        <v>30</v>
      </c>
      <c r="H12996">
        <v>6</v>
      </c>
      <c r="I12996">
        <v>37</v>
      </c>
      <c r="J12996">
        <v>867</v>
      </c>
      <c r="K12996">
        <v>1</v>
      </c>
      <c r="L12996">
        <v>109</v>
      </c>
      <c r="M12996">
        <v>391</v>
      </c>
      <c r="N12996" t="s">
        <v>18</v>
      </c>
      <c r="O12996" s="1">
        <v>7.6619100000000002E-148</v>
      </c>
      <c r="P12996">
        <v>1341</v>
      </c>
    </row>
    <row r="12997" spans="1:16" x14ac:dyDescent="0.25">
      <c r="A12997" t="s">
        <v>19353</v>
      </c>
      <c r="B12997">
        <v>1641</v>
      </c>
      <c r="C12997" s="3" t="str">
        <f>HYPERLINK("http://www.uniprot.org/uniprot/I1MAP2","tr|I1MAP2|I1MAP2_SOYBN")</f>
        <v>tr|I1MAP2|I1MAP2_SOYBN</v>
      </c>
      <c r="D12997" t="s">
        <v>28</v>
      </c>
      <c r="E12997">
        <v>83.49</v>
      </c>
      <c r="F12997">
        <v>412</v>
      </c>
      <c r="G12997">
        <v>68</v>
      </c>
      <c r="H12997">
        <v>18</v>
      </c>
      <c r="I12997">
        <v>1</v>
      </c>
      <c r="J12997">
        <v>1182</v>
      </c>
      <c r="K12997">
        <v>1</v>
      </c>
      <c r="L12997">
        <v>1</v>
      </c>
      <c r="M12997">
        <v>412</v>
      </c>
      <c r="N12997" t="s">
        <v>18</v>
      </c>
      <c r="O12997">
        <v>0</v>
      </c>
      <c r="P12997">
        <v>1739</v>
      </c>
    </row>
    <row r="12998" spans="1:16" x14ac:dyDescent="0.25">
      <c r="A12998" t="s">
        <v>19354</v>
      </c>
      <c r="B12998">
        <v>2526</v>
      </c>
      <c r="C12998" s="3" t="str">
        <f>HYPERLINK("http://www.uniprot.org/uniprot/G7JLW6","tr|G7JLW6|G7JLW6_MEDTR")</f>
        <v>tr|G7JLW6|G7JLW6_MEDTR</v>
      </c>
      <c r="D12998" t="s">
        <v>19355</v>
      </c>
      <c r="E12998">
        <v>81.41</v>
      </c>
      <c r="F12998">
        <v>893</v>
      </c>
      <c r="G12998">
        <v>166</v>
      </c>
      <c r="H12998">
        <v>52</v>
      </c>
      <c r="I12998">
        <v>1</v>
      </c>
      <c r="J12998">
        <v>2523</v>
      </c>
      <c r="K12998">
        <v>1</v>
      </c>
      <c r="L12998">
        <v>1</v>
      </c>
      <c r="M12998">
        <v>890</v>
      </c>
      <c r="N12998" t="s">
        <v>18</v>
      </c>
      <c r="O12998">
        <v>0</v>
      </c>
      <c r="P12998">
        <v>3732</v>
      </c>
    </row>
    <row r="12999" spans="1:16" x14ac:dyDescent="0.25">
      <c r="A12999" t="s">
        <v>19356</v>
      </c>
      <c r="B12999">
        <v>1407</v>
      </c>
      <c r="C12999" s="3" t="str">
        <f>HYPERLINK("http://www.uniprot.org/uniprot/A2Q2T1","tr|A2Q2T1|A2Q2T1_MEDTR")</f>
        <v>tr|A2Q2T1|A2Q2T1_MEDTR</v>
      </c>
      <c r="D12999" t="s">
        <v>337</v>
      </c>
      <c r="E12999">
        <v>79.11</v>
      </c>
      <c r="F12999">
        <v>340</v>
      </c>
      <c r="G12999">
        <v>71</v>
      </c>
      <c r="H12999">
        <v>19</v>
      </c>
      <c r="I12999">
        <v>406</v>
      </c>
      <c r="J12999">
        <v>1368</v>
      </c>
      <c r="K12999">
        <v>1</v>
      </c>
      <c r="L12999">
        <v>138</v>
      </c>
      <c r="M12999">
        <v>477</v>
      </c>
      <c r="N12999" t="s">
        <v>18</v>
      </c>
      <c r="O12999" s="1">
        <v>1.6109699999999999E-147</v>
      </c>
      <c r="P12999">
        <v>1361</v>
      </c>
    </row>
    <row r="13000" spans="1:16" x14ac:dyDescent="0.25">
      <c r="A13000" t="s">
        <v>19357</v>
      </c>
      <c r="B13000">
        <v>618</v>
      </c>
      <c r="C13000" s="3" t="str">
        <f>HYPERLINK("http://www.uniprot.org/uniprot/G7K050","tr|G7K050|G7K050_MEDTR")</f>
        <v>tr|G7K050|G7K050_MEDTR</v>
      </c>
      <c r="D13000" t="s">
        <v>10379</v>
      </c>
      <c r="E13000">
        <v>52.11</v>
      </c>
      <c r="F13000">
        <v>71</v>
      </c>
      <c r="G13000">
        <v>34</v>
      </c>
      <c r="H13000">
        <v>5</v>
      </c>
      <c r="I13000">
        <v>406</v>
      </c>
      <c r="J13000">
        <v>603</v>
      </c>
      <c r="K13000">
        <v>1</v>
      </c>
      <c r="L13000">
        <v>118</v>
      </c>
      <c r="M13000">
        <v>188</v>
      </c>
      <c r="N13000" t="s">
        <v>18</v>
      </c>
      <c r="O13000" s="1">
        <v>1.2771199999999999E-12</v>
      </c>
      <c r="P13000">
        <v>192</v>
      </c>
    </row>
    <row r="13001" spans="1:16" x14ac:dyDescent="0.25">
      <c r="A13001" t="s">
        <v>19358</v>
      </c>
      <c r="B13001">
        <v>537</v>
      </c>
      <c r="C13001" s="3" t="str">
        <f>HYPERLINK("http://www.uniprot.org/uniprot/A9PA10","tr|A9PA10|A9PA10_POPTR")</f>
        <v>tr|A9PA10|A9PA10_POPTR</v>
      </c>
      <c r="D13001" t="s">
        <v>19359</v>
      </c>
      <c r="E13001">
        <v>94.38</v>
      </c>
      <c r="F13001">
        <v>178</v>
      </c>
      <c r="G13001">
        <v>10</v>
      </c>
      <c r="H13001">
        <v>0</v>
      </c>
      <c r="I13001">
        <v>1</v>
      </c>
      <c r="J13001">
        <v>534</v>
      </c>
      <c r="K13001">
        <v>1</v>
      </c>
      <c r="L13001">
        <v>1</v>
      </c>
      <c r="M13001">
        <v>178</v>
      </c>
      <c r="N13001" t="s">
        <v>18</v>
      </c>
      <c r="O13001" s="1">
        <v>6.0246000000000003E-96</v>
      </c>
      <c r="P13001">
        <v>909</v>
      </c>
    </row>
    <row r="13002" spans="1:16" x14ac:dyDescent="0.25">
      <c r="A13002" t="s">
        <v>19360</v>
      </c>
      <c r="B13002">
        <v>420</v>
      </c>
      <c r="C13002" s="3" t="str">
        <f>HYPERLINK("http://www.uniprot.org/uniprot/I3SNK8","tr|I3SNK8|I3SNK8_MEDTR")</f>
        <v>tr|I3SNK8|I3SNK8_MEDTR</v>
      </c>
      <c r="D13002" t="s">
        <v>22</v>
      </c>
      <c r="E13002">
        <v>80.95</v>
      </c>
      <c r="F13002">
        <v>42</v>
      </c>
      <c r="G13002">
        <v>8</v>
      </c>
      <c r="H13002">
        <v>0</v>
      </c>
      <c r="I13002">
        <v>7</v>
      </c>
      <c r="J13002">
        <v>132</v>
      </c>
      <c r="K13002">
        <v>1</v>
      </c>
      <c r="L13002">
        <v>6</v>
      </c>
      <c r="M13002">
        <v>47</v>
      </c>
      <c r="N13002" t="s">
        <v>18</v>
      </c>
      <c r="O13002" s="1">
        <v>3.3301900000000001E-9</v>
      </c>
      <c r="P13002">
        <v>161</v>
      </c>
    </row>
    <row r="13003" spans="1:16" x14ac:dyDescent="0.25">
      <c r="A13003" t="s">
        <v>19361</v>
      </c>
      <c r="B13003">
        <v>393</v>
      </c>
      <c r="C13003" s="3" t="str">
        <f>HYPERLINK("http://www.uniprot.org/uniprot/I3TAX6","tr|I3TAX6|I3TAX6_MEDTR")</f>
        <v>tr|I3TAX6|I3TAX6_MEDTR</v>
      </c>
      <c r="D13003" t="s">
        <v>19362</v>
      </c>
      <c r="E13003">
        <v>92.96</v>
      </c>
      <c r="F13003">
        <v>128</v>
      </c>
      <c r="G13003">
        <v>9</v>
      </c>
      <c r="H13003">
        <v>0</v>
      </c>
      <c r="I13003">
        <v>1</v>
      </c>
      <c r="J13003">
        <v>384</v>
      </c>
      <c r="K13003">
        <v>1</v>
      </c>
      <c r="L13003">
        <v>1</v>
      </c>
      <c r="M13003">
        <v>126</v>
      </c>
      <c r="N13003" t="s">
        <v>18</v>
      </c>
      <c r="O13003" s="1">
        <v>7.3777100000000003E-62</v>
      </c>
      <c r="P13003">
        <v>615</v>
      </c>
    </row>
    <row r="13004" spans="1:16" x14ac:dyDescent="0.25">
      <c r="A13004" t="s">
        <v>19363</v>
      </c>
      <c r="B13004">
        <v>1104</v>
      </c>
      <c r="C13004" s="3" t="str">
        <f>HYPERLINK("http://www.uniprot.org/uniprot/I1LWD8","tr|I1LWD8|I1LWD8_SOYBN")</f>
        <v>tr|I1LWD8|I1LWD8_SOYBN</v>
      </c>
      <c r="D13004" t="s">
        <v>71</v>
      </c>
      <c r="E13004">
        <v>72.19</v>
      </c>
      <c r="F13004">
        <v>356</v>
      </c>
      <c r="G13004">
        <v>99</v>
      </c>
      <c r="H13004">
        <v>10</v>
      </c>
      <c r="I13004">
        <v>58</v>
      </c>
      <c r="J13004">
        <v>1095</v>
      </c>
      <c r="K13004">
        <v>1</v>
      </c>
      <c r="L13004">
        <v>98</v>
      </c>
      <c r="M13004">
        <v>453</v>
      </c>
      <c r="N13004" t="s">
        <v>18</v>
      </c>
      <c r="O13004" s="1">
        <v>8.8783300000000001E-161</v>
      </c>
      <c r="P13004">
        <v>1474</v>
      </c>
    </row>
    <row r="13005" spans="1:16" x14ac:dyDescent="0.25">
      <c r="A13005" t="s">
        <v>19364</v>
      </c>
      <c r="B13005">
        <v>1095</v>
      </c>
      <c r="C13005" s="3" t="str">
        <f>HYPERLINK("http://www.uniprot.org/uniprot/M5W670","tr|M5W670|M5W670_PRUPE")</f>
        <v>tr|M5W670|M5W670_PRUPE</v>
      </c>
      <c r="D13005" t="s">
        <v>19365</v>
      </c>
      <c r="E13005">
        <v>33.57</v>
      </c>
      <c r="F13005">
        <v>420</v>
      </c>
      <c r="G13005">
        <v>279</v>
      </c>
      <c r="H13005">
        <v>97</v>
      </c>
      <c r="I13005">
        <v>64</v>
      </c>
      <c r="J13005">
        <v>1032</v>
      </c>
      <c r="K13005">
        <v>1</v>
      </c>
      <c r="L13005">
        <v>204</v>
      </c>
      <c r="M13005">
        <v>622</v>
      </c>
      <c r="N13005" t="s">
        <v>18</v>
      </c>
      <c r="O13005" s="1">
        <v>8.4675799999999998E-47</v>
      </c>
      <c r="P13005">
        <v>491</v>
      </c>
    </row>
    <row r="13006" spans="1:16" x14ac:dyDescent="0.25">
      <c r="A13006" t="s">
        <v>19366</v>
      </c>
      <c r="B13006">
        <v>525</v>
      </c>
      <c r="C13006" s="3" t="str">
        <f>HYPERLINK("http://www.uniprot.org/uniprot/K7MZF6","tr|K7MZF6|K7MZF6_SOYBN")</f>
        <v>tr|K7MZF6|K7MZF6_SOYBN</v>
      </c>
      <c r="D13006" t="s">
        <v>28</v>
      </c>
      <c r="E13006">
        <v>71.34</v>
      </c>
      <c r="F13006">
        <v>178</v>
      </c>
      <c r="G13006">
        <v>51</v>
      </c>
      <c r="H13006">
        <v>7</v>
      </c>
      <c r="I13006">
        <v>1</v>
      </c>
      <c r="J13006">
        <v>513</v>
      </c>
      <c r="K13006">
        <v>1</v>
      </c>
      <c r="L13006">
        <v>29</v>
      </c>
      <c r="M13006">
        <v>203</v>
      </c>
      <c r="N13006" t="s">
        <v>18</v>
      </c>
      <c r="O13006" s="1">
        <v>9.9741100000000002E-59</v>
      </c>
      <c r="P13006">
        <v>588</v>
      </c>
    </row>
    <row r="13007" spans="1:16" x14ac:dyDescent="0.25">
      <c r="A13007" t="s">
        <v>19367</v>
      </c>
      <c r="B13007">
        <v>459</v>
      </c>
      <c r="C13007" s="3" t="str">
        <f>HYPERLINK("http://www.uniprot.org/uniprot/I3S8F8","tr|I3S8F8|I3S8F8_LOTJA")</f>
        <v>tr|I3S8F8|I3S8F8_LOTJA</v>
      </c>
      <c r="D13007" t="s">
        <v>93</v>
      </c>
      <c r="E13007">
        <v>65.459999999999994</v>
      </c>
      <c r="F13007">
        <v>139</v>
      </c>
      <c r="G13007">
        <v>48</v>
      </c>
      <c r="H13007">
        <v>0</v>
      </c>
      <c r="I13007">
        <v>1</v>
      </c>
      <c r="J13007">
        <v>417</v>
      </c>
      <c r="K13007">
        <v>1</v>
      </c>
      <c r="L13007">
        <v>1</v>
      </c>
      <c r="M13007">
        <v>138</v>
      </c>
      <c r="N13007" t="s">
        <v>18</v>
      </c>
      <c r="O13007" s="1">
        <v>5.4396400000000003E-44</v>
      </c>
      <c r="P13007">
        <v>461</v>
      </c>
    </row>
    <row r="13008" spans="1:16" x14ac:dyDescent="0.25">
      <c r="A13008" t="s">
        <v>19368</v>
      </c>
      <c r="B13008">
        <v>507</v>
      </c>
      <c r="C13008" s="3" t="str">
        <f>HYPERLINK("http://www.uniprot.org/uniprot/C6SYC1","tr|C6SYC1|C6SYC1_SOYBN")</f>
        <v>tr|C6SYC1|C6SYC1_SOYBN</v>
      </c>
      <c r="D13008" t="s">
        <v>210</v>
      </c>
      <c r="E13008">
        <v>79.16</v>
      </c>
      <c r="F13008">
        <v>168</v>
      </c>
      <c r="G13008">
        <v>35</v>
      </c>
      <c r="H13008">
        <v>0</v>
      </c>
      <c r="I13008">
        <v>1</v>
      </c>
      <c r="J13008">
        <v>504</v>
      </c>
      <c r="K13008">
        <v>1</v>
      </c>
      <c r="L13008">
        <v>1</v>
      </c>
      <c r="M13008">
        <v>168</v>
      </c>
      <c r="N13008" t="s">
        <v>18</v>
      </c>
      <c r="O13008" s="1">
        <v>3.9139199999999997E-71</v>
      </c>
      <c r="P13008">
        <v>695</v>
      </c>
    </row>
    <row r="13009" spans="1:16" x14ac:dyDescent="0.25">
      <c r="A13009" t="s">
        <v>19369</v>
      </c>
      <c r="B13009">
        <v>4320</v>
      </c>
      <c r="C13009" s="3" t="str">
        <f>HYPERLINK("http://www.uniprot.org/uniprot/K7LKE9","tr|K7LKE9|K7LKE9_SOYBN")</f>
        <v>tr|K7LKE9|K7LKE9_SOYBN</v>
      </c>
      <c r="D13009" t="s">
        <v>28</v>
      </c>
      <c r="E13009">
        <v>47.59</v>
      </c>
      <c r="F13009">
        <v>1477</v>
      </c>
      <c r="G13009">
        <v>774</v>
      </c>
      <c r="H13009">
        <v>39</v>
      </c>
      <c r="I13009">
        <v>4</v>
      </c>
      <c r="J13009">
        <v>4317</v>
      </c>
      <c r="K13009">
        <v>1</v>
      </c>
      <c r="L13009">
        <v>6</v>
      </c>
      <c r="M13009">
        <v>1384</v>
      </c>
      <c r="N13009" t="s">
        <v>18</v>
      </c>
      <c r="O13009">
        <v>0</v>
      </c>
      <c r="P13009">
        <v>2944</v>
      </c>
    </row>
    <row r="13010" spans="1:16" x14ac:dyDescent="0.25">
      <c r="A13010" t="s">
        <v>19370</v>
      </c>
      <c r="B13010">
        <v>651</v>
      </c>
      <c r="C13010" s="3" t="str">
        <f>HYPERLINK("http://www.uniprot.org/uniprot/C6TNW3","tr|C6TNW3|C6TNW3_SOYBN")</f>
        <v>tr|C6TNW3|C6TNW3_SOYBN</v>
      </c>
      <c r="D13010" t="s">
        <v>210</v>
      </c>
      <c r="E13010">
        <v>75.760000000000005</v>
      </c>
      <c r="F13010">
        <v>260</v>
      </c>
      <c r="G13010">
        <v>63</v>
      </c>
      <c r="H13010">
        <v>44</v>
      </c>
      <c r="I13010">
        <v>1</v>
      </c>
      <c r="J13010">
        <v>648</v>
      </c>
      <c r="K13010">
        <v>1</v>
      </c>
      <c r="L13010">
        <v>1</v>
      </c>
      <c r="M13010">
        <v>260</v>
      </c>
      <c r="N13010" t="s">
        <v>18</v>
      </c>
      <c r="O13010" s="1">
        <v>6.17157E-104</v>
      </c>
      <c r="P13010">
        <v>980</v>
      </c>
    </row>
    <row r="13011" spans="1:16" x14ac:dyDescent="0.25">
      <c r="A13011" t="s">
        <v>19371</v>
      </c>
      <c r="B13011">
        <v>3186</v>
      </c>
      <c r="C13011" s="3" t="str">
        <f>HYPERLINK("http://www.uniprot.org/uniprot/I1JSE2","tr|I1JSE2|I1JSE2_SOYBN")</f>
        <v>tr|I1JSE2|I1JSE2_SOYBN</v>
      </c>
      <c r="D13011" t="s">
        <v>28</v>
      </c>
      <c r="E13011">
        <v>69.959999999999994</v>
      </c>
      <c r="F13011">
        <v>1082</v>
      </c>
      <c r="G13011">
        <v>325</v>
      </c>
      <c r="H13011">
        <v>24</v>
      </c>
      <c r="I13011">
        <v>1</v>
      </c>
      <c r="J13011">
        <v>3174</v>
      </c>
      <c r="K13011">
        <v>1</v>
      </c>
      <c r="L13011">
        <v>1</v>
      </c>
      <c r="M13011">
        <v>1070</v>
      </c>
      <c r="N13011" t="s">
        <v>18</v>
      </c>
      <c r="O13011">
        <v>0</v>
      </c>
      <c r="P13011">
        <v>3557</v>
      </c>
    </row>
    <row r="13012" spans="1:16" x14ac:dyDescent="0.25">
      <c r="A13012" t="s">
        <v>19372</v>
      </c>
      <c r="B13012">
        <v>1143</v>
      </c>
      <c r="C13012" s="3" t="str">
        <f>HYPERLINK("http://www.uniprot.org/uniprot/C7FDI5","tr|C7FDI5|C7FDI5_SOYBN")</f>
        <v>tr|C7FDI5|C7FDI5_SOYBN</v>
      </c>
      <c r="D13012" t="s">
        <v>717</v>
      </c>
      <c r="E13012">
        <v>49.17</v>
      </c>
      <c r="F13012">
        <v>362</v>
      </c>
      <c r="G13012">
        <v>184</v>
      </c>
      <c r="H13012">
        <v>4</v>
      </c>
      <c r="I13012">
        <v>1</v>
      </c>
      <c r="J13012">
        <v>1074</v>
      </c>
      <c r="K13012">
        <v>1</v>
      </c>
      <c r="L13012">
        <v>704</v>
      </c>
      <c r="M13012">
        <v>1060</v>
      </c>
      <c r="N13012" t="s">
        <v>18</v>
      </c>
      <c r="O13012" s="1">
        <v>1.2507500000000001E-96</v>
      </c>
      <c r="P13012">
        <v>921</v>
      </c>
    </row>
    <row r="13013" spans="1:16" x14ac:dyDescent="0.25">
      <c r="A13013" t="s">
        <v>19373</v>
      </c>
      <c r="B13013">
        <v>681</v>
      </c>
      <c r="C13013" s="3" t="str">
        <f>HYPERLINK("http://www.uniprot.org/uniprot/I1JGF8","tr|I1JGF8|I1JGF8_SOYBN")</f>
        <v>tr|I1JGF8|I1JGF8_SOYBN</v>
      </c>
      <c r="D13013" t="s">
        <v>28</v>
      </c>
      <c r="E13013">
        <v>37.270000000000003</v>
      </c>
      <c r="F13013">
        <v>169</v>
      </c>
      <c r="G13013">
        <v>106</v>
      </c>
      <c r="H13013">
        <v>7</v>
      </c>
      <c r="I13013">
        <v>1</v>
      </c>
      <c r="J13013">
        <v>486</v>
      </c>
      <c r="K13013">
        <v>1</v>
      </c>
      <c r="L13013">
        <v>333</v>
      </c>
      <c r="M13013">
        <v>495</v>
      </c>
      <c r="N13013" t="s">
        <v>18</v>
      </c>
      <c r="O13013" s="1">
        <v>4.9537900000000002E-17</v>
      </c>
      <c r="P13013">
        <v>231</v>
      </c>
    </row>
    <row r="13014" spans="1:16" x14ac:dyDescent="0.25">
      <c r="A13014" t="s">
        <v>19374</v>
      </c>
      <c r="B13014">
        <v>828</v>
      </c>
      <c r="C13014" s="3" t="str">
        <f>HYPERLINK("http://www.uniprot.org/uniprot/G7II51","tr|G7II51|G7II51_MEDTR")</f>
        <v>tr|G7II51|G7II51_MEDTR</v>
      </c>
      <c r="D13014" t="s">
        <v>3250</v>
      </c>
      <c r="E13014">
        <v>40.46</v>
      </c>
      <c r="F13014">
        <v>299</v>
      </c>
      <c r="G13014">
        <v>178</v>
      </c>
      <c r="H13014">
        <v>28</v>
      </c>
      <c r="I13014">
        <v>1</v>
      </c>
      <c r="J13014">
        <v>813</v>
      </c>
      <c r="K13014">
        <v>1</v>
      </c>
      <c r="L13014">
        <v>1</v>
      </c>
      <c r="M13014">
        <v>291</v>
      </c>
      <c r="N13014" t="s">
        <v>18</v>
      </c>
      <c r="O13014" s="1">
        <v>9.0176099999999995E-47</v>
      </c>
      <c r="P13014">
        <v>489</v>
      </c>
    </row>
    <row r="13015" spans="1:16" x14ac:dyDescent="0.25">
      <c r="A13015" t="s">
        <v>19375</v>
      </c>
      <c r="B13015">
        <v>279</v>
      </c>
      <c r="C13015" s="3" t="str">
        <f>HYPERLINK("http://www.uniprot.org/uniprot/G7JL45","tr|G7JL45|G7JL45_MEDTR")</f>
        <v>tr|G7JL45|G7JL45_MEDTR</v>
      </c>
      <c r="D13015" t="s">
        <v>19376</v>
      </c>
      <c r="E13015">
        <v>83.69</v>
      </c>
      <c r="F13015">
        <v>92</v>
      </c>
      <c r="G13015">
        <v>15</v>
      </c>
      <c r="H13015">
        <v>0</v>
      </c>
      <c r="I13015">
        <v>1</v>
      </c>
      <c r="J13015">
        <v>276</v>
      </c>
      <c r="K13015">
        <v>1</v>
      </c>
      <c r="L13015">
        <v>1</v>
      </c>
      <c r="M13015">
        <v>92</v>
      </c>
      <c r="N13015" t="s">
        <v>18</v>
      </c>
      <c r="O13015" s="1">
        <v>3.4054300000000001E-38</v>
      </c>
      <c r="P13015">
        <v>411</v>
      </c>
    </row>
    <row r="13016" spans="1:16" x14ac:dyDescent="0.25">
      <c r="A13016" t="s">
        <v>19377</v>
      </c>
      <c r="B13016">
        <v>282</v>
      </c>
      <c r="C13016" s="3" t="str">
        <f>HYPERLINK("http://www.uniprot.org/uniprot/I3SHI9","tr|I3SHI9|I3SHI9_MEDTR")</f>
        <v>tr|I3SHI9|I3SHI9_MEDTR</v>
      </c>
      <c r="D13016" t="s">
        <v>386</v>
      </c>
      <c r="E13016">
        <v>53.84</v>
      </c>
      <c r="F13016">
        <v>78</v>
      </c>
      <c r="G13016">
        <v>36</v>
      </c>
      <c r="H13016">
        <v>0</v>
      </c>
      <c r="I13016">
        <v>46</v>
      </c>
      <c r="J13016">
        <v>279</v>
      </c>
      <c r="K13016">
        <v>1</v>
      </c>
      <c r="L13016">
        <v>23</v>
      </c>
      <c r="M13016">
        <v>98</v>
      </c>
      <c r="N13016" t="s">
        <v>18</v>
      </c>
      <c r="O13016" s="1">
        <v>3.41583E-14</v>
      </c>
      <c r="P13016">
        <v>204</v>
      </c>
    </row>
    <row r="13017" spans="1:16" x14ac:dyDescent="0.25">
      <c r="A13017" t="s">
        <v>19378</v>
      </c>
      <c r="B13017">
        <v>912</v>
      </c>
      <c r="C13017" s="3" t="str">
        <f>HYPERLINK("http://www.uniprot.org/uniprot/G7LD10","tr|G7LD10|G7LD10_MEDTR")</f>
        <v>tr|G7LD10|G7LD10_MEDTR</v>
      </c>
      <c r="D13017" t="s">
        <v>19379</v>
      </c>
      <c r="E13017">
        <v>67</v>
      </c>
      <c r="F13017">
        <v>294</v>
      </c>
      <c r="G13017">
        <v>97</v>
      </c>
      <c r="H13017">
        <v>3</v>
      </c>
      <c r="I13017">
        <v>1</v>
      </c>
      <c r="J13017">
        <v>873</v>
      </c>
      <c r="K13017">
        <v>1</v>
      </c>
      <c r="L13017">
        <v>1</v>
      </c>
      <c r="M13017">
        <v>290</v>
      </c>
      <c r="N13017" t="s">
        <v>18</v>
      </c>
      <c r="O13017" s="1">
        <v>2.4958E-104</v>
      </c>
      <c r="P13017">
        <v>986</v>
      </c>
    </row>
    <row r="13018" spans="1:16" x14ac:dyDescent="0.25">
      <c r="A13018" t="s">
        <v>19380</v>
      </c>
      <c r="B13018">
        <v>1287</v>
      </c>
      <c r="C13018" s="3" t="str">
        <f>HYPERLINK("http://www.uniprot.org/uniprot/G7LEU1","tr|G7LEU1|G7LEU1_MEDTR")</f>
        <v>tr|G7LEU1|G7LEU1_MEDTR</v>
      </c>
      <c r="D13018" t="s">
        <v>19381</v>
      </c>
      <c r="E13018">
        <v>73.510000000000005</v>
      </c>
      <c r="F13018">
        <v>438</v>
      </c>
      <c r="G13018">
        <v>116</v>
      </c>
      <c r="H13018">
        <v>11</v>
      </c>
      <c r="I13018">
        <v>1</v>
      </c>
      <c r="J13018">
        <v>1281</v>
      </c>
      <c r="K13018">
        <v>1</v>
      </c>
      <c r="L13018">
        <v>38</v>
      </c>
      <c r="M13018">
        <v>474</v>
      </c>
      <c r="N13018" t="s">
        <v>18</v>
      </c>
      <c r="O13018" s="1">
        <v>1.23509E-175</v>
      </c>
      <c r="P13018">
        <v>1603</v>
      </c>
    </row>
    <row r="13019" spans="1:16" x14ac:dyDescent="0.25">
      <c r="A13019" t="s">
        <v>19382</v>
      </c>
      <c r="B13019">
        <v>642</v>
      </c>
      <c r="C13019" s="3" t="str">
        <f>HYPERLINK("http://www.uniprot.org/uniprot/M5XDP7","tr|M5XDP7|M5XDP7_PRUPE")</f>
        <v>tr|M5XDP7|M5XDP7_PRUPE</v>
      </c>
      <c r="D13019" t="s">
        <v>7588</v>
      </c>
      <c r="E13019">
        <v>53.55</v>
      </c>
      <c r="F13019">
        <v>211</v>
      </c>
      <c r="G13019">
        <v>98</v>
      </c>
      <c r="H13019">
        <v>3</v>
      </c>
      <c r="I13019">
        <v>1</v>
      </c>
      <c r="J13019">
        <v>624</v>
      </c>
      <c r="K13019">
        <v>1</v>
      </c>
      <c r="L13019">
        <v>264</v>
      </c>
      <c r="M13019">
        <v>474</v>
      </c>
      <c r="N13019" t="s">
        <v>18</v>
      </c>
      <c r="O13019" s="1">
        <v>3.9639400000000002E-63</v>
      </c>
      <c r="P13019">
        <v>628</v>
      </c>
    </row>
    <row r="13020" spans="1:16" x14ac:dyDescent="0.25">
      <c r="A13020" t="s">
        <v>19383</v>
      </c>
      <c r="B13020">
        <v>1080</v>
      </c>
      <c r="C13020" s="3" t="str">
        <f>HYPERLINK("http://www.uniprot.org/uniprot/I3SB34","tr|I3SB34|I3SB34_LOTJA")</f>
        <v>tr|I3SB34|I3SB34_LOTJA</v>
      </c>
      <c r="D13020" t="s">
        <v>93</v>
      </c>
      <c r="E13020">
        <v>87.46</v>
      </c>
      <c r="F13020">
        <v>359</v>
      </c>
      <c r="G13020">
        <v>45</v>
      </c>
      <c r="H13020">
        <v>0</v>
      </c>
      <c r="I13020">
        <v>1</v>
      </c>
      <c r="J13020">
        <v>1077</v>
      </c>
      <c r="K13020">
        <v>1</v>
      </c>
      <c r="L13020">
        <v>1</v>
      </c>
      <c r="M13020">
        <v>359</v>
      </c>
      <c r="N13020" t="s">
        <v>18</v>
      </c>
      <c r="O13020">
        <v>0</v>
      </c>
      <c r="P13020">
        <v>1665</v>
      </c>
    </row>
    <row r="13021" spans="1:16" x14ac:dyDescent="0.25">
      <c r="A13021" t="s">
        <v>19384</v>
      </c>
      <c r="B13021">
        <v>324</v>
      </c>
      <c r="C13021" s="3" t="str">
        <f>HYPERLINK("http://www.uniprot.org/uniprot/Q949L5","tr|Q949L5|Q949L5_CICAR")</f>
        <v>tr|Q949L5|Q949L5_CICAR</v>
      </c>
      <c r="D13021" t="s">
        <v>55</v>
      </c>
      <c r="E13021">
        <v>68.349999999999994</v>
      </c>
      <c r="F13021">
        <v>79</v>
      </c>
      <c r="G13021">
        <v>25</v>
      </c>
      <c r="H13021">
        <v>0</v>
      </c>
      <c r="I13021">
        <v>85</v>
      </c>
      <c r="J13021">
        <v>321</v>
      </c>
      <c r="K13021">
        <v>1</v>
      </c>
      <c r="L13021">
        <v>1</v>
      </c>
      <c r="M13021">
        <v>79</v>
      </c>
      <c r="N13021" t="s">
        <v>18</v>
      </c>
      <c r="O13021" s="1">
        <v>2.2409400000000001E-21</v>
      </c>
      <c r="P13021">
        <v>266</v>
      </c>
    </row>
    <row r="13022" spans="1:16" x14ac:dyDescent="0.25">
      <c r="A13022" t="s">
        <v>19385</v>
      </c>
      <c r="B13022">
        <v>576</v>
      </c>
      <c r="C13022" s="3" t="str">
        <f>HYPERLINK("http://www.uniprot.org/uniprot/G7JLX3","tr|G7JLX3|G7JLX3_MEDTR")</f>
        <v>tr|G7JLX3|G7JLX3_MEDTR</v>
      </c>
      <c r="D13022" t="s">
        <v>19386</v>
      </c>
      <c r="E13022">
        <v>79.58</v>
      </c>
      <c r="F13022">
        <v>191</v>
      </c>
      <c r="G13022">
        <v>39</v>
      </c>
      <c r="H13022">
        <v>0</v>
      </c>
      <c r="I13022">
        <v>1</v>
      </c>
      <c r="J13022">
        <v>573</v>
      </c>
      <c r="K13022">
        <v>1</v>
      </c>
      <c r="L13022">
        <v>84</v>
      </c>
      <c r="M13022">
        <v>274</v>
      </c>
      <c r="N13022" t="s">
        <v>18</v>
      </c>
      <c r="O13022" s="1">
        <v>4.22472E-78</v>
      </c>
      <c r="P13022">
        <v>756</v>
      </c>
    </row>
    <row r="13023" spans="1:16" x14ac:dyDescent="0.25">
      <c r="A13023" t="s">
        <v>19387</v>
      </c>
      <c r="B13023">
        <v>1551</v>
      </c>
      <c r="C13023" s="3" t="str">
        <f>HYPERLINK("http://www.uniprot.org/uniprot/G7JMM0","tr|G7JMM0|G7JMM0_MEDTR")</f>
        <v>tr|G7JMM0|G7JMM0_MEDTR</v>
      </c>
      <c r="D13023" t="s">
        <v>19388</v>
      </c>
      <c r="E13023">
        <v>80.66</v>
      </c>
      <c r="F13023">
        <v>538</v>
      </c>
      <c r="G13023">
        <v>104</v>
      </c>
      <c r="H13023">
        <v>22</v>
      </c>
      <c r="I13023">
        <v>1</v>
      </c>
      <c r="J13023">
        <v>1548</v>
      </c>
      <c r="K13023">
        <v>1</v>
      </c>
      <c r="L13023">
        <v>1</v>
      </c>
      <c r="M13023">
        <v>521</v>
      </c>
      <c r="N13023" t="s">
        <v>18</v>
      </c>
      <c r="O13023">
        <v>0</v>
      </c>
      <c r="P13023">
        <v>2119</v>
      </c>
    </row>
    <row r="13024" spans="1:16" x14ac:dyDescent="0.25">
      <c r="A13024" t="s">
        <v>19389</v>
      </c>
      <c r="B13024">
        <v>828</v>
      </c>
      <c r="C13024" s="3" t="str">
        <f>HYPERLINK("http://www.uniprot.org/uniprot/G7KI95","tr|G7KI95|G7KI95_MEDTR")</f>
        <v>tr|G7KI95|G7KI95_MEDTR</v>
      </c>
      <c r="D13024" t="s">
        <v>19390</v>
      </c>
      <c r="E13024">
        <v>79.77</v>
      </c>
      <c r="F13024">
        <v>272</v>
      </c>
      <c r="G13024">
        <v>55</v>
      </c>
      <c r="H13024">
        <v>0</v>
      </c>
      <c r="I13024">
        <v>1</v>
      </c>
      <c r="J13024">
        <v>816</v>
      </c>
      <c r="K13024">
        <v>1</v>
      </c>
      <c r="L13024">
        <v>1</v>
      </c>
      <c r="M13024">
        <v>272</v>
      </c>
      <c r="N13024" t="s">
        <v>18</v>
      </c>
      <c r="O13024" s="1">
        <v>3.1337499999999999E-124</v>
      </c>
      <c r="P13024">
        <v>1157</v>
      </c>
    </row>
    <row r="13025" spans="1:16" x14ac:dyDescent="0.25">
      <c r="A13025" t="s">
        <v>19391</v>
      </c>
      <c r="B13025">
        <v>486</v>
      </c>
      <c r="C13025" s="3" t="str">
        <f>HYPERLINK("http://www.uniprot.org/uniprot/G7IWD8","tr|G7IWD8|G7IWD8_MEDTR")</f>
        <v>tr|G7IWD8|G7IWD8_MEDTR</v>
      </c>
      <c r="D13025" t="s">
        <v>6805</v>
      </c>
      <c r="E13025">
        <v>51.91</v>
      </c>
      <c r="F13025">
        <v>183</v>
      </c>
      <c r="G13025">
        <v>88</v>
      </c>
      <c r="H13025">
        <v>34</v>
      </c>
      <c r="I13025">
        <v>4</v>
      </c>
      <c r="J13025">
        <v>450</v>
      </c>
      <c r="K13025">
        <v>1</v>
      </c>
      <c r="L13025">
        <v>318</v>
      </c>
      <c r="M13025">
        <v>497</v>
      </c>
      <c r="N13025" t="s">
        <v>18</v>
      </c>
      <c r="O13025" s="1">
        <v>5.9406800000000001E-35</v>
      </c>
      <c r="P13025">
        <v>383</v>
      </c>
    </row>
    <row r="13026" spans="1:16" x14ac:dyDescent="0.25">
      <c r="A13026" t="s">
        <v>19392</v>
      </c>
      <c r="B13026">
        <v>1152</v>
      </c>
      <c r="C13026" s="3" t="str">
        <f>HYPERLINK("http://www.uniprot.org/uniprot/I1KN11","tr|I1KN11|I1KN11_SOYBN")</f>
        <v>tr|I1KN11|I1KN11_SOYBN</v>
      </c>
      <c r="D13026" t="s">
        <v>28</v>
      </c>
      <c r="E13026">
        <v>51.75</v>
      </c>
      <c r="F13026">
        <v>313</v>
      </c>
      <c r="G13026">
        <v>151</v>
      </c>
      <c r="H13026">
        <v>0</v>
      </c>
      <c r="I13026">
        <v>124</v>
      </c>
      <c r="J13026">
        <v>1062</v>
      </c>
      <c r="K13026">
        <v>1</v>
      </c>
      <c r="L13026">
        <v>45</v>
      </c>
      <c r="M13026">
        <v>355</v>
      </c>
      <c r="N13026" t="s">
        <v>18</v>
      </c>
      <c r="O13026" s="1">
        <v>8.5168200000000004E-85</v>
      </c>
      <c r="P13026">
        <v>819</v>
      </c>
    </row>
    <row r="13027" spans="1:16" x14ac:dyDescent="0.25">
      <c r="A13027" t="s">
        <v>19393</v>
      </c>
      <c r="B13027">
        <v>579</v>
      </c>
      <c r="C13027" s="3" t="str">
        <f>HYPERLINK("http://www.uniprot.org/uniprot/I3S8C4","tr|I3S8C4|I3S8C4_LOTJA")</f>
        <v>tr|I3S8C4|I3S8C4_LOTJA</v>
      </c>
      <c r="D13027" t="s">
        <v>93</v>
      </c>
      <c r="E13027">
        <v>65.34</v>
      </c>
      <c r="F13027">
        <v>176</v>
      </c>
      <c r="G13027">
        <v>61</v>
      </c>
      <c r="H13027">
        <v>0</v>
      </c>
      <c r="I13027">
        <v>28</v>
      </c>
      <c r="J13027">
        <v>555</v>
      </c>
      <c r="K13027">
        <v>1</v>
      </c>
      <c r="L13027">
        <v>2</v>
      </c>
      <c r="M13027">
        <v>176</v>
      </c>
      <c r="N13027" t="s">
        <v>18</v>
      </c>
      <c r="O13027" s="1">
        <v>7.1397899999999996E-57</v>
      </c>
      <c r="P13027">
        <v>573</v>
      </c>
    </row>
    <row r="13028" spans="1:16" x14ac:dyDescent="0.25">
      <c r="A13028" t="s">
        <v>19394</v>
      </c>
      <c r="B13028">
        <v>912</v>
      </c>
      <c r="C13028" s="3" t="str">
        <f>HYPERLINK("http://www.uniprot.org/uniprot/G7K5S1","tr|G7K5S1|G7K5S1_MEDTR")</f>
        <v>tr|G7K5S1|G7K5S1_MEDTR</v>
      </c>
      <c r="D13028" t="s">
        <v>19395</v>
      </c>
      <c r="E13028">
        <v>78.849999999999994</v>
      </c>
      <c r="F13028">
        <v>298</v>
      </c>
      <c r="G13028">
        <v>63</v>
      </c>
      <c r="H13028">
        <v>3</v>
      </c>
      <c r="I13028">
        <v>1</v>
      </c>
      <c r="J13028">
        <v>885</v>
      </c>
      <c r="K13028">
        <v>1</v>
      </c>
      <c r="L13028">
        <v>1</v>
      </c>
      <c r="M13028">
        <v>295</v>
      </c>
      <c r="N13028" t="s">
        <v>18</v>
      </c>
      <c r="O13028" s="1">
        <v>1.4530300000000001E-128</v>
      </c>
      <c r="P13028">
        <v>1195</v>
      </c>
    </row>
    <row r="13029" spans="1:16" x14ac:dyDescent="0.25">
      <c r="A13029" t="s">
        <v>19396</v>
      </c>
      <c r="B13029">
        <v>1152</v>
      </c>
      <c r="C13029" s="3" t="str">
        <f>HYPERLINK("http://www.uniprot.org/uniprot/I1JQG5","tr|I1JQG5|I1JQG5_SOYBN")</f>
        <v>tr|I1JQG5|I1JQG5_SOYBN</v>
      </c>
      <c r="D13029" t="s">
        <v>28</v>
      </c>
      <c r="E13029">
        <v>71.27</v>
      </c>
      <c r="F13029">
        <v>376</v>
      </c>
      <c r="G13029">
        <v>108</v>
      </c>
      <c r="H13029">
        <v>0</v>
      </c>
      <c r="I13029">
        <v>16</v>
      </c>
      <c r="J13029">
        <v>1143</v>
      </c>
      <c r="K13029">
        <v>1</v>
      </c>
      <c r="L13029">
        <v>5</v>
      </c>
      <c r="M13029">
        <v>380</v>
      </c>
      <c r="N13029" t="s">
        <v>18</v>
      </c>
      <c r="O13029" s="1">
        <v>1.01724E-162</v>
      </c>
      <c r="P13029">
        <v>1491</v>
      </c>
    </row>
    <row r="13030" spans="1:16" x14ac:dyDescent="0.25">
      <c r="A13030" t="s">
        <v>19397</v>
      </c>
      <c r="B13030">
        <v>1926</v>
      </c>
      <c r="C13030" s="3" t="str">
        <f>HYPERLINK("http://www.uniprot.org/uniprot/I1JNU0","tr|I1JNU0|I1JNU0_SOYBN")</f>
        <v>tr|I1JNU0|I1JNU0_SOYBN</v>
      </c>
      <c r="D13030" t="s">
        <v>12349</v>
      </c>
      <c r="E13030">
        <v>83.41</v>
      </c>
      <c r="F13030">
        <v>639</v>
      </c>
      <c r="G13030">
        <v>106</v>
      </c>
      <c r="H13030">
        <v>0</v>
      </c>
      <c r="I13030">
        <v>4</v>
      </c>
      <c r="J13030">
        <v>1920</v>
      </c>
      <c r="K13030">
        <v>1</v>
      </c>
      <c r="L13030">
        <v>5</v>
      </c>
      <c r="M13030">
        <v>643</v>
      </c>
      <c r="N13030" t="s">
        <v>18</v>
      </c>
      <c r="O13030">
        <v>0</v>
      </c>
      <c r="P13030">
        <v>2770</v>
      </c>
    </row>
    <row r="13031" spans="1:16" x14ac:dyDescent="0.25">
      <c r="A13031" t="s">
        <v>19398</v>
      </c>
      <c r="B13031">
        <v>750</v>
      </c>
      <c r="C13031" s="3" t="str">
        <f>HYPERLINK("http://www.uniprot.org/uniprot/K4JR45","tr|K4JR45|K4JR45_9FABA")</f>
        <v>tr|K4JR45|K4JR45_9FABA</v>
      </c>
      <c r="D13031" t="s">
        <v>19399</v>
      </c>
      <c r="E13031">
        <v>96.38</v>
      </c>
      <c r="F13031">
        <v>249</v>
      </c>
      <c r="G13031">
        <v>9</v>
      </c>
      <c r="H13031">
        <v>0</v>
      </c>
      <c r="I13031">
        <v>1</v>
      </c>
      <c r="J13031">
        <v>747</v>
      </c>
      <c r="K13031">
        <v>1</v>
      </c>
      <c r="L13031">
        <v>1</v>
      </c>
      <c r="M13031">
        <v>249</v>
      </c>
      <c r="N13031" t="s">
        <v>18</v>
      </c>
      <c r="O13031" s="1">
        <v>8.7755299999999993E-133</v>
      </c>
      <c r="P13031">
        <v>1230</v>
      </c>
    </row>
    <row r="13032" spans="1:16" x14ac:dyDescent="0.25">
      <c r="A13032" t="s">
        <v>19400</v>
      </c>
      <c r="B13032">
        <v>696</v>
      </c>
      <c r="C13032" s="3" t="str">
        <f>HYPERLINK("http://www.uniprot.org/uniprot/G7I9N1","tr|G7I9N1|G7I9N1_MEDTR")</f>
        <v>tr|G7I9N1|G7I9N1_MEDTR</v>
      </c>
      <c r="D13032" t="s">
        <v>19401</v>
      </c>
      <c r="E13032">
        <v>74.12</v>
      </c>
      <c r="F13032">
        <v>228</v>
      </c>
      <c r="G13032">
        <v>59</v>
      </c>
      <c r="H13032">
        <v>1</v>
      </c>
      <c r="I13032">
        <v>13</v>
      </c>
      <c r="J13032">
        <v>693</v>
      </c>
      <c r="K13032">
        <v>1</v>
      </c>
      <c r="L13032">
        <v>4</v>
      </c>
      <c r="M13032">
        <v>229</v>
      </c>
      <c r="N13032" t="s">
        <v>18</v>
      </c>
      <c r="O13032" s="1">
        <v>1.9843E-85</v>
      </c>
      <c r="P13032">
        <v>821</v>
      </c>
    </row>
    <row r="13033" spans="1:16" x14ac:dyDescent="0.25">
      <c r="A13033" t="s">
        <v>19402</v>
      </c>
      <c r="B13033">
        <v>2874</v>
      </c>
      <c r="C13033" s="3" t="str">
        <f>HYPERLINK("http://www.uniprot.org/uniprot/I1LCL8","tr|I1LCL8|I1LCL8_SOYBN")</f>
        <v>tr|I1LCL8|I1LCL8_SOYBN</v>
      </c>
      <c r="D13033" t="s">
        <v>28</v>
      </c>
      <c r="E13033">
        <v>83.98</v>
      </c>
      <c r="F13033">
        <v>924</v>
      </c>
      <c r="G13033">
        <v>148</v>
      </c>
      <c r="H13033">
        <v>6</v>
      </c>
      <c r="I13033">
        <v>115</v>
      </c>
      <c r="J13033">
        <v>2868</v>
      </c>
      <c r="K13033">
        <v>1</v>
      </c>
      <c r="L13033">
        <v>32</v>
      </c>
      <c r="M13033">
        <v>950</v>
      </c>
      <c r="N13033" t="s">
        <v>18</v>
      </c>
      <c r="O13033">
        <v>0</v>
      </c>
      <c r="P13033">
        <v>4097</v>
      </c>
    </row>
    <row r="13034" spans="1:16" x14ac:dyDescent="0.25">
      <c r="A13034" t="s">
        <v>19403</v>
      </c>
      <c r="B13034">
        <v>795</v>
      </c>
      <c r="C13034" s="3" t="str">
        <f>HYPERLINK("http://www.uniprot.org/uniprot/B9H9A8","tr|B9H9A8|B9H9A8_POPTR")</f>
        <v>tr|B9H9A8|B9H9A8_POPTR</v>
      </c>
      <c r="D13034" t="s">
        <v>19404</v>
      </c>
      <c r="E13034">
        <v>81.27</v>
      </c>
      <c r="F13034">
        <v>251</v>
      </c>
      <c r="G13034">
        <v>47</v>
      </c>
      <c r="H13034">
        <v>0</v>
      </c>
      <c r="I13034">
        <v>1</v>
      </c>
      <c r="J13034">
        <v>753</v>
      </c>
      <c r="K13034">
        <v>1</v>
      </c>
      <c r="L13034">
        <v>1</v>
      </c>
      <c r="M13034">
        <v>251</v>
      </c>
      <c r="N13034" t="s">
        <v>18</v>
      </c>
      <c r="O13034" s="1">
        <v>2.6059799999999999E-117</v>
      </c>
      <c r="P13034">
        <v>1097</v>
      </c>
    </row>
    <row r="13035" spans="1:16" x14ac:dyDescent="0.25">
      <c r="A13035" t="s">
        <v>19405</v>
      </c>
      <c r="B13035">
        <v>798</v>
      </c>
      <c r="C13035" s="3" t="str">
        <f>HYPERLINK("http://www.uniprot.org/uniprot/K7MNX2","tr|K7MNX2|K7MNX2_SOYBN")</f>
        <v>tr|K7MNX2|K7MNX2_SOYBN</v>
      </c>
      <c r="D13035" t="s">
        <v>28</v>
      </c>
      <c r="E13035">
        <v>25.13</v>
      </c>
      <c r="F13035">
        <v>183</v>
      </c>
      <c r="G13035">
        <v>137</v>
      </c>
      <c r="H13035">
        <v>24</v>
      </c>
      <c r="I13035">
        <v>316</v>
      </c>
      <c r="J13035">
        <v>792</v>
      </c>
      <c r="K13035">
        <v>1</v>
      </c>
      <c r="L13035">
        <v>267</v>
      </c>
      <c r="M13035">
        <v>448</v>
      </c>
      <c r="N13035" t="s">
        <v>18</v>
      </c>
      <c r="O13035" s="1">
        <v>7.3739300000000005E-11</v>
      </c>
      <c r="P13035">
        <v>179</v>
      </c>
    </row>
    <row r="13036" spans="1:16" x14ac:dyDescent="0.25">
      <c r="A13036" t="s">
        <v>19406</v>
      </c>
      <c r="B13036">
        <v>3003</v>
      </c>
      <c r="C13036" s="3" t="str">
        <f>HYPERLINK("http://www.uniprot.org/uniprot/G7J8H6","tr|G7J8H6|G7J8H6_MEDTR")</f>
        <v>tr|G7J8H6|G7J8H6_MEDTR</v>
      </c>
      <c r="D13036" t="s">
        <v>19407</v>
      </c>
      <c r="E13036">
        <v>82.79</v>
      </c>
      <c r="F13036">
        <v>523</v>
      </c>
      <c r="G13036">
        <v>90</v>
      </c>
      <c r="H13036">
        <v>9</v>
      </c>
      <c r="I13036">
        <v>1459</v>
      </c>
      <c r="J13036">
        <v>3000</v>
      </c>
      <c r="K13036">
        <v>1</v>
      </c>
      <c r="L13036">
        <v>14</v>
      </c>
      <c r="M13036">
        <v>536</v>
      </c>
      <c r="N13036" t="s">
        <v>18</v>
      </c>
      <c r="O13036">
        <v>0</v>
      </c>
      <c r="P13036">
        <v>2327</v>
      </c>
    </row>
    <row r="13037" spans="1:16" x14ac:dyDescent="0.25">
      <c r="A13037" t="s">
        <v>19408</v>
      </c>
      <c r="B13037">
        <v>366</v>
      </c>
      <c r="C13037" s="3" t="str">
        <f>HYPERLINK("http://www.uniprot.org/uniprot/G7JTT5","tr|G7JTT5|G7JTT5_MEDTR")</f>
        <v>tr|G7JTT5|G7JTT5_MEDTR</v>
      </c>
      <c r="D13037" t="s">
        <v>11831</v>
      </c>
      <c r="E13037">
        <v>76.61</v>
      </c>
      <c r="F13037">
        <v>124</v>
      </c>
      <c r="G13037">
        <v>29</v>
      </c>
      <c r="H13037">
        <v>4</v>
      </c>
      <c r="I13037">
        <v>1</v>
      </c>
      <c r="J13037">
        <v>360</v>
      </c>
      <c r="K13037">
        <v>1</v>
      </c>
      <c r="L13037">
        <v>35</v>
      </c>
      <c r="M13037">
        <v>158</v>
      </c>
      <c r="N13037" t="s">
        <v>18</v>
      </c>
      <c r="O13037" s="1">
        <v>1.5553699999999999E-43</v>
      </c>
      <c r="P13037">
        <v>457</v>
      </c>
    </row>
    <row r="13038" spans="1:16" x14ac:dyDescent="0.25">
      <c r="A13038" t="s">
        <v>19409</v>
      </c>
      <c r="B13038">
        <v>369</v>
      </c>
      <c r="C13038" s="3" t="str">
        <f>HYPERLINK("http://www.uniprot.org/uniprot/G7JK13","tr|G7JK13|G7JK13_MEDTR")</f>
        <v>tr|G7JK13|G7JK13_MEDTR</v>
      </c>
      <c r="D13038" t="s">
        <v>19272</v>
      </c>
      <c r="E13038">
        <v>83.21</v>
      </c>
      <c r="F13038">
        <v>143</v>
      </c>
      <c r="G13038">
        <v>24</v>
      </c>
      <c r="H13038">
        <v>21</v>
      </c>
      <c r="I13038">
        <v>1</v>
      </c>
      <c r="J13038">
        <v>366</v>
      </c>
      <c r="K13038">
        <v>1</v>
      </c>
      <c r="L13038">
        <v>1</v>
      </c>
      <c r="M13038">
        <v>143</v>
      </c>
      <c r="N13038" t="s">
        <v>18</v>
      </c>
      <c r="O13038" s="1">
        <v>2.2258399999999999E-58</v>
      </c>
      <c r="P13038">
        <v>585</v>
      </c>
    </row>
    <row r="13039" spans="1:16" x14ac:dyDescent="0.25">
      <c r="A13039" t="s">
        <v>19410</v>
      </c>
      <c r="B13039">
        <v>786</v>
      </c>
      <c r="C13039" s="3" t="str">
        <f>HYPERLINK("http://www.uniprot.org/uniprot/G7JJB2","tr|G7JJB2|G7JJB2_MEDTR")</f>
        <v>tr|G7JJB2|G7JJB2_MEDTR</v>
      </c>
      <c r="D13039" t="s">
        <v>19411</v>
      </c>
      <c r="E13039">
        <v>59.62</v>
      </c>
      <c r="F13039">
        <v>270</v>
      </c>
      <c r="G13039">
        <v>109</v>
      </c>
      <c r="H13039">
        <v>34</v>
      </c>
      <c r="I13039">
        <v>76</v>
      </c>
      <c r="J13039">
        <v>783</v>
      </c>
      <c r="K13039">
        <v>1</v>
      </c>
      <c r="L13039">
        <v>1</v>
      </c>
      <c r="M13039">
        <v>266</v>
      </c>
      <c r="N13039" t="s">
        <v>18</v>
      </c>
      <c r="O13039" s="1">
        <v>5.54879E-72</v>
      </c>
      <c r="P13039">
        <v>706</v>
      </c>
    </row>
    <row r="13040" spans="1:16" x14ac:dyDescent="0.25">
      <c r="A13040" t="s">
        <v>19412</v>
      </c>
      <c r="B13040">
        <v>279</v>
      </c>
      <c r="C13040" s="3" t="str">
        <f>HYPERLINK("http://www.uniprot.org/uniprot/I1LPU9","tr|I1LPU9|I1LPU9_SOYBN")</f>
        <v>tr|I1LPU9|I1LPU9_SOYBN</v>
      </c>
      <c r="D13040" t="s">
        <v>28</v>
      </c>
      <c r="E13040">
        <v>80</v>
      </c>
      <c r="F13040">
        <v>90</v>
      </c>
      <c r="G13040">
        <v>18</v>
      </c>
      <c r="H13040">
        <v>0</v>
      </c>
      <c r="I13040">
        <v>1</v>
      </c>
      <c r="J13040">
        <v>270</v>
      </c>
      <c r="K13040">
        <v>1</v>
      </c>
      <c r="L13040">
        <v>1</v>
      </c>
      <c r="M13040">
        <v>90</v>
      </c>
      <c r="N13040" t="s">
        <v>18</v>
      </c>
      <c r="O13040" s="1">
        <v>8.6800800000000008E-34</v>
      </c>
      <c r="P13040">
        <v>373</v>
      </c>
    </row>
    <row r="13041" spans="1:16" x14ac:dyDescent="0.25">
      <c r="A13041" t="s">
        <v>19413</v>
      </c>
      <c r="B13041">
        <v>249</v>
      </c>
      <c r="C13041" s="3" t="str">
        <f>HYPERLINK("http://www.uniprot.org/uniprot/G7JMU1","tr|G7JMU1|G7JMU1_MEDTR")</f>
        <v>tr|G7JMU1|G7JMU1_MEDTR</v>
      </c>
      <c r="D13041" t="s">
        <v>19414</v>
      </c>
      <c r="E13041">
        <v>58.42</v>
      </c>
      <c r="F13041">
        <v>89</v>
      </c>
      <c r="G13041">
        <v>37</v>
      </c>
      <c r="H13041">
        <v>13</v>
      </c>
      <c r="I13041">
        <v>10</v>
      </c>
      <c r="J13041">
        <v>237</v>
      </c>
      <c r="K13041">
        <v>1</v>
      </c>
      <c r="L13041">
        <v>81</v>
      </c>
      <c r="M13041">
        <v>169</v>
      </c>
      <c r="N13041" t="s">
        <v>18</v>
      </c>
      <c r="O13041" s="1">
        <v>2.3788899999999999E-15</v>
      </c>
      <c r="P13041">
        <v>214</v>
      </c>
    </row>
    <row r="13042" spans="1:16" x14ac:dyDescent="0.25">
      <c r="A13042" t="s">
        <v>19415</v>
      </c>
      <c r="B13042">
        <v>2376</v>
      </c>
      <c r="C13042" s="3" t="str">
        <f>HYPERLINK("http://www.uniprot.org/uniprot/G7LD19","tr|G7LD19|G7LD19_MEDTR")</f>
        <v>tr|G7LD19|G7LD19_MEDTR</v>
      </c>
      <c r="D13042" t="s">
        <v>19416</v>
      </c>
      <c r="E13042">
        <v>59.02</v>
      </c>
      <c r="F13042">
        <v>742</v>
      </c>
      <c r="G13042">
        <v>304</v>
      </c>
      <c r="H13042">
        <v>34</v>
      </c>
      <c r="I13042">
        <v>238</v>
      </c>
      <c r="J13042">
        <v>2361</v>
      </c>
      <c r="K13042">
        <v>1</v>
      </c>
      <c r="L13042">
        <v>18</v>
      </c>
      <c r="M13042">
        <v>738</v>
      </c>
      <c r="N13042" t="s">
        <v>18</v>
      </c>
      <c r="O13042">
        <v>0</v>
      </c>
      <c r="P13042">
        <v>1944</v>
      </c>
    </row>
    <row r="13043" spans="1:16" x14ac:dyDescent="0.25">
      <c r="A13043" t="s">
        <v>19417</v>
      </c>
      <c r="B13043">
        <v>1197</v>
      </c>
      <c r="C13043" s="3" t="str">
        <f>HYPERLINK("http://www.uniprot.org/uniprot/G7LEU0","tr|G7LEU0|G7LEU0_MEDTR")</f>
        <v>tr|G7LEU0|G7LEU0_MEDTR</v>
      </c>
      <c r="D13043" t="s">
        <v>19418</v>
      </c>
      <c r="E13043">
        <v>88.82</v>
      </c>
      <c r="F13043">
        <v>367</v>
      </c>
      <c r="G13043">
        <v>41</v>
      </c>
      <c r="H13043">
        <v>0</v>
      </c>
      <c r="I13043">
        <v>1</v>
      </c>
      <c r="J13043">
        <v>1101</v>
      </c>
      <c r="K13043">
        <v>1</v>
      </c>
      <c r="L13043">
        <v>38</v>
      </c>
      <c r="M13043">
        <v>404</v>
      </c>
      <c r="N13043" t="s">
        <v>18</v>
      </c>
      <c r="O13043">
        <v>0</v>
      </c>
      <c r="P13043">
        <v>1727</v>
      </c>
    </row>
    <row r="13044" spans="1:16" x14ac:dyDescent="0.25">
      <c r="A13044" t="s">
        <v>19419</v>
      </c>
      <c r="B13044">
        <v>1308</v>
      </c>
      <c r="C13044" s="3" t="str">
        <f>HYPERLINK("http://www.uniprot.org/uniprot/G7L8N0","tr|G7L8N0|G7L8N0_MEDTR")</f>
        <v>tr|G7L8N0|G7L8N0_MEDTR</v>
      </c>
      <c r="D13044" t="s">
        <v>378</v>
      </c>
      <c r="E13044">
        <v>44.23</v>
      </c>
      <c r="F13044">
        <v>104</v>
      </c>
      <c r="G13044">
        <v>58</v>
      </c>
      <c r="H13044">
        <v>15</v>
      </c>
      <c r="I13044">
        <v>1039</v>
      </c>
      <c r="J13044">
        <v>1305</v>
      </c>
      <c r="K13044">
        <v>1</v>
      </c>
      <c r="L13044">
        <v>45</v>
      </c>
      <c r="M13044">
        <v>148</v>
      </c>
      <c r="N13044" t="s">
        <v>18</v>
      </c>
      <c r="O13044" s="1">
        <v>3.4568299999999998E-16</v>
      </c>
      <c r="P13044">
        <v>228</v>
      </c>
    </row>
    <row r="13045" spans="1:16" x14ac:dyDescent="0.25">
      <c r="A13045" t="s">
        <v>19420</v>
      </c>
      <c r="B13045">
        <v>486</v>
      </c>
      <c r="C13045" s="3" t="str">
        <f>HYPERLINK("http://www.uniprot.org/uniprot/I3SNM6","tr|I3SNM6|I3SNM6_MEDTR")</f>
        <v>tr|I3SNM6|I3SNM6_MEDTR</v>
      </c>
      <c r="D13045" t="s">
        <v>22</v>
      </c>
      <c r="E13045">
        <v>77.91</v>
      </c>
      <c r="F13045">
        <v>163</v>
      </c>
      <c r="G13045">
        <v>36</v>
      </c>
      <c r="H13045">
        <v>2</v>
      </c>
      <c r="I13045">
        <v>1</v>
      </c>
      <c r="J13045">
        <v>483</v>
      </c>
      <c r="K13045">
        <v>1</v>
      </c>
      <c r="L13045">
        <v>1</v>
      </c>
      <c r="M13045">
        <v>160</v>
      </c>
      <c r="N13045" t="s">
        <v>18</v>
      </c>
      <c r="O13045" s="1">
        <v>3.3421699999999998E-62</v>
      </c>
      <c r="P13045">
        <v>618</v>
      </c>
    </row>
    <row r="13046" spans="1:16" x14ac:dyDescent="0.25">
      <c r="A13046" t="s">
        <v>19421</v>
      </c>
      <c r="B13046">
        <v>1206</v>
      </c>
      <c r="C13046" s="3" t="str">
        <f>HYPERLINK("http://www.uniprot.org/uniprot/I1L774","tr|I1L774|I1L774_SOYBN")</f>
        <v>tr|I1L774|I1L774_SOYBN</v>
      </c>
      <c r="D13046" t="s">
        <v>71</v>
      </c>
      <c r="E13046">
        <v>73.56</v>
      </c>
      <c r="F13046">
        <v>367</v>
      </c>
      <c r="G13046">
        <v>97</v>
      </c>
      <c r="H13046">
        <v>27</v>
      </c>
      <c r="I13046">
        <v>13</v>
      </c>
      <c r="J13046">
        <v>1032</v>
      </c>
      <c r="K13046">
        <v>1</v>
      </c>
      <c r="L13046">
        <v>4</v>
      </c>
      <c r="M13046">
        <v>351</v>
      </c>
      <c r="N13046" t="s">
        <v>18</v>
      </c>
      <c r="O13046" s="1">
        <v>1.51941E-148</v>
      </c>
      <c r="P13046">
        <v>1369</v>
      </c>
    </row>
    <row r="13047" spans="1:16" x14ac:dyDescent="0.25">
      <c r="A13047" t="s">
        <v>19422</v>
      </c>
      <c r="B13047">
        <v>2043</v>
      </c>
      <c r="C13047" s="3" t="str">
        <f>HYPERLINK("http://www.uniprot.org/uniprot/G7JEW3","tr|G7JEW3|G7JEW3_MEDTR")</f>
        <v>tr|G7JEW3|G7JEW3_MEDTR</v>
      </c>
      <c r="D13047" t="s">
        <v>19423</v>
      </c>
      <c r="E13047">
        <v>62.9</v>
      </c>
      <c r="F13047">
        <v>674</v>
      </c>
      <c r="G13047">
        <v>250</v>
      </c>
      <c r="H13047">
        <v>6</v>
      </c>
      <c r="I13047">
        <v>1</v>
      </c>
      <c r="J13047">
        <v>2004</v>
      </c>
      <c r="K13047">
        <v>1</v>
      </c>
      <c r="L13047">
        <v>1</v>
      </c>
      <c r="M13047">
        <v>636</v>
      </c>
      <c r="N13047" t="s">
        <v>18</v>
      </c>
      <c r="O13047">
        <v>0</v>
      </c>
      <c r="P13047">
        <v>2015</v>
      </c>
    </row>
    <row r="13048" spans="1:16" x14ac:dyDescent="0.25">
      <c r="A13048" t="s">
        <v>19424</v>
      </c>
      <c r="B13048">
        <v>669</v>
      </c>
      <c r="C13048" s="3" t="str">
        <f>HYPERLINK("http://www.uniprot.org/uniprot/C0STY6","tr|C0STY6|C0STY6_PEA")</f>
        <v>tr|C0STY6|C0STY6_PEA</v>
      </c>
      <c r="D13048" t="s">
        <v>19425</v>
      </c>
      <c r="E13048">
        <v>80.459999999999994</v>
      </c>
      <c r="F13048">
        <v>215</v>
      </c>
      <c r="G13048">
        <v>42</v>
      </c>
      <c r="H13048">
        <v>2</v>
      </c>
      <c r="I13048">
        <v>1</v>
      </c>
      <c r="J13048">
        <v>639</v>
      </c>
      <c r="K13048">
        <v>1</v>
      </c>
      <c r="L13048">
        <v>1</v>
      </c>
      <c r="M13048">
        <v>212</v>
      </c>
      <c r="N13048" t="s">
        <v>18</v>
      </c>
      <c r="O13048" s="1">
        <v>1.5407799999999999E-84</v>
      </c>
      <c r="P13048">
        <v>813</v>
      </c>
    </row>
    <row r="13049" spans="1:16" x14ac:dyDescent="0.25">
      <c r="A13049" t="s">
        <v>19426</v>
      </c>
      <c r="B13049">
        <v>1131</v>
      </c>
      <c r="C13049" s="3" t="str">
        <f>HYPERLINK("http://www.uniprot.org/uniprot/G7JVD8","tr|G7JVD8|G7JVD8_MEDTR")</f>
        <v>tr|G7JVD8|G7JVD8_MEDTR</v>
      </c>
      <c r="D13049" t="s">
        <v>7646</v>
      </c>
      <c r="E13049">
        <v>94.68</v>
      </c>
      <c r="F13049">
        <v>376</v>
      </c>
      <c r="G13049">
        <v>20</v>
      </c>
      <c r="H13049">
        <v>0</v>
      </c>
      <c r="I13049">
        <v>1</v>
      </c>
      <c r="J13049">
        <v>1128</v>
      </c>
      <c r="K13049">
        <v>1</v>
      </c>
      <c r="L13049">
        <v>1</v>
      </c>
      <c r="M13049">
        <v>376</v>
      </c>
      <c r="N13049" t="s">
        <v>18</v>
      </c>
      <c r="O13049">
        <v>0</v>
      </c>
      <c r="P13049">
        <v>1927</v>
      </c>
    </row>
    <row r="13050" spans="1:16" x14ac:dyDescent="0.25">
      <c r="A13050" t="s">
        <v>19427</v>
      </c>
      <c r="B13050">
        <v>1464</v>
      </c>
      <c r="C13050" s="3" t="str">
        <f>HYPERLINK("http://www.uniprot.org/uniprot/G7IPY9","tr|G7IPY9|G7IPY9_MEDTR")</f>
        <v>tr|G7IPY9|G7IPY9_MEDTR</v>
      </c>
      <c r="D13050" t="s">
        <v>19428</v>
      </c>
      <c r="E13050">
        <v>72.989999999999995</v>
      </c>
      <c r="F13050">
        <v>437</v>
      </c>
      <c r="G13050">
        <v>118</v>
      </c>
      <c r="H13050">
        <v>3</v>
      </c>
      <c r="I13050">
        <v>1</v>
      </c>
      <c r="J13050">
        <v>1302</v>
      </c>
      <c r="K13050">
        <v>1</v>
      </c>
      <c r="L13050">
        <v>1</v>
      </c>
      <c r="M13050">
        <v>434</v>
      </c>
      <c r="N13050" t="s">
        <v>18</v>
      </c>
      <c r="O13050">
        <v>0</v>
      </c>
      <c r="P13050">
        <v>1694</v>
      </c>
    </row>
    <row r="13051" spans="1:16" x14ac:dyDescent="0.25">
      <c r="A13051" t="s">
        <v>19429</v>
      </c>
      <c r="B13051">
        <v>507</v>
      </c>
      <c r="C13051" s="3" t="str">
        <f>HYPERLINK("http://www.uniprot.org/uniprot/I3SJV0","tr|I3SJV0|I3SJV0_LOTJA")</f>
        <v>tr|I3SJV0|I3SJV0_LOTJA</v>
      </c>
      <c r="D13051" t="s">
        <v>93</v>
      </c>
      <c r="E13051">
        <v>94.04</v>
      </c>
      <c r="F13051">
        <v>168</v>
      </c>
      <c r="G13051">
        <v>10</v>
      </c>
      <c r="H13051">
        <v>0</v>
      </c>
      <c r="I13051">
        <v>1</v>
      </c>
      <c r="J13051">
        <v>504</v>
      </c>
      <c r="K13051">
        <v>1</v>
      </c>
      <c r="L13051">
        <v>1</v>
      </c>
      <c r="M13051">
        <v>166</v>
      </c>
      <c r="N13051" t="s">
        <v>18</v>
      </c>
      <c r="O13051" s="1">
        <v>8.4062499999999998E-82</v>
      </c>
      <c r="P13051">
        <v>787</v>
      </c>
    </row>
    <row r="13052" spans="1:16" x14ac:dyDescent="0.25">
      <c r="A13052" t="s">
        <v>19430</v>
      </c>
      <c r="B13052">
        <v>1155</v>
      </c>
      <c r="C13052" s="3" t="str">
        <f>HYPERLINK("http://www.uniprot.org/uniprot/I1KN11","tr|I1KN11|I1KN11_SOYBN")</f>
        <v>tr|I1KN11|I1KN11_SOYBN</v>
      </c>
      <c r="D13052" t="s">
        <v>28</v>
      </c>
      <c r="E13052">
        <v>52.16</v>
      </c>
      <c r="F13052">
        <v>347</v>
      </c>
      <c r="G13052">
        <v>166</v>
      </c>
      <c r="H13052">
        <v>0</v>
      </c>
      <c r="I13052">
        <v>76</v>
      </c>
      <c r="J13052">
        <v>1116</v>
      </c>
      <c r="K13052">
        <v>1</v>
      </c>
      <c r="L13052">
        <v>32</v>
      </c>
      <c r="M13052">
        <v>374</v>
      </c>
      <c r="N13052" t="s">
        <v>18</v>
      </c>
      <c r="O13052" s="1">
        <v>2.4827099999999999E-92</v>
      </c>
      <c r="P13052">
        <v>884</v>
      </c>
    </row>
    <row r="13053" spans="1:16" x14ac:dyDescent="0.25">
      <c r="A13053" t="s">
        <v>19431</v>
      </c>
      <c r="B13053">
        <v>1932</v>
      </c>
      <c r="C13053" s="3" t="str">
        <f>HYPERLINK("http://www.uniprot.org/uniprot/Q5GQ66","tr|Q5GQ66|Q5GQ66_PEA")</f>
        <v>tr|Q5GQ66|Q5GQ66_PEA</v>
      </c>
      <c r="D13053" t="s">
        <v>19432</v>
      </c>
      <c r="E13053">
        <v>86.15</v>
      </c>
      <c r="F13053">
        <v>643</v>
      </c>
      <c r="G13053">
        <v>89</v>
      </c>
      <c r="H13053">
        <v>0</v>
      </c>
      <c r="I13053">
        <v>1</v>
      </c>
      <c r="J13053">
        <v>1929</v>
      </c>
      <c r="K13053">
        <v>1</v>
      </c>
      <c r="L13053">
        <v>1</v>
      </c>
      <c r="M13053">
        <v>643</v>
      </c>
      <c r="N13053" t="s">
        <v>18</v>
      </c>
      <c r="O13053">
        <v>0</v>
      </c>
      <c r="P13053">
        <v>3018</v>
      </c>
    </row>
    <row r="13054" spans="1:16" x14ac:dyDescent="0.25">
      <c r="A13054" t="s">
        <v>19433</v>
      </c>
      <c r="B13054">
        <v>486</v>
      </c>
      <c r="C13054" s="3" t="str">
        <f>HYPERLINK("http://www.uniprot.org/uniprot/G7K5S3","tr|G7K5S3|G7K5S3_MEDTR")</f>
        <v>tr|G7K5S3|G7K5S3_MEDTR</v>
      </c>
      <c r="D13054" t="s">
        <v>19434</v>
      </c>
      <c r="E13054">
        <v>79.010000000000005</v>
      </c>
      <c r="F13054">
        <v>162</v>
      </c>
      <c r="G13054">
        <v>34</v>
      </c>
      <c r="H13054">
        <v>2</v>
      </c>
      <c r="I13054">
        <v>1</v>
      </c>
      <c r="J13054">
        <v>480</v>
      </c>
      <c r="K13054">
        <v>1</v>
      </c>
      <c r="L13054">
        <v>1</v>
      </c>
      <c r="M13054">
        <v>159</v>
      </c>
      <c r="N13054" t="s">
        <v>18</v>
      </c>
      <c r="O13054" s="1">
        <v>5.1562299999999999E-63</v>
      </c>
      <c r="P13054">
        <v>625</v>
      </c>
    </row>
    <row r="13055" spans="1:16" x14ac:dyDescent="0.25">
      <c r="A13055" t="s">
        <v>19435</v>
      </c>
      <c r="B13055">
        <v>1128</v>
      </c>
      <c r="C13055" s="3" t="str">
        <f>HYPERLINK("http://www.uniprot.org/uniprot/I3SWC6","tr|I3SWC6|I3SWC6_MEDTR")</f>
        <v>tr|I3SWC6|I3SWC6_MEDTR</v>
      </c>
      <c r="D13055" t="s">
        <v>22</v>
      </c>
      <c r="E13055">
        <v>81.099999999999994</v>
      </c>
      <c r="F13055">
        <v>381</v>
      </c>
      <c r="G13055">
        <v>72</v>
      </c>
      <c r="H13055">
        <v>6</v>
      </c>
      <c r="I13055">
        <v>1</v>
      </c>
      <c r="J13055">
        <v>1125</v>
      </c>
      <c r="K13055">
        <v>1</v>
      </c>
      <c r="L13055">
        <v>1</v>
      </c>
      <c r="M13055">
        <v>380</v>
      </c>
      <c r="N13055" t="s">
        <v>18</v>
      </c>
      <c r="O13055" s="1">
        <v>3.2569099999999999E-174</v>
      </c>
      <c r="P13055">
        <v>1590</v>
      </c>
    </row>
    <row r="13056" spans="1:16" x14ac:dyDescent="0.25">
      <c r="A13056" t="s">
        <v>19436</v>
      </c>
      <c r="B13056">
        <v>855</v>
      </c>
      <c r="C13056" s="3" t="str">
        <f>HYPERLINK("http://www.uniprot.org/uniprot/I1N9H2","tr|I1N9H2|I1N9H2_SOYBN")</f>
        <v>tr|I1N9H2|I1N9H2_SOYBN</v>
      </c>
      <c r="D13056" t="s">
        <v>28</v>
      </c>
      <c r="E13056">
        <v>48.64</v>
      </c>
      <c r="F13056">
        <v>222</v>
      </c>
      <c r="G13056">
        <v>114</v>
      </c>
      <c r="H13056">
        <v>27</v>
      </c>
      <c r="I13056">
        <v>1</v>
      </c>
      <c r="J13056">
        <v>585</v>
      </c>
      <c r="K13056">
        <v>1</v>
      </c>
      <c r="L13056">
        <v>1</v>
      </c>
      <c r="M13056">
        <v>221</v>
      </c>
      <c r="N13056" t="s">
        <v>18</v>
      </c>
      <c r="O13056" s="1">
        <v>4.4154700000000001E-44</v>
      </c>
      <c r="P13056">
        <v>466</v>
      </c>
    </row>
    <row r="13057" spans="1:16" x14ac:dyDescent="0.25">
      <c r="A13057" t="s">
        <v>19437</v>
      </c>
      <c r="B13057">
        <v>708</v>
      </c>
      <c r="C13057" s="3" t="str">
        <f>HYPERLINK("http://www.uniprot.org/uniprot/K7MV58","tr|K7MV58|K7MV58_SOYBN")</f>
        <v>tr|K7MV58|K7MV58_SOYBN</v>
      </c>
      <c r="D13057" t="s">
        <v>28</v>
      </c>
      <c r="E13057">
        <v>66.37</v>
      </c>
      <c r="F13057">
        <v>232</v>
      </c>
      <c r="G13057">
        <v>78</v>
      </c>
      <c r="H13057">
        <v>3</v>
      </c>
      <c r="I13057">
        <v>19</v>
      </c>
      <c r="J13057">
        <v>705</v>
      </c>
      <c r="K13057">
        <v>1</v>
      </c>
      <c r="L13057">
        <v>8</v>
      </c>
      <c r="M13057">
        <v>239</v>
      </c>
      <c r="N13057" t="s">
        <v>18</v>
      </c>
      <c r="O13057" s="1">
        <v>7.6067699999999997E-88</v>
      </c>
      <c r="P13057">
        <v>842</v>
      </c>
    </row>
    <row r="13058" spans="1:16" x14ac:dyDescent="0.25">
      <c r="A13058" t="s">
        <v>19438</v>
      </c>
      <c r="B13058">
        <v>309</v>
      </c>
      <c r="C13058" s="3" t="str">
        <f>HYPERLINK("http://www.uniprot.org/uniprot/I3T193","tr|I3T193|I3T193_MEDTR")</f>
        <v>tr|I3T193|I3T193_MEDTR</v>
      </c>
      <c r="D13058" t="s">
        <v>1367</v>
      </c>
      <c r="E13058">
        <v>98.92</v>
      </c>
      <c r="F13058">
        <v>93</v>
      </c>
      <c r="G13058">
        <v>1</v>
      </c>
      <c r="H13058">
        <v>0</v>
      </c>
      <c r="I13058">
        <v>1</v>
      </c>
      <c r="J13058">
        <v>279</v>
      </c>
      <c r="K13058">
        <v>1</v>
      </c>
      <c r="L13058">
        <v>1</v>
      </c>
      <c r="M13058">
        <v>93</v>
      </c>
      <c r="N13058" t="s">
        <v>18</v>
      </c>
      <c r="O13058" s="1">
        <v>3.9973900000000001E-47</v>
      </c>
      <c r="P13058">
        <v>488</v>
      </c>
    </row>
    <row r="13059" spans="1:16" x14ac:dyDescent="0.25">
      <c r="A13059" t="s">
        <v>19439</v>
      </c>
      <c r="B13059">
        <v>954</v>
      </c>
      <c r="C13059" s="3" t="str">
        <f>HYPERLINK("http://www.uniprot.org/uniprot/I3SIV4","tr|I3SIV4|I3SIV4_MEDTR")</f>
        <v>tr|I3SIV4|I3SIV4_MEDTR</v>
      </c>
      <c r="D13059" t="s">
        <v>22</v>
      </c>
      <c r="E13059">
        <v>88.6</v>
      </c>
      <c r="F13059">
        <v>316</v>
      </c>
      <c r="G13059">
        <v>36</v>
      </c>
      <c r="H13059">
        <v>0</v>
      </c>
      <c r="I13059">
        <v>1</v>
      </c>
      <c r="J13059">
        <v>948</v>
      </c>
      <c r="K13059">
        <v>1</v>
      </c>
      <c r="L13059">
        <v>1</v>
      </c>
      <c r="M13059">
        <v>316</v>
      </c>
      <c r="N13059" t="s">
        <v>18</v>
      </c>
      <c r="O13059" s="1">
        <v>5.02718E-167</v>
      </c>
      <c r="P13059">
        <v>1527</v>
      </c>
    </row>
    <row r="13060" spans="1:16" x14ac:dyDescent="0.25">
      <c r="A13060" t="s">
        <v>19440</v>
      </c>
      <c r="B13060">
        <v>831</v>
      </c>
      <c r="C13060" s="3" t="str">
        <f>HYPERLINK("http://www.uniprot.org/uniprot/I1LMV8","tr|I1LMV8|I1LMV8_SOYBN")</f>
        <v>tr|I1LMV8|I1LMV8_SOYBN</v>
      </c>
      <c r="D13060" t="s">
        <v>28</v>
      </c>
      <c r="E13060">
        <v>70.8</v>
      </c>
      <c r="F13060">
        <v>274</v>
      </c>
      <c r="G13060">
        <v>80</v>
      </c>
      <c r="H13060">
        <v>1</v>
      </c>
      <c r="I13060">
        <v>1</v>
      </c>
      <c r="J13060">
        <v>819</v>
      </c>
      <c r="K13060">
        <v>1</v>
      </c>
      <c r="L13060">
        <v>1</v>
      </c>
      <c r="M13060">
        <v>274</v>
      </c>
      <c r="N13060" t="s">
        <v>18</v>
      </c>
      <c r="O13060" s="1">
        <v>4.28708E-105</v>
      </c>
      <c r="P13060">
        <v>992</v>
      </c>
    </row>
    <row r="13061" spans="1:16" x14ac:dyDescent="0.25">
      <c r="A13061" t="s">
        <v>19441</v>
      </c>
      <c r="B13061">
        <v>1674</v>
      </c>
      <c r="C13061" s="3" t="str">
        <f>HYPERLINK("http://www.uniprot.org/uniprot/I1N132","tr|I1N132|I1N132_SOYBN")</f>
        <v>tr|I1N132|I1N132_SOYBN</v>
      </c>
      <c r="D13061" t="s">
        <v>71</v>
      </c>
      <c r="E13061">
        <v>78.63</v>
      </c>
      <c r="F13061">
        <v>454</v>
      </c>
      <c r="G13061">
        <v>97</v>
      </c>
      <c r="H13061">
        <v>3</v>
      </c>
      <c r="I13061">
        <v>55</v>
      </c>
      <c r="J13061">
        <v>1407</v>
      </c>
      <c r="K13061">
        <v>1</v>
      </c>
      <c r="L13061">
        <v>19</v>
      </c>
      <c r="M13061">
        <v>470</v>
      </c>
      <c r="N13061" t="s">
        <v>18</v>
      </c>
      <c r="O13061">
        <v>0</v>
      </c>
      <c r="P13061">
        <v>1788</v>
      </c>
    </row>
    <row r="13062" spans="1:16" x14ac:dyDescent="0.25">
      <c r="A13062" t="s">
        <v>19442</v>
      </c>
      <c r="B13062">
        <v>2949</v>
      </c>
      <c r="C13062" s="3" t="str">
        <f>HYPERLINK("http://www.uniprot.org/uniprot/G7JK12","tr|G7JK12|G7JK12_MEDTR")</f>
        <v>tr|G7JK12|G7JK12_MEDTR</v>
      </c>
      <c r="D13062" t="s">
        <v>19443</v>
      </c>
      <c r="E13062">
        <v>72.37</v>
      </c>
      <c r="F13062">
        <v>1010</v>
      </c>
      <c r="G13062">
        <v>279</v>
      </c>
      <c r="H13062">
        <v>33</v>
      </c>
      <c r="I13062">
        <v>1</v>
      </c>
      <c r="J13062">
        <v>2931</v>
      </c>
      <c r="K13062">
        <v>1</v>
      </c>
      <c r="L13062">
        <v>1</v>
      </c>
      <c r="M13062">
        <v>998</v>
      </c>
      <c r="N13062" t="s">
        <v>18</v>
      </c>
      <c r="O13062">
        <v>0</v>
      </c>
      <c r="P13062">
        <v>3526</v>
      </c>
    </row>
    <row r="13063" spans="1:16" x14ac:dyDescent="0.25">
      <c r="A13063" t="s">
        <v>19444</v>
      </c>
      <c r="B13063">
        <v>264</v>
      </c>
      <c r="C13063" s="3" t="str">
        <f>HYPERLINK("http://www.uniprot.org/uniprot/G7JMA0","tr|G7JMA0|G7JMA0_MEDTR")</f>
        <v>tr|G7JMA0|G7JMA0_MEDTR</v>
      </c>
      <c r="D13063" t="s">
        <v>19092</v>
      </c>
      <c r="E13063">
        <v>85.88</v>
      </c>
      <c r="F13063">
        <v>85</v>
      </c>
      <c r="G13063">
        <v>12</v>
      </c>
      <c r="H13063">
        <v>0</v>
      </c>
      <c r="I13063">
        <v>1</v>
      </c>
      <c r="J13063">
        <v>255</v>
      </c>
      <c r="K13063">
        <v>1</v>
      </c>
      <c r="L13063">
        <v>1</v>
      </c>
      <c r="M13063">
        <v>85</v>
      </c>
      <c r="N13063" t="s">
        <v>18</v>
      </c>
      <c r="O13063" s="1">
        <v>2.9321199999999999E-34</v>
      </c>
      <c r="P13063">
        <v>377</v>
      </c>
    </row>
    <row r="13064" spans="1:16" x14ac:dyDescent="0.25">
      <c r="A13064" t="s">
        <v>19445</v>
      </c>
      <c r="B13064">
        <v>261</v>
      </c>
      <c r="C13064" s="3" t="str">
        <f>HYPERLINK("http://www.uniprot.org/uniprot/I1MRP9","tr|I1MRP9|I1MRP9_SOYBN")</f>
        <v>tr|I1MRP9|I1MRP9_SOYBN</v>
      </c>
      <c r="D13064" t="s">
        <v>28</v>
      </c>
      <c r="E13064">
        <v>72.94</v>
      </c>
      <c r="F13064">
        <v>85</v>
      </c>
      <c r="G13064">
        <v>23</v>
      </c>
      <c r="H13064">
        <v>1</v>
      </c>
      <c r="I13064">
        <v>1</v>
      </c>
      <c r="J13064">
        <v>252</v>
      </c>
      <c r="K13064">
        <v>1</v>
      </c>
      <c r="L13064">
        <v>1</v>
      </c>
      <c r="M13064">
        <v>83</v>
      </c>
      <c r="N13064" t="s">
        <v>18</v>
      </c>
      <c r="O13064" s="1">
        <v>1.12108E-25</v>
      </c>
      <c r="P13064">
        <v>303</v>
      </c>
    </row>
    <row r="13065" spans="1:16" x14ac:dyDescent="0.25">
      <c r="A13065" t="s">
        <v>19446</v>
      </c>
      <c r="B13065">
        <v>954</v>
      </c>
      <c r="C13065" s="3" t="str">
        <f>HYPERLINK("http://www.uniprot.org/uniprot/G7LD20","tr|G7LD20|G7LD20_MEDTR")</f>
        <v>tr|G7LD20|G7LD20_MEDTR</v>
      </c>
      <c r="D13065" t="s">
        <v>19447</v>
      </c>
      <c r="E13065">
        <v>85</v>
      </c>
      <c r="F13065">
        <v>300</v>
      </c>
      <c r="G13065">
        <v>45</v>
      </c>
      <c r="H13065">
        <v>0</v>
      </c>
      <c r="I13065">
        <v>4</v>
      </c>
      <c r="J13065">
        <v>903</v>
      </c>
      <c r="K13065">
        <v>1</v>
      </c>
      <c r="L13065">
        <v>4</v>
      </c>
      <c r="M13065">
        <v>300</v>
      </c>
      <c r="N13065" t="s">
        <v>18</v>
      </c>
      <c r="O13065" s="1">
        <v>1.8243499999999999E-148</v>
      </c>
      <c r="P13065">
        <v>1350</v>
      </c>
    </row>
    <row r="13066" spans="1:16" x14ac:dyDescent="0.25">
      <c r="A13066" t="s">
        <v>19448</v>
      </c>
      <c r="B13066">
        <v>1842</v>
      </c>
      <c r="C13066" s="3" t="str">
        <f>HYPERLINK("http://www.uniprot.org/uniprot/I1JCQ7","tr|I1JCQ7|I1JCQ7_SOYBN")</f>
        <v>tr|I1JCQ7|I1JCQ7_SOYBN</v>
      </c>
      <c r="D13066" t="s">
        <v>28</v>
      </c>
      <c r="E13066">
        <v>85.96</v>
      </c>
      <c r="F13066">
        <v>634</v>
      </c>
      <c r="G13066">
        <v>89</v>
      </c>
      <c r="H13066">
        <v>21</v>
      </c>
      <c r="I13066">
        <v>1</v>
      </c>
      <c r="J13066">
        <v>1839</v>
      </c>
      <c r="K13066">
        <v>1</v>
      </c>
      <c r="L13066">
        <v>1</v>
      </c>
      <c r="M13066">
        <v>634</v>
      </c>
      <c r="N13066" t="s">
        <v>18</v>
      </c>
      <c r="O13066">
        <v>0</v>
      </c>
      <c r="P13066">
        <v>2823</v>
      </c>
    </row>
    <row r="13067" spans="1:16" x14ac:dyDescent="0.25">
      <c r="A13067" t="s">
        <v>19449</v>
      </c>
      <c r="B13067">
        <v>1842</v>
      </c>
      <c r="C13067" s="3" t="str">
        <f>HYPERLINK("http://www.uniprot.org/uniprot/I1MHP5","tr|I1MHP5|I1MHP5_SOYBN")</f>
        <v>tr|I1MHP5|I1MHP5_SOYBN</v>
      </c>
      <c r="D13067" t="s">
        <v>28</v>
      </c>
      <c r="E13067">
        <v>27.85</v>
      </c>
      <c r="F13067">
        <v>420</v>
      </c>
      <c r="G13067">
        <v>303</v>
      </c>
      <c r="H13067">
        <v>42</v>
      </c>
      <c r="I13067">
        <v>151</v>
      </c>
      <c r="J13067">
        <v>1284</v>
      </c>
      <c r="K13067">
        <v>1</v>
      </c>
      <c r="L13067">
        <v>1057</v>
      </c>
      <c r="M13067">
        <v>1470</v>
      </c>
      <c r="N13067" t="s">
        <v>18</v>
      </c>
      <c r="O13067" s="1">
        <v>2.28587E-30</v>
      </c>
      <c r="P13067">
        <v>352</v>
      </c>
    </row>
    <row r="13068" spans="1:16" x14ac:dyDescent="0.25">
      <c r="A13068" t="s">
        <v>19450</v>
      </c>
      <c r="B13068">
        <v>966</v>
      </c>
      <c r="C13068" s="3" t="str">
        <f>HYPERLINK("http://www.uniprot.org/uniprot/B9RE23","tr|B9RE23|B9RE23_RICCO")</f>
        <v>tr|B9RE23|B9RE23_RICCO</v>
      </c>
      <c r="D13068" t="s">
        <v>19451</v>
      </c>
      <c r="E13068">
        <v>67.7</v>
      </c>
      <c r="F13068">
        <v>322</v>
      </c>
      <c r="G13068">
        <v>104</v>
      </c>
      <c r="H13068">
        <v>1</v>
      </c>
      <c r="I13068">
        <v>1</v>
      </c>
      <c r="J13068">
        <v>963</v>
      </c>
      <c r="K13068">
        <v>1</v>
      </c>
      <c r="L13068">
        <v>174</v>
      </c>
      <c r="M13068">
        <v>495</v>
      </c>
      <c r="N13068" t="s">
        <v>18</v>
      </c>
      <c r="O13068" s="1">
        <v>8.0276999999999996E-128</v>
      </c>
      <c r="P13068">
        <v>1189</v>
      </c>
    </row>
    <row r="13069" spans="1:16" x14ac:dyDescent="0.25">
      <c r="A13069" t="s">
        <v>19452</v>
      </c>
      <c r="B13069">
        <v>909</v>
      </c>
      <c r="C13069" s="3" t="str">
        <f>HYPERLINK("http://www.uniprot.org/uniprot/I3T1U4","tr|I3T1U4|I3T1U4_LOTJA")</f>
        <v>tr|I3T1U4|I3T1U4_LOTJA</v>
      </c>
      <c r="D13069" t="s">
        <v>93</v>
      </c>
      <c r="E13069">
        <v>52.02</v>
      </c>
      <c r="F13069">
        <v>296</v>
      </c>
      <c r="G13069">
        <v>142</v>
      </c>
      <c r="H13069">
        <v>6</v>
      </c>
      <c r="I13069">
        <v>1</v>
      </c>
      <c r="J13069">
        <v>870</v>
      </c>
      <c r="K13069">
        <v>1</v>
      </c>
      <c r="L13069">
        <v>1</v>
      </c>
      <c r="M13069">
        <v>290</v>
      </c>
      <c r="N13069" t="s">
        <v>18</v>
      </c>
      <c r="O13069" s="1">
        <v>2.8640499999999999E-68</v>
      </c>
      <c r="P13069">
        <v>675</v>
      </c>
    </row>
    <row r="13070" spans="1:16" x14ac:dyDescent="0.25">
      <c r="A13070" t="s">
        <v>19453</v>
      </c>
      <c r="B13070">
        <v>759</v>
      </c>
      <c r="C13070" s="3" t="str">
        <f>HYPERLINK("http://www.uniprot.org/uniprot/G7K8S8","tr|G7K8S8|G7K8S8_MEDTR")</f>
        <v>tr|G7K8S8|G7K8S8_MEDTR</v>
      </c>
      <c r="D13070" t="s">
        <v>19454</v>
      </c>
      <c r="E13070">
        <v>58.06</v>
      </c>
      <c r="F13070">
        <v>217</v>
      </c>
      <c r="G13070">
        <v>91</v>
      </c>
      <c r="H13070">
        <v>5</v>
      </c>
      <c r="I13070">
        <v>112</v>
      </c>
      <c r="J13070">
        <v>747</v>
      </c>
      <c r="K13070">
        <v>1</v>
      </c>
      <c r="L13070">
        <v>37</v>
      </c>
      <c r="M13070">
        <v>236</v>
      </c>
      <c r="N13070" t="s">
        <v>18</v>
      </c>
      <c r="O13070" s="1">
        <v>5.7953000000000001E-47</v>
      </c>
      <c r="P13070">
        <v>490</v>
      </c>
    </row>
    <row r="13071" spans="1:16" x14ac:dyDescent="0.25">
      <c r="A13071" t="s">
        <v>19455</v>
      </c>
      <c r="B13071">
        <v>489</v>
      </c>
      <c r="C13071" s="3" t="str">
        <f>HYPERLINK("http://www.uniprot.org/uniprot/G7JMM3","tr|G7JMM3|G7JMM3_MEDTR")</f>
        <v>tr|G7JMM3|G7JMM3_MEDTR</v>
      </c>
      <c r="D13071" t="s">
        <v>19456</v>
      </c>
      <c r="E13071">
        <v>53.8</v>
      </c>
      <c r="F13071">
        <v>171</v>
      </c>
      <c r="G13071">
        <v>79</v>
      </c>
      <c r="H13071">
        <v>9</v>
      </c>
      <c r="I13071">
        <v>1</v>
      </c>
      <c r="J13071">
        <v>486</v>
      </c>
      <c r="K13071">
        <v>1</v>
      </c>
      <c r="L13071">
        <v>1</v>
      </c>
      <c r="M13071">
        <v>170</v>
      </c>
      <c r="N13071" t="s">
        <v>18</v>
      </c>
      <c r="O13071" s="1">
        <v>8.5346300000000007E-34</v>
      </c>
      <c r="P13071">
        <v>373</v>
      </c>
    </row>
    <row r="13072" spans="1:16" x14ac:dyDescent="0.25">
      <c r="A13072" t="s">
        <v>19457</v>
      </c>
      <c r="B13072">
        <v>357</v>
      </c>
      <c r="C13072" s="3" t="str">
        <f>HYPERLINK("http://www.uniprot.org/uniprot/B7FH65","tr|B7FH65|B7FH65_MEDTR")</f>
        <v>tr|B7FH65|B7FH65_MEDTR</v>
      </c>
      <c r="D13072" t="s">
        <v>386</v>
      </c>
      <c r="E13072">
        <v>67.5</v>
      </c>
      <c r="F13072">
        <v>120</v>
      </c>
      <c r="G13072">
        <v>39</v>
      </c>
      <c r="H13072">
        <v>2</v>
      </c>
      <c r="I13072">
        <v>1</v>
      </c>
      <c r="J13072">
        <v>354</v>
      </c>
      <c r="K13072">
        <v>1</v>
      </c>
      <c r="L13072">
        <v>1</v>
      </c>
      <c r="M13072">
        <v>117</v>
      </c>
      <c r="N13072" t="s">
        <v>18</v>
      </c>
      <c r="O13072" s="1">
        <v>1.25134E-32</v>
      </c>
      <c r="P13072">
        <v>363</v>
      </c>
    </row>
    <row r="13073" spans="1:16" x14ac:dyDescent="0.25">
      <c r="A13073" t="s">
        <v>19458</v>
      </c>
      <c r="B13073">
        <v>522</v>
      </c>
      <c r="C13073" s="3" t="str">
        <f>HYPERLINK("http://www.uniprot.org/uniprot/A2Q2T1","tr|A2Q2T1|A2Q2T1_MEDTR")</f>
        <v>tr|A2Q2T1|A2Q2T1_MEDTR</v>
      </c>
      <c r="D13073" t="s">
        <v>337</v>
      </c>
      <c r="E13073">
        <v>49.51</v>
      </c>
      <c r="F13073">
        <v>206</v>
      </c>
      <c r="G13073">
        <v>104</v>
      </c>
      <c r="H13073">
        <v>40</v>
      </c>
      <c r="I13073">
        <v>1</v>
      </c>
      <c r="J13073">
        <v>498</v>
      </c>
      <c r="K13073">
        <v>1</v>
      </c>
      <c r="L13073">
        <v>267</v>
      </c>
      <c r="M13073">
        <v>472</v>
      </c>
      <c r="N13073" t="s">
        <v>18</v>
      </c>
      <c r="O13073" s="1">
        <v>1.6606100000000001E-45</v>
      </c>
      <c r="P13073">
        <v>474</v>
      </c>
    </row>
    <row r="13074" spans="1:16" x14ac:dyDescent="0.25">
      <c r="A13074" t="s">
        <v>19459</v>
      </c>
      <c r="B13074">
        <v>732</v>
      </c>
      <c r="C13074" s="3" t="str">
        <f>HYPERLINK("http://www.uniprot.org/uniprot/G7IQ19","tr|G7IQ19|G7IQ19_MEDTR")</f>
        <v>tr|G7IQ19|G7IQ19_MEDTR</v>
      </c>
      <c r="D13074" t="s">
        <v>19460</v>
      </c>
      <c r="E13074">
        <v>91.52</v>
      </c>
      <c r="F13074">
        <v>236</v>
      </c>
      <c r="G13074">
        <v>20</v>
      </c>
      <c r="H13074">
        <v>1</v>
      </c>
      <c r="I13074">
        <v>25</v>
      </c>
      <c r="J13074">
        <v>729</v>
      </c>
      <c r="K13074">
        <v>1</v>
      </c>
      <c r="L13074">
        <v>13</v>
      </c>
      <c r="M13074">
        <v>248</v>
      </c>
      <c r="N13074" t="s">
        <v>18</v>
      </c>
      <c r="O13074" s="1">
        <v>1.417E-124</v>
      </c>
      <c r="P13074">
        <v>1159</v>
      </c>
    </row>
    <row r="13075" spans="1:16" x14ac:dyDescent="0.25">
      <c r="A13075" t="s">
        <v>19461</v>
      </c>
      <c r="B13075">
        <v>525</v>
      </c>
      <c r="C13075" s="3" t="str">
        <f>HYPERLINK("http://www.uniprot.org/uniprot/G7I2H0","tr|G7I2H0|G7I2H0_MEDTR")</f>
        <v>tr|G7I2H0|G7I2H0_MEDTR</v>
      </c>
      <c r="D13075" t="s">
        <v>144</v>
      </c>
      <c r="E13075">
        <v>34.35</v>
      </c>
      <c r="F13075">
        <v>195</v>
      </c>
      <c r="G13075">
        <v>128</v>
      </c>
      <c r="H13075">
        <v>53</v>
      </c>
      <c r="I13075">
        <v>10</v>
      </c>
      <c r="J13075">
        <v>435</v>
      </c>
      <c r="K13075">
        <v>1</v>
      </c>
      <c r="L13075">
        <v>118</v>
      </c>
      <c r="M13075">
        <v>307</v>
      </c>
      <c r="N13075" t="s">
        <v>18</v>
      </c>
      <c r="O13075" s="1">
        <v>1.6670900000000001E-13</v>
      </c>
      <c r="P13075">
        <v>198</v>
      </c>
    </row>
    <row r="13076" spans="1:16" x14ac:dyDescent="0.25">
      <c r="A13076" t="s">
        <v>19462</v>
      </c>
      <c r="B13076">
        <v>1125</v>
      </c>
      <c r="C13076" s="3" t="str">
        <f>HYPERLINK("http://www.uniprot.org/uniprot/G7K5T0","tr|G7K5T0|G7K5T0_MEDTR")</f>
        <v>tr|G7K5T0|G7K5T0_MEDTR</v>
      </c>
      <c r="D13076" t="s">
        <v>19463</v>
      </c>
      <c r="E13076">
        <v>78.569999999999993</v>
      </c>
      <c r="F13076">
        <v>224</v>
      </c>
      <c r="G13076">
        <v>48</v>
      </c>
      <c r="H13076">
        <v>1</v>
      </c>
      <c r="I13076">
        <v>436</v>
      </c>
      <c r="J13076">
        <v>1104</v>
      </c>
      <c r="K13076">
        <v>1</v>
      </c>
      <c r="L13076">
        <v>636</v>
      </c>
      <c r="M13076">
        <v>859</v>
      </c>
      <c r="N13076" t="s">
        <v>18</v>
      </c>
      <c r="O13076" s="1">
        <v>2.6235300000000002E-99</v>
      </c>
      <c r="P13076">
        <v>944</v>
      </c>
    </row>
    <row r="13077" spans="1:16" x14ac:dyDescent="0.25">
      <c r="A13077" t="s">
        <v>19464</v>
      </c>
      <c r="B13077">
        <v>879</v>
      </c>
      <c r="C13077" s="3" t="str">
        <f>HYPERLINK("http://www.uniprot.org/uniprot/K7MZF8","tr|K7MZF8|K7MZF8_SOYBN")</f>
        <v>tr|K7MZF8|K7MZF8_SOYBN</v>
      </c>
      <c r="D13077" t="s">
        <v>28</v>
      </c>
      <c r="E13077">
        <v>61.61</v>
      </c>
      <c r="F13077">
        <v>297</v>
      </c>
      <c r="G13077">
        <v>114</v>
      </c>
      <c r="H13077">
        <v>5</v>
      </c>
      <c r="I13077">
        <v>1</v>
      </c>
      <c r="J13077">
        <v>876</v>
      </c>
      <c r="K13077">
        <v>1</v>
      </c>
      <c r="L13077">
        <v>4</v>
      </c>
      <c r="M13077">
        <v>300</v>
      </c>
      <c r="N13077" t="s">
        <v>18</v>
      </c>
      <c r="O13077" s="1">
        <v>4.1618899999999997E-93</v>
      </c>
      <c r="P13077">
        <v>889</v>
      </c>
    </row>
    <row r="13078" spans="1:16" x14ac:dyDescent="0.25">
      <c r="A13078" t="s">
        <v>19465</v>
      </c>
      <c r="B13078">
        <v>828</v>
      </c>
      <c r="C13078" s="3" t="str">
        <f>HYPERLINK("http://www.uniprot.org/uniprot/K7MYK4","tr|K7MYK4|K7MYK4_SOYBN")</f>
        <v>tr|K7MYK4|K7MYK4_SOYBN</v>
      </c>
      <c r="D13078" t="s">
        <v>28</v>
      </c>
      <c r="E13078">
        <v>48.17</v>
      </c>
      <c r="F13078">
        <v>274</v>
      </c>
      <c r="G13078">
        <v>142</v>
      </c>
      <c r="H13078">
        <v>4</v>
      </c>
      <c r="I13078">
        <v>1</v>
      </c>
      <c r="J13078">
        <v>810</v>
      </c>
      <c r="K13078">
        <v>1</v>
      </c>
      <c r="L13078">
        <v>72</v>
      </c>
      <c r="M13078">
        <v>308</v>
      </c>
      <c r="N13078" t="s">
        <v>18</v>
      </c>
      <c r="O13078" s="1">
        <v>5.8450400000000001E-46</v>
      </c>
      <c r="P13078">
        <v>482</v>
      </c>
    </row>
    <row r="13079" spans="1:16" x14ac:dyDescent="0.25">
      <c r="A13079" t="s">
        <v>19466</v>
      </c>
      <c r="B13079">
        <v>360</v>
      </c>
      <c r="C13079" s="3" t="str">
        <f>HYPERLINK("http://www.uniprot.org/uniprot/G7JDY3","tr|G7JDY3|G7JDY3_MEDTR")</f>
        <v>tr|G7JDY3|G7JDY3_MEDTR</v>
      </c>
      <c r="D13079" t="s">
        <v>5717</v>
      </c>
      <c r="E13079">
        <v>34.51</v>
      </c>
      <c r="F13079">
        <v>113</v>
      </c>
      <c r="G13079">
        <v>74</v>
      </c>
      <c r="H13079">
        <v>0</v>
      </c>
      <c r="I13079">
        <v>10</v>
      </c>
      <c r="J13079">
        <v>348</v>
      </c>
      <c r="K13079">
        <v>1</v>
      </c>
      <c r="L13079">
        <v>1</v>
      </c>
      <c r="M13079">
        <v>111</v>
      </c>
      <c r="N13079" t="s">
        <v>18</v>
      </c>
      <c r="O13079" s="1">
        <v>2.0681100000000002E-11</v>
      </c>
      <c r="P13079">
        <v>180</v>
      </c>
    </row>
    <row r="13080" spans="1:16" x14ac:dyDescent="0.25">
      <c r="A13080" t="s">
        <v>19467</v>
      </c>
      <c r="B13080">
        <v>1818</v>
      </c>
      <c r="C13080" s="3" t="str">
        <f>HYPERLINK("http://www.uniprot.org/uniprot/G7I9N3","tr|G7I9N3|G7I9N3_MEDTR")</f>
        <v>tr|G7I9N3|G7I9N3_MEDTR</v>
      </c>
      <c r="D13080" t="s">
        <v>19468</v>
      </c>
      <c r="E13080">
        <v>83.55</v>
      </c>
      <c r="F13080">
        <v>602</v>
      </c>
      <c r="G13080">
        <v>99</v>
      </c>
      <c r="H13080">
        <v>0</v>
      </c>
      <c r="I13080">
        <v>1</v>
      </c>
      <c r="J13080">
        <v>1806</v>
      </c>
      <c r="K13080">
        <v>1</v>
      </c>
      <c r="L13080">
        <v>164</v>
      </c>
      <c r="M13080">
        <v>765</v>
      </c>
      <c r="N13080" t="s">
        <v>18</v>
      </c>
      <c r="O13080">
        <v>0</v>
      </c>
      <c r="P13080">
        <v>2739</v>
      </c>
    </row>
    <row r="13081" spans="1:16" x14ac:dyDescent="0.25">
      <c r="A13081" t="s">
        <v>19469</v>
      </c>
      <c r="B13081">
        <v>1020</v>
      </c>
      <c r="C13081" s="3" t="str">
        <f>HYPERLINK("http://www.uniprot.org/uniprot/I1NHS8","tr|I1NHS8|I1NHS8_SOYBN")</f>
        <v>tr|I1NHS8|I1NHS8_SOYBN</v>
      </c>
      <c r="D13081" t="s">
        <v>28</v>
      </c>
      <c r="E13081">
        <v>63.14</v>
      </c>
      <c r="F13081">
        <v>331</v>
      </c>
      <c r="G13081">
        <v>122</v>
      </c>
      <c r="H13081">
        <v>9</v>
      </c>
      <c r="I13081">
        <v>52</v>
      </c>
      <c r="J13081">
        <v>1017</v>
      </c>
      <c r="K13081">
        <v>1</v>
      </c>
      <c r="L13081">
        <v>11</v>
      </c>
      <c r="M13081">
        <v>327</v>
      </c>
      <c r="N13081" t="s">
        <v>18</v>
      </c>
      <c r="O13081" s="1">
        <v>2.7447300000000002E-97</v>
      </c>
      <c r="P13081">
        <v>926</v>
      </c>
    </row>
    <row r="13082" spans="1:16" x14ac:dyDescent="0.25">
      <c r="A13082" t="s">
        <v>19470</v>
      </c>
      <c r="B13082">
        <v>528</v>
      </c>
      <c r="C13082" s="3" t="str">
        <f>HYPERLINK("http://www.uniprot.org/uniprot/I1JGF8","tr|I1JGF8|I1JGF8_SOYBN")</f>
        <v>tr|I1JGF8|I1JGF8_SOYBN</v>
      </c>
      <c r="D13082" t="s">
        <v>28</v>
      </c>
      <c r="E13082">
        <v>39.65</v>
      </c>
      <c r="F13082">
        <v>116</v>
      </c>
      <c r="G13082">
        <v>70</v>
      </c>
      <c r="H13082">
        <v>2</v>
      </c>
      <c r="I13082">
        <v>160</v>
      </c>
      <c r="J13082">
        <v>501</v>
      </c>
      <c r="K13082">
        <v>1</v>
      </c>
      <c r="L13082">
        <v>330</v>
      </c>
      <c r="M13082">
        <v>443</v>
      </c>
      <c r="N13082" t="s">
        <v>18</v>
      </c>
      <c r="O13082" s="1">
        <v>9.3654199999999999E-12</v>
      </c>
      <c r="P13082">
        <v>183</v>
      </c>
    </row>
    <row r="13083" spans="1:16" x14ac:dyDescent="0.25">
      <c r="A13083" t="s">
        <v>19471</v>
      </c>
      <c r="B13083">
        <v>492</v>
      </c>
      <c r="C13083" s="3" t="str">
        <f>HYPERLINK("http://www.uniprot.org/uniprot/I3SS30","tr|I3SS30|I3SS30_LOTJA")</f>
        <v>tr|I3SS30|I3SS30_LOTJA</v>
      </c>
      <c r="D13083" t="s">
        <v>93</v>
      </c>
      <c r="E13083">
        <v>95.76</v>
      </c>
      <c r="F13083">
        <v>118</v>
      </c>
      <c r="G13083">
        <v>5</v>
      </c>
      <c r="H13083">
        <v>0</v>
      </c>
      <c r="I13083">
        <v>1</v>
      </c>
      <c r="J13083">
        <v>354</v>
      </c>
      <c r="K13083">
        <v>1</v>
      </c>
      <c r="L13083">
        <v>1</v>
      </c>
      <c r="M13083">
        <v>118</v>
      </c>
      <c r="N13083" t="s">
        <v>18</v>
      </c>
      <c r="O13083" s="1">
        <v>2.21896E-58</v>
      </c>
      <c r="P13083">
        <v>585</v>
      </c>
    </row>
    <row r="13084" spans="1:16" x14ac:dyDescent="0.25">
      <c r="A13084" t="s">
        <v>19472</v>
      </c>
      <c r="B13084">
        <v>3684</v>
      </c>
      <c r="C13084" s="3" t="str">
        <f>HYPERLINK("http://www.uniprot.org/uniprot/G7IKY4","tr|G7IKY4|G7IKY4_MEDTR")</f>
        <v>tr|G7IKY4|G7IKY4_MEDTR</v>
      </c>
      <c r="D13084" t="s">
        <v>19473</v>
      </c>
      <c r="E13084">
        <v>64.760000000000005</v>
      </c>
      <c r="F13084">
        <v>1348</v>
      </c>
      <c r="G13084">
        <v>475</v>
      </c>
      <c r="H13084">
        <v>133</v>
      </c>
      <c r="I13084">
        <v>37</v>
      </c>
      <c r="J13084">
        <v>3681</v>
      </c>
      <c r="K13084">
        <v>1</v>
      </c>
      <c r="L13084">
        <v>4</v>
      </c>
      <c r="M13084">
        <v>1336</v>
      </c>
      <c r="N13084" t="s">
        <v>18</v>
      </c>
      <c r="O13084">
        <v>0</v>
      </c>
      <c r="P13084">
        <v>4058</v>
      </c>
    </row>
    <row r="13085" spans="1:16" x14ac:dyDescent="0.25">
      <c r="A13085" t="s">
        <v>19474</v>
      </c>
      <c r="B13085">
        <v>972</v>
      </c>
      <c r="C13085" s="3" t="str">
        <f>HYPERLINK("http://www.uniprot.org/uniprot/G7J2E6","tr|G7J2E6|G7J2E6_MEDTR")</f>
        <v>tr|G7J2E6|G7J2E6_MEDTR</v>
      </c>
      <c r="D13085" t="s">
        <v>19475</v>
      </c>
      <c r="E13085">
        <v>88.81</v>
      </c>
      <c r="F13085">
        <v>322</v>
      </c>
      <c r="G13085">
        <v>36</v>
      </c>
      <c r="H13085">
        <v>0</v>
      </c>
      <c r="I13085">
        <v>1</v>
      </c>
      <c r="J13085">
        <v>966</v>
      </c>
      <c r="K13085">
        <v>1</v>
      </c>
      <c r="L13085">
        <v>173</v>
      </c>
      <c r="M13085">
        <v>494</v>
      </c>
      <c r="N13085" t="s">
        <v>18</v>
      </c>
      <c r="O13085" s="1">
        <v>1.01279E-170</v>
      </c>
      <c r="P13085">
        <v>1559</v>
      </c>
    </row>
    <row r="13086" spans="1:16" x14ac:dyDescent="0.25">
      <c r="A13086" t="s">
        <v>19476</v>
      </c>
      <c r="B13086">
        <v>1347</v>
      </c>
      <c r="C13086" s="3" t="str">
        <f>HYPERLINK("http://www.uniprot.org/uniprot/G7KWS6","tr|G7KWS6|G7KWS6_MEDTR")</f>
        <v>tr|G7KWS6|G7KWS6_MEDTR</v>
      </c>
      <c r="D13086" t="s">
        <v>19477</v>
      </c>
      <c r="E13086">
        <v>82.32</v>
      </c>
      <c r="F13086">
        <v>447</v>
      </c>
      <c r="G13086">
        <v>79</v>
      </c>
      <c r="H13086">
        <v>0</v>
      </c>
      <c r="I13086">
        <v>1</v>
      </c>
      <c r="J13086">
        <v>1341</v>
      </c>
      <c r="K13086">
        <v>1</v>
      </c>
      <c r="L13086">
        <v>10</v>
      </c>
      <c r="M13086">
        <v>456</v>
      </c>
      <c r="N13086" t="s">
        <v>18</v>
      </c>
      <c r="O13086">
        <v>0</v>
      </c>
      <c r="P13086">
        <v>1966</v>
      </c>
    </row>
    <row r="13087" spans="1:16" x14ac:dyDescent="0.25">
      <c r="A13087" t="s">
        <v>19478</v>
      </c>
      <c r="B13087">
        <v>3201</v>
      </c>
      <c r="C13087" s="3" t="str">
        <f>HYPERLINK("http://www.uniprot.org/uniprot/G7JK10","tr|G7JK10|G7JK10_MEDTR")</f>
        <v>tr|G7JK10|G7JK10_MEDTR</v>
      </c>
      <c r="D13087" t="s">
        <v>19479</v>
      </c>
      <c r="E13087">
        <v>86.22</v>
      </c>
      <c r="F13087">
        <v>1111</v>
      </c>
      <c r="G13087">
        <v>153</v>
      </c>
      <c r="H13087">
        <v>46</v>
      </c>
      <c r="I13087">
        <v>1</v>
      </c>
      <c r="J13087">
        <v>3195</v>
      </c>
      <c r="K13087">
        <v>1</v>
      </c>
      <c r="L13087">
        <v>1</v>
      </c>
      <c r="M13087">
        <v>1111</v>
      </c>
      <c r="N13087" t="s">
        <v>18</v>
      </c>
      <c r="O13087">
        <v>0</v>
      </c>
      <c r="P13087">
        <v>4876</v>
      </c>
    </row>
    <row r="13088" spans="1:16" x14ac:dyDescent="0.25">
      <c r="A13088" t="s">
        <v>19480</v>
      </c>
      <c r="B13088">
        <v>1227</v>
      </c>
      <c r="C13088" s="3" t="str">
        <f>HYPERLINK("http://www.uniprot.org/uniprot/G7I2H0","tr|G7I2H0|G7I2H0_MEDTR")</f>
        <v>tr|G7I2H0|G7I2H0_MEDTR</v>
      </c>
      <c r="D13088" t="s">
        <v>144</v>
      </c>
      <c r="E13088">
        <v>40.28</v>
      </c>
      <c r="F13088">
        <v>139</v>
      </c>
      <c r="G13088">
        <v>83</v>
      </c>
      <c r="H13088">
        <v>0</v>
      </c>
      <c r="I13088">
        <v>460</v>
      </c>
      <c r="J13088">
        <v>876</v>
      </c>
      <c r="K13088">
        <v>1</v>
      </c>
      <c r="L13088">
        <v>27</v>
      </c>
      <c r="M13088">
        <v>156</v>
      </c>
      <c r="N13088" t="s">
        <v>18</v>
      </c>
      <c r="O13088" s="1">
        <v>3.05577E-19</v>
      </c>
      <c r="P13088">
        <v>254</v>
      </c>
    </row>
    <row r="13089" spans="1:16" x14ac:dyDescent="0.25">
      <c r="A13089" t="s">
        <v>19481</v>
      </c>
      <c r="B13089">
        <v>273</v>
      </c>
      <c r="C13089" s="3" t="str">
        <f>HYPERLINK("http://www.uniprot.org/uniprot/G7JL36","tr|G7JL36|G7JL36_MEDTR")</f>
        <v>tr|G7JL36|G7JL36_MEDTR</v>
      </c>
      <c r="D13089" t="s">
        <v>19482</v>
      </c>
      <c r="E13089">
        <v>87.77</v>
      </c>
      <c r="F13089">
        <v>90</v>
      </c>
      <c r="G13089">
        <v>11</v>
      </c>
      <c r="H13089">
        <v>0</v>
      </c>
      <c r="I13089">
        <v>1</v>
      </c>
      <c r="J13089">
        <v>270</v>
      </c>
      <c r="K13089">
        <v>1</v>
      </c>
      <c r="L13089">
        <v>1</v>
      </c>
      <c r="M13089">
        <v>90</v>
      </c>
      <c r="N13089" t="s">
        <v>18</v>
      </c>
      <c r="O13089" s="1">
        <v>6.91525E-39</v>
      </c>
      <c r="P13089">
        <v>417</v>
      </c>
    </row>
    <row r="13090" spans="1:16" x14ac:dyDescent="0.25">
      <c r="A13090" t="s">
        <v>19483</v>
      </c>
      <c r="B13090">
        <v>693</v>
      </c>
      <c r="C13090" s="3" t="str">
        <f>HYPERLINK("http://www.uniprot.org/uniprot/G7JMU3","tr|G7JMU3|G7JMU3_MEDTR")</f>
        <v>tr|G7JMU3|G7JMU3_MEDTR</v>
      </c>
      <c r="D13090" t="s">
        <v>19484</v>
      </c>
      <c r="E13090">
        <v>80.17</v>
      </c>
      <c r="F13090">
        <v>227</v>
      </c>
      <c r="G13090">
        <v>45</v>
      </c>
      <c r="H13090">
        <v>0</v>
      </c>
      <c r="I13090">
        <v>10</v>
      </c>
      <c r="J13090">
        <v>690</v>
      </c>
      <c r="K13090">
        <v>1</v>
      </c>
      <c r="L13090">
        <v>6</v>
      </c>
      <c r="M13090">
        <v>231</v>
      </c>
      <c r="N13090" t="s">
        <v>18</v>
      </c>
      <c r="O13090" s="1">
        <v>2.3075000000000001E-102</v>
      </c>
      <c r="P13090">
        <v>967</v>
      </c>
    </row>
    <row r="13091" spans="1:16" x14ac:dyDescent="0.25">
      <c r="A13091" t="s">
        <v>19485</v>
      </c>
      <c r="B13091">
        <v>435</v>
      </c>
      <c r="C13091" s="3" t="str">
        <f>HYPERLINK("http://www.uniprot.org/uniprot/I3T7G6","tr|I3T7G6|I3T7G6_MEDTR")</f>
        <v>tr|I3T7G6|I3T7G6_MEDTR</v>
      </c>
      <c r="D13091" t="s">
        <v>19486</v>
      </c>
      <c r="E13091">
        <v>89.18</v>
      </c>
      <c r="F13091">
        <v>148</v>
      </c>
      <c r="G13091">
        <v>16</v>
      </c>
      <c r="H13091">
        <v>4</v>
      </c>
      <c r="I13091">
        <v>1</v>
      </c>
      <c r="J13091">
        <v>432</v>
      </c>
      <c r="K13091">
        <v>1</v>
      </c>
      <c r="L13091">
        <v>341</v>
      </c>
      <c r="M13091">
        <v>488</v>
      </c>
      <c r="N13091" t="s">
        <v>18</v>
      </c>
      <c r="O13091" s="1">
        <v>6.0218600000000004E-72</v>
      </c>
      <c r="P13091">
        <v>702</v>
      </c>
    </row>
    <row r="13092" spans="1:16" x14ac:dyDescent="0.25">
      <c r="A13092" t="s">
        <v>19487</v>
      </c>
      <c r="B13092">
        <v>876</v>
      </c>
      <c r="C13092" s="3" t="str">
        <f>HYPERLINK("http://www.uniprot.org/uniprot/I3SKL6","tr|I3SKL6|I3SKL6_LOTJA")</f>
        <v>tr|I3SKL6|I3SKL6_LOTJA</v>
      </c>
      <c r="D13092" t="s">
        <v>93</v>
      </c>
      <c r="E13092">
        <v>90.65</v>
      </c>
      <c r="F13092">
        <v>289</v>
      </c>
      <c r="G13092">
        <v>27</v>
      </c>
      <c r="H13092">
        <v>0</v>
      </c>
      <c r="I13092">
        <v>1</v>
      </c>
      <c r="J13092">
        <v>867</v>
      </c>
      <c r="K13092">
        <v>1</v>
      </c>
      <c r="L13092">
        <v>1</v>
      </c>
      <c r="M13092">
        <v>289</v>
      </c>
      <c r="N13092" t="s">
        <v>18</v>
      </c>
      <c r="O13092" s="1">
        <v>1.7643000000000001E-152</v>
      </c>
      <c r="P13092">
        <v>1401</v>
      </c>
    </row>
    <row r="13093" spans="1:16" x14ac:dyDescent="0.25">
      <c r="A13093" t="s">
        <v>19488</v>
      </c>
      <c r="B13093">
        <v>576</v>
      </c>
      <c r="C13093" s="3" t="str">
        <f>HYPERLINK("http://www.uniprot.org/uniprot/B7FMQ4","tr|B7FMQ4|B7FMQ4_MEDTR")</f>
        <v>tr|B7FMQ4|B7FMQ4_MEDTR</v>
      </c>
      <c r="D13093" t="s">
        <v>655</v>
      </c>
      <c r="E13093">
        <v>87.95</v>
      </c>
      <c r="F13093">
        <v>191</v>
      </c>
      <c r="G13093">
        <v>23</v>
      </c>
      <c r="H13093">
        <v>0</v>
      </c>
      <c r="I13093">
        <v>1</v>
      </c>
      <c r="J13093">
        <v>573</v>
      </c>
      <c r="K13093">
        <v>1</v>
      </c>
      <c r="L13093">
        <v>1</v>
      </c>
      <c r="M13093">
        <v>191</v>
      </c>
      <c r="N13093" t="s">
        <v>18</v>
      </c>
      <c r="O13093" s="1">
        <v>2.82067E-90</v>
      </c>
      <c r="P13093">
        <v>861</v>
      </c>
    </row>
    <row r="13094" spans="1:16" x14ac:dyDescent="0.25">
      <c r="A13094" t="s">
        <v>19489</v>
      </c>
      <c r="B13094">
        <v>948</v>
      </c>
      <c r="C13094" s="3" t="str">
        <f>HYPERLINK("http://www.uniprot.org/uniprot/K7LGK1","tr|K7LGK1|K7LGK1_SOYBN")</f>
        <v>tr|K7LGK1|K7LGK1_SOYBN</v>
      </c>
      <c r="D13094" t="s">
        <v>28</v>
      </c>
      <c r="E13094">
        <v>78.09</v>
      </c>
      <c r="F13094">
        <v>315</v>
      </c>
      <c r="G13094">
        <v>69</v>
      </c>
      <c r="H13094">
        <v>0</v>
      </c>
      <c r="I13094">
        <v>1</v>
      </c>
      <c r="J13094">
        <v>945</v>
      </c>
      <c r="K13094">
        <v>1</v>
      </c>
      <c r="L13094">
        <v>67</v>
      </c>
      <c r="M13094">
        <v>378</v>
      </c>
      <c r="N13094" t="s">
        <v>18</v>
      </c>
      <c r="O13094" s="1">
        <v>2.3997399999999999E-145</v>
      </c>
      <c r="P13094">
        <v>1340</v>
      </c>
    </row>
    <row r="13095" spans="1:16" x14ac:dyDescent="0.25">
      <c r="A13095" t="s">
        <v>19490</v>
      </c>
      <c r="B13095">
        <v>1725</v>
      </c>
      <c r="C13095" s="3" t="str">
        <f>HYPERLINK("http://www.uniprot.org/uniprot/G7I2F3","tr|G7I2F3|G7I2F3_MEDTR")</f>
        <v>tr|G7I2F3|G7I2F3_MEDTR</v>
      </c>
      <c r="D13095" t="s">
        <v>257</v>
      </c>
      <c r="E13095">
        <v>34.119999999999997</v>
      </c>
      <c r="F13095">
        <v>293</v>
      </c>
      <c r="G13095">
        <v>193</v>
      </c>
      <c r="H13095">
        <v>47</v>
      </c>
      <c r="I13095">
        <v>985</v>
      </c>
      <c r="J13095">
        <v>1722</v>
      </c>
      <c r="K13095">
        <v>1</v>
      </c>
      <c r="L13095">
        <v>114</v>
      </c>
      <c r="M13095">
        <v>401</v>
      </c>
      <c r="N13095" t="s">
        <v>18</v>
      </c>
      <c r="O13095" s="1">
        <v>3.3694199999999999E-28</v>
      </c>
      <c r="P13095">
        <v>333</v>
      </c>
    </row>
    <row r="13096" spans="1:16" x14ac:dyDescent="0.25">
      <c r="A13096" t="s">
        <v>19491</v>
      </c>
      <c r="B13096">
        <v>1317</v>
      </c>
      <c r="C13096" s="3" t="str">
        <f>HYPERLINK("http://www.uniprot.org/uniprot/G7I2F3","tr|G7I2F3|G7I2F3_MEDTR")</f>
        <v>tr|G7I2F3|G7I2F3_MEDTR</v>
      </c>
      <c r="D13096" t="s">
        <v>257</v>
      </c>
      <c r="E13096">
        <v>40.5</v>
      </c>
      <c r="F13096">
        <v>237</v>
      </c>
      <c r="G13096">
        <v>141</v>
      </c>
      <c r="H13096">
        <v>4</v>
      </c>
      <c r="I13096">
        <v>553</v>
      </c>
      <c r="J13096">
        <v>1251</v>
      </c>
      <c r="K13096">
        <v>1</v>
      </c>
      <c r="L13096">
        <v>169</v>
      </c>
      <c r="M13096">
        <v>379</v>
      </c>
      <c r="N13096" t="s">
        <v>18</v>
      </c>
      <c r="O13096" s="1">
        <v>6.3362099999999997E-34</v>
      </c>
      <c r="P13096">
        <v>381</v>
      </c>
    </row>
    <row r="13097" spans="1:16" x14ac:dyDescent="0.25">
      <c r="A13097" t="s">
        <v>19492</v>
      </c>
      <c r="B13097">
        <v>1431</v>
      </c>
      <c r="C13097" s="3" t="str">
        <f>HYPERLINK("http://www.uniprot.org/uniprot/G7JMM5","tr|G7JMM5|G7JMM5_MEDTR")</f>
        <v>tr|G7JMM5|G7JMM5_MEDTR</v>
      </c>
      <c r="D13097" t="s">
        <v>19493</v>
      </c>
      <c r="E13097">
        <v>84.38</v>
      </c>
      <c r="F13097">
        <v>474</v>
      </c>
      <c r="G13097">
        <v>74</v>
      </c>
      <c r="H13097">
        <v>0</v>
      </c>
      <c r="I13097">
        <v>1</v>
      </c>
      <c r="J13097">
        <v>1422</v>
      </c>
      <c r="K13097">
        <v>1</v>
      </c>
      <c r="L13097">
        <v>1</v>
      </c>
      <c r="M13097">
        <v>460</v>
      </c>
      <c r="N13097" t="s">
        <v>18</v>
      </c>
      <c r="O13097">
        <v>0</v>
      </c>
      <c r="P13097">
        <v>2020</v>
      </c>
    </row>
    <row r="13098" spans="1:16" x14ac:dyDescent="0.25">
      <c r="A13098" t="s">
        <v>19494</v>
      </c>
      <c r="B13098">
        <v>1266</v>
      </c>
      <c r="C13098" s="3" t="str">
        <f>HYPERLINK("http://www.uniprot.org/uniprot/G7ICY3","tr|G7ICY3|G7ICY3_MEDTR")</f>
        <v>tr|G7ICY3|G7ICY3_MEDTR</v>
      </c>
      <c r="D13098" t="s">
        <v>19495</v>
      </c>
      <c r="E13098">
        <v>76.56</v>
      </c>
      <c r="F13098">
        <v>431</v>
      </c>
      <c r="G13098">
        <v>101</v>
      </c>
      <c r="H13098">
        <v>10</v>
      </c>
      <c r="I13098">
        <v>1</v>
      </c>
      <c r="J13098">
        <v>1263</v>
      </c>
      <c r="K13098">
        <v>1</v>
      </c>
      <c r="L13098">
        <v>1</v>
      </c>
      <c r="M13098">
        <v>431</v>
      </c>
      <c r="N13098" t="s">
        <v>18</v>
      </c>
      <c r="O13098">
        <v>0</v>
      </c>
      <c r="P13098">
        <v>1710</v>
      </c>
    </row>
    <row r="13099" spans="1:16" x14ac:dyDescent="0.25">
      <c r="A13099" t="s">
        <v>19496</v>
      </c>
      <c r="B13099">
        <v>924</v>
      </c>
      <c r="C13099" s="3" t="str">
        <f>HYPERLINK("http://www.uniprot.org/uniprot/G7IPZ0","tr|G7IPZ0|G7IPZ0_MEDTR")</f>
        <v>tr|G7IPZ0|G7IPZ0_MEDTR</v>
      </c>
      <c r="D13099" t="s">
        <v>19497</v>
      </c>
      <c r="E13099">
        <v>58.48</v>
      </c>
      <c r="F13099">
        <v>330</v>
      </c>
      <c r="G13099">
        <v>137</v>
      </c>
      <c r="H13099">
        <v>23</v>
      </c>
      <c r="I13099">
        <v>1</v>
      </c>
      <c r="J13099">
        <v>921</v>
      </c>
      <c r="K13099">
        <v>1</v>
      </c>
      <c r="L13099">
        <v>1</v>
      </c>
      <c r="M13099">
        <v>296</v>
      </c>
      <c r="N13099" t="s">
        <v>18</v>
      </c>
      <c r="O13099" s="1">
        <v>8.0091500000000002E-82</v>
      </c>
      <c r="P13099">
        <v>792</v>
      </c>
    </row>
    <row r="13100" spans="1:16" x14ac:dyDescent="0.25">
      <c r="A13100" t="s">
        <v>19498</v>
      </c>
      <c r="B13100">
        <v>1764</v>
      </c>
      <c r="C13100" s="3" t="str">
        <f>HYPERLINK("http://www.uniprot.org/uniprot/Q2HV31","tr|Q2HV31|Q2HV31_MEDTR")</f>
        <v>tr|Q2HV31|Q2HV31_MEDTR</v>
      </c>
      <c r="D13100" t="s">
        <v>19499</v>
      </c>
      <c r="E13100">
        <v>74.86</v>
      </c>
      <c r="F13100">
        <v>569</v>
      </c>
      <c r="G13100">
        <v>143</v>
      </c>
      <c r="H13100">
        <v>0</v>
      </c>
      <c r="I13100">
        <v>1</v>
      </c>
      <c r="J13100">
        <v>1707</v>
      </c>
      <c r="K13100">
        <v>1</v>
      </c>
      <c r="L13100">
        <v>1</v>
      </c>
      <c r="M13100">
        <v>567</v>
      </c>
      <c r="N13100" t="s">
        <v>18</v>
      </c>
      <c r="O13100">
        <v>0</v>
      </c>
      <c r="P13100">
        <v>1995</v>
      </c>
    </row>
    <row r="13101" spans="1:16" x14ac:dyDescent="0.25">
      <c r="A13101" t="s">
        <v>19500</v>
      </c>
      <c r="B13101">
        <v>1152</v>
      </c>
      <c r="C13101" s="3" t="str">
        <f>HYPERLINK("http://www.uniprot.org/uniprot/I1KN11","tr|I1KN11|I1KN11_SOYBN")</f>
        <v>tr|I1KN11|I1KN11_SOYBN</v>
      </c>
      <c r="D13101" t="s">
        <v>28</v>
      </c>
      <c r="E13101">
        <v>49.4</v>
      </c>
      <c r="F13101">
        <v>336</v>
      </c>
      <c r="G13101">
        <v>170</v>
      </c>
      <c r="H13101">
        <v>0</v>
      </c>
      <c r="I13101">
        <v>124</v>
      </c>
      <c r="J13101">
        <v>1131</v>
      </c>
      <c r="K13101">
        <v>1</v>
      </c>
      <c r="L13101">
        <v>45</v>
      </c>
      <c r="M13101">
        <v>377</v>
      </c>
      <c r="N13101" t="s">
        <v>18</v>
      </c>
      <c r="O13101" s="1">
        <v>8.5168200000000004E-85</v>
      </c>
      <c r="P13101">
        <v>819</v>
      </c>
    </row>
    <row r="13102" spans="1:16" x14ac:dyDescent="0.25">
      <c r="A13102" t="s">
        <v>19501</v>
      </c>
      <c r="B13102">
        <v>1812</v>
      </c>
      <c r="C13102" s="3" t="str">
        <f>HYPERLINK("http://www.uniprot.org/uniprot/G7I2F3","tr|G7I2F3|G7I2F3_MEDTR")</f>
        <v>tr|G7I2F3|G7I2F3_MEDTR</v>
      </c>
      <c r="D13102" t="s">
        <v>257</v>
      </c>
      <c r="E13102">
        <v>37.729999999999997</v>
      </c>
      <c r="F13102">
        <v>379</v>
      </c>
      <c r="G13102">
        <v>236</v>
      </c>
      <c r="H13102">
        <v>4</v>
      </c>
      <c r="I13102">
        <v>682</v>
      </c>
      <c r="J13102">
        <v>1806</v>
      </c>
      <c r="K13102">
        <v>1</v>
      </c>
      <c r="L13102">
        <v>46</v>
      </c>
      <c r="M13102">
        <v>377</v>
      </c>
      <c r="N13102" t="s">
        <v>18</v>
      </c>
      <c r="O13102" s="1">
        <v>3.3186799999999999E-50</v>
      </c>
      <c r="P13102">
        <v>523</v>
      </c>
    </row>
    <row r="13103" spans="1:16" x14ac:dyDescent="0.25">
      <c r="A13103" t="s">
        <v>19502</v>
      </c>
      <c r="B13103">
        <v>1728</v>
      </c>
      <c r="C13103" s="3" t="str">
        <f>HYPERLINK("http://www.uniprot.org/uniprot/I1JHI8","tr|I1JHI8|I1JHI8_SOYBN")</f>
        <v>tr|I1JHI8|I1JHI8_SOYBN</v>
      </c>
      <c r="D13103" t="s">
        <v>28</v>
      </c>
      <c r="E13103">
        <v>70.95</v>
      </c>
      <c r="F13103">
        <v>568</v>
      </c>
      <c r="G13103">
        <v>165</v>
      </c>
      <c r="H13103">
        <v>18</v>
      </c>
      <c r="I13103">
        <v>76</v>
      </c>
      <c r="J13103">
        <v>1725</v>
      </c>
      <c r="K13103">
        <v>1</v>
      </c>
      <c r="L13103">
        <v>25</v>
      </c>
      <c r="M13103">
        <v>580</v>
      </c>
      <c r="N13103" t="s">
        <v>18</v>
      </c>
      <c r="O13103">
        <v>0</v>
      </c>
      <c r="P13103">
        <v>1994</v>
      </c>
    </row>
    <row r="13104" spans="1:16" x14ac:dyDescent="0.25">
      <c r="A13104" t="s">
        <v>19503</v>
      </c>
      <c r="B13104">
        <v>948</v>
      </c>
      <c r="C13104" s="3" t="str">
        <f>HYPERLINK("http://www.uniprot.org/uniprot/I1N9H4","tr|I1N9H4|I1N9H4_SOYBN")</f>
        <v>tr|I1N9H4|I1N9H4_SOYBN</v>
      </c>
      <c r="D13104" t="s">
        <v>28</v>
      </c>
      <c r="E13104">
        <v>69.38</v>
      </c>
      <c r="F13104">
        <v>307</v>
      </c>
      <c r="G13104">
        <v>94</v>
      </c>
      <c r="H13104">
        <v>9</v>
      </c>
      <c r="I13104">
        <v>1</v>
      </c>
      <c r="J13104">
        <v>894</v>
      </c>
      <c r="K13104">
        <v>1</v>
      </c>
      <c r="L13104">
        <v>1</v>
      </c>
      <c r="M13104">
        <v>303</v>
      </c>
      <c r="N13104" t="s">
        <v>18</v>
      </c>
      <c r="O13104" s="1">
        <v>6.61133E-103</v>
      </c>
      <c r="P13104">
        <v>974</v>
      </c>
    </row>
    <row r="13105" spans="1:16" x14ac:dyDescent="0.25">
      <c r="A13105" t="s">
        <v>19504</v>
      </c>
      <c r="B13105">
        <v>387</v>
      </c>
      <c r="C13105" s="3" t="str">
        <f>HYPERLINK("http://www.uniprot.org/uniprot/G7I9N4","tr|G7I9N4|G7I9N4_MEDTR")</f>
        <v>tr|G7I9N4|G7I9N4_MEDTR</v>
      </c>
      <c r="D13105" t="s">
        <v>19505</v>
      </c>
      <c r="E13105">
        <v>86.36</v>
      </c>
      <c r="F13105">
        <v>132</v>
      </c>
      <c r="G13105">
        <v>18</v>
      </c>
      <c r="H13105">
        <v>4</v>
      </c>
      <c r="I13105">
        <v>1</v>
      </c>
      <c r="J13105">
        <v>384</v>
      </c>
      <c r="K13105">
        <v>1</v>
      </c>
      <c r="L13105">
        <v>55</v>
      </c>
      <c r="M13105">
        <v>186</v>
      </c>
      <c r="N13105" t="s">
        <v>18</v>
      </c>
      <c r="O13105" s="1">
        <v>2.0272199999999998E-59</v>
      </c>
      <c r="P13105">
        <v>594</v>
      </c>
    </row>
    <row r="13106" spans="1:16" x14ac:dyDescent="0.25">
      <c r="A13106" t="s">
        <v>19506</v>
      </c>
      <c r="B13106">
        <v>1653</v>
      </c>
      <c r="C13106" s="3" t="str">
        <f>HYPERLINK("http://www.uniprot.org/uniprot/I1NHS6","tr|I1NHS6|I1NHS6_SOYBN")</f>
        <v>tr|I1NHS6|I1NHS6_SOYBN</v>
      </c>
      <c r="D13106" t="s">
        <v>71</v>
      </c>
      <c r="E13106">
        <v>73.650000000000006</v>
      </c>
      <c r="F13106">
        <v>596</v>
      </c>
      <c r="G13106">
        <v>157</v>
      </c>
      <c r="H13106">
        <v>48</v>
      </c>
      <c r="I13106">
        <v>7</v>
      </c>
      <c r="J13106">
        <v>1650</v>
      </c>
      <c r="K13106">
        <v>1</v>
      </c>
      <c r="L13106">
        <v>5</v>
      </c>
      <c r="M13106">
        <v>598</v>
      </c>
      <c r="N13106" t="s">
        <v>18</v>
      </c>
      <c r="O13106">
        <v>0</v>
      </c>
      <c r="P13106">
        <v>2293</v>
      </c>
    </row>
    <row r="13107" spans="1:16" x14ac:dyDescent="0.25">
      <c r="A13107" t="s">
        <v>19507</v>
      </c>
      <c r="B13107">
        <v>1065</v>
      </c>
      <c r="C13107" s="3" t="str">
        <f>HYPERLINK("http://www.uniprot.org/uniprot/I3SU97","tr|I3SU97|I3SU97_MEDTR")</f>
        <v>tr|I3SU97|I3SU97_MEDTR</v>
      </c>
      <c r="D13107" t="s">
        <v>22</v>
      </c>
      <c r="E13107">
        <v>92.93</v>
      </c>
      <c r="F13107">
        <v>354</v>
      </c>
      <c r="G13107">
        <v>25</v>
      </c>
      <c r="H13107">
        <v>0</v>
      </c>
      <c r="I13107">
        <v>1</v>
      </c>
      <c r="J13107">
        <v>1062</v>
      </c>
      <c r="K13107">
        <v>1</v>
      </c>
      <c r="L13107">
        <v>1</v>
      </c>
      <c r="M13107">
        <v>354</v>
      </c>
      <c r="N13107" t="s">
        <v>18</v>
      </c>
      <c r="O13107">
        <v>0</v>
      </c>
      <c r="P13107">
        <v>1705</v>
      </c>
    </row>
    <row r="13108" spans="1:16" x14ac:dyDescent="0.25">
      <c r="A13108" t="s">
        <v>19508</v>
      </c>
      <c r="B13108">
        <v>1641</v>
      </c>
      <c r="C13108" s="3" t="str">
        <f>HYPERLINK("http://www.uniprot.org/uniprot/G7I9C7","tr|G7I9C7|G7I9C7_MEDTR")</f>
        <v>tr|G7I9C7|G7I9C7_MEDTR</v>
      </c>
      <c r="D13108" t="s">
        <v>19509</v>
      </c>
      <c r="E13108">
        <v>90.29</v>
      </c>
      <c r="F13108">
        <v>546</v>
      </c>
      <c r="G13108">
        <v>53</v>
      </c>
      <c r="H13108">
        <v>0</v>
      </c>
      <c r="I13108">
        <v>1</v>
      </c>
      <c r="J13108">
        <v>1638</v>
      </c>
      <c r="K13108">
        <v>1</v>
      </c>
      <c r="L13108">
        <v>1</v>
      </c>
      <c r="M13108">
        <v>546</v>
      </c>
      <c r="N13108" t="s">
        <v>18</v>
      </c>
      <c r="O13108">
        <v>0</v>
      </c>
      <c r="P13108">
        <v>2614</v>
      </c>
    </row>
    <row r="13109" spans="1:16" x14ac:dyDescent="0.25">
      <c r="A13109" t="s">
        <v>19510</v>
      </c>
      <c r="B13109">
        <v>936</v>
      </c>
      <c r="C13109" s="3" t="str">
        <f>HYPERLINK("http://www.uniprot.org/uniprot/G7J8H5","tr|G7J8H5|G7J8H5_MEDTR")</f>
        <v>tr|G7J8H5|G7J8H5_MEDTR</v>
      </c>
      <c r="D13109" t="s">
        <v>19511</v>
      </c>
      <c r="E13109">
        <v>41.85</v>
      </c>
      <c r="F13109">
        <v>227</v>
      </c>
      <c r="G13109">
        <v>132</v>
      </c>
      <c r="H13109">
        <v>20</v>
      </c>
      <c r="I13109">
        <v>19</v>
      </c>
      <c r="J13109">
        <v>639</v>
      </c>
      <c r="K13109">
        <v>1</v>
      </c>
      <c r="L13109">
        <v>6</v>
      </c>
      <c r="M13109">
        <v>225</v>
      </c>
      <c r="N13109" t="s">
        <v>18</v>
      </c>
      <c r="O13109" s="1">
        <v>2.0494499999999999E-32</v>
      </c>
      <c r="P13109">
        <v>366</v>
      </c>
    </row>
    <row r="13110" spans="1:16" x14ac:dyDescent="0.25">
      <c r="A13110" t="s">
        <v>19512</v>
      </c>
      <c r="B13110">
        <v>1428</v>
      </c>
      <c r="C13110" s="3" t="str">
        <f>HYPERLINK("http://www.uniprot.org/uniprot/G7J2E1","tr|G7J2E1|G7J2E1_MEDTR")</f>
        <v>tr|G7J2E1|G7J2E1_MEDTR</v>
      </c>
      <c r="D13110" t="s">
        <v>19513</v>
      </c>
      <c r="E13110">
        <v>84.19</v>
      </c>
      <c r="F13110">
        <v>481</v>
      </c>
      <c r="G13110">
        <v>76</v>
      </c>
      <c r="H13110">
        <v>6</v>
      </c>
      <c r="I13110">
        <v>1</v>
      </c>
      <c r="J13110">
        <v>1425</v>
      </c>
      <c r="K13110">
        <v>1</v>
      </c>
      <c r="L13110">
        <v>95</v>
      </c>
      <c r="M13110">
        <v>575</v>
      </c>
      <c r="N13110" t="s">
        <v>18</v>
      </c>
      <c r="O13110">
        <v>0</v>
      </c>
      <c r="P13110">
        <v>2174</v>
      </c>
    </row>
    <row r="13111" spans="1:16" x14ac:dyDescent="0.25">
      <c r="A13111" t="s">
        <v>19514</v>
      </c>
      <c r="B13111">
        <v>867</v>
      </c>
      <c r="C13111" s="3" t="str">
        <f>HYPERLINK("http://www.uniprot.org/uniprot/G8DCY4","tr|G8DCY4|G8DCY4_PHAVU")</f>
        <v>tr|G8DCY4|G8DCY4_PHAVU</v>
      </c>
      <c r="D13111" t="s">
        <v>1086</v>
      </c>
      <c r="E13111">
        <v>69.790000000000006</v>
      </c>
      <c r="F13111">
        <v>288</v>
      </c>
      <c r="G13111">
        <v>87</v>
      </c>
      <c r="H13111">
        <v>0</v>
      </c>
      <c r="I13111">
        <v>1</v>
      </c>
      <c r="J13111">
        <v>864</v>
      </c>
      <c r="K13111">
        <v>1</v>
      </c>
      <c r="L13111">
        <v>580</v>
      </c>
      <c r="M13111">
        <v>808</v>
      </c>
      <c r="N13111" t="s">
        <v>18</v>
      </c>
      <c r="O13111" s="1">
        <v>8.6988699999999996E-104</v>
      </c>
      <c r="P13111">
        <v>981</v>
      </c>
    </row>
    <row r="13112" spans="1:16" x14ac:dyDescent="0.25">
      <c r="A13112" t="s">
        <v>19515</v>
      </c>
      <c r="B13112">
        <v>1980</v>
      </c>
      <c r="C13112" s="3" t="str">
        <f>HYPERLINK("http://www.uniprot.org/uniprot/G7JK09","tr|G7JK09|G7JK09_MEDTR")</f>
        <v>tr|G7JK09|G7JK09_MEDTR</v>
      </c>
      <c r="D13112" t="s">
        <v>19516</v>
      </c>
      <c r="E13112">
        <v>81.91</v>
      </c>
      <c r="F13112">
        <v>636</v>
      </c>
      <c r="G13112">
        <v>115</v>
      </c>
      <c r="H13112">
        <v>0</v>
      </c>
      <c r="I13112">
        <v>1</v>
      </c>
      <c r="J13112">
        <v>1908</v>
      </c>
      <c r="K13112">
        <v>1</v>
      </c>
      <c r="L13112">
        <v>1</v>
      </c>
      <c r="M13112">
        <v>631</v>
      </c>
      <c r="N13112" t="s">
        <v>18</v>
      </c>
      <c r="O13112">
        <v>0</v>
      </c>
      <c r="P13112">
        <v>2603</v>
      </c>
    </row>
    <row r="13113" spans="1:16" x14ac:dyDescent="0.25">
      <c r="A13113" t="s">
        <v>19517</v>
      </c>
      <c r="B13113">
        <v>1404</v>
      </c>
      <c r="C13113" s="3" t="str">
        <f>HYPERLINK("http://www.uniprot.org/uniprot/M5W337","tr|M5W337|M5W337_PRUPE")</f>
        <v>tr|M5W337|M5W337_PRUPE</v>
      </c>
      <c r="D13113" t="s">
        <v>468</v>
      </c>
      <c r="E13113">
        <v>26.95</v>
      </c>
      <c r="F13113">
        <v>486</v>
      </c>
      <c r="G13113">
        <v>355</v>
      </c>
      <c r="H13113">
        <v>34</v>
      </c>
      <c r="I13113">
        <v>1</v>
      </c>
      <c r="J13113">
        <v>1356</v>
      </c>
      <c r="K13113">
        <v>1</v>
      </c>
      <c r="L13113">
        <v>53</v>
      </c>
      <c r="M13113">
        <v>527</v>
      </c>
      <c r="N13113" t="s">
        <v>18</v>
      </c>
      <c r="O13113" s="1">
        <v>6.95369E-42</v>
      </c>
      <c r="P13113">
        <v>450</v>
      </c>
    </row>
    <row r="13114" spans="1:16" x14ac:dyDescent="0.25">
      <c r="A13114" t="s">
        <v>19518</v>
      </c>
      <c r="B13114">
        <v>273</v>
      </c>
      <c r="C13114" s="3" t="str">
        <f>HYPERLINK("http://www.uniprot.org/uniprot/G7JL36","tr|G7JL36|G7JL36_MEDTR")</f>
        <v>tr|G7JL36|G7JL36_MEDTR</v>
      </c>
      <c r="D13114" t="s">
        <v>19482</v>
      </c>
      <c r="E13114">
        <v>90</v>
      </c>
      <c r="F13114">
        <v>90</v>
      </c>
      <c r="G13114">
        <v>9</v>
      </c>
      <c r="H13114">
        <v>0</v>
      </c>
      <c r="I13114">
        <v>1</v>
      </c>
      <c r="J13114">
        <v>270</v>
      </c>
      <c r="K13114">
        <v>1</v>
      </c>
      <c r="L13114">
        <v>1</v>
      </c>
      <c r="M13114">
        <v>90</v>
      </c>
      <c r="N13114" t="s">
        <v>18</v>
      </c>
      <c r="O13114" s="1">
        <v>1.0668699999999999E-39</v>
      </c>
      <c r="P13114">
        <v>424</v>
      </c>
    </row>
    <row r="13115" spans="1:16" x14ac:dyDescent="0.25">
      <c r="A13115" t="s">
        <v>19519</v>
      </c>
      <c r="B13115">
        <v>966</v>
      </c>
      <c r="C13115" s="3" t="str">
        <f>HYPERLINK("http://www.uniprot.org/uniprot/G7JMU6","tr|G7JMU6|G7JMU6_MEDTR")</f>
        <v>tr|G7JMU6|G7JMU6_MEDTR</v>
      </c>
      <c r="D13115" t="s">
        <v>19520</v>
      </c>
      <c r="E13115">
        <v>79.430000000000007</v>
      </c>
      <c r="F13115">
        <v>321</v>
      </c>
      <c r="G13115">
        <v>66</v>
      </c>
      <c r="H13115">
        <v>0</v>
      </c>
      <c r="I13115">
        <v>1</v>
      </c>
      <c r="J13115">
        <v>963</v>
      </c>
      <c r="K13115">
        <v>1</v>
      </c>
      <c r="L13115">
        <v>1</v>
      </c>
      <c r="M13115">
        <v>307</v>
      </c>
      <c r="N13115" t="s">
        <v>18</v>
      </c>
      <c r="O13115" s="1">
        <v>7.0163199999999997E-132</v>
      </c>
      <c r="P13115">
        <v>1224</v>
      </c>
    </row>
    <row r="13116" spans="1:16" x14ac:dyDescent="0.25">
      <c r="A13116" t="s">
        <v>19521</v>
      </c>
      <c r="B13116">
        <v>381</v>
      </c>
      <c r="C13116" s="3" t="str">
        <f>HYPERLINK("http://www.uniprot.org/uniprot/G7LD21","tr|G7LD21|G7LD21_MEDTR")</f>
        <v>tr|G7LD21|G7LD21_MEDTR</v>
      </c>
      <c r="D13116" t="s">
        <v>19522</v>
      </c>
      <c r="E13116">
        <v>89.13</v>
      </c>
      <c r="F13116">
        <v>92</v>
      </c>
      <c r="G13116">
        <v>10</v>
      </c>
      <c r="H13116">
        <v>0</v>
      </c>
      <c r="I13116">
        <v>25</v>
      </c>
      <c r="J13116">
        <v>300</v>
      </c>
      <c r="K13116">
        <v>1</v>
      </c>
      <c r="L13116">
        <v>9</v>
      </c>
      <c r="M13116">
        <v>100</v>
      </c>
      <c r="N13116" t="s">
        <v>18</v>
      </c>
      <c r="O13116" s="1">
        <v>3.5049599999999999E-43</v>
      </c>
      <c r="P13116">
        <v>454</v>
      </c>
    </row>
    <row r="13117" spans="1:16" x14ac:dyDescent="0.25">
      <c r="A13117" t="s">
        <v>19523</v>
      </c>
      <c r="B13117">
        <v>2850</v>
      </c>
      <c r="C13117" s="3" t="str">
        <f>HYPERLINK("http://www.uniprot.org/uniprot/G7LES7","tr|G7LES7|G7LES7_MEDTR")</f>
        <v>tr|G7LES7|G7LES7_MEDTR</v>
      </c>
      <c r="D13117" t="s">
        <v>19524</v>
      </c>
      <c r="E13117">
        <v>81.5</v>
      </c>
      <c r="F13117">
        <v>995</v>
      </c>
      <c r="G13117">
        <v>184</v>
      </c>
      <c r="H13117">
        <v>46</v>
      </c>
      <c r="I13117">
        <v>1</v>
      </c>
      <c r="J13117">
        <v>2847</v>
      </c>
      <c r="K13117">
        <v>1</v>
      </c>
      <c r="L13117">
        <v>1</v>
      </c>
      <c r="M13117">
        <v>992</v>
      </c>
      <c r="N13117" t="s">
        <v>18</v>
      </c>
      <c r="O13117">
        <v>0</v>
      </c>
      <c r="P13117">
        <v>4058</v>
      </c>
    </row>
    <row r="13118" spans="1:16" x14ac:dyDescent="0.25">
      <c r="A13118" t="s">
        <v>19525</v>
      </c>
      <c r="B13118">
        <v>690</v>
      </c>
      <c r="C13118" s="3" t="str">
        <f>HYPERLINK("http://www.uniprot.org/uniprot/G7K9S1","tr|G7K9S1|G7K9S1_MEDTR")</f>
        <v>tr|G7K9S1|G7K9S1_MEDTR</v>
      </c>
      <c r="D13118" t="s">
        <v>10296</v>
      </c>
      <c r="E13118">
        <v>69.36</v>
      </c>
      <c r="F13118">
        <v>111</v>
      </c>
      <c r="G13118">
        <v>34</v>
      </c>
      <c r="H13118">
        <v>0</v>
      </c>
      <c r="I13118">
        <v>349</v>
      </c>
      <c r="J13118">
        <v>681</v>
      </c>
      <c r="K13118">
        <v>1</v>
      </c>
      <c r="L13118">
        <v>2</v>
      </c>
      <c r="M13118">
        <v>112</v>
      </c>
      <c r="N13118" t="s">
        <v>18</v>
      </c>
      <c r="O13118" s="1">
        <v>2.4055699999999999E-35</v>
      </c>
      <c r="P13118">
        <v>389</v>
      </c>
    </row>
    <row r="13119" spans="1:16" x14ac:dyDescent="0.25">
      <c r="A13119" t="s">
        <v>19526</v>
      </c>
      <c r="B13119">
        <v>699</v>
      </c>
      <c r="C13119" s="3" t="str">
        <f>HYPERLINK("http://www.uniprot.org/uniprot/G7KN41","tr|G7KN41|G7KN41_MEDTR")</f>
        <v>tr|G7KN41|G7KN41_MEDTR</v>
      </c>
      <c r="D13119" t="s">
        <v>19527</v>
      </c>
      <c r="E13119">
        <v>96.55</v>
      </c>
      <c r="F13119">
        <v>232</v>
      </c>
      <c r="G13119">
        <v>8</v>
      </c>
      <c r="H13119">
        <v>0</v>
      </c>
      <c r="I13119">
        <v>1</v>
      </c>
      <c r="J13119">
        <v>696</v>
      </c>
      <c r="K13119">
        <v>1</v>
      </c>
      <c r="L13119">
        <v>1</v>
      </c>
      <c r="M13119">
        <v>232</v>
      </c>
      <c r="N13119" t="s">
        <v>18</v>
      </c>
      <c r="O13119" s="1">
        <v>3.6138299999999998E-127</v>
      </c>
      <c r="P13119">
        <v>1181</v>
      </c>
    </row>
    <row r="13120" spans="1:16" x14ac:dyDescent="0.25">
      <c r="A13120" t="s">
        <v>19528</v>
      </c>
      <c r="B13120">
        <v>1107</v>
      </c>
      <c r="C13120" s="3" t="str">
        <f>HYPERLINK("http://www.uniprot.org/uniprot/I1NCY8","tr|I1NCY8|I1NCY8_SOYBN")</f>
        <v>tr|I1NCY8|I1NCY8_SOYBN</v>
      </c>
      <c r="D13120" t="s">
        <v>117</v>
      </c>
      <c r="E13120">
        <v>82.02</v>
      </c>
      <c r="F13120">
        <v>345</v>
      </c>
      <c r="G13120">
        <v>62</v>
      </c>
      <c r="H13120">
        <v>0</v>
      </c>
      <c r="I13120">
        <v>70</v>
      </c>
      <c r="J13120">
        <v>1104</v>
      </c>
      <c r="K13120">
        <v>1</v>
      </c>
      <c r="L13120">
        <v>24</v>
      </c>
      <c r="M13120">
        <v>364</v>
      </c>
      <c r="N13120" t="s">
        <v>18</v>
      </c>
      <c r="O13120" s="1">
        <v>1.0559600000000001E-153</v>
      </c>
      <c r="P13120">
        <v>1413</v>
      </c>
    </row>
    <row r="13121" spans="1:16" x14ac:dyDescent="0.25">
      <c r="A13121" t="s">
        <v>19529</v>
      </c>
      <c r="B13121">
        <v>192</v>
      </c>
      <c r="C13121" s="3" t="str">
        <f>HYPERLINK("http://www.uniprot.org/uniprot/G7K2M1","tr|G7K2M1|G7K2M1_MEDTR")</f>
        <v>tr|G7K2M1|G7K2M1_MEDTR</v>
      </c>
      <c r="D13121" t="s">
        <v>6881</v>
      </c>
      <c r="E13121">
        <v>73.58</v>
      </c>
      <c r="F13121">
        <v>53</v>
      </c>
      <c r="G13121">
        <v>14</v>
      </c>
      <c r="H13121">
        <v>0</v>
      </c>
      <c r="I13121">
        <v>1</v>
      </c>
      <c r="J13121">
        <v>159</v>
      </c>
      <c r="K13121">
        <v>1</v>
      </c>
      <c r="L13121">
        <v>139</v>
      </c>
      <c r="M13121">
        <v>191</v>
      </c>
      <c r="N13121" t="s">
        <v>18</v>
      </c>
      <c r="O13121" s="1">
        <v>1.0974499999999999E-12</v>
      </c>
      <c r="P13121">
        <v>191</v>
      </c>
    </row>
    <row r="13122" spans="1:16" x14ac:dyDescent="0.25">
      <c r="A13122" t="s">
        <v>19530</v>
      </c>
      <c r="B13122">
        <v>399</v>
      </c>
      <c r="C13122" s="3" t="str">
        <f>HYPERLINK("http://www.uniprot.org/uniprot/I1KVQ7","tr|I1KVQ7|I1KVQ7_SOYBN")</f>
        <v>tr|I1KVQ7|I1KVQ7_SOYBN</v>
      </c>
      <c r="D13122" t="s">
        <v>28</v>
      </c>
      <c r="E13122">
        <v>70</v>
      </c>
      <c r="F13122">
        <v>130</v>
      </c>
      <c r="G13122">
        <v>39</v>
      </c>
      <c r="H13122">
        <v>0</v>
      </c>
      <c r="I13122">
        <v>1</v>
      </c>
      <c r="J13122">
        <v>390</v>
      </c>
      <c r="K13122">
        <v>1</v>
      </c>
      <c r="L13122">
        <v>434</v>
      </c>
      <c r="M13122">
        <v>563</v>
      </c>
      <c r="N13122" t="s">
        <v>18</v>
      </c>
      <c r="O13122" s="1">
        <v>7.5894900000000006E-46</v>
      </c>
      <c r="P13122">
        <v>477</v>
      </c>
    </row>
    <row r="13123" spans="1:16" x14ac:dyDescent="0.25">
      <c r="A13123" t="s">
        <v>19531</v>
      </c>
      <c r="B13123">
        <v>1158</v>
      </c>
      <c r="C13123" s="3" t="str">
        <f>HYPERLINK("http://www.uniprot.org/uniprot/G7JMM6","tr|G7JMM6|G7JMM6_MEDTR")</f>
        <v>tr|G7JMM6|G7JMM6_MEDTR</v>
      </c>
      <c r="D13123" t="s">
        <v>19532</v>
      </c>
      <c r="E13123">
        <v>92.18</v>
      </c>
      <c r="F13123">
        <v>384</v>
      </c>
      <c r="G13123">
        <v>30</v>
      </c>
      <c r="H13123">
        <v>0</v>
      </c>
      <c r="I13123">
        <v>4</v>
      </c>
      <c r="J13123">
        <v>1155</v>
      </c>
      <c r="K13123">
        <v>1</v>
      </c>
      <c r="L13123">
        <v>4</v>
      </c>
      <c r="M13123">
        <v>387</v>
      </c>
      <c r="N13123" t="s">
        <v>18</v>
      </c>
      <c r="O13123">
        <v>0</v>
      </c>
      <c r="P13123">
        <v>1777</v>
      </c>
    </row>
    <row r="13124" spans="1:16" x14ac:dyDescent="0.25">
      <c r="A13124" t="s">
        <v>19533</v>
      </c>
      <c r="B13124">
        <v>162</v>
      </c>
      <c r="C13124" s="3" t="str">
        <f>HYPERLINK("http://www.uniprot.org/uniprot/G7KHA3","tr|G7KHA3|G7KHA3_MEDTR")</f>
        <v>tr|G7KHA3|G7KHA3_MEDTR</v>
      </c>
      <c r="D13124" t="s">
        <v>4112</v>
      </c>
      <c r="E13124">
        <v>86</v>
      </c>
      <c r="F13124">
        <v>50</v>
      </c>
      <c r="G13124">
        <v>7</v>
      </c>
      <c r="H13124">
        <v>0</v>
      </c>
      <c r="I13124">
        <v>3</v>
      </c>
      <c r="J13124">
        <v>152</v>
      </c>
      <c r="K13124">
        <v>-2</v>
      </c>
      <c r="L13124">
        <v>580</v>
      </c>
      <c r="M13124">
        <v>629</v>
      </c>
      <c r="N13124" t="s">
        <v>18</v>
      </c>
      <c r="O13124" s="1">
        <v>9.5769399999999998E-17</v>
      </c>
      <c r="P13124">
        <v>226</v>
      </c>
    </row>
    <row r="13125" spans="1:16" x14ac:dyDescent="0.25">
      <c r="A13125" t="s">
        <v>19534</v>
      </c>
      <c r="B13125">
        <v>1836</v>
      </c>
      <c r="C13125" s="3" t="str">
        <f>HYPERLINK("http://www.uniprot.org/uniprot/G7IPZ3","tr|G7IPZ3|G7IPZ3_MEDTR")</f>
        <v>tr|G7IPZ3|G7IPZ3_MEDTR</v>
      </c>
      <c r="D13125" t="s">
        <v>19535</v>
      </c>
      <c r="E13125">
        <v>70.59</v>
      </c>
      <c r="F13125">
        <v>619</v>
      </c>
      <c r="G13125">
        <v>182</v>
      </c>
      <c r="H13125">
        <v>8</v>
      </c>
      <c r="I13125">
        <v>1</v>
      </c>
      <c r="J13125">
        <v>1833</v>
      </c>
      <c r="K13125">
        <v>1</v>
      </c>
      <c r="L13125">
        <v>1</v>
      </c>
      <c r="M13125">
        <v>617</v>
      </c>
      <c r="N13125" t="s">
        <v>18</v>
      </c>
      <c r="O13125">
        <v>0</v>
      </c>
      <c r="P13125">
        <v>2187</v>
      </c>
    </row>
    <row r="13126" spans="1:16" x14ac:dyDescent="0.25">
      <c r="A13126" t="s">
        <v>19536</v>
      </c>
      <c r="B13126">
        <v>984</v>
      </c>
      <c r="C13126" s="3" t="str">
        <f>HYPERLINK("http://www.uniprot.org/uniprot/Q2HV32","tr|Q2HV32|Q2HV32_MEDTR")</f>
        <v>tr|Q2HV32|Q2HV32_MEDTR</v>
      </c>
      <c r="D13126" t="s">
        <v>19537</v>
      </c>
      <c r="E13126">
        <v>87.42</v>
      </c>
      <c r="F13126">
        <v>326</v>
      </c>
      <c r="G13126">
        <v>41</v>
      </c>
      <c r="H13126">
        <v>0</v>
      </c>
      <c r="I13126">
        <v>1</v>
      </c>
      <c r="J13126">
        <v>978</v>
      </c>
      <c r="K13126">
        <v>1</v>
      </c>
      <c r="L13126">
        <v>1</v>
      </c>
      <c r="M13126">
        <v>325</v>
      </c>
      <c r="N13126" t="s">
        <v>18</v>
      </c>
      <c r="O13126" s="1">
        <v>3.33857E-161</v>
      </c>
      <c r="P13126">
        <v>1477</v>
      </c>
    </row>
    <row r="13127" spans="1:16" x14ac:dyDescent="0.25">
      <c r="A13127" t="s">
        <v>19538</v>
      </c>
      <c r="B13127">
        <v>1155</v>
      </c>
      <c r="C13127" s="3" t="str">
        <f>HYPERLINK("http://www.uniprot.org/uniprot/I1KN11","tr|I1KN11|I1KN11_SOYBN")</f>
        <v>tr|I1KN11|I1KN11_SOYBN</v>
      </c>
      <c r="D13127" t="s">
        <v>28</v>
      </c>
      <c r="E13127">
        <v>51.58</v>
      </c>
      <c r="F13127">
        <v>347</v>
      </c>
      <c r="G13127">
        <v>168</v>
      </c>
      <c r="H13127">
        <v>0</v>
      </c>
      <c r="I13127">
        <v>76</v>
      </c>
      <c r="J13127">
        <v>1116</v>
      </c>
      <c r="K13127">
        <v>1</v>
      </c>
      <c r="L13127">
        <v>32</v>
      </c>
      <c r="M13127">
        <v>374</v>
      </c>
      <c r="N13127" t="s">
        <v>18</v>
      </c>
      <c r="O13127" s="1">
        <v>2.7449499999999998E-91</v>
      </c>
      <c r="P13127">
        <v>875</v>
      </c>
    </row>
    <row r="13128" spans="1:16" x14ac:dyDescent="0.25">
      <c r="A13128" t="s">
        <v>19539</v>
      </c>
      <c r="B13128">
        <v>693</v>
      </c>
      <c r="C13128" s="3" t="str">
        <f>HYPERLINK("http://www.uniprot.org/uniprot/G7K5T4","tr|G7K5T4|G7K5T4_MEDTR")</f>
        <v>tr|G7K5T4|G7K5T4_MEDTR</v>
      </c>
      <c r="D13128" t="s">
        <v>19540</v>
      </c>
      <c r="E13128">
        <v>81.97</v>
      </c>
      <c r="F13128">
        <v>233</v>
      </c>
      <c r="G13128">
        <v>42</v>
      </c>
      <c r="H13128">
        <v>3</v>
      </c>
      <c r="I13128">
        <v>1</v>
      </c>
      <c r="J13128">
        <v>690</v>
      </c>
      <c r="K13128">
        <v>1</v>
      </c>
      <c r="L13128">
        <v>1</v>
      </c>
      <c r="M13128">
        <v>233</v>
      </c>
      <c r="N13128" t="s">
        <v>18</v>
      </c>
      <c r="O13128" s="1">
        <v>4.35175E-101</v>
      </c>
      <c r="P13128">
        <v>956</v>
      </c>
    </row>
    <row r="13129" spans="1:16" x14ac:dyDescent="0.25">
      <c r="A13129" t="s">
        <v>19541</v>
      </c>
      <c r="B13129">
        <v>591</v>
      </c>
      <c r="C13129" s="3" t="str">
        <f>HYPERLINK("http://www.uniprot.org/uniprot/G7KQY9","tr|G7KQY9|G7KQY9_MEDTR")</f>
        <v>tr|G7KQY9|G7KQY9_MEDTR</v>
      </c>
      <c r="D13129" t="s">
        <v>19542</v>
      </c>
      <c r="E13129">
        <v>43.87</v>
      </c>
      <c r="F13129">
        <v>196</v>
      </c>
      <c r="G13129">
        <v>110</v>
      </c>
      <c r="H13129">
        <v>0</v>
      </c>
      <c r="I13129">
        <v>1</v>
      </c>
      <c r="J13129">
        <v>588</v>
      </c>
      <c r="K13129">
        <v>1</v>
      </c>
      <c r="L13129">
        <v>1</v>
      </c>
      <c r="M13129">
        <v>192</v>
      </c>
      <c r="N13129" t="s">
        <v>18</v>
      </c>
      <c r="O13129" s="1">
        <v>9.2085000000000007E-31</v>
      </c>
      <c r="P13129">
        <v>348</v>
      </c>
    </row>
    <row r="13130" spans="1:16" x14ac:dyDescent="0.25">
      <c r="A13130" t="s">
        <v>19543</v>
      </c>
      <c r="B13130">
        <v>657</v>
      </c>
      <c r="C13130" s="3" t="str">
        <f>HYPERLINK("http://www.uniprot.org/uniprot/I3SJG7","tr|I3SJG7|I3SJG7_MEDTR")</f>
        <v>tr|I3SJG7|I3SJG7_MEDTR</v>
      </c>
      <c r="D13130" t="s">
        <v>22</v>
      </c>
      <c r="E13130">
        <v>82.56</v>
      </c>
      <c r="F13130">
        <v>218</v>
      </c>
      <c r="G13130">
        <v>38</v>
      </c>
      <c r="H13130">
        <v>0</v>
      </c>
      <c r="I13130">
        <v>1</v>
      </c>
      <c r="J13130">
        <v>654</v>
      </c>
      <c r="K13130">
        <v>1</v>
      </c>
      <c r="L13130">
        <v>1</v>
      </c>
      <c r="M13130">
        <v>217</v>
      </c>
      <c r="N13130" t="s">
        <v>18</v>
      </c>
      <c r="O13130" s="1">
        <v>3.1497699999999997E-95</v>
      </c>
      <c r="P13130">
        <v>905</v>
      </c>
    </row>
    <row r="13131" spans="1:16" x14ac:dyDescent="0.25">
      <c r="A13131" t="s">
        <v>19544</v>
      </c>
      <c r="B13131">
        <v>534</v>
      </c>
      <c r="C13131" s="3" t="str">
        <f>HYPERLINK("http://www.uniprot.org/uniprot/G7KX65","tr|G7KX65|G7KX65_MEDTR")</f>
        <v>tr|G7KX65|G7KX65_MEDTR</v>
      </c>
      <c r="D13131" t="s">
        <v>10653</v>
      </c>
      <c r="E13131">
        <v>54.54</v>
      </c>
      <c r="F13131">
        <v>66</v>
      </c>
      <c r="G13131">
        <v>30</v>
      </c>
      <c r="H13131">
        <v>1</v>
      </c>
      <c r="I13131">
        <v>337</v>
      </c>
      <c r="J13131">
        <v>531</v>
      </c>
      <c r="K13131">
        <v>1</v>
      </c>
      <c r="L13131">
        <v>12</v>
      </c>
      <c r="M13131">
        <v>77</v>
      </c>
      <c r="N13131" t="s">
        <v>18</v>
      </c>
      <c r="O13131" s="1">
        <v>2.20507E-13</v>
      </c>
      <c r="P13131">
        <v>197</v>
      </c>
    </row>
    <row r="13132" spans="1:16" x14ac:dyDescent="0.25">
      <c r="A13132" t="s">
        <v>19545</v>
      </c>
      <c r="B13132">
        <v>972</v>
      </c>
      <c r="C13132" s="3" t="str">
        <f>HYPERLINK("http://www.uniprot.org/uniprot/G7I9N6","tr|G7I9N6|G7I9N6_MEDTR")</f>
        <v>tr|G7I9N6|G7I9N6_MEDTR</v>
      </c>
      <c r="D13132" t="s">
        <v>19546</v>
      </c>
      <c r="E13132">
        <v>87.26</v>
      </c>
      <c r="F13132">
        <v>322</v>
      </c>
      <c r="G13132">
        <v>41</v>
      </c>
      <c r="H13132">
        <v>0</v>
      </c>
      <c r="I13132">
        <v>1</v>
      </c>
      <c r="J13132">
        <v>966</v>
      </c>
      <c r="K13132">
        <v>1</v>
      </c>
      <c r="L13132">
        <v>1</v>
      </c>
      <c r="M13132">
        <v>322</v>
      </c>
      <c r="N13132" t="s">
        <v>18</v>
      </c>
      <c r="O13132" s="1">
        <v>3.85753E-162</v>
      </c>
      <c r="P13132">
        <v>1485</v>
      </c>
    </row>
    <row r="13133" spans="1:16" x14ac:dyDescent="0.25">
      <c r="A13133" t="s">
        <v>19547</v>
      </c>
      <c r="B13133">
        <v>471</v>
      </c>
      <c r="C13133" s="3" t="str">
        <f>HYPERLINK("http://www.uniprot.org/uniprot/G7IAC3","tr|G7IAC3|G7IAC3_MEDTR")</f>
        <v>tr|G7IAC3|G7IAC3_MEDTR</v>
      </c>
      <c r="D13133" t="s">
        <v>8725</v>
      </c>
      <c r="E13133">
        <v>70.959999999999994</v>
      </c>
      <c r="F13133">
        <v>155</v>
      </c>
      <c r="G13133">
        <v>45</v>
      </c>
      <c r="H13133">
        <v>0</v>
      </c>
      <c r="I13133">
        <v>1</v>
      </c>
      <c r="J13133">
        <v>465</v>
      </c>
      <c r="K13133">
        <v>1</v>
      </c>
      <c r="L13133">
        <v>1</v>
      </c>
      <c r="M13133">
        <v>155</v>
      </c>
      <c r="N13133" t="s">
        <v>18</v>
      </c>
      <c r="O13133" s="1">
        <v>3.8043E-58</v>
      </c>
      <c r="P13133">
        <v>583</v>
      </c>
    </row>
    <row r="13134" spans="1:16" x14ac:dyDescent="0.25">
      <c r="A13134" t="s">
        <v>19548</v>
      </c>
      <c r="B13134">
        <v>2178</v>
      </c>
      <c r="C13134" s="3" t="str">
        <f>HYPERLINK("http://www.uniprot.org/uniprot/I1JQ87","tr|I1JQ87|I1JQ87_SOYBN")</f>
        <v>tr|I1JQ87|I1JQ87_SOYBN</v>
      </c>
      <c r="D13134" t="s">
        <v>28</v>
      </c>
      <c r="E13134">
        <v>73.349999999999994</v>
      </c>
      <c r="F13134">
        <v>777</v>
      </c>
      <c r="G13134">
        <v>207</v>
      </c>
      <c r="H13134">
        <v>58</v>
      </c>
      <c r="I13134">
        <v>19</v>
      </c>
      <c r="J13134">
        <v>2175</v>
      </c>
      <c r="K13134">
        <v>1</v>
      </c>
      <c r="L13134">
        <v>8</v>
      </c>
      <c r="M13134">
        <v>783</v>
      </c>
      <c r="N13134" t="s">
        <v>18</v>
      </c>
      <c r="O13134">
        <v>0</v>
      </c>
      <c r="P13134">
        <v>2913</v>
      </c>
    </row>
    <row r="13135" spans="1:16" x14ac:dyDescent="0.25">
      <c r="A13135" t="s">
        <v>19549</v>
      </c>
      <c r="B13135">
        <v>1239</v>
      </c>
      <c r="C13135" s="3" t="str">
        <f>HYPERLINK("http://www.uniprot.org/uniprot/I1L958","tr|I1L958|I1L958_SOYBN")</f>
        <v>tr|I1L958|I1L958_SOYBN</v>
      </c>
      <c r="D13135" t="s">
        <v>71</v>
      </c>
      <c r="E13135">
        <v>62.47</v>
      </c>
      <c r="F13135">
        <v>437</v>
      </c>
      <c r="G13135">
        <v>164</v>
      </c>
      <c r="H13135">
        <v>30</v>
      </c>
      <c r="I13135">
        <v>1</v>
      </c>
      <c r="J13135">
        <v>1221</v>
      </c>
      <c r="K13135">
        <v>1</v>
      </c>
      <c r="L13135">
        <v>4</v>
      </c>
      <c r="M13135">
        <v>438</v>
      </c>
      <c r="N13135" t="s">
        <v>18</v>
      </c>
      <c r="O13135" s="1">
        <v>3.20151E-141</v>
      </c>
      <c r="P13135">
        <v>1306</v>
      </c>
    </row>
    <row r="13136" spans="1:16" x14ac:dyDescent="0.25">
      <c r="A13136" t="s">
        <v>19550</v>
      </c>
      <c r="B13136">
        <v>1719</v>
      </c>
      <c r="C13136" s="3" t="str">
        <f>HYPERLINK("http://www.uniprot.org/uniprot/G7J2E1","tr|G7J2E1|G7J2E1_MEDTR")</f>
        <v>tr|G7J2E1|G7J2E1_MEDTR</v>
      </c>
      <c r="D13136" t="s">
        <v>19513</v>
      </c>
      <c r="E13136">
        <v>81.040000000000006</v>
      </c>
      <c r="F13136">
        <v>575</v>
      </c>
      <c r="G13136">
        <v>109</v>
      </c>
      <c r="H13136">
        <v>6</v>
      </c>
      <c r="I13136">
        <v>10</v>
      </c>
      <c r="J13136">
        <v>1716</v>
      </c>
      <c r="K13136">
        <v>1</v>
      </c>
      <c r="L13136">
        <v>1</v>
      </c>
      <c r="M13136">
        <v>575</v>
      </c>
      <c r="N13136" t="s">
        <v>18</v>
      </c>
      <c r="O13136">
        <v>0</v>
      </c>
      <c r="P13136">
        <v>2501</v>
      </c>
    </row>
    <row r="13137" spans="1:16" x14ac:dyDescent="0.25">
      <c r="A13137" t="s">
        <v>19551</v>
      </c>
      <c r="B13137">
        <v>1350</v>
      </c>
      <c r="C13137" s="3" t="str">
        <f>HYPERLINK("http://www.uniprot.org/uniprot/I1N131","tr|I1N131|I1N131_SOYBN")</f>
        <v>tr|I1N131|I1N131_SOYBN</v>
      </c>
      <c r="D13137" t="s">
        <v>28</v>
      </c>
      <c r="E13137">
        <v>85.26</v>
      </c>
      <c r="F13137">
        <v>414</v>
      </c>
      <c r="G13137">
        <v>61</v>
      </c>
      <c r="H13137">
        <v>0</v>
      </c>
      <c r="I13137">
        <v>94</v>
      </c>
      <c r="J13137">
        <v>1335</v>
      </c>
      <c r="K13137">
        <v>1</v>
      </c>
      <c r="L13137">
        <v>27</v>
      </c>
      <c r="M13137">
        <v>440</v>
      </c>
      <c r="N13137" t="s">
        <v>18</v>
      </c>
      <c r="O13137">
        <v>0</v>
      </c>
      <c r="P13137">
        <v>1946</v>
      </c>
    </row>
    <row r="13138" spans="1:16" x14ac:dyDescent="0.25">
      <c r="A13138" t="s">
        <v>19552</v>
      </c>
      <c r="B13138">
        <v>285</v>
      </c>
      <c r="C13138" s="3" t="str">
        <f>HYPERLINK("http://www.uniprot.org/uniprot/A3MGC4","tr|A3MGC4|A3MGC4_BURM7")</f>
        <v>tr|A3MGC4|A3MGC4_BURM7</v>
      </c>
      <c r="D13138" t="s">
        <v>14000</v>
      </c>
      <c r="E13138">
        <v>39.75</v>
      </c>
      <c r="F13138">
        <v>83</v>
      </c>
      <c r="G13138">
        <v>50</v>
      </c>
      <c r="H13138">
        <v>1</v>
      </c>
      <c r="I13138">
        <v>5</v>
      </c>
      <c r="J13138">
        <v>250</v>
      </c>
      <c r="K13138">
        <v>2</v>
      </c>
      <c r="L13138">
        <v>8</v>
      </c>
      <c r="M13138">
        <v>90</v>
      </c>
      <c r="N13138" t="s">
        <v>18</v>
      </c>
      <c r="O13138" s="1">
        <v>2.8008100000000001E-8</v>
      </c>
      <c r="P13138">
        <v>153</v>
      </c>
    </row>
    <row r="13139" spans="1:16" x14ac:dyDescent="0.25">
      <c r="A13139" t="s">
        <v>19553</v>
      </c>
      <c r="B13139">
        <v>378</v>
      </c>
      <c r="C13139" s="3" t="str">
        <f>HYPERLINK("http://www.uniprot.org/uniprot/G7JI77","tr|G7JI77|G7JI77_MEDTR")</f>
        <v>tr|G7JI77|G7JI77_MEDTR</v>
      </c>
      <c r="D13139" t="s">
        <v>19554</v>
      </c>
      <c r="E13139">
        <v>70.489999999999995</v>
      </c>
      <c r="F13139">
        <v>122</v>
      </c>
      <c r="G13139">
        <v>36</v>
      </c>
      <c r="H13139">
        <v>0</v>
      </c>
      <c r="I13139">
        <v>1</v>
      </c>
      <c r="J13139">
        <v>366</v>
      </c>
      <c r="K13139">
        <v>1</v>
      </c>
      <c r="L13139">
        <v>46</v>
      </c>
      <c r="M13139">
        <v>167</v>
      </c>
      <c r="N13139" t="s">
        <v>18</v>
      </c>
      <c r="O13139" s="1">
        <v>2.06388E-43</v>
      </c>
      <c r="P13139">
        <v>456</v>
      </c>
    </row>
    <row r="13140" spans="1:16" x14ac:dyDescent="0.25">
      <c r="A13140" t="s">
        <v>19555</v>
      </c>
      <c r="B13140">
        <v>282</v>
      </c>
      <c r="C13140" s="3" t="str">
        <f>HYPERLINK("http://www.uniprot.org/uniprot/G7JL29","tr|G7JL29|G7JL29_MEDTR")</f>
        <v>tr|G7JL29|G7JL29_MEDTR</v>
      </c>
      <c r="D13140" t="s">
        <v>19556</v>
      </c>
      <c r="E13140">
        <v>84.94</v>
      </c>
      <c r="F13140">
        <v>93</v>
      </c>
      <c r="G13140">
        <v>14</v>
      </c>
      <c r="H13140">
        <v>0</v>
      </c>
      <c r="I13140">
        <v>1</v>
      </c>
      <c r="J13140">
        <v>279</v>
      </c>
      <c r="K13140">
        <v>1</v>
      </c>
      <c r="L13140">
        <v>1</v>
      </c>
      <c r="M13140">
        <v>93</v>
      </c>
      <c r="N13140" t="s">
        <v>18</v>
      </c>
      <c r="O13140" s="1">
        <v>4.4302800000000002E-38</v>
      </c>
      <c r="P13140">
        <v>410</v>
      </c>
    </row>
    <row r="13141" spans="1:16" x14ac:dyDescent="0.25">
      <c r="A13141" t="s">
        <v>19557</v>
      </c>
      <c r="B13141">
        <v>1161</v>
      </c>
      <c r="C13141" s="3" t="str">
        <f>HYPERLINK("http://www.uniprot.org/uniprot/K7MJQ3","tr|K7MJQ3|K7MJQ3_SOYBN")</f>
        <v>tr|K7MJQ3|K7MJQ3_SOYBN</v>
      </c>
      <c r="D13141" t="s">
        <v>61</v>
      </c>
      <c r="E13141">
        <v>44.85</v>
      </c>
      <c r="F13141">
        <v>408</v>
      </c>
      <c r="G13141">
        <v>225</v>
      </c>
      <c r="H13141">
        <v>48</v>
      </c>
      <c r="I13141">
        <v>13</v>
      </c>
      <c r="J13141">
        <v>1092</v>
      </c>
      <c r="K13141">
        <v>1</v>
      </c>
      <c r="L13141">
        <v>7</v>
      </c>
      <c r="M13141">
        <v>396</v>
      </c>
      <c r="N13141" t="s">
        <v>18</v>
      </c>
      <c r="O13141" s="1">
        <v>2.0623500000000001E-70</v>
      </c>
      <c r="P13141">
        <v>695</v>
      </c>
    </row>
    <row r="13142" spans="1:16" x14ac:dyDescent="0.25">
      <c r="A13142" t="s">
        <v>19558</v>
      </c>
      <c r="B13142">
        <v>348</v>
      </c>
      <c r="C13142" s="3" t="str">
        <f>HYPERLINK("http://www.uniprot.org/uniprot/G7L7K2","tr|G7L7K2|G7L7K2_MEDTR")</f>
        <v>tr|G7L7K2|G7L7K2_MEDTR</v>
      </c>
      <c r="D13142" t="s">
        <v>19559</v>
      </c>
      <c r="E13142">
        <v>72.17</v>
      </c>
      <c r="F13142">
        <v>115</v>
      </c>
      <c r="G13142">
        <v>32</v>
      </c>
      <c r="H13142">
        <v>0</v>
      </c>
      <c r="I13142">
        <v>1</v>
      </c>
      <c r="J13142">
        <v>345</v>
      </c>
      <c r="K13142">
        <v>1</v>
      </c>
      <c r="L13142">
        <v>15</v>
      </c>
      <c r="M13142">
        <v>129</v>
      </c>
      <c r="N13142" t="s">
        <v>18</v>
      </c>
      <c r="O13142" s="1">
        <v>9.3573799999999993E-41</v>
      </c>
      <c r="P13142">
        <v>433</v>
      </c>
    </row>
    <row r="13143" spans="1:16" x14ac:dyDescent="0.25">
      <c r="A13143" t="s">
        <v>19560</v>
      </c>
      <c r="B13143">
        <v>777</v>
      </c>
      <c r="C13143" s="3" t="str">
        <f>HYPERLINK("http://www.uniprot.org/uniprot/G7LES3","tr|G7LES3|G7LES3_MEDTR")</f>
        <v>tr|G7LES3|G7LES3_MEDTR</v>
      </c>
      <c r="D13143" t="s">
        <v>19561</v>
      </c>
      <c r="E13143">
        <v>68.37</v>
      </c>
      <c r="F13143">
        <v>253</v>
      </c>
      <c r="G13143">
        <v>80</v>
      </c>
      <c r="H13143">
        <v>0</v>
      </c>
      <c r="I13143">
        <v>13</v>
      </c>
      <c r="J13143">
        <v>771</v>
      </c>
      <c r="K13143">
        <v>1</v>
      </c>
      <c r="L13143">
        <v>2</v>
      </c>
      <c r="M13143">
        <v>241</v>
      </c>
      <c r="N13143" t="s">
        <v>18</v>
      </c>
      <c r="O13143" s="1">
        <v>5.2774099999999997E-91</v>
      </c>
      <c r="P13143">
        <v>870</v>
      </c>
    </row>
    <row r="13144" spans="1:16" x14ac:dyDescent="0.25">
      <c r="A13144" t="s">
        <v>19562</v>
      </c>
      <c r="B13144">
        <v>1299</v>
      </c>
      <c r="C13144" s="3" t="str">
        <f>HYPERLINK("http://www.uniprot.org/uniprot/I1JBR6","tr|I1JBR6|I1JBR6_SOYBN")</f>
        <v>tr|I1JBR6|I1JBR6_SOYBN</v>
      </c>
      <c r="D13144" t="s">
        <v>28</v>
      </c>
      <c r="E13144">
        <v>72.55</v>
      </c>
      <c r="F13144">
        <v>419</v>
      </c>
      <c r="G13144">
        <v>115</v>
      </c>
      <c r="H13144">
        <v>5</v>
      </c>
      <c r="I13144">
        <v>46</v>
      </c>
      <c r="J13144">
        <v>1287</v>
      </c>
      <c r="K13144">
        <v>1</v>
      </c>
      <c r="L13144">
        <v>160</v>
      </c>
      <c r="M13144">
        <v>577</v>
      </c>
      <c r="N13144" t="s">
        <v>18</v>
      </c>
      <c r="O13144" s="1">
        <v>6.8092900000000001E-174</v>
      </c>
      <c r="P13144">
        <v>1588</v>
      </c>
    </row>
    <row r="13145" spans="1:16" x14ac:dyDescent="0.25">
      <c r="A13145" t="s">
        <v>19563</v>
      </c>
      <c r="B13145">
        <v>1023</v>
      </c>
      <c r="C13145" s="3" t="str">
        <f>HYPERLINK("http://www.uniprot.org/uniprot/I3SS04","tr|I3SS04|I3SS04_MEDTR")</f>
        <v>tr|I3SS04|I3SS04_MEDTR</v>
      </c>
      <c r="D13145" t="s">
        <v>22</v>
      </c>
      <c r="E13145">
        <v>85.18</v>
      </c>
      <c r="F13145">
        <v>162</v>
      </c>
      <c r="G13145">
        <v>24</v>
      </c>
      <c r="H13145">
        <v>0</v>
      </c>
      <c r="I13145">
        <v>4</v>
      </c>
      <c r="J13145">
        <v>489</v>
      </c>
      <c r="K13145">
        <v>1</v>
      </c>
      <c r="L13145">
        <v>8</v>
      </c>
      <c r="M13145">
        <v>169</v>
      </c>
      <c r="N13145" t="s">
        <v>18</v>
      </c>
      <c r="O13145" s="1">
        <v>2.0555399999999999E-76</v>
      </c>
      <c r="P13145">
        <v>746</v>
      </c>
    </row>
    <row r="13146" spans="1:16" x14ac:dyDescent="0.25">
      <c r="A13146" t="s">
        <v>19564</v>
      </c>
      <c r="B13146">
        <v>336</v>
      </c>
      <c r="C13146" s="3" t="str">
        <f>HYPERLINK("http://www.uniprot.org/uniprot/I1KRW1","tr|I1KRW1|I1KRW1_SOYBN")</f>
        <v>tr|I1KRW1|I1KRW1_SOYBN</v>
      </c>
      <c r="D13146" t="s">
        <v>117</v>
      </c>
      <c r="E13146">
        <v>77.55</v>
      </c>
      <c r="F13146">
        <v>98</v>
      </c>
      <c r="G13146">
        <v>22</v>
      </c>
      <c r="H13146">
        <v>0</v>
      </c>
      <c r="I13146">
        <v>34</v>
      </c>
      <c r="J13146">
        <v>327</v>
      </c>
      <c r="K13146">
        <v>1</v>
      </c>
      <c r="L13146">
        <v>67</v>
      </c>
      <c r="M13146">
        <v>163</v>
      </c>
      <c r="N13146" t="s">
        <v>18</v>
      </c>
      <c r="O13146" s="1">
        <v>8.0748500000000001E-32</v>
      </c>
      <c r="P13146">
        <v>356</v>
      </c>
    </row>
    <row r="13147" spans="1:16" x14ac:dyDescent="0.25">
      <c r="A13147" t="s">
        <v>19565</v>
      </c>
      <c r="B13147">
        <v>1314</v>
      </c>
      <c r="C13147" s="3" t="str">
        <f>HYPERLINK("http://www.uniprot.org/uniprot/M5X433","tr|M5X433|M5X433_PRUPE")</f>
        <v>tr|M5X433|M5X433_PRUPE</v>
      </c>
      <c r="D13147" t="s">
        <v>3754</v>
      </c>
      <c r="E13147">
        <v>31.6</v>
      </c>
      <c r="F13147">
        <v>231</v>
      </c>
      <c r="G13147">
        <v>158</v>
      </c>
      <c r="H13147">
        <v>2</v>
      </c>
      <c r="I13147">
        <v>1</v>
      </c>
      <c r="J13147">
        <v>687</v>
      </c>
      <c r="K13147">
        <v>1</v>
      </c>
      <c r="L13147">
        <v>1</v>
      </c>
      <c r="M13147">
        <v>220</v>
      </c>
      <c r="N13147" t="s">
        <v>18</v>
      </c>
      <c r="O13147" s="1">
        <v>1.32275E-15</v>
      </c>
      <c r="P13147">
        <v>223</v>
      </c>
    </row>
    <row r="13148" spans="1:16" x14ac:dyDescent="0.25">
      <c r="A13148" t="s">
        <v>19566</v>
      </c>
      <c r="B13148">
        <v>474</v>
      </c>
      <c r="C13148" s="3" t="str">
        <f>HYPERLINK("http://www.uniprot.org/uniprot/A2Q2T1","tr|A2Q2T1|A2Q2T1_MEDTR")</f>
        <v>tr|A2Q2T1|A2Q2T1_MEDTR</v>
      </c>
      <c r="D13148" t="s">
        <v>337</v>
      </c>
      <c r="E13148">
        <v>80.55</v>
      </c>
      <c r="F13148">
        <v>144</v>
      </c>
      <c r="G13148">
        <v>28</v>
      </c>
      <c r="H13148">
        <v>0</v>
      </c>
      <c r="I13148">
        <v>4</v>
      </c>
      <c r="J13148">
        <v>435</v>
      </c>
      <c r="K13148">
        <v>1</v>
      </c>
      <c r="L13148">
        <v>342</v>
      </c>
      <c r="M13148">
        <v>477</v>
      </c>
      <c r="N13148" t="s">
        <v>18</v>
      </c>
      <c r="O13148" s="1">
        <v>6.8984600000000003E-60</v>
      </c>
      <c r="P13148">
        <v>598</v>
      </c>
    </row>
    <row r="13149" spans="1:16" x14ac:dyDescent="0.25">
      <c r="A13149" t="s">
        <v>19567</v>
      </c>
      <c r="B13149">
        <v>471</v>
      </c>
      <c r="C13149" s="3" t="str">
        <f>HYPERLINK("http://www.uniprot.org/uniprot/I1K077","tr|I1K077|I1K077_SOYBN")</f>
        <v>tr|I1K077|I1K077_SOYBN</v>
      </c>
      <c r="D13149" t="s">
        <v>117</v>
      </c>
      <c r="E13149">
        <v>49.24</v>
      </c>
      <c r="F13149">
        <v>132</v>
      </c>
      <c r="G13149">
        <v>67</v>
      </c>
      <c r="H13149">
        <v>0</v>
      </c>
      <c r="I13149">
        <v>70</v>
      </c>
      <c r="J13149">
        <v>465</v>
      </c>
      <c r="K13149">
        <v>1</v>
      </c>
      <c r="L13149">
        <v>45</v>
      </c>
      <c r="M13149">
        <v>172</v>
      </c>
      <c r="N13149" t="s">
        <v>18</v>
      </c>
      <c r="O13149" s="1">
        <v>5.7377699999999996E-22</v>
      </c>
      <c r="P13149">
        <v>271</v>
      </c>
    </row>
    <row r="13150" spans="1:16" x14ac:dyDescent="0.25">
      <c r="A13150" t="s">
        <v>19568</v>
      </c>
      <c r="B13150">
        <v>744</v>
      </c>
      <c r="C13150" s="3" t="str">
        <f>HYPERLINK("http://www.uniprot.org/uniprot/G7KHA3","tr|G7KHA3|G7KHA3_MEDTR")</f>
        <v>tr|G7KHA3|G7KHA3_MEDTR</v>
      </c>
      <c r="D13150" t="s">
        <v>4112</v>
      </c>
      <c r="E13150">
        <v>54.8</v>
      </c>
      <c r="F13150">
        <v>250</v>
      </c>
      <c r="G13150">
        <v>113</v>
      </c>
      <c r="H13150">
        <v>34</v>
      </c>
      <c r="I13150">
        <v>25</v>
      </c>
      <c r="J13150">
        <v>672</v>
      </c>
      <c r="K13150">
        <v>1</v>
      </c>
      <c r="L13150">
        <v>299</v>
      </c>
      <c r="M13150">
        <v>542</v>
      </c>
      <c r="N13150" t="s">
        <v>18</v>
      </c>
      <c r="O13150" s="1">
        <v>1.8162200000000001E-67</v>
      </c>
      <c r="P13150">
        <v>664</v>
      </c>
    </row>
    <row r="13151" spans="1:16" x14ac:dyDescent="0.25">
      <c r="A13151" t="s">
        <v>19569</v>
      </c>
      <c r="B13151">
        <v>639</v>
      </c>
      <c r="C13151" s="3" t="str">
        <f>HYPERLINK("http://www.uniprot.org/uniprot/G7IPZ8","tr|G7IPZ8|G7IPZ8_MEDTR")</f>
        <v>tr|G7IPZ8|G7IPZ8_MEDTR</v>
      </c>
      <c r="D13151" t="s">
        <v>19570</v>
      </c>
      <c r="E13151">
        <v>61.53</v>
      </c>
      <c r="F13151">
        <v>208</v>
      </c>
      <c r="G13151">
        <v>80</v>
      </c>
      <c r="H13151">
        <v>0</v>
      </c>
      <c r="I13151">
        <v>7</v>
      </c>
      <c r="J13151">
        <v>630</v>
      </c>
      <c r="K13151">
        <v>1</v>
      </c>
      <c r="L13151">
        <v>168</v>
      </c>
      <c r="M13151">
        <v>374</v>
      </c>
      <c r="N13151" t="s">
        <v>18</v>
      </c>
      <c r="O13151" s="1">
        <v>1.9365600000000001E-70</v>
      </c>
      <c r="P13151">
        <v>691</v>
      </c>
    </row>
    <row r="13152" spans="1:16" x14ac:dyDescent="0.25">
      <c r="A13152" t="s">
        <v>19571</v>
      </c>
      <c r="B13152">
        <v>717</v>
      </c>
      <c r="C13152" s="3" t="str">
        <f>HYPERLINK("http://www.uniprot.org/uniprot/I3S183","tr|I3S183|I3S183_LOTJA")</f>
        <v>tr|I3S183|I3S183_LOTJA</v>
      </c>
      <c r="D13152" t="s">
        <v>93</v>
      </c>
      <c r="E13152">
        <v>71.489999999999995</v>
      </c>
      <c r="F13152">
        <v>228</v>
      </c>
      <c r="G13152">
        <v>65</v>
      </c>
      <c r="H13152">
        <v>6</v>
      </c>
      <c r="I13152">
        <v>43</v>
      </c>
      <c r="J13152">
        <v>708</v>
      </c>
      <c r="K13152">
        <v>1</v>
      </c>
      <c r="L13152">
        <v>40</v>
      </c>
      <c r="M13152">
        <v>254</v>
      </c>
      <c r="N13152" t="s">
        <v>18</v>
      </c>
      <c r="O13152" s="1">
        <v>4.3157800000000001E-78</v>
      </c>
      <c r="P13152">
        <v>758</v>
      </c>
    </row>
    <row r="13153" spans="1:16" x14ac:dyDescent="0.25">
      <c r="A13153" t="s">
        <v>19572</v>
      </c>
      <c r="B13153">
        <v>1197</v>
      </c>
      <c r="C13153" s="3" t="str">
        <f>HYPERLINK("http://www.uniprot.org/uniprot/I3SHV2","tr|I3SHV2|I3SHV2_MEDTR")</f>
        <v>tr|I3SHV2|I3SHV2_MEDTR</v>
      </c>
      <c r="D13153" t="s">
        <v>22</v>
      </c>
      <c r="E13153">
        <v>62.06</v>
      </c>
      <c r="F13153">
        <v>348</v>
      </c>
      <c r="G13153">
        <v>132</v>
      </c>
      <c r="H13153">
        <v>4</v>
      </c>
      <c r="I13153">
        <v>142</v>
      </c>
      <c r="J13153">
        <v>1173</v>
      </c>
      <c r="K13153">
        <v>1</v>
      </c>
      <c r="L13153">
        <v>58</v>
      </c>
      <c r="M13153">
        <v>405</v>
      </c>
      <c r="N13153" t="s">
        <v>18</v>
      </c>
      <c r="O13153" s="1">
        <v>1.2829099999999999E-115</v>
      </c>
      <c r="P13153">
        <v>1085</v>
      </c>
    </row>
    <row r="13154" spans="1:16" x14ac:dyDescent="0.25">
      <c r="A13154" t="s">
        <v>19573</v>
      </c>
      <c r="B13154">
        <v>5634</v>
      </c>
      <c r="C13154" s="3" t="str">
        <f>HYPERLINK("http://www.uniprot.org/uniprot/K7KAA3","tr|K7KAA3|K7KAA3_SOYBN")</f>
        <v>tr|K7KAA3|K7KAA3_SOYBN</v>
      </c>
      <c r="D13154" t="s">
        <v>28</v>
      </c>
      <c r="E13154">
        <v>72.459999999999994</v>
      </c>
      <c r="F13154">
        <v>1885</v>
      </c>
      <c r="G13154">
        <v>519</v>
      </c>
      <c r="H13154">
        <v>8</v>
      </c>
      <c r="I13154">
        <v>1</v>
      </c>
      <c r="J13154">
        <v>5631</v>
      </c>
      <c r="K13154">
        <v>1</v>
      </c>
      <c r="L13154">
        <v>1</v>
      </c>
      <c r="M13154">
        <v>1880</v>
      </c>
      <c r="N13154" t="s">
        <v>18</v>
      </c>
      <c r="O13154">
        <v>0</v>
      </c>
      <c r="P13154">
        <v>6970</v>
      </c>
    </row>
    <row r="13155" spans="1:16" x14ac:dyDescent="0.25">
      <c r="A13155" t="s">
        <v>19574</v>
      </c>
      <c r="B13155">
        <v>561</v>
      </c>
      <c r="C13155" s="3" t="str">
        <f>HYPERLINK("http://www.uniprot.org/uniprot/G7KQZ0","tr|G7KQZ0|G7KQZ0_MEDTR")</f>
        <v>tr|G7KQZ0|G7KQZ0_MEDTR</v>
      </c>
      <c r="D13155" t="s">
        <v>19575</v>
      </c>
      <c r="E13155">
        <v>66.84</v>
      </c>
      <c r="F13155">
        <v>187</v>
      </c>
      <c r="G13155">
        <v>62</v>
      </c>
      <c r="H13155">
        <v>4</v>
      </c>
      <c r="I13155">
        <v>1</v>
      </c>
      <c r="J13155">
        <v>549</v>
      </c>
      <c r="K13155">
        <v>1</v>
      </c>
      <c r="L13155">
        <v>1</v>
      </c>
      <c r="M13155">
        <v>187</v>
      </c>
      <c r="N13155" t="s">
        <v>18</v>
      </c>
      <c r="O13155" s="1">
        <v>4.5579200000000001E-63</v>
      </c>
      <c r="P13155">
        <v>626</v>
      </c>
    </row>
    <row r="13156" spans="1:16" x14ac:dyDescent="0.25">
      <c r="A13156" t="s">
        <v>19576</v>
      </c>
      <c r="B13156">
        <v>2199</v>
      </c>
      <c r="C13156" s="3" t="str">
        <f>HYPERLINK("http://www.uniprot.org/uniprot/B9RTY8","tr|B9RTY8|B9RTY8_RICCO")</f>
        <v>tr|B9RTY8|B9RTY8_RICCO</v>
      </c>
      <c r="D13156" t="s">
        <v>19577</v>
      </c>
      <c r="E13156">
        <v>65.44</v>
      </c>
      <c r="F13156">
        <v>657</v>
      </c>
      <c r="G13156">
        <v>227</v>
      </c>
      <c r="H13156">
        <v>2</v>
      </c>
      <c r="I13156">
        <v>220</v>
      </c>
      <c r="J13156">
        <v>2184</v>
      </c>
      <c r="K13156">
        <v>1</v>
      </c>
      <c r="L13156">
        <v>58</v>
      </c>
      <c r="M13156">
        <v>713</v>
      </c>
      <c r="N13156" t="s">
        <v>18</v>
      </c>
      <c r="O13156">
        <v>0</v>
      </c>
      <c r="P13156">
        <v>2164</v>
      </c>
    </row>
    <row r="13157" spans="1:16" x14ac:dyDescent="0.25">
      <c r="A13157" t="s">
        <v>19578</v>
      </c>
      <c r="B13157">
        <v>999</v>
      </c>
      <c r="C13157" s="3" t="str">
        <f>HYPERLINK("http://www.uniprot.org/uniprot/I3SDT9","tr|I3SDT9|I3SDT9_MEDTR")</f>
        <v>tr|I3SDT9|I3SDT9_MEDTR</v>
      </c>
      <c r="D13157" t="s">
        <v>22</v>
      </c>
      <c r="E13157">
        <v>85.15</v>
      </c>
      <c r="F13157">
        <v>330</v>
      </c>
      <c r="G13157">
        <v>49</v>
      </c>
      <c r="H13157">
        <v>0</v>
      </c>
      <c r="I13157">
        <v>1</v>
      </c>
      <c r="J13157">
        <v>990</v>
      </c>
      <c r="K13157">
        <v>1</v>
      </c>
      <c r="L13157">
        <v>4</v>
      </c>
      <c r="M13157">
        <v>333</v>
      </c>
      <c r="N13157" t="s">
        <v>18</v>
      </c>
      <c r="O13157" s="1">
        <v>2.4251400000000001E-167</v>
      </c>
      <c r="P13157">
        <v>1530</v>
      </c>
    </row>
    <row r="13158" spans="1:16" x14ac:dyDescent="0.25">
      <c r="A13158" t="s">
        <v>19579</v>
      </c>
      <c r="B13158">
        <v>420</v>
      </c>
      <c r="C13158" s="3" t="str">
        <f>HYPERLINK("http://www.uniprot.org/uniprot/G7I9N7","tr|G7I9N7|G7I9N7_MEDTR")</f>
        <v>tr|G7I9N7|G7I9N7_MEDTR</v>
      </c>
      <c r="D13158" t="s">
        <v>19580</v>
      </c>
      <c r="E13158">
        <v>78.010000000000005</v>
      </c>
      <c r="F13158">
        <v>141</v>
      </c>
      <c r="G13158">
        <v>31</v>
      </c>
      <c r="H13158">
        <v>2</v>
      </c>
      <c r="I13158">
        <v>1</v>
      </c>
      <c r="J13158">
        <v>417</v>
      </c>
      <c r="K13158">
        <v>1</v>
      </c>
      <c r="L13158">
        <v>1</v>
      </c>
      <c r="M13158">
        <v>134</v>
      </c>
      <c r="N13158" t="s">
        <v>18</v>
      </c>
      <c r="O13158" s="1">
        <v>1.2914599999999999E-53</v>
      </c>
      <c r="P13158">
        <v>544</v>
      </c>
    </row>
    <row r="13159" spans="1:16" x14ac:dyDescent="0.25">
      <c r="A13159" t="s">
        <v>19581</v>
      </c>
      <c r="B13159">
        <v>642</v>
      </c>
      <c r="C13159" s="3" t="str">
        <f>HYPERLINK("http://www.uniprot.org/uniprot/B7FF73","tr|B7FF73|B7FF73_MEDTR")</f>
        <v>tr|B7FF73|B7FF73_MEDTR</v>
      </c>
      <c r="D13159" t="s">
        <v>22</v>
      </c>
      <c r="E13159">
        <v>92.48</v>
      </c>
      <c r="F13159">
        <v>213</v>
      </c>
      <c r="G13159">
        <v>16</v>
      </c>
      <c r="H13159">
        <v>0</v>
      </c>
      <c r="I13159">
        <v>1</v>
      </c>
      <c r="J13159">
        <v>639</v>
      </c>
      <c r="K13159">
        <v>1</v>
      </c>
      <c r="L13159">
        <v>1</v>
      </c>
      <c r="M13159">
        <v>212</v>
      </c>
      <c r="N13159" t="s">
        <v>18</v>
      </c>
      <c r="O13159" s="1">
        <v>9.0120999999999994E-108</v>
      </c>
      <c r="P13159">
        <v>1013</v>
      </c>
    </row>
    <row r="13160" spans="1:16" x14ac:dyDescent="0.25">
      <c r="A13160" t="s">
        <v>19582</v>
      </c>
      <c r="B13160">
        <v>1713</v>
      </c>
      <c r="C13160" s="3" t="str">
        <f>HYPERLINK("http://www.uniprot.org/uniprot/G7JL07","tr|G7JL07|G7JL07_MEDTR")</f>
        <v>tr|G7JL07|G7JL07_MEDTR</v>
      </c>
      <c r="D13160" t="s">
        <v>19583</v>
      </c>
      <c r="E13160">
        <v>92.23</v>
      </c>
      <c r="F13160">
        <v>554</v>
      </c>
      <c r="G13160">
        <v>43</v>
      </c>
      <c r="H13160">
        <v>6</v>
      </c>
      <c r="I13160">
        <v>67</v>
      </c>
      <c r="J13160">
        <v>1710</v>
      </c>
      <c r="K13160">
        <v>1</v>
      </c>
      <c r="L13160">
        <v>21</v>
      </c>
      <c r="M13160">
        <v>569</v>
      </c>
      <c r="N13160" t="s">
        <v>18</v>
      </c>
      <c r="O13160">
        <v>0</v>
      </c>
      <c r="P13160">
        <v>2544</v>
      </c>
    </row>
    <row r="13161" spans="1:16" x14ac:dyDescent="0.25">
      <c r="A13161" t="s">
        <v>19584</v>
      </c>
      <c r="B13161">
        <v>723</v>
      </c>
      <c r="C13161" s="3" t="str">
        <f>HYPERLINK("http://www.uniprot.org/uniprot/I1MCJ0","tr|I1MCJ0|I1MCJ0_SOYBN")</f>
        <v>tr|I1MCJ0|I1MCJ0_SOYBN</v>
      </c>
      <c r="D13161" t="s">
        <v>28</v>
      </c>
      <c r="E13161">
        <v>31.74</v>
      </c>
      <c r="F13161">
        <v>189</v>
      </c>
      <c r="G13161">
        <v>129</v>
      </c>
      <c r="H13161">
        <v>2</v>
      </c>
      <c r="I13161">
        <v>1</v>
      </c>
      <c r="J13161">
        <v>561</v>
      </c>
      <c r="K13161">
        <v>1</v>
      </c>
      <c r="L13161">
        <v>1</v>
      </c>
      <c r="M13161">
        <v>149</v>
      </c>
      <c r="N13161" t="s">
        <v>18</v>
      </c>
      <c r="O13161" s="1">
        <v>5.6752200000000002E-9</v>
      </c>
      <c r="P13161">
        <v>162</v>
      </c>
    </row>
    <row r="13162" spans="1:16" x14ac:dyDescent="0.25">
      <c r="A13162" t="s">
        <v>19585</v>
      </c>
      <c r="B13162">
        <v>516</v>
      </c>
      <c r="C13162" s="3" t="str">
        <f>HYPERLINK("http://www.uniprot.org/uniprot/K7KP45","tr|K7KP45|K7KP45_SOYBN")</f>
        <v>tr|K7KP45|K7KP45_SOYBN</v>
      </c>
      <c r="D13162" t="s">
        <v>28</v>
      </c>
      <c r="E13162">
        <v>47.47</v>
      </c>
      <c r="F13162">
        <v>99</v>
      </c>
      <c r="G13162">
        <v>52</v>
      </c>
      <c r="H13162">
        <v>0</v>
      </c>
      <c r="I13162">
        <v>10</v>
      </c>
      <c r="J13162">
        <v>306</v>
      </c>
      <c r="K13162">
        <v>1</v>
      </c>
      <c r="L13162">
        <v>233</v>
      </c>
      <c r="M13162">
        <v>323</v>
      </c>
      <c r="N13162" t="s">
        <v>18</v>
      </c>
      <c r="O13162" s="1">
        <v>1.9337799999999999E-17</v>
      </c>
      <c r="P13162">
        <v>232</v>
      </c>
    </row>
    <row r="13163" spans="1:16" x14ac:dyDescent="0.25">
      <c r="A13163" t="s">
        <v>19586</v>
      </c>
      <c r="B13163">
        <v>684</v>
      </c>
      <c r="C13163" s="3" t="str">
        <f>HYPERLINK("http://www.uniprot.org/uniprot/I3SNY2","tr|I3SNY2|I3SNY2_MEDTR")</f>
        <v>tr|I3SNY2|I3SNY2_MEDTR</v>
      </c>
      <c r="D13163" t="s">
        <v>22</v>
      </c>
      <c r="E13163">
        <v>84.58</v>
      </c>
      <c r="F13163">
        <v>227</v>
      </c>
      <c r="G13163">
        <v>35</v>
      </c>
      <c r="H13163">
        <v>0</v>
      </c>
      <c r="I13163">
        <v>1</v>
      </c>
      <c r="J13163">
        <v>681</v>
      </c>
      <c r="K13163">
        <v>1</v>
      </c>
      <c r="L13163">
        <v>1</v>
      </c>
      <c r="M13163">
        <v>221</v>
      </c>
      <c r="N13163" t="s">
        <v>18</v>
      </c>
      <c r="O13163" s="1">
        <v>4.0050600000000002E-99</v>
      </c>
      <c r="P13163">
        <v>939</v>
      </c>
    </row>
    <row r="13164" spans="1:16" x14ac:dyDescent="0.25">
      <c r="A13164" t="s">
        <v>19587</v>
      </c>
      <c r="B13164">
        <v>1038</v>
      </c>
      <c r="C13164" s="3" t="str">
        <f>HYPERLINK("http://www.uniprot.org/uniprot/G7K1Z4","tr|G7K1Z4|G7K1Z4_MEDTR")</f>
        <v>tr|G7K1Z4|G7K1Z4_MEDTR</v>
      </c>
      <c r="D13164" t="s">
        <v>7711</v>
      </c>
      <c r="E13164">
        <v>66.569999999999993</v>
      </c>
      <c r="F13164">
        <v>347</v>
      </c>
      <c r="G13164">
        <v>116</v>
      </c>
      <c r="H13164">
        <v>3</v>
      </c>
      <c r="I13164">
        <v>1</v>
      </c>
      <c r="J13164">
        <v>1032</v>
      </c>
      <c r="K13164">
        <v>1</v>
      </c>
      <c r="L13164">
        <v>89</v>
      </c>
      <c r="M13164">
        <v>434</v>
      </c>
      <c r="N13164" t="s">
        <v>18</v>
      </c>
      <c r="O13164" s="1">
        <v>9.9711400000000002E-127</v>
      </c>
      <c r="P13164">
        <v>1180</v>
      </c>
    </row>
    <row r="13165" spans="1:16" x14ac:dyDescent="0.25">
      <c r="A13165" t="s">
        <v>19588</v>
      </c>
      <c r="B13165">
        <v>276</v>
      </c>
      <c r="C13165" s="3" t="str">
        <f>HYPERLINK("http://www.uniprot.org/uniprot/G7JL29","tr|G7JL29|G7JL29_MEDTR")</f>
        <v>tr|G7JL29|G7JL29_MEDTR</v>
      </c>
      <c r="D13165" t="s">
        <v>19556</v>
      </c>
      <c r="E13165">
        <v>75.55</v>
      </c>
      <c r="F13165">
        <v>90</v>
      </c>
      <c r="G13165">
        <v>22</v>
      </c>
      <c r="H13165">
        <v>0</v>
      </c>
      <c r="I13165">
        <v>1</v>
      </c>
      <c r="J13165">
        <v>270</v>
      </c>
      <c r="K13165">
        <v>1</v>
      </c>
      <c r="L13165">
        <v>1</v>
      </c>
      <c r="M13165">
        <v>90</v>
      </c>
      <c r="N13165" t="s">
        <v>18</v>
      </c>
      <c r="O13165" s="1">
        <v>3.3113000000000001E-33</v>
      </c>
      <c r="P13165">
        <v>368</v>
      </c>
    </row>
    <row r="13166" spans="1:16" x14ac:dyDescent="0.25">
      <c r="A13166" t="s">
        <v>19589</v>
      </c>
      <c r="B13166">
        <v>2028</v>
      </c>
      <c r="C13166" s="3" t="str">
        <f>HYPERLINK("http://www.uniprot.org/uniprot/G7JMU8","tr|G7JMU8|G7JMU8_MEDTR")</f>
        <v>tr|G7JMU8|G7JMU8_MEDTR</v>
      </c>
      <c r="D13166" t="s">
        <v>19590</v>
      </c>
      <c r="E13166">
        <v>87.68</v>
      </c>
      <c r="F13166">
        <v>617</v>
      </c>
      <c r="G13166">
        <v>76</v>
      </c>
      <c r="H13166">
        <v>0</v>
      </c>
      <c r="I13166">
        <v>28</v>
      </c>
      <c r="J13166">
        <v>1878</v>
      </c>
      <c r="K13166">
        <v>1</v>
      </c>
      <c r="L13166">
        <v>4</v>
      </c>
      <c r="M13166">
        <v>616</v>
      </c>
      <c r="N13166" t="s">
        <v>18</v>
      </c>
      <c r="O13166">
        <v>0</v>
      </c>
      <c r="P13166">
        <v>2842</v>
      </c>
    </row>
    <row r="13167" spans="1:16" x14ac:dyDescent="0.25">
      <c r="A13167" t="s">
        <v>19591</v>
      </c>
      <c r="B13167">
        <v>2955</v>
      </c>
      <c r="C13167" s="3" t="str">
        <f>HYPERLINK("http://www.uniprot.org/uniprot/G7L7J8","tr|G7L7J8|G7L7J8_MEDTR")</f>
        <v>tr|G7L7J8|G7L7J8_MEDTR</v>
      </c>
      <c r="D13167" t="s">
        <v>8164</v>
      </c>
      <c r="E13167">
        <v>89.72</v>
      </c>
      <c r="F13167">
        <v>847</v>
      </c>
      <c r="G13167">
        <v>87</v>
      </c>
      <c r="H13167">
        <v>1</v>
      </c>
      <c r="I13167">
        <v>415</v>
      </c>
      <c r="J13167">
        <v>2952</v>
      </c>
      <c r="K13167">
        <v>1</v>
      </c>
      <c r="L13167">
        <v>81</v>
      </c>
      <c r="M13167">
        <v>927</v>
      </c>
      <c r="N13167" t="s">
        <v>18</v>
      </c>
      <c r="O13167">
        <v>0</v>
      </c>
      <c r="P13167">
        <v>4077</v>
      </c>
    </row>
    <row r="13168" spans="1:16" x14ac:dyDescent="0.25">
      <c r="A13168" t="s">
        <v>19592</v>
      </c>
      <c r="B13168">
        <v>1695</v>
      </c>
      <c r="C13168" s="3" t="str">
        <f>HYPERLINK("http://www.uniprot.org/uniprot/G7LES0","tr|G7LES0|G7LES0_MEDTR")</f>
        <v>tr|G7LES0|G7LES0_MEDTR</v>
      </c>
      <c r="D13168" t="s">
        <v>19593</v>
      </c>
      <c r="E13168">
        <v>89.31</v>
      </c>
      <c r="F13168">
        <v>571</v>
      </c>
      <c r="G13168">
        <v>61</v>
      </c>
      <c r="H13168">
        <v>7</v>
      </c>
      <c r="I13168">
        <v>1</v>
      </c>
      <c r="J13168">
        <v>1692</v>
      </c>
      <c r="K13168">
        <v>1</v>
      </c>
      <c r="L13168">
        <v>1</v>
      </c>
      <c r="M13168">
        <v>571</v>
      </c>
      <c r="N13168" t="s">
        <v>18</v>
      </c>
      <c r="O13168">
        <v>0</v>
      </c>
      <c r="P13168">
        <v>2682</v>
      </c>
    </row>
    <row r="13169" spans="1:16" x14ac:dyDescent="0.25">
      <c r="A13169" t="s">
        <v>19594</v>
      </c>
      <c r="B13169">
        <v>2610</v>
      </c>
      <c r="C13169" s="3" t="str">
        <f>HYPERLINK("http://www.uniprot.org/uniprot/K7MRN9","tr|K7MRN9|K7MRN9_SOYBN")</f>
        <v>tr|K7MRN9|K7MRN9_SOYBN</v>
      </c>
      <c r="D13169" t="s">
        <v>28</v>
      </c>
      <c r="E13169">
        <v>73.150000000000006</v>
      </c>
      <c r="F13169">
        <v>842</v>
      </c>
      <c r="G13169">
        <v>226</v>
      </c>
      <c r="H13169">
        <v>8</v>
      </c>
      <c r="I13169">
        <v>1</v>
      </c>
      <c r="J13169">
        <v>2502</v>
      </c>
      <c r="K13169">
        <v>1</v>
      </c>
      <c r="L13169">
        <v>1</v>
      </c>
      <c r="M13169">
        <v>836</v>
      </c>
      <c r="N13169" t="s">
        <v>18</v>
      </c>
      <c r="O13169">
        <v>0</v>
      </c>
      <c r="P13169">
        <v>3049</v>
      </c>
    </row>
    <row r="13170" spans="1:16" x14ac:dyDescent="0.25">
      <c r="A13170" t="s">
        <v>19595</v>
      </c>
      <c r="B13170">
        <v>1440</v>
      </c>
      <c r="C13170" s="3" t="str">
        <f>HYPERLINK("http://www.uniprot.org/uniprot/I1KIV3","tr|I1KIV3|I1KIV3_SOYBN")</f>
        <v>tr|I1KIV3|I1KIV3_SOYBN</v>
      </c>
      <c r="D13170" t="s">
        <v>71</v>
      </c>
      <c r="E13170">
        <v>69.47</v>
      </c>
      <c r="F13170">
        <v>439</v>
      </c>
      <c r="G13170">
        <v>134</v>
      </c>
      <c r="H13170">
        <v>44</v>
      </c>
      <c r="I13170">
        <v>253</v>
      </c>
      <c r="J13170">
        <v>1437</v>
      </c>
      <c r="K13170">
        <v>1</v>
      </c>
      <c r="L13170">
        <v>145</v>
      </c>
      <c r="M13170">
        <v>574</v>
      </c>
      <c r="N13170" t="s">
        <v>18</v>
      </c>
      <c r="O13170" s="1">
        <v>8.4230499999999998E-168</v>
      </c>
      <c r="P13170">
        <v>1536</v>
      </c>
    </row>
    <row r="13171" spans="1:16" x14ac:dyDescent="0.25">
      <c r="A13171" t="s">
        <v>19596</v>
      </c>
      <c r="B13171">
        <v>1308</v>
      </c>
      <c r="C13171" s="3" t="str">
        <f>HYPERLINK("http://www.uniprot.org/uniprot/I1NCY9","tr|I1NCY9|I1NCY9_SOYBN")</f>
        <v>tr|I1NCY9|I1NCY9_SOYBN</v>
      </c>
      <c r="D13171" t="s">
        <v>99</v>
      </c>
      <c r="E13171">
        <v>61.6</v>
      </c>
      <c r="F13171">
        <v>435</v>
      </c>
      <c r="G13171">
        <v>167</v>
      </c>
      <c r="H13171">
        <v>2</v>
      </c>
      <c r="I13171">
        <v>1</v>
      </c>
      <c r="J13171">
        <v>1299</v>
      </c>
      <c r="K13171">
        <v>1</v>
      </c>
      <c r="L13171">
        <v>73</v>
      </c>
      <c r="M13171">
        <v>505</v>
      </c>
      <c r="N13171" t="s">
        <v>18</v>
      </c>
      <c r="O13171" s="1">
        <v>6.2527400000000004E-159</v>
      </c>
      <c r="P13171">
        <v>1459</v>
      </c>
    </row>
    <row r="13172" spans="1:16" x14ac:dyDescent="0.25">
      <c r="A13172" t="s">
        <v>19597</v>
      </c>
      <c r="B13172">
        <v>1053</v>
      </c>
      <c r="C13172" s="3" t="str">
        <f>HYPERLINK("http://www.uniprot.org/uniprot/B3IX30","tr|B3IX30|B3IX30_LOTJA")</f>
        <v>tr|B3IX30|B3IX30_LOTJA</v>
      </c>
      <c r="D13172" t="s">
        <v>19598</v>
      </c>
      <c r="E13172">
        <v>57.75</v>
      </c>
      <c r="F13172">
        <v>374</v>
      </c>
      <c r="G13172">
        <v>158</v>
      </c>
      <c r="H13172">
        <v>24</v>
      </c>
      <c r="I13172">
        <v>1</v>
      </c>
      <c r="J13172">
        <v>1050</v>
      </c>
      <c r="K13172">
        <v>1</v>
      </c>
      <c r="L13172">
        <v>5</v>
      </c>
      <c r="M13172">
        <v>370</v>
      </c>
      <c r="N13172" t="s">
        <v>18</v>
      </c>
      <c r="O13172" s="1">
        <v>7.6325299999999995E-98</v>
      </c>
      <c r="P13172">
        <v>931</v>
      </c>
    </row>
    <row r="13173" spans="1:16" x14ac:dyDescent="0.25">
      <c r="A13173" t="s">
        <v>19599</v>
      </c>
      <c r="B13173">
        <v>1092</v>
      </c>
      <c r="C13173" s="3" t="str">
        <f>HYPERLINK("http://www.uniprot.org/uniprot/I1KCT9","tr|I1KCT9|I1KCT9_SOYBN")</f>
        <v>tr|I1KCT9|I1KCT9_SOYBN</v>
      </c>
      <c r="D13173" t="s">
        <v>28</v>
      </c>
      <c r="E13173">
        <v>89.38</v>
      </c>
      <c r="F13173">
        <v>339</v>
      </c>
      <c r="G13173">
        <v>36</v>
      </c>
      <c r="H13173">
        <v>0</v>
      </c>
      <c r="I13173">
        <v>61</v>
      </c>
      <c r="J13173">
        <v>1077</v>
      </c>
      <c r="K13173">
        <v>1</v>
      </c>
      <c r="L13173">
        <v>21</v>
      </c>
      <c r="M13173">
        <v>359</v>
      </c>
      <c r="N13173" t="s">
        <v>18</v>
      </c>
      <c r="O13173" s="1">
        <v>1.21082E-178</v>
      </c>
      <c r="P13173">
        <v>1628</v>
      </c>
    </row>
    <row r="13174" spans="1:16" x14ac:dyDescent="0.25">
      <c r="A13174" t="s">
        <v>19600</v>
      </c>
      <c r="B13174">
        <v>837</v>
      </c>
      <c r="C13174" s="3" t="str">
        <f>HYPERLINK("http://www.uniprot.org/uniprot/I1LW13","tr|I1LW13|I1LW13_SOYBN")</f>
        <v>tr|I1LW13|I1LW13_SOYBN</v>
      </c>
      <c r="D13174" t="s">
        <v>28</v>
      </c>
      <c r="E13174">
        <v>74.11</v>
      </c>
      <c r="F13174">
        <v>282</v>
      </c>
      <c r="G13174">
        <v>73</v>
      </c>
      <c r="H13174">
        <v>4</v>
      </c>
      <c r="I13174">
        <v>1</v>
      </c>
      <c r="J13174">
        <v>834</v>
      </c>
      <c r="K13174">
        <v>1</v>
      </c>
      <c r="L13174">
        <v>1</v>
      </c>
      <c r="M13174">
        <v>282</v>
      </c>
      <c r="N13174" t="s">
        <v>18</v>
      </c>
      <c r="O13174" s="1">
        <v>1.1794199999999999E-118</v>
      </c>
      <c r="P13174">
        <v>1109</v>
      </c>
    </row>
    <row r="13175" spans="1:16" x14ac:dyDescent="0.25">
      <c r="A13175" t="s">
        <v>19601</v>
      </c>
      <c r="B13175">
        <v>1968</v>
      </c>
      <c r="C13175" s="3" t="str">
        <f>HYPERLINK("http://www.uniprot.org/uniprot/Q9AVE4","tr|Q9AVE4|Q9AVE4_PEA")</f>
        <v>tr|Q9AVE4|Q9AVE4_PEA</v>
      </c>
      <c r="D13175" t="s">
        <v>19602</v>
      </c>
      <c r="E13175">
        <v>52.72</v>
      </c>
      <c r="F13175">
        <v>404</v>
      </c>
      <c r="G13175">
        <v>191</v>
      </c>
      <c r="H13175">
        <v>35</v>
      </c>
      <c r="I13175">
        <v>763</v>
      </c>
      <c r="J13175">
        <v>1869</v>
      </c>
      <c r="K13175">
        <v>1</v>
      </c>
      <c r="L13175">
        <v>284</v>
      </c>
      <c r="M13175">
        <v>681</v>
      </c>
      <c r="N13175" t="s">
        <v>18</v>
      </c>
      <c r="O13175" s="1">
        <v>1.34317E-92</v>
      </c>
      <c r="P13175">
        <v>889</v>
      </c>
    </row>
    <row r="13176" spans="1:16" x14ac:dyDescent="0.25">
      <c r="A13176" t="s">
        <v>19603</v>
      </c>
      <c r="B13176">
        <v>1683</v>
      </c>
      <c r="C13176" s="3" t="str">
        <f>HYPERLINK("http://www.uniprot.org/uniprot/G7IPZ9","tr|G7IPZ9|G7IPZ9_MEDTR")</f>
        <v>tr|G7IPZ9|G7IPZ9_MEDTR</v>
      </c>
      <c r="D13176" t="s">
        <v>19604</v>
      </c>
      <c r="E13176">
        <v>89.66</v>
      </c>
      <c r="F13176">
        <v>532</v>
      </c>
      <c r="G13176">
        <v>55</v>
      </c>
      <c r="H13176">
        <v>0</v>
      </c>
      <c r="I13176">
        <v>1</v>
      </c>
      <c r="J13176">
        <v>1596</v>
      </c>
      <c r="K13176">
        <v>1</v>
      </c>
      <c r="L13176">
        <v>1</v>
      </c>
      <c r="M13176">
        <v>532</v>
      </c>
      <c r="N13176" t="s">
        <v>18</v>
      </c>
      <c r="O13176">
        <v>0</v>
      </c>
      <c r="P13176">
        <v>2411</v>
      </c>
    </row>
    <row r="13177" spans="1:16" x14ac:dyDescent="0.25">
      <c r="A13177" t="s">
        <v>19605</v>
      </c>
      <c r="B13177">
        <v>1827</v>
      </c>
      <c r="C13177" s="3" t="str">
        <f>HYPERLINK("http://www.uniprot.org/uniprot/G7IQ30","tr|G7IQ30|G7IQ30_MEDTR")</f>
        <v>tr|G7IQ30|G7IQ30_MEDTR</v>
      </c>
      <c r="D13177" t="s">
        <v>19606</v>
      </c>
      <c r="E13177">
        <v>86.18</v>
      </c>
      <c r="F13177">
        <v>608</v>
      </c>
      <c r="G13177">
        <v>84</v>
      </c>
      <c r="H13177">
        <v>0</v>
      </c>
      <c r="I13177">
        <v>1</v>
      </c>
      <c r="J13177">
        <v>1824</v>
      </c>
      <c r="K13177">
        <v>1</v>
      </c>
      <c r="L13177">
        <v>1</v>
      </c>
      <c r="M13177">
        <v>604</v>
      </c>
      <c r="N13177" t="s">
        <v>18</v>
      </c>
      <c r="O13177">
        <v>0</v>
      </c>
      <c r="P13177">
        <v>2652</v>
      </c>
    </row>
    <row r="13178" spans="1:16" x14ac:dyDescent="0.25">
      <c r="A13178" t="s">
        <v>19607</v>
      </c>
      <c r="B13178">
        <v>1149</v>
      </c>
      <c r="C13178" s="3" t="str">
        <f>HYPERLINK("http://www.uniprot.org/uniprot/K7LBT5","tr|K7LBT5|K7LBT5_SOYBN")</f>
        <v>tr|K7LBT5|K7LBT5_SOYBN</v>
      </c>
      <c r="D13178" t="s">
        <v>28</v>
      </c>
      <c r="E13178">
        <v>54.26</v>
      </c>
      <c r="F13178">
        <v>352</v>
      </c>
      <c r="G13178">
        <v>161</v>
      </c>
      <c r="H13178">
        <v>13</v>
      </c>
      <c r="I13178">
        <v>34</v>
      </c>
      <c r="J13178">
        <v>1050</v>
      </c>
      <c r="K13178">
        <v>1</v>
      </c>
      <c r="L13178">
        <v>5</v>
      </c>
      <c r="M13178">
        <v>354</v>
      </c>
      <c r="N13178" t="s">
        <v>18</v>
      </c>
      <c r="O13178" s="1">
        <v>3.4272599999999999E-102</v>
      </c>
      <c r="P13178">
        <v>969</v>
      </c>
    </row>
    <row r="13179" spans="1:16" x14ac:dyDescent="0.25">
      <c r="A13179" t="s">
        <v>19608</v>
      </c>
      <c r="B13179">
        <v>606</v>
      </c>
      <c r="C13179" s="3" t="str">
        <f>HYPERLINK("http://www.uniprot.org/uniprot/G7KFJ0","tr|G7KFJ0|G7KFJ0_MEDTR")</f>
        <v>tr|G7KFJ0|G7KFJ0_MEDTR</v>
      </c>
      <c r="D13179" t="s">
        <v>19609</v>
      </c>
      <c r="E13179">
        <v>74</v>
      </c>
      <c r="F13179">
        <v>200</v>
      </c>
      <c r="G13179">
        <v>52</v>
      </c>
      <c r="H13179">
        <v>4</v>
      </c>
      <c r="I13179">
        <v>16</v>
      </c>
      <c r="J13179">
        <v>603</v>
      </c>
      <c r="K13179">
        <v>1</v>
      </c>
      <c r="L13179">
        <v>3</v>
      </c>
      <c r="M13179">
        <v>196</v>
      </c>
      <c r="N13179" t="s">
        <v>18</v>
      </c>
      <c r="O13179" s="1">
        <v>1.1270799999999999E-74</v>
      </c>
      <c r="P13179">
        <v>727</v>
      </c>
    </row>
    <row r="13180" spans="1:16" x14ac:dyDescent="0.25">
      <c r="A13180" t="s">
        <v>19610</v>
      </c>
      <c r="B13180">
        <v>1068</v>
      </c>
      <c r="C13180" s="3" t="str">
        <f>HYPERLINK("http://www.uniprot.org/uniprot/G7KQZ2","tr|G7KQZ2|G7KQZ2_MEDTR")</f>
        <v>tr|G7KQZ2|G7KQZ2_MEDTR</v>
      </c>
      <c r="D13180" t="s">
        <v>19611</v>
      </c>
      <c r="E13180">
        <v>73.989999999999995</v>
      </c>
      <c r="F13180">
        <v>373</v>
      </c>
      <c r="G13180">
        <v>97</v>
      </c>
      <c r="H13180">
        <v>18</v>
      </c>
      <c r="I13180">
        <v>1</v>
      </c>
      <c r="J13180">
        <v>1065</v>
      </c>
      <c r="K13180">
        <v>1</v>
      </c>
      <c r="L13180">
        <v>1</v>
      </c>
      <c r="M13180">
        <v>372</v>
      </c>
      <c r="N13180" t="s">
        <v>18</v>
      </c>
      <c r="O13180" s="1">
        <v>3.1232300000000001E-155</v>
      </c>
      <c r="P13180">
        <v>1426</v>
      </c>
    </row>
    <row r="13181" spans="1:16" x14ac:dyDescent="0.25">
      <c r="A13181" t="s">
        <v>19612</v>
      </c>
      <c r="B13181">
        <v>1140</v>
      </c>
      <c r="C13181" s="3" t="str">
        <f>HYPERLINK("http://www.uniprot.org/uniprot/B7FL76","tr|B7FL76|B7FL76_MEDTR")</f>
        <v>tr|B7FL76|B7FL76_MEDTR</v>
      </c>
      <c r="D13181" t="s">
        <v>22</v>
      </c>
      <c r="E13181">
        <v>81.84</v>
      </c>
      <c r="F13181">
        <v>380</v>
      </c>
      <c r="G13181">
        <v>69</v>
      </c>
      <c r="H13181">
        <v>1</v>
      </c>
      <c r="I13181">
        <v>1</v>
      </c>
      <c r="J13181">
        <v>1137</v>
      </c>
      <c r="K13181">
        <v>1</v>
      </c>
      <c r="L13181">
        <v>1</v>
      </c>
      <c r="M13181">
        <v>380</v>
      </c>
      <c r="N13181" t="s">
        <v>18</v>
      </c>
      <c r="O13181" s="1">
        <v>9.6416799999999996E-174</v>
      </c>
      <c r="P13181">
        <v>1586</v>
      </c>
    </row>
    <row r="13182" spans="1:16" x14ac:dyDescent="0.25">
      <c r="A13182" t="s">
        <v>19613</v>
      </c>
      <c r="B13182">
        <v>1008</v>
      </c>
      <c r="C13182" s="3" t="str">
        <f>HYPERLINK("http://www.uniprot.org/uniprot/I3SDT9","tr|I3SDT9|I3SDT9_MEDTR")</f>
        <v>tr|I3SDT9|I3SDT9_MEDTR</v>
      </c>
      <c r="D13182" t="s">
        <v>22</v>
      </c>
      <c r="E13182">
        <v>64.239999999999995</v>
      </c>
      <c r="F13182">
        <v>330</v>
      </c>
      <c r="G13182">
        <v>118</v>
      </c>
      <c r="H13182">
        <v>0</v>
      </c>
      <c r="I13182">
        <v>1</v>
      </c>
      <c r="J13182">
        <v>990</v>
      </c>
      <c r="K13182">
        <v>1</v>
      </c>
      <c r="L13182">
        <v>1</v>
      </c>
      <c r="M13182">
        <v>330</v>
      </c>
      <c r="N13182" t="s">
        <v>18</v>
      </c>
      <c r="O13182" s="1">
        <v>5.3788599999999998E-122</v>
      </c>
      <c r="P13182">
        <v>1139</v>
      </c>
    </row>
    <row r="13183" spans="1:16" x14ac:dyDescent="0.25">
      <c r="A13183" t="s">
        <v>19614</v>
      </c>
      <c r="B13183">
        <v>1389</v>
      </c>
      <c r="C13183" s="3" t="str">
        <f>HYPERLINK("http://www.uniprot.org/uniprot/I1NHS3","tr|I1NHS3|I1NHS3_SOYBN")</f>
        <v>tr|I1NHS3|I1NHS3_SOYBN</v>
      </c>
      <c r="D13183" t="s">
        <v>71</v>
      </c>
      <c r="E13183">
        <v>67.52</v>
      </c>
      <c r="F13183">
        <v>468</v>
      </c>
      <c r="G13183">
        <v>152</v>
      </c>
      <c r="H13183">
        <v>6</v>
      </c>
      <c r="I13183">
        <v>1</v>
      </c>
      <c r="J13183">
        <v>1386</v>
      </c>
      <c r="K13183">
        <v>1</v>
      </c>
      <c r="L13183">
        <v>1</v>
      </c>
      <c r="M13183">
        <v>465</v>
      </c>
      <c r="N13183" t="s">
        <v>18</v>
      </c>
      <c r="O13183" s="1">
        <v>2.76455E-176</v>
      </c>
      <c r="P13183">
        <v>1609</v>
      </c>
    </row>
    <row r="13184" spans="1:16" x14ac:dyDescent="0.25">
      <c r="A13184" t="s">
        <v>19615</v>
      </c>
      <c r="B13184">
        <v>1623</v>
      </c>
      <c r="C13184" s="3" t="str">
        <f>HYPERLINK("http://www.uniprot.org/uniprot/G7IKJ3","tr|G7IKJ3|G7IKJ3_MEDTR")</f>
        <v>tr|G7IKJ3|G7IKJ3_MEDTR</v>
      </c>
      <c r="D13184" t="s">
        <v>3121</v>
      </c>
      <c r="E13184">
        <v>27.72</v>
      </c>
      <c r="F13184">
        <v>321</v>
      </c>
      <c r="G13184">
        <v>232</v>
      </c>
      <c r="H13184">
        <v>3</v>
      </c>
      <c r="I13184">
        <v>79</v>
      </c>
      <c r="J13184">
        <v>1032</v>
      </c>
      <c r="K13184">
        <v>1</v>
      </c>
      <c r="L13184">
        <v>637</v>
      </c>
      <c r="M13184">
        <v>919</v>
      </c>
      <c r="N13184" t="s">
        <v>18</v>
      </c>
      <c r="O13184" s="1">
        <v>2.6236600000000001E-27</v>
      </c>
      <c r="P13184">
        <v>325</v>
      </c>
    </row>
    <row r="13185" spans="1:16" x14ac:dyDescent="0.25">
      <c r="A13185" t="s">
        <v>19616</v>
      </c>
      <c r="B13185">
        <v>1644</v>
      </c>
      <c r="C13185" s="3" t="str">
        <f>HYPERLINK("http://www.uniprot.org/uniprot/G7JJX7","tr|G7JJX7|G7JJX7_MEDTR")</f>
        <v>tr|G7JJX7|G7JJX7_MEDTR</v>
      </c>
      <c r="D13185" t="s">
        <v>19617</v>
      </c>
      <c r="E13185">
        <v>65.22</v>
      </c>
      <c r="F13185">
        <v>532</v>
      </c>
      <c r="G13185">
        <v>185</v>
      </c>
      <c r="H13185">
        <v>12</v>
      </c>
      <c r="I13185">
        <v>82</v>
      </c>
      <c r="J13185">
        <v>1641</v>
      </c>
      <c r="K13185">
        <v>1</v>
      </c>
      <c r="L13185">
        <v>12</v>
      </c>
      <c r="M13185">
        <v>506</v>
      </c>
      <c r="N13185" t="s">
        <v>18</v>
      </c>
      <c r="O13185" s="1">
        <v>1.1525000000000001E-163</v>
      </c>
      <c r="P13185">
        <v>1501</v>
      </c>
    </row>
    <row r="13186" spans="1:16" x14ac:dyDescent="0.25">
      <c r="A13186" t="s">
        <v>19618</v>
      </c>
      <c r="B13186">
        <v>1593</v>
      </c>
      <c r="C13186" s="3" t="str">
        <f>HYPERLINK("http://www.uniprot.org/uniprot/G7J729","tr|G7J729|G7J729_MEDTR")</f>
        <v>tr|G7J729|G7J729_MEDTR</v>
      </c>
      <c r="D13186" t="s">
        <v>19619</v>
      </c>
      <c r="E13186">
        <v>30.84</v>
      </c>
      <c r="F13186">
        <v>522</v>
      </c>
      <c r="G13186">
        <v>361</v>
      </c>
      <c r="H13186">
        <v>7</v>
      </c>
      <c r="I13186">
        <v>34</v>
      </c>
      <c r="J13186">
        <v>1578</v>
      </c>
      <c r="K13186">
        <v>1</v>
      </c>
      <c r="L13186">
        <v>8</v>
      </c>
      <c r="M13186">
        <v>433</v>
      </c>
      <c r="N13186" t="s">
        <v>18</v>
      </c>
      <c r="O13186" s="1">
        <v>1.9437800000000001E-51</v>
      </c>
      <c r="P13186">
        <v>533</v>
      </c>
    </row>
    <row r="13187" spans="1:16" x14ac:dyDescent="0.25">
      <c r="A13187" t="s">
        <v>19620</v>
      </c>
      <c r="B13187">
        <v>1617</v>
      </c>
      <c r="C13187" s="3" t="str">
        <f>HYPERLINK("http://www.uniprot.org/uniprot/G7J2D8","tr|G7J2D8|G7J2D8_MEDTR")</f>
        <v>tr|G7J2D8|G7J2D8_MEDTR</v>
      </c>
      <c r="D13187" t="s">
        <v>19621</v>
      </c>
      <c r="E13187">
        <v>76.83</v>
      </c>
      <c r="F13187">
        <v>449</v>
      </c>
      <c r="G13187">
        <v>104</v>
      </c>
      <c r="H13187">
        <v>2</v>
      </c>
      <c r="I13187">
        <v>265</v>
      </c>
      <c r="J13187">
        <v>1605</v>
      </c>
      <c r="K13187">
        <v>1</v>
      </c>
      <c r="L13187">
        <v>381</v>
      </c>
      <c r="M13187">
        <v>825</v>
      </c>
      <c r="N13187" t="s">
        <v>18</v>
      </c>
      <c r="O13187">
        <v>0</v>
      </c>
      <c r="P13187">
        <v>1745</v>
      </c>
    </row>
    <row r="13188" spans="1:16" x14ac:dyDescent="0.25">
      <c r="A13188" t="s">
        <v>19622</v>
      </c>
      <c r="B13188">
        <v>1431</v>
      </c>
      <c r="C13188" s="3" t="str">
        <f>HYPERLINK("http://www.uniprot.org/uniprot/I1JE16","tr|I1JE16|I1JE16_SOYBN")</f>
        <v>tr|I1JE16|I1JE16_SOYBN</v>
      </c>
      <c r="D13188" t="s">
        <v>117</v>
      </c>
      <c r="E13188">
        <v>71.09</v>
      </c>
      <c r="F13188">
        <v>474</v>
      </c>
      <c r="G13188">
        <v>137</v>
      </c>
      <c r="H13188">
        <v>2</v>
      </c>
      <c r="I13188">
        <v>10</v>
      </c>
      <c r="J13188">
        <v>1425</v>
      </c>
      <c r="K13188">
        <v>1</v>
      </c>
      <c r="L13188">
        <v>4</v>
      </c>
      <c r="M13188">
        <v>474</v>
      </c>
      <c r="N13188" t="s">
        <v>18</v>
      </c>
      <c r="O13188">
        <v>0</v>
      </c>
      <c r="P13188">
        <v>1753</v>
      </c>
    </row>
    <row r="13189" spans="1:16" x14ac:dyDescent="0.25">
      <c r="A13189" t="s">
        <v>19623</v>
      </c>
      <c r="B13189">
        <v>1389</v>
      </c>
      <c r="C13189" s="3" t="str">
        <f>HYPERLINK("http://www.uniprot.org/uniprot/I1MHP5","tr|I1MHP5|I1MHP5_SOYBN")</f>
        <v>tr|I1MHP5|I1MHP5_SOYBN</v>
      </c>
      <c r="D13189" t="s">
        <v>28</v>
      </c>
      <c r="E13189">
        <v>27.85</v>
      </c>
      <c r="F13189">
        <v>420</v>
      </c>
      <c r="G13189">
        <v>303</v>
      </c>
      <c r="H13189">
        <v>42</v>
      </c>
      <c r="I13189">
        <v>151</v>
      </c>
      <c r="J13189">
        <v>1284</v>
      </c>
      <c r="K13189">
        <v>1</v>
      </c>
      <c r="L13189">
        <v>1057</v>
      </c>
      <c r="M13189">
        <v>1470</v>
      </c>
      <c r="N13189" t="s">
        <v>18</v>
      </c>
      <c r="O13189" s="1">
        <v>1.5816300000000001E-30</v>
      </c>
      <c r="P13189">
        <v>352</v>
      </c>
    </row>
    <row r="13190" spans="1:16" x14ac:dyDescent="0.25">
      <c r="A13190" t="s">
        <v>19624</v>
      </c>
      <c r="B13190">
        <v>282</v>
      </c>
      <c r="C13190" s="3" t="str">
        <f>HYPERLINK("http://www.uniprot.org/uniprot/G7JL22","tr|G7JL22|G7JL22_MEDTR")</f>
        <v>tr|G7JL22|G7JL22_MEDTR</v>
      </c>
      <c r="D13190" t="s">
        <v>19124</v>
      </c>
      <c r="E13190">
        <v>84.61</v>
      </c>
      <c r="F13190">
        <v>91</v>
      </c>
      <c r="G13190">
        <v>14</v>
      </c>
      <c r="H13190">
        <v>0</v>
      </c>
      <c r="I13190">
        <v>1</v>
      </c>
      <c r="J13190">
        <v>273</v>
      </c>
      <c r="K13190">
        <v>1</v>
      </c>
      <c r="L13190">
        <v>1</v>
      </c>
      <c r="M13190">
        <v>91</v>
      </c>
      <c r="N13190" t="s">
        <v>18</v>
      </c>
      <c r="O13190" s="1">
        <v>6.8349399999999997E-39</v>
      </c>
      <c r="P13190">
        <v>417</v>
      </c>
    </row>
    <row r="13191" spans="1:16" x14ac:dyDescent="0.25">
      <c r="A13191" t="s">
        <v>19625</v>
      </c>
      <c r="B13191">
        <v>1203</v>
      </c>
      <c r="C13191" s="3" t="str">
        <f>HYPERLINK("http://www.uniprot.org/uniprot/I1MRQ6","tr|I1MRQ6|I1MRQ6_SOYBN")</f>
        <v>tr|I1MRQ6|I1MRQ6_SOYBN</v>
      </c>
      <c r="D13191" t="s">
        <v>71</v>
      </c>
      <c r="E13191">
        <v>67.39</v>
      </c>
      <c r="F13191">
        <v>411</v>
      </c>
      <c r="G13191">
        <v>134</v>
      </c>
      <c r="H13191">
        <v>11</v>
      </c>
      <c r="I13191">
        <v>1</v>
      </c>
      <c r="J13191">
        <v>1200</v>
      </c>
      <c r="K13191">
        <v>1</v>
      </c>
      <c r="L13191">
        <v>1</v>
      </c>
      <c r="M13191">
        <v>402</v>
      </c>
      <c r="N13191" t="s">
        <v>18</v>
      </c>
      <c r="O13191" s="1">
        <v>1.12238E-143</v>
      </c>
      <c r="P13191">
        <v>1327</v>
      </c>
    </row>
    <row r="13192" spans="1:16" x14ac:dyDescent="0.25">
      <c r="A13192" t="s">
        <v>19626</v>
      </c>
      <c r="B13192">
        <v>978</v>
      </c>
      <c r="C13192" s="3" t="str">
        <f>HYPERLINK("http://www.uniprot.org/uniprot/Q2MJ15","tr|Q2MJ15|Q2MJ15_MEDTR")</f>
        <v>tr|Q2MJ15|Q2MJ15_MEDTR</v>
      </c>
      <c r="D13192" t="s">
        <v>19627</v>
      </c>
      <c r="E13192">
        <v>90.46</v>
      </c>
      <c r="F13192">
        <v>325</v>
      </c>
      <c r="G13192">
        <v>31</v>
      </c>
      <c r="H13192">
        <v>0</v>
      </c>
      <c r="I13192">
        <v>1</v>
      </c>
      <c r="J13192">
        <v>975</v>
      </c>
      <c r="K13192">
        <v>1</v>
      </c>
      <c r="L13192">
        <v>188</v>
      </c>
      <c r="M13192">
        <v>512</v>
      </c>
      <c r="N13192" t="s">
        <v>18</v>
      </c>
      <c r="O13192" s="1">
        <v>6.8534000000000005E-175</v>
      </c>
      <c r="P13192">
        <v>1595</v>
      </c>
    </row>
    <row r="13193" spans="1:16" x14ac:dyDescent="0.25">
      <c r="A13193" t="s">
        <v>19628</v>
      </c>
      <c r="B13193">
        <v>558</v>
      </c>
      <c r="C13193" s="3" t="str">
        <f>HYPERLINK("http://www.uniprot.org/uniprot/K7LNF4","tr|K7LNF4|K7LNF4_SOYBN")</f>
        <v>tr|K7LNF4|K7LNF4_SOYBN</v>
      </c>
      <c r="D13193" t="s">
        <v>117</v>
      </c>
      <c r="E13193">
        <v>95.7</v>
      </c>
      <c r="F13193">
        <v>163</v>
      </c>
      <c r="G13193">
        <v>7</v>
      </c>
      <c r="H13193">
        <v>0</v>
      </c>
      <c r="I13193">
        <v>67</v>
      </c>
      <c r="J13193">
        <v>555</v>
      </c>
      <c r="K13193">
        <v>1</v>
      </c>
      <c r="L13193">
        <v>73</v>
      </c>
      <c r="M13193">
        <v>235</v>
      </c>
      <c r="N13193" t="s">
        <v>18</v>
      </c>
      <c r="O13193" s="1">
        <v>5.1469899999999998E-89</v>
      </c>
      <c r="P13193">
        <v>819</v>
      </c>
    </row>
    <row r="13194" spans="1:16" x14ac:dyDescent="0.25">
      <c r="A13194" t="s">
        <v>19629</v>
      </c>
      <c r="B13194">
        <v>405</v>
      </c>
      <c r="C13194" s="3" t="str">
        <f>HYPERLINK("http://www.uniprot.org/uniprot/I1KE44","tr|I1KE44|I1KE44_SOYBN")</f>
        <v>tr|I1KE44|I1KE44_SOYBN</v>
      </c>
      <c r="D13194" t="s">
        <v>28</v>
      </c>
      <c r="E13194">
        <v>69.400000000000006</v>
      </c>
      <c r="F13194">
        <v>134</v>
      </c>
      <c r="G13194">
        <v>41</v>
      </c>
      <c r="H13194">
        <v>0</v>
      </c>
      <c r="I13194">
        <v>1</v>
      </c>
      <c r="J13194">
        <v>402</v>
      </c>
      <c r="K13194">
        <v>1</v>
      </c>
      <c r="L13194">
        <v>1</v>
      </c>
      <c r="M13194">
        <v>133</v>
      </c>
      <c r="N13194" t="s">
        <v>18</v>
      </c>
      <c r="O13194" s="1">
        <v>1.85246E-44</v>
      </c>
      <c r="P13194">
        <v>465</v>
      </c>
    </row>
    <row r="13195" spans="1:16" x14ac:dyDescent="0.25">
      <c r="A13195" t="s">
        <v>19630</v>
      </c>
      <c r="B13195">
        <v>2337</v>
      </c>
      <c r="C13195" s="3" t="str">
        <f>HYPERLINK("http://www.uniprot.org/uniprot/I1L4D4","tr|I1L4D4|I1L4D4_SOYBN")</f>
        <v>tr|I1L4D4|I1L4D4_SOYBN</v>
      </c>
      <c r="D13195" t="s">
        <v>71</v>
      </c>
      <c r="E13195">
        <v>70.67</v>
      </c>
      <c r="F13195">
        <v>774</v>
      </c>
      <c r="G13195">
        <v>227</v>
      </c>
      <c r="H13195">
        <v>2</v>
      </c>
      <c r="I13195">
        <v>19</v>
      </c>
      <c r="J13195">
        <v>2334</v>
      </c>
      <c r="K13195">
        <v>1</v>
      </c>
      <c r="L13195">
        <v>63</v>
      </c>
      <c r="M13195">
        <v>825</v>
      </c>
      <c r="N13195" t="s">
        <v>18</v>
      </c>
      <c r="O13195">
        <v>0</v>
      </c>
      <c r="P13195">
        <v>2700</v>
      </c>
    </row>
    <row r="13196" spans="1:16" x14ac:dyDescent="0.25">
      <c r="A13196" t="s">
        <v>19631</v>
      </c>
      <c r="B13196">
        <v>1077</v>
      </c>
      <c r="C13196" s="3" t="str">
        <f>HYPERLINK("http://www.uniprot.org/uniprot/I1NCZ1","tr|I1NCZ1|I1NCZ1_SOYBN")</f>
        <v>tr|I1NCZ1|I1NCZ1_SOYBN</v>
      </c>
      <c r="D13196" t="s">
        <v>28</v>
      </c>
      <c r="E13196">
        <v>66.66</v>
      </c>
      <c r="F13196">
        <v>354</v>
      </c>
      <c r="G13196">
        <v>118</v>
      </c>
      <c r="H13196">
        <v>3</v>
      </c>
      <c r="I13196">
        <v>1</v>
      </c>
      <c r="J13196">
        <v>1053</v>
      </c>
      <c r="K13196">
        <v>1</v>
      </c>
      <c r="L13196">
        <v>105</v>
      </c>
      <c r="M13196">
        <v>457</v>
      </c>
      <c r="N13196" t="s">
        <v>18</v>
      </c>
      <c r="O13196" s="1">
        <v>1.5629599999999999E-138</v>
      </c>
      <c r="P13196">
        <v>1282</v>
      </c>
    </row>
    <row r="13197" spans="1:16" x14ac:dyDescent="0.25">
      <c r="A13197" t="s">
        <v>19632</v>
      </c>
      <c r="B13197">
        <v>1161</v>
      </c>
      <c r="C13197" s="3" t="str">
        <f>HYPERLINK("http://www.uniprot.org/uniprot/G7KA80","tr|G7KA80|G7KA80_MEDTR")</f>
        <v>tr|G7KA80|G7KA80_MEDTR</v>
      </c>
      <c r="D13197" t="s">
        <v>19633</v>
      </c>
      <c r="E13197">
        <v>90.15</v>
      </c>
      <c r="F13197">
        <v>386</v>
      </c>
      <c r="G13197">
        <v>38</v>
      </c>
      <c r="H13197">
        <v>0</v>
      </c>
      <c r="I13197">
        <v>1</v>
      </c>
      <c r="J13197">
        <v>1158</v>
      </c>
      <c r="K13197">
        <v>1</v>
      </c>
      <c r="L13197">
        <v>1</v>
      </c>
      <c r="M13197">
        <v>386</v>
      </c>
      <c r="N13197" t="s">
        <v>18</v>
      </c>
      <c r="O13197">
        <v>0</v>
      </c>
      <c r="P13197">
        <v>1854</v>
      </c>
    </row>
    <row r="13198" spans="1:16" x14ac:dyDescent="0.25">
      <c r="A13198" t="s">
        <v>19634</v>
      </c>
      <c r="B13198">
        <v>498</v>
      </c>
      <c r="C13198" s="3" t="str">
        <f>HYPERLINK("http://www.uniprot.org/uniprot/G7ID79","tr|G7ID79|G7ID79_MEDTR")</f>
        <v>tr|G7ID79|G7ID79_MEDTR</v>
      </c>
      <c r="D13198" t="s">
        <v>8226</v>
      </c>
      <c r="E13198">
        <v>85.93</v>
      </c>
      <c r="F13198">
        <v>64</v>
      </c>
      <c r="G13198">
        <v>9</v>
      </c>
      <c r="H13198">
        <v>0</v>
      </c>
      <c r="I13198">
        <v>301</v>
      </c>
      <c r="J13198">
        <v>492</v>
      </c>
      <c r="K13198">
        <v>1</v>
      </c>
      <c r="L13198">
        <v>170</v>
      </c>
      <c r="M13198">
        <v>233</v>
      </c>
      <c r="N13198" t="s">
        <v>18</v>
      </c>
      <c r="O13198" s="1">
        <v>2.3633900000000001E-23</v>
      </c>
      <c r="P13198">
        <v>283</v>
      </c>
    </row>
    <row r="13199" spans="1:16" x14ac:dyDescent="0.25">
      <c r="A13199" t="s">
        <v>19635</v>
      </c>
      <c r="B13199">
        <v>1137</v>
      </c>
      <c r="C13199" s="3" t="str">
        <f>HYPERLINK("http://www.uniprot.org/uniprot/I1MUL7","tr|I1MUL7|I1MUL7_SOYBN")</f>
        <v>tr|I1MUL7|I1MUL7_SOYBN</v>
      </c>
      <c r="D13199" t="s">
        <v>28</v>
      </c>
      <c r="E13199">
        <v>79.08</v>
      </c>
      <c r="F13199">
        <v>373</v>
      </c>
      <c r="G13199">
        <v>78</v>
      </c>
      <c r="H13199">
        <v>0</v>
      </c>
      <c r="I13199">
        <v>16</v>
      </c>
      <c r="J13199">
        <v>1134</v>
      </c>
      <c r="K13199">
        <v>1</v>
      </c>
      <c r="L13199">
        <v>11</v>
      </c>
      <c r="M13199">
        <v>380</v>
      </c>
      <c r="N13199" t="s">
        <v>18</v>
      </c>
      <c r="O13199" s="1">
        <v>1.25384E-173</v>
      </c>
      <c r="P13199">
        <v>1585</v>
      </c>
    </row>
    <row r="13200" spans="1:16" x14ac:dyDescent="0.25">
      <c r="A13200" t="s">
        <v>19636</v>
      </c>
      <c r="B13200">
        <v>318</v>
      </c>
      <c r="C13200" s="3" t="str">
        <f>HYPERLINK("http://www.uniprot.org/uniprot/G7IQ00","tr|G7IQ00|G7IQ00_MEDTR")</f>
        <v>tr|G7IQ00|G7IQ00_MEDTR</v>
      </c>
      <c r="D13200" t="s">
        <v>19637</v>
      </c>
      <c r="E13200">
        <v>91.42</v>
      </c>
      <c r="F13200">
        <v>105</v>
      </c>
      <c r="G13200">
        <v>9</v>
      </c>
      <c r="H13200">
        <v>0</v>
      </c>
      <c r="I13200">
        <v>1</v>
      </c>
      <c r="J13200">
        <v>315</v>
      </c>
      <c r="K13200">
        <v>1</v>
      </c>
      <c r="L13200">
        <v>659</v>
      </c>
      <c r="M13200">
        <v>763</v>
      </c>
      <c r="N13200" t="s">
        <v>18</v>
      </c>
      <c r="O13200" s="1">
        <v>2.31506E-47</v>
      </c>
      <c r="P13200">
        <v>490</v>
      </c>
    </row>
    <row r="13201" spans="1:16" x14ac:dyDescent="0.25">
      <c r="A13201" t="s">
        <v>19638</v>
      </c>
      <c r="B13201">
        <v>978</v>
      </c>
      <c r="C13201" s="3" t="str">
        <f>HYPERLINK("http://www.uniprot.org/uniprot/G7IQ31","tr|G7IQ31|G7IQ31_MEDTR")</f>
        <v>tr|G7IQ31|G7IQ31_MEDTR</v>
      </c>
      <c r="D13201" t="s">
        <v>19639</v>
      </c>
      <c r="E13201">
        <v>92.59</v>
      </c>
      <c r="F13201">
        <v>297</v>
      </c>
      <c r="G13201">
        <v>22</v>
      </c>
      <c r="H13201">
        <v>0</v>
      </c>
      <c r="I13201">
        <v>85</v>
      </c>
      <c r="J13201">
        <v>975</v>
      </c>
      <c r="K13201">
        <v>1</v>
      </c>
      <c r="L13201">
        <v>6</v>
      </c>
      <c r="M13201">
        <v>302</v>
      </c>
      <c r="N13201" t="s">
        <v>18</v>
      </c>
      <c r="O13201" s="1">
        <v>8.9924400000000005E-159</v>
      </c>
      <c r="P13201">
        <v>1456</v>
      </c>
    </row>
    <row r="13202" spans="1:16" x14ac:dyDescent="0.25">
      <c r="A13202" t="s">
        <v>19640</v>
      </c>
      <c r="B13202">
        <v>846</v>
      </c>
      <c r="C13202" s="3" t="str">
        <f>HYPERLINK("http://www.uniprot.org/uniprot/G7KFJ3","tr|G7KFJ3|G7KFJ3_MEDTR")</f>
        <v>tr|G7KFJ3|G7KFJ3_MEDTR</v>
      </c>
      <c r="D13202" t="s">
        <v>7245</v>
      </c>
      <c r="E13202">
        <v>74.459999999999994</v>
      </c>
      <c r="F13202">
        <v>282</v>
      </c>
      <c r="G13202">
        <v>72</v>
      </c>
      <c r="H13202">
        <v>1</v>
      </c>
      <c r="I13202">
        <v>1</v>
      </c>
      <c r="J13202">
        <v>843</v>
      </c>
      <c r="K13202">
        <v>1</v>
      </c>
      <c r="L13202">
        <v>79</v>
      </c>
      <c r="M13202">
        <v>360</v>
      </c>
      <c r="N13202" t="s">
        <v>18</v>
      </c>
      <c r="O13202" s="1">
        <v>4.8311000000000001E-120</v>
      </c>
      <c r="P13202">
        <v>1121</v>
      </c>
    </row>
    <row r="13203" spans="1:16" x14ac:dyDescent="0.25">
      <c r="A13203" t="s">
        <v>19641</v>
      </c>
      <c r="B13203">
        <v>357</v>
      </c>
      <c r="C13203" s="3" t="str">
        <f>HYPERLINK("http://www.uniprot.org/uniprot/I3SUL6","tr|I3SUL6|I3SUL6_MEDTR")</f>
        <v>tr|I3SUL6|I3SUL6_MEDTR</v>
      </c>
      <c r="D13203" t="s">
        <v>22</v>
      </c>
      <c r="E13203">
        <v>78.33</v>
      </c>
      <c r="F13203">
        <v>120</v>
      </c>
      <c r="G13203">
        <v>26</v>
      </c>
      <c r="H13203">
        <v>2</v>
      </c>
      <c r="I13203">
        <v>1</v>
      </c>
      <c r="J13203">
        <v>354</v>
      </c>
      <c r="K13203">
        <v>1</v>
      </c>
      <c r="L13203">
        <v>1</v>
      </c>
      <c r="M13203">
        <v>120</v>
      </c>
      <c r="N13203" t="s">
        <v>18</v>
      </c>
      <c r="O13203" s="1">
        <v>1.86123E-44</v>
      </c>
      <c r="P13203">
        <v>465</v>
      </c>
    </row>
    <row r="13204" spans="1:16" x14ac:dyDescent="0.25">
      <c r="A13204" t="s">
        <v>19642</v>
      </c>
      <c r="B13204">
        <v>2253</v>
      </c>
      <c r="C13204" s="3" t="str">
        <f>HYPERLINK("http://www.uniprot.org/uniprot/K7KF93","tr|K7KF93|K7KF93_SOYBN")</f>
        <v>tr|K7KF93|K7KF93_SOYBN</v>
      </c>
      <c r="D13204" t="s">
        <v>28</v>
      </c>
      <c r="E13204">
        <v>76.11</v>
      </c>
      <c r="F13204">
        <v>737</v>
      </c>
      <c r="G13204">
        <v>176</v>
      </c>
      <c r="H13204">
        <v>11</v>
      </c>
      <c r="I13204">
        <v>73</v>
      </c>
      <c r="J13204">
        <v>2250</v>
      </c>
      <c r="K13204">
        <v>1</v>
      </c>
      <c r="L13204">
        <v>51</v>
      </c>
      <c r="M13204">
        <v>784</v>
      </c>
      <c r="N13204" t="s">
        <v>18</v>
      </c>
      <c r="O13204">
        <v>0</v>
      </c>
      <c r="P13204">
        <v>2869</v>
      </c>
    </row>
    <row r="13205" spans="1:16" x14ac:dyDescent="0.25">
      <c r="A13205" t="s">
        <v>19643</v>
      </c>
      <c r="B13205">
        <v>1584</v>
      </c>
      <c r="C13205" s="3" t="str">
        <f>HYPERLINK("http://www.uniprot.org/uniprot/G7IAG4","tr|G7IAG4|G7IAG4_MEDTR")</f>
        <v>tr|G7IAG4|G7IAG4_MEDTR</v>
      </c>
      <c r="D13205" t="s">
        <v>19644</v>
      </c>
      <c r="E13205">
        <v>90.81</v>
      </c>
      <c r="F13205">
        <v>555</v>
      </c>
      <c r="G13205">
        <v>51</v>
      </c>
      <c r="H13205">
        <v>28</v>
      </c>
      <c r="I13205">
        <v>1</v>
      </c>
      <c r="J13205">
        <v>1581</v>
      </c>
      <c r="K13205">
        <v>1</v>
      </c>
      <c r="L13205">
        <v>1</v>
      </c>
      <c r="M13205">
        <v>555</v>
      </c>
      <c r="N13205" t="s">
        <v>18</v>
      </c>
      <c r="O13205">
        <v>0</v>
      </c>
      <c r="P13205">
        <v>2670</v>
      </c>
    </row>
    <row r="13206" spans="1:16" x14ac:dyDescent="0.25">
      <c r="A13206" t="s">
        <v>19645</v>
      </c>
      <c r="B13206">
        <v>1734</v>
      </c>
      <c r="C13206" s="3" t="str">
        <f>HYPERLINK("http://www.uniprot.org/uniprot/I1NHS2","tr|I1NHS2|I1NHS2_SOYBN")</f>
        <v>tr|I1NHS2|I1NHS2_SOYBN</v>
      </c>
      <c r="D13206" t="s">
        <v>71</v>
      </c>
      <c r="E13206">
        <v>53.13</v>
      </c>
      <c r="F13206">
        <v>606</v>
      </c>
      <c r="G13206">
        <v>284</v>
      </c>
      <c r="H13206">
        <v>35</v>
      </c>
      <c r="I13206">
        <v>19</v>
      </c>
      <c r="J13206">
        <v>1731</v>
      </c>
      <c r="K13206">
        <v>1</v>
      </c>
      <c r="L13206">
        <v>6</v>
      </c>
      <c r="M13206">
        <v>604</v>
      </c>
      <c r="N13206" t="s">
        <v>18</v>
      </c>
      <c r="O13206" s="1">
        <v>2.5847E-161</v>
      </c>
      <c r="P13206">
        <v>1481</v>
      </c>
    </row>
    <row r="13207" spans="1:16" x14ac:dyDescent="0.25">
      <c r="A13207" t="s">
        <v>19646</v>
      </c>
      <c r="B13207">
        <v>2004</v>
      </c>
      <c r="C13207" s="3" t="str">
        <f>HYPERLINK("http://www.uniprot.org/uniprot/Q2PF41","tr|Q2PF41|Q2PF41_TRIPR")</f>
        <v>tr|Q2PF41|Q2PF41_TRIPR</v>
      </c>
      <c r="D13207" t="s">
        <v>19647</v>
      </c>
      <c r="E13207">
        <v>74.260000000000005</v>
      </c>
      <c r="F13207">
        <v>684</v>
      </c>
      <c r="G13207">
        <v>176</v>
      </c>
      <c r="H13207">
        <v>17</v>
      </c>
      <c r="I13207">
        <v>1</v>
      </c>
      <c r="J13207">
        <v>2001</v>
      </c>
      <c r="K13207">
        <v>1</v>
      </c>
      <c r="L13207">
        <v>1</v>
      </c>
      <c r="M13207">
        <v>651</v>
      </c>
      <c r="N13207" t="s">
        <v>18</v>
      </c>
      <c r="O13207">
        <v>0</v>
      </c>
      <c r="P13207">
        <v>2378</v>
      </c>
    </row>
    <row r="13208" spans="1:16" x14ac:dyDescent="0.25">
      <c r="A13208" t="s">
        <v>19648</v>
      </c>
      <c r="B13208">
        <v>954</v>
      </c>
      <c r="C13208" s="3" t="str">
        <f>HYPERLINK("http://www.uniprot.org/uniprot/G7J8H3","tr|G7J8H3|G7J8H3_MEDTR")</f>
        <v>tr|G7J8H3|G7J8H3_MEDTR</v>
      </c>
      <c r="D13208" t="s">
        <v>19649</v>
      </c>
      <c r="E13208">
        <v>72.72</v>
      </c>
      <c r="F13208">
        <v>319</v>
      </c>
      <c r="G13208">
        <v>87</v>
      </c>
      <c r="H13208">
        <v>2</v>
      </c>
      <c r="I13208">
        <v>1</v>
      </c>
      <c r="J13208">
        <v>951</v>
      </c>
      <c r="K13208">
        <v>1</v>
      </c>
      <c r="L13208">
        <v>1</v>
      </c>
      <c r="M13208">
        <v>298</v>
      </c>
      <c r="N13208" t="s">
        <v>18</v>
      </c>
      <c r="O13208" s="1">
        <v>8.95651E-132</v>
      </c>
      <c r="P13208">
        <v>1223</v>
      </c>
    </row>
    <row r="13209" spans="1:16" x14ac:dyDescent="0.25">
      <c r="A13209" t="s">
        <v>19650</v>
      </c>
      <c r="B13209">
        <v>3504</v>
      </c>
      <c r="C13209" s="3" t="str">
        <f>HYPERLINK("http://www.uniprot.org/uniprot/G7J2D7","tr|G7J2D7|G7J2D7_MEDTR")</f>
        <v>tr|G7J2D7|G7J2D7_MEDTR</v>
      </c>
      <c r="D13209" t="s">
        <v>19651</v>
      </c>
      <c r="E13209">
        <v>66.41</v>
      </c>
      <c r="F13209">
        <v>1206</v>
      </c>
      <c r="G13209">
        <v>405</v>
      </c>
      <c r="H13209">
        <v>57</v>
      </c>
      <c r="I13209">
        <v>28</v>
      </c>
      <c r="J13209">
        <v>3474</v>
      </c>
      <c r="K13209">
        <v>1</v>
      </c>
      <c r="L13209">
        <v>21</v>
      </c>
      <c r="M13209">
        <v>1215</v>
      </c>
      <c r="N13209" t="s">
        <v>18</v>
      </c>
      <c r="O13209">
        <v>0</v>
      </c>
      <c r="P13209">
        <v>3868</v>
      </c>
    </row>
    <row r="13210" spans="1:16" x14ac:dyDescent="0.25">
      <c r="A13210" t="s">
        <v>19652</v>
      </c>
      <c r="B13210">
        <v>582</v>
      </c>
      <c r="C13210" s="3" t="str">
        <f>HYPERLINK("http://www.uniprot.org/uniprot/G7LI08","tr|G7LI08|G7LI08_MEDTR")</f>
        <v>tr|G7LI08|G7LI08_MEDTR</v>
      </c>
      <c r="D13210" t="s">
        <v>14785</v>
      </c>
      <c r="E13210">
        <v>65.930000000000007</v>
      </c>
      <c r="F13210">
        <v>182</v>
      </c>
      <c r="G13210">
        <v>62</v>
      </c>
      <c r="H13210">
        <v>0</v>
      </c>
      <c r="I13210">
        <v>1</v>
      </c>
      <c r="J13210">
        <v>546</v>
      </c>
      <c r="K13210">
        <v>1</v>
      </c>
      <c r="L13210">
        <v>1</v>
      </c>
      <c r="M13210">
        <v>175</v>
      </c>
      <c r="N13210" t="s">
        <v>18</v>
      </c>
      <c r="O13210" s="1">
        <v>1.31732E-67</v>
      </c>
      <c r="P13210">
        <v>653</v>
      </c>
    </row>
    <row r="13211" spans="1:16" x14ac:dyDescent="0.25">
      <c r="A13211" t="s">
        <v>19653</v>
      </c>
      <c r="B13211">
        <v>1431</v>
      </c>
      <c r="C13211" s="3" t="str">
        <f>HYPERLINK("http://www.uniprot.org/uniprot/E9M5F4","tr|E9M5F4|E9M5F4_PUEML")</f>
        <v>tr|E9M5F4|E9M5F4_PUEML</v>
      </c>
      <c r="D13211" t="s">
        <v>19654</v>
      </c>
      <c r="E13211">
        <v>74.680000000000007</v>
      </c>
      <c r="F13211">
        <v>478</v>
      </c>
      <c r="G13211">
        <v>121</v>
      </c>
      <c r="H13211">
        <v>2</v>
      </c>
      <c r="I13211">
        <v>1</v>
      </c>
      <c r="J13211">
        <v>1428</v>
      </c>
      <c r="K13211">
        <v>1</v>
      </c>
      <c r="L13211">
        <v>1</v>
      </c>
      <c r="M13211">
        <v>475</v>
      </c>
      <c r="N13211" t="s">
        <v>18</v>
      </c>
      <c r="O13211">
        <v>0</v>
      </c>
      <c r="P13211">
        <v>1933</v>
      </c>
    </row>
    <row r="13212" spans="1:16" x14ac:dyDescent="0.25">
      <c r="A13212" t="s">
        <v>19655</v>
      </c>
      <c r="B13212">
        <v>1686</v>
      </c>
      <c r="C13212" s="3" t="str">
        <f>HYPERLINK("http://www.uniprot.org/uniprot/G7JI75","tr|G7JI75|G7JI75_MEDTR")</f>
        <v>tr|G7JI75|G7JI75_MEDTR</v>
      </c>
      <c r="D13212" t="s">
        <v>19656</v>
      </c>
      <c r="E13212">
        <v>67.8</v>
      </c>
      <c r="F13212">
        <v>525</v>
      </c>
      <c r="G13212">
        <v>169</v>
      </c>
      <c r="H13212">
        <v>2</v>
      </c>
      <c r="I13212">
        <v>1</v>
      </c>
      <c r="J13212">
        <v>1569</v>
      </c>
      <c r="K13212">
        <v>1</v>
      </c>
      <c r="L13212">
        <v>8</v>
      </c>
      <c r="M13212">
        <v>522</v>
      </c>
      <c r="N13212" t="s">
        <v>18</v>
      </c>
      <c r="O13212">
        <v>0</v>
      </c>
      <c r="P13212">
        <v>1696</v>
      </c>
    </row>
    <row r="13213" spans="1:16" x14ac:dyDescent="0.25">
      <c r="A13213" t="s">
        <v>19657</v>
      </c>
      <c r="B13213">
        <v>1434</v>
      </c>
      <c r="C13213" s="3" t="str">
        <f>HYPERLINK("http://www.uniprot.org/uniprot/I1JGF8","tr|I1JGF8|I1JGF8_SOYBN")</f>
        <v>tr|I1JGF8|I1JGF8_SOYBN</v>
      </c>
      <c r="D13213" t="s">
        <v>28</v>
      </c>
      <c r="E13213">
        <v>40.72</v>
      </c>
      <c r="F13213">
        <v>415</v>
      </c>
      <c r="G13213">
        <v>246</v>
      </c>
      <c r="H13213">
        <v>7</v>
      </c>
      <c r="I13213">
        <v>4</v>
      </c>
      <c r="J13213">
        <v>1227</v>
      </c>
      <c r="K13213">
        <v>1</v>
      </c>
      <c r="L13213">
        <v>95</v>
      </c>
      <c r="M13213">
        <v>495</v>
      </c>
      <c r="N13213" t="s">
        <v>18</v>
      </c>
      <c r="O13213" s="1">
        <v>1.1634400000000001E-68</v>
      </c>
      <c r="P13213">
        <v>681</v>
      </c>
    </row>
    <row r="13214" spans="1:16" x14ac:dyDescent="0.25">
      <c r="A13214" t="s">
        <v>19658</v>
      </c>
      <c r="B13214">
        <v>1929</v>
      </c>
      <c r="C13214" s="3" t="str">
        <f>HYPERLINK("http://www.uniprot.org/uniprot/I1KMR2","tr|I1KMR2|I1KMR2_SOYBN")</f>
        <v>tr|I1KMR2|I1KMR2_SOYBN</v>
      </c>
      <c r="D13214" t="s">
        <v>28</v>
      </c>
      <c r="E13214">
        <v>69.59</v>
      </c>
      <c r="F13214">
        <v>638</v>
      </c>
      <c r="G13214">
        <v>194</v>
      </c>
      <c r="H13214">
        <v>12</v>
      </c>
      <c r="I13214">
        <v>49</v>
      </c>
      <c r="J13214">
        <v>1926</v>
      </c>
      <c r="K13214">
        <v>1</v>
      </c>
      <c r="L13214">
        <v>12</v>
      </c>
      <c r="M13214">
        <v>640</v>
      </c>
      <c r="N13214" t="s">
        <v>18</v>
      </c>
      <c r="O13214">
        <v>0</v>
      </c>
      <c r="P13214">
        <v>2246</v>
      </c>
    </row>
    <row r="13215" spans="1:16" x14ac:dyDescent="0.25">
      <c r="A13215" t="s">
        <v>19659</v>
      </c>
      <c r="B13215">
        <v>1041</v>
      </c>
      <c r="C13215" s="3" t="str">
        <f>HYPERLINK("http://www.uniprot.org/uniprot/E0UH74","tr|E0UH74|E0UH74_CYAP2")</f>
        <v>tr|E0UH74|E0UH74_CYAP2</v>
      </c>
      <c r="D13215" t="s">
        <v>16154</v>
      </c>
      <c r="E13215">
        <v>22.32</v>
      </c>
      <c r="F13215">
        <v>327</v>
      </c>
      <c r="G13215">
        <v>254</v>
      </c>
      <c r="H13215">
        <v>0</v>
      </c>
      <c r="I13215">
        <v>12</v>
      </c>
      <c r="J13215">
        <v>992</v>
      </c>
      <c r="K13215">
        <v>3</v>
      </c>
      <c r="L13215">
        <v>229</v>
      </c>
      <c r="M13215">
        <v>555</v>
      </c>
      <c r="N13215" t="s">
        <v>18</v>
      </c>
      <c r="O13215" s="1">
        <v>4.0504300000000003E-11</v>
      </c>
      <c r="P13215">
        <v>183</v>
      </c>
    </row>
    <row r="13216" spans="1:16" x14ac:dyDescent="0.25">
      <c r="A13216" t="s">
        <v>19660</v>
      </c>
      <c r="B13216">
        <v>702</v>
      </c>
      <c r="C13216" s="3" t="str">
        <f>HYPERLINK("http://www.uniprot.org/uniprot/G7LE01","tr|G7LE01|G7LE01_MEDTR")</f>
        <v>tr|G7LE01|G7LE01_MEDTR</v>
      </c>
      <c r="D13216" t="s">
        <v>19661</v>
      </c>
      <c r="E13216">
        <v>53.25</v>
      </c>
      <c r="F13216">
        <v>246</v>
      </c>
      <c r="G13216">
        <v>115</v>
      </c>
      <c r="H13216">
        <v>13</v>
      </c>
      <c r="I13216">
        <v>1</v>
      </c>
      <c r="J13216">
        <v>699</v>
      </c>
      <c r="K13216">
        <v>1</v>
      </c>
      <c r="L13216">
        <v>2</v>
      </c>
      <c r="M13216">
        <v>238</v>
      </c>
      <c r="N13216" t="s">
        <v>18</v>
      </c>
      <c r="O13216" s="1">
        <v>1.6744E-55</v>
      </c>
      <c r="P13216">
        <v>563</v>
      </c>
    </row>
    <row r="13217" spans="1:16" x14ac:dyDescent="0.25">
      <c r="A13217" t="s">
        <v>19662</v>
      </c>
      <c r="B13217">
        <v>1467</v>
      </c>
      <c r="C13217" s="3" t="str">
        <f>HYPERLINK("http://www.uniprot.org/uniprot/I1KXQ1","tr|I1KXQ1|I1KXQ1_SOYBN")</f>
        <v>tr|I1KXQ1|I1KXQ1_SOYBN</v>
      </c>
      <c r="D13217" t="s">
        <v>28</v>
      </c>
      <c r="E13217">
        <v>85.86</v>
      </c>
      <c r="F13217">
        <v>488</v>
      </c>
      <c r="G13217">
        <v>69</v>
      </c>
      <c r="H13217">
        <v>2</v>
      </c>
      <c r="I13217">
        <v>1</v>
      </c>
      <c r="J13217">
        <v>1458</v>
      </c>
      <c r="K13217">
        <v>1</v>
      </c>
      <c r="L13217">
        <v>1</v>
      </c>
      <c r="M13217">
        <v>487</v>
      </c>
      <c r="N13217" t="s">
        <v>18</v>
      </c>
      <c r="O13217">
        <v>0</v>
      </c>
      <c r="P13217">
        <v>2152</v>
      </c>
    </row>
    <row r="13218" spans="1:16" x14ac:dyDescent="0.25">
      <c r="A13218" t="s">
        <v>19663</v>
      </c>
      <c r="B13218">
        <v>1764</v>
      </c>
      <c r="C13218" s="3" t="str">
        <f>HYPERLINK("http://www.uniprot.org/uniprot/Q9FVD6","tr|Q9FVD6|Q9FVD6_MEDSV")</f>
        <v>tr|Q9FVD6|Q9FVD6_MEDSV</v>
      </c>
      <c r="D13218" t="s">
        <v>19664</v>
      </c>
      <c r="E13218">
        <v>97.44</v>
      </c>
      <c r="F13218">
        <v>587</v>
      </c>
      <c r="G13218">
        <v>15</v>
      </c>
      <c r="H13218">
        <v>0</v>
      </c>
      <c r="I13218">
        <v>1</v>
      </c>
      <c r="J13218">
        <v>1761</v>
      </c>
      <c r="K13218">
        <v>1</v>
      </c>
      <c r="L13218">
        <v>1</v>
      </c>
      <c r="M13218">
        <v>587</v>
      </c>
      <c r="N13218" t="s">
        <v>18</v>
      </c>
      <c r="O13218">
        <v>0</v>
      </c>
      <c r="P13218">
        <v>2896</v>
      </c>
    </row>
    <row r="13219" spans="1:16" x14ac:dyDescent="0.25">
      <c r="A13219" t="s">
        <v>19665</v>
      </c>
      <c r="B13219">
        <v>180</v>
      </c>
      <c r="C13219" s="3" t="str">
        <f>HYPERLINK("http://www.uniprot.org/uniprot/I1KCU0","tr|I1KCU0|I1KCU0_SOYBN")</f>
        <v>tr|I1KCU0|I1KCU0_SOYBN</v>
      </c>
      <c r="D13219" t="s">
        <v>28</v>
      </c>
      <c r="E13219">
        <v>68.08</v>
      </c>
      <c r="F13219">
        <v>47</v>
      </c>
      <c r="G13219">
        <v>15</v>
      </c>
      <c r="H13219">
        <v>0</v>
      </c>
      <c r="I13219">
        <v>37</v>
      </c>
      <c r="J13219">
        <v>177</v>
      </c>
      <c r="K13219">
        <v>1</v>
      </c>
      <c r="L13219">
        <v>47</v>
      </c>
      <c r="M13219">
        <v>92</v>
      </c>
      <c r="N13219" t="s">
        <v>18</v>
      </c>
      <c r="O13219" s="1">
        <v>1.04174E-10</v>
      </c>
      <c r="P13219">
        <v>174</v>
      </c>
    </row>
    <row r="13220" spans="1:16" x14ac:dyDescent="0.25">
      <c r="A13220" t="s">
        <v>19666</v>
      </c>
      <c r="B13220">
        <v>420</v>
      </c>
      <c r="C13220" s="3" t="str">
        <f>HYPERLINK("http://www.uniprot.org/uniprot/G7JMP0","tr|G7JMP0|G7JMP0_MEDTR")</f>
        <v>tr|G7JMP0|G7JMP0_MEDTR</v>
      </c>
      <c r="D13220" t="s">
        <v>19667</v>
      </c>
      <c r="E13220">
        <v>82.08</v>
      </c>
      <c r="F13220">
        <v>67</v>
      </c>
      <c r="G13220">
        <v>12</v>
      </c>
      <c r="H13220">
        <v>2</v>
      </c>
      <c r="I13220">
        <v>1</v>
      </c>
      <c r="J13220">
        <v>195</v>
      </c>
      <c r="K13220">
        <v>1</v>
      </c>
      <c r="L13220">
        <v>1</v>
      </c>
      <c r="M13220">
        <v>67</v>
      </c>
      <c r="N13220" t="s">
        <v>18</v>
      </c>
      <c r="O13220" s="1">
        <v>3.3147800000000001E-25</v>
      </c>
      <c r="P13220">
        <v>299</v>
      </c>
    </row>
    <row r="13221" spans="1:16" x14ac:dyDescent="0.25">
      <c r="A13221" t="s">
        <v>19668</v>
      </c>
      <c r="B13221">
        <v>1344</v>
      </c>
      <c r="C13221" s="3" t="str">
        <f>HYPERLINK("http://www.uniprot.org/uniprot/G8A0S8","tr|G8A0S8|G8A0S8_MEDTR")</f>
        <v>tr|G8A0S8|G8A0S8_MEDTR</v>
      </c>
      <c r="D13221" t="s">
        <v>19669</v>
      </c>
      <c r="E13221">
        <v>67.64</v>
      </c>
      <c r="F13221">
        <v>445</v>
      </c>
      <c r="G13221">
        <v>144</v>
      </c>
      <c r="H13221">
        <v>2</v>
      </c>
      <c r="I13221">
        <v>1</v>
      </c>
      <c r="J13221">
        <v>1329</v>
      </c>
      <c r="K13221">
        <v>1</v>
      </c>
      <c r="L13221">
        <v>1</v>
      </c>
      <c r="M13221">
        <v>443</v>
      </c>
      <c r="N13221" t="s">
        <v>18</v>
      </c>
      <c r="O13221" s="1">
        <v>3.0189400000000002E-164</v>
      </c>
      <c r="P13221">
        <v>1505</v>
      </c>
    </row>
    <row r="13222" spans="1:16" x14ac:dyDescent="0.25">
      <c r="A13222" t="s">
        <v>19670</v>
      </c>
      <c r="B13222">
        <v>2130</v>
      </c>
      <c r="C13222" s="3" t="str">
        <f>HYPERLINK("http://www.uniprot.org/uniprot/K7MAK0","tr|K7MAK0|K7MAK0_SOYBN")</f>
        <v>tr|K7MAK0|K7MAK0_SOYBN</v>
      </c>
      <c r="D13222" t="s">
        <v>28</v>
      </c>
      <c r="E13222">
        <v>78.150000000000006</v>
      </c>
      <c r="F13222">
        <v>714</v>
      </c>
      <c r="G13222">
        <v>156</v>
      </c>
      <c r="H13222">
        <v>5</v>
      </c>
      <c r="I13222">
        <v>1</v>
      </c>
      <c r="J13222">
        <v>2127</v>
      </c>
      <c r="K13222">
        <v>1</v>
      </c>
      <c r="L13222">
        <v>1</v>
      </c>
      <c r="M13222">
        <v>710</v>
      </c>
      <c r="N13222" t="s">
        <v>18</v>
      </c>
      <c r="O13222">
        <v>0</v>
      </c>
      <c r="P13222">
        <v>2856</v>
      </c>
    </row>
    <row r="13223" spans="1:16" x14ac:dyDescent="0.25">
      <c r="A13223" t="s">
        <v>19671</v>
      </c>
      <c r="B13223">
        <v>1029</v>
      </c>
      <c r="C13223" s="3" t="str">
        <f>HYPERLINK("http://www.uniprot.org/uniprot/G7IQ36","tr|G7IQ36|G7IQ36_MEDTR")</f>
        <v>tr|G7IQ36|G7IQ36_MEDTR</v>
      </c>
      <c r="D13223" t="s">
        <v>19672</v>
      </c>
      <c r="E13223">
        <v>95.61</v>
      </c>
      <c r="F13223">
        <v>342</v>
      </c>
      <c r="G13223">
        <v>15</v>
      </c>
      <c r="H13223">
        <v>0</v>
      </c>
      <c r="I13223">
        <v>1</v>
      </c>
      <c r="J13223">
        <v>1026</v>
      </c>
      <c r="K13223">
        <v>1</v>
      </c>
      <c r="L13223">
        <v>1</v>
      </c>
      <c r="M13223">
        <v>342</v>
      </c>
      <c r="N13223" t="s">
        <v>18</v>
      </c>
      <c r="O13223">
        <v>0</v>
      </c>
      <c r="P13223">
        <v>1733</v>
      </c>
    </row>
    <row r="13224" spans="1:16" x14ac:dyDescent="0.25">
      <c r="A13224" t="s">
        <v>19673</v>
      </c>
      <c r="B13224">
        <v>1155</v>
      </c>
      <c r="C13224" s="3" t="str">
        <f>HYPERLINK("http://www.uniprot.org/uniprot/K7LBT5","tr|K7LBT5|K7LBT5_SOYBN")</f>
        <v>tr|K7LBT5|K7LBT5_SOYBN</v>
      </c>
      <c r="D13224" t="s">
        <v>28</v>
      </c>
      <c r="E13224">
        <v>54.82</v>
      </c>
      <c r="F13224">
        <v>352</v>
      </c>
      <c r="G13224">
        <v>159</v>
      </c>
      <c r="H13224">
        <v>11</v>
      </c>
      <c r="I13224">
        <v>34</v>
      </c>
      <c r="J13224">
        <v>1056</v>
      </c>
      <c r="K13224">
        <v>1</v>
      </c>
      <c r="L13224">
        <v>5</v>
      </c>
      <c r="M13224">
        <v>354</v>
      </c>
      <c r="N13224" t="s">
        <v>18</v>
      </c>
      <c r="O13224" s="1">
        <v>5.69709E-105</v>
      </c>
      <c r="P13224">
        <v>993</v>
      </c>
    </row>
    <row r="13225" spans="1:16" x14ac:dyDescent="0.25">
      <c r="A13225" t="s">
        <v>19674</v>
      </c>
      <c r="B13225">
        <v>318</v>
      </c>
      <c r="C13225" s="3" t="str">
        <f>HYPERLINK("http://www.uniprot.org/uniprot/G7ZV82","tr|G7ZV82|G7ZV82_MEDTR")</f>
        <v>tr|G7ZV82|G7ZV82_MEDTR</v>
      </c>
      <c r="D13225" t="s">
        <v>9048</v>
      </c>
      <c r="E13225">
        <v>67.69</v>
      </c>
      <c r="F13225">
        <v>130</v>
      </c>
      <c r="G13225">
        <v>42</v>
      </c>
      <c r="H13225">
        <v>27</v>
      </c>
      <c r="I13225">
        <v>7</v>
      </c>
      <c r="J13225">
        <v>315</v>
      </c>
      <c r="K13225">
        <v>1</v>
      </c>
      <c r="L13225">
        <v>1130</v>
      </c>
      <c r="M13225">
        <v>1259</v>
      </c>
      <c r="N13225" t="s">
        <v>18</v>
      </c>
      <c r="O13225" s="1">
        <v>1.07789E-36</v>
      </c>
      <c r="P13225">
        <v>398</v>
      </c>
    </row>
    <row r="13226" spans="1:16" x14ac:dyDescent="0.25">
      <c r="A13226" t="s">
        <v>19675</v>
      </c>
      <c r="B13226">
        <v>459</v>
      </c>
      <c r="C13226" s="3" t="str">
        <f>HYPERLINK("http://www.uniprot.org/uniprot/I3T4G8","tr|I3T4G8|I3T4G8_MEDTR")</f>
        <v>tr|I3T4G8|I3T4G8_MEDTR</v>
      </c>
      <c r="D13226" t="s">
        <v>22</v>
      </c>
      <c r="E13226">
        <v>98.02</v>
      </c>
      <c r="F13226">
        <v>152</v>
      </c>
      <c r="G13226">
        <v>3</v>
      </c>
      <c r="H13226">
        <v>0</v>
      </c>
      <c r="I13226">
        <v>1</v>
      </c>
      <c r="J13226">
        <v>456</v>
      </c>
      <c r="K13226">
        <v>1</v>
      </c>
      <c r="L13226">
        <v>1</v>
      </c>
      <c r="M13226">
        <v>152</v>
      </c>
      <c r="N13226" t="s">
        <v>18</v>
      </c>
      <c r="O13226" s="1">
        <v>3.9876099999999998E-79</v>
      </c>
      <c r="P13226">
        <v>764</v>
      </c>
    </row>
    <row r="13227" spans="1:16" x14ac:dyDescent="0.25">
      <c r="A13227" t="s">
        <v>19676</v>
      </c>
      <c r="B13227">
        <v>1566</v>
      </c>
      <c r="C13227" s="3" t="str">
        <f>HYPERLINK("http://www.uniprot.org/uniprot/K7N3Q1","tr|K7N3Q1|K7N3Q1_SOYBN")</f>
        <v>tr|K7N3Q1|K7N3Q1_SOYBN</v>
      </c>
      <c r="D13227" t="s">
        <v>28</v>
      </c>
      <c r="E13227">
        <v>62.11</v>
      </c>
      <c r="F13227">
        <v>520</v>
      </c>
      <c r="G13227">
        <v>197</v>
      </c>
      <c r="H13227">
        <v>0</v>
      </c>
      <c r="I13227">
        <v>1</v>
      </c>
      <c r="J13227">
        <v>1560</v>
      </c>
      <c r="K13227">
        <v>1</v>
      </c>
      <c r="L13227">
        <v>1</v>
      </c>
      <c r="M13227">
        <v>479</v>
      </c>
      <c r="N13227" t="s">
        <v>18</v>
      </c>
      <c r="O13227">
        <v>0</v>
      </c>
      <c r="P13227">
        <v>1648</v>
      </c>
    </row>
    <row r="13228" spans="1:16" x14ac:dyDescent="0.25">
      <c r="A13228" t="s">
        <v>19677</v>
      </c>
      <c r="B13228">
        <v>1284</v>
      </c>
      <c r="C13228" s="3" t="str">
        <f>HYPERLINK("http://www.uniprot.org/uniprot/A4PBE4","tr|A4PBE4|A4PBE4_PEA")</f>
        <v>tr|A4PBE4|A4PBE4_PEA</v>
      </c>
      <c r="D13228" t="s">
        <v>19678</v>
      </c>
      <c r="E13228">
        <v>92.28</v>
      </c>
      <c r="F13228">
        <v>428</v>
      </c>
      <c r="G13228">
        <v>33</v>
      </c>
      <c r="H13228">
        <v>1</v>
      </c>
      <c r="I13228">
        <v>1</v>
      </c>
      <c r="J13228">
        <v>1281</v>
      </c>
      <c r="K13228">
        <v>1</v>
      </c>
      <c r="L13228">
        <v>38</v>
      </c>
      <c r="M13228">
        <v>465</v>
      </c>
      <c r="N13228" t="s">
        <v>18</v>
      </c>
      <c r="O13228">
        <v>0</v>
      </c>
      <c r="P13228">
        <v>2122</v>
      </c>
    </row>
    <row r="13229" spans="1:16" x14ac:dyDescent="0.25">
      <c r="A13229" t="s">
        <v>19679</v>
      </c>
      <c r="B13229">
        <v>603</v>
      </c>
      <c r="C13229" s="3" t="str">
        <f>HYPERLINK("http://www.uniprot.org/uniprot/G7IAG6","tr|G7IAG6|G7IAG6_MEDTR")</f>
        <v>tr|G7IAG6|G7IAG6_MEDTR</v>
      </c>
      <c r="D13229" t="s">
        <v>19680</v>
      </c>
      <c r="E13229">
        <v>69.5</v>
      </c>
      <c r="F13229">
        <v>200</v>
      </c>
      <c r="G13229">
        <v>61</v>
      </c>
      <c r="H13229">
        <v>4</v>
      </c>
      <c r="I13229">
        <v>1</v>
      </c>
      <c r="J13229">
        <v>588</v>
      </c>
      <c r="K13229">
        <v>1</v>
      </c>
      <c r="L13229">
        <v>1</v>
      </c>
      <c r="M13229">
        <v>200</v>
      </c>
      <c r="N13229" t="s">
        <v>18</v>
      </c>
      <c r="O13229" s="1">
        <v>3.94604E-72</v>
      </c>
      <c r="P13229">
        <v>705</v>
      </c>
    </row>
    <row r="13230" spans="1:16" x14ac:dyDescent="0.25">
      <c r="A13230" t="s">
        <v>19681</v>
      </c>
      <c r="B13230">
        <v>1314</v>
      </c>
      <c r="C13230" s="3" t="str">
        <f>HYPERLINK("http://www.uniprot.org/uniprot/K7N4G1","tr|K7N4G1|K7N4G1_SOYBN")</f>
        <v>tr|K7N4G1|K7N4G1_SOYBN</v>
      </c>
      <c r="D13230" t="s">
        <v>117</v>
      </c>
      <c r="E13230">
        <v>87.64</v>
      </c>
      <c r="F13230">
        <v>437</v>
      </c>
      <c r="G13230">
        <v>54</v>
      </c>
      <c r="H13230">
        <v>0</v>
      </c>
      <c r="I13230">
        <v>1</v>
      </c>
      <c r="J13230">
        <v>1311</v>
      </c>
      <c r="K13230">
        <v>1</v>
      </c>
      <c r="L13230">
        <v>1</v>
      </c>
      <c r="M13230">
        <v>424</v>
      </c>
      <c r="N13230" t="s">
        <v>18</v>
      </c>
      <c r="O13230">
        <v>0</v>
      </c>
      <c r="P13230">
        <v>1996</v>
      </c>
    </row>
    <row r="13231" spans="1:16" x14ac:dyDescent="0.25">
      <c r="A13231" t="s">
        <v>19682</v>
      </c>
      <c r="B13231">
        <v>1326</v>
      </c>
      <c r="C13231" s="3" t="str">
        <f>HYPERLINK("http://www.uniprot.org/uniprot/I1JQ95","tr|I1JQ95|I1JQ95_SOYBN")</f>
        <v>tr|I1JQ95|I1JQ95_SOYBN</v>
      </c>
      <c r="D13231" t="s">
        <v>28</v>
      </c>
      <c r="E13231">
        <v>66.28</v>
      </c>
      <c r="F13231">
        <v>436</v>
      </c>
      <c r="G13231">
        <v>147</v>
      </c>
      <c r="H13231">
        <v>0</v>
      </c>
      <c r="I13231">
        <v>10</v>
      </c>
      <c r="J13231">
        <v>1317</v>
      </c>
      <c r="K13231">
        <v>1</v>
      </c>
      <c r="L13231">
        <v>5</v>
      </c>
      <c r="M13231">
        <v>417</v>
      </c>
      <c r="N13231" t="s">
        <v>18</v>
      </c>
      <c r="O13231" s="1">
        <v>1.20387E-157</v>
      </c>
      <c r="P13231">
        <v>1448</v>
      </c>
    </row>
    <row r="13232" spans="1:16" x14ac:dyDescent="0.25">
      <c r="A13232" t="s">
        <v>19683</v>
      </c>
      <c r="B13232">
        <v>1677</v>
      </c>
      <c r="C13232" s="3" t="str">
        <f>HYPERLINK("http://www.uniprot.org/uniprot/I1JNX1","tr|I1JNX1|I1JNX1_SOYBN")</f>
        <v>tr|I1JNX1|I1JNX1_SOYBN</v>
      </c>
      <c r="D13232" t="s">
        <v>71</v>
      </c>
      <c r="E13232">
        <v>66.55</v>
      </c>
      <c r="F13232">
        <v>607</v>
      </c>
      <c r="G13232">
        <v>203</v>
      </c>
      <c r="H13232">
        <v>60</v>
      </c>
      <c r="I13232">
        <v>1</v>
      </c>
      <c r="J13232">
        <v>1641</v>
      </c>
      <c r="K13232">
        <v>1</v>
      </c>
      <c r="L13232">
        <v>1</v>
      </c>
      <c r="M13232">
        <v>600</v>
      </c>
      <c r="N13232" t="s">
        <v>18</v>
      </c>
      <c r="O13232">
        <v>0</v>
      </c>
      <c r="P13232">
        <v>1910</v>
      </c>
    </row>
    <row r="13233" spans="1:16" x14ac:dyDescent="0.25">
      <c r="A13233" t="s">
        <v>19684</v>
      </c>
      <c r="B13233">
        <v>519</v>
      </c>
      <c r="C13233" s="3" t="str">
        <f>HYPERLINK("http://www.uniprot.org/uniprot/K7LSN8","tr|K7LSN8|K7LSN8_SOYBN")</f>
        <v>tr|K7LSN8|K7LSN8_SOYBN</v>
      </c>
      <c r="D13233" t="s">
        <v>19685</v>
      </c>
      <c r="E13233">
        <v>85.46</v>
      </c>
      <c r="F13233">
        <v>172</v>
      </c>
      <c r="G13233">
        <v>25</v>
      </c>
      <c r="H13233">
        <v>0</v>
      </c>
      <c r="I13233">
        <v>1</v>
      </c>
      <c r="J13233">
        <v>516</v>
      </c>
      <c r="K13233">
        <v>1</v>
      </c>
      <c r="L13233">
        <v>70</v>
      </c>
      <c r="M13233">
        <v>241</v>
      </c>
      <c r="N13233" t="s">
        <v>18</v>
      </c>
      <c r="O13233" s="1">
        <v>1.30759E-82</v>
      </c>
      <c r="P13233">
        <v>794</v>
      </c>
    </row>
    <row r="13234" spans="1:16" x14ac:dyDescent="0.25">
      <c r="A13234" t="s">
        <v>19686</v>
      </c>
      <c r="B13234">
        <v>603</v>
      </c>
      <c r="C13234" s="3" t="str">
        <f>HYPERLINK("http://www.uniprot.org/uniprot/I3SZP2","tr|I3SZP2|I3SZP2_MEDTR")</f>
        <v>tr|I3SZP2|I3SZP2_MEDTR</v>
      </c>
      <c r="D13234" t="s">
        <v>22</v>
      </c>
      <c r="E13234">
        <v>75.77</v>
      </c>
      <c r="F13234">
        <v>227</v>
      </c>
      <c r="G13234">
        <v>55</v>
      </c>
      <c r="H13234">
        <v>27</v>
      </c>
      <c r="I13234">
        <v>1</v>
      </c>
      <c r="J13234">
        <v>600</v>
      </c>
      <c r="K13234">
        <v>1</v>
      </c>
      <c r="L13234">
        <v>1</v>
      </c>
      <c r="M13234">
        <v>227</v>
      </c>
      <c r="N13234" t="s">
        <v>18</v>
      </c>
      <c r="O13234" s="1">
        <v>1.03363E-88</v>
      </c>
      <c r="P13234">
        <v>848</v>
      </c>
    </row>
    <row r="13235" spans="1:16" x14ac:dyDescent="0.25">
      <c r="A13235" t="s">
        <v>19687</v>
      </c>
      <c r="B13235">
        <v>1809</v>
      </c>
      <c r="C13235" s="3" t="str">
        <f>HYPERLINK("http://www.uniprot.org/uniprot/G7KNC0","tr|G7KNC0|G7KNC0_MEDTR")</f>
        <v>tr|G7KNC0|G7KNC0_MEDTR</v>
      </c>
      <c r="D13235" t="s">
        <v>19688</v>
      </c>
      <c r="E13235">
        <v>58.85</v>
      </c>
      <c r="F13235">
        <v>333</v>
      </c>
      <c r="G13235">
        <v>137</v>
      </c>
      <c r="H13235">
        <v>5</v>
      </c>
      <c r="I13235">
        <v>1</v>
      </c>
      <c r="J13235">
        <v>984</v>
      </c>
      <c r="K13235">
        <v>1</v>
      </c>
      <c r="L13235">
        <v>1</v>
      </c>
      <c r="M13235">
        <v>326</v>
      </c>
      <c r="N13235" t="s">
        <v>18</v>
      </c>
      <c r="O13235" s="1">
        <v>3.04941E-104</v>
      </c>
      <c r="P13235">
        <v>989</v>
      </c>
    </row>
    <row r="13236" spans="1:16" x14ac:dyDescent="0.25">
      <c r="A13236" t="s">
        <v>19689</v>
      </c>
      <c r="B13236">
        <v>1467</v>
      </c>
      <c r="C13236" s="3" t="str">
        <f>HYPERLINK("http://www.uniprot.org/uniprot/G7LH03","tr|G7LH03|G7LH03_MEDTR")</f>
        <v>tr|G7LH03|G7LH03_MEDTR</v>
      </c>
      <c r="D13236" t="s">
        <v>19690</v>
      </c>
      <c r="E13236">
        <v>76.27</v>
      </c>
      <c r="F13236">
        <v>489</v>
      </c>
      <c r="G13236">
        <v>116</v>
      </c>
      <c r="H13236">
        <v>1</v>
      </c>
      <c r="I13236">
        <v>1</v>
      </c>
      <c r="J13236">
        <v>1464</v>
      </c>
      <c r="K13236">
        <v>1</v>
      </c>
      <c r="L13236">
        <v>1</v>
      </c>
      <c r="M13236">
        <v>489</v>
      </c>
      <c r="N13236" t="s">
        <v>18</v>
      </c>
      <c r="O13236">
        <v>0</v>
      </c>
      <c r="P13236">
        <v>1974</v>
      </c>
    </row>
    <row r="13237" spans="1:16" x14ac:dyDescent="0.25">
      <c r="A13237" t="s">
        <v>19691</v>
      </c>
      <c r="B13237">
        <v>1044</v>
      </c>
      <c r="C13237" s="3" t="str">
        <f>HYPERLINK("http://www.uniprot.org/uniprot/G7JJB3","tr|G7JJB3|G7JJB3_MEDTR")</f>
        <v>tr|G7JJB3|G7JJB3_MEDTR</v>
      </c>
      <c r="D13237" t="s">
        <v>19692</v>
      </c>
      <c r="E13237">
        <v>59.09</v>
      </c>
      <c r="F13237">
        <v>330</v>
      </c>
      <c r="G13237">
        <v>135</v>
      </c>
      <c r="H13237">
        <v>16</v>
      </c>
      <c r="I13237">
        <v>100</v>
      </c>
      <c r="J13237">
        <v>1041</v>
      </c>
      <c r="K13237">
        <v>1</v>
      </c>
      <c r="L13237">
        <v>7</v>
      </c>
      <c r="M13237">
        <v>318</v>
      </c>
      <c r="N13237" t="s">
        <v>18</v>
      </c>
      <c r="O13237" s="1">
        <v>2.76812E-92</v>
      </c>
      <c r="P13237">
        <v>883</v>
      </c>
    </row>
    <row r="13238" spans="1:16" x14ac:dyDescent="0.25">
      <c r="A13238" t="s">
        <v>19693</v>
      </c>
      <c r="B13238">
        <v>822</v>
      </c>
      <c r="C13238" s="3" t="str">
        <f>HYPERLINK("http://www.uniprot.org/uniprot/I1LPV8","tr|I1LPV8|I1LPV8_SOYBN")</f>
        <v>tr|I1LPV8|I1LPV8_SOYBN</v>
      </c>
      <c r="D13238" t="s">
        <v>28</v>
      </c>
      <c r="E13238">
        <v>83.45</v>
      </c>
      <c r="F13238">
        <v>272</v>
      </c>
      <c r="G13238">
        <v>45</v>
      </c>
      <c r="H13238">
        <v>0</v>
      </c>
      <c r="I13238">
        <v>1</v>
      </c>
      <c r="J13238">
        <v>816</v>
      </c>
      <c r="K13238">
        <v>1</v>
      </c>
      <c r="L13238">
        <v>1</v>
      </c>
      <c r="M13238">
        <v>272</v>
      </c>
      <c r="N13238" t="s">
        <v>18</v>
      </c>
      <c r="O13238" s="1">
        <v>1.5283300000000001E-131</v>
      </c>
      <c r="P13238">
        <v>1220</v>
      </c>
    </row>
    <row r="13239" spans="1:16" x14ac:dyDescent="0.25">
      <c r="A13239" t="s">
        <v>19694</v>
      </c>
      <c r="B13239">
        <v>2598</v>
      </c>
      <c r="C13239" s="3" t="str">
        <f>HYPERLINK("http://www.uniprot.org/uniprot/G7JNW3","tr|G7JNW3|G7JNW3_MEDTR")</f>
        <v>tr|G7JNW3|G7JNW3_MEDTR</v>
      </c>
      <c r="D13239" t="s">
        <v>19695</v>
      </c>
      <c r="E13239">
        <v>67.95</v>
      </c>
      <c r="F13239">
        <v>465</v>
      </c>
      <c r="G13239">
        <v>149</v>
      </c>
      <c r="H13239">
        <v>15</v>
      </c>
      <c r="I13239">
        <v>1243</v>
      </c>
      <c r="J13239">
        <v>2592</v>
      </c>
      <c r="K13239">
        <v>1</v>
      </c>
      <c r="L13239">
        <v>648</v>
      </c>
      <c r="M13239">
        <v>1110</v>
      </c>
      <c r="N13239" t="s">
        <v>18</v>
      </c>
      <c r="O13239" s="1">
        <v>8.7188799999999996E-175</v>
      </c>
      <c r="P13239">
        <v>1599</v>
      </c>
    </row>
    <row r="13240" spans="1:16" x14ac:dyDescent="0.25">
      <c r="A13240" t="s">
        <v>19696</v>
      </c>
      <c r="B13240">
        <v>1287</v>
      </c>
      <c r="C13240" s="3" t="str">
        <f>HYPERLINK("http://www.uniprot.org/uniprot/G7L7J3","tr|G7L7J3|G7L7J3_MEDTR")</f>
        <v>tr|G7L7J3|G7L7J3_MEDTR</v>
      </c>
      <c r="D13240" t="s">
        <v>19697</v>
      </c>
      <c r="E13240">
        <v>81.680000000000007</v>
      </c>
      <c r="F13240">
        <v>404</v>
      </c>
      <c r="G13240">
        <v>74</v>
      </c>
      <c r="H13240">
        <v>9</v>
      </c>
      <c r="I13240">
        <v>100</v>
      </c>
      <c r="J13240">
        <v>1284</v>
      </c>
      <c r="K13240">
        <v>1</v>
      </c>
      <c r="L13240">
        <v>61</v>
      </c>
      <c r="M13240">
        <v>464</v>
      </c>
      <c r="N13240" t="s">
        <v>18</v>
      </c>
      <c r="O13240">
        <v>0</v>
      </c>
      <c r="P13240">
        <v>1659</v>
      </c>
    </row>
    <row r="13241" spans="1:16" x14ac:dyDescent="0.25">
      <c r="A13241" t="s">
        <v>19698</v>
      </c>
      <c r="B13241">
        <v>957</v>
      </c>
      <c r="C13241" s="3" t="str">
        <f>HYPERLINK("http://www.uniprot.org/uniprot/G7LDX9","tr|G7LDX9|G7LDX9_MEDTR")</f>
        <v>tr|G7LDX9|G7LDX9_MEDTR</v>
      </c>
      <c r="D13241" t="s">
        <v>19699</v>
      </c>
      <c r="E13241">
        <v>82.16</v>
      </c>
      <c r="F13241">
        <v>314</v>
      </c>
      <c r="G13241">
        <v>56</v>
      </c>
      <c r="H13241">
        <v>0</v>
      </c>
      <c r="I13241">
        <v>1</v>
      </c>
      <c r="J13241">
        <v>942</v>
      </c>
      <c r="K13241">
        <v>1</v>
      </c>
      <c r="L13241">
        <v>1</v>
      </c>
      <c r="M13241">
        <v>314</v>
      </c>
      <c r="N13241" t="s">
        <v>18</v>
      </c>
      <c r="O13241" s="1">
        <v>2.2854899999999999E-143</v>
      </c>
      <c r="P13241">
        <v>1323</v>
      </c>
    </row>
    <row r="13242" spans="1:16" x14ac:dyDescent="0.25">
      <c r="A13242" t="s">
        <v>19700</v>
      </c>
      <c r="B13242">
        <v>468</v>
      </c>
      <c r="C13242" s="3" t="str">
        <f>HYPERLINK("http://www.uniprot.org/uniprot/G7I8H9","tr|G7I8H9|G7I8H9_MEDTR")</f>
        <v>tr|G7I8H9|G7I8H9_MEDTR</v>
      </c>
      <c r="D13242" t="s">
        <v>19701</v>
      </c>
      <c r="E13242">
        <v>77.92</v>
      </c>
      <c r="F13242">
        <v>154</v>
      </c>
      <c r="G13242">
        <v>34</v>
      </c>
      <c r="H13242">
        <v>1</v>
      </c>
      <c r="I13242">
        <v>4</v>
      </c>
      <c r="J13242">
        <v>462</v>
      </c>
      <c r="K13242">
        <v>1</v>
      </c>
      <c r="L13242">
        <v>32</v>
      </c>
      <c r="M13242">
        <v>185</v>
      </c>
      <c r="N13242" t="s">
        <v>18</v>
      </c>
      <c r="O13242" s="1">
        <v>9.3952899999999998E-65</v>
      </c>
      <c r="P13242">
        <v>640</v>
      </c>
    </row>
    <row r="13243" spans="1:16" x14ac:dyDescent="0.25">
      <c r="A13243" t="s">
        <v>19702</v>
      </c>
      <c r="B13243">
        <v>1794</v>
      </c>
      <c r="C13243" s="3" t="str">
        <f>HYPERLINK("http://www.uniprot.org/uniprot/I1L4D2","tr|I1L4D2|I1L4D2_SOYBN")</f>
        <v>tr|I1L4D2|I1L4D2_SOYBN</v>
      </c>
      <c r="D13243" t="s">
        <v>71</v>
      </c>
      <c r="E13243">
        <v>74.33</v>
      </c>
      <c r="F13243">
        <v>600</v>
      </c>
      <c r="G13243">
        <v>154</v>
      </c>
      <c r="H13243">
        <v>3</v>
      </c>
      <c r="I13243">
        <v>1</v>
      </c>
      <c r="J13243">
        <v>1791</v>
      </c>
      <c r="K13243">
        <v>1</v>
      </c>
      <c r="L13243">
        <v>3</v>
      </c>
      <c r="M13243">
        <v>598</v>
      </c>
      <c r="N13243" t="s">
        <v>18</v>
      </c>
      <c r="O13243">
        <v>0</v>
      </c>
      <c r="P13243">
        <v>2285</v>
      </c>
    </row>
    <row r="13244" spans="1:16" x14ac:dyDescent="0.25">
      <c r="A13244" t="s">
        <v>19703</v>
      </c>
      <c r="B13244">
        <v>747</v>
      </c>
      <c r="C13244" s="3" t="str">
        <f>HYPERLINK("http://www.uniprot.org/uniprot/G7I2H0","tr|G7I2H0|G7I2H0_MEDTR")</f>
        <v>tr|G7I2H0|G7I2H0_MEDTR</v>
      </c>
      <c r="D13244" t="s">
        <v>144</v>
      </c>
      <c r="E13244">
        <v>31</v>
      </c>
      <c r="F13244">
        <v>200</v>
      </c>
      <c r="G13244">
        <v>138</v>
      </c>
      <c r="H13244">
        <v>33</v>
      </c>
      <c r="I13244">
        <v>127</v>
      </c>
      <c r="J13244">
        <v>627</v>
      </c>
      <c r="K13244">
        <v>1</v>
      </c>
      <c r="L13244">
        <v>33</v>
      </c>
      <c r="M13244">
        <v>231</v>
      </c>
      <c r="N13244" t="s">
        <v>18</v>
      </c>
      <c r="O13244" s="1">
        <v>6.2341299999999996E-14</v>
      </c>
      <c r="P13244">
        <v>205</v>
      </c>
    </row>
    <row r="13245" spans="1:16" x14ac:dyDescent="0.25">
      <c r="A13245" t="s">
        <v>19704</v>
      </c>
      <c r="B13245">
        <v>681</v>
      </c>
      <c r="C13245" s="3" t="str">
        <f>HYPERLINK("http://www.uniprot.org/uniprot/I3SLF4","tr|I3SLF4|I3SLF4_MEDTR")</f>
        <v>tr|I3SLF4|I3SLF4_MEDTR</v>
      </c>
      <c r="D13245" t="s">
        <v>22</v>
      </c>
      <c r="E13245">
        <v>68.83</v>
      </c>
      <c r="F13245">
        <v>231</v>
      </c>
      <c r="G13245">
        <v>72</v>
      </c>
      <c r="H13245">
        <v>23</v>
      </c>
      <c r="I13245">
        <v>28</v>
      </c>
      <c r="J13245">
        <v>651</v>
      </c>
      <c r="K13245">
        <v>1</v>
      </c>
      <c r="L13245">
        <v>214</v>
      </c>
      <c r="M13245">
        <v>444</v>
      </c>
      <c r="N13245" t="s">
        <v>18</v>
      </c>
      <c r="O13245" s="1">
        <v>6.8776E-80</v>
      </c>
      <c r="P13245">
        <v>767</v>
      </c>
    </row>
    <row r="13246" spans="1:16" x14ac:dyDescent="0.25">
      <c r="A13246" t="s">
        <v>19705</v>
      </c>
      <c r="B13246">
        <v>912</v>
      </c>
      <c r="C13246" s="3" t="str">
        <f>HYPERLINK("http://www.uniprot.org/uniprot/K7MNX2","tr|K7MNX2|K7MNX2_SOYBN")</f>
        <v>tr|K7MNX2|K7MNX2_SOYBN</v>
      </c>
      <c r="D13246" t="s">
        <v>28</v>
      </c>
      <c r="E13246">
        <v>26.01</v>
      </c>
      <c r="F13246">
        <v>123</v>
      </c>
      <c r="G13246">
        <v>91</v>
      </c>
      <c r="H13246">
        <v>2</v>
      </c>
      <c r="I13246">
        <v>445</v>
      </c>
      <c r="J13246">
        <v>807</v>
      </c>
      <c r="K13246">
        <v>1</v>
      </c>
      <c r="L13246">
        <v>402</v>
      </c>
      <c r="M13246">
        <v>524</v>
      </c>
      <c r="N13246" t="s">
        <v>18</v>
      </c>
      <c r="O13246" s="1">
        <v>1.7771800000000001E-9</v>
      </c>
      <c r="P13246">
        <v>168</v>
      </c>
    </row>
    <row r="13247" spans="1:16" x14ac:dyDescent="0.25">
      <c r="A13247" t="s">
        <v>19706</v>
      </c>
      <c r="B13247">
        <v>1515</v>
      </c>
      <c r="C13247" s="3" t="str">
        <f>HYPERLINK("http://www.uniprot.org/uniprot/G7JMP1","tr|G7JMP1|G7JMP1_MEDTR")</f>
        <v>tr|G7JMP1|G7JMP1_MEDTR</v>
      </c>
      <c r="D13247" t="s">
        <v>19707</v>
      </c>
      <c r="E13247">
        <v>64.349999999999994</v>
      </c>
      <c r="F13247">
        <v>578</v>
      </c>
      <c r="G13247">
        <v>206</v>
      </c>
      <c r="H13247">
        <v>74</v>
      </c>
      <c r="I13247">
        <v>1</v>
      </c>
      <c r="J13247">
        <v>1512</v>
      </c>
      <c r="K13247">
        <v>1</v>
      </c>
      <c r="L13247">
        <v>1</v>
      </c>
      <c r="M13247">
        <v>573</v>
      </c>
      <c r="N13247" t="s">
        <v>18</v>
      </c>
      <c r="O13247">
        <v>0</v>
      </c>
      <c r="P13247">
        <v>1845</v>
      </c>
    </row>
    <row r="13248" spans="1:16" x14ac:dyDescent="0.25">
      <c r="A13248" t="s">
        <v>19708</v>
      </c>
      <c r="B13248">
        <v>2280</v>
      </c>
      <c r="C13248" s="3" t="str">
        <f>HYPERLINK("http://www.uniprot.org/uniprot/I1MP75","tr|I1MP75|I1MP75_SOYBN")</f>
        <v>tr|I1MP75|I1MP75_SOYBN</v>
      </c>
      <c r="D13248" t="s">
        <v>28</v>
      </c>
      <c r="E13248">
        <v>93.14</v>
      </c>
      <c r="F13248">
        <v>759</v>
      </c>
      <c r="G13248">
        <v>52</v>
      </c>
      <c r="H13248">
        <v>0</v>
      </c>
      <c r="I13248">
        <v>1</v>
      </c>
      <c r="J13248">
        <v>2277</v>
      </c>
      <c r="K13248">
        <v>1</v>
      </c>
      <c r="L13248">
        <v>1</v>
      </c>
      <c r="M13248">
        <v>758</v>
      </c>
      <c r="N13248" t="s">
        <v>18</v>
      </c>
      <c r="O13248">
        <v>0</v>
      </c>
      <c r="P13248">
        <v>3695</v>
      </c>
    </row>
    <row r="13249" spans="1:16" x14ac:dyDescent="0.25">
      <c r="A13249" t="s">
        <v>19709</v>
      </c>
      <c r="B13249">
        <v>309</v>
      </c>
      <c r="C13249" s="3" t="str">
        <f>HYPERLINK("http://www.uniprot.org/uniprot/G7IQ03","tr|G7IQ03|G7IQ03_MEDTR")</f>
        <v>tr|G7IQ03|G7IQ03_MEDTR</v>
      </c>
      <c r="D13249" t="s">
        <v>19710</v>
      </c>
      <c r="E13249">
        <v>94.11</v>
      </c>
      <c r="F13249">
        <v>102</v>
      </c>
      <c r="G13249">
        <v>6</v>
      </c>
      <c r="H13249">
        <v>0</v>
      </c>
      <c r="I13249">
        <v>1</v>
      </c>
      <c r="J13249">
        <v>306</v>
      </c>
      <c r="K13249">
        <v>1</v>
      </c>
      <c r="L13249">
        <v>1</v>
      </c>
      <c r="M13249">
        <v>102</v>
      </c>
      <c r="N13249" t="s">
        <v>18</v>
      </c>
      <c r="O13249" s="1">
        <v>5.5778999999999999E-49</v>
      </c>
      <c r="P13249">
        <v>504</v>
      </c>
    </row>
    <row r="13250" spans="1:16" x14ac:dyDescent="0.25">
      <c r="A13250" t="s">
        <v>19711</v>
      </c>
      <c r="B13250">
        <v>2916</v>
      </c>
      <c r="C13250" s="3" t="str">
        <f>HYPERLINK("http://www.uniprot.org/uniprot/G7IQ41","tr|G7IQ41|G7IQ41_MEDTR")</f>
        <v>tr|G7IQ41|G7IQ41_MEDTR</v>
      </c>
      <c r="D13250" t="s">
        <v>19712</v>
      </c>
      <c r="E13250">
        <v>76.45</v>
      </c>
      <c r="F13250">
        <v>1045</v>
      </c>
      <c r="G13250">
        <v>246</v>
      </c>
      <c r="H13250">
        <v>74</v>
      </c>
      <c r="I13250">
        <v>1</v>
      </c>
      <c r="J13250">
        <v>2913</v>
      </c>
      <c r="K13250">
        <v>1</v>
      </c>
      <c r="L13250">
        <v>1</v>
      </c>
      <c r="M13250">
        <v>1042</v>
      </c>
      <c r="N13250" t="s">
        <v>18</v>
      </c>
      <c r="O13250">
        <v>0</v>
      </c>
      <c r="P13250">
        <v>3941</v>
      </c>
    </row>
    <row r="13251" spans="1:16" x14ac:dyDescent="0.25">
      <c r="A13251" t="s">
        <v>19713</v>
      </c>
      <c r="B13251">
        <v>867</v>
      </c>
      <c r="C13251" s="3" t="str">
        <f>HYPERLINK("http://www.uniprot.org/uniprot/K7MBH9","tr|K7MBH9|K7MBH9_SOYBN")</f>
        <v>tr|K7MBH9|K7MBH9_SOYBN</v>
      </c>
      <c r="D13251" t="s">
        <v>28</v>
      </c>
      <c r="E13251">
        <v>61.37</v>
      </c>
      <c r="F13251">
        <v>277</v>
      </c>
      <c r="G13251">
        <v>107</v>
      </c>
      <c r="H13251">
        <v>4</v>
      </c>
      <c r="I13251">
        <v>1</v>
      </c>
      <c r="J13251">
        <v>819</v>
      </c>
      <c r="K13251">
        <v>1</v>
      </c>
      <c r="L13251">
        <v>96</v>
      </c>
      <c r="M13251">
        <v>372</v>
      </c>
      <c r="N13251" t="s">
        <v>18</v>
      </c>
      <c r="O13251" s="1">
        <v>1.3482800000000001E-88</v>
      </c>
      <c r="P13251">
        <v>850</v>
      </c>
    </row>
    <row r="13252" spans="1:16" x14ac:dyDescent="0.25">
      <c r="A13252" t="s">
        <v>19714</v>
      </c>
      <c r="B13252">
        <v>234</v>
      </c>
      <c r="C13252" s="3" t="str">
        <f>HYPERLINK("http://www.uniprot.org/uniprot/G7ZV82","tr|G7ZV82|G7ZV82_MEDTR")</f>
        <v>tr|G7ZV82|G7ZV82_MEDTR</v>
      </c>
      <c r="D13252" t="s">
        <v>9048</v>
      </c>
      <c r="E13252">
        <v>88.31</v>
      </c>
      <c r="F13252">
        <v>77</v>
      </c>
      <c r="G13252">
        <v>9</v>
      </c>
      <c r="H13252">
        <v>0</v>
      </c>
      <c r="I13252">
        <v>1</v>
      </c>
      <c r="J13252">
        <v>231</v>
      </c>
      <c r="K13252">
        <v>1</v>
      </c>
      <c r="L13252">
        <v>1283</v>
      </c>
      <c r="M13252">
        <v>1359</v>
      </c>
      <c r="N13252" t="s">
        <v>18</v>
      </c>
      <c r="O13252" s="1">
        <v>3.9632299999999999E-31</v>
      </c>
      <c r="P13252">
        <v>350</v>
      </c>
    </row>
    <row r="13253" spans="1:16" x14ac:dyDescent="0.25">
      <c r="A13253" t="s">
        <v>19715</v>
      </c>
      <c r="B13253">
        <v>513</v>
      </c>
      <c r="C13253" s="3" t="str">
        <f>HYPERLINK("http://www.uniprot.org/uniprot/G7KFJ3","tr|G7KFJ3|G7KFJ3_MEDTR")</f>
        <v>tr|G7KFJ3|G7KFJ3_MEDTR</v>
      </c>
      <c r="D13253" t="s">
        <v>7245</v>
      </c>
      <c r="E13253">
        <v>76.33</v>
      </c>
      <c r="F13253">
        <v>169</v>
      </c>
      <c r="G13253">
        <v>40</v>
      </c>
      <c r="H13253">
        <v>0</v>
      </c>
      <c r="I13253">
        <v>1</v>
      </c>
      <c r="J13253">
        <v>507</v>
      </c>
      <c r="K13253">
        <v>1</v>
      </c>
      <c r="L13253">
        <v>114</v>
      </c>
      <c r="M13253">
        <v>282</v>
      </c>
      <c r="N13253" t="s">
        <v>18</v>
      </c>
      <c r="O13253" s="1">
        <v>8.5859300000000005E-74</v>
      </c>
      <c r="P13253">
        <v>718</v>
      </c>
    </row>
    <row r="13254" spans="1:16" x14ac:dyDescent="0.25">
      <c r="A13254" t="s">
        <v>19716</v>
      </c>
      <c r="B13254">
        <v>309</v>
      </c>
      <c r="C13254" s="3" t="str">
        <f>HYPERLINK("http://www.uniprot.org/uniprot/G7KQZ6","tr|G7KQZ6|G7KQZ6_MEDTR")</f>
        <v>tr|G7KQZ6|G7KQZ6_MEDTR</v>
      </c>
      <c r="D13254" t="s">
        <v>19717</v>
      </c>
      <c r="E13254">
        <v>94.84</v>
      </c>
      <c r="F13254">
        <v>97</v>
      </c>
      <c r="G13254">
        <v>5</v>
      </c>
      <c r="H13254">
        <v>0</v>
      </c>
      <c r="I13254">
        <v>1</v>
      </c>
      <c r="J13254">
        <v>291</v>
      </c>
      <c r="K13254">
        <v>1</v>
      </c>
      <c r="L13254">
        <v>1</v>
      </c>
      <c r="M13254">
        <v>97</v>
      </c>
      <c r="N13254" t="s">
        <v>18</v>
      </c>
      <c r="O13254" s="1">
        <v>1.16306E-46</v>
      </c>
      <c r="P13254">
        <v>484</v>
      </c>
    </row>
    <row r="13255" spans="1:16" x14ac:dyDescent="0.25">
      <c r="A13255" t="s">
        <v>19718</v>
      </c>
      <c r="B13255">
        <v>780</v>
      </c>
      <c r="C13255" s="3" t="str">
        <f>HYPERLINK("http://www.uniprot.org/uniprot/I1N9I2","tr|I1N9I2|I1N9I2_SOYBN")</f>
        <v>tr|I1N9I2|I1N9I2_SOYBN</v>
      </c>
      <c r="D13255" t="s">
        <v>28</v>
      </c>
      <c r="E13255">
        <v>68.86</v>
      </c>
      <c r="F13255">
        <v>273</v>
      </c>
      <c r="G13255">
        <v>85</v>
      </c>
      <c r="H13255">
        <v>19</v>
      </c>
      <c r="I13255">
        <v>10</v>
      </c>
      <c r="J13255">
        <v>771</v>
      </c>
      <c r="K13255">
        <v>1</v>
      </c>
      <c r="L13255">
        <v>5</v>
      </c>
      <c r="M13255">
        <v>275</v>
      </c>
      <c r="N13255" t="s">
        <v>18</v>
      </c>
      <c r="O13255" s="1">
        <v>1.3535100000000001E-94</v>
      </c>
      <c r="P13255">
        <v>901</v>
      </c>
    </row>
    <row r="13256" spans="1:16" x14ac:dyDescent="0.25">
      <c r="A13256" t="s">
        <v>19719</v>
      </c>
      <c r="B13256">
        <v>261</v>
      </c>
      <c r="C13256" s="3" t="str">
        <f>HYPERLINK("http://www.uniprot.org/uniprot/I3SU22","tr|I3SU22|I3SU22_MEDTR")</f>
        <v>tr|I3SU22|I3SU22_MEDTR</v>
      </c>
      <c r="D13256" t="s">
        <v>386</v>
      </c>
      <c r="E13256">
        <v>88.37</v>
      </c>
      <c r="F13256">
        <v>86</v>
      </c>
      <c r="G13256">
        <v>10</v>
      </c>
      <c r="H13256">
        <v>0</v>
      </c>
      <c r="I13256">
        <v>1</v>
      </c>
      <c r="J13256">
        <v>258</v>
      </c>
      <c r="K13256">
        <v>1</v>
      </c>
      <c r="L13256">
        <v>1</v>
      </c>
      <c r="M13256">
        <v>86</v>
      </c>
      <c r="N13256" t="s">
        <v>18</v>
      </c>
      <c r="O13256" s="1">
        <v>6.7698999999999994E-39</v>
      </c>
      <c r="P13256">
        <v>417</v>
      </c>
    </row>
    <row r="13257" spans="1:16" x14ac:dyDescent="0.25">
      <c r="A13257" t="s">
        <v>19720</v>
      </c>
      <c r="B13257">
        <v>1407</v>
      </c>
      <c r="C13257" s="3" t="str">
        <f>HYPERLINK("http://www.uniprot.org/uniprot/G7IAG0","tr|G7IAG0|G7IAG0_MEDTR")</f>
        <v>tr|G7IAG0|G7IAG0_MEDTR</v>
      </c>
      <c r="D13257" t="s">
        <v>19721</v>
      </c>
      <c r="E13257">
        <v>86.72</v>
      </c>
      <c r="F13257">
        <v>467</v>
      </c>
      <c r="G13257">
        <v>62</v>
      </c>
      <c r="H13257">
        <v>0</v>
      </c>
      <c r="I13257">
        <v>1</v>
      </c>
      <c r="J13257">
        <v>1401</v>
      </c>
      <c r="K13257">
        <v>1</v>
      </c>
      <c r="L13257">
        <v>1</v>
      </c>
      <c r="M13257">
        <v>465</v>
      </c>
      <c r="N13257" t="s">
        <v>18</v>
      </c>
      <c r="O13257">
        <v>0</v>
      </c>
      <c r="P13257">
        <v>2176</v>
      </c>
    </row>
    <row r="13258" spans="1:16" x14ac:dyDescent="0.25">
      <c r="A13258" t="s">
        <v>19722</v>
      </c>
      <c r="B13258">
        <v>1713</v>
      </c>
      <c r="C13258" s="3" t="str">
        <f>HYPERLINK("http://www.uniprot.org/uniprot/K7LKF3","tr|K7LKF3|K7LKF3_SOYBN")</f>
        <v>tr|K7LKF3|K7LKF3_SOYBN</v>
      </c>
      <c r="D13258" t="s">
        <v>28</v>
      </c>
      <c r="E13258">
        <v>81.569999999999993</v>
      </c>
      <c r="F13258">
        <v>570</v>
      </c>
      <c r="G13258">
        <v>105</v>
      </c>
      <c r="H13258">
        <v>0</v>
      </c>
      <c r="I13258">
        <v>1</v>
      </c>
      <c r="J13258">
        <v>1710</v>
      </c>
      <c r="K13258">
        <v>1</v>
      </c>
      <c r="L13258">
        <v>1</v>
      </c>
      <c r="M13258">
        <v>570</v>
      </c>
      <c r="N13258" t="s">
        <v>18</v>
      </c>
      <c r="O13258">
        <v>0</v>
      </c>
      <c r="P13258">
        <v>2368</v>
      </c>
    </row>
    <row r="13259" spans="1:16" x14ac:dyDescent="0.25">
      <c r="A13259" t="s">
        <v>19723</v>
      </c>
      <c r="B13259">
        <v>630</v>
      </c>
      <c r="C13259" s="3" t="str">
        <f>HYPERLINK("http://www.uniprot.org/uniprot/G7J2S3","tr|G7J2S3|G7J2S3_MEDTR")</f>
        <v>tr|G7J2S3|G7J2S3_MEDTR</v>
      </c>
      <c r="D13259" t="s">
        <v>19724</v>
      </c>
      <c r="E13259">
        <v>83.41</v>
      </c>
      <c r="F13259">
        <v>211</v>
      </c>
      <c r="G13259">
        <v>35</v>
      </c>
      <c r="H13259">
        <v>5</v>
      </c>
      <c r="I13259">
        <v>1</v>
      </c>
      <c r="J13259">
        <v>618</v>
      </c>
      <c r="K13259">
        <v>1</v>
      </c>
      <c r="L13259">
        <v>1</v>
      </c>
      <c r="M13259">
        <v>211</v>
      </c>
      <c r="N13259" t="s">
        <v>18</v>
      </c>
      <c r="O13259" s="1">
        <v>3.8384899999999999E-100</v>
      </c>
      <c r="P13259">
        <v>947</v>
      </c>
    </row>
    <row r="13260" spans="1:16" x14ac:dyDescent="0.25">
      <c r="A13260" t="s">
        <v>19725</v>
      </c>
      <c r="B13260">
        <v>783</v>
      </c>
      <c r="C13260" s="3" t="str">
        <f>HYPERLINK("http://www.uniprot.org/uniprot/B7FIS2","tr|B7FIS2|B7FIS2_MEDTR")</f>
        <v>tr|B7FIS2|B7FIS2_MEDTR</v>
      </c>
      <c r="D13260" t="s">
        <v>19726</v>
      </c>
      <c r="E13260">
        <v>78.709999999999994</v>
      </c>
      <c r="F13260">
        <v>249</v>
      </c>
      <c r="G13260">
        <v>53</v>
      </c>
      <c r="H13260">
        <v>0</v>
      </c>
      <c r="I13260">
        <v>1</v>
      </c>
      <c r="J13260">
        <v>747</v>
      </c>
      <c r="K13260">
        <v>1</v>
      </c>
      <c r="L13260">
        <v>1</v>
      </c>
      <c r="M13260">
        <v>247</v>
      </c>
      <c r="N13260" t="s">
        <v>18</v>
      </c>
      <c r="O13260" s="1">
        <v>3.5334700000000001E-103</v>
      </c>
      <c r="P13260">
        <v>975</v>
      </c>
    </row>
    <row r="13261" spans="1:16" x14ac:dyDescent="0.25">
      <c r="A13261" t="s">
        <v>19727</v>
      </c>
      <c r="B13261">
        <v>1200</v>
      </c>
      <c r="C13261" s="3" t="str">
        <f>HYPERLINK("http://www.uniprot.org/uniprot/G7J2C5","tr|G7J2C5|G7J2C5_MEDTR")</f>
        <v>tr|G7J2C5|G7J2C5_MEDTR</v>
      </c>
      <c r="D13261" t="s">
        <v>14794</v>
      </c>
      <c r="E13261">
        <v>78.14</v>
      </c>
      <c r="F13261">
        <v>421</v>
      </c>
      <c r="G13261">
        <v>92</v>
      </c>
      <c r="H13261">
        <v>28</v>
      </c>
      <c r="I13261">
        <v>19</v>
      </c>
      <c r="J13261">
        <v>1197</v>
      </c>
      <c r="K13261">
        <v>1</v>
      </c>
      <c r="L13261">
        <v>14</v>
      </c>
      <c r="M13261">
        <v>433</v>
      </c>
      <c r="N13261" t="s">
        <v>18</v>
      </c>
      <c r="O13261">
        <v>0</v>
      </c>
      <c r="P13261">
        <v>1745</v>
      </c>
    </row>
    <row r="13262" spans="1:16" x14ac:dyDescent="0.25">
      <c r="A13262" t="s">
        <v>19728</v>
      </c>
      <c r="B13262">
        <v>1515</v>
      </c>
      <c r="C13262" s="3" t="str">
        <f>HYPERLINK("http://www.uniprot.org/uniprot/G7IVH6","tr|G7IVH6|G7IVH6_MEDTR")</f>
        <v>tr|G7IVH6|G7IVH6_MEDTR</v>
      </c>
      <c r="D13262" t="s">
        <v>19729</v>
      </c>
      <c r="E13262">
        <v>69.73</v>
      </c>
      <c r="F13262">
        <v>575</v>
      </c>
      <c r="G13262">
        <v>174</v>
      </c>
      <c r="H13262">
        <v>71</v>
      </c>
      <c r="I13262">
        <v>1</v>
      </c>
      <c r="J13262">
        <v>1512</v>
      </c>
      <c r="K13262">
        <v>1</v>
      </c>
      <c r="L13262">
        <v>1</v>
      </c>
      <c r="M13262">
        <v>574</v>
      </c>
      <c r="N13262" t="s">
        <v>18</v>
      </c>
      <c r="O13262">
        <v>0</v>
      </c>
      <c r="P13262">
        <v>2000</v>
      </c>
    </row>
    <row r="13263" spans="1:16" x14ac:dyDescent="0.25">
      <c r="A13263" t="s">
        <v>19730</v>
      </c>
      <c r="B13263">
        <v>1056</v>
      </c>
      <c r="C13263" s="3" t="str">
        <f>HYPERLINK("http://www.uniprot.org/uniprot/G7LH03","tr|G7LH03|G7LH03_MEDTR")</f>
        <v>tr|G7LH03|G7LH03_MEDTR</v>
      </c>
      <c r="D13263" t="s">
        <v>19690</v>
      </c>
      <c r="E13263">
        <v>67.03</v>
      </c>
      <c r="F13263">
        <v>358</v>
      </c>
      <c r="G13263">
        <v>118</v>
      </c>
      <c r="H13263">
        <v>9</v>
      </c>
      <c r="I13263">
        <v>1</v>
      </c>
      <c r="J13263">
        <v>1047</v>
      </c>
      <c r="K13263">
        <v>1</v>
      </c>
      <c r="L13263">
        <v>124</v>
      </c>
      <c r="M13263">
        <v>480</v>
      </c>
      <c r="N13263" t="s">
        <v>18</v>
      </c>
      <c r="O13263" s="1">
        <v>1.8044800000000002E-139</v>
      </c>
      <c r="P13263">
        <v>1290</v>
      </c>
    </row>
    <row r="13264" spans="1:16" x14ac:dyDescent="0.25">
      <c r="A13264" t="s">
        <v>19731</v>
      </c>
      <c r="B13264">
        <v>666</v>
      </c>
      <c r="C13264" s="3" t="str">
        <f>HYPERLINK("http://www.uniprot.org/uniprot/G8A0H1","tr|G8A0H1|G8A0H1_MEDTR")</f>
        <v>tr|G8A0H1|G8A0H1_MEDTR</v>
      </c>
      <c r="D13264" t="s">
        <v>19732</v>
      </c>
      <c r="E13264">
        <v>54.05</v>
      </c>
      <c r="F13264">
        <v>222</v>
      </c>
      <c r="G13264">
        <v>102</v>
      </c>
      <c r="H13264">
        <v>7</v>
      </c>
      <c r="I13264">
        <v>19</v>
      </c>
      <c r="J13264">
        <v>663</v>
      </c>
      <c r="K13264">
        <v>1</v>
      </c>
      <c r="L13264">
        <v>8</v>
      </c>
      <c r="M13264">
        <v>229</v>
      </c>
      <c r="N13264" t="s">
        <v>18</v>
      </c>
      <c r="O13264" s="1">
        <v>2.3648299999999998E-61</v>
      </c>
      <c r="P13264">
        <v>613</v>
      </c>
    </row>
    <row r="13265" spans="1:16" x14ac:dyDescent="0.25">
      <c r="A13265" t="s">
        <v>19733</v>
      </c>
      <c r="B13265">
        <v>543</v>
      </c>
      <c r="C13265" s="3" t="str">
        <f>HYPERLINK("http://www.uniprot.org/uniprot/G7JNW7","tr|G7JNW7|G7JNW7_MEDTR")</f>
        <v>tr|G7JNW7|G7JNW7_MEDTR</v>
      </c>
      <c r="D13265" t="s">
        <v>19734</v>
      </c>
      <c r="E13265">
        <v>90</v>
      </c>
      <c r="F13265">
        <v>180</v>
      </c>
      <c r="G13265">
        <v>18</v>
      </c>
      <c r="H13265">
        <v>0</v>
      </c>
      <c r="I13265">
        <v>1</v>
      </c>
      <c r="J13265">
        <v>540</v>
      </c>
      <c r="K13265">
        <v>1</v>
      </c>
      <c r="L13265">
        <v>1</v>
      </c>
      <c r="M13265">
        <v>180</v>
      </c>
      <c r="N13265" t="s">
        <v>18</v>
      </c>
      <c r="O13265" s="1">
        <v>2.5656600000000001E-89</v>
      </c>
      <c r="P13265">
        <v>852</v>
      </c>
    </row>
    <row r="13266" spans="1:16" x14ac:dyDescent="0.25">
      <c r="A13266" t="s">
        <v>19735</v>
      </c>
      <c r="B13266">
        <v>2187</v>
      </c>
      <c r="C13266" s="3" t="str">
        <f>HYPERLINK("http://www.uniprot.org/uniprot/Q76JT3","tr|Q76JT3|Q76JT3_PEA")</f>
        <v>tr|Q76JT3|Q76JT3_PEA</v>
      </c>
      <c r="D13266" t="s">
        <v>19736</v>
      </c>
      <c r="E13266">
        <v>86.37</v>
      </c>
      <c r="F13266">
        <v>734</v>
      </c>
      <c r="G13266">
        <v>100</v>
      </c>
      <c r="H13266">
        <v>6</v>
      </c>
      <c r="I13266">
        <v>1</v>
      </c>
      <c r="J13266">
        <v>2184</v>
      </c>
      <c r="K13266">
        <v>1</v>
      </c>
      <c r="L13266">
        <v>1</v>
      </c>
      <c r="M13266">
        <v>729</v>
      </c>
      <c r="N13266" t="s">
        <v>18</v>
      </c>
      <c r="O13266">
        <v>0</v>
      </c>
      <c r="P13266">
        <v>3181</v>
      </c>
    </row>
    <row r="13267" spans="1:16" x14ac:dyDescent="0.25">
      <c r="A13267" t="s">
        <v>19737</v>
      </c>
      <c r="B13267">
        <v>1269</v>
      </c>
      <c r="C13267" s="3" t="str">
        <f>HYPERLINK("http://www.uniprot.org/uniprot/G7LDY0","tr|G7LDY0|G7LDY0_MEDTR")</f>
        <v>tr|G7LDY0|G7LDY0_MEDTR</v>
      </c>
      <c r="D13267" t="s">
        <v>19738</v>
      </c>
      <c r="E13267">
        <v>75.41</v>
      </c>
      <c r="F13267">
        <v>423</v>
      </c>
      <c r="G13267">
        <v>104</v>
      </c>
      <c r="H13267">
        <v>10</v>
      </c>
      <c r="I13267">
        <v>1</v>
      </c>
      <c r="J13267">
        <v>1239</v>
      </c>
      <c r="K13267">
        <v>1</v>
      </c>
      <c r="L13267">
        <v>1</v>
      </c>
      <c r="M13267">
        <v>420</v>
      </c>
      <c r="N13267" t="s">
        <v>18</v>
      </c>
      <c r="O13267" s="1">
        <v>2.6020899999999999E-178</v>
      </c>
      <c r="P13267">
        <v>1626</v>
      </c>
    </row>
    <row r="13268" spans="1:16" x14ac:dyDescent="0.25">
      <c r="A13268" t="s">
        <v>19739</v>
      </c>
      <c r="B13268">
        <v>660</v>
      </c>
      <c r="C13268" s="3" t="str">
        <f>HYPERLINK("http://www.uniprot.org/uniprot/G7J813","tr|G7J813|G7J813_MEDTR")</f>
        <v>tr|G7J813|G7J813_MEDTR</v>
      </c>
      <c r="D13268" t="s">
        <v>804</v>
      </c>
      <c r="E13268">
        <v>81.39</v>
      </c>
      <c r="F13268">
        <v>215</v>
      </c>
      <c r="G13268">
        <v>40</v>
      </c>
      <c r="H13268">
        <v>0</v>
      </c>
      <c r="I13268">
        <v>1</v>
      </c>
      <c r="J13268">
        <v>645</v>
      </c>
      <c r="K13268">
        <v>1</v>
      </c>
      <c r="L13268">
        <v>1</v>
      </c>
      <c r="M13268">
        <v>206</v>
      </c>
      <c r="N13268" t="s">
        <v>18</v>
      </c>
      <c r="O13268" s="1">
        <v>7.1057800000000006E-95</v>
      </c>
      <c r="P13268">
        <v>902</v>
      </c>
    </row>
    <row r="13269" spans="1:16" x14ac:dyDescent="0.25">
      <c r="A13269" t="s">
        <v>19740</v>
      </c>
      <c r="B13269">
        <v>591</v>
      </c>
      <c r="C13269" s="3" t="str">
        <f>HYPERLINK("http://www.uniprot.org/uniprot/Q8GUS4","tr|Q8GUS4|Q8GUS4_9FABA")</f>
        <v>tr|Q8GUS4|Q8GUS4_9FABA</v>
      </c>
      <c r="D13269" t="s">
        <v>19741</v>
      </c>
      <c r="E13269">
        <v>52.02</v>
      </c>
      <c r="F13269">
        <v>198</v>
      </c>
      <c r="G13269">
        <v>95</v>
      </c>
      <c r="H13269">
        <v>4</v>
      </c>
      <c r="I13269">
        <v>7</v>
      </c>
      <c r="J13269">
        <v>588</v>
      </c>
      <c r="K13269">
        <v>1</v>
      </c>
      <c r="L13269">
        <v>4</v>
      </c>
      <c r="M13269">
        <v>195</v>
      </c>
      <c r="N13269" t="s">
        <v>18</v>
      </c>
      <c r="O13269" s="1">
        <v>7.2625600000000002E-44</v>
      </c>
      <c r="P13269">
        <v>461</v>
      </c>
    </row>
    <row r="13270" spans="1:16" x14ac:dyDescent="0.25">
      <c r="A13270" t="s">
        <v>19742</v>
      </c>
      <c r="B13270">
        <v>678</v>
      </c>
      <c r="C13270" s="3" t="str">
        <f>HYPERLINK("http://www.uniprot.org/uniprot/K7LGJ9","tr|K7LGJ9|K7LGJ9_SOYBN")</f>
        <v>tr|K7LGJ9|K7LGJ9_SOYBN</v>
      </c>
      <c r="D13270" t="s">
        <v>28</v>
      </c>
      <c r="E13270">
        <v>75.33</v>
      </c>
      <c r="F13270">
        <v>223</v>
      </c>
      <c r="G13270">
        <v>55</v>
      </c>
      <c r="H13270">
        <v>3</v>
      </c>
      <c r="I13270">
        <v>1</v>
      </c>
      <c r="J13270">
        <v>660</v>
      </c>
      <c r="K13270">
        <v>1</v>
      </c>
      <c r="L13270">
        <v>289</v>
      </c>
      <c r="M13270">
        <v>509</v>
      </c>
      <c r="N13270" t="s">
        <v>18</v>
      </c>
      <c r="O13270" s="1">
        <v>3.1084800000000002E-88</v>
      </c>
      <c r="P13270">
        <v>845</v>
      </c>
    </row>
    <row r="13271" spans="1:16" x14ac:dyDescent="0.25">
      <c r="A13271" t="s">
        <v>19743</v>
      </c>
      <c r="B13271">
        <v>180</v>
      </c>
      <c r="C13271" s="3" t="str">
        <f>HYPERLINK("http://www.uniprot.org/uniprot/I1KCU0","tr|I1KCU0|I1KCU0_SOYBN")</f>
        <v>tr|I1KCU0|I1KCU0_SOYBN</v>
      </c>
      <c r="D13271" t="s">
        <v>28</v>
      </c>
      <c r="E13271">
        <v>68.08</v>
      </c>
      <c r="F13271">
        <v>47</v>
      </c>
      <c r="G13271">
        <v>15</v>
      </c>
      <c r="H13271">
        <v>0</v>
      </c>
      <c r="I13271">
        <v>37</v>
      </c>
      <c r="J13271">
        <v>177</v>
      </c>
      <c r="K13271">
        <v>1</v>
      </c>
      <c r="L13271">
        <v>47</v>
      </c>
      <c r="M13271">
        <v>92</v>
      </c>
      <c r="N13271" t="s">
        <v>18</v>
      </c>
      <c r="O13271" s="1">
        <v>7.9763099999999997E-11</v>
      </c>
      <c r="P13271">
        <v>175</v>
      </c>
    </row>
    <row r="13272" spans="1:16" x14ac:dyDescent="0.25">
      <c r="A13272" t="s">
        <v>19744</v>
      </c>
      <c r="B13272">
        <v>4353</v>
      </c>
      <c r="C13272" s="3" t="str">
        <f>HYPERLINK("http://www.uniprot.org/uniprot/B9RAP0","tr|B9RAP0|B9RAP0_RICCO")</f>
        <v>tr|B9RAP0|B9RAP0_RICCO</v>
      </c>
      <c r="D13272" t="s">
        <v>19745</v>
      </c>
      <c r="E13272">
        <v>48.33</v>
      </c>
      <c r="F13272">
        <v>1353</v>
      </c>
      <c r="G13272">
        <v>699</v>
      </c>
      <c r="H13272">
        <v>143</v>
      </c>
      <c r="I13272">
        <v>13</v>
      </c>
      <c r="J13272">
        <v>3642</v>
      </c>
      <c r="K13272">
        <v>1</v>
      </c>
      <c r="L13272">
        <v>18</v>
      </c>
      <c r="M13272">
        <v>1353</v>
      </c>
      <c r="N13272" t="s">
        <v>18</v>
      </c>
      <c r="O13272">
        <v>0</v>
      </c>
      <c r="P13272">
        <v>2847</v>
      </c>
    </row>
    <row r="13273" spans="1:16" x14ac:dyDescent="0.25">
      <c r="A13273" t="s">
        <v>19746</v>
      </c>
      <c r="B13273">
        <v>309</v>
      </c>
      <c r="C13273" s="3" t="str">
        <f>HYPERLINK("http://www.uniprot.org/uniprot/G7ISG7","tr|G7ISG7|G7ISG7_MEDTR")</f>
        <v>tr|G7ISG7|G7ISG7_MEDTR</v>
      </c>
      <c r="D13273" t="s">
        <v>19747</v>
      </c>
      <c r="E13273">
        <v>96.07</v>
      </c>
      <c r="F13273">
        <v>102</v>
      </c>
      <c r="G13273">
        <v>4</v>
      </c>
      <c r="H13273">
        <v>0</v>
      </c>
      <c r="I13273">
        <v>1</v>
      </c>
      <c r="J13273">
        <v>306</v>
      </c>
      <c r="K13273">
        <v>1</v>
      </c>
      <c r="L13273">
        <v>1</v>
      </c>
      <c r="M13273">
        <v>102</v>
      </c>
      <c r="N13273" t="s">
        <v>18</v>
      </c>
      <c r="O13273" s="1">
        <v>5.0449999999999999E-50</v>
      </c>
      <c r="P13273">
        <v>513</v>
      </c>
    </row>
    <row r="13274" spans="1:16" x14ac:dyDescent="0.25">
      <c r="A13274" t="s">
        <v>19748</v>
      </c>
      <c r="B13274">
        <v>1284</v>
      </c>
      <c r="C13274" s="3" t="str">
        <f>HYPERLINK("http://www.uniprot.org/uniprot/G7IQ42","tr|G7IQ42|G7IQ42_MEDTR")</f>
        <v>tr|G7IQ42|G7IQ42_MEDTR</v>
      </c>
      <c r="D13274" t="s">
        <v>19749</v>
      </c>
      <c r="E13274">
        <v>78.849999999999994</v>
      </c>
      <c r="F13274">
        <v>421</v>
      </c>
      <c r="G13274">
        <v>89</v>
      </c>
      <c r="H13274">
        <v>5</v>
      </c>
      <c r="I13274">
        <v>1</v>
      </c>
      <c r="J13274">
        <v>1248</v>
      </c>
      <c r="K13274">
        <v>1</v>
      </c>
      <c r="L13274">
        <v>1</v>
      </c>
      <c r="M13274">
        <v>417</v>
      </c>
      <c r="N13274" t="s">
        <v>18</v>
      </c>
      <c r="O13274" s="1">
        <v>5.9022399999999999E-178</v>
      </c>
      <c r="P13274">
        <v>1623</v>
      </c>
    </row>
    <row r="13275" spans="1:16" x14ac:dyDescent="0.25">
      <c r="A13275" t="s">
        <v>19750</v>
      </c>
      <c r="B13275">
        <v>1155</v>
      </c>
      <c r="C13275" s="3" t="str">
        <f>HYPERLINK("http://www.uniprot.org/uniprot/K7LBT5","tr|K7LBT5|K7LBT5_SOYBN")</f>
        <v>tr|K7LBT5|K7LBT5_SOYBN</v>
      </c>
      <c r="D13275" t="s">
        <v>28</v>
      </c>
      <c r="E13275">
        <v>54.8</v>
      </c>
      <c r="F13275">
        <v>354</v>
      </c>
      <c r="G13275">
        <v>160</v>
      </c>
      <c r="H13275">
        <v>10</v>
      </c>
      <c r="I13275">
        <v>34</v>
      </c>
      <c r="J13275">
        <v>1065</v>
      </c>
      <c r="K13275">
        <v>1</v>
      </c>
      <c r="L13275">
        <v>5</v>
      </c>
      <c r="M13275">
        <v>357</v>
      </c>
      <c r="N13275" t="s">
        <v>18</v>
      </c>
      <c r="O13275" s="1">
        <v>2.5573099999999999E-105</v>
      </c>
      <c r="P13275">
        <v>996</v>
      </c>
    </row>
    <row r="13276" spans="1:16" x14ac:dyDescent="0.25">
      <c r="A13276" t="s">
        <v>19751</v>
      </c>
      <c r="B13276">
        <v>837</v>
      </c>
      <c r="C13276" s="3" t="str">
        <f>HYPERLINK("http://www.uniprot.org/uniprot/G7LJA7","tr|G7LJA7|G7LJA7_MEDTR")</f>
        <v>tr|G7LJA7|G7LJA7_MEDTR</v>
      </c>
      <c r="D13276" t="s">
        <v>5487</v>
      </c>
      <c r="E13276">
        <v>34.840000000000003</v>
      </c>
      <c r="F13276">
        <v>132</v>
      </c>
      <c r="G13276">
        <v>86</v>
      </c>
      <c r="H13276">
        <v>4</v>
      </c>
      <c r="I13276">
        <v>118</v>
      </c>
      <c r="J13276">
        <v>501</v>
      </c>
      <c r="K13276">
        <v>1</v>
      </c>
      <c r="L13276">
        <v>247</v>
      </c>
      <c r="M13276">
        <v>378</v>
      </c>
      <c r="N13276" t="s">
        <v>18</v>
      </c>
      <c r="O13276" s="1">
        <v>1.9406199999999999E-12</v>
      </c>
      <c r="P13276">
        <v>193</v>
      </c>
    </row>
    <row r="13277" spans="1:16" x14ac:dyDescent="0.25">
      <c r="A13277" t="s">
        <v>19752</v>
      </c>
      <c r="B13277">
        <v>846</v>
      </c>
      <c r="C13277" s="3" t="str">
        <f>HYPERLINK("http://www.uniprot.org/uniprot/G7KFJ3","tr|G7KFJ3|G7KFJ3_MEDTR")</f>
        <v>tr|G7KFJ3|G7KFJ3_MEDTR</v>
      </c>
      <c r="D13277" t="s">
        <v>7245</v>
      </c>
      <c r="E13277">
        <v>73.75</v>
      </c>
      <c r="F13277">
        <v>282</v>
      </c>
      <c r="G13277">
        <v>74</v>
      </c>
      <c r="H13277">
        <v>1</v>
      </c>
      <c r="I13277">
        <v>1</v>
      </c>
      <c r="J13277">
        <v>843</v>
      </c>
      <c r="K13277">
        <v>1</v>
      </c>
      <c r="L13277">
        <v>79</v>
      </c>
      <c r="M13277">
        <v>360</v>
      </c>
      <c r="N13277" t="s">
        <v>18</v>
      </c>
      <c r="O13277" s="1">
        <v>4.0897699999999997E-119</v>
      </c>
      <c r="P13277">
        <v>1113</v>
      </c>
    </row>
    <row r="13278" spans="1:16" x14ac:dyDescent="0.25">
      <c r="A13278" t="s">
        <v>19753</v>
      </c>
      <c r="B13278">
        <v>246</v>
      </c>
      <c r="C13278" s="3" t="str">
        <f>HYPERLINK("http://www.uniprot.org/uniprot/E9NZT9","tr|E9NZT9|E9NZT9_PHAVU")</f>
        <v>tr|E9NZT9|E9NZT9_PHAVU</v>
      </c>
      <c r="D13278" t="s">
        <v>19754</v>
      </c>
      <c r="E13278">
        <v>93.82</v>
      </c>
      <c r="F13278">
        <v>81</v>
      </c>
      <c r="G13278">
        <v>5</v>
      </c>
      <c r="H13278">
        <v>0</v>
      </c>
      <c r="I13278">
        <v>1</v>
      </c>
      <c r="J13278">
        <v>243</v>
      </c>
      <c r="K13278">
        <v>1</v>
      </c>
      <c r="L13278">
        <v>23</v>
      </c>
      <c r="M13278">
        <v>102</v>
      </c>
      <c r="N13278" t="s">
        <v>18</v>
      </c>
      <c r="O13278" s="1">
        <v>6.4576699999999997E-37</v>
      </c>
      <c r="P13278">
        <v>400</v>
      </c>
    </row>
    <row r="13279" spans="1:16" x14ac:dyDescent="0.25">
      <c r="A13279" t="s">
        <v>19755</v>
      </c>
      <c r="B13279">
        <v>1236</v>
      </c>
      <c r="C13279" s="3" t="str">
        <f>HYPERLINK("http://www.uniprot.org/uniprot/I1N9I5","tr|I1N9I5|I1N9I5_SOYBN")</f>
        <v>tr|I1N9I5|I1N9I5_SOYBN</v>
      </c>
      <c r="D13279" t="s">
        <v>28</v>
      </c>
      <c r="E13279">
        <v>74.39</v>
      </c>
      <c r="F13279">
        <v>410</v>
      </c>
      <c r="G13279">
        <v>105</v>
      </c>
      <c r="H13279">
        <v>0</v>
      </c>
      <c r="I13279">
        <v>1</v>
      </c>
      <c r="J13279">
        <v>1230</v>
      </c>
      <c r="K13279">
        <v>1</v>
      </c>
      <c r="L13279">
        <v>1</v>
      </c>
      <c r="M13279">
        <v>410</v>
      </c>
      <c r="N13279" t="s">
        <v>18</v>
      </c>
      <c r="O13279" s="1">
        <v>2.77471E-161</v>
      </c>
      <c r="P13279">
        <v>1479</v>
      </c>
    </row>
    <row r="13280" spans="1:16" x14ac:dyDescent="0.25">
      <c r="A13280" t="s">
        <v>19756</v>
      </c>
      <c r="B13280">
        <v>447</v>
      </c>
      <c r="C13280" s="3" t="str">
        <f>HYPERLINK("http://www.uniprot.org/uniprot/G8DCY4","tr|G8DCY4|G8DCY4_PHAVU")</f>
        <v>tr|G8DCY4|G8DCY4_PHAVU</v>
      </c>
      <c r="D13280" t="s">
        <v>1086</v>
      </c>
      <c r="E13280">
        <v>87.32</v>
      </c>
      <c r="F13280">
        <v>142</v>
      </c>
      <c r="G13280">
        <v>18</v>
      </c>
      <c r="H13280">
        <v>0</v>
      </c>
      <c r="I13280">
        <v>1</v>
      </c>
      <c r="J13280">
        <v>426</v>
      </c>
      <c r="K13280">
        <v>1</v>
      </c>
      <c r="L13280">
        <v>1127</v>
      </c>
      <c r="M13280">
        <v>1268</v>
      </c>
      <c r="N13280" t="s">
        <v>18</v>
      </c>
      <c r="O13280" s="1">
        <v>4.5211700000000001E-67</v>
      </c>
      <c r="P13280">
        <v>660</v>
      </c>
    </row>
    <row r="13281" spans="1:16" x14ac:dyDescent="0.25">
      <c r="A13281" t="s">
        <v>19757</v>
      </c>
      <c r="B13281">
        <v>1710</v>
      </c>
      <c r="C13281" s="3" t="str">
        <f>HYPERLINK("http://www.uniprot.org/uniprot/G7IAG1","tr|G7IAG1|G7IAG1_MEDTR")</f>
        <v>tr|G7IAG1|G7IAG1_MEDTR</v>
      </c>
      <c r="D13281" t="s">
        <v>19758</v>
      </c>
      <c r="E13281">
        <v>83.18</v>
      </c>
      <c r="F13281">
        <v>571</v>
      </c>
      <c r="G13281">
        <v>96</v>
      </c>
      <c r="H13281">
        <v>3</v>
      </c>
      <c r="I13281">
        <v>1</v>
      </c>
      <c r="J13281">
        <v>1704</v>
      </c>
      <c r="K13281">
        <v>1</v>
      </c>
      <c r="L13281">
        <v>1</v>
      </c>
      <c r="M13281">
        <v>565</v>
      </c>
      <c r="N13281" t="s">
        <v>18</v>
      </c>
      <c r="O13281">
        <v>0</v>
      </c>
      <c r="P13281">
        <v>2457</v>
      </c>
    </row>
    <row r="13282" spans="1:16" x14ac:dyDescent="0.25">
      <c r="A13282" t="s">
        <v>19759</v>
      </c>
      <c r="B13282">
        <v>1521</v>
      </c>
      <c r="C13282" s="3" t="str">
        <f>HYPERLINK("http://www.uniprot.org/uniprot/K7LKF5","tr|K7LKF5|K7LKF5_SOYBN")</f>
        <v>tr|K7LKF5|K7LKF5_SOYBN</v>
      </c>
      <c r="D13282" t="s">
        <v>28</v>
      </c>
      <c r="E13282">
        <v>82.97</v>
      </c>
      <c r="F13282">
        <v>505</v>
      </c>
      <c r="G13282">
        <v>86</v>
      </c>
      <c r="H13282">
        <v>0</v>
      </c>
      <c r="I13282">
        <v>1</v>
      </c>
      <c r="J13282">
        <v>1515</v>
      </c>
      <c r="K13282">
        <v>1</v>
      </c>
      <c r="L13282">
        <v>1</v>
      </c>
      <c r="M13282">
        <v>503</v>
      </c>
      <c r="N13282" t="s">
        <v>18</v>
      </c>
      <c r="O13282">
        <v>0</v>
      </c>
      <c r="P13282">
        <v>2151</v>
      </c>
    </row>
    <row r="13283" spans="1:16" x14ac:dyDescent="0.25">
      <c r="A13283" t="s">
        <v>19760</v>
      </c>
      <c r="B13283">
        <v>861</v>
      </c>
      <c r="C13283" s="3" t="str">
        <f>HYPERLINK("http://www.uniprot.org/uniprot/K7LI29","tr|K7LI29|K7LI29_SOYBN")</f>
        <v>tr|K7LI29|K7LI29_SOYBN</v>
      </c>
      <c r="D13283" t="s">
        <v>28</v>
      </c>
      <c r="E13283">
        <v>50.77</v>
      </c>
      <c r="F13283">
        <v>323</v>
      </c>
      <c r="G13283">
        <v>159</v>
      </c>
      <c r="H13283">
        <v>37</v>
      </c>
      <c r="I13283">
        <v>1</v>
      </c>
      <c r="J13283">
        <v>858</v>
      </c>
      <c r="K13283">
        <v>1</v>
      </c>
      <c r="L13283">
        <v>28</v>
      </c>
      <c r="M13283">
        <v>336</v>
      </c>
      <c r="N13283" t="s">
        <v>18</v>
      </c>
      <c r="O13283" s="1">
        <v>1.13351E-63</v>
      </c>
      <c r="P13283">
        <v>635</v>
      </c>
    </row>
    <row r="13284" spans="1:16" x14ac:dyDescent="0.25">
      <c r="A13284" t="s">
        <v>19761</v>
      </c>
      <c r="B13284">
        <v>786</v>
      </c>
      <c r="C13284" s="3" t="str">
        <f>HYPERLINK("http://www.uniprot.org/uniprot/G7J389","tr|G7J389|G7J389_MEDTR")</f>
        <v>tr|G7J389|G7J389_MEDTR</v>
      </c>
      <c r="D13284" t="s">
        <v>19762</v>
      </c>
      <c r="E13284">
        <v>91.89</v>
      </c>
      <c r="F13284">
        <v>259</v>
      </c>
      <c r="G13284">
        <v>21</v>
      </c>
      <c r="H13284">
        <v>0</v>
      </c>
      <c r="I13284">
        <v>7</v>
      </c>
      <c r="J13284">
        <v>783</v>
      </c>
      <c r="K13284">
        <v>1</v>
      </c>
      <c r="L13284">
        <v>9</v>
      </c>
      <c r="M13284">
        <v>267</v>
      </c>
      <c r="N13284" t="s">
        <v>18</v>
      </c>
      <c r="O13284" s="1">
        <v>3.1858100000000002E-144</v>
      </c>
      <c r="P13284">
        <v>1329</v>
      </c>
    </row>
    <row r="13285" spans="1:16" x14ac:dyDescent="0.25">
      <c r="A13285" t="s">
        <v>19763</v>
      </c>
      <c r="B13285">
        <v>216</v>
      </c>
      <c r="C13285" s="3" t="str">
        <f>HYPERLINK("http://www.uniprot.org/uniprot/G7J8G9","tr|G7J8G9|G7J8G9_MEDTR")</f>
        <v>tr|G7J8G9|G7J8G9_MEDTR</v>
      </c>
      <c r="D13285" t="s">
        <v>19764</v>
      </c>
      <c r="E13285">
        <v>55.71</v>
      </c>
      <c r="F13285">
        <v>70</v>
      </c>
      <c r="G13285">
        <v>31</v>
      </c>
      <c r="H13285">
        <v>0</v>
      </c>
      <c r="I13285">
        <v>1</v>
      </c>
      <c r="J13285">
        <v>210</v>
      </c>
      <c r="K13285">
        <v>1</v>
      </c>
      <c r="L13285">
        <v>19</v>
      </c>
      <c r="M13285">
        <v>88</v>
      </c>
      <c r="N13285" t="s">
        <v>18</v>
      </c>
      <c r="O13285" s="1">
        <v>1.0025599999999999E-13</v>
      </c>
      <c r="P13285">
        <v>200</v>
      </c>
    </row>
    <row r="13286" spans="1:16" x14ac:dyDescent="0.25">
      <c r="A13286" t="s">
        <v>19765</v>
      </c>
      <c r="B13286">
        <v>501</v>
      </c>
      <c r="C13286" s="3" t="str">
        <f>HYPERLINK("http://www.uniprot.org/uniprot/I1N457","tr|I1N457|I1N457_SOYBN")</f>
        <v>tr|I1N457|I1N457_SOYBN</v>
      </c>
      <c r="D13286" t="s">
        <v>28</v>
      </c>
      <c r="E13286">
        <v>42.16</v>
      </c>
      <c r="F13286">
        <v>83</v>
      </c>
      <c r="G13286">
        <v>48</v>
      </c>
      <c r="H13286">
        <v>0</v>
      </c>
      <c r="I13286">
        <v>250</v>
      </c>
      <c r="J13286">
        <v>498</v>
      </c>
      <c r="K13286">
        <v>1</v>
      </c>
      <c r="L13286">
        <v>72</v>
      </c>
      <c r="M13286">
        <v>152</v>
      </c>
      <c r="N13286" t="s">
        <v>18</v>
      </c>
      <c r="O13286" s="1">
        <v>2.1364199999999999E-8</v>
      </c>
      <c r="P13286">
        <v>154</v>
      </c>
    </row>
    <row r="13287" spans="1:16" x14ac:dyDescent="0.25">
      <c r="A13287" t="s">
        <v>19766</v>
      </c>
      <c r="B13287">
        <v>1137</v>
      </c>
      <c r="C13287" s="3" t="str">
        <f>HYPERLINK("http://www.uniprot.org/uniprot/G7IVH5","tr|G7IVH5|G7IVH5_MEDTR")</f>
        <v>tr|G7IVH5|G7IVH5_MEDTR</v>
      </c>
      <c r="D13287" t="s">
        <v>13546</v>
      </c>
      <c r="E13287">
        <v>92.59</v>
      </c>
      <c r="F13287">
        <v>378</v>
      </c>
      <c r="G13287">
        <v>28</v>
      </c>
      <c r="H13287">
        <v>1</v>
      </c>
      <c r="I13287">
        <v>1</v>
      </c>
      <c r="J13287">
        <v>1131</v>
      </c>
      <c r="K13287">
        <v>1</v>
      </c>
      <c r="L13287">
        <v>199</v>
      </c>
      <c r="M13287">
        <v>576</v>
      </c>
      <c r="N13287" t="s">
        <v>18</v>
      </c>
      <c r="O13287">
        <v>0</v>
      </c>
      <c r="P13287">
        <v>1880</v>
      </c>
    </row>
    <row r="13288" spans="1:16" x14ac:dyDescent="0.25">
      <c r="A13288" t="s">
        <v>19767</v>
      </c>
      <c r="B13288">
        <v>933</v>
      </c>
      <c r="C13288" s="3" t="str">
        <f>HYPERLINK("http://www.uniprot.org/uniprot/I1JE25","tr|I1JE25|I1JE25_SOYBN")</f>
        <v>tr|I1JE25|I1JE25_SOYBN</v>
      </c>
      <c r="D13288" t="s">
        <v>28</v>
      </c>
      <c r="E13288">
        <v>59.23</v>
      </c>
      <c r="F13288">
        <v>314</v>
      </c>
      <c r="G13288">
        <v>128</v>
      </c>
      <c r="H13288">
        <v>11</v>
      </c>
      <c r="I13288">
        <v>7</v>
      </c>
      <c r="J13288">
        <v>915</v>
      </c>
      <c r="K13288">
        <v>1</v>
      </c>
      <c r="L13288">
        <v>4</v>
      </c>
      <c r="M13288">
        <v>317</v>
      </c>
      <c r="N13288" t="s">
        <v>18</v>
      </c>
      <c r="O13288" s="1">
        <v>2.7903999999999998E-98</v>
      </c>
      <c r="P13288">
        <v>934</v>
      </c>
    </row>
    <row r="13289" spans="1:16" x14ac:dyDescent="0.25">
      <c r="A13289" t="s">
        <v>19768</v>
      </c>
      <c r="B13289">
        <v>375</v>
      </c>
      <c r="C13289" s="3" t="str">
        <f>HYPERLINK("http://www.uniprot.org/uniprot/G7JJD2","tr|G7JJD2|G7JJD2_MEDTR")</f>
        <v>tr|G7JJD2|G7JJD2_MEDTR</v>
      </c>
      <c r="D13289" t="s">
        <v>19769</v>
      </c>
      <c r="E13289">
        <v>79.66</v>
      </c>
      <c r="F13289">
        <v>59</v>
      </c>
      <c r="G13289">
        <v>12</v>
      </c>
      <c r="H13289">
        <v>7</v>
      </c>
      <c r="I13289">
        <v>94</v>
      </c>
      <c r="J13289">
        <v>249</v>
      </c>
      <c r="K13289">
        <v>1</v>
      </c>
      <c r="L13289">
        <v>35</v>
      </c>
      <c r="M13289">
        <v>93</v>
      </c>
      <c r="N13289" t="s">
        <v>18</v>
      </c>
      <c r="O13289" s="1">
        <v>7.1744099999999995E-20</v>
      </c>
      <c r="P13289">
        <v>253</v>
      </c>
    </row>
    <row r="13290" spans="1:16" x14ac:dyDescent="0.25">
      <c r="A13290" t="s">
        <v>19770</v>
      </c>
      <c r="B13290">
        <v>1260</v>
      </c>
      <c r="C13290" s="3" t="str">
        <f>HYPERLINK("http://www.uniprot.org/uniprot/I1KG57","tr|I1KG57|I1KG57_SOYBN")</f>
        <v>tr|I1KG57|I1KG57_SOYBN</v>
      </c>
      <c r="D13290" t="s">
        <v>28</v>
      </c>
      <c r="E13290">
        <v>79.23</v>
      </c>
      <c r="F13290">
        <v>419</v>
      </c>
      <c r="G13290">
        <v>87</v>
      </c>
      <c r="H13290">
        <v>0</v>
      </c>
      <c r="I13290">
        <v>1</v>
      </c>
      <c r="J13290">
        <v>1257</v>
      </c>
      <c r="K13290">
        <v>1</v>
      </c>
      <c r="L13290">
        <v>1</v>
      </c>
      <c r="M13290">
        <v>416</v>
      </c>
      <c r="N13290" t="s">
        <v>18</v>
      </c>
      <c r="O13290">
        <v>0</v>
      </c>
      <c r="P13290">
        <v>1704</v>
      </c>
    </row>
    <row r="13291" spans="1:16" x14ac:dyDescent="0.25">
      <c r="A13291" t="s">
        <v>19771</v>
      </c>
      <c r="B13291">
        <v>2205</v>
      </c>
      <c r="C13291" s="3" t="str">
        <f>HYPERLINK("http://www.uniprot.org/uniprot/G7JNX1","tr|G7JNX1|G7JNX1_MEDTR")</f>
        <v>tr|G7JNX1|G7JNX1_MEDTR</v>
      </c>
      <c r="D13291" t="s">
        <v>19772</v>
      </c>
      <c r="E13291">
        <v>76.84</v>
      </c>
      <c r="F13291">
        <v>747</v>
      </c>
      <c r="G13291">
        <v>173</v>
      </c>
      <c r="H13291">
        <v>13</v>
      </c>
      <c r="I13291">
        <v>1</v>
      </c>
      <c r="J13291">
        <v>2202</v>
      </c>
      <c r="K13291">
        <v>1</v>
      </c>
      <c r="L13291">
        <v>1</v>
      </c>
      <c r="M13291">
        <v>739</v>
      </c>
      <c r="N13291" t="s">
        <v>18</v>
      </c>
      <c r="O13291">
        <v>0</v>
      </c>
      <c r="P13291">
        <v>2873</v>
      </c>
    </row>
    <row r="13292" spans="1:16" x14ac:dyDescent="0.25">
      <c r="A13292" t="s">
        <v>19773</v>
      </c>
      <c r="B13292">
        <v>381</v>
      </c>
      <c r="C13292" s="3" t="str">
        <f>HYPERLINK("http://www.uniprot.org/uniprot/Q4VYD0","tr|Q4VYD0|Q4VYD0_MEDTR")</f>
        <v>tr|Q4VYD0|Q4VYD0_MEDTR</v>
      </c>
      <c r="D13292" t="s">
        <v>19774</v>
      </c>
      <c r="E13292">
        <v>56.69</v>
      </c>
      <c r="F13292">
        <v>127</v>
      </c>
      <c r="G13292">
        <v>55</v>
      </c>
      <c r="H13292">
        <v>1</v>
      </c>
      <c r="I13292">
        <v>1</v>
      </c>
      <c r="J13292">
        <v>378</v>
      </c>
      <c r="K13292">
        <v>1</v>
      </c>
      <c r="L13292">
        <v>1</v>
      </c>
      <c r="M13292">
        <v>127</v>
      </c>
      <c r="N13292" t="s">
        <v>18</v>
      </c>
      <c r="O13292" s="1">
        <v>1.2930299999999999E-29</v>
      </c>
      <c r="P13292">
        <v>337</v>
      </c>
    </row>
    <row r="13293" spans="1:16" x14ac:dyDescent="0.25">
      <c r="A13293" t="s">
        <v>19775</v>
      </c>
      <c r="B13293">
        <v>1464</v>
      </c>
      <c r="C13293" s="3" t="str">
        <f>HYPERLINK("http://www.uniprot.org/uniprot/G7LDY1","tr|G7LDY1|G7LDY1_MEDTR")</f>
        <v>tr|G7LDY1|G7LDY1_MEDTR</v>
      </c>
      <c r="D13293" t="s">
        <v>19776</v>
      </c>
      <c r="E13293">
        <v>91.78</v>
      </c>
      <c r="F13293">
        <v>487</v>
      </c>
      <c r="G13293">
        <v>40</v>
      </c>
      <c r="H13293">
        <v>0</v>
      </c>
      <c r="I13293">
        <v>1</v>
      </c>
      <c r="J13293">
        <v>1461</v>
      </c>
      <c r="K13293">
        <v>1</v>
      </c>
      <c r="L13293">
        <v>1</v>
      </c>
      <c r="M13293">
        <v>486</v>
      </c>
      <c r="N13293" t="s">
        <v>18</v>
      </c>
      <c r="O13293">
        <v>0</v>
      </c>
      <c r="P13293">
        <v>2241</v>
      </c>
    </row>
    <row r="13294" spans="1:16" x14ac:dyDescent="0.25">
      <c r="A13294" t="s">
        <v>19777</v>
      </c>
      <c r="B13294">
        <v>357</v>
      </c>
      <c r="C13294" s="3" t="str">
        <f>HYPERLINK("http://www.uniprot.org/uniprot/K7LEQ4","tr|K7LEQ4|K7LEQ4_SOYBN")</f>
        <v>tr|K7LEQ4|K7LEQ4_SOYBN</v>
      </c>
      <c r="D13294" t="s">
        <v>28</v>
      </c>
      <c r="E13294">
        <v>88.75</v>
      </c>
      <c r="F13294">
        <v>80</v>
      </c>
      <c r="G13294">
        <v>9</v>
      </c>
      <c r="H13294">
        <v>0</v>
      </c>
      <c r="I13294">
        <v>1</v>
      </c>
      <c r="J13294">
        <v>240</v>
      </c>
      <c r="K13294">
        <v>1</v>
      </c>
      <c r="L13294">
        <v>8</v>
      </c>
      <c r="M13294">
        <v>87</v>
      </c>
      <c r="N13294" t="s">
        <v>18</v>
      </c>
      <c r="O13294" s="1">
        <v>5.08038E-34</v>
      </c>
      <c r="P13294">
        <v>375</v>
      </c>
    </row>
    <row r="13295" spans="1:16" x14ac:dyDescent="0.25">
      <c r="A13295" t="s">
        <v>19778</v>
      </c>
      <c r="B13295">
        <v>951</v>
      </c>
      <c r="C13295" s="3" t="str">
        <f>HYPERLINK("http://www.uniprot.org/uniprot/K7LGJ8","tr|K7LGJ8|K7LGJ8_SOYBN")</f>
        <v>tr|K7LGJ8|K7LGJ8_SOYBN</v>
      </c>
      <c r="D13295" t="s">
        <v>28</v>
      </c>
      <c r="E13295">
        <v>56.73</v>
      </c>
      <c r="F13295">
        <v>319</v>
      </c>
      <c r="G13295">
        <v>138</v>
      </c>
      <c r="H13295">
        <v>3</v>
      </c>
      <c r="I13295">
        <v>1</v>
      </c>
      <c r="J13295">
        <v>948</v>
      </c>
      <c r="K13295">
        <v>1</v>
      </c>
      <c r="L13295">
        <v>1</v>
      </c>
      <c r="M13295">
        <v>284</v>
      </c>
      <c r="N13295" t="s">
        <v>18</v>
      </c>
      <c r="O13295" s="1">
        <v>2.9989299999999998E-87</v>
      </c>
      <c r="P13295">
        <v>839</v>
      </c>
    </row>
    <row r="13296" spans="1:16" x14ac:dyDescent="0.25">
      <c r="A13296" t="s">
        <v>19779</v>
      </c>
      <c r="B13296">
        <v>1440</v>
      </c>
      <c r="C13296" s="3" t="str">
        <f>HYPERLINK("http://www.uniprot.org/uniprot/K7L1W5","tr|K7L1W5|K7L1W5_SOYBN")</f>
        <v>tr|K7L1W5|K7L1W5_SOYBN</v>
      </c>
      <c r="D13296" t="s">
        <v>28</v>
      </c>
      <c r="E13296">
        <v>27.54</v>
      </c>
      <c r="F13296">
        <v>461</v>
      </c>
      <c r="G13296">
        <v>334</v>
      </c>
      <c r="H13296">
        <v>29</v>
      </c>
      <c r="I13296">
        <v>64</v>
      </c>
      <c r="J13296">
        <v>1359</v>
      </c>
      <c r="K13296">
        <v>1</v>
      </c>
      <c r="L13296">
        <v>129</v>
      </c>
      <c r="M13296">
        <v>558</v>
      </c>
      <c r="N13296" t="s">
        <v>18</v>
      </c>
      <c r="O13296" s="1">
        <v>6.9262900000000001E-37</v>
      </c>
      <c r="P13296">
        <v>407</v>
      </c>
    </row>
    <row r="13297" spans="1:16" x14ac:dyDescent="0.25">
      <c r="A13297" t="s">
        <v>19780</v>
      </c>
      <c r="B13297">
        <v>2109</v>
      </c>
      <c r="C13297" s="3" t="str">
        <f>HYPERLINK("http://www.uniprot.org/uniprot/G7JNQ7","tr|G7JNQ7|G7JNQ7_MEDTR")</f>
        <v>tr|G7JNQ7|G7JNQ7_MEDTR</v>
      </c>
      <c r="D13297" t="s">
        <v>19781</v>
      </c>
      <c r="E13297">
        <v>84.26</v>
      </c>
      <c r="F13297">
        <v>699</v>
      </c>
      <c r="G13297">
        <v>110</v>
      </c>
      <c r="H13297">
        <v>1</v>
      </c>
      <c r="I13297">
        <v>1</v>
      </c>
      <c r="J13297">
        <v>2094</v>
      </c>
      <c r="K13297">
        <v>1</v>
      </c>
      <c r="L13297">
        <v>1</v>
      </c>
      <c r="M13297">
        <v>699</v>
      </c>
      <c r="N13297" t="s">
        <v>18</v>
      </c>
      <c r="O13297">
        <v>0</v>
      </c>
      <c r="P13297">
        <v>2951</v>
      </c>
    </row>
    <row r="13298" spans="1:16" x14ac:dyDescent="0.25">
      <c r="A13298" t="s">
        <v>19782</v>
      </c>
      <c r="B13298">
        <v>1521</v>
      </c>
      <c r="C13298" s="3" t="str">
        <f>HYPERLINK("http://www.uniprot.org/uniprot/G7ISG9","tr|G7ISG9|G7ISG9_MEDTR")</f>
        <v>tr|G7ISG9|G7ISG9_MEDTR</v>
      </c>
      <c r="D13298" t="s">
        <v>19783</v>
      </c>
      <c r="E13298">
        <v>88.77</v>
      </c>
      <c r="F13298">
        <v>508</v>
      </c>
      <c r="G13298">
        <v>57</v>
      </c>
      <c r="H13298">
        <v>2</v>
      </c>
      <c r="I13298">
        <v>1</v>
      </c>
      <c r="J13298">
        <v>1518</v>
      </c>
      <c r="K13298">
        <v>1</v>
      </c>
      <c r="L13298">
        <v>1</v>
      </c>
      <c r="M13298">
        <v>507</v>
      </c>
      <c r="N13298" t="s">
        <v>18</v>
      </c>
      <c r="O13298">
        <v>0</v>
      </c>
      <c r="P13298">
        <v>2355</v>
      </c>
    </row>
    <row r="13299" spans="1:16" x14ac:dyDescent="0.25">
      <c r="A13299" t="s">
        <v>19784</v>
      </c>
      <c r="B13299">
        <v>1779</v>
      </c>
      <c r="C13299" s="3" t="str">
        <f>HYPERLINK("http://www.uniprot.org/uniprot/G7IQ44","tr|G7IQ44|G7IQ44_MEDTR")</f>
        <v>tr|G7IQ44|G7IQ44_MEDTR</v>
      </c>
      <c r="D13299" t="s">
        <v>19785</v>
      </c>
      <c r="E13299">
        <v>77.44</v>
      </c>
      <c r="F13299">
        <v>594</v>
      </c>
      <c r="G13299">
        <v>134</v>
      </c>
      <c r="H13299">
        <v>2</v>
      </c>
      <c r="I13299">
        <v>1</v>
      </c>
      <c r="J13299">
        <v>1776</v>
      </c>
      <c r="K13299">
        <v>1</v>
      </c>
      <c r="L13299">
        <v>1</v>
      </c>
      <c r="M13299">
        <v>573</v>
      </c>
      <c r="N13299" t="s">
        <v>18</v>
      </c>
      <c r="O13299">
        <v>0</v>
      </c>
      <c r="P13299">
        <v>2301</v>
      </c>
    </row>
    <row r="13300" spans="1:16" x14ac:dyDescent="0.25">
      <c r="A13300" t="s">
        <v>19786</v>
      </c>
      <c r="B13300">
        <v>891</v>
      </c>
      <c r="C13300" s="3" t="str">
        <f>HYPERLINK("http://www.uniprot.org/uniprot/G7JDL9","tr|G7JDL9|G7JDL9_MEDTR")</f>
        <v>tr|G7JDL9|G7JDL9_MEDTR</v>
      </c>
      <c r="D13300" t="s">
        <v>242</v>
      </c>
      <c r="E13300">
        <v>28.17</v>
      </c>
      <c r="F13300">
        <v>252</v>
      </c>
      <c r="G13300">
        <v>181</v>
      </c>
      <c r="H13300">
        <v>3</v>
      </c>
      <c r="I13300">
        <v>124</v>
      </c>
      <c r="J13300">
        <v>870</v>
      </c>
      <c r="K13300">
        <v>1</v>
      </c>
      <c r="L13300">
        <v>31</v>
      </c>
      <c r="M13300">
        <v>238</v>
      </c>
      <c r="N13300" t="s">
        <v>18</v>
      </c>
      <c r="O13300" s="1">
        <v>7.7027699999999996E-18</v>
      </c>
      <c r="P13300">
        <v>240</v>
      </c>
    </row>
    <row r="13301" spans="1:16" x14ac:dyDescent="0.25">
      <c r="A13301" t="s">
        <v>19787</v>
      </c>
      <c r="B13301">
        <v>735</v>
      </c>
      <c r="C13301" s="3" t="str">
        <f>HYPERLINK("http://www.uniprot.org/uniprot/G7JWW5","tr|G7JWW5|G7JWW5_MEDTR")</f>
        <v>tr|G7JWW5|G7JWW5_MEDTR</v>
      </c>
      <c r="D13301" t="s">
        <v>19788</v>
      </c>
      <c r="E13301">
        <v>82.95</v>
      </c>
      <c r="F13301">
        <v>264</v>
      </c>
      <c r="G13301">
        <v>45</v>
      </c>
      <c r="H13301">
        <v>32</v>
      </c>
      <c r="I13301">
        <v>1</v>
      </c>
      <c r="J13301">
        <v>696</v>
      </c>
      <c r="K13301">
        <v>1</v>
      </c>
      <c r="L13301">
        <v>80</v>
      </c>
      <c r="M13301">
        <v>343</v>
      </c>
      <c r="N13301" t="s">
        <v>18</v>
      </c>
      <c r="O13301" s="1">
        <v>1.25352E-120</v>
      </c>
      <c r="P13301">
        <v>1125</v>
      </c>
    </row>
    <row r="13302" spans="1:16" x14ac:dyDescent="0.25">
      <c r="A13302" t="s">
        <v>19789</v>
      </c>
      <c r="B13302">
        <v>1290</v>
      </c>
      <c r="C13302" s="3" t="str">
        <f>HYPERLINK("http://www.uniprot.org/uniprot/G7KFJ6","tr|G7KFJ6|G7KFJ6_MEDTR")</f>
        <v>tr|G7KFJ6|G7KFJ6_MEDTR</v>
      </c>
      <c r="D13302" t="s">
        <v>19790</v>
      </c>
      <c r="E13302">
        <v>83.1</v>
      </c>
      <c r="F13302">
        <v>432</v>
      </c>
      <c r="G13302">
        <v>73</v>
      </c>
      <c r="H13302">
        <v>3</v>
      </c>
      <c r="I13302">
        <v>1</v>
      </c>
      <c r="J13302">
        <v>1287</v>
      </c>
      <c r="K13302">
        <v>1</v>
      </c>
      <c r="L13302">
        <v>61</v>
      </c>
      <c r="M13302">
        <v>483</v>
      </c>
      <c r="N13302" t="s">
        <v>18</v>
      </c>
      <c r="O13302">
        <v>0</v>
      </c>
      <c r="P13302">
        <v>1861</v>
      </c>
    </row>
    <row r="13303" spans="1:16" x14ac:dyDescent="0.25">
      <c r="A13303" t="s">
        <v>19791</v>
      </c>
      <c r="B13303">
        <v>972</v>
      </c>
      <c r="C13303" s="3" t="str">
        <f>HYPERLINK("http://www.uniprot.org/uniprot/I3T928","tr|I3T928|I3T928_MEDTR")</f>
        <v>tr|I3T928|I3T928_MEDTR</v>
      </c>
      <c r="D13303" t="s">
        <v>22</v>
      </c>
      <c r="E13303">
        <v>74.61</v>
      </c>
      <c r="F13303">
        <v>323</v>
      </c>
      <c r="G13303">
        <v>82</v>
      </c>
      <c r="H13303">
        <v>1</v>
      </c>
      <c r="I13303">
        <v>1</v>
      </c>
      <c r="J13303">
        <v>966</v>
      </c>
      <c r="K13303">
        <v>1</v>
      </c>
      <c r="L13303">
        <v>1</v>
      </c>
      <c r="M13303">
        <v>323</v>
      </c>
      <c r="N13303" t="s">
        <v>18</v>
      </c>
      <c r="O13303" s="1">
        <v>2.7902600000000001E-128</v>
      </c>
      <c r="P13303">
        <v>1193</v>
      </c>
    </row>
    <row r="13304" spans="1:16" x14ac:dyDescent="0.25">
      <c r="A13304" t="s">
        <v>19792</v>
      </c>
      <c r="B13304">
        <v>1566</v>
      </c>
      <c r="C13304" s="3" t="str">
        <f>HYPERLINK("http://www.uniprot.org/uniprot/K7MYL0","tr|K7MYL0|K7MYL0_SOYBN")</f>
        <v>tr|K7MYL0|K7MYL0_SOYBN</v>
      </c>
      <c r="D13304" t="s">
        <v>28</v>
      </c>
      <c r="E13304">
        <v>78.569999999999993</v>
      </c>
      <c r="F13304">
        <v>504</v>
      </c>
      <c r="G13304">
        <v>108</v>
      </c>
      <c r="H13304">
        <v>9</v>
      </c>
      <c r="I13304">
        <v>61</v>
      </c>
      <c r="J13304">
        <v>1545</v>
      </c>
      <c r="K13304">
        <v>1</v>
      </c>
      <c r="L13304">
        <v>1</v>
      </c>
      <c r="M13304">
        <v>504</v>
      </c>
      <c r="N13304" t="s">
        <v>18</v>
      </c>
      <c r="O13304">
        <v>0</v>
      </c>
      <c r="P13304">
        <v>1964</v>
      </c>
    </row>
    <row r="13305" spans="1:16" x14ac:dyDescent="0.25">
      <c r="A13305" t="s">
        <v>19793</v>
      </c>
      <c r="B13305">
        <v>1056</v>
      </c>
      <c r="C13305" s="3" t="str">
        <f>HYPERLINK("http://www.uniprot.org/uniprot/I1N4P7","tr|I1N4P7|I1N4P7_SOYBN")</f>
        <v>tr|I1N4P7|I1N4P7_SOYBN</v>
      </c>
      <c r="D13305" t="s">
        <v>1187</v>
      </c>
      <c r="E13305">
        <v>94.05</v>
      </c>
      <c r="F13305">
        <v>353</v>
      </c>
      <c r="G13305">
        <v>21</v>
      </c>
      <c r="H13305">
        <v>2</v>
      </c>
      <c r="I13305">
        <v>1</v>
      </c>
      <c r="J13305">
        <v>1053</v>
      </c>
      <c r="K13305">
        <v>1</v>
      </c>
      <c r="L13305">
        <v>56</v>
      </c>
      <c r="M13305">
        <v>408</v>
      </c>
      <c r="N13305" t="s">
        <v>18</v>
      </c>
      <c r="O13305">
        <v>0</v>
      </c>
      <c r="P13305">
        <v>1817</v>
      </c>
    </row>
    <row r="13306" spans="1:16" x14ac:dyDescent="0.25">
      <c r="A13306" t="s">
        <v>19794</v>
      </c>
      <c r="B13306">
        <v>1233</v>
      </c>
      <c r="C13306" s="3" t="str">
        <f>HYPERLINK("http://www.uniprot.org/uniprot/K7N444","tr|K7N444|K7N444_SOYBN")</f>
        <v>tr|K7N444|K7N444_SOYBN</v>
      </c>
      <c r="D13306" t="s">
        <v>28</v>
      </c>
      <c r="E13306">
        <v>87.31</v>
      </c>
      <c r="F13306">
        <v>410</v>
      </c>
      <c r="G13306">
        <v>52</v>
      </c>
      <c r="H13306">
        <v>0</v>
      </c>
      <c r="I13306">
        <v>1</v>
      </c>
      <c r="J13306">
        <v>1230</v>
      </c>
      <c r="K13306">
        <v>1</v>
      </c>
      <c r="L13306">
        <v>57</v>
      </c>
      <c r="M13306">
        <v>462</v>
      </c>
      <c r="N13306" t="s">
        <v>18</v>
      </c>
      <c r="O13306">
        <v>0</v>
      </c>
      <c r="P13306">
        <v>1838</v>
      </c>
    </row>
    <row r="13307" spans="1:16" x14ac:dyDescent="0.25">
      <c r="A13307" t="s">
        <v>19795</v>
      </c>
      <c r="B13307">
        <v>591</v>
      </c>
      <c r="C13307" s="3" t="str">
        <f>HYPERLINK("http://www.uniprot.org/uniprot/G8A1G9","tr|G8A1G9|G8A1G9_MEDTR")</f>
        <v>tr|G8A1G9|G8A1G9_MEDTR</v>
      </c>
      <c r="D13307" t="s">
        <v>19796</v>
      </c>
      <c r="E13307">
        <v>75.77</v>
      </c>
      <c r="F13307">
        <v>194</v>
      </c>
      <c r="G13307">
        <v>47</v>
      </c>
      <c r="H13307">
        <v>0</v>
      </c>
      <c r="I13307">
        <v>1</v>
      </c>
      <c r="J13307">
        <v>582</v>
      </c>
      <c r="K13307">
        <v>1</v>
      </c>
      <c r="L13307">
        <v>133</v>
      </c>
      <c r="M13307">
        <v>326</v>
      </c>
      <c r="N13307" t="s">
        <v>18</v>
      </c>
      <c r="O13307" s="1">
        <v>1.6549899999999999E-80</v>
      </c>
      <c r="P13307">
        <v>777</v>
      </c>
    </row>
    <row r="13308" spans="1:16" x14ac:dyDescent="0.25">
      <c r="A13308" t="s">
        <v>19797</v>
      </c>
      <c r="B13308">
        <v>6588</v>
      </c>
      <c r="C13308" s="3" t="str">
        <f>HYPERLINK("http://www.uniprot.org/uniprot/K7K9K2","tr|K7K9K2|K7K9K2_SOYBN")</f>
        <v>tr|K7K9K2|K7K9K2_SOYBN</v>
      </c>
      <c r="D13308" t="s">
        <v>28</v>
      </c>
      <c r="E13308">
        <v>74.84</v>
      </c>
      <c r="F13308">
        <v>2194</v>
      </c>
      <c r="G13308">
        <v>552</v>
      </c>
      <c r="H13308">
        <v>14</v>
      </c>
      <c r="I13308">
        <v>1</v>
      </c>
      <c r="J13308">
        <v>6540</v>
      </c>
      <c r="K13308">
        <v>1</v>
      </c>
      <c r="L13308">
        <v>1</v>
      </c>
      <c r="M13308">
        <v>2180</v>
      </c>
      <c r="N13308" t="s">
        <v>18</v>
      </c>
      <c r="O13308">
        <v>0</v>
      </c>
      <c r="P13308">
        <v>8024</v>
      </c>
    </row>
    <row r="13309" spans="1:16" x14ac:dyDescent="0.25">
      <c r="A13309" t="s">
        <v>19798</v>
      </c>
      <c r="B13309">
        <v>495</v>
      </c>
      <c r="C13309" s="3" t="str">
        <f>HYPERLINK("http://www.uniprot.org/uniprot/B7FGQ5","tr|B7FGQ5|B7FGQ5_MEDTR")</f>
        <v>tr|B7FGQ5|B7FGQ5_MEDTR</v>
      </c>
      <c r="D13309" t="s">
        <v>19799</v>
      </c>
      <c r="E13309">
        <v>59.75</v>
      </c>
      <c r="F13309">
        <v>164</v>
      </c>
      <c r="G13309">
        <v>66</v>
      </c>
      <c r="H13309">
        <v>0</v>
      </c>
      <c r="I13309">
        <v>1</v>
      </c>
      <c r="J13309">
        <v>492</v>
      </c>
      <c r="K13309">
        <v>1</v>
      </c>
      <c r="L13309">
        <v>1</v>
      </c>
      <c r="M13309">
        <v>159</v>
      </c>
      <c r="N13309" t="s">
        <v>18</v>
      </c>
      <c r="O13309" s="1">
        <v>3.1884699999999998E-44</v>
      </c>
      <c r="P13309">
        <v>463</v>
      </c>
    </row>
    <row r="13310" spans="1:16" x14ac:dyDescent="0.25">
      <c r="A13310" t="s">
        <v>19800</v>
      </c>
      <c r="B13310">
        <v>1551</v>
      </c>
      <c r="C13310" s="3" t="str">
        <f>HYPERLINK("http://www.uniprot.org/uniprot/K7KSB5","tr|K7KSB5|K7KSB5_SOYBN")</f>
        <v>tr|K7KSB5|K7KSB5_SOYBN</v>
      </c>
      <c r="D13310" t="s">
        <v>28</v>
      </c>
      <c r="E13310">
        <v>74.95</v>
      </c>
      <c r="F13310">
        <v>575</v>
      </c>
      <c r="G13310">
        <v>144</v>
      </c>
      <c r="H13310">
        <v>60</v>
      </c>
      <c r="I13310">
        <v>1</v>
      </c>
      <c r="J13310">
        <v>1545</v>
      </c>
      <c r="K13310">
        <v>1</v>
      </c>
      <c r="L13310">
        <v>1</v>
      </c>
      <c r="M13310">
        <v>572</v>
      </c>
      <c r="N13310" t="s">
        <v>18</v>
      </c>
      <c r="O13310">
        <v>0</v>
      </c>
      <c r="P13310">
        <v>2217</v>
      </c>
    </row>
    <row r="13311" spans="1:16" x14ac:dyDescent="0.25">
      <c r="A13311" t="s">
        <v>19801</v>
      </c>
      <c r="B13311">
        <v>969</v>
      </c>
      <c r="C13311" s="3" t="str">
        <f>HYPERLINK("http://www.uniprot.org/uniprot/G7IVG7","tr|G7IVG7|G7IVG7_MEDTR")</f>
        <v>tr|G7IVG7|G7IVG7_MEDTR</v>
      </c>
      <c r="D13311" t="s">
        <v>19802</v>
      </c>
      <c r="E13311">
        <v>72.92</v>
      </c>
      <c r="F13311">
        <v>325</v>
      </c>
      <c r="G13311">
        <v>88</v>
      </c>
      <c r="H13311">
        <v>3</v>
      </c>
      <c r="I13311">
        <v>1</v>
      </c>
      <c r="J13311">
        <v>966</v>
      </c>
      <c r="K13311">
        <v>1</v>
      </c>
      <c r="L13311">
        <v>1</v>
      </c>
      <c r="M13311">
        <v>322</v>
      </c>
      <c r="N13311" t="s">
        <v>18</v>
      </c>
      <c r="O13311" s="1">
        <v>5.4276800000000004E-116</v>
      </c>
      <c r="P13311">
        <v>1087</v>
      </c>
    </row>
    <row r="13312" spans="1:16" x14ac:dyDescent="0.25">
      <c r="A13312" t="s">
        <v>19803</v>
      </c>
      <c r="B13312">
        <v>1224</v>
      </c>
      <c r="C13312" s="3" t="str">
        <f>HYPERLINK("http://www.uniprot.org/uniprot/K7L333","tr|K7L333|K7L333_SOYBN")</f>
        <v>tr|K7L333|K7L333_SOYBN</v>
      </c>
      <c r="D13312" t="s">
        <v>28</v>
      </c>
      <c r="E13312">
        <v>68.3</v>
      </c>
      <c r="F13312">
        <v>366</v>
      </c>
      <c r="G13312">
        <v>116</v>
      </c>
      <c r="H13312">
        <v>6</v>
      </c>
      <c r="I13312">
        <v>142</v>
      </c>
      <c r="J13312">
        <v>1221</v>
      </c>
      <c r="K13312">
        <v>1</v>
      </c>
      <c r="L13312">
        <v>52</v>
      </c>
      <c r="M13312">
        <v>417</v>
      </c>
      <c r="N13312" t="s">
        <v>18</v>
      </c>
      <c r="O13312" s="1">
        <v>4.6828900000000003E-145</v>
      </c>
      <c r="P13312">
        <v>1339</v>
      </c>
    </row>
    <row r="13313" spans="1:16" x14ac:dyDescent="0.25">
      <c r="A13313" t="s">
        <v>19804</v>
      </c>
      <c r="B13313">
        <v>3213</v>
      </c>
      <c r="C13313" s="3" t="str">
        <f>HYPERLINK("http://www.uniprot.org/uniprot/I1KVR4","tr|I1KVR4|I1KVR4_SOYBN")</f>
        <v>tr|I1KVR4|I1KVR4_SOYBN</v>
      </c>
      <c r="D13313" t="s">
        <v>99</v>
      </c>
      <c r="E13313">
        <v>80.63</v>
      </c>
      <c r="F13313">
        <v>1033</v>
      </c>
      <c r="G13313">
        <v>200</v>
      </c>
      <c r="H13313">
        <v>27</v>
      </c>
      <c r="I13313">
        <v>160</v>
      </c>
      <c r="J13313">
        <v>3177</v>
      </c>
      <c r="K13313">
        <v>1</v>
      </c>
      <c r="L13313">
        <v>49</v>
      </c>
      <c r="M13313">
        <v>1079</v>
      </c>
      <c r="N13313" t="s">
        <v>18</v>
      </c>
      <c r="O13313">
        <v>0</v>
      </c>
      <c r="P13313">
        <v>4183</v>
      </c>
    </row>
    <row r="13314" spans="1:16" x14ac:dyDescent="0.25">
      <c r="A13314" t="s">
        <v>19805</v>
      </c>
      <c r="B13314">
        <v>1659</v>
      </c>
      <c r="C13314" s="3" t="str">
        <f>HYPERLINK("http://www.uniprot.org/uniprot/A6MZ92","tr|A6MZ92|A6MZ92_GLYUR")</f>
        <v>tr|A6MZ92|A6MZ92_GLYUR</v>
      </c>
      <c r="D13314" t="s">
        <v>19806</v>
      </c>
      <c r="E13314">
        <v>76.75</v>
      </c>
      <c r="F13314">
        <v>585</v>
      </c>
      <c r="G13314">
        <v>136</v>
      </c>
      <c r="H13314">
        <v>33</v>
      </c>
      <c r="I13314">
        <v>1</v>
      </c>
      <c r="J13314">
        <v>1656</v>
      </c>
      <c r="K13314">
        <v>1</v>
      </c>
      <c r="L13314">
        <v>1</v>
      </c>
      <c r="M13314">
        <v>584</v>
      </c>
      <c r="N13314" t="s">
        <v>18</v>
      </c>
      <c r="O13314">
        <v>0</v>
      </c>
      <c r="P13314">
        <v>2261</v>
      </c>
    </row>
    <row r="13315" spans="1:16" x14ac:dyDescent="0.25">
      <c r="A13315" t="s">
        <v>19807</v>
      </c>
      <c r="B13315">
        <v>1164</v>
      </c>
      <c r="C13315" s="3" t="str">
        <f>HYPERLINK("http://www.uniprot.org/uniprot/Q4VYC9","tr|Q4VYC9|Q4VYC9_MEDTR")</f>
        <v>tr|Q4VYC9|Q4VYC9_MEDTR</v>
      </c>
      <c r="D13315" t="s">
        <v>19808</v>
      </c>
      <c r="E13315">
        <v>75.599999999999994</v>
      </c>
      <c r="F13315">
        <v>369</v>
      </c>
      <c r="G13315">
        <v>90</v>
      </c>
      <c r="H13315">
        <v>0</v>
      </c>
      <c r="I13315">
        <v>55</v>
      </c>
      <c r="J13315">
        <v>1161</v>
      </c>
      <c r="K13315">
        <v>1</v>
      </c>
      <c r="L13315">
        <v>19</v>
      </c>
      <c r="M13315">
        <v>383</v>
      </c>
      <c r="N13315" t="s">
        <v>18</v>
      </c>
      <c r="O13315" s="1">
        <v>1.3980500000000001E-159</v>
      </c>
      <c r="P13315">
        <v>1464</v>
      </c>
    </row>
    <row r="13316" spans="1:16" x14ac:dyDescent="0.25">
      <c r="A13316" t="s">
        <v>19809</v>
      </c>
      <c r="B13316">
        <v>540</v>
      </c>
      <c r="C13316" s="3" t="str">
        <f>HYPERLINK("http://www.uniprot.org/uniprot/G7LDY5","tr|G7LDY5|G7LDY5_MEDTR")</f>
        <v>tr|G7LDY5|G7LDY5_MEDTR</v>
      </c>
      <c r="D13316" t="s">
        <v>19810</v>
      </c>
      <c r="E13316">
        <v>42.93</v>
      </c>
      <c r="F13316">
        <v>177</v>
      </c>
      <c r="G13316">
        <v>101</v>
      </c>
      <c r="H13316">
        <v>0</v>
      </c>
      <c r="I13316">
        <v>1</v>
      </c>
      <c r="J13316">
        <v>531</v>
      </c>
      <c r="K13316">
        <v>1</v>
      </c>
      <c r="L13316">
        <v>1</v>
      </c>
      <c r="M13316">
        <v>163</v>
      </c>
      <c r="N13316" t="s">
        <v>18</v>
      </c>
      <c r="O13316" s="1">
        <v>3.94277E-26</v>
      </c>
      <c r="P13316">
        <v>307</v>
      </c>
    </row>
    <row r="13317" spans="1:16" x14ac:dyDescent="0.25">
      <c r="A13317" t="s">
        <v>19811</v>
      </c>
      <c r="B13317">
        <v>1002</v>
      </c>
      <c r="C13317" s="3" t="str">
        <f>HYPERLINK("http://www.uniprot.org/uniprot/I3S676","tr|I3S676|I3S676_LOTJA")</f>
        <v>tr|I3S676|I3S676_LOTJA</v>
      </c>
      <c r="D13317" t="s">
        <v>93</v>
      </c>
      <c r="E13317">
        <v>56.52</v>
      </c>
      <c r="F13317">
        <v>322</v>
      </c>
      <c r="G13317">
        <v>140</v>
      </c>
      <c r="H13317">
        <v>5</v>
      </c>
      <c r="I13317">
        <v>1</v>
      </c>
      <c r="J13317">
        <v>951</v>
      </c>
      <c r="K13317">
        <v>1</v>
      </c>
      <c r="L13317">
        <v>1</v>
      </c>
      <c r="M13317">
        <v>319</v>
      </c>
      <c r="N13317" t="s">
        <v>18</v>
      </c>
      <c r="O13317" s="1">
        <v>3.3725199999999998E-84</v>
      </c>
      <c r="P13317">
        <v>813</v>
      </c>
    </row>
    <row r="13318" spans="1:16" x14ac:dyDescent="0.25">
      <c r="A13318" t="s">
        <v>19812</v>
      </c>
      <c r="B13318">
        <v>537</v>
      </c>
      <c r="C13318" s="3" t="str">
        <f>HYPERLINK("http://www.uniprot.org/uniprot/I3T4Z6","tr|I3T4Z6|I3T4Z6_MEDTR")</f>
        <v>tr|I3T4Z6|I3T4Z6_MEDTR</v>
      </c>
      <c r="D13318" t="s">
        <v>22</v>
      </c>
      <c r="E13318">
        <v>65.73</v>
      </c>
      <c r="F13318">
        <v>178</v>
      </c>
      <c r="G13318">
        <v>61</v>
      </c>
      <c r="H13318">
        <v>0</v>
      </c>
      <c r="I13318">
        <v>1</v>
      </c>
      <c r="J13318">
        <v>534</v>
      </c>
      <c r="K13318">
        <v>1</v>
      </c>
      <c r="L13318">
        <v>1</v>
      </c>
      <c r="M13318">
        <v>171</v>
      </c>
      <c r="N13318" t="s">
        <v>18</v>
      </c>
      <c r="O13318" s="1">
        <v>4.22083E-57</v>
      </c>
      <c r="P13318">
        <v>574</v>
      </c>
    </row>
    <row r="13319" spans="1:16" x14ac:dyDescent="0.25">
      <c r="A13319" t="s">
        <v>19813</v>
      </c>
      <c r="B13319">
        <v>1200</v>
      </c>
      <c r="C13319" s="3" t="str">
        <f>HYPERLINK("http://www.uniprot.org/uniprot/I1NCZ4","tr|I1NCZ4|I1NCZ4_SOYBN")</f>
        <v>tr|I1NCZ4|I1NCZ4_SOYBN</v>
      </c>
      <c r="D13319" t="s">
        <v>71</v>
      </c>
      <c r="E13319">
        <v>77.41</v>
      </c>
      <c r="F13319">
        <v>403</v>
      </c>
      <c r="G13319">
        <v>91</v>
      </c>
      <c r="H13319">
        <v>4</v>
      </c>
      <c r="I13319">
        <v>1</v>
      </c>
      <c r="J13319">
        <v>1197</v>
      </c>
      <c r="K13319">
        <v>1</v>
      </c>
      <c r="L13319">
        <v>204</v>
      </c>
      <c r="M13319">
        <v>601</v>
      </c>
      <c r="N13319" t="s">
        <v>18</v>
      </c>
      <c r="O13319" s="1">
        <v>5.3120200000000003E-178</v>
      </c>
      <c r="P13319">
        <v>1623</v>
      </c>
    </row>
    <row r="13320" spans="1:16" x14ac:dyDescent="0.25">
      <c r="A13320" t="s">
        <v>19814</v>
      </c>
      <c r="B13320">
        <v>564</v>
      </c>
      <c r="C13320" s="3" t="str">
        <f>HYPERLINK("http://www.uniprot.org/uniprot/I1N1Y6","tr|I1N1Y6|I1N1Y6_SOYBN")</f>
        <v>tr|I1N1Y6|I1N1Y6_SOYBN</v>
      </c>
      <c r="D13320" t="s">
        <v>19815</v>
      </c>
      <c r="E13320">
        <v>53.92</v>
      </c>
      <c r="F13320">
        <v>191</v>
      </c>
      <c r="G13320">
        <v>88</v>
      </c>
      <c r="H13320">
        <v>53</v>
      </c>
      <c r="I13320">
        <v>148</v>
      </c>
      <c r="J13320">
        <v>561</v>
      </c>
      <c r="K13320">
        <v>1</v>
      </c>
      <c r="L13320">
        <v>27</v>
      </c>
      <c r="M13320">
        <v>217</v>
      </c>
      <c r="N13320" t="s">
        <v>18</v>
      </c>
      <c r="O13320" s="1">
        <v>2.1696199999999999E-44</v>
      </c>
      <c r="P13320">
        <v>465</v>
      </c>
    </row>
    <row r="13321" spans="1:16" x14ac:dyDescent="0.25">
      <c r="A13321" t="s">
        <v>19816</v>
      </c>
      <c r="B13321">
        <v>465</v>
      </c>
      <c r="C13321" s="3" t="str">
        <f>HYPERLINK("http://www.uniprot.org/uniprot/I1K032","tr|I1K032|I1K032_SOYBN")</f>
        <v>tr|I1K032|I1K032_SOYBN</v>
      </c>
      <c r="D13321" t="s">
        <v>99</v>
      </c>
      <c r="E13321">
        <v>71.55</v>
      </c>
      <c r="F13321">
        <v>109</v>
      </c>
      <c r="G13321">
        <v>31</v>
      </c>
      <c r="H13321">
        <v>0</v>
      </c>
      <c r="I13321">
        <v>88</v>
      </c>
      <c r="J13321">
        <v>414</v>
      </c>
      <c r="K13321">
        <v>1</v>
      </c>
      <c r="L13321">
        <v>43</v>
      </c>
      <c r="M13321">
        <v>151</v>
      </c>
      <c r="N13321" t="s">
        <v>18</v>
      </c>
      <c r="O13321" s="1">
        <v>1.4702599999999999E-33</v>
      </c>
      <c r="P13321">
        <v>371</v>
      </c>
    </row>
    <row r="13322" spans="1:16" x14ac:dyDescent="0.25">
      <c r="A13322" t="s">
        <v>19817</v>
      </c>
      <c r="B13322">
        <v>2766</v>
      </c>
      <c r="C13322" s="3" t="str">
        <f>HYPERLINK("http://www.uniprot.org/uniprot/G7JNQ6","tr|G7JNQ6|G7JNQ6_MEDTR")</f>
        <v>tr|G7JNQ6|G7JNQ6_MEDTR</v>
      </c>
      <c r="D13322" t="s">
        <v>19818</v>
      </c>
      <c r="E13322">
        <v>79.66</v>
      </c>
      <c r="F13322">
        <v>949</v>
      </c>
      <c r="G13322">
        <v>193</v>
      </c>
      <c r="H13322">
        <v>28</v>
      </c>
      <c r="I13322">
        <v>1</v>
      </c>
      <c r="J13322">
        <v>2763</v>
      </c>
      <c r="K13322">
        <v>1</v>
      </c>
      <c r="L13322">
        <v>1</v>
      </c>
      <c r="M13322">
        <v>936</v>
      </c>
      <c r="N13322" t="s">
        <v>18</v>
      </c>
      <c r="O13322">
        <v>0</v>
      </c>
      <c r="P13322">
        <v>3734</v>
      </c>
    </row>
    <row r="13323" spans="1:16" x14ac:dyDescent="0.25">
      <c r="A13323" t="s">
        <v>19819</v>
      </c>
      <c r="B13323">
        <v>3252</v>
      </c>
      <c r="C13323" s="3" t="str">
        <f>HYPERLINK("http://www.uniprot.org/uniprot/G7ISH3","tr|G7ISH3|G7ISH3_MEDTR")</f>
        <v>tr|G7ISH3|G7ISH3_MEDTR</v>
      </c>
      <c r="D13323" t="s">
        <v>19820</v>
      </c>
      <c r="E13323">
        <v>88.1</v>
      </c>
      <c r="F13323">
        <v>1026</v>
      </c>
      <c r="G13323">
        <v>122</v>
      </c>
      <c r="H13323">
        <v>1</v>
      </c>
      <c r="I13323">
        <v>124</v>
      </c>
      <c r="J13323">
        <v>3198</v>
      </c>
      <c r="K13323">
        <v>1</v>
      </c>
      <c r="L13323">
        <v>40</v>
      </c>
      <c r="M13323">
        <v>1061</v>
      </c>
      <c r="N13323" t="s">
        <v>18</v>
      </c>
      <c r="O13323">
        <v>0</v>
      </c>
      <c r="P13323">
        <v>4598</v>
      </c>
    </row>
    <row r="13324" spans="1:16" x14ac:dyDescent="0.25">
      <c r="A13324" t="s">
        <v>19821</v>
      </c>
      <c r="B13324">
        <v>1509</v>
      </c>
      <c r="C13324" s="3" t="str">
        <f>HYPERLINK("http://www.uniprot.org/uniprot/G7IQ44","tr|G7IQ44|G7IQ44_MEDTR")</f>
        <v>tr|G7IQ44|G7IQ44_MEDTR</v>
      </c>
      <c r="D13324" t="s">
        <v>19785</v>
      </c>
      <c r="E13324">
        <v>72.599999999999994</v>
      </c>
      <c r="F13324">
        <v>522</v>
      </c>
      <c r="G13324">
        <v>143</v>
      </c>
      <c r="H13324">
        <v>20</v>
      </c>
      <c r="I13324">
        <v>1</v>
      </c>
      <c r="J13324">
        <v>1506</v>
      </c>
      <c r="K13324">
        <v>1</v>
      </c>
      <c r="L13324">
        <v>73</v>
      </c>
      <c r="M13324">
        <v>573</v>
      </c>
      <c r="N13324" t="s">
        <v>18</v>
      </c>
      <c r="O13324">
        <v>0</v>
      </c>
      <c r="P13324">
        <v>1843</v>
      </c>
    </row>
    <row r="13325" spans="1:16" x14ac:dyDescent="0.25">
      <c r="A13325" t="s">
        <v>19822</v>
      </c>
      <c r="B13325">
        <v>1089</v>
      </c>
      <c r="C13325" s="3" t="str">
        <f>HYPERLINK("http://www.uniprot.org/uniprot/I3S162","tr|I3S162|I3S162_MEDTR")</f>
        <v>tr|I3S162|I3S162_MEDTR</v>
      </c>
      <c r="D13325" t="s">
        <v>22</v>
      </c>
      <c r="E13325">
        <v>73.2</v>
      </c>
      <c r="F13325">
        <v>306</v>
      </c>
      <c r="G13325">
        <v>82</v>
      </c>
      <c r="H13325">
        <v>1</v>
      </c>
      <c r="I13325">
        <v>10</v>
      </c>
      <c r="J13325">
        <v>924</v>
      </c>
      <c r="K13325">
        <v>1</v>
      </c>
      <c r="L13325">
        <v>3</v>
      </c>
      <c r="M13325">
        <v>298</v>
      </c>
      <c r="N13325" t="s">
        <v>18</v>
      </c>
      <c r="O13325" s="1">
        <v>6.9557600000000004E-118</v>
      </c>
      <c r="P13325">
        <v>1104</v>
      </c>
    </row>
    <row r="13326" spans="1:16" x14ac:dyDescent="0.25">
      <c r="A13326" t="s">
        <v>19823</v>
      </c>
      <c r="B13326">
        <v>321</v>
      </c>
      <c r="C13326" s="3" t="str">
        <f>HYPERLINK("http://www.uniprot.org/uniprot/G7JWW4","tr|G7JWW4|G7JWW4_MEDTR")</f>
        <v>tr|G7JWW4|G7JWW4_MEDTR</v>
      </c>
      <c r="D13326" t="s">
        <v>19824</v>
      </c>
      <c r="E13326">
        <v>85.71</v>
      </c>
      <c r="F13326">
        <v>91</v>
      </c>
      <c r="G13326">
        <v>13</v>
      </c>
      <c r="H13326">
        <v>0</v>
      </c>
      <c r="I13326">
        <v>1</v>
      </c>
      <c r="J13326">
        <v>273</v>
      </c>
      <c r="K13326">
        <v>1</v>
      </c>
      <c r="L13326">
        <v>1</v>
      </c>
      <c r="M13326">
        <v>91</v>
      </c>
      <c r="N13326" t="s">
        <v>18</v>
      </c>
      <c r="O13326" s="1">
        <v>7.1837799999999998E-41</v>
      </c>
      <c r="P13326">
        <v>434</v>
      </c>
    </row>
    <row r="13327" spans="1:16" x14ac:dyDescent="0.25">
      <c r="A13327" t="s">
        <v>19825</v>
      </c>
      <c r="B13327">
        <v>795</v>
      </c>
      <c r="C13327" s="3" t="str">
        <f>HYPERLINK("http://www.uniprot.org/uniprot/G7LCH7","tr|G7LCH7|G7LCH7_MEDTR")</f>
        <v>tr|G7LCH7|G7LCH7_MEDTR</v>
      </c>
      <c r="D13327" t="s">
        <v>903</v>
      </c>
      <c r="E13327">
        <v>65.599999999999994</v>
      </c>
      <c r="F13327">
        <v>250</v>
      </c>
      <c r="G13327">
        <v>86</v>
      </c>
      <c r="H13327">
        <v>2</v>
      </c>
      <c r="I13327">
        <v>1</v>
      </c>
      <c r="J13327">
        <v>744</v>
      </c>
      <c r="K13327">
        <v>1</v>
      </c>
      <c r="L13327">
        <v>34</v>
      </c>
      <c r="M13327">
        <v>281</v>
      </c>
      <c r="N13327" t="s">
        <v>18</v>
      </c>
      <c r="O13327" s="1">
        <v>1.5420100000000001E-85</v>
      </c>
      <c r="P13327">
        <v>823</v>
      </c>
    </row>
    <row r="13328" spans="1:16" x14ac:dyDescent="0.25">
      <c r="A13328" t="s">
        <v>19826</v>
      </c>
      <c r="B13328">
        <v>459</v>
      </c>
      <c r="C13328" s="3" t="str">
        <f>HYPERLINK("http://www.uniprot.org/uniprot/B7FMW2","tr|B7FMW2|B7FMW2_MEDTR")</f>
        <v>tr|B7FMW2|B7FMW2_MEDTR</v>
      </c>
      <c r="D13328" t="s">
        <v>19827</v>
      </c>
      <c r="E13328">
        <v>97.05</v>
      </c>
      <c r="F13328">
        <v>102</v>
      </c>
      <c r="G13328">
        <v>3</v>
      </c>
      <c r="H13328">
        <v>0</v>
      </c>
      <c r="I13328">
        <v>151</v>
      </c>
      <c r="J13328">
        <v>456</v>
      </c>
      <c r="K13328">
        <v>1</v>
      </c>
      <c r="L13328">
        <v>1</v>
      </c>
      <c r="M13328">
        <v>102</v>
      </c>
      <c r="N13328" t="s">
        <v>18</v>
      </c>
      <c r="O13328" s="1">
        <v>6.6341099999999998E-50</v>
      </c>
      <c r="P13328">
        <v>512</v>
      </c>
    </row>
    <row r="13329" spans="1:16" x14ac:dyDescent="0.25">
      <c r="A13329" t="s">
        <v>19828</v>
      </c>
      <c r="B13329">
        <v>210</v>
      </c>
      <c r="C13329" s="3" t="str">
        <f>HYPERLINK("http://www.uniprot.org/uniprot/G7LF16","tr|G7LF16|G7LF16_MEDTR")</f>
        <v>tr|G7LF16|G7LF16_MEDTR</v>
      </c>
      <c r="D13329" t="s">
        <v>14668</v>
      </c>
      <c r="E13329">
        <v>78.33</v>
      </c>
      <c r="F13329">
        <v>60</v>
      </c>
      <c r="G13329">
        <v>13</v>
      </c>
      <c r="H13329">
        <v>1</v>
      </c>
      <c r="I13329">
        <v>31</v>
      </c>
      <c r="J13329">
        <v>207</v>
      </c>
      <c r="K13329">
        <v>1</v>
      </c>
      <c r="L13329">
        <v>1</v>
      </c>
      <c r="M13329">
        <v>60</v>
      </c>
      <c r="N13329" t="s">
        <v>18</v>
      </c>
      <c r="O13329" s="1">
        <v>3.7082299999999998E-16</v>
      </c>
      <c r="P13329">
        <v>221</v>
      </c>
    </row>
    <row r="13330" spans="1:16" x14ac:dyDescent="0.25">
      <c r="A13330" t="s">
        <v>19829</v>
      </c>
      <c r="B13330">
        <v>1299</v>
      </c>
      <c r="C13330" s="3" t="str">
        <f>HYPERLINK("http://www.uniprot.org/uniprot/I1KWH8","tr|I1KWH8|I1KWH8_SOYBN")</f>
        <v>tr|I1KWH8|I1KWH8_SOYBN</v>
      </c>
      <c r="D13330" t="s">
        <v>28</v>
      </c>
      <c r="E13330">
        <v>89.54</v>
      </c>
      <c r="F13330">
        <v>421</v>
      </c>
      <c r="G13330">
        <v>44</v>
      </c>
      <c r="H13330">
        <v>0</v>
      </c>
      <c r="I13330">
        <v>1</v>
      </c>
      <c r="J13330">
        <v>1263</v>
      </c>
      <c r="K13330">
        <v>1</v>
      </c>
      <c r="L13330">
        <v>1</v>
      </c>
      <c r="M13330">
        <v>421</v>
      </c>
      <c r="N13330" t="s">
        <v>18</v>
      </c>
      <c r="O13330">
        <v>0</v>
      </c>
      <c r="P13330">
        <v>2164</v>
      </c>
    </row>
    <row r="13331" spans="1:16" x14ac:dyDescent="0.25">
      <c r="A13331" t="s">
        <v>19830</v>
      </c>
      <c r="B13331">
        <v>2856</v>
      </c>
      <c r="C13331" s="3" t="str">
        <f>HYPERLINK("http://www.uniprot.org/uniprot/G7I9P5","tr|G7I9P5|G7I9P5_MEDTR")</f>
        <v>tr|G7I9P5|G7I9P5_MEDTR</v>
      </c>
      <c r="D13331" t="s">
        <v>19831</v>
      </c>
      <c r="E13331">
        <v>50.73</v>
      </c>
      <c r="F13331">
        <v>818</v>
      </c>
      <c r="G13331">
        <v>403</v>
      </c>
      <c r="H13331">
        <v>138</v>
      </c>
      <c r="I13331">
        <v>787</v>
      </c>
      <c r="J13331">
        <v>2826</v>
      </c>
      <c r="K13331">
        <v>1</v>
      </c>
      <c r="L13331">
        <v>365</v>
      </c>
      <c r="M13331">
        <v>1177</v>
      </c>
      <c r="N13331" t="s">
        <v>18</v>
      </c>
      <c r="O13331">
        <v>0</v>
      </c>
      <c r="P13331">
        <v>1723</v>
      </c>
    </row>
    <row r="13332" spans="1:16" x14ac:dyDescent="0.25">
      <c r="A13332" t="s">
        <v>19832</v>
      </c>
      <c r="B13332">
        <v>729</v>
      </c>
      <c r="C13332" s="3" t="str">
        <f>HYPERLINK("http://www.uniprot.org/uniprot/G7IKJ3","tr|G7IKJ3|G7IKJ3_MEDTR")</f>
        <v>tr|G7IKJ3|G7IKJ3_MEDTR</v>
      </c>
      <c r="D13332" t="s">
        <v>3121</v>
      </c>
      <c r="E13332">
        <v>33.64</v>
      </c>
      <c r="F13332">
        <v>214</v>
      </c>
      <c r="G13332">
        <v>142</v>
      </c>
      <c r="H13332">
        <v>16</v>
      </c>
      <c r="I13332">
        <v>1</v>
      </c>
      <c r="J13332">
        <v>594</v>
      </c>
      <c r="K13332">
        <v>1</v>
      </c>
      <c r="L13332">
        <v>652</v>
      </c>
      <c r="M13332">
        <v>865</v>
      </c>
      <c r="N13332" t="s">
        <v>18</v>
      </c>
      <c r="O13332" s="1">
        <v>1.0500700000000001E-26</v>
      </c>
      <c r="P13332">
        <v>315</v>
      </c>
    </row>
    <row r="13333" spans="1:16" x14ac:dyDescent="0.25">
      <c r="A13333" t="s">
        <v>19833</v>
      </c>
      <c r="B13333">
        <v>807</v>
      </c>
      <c r="C13333" s="3" t="str">
        <f>HYPERLINK("http://www.uniprot.org/uniprot/G7J392","tr|G7J392|G7J392_MEDTR")</f>
        <v>tr|G7J392|G7J392_MEDTR</v>
      </c>
      <c r="D13333" t="s">
        <v>19834</v>
      </c>
      <c r="E13333">
        <v>83.45</v>
      </c>
      <c r="F13333">
        <v>272</v>
      </c>
      <c r="G13333">
        <v>45</v>
      </c>
      <c r="H13333">
        <v>4</v>
      </c>
      <c r="I13333">
        <v>1</v>
      </c>
      <c r="J13333">
        <v>804</v>
      </c>
      <c r="K13333">
        <v>1</v>
      </c>
      <c r="L13333">
        <v>1</v>
      </c>
      <c r="M13333">
        <v>272</v>
      </c>
      <c r="N13333" t="s">
        <v>18</v>
      </c>
      <c r="O13333" s="1">
        <v>8.3471399999999999E-127</v>
      </c>
      <c r="P13333">
        <v>1179</v>
      </c>
    </row>
    <row r="13334" spans="1:16" x14ac:dyDescent="0.25">
      <c r="A13334" t="s">
        <v>19835</v>
      </c>
      <c r="B13334">
        <v>786</v>
      </c>
      <c r="C13334" s="3" t="str">
        <f>HYPERLINK("http://www.uniprot.org/uniprot/G7J8G7","tr|G7J8G7|G7J8G7_MEDTR")</f>
        <v>tr|G7J8G7|G7J8G7_MEDTR</v>
      </c>
      <c r="D13334" t="s">
        <v>19836</v>
      </c>
      <c r="E13334">
        <v>83.46</v>
      </c>
      <c r="F13334">
        <v>260</v>
      </c>
      <c r="G13334">
        <v>43</v>
      </c>
      <c r="H13334">
        <v>1</v>
      </c>
      <c r="I13334">
        <v>7</v>
      </c>
      <c r="J13334">
        <v>783</v>
      </c>
      <c r="K13334">
        <v>1</v>
      </c>
      <c r="L13334">
        <v>2</v>
      </c>
      <c r="M13334">
        <v>261</v>
      </c>
      <c r="N13334" t="s">
        <v>18</v>
      </c>
      <c r="O13334" s="1">
        <v>8.177E-116</v>
      </c>
      <c r="P13334">
        <v>1084</v>
      </c>
    </row>
    <row r="13335" spans="1:16" x14ac:dyDescent="0.25">
      <c r="A13335" t="s">
        <v>19837</v>
      </c>
      <c r="B13335">
        <v>1056</v>
      </c>
      <c r="C13335" s="3" t="str">
        <f>HYPERLINK("http://www.uniprot.org/uniprot/G7J2C5","tr|G7J2C5|G7J2C5_MEDTR")</f>
        <v>tr|G7J2C5|G7J2C5_MEDTR</v>
      </c>
      <c r="D13335" t="s">
        <v>14794</v>
      </c>
      <c r="E13335">
        <v>66.739999999999995</v>
      </c>
      <c r="F13335">
        <v>433</v>
      </c>
      <c r="G13335">
        <v>144</v>
      </c>
      <c r="H13335">
        <v>82</v>
      </c>
      <c r="I13335">
        <v>1</v>
      </c>
      <c r="J13335">
        <v>1053</v>
      </c>
      <c r="K13335">
        <v>1</v>
      </c>
      <c r="L13335">
        <v>1</v>
      </c>
      <c r="M13335">
        <v>433</v>
      </c>
      <c r="N13335" t="s">
        <v>18</v>
      </c>
      <c r="O13335" s="1">
        <v>7.0467099999999994E-160</v>
      </c>
      <c r="P13335">
        <v>1466</v>
      </c>
    </row>
    <row r="13336" spans="1:16" x14ac:dyDescent="0.25">
      <c r="A13336" t="s">
        <v>19838</v>
      </c>
      <c r="B13336">
        <v>1233</v>
      </c>
      <c r="C13336" s="3" t="str">
        <f>HYPERLINK("http://www.uniprot.org/uniprot/G7IKD2","tr|G7IKD2|G7IKD2_MEDTR")</f>
        <v>tr|G7IKD2|G7IKD2_MEDTR</v>
      </c>
      <c r="D13336" t="s">
        <v>19839</v>
      </c>
      <c r="E13336">
        <v>49.87</v>
      </c>
      <c r="F13336">
        <v>393</v>
      </c>
      <c r="G13336">
        <v>197</v>
      </c>
      <c r="H13336">
        <v>4</v>
      </c>
      <c r="I13336">
        <v>40</v>
      </c>
      <c r="J13336">
        <v>1206</v>
      </c>
      <c r="K13336">
        <v>1</v>
      </c>
      <c r="L13336">
        <v>7</v>
      </c>
      <c r="M13336">
        <v>374</v>
      </c>
      <c r="N13336" t="s">
        <v>18</v>
      </c>
      <c r="O13336" s="1">
        <v>3.4502700000000002E-87</v>
      </c>
      <c r="P13336">
        <v>840</v>
      </c>
    </row>
    <row r="13337" spans="1:16" x14ac:dyDescent="0.25">
      <c r="A13337" t="s">
        <v>19840</v>
      </c>
      <c r="B13337">
        <v>1413</v>
      </c>
      <c r="C13337" s="3" t="str">
        <f>HYPERLINK("http://www.uniprot.org/uniprot/I1ND63","tr|I1ND63|I1ND63_SOYBN")</f>
        <v>tr|I1ND63|I1ND63_SOYBN</v>
      </c>
      <c r="D13337" t="s">
        <v>28</v>
      </c>
      <c r="E13337">
        <v>65.599999999999994</v>
      </c>
      <c r="F13337">
        <v>378</v>
      </c>
      <c r="G13337">
        <v>130</v>
      </c>
      <c r="H13337">
        <v>2</v>
      </c>
      <c r="I13337">
        <v>280</v>
      </c>
      <c r="J13337">
        <v>1407</v>
      </c>
      <c r="K13337">
        <v>1</v>
      </c>
      <c r="L13337">
        <v>81</v>
      </c>
      <c r="M13337">
        <v>454</v>
      </c>
      <c r="N13337" t="s">
        <v>18</v>
      </c>
      <c r="O13337" s="1">
        <v>5.7655299999999997E-145</v>
      </c>
      <c r="P13337">
        <v>1339</v>
      </c>
    </row>
    <row r="13338" spans="1:16" x14ac:dyDescent="0.25">
      <c r="A13338" t="s">
        <v>19841</v>
      </c>
      <c r="B13338">
        <v>912</v>
      </c>
      <c r="C13338" s="3" t="str">
        <f>HYPERLINK("http://www.uniprot.org/uniprot/G7JJD6","tr|G7JJD6|G7JJD6_MEDTR")</f>
        <v>tr|G7JJD6|G7JJD6_MEDTR</v>
      </c>
      <c r="D13338" t="s">
        <v>19842</v>
      </c>
      <c r="E13338">
        <v>82.23</v>
      </c>
      <c r="F13338">
        <v>304</v>
      </c>
      <c r="G13338">
        <v>54</v>
      </c>
      <c r="H13338">
        <v>1</v>
      </c>
      <c r="I13338">
        <v>1</v>
      </c>
      <c r="J13338">
        <v>909</v>
      </c>
      <c r="K13338">
        <v>1</v>
      </c>
      <c r="L13338">
        <v>1</v>
      </c>
      <c r="M13338">
        <v>304</v>
      </c>
      <c r="N13338" t="s">
        <v>18</v>
      </c>
      <c r="O13338" s="1">
        <v>1.14598E-141</v>
      </c>
      <c r="P13338">
        <v>1308</v>
      </c>
    </row>
    <row r="13339" spans="1:16" x14ac:dyDescent="0.25">
      <c r="A13339" t="s">
        <v>19843</v>
      </c>
      <c r="B13339">
        <v>732</v>
      </c>
      <c r="C13339" s="3" t="str">
        <f>HYPERLINK("http://www.uniprot.org/uniprot/I3SY90","tr|I3SY90|I3SY90_MEDTR")</f>
        <v>tr|I3SY90|I3SY90_MEDTR</v>
      </c>
      <c r="D13339" t="s">
        <v>22</v>
      </c>
      <c r="E13339">
        <v>81.48</v>
      </c>
      <c r="F13339">
        <v>243</v>
      </c>
      <c r="G13339">
        <v>45</v>
      </c>
      <c r="H13339">
        <v>0</v>
      </c>
      <c r="I13339">
        <v>1</v>
      </c>
      <c r="J13339">
        <v>729</v>
      </c>
      <c r="K13339">
        <v>1</v>
      </c>
      <c r="L13339">
        <v>1</v>
      </c>
      <c r="M13339">
        <v>243</v>
      </c>
      <c r="N13339" t="s">
        <v>18</v>
      </c>
      <c r="O13339" s="1">
        <v>2.86843E-109</v>
      </c>
      <c r="P13339">
        <v>1027</v>
      </c>
    </row>
    <row r="13340" spans="1:16" x14ac:dyDescent="0.25">
      <c r="A13340" t="s">
        <v>19844</v>
      </c>
      <c r="B13340">
        <v>1665</v>
      </c>
      <c r="C13340" s="3" t="str">
        <f>HYPERLINK("http://www.uniprot.org/uniprot/G7L7I4","tr|G7L7I4|G7L7I4_MEDTR")</f>
        <v>tr|G7L7I4|G7L7I4_MEDTR</v>
      </c>
      <c r="D13340" t="s">
        <v>19845</v>
      </c>
      <c r="E13340">
        <v>75.09</v>
      </c>
      <c r="F13340">
        <v>554</v>
      </c>
      <c r="G13340">
        <v>138</v>
      </c>
      <c r="H13340">
        <v>0</v>
      </c>
      <c r="I13340">
        <v>1</v>
      </c>
      <c r="J13340">
        <v>1662</v>
      </c>
      <c r="K13340">
        <v>1</v>
      </c>
      <c r="L13340">
        <v>1</v>
      </c>
      <c r="M13340">
        <v>554</v>
      </c>
      <c r="N13340" t="s">
        <v>18</v>
      </c>
      <c r="O13340">
        <v>0</v>
      </c>
      <c r="P13340">
        <v>2140</v>
      </c>
    </row>
    <row r="13341" spans="1:16" x14ac:dyDescent="0.25">
      <c r="A13341" t="s">
        <v>19846</v>
      </c>
      <c r="B13341">
        <v>876</v>
      </c>
      <c r="C13341" s="3" t="str">
        <f>HYPERLINK("http://www.uniprot.org/uniprot/G7LDZ3","tr|G7LDZ3|G7LDZ3_MEDTR")</f>
        <v>tr|G7LDZ3|G7LDZ3_MEDTR</v>
      </c>
      <c r="D13341" t="s">
        <v>19847</v>
      </c>
      <c r="E13341">
        <v>91.57</v>
      </c>
      <c r="F13341">
        <v>273</v>
      </c>
      <c r="G13341">
        <v>23</v>
      </c>
      <c r="H13341">
        <v>0</v>
      </c>
      <c r="I13341">
        <v>16</v>
      </c>
      <c r="J13341">
        <v>834</v>
      </c>
      <c r="K13341">
        <v>1</v>
      </c>
      <c r="L13341">
        <v>1</v>
      </c>
      <c r="M13341">
        <v>273</v>
      </c>
      <c r="N13341" t="s">
        <v>18</v>
      </c>
      <c r="O13341" s="1">
        <v>1.14891E-135</v>
      </c>
      <c r="P13341">
        <v>1256</v>
      </c>
    </row>
    <row r="13342" spans="1:16" x14ac:dyDescent="0.25">
      <c r="A13342" t="s">
        <v>19848</v>
      </c>
      <c r="B13342">
        <v>327</v>
      </c>
      <c r="C13342" s="3" t="str">
        <f>HYPERLINK("http://www.uniprot.org/uniprot/I3ST83","tr|I3ST83|I3ST83_MEDTR")</f>
        <v>tr|I3ST83|I3ST83_MEDTR</v>
      </c>
      <c r="D13342" t="s">
        <v>22</v>
      </c>
      <c r="E13342">
        <v>92.59</v>
      </c>
      <c r="F13342">
        <v>108</v>
      </c>
      <c r="G13342">
        <v>8</v>
      </c>
      <c r="H13342">
        <v>0</v>
      </c>
      <c r="I13342">
        <v>1</v>
      </c>
      <c r="J13342">
        <v>324</v>
      </c>
      <c r="K13342">
        <v>1</v>
      </c>
      <c r="L13342">
        <v>80</v>
      </c>
      <c r="M13342">
        <v>187</v>
      </c>
      <c r="N13342" t="s">
        <v>18</v>
      </c>
      <c r="O13342" s="1">
        <v>2.9884199999999998E-50</v>
      </c>
      <c r="P13342">
        <v>515</v>
      </c>
    </row>
    <row r="13343" spans="1:16" x14ac:dyDescent="0.25">
      <c r="A13343" t="s">
        <v>19849</v>
      </c>
      <c r="B13343">
        <v>681</v>
      </c>
      <c r="C13343" s="3" t="str">
        <f>HYPERLINK("http://www.uniprot.org/uniprot/K7L0J2","tr|K7L0J2|K7L0J2_SOYBN")</f>
        <v>tr|K7L0J2|K7L0J2_SOYBN</v>
      </c>
      <c r="D13343" t="s">
        <v>28</v>
      </c>
      <c r="E13343">
        <v>63.8</v>
      </c>
      <c r="F13343">
        <v>221</v>
      </c>
      <c r="G13343">
        <v>80</v>
      </c>
      <c r="H13343">
        <v>0</v>
      </c>
      <c r="I13343">
        <v>16</v>
      </c>
      <c r="J13343">
        <v>678</v>
      </c>
      <c r="K13343">
        <v>1</v>
      </c>
      <c r="L13343">
        <v>65</v>
      </c>
      <c r="M13343">
        <v>273</v>
      </c>
      <c r="N13343" t="s">
        <v>18</v>
      </c>
      <c r="O13343" s="1">
        <v>2.5032200000000002E-69</v>
      </c>
      <c r="P13343">
        <v>682</v>
      </c>
    </row>
    <row r="13344" spans="1:16" x14ac:dyDescent="0.25">
      <c r="A13344" t="s">
        <v>19850</v>
      </c>
      <c r="B13344">
        <v>1215</v>
      </c>
      <c r="C13344" s="3" t="str">
        <f>HYPERLINK("http://www.uniprot.org/uniprot/G7J5Q8","tr|G7J5Q8|G7J5Q8_MEDTR")</f>
        <v>tr|G7J5Q8|G7J5Q8_MEDTR</v>
      </c>
      <c r="D13344" t="s">
        <v>19851</v>
      </c>
      <c r="E13344">
        <v>60.1</v>
      </c>
      <c r="F13344">
        <v>396</v>
      </c>
      <c r="G13344">
        <v>158</v>
      </c>
      <c r="H13344">
        <v>0</v>
      </c>
      <c r="I13344">
        <v>1</v>
      </c>
      <c r="J13344">
        <v>1188</v>
      </c>
      <c r="K13344">
        <v>1</v>
      </c>
      <c r="L13344">
        <v>1</v>
      </c>
      <c r="M13344">
        <v>389</v>
      </c>
      <c r="N13344" t="s">
        <v>18</v>
      </c>
      <c r="O13344" s="1">
        <v>7.4244500000000002E-127</v>
      </c>
      <c r="P13344">
        <v>1182</v>
      </c>
    </row>
    <row r="13345" spans="1:16" x14ac:dyDescent="0.25">
      <c r="A13345" t="s">
        <v>19852</v>
      </c>
      <c r="B13345">
        <v>204</v>
      </c>
      <c r="C13345" s="3" t="str">
        <f>HYPERLINK("http://www.uniprot.org/uniprot/Q8L8A0","tr|Q8L8A0|Q8L8A0_MEDTR")</f>
        <v>tr|Q8L8A0|Q8L8A0_MEDTR</v>
      </c>
      <c r="D13345" t="s">
        <v>19853</v>
      </c>
      <c r="E13345">
        <v>85.71</v>
      </c>
      <c r="F13345">
        <v>35</v>
      </c>
      <c r="G13345">
        <v>5</v>
      </c>
      <c r="H13345">
        <v>0</v>
      </c>
      <c r="I13345">
        <v>1</v>
      </c>
      <c r="J13345">
        <v>105</v>
      </c>
      <c r="K13345">
        <v>1</v>
      </c>
      <c r="L13345">
        <v>76</v>
      </c>
      <c r="M13345">
        <v>110</v>
      </c>
      <c r="N13345" t="s">
        <v>18</v>
      </c>
      <c r="O13345" s="1">
        <v>1.1195900000000001E-9</v>
      </c>
      <c r="P13345">
        <v>165</v>
      </c>
    </row>
    <row r="13346" spans="1:16" x14ac:dyDescent="0.25">
      <c r="A13346" t="s">
        <v>19854</v>
      </c>
      <c r="B13346">
        <v>1236</v>
      </c>
      <c r="C13346" s="3" t="str">
        <f>HYPERLINK("http://www.uniprot.org/uniprot/G7JMP6","tr|G7JMP6|G7JMP6_MEDTR")</f>
        <v>tr|G7JMP6|G7JMP6_MEDTR</v>
      </c>
      <c r="D13346" t="s">
        <v>19855</v>
      </c>
      <c r="E13346">
        <v>82.63</v>
      </c>
      <c r="F13346">
        <v>380</v>
      </c>
      <c r="G13346">
        <v>66</v>
      </c>
      <c r="H13346">
        <v>0</v>
      </c>
      <c r="I13346">
        <v>94</v>
      </c>
      <c r="J13346">
        <v>1233</v>
      </c>
      <c r="K13346">
        <v>1</v>
      </c>
      <c r="L13346">
        <v>28</v>
      </c>
      <c r="M13346">
        <v>407</v>
      </c>
      <c r="N13346" t="s">
        <v>18</v>
      </c>
      <c r="O13346">
        <v>0</v>
      </c>
      <c r="P13346">
        <v>1711</v>
      </c>
    </row>
    <row r="13347" spans="1:16" x14ac:dyDescent="0.25">
      <c r="A13347" t="s">
        <v>19856</v>
      </c>
      <c r="B13347">
        <v>1071</v>
      </c>
      <c r="C13347" s="3" t="str">
        <f>HYPERLINK("http://www.uniprot.org/uniprot/B7FJ77","tr|B7FJ77|B7FJ77_MEDTR")</f>
        <v>tr|B7FJ77|B7FJ77_MEDTR</v>
      </c>
      <c r="D13347" t="s">
        <v>19857</v>
      </c>
      <c r="E13347">
        <v>86.55</v>
      </c>
      <c r="F13347">
        <v>357</v>
      </c>
      <c r="G13347">
        <v>48</v>
      </c>
      <c r="H13347">
        <v>2</v>
      </c>
      <c r="I13347">
        <v>1</v>
      </c>
      <c r="J13347">
        <v>1065</v>
      </c>
      <c r="K13347">
        <v>1</v>
      </c>
      <c r="L13347">
        <v>1</v>
      </c>
      <c r="M13347">
        <v>357</v>
      </c>
      <c r="N13347" t="s">
        <v>18</v>
      </c>
      <c r="O13347" s="1">
        <v>9.3830499999999994E-176</v>
      </c>
      <c r="P13347">
        <v>1603</v>
      </c>
    </row>
    <row r="13348" spans="1:16" x14ac:dyDescent="0.25">
      <c r="A13348" t="s">
        <v>19858</v>
      </c>
      <c r="B13348">
        <v>1656</v>
      </c>
      <c r="C13348" s="3" t="str">
        <f>HYPERLINK("http://www.uniprot.org/uniprot/B9SYW9","tr|B9SYW9|B9SYW9_RICCO")</f>
        <v>tr|B9SYW9|B9SYW9_RICCO</v>
      </c>
      <c r="D13348" t="s">
        <v>6770</v>
      </c>
      <c r="E13348">
        <v>51.27</v>
      </c>
      <c r="F13348">
        <v>509</v>
      </c>
      <c r="G13348">
        <v>248</v>
      </c>
      <c r="H13348">
        <v>0</v>
      </c>
      <c r="I13348">
        <v>109</v>
      </c>
      <c r="J13348">
        <v>1635</v>
      </c>
      <c r="K13348">
        <v>1</v>
      </c>
      <c r="L13348">
        <v>46</v>
      </c>
      <c r="M13348">
        <v>542</v>
      </c>
      <c r="N13348" t="s">
        <v>18</v>
      </c>
      <c r="O13348" s="1">
        <v>3.4106900000000003E-139</v>
      </c>
      <c r="P13348">
        <v>1290</v>
      </c>
    </row>
    <row r="13349" spans="1:16" x14ac:dyDescent="0.25">
      <c r="A13349" t="s">
        <v>19859</v>
      </c>
      <c r="B13349">
        <v>933</v>
      </c>
      <c r="C13349" s="3" t="str">
        <f>HYPERLINK("http://www.uniprot.org/uniprot/I3S162","tr|I3S162|I3S162_MEDTR")</f>
        <v>tr|I3S162|I3S162_MEDTR</v>
      </c>
      <c r="D13349" t="s">
        <v>22</v>
      </c>
      <c r="E13349">
        <v>70.23</v>
      </c>
      <c r="F13349">
        <v>299</v>
      </c>
      <c r="G13349">
        <v>89</v>
      </c>
      <c r="H13349">
        <v>0</v>
      </c>
      <c r="I13349">
        <v>10</v>
      </c>
      <c r="J13349">
        <v>906</v>
      </c>
      <c r="K13349">
        <v>1</v>
      </c>
      <c r="L13349">
        <v>3</v>
      </c>
      <c r="M13349">
        <v>299</v>
      </c>
      <c r="N13349" t="s">
        <v>18</v>
      </c>
      <c r="O13349" s="1">
        <v>2.4331899999999999E-110</v>
      </c>
      <c r="P13349">
        <v>1038</v>
      </c>
    </row>
    <row r="13350" spans="1:16" x14ac:dyDescent="0.25">
      <c r="A13350" t="s">
        <v>19860</v>
      </c>
      <c r="B13350">
        <v>585</v>
      </c>
      <c r="C13350" s="3" t="str">
        <f>HYPERLINK("http://www.uniprot.org/uniprot/G7J711","tr|G7J711|G7J711_MEDTR")</f>
        <v>tr|G7J711|G7J711_MEDTR</v>
      </c>
      <c r="D13350" t="s">
        <v>19861</v>
      </c>
      <c r="E13350">
        <v>39.869999999999997</v>
      </c>
      <c r="F13350">
        <v>158</v>
      </c>
      <c r="G13350">
        <v>95</v>
      </c>
      <c r="H13350">
        <v>1</v>
      </c>
      <c r="I13350">
        <v>109</v>
      </c>
      <c r="J13350">
        <v>579</v>
      </c>
      <c r="K13350">
        <v>1</v>
      </c>
      <c r="L13350">
        <v>44</v>
      </c>
      <c r="M13350">
        <v>197</v>
      </c>
      <c r="N13350" t="s">
        <v>18</v>
      </c>
      <c r="O13350" s="1">
        <v>5.2276400000000001E-23</v>
      </c>
      <c r="P13350">
        <v>281</v>
      </c>
    </row>
    <row r="13351" spans="1:16" x14ac:dyDescent="0.25">
      <c r="A13351" t="s">
        <v>19862</v>
      </c>
      <c r="B13351">
        <v>369</v>
      </c>
      <c r="C13351" s="3" t="str">
        <f>HYPERLINK("http://www.uniprot.org/uniprot/G7LCH7","tr|G7LCH7|G7LCH7_MEDTR")</f>
        <v>tr|G7LCH7|G7LCH7_MEDTR</v>
      </c>
      <c r="D13351" t="s">
        <v>903</v>
      </c>
      <c r="E13351">
        <v>58.87</v>
      </c>
      <c r="F13351">
        <v>107</v>
      </c>
      <c r="G13351">
        <v>44</v>
      </c>
      <c r="H13351">
        <v>0</v>
      </c>
      <c r="I13351">
        <v>1</v>
      </c>
      <c r="J13351">
        <v>321</v>
      </c>
      <c r="K13351">
        <v>1</v>
      </c>
      <c r="L13351">
        <v>34</v>
      </c>
      <c r="M13351">
        <v>139</v>
      </c>
      <c r="N13351" t="s">
        <v>18</v>
      </c>
      <c r="O13351" s="1">
        <v>4.5267200000000001E-27</v>
      </c>
      <c r="P13351">
        <v>315</v>
      </c>
    </row>
    <row r="13352" spans="1:16" x14ac:dyDescent="0.25">
      <c r="A13352" t="s">
        <v>19863</v>
      </c>
      <c r="B13352">
        <v>318</v>
      </c>
      <c r="C13352" s="3" t="str">
        <f>HYPERLINK("http://www.uniprot.org/uniprot/K7MZG9","tr|K7MZG9|K7MZG9_SOYBN")</f>
        <v>tr|K7MZG9|K7MZG9_SOYBN</v>
      </c>
      <c r="D13352" t="s">
        <v>28</v>
      </c>
      <c r="E13352">
        <v>72.11</v>
      </c>
      <c r="F13352">
        <v>104</v>
      </c>
      <c r="G13352">
        <v>29</v>
      </c>
      <c r="H13352">
        <v>0</v>
      </c>
      <c r="I13352">
        <v>1</v>
      </c>
      <c r="J13352">
        <v>312</v>
      </c>
      <c r="K13352">
        <v>1</v>
      </c>
      <c r="L13352">
        <v>83</v>
      </c>
      <c r="M13352">
        <v>186</v>
      </c>
      <c r="N13352" t="s">
        <v>18</v>
      </c>
      <c r="O13352" s="1">
        <v>3.7046400000000001E-37</v>
      </c>
      <c r="P13352">
        <v>402</v>
      </c>
    </row>
    <row r="13353" spans="1:16" x14ac:dyDescent="0.25">
      <c r="A13353" t="s">
        <v>19864</v>
      </c>
      <c r="B13353">
        <v>672</v>
      </c>
      <c r="C13353" s="3" t="str">
        <f>HYPERLINK("http://www.uniprot.org/uniprot/B9S3F1","tr|B9S3F1|B9S3F1_RICCO")</f>
        <v>tr|B9S3F1|B9S3F1_RICCO</v>
      </c>
      <c r="D13353" t="s">
        <v>19865</v>
      </c>
      <c r="E13353">
        <v>81.53</v>
      </c>
      <c r="F13353">
        <v>222</v>
      </c>
      <c r="G13353">
        <v>41</v>
      </c>
      <c r="H13353">
        <v>0</v>
      </c>
      <c r="I13353">
        <v>1</v>
      </c>
      <c r="J13353">
        <v>666</v>
      </c>
      <c r="K13353">
        <v>1</v>
      </c>
      <c r="L13353">
        <v>2</v>
      </c>
      <c r="M13353">
        <v>223</v>
      </c>
      <c r="N13353" t="s">
        <v>18</v>
      </c>
      <c r="O13353" s="1">
        <v>1.03869E-104</v>
      </c>
      <c r="P13353">
        <v>987</v>
      </c>
    </row>
    <row r="13354" spans="1:16" x14ac:dyDescent="0.25">
      <c r="A13354" t="s">
        <v>19866</v>
      </c>
      <c r="B13354">
        <v>1341</v>
      </c>
      <c r="C13354" s="3" t="str">
        <f>HYPERLINK("http://www.uniprot.org/uniprot/I1N4P5","tr|I1N4P5|I1N4P5_SOYBN")</f>
        <v>tr|I1N4P5|I1N4P5_SOYBN</v>
      </c>
      <c r="D13354" t="s">
        <v>71</v>
      </c>
      <c r="E13354">
        <v>87.17</v>
      </c>
      <c r="F13354">
        <v>421</v>
      </c>
      <c r="G13354">
        <v>54</v>
      </c>
      <c r="H13354">
        <v>0</v>
      </c>
      <c r="I13354">
        <v>73</v>
      </c>
      <c r="J13354">
        <v>1335</v>
      </c>
      <c r="K13354">
        <v>1</v>
      </c>
      <c r="L13354">
        <v>27</v>
      </c>
      <c r="M13354">
        <v>447</v>
      </c>
      <c r="N13354" t="s">
        <v>18</v>
      </c>
      <c r="O13354">
        <v>0</v>
      </c>
      <c r="P13354">
        <v>2097</v>
      </c>
    </row>
    <row r="13355" spans="1:16" x14ac:dyDescent="0.25">
      <c r="A13355" t="s">
        <v>19867</v>
      </c>
      <c r="B13355">
        <v>1515</v>
      </c>
      <c r="C13355" s="3" t="str">
        <f>HYPERLINK("http://www.uniprot.org/uniprot/I1LD60","tr|I1LD60|I1LD60_SOYBN")</f>
        <v>tr|I1LD60|I1LD60_SOYBN</v>
      </c>
      <c r="D13355" t="s">
        <v>28</v>
      </c>
      <c r="E13355">
        <v>79.13</v>
      </c>
      <c r="F13355">
        <v>465</v>
      </c>
      <c r="G13355">
        <v>97</v>
      </c>
      <c r="H13355">
        <v>10</v>
      </c>
      <c r="I13355">
        <v>1</v>
      </c>
      <c r="J13355">
        <v>1365</v>
      </c>
      <c r="K13355">
        <v>1</v>
      </c>
      <c r="L13355">
        <v>1</v>
      </c>
      <c r="M13355">
        <v>463</v>
      </c>
      <c r="N13355" t="s">
        <v>18</v>
      </c>
      <c r="O13355">
        <v>0</v>
      </c>
      <c r="P13355">
        <v>1909</v>
      </c>
    </row>
    <row r="13356" spans="1:16" x14ac:dyDescent="0.25">
      <c r="A13356" t="s">
        <v>19868</v>
      </c>
      <c r="B13356">
        <v>1014</v>
      </c>
      <c r="C13356" s="3" t="str">
        <f>HYPERLINK("http://www.uniprot.org/uniprot/B3SGL8","tr|B3SGL8|B3SGL8_MEDTR")</f>
        <v>tr|B3SGL8|B3SGL8_MEDTR</v>
      </c>
      <c r="D13356" t="s">
        <v>19869</v>
      </c>
      <c r="E13356">
        <v>84.47</v>
      </c>
      <c r="F13356">
        <v>335</v>
      </c>
      <c r="G13356">
        <v>52</v>
      </c>
      <c r="H13356">
        <v>0</v>
      </c>
      <c r="I13356">
        <v>1</v>
      </c>
      <c r="J13356">
        <v>1005</v>
      </c>
      <c r="K13356">
        <v>1</v>
      </c>
      <c r="L13356">
        <v>1</v>
      </c>
      <c r="M13356">
        <v>333</v>
      </c>
      <c r="N13356" t="s">
        <v>18</v>
      </c>
      <c r="O13356" s="1">
        <v>5.3852799999999999E-154</v>
      </c>
      <c r="P13356">
        <v>1415</v>
      </c>
    </row>
    <row r="13357" spans="1:16" x14ac:dyDescent="0.25">
      <c r="A13357" t="s">
        <v>19870</v>
      </c>
      <c r="B13357">
        <v>2004</v>
      </c>
      <c r="C13357" s="3" t="str">
        <f>HYPERLINK("http://www.uniprot.org/uniprot/G7I2H0","tr|G7I2H0|G7I2H0_MEDTR")</f>
        <v>tr|G7I2H0|G7I2H0_MEDTR</v>
      </c>
      <c r="D13357" t="s">
        <v>144</v>
      </c>
      <c r="E13357">
        <v>33.72</v>
      </c>
      <c r="F13357">
        <v>338</v>
      </c>
      <c r="G13357">
        <v>224</v>
      </c>
      <c r="H13357">
        <v>2</v>
      </c>
      <c r="I13357">
        <v>964</v>
      </c>
      <c r="J13357">
        <v>1971</v>
      </c>
      <c r="K13357">
        <v>1</v>
      </c>
      <c r="L13357">
        <v>27</v>
      </c>
      <c r="M13357">
        <v>313</v>
      </c>
      <c r="N13357" t="s">
        <v>18</v>
      </c>
      <c r="O13357" s="1">
        <v>2.5269200000000001E-38</v>
      </c>
      <c r="P13357">
        <v>421</v>
      </c>
    </row>
    <row r="13358" spans="1:16" x14ac:dyDescent="0.25">
      <c r="A13358" t="s">
        <v>19871</v>
      </c>
      <c r="B13358">
        <v>1188</v>
      </c>
      <c r="C13358" s="3" t="str">
        <f>HYPERLINK("http://www.uniprot.org/uniprot/Q5BN33","tr|Q5BN33|Q5BN33_MEDTR")</f>
        <v>tr|Q5BN33|Q5BN33_MEDTR</v>
      </c>
      <c r="D13358" t="s">
        <v>19872</v>
      </c>
      <c r="E13358">
        <v>78.48</v>
      </c>
      <c r="F13358">
        <v>395</v>
      </c>
      <c r="G13358">
        <v>85</v>
      </c>
      <c r="H13358">
        <v>0</v>
      </c>
      <c r="I13358">
        <v>1</v>
      </c>
      <c r="J13358">
        <v>1185</v>
      </c>
      <c r="K13358">
        <v>1</v>
      </c>
      <c r="L13358">
        <v>1</v>
      </c>
      <c r="M13358">
        <v>392</v>
      </c>
      <c r="N13358" t="s">
        <v>18</v>
      </c>
      <c r="O13358" s="1">
        <v>2.6004999999999999E-169</v>
      </c>
      <c r="P13358">
        <v>1548</v>
      </c>
    </row>
    <row r="13359" spans="1:16" x14ac:dyDescent="0.25">
      <c r="A13359" t="s">
        <v>19873</v>
      </c>
      <c r="B13359">
        <v>1191</v>
      </c>
      <c r="C13359" s="3" t="str">
        <f>HYPERLINK("http://www.uniprot.org/uniprot/G7J7U8","tr|G7J7U8|G7J7U8_MEDTR")</f>
        <v>tr|G7J7U8|G7J7U8_MEDTR</v>
      </c>
      <c r="D13359" t="s">
        <v>19874</v>
      </c>
      <c r="E13359">
        <v>86.47</v>
      </c>
      <c r="F13359">
        <v>377</v>
      </c>
      <c r="G13359">
        <v>51</v>
      </c>
      <c r="H13359">
        <v>0</v>
      </c>
      <c r="I13359">
        <v>1</v>
      </c>
      <c r="J13359">
        <v>1131</v>
      </c>
      <c r="K13359">
        <v>1</v>
      </c>
      <c r="L13359">
        <v>54</v>
      </c>
      <c r="M13359">
        <v>427</v>
      </c>
      <c r="N13359" t="s">
        <v>18</v>
      </c>
      <c r="O13359">
        <v>0</v>
      </c>
      <c r="P13359">
        <v>1809</v>
      </c>
    </row>
    <row r="13360" spans="1:16" x14ac:dyDescent="0.25">
      <c r="A13360" t="s">
        <v>19875</v>
      </c>
      <c r="B13360">
        <v>849</v>
      </c>
      <c r="C13360" s="3" t="str">
        <f>HYPERLINK("http://www.uniprot.org/uniprot/G7J2C4","tr|G7J2C4|G7J2C4_MEDTR")</f>
        <v>tr|G7J2C4|G7J2C4_MEDTR</v>
      </c>
      <c r="D13360" t="s">
        <v>19876</v>
      </c>
      <c r="E13360">
        <v>83.45</v>
      </c>
      <c r="F13360">
        <v>284</v>
      </c>
      <c r="G13360">
        <v>47</v>
      </c>
      <c r="H13360">
        <v>2</v>
      </c>
      <c r="I13360">
        <v>1</v>
      </c>
      <c r="J13360">
        <v>846</v>
      </c>
      <c r="K13360">
        <v>1</v>
      </c>
      <c r="L13360">
        <v>1</v>
      </c>
      <c r="M13360">
        <v>284</v>
      </c>
      <c r="N13360" t="s">
        <v>18</v>
      </c>
      <c r="O13360" s="1">
        <v>4.0908500000000002E-143</v>
      </c>
      <c r="P13360">
        <v>1320</v>
      </c>
    </row>
    <row r="13361" spans="1:16" x14ac:dyDescent="0.25">
      <c r="A13361" t="s">
        <v>19877</v>
      </c>
      <c r="B13361">
        <v>1710</v>
      </c>
      <c r="C13361" s="3" t="str">
        <f>HYPERLINK("http://www.uniprot.org/uniprot/G7IV31","tr|G7IV31|G7IV31_MEDTR")</f>
        <v>tr|G7IV31|G7IV31_MEDTR</v>
      </c>
      <c r="D13361" t="s">
        <v>5349</v>
      </c>
      <c r="E13361">
        <v>61.87</v>
      </c>
      <c r="F13361">
        <v>299</v>
      </c>
      <c r="G13361">
        <v>114</v>
      </c>
      <c r="H13361">
        <v>12</v>
      </c>
      <c r="I13361">
        <v>847</v>
      </c>
      <c r="J13361">
        <v>1707</v>
      </c>
      <c r="K13361">
        <v>1</v>
      </c>
      <c r="L13361">
        <v>1650</v>
      </c>
      <c r="M13361">
        <v>1941</v>
      </c>
      <c r="N13361" t="s">
        <v>18</v>
      </c>
      <c r="O13361" s="1">
        <v>4.57137E-86</v>
      </c>
      <c r="P13361">
        <v>832</v>
      </c>
    </row>
    <row r="13362" spans="1:16" x14ac:dyDescent="0.25">
      <c r="A13362" t="s">
        <v>19878</v>
      </c>
      <c r="B13362">
        <v>1959</v>
      </c>
      <c r="C13362" s="3" t="str">
        <f>HYPERLINK("http://www.uniprot.org/uniprot/I1KM32","tr|I1KM32|I1KM32_SOYBN")</f>
        <v>tr|I1KM32|I1KM32_SOYBN</v>
      </c>
      <c r="D13362" t="s">
        <v>28</v>
      </c>
      <c r="E13362">
        <v>82.85</v>
      </c>
      <c r="F13362">
        <v>659</v>
      </c>
      <c r="G13362">
        <v>113</v>
      </c>
      <c r="H13362">
        <v>7</v>
      </c>
      <c r="I13362">
        <v>1</v>
      </c>
      <c r="J13362">
        <v>1956</v>
      </c>
      <c r="K13362">
        <v>1</v>
      </c>
      <c r="L13362">
        <v>1</v>
      </c>
      <c r="M13362">
        <v>654</v>
      </c>
      <c r="N13362" t="s">
        <v>18</v>
      </c>
      <c r="O13362">
        <v>0</v>
      </c>
      <c r="P13362">
        <v>2618</v>
      </c>
    </row>
    <row r="13363" spans="1:16" x14ac:dyDescent="0.25">
      <c r="A13363" t="s">
        <v>19879</v>
      </c>
      <c r="B13363">
        <v>918</v>
      </c>
      <c r="C13363" s="3" t="str">
        <f>HYPERLINK("http://www.uniprot.org/uniprot/G7JJD7","tr|G7JJD7|G7JJD7_MEDTR")</f>
        <v>tr|G7JJD7|G7JJD7_MEDTR</v>
      </c>
      <c r="D13363" t="s">
        <v>19880</v>
      </c>
      <c r="E13363">
        <v>82.92</v>
      </c>
      <c r="F13363">
        <v>287</v>
      </c>
      <c r="G13363">
        <v>49</v>
      </c>
      <c r="H13363">
        <v>5</v>
      </c>
      <c r="I13363">
        <v>1</v>
      </c>
      <c r="J13363">
        <v>846</v>
      </c>
      <c r="K13363">
        <v>1</v>
      </c>
      <c r="L13363">
        <v>1</v>
      </c>
      <c r="M13363">
        <v>280</v>
      </c>
      <c r="N13363" t="s">
        <v>18</v>
      </c>
      <c r="O13363" s="1">
        <v>3.3919299999999998E-125</v>
      </c>
      <c r="P13363">
        <v>1166</v>
      </c>
    </row>
    <row r="13364" spans="1:16" x14ac:dyDescent="0.25">
      <c r="A13364" t="s">
        <v>19881</v>
      </c>
      <c r="B13364">
        <v>1287</v>
      </c>
      <c r="C13364" s="3" t="str">
        <f>HYPERLINK("http://www.uniprot.org/uniprot/C6TAH5","tr|C6TAH5|C6TAH5_SOYBN")</f>
        <v>tr|C6TAH5|C6TAH5_SOYBN</v>
      </c>
      <c r="D13364" t="s">
        <v>210</v>
      </c>
      <c r="E13364">
        <v>81.709999999999994</v>
      </c>
      <c r="F13364">
        <v>432</v>
      </c>
      <c r="G13364">
        <v>79</v>
      </c>
      <c r="H13364">
        <v>6</v>
      </c>
      <c r="I13364">
        <v>1</v>
      </c>
      <c r="J13364">
        <v>1278</v>
      </c>
      <c r="K13364">
        <v>1</v>
      </c>
      <c r="L13364">
        <v>1</v>
      </c>
      <c r="M13364">
        <v>415</v>
      </c>
      <c r="N13364" t="s">
        <v>18</v>
      </c>
      <c r="O13364">
        <v>0</v>
      </c>
      <c r="P13364">
        <v>1735</v>
      </c>
    </row>
    <row r="13365" spans="1:16" x14ac:dyDescent="0.25">
      <c r="A13365" t="s">
        <v>19882</v>
      </c>
      <c r="B13365">
        <v>1092</v>
      </c>
      <c r="C13365" s="3" t="str">
        <f>HYPERLINK("http://www.uniprot.org/uniprot/G7JNX5","tr|G7JNX5|G7JNX5_MEDTR")</f>
        <v>tr|G7JNX5|G7JNX5_MEDTR</v>
      </c>
      <c r="D13365" t="s">
        <v>19883</v>
      </c>
      <c r="E13365">
        <v>83.28</v>
      </c>
      <c r="F13365">
        <v>341</v>
      </c>
      <c r="G13365">
        <v>57</v>
      </c>
      <c r="H13365">
        <v>0</v>
      </c>
      <c r="I13365">
        <v>67</v>
      </c>
      <c r="J13365">
        <v>1089</v>
      </c>
      <c r="K13365">
        <v>1</v>
      </c>
      <c r="L13365">
        <v>28</v>
      </c>
      <c r="M13365">
        <v>368</v>
      </c>
      <c r="N13365" t="s">
        <v>18</v>
      </c>
      <c r="O13365" s="1">
        <v>5.2765499999999998E-166</v>
      </c>
      <c r="P13365">
        <v>1519</v>
      </c>
    </row>
    <row r="13366" spans="1:16" x14ac:dyDescent="0.25">
      <c r="A13366" t="s">
        <v>19884</v>
      </c>
      <c r="B13366">
        <v>456</v>
      </c>
      <c r="C13366" s="3" t="str">
        <f>HYPERLINK("http://www.uniprot.org/uniprot/G7L7I1","tr|G7L7I1|G7L7I1_MEDTR")</f>
        <v>tr|G7L7I1|G7L7I1_MEDTR</v>
      </c>
      <c r="D13366" t="s">
        <v>19885</v>
      </c>
      <c r="E13366">
        <v>57.14</v>
      </c>
      <c r="F13366">
        <v>175</v>
      </c>
      <c r="G13366">
        <v>75</v>
      </c>
      <c r="H13366">
        <v>24</v>
      </c>
      <c r="I13366">
        <v>1</v>
      </c>
      <c r="J13366">
        <v>453</v>
      </c>
      <c r="K13366">
        <v>1</v>
      </c>
      <c r="L13366">
        <v>993</v>
      </c>
      <c r="M13366">
        <v>1167</v>
      </c>
      <c r="N13366" t="s">
        <v>18</v>
      </c>
      <c r="O13366" s="1">
        <v>6.4790099999999996E-42</v>
      </c>
      <c r="P13366">
        <v>443</v>
      </c>
    </row>
    <row r="13367" spans="1:16" x14ac:dyDescent="0.25">
      <c r="A13367" t="s">
        <v>19886</v>
      </c>
      <c r="B13367">
        <v>408</v>
      </c>
      <c r="C13367" s="3" t="str">
        <f>HYPERLINK("http://www.uniprot.org/uniprot/I3SVT4","tr|I3SVT4|I3SVT4_MEDTR")</f>
        <v>tr|I3SVT4|I3SVT4_MEDTR</v>
      </c>
      <c r="D13367" t="s">
        <v>22</v>
      </c>
      <c r="E13367">
        <v>96.61</v>
      </c>
      <c r="F13367">
        <v>118</v>
      </c>
      <c r="G13367">
        <v>4</v>
      </c>
      <c r="H13367">
        <v>0</v>
      </c>
      <c r="I13367">
        <v>52</v>
      </c>
      <c r="J13367">
        <v>405</v>
      </c>
      <c r="K13367">
        <v>1</v>
      </c>
      <c r="L13367">
        <v>22</v>
      </c>
      <c r="M13367">
        <v>139</v>
      </c>
      <c r="N13367" t="s">
        <v>18</v>
      </c>
      <c r="O13367" s="1">
        <v>6.9748300000000002E-60</v>
      </c>
      <c r="P13367">
        <v>598</v>
      </c>
    </row>
    <row r="13368" spans="1:16" x14ac:dyDescent="0.25">
      <c r="A13368" t="s">
        <v>19887</v>
      </c>
      <c r="B13368">
        <v>573</v>
      </c>
      <c r="C13368" s="3" t="str">
        <f>HYPERLINK("http://www.uniprot.org/uniprot/I3SQ55","tr|I3SQ55|I3SQ55_MEDTR")</f>
        <v>tr|I3SQ55|I3SQ55_MEDTR</v>
      </c>
      <c r="D13368" t="s">
        <v>22</v>
      </c>
      <c r="E13368">
        <v>82.63</v>
      </c>
      <c r="F13368">
        <v>190</v>
      </c>
      <c r="G13368">
        <v>33</v>
      </c>
      <c r="H13368">
        <v>0</v>
      </c>
      <c r="I13368">
        <v>1</v>
      </c>
      <c r="J13368">
        <v>570</v>
      </c>
      <c r="K13368">
        <v>1</v>
      </c>
      <c r="L13368">
        <v>1</v>
      </c>
      <c r="M13368">
        <v>189</v>
      </c>
      <c r="N13368" t="s">
        <v>18</v>
      </c>
      <c r="O13368" s="1">
        <v>1.3312400000000001E-84</v>
      </c>
      <c r="P13368">
        <v>812</v>
      </c>
    </row>
    <row r="13369" spans="1:16" x14ac:dyDescent="0.25">
      <c r="A13369" t="s">
        <v>19888</v>
      </c>
      <c r="B13369">
        <v>381</v>
      </c>
      <c r="C13369" s="3" t="str">
        <f>HYPERLINK("http://www.uniprot.org/uniprot/I1M2R7","tr|I1M2R7|I1M2R7_SOYBN")</f>
        <v>tr|I1M2R7|I1M2R7_SOYBN</v>
      </c>
      <c r="D13369" t="s">
        <v>71</v>
      </c>
      <c r="E13369">
        <v>51.25</v>
      </c>
      <c r="F13369">
        <v>80</v>
      </c>
      <c r="G13369">
        <v>39</v>
      </c>
      <c r="H13369">
        <v>0</v>
      </c>
      <c r="I13369">
        <v>136</v>
      </c>
      <c r="J13369">
        <v>375</v>
      </c>
      <c r="K13369">
        <v>1</v>
      </c>
      <c r="L13369">
        <v>37</v>
      </c>
      <c r="M13369">
        <v>113</v>
      </c>
      <c r="N13369" t="s">
        <v>18</v>
      </c>
      <c r="O13369" s="1">
        <v>6.4470699999999997E-13</v>
      </c>
      <c r="P13369">
        <v>193</v>
      </c>
    </row>
    <row r="13370" spans="1:16" x14ac:dyDescent="0.25">
      <c r="A13370" t="s">
        <v>19889</v>
      </c>
      <c r="B13370">
        <v>1515</v>
      </c>
      <c r="C13370" s="3" t="str">
        <f>HYPERLINK("http://www.uniprot.org/uniprot/K7KDF6","tr|K7KDF6|K7KDF6_SOYBN")</f>
        <v>tr|K7KDF6|K7KDF6_SOYBN</v>
      </c>
      <c r="D13370" t="s">
        <v>1889</v>
      </c>
      <c r="E13370">
        <v>36.4</v>
      </c>
      <c r="F13370">
        <v>445</v>
      </c>
      <c r="G13370">
        <v>283</v>
      </c>
      <c r="H13370">
        <v>69</v>
      </c>
      <c r="I13370">
        <v>19</v>
      </c>
      <c r="J13370">
        <v>1146</v>
      </c>
      <c r="K13370">
        <v>1</v>
      </c>
      <c r="L13370">
        <v>98</v>
      </c>
      <c r="M13370">
        <v>531</v>
      </c>
      <c r="N13370" t="s">
        <v>18</v>
      </c>
      <c r="O13370" s="1">
        <v>9.9773500000000002E-66</v>
      </c>
      <c r="P13370">
        <v>656</v>
      </c>
    </row>
    <row r="13371" spans="1:16" x14ac:dyDescent="0.25">
      <c r="A13371" t="s">
        <v>19890</v>
      </c>
      <c r="B13371">
        <v>1092</v>
      </c>
      <c r="C13371" s="3" t="str">
        <f>HYPERLINK("http://www.uniprot.org/uniprot/G7JMM8","tr|G7JMM8|G7JMM8_MEDTR")</f>
        <v>tr|G7JMM8|G7JMM8_MEDTR</v>
      </c>
      <c r="D13371" t="s">
        <v>19891</v>
      </c>
      <c r="E13371">
        <v>89.31</v>
      </c>
      <c r="F13371">
        <v>365</v>
      </c>
      <c r="G13371">
        <v>39</v>
      </c>
      <c r="H13371">
        <v>2</v>
      </c>
      <c r="I13371">
        <v>1</v>
      </c>
      <c r="J13371">
        <v>1089</v>
      </c>
      <c r="K13371">
        <v>1</v>
      </c>
      <c r="L13371">
        <v>3</v>
      </c>
      <c r="M13371">
        <v>362</v>
      </c>
      <c r="N13371" t="s">
        <v>18</v>
      </c>
      <c r="O13371">
        <v>0</v>
      </c>
      <c r="P13371">
        <v>1731</v>
      </c>
    </row>
    <row r="13372" spans="1:16" x14ac:dyDescent="0.25">
      <c r="A13372" t="s">
        <v>19892</v>
      </c>
      <c r="B13372">
        <v>1521</v>
      </c>
      <c r="C13372" s="3" t="str">
        <f>HYPERLINK("http://www.uniprot.org/uniprot/G7K677","tr|G7K677|G7K677_MEDTR")</f>
        <v>tr|G7K677|G7K677_MEDTR</v>
      </c>
      <c r="D13372" t="s">
        <v>19893</v>
      </c>
      <c r="E13372">
        <v>81.540000000000006</v>
      </c>
      <c r="F13372">
        <v>493</v>
      </c>
      <c r="G13372">
        <v>91</v>
      </c>
      <c r="H13372">
        <v>3</v>
      </c>
      <c r="I13372">
        <v>1</v>
      </c>
      <c r="J13372">
        <v>1470</v>
      </c>
      <c r="K13372">
        <v>1</v>
      </c>
      <c r="L13372">
        <v>19</v>
      </c>
      <c r="M13372">
        <v>511</v>
      </c>
      <c r="N13372" t="s">
        <v>18</v>
      </c>
      <c r="O13372">
        <v>0</v>
      </c>
      <c r="P13372">
        <v>2028</v>
      </c>
    </row>
    <row r="13373" spans="1:16" x14ac:dyDescent="0.25">
      <c r="A13373" t="s">
        <v>19894</v>
      </c>
      <c r="B13373">
        <v>1266</v>
      </c>
      <c r="C13373" s="3" t="str">
        <f>HYPERLINK("http://www.uniprot.org/uniprot/B0I559","tr|B0I559|B0I559_PHAVU")</f>
        <v>tr|B0I559|B0I559_PHAVU</v>
      </c>
      <c r="D13373" t="s">
        <v>19895</v>
      </c>
      <c r="E13373">
        <v>74.09</v>
      </c>
      <c r="F13373">
        <v>220</v>
      </c>
      <c r="G13373">
        <v>57</v>
      </c>
      <c r="H13373">
        <v>0</v>
      </c>
      <c r="I13373">
        <v>1</v>
      </c>
      <c r="J13373">
        <v>660</v>
      </c>
      <c r="K13373">
        <v>1</v>
      </c>
      <c r="L13373">
        <v>1</v>
      </c>
      <c r="M13373">
        <v>207</v>
      </c>
      <c r="N13373" t="s">
        <v>18</v>
      </c>
      <c r="O13373" s="1">
        <v>4.1127300000000001E-83</v>
      </c>
      <c r="P13373">
        <v>805</v>
      </c>
    </row>
    <row r="13374" spans="1:16" x14ac:dyDescent="0.25">
      <c r="A13374" t="s">
        <v>19896</v>
      </c>
      <c r="B13374">
        <v>1290</v>
      </c>
      <c r="C13374" s="3" t="str">
        <f>HYPERLINK("http://www.uniprot.org/uniprot/G7IIL3","tr|G7IIL3|G7IIL3_MEDTR")</f>
        <v>tr|G7IIL3|G7IIL3_MEDTR</v>
      </c>
      <c r="D13374" t="s">
        <v>19897</v>
      </c>
      <c r="E13374">
        <v>89</v>
      </c>
      <c r="F13374">
        <v>400</v>
      </c>
      <c r="G13374">
        <v>44</v>
      </c>
      <c r="H13374">
        <v>0</v>
      </c>
      <c r="I13374">
        <v>61</v>
      </c>
      <c r="J13374">
        <v>1260</v>
      </c>
      <c r="K13374">
        <v>1</v>
      </c>
      <c r="L13374">
        <v>19</v>
      </c>
      <c r="M13374">
        <v>415</v>
      </c>
      <c r="N13374" t="s">
        <v>18</v>
      </c>
      <c r="O13374">
        <v>0</v>
      </c>
      <c r="P13374">
        <v>1800</v>
      </c>
    </row>
    <row r="13375" spans="1:16" x14ac:dyDescent="0.25">
      <c r="A13375" t="s">
        <v>19898</v>
      </c>
      <c r="B13375">
        <v>1830</v>
      </c>
      <c r="C13375" s="3" t="str">
        <f>HYPERLINK("http://www.uniprot.org/uniprot/G7JWU3","tr|G7JWU3|G7JWU3_MEDTR")</f>
        <v>tr|G7JWU3|G7JWU3_MEDTR</v>
      </c>
      <c r="D13375" t="s">
        <v>19899</v>
      </c>
      <c r="E13375">
        <v>76.8</v>
      </c>
      <c r="F13375">
        <v>608</v>
      </c>
      <c r="G13375">
        <v>141</v>
      </c>
      <c r="H13375">
        <v>0</v>
      </c>
      <c r="I13375">
        <v>1</v>
      </c>
      <c r="J13375">
        <v>1824</v>
      </c>
      <c r="K13375">
        <v>1</v>
      </c>
      <c r="L13375">
        <v>1</v>
      </c>
      <c r="M13375">
        <v>603</v>
      </c>
      <c r="N13375" t="s">
        <v>18</v>
      </c>
      <c r="O13375">
        <v>0</v>
      </c>
      <c r="P13375">
        <v>2419</v>
      </c>
    </row>
    <row r="13376" spans="1:16" x14ac:dyDescent="0.25">
      <c r="A13376" t="s">
        <v>19900</v>
      </c>
      <c r="B13376">
        <v>1569</v>
      </c>
      <c r="C13376" s="3" t="str">
        <f>HYPERLINK("http://www.uniprot.org/uniprot/I1NE25","tr|I1NE25|I1NE25_SOYBN")</f>
        <v>tr|I1NE25|I1NE25_SOYBN</v>
      </c>
      <c r="D13376" t="s">
        <v>71</v>
      </c>
      <c r="E13376">
        <v>92.3</v>
      </c>
      <c r="F13376">
        <v>416</v>
      </c>
      <c r="G13376">
        <v>32</v>
      </c>
      <c r="H13376">
        <v>2</v>
      </c>
      <c r="I13376">
        <v>1</v>
      </c>
      <c r="J13376">
        <v>1242</v>
      </c>
      <c r="K13376">
        <v>1</v>
      </c>
      <c r="L13376">
        <v>1</v>
      </c>
      <c r="M13376">
        <v>413</v>
      </c>
      <c r="N13376" t="s">
        <v>18</v>
      </c>
      <c r="O13376">
        <v>0</v>
      </c>
      <c r="P13376">
        <v>2047</v>
      </c>
    </row>
    <row r="13377" spans="1:16" x14ac:dyDescent="0.25">
      <c r="A13377" t="s">
        <v>19901</v>
      </c>
      <c r="B13377">
        <v>204</v>
      </c>
      <c r="C13377" s="3" t="str">
        <f>HYPERLINK("http://www.uniprot.org/uniprot/I1NB24","tr|I1NB24|I1NB24_SOYBN")</f>
        <v>tr|I1NB24|I1NB24_SOYBN</v>
      </c>
      <c r="D13377" t="s">
        <v>28</v>
      </c>
      <c r="E13377">
        <v>84.37</v>
      </c>
      <c r="F13377">
        <v>64</v>
      </c>
      <c r="G13377">
        <v>10</v>
      </c>
      <c r="H13377">
        <v>0</v>
      </c>
      <c r="I13377">
        <v>10</v>
      </c>
      <c r="J13377">
        <v>201</v>
      </c>
      <c r="K13377">
        <v>1</v>
      </c>
      <c r="L13377">
        <v>20</v>
      </c>
      <c r="M13377">
        <v>83</v>
      </c>
      <c r="N13377" t="s">
        <v>18</v>
      </c>
      <c r="O13377" s="1">
        <v>1.3622799999999999E-23</v>
      </c>
      <c r="P13377">
        <v>285</v>
      </c>
    </row>
    <row r="13378" spans="1:16" x14ac:dyDescent="0.25">
      <c r="A13378" t="s">
        <v>19902</v>
      </c>
      <c r="B13378">
        <v>2937</v>
      </c>
      <c r="C13378" s="3" t="str">
        <f>HYPERLINK("http://www.uniprot.org/uniprot/K7K7U5","tr|K7K7U5|K7K7U5_SOYBN")</f>
        <v>tr|K7K7U5|K7K7U5_SOYBN</v>
      </c>
      <c r="D13378" t="s">
        <v>28</v>
      </c>
      <c r="E13378">
        <v>85.86</v>
      </c>
      <c r="F13378">
        <v>679</v>
      </c>
      <c r="G13378">
        <v>96</v>
      </c>
      <c r="H13378">
        <v>0</v>
      </c>
      <c r="I13378">
        <v>898</v>
      </c>
      <c r="J13378">
        <v>2934</v>
      </c>
      <c r="K13378">
        <v>1</v>
      </c>
      <c r="L13378">
        <v>29</v>
      </c>
      <c r="M13378">
        <v>705</v>
      </c>
      <c r="N13378" t="s">
        <v>18</v>
      </c>
      <c r="O13378">
        <v>0</v>
      </c>
      <c r="P13378">
        <v>3006</v>
      </c>
    </row>
    <row r="13379" spans="1:16" x14ac:dyDescent="0.25">
      <c r="A13379" t="s">
        <v>19903</v>
      </c>
      <c r="B13379">
        <v>876</v>
      </c>
      <c r="C13379" s="3" t="str">
        <f>HYPERLINK("http://www.uniprot.org/uniprot/I3SQZ7","tr|I3SQZ7|I3SQZ7_LOTJA")</f>
        <v>tr|I3SQZ7|I3SQZ7_LOTJA</v>
      </c>
      <c r="D13379" t="s">
        <v>93</v>
      </c>
      <c r="E13379">
        <v>75.86</v>
      </c>
      <c r="F13379">
        <v>290</v>
      </c>
      <c r="G13379">
        <v>70</v>
      </c>
      <c r="H13379">
        <v>0</v>
      </c>
      <c r="I13379">
        <v>4</v>
      </c>
      <c r="J13379">
        <v>873</v>
      </c>
      <c r="K13379">
        <v>1</v>
      </c>
      <c r="L13379">
        <v>62</v>
      </c>
      <c r="M13379">
        <v>347</v>
      </c>
      <c r="N13379" t="s">
        <v>18</v>
      </c>
      <c r="O13379" s="1">
        <v>5.3616899999999997E-117</v>
      </c>
      <c r="P13379">
        <v>1095</v>
      </c>
    </row>
    <row r="13380" spans="1:16" x14ac:dyDescent="0.25">
      <c r="A13380" t="s">
        <v>19904</v>
      </c>
      <c r="B13380">
        <v>1407</v>
      </c>
      <c r="C13380" s="3" t="str">
        <f>HYPERLINK("http://www.uniprot.org/uniprot/I1JJC7","tr|I1JJC7|I1JJC7_SOYBN")</f>
        <v>tr|I1JJC7|I1JJC7_SOYBN</v>
      </c>
      <c r="D13380" t="s">
        <v>117</v>
      </c>
      <c r="E13380">
        <v>80.58</v>
      </c>
      <c r="F13380">
        <v>448</v>
      </c>
      <c r="G13380">
        <v>87</v>
      </c>
      <c r="H13380">
        <v>1</v>
      </c>
      <c r="I13380">
        <v>61</v>
      </c>
      <c r="J13380">
        <v>1401</v>
      </c>
      <c r="K13380">
        <v>1</v>
      </c>
      <c r="L13380">
        <v>27</v>
      </c>
      <c r="M13380">
        <v>471</v>
      </c>
      <c r="N13380" t="s">
        <v>18</v>
      </c>
      <c r="O13380">
        <v>0</v>
      </c>
      <c r="P13380">
        <v>1904</v>
      </c>
    </row>
    <row r="13381" spans="1:16" x14ac:dyDescent="0.25">
      <c r="A13381" t="s">
        <v>19905</v>
      </c>
      <c r="B13381">
        <v>756</v>
      </c>
      <c r="C13381" s="3" t="str">
        <f>HYPERLINK("http://www.uniprot.org/uniprot/G7J397","tr|G7J397|G7J397_MEDTR")</f>
        <v>tr|G7J397|G7J397_MEDTR</v>
      </c>
      <c r="D13381" t="s">
        <v>19906</v>
      </c>
      <c r="E13381">
        <v>45.38</v>
      </c>
      <c r="F13381">
        <v>260</v>
      </c>
      <c r="G13381">
        <v>142</v>
      </c>
      <c r="H13381">
        <v>27</v>
      </c>
      <c r="I13381">
        <v>55</v>
      </c>
      <c r="J13381">
        <v>753</v>
      </c>
      <c r="K13381">
        <v>1</v>
      </c>
      <c r="L13381">
        <v>17</v>
      </c>
      <c r="M13381">
        <v>259</v>
      </c>
      <c r="N13381" t="s">
        <v>18</v>
      </c>
      <c r="O13381" s="1">
        <v>3.6056000000000002E-41</v>
      </c>
      <c r="P13381">
        <v>440</v>
      </c>
    </row>
    <row r="13382" spans="1:16" x14ac:dyDescent="0.25">
      <c r="A13382" t="s">
        <v>19907</v>
      </c>
      <c r="B13382">
        <v>1080</v>
      </c>
      <c r="C13382" s="3" t="str">
        <f>HYPERLINK("http://www.uniprot.org/uniprot/G7J7U7","tr|G7J7U7|G7J7U7_MEDTR")</f>
        <v>tr|G7J7U7|G7J7U7_MEDTR</v>
      </c>
      <c r="D13382" t="s">
        <v>19908</v>
      </c>
      <c r="E13382">
        <v>89.29</v>
      </c>
      <c r="F13382">
        <v>355</v>
      </c>
      <c r="G13382">
        <v>38</v>
      </c>
      <c r="H13382">
        <v>0</v>
      </c>
      <c r="I13382">
        <v>4</v>
      </c>
      <c r="J13382">
        <v>1068</v>
      </c>
      <c r="K13382">
        <v>1</v>
      </c>
      <c r="L13382">
        <v>4</v>
      </c>
      <c r="M13382">
        <v>358</v>
      </c>
      <c r="N13382" t="s">
        <v>18</v>
      </c>
      <c r="O13382" s="1">
        <v>1.0411700000000001E-174</v>
      </c>
      <c r="P13382">
        <v>1594</v>
      </c>
    </row>
    <row r="13383" spans="1:16" x14ac:dyDescent="0.25">
      <c r="A13383" t="s">
        <v>19909</v>
      </c>
      <c r="B13383">
        <v>1764</v>
      </c>
      <c r="C13383" s="3" t="str">
        <f>HYPERLINK("http://www.uniprot.org/uniprot/I1MYZ5","tr|I1MYZ5|I1MYZ5_SOYBN")</f>
        <v>tr|I1MYZ5|I1MYZ5_SOYBN</v>
      </c>
      <c r="D13383" t="s">
        <v>28</v>
      </c>
      <c r="E13383">
        <v>84.35</v>
      </c>
      <c r="F13383">
        <v>588</v>
      </c>
      <c r="G13383">
        <v>92</v>
      </c>
      <c r="H13383">
        <v>1</v>
      </c>
      <c r="I13383">
        <v>1</v>
      </c>
      <c r="J13383">
        <v>1761</v>
      </c>
      <c r="K13383">
        <v>1</v>
      </c>
      <c r="L13383">
        <v>1</v>
      </c>
      <c r="M13383">
        <v>588</v>
      </c>
      <c r="N13383" t="s">
        <v>18</v>
      </c>
      <c r="O13383">
        <v>0</v>
      </c>
      <c r="P13383">
        <v>2534</v>
      </c>
    </row>
    <row r="13384" spans="1:16" x14ac:dyDescent="0.25">
      <c r="A13384" t="s">
        <v>19910</v>
      </c>
      <c r="B13384">
        <v>2604</v>
      </c>
      <c r="C13384" s="3" t="str">
        <f>HYPERLINK("http://www.uniprot.org/uniprot/G7IV38","tr|G7IV38|G7IV38_MEDTR")</f>
        <v>tr|G7IV38|G7IV38_MEDTR</v>
      </c>
      <c r="D13384" t="s">
        <v>5427</v>
      </c>
      <c r="E13384">
        <v>55.9</v>
      </c>
      <c r="F13384">
        <v>864</v>
      </c>
      <c r="G13384">
        <v>381</v>
      </c>
      <c r="H13384">
        <v>12</v>
      </c>
      <c r="I13384">
        <v>1</v>
      </c>
      <c r="J13384">
        <v>2556</v>
      </c>
      <c r="K13384">
        <v>1</v>
      </c>
      <c r="L13384">
        <v>174</v>
      </c>
      <c r="M13384">
        <v>1026</v>
      </c>
      <c r="N13384" t="s">
        <v>18</v>
      </c>
      <c r="O13384">
        <v>0</v>
      </c>
      <c r="P13384">
        <v>2307</v>
      </c>
    </row>
    <row r="13385" spans="1:16" x14ac:dyDescent="0.25">
      <c r="A13385" t="s">
        <v>19911</v>
      </c>
      <c r="B13385">
        <v>2121</v>
      </c>
      <c r="C13385" s="3" t="str">
        <f>HYPERLINK("http://www.uniprot.org/uniprot/I1ND66","tr|I1ND66|I1ND66_SOYBN")</f>
        <v>tr|I1ND66|I1ND66_SOYBN</v>
      </c>
      <c r="D13385" t="s">
        <v>71</v>
      </c>
      <c r="E13385">
        <v>80.31</v>
      </c>
      <c r="F13385">
        <v>706</v>
      </c>
      <c r="G13385">
        <v>139</v>
      </c>
      <c r="H13385">
        <v>0</v>
      </c>
      <c r="I13385">
        <v>1</v>
      </c>
      <c r="J13385">
        <v>2118</v>
      </c>
      <c r="K13385">
        <v>1</v>
      </c>
      <c r="L13385">
        <v>116</v>
      </c>
      <c r="M13385">
        <v>821</v>
      </c>
      <c r="N13385" t="s">
        <v>18</v>
      </c>
      <c r="O13385">
        <v>0</v>
      </c>
      <c r="P13385">
        <v>3007</v>
      </c>
    </row>
    <row r="13386" spans="1:16" x14ac:dyDescent="0.25">
      <c r="A13386" t="s">
        <v>19912</v>
      </c>
      <c r="B13386">
        <v>1131</v>
      </c>
      <c r="C13386" s="3" t="str">
        <f>HYPERLINK("http://www.uniprot.org/uniprot/G7JJD8","tr|G7JJD8|G7JJD8_MEDTR")</f>
        <v>tr|G7JJD8|G7JJD8_MEDTR</v>
      </c>
      <c r="D13386" t="s">
        <v>19913</v>
      </c>
      <c r="E13386">
        <v>68.02</v>
      </c>
      <c r="F13386">
        <v>394</v>
      </c>
      <c r="G13386">
        <v>126</v>
      </c>
      <c r="H13386">
        <v>19</v>
      </c>
      <c r="I13386">
        <v>1</v>
      </c>
      <c r="J13386">
        <v>1125</v>
      </c>
      <c r="K13386">
        <v>1</v>
      </c>
      <c r="L13386">
        <v>1</v>
      </c>
      <c r="M13386">
        <v>379</v>
      </c>
      <c r="N13386" t="s">
        <v>18</v>
      </c>
      <c r="O13386" s="1">
        <v>8.4154800000000001E-138</v>
      </c>
      <c r="P13386">
        <v>1276</v>
      </c>
    </row>
    <row r="13387" spans="1:16" x14ac:dyDescent="0.25">
      <c r="A13387" t="s">
        <v>19914</v>
      </c>
      <c r="B13387">
        <v>1461</v>
      </c>
      <c r="C13387" s="3" t="str">
        <f>HYPERLINK("http://www.uniprot.org/uniprot/Q9SEH8","tr|Q9SEH8|Q9SEH8_SOYBN")</f>
        <v>tr|Q9SEH8|Q9SEH8_SOYBN</v>
      </c>
      <c r="D13387" t="s">
        <v>19915</v>
      </c>
      <c r="E13387">
        <v>83.07</v>
      </c>
      <c r="F13387">
        <v>514</v>
      </c>
      <c r="G13387">
        <v>87</v>
      </c>
      <c r="H13387">
        <v>28</v>
      </c>
      <c r="I13387">
        <v>1</v>
      </c>
      <c r="J13387">
        <v>1458</v>
      </c>
      <c r="K13387">
        <v>1</v>
      </c>
      <c r="L13387">
        <v>65</v>
      </c>
      <c r="M13387">
        <v>578</v>
      </c>
      <c r="N13387" t="s">
        <v>18</v>
      </c>
      <c r="O13387">
        <v>0</v>
      </c>
      <c r="P13387">
        <v>2204</v>
      </c>
    </row>
    <row r="13388" spans="1:16" x14ac:dyDescent="0.25">
      <c r="A13388" t="s">
        <v>19916</v>
      </c>
      <c r="B13388">
        <v>795</v>
      </c>
      <c r="C13388" s="3" t="str">
        <f>HYPERLINK("http://www.uniprot.org/uniprot/Q9SMK7","tr|Q9SMK7|Q9SMK7_CICAR")</f>
        <v>tr|Q9SMK7|Q9SMK7_CICAR</v>
      </c>
      <c r="D13388" t="s">
        <v>19917</v>
      </c>
      <c r="E13388">
        <v>100</v>
      </c>
      <c r="F13388">
        <v>264</v>
      </c>
      <c r="G13388">
        <v>0</v>
      </c>
      <c r="H13388">
        <v>0</v>
      </c>
      <c r="I13388">
        <v>1</v>
      </c>
      <c r="J13388">
        <v>792</v>
      </c>
      <c r="K13388">
        <v>1</v>
      </c>
      <c r="L13388">
        <v>1</v>
      </c>
      <c r="M13388">
        <v>264</v>
      </c>
      <c r="N13388" t="s">
        <v>18</v>
      </c>
      <c r="O13388" s="1">
        <v>7.2761700000000001E-144</v>
      </c>
      <c r="P13388">
        <v>1326</v>
      </c>
    </row>
    <row r="13389" spans="1:16" x14ac:dyDescent="0.25">
      <c r="A13389" t="s">
        <v>19918</v>
      </c>
      <c r="B13389">
        <v>444</v>
      </c>
      <c r="C13389" s="3" t="str">
        <f>HYPERLINK("http://www.uniprot.org/uniprot/Q4VYC7","tr|Q4VYC7|Q4VYC7_MEDTR")</f>
        <v>tr|Q4VYC7|Q4VYC7_MEDTR</v>
      </c>
      <c r="D13389" t="s">
        <v>19919</v>
      </c>
      <c r="E13389">
        <v>93.22</v>
      </c>
      <c r="F13389">
        <v>118</v>
      </c>
      <c r="G13389">
        <v>8</v>
      </c>
      <c r="H13389">
        <v>0</v>
      </c>
      <c r="I13389">
        <v>88</v>
      </c>
      <c r="J13389">
        <v>441</v>
      </c>
      <c r="K13389">
        <v>1</v>
      </c>
      <c r="L13389">
        <v>33</v>
      </c>
      <c r="M13389">
        <v>150</v>
      </c>
      <c r="N13389" t="s">
        <v>18</v>
      </c>
      <c r="O13389" s="1">
        <v>6.57528E-58</v>
      </c>
      <c r="P13389">
        <v>581</v>
      </c>
    </row>
    <row r="13390" spans="1:16" x14ac:dyDescent="0.25">
      <c r="A13390" t="s">
        <v>19920</v>
      </c>
      <c r="B13390">
        <v>1068</v>
      </c>
      <c r="C13390" s="3" t="str">
        <f>HYPERLINK("http://www.uniprot.org/uniprot/Q9M3H9","tr|Q9M3H9|Q9M3H9_CICAR")</f>
        <v>tr|Q9M3H9|Q9M3H9_CICAR</v>
      </c>
      <c r="D13390" t="s">
        <v>11527</v>
      </c>
      <c r="E13390">
        <v>82.96</v>
      </c>
      <c r="F13390">
        <v>411</v>
      </c>
      <c r="G13390">
        <v>70</v>
      </c>
      <c r="H13390">
        <v>56</v>
      </c>
      <c r="I13390">
        <v>1</v>
      </c>
      <c r="J13390">
        <v>1065</v>
      </c>
      <c r="K13390">
        <v>1</v>
      </c>
      <c r="L13390">
        <v>1</v>
      </c>
      <c r="M13390">
        <v>411</v>
      </c>
      <c r="N13390" t="s">
        <v>18</v>
      </c>
      <c r="O13390">
        <v>0</v>
      </c>
      <c r="P13390">
        <v>1737</v>
      </c>
    </row>
    <row r="13391" spans="1:16" x14ac:dyDescent="0.25">
      <c r="A13391" t="s">
        <v>19921</v>
      </c>
      <c r="B13391">
        <v>987</v>
      </c>
      <c r="C13391" s="3" t="str">
        <f>HYPERLINK("http://www.uniprot.org/uniprot/K7MNX2","tr|K7MNX2|K7MNX2_SOYBN")</f>
        <v>tr|K7MNX2|K7MNX2_SOYBN</v>
      </c>
      <c r="D13391" t="s">
        <v>28</v>
      </c>
      <c r="E13391">
        <v>29.07</v>
      </c>
      <c r="F13391">
        <v>227</v>
      </c>
      <c r="G13391">
        <v>161</v>
      </c>
      <c r="H13391">
        <v>2</v>
      </c>
      <c r="I13391">
        <v>307</v>
      </c>
      <c r="J13391">
        <v>981</v>
      </c>
      <c r="K13391">
        <v>1</v>
      </c>
      <c r="L13391">
        <v>272</v>
      </c>
      <c r="M13391">
        <v>491</v>
      </c>
      <c r="N13391" t="s">
        <v>18</v>
      </c>
      <c r="O13391" s="1">
        <v>1.6597599999999999E-19</v>
      </c>
      <c r="P13391">
        <v>255</v>
      </c>
    </row>
    <row r="13392" spans="1:16" x14ac:dyDescent="0.25">
      <c r="A13392" t="s">
        <v>19922</v>
      </c>
      <c r="B13392">
        <v>2022</v>
      </c>
      <c r="C13392" s="3" t="str">
        <f>HYPERLINK("http://www.uniprot.org/uniprot/K7MB62","tr|K7MB62|K7MB62_SOYBN")</f>
        <v>tr|K7MB62|K7MB62_SOYBN</v>
      </c>
      <c r="D13392" t="s">
        <v>28</v>
      </c>
      <c r="E13392">
        <v>82.1</v>
      </c>
      <c r="F13392">
        <v>676</v>
      </c>
      <c r="G13392">
        <v>121</v>
      </c>
      <c r="H13392">
        <v>3</v>
      </c>
      <c r="I13392">
        <v>1</v>
      </c>
      <c r="J13392">
        <v>2019</v>
      </c>
      <c r="K13392">
        <v>1</v>
      </c>
      <c r="L13392">
        <v>21</v>
      </c>
      <c r="M13392">
        <v>692</v>
      </c>
      <c r="N13392" t="s">
        <v>18</v>
      </c>
      <c r="O13392">
        <v>0</v>
      </c>
      <c r="P13392">
        <v>3023</v>
      </c>
    </row>
    <row r="13393" spans="1:16" x14ac:dyDescent="0.25">
      <c r="A13393" t="s">
        <v>19923</v>
      </c>
      <c r="B13393">
        <v>1092</v>
      </c>
      <c r="C13393" s="3" t="str">
        <f>HYPERLINK("http://www.uniprot.org/uniprot/G7IQ96","tr|G7IQ96|G7IQ96_MEDTR")</f>
        <v>tr|G7IQ96|G7IQ96_MEDTR</v>
      </c>
      <c r="D13393" t="s">
        <v>19924</v>
      </c>
      <c r="E13393">
        <v>47.36</v>
      </c>
      <c r="F13393">
        <v>361</v>
      </c>
      <c r="G13393">
        <v>190</v>
      </c>
      <c r="H13393">
        <v>81</v>
      </c>
      <c r="I13393">
        <v>247</v>
      </c>
      <c r="J13393">
        <v>1086</v>
      </c>
      <c r="K13393">
        <v>1</v>
      </c>
      <c r="L13393">
        <v>548</v>
      </c>
      <c r="M13393">
        <v>902</v>
      </c>
      <c r="N13393" t="s">
        <v>18</v>
      </c>
      <c r="O13393" s="1">
        <v>1.16798E-72</v>
      </c>
      <c r="P13393">
        <v>714</v>
      </c>
    </row>
    <row r="13394" spans="1:16" x14ac:dyDescent="0.25">
      <c r="A13394" t="s">
        <v>19925</v>
      </c>
      <c r="B13394">
        <v>561</v>
      </c>
      <c r="C13394" s="3" t="str">
        <f>HYPERLINK("http://www.uniprot.org/uniprot/I3SJ93","tr|I3SJ93|I3SJ93_LOTJA")</f>
        <v>tr|I3SJ93|I3SJ93_LOTJA</v>
      </c>
      <c r="D13394" t="s">
        <v>93</v>
      </c>
      <c r="E13394">
        <v>74.19</v>
      </c>
      <c r="F13394">
        <v>186</v>
      </c>
      <c r="G13394">
        <v>48</v>
      </c>
      <c r="H13394">
        <v>0</v>
      </c>
      <c r="I13394">
        <v>1</v>
      </c>
      <c r="J13394">
        <v>558</v>
      </c>
      <c r="K13394">
        <v>1</v>
      </c>
      <c r="L13394">
        <v>1</v>
      </c>
      <c r="M13394">
        <v>186</v>
      </c>
      <c r="N13394" t="s">
        <v>18</v>
      </c>
      <c r="O13394" s="1">
        <v>2.57616E-74</v>
      </c>
      <c r="P13394">
        <v>723</v>
      </c>
    </row>
    <row r="13395" spans="1:16" x14ac:dyDescent="0.25">
      <c r="A13395" t="s">
        <v>19926</v>
      </c>
      <c r="B13395">
        <v>1083</v>
      </c>
      <c r="C13395" s="3" t="str">
        <f>HYPERLINK("http://www.uniprot.org/uniprot/O82708","tr|O82708|O82708_PEA")</f>
        <v>tr|O82708|O82708_PEA</v>
      </c>
      <c r="D13395" t="s">
        <v>19927</v>
      </c>
      <c r="E13395">
        <v>70.27</v>
      </c>
      <c r="F13395">
        <v>360</v>
      </c>
      <c r="G13395">
        <v>107</v>
      </c>
      <c r="H13395">
        <v>0</v>
      </c>
      <c r="I13395">
        <v>1</v>
      </c>
      <c r="J13395">
        <v>1080</v>
      </c>
      <c r="K13395">
        <v>1</v>
      </c>
      <c r="L13395">
        <v>1</v>
      </c>
      <c r="M13395">
        <v>360</v>
      </c>
      <c r="N13395" t="s">
        <v>18</v>
      </c>
      <c r="O13395" s="1">
        <v>5.4099200000000002E-147</v>
      </c>
      <c r="P13395">
        <v>1355</v>
      </c>
    </row>
    <row r="13396" spans="1:16" x14ac:dyDescent="0.25">
      <c r="A13396" t="s">
        <v>19928</v>
      </c>
      <c r="B13396">
        <v>1317</v>
      </c>
      <c r="C13396" s="3" t="str">
        <f>HYPERLINK("http://www.uniprot.org/uniprot/I3T8V4","tr|I3T8V4|I3T8V4_MEDTR")</f>
        <v>tr|I3T8V4|I3T8V4_MEDTR</v>
      </c>
      <c r="D13396" t="s">
        <v>22</v>
      </c>
      <c r="E13396">
        <v>85.52</v>
      </c>
      <c r="F13396">
        <v>442</v>
      </c>
      <c r="G13396">
        <v>64</v>
      </c>
      <c r="H13396">
        <v>7</v>
      </c>
      <c r="I13396">
        <v>1</v>
      </c>
      <c r="J13396">
        <v>1305</v>
      </c>
      <c r="K13396">
        <v>1</v>
      </c>
      <c r="L13396">
        <v>1</v>
      </c>
      <c r="M13396">
        <v>442</v>
      </c>
      <c r="N13396" t="s">
        <v>18</v>
      </c>
      <c r="O13396">
        <v>0</v>
      </c>
      <c r="P13396">
        <v>2022</v>
      </c>
    </row>
    <row r="13397" spans="1:16" x14ac:dyDescent="0.25">
      <c r="A13397" t="s">
        <v>19929</v>
      </c>
      <c r="B13397">
        <v>693</v>
      </c>
      <c r="C13397" s="3" t="str">
        <f>HYPERLINK("http://www.uniprot.org/uniprot/A2Q5H3","tr|A2Q5H3|A2Q5H3_MEDTR")</f>
        <v>tr|A2Q5H3|A2Q5H3_MEDTR</v>
      </c>
      <c r="D13397" t="s">
        <v>19930</v>
      </c>
      <c r="E13397">
        <v>93.33</v>
      </c>
      <c r="F13397">
        <v>210</v>
      </c>
      <c r="G13397">
        <v>14</v>
      </c>
      <c r="H13397">
        <v>0</v>
      </c>
      <c r="I13397">
        <v>58</v>
      </c>
      <c r="J13397">
        <v>687</v>
      </c>
      <c r="K13397">
        <v>1</v>
      </c>
      <c r="L13397">
        <v>36</v>
      </c>
      <c r="M13397">
        <v>245</v>
      </c>
      <c r="N13397" t="s">
        <v>18</v>
      </c>
      <c r="O13397" s="1">
        <v>2.7194500000000001E-111</v>
      </c>
      <c r="P13397">
        <v>1044</v>
      </c>
    </row>
    <row r="13398" spans="1:16" x14ac:dyDescent="0.25">
      <c r="A13398" t="s">
        <v>19931</v>
      </c>
      <c r="B13398">
        <v>1674</v>
      </c>
      <c r="C13398" s="3" t="str">
        <f>HYPERLINK("http://www.uniprot.org/uniprot/G7IIK8","tr|G7IIK8|G7IIK8_MEDTR")</f>
        <v>tr|G7IIK8|G7IIK8_MEDTR</v>
      </c>
      <c r="D13398" t="s">
        <v>19932</v>
      </c>
      <c r="E13398">
        <v>62.63</v>
      </c>
      <c r="F13398">
        <v>447</v>
      </c>
      <c r="G13398">
        <v>167</v>
      </c>
      <c r="H13398">
        <v>15</v>
      </c>
      <c r="I13398">
        <v>319</v>
      </c>
      <c r="J13398">
        <v>1614</v>
      </c>
      <c r="K13398">
        <v>1</v>
      </c>
      <c r="L13398">
        <v>76</v>
      </c>
      <c r="M13398">
        <v>500</v>
      </c>
      <c r="N13398" t="s">
        <v>18</v>
      </c>
      <c r="O13398" s="1">
        <v>1.8440999999999999E-124</v>
      </c>
      <c r="P13398">
        <v>1163</v>
      </c>
    </row>
    <row r="13399" spans="1:16" x14ac:dyDescent="0.25">
      <c r="A13399" t="s">
        <v>19933</v>
      </c>
      <c r="B13399">
        <v>1218</v>
      </c>
      <c r="C13399" s="3" t="str">
        <f>HYPERLINK("http://www.uniprot.org/uniprot/G7JWT8","tr|G7JWT8|G7JWT8_MEDTR")</f>
        <v>tr|G7JWT8|G7JWT8_MEDTR</v>
      </c>
      <c r="D13399" t="s">
        <v>19934</v>
      </c>
      <c r="E13399">
        <v>73.53</v>
      </c>
      <c r="F13399">
        <v>427</v>
      </c>
      <c r="G13399">
        <v>113</v>
      </c>
      <c r="H13399">
        <v>32</v>
      </c>
      <c r="I13399">
        <v>1</v>
      </c>
      <c r="J13399">
        <v>1185</v>
      </c>
      <c r="K13399">
        <v>1</v>
      </c>
      <c r="L13399">
        <v>1</v>
      </c>
      <c r="M13399">
        <v>426</v>
      </c>
      <c r="N13399" t="s">
        <v>18</v>
      </c>
      <c r="O13399" s="1">
        <v>3.20317E-162</v>
      </c>
      <c r="P13399">
        <v>1487</v>
      </c>
    </row>
    <row r="13400" spans="1:16" x14ac:dyDescent="0.25">
      <c r="A13400" t="s">
        <v>19935</v>
      </c>
      <c r="B13400">
        <v>1911</v>
      </c>
      <c r="C13400" s="3" t="str">
        <f>HYPERLINK("http://www.uniprot.org/uniprot/G7KRS5","tr|G7KRS5|G7KRS5_MEDTR")</f>
        <v>tr|G7KRS5|G7KRS5_MEDTR</v>
      </c>
      <c r="D13400" t="s">
        <v>19936</v>
      </c>
      <c r="E13400">
        <v>80.28</v>
      </c>
      <c r="F13400">
        <v>639</v>
      </c>
      <c r="G13400">
        <v>126</v>
      </c>
      <c r="H13400">
        <v>3</v>
      </c>
      <c r="I13400">
        <v>1</v>
      </c>
      <c r="J13400">
        <v>1908</v>
      </c>
      <c r="K13400">
        <v>1</v>
      </c>
      <c r="L13400">
        <v>1</v>
      </c>
      <c r="M13400">
        <v>629</v>
      </c>
      <c r="N13400" t="s">
        <v>18</v>
      </c>
      <c r="O13400">
        <v>0</v>
      </c>
      <c r="P13400">
        <v>2518</v>
      </c>
    </row>
    <row r="13401" spans="1:16" x14ac:dyDescent="0.25">
      <c r="A13401" t="s">
        <v>19937</v>
      </c>
      <c r="B13401">
        <v>513</v>
      </c>
      <c r="C13401" s="3" t="str">
        <f>HYPERLINK("http://www.uniprot.org/uniprot/C6T0G3","tr|C6T0G3|C6T0G3_SOYBN")</f>
        <v>tr|C6T0G3|C6T0G3_SOYBN</v>
      </c>
      <c r="D13401" t="s">
        <v>897</v>
      </c>
      <c r="E13401">
        <v>68.45</v>
      </c>
      <c r="F13401">
        <v>149</v>
      </c>
      <c r="G13401">
        <v>47</v>
      </c>
      <c r="H13401">
        <v>4</v>
      </c>
      <c r="I13401">
        <v>76</v>
      </c>
      <c r="J13401">
        <v>510</v>
      </c>
      <c r="K13401">
        <v>1</v>
      </c>
      <c r="L13401">
        <v>18</v>
      </c>
      <c r="M13401">
        <v>164</v>
      </c>
      <c r="N13401" t="s">
        <v>18</v>
      </c>
      <c r="O13401" s="1">
        <v>1.02131E-50</v>
      </c>
      <c r="P13401">
        <v>519</v>
      </c>
    </row>
    <row r="13402" spans="1:16" x14ac:dyDescent="0.25">
      <c r="A13402" t="s">
        <v>19938</v>
      </c>
      <c r="B13402">
        <v>1398</v>
      </c>
      <c r="C13402" s="3" t="str">
        <f>HYPERLINK("http://www.uniprot.org/uniprot/I3RZE4","tr|I3RZE4|I3RZE4_MEDTR")</f>
        <v>tr|I3RZE4|I3RZE4_MEDTR</v>
      </c>
      <c r="D13402" t="s">
        <v>22</v>
      </c>
      <c r="E13402">
        <v>71.180000000000007</v>
      </c>
      <c r="F13402">
        <v>465</v>
      </c>
      <c r="G13402">
        <v>134</v>
      </c>
      <c r="H13402">
        <v>0</v>
      </c>
      <c r="I13402">
        <v>1</v>
      </c>
      <c r="J13402">
        <v>1395</v>
      </c>
      <c r="K13402">
        <v>1</v>
      </c>
      <c r="L13402">
        <v>1</v>
      </c>
      <c r="M13402">
        <v>457</v>
      </c>
      <c r="N13402" t="s">
        <v>18</v>
      </c>
      <c r="O13402" s="1">
        <v>2.1419199999999999E-168</v>
      </c>
      <c r="P13402">
        <v>1541</v>
      </c>
    </row>
    <row r="13403" spans="1:16" x14ac:dyDescent="0.25">
      <c r="A13403" t="s">
        <v>19939</v>
      </c>
      <c r="B13403">
        <v>366</v>
      </c>
      <c r="C13403" s="3" t="str">
        <f>HYPERLINK("http://www.uniprot.org/uniprot/K7LKF8","tr|K7LKF8|K7LKF8_SOYBN")</f>
        <v>tr|K7LKF8|K7LKF8_SOYBN</v>
      </c>
      <c r="D13403" t="s">
        <v>19940</v>
      </c>
      <c r="E13403">
        <v>84.16</v>
      </c>
      <c r="F13403">
        <v>120</v>
      </c>
      <c r="G13403">
        <v>19</v>
      </c>
      <c r="H13403">
        <v>16</v>
      </c>
      <c r="I13403">
        <v>52</v>
      </c>
      <c r="J13403">
        <v>363</v>
      </c>
      <c r="K13403">
        <v>1</v>
      </c>
      <c r="L13403">
        <v>83</v>
      </c>
      <c r="M13403">
        <v>202</v>
      </c>
      <c r="N13403" t="s">
        <v>18</v>
      </c>
      <c r="O13403" s="1">
        <v>1.27237E-45</v>
      </c>
      <c r="P13403">
        <v>475</v>
      </c>
    </row>
    <row r="13404" spans="1:16" x14ac:dyDescent="0.25">
      <c r="A13404" t="s">
        <v>19941</v>
      </c>
      <c r="B13404">
        <v>801</v>
      </c>
      <c r="C13404" s="3" t="str">
        <f>HYPERLINK("http://www.uniprot.org/uniprot/G7LF85","tr|G7LF85|G7LF85_MEDTR")</f>
        <v>tr|G7LF85|G7LF85_MEDTR</v>
      </c>
      <c r="D13404" t="s">
        <v>4936</v>
      </c>
      <c r="E13404">
        <v>52.85</v>
      </c>
      <c r="F13404">
        <v>70</v>
      </c>
      <c r="G13404">
        <v>33</v>
      </c>
      <c r="H13404">
        <v>1</v>
      </c>
      <c r="I13404">
        <v>1</v>
      </c>
      <c r="J13404">
        <v>207</v>
      </c>
      <c r="K13404">
        <v>1</v>
      </c>
      <c r="L13404">
        <v>1</v>
      </c>
      <c r="M13404">
        <v>69</v>
      </c>
      <c r="N13404" t="s">
        <v>18</v>
      </c>
      <c r="O13404" s="1">
        <v>1.2680299999999999E-10</v>
      </c>
      <c r="P13404">
        <v>177</v>
      </c>
    </row>
    <row r="13405" spans="1:16" x14ac:dyDescent="0.25">
      <c r="A13405" t="s">
        <v>19942</v>
      </c>
      <c r="B13405">
        <v>1311</v>
      </c>
      <c r="C13405" s="3" t="str">
        <f>HYPERLINK("http://www.uniprot.org/uniprot/G7J398","tr|G7J398|G7J398_MEDTR")</f>
        <v>tr|G7J398|G7J398_MEDTR</v>
      </c>
      <c r="D13405" t="s">
        <v>7563</v>
      </c>
      <c r="E13405">
        <v>55.38</v>
      </c>
      <c r="F13405">
        <v>455</v>
      </c>
      <c r="G13405">
        <v>203</v>
      </c>
      <c r="H13405">
        <v>20</v>
      </c>
      <c r="I13405">
        <v>4</v>
      </c>
      <c r="J13405">
        <v>1308</v>
      </c>
      <c r="K13405">
        <v>1</v>
      </c>
      <c r="L13405">
        <v>95</v>
      </c>
      <c r="M13405">
        <v>505</v>
      </c>
      <c r="N13405" t="s">
        <v>18</v>
      </c>
      <c r="O13405" s="1">
        <v>3.0442799999999998E-121</v>
      </c>
      <c r="P13405">
        <v>1134</v>
      </c>
    </row>
    <row r="13406" spans="1:16" x14ac:dyDescent="0.25">
      <c r="A13406" t="s">
        <v>19943</v>
      </c>
      <c r="B13406">
        <v>279</v>
      </c>
      <c r="C13406" s="3" t="str">
        <f>HYPERLINK("http://www.uniprot.org/uniprot/G7ZWL3","tr|G7ZWL3|G7ZWL3_MEDTR")</f>
        <v>tr|G7ZWL3|G7ZWL3_MEDTR</v>
      </c>
      <c r="D13406" t="s">
        <v>19944</v>
      </c>
      <c r="E13406">
        <v>86.66</v>
      </c>
      <c r="F13406">
        <v>90</v>
      </c>
      <c r="G13406">
        <v>12</v>
      </c>
      <c r="H13406">
        <v>0</v>
      </c>
      <c r="I13406">
        <v>7</v>
      </c>
      <c r="J13406">
        <v>276</v>
      </c>
      <c r="K13406">
        <v>1</v>
      </c>
      <c r="L13406">
        <v>62</v>
      </c>
      <c r="M13406">
        <v>151</v>
      </c>
      <c r="N13406" t="s">
        <v>18</v>
      </c>
      <c r="O13406" s="1">
        <v>1.1704299999999999E-38</v>
      </c>
      <c r="P13406">
        <v>415</v>
      </c>
    </row>
    <row r="13407" spans="1:16" x14ac:dyDescent="0.25">
      <c r="A13407" t="s">
        <v>19945</v>
      </c>
      <c r="B13407">
        <v>1983</v>
      </c>
      <c r="C13407" s="3" t="str">
        <f>HYPERLINK("http://www.uniprot.org/uniprot/G7J2C1","tr|G7J2C1|G7J2C1_MEDTR")</f>
        <v>tr|G7J2C1|G7J2C1_MEDTR</v>
      </c>
      <c r="D13407" t="s">
        <v>19946</v>
      </c>
      <c r="E13407">
        <v>79.03</v>
      </c>
      <c r="F13407">
        <v>706</v>
      </c>
      <c r="G13407">
        <v>148</v>
      </c>
      <c r="H13407">
        <v>47</v>
      </c>
      <c r="I13407">
        <v>1</v>
      </c>
      <c r="J13407">
        <v>1977</v>
      </c>
      <c r="K13407">
        <v>1</v>
      </c>
      <c r="L13407">
        <v>34</v>
      </c>
      <c r="M13407">
        <v>738</v>
      </c>
      <c r="N13407" t="s">
        <v>18</v>
      </c>
      <c r="O13407">
        <v>0</v>
      </c>
      <c r="P13407">
        <v>2871</v>
      </c>
    </row>
    <row r="13408" spans="1:16" x14ac:dyDescent="0.25">
      <c r="A13408" t="s">
        <v>19947</v>
      </c>
      <c r="B13408">
        <v>2004</v>
      </c>
      <c r="C13408" s="3" t="str">
        <f>HYPERLINK("http://www.uniprot.org/uniprot/G7I2H0","tr|G7I2H0|G7I2H0_MEDTR")</f>
        <v>tr|G7I2H0|G7I2H0_MEDTR</v>
      </c>
      <c r="D13408" t="s">
        <v>144</v>
      </c>
      <c r="E13408">
        <v>33.72</v>
      </c>
      <c r="F13408">
        <v>338</v>
      </c>
      <c r="G13408">
        <v>224</v>
      </c>
      <c r="H13408">
        <v>2</v>
      </c>
      <c r="I13408">
        <v>964</v>
      </c>
      <c r="J13408">
        <v>1971</v>
      </c>
      <c r="K13408">
        <v>1</v>
      </c>
      <c r="L13408">
        <v>27</v>
      </c>
      <c r="M13408">
        <v>313</v>
      </c>
      <c r="N13408" t="s">
        <v>18</v>
      </c>
      <c r="O13408" s="1">
        <v>2.5269200000000001E-38</v>
      </c>
      <c r="P13408">
        <v>421</v>
      </c>
    </row>
    <row r="13409" spans="1:16" x14ac:dyDescent="0.25">
      <c r="A13409" t="s">
        <v>19948</v>
      </c>
      <c r="B13409">
        <v>591</v>
      </c>
      <c r="C13409" s="3" t="str">
        <f>HYPERLINK("http://www.uniprot.org/uniprot/J7GXG2","tr|J7GXG2|J7GXG2_MEDSA")</f>
        <v>tr|J7GXG2|J7GXG2_MEDSA</v>
      </c>
      <c r="D13409" t="s">
        <v>19949</v>
      </c>
      <c r="E13409">
        <v>71.42</v>
      </c>
      <c r="F13409">
        <v>203</v>
      </c>
      <c r="G13409">
        <v>58</v>
      </c>
      <c r="H13409">
        <v>7</v>
      </c>
      <c r="I13409">
        <v>1</v>
      </c>
      <c r="J13409">
        <v>588</v>
      </c>
      <c r="K13409">
        <v>1</v>
      </c>
      <c r="L13409">
        <v>14</v>
      </c>
      <c r="M13409">
        <v>210</v>
      </c>
      <c r="N13409" t="s">
        <v>18</v>
      </c>
      <c r="O13409" s="1">
        <v>2.6483700000000001E-70</v>
      </c>
      <c r="P13409">
        <v>689</v>
      </c>
    </row>
    <row r="13410" spans="1:16" x14ac:dyDescent="0.25">
      <c r="A13410" t="s">
        <v>19950</v>
      </c>
      <c r="B13410">
        <v>447</v>
      </c>
      <c r="C13410" s="3" t="str">
        <f>HYPERLINK("http://www.uniprot.org/uniprot/G7JJE1","tr|G7JJE1|G7JJE1_MEDTR")</f>
        <v>tr|G7JJE1|G7JJE1_MEDTR</v>
      </c>
      <c r="D13410" t="s">
        <v>19951</v>
      </c>
      <c r="E13410">
        <v>65.56</v>
      </c>
      <c r="F13410">
        <v>151</v>
      </c>
      <c r="G13410">
        <v>52</v>
      </c>
      <c r="H13410">
        <v>3</v>
      </c>
      <c r="I13410">
        <v>1</v>
      </c>
      <c r="J13410">
        <v>444</v>
      </c>
      <c r="K13410">
        <v>1</v>
      </c>
      <c r="L13410">
        <v>995</v>
      </c>
      <c r="M13410">
        <v>1129</v>
      </c>
      <c r="N13410" t="s">
        <v>18</v>
      </c>
      <c r="O13410" s="1">
        <v>2.1834399999999999E-45</v>
      </c>
      <c r="P13410">
        <v>473</v>
      </c>
    </row>
    <row r="13411" spans="1:16" x14ac:dyDescent="0.25">
      <c r="A13411" t="s">
        <v>19952</v>
      </c>
      <c r="B13411">
        <v>900</v>
      </c>
      <c r="C13411" s="3" t="str">
        <f>HYPERLINK("http://www.uniprot.org/uniprot/K7L848","tr|K7L848|K7L848_SOYBN")</f>
        <v>tr|K7L848|K7L848_SOYBN</v>
      </c>
      <c r="D13411" t="s">
        <v>61</v>
      </c>
      <c r="E13411">
        <v>75.08</v>
      </c>
      <c r="F13411">
        <v>301</v>
      </c>
      <c r="G13411">
        <v>75</v>
      </c>
      <c r="H13411">
        <v>4</v>
      </c>
      <c r="I13411">
        <v>1</v>
      </c>
      <c r="J13411">
        <v>891</v>
      </c>
      <c r="K13411">
        <v>1</v>
      </c>
      <c r="L13411">
        <v>104</v>
      </c>
      <c r="M13411">
        <v>399</v>
      </c>
      <c r="N13411" t="s">
        <v>18</v>
      </c>
      <c r="O13411" s="1">
        <v>9.61768E-125</v>
      </c>
      <c r="P13411">
        <v>1162</v>
      </c>
    </row>
    <row r="13412" spans="1:16" x14ac:dyDescent="0.25">
      <c r="A13412" t="s">
        <v>19953</v>
      </c>
      <c r="B13412">
        <v>2406</v>
      </c>
      <c r="C13412" s="3" t="str">
        <f>HYPERLINK("http://www.uniprot.org/uniprot/K7L3J1","tr|K7L3J1|K7L3J1_SOYBN")</f>
        <v>tr|K7L3J1|K7L3J1_SOYBN</v>
      </c>
      <c r="D13412" t="s">
        <v>28</v>
      </c>
      <c r="E13412">
        <v>84.8</v>
      </c>
      <c r="F13412">
        <v>803</v>
      </c>
      <c r="G13412">
        <v>122</v>
      </c>
      <c r="H13412">
        <v>2</v>
      </c>
      <c r="I13412">
        <v>1</v>
      </c>
      <c r="J13412">
        <v>2403</v>
      </c>
      <c r="K13412">
        <v>1</v>
      </c>
      <c r="L13412">
        <v>1</v>
      </c>
      <c r="M13412">
        <v>803</v>
      </c>
      <c r="N13412" t="s">
        <v>18</v>
      </c>
      <c r="O13412">
        <v>0</v>
      </c>
      <c r="P13412">
        <v>3520</v>
      </c>
    </row>
    <row r="13413" spans="1:16" x14ac:dyDescent="0.25">
      <c r="A13413" t="s">
        <v>19954</v>
      </c>
      <c r="B13413">
        <v>651</v>
      </c>
      <c r="C13413" s="3" t="str">
        <f>HYPERLINK("http://www.uniprot.org/uniprot/G7JGZ8","tr|G7JGZ8|G7JGZ8_MEDTR")</f>
        <v>tr|G7JGZ8|G7JGZ8_MEDTR</v>
      </c>
      <c r="D13413" t="s">
        <v>19955</v>
      </c>
      <c r="E13413">
        <v>64.95</v>
      </c>
      <c r="F13413">
        <v>214</v>
      </c>
      <c r="G13413">
        <v>75</v>
      </c>
      <c r="H13413">
        <v>0</v>
      </c>
      <c r="I13413">
        <v>7</v>
      </c>
      <c r="J13413">
        <v>648</v>
      </c>
      <c r="K13413">
        <v>1</v>
      </c>
      <c r="L13413">
        <v>1</v>
      </c>
      <c r="M13413">
        <v>205</v>
      </c>
      <c r="N13413" t="s">
        <v>18</v>
      </c>
      <c r="O13413" s="1">
        <v>4.9355999999999998E-69</v>
      </c>
      <c r="P13413">
        <v>679</v>
      </c>
    </row>
    <row r="13414" spans="1:16" x14ac:dyDescent="0.25">
      <c r="A13414" t="s">
        <v>19956</v>
      </c>
      <c r="B13414">
        <v>1131</v>
      </c>
      <c r="C13414" s="3" t="str">
        <f>HYPERLINK("http://www.uniprot.org/uniprot/I1MNE2","tr|I1MNE2|I1MNE2_SOYBN")</f>
        <v>tr|I1MNE2|I1MNE2_SOYBN</v>
      </c>
      <c r="D13414" t="s">
        <v>28</v>
      </c>
      <c r="E13414">
        <v>80.260000000000005</v>
      </c>
      <c r="F13414">
        <v>375</v>
      </c>
      <c r="G13414">
        <v>74</v>
      </c>
      <c r="H13414">
        <v>0</v>
      </c>
      <c r="I13414">
        <v>1</v>
      </c>
      <c r="J13414">
        <v>1125</v>
      </c>
      <c r="K13414">
        <v>1</v>
      </c>
      <c r="L13414">
        <v>1</v>
      </c>
      <c r="M13414">
        <v>370</v>
      </c>
      <c r="N13414" t="s">
        <v>18</v>
      </c>
      <c r="O13414" s="1">
        <v>2.12521E-165</v>
      </c>
      <c r="P13414">
        <v>1514</v>
      </c>
    </row>
    <row r="13415" spans="1:16" x14ac:dyDescent="0.25">
      <c r="A13415" t="s">
        <v>19957</v>
      </c>
      <c r="B13415">
        <v>948</v>
      </c>
      <c r="C13415" s="3" t="str">
        <f>HYPERLINK("http://www.uniprot.org/uniprot/I1M2R5","tr|I1M2R5|I1M2R5_SOYBN")</f>
        <v>tr|I1M2R5|I1M2R5_SOYBN</v>
      </c>
      <c r="D13415" t="s">
        <v>28</v>
      </c>
      <c r="E13415">
        <v>82.53</v>
      </c>
      <c r="F13415">
        <v>315</v>
      </c>
      <c r="G13415">
        <v>55</v>
      </c>
      <c r="H13415">
        <v>0</v>
      </c>
      <c r="I13415">
        <v>1</v>
      </c>
      <c r="J13415">
        <v>945</v>
      </c>
      <c r="K13415">
        <v>1</v>
      </c>
      <c r="L13415">
        <v>1</v>
      </c>
      <c r="M13415">
        <v>309</v>
      </c>
      <c r="N13415" t="s">
        <v>18</v>
      </c>
      <c r="O13415" s="1">
        <v>8.8324600000000007E-140</v>
      </c>
      <c r="P13415">
        <v>1292</v>
      </c>
    </row>
    <row r="13416" spans="1:16" x14ac:dyDescent="0.25">
      <c r="A13416" t="s">
        <v>19958</v>
      </c>
      <c r="B13416">
        <v>1455</v>
      </c>
      <c r="C13416" s="3" t="str">
        <f>HYPERLINK("http://www.uniprot.org/uniprot/I1JWA3","tr|I1JWA3|I1JWA3_SOYBN")</f>
        <v>tr|I1JWA3|I1JWA3_SOYBN</v>
      </c>
      <c r="D13416" t="s">
        <v>99</v>
      </c>
      <c r="E13416">
        <v>74.22</v>
      </c>
      <c r="F13416">
        <v>485</v>
      </c>
      <c r="G13416">
        <v>125</v>
      </c>
      <c r="H13416">
        <v>5</v>
      </c>
      <c r="I13416">
        <v>4</v>
      </c>
      <c r="J13416">
        <v>1443</v>
      </c>
      <c r="K13416">
        <v>1</v>
      </c>
      <c r="L13416">
        <v>16</v>
      </c>
      <c r="M13416">
        <v>500</v>
      </c>
      <c r="N13416" t="s">
        <v>18</v>
      </c>
      <c r="O13416">
        <v>0</v>
      </c>
      <c r="P13416">
        <v>1951</v>
      </c>
    </row>
    <row r="13417" spans="1:16" x14ac:dyDescent="0.25">
      <c r="A13417" t="s">
        <v>19959</v>
      </c>
      <c r="B13417">
        <v>570</v>
      </c>
      <c r="C13417" s="3" t="str">
        <f>HYPERLINK("http://www.uniprot.org/uniprot/G7JIY5","tr|G7JIY5|G7JIY5_MEDTR")</f>
        <v>tr|G7JIY5|G7JIY5_MEDTR</v>
      </c>
      <c r="D13417" t="s">
        <v>17951</v>
      </c>
      <c r="E13417">
        <v>65.13</v>
      </c>
      <c r="F13417">
        <v>109</v>
      </c>
      <c r="G13417">
        <v>38</v>
      </c>
      <c r="H13417">
        <v>29</v>
      </c>
      <c r="I13417">
        <v>27</v>
      </c>
      <c r="J13417">
        <v>266</v>
      </c>
      <c r="K13417">
        <v>3</v>
      </c>
      <c r="L13417">
        <v>88</v>
      </c>
      <c r="M13417">
        <v>196</v>
      </c>
      <c r="N13417" t="s">
        <v>18</v>
      </c>
      <c r="O13417" s="1">
        <v>1.07558E-26</v>
      </c>
      <c r="P13417">
        <v>309</v>
      </c>
    </row>
    <row r="13418" spans="1:16" x14ac:dyDescent="0.25">
      <c r="A13418" t="s">
        <v>19960</v>
      </c>
      <c r="B13418">
        <v>1083</v>
      </c>
      <c r="C13418" s="3" t="str">
        <f>HYPERLINK("http://www.uniprot.org/uniprot/O82708","tr|O82708|O82708_PEA")</f>
        <v>tr|O82708|O82708_PEA</v>
      </c>
      <c r="D13418" t="s">
        <v>19927</v>
      </c>
      <c r="E13418">
        <v>80.83</v>
      </c>
      <c r="F13418">
        <v>360</v>
      </c>
      <c r="G13418">
        <v>69</v>
      </c>
      <c r="H13418">
        <v>0</v>
      </c>
      <c r="I13418">
        <v>1</v>
      </c>
      <c r="J13418">
        <v>1080</v>
      </c>
      <c r="K13418">
        <v>1</v>
      </c>
      <c r="L13418">
        <v>1</v>
      </c>
      <c r="M13418">
        <v>360</v>
      </c>
      <c r="N13418" t="s">
        <v>18</v>
      </c>
      <c r="O13418" s="1">
        <v>7.7577500000000001E-170</v>
      </c>
      <c r="P13418">
        <v>1552</v>
      </c>
    </row>
    <row r="13419" spans="1:16" x14ac:dyDescent="0.25">
      <c r="A13419" t="s">
        <v>19961</v>
      </c>
      <c r="B13419">
        <v>771</v>
      </c>
      <c r="C13419" s="3" t="str">
        <f>HYPERLINK("http://www.uniprot.org/uniprot/O65756","tr|O65756|O65756_CICAR")</f>
        <v>tr|O65756|O65756_CICAR</v>
      </c>
      <c r="D13419" t="s">
        <v>19962</v>
      </c>
      <c r="E13419">
        <v>94.14</v>
      </c>
      <c r="F13419">
        <v>256</v>
      </c>
      <c r="G13419">
        <v>15</v>
      </c>
      <c r="H13419">
        <v>0</v>
      </c>
      <c r="I13419">
        <v>1</v>
      </c>
      <c r="J13419">
        <v>768</v>
      </c>
      <c r="K13419">
        <v>1</v>
      </c>
      <c r="L13419">
        <v>1</v>
      </c>
      <c r="M13419">
        <v>256</v>
      </c>
      <c r="N13419" t="s">
        <v>18</v>
      </c>
      <c r="O13419" s="1">
        <v>1.3493200000000001E-131</v>
      </c>
      <c r="P13419">
        <v>1220</v>
      </c>
    </row>
    <row r="13420" spans="1:16" x14ac:dyDescent="0.25">
      <c r="A13420" t="s">
        <v>19963</v>
      </c>
      <c r="B13420">
        <v>804</v>
      </c>
      <c r="C13420" s="3" t="str">
        <f>HYPERLINK("http://www.uniprot.org/uniprot/G7ISH8","tr|G7ISH8|G7ISH8_MEDTR")</f>
        <v>tr|G7ISH8|G7ISH8_MEDTR</v>
      </c>
      <c r="D13420" t="s">
        <v>19964</v>
      </c>
      <c r="E13420">
        <v>94.38</v>
      </c>
      <c r="F13420">
        <v>267</v>
      </c>
      <c r="G13420">
        <v>15</v>
      </c>
      <c r="H13420">
        <v>0</v>
      </c>
      <c r="I13420">
        <v>1</v>
      </c>
      <c r="J13420">
        <v>801</v>
      </c>
      <c r="K13420">
        <v>1</v>
      </c>
      <c r="L13420">
        <v>1</v>
      </c>
      <c r="M13420">
        <v>267</v>
      </c>
      <c r="N13420" t="s">
        <v>18</v>
      </c>
      <c r="O13420" s="1">
        <v>8.7656799999999998E-161</v>
      </c>
      <c r="P13420">
        <v>1472</v>
      </c>
    </row>
    <row r="13421" spans="1:16" x14ac:dyDescent="0.25">
      <c r="A13421" t="s">
        <v>19965</v>
      </c>
      <c r="B13421">
        <v>228</v>
      </c>
      <c r="C13421" s="3" t="str">
        <f>HYPERLINK("http://www.uniprot.org/uniprot/G7IQ54","tr|G7IQ54|G7IQ54_MEDTR")</f>
        <v>tr|G7IQ54|G7IQ54_MEDTR</v>
      </c>
      <c r="D13421" t="s">
        <v>19966</v>
      </c>
      <c r="E13421">
        <v>80.95</v>
      </c>
      <c r="F13421">
        <v>63</v>
      </c>
      <c r="G13421">
        <v>12</v>
      </c>
      <c r="H13421">
        <v>0</v>
      </c>
      <c r="I13421">
        <v>1</v>
      </c>
      <c r="J13421">
        <v>189</v>
      </c>
      <c r="K13421">
        <v>1</v>
      </c>
      <c r="L13421">
        <v>1</v>
      </c>
      <c r="M13421">
        <v>63</v>
      </c>
      <c r="N13421" t="s">
        <v>18</v>
      </c>
      <c r="O13421" s="1">
        <v>1.16438E-22</v>
      </c>
      <c r="P13421">
        <v>277</v>
      </c>
    </row>
    <row r="13422" spans="1:16" x14ac:dyDescent="0.25">
      <c r="A13422" t="s">
        <v>19967</v>
      </c>
      <c r="B13422">
        <v>1050</v>
      </c>
      <c r="C13422" s="3" t="str">
        <f>HYPERLINK("http://www.uniprot.org/uniprot/A2Q1D5","tr|A2Q1D5|A2Q1D5_MEDTR")</f>
        <v>tr|A2Q1D5|A2Q1D5_MEDTR</v>
      </c>
      <c r="D13422" t="s">
        <v>19968</v>
      </c>
      <c r="E13422">
        <v>83.88</v>
      </c>
      <c r="F13422">
        <v>273</v>
      </c>
      <c r="G13422">
        <v>44</v>
      </c>
      <c r="H13422">
        <v>1</v>
      </c>
      <c r="I13422">
        <v>232</v>
      </c>
      <c r="J13422">
        <v>1047</v>
      </c>
      <c r="K13422">
        <v>1</v>
      </c>
      <c r="L13422">
        <v>1</v>
      </c>
      <c r="M13422">
        <v>273</v>
      </c>
      <c r="N13422" t="s">
        <v>18</v>
      </c>
      <c r="O13422" s="1">
        <v>7.5251599999999993E-130</v>
      </c>
      <c r="P13422">
        <v>1207</v>
      </c>
    </row>
    <row r="13423" spans="1:16" x14ac:dyDescent="0.25">
      <c r="A13423" t="s">
        <v>19969</v>
      </c>
      <c r="B13423">
        <v>2484</v>
      </c>
      <c r="C13423" s="3" t="str">
        <f>HYPERLINK("http://www.uniprot.org/uniprot/I1LWB5","tr|I1LWB5|I1LWB5_SOYBN")</f>
        <v>tr|I1LWB5|I1LWB5_SOYBN</v>
      </c>
      <c r="D13423" t="s">
        <v>28</v>
      </c>
      <c r="E13423">
        <v>70.69</v>
      </c>
      <c r="F13423">
        <v>802</v>
      </c>
      <c r="G13423">
        <v>235</v>
      </c>
      <c r="H13423">
        <v>0</v>
      </c>
      <c r="I13423">
        <v>70</v>
      </c>
      <c r="J13423">
        <v>2475</v>
      </c>
      <c r="K13423">
        <v>1</v>
      </c>
      <c r="L13423">
        <v>25</v>
      </c>
      <c r="M13423">
        <v>823</v>
      </c>
      <c r="N13423" t="s">
        <v>18</v>
      </c>
      <c r="O13423">
        <v>0</v>
      </c>
      <c r="P13423">
        <v>2973</v>
      </c>
    </row>
    <row r="13424" spans="1:16" x14ac:dyDescent="0.25">
      <c r="A13424" t="s">
        <v>19970</v>
      </c>
      <c r="B13424">
        <v>1257</v>
      </c>
      <c r="C13424" s="3" t="str">
        <f>HYPERLINK("http://www.uniprot.org/uniprot/G7KRS6","tr|G7KRS6|G7KRS6_MEDTR")</f>
        <v>tr|G7KRS6|G7KRS6_MEDTR</v>
      </c>
      <c r="D13424" t="s">
        <v>19971</v>
      </c>
      <c r="E13424">
        <v>86.76</v>
      </c>
      <c r="F13424">
        <v>423</v>
      </c>
      <c r="G13424">
        <v>56</v>
      </c>
      <c r="H13424">
        <v>5</v>
      </c>
      <c r="I13424">
        <v>1</v>
      </c>
      <c r="J13424">
        <v>1254</v>
      </c>
      <c r="K13424">
        <v>1</v>
      </c>
      <c r="L13424">
        <v>1</v>
      </c>
      <c r="M13424">
        <v>421</v>
      </c>
      <c r="N13424" t="s">
        <v>18</v>
      </c>
      <c r="O13424">
        <v>0</v>
      </c>
      <c r="P13424">
        <v>1857</v>
      </c>
    </row>
    <row r="13425" spans="1:16" x14ac:dyDescent="0.25">
      <c r="A13425" t="s">
        <v>19972</v>
      </c>
      <c r="B13425">
        <v>918</v>
      </c>
      <c r="C13425" s="3" t="str">
        <f>HYPERLINK("http://www.uniprot.org/uniprot/I1N9I9","tr|I1N9I9|I1N9I9_SOYBN")</f>
        <v>tr|I1N9I9|I1N9I9_SOYBN</v>
      </c>
      <c r="D13425" t="s">
        <v>28</v>
      </c>
      <c r="E13425">
        <v>81.31</v>
      </c>
      <c r="F13425">
        <v>305</v>
      </c>
      <c r="G13425">
        <v>57</v>
      </c>
      <c r="H13425">
        <v>0</v>
      </c>
      <c r="I13425">
        <v>1</v>
      </c>
      <c r="J13425">
        <v>915</v>
      </c>
      <c r="K13425">
        <v>1</v>
      </c>
      <c r="L13425">
        <v>1</v>
      </c>
      <c r="M13425">
        <v>301</v>
      </c>
      <c r="N13425" t="s">
        <v>18</v>
      </c>
      <c r="O13425" s="1">
        <v>1.16039E-141</v>
      </c>
      <c r="P13425">
        <v>1308</v>
      </c>
    </row>
    <row r="13426" spans="1:16" x14ac:dyDescent="0.25">
      <c r="A13426" t="s">
        <v>19973</v>
      </c>
      <c r="B13426">
        <v>978</v>
      </c>
      <c r="C13426" s="3" t="str">
        <f>HYPERLINK("http://www.uniprot.org/uniprot/I1N4P3","tr|I1N4P3|I1N4P3_SOYBN")</f>
        <v>tr|I1N4P3|I1N4P3_SOYBN</v>
      </c>
      <c r="D13426" t="s">
        <v>99</v>
      </c>
      <c r="E13426">
        <v>78.63</v>
      </c>
      <c r="F13426">
        <v>323</v>
      </c>
      <c r="G13426">
        <v>69</v>
      </c>
      <c r="H13426">
        <v>1</v>
      </c>
      <c r="I13426">
        <v>1</v>
      </c>
      <c r="J13426">
        <v>966</v>
      </c>
      <c r="K13426">
        <v>1</v>
      </c>
      <c r="L13426">
        <v>1</v>
      </c>
      <c r="M13426">
        <v>308</v>
      </c>
      <c r="N13426" t="s">
        <v>18</v>
      </c>
      <c r="O13426" s="1">
        <v>1.59469E-139</v>
      </c>
      <c r="P13426">
        <v>1290</v>
      </c>
    </row>
    <row r="13427" spans="1:16" x14ac:dyDescent="0.25">
      <c r="A13427" t="s">
        <v>19974</v>
      </c>
      <c r="B13427">
        <v>2745</v>
      </c>
      <c r="C13427" s="3" t="str">
        <f>HYPERLINK("http://www.uniprot.org/uniprot/I1MNY0","tr|I1MNY0|I1MNY0_SOYBN")</f>
        <v>tr|I1MNY0|I1MNY0_SOYBN</v>
      </c>
      <c r="D13427" t="s">
        <v>28</v>
      </c>
      <c r="E13427">
        <v>61.63</v>
      </c>
      <c r="F13427">
        <v>920</v>
      </c>
      <c r="G13427">
        <v>353</v>
      </c>
      <c r="H13427">
        <v>6</v>
      </c>
      <c r="I13427">
        <v>1</v>
      </c>
      <c r="J13427">
        <v>2742</v>
      </c>
      <c r="K13427">
        <v>1</v>
      </c>
      <c r="L13427">
        <v>36</v>
      </c>
      <c r="M13427">
        <v>950</v>
      </c>
      <c r="N13427" t="s">
        <v>18</v>
      </c>
      <c r="O13427">
        <v>0</v>
      </c>
      <c r="P13427">
        <v>2670</v>
      </c>
    </row>
    <row r="13428" spans="1:16" x14ac:dyDescent="0.25">
      <c r="A13428" t="s">
        <v>19975</v>
      </c>
      <c r="B13428">
        <v>2364</v>
      </c>
      <c r="C13428" s="3" t="str">
        <f>HYPERLINK("http://www.uniprot.org/uniprot/G8A1I5","tr|G8A1I5|G8A1I5_MEDTR")</f>
        <v>tr|G8A1I5|G8A1I5_MEDTR</v>
      </c>
      <c r="D13428" t="s">
        <v>19976</v>
      </c>
      <c r="E13428">
        <v>66.27</v>
      </c>
      <c r="F13428">
        <v>857</v>
      </c>
      <c r="G13428">
        <v>289</v>
      </c>
      <c r="H13428">
        <v>70</v>
      </c>
      <c r="I13428">
        <v>1</v>
      </c>
      <c r="J13428">
        <v>2361</v>
      </c>
      <c r="K13428">
        <v>1</v>
      </c>
      <c r="L13428">
        <v>1</v>
      </c>
      <c r="M13428">
        <v>851</v>
      </c>
      <c r="N13428" t="s">
        <v>18</v>
      </c>
      <c r="O13428">
        <v>0</v>
      </c>
      <c r="P13428">
        <v>2761</v>
      </c>
    </row>
    <row r="13429" spans="1:16" x14ac:dyDescent="0.25">
      <c r="A13429" t="s">
        <v>19977</v>
      </c>
      <c r="B13429">
        <v>330</v>
      </c>
      <c r="C13429" s="3" t="str">
        <f>HYPERLINK("http://www.uniprot.org/uniprot/K7M4H4","tr|K7M4H4|K7M4H4_SOYBN")</f>
        <v>tr|K7M4H4|K7M4H4_SOYBN</v>
      </c>
      <c r="D13429" t="s">
        <v>61</v>
      </c>
      <c r="E13429">
        <v>79.62</v>
      </c>
      <c r="F13429">
        <v>108</v>
      </c>
      <c r="G13429">
        <v>22</v>
      </c>
      <c r="H13429">
        <v>0</v>
      </c>
      <c r="I13429">
        <v>4</v>
      </c>
      <c r="J13429">
        <v>327</v>
      </c>
      <c r="K13429">
        <v>1</v>
      </c>
      <c r="L13429">
        <v>844</v>
      </c>
      <c r="M13429">
        <v>951</v>
      </c>
      <c r="N13429" t="s">
        <v>18</v>
      </c>
      <c r="O13429" s="1">
        <v>1.6368199999999999E-40</v>
      </c>
      <c r="P13429">
        <v>431</v>
      </c>
    </row>
    <row r="13430" spans="1:16" x14ac:dyDescent="0.25">
      <c r="A13430" t="s">
        <v>19978</v>
      </c>
      <c r="B13430">
        <v>1563</v>
      </c>
      <c r="C13430" s="3" t="str">
        <f>HYPERLINK("http://www.uniprot.org/uniprot/G7J399","tr|G7J399|G7J399_MEDTR")</f>
        <v>tr|G7J399|G7J399_MEDTR</v>
      </c>
      <c r="D13430" t="s">
        <v>19979</v>
      </c>
      <c r="E13430">
        <v>77.56</v>
      </c>
      <c r="F13430">
        <v>517</v>
      </c>
      <c r="G13430">
        <v>116</v>
      </c>
      <c r="H13430">
        <v>1</v>
      </c>
      <c r="I13430">
        <v>4</v>
      </c>
      <c r="J13430">
        <v>1551</v>
      </c>
      <c r="K13430">
        <v>1</v>
      </c>
      <c r="L13430">
        <v>3</v>
      </c>
      <c r="M13430">
        <v>513</v>
      </c>
      <c r="N13430" t="s">
        <v>18</v>
      </c>
      <c r="O13430">
        <v>0</v>
      </c>
      <c r="P13430">
        <v>2056</v>
      </c>
    </row>
    <row r="13431" spans="1:16" x14ac:dyDescent="0.25">
      <c r="A13431" t="s">
        <v>19980</v>
      </c>
      <c r="B13431">
        <v>282</v>
      </c>
      <c r="C13431" s="3" t="str">
        <f>HYPERLINK("http://www.uniprot.org/uniprot/G7JAQ3","tr|G7JAQ3|G7JAQ3_MEDTR")</f>
        <v>tr|G7JAQ3|G7JAQ3_MEDTR</v>
      </c>
      <c r="D13431" t="s">
        <v>19981</v>
      </c>
      <c r="E13431">
        <v>88.17</v>
      </c>
      <c r="F13431">
        <v>93</v>
      </c>
      <c r="G13431">
        <v>11</v>
      </c>
      <c r="H13431">
        <v>0</v>
      </c>
      <c r="I13431">
        <v>1</v>
      </c>
      <c r="J13431">
        <v>279</v>
      </c>
      <c r="K13431">
        <v>1</v>
      </c>
      <c r="L13431">
        <v>1</v>
      </c>
      <c r="M13431">
        <v>92</v>
      </c>
      <c r="N13431" t="s">
        <v>18</v>
      </c>
      <c r="O13431" s="1">
        <v>4.00702E-39</v>
      </c>
      <c r="P13431">
        <v>419</v>
      </c>
    </row>
    <row r="13432" spans="1:16" x14ac:dyDescent="0.25">
      <c r="A13432" t="s">
        <v>19982</v>
      </c>
      <c r="B13432">
        <v>381</v>
      </c>
      <c r="C13432" s="3" t="str">
        <f>HYPERLINK("http://www.uniprot.org/uniprot/G7J2B8","tr|G7J2B8|G7J2B8_MEDTR")</f>
        <v>tr|G7J2B8|G7J2B8_MEDTR</v>
      </c>
      <c r="D13432" t="s">
        <v>19983</v>
      </c>
      <c r="E13432">
        <v>89.65</v>
      </c>
      <c r="F13432">
        <v>116</v>
      </c>
      <c r="G13432">
        <v>12</v>
      </c>
      <c r="H13432">
        <v>0</v>
      </c>
      <c r="I13432">
        <v>1</v>
      </c>
      <c r="J13432">
        <v>348</v>
      </c>
      <c r="K13432">
        <v>1</v>
      </c>
      <c r="L13432">
        <v>1</v>
      </c>
      <c r="M13432">
        <v>116</v>
      </c>
      <c r="N13432" t="s">
        <v>18</v>
      </c>
      <c r="O13432" s="1">
        <v>1.5168199999999999E-54</v>
      </c>
      <c r="P13432">
        <v>552</v>
      </c>
    </row>
    <row r="13433" spans="1:16" x14ac:dyDescent="0.25">
      <c r="A13433" t="s">
        <v>19984</v>
      </c>
      <c r="B13433">
        <v>5382</v>
      </c>
      <c r="C13433" s="3" t="str">
        <f>HYPERLINK("http://www.uniprot.org/uniprot/I1KM34","tr|I1KM34|I1KM34_SOYBN")</f>
        <v>tr|I1KM34|I1KM34_SOYBN</v>
      </c>
      <c r="D13433" t="s">
        <v>71</v>
      </c>
      <c r="E13433">
        <v>74.099999999999994</v>
      </c>
      <c r="F13433">
        <v>1819</v>
      </c>
      <c r="G13433">
        <v>471</v>
      </c>
      <c r="H13433">
        <v>26</v>
      </c>
      <c r="I13433">
        <v>1</v>
      </c>
      <c r="J13433">
        <v>5379</v>
      </c>
      <c r="K13433">
        <v>1</v>
      </c>
      <c r="L13433">
        <v>1</v>
      </c>
      <c r="M13433">
        <v>1755</v>
      </c>
      <c r="N13433" t="s">
        <v>18</v>
      </c>
      <c r="O13433">
        <v>0</v>
      </c>
      <c r="P13433">
        <v>6808</v>
      </c>
    </row>
    <row r="13434" spans="1:16" x14ac:dyDescent="0.25">
      <c r="A13434" t="s">
        <v>19985</v>
      </c>
      <c r="B13434">
        <v>2724</v>
      </c>
      <c r="C13434" s="3" t="str">
        <f>HYPERLINK("http://www.uniprot.org/uniprot/G7JJE1","tr|G7JJE1|G7JJE1_MEDTR")</f>
        <v>tr|G7JJE1|G7JJE1_MEDTR</v>
      </c>
      <c r="D13434" t="s">
        <v>19951</v>
      </c>
      <c r="E13434">
        <v>79.8</v>
      </c>
      <c r="F13434">
        <v>901</v>
      </c>
      <c r="G13434">
        <v>182</v>
      </c>
      <c r="H13434">
        <v>9</v>
      </c>
      <c r="I13434">
        <v>40</v>
      </c>
      <c r="J13434">
        <v>2715</v>
      </c>
      <c r="K13434">
        <v>1</v>
      </c>
      <c r="L13434">
        <v>14</v>
      </c>
      <c r="M13434">
        <v>900</v>
      </c>
      <c r="N13434" t="s">
        <v>18</v>
      </c>
      <c r="O13434">
        <v>0</v>
      </c>
      <c r="P13434">
        <v>3518</v>
      </c>
    </row>
    <row r="13435" spans="1:16" x14ac:dyDescent="0.25">
      <c r="A13435" t="s">
        <v>19986</v>
      </c>
      <c r="B13435">
        <v>1758</v>
      </c>
      <c r="C13435" s="3" t="str">
        <f>HYPERLINK("http://www.uniprot.org/uniprot/I1KVQ7","tr|I1KVQ7|I1KVQ7_SOYBN")</f>
        <v>tr|I1KVQ7|I1KVQ7_SOYBN</v>
      </c>
      <c r="D13435" t="s">
        <v>28</v>
      </c>
      <c r="E13435">
        <v>65.52</v>
      </c>
      <c r="F13435">
        <v>586</v>
      </c>
      <c r="G13435">
        <v>202</v>
      </c>
      <c r="H13435">
        <v>4</v>
      </c>
      <c r="I13435">
        <v>4</v>
      </c>
      <c r="J13435">
        <v>1749</v>
      </c>
      <c r="K13435">
        <v>1</v>
      </c>
      <c r="L13435">
        <v>6</v>
      </c>
      <c r="M13435">
        <v>563</v>
      </c>
      <c r="N13435" t="s">
        <v>18</v>
      </c>
      <c r="O13435">
        <v>0</v>
      </c>
      <c r="P13435">
        <v>1803</v>
      </c>
    </row>
    <row r="13436" spans="1:16" x14ac:dyDescent="0.25">
      <c r="A13436" t="s">
        <v>19987</v>
      </c>
      <c r="B13436">
        <v>492</v>
      </c>
      <c r="C13436" s="3" t="str">
        <f>HYPERLINK("http://www.uniprot.org/uniprot/G7JNY0","tr|G7JNY0|G7JNY0_MEDTR")</f>
        <v>tr|G7JNY0|G7JNY0_MEDTR</v>
      </c>
      <c r="D13436" t="s">
        <v>19988</v>
      </c>
      <c r="E13436">
        <v>83.54</v>
      </c>
      <c r="F13436">
        <v>158</v>
      </c>
      <c r="G13436">
        <v>26</v>
      </c>
      <c r="H13436">
        <v>1</v>
      </c>
      <c r="I13436">
        <v>1</v>
      </c>
      <c r="J13436">
        <v>471</v>
      </c>
      <c r="K13436">
        <v>1</v>
      </c>
      <c r="L13436">
        <v>1</v>
      </c>
      <c r="M13436">
        <v>158</v>
      </c>
      <c r="N13436" t="s">
        <v>18</v>
      </c>
      <c r="O13436" s="1">
        <v>7.1051300000000003E-73</v>
      </c>
      <c r="P13436">
        <v>710</v>
      </c>
    </row>
    <row r="13437" spans="1:16" x14ac:dyDescent="0.25">
      <c r="A13437" t="s">
        <v>19989</v>
      </c>
      <c r="B13437">
        <v>645</v>
      </c>
      <c r="C13437" s="3" t="str">
        <f>HYPERLINK("http://www.uniprot.org/uniprot/G7JGZ8","tr|G7JGZ8|G7JGZ8_MEDTR")</f>
        <v>tr|G7JGZ8|G7JGZ8_MEDTR</v>
      </c>
      <c r="D13437" t="s">
        <v>19955</v>
      </c>
      <c r="E13437">
        <v>64.45</v>
      </c>
      <c r="F13437">
        <v>211</v>
      </c>
      <c r="G13437">
        <v>75</v>
      </c>
      <c r="H13437">
        <v>0</v>
      </c>
      <c r="I13437">
        <v>7</v>
      </c>
      <c r="J13437">
        <v>639</v>
      </c>
      <c r="K13437">
        <v>1</v>
      </c>
      <c r="L13437">
        <v>1</v>
      </c>
      <c r="M13437">
        <v>204</v>
      </c>
      <c r="N13437" t="s">
        <v>18</v>
      </c>
      <c r="O13437" s="1">
        <v>5.4162799999999997E-68</v>
      </c>
      <c r="P13437">
        <v>670</v>
      </c>
    </row>
    <row r="13438" spans="1:16" x14ac:dyDescent="0.25">
      <c r="A13438" t="s">
        <v>19990</v>
      </c>
      <c r="B13438">
        <v>639</v>
      </c>
      <c r="C13438" s="3" t="str">
        <f>HYPERLINK("http://www.uniprot.org/uniprot/I3SMR6","tr|I3SMR6|I3SMR6_MEDTR")</f>
        <v>tr|I3SMR6|I3SMR6_MEDTR</v>
      </c>
      <c r="D13438" t="s">
        <v>22</v>
      </c>
      <c r="E13438">
        <v>78.34</v>
      </c>
      <c r="F13438">
        <v>217</v>
      </c>
      <c r="G13438">
        <v>47</v>
      </c>
      <c r="H13438">
        <v>23</v>
      </c>
      <c r="I13438">
        <v>55</v>
      </c>
      <c r="J13438">
        <v>636</v>
      </c>
      <c r="K13438">
        <v>1</v>
      </c>
      <c r="L13438">
        <v>24</v>
      </c>
      <c r="M13438">
        <v>226</v>
      </c>
      <c r="N13438" t="s">
        <v>18</v>
      </c>
      <c r="O13438" s="1">
        <v>1.3349000000000001E-87</v>
      </c>
      <c r="P13438">
        <v>839</v>
      </c>
    </row>
    <row r="13439" spans="1:16" x14ac:dyDescent="0.25">
      <c r="A13439" t="s">
        <v>19991</v>
      </c>
      <c r="B13439">
        <v>1749</v>
      </c>
      <c r="C13439" s="3" t="str">
        <f>HYPERLINK("http://www.uniprot.org/uniprot/G7I2H0","tr|G7I2H0|G7I2H0_MEDTR")</f>
        <v>tr|G7I2H0|G7I2H0_MEDTR</v>
      </c>
      <c r="D13439" t="s">
        <v>144</v>
      </c>
      <c r="E13439">
        <v>34.770000000000003</v>
      </c>
      <c r="F13439">
        <v>348</v>
      </c>
      <c r="G13439">
        <v>227</v>
      </c>
      <c r="H13439">
        <v>7</v>
      </c>
      <c r="I13439">
        <v>655</v>
      </c>
      <c r="J13439">
        <v>1677</v>
      </c>
      <c r="K13439">
        <v>1</v>
      </c>
      <c r="L13439">
        <v>17</v>
      </c>
      <c r="M13439">
        <v>313</v>
      </c>
      <c r="N13439" t="s">
        <v>18</v>
      </c>
      <c r="O13439" s="1">
        <v>2.2920700000000002E-40</v>
      </c>
      <c r="P13439">
        <v>438</v>
      </c>
    </row>
    <row r="13440" spans="1:16" x14ac:dyDescent="0.25">
      <c r="A13440" t="s">
        <v>19992</v>
      </c>
      <c r="B13440">
        <v>1266</v>
      </c>
      <c r="C13440" s="3" t="str">
        <f>HYPERLINK("http://www.uniprot.org/uniprot/K7M200","tr|K7M200|K7M200_SOYBN")</f>
        <v>tr|K7M200|K7M200_SOYBN</v>
      </c>
      <c r="D13440" t="s">
        <v>28</v>
      </c>
      <c r="E13440">
        <v>78.31</v>
      </c>
      <c r="F13440">
        <v>415</v>
      </c>
      <c r="G13440">
        <v>90</v>
      </c>
      <c r="H13440">
        <v>0</v>
      </c>
      <c r="I13440">
        <v>1</v>
      </c>
      <c r="J13440">
        <v>1245</v>
      </c>
      <c r="K13440">
        <v>1</v>
      </c>
      <c r="L13440">
        <v>1</v>
      </c>
      <c r="M13440">
        <v>405</v>
      </c>
      <c r="N13440" t="s">
        <v>18</v>
      </c>
      <c r="O13440">
        <v>0</v>
      </c>
      <c r="P13440">
        <v>1681</v>
      </c>
    </row>
    <row r="13441" spans="1:16" x14ac:dyDescent="0.25">
      <c r="A13441" t="s">
        <v>19993</v>
      </c>
      <c r="B13441">
        <v>1761</v>
      </c>
      <c r="C13441" s="3" t="str">
        <f>HYPERLINK("http://www.uniprot.org/uniprot/K7KK42","tr|K7KK42|K7KK42_SOYBN")</f>
        <v>tr|K7KK42|K7KK42_SOYBN</v>
      </c>
      <c r="D13441" t="s">
        <v>28</v>
      </c>
      <c r="E13441">
        <v>76.760000000000005</v>
      </c>
      <c r="F13441">
        <v>581</v>
      </c>
      <c r="G13441">
        <v>135</v>
      </c>
      <c r="H13441">
        <v>3</v>
      </c>
      <c r="I13441">
        <v>1</v>
      </c>
      <c r="J13441">
        <v>1734</v>
      </c>
      <c r="K13441">
        <v>1</v>
      </c>
      <c r="L13441">
        <v>1</v>
      </c>
      <c r="M13441">
        <v>580</v>
      </c>
      <c r="N13441" t="s">
        <v>18</v>
      </c>
      <c r="O13441">
        <v>0</v>
      </c>
      <c r="P13441">
        <v>2264</v>
      </c>
    </row>
    <row r="13442" spans="1:16" x14ac:dyDescent="0.25">
      <c r="A13442" t="s">
        <v>19994</v>
      </c>
      <c r="B13442">
        <v>2142</v>
      </c>
      <c r="C13442" s="3" t="str">
        <f>HYPERLINK("http://www.uniprot.org/uniprot/B9HYQ2","tr|B9HYQ2|B9HYQ2_POPTR")</f>
        <v>tr|B9HYQ2|B9HYQ2_POPTR</v>
      </c>
      <c r="D13442" t="s">
        <v>19995</v>
      </c>
      <c r="E13442">
        <v>51.79</v>
      </c>
      <c r="F13442">
        <v>753</v>
      </c>
      <c r="G13442">
        <v>363</v>
      </c>
      <c r="H13442">
        <v>41</v>
      </c>
      <c r="I13442">
        <v>4</v>
      </c>
      <c r="J13442">
        <v>2139</v>
      </c>
      <c r="K13442">
        <v>1</v>
      </c>
      <c r="L13442">
        <v>28</v>
      </c>
      <c r="M13442">
        <v>769</v>
      </c>
      <c r="N13442" t="s">
        <v>18</v>
      </c>
      <c r="O13442">
        <v>0</v>
      </c>
      <c r="P13442">
        <v>1953</v>
      </c>
    </row>
    <row r="13443" spans="1:16" x14ac:dyDescent="0.25">
      <c r="A13443" t="s">
        <v>19996</v>
      </c>
      <c r="B13443">
        <v>1536</v>
      </c>
      <c r="C13443" s="3" t="str">
        <f>HYPERLINK("http://www.uniprot.org/uniprot/I1MUK8","tr|I1MUK8|I1MUK8_SOYBN")</f>
        <v>tr|I1MUK8|I1MUK8_SOYBN</v>
      </c>
      <c r="D13443" t="s">
        <v>28</v>
      </c>
      <c r="E13443">
        <v>83.49</v>
      </c>
      <c r="F13443">
        <v>509</v>
      </c>
      <c r="G13443">
        <v>84</v>
      </c>
      <c r="H13443">
        <v>0</v>
      </c>
      <c r="I13443">
        <v>7</v>
      </c>
      <c r="J13443">
        <v>1533</v>
      </c>
      <c r="K13443">
        <v>1</v>
      </c>
      <c r="L13443">
        <v>6</v>
      </c>
      <c r="M13443">
        <v>514</v>
      </c>
      <c r="N13443" t="s">
        <v>18</v>
      </c>
      <c r="O13443">
        <v>0</v>
      </c>
      <c r="P13443">
        <v>2209</v>
      </c>
    </row>
    <row r="13444" spans="1:16" x14ac:dyDescent="0.25">
      <c r="A13444" t="s">
        <v>19997</v>
      </c>
      <c r="B13444">
        <v>624</v>
      </c>
      <c r="C13444" s="3" t="str">
        <f>HYPERLINK("http://www.uniprot.org/uniprot/I1M3W1","tr|I1M3W1|I1M3W1_SOYBN")</f>
        <v>tr|I1M3W1|I1M3W1_SOYBN</v>
      </c>
      <c r="D13444" t="s">
        <v>117</v>
      </c>
      <c r="E13444">
        <v>92.03</v>
      </c>
      <c r="F13444">
        <v>201</v>
      </c>
      <c r="G13444">
        <v>16</v>
      </c>
      <c r="H13444">
        <v>0</v>
      </c>
      <c r="I13444">
        <v>19</v>
      </c>
      <c r="J13444">
        <v>621</v>
      </c>
      <c r="K13444">
        <v>1</v>
      </c>
      <c r="L13444">
        <v>4</v>
      </c>
      <c r="M13444">
        <v>204</v>
      </c>
      <c r="N13444" t="s">
        <v>18</v>
      </c>
      <c r="O13444" s="1">
        <v>1.2821100000000001E-100</v>
      </c>
      <c r="P13444">
        <v>951</v>
      </c>
    </row>
    <row r="13445" spans="1:16" x14ac:dyDescent="0.25">
      <c r="A13445" t="s">
        <v>19998</v>
      </c>
      <c r="B13445">
        <v>1386</v>
      </c>
      <c r="C13445" s="3" t="str">
        <f>HYPERLINK("http://www.uniprot.org/uniprot/G7IQ55","tr|G7IQ55|G7IQ55_MEDTR")</f>
        <v>tr|G7IQ55|G7IQ55_MEDTR</v>
      </c>
      <c r="D13445" t="s">
        <v>19999</v>
      </c>
      <c r="E13445">
        <v>87.22</v>
      </c>
      <c r="F13445">
        <v>462</v>
      </c>
      <c r="G13445">
        <v>59</v>
      </c>
      <c r="H13445">
        <v>2</v>
      </c>
      <c r="I13445">
        <v>4</v>
      </c>
      <c r="J13445">
        <v>1383</v>
      </c>
      <c r="K13445">
        <v>1</v>
      </c>
      <c r="L13445">
        <v>24</v>
      </c>
      <c r="M13445">
        <v>485</v>
      </c>
      <c r="N13445" t="s">
        <v>18</v>
      </c>
      <c r="O13445">
        <v>0</v>
      </c>
      <c r="P13445">
        <v>2151</v>
      </c>
    </row>
    <row r="13446" spans="1:16" x14ac:dyDescent="0.25">
      <c r="A13446" t="s">
        <v>20000</v>
      </c>
      <c r="B13446">
        <v>1602</v>
      </c>
      <c r="C13446" s="3" t="str">
        <f>HYPERLINK("http://www.uniprot.org/uniprot/A2Q1E3","tr|A2Q1E3|A2Q1E3_MEDTR")</f>
        <v>tr|A2Q1E3|A2Q1E3_MEDTR</v>
      </c>
      <c r="D13446" t="s">
        <v>20001</v>
      </c>
      <c r="E13446">
        <v>81.13</v>
      </c>
      <c r="F13446">
        <v>546</v>
      </c>
      <c r="G13446">
        <v>103</v>
      </c>
      <c r="H13446">
        <v>13</v>
      </c>
      <c r="I13446">
        <v>1</v>
      </c>
      <c r="J13446">
        <v>1599</v>
      </c>
      <c r="K13446">
        <v>1</v>
      </c>
      <c r="L13446">
        <v>1</v>
      </c>
      <c r="M13446">
        <v>540</v>
      </c>
      <c r="N13446" t="s">
        <v>18</v>
      </c>
      <c r="O13446">
        <v>0</v>
      </c>
      <c r="P13446">
        <v>2310</v>
      </c>
    </row>
    <row r="13447" spans="1:16" x14ac:dyDescent="0.25">
      <c r="A13447" t="s">
        <v>20002</v>
      </c>
      <c r="B13447">
        <v>390</v>
      </c>
      <c r="C13447" s="3" t="str">
        <f>HYPERLINK("http://www.uniprot.org/uniprot/K7KS77","tr|K7KS77|K7KS77_SOYBN")</f>
        <v>tr|K7KS77|K7KS77_SOYBN</v>
      </c>
      <c r="D13447" t="s">
        <v>28</v>
      </c>
      <c r="E13447">
        <v>66.400000000000006</v>
      </c>
      <c r="F13447">
        <v>128</v>
      </c>
      <c r="G13447">
        <v>43</v>
      </c>
      <c r="H13447">
        <v>0</v>
      </c>
      <c r="I13447">
        <v>1</v>
      </c>
      <c r="J13447">
        <v>384</v>
      </c>
      <c r="K13447">
        <v>1</v>
      </c>
      <c r="L13447">
        <v>1</v>
      </c>
      <c r="M13447">
        <v>128</v>
      </c>
      <c r="N13447" t="s">
        <v>18</v>
      </c>
      <c r="O13447" s="1">
        <v>1.6065300000000001E-40</v>
      </c>
      <c r="P13447">
        <v>431</v>
      </c>
    </row>
    <row r="13448" spans="1:16" x14ac:dyDescent="0.25">
      <c r="A13448" t="s">
        <v>20003</v>
      </c>
      <c r="B13448">
        <v>450</v>
      </c>
      <c r="C13448" s="3" t="str">
        <f>HYPERLINK("http://www.uniprot.org/uniprot/Q7DMZ3","tr|Q7DMZ3|Q7DMZ3_VIGRA")</f>
        <v>tr|Q7DMZ3|Q7DMZ3_VIGRA</v>
      </c>
      <c r="D13448" t="s">
        <v>20004</v>
      </c>
      <c r="E13448">
        <v>100</v>
      </c>
      <c r="F13448">
        <v>149</v>
      </c>
      <c r="G13448">
        <v>0</v>
      </c>
      <c r="H13448">
        <v>0</v>
      </c>
      <c r="I13448">
        <v>1</v>
      </c>
      <c r="J13448">
        <v>447</v>
      </c>
      <c r="K13448">
        <v>1</v>
      </c>
      <c r="L13448">
        <v>1</v>
      </c>
      <c r="M13448">
        <v>149</v>
      </c>
      <c r="N13448" t="s">
        <v>18</v>
      </c>
      <c r="O13448" s="1">
        <v>6.6923E-79</v>
      </c>
      <c r="P13448">
        <v>762</v>
      </c>
    </row>
    <row r="13449" spans="1:16" x14ac:dyDescent="0.25">
      <c r="A13449" t="s">
        <v>20005</v>
      </c>
      <c r="B13449">
        <v>2277</v>
      </c>
      <c r="C13449" s="3" t="str">
        <f>HYPERLINK("http://www.uniprot.org/uniprot/G7KRS7","tr|G7KRS7|G7KRS7_MEDTR")</f>
        <v>tr|G7KRS7|G7KRS7_MEDTR</v>
      </c>
      <c r="D13449" t="s">
        <v>20006</v>
      </c>
      <c r="E13449">
        <v>86.6</v>
      </c>
      <c r="F13449">
        <v>754</v>
      </c>
      <c r="G13449">
        <v>101</v>
      </c>
      <c r="H13449">
        <v>11</v>
      </c>
      <c r="I13449">
        <v>13</v>
      </c>
      <c r="J13449">
        <v>2241</v>
      </c>
      <c r="K13449">
        <v>1</v>
      </c>
      <c r="L13449">
        <v>49</v>
      </c>
      <c r="M13449">
        <v>801</v>
      </c>
      <c r="N13449" t="s">
        <v>18</v>
      </c>
      <c r="O13449">
        <v>0</v>
      </c>
      <c r="P13449">
        <v>3460</v>
      </c>
    </row>
    <row r="13450" spans="1:16" x14ac:dyDescent="0.25">
      <c r="A13450" t="s">
        <v>20007</v>
      </c>
      <c r="B13450">
        <v>195</v>
      </c>
      <c r="C13450" s="3" t="str">
        <f>HYPERLINK("http://www.uniprot.org/uniprot/K7KF99","tr|K7KF99|K7KF99_SOYBN")</f>
        <v>tr|K7KF99|K7KF99_SOYBN</v>
      </c>
      <c r="D13450" t="s">
        <v>28</v>
      </c>
      <c r="E13450">
        <v>92.06</v>
      </c>
      <c r="F13450">
        <v>63</v>
      </c>
      <c r="G13450">
        <v>5</v>
      </c>
      <c r="H13450">
        <v>0</v>
      </c>
      <c r="I13450">
        <v>1</v>
      </c>
      <c r="J13450">
        <v>189</v>
      </c>
      <c r="K13450">
        <v>1</v>
      </c>
      <c r="L13450">
        <v>1</v>
      </c>
      <c r="M13450">
        <v>63</v>
      </c>
      <c r="N13450" t="s">
        <v>18</v>
      </c>
      <c r="O13450" s="1">
        <v>3.5016000000000001E-27</v>
      </c>
      <c r="P13450">
        <v>316</v>
      </c>
    </row>
    <row r="13451" spans="1:16" x14ac:dyDescent="0.25">
      <c r="A13451" t="s">
        <v>20008</v>
      </c>
      <c r="B13451">
        <v>828</v>
      </c>
      <c r="C13451" s="3" t="str">
        <f>HYPERLINK("http://www.uniprot.org/uniprot/K7MV05","tr|K7MV05|K7MV05_SOYBN")</f>
        <v>tr|K7MV05|K7MV05_SOYBN</v>
      </c>
      <c r="D13451" t="s">
        <v>28</v>
      </c>
      <c r="E13451">
        <v>53.99</v>
      </c>
      <c r="F13451">
        <v>263</v>
      </c>
      <c r="G13451">
        <v>121</v>
      </c>
      <c r="H13451">
        <v>0</v>
      </c>
      <c r="I13451">
        <v>25</v>
      </c>
      <c r="J13451">
        <v>813</v>
      </c>
      <c r="K13451">
        <v>1</v>
      </c>
      <c r="L13451">
        <v>90</v>
      </c>
      <c r="M13451">
        <v>328</v>
      </c>
      <c r="N13451" t="s">
        <v>18</v>
      </c>
      <c r="O13451" s="1">
        <v>3.0778200000000002E-71</v>
      </c>
      <c r="P13451">
        <v>700</v>
      </c>
    </row>
    <row r="13452" spans="1:16" x14ac:dyDescent="0.25">
      <c r="A13452" t="s">
        <v>20009</v>
      </c>
      <c r="B13452">
        <v>1119</v>
      </c>
      <c r="C13452" s="3" t="str">
        <f>HYPERLINK("http://www.uniprot.org/uniprot/Q96424","tr|Q96424|Q96424_GLYEC")</f>
        <v>tr|Q96424|Q96424_GLYEC</v>
      </c>
      <c r="D13452" t="s">
        <v>20010</v>
      </c>
      <c r="E13452">
        <v>79.03</v>
      </c>
      <c r="F13452">
        <v>372</v>
      </c>
      <c r="G13452">
        <v>78</v>
      </c>
      <c r="H13452">
        <v>0</v>
      </c>
      <c r="I13452">
        <v>1</v>
      </c>
      <c r="J13452">
        <v>1116</v>
      </c>
      <c r="K13452">
        <v>1</v>
      </c>
      <c r="L13452">
        <v>1</v>
      </c>
      <c r="M13452">
        <v>367</v>
      </c>
      <c r="N13452" t="s">
        <v>18</v>
      </c>
      <c r="O13452" s="1">
        <v>4.6521299999999996E-165</v>
      </c>
      <c r="P13452">
        <v>1511</v>
      </c>
    </row>
    <row r="13453" spans="1:16" x14ac:dyDescent="0.25">
      <c r="A13453" t="s">
        <v>20011</v>
      </c>
      <c r="B13453">
        <v>3750</v>
      </c>
      <c r="C13453" s="3" t="str">
        <f>HYPERLINK("http://www.uniprot.org/uniprot/B3RH40","tr|B3RH40|B3RH40_MEDTR")</f>
        <v>tr|B3RH40|B3RH40_MEDTR</v>
      </c>
      <c r="D13453" t="s">
        <v>20012</v>
      </c>
      <c r="E13453">
        <v>67.88</v>
      </c>
      <c r="F13453">
        <v>1258</v>
      </c>
      <c r="G13453">
        <v>404</v>
      </c>
      <c r="H13453">
        <v>86</v>
      </c>
      <c r="I13453">
        <v>94</v>
      </c>
      <c r="J13453">
        <v>3609</v>
      </c>
      <c r="K13453">
        <v>1</v>
      </c>
      <c r="L13453">
        <v>4</v>
      </c>
      <c r="M13453">
        <v>1253</v>
      </c>
      <c r="N13453" t="s">
        <v>18</v>
      </c>
      <c r="O13453">
        <v>0</v>
      </c>
      <c r="P13453">
        <v>4023</v>
      </c>
    </row>
    <row r="13454" spans="1:16" x14ac:dyDescent="0.25">
      <c r="A13454" t="s">
        <v>20013</v>
      </c>
      <c r="B13454">
        <v>1368</v>
      </c>
      <c r="C13454" s="3" t="str">
        <f>HYPERLINK("http://www.uniprot.org/uniprot/G7I8I5","tr|G7I8I5|G7I8I5_MEDTR")</f>
        <v>tr|G7I8I5|G7I8I5_MEDTR</v>
      </c>
      <c r="D13454" t="s">
        <v>20014</v>
      </c>
      <c r="E13454">
        <v>84.12</v>
      </c>
      <c r="F13454">
        <v>378</v>
      </c>
      <c r="G13454">
        <v>60</v>
      </c>
      <c r="H13454">
        <v>0</v>
      </c>
      <c r="I13454">
        <v>37</v>
      </c>
      <c r="J13454">
        <v>1170</v>
      </c>
      <c r="K13454">
        <v>1</v>
      </c>
      <c r="L13454">
        <v>373</v>
      </c>
      <c r="M13454">
        <v>743</v>
      </c>
      <c r="N13454" t="s">
        <v>18</v>
      </c>
      <c r="O13454" s="1">
        <v>3.19286E-177</v>
      </c>
      <c r="P13454">
        <v>1617</v>
      </c>
    </row>
    <row r="13455" spans="1:16" x14ac:dyDescent="0.25">
      <c r="A13455" t="s">
        <v>20015</v>
      </c>
      <c r="B13455">
        <v>2916</v>
      </c>
      <c r="C13455" s="3" t="str">
        <f>HYPERLINK("http://www.uniprot.org/uniprot/G7J3A0","tr|G7J3A0|G7J3A0_MEDTR")</f>
        <v>tr|G7J3A0|G7J3A0_MEDTR</v>
      </c>
      <c r="D13455" t="s">
        <v>20016</v>
      </c>
      <c r="E13455">
        <v>83.8</v>
      </c>
      <c r="F13455">
        <v>957</v>
      </c>
      <c r="G13455">
        <v>155</v>
      </c>
      <c r="H13455">
        <v>3</v>
      </c>
      <c r="I13455">
        <v>19</v>
      </c>
      <c r="J13455">
        <v>2880</v>
      </c>
      <c r="K13455">
        <v>1</v>
      </c>
      <c r="L13455">
        <v>2</v>
      </c>
      <c r="M13455">
        <v>955</v>
      </c>
      <c r="N13455" t="s">
        <v>18</v>
      </c>
      <c r="O13455">
        <v>0</v>
      </c>
      <c r="P13455">
        <v>4131</v>
      </c>
    </row>
    <row r="13456" spans="1:16" x14ac:dyDescent="0.25">
      <c r="A13456" t="s">
        <v>20017</v>
      </c>
      <c r="B13456">
        <v>168</v>
      </c>
      <c r="C13456" s="3" t="str">
        <f>HYPERLINK("http://www.uniprot.org/uniprot/I1K715","tr|I1K715|I1K715_SOYBN")</f>
        <v>tr|I1K715|I1K715_SOYBN</v>
      </c>
      <c r="D13456" t="s">
        <v>28</v>
      </c>
      <c r="E13456">
        <v>89.09</v>
      </c>
      <c r="F13456">
        <v>55</v>
      </c>
      <c r="G13456">
        <v>6</v>
      </c>
      <c r="H13456">
        <v>0</v>
      </c>
      <c r="I13456">
        <v>1</v>
      </c>
      <c r="J13456">
        <v>165</v>
      </c>
      <c r="K13456">
        <v>1</v>
      </c>
      <c r="L13456">
        <v>39</v>
      </c>
      <c r="M13456">
        <v>93</v>
      </c>
      <c r="N13456" t="s">
        <v>18</v>
      </c>
      <c r="O13456" s="1">
        <v>6.3431900000000004E-21</v>
      </c>
      <c r="P13456">
        <v>262</v>
      </c>
    </row>
    <row r="13457" spans="1:16" x14ac:dyDescent="0.25">
      <c r="A13457" t="s">
        <v>20018</v>
      </c>
      <c r="B13457">
        <v>1488</v>
      </c>
      <c r="C13457" s="3" t="str">
        <f>HYPERLINK("http://www.uniprot.org/uniprot/K7MPH5","tr|K7MPH5|K7MPH5_SOYBN")</f>
        <v>tr|K7MPH5|K7MPH5_SOYBN</v>
      </c>
      <c r="D13457" t="s">
        <v>28</v>
      </c>
      <c r="E13457">
        <v>78.38</v>
      </c>
      <c r="F13457">
        <v>472</v>
      </c>
      <c r="G13457">
        <v>102</v>
      </c>
      <c r="H13457">
        <v>0</v>
      </c>
      <c r="I13457">
        <v>67</v>
      </c>
      <c r="J13457">
        <v>1482</v>
      </c>
      <c r="K13457">
        <v>1</v>
      </c>
      <c r="L13457">
        <v>22</v>
      </c>
      <c r="M13457">
        <v>493</v>
      </c>
      <c r="N13457" t="s">
        <v>18</v>
      </c>
      <c r="O13457">
        <v>0</v>
      </c>
      <c r="P13457">
        <v>1989</v>
      </c>
    </row>
    <row r="13458" spans="1:16" x14ac:dyDescent="0.25">
      <c r="A13458" t="s">
        <v>20019</v>
      </c>
      <c r="B13458">
        <v>5574</v>
      </c>
      <c r="C13458" s="3" t="str">
        <f>HYPERLINK("http://www.uniprot.org/uniprot/G7IV29","tr|G7IV29|G7IV29_MEDTR")</f>
        <v>tr|G7IV29|G7IV29_MEDTR</v>
      </c>
      <c r="D13458" t="s">
        <v>5385</v>
      </c>
      <c r="E13458">
        <v>43.02</v>
      </c>
      <c r="F13458">
        <v>1262</v>
      </c>
      <c r="G13458">
        <v>719</v>
      </c>
      <c r="H13458">
        <v>89</v>
      </c>
      <c r="I13458">
        <v>1</v>
      </c>
      <c r="J13458">
        <v>3519</v>
      </c>
      <c r="K13458">
        <v>1</v>
      </c>
      <c r="L13458">
        <v>1</v>
      </c>
      <c r="M13458">
        <v>1206</v>
      </c>
      <c r="N13458" t="s">
        <v>18</v>
      </c>
      <c r="O13458">
        <v>0</v>
      </c>
      <c r="P13458">
        <v>2136</v>
      </c>
    </row>
    <row r="13459" spans="1:16" x14ac:dyDescent="0.25">
      <c r="A13459" t="s">
        <v>20020</v>
      </c>
      <c r="B13459">
        <v>480</v>
      </c>
      <c r="C13459" s="3" t="str">
        <f>HYPERLINK("http://www.uniprot.org/uniprot/I1ND69","tr|I1ND69|I1ND69_SOYBN")</f>
        <v>tr|I1ND69|I1ND69_SOYBN</v>
      </c>
      <c r="D13459" t="s">
        <v>28</v>
      </c>
      <c r="E13459">
        <v>76.66</v>
      </c>
      <c r="F13459">
        <v>150</v>
      </c>
      <c r="G13459">
        <v>35</v>
      </c>
      <c r="H13459">
        <v>1</v>
      </c>
      <c r="I13459">
        <v>1</v>
      </c>
      <c r="J13459">
        <v>447</v>
      </c>
      <c r="K13459">
        <v>1</v>
      </c>
      <c r="L13459">
        <v>1</v>
      </c>
      <c r="M13459">
        <v>149</v>
      </c>
      <c r="N13459" t="s">
        <v>18</v>
      </c>
      <c r="O13459" s="1">
        <v>2.9577099999999999E-58</v>
      </c>
      <c r="P13459">
        <v>584</v>
      </c>
    </row>
    <row r="13460" spans="1:16" x14ac:dyDescent="0.25">
      <c r="A13460" t="s">
        <v>20021</v>
      </c>
      <c r="B13460">
        <v>288</v>
      </c>
      <c r="C13460" s="3" t="str">
        <f>HYPERLINK("http://www.uniprot.org/uniprot/G7JJE2","tr|G7JJE2|G7JJE2_MEDTR")</f>
        <v>tr|G7JJE2|G7JJE2_MEDTR</v>
      </c>
      <c r="D13460" t="s">
        <v>20022</v>
      </c>
      <c r="E13460">
        <v>96.38</v>
      </c>
      <c r="F13460">
        <v>83</v>
      </c>
      <c r="G13460">
        <v>3</v>
      </c>
      <c r="H13460">
        <v>0</v>
      </c>
      <c r="I13460">
        <v>1</v>
      </c>
      <c r="J13460">
        <v>249</v>
      </c>
      <c r="K13460">
        <v>1</v>
      </c>
      <c r="L13460">
        <v>1</v>
      </c>
      <c r="M13460">
        <v>83</v>
      </c>
      <c r="N13460" t="s">
        <v>18</v>
      </c>
      <c r="O13460" s="1">
        <v>2.4901799999999998E-41</v>
      </c>
      <c r="P13460">
        <v>438</v>
      </c>
    </row>
    <row r="13461" spans="1:16" x14ac:dyDescent="0.25">
      <c r="A13461" t="s">
        <v>20023</v>
      </c>
      <c r="B13461">
        <v>723</v>
      </c>
      <c r="C13461" s="3" t="str">
        <f>HYPERLINK("http://www.uniprot.org/uniprot/I1KGP6","tr|I1KGP6|I1KGP6_SOYBN")</f>
        <v>tr|I1KGP6|I1KGP6_SOYBN</v>
      </c>
      <c r="D13461" t="s">
        <v>28</v>
      </c>
      <c r="E13461">
        <v>59.34</v>
      </c>
      <c r="F13461">
        <v>246</v>
      </c>
      <c r="G13461">
        <v>100</v>
      </c>
      <c r="H13461">
        <v>8</v>
      </c>
      <c r="I13461">
        <v>7</v>
      </c>
      <c r="J13461">
        <v>720</v>
      </c>
      <c r="K13461">
        <v>1</v>
      </c>
      <c r="L13461">
        <v>1</v>
      </c>
      <c r="M13461">
        <v>243</v>
      </c>
      <c r="N13461" t="s">
        <v>18</v>
      </c>
      <c r="O13461" s="1">
        <v>2.67793E-67</v>
      </c>
      <c r="P13461">
        <v>665</v>
      </c>
    </row>
    <row r="13462" spans="1:16" x14ac:dyDescent="0.25">
      <c r="A13462" t="s">
        <v>20024</v>
      </c>
      <c r="B13462">
        <v>2808</v>
      </c>
      <c r="C13462" s="3" t="str">
        <f>HYPERLINK("http://www.uniprot.org/uniprot/C0LYY9","tr|C0LYY9|C0LYY9_PEA")</f>
        <v>tr|C0LYY9|C0LYY9_PEA</v>
      </c>
      <c r="D13462" t="s">
        <v>20025</v>
      </c>
      <c r="E13462">
        <v>88.2</v>
      </c>
      <c r="F13462">
        <v>916</v>
      </c>
      <c r="G13462">
        <v>108</v>
      </c>
      <c r="H13462">
        <v>2</v>
      </c>
      <c r="I13462">
        <v>58</v>
      </c>
      <c r="J13462">
        <v>2799</v>
      </c>
      <c r="K13462">
        <v>1</v>
      </c>
      <c r="L13462">
        <v>18</v>
      </c>
      <c r="M13462">
        <v>932</v>
      </c>
      <c r="N13462" t="s">
        <v>18</v>
      </c>
      <c r="O13462">
        <v>0</v>
      </c>
      <c r="P13462">
        <v>4144</v>
      </c>
    </row>
    <row r="13463" spans="1:16" x14ac:dyDescent="0.25">
      <c r="A13463" t="s">
        <v>20026</v>
      </c>
      <c r="B13463">
        <v>636</v>
      </c>
      <c r="C13463" s="3" t="str">
        <f>HYPERLINK("http://www.uniprot.org/uniprot/Q5DUG8","tr|Q5DUG8|Q5DUG8_CICAR")</f>
        <v>tr|Q5DUG8|Q5DUG8_CICAR</v>
      </c>
      <c r="D13463" t="s">
        <v>20027</v>
      </c>
      <c r="E13463">
        <v>90.81</v>
      </c>
      <c r="F13463">
        <v>185</v>
      </c>
      <c r="G13463">
        <v>17</v>
      </c>
      <c r="H13463">
        <v>0</v>
      </c>
      <c r="I13463">
        <v>79</v>
      </c>
      <c r="J13463">
        <v>633</v>
      </c>
      <c r="K13463">
        <v>1</v>
      </c>
      <c r="L13463">
        <v>1</v>
      </c>
      <c r="M13463">
        <v>185</v>
      </c>
      <c r="N13463" t="s">
        <v>18</v>
      </c>
      <c r="O13463" s="1">
        <v>2.39989E-89</v>
      </c>
      <c r="P13463">
        <v>854</v>
      </c>
    </row>
    <row r="13464" spans="1:16" x14ac:dyDescent="0.25">
      <c r="A13464" t="s">
        <v>20028</v>
      </c>
      <c r="B13464">
        <v>4389</v>
      </c>
      <c r="C13464" s="3" t="str">
        <f>HYPERLINK("http://www.uniprot.org/uniprot/K7MH88","tr|K7MH88|K7MH88_SOYBN")</f>
        <v>tr|K7MH88|K7MH88_SOYBN</v>
      </c>
      <c r="D13464" t="s">
        <v>28</v>
      </c>
      <c r="E13464">
        <v>51.77</v>
      </c>
      <c r="F13464">
        <v>1522</v>
      </c>
      <c r="G13464">
        <v>734</v>
      </c>
      <c r="H13464">
        <v>60</v>
      </c>
      <c r="I13464">
        <v>1</v>
      </c>
      <c r="J13464">
        <v>4386</v>
      </c>
      <c r="K13464">
        <v>1</v>
      </c>
      <c r="L13464">
        <v>1</v>
      </c>
      <c r="M13464">
        <v>1468</v>
      </c>
      <c r="N13464" t="s">
        <v>18</v>
      </c>
      <c r="O13464">
        <v>0</v>
      </c>
      <c r="P13464">
        <v>3385</v>
      </c>
    </row>
    <row r="13465" spans="1:16" x14ac:dyDescent="0.25">
      <c r="A13465" t="s">
        <v>20029</v>
      </c>
      <c r="B13465">
        <v>1173</v>
      </c>
      <c r="C13465" s="3" t="str">
        <f>HYPERLINK("http://www.uniprot.org/uniprot/C7FDI5","tr|C7FDI5|C7FDI5_SOYBN")</f>
        <v>tr|C7FDI5|C7FDI5_SOYBN</v>
      </c>
      <c r="D13465" t="s">
        <v>717</v>
      </c>
      <c r="E13465">
        <v>50.26</v>
      </c>
      <c r="F13465">
        <v>372</v>
      </c>
      <c r="G13465">
        <v>185</v>
      </c>
      <c r="H13465">
        <v>4</v>
      </c>
      <c r="I13465">
        <v>1</v>
      </c>
      <c r="J13465">
        <v>1104</v>
      </c>
      <c r="K13465">
        <v>1</v>
      </c>
      <c r="L13465">
        <v>694</v>
      </c>
      <c r="M13465">
        <v>1060</v>
      </c>
      <c r="N13465" t="s">
        <v>18</v>
      </c>
      <c r="O13465" s="1">
        <v>5.4667399999999996E-103</v>
      </c>
      <c r="P13465">
        <v>976</v>
      </c>
    </row>
    <row r="13466" spans="1:16" x14ac:dyDescent="0.25">
      <c r="A13466" t="s">
        <v>20030</v>
      </c>
      <c r="B13466">
        <v>321</v>
      </c>
      <c r="C13466" s="3" t="str">
        <f>HYPERLINK("http://www.uniprot.org/uniprot/C6T2A2","tr|C6T2A2|C6T2A2_SOYBN")</f>
        <v>tr|C6T2A2|C6T2A2_SOYBN</v>
      </c>
      <c r="D13466" t="s">
        <v>28</v>
      </c>
      <c r="E13466">
        <v>96.22</v>
      </c>
      <c r="F13466">
        <v>106</v>
      </c>
      <c r="G13466">
        <v>4</v>
      </c>
      <c r="H13466">
        <v>0</v>
      </c>
      <c r="I13466">
        <v>1</v>
      </c>
      <c r="J13466">
        <v>318</v>
      </c>
      <c r="K13466">
        <v>1</v>
      </c>
      <c r="L13466">
        <v>1</v>
      </c>
      <c r="M13466">
        <v>106</v>
      </c>
      <c r="N13466" t="s">
        <v>18</v>
      </c>
      <c r="O13466" s="1">
        <v>1.2196999999999999E-56</v>
      </c>
      <c r="P13466">
        <v>570</v>
      </c>
    </row>
    <row r="13467" spans="1:16" x14ac:dyDescent="0.25">
      <c r="A13467" t="s">
        <v>20031</v>
      </c>
      <c r="B13467">
        <v>435</v>
      </c>
      <c r="C13467" s="3" t="str">
        <f>HYPERLINK("http://www.uniprot.org/uniprot/I1N1P6","tr|I1N1P6|I1N1P6_SOYBN")</f>
        <v>tr|I1N1P6|I1N1P6_SOYBN</v>
      </c>
      <c r="D13467" t="s">
        <v>28</v>
      </c>
      <c r="E13467">
        <v>61.24</v>
      </c>
      <c r="F13467">
        <v>129</v>
      </c>
      <c r="G13467">
        <v>50</v>
      </c>
      <c r="H13467">
        <v>1</v>
      </c>
      <c r="I13467">
        <v>22</v>
      </c>
      <c r="J13467">
        <v>405</v>
      </c>
      <c r="K13467">
        <v>1</v>
      </c>
      <c r="L13467">
        <v>2</v>
      </c>
      <c r="M13467">
        <v>119</v>
      </c>
      <c r="N13467" t="s">
        <v>18</v>
      </c>
      <c r="O13467" s="1">
        <v>3.12156E-36</v>
      </c>
      <c r="P13467">
        <v>394</v>
      </c>
    </row>
    <row r="13468" spans="1:16" x14ac:dyDescent="0.25">
      <c r="A13468" t="s">
        <v>20032</v>
      </c>
      <c r="B13468">
        <v>2364</v>
      </c>
      <c r="C13468" s="3" t="str">
        <f>HYPERLINK("http://www.uniprot.org/uniprot/I1KZ76","tr|I1KZ76|I1KZ76_SOYBN")</f>
        <v>tr|I1KZ76|I1KZ76_SOYBN</v>
      </c>
      <c r="D13468" t="s">
        <v>1645</v>
      </c>
      <c r="E13468">
        <v>67.790000000000006</v>
      </c>
      <c r="F13468">
        <v>826</v>
      </c>
      <c r="G13468">
        <v>266</v>
      </c>
      <c r="H13468">
        <v>39</v>
      </c>
      <c r="I13468">
        <v>1</v>
      </c>
      <c r="J13468">
        <v>2361</v>
      </c>
      <c r="K13468">
        <v>1</v>
      </c>
      <c r="L13468">
        <v>20</v>
      </c>
      <c r="M13468">
        <v>843</v>
      </c>
      <c r="N13468" t="s">
        <v>18</v>
      </c>
      <c r="O13468">
        <v>0</v>
      </c>
      <c r="P13468">
        <v>2834</v>
      </c>
    </row>
    <row r="13469" spans="1:16" x14ac:dyDescent="0.25">
      <c r="A13469" t="s">
        <v>20033</v>
      </c>
      <c r="B13469">
        <v>1950</v>
      </c>
      <c r="C13469" s="3" t="str">
        <f>HYPERLINK("http://www.uniprot.org/uniprot/A5AGA3","tr|A5AGA3|A5AGA3_VITVI")</f>
        <v>tr|A5AGA3|A5AGA3_VITVI</v>
      </c>
      <c r="D13469" t="s">
        <v>20034</v>
      </c>
      <c r="E13469">
        <v>31.16</v>
      </c>
      <c r="F13469">
        <v>385</v>
      </c>
      <c r="G13469">
        <v>265</v>
      </c>
      <c r="H13469">
        <v>2</v>
      </c>
      <c r="I13469">
        <v>76</v>
      </c>
      <c r="J13469">
        <v>1224</v>
      </c>
      <c r="K13469">
        <v>1</v>
      </c>
      <c r="L13469">
        <v>212</v>
      </c>
      <c r="M13469">
        <v>575</v>
      </c>
      <c r="N13469" t="s">
        <v>18</v>
      </c>
      <c r="O13469" s="1">
        <v>3.4382199999999998E-32</v>
      </c>
      <c r="P13469">
        <v>368</v>
      </c>
    </row>
    <row r="13470" spans="1:16" x14ac:dyDescent="0.25">
      <c r="A13470" t="s">
        <v>20035</v>
      </c>
      <c r="B13470">
        <v>1062</v>
      </c>
      <c r="C13470" s="3" t="str">
        <f>HYPERLINK("http://www.uniprot.org/uniprot/I1MUK6","tr|I1MUK6|I1MUK6_SOYBN")</f>
        <v>tr|I1MUK6|I1MUK6_SOYBN</v>
      </c>
      <c r="D13470" t="s">
        <v>71</v>
      </c>
      <c r="E13470">
        <v>72.099999999999994</v>
      </c>
      <c r="F13470">
        <v>337</v>
      </c>
      <c r="G13470">
        <v>94</v>
      </c>
      <c r="H13470">
        <v>1</v>
      </c>
      <c r="I13470">
        <v>40</v>
      </c>
      <c r="J13470">
        <v>1047</v>
      </c>
      <c r="K13470">
        <v>1</v>
      </c>
      <c r="L13470">
        <v>46</v>
      </c>
      <c r="M13470">
        <v>376</v>
      </c>
      <c r="N13470" t="s">
        <v>18</v>
      </c>
      <c r="O13470" s="1">
        <v>4.3467400000000003E-133</v>
      </c>
      <c r="P13470">
        <v>1235</v>
      </c>
    </row>
    <row r="13471" spans="1:16" x14ac:dyDescent="0.25">
      <c r="A13471" t="s">
        <v>20036</v>
      </c>
      <c r="B13471">
        <v>624</v>
      </c>
      <c r="C13471" s="3" t="str">
        <f>HYPERLINK("http://www.uniprot.org/uniprot/I3T774","tr|I3T774|I3T774_MEDTR")</f>
        <v>tr|I3T774|I3T774_MEDTR</v>
      </c>
      <c r="D13471" t="s">
        <v>22</v>
      </c>
      <c r="E13471">
        <v>92.78</v>
      </c>
      <c r="F13471">
        <v>208</v>
      </c>
      <c r="G13471">
        <v>15</v>
      </c>
      <c r="H13471">
        <v>1</v>
      </c>
      <c r="I13471">
        <v>1</v>
      </c>
      <c r="J13471">
        <v>621</v>
      </c>
      <c r="K13471">
        <v>1</v>
      </c>
      <c r="L13471">
        <v>1</v>
      </c>
      <c r="M13471">
        <v>207</v>
      </c>
      <c r="N13471" t="s">
        <v>18</v>
      </c>
      <c r="O13471" s="1">
        <v>2.8562399999999998E-100</v>
      </c>
      <c r="P13471">
        <v>948</v>
      </c>
    </row>
    <row r="13472" spans="1:16" x14ac:dyDescent="0.25">
      <c r="A13472" t="s">
        <v>20037</v>
      </c>
      <c r="B13472">
        <v>699</v>
      </c>
      <c r="C13472" s="3" t="str">
        <f>HYPERLINK("http://www.uniprot.org/uniprot/R0F783","tr|R0F783|R0F783_9BRAS")</f>
        <v>tr|R0F783|R0F783_9BRAS</v>
      </c>
      <c r="D13472" t="s">
        <v>20038</v>
      </c>
      <c r="E13472">
        <v>89.42</v>
      </c>
      <c r="F13472">
        <v>208</v>
      </c>
      <c r="G13472">
        <v>22</v>
      </c>
      <c r="H13472">
        <v>0</v>
      </c>
      <c r="I13472">
        <v>1</v>
      </c>
      <c r="J13472">
        <v>624</v>
      </c>
      <c r="K13472">
        <v>1</v>
      </c>
      <c r="L13472">
        <v>1</v>
      </c>
      <c r="M13472">
        <v>187</v>
      </c>
      <c r="N13472" t="s">
        <v>18</v>
      </c>
      <c r="O13472" s="1">
        <v>1.02554E-97</v>
      </c>
      <c r="P13472">
        <v>927</v>
      </c>
    </row>
    <row r="13473" spans="1:16" x14ac:dyDescent="0.25">
      <c r="A13473" t="s">
        <v>20039</v>
      </c>
      <c r="B13473">
        <v>924</v>
      </c>
      <c r="C13473" s="3" t="str">
        <f>HYPERLINK("http://www.uniprot.org/uniprot/A2Q544","tr|A2Q544|A2Q544_MEDTR")</f>
        <v>tr|A2Q544|A2Q544_MEDTR</v>
      </c>
      <c r="D13473" t="s">
        <v>20040</v>
      </c>
      <c r="E13473">
        <v>75.22</v>
      </c>
      <c r="F13473">
        <v>335</v>
      </c>
      <c r="G13473">
        <v>83</v>
      </c>
      <c r="H13473">
        <v>28</v>
      </c>
      <c r="I13473">
        <v>1</v>
      </c>
      <c r="J13473">
        <v>921</v>
      </c>
      <c r="K13473">
        <v>1</v>
      </c>
      <c r="L13473">
        <v>105</v>
      </c>
      <c r="M13473">
        <v>439</v>
      </c>
      <c r="N13473" t="s">
        <v>18</v>
      </c>
      <c r="O13473" s="1">
        <v>1.1748100000000001E-141</v>
      </c>
      <c r="P13473">
        <v>1308</v>
      </c>
    </row>
    <row r="13474" spans="1:16" x14ac:dyDescent="0.25">
      <c r="A13474" t="s">
        <v>20041</v>
      </c>
      <c r="B13474">
        <v>1113</v>
      </c>
      <c r="C13474" s="3" t="str">
        <f>HYPERLINK("http://www.uniprot.org/uniprot/G7JWT5","tr|G7JWT5|G7JWT5_MEDTR")</f>
        <v>tr|G7JWT5|G7JWT5_MEDTR</v>
      </c>
      <c r="D13474" t="s">
        <v>20042</v>
      </c>
      <c r="E13474">
        <v>71.510000000000005</v>
      </c>
      <c r="F13474">
        <v>344</v>
      </c>
      <c r="G13474">
        <v>98</v>
      </c>
      <c r="H13474">
        <v>4</v>
      </c>
      <c r="I13474">
        <v>91</v>
      </c>
      <c r="J13474">
        <v>1110</v>
      </c>
      <c r="K13474">
        <v>1</v>
      </c>
      <c r="L13474">
        <v>34</v>
      </c>
      <c r="M13474">
        <v>375</v>
      </c>
      <c r="N13474" t="s">
        <v>18</v>
      </c>
      <c r="O13474" s="1">
        <v>2.8234500000000002E-130</v>
      </c>
      <c r="P13474">
        <v>1211</v>
      </c>
    </row>
    <row r="13475" spans="1:16" x14ac:dyDescent="0.25">
      <c r="A13475" t="s">
        <v>20043</v>
      </c>
      <c r="B13475">
        <v>1521</v>
      </c>
      <c r="C13475" s="3" t="str">
        <f>HYPERLINK("http://www.uniprot.org/uniprot/I1JX11","tr|I1JX11|I1JX11_SOYBN")</f>
        <v>tr|I1JX11|I1JX11_SOYBN</v>
      </c>
      <c r="D13475" t="s">
        <v>71</v>
      </c>
      <c r="E13475">
        <v>66.48</v>
      </c>
      <c r="F13475">
        <v>543</v>
      </c>
      <c r="G13475">
        <v>182</v>
      </c>
      <c r="H13475">
        <v>38</v>
      </c>
      <c r="I13475">
        <v>1</v>
      </c>
      <c r="J13475">
        <v>1515</v>
      </c>
      <c r="K13475">
        <v>1</v>
      </c>
      <c r="L13475">
        <v>1</v>
      </c>
      <c r="M13475">
        <v>535</v>
      </c>
      <c r="N13475" t="s">
        <v>18</v>
      </c>
      <c r="O13475">
        <v>0</v>
      </c>
      <c r="P13475">
        <v>1737</v>
      </c>
    </row>
    <row r="13476" spans="1:16" x14ac:dyDescent="0.25">
      <c r="A13476" t="s">
        <v>20044</v>
      </c>
      <c r="B13476">
        <v>4974</v>
      </c>
      <c r="C13476" s="3" t="str">
        <f>HYPERLINK("http://www.uniprot.org/uniprot/G7KRS9","tr|G7KRS9|G7KRS9_MEDTR")</f>
        <v>tr|G7KRS9|G7KRS9_MEDTR</v>
      </c>
      <c r="D13476" t="s">
        <v>20045</v>
      </c>
      <c r="E13476">
        <v>70.760000000000005</v>
      </c>
      <c r="F13476">
        <v>1700</v>
      </c>
      <c r="G13476">
        <v>497</v>
      </c>
      <c r="H13476">
        <v>66</v>
      </c>
      <c r="I13476">
        <v>70</v>
      </c>
      <c r="J13476">
        <v>4971</v>
      </c>
      <c r="K13476">
        <v>1</v>
      </c>
      <c r="L13476">
        <v>84</v>
      </c>
      <c r="M13476">
        <v>1750</v>
      </c>
      <c r="N13476" t="s">
        <v>18</v>
      </c>
      <c r="O13476">
        <v>0</v>
      </c>
      <c r="P13476">
        <v>5757</v>
      </c>
    </row>
    <row r="13477" spans="1:16" x14ac:dyDescent="0.25">
      <c r="A13477" t="s">
        <v>20046</v>
      </c>
      <c r="B13477">
        <v>987</v>
      </c>
      <c r="C13477" s="3" t="str">
        <f>HYPERLINK("http://www.uniprot.org/uniprot/I1JF96","tr|I1JF96|I1JF96_SOYBN")</f>
        <v>tr|I1JF96|I1JF96_SOYBN</v>
      </c>
      <c r="D13477" t="s">
        <v>71</v>
      </c>
      <c r="E13477">
        <v>49.06</v>
      </c>
      <c r="F13477">
        <v>214</v>
      </c>
      <c r="G13477">
        <v>109</v>
      </c>
      <c r="H13477">
        <v>2</v>
      </c>
      <c r="I13477">
        <v>1</v>
      </c>
      <c r="J13477">
        <v>636</v>
      </c>
      <c r="K13477">
        <v>1</v>
      </c>
      <c r="L13477">
        <v>677</v>
      </c>
      <c r="M13477">
        <v>888</v>
      </c>
      <c r="N13477" t="s">
        <v>18</v>
      </c>
      <c r="O13477" s="1">
        <v>1.3483600000000001E-45</v>
      </c>
      <c r="P13477">
        <v>480</v>
      </c>
    </row>
    <row r="13478" spans="1:16" x14ac:dyDescent="0.25">
      <c r="A13478" t="s">
        <v>20047</v>
      </c>
      <c r="B13478">
        <v>2838</v>
      </c>
      <c r="C13478" s="3" t="str">
        <f>HYPERLINK("http://www.uniprot.org/uniprot/I1N4M6","tr|I1N4M6|I1N4M6_SOYBN")</f>
        <v>tr|I1N4M6|I1N4M6_SOYBN</v>
      </c>
      <c r="D13478" t="s">
        <v>71</v>
      </c>
      <c r="E13478">
        <v>68.7</v>
      </c>
      <c r="F13478">
        <v>949</v>
      </c>
      <c r="G13478">
        <v>297</v>
      </c>
      <c r="H13478">
        <v>4</v>
      </c>
      <c r="I13478">
        <v>1</v>
      </c>
      <c r="J13478">
        <v>2835</v>
      </c>
      <c r="K13478">
        <v>1</v>
      </c>
      <c r="L13478">
        <v>1</v>
      </c>
      <c r="M13478">
        <v>919</v>
      </c>
      <c r="N13478" t="s">
        <v>18</v>
      </c>
      <c r="O13478">
        <v>0</v>
      </c>
      <c r="P13478">
        <v>3284</v>
      </c>
    </row>
    <row r="13479" spans="1:16" x14ac:dyDescent="0.25">
      <c r="A13479" t="s">
        <v>20048</v>
      </c>
      <c r="B13479">
        <v>2115</v>
      </c>
      <c r="C13479" s="3" t="str">
        <f>HYPERLINK("http://www.uniprot.org/uniprot/I1NHB1","tr|I1NHB1|I1NHB1_SOYBN")</f>
        <v>tr|I1NHB1|I1NHB1_SOYBN</v>
      </c>
      <c r="D13479" t="s">
        <v>71</v>
      </c>
      <c r="E13479">
        <v>72.27</v>
      </c>
      <c r="F13479">
        <v>707</v>
      </c>
      <c r="G13479">
        <v>196</v>
      </c>
      <c r="H13479">
        <v>3</v>
      </c>
      <c r="I13479">
        <v>1</v>
      </c>
      <c r="J13479">
        <v>2112</v>
      </c>
      <c r="K13479">
        <v>1</v>
      </c>
      <c r="L13479">
        <v>1</v>
      </c>
      <c r="M13479">
        <v>698</v>
      </c>
      <c r="N13479" t="s">
        <v>18</v>
      </c>
      <c r="O13479">
        <v>0</v>
      </c>
      <c r="P13479">
        <v>2605</v>
      </c>
    </row>
    <row r="13480" spans="1:16" x14ac:dyDescent="0.25">
      <c r="A13480" t="s">
        <v>20049</v>
      </c>
      <c r="B13480">
        <v>444</v>
      </c>
      <c r="C13480" s="3" t="str">
        <f>HYPERLINK("http://www.uniprot.org/uniprot/B3SGL5","tr|B3SGL5|B3SGL5_MEDTR")</f>
        <v>tr|B3SGL5|B3SGL5_MEDTR</v>
      </c>
      <c r="D13480" t="s">
        <v>20050</v>
      </c>
      <c r="E13480">
        <v>81.81</v>
      </c>
      <c r="F13480">
        <v>154</v>
      </c>
      <c r="G13480">
        <v>28</v>
      </c>
      <c r="H13480">
        <v>7</v>
      </c>
      <c r="I13480">
        <v>1</v>
      </c>
      <c r="J13480">
        <v>441</v>
      </c>
      <c r="K13480">
        <v>1</v>
      </c>
      <c r="L13480">
        <v>1</v>
      </c>
      <c r="M13480">
        <v>154</v>
      </c>
      <c r="N13480" t="s">
        <v>18</v>
      </c>
      <c r="O13480" s="1">
        <v>3.4784400000000001E-67</v>
      </c>
      <c r="P13480">
        <v>661</v>
      </c>
    </row>
    <row r="13481" spans="1:16" x14ac:dyDescent="0.25">
      <c r="A13481" t="s">
        <v>20051</v>
      </c>
      <c r="B13481">
        <v>189</v>
      </c>
      <c r="C13481" s="3" t="str">
        <f>HYPERLINK("http://www.uniprot.org/uniprot/K7M4H4","tr|K7M4H4|K7M4H4_SOYBN")</f>
        <v>tr|K7M4H4|K7M4H4_SOYBN</v>
      </c>
      <c r="D13481" t="s">
        <v>61</v>
      </c>
      <c r="E13481">
        <v>84.61</v>
      </c>
      <c r="F13481">
        <v>52</v>
      </c>
      <c r="G13481">
        <v>8</v>
      </c>
      <c r="H13481">
        <v>0</v>
      </c>
      <c r="I13481">
        <v>1</v>
      </c>
      <c r="J13481">
        <v>156</v>
      </c>
      <c r="K13481">
        <v>1</v>
      </c>
      <c r="L13481">
        <v>218</v>
      </c>
      <c r="M13481">
        <v>269</v>
      </c>
      <c r="N13481" t="s">
        <v>18</v>
      </c>
      <c r="O13481" s="1">
        <v>5.6432100000000003E-17</v>
      </c>
      <c r="P13481">
        <v>228</v>
      </c>
    </row>
    <row r="13482" spans="1:16" x14ac:dyDescent="0.25">
      <c r="A13482" t="s">
        <v>20052</v>
      </c>
      <c r="B13482">
        <v>336</v>
      </c>
      <c r="C13482" s="3" t="str">
        <f>HYPERLINK("http://www.uniprot.org/uniprot/G7J3A4","tr|G7J3A4|G7J3A4_MEDTR")</f>
        <v>tr|G7J3A4|G7J3A4_MEDTR</v>
      </c>
      <c r="D13482" t="s">
        <v>20053</v>
      </c>
      <c r="E13482">
        <v>83.78</v>
      </c>
      <c r="F13482">
        <v>111</v>
      </c>
      <c r="G13482">
        <v>18</v>
      </c>
      <c r="H13482">
        <v>0</v>
      </c>
      <c r="I13482">
        <v>1</v>
      </c>
      <c r="J13482">
        <v>333</v>
      </c>
      <c r="K13482">
        <v>1</v>
      </c>
      <c r="L13482">
        <v>18</v>
      </c>
      <c r="M13482">
        <v>128</v>
      </c>
      <c r="N13482" t="s">
        <v>18</v>
      </c>
      <c r="O13482" s="1">
        <v>2.67565E-43</v>
      </c>
      <c r="P13482">
        <v>455</v>
      </c>
    </row>
    <row r="13483" spans="1:16" x14ac:dyDescent="0.25">
      <c r="A13483" t="s">
        <v>20054</v>
      </c>
      <c r="B13483">
        <v>279</v>
      </c>
      <c r="C13483" s="3" t="str">
        <f>HYPERLINK("http://www.uniprot.org/uniprot/G7ZWL3","tr|G7ZWL3|G7ZWL3_MEDTR")</f>
        <v>tr|G7ZWL3|G7ZWL3_MEDTR</v>
      </c>
      <c r="D13483" t="s">
        <v>19944</v>
      </c>
      <c r="E13483">
        <v>87.77</v>
      </c>
      <c r="F13483">
        <v>90</v>
      </c>
      <c r="G13483">
        <v>11</v>
      </c>
      <c r="H13483">
        <v>0</v>
      </c>
      <c r="I13483">
        <v>7</v>
      </c>
      <c r="J13483">
        <v>276</v>
      </c>
      <c r="K13483">
        <v>1</v>
      </c>
      <c r="L13483">
        <v>62</v>
      </c>
      <c r="M13483">
        <v>151</v>
      </c>
      <c r="N13483" t="s">
        <v>18</v>
      </c>
      <c r="O13483" s="1">
        <v>1.38259E-39</v>
      </c>
      <c r="P13483">
        <v>423</v>
      </c>
    </row>
    <row r="13484" spans="1:16" x14ac:dyDescent="0.25">
      <c r="A13484" t="s">
        <v>20055</v>
      </c>
      <c r="B13484">
        <v>1026</v>
      </c>
      <c r="C13484" s="3" t="str">
        <f>HYPERLINK("http://www.uniprot.org/uniprot/I1LMU3","tr|I1LMU3|I1LMU3_SOYBN")</f>
        <v>tr|I1LMU3|I1LMU3_SOYBN</v>
      </c>
      <c r="D13484" t="s">
        <v>28</v>
      </c>
      <c r="E13484">
        <v>86.21</v>
      </c>
      <c r="F13484">
        <v>341</v>
      </c>
      <c r="G13484">
        <v>47</v>
      </c>
      <c r="H13484">
        <v>0</v>
      </c>
      <c r="I13484">
        <v>1</v>
      </c>
      <c r="J13484">
        <v>1023</v>
      </c>
      <c r="K13484">
        <v>1</v>
      </c>
      <c r="L13484">
        <v>1</v>
      </c>
      <c r="M13484">
        <v>340</v>
      </c>
      <c r="N13484" t="s">
        <v>18</v>
      </c>
      <c r="O13484" s="1">
        <v>2.7220499999999999E-161</v>
      </c>
      <c r="P13484">
        <v>1478</v>
      </c>
    </row>
    <row r="13485" spans="1:16" x14ac:dyDescent="0.25">
      <c r="A13485" t="s">
        <v>20056</v>
      </c>
      <c r="B13485">
        <v>417</v>
      </c>
      <c r="C13485" s="3" t="str">
        <f>HYPERLINK("http://www.uniprot.org/uniprot/K7N0Q5","tr|K7N0Q5|K7N0Q5_SOYBN")</f>
        <v>tr|K7N0Q5|K7N0Q5_SOYBN</v>
      </c>
      <c r="D13485" t="s">
        <v>28</v>
      </c>
      <c r="E13485">
        <v>38.729999999999997</v>
      </c>
      <c r="F13485">
        <v>142</v>
      </c>
      <c r="G13485">
        <v>87</v>
      </c>
      <c r="H13485">
        <v>4</v>
      </c>
      <c r="I13485">
        <v>1</v>
      </c>
      <c r="J13485">
        <v>414</v>
      </c>
      <c r="K13485">
        <v>1</v>
      </c>
      <c r="L13485">
        <v>1</v>
      </c>
      <c r="M13485">
        <v>140</v>
      </c>
      <c r="N13485" t="s">
        <v>18</v>
      </c>
      <c r="O13485" s="1">
        <v>2.09559E-11</v>
      </c>
      <c r="P13485">
        <v>180</v>
      </c>
    </row>
    <row r="13486" spans="1:16" x14ac:dyDescent="0.25">
      <c r="A13486" t="s">
        <v>20057</v>
      </c>
      <c r="B13486">
        <v>3336</v>
      </c>
      <c r="C13486" s="3" t="str">
        <f>HYPERLINK("http://www.uniprot.org/uniprot/G7JJE3","tr|G7JJE3|G7JJE3_MEDTR")</f>
        <v>tr|G7JJE3|G7JJE3_MEDTR</v>
      </c>
      <c r="D13486" t="s">
        <v>20058</v>
      </c>
      <c r="E13486">
        <v>71.510000000000005</v>
      </c>
      <c r="F13486">
        <v>1225</v>
      </c>
      <c r="G13486">
        <v>349</v>
      </c>
      <c r="H13486">
        <v>114</v>
      </c>
      <c r="I13486">
        <v>1</v>
      </c>
      <c r="J13486">
        <v>3333</v>
      </c>
      <c r="K13486">
        <v>1</v>
      </c>
      <c r="L13486">
        <v>3</v>
      </c>
      <c r="M13486">
        <v>1225</v>
      </c>
      <c r="N13486" t="s">
        <v>18</v>
      </c>
      <c r="O13486">
        <v>0</v>
      </c>
      <c r="P13486">
        <v>4208</v>
      </c>
    </row>
    <row r="13487" spans="1:16" x14ac:dyDescent="0.25">
      <c r="A13487" t="s">
        <v>20059</v>
      </c>
      <c r="B13487">
        <v>849</v>
      </c>
      <c r="C13487" s="3" t="str">
        <f>HYPERLINK("http://www.uniprot.org/uniprot/I3SQT6","tr|I3SQT6|I3SQT6_MEDTR")</f>
        <v>tr|I3SQT6|I3SQT6_MEDTR</v>
      </c>
      <c r="D13487" t="s">
        <v>22</v>
      </c>
      <c r="E13487">
        <v>81.52</v>
      </c>
      <c r="F13487">
        <v>184</v>
      </c>
      <c r="G13487">
        <v>34</v>
      </c>
      <c r="H13487">
        <v>0</v>
      </c>
      <c r="I13487">
        <v>295</v>
      </c>
      <c r="J13487">
        <v>846</v>
      </c>
      <c r="K13487">
        <v>1</v>
      </c>
      <c r="L13487">
        <v>36</v>
      </c>
      <c r="M13487">
        <v>210</v>
      </c>
      <c r="N13487" t="s">
        <v>18</v>
      </c>
      <c r="O13487" s="1">
        <v>7.5949E-81</v>
      </c>
      <c r="P13487">
        <v>783</v>
      </c>
    </row>
    <row r="13488" spans="1:16" x14ac:dyDescent="0.25">
      <c r="A13488" t="s">
        <v>20060</v>
      </c>
      <c r="B13488">
        <v>603</v>
      </c>
      <c r="C13488" s="3" t="str">
        <f>HYPERLINK("http://www.uniprot.org/uniprot/G7JNY4","tr|G7JNY4|G7JNY4_MEDTR")</f>
        <v>tr|G7JNY4|G7JNY4_MEDTR</v>
      </c>
      <c r="D13488" t="s">
        <v>20061</v>
      </c>
      <c r="E13488">
        <v>68.94</v>
      </c>
      <c r="F13488">
        <v>190</v>
      </c>
      <c r="G13488">
        <v>59</v>
      </c>
      <c r="H13488">
        <v>4</v>
      </c>
      <c r="I13488">
        <v>1</v>
      </c>
      <c r="J13488">
        <v>558</v>
      </c>
      <c r="K13488">
        <v>1</v>
      </c>
      <c r="L13488">
        <v>1</v>
      </c>
      <c r="M13488">
        <v>189</v>
      </c>
      <c r="N13488" t="s">
        <v>18</v>
      </c>
      <c r="O13488" s="1">
        <v>1.4557500000000001E-58</v>
      </c>
      <c r="P13488">
        <v>588</v>
      </c>
    </row>
    <row r="13489" spans="1:16" x14ac:dyDescent="0.25">
      <c r="A13489" t="s">
        <v>20062</v>
      </c>
      <c r="B13489">
        <v>621</v>
      </c>
      <c r="C13489" s="3" t="str">
        <f>HYPERLINK("http://www.uniprot.org/uniprot/G7L6U7","tr|G7L6U7|G7L6U7_MEDTR")</f>
        <v>tr|G7L6U7|G7L6U7_MEDTR</v>
      </c>
      <c r="D13489" t="s">
        <v>20063</v>
      </c>
      <c r="E13489">
        <v>76.41</v>
      </c>
      <c r="F13489">
        <v>195</v>
      </c>
      <c r="G13489">
        <v>46</v>
      </c>
      <c r="H13489">
        <v>1</v>
      </c>
      <c r="I13489">
        <v>37</v>
      </c>
      <c r="J13489">
        <v>618</v>
      </c>
      <c r="K13489">
        <v>1</v>
      </c>
      <c r="L13489">
        <v>13</v>
      </c>
      <c r="M13489">
        <v>207</v>
      </c>
      <c r="N13489" t="s">
        <v>18</v>
      </c>
      <c r="O13489" s="1">
        <v>4.9917700000000003E-81</v>
      </c>
      <c r="P13489">
        <v>782</v>
      </c>
    </row>
    <row r="13490" spans="1:16" x14ac:dyDescent="0.25">
      <c r="A13490" t="s">
        <v>20064</v>
      </c>
      <c r="B13490">
        <v>375</v>
      </c>
      <c r="C13490" s="3" t="str">
        <f>HYPERLINK("http://www.uniprot.org/uniprot/I3S385","tr|I3S385|I3S385_MEDTR")</f>
        <v>tr|I3S385|I3S385_MEDTR</v>
      </c>
      <c r="D13490" t="s">
        <v>22</v>
      </c>
      <c r="E13490">
        <v>75</v>
      </c>
      <c r="F13490">
        <v>124</v>
      </c>
      <c r="G13490">
        <v>31</v>
      </c>
      <c r="H13490">
        <v>0</v>
      </c>
      <c r="I13490">
        <v>1</v>
      </c>
      <c r="J13490">
        <v>372</v>
      </c>
      <c r="K13490">
        <v>1</v>
      </c>
      <c r="L13490">
        <v>1</v>
      </c>
      <c r="M13490">
        <v>123</v>
      </c>
      <c r="N13490" t="s">
        <v>18</v>
      </c>
      <c r="O13490" s="1">
        <v>2.61623E-46</v>
      </c>
      <c r="P13490">
        <v>481</v>
      </c>
    </row>
    <row r="13491" spans="1:16" x14ac:dyDescent="0.25">
      <c r="A13491" t="s">
        <v>20065</v>
      </c>
      <c r="B13491">
        <v>1851</v>
      </c>
      <c r="C13491" s="3" t="str">
        <f>HYPERLINK("http://www.uniprot.org/uniprot/I1MHP5","tr|I1MHP5|I1MHP5_SOYBN")</f>
        <v>tr|I1MHP5|I1MHP5_SOYBN</v>
      </c>
      <c r="D13491" t="s">
        <v>28</v>
      </c>
      <c r="E13491">
        <v>27.85</v>
      </c>
      <c r="F13491">
        <v>420</v>
      </c>
      <c r="G13491">
        <v>303</v>
      </c>
      <c r="H13491">
        <v>42</v>
      </c>
      <c r="I13491">
        <v>151</v>
      </c>
      <c r="J13491">
        <v>1284</v>
      </c>
      <c r="K13491">
        <v>1</v>
      </c>
      <c r="L13491">
        <v>1057</v>
      </c>
      <c r="M13491">
        <v>1470</v>
      </c>
      <c r="N13491" t="s">
        <v>18</v>
      </c>
      <c r="O13491" s="1">
        <v>2.30072E-30</v>
      </c>
      <c r="P13491">
        <v>352</v>
      </c>
    </row>
    <row r="13492" spans="1:16" x14ac:dyDescent="0.25">
      <c r="A13492" t="s">
        <v>20066</v>
      </c>
      <c r="B13492">
        <v>3675</v>
      </c>
      <c r="C13492" s="3" t="str">
        <f>HYPERLINK("http://www.uniprot.org/uniprot/G7J117","tr|G7J117|G7J117_MEDTR")</f>
        <v>tr|G7J117|G7J117_MEDTR</v>
      </c>
      <c r="D13492" t="s">
        <v>240</v>
      </c>
      <c r="E13492">
        <v>60.92</v>
      </c>
      <c r="F13492">
        <v>1236</v>
      </c>
      <c r="G13492">
        <v>483</v>
      </c>
      <c r="H13492">
        <v>35</v>
      </c>
      <c r="I13492">
        <v>1</v>
      </c>
      <c r="J13492">
        <v>3603</v>
      </c>
      <c r="K13492">
        <v>1</v>
      </c>
      <c r="L13492">
        <v>1</v>
      </c>
      <c r="M13492">
        <v>1226</v>
      </c>
      <c r="N13492" t="s">
        <v>18</v>
      </c>
      <c r="O13492">
        <v>0</v>
      </c>
      <c r="P13492">
        <v>3748</v>
      </c>
    </row>
    <row r="13493" spans="1:16" x14ac:dyDescent="0.25">
      <c r="A13493" t="s">
        <v>20067</v>
      </c>
      <c r="B13493">
        <v>1716</v>
      </c>
      <c r="C13493" s="3" t="str">
        <f>HYPERLINK("http://www.uniprot.org/uniprot/I1KZ77","tr|I1KZ77|I1KZ77_SOYBN")</f>
        <v>tr|I1KZ77|I1KZ77_SOYBN</v>
      </c>
      <c r="D13493" t="s">
        <v>1645</v>
      </c>
      <c r="E13493">
        <v>68.53</v>
      </c>
      <c r="F13493">
        <v>429</v>
      </c>
      <c r="G13493">
        <v>135</v>
      </c>
      <c r="H13493">
        <v>2</v>
      </c>
      <c r="I13493">
        <v>1</v>
      </c>
      <c r="J13493">
        <v>1281</v>
      </c>
      <c r="K13493">
        <v>1</v>
      </c>
      <c r="L13493">
        <v>1</v>
      </c>
      <c r="M13493">
        <v>427</v>
      </c>
      <c r="N13493" t="s">
        <v>18</v>
      </c>
      <c r="O13493" s="1">
        <v>6.69073E-170</v>
      </c>
      <c r="P13493">
        <v>1555</v>
      </c>
    </row>
    <row r="13494" spans="1:16" x14ac:dyDescent="0.25">
      <c r="A13494" t="s">
        <v>20068</v>
      </c>
      <c r="B13494">
        <v>228</v>
      </c>
      <c r="C13494" s="3" t="str">
        <f>HYPERLINK("http://www.uniprot.org/uniprot/G7J4C6","tr|G7J4C6|G7J4C6_MEDTR")</f>
        <v>tr|G7J4C6|G7J4C6_MEDTR</v>
      </c>
      <c r="D13494" t="s">
        <v>3005</v>
      </c>
      <c r="E13494">
        <v>58.73</v>
      </c>
      <c r="F13494">
        <v>63</v>
      </c>
      <c r="G13494">
        <v>26</v>
      </c>
      <c r="H13494">
        <v>0</v>
      </c>
      <c r="I13494">
        <v>1</v>
      </c>
      <c r="J13494">
        <v>189</v>
      </c>
      <c r="K13494">
        <v>1</v>
      </c>
      <c r="L13494">
        <v>1</v>
      </c>
      <c r="M13494">
        <v>63</v>
      </c>
      <c r="N13494" t="s">
        <v>18</v>
      </c>
      <c r="O13494" s="1">
        <v>2.2777099999999999E-10</v>
      </c>
      <c r="P13494">
        <v>171</v>
      </c>
    </row>
    <row r="13495" spans="1:16" x14ac:dyDescent="0.25">
      <c r="A13495" t="s">
        <v>20069</v>
      </c>
      <c r="B13495">
        <v>690</v>
      </c>
      <c r="C13495" s="3" t="str">
        <f>HYPERLINK("http://www.uniprot.org/uniprot/D2IWA7","tr|D2IWA7|D2IWA7_CICAR")</f>
        <v>tr|D2IWA7|D2IWA7_CICAR</v>
      </c>
      <c r="D13495" t="s">
        <v>20070</v>
      </c>
      <c r="E13495">
        <v>100</v>
      </c>
      <c r="F13495">
        <v>229</v>
      </c>
      <c r="G13495">
        <v>0</v>
      </c>
      <c r="H13495">
        <v>0</v>
      </c>
      <c r="I13495">
        <v>1</v>
      </c>
      <c r="J13495">
        <v>687</v>
      </c>
      <c r="K13495">
        <v>1</v>
      </c>
      <c r="L13495">
        <v>1</v>
      </c>
      <c r="M13495">
        <v>229</v>
      </c>
      <c r="N13495" t="s">
        <v>18</v>
      </c>
      <c r="O13495" s="1">
        <v>4.1296899999999999E-128</v>
      </c>
      <c r="P13495">
        <v>1189</v>
      </c>
    </row>
    <row r="13496" spans="1:16" x14ac:dyDescent="0.25">
      <c r="A13496" t="s">
        <v>20071</v>
      </c>
      <c r="B13496">
        <v>510</v>
      </c>
      <c r="C13496" s="3" t="str">
        <f>HYPERLINK("http://www.uniprot.org/uniprot/G7K693","tr|G7K693|G7K693_MEDTR")</f>
        <v>tr|G7K693|G7K693_MEDTR</v>
      </c>
      <c r="D13496" t="s">
        <v>20072</v>
      </c>
      <c r="E13496">
        <v>70.58</v>
      </c>
      <c r="F13496">
        <v>153</v>
      </c>
      <c r="G13496">
        <v>45</v>
      </c>
      <c r="H13496">
        <v>5</v>
      </c>
      <c r="I13496">
        <v>7</v>
      </c>
      <c r="J13496">
        <v>450</v>
      </c>
      <c r="K13496">
        <v>1</v>
      </c>
      <c r="L13496">
        <v>65</v>
      </c>
      <c r="M13496">
        <v>217</v>
      </c>
      <c r="N13496" t="s">
        <v>18</v>
      </c>
      <c r="O13496" s="1">
        <v>1.13252E-57</v>
      </c>
      <c r="P13496">
        <v>579</v>
      </c>
    </row>
    <row r="13497" spans="1:16" x14ac:dyDescent="0.25">
      <c r="A13497" t="s">
        <v>20073</v>
      </c>
      <c r="B13497">
        <v>1626</v>
      </c>
      <c r="C13497" s="3" t="str">
        <f>HYPERLINK("http://www.uniprot.org/uniprot/K7MME1","tr|K7MME1|K7MME1_SOYBN")</f>
        <v>tr|K7MME1|K7MME1_SOYBN</v>
      </c>
      <c r="D13497" t="s">
        <v>5698</v>
      </c>
      <c r="E13497">
        <v>81.89</v>
      </c>
      <c r="F13497">
        <v>370</v>
      </c>
      <c r="G13497">
        <v>67</v>
      </c>
      <c r="H13497">
        <v>5</v>
      </c>
      <c r="I13497">
        <v>520</v>
      </c>
      <c r="J13497">
        <v>1614</v>
      </c>
      <c r="K13497">
        <v>1</v>
      </c>
      <c r="L13497">
        <v>801</v>
      </c>
      <c r="M13497">
        <v>1170</v>
      </c>
      <c r="N13497" t="s">
        <v>18</v>
      </c>
      <c r="O13497" s="1">
        <v>6.6390499999999997E-172</v>
      </c>
      <c r="P13497">
        <v>1572</v>
      </c>
    </row>
    <row r="13498" spans="1:16" x14ac:dyDescent="0.25">
      <c r="A13498" t="s">
        <v>20074</v>
      </c>
      <c r="B13498">
        <v>4194</v>
      </c>
      <c r="C13498" s="3" t="str">
        <f>HYPERLINK("http://www.uniprot.org/uniprot/G7ISM5","tr|G7ISM5|G7ISM5_MEDTR")</f>
        <v>tr|G7ISM5|G7ISM5_MEDTR</v>
      </c>
      <c r="D13498" t="s">
        <v>20075</v>
      </c>
      <c r="E13498">
        <v>75.42</v>
      </c>
      <c r="F13498">
        <v>1347</v>
      </c>
      <c r="G13498">
        <v>331</v>
      </c>
      <c r="H13498">
        <v>52</v>
      </c>
      <c r="I13498">
        <v>307</v>
      </c>
      <c r="J13498">
        <v>4191</v>
      </c>
      <c r="K13498">
        <v>1</v>
      </c>
      <c r="L13498">
        <v>80</v>
      </c>
      <c r="M13498">
        <v>1395</v>
      </c>
      <c r="N13498" t="s">
        <v>18</v>
      </c>
      <c r="O13498">
        <v>0</v>
      </c>
      <c r="P13498">
        <v>4973</v>
      </c>
    </row>
    <row r="13499" spans="1:16" x14ac:dyDescent="0.25">
      <c r="A13499" t="s">
        <v>20076</v>
      </c>
      <c r="B13499">
        <v>780</v>
      </c>
      <c r="C13499" s="3" t="str">
        <f>HYPERLINK("http://www.uniprot.org/uniprot/G7JWT4","tr|G7JWT4|G7JWT4_MEDTR")</f>
        <v>tr|G7JWT4|G7JWT4_MEDTR</v>
      </c>
      <c r="D13499" t="s">
        <v>20077</v>
      </c>
      <c r="E13499">
        <v>96.89</v>
      </c>
      <c r="F13499">
        <v>258</v>
      </c>
      <c r="G13499">
        <v>8</v>
      </c>
      <c r="H13499">
        <v>0</v>
      </c>
      <c r="I13499">
        <v>1</v>
      </c>
      <c r="J13499">
        <v>774</v>
      </c>
      <c r="K13499">
        <v>1</v>
      </c>
      <c r="L13499">
        <v>1</v>
      </c>
      <c r="M13499">
        <v>258</v>
      </c>
      <c r="N13499" t="s">
        <v>18</v>
      </c>
      <c r="O13499" s="1">
        <v>4.4435100000000002E-138</v>
      </c>
      <c r="P13499">
        <v>1276</v>
      </c>
    </row>
    <row r="13500" spans="1:16" x14ac:dyDescent="0.25">
      <c r="A13500" t="s">
        <v>20078</v>
      </c>
      <c r="B13500">
        <v>792</v>
      </c>
      <c r="C13500" s="3" t="str">
        <f>HYPERLINK("http://www.uniprot.org/uniprot/B7FJ93","tr|B7FJ93|B7FJ93_MEDTR")</f>
        <v>tr|B7FJ93|B7FJ93_MEDTR</v>
      </c>
      <c r="D13500" t="s">
        <v>581</v>
      </c>
      <c r="E13500">
        <v>78.66</v>
      </c>
      <c r="F13500">
        <v>239</v>
      </c>
      <c r="G13500">
        <v>51</v>
      </c>
      <c r="H13500">
        <v>3</v>
      </c>
      <c r="I13500">
        <v>76</v>
      </c>
      <c r="J13500">
        <v>783</v>
      </c>
      <c r="K13500">
        <v>1</v>
      </c>
      <c r="L13500">
        <v>2</v>
      </c>
      <c r="M13500">
        <v>238</v>
      </c>
      <c r="N13500" t="s">
        <v>18</v>
      </c>
      <c r="O13500" s="1">
        <v>4.42918E-101</v>
      </c>
      <c r="P13500">
        <v>957</v>
      </c>
    </row>
    <row r="13501" spans="1:16" x14ac:dyDescent="0.25">
      <c r="A13501" t="s">
        <v>20079</v>
      </c>
      <c r="B13501">
        <v>393</v>
      </c>
      <c r="C13501" s="3" t="str">
        <f>HYPERLINK("http://www.uniprot.org/uniprot/Q9SWS9","tr|Q9SWS9|Q9SWS9_PEA")</f>
        <v>tr|Q9SWS9|Q9SWS9_PEA</v>
      </c>
      <c r="D13501" t="s">
        <v>5536</v>
      </c>
      <c r="E13501">
        <v>73.83</v>
      </c>
      <c r="F13501">
        <v>107</v>
      </c>
      <c r="G13501">
        <v>28</v>
      </c>
      <c r="H13501">
        <v>0</v>
      </c>
      <c r="I13501">
        <v>1</v>
      </c>
      <c r="J13501">
        <v>321</v>
      </c>
      <c r="K13501">
        <v>1</v>
      </c>
      <c r="L13501">
        <v>1</v>
      </c>
      <c r="M13501">
        <v>107</v>
      </c>
      <c r="N13501" t="s">
        <v>18</v>
      </c>
      <c r="O13501" s="1">
        <v>3.3348299999999999E-38</v>
      </c>
      <c r="P13501">
        <v>411</v>
      </c>
    </row>
    <row r="13502" spans="1:16" x14ac:dyDescent="0.25">
      <c r="A13502" t="s">
        <v>20080</v>
      </c>
      <c r="B13502">
        <v>726</v>
      </c>
      <c r="C13502" s="3" t="str">
        <f>HYPERLINK("http://www.uniprot.org/uniprot/I1JF95","tr|I1JF95|I1JF95_SOYBN")</f>
        <v>tr|I1JF95|I1JF95_SOYBN</v>
      </c>
      <c r="D13502" t="s">
        <v>71</v>
      </c>
      <c r="E13502">
        <v>64.19</v>
      </c>
      <c r="F13502">
        <v>162</v>
      </c>
      <c r="G13502">
        <v>58</v>
      </c>
      <c r="H13502">
        <v>6</v>
      </c>
      <c r="I13502">
        <v>181</v>
      </c>
      <c r="J13502">
        <v>648</v>
      </c>
      <c r="K13502">
        <v>1</v>
      </c>
      <c r="L13502">
        <v>44</v>
      </c>
      <c r="M13502">
        <v>204</v>
      </c>
      <c r="N13502" t="s">
        <v>18</v>
      </c>
      <c r="O13502" s="1">
        <v>1.2622300000000001E-48</v>
      </c>
      <c r="P13502">
        <v>504</v>
      </c>
    </row>
    <row r="13503" spans="1:16" x14ac:dyDescent="0.25">
      <c r="A13503" t="s">
        <v>20081</v>
      </c>
      <c r="B13503">
        <v>1098</v>
      </c>
      <c r="C13503" s="3" t="str">
        <f>HYPERLINK("http://www.uniprot.org/uniprot/K7MUZ9","tr|K7MUZ9|K7MUZ9_SOYBN")</f>
        <v>tr|K7MUZ9|K7MUZ9_SOYBN</v>
      </c>
      <c r="D13503" t="s">
        <v>28</v>
      </c>
      <c r="E13503">
        <v>75</v>
      </c>
      <c r="F13503">
        <v>348</v>
      </c>
      <c r="G13503">
        <v>87</v>
      </c>
      <c r="H13503">
        <v>0</v>
      </c>
      <c r="I13503">
        <v>46</v>
      </c>
      <c r="J13503">
        <v>1089</v>
      </c>
      <c r="K13503">
        <v>1</v>
      </c>
      <c r="L13503">
        <v>16</v>
      </c>
      <c r="M13503">
        <v>362</v>
      </c>
      <c r="N13503" t="s">
        <v>18</v>
      </c>
      <c r="O13503" s="1">
        <v>1.40462E-158</v>
      </c>
      <c r="P13503">
        <v>1455</v>
      </c>
    </row>
    <row r="13504" spans="1:16" x14ac:dyDescent="0.25">
      <c r="A13504" t="s">
        <v>20082</v>
      </c>
      <c r="B13504">
        <v>702</v>
      </c>
      <c r="C13504" s="3" t="str">
        <f>HYPERLINK("http://www.uniprot.org/uniprot/I1NHA9","tr|I1NHA9|I1NHA9_SOYBN")</f>
        <v>tr|I1NHA9|I1NHA9_SOYBN</v>
      </c>
      <c r="D13504" t="s">
        <v>28</v>
      </c>
      <c r="E13504">
        <v>68.77</v>
      </c>
      <c r="F13504">
        <v>221</v>
      </c>
      <c r="G13504">
        <v>69</v>
      </c>
      <c r="H13504">
        <v>0</v>
      </c>
      <c r="I13504">
        <v>37</v>
      </c>
      <c r="J13504">
        <v>699</v>
      </c>
      <c r="K13504">
        <v>1</v>
      </c>
      <c r="L13504">
        <v>15</v>
      </c>
      <c r="M13504">
        <v>235</v>
      </c>
      <c r="N13504" t="s">
        <v>18</v>
      </c>
      <c r="O13504" s="1">
        <v>3.23761E-83</v>
      </c>
      <c r="P13504">
        <v>802</v>
      </c>
    </row>
    <row r="13505" spans="1:16" x14ac:dyDescent="0.25">
      <c r="A13505" t="s">
        <v>20083</v>
      </c>
      <c r="B13505">
        <v>585</v>
      </c>
      <c r="C13505" s="3" t="str">
        <f>HYPERLINK("http://www.uniprot.org/uniprot/M5XC29","tr|M5XC29|M5XC29_PRUPE")</f>
        <v>tr|M5XC29|M5XC29_PRUPE</v>
      </c>
      <c r="D13505" t="s">
        <v>20084</v>
      </c>
      <c r="E13505">
        <v>96.21</v>
      </c>
      <c r="F13505">
        <v>185</v>
      </c>
      <c r="G13505">
        <v>7</v>
      </c>
      <c r="H13505">
        <v>0</v>
      </c>
      <c r="I13505">
        <v>1</v>
      </c>
      <c r="J13505">
        <v>555</v>
      </c>
      <c r="K13505">
        <v>1</v>
      </c>
      <c r="L13505">
        <v>1</v>
      </c>
      <c r="M13505">
        <v>185</v>
      </c>
      <c r="N13505" t="s">
        <v>18</v>
      </c>
      <c r="O13505" s="1">
        <v>4.0471500000000001E-100</v>
      </c>
      <c r="P13505">
        <v>946</v>
      </c>
    </row>
    <row r="13506" spans="1:16" x14ac:dyDescent="0.25">
      <c r="A13506" t="s">
        <v>20085</v>
      </c>
      <c r="B13506">
        <v>390</v>
      </c>
      <c r="C13506" s="3" t="str">
        <f>HYPERLINK("http://www.uniprot.org/uniprot/G7I8I5","tr|G7I8I5|G7I8I5_MEDTR")</f>
        <v>tr|G7I8I5|G7I8I5_MEDTR</v>
      </c>
      <c r="D13506" t="s">
        <v>20014</v>
      </c>
      <c r="E13506">
        <v>66.010000000000005</v>
      </c>
      <c r="F13506">
        <v>103</v>
      </c>
      <c r="G13506">
        <v>35</v>
      </c>
      <c r="H13506">
        <v>0</v>
      </c>
      <c r="I13506">
        <v>1</v>
      </c>
      <c r="J13506">
        <v>309</v>
      </c>
      <c r="K13506">
        <v>1</v>
      </c>
      <c r="L13506">
        <v>1</v>
      </c>
      <c r="M13506">
        <v>103</v>
      </c>
      <c r="N13506" t="s">
        <v>18</v>
      </c>
      <c r="O13506" s="1">
        <v>3.35761E-30</v>
      </c>
      <c r="P13506">
        <v>342</v>
      </c>
    </row>
    <row r="13507" spans="1:16" x14ac:dyDescent="0.25">
      <c r="A13507" t="s">
        <v>20086</v>
      </c>
      <c r="B13507">
        <v>3003</v>
      </c>
      <c r="C13507" s="3" t="str">
        <f>HYPERLINK("http://www.uniprot.org/uniprot/G7J3A3","tr|G7J3A3|G7J3A3_MEDTR")</f>
        <v>tr|G7J3A3|G7J3A3_MEDTR</v>
      </c>
      <c r="D13507" t="s">
        <v>20087</v>
      </c>
      <c r="E13507">
        <v>87.17</v>
      </c>
      <c r="F13507">
        <v>1006</v>
      </c>
      <c r="G13507">
        <v>129</v>
      </c>
      <c r="H13507">
        <v>11</v>
      </c>
      <c r="I13507">
        <v>16</v>
      </c>
      <c r="J13507">
        <v>3000</v>
      </c>
      <c r="K13507">
        <v>1</v>
      </c>
      <c r="L13507">
        <v>12</v>
      </c>
      <c r="M13507">
        <v>1016</v>
      </c>
      <c r="N13507" t="s">
        <v>18</v>
      </c>
      <c r="O13507">
        <v>0</v>
      </c>
      <c r="P13507">
        <v>4601</v>
      </c>
    </row>
    <row r="13508" spans="1:16" x14ac:dyDescent="0.25">
      <c r="A13508" t="s">
        <v>20088</v>
      </c>
      <c r="B13508">
        <v>303</v>
      </c>
      <c r="C13508" s="3" t="str">
        <f>HYPERLINK("http://www.uniprot.org/uniprot/G7JAR0","tr|G7JAR0|G7JAR0_MEDTR")</f>
        <v>tr|G7JAR0|G7JAR0_MEDTR</v>
      </c>
      <c r="D13508" t="s">
        <v>20089</v>
      </c>
      <c r="E13508">
        <v>81.81</v>
      </c>
      <c r="F13508">
        <v>77</v>
      </c>
      <c r="G13508">
        <v>14</v>
      </c>
      <c r="H13508">
        <v>0</v>
      </c>
      <c r="I13508">
        <v>70</v>
      </c>
      <c r="J13508">
        <v>300</v>
      </c>
      <c r="K13508">
        <v>1</v>
      </c>
      <c r="L13508">
        <v>17</v>
      </c>
      <c r="M13508">
        <v>92</v>
      </c>
      <c r="N13508" t="s">
        <v>18</v>
      </c>
      <c r="O13508" s="1">
        <v>1.21896E-27</v>
      </c>
      <c r="P13508">
        <v>320</v>
      </c>
    </row>
    <row r="13509" spans="1:16" x14ac:dyDescent="0.25">
      <c r="A13509" t="s">
        <v>20090</v>
      </c>
      <c r="B13509">
        <v>1077</v>
      </c>
      <c r="C13509" s="3" t="str">
        <f>HYPERLINK("http://www.uniprot.org/uniprot/G7JBX7","tr|G7JBX7|G7JBX7_MEDTR")</f>
        <v>tr|G7JBX7|G7JBX7_MEDTR</v>
      </c>
      <c r="D13509" t="s">
        <v>20091</v>
      </c>
      <c r="E13509">
        <v>71.73</v>
      </c>
      <c r="F13509">
        <v>375</v>
      </c>
      <c r="G13509">
        <v>106</v>
      </c>
      <c r="H13509">
        <v>37</v>
      </c>
      <c r="I13509">
        <v>4</v>
      </c>
      <c r="J13509">
        <v>1017</v>
      </c>
      <c r="K13509">
        <v>1</v>
      </c>
      <c r="L13509">
        <v>29</v>
      </c>
      <c r="M13509">
        <v>386</v>
      </c>
      <c r="N13509" t="s">
        <v>18</v>
      </c>
      <c r="O13509" s="1">
        <v>2.2516799999999999E-145</v>
      </c>
      <c r="P13509">
        <v>1341</v>
      </c>
    </row>
    <row r="13510" spans="1:16" x14ac:dyDescent="0.25">
      <c r="A13510" t="s">
        <v>20092</v>
      </c>
      <c r="B13510">
        <v>816</v>
      </c>
      <c r="C13510" s="3" t="str">
        <f>HYPERLINK("http://www.uniprot.org/uniprot/G7II22","tr|G7II22|G7II22_MEDTR")</f>
        <v>tr|G7II22|G7II22_MEDTR</v>
      </c>
      <c r="D13510" t="s">
        <v>2898</v>
      </c>
      <c r="E13510">
        <v>60.22</v>
      </c>
      <c r="F13510">
        <v>269</v>
      </c>
      <c r="G13510">
        <v>107</v>
      </c>
      <c r="H13510">
        <v>0</v>
      </c>
      <c r="I13510">
        <v>7</v>
      </c>
      <c r="J13510">
        <v>813</v>
      </c>
      <c r="K13510">
        <v>1</v>
      </c>
      <c r="L13510">
        <v>5</v>
      </c>
      <c r="M13510">
        <v>209</v>
      </c>
      <c r="N13510" t="s">
        <v>18</v>
      </c>
      <c r="O13510" s="1">
        <v>1.25132E-77</v>
      </c>
      <c r="P13510">
        <v>755</v>
      </c>
    </row>
    <row r="13511" spans="1:16" x14ac:dyDescent="0.25">
      <c r="A13511" t="s">
        <v>20093</v>
      </c>
      <c r="B13511">
        <v>1173</v>
      </c>
      <c r="C13511" s="3" t="str">
        <f>HYPERLINK("http://www.uniprot.org/uniprot/I1KVQ4","tr|I1KVQ4|I1KVQ4_SOYBN")</f>
        <v>tr|I1KVQ4|I1KVQ4_SOYBN</v>
      </c>
      <c r="D13511" t="s">
        <v>28</v>
      </c>
      <c r="E13511">
        <v>74.8</v>
      </c>
      <c r="F13511">
        <v>393</v>
      </c>
      <c r="G13511">
        <v>99</v>
      </c>
      <c r="H13511">
        <v>3</v>
      </c>
      <c r="I13511">
        <v>1</v>
      </c>
      <c r="J13511">
        <v>1170</v>
      </c>
      <c r="K13511">
        <v>1</v>
      </c>
      <c r="L13511">
        <v>1</v>
      </c>
      <c r="M13511">
        <v>386</v>
      </c>
      <c r="N13511" t="s">
        <v>18</v>
      </c>
      <c r="O13511" s="1">
        <v>6.8040800000000005E-154</v>
      </c>
      <c r="P13511">
        <v>1415</v>
      </c>
    </row>
    <row r="13512" spans="1:16" x14ac:dyDescent="0.25">
      <c r="A13512" t="s">
        <v>20094</v>
      </c>
      <c r="B13512">
        <v>906</v>
      </c>
      <c r="C13512" s="3" t="str">
        <f>HYPERLINK("http://www.uniprot.org/uniprot/G7IYD6","tr|G7IYD6|G7IYD6_MEDTR")</f>
        <v>tr|G7IYD6|G7IYD6_MEDTR</v>
      </c>
      <c r="D13512" t="s">
        <v>20095</v>
      </c>
      <c r="E13512">
        <v>80</v>
      </c>
      <c r="F13512">
        <v>295</v>
      </c>
      <c r="G13512">
        <v>59</v>
      </c>
      <c r="H13512">
        <v>1</v>
      </c>
      <c r="I13512">
        <v>1</v>
      </c>
      <c r="J13512">
        <v>882</v>
      </c>
      <c r="K13512">
        <v>1</v>
      </c>
      <c r="L13512">
        <v>171</v>
      </c>
      <c r="M13512">
        <v>465</v>
      </c>
      <c r="N13512" t="s">
        <v>18</v>
      </c>
      <c r="O13512" s="1">
        <v>2.6404500000000001E-138</v>
      </c>
      <c r="P13512">
        <v>1279</v>
      </c>
    </row>
    <row r="13513" spans="1:16" x14ac:dyDescent="0.25">
      <c r="A13513" t="s">
        <v>20096</v>
      </c>
      <c r="B13513">
        <v>630</v>
      </c>
      <c r="C13513" s="3" t="str">
        <f>HYPERLINK("http://www.uniprot.org/uniprot/G7L6U5","tr|G7L6U5|G7L6U5_MEDTR")</f>
        <v>tr|G7L6U5|G7L6U5_MEDTR</v>
      </c>
      <c r="D13513" t="s">
        <v>20097</v>
      </c>
      <c r="E13513">
        <v>91.7</v>
      </c>
      <c r="F13513">
        <v>193</v>
      </c>
      <c r="G13513">
        <v>16</v>
      </c>
      <c r="H13513">
        <v>0</v>
      </c>
      <c r="I13513">
        <v>49</v>
      </c>
      <c r="J13513">
        <v>627</v>
      </c>
      <c r="K13513">
        <v>1</v>
      </c>
      <c r="L13513">
        <v>16</v>
      </c>
      <c r="M13513">
        <v>208</v>
      </c>
      <c r="N13513" t="s">
        <v>18</v>
      </c>
      <c r="O13513" s="1">
        <v>5.7358700000000002E-96</v>
      </c>
      <c r="P13513">
        <v>911</v>
      </c>
    </row>
    <row r="13514" spans="1:16" x14ac:dyDescent="0.25">
      <c r="A13514" t="s">
        <v>20098</v>
      </c>
      <c r="B13514">
        <v>1314</v>
      </c>
      <c r="C13514" s="3" t="str">
        <f>HYPERLINK("http://www.uniprot.org/uniprot/K7K6L3","tr|K7K6L3|K7K6L3_SOYBN")</f>
        <v>tr|K7K6L3|K7K6L3_SOYBN</v>
      </c>
      <c r="D13514" t="s">
        <v>28</v>
      </c>
      <c r="E13514">
        <v>66.739999999999995</v>
      </c>
      <c r="F13514">
        <v>442</v>
      </c>
      <c r="G13514">
        <v>147</v>
      </c>
      <c r="H13514">
        <v>5</v>
      </c>
      <c r="I13514">
        <v>1</v>
      </c>
      <c r="J13514">
        <v>1311</v>
      </c>
      <c r="K13514">
        <v>1</v>
      </c>
      <c r="L13514">
        <v>1</v>
      </c>
      <c r="M13514">
        <v>438</v>
      </c>
      <c r="N13514" t="s">
        <v>18</v>
      </c>
      <c r="O13514" s="1">
        <v>7.4548699999999998E-152</v>
      </c>
      <c r="P13514">
        <v>1398</v>
      </c>
    </row>
    <row r="13515" spans="1:16" x14ac:dyDescent="0.25">
      <c r="A13515" t="s">
        <v>20099</v>
      </c>
      <c r="B13515">
        <v>1173</v>
      </c>
      <c r="C13515" s="3" t="str">
        <f>HYPERLINK("http://www.uniprot.org/uniprot/C7FDI5","tr|C7FDI5|C7FDI5_SOYBN")</f>
        <v>tr|C7FDI5|C7FDI5_SOYBN</v>
      </c>
      <c r="D13515" t="s">
        <v>717</v>
      </c>
      <c r="E13515">
        <v>50.26</v>
      </c>
      <c r="F13515">
        <v>372</v>
      </c>
      <c r="G13515">
        <v>185</v>
      </c>
      <c r="H13515">
        <v>4</v>
      </c>
      <c r="I13515">
        <v>1</v>
      </c>
      <c r="J13515">
        <v>1104</v>
      </c>
      <c r="K13515">
        <v>1</v>
      </c>
      <c r="L13515">
        <v>694</v>
      </c>
      <c r="M13515">
        <v>1060</v>
      </c>
      <c r="N13515" t="s">
        <v>18</v>
      </c>
      <c r="O13515" s="1">
        <v>5.4667399999999996E-103</v>
      </c>
      <c r="P13515">
        <v>976</v>
      </c>
    </row>
    <row r="13516" spans="1:16" x14ac:dyDescent="0.25">
      <c r="A13516" t="s">
        <v>20100</v>
      </c>
      <c r="B13516">
        <v>1752</v>
      </c>
      <c r="C13516" s="3" t="str">
        <f>HYPERLINK("http://www.uniprot.org/uniprot/K7M1Z3","tr|K7M1Z3|K7M1Z3_SOYBN")</f>
        <v>tr|K7M1Z3|K7M1Z3_SOYBN</v>
      </c>
      <c r="D13516" t="s">
        <v>117</v>
      </c>
      <c r="E13516">
        <v>80.959999999999994</v>
      </c>
      <c r="F13516">
        <v>457</v>
      </c>
      <c r="G13516">
        <v>87</v>
      </c>
      <c r="H13516">
        <v>0</v>
      </c>
      <c r="I13516">
        <v>361</v>
      </c>
      <c r="J13516">
        <v>1731</v>
      </c>
      <c r="K13516">
        <v>1</v>
      </c>
      <c r="L13516">
        <v>455</v>
      </c>
      <c r="M13516">
        <v>902</v>
      </c>
      <c r="N13516" t="s">
        <v>18</v>
      </c>
      <c r="O13516">
        <v>0</v>
      </c>
      <c r="P13516">
        <v>1848</v>
      </c>
    </row>
    <row r="13517" spans="1:16" x14ac:dyDescent="0.25">
      <c r="A13517" t="s">
        <v>20101</v>
      </c>
      <c r="B13517">
        <v>717</v>
      </c>
      <c r="C13517" s="3" t="str">
        <f>HYPERLINK("http://www.uniprot.org/uniprot/Q93VB1","tr|Q93VB1|Q93VB1_PEA")</f>
        <v>tr|Q93VB1|Q93VB1_PEA</v>
      </c>
      <c r="D13517" t="s">
        <v>15751</v>
      </c>
      <c r="E13517">
        <v>90.33</v>
      </c>
      <c r="F13517">
        <v>238</v>
      </c>
      <c r="G13517">
        <v>23</v>
      </c>
      <c r="H13517">
        <v>0</v>
      </c>
      <c r="I13517">
        <v>1</v>
      </c>
      <c r="J13517">
        <v>714</v>
      </c>
      <c r="K13517">
        <v>1</v>
      </c>
      <c r="L13517">
        <v>50</v>
      </c>
      <c r="M13517">
        <v>283</v>
      </c>
      <c r="N13517" t="s">
        <v>18</v>
      </c>
      <c r="O13517" s="1">
        <v>4.1224099999999996E-121</v>
      </c>
      <c r="P13517">
        <v>1129</v>
      </c>
    </row>
    <row r="13518" spans="1:16" x14ac:dyDescent="0.25">
      <c r="A13518" t="s">
        <v>20102</v>
      </c>
      <c r="B13518">
        <v>450</v>
      </c>
      <c r="C13518" s="3" t="str">
        <f>HYPERLINK("http://www.uniprot.org/uniprot/B9SV96","tr|B9SV96|B9SV96_RICCO")</f>
        <v>tr|B9SV96|B9SV96_RICCO</v>
      </c>
      <c r="D13518" t="s">
        <v>20103</v>
      </c>
      <c r="E13518">
        <v>83.33</v>
      </c>
      <c r="F13518">
        <v>60</v>
      </c>
      <c r="G13518">
        <v>10</v>
      </c>
      <c r="H13518">
        <v>0</v>
      </c>
      <c r="I13518">
        <v>262</v>
      </c>
      <c r="J13518">
        <v>441</v>
      </c>
      <c r="K13518">
        <v>1</v>
      </c>
      <c r="L13518">
        <v>83</v>
      </c>
      <c r="M13518">
        <v>140</v>
      </c>
      <c r="N13518" t="s">
        <v>18</v>
      </c>
      <c r="O13518" s="1">
        <v>2.9572700000000001E-18</v>
      </c>
      <c r="P13518">
        <v>239</v>
      </c>
    </row>
    <row r="13519" spans="1:16" x14ac:dyDescent="0.25">
      <c r="A13519" t="s">
        <v>20104</v>
      </c>
      <c r="B13519">
        <v>2307</v>
      </c>
      <c r="C13519" s="3" t="str">
        <f>HYPERLINK("http://www.uniprot.org/uniprot/I1MLM9","tr|I1MLM9|I1MLM9_SOYBN")</f>
        <v>tr|I1MLM9|I1MLM9_SOYBN</v>
      </c>
      <c r="D13519" t="s">
        <v>28</v>
      </c>
      <c r="E13519">
        <v>58.9</v>
      </c>
      <c r="F13519">
        <v>769</v>
      </c>
      <c r="G13519">
        <v>316</v>
      </c>
      <c r="H13519">
        <v>1</v>
      </c>
      <c r="I13519">
        <v>1</v>
      </c>
      <c r="J13519">
        <v>2304</v>
      </c>
      <c r="K13519">
        <v>1</v>
      </c>
      <c r="L13519">
        <v>3</v>
      </c>
      <c r="M13519">
        <v>744</v>
      </c>
      <c r="N13519" t="s">
        <v>18</v>
      </c>
      <c r="O13519">
        <v>0</v>
      </c>
      <c r="P13519">
        <v>2230</v>
      </c>
    </row>
    <row r="13520" spans="1:16" x14ac:dyDescent="0.25">
      <c r="A13520" t="s">
        <v>20105</v>
      </c>
      <c r="B13520">
        <v>876</v>
      </c>
      <c r="C13520" s="3" t="str">
        <f>HYPERLINK("http://www.uniprot.org/uniprot/I3SQF6","tr|I3SQF6|I3SQF6_MEDTR")</f>
        <v>tr|I3SQF6|I3SQF6_MEDTR</v>
      </c>
      <c r="D13520" t="s">
        <v>22</v>
      </c>
      <c r="E13520">
        <v>76.36</v>
      </c>
      <c r="F13520">
        <v>292</v>
      </c>
      <c r="G13520">
        <v>69</v>
      </c>
      <c r="H13520">
        <v>3</v>
      </c>
      <c r="I13520">
        <v>1</v>
      </c>
      <c r="J13520">
        <v>867</v>
      </c>
      <c r="K13520">
        <v>1</v>
      </c>
      <c r="L13520">
        <v>11</v>
      </c>
      <c r="M13520">
        <v>299</v>
      </c>
      <c r="N13520" t="s">
        <v>18</v>
      </c>
      <c r="O13520" s="1">
        <v>1.4109699999999999E-117</v>
      </c>
      <c r="P13520">
        <v>1100</v>
      </c>
    </row>
    <row r="13521" spans="1:16" x14ac:dyDescent="0.25">
      <c r="A13521" t="s">
        <v>20106</v>
      </c>
      <c r="B13521">
        <v>3006</v>
      </c>
      <c r="C13521" s="3" t="str">
        <f>HYPERLINK("http://www.uniprot.org/uniprot/B9SVH7","tr|B9SVH7|B9SVH7_RICCO")</f>
        <v>tr|B9SVH7|B9SVH7_RICCO</v>
      </c>
      <c r="D13521" t="s">
        <v>20107</v>
      </c>
      <c r="E13521">
        <v>64.959999999999994</v>
      </c>
      <c r="F13521">
        <v>1036</v>
      </c>
      <c r="G13521">
        <v>363</v>
      </c>
      <c r="H13521">
        <v>102</v>
      </c>
      <c r="I13521">
        <v>193</v>
      </c>
      <c r="J13521">
        <v>2994</v>
      </c>
      <c r="K13521">
        <v>1</v>
      </c>
      <c r="L13521">
        <v>175</v>
      </c>
      <c r="M13521">
        <v>1156</v>
      </c>
      <c r="N13521" t="s">
        <v>18</v>
      </c>
      <c r="O13521">
        <v>0</v>
      </c>
      <c r="P13521">
        <v>3346</v>
      </c>
    </row>
    <row r="13522" spans="1:16" x14ac:dyDescent="0.25">
      <c r="A13522" t="s">
        <v>20108</v>
      </c>
      <c r="B13522">
        <v>2265</v>
      </c>
      <c r="C13522" s="3" t="str">
        <f>HYPERLINK("http://www.uniprot.org/uniprot/A5BE46","tr|A5BE46|A5BE46_VITVI")</f>
        <v>tr|A5BE46|A5BE46_VITVI</v>
      </c>
      <c r="D13522" t="s">
        <v>462</v>
      </c>
      <c r="E13522">
        <v>79.34</v>
      </c>
      <c r="F13522">
        <v>760</v>
      </c>
      <c r="G13522">
        <v>157</v>
      </c>
      <c r="H13522">
        <v>7</v>
      </c>
      <c r="I13522">
        <v>1</v>
      </c>
      <c r="J13522">
        <v>2259</v>
      </c>
      <c r="K13522">
        <v>1</v>
      </c>
      <c r="L13522">
        <v>594</v>
      </c>
      <c r="M13522">
        <v>1353</v>
      </c>
      <c r="N13522" t="s">
        <v>18</v>
      </c>
      <c r="O13522">
        <v>0</v>
      </c>
      <c r="P13522">
        <v>3218</v>
      </c>
    </row>
    <row r="13523" spans="1:16" x14ac:dyDescent="0.25">
      <c r="A13523" t="s">
        <v>20109</v>
      </c>
      <c r="B13523">
        <v>1491</v>
      </c>
      <c r="C13523" s="3" t="str">
        <f>HYPERLINK("http://www.uniprot.org/uniprot/G7JWT0","tr|G7JWT0|G7JWT0_MEDTR")</f>
        <v>tr|G7JWT0|G7JWT0_MEDTR</v>
      </c>
      <c r="D13523" t="s">
        <v>20110</v>
      </c>
      <c r="E13523">
        <v>84.16</v>
      </c>
      <c r="F13523">
        <v>499</v>
      </c>
      <c r="G13523">
        <v>79</v>
      </c>
      <c r="H13523">
        <v>5</v>
      </c>
      <c r="I13523">
        <v>1</v>
      </c>
      <c r="J13523">
        <v>1482</v>
      </c>
      <c r="K13523">
        <v>1</v>
      </c>
      <c r="L13523">
        <v>1</v>
      </c>
      <c r="M13523">
        <v>499</v>
      </c>
      <c r="N13523" t="s">
        <v>18</v>
      </c>
      <c r="O13523">
        <v>0</v>
      </c>
      <c r="P13523">
        <v>2162</v>
      </c>
    </row>
    <row r="13524" spans="1:16" x14ac:dyDescent="0.25">
      <c r="A13524" t="s">
        <v>20111</v>
      </c>
      <c r="B13524">
        <v>495</v>
      </c>
      <c r="C13524" s="3" t="str">
        <f>HYPERLINK("http://www.uniprot.org/uniprot/I7AYC8","tr|I7AYC8|I7AYC8_PHAVU")</f>
        <v>tr|I7AYC8|I7AYC8_PHAVU</v>
      </c>
      <c r="D13524" t="s">
        <v>8181</v>
      </c>
      <c r="E13524">
        <v>34.479999999999997</v>
      </c>
      <c r="F13524">
        <v>116</v>
      </c>
      <c r="G13524">
        <v>76</v>
      </c>
      <c r="H13524">
        <v>3</v>
      </c>
      <c r="I13524">
        <v>118</v>
      </c>
      <c r="J13524">
        <v>456</v>
      </c>
      <c r="K13524">
        <v>1</v>
      </c>
      <c r="L13524">
        <v>607</v>
      </c>
      <c r="M13524">
        <v>722</v>
      </c>
      <c r="N13524" t="s">
        <v>18</v>
      </c>
      <c r="O13524" s="1">
        <v>1.39919E-7</v>
      </c>
      <c r="P13524">
        <v>147</v>
      </c>
    </row>
    <row r="13525" spans="1:16" x14ac:dyDescent="0.25">
      <c r="A13525" t="s">
        <v>20112</v>
      </c>
      <c r="B13525">
        <v>2016</v>
      </c>
      <c r="C13525" s="3" t="str">
        <f>HYPERLINK("http://www.uniprot.org/uniprot/G7KRT0","tr|G7KRT0|G7KRT0_MEDTR")</f>
        <v>tr|G7KRT0|G7KRT0_MEDTR</v>
      </c>
      <c r="D13525" t="s">
        <v>20113</v>
      </c>
      <c r="E13525">
        <v>79.7</v>
      </c>
      <c r="F13525">
        <v>749</v>
      </c>
      <c r="G13525">
        <v>152</v>
      </c>
      <c r="H13525">
        <v>78</v>
      </c>
      <c r="I13525">
        <v>1</v>
      </c>
      <c r="J13525">
        <v>2013</v>
      </c>
      <c r="K13525">
        <v>1</v>
      </c>
      <c r="L13525">
        <v>1</v>
      </c>
      <c r="M13525">
        <v>728</v>
      </c>
      <c r="N13525" t="s">
        <v>18</v>
      </c>
      <c r="O13525">
        <v>0</v>
      </c>
      <c r="P13525">
        <v>2979</v>
      </c>
    </row>
    <row r="13526" spans="1:16" x14ac:dyDescent="0.25">
      <c r="A13526" t="s">
        <v>20114</v>
      </c>
      <c r="B13526">
        <v>612</v>
      </c>
      <c r="C13526" s="3" t="str">
        <f>HYPERLINK("http://www.uniprot.org/uniprot/I1JF92","tr|I1JF92|I1JF92_SOYBN")</f>
        <v>tr|I1JF92|I1JF92_SOYBN</v>
      </c>
      <c r="D13526" t="s">
        <v>28</v>
      </c>
      <c r="E13526">
        <v>57.41</v>
      </c>
      <c r="F13526">
        <v>209</v>
      </c>
      <c r="G13526">
        <v>89</v>
      </c>
      <c r="H13526">
        <v>7</v>
      </c>
      <c r="I13526">
        <v>1</v>
      </c>
      <c r="J13526">
        <v>606</v>
      </c>
      <c r="K13526">
        <v>1</v>
      </c>
      <c r="L13526">
        <v>1</v>
      </c>
      <c r="M13526">
        <v>198</v>
      </c>
      <c r="N13526" t="s">
        <v>18</v>
      </c>
      <c r="O13526" s="1">
        <v>2.88284E-49</v>
      </c>
      <c r="P13526">
        <v>508</v>
      </c>
    </row>
    <row r="13527" spans="1:16" x14ac:dyDescent="0.25">
      <c r="A13527" t="s">
        <v>20115</v>
      </c>
      <c r="B13527">
        <v>291</v>
      </c>
      <c r="C13527" s="3" t="str">
        <f>HYPERLINK("http://www.uniprot.org/uniprot/K7N437","tr|K7N437|K7N437_SOYBN")</f>
        <v>tr|K7N437|K7N437_SOYBN</v>
      </c>
      <c r="D13527" t="s">
        <v>28</v>
      </c>
      <c r="E13527">
        <v>75.319999999999993</v>
      </c>
      <c r="F13527">
        <v>77</v>
      </c>
      <c r="G13527">
        <v>19</v>
      </c>
      <c r="H13527">
        <v>0</v>
      </c>
      <c r="I13527">
        <v>58</v>
      </c>
      <c r="J13527">
        <v>288</v>
      </c>
      <c r="K13527">
        <v>1</v>
      </c>
      <c r="L13527">
        <v>21</v>
      </c>
      <c r="M13527">
        <v>97</v>
      </c>
      <c r="N13527" t="s">
        <v>18</v>
      </c>
      <c r="O13527" s="1">
        <v>1.7816600000000001E-31</v>
      </c>
      <c r="P13527">
        <v>353</v>
      </c>
    </row>
    <row r="13528" spans="1:16" x14ac:dyDescent="0.25">
      <c r="A13528" t="s">
        <v>20116</v>
      </c>
      <c r="B13528">
        <v>3582</v>
      </c>
      <c r="C13528" s="3" t="str">
        <f>HYPERLINK("http://www.uniprot.org/uniprot/I1LCN7","tr|I1LCN7|I1LCN7_SOYBN")</f>
        <v>tr|I1LCN7|I1LCN7_SOYBN</v>
      </c>
      <c r="D13528" t="s">
        <v>28</v>
      </c>
      <c r="E13528">
        <v>91.78</v>
      </c>
      <c r="F13528">
        <v>1218</v>
      </c>
      <c r="G13528">
        <v>100</v>
      </c>
      <c r="H13528">
        <v>25</v>
      </c>
      <c r="I13528">
        <v>1</v>
      </c>
      <c r="J13528">
        <v>3579</v>
      </c>
      <c r="K13528">
        <v>1</v>
      </c>
      <c r="L13528">
        <v>1</v>
      </c>
      <c r="M13528">
        <v>1218</v>
      </c>
      <c r="N13528" t="s">
        <v>18</v>
      </c>
      <c r="O13528">
        <v>0</v>
      </c>
      <c r="P13528">
        <v>5880</v>
      </c>
    </row>
    <row r="13529" spans="1:16" x14ac:dyDescent="0.25">
      <c r="A13529" t="s">
        <v>20117</v>
      </c>
      <c r="B13529">
        <v>528</v>
      </c>
      <c r="C13529" s="3" t="str">
        <f>HYPERLINK("http://www.uniprot.org/uniprot/M5WGD9","tr|M5WGD9|M5WGD9_PRUPE")</f>
        <v>tr|M5WGD9|M5WGD9_PRUPE</v>
      </c>
      <c r="D13529" t="s">
        <v>20118</v>
      </c>
      <c r="E13529">
        <v>68.91</v>
      </c>
      <c r="F13529">
        <v>148</v>
      </c>
      <c r="G13529">
        <v>46</v>
      </c>
      <c r="H13529">
        <v>0</v>
      </c>
      <c r="I13529">
        <v>13</v>
      </c>
      <c r="J13529">
        <v>456</v>
      </c>
      <c r="K13529">
        <v>1</v>
      </c>
      <c r="L13529">
        <v>8</v>
      </c>
      <c r="M13529">
        <v>155</v>
      </c>
      <c r="N13529" t="s">
        <v>18</v>
      </c>
      <c r="O13529" s="1">
        <v>3.8894099999999999E-50</v>
      </c>
      <c r="P13529">
        <v>514</v>
      </c>
    </row>
    <row r="13530" spans="1:16" x14ac:dyDescent="0.25">
      <c r="A13530" t="s">
        <v>20119</v>
      </c>
      <c r="B13530">
        <v>2409</v>
      </c>
      <c r="C13530" s="3" t="str">
        <f>HYPERLINK("http://www.uniprot.org/uniprot/G7J3A5","tr|G7J3A5|G7J3A5_MEDTR")</f>
        <v>tr|G7J3A5|G7J3A5_MEDTR</v>
      </c>
      <c r="D13530" t="s">
        <v>20120</v>
      </c>
      <c r="E13530">
        <v>83.37</v>
      </c>
      <c r="F13530">
        <v>812</v>
      </c>
      <c r="G13530">
        <v>135</v>
      </c>
      <c r="H13530">
        <v>19</v>
      </c>
      <c r="I13530">
        <v>1</v>
      </c>
      <c r="J13530">
        <v>2379</v>
      </c>
      <c r="K13530">
        <v>1</v>
      </c>
      <c r="L13530">
        <v>1</v>
      </c>
      <c r="M13530">
        <v>811</v>
      </c>
      <c r="N13530" t="s">
        <v>18</v>
      </c>
      <c r="O13530">
        <v>0</v>
      </c>
      <c r="P13530">
        <v>3408</v>
      </c>
    </row>
    <row r="13531" spans="1:16" x14ac:dyDescent="0.25">
      <c r="A13531" t="s">
        <v>20121</v>
      </c>
      <c r="B13531">
        <v>282</v>
      </c>
      <c r="C13531" s="3" t="str">
        <f>HYPERLINK("http://www.uniprot.org/uniprot/G7ILE9","tr|G7ILE9|G7ILE9_MEDTR")</f>
        <v>tr|G7ILE9|G7ILE9_MEDTR</v>
      </c>
      <c r="D13531" t="s">
        <v>20122</v>
      </c>
      <c r="E13531">
        <v>70.959999999999994</v>
      </c>
      <c r="F13531">
        <v>93</v>
      </c>
      <c r="G13531">
        <v>27</v>
      </c>
      <c r="H13531">
        <v>0</v>
      </c>
      <c r="I13531">
        <v>1</v>
      </c>
      <c r="J13531">
        <v>279</v>
      </c>
      <c r="K13531">
        <v>1</v>
      </c>
      <c r="L13531">
        <v>1</v>
      </c>
      <c r="M13531">
        <v>93</v>
      </c>
      <c r="N13531" t="s">
        <v>18</v>
      </c>
      <c r="O13531" s="1">
        <v>8.3745400000000002E-29</v>
      </c>
      <c r="P13531">
        <v>330</v>
      </c>
    </row>
    <row r="13532" spans="1:16" x14ac:dyDescent="0.25">
      <c r="A13532" t="s">
        <v>20123</v>
      </c>
      <c r="B13532">
        <v>1107</v>
      </c>
      <c r="C13532" s="3" t="str">
        <f>HYPERLINK("http://www.uniprot.org/uniprot/A2Q2T1","tr|A2Q2T1|A2Q2T1_MEDTR")</f>
        <v>tr|A2Q2T1|A2Q2T1_MEDTR</v>
      </c>
      <c r="D13532" t="s">
        <v>337</v>
      </c>
      <c r="E13532">
        <v>53.75</v>
      </c>
      <c r="F13532">
        <v>240</v>
      </c>
      <c r="G13532">
        <v>111</v>
      </c>
      <c r="H13532">
        <v>18</v>
      </c>
      <c r="I13532">
        <v>406</v>
      </c>
      <c r="J13532">
        <v>1071</v>
      </c>
      <c r="K13532">
        <v>1</v>
      </c>
      <c r="L13532">
        <v>138</v>
      </c>
      <c r="M13532">
        <v>376</v>
      </c>
      <c r="N13532" t="s">
        <v>18</v>
      </c>
      <c r="O13532" s="1">
        <v>7.5191099999999997E-59</v>
      </c>
      <c r="P13532">
        <v>595</v>
      </c>
    </row>
    <row r="13533" spans="1:16" x14ac:dyDescent="0.25">
      <c r="A13533" t="s">
        <v>20124</v>
      </c>
      <c r="B13533">
        <v>1356</v>
      </c>
      <c r="C13533" s="3" t="str">
        <f>HYPERLINK("http://www.uniprot.org/uniprot/G7IV31","tr|G7IV31|G7IV31_MEDTR")</f>
        <v>tr|G7IV31|G7IV31_MEDTR</v>
      </c>
      <c r="D13533" t="s">
        <v>5349</v>
      </c>
      <c r="E13533">
        <v>55.92</v>
      </c>
      <c r="F13533">
        <v>363</v>
      </c>
      <c r="G13533">
        <v>160</v>
      </c>
      <c r="H13533">
        <v>34</v>
      </c>
      <c r="I13533">
        <v>367</v>
      </c>
      <c r="J13533">
        <v>1353</v>
      </c>
      <c r="K13533">
        <v>1</v>
      </c>
      <c r="L13533">
        <v>1593</v>
      </c>
      <c r="M13533">
        <v>1941</v>
      </c>
      <c r="N13533" t="s">
        <v>18</v>
      </c>
      <c r="O13533" s="1">
        <v>2.1633399999999998E-93</v>
      </c>
      <c r="P13533">
        <v>894</v>
      </c>
    </row>
    <row r="13534" spans="1:16" x14ac:dyDescent="0.25">
      <c r="A13534" t="s">
        <v>20125</v>
      </c>
      <c r="B13534">
        <v>756</v>
      </c>
      <c r="C13534" s="3" t="str">
        <f>HYPERLINK("http://www.uniprot.org/uniprot/I1KM46","tr|I1KM46|I1KM46_SOYBN")</f>
        <v>tr|I1KM46|I1KM46_SOYBN</v>
      </c>
      <c r="D13534" t="s">
        <v>99</v>
      </c>
      <c r="E13534">
        <v>70.88</v>
      </c>
      <c r="F13534">
        <v>261</v>
      </c>
      <c r="G13534">
        <v>76</v>
      </c>
      <c r="H13534">
        <v>18</v>
      </c>
      <c r="I13534">
        <v>1</v>
      </c>
      <c r="J13534">
        <v>729</v>
      </c>
      <c r="K13534">
        <v>1</v>
      </c>
      <c r="L13534">
        <v>1</v>
      </c>
      <c r="M13534">
        <v>255</v>
      </c>
      <c r="N13534" t="s">
        <v>18</v>
      </c>
      <c r="O13534" s="1">
        <v>2.0797600000000001E-97</v>
      </c>
      <c r="P13534">
        <v>925</v>
      </c>
    </row>
    <row r="13535" spans="1:16" x14ac:dyDescent="0.25">
      <c r="A13535" t="s">
        <v>20126</v>
      </c>
      <c r="B13535">
        <v>846</v>
      </c>
      <c r="C13535" s="3" t="str">
        <f>HYPERLINK("http://www.uniprot.org/uniprot/G7JJE6","tr|G7JJE6|G7JJE6_MEDTR")</f>
        <v>tr|G7JJE6|G7JJE6_MEDTR</v>
      </c>
      <c r="D13535" t="s">
        <v>20127</v>
      </c>
      <c r="E13535">
        <v>71.42</v>
      </c>
      <c r="F13535">
        <v>42</v>
      </c>
      <c r="G13535">
        <v>12</v>
      </c>
      <c r="H13535">
        <v>0</v>
      </c>
      <c r="I13535">
        <v>646</v>
      </c>
      <c r="J13535">
        <v>771</v>
      </c>
      <c r="K13535">
        <v>1</v>
      </c>
      <c r="L13535">
        <v>53</v>
      </c>
      <c r="M13535">
        <v>94</v>
      </c>
      <c r="N13535" t="s">
        <v>18</v>
      </c>
      <c r="O13535" s="1">
        <v>6.5178500000000004E-8</v>
      </c>
      <c r="P13535">
        <v>154</v>
      </c>
    </row>
    <row r="13536" spans="1:16" x14ac:dyDescent="0.25">
      <c r="A13536" t="s">
        <v>20128</v>
      </c>
      <c r="B13536">
        <v>1098</v>
      </c>
      <c r="C13536" s="3" t="str">
        <f>HYPERLINK("http://www.uniprot.org/uniprot/I1KGQ0","tr|I1KGQ0|I1KGQ0_SOYBN")</f>
        <v>tr|I1KGQ0|I1KGQ0_SOYBN</v>
      </c>
      <c r="D13536" t="s">
        <v>71</v>
      </c>
      <c r="E13536">
        <v>77.34</v>
      </c>
      <c r="F13536">
        <v>362</v>
      </c>
      <c r="G13536">
        <v>82</v>
      </c>
      <c r="H13536">
        <v>2</v>
      </c>
      <c r="I13536">
        <v>1</v>
      </c>
      <c r="J13536">
        <v>1080</v>
      </c>
      <c r="K13536">
        <v>1</v>
      </c>
      <c r="L13536">
        <v>98</v>
      </c>
      <c r="M13536">
        <v>457</v>
      </c>
      <c r="N13536" t="s">
        <v>18</v>
      </c>
      <c r="O13536" s="1">
        <v>6.7207699999999999E-169</v>
      </c>
      <c r="P13536">
        <v>1544</v>
      </c>
    </row>
    <row r="13537" spans="1:16" x14ac:dyDescent="0.25">
      <c r="A13537" t="s">
        <v>20129</v>
      </c>
      <c r="B13537">
        <v>1203</v>
      </c>
      <c r="C13537" s="3" t="str">
        <f>HYPERLINK("http://www.uniprot.org/uniprot/G7JNY7","tr|G7JNY7|G7JNY7_MEDTR")</f>
        <v>tr|G7JNY7|G7JNY7_MEDTR</v>
      </c>
      <c r="D13537" t="s">
        <v>20130</v>
      </c>
      <c r="E13537">
        <v>45.67</v>
      </c>
      <c r="F13537">
        <v>416</v>
      </c>
      <c r="G13537">
        <v>226</v>
      </c>
      <c r="H13537">
        <v>40</v>
      </c>
      <c r="I13537">
        <v>1</v>
      </c>
      <c r="J13537">
        <v>1128</v>
      </c>
      <c r="K13537">
        <v>1</v>
      </c>
      <c r="L13537">
        <v>1</v>
      </c>
      <c r="M13537">
        <v>406</v>
      </c>
      <c r="N13537" t="s">
        <v>18</v>
      </c>
      <c r="O13537" s="1">
        <v>1.7640200000000001E-80</v>
      </c>
      <c r="P13537">
        <v>782</v>
      </c>
    </row>
    <row r="13538" spans="1:16" x14ac:dyDescent="0.25">
      <c r="A13538" t="s">
        <v>20131</v>
      </c>
      <c r="B13538">
        <v>1071</v>
      </c>
      <c r="C13538" s="3" t="str">
        <f>HYPERLINK("http://www.uniprot.org/uniprot/G7L6U2","tr|G7L6U2|G7L6U2_MEDTR")</f>
        <v>tr|G7L6U2|G7L6U2_MEDTR</v>
      </c>
      <c r="D13538" t="s">
        <v>20132</v>
      </c>
      <c r="E13538">
        <v>61.5</v>
      </c>
      <c r="F13538">
        <v>239</v>
      </c>
      <c r="G13538">
        <v>92</v>
      </c>
      <c r="H13538">
        <v>1</v>
      </c>
      <c r="I13538">
        <v>1</v>
      </c>
      <c r="J13538">
        <v>714</v>
      </c>
      <c r="K13538">
        <v>1</v>
      </c>
      <c r="L13538">
        <v>1</v>
      </c>
      <c r="M13538">
        <v>229</v>
      </c>
      <c r="N13538" t="s">
        <v>18</v>
      </c>
      <c r="O13538" s="1">
        <v>2.3818700000000001E-70</v>
      </c>
      <c r="P13538">
        <v>694</v>
      </c>
    </row>
    <row r="13539" spans="1:16" x14ac:dyDescent="0.25">
      <c r="A13539" t="s">
        <v>20133</v>
      </c>
      <c r="B13539">
        <v>225</v>
      </c>
      <c r="C13539" s="3" t="str">
        <f>HYPERLINK("http://www.uniprot.org/uniprot/Q949L4","tr|Q949L4|Q949L4_CICAR")</f>
        <v>tr|Q949L4|Q949L4_CICAR</v>
      </c>
      <c r="D13539" t="s">
        <v>176</v>
      </c>
      <c r="E13539">
        <v>67.209999999999994</v>
      </c>
      <c r="F13539">
        <v>61</v>
      </c>
      <c r="G13539">
        <v>20</v>
      </c>
      <c r="H13539">
        <v>0</v>
      </c>
      <c r="I13539">
        <v>1</v>
      </c>
      <c r="J13539">
        <v>183</v>
      </c>
      <c r="K13539">
        <v>1</v>
      </c>
      <c r="L13539">
        <v>116</v>
      </c>
      <c r="M13539">
        <v>176</v>
      </c>
      <c r="N13539" t="s">
        <v>18</v>
      </c>
      <c r="O13539" s="1">
        <v>1.52988E-14</v>
      </c>
      <c r="P13539">
        <v>207</v>
      </c>
    </row>
    <row r="13540" spans="1:16" x14ac:dyDescent="0.25">
      <c r="A13540" t="s">
        <v>20134</v>
      </c>
      <c r="B13540">
        <v>516</v>
      </c>
      <c r="C13540" s="3" t="str">
        <f>HYPERLINK("http://www.uniprot.org/uniprot/G7KN44","tr|G7KN44|G7KN44_MEDTR")</f>
        <v>tr|G7KN44|G7KN44_MEDTR</v>
      </c>
      <c r="D13540" t="s">
        <v>20135</v>
      </c>
      <c r="E13540">
        <v>69.760000000000005</v>
      </c>
      <c r="F13540">
        <v>172</v>
      </c>
      <c r="G13540">
        <v>52</v>
      </c>
      <c r="H13540">
        <v>1</v>
      </c>
      <c r="I13540">
        <v>1</v>
      </c>
      <c r="J13540">
        <v>513</v>
      </c>
      <c r="K13540">
        <v>1</v>
      </c>
      <c r="L13540">
        <v>1</v>
      </c>
      <c r="M13540">
        <v>167</v>
      </c>
      <c r="N13540" t="s">
        <v>18</v>
      </c>
      <c r="O13540" s="1">
        <v>2.18196E-61</v>
      </c>
      <c r="P13540">
        <v>611</v>
      </c>
    </row>
    <row r="13541" spans="1:16" x14ac:dyDescent="0.25">
      <c r="A13541" t="s">
        <v>20136</v>
      </c>
      <c r="B13541">
        <v>1140</v>
      </c>
      <c r="C13541" s="3" t="str">
        <f>HYPERLINK("http://www.uniprot.org/uniprot/K7LAR1","tr|K7LAR1|K7LAR1_SOYBN")</f>
        <v>tr|K7LAR1|K7LAR1_SOYBN</v>
      </c>
      <c r="D13541" t="s">
        <v>28</v>
      </c>
      <c r="E13541">
        <v>85.51</v>
      </c>
      <c r="F13541">
        <v>366</v>
      </c>
      <c r="G13541">
        <v>53</v>
      </c>
      <c r="H13541">
        <v>0</v>
      </c>
      <c r="I13541">
        <v>40</v>
      </c>
      <c r="J13541">
        <v>1137</v>
      </c>
      <c r="K13541">
        <v>1</v>
      </c>
      <c r="L13541">
        <v>6</v>
      </c>
      <c r="M13541">
        <v>371</v>
      </c>
      <c r="N13541" t="s">
        <v>18</v>
      </c>
      <c r="O13541">
        <v>0</v>
      </c>
      <c r="P13541">
        <v>1675</v>
      </c>
    </row>
    <row r="13542" spans="1:16" x14ac:dyDescent="0.25">
      <c r="A13542" t="s">
        <v>20137</v>
      </c>
      <c r="B13542">
        <v>1374</v>
      </c>
      <c r="C13542" s="3" t="str">
        <f>HYPERLINK("http://www.uniprot.org/uniprot/K7MNX2","tr|K7MNX2|K7MNX2_SOYBN")</f>
        <v>tr|K7MNX2|K7MNX2_SOYBN</v>
      </c>
      <c r="D13542" t="s">
        <v>28</v>
      </c>
      <c r="E13542">
        <v>23.29</v>
      </c>
      <c r="F13542">
        <v>249</v>
      </c>
      <c r="G13542">
        <v>191</v>
      </c>
      <c r="H13542">
        <v>26</v>
      </c>
      <c r="I13542">
        <v>301</v>
      </c>
      <c r="J13542">
        <v>969</v>
      </c>
      <c r="K13542">
        <v>1</v>
      </c>
      <c r="L13542">
        <v>272</v>
      </c>
      <c r="M13542">
        <v>514</v>
      </c>
      <c r="N13542" t="s">
        <v>18</v>
      </c>
      <c r="O13542" s="1">
        <v>7.2635600000000002E-12</v>
      </c>
      <c r="P13542">
        <v>191</v>
      </c>
    </row>
    <row r="13543" spans="1:16" x14ac:dyDescent="0.25">
      <c r="A13543" t="s">
        <v>20138</v>
      </c>
      <c r="B13543">
        <v>1350</v>
      </c>
      <c r="C13543" s="3" t="str">
        <f>HYPERLINK("http://www.uniprot.org/uniprot/K7KMU6","tr|K7KMU6|K7KMU6_SOYBN")</f>
        <v>tr|K7KMU6|K7KMU6_SOYBN</v>
      </c>
      <c r="D13543" t="s">
        <v>28</v>
      </c>
      <c r="E13543">
        <v>82.88</v>
      </c>
      <c r="F13543">
        <v>450</v>
      </c>
      <c r="G13543">
        <v>77</v>
      </c>
      <c r="H13543">
        <v>1</v>
      </c>
      <c r="I13543">
        <v>1</v>
      </c>
      <c r="J13543">
        <v>1347</v>
      </c>
      <c r="K13543">
        <v>1</v>
      </c>
      <c r="L13543">
        <v>1</v>
      </c>
      <c r="M13543">
        <v>450</v>
      </c>
      <c r="N13543" t="s">
        <v>18</v>
      </c>
      <c r="O13543">
        <v>0</v>
      </c>
      <c r="P13543">
        <v>1986</v>
      </c>
    </row>
    <row r="13544" spans="1:16" x14ac:dyDescent="0.25">
      <c r="A13544" t="s">
        <v>20139</v>
      </c>
      <c r="B13544">
        <v>162</v>
      </c>
      <c r="C13544" s="3" t="str">
        <f>HYPERLINK("http://www.uniprot.org/uniprot/Q949L5","tr|Q949L5|Q949L5_CICAR")</f>
        <v>tr|Q949L5|Q949L5_CICAR</v>
      </c>
      <c r="D13544" t="s">
        <v>55</v>
      </c>
      <c r="E13544">
        <v>64.150000000000006</v>
      </c>
      <c r="F13544">
        <v>53</v>
      </c>
      <c r="G13544">
        <v>19</v>
      </c>
      <c r="H13544">
        <v>0</v>
      </c>
      <c r="I13544">
        <v>1</v>
      </c>
      <c r="J13544">
        <v>159</v>
      </c>
      <c r="K13544">
        <v>1</v>
      </c>
      <c r="L13544">
        <v>1</v>
      </c>
      <c r="M13544">
        <v>53</v>
      </c>
      <c r="N13544" t="s">
        <v>18</v>
      </c>
      <c r="O13544" s="1">
        <v>1.47587E-9</v>
      </c>
      <c r="P13544">
        <v>164</v>
      </c>
    </row>
    <row r="13545" spans="1:16" x14ac:dyDescent="0.25">
      <c r="A13545" t="s">
        <v>20140</v>
      </c>
      <c r="B13545">
        <v>1263</v>
      </c>
      <c r="C13545" s="3" t="str">
        <f>HYPERLINK("http://www.uniprot.org/uniprot/G7ISJ0","tr|G7ISJ0|G7ISJ0_MEDTR")</f>
        <v>tr|G7ISJ0|G7ISJ0_MEDTR</v>
      </c>
      <c r="D13545" t="s">
        <v>20141</v>
      </c>
      <c r="E13545">
        <v>84.7</v>
      </c>
      <c r="F13545">
        <v>425</v>
      </c>
      <c r="G13545">
        <v>65</v>
      </c>
      <c r="H13545">
        <v>5</v>
      </c>
      <c r="I13545">
        <v>1</v>
      </c>
      <c r="J13545">
        <v>1260</v>
      </c>
      <c r="K13545">
        <v>1</v>
      </c>
      <c r="L13545">
        <v>1</v>
      </c>
      <c r="M13545">
        <v>412</v>
      </c>
      <c r="N13545" t="s">
        <v>18</v>
      </c>
      <c r="O13545">
        <v>0</v>
      </c>
      <c r="P13545">
        <v>1783</v>
      </c>
    </row>
    <row r="13546" spans="1:16" x14ac:dyDescent="0.25">
      <c r="A13546" t="s">
        <v>20142</v>
      </c>
      <c r="B13546">
        <v>1983</v>
      </c>
      <c r="C13546" s="3" t="str">
        <f>HYPERLINK("http://www.uniprot.org/uniprot/G7ISN0","tr|G7ISN0|G7ISN0_MEDTR")</f>
        <v>tr|G7ISN0|G7ISN0_MEDTR</v>
      </c>
      <c r="D13546" t="s">
        <v>20143</v>
      </c>
      <c r="E13546">
        <v>81.75</v>
      </c>
      <c r="F13546">
        <v>674</v>
      </c>
      <c r="G13546">
        <v>123</v>
      </c>
      <c r="H13546">
        <v>14</v>
      </c>
      <c r="I13546">
        <v>1</v>
      </c>
      <c r="J13546">
        <v>1980</v>
      </c>
      <c r="K13546">
        <v>1</v>
      </c>
      <c r="L13546">
        <v>1</v>
      </c>
      <c r="M13546">
        <v>667</v>
      </c>
      <c r="N13546" t="s">
        <v>18</v>
      </c>
      <c r="O13546">
        <v>0</v>
      </c>
      <c r="P13546">
        <v>2864</v>
      </c>
    </row>
    <row r="13547" spans="1:16" x14ac:dyDescent="0.25">
      <c r="A13547" t="s">
        <v>20144</v>
      </c>
      <c r="B13547">
        <v>1212</v>
      </c>
      <c r="C13547" s="3" t="str">
        <f>HYPERLINK("http://www.uniprot.org/uniprot/A2Q544","tr|A2Q544|A2Q544_MEDTR")</f>
        <v>tr|A2Q544|A2Q544_MEDTR</v>
      </c>
      <c r="D13547" t="s">
        <v>20040</v>
      </c>
      <c r="E13547">
        <v>73.540000000000006</v>
      </c>
      <c r="F13547">
        <v>431</v>
      </c>
      <c r="G13547">
        <v>114</v>
      </c>
      <c r="H13547">
        <v>28</v>
      </c>
      <c r="I13547">
        <v>1</v>
      </c>
      <c r="J13547">
        <v>1209</v>
      </c>
      <c r="K13547">
        <v>1</v>
      </c>
      <c r="L13547">
        <v>105</v>
      </c>
      <c r="M13547">
        <v>535</v>
      </c>
      <c r="N13547" t="s">
        <v>18</v>
      </c>
      <c r="O13547">
        <v>0</v>
      </c>
      <c r="P13547">
        <v>1692</v>
      </c>
    </row>
    <row r="13548" spans="1:16" x14ac:dyDescent="0.25">
      <c r="A13548" t="s">
        <v>20145</v>
      </c>
      <c r="B13548">
        <v>1563</v>
      </c>
      <c r="C13548" s="3" t="str">
        <f>HYPERLINK("http://www.uniprot.org/uniprot/A8TVQ5","tr|A8TVQ5|A8TVQ5_MEDTR")</f>
        <v>tr|A8TVQ5|A8TVQ5_MEDTR</v>
      </c>
      <c r="D13548" t="s">
        <v>20146</v>
      </c>
      <c r="E13548">
        <v>84.21</v>
      </c>
      <c r="F13548">
        <v>513</v>
      </c>
      <c r="G13548">
        <v>81</v>
      </c>
      <c r="H13548">
        <v>2</v>
      </c>
      <c r="I13548">
        <v>10</v>
      </c>
      <c r="J13548">
        <v>1542</v>
      </c>
      <c r="K13548">
        <v>1</v>
      </c>
      <c r="L13548">
        <v>1</v>
      </c>
      <c r="M13548">
        <v>513</v>
      </c>
      <c r="N13548" t="s">
        <v>18</v>
      </c>
      <c r="O13548">
        <v>0</v>
      </c>
      <c r="P13548">
        <v>2352</v>
      </c>
    </row>
    <row r="13549" spans="1:16" x14ac:dyDescent="0.25">
      <c r="A13549" t="s">
        <v>20147</v>
      </c>
      <c r="B13549">
        <v>1389</v>
      </c>
      <c r="C13549" s="3" t="str">
        <f>HYPERLINK("http://www.uniprot.org/uniprot/K7MNX2","tr|K7MNX2|K7MNX2_SOYBN")</f>
        <v>tr|K7MNX2|K7MNX2_SOYBN</v>
      </c>
      <c r="D13549" t="s">
        <v>28</v>
      </c>
      <c r="E13549">
        <v>27.34</v>
      </c>
      <c r="F13549">
        <v>245</v>
      </c>
      <c r="G13549">
        <v>178</v>
      </c>
      <c r="H13549">
        <v>4</v>
      </c>
      <c r="I13549">
        <v>355</v>
      </c>
      <c r="J13549">
        <v>1077</v>
      </c>
      <c r="K13549">
        <v>1</v>
      </c>
      <c r="L13549">
        <v>277</v>
      </c>
      <c r="M13549">
        <v>514</v>
      </c>
      <c r="N13549" t="s">
        <v>18</v>
      </c>
      <c r="O13549" s="1">
        <v>4.4675799999999998E-17</v>
      </c>
      <c r="P13549">
        <v>236</v>
      </c>
    </row>
    <row r="13550" spans="1:16" x14ac:dyDescent="0.25">
      <c r="A13550" t="s">
        <v>20148</v>
      </c>
      <c r="B13550">
        <v>3000</v>
      </c>
      <c r="C13550" s="3" t="str">
        <f>HYPERLINK("http://www.uniprot.org/uniprot/G7KRT5","tr|G7KRT5|G7KRT5_MEDTR")</f>
        <v>tr|G7KRT5|G7KRT5_MEDTR</v>
      </c>
      <c r="D13550" t="s">
        <v>20149</v>
      </c>
      <c r="E13550">
        <v>73.61</v>
      </c>
      <c r="F13550">
        <v>1065</v>
      </c>
      <c r="G13550">
        <v>281</v>
      </c>
      <c r="H13550">
        <v>66</v>
      </c>
      <c r="I13550">
        <v>1</v>
      </c>
      <c r="J13550">
        <v>2997</v>
      </c>
      <c r="K13550">
        <v>1</v>
      </c>
      <c r="L13550">
        <v>1</v>
      </c>
      <c r="M13550">
        <v>1047</v>
      </c>
      <c r="N13550" t="s">
        <v>18</v>
      </c>
      <c r="O13550">
        <v>0</v>
      </c>
      <c r="P13550">
        <v>3828</v>
      </c>
    </row>
    <row r="13551" spans="1:16" x14ac:dyDescent="0.25">
      <c r="A13551" t="s">
        <v>20150</v>
      </c>
      <c r="B13551">
        <v>1290</v>
      </c>
      <c r="C13551" s="3" t="str">
        <f>HYPERLINK("http://www.uniprot.org/uniprot/K7MYL5","tr|K7MYL5|K7MYL5_SOYBN")</f>
        <v>tr|K7MYL5|K7MYL5_SOYBN</v>
      </c>
      <c r="D13551" t="s">
        <v>28</v>
      </c>
      <c r="E13551">
        <v>77.72</v>
      </c>
      <c r="F13551">
        <v>422</v>
      </c>
      <c r="G13551">
        <v>94</v>
      </c>
      <c r="H13551">
        <v>0</v>
      </c>
      <c r="I13551">
        <v>19</v>
      </c>
      <c r="J13551">
        <v>1284</v>
      </c>
      <c r="K13551">
        <v>1</v>
      </c>
      <c r="L13551">
        <v>5</v>
      </c>
      <c r="M13551">
        <v>418</v>
      </c>
      <c r="N13551" t="s">
        <v>18</v>
      </c>
      <c r="O13551">
        <v>0</v>
      </c>
      <c r="P13551">
        <v>1674</v>
      </c>
    </row>
    <row r="13552" spans="1:16" x14ac:dyDescent="0.25">
      <c r="A13552" t="s">
        <v>20151</v>
      </c>
      <c r="B13552">
        <v>1131</v>
      </c>
      <c r="C13552" s="3" t="str">
        <f>HYPERLINK("http://www.uniprot.org/uniprot/I1LZJ5","tr|I1LZJ5|I1LZJ5_SOYBN")</f>
        <v>tr|I1LZJ5|I1LZJ5_SOYBN</v>
      </c>
      <c r="D13552" t="s">
        <v>28</v>
      </c>
      <c r="E13552">
        <v>76.48</v>
      </c>
      <c r="F13552">
        <v>370</v>
      </c>
      <c r="G13552">
        <v>87</v>
      </c>
      <c r="H13552">
        <v>2</v>
      </c>
      <c r="I13552">
        <v>25</v>
      </c>
      <c r="J13552">
        <v>1128</v>
      </c>
      <c r="K13552">
        <v>1</v>
      </c>
      <c r="L13552">
        <v>7</v>
      </c>
      <c r="M13552">
        <v>376</v>
      </c>
      <c r="N13552" t="s">
        <v>18</v>
      </c>
      <c r="O13552" s="1">
        <v>7.5411900000000002E-171</v>
      </c>
      <c r="P13552">
        <v>1561</v>
      </c>
    </row>
    <row r="13553" spans="1:16" x14ac:dyDescent="0.25">
      <c r="A13553" t="s">
        <v>20152</v>
      </c>
      <c r="B13553">
        <v>1704</v>
      </c>
      <c r="C13553" s="3" t="str">
        <f>HYPERLINK("http://www.uniprot.org/uniprot/I1LD73","tr|I1LD73|I1LD73_SOYBN")</f>
        <v>tr|I1LD73|I1LD73_SOYBN</v>
      </c>
      <c r="D13553" t="s">
        <v>28</v>
      </c>
      <c r="E13553">
        <v>76.319999999999993</v>
      </c>
      <c r="F13553">
        <v>490</v>
      </c>
      <c r="G13553">
        <v>116</v>
      </c>
      <c r="H13553">
        <v>15</v>
      </c>
      <c r="I13553">
        <v>277</v>
      </c>
      <c r="J13553">
        <v>1701</v>
      </c>
      <c r="K13553">
        <v>1</v>
      </c>
      <c r="L13553">
        <v>84</v>
      </c>
      <c r="M13553">
        <v>573</v>
      </c>
      <c r="N13553" t="s">
        <v>18</v>
      </c>
      <c r="O13553">
        <v>0</v>
      </c>
      <c r="P13553">
        <v>1901</v>
      </c>
    </row>
    <row r="13554" spans="1:16" x14ac:dyDescent="0.25">
      <c r="A13554" t="s">
        <v>20153</v>
      </c>
      <c r="B13554">
        <v>435</v>
      </c>
      <c r="C13554" s="3" t="str">
        <f>HYPERLINK("http://www.uniprot.org/uniprot/B7FH61","tr|B7FH61|B7FH61_MEDTR")</f>
        <v>tr|B7FH61|B7FH61_MEDTR</v>
      </c>
      <c r="D13554" t="s">
        <v>581</v>
      </c>
      <c r="E13554">
        <v>52.83</v>
      </c>
      <c r="F13554">
        <v>159</v>
      </c>
      <c r="G13554">
        <v>75</v>
      </c>
      <c r="H13554">
        <v>15</v>
      </c>
      <c r="I13554">
        <v>1</v>
      </c>
      <c r="J13554">
        <v>432</v>
      </c>
      <c r="K13554">
        <v>1</v>
      </c>
      <c r="L13554">
        <v>1</v>
      </c>
      <c r="M13554">
        <v>135</v>
      </c>
      <c r="N13554" t="s">
        <v>18</v>
      </c>
      <c r="O13554" s="1">
        <v>2.47336E-33</v>
      </c>
      <c r="P13554">
        <v>369</v>
      </c>
    </row>
    <row r="13555" spans="1:16" x14ac:dyDescent="0.25">
      <c r="A13555" t="s">
        <v>20154</v>
      </c>
      <c r="B13555">
        <v>2904</v>
      </c>
      <c r="C13555" s="3" t="str">
        <f>HYPERLINK("http://www.uniprot.org/uniprot/I1L9L1","tr|I1L9L1|I1L9L1_SOYBN")</f>
        <v>tr|I1L9L1|I1L9L1_SOYBN</v>
      </c>
      <c r="D13555" t="s">
        <v>71</v>
      </c>
      <c r="E13555">
        <v>80.56</v>
      </c>
      <c r="F13555">
        <v>952</v>
      </c>
      <c r="G13555">
        <v>185</v>
      </c>
      <c r="H13555">
        <v>30</v>
      </c>
      <c r="I13555">
        <v>124</v>
      </c>
      <c r="J13555">
        <v>2889</v>
      </c>
      <c r="K13555">
        <v>1</v>
      </c>
      <c r="L13555">
        <v>80</v>
      </c>
      <c r="M13555">
        <v>1030</v>
      </c>
      <c r="N13555" t="s">
        <v>18</v>
      </c>
      <c r="O13555">
        <v>0</v>
      </c>
      <c r="P13555">
        <v>3876</v>
      </c>
    </row>
    <row r="13556" spans="1:16" x14ac:dyDescent="0.25">
      <c r="A13556" t="s">
        <v>20155</v>
      </c>
      <c r="B13556">
        <v>1536</v>
      </c>
      <c r="C13556" s="3" t="str">
        <f>HYPERLINK("http://www.uniprot.org/uniprot/F2YGR3","tr|F2YGR3|F2YGR3_9ROSI")</f>
        <v>tr|F2YGR3|F2YGR3_9ROSI</v>
      </c>
      <c r="D13556" t="s">
        <v>20156</v>
      </c>
      <c r="E13556">
        <v>59.56</v>
      </c>
      <c r="F13556">
        <v>507</v>
      </c>
      <c r="G13556">
        <v>205</v>
      </c>
      <c r="H13556">
        <v>43</v>
      </c>
      <c r="I13556">
        <v>142</v>
      </c>
      <c r="J13556">
        <v>1533</v>
      </c>
      <c r="K13556">
        <v>1</v>
      </c>
      <c r="L13556">
        <v>49</v>
      </c>
      <c r="M13556">
        <v>541</v>
      </c>
      <c r="N13556" t="s">
        <v>18</v>
      </c>
      <c r="O13556" s="1">
        <v>5.8278699999999996E-146</v>
      </c>
      <c r="P13556">
        <v>1348</v>
      </c>
    </row>
    <row r="13557" spans="1:16" x14ac:dyDescent="0.25">
      <c r="A13557" t="s">
        <v>20157</v>
      </c>
      <c r="B13557">
        <v>279</v>
      </c>
      <c r="C13557" s="3" t="str">
        <f>HYPERLINK("http://www.uniprot.org/uniprot/G7ZWL3","tr|G7ZWL3|G7ZWL3_MEDTR")</f>
        <v>tr|G7ZWL3|G7ZWL3_MEDTR</v>
      </c>
      <c r="D13557" t="s">
        <v>19944</v>
      </c>
      <c r="E13557">
        <v>80</v>
      </c>
      <c r="F13557">
        <v>90</v>
      </c>
      <c r="G13557">
        <v>18</v>
      </c>
      <c r="H13557">
        <v>0</v>
      </c>
      <c r="I13557">
        <v>7</v>
      </c>
      <c r="J13557">
        <v>276</v>
      </c>
      <c r="K13557">
        <v>1</v>
      </c>
      <c r="L13557">
        <v>62</v>
      </c>
      <c r="M13557">
        <v>151</v>
      </c>
      <c r="N13557" t="s">
        <v>18</v>
      </c>
      <c r="O13557" s="1">
        <v>2.9832999999999999E-34</v>
      </c>
      <c r="P13557">
        <v>377</v>
      </c>
    </row>
    <row r="13558" spans="1:16" x14ac:dyDescent="0.25">
      <c r="A13558" t="s">
        <v>20158</v>
      </c>
      <c r="B13558">
        <v>801</v>
      </c>
      <c r="C13558" s="3" t="str">
        <f>HYPERLINK("http://www.uniprot.org/uniprot/G7JBX7","tr|G7JBX7|G7JBX7_MEDTR")</f>
        <v>tr|G7JBX7|G7JBX7_MEDTR</v>
      </c>
      <c r="D13558" t="s">
        <v>20091</v>
      </c>
      <c r="E13558">
        <v>76.86</v>
      </c>
      <c r="F13558">
        <v>268</v>
      </c>
      <c r="G13558">
        <v>62</v>
      </c>
      <c r="H13558">
        <v>2</v>
      </c>
      <c r="I13558">
        <v>1</v>
      </c>
      <c r="J13558">
        <v>798</v>
      </c>
      <c r="K13558">
        <v>1</v>
      </c>
      <c r="L13558">
        <v>386</v>
      </c>
      <c r="M13558">
        <v>652</v>
      </c>
      <c r="N13558" t="s">
        <v>18</v>
      </c>
      <c r="O13558" s="1">
        <v>4.0863499999999996E-118</v>
      </c>
      <c r="P13558">
        <v>1104</v>
      </c>
    </row>
    <row r="13559" spans="1:16" x14ac:dyDescent="0.25">
      <c r="A13559" t="s">
        <v>20159</v>
      </c>
      <c r="B13559">
        <v>2667</v>
      </c>
      <c r="C13559" s="3" t="str">
        <f>HYPERLINK("http://www.uniprot.org/uniprot/G7IV38","tr|G7IV38|G7IV38_MEDTR")</f>
        <v>tr|G7IV38|G7IV38_MEDTR</v>
      </c>
      <c r="D13559" t="s">
        <v>5427</v>
      </c>
      <c r="E13559">
        <v>60.04</v>
      </c>
      <c r="F13559">
        <v>463</v>
      </c>
      <c r="G13559">
        <v>185</v>
      </c>
      <c r="H13559">
        <v>2</v>
      </c>
      <c r="I13559">
        <v>1</v>
      </c>
      <c r="J13559">
        <v>1383</v>
      </c>
      <c r="K13559">
        <v>1</v>
      </c>
      <c r="L13559">
        <v>51</v>
      </c>
      <c r="M13559">
        <v>504</v>
      </c>
      <c r="N13559" t="s">
        <v>18</v>
      </c>
      <c r="O13559" s="1">
        <v>2.0192E-150</v>
      </c>
      <c r="P13559">
        <v>1389</v>
      </c>
    </row>
    <row r="13560" spans="1:16" x14ac:dyDescent="0.25">
      <c r="A13560" t="s">
        <v>20160</v>
      </c>
      <c r="B13560">
        <v>1962</v>
      </c>
      <c r="C13560" s="3" t="str">
        <f>HYPERLINK("http://www.uniprot.org/uniprot/Q8GV76","tr|Q8GV76|Q8GV76_MEDTR")</f>
        <v>tr|Q8GV76|Q8GV76_MEDTR</v>
      </c>
      <c r="D13560" t="s">
        <v>20161</v>
      </c>
      <c r="E13560">
        <v>84.21</v>
      </c>
      <c r="F13560">
        <v>665</v>
      </c>
      <c r="G13560">
        <v>105</v>
      </c>
      <c r="H13560">
        <v>12</v>
      </c>
      <c r="I13560">
        <v>1</v>
      </c>
      <c r="J13560">
        <v>1959</v>
      </c>
      <c r="K13560">
        <v>1</v>
      </c>
      <c r="L13560">
        <v>1</v>
      </c>
      <c r="M13560">
        <v>659</v>
      </c>
      <c r="N13560" t="s">
        <v>18</v>
      </c>
      <c r="O13560">
        <v>0</v>
      </c>
      <c r="P13560">
        <v>2778</v>
      </c>
    </row>
    <row r="13561" spans="1:16" x14ac:dyDescent="0.25">
      <c r="A13561" t="s">
        <v>20162</v>
      </c>
      <c r="B13561">
        <v>942</v>
      </c>
      <c r="C13561" s="3" t="str">
        <f>HYPERLINK("http://www.uniprot.org/uniprot/G7JJF7","tr|G7JJF7|G7JJF7_MEDTR")</f>
        <v>tr|G7JJF7|G7JJF7_MEDTR</v>
      </c>
      <c r="D13561" t="s">
        <v>20163</v>
      </c>
      <c r="E13561">
        <v>86.3</v>
      </c>
      <c r="F13561">
        <v>314</v>
      </c>
      <c r="G13561">
        <v>43</v>
      </c>
      <c r="H13561">
        <v>1</v>
      </c>
      <c r="I13561">
        <v>1</v>
      </c>
      <c r="J13561">
        <v>939</v>
      </c>
      <c r="K13561">
        <v>1</v>
      </c>
      <c r="L13561">
        <v>1</v>
      </c>
      <c r="M13561">
        <v>314</v>
      </c>
      <c r="N13561" t="s">
        <v>18</v>
      </c>
      <c r="O13561" s="1">
        <v>4.9337799999999997E-151</v>
      </c>
      <c r="P13561">
        <v>1389</v>
      </c>
    </row>
    <row r="13562" spans="1:16" x14ac:dyDescent="0.25">
      <c r="A13562" t="s">
        <v>20164</v>
      </c>
      <c r="B13562">
        <v>1266</v>
      </c>
      <c r="C13562" s="3" t="str">
        <f>HYPERLINK("http://www.uniprot.org/uniprot/I1KVQ2","tr|I1KVQ2|I1KVQ2_SOYBN")</f>
        <v>tr|I1KVQ2|I1KVQ2_SOYBN</v>
      </c>
      <c r="D13562" t="s">
        <v>28</v>
      </c>
      <c r="E13562">
        <v>81.47</v>
      </c>
      <c r="F13562">
        <v>421</v>
      </c>
      <c r="G13562">
        <v>78</v>
      </c>
      <c r="H13562">
        <v>0</v>
      </c>
      <c r="I13562">
        <v>1</v>
      </c>
      <c r="J13562">
        <v>1263</v>
      </c>
      <c r="K13562">
        <v>1</v>
      </c>
      <c r="L13562">
        <v>2</v>
      </c>
      <c r="M13562">
        <v>410</v>
      </c>
      <c r="N13562" t="s">
        <v>18</v>
      </c>
      <c r="O13562">
        <v>0</v>
      </c>
      <c r="P13562">
        <v>1835</v>
      </c>
    </row>
    <row r="13563" spans="1:16" x14ac:dyDescent="0.25">
      <c r="A13563" t="s">
        <v>20165</v>
      </c>
      <c r="B13563">
        <v>1671</v>
      </c>
      <c r="C13563" s="3" t="str">
        <f>HYPERLINK("http://www.uniprot.org/uniprot/G8DCY4","tr|G8DCY4|G8DCY4_PHAVU")</f>
        <v>tr|G8DCY4|G8DCY4_PHAVU</v>
      </c>
      <c r="D13563" t="s">
        <v>1086</v>
      </c>
      <c r="E13563">
        <v>79.55</v>
      </c>
      <c r="F13563">
        <v>543</v>
      </c>
      <c r="G13563">
        <v>111</v>
      </c>
      <c r="H13563">
        <v>0</v>
      </c>
      <c r="I13563">
        <v>1</v>
      </c>
      <c r="J13563">
        <v>1629</v>
      </c>
      <c r="K13563">
        <v>1</v>
      </c>
      <c r="L13563">
        <v>528</v>
      </c>
      <c r="M13563">
        <v>1011</v>
      </c>
      <c r="N13563" t="s">
        <v>18</v>
      </c>
      <c r="O13563">
        <v>0</v>
      </c>
      <c r="P13563">
        <v>2199</v>
      </c>
    </row>
    <row r="13564" spans="1:16" x14ac:dyDescent="0.25">
      <c r="A13564" t="s">
        <v>20166</v>
      </c>
      <c r="B13564">
        <v>489</v>
      </c>
      <c r="C13564" s="3" t="str">
        <f>HYPERLINK("http://www.uniprot.org/uniprot/K7KZJ2","tr|K7KZJ2|K7KZJ2_SOYBN")</f>
        <v>tr|K7KZJ2|K7KZJ2_SOYBN</v>
      </c>
      <c r="D13564" t="s">
        <v>28</v>
      </c>
      <c r="E13564">
        <v>88.63</v>
      </c>
      <c r="F13564">
        <v>44</v>
      </c>
      <c r="G13564">
        <v>5</v>
      </c>
      <c r="H13564">
        <v>0</v>
      </c>
      <c r="I13564">
        <v>355</v>
      </c>
      <c r="J13564">
        <v>486</v>
      </c>
      <c r="K13564">
        <v>1</v>
      </c>
      <c r="L13564">
        <v>118</v>
      </c>
      <c r="M13564">
        <v>161</v>
      </c>
      <c r="N13564" t="s">
        <v>18</v>
      </c>
      <c r="O13564" s="1">
        <v>7.51146E-14</v>
      </c>
      <c r="P13564">
        <v>201</v>
      </c>
    </row>
    <row r="13565" spans="1:16" x14ac:dyDescent="0.25">
      <c r="A13565" t="s">
        <v>20167</v>
      </c>
      <c r="B13565">
        <v>693</v>
      </c>
      <c r="C13565" s="3" t="str">
        <f>HYPERLINK("http://www.uniprot.org/uniprot/K7MH64","tr|K7MH64|K7MH64_SOYBN")</f>
        <v>tr|K7MH64|K7MH64_SOYBN</v>
      </c>
      <c r="D13565" t="s">
        <v>117</v>
      </c>
      <c r="E13565">
        <v>86.74</v>
      </c>
      <c r="F13565">
        <v>181</v>
      </c>
      <c r="G13565">
        <v>24</v>
      </c>
      <c r="H13565">
        <v>0</v>
      </c>
      <c r="I13565">
        <v>52</v>
      </c>
      <c r="J13565">
        <v>594</v>
      </c>
      <c r="K13565">
        <v>1</v>
      </c>
      <c r="L13565">
        <v>126</v>
      </c>
      <c r="M13565">
        <v>306</v>
      </c>
      <c r="N13565" t="s">
        <v>18</v>
      </c>
      <c r="O13565" s="1">
        <v>3.2348099999999998E-88</v>
      </c>
      <c r="P13565">
        <v>845</v>
      </c>
    </row>
    <row r="13566" spans="1:16" x14ac:dyDescent="0.25">
      <c r="A13566" t="s">
        <v>20168</v>
      </c>
      <c r="B13566">
        <v>1128</v>
      </c>
      <c r="C13566" s="3" t="str">
        <f>HYPERLINK("http://www.uniprot.org/uniprot/I1JXP1","tr|I1JXP1|I1JXP1_SOYBN")</f>
        <v>tr|I1JXP1|I1JXP1_SOYBN</v>
      </c>
      <c r="D13566" t="s">
        <v>28</v>
      </c>
      <c r="E13566">
        <v>67.2</v>
      </c>
      <c r="F13566">
        <v>375</v>
      </c>
      <c r="G13566">
        <v>123</v>
      </c>
      <c r="H13566">
        <v>0</v>
      </c>
      <c r="I13566">
        <v>1</v>
      </c>
      <c r="J13566">
        <v>1125</v>
      </c>
      <c r="K13566">
        <v>1</v>
      </c>
      <c r="L13566">
        <v>1</v>
      </c>
      <c r="M13566">
        <v>372</v>
      </c>
      <c r="N13566" t="s">
        <v>18</v>
      </c>
      <c r="O13566" s="1">
        <v>3.6344999999999999E-141</v>
      </c>
      <c r="P13566">
        <v>1305</v>
      </c>
    </row>
    <row r="13567" spans="1:16" x14ac:dyDescent="0.25">
      <c r="A13567" t="s">
        <v>20169</v>
      </c>
      <c r="B13567">
        <v>843</v>
      </c>
      <c r="C13567" s="3" t="str">
        <f>HYPERLINK("http://www.uniprot.org/uniprot/G7KN40","tr|G7KN40|G7KN40_MEDTR")</f>
        <v>tr|G7KN40|G7KN40_MEDTR</v>
      </c>
      <c r="D13567" t="s">
        <v>20170</v>
      </c>
      <c r="E13567">
        <v>80.86</v>
      </c>
      <c r="F13567">
        <v>277</v>
      </c>
      <c r="G13567">
        <v>53</v>
      </c>
      <c r="H13567">
        <v>2</v>
      </c>
      <c r="I13567">
        <v>16</v>
      </c>
      <c r="J13567">
        <v>840</v>
      </c>
      <c r="K13567">
        <v>1</v>
      </c>
      <c r="L13567">
        <v>328</v>
      </c>
      <c r="M13567">
        <v>604</v>
      </c>
      <c r="N13567" t="s">
        <v>18</v>
      </c>
      <c r="O13567" s="1">
        <v>1.3484700000000001E-122</v>
      </c>
      <c r="P13567">
        <v>1143</v>
      </c>
    </row>
    <row r="13568" spans="1:16" x14ac:dyDescent="0.25">
      <c r="A13568" t="s">
        <v>20171</v>
      </c>
      <c r="B13568">
        <v>1221</v>
      </c>
      <c r="C13568" s="3" t="str">
        <f>HYPERLINK("http://www.uniprot.org/uniprot/G7L166","tr|G7L166|G7L166_MEDTR")</f>
        <v>tr|G7L166|G7L166_MEDTR</v>
      </c>
      <c r="D13568" t="s">
        <v>20172</v>
      </c>
      <c r="E13568">
        <v>78.599999999999994</v>
      </c>
      <c r="F13568">
        <v>402</v>
      </c>
      <c r="G13568">
        <v>86</v>
      </c>
      <c r="H13568">
        <v>33</v>
      </c>
      <c r="I13568">
        <v>112</v>
      </c>
      <c r="J13568">
        <v>1218</v>
      </c>
      <c r="K13568">
        <v>1</v>
      </c>
      <c r="L13568">
        <v>278</v>
      </c>
      <c r="M13568">
        <v>674</v>
      </c>
      <c r="N13568" t="s">
        <v>18</v>
      </c>
      <c r="O13568" s="1">
        <v>2.0794500000000001E-169</v>
      </c>
      <c r="P13568">
        <v>1549</v>
      </c>
    </row>
    <row r="13569" spans="1:16" x14ac:dyDescent="0.25">
      <c r="A13569" t="s">
        <v>20173</v>
      </c>
      <c r="B13569">
        <v>6105</v>
      </c>
      <c r="C13569" s="3" t="str">
        <f>HYPERLINK("http://www.uniprot.org/uniprot/K7LAR2","tr|K7LAR2|K7LAR2_SOYBN")</f>
        <v>tr|K7LAR2|K7LAR2_SOYBN</v>
      </c>
      <c r="D13569" t="s">
        <v>28</v>
      </c>
      <c r="E13569">
        <v>68.13</v>
      </c>
      <c r="F13569">
        <v>1475</v>
      </c>
      <c r="G13569">
        <v>470</v>
      </c>
      <c r="H13569">
        <v>53</v>
      </c>
      <c r="I13569">
        <v>1</v>
      </c>
      <c r="J13569">
        <v>4266</v>
      </c>
      <c r="K13569">
        <v>1</v>
      </c>
      <c r="L13569">
        <v>1</v>
      </c>
      <c r="M13569">
        <v>1466</v>
      </c>
      <c r="N13569" t="s">
        <v>18</v>
      </c>
      <c r="O13569">
        <v>0</v>
      </c>
      <c r="P13569">
        <v>4869</v>
      </c>
    </row>
    <row r="13570" spans="1:16" x14ac:dyDescent="0.25">
      <c r="A13570" t="s">
        <v>20174</v>
      </c>
      <c r="B13570">
        <v>1350</v>
      </c>
      <c r="C13570" s="3" t="str">
        <f>HYPERLINK("http://www.uniprot.org/uniprot/K7KMU6","tr|K7KMU6|K7KMU6_SOYBN")</f>
        <v>tr|K7KMU6|K7KMU6_SOYBN</v>
      </c>
      <c r="D13570" t="s">
        <v>28</v>
      </c>
      <c r="E13570">
        <v>73.33</v>
      </c>
      <c r="F13570">
        <v>450</v>
      </c>
      <c r="G13570">
        <v>120</v>
      </c>
      <c r="H13570">
        <v>1</v>
      </c>
      <c r="I13570">
        <v>1</v>
      </c>
      <c r="J13570">
        <v>1347</v>
      </c>
      <c r="K13570">
        <v>1</v>
      </c>
      <c r="L13570">
        <v>1</v>
      </c>
      <c r="M13570">
        <v>450</v>
      </c>
      <c r="N13570" t="s">
        <v>18</v>
      </c>
      <c r="O13570">
        <v>0</v>
      </c>
      <c r="P13570">
        <v>1739</v>
      </c>
    </row>
    <row r="13571" spans="1:16" x14ac:dyDescent="0.25">
      <c r="A13571" t="s">
        <v>20175</v>
      </c>
      <c r="B13571">
        <v>732</v>
      </c>
      <c r="C13571" s="3" t="str">
        <f>HYPERLINK("http://www.uniprot.org/uniprot/G7ISJ3","tr|G7ISJ3|G7ISJ3_MEDTR")</f>
        <v>tr|G7ISJ3|G7ISJ3_MEDTR</v>
      </c>
      <c r="D13571" t="s">
        <v>20176</v>
      </c>
      <c r="E13571">
        <v>72.59</v>
      </c>
      <c r="F13571">
        <v>270</v>
      </c>
      <c r="G13571">
        <v>74</v>
      </c>
      <c r="H13571">
        <v>27</v>
      </c>
      <c r="I13571">
        <v>1</v>
      </c>
      <c r="J13571">
        <v>729</v>
      </c>
      <c r="K13571">
        <v>1</v>
      </c>
      <c r="L13571">
        <v>1</v>
      </c>
      <c r="M13571">
        <v>270</v>
      </c>
      <c r="N13571" t="s">
        <v>18</v>
      </c>
      <c r="O13571" s="1">
        <v>1.3324400000000001E-106</v>
      </c>
      <c r="P13571">
        <v>1004</v>
      </c>
    </row>
    <row r="13572" spans="1:16" x14ac:dyDescent="0.25">
      <c r="A13572" t="s">
        <v>20177</v>
      </c>
      <c r="B13572">
        <v>1881</v>
      </c>
      <c r="C13572" s="3" t="str">
        <f>HYPERLINK("http://www.uniprot.org/uniprot/I1L073","tr|I1L073|I1L073_SOYBN")</f>
        <v>tr|I1L073|I1L073_SOYBN</v>
      </c>
      <c r="D13572" t="s">
        <v>71</v>
      </c>
      <c r="E13572">
        <v>74.099999999999994</v>
      </c>
      <c r="F13572">
        <v>645</v>
      </c>
      <c r="G13572">
        <v>167</v>
      </c>
      <c r="H13572">
        <v>24</v>
      </c>
      <c r="I13572">
        <v>4</v>
      </c>
      <c r="J13572">
        <v>1866</v>
      </c>
      <c r="K13572">
        <v>1</v>
      </c>
      <c r="L13572">
        <v>23</v>
      </c>
      <c r="M13572">
        <v>667</v>
      </c>
      <c r="N13572" t="s">
        <v>18</v>
      </c>
      <c r="O13572">
        <v>0</v>
      </c>
      <c r="P13572">
        <v>2466</v>
      </c>
    </row>
    <row r="13573" spans="1:16" x14ac:dyDescent="0.25">
      <c r="A13573" t="s">
        <v>20178</v>
      </c>
      <c r="B13573">
        <v>1248</v>
      </c>
      <c r="C13573" s="3" t="str">
        <f>HYPERLINK("http://www.uniprot.org/uniprot/I1MQ79","tr|I1MQ79|I1MQ79_SOYBN")</f>
        <v>tr|I1MQ79|I1MQ79_SOYBN</v>
      </c>
      <c r="D13573" t="s">
        <v>28</v>
      </c>
      <c r="E13573">
        <v>65.41</v>
      </c>
      <c r="F13573">
        <v>425</v>
      </c>
      <c r="G13573">
        <v>147</v>
      </c>
      <c r="H13573">
        <v>10</v>
      </c>
      <c r="I13573">
        <v>1</v>
      </c>
      <c r="J13573">
        <v>1245</v>
      </c>
      <c r="K13573">
        <v>1</v>
      </c>
      <c r="L13573">
        <v>1</v>
      </c>
      <c r="M13573">
        <v>418</v>
      </c>
      <c r="N13573" t="s">
        <v>18</v>
      </c>
      <c r="O13573" s="1">
        <v>4.8158000000000003E-153</v>
      </c>
      <c r="P13573">
        <v>1408</v>
      </c>
    </row>
    <row r="13574" spans="1:16" x14ac:dyDescent="0.25">
      <c r="A13574" t="s">
        <v>20179</v>
      </c>
      <c r="B13574">
        <v>1578</v>
      </c>
      <c r="C13574" s="3" t="str">
        <f>HYPERLINK("http://www.uniprot.org/uniprot/G7KRT8","tr|G7KRT8|G7KRT8_MEDTR")</f>
        <v>tr|G7KRT8|G7KRT8_MEDTR</v>
      </c>
      <c r="D13574" t="s">
        <v>20180</v>
      </c>
      <c r="E13574">
        <v>75</v>
      </c>
      <c r="F13574">
        <v>556</v>
      </c>
      <c r="G13574">
        <v>139</v>
      </c>
      <c r="H13574">
        <v>31</v>
      </c>
      <c r="I13574">
        <v>1</v>
      </c>
      <c r="J13574">
        <v>1575</v>
      </c>
      <c r="K13574">
        <v>1</v>
      </c>
      <c r="L13574">
        <v>1</v>
      </c>
      <c r="M13574">
        <v>521</v>
      </c>
      <c r="N13574" t="s">
        <v>18</v>
      </c>
      <c r="O13574">
        <v>0</v>
      </c>
      <c r="P13574">
        <v>2035</v>
      </c>
    </row>
    <row r="13575" spans="1:16" x14ac:dyDescent="0.25">
      <c r="A13575" t="s">
        <v>20181</v>
      </c>
      <c r="B13575">
        <v>1053</v>
      </c>
      <c r="C13575" s="3" t="str">
        <f>HYPERLINK("http://www.uniprot.org/uniprot/I1JNW3","tr|I1JNW3|I1JNW3_SOYBN")</f>
        <v>tr|I1JNW3|I1JNW3_SOYBN</v>
      </c>
      <c r="D13575" t="s">
        <v>28</v>
      </c>
      <c r="E13575">
        <v>85.14</v>
      </c>
      <c r="F13575">
        <v>350</v>
      </c>
      <c r="G13575">
        <v>52</v>
      </c>
      <c r="H13575">
        <v>0</v>
      </c>
      <c r="I13575">
        <v>1</v>
      </c>
      <c r="J13575">
        <v>1050</v>
      </c>
      <c r="K13575">
        <v>1</v>
      </c>
      <c r="L13575">
        <v>1</v>
      </c>
      <c r="M13575">
        <v>345</v>
      </c>
      <c r="N13575" t="s">
        <v>18</v>
      </c>
      <c r="O13575" s="1">
        <v>4.83384E-177</v>
      </c>
      <c r="P13575">
        <v>1614</v>
      </c>
    </row>
    <row r="13576" spans="1:16" x14ac:dyDescent="0.25">
      <c r="A13576" t="s">
        <v>20182</v>
      </c>
      <c r="B13576">
        <v>471</v>
      </c>
      <c r="C13576" s="3" t="str">
        <f>HYPERLINK("http://www.uniprot.org/uniprot/I3SA29","tr|I3SA29|I3SA29_LOTJA")</f>
        <v>tr|I3SA29|I3SA29_LOTJA</v>
      </c>
      <c r="D13576" t="s">
        <v>93</v>
      </c>
      <c r="E13576">
        <v>79.349999999999994</v>
      </c>
      <c r="F13576">
        <v>155</v>
      </c>
      <c r="G13576">
        <v>32</v>
      </c>
      <c r="H13576">
        <v>0</v>
      </c>
      <c r="I13576">
        <v>1</v>
      </c>
      <c r="J13576">
        <v>465</v>
      </c>
      <c r="K13576">
        <v>1</v>
      </c>
      <c r="L13576">
        <v>68</v>
      </c>
      <c r="M13576">
        <v>222</v>
      </c>
      <c r="N13576" t="s">
        <v>18</v>
      </c>
      <c r="O13576" s="1">
        <v>2.2251300000000001E-66</v>
      </c>
      <c r="P13576">
        <v>654</v>
      </c>
    </row>
    <row r="13577" spans="1:16" x14ac:dyDescent="0.25">
      <c r="A13577" t="s">
        <v>20183</v>
      </c>
      <c r="B13577">
        <v>456</v>
      </c>
      <c r="C13577" s="3" t="str">
        <f>HYPERLINK("http://www.uniprot.org/uniprot/K7N433","tr|K7N433|K7N433_SOYBN")</f>
        <v>tr|K7N433|K7N433_SOYBN</v>
      </c>
      <c r="D13577" t="s">
        <v>28</v>
      </c>
      <c r="E13577">
        <v>83.89</v>
      </c>
      <c r="F13577">
        <v>149</v>
      </c>
      <c r="G13577">
        <v>24</v>
      </c>
      <c r="H13577">
        <v>0</v>
      </c>
      <c r="I13577">
        <v>1</v>
      </c>
      <c r="J13577">
        <v>447</v>
      </c>
      <c r="K13577">
        <v>1</v>
      </c>
      <c r="L13577">
        <v>13</v>
      </c>
      <c r="M13577">
        <v>161</v>
      </c>
      <c r="N13577" t="s">
        <v>18</v>
      </c>
      <c r="O13577" s="1">
        <v>2.2830999999999998E-71</v>
      </c>
      <c r="P13577">
        <v>697</v>
      </c>
    </row>
    <row r="13578" spans="1:16" x14ac:dyDescent="0.25">
      <c r="A13578" t="s">
        <v>20184</v>
      </c>
      <c r="B13578">
        <v>3057</v>
      </c>
      <c r="C13578" s="3" t="str">
        <f>HYPERLINK("http://www.uniprot.org/uniprot/I1JQR5","tr|I1JQR5|I1JQR5_SOYBN")</f>
        <v>tr|I1JQR5|I1JQR5_SOYBN</v>
      </c>
      <c r="D13578" t="s">
        <v>71</v>
      </c>
      <c r="E13578">
        <v>53.24</v>
      </c>
      <c r="F13578">
        <v>1080</v>
      </c>
      <c r="G13578">
        <v>505</v>
      </c>
      <c r="H13578">
        <v>70</v>
      </c>
      <c r="I13578">
        <v>1</v>
      </c>
      <c r="J13578">
        <v>3030</v>
      </c>
      <c r="K13578">
        <v>1</v>
      </c>
      <c r="L13578">
        <v>1</v>
      </c>
      <c r="M13578">
        <v>1050</v>
      </c>
      <c r="N13578" t="s">
        <v>18</v>
      </c>
      <c r="O13578">
        <v>0</v>
      </c>
      <c r="P13578">
        <v>2554</v>
      </c>
    </row>
    <row r="13579" spans="1:16" x14ac:dyDescent="0.25">
      <c r="A13579" t="s">
        <v>20185</v>
      </c>
      <c r="B13579">
        <v>999</v>
      </c>
      <c r="C13579" s="3" t="str">
        <f>HYPERLINK("http://www.uniprot.org/uniprot/G7I8J4","tr|G7I8J4|G7I8J4_MEDTR")</f>
        <v>tr|G7I8J4|G7I8J4_MEDTR</v>
      </c>
      <c r="D13579" t="s">
        <v>20186</v>
      </c>
      <c r="E13579">
        <v>73.48</v>
      </c>
      <c r="F13579">
        <v>313</v>
      </c>
      <c r="G13579">
        <v>83</v>
      </c>
      <c r="H13579">
        <v>5</v>
      </c>
      <c r="I13579">
        <v>1</v>
      </c>
      <c r="J13579">
        <v>924</v>
      </c>
      <c r="K13579">
        <v>1</v>
      </c>
      <c r="L13579">
        <v>1</v>
      </c>
      <c r="M13579">
        <v>312</v>
      </c>
      <c r="N13579" t="s">
        <v>18</v>
      </c>
      <c r="O13579" s="1">
        <v>8.1673599999999998E-123</v>
      </c>
      <c r="P13579">
        <v>1146</v>
      </c>
    </row>
    <row r="13580" spans="1:16" x14ac:dyDescent="0.25">
      <c r="A13580" t="s">
        <v>20187</v>
      </c>
      <c r="B13580">
        <v>1194</v>
      </c>
      <c r="C13580" s="3" t="str">
        <f>HYPERLINK("http://www.uniprot.org/uniprot/I1JH50","tr|I1JH50|I1JH50_SOYBN")</f>
        <v>tr|I1JH50|I1JH50_SOYBN</v>
      </c>
      <c r="D13580" t="s">
        <v>71</v>
      </c>
      <c r="E13580">
        <v>62.53</v>
      </c>
      <c r="F13580">
        <v>387</v>
      </c>
      <c r="G13580">
        <v>145</v>
      </c>
      <c r="H13580">
        <v>1</v>
      </c>
      <c r="I13580">
        <v>1</v>
      </c>
      <c r="J13580">
        <v>1158</v>
      </c>
      <c r="K13580">
        <v>1</v>
      </c>
      <c r="L13580">
        <v>391</v>
      </c>
      <c r="M13580">
        <v>773</v>
      </c>
      <c r="N13580" t="s">
        <v>18</v>
      </c>
      <c r="O13580" s="1">
        <v>6.0998199999999997E-134</v>
      </c>
      <c r="P13580">
        <v>1243</v>
      </c>
    </row>
    <row r="13581" spans="1:16" x14ac:dyDescent="0.25">
      <c r="A13581" t="s">
        <v>20188</v>
      </c>
      <c r="B13581">
        <v>279</v>
      </c>
      <c r="C13581" s="3" t="str">
        <f>HYPERLINK("http://www.uniprot.org/uniprot/G7JAQ1","tr|G7JAQ1|G7JAQ1_MEDTR")</f>
        <v>tr|G7JAQ1|G7JAQ1_MEDTR</v>
      </c>
      <c r="D13581" t="s">
        <v>20189</v>
      </c>
      <c r="E13581">
        <v>86.95</v>
      </c>
      <c r="F13581">
        <v>92</v>
      </c>
      <c r="G13581">
        <v>12</v>
      </c>
      <c r="H13581">
        <v>0</v>
      </c>
      <c r="I13581">
        <v>1</v>
      </c>
      <c r="J13581">
        <v>276</v>
      </c>
      <c r="K13581">
        <v>1</v>
      </c>
      <c r="L13581">
        <v>1</v>
      </c>
      <c r="M13581">
        <v>92</v>
      </c>
      <c r="N13581" t="s">
        <v>18</v>
      </c>
      <c r="O13581" s="1">
        <v>6.2061500000000001E-40</v>
      </c>
      <c r="P13581">
        <v>426</v>
      </c>
    </row>
    <row r="13582" spans="1:16" x14ac:dyDescent="0.25">
      <c r="A13582" t="s">
        <v>20190</v>
      </c>
      <c r="B13582">
        <v>714</v>
      </c>
      <c r="C13582" s="3" t="str">
        <f>HYPERLINK("http://www.uniprot.org/uniprot/G7JBX5","tr|G7JBX5|G7JBX5_MEDTR")</f>
        <v>tr|G7JBX5|G7JBX5_MEDTR</v>
      </c>
      <c r="D13582" t="s">
        <v>20191</v>
      </c>
      <c r="E13582">
        <v>68.72</v>
      </c>
      <c r="F13582">
        <v>243</v>
      </c>
      <c r="G13582">
        <v>76</v>
      </c>
      <c r="H13582">
        <v>9</v>
      </c>
      <c r="I13582">
        <v>1</v>
      </c>
      <c r="J13582">
        <v>702</v>
      </c>
      <c r="K13582">
        <v>1</v>
      </c>
      <c r="L13582">
        <v>1</v>
      </c>
      <c r="M13582">
        <v>240</v>
      </c>
      <c r="N13582" t="s">
        <v>18</v>
      </c>
      <c r="O13582" s="1">
        <v>2.57958E-91</v>
      </c>
      <c r="P13582">
        <v>872</v>
      </c>
    </row>
    <row r="13583" spans="1:16" x14ac:dyDescent="0.25">
      <c r="A13583" t="s">
        <v>20192</v>
      </c>
      <c r="B13583">
        <v>891</v>
      </c>
      <c r="C13583" s="3" t="str">
        <f>HYPERLINK("http://www.uniprot.org/uniprot/G7IV31","tr|G7IV31|G7IV31_MEDTR")</f>
        <v>tr|G7IV31|G7IV31_MEDTR</v>
      </c>
      <c r="D13583" t="s">
        <v>5349</v>
      </c>
      <c r="E13583">
        <v>46.88</v>
      </c>
      <c r="F13583">
        <v>369</v>
      </c>
      <c r="G13583">
        <v>196</v>
      </c>
      <c r="H13583">
        <v>73</v>
      </c>
      <c r="I13583">
        <v>1</v>
      </c>
      <c r="J13583">
        <v>888</v>
      </c>
      <c r="K13583">
        <v>1</v>
      </c>
      <c r="L13583">
        <v>1594</v>
      </c>
      <c r="M13583">
        <v>1941</v>
      </c>
      <c r="N13583" t="s">
        <v>18</v>
      </c>
      <c r="O13583" s="1">
        <v>1.09691E-64</v>
      </c>
      <c r="P13583">
        <v>644</v>
      </c>
    </row>
    <row r="13584" spans="1:16" x14ac:dyDescent="0.25">
      <c r="A13584" t="s">
        <v>20193</v>
      </c>
      <c r="B13584">
        <v>705</v>
      </c>
      <c r="C13584" s="3" t="str">
        <f>HYPERLINK("http://www.uniprot.org/uniprot/G7J8R0","tr|G7J8R0|G7J8R0_MEDTR")</f>
        <v>tr|G7J8R0|G7J8R0_MEDTR</v>
      </c>
      <c r="D13584" t="s">
        <v>14938</v>
      </c>
      <c r="E13584">
        <v>74.790000000000006</v>
      </c>
      <c r="F13584">
        <v>242</v>
      </c>
      <c r="G13584">
        <v>61</v>
      </c>
      <c r="H13584">
        <v>9</v>
      </c>
      <c r="I13584">
        <v>1</v>
      </c>
      <c r="J13584">
        <v>699</v>
      </c>
      <c r="K13584">
        <v>1</v>
      </c>
      <c r="L13584">
        <v>1</v>
      </c>
      <c r="M13584">
        <v>241</v>
      </c>
      <c r="N13584" t="s">
        <v>18</v>
      </c>
      <c r="O13584" s="1">
        <v>5.0369299999999997E-92</v>
      </c>
      <c r="P13584">
        <v>878</v>
      </c>
    </row>
    <row r="13585" spans="1:16" x14ac:dyDescent="0.25">
      <c r="A13585" t="s">
        <v>20194</v>
      </c>
      <c r="B13585">
        <v>1647</v>
      </c>
      <c r="C13585" s="3" t="str">
        <f>HYPERLINK("http://www.uniprot.org/uniprot/I1KGN8","tr|I1KGN8|I1KGN8_SOYBN")</f>
        <v>tr|I1KGN8|I1KGN8_SOYBN</v>
      </c>
      <c r="D13585" t="s">
        <v>71</v>
      </c>
      <c r="E13585">
        <v>72.89</v>
      </c>
      <c r="F13585">
        <v>546</v>
      </c>
      <c r="G13585">
        <v>148</v>
      </c>
      <c r="H13585">
        <v>7</v>
      </c>
      <c r="I13585">
        <v>1</v>
      </c>
      <c r="J13585">
        <v>1617</v>
      </c>
      <c r="K13585">
        <v>1</v>
      </c>
      <c r="L13585">
        <v>1</v>
      </c>
      <c r="M13585">
        <v>532</v>
      </c>
      <c r="N13585" t="s">
        <v>18</v>
      </c>
      <c r="O13585">
        <v>0</v>
      </c>
      <c r="P13585">
        <v>1915</v>
      </c>
    </row>
    <row r="13586" spans="1:16" x14ac:dyDescent="0.25">
      <c r="A13586" t="s">
        <v>20195</v>
      </c>
      <c r="B13586">
        <v>1446</v>
      </c>
      <c r="C13586" s="3" t="str">
        <f>HYPERLINK("http://www.uniprot.org/uniprot/I1KVQ0","tr|I1KVQ0|I1KVQ0_SOYBN")</f>
        <v>tr|I1KVQ0|I1KVQ0_SOYBN</v>
      </c>
      <c r="D13586" t="s">
        <v>28</v>
      </c>
      <c r="E13586">
        <v>87.7</v>
      </c>
      <c r="F13586">
        <v>488</v>
      </c>
      <c r="G13586">
        <v>60</v>
      </c>
      <c r="H13586">
        <v>7</v>
      </c>
      <c r="I13586">
        <v>1</v>
      </c>
      <c r="J13586">
        <v>1443</v>
      </c>
      <c r="K13586">
        <v>1</v>
      </c>
      <c r="L13586">
        <v>1</v>
      </c>
      <c r="M13586">
        <v>485</v>
      </c>
      <c r="N13586" t="s">
        <v>18</v>
      </c>
      <c r="O13586">
        <v>0</v>
      </c>
      <c r="P13586">
        <v>2180</v>
      </c>
    </row>
    <row r="13587" spans="1:16" x14ac:dyDescent="0.25">
      <c r="A13587" t="s">
        <v>20196</v>
      </c>
      <c r="B13587">
        <v>573</v>
      </c>
      <c r="C13587" s="3" t="str">
        <f>HYPERLINK("http://www.uniprot.org/uniprot/I3S8G2","tr|I3S8G2|I3S8G2_MEDTR")</f>
        <v>tr|I3S8G2|I3S8G2_MEDTR</v>
      </c>
      <c r="D13587" t="s">
        <v>22</v>
      </c>
      <c r="E13587">
        <v>63.54</v>
      </c>
      <c r="F13587">
        <v>192</v>
      </c>
      <c r="G13587">
        <v>70</v>
      </c>
      <c r="H13587">
        <v>5</v>
      </c>
      <c r="I13587">
        <v>1</v>
      </c>
      <c r="J13587">
        <v>561</v>
      </c>
      <c r="K13587">
        <v>1</v>
      </c>
      <c r="L13587">
        <v>1</v>
      </c>
      <c r="M13587">
        <v>175</v>
      </c>
      <c r="N13587" t="s">
        <v>18</v>
      </c>
      <c r="O13587" s="1">
        <v>8.4160900000000006E-55</v>
      </c>
      <c r="P13587">
        <v>555</v>
      </c>
    </row>
    <row r="13588" spans="1:16" x14ac:dyDescent="0.25">
      <c r="A13588" t="s">
        <v>20197</v>
      </c>
      <c r="B13588">
        <v>831</v>
      </c>
      <c r="C13588" s="3" t="str">
        <f>HYPERLINK("http://www.uniprot.org/uniprot/G7L6T6","tr|G7L6T6|G7L6T6_MEDTR")</f>
        <v>tr|G7L6T6|G7L6T6_MEDTR</v>
      </c>
      <c r="D13588" t="s">
        <v>20198</v>
      </c>
      <c r="E13588">
        <v>68.3</v>
      </c>
      <c r="F13588">
        <v>265</v>
      </c>
      <c r="G13588">
        <v>84</v>
      </c>
      <c r="H13588">
        <v>0</v>
      </c>
      <c r="I13588">
        <v>34</v>
      </c>
      <c r="J13588">
        <v>828</v>
      </c>
      <c r="K13588">
        <v>1</v>
      </c>
      <c r="L13588">
        <v>5</v>
      </c>
      <c r="M13588">
        <v>253</v>
      </c>
      <c r="N13588" t="s">
        <v>18</v>
      </c>
      <c r="O13588" s="1">
        <v>1.3855200000000001E-87</v>
      </c>
      <c r="P13588">
        <v>841</v>
      </c>
    </row>
    <row r="13589" spans="1:16" x14ac:dyDescent="0.25">
      <c r="A13589" t="s">
        <v>20199</v>
      </c>
      <c r="B13589">
        <v>903</v>
      </c>
      <c r="C13589" s="3" t="str">
        <f>HYPERLINK("http://www.uniprot.org/uniprot/I3S350","tr|I3S350|I3S350_LOTJA")</f>
        <v>tr|I3S350|I3S350_LOTJA</v>
      </c>
      <c r="D13589" t="s">
        <v>93</v>
      </c>
      <c r="E13589">
        <v>61.25</v>
      </c>
      <c r="F13589">
        <v>302</v>
      </c>
      <c r="G13589">
        <v>117</v>
      </c>
      <c r="H13589">
        <v>5</v>
      </c>
      <c r="I13589">
        <v>10</v>
      </c>
      <c r="J13589">
        <v>900</v>
      </c>
      <c r="K13589">
        <v>1</v>
      </c>
      <c r="L13589">
        <v>5</v>
      </c>
      <c r="M13589">
        <v>278</v>
      </c>
      <c r="N13589" t="s">
        <v>18</v>
      </c>
      <c r="O13589" s="1">
        <v>1.19425E-90</v>
      </c>
      <c r="P13589">
        <v>868</v>
      </c>
    </row>
    <row r="13590" spans="1:16" x14ac:dyDescent="0.25">
      <c r="A13590" t="s">
        <v>20200</v>
      </c>
      <c r="B13590">
        <v>387</v>
      </c>
      <c r="C13590" s="3" t="str">
        <f>HYPERLINK("http://www.uniprot.org/uniprot/G7K4L8","tr|G7K4L8|G7K4L8_MEDTR")</f>
        <v>tr|G7K4L8|G7K4L8_MEDTR</v>
      </c>
      <c r="D13590" t="s">
        <v>1665</v>
      </c>
      <c r="E13590">
        <v>48.46</v>
      </c>
      <c r="F13590">
        <v>130</v>
      </c>
      <c r="G13590">
        <v>67</v>
      </c>
      <c r="H13590">
        <v>4</v>
      </c>
      <c r="I13590">
        <v>1</v>
      </c>
      <c r="J13590">
        <v>378</v>
      </c>
      <c r="K13590">
        <v>1</v>
      </c>
      <c r="L13590">
        <v>1</v>
      </c>
      <c r="M13590">
        <v>130</v>
      </c>
      <c r="N13590" t="s">
        <v>18</v>
      </c>
      <c r="O13590" s="1">
        <v>2.5883400000000002E-22</v>
      </c>
      <c r="P13590">
        <v>274</v>
      </c>
    </row>
    <row r="13591" spans="1:16" x14ac:dyDescent="0.25">
      <c r="A13591" t="s">
        <v>20201</v>
      </c>
      <c r="B13591">
        <v>426</v>
      </c>
      <c r="C13591" s="3" t="str">
        <f>HYPERLINK("http://www.uniprot.org/uniprot/G7KN39","tr|G7KN39|G7KN39_MEDTR")</f>
        <v>tr|G7KN39|G7KN39_MEDTR</v>
      </c>
      <c r="D13591" t="s">
        <v>20202</v>
      </c>
      <c r="E13591">
        <v>98.57</v>
      </c>
      <c r="F13591">
        <v>140</v>
      </c>
      <c r="G13591">
        <v>2</v>
      </c>
      <c r="H13591">
        <v>0</v>
      </c>
      <c r="I13591">
        <v>1</v>
      </c>
      <c r="J13591">
        <v>420</v>
      </c>
      <c r="K13591">
        <v>1</v>
      </c>
      <c r="L13591">
        <v>1</v>
      </c>
      <c r="M13591">
        <v>140</v>
      </c>
      <c r="N13591" t="s">
        <v>18</v>
      </c>
      <c r="O13591" s="1">
        <v>1.65945E-77</v>
      </c>
      <c r="P13591">
        <v>750</v>
      </c>
    </row>
    <row r="13592" spans="1:16" x14ac:dyDescent="0.25">
      <c r="A13592" t="s">
        <v>20203</v>
      </c>
      <c r="B13592">
        <v>684</v>
      </c>
      <c r="C13592" s="3" t="str">
        <f>HYPERLINK("http://www.uniprot.org/uniprot/Q6WAY3","tr|Q6WAY3|Q6WAY3_PEA")</f>
        <v>tr|Q6WAY3|Q6WAY3_PEA</v>
      </c>
      <c r="D13592" t="s">
        <v>14381</v>
      </c>
      <c r="E13592">
        <v>76.069999999999993</v>
      </c>
      <c r="F13592">
        <v>209</v>
      </c>
      <c r="G13592">
        <v>50</v>
      </c>
      <c r="H13592">
        <v>0</v>
      </c>
      <c r="I13592">
        <v>1</v>
      </c>
      <c r="J13592">
        <v>627</v>
      </c>
      <c r="K13592">
        <v>1</v>
      </c>
      <c r="L13592">
        <v>1979</v>
      </c>
      <c r="M13592">
        <v>2187</v>
      </c>
      <c r="N13592" t="s">
        <v>18</v>
      </c>
      <c r="O13592" s="1">
        <v>5.6015799999999997E-93</v>
      </c>
      <c r="P13592">
        <v>886</v>
      </c>
    </row>
    <row r="13593" spans="1:16" x14ac:dyDescent="0.25">
      <c r="A13593" t="s">
        <v>20204</v>
      </c>
      <c r="B13593">
        <v>1263</v>
      </c>
      <c r="C13593" s="3" t="str">
        <f>HYPERLINK("http://www.uniprot.org/uniprot/K7LAR5","tr|K7LAR5|K7LAR5_SOYBN")</f>
        <v>tr|K7LAR5|K7LAR5_SOYBN</v>
      </c>
      <c r="D13593" t="s">
        <v>28</v>
      </c>
      <c r="E13593">
        <v>66.66</v>
      </c>
      <c r="F13593">
        <v>465</v>
      </c>
      <c r="G13593">
        <v>155</v>
      </c>
      <c r="H13593">
        <v>57</v>
      </c>
      <c r="I13593">
        <v>7</v>
      </c>
      <c r="J13593">
        <v>1230</v>
      </c>
      <c r="K13593">
        <v>1</v>
      </c>
      <c r="L13593">
        <v>85</v>
      </c>
      <c r="M13593">
        <v>544</v>
      </c>
      <c r="N13593" t="s">
        <v>18</v>
      </c>
      <c r="O13593" s="1">
        <v>1.2054999999999999E-159</v>
      </c>
      <c r="P13593">
        <v>1465</v>
      </c>
    </row>
    <row r="13594" spans="1:16" x14ac:dyDescent="0.25">
      <c r="A13594" t="s">
        <v>20205</v>
      </c>
      <c r="B13594">
        <v>1173</v>
      </c>
      <c r="C13594" s="3" t="str">
        <f>HYPERLINK("http://www.uniprot.org/uniprot/C7FDI5","tr|C7FDI5|C7FDI5_SOYBN")</f>
        <v>tr|C7FDI5|C7FDI5_SOYBN</v>
      </c>
      <c r="D13594" t="s">
        <v>717</v>
      </c>
      <c r="E13594">
        <v>50.53</v>
      </c>
      <c r="F13594">
        <v>372</v>
      </c>
      <c r="G13594">
        <v>184</v>
      </c>
      <c r="H13594">
        <v>4</v>
      </c>
      <c r="I13594">
        <v>1</v>
      </c>
      <c r="J13594">
        <v>1104</v>
      </c>
      <c r="K13594">
        <v>1</v>
      </c>
      <c r="L13594">
        <v>694</v>
      </c>
      <c r="M13594">
        <v>1060</v>
      </c>
      <c r="N13594" t="s">
        <v>18</v>
      </c>
      <c r="O13594" s="1">
        <v>1.87889E-103</v>
      </c>
      <c r="P13594">
        <v>980</v>
      </c>
    </row>
    <row r="13595" spans="1:16" x14ac:dyDescent="0.25">
      <c r="A13595" t="s">
        <v>20206</v>
      </c>
      <c r="B13595">
        <v>915</v>
      </c>
      <c r="C13595" s="3" t="str">
        <f>HYPERLINK("http://www.uniprot.org/uniprot/I1MPZ6","tr|I1MPZ6|I1MPZ6_SOYBN")</f>
        <v>tr|I1MPZ6|I1MPZ6_SOYBN</v>
      </c>
      <c r="D13595" t="s">
        <v>117</v>
      </c>
      <c r="E13595">
        <v>60.79</v>
      </c>
      <c r="F13595">
        <v>301</v>
      </c>
      <c r="G13595">
        <v>118</v>
      </c>
      <c r="H13595">
        <v>0</v>
      </c>
      <c r="I13595">
        <v>4</v>
      </c>
      <c r="J13595">
        <v>906</v>
      </c>
      <c r="K13595">
        <v>1</v>
      </c>
      <c r="L13595">
        <v>218</v>
      </c>
      <c r="M13595">
        <v>517</v>
      </c>
      <c r="N13595" t="s">
        <v>18</v>
      </c>
      <c r="O13595" s="1">
        <v>7.8072299999999999E-106</v>
      </c>
      <c r="P13595">
        <v>999</v>
      </c>
    </row>
    <row r="13596" spans="1:16" x14ac:dyDescent="0.25">
      <c r="A13596" t="s">
        <v>20207</v>
      </c>
      <c r="B13596">
        <v>1635</v>
      </c>
      <c r="C13596" s="3" t="str">
        <f>HYPERLINK("http://www.uniprot.org/uniprot/G7ISJ5","tr|G7ISJ5|G7ISJ5_MEDTR")</f>
        <v>tr|G7ISJ5|G7ISJ5_MEDTR</v>
      </c>
      <c r="D13596" t="s">
        <v>20208</v>
      </c>
      <c r="E13596">
        <v>86.02</v>
      </c>
      <c r="F13596">
        <v>544</v>
      </c>
      <c r="G13596">
        <v>76</v>
      </c>
      <c r="H13596">
        <v>0</v>
      </c>
      <c r="I13596">
        <v>1</v>
      </c>
      <c r="J13596">
        <v>1632</v>
      </c>
      <c r="K13596">
        <v>1</v>
      </c>
      <c r="L13596">
        <v>1</v>
      </c>
      <c r="M13596">
        <v>540</v>
      </c>
      <c r="N13596" t="s">
        <v>18</v>
      </c>
      <c r="O13596">
        <v>0</v>
      </c>
      <c r="P13596">
        <v>2426</v>
      </c>
    </row>
    <row r="13597" spans="1:16" x14ac:dyDescent="0.25">
      <c r="A13597" t="s">
        <v>20209</v>
      </c>
      <c r="B13597">
        <v>1173</v>
      </c>
      <c r="C13597" s="3" t="str">
        <f>HYPERLINK("http://www.uniprot.org/uniprot/C7FDI5","tr|C7FDI5|C7FDI5_SOYBN")</f>
        <v>tr|C7FDI5|C7FDI5_SOYBN</v>
      </c>
      <c r="D13597" t="s">
        <v>717</v>
      </c>
      <c r="E13597">
        <v>50.26</v>
      </c>
      <c r="F13597">
        <v>372</v>
      </c>
      <c r="G13597">
        <v>185</v>
      </c>
      <c r="H13597">
        <v>4</v>
      </c>
      <c r="I13597">
        <v>1</v>
      </c>
      <c r="J13597">
        <v>1104</v>
      </c>
      <c r="K13597">
        <v>1</v>
      </c>
      <c r="L13597">
        <v>694</v>
      </c>
      <c r="M13597">
        <v>1060</v>
      </c>
      <c r="N13597" t="s">
        <v>18</v>
      </c>
      <c r="O13597" s="1">
        <v>5.4667399999999996E-103</v>
      </c>
      <c r="P13597">
        <v>976</v>
      </c>
    </row>
    <row r="13598" spans="1:16" x14ac:dyDescent="0.25">
      <c r="A13598" t="s">
        <v>20210</v>
      </c>
      <c r="B13598">
        <v>1008</v>
      </c>
      <c r="C13598" s="3" t="str">
        <f>HYPERLINK("http://www.uniprot.org/uniprot/I1JRM5","tr|I1JRM5|I1JRM5_SOYBN")</f>
        <v>tr|I1JRM5|I1JRM5_SOYBN</v>
      </c>
      <c r="D13598" t="s">
        <v>28</v>
      </c>
      <c r="E13598">
        <v>76.02</v>
      </c>
      <c r="F13598">
        <v>342</v>
      </c>
      <c r="G13598">
        <v>82</v>
      </c>
      <c r="H13598">
        <v>8</v>
      </c>
      <c r="I13598">
        <v>1</v>
      </c>
      <c r="J13598">
        <v>1002</v>
      </c>
      <c r="K13598">
        <v>1</v>
      </c>
      <c r="L13598">
        <v>1</v>
      </c>
      <c r="M13598">
        <v>338</v>
      </c>
      <c r="N13598" t="s">
        <v>18</v>
      </c>
      <c r="O13598" s="1">
        <v>1.83587E-146</v>
      </c>
      <c r="P13598">
        <v>1350</v>
      </c>
    </row>
    <row r="13599" spans="1:16" x14ac:dyDescent="0.25">
      <c r="A13599" t="s">
        <v>20211</v>
      </c>
      <c r="B13599">
        <v>1332</v>
      </c>
      <c r="C13599" s="3" t="str">
        <f>HYPERLINK("http://www.uniprot.org/uniprot/G7JXW7","tr|G7JXW7|G7JXW7_MEDTR")</f>
        <v>tr|G7JXW7|G7JXW7_MEDTR</v>
      </c>
      <c r="D13599" t="s">
        <v>20212</v>
      </c>
      <c r="E13599">
        <v>48.62</v>
      </c>
      <c r="F13599">
        <v>218</v>
      </c>
      <c r="G13599">
        <v>112</v>
      </c>
      <c r="H13599">
        <v>6</v>
      </c>
      <c r="I13599">
        <v>1</v>
      </c>
      <c r="J13599">
        <v>636</v>
      </c>
      <c r="K13599">
        <v>1</v>
      </c>
      <c r="L13599">
        <v>64</v>
      </c>
      <c r="M13599">
        <v>281</v>
      </c>
      <c r="N13599" t="s">
        <v>18</v>
      </c>
      <c r="O13599" s="1">
        <v>1.81221E-36</v>
      </c>
      <c r="P13599">
        <v>403</v>
      </c>
    </row>
    <row r="13600" spans="1:16" x14ac:dyDescent="0.25">
      <c r="A13600" t="s">
        <v>20213</v>
      </c>
      <c r="B13600">
        <v>2340</v>
      </c>
      <c r="C13600" s="3" t="str">
        <f>HYPERLINK("http://www.uniprot.org/uniprot/G7KRU1","tr|G7KRU1|G7KRU1_MEDTR")</f>
        <v>tr|G7KRU1|G7KRU1_MEDTR</v>
      </c>
      <c r="D13600" t="s">
        <v>20214</v>
      </c>
      <c r="E13600">
        <v>66.12</v>
      </c>
      <c r="F13600">
        <v>676</v>
      </c>
      <c r="G13600">
        <v>229</v>
      </c>
      <c r="H13600">
        <v>55</v>
      </c>
      <c r="I13600">
        <v>475</v>
      </c>
      <c r="J13600">
        <v>2337</v>
      </c>
      <c r="K13600">
        <v>1</v>
      </c>
      <c r="L13600">
        <v>266</v>
      </c>
      <c r="M13600">
        <v>938</v>
      </c>
      <c r="N13600" t="s">
        <v>18</v>
      </c>
      <c r="O13600">
        <v>0</v>
      </c>
      <c r="P13600">
        <v>2085</v>
      </c>
    </row>
    <row r="13601" spans="1:16" x14ac:dyDescent="0.25">
      <c r="A13601" t="s">
        <v>20215</v>
      </c>
      <c r="B13601">
        <v>525</v>
      </c>
      <c r="C13601" s="3" t="str">
        <f>HYPERLINK("http://www.uniprot.org/uniprot/I3T0I8","tr|I3T0I8|I3T0I8_MEDTR")</f>
        <v>tr|I3T0I8|I3T0I8_MEDTR</v>
      </c>
      <c r="D13601" t="s">
        <v>22</v>
      </c>
      <c r="E13601">
        <v>72.3</v>
      </c>
      <c r="F13601">
        <v>130</v>
      </c>
      <c r="G13601">
        <v>36</v>
      </c>
      <c r="H13601">
        <v>3</v>
      </c>
      <c r="I13601">
        <v>1</v>
      </c>
      <c r="J13601">
        <v>381</v>
      </c>
      <c r="K13601">
        <v>1</v>
      </c>
      <c r="L13601">
        <v>1</v>
      </c>
      <c r="M13601">
        <v>130</v>
      </c>
      <c r="N13601" t="s">
        <v>18</v>
      </c>
      <c r="O13601" s="1">
        <v>3.1149599999999998E-44</v>
      </c>
      <c r="P13601">
        <v>463</v>
      </c>
    </row>
    <row r="13602" spans="1:16" x14ac:dyDescent="0.25">
      <c r="A13602" t="s">
        <v>20216</v>
      </c>
      <c r="B13602">
        <v>1026</v>
      </c>
      <c r="C13602" s="3" t="str">
        <f>HYPERLINK("http://www.uniprot.org/uniprot/I1NAM7","tr|I1NAM7|I1NAM7_SOYBN")</f>
        <v>tr|I1NAM7|I1NAM7_SOYBN</v>
      </c>
      <c r="D13602" t="s">
        <v>28</v>
      </c>
      <c r="E13602">
        <v>77.64</v>
      </c>
      <c r="F13602">
        <v>340</v>
      </c>
      <c r="G13602">
        <v>76</v>
      </c>
      <c r="H13602">
        <v>0</v>
      </c>
      <c r="I13602">
        <v>4</v>
      </c>
      <c r="J13602">
        <v>1023</v>
      </c>
      <c r="K13602">
        <v>1</v>
      </c>
      <c r="L13602">
        <v>80</v>
      </c>
      <c r="M13602">
        <v>419</v>
      </c>
      <c r="N13602" t="s">
        <v>18</v>
      </c>
      <c r="O13602" s="1">
        <v>2.8234199999999997E-150</v>
      </c>
      <c r="P13602">
        <v>1383</v>
      </c>
    </row>
    <row r="13603" spans="1:16" x14ac:dyDescent="0.25">
      <c r="A13603" t="s">
        <v>20217</v>
      </c>
      <c r="B13603">
        <v>822</v>
      </c>
      <c r="C13603" s="3" t="str">
        <f>HYPERLINK("http://www.uniprot.org/uniprot/I1NHA4","tr|I1NHA4|I1NHA4_SOYBN")</f>
        <v>tr|I1NHA4|I1NHA4_SOYBN</v>
      </c>
      <c r="D13603" t="s">
        <v>28</v>
      </c>
      <c r="E13603">
        <v>83.88</v>
      </c>
      <c r="F13603">
        <v>273</v>
      </c>
      <c r="G13603">
        <v>44</v>
      </c>
      <c r="H13603">
        <v>0</v>
      </c>
      <c r="I13603">
        <v>1</v>
      </c>
      <c r="J13603">
        <v>819</v>
      </c>
      <c r="K13603">
        <v>1</v>
      </c>
      <c r="L13603">
        <v>1</v>
      </c>
      <c r="M13603">
        <v>271</v>
      </c>
      <c r="N13603" t="s">
        <v>18</v>
      </c>
      <c r="O13603" s="1">
        <v>1.93334E-126</v>
      </c>
      <c r="P13603">
        <v>1176</v>
      </c>
    </row>
    <row r="13604" spans="1:16" x14ac:dyDescent="0.25">
      <c r="A13604" t="s">
        <v>20218</v>
      </c>
      <c r="B13604">
        <v>1572</v>
      </c>
      <c r="C13604" s="3" t="str">
        <f>HYPERLINK("http://www.uniprot.org/uniprot/I1NHQ9","tr|I1NHQ9|I1NHQ9_SOYBN")</f>
        <v>tr|I1NHQ9|I1NHQ9_SOYBN</v>
      </c>
      <c r="D13604" t="s">
        <v>28</v>
      </c>
      <c r="E13604">
        <v>55.14</v>
      </c>
      <c r="F13604">
        <v>535</v>
      </c>
      <c r="G13604">
        <v>240</v>
      </c>
      <c r="H13604">
        <v>13</v>
      </c>
      <c r="I13604">
        <v>1</v>
      </c>
      <c r="J13604">
        <v>1566</v>
      </c>
      <c r="K13604">
        <v>1</v>
      </c>
      <c r="L13604">
        <v>1</v>
      </c>
      <c r="M13604">
        <v>489</v>
      </c>
      <c r="N13604" t="s">
        <v>18</v>
      </c>
      <c r="O13604" s="1">
        <v>1.17508E-141</v>
      </c>
      <c r="P13604">
        <v>1311</v>
      </c>
    </row>
    <row r="13605" spans="1:16" x14ac:dyDescent="0.25">
      <c r="A13605" t="s">
        <v>20219</v>
      </c>
      <c r="B13605">
        <v>921</v>
      </c>
      <c r="C13605" s="3" t="str">
        <f>HYPERLINK("http://www.uniprot.org/uniprot/B7FI20","tr|B7FI20|B7FI20_MEDTR")</f>
        <v>tr|B7FI20|B7FI20_MEDTR</v>
      </c>
      <c r="D13605" t="s">
        <v>20220</v>
      </c>
      <c r="E13605">
        <v>78.59</v>
      </c>
      <c r="F13605">
        <v>285</v>
      </c>
      <c r="G13605">
        <v>61</v>
      </c>
      <c r="H13605">
        <v>0</v>
      </c>
      <c r="I13605">
        <v>1</v>
      </c>
      <c r="J13605">
        <v>855</v>
      </c>
      <c r="K13605">
        <v>1</v>
      </c>
      <c r="L13605">
        <v>1</v>
      </c>
      <c r="M13605">
        <v>285</v>
      </c>
      <c r="N13605" t="s">
        <v>18</v>
      </c>
      <c r="O13605" s="1">
        <v>2.7984899999999998E-119</v>
      </c>
      <c r="P13605">
        <v>1115</v>
      </c>
    </row>
    <row r="13606" spans="1:16" x14ac:dyDescent="0.25">
      <c r="A13606" t="s">
        <v>20221</v>
      </c>
      <c r="B13606">
        <v>2727</v>
      </c>
      <c r="C13606" s="3" t="str">
        <f>HYPERLINK("http://www.uniprot.org/uniprot/I1KBY3","tr|I1KBY3|I1KBY3_SOYBN")</f>
        <v>tr|I1KBY3|I1KBY3_SOYBN</v>
      </c>
      <c r="D13606" t="s">
        <v>117</v>
      </c>
      <c r="E13606">
        <v>86.67</v>
      </c>
      <c r="F13606">
        <v>923</v>
      </c>
      <c r="G13606">
        <v>123</v>
      </c>
      <c r="H13606">
        <v>15</v>
      </c>
      <c r="I13606">
        <v>1</v>
      </c>
      <c r="J13606">
        <v>2724</v>
      </c>
      <c r="K13606">
        <v>1</v>
      </c>
      <c r="L13606">
        <v>1</v>
      </c>
      <c r="M13606">
        <v>922</v>
      </c>
      <c r="N13606" t="s">
        <v>18</v>
      </c>
      <c r="O13606">
        <v>0</v>
      </c>
      <c r="P13606">
        <v>3928</v>
      </c>
    </row>
    <row r="13607" spans="1:16" x14ac:dyDescent="0.25">
      <c r="A13607" t="s">
        <v>20222</v>
      </c>
      <c r="B13607">
        <v>243</v>
      </c>
      <c r="C13607" s="3" t="str">
        <f>HYPERLINK("http://www.uniprot.org/uniprot/G7JAQ9","tr|G7JAQ9|G7JAQ9_MEDTR")</f>
        <v>tr|G7JAQ9|G7JAQ9_MEDTR</v>
      </c>
      <c r="D13607" t="s">
        <v>20223</v>
      </c>
      <c r="E13607">
        <v>66.3</v>
      </c>
      <c r="F13607">
        <v>92</v>
      </c>
      <c r="G13607">
        <v>31</v>
      </c>
      <c r="H13607">
        <v>12</v>
      </c>
      <c r="I13607">
        <v>1</v>
      </c>
      <c r="J13607">
        <v>240</v>
      </c>
      <c r="K13607">
        <v>1</v>
      </c>
      <c r="L13607">
        <v>1</v>
      </c>
      <c r="M13607">
        <v>92</v>
      </c>
      <c r="N13607" t="s">
        <v>18</v>
      </c>
      <c r="O13607" s="1">
        <v>2.5548500000000002E-25</v>
      </c>
      <c r="P13607">
        <v>300</v>
      </c>
    </row>
    <row r="13608" spans="1:16" x14ac:dyDescent="0.25">
      <c r="A13608" t="s">
        <v>20224</v>
      </c>
      <c r="B13608">
        <v>2007</v>
      </c>
      <c r="C13608" s="3" t="str">
        <f>HYPERLINK("http://www.uniprot.org/uniprot/G7JBX2","tr|G7JBX2|G7JBX2_MEDTR")</f>
        <v>tr|G7JBX2|G7JBX2_MEDTR</v>
      </c>
      <c r="D13608" t="s">
        <v>20225</v>
      </c>
      <c r="E13608">
        <v>75</v>
      </c>
      <c r="F13608">
        <v>668</v>
      </c>
      <c r="G13608">
        <v>167</v>
      </c>
      <c r="H13608">
        <v>0</v>
      </c>
      <c r="I13608">
        <v>1</v>
      </c>
      <c r="J13608">
        <v>2004</v>
      </c>
      <c r="K13608">
        <v>1</v>
      </c>
      <c r="L13608">
        <v>1</v>
      </c>
      <c r="M13608">
        <v>645</v>
      </c>
      <c r="N13608" t="s">
        <v>18</v>
      </c>
      <c r="O13608">
        <v>0</v>
      </c>
      <c r="P13608">
        <v>2526</v>
      </c>
    </row>
    <row r="13609" spans="1:16" x14ac:dyDescent="0.25">
      <c r="A13609" t="s">
        <v>20226</v>
      </c>
      <c r="B13609">
        <v>1524</v>
      </c>
      <c r="C13609" s="3" t="str">
        <f>HYPERLINK("http://www.uniprot.org/uniprot/G7IYH0","tr|G7IYH0|G7IYH0_MEDTR")</f>
        <v>tr|G7IYH0|G7IYH0_MEDTR</v>
      </c>
      <c r="D13609" t="s">
        <v>20227</v>
      </c>
      <c r="E13609">
        <v>85.74</v>
      </c>
      <c r="F13609">
        <v>505</v>
      </c>
      <c r="G13609">
        <v>72</v>
      </c>
      <c r="H13609">
        <v>0</v>
      </c>
      <c r="I13609">
        <v>1</v>
      </c>
      <c r="J13609">
        <v>1515</v>
      </c>
      <c r="K13609">
        <v>1</v>
      </c>
      <c r="L13609">
        <v>11</v>
      </c>
      <c r="M13609">
        <v>515</v>
      </c>
      <c r="N13609" t="s">
        <v>18</v>
      </c>
      <c r="O13609">
        <v>0</v>
      </c>
      <c r="P13609">
        <v>2332</v>
      </c>
    </row>
    <row r="13610" spans="1:16" x14ac:dyDescent="0.25">
      <c r="A13610" t="s">
        <v>20228</v>
      </c>
      <c r="B13610">
        <v>687</v>
      </c>
      <c r="C13610" s="3" t="str">
        <f>HYPERLINK("http://www.uniprot.org/uniprot/I3SMB9","tr|I3SMB9|I3SMB9_MEDTR")</f>
        <v>tr|I3SMB9|I3SMB9_MEDTR</v>
      </c>
      <c r="D13610" t="s">
        <v>22</v>
      </c>
      <c r="E13610">
        <v>80.709999999999994</v>
      </c>
      <c r="F13610">
        <v>197</v>
      </c>
      <c r="G13610">
        <v>38</v>
      </c>
      <c r="H13610">
        <v>0</v>
      </c>
      <c r="I13610">
        <v>1</v>
      </c>
      <c r="J13610">
        <v>591</v>
      </c>
      <c r="K13610">
        <v>1</v>
      </c>
      <c r="L13610">
        <v>1</v>
      </c>
      <c r="M13610">
        <v>189</v>
      </c>
      <c r="N13610" t="s">
        <v>18</v>
      </c>
      <c r="O13610" s="1">
        <v>8.0619699999999997E-84</v>
      </c>
      <c r="P13610">
        <v>807</v>
      </c>
    </row>
    <row r="13611" spans="1:16" x14ac:dyDescent="0.25">
      <c r="A13611" t="s">
        <v>20229</v>
      </c>
      <c r="B13611">
        <v>339</v>
      </c>
      <c r="C13611" s="3" t="str">
        <f>HYPERLINK("http://www.uniprot.org/uniprot/I3S830","tr|I3S830|I3S830_MEDTR")</f>
        <v>tr|I3S830|I3S830_MEDTR</v>
      </c>
      <c r="D13611" t="s">
        <v>22</v>
      </c>
      <c r="E13611">
        <v>64.66</v>
      </c>
      <c r="F13611">
        <v>133</v>
      </c>
      <c r="G13611">
        <v>47</v>
      </c>
      <c r="H13611">
        <v>21</v>
      </c>
      <c r="I13611">
        <v>1</v>
      </c>
      <c r="J13611">
        <v>336</v>
      </c>
      <c r="K13611">
        <v>1</v>
      </c>
      <c r="L13611">
        <v>1</v>
      </c>
      <c r="M13611">
        <v>129</v>
      </c>
      <c r="N13611" t="s">
        <v>18</v>
      </c>
      <c r="O13611" s="1">
        <v>9.17891E-36</v>
      </c>
      <c r="P13611">
        <v>390</v>
      </c>
    </row>
    <row r="13612" spans="1:16" x14ac:dyDescent="0.25">
      <c r="A13612" t="s">
        <v>20230</v>
      </c>
      <c r="B13612">
        <v>876</v>
      </c>
      <c r="C13612" s="3" t="str">
        <f>HYPERLINK("http://www.uniprot.org/uniprot/I1KVP9","tr|I1KVP9|I1KVP9_SOYBN")</f>
        <v>tr|I1KVP9|I1KVP9_SOYBN</v>
      </c>
      <c r="D13612" t="s">
        <v>28</v>
      </c>
      <c r="E13612">
        <v>74.14</v>
      </c>
      <c r="F13612">
        <v>294</v>
      </c>
      <c r="G13612">
        <v>76</v>
      </c>
      <c r="H13612">
        <v>3</v>
      </c>
      <c r="I13612">
        <v>1</v>
      </c>
      <c r="J13612">
        <v>873</v>
      </c>
      <c r="K13612">
        <v>1</v>
      </c>
      <c r="L13612">
        <v>1</v>
      </c>
      <c r="M13612">
        <v>294</v>
      </c>
      <c r="N13612" t="s">
        <v>18</v>
      </c>
      <c r="O13612" s="1">
        <v>4.2384799999999998E-122</v>
      </c>
      <c r="P13612">
        <v>1139</v>
      </c>
    </row>
    <row r="13613" spans="1:16" x14ac:dyDescent="0.25">
      <c r="A13613" t="s">
        <v>20231</v>
      </c>
      <c r="B13613">
        <v>999</v>
      </c>
      <c r="C13613" s="3" t="str">
        <f>HYPERLINK("http://www.uniprot.org/uniprot/G7JNZ2","tr|G7JNZ2|G7JNZ2_MEDTR")</f>
        <v>tr|G7JNZ2|G7JNZ2_MEDTR</v>
      </c>
      <c r="D13613" t="s">
        <v>20232</v>
      </c>
      <c r="E13613">
        <v>84.82</v>
      </c>
      <c r="F13613">
        <v>336</v>
      </c>
      <c r="G13613">
        <v>51</v>
      </c>
      <c r="H13613">
        <v>4</v>
      </c>
      <c r="I13613">
        <v>1</v>
      </c>
      <c r="J13613">
        <v>996</v>
      </c>
      <c r="K13613">
        <v>1</v>
      </c>
      <c r="L13613">
        <v>1</v>
      </c>
      <c r="M13613">
        <v>336</v>
      </c>
      <c r="N13613" t="s">
        <v>18</v>
      </c>
      <c r="O13613" s="1">
        <v>1.2889100000000001E-160</v>
      </c>
      <c r="P13613">
        <v>1472</v>
      </c>
    </row>
    <row r="13614" spans="1:16" x14ac:dyDescent="0.25">
      <c r="A13614" t="s">
        <v>20233</v>
      </c>
      <c r="B13614">
        <v>1755</v>
      </c>
      <c r="C13614" s="3" t="str">
        <f>HYPERLINK("http://www.uniprot.org/uniprot/G7L6T5","tr|G7L6T5|G7L6T5_MEDTR")</f>
        <v>tr|G7L6T5|G7L6T5_MEDTR</v>
      </c>
      <c r="D13614" t="s">
        <v>20234</v>
      </c>
      <c r="E13614">
        <v>80.59</v>
      </c>
      <c r="F13614">
        <v>201</v>
      </c>
      <c r="G13614">
        <v>39</v>
      </c>
      <c r="H13614">
        <v>0</v>
      </c>
      <c r="I13614">
        <v>1150</v>
      </c>
      <c r="J13614">
        <v>1752</v>
      </c>
      <c r="K13614">
        <v>1</v>
      </c>
      <c r="L13614">
        <v>371</v>
      </c>
      <c r="M13614">
        <v>571</v>
      </c>
      <c r="N13614" t="s">
        <v>18</v>
      </c>
      <c r="O13614" s="1">
        <v>2.8726399999999999E-83</v>
      </c>
      <c r="P13614">
        <v>808</v>
      </c>
    </row>
    <row r="13615" spans="1:16" x14ac:dyDescent="0.25">
      <c r="A13615" t="s">
        <v>20235</v>
      </c>
      <c r="B13615">
        <v>678</v>
      </c>
      <c r="C13615" s="3" t="str">
        <f>HYPERLINK("http://www.uniprot.org/uniprot/I3STT4","tr|I3STT4|I3STT4_MEDTR")</f>
        <v>tr|I3STT4|I3STT4_MEDTR</v>
      </c>
      <c r="D13615" t="s">
        <v>22</v>
      </c>
      <c r="E13615">
        <v>70.33</v>
      </c>
      <c r="F13615">
        <v>236</v>
      </c>
      <c r="G13615">
        <v>70</v>
      </c>
      <c r="H13615">
        <v>15</v>
      </c>
      <c r="I13615">
        <v>1</v>
      </c>
      <c r="J13615">
        <v>663</v>
      </c>
      <c r="K13615">
        <v>1</v>
      </c>
      <c r="L13615">
        <v>1</v>
      </c>
      <c r="M13615">
        <v>234</v>
      </c>
      <c r="N13615" t="s">
        <v>18</v>
      </c>
      <c r="O13615" s="1">
        <v>2.9161999999999998E-78</v>
      </c>
      <c r="P13615">
        <v>759</v>
      </c>
    </row>
    <row r="13616" spans="1:16" x14ac:dyDescent="0.25">
      <c r="A13616" t="s">
        <v>20236</v>
      </c>
      <c r="B13616">
        <v>882</v>
      </c>
      <c r="C13616" s="3" t="str">
        <f>HYPERLINK("http://www.uniprot.org/uniprot/A5B3H3","tr|A5B3H3|A5B3H3_VITVI")</f>
        <v>tr|A5B3H3|A5B3H3_VITVI</v>
      </c>
      <c r="D13616" t="s">
        <v>20237</v>
      </c>
      <c r="E13616">
        <v>33.33</v>
      </c>
      <c r="F13616">
        <v>168</v>
      </c>
      <c r="G13616">
        <v>112</v>
      </c>
      <c r="H13616">
        <v>5</v>
      </c>
      <c r="I13616">
        <v>316</v>
      </c>
      <c r="J13616">
        <v>804</v>
      </c>
      <c r="K13616">
        <v>1</v>
      </c>
      <c r="L13616">
        <v>373</v>
      </c>
      <c r="M13616">
        <v>535</v>
      </c>
      <c r="N13616" t="s">
        <v>18</v>
      </c>
      <c r="O13616" s="1">
        <v>3.50792E-15</v>
      </c>
      <c r="P13616">
        <v>217</v>
      </c>
    </row>
    <row r="13617" spans="1:16" x14ac:dyDescent="0.25">
      <c r="A13617" t="s">
        <v>20238</v>
      </c>
      <c r="B13617">
        <v>963</v>
      </c>
      <c r="C13617" s="3" t="str">
        <f>HYPERLINK("http://www.uniprot.org/uniprot/G7KN38","tr|G7KN38|G7KN38_MEDTR")</f>
        <v>tr|G7KN38|G7KN38_MEDTR</v>
      </c>
      <c r="D13617" t="s">
        <v>20239</v>
      </c>
      <c r="E13617">
        <v>83.18</v>
      </c>
      <c r="F13617">
        <v>345</v>
      </c>
      <c r="G13617">
        <v>58</v>
      </c>
      <c r="H13617">
        <v>25</v>
      </c>
      <c r="I13617">
        <v>1</v>
      </c>
      <c r="J13617">
        <v>960</v>
      </c>
      <c r="K13617">
        <v>1</v>
      </c>
      <c r="L13617">
        <v>1</v>
      </c>
      <c r="M13617">
        <v>345</v>
      </c>
      <c r="N13617" t="s">
        <v>18</v>
      </c>
      <c r="O13617" s="1">
        <v>4.1935200000000001E-161</v>
      </c>
      <c r="P13617">
        <v>1476</v>
      </c>
    </row>
    <row r="13618" spans="1:16" x14ac:dyDescent="0.25">
      <c r="A13618" t="s">
        <v>20240</v>
      </c>
      <c r="B13618">
        <v>879</v>
      </c>
      <c r="C13618" s="3" t="str">
        <f>HYPERLINK("http://www.uniprot.org/uniprot/G7I2H0","tr|G7I2H0|G7I2H0_MEDTR")</f>
        <v>tr|G7I2H0|G7I2H0_MEDTR</v>
      </c>
      <c r="D13618" t="s">
        <v>144</v>
      </c>
      <c r="E13618">
        <v>38.32</v>
      </c>
      <c r="F13618">
        <v>167</v>
      </c>
      <c r="G13618">
        <v>103</v>
      </c>
      <c r="H13618">
        <v>2</v>
      </c>
      <c r="I13618">
        <v>370</v>
      </c>
      <c r="J13618">
        <v>864</v>
      </c>
      <c r="K13618">
        <v>1</v>
      </c>
      <c r="L13618">
        <v>153</v>
      </c>
      <c r="M13618">
        <v>313</v>
      </c>
      <c r="N13618" t="s">
        <v>18</v>
      </c>
      <c r="O13618" s="1">
        <v>6.7847199999999999E-19</v>
      </c>
      <c r="P13618">
        <v>249</v>
      </c>
    </row>
    <row r="13619" spans="1:16" x14ac:dyDescent="0.25">
      <c r="A13619" t="s">
        <v>20241</v>
      </c>
      <c r="B13619">
        <v>1287</v>
      </c>
      <c r="C13619" s="3" t="str">
        <f>HYPERLINK("http://www.uniprot.org/uniprot/I1MUK1","tr|I1MUK1|I1MUK1_SOYBN")</f>
        <v>tr|I1MUK1|I1MUK1_SOYBN</v>
      </c>
      <c r="D13619" t="s">
        <v>28</v>
      </c>
      <c r="E13619">
        <v>92.23</v>
      </c>
      <c r="F13619">
        <v>425</v>
      </c>
      <c r="G13619">
        <v>33</v>
      </c>
      <c r="H13619">
        <v>0</v>
      </c>
      <c r="I13619">
        <v>1</v>
      </c>
      <c r="J13619">
        <v>1275</v>
      </c>
      <c r="K13619">
        <v>1</v>
      </c>
      <c r="L13619">
        <v>1</v>
      </c>
      <c r="M13619">
        <v>425</v>
      </c>
      <c r="N13619" t="s">
        <v>18</v>
      </c>
      <c r="O13619">
        <v>0</v>
      </c>
      <c r="P13619">
        <v>2099</v>
      </c>
    </row>
    <row r="13620" spans="1:16" x14ac:dyDescent="0.25">
      <c r="A13620" t="s">
        <v>20242</v>
      </c>
      <c r="B13620">
        <v>1026</v>
      </c>
      <c r="C13620" s="3" t="str">
        <f>HYPERLINK("http://www.uniprot.org/uniprot/G8A0S6","tr|G8A0S6|G8A0S6_MEDTR")</f>
        <v>tr|G8A0S6|G8A0S6_MEDTR</v>
      </c>
      <c r="D13620" t="s">
        <v>20243</v>
      </c>
      <c r="E13620">
        <v>94.13</v>
      </c>
      <c r="F13620">
        <v>341</v>
      </c>
      <c r="G13620">
        <v>20</v>
      </c>
      <c r="H13620">
        <v>0</v>
      </c>
      <c r="I13620">
        <v>1</v>
      </c>
      <c r="J13620">
        <v>1023</v>
      </c>
      <c r="K13620">
        <v>1</v>
      </c>
      <c r="L13620">
        <v>1</v>
      </c>
      <c r="M13620">
        <v>339</v>
      </c>
      <c r="N13620" t="s">
        <v>18</v>
      </c>
      <c r="O13620">
        <v>0</v>
      </c>
      <c r="P13620">
        <v>1669</v>
      </c>
    </row>
    <row r="13621" spans="1:16" x14ac:dyDescent="0.25">
      <c r="A13621" t="s">
        <v>20244</v>
      </c>
      <c r="B13621">
        <v>1611</v>
      </c>
      <c r="C13621" s="3" t="str">
        <f>HYPERLINK("http://www.uniprot.org/uniprot/G7ISJ8","tr|G7ISJ8|G7ISJ8_MEDTR")</f>
        <v>tr|G7ISJ8|G7ISJ8_MEDTR</v>
      </c>
      <c r="D13621" t="s">
        <v>20245</v>
      </c>
      <c r="E13621">
        <v>80.260000000000005</v>
      </c>
      <c r="F13621">
        <v>537</v>
      </c>
      <c r="G13621">
        <v>106</v>
      </c>
      <c r="H13621">
        <v>1</v>
      </c>
      <c r="I13621">
        <v>1</v>
      </c>
      <c r="J13621">
        <v>1608</v>
      </c>
      <c r="K13621">
        <v>1</v>
      </c>
      <c r="L13621">
        <v>1</v>
      </c>
      <c r="M13621">
        <v>535</v>
      </c>
      <c r="N13621" t="s">
        <v>18</v>
      </c>
      <c r="O13621">
        <v>0</v>
      </c>
      <c r="P13621">
        <v>2285</v>
      </c>
    </row>
    <row r="13622" spans="1:16" x14ac:dyDescent="0.25">
      <c r="A13622" t="s">
        <v>20246</v>
      </c>
      <c r="B13622">
        <v>3336</v>
      </c>
      <c r="C13622" s="3" t="str">
        <f>HYPERLINK("http://www.uniprot.org/uniprot/G7ISN4","tr|G7ISN4|G7ISN4_MEDTR")</f>
        <v>tr|G7ISN4|G7ISN4_MEDTR</v>
      </c>
      <c r="D13622" t="s">
        <v>20247</v>
      </c>
      <c r="E13622">
        <v>78.34</v>
      </c>
      <c r="F13622">
        <v>508</v>
      </c>
      <c r="G13622">
        <v>110</v>
      </c>
      <c r="H13622">
        <v>1</v>
      </c>
      <c r="I13622">
        <v>1813</v>
      </c>
      <c r="J13622">
        <v>3333</v>
      </c>
      <c r="K13622">
        <v>1</v>
      </c>
      <c r="L13622">
        <v>54</v>
      </c>
      <c r="M13622">
        <v>554</v>
      </c>
      <c r="N13622" t="s">
        <v>18</v>
      </c>
      <c r="O13622">
        <v>0</v>
      </c>
      <c r="P13622">
        <v>1998</v>
      </c>
    </row>
    <row r="13623" spans="1:16" x14ac:dyDescent="0.25">
      <c r="A13623" t="s">
        <v>20248</v>
      </c>
      <c r="B13623">
        <v>594</v>
      </c>
      <c r="C13623" s="3" t="str">
        <f>HYPERLINK("http://www.uniprot.org/uniprot/I3SCA3","tr|I3SCA3|I3SCA3_LOTJA")</f>
        <v>tr|I3SCA3|I3SCA3_LOTJA</v>
      </c>
      <c r="D13623" t="s">
        <v>93</v>
      </c>
      <c r="E13623">
        <v>77.66</v>
      </c>
      <c r="F13623">
        <v>197</v>
      </c>
      <c r="G13623">
        <v>44</v>
      </c>
      <c r="H13623">
        <v>0</v>
      </c>
      <c r="I13623">
        <v>1</v>
      </c>
      <c r="J13623">
        <v>591</v>
      </c>
      <c r="K13623">
        <v>1</v>
      </c>
      <c r="L13623">
        <v>1</v>
      </c>
      <c r="M13623">
        <v>193</v>
      </c>
      <c r="N13623" t="s">
        <v>18</v>
      </c>
      <c r="O13623" s="1">
        <v>4.14548E-79</v>
      </c>
      <c r="P13623">
        <v>765</v>
      </c>
    </row>
    <row r="13624" spans="1:16" x14ac:dyDescent="0.25">
      <c r="A13624" t="s">
        <v>20249</v>
      </c>
      <c r="B13624">
        <v>1521</v>
      </c>
      <c r="C13624" s="3" t="str">
        <f>HYPERLINK("http://www.uniprot.org/uniprot/G7JXX4","tr|G7JXX4|G7JXX4_MEDTR")</f>
        <v>tr|G7JXX4|G7JXX4_MEDTR</v>
      </c>
      <c r="D13624" t="s">
        <v>20250</v>
      </c>
      <c r="E13624">
        <v>86.81</v>
      </c>
      <c r="F13624">
        <v>508</v>
      </c>
      <c r="G13624">
        <v>67</v>
      </c>
      <c r="H13624">
        <v>2</v>
      </c>
      <c r="I13624">
        <v>1</v>
      </c>
      <c r="J13624">
        <v>1518</v>
      </c>
      <c r="K13624">
        <v>1</v>
      </c>
      <c r="L13624">
        <v>18</v>
      </c>
      <c r="M13624">
        <v>525</v>
      </c>
      <c r="N13624" t="s">
        <v>18</v>
      </c>
      <c r="O13624">
        <v>0</v>
      </c>
      <c r="P13624">
        <v>2345</v>
      </c>
    </row>
    <row r="13625" spans="1:16" x14ac:dyDescent="0.25">
      <c r="A13625" t="s">
        <v>20251</v>
      </c>
      <c r="B13625">
        <v>990</v>
      </c>
      <c r="C13625" s="3" t="str">
        <f>HYPERLINK("http://www.uniprot.org/uniprot/I1JX06","tr|I1JX06|I1JX06_SOYBN")</f>
        <v>tr|I1JX06|I1JX06_SOYBN</v>
      </c>
      <c r="D13625" t="s">
        <v>28</v>
      </c>
      <c r="E13625">
        <v>60.23</v>
      </c>
      <c r="F13625">
        <v>347</v>
      </c>
      <c r="G13625">
        <v>138</v>
      </c>
      <c r="H13625">
        <v>18</v>
      </c>
      <c r="I13625">
        <v>1</v>
      </c>
      <c r="J13625">
        <v>987</v>
      </c>
      <c r="K13625">
        <v>1</v>
      </c>
      <c r="L13625">
        <v>10</v>
      </c>
      <c r="M13625">
        <v>352</v>
      </c>
      <c r="N13625" t="s">
        <v>18</v>
      </c>
      <c r="O13625" s="1">
        <v>1.42845E-95</v>
      </c>
      <c r="P13625">
        <v>911</v>
      </c>
    </row>
    <row r="13626" spans="1:16" x14ac:dyDescent="0.25">
      <c r="A13626" t="s">
        <v>20252</v>
      </c>
      <c r="B13626">
        <v>2028</v>
      </c>
      <c r="C13626" s="3" t="str">
        <f>HYPERLINK("http://www.uniprot.org/uniprot/G7KRU2","tr|G7KRU2|G7KRU2_MEDTR")</f>
        <v>tr|G7KRU2|G7KRU2_MEDTR</v>
      </c>
      <c r="D13626" t="s">
        <v>20253</v>
      </c>
      <c r="E13626">
        <v>80.569999999999993</v>
      </c>
      <c r="F13626">
        <v>381</v>
      </c>
      <c r="G13626">
        <v>74</v>
      </c>
      <c r="H13626">
        <v>16</v>
      </c>
      <c r="I13626">
        <v>1</v>
      </c>
      <c r="J13626">
        <v>1095</v>
      </c>
      <c r="K13626">
        <v>1</v>
      </c>
      <c r="L13626">
        <v>1</v>
      </c>
      <c r="M13626">
        <v>378</v>
      </c>
      <c r="N13626" t="s">
        <v>18</v>
      </c>
      <c r="O13626" s="1">
        <v>5.50858E-166</v>
      </c>
      <c r="P13626">
        <v>1522</v>
      </c>
    </row>
    <row r="13627" spans="1:16" x14ac:dyDescent="0.25">
      <c r="A13627" t="s">
        <v>20254</v>
      </c>
      <c r="B13627">
        <v>1230</v>
      </c>
      <c r="C13627" s="3" t="str">
        <f>HYPERLINK("http://www.uniprot.org/uniprot/K7KFA5","tr|K7KFA5|K7KFA5_SOYBN")</f>
        <v>tr|K7KFA5|K7KFA5_SOYBN</v>
      </c>
      <c r="D13627" t="s">
        <v>28</v>
      </c>
      <c r="E13627">
        <v>81.7</v>
      </c>
      <c r="F13627">
        <v>388</v>
      </c>
      <c r="G13627">
        <v>71</v>
      </c>
      <c r="H13627">
        <v>0</v>
      </c>
      <c r="I13627">
        <v>7</v>
      </c>
      <c r="J13627">
        <v>1170</v>
      </c>
      <c r="K13627">
        <v>1</v>
      </c>
      <c r="L13627">
        <v>11</v>
      </c>
      <c r="M13627">
        <v>398</v>
      </c>
      <c r="N13627" t="s">
        <v>18</v>
      </c>
      <c r="O13627">
        <v>0</v>
      </c>
      <c r="P13627">
        <v>1676</v>
      </c>
    </row>
    <row r="13628" spans="1:16" x14ac:dyDescent="0.25">
      <c r="A13628" t="s">
        <v>20255</v>
      </c>
      <c r="B13628">
        <v>414</v>
      </c>
      <c r="C13628" s="3" t="str">
        <f>HYPERLINK("http://www.uniprot.org/uniprot/I3T186","tr|I3T186|I3T186_MEDTR")</f>
        <v>tr|I3T186|I3T186_MEDTR</v>
      </c>
      <c r="D13628" t="s">
        <v>22</v>
      </c>
      <c r="E13628">
        <v>91.24</v>
      </c>
      <c r="F13628">
        <v>137</v>
      </c>
      <c r="G13628">
        <v>12</v>
      </c>
      <c r="H13628">
        <v>0</v>
      </c>
      <c r="I13628">
        <v>1</v>
      </c>
      <c r="J13628">
        <v>411</v>
      </c>
      <c r="K13628">
        <v>1</v>
      </c>
      <c r="L13628">
        <v>1</v>
      </c>
      <c r="M13628">
        <v>137</v>
      </c>
      <c r="N13628" t="s">
        <v>18</v>
      </c>
      <c r="O13628" s="1">
        <v>1.1007899999999999E-65</v>
      </c>
      <c r="P13628">
        <v>648</v>
      </c>
    </row>
    <row r="13629" spans="1:16" x14ac:dyDescent="0.25">
      <c r="A13629" t="s">
        <v>20256</v>
      </c>
      <c r="B13629">
        <v>666</v>
      </c>
      <c r="C13629" s="3" t="str">
        <f>HYPERLINK("http://www.uniprot.org/uniprot/I3SSJ9","tr|I3SSJ9|I3SSJ9_MEDTR")</f>
        <v>tr|I3SSJ9|I3SSJ9_MEDTR</v>
      </c>
      <c r="D13629" t="s">
        <v>22</v>
      </c>
      <c r="E13629">
        <v>85.14</v>
      </c>
      <c r="F13629">
        <v>175</v>
      </c>
      <c r="G13629">
        <v>26</v>
      </c>
      <c r="H13629">
        <v>2</v>
      </c>
      <c r="I13629">
        <v>145</v>
      </c>
      <c r="J13629">
        <v>663</v>
      </c>
      <c r="K13629">
        <v>1</v>
      </c>
      <c r="L13629">
        <v>41</v>
      </c>
      <c r="M13629">
        <v>211</v>
      </c>
      <c r="N13629" t="s">
        <v>18</v>
      </c>
      <c r="O13629" s="1">
        <v>1.68691E-75</v>
      </c>
      <c r="P13629">
        <v>735</v>
      </c>
    </row>
    <row r="13630" spans="1:16" x14ac:dyDescent="0.25">
      <c r="A13630" t="s">
        <v>20257</v>
      </c>
      <c r="B13630">
        <v>2778</v>
      </c>
      <c r="C13630" s="3" t="str">
        <f>HYPERLINK("http://www.uniprot.org/uniprot/I1LCP1","tr|I1LCP1|I1LCP1_SOYBN")</f>
        <v>tr|I1LCP1|I1LCP1_SOYBN</v>
      </c>
      <c r="D13630" t="s">
        <v>28</v>
      </c>
      <c r="E13630">
        <v>77.89</v>
      </c>
      <c r="F13630">
        <v>941</v>
      </c>
      <c r="G13630">
        <v>208</v>
      </c>
      <c r="H13630">
        <v>17</v>
      </c>
      <c r="I13630">
        <v>1</v>
      </c>
      <c r="J13630">
        <v>2772</v>
      </c>
      <c r="K13630">
        <v>1</v>
      </c>
      <c r="L13630">
        <v>104</v>
      </c>
      <c r="M13630">
        <v>1043</v>
      </c>
      <c r="N13630" t="s">
        <v>18</v>
      </c>
      <c r="O13630">
        <v>0</v>
      </c>
      <c r="P13630">
        <v>3928</v>
      </c>
    </row>
    <row r="13631" spans="1:16" x14ac:dyDescent="0.25">
      <c r="A13631" t="s">
        <v>20258</v>
      </c>
      <c r="B13631">
        <v>906</v>
      </c>
      <c r="C13631" s="3" t="str">
        <f>HYPERLINK("http://www.uniprot.org/uniprot/G7I8I9","tr|G7I8I9|G7I8I9_MEDTR")</f>
        <v>tr|G7I8I9|G7I8I9_MEDTR</v>
      </c>
      <c r="D13631" t="s">
        <v>20259</v>
      </c>
      <c r="E13631">
        <v>68.430000000000007</v>
      </c>
      <c r="F13631">
        <v>320</v>
      </c>
      <c r="G13631">
        <v>101</v>
      </c>
      <c r="H13631">
        <v>19</v>
      </c>
      <c r="I13631">
        <v>1</v>
      </c>
      <c r="J13631">
        <v>903</v>
      </c>
      <c r="K13631">
        <v>1</v>
      </c>
      <c r="L13631">
        <v>1</v>
      </c>
      <c r="M13631">
        <v>311</v>
      </c>
      <c r="N13631" t="s">
        <v>18</v>
      </c>
      <c r="O13631" s="1">
        <v>2.0405600000000001E-106</v>
      </c>
      <c r="P13631">
        <v>1004</v>
      </c>
    </row>
    <row r="13632" spans="1:16" x14ac:dyDescent="0.25">
      <c r="A13632" t="s">
        <v>20260</v>
      </c>
      <c r="B13632">
        <v>2664</v>
      </c>
      <c r="C13632" s="3" t="str">
        <f>HYPERLINK("http://www.uniprot.org/uniprot/I1JXP8","tr|I1JXP8|I1JXP8_SOYBN")</f>
        <v>tr|I1JXP8|I1JXP8_SOYBN</v>
      </c>
      <c r="D13632" t="s">
        <v>71</v>
      </c>
      <c r="E13632">
        <v>69.489999999999995</v>
      </c>
      <c r="F13632">
        <v>895</v>
      </c>
      <c r="G13632">
        <v>273</v>
      </c>
      <c r="H13632">
        <v>16</v>
      </c>
      <c r="I13632">
        <v>22</v>
      </c>
      <c r="J13632">
        <v>2658</v>
      </c>
      <c r="K13632">
        <v>1</v>
      </c>
      <c r="L13632">
        <v>3</v>
      </c>
      <c r="M13632">
        <v>882</v>
      </c>
      <c r="N13632" t="s">
        <v>18</v>
      </c>
      <c r="O13632">
        <v>0</v>
      </c>
      <c r="P13632">
        <v>3008</v>
      </c>
    </row>
    <row r="13633" spans="1:16" x14ac:dyDescent="0.25">
      <c r="A13633" t="s">
        <v>20261</v>
      </c>
      <c r="B13633">
        <v>1119</v>
      </c>
      <c r="C13633" s="3" t="str">
        <f>HYPERLINK("http://www.uniprot.org/uniprot/G7J7U2","tr|G7J7U2|G7J7U2_MEDTR")</f>
        <v>tr|G7J7U2|G7J7U2_MEDTR</v>
      </c>
      <c r="D13633" t="s">
        <v>20262</v>
      </c>
      <c r="E13633">
        <v>86.72</v>
      </c>
      <c r="F13633">
        <v>369</v>
      </c>
      <c r="G13633">
        <v>49</v>
      </c>
      <c r="H13633">
        <v>0</v>
      </c>
      <c r="I13633">
        <v>1</v>
      </c>
      <c r="J13633">
        <v>1107</v>
      </c>
      <c r="K13633">
        <v>1</v>
      </c>
      <c r="L13633">
        <v>288</v>
      </c>
      <c r="M13633">
        <v>656</v>
      </c>
      <c r="N13633" t="s">
        <v>18</v>
      </c>
      <c r="O13633">
        <v>0</v>
      </c>
      <c r="P13633">
        <v>1694</v>
      </c>
    </row>
    <row r="13634" spans="1:16" x14ac:dyDescent="0.25">
      <c r="A13634" t="s">
        <v>20263</v>
      </c>
      <c r="B13634">
        <v>528</v>
      </c>
      <c r="C13634" s="3" t="str">
        <f>HYPERLINK("http://www.uniprot.org/uniprot/I1MZ05","tr|I1MZ05|I1MZ05_SOYBN")</f>
        <v>tr|I1MZ05|I1MZ05_SOYBN</v>
      </c>
      <c r="D13634" t="s">
        <v>28</v>
      </c>
      <c r="E13634">
        <v>75.42</v>
      </c>
      <c r="F13634">
        <v>175</v>
      </c>
      <c r="G13634">
        <v>43</v>
      </c>
      <c r="H13634">
        <v>0</v>
      </c>
      <c r="I13634">
        <v>1</v>
      </c>
      <c r="J13634">
        <v>525</v>
      </c>
      <c r="K13634">
        <v>1</v>
      </c>
      <c r="L13634">
        <v>1</v>
      </c>
      <c r="M13634">
        <v>174</v>
      </c>
      <c r="N13634" t="s">
        <v>18</v>
      </c>
      <c r="O13634" s="1">
        <v>1.3275000000000001E-74</v>
      </c>
      <c r="P13634">
        <v>725</v>
      </c>
    </row>
    <row r="13635" spans="1:16" x14ac:dyDescent="0.25">
      <c r="A13635" t="s">
        <v>20264</v>
      </c>
      <c r="B13635">
        <v>225</v>
      </c>
      <c r="C13635" s="3" t="str">
        <f>HYPERLINK("http://www.uniprot.org/uniprot/I1JJS6","tr|I1JJS6|I1JJS6_SOYBN")</f>
        <v>tr|I1JJS6|I1JJS6_SOYBN</v>
      </c>
      <c r="D13635" t="s">
        <v>28</v>
      </c>
      <c r="E13635">
        <v>89.47</v>
      </c>
      <c r="F13635">
        <v>57</v>
      </c>
      <c r="G13635">
        <v>6</v>
      </c>
      <c r="H13635">
        <v>0</v>
      </c>
      <c r="I13635">
        <v>1</v>
      </c>
      <c r="J13635">
        <v>171</v>
      </c>
      <c r="K13635">
        <v>1</v>
      </c>
      <c r="L13635">
        <v>1</v>
      </c>
      <c r="M13635">
        <v>57</v>
      </c>
      <c r="N13635" t="s">
        <v>18</v>
      </c>
      <c r="O13635" s="1">
        <v>3.1826100000000001E-20</v>
      </c>
      <c r="P13635">
        <v>256</v>
      </c>
    </row>
    <row r="13636" spans="1:16" x14ac:dyDescent="0.25">
      <c r="A13636" t="s">
        <v>20265</v>
      </c>
      <c r="B13636">
        <v>1377</v>
      </c>
      <c r="C13636" s="3" t="str">
        <f>HYPERLINK("http://www.uniprot.org/uniprot/G7KEM3","tr|G7KEM3|G7KEM3_MEDTR")</f>
        <v>tr|G7KEM3|G7KEM3_MEDTR</v>
      </c>
      <c r="D13636" t="s">
        <v>20266</v>
      </c>
      <c r="E13636">
        <v>77.12</v>
      </c>
      <c r="F13636">
        <v>459</v>
      </c>
      <c r="G13636">
        <v>105</v>
      </c>
      <c r="H13636">
        <v>3</v>
      </c>
      <c r="I13636">
        <v>4</v>
      </c>
      <c r="J13636">
        <v>1371</v>
      </c>
      <c r="K13636">
        <v>1</v>
      </c>
      <c r="L13636">
        <v>3</v>
      </c>
      <c r="M13636">
        <v>454</v>
      </c>
      <c r="N13636" t="s">
        <v>18</v>
      </c>
      <c r="O13636">
        <v>0</v>
      </c>
      <c r="P13636">
        <v>1771</v>
      </c>
    </row>
    <row r="13637" spans="1:16" x14ac:dyDescent="0.25">
      <c r="A13637" t="s">
        <v>20267</v>
      </c>
      <c r="B13637">
        <v>1380</v>
      </c>
      <c r="C13637" s="3" t="str">
        <f>HYPERLINK("http://www.uniprot.org/uniprot/I1KV64","tr|I1KV64|I1KV64_SOYBN")</f>
        <v>tr|I1KV64|I1KV64_SOYBN</v>
      </c>
      <c r="D13637" t="s">
        <v>117</v>
      </c>
      <c r="E13637">
        <v>82.78</v>
      </c>
      <c r="F13637">
        <v>453</v>
      </c>
      <c r="G13637">
        <v>78</v>
      </c>
      <c r="H13637">
        <v>0</v>
      </c>
      <c r="I13637">
        <v>1</v>
      </c>
      <c r="J13637">
        <v>1359</v>
      </c>
      <c r="K13637">
        <v>1</v>
      </c>
      <c r="L13637">
        <v>1</v>
      </c>
      <c r="M13637">
        <v>452</v>
      </c>
      <c r="N13637" t="s">
        <v>18</v>
      </c>
      <c r="O13637">
        <v>0</v>
      </c>
      <c r="P13637">
        <v>1910</v>
      </c>
    </row>
    <row r="13638" spans="1:16" x14ac:dyDescent="0.25">
      <c r="A13638" t="s">
        <v>20268</v>
      </c>
      <c r="B13638">
        <v>420</v>
      </c>
      <c r="C13638" s="3" t="str">
        <f>HYPERLINK("http://www.uniprot.org/uniprot/G7J359","tr|G7J359|G7J359_MEDTR")</f>
        <v>tr|G7J359|G7J359_MEDTR</v>
      </c>
      <c r="D13638" t="s">
        <v>20269</v>
      </c>
      <c r="E13638">
        <v>69.489999999999995</v>
      </c>
      <c r="F13638">
        <v>118</v>
      </c>
      <c r="G13638">
        <v>36</v>
      </c>
      <c r="H13638">
        <v>0</v>
      </c>
      <c r="I13638">
        <v>16</v>
      </c>
      <c r="J13638">
        <v>369</v>
      </c>
      <c r="K13638">
        <v>1</v>
      </c>
      <c r="L13638">
        <v>39</v>
      </c>
      <c r="M13638">
        <v>156</v>
      </c>
      <c r="N13638" t="s">
        <v>18</v>
      </c>
      <c r="O13638" s="1">
        <v>1.13664E-33</v>
      </c>
      <c r="P13638">
        <v>372</v>
      </c>
    </row>
    <row r="13639" spans="1:16" x14ac:dyDescent="0.25">
      <c r="A13639" t="s">
        <v>20270</v>
      </c>
      <c r="B13639">
        <v>2385</v>
      </c>
      <c r="C13639" s="3" t="str">
        <f>HYPERLINK("http://www.uniprot.org/uniprot/Q531A8","tr|Q531A8|Q531A8_PEA")</f>
        <v>tr|Q531A8|Q531A8_PEA</v>
      </c>
      <c r="D13639" t="s">
        <v>20271</v>
      </c>
      <c r="E13639">
        <v>63.24</v>
      </c>
      <c r="F13639">
        <v>789</v>
      </c>
      <c r="G13639">
        <v>290</v>
      </c>
      <c r="H13639">
        <v>6</v>
      </c>
      <c r="I13639">
        <v>1</v>
      </c>
      <c r="J13639">
        <v>2349</v>
      </c>
      <c r="K13639">
        <v>1</v>
      </c>
      <c r="L13639">
        <v>1</v>
      </c>
      <c r="M13639">
        <v>742</v>
      </c>
      <c r="N13639" t="s">
        <v>18</v>
      </c>
      <c r="O13639">
        <v>0</v>
      </c>
      <c r="P13639">
        <v>2421</v>
      </c>
    </row>
    <row r="13640" spans="1:16" x14ac:dyDescent="0.25">
      <c r="A13640" t="s">
        <v>20272</v>
      </c>
      <c r="B13640">
        <v>1047</v>
      </c>
      <c r="C13640" s="3" t="str">
        <f>HYPERLINK("http://www.uniprot.org/uniprot/G7L6T0","tr|G7L6T0|G7L6T0_MEDTR")</f>
        <v>tr|G7L6T0|G7L6T0_MEDTR</v>
      </c>
      <c r="D13640" t="s">
        <v>20273</v>
      </c>
      <c r="E13640">
        <v>70.489999999999995</v>
      </c>
      <c r="F13640">
        <v>383</v>
      </c>
      <c r="G13640">
        <v>113</v>
      </c>
      <c r="H13640">
        <v>39</v>
      </c>
      <c r="I13640">
        <v>1</v>
      </c>
      <c r="J13640">
        <v>1032</v>
      </c>
      <c r="K13640">
        <v>1</v>
      </c>
      <c r="L13640">
        <v>1</v>
      </c>
      <c r="M13640">
        <v>383</v>
      </c>
      <c r="N13640" t="s">
        <v>18</v>
      </c>
      <c r="O13640" s="1">
        <v>9.7347299999999995E-146</v>
      </c>
      <c r="P13640">
        <v>1344</v>
      </c>
    </row>
    <row r="13641" spans="1:16" x14ac:dyDescent="0.25">
      <c r="A13641" t="s">
        <v>20274</v>
      </c>
      <c r="B13641">
        <v>1506</v>
      </c>
      <c r="C13641" s="3" t="str">
        <f>HYPERLINK("http://www.uniprot.org/uniprot/G7I2H0","tr|G7I2H0|G7I2H0_MEDTR")</f>
        <v>tr|G7I2H0|G7I2H0_MEDTR</v>
      </c>
      <c r="D13641" t="s">
        <v>144</v>
      </c>
      <c r="E13641">
        <v>31.69</v>
      </c>
      <c r="F13641">
        <v>224</v>
      </c>
      <c r="G13641">
        <v>153</v>
      </c>
      <c r="H13641">
        <v>1</v>
      </c>
      <c r="I13641">
        <v>118</v>
      </c>
      <c r="J13641">
        <v>786</v>
      </c>
      <c r="K13641">
        <v>1</v>
      </c>
      <c r="L13641">
        <v>27</v>
      </c>
      <c r="M13641">
        <v>229</v>
      </c>
      <c r="N13641" t="s">
        <v>18</v>
      </c>
      <c r="O13641" s="1">
        <v>7.4224000000000003E-21</v>
      </c>
      <c r="P13641">
        <v>269</v>
      </c>
    </row>
    <row r="13642" spans="1:16" x14ac:dyDescent="0.25">
      <c r="A13642" t="s">
        <v>20275</v>
      </c>
      <c r="B13642">
        <v>2028</v>
      </c>
      <c r="C13642" s="3" t="str">
        <f>HYPERLINK("http://www.uniprot.org/uniprot/I1KEI2","tr|I1KEI2|I1KEI2_SOYBN")</f>
        <v>tr|I1KEI2|I1KEI2_SOYBN</v>
      </c>
      <c r="D13642" t="s">
        <v>71</v>
      </c>
      <c r="E13642">
        <v>76.84</v>
      </c>
      <c r="F13642">
        <v>691</v>
      </c>
      <c r="G13642">
        <v>160</v>
      </c>
      <c r="H13642">
        <v>16</v>
      </c>
      <c r="I13642">
        <v>1</v>
      </c>
      <c r="J13642">
        <v>2025</v>
      </c>
      <c r="K13642">
        <v>1</v>
      </c>
      <c r="L13642">
        <v>1</v>
      </c>
      <c r="M13642">
        <v>691</v>
      </c>
      <c r="N13642" t="s">
        <v>18</v>
      </c>
      <c r="O13642">
        <v>0</v>
      </c>
      <c r="P13642">
        <v>2745</v>
      </c>
    </row>
    <row r="13643" spans="1:16" x14ac:dyDescent="0.25">
      <c r="A13643" t="s">
        <v>20276</v>
      </c>
      <c r="B13643">
        <v>2430</v>
      </c>
      <c r="C13643" s="3" t="str">
        <f>HYPERLINK("http://www.uniprot.org/uniprot/G7KN37","tr|G7KN37|G7KN37_MEDTR")</f>
        <v>tr|G7KN37|G7KN37_MEDTR</v>
      </c>
      <c r="D13643" t="s">
        <v>20277</v>
      </c>
      <c r="E13643">
        <v>74.59</v>
      </c>
      <c r="F13643">
        <v>748</v>
      </c>
      <c r="G13643">
        <v>190</v>
      </c>
      <c r="H13643">
        <v>8</v>
      </c>
      <c r="I13643">
        <v>106</v>
      </c>
      <c r="J13643">
        <v>2325</v>
      </c>
      <c r="K13643">
        <v>1</v>
      </c>
      <c r="L13643">
        <v>42</v>
      </c>
      <c r="M13643">
        <v>785</v>
      </c>
      <c r="N13643" t="s">
        <v>18</v>
      </c>
      <c r="O13643">
        <v>0</v>
      </c>
      <c r="P13643">
        <v>2695</v>
      </c>
    </row>
    <row r="13644" spans="1:16" x14ac:dyDescent="0.25">
      <c r="A13644" t="s">
        <v>20278</v>
      </c>
      <c r="B13644">
        <v>1194</v>
      </c>
      <c r="C13644" s="3" t="str">
        <f>HYPERLINK("http://www.uniprot.org/uniprot/G7KLX9","tr|G7KLX9|G7KLX9_MEDTR")</f>
        <v>tr|G7KLX9|G7KLX9_MEDTR</v>
      </c>
      <c r="D13644" t="s">
        <v>17689</v>
      </c>
      <c r="E13644">
        <v>42.19</v>
      </c>
      <c r="F13644">
        <v>410</v>
      </c>
      <c r="G13644">
        <v>237</v>
      </c>
      <c r="H13644">
        <v>32</v>
      </c>
      <c r="I13644">
        <v>52</v>
      </c>
      <c r="J13644">
        <v>1185</v>
      </c>
      <c r="K13644">
        <v>1</v>
      </c>
      <c r="L13644">
        <v>24</v>
      </c>
      <c r="M13644">
        <v>419</v>
      </c>
      <c r="N13644" t="s">
        <v>18</v>
      </c>
      <c r="O13644" s="1">
        <v>5.0716400000000002E-80</v>
      </c>
      <c r="P13644">
        <v>778</v>
      </c>
    </row>
    <row r="13645" spans="1:16" x14ac:dyDescent="0.25">
      <c r="A13645" t="s">
        <v>20279</v>
      </c>
      <c r="B13645">
        <v>1473</v>
      </c>
      <c r="C13645" s="3" t="str">
        <f>HYPERLINK("http://www.uniprot.org/uniprot/F6HLP4","tr|F6HLP4|F6HLP4_VITVI")</f>
        <v>tr|F6HLP4|F6HLP4_VITVI</v>
      </c>
      <c r="D13645" t="s">
        <v>20280</v>
      </c>
      <c r="E13645">
        <v>70.19</v>
      </c>
      <c r="F13645">
        <v>510</v>
      </c>
      <c r="G13645">
        <v>152</v>
      </c>
      <c r="H13645">
        <v>20</v>
      </c>
      <c r="I13645">
        <v>1</v>
      </c>
      <c r="J13645">
        <v>1470</v>
      </c>
      <c r="K13645">
        <v>1</v>
      </c>
      <c r="L13645">
        <v>1</v>
      </c>
      <c r="M13645">
        <v>490</v>
      </c>
      <c r="N13645" t="s">
        <v>18</v>
      </c>
      <c r="O13645">
        <v>0</v>
      </c>
      <c r="P13645">
        <v>1678</v>
      </c>
    </row>
    <row r="13646" spans="1:16" x14ac:dyDescent="0.25">
      <c r="A13646" t="s">
        <v>20281</v>
      </c>
      <c r="B13646">
        <v>1812</v>
      </c>
      <c r="C13646" s="3" t="str">
        <f>HYPERLINK("http://www.uniprot.org/uniprot/I1NH16","tr|I1NH16|I1NH16_SOYBN")</f>
        <v>tr|I1NH16|I1NH16_SOYBN</v>
      </c>
      <c r="D13646" t="s">
        <v>28</v>
      </c>
      <c r="E13646">
        <v>69.14</v>
      </c>
      <c r="F13646">
        <v>619</v>
      </c>
      <c r="G13646">
        <v>191</v>
      </c>
      <c r="H13646">
        <v>16</v>
      </c>
      <c r="I13646">
        <v>1</v>
      </c>
      <c r="J13646">
        <v>1809</v>
      </c>
      <c r="K13646">
        <v>1</v>
      </c>
      <c r="L13646">
        <v>1</v>
      </c>
      <c r="M13646">
        <v>612</v>
      </c>
      <c r="N13646" t="s">
        <v>18</v>
      </c>
      <c r="O13646">
        <v>0</v>
      </c>
      <c r="P13646">
        <v>2073</v>
      </c>
    </row>
    <row r="13647" spans="1:16" x14ac:dyDescent="0.25">
      <c r="A13647" t="s">
        <v>20282</v>
      </c>
      <c r="B13647">
        <v>1149</v>
      </c>
      <c r="C13647" s="3" t="str">
        <f>HYPERLINK("http://www.uniprot.org/uniprot/G7ISK0","tr|G7ISK0|G7ISK0_MEDTR")</f>
        <v>tr|G7ISK0|G7ISK0_MEDTR</v>
      </c>
      <c r="D13647" t="s">
        <v>20283</v>
      </c>
      <c r="E13647">
        <v>84.37</v>
      </c>
      <c r="F13647">
        <v>384</v>
      </c>
      <c r="G13647">
        <v>60</v>
      </c>
      <c r="H13647">
        <v>2</v>
      </c>
      <c r="I13647">
        <v>1</v>
      </c>
      <c r="J13647">
        <v>1146</v>
      </c>
      <c r="K13647">
        <v>1</v>
      </c>
      <c r="L13647">
        <v>11</v>
      </c>
      <c r="M13647">
        <v>393</v>
      </c>
      <c r="N13647" t="s">
        <v>18</v>
      </c>
      <c r="O13647">
        <v>0</v>
      </c>
      <c r="P13647">
        <v>1680</v>
      </c>
    </row>
    <row r="13648" spans="1:16" x14ac:dyDescent="0.25">
      <c r="A13648" t="s">
        <v>20284</v>
      </c>
      <c r="B13648">
        <v>951</v>
      </c>
      <c r="C13648" s="3" t="str">
        <f>HYPERLINK("http://www.uniprot.org/uniprot/A2Q5E6","tr|A2Q5E6|A2Q5E6_MEDTR")</f>
        <v>tr|A2Q5E6|A2Q5E6_MEDTR</v>
      </c>
      <c r="D13648" t="s">
        <v>20285</v>
      </c>
      <c r="E13648">
        <v>91.48</v>
      </c>
      <c r="F13648">
        <v>317</v>
      </c>
      <c r="G13648">
        <v>27</v>
      </c>
      <c r="H13648">
        <v>1</v>
      </c>
      <c r="I13648">
        <v>1</v>
      </c>
      <c r="J13648">
        <v>948</v>
      </c>
      <c r="K13648">
        <v>1</v>
      </c>
      <c r="L13648">
        <v>1</v>
      </c>
      <c r="M13648">
        <v>313</v>
      </c>
      <c r="N13648" t="s">
        <v>18</v>
      </c>
      <c r="O13648" s="1">
        <v>1.9654500000000001E-163</v>
      </c>
      <c r="P13648">
        <v>1496</v>
      </c>
    </row>
    <row r="13649" spans="1:16" x14ac:dyDescent="0.25">
      <c r="A13649" t="s">
        <v>20286</v>
      </c>
      <c r="B13649">
        <v>498</v>
      </c>
      <c r="C13649" s="3" t="str">
        <f>HYPERLINK("http://www.uniprot.org/uniprot/A2Q545","tr|A2Q545|A2Q545_MEDTR")</f>
        <v>tr|A2Q545|A2Q545_MEDTR</v>
      </c>
      <c r="D13649" t="s">
        <v>20287</v>
      </c>
      <c r="E13649">
        <v>47.2</v>
      </c>
      <c r="F13649">
        <v>197</v>
      </c>
      <c r="G13649">
        <v>104</v>
      </c>
      <c r="H13649">
        <v>33</v>
      </c>
      <c r="I13649">
        <v>1</v>
      </c>
      <c r="J13649">
        <v>492</v>
      </c>
      <c r="K13649">
        <v>1</v>
      </c>
      <c r="L13649">
        <v>25</v>
      </c>
      <c r="M13649">
        <v>221</v>
      </c>
      <c r="N13649" t="s">
        <v>18</v>
      </c>
      <c r="O13649" s="1">
        <v>1.8053899999999999E-31</v>
      </c>
      <c r="P13649">
        <v>353</v>
      </c>
    </row>
    <row r="13650" spans="1:16" x14ac:dyDescent="0.25">
      <c r="A13650" t="s">
        <v>20288</v>
      </c>
      <c r="B13650">
        <v>918</v>
      </c>
      <c r="C13650" s="3" t="str">
        <f>HYPERLINK("http://www.uniprot.org/uniprot/G7JXX6","tr|G7JXX6|G7JXX6_MEDTR")</f>
        <v>tr|G7JXX6|G7JXX6_MEDTR</v>
      </c>
      <c r="D13650" t="s">
        <v>20289</v>
      </c>
      <c r="E13650">
        <v>82.67</v>
      </c>
      <c r="F13650">
        <v>329</v>
      </c>
      <c r="G13650">
        <v>57</v>
      </c>
      <c r="H13650">
        <v>24</v>
      </c>
      <c r="I13650">
        <v>1</v>
      </c>
      <c r="J13650">
        <v>915</v>
      </c>
      <c r="K13650">
        <v>1</v>
      </c>
      <c r="L13650">
        <v>1</v>
      </c>
      <c r="M13650">
        <v>329</v>
      </c>
      <c r="N13650" t="s">
        <v>18</v>
      </c>
      <c r="O13650" s="1">
        <v>5.0217600000000001E-153</v>
      </c>
      <c r="P13650">
        <v>1406</v>
      </c>
    </row>
    <row r="13651" spans="1:16" x14ac:dyDescent="0.25">
      <c r="A13651" t="s">
        <v>20290</v>
      </c>
      <c r="B13651">
        <v>1506</v>
      </c>
      <c r="C13651" s="3" t="str">
        <f>HYPERLINK("http://www.uniprot.org/uniprot/G7KRU4","tr|G7KRU4|G7KRU4_MEDTR")</f>
        <v>tr|G7KRU4|G7KRU4_MEDTR</v>
      </c>
      <c r="D13651" t="s">
        <v>20291</v>
      </c>
      <c r="E13651">
        <v>79.64</v>
      </c>
      <c r="F13651">
        <v>501</v>
      </c>
      <c r="G13651">
        <v>102</v>
      </c>
      <c r="H13651">
        <v>0</v>
      </c>
      <c r="I13651">
        <v>1</v>
      </c>
      <c r="J13651">
        <v>1503</v>
      </c>
      <c r="K13651">
        <v>1</v>
      </c>
      <c r="L13651">
        <v>1</v>
      </c>
      <c r="M13651">
        <v>490</v>
      </c>
      <c r="N13651" t="s">
        <v>18</v>
      </c>
      <c r="O13651">
        <v>0</v>
      </c>
      <c r="P13651">
        <v>2066</v>
      </c>
    </row>
    <row r="13652" spans="1:16" x14ac:dyDescent="0.25">
      <c r="A13652" t="s">
        <v>20292</v>
      </c>
      <c r="B13652">
        <v>1023</v>
      </c>
      <c r="C13652" s="3" t="str">
        <f>HYPERLINK("http://www.uniprot.org/uniprot/F8QPI4","tr|F8QPI4|F8QPI4_9FABA")</f>
        <v>tr|F8QPI4|F8QPI4_9FABA</v>
      </c>
      <c r="D13652" t="s">
        <v>20293</v>
      </c>
      <c r="E13652">
        <v>80.459999999999994</v>
      </c>
      <c r="F13652">
        <v>343</v>
      </c>
      <c r="G13652">
        <v>67</v>
      </c>
      <c r="H13652">
        <v>3</v>
      </c>
      <c r="I13652">
        <v>1</v>
      </c>
      <c r="J13652">
        <v>1020</v>
      </c>
      <c r="K13652">
        <v>1</v>
      </c>
      <c r="L13652">
        <v>1</v>
      </c>
      <c r="M13652">
        <v>339</v>
      </c>
      <c r="N13652" t="s">
        <v>18</v>
      </c>
      <c r="O13652" s="1">
        <v>5.6599700000000002E-151</v>
      </c>
      <c r="P13652">
        <v>1389</v>
      </c>
    </row>
    <row r="13653" spans="1:16" x14ac:dyDescent="0.25">
      <c r="A13653" t="s">
        <v>20294</v>
      </c>
      <c r="B13653">
        <v>1173</v>
      </c>
      <c r="C13653" s="3" t="str">
        <f>HYPERLINK("http://www.uniprot.org/uniprot/G7L6M5","tr|G7L6M5|G7L6M5_MEDTR")</f>
        <v>tr|G7L6M5|G7L6M5_MEDTR</v>
      </c>
      <c r="D13653" t="s">
        <v>14506</v>
      </c>
      <c r="E13653">
        <v>48.08</v>
      </c>
      <c r="F13653">
        <v>418</v>
      </c>
      <c r="G13653">
        <v>217</v>
      </c>
      <c r="H13653">
        <v>38</v>
      </c>
      <c r="I13653">
        <v>25</v>
      </c>
      <c r="J13653">
        <v>1164</v>
      </c>
      <c r="K13653">
        <v>1</v>
      </c>
      <c r="L13653">
        <v>3</v>
      </c>
      <c r="M13653">
        <v>418</v>
      </c>
      <c r="N13653" t="s">
        <v>18</v>
      </c>
      <c r="O13653" s="1">
        <v>5.4921600000000004E-87</v>
      </c>
      <c r="P13653">
        <v>838</v>
      </c>
    </row>
    <row r="13654" spans="1:16" x14ac:dyDescent="0.25">
      <c r="A13654" t="s">
        <v>20295</v>
      </c>
      <c r="B13654">
        <v>1494</v>
      </c>
      <c r="C13654" s="3" t="str">
        <f>HYPERLINK("http://www.uniprot.org/uniprot/Q84P28","tr|Q84P28|Q84P28_SOYBN")</f>
        <v>tr|Q84P28|Q84P28_SOYBN</v>
      </c>
      <c r="D13654" t="s">
        <v>20296</v>
      </c>
      <c r="E13654">
        <v>89.33</v>
      </c>
      <c r="F13654">
        <v>497</v>
      </c>
      <c r="G13654">
        <v>53</v>
      </c>
      <c r="H13654">
        <v>0</v>
      </c>
      <c r="I13654">
        <v>1</v>
      </c>
      <c r="J13654">
        <v>1491</v>
      </c>
      <c r="K13654">
        <v>1</v>
      </c>
      <c r="L13654">
        <v>1</v>
      </c>
      <c r="M13654">
        <v>490</v>
      </c>
      <c r="N13654" t="s">
        <v>18</v>
      </c>
      <c r="O13654">
        <v>0</v>
      </c>
      <c r="P13654">
        <v>2318</v>
      </c>
    </row>
    <row r="13655" spans="1:16" x14ac:dyDescent="0.25">
      <c r="A13655" t="s">
        <v>20297</v>
      </c>
      <c r="B13655">
        <v>1026</v>
      </c>
      <c r="C13655" s="3" t="str">
        <f>HYPERLINK("http://www.uniprot.org/uniprot/I3S2F7","tr|I3S2F7|I3S2F7_MEDTR")</f>
        <v>tr|I3S2F7|I3S2F7_MEDTR</v>
      </c>
      <c r="D13655" t="s">
        <v>22</v>
      </c>
      <c r="E13655">
        <v>70.75</v>
      </c>
      <c r="F13655">
        <v>359</v>
      </c>
      <c r="G13655">
        <v>105</v>
      </c>
      <c r="H13655">
        <v>66</v>
      </c>
      <c r="I13655">
        <v>142</v>
      </c>
      <c r="J13655">
        <v>1020</v>
      </c>
      <c r="K13655">
        <v>1</v>
      </c>
      <c r="L13655">
        <v>26</v>
      </c>
      <c r="M13655">
        <v>384</v>
      </c>
      <c r="N13655" t="s">
        <v>18</v>
      </c>
      <c r="O13655" s="1">
        <v>7.4819399999999999E-127</v>
      </c>
      <c r="P13655">
        <v>1181</v>
      </c>
    </row>
    <row r="13656" spans="1:16" x14ac:dyDescent="0.25">
      <c r="A13656" t="s">
        <v>20298</v>
      </c>
      <c r="B13656">
        <v>1008</v>
      </c>
      <c r="C13656" s="3" t="str">
        <f>HYPERLINK("http://www.uniprot.org/uniprot/G7I8J1","tr|G7I8J1|G7I8J1_MEDTR")</f>
        <v>tr|G7I8J1|G7I8J1_MEDTR</v>
      </c>
      <c r="D13656" t="s">
        <v>20299</v>
      </c>
      <c r="E13656">
        <v>81.489999999999995</v>
      </c>
      <c r="F13656">
        <v>335</v>
      </c>
      <c r="G13656">
        <v>62</v>
      </c>
      <c r="H13656">
        <v>0</v>
      </c>
      <c r="I13656">
        <v>1</v>
      </c>
      <c r="J13656">
        <v>1005</v>
      </c>
      <c r="K13656">
        <v>1</v>
      </c>
      <c r="L13656">
        <v>1</v>
      </c>
      <c r="M13656">
        <v>332</v>
      </c>
      <c r="N13656" t="s">
        <v>18</v>
      </c>
      <c r="O13656" s="1">
        <v>7.2026099999999997E-151</v>
      </c>
      <c r="P13656">
        <v>1388</v>
      </c>
    </row>
    <row r="13657" spans="1:16" x14ac:dyDescent="0.25">
      <c r="A13657" t="s">
        <v>20300</v>
      </c>
      <c r="B13657">
        <v>2769</v>
      </c>
      <c r="C13657" s="3" t="str">
        <f>HYPERLINK("http://www.uniprot.org/uniprot/I1JXP8","tr|I1JXP8|I1JXP8_SOYBN")</f>
        <v>tr|I1JXP8|I1JXP8_SOYBN</v>
      </c>
      <c r="D13657" t="s">
        <v>71</v>
      </c>
      <c r="E13657">
        <v>68.42</v>
      </c>
      <c r="F13657">
        <v>928</v>
      </c>
      <c r="G13657">
        <v>293</v>
      </c>
      <c r="H13657">
        <v>9</v>
      </c>
      <c r="I13657">
        <v>1</v>
      </c>
      <c r="J13657">
        <v>2757</v>
      </c>
      <c r="K13657">
        <v>1</v>
      </c>
      <c r="L13657">
        <v>1</v>
      </c>
      <c r="M13657">
        <v>916</v>
      </c>
      <c r="N13657" t="s">
        <v>18</v>
      </c>
      <c r="O13657">
        <v>0</v>
      </c>
      <c r="P13657">
        <v>3061</v>
      </c>
    </row>
    <row r="13658" spans="1:16" x14ac:dyDescent="0.25">
      <c r="A13658" t="s">
        <v>20301</v>
      </c>
      <c r="B13658">
        <v>333</v>
      </c>
      <c r="C13658" s="3" t="str">
        <f>HYPERLINK("http://www.uniprot.org/uniprot/G7J7U1","tr|G7J7U1|G7J7U1_MEDTR")</f>
        <v>tr|G7J7U1|G7J7U1_MEDTR</v>
      </c>
      <c r="D13658" t="s">
        <v>6116</v>
      </c>
      <c r="E13658">
        <v>86.23</v>
      </c>
      <c r="F13658">
        <v>109</v>
      </c>
      <c r="G13658">
        <v>15</v>
      </c>
      <c r="H13658">
        <v>0</v>
      </c>
      <c r="I13658">
        <v>1</v>
      </c>
      <c r="J13658">
        <v>327</v>
      </c>
      <c r="K13658">
        <v>1</v>
      </c>
      <c r="L13658">
        <v>1</v>
      </c>
      <c r="M13658">
        <v>108</v>
      </c>
      <c r="N13658" t="s">
        <v>18</v>
      </c>
      <c r="O13658" s="1">
        <v>5.7841200000000003E-46</v>
      </c>
      <c r="P13658">
        <v>478</v>
      </c>
    </row>
    <row r="13659" spans="1:16" x14ac:dyDescent="0.25">
      <c r="A13659" t="s">
        <v>20302</v>
      </c>
      <c r="B13659">
        <v>1464</v>
      </c>
      <c r="C13659" s="3" t="str">
        <f>HYPERLINK("http://www.uniprot.org/uniprot/G7JBX0","tr|G7JBX0|G7JBX0_MEDTR")</f>
        <v>tr|G7JBX0|G7JBX0_MEDTR</v>
      </c>
      <c r="D13659" t="s">
        <v>20303</v>
      </c>
      <c r="E13659">
        <v>68.67</v>
      </c>
      <c r="F13659">
        <v>530</v>
      </c>
      <c r="G13659">
        <v>166</v>
      </c>
      <c r="H13659">
        <v>43</v>
      </c>
      <c r="I13659">
        <v>1</v>
      </c>
      <c r="J13659">
        <v>1461</v>
      </c>
      <c r="K13659">
        <v>1</v>
      </c>
      <c r="L13659">
        <v>1</v>
      </c>
      <c r="M13659">
        <v>506</v>
      </c>
      <c r="N13659" t="s">
        <v>18</v>
      </c>
      <c r="O13659">
        <v>0</v>
      </c>
      <c r="P13659">
        <v>1755</v>
      </c>
    </row>
    <row r="13660" spans="1:16" x14ac:dyDescent="0.25">
      <c r="A13660" t="s">
        <v>20304</v>
      </c>
      <c r="B13660">
        <v>1044</v>
      </c>
      <c r="C13660" s="3" t="str">
        <f>HYPERLINK("http://www.uniprot.org/uniprot/K7LD40","tr|K7LD40|K7LD40_SOYBN")</f>
        <v>tr|K7LD40|K7LD40_SOYBN</v>
      </c>
      <c r="D13660" t="s">
        <v>117</v>
      </c>
      <c r="E13660">
        <v>71.11</v>
      </c>
      <c r="F13660">
        <v>45</v>
      </c>
      <c r="G13660">
        <v>13</v>
      </c>
      <c r="H13660">
        <v>0</v>
      </c>
      <c r="I13660">
        <v>4</v>
      </c>
      <c r="J13660">
        <v>138</v>
      </c>
      <c r="K13660">
        <v>1</v>
      </c>
      <c r="L13660">
        <v>77</v>
      </c>
      <c r="M13660">
        <v>121</v>
      </c>
      <c r="N13660" t="s">
        <v>18</v>
      </c>
      <c r="O13660" s="1">
        <v>4.09094E-11</v>
      </c>
      <c r="P13660">
        <v>183</v>
      </c>
    </row>
    <row r="13661" spans="1:16" x14ac:dyDescent="0.25">
      <c r="A13661" t="s">
        <v>20305</v>
      </c>
      <c r="B13661">
        <v>1497</v>
      </c>
      <c r="C13661" s="3" t="str">
        <f>HYPERLINK("http://www.uniprot.org/uniprot/I1KGM8","tr|I1KGM8|I1KGM8_SOYBN")</f>
        <v>tr|I1KGM8|I1KGM8_SOYBN</v>
      </c>
      <c r="D13661" t="s">
        <v>28</v>
      </c>
      <c r="E13661">
        <v>70.42</v>
      </c>
      <c r="F13661">
        <v>470</v>
      </c>
      <c r="G13661">
        <v>139</v>
      </c>
      <c r="H13661">
        <v>1</v>
      </c>
      <c r="I13661">
        <v>58</v>
      </c>
      <c r="J13661">
        <v>1464</v>
      </c>
      <c r="K13661">
        <v>1</v>
      </c>
      <c r="L13661">
        <v>26</v>
      </c>
      <c r="M13661">
        <v>459</v>
      </c>
      <c r="N13661" t="s">
        <v>18</v>
      </c>
      <c r="O13661">
        <v>0</v>
      </c>
      <c r="P13661">
        <v>1650</v>
      </c>
    </row>
    <row r="13662" spans="1:16" x14ac:dyDescent="0.25">
      <c r="A13662" t="s">
        <v>20306</v>
      </c>
      <c r="B13662">
        <v>924</v>
      </c>
      <c r="C13662" s="3" t="str">
        <f>HYPERLINK("http://www.uniprot.org/uniprot/I1KVP7","tr|I1KVP7|I1KVP7_SOYBN")</f>
        <v>tr|I1KVP7|I1KVP7_SOYBN</v>
      </c>
      <c r="D13662" t="s">
        <v>71</v>
      </c>
      <c r="E13662">
        <v>62.41</v>
      </c>
      <c r="F13662">
        <v>306</v>
      </c>
      <c r="G13662">
        <v>115</v>
      </c>
      <c r="H13662">
        <v>1</v>
      </c>
      <c r="I13662">
        <v>7</v>
      </c>
      <c r="J13662">
        <v>921</v>
      </c>
      <c r="K13662">
        <v>1</v>
      </c>
      <c r="L13662">
        <v>33</v>
      </c>
      <c r="M13662">
        <v>310</v>
      </c>
      <c r="N13662" t="s">
        <v>18</v>
      </c>
      <c r="O13662" s="1">
        <v>2.09792E-98</v>
      </c>
      <c r="P13662">
        <v>935</v>
      </c>
    </row>
    <row r="13663" spans="1:16" x14ac:dyDescent="0.25">
      <c r="A13663" t="s">
        <v>20307</v>
      </c>
      <c r="B13663">
        <v>426</v>
      </c>
      <c r="C13663" s="3" t="str">
        <f>HYPERLINK("http://www.uniprot.org/uniprot/G7JNZ4","tr|G7JNZ4|G7JNZ4_MEDTR")</f>
        <v>tr|G7JNZ4|G7JNZ4_MEDTR</v>
      </c>
      <c r="D13663" t="s">
        <v>20308</v>
      </c>
      <c r="E13663">
        <v>78.72</v>
      </c>
      <c r="F13663">
        <v>141</v>
      </c>
      <c r="G13663">
        <v>30</v>
      </c>
      <c r="H13663">
        <v>0</v>
      </c>
      <c r="I13663">
        <v>1</v>
      </c>
      <c r="J13663">
        <v>423</v>
      </c>
      <c r="K13663">
        <v>1</v>
      </c>
      <c r="L13663">
        <v>45</v>
      </c>
      <c r="M13663">
        <v>185</v>
      </c>
      <c r="N13663" t="s">
        <v>18</v>
      </c>
      <c r="O13663" s="1">
        <v>1.36699E-55</v>
      </c>
      <c r="P13663">
        <v>561</v>
      </c>
    </row>
    <row r="13664" spans="1:16" x14ac:dyDescent="0.25">
      <c r="A13664" t="s">
        <v>20309</v>
      </c>
      <c r="B13664">
        <v>3225</v>
      </c>
      <c r="C13664" s="3" t="str">
        <f>HYPERLINK("http://www.uniprot.org/uniprot/K7MEG5","tr|K7MEG5|K7MEG5_SOYBN")</f>
        <v>tr|K7MEG5|K7MEG5_SOYBN</v>
      </c>
      <c r="D13664" t="s">
        <v>28</v>
      </c>
      <c r="E13664">
        <v>77.7</v>
      </c>
      <c r="F13664">
        <v>942</v>
      </c>
      <c r="G13664">
        <v>210</v>
      </c>
      <c r="H13664">
        <v>17</v>
      </c>
      <c r="I13664">
        <v>1</v>
      </c>
      <c r="J13664">
        <v>2775</v>
      </c>
      <c r="K13664">
        <v>1</v>
      </c>
      <c r="L13664">
        <v>1</v>
      </c>
      <c r="M13664">
        <v>901</v>
      </c>
      <c r="N13664" t="s">
        <v>18</v>
      </c>
      <c r="O13664">
        <v>0</v>
      </c>
      <c r="P13664">
        <v>3683</v>
      </c>
    </row>
    <row r="13665" spans="1:16" x14ac:dyDescent="0.25">
      <c r="A13665" t="s">
        <v>20310</v>
      </c>
      <c r="B13665">
        <v>1095</v>
      </c>
      <c r="C13665" s="3" t="str">
        <f>HYPERLINK("http://www.uniprot.org/uniprot/G7LDX4","tr|G7LDX4|G7LDX4_MEDTR")</f>
        <v>tr|G7LDX4|G7LDX4_MEDTR</v>
      </c>
      <c r="D13665" t="s">
        <v>20311</v>
      </c>
      <c r="E13665">
        <v>82.7</v>
      </c>
      <c r="F13665">
        <v>370</v>
      </c>
      <c r="G13665">
        <v>64</v>
      </c>
      <c r="H13665">
        <v>6</v>
      </c>
      <c r="I13665">
        <v>1</v>
      </c>
      <c r="J13665">
        <v>1092</v>
      </c>
      <c r="K13665">
        <v>1</v>
      </c>
      <c r="L13665">
        <v>1</v>
      </c>
      <c r="M13665">
        <v>370</v>
      </c>
      <c r="N13665" t="s">
        <v>18</v>
      </c>
      <c r="O13665" s="1">
        <v>2.8042499999999998E-175</v>
      </c>
      <c r="P13665">
        <v>1599</v>
      </c>
    </row>
    <row r="13666" spans="1:16" x14ac:dyDescent="0.25">
      <c r="A13666" t="s">
        <v>20312</v>
      </c>
      <c r="B13666">
        <v>2481</v>
      </c>
      <c r="C13666" s="3" t="str">
        <f>HYPERLINK("http://www.uniprot.org/uniprot/G7KN36","tr|G7KN36|G7KN36_MEDTR")</f>
        <v>tr|G7KN36|G7KN36_MEDTR</v>
      </c>
      <c r="D13666" t="s">
        <v>20313</v>
      </c>
      <c r="E13666">
        <v>88.72</v>
      </c>
      <c r="F13666">
        <v>807</v>
      </c>
      <c r="G13666">
        <v>91</v>
      </c>
      <c r="H13666">
        <v>2</v>
      </c>
      <c r="I13666">
        <v>10</v>
      </c>
      <c r="J13666">
        <v>2424</v>
      </c>
      <c r="K13666">
        <v>1</v>
      </c>
      <c r="L13666">
        <v>3</v>
      </c>
      <c r="M13666">
        <v>808</v>
      </c>
      <c r="N13666" t="s">
        <v>18</v>
      </c>
      <c r="O13666">
        <v>0</v>
      </c>
      <c r="P13666">
        <v>3710</v>
      </c>
    </row>
    <row r="13667" spans="1:16" x14ac:dyDescent="0.25">
      <c r="A13667" t="s">
        <v>20314</v>
      </c>
      <c r="B13667">
        <v>1473</v>
      </c>
      <c r="C13667" s="3" t="str">
        <f>HYPERLINK("http://www.uniprot.org/uniprot/G7I2F3","tr|G7I2F3|G7I2F3_MEDTR")</f>
        <v>tr|G7I2F3|G7I2F3_MEDTR</v>
      </c>
      <c r="D13667" t="s">
        <v>257</v>
      </c>
      <c r="E13667">
        <v>32.01</v>
      </c>
      <c r="F13667">
        <v>378</v>
      </c>
      <c r="G13667">
        <v>257</v>
      </c>
      <c r="H13667">
        <v>33</v>
      </c>
      <c r="I13667">
        <v>409</v>
      </c>
      <c r="J13667">
        <v>1443</v>
      </c>
      <c r="K13667">
        <v>1</v>
      </c>
      <c r="L13667">
        <v>85</v>
      </c>
      <c r="M13667">
        <v>408</v>
      </c>
      <c r="N13667" t="s">
        <v>18</v>
      </c>
      <c r="O13667" s="1">
        <v>4.6499099999999996E-28</v>
      </c>
      <c r="P13667">
        <v>331</v>
      </c>
    </row>
    <row r="13668" spans="1:16" x14ac:dyDescent="0.25">
      <c r="A13668" t="s">
        <v>20315</v>
      </c>
      <c r="B13668">
        <v>696</v>
      </c>
      <c r="C13668" s="3" t="str">
        <f>HYPERLINK("http://www.uniprot.org/uniprot/I1K057","tr|I1K057|I1K057_SOYBN")</f>
        <v>tr|I1K057|I1K057_SOYBN</v>
      </c>
      <c r="D13668" t="s">
        <v>99</v>
      </c>
      <c r="E13668">
        <v>54.14</v>
      </c>
      <c r="F13668">
        <v>229</v>
      </c>
      <c r="G13668">
        <v>105</v>
      </c>
      <c r="H13668">
        <v>7</v>
      </c>
      <c r="I13668">
        <v>4</v>
      </c>
      <c r="J13668">
        <v>669</v>
      </c>
      <c r="K13668">
        <v>1</v>
      </c>
      <c r="L13668">
        <v>153</v>
      </c>
      <c r="M13668">
        <v>379</v>
      </c>
      <c r="N13668" t="s">
        <v>18</v>
      </c>
      <c r="O13668" s="1">
        <v>5.6310600000000004E-56</v>
      </c>
      <c r="P13668">
        <v>567</v>
      </c>
    </row>
    <row r="13669" spans="1:16" x14ac:dyDescent="0.25">
      <c r="A13669" t="s">
        <v>20316</v>
      </c>
      <c r="B13669">
        <v>672</v>
      </c>
      <c r="C13669" s="3" t="str">
        <f>HYPERLINK("http://www.uniprot.org/uniprot/I1MP78","tr|I1MP78|I1MP78_SOYBN")</f>
        <v>tr|I1MP78|I1MP78_SOYBN</v>
      </c>
      <c r="D13669" t="s">
        <v>28</v>
      </c>
      <c r="E13669">
        <v>68.28</v>
      </c>
      <c r="F13669">
        <v>227</v>
      </c>
      <c r="G13669">
        <v>72</v>
      </c>
      <c r="H13669">
        <v>6</v>
      </c>
      <c r="I13669">
        <v>7</v>
      </c>
      <c r="J13669">
        <v>669</v>
      </c>
      <c r="K13669">
        <v>1</v>
      </c>
      <c r="L13669">
        <v>7</v>
      </c>
      <c r="M13669">
        <v>233</v>
      </c>
      <c r="N13669" t="s">
        <v>18</v>
      </c>
      <c r="O13669" s="1">
        <v>6.1461499999999997E-73</v>
      </c>
      <c r="P13669">
        <v>713</v>
      </c>
    </row>
    <row r="13670" spans="1:16" x14ac:dyDescent="0.25">
      <c r="A13670" t="s">
        <v>20317</v>
      </c>
      <c r="B13670">
        <v>1251</v>
      </c>
      <c r="C13670" s="3" t="str">
        <f>HYPERLINK("http://www.uniprot.org/uniprot/K7M120","tr|K7M120|K7M120_SOYBN")</f>
        <v>tr|K7M120|K7M120_SOYBN</v>
      </c>
      <c r="D13670" t="s">
        <v>28</v>
      </c>
      <c r="E13670">
        <v>66.819999999999993</v>
      </c>
      <c r="F13670">
        <v>428</v>
      </c>
      <c r="G13670">
        <v>142</v>
      </c>
      <c r="H13670">
        <v>12</v>
      </c>
      <c r="I13670">
        <v>1</v>
      </c>
      <c r="J13670">
        <v>1248</v>
      </c>
      <c r="K13670">
        <v>1</v>
      </c>
      <c r="L13670">
        <v>1</v>
      </c>
      <c r="M13670">
        <v>419</v>
      </c>
      <c r="N13670" t="s">
        <v>18</v>
      </c>
      <c r="O13670" s="1">
        <v>1.6652000000000001E-145</v>
      </c>
      <c r="P13670">
        <v>1343</v>
      </c>
    </row>
    <row r="13671" spans="1:16" x14ac:dyDescent="0.25">
      <c r="A13671" t="s">
        <v>20318</v>
      </c>
      <c r="B13671">
        <v>990</v>
      </c>
      <c r="C13671" s="3" t="str">
        <f>HYPERLINK("http://www.uniprot.org/uniprot/G7ISP0","tr|G7ISP0|G7ISP0_MEDTR")</f>
        <v>tr|G7ISP0|G7ISP0_MEDTR</v>
      </c>
      <c r="D13671" t="s">
        <v>20319</v>
      </c>
      <c r="E13671">
        <v>76.959999999999994</v>
      </c>
      <c r="F13671">
        <v>330</v>
      </c>
      <c r="G13671">
        <v>76</v>
      </c>
      <c r="H13671">
        <v>1</v>
      </c>
      <c r="I13671">
        <v>1</v>
      </c>
      <c r="J13671">
        <v>987</v>
      </c>
      <c r="K13671">
        <v>1</v>
      </c>
      <c r="L13671">
        <v>1</v>
      </c>
      <c r="M13671">
        <v>330</v>
      </c>
      <c r="N13671" t="s">
        <v>18</v>
      </c>
      <c r="O13671" s="1">
        <v>1.1550700000000001E-137</v>
      </c>
      <c r="P13671">
        <v>1274</v>
      </c>
    </row>
    <row r="13672" spans="1:16" x14ac:dyDescent="0.25">
      <c r="A13672" t="s">
        <v>20320</v>
      </c>
      <c r="B13672">
        <v>1851</v>
      </c>
      <c r="C13672" s="3" t="str">
        <f>HYPERLINK("http://www.uniprot.org/uniprot/I1MHP5","tr|I1MHP5|I1MHP5_SOYBN")</f>
        <v>tr|I1MHP5|I1MHP5_SOYBN</v>
      </c>
      <c r="D13672" t="s">
        <v>28</v>
      </c>
      <c r="E13672">
        <v>27.85</v>
      </c>
      <c r="F13672">
        <v>420</v>
      </c>
      <c r="G13672">
        <v>303</v>
      </c>
      <c r="H13672">
        <v>42</v>
      </c>
      <c r="I13672">
        <v>151</v>
      </c>
      <c r="J13672">
        <v>1284</v>
      </c>
      <c r="K13672">
        <v>1</v>
      </c>
      <c r="L13672">
        <v>1057</v>
      </c>
      <c r="M13672">
        <v>1470</v>
      </c>
      <c r="N13672" t="s">
        <v>18</v>
      </c>
      <c r="O13672" s="1">
        <v>2.30072E-30</v>
      </c>
      <c r="P13672">
        <v>352</v>
      </c>
    </row>
    <row r="13673" spans="1:16" x14ac:dyDescent="0.25">
      <c r="A13673" t="s">
        <v>20321</v>
      </c>
      <c r="B13673">
        <v>894</v>
      </c>
      <c r="C13673" s="3" t="str">
        <f>HYPERLINK("http://www.uniprot.org/uniprot/I1J5Y3","tr|I1J5Y3|I1J5Y3_SOYBN")</f>
        <v>tr|I1J5Y3|I1J5Y3_SOYBN</v>
      </c>
      <c r="D13673" t="s">
        <v>71</v>
      </c>
      <c r="E13673">
        <v>75.930000000000007</v>
      </c>
      <c r="F13673">
        <v>295</v>
      </c>
      <c r="G13673">
        <v>71</v>
      </c>
      <c r="H13673">
        <v>0</v>
      </c>
      <c r="I13673">
        <v>1</v>
      </c>
      <c r="J13673">
        <v>885</v>
      </c>
      <c r="K13673">
        <v>1</v>
      </c>
      <c r="L13673">
        <v>1</v>
      </c>
      <c r="M13673">
        <v>279</v>
      </c>
      <c r="N13673" t="s">
        <v>18</v>
      </c>
      <c r="O13673" s="1">
        <v>5.9607100000000003E-119</v>
      </c>
      <c r="P13673">
        <v>1112</v>
      </c>
    </row>
    <row r="13674" spans="1:16" x14ac:dyDescent="0.25">
      <c r="A13674" t="s">
        <v>20322</v>
      </c>
      <c r="B13674">
        <v>846</v>
      </c>
      <c r="C13674" s="3" t="str">
        <f>HYPERLINK("http://www.uniprot.org/uniprot/I1JQJ8","tr|I1JQJ8|I1JQJ8_SOYBN")</f>
        <v>tr|I1JQJ8|I1JQJ8_SOYBN</v>
      </c>
      <c r="D13674" t="s">
        <v>28</v>
      </c>
      <c r="E13674">
        <v>76.53</v>
      </c>
      <c r="F13674">
        <v>277</v>
      </c>
      <c r="G13674">
        <v>65</v>
      </c>
      <c r="H13674">
        <v>0</v>
      </c>
      <c r="I13674">
        <v>1</v>
      </c>
      <c r="J13674">
        <v>831</v>
      </c>
      <c r="K13674">
        <v>1</v>
      </c>
      <c r="L13674">
        <v>141</v>
      </c>
      <c r="M13674">
        <v>417</v>
      </c>
      <c r="N13674" t="s">
        <v>18</v>
      </c>
      <c r="O13674" s="1">
        <v>1.11375E-116</v>
      </c>
      <c r="P13674">
        <v>1092</v>
      </c>
    </row>
    <row r="13675" spans="1:16" x14ac:dyDescent="0.25">
      <c r="A13675" t="s">
        <v>20323</v>
      </c>
      <c r="B13675">
        <v>4968</v>
      </c>
      <c r="C13675" s="3" t="str">
        <f>HYPERLINK("http://www.uniprot.org/uniprot/K7KFA9","tr|K7KFA9|K7KFA9_SOYBN")</f>
        <v>tr|K7KFA9|K7KFA9_SOYBN</v>
      </c>
      <c r="D13675" t="s">
        <v>28</v>
      </c>
      <c r="E13675">
        <v>49.67</v>
      </c>
      <c r="F13675">
        <v>1872</v>
      </c>
      <c r="G13675">
        <v>942</v>
      </c>
      <c r="H13675">
        <v>217</v>
      </c>
      <c r="I13675">
        <v>1</v>
      </c>
      <c r="J13675">
        <v>4965</v>
      </c>
      <c r="K13675">
        <v>1</v>
      </c>
      <c r="L13675">
        <v>1</v>
      </c>
      <c r="M13675">
        <v>1830</v>
      </c>
      <c r="N13675" t="s">
        <v>18</v>
      </c>
      <c r="O13675">
        <v>0</v>
      </c>
      <c r="P13675">
        <v>3755</v>
      </c>
    </row>
    <row r="13676" spans="1:16" x14ac:dyDescent="0.25">
      <c r="A13676" t="s">
        <v>20324</v>
      </c>
      <c r="B13676">
        <v>261</v>
      </c>
      <c r="C13676" s="3" t="str">
        <f>HYPERLINK("http://www.uniprot.org/uniprot/I1MWS9","tr|I1MWS9|I1MWS9_SOYBN")</f>
        <v>tr|I1MWS9|I1MWS9_SOYBN</v>
      </c>
      <c r="D13676" t="s">
        <v>28</v>
      </c>
      <c r="E13676">
        <v>72.28</v>
      </c>
      <c r="F13676">
        <v>83</v>
      </c>
      <c r="G13676">
        <v>23</v>
      </c>
      <c r="H13676">
        <v>0</v>
      </c>
      <c r="I13676">
        <v>1</v>
      </c>
      <c r="J13676">
        <v>249</v>
      </c>
      <c r="K13676">
        <v>1</v>
      </c>
      <c r="L13676">
        <v>1</v>
      </c>
      <c r="M13676">
        <v>77</v>
      </c>
      <c r="N13676" t="s">
        <v>18</v>
      </c>
      <c r="O13676" s="1">
        <v>6.1515800000000003E-24</v>
      </c>
      <c r="P13676">
        <v>288</v>
      </c>
    </row>
    <row r="13677" spans="1:16" x14ac:dyDescent="0.25">
      <c r="A13677" t="s">
        <v>20325</v>
      </c>
      <c r="B13677">
        <v>381</v>
      </c>
      <c r="C13677" s="3" t="str">
        <f>HYPERLINK("http://www.uniprot.org/uniprot/I1NHA0","tr|I1NHA0|I1NHA0_SOYBN")</f>
        <v>tr|I1NHA0|I1NHA0_SOYBN</v>
      </c>
      <c r="D13677" t="s">
        <v>28</v>
      </c>
      <c r="E13677">
        <v>63.56</v>
      </c>
      <c r="F13677">
        <v>129</v>
      </c>
      <c r="G13677">
        <v>47</v>
      </c>
      <c r="H13677">
        <v>3</v>
      </c>
      <c r="I13677">
        <v>1</v>
      </c>
      <c r="J13677">
        <v>378</v>
      </c>
      <c r="K13677">
        <v>1</v>
      </c>
      <c r="L13677">
        <v>1</v>
      </c>
      <c r="M13677">
        <v>127</v>
      </c>
      <c r="N13677" t="s">
        <v>18</v>
      </c>
      <c r="O13677" s="1">
        <v>1.9948599999999999E-30</v>
      </c>
      <c r="P13677">
        <v>344</v>
      </c>
    </row>
    <row r="13678" spans="1:16" x14ac:dyDescent="0.25">
      <c r="A13678" t="s">
        <v>20326</v>
      </c>
      <c r="B13678">
        <v>1926</v>
      </c>
      <c r="C13678" s="3" t="str">
        <f>HYPERLINK("http://www.uniprot.org/uniprot/I1NHQ5","tr|I1NHQ5|I1NHQ5_SOYBN")</f>
        <v>tr|I1NHQ5|I1NHQ5_SOYBN</v>
      </c>
      <c r="D13678" t="s">
        <v>28</v>
      </c>
      <c r="E13678">
        <v>79.66</v>
      </c>
      <c r="F13678">
        <v>536</v>
      </c>
      <c r="G13678">
        <v>109</v>
      </c>
      <c r="H13678">
        <v>0</v>
      </c>
      <c r="I13678">
        <v>316</v>
      </c>
      <c r="J13678">
        <v>1923</v>
      </c>
      <c r="K13678">
        <v>1</v>
      </c>
      <c r="L13678">
        <v>1</v>
      </c>
      <c r="M13678">
        <v>535</v>
      </c>
      <c r="N13678" t="s">
        <v>18</v>
      </c>
      <c r="O13678">
        <v>0</v>
      </c>
      <c r="P13678">
        <v>2197</v>
      </c>
    </row>
    <row r="13679" spans="1:16" x14ac:dyDescent="0.25">
      <c r="A13679" t="s">
        <v>20327</v>
      </c>
      <c r="B13679">
        <v>732</v>
      </c>
      <c r="C13679" s="3" t="str">
        <f>HYPERLINK("http://www.uniprot.org/uniprot/I1JGG6","tr|I1JGG6|I1JGG6_SOYBN")</f>
        <v>tr|I1JGG6|I1JGG6_SOYBN</v>
      </c>
      <c r="D13679" t="s">
        <v>28</v>
      </c>
      <c r="E13679">
        <v>84.77</v>
      </c>
      <c r="F13679">
        <v>243</v>
      </c>
      <c r="G13679">
        <v>37</v>
      </c>
      <c r="H13679">
        <v>0</v>
      </c>
      <c r="I13679">
        <v>1</v>
      </c>
      <c r="J13679">
        <v>729</v>
      </c>
      <c r="K13679">
        <v>1</v>
      </c>
      <c r="L13679">
        <v>1</v>
      </c>
      <c r="M13679">
        <v>243</v>
      </c>
      <c r="N13679" t="s">
        <v>18</v>
      </c>
      <c r="O13679" s="1">
        <v>2.42265E-116</v>
      </c>
      <c r="P13679">
        <v>1088</v>
      </c>
    </row>
    <row r="13680" spans="1:16" x14ac:dyDescent="0.25">
      <c r="A13680" t="s">
        <v>20328</v>
      </c>
      <c r="B13680">
        <v>1413</v>
      </c>
      <c r="C13680" s="3" t="str">
        <f>HYPERLINK("http://www.uniprot.org/uniprot/I1JXP6","tr|I1JXP6|I1JXP6_SOYBN")</f>
        <v>tr|I1JXP6|I1JXP6_SOYBN</v>
      </c>
      <c r="D13680" t="s">
        <v>28</v>
      </c>
      <c r="E13680">
        <v>87.36</v>
      </c>
      <c r="F13680">
        <v>467</v>
      </c>
      <c r="G13680">
        <v>59</v>
      </c>
      <c r="H13680">
        <v>0</v>
      </c>
      <c r="I13680">
        <v>10</v>
      </c>
      <c r="J13680">
        <v>1410</v>
      </c>
      <c r="K13680">
        <v>1</v>
      </c>
      <c r="L13680">
        <v>10</v>
      </c>
      <c r="M13680">
        <v>469</v>
      </c>
      <c r="N13680" t="s">
        <v>18</v>
      </c>
      <c r="O13680">
        <v>0</v>
      </c>
      <c r="P13680">
        <v>2139</v>
      </c>
    </row>
    <row r="13681" spans="1:16" x14ac:dyDescent="0.25">
      <c r="A13681" t="s">
        <v>20329</v>
      </c>
      <c r="B13681">
        <v>702</v>
      </c>
      <c r="C13681" s="3" t="str">
        <f>HYPERLINK("http://www.uniprot.org/uniprot/G7J7U0","tr|G7J7U0|G7J7U0_MEDTR")</f>
        <v>tr|G7J7U0|G7J7U0_MEDTR</v>
      </c>
      <c r="D13681" t="s">
        <v>20330</v>
      </c>
      <c r="E13681">
        <v>62.91</v>
      </c>
      <c r="F13681">
        <v>240</v>
      </c>
      <c r="G13681">
        <v>89</v>
      </c>
      <c r="H13681">
        <v>7</v>
      </c>
      <c r="I13681">
        <v>1</v>
      </c>
      <c r="J13681">
        <v>699</v>
      </c>
      <c r="K13681">
        <v>1</v>
      </c>
      <c r="L13681">
        <v>1</v>
      </c>
      <c r="M13681">
        <v>229</v>
      </c>
      <c r="N13681" t="s">
        <v>18</v>
      </c>
      <c r="O13681" s="1">
        <v>1.3665699999999999E-65</v>
      </c>
      <c r="P13681">
        <v>650</v>
      </c>
    </row>
    <row r="13682" spans="1:16" x14ac:dyDescent="0.25">
      <c r="A13682" t="s">
        <v>20331</v>
      </c>
      <c r="B13682">
        <v>1602</v>
      </c>
      <c r="C13682" s="3" t="str">
        <f>HYPERLINK("http://www.uniprot.org/uniprot/G7JBW9","tr|G7JBW9|G7JBW9_MEDTR")</f>
        <v>tr|G7JBW9|G7JBW9_MEDTR</v>
      </c>
      <c r="D13682" t="s">
        <v>20332</v>
      </c>
      <c r="E13682">
        <v>86.51</v>
      </c>
      <c r="F13682">
        <v>482</v>
      </c>
      <c r="G13682">
        <v>65</v>
      </c>
      <c r="H13682">
        <v>0</v>
      </c>
      <c r="I13682">
        <v>154</v>
      </c>
      <c r="J13682">
        <v>1599</v>
      </c>
      <c r="K13682">
        <v>1</v>
      </c>
      <c r="L13682">
        <v>35</v>
      </c>
      <c r="M13682">
        <v>516</v>
      </c>
      <c r="N13682" t="s">
        <v>18</v>
      </c>
      <c r="O13682">
        <v>0</v>
      </c>
      <c r="P13682">
        <v>2243</v>
      </c>
    </row>
    <row r="13683" spans="1:16" x14ac:dyDescent="0.25">
      <c r="A13683" t="s">
        <v>20333</v>
      </c>
      <c r="B13683">
        <v>228</v>
      </c>
      <c r="C13683" s="3" t="str">
        <f>HYPERLINK("http://www.uniprot.org/uniprot/G7J4C6","tr|G7J4C6|G7J4C6_MEDTR")</f>
        <v>tr|G7J4C6|G7J4C6_MEDTR</v>
      </c>
      <c r="D13683" t="s">
        <v>3005</v>
      </c>
      <c r="E13683">
        <v>52.38</v>
      </c>
      <c r="F13683">
        <v>63</v>
      </c>
      <c r="G13683">
        <v>30</v>
      </c>
      <c r="H13683">
        <v>0</v>
      </c>
      <c r="I13683">
        <v>1</v>
      </c>
      <c r="J13683">
        <v>189</v>
      </c>
      <c r="K13683">
        <v>1</v>
      </c>
      <c r="L13683">
        <v>1</v>
      </c>
      <c r="M13683">
        <v>63</v>
      </c>
      <c r="N13683" t="s">
        <v>18</v>
      </c>
      <c r="O13683" s="1">
        <v>3.2890000000000001E-9</v>
      </c>
      <c r="P13683">
        <v>161</v>
      </c>
    </row>
    <row r="13684" spans="1:16" x14ac:dyDescent="0.25">
      <c r="A13684" t="s">
        <v>20334</v>
      </c>
      <c r="B13684">
        <v>2628</v>
      </c>
      <c r="C13684" s="3" t="str">
        <f>HYPERLINK("http://www.uniprot.org/uniprot/I1KM57","tr|I1KM57|I1KM57_SOYBN")</f>
        <v>tr|I1KM57|I1KM57_SOYBN</v>
      </c>
      <c r="D13684" t="s">
        <v>71</v>
      </c>
      <c r="E13684">
        <v>82.45</v>
      </c>
      <c r="F13684">
        <v>895</v>
      </c>
      <c r="G13684">
        <v>157</v>
      </c>
      <c r="H13684">
        <v>25</v>
      </c>
      <c r="I13684">
        <v>1</v>
      </c>
      <c r="J13684">
        <v>2610</v>
      </c>
      <c r="K13684">
        <v>1</v>
      </c>
      <c r="L13684">
        <v>1</v>
      </c>
      <c r="M13684">
        <v>892</v>
      </c>
      <c r="N13684" t="s">
        <v>18</v>
      </c>
      <c r="O13684">
        <v>0</v>
      </c>
      <c r="P13684">
        <v>3655</v>
      </c>
    </row>
    <row r="13685" spans="1:16" x14ac:dyDescent="0.25">
      <c r="A13685" t="s">
        <v>20335</v>
      </c>
      <c r="B13685">
        <v>306</v>
      </c>
      <c r="C13685" s="3" t="str">
        <f>HYPERLINK("http://www.uniprot.org/uniprot/K7KZ45","tr|K7KZ45|K7KZ45_SOYBN")</f>
        <v>tr|K7KZ45|K7KZ45_SOYBN</v>
      </c>
      <c r="D13685" t="s">
        <v>28</v>
      </c>
      <c r="E13685">
        <v>83.15</v>
      </c>
      <c r="F13685">
        <v>95</v>
      </c>
      <c r="G13685">
        <v>16</v>
      </c>
      <c r="H13685">
        <v>0</v>
      </c>
      <c r="I13685">
        <v>19</v>
      </c>
      <c r="J13685">
        <v>303</v>
      </c>
      <c r="K13685">
        <v>1</v>
      </c>
      <c r="L13685">
        <v>54</v>
      </c>
      <c r="M13685">
        <v>148</v>
      </c>
      <c r="N13685" t="s">
        <v>18</v>
      </c>
      <c r="O13685" s="1">
        <v>7.3314000000000004E-41</v>
      </c>
      <c r="P13685">
        <v>434</v>
      </c>
    </row>
    <row r="13686" spans="1:16" x14ac:dyDescent="0.25">
      <c r="A13686" t="s">
        <v>20336</v>
      </c>
      <c r="B13686">
        <v>933</v>
      </c>
      <c r="C13686" s="3" t="str">
        <f>HYPERLINK("http://www.uniprot.org/uniprot/P93321","tr|P93321|P93321_MEDSA")</f>
        <v>tr|P93321|P93321_MEDSA</v>
      </c>
      <c r="D13686" t="s">
        <v>20337</v>
      </c>
      <c r="E13686">
        <v>94.53</v>
      </c>
      <c r="F13686">
        <v>311</v>
      </c>
      <c r="G13686">
        <v>17</v>
      </c>
      <c r="H13686">
        <v>1</v>
      </c>
      <c r="I13686">
        <v>1</v>
      </c>
      <c r="J13686">
        <v>930</v>
      </c>
      <c r="K13686">
        <v>1</v>
      </c>
      <c r="L13686">
        <v>1</v>
      </c>
      <c r="M13686">
        <v>311</v>
      </c>
      <c r="N13686" t="s">
        <v>18</v>
      </c>
      <c r="O13686" s="1">
        <v>4.3629100000000003E-168</v>
      </c>
      <c r="P13686">
        <v>1536</v>
      </c>
    </row>
    <row r="13687" spans="1:16" x14ac:dyDescent="0.25">
      <c r="A13687" t="s">
        <v>20338</v>
      </c>
      <c r="B13687">
        <v>1173</v>
      </c>
      <c r="C13687" s="3" t="str">
        <f>HYPERLINK("http://www.uniprot.org/uniprot/G7JQX6","tr|G7JQX6|G7JQX6_MEDTR")</f>
        <v>tr|G7JQX6|G7JQX6_MEDTR</v>
      </c>
      <c r="D13687" t="s">
        <v>11690</v>
      </c>
      <c r="E13687">
        <v>67.67</v>
      </c>
      <c r="F13687">
        <v>396</v>
      </c>
      <c r="G13687">
        <v>128</v>
      </c>
      <c r="H13687">
        <v>6</v>
      </c>
      <c r="I13687">
        <v>1</v>
      </c>
      <c r="J13687">
        <v>1170</v>
      </c>
      <c r="K13687">
        <v>1</v>
      </c>
      <c r="L13687">
        <v>1</v>
      </c>
      <c r="M13687">
        <v>380</v>
      </c>
      <c r="N13687" t="s">
        <v>18</v>
      </c>
      <c r="O13687" s="1">
        <v>5.0460099999999999E-149</v>
      </c>
      <c r="P13687">
        <v>1373</v>
      </c>
    </row>
    <row r="13688" spans="1:16" x14ac:dyDescent="0.25">
      <c r="A13688" t="s">
        <v>20339</v>
      </c>
      <c r="B13688">
        <v>1200</v>
      </c>
      <c r="C13688" s="3" t="str">
        <f>HYPERLINK("http://www.uniprot.org/uniprot/O22445","tr|O22445|O22445_PEA")</f>
        <v>tr|O22445|O22445_PEA</v>
      </c>
      <c r="D13688" t="s">
        <v>20340</v>
      </c>
      <c r="E13688">
        <v>96.63</v>
      </c>
      <c r="F13688">
        <v>386</v>
      </c>
      <c r="G13688">
        <v>13</v>
      </c>
      <c r="H13688">
        <v>0</v>
      </c>
      <c r="I13688">
        <v>40</v>
      </c>
      <c r="J13688">
        <v>1197</v>
      </c>
      <c r="K13688">
        <v>1</v>
      </c>
      <c r="L13688">
        <v>14</v>
      </c>
      <c r="M13688">
        <v>399</v>
      </c>
      <c r="N13688" t="s">
        <v>18</v>
      </c>
      <c r="O13688">
        <v>0</v>
      </c>
      <c r="P13688">
        <v>1937</v>
      </c>
    </row>
    <row r="13689" spans="1:16" x14ac:dyDescent="0.25">
      <c r="A13689" t="s">
        <v>20341</v>
      </c>
      <c r="B13689">
        <v>321</v>
      </c>
      <c r="C13689" s="3" t="str">
        <f>HYPERLINK("http://www.uniprot.org/uniprot/I1NGY0","tr|I1NGY0|I1NGY0_SOYBN")</f>
        <v>tr|I1NGY0|I1NGY0_SOYBN</v>
      </c>
      <c r="D13689" t="s">
        <v>28</v>
      </c>
      <c r="E13689">
        <v>59.37</v>
      </c>
      <c r="F13689">
        <v>96</v>
      </c>
      <c r="G13689">
        <v>39</v>
      </c>
      <c r="H13689">
        <v>1</v>
      </c>
      <c r="I13689">
        <v>4</v>
      </c>
      <c r="J13689">
        <v>288</v>
      </c>
      <c r="K13689">
        <v>1</v>
      </c>
      <c r="L13689">
        <v>63</v>
      </c>
      <c r="M13689">
        <v>152</v>
      </c>
      <c r="N13689" t="s">
        <v>18</v>
      </c>
      <c r="O13689" s="1">
        <v>1.6078199999999999E-24</v>
      </c>
      <c r="P13689">
        <v>293</v>
      </c>
    </row>
    <row r="13690" spans="1:16" x14ac:dyDescent="0.25">
      <c r="A13690" t="s">
        <v>20342</v>
      </c>
      <c r="B13690">
        <v>2004</v>
      </c>
      <c r="C13690" s="3" t="str">
        <f>HYPERLINK("http://www.uniprot.org/uniprot/I1KTG8","tr|I1KTG8|I1KTG8_SOYBN")</f>
        <v>tr|I1KTG8|I1KTG8_SOYBN</v>
      </c>
      <c r="D13690" t="s">
        <v>117</v>
      </c>
      <c r="E13690">
        <v>89.8</v>
      </c>
      <c r="F13690">
        <v>667</v>
      </c>
      <c r="G13690">
        <v>68</v>
      </c>
      <c r="H13690">
        <v>0</v>
      </c>
      <c r="I13690">
        <v>1</v>
      </c>
      <c r="J13690">
        <v>2001</v>
      </c>
      <c r="K13690">
        <v>1</v>
      </c>
      <c r="L13690">
        <v>1</v>
      </c>
      <c r="M13690">
        <v>667</v>
      </c>
      <c r="N13690" t="s">
        <v>18</v>
      </c>
      <c r="O13690">
        <v>0</v>
      </c>
      <c r="P13690">
        <v>3189</v>
      </c>
    </row>
    <row r="13691" spans="1:16" x14ac:dyDescent="0.25">
      <c r="A13691" t="s">
        <v>20343</v>
      </c>
      <c r="B13691">
        <v>549</v>
      </c>
      <c r="C13691" s="3" t="str">
        <f>HYPERLINK("http://www.uniprot.org/uniprot/G7KN20","tr|G7KN20|G7KN20_MEDTR")</f>
        <v>tr|G7KN20|G7KN20_MEDTR</v>
      </c>
      <c r="D13691" t="s">
        <v>20344</v>
      </c>
      <c r="E13691">
        <v>69.510000000000005</v>
      </c>
      <c r="F13691">
        <v>187</v>
      </c>
      <c r="G13691">
        <v>57</v>
      </c>
      <c r="H13691">
        <v>7</v>
      </c>
      <c r="I13691">
        <v>1</v>
      </c>
      <c r="J13691">
        <v>540</v>
      </c>
      <c r="K13691">
        <v>1</v>
      </c>
      <c r="L13691">
        <v>66</v>
      </c>
      <c r="M13691">
        <v>245</v>
      </c>
      <c r="N13691" t="s">
        <v>18</v>
      </c>
      <c r="O13691" s="1">
        <v>1.8099900000000002E-61</v>
      </c>
      <c r="P13691">
        <v>612</v>
      </c>
    </row>
    <row r="13692" spans="1:16" x14ac:dyDescent="0.25">
      <c r="A13692" t="s">
        <v>20345</v>
      </c>
      <c r="B13692">
        <v>1083</v>
      </c>
      <c r="C13692" s="3" t="str">
        <f>HYPERLINK("http://www.uniprot.org/uniprot/K7MNX2","tr|K7MNX2|K7MNX2_SOYBN")</f>
        <v>tr|K7MNX2|K7MNX2_SOYBN</v>
      </c>
      <c r="D13692" t="s">
        <v>28</v>
      </c>
      <c r="E13692">
        <v>27.04</v>
      </c>
      <c r="F13692">
        <v>159</v>
      </c>
      <c r="G13692">
        <v>116</v>
      </c>
      <c r="H13692">
        <v>1</v>
      </c>
      <c r="I13692">
        <v>316</v>
      </c>
      <c r="J13692">
        <v>789</v>
      </c>
      <c r="K13692">
        <v>1</v>
      </c>
      <c r="L13692">
        <v>276</v>
      </c>
      <c r="M13692">
        <v>428</v>
      </c>
      <c r="N13692" t="s">
        <v>18</v>
      </c>
      <c r="O13692" s="1">
        <v>5.8235300000000001E-8</v>
      </c>
      <c r="P13692">
        <v>156</v>
      </c>
    </row>
    <row r="13693" spans="1:16" x14ac:dyDescent="0.25">
      <c r="A13693" t="s">
        <v>20346</v>
      </c>
      <c r="B13693">
        <v>2130</v>
      </c>
      <c r="C13693" s="3" t="str">
        <f>HYPERLINK("http://www.uniprot.org/uniprot/I1K055","tr|I1K055|I1K055_SOYBN")</f>
        <v>tr|I1K055|I1K055_SOYBN</v>
      </c>
      <c r="D13693" t="s">
        <v>28</v>
      </c>
      <c r="E13693">
        <v>79.52</v>
      </c>
      <c r="F13693">
        <v>713</v>
      </c>
      <c r="G13693">
        <v>146</v>
      </c>
      <c r="H13693">
        <v>8</v>
      </c>
      <c r="I13693">
        <v>1</v>
      </c>
      <c r="J13693">
        <v>2115</v>
      </c>
      <c r="K13693">
        <v>1</v>
      </c>
      <c r="L13693">
        <v>1</v>
      </c>
      <c r="M13693">
        <v>703</v>
      </c>
      <c r="N13693" t="s">
        <v>18</v>
      </c>
      <c r="O13693">
        <v>0</v>
      </c>
      <c r="P13693">
        <v>2865</v>
      </c>
    </row>
    <row r="13694" spans="1:16" x14ac:dyDescent="0.25">
      <c r="A13694" t="s">
        <v>20347</v>
      </c>
      <c r="B13694">
        <v>969</v>
      </c>
      <c r="C13694" s="3" t="str">
        <f>HYPERLINK("http://www.uniprot.org/uniprot/I1JDF7","tr|I1JDF7|I1JDF7_SOYBN")</f>
        <v>tr|I1JDF7|I1JDF7_SOYBN</v>
      </c>
      <c r="D13694" t="s">
        <v>28</v>
      </c>
      <c r="E13694">
        <v>70.27</v>
      </c>
      <c r="F13694">
        <v>333</v>
      </c>
      <c r="G13694">
        <v>99</v>
      </c>
      <c r="H13694">
        <v>15</v>
      </c>
      <c r="I13694">
        <v>13</v>
      </c>
      <c r="J13694">
        <v>966</v>
      </c>
      <c r="K13694">
        <v>1</v>
      </c>
      <c r="L13694">
        <v>4</v>
      </c>
      <c r="M13694">
        <v>330</v>
      </c>
      <c r="N13694" t="s">
        <v>18</v>
      </c>
      <c r="O13694" s="1">
        <v>1.02362E-114</v>
      </c>
      <c r="P13694">
        <v>1076</v>
      </c>
    </row>
    <row r="13695" spans="1:16" x14ac:dyDescent="0.25">
      <c r="A13695" t="s">
        <v>20348</v>
      </c>
      <c r="B13695">
        <v>1389</v>
      </c>
      <c r="C13695" s="3" t="str">
        <f>HYPERLINK("http://www.uniprot.org/uniprot/G7ISP2","tr|G7ISP2|G7ISP2_MEDTR")</f>
        <v>tr|G7ISP2|G7ISP2_MEDTR</v>
      </c>
      <c r="D13695" t="s">
        <v>20349</v>
      </c>
      <c r="E13695">
        <v>73.92</v>
      </c>
      <c r="F13695">
        <v>441</v>
      </c>
      <c r="G13695">
        <v>115</v>
      </c>
      <c r="H13695">
        <v>4</v>
      </c>
      <c r="I13695">
        <v>70</v>
      </c>
      <c r="J13695">
        <v>1380</v>
      </c>
      <c r="K13695">
        <v>1</v>
      </c>
      <c r="L13695">
        <v>83</v>
      </c>
      <c r="M13695">
        <v>498</v>
      </c>
      <c r="N13695" t="s">
        <v>18</v>
      </c>
      <c r="O13695">
        <v>0</v>
      </c>
      <c r="P13695">
        <v>1636</v>
      </c>
    </row>
    <row r="13696" spans="1:16" x14ac:dyDescent="0.25">
      <c r="A13696" t="s">
        <v>20350</v>
      </c>
      <c r="B13696">
        <v>3927</v>
      </c>
      <c r="C13696" s="3" t="str">
        <f>HYPERLINK("http://www.uniprot.org/uniprot/G7III2","tr|G7III2|G7III2_MEDTR")</f>
        <v>tr|G7III2|G7III2_MEDTR</v>
      </c>
      <c r="D13696" t="s">
        <v>20351</v>
      </c>
      <c r="E13696">
        <v>67.069999999999993</v>
      </c>
      <c r="F13696">
        <v>1230</v>
      </c>
      <c r="G13696">
        <v>405</v>
      </c>
      <c r="H13696">
        <v>60</v>
      </c>
      <c r="I13696">
        <v>403</v>
      </c>
      <c r="J13696">
        <v>3912</v>
      </c>
      <c r="K13696">
        <v>1</v>
      </c>
      <c r="L13696">
        <v>271</v>
      </c>
      <c r="M13696">
        <v>1474</v>
      </c>
      <c r="N13696" t="s">
        <v>18</v>
      </c>
      <c r="O13696">
        <v>0</v>
      </c>
      <c r="P13696">
        <v>3989</v>
      </c>
    </row>
    <row r="13697" spans="1:16" x14ac:dyDescent="0.25">
      <c r="A13697" t="s">
        <v>20352</v>
      </c>
      <c r="B13697">
        <v>1005</v>
      </c>
      <c r="C13697" s="3" t="str">
        <f>HYPERLINK("http://www.uniprot.org/uniprot/A2Q2T1","tr|A2Q2T1|A2Q2T1_MEDTR")</f>
        <v>tr|A2Q2T1|A2Q2T1_MEDTR</v>
      </c>
      <c r="D13697" t="s">
        <v>337</v>
      </c>
      <c r="E13697">
        <v>77.05</v>
      </c>
      <c r="F13697">
        <v>340</v>
      </c>
      <c r="G13697">
        <v>78</v>
      </c>
      <c r="H13697">
        <v>19</v>
      </c>
      <c r="I13697">
        <v>4</v>
      </c>
      <c r="J13697">
        <v>966</v>
      </c>
      <c r="K13697">
        <v>1</v>
      </c>
      <c r="L13697">
        <v>138</v>
      </c>
      <c r="M13697">
        <v>477</v>
      </c>
      <c r="N13697" t="s">
        <v>18</v>
      </c>
      <c r="O13697" s="1">
        <v>4.97324E-144</v>
      </c>
      <c r="P13697">
        <v>1329</v>
      </c>
    </row>
    <row r="13698" spans="1:16" x14ac:dyDescent="0.25">
      <c r="A13698" t="s">
        <v>20353</v>
      </c>
      <c r="B13698">
        <v>1188</v>
      </c>
      <c r="C13698" s="3" t="str">
        <f>HYPERLINK("http://www.uniprot.org/uniprot/G7K9R3","tr|G7K9R3|G7K9R3_MEDTR")</f>
        <v>tr|G7K9R3|G7K9R3_MEDTR</v>
      </c>
      <c r="D13698" t="s">
        <v>10134</v>
      </c>
      <c r="E13698">
        <v>62.5</v>
      </c>
      <c r="F13698">
        <v>392</v>
      </c>
      <c r="G13698">
        <v>147</v>
      </c>
      <c r="H13698">
        <v>0</v>
      </c>
      <c r="I13698">
        <v>7</v>
      </c>
      <c r="J13698">
        <v>1182</v>
      </c>
      <c r="K13698">
        <v>1</v>
      </c>
      <c r="L13698">
        <v>5</v>
      </c>
      <c r="M13698">
        <v>383</v>
      </c>
      <c r="N13698" t="s">
        <v>18</v>
      </c>
      <c r="O13698" s="1">
        <v>2.8952700000000002E-144</v>
      </c>
      <c r="P13698">
        <v>1332</v>
      </c>
    </row>
    <row r="13699" spans="1:16" x14ac:dyDescent="0.25">
      <c r="A13699" t="s">
        <v>20354</v>
      </c>
      <c r="B13699">
        <v>1107</v>
      </c>
      <c r="C13699" s="3" t="str">
        <f>HYPERLINK("http://www.uniprot.org/uniprot/G7KRU7","tr|G7KRU7|G7KRU7_MEDTR")</f>
        <v>tr|G7KRU7|G7KRU7_MEDTR</v>
      </c>
      <c r="D13699" t="s">
        <v>20355</v>
      </c>
      <c r="E13699">
        <v>83.96</v>
      </c>
      <c r="F13699">
        <v>368</v>
      </c>
      <c r="G13699">
        <v>59</v>
      </c>
      <c r="H13699">
        <v>0</v>
      </c>
      <c r="I13699">
        <v>1</v>
      </c>
      <c r="J13699">
        <v>1104</v>
      </c>
      <c r="K13699">
        <v>1</v>
      </c>
      <c r="L13699">
        <v>100</v>
      </c>
      <c r="M13699">
        <v>467</v>
      </c>
      <c r="N13699" t="s">
        <v>18</v>
      </c>
      <c r="O13699">
        <v>0</v>
      </c>
      <c r="P13699">
        <v>1652</v>
      </c>
    </row>
    <row r="13700" spans="1:16" x14ac:dyDescent="0.25">
      <c r="A13700" t="s">
        <v>20356</v>
      </c>
      <c r="B13700">
        <v>1974</v>
      </c>
      <c r="C13700" s="3" t="str">
        <f>HYPERLINK("http://www.uniprot.org/uniprot/I1JNX0","tr|I1JNX0|I1JNX0_SOYBN")</f>
        <v>tr|I1JNX0|I1JNX0_SOYBN</v>
      </c>
      <c r="D13700" t="s">
        <v>28</v>
      </c>
      <c r="E13700">
        <v>76.819999999999993</v>
      </c>
      <c r="F13700">
        <v>656</v>
      </c>
      <c r="G13700">
        <v>152</v>
      </c>
      <c r="H13700">
        <v>0</v>
      </c>
      <c r="I13700">
        <v>1</v>
      </c>
      <c r="J13700">
        <v>1968</v>
      </c>
      <c r="K13700">
        <v>1</v>
      </c>
      <c r="L13700">
        <v>1</v>
      </c>
      <c r="M13700">
        <v>655</v>
      </c>
      <c r="N13700" t="s">
        <v>18</v>
      </c>
      <c r="O13700">
        <v>0</v>
      </c>
      <c r="P13700">
        <v>2605</v>
      </c>
    </row>
    <row r="13701" spans="1:16" x14ac:dyDescent="0.25">
      <c r="A13701" t="s">
        <v>20357</v>
      </c>
      <c r="B13701">
        <v>1203</v>
      </c>
      <c r="C13701" s="3" t="str">
        <f>HYPERLINK("http://www.uniprot.org/uniprot/K7LHW9","tr|K7LHW9|K7LHW9_SOYBN")</f>
        <v>tr|K7LHW9|K7LHW9_SOYBN</v>
      </c>
      <c r="D13701" t="s">
        <v>117</v>
      </c>
      <c r="E13701">
        <v>78.69</v>
      </c>
      <c r="F13701">
        <v>399</v>
      </c>
      <c r="G13701">
        <v>85</v>
      </c>
      <c r="H13701">
        <v>0</v>
      </c>
      <c r="I13701">
        <v>1</v>
      </c>
      <c r="J13701">
        <v>1197</v>
      </c>
      <c r="K13701">
        <v>1</v>
      </c>
      <c r="L13701">
        <v>87</v>
      </c>
      <c r="M13701">
        <v>483</v>
      </c>
      <c r="N13701" t="s">
        <v>18</v>
      </c>
      <c r="O13701" s="1">
        <v>4.3830299999999998E-164</v>
      </c>
      <c r="P13701">
        <v>1503</v>
      </c>
    </row>
    <row r="13702" spans="1:16" x14ac:dyDescent="0.25">
      <c r="A13702" t="s">
        <v>20358</v>
      </c>
      <c r="B13702">
        <v>3273</v>
      </c>
      <c r="C13702" s="3" t="str">
        <f>HYPERLINK("http://www.uniprot.org/uniprot/I1NH98","tr|I1NH98|I1NH98_SOYBN")</f>
        <v>tr|I1NH98|I1NH98_SOYBN</v>
      </c>
      <c r="D13702" t="s">
        <v>71</v>
      </c>
      <c r="E13702">
        <v>84.95</v>
      </c>
      <c r="F13702">
        <v>1077</v>
      </c>
      <c r="G13702">
        <v>162</v>
      </c>
      <c r="H13702">
        <v>7</v>
      </c>
      <c r="I13702">
        <v>1</v>
      </c>
      <c r="J13702">
        <v>3210</v>
      </c>
      <c r="K13702">
        <v>1</v>
      </c>
      <c r="L13702">
        <v>1</v>
      </c>
      <c r="M13702">
        <v>1069</v>
      </c>
      <c r="N13702" t="s">
        <v>18</v>
      </c>
      <c r="O13702">
        <v>0</v>
      </c>
      <c r="P13702">
        <v>4559</v>
      </c>
    </row>
    <row r="13703" spans="1:16" x14ac:dyDescent="0.25">
      <c r="A13703" t="s">
        <v>20359</v>
      </c>
      <c r="B13703">
        <v>930</v>
      </c>
      <c r="C13703" s="3" t="str">
        <f>HYPERLINK("http://www.uniprot.org/uniprot/K7N4E7","tr|K7N4E7|K7N4E7_SOYBN")</f>
        <v>tr|K7N4E7|K7N4E7_SOYBN</v>
      </c>
      <c r="D13703" t="s">
        <v>28</v>
      </c>
      <c r="E13703">
        <v>75.400000000000006</v>
      </c>
      <c r="F13703">
        <v>309</v>
      </c>
      <c r="G13703">
        <v>76</v>
      </c>
      <c r="H13703">
        <v>0</v>
      </c>
      <c r="I13703">
        <v>1</v>
      </c>
      <c r="J13703">
        <v>927</v>
      </c>
      <c r="K13703">
        <v>1</v>
      </c>
      <c r="L13703">
        <v>1</v>
      </c>
      <c r="M13703">
        <v>298</v>
      </c>
      <c r="N13703" t="s">
        <v>18</v>
      </c>
      <c r="O13703" s="1">
        <v>1.1947499999999999E-125</v>
      </c>
      <c r="P13703">
        <v>1170</v>
      </c>
    </row>
    <row r="13704" spans="1:16" x14ac:dyDescent="0.25">
      <c r="A13704" t="s">
        <v>20360</v>
      </c>
      <c r="B13704">
        <v>2265</v>
      </c>
      <c r="C13704" s="3" t="str">
        <f>HYPERLINK("http://www.uniprot.org/uniprot/A5BE46","tr|A5BE46|A5BE46_VITVI")</f>
        <v>tr|A5BE46|A5BE46_VITVI</v>
      </c>
      <c r="D13704" t="s">
        <v>462</v>
      </c>
      <c r="E13704">
        <v>79.73</v>
      </c>
      <c r="F13704">
        <v>760</v>
      </c>
      <c r="G13704">
        <v>154</v>
      </c>
      <c r="H13704">
        <v>7</v>
      </c>
      <c r="I13704">
        <v>1</v>
      </c>
      <c r="J13704">
        <v>2259</v>
      </c>
      <c r="K13704">
        <v>1</v>
      </c>
      <c r="L13704">
        <v>594</v>
      </c>
      <c r="M13704">
        <v>1353</v>
      </c>
      <c r="N13704" t="s">
        <v>18</v>
      </c>
      <c r="O13704">
        <v>0</v>
      </c>
      <c r="P13704">
        <v>3239</v>
      </c>
    </row>
    <row r="13705" spans="1:16" x14ac:dyDescent="0.25">
      <c r="A13705" t="s">
        <v>20361</v>
      </c>
      <c r="B13705">
        <v>1797</v>
      </c>
      <c r="C13705" s="3" t="str">
        <f>HYPERLINK("http://www.uniprot.org/uniprot/I1JXP5","tr|I1JXP5|I1JXP5_SOYBN")</f>
        <v>tr|I1JXP5|I1JXP5_SOYBN</v>
      </c>
      <c r="D13705" t="s">
        <v>28</v>
      </c>
      <c r="E13705">
        <v>67.319999999999993</v>
      </c>
      <c r="F13705">
        <v>609</v>
      </c>
      <c r="G13705">
        <v>199</v>
      </c>
      <c r="H13705">
        <v>11</v>
      </c>
      <c r="I13705">
        <v>1</v>
      </c>
      <c r="J13705">
        <v>1794</v>
      </c>
      <c r="K13705">
        <v>1</v>
      </c>
      <c r="L13705">
        <v>1</v>
      </c>
      <c r="M13705">
        <v>576</v>
      </c>
      <c r="N13705" t="s">
        <v>18</v>
      </c>
      <c r="O13705">
        <v>0</v>
      </c>
      <c r="P13705">
        <v>1882</v>
      </c>
    </row>
    <row r="13706" spans="1:16" x14ac:dyDescent="0.25">
      <c r="A13706" t="s">
        <v>20362</v>
      </c>
      <c r="B13706">
        <v>1707</v>
      </c>
      <c r="C13706" s="3" t="str">
        <f>HYPERLINK("http://www.uniprot.org/uniprot/I1LPW4","tr|I1LPW4|I1LPW4_SOYBN")</f>
        <v>tr|I1LPW4|I1LPW4_SOYBN</v>
      </c>
      <c r="D13706" t="s">
        <v>20363</v>
      </c>
      <c r="E13706">
        <v>85.19</v>
      </c>
      <c r="F13706">
        <v>493</v>
      </c>
      <c r="G13706">
        <v>73</v>
      </c>
      <c r="H13706">
        <v>6</v>
      </c>
      <c r="I13706">
        <v>238</v>
      </c>
      <c r="J13706">
        <v>1698</v>
      </c>
      <c r="K13706">
        <v>1</v>
      </c>
      <c r="L13706">
        <v>68</v>
      </c>
      <c r="M13706">
        <v>558</v>
      </c>
      <c r="N13706" t="s">
        <v>18</v>
      </c>
      <c r="O13706">
        <v>0</v>
      </c>
      <c r="P13706">
        <v>2160</v>
      </c>
    </row>
    <row r="13707" spans="1:16" x14ac:dyDescent="0.25">
      <c r="A13707" t="s">
        <v>20364</v>
      </c>
      <c r="B13707">
        <v>2478</v>
      </c>
      <c r="C13707" s="3" t="str">
        <f>HYPERLINK("http://www.uniprot.org/uniprot/G7JBW8","tr|G7JBW8|G7JBW8_MEDTR")</f>
        <v>tr|G7JBW8|G7JBW8_MEDTR</v>
      </c>
      <c r="D13707" t="s">
        <v>20365</v>
      </c>
      <c r="E13707">
        <v>78.58</v>
      </c>
      <c r="F13707">
        <v>878</v>
      </c>
      <c r="G13707">
        <v>188</v>
      </c>
      <c r="H13707">
        <v>53</v>
      </c>
      <c r="I13707">
        <v>1</v>
      </c>
      <c r="J13707">
        <v>2475</v>
      </c>
      <c r="K13707">
        <v>1</v>
      </c>
      <c r="L13707">
        <v>1</v>
      </c>
      <c r="M13707">
        <v>868</v>
      </c>
      <c r="N13707" t="s">
        <v>18</v>
      </c>
      <c r="O13707">
        <v>0</v>
      </c>
      <c r="P13707">
        <v>3509</v>
      </c>
    </row>
    <row r="13708" spans="1:16" x14ac:dyDescent="0.25">
      <c r="A13708" t="s">
        <v>20366</v>
      </c>
      <c r="B13708">
        <v>1203</v>
      </c>
      <c r="C13708" s="3" t="str">
        <f>HYPERLINK("http://www.uniprot.org/uniprot/I1KM58","tr|I1KM58|I1KM58_SOYBN")</f>
        <v>tr|I1KM58|I1KM58_SOYBN</v>
      </c>
      <c r="D13708" t="s">
        <v>28</v>
      </c>
      <c r="E13708">
        <v>71.39</v>
      </c>
      <c r="F13708">
        <v>402</v>
      </c>
      <c r="G13708">
        <v>115</v>
      </c>
      <c r="H13708">
        <v>6</v>
      </c>
      <c r="I13708">
        <v>1</v>
      </c>
      <c r="J13708">
        <v>1188</v>
      </c>
      <c r="K13708">
        <v>1</v>
      </c>
      <c r="L13708">
        <v>1</v>
      </c>
      <c r="M13708">
        <v>400</v>
      </c>
      <c r="N13708" t="s">
        <v>18</v>
      </c>
      <c r="O13708" s="1">
        <v>4.1023899999999998E-162</v>
      </c>
      <c r="P13708">
        <v>1486</v>
      </c>
    </row>
    <row r="13709" spans="1:16" x14ac:dyDescent="0.25">
      <c r="A13709" t="s">
        <v>20367</v>
      </c>
      <c r="B13709">
        <v>642</v>
      </c>
      <c r="C13709" s="3" t="str">
        <f>HYPERLINK("http://www.uniprot.org/uniprot/G7INU3","tr|G7INU3|G7INU3_MEDTR")</f>
        <v>tr|G7INU3|G7INU3_MEDTR</v>
      </c>
      <c r="D13709" t="s">
        <v>20368</v>
      </c>
      <c r="E13709">
        <v>36.61</v>
      </c>
      <c r="F13709">
        <v>183</v>
      </c>
      <c r="G13709">
        <v>116</v>
      </c>
      <c r="H13709">
        <v>16</v>
      </c>
      <c r="I13709">
        <v>4</v>
      </c>
      <c r="J13709">
        <v>504</v>
      </c>
      <c r="K13709">
        <v>1</v>
      </c>
      <c r="L13709">
        <v>222</v>
      </c>
      <c r="M13709">
        <v>404</v>
      </c>
      <c r="N13709" t="s">
        <v>18</v>
      </c>
      <c r="O13709" s="1">
        <v>5.59574E-25</v>
      </c>
      <c r="P13709">
        <v>299</v>
      </c>
    </row>
    <row r="13710" spans="1:16" x14ac:dyDescent="0.25">
      <c r="A13710" t="s">
        <v>20369</v>
      </c>
      <c r="B13710">
        <v>1434</v>
      </c>
      <c r="C13710" s="3" t="str">
        <f>HYPERLINK("http://www.uniprot.org/uniprot/I3SJ03","tr|I3SJ03|I3SJ03_MEDTR")</f>
        <v>tr|I3SJ03|I3SJ03_MEDTR</v>
      </c>
      <c r="D13710" t="s">
        <v>22</v>
      </c>
      <c r="E13710">
        <v>80.290000000000006</v>
      </c>
      <c r="F13710">
        <v>472</v>
      </c>
      <c r="G13710">
        <v>93</v>
      </c>
      <c r="H13710">
        <v>2</v>
      </c>
      <c r="I13710">
        <v>19</v>
      </c>
      <c r="J13710">
        <v>1428</v>
      </c>
      <c r="K13710">
        <v>1</v>
      </c>
      <c r="L13710">
        <v>8</v>
      </c>
      <c r="M13710">
        <v>479</v>
      </c>
      <c r="N13710" t="s">
        <v>18</v>
      </c>
      <c r="O13710">
        <v>0</v>
      </c>
      <c r="P13710">
        <v>1999</v>
      </c>
    </row>
    <row r="13711" spans="1:16" x14ac:dyDescent="0.25">
      <c r="A13711" t="s">
        <v>20370</v>
      </c>
      <c r="B13711">
        <v>1473</v>
      </c>
      <c r="C13711" s="3" t="str">
        <f>HYPERLINK("http://www.uniprot.org/uniprot/I1KXC0","tr|I1KXC0|I1KXC0_SOYBN")</f>
        <v>tr|I1KXC0|I1KXC0_SOYBN</v>
      </c>
      <c r="D13711" t="s">
        <v>28</v>
      </c>
      <c r="E13711">
        <v>79.180000000000007</v>
      </c>
      <c r="F13711">
        <v>490</v>
      </c>
      <c r="G13711">
        <v>102</v>
      </c>
      <c r="H13711">
        <v>0</v>
      </c>
      <c r="I13711">
        <v>1</v>
      </c>
      <c r="J13711">
        <v>1470</v>
      </c>
      <c r="K13711">
        <v>1</v>
      </c>
      <c r="L13711">
        <v>1</v>
      </c>
      <c r="M13711">
        <v>490</v>
      </c>
      <c r="N13711" t="s">
        <v>18</v>
      </c>
      <c r="O13711">
        <v>0</v>
      </c>
      <c r="P13711">
        <v>1974</v>
      </c>
    </row>
    <row r="13712" spans="1:16" x14ac:dyDescent="0.25">
      <c r="A13712" t="s">
        <v>20371</v>
      </c>
      <c r="B13712">
        <v>321</v>
      </c>
      <c r="C13712" s="3" t="str">
        <f>HYPERLINK("http://www.uniprot.org/uniprot/G7L5Z8","tr|G7L5Z8|G7L5Z8_MEDTR")</f>
        <v>tr|G7L5Z8|G7L5Z8_MEDTR</v>
      </c>
      <c r="D13712" t="s">
        <v>20372</v>
      </c>
      <c r="E13712">
        <v>62.62</v>
      </c>
      <c r="F13712">
        <v>99</v>
      </c>
      <c r="G13712">
        <v>37</v>
      </c>
      <c r="H13712">
        <v>0</v>
      </c>
      <c r="I13712">
        <v>1</v>
      </c>
      <c r="J13712">
        <v>297</v>
      </c>
      <c r="K13712">
        <v>1</v>
      </c>
      <c r="L13712">
        <v>1</v>
      </c>
      <c r="M13712">
        <v>99</v>
      </c>
      <c r="N13712" t="s">
        <v>18</v>
      </c>
      <c r="O13712" s="1">
        <v>4.5205500000000003E-27</v>
      </c>
      <c r="P13712">
        <v>315</v>
      </c>
    </row>
    <row r="13713" spans="1:16" x14ac:dyDescent="0.25">
      <c r="A13713" t="s">
        <v>20373</v>
      </c>
      <c r="B13713">
        <v>1095</v>
      </c>
      <c r="C13713" s="3" t="str">
        <f>HYPERLINK("http://www.uniprot.org/uniprot/G7LDX4","tr|G7LDX4|G7LDX4_MEDTR")</f>
        <v>tr|G7LDX4|G7LDX4_MEDTR</v>
      </c>
      <c r="D13713" t="s">
        <v>20311</v>
      </c>
      <c r="E13713">
        <v>81.62</v>
      </c>
      <c r="F13713">
        <v>370</v>
      </c>
      <c r="G13713">
        <v>68</v>
      </c>
      <c r="H13713">
        <v>6</v>
      </c>
      <c r="I13713">
        <v>1</v>
      </c>
      <c r="J13713">
        <v>1092</v>
      </c>
      <c r="K13713">
        <v>1</v>
      </c>
      <c r="L13713">
        <v>1</v>
      </c>
      <c r="M13713">
        <v>370</v>
      </c>
      <c r="N13713" t="s">
        <v>18</v>
      </c>
      <c r="O13713" s="1">
        <v>2.6246999999999998E-173</v>
      </c>
      <c r="P13713">
        <v>1582</v>
      </c>
    </row>
    <row r="13714" spans="1:16" x14ac:dyDescent="0.25">
      <c r="A13714" t="s">
        <v>20374</v>
      </c>
      <c r="B13714">
        <v>1755</v>
      </c>
      <c r="C13714" s="3" t="str">
        <f>HYPERLINK("http://www.uniprot.org/uniprot/G7JWR5","tr|G7JWR5|G7JWR5_MEDTR")</f>
        <v>tr|G7JWR5|G7JWR5_MEDTR</v>
      </c>
      <c r="D13714" t="s">
        <v>4803</v>
      </c>
      <c r="E13714">
        <v>47.76</v>
      </c>
      <c r="F13714">
        <v>695</v>
      </c>
      <c r="G13714">
        <v>363</v>
      </c>
      <c r="H13714">
        <v>115</v>
      </c>
      <c r="I13714">
        <v>1</v>
      </c>
      <c r="J13714">
        <v>1740</v>
      </c>
      <c r="K13714">
        <v>1</v>
      </c>
      <c r="L13714">
        <v>20</v>
      </c>
      <c r="M13714">
        <v>714</v>
      </c>
      <c r="N13714" t="s">
        <v>18</v>
      </c>
      <c r="O13714" s="1">
        <v>1.39623E-154</v>
      </c>
      <c r="P13714">
        <v>1423</v>
      </c>
    </row>
    <row r="13715" spans="1:16" x14ac:dyDescent="0.25">
      <c r="A13715" t="s">
        <v>20375</v>
      </c>
      <c r="B13715">
        <v>297</v>
      </c>
      <c r="C13715" s="3" t="str">
        <f>HYPERLINK("http://www.uniprot.org/uniprot/M0SNL1","tr|M0SNL1|M0SNL1_MUSAM")</f>
        <v>tr|M0SNL1|M0SNL1_MUSAM</v>
      </c>
      <c r="D13715" t="s">
        <v>2223</v>
      </c>
      <c r="E13715">
        <v>81.63</v>
      </c>
      <c r="F13715">
        <v>98</v>
      </c>
      <c r="G13715">
        <v>18</v>
      </c>
      <c r="H13715">
        <v>0</v>
      </c>
      <c r="I13715">
        <v>1</v>
      </c>
      <c r="J13715">
        <v>294</v>
      </c>
      <c r="K13715">
        <v>1</v>
      </c>
      <c r="L13715">
        <v>1</v>
      </c>
      <c r="M13715">
        <v>98</v>
      </c>
      <c r="N13715" t="s">
        <v>18</v>
      </c>
      <c r="O13715" s="1">
        <v>1.6010599999999999E-35</v>
      </c>
      <c r="P13715">
        <v>388</v>
      </c>
    </row>
    <row r="13716" spans="1:16" x14ac:dyDescent="0.25">
      <c r="A13716" t="s">
        <v>20376</v>
      </c>
      <c r="B13716">
        <v>309</v>
      </c>
      <c r="C13716" s="3" t="str">
        <f>HYPERLINK("http://www.uniprot.org/uniprot/I1J7F0","tr|I1J7F0|I1J7F0_SOYBN")</f>
        <v>tr|I1J7F0|I1J7F0_SOYBN</v>
      </c>
      <c r="D13716" t="s">
        <v>71</v>
      </c>
      <c r="E13716">
        <v>81.81</v>
      </c>
      <c r="F13716">
        <v>99</v>
      </c>
      <c r="G13716">
        <v>18</v>
      </c>
      <c r="H13716">
        <v>0</v>
      </c>
      <c r="I13716">
        <v>1</v>
      </c>
      <c r="J13716">
        <v>297</v>
      </c>
      <c r="K13716">
        <v>1</v>
      </c>
      <c r="L13716">
        <v>307</v>
      </c>
      <c r="M13716">
        <v>405</v>
      </c>
      <c r="N13716" t="s">
        <v>18</v>
      </c>
      <c r="O13716" s="1">
        <v>1.33071E-42</v>
      </c>
      <c r="P13716">
        <v>449</v>
      </c>
    </row>
    <row r="13717" spans="1:16" x14ac:dyDescent="0.25">
      <c r="A13717" t="s">
        <v>20377</v>
      </c>
      <c r="B13717">
        <v>987</v>
      </c>
      <c r="C13717" s="3" t="str">
        <f>HYPERLINK("http://www.uniprot.org/uniprot/K7KMU1","tr|K7KMU1|K7KMU1_SOYBN")</f>
        <v>tr|K7KMU1|K7KMU1_SOYBN</v>
      </c>
      <c r="D13717" t="s">
        <v>28</v>
      </c>
      <c r="E13717">
        <v>84.11</v>
      </c>
      <c r="F13717">
        <v>321</v>
      </c>
      <c r="G13717">
        <v>51</v>
      </c>
      <c r="H13717">
        <v>0</v>
      </c>
      <c r="I13717">
        <v>1</v>
      </c>
      <c r="J13717">
        <v>963</v>
      </c>
      <c r="K13717">
        <v>1</v>
      </c>
      <c r="L13717">
        <v>1</v>
      </c>
      <c r="M13717">
        <v>321</v>
      </c>
      <c r="N13717" t="s">
        <v>18</v>
      </c>
      <c r="O13717" s="1">
        <v>2.0790799999999999E-163</v>
      </c>
      <c r="P13717">
        <v>1496</v>
      </c>
    </row>
    <row r="13718" spans="1:16" x14ac:dyDescent="0.25">
      <c r="A13718" t="s">
        <v>20378</v>
      </c>
      <c r="B13718">
        <v>1341</v>
      </c>
      <c r="C13718" s="3" t="str">
        <f>HYPERLINK("http://www.uniprot.org/uniprot/I1JDF8","tr|I1JDF8|I1JDF8_SOYBN")</f>
        <v>tr|I1JDF8|I1JDF8_SOYBN</v>
      </c>
      <c r="D13718" t="s">
        <v>99</v>
      </c>
      <c r="E13718">
        <v>87.44</v>
      </c>
      <c r="F13718">
        <v>446</v>
      </c>
      <c r="G13718">
        <v>56</v>
      </c>
      <c r="H13718">
        <v>0</v>
      </c>
      <c r="I13718">
        <v>1</v>
      </c>
      <c r="J13718">
        <v>1338</v>
      </c>
      <c r="K13718">
        <v>1</v>
      </c>
      <c r="L13718">
        <v>32</v>
      </c>
      <c r="M13718">
        <v>475</v>
      </c>
      <c r="N13718" t="s">
        <v>18</v>
      </c>
      <c r="O13718">
        <v>0</v>
      </c>
      <c r="P13718">
        <v>2047</v>
      </c>
    </row>
    <row r="13719" spans="1:16" x14ac:dyDescent="0.25">
      <c r="A13719" t="s">
        <v>20379</v>
      </c>
      <c r="B13719">
        <v>417</v>
      </c>
      <c r="C13719" s="3" t="str">
        <f>HYPERLINK("http://www.uniprot.org/uniprot/B7FHC3","tr|B7FHC3|B7FHC3_MEDTR")</f>
        <v>tr|B7FHC3|B7FHC3_MEDTR</v>
      </c>
      <c r="D13719" t="s">
        <v>6525</v>
      </c>
      <c r="E13719">
        <v>74.099999999999994</v>
      </c>
      <c r="F13719">
        <v>139</v>
      </c>
      <c r="G13719">
        <v>36</v>
      </c>
      <c r="H13719">
        <v>1</v>
      </c>
      <c r="I13719">
        <v>1</v>
      </c>
      <c r="J13719">
        <v>414</v>
      </c>
      <c r="K13719">
        <v>1</v>
      </c>
      <c r="L13719">
        <v>1</v>
      </c>
      <c r="M13719">
        <v>139</v>
      </c>
      <c r="N13719" t="s">
        <v>18</v>
      </c>
      <c r="O13719" s="1">
        <v>9.9573600000000004E-46</v>
      </c>
      <c r="P13719">
        <v>476</v>
      </c>
    </row>
    <row r="13720" spans="1:16" x14ac:dyDescent="0.25">
      <c r="A13720" t="s">
        <v>20380</v>
      </c>
      <c r="B13720">
        <v>684</v>
      </c>
      <c r="C13720" s="3" t="str">
        <f>HYPERLINK("http://www.uniprot.org/uniprot/G7ISQ0","tr|G7ISQ0|G7ISQ0_MEDTR")</f>
        <v>tr|G7ISQ0|G7ISQ0_MEDTR</v>
      </c>
      <c r="D13720" t="s">
        <v>20381</v>
      </c>
      <c r="E13720">
        <v>84.51</v>
      </c>
      <c r="F13720">
        <v>226</v>
      </c>
      <c r="G13720">
        <v>35</v>
      </c>
      <c r="H13720">
        <v>6</v>
      </c>
      <c r="I13720">
        <v>22</v>
      </c>
      <c r="J13720">
        <v>681</v>
      </c>
      <c r="K13720">
        <v>1</v>
      </c>
      <c r="L13720">
        <v>1</v>
      </c>
      <c r="M13720">
        <v>226</v>
      </c>
      <c r="N13720" t="s">
        <v>18</v>
      </c>
      <c r="O13720" s="1">
        <v>1.08816E-104</v>
      </c>
      <c r="P13720">
        <v>987</v>
      </c>
    </row>
    <row r="13721" spans="1:16" x14ac:dyDescent="0.25">
      <c r="A13721" t="s">
        <v>20382</v>
      </c>
      <c r="B13721">
        <v>1515</v>
      </c>
      <c r="C13721" s="3" t="str">
        <f>HYPERLINK("http://www.uniprot.org/uniprot/Q52ZH8","tr|Q52ZH8|Q52ZH8_PEA")</f>
        <v>tr|Q52ZH8|Q52ZH8_PEA</v>
      </c>
      <c r="D13721" t="s">
        <v>20383</v>
      </c>
      <c r="E13721">
        <v>86.75</v>
      </c>
      <c r="F13721">
        <v>521</v>
      </c>
      <c r="G13721">
        <v>69</v>
      </c>
      <c r="H13721">
        <v>18</v>
      </c>
      <c r="I13721">
        <v>1</v>
      </c>
      <c r="J13721">
        <v>1509</v>
      </c>
      <c r="K13721">
        <v>1</v>
      </c>
      <c r="L13721">
        <v>1</v>
      </c>
      <c r="M13721">
        <v>514</v>
      </c>
      <c r="N13721" t="s">
        <v>18</v>
      </c>
      <c r="O13721">
        <v>0</v>
      </c>
      <c r="P13721">
        <v>2320</v>
      </c>
    </row>
    <row r="13722" spans="1:16" x14ac:dyDescent="0.25">
      <c r="A13722" t="s">
        <v>20384</v>
      </c>
      <c r="B13722">
        <v>837</v>
      </c>
      <c r="C13722" s="3" t="str">
        <f>HYPERLINK("http://www.uniprot.org/uniprot/I1JEC8","tr|I1JEC8|I1JEC8_SOYBN")</f>
        <v>tr|I1JEC8|I1JEC8_SOYBN</v>
      </c>
      <c r="D13722" t="s">
        <v>28</v>
      </c>
      <c r="E13722">
        <v>58.13</v>
      </c>
      <c r="F13722">
        <v>301</v>
      </c>
      <c r="G13722">
        <v>126</v>
      </c>
      <c r="H13722">
        <v>28</v>
      </c>
      <c r="I13722">
        <v>1</v>
      </c>
      <c r="J13722">
        <v>819</v>
      </c>
      <c r="K13722">
        <v>1</v>
      </c>
      <c r="L13722">
        <v>1</v>
      </c>
      <c r="M13722">
        <v>293</v>
      </c>
      <c r="N13722" t="s">
        <v>18</v>
      </c>
      <c r="O13722" s="1">
        <v>2.7443599999999999E-83</v>
      </c>
      <c r="P13722">
        <v>804</v>
      </c>
    </row>
    <row r="13723" spans="1:16" x14ac:dyDescent="0.25">
      <c r="A13723" t="s">
        <v>20385</v>
      </c>
      <c r="B13723">
        <v>705</v>
      </c>
      <c r="C13723" s="3" t="str">
        <f>HYPERLINK("http://www.uniprot.org/uniprot/G7ISC8","tr|G7ISC8|G7ISC8_MEDTR")</f>
        <v>tr|G7ISC8|G7ISC8_MEDTR</v>
      </c>
      <c r="D13723" t="s">
        <v>20386</v>
      </c>
      <c r="E13723">
        <v>91.84</v>
      </c>
      <c r="F13723">
        <v>233</v>
      </c>
      <c r="G13723">
        <v>19</v>
      </c>
      <c r="H13723">
        <v>0</v>
      </c>
      <c r="I13723">
        <v>1</v>
      </c>
      <c r="J13723">
        <v>699</v>
      </c>
      <c r="K13723">
        <v>1</v>
      </c>
      <c r="L13723">
        <v>1</v>
      </c>
      <c r="M13723">
        <v>233</v>
      </c>
      <c r="N13723" t="s">
        <v>18</v>
      </c>
      <c r="O13723" s="1">
        <v>3.1330600000000002E-118</v>
      </c>
      <c r="P13723">
        <v>1104</v>
      </c>
    </row>
    <row r="13724" spans="1:16" x14ac:dyDescent="0.25">
      <c r="A13724" t="s">
        <v>20387</v>
      </c>
      <c r="B13724">
        <v>3147</v>
      </c>
      <c r="C13724" s="3" t="str">
        <f>HYPERLINK("http://www.uniprot.org/uniprot/G7L5T5","tr|G7L5T5|G7L5T5_MEDTR")</f>
        <v>tr|G7L5T5|G7L5T5_MEDTR</v>
      </c>
      <c r="D13724" t="s">
        <v>20388</v>
      </c>
      <c r="E13724">
        <v>66.31</v>
      </c>
      <c r="F13724">
        <v>1030</v>
      </c>
      <c r="G13724">
        <v>347</v>
      </c>
      <c r="H13724">
        <v>17</v>
      </c>
      <c r="I13724">
        <v>76</v>
      </c>
      <c r="J13724">
        <v>3114</v>
      </c>
      <c r="K13724">
        <v>1</v>
      </c>
      <c r="L13724">
        <v>522</v>
      </c>
      <c r="M13724">
        <v>1542</v>
      </c>
      <c r="N13724" t="s">
        <v>18</v>
      </c>
      <c r="O13724">
        <v>0</v>
      </c>
      <c r="P13724">
        <v>3330</v>
      </c>
    </row>
    <row r="13725" spans="1:16" x14ac:dyDescent="0.25">
      <c r="A13725" t="s">
        <v>20389</v>
      </c>
      <c r="B13725">
        <v>357</v>
      </c>
      <c r="C13725" s="3" t="str">
        <f>HYPERLINK("http://www.uniprot.org/uniprot/B9SRX3","tr|B9SRX3|B9SRX3_RICCO")</f>
        <v>tr|B9SRX3|B9SRX3_RICCO</v>
      </c>
      <c r="D13725" t="s">
        <v>20390</v>
      </c>
      <c r="E13725">
        <v>56.75</v>
      </c>
      <c r="F13725">
        <v>111</v>
      </c>
      <c r="G13725">
        <v>48</v>
      </c>
      <c r="H13725">
        <v>0</v>
      </c>
      <c r="I13725">
        <v>7</v>
      </c>
      <c r="J13725">
        <v>339</v>
      </c>
      <c r="K13725">
        <v>1</v>
      </c>
      <c r="L13725">
        <v>53</v>
      </c>
      <c r="M13725">
        <v>160</v>
      </c>
      <c r="N13725" t="s">
        <v>18</v>
      </c>
      <c r="O13725" s="1">
        <v>7.3530900000000001E-25</v>
      </c>
      <c r="P13725">
        <v>296</v>
      </c>
    </row>
    <row r="13726" spans="1:16" x14ac:dyDescent="0.25">
      <c r="A13726" t="s">
        <v>20391</v>
      </c>
      <c r="B13726">
        <v>2037</v>
      </c>
      <c r="C13726" s="3" t="str">
        <f>HYPERLINK("http://www.uniprot.org/uniprot/I1NH97","tr|I1NH97|I1NH97_SOYBN")</f>
        <v>tr|I1NH97|I1NH97_SOYBN</v>
      </c>
      <c r="D13726" t="s">
        <v>71</v>
      </c>
      <c r="E13726">
        <v>77.91</v>
      </c>
      <c r="F13726">
        <v>652</v>
      </c>
      <c r="G13726">
        <v>144</v>
      </c>
      <c r="H13726">
        <v>0</v>
      </c>
      <c r="I13726">
        <v>37</v>
      </c>
      <c r="J13726">
        <v>1992</v>
      </c>
      <c r="K13726">
        <v>1</v>
      </c>
      <c r="L13726">
        <v>10</v>
      </c>
      <c r="M13726">
        <v>656</v>
      </c>
      <c r="N13726" t="s">
        <v>18</v>
      </c>
      <c r="O13726">
        <v>0</v>
      </c>
      <c r="P13726">
        <v>2612</v>
      </c>
    </row>
    <row r="13727" spans="1:16" x14ac:dyDescent="0.25">
      <c r="A13727" t="s">
        <v>20392</v>
      </c>
      <c r="B13727">
        <v>1479</v>
      </c>
      <c r="C13727" s="3" t="str">
        <f>HYPERLINK("http://www.uniprot.org/uniprot/I1LCP7","tr|I1LCP7|I1LCP7_SOYBN")</f>
        <v>tr|I1LCP7|I1LCP7_SOYBN</v>
      </c>
      <c r="D13727" t="s">
        <v>28</v>
      </c>
      <c r="E13727">
        <v>93.9</v>
      </c>
      <c r="F13727">
        <v>492</v>
      </c>
      <c r="G13727">
        <v>30</v>
      </c>
      <c r="H13727">
        <v>0</v>
      </c>
      <c r="I13727">
        <v>1</v>
      </c>
      <c r="J13727">
        <v>1476</v>
      </c>
      <c r="K13727">
        <v>1</v>
      </c>
      <c r="L13727">
        <v>1</v>
      </c>
      <c r="M13727">
        <v>491</v>
      </c>
      <c r="N13727" t="s">
        <v>18</v>
      </c>
      <c r="O13727">
        <v>0</v>
      </c>
      <c r="P13727">
        <v>2378</v>
      </c>
    </row>
    <row r="13728" spans="1:16" x14ac:dyDescent="0.25">
      <c r="A13728" t="s">
        <v>20393</v>
      </c>
      <c r="B13728">
        <v>465</v>
      </c>
      <c r="C13728" s="3" t="str">
        <f>HYPERLINK("http://www.uniprot.org/uniprot/I3SG86","tr|I3SG86|I3SG86_LOTJA")</f>
        <v>tr|I3SG86|I3SG86_LOTJA</v>
      </c>
      <c r="D13728" t="s">
        <v>93</v>
      </c>
      <c r="E13728">
        <v>84.44</v>
      </c>
      <c r="F13728">
        <v>135</v>
      </c>
      <c r="G13728">
        <v>21</v>
      </c>
      <c r="H13728">
        <v>0</v>
      </c>
      <c r="I13728">
        <v>55</v>
      </c>
      <c r="J13728">
        <v>459</v>
      </c>
      <c r="K13728">
        <v>1</v>
      </c>
      <c r="L13728">
        <v>18</v>
      </c>
      <c r="M13728">
        <v>151</v>
      </c>
      <c r="N13728" t="s">
        <v>18</v>
      </c>
      <c r="O13728" s="1">
        <v>1.3634200000000001E-63</v>
      </c>
      <c r="P13728">
        <v>630</v>
      </c>
    </row>
    <row r="13729" spans="1:16" x14ac:dyDescent="0.25">
      <c r="A13729" t="s">
        <v>20394</v>
      </c>
      <c r="B13729">
        <v>1569</v>
      </c>
      <c r="C13729" s="3" t="str">
        <f>HYPERLINK("http://www.uniprot.org/uniprot/K7KL92","tr|K7KL92|K7KL92_SOYBN")</f>
        <v>tr|K7KL92|K7KL92_SOYBN</v>
      </c>
      <c r="D13729" t="s">
        <v>117</v>
      </c>
      <c r="E13729">
        <v>67.900000000000006</v>
      </c>
      <c r="F13729">
        <v>539</v>
      </c>
      <c r="G13729">
        <v>173</v>
      </c>
      <c r="H13729">
        <v>17</v>
      </c>
      <c r="I13729">
        <v>1</v>
      </c>
      <c r="J13729">
        <v>1566</v>
      </c>
      <c r="K13729">
        <v>1</v>
      </c>
      <c r="L13729">
        <v>9</v>
      </c>
      <c r="M13729">
        <v>540</v>
      </c>
      <c r="N13729" t="s">
        <v>18</v>
      </c>
      <c r="O13729">
        <v>0</v>
      </c>
      <c r="P13729">
        <v>1800</v>
      </c>
    </row>
    <row r="13730" spans="1:16" x14ac:dyDescent="0.25">
      <c r="A13730" t="s">
        <v>20395</v>
      </c>
      <c r="B13730">
        <v>2097</v>
      </c>
      <c r="C13730" s="3" t="str">
        <f>HYPERLINK("http://www.uniprot.org/uniprot/G7J7T8","tr|G7J7T8|G7J7T8_MEDTR")</f>
        <v>tr|G7J7T8|G7J7T8_MEDTR</v>
      </c>
      <c r="D13730" t="s">
        <v>20396</v>
      </c>
      <c r="E13730">
        <v>83.83</v>
      </c>
      <c r="F13730">
        <v>699</v>
      </c>
      <c r="G13730">
        <v>113</v>
      </c>
      <c r="H13730">
        <v>1</v>
      </c>
      <c r="I13730">
        <v>1</v>
      </c>
      <c r="J13730">
        <v>2094</v>
      </c>
      <c r="K13730">
        <v>1</v>
      </c>
      <c r="L13730">
        <v>1</v>
      </c>
      <c r="M13730">
        <v>691</v>
      </c>
      <c r="N13730" t="s">
        <v>18</v>
      </c>
      <c r="O13730">
        <v>0</v>
      </c>
      <c r="P13730">
        <v>3052</v>
      </c>
    </row>
    <row r="13731" spans="1:16" x14ac:dyDescent="0.25">
      <c r="A13731" t="s">
        <v>20397</v>
      </c>
      <c r="B13731">
        <v>1299</v>
      </c>
      <c r="C13731" s="3" t="str">
        <f>HYPERLINK("http://www.uniprot.org/uniprot/G7JBV7","tr|G7JBV7|G7JBV7_MEDTR")</f>
        <v>tr|G7JBV7|G7JBV7_MEDTR</v>
      </c>
      <c r="D13731" t="s">
        <v>20398</v>
      </c>
      <c r="E13731">
        <v>77.7</v>
      </c>
      <c r="F13731">
        <v>435</v>
      </c>
      <c r="G13731">
        <v>97</v>
      </c>
      <c r="H13731">
        <v>4</v>
      </c>
      <c r="I13731">
        <v>1</v>
      </c>
      <c r="J13731">
        <v>1293</v>
      </c>
      <c r="K13731">
        <v>1</v>
      </c>
      <c r="L13731">
        <v>1</v>
      </c>
      <c r="M13731">
        <v>434</v>
      </c>
      <c r="N13731" t="s">
        <v>18</v>
      </c>
      <c r="O13731">
        <v>0</v>
      </c>
      <c r="P13731">
        <v>1763</v>
      </c>
    </row>
    <row r="13732" spans="1:16" x14ac:dyDescent="0.25">
      <c r="A13732" t="s">
        <v>20399</v>
      </c>
      <c r="B13732">
        <v>1788</v>
      </c>
      <c r="C13732" s="3" t="str">
        <f>HYPERLINK("http://www.uniprot.org/uniprot/G7IYH4","tr|G7IYH4|G7IYH4_MEDTR")</f>
        <v>tr|G7IYH4|G7IYH4_MEDTR</v>
      </c>
      <c r="D13732" t="s">
        <v>20400</v>
      </c>
      <c r="E13732">
        <v>83.82</v>
      </c>
      <c r="F13732">
        <v>575</v>
      </c>
      <c r="G13732">
        <v>93</v>
      </c>
      <c r="H13732">
        <v>0</v>
      </c>
      <c r="I13732">
        <v>49</v>
      </c>
      <c r="J13732">
        <v>1773</v>
      </c>
      <c r="K13732">
        <v>1</v>
      </c>
      <c r="L13732">
        <v>14</v>
      </c>
      <c r="M13732">
        <v>587</v>
      </c>
      <c r="N13732" t="s">
        <v>18</v>
      </c>
      <c r="O13732">
        <v>0</v>
      </c>
      <c r="P13732">
        <v>2595</v>
      </c>
    </row>
    <row r="13733" spans="1:16" x14ac:dyDescent="0.25">
      <c r="A13733" t="s">
        <v>20401</v>
      </c>
      <c r="B13733">
        <v>1971</v>
      </c>
      <c r="C13733" s="3" t="str">
        <f>HYPERLINK("http://www.uniprot.org/uniprot/I1KM59","tr|I1KM59|I1KM59_SOYBN")</f>
        <v>tr|I1KM59|I1KM59_SOYBN</v>
      </c>
      <c r="D13733" t="s">
        <v>71</v>
      </c>
      <c r="E13733">
        <v>74.37</v>
      </c>
      <c r="F13733">
        <v>644</v>
      </c>
      <c r="G13733">
        <v>165</v>
      </c>
      <c r="H13733">
        <v>1</v>
      </c>
      <c r="I13733">
        <v>37</v>
      </c>
      <c r="J13733">
        <v>1965</v>
      </c>
      <c r="K13733">
        <v>1</v>
      </c>
      <c r="L13733">
        <v>12</v>
      </c>
      <c r="M13733">
        <v>655</v>
      </c>
      <c r="N13733" t="s">
        <v>18</v>
      </c>
      <c r="O13733">
        <v>0</v>
      </c>
      <c r="P13733">
        <v>2409</v>
      </c>
    </row>
    <row r="13734" spans="1:16" x14ac:dyDescent="0.25">
      <c r="A13734" t="s">
        <v>20402</v>
      </c>
      <c r="B13734">
        <v>4899</v>
      </c>
      <c r="C13734" s="3" t="str">
        <f>HYPERLINK("http://www.uniprot.org/uniprot/K7K3J6","tr|K7K3J6|K7K3J6_SOYBN")</f>
        <v>tr|K7K3J6|K7K3J6_SOYBN</v>
      </c>
      <c r="D13734" t="s">
        <v>28</v>
      </c>
      <c r="E13734">
        <v>61.28</v>
      </c>
      <c r="F13734">
        <v>1692</v>
      </c>
      <c r="G13734">
        <v>655</v>
      </c>
      <c r="H13734">
        <v>72</v>
      </c>
      <c r="I13734">
        <v>1</v>
      </c>
      <c r="J13734">
        <v>4860</v>
      </c>
      <c r="K13734">
        <v>1</v>
      </c>
      <c r="L13734">
        <v>1</v>
      </c>
      <c r="M13734">
        <v>1682</v>
      </c>
      <c r="N13734" t="s">
        <v>18</v>
      </c>
      <c r="O13734">
        <v>0</v>
      </c>
      <c r="P13734">
        <v>4750</v>
      </c>
    </row>
    <row r="13735" spans="1:16" x14ac:dyDescent="0.25">
      <c r="A13735" t="s">
        <v>20403</v>
      </c>
      <c r="B13735">
        <v>1551</v>
      </c>
      <c r="C13735" s="3" t="str">
        <f>HYPERLINK("http://www.uniprot.org/uniprot/I1KGQ7","tr|I1KGQ7|I1KGQ7_SOYBN")</f>
        <v>tr|I1KGQ7|I1KGQ7_SOYBN</v>
      </c>
      <c r="D13735" t="s">
        <v>28</v>
      </c>
      <c r="E13735">
        <v>69.69</v>
      </c>
      <c r="F13735">
        <v>452</v>
      </c>
      <c r="G13735">
        <v>137</v>
      </c>
      <c r="H13735">
        <v>16</v>
      </c>
      <c r="I13735">
        <v>1</v>
      </c>
      <c r="J13735">
        <v>1308</v>
      </c>
      <c r="K13735">
        <v>1</v>
      </c>
      <c r="L13735">
        <v>1</v>
      </c>
      <c r="M13735">
        <v>446</v>
      </c>
      <c r="N13735" t="s">
        <v>18</v>
      </c>
      <c r="O13735" s="1">
        <v>1.44519E-168</v>
      </c>
      <c r="P13735">
        <v>1543</v>
      </c>
    </row>
    <row r="13736" spans="1:16" x14ac:dyDescent="0.25">
      <c r="A13736" t="s">
        <v>20404</v>
      </c>
      <c r="B13736">
        <v>1440</v>
      </c>
      <c r="C13736" s="3" t="str">
        <f>HYPERLINK("http://www.uniprot.org/uniprot/Q5ZP80","tr|Q5ZP80|Q5ZP80_PEA")</f>
        <v>tr|Q5ZP80|Q5ZP80_PEA</v>
      </c>
      <c r="D13736" t="s">
        <v>20405</v>
      </c>
      <c r="E13736">
        <v>90.54</v>
      </c>
      <c r="F13736">
        <v>497</v>
      </c>
      <c r="G13736">
        <v>47</v>
      </c>
      <c r="H13736">
        <v>18</v>
      </c>
      <c r="I13736">
        <v>1</v>
      </c>
      <c r="J13736">
        <v>1437</v>
      </c>
      <c r="K13736">
        <v>1</v>
      </c>
      <c r="L13736">
        <v>1</v>
      </c>
      <c r="M13736">
        <v>497</v>
      </c>
      <c r="N13736" t="s">
        <v>18</v>
      </c>
      <c r="O13736">
        <v>0</v>
      </c>
      <c r="P13736">
        <v>2307</v>
      </c>
    </row>
    <row r="13737" spans="1:16" x14ac:dyDescent="0.25">
      <c r="A13737" t="s">
        <v>20406</v>
      </c>
      <c r="B13737">
        <v>2949</v>
      </c>
      <c r="C13737" s="3" t="str">
        <f>HYPERLINK("http://www.uniprot.org/uniprot/G7L6S0","tr|G7L6S0|G7L6S0_MEDTR")</f>
        <v>tr|G7L6S0|G7L6S0_MEDTR</v>
      </c>
      <c r="D13737" t="s">
        <v>20407</v>
      </c>
      <c r="E13737">
        <v>66.739999999999995</v>
      </c>
      <c r="F13737">
        <v>908</v>
      </c>
      <c r="G13737">
        <v>302</v>
      </c>
      <c r="H13737">
        <v>1</v>
      </c>
      <c r="I13737">
        <v>25</v>
      </c>
      <c r="J13737">
        <v>2745</v>
      </c>
      <c r="K13737">
        <v>1</v>
      </c>
      <c r="L13737">
        <v>21</v>
      </c>
      <c r="M13737">
        <v>920</v>
      </c>
      <c r="N13737" t="s">
        <v>18</v>
      </c>
      <c r="O13737">
        <v>0</v>
      </c>
      <c r="P13737">
        <v>2973</v>
      </c>
    </row>
    <row r="13738" spans="1:16" x14ac:dyDescent="0.25">
      <c r="A13738" t="s">
        <v>20408</v>
      </c>
      <c r="B13738">
        <v>615</v>
      </c>
      <c r="C13738" s="3" t="str">
        <f>HYPERLINK("http://www.uniprot.org/uniprot/D3G9M4","tr|D3G9M4|D3G9M4_SOYBN")</f>
        <v>tr|D3G9M4|D3G9M4_SOYBN</v>
      </c>
      <c r="D13738" t="s">
        <v>5247</v>
      </c>
      <c r="E13738">
        <v>44</v>
      </c>
      <c r="F13738">
        <v>75</v>
      </c>
      <c r="G13738">
        <v>42</v>
      </c>
      <c r="H13738">
        <v>2</v>
      </c>
      <c r="I13738">
        <v>1</v>
      </c>
      <c r="J13738">
        <v>219</v>
      </c>
      <c r="K13738">
        <v>1</v>
      </c>
      <c r="L13738">
        <v>238</v>
      </c>
      <c r="M13738">
        <v>312</v>
      </c>
      <c r="N13738" t="s">
        <v>18</v>
      </c>
      <c r="O13738" s="1">
        <v>1.8799100000000001E-8</v>
      </c>
      <c r="P13738">
        <v>156</v>
      </c>
    </row>
    <row r="13739" spans="1:16" x14ac:dyDescent="0.25">
      <c r="A13739" t="s">
        <v>20409</v>
      </c>
      <c r="B13739">
        <v>696</v>
      </c>
      <c r="C13739" s="3" t="str">
        <f>HYPERLINK("http://www.uniprot.org/uniprot/A5AEG4","tr|A5AEG4|A5AEG4_VITVI")</f>
        <v>tr|A5AEG4|A5AEG4_VITVI</v>
      </c>
      <c r="D13739" t="s">
        <v>2698</v>
      </c>
      <c r="E13739">
        <v>70</v>
      </c>
      <c r="F13739">
        <v>230</v>
      </c>
      <c r="G13739">
        <v>69</v>
      </c>
      <c r="H13739">
        <v>0</v>
      </c>
      <c r="I13739">
        <v>1</v>
      </c>
      <c r="J13739">
        <v>690</v>
      </c>
      <c r="K13739">
        <v>1</v>
      </c>
      <c r="L13739">
        <v>97</v>
      </c>
      <c r="M13739">
        <v>326</v>
      </c>
      <c r="N13739" t="s">
        <v>18</v>
      </c>
      <c r="O13739" s="1">
        <v>4.5639599999999997E-90</v>
      </c>
      <c r="P13739">
        <v>861</v>
      </c>
    </row>
    <row r="13740" spans="1:16" x14ac:dyDescent="0.25">
      <c r="A13740" t="s">
        <v>20410</v>
      </c>
      <c r="B13740">
        <v>1473</v>
      </c>
      <c r="C13740" s="3" t="str">
        <f>HYPERLINK("http://www.uniprot.org/uniprot/I1KM40","tr|I1KM40|I1KM40_SOYBN")</f>
        <v>tr|I1KM40|I1KM40_SOYBN</v>
      </c>
      <c r="D13740" t="s">
        <v>28</v>
      </c>
      <c r="E13740">
        <v>72.95</v>
      </c>
      <c r="F13740">
        <v>488</v>
      </c>
      <c r="G13740">
        <v>132</v>
      </c>
      <c r="H13740">
        <v>6</v>
      </c>
      <c r="I13740">
        <v>1</v>
      </c>
      <c r="J13740">
        <v>1446</v>
      </c>
      <c r="K13740">
        <v>1</v>
      </c>
      <c r="L13740">
        <v>1</v>
      </c>
      <c r="M13740">
        <v>476</v>
      </c>
      <c r="N13740" t="s">
        <v>18</v>
      </c>
      <c r="O13740">
        <v>0</v>
      </c>
      <c r="P13740">
        <v>1797</v>
      </c>
    </row>
    <row r="13741" spans="1:16" x14ac:dyDescent="0.25">
      <c r="A13741" t="s">
        <v>20411</v>
      </c>
      <c r="B13741">
        <v>1206</v>
      </c>
      <c r="C13741" s="3" t="str">
        <f>HYPERLINK("http://www.uniprot.org/uniprot/A5BE46","tr|A5BE46|A5BE46_VITVI")</f>
        <v>tr|A5BE46|A5BE46_VITVI</v>
      </c>
      <c r="D13741" t="s">
        <v>462</v>
      </c>
      <c r="E13741">
        <v>75.55</v>
      </c>
      <c r="F13741">
        <v>405</v>
      </c>
      <c r="G13741">
        <v>99</v>
      </c>
      <c r="H13741">
        <v>7</v>
      </c>
      <c r="I13741">
        <v>1</v>
      </c>
      <c r="J13741">
        <v>1194</v>
      </c>
      <c r="K13741">
        <v>1</v>
      </c>
      <c r="L13741">
        <v>594</v>
      </c>
      <c r="M13741">
        <v>998</v>
      </c>
      <c r="N13741" t="s">
        <v>18</v>
      </c>
      <c r="O13741" s="1">
        <v>4.0995499999999999E-178</v>
      </c>
      <c r="P13741">
        <v>1624</v>
      </c>
    </row>
    <row r="13742" spans="1:16" x14ac:dyDescent="0.25">
      <c r="A13742" t="s">
        <v>20412</v>
      </c>
      <c r="B13742">
        <v>897</v>
      </c>
      <c r="C13742" s="3" t="str">
        <f>HYPERLINK("http://www.uniprot.org/uniprot/A5AEG4","tr|A5AEG4|A5AEG4_VITVI")</f>
        <v>tr|A5AEG4|A5AEG4_VITVI</v>
      </c>
      <c r="D13742" t="s">
        <v>2698</v>
      </c>
      <c r="E13742">
        <v>72.3</v>
      </c>
      <c r="F13742">
        <v>213</v>
      </c>
      <c r="G13742">
        <v>59</v>
      </c>
      <c r="H13742">
        <v>0</v>
      </c>
      <c r="I13742">
        <v>1</v>
      </c>
      <c r="J13742">
        <v>639</v>
      </c>
      <c r="K13742">
        <v>1</v>
      </c>
      <c r="L13742">
        <v>120</v>
      </c>
      <c r="M13742">
        <v>332</v>
      </c>
      <c r="N13742" t="s">
        <v>18</v>
      </c>
      <c r="O13742" s="1">
        <v>7.4021299999999995E-85</v>
      </c>
      <c r="P13742">
        <v>818</v>
      </c>
    </row>
    <row r="13743" spans="1:16" x14ac:dyDescent="0.25">
      <c r="A13743" t="s">
        <v>20413</v>
      </c>
      <c r="B13743">
        <v>879</v>
      </c>
      <c r="C13743" s="3" t="str">
        <f>HYPERLINK("http://www.uniprot.org/uniprot/I3SG23","tr|I3SG23|I3SG23_MEDTR")</f>
        <v>tr|I3SG23|I3SG23_MEDTR</v>
      </c>
      <c r="D13743" t="s">
        <v>22</v>
      </c>
      <c r="E13743">
        <v>92.8</v>
      </c>
      <c r="F13743">
        <v>292</v>
      </c>
      <c r="G13743">
        <v>21</v>
      </c>
      <c r="H13743">
        <v>0</v>
      </c>
      <c r="I13743">
        <v>1</v>
      </c>
      <c r="J13743">
        <v>876</v>
      </c>
      <c r="K13743">
        <v>1</v>
      </c>
      <c r="L13743">
        <v>1</v>
      </c>
      <c r="M13743">
        <v>292</v>
      </c>
      <c r="N13743" t="s">
        <v>18</v>
      </c>
      <c r="O13743" s="1">
        <v>2.4785199999999999E-154</v>
      </c>
      <c r="P13743">
        <v>1417</v>
      </c>
    </row>
    <row r="13744" spans="1:16" x14ac:dyDescent="0.25">
      <c r="A13744" t="s">
        <v>20414</v>
      </c>
      <c r="B13744">
        <v>618</v>
      </c>
      <c r="C13744" s="3" t="str">
        <f>HYPERLINK("http://www.uniprot.org/uniprot/I3SWZ8","tr|I3SWZ8|I3SWZ8_MEDTR")</f>
        <v>tr|I3SWZ8|I3SWZ8_MEDTR</v>
      </c>
      <c r="D13744" t="s">
        <v>22</v>
      </c>
      <c r="E13744">
        <v>84.87</v>
      </c>
      <c r="F13744">
        <v>205</v>
      </c>
      <c r="G13744">
        <v>31</v>
      </c>
      <c r="H13744">
        <v>0</v>
      </c>
      <c r="I13744">
        <v>1</v>
      </c>
      <c r="J13744">
        <v>615</v>
      </c>
      <c r="K13744">
        <v>1</v>
      </c>
      <c r="L13744">
        <v>1</v>
      </c>
      <c r="M13744">
        <v>205</v>
      </c>
      <c r="N13744" t="s">
        <v>18</v>
      </c>
      <c r="O13744" s="1">
        <v>1.4243999999999999E-96</v>
      </c>
      <c r="P13744">
        <v>916</v>
      </c>
    </row>
    <row r="13745" spans="1:16" x14ac:dyDescent="0.25">
      <c r="A13745" t="s">
        <v>20415</v>
      </c>
      <c r="B13745">
        <v>429</v>
      </c>
      <c r="C13745" s="3" t="str">
        <f>HYPERLINK("http://www.uniprot.org/uniprot/G7ISK7","tr|G7ISK7|G7ISK7_MEDTR")</f>
        <v>tr|G7ISK7|G7ISK7_MEDTR</v>
      </c>
      <c r="D13745" t="s">
        <v>20416</v>
      </c>
      <c r="E13745">
        <v>47.18</v>
      </c>
      <c r="F13745">
        <v>142</v>
      </c>
      <c r="G13745">
        <v>75</v>
      </c>
      <c r="H13745">
        <v>1</v>
      </c>
      <c r="I13745">
        <v>1</v>
      </c>
      <c r="J13745">
        <v>423</v>
      </c>
      <c r="K13745">
        <v>1</v>
      </c>
      <c r="L13745">
        <v>1</v>
      </c>
      <c r="M13745">
        <v>140</v>
      </c>
      <c r="N13745" t="s">
        <v>18</v>
      </c>
      <c r="O13745" s="1">
        <v>6.3790599999999997E-21</v>
      </c>
      <c r="P13745">
        <v>262</v>
      </c>
    </row>
    <row r="13746" spans="1:16" x14ac:dyDescent="0.25">
      <c r="A13746" t="s">
        <v>20417</v>
      </c>
      <c r="B13746">
        <v>636</v>
      </c>
      <c r="C13746" s="3" t="str">
        <f>HYPERLINK("http://www.uniprot.org/uniprot/K7LBE5","tr|K7LBE5|K7LBE5_SOYBN")</f>
        <v>tr|K7LBE5|K7LBE5_SOYBN</v>
      </c>
      <c r="D13746" t="s">
        <v>28</v>
      </c>
      <c r="E13746">
        <v>54.76</v>
      </c>
      <c r="F13746">
        <v>210</v>
      </c>
      <c r="G13746">
        <v>95</v>
      </c>
      <c r="H13746">
        <v>1</v>
      </c>
      <c r="I13746">
        <v>7</v>
      </c>
      <c r="J13746">
        <v>633</v>
      </c>
      <c r="K13746">
        <v>1</v>
      </c>
      <c r="L13746">
        <v>53</v>
      </c>
      <c r="M13746">
        <v>258</v>
      </c>
      <c r="N13746" t="s">
        <v>18</v>
      </c>
      <c r="O13746" s="1">
        <v>4.5681800000000002E-56</v>
      </c>
      <c r="P13746">
        <v>567</v>
      </c>
    </row>
    <row r="13747" spans="1:16" x14ac:dyDescent="0.25">
      <c r="A13747" t="s">
        <v>20418</v>
      </c>
      <c r="B13747">
        <v>1647</v>
      </c>
      <c r="C13747" s="3" t="str">
        <f>HYPERLINK("http://www.uniprot.org/uniprot/A2Q567","tr|A2Q567|A2Q567_MEDTR")</f>
        <v>tr|A2Q567|A2Q567_MEDTR</v>
      </c>
      <c r="D13747" t="s">
        <v>20419</v>
      </c>
      <c r="E13747">
        <v>77.89</v>
      </c>
      <c r="F13747">
        <v>561</v>
      </c>
      <c r="G13747">
        <v>124</v>
      </c>
      <c r="H13747">
        <v>13</v>
      </c>
      <c r="I13747">
        <v>1</v>
      </c>
      <c r="J13747">
        <v>1644</v>
      </c>
      <c r="K13747">
        <v>1</v>
      </c>
      <c r="L13747">
        <v>1</v>
      </c>
      <c r="M13747">
        <v>546</v>
      </c>
      <c r="N13747" t="s">
        <v>18</v>
      </c>
      <c r="O13747">
        <v>0</v>
      </c>
      <c r="P13747">
        <v>2117</v>
      </c>
    </row>
    <row r="13748" spans="1:16" x14ac:dyDescent="0.25">
      <c r="A13748" t="s">
        <v>20420</v>
      </c>
      <c r="B13748">
        <v>1569</v>
      </c>
      <c r="C13748" s="3" t="str">
        <f>HYPERLINK("http://www.uniprot.org/uniprot/G7JWR4","tr|G7JWR4|G7JWR4_MEDTR")</f>
        <v>tr|G7JWR4|G7JWR4_MEDTR</v>
      </c>
      <c r="D13748" t="s">
        <v>20421</v>
      </c>
      <c r="E13748">
        <v>55.49</v>
      </c>
      <c r="F13748">
        <v>546</v>
      </c>
      <c r="G13748">
        <v>243</v>
      </c>
      <c r="H13748">
        <v>24</v>
      </c>
      <c r="I13748">
        <v>1</v>
      </c>
      <c r="J13748">
        <v>1566</v>
      </c>
      <c r="K13748">
        <v>1</v>
      </c>
      <c r="L13748">
        <v>1</v>
      </c>
      <c r="M13748">
        <v>514</v>
      </c>
      <c r="N13748" t="s">
        <v>18</v>
      </c>
      <c r="O13748" s="1">
        <v>1.29573E-140</v>
      </c>
      <c r="P13748">
        <v>1302</v>
      </c>
    </row>
    <row r="13749" spans="1:16" x14ac:dyDescent="0.25">
      <c r="A13749" t="s">
        <v>20422</v>
      </c>
      <c r="B13749">
        <v>558</v>
      </c>
      <c r="C13749" s="3" t="str">
        <f>HYPERLINK("http://www.uniprot.org/uniprot/I3S8Q3","tr|I3S8Q3|I3S8Q3_MEDTR")</f>
        <v>tr|I3S8Q3|I3S8Q3_MEDTR</v>
      </c>
      <c r="D13749" t="s">
        <v>22</v>
      </c>
      <c r="E13749">
        <v>88.1</v>
      </c>
      <c r="F13749">
        <v>185</v>
      </c>
      <c r="G13749">
        <v>22</v>
      </c>
      <c r="H13749">
        <v>0</v>
      </c>
      <c r="I13749">
        <v>1</v>
      </c>
      <c r="J13749">
        <v>555</v>
      </c>
      <c r="K13749">
        <v>1</v>
      </c>
      <c r="L13749">
        <v>1</v>
      </c>
      <c r="M13749">
        <v>185</v>
      </c>
      <c r="N13749" t="s">
        <v>18</v>
      </c>
      <c r="O13749" s="1">
        <v>7.3115899999999996E-90</v>
      </c>
      <c r="P13749">
        <v>857</v>
      </c>
    </row>
    <row r="13750" spans="1:16" x14ac:dyDescent="0.25">
      <c r="A13750" t="s">
        <v>20423</v>
      </c>
      <c r="B13750">
        <v>921</v>
      </c>
      <c r="C13750" s="3" t="str">
        <f>HYPERLINK("http://www.uniprot.org/uniprot/I3T306","tr|I3T306|I3T306_LOTJA")</f>
        <v>tr|I3T306|I3T306_LOTJA</v>
      </c>
      <c r="D13750" t="s">
        <v>93</v>
      </c>
      <c r="E13750">
        <v>39.869999999999997</v>
      </c>
      <c r="F13750">
        <v>311</v>
      </c>
      <c r="G13750">
        <v>187</v>
      </c>
      <c r="H13750">
        <v>5</v>
      </c>
      <c r="I13750">
        <v>1</v>
      </c>
      <c r="J13750">
        <v>918</v>
      </c>
      <c r="K13750">
        <v>1</v>
      </c>
      <c r="L13750">
        <v>1</v>
      </c>
      <c r="M13750">
        <v>293</v>
      </c>
      <c r="N13750" t="s">
        <v>18</v>
      </c>
      <c r="O13750" s="1">
        <v>2.04783E-45</v>
      </c>
      <c r="P13750">
        <v>478</v>
      </c>
    </row>
    <row r="13751" spans="1:16" x14ac:dyDescent="0.25">
      <c r="A13751" t="s">
        <v>20424</v>
      </c>
      <c r="B13751">
        <v>693</v>
      </c>
      <c r="C13751" s="3" t="str">
        <f>HYPERLINK("http://www.uniprot.org/uniprot/G7L5T5","tr|G7L5T5|G7L5T5_MEDTR")</f>
        <v>tr|G7L5T5|G7L5T5_MEDTR</v>
      </c>
      <c r="D13751" t="s">
        <v>20388</v>
      </c>
      <c r="E13751">
        <v>71.349999999999994</v>
      </c>
      <c r="F13751">
        <v>206</v>
      </c>
      <c r="G13751">
        <v>59</v>
      </c>
      <c r="H13751">
        <v>0</v>
      </c>
      <c r="I13751">
        <v>1</v>
      </c>
      <c r="J13751">
        <v>618</v>
      </c>
      <c r="K13751">
        <v>1</v>
      </c>
      <c r="L13751">
        <v>1914</v>
      </c>
      <c r="M13751">
        <v>2098</v>
      </c>
      <c r="N13751" t="s">
        <v>18</v>
      </c>
      <c r="O13751" s="1">
        <v>1.07936E-75</v>
      </c>
      <c r="P13751">
        <v>737</v>
      </c>
    </row>
    <row r="13752" spans="1:16" x14ac:dyDescent="0.25">
      <c r="A13752" t="s">
        <v>20425</v>
      </c>
      <c r="B13752">
        <v>663</v>
      </c>
      <c r="C13752" s="3" t="str">
        <f>HYPERLINK("http://www.uniprot.org/uniprot/G7LJA7","tr|G7LJA7|G7LJA7_MEDTR")</f>
        <v>tr|G7LJA7|G7LJA7_MEDTR</v>
      </c>
      <c r="D13752" t="s">
        <v>5487</v>
      </c>
      <c r="E13752">
        <v>47.16</v>
      </c>
      <c r="F13752">
        <v>53</v>
      </c>
      <c r="G13752">
        <v>28</v>
      </c>
      <c r="H13752">
        <v>0</v>
      </c>
      <c r="I13752">
        <v>496</v>
      </c>
      <c r="J13752">
        <v>654</v>
      </c>
      <c r="K13752">
        <v>1</v>
      </c>
      <c r="L13752">
        <v>269</v>
      </c>
      <c r="M13752">
        <v>321</v>
      </c>
      <c r="N13752" t="s">
        <v>18</v>
      </c>
      <c r="O13752" s="1">
        <v>7.38051E-7</v>
      </c>
      <c r="P13752">
        <v>143</v>
      </c>
    </row>
    <row r="13753" spans="1:16" x14ac:dyDescent="0.25">
      <c r="A13753" t="s">
        <v>20426</v>
      </c>
      <c r="B13753">
        <v>606</v>
      </c>
      <c r="C13753" s="3" t="str">
        <f>HYPERLINK("http://www.uniprot.org/uniprot/I3SIF5","tr|I3SIF5|I3SIF5_LOTJA")</f>
        <v>tr|I3SIF5|I3SIF5_LOTJA</v>
      </c>
      <c r="D13753" t="s">
        <v>93</v>
      </c>
      <c r="E13753">
        <v>54.48</v>
      </c>
      <c r="F13753">
        <v>145</v>
      </c>
      <c r="G13753">
        <v>66</v>
      </c>
      <c r="H13753">
        <v>4</v>
      </c>
      <c r="I13753">
        <v>181</v>
      </c>
      <c r="J13753">
        <v>603</v>
      </c>
      <c r="K13753">
        <v>1</v>
      </c>
      <c r="L13753">
        <v>68</v>
      </c>
      <c r="M13753">
        <v>209</v>
      </c>
      <c r="N13753" t="s">
        <v>18</v>
      </c>
      <c r="O13753" s="1">
        <v>8.4560899999999998E-30</v>
      </c>
      <c r="P13753">
        <v>340</v>
      </c>
    </row>
    <row r="13754" spans="1:16" x14ac:dyDescent="0.25">
      <c r="A13754" t="s">
        <v>20427</v>
      </c>
      <c r="B13754">
        <v>2322</v>
      </c>
      <c r="C13754" s="3" t="str">
        <f>HYPERLINK("http://www.uniprot.org/uniprot/K7LKG4","tr|K7LKG4|K7LKG4_SOYBN")</f>
        <v>tr|K7LKG4|K7LKG4_SOYBN</v>
      </c>
      <c r="D13754" t="s">
        <v>28</v>
      </c>
      <c r="E13754">
        <v>84.22</v>
      </c>
      <c r="F13754">
        <v>748</v>
      </c>
      <c r="G13754">
        <v>118</v>
      </c>
      <c r="H13754">
        <v>2</v>
      </c>
      <c r="I13754">
        <v>82</v>
      </c>
      <c r="J13754">
        <v>2319</v>
      </c>
      <c r="K13754">
        <v>1</v>
      </c>
      <c r="L13754">
        <v>21</v>
      </c>
      <c r="M13754">
        <v>768</v>
      </c>
      <c r="N13754" t="s">
        <v>18</v>
      </c>
      <c r="O13754">
        <v>0</v>
      </c>
      <c r="P13754">
        <v>3498</v>
      </c>
    </row>
    <row r="13755" spans="1:16" x14ac:dyDescent="0.25">
      <c r="A13755" t="s">
        <v>20428</v>
      </c>
      <c r="B13755">
        <v>2268</v>
      </c>
      <c r="C13755" s="3" t="str">
        <f>HYPERLINK("http://www.uniprot.org/uniprot/G7I7Z4","tr|G7I7Z4|G7I7Z4_MEDTR")</f>
        <v>tr|G7I7Z4|G7I7Z4_MEDTR</v>
      </c>
      <c r="D13755" t="s">
        <v>20429</v>
      </c>
      <c r="E13755">
        <v>86.24</v>
      </c>
      <c r="F13755">
        <v>756</v>
      </c>
      <c r="G13755">
        <v>104</v>
      </c>
      <c r="H13755">
        <v>1</v>
      </c>
      <c r="I13755">
        <v>1</v>
      </c>
      <c r="J13755">
        <v>2265</v>
      </c>
      <c r="K13755">
        <v>1</v>
      </c>
      <c r="L13755">
        <v>1</v>
      </c>
      <c r="M13755">
        <v>753</v>
      </c>
      <c r="N13755" t="s">
        <v>18</v>
      </c>
      <c r="O13755">
        <v>0</v>
      </c>
      <c r="P13755">
        <v>3358</v>
      </c>
    </row>
    <row r="13756" spans="1:16" x14ac:dyDescent="0.25">
      <c r="A13756" t="s">
        <v>20430</v>
      </c>
      <c r="B13756">
        <v>996</v>
      </c>
      <c r="C13756" s="3" t="str">
        <f>HYPERLINK("http://www.uniprot.org/uniprot/I1KBY8","tr|I1KBY8|I1KBY8_SOYBN")</f>
        <v>tr|I1KBY8|I1KBY8_SOYBN</v>
      </c>
      <c r="D13756" t="s">
        <v>28</v>
      </c>
      <c r="E13756">
        <v>65.430000000000007</v>
      </c>
      <c r="F13756">
        <v>353</v>
      </c>
      <c r="G13756">
        <v>122</v>
      </c>
      <c r="H13756">
        <v>22</v>
      </c>
      <c r="I13756">
        <v>1</v>
      </c>
      <c r="J13756">
        <v>993</v>
      </c>
      <c r="K13756">
        <v>1</v>
      </c>
      <c r="L13756">
        <v>1</v>
      </c>
      <c r="M13756">
        <v>349</v>
      </c>
      <c r="N13756" t="s">
        <v>18</v>
      </c>
      <c r="O13756" s="1">
        <v>1.03003E-109</v>
      </c>
      <c r="P13756">
        <v>1033</v>
      </c>
    </row>
    <row r="13757" spans="1:16" x14ac:dyDescent="0.25">
      <c r="A13757" t="s">
        <v>20431</v>
      </c>
      <c r="B13757">
        <v>270</v>
      </c>
      <c r="C13757" s="3" t="str">
        <f>HYPERLINK("http://www.uniprot.org/uniprot/G7J7T7","tr|G7J7T7|G7J7T7_MEDTR")</f>
        <v>tr|G7J7T7|G7J7T7_MEDTR</v>
      </c>
      <c r="D13757" t="s">
        <v>20432</v>
      </c>
      <c r="E13757">
        <v>62.92</v>
      </c>
      <c r="F13757">
        <v>89</v>
      </c>
      <c r="G13757">
        <v>33</v>
      </c>
      <c r="H13757">
        <v>1</v>
      </c>
      <c r="I13757">
        <v>4</v>
      </c>
      <c r="J13757">
        <v>267</v>
      </c>
      <c r="K13757">
        <v>1</v>
      </c>
      <c r="L13757">
        <v>3</v>
      </c>
      <c r="M13757">
        <v>91</v>
      </c>
      <c r="N13757" t="s">
        <v>18</v>
      </c>
      <c r="O13757" s="1">
        <v>6.5277400000000002E-21</v>
      </c>
      <c r="P13757">
        <v>262</v>
      </c>
    </row>
    <row r="13758" spans="1:16" x14ac:dyDescent="0.25">
      <c r="A13758" t="s">
        <v>20433</v>
      </c>
      <c r="B13758">
        <v>528</v>
      </c>
      <c r="C13758" s="3" t="str">
        <f>HYPERLINK("http://www.uniprot.org/uniprot/G7JBV5","tr|G7JBV5|G7JBV5_MEDTR")</f>
        <v>tr|G7JBV5|G7JBV5_MEDTR</v>
      </c>
      <c r="D13758" t="s">
        <v>20434</v>
      </c>
      <c r="E13758">
        <v>78.849999999999994</v>
      </c>
      <c r="F13758">
        <v>175</v>
      </c>
      <c r="G13758">
        <v>37</v>
      </c>
      <c r="H13758">
        <v>0</v>
      </c>
      <c r="I13758">
        <v>1</v>
      </c>
      <c r="J13758">
        <v>525</v>
      </c>
      <c r="K13758">
        <v>1</v>
      </c>
      <c r="L13758">
        <v>1</v>
      </c>
      <c r="M13758">
        <v>173</v>
      </c>
      <c r="N13758" t="s">
        <v>18</v>
      </c>
      <c r="O13758" s="1">
        <v>1.08597E-76</v>
      </c>
      <c r="P13758">
        <v>743</v>
      </c>
    </row>
    <row r="13759" spans="1:16" x14ac:dyDescent="0.25">
      <c r="A13759" t="s">
        <v>20435</v>
      </c>
      <c r="B13759">
        <v>1422</v>
      </c>
      <c r="C13759" s="3" t="str">
        <f>HYPERLINK("http://www.uniprot.org/uniprot/G7IYH9","tr|G7IYH9|G7IYH9_MEDTR")</f>
        <v>tr|G7IYH9|G7IYH9_MEDTR</v>
      </c>
      <c r="D13759" t="s">
        <v>20436</v>
      </c>
      <c r="E13759">
        <v>87.6</v>
      </c>
      <c r="F13759">
        <v>476</v>
      </c>
      <c r="G13759">
        <v>59</v>
      </c>
      <c r="H13759">
        <v>3</v>
      </c>
      <c r="I13759">
        <v>1</v>
      </c>
      <c r="J13759">
        <v>1419</v>
      </c>
      <c r="K13759">
        <v>1</v>
      </c>
      <c r="L13759">
        <v>52</v>
      </c>
      <c r="M13759">
        <v>527</v>
      </c>
      <c r="N13759" t="s">
        <v>18</v>
      </c>
      <c r="O13759">
        <v>0</v>
      </c>
      <c r="P13759">
        <v>2214</v>
      </c>
    </row>
    <row r="13760" spans="1:16" x14ac:dyDescent="0.25">
      <c r="A13760" t="s">
        <v>20437</v>
      </c>
      <c r="B13760">
        <v>1008</v>
      </c>
      <c r="C13760" s="3" t="str">
        <f>HYPERLINK("http://www.uniprot.org/uniprot/I3SZ16","tr|I3SZ16|I3SZ16_LOTJA")</f>
        <v>tr|I3SZ16|I3SZ16_LOTJA</v>
      </c>
      <c r="D13760" t="s">
        <v>93</v>
      </c>
      <c r="E13760">
        <v>81.400000000000006</v>
      </c>
      <c r="F13760">
        <v>328</v>
      </c>
      <c r="G13760">
        <v>61</v>
      </c>
      <c r="H13760">
        <v>1</v>
      </c>
      <c r="I13760">
        <v>1</v>
      </c>
      <c r="J13760">
        <v>981</v>
      </c>
      <c r="K13760">
        <v>1</v>
      </c>
      <c r="L13760">
        <v>1</v>
      </c>
      <c r="M13760">
        <v>328</v>
      </c>
      <c r="N13760" t="s">
        <v>18</v>
      </c>
      <c r="O13760" s="1">
        <v>1.1112E-151</v>
      </c>
      <c r="P13760">
        <v>1395</v>
      </c>
    </row>
    <row r="13761" spans="1:16" x14ac:dyDescent="0.25">
      <c r="A13761" t="s">
        <v>20438</v>
      </c>
      <c r="B13761">
        <v>1518</v>
      </c>
      <c r="C13761" s="3" t="str">
        <f>HYPERLINK("http://www.uniprot.org/uniprot/I1JL28","tr|I1JL28|I1JL28_SOYBN")</f>
        <v>tr|I1JL28|I1JL28_SOYBN</v>
      </c>
      <c r="D13761" t="s">
        <v>28</v>
      </c>
      <c r="E13761">
        <v>79.2</v>
      </c>
      <c r="F13761">
        <v>500</v>
      </c>
      <c r="G13761">
        <v>104</v>
      </c>
      <c r="H13761">
        <v>0</v>
      </c>
      <c r="I13761">
        <v>16</v>
      </c>
      <c r="J13761">
        <v>1515</v>
      </c>
      <c r="K13761">
        <v>1</v>
      </c>
      <c r="L13761">
        <v>7</v>
      </c>
      <c r="M13761">
        <v>502</v>
      </c>
      <c r="N13761" t="s">
        <v>18</v>
      </c>
      <c r="O13761">
        <v>0</v>
      </c>
      <c r="P13761">
        <v>1997</v>
      </c>
    </row>
    <row r="13762" spans="1:16" x14ac:dyDescent="0.25">
      <c r="A13762" t="s">
        <v>20439</v>
      </c>
      <c r="B13762">
        <v>600</v>
      </c>
      <c r="C13762" s="3" t="str">
        <f>HYPERLINK("http://www.uniprot.org/uniprot/I1KVP4","tr|I1KVP4|I1KVP4_SOYBN")</f>
        <v>tr|I1KVP4|I1KVP4_SOYBN</v>
      </c>
      <c r="D13762" t="s">
        <v>28</v>
      </c>
      <c r="E13762">
        <v>75.67</v>
      </c>
      <c r="F13762">
        <v>185</v>
      </c>
      <c r="G13762">
        <v>45</v>
      </c>
      <c r="H13762">
        <v>7</v>
      </c>
      <c r="I13762">
        <v>1</v>
      </c>
      <c r="J13762">
        <v>534</v>
      </c>
      <c r="K13762">
        <v>1</v>
      </c>
      <c r="L13762">
        <v>13</v>
      </c>
      <c r="M13762">
        <v>196</v>
      </c>
      <c r="N13762" t="s">
        <v>18</v>
      </c>
      <c r="O13762" s="1">
        <v>1.3812099999999999E-69</v>
      </c>
      <c r="P13762">
        <v>683</v>
      </c>
    </row>
    <row r="13763" spans="1:16" x14ac:dyDescent="0.25">
      <c r="A13763" t="s">
        <v>20440</v>
      </c>
      <c r="B13763">
        <v>741</v>
      </c>
      <c r="C13763" s="3" t="str">
        <f>HYPERLINK("http://www.uniprot.org/uniprot/I3T1E5","tr|I3T1E5|I3T1E5_MEDTR")</f>
        <v>tr|I3T1E5|I3T1E5_MEDTR</v>
      </c>
      <c r="D13763" t="s">
        <v>22</v>
      </c>
      <c r="E13763">
        <v>53.25</v>
      </c>
      <c r="F13763">
        <v>246</v>
      </c>
      <c r="G13763">
        <v>115</v>
      </c>
      <c r="H13763">
        <v>1</v>
      </c>
      <c r="I13763">
        <v>1</v>
      </c>
      <c r="J13763">
        <v>735</v>
      </c>
      <c r="K13763">
        <v>1</v>
      </c>
      <c r="L13763">
        <v>1</v>
      </c>
      <c r="M13763">
        <v>240</v>
      </c>
      <c r="N13763" t="s">
        <v>18</v>
      </c>
      <c r="O13763" s="1">
        <v>5.8570599999999997E-49</v>
      </c>
      <c r="P13763">
        <v>507</v>
      </c>
    </row>
    <row r="13764" spans="1:16" x14ac:dyDescent="0.25">
      <c r="A13764" t="s">
        <v>20441</v>
      </c>
      <c r="B13764">
        <v>1056</v>
      </c>
      <c r="C13764" s="3" t="str">
        <f>HYPERLINK("http://www.uniprot.org/uniprot/I1NF42","tr|I1NF42|I1NF42_SOYBN")</f>
        <v>tr|I1NF42|I1NF42_SOYBN</v>
      </c>
      <c r="D13764" t="s">
        <v>71</v>
      </c>
      <c r="E13764">
        <v>51.16</v>
      </c>
      <c r="F13764">
        <v>301</v>
      </c>
      <c r="G13764">
        <v>147</v>
      </c>
      <c r="H13764">
        <v>0</v>
      </c>
      <c r="I13764">
        <v>148</v>
      </c>
      <c r="J13764">
        <v>1050</v>
      </c>
      <c r="K13764">
        <v>1</v>
      </c>
      <c r="L13764">
        <v>108</v>
      </c>
      <c r="M13764">
        <v>370</v>
      </c>
      <c r="N13764" t="s">
        <v>18</v>
      </c>
      <c r="O13764" s="1">
        <v>5.0061099999999997E-73</v>
      </c>
      <c r="P13764">
        <v>717</v>
      </c>
    </row>
    <row r="13765" spans="1:16" x14ac:dyDescent="0.25">
      <c r="A13765" t="s">
        <v>20442</v>
      </c>
      <c r="B13765">
        <v>903</v>
      </c>
      <c r="C13765" s="3" t="str">
        <f>HYPERLINK("http://www.uniprot.org/uniprot/K7MNX2","tr|K7MNX2|K7MNX2_SOYBN")</f>
        <v>tr|K7MNX2|K7MNX2_SOYBN</v>
      </c>
      <c r="D13765" t="s">
        <v>28</v>
      </c>
      <c r="E13765">
        <v>26.41</v>
      </c>
      <c r="F13765">
        <v>212</v>
      </c>
      <c r="G13765">
        <v>156</v>
      </c>
      <c r="H13765">
        <v>9</v>
      </c>
      <c r="I13765">
        <v>4</v>
      </c>
      <c r="J13765">
        <v>612</v>
      </c>
      <c r="K13765">
        <v>1</v>
      </c>
      <c r="L13765">
        <v>339</v>
      </c>
      <c r="M13765">
        <v>537</v>
      </c>
      <c r="N13765" t="s">
        <v>18</v>
      </c>
      <c r="O13765" s="1">
        <v>1.2648500000000001E-7</v>
      </c>
      <c r="P13765">
        <v>152</v>
      </c>
    </row>
    <row r="13766" spans="1:16" x14ac:dyDescent="0.25">
      <c r="A13766" t="s">
        <v>20443</v>
      </c>
      <c r="B13766">
        <v>2058</v>
      </c>
      <c r="C13766" s="3" t="str">
        <f>HYPERLINK("http://www.uniprot.org/uniprot/G7KN19","tr|G7KN19|G7KN19_MEDTR")</f>
        <v>tr|G7KN19|G7KN19_MEDTR</v>
      </c>
      <c r="D13766" t="s">
        <v>20444</v>
      </c>
      <c r="E13766">
        <v>81.84</v>
      </c>
      <c r="F13766">
        <v>672</v>
      </c>
      <c r="G13766">
        <v>122</v>
      </c>
      <c r="H13766">
        <v>0</v>
      </c>
      <c r="I13766">
        <v>1</v>
      </c>
      <c r="J13766">
        <v>2016</v>
      </c>
      <c r="K13766">
        <v>1</v>
      </c>
      <c r="L13766">
        <v>10</v>
      </c>
      <c r="M13766">
        <v>681</v>
      </c>
      <c r="N13766" t="s">
        <v>18</v>
      </c>
      <c r="O13766">
        <v>0</v>
      </c>
      <c r="P13766">
        <v>2785</v>
      </c>
    </row>
    <row r="13767" spans="1:16" x14ac:dyDescent="0.25">
      <c r="A13767" t="s">
        <v>20445</v>
      </c>
      <c r="B13767">
        <v>2115</v>
      </c>
      <c r="C13767" s="3" t="str">
        <f>HYPERLINK("http://www.uniprot.org/uniprot/G8DCY4","tr|G8DCY4|G8DCY4_PHAVU")</f>
        <v>tr|G8DCY4|G8DCY4_PHAVU</v>
      </c>
      <c r="D13767" t="s">
        <v>1086</v>
      </c>
      <c r="E13767">
        <v>78.66</v>
      </c>
      <c r="F13767">
        <v>703</v>
      </c>
      <c r="G13767">
        <v>150</v>
      </c>
      <c r="H13767">
        <v>0</v>
      </c>
      <c r="I13767">
        <v>1</v>
      </c>
      <c r="J13767">
        <v>2109</v>
      </c>
      <c r="K13767">
        <v>1</v>
      </c>
      <c r="L13767">
        <v>315</v>
      </c>
      <c r="M13767">
        <v>930</v>
      </c>
      <c r="N13767" t="s">
        <v>18</v>
      </c>
      <c r="O13767">
        <v>0</v>
      </c>
      <c r="P13767">
        <v>2853</v>
      </c>
    </row>
    <row r="13768" spans="1:16" x14ac:dyDescent="0.25">
      <c r="A13768" t="s">
        <v>20446</v>
      </c>
      <c r="B13768">
        <v>417</v>
      </c>
      <c r="C13768" s="3" t="str">
        <f>HYPERLINK("http://www.uniprot.org/uniprot/G7ZY56","tr|G7ZY56|G7ZY56_MEDTR")</f>
        <v>tr|G7ZY56|G7ZY56_MEDTR</v>
      </c>
      <c r="D13768" t="s">
        <v>20447</v>
      </c>
      <c r="E13768">
        <v>47.45</v>
      </c>
      <c r="F13768">
        <v>118</v>
      </c>
      <c r="G13768">
        <v>62</v>
      </c>
      <c r="H13768">
        <v>3</v>
      </c>
      <c r="I13768">
        <v>58</v>
      </c>
      <c r="J13768">
        <v>402</v>
      </c>
      <c r="K13768">
        <v>1</v>
      </c>
      <c r="L13768">
        <v>19</v>
      </c>
      <c r="M13768">
        <v>133</v>
      </c>
      <c r="N13768" t="s">
        <v>18</v>
      </c>
      <c r="O13768" s="1">
        <v>6.4992400000000003E-21</v>
      </c>
      <c r="P13768">
        <v>262</v>
      </c>
    </row>
    <row r="13769" spans="1:16" x14ac:dyDescent="0.25">
      <c r="A13769" t="s">
        <v>20448</v>
      </c>
      <c r="B13769">
        <v>1620</v>
      </c>
      <c r="C13769" s="3" t="str">
        <f>HYPERLINK("http://www.uniprot.org/uniprot/G7KNB4","tr|G7KNB4|G7KNB4_MEDTR")</f>
        <v>tr|G7KNB4|G7KNB4_MEDTR</v>
      </c>
      <c r="D13769" t="s">
        <v>20449</v>
      </c>
      <c r="E13769">
        <v>85.31</v>
      </c>
      <c r="F13769">
        <v>538</v>
      </c>
      <c r="G13769">
        <v>79</v>
      </c>
      <c r="H13769">
        <v>0</v>
      </c>
      <c r="I13769">
        <v>1</v>
      </c>
      <c r="J13769">
        <v>1614</v>
      </c>
      <c r="K13769">
        <v>1</v>
      </c>
      <c r="L13769">
        <v>247</v>
      </c>
      <c r="M13769">
        <v>784</v>
      </c>
      <c r="N13769" t="s">
        <v>18</v>
      </c>
      <c r="O13769">
        <v>0</v>
      </c>
      <c r="P13769">
        <v>2445</v>
      </c>
    </row>
    <row r="13770" spans="1:16" x14ac:dyDescent="0.25">
      <c r="A13770" t="s">
        <v>20450</v>
      </c>
      <c r="B13770">
        <v>1776</v>
      </c>
      <c r="C13770" s="3" t="str">
        <f>HYPERLINK("http://www.uniprot.org/uniprot/K7KMU0","tr|K7KMU0|K7KMU0_SOYBN")</f>
        <v>tr|K7KMU0|K7KMU0_SOYBN</v>
      </c>
      <c r="D13770" t="s">
        <v>28</v>
      </c>
      <c r="E13770">
        <v>63.13</v>
      </c>
      <c r="F13770">
        <v>613</v>
      </c>
      <c r="G13770">
        <v>226</v>
      </c>
      <c r="H13770">
        <v>22</v>
      </c>
      <c r="I13770">
        <v>1</v>
      </c>
      <c r="J13770">
        <v>1773</v>
      </c>
      <c r="K13770">
        <v>1</v>
      </c>
      <c r="L13770">
        <v>19</v>
      </c>
      <c r="M13770">
        <v>616</v>
      </c>
      <c r="N13770" t="s">
        <v>18</v>
      </c>
      <c r="O13770">
        <v>0</v>
      </c>
      <c r="P13770">
        <v>1735</v>
      </c>
    </row>
    <row r="13771" spans="1:16" x14ac:dyDescent="0.25">
      <c r="A13771" t="s">
        <v>20451</v>
      </c>
      <c r="B13771">
        <v>288</v>
      </c>
      <c r="C13771" s="3" t="str">
        <f>HYPERLINK("http://www.uniprot.org/uniprot/Q949K8","tr|Q949K8|Q949K8_CICAR")</f>
        <v>tr|Q949K8|Q949K8_CICAR</v>
      </c>
      <c r="D13771" t="s">
        <v>55</v>
      </c>
      <c r="E13771">
        <v>85.89</v>
      </c>
      <c r="F13771">
        <v>78</v>
      </c>
      <c r="G13771">
        <v>11</v>
      </c>
      <c r="H13771">
        <v>0</v>
      </c>
      <c r="I13771">
        <v>52</v>
      </c>
      <c r="J13771">
        <v>285</v>
      </c>
      <c r="K13771">
        <v>1</v>
      </c>
      <c r="L13771">
        <v>17</v>
      </c>
      <c r="M13771">
        <v>94</v>
      </c>
      <c r="N13771" t="s">
        <v>18</v>
      </c>
      <c r="O13771" s="1">
        <v>2.1865700000000001E-29</v>
      </c>
      <c r="P13771">
        <v>335</v>
      </c>
    </row>
    <row r="13772" spans="1:16" x14ac:dyDescent="0.25">
      <c r="A13772" t="s">
        <v>20452</v>
      </c>
      <c r="B13772">
        <v>4134</v>
      </c>
      <c r="C13772" s="3" t="str">
        <f>HYPERLINK("http://www.uniprot.org/uniprot/G7ISK8","tr|G7ISK8|G7ISK8_MEDTR")</f>
        <v>tr|G7ISK8|G7ISK8_MEDTR</v>
      </c>
      <c r="D13772" t="s">
        <v>20453</v>
      </c>
      <c r="E13772">
        <v>90.23</v>
      </c>
      <c r="F13772">
        <v>1352</v>
      </c>
      <c r="G13772">
        <v>132</v>
      </c>
      <c r="H13772">
        <v>0</v>
      </c>
      <c r="I13772">
        <v>76</v>
      </c>
      <c r="J13772">
        <v>4131</v>
      </c>
      <c r="K13772">
        <v>1</v>
      </c>
      <c r="L13772">
        <v>18</v>
      </c>
      <c r="M13772">
        <v>1358</v>
      </c>
      <c r="N13772" t="s">
        <v>18</v>
      </c>
      <c r="O13772">
        <v>0</v>
      </c>
      <c r="P13772">
        <v>6200</v>
      </c>
    </row>
    <row r="13773" spans="1:16" x14ac:dyDescent="0.25">
      <c r="A13773" t="s">
        <v>20454</v>
      </c>
      <c r="B13773">
        <v>672</v>
      </c>
      <c r="C13773" s="3" t="str">
        <f>HYPERLINK("http://www.uniprot.org/uniprot/I3SN70","tr|I3SN70|I3SN70_MEDTR")</f>
        <v>tr|I3SN70|I3SN70_MEDTR</v>
      </c>
      <c r="D13773" t="s">
        <v>22</v>
      </c>
      <c r="E13773">
        <v>81.69</v>
      </c>
      <c r="F13773">
        <v>224</v>
      </c>
      <c r="G13773">
        <v>41</v>
      </c>
      <c r="H13773">
        <v>1</v>
      </c>
      <c r="I13773">
        <v>1</v>
      </c>
      <c r="J13773">
        <v>669</v>
      </c>
      <c r="K13773">
        <v>1</v>
      </c>
      <c r="L13773">
        <v>1</v>
      </c>
      <c r="M13773">
        <v>224</v>
      </c>
      <c r="N13773" t="s">
        <v>18</v>
      </c>
      <c r="O13773" s="1">
        <v>7.2098899999999995E-98</v>
      </c>
      <c r="P13773">
        <v>928</v>
      </c>
    </row>
    <row r="13774" spans="1:16" x14ac:dyDescent="0.25">
      <c r="A13774" t="s">
        <v>20455</v>
      </c>
      <c r="B13774">
        <v>1134</v>
      </c>
      <c r="C13774" s="3" t="str">
        <f>HYPERLINK("http://www.uniprot.org/uniprot/I1JGF8","tr|I1JGF8|I1JGF8_SOYBN")</f>
        <v>tr|I1JGF8|I1JGF8_SOYBN</v>
      </c>
      <c r="D13774" t="s">
        <v>28</v>
      </c>
      <c r="E13774">
        <v>38.92</v>
      </c>
      <c r="F13774">
        <v>316</v>
      </c>
      <c r="G13774">
        <v>193</v>
      </c>
      <c r="H13774">
        <v>7</v>
      </c>
      <c r="I13774">
        <v>1</v>
      </c>
      <c r="J13774">
        <v>927</v>
      </c>
      <c r="K13774">
        <v>1</v>
      </c>
      <c r="L13774">
        <v>185</v>
      </c>
      <c r="M13774">
        <v>495</v>
      </c>
      <c r="N13774" t="s">
        <v>18</v>
      </c>
      <c r="O13774" s="1">
        <v>3.6427999999999998E-48</v>
      </c>
      <c r="P13774">
        <v>503</v>
      </c>
    </row>
    <row r="13775" spans="1:16" x14ac:dyDescent="0.25">
      <c r="A13775" t="s">
        <v>20456</v>
      </c>
      <c r="B13775">
        <v>1164</v>
      </c>
      <c r="C13775" s="3" t="str">
        <f>HYPERLINK("http://www.uniprot.org/uniprot/G7K9R0","tr|G7K9R0|G7K9R0_MEDTR")</f>
        <v>tr|G7K9R0|G7K9R0_MEDTR</v>
      </c>
      <c r="D13775" t="s">
        <v>20457</v>
      </c>
      <c r="E13775">
        <v>77.400000000000006</v>
      </c>
      <c r="F13775">
        <v>416</v>
      </c>
      <c r="G13775">
        <v>94</v>
      </c>
      <c r="H13775">
        <v>32</v>
      </c>
      <c r="I13775">
        <v>7</v>
      </c>
      <c r="J13775">
        <v>1158</v>
      </c>
      <c r="K13775">
        <v>1</v>
      </c>
      <c r="L13775">
        <v>203</v>
      </c>
      <c r="M13775">
        <v>614</v>
      </c>
      <c r="N13775" t="s">
        <v>18</v>
      </c>
      <c r="O13775">
        <v>0</v>
      </c>
      <c r="P13775">
        <v>1649</v>
      </c>
    </row>
    <row r="13776" spans="1:16" x14ac:dyDescent="0.25">
      <c r="A13776" t="s">
        <v>20458</v>
      </c>
      <c r="B13776">
        <v>714</v>
      </c>
      <c r="C13776" s="3" t="str">
        <f>HYPERLINK("http://www.uniprot.org/uniprot/Q9ZTV0","tr|Q9ZTV0|Q9ZTV0_PEA")</f>
        <v>tr|Q9ZTV0|Q9ZTV0_PEA</v>
      </c>
      <c r="D13776" t="s">
        <v>20459</v>
      </c>
      <c r="E13776">
        <v>75.849999999999994</v>
      </c>
      <c r="F13776">
        <v>294</v>
      </c>
      <c r="G13776">
        <v>71</v>
      </c>
      <c r="H13776">
        <v>57</v>
      </c>
      <c r="I13776">
        <v>1</v>
      </c>
      <c r="J13776">
        <v>711</v>
      </c>
      <c r="K13776">
        <v>1</v>
      </c>
      <c r="L13776">
        <v>1</v>
      </c>
      <c r="M13776">
        <v>294</v>
      </c>
      <c r="N13776" t="s">
        <v>18</v>
      </c>
      <c r="O13776" s="1">
        <v>4.0898199999999998E-113</v>
      </c>
      <c r="P13776">
        <v>1060</v>
      </c>
    </row>
    <row r="13777" spans="1:16" x14ac:dyDescent="0.25">
      <c r="A13777" t="s">
        <v>20460</v>
      </c>
      <c r="B13777">
        <v>2361</v>
      </c>
      <c r="C13777" s="3" t="str">
        <f>HYPERLINK("http://www.uniprot.org/uniprot/A2Q6G9","tr|A2Q6G9|A2Q6G9_MEDTR")</f>
        <v>tr|A2Q6G9|A2Q6G9_MEDTR</v>
      </c>
      <c r="D13777" t="s">
        <v>20461</v>
      </c>
      <c r="E13777">
        <v>68.3</v>
      </c>
      <c r="F13777">
        <v>773</v>
      </c>
      <c r="G13777">
        <v>245</v>
      </c>
      <c r="H13777">
        <v>11</v>
      </c>
      <c r="I13777">
        <v>73</v>
      </c>
      <c r="J13777">
        <v>2358</v>
      </c>
      <c r="K13777">
        <v>1</v>
      </c>
      <c r="L13777">
        <v>31</v>
      </c>
      <c r="M13777">
        <v>765</v>
      </c>
      <c r="N13777" t="s">
        <v>18</v>
      </c>
      <c r="O13777">
        <v>0</v>
      </c>
      <c r="P13777">
        <v>2456</v>
      </c>
    </row>
    <row r="13778" spans="1:16" x14ac:dyDescent="0.25">
      <c r="A13778" t="s">
        <v>20462</v>
      </c>
      <c r="B13778">
        <v>987</v>
      </c>
      <c r="C13778" s="3" t="str">
        <f>HYPERLINK("http://www.uniprot.org/uniprot/I1J454","tr|I1J454|I1J454_SOYBN")</f>
        <v>tr|I1J454|I1J454_SOYBN</v>
      </c>
      <c r="D13778" t="s">
        <v>28</v>
      </c>
      <c r="E13778">
        <v>62.75</v>
      </c>
      <c r="F13778">
        <v>341</v>
      </c>
      <c r="G13778">
        <v>127</v>
      </c>
      <c r="H13778">
        <v>13</v>
      </c>
      <c r="I13778">
        <v>1</v>
      </c>
      <c r="J13778">
        <v>984</v>
      </c>
      <c r="K13778">
        <v>1</v>
      </c>
      <c r="L13778">
        <v>1</v>
      </c>
      <c r="M13778">
        <v>337</v>
      </c>
      <c r="N13778" t="s">
        <v>18</v>
      </c>
      <c r="O13778" s="1">
        <v>7.4982700000000003E-113</v>
      </c>
      <c r="P13778">
        <v>1060</v>
      </c>
    </row>
    <row r="13779" spans="1:16" x14ac:dyDescent="0.25">
      <c r="A13779" t="s">
        <v>20463</v>
      </c>
      <c r="B13779">
        <v>1275</v>
      </c>
      <c r="C13779" s="3" t="str">
        <f>HYPERLINK("http://www.uniprot.org/uniprot/I1LD86","tr|I1LD86|I1LD86_SOYBN")</f>
        <v>tr|I1LD86|I1LD86_SOYBN</v>
      </c>
      <c r="D13779" t="s">
        <v>28</v>
      </c>
      <c r="E13779">
        <v>86.41</v>
      </c>
      <c r="F13779">
        <v>265</v>
      </c>
      <c r="G13779">
        <v>36</v>
      </c>
      <c r="H13779">
        <v>0</v>
      </c>
      <c r="I13779">
        <v>1</v>
      </c>
      <c r="J13779">
        <v>795</v>
      </c>
      <c r="K13779">
        <v>1</v>
      </c>
      <c r="L13779">
        <v>18</v>
      </c>
      <c r="M13779">
        <v>282</v>
      </c>
      <c r="N13779" t="s">
        <v>18</v>
      </c>
      <c r="O13779" s="1">
        <v>2.9384700000000001E-129</v>
      </c>
      <c r="P13779">
        <v>1203</v>
      </c>
    </row>
    <row r="13780" spans="1:16" x14ac:dyDescent="0.25">
      <c r="A13780" t="s">
        <v>20464</v>
      </c>
      <c r="B13780">
        <v>297</v>
      </c>
      <c r="C13780" s="3" t="str">
        <f>HYPERLINK("http://www.uniprot.org/uniprot/A2Q2T1","tr|A2Q2T1|A2Q2T1_MEDTR")</f>
        <v>tr|A2Q2T1|A2Q2T1_MEDTR</v>
      </c>
      <c r="D13780" t="s">
        <v>337</v>
      </c>
      <c r="E13780">
        <v>89.02</v>
      </c>
      <c r="F13780">
        <v>82</v>
      </c>
      <c r="G13780">
        <v>9</v>
      </c>
      <c r="H13780">
        <v>0</v>
      </c>
      <c r="I13780">
        <v>37</v>
      </c>
      <c r="J13780">
        <v>282</v>
      </c>
      <c r="K13780">
        <v>1</v>
      </c>
      <c r="L13780">
        <v>177</v>
      </c>
      <c r="M13780">
        <v>258</v>
      </c>
      <c r="N13780" t="s">
        <v>18</v>
      </c>
      <c r="O13780" s="1">
        <v>3.3384100000000003E-33</v>
      </c>
      <c r="P13780">
        <v>368</v>
      </c>
    </row>
    <row r="13781" spans="1:16" x14ac:dyDescent="0.25">
      <c r="A13781" t="s">
        <v>20465</v>
      </c>
      <c r="B13781">
        <v>2076</v>
      </c>
      <c r="C13781" s="3" t="str">
        <f>HYPERLINK("http://www.uniprot.org/uniprot/K7LI36","tr|K7LI36|K7LI36_SOYBN")</f>
        <v>tr|K7LI36|K7LI36_SOYBN</v>
      </c>
      <c r="D13781" t="s">
        <v>28</v>
      </c>
      <c r="E13781">
        <v>66.5</v>
      </c>
      <c r="F13781">
        <v>406</v>
      </c>
      <c r="G13781">
        <v>136</v>
      </c>
      <c r="H13781">
        <v>14</v>
      </c>
      <c r="I13781">
        <v>1</v>
      </c>
      <c r="J13781">
        <v>1176</v>
      </c>
      <c r="K13781">
        <v>1</v>
      </c>
      <c r="L13781">
        <v>43</v>
      </c>
      <c r="M13781">
        <v>445</v>
      </c>
      <c r="N13781" t="s">
        <v>18</v>
      </c>
      <c r="O13781" s="1">
        <v>1.03942E-151</v>
      </c>
      <c r="P13781">
        <v>1399</v>
      </c>
    </row>
    <row r="13782" spans="1:16" x14ac:dyDescent="0.25">
      <c r="A13782" t="s">
        <v>20466</v>
      </c>
      <c r="B13782">
        <v>1104</v>
      </c>
      <c r="C13782" s="3" t="str">
        <f>HYPERLINK("http://www.uniprot.org/uniprot/A2Q2T1","tr|A2Q2T1|A2Q2T1_MEDTR")</f>
        <v>tr|A2Q2T1|A2Q2T1_MEDTR</v>
      </c>
      <c r="D13782" t="s">
        <v>337</v>
      </c>
      <c r="E13782">
        <v>53.36</v>
      </c>
      <c r="F13782">
        <v>238</v>
      </c>
      <c r="G13782">
        <v>111</v>
      </c>
      <c r="H13782">
        <v>19</v>
      </c>
      <c r="I13782">
        <v>412</v>
      </c>
      <c r="J13782">
        <v>1068</v>
      </c>
      <c r="K13782">
        <v>1</v>
      </c>
      <c r="L13782">
        <v>140</v>
      </c>
      <c r="M13782">
        <v>376</v>
      </c>
      <c r="N13782" t="s">
        <v>18</v>
      </c>
      <c r="O13782" s="1">
        <v>9.1500899999999996E-57</v>
      </c>
      <c r="P13782">
        <v>577</v>
      </c>
    </row>
    <row r="13783" spans="1:16" x14ac:dyDescent="0.25">
      <c r="A13783" t="s">
        <v>20467</v>
      </c>
      <c r="B13783">
        <v>789</v>
      </c>
      <c r="C13783" s="3" t="str">
        <f>HYPERLINK("http://www.uniprot.org/uniprot/G7JBT8","tr|G7JBT8|G7JBT8_MEDTR")</f>
        <v>tr|G7JBT8|G7JBT8_MEDTR</v>
      </c>
      <c r="D13783" t="s">
        <v>20468</v>
      </c>
      <c r="E13783">
        <v>75.09</v>
      </c>
      <c r="F13783">
        <v>273</v>
      </c>
      <c r="G13783">
        <v>68</v>
      </c>
      <c r="H13783">
        <v>11</v>
      </c>
      <c r="I13783">
        <v>1</v>
      </c>
      <c r="J13783">
        <v>786</v>
      </c>
      <c r="K13783">
        <v>1</v>
      </c>
      <c r="L13783">
        <v>1</v>
      </c>
      <c r="M13783">
        <v>260</v>
      </c>
      <c r="N13783" t="s">
        <v>18</v>
      </c>
      <c r="O13783" s="1">
        <v>3.7185399999999998E-100</v>
      </c>
      <c r="P13783">
        <v>949</v>
      </c>
    </row>
    <row r="13784" spans="1:16" x14ac:dyDescent="0.25">
      <c r="A13784" t="s">
        <v>20469</v>
      </c>
      <c r="B13784">
        <v>663</v>
      </c>
      <c r="C13784" s="3" t="str">
        <f>HYPERLINK("http://www.uniprot.org/uniprot/G7IYI6","tr|G7IYI6|G7IYI6_MEDTR")</f>
        <v>tr|G7IYI6|G7IYI6_MEDTR</v>
      </c>
      <c r="D13784" t="s">
        <v>20470</v>
      </c>
      <c r="E13784">
        <v>70.56</v>
      </c>
      <c r="F13784">
        <v>231</v>
      </c>
      <c r="G13784">
        <v>68</v>
      </c>
      <c r="H13784">
        <v>12</v>
      </c>
      <c r="I13784">
        <v>1</v>
      </c>
      <c r="J13784">
        <v>657</v>
      </c>
      <c r="K13784">
        <v>1</v>
      </c>
      <c r="L13784">
        <v>1</v>
      </c>
      <c r="M13784">
        <v>225</v>
      </c>
      <c r="N13784" t="s">
        <v>18</v>
      </c>
      <c r="O13784" s="1">
        <v>6.5375000000000003E-80</v>
      </c>
      <c r="P13784">
        <v>773</v>
      </c>
    </row>
    <row r="13785" spans="1:16" x14ac:dyDescent="0.25">
      <c r="A13785" t="s">
        <v>20471</v>
      </c>
      <c r="B13785">
        <v>1836</v>
      </c>
      <c r="C13785" s="3" t="str">
        <f>HYPERLINK("http://www.uniprot.org/uniprot/K7L351","tr|K7L351|K7L351_SOYBN")</f>
        <v>tr|K7L351|K7L351_SOYBN</v>
      </c>
      <c r="D13785" t="s">
        <v>28</v>
      </c>
      <c r="E13785">
        <v>81.99</v>
      </c>
      <c r="F13785">
        <v>633</v>
      </c>
      <c r="G13785">
        <v>114</v>
      </c>
      <c r="H13785">
        <v>25</v>
      </c>
      <c r="I13785">
        <v>7</v>
      </c>
      <c r="J13785">
        <v>1830</v>
      </c>
      <c r="K13785">
        <v>1</v>
      </c>
      <c r="L13785">
        <v>4</v>
      </c>
      <c r="M13785">
        <v>636</v>
      </c>
      <c r="N13785" t="s">
        <v>18</v>
      </c>
      <c r="O13785">
        <v>0</v>
      </c>
      <c r="P13785">
        <v>2571</v>
      </c>
    </row>
    <row r="13786" spans="1:16" x14ac:dyDescent="0.25">
      <c r="A13786" t="s">
        <v>20472</v>
      </c>
      <c r="B13786">
        <v>2106</v>
      </c>
      <c r="C13786" s="3" t="str">
        <f>HYPERLINK("http://www.uniprot.org/uniprot/I1JL30","tr|I1JL30|I1JL30_SOYBN")</f>
        <v>tr|I1JL30|I1JL30_SOYBN</v>
      </c>
      <c r="D13786" t="s">
        <v>71</v>
      </c>
      <c r="E13786">
        <v>71.180000000000007</v>
      </c>
      <c r="F13786">
        <v>708</v>
      </c>
      <c r="G13786">
        <v>204</v>
      </c>
      <c r="H13786">
        <v>8</v>
      </c>
      <c r="I13786">
        <v>1</v>
      </c>
      <c r="J13786">
        <v>2100</v>
      </c>
      <c r="K13786">
        <v>1</v>
      </c>
      <c r="L13786">
        <v>40</v>
      </c>
      <c r="M13786">
        <v>708</v>
      </c>
      <c r="N13786" t="s">
        <v>18</v>
      </c>
      <c r="O13786">
        <v>0</v>
      </c>
      <c r="P13786">
        <v>2499</v>
      </c>
    </row>
    <row r="13787" spans="1:16" x14ac:dyDescent="0.25">
      <c r="A13787" t="s">
        <v>20473</v>
      </c>
      <c r="B13787">
        <v>513</v>
      </c>
      <c r="C13787" s="3" t="str">
        <f>HYPERLINK("http://www.uniprot.org/uniprot/G7JPZ3","tr|G7JPZ3|G7JPZ3_MEDTR")</f>
        <v>tr|G7JPZ3|G7JPZ3_MEDTR</v>
      </c>
      <c r="D13787" t="s">
        <v>20474</v>
      </c>
      <c r="E13787">
        <v>57.71</v>
      </c>
      <c r="F13787">
        <v>175</v>
      </c>
      <c r="G13787">
        <v>74</v>
      </c>
      <c r="H13787">
        <v>5</v>
      </c>
      <c r="I13787">
        <v>1</v>
      </c>
      <c r="J13787">
        <v>510</v>
      </c>
      <c r="K13787">
        <v>1</v>
      </c>
      <c r="L13787">
        <v>1</v>
      </c>
      <c r="M13787">
        <v>175</v>
      </c>
      <c r="N13787" t="s">
        <v>18</v>
      </c>
      <c r="O13787" s="1">
        <v>7.3191700000000005E-49</v>
      </c>
      <c r="P13787">
        <v>503</v>
      </c>
    </row>
    <row r="13788" spans="1:16" x14ac:dyDescent="0.25">
      <c r="A13788" t="s">
        <v>20475</v>
      </c>
      <c r="B13788">
        <v>1023</v>
      </c>
      <c r="C13788" s="3" t="str">
        <f>HYPERLINK("http://www.uniprot.org/uniprot/I1JGF8","tr|I1JGF8|I1JGF8_SOYBN")</f>
        <v>tr|I1JGF8|I1JGF8_SOYBN</v>
      </c>
      <c r="D13788" t="s">
        <v>28</v>
      </c>
      <c r="E13788">
        <v>30.95</v>
      </c>
      <c r="F13788">
        <v>168</v>
      </c>
      <c r="G13788">
        <v>116</v>
      </c>
      <c r="H13788">
        <v>9</v>
      </c>
      <c r="I13788">
        <v>361</v>
      </c>
      <c r="J13788">
        <v>837</v>
      </c>
      <c r="K13788">
        <v>1</v>
      </c>
      <c r="L13788">
        <v>336</v>
      </c>
      <c r="M13788">
        <v>495</v>
      </c>
      <c r="N13788" t="s">
        <v>18</v>
      </c>
      <c r="O13788" s="1">
        <v>1.14903E-10</v>
      </c>
      <c r="P13788">
        <v>179</v>
      </c>
    </row>
    <row r="13789" spans="1:16" x14ac:dyDescent="0.25">
      <c r="A13789" t="s">
        <v>20476</v>
      </c>
      <c r="B13789">
        <v>246</v>
      </c>
      <c r="C13789" s="3" t="str">
        <f>HYPERLINK("http://www.uniprot.org/uniprot/Q949K8","tr|Q949K8|Q949K8_CICAR")</f>
        <v>tr|Q949K8|Q949K8_CICAR</v>
      </c>
      <c r="D13789" t="s">
        <v>55</v>
      </c>
      <c r="E13789">
        <v>69.86</v>
      </c>
      <c r="F13789">
        <v>73</v>
      </c>
      <c r="G13789">
        <v>22</v>
      </c>
      <c r="H13789">
        <v>0</v>
      </c>
      <c r="I13789">
        <v>1</v>
      </c>
      <c r="J13789">
        <v>219</v>
      </c>
      <c r="K13789">
        <v>1</v>
      </c>
      <c r="L13789">
        <v>25</v>
      </c>
      <c r="M13789">
        <v>97</v>
      </c>
      <c r="N13789" t="s">
        <v>18</v>
      </c>
      <c r="O13789" s="1">
        <v>4.6493899999999996E-19</v>
      </c>
      <c r="P13789">
        <v>246</v>
      </c>
    </row>
    <row r="13790" spans="1:16" x14ac:dyDescent="0.25">
      <c r="A13790" t="s">
        <v>20477</v>
      </c>
      <c r="B13790">
        <v>3675</v>
      </c>
      <c r="C13790" s="3" t="str">
        <f>HYPERLINK("http://www.uniprot.org/uniprot/G7KMZ7","tr|G7KMZ7|G7KMZ7_MEDTR")</f>
        <v>tr|G7KMZ7|G7KMZ7_MEDTR</v>
      </c>
      <c r="D13790" t="s">
        <v>20478</v>
      </c>
      <c r="E13790">
        <v>84.42</v>
      </c>
      <c r="F13790">
        <v>1252</v>
      </c>
      <c r="G13790">
        <v>195</v>
      </c>
      <c r="H13790">
        <v>28</v>
      </c>
      <c r="I13790">
        <v>1</v>
      </c>
      <c r="J13790">
        <v>3672</v>
      </c>
      <c r="K13790">
        <v>1</v>
      </c>
      <c r="L13790">
        <v>1</v>
      </c>
      <c r="M13790">
        <v>1248</v>
      </c>
      <c r="N13790" t="s">
        <v>18</v>
      </c>
      <c r="O13790">
        <v>0</v>
      </c>
      <c r="P13790">
        <v>5526</v>
      </c>
    </row>
    <row r="13791" spans="1:16" x14ac:dyDescent="0.25">
      <c r="A13791" t="s">
        <v>20479</v>
      </c>
      <c r="B13791">
        <v>216</v>
      </c>
      <c r="C13791" s="3" t="str">
        <f>HYPERLINK("http://www.uniprot.org/uniprot/M5WXJ9","tr|M5WXJ9|M5WXJ9_PRUPE")</f>
        <v>tr|M5WXJ9|M5WXJ9_PRUPE</v>
      </c>
      <c r="D13791" t="s">
        <v>20480</v>
      </c>
      <c r="E13791">
        <v>90.14</v>
      </c>
      <c r="F13791">
        <v>71</v>
      </c>
      <c r="G13791">
        <v>7</v>
      </c>
      <c r="H13791">
        <v>0</v>
      </c>
      <c r="I13791">
        <v>1</v>
      </c>
      <c r="J13791">
        <v>213</v>
      </c>
      <c r="K13791">
        <v>1</v>
      </c>
      <c r="L13791">
        <v>41</v>
      </c>
      <c r="M13791">
        <v>111</v>
      </c>
      <c r="N13791" t="s">
        <v>18</v>
      </c>
      <c r="O13791" s="1">
        <v>3.4298199999999998E-30</v>
      </c>
      <c r="P13791">
        <v>342</v>
      </c>
    </row>
    <row r="13792" spans="1:16" x14ac:dyDescent="0.25">
      <c r="A13792" t="s">
        <v>20481</v>
      </c>
      <c r="B13792">
        <v>1257</v>
      </c>
      <c r="C13792" s="3" t="str">
        <f>HYPERLINK("http://www.uniprot.org/uniprot/G7L179","tr|G7L179|G7L179_MEDTR")</f>
        <v>tr|G7L179|G7L179_MEDTR</v>
      </c>
      <c r="D13792" t="s">
        <v>20482</v>
      </c>
      <c r="E13792">
        <v>70.260000000000005</v>
      </c>
      <c r="F13792">
        <v>417</v>
      </c>
      <c r="G13792">
        <v>124</v>
      </c>
      <c r="H13792">
        <v>6</v>
      </c>
      <c r="I13792">
        <v>1</v>
      </c>
      <c r="J13792">
        <v>1233</v>
      </c>
      <c r="K13792">
        <v>1</v>
      </c>
      <c r="L13792">
        <v>1</v>
      </c>
      <c r="M13792">
        <v>416</v>
      </c>
      <c r="N13792" t="s">
        <v>18</v>
      </c>
      <c r="O13792" s="1">
        <v>4.8471700000000002E-169</v>
      </c>
      <c r="P13792">
        <v>1546</v>
      </c>
    </row>
    <row r="13793" spans="1:16" x14ac:dyDescent="0.25">
      <c r="A13793" t="s">
        <v>20483</v>
      </c>
      <c r="B13793">
        <v>1110</v>
      </c>
      <c r="C13793" s="3" t="str">
        <f>HYPERLINK("http://www.uniprot.org/uniprot/I1L3K8","tr|I1L3K8|I1L3K8_SOYBN")</f>
        <v>tr|I1L3K8|I1L3K8_SOYBN</v>
      </c>
      <c r="D13793" t="s">
        <v>28</v>
      </c>
      <c r="E13793">
        <v>87.26</v>
      </c>
      <c r="F13793">
        <v>369</v>
      </c>
      <c r="G13793">
        <v>47</v>
      </c>
      <c r="H13793">
        <v>0</v>
      </c>
      <c r="I13793">
        <v>1</v>
      </c>
      <c r="J13793">
        <v>1107</v>
      </c>
      <c r="K13793">
        <v>1</v>
      </c>
      <c r="L13793">
        <v>1</v>
      </c>
      <c r="M13793">
        <v>367</v>
      </c>
      <c r="N13793" t="s">
        <v>18</v>
      </c>
      <c r="O13793" s="1">
        <v>2.86857E-175</v>
      </c>
      <c r="P13793">
        <v>1599</v>
      </c>
    </row>
    <row r="13794" spans="1:16" x14ac:dyDescent="0.25">
      <c r="A13794" t="s">
        <v>20484</v>
      </c>
      <c r="B13794">
        <v>918</v>
      </c>
      <c r="C13794" s="3" t="str">
        <f>HYPERLINK("http://www.uniprot.org/uniprot/I1K052","tr|I1K052|I1K052_SOYBN")</f>
        <v>tr|I1K052|I1K052_SOYBN</v>
      </c>
      <c r="D13794" t="s">
        <v>71</v>
      </c>
      <c r="E13794">
        <v>80.06</v>
      </c>
      <c r="F13794">
        <v>326</v>
      </c>
      <c r="G13794">
        <v>65</v>
      </c>
      <c r="H13794">
        <v>21</v>
      </c>
      <c r="I13794">
        <v>1</v>
      </c>
      <c r="J13794">
        <v>915</v>
      </c>
      <c r="K13794">
        <v>1</v>
      </c>
      <c r="L13794">
        <v>1</v>
      </c>
      <c r="M13794">
        <v>326</v>
      </c>
      <c r="N13794" t="s">
        <v>18</v>
      </c>
      <c r="O13794" s="1">
        <v>1.5120100000000001E-149</v>
      </c>
      <c r="P13794">
        <v>1376</v>
      </c>
    </row>
    <row r="13795" spans="1:16" x14ac:dyDescent="0.25">
      <c r="A13795" t="s">
        <v>20485</v>
      </c>
      <c r="B13795">
        <v>1299</v>
      </c>
      <c r="C13795" s="3" t="str">
        <f>HYPERLINK("http://www.uniprot.org/uniprot/G7I2H0","tr|G7I2H0|G7I2H0_MEDTR")</f>
        <v>tr|G7I2H0|G7I2H0_MEDTR</v>
      </c>
      <c r="D13795" t="s">
        <v>144</v>
      </c>
      <c r="E13795">
        <v>38.840000000000003</v>
      </c>
      <c r="F13795">
        <v>139</v>
      </c>
      <c r="G13795">
        <v>85</v>
      </c>
      <c r="H13795">
        <v>1</v>
      </c>
      <c r="I13795">
        <v>829</v>
      </c>
      <c r="J13795">
        <v>1242</v>
      </c>
      <c r="K13795">
        <v>1</v>
      </c>
      <c r="L13795">
        <v>153</v>
      </c>
      <c r="M13795">
        <v>285</v>
      </c>
      <c r="N13795" t="s">
        <v>18</v>
      </c>
      <c r="O13795" s="1">
        <v>1.02994E-12</v>
      </c>
      <c r="P13795">
        <v>198</v>
      </c>
    </row>
    <row r="13796" spans="1:16" x14ac:dyDescent="0.25">
      <c r="A13796" t="s">
        <v>20486</v>
      </c>
      <c r="B13796">
        <v>2514</v>
      </c>
      <c r="C13796" s="3" t="str">
        <f>HYPERLINK("http://www.uniprot.org/uniprot/G7ISL1","tr|G7ISL1|G7ISL1_MEDTR")</f>
        <v>tr|G7ISL1|G7ISL1_MEDTR</v>
      </c>
      <c r="D13796" t="s">
        <v>20487</v>
      </c>
      <c r="E13796">
        <v>68.23</v>
      </c>
      <c r="F13796">
        <v>806</v>
      </c>
      <c r="G13796">
        <v>256</v>
      </c>
      <c r="H13796">
        <v>15</v>
      </c>
      <c r="I13796">
        <v>121</v>
      </c>
      <c r="J13796">
        <v>2493</v>
      </c>
      <c r="K13796">
        <v>1</v>
      </c>
      <c r="L13796">
        <v>178</v>
      </c>
      <c r="M13796">
        <v>942</v>
      </c>
      <c r="N13796" t="s">
        <v>18</v>
      </c>
      <c r="O13796">
        <v>0</v>
      </c>
      <c r="P13796">
        <v>2784</v>
      </c>
    </row>
    <row r="13797" spans="1:16" x14ac:dyDescent="0.25">
      <c r="A13797" t="s">
        <v>20488</v>
      </c>
      <c r="B13797">
        <v>1341</v>
      </c>
      <c r="C13797" s="3" t="str">
        <f>HYPERLINK("http://www.uniprot.org/uniprot/G7ISQ5","tr|G7ISQ5|G7ISQ5_MEDTR")</f>
        <v>tr|G7ISQ5|G7ISQ5_MEDTR</v>
      </c>
      <c r="D13797" t="s">
        <v>20489</v>
      </c>
      <c r="E13797">
        <v>88.81</v>
      </c>
      <c r="F13797">
        <v>447</v>
      </c>
      <c r="G13797">
        <v>50</v>
      </c>
      <c r="H13797">
        <v>1</v>
      </c>
      <c r="I13797">
        <v>1</v>
      </c>
      <c r="J13797">
        <v>1338</v>
      </c>
      <c r="K13797">
        <v>1</v>
      </c>
      <c r="L13797">
        <v>1</v>
      </c>
      <c r="M13797">
        <v>447</v>
      </c>
      <c r="N13797" t="s">
        <v>18</v>
      </c>
      <c r="O13797">
        <v>0</v>
      </c>
      <c r="P13797">
        <v>2102</v>
      </c>
    </row>
    <row r="13798" spans="1:16" x14ac:dyDescent="0.25">
      <c r="A13798" t="s">
        <v>20490</v>
      </c>
      <c r="B13798">
        <v>2193</v>
      </c>
      <c r="C13798" s="3" t="str">
        <f>HYPERLINK("http://www.uniprot.org/uniprot/O65736","tr|O65736|O65736_CICAR")</f>
        <v>tr|O65736|O65736_CICAR</v>
      </c>
      <c r="D13798" t="s">
        <v>20491</v>
      </c>
      <c r="E13798">
        <v>98.35</v>
      </c>
      <c r="F13798">
        <v>730</v>
      </c>
      <c r="G13798">
        <v>12</v>
      </c>
      <c r="H13798">
        <v>0</v>
      </c>
      <c r="I13798">
        <v>1</v>
      </c>
      <c r="J13798">
        <v>2190</v>
      </c>
      <c r="K13798">
        <v>1</v>
      </c>
      <c r="L13798">
        <v>1</v>
      </c>
      <c r="M13798">
        <v>730</v>
      </c>
      <c r="N13798" t="s">
        <v>18</v>
      </c>
      <c r="O13798">
        <v>0</v>
      </c>
      <c r="P13798">
        <v>3908</v>
      </c>
    </row>
    <row r="13799" spans="1:16" x14ac:dyDescent="0.25">
      <c r="A13799" t="s">
        <v>20492</v>
      </c>
      <c r="B13799">
        <v>1230</v>
      </c>
      <c r="C13799" s="3" t="str">
        <f>HYPERLINK("http://www.uniprot.org/uniprot/M0XU84","tr|M0XU84|M0XU84_HORVD")</f>
        <v>tr|M0XU84|M0XU84_HORVD</v>
      </c>
      <c r="D13799" t="s">
        <v>20493</v>
      </c>
      <c r="E13799">
        <v>77.040000000000006</v>
      </c>
      <c r="F13799">
        <v>453</v>
      </c>
      <c r="G13799">
        <v>104</v>
      </c>
      <c r="H13799">
        <v>44</v>
      </c>
      <c r="I13799">
        <v>1</v>
      </c>
      <c r="J13799">
        <v>1227</v>
      </c>
      <c r="K13799">
        <v>1</v>
      </c>
      <c r="L13799">
        <v>1</v>
      </c>
      <c r="M13799">
        <v>453</v>
      </c>
      <c r="N13799" t="s">
        <v>18</v>
      </c>
      <c r="O13799">
        <v>0</v>
      </c>
      <c r="P13799">
        <v>1772</v>
      </c>
    </row>
    <row r="13800" spans="1:16" x14ac:dyDescent="0.25">
      <c r="A13800" t="s">
        <v>20494</v>
      </c>
      <c r="B13800">
        <v>1608</v>
      </c>
      <c r="C13800" s="3" t="str">
        <f>HYPERLINK("http://www.uniprot.org/uniprot/G7K9Q9","tr|G7K9Q9|G7K9Q9_MEDTR")</f>
        <v>tr|G7K9Q9|G7K9Q9_MEDTR</v>
      </c>
      <c r="D13800" t="s">
        <v>20495</v>
      </c>
      <c r="E13800">
        <v>67.16</v>
      </c>
      <c r="F13800">
        <v>533</v>
      </c>
      <c r="G13800">
        <v>175</v>
      </c>
      <c r="H13800">
        <v>23</v>
      </c>
      <c r="I13800">
        <v>28</v>
      </c>
      <c r="J13800">
        <v>1557</v>
      </c>
      <c r="K13800">
        <v>1</v>
      </c>
      <c r="L13800">
        <v>3</v>
      </c>
      <c r="M13800">
        <v>530</v>
      </c>
      <c r="N13800" t="s">
        <v>18</v>
      </c>
      <c r="O13800">
        <v>0</v>
      </c>
      <c r="P13800">
        <v>1727</v>
      </c>
    </row>
    <row r="13801" spans="1:16" x14ac:dyDescent="0.25">
      <c r="A13801" t="s">
        <v>20496</v>
      </c>
      <c r="B13801">
        <v>1332</v>
      </c>
      <c r="C13801" s="3" t="str">
        <f>HYPERLINK("http://www.uniprot.org/uniprot/G7KRV2","tr|G7KRV2|G7KRV2_MEDTR")</f>
        <v>tr|G7KRV2|G7KRV2_MEDTR</v>
      </c>
      <c r="D13801" t="s">
        <v>20497</v>
      </c>
      <c r="E13801">
        <v>84.75</v>
      </c>
      <c r="F13801">
        <v>446</v>
      </c>
      <c r="G13801">
        <v>68</v>
      </c>
      <c r="H13801">
        <v>3</v>
      </c>
      <c r="I13801">
        <v>1</v>
      </c>
      <c r="J13801">
        <v>1329</v>
      </c>
      <c r="K13801">
        <v>1</v>
      </c>
      <c r="L13801">
        <v>1</v>
      </c>
      <c r="M13801">
        <v>446</v>
      </c>
      <c r="N13801" t="s">
        <v>18</v>
      </c>
      <c r="O13801">
        <v>0</v>
      </c>
      <c r="P13801">
        <v>1906</v>
      </c>
    </row>
    <row r="13802" spans="1:16" x14ac:dyDescent="0.25">
      <c r="A13802" t="s">
        <v>20498</v>
      </c>
      <c r="B13802">
        <v>783</v>
      </c>
      <c r="C13802" s="3" t="str">
        <f>HYPERLINK("http://www.uniprot.org/uniprot/A2Q6H0","tr|A2Q6H0|A2Q6H0_MEDTR")</f>
        <v>tr|A2Q6H0|A2Q6H0_MEDTR</v>
      </c>
      <c r="D13802" t="s">
        <v>20499</v>
      </c>
      <c r="E13802">
        <v>76.34</v>
      </c>
      <c r="F13802">
        <v>241</v>
      </c>
      <c r="G13802">
        <v>57</v>
      </c>
      <c r="H13802">
        <v>0</v>
      </c>
      <c r="I13802">
        <v>58</v>
      </c>
      <c r="J13802">
        <v>780</v>
      </c>
      <c r="K13802">
        <v>1</v>
      </c>
      <c r="L13802">
        <v>30</v>
      </c>
      <c r="M13802">
        <v>259</v>
      </c>
      <c r="N13802" t="s">
        <v>18</v>
      </c>
      <c r="O13802" s="1">
        <v>1.8779600000000002E-96</v>
      </c>
      <c r="P13802">
        <v>917</v>
      </c>
    </row>
    <row r="13803" spans="1:16" x14ac:dyDescent="0.25">
      <c r="A13803" t="s">
        <v>20500</v>
      </c>
      <c r="B13803">
        <v>807</v>
      </c>
      <c r="C13803" s="3" t="str">
        <f>HYPERLINK("http://www.uniprot.org/uniprot/I1L9E1","tr|I1L9E1|I1L9E1_SOYBN")</f>
        <v>tr|I1L9E1|I1L9E1_SOYBN</v>
      </c>
      <c r="D13803" t="s">
        <v>28</v>
      </c>
      <c r="E13803">
        <v>74.900000000000006</v>
      </c>
      <c r="F13803">
        <v>267</v>
      </c>
      <c r="G13803">
        <v>67</v>
      </c>
      <c r="H13803">
        <v>0</v>
      </c>
      <c r="I13803">
        <v>1</v>
      </c>
      <c r="J13803">
        <v>801</v>
      </c>
      <c r="K13803">
        <v>1</v>
      </c>
      <c r="L13803">
        <v>1</v>
      </c>
      <c r="M13803">
        <v>265</v>
      </c>
      <c r="N13803" t="s">
        <v>18</v>
      </c>
      <c r="O13803" s="1">
        <v>8.9596200000000003E-113</v>
      </c>
      <c r="P13803">
        <v>1058</v>
      </c>
    </row>
    <row r="13804" spans="1:16" x14ac:dyDescent="0.25">
      <c r="A13804" t="s">
        <v>20501</v>
      </c>
      <c r="B13804">
        <v>1293</v>
      </c>
      <c r="C13804" s="3" t="str">
        <f>HYPERLINK("http://www.uniprot.org/uniprot/I1LD87","tr|I1LD87|I1LD87_SOYBN")</f>
        <v>tr|I1LD87|I1LD87_SOYBN</v>
      </c>
      <c r="D13804" t="s">
        <v>28</v>
      </c>
      <c r="E13804">
        <v>78.930000000000007</v>
      </c>
      <c r="F13804">
        <v>432</v>
      </c>
      <c r="G13804">
        <v>91</v>
      </c>
      <c r="H13804">
        <v>3</v>
      </c>
      <c r="I13804">
        <v>4</v>
      </c>
      <c r="J13804">
        <v>1290</v>
      </c>
      <c r="K13804">
        <v>1</v>
      </c>
      <c r="L13804">
        <v>5</v>
      </c>
      <c r="M13804">
        <v>433</v>
      </c>
      <c r="N13804" t="s">
        <v>18</v>
      </c>
      <c r="O13804">
        <v>0</v>
      </c>
      <c r="P13804">
        <v>1767</v>
      </c>
    </row>
    <row r="13805" spans="1:16" x14ac:dyDescent="0.25">
      <c r="A13805" t="s">
        <v>20502</v>
      </c>
      <c r="B13805">
        <v>456</v>
      </c>
      <c r="C13805" s="3" t="str">
        <f>HYPERLINK("http://www.uniprot.org/uniprot/D7U3F2","tr|D7U3F2|D7U3F2_VITVI")</f>
        <v>tr|D7U3F2|D7U3F2_VITVI</v>
      </c>
      <c r="D13805" t="s">
        <v>20503</v>
      </c>
      <c r="E13805">
        <v>86.09</v>
      </c>
      <c r="F13805">
        <v>151</v>
      </c>
      <c r="G13805">
        <v>21</v>
      </c>
      <c r="H13805">
        <v>0</v>
      </c>
      <c r="I13805">
        <v>1</v>
      </c>
      <c r="J13805">
        <v>453</v>
      </c>
      <c r="K13805">
        <v>1</v>
      </c>
      <c r="L13805">
        <v>1</v>
      </c>
      <c r="M13805">
        <v>151</v>
      </c>
      <c r="N13805" t="s">
        <v>18</v>
      </c>
      <c r="O13805" s="1">
        <v>8.1202900000000002E-69</v>
      </c>
      <c r="P13805">
        <v>675</v>
      </c>
    </row>
    <row r="13806" spans="1:16" x14ac:dyDescent="0.25">
      <c r="A13806" t="s">
        <v>20504</v>
      </c>
      <c r="B13806">
        <v>2436</v>
      </c>
      <c r="C13806" s="3" t="str">
        <f>HYPERLINK("http://www.uniprot.org/uniprot/I1JGF5","tr|I1JGF5|I1JGF5_SOYBN")</f>
        <v>tr|I1JGF5|I1JGF5_SOYBN</v>
      </c>
      <c r="D13806" t="s">
        <v>28</v>
      </c>
      <c r="E13806">
        <v>63.29</v>
      </c>
      <c r="F13806">
        <v>643</v>
      </c>
      <c r="G13806">
        <v>236</v>
      </c>
      <c r="H13806">
        <v>62</v>
      </c>
      <c r="I13806">
        <v>1</v>
      </c>
      <c r="J13806">
        <v>1743</v>
      </c>
      <c r="K13806">
        <v>1</v>
      </c>
      <c r="L13806">
        <v>1</v>
      </c>
      <c r="M13806">
        <v>639</v>
      </c>
      <c r="N13806" t="s">
        <v>18</v>
      </c>
      <c r="O13806">
        <v>0</v>
      </c>
      <c r="P13806">
        <v>1922</v>
      </c>
    </row>
    <row r="13807" spans="1:16" x14ac:dyDescent="0.25">
      <c r="A13807" t="s">
        <v>20505</v>
      </c>
      <c r="B13807">
        <v>324</v>
      </c>
      <c r="C13807" s="3" t="str">
        <f>HYPERLINK("http://www.uniprot.org/uniprot/G7J7T6","tr|G7J7T6|G7J7T6_MEDTR")</f>
        <v>tr|G7J7T6|G7J7T6_MEDTR</v>
      </c>
      <c r="D13807" t="s">
        <v>20506</v>
      </c>
      <c r="E13807">
        <v>76.14</v>
      </c>
      <c r="F13807">
        <v>109</v>
      </c>
      <c r="G13807">
        <v>26</v>
      </c>
      <c r="H13807">
        <v>2</v>
      </c>
      <c r="I13807">
        <v>1</v>
      </c>
      <c r="J13807">
        <v>321</v>
      </c>
      <c r="K13807">
        <v>1</v>
      </c>
      <c r="L13807">
        <v>1</v>
      </c>
      <c r="M13807">
        <v>109</v>
      </c>
      <c r="N13807" t="s">
        <v>18</v>
      </c>
      <c r="O13807" s="1">
        <v>5.3091200000000001E-39</v>
      </c>
      <c r="P13807">
        <v>418</v>
      </c>
    </row>
    <row r="13808" spans="1:16" x14ac:dyDescent="0.25">
      <c r="A13808" t="s">
        <v>20507</v>
      </c>
      <c r="B13808">
        <v>756</v>
      </c>
      <c r="C13808" s="3" t="str">
        <f>HYPERLINK("http://www.uniprot.org/uniprot/G7JBT7","tr|G7JBT7|G7JBT7_MEDTR")</f>
        <v>tr|G7JBT7|G7JBT7_MEDTR</v>
      </c>
      <c r="D13808" t="s">
        <v>20508</v>
      </c>
      <c r="E13808">
        <v>68.52</v>
      </c>
      <c r="F13808">
        <v>251</v>
      </c>
      <c r="G13808">
        <v>79</v>
      </c>
      <c r="H13808">
        <v>0</v>
      </c>
      <c r="I13808">
        <v>1</v>
      </c>
      <c r="J13808">
        <v>753</v>
      </c>
      <c r="K13808">
        <v>1</v>
      </c>
      <c r="L13808">
        <v>1</v>
      </c>
      <c r="M13808">
        <v>231</v>
      </c>
      <c r="N13808" t="s">
        <v>18</v>
      </c>
      <c r="O13808" s="1">
        <v>1.1079100000000001E-82</v>
      </c>
      <c r="P13808">
        <v>798</v>
      </c>
    </row>
    <row r="13809" spans="1:16" x14ac:dyDescent="0.25">
      <c r="A13809" t="s">
        <v>20509</v>
      </c>
      <c r="B13809">
        <v>663</v>
      </c>
      <c r="C13809" s="3" t="str">
        <f>HYPERLINK("http://www.uniprot.org/uniprot/G7IYI6","tr|G7IYI6|G7IYI6_MEDTR")</f>
        <v>tr|G7IYI6|G7IYI6_MEDTR</v>
      </c>
      <c r="D13809" t="s">
        <v>20470</v>
      </c>
      <c r="E13809">
        <v>61.3</v>
      </c>
      <c r="F13809">
        <v>230</v>
      </c>
      <c r="G13809">
        <v>89</v>
      </c>
      <c r="H13809">
        <v>12</v>
      </c>
      <c r="I13809">
        <v>1</v>
      </c>
      <c r="J13809">
        <v>654</v>
      </c>
      <c r="K13809">
        <v>1</v>
      </c>
      <c r="L13809">
        <v>1</v>
      </c>
      <c r="M13809">
        <v>224</v>
      </c>
      <c r="N13809" t="s">
        <v>18</v>
      </c>
      <c r="O13809" s="1">
        <v>3.8504599999999997E-64</v>
      </c>
      <c r="P13809">
        <v>637</v>
      </c>
    </row>
    <row r="13810" spans="1:16" x14ac:dyDescent="0.25">
      <c r="A13810" t="s">
        <v>20510</v>
      </c>
      <c r="B13810">
        <v>294</v>
      </c>
      <c r="C13810" s="3" t="str">
        <f>HYPERLINK("http://www.uniprot.org/uniprot/G7ZWL8","tr|G7ZWL8|G7ZWL8_MEDTR")</f>
        <v>tr|G7ZWL8|G7ZWL8_MEDTR</v>
      </c>
      <c r="D13810" t="s">
        <v>20511</v>
      </c>
      <c r="E13810">
        <v>97.93</v>
      </c>
      <c r="F13810">
        <v>97</v>
      </c>
      <c r="G13810">
        <v>2</v>
      </c>
      <c r="H13810">
        <v>0</v>
      </c>
      <c r="I13810">
        <v>1</v>
      </c>
      <c r="J13810">
        <v>291</v>
      </c>
      <c r="K13810">
        <v>1</v>
      </c>
      <c r="L13810">
        <v>1</v>
      </c>
      <c r="M13810">
        <v>97</v>
      </c>
      <c r="N13810" t="s">
        <v>18</v>
      </c>
      <c r="O13810" s="1">
        <v>1.1449400000000001E-46</v>
      </c>
      <c r="P13810">
        <v>484</v>
      </c>
    </row>
    <row r="13811" spans="1:16" x14ac:dyDescent="0.25">
      <c r="A13811" t="s">
        <v>20512</v>
      </c>
      <c r="B13811">
        <v>288</v>
      </c>
      <c r="C13811" s="3" t="str">
        <f>HYPERLINK("http://www.uniprot.org/uniprot/G7L696","tr|G7L696|G7L696_MEDTR")</f>
        <v>tr|G7L696|G7L696_MEDTR</v>
      </c>
      <c r="D13811" t="s">
        <v>15972</v>
      </c>
      <c r="E13811">
        <v>55</v>
      </c>
      <c r="F13811">
        <v>60</v>
      </c>
      <c r="G13811">
        <v>27</v>
      </c>
      <c r="H13811">
        <v>0</v>
      </c>
      <c r="I13811">
        <v>10</v>
      </c>
      <c r="J13811">
        <v>189</v>
      </c>
      <c r="K13811">
        <v>1</v>
      </c>
      <c r="L13811">
        <v>1</v>
      </c>
      <c r="M13811">
        <v>60</v>
      </c>
      <c r="N13811" t="s">
        <v>18</v>
      </c>
      <c r="O13811" s="1">
        <v>1.2053900000000001E-11</v>
      </c>
      <c r="P13811">
        <v>182</v>
      </c>
    </row>
    <row r="13812" spans="1:16" x14ac:dyDescent="0.25">
      <c r="A13812" t="s">
        <v>20513</v>
      </c>
      <c r="B13812">
        <v>405</v>
      </c>
      <c r="C13812" s="3" t="str">
        <f>HYPERLINK("http://www.uniprot.org/uniprot/C6T5K9","tr|C6T5K9|C6T5K9_SOYBN")</f>
        <v>tr|C6T5K9|C6T5K9_SOYBN</v>
      </c>
      <c r="D13812" t="s">
        <v>210</v>
      </c>
      <c r="E13812">
        <v>56.14</v>
      </c>
      <c r="F13812">
        <v>57</v>
      </c>
      <c r="G13812">
        <v>25</v>
      </c>
      <c r="H13812">
        <v>0</v>
      </c>
      <c r="I13812">
        <v>1</v>
      </c>
      <c r="J13812">
        <v>171</v>
      </c>
      <c r="K13812">
        <v>1</v>
      </c>
      <c r="L13812">
        <v>78</v>
      </c>
      <c r="M13812">
        <v>134</v>
      </c>
      <c r="N13812" t="s">
        <v>18</v>
      </c>
      <c r="O13812" s="1">
        <v>8.6852200000000003E-10</v>
      </c>
      <c r="P13812">
        <v>166</v>
      </c>
    </row>
    <row r="13813" spans="1:16" x14ac:dyDescent="0.25">
      <c r="A13813" t="s">
        <v>20514</v>
      </c>
      <c r="B13813">
        <v>1800</v>
      </c>
      <c r="C13813" s="3" t="str">
        <f>HYPERLINK("http://www.uniprot.org/uniprot/G7L7L2","tr|G7L7L2|G7L7L2_MEDTR")</f>
        <v>tr|G7L7L2|G7L7L2_MEDTR</v>
      </c>
      <c r="D13813" t="s">
        <v>20515</v>
      </c>
      <c r="E13813">
        <v>79.73</v>
      </c>
      <c r="F13813">
        <v>602</v>
      </c>
      <c r="G13813">
        <v>122</v>
      </c>
      <c r="H13813">
        <v>4</v>
      </c>
      <c r="I13813">
        <v>4</v>
      </c>
      <c r="J13813">
        <v>1797</v>
      </c>
      <c r="K13813">
        <v>1</v>
      </c>
      <c r="L13813">
        <v>14</v>
      </c>
      <c r="M13813">
        <v>614</v>
      </c>
      <c r="N13813" t="s">
        <v>18</v>
      </c>
      <c r="O13813">
        <v>0</v>
      </c>
      <c r="P13813">
        <v>2305</v>
      </c>
    </row>
    <row r="13814" spans="1:16" x14ac:dyDescent="0.25">
      <c r="A13814" t="s">
        <v>20516</v>
      </c>
      <c r="B13814">
        <v>1575</v>
      </c>
      <c r="C13814" s="3" t="str">
        <f>HYPERLINK("http://www.uniprot.org/uniprot/G7KN01","tr|G7KN01|G7KN01_MEDTR")</f>
        <v>tr|G7KN01|G7KN01_MEDTR</v>
      </c>
      <c r="D13814" t="s">
        <v>20517</v>
      </c>
      <c r="E13814">
        <v>82.51</v>
      </c>
      <c r="F13814">
        <v>509</v>
      </c>
      <c r="G13814">
        <v>89</v>
      </c>
      <c r="H13814">
        <v>0</v>
      </c>
      <c r="I13814">
        <v>46</v>
      </c>
      <c r="J13814">
        <v>1572</v>
      </c>
      <c r="K13814">
        <v>1</v>
      </c>
      <c r="L13814">
        <v>18</v>
      </c>
      <c r="M13814">
        <v>513</v>
      </c>
      <c r="N13814" t="s">
        <v>18</v>
      </c>
      <c r="O13814">
        <v>0</v>
      </c>
      <c r="P13814">
        <v>2164</v>
      </c>
    </row>
    <row r="13815" spans="1:16" x14ac:dyDescent="0.25">
      <c r="A13815" t="s">
        <v>20518</v>
      </c>
      <c r="B13815">
        <v>489</v>
      </c>
      <c r="C13815" s="3" t="str">
        <f>HYPERLINK("http://www.uniprot.org/uniprot/C3ZPF7","tr|C3ZPF7|C3ZPF7_BRAFL")</f>
        <v>tr|C3ZPF7|C3ZPF7_BRAFL</v>
      </c>
      <c r="D13815" t="s">
        <v>20519</v>
      </c>
      <c r="E13815">
        <v>42.47</v>
      </c>
      <c r="F13815">
        <v>113</v>
      </c>
      <c r="G13815">
        <v>65</v>
      </c>
      <c r="H13815">
        <v>2</v>
      </c>
      <c r="I13815">
        <v>133</v>
      </c>
      <c r="J13815">
        <v>465</v>
      </c>
      <c r="K13815">
        <v>1</v>
      </c>
      <c r="L13815">
        <v>20</v>
      </c>
      <c r="M13815">
        <v>116</v>
      </c>
      <c r="N13815" t="s">
        <v>18</v>
      </c>
      <c r="O13815" s="1">
        <v>2.4163499999999999E-12</v>
      </c>
      <c r="P13815">
        <v>188</v>
      </c>
    </row>
    <row r="13816" spans="1:16" x14ac:dyDescent="0.25">
      <c r="A13816" t="s">
        <v>20520</v>
      </c>
      <c r="B13816">
        <v>1116</v>
      </c>
      <c r="C13816" s="3" t="str">
        <f>HYPERLINK("http://www.uniprot.org/uniprot/G7L174","tr|G7L174|G7L174_MEDTR")</f>
        <v>tr|G7L174|G7L174_MEDTR</v>
      </c>
      <c r="D13816" t="s">
        <v>20521</v>
      </c>
      <c r="E13816">
        <v>78.930000000000007</v>
      </c>
      <c r="F13816">
        <v>375</v>
      </c>
      <c r="G13816">
        <v>79</v>
      </c>
      <c r="H13816">
        <v>4</v>
      </c>
      <c r="I13816">
        <v>1</v>
      </c>
      <c r="J13816">
        <v>1113</v>
      </c>
      <c r="K13816">
        <v>1</v>
      </c>
      <c r="L13816">
        <v>1</v>
      </c>
      <c r="M13816">
        <v>375</v>
      </c>
      <c r="N13816" t="s">
        <v>18</v>
      </c>
      <c r="O13816" s="1">
        <v>1.39452E-161</v>
      </c>
      <c r="P13816">
        <v>1481</v>
      </c>
    </row>
    <row r="13817" spans="1:16" x14ac:dyDescent="0.25">
      <c r="A13817" t="s">
        <v>20522</v>
      </c>
      <c r="B13817">
        <v>1338</v>
      </c>
      <c r="C13817" s="3" t="str">
        <f>HYPERLINK("http://www.uniprot.org/uniprot/I1MQ89","tr|I1MQ89|I1MQ89_SOYBN")</f>
        <v>tr|I1MQ89|I1MQ89_SOYBN</v>
      </c>
      <c r="D13817" t="s">
        <v>117</v>
      </c>
      <c r="E13817">
        <v>95.73</v>
      </c>
      <c r="F13817">
        <v>445</v>
      </c>
      <c r="G13817">
        <v>19</v>
      </c>
      <c r="H13817">
        <v>0</v>
      </c>
      <c r="I13817">
        <v>1</v>
      </c>
      <c r="J13817">
        <v>1335</v>
      </c>
      <c r="K13817">
        <v>1</v>
      </c>
      <c r="L13817">
        <v>1</v>
      </c>
      <c r="M13817">
        <v>445</v>
      </c>
      <c r="N13817" t="s">
        <v>18</v>
      </c>
      <c r="O13817">
        <v>0</v>
      </c>
      <c r="P13817">
        <v>2196</v>
      </c>
    </row>
    <row r="13818" spans="1:16" x14ac:dyDescent="0.25">
      <c r="A13818" t="s">
        <v>20523</v>
      </c>
      <c r="B13818">
        <v>603</v>
      </c>
      <c r="C13818" s="3" t="str">
        <f>HYPERLINK("http://www.uniprot.org/uniprot/I1MUI9","tr|I1MUI9|I1MUI9_SOYBN")</f>
        <v>tr|I1MUI9|I1MUI9_SOYBN</v>
      </c>
      <c r="D13818" t="s">
        <v>28</v>
      </c>
      <c r="E13818">
        <v>67.150000000000006</v>
      </c>
      <c r="F13818">
        <v>204</v>
      </c>
      <c r="G13818">
        <v>67</v>
      </c>
      <c r="H13818">
        <v>4</v>
      </c>
      <c r="I13818">
        <v>1</v>
      </c>
      <c r="J13818">
        <v>600</v>
      </c>
      <c r="K13818">
        <v>1</v>
      </c>
      <c r="L13818">
        <v>1</v>
      </c>
      <c r="M13818">
        <v>203</v>
      </c>
      <c r="N13818" t="s">
        <v>18</v>
      </c>
      <c r="O13818" s="1">
        <v>6.0878699999999994E-73</v>
      </c>
      <c r="P13818">
        <v>712</v>
      </c>
    </row>
    <row r="13819" spans="1:16" x14ac:dyDescent="0.25">
      <c r="A13819" t="s">
        <v>20524</v>
      </c>
      <c r="B13819">
        <v>1905</v>
      </c>
      <c r="C13819" s="3" t="str">
        <f>HYPERLINK("http://www.uniprot.org/uniprot/G7JZH2","tr|G7JZH2|G7JZH2_MEDTR")</f>
        <v>tr|G7JZH2|G7JZH2_MEDTR</v>
      </c>
      <c r="D13819" t="s">
        <v>20525</v>
      </c>
      <c r="E13819">
        <v>73.75</v>
      </c>
      <c r="F13819">
        <v>621</v>
      </c>
      <c r="G13819">
        <v>163</v>
      </c>
      <c r="H13819">
        <v>14</v>
      </c>
      <c r="I13819">
        <v>1</v>
      </c>
      <c r="J13819">
        <v>1821</v>
      </c>
      <c r="K13819">
        <v>1</v>
      </c>
      <c r="L13819">
        <v>1</v>
      </c>
      <c r="M13819">
        <v>612</v>
      </c>
      <c r="N13819" t="s">
        <v>18</v>
      </c>
      <c r="O13819">
        <v>0</v>
      </c>
      <c r="P13819">
        <v>2248</v>
      </c>
    </row>
    <row r="13820" spans="1:16" x14ac:dyDescent="0.25">
      <c r="A13820" t="s">
        <v>20526</v>
      </c>
      <c r="B13820">
        <v>3420</v>
      </c>
      <c r="C13820" s="3" t="str">
        <f>HYPERLINK("http://www.uniprot.org/uniprot/G7ISL3","tr|G7ISL3|G7ISL3_MEDTR")</f>
        <v>tr|G7ISL3|G7ISL3_MEDTR</v>
      </c>
      <c r="D13820" t="s">
        <v>20527</v>
      </c>
      <c r="E13820">
        <v>67.62</v>
      </c>
      <c r="F13820">
        <v>1177</v>
      </c>
      <c r="G13820">
        <v>381</v>
      </c>
      <c r="H13820">
        <v>40</v>
      </c>
      <c r="I13820">
        <v>1</v>
      </c>
      <c r="J13820">
        <v>3411</v>
      </c>
      <c r="K13820">
        <v>1</v>
      </c>
      <c r="L13820">
        <v>1</v>
      </c>
      <c r="M13820">
        <v>1153</v>
      </c>
      <c r="N13820" t="s">
        <v>18</v>
      </c>
      <c r="O13820">
        <v>0</v>
      </c>
      <c r="P13820">
        <v>3840</v>
      </c>
    </row>
    <row r="13821" spans="1:16" x14ac:dyDescent="0.25">
      <c r="A13821" t="s">
        <v>20528</v>
      </c>
      <c r="B13821">
        <v>846</v>
      </c>
      <c r="C13821" s="3" t="str">
        <f>HYPERLINK("http://www.uniprot.org/uniprot/G7ISR7","tr|G7ISR7|G7ISR7_MEDTR")</f>
        <v>tr|G7ISR7|G7ISR7_MEDTR</v>
      </c>
      <c r="D13821" t="s">
        <v>20529</v>
      </c>
      <c r="E13821">
        <v>63.15</v>
      </c>
      <c r="F13821">
        <v>342</v>
      </c>
      <c r="G13821">
        <v>126</v>
      </c>
      <c r="H13821">
        <v>62</v>
      </c>
      <c r="I13821">
        <v>1</v>
      </c>
      <c r="J13821">
        <v>840</v>
      </c>
      <c r="K13821">
        <v>1</v>
      </c>
      <c r="L13821">
        <v>1</v>
      </c>
      <c r="M13821">
        <v>328</v>
      </c>
      <c r="N13821" t="s">
        <v>18</v>
      </c>
      <c r="O13821" s="1">
        <v>9.4723099999999993E-100</v>
      </c>
      <c r="P13821">
        <v>946</v>
      </c>
    </row>
    <row r="13822" spans="1:16" x14ac:dyDescent="0.25">
      <c r="A13822" t="s">
        <v>20530</v>
      </c>
      <c r="B13822">
        <v>1641</v>
      </c>
      <c r="C13822" s="3" t="str">
        <f>HYPERLINK("http://www.uniprot.org/uniprot/K7LC44","tr|K7LC44|K7LC44_SOYBN")</f>
        <v>tr|K7LC44|K7LC44_SOYBN</v>
      </c>
      <c r="D13822" t="s">
        <v>28</v>
      </c>
      <c r="E13822">
        <v>57.06</v>
      </c>
      <c r="F13822">
        <v>368</v>
      </c>
      <c r="G13822">
        <v>158</v>
      </c>
      <c r="H13822">
        <v>51</v>
      </c>
      <c r="I13822">
        <v>1</v>
      </c>
      <c r="J13822">
        <v>951</v>
      </c>
      <c r="K13822">
        <v>1</v>
      </c>
      <c r="L13822">
        <v>1</v>
      </c>
      <c r="M13822">
        <v>366</v>
      </c>
      <c r="N13822" t="s">
        <v>18</v>
      </c>
      <c r="O13822" s="1">
        <v>3.52615E-96</v>
      </c>
      <c r="P13822">
        <v>919</v>
      </c>
    </row>
    <row r="13823" spans="1:16" x14ac:dyDescent="0.25">
      <c r="A13823" t="s">
        <v>20531</v>
      </c>
      <c r="B13823">
        <v>1314</v>
      </c>
      <c r="C13823" s="3" t="str">
        <f>HYPERLINK("http://www.uniprot.org/uniprot/G7JHH4","tr|G7JHH4|G7JHH4_MEDTR")</f>
        <v>tr|G7JHH4|G7JHH4_MEDTR</v>
      </c>
      <c r="D13823" t="s">
        <v>20532</v>
      </c>
      <c r="E13823">
        <v>70.62</v>
      </c>
      <c r="F13823">
        <v>480</v>
      </c>
      <c r="G13823">
        <v>141</v>
      </c>
      <c r="H13823">
        <v>45</v>
      </c>
      <c r="I13823">
        <v>4</v>
      </c>
      <c r="J13823">
        <v>1308</v>
      </c>
      <c r="K13823">
        <v>1</v>
      </c>
      <c r="L13823">
        <v>23</v>
      </c>
      <c r="M13823">
        <v>501</v>
      </c>
      <c r="N13823" t="s">
        <v>18</v>
      </c>
      <c r="O13823">
        <v>0</v>
      </c>
      <c r="P13823">
        <v>1810</v>
      </c>
    </row>
    <row r="13824" spans="1:16" x14ac:dyDescent="0.25">
      <c r="A13824" t="s">
        <v>20533</v>
      </c>
      <c r="B13824">
        <v>252</v>
      </c>
      <c r="C13824" s="3" t="str">
        <f>HYPERLINK("http://www.uniprot.org/uniprot/G7KVL6","tr|G7KVL6|G7KVL6_MEDTR")</f>
        <v>tr|G7KVL6|G7KVL6_MEDTR</v>
      </c>
      <c r="D13824" t="s">
        <v>460</v>
      </c>
      <c r="E13824">
        <v>45.07</v>
      </c>
      <c r="F13824">
        <v>71</v>
      </c>
      <c r="G13824">
        <v>39</v>
      </c>
      <c r="H13824">
        <v>1</v>
      </c>
      <c r="I13824">
        <v>1</v>
      </c>
      <c r="J13824">
        <v>210</v>
      </c>
      <c r="K13824">
        <v>1</v>
      </c>
      <c r="L13824">
        <v>67</v>
      </c>
      <c r="M13824">
        <v>137</v>
      </c>
      <c r="N13824" t="s">
        <v>18</v>
      </c>
      <c r="O13824" s="1">
        <v>3.9154600000000002E-10</v>
      </c>
      <c r="P13824">
        <v>169</v>
      </c>
    </row>
    <row r="13825" spans="1:16" x14ac:dyDescent="0.25">
      <c r="A13825" t="s">
        <v>20534</v>
      </c>
      <c r="B13825">
        <v>357</v>
      </c>
      <c r="C13825" s="3" t="str">
        <f>HYPERLINK("http://www.uniprot.org/uniprot/G7KRV3","tr|G7KRV3|G7KRV3_MEDTR")</f>
        <v>tr|G7KRV3|G7KRV3_MEDTR</v>
      </c>
      <c r="D13825" t="s">
        <v>20535</v>
      </c>
      <c r="E13825">
        <v>78.150000000000006</v>
      </c>
      <c r="F13825">
        <v>119</v>
      </c>
      <c r="G13825">
        <v>26</v>
      </c>
      <c r="H13825">
        <v>1</v>
      </c>
      <c r="I13825">
        <v>1</v>
      </c>
      <c r="J13825">
        <v>354</v>
      </c>
      <c r="K13825">
        <v>1</v>
      </c>
      <c r="L13825">
        <v>1</v>
      </c>
      <c r="M13825">
        <v>118</v>
      </c>
      <c r="N13825" t="s">
        <v>18</v>
      </c>
      <c r="O13825" s="1">
        <v>1.28894E-45</v>
      </c>
      <c r="P13825">
        <v>475</v>
      </c>
    </row>
    <row r="13826" spans="1:16" x14ac:dyDescent="0.25">
      <c r="A13826" t="s">
        <v>20536</v>
      </c>
      <c r="B13826">
        <v>906</v>
      </c>
      <c r="C13826" s="3" t="str">
        <f>HYPERLINK("http://www.uniprot.org/uniprot/I1N8N3","tr|I1N8N3|I1N8N3_SOYBN")</f>
        <v>tr|I1N8N3|I1N8N3_SOYBN</v>
      </c>
      <c r="D13826" t="s">
        <v>28</v>
      </c>
      <c r="E13826">
        <v>79.319999999999993</v>
      </c>
      <c r="F13826">
        <v>295</v>
      </c>
      <c r="G13826">
        <v>61</v>
      </c>
      <c r="H13826">
        <v>0</v>
      </c>
      <c r="I13826">
        <v>19</v>
      </c>
      <c r="J13826">
        <v>903</v>
      </c>
      <c r="K13826">
        <v>1</v>
      </c>
      <c r="L13826">
        <v>2</v>
      </c>
      <c r="M13826">
        <v>295</v>
      </c>
      <c r="N13826" t="s">
        <v>18</v>
      </c>
      <c r="O13826" s="1">
        <v>6.0872300000000001E-135</v>
      </c>
      <c r="P13826">
        <v>1250</v>
      </c>
    </row>
    <row r="13827" spans="1:16" x14ac:dyDescent="0.25">
      <c r="A13827" t="s">
        <v>20537</v>
      </c>
      <c r="B13827">
        <v>1881</v>
      </c>
      <c r="C13827" s="3" t="str">
        <f>HYPERLINK("http://www.uniprot.org/uniprot/I1NH95","tr|I1NH95|I1NH95_SOYBN")</f>
        <v>tr|I1NH95|I1NH95_SOYBN</v>
      </c>
      <c r="D13827" t="s">
        <v>117</v>
      </c>
      <c r="E13827">
        <v>82.28</v>
      </c>
      <c r="F13827">
        <v>367</v>
      </c>
      <c r="G13827">
        <v>65</v>
      </c>
      <c r="H13827">
        <v>0</v>
      </c>
      <c r="I13827">
        <v>778</v>
      </c>
      <c r="J13827">
        <v>1878</v>
      </c>
      <c r="K13827">
        <v>1</v>
      </c>
      <c r="L13827">
        <v>212</v>
      </c>
      <c r="M13827">
        <v>575</v>
      </c>
      <c r="N13827" t="s">
        <v>18</v>
      </c>
      <c r="O13827" s="1">
        <v>2.5790199999999999E-170</v>
      </c>
      <c r="P13827">
        <v>1559</v>
      </c>
    </row>
    <row r="13828" spans="1:16" x14ac:dyDescent="0.25">
      <c r="A13828" t="s">
        <v>20538</v>
      </c>
      <c r="B13828">
        <v>1341</v>
      </c>
      <c r="C13828" s="3" t="str">
        <f>HYPERLINK("http://www.uniprot.org/uniprot/Q2PEZ7","tr|Q2PEZ7|Q2PEZ7_TRIPR")</f>
        <v>tr|Q2PEZ7|Q2PEZ7_TRIPR</v>
      </c>
      <c r="D13828" t="s">
        <v>20539</v>
      </c>
      <c r="E13828">
        <v>82.02</v>
      </c>
      <c r="F13828">
        <v>445</v>
      </c>
      <c r="G13828">
        <v>80</v>
      </c>
      <c r="H13828">
        <v>0</v>
      </c>
      <c r="I13828">
        <v>1</v>
      </c>
      <c r="J13828">
        <v>1335</v>
      </c>
      <c r="K13828">
        <v>1</v>
      </c>
      <c r="L13828">
        <v>44</v>
      </c>
      <c r="M13828">
        <v>488</v>
      </c>
      <c r="N13828" t="s">
        <v>18</v>
      </c>
      <c r="O13828">
        <v>0</v>
      </c>
      <c r="P13828">
        <v>1905</v>
      </c>
    </row>
    <row r="13829" spans="1:16" x14ac:dyDescent="0.25">
      <c r="A13829" t="s">
        <v>20540</v>
      </c>
      <c r="B13829">
        <v>483</v>
      </c>
      <c r="C13829" s="3" t="str">
        <f>HYPERLINK("http://www.uniprot.org/uniprot/K7MA92","tr|K7MA92|K7MA92_SOYBN")</f>
        <v>tr|K7MA92|K7MA92_SOYBN</v>
      </c>
      <c r="D13829" t="s">
        <v>20541</v>
      </c>
      <c r="E13829">
        <v>93.05</v>
      </c>
      <c r="F13829">
        <v>144</v>
      </c>
      <c r="G13829">
        <v>10</v>
      </c>
      <c r="H13829">
        <v>0</v>
      </c>
      <c r="I13829">
        <v>49</v>
      </c>
      <c r="J13829">
        <v>480</v>
      </c>
      <c r="K13829">
        <v>1</v>
      </c>
      <c r="L13829">
        <v>62</v>
      </c>
      <c r="M13829">
        <v>205</v>
      </c>
      <c r="N13829" t="s">
        <v>18</v>
      </c>
      <c r="O13829" s="1">
        <v>1.04182E-71</v>
      </c>
      <c r="P13829">
        <v>700</v>
      </c>
    </row>
    <row r="13830" spans="1:16" x14ac:dyDescent="0.25">
      <c r="A13830" t="s">
        <v>20542</v>
      </c>
      <c r="B13830">
        <v>708</v>
      </c>
      <c r="C13830" s="3" t="str">
        <f>HYPERLINK("http://www.uniprot.org/uniprot/I1JXP2","tr|I1JXP2|I1JXP2_SOYBN")</f>
        <v>tr|I1JXP2|I1JXP2_SOYBN</v>
      </c>
      <c r="D13830" t="s">
        <v>71</v>
      </c>
      <c r="E13830">
        <v>56.81</v>
      </c>
      <c r="F13830">
        <v>264</v>
      </c>
      <c r="G13830">
        <v>114</v>
      </c>
      <c r="H13830">
        <v>29</v>
      </c>
      <c r="I13830">
        <v>1</v>
      </c>
      <c r="J13830">
        <v>705</v>
      </c>
      <c r="K13830">
        <v>1</v>
      </c>
      <c r="L13830">
        <v>1</v>
      </c>
      <c r="M13830">
        <v>256</v>
      </c>
      <c r="N13830" t="s">
        <v>18</v>
      </c>
      <c r="O13830" s="1">
        <v>4.4906500000000001E-64</v>
      </c>
      <c r="P13830">
        <v>637</v>
      </c>
    </row>
    <row r="13831" spans="1:16" x14ac:dyDescent="0.25">
      <c r="A13831" t="s">
        <v>20543</v>
      </c>
      <c r="B13831">
        <v>369</v>
      </c>
      <c r="C13831" s="3" t="str">
        <f>HYPERLINK("http://www.uniprot.org/uniprot/I1K725","tr|I1K725|I1K725_SOYBN")</f>
        <v>tr|I1K725|I1K725_SOYBN</v>
      </c>
      <c r="D13831" t="s">
        <v>28</v>
      </c>
      <c r="E13831">
        <v>87.82</v>
      </c>
      <c r="F13831">
        <v>115</v>
      </c>
      <c r="G13831">
        <v>14</v>
      </c>
      <c r="H13831">
        <v>0</v>
      </c>
      <c r="I13831">
        <v>10</v>
      </c>
      <c r="J13831">
        <v>354</v>
      </c>
      <c r="K13831">
        <v>1</v>
      </c>
      <c r="L13831">
        <v>3</v>
      </c>
      <c r="M13831">
        <v>117</v>
      </c>
      <c r="N13831" t="s">
        <v>18</v>
      </c>
      <c r="O13831" s="1">
        <v>1.76364E-55</v>
      </c>
      <c r="P13831">
        <v>560</v>
      </c>
    </row>
    <row r="13832" spans="1:16" x14ac:dyDescent="0.25">
      <c r="A13832" t="s">
        <v>20544</v>
      </c>
      <c r="B13832">
        <v>5112</v>
      </c>
      <c r="C13832" s="3" t="str">
        <f>HYPERLINK("http://www.uniprot.org/uniprot/I1MZ13","tr|I1MZ13|I1MZ13_SOYBN")</f>
        <v>tr|I1MZ13|I1MZ13_SOYBN</v>
      </c>
      <c r="D13832" t="s">
        <v>71</v>
      </c>
      <c r="E13832">
        <v>93.97</v>
      </c>
      <c r="F13832">
        <v>1659</v>
      </c>
      <c r="G13832">
        <v>100</v>
      </c>
      <c r="H13832">
        <v>0</v>
      </c>
      <c r="I13832">
        <v>1</v>
      </c>
      <c r="J13832">
        <v>4977</v>
      </c>
      <c r="K13832">
        <v>1</v>
      </c>
      <c r="L13832">
        <v>1</v>
      </c>
      <c r="M13832">
        <v>1658</v>
      </c>
      <c r="N13832" t="s">
        <v>18</v>
      </c>
      <c r="O13832">
        <v>0</v>
      </c>
      <c r="P13832">
        <v>7946</v>
      </c>
    </row>
    <row r="13833" spans="1:16" x14ac:dyDescent="0.25">
      <c r="A13833" t="s">
        <v>20545</v>
      </c>
      <c r="B13833">
        <v>1173</v>
      </c>
      <c r="C13833" s="3" t="str">
        <f>HYPERLINK("http://www.uniprot.org/uniprot/C7FDI5","tr|C7FDI5|C7FDI5_SOYBN")</f>
        <v>tr|C7FDI5|C7FDI5_SOYBN</v>
      </c>
      <c r="D13833" t="s">
        <v>717</v>
      </c>
      <c r="E13833">
        <v>50.26</v>
      </c>
      <c r="F13833">
        <v>372</v>
      </c>
      <c r="G13833">
        <v>185</v>
      </c>
      <c r="H13833">
        <v>4</v>
      </c>
      <c r="I13833">
        <v>1</v>
      </c>
      <c r="J13833">
        <v>1104</v>
      </c>
      <c r="K13833">
        <v>1</v>
      </c>
      <c r="L13833">
        <v>694</v>
      </c>
      <c r="M13833">
        <v>1060</v>
      </c>
      <c r="N13833" t="s">
        <v>18</v>
      </c>
      <c r="O13833" s="1">
        <v>5.4667399999999996E-103</v>
      </c>
      <c r="P13833">
        <v>976</v>
      </c>
    </row>
    <row r="13834" spans="1:16" x14ac:dyDescent="0.25">
      <c r="A13834" t="s">
        <v>20546</v>
      </c>
      <c r="B13834">
        <v>633</v>
      </c>
      <c r="C13834" s="3" t="str">
        <f>HYPERLINK("http://www.uniprot.org/uniprot/I1ND97","tr|I1ND97|I1ND97_SOYBN")</f>
        <v>tr|I1ND97|I1ND97_SOYBN</v>
      </c>
      <c r="D13834" t="s">
        <v>28</v>
      </c>
      <c r="E13834">
        <v>74.28</v>
      </c>
      <c r="F13834">
        <v>210</v>
      </c>
      <c r="G13834">
        <v>54</v>
      </c>
      <c r="H13834">
        <v>1</v>
      </c>
      <c r="I13834">
        <v>1</v>
      </c>
      <c r="J13834">
        <v>627</v>
      </c>
      <c r="K13834">
        <v>1</v>
      </c>
      <c r="L13834">
        <v>1</v>
      </c>
      <c r="M13834">
        <v>206</v>
      </c>
      <c r="N13834" t="s">
        <v>18</v>
      </c>
      <c r="O13834" s="1">
        <v>7.1434300000000003E-78</v>
      </c>
      <c r="P13834">
        <v>755</v>
      </c>
    </row>
    <row r="13835" spans="1:16" x14ac:dyDescent="0.25">
      <c r="A13835" t="s">
        <v>20547</v>
      </c>
      <c r="B13835">
        <v>708</v>
      </c>
      <c r="C13835" s="3" t="str">
        <f>HYPERLINK("http://www.uniprot.org/uniprot/K7KCS7","tr|K7KCS7|K7KCS7_SOYBN")</f>
        <v>tr|K7KCS7|K7KCS7_SOYBN</v>
      </c>
      <c r="D13835" t="s">
        <v>28</v>
      </c>
      <c r="E13835">
        <v>67.08</v>
      </c>
      <c r="F13835">
        <v>240</v>
      </c>
      <c r="G13835">
        <v>79</v>
      </c>
      <c r="H13835">
        <v>7</v>
      </c>
      <c r="I13835">
        <v>4</v>
      </c>
      <c r="J13835">
        <v>702</v>
      </c>
      <c r="K13835">
        <v>1</v>
      </c>
      <c r="L13835">
        <v>287</v>
      </c>
      <c r="M13835">
        <v>506</v>
      </c>
      <c r="N13835" t="s">
        <v>18</v>
      </c>
      <c r="O13835" s="1">
        <v>5.4640400000000001E-78</v>
      </c>
      <c r="P13835">
        <v>757</v>
      </c>
    </row>
    <row r="13836" spans="1:16" x14ac:dyDescent="0.25">
      <c r="A13836" t="s">
        <v>20548</v>
      </c>
      <c r="B13836">
        <v>1284</v>
      </c>
      <c r="C13836" s="3" t="str">
        <f>HYPERLINK("http://www.uniprot.org/uniprot/B6D7P1","tr|B6D7P1|B6D7P1_TRIPR")</f>
        <v>tr|B6D7P1|B6D7P1_TRIPR</v>
      </c>
      <c r="D13836" t="s">
        <v>20549</v>
      </c>
      <c r="E13836">
        <v>93.45</v>
      </c>
      <c r="F13836">
        <v>428</v>
      </c>
      <c r="G13836">
        <v>28</v>
      </c>
      <c r="H13836">
        <v>1</v>
      </c>
      <c r="I13836">
        <v>1</v>
      </c>
      <c r="J13836">
        <v>1281</v>
      </c>
      <c r="K13836">
        <v>1</v>
      </c>
      <c r="L13836">
        <v>10</v>
      </c>
      <c r="M13836">
        <v>434</v>
      </c>
      <c r="N13836" t="s">
        <v>18</v>
      </c>
      <c r="O13836">
        <v>0</v>
      </c>
      <c r="P13836">
        <v>2095</v>
      </c>
    </row>
    <row r="13837" spans="1:16" x14ac:dyDescent="0.25">
      <c r="A13837" t="s">
        <v>20550</v>
      </c>
      <c r="B13837">
        <v>528</v>
      </c>
      <c r="C13837" s="3" t="str">
        <f>HYPERLINK("http://www.uniprot.org/uniprot/G7JP00","tr|G7JP00|G7JP00_MEDTR")</f>
        <v>tr|G7JP00|G7JP00_MEDTR</v>
      </c>
      <c r="D13837" t="s">
        <v>20551</v>
      </c>
      <c r="E13837">
        <v>34.89</v>
      </c>
      <c r="F13837">
        <v>149</v>
      </c>
      <c r="G13837">
        <v>97</v>
      </c>
      <c r="H13837">
        <v>0</v>
      </c>
      <c r="I13837">
        <v>76</v>
      </c>
      <c r="J13837">
        <v>522</v>
      </c>
      <c r="K13837">
        <v>1</v>
      </c>
      <c r="L13837">
        <v>38</v>
      </c>
      <c r="M13837">
        <v>186</v>
      </c>
      <c r="N13837" t="s">
        <v>18</v>
      </c>
      <c r="O13837" s="1">
        <v>9.9829100000000004E-22</v>
      </c>
      <c r="P13837">
        <v>269</v>
      </c>
    </row>
    <row r="13838" spans="1:16" x14ac:dyDescent="0.25">
      <c r="A13838" t="s">
        <v>20552</v>
      </c>
      <c r="B13838">
        <v>714</v>
      </c>
      <c r="C13838" s="3" t="str">
        <f>HYPERLINK("http://www.uniprot.org/uniprot/I1NF42","tr|I1NF42|I1NF42_SOYBN")</f>
        <v>tr|I1NF42|I1NF42_SOYBN</v>
      </c>
      <c r="D13838" t="s">
        <v>71</v>
      </c>
      <c r="E13838">
        <v>56.29</v>
      </c>
      <c r="F13838">
        <v>135</v>
      </c>
      <c r="G13838">
        <v>59</v>
      </c>
      <c r="H13838">
        <v>2</v>
      </c>
      <c r="I13838">
        <v>310</v>
      </c>
      <c r="J13838">
        <v>708</v>
      </c>
      <c r="K13838">
        <v>1</v>
      </c>
      <c r="L13838">
        <v>236</v>
      </c>
      <c r="M13838">
        <v>370</v>
      </c>
      <c r="N13838" t="s">
        <v>18</v>
      </c>
      <c r="O13838" s="1">
        <v>1.59059E-32</v>
      </c>
      <c r="P13838">
        <v>365</v>
      </c>
    </row>
    <row r="13839" spans="1:16" x14ac:dyDescent="0.25">
      <c r="A13839" t="s">
        <v>20553</v>
      </c>
      <c r="B13839">
        <v>2448</v>
      </c>
      <c r="C13839" s="3" t="str">
        <f>HYPERLINK("http://www.uniprot.org/uniprot/G7L7L3","tr|G7L7L3|G7L7L3_MEDTR")</f>
        <v>tr|G7L7L3|G7L7L3_MEDTR</v>
      </c>
      <c r="D13839" t="s">
        <v>20554</v>
      </c>
      <c r="E13839">
        <v>78.98</v>
      </c>
      <c r="F13839">
        <v>785</v>
      </c>
      <c r="G13839">
        <v>165</v>
      </c>
      <c r="H13839">
        <v>6</v>
      </c>
      <c r="I13839">
        <v>109</v>
      </c>
      <c r="J13839">
        <v>2445</v>
      </c>
      <c r="K13839">
        <v>1</v>
      </c>
      <c r="L13839">
        <v>47</v>
      </c>
      <c r="M13839">
        <v>785</v>
      </c>
      <c r="N13839" t="s">
        <v>18</v>
      </c>
      <c r="O13839">
        <v>0</v>
      </c>
      <c r="P13839">
        <v>3184</v>
      </c>
    </row>
    <row r="13840" spans="1:16" x14ac:dyDescent="0.25">
      <c r="A13840" t="s">
        <v>20555</v>
      </c>
      <c r="B13840">
        <v>267</v>
      </c>
      <c r="C13840" s="3" t="str">
        <f>HYPERLINK("http://www.uniprot.org/uniprot/K4BQT5","tr|K4BQT5|K4BQT5_SOLLC")</f>
        <v>tr|K4BQT5|K4BQT5_SOLLC</v>
      </c>
      <c r="D13840" t="s">
        <v>863</v>
      </c>
      <c r="E13840">
        <v>56.97</v>
      </c>
      <c r="F13840">
        <v>86</v>
      </c>
      <c r="G13840">
        <v>37</v>
      </c>
      <c r="H13840">
        <v>0</v>
      </c>
      <c r="I13840">
        <v>4</v>
      </c>
      <c r="J13840">
        <v>261</v>
      </c>
      <c r="K13840">
        <v>1</v>
      </c>
      <c r="L13840">
        <v>75</v>
      </c>
      <c r="M13840">
        <v>156</v>
      </c>
      <c r="N13840" t="s">
        <v>18</v>
      </c>
      <c r="O13840" s="1">
        <v>9.4397600000000004E-17</v>
      </c>
      <c r="P13840">
        <v>226</v>
      </c>
    </row>
    <row r="13841" spans="1:16" x14ac:dyDescent="0.25">
      <c r="A13841" t="s">
        <v>20556</v>
      </c>
      <c r="B13841">
        <v>1053</v>
      </c>
      <c r="C13841" s="3" t="str">
        <f>HYPERLINK("http://www.uniprot.org/uniprot/G7KN03","tr|G7KN03|G7KN03_MEDTR")</f>
        <v>tr|G7KN03|G7KN03_MEDTR</v>
      </c>
      <c r="D13841" t="s">
        <v>20557</v>
      </c>
      <c r="E13841">
        <v>85.8</v>
      </c>
      <c r="F13841">
        <v>331</v>
      </c>
      <c r="G13841">
        <v>47</v>
      </c>
      <c r="H13841">
        <v>1</v>
      </c>
      <c r="I13841">
        <v>4</v>
      </c>
      <c r="J13841">
        <v>993</v>
      </c>
      <c r="K13841">
        <v>1</v>
      </c>
      <c r="L13841">
        <v>1</v>
      </c>
      <c r="M13841">
        <v>331</v>
      </c>
      <c r="N13841" t="s">
        <v>18</v>
      </c>
      <c r="O13841" s="1">
        <v>2.7986699999999999E-165</v>
      </c>
      <c r="P13841">
        <v>1488</v>
      </c>
    </row>
    <row r="13842" spans="1:16" x14ac:dyDescent="0.25">
      <c r="A13842" t="s">
        <v>20558</v>
      </c>
      <c r="B13842">
        <v>1275</v>
      </c>
      <c r="C13842" s="3" t="str">
        <f>HYPERLINK("http://www.uniprot.org/uniprot/I1N7R8","tr|I1N7R8|I1N7R8_SOYBN")</f>
        <v>tr|I1N7R8|I1N7R8_SOYBN</v>
      </c>
      <c r="D13842" t="s">
        <v>71</v>
      </c>
      <c r="E13842">
        <v>73.06</v>
      </c>
      <c r="F13842">
        <v>401</v>
      </c>
      <c r="G13842">
        <v>108</v>
      </c>
      <c r="H13842">
        <v>2</v>
      </c>
      <c r="I13842">
        <v>76</v>
      </c>
      <c r="J13842">
        <v>1272</v>
      </c>
      <c r="K13842">
        <v>1</v>
      </c>
      <c r="L13842">
        <v>67</v>
      </c>
      <c r="M13842">
        <v>465</v>
      </c>
      <c r="N13842" t="s">
        <v>18</v>
      </c>
      <c r="O13842" s="1">
        <v>1.70679E-161</v>
      </c>
      <c r="P13842">
        <v>1481</v>
      </c>
    </row>
    <row r="13843" spans="1:16" x14ac:dyDescent="0.25">
      <c r="A13843" t="s">
        <v>20559</v>
      </c>
      <c r="B13843">
        <v>2712</v>
      </c>
      <c r="C13843" s="3" t="str">
        <f>HYPERLINK("http://www.uniprot.org/uniprot/G7L173","tr|G7L173|G7L173_MEDTR")</f>
        <v>tr|G7L173|G7L173_MEDTR</v>
      </c>
      <c r="D13843" t="s">
        <v>20560</v>
      </c>
      <c r="E13843">
        <v>84.87</v>
      </c>
      <c r="F13843">
        <v>873</v>
      </c>
      <c r="G13843">
        <v>132</v>
      </c>
      <c r="H13843">
        <v>2</v>
      </c>
      <c r="I13843">
        <v>82</v>
      </c>
      <c r="J13843">
        <v>2694</v>
      </c>
      <c r="K13843">
        <v>1</v>
      </c>
      <c r="L13843">
        <v>76</v>
      </c>
      <c r="M13843">
        <v>948</v>
      </c>
      <c r="N13843" t="s">
        <v>18</v>
      </c>
      <c r="O13843">
        <v>0</v>
      </c>
      <c r="P13843">
        <v>3863</v>
      </c>
    </row>
    <row r="13844" spans="1:16" x14ac:dyDescent="0.25">
      <c r="A13844" t="s">
        <v>20561</v>
      </c>
      <c r="B13844">
        <v>486</v>
      </c>
      <c r="C13844" s="3" t="str">
        <f>HYPERLINK("http://www.uniprot.org/uniprot/G7KNC4","tr|G7KNC4|G7KNC4_MEDTR")</f>
        <v>tr|G7KNC4|G7KNC4_MEDTR</v>
      </c>
      <c r="D13844" t="s">
        <v>20562</v>
      </c>
      <c r="E13844">
        <v>55.35</v>
      </c>
      <c r="F13844">
        <v>168</v>
      </c>
      <c r="G13844">
        <v>75</v>
      </c>
      <c r="H13844">
        <v>7</v>
      </c>
      <c r="I13844">
        <v>1</v>
      </c>
      <c r="J13844">
        <v>483</v>
      </c>
      <c r="K13844">
        <v>1</v>
      </c>
      <c r="L13844">
        <v>1</v>
      </c>
      <c r="M13844">
        <v>168</v>
      </c>
      <c r="N13844" t="s">
        <v>18</v>
      </c>
      <c r="O13844" s="1">
        <v>3.15002E-36</v>
      </c>
      <c r="P13844">
        <v>394</v>
      </c>
    </row>
    <row r="13845" spans="1:16" x14ac:dyDescent="0.25">
      <c r="A13845" t="s">
        <v>20563</v>
      </c>
      <c r="B13845">
        <v>1248</v>
      </c>
      <c r="C13845" s="3" t="str">
        <f>HYPERLINK("http://www.uniprot.org/uniprot/I1MUI8","tr|I1MUI8|I1MUI8_SOYBN")</f>
        <v>tr|I1MUI8|I1MUI8_SOYBN</v>
      </c>
      <c r="D13845" t="s">
        <v>28</v>
      </c>
      <c r="E13845">
        <v>64.53</v>
      </c>
      <c r="F13845">
        <v>406</v>
      </c>
      <c r="G13845">
        <v>144</v>
      </c>
      <c r="H13845">
        <v>0</v>
      </c>
      <c r="I13845">
        <v>1</v>
      </c>
      <c r="J13845">
        <v>1218</v>
      </c>
      <c r="K13845">
        <v>1</v>
      </c>
      <c r="L13845">
        <v>222</v>
      </c>
      <c r="M13845">
        <v>624</v>
      </c>
      <c r="N13845" t="s">
        <v>18</v>
      </c>
      <c r="O13845" s="1">
        <v>1.2275E-148</v>
      </c>
      <c r="P13845">
        <v>1370</v>
      </c>
    </row>
    <row r="13846" spans="1:16" x14ac:dyDescent="0.25">
      <c r="A13846" t="s">
        <v>20564</v>
      </c>
      <c r="B13846">
        <v>1179</v>
      </c>
      <c r="C13846" s="3" t="str">
        <f>HYPERLINK("http://www.uniprot.org/uniprot/G7JZH3","tr|G7JZH3|G7JZH3_MEDTR")</f>
        <v>tr|G7JZH3|G7JZH3_MEDTR</v>
      </c>
      <c r="D13846" t="s">
        <v>20565</v>
      </c>
      <c r="E13846">
        <v>77.8</v>
      </c>
      <c r="F13846">
        <v>392</v>
      </c>
      <c r="G13846">
        <v>87</v>
      </c>
      <c r="H13846">
        <v>0</v>
      </c>
      <c r="I13846">
        <v>1</v>
      </c>
      <c r="J13846">
        <v>1176</v>
      </c>
      <c r="K13846">
        <v>1</v>
      </c>
      <c r="L13846">
        <v>1</v>
      </c>
      <c r="M13846">
        <v>390</v>
      </c>
      <c r="N13846" t="s">
        <v>18</v>
      </c>
      <c r="O13846" s="1">
        <v>6.1005899999999999E-179</v>
      </c>
      <c r="P13846">
        <v>1631</v>
      </c>
    </row>
    <row r="13847" spans="1:16" x14ac:dyDescent="0.25">
      <c r="A13847" t="s">
        <v>20566</v>
      </c>
      <c r="B13847">
        <v>1914</v>
      </c>
      <c r="C13847" s="3" t="str">
        <f>HYPERLINK("http://www.uniprot.org/uniprot/G7IFK1","tr|G7IFK1|G7IFK1_MEDTR")</f>
        <v>tr|G7IFK1|G7IFK1_MEDTR</v>
      </c>
      <c r="D13847" t="s">
        <v>20567</v>
      </c>
      <c r="E13847">
        <v>74.92</v>
      </c>
      <c r="F13847">
        <v>642</v>
      </c>
      <c r="G13847">
        <v>161</v>
      </c>
      <c r="H13847">
        <v>5</v>
      </c>
      <c r="I13847">
        <v>1</v>
      </c>
      <c r="J13847">
        <v>1911</v>
      </c>
      <c r="K13847">
        <v>1</v>
      </c>
      <c r="L13847">
        <v>67</v>
      </c>
      <c r="M13847">
        <v>693</v>
      </c>
      <c r="N13847" t="s">
        <v>18</v>
      </c>
      <c r="O13847">
        <v>0</v>
      </c>
      <c r="P13847">
        <v>2430</v>
      </c>
    </row>
    <row r="13848" spans="1:16" x14ac:dyDescent="0.25">
      <c r="A13848" t="s">
        <v>20568</v>
      </c>
      <c r="B13848">
        <v>1200</v>
      </c>
      <c r="C13848" s="3" t="str">
        <f>HYPERLINK("http://www.uniprot.org/uniprot/G7ISR8","tr|G7ISR8|G7ISR8_MEDTR")</f>
        <v>tr|G7ISR8|G7ISR8_MEDTR</v>
      </c>
      <c r="D13848" t="s">
        <v>20569</v>
      </c>
      <c r="E13848">
        <v>69.75</v>
      </c>
      <c r="F13848">
        <v>400</v>
      </c>
      <c r="G13848">
        <v>121</v>
      </c>
      <c r="H13848">
        <v>1</v>
      </c>
      <c r="I13848">
        <v>1</v>
      </c>
      <c r="J13848">
        <v>1197</v>
      </c>
      <c r="K13848">
        <v>1</v>
      </c>
      <c r="L13848">
        <v>55</v>
      </c>
      <c r="M13848">
        <v>452</v>
      </c>
      <c r="N13848" t="s">
        <v>18</v>
      </c>
      <c r="O13848" s="1">
        <v>1.9642299999999999E-156</v>
      </c>
      <c r="P13848">
        <v>1437</v>
      </c>
    </row>
    <row r="13849" spans="1:16" x14ac:dyDescent="0.25">
      <c r="A13849" t="s">
        <v>20570</v>
      </c>
      <c r="B13849">
        <v>864</v>
      </c>
      <c r="C13849" s="3" t="str">
        <f>HYPERLINK("http://www.uniprot.org/uniprot/C6TEP4","tr|C6TEP4|C6TEP4_SOYBN")</f>
        <v>tr|C6TEP4|C6TEP4_SOYBN</v>
      </c>
      <c r="D13849" t="s">
        <v>897</v>
      </c>
      <c r="E13849">
        <v>80.86</v>
      </c>
      <c r="F13849">
        <v>277</v>
      </c>
      <c r="G13849">
        <v>53</v>
      </c>
      <c r="H13849">
        <v>0</v>
      </c>
      <c r="I13849">
        <v>25</v>
      </c>
      <c r="J13849">
        <v>855</v>
      </c>
      <c r="K13849">
        <v>1</v>
      </c>
      <c r="L13849">
        <v>6</v>
      </c>
      <c r="M13849">
        <v>280</v>
      </c>
      <c r="N13849" t="s">
        <v>18</v>
      </c>
      <c r="O13849" s="1">
        <v>5.3735299999999996E-130</v>
      </c>
      <c r="P13849">
        <v>1207</v>
      </c>
    </row>
    <row r="13850" spans="1:16" x14ac:dyDescent="0.25">
      <c r="A13850" t="s">
        <v>20571</v>
      </c>
      <c r="B13850">
        <v>516</v>
      </c>
      <c r="C13850" s="3" t="str">
        <f>HYPERLINK("http://www.uniprot.org/uniprot/M5Y0E0","tr|M5Y0E0|M5Y0E0_PRUPE")</f>
        <v>tr|M5Y0E0|M5Y0E0_PRUPE</v>
      </c>
      <c r="D13850" t="s">
        <v>452</v>
      </c>
      <c r="E13850">
        <v>36.549999999999997</v>
      </c>
      <c r="F13850">
        <v>145</v>
      </c>
      <c r="G13850">
        <v>92</v>
      </c>
      <c r="H13850">
        <v>2</v>
      </c>
      <c r="I13850">
        <v>76</v>
      </c>
      <c r="J13850">
        <v>504</v>
      </c>
      <c r="K13850">
        <v>1</v>
      </c>
      <c r="L13850">
        <v>6</v>
      </c>
      <c r="M13850">
        <v>148</v>
      </c>
      <c r="N13850" t="s">
        <v>18</v>
      </c>
      <c r="O13850" s="1">
        <v>6.8778600000000001E-15</v>
      </c>
      <c r="P13850">
        <v>210</v>
      </c>
    </row>
    <row r="13851" spans="1:16" x14ac:dyDescent="0.25">
      <c r="A13851" t="s">
        <v>20572</v>
      </c>
      <c r="B13851">
        <v>939</v>
      </c>
      <c r="C13851" s="3" t="str">
        <f>HYPERLINK("http://www.uniprot.org/uniprot/G7I2H0","tr|G7I2H0|G7I2H0_MEDTR")</f>
        <v>tr|G7I2H0|G7I2H0_MEDTR</v>
      </c>
      <c r="D13851" t="s">
        <v>144</v>
      </c>
      <c r="E13851">
        <v>32.450000000000003</v>
      </c>
      <c r="F13851">
        <v>228</v>
      </c>
      <c r="G13851">
        <v>154</v>
      </c>
      <c r="H13851">
        <v>3</v>
      </c>
      <c r="I13851">
        <v>262</v>
      </c>
      <c r="J13851">
        <v>936</v>
      </c>
      <c r="K13851">
        <v>1</v>
      </c>
      <c r="L13851">
        <v>27</v>
      </c>
      <c r="M13851">
        <v>231</v>
      </c>
      <c r="N13851" t="s">
        <v>18</v>
      </c>
      <c r="O13851" s="1">
        <v>9.9337499999999992E-19</v>
      </c>
      <c r="P13851">
        <v>248</v>
      </c>
    </row>
    <row r="13852" spans="1:16" x14ac:dyDescent="0.25">
      <c r="A13852" t="s">
        <v>20573</v>
      </c>
      <c r="B13852">
        <v>1452</v>
      </c>
      <c r="C13852" s="3" t="str">
        <f>HYPERLINK("http://www.uniprot.org/uniprot/G7KRV5","tr|G7KRV5|G7KRV5_MEDTR")</f>
        <v>tr|G7KRV5|G7KRV5_MEDTR</v>
      </c>
      <c r="D13852" t="s">
        <v>20574</v>
      </c>
      <c r="E13852">
        <v>68.59</v>
      </c>
      <c r="F13852">
        <v>414</v>
      </c>
      <c r="G13852">
        <v>130</v>
      </c>
      <c r="H13852">
        <v>20</v>
      </c>
      <c r="I13852">
        <v>1</v>
      </c>
      <c r="J13852">
        <v>1182</v>
      </c>
      <c r="K13852">
        <v>1</v>
      </c>
      <c r="L13852">
        <v>1</v>
      </c>
      <c r="M13852">
        <v>414</v>
      </c>
      <c r="N13852" t="s">
        <v>18</v>
      </c>
      <c r="O13852" s="1">
        <v>1.0117300000000001E-152</v>
      </c>
      <c r="P13852">
        <v>1406</v>
      </c>
    </row>
    <row r="13853" spans="1:16" x14ac:dyDescent="0.25">
      <c r="A13853" t="s">
        <v>20575</v>
      </c>
      <c r="B13853">
        <v>1785</v>
      </c>
      <c r="C13853" s="3" t="str">
        <f>HYPERLINK("http://www.uniprot.org/uniprot/G7L4V2","tr|G7L4V2|G7L4V2_MEDTR")</f>
        <v>tr|G7L4V2|G7L4V2_MEDTR</v>
      </c>
      <c r="D13853" t="s">
        <v>20576</v>
      </c>
      <c r="E13853">
        <v>83.3</v>
      </c>
      <c r="F13853">
        <v>587</v>
      </c>
      <c r="G13853">
        <v>98</v>
      </c>
      <c r="H13853">
        <v>1</v>
      </c>
      <c r="I13853">
        <v>16</v>
      </c>
      <c r="J13853">
        <v>1773</v>
      </c>
      <c r="K13853">
        <v>1</v>
      </c>
      <c r="L13853">
        <v>436</v>
      </c>
      <c r="M13853">
        <v>1022</v>
      </c>
      <c r="N13853" t="s">
        <v>18</v>
      </c>
      <c r="O13853">
        <v>0</v>
      </c>
      <c r="P13853">
        <v>2559</v>
      </c>
    </row>
    <row r="13854" spans="1:16" x14ac:dyDescent="0.25">
      <c r="A13854" t="s">
        <v>20577</v>
      </c>
      <c r="B13854">
        <v>249</v>
      </c>
      <c r="C13854" s="3" t="str">
        <f>HYPERLINK("http://www.uniprot.org/uniprot/G7L2K0","tr|G7L2K0|G7L2K0_MEDTR")</f>
        <v>tr|G7L2K0|G7L2K0_MEDTR</v>
      </c>
      <c r="D13854" t="s">
        <v>9734</v>
      </c>
      <c r="E13854">
        <v>87.8</v>
      </c>
      <c r="F13854">
        <v>82</v>
      </c>
      <c r="G13854">
        <v>10</v>
      </c>
      <c r="H13854">
        <v>0</v>
      </c>
      <c r="I13854">
        <v>1</v>
      </c>
      <c r="J13854">
        <v>246</v>
      </c>
      <c r="K13854">
        <v>1</v>
      </c>
      <c r="L13854">
        <v>490</v>
      </c>
      <c r="M13854">
        <v>571</v>
      </c>
      <c r="N13854" t="s">
        <v>18</v>
      </c>
      <c r="O13854" s="1">
        <v>7.3607800000000003E-33</v>
      </c>
      <c r="P13854">
        <v>365</v>
      </c>
    </row>
    <row r="13855" spans="1:16" x14ac:dyDescent="0.25">
      <c r="A13855" t="s">
        <v>20578</v>
      </c>
      <c r="B13855">
        <v>1194</v>
      </c>
      <c r="C13855" s="3" t="str">
        <f>HYPERLINK("http://www.uniprot.org/uniprot/Q6Q8A9","tr|Q6Q8A9|Q6Q8A9_MEDTR")</f>
        <v>tr|Q6Q8A9|Q6Q8A9_MEDTR</v>
      </c>
      <c r="D13855" t="s">
        <v>20579</v>
      </c>
      <c r="E13855">
        <v>88.35</v>
      </c>
      <c r="F13855">
        <v>378</v>
      </c>
      <c r="G13855">
        <v>44</v>
      </c>
      <c r="H13855">
        <v>1</v>
      </c>
      <c r="I13855">
        <v>58</v>
      </c>
      <c r="J13855">
        <v>1188</v>
      </c>
      <c r="K13855">
        <v>1</v>
      </c>
      <c r="L13855">
        <v>33</v>
      </c>
      <c r="M13855">
        <v>409</v>
      </c>
      <c r="N13855" t="s">
        <v>18</v>
      </c>
      <c r="O13855">
        <v>0</v>
      </c>
      <c r="P13855">
        <v>1823</v>
      </c>
    </row>
    <row r="13856" spans="1:16" x14ac:dyDescent="0.25">
      <c r="A13856" t="s">
        <v>20580</v>
      </c>
      <c r="B13856">
        <v>1341</v>
      </c>
      <c r="C13856" s="3" t="str">
        <f>HYPERLINK("http://www.uniprot.org/uniprot/Q2PEZ7","tr|Q2PEZ7|Q2PEZ7_TRIPR")</f>
        <v>tr|Q2PEZ7|Q2PEZ7_TRIPR</v>
      </c>
      <c r="D13856" t="s">
        <v>20539</v>
      </c>
      <c r="E13856">
        <v>82.02</v>
      </c>
      <c r="F13856">
        <v>445</v>
      </c>
      <c r="G13856">
        <v>80</v>
      </c>
      <c r="H13856">
        <v>0</v>
      </c>
      <c r="I13856">
        <v>1</v>
      </c>
      <c r="J13856">
        <v>1335</v>
      </c>
      <c r="K13856">
        <v>1</v>
      </c>
      <c r="L13856">
        <v>44</v>
      </c>
      <c r="M13856">
        <v>488</v>
      </c>
      <c r="N13856" t="s">
        <v>18</v>
      </c>
      <c r="O13856">
        <v>0</v>
      </c>
      <c r="P13856">
        <v>1905</v>
      </c>
    </row>
    <row r="13857" spans="1:16" x14ac:dyDescent="0.25">
      <c r="A13857" t="s">
        <v>20581</v>
      </c>
      <c r="B13857">
        <v>2667</v>
      </c>
      <c r="C13857" s="3" t="str">
        <f>HYPERLINK("http://www.uniprot.org/uniprot/I1JGF3","tr|I1JGF3|I1JGF3_SOYBN")</f>
        <v>tr|I1JGF3|I1JGF3_SOYBN</v>
      </c>
      <c r="D13857" t="s">
        <v>71</v>
      </c>
      <c r="E13857">
        <v>78.02</v>
      </c>
      <c r="F13857">
        <v>883</v>
      </c>
      <c r="G13857">
        <v>194</v>
      </c>
      <c r="H13857">
        <v>0</v>
      </c>
      <c r="I13857">
        <v>16</v>
      </c>
      <c r="J13857">
        <v>2664</v>
      </c>
      <c r="K13857">
        <v>1</v>
      </c>
      <c r="L13857">
        <v>154</v>
      </c>
      <c r="M13857">
        <v>1034</v>
      </c>
      <c r="N13857" t="s">
        <v>18</v>
      </c>
      <c r="O13857">
        <v>0</v>
      </c>
      <c r="P13857">
        <v>3561</v>
      </c>
    </row>
    <row r="13858" spans="1:16" x14ac:dyDescent="0.25">
      <c r="A13858" t="s">
        <v>20582</v>
      </c>
      <c r="B13858">
        <v>1665</v>
      </c>
      <c r="C13858" s="3" t="str">
        <f>HYPERLINK("http://www.uniprot.org/uniprot/G7J3A9","tr|G7J3A9|G7J3A9_MEDTR")</f>
        <v>tr|G7J3A9|G7J3A9_MEDTR</v>
      </c>
      <c r="D13858" t="s">
        <v>20583</v>
      </c>
      <c r="E13858">
        <v>78.55</v>
      </c>
      <c r="F13858">
        <v>555</v>
      </c>
      <c r="G13858">
        <v>119</v>
      </c>
      <c r="H13858">
        <v>1</v>
      </c>
      <c r="I13858">
        <v>1</v>
      </c>
      <c r="J13858">
        <v>1662</v>
      </c>
      <c r="K13858">
        <v>1</v>
      </c>
      <c r="L13858">
        <v>2</v>
      </c>
      <c r="M13858">
        <v>554</v>
      </c>
      <c r="N13858" t="s">
        <v>18</v>
      </c>
      <c r="O13858">
        <v>0</v>
      </c>
      <c r="P13858">
        <v>2154</v>
      </c>
    </row>
    <row r="13859" spans="1:16" x14ac:dyDescent="0.25">
      <c r="A13859" t="s">
        <v>20584</v>
      </c>
      <c r="B13859">
        <v>1491</v>
      </c>
      <c r="C13859" s="3" t="str">
        <f>HYPERLINK("http://www.uniprot.org/uniprot/G7J7T2","tr|G7J7T2|G7J7T2_MEDTR")</f>
        <v>tr|G7J7T2|G7J7T2_MEDTR</v>
      </c>
      <c r="D13859" t="s">
        <v>20585</v>
      </c>
      <c r="E13859">
        <v>88.91</v>
      </c>
      <c r="F13859">
        <v>469</v>
      </c>
      <c r="G13859">
        <v>52</v>
      </c>
      <c r="H13859">
        <v>0</v>
      </c>
      <c r="I13859">
        <v>70</v>
      </c>
      <c r="J13859">
        <v>1476</v>
      </c>
      <c r="K13859">
        <v>1</v>
      </c>
      <c r="L13859">
        <v>19</v>
      </c>
      <c r="M13859">
        <v>487</v>
      </c>
      <c r="N13859" t="s">
        <v>18</v>
      </c>
      <c r="O13859">
        <v>0</v>
      </c>
      <c r="P13859">
        <v>2253</v>
      </c>
    </row>
    <row r="13860" spans="1:16" x14ac:dyDescent="0.25">
      <c r="A13860" t="s">
        <v>20586</v>
      </c>
      <c r="B13860">
        <v>624</v>
      </c>
      <c r="C13860" s="3" t="str">
        <f>HYPERLINK("http://www.uniprot.org/uniprot/I1LMS5","tr|I1LMS5|I1LMS5_SOYBN")</f>
        <v>tr|I1LMS5|I1LMS5_SOYBN</v>
      </c>
      <c r="D13860" t="s">
        <v>20587</v>
      </c>
      <c r="E13860">
        <v>87</v>
      </c>
      <c r="F13860">
        <v>200</v>
      </c>
      <c r="G13860">
        <v>26</v>
      </c>
      <c r="H13860">
        <v>0</v>
      </c>
      <c r="I13860">
        <v>7</v>
      </c>
      <c r="J13860">
        <v>606</v>
      </c>
      <c r="K13860">
        <v>1</v>
      </c>
      <c r="L13860">
        <v>2</v>
      </c>
      <c r="M13860">
        <v>201</v>
      </c>
      <c r="N13860" t="s">
        <v>18</v>
      </c>
      <c r="O13860" s="1">
        <v>6.3778099999999998E-92</v>
      </c>
      <c r="P13860">
        <v>876</v>
      </c>
    </row>
    <row r="13861" spans="1:16" x14ac:dyDescent="0.25">
      <c r="A13861" t="s">
        <v>20588</v>
      </c>
      <c r="B13861">
        <v>1851</v>
      </c>
      <c r="C13861" s="3" t="str">
        <f>HYPERLINK("http://www.uniprot.org/uniprot/I1MHP5","tr|I1MHP5|I1MHP5_SOYBN")</f>
        <v>tr|I1MHP5|I1MHP5_SOYBN</v>
      </c>
      <c r="D13861" t="s">
        <v>28</v>
      </c>
      <c r="E13861">
        <v>27.85</v>
      </c>
      <c r="F13861">
        <v>420</v>
      </c>
      <c r="G13861">
        <v>303</v>
      </c>
      <c r="H13861">
        <v>42</v>
      </c>
      <c r="I13861">
        <v>151</v>
      </c>
      <c r="J13861">
        <v>1284</v>
      </c>
      <c r="K13861">
        <v>1</v>
      </c>
      <c r="L13861">
        <v>1057</v>
      </c>
      <c r="M13861">
        <v>1470</v>
      </c>
      <c r="N13861" t="s">
        <v>18</v>
      </c>
      <c r="O13861" s="1">
        <v>2.30072E-30</v>
      </c>
      <c r="P13861">
        <v>352</v>
      </c>
    </row>
    <row r="13862" spans="1:16" x14ac:dyDescent="0.25">
      <c r="A13862" t="s">
        <v>20589</v>
      </c>
      <c r="B13862">
        <v>1683</v>
      </c>
      <c r="C13862" s="3" t="str">
        <f>HYPERLINK("http://www.uniprot.org/uniprot/I1ND98","tr|I1ND98|I1ND98_SOYBN")</f>
        <v>tr|I1ND98|I1ND98_SOYBN</v>
      </c>
      <c r="D13862" t="s">
        <v>28</v>
      </c>
      <c r="E13862">
        <v>94.85</v>
      </c>
      <c r="F13862">
        <v>505</v>
      </c>
      <c r="G13862">
        <v>26</v>
      </c>
      <c r="H13862">
        <v>0</v>
      </c>
      <c r="I13862">
        <v>133</v>
      </c>
      <c r="J13862">
        <v>1647</v>
      </c>
      <c r="K13862">
        <v>1</v>
      </c>
      <c r="L13862">
        <v>49</v>
      </c>
      <c r="M13862">
        <v>553</v>
      </c>
      <c r="N13862" t="s">
        <v>18</v>
      </c>
      <c r="O13862">
        <v>0</v>
      </c>
      <c r="P13862">
        <v>2559</v>
      </c>
    </row>
    <row r="13863" spans="1:16" x14ac:dyDescent="0.25">
      <c r="A13863" t="s">
        <v>20590</v>
      </c>
      <c r="B13863">
        <v>384</v>
      </c>
      <c r="C13863" s="3" t="str">
        <f>HYPERLINK("http://www.uniprot.org/uniprot/I3S7L6","tr|I3S7L6|I3S7L6_LOTJA")</f>
        <v>tr|I3S7L6|I3S7L6_LOTJA</v>
      </c>
      <c r="D13863" t="s">
        <v>93</v>
      </c>
      <c r="E13863">
        <v>44.35</v>
      </c>
      <c r="F13863">
        <v>124</v>
      </c>
      <c r="G13863">
        <v>69</v>
      </c>
      <c r="H13863">
        <v>4</v>
      </c>
      <c r="I13863">
        <v>13</v>
      </c>
      <c r="J13863">
        <v>372</v>
      </c>
      <c r="K13863">
        <v>1</v>
      </c>
      <c r="L13863">
        <v>4</v>
      </c>
      <c r="M13863">
        <v>127</v>
      </c>
      <c r="N13863" t="s">
        <v>18</v>
      </c>
      <c r="O13863" s="1">
        <v>1.6851900000000001E-21</v>
      </c>
      <c r="P13863">
        <v>267</v>
      </c>
    </row>
    <row r="13864" spans="1:16" x14ac:dyDescent="0.25">
      <c r="A13864" t="s">
        <v>20591</v>
      </c>
      <c r="B13864">
        <v>1275</v>
      </c>
      <c r="C13864" s="3" t="str">
        <f>HYPERLINK("http://www.uniprot.org/uniprot/B6D7P1","tr|B6D7P1|B6D7P1_TRIPR")</f>
        <v>tr|B6D7P1|B6D7P1_TRIPR</v>
      </c>
      <c r="D13864" t="s">
        <v>20549</v>
      </c>
      <c r="E13864">
        <v>73.94</v>
      </c>
      <c r="F13864">
        <v>426</v>
      </c>
      <c r="G13864">
        <v>111</v>
      </c>
      <c r="H13864">
        <v>2</v>
      </c>
      <c r="I13864">
        <v>1</v>
      </c>
      <c r="J13864">
        <v>1272</v>
      </c>
      <c r="K13864">
        <v>1</v>
      </c>
      <c r="L13864">
        <v>10</v>
      </c>
      <c r="M13864">
        <v>434</v>
      </c>
      <c r="N13864" t="s">
        <v>18</v>
      </c>
      <c r="O13864" s="1">
        <v>1.17652E-178</v>
      </c>
      <c r="P13864">
        <v>1629</v>
      </c>
    </row>
    <row r="13865" spans="1:16" x14ac:dyDescent="0.25">
      <c r="A13865" t="s">
        <v>20592</v>
      </c>
      <c r="B13865">
        <v>339</v>
      </c>
      <c r="C13865" s="3" t="str">
        <f>HYPERLINK("http://www.uniprot.org/uniprot/I1KMN8","tr|I1KMN8|I1KMN8_SOYBN")</f>
        <v>tr|I1KMN8|I1KMN8_SOYBN</v>
      </c>
      <c r="D13865" t="s">
        <v>28</v>
      </c>
      <c r="E13865">
        <v>77.67</v>
      </c>
      <c r="F13865">
        <v>112</v>
      </c>
      <c r="G13865">
        <v>25</v>
      </c>
      <c r="H13865">
        <v>0</v>
      </c>
      <c r="I13865">
        <v>1</v>
      </c>
      <c r="J13865">
        <v>336</v>
      </c>
      <c r="K13865">
        <v>1</v>
      </c>
      <c r="L13865">
        <v>71</v>
      </c>
      <c r="M13865">
        <v>182</v>
      </c>
      <c r="N13865" t="s">
        <v>18</v>
      </c>
      <c r="O13865" s="1">
        <v>4.2538900000000001E-41</v>
      </c>
      <c r="P13865">
        <v>436</v>
      </c>
    </row>
    <row r="13866" spans="1:16" x14ac:dyDescent="0.25">
      <c r="A13866" t="s">
        <v>20593</v>
      </c>
      <c r="B13866">
        <v>936</v>
      </c>
      <c r="C13866" s="3" t="str">
        <f>HYPERLINK("http://www.uniprot.org/uniprot/G7L6S1","tr|G7L6S1|G7L6S1_MEDTR")</f>
        <v>tr|G7L6S1|G7L6S1_MEDTR</v>
      </c>
      <c r="D13866" t="s">
        <v>20594</v>
      </c>
      <c r="E13866">
        <v>61.46</v>
      </c>
      <c r="F13866">
        <v>314</v>
      </c>
      <c r="G13866">
        <v>121</v>
      </c>
      <c r="H13866">
        <v>3</v>
      </c>
      <c r="I13866">
        <v>1</v>
      </c>
      <c r="J13866">
        <v>933</v>
      </c>
      <c r="K13866">
        <v>1</v>
      </c>
      <c r="L13866">
        <v>5</v>
      </c>
      <c r="M13866">
        <v>287</v>
      </c>
      <c r="N13866" t="s">
        <v>18</v>
      </c>
      <c r="O13866" s="1">
        <v>2.2964400000000001E-100</v>
      </c>
      <c r="P13866">
        <v>952</v>
      </c>
    </row>
    <row r="13867" spans="1:16" x14ac:dyDescent="0.25">
      <c r="A13867" t="s">
        <v>20595</v>
      </c>
      <c r="B13867">
        <v>327</v>
      </c>
      <c r="C13867" s="3" t="str">
        <f>HYPERLINK("http://www.uniprot.org/uniprot/G7L7L7","tr|G7L7L7|G7L7L7_MEDTR")</f>
        <v>tr|G7L7L7|G7L7L7_MEDTR</v>
      </c>
      <c r="D13867" t="s">
        <v>20596</v>
      </c>
      <c r="E13867">
        <v>84.81</v>
      </c>
      <c r="F13867">
        <v>79</v>
      </c>
      <c r="G13867">
        <v>12</v>
      </c>
      <c r="H13867">
        <v>0</v>
      </c>
      <c r="I13867">
        <v>1</v>
      </c>
      <c r="J13867">
        <v>237</v>
      </c>
      <c r="K13867">
        <v>1</v>
      </c>
      <c r="L13867">
        <v>1</v>
      </c>
      <c r="M13867">
        <v>75</v>
      </c>
      <c r="N13867" t="s">
        <v>18</v>
      </c>
      <c r="O13867" s="1">
        <v>1.8848999999999999E-28</v>
      </c>
      <c r="P13867">
        <v>327</v>
      </c>
    </row>
    <row r="13868" spans="1:16" x14ac:dyDescent="0.25">
      <c r="A13868" t="s">
        <v>20597</v>
      </c>
      <c r="B13868">
        <v>210</v>
      </c>
      <c r="C13868" s="3" t="str">
        <f>HYPERLINK("http://www.uniprot.org/uniprot/G7J5Z0","tr|G7J5Z0|G7J5Z0_MEDTR")</f>
        <v>tr|G7J5Z0|G7J5Z0_MEDTR</v>
      </c>
      <c r="D13868" t="s">
        <v>20598</v>
      </c>
      <c r="E13868">
        <v>67.69</v>
      </c>
      <c r="F13868">
        <v>65</v>
      </c>
      <c r="G13868">
        <v>21</v>
      </c>
      <c r="H13868">
        <v>0</v>
      </c>
      <c r="I13868">
        <v>7</v>
      </c>
      <c r="J13868">
        <v>201</v>
      </c>
      <c r="K13868">
        <v>1</v>
      </c>
      <c r="L13868">
        <v>142</v>
      </c>
      <c r="M13868">
        <v>201</v>
      </c>
      <c r="N13868" t="s">
        <v>18</v>
      </c>
      <c r="O13868" s="1">
        <v>3.4707999999999998E-14</v>
      </c>
      <c r="P13868">
        <v>204</v>
      </c>
    </row>
    <row r="13869" spans="1:16" x14ac:dyDescent="0.25">
      <c r="A13869" t="s">
        <v>20599</v>
      </c>
      <c r="B13869">
        <v>567</v>
      </c>
      <c r="C13869" s="3" t="str">
        <f>HYPERLINK("http://www.uniprot.org/uniprot/G7KN51","tr|G7KN51|G7KN51_MEDTR")</f>
        <v>tr|G7KN51|G7KN51_MEDTR</v>
      </c>
      <c r="D13869" t="s">
        <v>20600</v>
      </c>
      <c r="E13869">
        <v>92.67</v>
      </c>
      <c r="F13869">
        <v>191</v>
      </c>
      <c r="G13869">
        <v>14</v>
      </c>
      <c r="H13869">
        <v>3</v>
      </c>
      <c r="I13869">
        <v>1</v>
      </c>
      <c r="J13869">
        <v>564</v>
      </c>
      <c r="K13869">
        <v>1</v>
      </c>
      <c r="L13869">
        <v>1</v>
      </c>
      <c r="M13869">
        <v>191</v>
      </c>
      <c r="N13869" t="s">
        <v>18</v>
      </c>
      <c r="O13869" s="1">
        <v>3.3657099999999999E-93</v>
      </c>
      <c r="P13869">
        <v>886</v>
      </c>
    </row>
    <row r="13870" spans="1:16" x14ac:dyDescent="0.25">
      <c r="A13870" t="s">
        <v>20601</v>
      </c>
      <c r="B13870">
        <v>558</v>
      </c>
      <c r="C13870" s="3" t="str">
        <f>HYPERLINK("http://www.uniprot.org/uniprot/G7L172","tr|G7L172|G7L172_MEDTR")</f>
        <v>tr|G7L172|G7L172_MEDTR</v>
      </c>
      <c r="D13870" t="s">
        <v>20602</v>
      </c>
      <c r="E13870">
        <v>76.63</v>
      </c>
      <c r="F13870">
        <v>184</v>
      </c>
      <c r="G13870">
        <v>43</v>
      </c>
      <c r="H13870">
        <v>0</v>
      </c>
      <c r="I13870">
        <v>1</v>
      </c>
      <c r="J13870">
        <v>552</v>
      </c>
      <c r="K13870">
        <v>1</v>
      </c>
      <c r="L13870">
        <v>1</v>
      </c>
      <c r="M13870">
        <v>170</v>
      </c>
      <c r="N13870" t="s">
        <v>18</v>
      </c>
      <c r="O13870" s="1">
        <v>8.6972200000000003E-67</v>
      </c>
      <c r="P13870">
        <v>658</v>
      </c>
    </row>
    <row r="13871" spans="1:16" x14ac:dyDescent="0.25">
      <c r="A13871" t="s">
        <v>20603</v>
      </c>
      <c r="B13871">
        <v>468</v>
      </c>
      <c r="C13871" s="3" t="str">
        <f>HYPERLINK("http://www.uniprot.org/uniprot/G7KNC5","tr|G7KNC5|G7KNC5_MEDTR")</f>
        <v>tr|G7KNC5|G7KNC5_MEDTR</v>
      </c>
      <c r="D13871" t="s">
        <v>20604</v>
      </c>
      <c r="E13871">
        <v>49.01</v>
      </c>
      <c r="F13871">
        <v>102</v>
      </c>
      <c r="G13871">
        <v>52</v>
      </c>
      <c r="H13871">
        <v>14</v>
      </c>
      <c r="I13871">
        <v>139</v>
      </c>
      <c r="J13871">
        <v>402</v>
      </c>
      <c r="K13871">
        <v>1</v>
      </c>
      <c r="L13871">
        <v>148</v>
      </c>
      <c r="M13871">
        <v>247</v>
      </c>
      <c r="N13871" t="s">
        <v>18</v>
      </c>
      <c r="O13871" s="1">
        <v>6.39032E-13</v>
      </c>
      <c r="P13871">
        <v>193</v>
      </c>
    </row>
    <row r="13872" spans="1:16" x14ac:dyDescent="0.25">
      <c r="A13872" t="s">
        <v>20605</v>
      </c>
      <c r="B13872">
        <v>1494</v>
      </c>
      <c r="C13872" s="3" t="str">
        <f>HYPERLINK("http://www.uniprot.org/uniprot/I1MTC3","tr|I1MTC3|I1MTC3_SOYBN")</f>
        <v>tr|I1MTC3|I1MTC3_SOYBN</v>
      </c>
      <c r="D13872" t="s">
        <v>71</v>
      </c>
      <c r="E13872">
        <v>70.180000000000007</v>
      </c>
      <c r="F13872">
        <v>493</v>
      </c>
      <c r="G13872">
        <v>147</v>
      </c>
      <c r="H13872">
        <v>0</v>
      </c>
      <c r="I13872">
        <v>1</v>
      </c>
      <c r="J13872">
        <v>1479</v>
      </c>
      <c r="K13872">
        <v>1</v>
      </c>
      <c r="L13872">
        <v>143</v>
      </c>
      <c r="M13872">
        <v>633</v>
      </c>
      <c r="N13872" t="s">
        <v>18</v>
      </c>
      <c r="O13872">
        <v>0</v>
      </c>
      <c r="P13872">
        <v>1830</v>
      </c>
    </row>
    <row r="13873" spans="1:16" x14ac:dyDescent="0.25">
      <c r="A13873" t="s">
        <v>20606</v>
      </c>
      <c r="B13873">
        <v>522</v>
      </c>
      <c r="C13873" s="3" t="str">
        <f>HYPERLINK("http://www.uniprot.org/uniprot/A2Q2T1","tr|A2Q2T1|A2Q2T1_MEDTR")</f>
        <v>tr|A2Q2T1|A2Q2T1_MEDTR</v>
      </c>
      <c r="D13873" t="s">
        <v>337</v>
      </c>
      <c r="E13873">
        <v>80.81</v>
      </c>
      <c r="F13873">
        <v>172</v>
      </c>
      <c r="G13873">
        <v>33</v>
      </c>
      <c r="H13873">
        <v>0</v>
      </c>
      <c r="I13873">
        <v>4</v>
      </c>
      <c r="J13873">
        <v>519</v>
      </c>
      <c r="K13873">
        <v>1</v>
      </c>
      <c r="L13873">
        <v>138</v>
      </c>
      <c r="M13873">
        <v>309</v>
      </c>
      <c r="N13873" t="s">
        <v>18</v>
      </c>
      <c r="O13873" s="1">
        <v>1.7025900000000001E-74</v>
      </c>
      <c r="P13873">
        <v>724</v>
      </c>
    </row>
    <row r="13874" spans="1:16" x14ac:dyDescent="0.25">
      <c r="A13874" t="s">
        <v>20607</v>
      </c>
      <c r="B13874">
        <v>1254</v>
      </c>
      <c r="C13874" s="3" t="str">
        <f>HYPERLINK("http://www.uniprot.org/uniprot/I3S5Q7","tr|I3S5Q7|I3S5Q7_LOTJA")</f>
        <v>tr|I3S5Q7|I3S5Q7_LOTJA</v>
      </c>
      <c r="D13874" t="s">
        <v>93</v>
      </c>
      <c r="E13874">
        <v>71.319999999999993</v>
      </c>
      <c r="F13874">
        <v>422</v>
      </c>
      <c r="G13874">
        <v>121</v>
      </c>
      <c r="H13874">
        <v>5</v>
      </c>
      <c r="I13874">
        <v>1</v>
      </c>
      <c r="J13874">
        <v>1251</v>
      </c>
      <c r="K13874">
        <v>1</v>
      </c>
      <c r="L13874">
        <v>1</v>
      </c>
      <c r="M13874">
        <v>420</v>
      </c>
      <c r="N13874" t="s">
        <v>18</v>
      </c>
      <c r="O13874" s="1">
        <v>2.9366300000000001E-158</v>
      </c>
      <c r="P13874">
        <v>1453</v>
      </c>
    </row>
    <row r="13875" spans="1:16" x14ac:dyDescent="0.25">
      <c r="A13875" t="s">
        <v>20608</v>
      </c>
      <c r="B13875">
        <v>939</v>
      </c>
      <c r="C13875" s="3" t="str">
        <f>HYPERLINK("http://www.uniprot.org/uniprot/K7MBW6","tr|K7MBW6|K7MBW6_SOYBN")</f>
        <v>tr|K7MBW6|K7MBW6_SOYBN</v>
      </c>
      <c r="D13875" t="s">
        <v>28</v>
      </c>
      <c r="E13875">
        <v>68.760000000000005</v>
      </c>
      <c r="F13875">
        <v>349</v>
      </c>
      <c r="G13875">
        <v>109</v>
      </c>
      <c r="H13875">
        <v>50</v>
      </c>
      <c r="I13875">
        <v>25</v>
      </c>
      <c r="J13875">
        <v>921</v>
      </c>
      <c r="K13875">
        <v>1</v>
      </c>
      <c r="L13875">
        <v>73</v>
      </c>
      <c r="M13875">
        <v>418</v>
      </c>
      <c r="N13875" t="s">
        <v>18</v>
      </c>
      <c r="O13875" s="1">
        <v>9.3142199999999996E-126</v>
      </c>
      <c r="P13875">
        <v>1171</v>
      </c>
    </row>
    <row r="13876" spans="1:16" x14ac:dyDescent="0.25">
      <c r="A13876" t="s">
        <v>20609</v>
      </c>
      <c r="B13876">
        <v>234</v>
      </c>
      <c r="C13876" s="3" t="str">
        <f>HYPERLINK("http://www.uniprot.org/uniprot/G7JX12","tr|G7JX12|G7JX12_MEDTR")</f>
        <v>tr|G7JX12|G7JX12_MEDTR</v>
      </c>
      <c r="D13876" t="s">
        <v>7689</v>
      </c>
      <c r="E13876">
        <v>59.78</v>
      </c>
      <c r="F13876">
        <v>92</v>
      </c>
      <c r="G13876">
        <v>37</v>
      </c>
      <c r="H13876">
        <v>15</v>
      </c>
      <c r="I13876">
        <v>1</v>
      </c>
      <c r="J13876">
        <v>231</v>
      </c>
      <c r="K13876">
        <v>1</v>
      </c>
      <c r="L13876">
        <v>120</v>
      </c>
      <c r="M13876">
        <v>211</v>
      </c>
      <c r="N13876" t="s">
        <v>18</v>
      </c>
      <c r="O13876" s="1">
        <v>2.9460100000000001E-18</v>
      </c>
      <c r="P13876">
        <v>239</v>
      </c>
    </row>
    <row r="13877" spans="1:16" x14ac:dyDescent="0.25">
      <c r="A13877" t="s">
        <v>20610</v>
      </c>
      <c r="B13877">
        <v>309</v>
      </c>
      <c r="C13877" s="3" t="str">
        <f>HYPERLINK("http://www.uniprot.org/uniprot/G7LI94","tr|G7LI94|G7LI94_MEDTR")</f>
        <v>tr|G7LI94|G7LI94_MEDTR</v>
      </c>
      <c r="D13877" t="s">
        <v>5065</v>
      </c>
      <c r="E13877">
        <v>77.17</v>
      </c>
      <c r="F13877">
        <v>92</v>
      </c>
      <c r="G13877">
        <v>21</v>
      </c>
      <c r="H13877">
        <v>13</v>
      </c>
      <c r="I13877">
        <v>58</v>
      </c>
      <c r="J13877">
        <v>294</v>
      </c>
      <c r="K13877">
        <v>1</v>
      </c>
      <c r="L13877">
        <v>66</v>
      </c>
      <c r="M13877">
        <v>157</v>
      </c>
      <c r="N13877" t="s">
        <v>18</v>
      </c>
      <c r="O13877" s="1">
        <v>7.5737999999999993E-30</v>
      </c>
      <c r="P13877">
        <v>339</v>
      </c>
    </row>
    <row r="13878" spans="1:16" x14ac:dyDescent="0.25">
      <c r="A13878" t="s">
        <v>20611</v>
      </c>
      <c r="B13878">
        <v>579</v>
      </c>
      <c r="C13878" s="3" t="str">
        <f>HYPERLINK("http://www.uniprot.org/uniprot/G7KRV8","tr|G7KRV8|G7KRV8_MEDTR")</f>
        <v>tr|G7KRV8|G7KRV8_MEDTR</v>
      </c>
      <c r="D13878" t="s">
        <v>20612</v>
      </c>
      <c r="E13878">
        <v>56.92</v>
      </c>
      <c r="F13878">
        <v>195</v>
      </c>
      <c r="G13878">
        <v>84</v>
      </c>
      <c r="H13878">
        <v>5</v>
      </c>
      <c r="I13878">
        <v>7</v>
      </c>
      <c r="J13878">
        <v>576</v>
      </c>
      <c r="K13878">
        <v>1</v>
      </c>
      <c r="L13878">
        <v>6</v>
      </c>
      <c r="M13878">
        <v>200</v>
      </c>
      <c r="N13878" t="s">
        <v>18</v>
      </c>
      <c r="O13878" s="1">
        <v>3.6668900000000001E-53</v>
      </c>
      <c r="P13878">
        <v>541</v>
      </c>
    </row>
    <row r="13879" spans="1:16" x14ac:dyDescent="0.25">
      <c r="A13879" t="s">
        <v>20613</v>
      </c>
      <c r="B13879">
        <v>1806</v>
      </c>
      <c r="C13879" s="3" t="str">
        <f>HYPERLINK("http://www.uniprot.org/uniprot/G7L4V0","tr|G7L4V0|G7L4V0_MEDTR")</f>
        <v>tr|G7L4V0|G7L4V0_MEDTR</v>
      </c>
      <c r="D13879" t="s">
        <v>20614</v>
      </c>
      <c r="E13879">
        <v>80.59</v>
      </c>
      <c r="F13879">
        <v>608</v>
      </c>
      <c r="G13879">
        <v>118</v>
      </c>
      <c r="H13879">
        <v>12</v>
      </c>
      <c r="I13879">
        <v>1</v>
      </c>
      <c r="J13879">
        <v>1788</v>
      </c>
      <c r="K13879">
        <v>1</v>
      </c>
      <c r="L13879">
        <v>1</v>
      </c>
      <c r="M13879">
        <v>607</v>
      </c>
      <c r="N13879" t="s">
        <v>18</v>
      </c>
      <c r="O13879">
        <v>0</v>
      </c>
      <c r="P13879">
        <v>2553</v>
      </c>
    </row>
    <row r="13880" spans="1:16" x14ac:dyDescent="0.25">
      <c r="A13880" t="s">
        <v>20615</v>
      </c>
      <c r="B13880">
        <v>837</v>
      </c>
      <c r="C13880" s="3" t="str">
        <f>HYPERLINK("http://www.uniprot.org/uniprot/I3T181","tr|I3T181|I3T181_MEDTR")</f>
        <v>tr|I3T181|I3T181_MEDTR</v>
      </c>
      <c r="D13880" t="s">
        <v>22</v>
      </c>
      <c r="E13880">
        <v>69.36</v>
      </c>
      <c r="F13880">
        <v>284</v>
      </c>
      <c r="G13880">
        <v>87</v>
      </c>
      <c r="H13880">
        <v>8</v>
      </c>
      <c r="I13880">
        <v>1</v>
      </c>
      <c r="J13880">
        <v>828</v>
      </c>
      <c r="K13880">
        <v>1</v>
      </c>
      <c r="L13880">
        <v>1</v>
      </c>
      <c r="M13880">
        <v>277</v>
      </c>
      <c r="N13880" t="s">
        <v>18</v>
      </c>
      <c r="O13880" s="1">
        <v>3.4555600000000001E-94</v>
      </c>
      <c r="P13880">
        <v>898</v>
      </c>
    </row>
    <row r="13881" spans="1:16" x14ac:dyDescent="0.25">
      <c r="A13881" t="s">
        <v>20616</v>
      </c>
      <c r="B13881">
        <v>1572</v>
      </c>
      <c r="C13881" s="3" t="str">
        <f>HYPERLINK("http://www.uniprot.org/uniprot/Q9XHL6","tr|Q9XHL6|Q9XHL6_PEA")</f>
        <v>tr|Q9XHL6|Q9XHL6_PEA</v>
      </c>
      <c r="D13881" t="s">
        <v>20617</v>
      </c>
      <c r="E13881">
        <v>81.81</v>
      </c>
      <c r="F13881">
        <v>528</v>
      </c>
      <c r="G13881">
        <v>96</v>
      </c>
      <c r="H13881">
        <v>5</v>
      </c>
      <c r="I13881">
        <v>1</v>
      </c>
      <c r="J13881">
        <v>1569</v>
      </c>
      <c r="K13881">
        <v>1</v>
      </c>
      <c r="L13881">
        <v>1</v>
      </c>
      <c r="M13881">
        <v>524</v>
      </c>
      <c r="N13881" t="s">
        <v>18</v>
      </c>
      <c r="O13881">
        <v>0</v>
      </c>
      <c r="P13881">
        <v>2181</v>
      </c>
    </row>
    <row r="13882" spans="1:16" x14ac:dyDescent="0.25">
      <c r="A13882" t="s">
        <v>20618</v>
      </c>
      <c r="B13882">
        <v>1389</v>
      </c>
      <c r="C13882" s="3" t="str">
        <f>HYPERLINK("http://www.uniprot.org/uniprot/G7IND7","tr|G7IND7|G7IND7_MEDTR")</f>
        <v>tr|G7IND7|G7IND7_MEDTR</v>
      </c>
      <c r="D13882" t="s">
        <v>2100</v>
      </c>
      <c r="E13882">
        <v>72.290000000000006</v>
      </c>
      <c r="F13882">
        <v>462</v>
      </c>
      <c r="G13882">
        <v>128</v>
      </c>
      <c r="H13882">
        <v>0</v>
      </c>
      <c r="I13882">
        <v>1</v>
      </c>
      <c r="J13882">
        <v>1386</v>
      </c>
      <c r="K13882">
        <v>1</v>
      </c>
      <c r="L13882">
        <v>84</v>
      </c>
      <c r="M13882">
        <v>545</v>
      </c>
      <c r="N13882" t="s">
        <v>18</v>
      </c>
      <c r="O13882">
        <v>0</v>
      </c>
      <c r="P13882">
        <v>1806</v>
      </c>
    </row>
    <row r="13883" spans="1:16" x14ac:dyDescent="0.25">
      <c r="A13883" t="s">
        <v>20619</v>
      </c>
      <c r="B13883">
        <v>2049</v>
      </c>
      <c r="C13883" s="3" t="str">
        <f>HYPERLINK("http://www.uniprot.org/uniprot/G7J3B0","tr|G7J3B0|G7J3B0_MEDTR")</f>
        <v>tr|G7J3B0|G7J3B0_MEDTR</v>
      </c>
      <c r="D13883" t="s">
        <v>20620</v>
      </c>
      <c r="E13883">
        <v>65.430000000000007</v>
      </c>
      <c r="F13883">
        <v>706</v>
      </c>
      <c r="G13883">
        <v>244</v>
      </c>
      <c r="H13883">
        <v>24</v>
      </c>
      <c r="I13883">
        <v>1</v>
      </c>
      <c r="J13883">
        <v>2046</v>
      </c>
      <c r="K13883">
        <v>1</v>
      </c>
      <c r="L13883">
        <v>1</v>
      </c>
      <c r="M13883">
        <v>617</v>
      </c>
      <c r="N13883" t="s">
        <v>18</v>
      </c>
      <c r="O13883">
        <v>0</v>
      </c>
      <c r="P13883">
        <v>2093</v>
      </c>
    </row>
    <row r="13884" spans="1:16" x14ac:dyDescent="0.25">
      <c r="A13884" t="s">
        <v>20621</v>
      </c>
      <c r="B13884">
        <v>4536</v>
      </c>
      <c r="C13884" s="3" t="str">
        <f>HYPERLINK("http://www.uniprot.org/uniprot/I1K728","tr|I1K728|I1K728_SOYBN")</f>
        <v>tr|I1K728|I1K728_SOYBN</v>
      </c>
      <c r="D13884" t="s">
        <v>71</v>
      </c>
      <c r="E13884">
        <v>57.56</v>
      </c>
      <c r="F13884">
        <v>1395</v>
      </c>
      <c r="G13884">
        <v>592</v>
      </c>
      <c r="H13884">
        <v>134</v>
      </c>
      <c r="I13884">
        <v>748</v>
      </c>
      <c r="J13884">
        <v>4530</v>
      </c>
      <c r="K13884">
        <v>1</v>
      </c>
      <c r="L13884">
        <v>205</v>
      </c>
      <c r="M13884">
        <v>1475</v>
      </c>
      <c r="N13884" t="s">
        <v>18</v>
      </c>
      <c r="O13884">
        <v>0</v>
      </c>
      <c r="P13884">
        <v>3715</v>
      </c>
    </row>
    <row r="13885" spans="1:16" x14ac:dyDescent="0.25">
      <c r="A13885" t="s">
        <v>20622</v>
      </c>
      <c r="B13885">
        <v>975</v>
      </c>
      <c r="C13885" s="3" t="str">
        <f>HYPERLINK("http://www.uniprot.org/uniprot/G7JBT2","tr|G7JBT2|G7JBT2_MEDTR")</f>
        <v>tr|G7JBT2|G7JBT2_MEDTR</v>
      </c>
      <c r="D13885" t="s">
        <v>20623</v>
      </c>
      <c r="E13885">
        <v>81.900000000000006</v>
      </c>
      <c r="F13885">
        <v>326</v>
      </c>
      <c r="G13885">
        <v>59</v>
      </c>
      <c r="H13885">
        <v>2</v>
      </c>
      <c r="I13885">
        <v>1</v>
      </c>
      <c r="J13885">
        <v>972</v>
      </c>
      <c r="K13885">
        <v>1</v>
      </c>
      <c r="L13885">
        <v>25</v>
      </c>
      <c r="M13885">
        <v>338</v>
      </c>
      <c r="N13885" t="s">
        <v>18</v>
      </c>
      <c r="O13885" s="1">
        <v>5.2549100000000003E-151</v>
      </c>
      <c r="P13885">
        <v>1389</v>
      </c>
    </row>
    <row r="13886" spans="1:16" x14ac:dyDescent="0.25">
      <c r="A13886" t="s">
        <v>20624</v>
      </c>
      <c r="B13886">
        <v>576</v>
      </c>
      <c r="C13886" s="3" t="str">
        <f>HYPERLINK("http://www.uniprot.org/uniprot/G7KVL6","tr|G7KVL6|G7KVL6_MEDTR")</f>
        <v>tr|G7KVL6|G7KVL6_MEDTR</v>
      </c>
      <c r="D13886" t="s">
        <v>460</v>
      </c>
      <c r="E13886">
        <v>35.51</v>
      </c>
      <c r="F13886">
        <v>107</v>
      </c>
      <c r="G13886">
        <v>69</v>
      </c>
      <c r="H13886">
        <v>4</v>
      </c>
      <c r="I13886">
        <v>226</v>
      </c>
      <c r="J13886">
        <v>534</v>
      </c>
      <c r="K13886">
        <v>1</v>
      </c>
      <c r="L13886">
        <v>36</v>
      </c>
      <c r="M13886">
        <v>137</v>
      </c>
      <c r="N13886" t="s">
        <v>18</v>
      </c>
      <c r="O13886" s="1">
        <v>5.8168E-11</v>
      </c>
      <c r="P13886">
        <v>177</v>
      </c>
    </row>
    <row r="13887" spans="1:16" x14ac:dyDescent="0.25">
      <c r="A13887" t="s">
        <v>20625</v>
      </c>
      <c r="B13887">
        <v>849</v>
      </c>
      <c r="C13887" s="3" t="str">
        <f>HYPERLINK("http://www.uniprot.org/uniprot/I3SZG6","tr|I3SZG6|I3SZG6_MEDTR")</f>
        <v>tr|I3SZG6|I3SZG6_MEDTR</v>
      </c>
      <c r="D13887" t="s">
        <v>22</v>
      </c>
      <c r="E13887">
        <v>86.02</v>
      </c>
      <c r="F13887">
        <v>279</v>
      </c>
      <c r="G13887">
        <v>39</v>
      </c>
      <c r="H13887">
        <v>0</v>
      </c>
      <c r="I13887">
        <v>1</v>
      </c>
      <c r="J13887">
        <v>837</v>
      </c>
      <c r="K13887">
        <v>1</v>
      </c>
      <c r="L13887">
        <v>1</v>
      </c>
      <c r="M13887">
        <v>279</v>
      </c>
      <c r="N13887" t="s">
        <v>18</v>
      </c>
      <c r="O13887" s="1">
        <v>6.75868E-138</v>
      </c>
      <c r="P13887">
        <v>1275</v>
      </c>
    </row>
    <row r="13888" spans="1:16" x14ac:dyDescent="0.25">
      <c r="A13888" t="s">
        <v>20626</v>
      </c>
      <c r="B13888">
        <v>417</v>
      </c>
      <c r="C13888" s="3" t="str">
        <f>HYPERLINK("http://www.uniprot.org/uniprot/I1L2V8","tr|I1L2V8|I1L2V8_SOYBN")</f>
        <v>tr|I1L2V8|I1L2V8_SOYBN</v>
      </c>
      <c r="D13888" t="s">
        <v>28</v>
      </c>
      <c r="E13888">
        <v>38.21</v>
      </c>
      <c r="F13888">
        <v>123</v>
      </c>
      <c r="G13888">
        <v>76</v>
      </c>
      <c r="H13888">
        <v>5</v>
      </c>
      <c r="I13888">
        <v>61</v>
      </c>
      <c r="J13888">
        <v>414</v>
      </c>
      <c r="K13888">
        <v>1</v>
      </c>
      <c r="L13888">
        <v>252</v>
      </c>
      <c r="M13888">
        <v>374</v>
      </c>
      <c r="N13888" t="s">
        <v>18</v>
      </c>
      <c r="O13888" s="1">
        <v>3.57453E-11</v>
      </c>
      <c r="P13888">
        <v>178</v>
      </c>
    </row>
    <row r="13889" spans="1:16" x14ac:dyDescent="0.25">
      <c r="A13889" t="s">
        <v>20627</v>
      </c>
      <c r="B13889">
        <v>1182</v>
      </c>
      <c r="C13889" s="3" t="str">
        <f>HYPERLINK("http://www.uniprot.org/uniprot/B7FLN2","tr|B7FLN2|B7FLN2_MEDTR")</f>
        <v>tr|B7FLN2|B7FLN2_MEDTR</v>
      </c>
      <c r="D13889" t="s">
        <v>22</v>
      </c>
      <c r="E13889">
        <v>87.91</v>
      </c>
      <c r="F13889">
        <v>364</v>
      </c>
      <c r="G13889">
        <v>44</v>
      </c>
      <c r="H13889">
        <v>0</v>
      </c>
      <c r="I13889">
        <v>1</v>
      </c>
      <c r="J13889">
        <v>1092</v>
      </c>
      <c r="K13889">
        <v>1</v>
      </c>
      <c r="L13889">
        <v>1</v>
      </c>
      <c r="M13889">
        <v>338</v>
      </c>
      <c r="N13889" t="s">
        <v>18</v>
      </c>
      <c r="O13889">
        <v>0</v>
      </c>
      <c r="P13889">
        <v>1666</v>
      </c>
    </row>
    <row r="13890" spans="1:16" x14ac:dyDescent="0.25">
      <c r="A13890" t="s">
        <v>20628</v>
      </c>
      <c r="B13890">
        <v>528</v>
      </c>
      <c r="C13890" s="3" t="str">
        <f>HYPERLINK("http://www.uniprot.org/uniprot/G7JP02","tr|G7JP02|G7JP02_MEDTR")</f>
        <v>tr|G7JP02|G7JP02_MEDTR</v>
      </c>
      <c r="D13890" t="s">
        <v>20629</v>
      </c>
      <c r="E13890">
        <v>74.37</v>
      </c>
      <c r="F13890">
        <v>160</v>
      </c>
      <c r="G13890">
        <v>41</v>
      </c>
      <c r="H13890">
        <v>2</v>
      </c>
      <c r="I13890">
        <v>52</v>
      </c>
      <c r="J13890">
        <v>525</v>
      </c>
      <c r="K13890">
        <v>1</v>
      </c>
      <c r="L13890">
        <v>16</v>
      </c>
      <c r="M13890">
        <v>173</v>
      </c>
      <c r="N13890" t="s">
        <v>18</v>
      </c>
      <c r="O13890" s="1">
        <v>1.5754199999999999E-59</v>
      </c>
      <c r="P13890">
        <v>595</v>
      </c>
    </row>
    <row r="13891" spans="1:16" x14ac:dyDescent="0.25">
      <c r="A13891" t="s">
        <v>20630</v>
      </c>
      <c r="B13891">
        <v>1113</v>
      </c>
      <c r="C13891" s="3" t="str">
        <f>HYPERLINK("http://www.uniprot.org/uniprot/G7L6S1","tr|G7L6S1|G7L6S1_MEDTR")</f>
        <v>tr|G7L6S1|G7L6S1_MEDTR</v>
      </c>
      <c r="D13891" t="s">
        <v>20594</v>
      </c>
      <c r="E13891">
        <v>42.04</v>
      </c>
      <c r="F13891">
        <v>371</v>
      </c>
      <c r="G13891">
        <v>215</v>
      </c>
      <c r="H13891">
        <v>4</v>
      </c>
      <c r="I13891">
        <v>10</v>
      </c>
      <c r="J13891">
        <v>1110</v>
      </c>
      <c r="K13891">
        <v>1</v>
      </c>
      <c r="L13891">
        <v>3</v>
      </c>
      <c r="M13891">
        <v>287</v>
      </c>
      <c r="N13891" t="s">
        <v>18</v>
      </c>
      <c r="O13891" s="1">
        <v>2.6075700000000001E-59</v>
      </c>
      <c r="P13891">
        <v>599</v>
      </c>
    </row>
    <row r="13892" spans="1:16" x14ac:dyDescent="0.25">
      <c r="A13892" t="s">
        <v>20631</v>
      </c>
      <c r="B13892">
        <v>1749</v>
      </c>
      <c r="C13892" s="3" t="str">
        <f>HYPERLINK("http://www.uniprot.org/uniprot/G7L7L8","tr|G7L7L8|G7L7L8_MEDTR")</f>
        <v>tr|G7L7L8|G7L7L8_MEDTR</v>
      </c>
      <c r="D13892" t="s">
        <v>20632</v>
      </c>
      <c r="E13892">
        <v>86.64</v>
      </c>
      <c r="F13892">
        <v>584</v>
      </c>
      <c r="G13892">
        <v>78</v>
      </c>
      <c r="H13892">
        <v>2</v>
      </c>
      <c r="I13892">
        <v>1</v>
      </c>
      <c r="J13892">
        <v>1746</v>
      </c>
      <c r="K13892">
        <v>1</v>
      </c>
      <c r="L13892">
        <v>72</v>
      </c>
      <c r="M13892">
        <v>654</v>
      </c>
      <c r="N13892" t="s">
        <v>18</v>
      </c>
      <c r="O13892">
        <v>0</v>
      </c>
      <c r="P13892">
        <v>2630</v>
      </c>
    </row>
    <row r="13893" spans="1:16" x14ac:dyDescent="0.25">
      <c r="A13893" t="s">
        <v>20633</v>
      </c>
      <c r="B13893">
        <v>822</v>
      </c>
      <c r="C13893" s="3" t="str">
        <f>HYPERLINK("http://www.uniprot.org/uniprot/G7JYS6","tr|G7JYS6|G7JYS6_MEDTR")</f>
        <v>tr|G7JYS6|G7JYS6_MEDTR</v>
      </c>
      <c r="D13893" t="s">
        <v>20634</v>
      </c>
      <c r="E13893">
        <v>73.650000000000006</v>
      </c>
      <c r="F13893">
        <v>186</v>
      </c>
      <c r="G13893">
        <v>49</v>
      </c>
      <c r="H13893">
        <v>0</v>
      </c>
      <c r="I13893">
        <v>262</v>
      </c>
      <c r="J13893">
        <v>819</v>
      </c>
      <c r="K13893">
        <v>1</v>
      </c>
      <c r="L13893">
        <v>157</v>
      </c>
      <c r="M13893">
        <v>326</v>
      </c>
      <c r="N13893" t="s">
        <v>18</v>
      </c>
      <c r="O13893" s="1">
        <v>1.31804E-66</v>
      </c>
      <c r="P13893">
        <v>660</v>
      </c>
    </row>
    <row r="13894" spans="1:16" x14ac:dyDescent="0.25">
      <c r="A13894" t="s">
        <v>20635</v>
      </c>
      <c r="B13894">
        <v>201</v>
      </c>
      <c r="C13894" s="3" t="str">
        <f>HYPERLINK("http://www.uniprot.org/uniprot/I1KQ64","tr|I1KQ64|I1KQ64_SOYBN")</f>
        <v>tr|I1KQ64|I1KQ64_SOYBN</v>
      </c>
      <c r="D13894" t="s">
        <v>20636</v>
      </c>
      <c r="E13894">
        <v>68</v>
      </c>
      <c r="F13894">
        <v>50</v>
      </c>
      <c r="G13894">
        <v>16</v>
      </c>
      <c r="H13894">
        <v>0</v>
      </c>
      <c r="I13894">
        <v>13</v>
      </c>
      <c r="J13894">
        <v>162</v>
      </c>
      <c r="K13894">
        <v>1</v>
      </c>
      <c r="L13894">
        <v>4</v>
      </c>
      <c r="M13894">
        <v>53</v>
      </c>
      <c r="N13894" t="s">
        <v>18</v>
      </c>
      <c r="O13894" s="1">
        <v>7.9334300000000002E-17</v>
      </c>
      <c r="P13894">
        <v>177</v>
      </c>
    </row>
    <row r="13895" spans="1:16" x14ac:dyDescent="0.25">
      <c r="A13895" t="s">
        <v>20637</v>
      </c>
      <c r="B13895">
        <v>246</v>
      </c>
      <c r="C13895" s="3" t="str">
        <f>HYPERLINK("http://www.uniprot.org/uniprot/K7LY67","tr|K7LY67|K7LY67_SOYBN")</f>
        <v>tr|K7LY67|K7LY67_SOYBN</v>
      </c>
      <c r="D13895" t="s">
        <v>28</v>
      </c>
      <c r="E13895">
        <v>89.83</v>
      </c>
      <c r="F13895">
        <v>59</v>
      </c>
      <c r="G13895">
        <v>6</v>
      </c>
      <c r="H13895">
        <v>0</v>
      </c>
      <c r="I13895">
        <v>1</v>
      </c>
      <c r="J13895">
        <v>177</v>
      </c>
      <c r="K13895">
        <v>1</v>
      </c>
      <c r="L13895">
        <v>758</v>
      </c>
      <c r="M13895">
        <v>816</v>
      </c>
      <c r="N13895" t="s">
        <v>18</v>
      </c>
      <c r="O13895" s="1">
        <v>1.10663E-20</v>
      </c>
      <c r="P13895">
        <v>260</v>
      </c>
    </row>
    <row r="13896" spans="1:16" x14ac:dyDescent="0.25">
      <c r="A13896" t="s">
        <v>20638</v>
      </c>
      <c r="B13896">
        <v>186</v>
      </c>
      <c r="C13896" s="3" t="str">
        <f>HYPERLINK("http://www.uniprot.org/uniprot/G7J0R9","tr|G7J0R9|G7J0R9_MEDTR")</f>
        <v>tr|G7J0R9|G7J0R9_MEDTR</v>
      </c>
      <c r="D13896" t="s">
        <v>6800</v>
      </c>
      <c r="E13896">
        <v>90.32</v>
      </c>
      <c r="F13896">
        <v>31</v>
      </c>
      <c r="G13896">
        <v>3</v>
      </c>
      <c r="H13896">
        <v>0</v>
      </c>
      <c r="I13896">
        <v>7</v>
      </c>
      <c r="J13896">
        <v>99</v>
      </c>
      <c r="K13896">
        <v>1</v>
      </c>
      <c r="L13896">
        <v>149</v>
      </c>
      <c r="M13896">
        <v>179</v>
      </c>
      <c r="N13896" t="s">
        <v>18</v>
      </c>
      <c r="O13896" s="1">
        <v>8.1965299999999996E-8</v>
      </c>
      <c r="P13896">
        <v>149</v>
      </c>
    </row>
    <row r="13897" spans="1:16" x14ac:dyDescent="0.25">
      <c r="A13897" t="s">
        <v>20639</v>
      </c>
      <c r="B13897">
        <v>1047</v>
      </c>
      <c r="C13897" s="3" t="str">
        <f>HYPERLINK("http://www.uniprot.org/uniprot/G7KNR7","tr|G7KNR7|G7KNR7_MEDTR")</f>
        <v>tr|G7KNR7|G7KNR7_MEDTR</v>
      </c>
      <c r="D13897" t="s">
        <v>20640</v>
      </c>
      <c r="E13897">
        <v>61.28</v>
      </c>
      <c r="F13897">
        <v>328</v>
      </c>
      <c r="G13897">
        <v>127</v>
      </c>
      <c r="H13897">
        <v>6</v>
      </c>
      <c r="I13897">
        <v>1</v>
      </c>
      <c r="J13897">
        <v>966</v>
      </c>
      <c r="K13897">
        <v>1</v>
      </c>
      <c r="L13897">
        <v>1</v>
      </c>
      <c r="M13897">
        <v>291</v>
      </c>
      <c r="N13897" t="s">
        <v>18</v>
      </c>
      <c r="O13897" s="1">
        <v>1.68376E-97</v>
      </c>
      <c r="P13897">
        <v>928</v>
      </c>
    </row>
    <row r="13898" spans="1:16" x14ac:dyDescent="0.25">
      <c r="A13898" t="s">
        <v>20641</v>
      </c>
      <c r="B13898">
        <v>462</v>
      </c>
      <c r="C13898" s="3" t="str">
        <f>HYPERLINK("http://www.uniprot.org/uniprot/K7KMT6","tr|K7KMT6|K7KMT6_SOYBN")</f>
        <v>tr|K7KMT6|K7KMT6_SOYBN</v>
      </c>
      <c r="D13898" t="s">
        <v>28</v>
      </c>
      <c r="E13898">
        <v>66.150000000000006</v>
      </c>
      <c r="F13898">
        <v>130</v>
      </c>
      <c r="G13898">
        <v>44</v>
      </c>
      <c r="H13898">
        <v>0</v>
      </c>
      <c r="I13898">
        <v>46</v>
      </c>
      <c r="J13898">
        <v>435</v>
      </c>
      <c r="K13898">
        <v>1</v>
      </c>
      <c r="L13898">
        <v>14</v>
      </c>
      <c r="M13898">
        <v>138</v>
      </c>
      <c r="N13898" t="s">
        <v>18</v>
      </c>
      <c r="O13898" s="1">
        <v>1.2479099999999999E-40</v>
      </c>
      <c r="P13898">
        <v>432</v>
      </c>
    </row>
    <row r="13899" spans="1:16" x14ac:dyDescent="0.25">
      <c r="A13899" t="s">
        <v>20642</v>
      </c>
      <c r="B13899">
        <v>1173</v>
      </c>
      <c r="C13899" s="3" t="str">
        <f>HYPERLINK("http://www.uniprot.org/uniprot/C7FDI5","tr|C7FDI5|C7FDI5_SOYBN")</f>
        <v>tr|C7FDI5|C7FDI5_SOYBN</v>
      </c>
      <c r="D13899" t="s">
        <v>717</v>
      </c>
      <c r="E13899">
        <v>50.26</v>
      </c>
      <c r="F13899">
        <v>372</v>
      </c>
      <c r="G13899">
        <v>185</v>
      </c>
      <c r="H13899">
        <v>4</v>
      </c>
      <c r="I13899">
        <v>1</v>
      </c>
      <c r="J13899">
        <v>1104</v>
      </c>
      <c r="K13899">
        <v>1</v>
      </c>
      <c r="L13899">
        <v>694</v>
      </c>
      <c r="M13899">
        <v>1060</v>
      </c>
      <c r="N13899" t="s">
        <v>18</v>
      </c>
      <c r="O13899" s="1">
        <v>5.4667399999999996E-103</v>
      </c>
      <c r="P13899">
        <v>976</v>
      </c>
    </row>
    <row r="13900" spans="1:16" x14ac:dyDescent="0.25">
      <c r="A13900" t="s">
        <v>20643</v>
      </c>
      <c r="B13900">
        <v>1200</v>
      </c>
      <c r="C13900" s="3" t="str">
        <f>HYPERLINK("http://www.uniprot.org/uniprot/G7IFK2","tr|G7IFK2|G7IFK2_MEDTR")</f>
        <v>tr|G7IFK2|G7IFK2_MEDTR</v>
      </c>
      <c r="D13900" t="s">
        <v>20644</v>
      </c>
      <c r="E13900">
        <v>69.59</v>
      </c>
      <c r="F13900">
        <v>421</v>
      </c>
      <c r="G13900">
        <v>128</v>
      </c>
      <c r="H13900">
        <v>26</v>
      </c>
      <c r="I13900">
        <v>1</v>
      </c>
      <c r="J13900">
        <v>1185</v>
      </c>
      <c r="K13900">
        <v>1</v>
      </c>
      <c r="L13900">
        <v>1</v>
      </c>
      <c r="M13900">
        <v>418</v>
      </c>
      <c r="N13900" t="s">
        <v>18</v>
      </c>
      <c r="O13900" s="1">
        <v>1.4076599999999999E-154</v>
      </c>
      <c r="P13900">
        <v>1421</v>
      </c>
    </row>
    <row r="13901" spans="1:16" x14ac:dyDescent="0.25">
      <c r="A13901" t="s">
        <v>20645</v>
      </c>
      <c r="B13901">
        <v>1359</v>
      </c>
      <c r="C13901" s="3" t="str">
        <f>HYPERLINK("http://www.uniprot.org/uniprot/G7ISS1","tr|G7ISS1|G7ISS1_MEDTR")</f>
        <v>tr|G7ISS1|G7ISS1_MEDTR</v>
      </c>
      <c r="D13901" t="s">
        <v>20646</v>
      </c>
      <c r="E13901">
        <v>57.43</v>
      </c>
      <c r="F13901">
        <v>491</v>
      </c>
      <c r="G13901">
        <v>209</v>
      </c>
      <c r="H13901">
        <v>71</v>
      </c>
      <c r="I13901">
        <v>94</v>
      </c>
      <c r="J13901">
        <v>1353</v>
      </c>
      <c r="K13901">
        <v>1</v>
      </c>
      <c r="L13901">
        <v>32</v>
      </c>
      <c r="M13901">
        <v>515</v>
      </c>
      <c r="N13901" t="s">
        <v>18</v>
      </c>
      <c r="O13901" s="1">
        <v>5.4812400000000003E-121</v>
      </c>
      <c r="P13901">
        <v>1132</v>
      </c>
    </row>
    <row r="13902" spans="1:16" x14ac:dyDescent="0.25">
      <c r="A13902" t="s">
        <v>20647</v>
      </c>
      <c r="B13902">
        <v>654</v>
      </c>
      <c r="C13902" s="3" t="str">
        <f>HYPERLINK("http://www.uniprot.org/uniprot/G7IIE0","tr|G7IIE0|G7IIE0_MEDTR")</f>
        <v>tr|G7IIE0|G7IIE0_MEDTR</v>
      </c>
      <c r="D13902" t="s">
        <v>20648</v>
      </c>
      <c r="E13902">
        <v>71.290000000000006</v>
      </c>
      <c r="F13902">
        <v>216</v>
      </c>
      <c r="G13902">
        <v>62</v>
      </c>
      <c r="H13902">
        <v>1</v>
      </c>
      <c r="I13902">
        <v>7</v>
      </c>
      <c r="J13902">
        <v>651</v>
      </c>
      <c r="K13902">
        <v>1</v>
      </c>
      <c r="L13902">
        <v>6</v>
      </c>
      <c r="M13902">
        <v>215</v>
      </c>
      <c r="N13902" t="s">
        <v>18</v>
      </c>
      <c r="O13902" s="1">
        <v>2.7370700000000001E-75</v>
      </c>
      <c r="P13902">
        <v>733</v>
      </c>
    </row>
    <row r="13903" spans="1:16" x14ac:dyDescent="0.25">
      <c r="A13903" t="s">
        <v>20649</v>
      </c>
      <c r="B13903">
        <v>1098</v>
      </c>
      <c r="C13903" s="3" t="str">
        <f>HYPERLINK("http://www.uniprot.org/uniprot/G7JWS4","tr|G7JWS4|G7JWS4_MEDTR")</f>
        <v>tr|G7JWS4|G7JWS4_MEDTR</v>
      </c>
      <c r="D13903" t="s">
        <v>20650</v>
      </c>
      <c r="E13903">
        <v>82.16</v>
      </c>
      <c r="F13903">
        <v>370</v>
      </c>
      <c r="G13903">
        <v>66</v>
      </c>
      <c r="H13903">
        <v>5</v>
      </c>
      <c r="I13903">
        <v>1</v>
      </c>
      <c r="J13903">
        <v>1095</v>
      </c>
      <c r="K13903">
        <v>1</v>
      </c>
      <c r="L13903">
        <v>1</v>
      </c>
      <c r="M13903">
        <v>370</v>
      </c>
      <c r="N13903" t="s">
        <v>18</v>
      </c>
      <c r="O13903" s="1">
        <v>4.5080400000000001E-165</v>
      </c>
      <c r="P13903">
        <v>1511</v>
      </c>
    </row>
    <row r="13904" spans="1:16" x14ac:dyDescent="0.25">
      <c r="A13904" t="s">
        <v>20651</v>
      </c>
      <c r="B13904">
        <v>1833</v>
      </c>
      <c r="C13904" s="3" t="str">
        <f>HYPERLINK("http://www.uniprot.org/uniprot/G7K9P5","tr|G7K9P5|G7K9P5_MEDTR")</f>
        <v>tr|G7K9P5|G7K9P5_MEDTR</v>
      </c>
      <c r="D13904" t="s">
        <v>20652</v>
      </c>
      <c r="E13904">
        <v>83.57</v>
      </c>
      <c r="F13904">
        <v>609</v>
      </c>
      <c r="G13904">
        <v>100</v>
      </c>
      <c r="H13904">
        <v>0</v>
      </c>
      <c r="I13904">
        <v>4</v>
      </c>
      <c r="J13904">
        <v>1830</v>
      </c>
      <c r="K13904">
        <v>1</v>
      </c>
      <c r="L13904">
        <v>1</v>
      </c>
      <c r="M13904">
        <v>608</v>
      </c>
      <c r="N13904" t="s">
        <v>18</v>
      </c>
      <c r="O13904">
        <v>0</v>
      </c>
      <c r="P13904">
        <v>2663</v>
      </c>
    </row>
    <row r="13905" spans="1:16" x14ac:dyDescent="0.25">
      <c r="A13905" t="s">
        <v>20653</v>
      </c>
      <c r="B13905">
        <v>1404</v>
      </c>
      <c r="C13905" s="3" t="str">
        <f>HYPERLINK("http://www.uniprot.org/uniprot/G7LBZ1","tr|G7LBZ1|G7LBZ1_MEDTR")</f>
        <v>tr|G7LBZ1|G7LBZ1_MEDTR</v>
      </c>
      <c r="D13905" t="s">
        <v>20654</v>
      </c>
      <c r="E13905">
        <v>85.16</v>
      </c>
      <c r="F13905">
        <v>465</v>
      </c>
      <c r="G13905">
        <v>69</v>
      </c>
      <c r="H13905">
        <v>3</v>
      </c>
      <c r="I13905">
        <v>1</v>
      </c>
      <c r="J13905">
        <v>1386</v>
      </c>
      <c r="K13905">
        <v>1</v>
      </c>
      <c r="L13905">
        <v>1</v>
      </c>
      <c r="M13905">
        <v>461</v>
      </c>
      <c r="N13905" t="s">
        <v>18</v>
      </c>
      <c r="O13905">
        <v>0</v>
      </c>
      <c r="P13905">
        <v>2130</v>
      </c>
    </row>
    <row r="13906" spans="1:16" x14ac:dyDescent="0.25">
      <c r="A13906" t="s">
        <v>20655</v>
      </c>
      <c r="B13906">
        <v>2763</v>
      </c>
      <c r="C13906" s="3" t="str">
        <f>HYPERLINK("http://www.uniprot.org/uniprot/G7L4U7","tr|G7L4U7|G7L4U7_MEDTR")</f>
        <v>tr|G7L4U7|G7L4U7_MEDTR</v>
      </c>
      <c r="D13906" t="s">
        <v>20656</v>
      </c>
      <c r="E13906">
        <v>87.77</v>
      </c>
      <c r="F13906">
        <v>916</v>
      </c>
      <c r="G13906">
        <v>112</v>
      </c>
      <c r="H13906">
        <v>0</v>
      </c>
      <c r="I13906">
        <v>10</v>
      </c>
      <c r="J13906">
        <v>2757</v>
      </c>
      <c r="K13906">
        <v>1</v>
      </c>
      <c r="L13906">
        <v>3</v>
      </c>
      <c r="M13906">
        <v>911</v>
      </c>
      <c r="N13906" t="s">
        <v>18</v>
      </c>
      <c r="O13906">
        <v>0</v>
      </c>
      <c r="P13906">
        <v>4180</v>
      </c>
    </row>
    <row r="13907" spans="1:16" x14ac:dyDescent="0.25">
      <c r="A13907" t="s">
        <v>20657</v>
      </c>
      <c r="B13907">
        <v>990</v>
      </c>
      <c r="C13907" s="3" t="str">
        <f>HYPERLINK("http://www.uniprot.org/uniprot/I3SWK4","tr|I3SWK4|I3SWK4_MEDTR")</f>
        <v>tr|I3SWK4|I3SWK4_MEDTR</v>
      </c>
      <c r="D13907" t="s">
        <v>22</v>
      </c>
      <c r="E13907">
        <v>94.22</v>
      </c>
      <c r="F13907">
        <v>329</v>
      </c>
      <c r="G13907">
        <v>19</v>
      </c>
      <c r="H13907">
        <v>0</v>
      </c>
      <c r="I13907">
        <v>1</v>
      </c>
      <c r="J13907">
        <v>987</v>
      </c>
      <c r="K13907">
        <v>1</v>
      </c>
      <c r="L13907">
        <v>48</v>
      </c>
      <c r="M13907">
        <v>376</v>
      </c>
      <c r="N13907" t="s">
        <v>18</v>
      </c>
      <c r="O13907">
        <v>0</v>
      </c>
      <c r="P13907">
        <v>1743</v>
      </c>
    </row>
    <row r="13908" spans="1:16" x14ac:dyDescent="0.25">
      <c r="A13908" t="s">
        <v>20658</v>
      </c>
      <c r="B13908">
        <v>1977</v>
      </c>
      <c r="C13908" s="3" t="str">
        <f>HYPERLINK("http://www.uniprot.org/uniprot/K7LKS1","tr|K7LKS1|K7LKS1_SOYBN")</f>
        <v>tr|K7LKS1|K7LKS1_SOYBN</v>
      </c>
      <c r="D13908" t="s">
        <v>28</v>
      </c>
      <c r="E13908">
        <v>87.1</v>
      </c>
      <c r="F13908">
        <v>667</v>
      </c>
      <c r="G13908">
        <v>86</v>
      </c>
      <c r="H13908">
        <v>9</v>
      </c>
      <c r="I13908">
        <v>1</v>
      </c>
      <c r="J13908">
        <v>1974</v>
      </c>
      <c r="K13908">
        <v>1</v>
      </c>
      <c r="L13908">
        <v>1</v>
      </c>
      <c r="M13908">
        <v>659</v>
      </c>
      <c r="N13908" t="s">
        <v>18</v>
      </c>
      <c r="O13908">
        <v>0</v>
      </c>
      <c r="P13908">
        <v>2889</v>
      </c>
    </row>
    <row r="13909" spans="1:16" x14ac:dyDescent="0.25">
      <c r="A13909" t="s">
        <v>20659</v>
      </c>
      <c r="B13909">
        <v>513</v>
      </c>
      <c r="C13909" s="3" t="str">
        <f>HYPERLINK("http://www.uniprot.org/uniprot/I1KVQ7","tr|I1KVQ7|I1KVQ7_SOYBN")</f>
        <v>tr|I1KVQ7|I1KVQ7_SOYBN</v>
      </c>
      <c r="D13909" t="s">
        <v>28</v>
      </c>
      <c r="E13909">
        <v>55.75</v>
      </c>
      <c r="F13909">
        <v>113</v>
      </c>
      <c r="G13909">
        <v>50</v>
      </c>
      <c r="H13909">
        <v>13</v>
      </c>
      <c r="I13909">
        <v>52</v>
      </c>
      <c r="J13909">
        <v>351</v>
      </c>
      <c r="K13909">
        <v>1</v>
      </c>
      <c r="L13909">
        <v>436</v>
      </c>
      <c r="M13909">
        <v>548</v>
      </c>
      <c r="N13909" t="s">
        <v>18</v>
      </c>
      <c r="O13909" s="1">
        <v>8.3911199999999999E-28</v>
      </c>
      <c r="P13909">
        <v>286</v>
      </c>
    </row>
    <row r="13910" spans="1:16" x14ac:dyDescent="0.25">
      <c r="A13910" t="s">
        <v>20660</v>
      </c>
      <c r="B13910">
        <v>1386</v>
      </c>
      <c r="C13910" s="3" t="str">
        <f>HYPERLINK("http://www.uniprot.org/uniprot/I1L9M7","tr|I1L9M7|I1L9M7_SOYBN")</f>
        <v>tr|I1L9M7|I1L9M7_SOYBN</v>
      </c>
      <c r="D13910" t="s">
        <v>28</v>
      </c>
      <c r="E13910">
        <v>68.099999999999994</v>
      </c>
      <c r="F13910">
        <v>464</v>
      </c>
      <c r="G13910">
        <v>148</v>
      </c>
      <c r="H13910">
        <v>3</v>
      </c>
      <c r="I13910">
        <v>1</v>
      </c>
      <c r="J13910">
        <v>1383</v>
      </c>
      <c r="K13910">
        <v>1</v>
      </c>
      <c r="L13910">
        <v>1</v>
      </c>
      <c r="M13910">
        <v>456</v>
      </c>
      <c r="N13910" t="s">
        <v>18</v>
      </c>
      <c r="O13910" s="1">
        <v>1.3740199999999999E-159</v>
      </c>
      <c r="P13910">
        <v>1465</v>
      </c>
    </row>
    <row r="13911" spans="1:16" x14ac:dyDescent="0.25">
      <c r="A13911" t="s">
        <v>20661</v>
      </c>
      <c r="B13911">
        <v>543</v>
      </c>
      <c r="C13911" s="3" t="str">
        <f>HYPERLINK("http://www.uniprot.org/uniprot/G7IV59","tr|G7IV59|G7IV59_MEDTR")</f>
        <v>tr|G7IV59|G7IV59_MEDTR</v>
      </c>
      <c r="D13911" t="s">
        <v>3648</v>
      </c>
      <c r="E13911">
        <v>75.72</v>
      </c>
      <c r="F13911">
        <v>173</v>
      </c>
      <c r="G13911">
        <v>42</v>
      </c>
      <c r="H13911">
        <v>0</v>
      </c>
      <c r="I13911">
        <v>1</v>
      </c>
      <c r="J13911">
        <v>519</v>
      </c>
      <c r="K13911">
        <v>1</v>
      </c>
      <c r="L13911">
        <v>1</v>
      </c>
      <c r="M13911">
        <v>167</v>
      </c>
      <c r="N13911" t="s">
        <v>18</v>
      </c>
      <c r="O13911" s="1">
        <v>4.2897899999999999E-63</v>
      </c>
      <c r="P13911">
        <v>622</v>
      </c>
    </row>
    <row r="13912" spans="1:16" x14ac:dyDescent="0.25">
      <c r="A13912" t="s">
        <v>20662</v>
      </c>
      <c r="B13912">
        <v>1038</v>
      </c>
      <c r="C13912" s="3" t="str">
        <f>HYPERLINK("http://www.uniprot.org/uniprot/G7J7S5","tr|G7J7S5|G7J7S5_MEDTR")</f>
        <v>tr|G7J7S5|G7J7S5_MEDTR</v>
      </c>
      <c r="D13912" t="s">
        <v>20663</v>
      </c>
      <c r="E13912">
        <v>84.04</v>
      </c>
      <c r="F13912">
        <v>326</v>
      </c>
      <c r="G13912">
        <v>52</v>
      </c>
      <c r="H13912">
        <v>0</v>
      </c>
      <c r="I13912">
        <v>58</v>
      </c>
      <c r="J13912">
        <v>1035</v>
      </c>
      <c r="K13912">
        <v>1</v>
      </c>
      <c r="L13912">
        <v>30</v>
      </c>
      <c r="M13912">
        <v>354</v>
      </c>
      <c r="N13912" t="s">
        <v>18</v>
      </c>
      <c r="O13912" s="1">
        <v>1.05549E-160</v>
      </c>
      <c r="P13912">
        <v>1473</v>
      </c>
    </row>
    <row r="13913" spans="1:16" x14ac:dyDescent="0.25">
      <c r="A13913" t="s">
        <v>20664</v>
      </c>
      <c r="B13913">
        <v>834</v>
      </c>
      <c r="C13913" s="3" t="str">
        <f>HYPERLINK("http://www.uniprot.org/uniprot/G7JBT1","tr|G7JBT1|G7JBT1_MEDTR")</f>
        <v>tr|G7JBT1|G7JBT1_MEDTR</v>
      </c>
      <c r="D13913" t="s">
        <v>20665</v>
      </c>
      <c r="E13913">
        <v>85.65</v>
      </c>
      <c r="F13913">
        <v>251</v>
      </c>
      <c r="G13913">
        <v>36</v>
      </c>
      <c r="H13913">
        <v>0</v>
      </c>
      <c r="I13913">
        <v>79</v>
      </c>
      <c r="J13913">
        <v>831</v>
      </c>
      <c r="K13913">
        <v>1</v>
      </c>
      <c r="L13913">
        <v>93</v>
      </c>
      <c r="M13913">
        <v>343</v>
      </c>
      <c r="N13913" t="s">
        <v>18</v>
      </c>
      <c r="O13913" s="1">
        <v>3.1882600000000002E-116</v>
      </c>
      <c r="P13913">
        <v>1088</v>
      </c>
    </row>
    <row r="13914" spans="1:16" x14ac:dyDescent="0.25">
      <c r="A13914" t="s">
        <v>20666</v>
      </c>
      <c r="B13914">
        <v>1632</v>
      </c>
      <c r="C13914" s="3" t="str">
        <f>HYPERLINK("http://www.uniprot.org/uniprot/G7JMT6","tr|G7JMT6|G7JMT6_MEDTR")</f>
        <v>tr|G7JMT6|G7JMT6_MEDTR</v>
      </c>
      <c r="D13914" t="s">
        <v>19202</v>
      </c>
      <c r="E13914">
        <v>84.95</v>
      </c>
      <c r="F13914">
        <v>565</v>
      </c>
      <c r="G13914">
        <v>85</v>
      </c>
      <c r="H13914">
        <v>22</v>
      </c>
      <c r="I13914">
        <v>1</v>
      </c>
      <c r="J13914">
        <v>1629</v>
      </c>
      <c r="K13914">
        <v>1</v>
      </c>
      <c r="L13914">
        <v>1</v>
      </c>
      <c r="M13914">
        <v>565</v>
      </c>
      <c r="N13914" t="s">
        <v>18</v>
      </c>
      <c r="O13914">
        <v>0</v>
      </c>
      <c r="P13914">
        <v>2349</v>
      </c>
    </row>
    <row r="13915" spans="1:16" x14ac:dyDescent="0.25">
      <c r="A13915" t="s">
        <v>20667</v>
      </c>
      <c r="B13915">
        <v>567</v>
      </c>
      <c r="C13915" s="3" t="str">
        <f>HYPERLINK("http://www.uniprot.org/uniprot/K7N0S9","tr|K7N0S9|K7N0S9_SOYBN")</f>
        <v>tr|K7N0S9|K7N0S9_SOYBN</v>
      </c>
      <c r="D13915" t="s">
        <v>117</v>
      </c>
      <c r="E13915">
        <v>63.35</v>
      </c>
      <c r="F13915">
        <v>191</v>
      </c>
      <c r="G13915">
        <v>70</v>
      </c>
      <c r="H13915">
        <v>9</v>
      </c>
      <c r="I13915">
        <v>1</v>
      </c>
      <c r="J13915">
        <v>546</v>
      </c>
      <c r="K13915">
        <v>1</v>
      </c>
      <c r="L13915">
        <v>1</v>
      </c>
      <c r="M13915">
        <v>185</v>
      </c>
      <c r="N13915" t="s">
        <v>18</v>
      </c>
      <c r="O13915" s="1">
        <v>1.33586E-57</v>
      </c>
      <c r="P13915">
        <v>579</v>
      </c>
    </row>
    <row r="13916" spans="1:16" x14ac:dyDescent="0.25">
      <c r="A13916" t="s">
        <v>20668</v>
      </c>
      <c r="B13916">
        <v>1536</v>
      </c>
      <c r="C13916" s="3" t="str">
        <f>HYPERLINK("http://www.uniprot.org/uniprot/K7KCS8","tr|K7KCS8|K7KCS8_SOYBN")</f>
        <v>tr|K7KCS8|K7KCS8_SOYBN</v>
      </c>
      <c r="D13916" t="s">
        <v>28</v>
      </c>
      <c r="E13916">
        <v>73.61</v>
      </c>
      <c r="F13916">
        <v>489</v>
      </c>
      <c r="G13916">
        <v>129</v>
      </c>
      <c r="H13916">
        <v>8</v>
      </c>
      <c r="I13916">
        <v>91</v>
      </c>
      <c r="J13916">
        <v>1533</v>
      </c>
      <c r="K13916">
        <v>1</v>
      </c>
      <c r="L13916">
        <v>31</v>
      </c>
      <c r="M13916">
        <v>500</v>
      </c>
      <c r="N13916" t="s">
        <v>18</v>
      </c>
      <c r="O13916">
        <v>0</v>
      </c>
      <c r="P13916">
        <v>1835</v>
      </c>
    </row>
    <row r="13917" spans="1:16" x14ac:dyDescent="0.25">
      <c r="A13917" t="s">
        <v>20669</v>
      </c>
      <c r="B13917">
        <v>465</v>
      </c>
      <c r="C13917" s="3" t="str">
        <f>HYPERLINK("http://www.uniprot.org/uniprot/B7FGQ7","tr|B7FGQ7|B7FGQ7_MEDTR")</f>
        <v>tr|B7FGQ7|B7FGQ7_MEDTR</v>
      </c>
      <c r="D13917" t="s">
        <v>22</v>
      </c>
      <c r="E13917">
        <v>68.489999999999995</v>
      </c>
      <c r="F13917">
        <v>146</v>
      </c>
      <c r="G13917">
        <v>46</v>
      </c>
      <c r="H13917">
        <v>9</v>
      </c>
      <c r="I13917">
        <v>52</v>
      </c>
      <c r="J13917">
        <v>462</v>
      </c>
      <c r="K13917">
        <v>1</v>
      </c>
      <c r="L13917">
        <v>17</v>
      </c>
      <c r="M13917">
        <v>159</v>
      </c>
      <c r="N13917" t="s">
        <v>18</v>
      </c>
      <c r="O13917" s="1">
        <v>1.78896E-47</v>
      </c>
      <c r="P13917">
        <v>491</v>
      </c>
    </row>
    <row r="13918" spans="1:16" x14ac:dyDescent="0.25">
      <c r="A13918" t="s">
        <v>20670</v>
      </c>
      <c r="B13918">
        <v>321</v>
      </c>
      <c r="C13918" s="3" t="str">
        <f>HYPERLINK("http://www.uniprot.org/uniprot/B7FMH8","tr|B7FMH8|B7FMH8_MEDTR")</f>
        <v>tr|B7FMH8|B7FMH8_MEDTR</v>
      </c>
      <c r="D13918" t="s">
        <v>20671</v>
      </c>
      <c r="E13918">
        <v>72.64</v>
      </c>
      <c r="F13918">
        <v>106</v>
      </c>
      <c r="G13918">
        <v>29</v>
      </c>
      <c r="H13918">
        <v>0</v>
      </c>
      <c r="I13918">
        <v>1</v>
      </c>
      <c r="J13918">
        <v>318</v>
      </c>
      <c r="K13918">
        <v>1</v>
      </c>
      <c r="L13918">
        <v>77</v>
      </c>
      <c r="M13918">
        <v>182</v>
      </c>
      <c r="N13918" t="s">
        <v>18</v>
      </c>
      <c r="O13918" s="1">
        <v>2.39145E-36</v>
      </c>
      <c r="P13918">
        <v>395</v>
      </c>
    </row>
    <row r="13919" spans="1:16" x14ac:dyDescent="0.25">
      <c r="A13919" t="s">
        <v>20672</v>
      </c>
      <c r="B13919">
        <v>1293</v>
      </c>
      <c r="C13919" s="3" t="str">
        <f>HYPERLINK("http://www.uniprot.org/uniprot/G7K2Q8","tr|G7K2Q8|G7K2Q8_MEDTR")</f>
        <v>tr|G7K2Q8|G7K2Q8_MEDTR</v>
      </c>
      <c r="D13919" t="s">
        <v>3595</v>
      </c>
      <c r="E13919">
        <v>82.64</v>
      </c>
      <c r="F13919">
        <v>409</v>
      </c>
      <c r="G13919">
        <v>71</v>
      </c>
      <c r="H13919">
        <v>11</v>
      </c>
      <c r="I13919">
        <v>97</v>
      </c>
      <c r="J13919">
        <v>1290</v>
      </c>
      <c r="K13919">
        <v>1</v>
      </c>
      <c r="L13919">
        <v>304</v>
      </c>
      <c r="M13919">
        <v>711</v>
      </c>
      <c r="N13919" t="s">
        <v>18</v>
      </c>
      <c r="O13919">
        <v>0</v>
      </c>
      <c r="P13919">
        <v>1788</v>
      </c>
    </row>
    <row r="13920" spans="1:16" x14ac:dyDescent="0.25">
      <c r="A13920" t="s">
        <v>20673</v>
      </c>
      <c r="B13920">
        <v>1350</v>
      </c>
      <c r="C13920" s="3" t="str">
        <f>HYPERLINK("http://www.uniprot.org/uniprot/G7JW80","tr|G7JW80|G7JW80_MEDTR")</f>
        <v>tr|G7JW80|G7JW80_MEDTR</v>
      </c>
      <c r="D13920" t="s">
        <v>20674</v>
      </c>
      <c r="E13920">
        <v>74.650000000000006</v>
      </c>
      <c r="F13920">
        <v>434</v>
      </c>
      <c r="G13920">
        <v>110</v>
      </c>
      <c r="H13920">
        <v>2</v>
      </c>
      <c r="I13920">
        <v>1</v>
      </c>
      <c r="J13920">
        <v>1296</v>
      </c>
      <c r="K13920">
        <v>1</v>
      </c>
      <c r="L13920">
        <v>1</v>
      </c>
      <c r="M13920">
        <v>422</v>
      </c>
      <c r="N13920" t="s">
        <v>18</v>
      </c>
      <c r="O13920" s="1">
        <v>4.6778500000000003E-173</v>
      </c>
      <c r="P13920">
        <v>1581</v>
      </c>
    </row>
    <row r="13921" spans="1:16" x14ac:dyDescent="0.25">
      <c r="A13921" t="s">
        <v>20675</v>
      </c>
      <c r="B13921">
        <v>678</v>
      </c>
      <c r="C13921" s="3" t="str">
        <f>HYPERLINK("http://www.uniprot.org/uniprot/G7KN12","tr|G7KN12|G7KN12_MEDTR")</f>
        <v>tr|G7KN12|G7KN12_MEDTR</v>
      </c>
      <c r="D13921" t="s">
        <v>20676</v>
      </c>
      <c r="E13921">
        <v>80.17</v>
      </c>
      <c r="F13921">
        <v>232</v>
      </c>
      <c r="G13921">
        <v>46</v>
      </c>
      <c r="H13921">
        <v>9</v>
      </c>
      <c r="I13921">
        <v>7</v>
      </c>
      <c r="J13921">
        <v>675</v>
      </c>
      <c r="K13921">
        <v>1</v>
      </c>
      <c r="L13921">
        <v>40</v>
      </c>
      <c r="M13921">
        <v>263</v>
      </c>
      <c r="N13921" t="s">
        <v>18</v>
      </c>
      <c r="O13921" s="1">
        <v>9.3376900000000005E-93</v>
      </c>
      <c r="P13921">
        <v>884</v>
      </c>
    </row>
    <row r="13922" spans="1:16" x14ac:dyDescent="0.25">
      <c r="A13922" t="s">
        <v>20677</v>
      </c>
      <c r="B13922">
        <v>681</v>
      </c>
      <c r="C13922" s="3" t="str">
        <f>HYPERLINK("http://www.uniprot.org/uniprot/G7LAK3","tr|G7LAK3|G7LAK3_MEDTR")</f>
        <v>tr|G7LAK3|G7LAK3_MEDTR</v>
      </c>
      <c r="D13922" t="s">
        <v>3452</v>
      </c>
      <c r="E13922">
        <v>83.63</v>
      </c>
      <c r="F13922">
        <v>165</v>
      </c>
      <c r="G13922">
        <v>27</v>
      </c>
      <c r="H13922">
        <v>4</v>
      </c>
      <c r="I13922">
        <v>193</v>
      </c>
      <c r="J13922">
        <v>675</v>
      </c>
      <c r="K13922">
        <v>1</v>
      </c>
      <c r="L13922">
        <v>170</v>
      </c>
      <c r="M13922">
        <v>334</v>
      </c>
      <c r="N13922" t="s">
        <v>18</v>
      </c>
      <c r="O13922" s="1">
        <v>2.67446E-71</v>
      </c>
      <c r="P13922">
        <v>699</v>
      </c>
    </row>
    <row r="13923" spans="1:16" x14ac:dyDescent="0.25">
      <c r="A13923" t="s">
        <v>20678</v>
      </c>
      <c r="B13923">
        <v>795</v>
      </c>
      <c r="C13923" s="3" t="str">
        <f>HYPERLINK("http://www.uniprot.org/uniprot/K7MNX2","tr|K7MNX2|K7MNX2_SOYBN")</f>
        <v>tr|K7MNX2|K7MNX2_SOYBN</v>
      </c>
      <c r="D13923" t="s">
        <v>28</v>
      </c>
      <c r="E13923">
        <v>27.58</v>
      </c>
      <c r="F13923">
        <v>116</v>
      </c>
      <c r="G13923">
        <v>84</v>
      </c>
      <c r="H13923">
        <v>2</v>
      </c>
      <c r="I13923">
        <v>175</v>
      </c>
      <c r="J13923">
        <v>516</v>
      </c>
      <c r="K13923">
        <v>1</v>
      </c>
      <c r="L13923">
        <v>402</v>
      </c>
      <c r="M13923">
        <v>517</v>
      </c>
      <c r="N13923" t="s">
        <v>18</v>
      </c>
      <c r="O13923" s="1">
        <v>4.2878599999999998E-11</v>
      </c>
      <c r="P13923">
        <v>181</v>
      </c>
    </row>
    <row r="13924" spans="1:16" x14ac:dyDescent="0.25">
      <c r="A13924" t="s">
        <v>20679</v>
      </c>
      <c r="B13924">
        <v>2088</v>
      </c>
      <c r="C13924" s="3" t="str">
        <f>HYPERLINK("http://www.uniprot.org/uniprot/G7KNR9","tr|G7KNR9|G7KNR9_MEDTR")</f>
        <v>tr|G7KNR9|G7KNR9_MEDTR</v>
      </c>
      <c r="D13924" t="s">
        <v>20680</v>
      </c>
      <c r="E13924">
        <v>74.260000000000005</v>
      </c>
      <c r="F13924">
        <v>746</v>
      </c>
      <c r="G13924">
        <v>192</v>
      </c>
      <c r="H13924">
        <v>52</v>
      </c>
      <c r="I13924">
        <v>1</v>
      </c>
      <c r="J13924">
        <v>2082</v>
      </c>
      <c r="K13924">
        <v>1</v>
      </c>
      <c r="L13924">
        <v>1</v>
      </c>
      <c r="M13924">
        <v>742</v>
      </c>
      <c r="N13924" t="s">
        <v>18</v>
      </c>
      <c r="O13924">
        <v>0</v>
      </c>
      <c r="P13924">
        <v>2668</v>
      </c>
    </row>
    <row r="13925" spans="1:16" x14ac:dyDescent="0.25">
      <c r="A13925" t="s">
        <v>20681</v>
      </c>
      <c r="B13925">
        <v>2580</v>
      </c>
      <c r="C13925" s="3" t="str">
        <f>HYPERLINK("http://www.uniprot.org/uniprot/K7KMT5","tr|K7KMT5|K7KMT5_SOYBN")</f>
        <v>tr|K7KMT5|K7KMT5_SOYBN</v>
      </c>
      <c r="D13925" t="s">
        <v>28</v>
      </c>
      <c r="E13925">
        <v>53.1</v>
      </c>
      <c r="F13925">
        <v>951</v>
      </c>
      <c r="G13925">
        <v>446</v>
      </c>
      <c r="H13925">
        <v>92</v>
      </c>
      <c r="I13925">
        <v>1</v>
      </c>
      <c r="J13925">
        <v>2577</v>
      </c>
      <c r="K13925">
        <v>1</v>
      </c>
      <c r="L13925">
        <v>1</v>
      </c>
      <c r="M13925">
        <v>878</v>
      </c>
      <c r="N13925" t="s">
        <v>18</v>
      </c>
      <c r="O13925">
        <v>0</v>
      </c>
      <c r="P13925">
        <v>2177</v>
      </c>
    </row>
    <row r="13926" spans="1:16" x14ac:dyDescent="0.25">
      <c r="A13926" t="s">
        <v>20682</v>
      </c>
      <c r="B13926">
        <v>1851</v>
      </c>
      <c r="C13926" s="3" t="str">
        <f>HYPERLINK("http://www.uniprot.org/uniprot/I1MHP5","tr|I1MHP5|I1MHP5_SOYBN")</f>
        <v>tr|I1MHP5|I1MHP5_SOYBN</v>
      </c>
      <c r="D13926" t="s">
        <v>28</v>
      </c>
      <c r="E13926">
        <v>27.85</v>
      </c>
      <c r="F13926">
        <v>420</v>
      </c>
      <c r="G13926">
        <v>303</v>
      </c>
      <c r="H13926">
        <v>42</v>
      </c>
      <c r="I13926">
        <v>151</v>
      </c>
      <c r="J13926">
        <v>1284</v>
      </c>
      <c r="K13926">
        <v>1</v>
      </c>
      <c r="L13926">
        <v>1057</v>
      </c>
      <c r="M13926">
        <v>1470</v>
      </c>
      <c r="N13926" t="s">
        <v>18</v>
      </c>
      <c r="O13926" s="1">
        <v>2.30072E-30</v>
      </c>
      <c r="P13926">
        <v>352</v>
      </c>
    </row>
    <row r="13927" spans="1:16" x14ac:dyDescent="0.25">
      <c r="A13927" t="s">
        <v>20683</v>
      </c>
      <c r="B13927">
        <v>876</v>
      </c>
      <c r="C13927" s="3" t="str">
        <f>HYPERLINK("http://www.uniprot.org/uniprot/I1M1A4","tr|I1M1A4|I1M1A4_SOYBN")</f>
        <v>tr|I1M1A4|I1M1A4_SOYBN</v>
      </c>
      <c r="D13927" t="s">
        <v>99</v>
      </c>
      <c r="E13927">
        <v>77.23</v>
      </c>
      <c r="F13927">
        <v>246</v>
      </c>
      <c r="G13927">
        <v>56</v>
      </c>
      <c r="H13927">
        <v>21</v>
      </c>
      <c r="I13927">
        <v>190</v>
      </c>
      <c r="J13927">
        <v>864</v>
      </c>
      <c r="K13927">
        <v>1</v>
      </c>
      <c r="L13927">
        <v>306</v>
      </c>
      <c r="M13927">
        <v>551</v>
      </c>
      <c r="N13927" t="s">
        <v>18</v>
      </c>
      <c r="O13927" s="1">
        <v>4.87199E-102</v>
      </c>
      <c r="P13927">
        <v>966</v>
      </c>
    </row>
    <row r="13928" spans="1:16" x14ac:dyDescent="0.25">
      <c r="A13928" t="s">
        <v>20684</v>
      </c>
      <c r="B13928">
        <v>1737</v>
      </c>
      <c r="C13928" s="3" t="str">
        <f>HYPERLINK("http://www.uniprot.org/uniprot/I1MFX0","tr|I1MFX0|I1MFX0_SOYBN")</f>
        <v>tr|I1MFX0|I1MFX0_SOYBN</v>
      </c>
      <c r="D13928" t="s">
        <v>6236</v>
      </c>
      <c r="E13928">
        <v>75.430000000000007</v>
      </c>
      <c r="F13928">
        <v>574</v>
      </c>
      <c r="G13928">
        <v>141</v>
      </c>
      <c r="H13928">
        <v>0</v>
      </c>
      <c r="I13928">
        <v>1</v>
      </c>
      <c r="J13928">
        <v>1722</v>
      </c>
      <c r="K13928">
        <v>1</v>
      </c>
      <c r="L13928">
        <v>1</v>
      </c>
      <c r="M13928">
        <v>534</v>
      </c>
      <c r="N13928" t="s">
        <v>18</v>
      </c>
      <c r="O13928">
        <v>0</v>
      </c>
      <c r="P13928">
        <v>2063</v>
      </c>
    </row>
    <row r="13929" spans="1:16" x14ac:dyDescent="0.25">
      <c r="A13929" t="s">
        <v>20685</v>
      </c>
      <c r="B13929">
        <v>441</v>
      </c>
      <c r="C13929" s="3" t="str">
        <f>HYPERLINK("http://www.uniprot.org/uniprot/I3T6M7","tr|I3T6M7|I3T6M7_LOTJA")</f>
        <v>tr|I3T6M7|I3T6M7_LOTJA</v>
      </c>
      <c r="D13929" t="s">
        <v>93</v>
      </c>
      <c r="E13929">
        <v>73.8</v>
      </c>
      <c r="F13929">
        <v>126</v>
      </c>
      <c r="G13929">
        <v>33</v>
      </c>
      <c r="H13929">
        <v>0</v>
      </c>
      <c r="I13929">
        <v>61</v>
      </c>
      <c r="J13929">
        <v>438</v>
      </c>
      <c r="K13929">
        <v>1</v>
      </c>
      <c r="L13929">
        <v>32</v>
      </c>
      <c r="M13929">
        <v>135</v>
      </c>
      <c r="N13929" t="s">
        <v>18</v>
      </c>
      <c r="O13929" s="1">
        <v>1.02403E-42</v>
      </c>
      <c r="P13929">
        <v>450</v>
      </c>
    </row>
    <row r="13930" spans="1:16" x14ac:dyDescent="0.25">
      <c r="A13930" t="s">
        <v>20686</v>
      </c>
      <c r="B13930">
        <v>732</v>
      </c>
      <c r="C13930" s="3" t="str">
        <f>HYPERLINK("http://www.uniprot.org/uniprot/I1J5X4","tr|I1J5X4|I1J5X4_SOYBN")</f>
        <v>tr|I1J5X4|I1J5X4_SOYBN</v>
      </c>
      <c r="D13930" t="s">
        <v>28</v>
      </c>
      <c r="E13930">
        <v>84.77</v>
      </c>
      <c r="F13930">
        <v>243</v>
      </c>
      <c r="G13930">
        <v>37</v>
      </c>
      <c r="H13930">
        <v>0</v>
      </c>
      <c r="I13930">
        <v>1</v>
      </c>
      <c r="J13930">
        <v>729</v>
      </c>
      <c r="K13930">
        <v>1</v>
      </c>
      <c r="L13930">
        <v>33</v>
      </c>
      <c r="M13930">
        <v>275</v>
      </c>
      <c r="N13930" t="s">
        <v>18</v>
      </c>
      <c r="O13930" s="1">
        <v>8.0648999999999999E-112</v>
      </c>
      <c r="P13930">
        <v>1049</v>
      </c>
    </row>
    <row r="13931" spans="1:16" x14ac:dyDescent="0.25">
      <c r="A13931" t="s">
        <v>20687</v>
      </c>
      <c r="B13931">
        <v>1302</v>
      </c>
      <c r="C13931" s="3" t="str">
        <f>HYPERLINK("http://www.uniprot.org/uniprot/G7K9N7","tr|G7K9N7|G7K9N7_MEDTR")</f>
        <v>tr|G7K9N7|G7K9N7_MEDTR</v>
      </c>
      <c r="D13931" t="s">
        <v>20688</v>
      </c>
      <c r="E13931">
        <v>74.92</v>
      </c>
      <c r="F13931">
        <v>343</v>
      </c>
      <c r="G13931">
        <v>86</v>
      </c>
      <c r="H13931">
        <v>8</v>
      </c>
      <c r="I13931">
        <v>7</v>
      </c>
      <c r="J13931">
        <v>1011</v>
      </c>
      <c r="K13931">
        <v>1</v>
      </c>
      <c r="L13931">
        <v>4</v>
      </c>
      <c r="M13931">
        <v>338</v>
      </c>
      <c r="N13931" t="s">
        <v>18</v>
      </c>
      <c r="O13931" s="1">
        <v>4.9541699999999998E-132</v>
      </c>
      <c r="P13931">
        <v>1227</v>
      </c>
    </row>
    <row r="13932" spans="1:16" x14ac:dyDescent="0.25">
      <c r="A13932" t="s">
        <v>20689</v>
      </c>
      <c r="B13932">
        <v>792</v>
      </c>
      <c r="C13932" s="3" t="str">
        <f>HYPERLINK("http://www.uniprot.org/uniprot/I3SNI1","tr|I3SNI1|I3SNI1_MEDTR")</f>
        <v>tr|I3SNI1|I3SNI1_MEDTR</v>
      </c>
      <c r="D13932" t="s">
        <v>22</v>
      </c>
      <c r="E13932">
        <v>83.65</v>
      </c>
      <c r="F13932">
        <v>263</v>
      </c>
      <c r="G13932">
        <v>43</v>
      </c>
      <c r="H13932">
        <v>0</v>
      </c>
      <c r="I13932">
        <v>1</v>
      </c>
      <c r="J13932">
        <v>789</v>
      </c>
      <c r="K13932">
        <v>1</v>
      </c>
      <c r="L13932">
        <v>1</v>
      </c>
      <c r="M13932">
        <v>260</v>
      </c>
      <c r="N13932" t="s">
        <v>18</v>
      </c>
      <c r="O13932" s="1">
        <v>1.51173E-125</v>
      </c>
      <c r="P13932">
        <v>1168</v>
      </c>
    </row>
    <row r="13933" spans="1:16" x14ac:dyDescent="0.25">
      <c r="A13933" t="s">
        <v>20690</v>
      </c>
      <c r="B13933">
        <v>1179</v>
      </c>
      <c r="C13933" s="3" t="str">
        <f>HYPERLINK("http://www.uniprot.org/uniprot/I1N8N1","tr|I1N8N1|I1N8N1_SOYBN")</f>
        <v>tr|I1N8N1|I1N8N1_SOYBN</v>
      </c>
      <c r="D13933" t="s">
        <v>71</v>
      </c>
      <c r="E13933">
        <v>76.41</v>
      </c>
      <c r="F13933">
        <v>390</v>
      </c>
      <c r="G13933">
        <v>92</v>
      </c>
      <c r="H13933">
        <v>0</v>
      </c>
      <c r="I13933">
        <v>4</v>
      </c>
      <c r="J13933">
        <v>1173</v>
      </c>
      <c r="K13933">
        <v>1</v>
      </c>
      <c r="L13933">
        <v>4</v>
      </c>
      <c r="M13933">
        <v>391</v>
      </c>
      <c r="N13933" t="s">
        <v>18</v>
      </c>
      <c r="O13933" s="1">
        <v>2.4045500000000001E-167</v>
      </c>
      <c r="P13933">
        <v>1531</v>
      </c>
    </row>
    <row r="13934" spans="1:16" x14ac:dyDescent="0.25">
      <c r="A13934" t="s">
        <v>20691</v>
      </c>
      <c r="B13934">
        <v>1971</v>
      </c>
      <c r="C13934" s="3" t="str">
        <f>HYPERLINK("http://www.uniprot.org/uniprot/I1L9E6","tr|I1L9E6|I1L9E6_SOYBN")</f>
        <v>tr|I1L9E6|I1L9E6_SOYBN</v>
      </c>
      <c r="D13934" t="s">
        <v>99</v>
      </c>
      <c r="E13934">
        <v>68.42</v>
      </c>
      <c r="F13934">
        <v>624</v>
      </c>
      <c r="G13934">
        <v>197</v>
      </c>
      <c r="H13934">
        <v>3</v>
      </c>
      <c r="I13934">
        <v>85</v>
      </c>
      <c r="J13934">
        <v>1947</v>
      </c>
      <c r="K13934">
        <v>1</v>
      </c>
      <c r="L13934">
        <v>24</v>
      </c>
      <c r="M13934">
        <v>602</v>
      </c>
      <c r="N13934" t="s">
        <v>18</v>
      </c>
      <c r="O13934">
        <v>0</v>
      </c>
      <c r="P13934">
        <v>2027</v>
      </c>
    </row>
    <row r="13935" spans="1:16" x14ac:dyDescent="0.25">
      <c r="A13935" t="s">
        <v>20692</v>
      </c>
      <c r="B13935">
        <v>981</v>
      </c>
      <c r="C13935" s="3" t="str">
        <f>HYPERLINK("http://www.uniprot.org/uniprot/O82710","tr|O82710|O82710_PEA")</f>
        <v>tr|O82710|O82710_PEA</v>
      </c>
      <c r="D13935" t="s">
        <v>20693</v>
      </c>
      <c r="E13935">
        <v>81.02</v>
      </c>
      <c r="F13935">
        <v>311</v>
      </c>
      <c r="G13935">
        <v>59</v>
      </c>
      <c r="H13935">
        <v>6</v>
      </c>
      <c r="I13935">
        <v>1</v>
      </c>
      <c r="J13935">
        <v>915</v>
      </c>
      <c r="K13935">
        <v>1</v>
      </c>
      <c r="L13935">
        <v>1</v>
      </c>
      <c r="M13935">
        <v>311</v>
      </c>
      <c r="N13935" t="s">
        <v>18</v>
      </c>
      <c r="O13935" s="1">
        <v>3.6881200000000003E-144</v>
      </c>
      <c r="P13935">
        <v>1330</v>
      </c>
    </row>
    <row r="13936" spans="1:16" x14ac:dyDescent="0.25">
      <c r="A13936" t="s">
        <v>20694</v>
      </c>
      <c r="B13936">
        <v>1512</v>
      </c>
      <c r="C13936" s="3" t="str">
        <f>HYPERLINK("http://www.uniprot.org/uniprot/I3SH23","tr|I3SH23|I3SH23_LOTJA")</f>
        <v>tr|I3SH23|I3SH23_LOTJA</v>
      </c>
      <c r="D13936" t="s">
        <v>93</v>
      </c>
      <c r="E13936">
        <v>79.91</v>
      </c>
      <c r="F13936">
        <v>478</v>
      </c>
      <c r="G13936">
        <v>96</v>
      </c>
      <c r="H13936">
        <v>13</v>
      </c>
      <c r="I13936">
        <v>88</v>
      </c>
      <c r="J13936">
        <v>1482</v>
      </c>
      <c r="K13936">
        <v>1</v>
      </c>
      <c r="L13936">
        <v>131</v>
      </c>
      <c r="M13936">
        <v>607</v>
      </c>
      <c r="N13936" t="s">
        <v>18</v>
      </c>
      <c r="O13936">
        <v>0</v>
      </c>
      <c r="P13936">
        <v>1862</v>
      </c>
    </row>
    <row r="13937" spans="1:16" x14ac:dyDescent="0.25">
      <c r="A13937" t="s">
        <v>20695</v>
      </c>
      <c r="B13937">
        <v>2001</v>
      </c>
      <c r="C13937" s="3" t="str">
        <f>HYPERLINK("http://www.uniprot.org/uniprot/I1JGF0","tr|I1JGF0|I1JGF0_SOYBN")</f>
        <v>tr|I1JGF0|I1JGF0_SOYBN</v>
      </c>
      <c r="D13937" t="s">
        <v>71</v>
      </c>
      <c r="E13937">
        <v>67.13</v>
      </c>
      <c r="F13937">
        <v>706</v>
      </c>
      <c r="G13937">
        <v>232</v>
      </c>
      <c r="H13937">
        <v>40</v>
      </c>
      <c r="I13937">
        <v>1</v>
      </c>
      <c r="J13937">
        <v>1998</v>
      </c>
      <c r="K13937">
        <v>1</v>
      </c>
      <c r="L13937">
        <v>1</v>
      </c>
      <c r="M13937">
        <v>706</v>
      </c>
      <c r="N13937" t="s">
        <v>18</v>
      </c>
      <c r="O13937">
        <v>0</v>
      </c>
      <c r="P13937">
        <v>2340</v>
      </c>
    </row>
    <row r="13938" spans="1:16" x14ac:dyDescent="0.25">
      <c r="A13938" t="s">
        <v>20696</v>
      </c>
      <c r="B13938">
        <v>480</v>
      </c>
      <c r="C13938" s="3" t="str">
        <f>HYPERLINK("http://www.uniprot.org/uniprot/I1M7F1","tr|I1M7F1|I1M7F1_SOYBN")</f>
        <v>tr|I1M7F1|I1M7F1_SOYBN</v>
      </c>
      <c r="D13938" t="s">
        <v>71</v>
      </c>
      <c r="E13938">
        <v>89.36</v>
      </c>
      <c r="F13938">
        <v>141</v>
      </c>
      <c r="G13938">
        <v>15</v>
      </c>
      <c r="H13938">
        <v>0</v>
      </c>
      <c r="I13938">
        <v>55</v>
      </c>
      <c r="J13938">
        <v>477</v>
      </c>
      <c r="K13938">
        <v>1</v>
      </c>
      <c r="L13938">
        <v>444</v>
      </c>
      <c r="M13938">
        <v>584</v>
      </c>
      <c r="N13938" t="s">
        <v>18</v>
      </c>
      <c r="O13938" s="1">
        <v>1.08358E-68</v>
      </c>
      <c r="P13938">
        <v>674</v>
      </c>
    </row>
    <row r="13939" spans="1:16" x14ac:dyDescent="0.25">
      <c r="A13939" t="s">
        <v>20697</v>
      </c>
      <c r="B13939">
        <v>783</v>
      </c>
      <c r="C13939" s="3" t="str">
        <f>HYPERLINK("http://www.uniprot.org/uniprot/D3YBE9","tr|D3YBE9|D3YBE9_TRIRP")</f>
        <v>tr|D3YBE9|D3YBE9_TRIRP</v>
      </c>
      <c r="D13939" t="s">
        <v>20698</v>
      </c>
      <c r="E13939">
        <v>88.97</v>
      </c>
      <c r="F13939">
        <v>245</v>
      </c>
      <c r="G13939">
        <v>27</v>
      </c>
      <c r="H13939">
        <v>0</v>
      </c>
      <c r="I13939">
        <v>46</v>
      </c>
      <c r="J13939">
        <v>780</v>
      </c>
      <c r="K13939">
        <v>1</v>
      </c>
      <c r="L13939">
        <v>16</v>
      </c>
      <c r="M13939">
        <v>256</v>
      </c>
      <c r="N13939" t="s">
        <v>18</v>
      </c>
      <c r="O13939" s="1">
        <v>1.67896E-137</v>
      </c>
      <c r="P13939">
        <v>1271</v>
      </c>
    </row>
    <row r="13940" spans="1:16" x14ac:dyDescent="0.25">
      <c r="A13940" t="s">
        <v>20699</v>
      </c>
      <c r="B13940">
        <v>1080</v>
      </c>
      <c r="C13940" s="3" t="str">
        <f>HYPERLINK("http://www.uniprot.org/uniprot/G7JBS9","tr|G7JBS9|G7JBS9_MEDTR")</f>
        <v>tr|G7JBS9|G7JBS9_MEDTR</v>
      </c>
      <c r="D13940" t="s">
        <v>20700</v>
      </c>
      <c r="E13940">
        <v>81.56</v>
      </c>
      <c r="F13940">
        <v>358</v>
      </c>
      <c r="G13940">
        <v>66</v>
      </c>
      <c r="H13940">
        <v>1</v>
      </c>
      <c r="I13940">
        <v>1</v>
      </c>
      <c r="J13940">
        <v>1071</v>
      </c>
      <c r="K13940">
        <v>1</v>
      </c>
      <c r="L13940">
        <v>1</v>
      </c>
      <c r="M13940">
        <v>357</v>
      </c>
      <c r="N13940" t="s">
        <v>18</v>
      </c>
      <c r="O13940" s="1">
        <v>2.9341699999999998E-169</v>
      </c>
      <c r="P13940">
        <v>1547</v>
      </c>
    </row>
    <row r="13941" spans="1:16" x14ac:dyDescent="0.25">
      <c r="A13941" t="s">
        <v>20701</v>
      </c>
      <c r="B13941">
        <v>186</v>
      </c>
      <c r="C13941" s="3" t="str">
        <f>HYPERLINK("http://www.uniprot.org/uniprot/I3SZB6","tr|I3SZB6|I3SZB6_MEDTR")</f>
        <v>tr|I3SZB6|I3SZB6_MEDTR</v>
      </c>
      <c r="D13941" t="s">
        <v>386</v>
      </c>
      <c r="E13941">
        <v>98.36</v>
      </c>
      <c r="F13941">
        <v>61</v>
      </c>
      <c r="G13941">
        <v>1</v>
      </c>
      <c r="H13941">
        <v>0</v>
      </c>
      <c r="I13941">
        <v>1</v>
      </c>
      <c r="J13941">
        <v>183</v>
      </c>
      <c r="K13941">
        <v>1</v>
      </c>
      <c r="L13941">
        <v>1</v>
      </c>
      <c r="M13941">
        <v>61</v>
      </c>
      <c r="N13941" t="s">
        <v>18</v>
      </c>
      <c r="O13941" s="1">
        <v>2.4507999999999999E-28</v>
      </c>
      <c r="P13941">
        <v>326</v>
      </c>
    </row>
    <row r="13942" spans="1:16" x14ac:dyDescent="0.25">
      <c r="A13942" t="s">
        <v>20702</v>
      </c>
      <c r="B13942">
        <v>1863</v>
      </c>
      <c r="C13942" s="3" t="str">
        <f>HYPERLINK("http://www.uniprot.org/uniprot/G7JJZ2","tr|G7JJZ2|G7JJZ2_MEDTR")</f>
        <v>tr|G7JJZ2|G7JJZ2_MEDTR</v>
      </c>
      <c r="D13942" t="s">
        <v>20703</v>
      </c>
      <c r="E13942">
        <v>92.76</v>
      </c>
      <c r="F13942">
        <v>622</v>
      </c>
      <c r="G13942">
        <v>45</v>
      </c>
      <c r="H13942">
        <v>2</v>
      </c>
      <c r="I13942">
        <v>1</v>
      </c>
      <c r="J13942">
        <v>1860</v>
      </c>
      <c r="K13942">
        <v>1</v>
      </c>
      <c r="L13942">
        <v>1</v>
      </c>
      <c r="M13942">
        <v>621</v>
      </c>
      <c r="N13942" t="s">
        <v>18</v>
      </c>
      <c r="O13942">
        <v>0</v>
      </c>
      <c r="P13942">
        <v>2975</v>
      </c>
    </row>
    <row r="13943" spans="1:16" x14ac:dyDescent="0.25">
      <c r="A13943" t="s">
        <v>20704</v>
      </c>
      <c r="B13943">
        <v>1353</v>
      </c>
      <c r="C13943" s="3" t="str">
        <f>HYPERLINK("http://www.uniprot.org/uniprot/G7JG55","tr|G7JG55|G7JG55_MEDTR")</f>
        <v>tr|G7JG55|G7JG55_MEDTR</v>
      </c>
      <c r="D13943" t="s">
        <v>20705</v>
      </c>
      <c r="E13943">
        <v>83.29</v>
      </c>
      <c r="F13943">
        <v>425</v>
      </c>
      <c r="G13943">
        <v>71</v>
      </c>
      <c r="H13943">
        <v>11</v>
      </c>
      <c r="I13943">
        <v>109</v>
      </c>
      <c r="J13943">
        <v>1350</v>
      </c>
      <c r="K13943">
        <v>1</v>
      </c>
      <c r="L13943">
        <v>38</v>
      </c>
      <c r="M13943">
        <v>457</v>
      </c>
      <c r="N13943" t="s">
        <v>18</v>
      </c>
      <c r="O13943">
        <v>0</v>
      </c>
      <c r="P13943">
        <v>1749</v>
      </c>
    </row>
    <row r="13944" spans="1:16" x14ac:dyDescent="0.25">
      <c r="A13944" t="s">
        <v>20706</v>
      </c>
      <c r="B13944">
        <v>273</v>
      </c>
      <c r="C13944" s="3" t="str">
        <f>HYPERLINK("http://www.uniprot.org/uniprot/I3S6E1","tr|I3S6E1|I3S6E1_MEDTR")</f>
        <v>tr|I3S6E1|I3S6E1_MEDTR</v>
      </c>
      <c r="D13944" t="s">
        <v>386</v>
      </c>
      <c r="E13944">
        <v>75</v>
      </c>
      <c r="F13944">
        <v>88</v>
      </c>
      <c r="G13944">
        <v>22</v>
      </c>
      <c r="H13944">
        <v>0</v>
      </c>
      <c r="I13944">
        <v>7</v>
      </c>
      <c r="J13944">
        <v>270</v>
      </c>
      <c r="K13944">
        <v>1</v>
      </c>
      <c r="L13944">
        <v>1</v>
      </c>
      <c r="M13944">
        <v>82</v>
      </c>
      <c r="N13944" t="s">
        <v>18</v>
      </c>
      <c r="O13944" s="1">
        <v>3.5598099999999999E-27</v>
      </c>
      <c r="P13944">
        <v>316</v>
      </c>
    </row>
    <row r="13945" spans="1:16" x14ac:dyDescent="0.25">
      <c r="A13945" t="s">
        <v>20707</v>
      </c>
      <c r="B13945">
        <v>1935</v>
      </c>
      <c r="C13945" s="3" t="str">
        <f>HYPERLINK("http://www.uniprot.org/uniprot/G7L6S4","tr|G7L6S4|G7L6S4_MEDTR")</f>
        <v>tr|G7L6S4|G7L6S4_MEDTR</v>
      </c>
      <c r="D13945" t="s">
        <v>20708</v>
      </c>
      <c r="E13945">
        <v>75.59</v>
      </c>
      <c r="F13945">
        <v>668</v>
      </c>
      <c r="G13945">
        <v>163</v>
      </c>
      <c r="H13945">
        <v>24</v>
      </c>
      <c r="I13945">
        <v>1</v>
      </c>
      <c r="J13945">
        <v>1932</v>
      </c>
      <c r="K13945">
        <v>1</v>
      </c>
      <c r="L13945">
        <v>1</v>
      </c>
      <c r="M13945">
        <v>663</v>
      </c>
      <c r="N13945" t="s">
        <v>18</v>
      </c>
      <c r="O13945">
        <v>0</v>
      </c>
      <c r="P13945">
        <v>2438</v>
      </c>
    </row>
    <row r="13946" spans="1:16" x14ac:dyDescent="0.25">
      <c r="A13946" t="s">
        <v>20709</v>
      </c>
      <c r="B13946">
        <v>483</v>
      </c>
      <c r="C13946" s="3" t="str">
        <f>HYPERLINK("http://www.uniprot.org/uniprot/I3SR74","tr|I3SR74|I3SR74_MEDTR")</f>
        <v>tr|I3SR74|I3SR74_MEDTR</v>
      </c>
      <c r="D13946" t="s">
        <v>22</v>
      </c>
      <c r="E13946">
        <v>81.59</v>
      </c>
      <c r="F13946">
        <v>163</v>
      </c>
      <c r="G13946">
        <v>30</v>
      </c>
      <c r="H13946">
        <v>3</v>
      </c>
      <c r="I13946">
        <v>1</v>
      </c>
      <c r="J13946">
        <v>480</v>
      </c>
      <c r="K13946">
        <v>1</v>
      </c>
      <c r="L13946">
        <v>1</v>
      </c>
      <c r="M13946">
        <v>156</v>
      </c>
      <c r="N13946" t="s">
        <v>18</v>
      </c>
      <c r="O13946" s="1">
        <v>1.4571099999999999E-65</v>
      </c>
      <c r="P13946">
        <v>647</v>
      </c>
    </row>
    <row r="13947" spans="1:16" x14ac:dyDescent="0.25">
      <c r="A13947" t="s">
        <v>20710</v>
      </c>
      <c r="B13947">
        <v>927</v>
      </c>
      <c r="C13947" s="3" t="str">
        <f>HYPERLINK("http://www.uniprot.org/uniprot/G7JYS1","tr|G7JYS1|G7JYS1_MEDTR")</f>
        <v>tr|G7JYS1|G7JYS1_MEDTR</v>
      </c>
      <c r="D13947" t="s">
        <v>20711</v>
      </c>
      <c r="E13947">
        <v>53.24</v>
      </c>
      <c r="F13947">
        <v>231</v>
      </c>
      <c r="G13947">
        <v>108</v>
      </c>
      <c r="H13947">
        <v>2</v>
      </c>
      <c r="I13947">
        <v>238</v>
      </c>
      <c r="J13947">
        <v>924</v>
      </c>
      <c r="K13947">
        <v>1</v>
      </c>
      <c r="L13947">
        <v>86</v>
      </c>
      <c r="M13947">
        <v>303</v>
      </c>
      <c r="N13947" t="s">
        <v>18</v>
      </c>
      <c r="O13947" s="1">
        <v>6.6535300000000001E-52</v>
      </c>
      <c r="P13947">
        <v>534</v>
      </c>
    </row>
    <row r="13948" spans="1:16" x14ac:dyDescent="0.25">
      <c r="A13948" t="s">
        <v>20712</v>
      </c>
      <c r="B13948">
        <v>744</v>
      </c>
      <c r="C13948" s="3" t="str">
        <f>HYPERLINK("http://www.uniprot.org/uniprot/G7KMM8","tr|G7KMM8|G7KMM8_MEDTR")</f>
        <v>tr|G7KMM8|G7KMM8_MEDTR</v>
      </c>
      <c r="D13948" t="s">
        <v>20713</v>
      </c>
      <c r="E13948">
        <v>78.3</v>
      </c>
      <c r="F13948">
        <v>189</v>
      </c>
      <c r="G13948">
        <v>41</v>
      </c>
      <c r="H13948">
        <v>0</v>
      </c>
      <c r="I13948">
        <v>1</v>
      </c>
      <c r="J13948">
        <v>567</v>
      </c>
      <c r="K13948">
        <v>1</v>
      </c>
      <c r="L13948">
        <v>112</v>
      </c>
      <c r="M13948">
        <v>299</v>
      </c>
      <c r="N13948" t="s">
        <v>18</v>
      </c>
      <c r="O13948" s="1">
        <v>2.9074199999999998E-80</v>
      </c>
      <c r="P13948">
        <v>777</v>
      </c>
    </row>
    <row r="13949" spans="1:16" x14ac:dyDescent="0.25">
      <c r="A13949" t="s">
        <v>20714</v>
      </c>
      <c r="B13949">
        <v>996</v>
      </c>
      <c r="C13949" s="3" t="str">
        <f>HYPERLINK("http://www.uniprot.org/uniprot/D7SVQ5","tr|D7SVQ5|D7SVQ5_VITVI")</f>
        <v>tr|D7SVQ5|D7SVQ5_VITVI</v>
      </c>
      <c r="D13949" t="s">
        <v>20715</v>
      </c>
      <c r="E13949">
        <v>75.83</v>
      </c>
      <c r="F13949">
        <v>331</v>
      </c>
      <c r="G13949">
        <v>80</v>
      </c>
      <c r="H13949">
        <v>0</v>
      </c>
      <c r="I13949">
        <v>1</v>
      </c>
      <c r="J13949">
        <v>993</v>
      </c>
      <c r="K13949">
        <v>1</v>
      </c>
      <c r="L13949">
        <v>39</v>
      </c>
      <c r="M13949">
        <v>363</v>
      </c>
      <c r="N13949" t="s">
        <v>18</v>
      </c>
      <c r="O13949" s="1">
        <v>5.6128000000000001E-132</v>
      </c>
      <c r="P13949">
        <v>1225</v>
      </c>
    </row>
    <row r="13950" spans="1:16" x14ac:dyDescent="0.25">
      <c r="A13950" t="s">
        <v>20716</v>
      </c>
      <c r="B13950">
        <v>1800</v>
      </c>
      <c r="C13950" s="3" t="str">
        <f>HYPERLINK("http://www.uniprot.org/uniprot/I1M0I4","tr|I1M0I4|I1M0I4_SOYBN")</f>
        <v>tr|I1M0I4|I1M0I4_SOYBN</v>
      </c>
      <c r="D13950" t="s">
        <v>28</v>
      </c>
      <c r="E13950">
        <v>79.83</v>
      </c>
      <c r="F13950">
        <v>600</v>
      </c>
      <c r="G13950">
        <v>121</v>
      </c>
      <c r="H13950">
        <v>1</v>
      </c>
      <c r="I13950">
        <v>1</v>
      </c>
      <c r="J13950">
        <v>1797</v>
      </c>
      <c r="K13950">
        <v>1</v>
      </c>
      <c r="L13950">
        <v>179</v>
      </c>
      <c r="M13950">
        <v>778</v>
      </c>
      <c r="N13950" t="s">
        <v>18</v>
      </c>
      <c r="O13950">
        <v>0</v>
      </c>
      <c r="P13950">
        <v>2557</v>
      </c>
    </row>
    <row r="13951" spans="1:16" x14ac:dyDescent="0.25">
      <c r="A13951" t="s">
        <v>20717</v>
      </c>
      <c r="B13951">
        <v>1338</v>
      </c>
      <c r="C13951" s="3" t="str">
        <f>HYPERLINK("http://www.uniprot.org/uniprot/G7KNS1","tr|G7KNS1|G7KNS1_MEDTR")</f>
        <v>tr|G7KNS1|G7KNS1_MEDTR</v>
      </c>
      <c r="D13951" t="s">
        <v>20718</v>
      </c>
      <c r="E13951">
        <v>81.98</v>
      </c>
      <c r="F13951">
        <v>444</v>
      </c>
      <c r="G13951">
        <v>80</v>
      </c>
      <c r="H13951">
        <v>1</v>
      </c>
      <c r="I13951">
        <v>4</v>
      </c>
      <c r="J13951">
        <v>1332</v>
      </c>
      <c r="K13951">
        <v>1</v>
      </c>
      <c r="L13951">
        <v>81</v>
      </c>
      <c r="M13951">
        <v>523</v>
      </c>
      <c r="N13951" t="s">
        <v>18</v>
      </c>
      <c r="O13951">
        <v>0</v>
      </c>
      <c r="P13951">
        <v>1966</v>
      </c>
    </row>
    <row r="13952" spans="1:16" x14ac:dyDescent="0.25">
      <c r="A13952" t="s">
        <v>20719</v>
      </c>
      <c r="B13952">
        <v>1557</v>
      </c>
      <c r="C13952" s="3" t="str">
        <f>HYPERLINK("http://www.uniprot.org/uniprot/I1K044","tr|I1K044|I1K044_SOYBN")</f>
        <v>tr|I1K044|I1K044_SOYBN</v>
      </c>
      <c r="D13952" t="s">
        <v>71</v>
      </c>
      <c r="E13952">
        <v>71.010000000000005</v>
      </c>
      <c r="F13952">
        <v>521</v>
      </c>
      <c r="G13952">
        <v>151</v>
      </c>
      <c r="H13952">
        <v>3</v>
      </c>
      <c r="I13952">
        <v>1</v>
      </c>
      <c r="J13952">
        <v>1554</v>
      </c>
      <c r="K13952">
        <v>1</v>
      </c>
      <c r="L13952">
        <v>1</v>
      </c>
      <c r="M13952">
        <v>511</v>
      </c>
      <c r="N13952" t="s">
        <v>18</v>
      </c>
      <c r="O13952">
        <v>0</v>
      </c>
      <c r="P13952">
        <v>1811</v>
      </c>
    </row>
    <row r="13953" spans="1:16" x14ac:dyDescent="0.25">
      <c r="A13953" t="s">
        <v>20720</v>
      </c>
      <c r="B13953">
        <v>495</v>
      </c>
      <c r="C13953" s="3" t="str">
        <f>HYPERLINK("http://www.uniprot.org/uniprot/G7K222","tr|G7K222|G7K222_MEDTR")</f>
        <v>tr|G7K222|G7K222_MEDTR</v>
      </c>
      <c r="D13953" t="s">
        <v>9616</v>
      </c>
      <c r="E13953">
        <v>40.85</v>
      </c>
      <c r="F13953">
        <v>257</v>
      </c>
      <c r="G13953">
        <v>152</v>
      </c>
      <c r="H13953">
        <v>94</v>
      </c>
      <c r="I13953">
        <v>1</v>
      </c>
      <c r="J13953">
        <v>489</v>
      </c>
      <c r="K13953">
        <v>1</v>
      </c>
      <c r="L13953">
        <v>1</v>
      </c>
      <c r="M13953">
        <v>254</v>
      </c>
      <c r="N13953" t="s">
        <v>18</v>
      </c>
      <c r="O13953" s="1">
        <v>5.6281799999999999E-41</v>
      </c>
      <c r="P13953">
        <v>435</v>
      </c>
    </row>
    <row r="13954" spans="1:16" x14ac:dyDescent="0.25">
      <c r="A13954" t="s">
        <v>20721</v>
      </c>
      <c r="B13954">
        <v>1920</v>
      </c>
      <c r="C13954" s="3" t="str">
        <f>HYPERLINK("http://www.uniprot.org/uniprot/I1M1A4","tr|I1M1A4|I1M1A4_SOYBN")</f>
        <v>tr|I1M1A4|I1M1A4_SOYBN</v>
      </c>
      <c r="D13954" t="s">
        <v>99</v>
      </c>
      <c r="E13954">
        <v>89.19</v>
      </c>
      <c r="F13954">
        <v>657</v>
      </c>
      <c r="G13954">
        <v>71</v>
      </c>
      <c r="H13954">
        <v>19</v>
      </c>
      <c r="I13954">
        <v>1</v>
      </c>
      <c r="J13954">
        <v>1914</v>
      </c>
      <c r="K13954">
        <v>1</v>
      </c>
      <c r="L13954">
        <v>65</v>
      </c>
      <c r="M13954">
        <v>721</v>
      </c>
      <c r="N13954" t="s">
        <v>18</v>
      </c>
      <c r="O13954">
        <v>0</v>
      </c>
      <c r="P13954">
        <v>3065</v>
      </c>
    </row>
    <row r="13955" spans="1:16" x14ac:dyDescent="0.25">
      <c r="A13955" t="s">
        <v>20722</v>
      </c>
      <c r="B13955">
        <v>1584</v>
      </c>
      <c r="C13955" s="3" t="str">
        <f>HYPERLINK("http://www.uniprot.org/uniprot/G7ISS3","tr|G7ISS3|G7ISS3_MEDTR")</f>
        <v>tr|G7ISS3|G7ISS3_MEDTR</v>
      </c>
      <c r="D13955" t="s">
        <v>20723</v>
      </c>
      <c r="E13955">
        <v>77.92</v>
      </c>
      <c r="F13955">
        <v>521</v>
      </c>
      <c r="G13955">
        <v>115</v>
      </c>
      <c r="H13955">
        <v>0</v>
      </c>
      <c r="I13955">
        <v>4</v>
      </c>
      <c r="J13955">
        <v>1566</v>
      </c>
      <c r="K13955">
        <v>1</v>
      </c>
      <c r="L13955">
        <v>4</v>
      </c>
      <c r="M13955">
        <v>516</v>
      </c>
      <c r="N13955" t="s">
        <v>18</v>
      </c>
      <c r="O13955">
        <v>0</v>
      </c>
      <c r="P13955">
        <v>2094</v>
      </c>
    </row>
    <row r="13956" spans="1:16" x14ac:dyDescent="0.25">
      <c r="A13956" t="s">
        <v>20724</v>
      </c>
      <c r="B13956">
        <v>312</v>
      </c>
      <c r="C13956" s="3" t="str">
        <f>HYPERLINK("http://www.uniprot.org/uniprot/G7IID5","tr|G7IID5|G7IID5_MEDTR")</f>
        <v>tr|G7IID5|G7IID5_MEDTR</v>
      </c>
      <c r="D13956" t="s">
        <v>20725</v>
      </c>
      <c r="E13956">
        <v>96.07</v>
      </c>
      <c r="F13956">
        <v>102</v>
      </c>
      <c r="G13956">
        <v>4</v>
      </c>
      <c r="H13956">
        <v>0</v>
      </c>
      <c r="I13956">
        <v>1</v>
      </c>
      <c r="J13956">
        <v>306</v>
      </c>
      <c r="K13956">
        <v>1</v>
      </c>
      <c r="L13956">
        <v>1</v>
      </c>
      <c r="M13956">
        <v>102</v>
      </c>
      <c r="N13956" t="s">
        <v>18</v>
      </c>
      <c r="O13956" s="1">
        <v>3.4796499999999999E-51</v>
      </c>
      <c r="P13956">
        <v>523</v>
      </c>
    </row>
    <row r="13957" spans="1:16" x14ac:dyDescent="0.25">
      <c r="A13957" t="s">
        <v>20726</v>
      </c>
      <c r="B13957">
        <v>540</v>
      </c>
      <c r="C13957" s="3" t="str">
        <f>HYPERLINK("http://www.uniprot.org/uniprot/B7FMG8","tr|B7FMG8|B7FMG8_MEDTR")</f>
        <v>tr|B7FMG8|B7FMG8_MEDTR</v>
      </c>
      <c r="D13957" t="s">
        <v>20727</v>
      </c>
      <c r="E13957">
        <v>66.849999999999994</v>
      </c>
      <c r="F13957">
        <v>178</v>
      </c>
      <c r="G13957">
        <v>59</v>
      </c>
      <c r="H13957">
        <v>0</v>
      </c>
      <c r="I13957">
        <v>4</v>
      </c>
      <c r="J13957">
        <v>537</v>
      </c>
      <c r="K13957">
        <v>1</v>
      </c>
      <c r="L13957">
        <v>1</v>
      </c>
      <c r="M13957">
        <v>176</v>
      </c>
      <c r="N13957" t="s">
        <v>18</v>
      </c>
      <c r="O13957" s="1">
        <v>4.3189899999999999E-57</v>
      </c>
      <c r="P13957">
        <v>574</v>
      </c>
    </row>
    <row r="13958" spans="1:16" x14ac:dyDescent="0.25">
      <c r="A13958" t="s">
        <v>20728</v>
      </c>
      <c r="B13958">
        <v>384</v>
      </c>
      <c r="C13958" s="3" t="str">
        <f>HYPERLINK("http://www.uniprot.org/uniprot/D8L5E2","tr|D8L5E2|D8L5E2_MEDTR")</f>
        <v>tr|D8L5E2|D8L5E2_MEDTR</v>
      </c>
      <c r="D13958" t="s">
        <v>20729</v>
      </c>
      <c r="E13958">
        <v>88.88</v>
      </c>
      <c r="F13958">
        <v>126</v>
      </c>
      <c r="G13958">
        <v>14</v>
      </c>
      <c r="H13958">
        <v>0</v>
      </c>
      <c r="I13958">
        <v>1</v>
      </c>
      <c r="J13958">
        <v>378</v>
      </c>
      <c r="K13958">
        <v>1</v>
      </c>
      <c r="L13958">
        <v>1</v>
      </c>
      <c r="M13958">
        <v>126</v>
      </c>
      <c r="N13958" t="s">
        <v>18</v>
      </c>
      <c r="O13958" s="1">
        <v>3.8402099999999997E-58</v>
      </c>
      <c r="P13958">
        <v>583</v>
      </c>
    </row>
    <row r="13959" spans="1:16" x14ac:dyDescent="0.25">
      <c r="A13959" t="s">
        <v>20730</v>
      </c>
      <c r="B13959">
        <v>453</v>
      </c>
      <c r="C13959" s="3" t="str">
        <f>HYPERLINK("http://www.uniprot.org/uniprot/G7LB86","tr|G7LB86|G7LB86_MEDTR")</f>
        <v>tr|G7LB86|G7LB86_MEDTR</v>
      </c>
      <c r="D13959" t="s">
        <v>3138</v>
      </c>
      <c r="E13959">
        <v>96.2</v>
      </c>
      <c r="F13959">
        <v>79</v>
      </c>
      <c r="G13959">
        <v>3</v>
      </c>
      <c r="H13959">
        <v>0</v>
      </c>
      <c r="I13959">
        <v>1</v>
      </c>
      <c r="J13959">
        <v>237</v>
      </c>
      <c r="K13959">
        <v>1</v>
      </c>
      <c r="L13959">
        <v>1</v>
      </c>
      <c r="M13959">
        <v>79</v>
      </c>
      <c r="N13959" t="s">
        <v>18</v>
      </c>
      <c r="O13959" s="1">
        <v>4.4151599999999999E-56</v>
      </c>
      <c r="P13959">
        <v>418</v>
      </c>
    </row>
    <row r="13960" spans="1:16" x14ac:dyDescent="0.25">
      <c r="A13960" t="s">
        <v>20731</v>
      </c>
      <c r="B13960">
        <v>1614</v>
      </c>
      <c r="C13960" s="3" t="str">
        <f>HYPERLINK("http://www.uniprot.org/uniprot/K7KEL5","tr|K7KEL5|K7KEL5_SOYBN")</f>
        <v>tr|K7KEL5|K7KEL5_SOYBN</v>
      </c>
      <c r="D13960" t="s">
        <v>28</v>
      </c>
      <c r="E13960">
        <v>76.48</v>
      </c>
      <c r="F13960">
        <v>540</v>
      </c>
      <c r="G13960">
        <v>127</v>
      </c>
      <c r="H13960">
        <v>7</v>
      </c>
      <c r="I13960">
        <v>13</v>
      </c>
      <c r="J13960">
        <v>1611</v>
      </c>
      <c r="K13960">
        <v>1</v>
      </c>
      <c r="L13960">
        <v>11</v>
      </c>
      <c r="M13960">
        <v>540</v>
      </c>
      <c r="N13960" t="s">
        <v>18</v>
      </c>
      <c r="O13960">
        <v>0</v>
      </c>
      <c r="P13960">
        <v>2096</v>
      </c>
    </row>
    <row r="13961" spans="1:16" x14ac:dyDescent="0.25">
      <c r="A13961" t="s">
        <v>20732</v>
      </c>
      <c r="B13961">
        <v>282</v>
      </c>
      <c r="C13961" s="3" t="str">
        <f>HYPERLINK("http://www.uniprot.org/uniprot/K7M003","tr|K7M003|K7M003_SOYBN")</f>
        <v>tr|K7M003|K7M003_SOYBN</v>
      </c>
      <c r="D13961" t="s">
        <v>28</v>
      </c>
      <c r="E13961">
        <v>56.98</v>
      </c>
      <c r="F13961">
        <v>93</v>
      </c>
      <c r="G13961">
        <v>40</v>
      </c>
      <c r="H13961">
        <v>0</v>
      </c>
      <c r="I13961">
        <v>1</v>
      </c>
      <c r="J13961">
        <v>279</v>
      </c>
      <c r="K13961">
        <v>1</v>
      </c>
      <c r="L13961">
        <v>1</v>
      </c>
      <c r="M13961">
        <v>90</v>
      </c>
      <c r="N13961" t="s">
        <v>18</v>
      </c>
      <c r="O13961" s="1">
        <v>1.93513E-17</v>
      </c>
      <c r="P13961">
        <v>232</v>
      </c>
    </row>
    <row r="13962" spans="1:16" x14ac:dyDescent="0.25">
      <c r="A13962" t="s">
        <v>20733</v>
      </c>
      <c r="B13962">
        <v>648</v>
      </c>
      <c r="C13962" s="3" t="str">
        <f>HYPERLINK("http://www.uniprot.org/uniprot/I3SNT1","tr|I3SNT1|I3SNT1_LOTJA")</f>
        <v>tr|I3SNT1|I3SNT1_LOTJA</v>
      </c>
      <c r="D13962" t="s">
        <v>93</v>
      </c>
      <c r="E13962">
        <v>55</v>
      </c>
      <c r="F13962">
        <v>140</v>
      </c>
      <c r="G13962">
        <v>63</v>
      </c>
      <c r="H13962">
        <v>3</v>
      </c>
      <c r="I13962">
        <v>208</v>
      </c>
      <c r="J13962">
        <v>618</v>
      </c>
      <c r="K13962">
        <v>1</v>
      </c>
      <c r="L13962">
        <v>78</v>
      </c>
      <c r="M13962">
        <v>217</v>
      </c>
      <c r="N13962" t="s">
        <v>18</v>
      </c>
      <c r="O13962" s="1">
        <v>2.7919900000000002E-32</v>
      </c>
      <c r="P13962">
        <v>362</v>
      </c>
    </row>
    <row r="13963" spans="1:16" x14ac:dyDescent="0.25">
      <c r="A13963" t="s">
        <v>20734</v>
      </c>
      <c r="B13963">
        <v>1581</v>
      </c>
      <c r="C13963" s="3" t="str">
        <f>HYPERLINK("http://www.uniprot.org/uniprot/I1LCQ1","tr|I1LCQ1|I1LCQ1_SOYBN")</f>
        <v>tr|I1LCQ1|I1LCQ1_SOYBN</v>
      </c>
      <c r="D13963" t="s">
        <v>548</v>
      </c>
      <c r="E13963">
        <v>86.88</v>
      </c>
      <c r="F13963">
        <v>526</v>
      </c>
      <c r="G13963">
        <v>69</v>
      </c>
      <c r="H13963">
        <v>0</v>
      </c>
      <c r="I13963">
        <v>1</v>
      </c>
      <c r="J13963">
        <v>1578</v>
      </c>
      <c r="K13963">
        <v>1</v>
      </c>
      <c r="L13963">
        <v>1</v>
      </c>
      <c r="M13963">
        <v>526</v>
      </c>
      <c r="N13963" t="s">
        <v>18</v>
      </c>
      <c r="O13963">
        <v>0</v>
      </c>
      <c r="P13963">
        <v>2367</v>
      </c>
    </row>
    <row r="13964" spans="1:16" x14ac:dyDescent="0.25">
      <c r="A13964" t="s">
        <v>20735</v>
      </c>
      <c r="B13964">
        <v>600</v>
      </c>
      <c r="C13964" s="3" t="str">
        <f>HYPERLINK("http://www.uniprot.org/uniprot/K7K9D9","tr|K7K9D9|K7K9D9_SOYBN")</f>
        <v>tr|K7K9D9|K7K9D9_SOYBN</v>
      </c>
      <c r="D13964" t="s">
        <v>28</v>
      </c>
      <c r="E13964">
        <v>38</v>
      </c>
      <c r="F13964">
        <v>200</v>
      </c>
      <c r="G13964">
        <v>124</v>
      </c>
      <c r="H13964">
        <v>4</v>
      </c>
      <c r="I13964">
        <v>1</v>
      </c>
      <c r="J13964">
        <v>588</v>
      </c>
      <c r="K13964">
        <v>1</v>
      </c>
      <c r="L13964">
        <v>1</v>
      </c>
      <c r="M13964">
        <v>184</v>
      </c>
      <c r="N13964" t="s">
        <v>18</v>
      </c>
      <c r="O13964" s="1">
        <v>5.6862000000000003E-23</v>
      </c>
      <c r="P13964">
        <v>281</v>
      </c>
    </row>
    <row r="13965" spans="1:16" x14ac:dyDescent="0.25">
      <c r="A13965" t="s">
        <v>20736</v>
      </c>
      <c r="B13965">
        <v>459</v>
      </c>
      <c r="C13965" s="3" t="str">
        <f>HYPERLINK("http://www.uniprot.org/uniprot/G7JKM9","tr|G7JKM9|G7JKM9_MEDTR")</f>
        <v>tr|G7JKM9|G7JKM9_MEDTR</v>
      </c>
      <c r="D13965" t="s">
        <v>20737</v>
      </c>
      <c r="E13965">
        <v>50</v>
      </c>
      <c r="F13965">
        <v>178</v>
      </c>
      <c r="G13965">
        <v>89</v>
      </c>
      <c r="H13965">
        <v>30</v>
      </c>
      <c r="I13965">
        <v>1</v>
      </c>
      <c r="J13965">
        <v>444</v>
      </c>
      <c r="K13965">
        <v>1</v>
      </c>
      <c r="L13965">
        <v>77</v>
      </c>
      <c r="M13965">
        <v>253</v>
      </c>
      <c r="N13965" t="s">
        <v>18</v>
      </c>
      <c r="O13965" s="1">
        <v>2.5326799999999999E-33</v>
      </c>
      <c r="P13965">
        <v>369</v>
      </c>
    </row>
    <row r="13966" spans="1:16" x14ac:dyDescent="0.25">
      <c r="A13966" t="s">
        <v>20738</v>
      </c>
      <c r="B13966">
        <v>699</v>
      </c>
      <c r="C13966" s="3" t="str">
        <f>HYPERLINK("http://www.uniprot.org/uniprot/B7FKU2","tr|B7FKU2|B7FKU2_MEDTR")</f>
        <v>tr|B7FKU2|B7FKU2_MEDTR</v>
      </c>
      <c r="D13966" t="s">
        <v>22</v>
      </c>
      <c r="E13966">
        <v>78.87</v>
      </c>
      <c r="F13966">
        <v>232</v>
      </c>
      <c r="G13966">
        <v>49</v>
      </c>
      <c r="H13966">
        <v>0</v>
      </c>
      <c r="I13966">
        <v>1</v>
      </c>
      <c r="J13966">
        <v>696</v>
      </c>
      <c r="K13966">
        <v>1</v>
      </c>
      <c r="L13966">
        <v>1</v>
      </c>
      <c r="M13966">
        <v>224</v>
      </c>
      <c r="N13966" t="s">
        <v>18</v>
      </c>
      <c r="O13966" s="1">
        <v>8.7018499999999997E-89</v>
      </c>
      <c r="P13966">
        <v>850</v>
      </c>
    </row>
    <row r="13967" spans="1:16" x14ac:dyDescent="0.25">
      <c r="A13967" t="s">
        <v>20739</v>
      </c>
      <c r="B13967">
        <v>3228</v>
      </c>
      <c r="C13967" s="3" t="str">
        <f>HYPERLINK("http://www.uniprot.org/uniprot/G7JBS8","tr|G7JBS8|G7JBS8_MEDTR")</f>
        <v>tr|G7JBS8|G7JBS8_MEDTR</v>
      </c>
      <c r="D13967" t="s">
        <v>20740</v>
      </c>
      <c r="E13967">
        <v>77.16</v>
      </c>
      <c r="F13967">
        <v>1086</v>
      </c>
      <c r="G13967">
        <v>248</v>
      </c>
      <c r="H13967">
        <v>11</v>
      </c>
      <c r="I13967">
        <v>1</v>
      </c>
      <c r="J13967">
        <v>3225</v>
      </c>
      <c r="K13967">
        <v>1</v>
      </c>
      <c r="L13967">
        <v>1</v>
      </c>
      <c r="M13967">
        <v>1081</v>
      </c>
      <c r="N13967" t="s">
        <v>18</v>
      </c>
      <c r="O13967">
        <v>0</v>
      </c>
      <c r="P13967">
        <v>4228</v>
      </c>
    </row>
    <row r="13968" spans="1:16" x14ac:dyDescent="0.25">
      <c r="A13968" t="s">
        <v>20741</v>
      </c>
      <c r="B13968">
        <v>1551</v>
      </c>
      <c r="C13968" s="3" t="str">
        <f>HYPERLINK("http://www.uniprot.org/uniprot/G7JMT3","tr|G7JMT3|G7JMT3_MEDTR")</f>
        <v>tr|G7JMT3|G7JMT3_MEDTR</v>
      </c>
      <c r="D13968" t="s">
        <v>19094</v>
      </c>
      <c r="E13968">
        <v>76.33</v>
      </c>
      <c r="F13968">
        <v>169</v>
      </c>
      <c r="G13968">
        <v>40</v>
      </c>
      <c r="H13968">
        <v>0</v>
      </c>
      <c r="I13968">
        <v>1</v>
      </c>
      <c r="J13968">
        <v>507</v>
      </c>
      <c r="K13968">
        <v>1</v>
      </c>
      <c r="L13968">
        <v>263</v>
      </c>
      <c r="M13968">
        <v>431</v>
      </c>
      <c r="N13968" t="s">
        <v>18</v>
      </c>
      <c r="O13968" s="1">
        <v>6.9026300000000004E-70</v>
      </c>
      <c r="P13968">
        <v>692</v>
      </c>
    </row>
    <row r="13969" spans="1:16" x14ac:dyDescent="0.25">
      <c r="A13969" t="s">
        <v>20742</v>
      </c>
      <c r="B13969">
        <v>513</v>
      </c>
      <c r="C13969" s="3" t="str">
        <f>HYPERLINK("http://www.uniprot.org/uniprot/G7JJZ3","tr|G7JJZ3|G7JJZ3_MEDTR")</f>
        <v>tr|G7JJZ3|G7JJZ3_MEDTR</v>
      </c>
      <c r="D13969" t="s">
        <v>20743</v>
      </c>
      <c r="E13969">
        <v>83.13</v>
      </c>
      <c r="F13969">
        <v>172</v>
      </c>
      <c r="G13969">
        <v>29</v>
      </c>
      <c r="H13969">
        <v>2</v>
      </c>
      <c r="I13969">
        <v>1</v>
      </c>
      <c r="J13969">
        <v>510</v>
      </c>
      <c r="K13969">
        <v>1</v>
      </c>
      <c r="L13969">
        <v>1</v>
      </c>
      <c r="M13969">
        <v>172</v>
      </c>
      <c r="N13969" t="s">
        <v>18</v>
      </c>
      <c r="O13969" s="1">
        <v>1.5120499999999999E-78</v>
      </c>
      <c r="P13969">
        <v>759</v>
      </c>
    </row>
    <row r="13970" spans="1:16" x14ac:dyDescent="0.25">
      <c r="A13970" t="s">
        <v>20744</v>
      </c>
      <c r="B13970">
        <v>1410</v>
      </c>
      <c r="C13970" s="3" t="str">
        <f>HYPERLINK("http://www.uniprot.org/uniprot/G7JG54","tr|G7JG54|G7JG54_MEDTR")</f>
        <v>tr|G7JG54|G7JG54_MEDTR</v>
      </c>
      <c r="D13970" t="s">
        <v>20745</v>
      </c>
      <c r="E13970">
        <v>79.66</v>
      </c>
      <c r="F13970">
        <v>472</v>
      </c>
      <c r="G13970">
        <v>96</v>
      </c>
      <c r="H13970">
        <v>3</v>
      </c>
      <c r="I13970">
        <v>1</v>
      </c>
      <c r="J13970">
        <v>1407</v>
      </c>
      <c r="K13970">
        <v>1</v>
      </c>
      <c r="L13970">
        <v>1</v>
      </c>
      <c r="M13970">
        <v>472</v>
      </c>
      <c r="N13970" t="s">
        <v>18</v>
      </c>
      <c r="O13970">
        <v>0</v>
      </c>
      <c r="P13970">
        <v>1898</v>
      </c>
    </row>
    <row r="13971" spans="1:16" x14ac:dyDescent="0.25">
      <c r="A13971" t="s">
        <v>20746</v>
      </c>
      <c r="B13971">
        <v>588</v>
      </c>
      <c r="C13971" s="3" t="str">
        <f>HYPERLINK("http://www.uniprot.org/uniprot/G7JEH0","tr|G7JEH0|G7JEH0_MEDTR")</f>
        <v>tr|G7JEH0|G7JEH0_MEDTR</v>
      </c>
      <c r="D13971" t="s">
        <v>20747</v>
      </c>
      <c r="E13971">
        <v>79.23</v>
      </c>
      <c r="F13971">
        <v>183</v>
      </c>
      <c r="G13971">
        <v>38</v>
      </c>
      <c r="H13971">
        <v>0</v>
      </c>
      <c r="I13971">
        <v>1</v>
      </c>
      <c r="J13971">
        <v>549</v>
      </c>
      <c r="K13971">
        <v>1</v>
      </c>
      <c r="L13971">
        <v>188</v>
      </c>
      <c r="M13971">
        <v>370</v>
      </c>
      <c r="N13971" t="s">
        <v>18</v>
      </c>
      <c r="O13971" s="1">
        <v>4.8872400000000001E-85</v>
      </c>
      <c r="P13971">
        <v>816</v>
      </c>
    </row>
    <row r="13972" spans="1:16" x14ac:dyDescent="0.25">
      <c r="A13972" t="s">
        <v>20748</v>
      </c>
      <c r="B13972">
        <v>513</v>
      </c>
      <c r="C13972" s="3" t="str">
        <f>HYPERLINK("http://www.uniprot.org/uniprot/G7JPZ3","tr|G7JPZ3|G7JPZ3_MEDTR")</f>
        <v>tr|G7JPZ3|G7JPZ3_MEDTR</v>
      </c>
      <c r="D13972" t="s">
        <v>20474</v>
      </c>
      <c r="E13972">
        <v>57.71</v>
      </c>
      <c r="F13972">
        <v>175</v>
      </c>
      <c r="G13972">
        <v>74</v>
      </c>
      <c r="H13972">
        <v>5</v>
      </c>
      <c r="I13972">
        <v>1</v>
      </c>
      <c r="J13972">
        <v>510</v>
      </c>
      <c r="K13972">
        <v>1</v>
      </c>
      <c r="L13972">
        <v>1</v>
      </c>
      <c r="M13972">
        <v>175</v>
      </c>
      <c r="N13972" t="s">
        <v>18</v>
      </c>
      <c r="O13972" s="1">
        <v>2.1295500000000001E-48</v>
      </c>
      <c r="P13972">
        <v>499</v>
      </c>
    </row>
    <row r="13973" spans="1:16" x14ac:dyDescent="0.25">
      <c r="A13973" t="s">
        <v>20749</v>
      </c>
      <c r="B13973">
        <v>1650</v>
      </c>
      <c r="C13973" s="3" t="str">
        <f>HYPERLINK("http://www.uniprot.org/uniprot/G7L6R9","tr|G7L6R9|G7L6R9_MEDTR")</f>
        <v>tr|G7L6R9|G7L6R9_MEDTR</v>
      </c>
      <c r="D13973" t="s">
        <v>20750</v>
      </c>
      <c r="E13973">
        <v>73.95</v>
      </c>
      <c r="F13973">
        <v>549</v>
      </c>
      <c r="G13973">
        <v>143</v>
      </c>
      <c r="H13973">
        <v>0</v>
      </c>
      <c r="I13973">
        <v>1</v>
      </c>
      <c r="J13973">
        <v>1647</v>
      </c>
      <c r="K13973">
        <v>1</v>
      </c>
      <c r="L13973">
        <v>538</v>
      </c>
      <c r="M13973">
        <v>1079</v>
      </c>
      <c r="N13973" t="s">
        <v>18</v>
      </c>
      <c r="O13973">
        <v>0</v>
      </c>
      <c r="P13973">
        <v>2052</v>
      </c>
    </row>
    <row r="13974" spans="1:16" x14ac:dyDescent="0.25">
      <c r="A13974" t="s">
        <v>20751</v>
      </c>
      <c r="B13974">
        <v>2688</v>
      </c>
      <c r="C13974" s="3" t="str">
        <f>HYPERLINK("http://www.uniprot.org/uniprot/G7JYS0","tr|G7JYS0|G7JYS0_MEDTR")</f>
        <v>tr|G7JYS0|G7JYS0_MEDTR</v>
      </c>
      <c r="D13974" t="s">
        <v>20752</v>
      </c>
      <c r="E13974">
        <v>78.7</v>
      </c>
      <c r="F13974">
        <v>939</v>
      </c>
      <c r="G13974">
        <v>200</v>
      </c>
      <c r="H13974">
        <v>44</v>
      </c>
      <c r="I13974">
        <v>1</v>
      </c>
      <c r="J13974">
        <v>2685</v>
      </c>
      <c r="K13974">
        <v>1</v>
      </c>
      <c r="L13974">
        <v>1</v>
      </c>
      <c r="M13974">
        <v>901</v>
      </c>
      <c r="N13974" t="s">
        <v>18</v>
      </c>
      <c r="O13974">
        <v>0</v>
      </c>
      <c r="P13974">
        <v>3895</v>
      </c>
    </row>
    <row r="13975" spans="1:16" x14ac:dyDescent="0.25">
      <c r="A13975" t="s">
        <v>20753</v>
      </c>
      <c r="B13975">
        <v>921</v>
      </c>
      <c r="C13975" s="3" t="str">
        <f>HYPERLINK("http://www.uniprot.org/uniprot/G7KMN3","tr|G7KMN3|G7KMN3_MEDTR")</f>
        <v>tr|G7KMN3|G7KMN3_MEDTR</v>
      </c>
      <c r="D13975" t="s">
        <v>20754</v>
      </c>
      <c r="E13975">
        <v>79.41</v>
      </c>
      <c r="F13975">
        <v>306</v>
      </c>
      <c r="G13975">
        <v>63</v>
      </c>
      <c r="H13975">
        <v>0</v>
      </c>
      <c r="I13975">
        <v>1</v>
      </c>
      <c r="J13975">
        <v>918</v>
      </c>
      <c r="K13975">
        <v>1</v>
      </c>
      <c r="L13975">
        <v>350</v>
      </c>
      <c r="M13975">
        <v>652</v>
      </c>
      <c r="N13975" t="s">
        <v>18</v>
      </c>
      <c r="O13975" s="1">
        <v>1.25037E-135</v>
      </c>
      <c r="P13975">
        <v>1256</v>
      </c>
    </row>
    <row r="13976" spans="1:16" x14ac:dyDescent="0.25">
      <c r="A13976" t="s">
        <v>20755</v>
      </c>
      <c r="B13976">
        <v>1128</v>
      </c>
      <c r="C13976" s="3" t="str">
        <f>HYPERLINK("http://www.uniprot.org/uniprot/I1N786","tr|I1N786|I1N786_SOYBN")</f>
        <v>tr|I1N786|I1N786_SOYBN</v>
      </c>
      <c r="D13976" t="s">
        <v>28</v>
      </c>
      <c r="E13976">
        <v>82.92</v>
      </c>
      <c r="F13976">
        <v>369</v>
      </c>
      <c r="G13976">
        <v>63</v>
      </c>
      <c r="H13976">
        <v>0</v>
      </c>
      <c r="I13976">
        <v>16</v>
      </c>
      <c r="J13976">
        <v>1122</v>
      </c>
      <c r="K13976">
        <v>1</v>
      </c>
      <c r="L13976">
        <v>25</v>
      </c>
      <c r="M13976">
        <v>392</v>
      </c>
      <c r="N13976" t="s">
        <v>18</v>
      </c>
      <c r="O13976">
        <v>0</v>
      </c>
      <c r="P13976">
        <v>1670</v>
      </c>
    </row>
    <row r="13977" spans="1:16" x14ac:dyDescent="0.25">
      <c r="A13977" t="s">
        <v>20756</v>
      </c>
      <c r="B13977">
        <v>2928</v>
      </c>
      <c r="C13977" s="3" t="str">
        <f>HYPERLINK("http://www.uniprot.org/uniprot/G7LGU3","tr|G7LGU3|G7LGU3_MEDTR")</f>
        <v>tr|G7LGU3|G7LGU3_MEDTR</v>
      </c>
      <c r="D13977" t="s">
        <v>20757</v>
      </c>
      <c r="E13977">
        <v>46.98</v>
      </c>
      <c r="F13977">
        <v>581</v>
      </c>
      <c r="G13977">
        <v>308</v>
      </c>
      <c r="H13977">
        <v>11</v>
      </c>
      <c r="I13977">
        <v>10</v>
      </c>
      <c r="J13977">
        <v>1719</v>
      </c>
      <c r="K13977">
        <v>1</v>
      </c>
      <c r="L13977">
        <v>545</v>
      </c>
      <c r="M13977">
        <v>1107</v>
      </c>
      <c r="N13977" t="s">
        <v>18</v>
      </c>
      <c r="O13977" s="1">
        <v>5.5478299999999997E-133</v>
      </c>
      <c r="P13977">
        <v>1239</v>
      </c>
    </row>
    <row r="13978" spans="1:16" x14ac:dyDescent="0.25">
      <c r="A13978" t="s">
        <v>20758</v>
      </c>
      <c r="B13978">
        <v>816</v>
      </c>
      <c r="C13978" s="3" t="str">
        <f>HYPERLINK("http://www.uniprot.org/uniprot/G7KNS9","tr|G7KNS9|G7KNS9_MEDTR")</f>
        <v>tr|G7KNS9|G7KNS9_MEDTR</v>
      </c>
      <c r="D13978" t="s">
        <v>20759</v>
      </c>
      <c r="E13978">
        <v>70.22</v>
      </c>
      <c r="F13978">
        <v>272</v>
      </c>
      <c r="G13978">
        <v>81</v>
      </c>
      <c r="H13978">
        <v>4</v>
      </c>
      <c r="I13978">
        <v>10</v>
      </c>
      <c r="J13978">
        <v>813</v>
      </c>
      <c r="K13978">
        <v>1</v>
      </c>
      <c r="L13978">
        <v>116</v>
      </c>
      <c r="M13978">
        <v>386</v>
      </c>
      <c r="N13978" t="s">
        <v>18</v>
      </c>
      <c r="O13978" s="1">
        <v>2.1196199999999999E-101</v>
      </c>
      <c r="P13978">
        <v>960</v>
      </c>
    </row>
    <row r="13979" spans="1:16" x14ac:dyDescent="0.25">
      <c r="A13979" t="s">
        <v>20760</v>
      </c>
      <c r="B13979">
        <v>594</v>
      </c>
      <c r="C13979" s="3" t="str">
        <f>HYPERLINK("http://www.uniprot.org/uniprot/I1MTC8","tr|I1MTC8|I1MTC8_SOYBN")</f>
        <v>tr|I1MTC8|I1MTC8_SOYBN</v>
      </c>
      <c r="D13979" t="s">
        <v>28</v>
      </c>
      <c r="E13979">
        <v>57.28</v>
      </c>
      <c r="F13979">
        <v>199</v>
      </c>
      <c r="G13979">
        <v>85</v>
      </c>
      <c r="H13979">
        <v>2</v>
      </c>
      <c r="I13979">
        <v>1</v>
      </c>
      <c r="J13979">
        <v>591</v>
      </c>
      <c r="K13979">
        <v>1</v>
      </c>
      <c r="L13979">
        <v>1</v>
      </c>
      <c r="M13979">
        <v>198</v>
      </c>
      <c r="N13979" t="s">
        <v>18</v>
      </c>
      <c r="O13979" s="1">
        <v>8.1468799999999995E-51</v>
      </c>
      <c r="P13979">
        <v>521</v>
      </c>
    </row>
    <row r="13980" spans="1:16" x14ac:dyDescent="0.25">
      <c r="A13980" t="s">
        <v>20761</v>
      </c>
      <c r="B13980">
        <v>1026</v>
      </c>
      <c r="C13980" s="3" t="str">
        <f>HYPERLINK("http://www.uniprot.org/uniprot/G7K218","tr|G7K218|G7K218_MEDTR")</f>
        <v>tr|G7K218|G7K218_MEDTR</v>
      </c>
      <c r="D13980" t="s">
        <v>14911</v>
      </c>
      <c r="E13980">
        <v>57.5</v>
      </c>
      <c r="F13980">
        <v>313</v>
      </c>
      <c r="G13980">
        <v>133</v>
      </c>
      <c r="H13980">
        <v>78</v>
      </c>
      <c r="I13980">
        <v>1</v>
      </c>
      <c r="J13980">
        <v>705</v>
      </c>
      <c r="K13980">
        <v>1</v>
      </c>
      <c r="L13980">
        <v>1</v>
      </c>
      <c r="M13980">
        <v>313</v>
      </c>
      <c r="N13980" t="s">
        <v>18</v>
      </c>
      <c r="O13980" s="1">
        <v>9.2742099999999995E-77</v>
      </c>
      <c r="P13980">
        <v>749</v>
      </c>
    </row>
    <row r="13981" spans="1:16" x14ac:dyDescent="0.25">
      <c r="A13981" t="s">
        <v>20762</v>
      </c>
      <c r="B13981">
        <v>984</v>
      </c>
      <c r="C13981" s="3" t="str">
        <f>HYPERLINK("http://www.uniprot.org/uniprot/I1KN45","tr|I1KN45|I1KN45_SOYBN")</f>
        <v>tr|I1KN45|I1KN45_SOYBN</v>
      </c>
      <c r="D13981" t="s">
        <v>99</v>
      </c>
      <c r="E13981">
        <v>86.53</v>
      </c>
      <c r="F13981">
        <v>297</v>
      </c>
      <c r="G13981">
        <v>40</v>
      </c>
      <c r="H13981">
        <v>0</v>
      </c>
      <c r="I13981">
        <v>1</v>
      </c>
      <c r="J13981">
        <v>891</v>
      </c>
      <c r="K13981">
        <v>1</v>
      </c>
      <c r="L13981">
        <v>99</v>
      </c>
      <c r="M13981">
        <v>395</v>
      </c>
      <c r="N13981" t="s">
        <v>18</v>
      </c>
      <c r="O13981" s="1">
        <v>1.0426500000000001E-146</v>
      </c>
      <c r="P13981">
        <v>1352</v>
      </c>
    </row>
    <row r="13982" spans="1:16" x14ac:dyDescent="0.25">
      <c r="A13982" t="s">
        <v>20763</v>
      </c>
      <c r="B13982">
        <v>2448</v>
      </c>
      <c r="C13982" s="3" t="str">
        <f>HYPERLINK("http://www.uniprot.org/uniprot/G7IFQ6","tr|G7IFQ6|G7IFQ6_MEDTR")</f>
        <v>tr|G7IFQ6|G7IFQ6_MEDTR</v>
      </c>
      <c r="D13982" t="s">
        <v>20764</v>
      </c>
      <c r="E13982">
        <v>86.13</v>
      </c>
      <c r="F13982">
        <v>851</v>
      </c>
      <c r="G13982">
        <v>118</v>
      </c>
      <c r="H13982">
        <v>36</v>
      </c>
      <c r="I13982">
        <v>1</v>
      </c>
      <c r="J13982">
        <v>2445</v>
      </c>
      <c r="K13982">
        <v>1</v>
      </c>
      <c r="L13982">
        <v>1</v>
      </c>
      <c r="M13982">
        <v>851</v>
      </c>
      <c r="N13982" t="s">
        <v>18</v>
      </c>
      <c r="O13982">
        <v>0</v>
      </c>
      <c r="P13982">
        <v>3559</v>
      </c>
    </row>
    <row r="13983" spans="1:16" x14ac:dyDescent="0.25">
      <c r="A13983" t="s">
        <v>20765</v>
      </c>
      <c r="B13983">
        <v>2226</v>
      </c>
      <c r="C13983" s="3" t="str">
        <f>HYPERLINK("http://www.uniprot.org/uniprot/G7IID2","tr|G7IID2|G7IID2_MEDTR")</f>
        <v>tr|G7IID2|G7IID2_MEDTR</v>
      </c>
      <c r="D13983" t="s">
        <v>20766</v>
      </c>
      <c r="E13983">
        <v>77.849999999999994</v>
      </c>
      <c r="F13983">
        <v>596</v>
      </c>
      <c r="G13983">
        <v>132</v>
      </c>
      <c r="H13983">
        <v>1</v>
      </c>
      <c r="I13983">
        <v>1</v>
      </c>
      <c r="J13983">
        <v>1785</v>
      </c>
      <c r="K13983">
        <v>1</v>
      </c>
      <c r="L13983">
        <v>1</v>
      </c>
      <c r="M13983">
        <v>565</v>
      </c>
      <c r="N13983" t="s">
        <v>18</v>
      </c>
      <c r="O13983">
        <v>0</v>
      </c>
      <c r="P13983">
        <v>2292</v>
      </c>
    </row>
    <row r="13984" spans="1:16" x14ac:dyDescent="0.25">
      <c r="A13984" t="s">
        <v>20767</v>
      </c>
      <c r="B13984">
        <v>1683</v>
      </c>
      <c r="C13984" s="3" t="str">
        <f>HYPERLINK("http://www.uniprot.org/uniprot/G7JXV5","tr|G7JXV5|G7JXV5_MEDTR")</f>
        <v>tr|G7JXV5|G7JXV5_MEDTR</v>
      </c>
      <c r="D13984" t="s">
        <v>20768</v>
      </c>
      <c r="E13984">
        <v>84.64</v>
      </c>
      <c r="F13984">
        <v>560</v>
      </c>
      <c r="G13984">
        <v>86</v>
      </c>
      <c r="H13984">
        <v>0</v>
      </c>
      <c r="I13984">
        <v>1</v>
      </c>
      <c r="J13984">
        <v>1680</v>
      </c>
      <c r="K13984">
        <v>1</v>
      </c>
      <c r="L13984">
        <v>1</v>
      </c>
      <c r="M13984">
        <v>560</v>
      </c>
      <c r="N13984" t="s">
        <v>18</v>
      </c>
      <c r="O13984">
        <v>0</v>
      </c>
      <c r="P13984">
        <v>2478</v>
      </c>
    </row>
    <row r="13985" spans="1:16" x14ac:dyDescent="0.25">
      <c r="A13985" t="s">
        <v>20769</v>
      </c>
      <c r="B13985">
        <v>390</v>
      </c>
      <c r="C13985" s="3" t="str">
        <f>HYPERLINK("http://www.uniprot.org/uniprot/D8L5E1","tr|D8L5E1|D8L5E1_MEDTR")</f>
        <v>tr|D8L5E1|D8L5E1_MEDTR</v>
      </c>
      <c r="D13985" t="s">
        <v>20770</v>
      </c>
      <c r="E13985">
        <v>75.19</v>
      </c>
      <c r="F13985">
        <v>129</v>
      </c>
      <c r="G13985">
        <v>32</v>
      </c>
      <c r="H13985">
        <v>0</v>
      </c>
      <c r="I13985">
        <v>1</v>
      </c>
      <c r="J13985">
        <v>387</v>
      </c>
      <c r="K13985">
        <v>1</v>
      </c>
      <c r="L13985">
        <v>1</v>
      </c>
      <c r="M13985">
        <v>128</v>
      </c>
      <c r="N13985" t="s">
        <v>18</v>
      </c>
      <c r="O13985" s="1">
        <v>4.2179300000000002E-49</v>
      </c>
      <c r="P13985">
        <v>505</v>
      </c>
    </row>
    <row r="13986" spans="1:16" x14ac:dyDescent="0.25">
      <c r="A13986" t="s">
        <v>20771</v>
      </c>
      <c r="B13986">
        <v>1185</v>
      </c>
      <c r="C13986" s="3" t="str">
        <f>HYPERLINK("http://www.uniprot.org/uniprot/G7KSP6","tr|G7KSP6|G7KSP6_MEDTR")</f>
        <v>tr|G7KSP6|G7KSP6_MEDTR</v>
      </c>
      <c r="D13986" t="s">
        <v>20772</v>
      </c>
      <c r="E13986">
        <v>84.1</v>
      </c>
      <c r="F13986">
        <v>390</v>
      </c>
      <c r="G13986">
        <v>62</v>
      </c>
      <c r="H13986">
        <v>2</v>
      </c>
      <c r="I13986">
        <v>19</v>
      </c>
      <c r="J13986">
        <v>1182</v>
      </c>
      <c r="K13986">
        <v>1</v>
      </c>
      <c r="L13986">
        <v>1</v>
      </c>
      <c r="M13986">
        <v>378</v>
      </c>
      <c r="N13986" t="s">
        <v>18</v>
      </c>
      <c r="O13986">
        <v>0</v>
      </c>
      <c r="P13986">
        <v>1768</v>
      </c>
    </row>
    <row r="13987" spans="1:16" x14ac:dyDescent="0.25">
      <c r="A13987" t="s">
        <v>20773</v>
      </c>
      <c r="B13987">
        <v>1530</v>
      </c>
      <c r="C13987" s="3" t="str">
        <f>HYPERLINK("http://www.uniprot.org/uniprot/D0EYH3","tr|D0EYH3|D0EYH3_TRIPR")</f>
        <v>tr|D0EYH3|D0EYH3_TRIPR</v>
      </c>
      <c r="D13987" t="s">
        <v>20774</v>
      </c>
      <c r="E13987">
        <v>93.12</v>
      </c>
      <c r="F13987">
        <v>509</v>
      </c>
      <c r="G13987">
        <v>35</v>
      </c>
      <c r="H13987">
        <v>0</v>
      </c>
      <c r="I13987">
        <v>1</v>
      </c>
      <c r="J13987">
        <v>1527</v>
      </c>
      <c r="K13987">
        <v>1</v>
      </c>
      <c r="L13987">
        <v>1</v>
      </c>
      <c r="M13987">
        <v>509</v>
      </c>
      <c r="N13987" t="s">
        <v>18</v>
      </c>
      <c r="O13987">
        <v>0</v>
      </c>
      <c r="P13987">
        <v>2542</v>
      </c>
    </row>
    <row r="13988" spans="1:16" x14ac:dyDescent="0.25">
      <c r="A13988" t="s">
        <v>20775</v>
      </c>
      <c r="B13988">
        <v>1902</v>
      </c>
      <c r="C13988" s="3" t="str">
        <f>HYPERLINK("http://www.uniprot.org/uniprot/I1L9E7","tr|I1L9E7|I1L9E7_SOYBN")</f>
        <v>tr|I1L9E7|I1L9E7_SOYBN</v>
      </c>
      <c r="D13988" t="s">
        <v>71</v>
      </c>
      <c r="E13988">
        <v>70.42</v>
      </c>
      <c r="F13988">
        <v>639</v>
      </c>
      <c r="G13988">
        <v>189</v>
      </c>
      <c r="H13988">
        <v>6</v>
      </c>
      <c r="I13988">
        <v>1</v>
      </c>
      <c r="J13988">
        <v>1899</v>
      </c>
      <c r="K13988">
        <v>1</v>
      </c>
      <c r="L13988">
        <v>1</v>
      </c>
      <c r="M13988">
        <v>630</v>
      </c>
      <c r="N13988" t="s">
        <v>18</v>
      </c>
      <c r="O13988">
        <v>0</v>
      </c>
      <c r="P13988">
        <v>2301</v>
      </c>
    </row>
    <row r="13989" spans="1:16" x14ac:dyDescent="0.25">
      <c r="A13989" t="s">
        <v>20776</v>
      </c>
      <c r="B13989">
        <v>648</v>
      </c>
      <c r="C13989" s="3" t="str">
        <f>HYPERLINK("http://www.uniprot.org/uniprot/I3SNT1","tr|I3SNT1|I3SNT1_LOTJA")</f>
        <v>tr|I3SNT1|I3SNT1_LOTJA</v>
      </c>
      <c r="D13989" t="s">
        <v>93</v>
      </c>
      <c r="E13989">
        <v>55</v>
      </c>
      <c r="F13989">
        <v>140</v>
      </c>
      <c r="G13989">
        <v>63</v>
      </c>
      <c r="H13989">
        <v>3</v>
      </c>
      <c r="I13989">
        <v>208</v>
      </c>
      <c r="J13989">
        <v>618</v>
      </c>
      <c r="K13989">
        <v>1</v>
      </c>
      <c r="L13989">
        <v>78</v>
      </c>
      <c r="M13989">
        <v>217</v>
      </c>
      <c r="N13989" t="s">
        <v>18</v>
      </c>
      <c r="O13989" s="1">
        <v>2.7919900000000002E-32</v>
      </c>
      <c r="P13989">
        <v>362</v>
      </c>
    </row>
    <row r="13990" spans="1:16" x14ac:dyDescent="0.25">
      <c r="A13990" t="s">
        <v>20777</v>
      </c>
      <c r="B13990">
        <v>1773</v>
      </c>
      <c r="C13990" s="3" t="str">
        <f>HYPERLINK("http://www.uniprot.org/uniprot/G7I338","tr|G7I338|G7I338_MEDTR")</f>
        <v>tr|G7I338|G7I338_MEDTR</v>
      </c>
      <c r="D13990" t="s">
        <v>20778</v>
      </c>
      <c r="E13990">
        <v>81.75</v>
      </c>
      <c r="F13990">
        <v>592</v>
      </c>
      <c r="G13990">
        <v>108</v>
      </c>
      <c r="H13990">
        <v>2</v>
      </c>
      <c r="I13990">
        <v>1</v>
      </c>
      <c r="J13990">
        <v>1770</v>
      </c>
      <c r="K13990">
        <v>1</v>
      </c>
      <c r="L13990">
        <v>1</v>
      </c>
      <c r="M13990">
        <v>576</v>
      </c>
      <c r="N13990" t="s">
        <v>18</v>
      </c>
      <c r="O13990">
        <v>0</v>
      </c>
      <c r="P13990">
        <v>2414</v>
      </c>
    </row>
    <row r="13991" spans="1:16" x14ac:dyDescent="0.25">
      <c r="A13991" t="s">
        <v>20779</v>
      </c>
      <c r="B13991">
        <v>249</v>
      </c>
      <c r="C13991" s="3" t="str">
        <f>HYPERLINK("http://www.uniprot.org/uniprot/I3SB23","tr|I3SB23|I3SB23_LOTJA")</f>
        <v>tr|I3SB23|I3SB23_LOTJA</v>
      </c>
      <c r="D13991" t="s">
        <v>93</v>
      </c>
      <c r="E13991">
        <v>55.12</v>
      </c>
      <c r="F13991">
        <v>78</v>
      </c>
      <c r="G13991">
        <v>35</v>
      </c>
      <c r="H13991">
        <v>1</v>
      </c>
      <c r="I13991">
        <v>1</v>
      </c>
      <c r="J13991">
        <v>231</v>
      </c>
      <c r="K13991">
        <v>1</v>
      </c>
      <c r="L13991">
        <v>1</v>
      </c>
      <c r="M13991">
        <v>78</v>
      </c>
      <c r="N13991" t="s">
        <v>18</v>
      </c>
      <c r="O13991" s="1">
        <v>9.0397800000000003E-15</v>
      </c>
      <c r="P13991">
        <v>209</v>
      </c>
    </row>
    <row r="13992" spans="1:16" x14ac:dyDescent="0.25">
      <c r="A13992" t="s">
        <v>20780</v>
      </c>
      <c r="B13992">
        <v>1710</v>
      </c>
      <c r="C13992" s="3" t="str">
        <f>HYPERLINK("http://www.uniprot.org/uniprot/G7J3B2","tr|G7J3B2|G7J3B2_MEDTR")</f>
        <v>tr|G7J3B2|G7J3B2_MEDTR</v>
      </c>
      <c r="D13992" t="s">
        <v>20781</v>
      </c>
      <c r="E13992">
        <v>88.77</v>
      </c>
      <c r="F13992">
        <v>570</v>
      </c>
      <c r="G13992">
        <v>64</v>
      </c>
      <c r="H13992">
        <v>3</v>
      </c>
      <c r="I13992">
        <v>1</v>
      </c>
      <c r="J13992">
        <v>1701</v>
      </c>
      <c r="K13992">
        <v>1</v>
      </c>
      <c r="L13992">
        <v>1</v>
      </c>
      <c r="M13992">
        <v>558</v>
      </c>
      <c r="N13992" t="s">
        <v>18</v>
      </c>
      <c r="O13992">
        <v>0</v>
      </c>
      <c r="P13992">
        <v>2607</v>
      </c>
    </row>
    <row r="13993" spans="1:16" x14ac:dyDescent="0.25">
      <c r="A13993" t="s">
        <v>20782</v>
      </c>
      <c r="B13993">
        <v>915</v>
      </c>
      <c r="C13993" s="3" t="str">
        <f>HYPERLINK("http://www.uniprot.org/uniprot/D3YBF2","tr|D3YBF2|D3YBF2_TRIRP")</f>
        <v>tr|D3YBF2|D3YBF2_TRIRP</v>
      </c>
      <c r="D13993" t="s">
        <v>20783</v>
      </c>
      <c r="E13993">
        <v>66.34</v>
      </c>
      <c r="F13993">
        <v>312</v>
      </c>
      <c r="G13993">
        <v>105</v>
      </c>
      <c r="H13993">
        <v>8</v>
      </c>
      <c r="I13993">
        <v>1</v>
      </c>
      <c r="J13993">
        <v>912</v>
      </c>
      <c r="K13993">
        <v>1</v>
      </c>
      <c r="L13993">
        <v>1</v>
      </c>
      <c r="M13993">
        <v>312</v>
      </c>
      <c r="N13993" t="s">
        <v>18</v>
      </c>
      <c r="O13993" s="1">
        <v>2.96675E-105</v>
      </c>
      <c r="P13993">
        <v>994</v>
      </c>
    </row>
    <row r="13994" spans="1:16" x14ac:dyDescent="0.25">
      <c r="A13994" t="s">
        <v>20784</v>
      </c>
      <c r="B13994">
        <v>828</v>
      </c>
      <c r="C13994" s="3" t="str">
        <f>HYPERLINK("http://www.uniprot.org/uniprot/G7JBB2","tr|G7JBB2|G7JBB2_MEDTR")</f>
        <v>tr|G7JBB2|G7JBB2_MEDTR</v>
      </c>
      <c r="D13994" t="s">
        <v>20785</v>
      </c>
      <c r="E13994">
        <v>70.650000000000006</v>
      </c>
      <c r="F13994">
        <v>276</v>
      </c>
      <c r="G13994">
        <v>81</v>
      </c>
      <c r="H13994">
        <v>1</v>
      </c>
      <c r="I13994">
        <v>1</v>
      </c>
      <c r="J13994">
        <v>825</v>
      </c>
      <c r="K13994">
        <v>1</v>
      </c>
      <c r="L13994">
        <v>1</v>
      </c>
      <c r="M13994">
        <v>276</v>
      </c>
      <c r="N13994" t="s">
        <v>18</v>
      </c>
      <c r="O13994" s="1">
        <v>1.41322E-108</v>
      </c>
      <c r="P13994">
        <v>1022</v>
      </c>
    </row>
    <row r="13995" spans="1:16" x14ac:dyDescent="0.25">
      <c r="A13995" t="s">
        <v>20786</v>
      </c>
      <c r="B13995">
        <v>579</v>
      </c>
      <c r="C13995" s="3" t="str">
        <f>HYPERLINK("http://www.uniprot.org/uniprot/G7IYJ3","tr|G7IYJ3|G7IYJ3_MEDTR")</f>
        <v>tr|G7IYJ3|G7IYJ3_MEDTR</v>
      </c>
      <c r="D13995" t="s">
        <v>20787</v>
      </c>
      <c r="E13995">
        <v>84.3</v>
      </c>
      <c r="F13995">
        <v>172</v>
      </c>
      <c r="G13995">
        <v>27</v>
      </c>
      <c r="H13995">
        <v>0</v>
      </c>
      <c r="I13995">
        <v>61</v>
      </c>
      <c r="J13995">
        <v>576</v>
      </c>
      <c r="K13995">
        <v>1</v>
      </c>
      <c r="L13995">
        <v>16</v>
      </c>
      <c r="M13995">
        <v>187</v>
      </c>
      <c r="N13995" t="s">
        <v>18</v>
      </c>
      <c r="O13995" s="1">
        <v>1.02384E-79</v>
      </c>
      <c r="P13995">
        <v>770</v>
      </c>
    </row>
    <row r="13996" spans="1:16" x14ac:dyDescent="0.25">
      <c r="A13996" t="s">
        <v>20788</v>
      </c>
      <c r="B13996">
        <v>1074</v>
      </c>
      <c r="C13996" s="3" t="str">
        <f>HYPERLINK("http://www.uniprot.org/uniprot/K7L356","tr|K7L356|K7L356_SOYBN")</f>
        <v>tr|K7L356|K7L356_SOYBN</v>
      </c>
      <c r="D13996" t="s">
        <v>117</v>
      </c>
      <c r="E13996">
        <v>79.69</v>
      </c>
      <c r="F13996">
        <v>325</v>
      </c>
      <c r="G13996">
        <v>66</v>
      </c>
      <c r="H13996">
        <v>0</v>
      </c>
      <c r="I13996">
        <v>4</v>
      </c>
      <c r="J13996">
        <v>978</v>
      </c>
      <c r="K13996">
        <v>1</v>
      </c>
      <c r="L13996">
        <v>26</v>
      </c>
      <c r="M13996">
        <v>350</v>
      </c>
      <c r="N13996" t="s">
        <v>18</v>
      </c>
      <c r="O13996" s="1">
        <v>9.3937300000000008E-152</v>
      </c>
      <c r="P13996">
        <v>1396</v>
      </c>
    </row>
    <row r="13997" spans="1:16" x14ac:dyDescent="0.25">
      <c r="A13997" t="s">
        <v>20789</v>
      </c>
      <c r="B13997">
        <v>1383</v>
      </c>
      <c r="C13997" s="3" t="str">
        <f>HYPERLINK("http://www.uniprot.org/uniprot/G7JG52","tr|G7JG52|G7JG52_MEDTR")</f>
        <v>tr|G7JG52|G7JG52_MEDTR</v>
      </c>
      <c r="D13997" t="s">
        <v>20790</v>
      </c>
      <c r="E13997">
        <v>83.66</v>
      </c>
      <c r="F13997">
        <v>453</v>
      </c>
      <c r="G13997">
        <v>74</v>
      </c>
      <c r="H13997">
        <v>6</v>
      </c>
      <c r="I13997">
        <v>1</v>
      </c>
      <c r="J13997">
        <v>1341</v>
      </c>
      <c r="K13997">
        <v>1</v>
      </c>
      <c r="L13997">
        <v>1</v>
      </c>
      <c r="M13997">
        <v>453</v>
      </c>
      <c r="N13997" t="s">
        <v>18</v>
      </c>
      <c r="O13997">
        <v>0</v>
      </c>
      <c r="P13997">
        <v>1975</v>
      </c>
    </row>
    <row r="13998" spans="1:16" x14ac:dyDescent="0.25">
      <c r="A13998" t="s">
        <v>20791</v>
      </c>
      <c r="B13998">
        <v>183</v>
      </c>
      <c r="C13998" s="3" t="str">
        <f>HYPERLINK("http://www.uniprot.org/uniprot/G7JEG9","tr|G7JEG9|G7JEG9_MEDTR")</f>
        <v>tr|G7JEG9|G7JEG9_MEDTR</v>
      </c>
      <c r="D13998" t="s">
        <v>20792</v>
      </c>
      <c r="E13998">
        <v>76.78</v>
      </c>
      <c r="F13998">
        <v>56</v>
      </c>
      <c r="G13998">
        <v>13</v>
      </c>
      <c r="H13998">
        <v>0</v>
      </c>
      <c r="I13998">
        <v>1</v>
      </c>
      <c r="J13998">
        <v>168</v>
      </c>
      <c r="K13998">
        <v>1</v>
      </c>
      <c r="L13998">
        <v>1</v>
      </c>
      <c r="M13998">
        <v>56</v>
      </c>
      <c r="N13998" t="s">
        <v>18</v>
      </c>
      <c r="O13998" s="1">
        <v>1.39978E-15</v>
      </c>
      <c r="P13998">
        <v>216</v>
      </c>
    </row>
    <row r="13999" spans="1:16" x14ac:dyDescent="0.25">
      <c r="A13999" t="s">
        <v>20793</v>
      </c>
      <c r="B13999">
        <v>1668</v>
      </c>
      <c r="C13999" s="3" t="str">
        <f>HYPERLINK("http://www.uniprot.org/uniprot/G7L6R9","tr|G7L6R9|G7L6R9_MEDTR")</f>
        <v>tr|G7L6R9|G7L6R9_MEDTR</v>
      </c>
      <c r="D13999" t="s">
        <v>20750</v>
      </c>
      <c r="E13999">
        <v>77.430000000000007</v>
      </c>
      <c r="F13999">
        <v>554</v>
      </c>
      <c r="G13999">
        <v>125</v>
      </c>
      <c r="H13999">
        <v>0</v>
      </c>
      <c r="I13999">
        <v>1</v>
      </c>
      <c r="J13999">
        <v>1662</v>
      </c>
      <c r="K13999">
        <v>1</v>
      </c>
      <c r="L13999">
        <v>538</v>
      </c>
      <c r="M13999">
        <v>1084</v>
      </c>
      <c r="N13999" t="s">
        <v>18</v>
      </c>
      <c r="O13999">
        <v>0</v>
      </c>
      <c r="P13999">
        <v>2185</v>
      </c>
    </row>
    <row r="14000" spans="1:16" x14ac:dyDescent="0.25">
      <c r="A14000" t="s">
        <v>20794</v>
      </c>
      <c r="B14000">
        <v>1977</v>
      </c>
      <c r="C14000" s="3" t="str">
        <f>HYPERLINK("http://www.uniprot.org/uniprot/I1MK19","tr|I1MK19|I1MK19_SOYBN")</f>
        <v>tr|I1MK19|I1MK19_SOYBN</v>
      </c>
      <c r="D14000" t="s">
        <v>71</v>
      </c>
      <c r="E14000">
        <v>78.91</v>
      </c>
      <c r="F14000">
        <v>645</v>
      </c>
      <c r="G14000">
        <v>136</v>
      </c>
      <c r="H14000">
        <v>5</v>
      </c>
      <c r="I14000">
        <v>43</v>
      </c>
      <c r="J14000">
        <v>1962</v>
      </c>
      <c r="K14000">
        <v>1</v>
      </c>
      <c r="L14000">
        <v>15</v>
      </c>
      <c r="M14000">
        <v>656</v>
      </c>
      <c r="N14000" t="s">
        <v>18</v>
      </c>
      <c r="O14000">
        <v>0</v>
      </c>
      <c r="P14000">
        <v>2555</v>
      </c>
    </row>
    <row r="14001" spans="1:16" x14ac:dyDescent="0.25">
      <c r="A14001" t="s">
        <v>20795</v>
      </c>
      <c r="B14001">
        <v>2322</v>
      </c>
      <c r="C14001" s="3" t="str">
        <f>HYPERLINK("http://www.uniprot.org/uniprot/G7JYR9","tr|G7JYR9|G7JYR9_MEDTR")</f>
        <v>tr|G7JYR9|G7JYR9_MEDTR</v>
      </c>
      <c r="D14001" t="s">
        <v>20796</v>
      </c>
      <c r="E14001">
        <v>87.51</v>
      </c>
      <c r="F14001">
        <v>737</v>
      </c>
      <c r="G14001">
        <v>92</v>
      </c>
      <c r="H14001">
        <v>0</v>
      </c>
      <c r="I14001">
        <v>97</v>
      </c>
      <c r="J14001">
        <v>2307</v>
      </c>
      <c r="K14001">
        <v>1</v>
      </c>
      <c r="L14001">
        <v>8</v>
      </c>
      <c r="M14001">
        <v>744</v>
      </c>
      <c r="N14001" t="s">
        <v>18</v>
      </c>
      <c r="O14001">
        <v>0</v>
      </c>
      <c r="P14001">
        <v>3415</v>
      </c>
    </row>
    <row r="14002" spans="1:16" x14ac:dyDescent="0.25">
      <c r="A14002" t="s">
        <v>20797</v>
      </c>
      <c r="B14002">
        <v>1827</v>
      </c>
      <c r="C14002" s="3" t="str">
        <f>HYPERLINK("http://www.uniprot.org/uniprot/K7LEN0","tr|K7LEN0|K7LEN0_SOYBN")</f>
        <v>tr|K7LEN0|K7LEN0_SOYBN</v>
      </c>
      <c r="D14002" t="s">
        <v>28</v>
      </c>
      <c r="E14002">
        <v>78.64</v>
      </c>
      <c r="F14002">
        <v>604</v>
      </c>
      <c r="G14002">
        <v>129</v>
      </c>
      <c r="H14002">
        <v>0</v>
      </c>
      <c r="I14002">
        <v>13</v>
      </c>
      <c r="J14002">
        <v>1824</v>
      </c>
      <c r="K14002">
        <v>1</v>
      </c>
      <c r="L14002">
        <v>61</v>
      </c>
      <c r="M14002">
        <v>661</v>
      </c>
      <c r="N14002" t="s">
        <v>18</v>
      </c>
      <c r="O14002">
        <v>0</v>
      </c>
      <c r="P14002">
        <v>2504</v>
      </c>
    </row>
    <row r="14003" spans="1:16" x14ac:dyDescent="0.25">
      <c r="A14003" t="s">
        <v>20798</v>
      </c>
      <c r="B14003">
        <v>3510</v>
      </c>
      <c r="C14003" s="3" t="str">
        <f>HYPERLINK("http://www.uniprot.org/uniprot/K7MIV1","tr|K7MIV1|K7MIV1_SOYBN")</f>
        <v>tr|K7MIV1|K7MIV1_SOYBN</v>
      </c>
      <c r="D14003" t="s">
        <v>28</v>
      </c>
      <c r="E14003">
        <v>58.66</v>
      </c>
      <c r="F14003">
        <v>525</v>
      </c>
      <c r="G14003">
        <v>217</v>
      </c>
      <c r="H14003">
        <v>5</v>
      </c>
      <c r="I14003">
        <v>1906</v>
      </c>
      <c r="J14003">
        <v>3465</v>
      </c>
      <c r="K14003">
        <v>1</v>
      </c>
      <c r="L14003">
        <v>10</v>
      </c>
      <c r="M14003">
        <v>530</v>
      </c>
      <c r="N14003" t="s">
        <v>18</v>
      </c>
      <c r="O14003" s="1">
        <v>1.71613E-168</v>
      </c>
      <c r="P14003">
        <v>1546</v>
      </c>
    </row>
    <row r="14004" spans="1:16" x14ac:dyDescent="0.25">
      <c r="A14004" t="s">
        <v>20799</v>
      </c>
      <c r="B14004">
        <v>1359</v>
      </c>
      <c r="C14004" s="3" t="str">
        <f>HYPERLINK("http://www.uniprot.org/uniprot/K7KW48","tr|K7KW48|K7KW48_SOYBN")</f>
        <v>tr|K7KW48|K7KW48_SOYBN</v>
      </c>
      <c r="D14004" t="s">
        <v>28</v>
      </c>
      <c r="E14004">
        <v>86</v>
      </c>
      <c r="F14004">
        <v>450</v>
      </c>
      <c r="G14004">
        <v>63</v>
      </c>
      <c r="H14004">
        <v>0</v>
      </c>
      <c r="I14004">
        <v>1</v>
      </c>
      <c r="J14004">
        <v>1350</v>
      </c>
      <c r="K14004">
        <v>1</v>
      </c>
      <c r="L14004">
        <v>599</v>
      </c>
      <c r="M14004">
        <v>1046</v>
      </c>
      <c r="N14004" t="s">
        <v>18</v>
      </c>
      <c r="O14004">
        <v>0</v>
      </c>
      <c r="P14004">
        <v>2013</v>
      </c>
    </row>
    <row r="14005" spans="1:16" x14ac:dyDescent="0.25">
      <c r="A14005" t="s">
        <v>20800</v>
      </c>
      <c r="B14005">
        <v>1971</v>
      </c>
      <c r="C14005" s="3" t="str">
        <f>HYPERLINK("http://www.uniprot.org/uniprot/I1MTC9","tr|I1MTC9|I1MTC9_SOYBN")</f>
        <v>tr|I1MTC9|I1MTC9_SOYBN</v>
      </c>
      <c r="D14005" t="s">
        <v>28</v>
      </c>
      <c r="E14005">
        <v>74.33</v>
      </c>
      <c r="F14005">
        <v>600</v>
      </c>
      <c r="G14005">
        <v>154</v>
      </c>
      <c r="H14005">
        <v>7</v>
      </c>
      <c r="I14005">
        <v>121</v>
      </c>
      <c r="J14005">
        <v>1899</v>
      </c>
      <c r="K14005">
        <v>1</v>
      </c>
      <c r="L14005">
        <v>53</v>
      </c>
      <c r="M14005">
        <v>650</v>
      </c>
      <c r="N14005" t="s">
        <v>18</v>
      </c>
      <c r="O14005">
        <v>0</v>
      </c>
      <c r="P14005">
        <v>2338</v>
      </c>
    </row>
    <row r="14006" spans="1:16" x14ac:dyDescent="0.25">
      <c r="A14006" t="s">
        <v>20801</v>
      </c>
      <c r="B14006">
        <v>1005</v>
      </c>
      <c r="C14006" s="3" t="str">
        <f>HYPERLINK("http://www.uniprot.org/uniprot/G7K222","tr|G7K222|G7K222_MEDTR")</f>
        <v>tr|G7K222|G7K222_MEDTR</v>
      </c>
      <c r="D14006" t="s">
        <v>9616</v>
      </c>
      <c r="E14006">
        <v>65.27</v>
      </c>
      <c r="F14006">
        <v>144</v>
      </c>
      <c r="G14006">
        <v>50</v>
      </c>
      <c r="H14006">
        <v>0</v>
      </c>
      <c r="I14006">
        <v>547</v>
      </c>
      <c r="J14006">
        <v>978</v>
      </c>
      <c r="K14006">
        <v>1</v>
      </c>
      <c r="L14006">
        <v>111</v>
      </c>
      <c r="M14006">
        <v>254</v>
      </c>
      <c r="N14006" t="s">
        <v>18</v>
      </c>
      <c r="O14006" s="1">
        <v>7.1354299999999999E-50</v>
      </c>
      <c r="P14006">
        <v>517</v>
      </c>
    </row>
    <row r="14007" spans="1:16" x14ac:dyDescent="0.25">
      <c r="A14007" t="s">
        <v>20802</v>
      </c>
      <c r="B14007">
        <v>2307</v>
      </c>
      <c r="C14007" s="3" t="str">
        <f>HYPERLINK("http://www.uniprot.org/uniprot/G7IFL1","tr|G7IFL1|G7IFL1_MEDTR")</f>
        <v>tr|G7IFL1|G7IFL1_MEDTR</v>
      </c>
      <c r="D14007" t="s">
        <v>20803</v>
      </c>
      <c r="E14007">
        <v>70.83</v>
      </c>
      <c r="F14007">
        <v>799</v>
      </c>
      <c r="G14007">
        <v>233</v>
      </c>
      <c r="H14007">
        <v>31</v>
      </c>
      <c r="I14007">
        <v>1</v>
      </c>
      <c r="J14007">
        <v>2304</v>
      </c>
      <c r="K14007">
        <v>1</v>
      </c>
      <c r="L14007">
        <v>12</v>
      </c>
      <c r="M14007">
        <v>773</v>
      </c>
      <c r="N14007" t="s">
        <v>18</v>
      </c>
      <c r="O14007">
        <v>0</v>
      </c>
      <c r="P14007">
        <v>2818</v>
      </c>
    </row>
    <row r="14008" spans="1:16" x14ac:dyDescent="0.25">
      <c r="A14008" t="s">
        <v>20804</v>
      </c>
      <c r="B14008">
        <v>933</v>
      </c>
      <c r="C14008" s="3" t="str">
        <f>HYPERLINK("http://www.uniprot.org/uniprot/Q2HSS2","tr|Q2HSS2|Q2HSS2_MEDTR")</f>
        <v>tr|Q2HSS2|Q2HSS2_MEDTR</v>
      </c>
      <c r="D14008" t="s">
        <v>20805</v>
      </c>
      <c r="E14008">
        <v>78.84</v>
      </c>
      <c r="F14008">
        <v>312</v>
      </c>
      <c r="G14008">
        <v>66</v>
      </c>
      <c r="H14008">
        <v>3</v>
      </c>
      <c r="I14008">
        <v>1</v>
      </c>
      <c r="J14008">
        <v>927</v>
      </c>
      <c r="K14008">
        <v>1</v>
      </c>
      <c r="L14008">
        <v>1</v>
      </c>
      <c r="M14008">
        <v>311</v>
      </c>
      <c r="N14008" t="s">
        <v>18</v>
      </c>
      <c r="O14008" s="1">
        <v>7.5113700000000006E-136</v>
      </c>
      <c r="P14008">
        <v>1258</v>
      </c>
    </row>
    <row r="14009" spans="1:16" x14ac:dyDescent="0.25">
      <c r="A14009" t="s">
        <v>20806</v>
      </c>
      <c r="B14009">
        <v>189</v>
      </c>
      <c r="C14009" s="3" t="str">
        <f>HYPERLINK("http://www.uniprot.org/uniprot/K7M6X9","tr|K7M6X9|K7M6X9_SOYBN")</f>
        <v>tr|K7M6X9|K7M6X9_SOYBN</v>
      </c>
      <c r="D14009" t="s">
        <v>28</v>
      </c>
      <c r="E14009">
        <v>88.52</v>
      </c>
      <c r="F14009">
        <v>61</v>
      </c>
      <c r="G14009">
        <v>7</v>
      </c>
      <c r="H14009">
        <v>0</v>
      </c>
      <c r="I14009">
        <v>1</v>
      </c>
      <c r="J14009">
        <v>183</v>
      </c>
      <c r="K14009">
        <v>1</v>
      </c>
      <c r="L14009">
        <v>1985</v>
      </c>
      <c r="M14009">
        <v>2045</v>
      </c>
      <c r="N14009" t="s">
        <v>18</v>
      </c>
      <c r="O14009" s="1">
        <v>8.1298999999999997E-24</v>
      </c>
      <c r="P14009">
        <v>287</v>
      </c>
    </row>
    <row r="14010" spans="1:16" x14ac:dyDescent="0.25">
      <c r="A14010" t="s">
        <v>20807</v>
      </c>
      <c r="B14010">
        <v>885</v>
      </c>
      <c r="C14010" s="3" t="str">
        <f>HYPERLINK("http://www.uniprot.org/uniprot/G7JXV4","tr|G7JXV4|G7JXV4_MEDTR")</f>
        <v>tr|G7JXV4|G7JXV4_MEDTR</v>
      </c>
      <c r="D14010" t="s">
        <v>20808</v>
      </c>
      <c r="E14010">
        <v>89.11</v>
      </c>
      <c r="F14010">
        <v>294</v>
      </c>
      <c r="G14010">
        <v>32</v>
      </c>
      <c r="H14010">
        <v>0</v>
      </c>
      <c r="I14010">
        <v>1</v>
      </c>
      <c r="J14010">
        <v>882</v>
      </c>
      <c r="K14010">
        <v>1</v>
      </c>
      <c r="L14010">
        <v>1</v>
      </c>
      <c r="M14010">
        <v>294</v>
      </c>
      <c r="N14010" t="s">
        <v>18</v>
      </c>
      <c r="O14010" s="1">
        <v>2.1263600000000001E-153</v>
      </c>
      <c r="P14010">
        <v>1409</v>
      </c>
    </row>
    <row r="14011" spans="1:16" x14ac:dyDescent="0.25">
      <c r="A14011" t="s">
        <v>20809</v>
      </c>
      <c r="B14011">
        <v>381</v>
      </c>
      <c r="C14011" s="3" t="str">
        <f>HYPERLINK("http://www.uniprot.org/uniprot/D8L5E0","tr|D8L5E0|D8L5E0_MEDTR")</f>
        <v>tr|D8L5E0|D8L5E0_MEDTR</v>
      </c>
      <c r="D14011" t="s">
        <v>20810</v>
      </c>
      <c r="E14011">
        <v>67.459999999999994</v>
      </c>
      <c r="F14011">
        <v>126</v>
      </c>
      <c r="G14011">
        <v>41</v>
      </c>
      <c r="H14011">
        <v>0</v>
      </c>
      <c r="I14011">
        <v>1</v>
      </c>
      <c r="J14011">
        <v>378</v>
      </c>
      <c r="K14011">
        <v>1</v>
      </c>
      <c r="L14011">
        <v>1</v>
      </c>
      <c r="M14011">
        <v>126</v>
      </c>
      <c r="N14011" t="s">
        <v>18</v>
      </c>
      <c r="O14011" s="1">
        <v>3.1700999999999998E-44</v>
      </c>
      <c r="P14011">
        <v>463</v>
      </c>
    </row>
    <row r="14012" spans="1:16" x14ac:dyDescent="0.25">
      <c r="A14012" t="s">
        <v>20811</v>
      </c>
      <c r="B14012">
        <v>648</v>
      </c>
      <c r="C14012" s="3" t="str">
        <f>HYPERLINK("http://www.uniprot.org/uniprot/K7KGB4","tr|K7KGB4|K7KGB4_SOYBN")</f>
        <v>tr|K7KGB4|K7KGB4_SOYBN</v>
      </c>
      <c r="D14012" t="s">
        <v>28</v>
      </c>
      <c r="E14012">
        <v>86.81</v>
      </c>
      <c r="F14012">
        <v>91</v>
      </c>
      <c r="G14012">
        <v>12</v>
      </c>
      <c r="H14012">
        <v>0</v>
      </c>
      <c r="I14012">
        <v>1</v>
      </c>
      <c r="J14012">
        <v>273</v>
      </c>
      <c r="K14012">
        <v>1</v>
      </c>
      <c r="L14012">
        <v>88</v>
      </c>
      <c r="M14012">
        <v>178</v>
      </c>
      <c r="N14012" t="s">
        <v>18</v>
      </c>
      <c r="O14012" s="1">
        <v>6.3979999999999998E-58</v>
      </c>
      <c r="P14012">
        <v>409</v>
      </c>
    </row>
    <row r="14013" spans="1:16" x14ac:dyDescent="0.25">
      <c r="A14013" t="s">
        <v>20812</v>
      </c>
      <c r="B14013">
        <v>693</v>
      </c>
      <c r="C14013" s="3" t="str">
        <f>HYPERLINK("http://www.uniprot.org/uniprot/I3SCL7","tr|I3SCL7|I3SCL7_LOTJA")</f>
        <v>tr|I3SCL7|I3SCL7_LOTJA</v>
      </c>
      <c r="D14013" t="s">
        <v>93</v>
      </c>
      <c r="E14013">
        <v>72.48</v>
      </c>
      <c r="F14013">
        <v>229</v>
      </c>
      <c r="G14013">
        <v>63</v>
      </c>
      <c r="H14013">
        <v>2</v>
      </c>
      <c r="I14013">
        <v>4</v>
      </c>
      <c r="J14013">
        <v>684</v>
      </c>
      <c r="K14013">
        <v>1</v>
      </c>
      <c r="L14013">
        <v>3</v>
      </c>
      <c r="M14013">
        <v>231</v>
      </c>
      <c r="N14013" t="s">
        <v>18</v>
      </c>
      <c r="O14013" s="1">
        <v>7.9676299999999999E-87</v>
      </c>
      <c r="P14013">
        <v>833</v>
      </c>
    </row>
    <row r="14014" spans="1:16" x14ac:dyDescent="0.25">
      <c r="A14014" t="s">
        <v>20813</v>
      </c>
      <c r="B14014">
        <v>957</v>
      </c>
      <c r="C14014" s="3" t="str">
        <f>HYPERLINK("http://www.uniprot.org/uniprot/K7M004","tr|K7M004|K7M004_SOYBN")</f>
        <v>tr|K7M004|K7M004_SOYBN</v>
      </c>
      <c r="D14014" t="s">
        <v>28</v>
      </c>
      <c r="E14014">
        <v>74.44</v>
      </c>
      <c r="F14014">
        <v>317</v>
      </c>
      <c r="G14014">
        <v>81</v>
      </c>
      <c r="H14014">
        <v>2</v>
      </c>
      <c r="I14014">
        <v>1</v>
      </c>
      <c r="J14014">
        <v>945</v>
      </c>
      <c r="K14014">
        <v>1</v>
      </c>
      <c r="L14014">
        <v>12</v>
      </c>
      <c r="M14014">
        <v>328</v>
      </c>
      <c r="N14014" t="s">
        <v>18</v>
      </c>
      <c r="O14014" s="1">
        <v>2.99187E-135</v>
      </c>
      <c r="P14014">
        <v>1253</v>
      </c>
    </row>
    <row r="14015" spans="1:16" x14ac:dyDescent="0.25">
      <c r="A14015" t="s">
        <v>20814</v>
      </c>
      <c r="B14015">
        <v>3387</v>
      </c>
      <c r="C14015" s="3" t="str">
        <f>HYPERLINK("http://www.uniprot.org/uniprot/K7MCF5","tr|K7MCF5|K7MCF5_SOYBN")</f>
        <v>tr|K7MCF5|K7MCF5_SOYBN</v>
      </c>
      <c r="D14015" t="s">
        <v>28</v>
      </c>
      <c r="E14015">
        <v>79.650000000000006</v>
      </c>
      <c r="F14015">
        <v>1037</v>
      </c>
      <c r="G14015">
        <v>211</v>
      </c>
      <c r="H14015">
        <v>1</v>
      </c>
      <c r="I14015">
        <v>73</v>
      </c>
      <c r="J14015">
        <v>3180</v>
      </c>
      <c r="K14015">
        <v>1</v>
      </c>
      <c r="L14015">
        <v>42</v>
      </c>
      <c r="M14015">
        <v>1078</v>
      </c>
      <c r="N14015" t="s">
        <v>18</v>
      </c>
      <c r="O14015">
        <v>0</v>
      </c>
      <c r="P14015">
        <v>4366</v>
      </c>
    </row>
    <row r="14016" spans="1:16" x14ac:dyDescent="0.25">
      <c r="A14016" t="s">
        <v>20815</v>
      </c>
      <c r="B14016">
        <v>669</v>
      </c>
      <c r="C14016" s="3" t="str">
        <f>HYPERLINK("http://www.uniprot.org/uniprot/I1N7M0","tr|I1N7M0|I1N7M0_SOYBN")</f>
        <v>tr|I1N7M0|I1N7M0_SOYBN</v>
      </c>
      <c r="D14016" t="s">
        <v>28</v>
      </c>
      <c r="E14016">
        <v>88.28</v>
      </c>
      <c r="F14016">
        <v>222</v>
      </c>
      <c r="G14016">
        <v>26</v>
      </c>
      <c r="H14016">
        <v>0</v>
      </c>
      <c r="I14016">
        <v>1</v>
      </c>
      <c r="J14016">
        <v>666</v>
      </c>
      <c r="K14016">
        <v>1</v>
      </c>
      <c r="L14016">
        <v>1</v>
      </c>
      <c r="M14016">
        <v>222</v>
      </c>
      <c r="N14016" t="s">
        <v>18</v>
      </c>
      <c r="O14016" s="1">
        <v>6.4285099999999997E-107</v>
      </c>
      <c r="P14016">
        <v>1006</v>
      </c>
    </row>
    <row r="14017" spans="1:16" x14ac:dyDescent="0.25">
      <c r="A14017" t="s">
        <v>20816</v>
      </c>
      <c r="B14017">
        <v>1260</v>
      </c>
      <c r="C14017" s="3" t="str">
        <f>HYPERLINK("http://www.uniprot.org/uniprot/Q9FQ10","tr|Q9FQ10|Q9FQ10_MEDTR")</f>
        <v>tr|Q9FQ10|Q9FQ10_MEDTR</v>
      </c>
      <c r="D14017" t="s">
        <v>20817</v>
      </c>
      <c r="E14017">
        <v>86.87</v>
      </c>
      <c r="F14017">
        <v>419</v>
      </c>
      <c r="G14017">
        <v>55</v>
      </c>
      <c r="H14017">
        <v>0</v>
      </c>
      <c r="I14017">
        <v>1</v>
      </c>
      <c r="J14017">
        <v>1257</v>
      </c>
      <c r="K14017">
        <v>1</v>
      </c>
      <c r="L14017">
        <v>1</v>
      </c>
      <c r="M14017">
        <v>419</v>
      </c>
      <c r="N14017" t="s">
        <v>18</v>
      </c>
      <c r="O14017">
        <v>0</v>
      </c>
      <c r="P14017">
        <v>1941</v>
      </c>
    </row>
    <row r="14018" spans="1:16" x14ac:dyDescent="0.25">
      <c r="A14018" t="s">
        <v>20818</v>
      </c>
      <c r="B14018">
        <v>579</v>
      </c>
      <c r="C14018" s="3" t="str">
        <f>HYPERLINK("http://www.uniprot.org/uniprot/I3SXJ9","tr|I3SXJ9|I3SXJ9_LOTJA")</f>
        <v>tr|I3SXJ9|I3SXJ9_LOTJA</v>
      </c>
      <c r="D14018" t="s">
        <v>93</v>
      </c>
      <c r="E14018">
        <v>93.26</v>
      </c>
      <c r="F14018">
        <v>193</v>
      </c>
      <c r="G14018">
        <v>13</v>
      </c>
      <c r="H14018">
        <v>1</v>
      </c>
      <c r="I14018">
        <v>1</v>
      </c>
      <c r="J14018">
        <v>576</v>
      </c>
      <c r="K14018">
        <v>1</v>
      </c>
      <c r="L14018">
        <v>1</v>
      </c>
      <c r="M14018">
        <v>193</v>
      </c>
      <c r="N14018" t="s">
        <v>18</v>
      </c>
      <c r="O14018" s="1">
        <v>3.7422000000000003E-98</v>
      </c>
      <c r="P14018">
        <v>929</v>
      </c>
    </row>
    <row r="14019" spans="1:16" x14ac:dyDescent="0.25">
      <c r="A14019" t="s">
        <v>20819</v>
      </c>
      <c r="B14019">
        <v>1413</v>
      </c>
      <c r="C14019" s="3" t="str">
        <f>HYPERLINK("http://www.uniprot.org/uniprot/G7J7R8","tr|G7J7R8|G7J7R8_MEDTR")</f>
        <v>tr|G7J7R8|G7J7R8_MEDTR</v>
      </c>
      <c r="D14019" t="s">
        <v>20820</v>
      </c>
      <c r="E14019">
        <v>90.6</v>
      </c>
      <c r="F14019">
        <v>479</v>
      </c>
      <c r="G14019">
        <v>45</v>
      </c>
      <c r="H14019">
        <v>9</v>
      </c>
      <c r="I14019">
        <v>1</v>
      </c>
      <c r="J14019">
        <v>1410</v>
      </c>
      <c r="K14019">
        <v>1</v>
      </c>
      <c r="L14019">
        <v>5</v>
      </c>
      <c r="M14019">
        <v>483</v>
      </c>
      <c r="N14019" t="s">
        <v>18</v>
      </c>
      <c r="O14019">
        <v>0</v>
      </c>
      <c r="P14019">
        <v>2227</v>
      </c>
    </row>
    <row r="14020" spans="1:16" x14ac:dyDescent="0.25">
      <c r="A14020" t="s">
        <v>20821</v>
      </c>
      <c r="B14020">
        <v>2397</v>
      </c>
      <c r="C14020" s="3" t="str">
        <f>HYPERLINK("http://www.uniprot.org/uniprot/G7JBB1","tr|G7JBB1|G7JBB1_MEDTR")</f>
        <v>tr|G7JBB1|G7JBB1_MEDTR</v>
      </c>
      <c r="D14020" t="s">
        <v>20822</v>
      </c>
      <c r="E14020">
        <v>77.430000000000007</v>
      </c>
      <c r="F14020">
        <v>771</v>
      </c>
      <c r="G14020">
        <v>174</v>
      </c>
      <c r="H14020">
        <v>2</v>
      </c>
      <c r="I14020">
        <v>79</v>
      </c>
      <c r="J14020">
        <v>2385</v>
      </c>
      <c r="K14020">
        <v>1</v>
      </c>
      <c r="L14020">
        <v>24</v>
      </c>
      <c r="M14020">
        <v>786</v>
      </c>
      <c r="N14020" t="s">
        <v>18</v>
      </c>
      <c r="O14020">
        <v>0</v>
      </c>
      <c r="P14020">
        <v>3112</v>
      </c>
    </row>
    <row r="14021" spans="1:16" x14ac:dyDescent="0.25">
      <c r="A14021" t="s">
        <v>20823</v>
      </c>
      <c r="B14021">
        <v>1209</v>
      </c>
      <c r="C14021" s="3" t="str">
        <f>HYPERLINK("http://www.uniprot.org/uniprot/G7JXT8","tr|G7JXT8|G7JXT8_MEDTR")</f>
        <v>tr|G7JXT8|G7JXT8_MEDTR</v>
      </c>
      <c r="D14021" t="s">
        <v>11977</v>
      </c>
      <c r="E14021">
        <v>60.15</v>
      </c>
      <c r="F14021">
        <v>399</v>
      </c>
      <c r="G14021">
        <v>159</v>
      </c>
      <c r="H14021">
        <v>0</v>
      </c>
      <c r="I14021">
        <v>1</v>
      </c>
      <c r="J14021">
        <v>1197</v>
      </c>
      <c r="K14021">
        <v>1</v>
      </c>
      <c r="L14021">
        <v>1</v>
      </c>
      <c r="M14021">
        <v>397</v>
      </c>
      <c r="N14021" t="s">
        <v>18</v>
      </c>
      <c r="O14021" s="1">
        <v>1.0255499999999999E-136</v>
      </c>
      <c r="P14021">
        <v>1267</v>
      </c>
    </row>
    <row r="14022" spans="1:16" x14ac:dyDescent="0.25">
      <c r="A14022" t="s">
        <v>20824</v>
      </c>
      <c r="B14022">
        <v>441</v>
      </c>
      <c r="C14022" s="3" t="str">
        <f>HYPERLINK("http://www.uniprot.org/uniprot/I3SYS2","tr|I3SYS2|I3SYS2_MEDTR")</f>
        <v>tr|I3SYS2|I3SYS2_MEDTR</v>
      </c>
      <c r="D14022" t="s">
        <v>22</v>
      </c>
      <c r="E14022">
        <v>80</v>
      </c>
      <c r="F14022">
        <v>145</v>
      </c>
      <c r="G14022">
        <v>29</v>
      </c>
      <c r="H14022">
        <v>0</v>
      </c>
      <c r="I14022">
        <v>1</v>
      </c>
      <c r="J14022">
        <v>435</v>
      </c>
      <c r="K14022">
        <v>1</v>
      </c>
      <c r="L14022">
        <v>1</v>
      </c>
      <c r="M14022">
        <v>145</v>
      </c>
      <c r="N14022" t="s">
        <v>18</v>
      </c>
      <c r="O14022" s="1">
        <v>6.8211800000000001E-63</v>
      </c>
      <c r="P14022">
        <v>624</v>
      </c>
    </row>
    <row r="14023" spans="1:16" x14ac:dyDescent="0.25">
      <c r="A14023" t="s">
        <v>20825</v>
      </c>
      <c r="B14023">
        <v>2655</v>
      </c>
      <c r="C14023" s="3" t="str">
        <f>HYPERLINK("http://www.uniprot.org/uniprot/G7JG50","tr|G7JG50|G7JG50_MEDTR")</f>
        <v>tr|G7JG50|G7JG50_MEDTR</v>
      </c>
      <c r="D14023" t="s">
        <v>20826</v>
      </c>
      <c r="E14023">
        <v>92.37</v>
      </c>
      <c r="F14023">
        <v>866</v>
      </c>
      <c r="G14023">
        <v>66</v>
      </c>
      <c r="H14023">
        <v>1</v>
      </c>
      <c r="I14023">
        <v>58</v>
      </c>
      <c r="J14023">
        <v>2652</v>
      </c>
      <c r="K14023">
        <v>1</v>
      </c>
      <c r="L14023">
        <v>20</v>
      </c>
      <c r="M14023">
        <v>885</v>
      </c>
      <c r="N14023" t="s">
        <v>18</v>
      </c>
      <c r="O14023">
        <v>0</v>
      </c>
      <c r="P14023">
        <v>3980</v>
      </c>
    </row>
    <row r="14024" spans="1:16" x14ac:dyDescent="0.25">
      <c r="A14024" t="s">
        <v>20827</v>
      </c>
      <c r="B14024">
        <v>282</v>
      </c>
      <c r="C14024" s="3" t="str">
        <f>HYPERLINK("http://www.uniprot.org/uniprot/I3S915","tr|I3S915|I3S915_LOTJA")</f>
        <v>tr|I3S915|I3S915_LOTJA</v>
      </c>
      <c r="D14024" t="s">
        <v>93</v>
      </c>
      <c r="E14024">
        <v>69.66</v>
      </c>
      <c r="F14024">
        <v>89</v>
      </c>
      <c r="G14024">
        <v>27</v>
      </c>
      <c r="H14024">
        <v>0</v>
      </c>
      <c r="I14024">
        <v>1</v>
      </c>
      <c r="J14024">
        <v>267</v>
      </c>
      <c r="K14024">
        <v>1</v>
      </c>
      <c r="L14024">
        <v>29</v>
      </c>
      <c r="M14024">
        <v>106</v>
      </c>
      <c r="N14024" t="s">
        <v>18</v>
      </c>
      <c r="O14024" s="1">
        <v>1.63439E-24</v>
      </c>
      <c r="P14024">
        <v>293</v>
      </c>
    </row>
    <row r="14025" spans="1:16" x14ac:dyDescent="0.25">
      <c r="A14025" t="s">
        <v>20828</v>
      </c>
      <c r="B14025">
        <v>2082</v>
      </c>
      <c r="C14025" s="3" t="str">
        <f>HYPERLINK("http://www.uniprot.org/uniprot/G7JPZ5","tr|G7JPZ5|G7JPZ5_MEDTR")</f>
        <v>tr|G7JPZ5|G7JPZ5_MEDTR</v>
      </c>
      <c r="D14025" t="s">
        <v>20829</v>
      </c>
      <c r="E14025">
        <v>82.02</v>
      </c>
      <c r="F14025">
        <v>484</v>
      </c>
      <c r="G14025">
        <v>87</v>
      </c>
      <c r="H14025">
        <v>22</v>
      </c>
      <c r="I14025">
        <v>1</v>
      </c>
      <c r="J14025">
        <v>1386</v>
      </c>
      <c r="K14025">
        <v>1</v>
      </c>
      <c r="L14025">
        <v>1</v>
      </c>
      <c r="M14025">
        <v>482</v>
      </c>
      <c r="N14025" t="s">
        <v>18</v>
      </c>
      <c r="O14025">
        <v>0</v>
      </c>
      <c r="P14025">
        <v>2064</v>
      </c>
    </row>
    <row r="14026" spans="1:16" x14ac:dyDescent="0.25">
      <c r="A14026" t="s">
        <v>20830</v>
      </c>
      <c r="B14026">
        <v>378</v>
      </c>
      <c r="C14026" s="3" t="str">
        <f>HYPERLINK("http://www.uniprot.org/uniprot/K7MEF7","tr|K7MEF7|K7MEF7_SOYBN")</f>
        <v>tr|K7MEF7|K7MEF7_SOYBN</v>
      </c>
      <c r="D14026" t="s">
        <v>61</v>
      </c>
      <c r="E14026">
        <v>68.67</v>
      </c>
      <c r="F14026">
        <v>83</v>
      </c>
      <c r="G14026">
        <v>26</v>
      </c>
      <c r="H14026">
        <v>0</v>
      </c>
      <c r="I14026">
        <v>94</v>
      </c>
      <c r="J14026">
        <v>342</v>
      </c>
      <c r="K14026">
        <v>1</v>
      </c>
      <c r="L14026">
        <v>63</v>
      </c>
      <c r="M14026">
        <v>140</v>
      </c>
      <c r="N14026" t="s">
        <v>18</v>
      </c>
      <c r="O14026" s="1">
        <v>2.14571E-24</v>
      </c>
      <c r="P14026">
        <v>292</v>
      </c>
    </row>
    <row r="14027" spans="1:16" x14ac:dyDescent="0.25">
      <c r="A14027" t="s">
        <v>20831</v>
      </c>
      <c r="B14027">
        <v>2712</v>
      </c>
      <c r="C14027" s="3" t="str">
        <f>HYPERLINK("http://www.uniprot.org/uniprot/K7KZK1","tr|K7KZK1|K7KZK1_SOYBN")</f>
        <v>tr|K7KZK1|K7KZK1_SOYBN</v>
      </c>
      <c r="D14027" t="s">
        <v>28</v>
      </c>
      <c r="E14027">
        <v>72.95</v>
      </c>
      <c r="F14027">
        <v>710</v>
      </c>
      <c r="G14027">
        <v>192</v>
      </c>
      <c r="H14027">
        <v>4</v>
      </c>
      <c r="I14027">
        <v>1</v>
      </c>
      <c r="J14027">
        <v>2118</v>
      </c>
      <c r="K14027">
        <v>1</v>
      </c>
      <c r="L14027">
        <v>1</v>
      </c>
      <c r="M14027">
        <v>704</v>
      </c>
      <c r="N14027" t="s">
        <v>18</v>
      </c>
      <c r="O14027">
        <v>0</v>
      </c>
      <c r="P14027">
        <v>2632</v>
      </c>
    </row>
    <row r="14028" spans="1:16" x14ac:dyDescent="0.25">
      <c r="A14028" t="s">
        <v>20832</v>
      </c>
      <c r="B14028">
        <v>5346</v>
      </c>
      <c r="C14028" s="3" t="str">
        <f>HYPERLINK("http://www.uniprot.org/uniprot/G7JYR7","tr|G7JYR7|G7JYR7_MEDTR")</f>
        <v>tr|G7JYR7|G7JYR7_MEDTR</v>
      </c>
      <c r="D14028" t="s">
        <v>20833</v>
      </c>
      <c r="E14028">
        <v>90.41</v>
      </c>
      <c r="F14028">
        <v>1555</v>
      </c>
      <c r="G14028">
        <v>149</v>
      </c>
      <c r="H14028">
        <v>73</v>
      </c>
      <c r="I14028">
        <v>1</v>
      </c>
      <c r="J14028">
        <v>4446</v>
      </c>
      <c r="K14028">
        <v>1</v>
      </c>
      <c r="L14028">
        <v>1</v>
      </c>
      <c r="M14028">
        <v>1553</v>
      </c>
      <c r="N14028" t="s">
        <v>18</v>
      </c>
      <c r="O14028">
        <v>0</v>
      </c>
      <c r="P14028">
        <v>7155</v>
      </c>
    </row>
    <row r="14029" spans="1:16" x14ac:dyDescent="0.25">
      <c r="A14029" t="s">
        <v>20834</v>
      </c>
      <c r="B14029">
        <v>1530</v>
      </c>
      <c r="C14029" s="3" t="str">
        <f>HYPERLINK("http://www.uniprot.org/uniprot/K7KLP0","tr|K7KLP0|K7KLP0_SOYBN")</f>
        <v>tr|K7KLP0|K7KLP0_SOYBN</v>
      </c>
      <c r="D14029" t="s">
        <v>28</v>
      </c>
      <c r="E14029">
        <v>51.06</v>
      </c>
      <c r="F14029">
        <v>515</v>
      </c>
      <c r="G14029">
        <v>252</v>
      </c>
      <c r="H14029">
        <v>9</v>
      </c>
      <c r="I14029">
        <v>1</v>
      </c>
      <c r="J14029">
        <v>1518</v>
      </c>
      <c r="K14029">
        <v>1</v>
      </c>
      <c r="L14029">
        <v>1</v>
      </c>
      <c r="M14029">
        <v>484</v>
      </c>
      <c r="N14029" t="s">
        <v>18</v>
      </c>
      <c r="O14029" s="1">
        <v>2.9904100000000001E-126</v>
      </c>
      <c r="P14029">
        <v>1178</v>
      </c>
    </row>
    <row r="14030" spans="1:16" x14ac:dyDescent="0.25">
      <c r="A14030" t="s">
        <v>20835</v>
      </c>
      <c r="B14030">
        <v>1536</v>
      </c>
      <c r="C14030" s="3" t="str">
        <f>HYPERLINK("http://www.uniprot.org/uniprot/I1N7R7","tr|I1N7R7|I1N7R7_SOYBN")</f>
        <v>tr|I1N7R7|I1N7R7_SOYBN</v>
      </c>
      <c r="D14030" t="s">
        <v>99</v>
      </c>
      <c r="E14030">
        <v>72.13</v>
      </c>
      <c r="F14030">
        <v>463</v>
      </c>
      <c r="G14030">
        <v>129</v>
      </c>
      <c r="H14030">
        <v>2</v>
      </c>
      <c r="I14030">
        <v>118</v>
      </c>
      <c r="J14030">
        <v>1500</v>
      </c>
      <c r="K14030">
        <v>1</v>
      </c>
      <c r="L14030">
        <v>42</v>
      </c>
      <c r="M14030">
        <v>494</v>
      </c>
      <c r="N14030" t="s">
        <v>18</v>
      </c>
      <c r="O14030">
        <v>0</v>
      </c>
      <c r="P14030">
        <v>1764</v>
      </c>
    </row>
    <row r="14031" spans="1:16" x14ac:dyDescent="0.25">
      <c r="A14031" t="s">
        <v>20836</v>
      </c>
      <c r="B14031">
        <v>777</v>
      </c>
      <c r="C14031" s="3" t="str">
        <f>HYPERLINK("http://www.uniprot.org/uniprot/I3SGV4","tr|I3SGV4|I3SGV4_MEDTR")</f>
        <v>tr|I3SGV4|I3SGV4_MEDTR</v>
      </c>
      <c r="D14031" t="s">
        <v>22</v>
      </c>
      <c r="E14031">
        <v>75.959999999999994</v>
      </c>
      <c r="F14031">
        <v>233</v>
      </c>
      <c r="G14031">
        <v>56</v>
      </c>
      <c r="H14031">
        <v>2</v>
      </c>
      <c r="I14031">
        <v>1</v>
      </c>
      <c r="J14031">
        <v>693</v>
      </c>
      <c r="K14031">
        <v>1</v>
      </c>
      <c r="L14031">
        <v>1</v>
      </c>
      <c r="M14031">
        <v>230</v>
      </c>
      <c r="N14031" t="s">
        <v>18</v>
      </c>
      <c r="O14031" s="1">
        <v>6.0381399999999997E-87</v>
      </c>
      <c r="P14031">
        <v>835</v>
      </c>
    </row>
    <row r="14032" spans="1:16" x14ac:dyDescent="0.25">
      <c r="A14032" t="s">
        <v>20837</v>
      </c>
      <c r="B14032">
        <v>996</v>
      </c>
      <c r="C14032" s="3" t="str">
        <f>HYPERLINK("http://www.uniprot.org/uniprot/I1MTC9","tr|I1MTC9|I1MTC9_SOYBN")</f>
        <v>tr|I1MTC9|I1MTC9_SOYBN</v>
      </c>
      <c r="D14032" t="s">
        <v>28</v>
      </c>
      <c r="E14032">
        <v>83.06</v>
      </c>
      <c r="F14032">
        <v>307</v>
      </c>
      <c r="G14032">
        <v>52</v>
      </c>
      <c r="H14032">
        <v>0</v>
      </c>
      <c r="I14032">
        <v>1</v>
      </c>
      <c r="J14032">
        <v>921</v>
      </c>
      <c r="K14032">
        <v>1</v>
      </c>
      <c r="L14032">
        <v>344</v>
      </c>
      <c r="M14032">
        <v>650</v>
      </c>
      <c r="N14032" t="s">
        <v>18</v>
      </c>
      <c r="O14032" s="1">
        <v>2.2682200000000001E-149</v>
      </c>
      <c r="P14032">
        <v>1375</v>
      </c>
    </row>
    <row r="14033" spans="1:16" x14ac:dyDescent="0.25">
      <c r="A14033" t="s">
        <v>20838</v>
      </c>
      <c r="B14033">
        <v>1401</v>
      </c>
      <c r="C14033" s="3" t="str">
        <f>HYPERLINK("http://www.uniprot.org/uniprot/G7IFL9","tr|G7IFL9|G7IFL9_MEDTR")</f>
        <v>tr|G7IFL9|G7IFL9_MEDTR</v>
      </c>
      <c r="D14033" t="s">
        <v>20839</v>
      </c>
      <c r="E14033">
        <v>84.15</v>
      </c>
      <c r="F14033">
        <v>486</v>
      </c>
      <c r="G14033">
        <v>77</v>
      </c>
      <c r="H14033">
        <v>20</v>
      </c>
      <c r="I14033">
        <v>1</v>
      </c>
      <c r="J14033">
        <v>1398</v>
      </c>
      <c r="K14033">
        <v>1</v>
      </c>
      <c r="L14033">
        <v>1</v>
      </c>
      <c r="M14033">
        <v>485</v>
      </c>
      <c r="N14033" t="s">
        <v>18</v>
      </c>
      <c r="O14033">
        <v>0</v>
      </c>
      <c r="P14033">
        <v>2023</v>
      </c>
    </row>
    <row r="14034" spans="1:16" x14ac:dyDescent="0.25">
      <c r="A14034" t="s">
        <v>20840</v>
      </c>
      <c r="B14034">
        <v>2031</v>
      </c>
      <c r="C14034" s="3" t="str">
        <f>HYPERLINK("http://www.uniprot.org/uniprot/Q2HSS4","tr|Q2HSS4|Q2HSS4_MEDTR")</f>
        <v>tr|Q2HSS4|Q2HSS4_MEDTR</v>
      </c>
      <c r="D14034" t="s">
        <v>20841</v>
      </c>
      <c r="E14034">
        <v>72.63</v>
      </c>
      <c r="F14034">
        <v>413</v>
      </c>
      <c r="G14034">
        <v>113</v>
      </c>
      <c r="H14034">
        <v>3</v>
      </c>
      <c r="I14034">
        <v>7</v>
      </c>
      <c r="J14034">
        <v>1236</v>
      </c>
      <c r="K14034">
        <v>1</v>
      </c>
      <c r="L14034">
        <v>4</v>
      </c>
      <c r="M14034">
        <v>415</v>
      </c>
      <c r="N14034" t="s">
        <v>18</v>
      </c>
      <c r="O14034" s="1">
        <v>6.0879500000000002E-173</v>
      </c>
      <c r="P14034">
        <v>1582</v>
      </c>
    </row>
    <row r="14035" spans="1:16" x14ac:dyDescent="0.25">
      <c r="A14035" t="s">
        <v>20842</v>
      </c>
      <c r="B14035">
        <v>321</v>
      </c>
      <c r="C14035" s="3" t="str">
        <f>HYPERLINK("http://www.uniprot.org/uniprot/G7JZ42","tr|G7JZ42|G7JZ42_MEDTR")</f>
        <v>tr|G7JZ42|G7JZ42_MEDTR</v>
      </c>
      <c r="D14035" t="s">
        <v>1322</v>
      </c>
      <c r="E14035">
        <v>96.22</v>
      </c>
      <c r="F14035">
        <v>106</v>
      </c>
      <c r="G14035">
        <v>4</v>
      </c>
      <c r="H14035">
        <v>0</v>
      </c>
      <c r="I14035">
        <v>1</v>
      </c>
      <c r="J14035">
        <v>318</v>
      </c>
      <c r="K14035">
        <v>1</v>
      </c>
      <c r="L14035">
        <v>478</v>
      </c>
      <c r="M14035">
        <v>583</v>
      </c>
      <c r="N14035" t="s">
        <v>18</v>
      </c>
      <c r="O14035" s="1">
        <v>6.2641700000000001E-53</v>
      </c>
      <c r="P14035">
        <v>538</v>
      </c>
    </row>
    <row r="14036" spans="1:16" x14ac:dyDescent="0.25">
      <c r="A14036" t="s">
        <v>20843</v>
      </c>
      <c r="B14036">
        <v>1095</v>
      </c>
      <c r="C14036" s="3" t="str">
        <f>HYPERLINK("http://www.uniprot.org/uniprot/I1JEB0","tr|I1JEB0|I1JEB0_SOYBN")</f>
        <v>tr|I1JEB0|I1JEB0_SOYBN</v>
      </c>
      <c r="D14036" t="s">
        <v>28</v>
      </c>
      <c r="E14036">
        <v>68.709999999999994</v>
      </c>
      <c r="F14036">
        <v>358</v>
      </c>
      <c r="G14036">
        <v>112</v>
      </c>
      <c r="H14036">
        <v>0</v>
      </c>
      <c r="I14036">
        <v>1</v>
      </c>
      <c r="J14036">
        <v>1074</v>
      </c>
      <c r="K14036">
        <v>1</v>
      </c>
      <c r="L14036">
        <v>1</v>
      </c>
      <c r="M14036">
        <v>322</v>
      </c>
      <c r="N14036" t="s">
        <v>18</v>
      </c>
      <c r="O14036" s="1">
        <v>7.2311100000000001E-131</v>
      </c>
      <c r="P14036">
        <v>1216</v>
      </c>
    </row>
    <row r="14037" spans="1:16" x14ac:dyDescent="0.25">
      <c r="A14037" t="s">
        <v>20844</v>
      </c>
      <c r="B14037">
        <v>759</v>
      </c>
      <c r="C14037" s="3" t="str">
        <f>HYPERLINK("http://www.uniprot.org/uniprot/I1JBS7","tr|I1JBS7|I1JBS7_SOYBN")</f>
        <v>tr|I1JBS7|I1JBS7_SOYBN</v>
      </c>
      <c r="D14037" t="s">
        <v>28</v>
      </c>
      <c r="E14037">
        <v>73.2</v>
      </c>
      <c r="F14037">
        <v>250</v>
      </c>
      <c r="G14037">
        <v>67</v>
      </c>
      <c r="H14037">
        <v>0</v>
      </c>
      <c r="I14037">
        <v>1</v>
      </c>
      <c r="J14037">
        <v>750</v>
      </c>
      <c r="K14037">
        <v>1</v>
      </c>
      <c r="L14037">
        <v>30</v>
      </c>
      <c r="M14037">
        <v>275</v>
      </c>
      <c r="N14037" t="s">
        <v>18</v>
      </c>
      <c r="O14037" s="1">
        <v>8.2336399999999999E-102</v>
      </c>
      <c r="P14037">
        <v>963</v>
      </c>
    </row>
    <row r="14038" spans="1:16" x14ac:dyDescent="0.25">
      <c r="A14038" t="s">
        <v>20845</v>
      </c>
      <c r="B14038">
        <v>963</v>
      </c>
      <c r="C14038" s="3" t="str">
        <f>HYPERLINK("http://www.uniprot.org/uniprot/I1JQL7","tr|I1JQL7|I1JQL7_SOYBN")</f>
        <v>tr|I1JQL7|I1JQL7_SOYBN</v>
      </c>
      <c r="D14038" t="s">
        <v>28</v>
      </c>
      <c r="E14038">
        <v>82.76</v>
      </c>
      <c r="F14038">
        <v>325</v>
      </c>
      <c r="G14038">
        <v>56</v>
      </c>
      <c r="H14038">
        <v>5</v>
      </c>
      <c r="I14038">
        <v>1</v>
      </c>
      <c r="J14038">
        <v>960</v>
      </c>
      <c r="K14038">
        <v>1</v>
      </c>
      <c r="L14038">
        <v>1</v>
      </c>
      <c r="M14038">
        <v>324</v>
      </c>
      <c r="N14038" t="s">
        <v>18</v>
      </c>
      <c r="O14038" s="1">
        <v>2.8128599999999999E-157</v>
      </c>
      <c r="P14038">
        <v>1443</v>
      </c>
    </row>
    <row r="14039" spans="1:16" x14ac:dyDescent="0.25">
      <c r="A14039" t="s">
        <v>20846</v>
      </c>
      <c r="B14039">
        <v>750</v>
      </c>
      <c r="C14039" s="3" t="str">
        <f>HYPERLINK("http://www.uniprot.org/uniprot/G7KUQ7","tr|G7KUQ7|G7KUQ7_MEDTR")</f>
        <v>tr|G7KUQ7|G7KUQ7_MEDTR</v>
      </c>
      <c r="D14039" t="s">
        <v>20847</v>
      </c>
      <c r="E14039">
        <v>48.92</v>
      </c>
      <c r="F14039">
        <v>139</v>
      </c>
      <c r="G14039">
        <v>71</v>
      </c>
      <c r="H14039">
        <v>15</v>
      </c>
      <c r="I14039">
        <v>13</v>
      </c>
      <c r="J14039">
        <v>384</v>
      </c>
      <c r="K14039">
        <v>1</v>
      </c>
      <c r="L14039">
        <v>3</v>
      </c>
      <c r="M14039">
        <v>141</v>
      </c>
      <c r="N14039" t="s">
        <v>18</v>
      </c>
      <c r="O14039" s="1">
        <v>1.5964399999999999E-25</v>
      </c>
      <c r="P14039">
        <v>305</v>
      </c>
    </row>
    <row r="14040" spans="1:16" x14ac:dyDescent="0.25">
      <c r="A14040" t="s">
        <v>20848</v>
      </c>
      <c r="B14040">
        <v>369</v>
      </c>
      <c r="C14040" s="3" t="str">
        <f>HYPERLINK("http://www.uniprot.org/uniprot/I1L9E9","tr|I1L9E9|I1L9E9_SOYBN")</f>
        <v>tr|I1L9E9|I1L9E9_SOYBN</v>
      </c>
      <c r="D14040" t="s">
        <v>71</v>
      </c>
      <c r="E14040">
        <v>85.18</v>
      </c>
      <c r="F14040">
        <v>108</v>
      </c>
      <c r="G14040">
        <v>16</v>
      </c>
      <c r="H14040">
        <v>2</v>
      </c>
      <c r="I14040">
        <v>46</v>
      </c>
      <c r="J14040">
        <v>363</v>
      </c>
      <c r="K14040">
        <v>1</v>
      </c>
      <c r="L14040">
        <v>21</v>
      </c>
      <c r="M14040">
        <v>127</v>
      </c>
      <c r="N14040" t="s">
        <v>18</v>
      </c>
      <c r="O14040" s="1">
        <v>1.2668499999999999E-45</v>
      </c>
      <c r="P14040">
        <v>475</v>
      </c>
    </row>
    <row r="14041" spans="1:16" x14ac:dyDescent="0.25">
      <c r="A14041" t="s">
        <v>20849</v>
      </c>
      <c r="B14041">
        <v>2508</v>
      </c>
      <c r="C14041" s="3" t="str">
        <f>HYPERLINK("http://www.uniprot.org/uniprot/K7N421","tr|K7N421|K7N421_SOYBN")</f>
        <v>tr|K7N421|K7N421_SOYBN</v>
      </c>
      <c r="D14041" t="s">
        <v>1889</v>
      </c>
      <c r="E14041">
        <v>76.97</v>
      </c>
      <c r="F14041">
        <v>760</v>
      </c>
      <c r="G14041">
        <v>175</v>
      </c>
      <c r="H14041">
        <v>1</v>
      </c>
      <c r="I14041">
        <v>112</v>
      </c>
      <c r="J14041">
        <v>2388</v>
      </c>
      <c r="K14041">
        <v>1</v>
      </c>
      <c r="L14041">
        <v>32</v>
      </c>
      <c r="M14041">
        <v>782</v>
      </c>
      <c r="N14041" t="s">
        <v>18</v>
      </c>
      <c r="O14041">
        <v>0</v>
      </c>
      <c r="P14041">
        <v>3129</v>
      </c>
    </row>
    <row r="14042" spans="1:16" x14ac:dyDescent="0.25">
      <c r="A14042" t="s">
        <v>20850</v>
      </c>
      <c r="B14042">
        <v>636</v>
      </c>
      <c r="C14042" s="3" t="str">
        <f>HYPERLINK("http://www.uniprot.org/uniprot/Q2HTA0","tr|Q2HTA0|Q2HTA0_MEDTR")</f>
        <v>tr|Q2HTA0|Q2HTA0_MEDTR</v>
      </c>
      <c r="D14042" t="s">
        <v>4562</v>
      </c>
      <c r="E14042">
        <v>38.97</v>
      </c>
      <c r="F14042">
        <v>136</v>
      </c>
      <c r="G14042">
        <v>83</v>
      </c>
      <c r="H14042">
        <v>7</v>
      </c>
      <c r="I14042">
        <v>40</v>
      </c>
      <c r="J14042">
        <v>426</v>
      </c>
      <c r="K14042">
        <v>1</v>
      </c>
      <c r="L14042">
        <v>435</v>
      </c>
      <c r="M14042">
        <v>569</v>
      </c>
      <c r="N14042" t="s">
        <v>18</v>
      </c>
      <c r="O14042" s="1">
        <v>2.53588E-14</v>
      </c>
      <c r="P14042">
        <v>207</v>
      </c>
    </row>
    <row r="14043" spans="1:16" x14ac:dyDescent="0.25">
      <c r="A14043" t="s">
        <v>20851</v>
      </c>
      <c r="B14043">
        <v>1815</v>
      </c>
      <c r="C14043" s="3" t="str">
        <f>HYPERLINK("http://www.uniprot.org/uniprot/I1JGC5","tr|I1JGC5|I1JGC5_SOYBN")</f>
        <v>tr|I1JGC5|I1JGC5_SOYBN</v>
      </c>
      <c r="D14043" t="s">
        <v>1187</v>
      </c>
      <c r="E14043">
        <v>85.1</v>
      </c>
      <c r="F14043">
        <v>611</v>
      </c>
      <c r="G14043">
        <v>91</v>
      </c>
      <c r="H14043">
        <v>7</v>
      </c>
      <c r="I14043">
        <v>1</v>
      </c>
      <c r="J14043">
        <v>1812</v>
      </c>
      <c r="K14043">
        <v>1</v>
      </c>
      <c r="L14043">
        <v>49</v>
      </c>
      <c r="M14043">
        <v>656</v>
      </c>
      <c r="N14043" t="s">
        <v>18</v>
      </c>
      <c r="O14043">
        <v>0</v>
      </c>
      <c r="P14043">
        <v>2677</v>
      </c>
    </row>
    <row r="14044" spans="1:16" x14ac:dyDescent="0.25">
      <c r="A14044" t="s">
        <v>20852</v>
      </c>
      <c r="B14044">
        <v>678</v>
      </c>
      <c r="C14044" s="3" t="str">
        <f>HYPERLINK("http://www.uniprot.org/uniprot/G7J3B7","tr|G7J3B7|G7J3B7_MEDTR")</f>
        <v>tr|G7J3B7|G7J3B7_MEDTR</v>
      </c>
      <c r="D14044" t="s">
        <v>20853</v>
      </c>
      <c r="E14044">
        <v>32.549999999999997</v>
      </c>
      <c r="F14044">
        <v>298</v>
      </c>
      <c r="G14044">
        <v>201</v>
      </c>
      <c r="H14044">
        <v>73</v>
      </c>
      <c r="I14044">
        <v>1</v>
      </c>
      <c r="J14044">
        <v>675</v>
      </c>
      <c r="K14044">
        <v>1</v>
      </c>
      <c r="L14044">
        <v>1</v>
      </c>
      <c r="M14044">
        <v>291</v>
      </c>
      <c r="N14044" t="s">
        <v>18</v>
      </c>
      <c r="O14044" s="1">
        <v>3.87102E-22</v>
      </c>
      <c r="P14044">
        <v>275</v>
      </c>
    </row>
    <row r="14045" spans="1:16" x14ac:dyDescent="0.25">
      <c r="A14045" t="s">
        <v>20854</v>
      </c>
      <c r="B14045">
        <v>1041</v>
      </c>
      <c r="C14045" s="3" t="str">
        <f>HYPERLINK("http://www.uniprot.org/uniprot/G7J7R7","tr|G7J7R7|G7J7R7_MEDTR")</f>
        <v>tr|G7J7R7|G7J7R7_MEDTR</v>
      </c>
      <c r="D14045" t="s">
        <v>20855</v>
      </c>
      <c r="E14045">
        <v>86.52</v>
      </c>
      <c r="F14045">
        <v>371</v>
      </c>
      <c r="G14045">
        <v>50</v>
      </c>
      <c r="H14045">
        <v>25</v>
      </c>
      <c r="I14045">
        <v>1</v>
      </c>
      <c r="J14045">
        <v>1038</v>
      </c>
      <c r="K14045">
        <v>1</v>
      </c>
      <c r="L14045">
        <v>1</v>
      </c>
      <c r="M14045">
        <v>371</v>
      </c>
      <c r="N14045" t="s">
        <v>18</v>
      </c>
      <c r="O14045" s="1">
        <v>1.2906999999999999E-174</v>
      </c>
      <c r="P14045">
        <v>1593</v>
      </c>
    </row>
    <row r="14046" spans="1:16" x14ac:dyDescent="0.25">
      <c r="A14046" t="s">
        <v>20856</v>
      </c>
      <c r="B14046">
        <v>2607</v>
      </c>
      <c r="C14046" s="3" t="str">
        <f>HYPERLINK("http://www.uniprot.org/uniprot/G7JBA9","tr|G7JBA9|G7JBA9_MEDTR")</f>
        <v>tr|G7JBA9|G7JBA9_MEDTR</v>
      </c>
      <c r="D14046" t="s">
        <v>20857</v>
      </c>
      <c r="E14046">
        <v>84.33</v>
      </c>
      <c r="F14046">
        <v>849</v>
      </c>
      <c r="G14046">
        <v>133</v>
      </c>
      <c r="H14046">
        <v>4</v>
      </c>
      <c r="I14046">
        <v>70</v>
      </c>
      <c r="J14046">
        <v>2604</v>
      </c>
      <c r="K14046">
        <v>1</v>
      </c>
      <c r="L14046">
        <v>30</v>
      </c>
      <c r="M14046">
        <v>878</v>
      </c>
      <c r="N14046" t="s">
        <v>18</v>
      </c>
      <c r="O14046">
        <v>0</v>
      </c>
      <c r="P14046">
        <v>4154</v>
      </c>
    </row>
    <row r="14047" spans="1:16" x14ac:dyDescent="0.25">
      <c r="A14047" t="s">
        <v>20858</v>
      </c>
      <c r="B14047">
        <v>2607</v>
      </c>
      <c r="C14047" s="3" t="str">
        <f>HYPERLINK("http://www.uniprot.org/uniprot/G7J3M8","tr|G7J3M8|G7J3M8_MEDTR")</f>
        <v>tr|G7J3M8|G7J3M8_MEDTR</v>
      </c>
      <c r="D14047" t="s">
        <v>20859</v>
      </c>
      <c r="E14047">
        <v>80.150000000000006</v>
      </c>
      <c r="F14047">
        <v>877</v>
      </c>
      <c r="G14047">
        <v>174</v>
      </c>
      <c r="H14047">
        <v>9</v>
      </c>
      <c r="I14047">
        <v>1</v>
      </c>
      <c r="J14047">
        <v>2604</v>
      </c>
      <c r="K14047">
        <v>1</v>
      </c>
      <c r="L14047">
        <v>1</v>
      </c>
      <c r="M14047">
        <v>876</v>
      </c>
      <c r="N14047" t="s">
        <v>18</v>
      </c>
      <c r="O14047">
        <v>0</v>
      </c>
      <c r="P14047">
        <v>3745</v>
      </c>
    </row>
    <row r="14048" spans="1:16" x14ac:dyDescent="0.25">
      <c r="A14048" t="s">
        <v>20860</v>
      </c>
      <c r="B14048">
        <v>660</v>
      </c>
      <c r="C14048" s="3" t="str">
        <f>HYPERLINK("http://www.uniprot.org/uniprot/Q2MGR2","tr|Q2MGR2|Q2MGR2_MEDTR")</f>
        <v>tr|Q2MGR2|Q2MGR2_MEDTR</v>
      </c>
      <c r="D14048" t="s">
        <v>20861</v>
      </c>
      <c r="E14048">
        <v>88.23</v>
      </c>
      <c r="F14048">
        <v>221</v>
      </c>
      <c r="G14048">
        <v>26</v>
      </c>
      <c r="H14048">
        <v>2</v>
      </c>
      <c r="I14048">
        <v>1</v>
      </c>
      <c r="J14048">
        <v>657</v>
      </c>
      <c r="K14048">
        <v>1</v>
      </c>
      <c r="L14048">
        <v>1</v>
      </c>
      <c r="M14048">
        <v>221</v>
      </c>
      <c r="N14048" t="s">
        <v>18</v>
      </c>
      <c r="O14048" s="1">
        <v>8.9472299999999996E-106</v>
      </c>
      <c r="P14048">
        <v>996</v>
      </c>
    </row>
    <row r="14049" spans="1:16" x14ac:dyDescent="0.25">
      <c r="A14049" t="s">
        <v>20862</v>
      </c>
      <c r="B14049">
        <v>5211</v>
      </c>
      <c r="C14049" s="3" t="str">
        <f>HYPERLINK("http://www.uniprot.org/uniprot/K7KFY3","tr|K7KFY3|K7KFY3_SOYBN")</f>
        <v>tr|K7KFY3|K7KFY3_SOYBN</v>
      </c>
      <c r="D14049" t="s">
        <v>28</v>
      </c>
      <c r="E14049">
        <v>61.32</v>
      </c>
      <c r="F14049">
        <v>1779</v>
      </c>
      <c r="G14049">
        <v>688</v>
      </c>
      <c r="H14049">
        <v>43</v>
      </c>
      <c r="I14049">
        <v>1</v>
      </c>
      <c r="J14049">
        <v>5208</v>
      </c>
      <c r="K14049">
        <v>1</v>
      </c>
      <c r="L14049">
        <v>1</v>
      </c>
      <c r="M14049">
        <v>1729</v>
      </c>
      <c r="N14049" t="s">
        <v>18</v>
      </c>
      <c r="O14049">
        <v>0</v>
      </c>
      <c r="P14049">
        <v>5137</v>
      </c>
    </row>
    <row r="14050" spans="1:16" x14ac:dyDescent="0.25">
      <c r="A14050" t="s">
        <v>20863</v>
      </c>
      <c r="B14050">
        <v>456</v>
      </c>
      <c r="C14050" s="3" t="str">
        <f>HYPERLINK("http://www.uniprot.org/uniprot/K7MJT4","tr|K7MJT4|K7MJT4_SOYBN")</f>
        <v>tr|K7MJT4|K7MJT4_SOYBN</v>
      </c>
      <c r="D14050" t="s">
        <v>28</v>
      </c>
      <c r="E14050">
        <v>69.17</v>
      </c>
      <c r="F14050">
        <v>146</v>
      </c>
      <c r="G14050">
        <v>45</v>
      </c>
      <c r="H14050">
        <v>3</v>
      </c>
      <c r="I14050">
        <v>1</v>
      </c>
      <c r="J14050">
        <v>429</v>
      </c>
      <c r="K14050">
        <v>1</v>
      </c>
      <c r="L14050">
        <v>8</v>
      </c>
      <c r="M14050">
        <v>153</v>
      </c>
      <c r="N14050" t="s">
        <v>18</v>
      </c>
      <c r="O14050" s="1">
        <v>2.2216499999999998E-50</v>
      </c>
      <c r="P14050">
        <v>516</v>
      </c>
    </row>
    <row r="14051" spans="1:16" x14ac:dyDescent="0.25">
      <c r="A14051" t="s">
        <v>20864</v>
      </c>
      <c r="B14051">
        <v>675</v>
      </c>
      <c r="C14051" s="3" t="str">
        <f>HYPERLINK("http://www.uniprot.org/uniprot/I3SB43","tr|I3SB43|I3SB43_LOTJA")</f>
        <v>tr|I3SB43|I3SB43_LOTJA</v>
      </c>
      <c r="D14051" t="s">
        <v>93</v>
      </c>
      <c r="E14051">
        <v>85.71</v>
      </c>
      <c r="F14051">
        <v>224</v>
      </c>
      <c r="G14051">
        <v>32</v>
      </c>
      <c r="H14051">
        <v>0</v>
      </c>
      <c r="I14051">
        <v>1</v>
      </c>
      <c r="J14051">
        <v>672</v>
      </c>
      <c r="K14051">
        <v>1</v>
      </c>
      <c r="L14051">
        <v>1</v>
      </c>
      <c r="M14051">
        <v>224</v>
      </c>
      <c r="N14051" t="s">
        <v>18</v>
      </c>
      <c r="O14051" s="1">
        <v>7.2957200000000003E-98</v>
      </c>
      <c r="P14051">
        <v>928</v>
      </c>
    </row>
    <row r="14052" spans="1:16" x14ac:dyDescent="0.25">
      <c r="A14052" t="s">
        <v>20865</v>
      </c>
      <c r="B14052">
        <v>789</v>
      </c>
      <c r="C14052" s="3" t="str">
        <f>HYPERLINK("http://www.uniprot.org/uniprot/I1KHD7","tr|I1KHD7|I1KHD7_SOYBN")</f>
        <v>tr|I1KHD7|I1KHD7_SOYBN</v>
      </c>
      <c r="D14052" t="s">
        <v>71</v>
      </c>
      <c r="E14052">
        <v>76.510000000000005</v>
      </c>
      <c r="F14052">
        <v>264</v>
      </c>
      <c r="G14052">
        <v>62</v>
      </c>
      <c r="H14052">
        <v>2</v>
      </c>
      <c r="I14052">
        <v>1</v>
      </c>
      <c r="J14052">
        <v>786</v>
      </c>
      <c r="K14052">
        <v>1</v>
      </c>
      <c r="L14052">
        <v>19</v>
      </c>
      <c r="M14052">
        <v>281</v>
      </c>
      <c r="N14052" t="s">
        <v>18</v>
      </c>
      <c r="O14052" s="1">
        <v>1.50621E-109</v>
      </c>
      <c r="P14052">
        <v>1030</v>
      </c>
    </row>
    <row r="14053" spans="1:16" x14ac:dyDescent="0.25">
      <c r="A14053" t="s">
        <v>20866</v>
      </c>
      <c r="B14053">
        <v>378</v>
      </c>
      <c r="C14053" s="3" t="str">
        <f>HYPERLINK("http://www.uniprot.org/uniprot/K7LNL5","tr|K7LNL5|K7LNL5_SOYBN")</f>
        <v>tr|K7LNL5|K7LNL5_SOYBN</v>
      </c>
      <c r="D14053" t="s">
        <v>28</v>
      </c>
      <c r="E14053">
        <v>84.8</v>
      </c>
      <c r="F14053">
        <v>125</v>
      </c>
      <c r="G14053">
        <v>19</v>
      </c>
      <c r="H14053">
        <v>0</v>
      </c>
      <c r="I14053">
        <v>1</v>
      </c>
      <c r="J14053">
        <v>375</v>
      </c>
      <c r="K14053">
        <v>1</v>
      </c>
      <c r="L14053">
        <v>1</v>
      </c>
      <c r="M14053">
        <v>125</v>
      </c>
      <c r="N14053" t="s">
        <v>18</v>
      </c>
      <c r="O14053" s="1">
        <v>8.3404699999999996E-61</v>
      </c>
      <c r="P14053">
        <v>606</v>
      </c>
    </row>
    <row r="14054" spans="1:16" x14ac:dyDescent="0.25">
      <c r="A14054" t="s">
        <v>20867</v>
      </c>
      <c r="B14054">
        <v>1542</v>
      </c>
      <c r="C14054" s="3" t="str">
        <f>HYPERLINK("http://www.uniprot.org/uniprot/K7L5R0","tr|K7L5R0|K7L5R0_SOYBN")</f>
        <v>tr|K7L5R0|K7L5R0_SOYBN</v>
      </c>
      <c r="D14054" t="s">
        <v>28</v>
      </c>
      <c r="E14054">
        <v>51.8</v>
      </c>
      <c r="F14054">
        <v>332</v>
      </c>
      <c r="G14054">
        <v>160</v>
      </c>
      <c r="H14054">
        <v>7</v>
      </c>
      <c r="I14054">
        <v>457</v>
      </c>
      <c r="J14054">
        <v>1431</v>
      </c>
      <c r="K14054">
        <v>1</v>
      </c>
      <c r="L14054">
        <v>91</v>
      </c>
      <c r="M14054">
        <v>408</v>
      </c>
      <c r="N14054" t="s">
        <v>18</v>
      </c>
      <c r="O14054" s="1">
        <v>1.9204200000000001E-80</v>
      </c>
      <c r="P14054">
        <v>783</v>
      </c>
    </row>
    <row r="14055" spans="1:16" x14ac:dyDescent="0.25">
      <c r="A14055" t="s">
        <v>20868</v>
      </c>
      <c r="B14055">
        <v>4686</v>
      </c>
      <c r="C14055" s="3" t="str">
        <f>HYPERLINK("http://www.uniprot.org/uniprot/I1MQ84","tr|I1MQ84|I1MQ84_SOYBN")</f>
        <v>tr|I1MQ84|I1MQ84_SOYBN</v>
      </c>
      <c r="D14055" t="s">
        <v>71</v>
      </c>
      <c r="E14055">
        <v>78.34</v>
      </c>
      <c r="F14055">
        <v>1510</v>
      </c>
      <c r="G14055">
        <v>327</v>
      </c>
      <c r="H14055">
        <v>10</v>
      </c>
      <c r="I14055">
        <v>1</v>
      </c>
      <c r="J14055">
        <v>4500</v>
      </c>
      <c r="K14055">
        <v>1</v>
      </c>
      <c r="L14055">
        <v>1</v>
      </c>
      <c r="M14055">
        <v>1426</v>
      </c>
      <c r="N14055" t="s">
        <v>18</v>
      </c>
      <c r="O14055">
        <v>0</v>
      </c>
      <c r="P14055">
        <v>5959</v>
      </c>
    </row>
    <row r="14056" spans="1:16" x14ac:dyDescent="0.25">
      <c r="A14056" t="s">
        <v>20869</v>
      </c>
      <c r="B14056">
        <v>912</v>
      </c>
      <c r="C14056" s="3" t="str">
        <f>HYPERLINK("http://www.uniprot.org/uniprot/I1MTD1","tr|I1MTD1|I1MTD1_SOYBN")</f>
        <v>tr|I1MTD1|I1MTD1_SOYBN</v>
      </c>
      <c r="D14056" t="s">
        <v>28</v>
      </c>
      <c r="E14056">
        <v>66.66</v>
      </c>
      <c r="F14056">
        <v>129</v>
      </c>
      <c r="G14056">
        <v>43</v>
      </c>
      <c r="H14056">
        <v>3</v>
      </c>
      <c r="I14056">
        <v>58</v>
      </c>
      <c r="J14056">
        <v>435</v>
      </c>
      <c r="K14056">
        <v>1</v>
      </c>
      <c r="L14056">
        <v>22</v>
      </c>
      <c r="M14056">
        <v>150</v>
      </c>
      <c r="N14056" t="s">
        <v>18</v>
      </c>
      <c r="O14056" s="1">
        <v>5.1230500000000002E-41</v>
      </c>
      <c r="P14056">
        <v>440</v>
      </c>
    </row>
    <row r="14057" spans="1:16" x14ac:dyDescent="0.25">
      <c r="A14057" t="s">
        <v>20870</v>
      </c>
      <c r="B14057">
        <v>480</v>
      </c>
      <c r="C14057" s="3" t="str">
        <f>HYPERLINK("http://www.uniprot.org/uniprot/I1MI22","tr|I1MI22|I1MI22_SOYBN")</f>
        <v>tr|I1MI22|I1MI22_SOYBN</v>
      </c>
      <c r="D14057" t="s">
        <v>28</v>
      </c>
      <c r="E14057">
        <v>42.85</v>
      </c>
      <c r="F14057">
        <v>154</v>
      </c>
      <c r="G14057">
        <v>88</v>
      </c>
      <c r="H14057">
        <v>0</v>
      </c>
      <c r="I14057">
        <v>7</v>
      </c>
      <c r="J14057">
        <v>468</v>
      </c>
      <c r="K14057">
        <v>1</v>
      </c>
      <c r="L14057">
        <v>24</v>
      </c>
      <c r="M14057">
        <v>173</v>
      </c>
      <c r="N14057" t="s">
        <v>18</v>
      </c>
      <c r="O14057" s="1">
        <v>5.0921200000000001E-26</v>
      </c>
      <c r="P14057">
        <v>306</v>
      </c>
    </row>
    <row r="14058" spans="1:16" x14ac:dyDescent="0.25">
      <c r="A14058" t="s">
        <v>20871</v>
      </c>
      <c r="B14058">
        <v>1428</v>
      </c>
      <c r="C14058" s="3" t="str">
        <f>HYPERLINK("http://www.uniprot.org/uniprot/G7IFM1","tr|G7IFM1|G7IFM1_MEDTR")</f>
        <v>tr|G7IFM1|G7IFM1_MEDTR</v>
      </c>
      <c r="D14058" t="s">
        <v>20872</v>
      </c>
      <c r="E14058">
        <v>91.47</v>
      </c>
      <c r="F14058">
        <v>446</v>
      </c>
      <c r="G14058">
        <v>38</v>
      </c>
      <c r="H14058">
        <v>1</v>
      </c>
      <c r="I14058">
        <v>91</v>
      </c>
      <c r="J14058">
        <v>1425</v>
      </c>
      <c r="K14058">
        <v>1</v>
      </c>
      <c r="L14058">
        <v>30</v>
      </c>
      <c r="M14058">
        <v>475</v>
      </c>
      <c r="N14058" t="s">
        <v>18</v>
      </c>
      <c r="O14058">
        <v>0</v>
      </c>
      <c r="P14058">
        <v>2191</v>
      </c>
    </row>
    <row r="14059" spans="1:16" x14ac:dyDescent="0.25">
      <c r="A14059" t="s">
        <v>20873</v>
      </c>
      <c r="B14059">
        <v>1863</v>
      </c>
      <c r="C14059" s="3" t="str">
        <f>HYPERLINK("http://www.uniprot.org/uniprot/Q2HSS5","tr|Q2HSS5|Q2HSS5_MEDTR")</f>
        <v>tr|Q2HSS5|Q2HSS5_MEDTR</v>
      </c>
      <c r="D14059" t="s">
        <v>20874</v>
      </c>
      <c r="E14059">
        <v>88.57</v>
      </c>
      <c r="F14059">
        <v>604</v>
      </c>
      <c r="G14059">
        <v>69</v>
      </c>
      <c r="H14059">
        <v>0</v>
      </c>
      <c r="I14059">
        <v>1</v>
      </c>
      <c r="J14059">
        <v>1812</v>
      </c>
      <c r="K14059">
        <v>1</v>
      </c>
      <c r="L14059">
        <v>3</v>
      </c>
      <c r="M14059">
        <v>606</v>
      </c>
      <c r="N14059" t="s">
        <v>18</v>
      </c>
      <c r="O14059">
        <v>0</v>
      </c>
      <c r="P14059">
        <v>2911</v>
      </c>
    </row>
    <row r="14060" spans="1:16" x14ac:dyDescent="0.25">
      <c r="A14060" t="s">
        <v>20875</v>
      </c>
      <c r="B14060">
        <v>1050</v>
      </c>
      <c r="C14060" s="3" t="str">
        <f>HYPERLINK("http://www.uniprot.org/uniprot/D9I5T5","tr|D9I5T5|D9I5T5_MEDSA")</f>
        <v>tr|D9I5T5|D9I5T5_MEDSA</v>
      </c>
      <c r="D14060" t="s">
        <v>20876</v>
      </c>
      <c r="E14060">
        <v>65.709999999999994</v>
      </c>
      <c r="F14060">
        <v>315</v>
      </c>
      <c r="G14060">
        <v>108</v>
      </c>
      <c r="H14060">
        <v>13</v>
      </c>
      <c r="I14060">
        <v>1</v>
      </c>
      <c r="J14060">
        <v>906</v>
      </c>
      <c r="K14060">
        <v>1</v>
      </c>
      <c r="L14060">
        <v>1</v>
      </c>
      <c r="M14060">
        <v>313</v>
      </c>
      <c r="N14060" t="s">
        <v>18</v>
      </c>
      <c r="O14060" s="1">
        <v>1.17179E-98</v>
      </c>
      <c r="P14060">
        <v>938</v>
      </c>
    </row>
    <row r="14061" spans="1:16" x14ac:dyDescent="0.25">
      <c r="A14061" t="s">
        <v>20877</v>
      </c>
      <c r="B14061">
        <v>507</v>
      </c>
      <c r="C14061" s="3" t="str">
        <f>HYPERLINK("http://www.uniprot.org/uniprot/Q2HTA0","tr|Q2HTA0|Q2HTA0_MEDTR")</f>
        <v>tr|Q2HTA0|Q2HTA0_MEDTR</v>
      </c>
      <c r="D14061" t="s">
        <v>4562</v>
      </c>
      <c r="E14061">
        <v>27.38</v>
      </c>
      <c r="F14061">
        <v>168</v>
      </c>
      <c r="G14061">
        <v>122</v>
      </c>
      <c r="H14061">
        <v>17</v>
      </c>
      <c r="I14061">
        <v>13</v>
      </c>
      <c r="J14061">
        <v>465</v>
      </c>
      <c r="K14061">
        <v>1</v>
      </c>
      <c r="L14061">
        <v>444</v>
      </c>
      <c r="M14061">
        <v>600</v>
      </c>
      <c r="N14061" t="s">
        <v>18</v>
      </c>
      <c r="O14061" s="1">
        <v>1.12105E-9</v>
      </c>
      <c r="P14061">
        <v>165</v>
      </c>
    </row>
    <row r="14062" spans="1:16" x14ac:dyDescent="0.25">
      <c r="A14062" t="s">
        <v>20878</v>
      </c>
      <c r="B14062">
        <v>1848</v>
      </c>
      <c r="C14062" s="3" t="str">
        <f>HYPERLINK("http://www.uniprot.org/uniprot/M5W334","tr|M5W334|M5W334_PRUPE")</f>
        <v>tr|M5W334|M5W334_PRUPE</v>
      </c>
      <c r="D14062" t="s">
        <v>20879</v>
      </c>
      <c r="E14062">
        <v>22.86</v>
      </c>
      <c r="F14062">
        <v>678</v>
      </c>
      <c r="G14062">
        <v>523</v>
      </c>
      <c r="H14062">
        <v>65</v>
      </c>
      <c r="I14062">
        <v>1</v>
      </c>
      <c r="J14062">
        <v>1839</v>
      </c>
      <c r="K14062">
        <v>1</v>
      </c>
      <c r="L14062">
        <v>32</v>
      </c>
      <c r="M14062">
        <v>649</v>
      </c>
      <c r="N14062" t="s">
        <v>18</v>
      </c>
      <c r="O14062" s="1">
        <v>1.6986299999999999E-33</v>
      </c>
      <c r="P14062">
        <v>379</v>
      </c>
    </row>
    <row r="14063" spans="1:16" x14ac:dyDescent="0.25">
      <c r="A14063" t="s">
        <v>20880</v>
      </c>
      <c r="B14063">
        <v>477</v>
      </c>
      <c r="C14063" s="3" t="str">
        <f>HYPERLINK("http://www.uniprot.org/uniprot/B7FGF4","tr|B7FGF4|B7FGF4_MEDTR")</f>
        <v>tr|B7FGF4|B7FGF4_MEDTR</v>
      </c>
      <c r="D14063" t="s">
        <v>20881</v>
      </c>
      <c r="E14063">
        <v>81.13</v>
      </c>
      <c r="F14063">
        <v>159</v>
      </c>
      <c r="G14063">
        <v>30</v>
      </c>
      <c r="H14063">
        <v>1</v>
      </c>
      <c r="I14063">
        <v>1</v>
      </c>
      <c r="J14063">
        <v>474</v>
      </c>
      <c r="K14063">
        <v>1</v>
      </c>
      <c r="L14063">
        <v>4</v>
      </c>
      <c r="M14063">
        <v>162</v>
      </c>
      <c r="N14063" t="s">
        <v>18</v>
      </c>
      <c r="O14063" s="1">
        <v>1.08904E-68</v>
      </c>
      <c r="P14063">
        <v>674</v>
      </c>
    </row>
    <row r="14064" spans="1:16" x14ac:dyDescent="0.25">
      <c r="A14064" t="s">
        <v>20882</v>
      </c>
      <c r="B14064">
        <v>549</v>
      </c>
      <c r="C14064" s="3" t="str">
        <f>HYPERLINK("http://www.uniprot.org/uniprot/I1N9R1","tr|I1N9R1|I1N9R1_SOYBN")</f>
        <v>tr|I1N9R1|I1N9R1_SOYBN</v>
      </c>
      <c r="D14064" t="s">
        <v>28</v>
      </c>
      <c r="E14064">
        <v>60.1</v>
      </c>
      <c r="F14064">
        <v>188</v>
      </c>
      <c r="G14064">
        <v>75</v>
      </c>
      <c r="H14064">
        <v>6</v>
      </c>
      <c r="I14064">
        <v>1</v>
      </c>
      <c r="J14064">
        <v>546</v>
      </c>
      <c r="K14064">
        <v>1</v>
      </c>
      <c r="L14064">
        <v>1</v>
      </c>
      <c r="M14064">
        <v>177</v>
      </c>
      <c r="N14064" t="s">
        <v>18</v>
      </c>
      <c r="O14064" s="1">
        <v>4.3281000000000001E-47</v>
      </c>
      <c r="P14064">
        <v>488</v>
      </c>
    </row>
    <row r="14065" spans="1:16" x14ac:dyDescent="0.25">
      <c r="A14065" t="s">
        <v>20883</v>
      </c>
      <c r="B14065">
        <v>1395</v>
      </c>
      <c r="C14065" s="3" t="str">
        <f>HYPERLINK("http://www.uniprot.org/uniprot/I1L9F0","tr|I1L9F0|I1L9F0_SOYBN")</f>
        <v>tr|I1L9F0|I1L9F0_SOYBN</v>
      </c>
      <c r="D14065" t="s">
        <v>71</v>
      </c>
      <c r="E14065">
        <v>70.569999999999993</v>
      </c>
      <c r="F14065">
        <v>469</v>
      </c>
      <c r="G14065">
        <v>138</v>
      </c>
      <c r="H14065">
        <v>5</v>
      </c>
      <c r="I14065">
        <v>1</v>
      </c>
      <c r="J14065">
        <v>1392</v>
      </c>
      <c r="K14065">
        <v>1</v>
      </c>
      <c r="L14065">
        <v>31</v>
      </c>
      <c r="M14065">
        <v>497</v>
      </c>
      <c r="N14065" t="s">
        <v>18</v>
      </c>
      <c r="O14065">
        <v>0</v>
      </c>
      <c r="P14065">
        <v>1703</v>
      </c>
    </row>
    <row r="14066" spans="1:16" x14ac:dyDescent="0.25">
      <c r="A14066" t="s">
        <v>20884</v>
      </c>
      <c r="B14066">
        <v>1068</v>
      </c>
      <c r="C14066" s="3" t="str">
        <f>HYPERLINK("http://www.uniprot.org/uniprot/I1NH88","tr|I1NH88|I1NH88_SOYBN")</f>
        <v>tr|I1NH88|I1NH88_SOYBN</v>
      </c>
      <c r="D14066" t="s">
        <v>28</v>
      </c>
      <c r="E14066">
        <v>84.5</v>
      </c>
      <c r="F14066">
        <v>355</v>
      </c>
      <c r="G14066">
        <v>55</v>
      </c>
      <c r="H14066">
        <v>1</v>
      </c>
      <c r="I14066">
        <v>4</v>
      </c>
      <c r="J14066">
        <v>1065</v>
      </c>
      <c r="K14066">
        <v>1</v>
      </c>
      <c r="L14066">
        <v>127</v>
      </c>
      <c r="M14066">
        <v>481</v>
      </c>
      <c r="N14066" t="s">
        <v>18</v>
      </c>
      <c r="O14066" s="1">
        <v>1.21966E-175</v>
      </c>
      <c r="P14066">
        <v>1602</v>
      </c>
    </row>
    <row r="14067" spans="1:16" x14ac:dyDescent="0.25">
      <c r="A14067" t="s">
        <v>20885</v>
      </c>
      <c r="B14067">
        <v>2769</v>
      </c>
      <c r="C14067" s="3" t="str">
        <f>HYPERLINK("http://www.uniprot.org/uniprot/K7N4D8","tr|K7N4D8|K7N4D8_SOYBN")</f>
        <v>tr|K7N4D8|K7N4D8_SOYBN</v>
      </c>
      <c r="D14067" t="s">
        <v>28</v>
      </c>
      <c r="E14067">
        <v>75.92</v>
      </c>
      <c r="F14067">
        <v>810</v>
      </c>
      <c r="G14067">
        <v>195</v>
      </c>
      <c r="H14067">
        <v>22</v>
      </c>
      <c r="I14067">
        <v>400</v>
      </c>
      <c r="J14067">
        <v>2763</v>
      </c>
      <c r="K14067">
        <v>1</v>
      </c>
      <c r="L14067">
        <v>34</v>
      </c>
      <c r="M14067">
        <v>838</v>
      </c>
      <c r="N14067" t="s">
        <v>18</v>
      </c>
      <c r="O14067">
        <v>0</v>
      </c>
      <c r="P14067">
        <v>3114</v>
      </c>
    </row>
    <row r="14068" spans="1:16" x14ac:dyDescent="0.25">
      <c r="A14068" t="s">
        <v>20886</v>
      </c>
      <c r="B14068">
        <v>1878</v>
      </c>
      <c r="C14068" s="3" t="str">
        <f>HYPERLINK("http://www.uniprot.org/uniprot/I1L9P9","tr|I1L9P9|I1L9P9_SOYBN")</f>
        <v>tr|I1L9P9|I1L9P9_SOYBN</v>
      </c>
      <c r="D14068" t="s">
        <v>99</v>
      </c>
      <c r="E14068">
        <v>91.77</v>
      </c>
      <c r="F14068">
        <v>620</v>
      </c>
      <c r="G14068">
        <v>51</v>
      </c>
      <c r="H14068">
        <v>0</v>
      </c>
      <c r="I14068">
        <v>16</v>
      </c>
      <c r="J14068">
        <v>1875</v>
      </c>
      <c r="K14068">
        <v>1</v>
      </c>
      <c r="L14068">
        <v>162</v>
      </c>
      <c r="M14068">
        <v>778</v>
      </c>
      <c r="N14068" t="s">
        <v>18</v>
      </c>
      <c r="O14068">
        <v>0</v>
      </c>
      <c r="P14068">
        <v>2927</v>
      </c>
    </row>
    <row r="14069" spans="1:16" x14ac:dyDescent="0.25">
      <c r="A14069" t="s">
        <v>20887</v>
      </c>
      <c r="B14069">
        <v>684</v>
      </c>
      <c r="C14069" s="3" t="str">
        <f>HYPERLINK("http://www.uniprot.org/uniprot/G7J3B8","tr|G7J3B8|G7J3B8_MEDTR")</f>
        <v>tr|G7J3B8|G7J3B8_MEDTR</v>
      </c>
      <c r="D14069" t="s">
        <v>20888</v>
      </c>
      <c r="E14069">
        <v>66.97</v>
      </c>
      <c r="F14069">
        <v>215</v>
      </c>
      <c r="G14069">
        <v>71</v>
      </c>
      <c r="H14069">
        <v>12</v>
      </c>
      <c r="I14069">
        <v>1</v>
      </c>
      <c r="J14069">
        <v>609</v>
      </c>
      <c r="K14069">
        <v>1</v>
      </c>
      <c r="L14069">
        <v>1</v>
      </c>
      <c r="M14069">
        <v>211</v>
      </c>
      <c r="N14069" t="s">
        <v>18</v>
      </c>
      <c r="O14069" s="1">
        <v>1.81034E-75</v>
      </c>
      <c r="P14069">
        <v>735</v>
      </c>
    </row>
    <row r="14070" spans="1:16" x14ac:dyDescent="0.25">
      <c r="A14070" t="s">
        <v>20889</v>
      </c>
      <c r="B14070">
        <v>3120</v>
      </c>
      <c r="C14070" s="3" t="str">
        <f>HYPERLINK("http://www.uniprot.org/uniprot/D3YBF5","tr|D3YBF5|D3YBF5_TRIRP")</f>
        <v>tr|D3YBF5|D3YBF5_TRIRP</v>
      </c>
      <c r="D14070" t="s">
        <v>20890</v>
      </c>
      <c r="E14070">
        <v>83.85</v>
      </c>
      <c r="F14070">
        <v>1022</v>
      </c>
      <c r="G14070">
        <v>165</v>
      </c>
      <c r="H14070">
        <v>0</v>
      </c>
      <c r="I14070">
        <v>34</v>
      </c>
      <c r="J14070">
        <v>3099</v>
      </c>
      <c r="K14070">
        <v>1</v>
      </c>
      <c r="L14070">
        <v>12</v>
      </c>
      <c r="M14070">
        <v>1025</v>
      </c>
      <c r="N14070" t="s">
        <v>18</v>
      </c>
      <c r="O14070">
        <v>0</v>
      </c>
      <c r="P14070">
        <v>4218</v>
      </c>
    </row>
    <row r="14071" spans="1:16" x14ac:dyDescent="0.25">
      <c r="A14071" t="s">
        <v>20891</v>
      </c>
      <c r="B14071">
        <v>1788</v>
      </c>
      <c r="C14071" s="3" t="str">
        <f>HYPERLINK("http://www.uniprot.org/uniprot/Q93YX8","tr|Q93YX8|Q93YX8_MEDTR")</f>
        <v>tr|Q93YX8|Q93YX8_MEDTR</v>
      </c>
      <c r="D14071" t="s">
        <v>20892</v>
      </c>
      <c r="E14071">
        <v>87.08</v>
      </c>
      <c r="F14071">
        <v>596</v>
      </c>
      <c r="G14071">
        <v>77</v>
      </c>
      <c r="H14071">
        <v>1</v>
      </c>
      <c r="I14071">
        <v>1</v>
      </c>
      <c r="J14071">
        <v>1785</v>
      </c>
      <c r="K14071">
        <v>1</v>
      </c>
      <c r="L14071">
        <v>1</v>
      </c>
      <c r="M14071">
        <v>593</v>
      </c>
      <c r="N14071" t="s">
        <v>18</v>
      </c>
      <c r="O14071">
        <v>0</v>
      </c>
      <c r="P14071">
        <v>2709</v>
      </c>
    </row>
    <row r="14072" spans="1:16" x14ac:dyDescent="0.25">
      <c r="A14072" t="s">
        <v>20893</v>
      </c>
      <c r="B14072">
        <v>495</v>
      </c>
      <c r="C14072" s="3" t="str">
        <f>HYPERLINK("http://www.uniprot.org/uniprot/G7J3M7","tr|G7J3M7|G7J3M7_MEDTR")</f>
        <v>tr|G7J3M7|G7J3M7_MEDTR</v>
      </c>
      <c r="D14072" t="s">
        <v>20894</v>
      </c>
      <c r="E14072">
        <v>83</v>
      </c>
      <c r="F14072">
        <v>153</v>
      </c>
      <c r="G14072">
        <v>26</v>
      </c>
      <c r="H14072">
        <v>2</v>
      </c>
      <c r="I14072">
        <v>1</v>
      </c>
      <c r="J14072">
        <v>453</v>
      </c>
      <c r="K14072">
        <v>1</v>
      </c>
      <c r="L14072">
        <v>1</v>
      </c>
      <c r="M14072">
        <v>153</v>
      </c>
      <c r="N14072" t="s">
        <v>18</v>
      </c>
      <c r="O14072" s="1">
        <v>1.0540699999999999E-63</v>
      </c>
      <c r="P14072">
        <v>631</v>
      </c>
    </row>
    <row r="14073" spans="1:16" x14ac:dyDescent="0.25">
      <c r="A14073" t="s">
        <v>20895</v>
      </c>
      <c r="B14073">
        <v>810</v>
      </c>
      <c r="C14073" s="3" t="str">
        <f>HYPERLINK("http://www.uniprot.org/uniprot/A5AM06","tr|A5AM06|A5AM06_VITVI")</f>
        <v>tr|A5AM06|A5AM06_VITVI</v>
      </c>
      <c r="D14073" t="s">
        <v>1615</v>
      </c>
      <c r="E14073">
        <v>30.18</v>
      </c>
      <c r="F14073">
        <v>222</v>
      </c>
      <c r="G14073">
        <v>155</v>
      </c>
      <c r="H14073">
        <v>3</v>
      </c>
      <c r="I14073">
        <v>1</v>
      </c>
      <c r="J14073">
        <v>657</v>
      </c>
      <c r="K14073">
        <v>1</v>
      </c>
      <c r="L14073">
        <v>1063</v>
      </c>
      <c r="M14073">
        <v>1281</v>
      </c>
      <c r="N14073" t="s">
        <v>18</v>
      </c>
      <c r="O14073" s="1">
        <v>5.0833700000000001E-23</v>
      </c>
      <c r="P14073">
        <v>284</v>
      </c>
    </row>
    <row r="14074" spans="1:16" x14ac:dyDescent="0.25">
      <c r="A14074" t="s">
        <v>20896</v>
      </c>
      <c r="B14074">
        <v>621</v>
      </c>
      <c r="C14074" s="3" t="str">
        <f>HYPERLINK("http://www.uniprot.org/uniprot/C6SW04","tr|C6SW04|C6SW04_SOYBN")</f>
        <v>tr|C6SW04|C6SW04_SOYBN</v>
      </c>
      <c r="D14074" t="s">
        <v>210</v>
      </c>
      <c r="E14074">
        <v>97.57</v>
      </c>
      <c r="F14074">
        <v>206</v>
      </c>
      <c r="G14074">
        <v>5</v>
      </c>
      <c r="H14074">
        <v>0</v>
      </c>
      <c r="I14074">
        <v>1</v>
      </c>
      <c r="J14074">
        <v>618</v>
      </c>
      <c r="K14074">
        <v>1</v>
      </c>
      <c r="L14074">
        <v>1</v>
      </c>
      <c r="M14074">
        <v>206</v>
      </c>
      <c r="N14074" t="s">
        <v>18</v>
      </c>
      <c r="O14074" s="1">
        <v>2.8994299999999998E-113</v>
      </c>
      <c r="P14074">
        <v>1060</v>
      </c>
    </row>
    <row r="14075" spans="1:16" x14ac:dyDescent="0.25">
      <c r="A14075" t="s">
        <v>20897</v>
      </c>
      <c r="B14075">
        <v>831</v>
      </c>
      <c r="C14075" s="3" t="str">
        <f>HYPERLINK("http://www.uniprot.org/uniprot/G7JN34","tr|G7JN34|G7JN34_MEDTR")</f>
        <v>tr|G7JN34|G7JN34_MEDTR</v>
      </c>
      <c r="D14075" t="s">
        <v>20898</v>
      </c>
      <c r="E14075">
        <v>72.900000000000006</v>
      </c>
      <c r="F14075">
        <v>251</v>
      </c>
      <c r="G14075">
        <v>68</v>
      </c>
      <c r="H14075">
        <v>5</v>
      </c>
      <c r="I14075">
        <v>91</v>
      </c>
      <c r="J14075">
        <v>828</v>
      </c>
      <c r="K14075">
        <v>1</v>
      </c>
      <c r="L14075">
        <v>29</v>
      </c>
      <c r="M14075">
        <v>279</v>
      </c>
      <c r="N14075" t="s">
        <v>18</v>
      </c>
      <c r="O14075" s="1">
        <v>3.0794599999999997E-95</v>
      </c>
      <c r="P14075">
        <v>907</v>
      </c>
    </row>
    <row r="14076" spans="1:16" x14ac:dyDescent="0.25">
      <c r="A14076" t="s">
        <v>20899</v>
      </c>
      <c r="B14076">
        <v>1011</v>
      </c>
      <c r="C14076" s="3" t="str">
        <f>HYPERLINK("http://www.uniprot.org/uniprot/I1KMN0","tr|I1KMN0|I1KMN0_SOYBN")</f>
        <v>tr|I1KMN0|I1KMN0_SOYBN</v>
      </c>
      <c r="D14076" t="s">
        <v>28</v>
      </c>
      <c r="E14076">
        <v>85.38</v>
      </c>
      <c r="F14076">
        <v>219</v>
      </c>
      <c r="G14076">
        <v>32</v>
      </c>
      <c r="H14076">
        <v>1</v>
      </c>
      <c r="I14076">
        <v>1</v>
      </c>
      <c r="J14076">
        <v>654</v>
      </c>
      <c r="K14076">
        <v>1</v>
      </c>
      <c r="L14076">
        <v>5</v>
      </c>
      <c r="M14076">
        <v>222</v>
      </c>
      <c r="N14076" t="s">
        <v>18</v>
      </c>
      <c r="O14076" s="1">
        <v>5.0844799999999999E-104</v>
      </c>
      <c r="P14076">
        <v>984</v>
      </c>
    </row>
    <row r="14077" spans="1:16" x14ac:dyDescent="0.25">
      <c r="A14077" t="s">
        <v>20900</v>
      </c>
      <c r="B14077">
        <v>1275</v>
      </c>
      <c r="C14077" s="3" t="str">
        <f>HYPERLINK("http://www.uniprot.org/uniprot/I1MJY9","tr|I1MJY9|I1MJY9_SOYBN")</f>
        <v>tr|I1MJY9|I1MJY9_SOYBN</v>
      </c>
      <c r="D14077" t="s">
        <v>28</v>
      </c>
      <c r="E14077">
        <v>53.72</v>
      </c>
      <c r="F14077">
        <v>443</v>
      </c>
      <c r="G14077">
        <v>205</v>
      </c>
      <c r="H14077">
        <v>19</v>
      </c>
      <c r="I14077">
        <v>1</v>
      </c>
      <c r="J14077">
        <v>1272</v>
      </c>
      <c r="K14077">
        <v>1</v>
      </c>
      <c r="L14077">
        <v>1</v>
      </c>
      <c r="M14077">
        <v>431</v>
      </c>
      <c r="N14077" t="s">
        <v>18</v>
      </c>
      <c r="O14077" s="1">
        <v>1.56899E-106</v>
      </c>
      <c r="P14077">
        <v>1007</v>
      </c>
    </row>
    <row r="14078" spans="1:16" x14ac:dyDescent="0.25">
      <c r="A14078" t="s">
        <v>20901</v>
      </c>
      <c r="B14078">
        <v>288</v>
      </c>
      <c r="C14078" s="3" t="str">
        <f>HYPERLINK("http://www.uniprot.org/uniprot/G7L7M4","tr|G7L7M4|G7L7M4_MEDTR")</f>
        <v>tr|G7L7M4|G7L7M4_MEDTR</v>
      </c>
      <c r="D14078" t="s">
        <v>20902</v>
      </c>
      <c r="E14078">
        <v>89.79</v>
      </c>
      <c r="F14078">
        <v>98</v>
      </c>
      <c r="G14078">
        <v>10</v>
      </c>
      <c r="H14078">
        <v>3</v>
      </c>
      <c r="I14078">
        <v>1</v>
      </c>
      <c r="J14078">
        <v>285</v>
      </c>
      <c r="K14078">
        <v>1</v>
      </c>
      <c r="L14078">
        <v>34</v>
      </c>
      <c r="M14078">
        <v>131</v>
      </c>
      <c r="N14078" t="s">
        <v>18</v>
      </c>
      <c r="O14078" s="1">
        <v>4.5381700000000003E-43</v>
      </c>
      <c r="P14078">
        <v>453</v>
      </c>
    </row>
    <row r="14079" spans="1:16" x14ac:dyDescent="0.25">
      <c r="A14079" t="s">
        <v>20903</v>
      </c>
      <c r="B14079">
        <v>540</v>
      </c>
      <c r="C14079" s="3" t="str">
        <f>HYPERLINK("http://www.uniprot.org/uniprot/G7JYR2","tr|G7JYR2|G7JYR2_MEDTR")</f>
        <v>tr|G7JYR2|G7JYR2_MEDTR</v>
      </c>
      <c r="D14079" t="s">
        <v>20904</v>
      </c>
      <c r="E14079">
        <v>69.44</v>
      </c>
      <c r="F14079">
        <v>180</v>
      </c>
      <c r="G14079">
        <v>55</v>
      </c>
      <c r="H14079">
        <v>1</v>
      </c>
      <c r="I14079">
        <v>1</v>
      </c>
      <c r="J14079">
        <v>537</v>
      </c>
      <c r="K14079">
        <v>1</v>
      </c>
      <c r="L14079">
        <v>1</v>
      </c>
      <c r="M14079">
        <v>171</v>
      </c>
      <c r="N14079" t="s">
        <v>18</v>
      </c>
      <c r="O14079" s="1">
        <v>2.2130299999999998E-61</v>
      </c>
      <c r="P14079">
        <v>611</v>
      </c>
    </row>
    <row r="14080" spans="1:16" x14ac:dyDescent="0.25">
      <c r="A14080" t="s">
        <v>20905</v>
      </c>
      <c r="B14080">
        <v>1095</v>
      </c>
      <c r="C14080" s="3" t="str">
        <f>HYPERLINK("http://www.uniprot.org/uniprot/I1L4A0","tr|I1L4A0|I1L4A0_SOYBN")</f>
        <v>tr|I1L4A0|I1L4A0_SOYBN</v>
      </c>
      <c r="D14080" t="s">
        <v>28</v>
      </c>
      <c r="E14080">
        <v>64.61</v>
      </c>
      <c r="F14080">
        <v>407</v>
      </c>
      <c r="G14080">
        <v>144</v>
      </c>
      <c r="H14080">
        <v>45</v>
      </c>
      <c r="I14080">
        <v>1</v>
      </c>
      <c r="J14080">
        <v>1086</v>
      </c>
      <c r="K14080">
        <v>1</v>
      </c>
      <c r="L14080">
        <v>1</v>
      </c>
      <c r="M14080">
        <v>406</v>
      </c>
      <c r="N14080" t="s">
        <v>18</v>
      </c>
      <c r="O14080" s="1">
        <v>3.1366299999999999E-134</v>
      </c>
      <c r="P14080">
        <v>1245</v>
      </c>
    </row>
    <row r="14081" spans="1:16" x14ac:dyDescent="0.25">
      <c r="A14081" t="s">
        <v>20906</v>
      </c>
      <c r="B14081">
        <v>3156</v>
      </c>
      <c r="C14081" s="3" t="str">
        <f>HYPERLINK("http://www.uniprot.org/uniprot/Q710T7","tr|Q710T7|Q710T7_POPDE")</f>
        <v>tr|Q710T7|Q710T7_POPDE</v>
      </c>
      <c r="D14081" t="s">
        <v>1150</v>
      </c>
      <c r="E14081">
        <v>71.319999999999993</v>
      </c>
      <c r="F14081">
        <v>1060</v>
      </c>
      <c r="G14081">
        <v>304</v>
      </c>
      <c r="H14081">
        <v>14</v>
      </c>
      <c r="I14081">
        <v>1</v>
      </c>
      <c r="J14081">
        <v>3138</v>
      </c>
      <c r="K14081">
        <v>1</v>
      </c>
      <c r="L14081">
        <v>322</v>
      </c>
      <c r="M14081">
        <v>1377</v>
      </c>
      <c r="N14081" t="s">
        <v>18</v>
      </c>
      <c r="O14081">
        <v>0</v>
      </c>
      <c r="P14081">
        <v>3827</v>
      </c>
    </row>
    <row r="14082" spans="1:16" x14ac:dyDescent="0.25">
      <c r="A14082" t="s">
        <v>20907</v>
      </c>
      <c r="B14082">
        <v>726</v>
      </c>
      <c r="C14082" s="3" t="str">
        <f>HYPERLINK("http://www.uniprot.org/uniprot/K7MKM2","tr|K7MKM2|K7MKM2_SOYBN")</f>
        <v>tr|K7MKM2|K7MKM2_SOYBN</v>
      </c>
      <c r="D14082" t="s">
        <v>28</v>
      </c>
      <c r="E14082">
        <v>69.95</v>
      </c>
      <c r="F14082">
        <v>243</v>
      </c>
      <c r="G14082">
        <v>73</v>
      </c>
      <c r="H14082">
        <v>13</v>
      </c>
      <c r="I14082">
        <v>1</v>
      </c>
      <c r="J14082">
        <v>690</v>
      </c>
      <c r="K14082">
        <v>1</v>
      </c>
      <c r="L14082">
        <v>1</v>
      </c>
      <c r="M14082">
        <v>235</v>
      </c>
      <c r="N14082" t="s">
        <v>18</v>
      </c>
      <c r="O14082" s="1">
        <v>6.6311099999999995E-82</v>
      </c>
      <c r="P14082">
        <v>791</v>
      </c>
    </row>
    <row r="14083" spans="1:16" x14ac:dyDescent="0.25">
      <c r="A14083" t="s">
        <v>20908</v>
      </c>
      <c r="B14083">
        <v>1188</v>
      </c>
      <c r="C14083" s="3" t="str">
        <f>HYPERLINK("http://www.uniprot.org/uniprot/G7K464","tr|G7K464|G7K464_MEDTR")</f>
        <v>tr|G7K464|G7K464_MEDTR</v>
      </c>
      <c r="D14083" t="s">
        <v>20909</v>
      </c>
      <c r="E14083">
        <v>89</v>
      </c>
      <c r="F14083">
        <v>373</v>
      </c>
      <c r="G14083">
        <v>41</v>
      </c>
      <c r="H14083">
        <v>0</v>
      </c>
      <c r="I14083">
        <v>49</v>
      </c>
      <c r="J14083">
        <v>1167</v>
      </c>
      <c r="K14083">
        <v>1</v>
      </c>
      <c r="L14083">
        <v>18</v>
      </c>
      <c r="M14083">
        <v>387</v>
      </c>
      <c r="N14083" t="s">
        <v>18</v>
      </c>
      <c r="O14083">
        <v>0</v>
      </c>
      <c r="P14083">
        <v>1779</v>
      </c>
    </row>
    <row r="14084" spans="1:16" x14ac:dyDescent="0.25">
      <c r="A14084" t="s">
        <v>20910</v>
      </c>
      <c r="B14084">
        <v>2649</v>
      </c>
      <c r="C14084" s="3" t="str">
        <f>HYPERLINK("http://www.uniprot.org/uniprot/G7IFM3","tr|G7IFM3|G7IFM3_MEDTR")</f>
        <v>tr|G7IFM3|G7IFM3_MEDTR</v>
      </c>
      <c r="D14084" t="s">
        <v>20911</v>
      </c>
      <c r="E14084">
        <v>83.37</v>
      </c>
      <c r="F14084">
        <v>878</v>
      </c>
      <c r="G14084">
        <v>146</v>
      </c>
      <c r="H14084">
        <v>1</v>
      </c>
      <c r="I14084">
        <v>16</v>
      </c>
      <c r="J14084">
        <v>2646</v>
      </c>
      <c r="K14084">
        <v>1</v>
      </c>
      <c r="L14084">
        <v>4</v>
      </c>
      <c r="M14084">
        <v>876</v>
      </c>
      <c r="N14084" t="s">
        <v>18</v>
      </c>
      <c r="O14084">
        <v>0</v>
      </c>
      <c r="P14084">
        <v>3853</v>
      </c>
    </row>
    <row r="14085" spans="1:16" x14ac:dyDescent="0.25">
      <c r="A14085" t="s">
        <v>20912</v>
      </c>
      <c r="B14085">
        <v>2223</v>
      </c>
      <c r="C14085" s="3" t="str">
        <f>HYPERLINK("http://www.uniprot.org/uniprot/Q2HST1","tr|Q2HST1|Q2HST1_MEDTR")</f>
        <v>tr|Q2HST1|Q2HST1_MEDTR</v>
      </c>
      <c r="D14085" t="s">
        <v>20913</v>
      </c>
      <c r="E14085">
        <v>84.61</v>
      </c>
      <c r="F14085">
        <v>741</v>
      </c>
      <c r="G14085">
        <v>114</v>
      </c>
      <c r="H14085">
        <v>1</v>
      </c>
      <c r="I14085">
        <v>1</v>
      </c>
      <c r="J14085">
        <v>2220</v>
      </c>
      <c r="K14085">
        <v>1</v>
      </c>
      <c r="L14085">
        <v>1</v>
      </c>
      <c r="M14085">
        <v>740</v>
      </c>
      <c r="N14085" t="s">
        <v>18</v>
      </c>
      <c r="O14085">
        <v>0</v>
      </c>
      <c r="P14085">
        <v>3273</v>
      </c>
    </row>
    <row r="14086" spans="1:16" x14ac:dyDescent="0.25">
      <c r="A14086" t="s">
        <v>20914</v>
      </c>
      <c r="B14086">
        <v>780</v>
      </c>
      <c r="C14086" s="3" t="str">
        <f>HYPERLINK("http://www.uniprot.org/uniprot/I3STX9","tr|I3STX9|I3STX9_MEDTR")</f>
        <v>tr|I3STX9|I3STX9_MEDTR</v>
      </c>
      <c r="D14086" t="s">
        <v>22</v>
      </c>
      <c r="E14086">
        <v>59.44</v>
      </c>
      <c r="F14086">
        <v>254</v>
      </c>
      <c r="G14086">
        <v>103</v>
      </c>
      <c r="H14086">
        <v>13</v>
      </c>
      <c r="I14086">
        <v>1</v>
      </c>
      <c r="J14086">
        <v>723</v>
      </c>
      <c r="K14086">
        <v>1</v>
      </c>
      <c r="L14086">
        <v>1</v>
      </c>
      <c r="M14086">
        <v>219</v>
      </c>
      <c r="N14086" t="s">
        <v>18</v>
      </c>
      <c r="O14086" s="1">
        <v>2.2518100000000002E-65</v>
      </c>
      <c r="P14086">
        <v>649</v>
      </c>
    </row>
    <row r="14087" spans="1:16" x14ac:dyDescent="0.25">
      <c r="A14087" t="s">
        <v>20915</v>
      </c>
      <c r="B14087">
        <v>2418</v>
      </c>
      <c r="C14087" s="3" t="str">
        <f>HYPERLINK("http://www.uniprot.org/uniprot/G7JXU6","tr|G7JXU6|G7JXU6_MEDTR")</f>
        <v>tr|G7JXU6|G7JXU6_MEDTR</v>
      </c>
      <c r="D14087" t="s">
        <v>20916</v>
      </c>
      <c r="E14087">
        <v>80.97</v>
      </c>
      <c r="F14087">
        <v>799</v>
      </c>
      <c r="G14087">
        <v>152</v>
      </c>
      <c r="H14087">
        <v>1</v>
      </c>
      <c r="I14087">
        <v>7</v>
      </c>
      <c r="J14087">
        <v>2400</v>
      </c>
      <c r="K14087">
        <v>1</v>
      </c>
      <c r="L14087">
        <v>2</v>
      </c>
      <c r="M14087">
        <v>800</v>
      </c>
      <c r="N14087" t="s">
        <v>18</v>
      </c>
      <c r="O14087">
        <v>0</v>
      </c>
      <c r="P14087">
        <v>3435</v>
      </c>
    </row>
    <row r="14088" spans="1:16" x14ac:dyDescent="0.25">
      <c r="A14088" t="s">
        <v>20917</v>
      </c>
      <c r="B14088">
        <v>297</v>
      </c>
      <c r="C14088" s="3" t="str">
        <f>HYPERLINK("http://www.uniprot.org/uniprot/G7K8D6","tr|G7K8D6|G7K8D6_MEDTR")</f>
        <v>tr|G7K8D6|G7K8D6_MEDTR</v>
      </c>
      <c r="D14088" t="s">
        <v>20918</v>
      </c>
      <c r="E14088">
        <v>72.040000000000006</v>
      </c>
      <c r="F14088">
        <v>93</v>
      </c>
      <c r="G14088">
        <v>26</v>
      </c>
      <c r="H14088">
        <v>0</v>
      </c>
      <c r="I14088">
        <v>16</v>
      </c>
      <c r="J14088">
        <v>294</v>
      </c>
      <c r="K14088">
        <v>1</v>
      </c>
      <c r="L14088">
        <v>128</v>
      </c>
      <c r="M14088">
        <v>202</v>
      </c>
      <c r="N14088" t="s">
        <v>18</v>
      </c>
      <c r="O14088" s="1">
        <v>1.89566E-28</v>
      </c>
      <c r="P14088">
        <v>327</v>
      </c>
    </row>
    <row r="14089" spans="1:16" x14ac:dyDescent="0.25">
      <c r="A14089" t="s">
        <v>20919</v>
      </c>
      <c r="B14089">
        <v>900</v>
      </c>
      <c r="C14089" s="3" t="str">
        <f>HYPERLINK("http://www.uniprot.org/uniprot/G7KRX0","tr|G7KRX0|G7KRX0_MEDTR")</f>
        <v>tr|G7KRX0|G7KRX0_MEDTR</v>
      </c>
      <c r="D14089" t="s">
        <v>20920</v>
      </c>
      <c r="E14089">
        <v>67.430000000000007</v>
      </c>
      <c r="F14089">
        <v>304</v>
      </c>
      <c r="G14089">
        <v>99</v>
      </c>
      <c r="H14089">
        <v>6</v>
      </c>
      <c r="I14089">
        <v>1</v>
      </c>
      <c r="J14089">
        <v>894</v>
      </c>
      <c r="K14089">
        <v>1</v>
      </c>
      <c r="L14089">
        <v>1</v>
      </c>
      <c r="M14089">
        <v>303</v>
      </c>
      <c r="N14089" t="s">
        <v>18</v>
      </c>
      <c r="O14089" s="1">
        <v>1.6443400000000001E-116</v>
      </c>
      <c r="P14089">
        <v>1091</v>
      </c>
    </row>
    <row r="14090" spans="1:16" x14ac:dyDescent="0.25">
      <c r="A14090" t="s">
        <v>20921</v>
      </c>
      <c r="B14090">
        <v>1710</v>
      </c>
      <c r="C14090" s="3" t="str">
        <f>HYPERLINK("http://www.uniprot.org/uniprot/I1KK11","tr|I1KK11|I1KK11_SOYBN")</f>
        <v>tr|I1KK11|I1KK11_SOYBN</v>
      </c>
      <c r="D14090" t="s">
        <v>28</v>
      </c>
      <c r="E14090">
        <v>79.430000000000007</v>
      </c>
      <c r="F14090">
        <v>535</v>
      </c>
      <c r="G14090">
        <v>110</v>
      </c>
      <c r="H14090">
        <v>6</v>
      </c>
      <c r="I14090">
        <v>121</v>
      </c>
      <c r="J14090">
        <v>1707</v>
      </c>
      <c r="K14090">
        <v>1</v>
      </c>
      <c r="L14090">
        <v>6</v>
      </c>
      <c r="M14090">
        <v>540</v>
      </c>
      <c r="N14090" t="s">
        <v>18</v>
      </c>
      <c r="O14090">
        <v>0</v>
      </c>
      <c r="P14090">
        <v>2212</v>
      </c>
    </row>
    <row r="14091" spans="1:16" x14ac:dyDescent="0.25">
      <c r="A14091" t="s">
        <v>20922</v>
      </c>
      <c r="B14091">
        <v>2265</v>
      </c>
      <c r="C14091" s="3" t="str">
        <f>HYPERLINK("http://www.uniprot.org/uniprot/A5BE46","tr|A5BE46|A5BE46_VITVI")</f>
        <v>tr|A5BE46|A5BE46_VITVI</v>
      </c>
      <c r="D14091" t="s">
        <v>462</v>
      </c>
      <c r="E14091">
        <v>79.73</v>
      </c>
      <c r="F14091">
        <v>760</v>
      </c>
      <c r="G14091">
        <v>154</v>
      </c>
      <c r="H14091">
        <v>7</v>
      </c>
      <c r="I14091">
        <v>1</v>
      </c>
      <c r="J14091">
        <v>2259</v>
      </c>
      <c r="K14091">
        <v>1</v>
      </c>
      <c r="L14091">
        <v>594</v>
      </c>
      <c r="M14091">
        <v>1353</v>
      </c>
      <c r="N14091" t="s">
        <v>18</v>
      </c>
      <c r="O14091">
        <v>0</v>
      </c>
      <c r="P14091">
        <v>3239</v>
      </c>
    </row>
    <row r="14092" spans="1:16" x14ac:dyDescent="0.25">
      <c r="A14092" t="s">
        <v>20923</v>
      </c>
      <c r="B14092">
        <v>4779</v>
      </c>
      <c r="C14092" s="3" t="str">
        <f>HYPERLINK("http://www.uniprot.org/uniprot/K7N417","tr|K7N417|K7N417_SOYBN")</f>
        <v>tr|K7N417|K7N417_SOYBN</v>
      </c>
      <c r="D14092" t="s">
        <v>28</v>
      </c>
      <c r="E14092">
        <v>74.75</v>
      </c>
      <c r="F14092">
        <v>1624</v>
      </c>
      <c r="G14092">
        <v>410</v>
      </c>
      <c r="H14092">
        <v>32</v>
      </c>
      <c r="I14092">
        <v>1</v>
      </c>
      <c r="J14092">
        <v>4776</v>
      </c>
      <c r="K14092">
        <v>1</v>
      </c>
      <c r="L14092">
        <v>1</v>
      </c>
      <c r="M14092">
        <v>1597</v>
      </c>
      <c r="N14092" t="s">
        <v>18</v>
      </c>
      <c r="O14092">
        <v>0</v>
      </c>
      <c r="P14092">
        <v>6066</v>
      </c>
    </row>
    <row r="14093" spans="1:16" x14ac:dyDescent="0.25">
      <c r="A14093" t="s">
        <v>20924</v>
      </c>
      <c r="B14093">
        <v>435</v>
      </c>
      <c r="C14093" s="3" t="str">
        <f>HYPERLINK("http://www.uniprot.org/uniprot/I1NHP3","tr|I1NHP3|I1NHP3_SOYBN")</f>
        <v>tr|I1NHP3|I1NHP3_SOYBN</v>
      </c>
      <c r="D14093" t="s">
        <v>28</v>
      </c>
      <c r="E14093">
        <v>54.36</v>
      </c>
      <c r="F14093">
        <v>103</v>
      </c>
      <c r="G14093">
        <v>47</v>
      </c>
      <c r="H14093">
        <v>7</v>
      </c>
      <c r="I14093">
        <v>139</v>
      </c>
      <c r="J14093">
        <v>426</v>
      </c>
      <c r="K14093">
        <v>1</v>
      </c>
      <c r="L14093">
        <v>42</v>
      </c>
      <c r="M14093">
        <v>139</v>
      </c>
      <c r="N14093" t="s">
        <v>18</v>
      </c>
      <c r="O14093" s="1">
        <v>3.8335899999999996E-18</v>
      </c>
      <c r="P14093">
        <v>238</v>
      </c>
    </row>
    <row r="14094" spans="1:16" x14ac:dyDescent="0.25">
      <c r="A14094" t="s">
        <v>20925</v>
      </c>
      <c r="B14094">
        <v>444</v>
      </c>
      <c r="C14094" s="3" t="str">
        <f>HYPERLINK("http://www.uniprot.org/uniprot/K7K9E6","tr|K7K9E6|K7K9E6_SOYBN")</f>
        <v>tr|K7K9E6|K7K9E6_SOYBN</v>
      </c>
      <c r="D14094" t="s">
        <v>117</v>
      </c>
      <c r="E14094">
        <v>53.07</v>
      </c>
      <c r="F14094">
        <v>130</v>
      </c>
      <c r="G14094">
        <v>61</v>
      </c>
      <c r="H14094">
        <v>4</v>
      </c>
      <c r="I14094">
        <v>1</v>
      </c>
      <c r="J14094">
        <v>378</v>
      </c>
      <c r="K14094">
        <v>1</v>
      </c>
      <c r="L14094">
        <v>1</v>
      </c>
      <c r="M14094">
        <v>128</v>
      </c>
      <c r="N14094" t="s">
        <v>18</v>
      </c>
      <c r="O14094" s="1">
        <v>5.2584699999999998E-23</v>
      </c>
      <c r="P14094">
        <v>280</v>
      </c>
    </row>
    <row r="14095" spans="1:16" x14ac:dyDescent="0.25">
      <c r="A14095" t="s">
        <v>20926</v>
      </c>
      <c r="B14095">
        <v>237</v>
      </c>
      <c r="C14095" s="3" t="str">
        <f>HYPERLINK("http://www.uniprot.org/uniprot/I1JXN3","tr|I1JXN3|I1JXN3_SOYBN")</f>
        <v>tr|I1JXN3|I1JXN3_SOYBN</v>
      </c>
      <c r="D14095" t="s">
        <v>28</v>
      </c>
      <c r="E14095">
        <v>94.87</v>
      </c>
      <c r="F14095">
        <v>78</v>
      </c>
      <c r="G14095">
        <v>4</v>
      </c>
      <c r="H14095">
        <v>0</v>
      </c>
      <c r="I14095">
        <v>1</v>
      </c>
      <c r="J14095">
        <v>234</v>
      </c>
      <c r="K14095">
        <v>1</v>
      </c>
      <c r="L14095">
        <v>1</v>
      </c>
      <c r="M14095">
        <v>78</v>
      </c>
      <c r="N14095" t="s">
        <v>18</v>
      </c>
      <c r="O14095" s="1">
        <v>4.0766000000000002E-36</v>
      </c>
      <c r="P14095">
        <v>393</v>
      </c>
    </row>
    <row r="14096" spans="1:16" x14ac:dyDescent="0.25">
      <c r="A14096" t="s">
        <v>20927</v>
      </c>
      <c r="B14096">
        <v>549</v>
      </c>
      <c r="C14096" s="3" t="str">
        <f>HYPERLINK("http://www.uniprot.org/uniprot/D3YBC1","tr|D3YBC1|D3YBC1_TRIRP")</f>
        <v>tr|D3YBC1|D3YBC1_TRIRP</v>
      </c>
      <c r="D14096" t="s">
        <v>20928</v>
      </c>
      <c r="E14096">
        <v>65.12</v>
      </c>
      <c r="F14096">
        <v>195</v>
      </c>
      <c r="G14096">
        <v>68</v>
      </c>
      <c r="H14096">
        <v>14</v>
      </c>
      <c r="I14096">
        <v>1</v>
      </c>
      <c r="J14096">
        <v>543</v>
      </c>
      <c r="K14096">
        <v>1</v>
      </c>
      <c r="L14096">
        <v>1</v>
      </c>
      <c r="M14096">
        <v>194</v>
      </c>
      <c r="N14096" t="s">
        <v>18</v>
      </c>
      <c r="O14096" s="1">
        <v>1.6901699999999999E-67</v>
      </c>
      <c r="P14096">
        <v>664</v>
      </c>
    </row>
    <row r="14097" spans="1:16" x14ac:dyDescent="0.25">
      <c r="A14097" t="s">
        <v>20929</v>
      </c>
      <c r="B14097">
        <v>1575</v>
      </c>
      <c r="C14097" s="3" t="str">
        <f>HYPERLINK("http://www.uniprot.org/uniprot/G7JB93","tr|G7JB93|G7JB93_MEDTR")</f>
        <v>tr|G7JB93|G7JB93_MEDTR</v>
      </c>
      <c r="D14097" t="s">
        <v>20930</v>
      </c>
      <c r="E14097">
        <v>76.709999999999994</v>
      </c>
      <c r="F14097">
        <v>524</v>
      </c>
      <c r="G14097">
        <v>122</v>
      </c>
      <c r="H14097">
        <v>0</v>
      </c>
      <c r="I14097">
        <v>1</v>
      </c>
      <c r="J14097">
        <v>1572</v>
      </c>
      <c r="K14097">
        <v>1</v>
      </c>
      <c r="L14097">
        <v>74</v>
      </c>
      <c r="M14097">
        <v>592</v>
      </c>
      <c r="N14097" t="s">
        <v>18</v>
      </c>
      <c r="O14097">
        <v>0</v>
      </c>
      <c r="P14097">
        <v>2045</v>
      </c>
    </row>
    <row r="14098" spans="1:16" x14ac:dyDescent="0.25">
      <c r="A14098" t="s">
        <v>20931</v>
      </c>
      <c r="B14098">
        <v>2214</v>
      </c>
      <c r="C14098" s="3" t="str">
        <f>HYPERLINK("http://www.uniprot.org/uniprot/G7J3M3","tr|G7J3M3|G7J3M3_MEDTR")</f>
        <v>tr|G7J3M3|G7J3M3_MEDTR</v>
      </c>
      <c r="D14098" t="s">
        <v>20932</v>
      </c>
      <c r="E14098">
        <v>80.69</v>
      </c>
      <c r="F14098">
        <v>746</v>
      </c>
      <c r="G14098">
        <v>144</v>
      </c>
      <c r="H14098">
        <v>9</v>
      </c>
      <c r="I14098">
        <v>1</v>
      </c>
      <c r="J14098">
        <v>2211</v>
      </c>
      <c r="K14098">
        <v>1</v>
      </c>
      <c r="L14098">
        <v>1</v>
      </c>
      <c r="M14098">
        <v>732</v>
      </c>
      <c r="N14098" t="s">
        <v>18</v>
      </c>
      <c r="O14098">
        <v>0</v>
      </c>
      <c r="P14098">
        <v>3145</v>
      </c>
    </row>
    <row r="14099" spans="1:16" x14ac:dyDescent="0.25">
      <c r="A14099" t="s">
        <v>20933</v>
      </c>
      <c r="B14099">
        <v>1287</v>
      </c>
      <c r="C14099" s="3" t="str">
        <f>HYPERLINK("http://www.uniprot.org/uniprot/G7JJY6","tr|G7JJY6|G7JJY6_MEDTR")</f>
        <v>tr|G7JJY6|G7JJY6_MEDTR</v>
      </c>
      <c r="D14099" t="s">
        <v>20934</v>
      </c>
      <c r="E14099">
        <v>80.7</v>
      </c>
      <c r="F14099">
        <v>451</v>
      </c>
      <c r="G14099">
        <v>87</v>
      </c>
      <c r="H14099">
        <v>23</v>
      </c>
      <c r="I14099">
        <v>1</v>
      </c>
      <c r="J14099">
        <v>1284</v>
      </c>
      <c r="K14099">
        <v>1</v>
      </c>
      <c r="L14099">
        <v>31</v>
      </c>
      <c r="M14099">
        <v>481</v>
      </c>
      <c r="N14099" t="s">
        <v>18</v>
      </c>
      <c r="O14099">
        <v>0</v>
      </c>
      <c r="P14099">
        <v>1891</v>
      </c>
    </row>
    <row r="14100" spans="1:16" x14ac:dyDescent="0.25">
      <c r="A14100" t="s">
        <v>20935</v>
      </c>
      <c r="B14100">
        <v>3096</v>
      </c>
      <c r="C14100" s="3" t="str">
        <f>HYPERLINK("http://www.uniprot.org/uniprot/G7JG42","tr|G7JG42|G7JG42_MEDTR")</f>
        <v>tr|G7JG42|G7JG42_MEDTR</v>
      </c>
      <c r="D14100" t="s">
        <v>20936</v>
      </c>
      <c r="E14100">
        <v>74.78</v>
      </c>
      <c r="F14100">
        <v>1043</v>
      </c>
      <c r="G14100">
        <v>263</v>
      </c>
      <c r="H14100">
        <v>12</v>
      </c>
      <c r="I14100">
        <v>1</v>
      </c>
      <c r="J14100">
        <v>3093</v>
      </c>
      <c r="K14100">
        <v>1</v>
      </c>
      <c r="L14100">
        <v>1</v>
      </c>
      <c r="M14100">
        <v>1041</v>
      </c>
      <c r="N14100" t="s">
        <v>18</v>
      </c>
      <c r="O14100">
        <v>0</v>
      </c>
      <c r="P14100">
        <v>3846</v>
      </c>
    </row>
    <row r="14101" spans="1:16" x14ac:dyDescent="0.25">
      <c r="A14101" t="s">
        <v>20937</v>
      </c>
      <c r="B14101">
        <v>1110</v>
      </c>
      <c r="C14101" s="3" t="str">
        <f>HYPERLINK("http://www.uniprot.org/uniprot/G8A2N5","tr|G8A2N5|G8A2N5_MEDTR")</f>
        <v>tr|G8A2N5|G8A2N5_MEDTR</v>
      </c>
      <c r="D14101" t="s">
        <v>16791</v>
      </c>
      <c r="E14101">
        <v>87.06</v>
      </c>
      <c r="F14101">
        <v>371</v>
      </c>
      <c r="G14101">
        <v>48</v>
      </c>
      <c r="H14101">
        <v>2</v>
      </c>
      <c r="I14101">
        <v>1</v>
      </c>
      <c r="J14101">
        <v>1107</v>
      </c>
      <c r="K14101">
        <v>1</v>
      </c>
      <c r="L14101">
        <v>1</v>
      </c>
      <c r="M14101">
        <v>371</v>
      </c>
      <c r="N14101" t="s">
        <v>18</v>
      </c>
      <c r="O14101">
        <v>0</v>
      </c>
      <c r="P14101">
        <v>1744</v>
      </c>
    </row>
    <row r="14102" spans="1:16" x14ac:dyDescent="0.25">
      <c r="A14102" t="s">
        <v>20938</v>
      </c>
      <c r="B14102">
        <v>1905</v>
      </c>
      <c r="C14102" s="3" t="str">
        <f>HYPERLINK("http://www.uniprot.org/uniprot/I1KMM6","tr|I1KMM6|I1KMM6_SOYBN")</f>
        <v>tr|I1KMM6|I1KMM6_SOYBN</v>
      </c>
      <c r="D14102" t="s">
        <v>117</v>
      </c>
      <c r="E14102">
        <v>84.16</v>
      </c>
      <c r="F14102">
        <v>619</v>
      </c>
      <c r="G14102">
        <v>98</v>
      </c>
      <c r="H14102">
        <v>5</v>
      </c>
      <c r="I14102">
        <v>1</v>
      </c>
      <c r="J14102">
        <v>1842</v>
      </c>
      <c r="K14102">
        <v>1</v>
      </c>
      <c r="L14102">
        <v>1</v>
      </c>
      <c r="M14102">
        <v>613</v>
      </c>
      <c r="N14102" t="s">
        <v>18</v>
      </c>
      <c r="O14102">
        <v>0</v>
      </c>
      <c r="P14102">
        <v>2766</v>
      </c>
    </row>
    <row r="14103" spans="1:16" x14ac:dyDescent="0.25">
      <c r="A14103" t="s">
        <v>20939</v>
      </c>
      <c r="B14103">
        <v>2664</v>
      </c>
      <c r="C14103" s="3" t="str">
        <f>HYPERLINK("http://www.uniprot.org/uniprot/I1KH95","tr|I1KH95|I1KH95_SOYBN")</f>
        <v>tr|I1KH95|I1KH95_SOYBN</v>
      </c>
      <c r="D14103" t="s">
        <v>28</v>
      </c>
      <c r="E14103">
        <v>68.78</v>
      </c>
      <c r="F14103">
        <v>897</v>
      </c>
      <c r="G14103">
        <v>280</v>
      </c>
      <c r="H14103">
        <v>10</v>
      </c>
      <c r="I14103">
        <v>1</v>
      </c>
      <c r="J14103">
        <v>2661</v>
      </c>
      <c r="K14103">
        <v>1</v>
      </c>
      <c r="L14103">
        <v>1</v>
      </c>
      <c r="M14103">
        <v>863</v>
      </c>
      <c r="N14103" t="s">
        <v>18</v>
      </c>
      <c r="O14103">
        <v>0</v>
      </c>
      <c r="P14103">
        <v>3046</v>
      </c>
    </row>
    <row r="14104" spans="1:16" x14ac:dyDescent="0.25">
      <c r="A14104" t="s">
        <v>20940</v>
      </c>
      <c r="B14104">
        <v>1536</v>
      </c>
      <c r="C14104" s="3" t="str">
        <f>HYPERLINK("http://www.uniprot.org/uniprot/I1MK24","tr|I1MK24|I1MK24_SOYBN")</f>
        <v>tr|I1MK24|I1MK24_SOYBN</v>
      </c>
      <c r="D14104" t="s">
        <v>28</v>
      </c>
      <c r="E14104">
        <v>86.75</v>
      </c>
      <c r="F14104">
        <v>506</v>
      </c>
      <c r="G14104">
        <v>67</v>
      </c>
      <c r="H14104">
        <v>0</v>
      </c>
      <c r="I14104">
        <v>16</v>
      </c>
      <c r="J14104">
        <v>1533</v>
      </c>
      <c r="K14104">
        <v>1</v>
      </c>
      <c r="L14104">
        <v>4</v>
      </c>
      <c r="M14104">
        <v>507</v>
      </c>
      <c r="N14104" t="s">
        <v>18</v>
      </c>
      <c r="O14104">
        <v>0</v>
      </c>
      <c r="P14104">
        <v>2345</v>
      </c>
    </row>
    <row r="14105" spans="1:16" x14ac:dyDescent="0.25">
      <c r="A14105" t="s">
        <v>20941</v>
      </c>
      <c r="B14105">
        <v>924</v>
      </c>
      <c r="C14105" s="3" t="str">
        <f>HYPERLINK("http://www.uniprot.org/uniprot/G7JYR0","tr|G7JYR0|G7JYR0_MEDTR")</f>
        <v>tr|G7JYR0|G7JYR0_MEDTR</v>
      </c>
      <c r="D14105" t="s">
        <v>20942</v>
      </c>
      <c r="E14105">
        <v>84.01</v>
      </c>
      <c r="F14105">
        <v>269</v>
      </c>
      <c r="G14105">
        <v>43</v>
      </c>
      <c r="H14105">
        <v>0</v>
      </c>
      <c r="I14105">
        <v>1</v>
      </c>
      <c r="J14105">
        <v>807</v>
      </c>
      <c r="K14105">
        <v>1</v>
      </c>
      <c r="L14105">
        <v>1</v>
      </c>
      <c r="M14105">
        <v>266</v>
      </c>
      <c r="N14105" t="s">
        <v>18</v>
      </c>
      <c r="O14105" s="1">
        <v>4.48502E-125</v>
      </c>
      <c r="P14105">
        <v>1165</v>
      </c>
    </row>
    <row r="14106" spans="1:16" x14ac:dyDescent="0.25">
      <c r="A14106" t="s">
        <v>20943</v>
      </c>
      <c r="B14106">
        <v>2889</v>
      </c>
      <c r="C14106" s="3" t="str">
        <f>HYPERLINK("http://www.uniprot.org/uniprot/I1KJ06","tr|I1KJ06|I1KJ06_SOYBN")</f>
        <v>tr|I1KJ06|I1KJ06_SOYBN</v>
      </c>
      <c r="D14106" t="s">
        <v>117</v>
      </c>
      <c r="E14106">
        <v>88.57</v>
      </c>
      <c r="F14106">
        <v>963</v>
      </c>
      <c r="G14106">
        <v>110</v>
      </c>
      <c r="H14106">
        <v>1</v>
      </c>
      <c r="I14106">
        <v>1</v>
      </c>
      <c r="J14106">
        <v>2886</v>
      </c>
      <c r="K14106">
        <v>1</v>
      </c>
      <c r="L14106">
        <v>1</v>
      </c>
      <c r="M14106">
        <v>962</v>
      </c>
      <c r="N14106" t="s">
        <v>18</v>
      </c>
      <c r="O14106">
        <v>0</v>
      </c>
      <c r="P14106">
        <v>4334</v>
      </c>
    </row>
    <row r="14107" spans="1:16" x14ac:dyDescent="0.25">
      <c r="A14107" t="s">
        <v>20944</v>
      </c>
      <c r="B14107">
        <v>519</v>
      </c>
      <c r="C14107" s="3" t="str">
        <f>HYPERLINK("http://www.uniprot.org/uniprot/I3SUC0","tr|I3SUC0|I3SUC0_LOTJA")</f>
        <v>tr|I3SUC0|I3SUC0_LOTJA</v>
      </c>
      <c r="D14107" t="s">
        <v>93</v>
      </c>
      <c r="E14107">
        <v>67.83</v>
      </c>
      <c r="F14107">
        <v>143</v>
      </c>
      <c r="G14107">
        <v>46</v>
      </c>
      <c r="H14107">
        <v>0</v>
      </c>
      <c r="I14107">
        <v>1</v>
      </c>
      <c r="J14107">
        <v>429</v>
      </c>
      <c r="K14107">
        <v>1</v>
      </c>
      <c r="L14107">
        <v>73</v>
      </c>
      <c r="M14107">
        <v>215</v>
      </c>
      <c r="N14107" t="s">
        <v>18</v>
      </c>
      <c r="O14107" s="1">
        <v>9.7876499999999993E-46</v>
      </c>
      <c r="P14107">
        <v>476</v>
      </c>
    </row>
    <row r="14108" spans="1:16" x14ac:dyDescent="0.25">
      <c r="A14108" t="s">
        <v>20945</v>
      </c>
      <c r="B14108">
        <v>2079</v>
      </c>
      <c r="C14108" s="3" t="str">
        <f>HYPERLINK("http://www.uniprot.org/uniprot/I1M0I4","tr|I1M0I4|I1M0I4_SOYBN")</f>
        <v>tr|I1M0I4|I1M0I4_SOYBN</v>
      </c>
      <c r="D14108" t="s">
        <v>28</v>
      </c>
      <c r="E14108">
        <v>66.75</v>
      </c>
      <c r="F14108">
        <v>746</v>
      </c>
      <c r="G14108">
        <v>248</v>
      </c>
      <c r="H14108">
        <v>54</v>
      </c>
      <c r="I14108">
        <v>1</v>
      </c>
      <c r="J14108">
        <v>2076</v>
      </c>
      <c r="K14108">
        <v>1</v>
      </c>
      <c r="L14108">
        <v>35</v>
      </c>
      <c r="M14108">
        <v>778</v>
      </c>
      <c r="N14108" t="s">
        <v>18</v>
      </c>
      <c r="O14108">
        <v>0</v>
      </c>
      <c r="P14108">
        <v>2500</v>
      </c>
    </row>
    <row r="14109" spans="1:16" x14ac:dyDescent="0.25">
      <c r="A14109" t="s">
        <v>20946</v>
      </c>
      <c r="B14109">
        <v>903</v>
      </c>
      <c r="C14109" s="3" t="str">
        <f>HYPERLINK("http://www.uniprot.org/uniprot/I1MQ83","tr|I1MQ83|I1MQ83_SOYBN")</f>
        <v>tr|I1MQ83|I1MQ83_SOYBN</v>
      </c>
      <c r="D14109" t="s">
        <v>71</v>
      </c>
      <c r="E14109">
        <v>68.14</v>
      </c>
      <c r="F14109">
        <v>226</v>
      </c>
      <c r="G14109">
        <v>72</v>
      </c>
      <c r="H14109">
        <v>1</v>
      </c>
      <c r="I14109">
        <v>1</v>
      </c>
      <c r="J14109">
        <v>675</v>
      </c>
      <c r="K14109">
        <v>1</v>
      </c>
      <c r="L14109">
        <v>1</v>
      </c>
      <c r="M14109">
        <v>226</v>
      </c>
      <c r="N14109" t="s">
        <v>18</v>
      </c>
      <c r="O14109" s="1">
        <v>8.0291500000000005E-79</v>
      </c>
      <c r="P14109">
        <v>766</v>
      </c>
    </row>
    <row r="14110" spans="1:16" x14ac:dyDescent="0.25">
      <c r="A14110" t="s">
        <v>20947</v>
      </c>
      <c r="B14110">
        <v>1869</v>
      </c>
      <c r="C14110" s="3" t="str">
        <f>HYPERLINK("http://www.uniprot.org/uniprot/I1MTD2","tr|I1MTD2|I1MTD2_SOYBN")</f>
        <v>tr|I1MTD2|I1MTD2_SOYBN</v>
      </c>
      <c r="D14110" t="s">
        <v>28</v>
      </c>
      <c r="E14110">
        <v>69.19</v>
      </c>
      <c r="F14110">
        <v>620</v>
      </c>
      <c r="G14110">
        <v>191</v>
      </c>
      <c r="H14110">
        <v>1</v>
      </c>
      <c r="I14110">
        <v>1</v>
      </c>
      <c r="J14110">
        <v>1857</v>
      </c>
      <c r="K14110">
        <v>1</v>
      </c>
      <c r="L14110">
        <v>1</v>
      </c>
      <c r="M14110">
        <v>599</v>
      </c>
      <c r="N14110" t="s">
        <v>18</v>
      </c>
      <c r="O14110">
        <v>0</v>
      </c>
      <c r="P14110">
        <v>2132</v>
      </c>
    </row>
    <row r="14111" spans="1:16" x14ac:dyDescent="0.25">
      <c r="A14111" t="s">
        <v>20948</v>
      </c>
      <c r="B14111">
        <v>1953</v>
      </c>
      <c r="C14111" s="3" t="str">
        <f>HYPERLINK("http://www.uniprot.org/uniprot/G7K465","tr|G7K465|G7K465_MEDTR")</f>
        <v>tr|G7K465|G7K465_MEDTR</v>
      </c>
      <c r="D14111" t="s">
        <v>20949</v>
      </c>
      <c r="E14111">
        <v>78.8</v>
      </c>
      <c r="F14111">
        <v>651</v>
      </c>
      <c r="G14111">
        <v>138</v>
      </c>
      <c r="H14111">
        <v>4</v>
      </c>
      <c r="I14111">
        <v>10</v>
      </c>
      <c r="J14111">
        <v>1950</v>
      </c>
      <c r="K14111">
        <v>1</v>
      </c>
      <c r="L14111">
        <v>5</v>
      </c>
      <c r="M14111">
        <v>606</v>
      </c>
      <c r="N14111" t="s">
        <v>18</v>
      </c>
      <c r="O14111">
        <v>0</v>
      </c>
      <c r="P14111">
        <v>2449</v>
      </c>
    </row>
    <row r="14112" spans="1:16" x14ac:dyDescent="0.25">
      <c r="A14112" t="s">
        <v>20950</v>
      </c>
      <c r="B14112">
        <v>465</v>
      </c>
      <c r="C14112" s="3" t="str">
        <f>HYPERLINK("http://www.uniprot.org/uniprot/B7FGU6","tr|B7FGU6|B7FGU6_MEDTR")</f>
        <v>tr|B7FGU6|B7FGU6_MEDTR</v>
      </c>
      <c r="D14112" t="s">
        <v>188</v>
      </c>
      <c r="E14112">
        <v>73.849999999999994</v>
      </c>
      <c r="F14112">
        <v>153</v>
      </c>
      <c r="G14112">
        <v>40</v>
      </c>
      <c r="H14112">
        <v>0</v>
      </c>
      <c r="I14112">
        <v>1</v>
      </c>
      <c r="J14112">
        <v>459</v>
      </c>
      <c r="K14112">
        <v>1</v>
      </c>
      <c r="L14112">
        <v>1</v>
      </c>
      <c r="M14112">
        <v>153</v>
      </c>
      <c r="N14112" t="s">
        <v>18</v>
      </c>
      <c r="O14112" s="1">
        <v>8.0116599999999999E-56</v>
      </c>
      <c r="P14112">
        <v>563</v>
      </c>
    </row>
    <row r="14113" spans="1:16" x14ac:dyDescent="0.25">
      <c r="A14113" t="s">
        <v>20951</v>
      </c>
      <c r="B14113">
        <v>2862</v>
      </c>
      <c r="C14113" s="3" t="str">
        <f>HYPERLINK("http://www.uniprot.org/uniprot/G7IFT4","tr|G7IFT4|G7IFT4_MEDTR")</f>
        <v>tr|G7IFT4|G7IFT4_MEDTR</v>
      </c>
      <c r="D14113" t="s">
        <v>20952</v>
      </c>
      <c r="E14113">
        <v>81.13</v>
      </c>
      <c r="F14113">
        <v>986</v>
      </c>
      <c r="G14113">
        <v>186</v>
      </c>
      <c r="H14113">
        <v>33</v>
      </c>
      <c r="I14113">
        <v>1</v>
      </c>
      <c r="J14113">
        <v>2859</v>
      </c>
      <c r="K14113">
        <v>1</v>
      </c>
      <c r="L14113">
        <v>1</v>
      </c>
      <c r="M14113">
        <v>986</v>
      </c>
      <c r="N14113" t="s">
        <v>18</v>
      </c>
      <c r="O14113">
        <v>0</v>
      </c>
      <c r="P14113">
        <v>4102</v>
      </c>
    </row>
    <row r="14114" spans="1:16" x14ac:dyDescent="0.25">
      <c r="A14114" t="s">
        <v>20953</v>
      </c>
      <c r="B14114">
        <v>672</v>
      </c>
      <c r="C14114" s="3" t="str">
        <f>HYPERLINK("http://www.uniprot.org/uniprot/K7MNX2","tr|K7MNX2|K7MNX2_SOYBN")</f>
        <v>tr|K7MNX2|K7MNX2_SOYBN</v>
      </c>
      <c r="D14114" t="s">
        <v>28</v>
      </c>
      <c r="E14114">
        <v>26.05</v>
      </c>
      <c r="F14114">
        <v>119</v>
      </c>
      <c r="G14114">
        <v>88</v>
      </c>
      <c r="H14114">
        <v>2</v>
      </c>
      <c r="I14114">
        <v>40</v>
      </c>
      <c r="J14114">
        <v>390</v>
      </c>
      <c r="K14114">
        <v>1</v>
      </c>
      <c r="L14114">
        <v>402</v>
      </c>
      <c r="M14114">
        <v>520</v>
      </c>
      <c r="N14114" t="s">
        <v>18</v>
      </c>
      <c r="O14114" s="1">
        <v>1.6477E-9</v>
      </c>
      <c r="P14114">
        <v>166</v>
      </c>
    </row>
    <row r="14115" spans="1:16" x14ac:dyDescent="0.25">
      <c r="A14115" t="s">
        <v>20954</v>
      </c>
      <c r="B14115">
        <v>1002</v>
      </c>
      <c r="C14115" s="3" t="str">
        <f>HYPERLINK("http://www.uniprot.org/uniprot/Q2HRQ1","tr|Q2HRQ1|Q2HRQ1_MEDTR")</f>
        <v>tr|Q2HRQ1|Q2HRQ1_MEDTR</v>
      </c>
      <c r="D14115" t="s">
        <v>8917</v>
      </c>
      <c r="E14115">
        <v>47.12</v>
      </c>
      <c r="F14115">
        <v>174</v>
      </c>
      <c r="G14115">
        <v>92</v>
      </c>
      <c r="H14115">
        <v>1</v>
      </c>
      <c r="I14115">
        <v>1</v>
      </c>
      <c r="J14115">
        <v>519</v>
      </c>
      <c r="K14115">
        <v>1</v>
      </c>
      <c r="L14115">
        <v>1</v>
      </c>
      <c r="M14115">
        <v>172</v>
      </c>
      <c r="N14115" t="s">
        <v>18</v>
      </c>
      <c r="O14115" s="1">
        <v>2.21664E-35</v>
      </c>
      <c r="P14115">
        <v>392</v>
      </c>
    </row>
    <row r="14116" spans="1:16" x14ac:dyDescent="0.25">
      <c r="A14116" t="s">
        <v>20955</v>
      </c>
      <c r="B14116">
        <v>504</v>
      </c>
      <c r="C14116" s="3" t="str">
        <f>HYPERLINK("http://www.uniprot.org/uniprot/G7K8D4","tr|G7K8D4|G7K8D4_MEDTR")</f>
        <v>tr|G7K8D4|G7K8D4_MEDTR</v>
      </c>
      <c r="D14116" t="s">
        <v>20956</v>
      </c>
      <c r="E14116">
        <v>82.78</v>
      </c>
      <c r="F14116">
        <v>151</v>
      </c>
      <c r="G14116">
        <v>26</v>
      </c>
      <c r="H14116">
        <v>0</v>
      </c>
      <c r="I14116">
        <v>49</v>
      </c>
      <c r="J14116">
        <v>501</v>
      </c>
      <c r="K14116">
        <v>1</v>
      </c>
      <c r="L14116">
        <v>16</v>
      </c>
      <c r="M14116">
        <v>166</v>
      </c>
      <c r="N14116" t="s">
        <v>18</v>
      </c>
      <c r="O14116" s="1">
        <v>2.3869700000000001E-68</v>
      </c>
      <c r="P14116">
        <v>671</v>
      </c>
    </row>
    <row r="14117" spans="1:16" x14ac:dyDescent="0.25">
      <c r="A14117" t="s">
        <v>20957</v>
      </c>
      <c r="B14117">
        <v>900</v>
      </c>
      <c r="C14117" s="3" t="str">
        <f>HYPERLINK("http://www.uniprot.org/uniprot/G7LC00","tr|G7LC00|G7LC00_MEDTR")</f>
        <v>tr|G7LC00|G7LC00_MEDTR</v>
      </c>
      <c r="D14117" t="s">
        <v>20958</v>
      </c>
      <c r="E14117">
        <v>62.79</v>
      </c>
      <c r="F14117">
        <v>301</v>
      </c>
      <c r="G14117">
        <v>112</v>
      </c>
      <c r="H14117">
        <v>14</v>
      </c>
      <c r="I14117">
        <v>1</v>
      </c>
      <c r="J14117">
        <v>861</v>
      </c>
      <c r="K14117">
        <v>1</v>
      </c>
      <c r="L14117">
        <v>27</v>
      </c>
      <c r="M14117">
        <v>327</v>
      </c>
      <c r="N14117" t="s">
        <v>18</v>
      </c>
      <c r="O14117" s="1">
        <v>4.6555000000000003E-95</v>
      </c>
      <c r="P14117">
        <v>906</v>
      </c>
    </row>
    <row r="14118" spans="1:16" x14ac:dyDescent="0.25">
      <c r="A14118" t="s">
        <v>20959</v>
      </c>
      <c r="B14118">
        <v>924</v>
      </c>
      <c r="C14118" s="3" t="str">
        <f>HYPERLINK("http://www.uniprot.org/uniprot/G7KT69","tr|G7KT69|G7KT69_MEDTR")</f>
        <v>tr|G7KT69|G7KT69_MEDTR</v>
      </c>
      <c r="D14118" t="s">
        <v>20960</v>
      </c>
      <c r="E14118">
        <v>44.96</v>
      </c>
      <c r="F14118">
        <v>298</v>
      </c>
      <c r="G14118">
        <v>164</v>
      </c>
      <c r="H14118">
        <v>15</v>
      </c>
      <c r="I14118">
        <v>1</v>
      </c>
      <c r="J14118">
        <v>849</v>
      </c>
      <c r="K14118">
        <v>1</v>
      </c>
      <c r="L14118">
        <v>1</v>
      </c>
      <c r="M14118">
        <v>256</v>
      </c>
      <c r="N14118" t="s">
        <v>18</v>
      </c>
      <c r="O14118" s="1">
        <v>3.6286500000000001E-50</v>
      </c>
      <c r="P14118">
        <v>519</v>
      </c>
    </row>
    <row r="14119" spans="1:16" x14ac:dyDescent="0.25">
      <c r="A14119" t="s">
        <v>20961</v>
      </c>
      <c r="B14119">
        <v>2652</v>
      </c>
      <c r="C14119" s="3" t="str">
        <f>HYPERLINK("http://www.uniprot.org/uniprot/K7N417","tr|K7N417|K7N417_SOYBN")</f>
        <v>tr|K7N417|K7N417_SOYBN</v>
      </c>
      <c r="D14119" t="s">
        <v>28</v>
      </c>
      <c r="E14119">
        <v>67.209999999999994</v>
      </c>
      <c r="F14119">
        <v>851</v>
      </c>
      <c r="G14119">
        <v>279</v>
      </c>
      <c r="H14119">
        <v>108</v>
      </c>
      <c r="I14119">
        <v>208</v>
      </c>
      <c r="J14119">
        <v>2436</v>
      </c>
      <c r="K14119">
        <v>1</v>
      </c>
      <c r="L14119">
        <v>96</v>
      </c>
      <c r="M14119">
        <v>946</v>
      </c>
      <c r="N14119" t="s">
        <v>18</v>
      </c>
      <c r="O14119">
        <v>0</v>
      </c>
      <c r="P14119">
        <v>2770</v>
      </c>
    </row>
    <row r="14120" spans="1:16" x14ac:dyDescent="0.25">
      <c r="A14120" t="s">
        <v>20962</v>
      </c>
      <c r="B14120">
        <v>1392</v>
      </c>
      <c r="C14120" s="3" t="str">
        <f>HYPERLINK("http://www.uniprot.org/uniprot/I1LCQ8","tr|I1LCQ8|I1LCQ8_SOYBN")</f>
        <v>tr|I1LCQ8|I1LCQ8_SOYBN</v>
      </c>
      <c r="D14120" t="s">
        <v>28</v>
      </c>
      <c r="E14120">
        <v>81.81</v>
      </c>
      <c r="F14120">
        <v>462</v>
      </c>
      <c r="G14120">
        <v>84</v>
      </c>
      <c r="H14120">
        <v>0</v>
      </c>
      <c r="I14120">
        <v>1</v>
      </c>
      <c r="J14120">
        <v>1386</v>
      </c>
      <c r="K14120">
        <v>1</v>
      </c>
      <c r="L14120">
        <v>1</v>
      </c>
      <c r="M14120">
        <v>462</v>
      </c>
      <c r="N14120" t="s">
        <v>18</v>
      </c>
      <c r="O14120">
        <v>0</v>
      </c>
      <c r="P14120">
        <v>1998</v>
      </c>
    </row>
    <row r="14121" spans="1:16" x14ac:dyDescent="0.25">
      <c r="A14121" t="s">
        <v>20963</v>
      </c>
      <c r="B14121">
        <v>477</v>
      </c>
      <c r="C14121" s="3" t="str">
        <f>HYPERLINK("http://www.uniprot.org/uniprot/G7J3C0","tr|G7J3C0|G7J3C0_MEDTR")</f>
        <v>tr|G7J3C0|G7J3C0_MEDTR</v>
      </c>
      <c r="D14121" t="s">
        <v>20964</v>
      </c>
      <c r="E14121">
        <v>81.569999999999993</v>
      </c>
      <c r="F14121">
        <v>38</v>
      </c>
      <c r="G14121">
        <v>7</v>
      </c>
      <c r="H14121">
        <v>0</v>
      </c>
      <c r="I14121">
        <v>1</v>
      </c>
      <c r="J14121">
        <v>114</v>
      </c>
      <c r="K14121">
        <v>1</v>
      </c>
      <c r="L14121">
        <v>31</v>
      </c>
      <c r="M14121">
        <v>68</v>
      </c>
      <c r="N14121" t="s">
        <v>18</v>
      </c>
      <c r="O14121" s="1">
        <v>3.0945900000000002E-25</v>
      </c>
      <c r="P14121">
        <v>166</v>
      </c>
    </row>
    <row r="14122" spans="1:16" x14ac:dyDescent="0.25">
      <c r="A14122" t="s">
        <v>20965</v>
      </c>
      <c r="B14122">
        <v>678</v>
      </c>
      <c r="C14122" s="3" t="str">
        <f>HYPERLINK("http://www.uniprot.org/uniprot/D3YBF7","tr|D3YBF7|D3YBF7_TRIRP")</f>
        <v>tr|D3YBF7|D3YBF7_TRIRP</v>
      </c>
      <c r="D14122" t="s">
        <v>20966</v>
      </c>
      <c r="E14122">
        <v>43.63</v>
      </c>
      <c r="F14122">
        <v>165</v>
      </c>
      <c r="G14122">
        <v>93</v>
      </c>
      <c r="H14122">
        <v>1</v>
      </c>
      <c r="I14122">
        <v>1</v>
      </c>
      <c r="J14122">
        <v>492</v>
      </c>
      <c r="K14122">
        <v>1</v>
      </c>
      <c r="L14122">
        <v>1</v>
      </c>
      <c r="M14122">
        <v>153</v>
      </c>
      <c r="N14122" t="s">
        <v>18</v>
      </c>
      <c r="O14122" s="1">
        <v>5.0556999999999997E-22</v>
      </c>
      <c r="P14122">
        <v>274</v>
      </c>
    </row>
    <row r="14123" spans="1:16" x14ac:dyDescent="0.25">
      <c r="A14123" t="s">
        <v>20967</v>
      </c>
      <c r="B14123">
        <v>702</v>
      </c>
      <c r="C14123" s="3" t="str">
        <f>HYPERLINK("http://www.uniprot.org/uniprot/G7JB89","tr|G7JB89|G7JB89_MEDTR")</f>
        <v>tr|G7JB89|G7JB89_MEDTR</v>
      </c>
      <c r="D14123" t="s">
        <v>20968</v>
      </c>
      <c r="E14123">
        <v>81.97</v>
      </c>
      <c r="F14123">
        <v>233</v>
      </c>
      <c r="G14123">
        <v>42</v>
      </c>
      <c r="H14123">
        <v>0</v>
      </c>
      <c r="I14123">
        <v>1</v>
      </c>
      <c r="J14123">
        <v>699</v>
      </c>
      <c r="K14123">
        <v>1</v>
      </c>
      <c r="L14123">
        <v>1</v>
      </c>
      <c r="M14123">
        <v>233</v>
      </c>
      <c r="N14123" t="s">
        <v>18</v>
      </c>
      <c r="O14123" s="1">
        <v>3.0093E-105</v>
      </c>
      <c r="P14123">
        <v>992</v>
      </c>
    </row>
    <row r="14124" spans="1:16" x14ac:dyDescent="0.25">
      <c r="A14124" t="s">
        <v>20969</v>
      </c>
      <c r="B14124">
        <v>2268</v>
      </c>
      <c r="C14124" s="3" t="str">
        <f>HYPERLINK("http://www.uniprot.org/uniprot/G7J3L8","tr|G7J3L8|G7J3L8_MEDTR")</f>
        <v>tr|G7J3L8|G7J3L8_MEDTR</v>
      </c>
      <c r="D14124" t="s">
        <v>20970</v>
      </c>
      <c r="E14124">
        <v>81.09</v>
      </c>
      <c r="F14124">
        <v>788</v>
      </c>
      <c r="G14124">
        <v>149</v>
      </c>
      <c r="H14124">
        <v>33</v>
      </c>
      <c r="I14124">
        <v>1</v>
      </c>
      <c r="J14124">
        <v>2265</v>
      </c>
      <c r="K14124">
        <v>1</v>
      </c>
      <c r="L14124">
        <v>1</v>
      </c>
      <c r="M14124">
        <v>785</v>
      </c>
      <c r="N14124" t="s">
        <v>18</v>
      </c>
      <c r="O14124">
        <v>0</v>
      </c>
      <c r="P14124">
        <v>3284</v>
      </c>
    </row>
    <row r="14125" spans="1:16" x14ac:dyDescent="0.25">
      <c r="A14125" t="s">
        <v>20971</v>
      </c>
      <c r="B14125">
        <v>564</v>
      </c>
      <c r="C14125" s="3" t="str">
        <f>HYPERLINK("http://www.uniprot.org/uniprot/Q2MGQ9","tr|Q2MGQ9|Q2MGQ9_MEDTR")</f>
        <v>tr|Q2MGQ9|Q2MGQ9_MEDTR</v>
      </c>
      <c r="D14125" t="s">
        <v>20972</v>
      </c>
      <c r="E14125">
        <v>79.37</v>
      </c>
      <c r="F14125">
        <v>160</v>
      </c>
      <c r="G14125">
        <v>33</v>
      </c>
      <c r="H14125">
        <v>0</v>
      </c>
      <c r="I14125">
        <v>4</v>
      </c>
      <c r="J14125">
        <v>483</v>
      </c>
      <c r="K14125">
        <v>1</v>
      </c>
      <c r="L14125">
        <v>3</v>
      </c>
      <c r="M14125">
        <v>162</v>
      </c>
      <c r="N14125" t="s">
        <v>18</v>
      </c>
      <c r="O14125" s="1">
        <v>9.1876499999999995E-71</v>
      </c>
      <c r="P14125">
        <v>614</v>
      </c>
    </row>
    <row r="14126" spans="1:16" x14ac:dyDescent="0.25">
      <c r="A14126" t="s">
        <v>20973</v>
      </c>
      <c r="B14126">
        <v>159</v>
      </c>
      <c r="C14126" s="3" t="str">
        <f>HYPERLINK("http://www.uniprot.org/uniprot/G7LJI0","tr|G7LJI0|G7LJI0_MEDTR")</f>
        <v>tr|G7LJI0|G7LJI0_MEDTR</v>
      </c>
      <c r="D14126" t="s">
        <v>20974</v>
      </c>
      <c r="E14126">
        <v>83.33</v>
      </c>
      <c r="F14126">
        <v>54</v>
      </c>
      <c r="G14126">
        <v>9</v>
      </c>
      <c r="H14126">
        <v>2</v>
      </c>
      <c r="I14126">
        <v>1</v>
      </c>
      <c r="J14126">
        <v>156</v>
      </c>
      <c r="K14126">
        <v>1</v>
      </c>
      <c r="L14126">
        <v>38</v>
      </c>
      <c r="M14126">
        <v>91</v>
      </c>
      <c r="N14126" t="s">
        <v>18</v>
      </c>
      <c r="O14126" s="1">
        <v>2.7864599999999998E-16</v>
      </c>
      <c r="P14126">
        <v>222</v>
      </c>
    </row>
    <row r="14127" spans="1:16" x14ac:dyDescent="0.25">
      <c r="A14127" t="s">
        <v>20975</v>
      </c>
      <c r="B14127">
        <v>519</v>
      </c>
      <c r="C14127" s="3" t="str">
        <f>HYPERLINK("http://www.uniprot.org/uniprot/I3S3W8","tr|I3S3W8|I3S3W8_LOTJA")</f>
        <v>tr|I3S3W8|I3S3W8_LOTJA</v>
      </c>
      <c r="D14127" t="s">
        <v>93</v>
      </c>
      <c r="E14127">
        <v>82.02</v>
      </c>
      <c r="F14127">
        <v>178</v>
      </c>
      <c r="G14127">
        <v>32</v>
      </c>
      <c r="H14127">
        <v>7</v>
      </c>
      <c r="I14127">
        <v>1</v>
      </c>
      <c r="J14127">
        <v>513</v>
      </c>
      <c r="K14127">
        <v>1</v>
      </c>
      <c r="L14127">
        <v>1</v>
      </c>
      <c r="M14127">
        <v>176</v>
      </c>
      <c r="N14127" t="s">
        <v>18</v>
      </c>
      <c r="O14127" s="1">
        <v>3.4490199999999999E-75</v>
      </c>
      <c r="P14127">
        <v>730</v>
      </c>
    </row>
    <row r="14128" spans="1:16" x14ac:dyDescent="0.25">
      <c r="A14128" t="s">
        <v>20976</v>
      </c>
      <c r="B14128">
        <v>1074</v>
      </c>
      <c r="C14128" s="3" t="str">
        <f>HYPERLINK("http://www.uniprot.org/uniprot/I1KH93","tr|I1KH93|I1KH93_SOYBN")</f>
        <v>tr|I1KH93|I1KH93_SOYBN</v>
      </c>
      <c r="D14128" t="s">
        <v>28</v>
      </c>
      <c r="E14128">
        <v>88.02</v>
      </c>
      <c r="F14128">
        <v>284</v>
      </c>
      <c r="G14128">
        <v>34</v>
      </c>
      <c r="H14128">
        <v>2</v>
      </c>
      <c r="I14128">
        <v>1</v>
      </c>
      <c r="J14128">
        <v>846</v>
      </c>
      <c r="K14128">
        <v>1</v>
      </c>
      <c r="L14128">
        <v>1</v>
      </c>
      <c r="M14128">
        <v>283</v>
      </c>
      <c r="N14128" t="s">
        <v>18</v>
      </c>
      <c r="O14128" s="1">
        <v>6.4082499999999997E-179</v>
      </c>
      <c r="P14128">
        <v>1333</v>
      </c>
    </row>
    <row r="14129" spans="1:16" x14ac:dyDescent="0.25">
      <c r="A14129" t="s">
        <v>20977</v>
      </c>
      <c r="B14129">
        <v>1788</v>
      </c>
      <c r="C14129" s="3" t="str">
        <f>HYPERLINK("http://www.uniprot.org/uniprot/K7KZK2","tr|K7KZK2|K7KZK2_SOYBN")</f>
        <v>tr|K7KZK2|K7KZK2_SOYBN</v>
      </c>
      <c r="D14129" t="s">
        <v>28</v>
      </c>
      <c r="E14129">
        <v>76.45</v>
      </c>
      <c r="F14129">
        <v>603</v>
      </c>
      <c r="G14129">
        <v>142</v>
      </c>
      <c r="H14129">
        <v>8</v>
      </c>
      <c r="I14129">
        <v>1</v>
      </c>
      <c r="J14129">
        <v>1785</v>
      </c>
      <c r="K14129">
        <v>1</v>
      </c>
      <c r="L14129">
        <v>28</v>
      </c>
      <c r="M14129">
        <v>626</v>
      </c>
      <c r="N14129" t="s">
        <v>18</v>
      </c>
      <c r="O14129">
        <v>0</v>
      </c>
      <c r="P14129">
        <v>2252</v>
      </c>
    </row>
    <row r="14130" spans="1:16" x14ac:dyDescent="0.25">
      <c r="A14130" t="s">
        <v>20978</v>
      </c>
      <c r="B14130">
        <v>2706</v>
      </c>
      <c r="C14130" s="3" t="str">
        <f>HYPERLINK("http://www.uniprot.org/uniprot/G7JYQ8","tr|G7JYQ8|G7JYQ8_MEDTR")</f>
        <v>tr|G7JYQ8|G7JYQ8_MEDTR</v>
      </c>
      <c r="D14130" t="s">
        <v>20979</v>
      </c>
      <c r="E14130">
        <v>93.22</v>
      </c>
      <c r="F14130">
        <v>901</v>
      </c>
      <c r="G14130">
        <v>61</v>
      </c>
      <c r="H14130">
        <v>0</v>
      </c>
      <c r="I14130">
        <v>1</v>
      </c>
      <c r="J14130">
        <v>2703</v>
      </c>
      <c r="K14130">
        <v>1</v>
      </c>
      <c r="L14130">
        <v>1</v>
      </c>
      <c r="M14130">
        <v>901</v>
      </c>
      <c r="N14130" t="s">
        <v>18</v>
      </c>
      <c r="O14130">
        <v>0</v>
      </c>
      <c r="P14130">
        <v>4395</v>
      </c>
    </row>
    <row r="14131" spans="1:16" x14ac:dyDescent="0.25">
      <c r="A14131" t="s">
        <v>20980</v>
      </c>
      <c r="B14131">
        <v>279</v>
      </c>
      <c r="C14131" s="3" t="str">
        <f>HYPERLINK("http://www.uniprot.org/uniprot/B7FM99","tr|B7FM99|B7FM99_MEDTR")</f>
        <v>tr|B7FM99|B7FM99_MEDTR</v>
      </c>
      <c r="D14131" t="s">
        <v>20981</v>
      </c>
      <c r="E14131">
        <v>90.21</v>
      </c>
      <c r="F14131">
        <v>92</v>
      </c>
      <c r="G14131">
        <v>9</v>
      </c>
      <c r="H14131">
        <v>0</v>
      </c>
      <c r="I14131">
        <v>1</v>
      </c>
      <c r="J14131">
        <v>276</v>
      </c>
      <c r="K14131">
        <v>1</v>
      </c>
      <c r="L14131">
        <v>1</v>
      </c>
      <c r="M14131">
        <v>92</v>
      </c>
      <c r="N14131" t="s">
        <v>18</v>
      </c>
      <c r="O14131" s="1">
        <v>2.6920299999999998E-43</v>
      </c>
      <c r="P14131">
        <v>455</v>
      </c>
    </row>
    <row r="14132" spans="1:16" x14ac:dyDescent="0.25">
      <c r="A14132" t="s">
        <v>20982</v>
      </c>
      <c r="B14132">
        <v>969</v>
      </c>
      <c r="C14132" s="3" t="str">
        <f>HYPERLINK("http://www.uniprot.org/uniprot/A2Q2C7","tr|A2Q2C7|A2Q2C7_MEDTR")</f>
        <v>tr|A2Q2C7|A2Q2C7_MEDTR</v>
      </c>
      <c r="D14132" t="s">
        <v>5936</v>
      </c>
      <c r="E14132">
        <v>60.68</v>
      </c>
      <c r="F14132">
        <v>323</v>
      </c>
      <c r="G14132">
        <v>127</v>
      </c>
      <c r="H14132">
        <v>1</v>
      </c>
      <c r="I14132">
        <v>1</v>
      </c>
      <c r="J14132">
        <v>966</v>
      </c>
      <c r="K14132">
        <v>1</v>
      </c>
      <c r="L14132">
        <v>556</v>
      </c>
      <c r="M14132">
        <v>877</v>
      </c>
      <c r="N14132" t="s">
        <v>18</v>
      </c>
      <c r="O14132" s="1">
        <v>2.0673000000000001E-107</v>
      </c>
      <c r="P14132">
        <v>1013</v>
      </c>
    </row>
    <row r="14133" spans="1:16" x14ac:dyDescent="0.25">
      <c r="A14133" t="s">
        <v>20983</v>
      </c>
      <c r="B14133">
        <v>1134</v>
      </c>
      <c r="C14133" s="3" t="str">
        <f>HYPERLINK("http://www.uniprot.org/uniprot/G7IKJ3","tr|G7IKJ3|G7IKJ3_MEDTR")</f>
        <v>tr|G7IKJ3|G7IKJ3_MEDTR</v>
      </c>
      <c r="D14133" t="s">
        <v>3121</v>
      </c>
      <c r="E14133">
        <v>35.479999999999997</v>
      </c>
      <c r="F14133">
        <v>186</v>
      </c>
      <c r="G14133">
        <v>120</v>
      </c>
      <c r="H14133">
        <v>2</v>
      </c>
      <c r="I14133">
        <v>301</v>
      </c>
      <c r="J14133">
        <v>852</v>
      </c>
      <c r="K14133">
        <v>1</v>
      </c>
      <c r="L14133">
        <v>637</v>
      </c>
      <c r="M14133">
        <v>816</v>
      </c>
      <c r="N14133" t="s">
        <v>18</v>
      </c>
      <c r="O14133" s="1">
        <v>1.9764199999999999E-26</v>
      </c>
      <c r="P14133">
        <v>285</v>
      </c>
    </row>
    <row r="14134" spans="1:16" x14ac:dyDescent="0.25">
      <c r="A14134" t="s">
        <v>20984</v>
      </c>
      <c r="B14134">
        <v>1818</v>
      </c>
      <c r="C14134" s="3" t="str">
        <f>HYPERLINK("http://www.uniprot.org/uniprot/I1K040","tr|I1K040|I1K040_SOYBN")</f>
        <v>tr|I1K040|I1K040_SOYBN</v>
      </c>
      <c r="D14134" t="s">
        <v>28</v>
      </c>
      <c r="E14134">
        <v>66.989999999999995</v>
      </c>
      <c r="F14134">
        <v>609</v>
      </c>
      <c r="G14134">
        <v>201</v>
      </c>
      <c r="H14134">
        <v>7</v>
      </c>
      <c r="I14134">
        <v>1</v>
      </c>
      <c r="J14134">
        <v>1806</v>
      </c>
      <c r="K14134">
        <v>1</v>
      </c>
      <c r="L14134">
        <v>1</v>
      </c>
      <c r="M14134">
        <v>602</v>
      </c>
      <c r="N14134" t="s">
        <v>18</v>
      </c>
      <c r="O14134">
        <v>0</v>
      </c>
      <c r="P14134">
        <v>1981</v>
      </c>
    </row>
    <row r="14135" spans="1:16" x14ac:dyDescent="0.25">
      <c r="A14135" t="s">
        <v>20985</v>
      </c>
      <c r="B14135">
        <v>720</v>
      </c>
      <c r="C14135" s="3" t="str">
        <f>HYPERLINK("http://www.uniprot.org/uniprot/A2Q2T1","tr|A2Q2T1|A2Q2T1_MEDTR")</f>
        <v>tr|A2Q2T1|A2Q2T1_MEDTR</v>
      </c>
      <c r="D14135" t="s">
        <v>337</v>
      </c>
      <c r="E14135">
        <v>49.3</v>
      </c>
      <c r="F14135">
        <v>217</v>
      </c>
      <c r="G14135">
        <v>110</v>
      </c>
      <c r="H14135">
        <v>36</v>
      </c>
      <c r="I14135">
        <v>139</v>
      </c>
      <c r="J14135">
        <v>681</v>
      </c>
      <c r="K14135">
        <v>1</v>
      </c>
      <c r="L14135">
        <v>262</v>
      </c>
      <c r="M14135">
        <v>477</v>
      </c>
      <c r="N14135" t="s">
        <v>18</v>
      </c>
      <c r="O14135" s="1">
        <v>8.8666100000000003E-47</v>
      </c>
      <c r="P14135">
        <v>488</v>
      </c>
    </row>
    <row r="14136" spans="1:16" x14ac:dyDescent="0.25">
      <c r="A14136" t="s">
        <v>20986</v>
      </c>
      <c r="B14136">
        <v>2100</v>
      </c>
      <c r="C14136" s="3" t="str">
        <f>HYPERLINK("http://www.uniprot.org/uniprot/K7M0Y9","tr|K7M0Y9|K7M0Y9_SOYBN")</f>
        <v>tr|K7M0Y9|K7M0Y9_SOYBN</v>
      </c>
      <c r="D14136" t="s">
        <v>28</v>
      </c>
      <c r="E14136">
        <v>70.97</v>
      </c>
      <c r="F14136">
        <v>441</v>
      </c>
      <c r="G14136">
        <v>128</v>
      </c>
      <c r="H14136">
        <v>61</v>
      </c>
      <c r="I14136">
        <v>43</v>
      </c>
      <c r="J14136">
        <v>1182</v>
      </c>
      <c r="K14136">
        <v>1</v>
      </c>
      <c r="L14136">
        <v>15</v>
      </c>
      <c r="M14136">
        <v>453</v>
      </c>
      <c r="N14136" t="s">
        <v>18</v>
      </c>
      <c r="O14136" s="1">
        <v>1.61987E-168</v>
      </c>
      <c r="P14136">
        <v>1544</v>
      </c>
    </row>
    <row r="14137" spans="1:16" x14ac:dyDescent="0.25">
      <c r="A14137" t="s">
        <v>20987</v>
      </c>
      <c r="B14137">
        <v>1389</v>
      </c>
      <c r="C14137" s="3" t="str">
        <f>HYPERLINK("http://www.uniprot.org/uniprot/G7IFT7","tr|G7IFT7|G7IFT7_MEDTR")</f>
        <v>tr|G7IFT7|G7IFT7_MEDTR</v>
      </c>
      <c r="D14137" t="s">
        <v>20988</v>
      </c>
      <c r="E14137">
        <v>82.11</v>
      </c>
      <c r="F14137">
        <v>464</v>
      </c>
      <c r="G14137">
        <v>83</v>
      </c>
      <c r="H14137">
        <v>2</v>
      </c>
      <c r="I14137">
        <v>1</v>
      </c>
      <c r="J14137">
        <v>1386</v>
      </c>
      <c r="K14137">
        <v>1</v>
      </c>
      <c r="L14137">
        <v>1</v>
      </c>
      <c r="M14137">
        <v>459</v>
      </c>
      <c r="N14137" t="s">
        <v>18</v>
      </c>
      <c r="O14137">
        <v>0</v>
      </c>
      <c r="P14137">
        <v>1978</v>
      </c>
    </row>
    <row r="14138" spans="1:16" x14ac:dyDescent="0.25">
      <c r="A14138" t="s">
        <v>20989</v>
      </c>
      <c r="B14138">
        <v>978</v>
      </c>
      <c r="C14138" s="3" t="str">
        <f>HYPERLINK("http://www.uniprot.org/uniprot/G7IJ19","tr|G7IJ19|G7IJ19_MEDTR")</f>
        <v>tr|G7IJ19|G7IJ19_MEDTR</v>
      </c>
      <c r="D14138" t="s">
        <v>20990</v>
      </c>
      <c r="E14138">
        <v>67.680000000000007</v>
      </c>
      <c r="F14138">
        <v>328</v>
      </c>
      <c r="G14138">
        <v>106</v>
      </c>
      <c r="H14138">
        <v>7</v>
      </c>
      <c r="I14138">
        <v>1</v>
      </c>
      <c r="J14138">
        <v>963</v>
      </c>
      <c r="K14138">
        <v>1</v>
      </c>
      <c r="L14138">
        <v>1</v>
      </c>
      <c r="M14138">
        <v>317</v>
      </c>
      <c r="N14138" t="s">
        <v>18</v>
      </c>
      <c r="O14138" s="1">
        <v>1.11465E-108</v>
      </c>
      <c r="P14138">
        <v>1024</v>
      </c>
    </row>
    <row r="14139" spans="1:16" x14ac:dyDescent="0.25">
      <c r="A14139" t="s">
        <v>20991</v>
      </c>
      <c r="B14139">
        <v>3180</v>
      </c>
      <c r="C14139" s="3" t="str">
        <f>HYPERLINK("http://www.uniprot.org/uniprot/G7JXU4","tr|G7JXU4|G7JXU4_MEDTR")</f>
        <v>tr|G7JXU4|G7JXU4_MEDTR</v>
      </c>
      <c r="D14139" t="s">
        <v>20992</v>
      </c>
      <c r="E14139">
        <v>73.05</v>
      </c>
      <c r="F14139">
        <v>1091</v>
      </c>
      <c r="G14139">
        <v>294</v>
      </c>
      <c r="H14139">
        <v>32</v>
      </c>
      <c r="I14139">
        <v>1</v>
      </c>
      <c r="J14139">
        <v>3177</v>
      </c>
      <c r="K14139">
        <v>1</v>
      </c>
      <c r="L14139">
        <v>41</v>
      </c>
      <c r="M14139">
        <v>1083</v>
      </c>
      <c r="N14139" t="s">
        <v>18</v>
      </c>
      <c r="O14139">
        <v>0</v>
      </c>
      <c r="P14139">
        <v>3906</v>
      </c>
    </row>
    <row r="14140" spans="1:16" x14ac:dyDescent="0.25">
      <c r="A14140" t="s">
        <v>20993</v>
      </c>
      <c r="B14140">
        <v>963</v>
      </c>
      <c r="C14140" s="3" t="str">
        <f>HYPERLINK("http://www.uniprot.org/uniprot/G7K8C6","tr|G7K8C6|G7K8C6_MEDTR")</f>
        <v>tr|G7K8C6|G7K8C6_MEDTR</v>
      </c>
      <c r="D14140" t="s">
        <v>20994</v>
      </c>
      <c r="E14140">
        <v>63.03</v>
      </c>
      <c r="F14140">
        <v>376</v>
      </c>
      <c r="G14140">
        <v>139</v>
      </c>
      <c r="H14140">
        <v>63</v>
      </c>
      <c r="I14140">
        <v>10</v>
      </c>
      <c r="J14140">
        <v>948</v>
      </c>
      <c r="K14140">
        <v>1</v>
      </c>
      <c r="L14140">
        <v>5</v>
      </c>
      <c r="M14140">
        <v>370</v>
      </c>
      <c r="N14140" t="s">
        <v>18</v>
      </c>
      <c r="O14140" s="1">
        <v>1.9087700000000001E-113</v>
      </c>
      <c r="P14140">
        <v>1065</v>
      </c>
    </row>
    <row r="14141" spans="1:16" x14ac:dyDescent="0.25">
      <c r="A14141" t="s">
        <v>20995</v>
      </c>
      <c r="B14141">
        <v>552</v>
      </c>
      <c r="C14141" s="3" t="str">
        <f>HYPERLINK("http://www.uniprot.org/uniprot/G7LBZ5","tr|G7LBZ5|G7LBZ5_MEDTR")</f>
        <v>tr|G7LBZ5|G7LBZ5_MEDTR</v>
      </c>
      <c r="D14141" t="s">
        <v>20996</v>
      </c>
      <c r="E14141">
        <v>78.61</v>
      </c>
      <c r="F14141">
        <v>159</v>
      </c>
      <c r="G14141">
        <v>34</v>
      </c>
      <c r="H14141">
        <v>0</v>
      </c>
      <c r="I14141">
        <v>40</v>
      </c>
      <c r="J14141">
        <v>516</v>
      </c>
      <c r="K14141">
        <v>1</v>
      </c>
      <c r="L14141">
        <v>34</v>
      </c>
      <c r="M14141">
        <v>192</v>
      </c>
      <c r="N14141" t="s">
        <v>18</v>
      </c>
      <c r="O14141" s="1">
        <v>1.23703E-65</v>
      </c>
      <c r="P14141">
        <v>648</v>
      </c>
    </row>
    <row r="14142" spans="1:16" x14ac:dyDescent="0.25">
      <c r="A14142" t="s">
        <v>20997</v>
      </c>
      <c r="B14142">
        <v>1329</v>
      </c>
      <c r="C14142" s="3" t="str">
        <f>HYPERLINK("http://www.uniprot.org/uniprot/K7MY29","tr|K7MY29|K7MY29_SOYBN")</f>
        <v>tr|K7MY29|K7MY29_SOYBN</v>
      </c>
      <c r="D14142" t="s">
        <v>28</v>
      </c>
      <c r="E14142">
        <v>70.86</v>
      </c>
      <c r="F14142">
        <v>460</v>
      </c>
      <c r="G14142">
        <v>134</v>
      </c>
      <c r="H14142">
        <v>22</v>
      </c>
      <c r="I14142">
        <v>1</v>
      </c>
      <c r="J14142">
        <v>1314</v>
      </c>
      <c r="K14142">
        <v>1</v>
      </c>
      <c r="L14142">
        <v>1</v>
      </c>
      <c r="M14142">
        <v>451</v>
      </c>
      <c r="N14142" t="s">
        <v>18</v>
      </c>
      <c r="O14142" s="1">
        <v>3.2744100000000001E-171</v>
      </c>
      <c r="P14142">
        <v>1565</v>
      </c>
    </row>
    <row r="14143" spans="1:16" x14ac:dyDescent="0.25">
      <c r="A14143" t="s">
        <v>20998</v>
      </c>
      <c r="B14143">
        <v>999</v>
      </c>
      <c r="C14143" s="3" t="str">
        <f>HYPERLINK("http://www.uniprot.org/uniprot/I1JGM5","tr|I1JGM5|I1JGM5_SOYBN")</f>
        <v>tr|I1JGM5|I1JGM5_SOYBN</v>
      </c>
      <c r="D14143" t="s">
        <v>71</v>
      </c>
      <c r="E14143">
        <v>69.959999999999994</v>
      </c>
      <c r="F14143">
        <v>333</v>
      </c>
      <c r="G14143">
        <v>100</v>
      </c>
      <c r="H14143">
        <v>4</v>
      </c>
      <c r="I14143">
        <v>1</v>
      </c>
      <c r="J14143">
        <v>987</v>
      </c>
      <c r="K14143">
        <v>1</v>
      </c>
      <c r="L14143">
        <v>114</v>
      </c>
      <c r="M14143">
        <v>446</v>
      </c>
      <c r="N14143" t="s">
        <v>18</v>
      </c>
      <c r="O14143" s="1">
        <v>1.8785200000000001E-127</v>
      </c>
      <c r="P14143">
        <v>1186</v>
      </c>
    </row>
    <row r="14144" spans="1:16" x14ac:dyDescent="0.25">
      <c r="A14144" t="s">
        <v>20999</v>
      </c>
      <c r="B14144">
        <v>1749</v>
      </c>
      <c r="C14144" s="3" t="str">
        <f>HYPERLINK("http://www.uniprot.org/uniprot/I1JD93","tr|I1JD93|I1JD93_SOYBN")</f>
        <v>tr|I1JD93|I1JD93_SOYBN</v>
      </c>
      <c r="D14144" t="s">
        <v>71</v>
      </c>
      <c r="E14144">
        <v>78.91</v>
      </c>
      <c r="F14144">
        <v>626</v>
      </c>
      <c r="G14144">
        <v>132</v>
      </c>
      <c r="H14144">
        <v>44</v>
      </c>
      <c r="I14144">
        <v>1</v>
      </c>
      <c r="J14144">
        <v>1746</v>
      </c>
      <c r="K14144">
        <v>1</v>
      </c>
      <c r="L14144">
        <v>1</v>
      </c>
      <c r="M14144">
        <v>624</v>
      </c>
      <c r="N14144" t="s">
        <v>18</v>
      </c>
      <c r="O14144">
        <v>0</v>
      </c>
      <c r="P14144">
        <v>2441</v>
      </c>
    </row>
    <row r="14145" spans="1:16" x14ac:dyDescent="0.25">
      <c r="A14145" t="s">
        <v>21000</v>
      </c>
      <c r="B14145">
        <v>1590</v>
      </c>
      <c r="C14145" s="3" t="str">
        <f>HYPERLINK("http://www.uniprot.org/uniprot/I1NHP1","tr|I1NHP1|I1NHP1_SOYBN")</f>
        <v>tr|I1NHP1|I1NHP1_SOYBN</v>
      </c>
      <c r="D14145" t="s">
        <v>71</v>
      </c>
      <c r="E14145">
        <v>86.15</v>
      </c>
      <c r="F14145">
        <v>513</v>
      </c>
      <c r="G14145">
        <v>71</v>
      </c>
      <c r="H14145">
        <v>0</v>
      </c>
      <c r="I14145">
        <v>1</v>
      </c>
      <c r="J14145">
        <v>1539</v>
      </c>
      <c r="K14145">
        <v>1</v>
      </c>
      <c r="L14145">
        <v>1</v>
      </c>
      <c r="M14145">
        <v>513</v>
      </c>
      <c r="N14145" t="s">
        <v>18</v>
      </c>
      <c r="O14145">
        <v>0</v>
      </c>
      <c r="P14145">
        <v>2389</v>
      </c>
    </row>
    <row r="14146" spans="1:16" x14ac:dyDescent="0.25">
      <c r="A14146" t="s">
        <v>21001</v>
      </c>
      <c r="B14146">
        <v>702</v>
      </c>
      <c r="C14146" s="3" t="str">
        <f>HYPERLINK("http://www.uniprot.org/uniprot/K7LQ45","tr|K7LQ45|K7LQ45_SOYBN")</f>
        <v>tr|K7LQ45|K7LQ45_SOYBN</v>
      </c>
      <c r="D14146" t="s">
        <v>28</v>
      </c>
      <c r="E14146">
        <v>34.049999999999997</v>
      </c>
      <c r="F14146">
        <v>232</v>
      </c>
      <c r="G14146">
        <v>153</v>
      </c>
      <c r="H14146">
        <v>8</v>
      </c>
      <c r="I14146">
        <v>1</v>
      </c>
      <c r="J14146">
        <v>672</v>
      </c>
      <c r="K14146">
        <v>1</v>
      </c>
      <c r="L14146">
        <v>167</v>
      </c>
      <c r="M14146">
        <v>378</v>
      </c>
      <c r="N14146" t="s">
        <v>18</v>
      </c>
      <c r="O14146" s="1">
        <v>2.13291E-26</v>
      </c>
      <c r="P14146">
        <v>312</v>
      </c>
    </row>
    <row r="14147" spans="1:16" x14ac:dyDescent="0.25">
      <c r="A14147" t="s">
        <v>21002</v>
      </c>
      <c r="B14147">
        <v>1353</v>
      </c>
      <c r="C14147" s="3" t="str">
        <f>HYPERLINK("http://www.uniprot.org/uniprot/K7KVI2","tr|K7KVI2|K7KVI2_SOYBN")</f>
        <v>tr|K7KVI2|K7KVI2_SOYBN</v>
      </c>
      <c r="D14147" t="s">
        <v>28</v>
      </c>
      <c r="E14147">
        <v>69.92</v>
      </c>
      <c r="F14147">
        <v>419</v>
      </c>
      <c r="G14147">
        <v>126</v>
      </c>
      <c r="H14147">
        <v>6</v>
      </c>
      <c r="I14147">
        <v>1</v>
      </c>
      <c r="J14147">
        <v>1239</v>
      </c>
      <c r="K14147">
        <v>1</v>
      </c>
      <c r="L14147">
        <v>1</v>
      </c>
      <c r="M14147">
        <v>416</v>
      </c>
      <c r="N14147" t="s">
        <v>18</v>
      </c>
      <c r="O14147" s="1">
        <v>2.1116600000000001E-165</v>
      </c>
      <c r="P14147">
        <v>1515</v>
      </c>
    </row>
    <row r="14148" spans="1:16" x14ac:dyDescent="0.25">
      <c r="A14148" t="s">
        <v>21003</v>
      </c>
      <c r="B14148">
        <v>657</v>
      </c>
      <c r="C14148" s="3" t="str">
        <f>HYPERLINK("http://www.uniprot.org/uniprot/I1K738","tr|I1K738|I1K738_SOYBN")</f>
        <v>tr|I1K738|I1K738_SOYBN</v>
      </c>
      <c r="D14148" t="s">
        <v>28</v>
      </c>
      <c r="E14148">
        <v>92.92</v>
      </c>
      <c r="F14148">
        <v>212</v>
      </c>
      <c r="G14148">
        <v>15</v>
      </c>
      <c r="H14148">
        <v>0</v>
      </c>
      <c r="I14148">
        <v>7</v>
      </c>
      <c r="J14148">
        <v>642</v>
      </c>
      <c r="K14148">
        <v>1</v>
      </c>
      <c r="L14148">
        <v>1</v>
      </c>
      <c r="M14148">
        <v>212</v>
      </c>
      <c r="N14148" t="s">
        <v>18</v>
      </c>
      <c r="O14148" s="1">
        <v>1.0062199999999999E-117</v>
      </c>
      <c r="P14148">
        <v>1099</v>
      </c>
    </row>
    <row r="14149" spans="1:16" x14ac:dyDescent="0.25">
      <c r="A14149" t="s">
        <v>21004</v>
      </c>
      <c r="B14149">
        <v>396</v>
      </c>
      <c r="C14149" s="3" t="str">
        <f>HYPERLINK("http://www.uniprot.org/uniprot/Q52ZI3","tr|Q52ZI3|Q52ZI3_PEA")</f>
        <v>tr|Q52ZI3|Q52ZI3_PEA</v>
      </c>
      <c r="D14149" t="s">
        <v>21005</v>
      </c>
      <c r="E14149">
        <v>83.94</v>
      </c>
      <c r="F14149">
        <v>137</v>
      </c>
      <c r="G14149">
        <v>22</v>
      </c>
      <c r="H14149">
        <v>6</v>
      </c>
      <c r="I14149">
        <v>1</v>
      </c>
      <c r="J14149">
        <v>393</v>
      </c>
      <c r="K14149">
        <v>1</v>
      </c>
      <c r="L14149">
        <v>1</v>
      </c>
      <c r="M14149">
        <v>135</v>
      </c>
      <c r="N14149" t="s">
        <v>18</v>
      </c>
      <c r="O14149" s="1">
        <v>1.29741E-53</v>
      </c>
      <c r="P14149">
        <v>544</v>
      </c>
    </row>
    <row r="14150" spans="1:16" x14ac:dyDescent="0.25">
      <c r="A14150" t="s">
        <v>21006</v>
      </c>
      <c r="B14150">
        <v>1044</v>
      </c>
      <c r="C14150" s="3" t="str">
        <f>HYPERLINK("http://www.uniprot.org/uniprot/G7J3L5","tr|G7J3L5|G7J3L5_MEDTR")</f>
        <v>tr|G7J3L5|G7J3L5_MEDTR</v>
      </c>
      <c r="D14150" t="s">
        <v>21007</v>
      </c>
      <c r="E14150">
        <v>88.57</v>
      </c>
      <c r="F14150">
        <v>350</v>
      </c>
      <c r="G14150">
        <v>40</v>
      </c>
      <c r="H14150">
        <v>4</v>
      </c>
      <c r="I14150">
        <v>4</v>
      </c>
      <c r="J14150">
        <v>1041</v>
      </c>
      <c r="K14150">
        <v>1</v>
      </c>
      <c r="L14150">
        <v>12</v>
      </c>
      <c r="M14150">
        <v>361</v>
      </c>
      <c r="N14150" t="s">
        <v>18</v>
      </c>
      <c r="O14150" s="1">
        <v>7.3484199999999996E-178</v>
      </c>
      <c r="P14150">
        <v>1621</v>
      </c>
    </row>
    <row r="14151" spans="1:16" x14ac:dyDescent="0.25">
      <c r="A14151" t="s">
        <v>21008</v>
      </c>
      <c r="B14151">
        <v>384</v>
      </c>
      <c r="C14151" s="3" t="str">
        <f>HYPERLINK("http://www.uniprot.org/uniprot/Q2MGR0","tr|Q2MGR0|Q2MGR0_MEDTR")</f>
        <v>tr|Q2MGR0|Q2MGR0_MEDTR</v>
      </c>
      <c r="D14151" t="s">
        <v>21009</v>
      </c>
      <c r="E14151">
        <v>76.19</v>
      </c>
      <c r="F14151">
        <v>126</v>
      </c>
      <c r="G14151">
        <v>30</v>
      </c>
      <c r="H14151">
        <v>0</v>
      </c>
      <c r="I14151">
        <v>1</v>
      </c>
      <c r="J14151">
        <v>378</v>
      </c>
      <c r="K14151">
        <v>1</v>
      </c>
      <c r="L14151">
        <v>1</v>
      </c>
      <c r="M14151">
        <v>124</v>
      </c>
      <c r="N14151" t="s">
        <v>18</v>
      </c>
      <c r="O14151" s="1">
        <v>1.6735100000000001E-45</v>
      </c>
      <c r="P14151">
        <v>474</v>
      </c>
    </row>
    <row r="14152" spans="1:16" x14ac:dyDescent="0.25">
      <c r="A14152" t="s">
        <v>21010</v>
      </c>
      <c r="B14152">
        <v>840</v>
      </c>
      <c r="C14152" s="3" t="str">
        <f>HYPERLINK("http://www.uniprot.org/uniprot/Q39449","tr|Q39449|Q39449_CICAR")</f>
        <v>tr|Q39449|Q39449_CICAR</v>
      </c>
      <c r="D14152" t="s">
        <v>21011</v>
      </c>
      <c r="E14152">
        <v>100</v>
      </c>
      <c r="F14152">
        <v>279</v>
      </c>
      <c r="G14152">
        <v>0</v>
      </c>
      <c r="H14152">
        <v>0</v>
      </c>
      <c r="I14152">
        <v>1</v>
      </c>
      <c r="J14152">
        <v>837</v>
      </c>
      <c r="K14152">
        <v>1</v>
      </c>
      <c r="L14152">
        <v>34</v>
      </c>
      <c r="M14152">
        <v>312</v>
      </c>
      <c r="N14152" t="s">
        <v>18</v>
      </c>
      <c r="O14152" s="1">
        <v>1.19678E-163</v>
      </c>
      <c r="P14152">
        <v>1497</v>
      </c>
    </row>
    <row r="14153" spans="1:16" x14ac:dyDescent="0.25">
      <c r="A14153" t="s">
        <v>21012</v>
      </c>
      <c r="B14153">
        <v>723</v>
      </c>
      <c r="C14153" s="3" t="str">
        <f>HYPERLINK("http://www.uniprot.org/uniprot/A0FK64","tr|A0FK64|A0FK64_MEDTR")</f>
        <v>tr|A0FK64|A0FK64_MEDTR</v>
      </c>
      <c r="D14153" t="s">
        <v>21013</v>
      </c>
      <c r="E14153">
        <v>83.33</v>
      </c>
      <c r="F14153">
        <v>240</v>
      </c>
      <c r="G14153">
        <v>40</v>
      </c>
      <c r="H14153">
        <v>0</v>
      </c>
      <c r="I14153">
        <v>1</v>
      </c>
      <c r="J14153">
        <v>720</v>
      </c>
      <c r="K14153">
        <v>1</v>
      </c>
      <c r="L14153">
        <v>1</v>
      </c>
      <c r="M14153">
        <v>240</v>
      </c>
      <c r="N14153" t="s">
        <v>18</v>
      </c>
      <c r="O14153" s="1">
        <v>6.50483E-114</v>
      </c>
      <c r="P14153">
        <v>1067</v>
      </c>
    </row>
    <row r="14154" spans="1:16" x14ac:dyDescent="0.25">
      <c r="A14154" t="s">
        <v>21014</v>
      </c>
      <c r="B14154">
        <v>981</v>
      </c>
      <c r="C14154" s="3" t="str">
        <f>HYPERLINK("http://www.uniprot.org/uniprot/K7L3H8","tr|K7L3H8|K7L3H8_SOYBN")</f>
        <v>tr|K7L3H8|K7L3H8_SOYBN</v>
      </c>
      <c r="D14154" t="s">
        <v>117</v>
      </c>
      <c r="E14154">
        <v>75.540000000000006</v>
      </c>
      <c r="F14154">
        <v>323</v>
      </c>
      <c r="G14154">
        <v>79</v>
      </c>
      <c r="H14154">
        <v>2</v>
      </c>
      <c r="I14154">
        <v>1</v>
      </c>
      <c r="J14154">
        <v>963</v>
      </c>
      <c r="K14154">
        <v>1</v>
      </c>
      <c r="L14154">
        <v>1</v>
      </c>
      <c r="M14154">
        <v>321</v>
      </c>
      <c r="N14154" t="s">
        <v>18</v>
      </c>
      <c r="O14154" s="1">
        <v>2.2426999999999999E-133</v>
      </c>
      <c r="P14154">
        <v>1237</v>
      </c>
    </row>
    <row r="14155" spans="1:16" x14ac:dyDescent="0.25">
      <c r="A14155" t="s">
        <v>21015</v>
      </c>
      <c r="B14155">
        <v>2046</v>
      </c>
      <c r="C14155" s="3" t="str">
        <f>HYPERLINK("http://www.uniprot.org/uniprot/Q6XSH3","tr|Q6XSH3|Q6XSH3_MEDTR")</f>
        <v>tr|Q6XSH3|Q6XSH3_MEDTR</v>
      </c>
      <c r="D14155" t="s">
        <v>2671</v>
      </c>
      <c r="E14155">
        <v>87.13</v>
      </c>
      <c r="F14155">
        <v>684</v>
      </c>
      <c r="G14155">
        <v>88</v>
      </c>
      <c r="H14155">
        <v>3</v>
      </c>
      <c r="I14155">
        <v>1</v>
      </c>
      <c r="J14155">
        <v>2043</v>
      </c>
      <c r="K14155">
        <v>1</v>
      </c>
      <c r="L14155">
        <v>1</v>
      </c>
      <c r="M14155">
        <v>680</v>
      </c>
      <c r="N14155" t="s">
        <v>18</v>
      </c>
      <c r="O14155">
        <v>0</v>
      </c>
      <c r="P14155">
        <v>3178</v>
      </c>
    </row>
    <row r="14156" spans="1:16" x14ac:dyDescent="0.25">
      <c r="A14156" t="s">
        <v>21016</v>
      </c>
      <c r="B14156">
        <v>1998</v>
      </c>
      <c r="C14156" s="3" t="str">
        <f>HYPERLINK("http://www.uniprot.org/uniprot/K7MEI3","tr|K7MEI3|K7MEI3_SOYBN")</f>
        <v>tr|K7MEI3|K7MEI3_SOYBN</v>
      </c>
      <c r="D14156" t="s">
        <v>28</v>
      </c>
      <c r="E14156">
        <v>54.91</v>
      </c>
      <c r="F14156">
        <v>681</v>
      </c>
      <c r="G14156">
        <v>307</v>
      </c>
      <c r="H14156">
        <v>40</v>
      </c>
      <c r="I14156">
        <v>73</v>
      </c>
      <c r="J14156">
        <v>1995</v>
      </c>
      <c r="K14156">
        <v>1</v>
      </c>
      <c r="L14156">
        <v>77</v>
      </c>
      <c r="M14156">
        <v>704</v>
      </c>
      <c r="N14156" t="s">
        <v>18</v>
      </c>
      <c r="O14156">
        <v>0</v>
      </c>
      <c r="P14156">
        <v>1773</v>
      </c>
    </row>
    <row r="14157" spans="1:16" x14ac:dyDescent="0.25">
      <c r="A14157" t="s">
        <v>21017</v>
      </c>
      <c r="B14157">
        <v>705</v>
      </c>
      <c r="C14157" s="3" t="str">
        <f>HYPERLINK("http://www.uniprot.org/uniprot/G7JYQ7","tr|G7JYQ7|G7JYQ7_MEDTR")</f>
        <v>tr|G7JYQ7|G7JYQ7_MEDTR</v>
      </c>
      <c r="D14157" t="s">
        <v>21018</v>
      </c>
      <c r="E14157">
        <v>93.58</v>
      </c>
      <c r="F14157">
        <v>234</v>
      </c>
      <c r="G14157">
        <v>15</v>
      </c>
      <c r="H14157">
        <v>0</v>
      </c>
      <c r="I14157">
        <v>1</v>
      </c>
      <c r="J14157">
        <v>702</v>
      </c>
      <c r="K14157">
        <v>1</v>
      </c>
      <c r="L14157">
        <v>1</v>
      </c>
      <c r="M14157">
        <v>234</v>
      </c>
      <c r="N14157" t="s">
        <v>18</v>
      </c>
      <c r="O14157" s="1">
        <v>2.47672E-123</v>
      </c>
      <c r="P14157">
        <v>1148</v>
      </c>
    </row>
    <row r="14158" spans="1:16" x14ac:dyDescent="0.25">
      <c r="A14158" t="s">
        <v>21019</v>
      </c>
      <c r="B14158">
        <v>606</v>
      </c>
      <c r="C14158" s="3" t="str">
        <f>HYPERLINK("http://www.uniprot.org/uniprot/I1JZR0","tr|I1JZR0|I1JZR0_SOYBN")</f>
        <v>tr|I1JZR0|I1JZR0_SOYBN</v>
      </c>
      <c r="D14158" t="s">
        <v>99</v>
      </c>
      <c r="E14158">
        <v>73.459999999999994</v>
      </c>
      <c r="F14158">
        <v>49</v>
      </c>
      <c r="G14158">
        <v>13</v>
      </c>
      <c r="H14158">
        <v>0</v>
      </c>
      <c r="I14158">
        <v>347</v>
      </c>
      <c r="J14158">
        <v>493</v>
      </c>
      <c r="K14158">
        <v>2</v>
      </c>
      <c r="L14158">
        <v>847</v>
      </c>
      <c r="M14158">
        <v>895</v>
      </c>
      <c r="N14158" t="s">
        <v>18</v>
      </c>
      <c r="O14158" s="1">
        <v>5.4657799999999999E-24</v>
      </c>
      <c r="P14158">
        <v>187</v>
      </c>
    </row>
    <row r="14159" spans="1:16" x14ac:dyDescent="0.25">
      <c r="A14159" t="s">
        <v>21020</v>
      </c>
      <c r="B14159">
        <v>732</v>
      </c>
      <c r="C14159" s="3" t="str">
        <f>HYPERLINK("http://www.uniprot.org/uniprot/A5BBQ2","tr|A5BBQ2|A5BBQ2_VITVI")</f>
        <v>tr|A5BBQ2|A5BBQ2_VITVI</v>
      </c>
      <c r="D14159" t="s">
        <v>4301</v>
      </c>
      <c r="E14159">
        <v>76.540000000000006</v>
      </c>
      <c r="F14159">
        <v>243</v>
      </c>
      <c r="G14159">
        <v>57</v>
      </c>
      <c r="H14159">
        <v>0</v>
      </c>
      <c r="I14159">
        <v>1</v>
      </c>
      <c r="J14159">
        <v>729</v>
      </c>
      <c r="K14159">
        <v>1</v>
      </c>
      <c r="L14159">
        <v>658</v>
      </c>
      <c r="M14159">
        <v>900</v>
      </c>
      <c r="N14159" t="s">
        <v>18</v>
      </c>
      <c r="O14159" s="1">
        <v>2.2728000000000002E-106</v>
      </c>
      <c r="P14159">
        <v>1002</v>
      </c>
    </row>
    <row r="14160" spans="1:16" x14ac:dyDescent="0.25">
      <c r="A14160" t="s">
        <v>21021</v>
      </c>
      <c r="B14160">
        <v>1860</v>
      </c>
      <c r="C14160" s="3" t="str">
        <f>HYPERLINK("http://www.uniprot.org/uniprot/K7MD43","tr|K7MD43|K7MD43_SOYBN")</f>
        <v>tr|K7MD43|K7MD43_SOYBN</v>
      </c>
      <c r="D14160" t="s">
        <v>28</v>
      </c>
      <c r="E14160">
        <v>47.85</v>
      </c>
      <c r="F14160">
        <v>303</v>
      </c>
      <c r="G14160">
        <v>158</v>
      </c>
      <c r="H14160">
        <v>2</v>
      </c>
      <c r="I14160">
        <v>952</v>
      </c>
      <c r="J14160">
        <v>1854</v>
      </c>
      <c r="K14160">
        <v>1</v>
      </c>
      <c r="L14160">
        <v>128</v>
      </c>
      <c r="M14160">
        <v>428</v>
      </c>
      <c r="N14160" t="s">
        <v>18</v>
      </c>
      <c r="O14160" s="1">
        <v>1.2588600000000001E-60</v>
      </c>
      <c r="P14160">
        <v>613</v>
      </c>
    </row>
    <row r="14161" spans="1:16" x14ac:dyDescent="0.25">
      <c r="A14161" t="s">
        <v>21022</v>
      </c>
      <c r="B14161">
        <v>699</v>
      </c>
      <c r="C14161" s="3" t="str">
        <f>HYPERLINK("http://www.uniprot.org/uniprot/G7I2H0","tr|G7I2H0|G7I2H0_MEDTR")</f>
        <v>tr|G7I2H0|G7I2H0_MEDTR</v>
      </c>
      <c r="D14161" t="s">
        <v>144</v>
      </c>
      <c r="E14161">
        <v>46.07</v>
      </c>
      <c r="F14161">
        <v>102</v>
      </c>
      <c r="G14161">
        <v>55</v>
      </c>
      <c r="H14161">
        <v>4</v>
      </c>
      <c r="I14161">
        <v>52</v>
      </c>
      <c r="J14161">
        <v>345</v>
      </c>
      <c r="K14161">
        <v>1</v>
      </c>
      <c r="L14161">
        <v>69</v>
      </c>
      <c r="M14161">
        <v>170</v>
      </c>
      <c r="N14161" t="s">
        <v>18</v>
      </c>
      <c r="O14161" s="1">
        <v>1.9172599999999998E-11</v>
      </c>
      <c r="P14161">
        <v>183</v>
      </c>
    </row>
    <row r="14162" spans="1:16" x14ac:dyDescent="0.25">
      <c r="A14162" t="s">
        <v>21023</v>
      </c>
      <c r="B14162">
        <v>1056</v>
      </c>
      <c r="C14162" s="3" t="str">
        <f>HYPERLINK("http://www.uniprot.org/uniprot/B7FLF2","tr|B7FLF2|B7FLF2_MEDTR")</f>
        <v>tr|B7FLF2|B7FLF2_MEDTR</v>
      </c>
      <c r="D14162" t="s">
        <v>581</v>
      </c>
      <c r="E14162">
        <v>81.260000000000005</v>
      </c>
      <c r="F14162">
        <v>363</v>
      </c>
      <c r="G14162">
        <v>68</v>
      </c>
      <c r="H14162">
        <v>12</v>
      </c>
      <c r="I14162">
        <v>1</v>
      </c>
      <c r="J14162">
        <v>1053</v>
      </c>
      <c r="K14162">
        <v>1</v>
      </c>
      <c r="L14162">
        <v>1</v>
      </c>
      <c r="M14162">
        <v>361</v>
      </c>
      <c r="N14162" t="s">
        <v>18</v>
      </c>
      <c r="O14162" s="1">
        <v>1.91456E-165</v>
      </c>
      <c r="P14162">
        <v>1514</v>
      </c>
    </row>
    <row r="14163" spans="1:16" x14ac:dyDescent="0.25">
      <c r="A14163" t="s">
        <v>21024</v>
      </c>
      <c r="B14163">
        <v>963</v>
      </c>
      <c r="C14163" s="3" t="str">
        <f>HYPERLINK("http://www.uniprot.org/uniprot/G7IFN1","tr|G7IFN1|G7IFN1_MEDTR")</f>
        <v>tr|G7IFN1|G7IFN1_MEDTR</v>
      </c>
      <c r="D14163" t="s">
        <v>21025</v>
      </c>
      <c r="E14163">
        <v>68.27</v>
      </c>
      <c r="F14163">
        <v>353</v>
      </c>
      <c r="G14163">
        <v>112</v>
      </c>
      <c r="H14163">
        <v>33</v>
      </c>
      <c r="I14163">
        <v>1</v>
      </c>
      <c r="J14163">
        <v>960</v>
      </c>
      <c r="K14163">
        <v>1</v>
      </c>
      <c r="L14163">
        <v>1</v>
      </c>
      <c r="M14163">
        <v>342</v>
      </c>
      <c r="N14163" t="s">
        <v>18</v>
      </c>
      <c r="O14163" s="1">
        <v>5.5536600000000001E-113</v>
      </c>
      <c r="P14163">
        <v>1061</v>
      </c>
    </row>
    <row r="14164" spans="1:16" x14ac:dyDescent="0.25">
      <c r="A14164" t="s">
        <v>21026</v>
      </c>
      <c r="B14164">
        <v>1002</v>
      </c>
      <c r="C14164" s="3" t="str">
        <f>HYPERLINK("http://www.uniprot.org/uniprot/G7IFT8","tr|G7IFT8|G7IFT8_MEDTR")</f>
        <v>tr|G7IFT8|G7IFT8_MEDTR</v>
      </c>
      <c r="D14164" t="s">
        <v>21027</v>
      </c>
      <c r="E14164">
        <v>83.18</v>
      </c>
      <c r="F14164">
        <v>333</v>
      </c>
      <c r="G14164">
        <v>56</v>
      </c>
      <c r="H14164">
        <v>1</v>
      </c>
      <c r="I14164">
        <v>1</v>
      </c>
      <c r="J14164">
        <v>996</v>
      </c>
      <c r="K14164">
        <v>1</v>
      </c>
      <c r="L14164">
        <v>1</v>
      </c>
      <c r="M14164">
        <v>332</v>
      </c>
      <c r="N14164" t="s">
        <v>18</v>
      </c>
      <c r="O14164" s="1">
        <v>5.8165799999999996E-161</v>
      </c>
      <c r="P14164">
        <v>1475</v>
      </c>
    </row>
    <row r="14165" spans="1:16" x14ac:dyDescent="0.25">
      <c r="A14165" t="s">
        <v>21028</v>
      </c>
      <c r="B14165">
        <v>741</v>
      </c>
      <c r="C14165" s="3" t="str">
        <f>HYPERLINK("http://www.uniprot.org/uniprot/G7IJ13","tr|G7IJ13|G7IJ13_MEDTR")</f>
        <v>tr|G7IJ13|G7IJ13_MEDTR</v>
      </c>
      <c r="D14165" t="s">
        <v>21029</v>
      </c>
      <c r="E14165">
        <v>97.15</v>
      </c>
      <c r="F14165">
        <v>246</v>
      </c>
      <c r="G14165">
        <v>7</v>
      </c>
      <c r="H14165">
        <v>0</v>
      </c>
      <c r="I14165">
        <v>1</v>
      </c>
      <c r="J14165">
        <v>738</v>
      </c>
      <c r="K14165">
        <v>1</v>
      </c>
      <c r="L14165">
        <v>1</v>
      </c>
      <c r="M14165">
        <v>246</v>
      </c>
      <c r="N14165" t="s">
        <v>18</v>
      </c>
      <c r="O14165" s="1">
        <v>1.71909E-133</v>
      </c>
      <c r="P14165">
        <v>1236</v>
      </c>
    </row>
    <row r="14166" spans="1:16" x14ac:dyDescent="0.25">
      <c r="A14166" t="s">
        <v>21030</v>
      </c>
      <c r="B14166">
        <v>915</v>
      </c>
      <c r="C14166" s="3" t="str">
        <f>HYPERLINK("http://www.uniprot.org/uniprot/G7K8C1","tr|G7K8C1|G7K8C1_MEDTR")</f>
        <v>tr|G7K8C1|G7K8C1_MEDTR</v>
      </c>
      <c r="D14166" t="s">
        <v>21031</v>
      </c>
      <c r="E14166">
        <v>81.93</v>
      </c>
      <c r="F14166">
        <v>310</v>
      </c>
      <c r="G14166">
        <v>56</v>
      </c>
      <c r="H14166">
        <v>6</v>
      </c>
      <c r="I14166">
        <v>1</v>
      </c>
      <c r="J14166">
        <v>912</v>
      </c>
      <c r="K14166">
        <v>1</v>
      </c>
      <c r="L14166">
        <v>1</v>
      </c>
      <c r="M14166">
        <v>304</v>
      </c>
      <c r="N14166" t="s">
        <v>18</v>
      </c>
      <c r="O14166" s="1">
        <v>3.3552599999999998E-141</v>
      </c>
      <c r="P14166">
        <v>1304</v>
      </c>
    </row>
    <row r="14167" spans="1:16" x14ac:dyDescent="0.25">
      <c r="A14167" t="s">
        <v>21032</v>
      </c>
      <c r="B14167">
        <v>1050</v>
      </c>
      <c r="C14167" s="3" t="str">
        <f>HYPERLINK("http://www.uniprot.org/uniprot/G7KRW6","tr|G7KRW6|G7KRW6_MEDTR")</f>
        <v>tr|G7KRW6|G7KRW6_MEDTR</v>
      </c>
      <c r="D14167" t="s">
        <v>21033</v>
      </c>
      <c r="E14167">
        <v>85.46</v>
      </c>
      <c r="F14167">
        <v>344</v>
      </c>
      <c r="G14167">
        <v>50</v>
      </c>
      <c r="H14167">
        <v>3</v>
      </c>
      <c r="I14167">
        <v>25</v>
      </c>
      <c r="J14167">
        <v>1047</v>
      </c>
      <c r="K14167">
        <v>1</v>
      </c>
      <c r="L14167">
        <v>3</v>
      </c>
      <c r="M14167">
        <v>338</v>
      </c>
      <c r="N14167" t="s">
        <v>18</v>
      </c>
      <c r="O14167" s="1">
        <v>3.4552699999999999E-167</v>
      </c>
      <c r="P14167">
        <v>1529</v>
      </c>
    </row>
    <row r="14168" spans="1:16" x14ac:dyDescent="0.25">
      <c r="A14168" t="s">
        <v>21034</v>
      </c>
      <c r="B14168">
        <v>2925</v>
      </c>
      <c r="C14168" s="3" t="str">
        <f>HYPERLINK("http://www.uniprot.org/uniprot/G7L4U3","tr|G7L4U3|G7L4U3_MEDTR")</f>
        <v>tr|G7L4U3|G7L4U3_MEDTR</v>
      </c>
      <c r="D14168" t="s">
        <v>21035</v>
      </c>
      <c r="E14168">
        <v>85.55</v>
      </c>
      <c r="F14168">
        <v>1018</v>
      </c>
      <c r="G14168">
        <v>147</v>
      </c>
      <c r="H14168">
        <v>51</v>
      </c>
      <c r="I14168">
        <v>1</v>
      </c>
      <c r="J14168">
        <v>2901</v>
      </c>
      <c r="K14168">
        <v>1</v>
      </c>
      <c r="L14168">
        <v>1</v>
      </c>
      <c r="M14168">
        <v>1018</v>
      </c>
      <c r="N14168" t="s">
        <v>18</v>
      </c>
      <c r="O14168">
        <v>0</v>
      </c>
      <c r="P14168">
        <v>4604</v>
      </c>
    </row>
    <row r="14169" spans="1:16" x14ac:dyDescent="0.25">
      <c r="A14169" t="s">
        <v>21036</v>
      </c>
      <c r="B14169">
        <v>2112</v>
      </c>
      <c r="C14169" s="3" t="str">
        <f>HYPERLINK("http://www.uniprot.org/uniprot/A9YWQ9","tr|A9YWQ9|A9YWQ9_MEDTR")</f>
        <v>tr|A9YWQ9|A9YWQ9_MEDTR</v>
      </c>
      <c r="D14169" t="s">
        <v>12084</v>
      </c>
      <c r="E14169">
        <v>66.2</v>
      </c>
      <c r="F14169">
        <v>716</v>
      </c>
      <c r="G14169">
        <v>242</v>
      </c>
      <c r="H14169">
        <v>13</v>
      </c>
      <c r="I14169">
        <v>1</v>
      </c>
      <c r="J14169">
        <v>2109</v>
      </c>
      <c r="K14169">
        <v>1</v>
      </c>
      <c r="L14169">
        <v>1</v>
      </c>
      <c r="M14169">
        <v>691</v>
      </c>
      <c r="N14169" t="s">
        <v>18</v>
      </c>
      <c r="O14169">
        <v>0</v>
      </c>
      <c r="P14169">
        <v>2210</v>
      </c>
    </row>
    <row r="14170" spans="1:16" x14ac:dyDescent="0.25">
      <c r="A14170" t="s">
        <v>21037</v>
      </c>
      <c r="B14170">
        <v>1197</v>
      </c>
      <c r="C14170" s="3" t="str">
        <f>HYPERLINK("http://www.uniprot.org/uniprot/I1JGF8","tr|I1JGF8|I1JGF8_SOYBN")</f>
        <v>tr|I1JGF8|I1JGF8_SOYBN</v>
      </c>
      <c r="D14170" t="s">
        <v>28</v>
      </c>
      <c r="E14170">
        <v>38.18</v>
      </c>
      <c r="F14170">
        <v>165</v>
      </c>
      <c r="G14170">
        <v>102</v>
      </c>
      <c r="H14170">
        <v>7</v>
      </c>
      <c r="I14170">
        <v>325</v>
      </c>
      <c r="J14170">
        <v>798</v>
      </c>
      <c r="K14170">
        <v>1</v>
      </c>
      <c r="L14170">
        <v>335</v>
      </c>
      <c r="M14170">
        <v>495</v>
      </c>
      <c r="N14170" t="s">
        <v>18</v>
      </c>
      <c r="O14170" s="1">
        <v>3.24911E-18</v>
      </c>
      <c r="P14170">
        <v>245</v>
      </c>
    </row>
    <row r="14171" spans="1:16" x14ac:dyDescent="0.25">
      <c r="A14171" t="s">
        <v>21038</v>
      </c>
      <c r="B14171">
        <v>3183</v>
      </c>
      <c r="C14171" s="3" t="str">
        <f>HYPERLINK("http://www.uniprot.org/uniprot/I1NHP0","tr|I1NHP0|I1NHP0_SOYBN")</f>
        <v>tr|I1NHP0|I1NHP0_SOYBN</v>
      </c>
      <c r="D14171" t="s">
        <v>71</v>
      </c>
      <c r="E14171">
        <v>81.8</v>
      </c>
      <c r="F14171">
        <v>1061</v>
      </c>
      <c r="G14171">
        <v>193</v>
      </c>
      <c r="H14171">
        <v>2</v>
      </c>
      <c r="I14171">
        <v>1</v>
      </c>
      <c r="J14171">
        <v>3177</v>
      </c>
      <c r="K14171">
        <v>1</v>
      </c>
      <c r="L14171">
        <v>1</v>
      </c>
      <c r="M14171">
        <v>1059</v>
      </c>
      <c r="N14171" t="s">
        <v>18</v>
      </c>
      <c r="O14171">
        <v>0</v>
      </c>
      <c r="P14171">
        <v>4376</v>
      </c>
    </row>
    <row r="14172" spans="1:16" x14ac:dyDescent="0.25">
      <c r="A14172" t="s">
        <v>21039</v>
      </c>
      <c r="B14172">
        <v>1854</v>
      </c>
      <c r="C14172" s="3" t="str">
        <f>HYPERLINK("http://www.uniprot.org/uniprot/I1L9Q2","tr|I1L9Q2|I1L9Q2_SOYBN")</f>
        <v>tr|I1L9Q2|I1L9Q2_SOYBN</v>
      </c>
      <c r="D14172" t="s">
        <v>71</v>
      </c>
      <c r="E14172">
        <v>79.599999999999994</v>
      </c>
      <c r="F14172">
        <v>613</v>
      </c>
      <c r="G14172">
        <v>125</v>
      </c>
      <c r="H14172">
        <v>0</v>
      </c>
      <c r="I14172">
        <v>1</v>
      </c>
      <c r="J14172">
        <v>1839</v>
      </c>
      <c r="K14172">
        <v>1</v>
      </c>
      <c r="L14172">
        <v>1</v>
      </c>
      <c r="M14172">
        <v>594</v>
      </c>
      <c r="N14172" t="s">
        <v>18</v>
      </c>
      <c r="O14172">
        <v>0</v>
      </c>
      <c r="P14172">
        <v>2469</v>
      </c>
    </row>
    <row r="14173" spans="1:16" x14ac:dyDescent="0.25">
      <c r="A14173" t="s">
        <v>21040</v>
      </c>
      <c r="B14173">
        <v>891</v>
      </c>
      <c r="C14173" s="3" t="str">
        <f>HYPERLINK("http://www.uniprot.org/uniprot/I1KBZ7","tr|I1KBZ7|I1KBZ7_SOYBN")</f>
        <v>tr|I1KBZ7|I1KBZ7_SOYBN</v>
      </c>
      <c r="D14173" t="s">
        <v>28</v>
      </c>
      <c r="E14173">
        <v>84.21</v>
      </c>
      <c r="F14173">
        <v>228</v>
      </c>
      <c r="G14173">
        <v>36</v>
      </c>
      <c r="H14173">
        <v>1</v>
      </c>
      <c r="I14173">
        <v>7</v>
      </c>
      <c r="J14173">
        <v>687</v>
      </c>
      <c r="K14173">
        <v>1</v>
      </c>
      <c r="L14173">
        <v>2</v>
      </c>
      <c r="M14173">
        <v>228</v>
      </c>
      <c r="N14173" t="s">
        <v>18</v>
      </c>
      <c r="O14173" s="1">
        <v>1.2808E-105</v>
      </c>
      <c r="P14173">
        <v>997</v>
      </c>
    </row>
    <row r="14174" spans="1:16" x14ac:dyDescent="0.25">
      <c r="A14174" t="s">
        <v>21041</v>
      </c>
      <c r="B14174">
        <v>285</v>
      </c>
      <c r="C14174" s="3" t="str">
        <f>HYPERLINK("http://www.uniprot.org/uniprot/D3YBF9","tr|D3YBF9|D3YBF9_TRIRP")</f>
        <v>tr|D3YBF9|D3YBF9_TRIRP</v>
      </c>
      <c r="D14174" t="s">
        <v>21042</v>
      </c>
      <c r="E14174">
        <v>75.25</v>
      </c>
      <c r="F14174">
        <v>97</v>
      </c>
      <c r="G14174">
        <v>24</v>
      </c>
      <c r="H14174">
        <v>3</v>
      </c>
      <c r="I14174">
        <v>1</v>
      </c>
      <c r="J14174">
        <v>282</v>
      </c>
      <c r="K14174">
        <v>1</v>
      </c>
      <c r="L14174">
        <v>1</v>
      </c>
      <c r="M14174">
        <v>93</v>
      </c>
      <c r="N14174" t="s">
        <v>18</v>
      </c>
      <c r="O14174" s="1">
        <v>5.2249300000000002E-31</v>
      </c>
      <c r="P14174">
        <v>349</v>
      </c>
    </row>
    <row r="14175" spans="1:16" x14ac:dyDescent="0.25">
      <c r="A14175" t="s">
        <v>21043</v>
      </c>
      <c r="B14175">
        <v>567</v>
      </c>
      <c r="C14175" s="3" t="str">
        <f>HYPERLINK("http://www.uniprot.org/uniprot/G7JB86","tr|G7JB86|G7JB86_MEDTR")</f>
        <v>tr|G7JB86|G7JB86_MEDTR</v>
      </c>
      <c r="D14175" t="s">
        <v>21044</v>
      </c>
      <c r="E14175">
        <v>95.42</v>
      </c>
      <c r="F14175">
        <v>175</v>
      </c>
      <c r="G14175">
        <v>8</v>
      </c>
      <c r="H14175">
        <v>1</v>
      </c>
      <c r="I14175">
        <v>43</v>
      </c>
      <c r="J14175">
        <v>564</v>
      </c>
      <c r="K14175">
        <v>1</v>
      </c>
      <c r="L14175">
        <v>12</v>
      </c>
      <c r="M14175">
        <v>186</v>
      </c>
      <c r="N14175" t="s">
        <v>18</v>
      </c>
      <c r="O14175" s="1">
        <v>1.0133899999999999E-89</v>
      </c>
      <c r="P14175">
        <v>856</v>
      </c>
    </row>
    <row r="14176" spans="1:16" x14ac:dyDescent="0.25">
      <c r="A14176" t="s">
        <v>21045</v>
      </c>
      <c r="B14176">
        <v>1449</v>
      </c>
      <c r="C14176" s="3" t="str">
        <f>HYPERLINK("http://www.uniprot.org/uniprot/G7J3L4","tr|G7J3L4|G7J3L4_MEDTR")</f>
        <v>tr|G7J3L4|G7J3L4_MEDTR</v>
      </c>
      <c r="D14176" t="s">
        <v>21046</v>
      </c>
      <c r="E14176">
        <v>75.39</v>
      </c>
      <c r="F14176">
        <v>512</v>
      </c>
      <c r="G14176">
        <v>126</v>
      </c>
      <c r="H14176">
        <v>37</v>
      </c>
      <c r="I14176">
        <v>1</v>
      </c>
      <c r="J14176">
        <v>1425</v>
      </c>
      <c r="K14176">
        <v>1</v>
      </c>
      <c r="L14176">
        <v>1</v>
      </c>
      <c r="M14176">
        <v>506</v>
      </c>
      <c r="N14176" t="s">
        <v>18</v>
      </c>
      <c r="O14176">
        <v>0</v>
      </c>
      <c r="P14176">
        <v>1949</v>
      </c>
    </row>
    <row r="14177" spans="1:16" x14ac:dyDescent="0.25">
      <c r="A14177" t="s">
        <v>21047</v>
      </c>
      <c r="B14177">
        <v>960</v>
      </c>
      <c r="C14177" s="3" t="str">
        <f>HYPERLINK("http://www.uniprot.org/uniprot/Q2MGQ5","tr|Q2MGQ5|Q2MGQ5_MEDTR")</f>
        <v>tr|Q2MGQ5|Q2MGQ5_MEDTR</v>
      </c>
      <c r="D14177" t="s">
        <v>21048</v>
      </c>
      <c r="E14177">
        <v>95.29</v>
      </c>
      <c r="F14177">
        <v>319</v>
      </c>
      <c r="G14177">
        <v>15</v>
      </c>
      <c r="H14177">
        <v>0</v>
      </c>
      <c r="I14177">
        <v>1</v>
      </c>
      <c r="J14177">
        <v>957</v>
      </c>
      <c r="K14177">
        <v>1</v>
      </c>
      <c r="L14177">
        <v>1</v>
      </c>
      <c r="M14177">
        <v>318</v>
      </c>
      <c r="N14177" t="s">
        <v>18</v>
      </c>
      <c r="O14177" s="1">
        <v>9.2675899999999998E-169</v>
      </c>
      <c r="P14177">
        <v>1542</v>
      </c>
    </row>
    <row r="14178" spans="1:16" x14ac:dyDescent="0.25">
      <c r="A14178" t="s">
        <v>21049</v>
      </c>
      <c r="B14178">
        <v>501</v>
      </c>
      <c r="C14178" s="3" t="str">
        <f>HYPERLINK("http://www.uniprot.org/uniprot/I3STE5","tr|I3STE5|I3STE5_MEDTR")</f>
        <v>tr|I3STE5|I3STE5_MEDTR</v>
      </c>
      <c r="D14178" t="s">
        <v>22</v>
      </c>
      <c r="E14178">
        <v>87.19</v>
      </c>
      <c r="F14178">
        <v>164</v>
      </c>
      <c r="G14178">
        <v>21</v>
      </c>
      <c r="H14178">
        <v>0</v>
      </c>
      <c r="I14178">
        <v>1</v>
      </c>
      <c r="J14178">
        <v>492</v>
      </c>
      <c r="K14178">
        <v>1</v>
      </c>
      <c r="L14178">
        <v>137</v>
      </c>
      <c r="M14178">
        <v>299</v>
      </c>
      <c r="N14178" t="s">
        <v>18</v>
      </c>
      <c r="O14178" s="1">
        <v>3.0212600000000001E-79</v>
      </c>
      <c r="P14178">
        <v>765</v>
      </c>
    </row>
    <row r="14179" spans="1:16" x14ac:dyDescent="0.25">
      <c r="A14179" t="s">
        <v>21050</v>
      </c>
      <c r="B14179">
        <v>1026</v>
      </c>
      <c r="C14179" s="3" t="str">
        <f>HYPERLINK("http://www.uniprot.org/uniprot/G8A2L9","tr|G8A2L9|G8A2L9_MEDTR")</f>
        <v>tr|G8A2L9|G8A2L9_MEDTR</v>
      </c>
      <c r="D14179" t="s">
        <v>21051</v>
      </c>
      <c r="E14179">
        <v>85.29</v>
      </c>
      <c r="F14179">
        <v>340</v>
      </c>
      <c r="G14179">
        <v>50</v>
      </c>
      <c r="H14179">
        <v>0</v>
      </c>
      <c r="I14179">
        <v>1</v>
      </c>
      <c r="J14179">
        <v>1020</v>
      </c>
      <c r="K14179">
        <v>1</v>
      </c>
      <c r="L14179">
        <v>1</v>
      </c>
      <c r="M14179">
        <v>340</v>
      </c>
      <c r="N14179" t="s">
        <v>18</v>
      </c>
      <c r="O14179" s="1">
        <v>3.43542E-164</v>
      </c>
      <c r="P14179">
        <v>1503</v>
      </c>
    </row>
    <row r="14180" spans="1:16" x14ac:dyDescent="0.25">
      <c r="A14180" t="s">
        <v>21052</v>
      </c>
      <c r="B14180">
        <v>1938</v>
      </c>
      <c r="C14180" s="3" t="str">
        <f>HYPERLINK("http://www.uniprot.org/uniprot/I1KMM2","tr|I1KMM2|I1KMM2_SOYBN")</f>
        <v>tr|I1KMM2|I1KMM2_SOYBN</v>
      </c>
      <c r="D14180" t="s">
        <v>71</v>
      </c>
      <c r="E14180">
        <v>84.74</v>
      </c>
      <c r="F14180">
        <v>649</v>
      </c>
      <c r="G14180">
        <v>99</v>
      </c>
      <c r="H14180">
        <v>4</v>
      </c>
      <c r="I14180">
        <v>1</v>
      </c>
      <c r="J14180">
        <v>1935</v>
      </c>
      <c r="K14180">
        <v>1</v>
      </c>
      <c r="L14180">
        <v>41</v>
      </c>
      <c r="M14180">
        <v>679</v>
      </c>
      <c r="N14180" t="s">
        <v>18</v>
      </c>
      <c r="O14180">
        <v>0</v>
      </c>
      <c r="P14180">
        <v>2862</v>
      </c>
    </row>
    <row r="14181" spans="1:16" x14ac:dyDescent="0.25">
      <c r="A14181" t="s">
        <v>21053</v>
      </c>
      <c r="B14181">
        <v>546</v>
      </c>
      <c r="C14181" s="3" t="str">
        <f>HYPERLINK("http://www.uniprot.org/uniprot/Q8GTE2","tr|Q8GTE2|Q8GTE2_CICAR")</f>
        <v>tr|Q8GTE2|Q8GTE2_CICAR</v>
      </c>
      <c r="D14181" t="s">
        <v>4504</v>
      </c>
      <c r="E14181">
        <v>90.6</v>
      </c>
      <c r="F14181">
        <v>181</v>
      </c>
      <c r="G14181">
        <v>17</v>
      </c>
      <c r="H14181">
        <v>0</v>
      </c>
      <c r="I14181">
        <v>1</v>
      </c>
      <c r="J14181">
        <v>543</v>
      </c>
      <c r="K14181">
        <v>1</v>
      </c>
      <c r="L14181">
        <v>1</v>
      </c>
      <c r="M14181">
        <v>181</v>
      </c>
      <c r="N14181" t="s">
        <v>18</v>
      </c>
      <c r="O14181" s="1">
        <v>3.0007300000000001E-85</v>
      </c>
      <c r="P14181">
        <v>817</v>
      </c>
    </row>
    <row r="14182" spans="1:16" x14ac:dyDescent="0.25">
      <c r="A14182" t="s">
        <v>21054</v>
      </c>
      <c r="B14182">
        <v>633</v>
      </c>
      <c r="C14182" s="3" t="str">
        <f>HYPERLINK("http://www.uniprot.org/uniprot/B7FL57","tr|B7FL57|B7FL57_MEDTR")</f>
        <v>tr|B7FL57|B7FL57_MEDTR</v>
      </c>
      <c r="D14182" t="s">
        <v>581</v>
      </c>
      <c r="E14182">
        <v>62.75</v>
      </c>
      <c r="F14182">
        <v>247</v>
      </c>
      <c r="G14182">
        <v>92</v>
      </c>
      <c r="H14182">
        <v>52</v>
      </c>
      <c r="I14182">
        <v>1</v>
      </c>
      <c r="J14182">
        <v>585</v>
      </c>
      <c r="K14182">
        <v>1</v>
      </c>
      <c r="L14182">
        <v>1</v>
      </c>
      <c r="M14182">
        <v>247</v>
      </c>
      <c r="N14182" t="s">
        <v>18</v>
      </c>
      <c r="O14182" s="1">
        <v>7.3922899999999999E-75</v>
      </c>
      <c r="P14182">
        <v>729</v>
      </c>
    </row>
    <row r="14183" spans="1:16" x14ac:dyDescent="0.25">
      <c r="A14183" t="s">
        <v>21055</v>
      </c>
      <c r="B14183">
        <v>1383</v>
      </c>
      <c r="C14183" s="3" t="str">
        <f>HYPERLINK("http://www.uniprot.org/uniprot/G7JXM9","tr|G7JXM9|G7JXM9_MEDTR")</f>
        <v>tr|G7JXM9|G7JXM9_MEDTR</v>
      </c>
      <c r="D14183" t="s">
        <v>21056</v>
      </c>
      <c r="E14183">
        <v>73.36</v>
      </c>
      <c r="F14183">
        <v>443</v>
      </c>
      <c r="G14183">
        <v>118</v>
      </c>
      <c r="H14183">
        <v>2</v>
      </c>
      <c r="I14183">
        <v>1</v>
      </c>
      <c r="J14183">
        <v>1323</v>
      </c>
      <c r="K14183">
        <v>1</v>
      </c>
      <c r="L14183">
        <v>72</v>
      </c>
      <c r="M14183">
        <v>510</v>
      </c>
      <c r="N14183" t="s">
        <v>18</v>
      </c>
      <c r="O14183">
        <v>0</v>
      </c>
      <c r="P14183">
        <v>1652</v>
      </c>
    </row>
    <row r="14184" spans="1:16" x14ac:dyDescent="0.25">
      <c r="A14184" t="s">
        <v>21057</v>
      </c>
      <c r="B14184">
        <v>486</v>
      </c>
      <c r="C14184" s="3" t="str">
        <f>HYPERLINK("http://www.uniprot.org/uniprot/G7KMM1","tr|G7KMM1|G7KMM1_MEDTR")</f>
        <v>tr|G7KMM1|G7KMM1_MEDTR</v>
      </c>
      <c r="D14184" t="s">
        <v>21058</v>
      </c>
      <c r="E14184">
        <v>55.83</v>
      </c>
      <c r="F14184">
        <v>120</v>
      </c>
      <c r="G14184">
        <v>53</v>
      </c>
      <c r="H14184">
        <v>13</v>
      </c>
      <c r="I14184">
        <v>1</v>
      </c>
      <c r="J14184">
        <v>321</v>
      </c>
      <c r="K14184">
        <v>1</v>
      </c>
      <c r="L14184">
        <v>1</v>
      </c>
      <c r="M14184">
        <v>120</v>
      </c>
      <c r="N14184" t="s">
        <v>18</v>
      </c>
      <c r="O14184" s="1">
        <v>1.2415799999999999E-24</v>
      </c>
      <c r="P14184">
        <v>294</v>
      </c>
    </row>
    <row r="14185" spans="1:16" x14ac:dyDescent="0.25">
      <c r="A14185" t="s">
        <v>21059</v>
      </c>
      <c r="B14185">
        <v>846</v>
      </c>
      <c r="C14185" s="3" t="str">
        <f>HYPERLINK("http://www.uniprot.org/uniprot/I3T7Z9","tr|I3T7Z9|I3T7Z9_MEDTR")</f>
        <v>tr|I3T7Z9|I3T7Z9_MEDTR</v>
      </c>
      <c r="D14185" t="s">
        <v>22</v>
      </c>
      <c r="E14185">
        <v>65.42</v>
      </c>
      <c r="F14185">
        <v>188</v>
      </c>
      <c r="G14185">
        <v>65</v>
      </c>
      <c r="H14185">
        <v>0</v>
      </c>
      <c r="I14185">
        <v>19</v>
      </c>
      <c r="J14185">
        <v>582</v>
      </c>
      <c r="K14185">
        <v>1</v>
      </c>
      <c r="L14185">
        <v>3</v>
      </c>
      <c r="M14185">
        <v>188</v>
      </c>
      <c r="N14185" t="s">
        <v>18</v>
      </c>
      <c r="O14185" s="1">
        <v>1.57955E-62</v>
      </c>
      <c r="P14185">
        <v>625</v>
      </c>
    </row>
    <row r="14186" spans="1:16" x14ac:dyDescent="0.25">
      <c r="A14186" t="s">
        <v>21060</v>
      </c>
      <c r="B14186">
        <v>975</v>
      </c>
      <c r="C14186" s="3" t="str">
        <f>HYPERLINK("http://www.uniprot.org/uniprot/I1MTD9","tr|I1MTD9|I1MTD9_SOYBN")</f>
        <v>tr|I1MTD9|I1MTD9_SOYBN</v>
      </c>
      <c r="D14186" t="s">
        <v>28</v>
      </c>
      <c r="E14186">
        <v>68.8</v>
      </c>
      <c r="F14186">
        <v>327</v>
      </c>
      <c r="G14186">
        <v>102</v>
      </c>
      <c r="H14186">
        <v>4</v>
      </c>
      <c r="I14186">
        <v>1</v>
      </c>
      <c r="J14186">
        <v>969</v>
      </c>
      <c r="K14186">
        <v>1</v>
      </c>
      <c r="L14186">
        <v>1</v>
      </c>
      <c r="M14186">
        <v>316</v>
      </c>
      <c r="N14186" t="s">
        <v>18</v>
      </c>
      <c r="O14186" s="1">
        <v>6.0543700000000004E-123</v>
      </c>
      <c r="P14186">
        <v>1147</v>
      </c>
    </row>
    <row r="14187" spans="1:16" x14ac:dyDescent="0.25">
      <c r="A14187" t="s">
        <v>21061</v>
      </c>
      <c r="B14187">
        <v>210</v>
      </c>
      <c r="C14187" s="3" t="str">
        <f>HYPERLINK("http://www.uniprot.org/uniprot/I1MI63","tr|I1MI63|I1MI63_SOYBN")</f>
        <v>tr|I1MI63|I1MI63_SOYBN</v>
      </c>
      <c r="D14187" t="s">
        <v>28</v>
      </c>
      <c r="E14187">
        <v>79.16</v>
      </c>
      <c r="F14187">
        <v>48</v>
      </c>
      <c r="G14187">
        <v>10</v>
      </c>
      <c r="H14187">
        <v>0</v>
      </c>
      <c r="I14187">
        <v>1</v>
      </c>
      <c r="J14187">
        <v>144</v>
      </c>
      <c r="K14187">
        <v>1</v>
      </c>
      <c r="L14187">
        <v>108</v>
      </c>
      <c r="M14187">
        <v>153</v>
      </c>
      <c r="N14187" t="s">
        <v>18</v>
      </c>
      <c r="O14187" s="1">
        <v>1.6684100000000001E-8</v>
      </c>
      <c r="P14187">
        <v>155</v>
      </c>
    </row>
    <row r="14188" spans="1:16" x14ac:dyDescent="0.25">
      <c r="A14188" t="s">
        <v>21062</v>
      </c>
      <c r="B14188">
        <v>417</v>
      </c>
      <c r="C14188" s="3" t="str">
        <f>HYPERLINK("http://www.uniprot.org/uniprot/G7L6Q2","tr|G7L6Q2|G7L6Q2_MEDTR")</f>
        <v>tr|G7L6Q2|G7L6Q2_MEDTR</v>
      </c>
      <c r="D14188" t="s">
        <v>21063</v>
      </c>
      <c r="E14188">
        <v>53.19</v>
      </c>
      <c r="F14188">
        <v>141</v>
      </c>
      <c r="G14188">
        <v>66</v>
      </c>
      <c r="H14188">
        <v>11</v>
      </c>
      <c r="I14188">
        <v>25</v>
      </c>
      <c r="J14188">
        <v>414</v>
      </c>
      <c r="K14188">
        <v>1</v>
      </c>
      <c r="L14188">
        <v>1</v>
      </c>
      <c r="M14188">
        <v>141</v>
      </c>
      <c r="N14188" t="s">
        <v>18</v>
      </c>
      <c r="O14188" s="1">
        <v>3.9338200000000001E-26</v>
      </c>
      <c r="P14188">
        <v>307</v>
      </c>
    </row>
    <row r="14189" spans="1:16" x14ac:dyDescent="0.25">
      <c r="A14189" t="s">
        <v>21064</v>
      </c>
      <c r="B14189">
        <v>849</v>
      </c>
      <c r="C14189" s="3" t="str">
        <f>HYPERLINK("http://www.uniprot.org/uniprot/G7IFT9","tr|G7IFT9|G7IFT9_MEDTR")</f>
        <v>tr|G7IFT9|G7IFT9_MEDTR</v>
      </c>
      <c r="D14189" t="s">
        <v>21065</v>
      </c>
      <c r="E14189">
        <v>76.099999999999994</v>
      </c>
      <c r="F14189">
        <v>293</v>
      </c>
      <c r="G14189">
        <v>70</v>
      </c>
      <c r="H14189">
        <v>11</v>
      </c>
      <c r="I14189">
        <v>1</v>
      </c>
      <c r="J14189">
        <v>846</v>
      </c>
      <c r="K14189">
        <v>1</v>
      </c>
      <c r="L14189">
        <v>1</v>
      </c>
      <c r="M14189">
        <v>292</v>
      </c>
      <c r="N14189" t="s">
        <v>18</v>
      </c>
      <c r="O14189" s="1">
        <v>2.8594100000000001E-112</v>
      </c>
      <c r="P14189">
        <v>1054</v>
      </c>
    </row>
    <row r="14190" spans="1:16" x14ac:dyDescent="0.25">
      <c r="A14190" t="s">
        <v>21066</v>
      </c>
      <c r="B14190">
        <v>1035</v>
      </c>
      <c r="C14190" s="3" t="str">
        <f>HYPERLINK("http://www.uniprot.org/uniprot/I1KTH9","tr|I1KTH9|I1KTH9_SOYBN")</f>
        <v>tr|I1KTH9|I1KTH9_SOYBN</v>
      </c>
      <c r="D14190" t="s">
        <v>1187</v>
      </c>
      <c r="E14190">
        <v>80.81</v>
      </c>
      <c r="F14190">
        <v>344</v>
      </c>
      <c r="G14190">
        <v>66</v>
      </c>
      <c r="H14190">
        <v>1</v>
      </c>
      <c r="I14190">
        <v>1</v>
      </c>
      <c r="J14190">
        <v>1029</v>
      </c>
      <c r="K14190">
        <v>1</v>
      </c>
      <c r="L14190">
        <v>28</v>
      </c>
      <c r="M14190">
        <v>370</v>
      </c>
      <c r="N14190" t="s">
        <v>18</v>
      </c>
      <c r="O14190" s="1">
        <v>1.2837899999999999E-158</v>
      </c>
      <c r="P14190">
        <v>1455</v>
      </c>
    </row>
    <row r="14191" spans="1:16" x14ac:dyDescent="0.25">
      <c r="A14191" t="s">
        <v>21067</v>
      </c>
      <c r="B14191">
        <v>915</v>
      </c>
      <c r="C14191" s="3" t="str">
        <f>HYPERLINK("http://www.uniprot.org/uniprot/G7IH01","tr|G7IH01|G7IH01_MEDTR")</f>
        <v>tr|G7IH01|G7IH01_MEDTR</v>
      </c>
      <c r="D14191" t="s">
        <v>59</v>
      </c>
      <c r="E14191">
        <v>28.97</v>
      </c>
      <c r="F14191">
        <v>321</v>
      </c>
      <c r="G14191">
        <v>228</v>
      </c>
      <c r="H14191">
        <v>74</v>
      </c>
      <c r="I14191">
        <v>115</v>
      </c>
      <c r="J14191">
        <v>855</v>
      </c>
      <c r="K14191">
        <v>1</v>
      </c>
      <c r="L14191">
        <v>267</v>
      </c>
      <c r="M14191">
        <v>584</v>
      </c>
      <c r="N14191" t="s">
        <v>18</v>
      </c>
      <c r="O14191" s="1">
        <v>1.0799400000000001E-22</v>
      </c>
      <c r="P14191">
        <v>282</v>
      </c>
    </row>
    <row r="14192" spans="1:16" x14ac:dyDescent="0.25">
      <c r="A14192" t="s">
        <v>21068</v>
      </c>
      <c r="B14192">
        <v>663</v>
      </c>
      <c r="C14192" s="3" t="str">
        <f>HYPERLINK("http://www.uniprot.org/uniprot/G7K8C0","tr|G7K8C0|G7K8C0_MEDTR")</f>
        <v>tr|G7K8C0|G7K8C0_MEDTR</v>
      </c>
      <c r="D14192" t="s">
        <v>21069</v>
      </c>
      <c r="E14192">
        <v>60.5</v>
      </c>
      <c r="F14192">
        <v>200</v>
      </c>
      <c r="G14192">
        <v>79</v>
      </c>
      <c r="H14192">
        <v>3</v>
      </c>
      <c r="I14192">
        <v>1</v>
      </c>
      <c r="J14192">
        <v>591</v>
      </c>
      <c r="K14192">
        <v>1</v>
      </c>
      <c r="L14192">
        <v>1</v>
      </c>
      <c r="M14192">
        <v>193</v>
      </c>
      <c r="N14192" t="s">
        <v>18</v>
      </c>
      <c r="O14192" s="1">
        <v>1.0851099999999999E-58</v>
      </c>
      <c r="P14192">
        <v>590</v>
      </c>
    </row>
    <row r="14193" spans="1:16" x14ac:dyDescent="0.25">
      <c r="A14193" t="s">
        <v>21070</v>
      </c>
      <c r="B14193">
        <v>2634</v>
      </c>
      <c r="C14193" s="3" t="str">
        <f>HYPERLINK("http://www.uniprot.org/uniprot/G7KRW4","tr|G7KRW4|G7KRW4_MEDTR")</f>
        <v>tr|G7KRW4|G7KRW4_MEDTR</v>
      </c>
      <c r="D14193" t="s">
        <v>21071</v>
      </c>
      <c r="E14193">
        <v>65.47</v>
      </c>
      <c r="F14193">
        <v>866</v>
      </c>
      <c r="G14193">
        <v>299</v>
      </c>
      <c r="H14193">
        <v>13</v>
      </c>
      <c r="I14193">
        <v>1</v>
      </c>
      <c r="J14193">
        <v>2559</v>
      </c>
      <c r="K14193">
        <v>1</v>
      </c>
      <c r="L14193">
        <v>1</v>
      </c>
      <c r="M14193">
        <v>863</v>
      </c>
      <c r="N14193" t="s">
        <v>18</v>
      </c>
      <c r="O14193">
        <v>0</v>
      </c>
      <c r="P14193">
        <v>2755</v>
      </c>
    </row>
    <row r="14194" spans="1:16" x14ac:dyDescent="0.25">
      <c r="A14194" t="s">
        <v>21072</v>
      </c>
      <c r="B14194">
        <v>1521</v>
      </c>
      <c r="C14194" s="3" t="str">
        <f>HYPERLINK("http://www.uniprot.org/uniprot/G7L4U1","tr|G7L4U1|G7L4U1_MEDTR")</f>
        <v>tr|G7L4U1|G7L4U1_MEDTR</v>
      </c>
      <c r="D14194" t="s">
        <v>21073</v>
      </c>
      <c r="E14194">
        <v>71.42</v>
      </c>
      <c r="F14194">
        <v>518</v>
      </c>
      <c r="G14194">
        <v>148</v>
      </c>
      <c r="H14194">
        <v>12</v>
      </c>
      <c r="I14194">
        <v>1</v>
      </c>
      <c r="J14194">
        <v>1518</v>
      </c>
      <c r="K14194">
        <v>1</v>
      </c>
      <c r="L14194">
        <v>1</v>
      </c>
      <c r="M14194">
        <v>512</v>
      </c>
      <c r="N14194" t="s">
        <v>18</v>
      </c>
      <c r="O14194">
        <v>0</v>
      </c>
      <c r="P14194">
        <v>1766</v>
      </c>
    </row>
    <row r="14195" spans="1:16" x14ac:dyDescent="0.25">
      <c r="A14195" t="s">
        <v>21074</v>
      </c>
      <c r="B14195">
        <v>3072</v>
      </c>
      <c r="C14195" s="3" t="str">
        <f>HYPERLINK("http://www.uniprot.org/uniprot/I1JQ39","tr|I1JQ39|I1JQ39_SOYBN")</f>
        <v>tr|I1JQ39|I1JQ39_SOYBN</v>
      </c>
      <c r="D14195" t="s">
        <v>99</v>
      </c>
      <c r="E14195">
        <v>77.97</v>
      </c>
      <c r="F14195">
        <v>1017</v>
      </c>
      <c r="G14195">
        <v>224</v>
      </c>
      <c r="H14195">
        <v>0</v>
      </c>
      <c r="I14195">
        <v>19</v>
      </c>
      <c r="J14195">
        <v>3069</v>
      </c>
      <c r="K14195">
        <v>1</v>
      </c>
      <c r="L14195">
        <v>4</v>
      </c>
      <c r="M14195">
        <v>1006</v>
      </c>
      <c r="N14195" t="s">
        <v>18</v>
      </c>
      <c r="O14195">
        <v>0</v>
      </c>
      <c r="P14195">
        <v>4041</v>
      </c>
    </row>
    <row r="14196" spans="1:16" x14ac:dyDescent="0.25">
      <c r="A14196" t="s">
        <v>21075</v>
      </c>
      <c r="B14196">
        <v>1614</v>
      </c>
      <c r="C14196" s="3" t="str">
        <f>HYPERLINK("http://www.uniprot.org/uniprot/B9H7Z7","tr|B9H7Z7|B9H7Z7_POPTR")</f>
        <v>tr|B9H7Z7|B9H7Z7_POPTR</v>
      </c>
      <c r="D14196" t="s">
        <v>21076</v>
      </c>
      <c r="E14196">
        <v>63.22</v>
      </c>
      <c r="F14196">
        <v>533</v>
      </c>
      <c r="G14196">
        <v>196</v>
      </c>
      <c r="H14196">
        <v>4</v>
      </c>
      <c r="I14196">
        <v>7</v>
      </c>
      <c r="J14196">
        <v>1593</v>
      </c>
      <c r="K14196">
        <v>1</v>
      </c>
      <c r="L14196">
        <v>4</v>
      </c>
      <c r="M14196">
        <v>532</v>
      </c>
      <c r="N14196" t="s">
        <v>18</v>
      </c>
      <c r="O14196">
        <v>0</v>
      </c>
      <c r="P14196">
        <v>1743</v>
      </c>
    </row>
    <row r="14197" spans="1:16" x14ac:dyDescent="0.25">
      <c r="A14197" t="s">
        <v>21077</v>
      </c>
      <c r="B14197">
        <v>1797</v>
      </c>
      <c r="C14197" s="3" t="str">
        <f>HYPERLINK("http://www.uniprot.org/uniprot/I3SIL8","tr|I3SIL8|I3SIL8_MEDTR")</f>
        <v>tr|I3SIL8|I3SIL8_MEDTR</v>
      </c>
      <c r="D14197" t="s">
        <v>22</v>
      </c>
      <c r="E14197">
        <v>74.95</v>
      </c>
      <c r="F14197">
        <v>579</v>
      </c>
      <c r="G14197">
        <v>145</v>
      </c>
      <c r="H14197">
        <v>5</v>
      </c>
      <c r="I14197">
        <v>70</v>
      </c>
      <c r="J14197">
        <v>1791</v>
      </c>
      <c r="K14197">
        <v>1</v>
      </c>
      <c r="L14197">
        <v>25</v>
      </c>
      <c r="M14197">
        <v>603</v>
      </c>
      <c r="N14197" t="s">
        <v>18</v>
      </c>
      <c r="O14197">
        <v>0</v>
      </c>
      <c r="P14197">
        <v>2198</v>
      </c>
    </row>
    <row r="14198" spans="1:16" x14ac:dyDescent="0.25">
      <c r="A14198" t="s">
        <v>21078</v>
      </c>
      <c r="B14198">
        <v>1377</v>
      </c>
      <c r="C14198" s="3" t="str">
        <f>HYPERLINK("http://www.uniprot.org/uniprot/I1L9Q4","tr|I1L9Q4|I1L9Q4_SOYBN")</f>
        <v>tr|I1L9Q4|I1L9Q4_SOYBN</v>
      </c>
      <c r="D14198" t="s">
        <v>71</v>
      </c>
      <c r="E14198">
        <v>81.180000000000007</v>
      </c>
      <c r="F14198">
        <v>457</v>
      </c>
      <c r="G14198">
        <v>86</v>
      </c>
      <c r="H14198">
        <v>3</v>
      </c>
      <c r="I14198">
        <v>1</v>
      </c>
      <c r="J14198">
        <v>1362</v>
      </c>
      <c r="K14198">
        <v>1</v>
      </c>
      <c r="L14198">
        <v>1</v>
      </c>
      <c r="M14198">
        <v>454</v>
      </c>
      <c r="N14198" t="s">
        <v>18</v>
      </c>
      <c r="O14198">
        <v>0</v>
      </c>
      <c r="P14198">
        <v>1902</v>
      </c>
    </row>
    <row r="14199" spans="1:16" x14ac:dyDescent="0.25">
      <c r="A14199" t="s">
        <v>21079</v>
      </c>
      <c r="B14199">
        <v>1143</v>
      </c>
      <c r="C14199" s="3" t="str">
        <f>HYPERLINK("http://www.uniprot.org/uniprot/G7J3D1","tr|G7J3D1|G7J3D1_MEDTR")</f>
        <v>tr|G7J3D1|G7J3D1_MEDTR</v>
      </c>
      <c r="D14199" t="s">
        <v>21080</v>
      </c>
      <c r="E14199">
        <v>92.63</v>
      </c>
      <c r="F14199">
        <v>380</v>
      </c>
      <c r="G14199">
        <v>28</v>
      </c>
      <c r="H14199">
        <v>0</v>
      </c>
      <c r="I14199">
        <v>1</v>
      </c>
      <c r="J14199">
        <v>1140</v>
      </c>
      <c r="K14199">
        <v>1</v>
      </c>
      <c r="L14199">
        <v>1</v>
      </c>
      <c r="M14199">
        <v>380</v>
      </c>
      <c r="N14199" t="s">
        <v>18</v>
      </c>
      <c r="O14199">
        <v>0</v>
      </c>
      <c r="P14199">
        <v>1901</v>
      </c>
    </row>
    <row r="14200" spans="1:16" x14ac:dyDescent="0.25">
      <c r="A14200" t="s">
        <v>21081</v>
      </c>
      <c r="B14200">
        <v>1203</v>
      </c>
      <c r="C14200" s="3" t="str">
        <f>HYPERLINK("http://www.uniprot.org/uniprot/A5AEB9","tr|A5AEB9|A5AEB9_VITVI")</f>
        <v>tr|A5AEB9|A5AEB9_VITVI</v>
      </c>
      <c r="D14200" t="s">
        <v>21082</v>
      </c>
      <c r="E14200">
        <v>93.46</v>
      </c>
      <c r="F14200">
        <v>398</v>
      </c>
      <c r="G14200">
        <v>26</v>
      </c>
      <c r="H14200">
        <v>0</v>
      </c>
      <c r="I14200">
        <v>7</v>
      </c>
      <c r="J14200">
        <v>1200</v>
      </c>
      <c r="K14200">
        <v>1</v>
      </c>
      <c r="L14200">
        <v>1</v>
      </c>
      <c r="M14200">
        <v>398</v>
      </c>
      <c r="N14200" t="s">
        <v>18</v>
      </c>
      <c r="O14200">
        <v>0</v>
      </c>
      <c r="P14200">
        <v>1901</v>
      </c>
    </row>
    <row r="14201" spans="1:16" x14ac:dyDescent="0.25">
      <c r="A14201" t="s">
        <v>21083</v>
      </c>
      <c r="B14201">
        <v>771</v>
      </c>
      <c r="C14201" s="3" t="str">
        <f>HYPERLINK("http://www.uniprot.org/uniprot/G7JB85","tr|G7JB85|G7JB85_MEDTR")</f>
        <v>tr|G7JB85|G7JB85_MEDTR</v>
      </c>
      <c r="D14201" t="s">
        <v>21084</v>
      </c>
      <c r="E14201">
        <v>88.67</v>
      </c>
      <c r="F14201">
        <v>256</v>
      </c>
      <c r="G14201">
        <v>29</v>
      </c>
      <c r="H14201">
        <v>0</v>
      </c>
      <c r="I14201">
        <v>1</v>
      </c>
      <c r="J14201">
        <v>768</v>
      </c>
      <c r="K14201">
        <v>1</v>
      </c>
      <c r="L14201">
        <v>1</v>
      </c>
      <c r="M14201">
        <v>256</v>
      </c>
      <c r="N14201" t="s">
        <v>18</v>
      </c>
      <c r="O14201" s="1">
        <v>1.03313E-131</v>
      </c>
      <c r="P14201">
        <v>1221</v>
      </c>
    </row>
    <row r="14202" spans="1:16" x14ac:dyDescent="0.25">
      <c r="A14202" t="s">
        <v>21085</v>
      </c>
      <c r="B14202">
        <v>2211</v>
      </c>
      <c r="C14202" s="3" t="str">
        <f>HYPERLINK("http://www.uniprot.org/uniprot/G7J3L3","tr|G7J3L3|G7J3L3_MEDTR")</f>
        <v>tr|G7J3L3|G7J3L3_MEDTR</v>
      </c>
      <c r="D14202" t="s">
        <v>21086</v>
      </c>
      <c r="E14202">
        <v>79.91</v>
      </c>
      <c r="F14202">
        <v>747</v>
      </c>
      <c r="G14202">
        <v>150</v>
      </c>
      <c r="H14202">
        <v>11</v>
      </c>
      <c r="I14202">
        <v>1</v>
      </c>
      <c r="J14202">
        <v>2208</v>
      </c>
      <c r="K14202">
        <v>1</v>
      </c>
      <c r="L14202">
        <v>1</v>
      </c>
      <c r="M14202">
        <v>741</v>
      </c>
      <c r="N14202" t="s">
        <v>18</v>
      </c>
      <c r="O14202">
        <v>0</v>
      </c>
      <c r="P14202">
        <v>3035</v>
      </c>
    </row>
    <row r="14203" spans="1:16" x14ac:dyDescent="0.25">
      <c r="A14203" t="s">
        <v>21087</v>
      </c>
      <c r="B14203">
        <v>2919</v>
      </c>
      <c r="C14203" s="3" t="str">
        <f>HYPERLINK("http://www.uniprot.org/uniprot/M8AQ56","tr|M8AQ56|M8AQ56_AEGTA")</f>
        <v>tr|M8AQ56|M8AQ56_AEGTA</v>
      </c>
      <c r="D14203" t="s">
        <v>21088</v>
      </c>
      <c r="E14203">
        <v>55.04</v>
      </c>
      <c r="F14203">
        <v>1119</v>
      </c>
      <c r="G14203">
        <v>503</v>
      </c>
      <c r="H14203">
        <v>179</v>
      </c>
      <c r="I14203">
        <v>19</v>
      </c>
      <c r="J14203">
        <v>2838</v>
      </c>
      <c r="K14203">
        <v>1</v>
      </c>
      <c r="L14203">
        <v>254</v>
      </c>
      <c r="M14203">
        <v>1358</v>
      </c>
      <c r="N14203" t="s">
        <v>18</v>
      </c>
      <c r="O14203">
        <v>0</v>
      </c>
      <c r="P14203">
        <v>2906</v>
      </c>
    </row>
    <row r="14204" spans="1:16" x14ac:dyDescent="0.25">
      <c r="A14204" t="s">
        <v>21089</v>
      </c>
      <c r="B14204">
        <v>780</v>
      </c>
      <c r="C14204" s="3" t="str">
        <f>HYPERLINK("http://www.uniprot.org/uniprot/G7JG37","tr|G7JG37|G7JG37_MEDTR")</f>
        <v>tr|G7JG37|G7JG37_MEDTR</v>
      </c>
      <c r="D14204" t="s">
        <v>21090</v>
      </c>
      <c r="E14204">
        <v>88.03</v>
      </c>
      <c r="F14204">
        <v>259</v>
      </c>
      <c r="G14204">
        <v>31</v>
      </c>
      <c r="H14204">
        <v>2</v>
      </c>
      <c r="I14204">
        <v>1</v>
      </c>
      <c r="J14204">
        <v>771</v>
      </c>
      <c r="K14204">
        <v>1</v>
      </c>
      <c r="L14204">
        <v>1</v>
      </c>
      <c r="M14204">
        <v>259</v>
      </c>
      <c r="N14204" t="s">
        <v>18</v>
      </c>
      <c r="O14204" s="1">
        <v>1.13523E-125</v>
      </c>
      <c r="P14204">
        <v>1169</v>
      </c>
    </row>
    <row r="14205" spans="1:16" x14ac:dyDescent="0.25">
      <c r="A14205" t="s">
        <v>21091</v>
      </c>
      <c r="B14205">
        <v>873</v>
      </c>
      <c r="C14205" s="3" t="str">
        <f>HYPERLINK("http://www.uniprot.org/uniprot/K7MJT5","tr|K7MJT5|K7MJT5_SOYBN")</f>
        <v>tr|K7MJT5|K7MJT5_SOYBN</v>
      </c>
      <c r="D14205" t="s">
        <v>28</v>
      </c>
      <c r="E14205">
        <v>55.83</v>
      </c>
      <c r="F14205">
        <v>317</v>
      </c>
      <c r="G14205">
        <v>140</v>
      </c>
      <c r="H14205">
        <v>31</v>
      </c>
      <c r="I14205">
        <v>13</v>
      </c>
      <c r="J14205">
        <v>870</v>
      </c>
      <c r="K14205">
        <v>1</v>
      </c>
      <c r="L14205">
        <v>14</v>
      </c>
      <c r="M14205">
        <v>322</v>
      </c>
      <c r="N14205" t="s">
        <v>18</v>
      </c>
      <c r="O14205" s="1">
        <v>8.2925800000000002E-86</v>
      </c>
      <c r="P14205">
        <v>826</v>
      </c>
    </row>
    <row r="14206" spans="1:16" x14ac:dyDescent="0.25">
      <c r="A14206" t="s">
        <v>21092</v>
      </c>
      <c r="B14206">
        <v>1908</v>
      </c>
      <c r="C14206" s="3" t="str">
        <f>HYPERLINK("http://www.uniprot.org/uniprot/I1MD35","tr|I1MD35|I1MD35_SOYBN")</f>
        <v>tr|I1MD35|I1MD35_SOYBN</v>
      </c>
      <c r="D14206" t="s">
        <v>28</v>
      </c>
      <c r="E14206">
        <v>70.17</v>
      </c>
      <c r="F14206">
        <v>647</v>
      </c>
      <c r="G14206">
        <v>193</v>
      </c>
      <c r="H14206">
        <v>13</v>
      </c>
      <c r="I14206">
        <v>1</v>
      </c>
      <c r="J14206">
        <v>1902</v>
      </c>
      <c r="K14206">
        <v>1</v>
      </c>
      <c r="L14206">
        <v>1</v>
      </c>
      <c r="M14206">
        <v>637</v>
      </c>
      <c r="N14206" t="s">
        <v>18</v>
      </c>
      <c r="O14206">
        <v>0</v>
      </c>
      <c r="P14206">
        <v>2240</v>
      </c>
    </row>
    <row r="14207" spans="1:16" x14ac:dyDescent="0.25">
      <c r="A14207" t="s">
        <v>21093</v>
      </c>
      <c r="B14207">
        <v>702</v>
      </c>
      <c r="C14207" s="3" t="str">
        <f>HYPERLINK("http://www.uniprot.org/uniprot/I3T425","tr|I3T425|I3T425_MEDTR")</f>
        <v>tr|I3T425|I3T425_MEDTR</v>
      </c>
      <c r="D14207" t="s">
        <v>22</v>
      </c>
      <c r="E14207">
        <v>77.44</v>
      </c>
      <c r="F14207">
        <v>235</v>
      </c>
      <c r="G14207">
        <v>53</v>
      </c>
      <c r="H14207">
        <v>2</v>
      </c>
      <c r="I14207">
        <v>1</v>
      </c>
      <c r="J14207">
        <v>699</v>
      </c>
      <c r="K14207">
        <v>1</v>
      </c>
      <c r="L14207">
        <v>1</v>
      </c>
      <c r="M14207">
        <v>235</v>
      </c>
      <c r="N14207" t="s">
        <v>18</v>
      </c>
      <c r="O14207" s="1">
        <v>1.65509E-95</v>
      </c>
      <c r="P14207">
        <v>908</v>
      </c>
    </row>
    <row r="14208" spans="1:16" x14ac:dyDescent="0.25">
      <c r="A14208" t="s">
        <v>21094</v>
      </c>
      <c r="B14208">
        <v>951</v>
      </c>
      <c r="C14208" s="3" t="str">
        <f>HYPERLINK("http://www.uniprot.org/uniprot/G7JXM8","tr|G7JXM8|G7JXM8_MEDTR")</f>
        <v>tr|G7JXM8|G7JXM8_MEDTR</v>
      </c>
      <c r="D14208" t="s">
        <v>21095</v>
      </c>
      <c r="E14208">
        <v>87.65</v>
      </c>
      <c r="F14208">
        <v>316</v>
      </c>
      <c r="G14208">
        <v>39</v>
      </c>
      <c r="H14208">
        <v>0</v>
      </c>
      <c r="I14208">
        <v>1</v>
      </c>
      <c r="J14208">
        <v>948</v>
      </c>
      <c r="K14208">
        <v>1</v>
      </c>
      <c r="L14208">
        <v>1</v>
      </c>
      <c r="M14208">
        <v>316</v>
      </c>
      <c r="N14208" t="s">
        <v>18</v>
      </c>
      <c r="O14208" s="1">
        <v>1.7818E-156</v>
      </c>
      <c r="P14208">
        <v>1436</v>
      </c>
    </row>
    <row r="14209" spans="1:16" x14ac:dyDescent="0.25">
      <c r="A14209" t="s">
        <v>21096</v>
      </c>
      <c r="B14209">
        <v>384</v>
      </c>
      <c r="C14209" s="3" t="str">
        <f>HYPERLINK("http://www.uniprot.org/uniprot/K7M6X9","tr|K7M6X9|K7M6X9_SOYBN")</f>
        <v>tr|K7M6X9|K7M6X9_SOYBN</v>
      </c>
      <c r="D14209" t="s">
        <v>28</v>
      </c>
      <c r="E14209">
        <v>89.34</v>
      </c>
      <c r="F14209">
        <v>122</v>
      </c>
      <c r="G14209">
        <v>13</v>
      </c>
      <c r="H14209">
        <v>0</v>
      </c>
      <c r="I14209">
        <v>1</v>
      </c>
      <c r="J14209">
        <v>366</v>
      </c>
      <c r="K14209">
        <v>1</v>
      </c>
      <c r="L14209">
        <v>1964</v>
      </c>
      <c r="M14209">
        <v>2085</v>
      </c>
      <c r="N14209" t="s">
        <v>18</v>
      </c>
      <c r="O14209" s="1">
        <v>2.6594300000000002E-59</v>
      </c>
      <c r="P14209">
        <v>593</v>
      </c>
    </row>
    <row r="14210" spans="1:16" x14ac:dyDescent="0.25">
      <c r="A14210" t="s">
        <v>21097</v>
      </c>
      <c r="B14210">
        <v>1755</v>
      </c>
      <c r="C14210" s="3" t="str">
        <f>HYPERLINK("http://www.uniprot.org/uniprot/G7IKJ3","tr|G7IKJ3|G7IKJ3_MEDTR")</f>
        <v>tr|G7IKJ3|G7IKJ3_MEDTR</v>
      </c>
      <c r="D14210" t="s">
        <v>3121</v>
      </c>
      <c r="E14210">
        <v>27.67</v>
      </c>
      <c r="F14210">
        <v>318</v>
      </c>
      <c r="G14210">
        <v>230</v>
      </c>
      <c r="H14210">
        <v>3</v>
      </c>
      <c r="I14210">
        <v>232</v>
      </c>
      <c r="J14210">
        <v>1176</v>
      </c>
      <c r="K14210">
        <v>1</v>
      </c>
      <c r="L14210">
        <v>637</v>
      </c>
      <c r="M14210">
        <v>916</v>
      </c>
      <c r="N14210" t="s">
        <v>18</v>
      </c>
      <c r="O14210" s="1">
        <v>6.5043199999999993E-27</v>
      </c>
      <c r="P14210">
        <v>322</v>
      </c>
    </row>
    <row r="14211" spans="1:16" x14ac:dyDescent="0.25">
      <c r="A14211" t="s">
        <v>21098</v>
      </c>
      <c r="B14211">
        <v>1740</v>
      </c>
      <c r="C14211" s="3" t="str">
        <f>HYPERLINK("http://www.uniprot.org/uniprot/K7MD43","tr|K7MD43|K7MD43_SOYBN")</f>
        <v>tr|K7MD43|K7MD43_SOYBN</v>
      </c>
      <c r="D14211" t="s">
        <v>28</v>
      </c>
      <c r="E14211">
        <v>44.51</v>
      </c>
      <c r="F14211">
        <v>337</v>
      </c>
      <c r="G14211">
        <v>187</v>
      </c>
      <c r="H14211">
        <v>12</v>
      </c>
      <c r="I14211">
        <v>727</v>
      </c>
      <c r="J14211">
        <v>1701</v>
      </c>
      <c r="K14211">
        <v>1</v>
      </c>
      <c r="L14211">
        <v>83</v>
      </c>
      <c r="M14211">
        <v>417</v>
      </c>
      <c r="N14211" t="s">
        <v>18</v>
      </c>
      <c r="O14211" s="1">
        <v>1.6198899999999999E-62</v>
      </c>
      <c r="P14211">
        <v>629</v>
      </c>
    </row>
    <row r="14212" spans="1:16" x14ac:dyDescent="0.25">
      <c r="A14212" t="s">
        <v>21099</v>
      </c>
      <c r="B14212">
        <v>1788</v>
      </c>
      <c r="C14212" s="3" t="str">
        <f>HYPERLINK("http://www.uniprot.org/uniprot/I1JZE2","tr|I1JZE2|I1JZE2_SOYBN")</f>
        <v>tr|I1JZE2|I1JZE2_SOYBN</v>
      </c>
      <c r="D14212" t="s">
        <v>21100</v>
      </c>
      <c r="E14212">
        <v>91.75</v>
      </c>
      <c r="F14212">
        <v>594</v>
      </c>
      <c r="G14212">
        <v>49</v>
      </c>
      <c r="H14212">
        <v>0</v>
      </c>
      <c r="I14212">
        <v>1</v>
      </c>
      <c r="J14212">
        <v>1782</v>
      </c>
      <c r="K14212">
        <v>1</v>
      </c>
      <c r="L14212">
        <v>1</v>
      </c>
      <c r="M14212">
        <v>594</v>
      </c>
      <c r="N14212" t="s">
        <v>18</v>
      </c>
      <c r="O14212">
        <v>0</v>
      </c>
      <c r="P14212">
        <v>2939</v>
      </c>
    </row>
    <row r="14213" spans="1:16" x14ac:dyDescent="0.25">
      <c r="A14213" t="s">
        <v>21101</v>
      </c>
      <c r="B14213">
        <v>573</v>
      </c>
      <c r="C14213" s="3" t="str">
        <f>HYPERLINK("http://www.uniprot.org/uniprot/K7KMS9","tr|K7KMS9|K7KMS9_SOYBN")</f>
        <v>tr|K7KMS9|K7KMS9_SOYBN</v>
      </c>
      <c r="D14213" t="s">
        <v>28</v>
      </c>
      <c r="E14213">
        <v>74.47</v>
      </c>
      <c r="F14213">
        <v>192</v>
      </c>
      <c r="G14213">
        <v>49</v>
      </c>
      <c r="H14213">
        <v>4</v>
      </c>
      <c r="I14213">
        <v>1</v>
      </c>
      <c r="J14213">
        <v>564</v>
      </c>
      <c r="K14213">
        <v>1</v>
      </c>
      <c r="L14213">
        <v>1</v>
      </c>
      <c r="M14213">
        <v>187</v>
      </c>
      <c r="N14213" t="s">
        <v>18</v>
      </c>
      <c r="O14213" s="1">
        <v>4.5966900000000002E-69</v>
      </c>
      <c r="P14213">
        <v>678</v>
      </c>
    </row>
    <row r="14214" spans="1:16" x14ac:dyDescent="0.25">
      <c r="A14214" t="s">
        <v>21102</v>
      </c>
      <c r="B14214">
        <v>591</v>
      </c>
      <c r="C14214" s="3" t="str">
        <f>HYPERLINK("http://www.uniprot.org/uniprot/Q2PYW4","tr|Q2PYW4|Q2PYW4_SOLTU")</f>
        <v>tr|Q2PYW4|Q2PYW4_SOLTU</v>
      </c>
      <c r="D14214" t="s">
        <v>8387</v>
      </c>
      <c r="E14214">
        <v>39.159999999999997</v>
      </c>
      <c r="F14214">
        <v>120</v>
      </c>
      <c r="G14214">
        <v>73</v>
      </c>
      <c r="H14214">
        <v>0</v>
      </c>
      <c r="I14214">
        <v>154</v>
      </c>
      <c r="J14214">
        <v>513</v>
      </c>
      <c r="K14214">
        <v>1</v>
      </c>
      <c r="L14214">
        <v>47</v>
      </c>
      <c r="M14214">
        <v>164</v>
      </c>
      <c r="N14214" t="s">
        <v>18</v>
      </c>
      <c r="O14214" s="1">
        <v>8.3674599999999997E-16</v>
      </c>
      <c r="P14214">
        <v>219</v>
      </c>
    </row>
    <row r="14215" spans="1:16" x14ac:dyDescent="0.25">
      <c r="A14215" t="s">
        <v>21103</v>
      </c>
      <c r="B14215">
        <v>1851</v>
      </c>
      <c r="C14215" s="3" t="str">
        <f>HYPERLINK("http://www.uniprot.org/uniprot/I1MHP5","tr|I1MHP5|I1MHP5_SOYBN")</f>
        <v>tr|I1MHP5|I1MHP5_SOYBN</v>
      </c>
      <c r="D14215" t="s">
        <v>28</v>
      </c>
      <c r="E14215">
        <v>27.85</v>
      </c>
      <c r="F14215">
        <v>420</v>
      </c>
      <c r="G14215">
        <v>303</v>
      </c>
      <c r="H14215">
        <v>42</v>
      </c>
      <c r="I14215">
        <v>151</v>
      </c>
      <c r="J14215">
        <v>1284</v>
      </c>
      <c r="K14215">
        <v>1</v>
      </c>
      <c r="L14215">
        <v>1057</v>
      </c>
      <c r="M14215">
        <v>1470</v>
      </c>
      <c r="N14215" t="s">
        <v>18</v>
      </c>
      <c r="O14215" s="1">
        <v>2.30072E-30</v>
      </c>
      <c r="P14215">
        <v>352</v>
      </c>
    </row>
    <row r="14216" spans="1:16" x14ac:dyDescent="0.25">
      <c r="A14216" t="s">
        <v>21104</v>
      </c>
      <c r="B14216">
        <v>2100</v>
      </c>
      <c r="C14216" s="3" t="str">
        <f>HYPERLINK("http://www.uniprot.org/uniprot/I1MFY3","tr|I1MFY3|I1MFY3_SOYBN")</f>
        <v>tr|I1MFY3|I1MFY3_SOYBN</v>
      </c>
      <c r="D14216" t="s">
        <v>28</v>
      </c>
      <c r="E14216">
        <v>82.93</v>
      </c>
      <c r="F14216">
        <v>668</v>
      </c>
      <c r="G14216">
        <v>114</v>
      </c>
      <c r="H14216">
        <v>1</v>
      </c>
      <c r="I14216">
        <v>97</v>
      </c>
      <c r="J14216">
        <v>2097</v>
      </c>
      <c r="K14216">
        <v>1</v>
      </c>
      <c r="L14216">
        <v>1</v>
      </c>
      <c r="M14216">
        <v>668</v>
      </c>
      <c r="N14216" t="s">
        <v>18</v>
      </c>
      <c r="O14216">
        <v>0</v>
      </c>
      <c r="P14216">
        <v>2975</v>
      </c>
    </row>
    <row r="14217" spans="1:16" x14ac:dyDescent="0.25">
      <c r="A14217" t="s">
        <v>21105</v>
      </c>
      <c r="B14217">
        <v>750</v>
      </c>
      <c r="C14217" s="3" t="str">
        <f>HYPERLINK("http://www.uniprot.org/uniprot/Q2HSV3","tr|Q2HSV3|Q2HSV3_MEDTR")</f>
        <v>tr|Q2HSV3|Q2HSV3_MEDTR</v>
      </c>
      <c r="D14217" t="s">
        <v>9670</v>
      </c>
      <c r="E14217">
        <v>36.979999999999997</v>
      </c>
      <c r="F14217">
        <v>146</v>
      </c>
      <c r="G14217">
        <v>92</v>
      </c>
      <c r="H14217">
        <v>5</v>
      </c>
      <c r="I14217">
        <v>244</v>
      </c>
      <c r="J14217">
        <v>666</v>
      </c>
      <c r="K14217">
        <v>1</v>
      </c>
      <c r="L14217">
        <v>400</v>
      </c>
      <c r="M14217">
        <v>543</v>
      </c>
      <c r="N14217" t="s">
        <v>18</v>
      </c>
      <c r="O14217" s="1">
        <v>2.2328200000000002E-19</v>
      </c>
      <c r="P14217">
        <v>252</v>
      </c>
    </row>
    <row r="14218" spans="1:16" x14ac:dyDescent="0.25">
      <c r="A14218" t="s">
        <v>21106</v>
      </c>
      <c r="B14218">
        <v>1728</v>
      </c>
      <c r="C14218" s="3" t="str">
        <f>HYPERLINK("http://www.uniprot.org/uniprot/G7JLR3","tr|G7JLR3|G7JLR3_MEDTR")</f>
        <v>tr|G7JLR3|G7JLR3_MEDTR</v>
      </c>
      <c r="D14218" t="s">
        <v>21107</v>
      </c>
      <c r="E14218">
        <v>54.51</v>
      </c>
      <c r="F14218">
        <v>565</v>
      </c>
      <c r="G14218">
        <v>257</v>
      </c>
      <c r="H14218">
        <v>7</v>
      </c>
      <c r="I14218">
        <v>1</v>
      </c>
      <c r="J14218">
        <v>1674</v>
      </c>
      <c r="K14218">
        <v>1</v>
      </c>
      <c r="L14218">
        <v>26</v>
      </c>
      <c r="M14218">
        <v>580</v>
      </c>
      <c r="N14218" t="s">
        <v>18</v>
      </c>
      <c r="O14218" s="1">
        <v>6.3512300000000001E-152</v>
      </c>
      <c r="P14218">
        <v>1400</v>
      </c>
    </row>
    <row r="14219" spans="1:16" x14ac:dyDescent="0.25">
      <c r="A14219" t="s">
        <v>21108</v>
      </c>
      <c r="B14219">
        <v>1929</v>
      </c>
      <c r="C14219" s="3" t="str">
        <f>HYPERLINK("http://www.uniprot.org/uniprot/G7K8B0","tr|G7K8B0|G7K8B0_MEDTR")</f>
        <v>tr|G7K8B0|G7K8B0_MEDTR</v>
      </c>
      <c r="D14219" t="s">
        <v>21109</v>
      </c>
      <c r="E14219">
        <v>78.260000000000005</v>
      </c>
      <c r="F14219">
        <v>575</v>
      </c>
      <c r="G14219">
        <v>125</v>
      </c>
      <c r="H14219">
        <v>6</v>
      </c>
      <c r="I14219">
        <v>196</v>
      </c>
      <c r="J14219">
        <v>1902</v>
      </c>
      <c r="K14219">
        <v>1</v>
      </c>
      <c r="L14219">
        <v>51</v>
      </c>
      <c r="M14219">
        <v>620</v>
      </c>
      <c r="N14219" t="s">
        <v>18</v>
      </c>
      <c r="O14219">
        <v>0</v>
      </c>
      <c r="P14219">
        <v>2340</v>
      </c>
    </row>
    <row r="14220" spans="1:16" x14ac:dyDescent="0.25">
      <c r="A14220" t="s">
        <v>21110</v>
      </c>
      <c r="B14220">
        <v>726</v>
      </c>
      <c r="C14220" s="3" t="str">
        <f>HYPERLINK("http://www.uniprot.org/uniprot/I1NCF8","tr|I1NCF8|I1NCF8_SOYBN")</f>
        <v>tr|I1NCF8|I1NCF8_SOYBN</v>
      </c>
      <c r="D14220" t="s">
        <v>28</v>
      </c>
      <c r="E14220">
        <v>77.59</v>
      </c>
      <c r="F14220">
        <v>241</v>
      </c>
      <c r="G14220">
        <v>54</v>
      </c>
      <c r="H14220">
        <v>0</v>
      </c>
      <c r="I14220">
        <v>1</v>
      </c>
      <c r="J14220">
        <v>723</v>
      </c>
      <c r="K14220">
        <v>1</v>
      </c>
      <c r="L14220">
        <v>1</v>
      </c>
      <c r="M14220">
        <v>241</v>
      </c>
      <c r="N14220" t="s">
        <v>18</v>
      </c>
      <c r="O14220" s="1">
        <v>4.1342400000000002E-100</v>
      </c>
      <c r="P14220">
        <v>948</v>
      </c>
    </row>
    <row r="14221" spans="1:16" x14ac:dyDescent="0.25">
      <c r="A14221" t="s">
        <v>21111</v>
      </c>
      <c r="B14221">
        <v>4974</v>
      </c>
      <c r="C14221" s="3" t="str">
        <f>HYPERLINK("http://www.uniprot.org/uniprot/I1N8M6","tr|I1N8M6|I1N8M6_SOYBN")</f>
        <v>tr|I1N8M6|I1N8M6_SOYBN</v>
      </c>
      <c r="D14221" t="s">
        <v>28</v>
      </c>
      <c r="E14221">
        <v>81.23</v>
      </c>
      <c r="F14221">
        <v>1535</v>
      </c>
      <c r="G14221">
        <v>288</v>
      </c>
      <c r="H14221">
        <v>10</v>
      </c>
      <c r="I14221">
        <v>358</v>
      </c>
      <c r="J14221">
        <v>4932</v>
      </c>
      <c r="K14221">
        <v>1</v>
      </c>
      <c r="L14221">
        <v>103</v>
      </c>
      <c r="M14221">
        <v>1633</v>
      </c>
      <c r="N14221" t="s">
        <v>18</v>
      </c>
      <c r="O14221">
        <v>0</v>
      </c>
      <c r="P14221">
        <v>6325</v>
      </c>
    </row>
    <row r="14222" spans="1:16" x14ac:dyDescent="0.25">
      <c r="A14222" t="s">
        <v>21112</v>
      </c>
      <c r="B14222">
        <v>606</v>
      </c>
      <c r="C14222" s="3" t="str">
        <f>HYPERLINK("http://www.uniprot.org/uniprot/I1JGF8","tr|I1JGF8|I1JGF8_SOYBN")</f>
        <v>tr|I1JGF8|I1JGF8_SOYBN</v>
      </c>
      <c r="D14222" t="s">
        <v>28</v>
      </c>
      <c r="E14222">
        <v>40.33</v>
      </c>
      <c r="F14222">
        <v>119</v>
      </c>
      <c r="G14222">
        <v>71</v>
      </c>
      <c r="H14222">
        <v>0</v>
      </c>
      <c r="I14222">
        <v>46</v>
      </c>
      <c r="J14222">
        <v>402</v>
      </c>
      <c r="K14222">
        <v>1</v>
      </c>
      <c r="L14222">
        <v>379</v>
      </c>
      <c r="M14222">
        <v>494</v>
      </c>
      <c r="N14222" t="s">
        <v>18</v>
      </c>
      <c r="O14222" s="1">
        <v>1.9539799999999999E-18</v>
      </c>
      <c r="P14222">
        <v>242</v>
      </c>
    </row>
    <row r="14223" spans="1:16" x14ac:dyDescent="0.25">
      <c r="A14223" t="s">
        <v>21113</v>
      </c>
      <c r="B14223">
        <v>1485</v>
      </c>
      <c r="C14223" s="3" t="str">
        <f>HYPERLINK("http://www.uniprot.org/uniprot/M1BEA8","tr|M1BEA8|M1BEA8_SOLTU")</f>
        <v>tr|M1BEA8|M1BEA8_SOLTU</v>
      </c>
      <c r="D14223" t="s">
        <v>21114</v>
      </c>
      <c r="E14223">
        <v>51.71</v>
      </c>
      <c r="F14223">
        <v>495</v>
      </c>
      <c r="G14223">
        <v>239</v>
      </c>
      <c r="H14223">
        <v>5</v>
      </c>
      <c r="I14223">
        <v>1</v>
      </c>
      <c r="J14223">
        <v>1470</v>
      </c>
      <c r="K14223">
        <v>1</v>
      </c>
      <c r="L14223">
        <v>1</v>
      </c>
      <c r="M14223">
        <v>492</v>
      </c>
      <c r="N14223" t="s">
        <v>18</v>
      </c>
      <c r="O14223" s="1">
        <v>3.4870000000000001E-140</v>
      </c>
      <c r="P14223">
        <v>1298</v>
      </c>
    </row>
    <row r="14224" spans="1:16" x14ac:dyDescent="0.25">
      <c r="A14224" t="s">
        <v>21115</v>
      </c>
      <c r="B14224">
        <v>942</v>
      </c>
      <c r="C14224" s="3" t="str">
        <f>HYPERLINK("http://www.uniprot.org/uniprot/Q2PEU4","tr|Q2PEU4|Q2PEU4_TRIPR")</f>
        <v>tr|Q2PEU4|Q2PEU4_TRIPR</v>
      </c>
      <c r="D14224" t="s">
        <v>3302</v>
      </c>
      <c r="E14224">
        <v>75.23</v>
      </c>
      <c r="F14224">
        <v>319</v>
      </c>
      <c r="G14224">
        <v>79</v>
      </c>
      <c r="H14224">
        <v>6</v>
      </c>
      <c r="I14224">
        <v>1</v>
      </c>
      <c r="J14224">
        <v>939</v>
      </c>
      <c r="K14224">
        <v>1</v>
      </c>
      <c r="L14224">
        <v>1</v>
      </c>
      <c r="M14224">
        <v>318</v>
      </c>
      <c r="N14224" t="s">
        <v>18</v>
      </c>
      <c r="O14224" s="1">
        <v>9.6736199999999996E-131</v>
      </c>
      <c r="P14224">
        <v>1214</v>
      </c>
    </row>
    <row r="14225" spans="1:16" x14ac:dyDescent="0.25">
      <c r="A14225" t="s">
        <v>21116</v>
      </c>
      <c r="B14225">
        <v>543</v>
      </c>
      <c r="C14225" s="3" t="str">
        <f>HYPERLINK("http://www.uniprot.org/uniprot/G7J3D3","tr|G7J3D3|G7J3D3_MEDTR")</f>
        <v>tr|G7J3D3|G7J3D3_MEDTR</v>
      </c>
      <c r="D14225" t="s">
        <v>21117</v>
      </c>
      <c r="E14225">
        <v>75.400000000000006</v>
      </c>
      <c r="F14225">
        <v>183</v>
      </c>
      <c r="G14225">
        <v>45</v>
      </c>
      <c r="H14225">
        <v>13</v>
      </c>
      <c r="I14225">
        <v>19</v>
      </c>
      <c r="J14225">
        <v>528</v>
      </c>
      <c r="K14225">
        <v>1</v>
      </c>
      <c r="L14225">
        <v>4</v>
      </c>
      <c r="M14225">
        <v>186</v>
      </c>
      <c r="N14225" t="s">
        <v>18</v>
      </c>
      <c r="O14225" s="1">
        <v>3.0518899999999998E-66</v>
      </c>
      <c r="P14225">
        <v>653</v>
      </c>
    </row>
    <row r="14226" spans="1:16" x14ac:dyDescent="0.25">
      <c r="A14226" t="s">
        <v>21118</v>
      </c>
      <c r="B14226">
        <v>555</v>
      </c>
      <c r="C14226" s="3" t="str">
        <f>HYPERLINK("http://www.uniprot.org/uniprot/G7J7Q3","tr|G7J7Q3|G7J7Q3_MEDTR")</f>
        <v>tr|G7J7Q3|G7J7Q3_MEDTR</v>
      </c>
      <c r="D14226" t="s">
        <v>21119</v>
      </c>
      <c r="E14226">
        <v>36.22</v>
      </c>
      <c r="F14226">
        <v>196</v>
      </c>
      <c r="G14226">
        <v>125</v>
      </c>
      <c r="H14226">
        <v>14</v>
      </c>
      <c r="I14226">
        <v>1</v>
      </c>
      <c r="J14226">
        <v>546</v>
      </c>
      <c r="K14226">
        <v>1</v>
      </c>
      <c r="L14226">
        <v>1</v>
      </c>
      <c r="M14226">
        <v>193</v>
      </c>
      <c r="N14226" t="s">
        <v>18</v>
      </c>
      <c r="O14226" s="1">
        <v>1.9755199999999999E-18</v>
      </c>
      <c r="P14226">
        <v>241</v>
      </c>
    </row>
    <row r="14227" spans="1:16" x14ac:dyDescent="0.25">
      <c r="A14227" t="s">
        <v>21120</v>
      </c>
      <c r="B14227">
        <v>1539</v>
      </c>
      <c r="C14227" s="3" t="str">
        <f>HYPERLINK("http://www.uniprot.org/uniprot/G7JDE4","tr|G7JDE4|G7JDE4_MEDTR")</f>
        <v>tr|G7JDE4|G7JDE4_MEDTR</v>
      </c>
      <c r="D14227" t="s">
        <v>8525</v>
      </c>
      <c r="E14227">
        <v>80.400000000000006</v>
      </c>
      <c r="F14227">
        <v>495</v>
      </c>
      <c r="G14227">
        <v>97</v>
      </c>
      <c r="H14227">
        <v>0</v>
      </c>
      <c r="I14227">
        <v>1</v>
      </c>
      <c r="J14227">
        <v>1485</v>
      </c>
      <c r="K14227">
        <v>1</v>
      </c>
      <c r="L14227">
        <v>820</v>
      </c>
      <c r="M14227">
        <v>1314</v>
      </c>
      <c r="N14227" t="s">
        <v>18</v>
      </c>
      <c r="O14227">
        <v>0</v>
      </c>
      <c r="P14227">
        <v>2093</v>
      </c>
    </row>
    <row r="14228" spans="1:16" x14ac:dyDescent="0.25">
      <c r="A14228" t="s">
        <v>21121</v>
      </c>
      <c r="B14228">
        <v>1251</v>
      </c>
      <c r="C14228" s="3" t="str">
        <f>HYPERLINK("http://www.uniprot.org/uniprot/G7J3K8","tr|G7J3K8|G7J3K8_MEDTR")</f>
        <v>tr|G7J3K8|G7J3K8_MEDTR</v>
      </c>
      <c r="D14228" t="s">
        <v>21122</v>
      </c>
      <c r="E14228">
        <v>63.1</v>
      </c>
      <c r="F14228">
        <v>458</v>
      </c>
      <c r="G14228">
        <v>169</v>
      </c>
      <c r="H14228">
        <v>42</v>
      </c>
      <c r="I14228">
        <v>1</v>
      </c>
      <c r="J14228">
        <v>1248</v>
      </c>
      <c r="K14228">
        <v>1</v>
      </c>
      <c r="L14228">
        <v>1</v>
      </c>
      <c r="M14228">
        <v>452</v>
      </c>
      <c r="N14228" t="s">
        <v>18</v>
      </c>
      <c r="O14228" s="1">
        <v>7.23989E-141</v>
      </c>
      <c r="P14228">
        <v>1303</v>
      </c>
    </row>
    <row r="14229" spans="1:16" x14ac:dyDescent="0.25">
      <c r="A14229" t="s">
        <v>21123</v>
      </c>
      <c r="B14229">
        <v>438</v>
      </c>
      <c r="C14229" s="3" t="str">
        <f>HYPERLINK("http://www.uniprot.org/uniprot/G7JJY1","tr|G7JJY1|G7JJY1_MEDTR")</f>
        <v>tr|G7JJY1|G7JJY1_MEDTR</v>
      </c>
      <c r="D14229" t="s">
        <v>21124</v>
      </c>
      <c r="E14229">
        <v>86.71</v>
      </c>
      <c r="F14229">
        <v>143</v>
      </c>
      <c r="G14229">
        <v>19</v>
      </c>
      <c r="H14229">
        <v>2</v>
      </c>
      <c r="I14229">
        <v>1</v>
      </c>
      <c r="J14229">
        <v>423</v>
      </c>
      <c r="K14229">
        <v>1</v>
      </c>
      <c r="L14229">
        <v>1</v>
      </c>
      <c r="M14229">
        <v>143</v>
      </c>
      <c r="N14229" t="s">
        <v>18</v>
      </c>
      <c r="O14229" s="1">
        <v>2.5167499999999999E-65</v>
      </c>
      <c r="P14229">
        <v>645</v>
      </c>
    </row>
    <row r="14230" spans="1:16" x14ac:dyDescent="0.25">
      <c r="A14230" t="s">
        <v>21125</v>
      </c>
      <c r="B14230">
        <v>963</v>
      </c>
      <c r="C14230" s="3" t="str">
        <f>HYPERLINK("http://www.uniprot.org/uniprot/I1LQ51","tr|I1LQ51|I1LQ51_SOYBN")</f>
        <v>tr|I1LQ51|I1LQ51_SOYBN</v>
      </c>
      <c r="D14230" t="s">
        <v>28</v>
      </c>
      <c r="E14230">
        <v>63.97</v>
      </c>
      <c r="F14230">
        <v>322</v>
      </c>
      <c r="G14230">
        <v>116</v>
      </c>
      <c r="H14230">
        <v>4</v>
      </c>
      <c r="I14230">
        <v>7</v>
      </c>
      <c r="J14230">
        <v>960</v>
      </c>
      <c r="K14230">
        <v>1</v>
      </c>
      <c r="L14230">
        <v>227</v>
      </c>
      <c r="M14230">
        <v>541</v>
      </c>
      <c r="N14230" t="s">
        <v>18</v>
      </c>
      <c r="O14230" s="1">
        <v>8.2988400000000003E-109</v>
      </c>
      <c r="P14230">
        <v>1025</v>
      </c>
    </row>
    <row r="14231" spans="1:16" x14ac:dyDescent="0.25">
      <c r="A14231" t="s">
        <v>21126</v>
      </c>
      <c r="B14231">
        <v>855</v>
      </c>
      <c r="C14231" s="3" t="str">
        <f>HYPERLINK("http://www.uniprot.org/uniprot/B7FJR2","tr|B7FJR2|B7FJR2_MEDTR")</f>
        <v>tr|B7FJR2|B7FJR2_MEDTR</v>
      </c>
      <c r="D14231" t="s">
        <v>581</v>
      </c>
      <c r="E14231">
        <v>71.650000000000006</v>
      </c>
      <c r="F14231">
        <v>254</v>
      </c>
      <c r="G14231">
        <v>72</v>
      </c>
      <c r="H14231">
        <v>0</v>
      </c>
      <c r="I14231">
        <v>91</v>
      </c>
      <c r="J14231">
        <v>852</v>
      </c>
      <c r="K14231">
        <v>1</v>
      </c>
      <c r="L14231">
        <v>5</v>
      </c>
      <c r="M14231">
        <v>253</v>
      </c>
      <c r="N14231" t="s">
        <v>18</v>
      </c>
      <c r="O14231" s="1">
        <v>7.4275699999999998E-92</v>
      </c>
      <c r="P14231">
        <v>878</v>
      </c>
    </row>
    <row r="14232" spans="1:16" x14ac:dyDescent="0.25">
      <c r="A14232" t="s">
        <v>21127</v>
      </c>
      <c r="B14232">
        <v>933</v>
      </c>
      <c r="C14232" s="3" t="str">
        <f>HYPERLINK("http://www.uniprot.org/uniprot/I3TAV8","tr|I3TAV8|I3TAV8_MEDTR")</f>
        <v>tr|I3TAV8|I3TAV8_MEDTR</v>
      </c>
      <c r="D14232" t="s">
        <v>21128</v>
      </c>
      <c r="E14232">
        <v>76.430000000000007</v>
      </c>
      <c r="F14232">
        <v>297</v>
      </c>
      <c r="G14232">
        <v>70</v>
      </c>
      <c r="H14232">
        <v>3</v>
      </c>
      <c r="I14232">
        <v>49</v>
      </c>
      <c r="J14232">
        <v>930</v>
      </c>
      <c r="K14232">
        <v>1</v>
      </c>
      <c r="L14232">
        <v>4</v>
      </c>
      <c r="M14232">
        <v>300</v>
      </c>
      <c r="N14232" t="s">
        <v>18</v>
      </c>
      <c r="O14232" s="1">
        <v>2.0502900000000001E-125</v>
      </c>
      <c r="P14232">
        <v>1168</v>
      </c>
    </row>
    <row r="14233" spans="1:16" x14ac:dyDescent="0.25">
      <c r="A14233" t="s">
        <v>21129</v>
      </c>
      <c r="B14233">
        <v>1269</v>
      </c>
      <c r="C14233" s="3" t="str">
        <f>HYPERLINK("http://www.uniprot.org/uniprot/B7FLK8","tr|B7FLK8|B7FLK8_MEDTR")</f>
        <v>tr|B7FLK8|B7FLK8_MEDTR</v>
      </c>
      <c r="D14233" t="s">
        <v>22</v>
      </c>
      <c r="E14233">
        <v>87.2</v>
      </c>
      <c r="F14233">
        <v>422</v>
      </c>
      <c r="G14233">
        <v>54</v>
      </c>
      <c r="H14233">
        <v>0</v>
      </c>
      <c r="I14233">
        <v>1</v>
      </c>
      <c r="J14233">
        <v>1266</v>
      </c>
      <c r="K14233">
        <v>1</v>
      </c>
      <c r="L14233">
        <v>1</v>
      </c>
      <c r="M14233">
        <v>407</v>
      </c>
      <c r="N14233" t="s">
        <v>18</v>
      </c>
      <c r="O14233">
        <v>0</v>
      </c>
      <c r="P14233">
        <v>1909</v>
      </c>
    </row>
    <row r="14234" spans="1:16" x14ac:dyDescent="0.25">
      <c r="A14234" t="s">
        <v>21130</v>
      </c>
      <c r="B14234">
        <v>738</v>
      </c>
      <c r="C14234" s="3" t="str">
        <f>HYPERLINK("http://www.uniprot.org/uniprot/K7K469","tr|K7K469|K7K469_SOYBN")</f>
        <v>tr|K7K469|K7K469_SOYBN</v>
      </c>
      <c r="D14234" t="s">
        <v>28</v>
      </c>
      <c r="E14234">
        <v>77.36</v>
      </c>
      <c r="F14234">
        <v>243</v>
      </c>
      <c r="G14234">
        <v>55</v>
      </c>
      <c r="H14234">
        <v>3</v>
      </c>
      <c r="I14234">
        <v>13</v>
      </c>
      <c r="J14234">
        <v>732</v>
      </c>
      <c r="K14234">
        <v>1</v>
      </c>
      <c r="L14234">
        <v>6</v>
      </c>
      <c r="M14234">
        <v>232</v>
      </c>
      <c r="N14234" t="s">
        <v>18</v>
      </c>
      <c r="O14234" s="1">
        <v>4.6801600000000004E-99</v>
      </c>
      <c r="P14234">
        <v>939</v>
      </c>
    </row>
    <row r="14235" spans="1:16" x14ac:dyDescent="0.25">
      <c r="A14235" t="s">
        <v>21131</v>
      </c>
      <c r="B14235">
        <v>1119</v>
      </c>
      <c r="C14235" s="3" t="str">
        <f>HYPERLINK("http://www.uniprot.org/uniprot/I1L494","tr|I1L494|I1L494_SOYBN")</f>
        <v>tr|I1L494|I1L494_SOYBN</v>
      </c>
      <c r="D14235" t="s">
        <v>28</v>
      </c>
      <c r="E14235">
        <v>54.21</v>
      </c>
      <c r="F14235">
        <v>380</v>
      </c>
      <c r="G14235">
        <v>174</v>
      </c>
      <c r="H14235">
        <v>8</v>
      </c>
      <c r="I14235">
        <v>1</v>
      </c>
      <c r="J14235">
        <v>1116</v>
      </c>
      <c r="K14235">
        <v>1</v>
      </c>
      <c r="L14235">
        <v>1</v>
      </c>
      <c r="M14235">
        <v>369</v>
      </c>
      <c r="N14235" t="s">
        <v>18</v>
      </c>
      <c r="O14235" s="1">
        <v>2.6005200000000001E-99</v>
      </c>
      <c r="P14235">
        <v>944</v>
      </c>
    </row>
    <row r="14236" spans="1:16" x14ac:dyDescent="0.25">
      <c r="A14236" t="s">
        <v>21132</v>
      </c>
      <c r="B14236">
        <v>1209</v>
      </c>
      <c r="C14236" s="3" t="str">
        <f>HYPERLINK("http://www.uniprot.org/uniprot/A5AHQ6","tr|A5AHQ6|A5AHQ6_VITVI")</f>
        <v>tr|A5AHQ6|A5AHQ6_VITVI</v>
      </c>
      <c r="D14236" t="s">
        <v>563</v>
      </c>
      <c r="E14236">
        <v>20.61</v>
      </c>
      <c r="F14236">
        <v>422</v>
      </c>
      <c r="G14236">
        <v>335</v>
      </c>
      <c r="H14236">
        <v>26</v>
      </c>
      <c r="I14236">
        <v>1</v>
      </c>
      <c r="J14236">
        <v>1188</v>
      </c>
      <c r="K14236">
        <v>1</v>
      </c>
      <c r="L14236">
        <v>599</v>
      </c>
      <c r="M14236">
        <v>1008</v>
      </c>
      <c r="N14236" t="s">
        <v>18</v>
      </c>
      <c r="O14236" s="1">
        <v>2.6154499999999999E-15</v>
      </c>
      <c r="P14236">
        <v>220</v>
      </c>
    </row>
    <row r="14237" spans="1:16" x14ac:dyDescent="0.25">
      <c r="A14237" t="s">
        <v>21133</v>
      </c>
      <c r="B14237">
        <v>246</v>
      </c>
      <c r="C14237" s="3" t="str">
        <f>HYPERLINK("http://www.uniprot.org/uniprot/I3SAF3","tr|I3SAF3|I3SAF3_MEDTR")</f>
        <v>tr|I3SAF3|I3SAF3_MEDTR</v>
      </c>
      <c r="D14237" t="s">
        <v>22</v>
      </c>
      <c r="E14237">
        <v>95.23</v>
      </c>
      <c r="F14237">
        <v>63</v>
      </c>
      <c r="G14237">
        <v>3</v>
      </c>
      <c r="H14237">
        <v>0</v>
      </c>
      <c r="I14237">
        <v>22</v>
      </c>
      <c r="J14237">
        <v>210</v>
      </c>
      <c r="K14237">
        <v>1</v>
      </c>
      <c r="L14237">
        <v>89</v>
      </c>
      <c r="M14237">
        <v>151</v>
      </c>
      <c r="N14237" t="s">
        <v>18</v>
      </c>
      <c r="O14237" s="1">
        <v>8.7480700000000004E-26</v>
      </c>
      <c r="P14237">
        <v>304</v>
      </c>
    </row>
    <row r="14238" spans="1:16" x14ac:dyDescent="0.25">
      <c r="A14238" t="s">
        <v>21134</v>
      </c>
      <c r="B14238">
        <v>555</v>
      </c>
      <c r="C14238" s="3" t="str">
        <f>HYPERLINK("http://www.uniprot.org/uniprot/I1MTE2","tr|I1MTE2|I1MTE2_SOYBN")</f>
        <v>tr|I1MTE2|I1MTE2_SOYBN</v>
      </c>
      <c r="D14238" t="s">
        <v>28</v>
      </c>
      <c r="E14238">
        <v>42.54</v>
      </c>
      <c r="F14238">
        <v>181</v>
      </c>
      <c r="G14238">
        <v>104</v>
      </c>
      <c r="H14238">
        <v>2</v>
      </c>
      <c r="I14238">
        <v>1</v>
      </c>
      <c r="J14238">
        <v>537</v>
      </c>
      <c r="K14238">
        <v>1</v>
      </c>
      <c r="L14238">
        <v>1</v>
      </c>
      <c r="M14238">
        <v>157</v>
      </c>
      <c r="N14238" t="s">
        <v>18</v>
      </c>
      <c r="O14238" s="1">
        <v>3.8465399999999998E-22</v>
      </c>
      <c r="P14238">
        <v>273</v>
      </c>
    </row>
    <row r="14239" spans="1:16" x14ac:dyDescent="0.25">
      <c r="A14239" t="s">
        <v>21135</v>
      </c>
      <c r="B14239">
        <v>567</v>
      </c>
      <c r="C14239" s="3" t="str">
        <f>HYPERLINK("http://www.uniprot.org/uniprot/G7ZWX5","tr|G7ZWX5|G7ZWX5_MEDTR")</f>
        <v>tr|G7ZWX5|G7ZWX5_MEDTR</v>
      </c>
      <c r="D14239" t="s">
        <v>21136</v>
      </c>
      <c r="E14239">
        <v>84.73</v>
      </c>
      <c r="F14239">
        <v>190</v>
      </c>
      <c r="G14239">
        <v>29</v>
      </c>
      <c r="H14239">
        <v>2</v>
      </c>
      <c r="I14239">
        <v>1</v>
      </c>
      <c r="J14239">
        <v>564</v>
      </c>
      <c r="K14239">
        <v>1</v>
      </c>
      <c r="L14239">
        <v>1</v>
      </c>
      <c r="M14239">
        <v>188</v>
      </c>
      <c r="N14239" t="s">
        <v>18</v>
      </c>
      <c r="O14239" s="1">
        <v>8.0295500000000001E-87</v>
      </c>
      <c r="P14239">
        <v>831</v>
      </c>
    </row>
    <row r="14240" spans="1:16" x14ac:dyDescent="0.25">
      <c r="A14240" t="s">
        <v>21137</v>
      </c>
      <c r="B14240">
        <v>576</v>
      </c>
      <c r="C14240" s="3" t="str">
        <f>HYPERLINK("http://www.uniprot.org/uniprot/G7IFN2","tr|G7IFN2|G7IFN2_MEDTR")</f>
        <v>tr|G7IFN2|G7IFN2_MEDTR</v>
      </c>
      <c r="D14240" t="s">
        <v>21138</v>
      </c>
      <c r="E14240">
        <v>70.31</v>
      </c>
      <c r="F14240">
        <v>192</v>
      </c>
      <c r="G14240">
        <v>57</v>
      </c>
      <c r="H14240">
        <v>2</v>
      </c>
      <c r="I14240">
        <v>1</v>
      </c>
      <c r="J14240">
        <v>570</v>
      </c>
      <c r="K14240">
        <v>1</v>
      </c>
      <c r="L14240">
        <v>1</v>
      </c>
      <c r="M14240">
        <v>189</v>
      </c>
      <c r="N14240" t="s">
        <v>18</v>
      </c>
      <c r="O14240" s="1">
        <v>3.4720999999999999E-64</v>
      </c>
      <c r="P14240">
        <v>636</v>
      </c>
    </row>
    <row r="14241" spans="1:16" x14ac:dyDescent="0.25">
      <c r="A14241" t="s">
        <v>21139</v>
      </c>
      <c r="B14241">
        <v>579</v>
      </c>
      <c r="C14241" s="3" t="str">
        <f>HYPERLINK("http://www.uniprot.org/uniprot/Q9MAZ1","tr|Q9MAZ1|Q9MAZ1_SOYBN")</f>
        <v>tr|Q9MAZ1|Q9MAZ1_SOYBN</v>
      </c>
      <c r="D14241" t="s">
        <v>21140</v>
      </c>
      <c r="E14241">
        <v>93.18</v>
      </c>
      <c r="F14241">
        <v>176</v>
      </c>
      <c r="G14241">
        <v>12</v>
      </c>
      <c r="H14241">
        <v>0</v>
      </c>
      <c r="I14241">
        <v>49</v>
      </c>
      <c r="J14241">
        <v>576</v>
      </c>
      <c r="K14241">
        <v>1</v>
      </c>
      <c r="L14241">
        <v>4</v>
      </c>
      <c r="M14241">
        <v>179</v>
      </c>
      <c r="N14241" t="s">
        <v>18</v>
      </c>
      <c r="O14241" s="1">
        <v>8.6472100000000007E-87</v>
      </c>
      <c r="P14241">
        <v>831</v>
      </c>
    </row>
    <row r="14242" spans="1:16" x14ac:dyDescent="0.25">
      <c r="A14242" t="s">
        <v>21141</v>
      </c>
      <c r="B14242">
        <v>2172</v>
      </c>
      <c r="C14242" s="3" t="str">
        <f>HYPERLINK("http://www.uniprot.org/uniprot/G7IJ06","tr|G7IJ06|G7IJ06_MEDTR")</f>
        <v>tr|G7IJ06|G7IJ06_MEDTR</v>
      </c>
      <c r="D14242" t="s">
        <v>21142</v>
      </c>
      <c r="E14242">
        <v>68.400000000000006</v>
      </c>
      <c r="F14242">
        <v>728</v>
      </c>
      <c r="G14242">
        <v>230</v>
      </c>
      <c r="H14242">
        <v>16</v>
      </c>
      <c r="I14242">
        <v>1</v>
      </c>
      <c r="J14242">
        <v>2136</v>
      </c>
      <c r="K14242">
        <v>1</v>
      </c>
      <c r="L14242">
        <v>4</v>
      </c>
      <c r="M14242">
        <v>708</v>
      </c>
      <c r="N14242" t="s">
        <v>18</v>
      </c>
      <c r="O14242">
        <v>0</v>
      </c>
      <c r="P14242">
        <v>2282</v>
      </c>
    </row>
    <row r="14243" spans="1:16" x14ac:dyDescent="0.25">
      <c r="A14243" t="s">
        <v>21143</v>
      </c>
      <c r="B14243">
        <v>672</v>
      </c>
      <c r="C14243" s="3" t="str">
        <f>HYPERLINK("http://www.uniprot.org/uniprot/G7K0I9","tr|G7K0I9|G7K0I9_MEDTR")</f>
        <v>tr|G7K0I9|G7K0I9_MEDTR</v>
      </c>
      <c r="D14243" t="s">
        <v>21144</v>
      </c>
      <c r="E14243">
        <v>31.85</v>
      </c>
      <c r="F14243">
        <v>248</v>
      </c>
      <c r="G14243">
        <v>169</v>
      </c>
      <c r="H14243">
        <v>38</v>
      </c>
      <c r="I14243">
        <v>1</v>
      </c>
      <c r="J14243">
        <v>630</v>
      </c>
      <c r="K14243">
        <v>1</v>
      </c>
      <c r="L14243">
        <v>1</v>
      </c>
      <c r="M14243">
        <v>248</v>
      </c>
      <c r="N14243" t="s">
        <v>18</v>
      </c>
      <c r="O14243" s="1">
        <v>6.4493999999999999E-22</v>
      </c>
      <c r="P14243">
        <v>273</v>
      </c>
    </row>
    <row r="14244" spans="1:16" x14ac:dyDescent="0.25">
      <c r="A14244" t="s">
        <v>21145</v>
      </c>
      <c r="B14244">
        <v>1398</v>
      </c>
      <c r="C14244" s="3" t="str">
        <f>HYPERLINK("http://www.uniprot.org/uniprot/G7K8A8","tr|G7K8A8|G7K8A8_MEDTR")</f>
        <v>tr|G7K8A8|G7K8A8_MEDTR</v>
      </c>
      <c r="D14244" t="s">
        <v>21146</v>
      </c>
      <c r="E14244">
        <v>79.7</v>
      </c>
      <c r="F14244">
        <v>468</v>
      </c>
      <c r="G14244">
        <v>95</v>
      </c>
      <c r="H14244">
        <v>3</v>
      </c>
      <c r="I14244">
        <v>1</v>
      </c>
      <c r="J14244">
        <v>1395</v>
      </c>
      <c r="K14244">
        <v>1</v>
      </c>
      <c r="L14244">
        <v>1</v>
      </c>
      <c r="M14244">
        <v>467</v>
      </c>
      <c r="N14244" t="s">
        <v>18</v>
      </c>
      <c r="O14244">
        <v>0</v>
      </c>
      <c r="P14244">
        <v>1931</v>
      </c>
    </row>
    <row r="14245" spans="1:16" x14ac:dyDescent="0.25">
      <c r="A14245" t="s">
        <v>21147</v>
      </c>
      <c r="B14245">
        <v>291</v>
      </c>
      <c r="C14245" s="3" t="str">
        <f>HYPERLINK("http://www.uniprot.org/uniprot/I3S6P4","tr|I3S6P4|I3S6P4_MEDTR")</f>
        <v>tr|I3S6P4|I3S6P4_MEDTR</v>
      </c>
      <c r="D14245" t="s">
        <v>386</v>
      </c>
      <c r="E14245">
        <v>75</v>
      </c>
      <c r="F14245">
        <v>100</v>
      </c>
      <c r="G14245">
        <v>25</v>
      </c>
      <c r="H14245">
        <v>4</v>
      </c>
      <c r="I14245">
        <v>1</v>
      </c>
      <c r="J14245">
        <v>288</v>
      </c>
      <c r="K14245">
        <v>1</v>
      </c>
      <c r="L14245">
        <v>1</v>
      </c>
      <c r="M14245">
        <v>99</v>
      </c>
      <c r="N14245" t="s">
        <v>18</v>
      </c>
      <c r="O14245" s="1">
        <v>7.9975200000000003E-32</v>
      </c>
      <c r="P14245">
        <v>356</v>
      </c>
    </row>
    <row r="14246" spans="1:16" x14ac:dyDescent="0.25">
      <c r="A14246" t="s">
        <v>21148</v>
      </c>
      <c r="B14246">
        <v>612</v>
      </c>
      <c r="C14246" s="3" t="str">
        <f>HYPERLINK("http://www.uniprot.org/uniprot/G7L4T7","tr|G7L4T7|G7L4T7_MEDTR")</f>
        <v>tr|G7L4T7|G7L4T7_MEDTR</v>
      </c>
      <c r="D14246" t="s">
        <v>21149</v>
      </c>
      <c r="E14246">
        <v>84.72</v>
      </c>
      <c r="F14246">
        <v>203</v>
      </c>
      <c r="G14246">
        <v>31</v>
      </c>
      <c r="H14246">
        <v>0</v>
      </c>
      <c r="I14246">
        <v>1</v>
      </c>
      <c r="J14246">
        <v>609</v>
      </c>
      <c r="K14246">
        <v>1</v>
      </c>
      <c r="L14246">
        <v>1</v>
      </c>
      <c r="M14246">
        <v>203</v>
      </c>
      <c r="N14246" t="s">
        <v>18</v>
      </c>
      <c r="O14246" s="1">
        <v>5.9417800000000002E-87</v>
      </c>
      <c r="P14246">
        <v>833</v>
      </c>
    </row>
    <row r="14247" spans="1:16" x14ac:dyDescent="0.25">
      <c r="A14247" t="s">
        <v>21150</v>
      </c>
      <c r="B14247">
        <v>1773</v>
      </c>
      <c r="C14247" s="3" t="str">
        <f>HYPERLINK("http://www.uniprot.org/uniprot/G7I2H0","tr|G7I2H0|G7I2H0_MEDTR")</f>
        <v>tr|G7I2H0|G7I2H0_MEDTR</v>
      </c>
      <c r="D14247" t="s">
        <v>144</v>
      </c>
      <c r="E14247">
        <v>35.29</v>
      </c>
      <c r="F14247">
        <v>340</v>
      </c>
      <c r="G14247">
        <v>220</v>
      </c>
      <c r="H14247">
        <v>1</v>
      </c>
      <c r="I14247">
        <v>736</v>
      </c>
      <c r="J14247">
        <v>1752</v>
      </c>
      <c r="K14247">
        <v>1</v>
      </c>
      <c r="L14247">
        <v>27</v>
      </c>
      <c r="M14247">
        <v>314</v>
      </c>
      <c r="N14247" t="s">
        <v>18</v>
      </c>
      <c r="O14247" s="1">
        <v>4.82767E-38</v>
      </c>
      <c r="P14247">
        <v>418</v>
      </c>
    </row>
    <row r="14248" spans="1:16" x14ac:dyDescent="0.25">
      <c r="A14248" t="s">
        <v>21151</v>
      </c>
      <c r="B14248">
        <v>672</v>
      </c>
      <c r="C14248" s="3" t="str">
        <f>HYPERLINK("http://www.uniprot.org/uniprot/I1NH75","tr|I1NH75|I1NH75_SOYBN")</f>
        <v>tr|I1NH75|I1NH75_SOYBN</v>
      </c>
      <c r="D14248" t="s">
        <v>28</v>
      </c>
      <c r="E14248">
        <v>72.08</v>
      </c>
      <c r="F14248">
        <v>197</v>
      </c>
      <c r="G14248">
        <v>55</v>
      </c>
      <c r="H14248">
        <v>5</v>
      </c>
      <c r="I14248">
        <v>1</v>
      </c>
      <c r="J14248">
        <v>576</v>
      </c>
      <c r="K14248">
        <v>1</v>
      </c>
      <c r="L14248">
        <v>1</v>
      </c>
      <c r="M14248">
        <v>195</v>
      </c>
      <c r="N14248" t="s">
        <v>18</v>
      </c>
      <c r="O14248" s="1">
        <v>4.55808E-68</v>
      </c>
      <c r="P14248">
        <v>671</v>
      </c>
    </row>
    <row r="14249" spans="1:16" x14ac:dyDescent="0.25">
      <c r="A14249" t="s">
        <v>21152</v>
      </c>
      <c r="B14249">
        <v>1122</v>
      </c>
      <c r="C14249" s="3" t="str">
        <f>HYPERLINK("http://www.uniprot.org/uniprot/A5AM06","tr|A5AM06|A5AM06_VITVI")</f>
        <v>tr|A5AM06|A5AM06_VITVI</v>
      </c>
      <c r="D14249" t="s">
        <v>1615</v>
      </c>
      <c r="E14249">
        <v>27.51</v>
      </c>
      <c r="F14249">
        <v>298</v>
      </c>
      <c r="G14249">
        <v>216</v>
      </c>
      <c r="H14249">
        <v>14</v>
      </c>
      <c r="I14249">
        <v>145</v>
      </c>
      <c r="J14249">
        <v>996</v>
      </c>
      <c r="K14249">
        <v>1</v>
      </c>
      <c r="L14249">
        <v>1073</v>
      </c>
      <c r="M14249">
        <v>1362</v>
      </c>
      <c r="N14249" t="s">
        <v>18</v>
      </c>
      <c r="O14249" s="1">
        <v>5.2051999999999997E-23</v>
      </c>
      <c r="P14249">
        <v>286</v>
      </c>
    </row>
    <row r="14250" spans="1:16" x14ac:dyDescent="0.25">
      <c r="A14250" t="s">
        <v>21153</v>
      </c>
      <c r="B14250">
        <v>420</v>
      </c>
      <c r="C14250" s="3" t="str">
        <f>HYPERLINK("http://www.uniprot.org/uniprot/G7J0C1","tr|G7J0C1|G7J0C1_MEDTR")</f>
        <v>tr|G7J0C1|G7J0C1_MEDTR</v>
      </c>
      <c r="D14250" t="s">
        <v>7574</v>
      </c>
      <c r="E14250">
        <v>63.93</v>
      </c>
      <c r="F14250">
        <v>61</v>
      </c>
      <c r="G14250">
        <v>22</v>
      </c>
      <c r="H14250">
        <v>0</v>
      </c>
      <c r="I14250">
        <v>112</v>
      </c>
      <c r="J14250">
        <v>294</v>
      </c>
      <c r="K14250">
        <v>1</v>
      </c>
      <c r="L14250">
        <v>336</v>
      </c>
      <c r="M14250">
        <v>396</v>
      </c>
      <c r="N14250" t="s">
        <v>18</v>
      </c>
      <c r="O14250" s="1">
        <v>1.4445299999999999E-12</v>
      </c>
      <c r="P14250">
        <v>190</v>
      </c>
    </row>
    <row r="14251" spans="1:16" x14ac:dyDescent="0.25">
      <c r="A14251" t="s">
        <v>21154</v>
      </c>
      <c r="B14251">
        <v>1731</v>
      </c>
      <c r="C14251" s="3" t="str">
        <f>HYPERLINK("http://www.uniprot.org/uniprot/G7J3D6","tr|G7J3D6|G7J3D6_MEDTR")</f>
        <v>tr|G7J3D6|G7J3D6_MEDTR</v>
      </c>
      <c r="D14251" t="s">
        <v>21155</v>
      </c>
      <c r="E14251">
        <v>55.14</v>
      </c>
      <c r="F14251">
        <v>544</v>
      </c>
      <c r="G14251">
        <v>244</v>
      </c>
      <c r="H14251">
        <v>0</v>
      </c>
      <c r="I14251">
        <v>1</v>
      </c>
      <c r="J14251">
        <v>1632</v>
      </c>
      <c r="K14251">
        <v>1</v>
      </c>
      <c r="L14251">
        <v>1</v>
      </c>
      <c r="M14251">
        <v>496</v>
      </c>
      <c r="N14251" t="s">
        <v>18</v>
      </c>
      <c r="O14251" s="1">
        <v>8.6241099999999999E-141</v>
      </c>
      <c r="P14251">
        <v>1304</v>
      </c>
    </row>
    <row r="14252" spans="1:16" x14ac:dyDescent="0.25">
      <c r="A14252" t="s">
        <v>21156</v>
      </c>
      <c r="B14252">
        <v>1308</v>
      </c>
      <c r="C14252" s="3" t="str">
        <f>HYPERLINK("http://www.uniprot.org/uniprot/G7J7Q1","tr|G7J7Q1|G7J7Q1_MEDTR")</f>
        <v>tr|G7J7Q1|G7J7Q1_MEDTR</v>
      </c>
      <c r="D14252" t="s">
        <v>21157</v>
      </c>
      <c r="E14252">
        <v>70.7</v>
      </c>
      <c r="F14252">
        <v>454</v>
      </c>
      <c r="G14252">
        <v>133</v>
      </c>
      <c r="H14252">
        <v>19</v>
      </c>
      <c r="I14252">
        <v>1</v>
      </c>
      <c r="J14252">
        <v>1305</v>
      </c>
      <c r="K14252">
        <v>1</v>
      </c>
      <c r="L14252">
        <v>1</v>
      </c>
      <c r="M14252">
        <v>451</v>
      </c>
      <c r="N14252" t="s">
        <v>18</v>
      </c>
      <c r="O14252" s="1">
        <v>1.87393E-171</v>
      </c>
      <c r="P14252">
        <v>1567</v>
      </c>
    </row>
    <row r="14253" spans="1:16" x14ac:dyDescent="0.25">
      <c r="A14253" t="s">
        <v>21158</v>
      </c>
      <c r="B14253">
        <v>2463</v>
      </c>
      <c r="C14253" s="3" t="str">
        <f>HYPERLINK("http://www.uniprot.org/uniprot/I1LMR0","tr|I1LMR0|I1LMR0_SOYBN")</f>
        <v>tr|I1LMR0|I1LMR0_SOYBN</v>
      </c>
      <c r="D14253" t="s">
        <v>71</v>
      </c>
      <c r="E14253">
        <v>68.5</v>
      </c>
      <c r="F14253">
        <v>797</v>
      </c>
      <c r="G14253">
        <v>251</v>
      </c>
      <c r="H14253">
        <v>5</v>
      </c>
      <c r="I14253">
        <v>4</v>
      </c>
      <c r="J14253">
        <v>2379</v>
      </c>
      <c r="K14253">
        <v>1</v>
      </c>
      <c r="L14253">
        <v>8</v>
      </c>
      <c r="M14253">
        <v>804</v>
      </c>
      <c r="N14253" t="s">
        <v>18</v>
      </c>
      <c r="O14253">
        <v>0</v>
      </c>
      <c r="P14253">
        <v>2829</v>
      </c>
    </row>
    <row r="14254" spans="1:16" x14ac:dyDescent="0.25">
      <c r="A14254" t="s">
        <v>21159</v>
      </c>
      <c r="B14254">
        <v>2127</v>
      </c>
      <c r="C14254" s="3" t="str">
        <f>HYPERLINK("http://www.uniprot.org/uniprot/G7J3K6","tr|G7J3K6|G7J3K6_MEDTR")</f>
        <v>tr|G7J3K6|G7J3K6_MEDTR</v>
      </c>
      <c r="D14254" t="s">
        <v>21160</v>
      </c>
      <c r="E14254">
        <v>85.48</v>
      </c>
      <c r="F14254">
        <v>627</v>
      </c>
      <c r="G14254">
        <v>91</v>
      </c>
      <c r="H14254">
        <v>0</v>
      </c>
      <c r="I14254">
        <v>1</v>
      </c>
      <c r="J14254">
        <v>1881</v>
      </c>
      <c r="K14254">
        <v>1</v>
      </c>
      <c r="L14254">
        <v>44</v>
      </c>
      <c r="M14254">
        <v>670</v>
      </c>
      <c r="N14254" t="s">
        <v>18</v>
      </c>
      <c r="O14254">
        <v>0</v>
      </c>
      <c r="P14254">
        <v>2822</v>
      </c>
    </row>
    <row r="14255" spans="1:16" x14ac:dyDescent="0.25">
      <c r="A14255" t="s">
        <v>21161</v>
      </c>
      <c r="B14255">
        <v>1719</v>
      </c>
      <c r="C14255" s="3" t="str">
        <f>HYPERLINK("http://www.uniprot.org/uniprot/G7JJX9","tr|G7JJX9|G7JJX9_MEDTR")</f>
        <v>tr|G7JJX9|G7JJX9_MEDTR</v>
      </c>
      <c r="D14255" t="s">
        <v>21162</v>
      </c>
      <c r="E14255">
        <v>87.26</v>
      </c>
      <c r="F14255">
        <v>581</v>
      </c>
      <c r="G14255">
        <v>74</v>
      </c>
      <c r="H14255">
        <v>9</v>
      </c>
      <c r="I14255">
        <v>1</v>
      </c>
      <c r="J14255">
        <v>1716</v>
      </c>
      <c r="K14255">
        <v>1</v>
      </c>
      <c r="L14255">
        <v>1</v>
      </c>
      <c r="M14255">
        <v>579</v>
      </c>
      <c r="N14255" t="s">
        <v>18</v>
      </c>
      <c r="O14255">
        <v>0</v>
      </c>
      <c r="P14255">
        <v>2460</v>
      </c>
    </row>
    <row r="14256" spans="1:16" x14ac:dyDescent="0.25">
      <c r="A14256" t="s">
        <v>21163</v>
      </c>
      <c r="B14256">
        <v>1581</v>
      </c>
      <c r="C14256" s="3" t="str">
        <f>HYPERLINK("http://www.uniprot.org/uniprot/I1LQ52","tr|I1LQ52|I1LQ52_SOYBN")</f>
        <v>tr|I1LQ52|I1LQ52_SOYBN</v>
      </c>
      <c r="D14256" t="s">
        <v>117</v>
      </c>
      <c r="E14256">
        <v>79.69</v>
      </c>
      <c r="F14256">
        <v>527</v>
      </c>
      <c r="G14256">
        <v>107</v>
      </c>
      <c r="H14256">
        <v>1</v>
      </c>
      <c r="I14256">
        <v>1</v>
      </c>
      <c r="J14256">
        <v>1578</v>
      </c>
      <c r="K14256">
        <v>1</v>
      </c>
      <c r="L14256">
        <v>1</v>
      </c>
      <c r="M14256">
        <v>523</v>
      </c>
      <c r="N14256" t="s">
        <v>18</v>
      </c>
      <c r="O14256">
        <v>0</v>
      </c>
      <c r="P14256">
        <v>2125</v>
      </c>
    </row>
    <row r="14257" spans="1:16" x14ac:dyDescent="0.25">
      <c r="A14257" t="s">
        <v>21164</v>
      </c>
      <c r="B14257">
        <v>4008</v>
      </c>
      <c r="C14257" s="3" t="str">
        <f>HYPERLINK("http://www.uniprot.org/uniprot/I1JLE4","tr|I1JLE4|I1JLE4_SOYBN")</f>
        <v>tr|I1JLE4|I1JLE4_SOYBN</v>
      </c>
      <c r="D14257" t="s">
        <v>71</v>
      </c>
      <c r="E14257">
        <v>77.099999999999994</v>
      </c>
      <c r="F14257">
        <v>1297</v>
      </c>
      <c r="G14257">
        <v>297</v>
      </c>
      <c r="H14257">
        <v>5</v>
      </c>
      <c r="I14257">
        <v>13</v>
      </c>
      <c r="J14257">
        <v>3888</v>
      </c>
      <c r="K14257">
        <v>1</v>
      </c>
      <c r="L14257">
        <v>2</v>
      </c>
      <c r="M14257">
        <v>1293</v>
      </c>
      <c r="N14257" t="s">
        <v>18</v>
      </c>
      <c r="O14257">
        <v>0</v>
      </c>
      <c r="P14257">
        <v>4924</v>
      </c>
    </row>
    <row r="14258" spans="1:16" x14ac:dyDescent="0.25">
      <c r="A14258" t="s">
        <v>21165</v>
      </c>
      <c r="B14258">
        <v>1512</v>
      </c>
      <c r="C14258" s="3" t="str">
        <f>HYPERLINK("http://www.uniprot.org/uniprot/I3RZA0","tr|I3RZA0|I3RZA0_MEDTR")</f>
        <v>tr|I3RZA0|I3RZA0_MEDTR</v>
      </c>
      <c r="D14258" t="s">
        <v>21166</v>
      </c>
      <c r="E14258">
        <v>93.63</v>
      </c>
      <c r="F14258">
        <v>503</v>
      </c>
      <c r="G14258">
        <v>32</v>
      </c>
      <c r="H14258">
        <v>0</v>
      </c>
      <c r="I14258">
        <v>1</v>
      </c>
      <c r="J14258">
        <v>1509</v>
      </c>
      <c r="K14258">
        <v>1</v>
      </c>
      <c r="L14258">
        <v>1</v>
      </c>
      <c r="M14258">
        <v>502</v>
      </c>
      <c r="N14258" t="s">
        <v>18</v>
      </c>
      <c r="O14258">
        <v>0</v>
      </c>
      <c r="P14258">
        <v>2400</v>
      </c>
    </row>
    <row r="14259" spans="1:16" x14ac:dyDescent="0.25">
      <c r="A14259" t="s">
        <v>21167</v>
      </c>
      <c r="B14259">
        <v>768</v>
      </c>
      <c r="C14259" s="3" t="str">
        <f>HYPERLINK("http://www.uniprot.org/uniprot/A0FK62","tr|A0FK62|A0FK62_MEDTR")</f>
        <v>tr|A0FK62|A0FK62_MEDTR</v>
      </c>
      <c r="D14259" t="s">
        <v>21168</v>
      </c>
      <c r="E14259">
        <v>72.650000000000006</v>
      </c>
      <c r="F14259">
        <v>256</v>
      </c>
      <c r="G14259">
        <v>70</v>
      </c>
      <c r="H14259">
        <v>1</v>
      </c>
      <c r="I14259">
        <v>1</v>
      </c>
      <c r="J14259">
        <v>765</v>
      </c>
      <c r="K14259">
        <v>1</v>
      </c>
      <c r="L14259">
        <v>1</v>
      </c>
      <c r="M14259">
        <v>256</v>
      </c>
      <c r="N14259" t="s">
        <v>18</v>
      </c>
      <c r="O14259" s="1">
        <v>1.1799599999999999E-103</v>
      </c>
      <c r="P14259">
        <v>979</v>
      </c>
    </row>
    <row r="14260" spans="1:16" x14ac:dyDescent="0.25">
      <c r="A14260" t="s">
        <v>21169</v>
      </c>
      <c r="B14260">
        <v>891</v>
      </c>
      <c r="C14260" s="3" t="str">
        <f>HYPERLINK("http://www.uniprot.org/uniprot/G7L8A8","tr|G7L8A8|G7L8A8_MEDTR")</f>
        <v>tr|G7L8A8|G7L8A8_MEDTR</v>
      </c>
      <c r="D14260" t="s">
        <v>21170</v>
      </c>
      <c r="E14260">
        <v>88.92</v>
      </c>
      <c r="F14260">
        <v>298</v>
      </c>
      <c r="G14260">
        <v>33</v>
      </c>
      <c r="H14260">
        <v>2</v>
      </c>
      <c r="I14260">
        <v>1</v>
      </c>
      <c r="J14260">
        <v>888</v>
      </c>
      <c r="K14260">
        <v>1</v>
      </c>
      <c r="L14260">
        <v>4</v>
      </c>
      <c r="M14260">
        <v>300</v>
      </c>
      <c r="N14260" t="s">
        <v>18</v>
      </c>
      <c r="O14260" s="1">
        <v>1.07176E-144</v>
      </c>
      <c r="P14260">
        <v>1334</v>
      </c>
    </row>
    <row r="14261" spans="1:16" x14ac:dyDescent="0.25">
      <c r="A14261" t="s">
        <v>21171</v>
      </c>
      <c r="B14261">
        <v>1461</v>
      </c>
      <c r="C14261" s="3" t="str">
        <f>HYPERLINK("http://www.uniprot.org/uniprot/G7JXM0","tr|G7JXM0|G7JXM0_MEDTR")</f>
        <v>tr|G7JXM0|G7JXM0_MEDTR</v>
      </c>
      <c r="D14261" t="s">
        <v>21172</v>
      </c>
      <c r="E14261">
        <v>66.069999999999993</v>
      </c>
      <c r="F14261">
        <v>507</v>
      </c>
      <c r="G14261">
        <v>172</v>
      </c>
      <c r="H14261">
        <v>28</v>
      </c>
      <c r="I14261">
        <v>1</v>
      </c>
      <c r="J14261">
        <v>1437</v>
      </c>
      <c r="K14261">
        <v>1</v>
      </c>
      <c r="L14261">
        <v>1</v>
      </c>
      <c r="M14261">
        <v>504</v>
      </c>
      <c r="N14261" t="s">
        <v>18</v>
      </c>
      <c r="O14261">
        <v>0</v>
      </c>
      <c r="P14261">
        <v>1689</v>
      </c>
    </row>
    <row r="14262" spans="1:16" x14ac:dyDescent="0.25">
      <c r="A14262" t="s">
        <v>21173</v>
      </c>
      <c r="B14262">
        <v>1596</v>
      </c>
      <c r="C14262" s="3" t="str">
        <f>HYPERLINK("http://www.uniprot.org/uniprot/K7L0Q4","tr|K7L0Q4|K7L0Q4_SOYBN")</f>
        <v>tr|K7L0Q4|K7L0Q4_SOYBN</v>
      </c>
      <c r="D14262" t="s">
        <v>28</v>
      </c>
      <c r="E14262">
        <v>71.95</v>
      </c>
      <c r="F14262">
        <v>542</v>
      </c>
      <c r="G14262">
        <v>152</v>
      </c>
      <c r="H14262">
        <v>12</v>
      </c>
      <c r="I14262">
        <v>1</v>
      </c>
      <c r="J14262">
        <v>1590</v>
      </c>
      <c r="K14262">
        <v>1</v>
      </c>
      <c r="L14262">
        <v>1</v>
      </c>
      <c r="M14262">
        <v>541</v>
      </c>
      <c r="N14262" t="s">
        <v>18</v>
      </c>
      <c r="O14262">
        <v>0</v>
      </c>
      <c r="P14262">
        <v>1968</v>
      </c>
    </row>
    <row r="14263" spans="1:16" x14ac:dyDescent="0.25">
      <c r="A14263" t="s">
        <v>21174</v>
      </c>
      <c r="B14263">
        <v>471</v>
      </c>
      <c r="C14263" s="3" t="str">
        <f>HYPERLINK("http://www.uniprot.org/uniprot/B9MUN2","tr|B9MUN2|B9MUN2_POPTR")</f>
        <v>tr|B9MUN2|B9MUN2_POPTR</v>
      </c>
      <c r="D14263" t="s">
        <v>21175</v>
      </c>
      <c r="E14263">
        <v>30.9</v>
      </c>
      <c r="F14263">
        <v>165</v>
      </c>
      <c r="G14263">
        <v>114</v>
      </c>
      <c r="H14263">
        <v>39</v>
      </c>
      <c r="I14263">
        <v>1</v>
      </c>
      <c r="J14263">
        <v>378</v>
      </c>
      <c r="K14263">
        <v>1</v>
      </c>
      <c r="L14263">
        <v>471</v>
      </c>
      <c r="M14263">
        <v>633</v>
      </c>
      <c r="N14263" t="s">
        <v>18</v>
      </c>
      <c r="O14263" s="1">
        <v>2.7645500000000001E-8</v>
      </c>
      <c r="P14263">
        <v>153</v>
      </c>
    </row>
    <row r="14264" spans="1:16" x14ac:dyDescent="0.25">
      <c r="A14264" t="s">
        <v>21176</v>
      </c>
      <c r="B14264">
        <v>657</v>
      </c>
      <c r="C14264" s="3" t="str">
        <f>HYPERLINK("http://www.uniprot.org/uniprot/A5AEG4","tr|A5AEG4|A5AEG4_VITVI")</f>
        <v>tr|A5AEG4|A5AEG4_VITVI</v>
      </c>
      <c r="D14264" t="s">
        <v>2698</v>
      </c>
      <c r="E14264">
        <v>73.23</v>
      </c>
      <c r="F14264">
        <v>213</v>
      </c>
      <c r="G14264">
        <v>57</v>
      </c>
      <c r="H14264">
        <v>0</v>
      </c>
      <c r="I14264">
        <v>1</v>
      </c>
      <c r="J14264">
        <v>639</v>
      </c>
      <c r="K14264">
        <v>1</v>
      </c>
      <c r="L14264">
        <v>120</v>
      </c>
      <c r="M14264">
        <v>332</v>
      </c>
      <c r="N14264" t="s">
        <v>18</v>
      </c>
      <c r="O14264" s="1">
        <v>5.38517E-87</v>
      </c>
      <c r="P14264">
        <v>834</v>
      </c>
    </row>
    <row r="14265" spans="1:16" x14ac:dyDescent="0.25">
      <c r="A14265" t="s">
        <v>21177</v>
      </c>
      <c r="B14265">
        <v>2601</v>
      </c>
      <c r="C14265" s="3" t="str">
        <f>HYPERLINK("http://www.uniprot.org/uniprot/I1L7B1","tr|I1L7B1|I1L7B1_SOYBN")</f>
        <v>tr|I1L7B1|I1L7B1_SOYBN</v>
      </c>
      <c r="D14265" t="s">
        <v>71</v>
      </c>
      <c r="E14265">
        <v>86.09</v>
      </c>
      <c r="F14265">
        <v>856</v>
      </c>
      <c r="G14265">
        <v>119</v>
      </c>
      <c r="H14265">
        <v>1</v>
      </c>
      <c r="I14265">
        <v>34</v>
      </c>
      <c r="J14265">
        <v>2598</v>
      </c>
      <c r="K14265">
        <v>1</v>
      </c>
      <c r="L14265">
        <v>95</v>
      </c>
      <c r="M14265">
        <v>949</v>
      </c>
      <c r="N14265" t="s">
        <v>18</v>
      </c>
      <c r="O14265">
        <v>0</v>
      </c>
      <c r="P14265">
        <v>3801</v>
      </c>
    </row>
    <row r="14266" spans="1:16" x14ac:dyDescent="0.25">
      <c r="A14266" t="s">
        <v>21178</v>
      </c>
      <c r="B14266">
        <v>1293</v>
      </c>
      <c r="C14266" s="3" t="str">
        <f>HYPERLINK("http://www.uniprot.org/uniprot/K7MKN1","tr|K7MKN1|K7MKN1_SOYBN")</f>
        <v>tr|K7MKN1|K7MKN1_SOYBN</v>
      </c>
      <c r="D14266" t="s">
        <v>28</v>
      </c>
      <c r="E14266">
        <v>74.150000000000006</v>
      </c>
      <c r="F14266">
        <v>445</v>
      </c>
      <c r="G14266">
        <v>115</v>
      </c>
      <c r="H14266">
        <v>20</v>
      </c>
      <c r="I14266">
        <v>13</v>
      </c>
      <c r="J14266">
        <v>1287</v>
      </c>
      <c r="K14266">
        <v>1</v>
      </c>
      <c r="L14266">
        <v>6</v>
      </c>
      <c r="M14266">
        <v>450</v>
      </c>
      <c r="N14266" t="s">
        <v>18</v>
      </c>
      <c r="O14266">
        <v>0</v>
      </c>
      <c r="P14266">
        <v>1666</v>
      </c>
    </row>
    <row r="14267" spans="1:16" x14ac:dyDescent="0.25">
      <c r="A14267" t="s">
        <v>21179</v>
      </c>
      <c r="B14267">
        <v>2931</v>
      </c>
      <c r="C14267" s="3" t="str">
        <f>HYPERLINK("http://www.uniprot.org/uniprot/G7L3F0","tr|G7L3F0|G7L3F0_MEDTR")</f>
        <v>tr|G7L3F0|G7L3F0_MEDTR</v>
      </c>
      <c r="D14267" t="s">
        <v>21180</v>
      </c>
      <c r="E14267">
        <v>68.91</v>
      </c>
      <c r="F14267">
        <v>978</v>
      </c>
      <c r="G14267">
        <v>304</v>
      </c>
      <c r="H14267">
        <v>8</v>
      </c>
      <c r="I14267">
        <v>10</v>
      </c>
      <c r="J14267">
        <v>2919</v>
      </c>
      <c r="K14267">
        <v>1</v>
      </c>
      <c r="L14267">
        <v>1</v>
      </c>
      <c r="M14267">
        <v>945</v>
      </c>
      <c r="N14267" t="s">
        <v>18</v>
      </c>
      <c r="O14267">
        <v>0</v>
      </c>
      <c r="P14267">
        <v>3258</v>
      </c>
    </row>
    <row r="14268" spans="1:16" x14ac:dyDescent="0.25">
      <c r="A14268" t="s">
        <v>21181</v>
      </c>
      <c r="B14268">
        <v>597</v>
      </c>
      <c r="C14268" s="3" t="str">
        <f>HYPERLINK("http://www.uniprot.org/uniprot/G7IFN3","tr|G7IFN3|G7IFN3_MEDTR")</f>
        <v>tr|G7IFN3|G7IFN3_MEDTR</v>
      </c>
      <c r="D14268" t="s">
        <v>21182</v>
      </c>
      <c r="E14268">
        <v>86.66</v>
      </c>
      <c r="F14268">
        <v>180</v>
      </c>
      <c r="G14268">
        <v>24</v>
      </c>
      <c r="H14268">
        <v>0</v>
      </c>
      <c r="I14268">
        <v>55</v>
      </c>
      <c r="J14268">
        <v>594</v>
      </c>
      <c r="K14268">
        <v>1</v>
      </c>
      <c r="L14268">
        <v>19</v>
      </c>
      <c r="M14268">
        <v>198</v>
      </c>
      <c r="N14268" t="s">
        <v>18</v>
      </c>
      <c r="O14268" s="1">
        <v>3.2195099999999998E-87</v>
      </c>
      <c r="P14268">
        <v>835</v>
      </c>
    </row>
    <row r="14269" spans="1:16" x14ac:dyDescent="0.25">
      <c r="A14269" t="s">
        <v>21183</v>
      </c>
      <c r="B14269">
        <v>1683</v>
      </c>
      <c r="C14269" s="3" t="str">
        <f>HYPERLINK("http://www.uniprot.org/uniprot/K7MB13","tr|K7MB13|K7MB13_SOYBN")</f>
        <v>tr|K7MB13|K7MB13_SOYBN</v>
      </c>
      <c r="D14269" t="s">
        <v>28</v>
      </c>
      <c r="E14269">
        <v>80.709999999999994</v>
      </c>
      <c r="F14269">
        <v>560</v>
      </c>
      <c r="G14269">
        <v>108</v>
      </c>
      <c r="H14269">
        <v>0</v>
      </c>
      <c r="I14269">
        <v>1</v>
      </c>
      <c r="J14269">
        <v>1680</v>
      </c>
      <c r="K14269">
        <v>1</v>
      </c>
      <c r="L14269">
        <v>1</v>
      </c>
      <c r="M14269">
        <v>555</v>
      </c>
      <c r="N14269" t="s">
        <v>18</v>
      </c>
      <c r="O14269">
        <v>0</v>
      </c>
      <c r="P14269">
        <v>2327</v>
      </c>
    </row>
    <row r="14270" spans="1:16" x14ac:dyDescent="0.25">
      <c r="A14270" t="s">
        <v>21184</v>
      </c>
      <c r="B14270">
        <v>1593</v>
      </c>
      <c r="C14270" s="3" t="str">
        <f>HYPERLINK("http://www.uniprot.org/uniprot/G7K0I2","tr|G7K0I2|G7K0I2_MEDTR")</f>
        <v>tr|G7K0I2|G7K0I2_MEDTR</v>
      </c>
      <c r="D14270" t="s">
        <v>21185</v>
      </c>
      <c r="E14270">
        <v>78.89</v>
      </c>
      <c r="F14270">
        <v>559</v>
      </c>
      <c r="G14270">
        <v>118</v>
      </c>
      <c r="H14270">
        <v>31</v>
      </c>
      <c r="I14270">
        <v>1</v>
      </c>
      <c r="J14270">
        <v>1584</v>
      </c>
      <c r="K14270">
        <v>1</v>
      </c>
      <c r="L14270">
        <v>1</v>
      </c>
      <c r="M14270">
        <v>542</v>
      </c>
      <c r="N14270" t="s">
        <v>18</v>
      </c>
      <c r="O14270">
        <v>0</v>
      </c>
      <c r="P14270">
        <v>2161</v>
      </c>
    </row>
    <row r="14271" spans="1:16" x14ac:dyDescent="0.25">
      <c r="A14271" t="s">
        <v>21186</v>
      </c>
      <c r="B14271">
        <v>765</v>
      </c>
      <c r="C14271" s="3" t="str">
        <f>HYPERLINK("http://www.uniprot.org/uniprot/A5BXI2","tr|A5BXI2|A5BXI2_VITVI")</f>
        <v>tr|A5BXI2|A5BXI2_VITVI</v>
      </c>
      <c r="D14271" t="s">
        <v>21187</v>
      </c>
      <c r="E14271">
        <v>39.130000000000003</v>
      </c>
      <c r="F14271">
        <v>92</v>
      </c>
      <c r="G14271">
        <v>56</v>
      </c>
      <c r="H14271">
        <v>0</v>
      </c>
      <c r="I14271">
        <v>7</v>
      </c>
      <c r="J14271">
        <v>282</v>
      </c>
      <c r="K14271">
        <v>1</v>
      </c>
      <c r="L14271">
        <v>995</v>
      </c>
      <c r="M14271">
        <v>1086</v>
      </c>
      <c r="N14271" t="s">
        <v>18</v>
      </c>
      <c r="O14271" s="1">
        <v>4.2674300000000002E-13</v>
      </c>
      <c r="P14271">
        <v>198</v>
      </c>
    </row>
    <row r="14272" spans="1:16" x14ac:dyDescent="0.25">
      <c r="A14272" t="s">
        <v>21188</v>
      </c>
      <c r="B14272">
        <v>477</v>
      </c>
      <c r="C14272" s="3" t="str">
        <f>HYPERLINK("http://www.uniprot.org/uniprot/I1JQM7","tr|I1JQM7|I1JQM7_SOYBN")</f>
        <v>tr|I1JQM7|I1JQM7_SOYBN</v>
      </c>
      <c r="D14272" t="s">
        <v>28</v>
      </c>
      <c r="E14272">
        <v>57.23</v>
      </c>
      <c r="F14272">
        <v>159</v>
      </c>
      <c r="G14272">
        <v>68</v>
      </c>
      <c r="H14272">
        <v>1</v>
      </c>
      <c r="I14272">
        <v>1</v>
      </c>
      <c r="J14272">
        <v>474</v>
      </c>
      <c r="K14272">
        <v>1</v>
      </c>
      <c r="L14272">
        <v>3</v>
      </c>
      <c r="M14272">
        <v>161</v>
      </c>
      <c r="N14272" t="s">
        <v>18</v>
      </c>
      <c r="O14272" s="1">
        <v>2.4430699999999999E-44</v>
      </c>
      <c r="P14272">
        <v>464</v>
      </c>
    </row>
    <row r="14273" spans="1:16" x14ac:dyDescent="0.25">
      <c r="A14273" t="s">
        <v>21189</v>
      </c>
      <c r="B14273">
        <v>2691</v>
      </c>
      <c r="C14273" s="3" t="str">
        <f>HYPERLINK("http://www.uniprot.org/uniprot/G7K5L6","tr|G7K5L6|G7K5L6_MEDTR")</f>
        <v>tr|G7K5L6|G7K5L6_MEDTR</v>
      </c>
      <c r="D14273" t="s">
        <v>21190</v>
      </c>
      <c r="E14273">
        <v>64.77</v>
      </c>
      <c r="F14273">
        <v>863</v>
      </c>
      <c r="G14273">
        <v>304</v>
      </c>
      <c r="H14273">
        <v>7</v>
      </c>
      <c r="I14273">
        <v>1</v>
      </c>
      <c r="J14273">
        <v>2568</v>
      </c>
      <c r="K14273">
        <v>1</v>
      </c>
      <c r="L14273">
        <v>42</v>
      </c>
      <c r="M14273">
        <v>902</v>
      </c>
      <c r="N14273" t="s">
        <v>18</v>
      </c>
      <c r="O14273">
        <v>0</v>
      </c>
      <c r="P14273">
        <v>2788</v>
      </c>
    </row>
    <row r="14274" spans="1:16" x14ac:dyDescent="0.25">
      <c r="A14274" t="s">
        <v>21191</v>
      </c>
      <c r="B14274">
        <v>282</v>
      </c>
      <c r="C14274" s="3" t="str">
        <f>HYPERLINK("http://www.uniprot.org/uniprot/G7K4L8","tr|G7K4L8|G7K4L8_MEDTR")</f>
        <v>tr|G7K4L8|G7K4L8_MEDTR</v>
      </c>
      <c r="D14274" t="s">
        <v>1665</v>
      </c>
      <c r="E14274">
        <v>51.64</v>
      </c>
      <c r="F14274">
        <v>91</v>
      </c>
      <c r="G14274">
        <v>44</v>
      </c>
      <c r="H14274">
        <v>0</v>
      </c>
      <c r="I14274">
        <v>1</v>
      </c>
      <c r="J14274">
        <v>273</v>
      </c>
      <c r="K14274">
        <v>1</v>
      </c>
      <c r="L14274">
        <v>1</v>
      </c>
      <c r="M14274">
        <v>91</v>
      </c>
      <c r="N14274" t="s">
        <v>18</v>
      </c>
      <c r="O14274" s="1">
        <v>2.7943200000000002E-16</v>
      </c>
      <c r="P14274">
        <v>222</v>
      </c>
    </row>
    <row r="14275" spans="1:16" x14ac:dyDescent="0.25">
      <c r="A14275" t="s">
        <v>21192</v>
      </c>
      <c r="B14275">
        <v>1659</v>
      </c>
      <c r="C14275" s="3" t="str">
        <f>HYPERLINK("http://www.uniprot.org/uniprot/I1NH73","tr|I1NH73|I1NH73_SOYBN")</f>
        <v>tr|I1NH73|I1NH73_SOYBN</v>
      </c>
      <c r="D14275" t="s">
        <v>28</v>
      </c>
      <c r="E14275">
        <v>71.319999999999993</v>
      </c>
      <c r="F14275">
        <v>558</v>
      </c>
      <c r="G14275">
        <v>160</v>
      </c>
      <c r="H14275">
        <v>6</v>
      </c>
      <c r="I14275">
        <v>1</v>
      </c>
      <c r="J14275">
        <v>1656</v>
      </c>
      <c r="K14275">
        <v>1</v>
      </c>
      <c r="L14275">
        <v>1</v>
      </c>
      <c r="M14275">
        <v>552</v>
      </c>
      <c r="N14275" t="s">
        <v>18</v>
      </c>
      <c r="O14275">
        <v>0</v>
      </c>
      <c r="P14275">
        <v>1921</v>
      </c>
    </row>
    <row r="14276" spans="1:16" x14ac:dyDescent="0.25">
      <c r="A14276" t="s">
        <v>21193</v>
      </c>
      <c r="B14276">
        <v>5454</v>
      </c>
      <c r="C14276" s="3" t="str">
        <f>HYPERLINK("http://www.uniprot.org/uniprot/K7N4D5","tr|K7N4D5|K7N4D5_SOYBN")</f>
        <v>tr|K7N4D5|K7N4D5_SOYBN</v>
      </c>
      <c r="D14276" t="s">
        <v>28</v>
      </c>
      <c r="E14276">
        <v>64.52</v>
      </c>
      <c r="F14276">
        <v>1849</v>
      </c>
      <c r="G14276">
        <v>656</v>
      </c>
      <c r="H14276">
        <v>32</v>
      </c>
      <c r="I14276">
        <v>1</v>
      </c>
      <c r="J14276">
        <v>5451</v>
      </c>
      <c r="K14276">
        <v>1</v>
      </c>
      <c r="L14276">
        <v>12</v>
      </c>
      <c r="M14276">
        <v>1848</v>
      </c>
      <c r="N14276" t="s">
        <v>18</v>
      </c>
      <c r="O14276">
        <v>0</v>
      </c>
      <c r="P14276">
        <v>5862</v>
      </c>
    </row>
    <row r="14277" spans="1:16" x14ac:dyDescent="0.25">
      <c r="A14277" t="s">
        <v>21194</v>
      </c>
      <c r="B14277">
        <v>1683</v>
      </c>
      <c r="C14277" s="3" t="str">
        <f>HYPERLINK("http://www.uniprot.org/uniprot/G7J3D7","tr|G7J3D7|G7J3D7_MEDTR")</f>
        <v>tr|G7J3D7|G7J3D7_MEDTR</v>
      </c>
      <c r="D14277" t="s">
        <v>21195</v>
      </c>
      <c r="E14277">
        <v>76.150000000000006</v>
      </c>
      <c r="F14277">
        <v>562</v>
      </c>
      <c r="G14277">
        <v>134</v>
      </c>
      <c r="H14277">
        <v>2</v>
      </c>
      <c r="I14277">
        <v>1</v>
      </c>
      <c r="J14277">
        <v>1680</v>
      </c>
      <c r="K14277">
        <v>1</v>
      </c>
      <c r="L14277">
        <v>1</v>
      </c>
      <c r="M14277">
        <v>540</v>
      </c>
      <c r="N14277" t="s">
        <v>18</v>
      </c>
      <c r="O14277">
        <v>0</v>
      </c>
      <c r="P14277">
        <v>2142</v>
      </c>
    </row>
    <row r="14278" spans="1:16" x14ac:dyDescent="0.25">
      <c r="A14278" t="s">
        <v>21196</v>
      </c>
      <c r="B14278">
        <v>213</v>
      </c>
      <c r="C14278" s="3" t="str">
        <f>HYPERLINK("http://www.uniprot.org/uniprot/G7J7Q0","tr|G7J7Q0|G7J7Q0_MEDTR")</f>
        <v>tr|G7J7Q0|G7J7Q0_MEDTR</v>
      </c>
      <c r="D14278" t="s">
        <v>21197</v>
      </c>
      <c r="E14278">
        <v>63.63</v>
      </c>
      <c r="F14278">
        <v>44</v>
      </c>
      <c r="G14278">
        <v>16</v>
      </c>
      <c r="H14278">
        <v>0</v>
      </c>
      <c r="I14278">
        <v>22</v>
      </c>
      <c r="J14278">
        <v>153</v>
      </c>
      <c r="K14278">
        <v>1</v>
      </c>
      <c r="L14278">
        <v>31</v>
      </c>
      <c r="M14278">
        <v>74</v>
      </c>
      <c r="N14278" t="s">
        <v>18</v>
      </c>
      <c r="O14278" s="1">
        <v>7.9726399999999995E-11</v>
      </c>
      <c r="P14278">
        <v>175</v>
      </c>
    </row>
    <row r="14279" spans="1:16" x14ac:dyDescent="0.25">
      <c r="A14279" t="s">
        <v>21198</v>
      </c>
      <c r="B14279">
        <v>1626</v>
      </c>
      <c r="C14279" s="3" t="str">
        <f>HYPERLINK("http://www.uniprot.org/uniprot/I1LMQ9","tr|I1LMQ9|I1LMQ9_SOYBN")</f>
        <v>tr|I1LMQ9|I1LMQ9_SOYBN</v>
      </c>
      <c r="D14279" t="s">
        <v>71</v>
      </c>
      <c r="E14279">
        <v>84.62</v>
      </c>
      <c r="F14279">
        <v>540</v>
      </c>
      <c r="G14279">
        <v>83</v>
      </c>
      <c r="H14279">
        <v>0</v>
      </c>
      <c r="I14279">
        <v>1</v>
      </c>
      <c r="J14279">
        <v>1620</v>
      </c>
      <c r="K14279">
        <v>1</v>
      </c>
      <c r="L14279">
        <v>23</v>
      </c>
      <c r="M14279">
        <v>562</v>
      </c>
      <c r="N14279" t="s">
        <v>18</v>
      </c>
      <c r="O14279">
        <v>0</v>
      </c>
      <c r="P14279">
        <v>2398</v>
      </c>
    </row>
    <row r="14280" spans="1:16" x14ac:dyDescent="0.25">
      <c r="A14280" t="s">
        <v>21199</v>
      </c>
      <c r="B14280">
        <v>1398</v>
      </c>
      <c r="C14280" s="3" t="str">
        <f>HYPERLINK("http://www.uniprot.org/uniprot/I1KA67","tr|I1KA67|I1KA67_SOYBN")</f>
        <v>tr|I1KA67|I1KA67_SOYBN</v>
      </c>
      <c r="D14280" t="s">
        <v>71</v>
      </c>
      <c r="E14280">
        <v>92.04</v>
      </c>
      <c r="F14280">
        <v>465</v>
      </c>
      <c r="G14280">
        <v>37</v>
      </c>
      <c r="H14280">
        <v>0</v>
      </c>
      <c r="I14280">
        <v>1</v>
      </c>
      <c r="J14280">
        <v>1395</v>
      </c>
      <c r="K14280">
        <v>1</v>
      </c>
      <c r="L14280">
        <v>1</v>
      </c>
      <c r="M14280">
        <v>465</v>
      </c>
      <c r="N14280" t="s">
        <v>18</v>
      </c>
      <c r="O14280">
        <v>0</v>
      </c>
      <c r="P14280">
        <v>2276</v>
      </c>
    </row>
    <row r="14281" spans="1:16" x14ac:dyDescent="0.25">
      <c r="A14281" t="s">
        <v>21200</v>
      </c>
      <c r="B14281">
        <v>447</v>
      </c>
      <c r="C14281" s="3" t="str">
        <f>HYPERLINK("http://www.uniprot.org/uniprot/Q2MGQ1","tr|Q2MGQ1|Q2MGQ1_MEDTR")</f>
        <v>tr|Q2MGQ1|Q2MGQ1_MEDTR</v>
      </c>
      <c r="D14281" t="s">
        <v>21201</v>
      </c>
      <c r="E14281">
        <v>94.48</v>
      </c>
      <c r="F14281">
        <v>145</v>
      </c>
      <c r="G14281">
        <v>8</v>
      </c>
      <c r="H14281">
        <v>0</v>
      </c>
      <c r="I14281">
        <v>10</v>
      </c>
      <c r="J14281">
        <v>444</v>
      </c>
      <c r="K14281">
        <v>1</v>
      </c>
      <c r="L14281">
        <v>29</v>
      </c>
      <c r="M14281">
        <v>173</v>
      </c>
      <c r="N14281" t="s">
        <v>18</v>
      </c>
      <c r="O14281" s="1">
        <v>5.6928299999999998E-78</v>
      </c>
      <c r="P14281">
        <v>754</v>
      </c>
    </row>
    <row r="14282" spans="1:16" x14ac:dyDescent="0.25">
      <c r="A14282" t="s">
        <v>21202</v>
      </c>
      <c r="B14282">
        <v>1302</v>
      </c>
      <c r="C14282" s="3" t="str">
        <f>HYPERLINK("http://www.uniprot.org/uniprot/I1LQ55","tr|I1LQ55|I1LQ55_SOYBN")</f>
        <v>tr|I1LQ55|I1LQ55_SOYBN</v>
      </c>
      <c r="D14282" t="s">
        <v>28</v>
      </c>
      <c r="E14282">
        <v>86.07</v>
      </c>
      <c r="F14282">
        <v>438</v>
      </c>
      <c r="G14282">
        <v>61</v>
      </c>
      <c r="H14282">
        <v>5</v>
      </c>
      <c r="I14282">
        <v>1</v>
      </c>
      <c r="J14282">
        <v>1299</v>
      </c>
      <c r="K14282">
        <v>1</v>
      </c>
      <c r="L14282">
        <v>1</v>
      </c>
      <c r="M14282">
        <v>438</v>
      </c>
      <c r="N14282" t="s">
        <v>18</v>
      </c>
      <c r="O14282">
        <v>0</v>
      </c>
      <c r="P14282">
        <v>1976</v>
      </c>
    </row>
    <row r="14283" spans="1:16" x14ac:dyDescent="0.25">
      <c r="A14283" t="s">
        <v>21203</v>
      </c>
      <c r="B14283">
        <v>675</v>
      </c>
      <c r="C14283" s="3" t="str">
        <f>HYPERLINK("http://www.uniprot.org/uniprot/G8A2L4","tr|G8A2L4|G8A2L4_MEDTR")</f>
        <v>tr|G8A2L4|G8A2L4_MEDTR</v>
      </c>
      <c r="D14283" t="s">
        <v>21204</v>
      </c>
      <c r="E14283">
        <v>78.760000000000005</v>
      </c>
      <c r="F14283">
        <v>226</v>
      </c>
      <c r="G14283">
        <v>48</v>
      </c>
      <c r="H14283">
        <v>2</v>
      </c>
      <c r="I14283">
        <v>1</v>
      </c>
      <c r="J14283">
        <v>672</v>
      </c>
      <c r="K14283">
        <v>1</v>
      </c>
      <c r="L14283">
        <v>1</v>
      </c>
      <c r="M14283">
        <v>224</v>
      </c>
      <c r="N14283" t="s">
        <v>18</v>
      </c>
      <c r="O14283" s="1">
        <v>6.8285900000000002E-96</v>
      </c>
      <c r="P14283">
        <v>911</v>
      </c>
    </row>
    <row r="14284" spans="1:16" x14ac:dyDescent="0.25">
      <c r="A14284" t="s">
        <v>21205</v>
      </c>
      <c r="B14284">
        <v>1149</v>
      </c>
      <c r="C14284" s="3" t="str">
        <f>HYPERLINK("http://www.uniprot.org/uniprot/I1MRV7","tr|I1MRV7|I1MRV7_SOYBN")</f>
        <v>tr|I1MRV7|I1MRV7_SOYBN</v>
      </c>
      <c r="D14284" t="s">
        <v>117</v>
      </c>
      <c r="E14284">
        <v>86.12</v>
      </c>
      <c r="F14284">
        <v>382</v>
      </c>
      <c r="G14284">
        <v>53</v>
      </c>
      <c r="H14284">
        <v>0</v>
      </c>
      <c r="I14284">
        <v>1</v>
      </c>
      <c r="J14284">
        <v>1146</v>
      </c>
      <c r="K14284">
        <v>1</v>
      </c>
      <c r="L14284">
        <v>1</v>
      </c>
      <c r="M14284">
        <v>380</v>
      </c>
      <c r="N14284" t="s">
        <v>18</v>
      </c>
      <c r="O14284">
        <v>0</v>
      </c>
      <c r="P14284">
        <v>1676</v>
      </c>
    </row>
    <row r="14285" spans="1:16" x14ac:dyDescent="0.25">
      <c r="A14285" t="s">
        <v>21206</v>
      </c>
      <c r="B14285">
        <v>825</v>
      </c>
      <c r="C14285" s="3" t="str">
        <f>HYPERLINK("http://www.uniprot.org/uniprot/I1MJX7","tr|I1MJX7|I1MJX7_SOYBN")</f>
        <v>tr|I1MJX7|I1MJX7_SOYBN</v>
      </c>
      <c r="D14285" t="s">
        <v>28</v>
      </c>
      <c r="E14285">
        <v>72.44</v>
      </c>
      <c r="F14285">
        <v>254</v>
      </c>
      <c r="G14285">
        <v>70</v>
      </c>
      <c r="H14285">
        <v>1</v>
      </c>
      <c r="I14285">
        <v>1</v>
      </c>
      <c r="J14285">
        <v>759</v>
      </c>
      <c r="K14285">
        <v>1</v>
      </c>
      <c r="L14285">
        <v>1</v>
      </c>
      <c r="M14285">
        <v>251</v>
      </c>
      <c r="N14285" t="s">
        <v>18</v>
      </c>
      <c r="O14285" s="1">
        <v>7.7072600000000002E-98</v>
      </c>
      <c r="P14285">
        <v>880</v>
      </c>
    </row>
    <row r="14286" spans="1:16" x14ac:dyDescent="0.25">
      <c r="A14286" t="s">
        <v>21207</v>
      </c>
      <c r="B14286">
        <v>465</v>
      </c>
      <c r="C14286" s="3" t="str">
        <f>HYPERLINK("http://www.uniprot.org/uniprot/I3T0J7","tr|I3T0J7|I3T0J7_MEDTR")</f>
        <v>tr|I3T0J7|I3T0J7_MEDTR</v>
      </c>
      <c r="D14286" t="s">
        <v>22</v>
      </c>
      <c r="E14286">
        <v>70.66</v>
      </c>
      <c r="F14286">
        <v>75</v>
      </c>
      <c r="G14286">
        <v>22</v>
      </c>
      <c r="H14286">
        <v>6</v>
      </c>
      <c r="I14286">
        <v>184</v>
      </c>
      <c r="J14286">
        <v>390</v>
      </c>
      <c r="K14286">
        <v>1</v>
      </c>
      <c r="L14286">
        <v>66</v>
      </c>
      <c r="M14286">
        <v>137</v>
      </c>
      <c r="N14286" t="s">
        <v>18</v>
      </c>
      <c r="O14286" s="1">
        <v>2.3582199999999999E-15</v>
      </c>
      <c r="P14286">
        <v>214</v>
      </c>
    </row>
    <row r="14287" spans="1:16" x14ac:dyDescent="0.25">
      <c r="A14287" t="s">
        <v>21208</v>
      </c>
      <c r="B14287">
        <v>1899</v>
      </c>
      <c r="C14287" s="3" t="str">
        <f>HYPERLINK("http://www.uniprot.org/uniprot/M5X6N5","tr|M5X6N5|M5X6N5_PRUPE")</f>
        <v>tr|M5X6N5|M5X6N5_PRUPE</v>
      </c>
      <c r="D14287" t="s">
        <v>21209</v>
      </c>
      <c r="E14287">
        <v>23.99</v>
      </c>
      <c r="F14287">
        <v>621</v>
      </c>
      <c r="G14287">
        <v>472</v>
      </c>
      <c r="H14287">
        <v>6</v>
      </c>
      <c r="I14287">
        <v>46</v>
      </c>
      <c r="J14287">
        <v>1890</v>
      </c>
      <c r="K14287">
        <v>1</v>
      </c>
      <c r="L14287">
        <v>53</v>
      </c>
      <c r="M14287">
        <v>642</v>
      </c>
      <c r="N14287" t="s">
        <v>18</v>
      </c>
      <c r="O14287" s="1">
        <v>1.4872099999999999E-40</v>
      </c>
      <c r="P14287">
        <v>440</v>
      </c>
    </row>
    <row r="14288" spans="1:16" x14ac:dyDescent="0.25">
      <c r="A14288" t="s">
        <v>21210</v>
      </c>
      <c r="B14288">
        <v>1992</v>
      </c>
      <c r="C14288" s="3" t="str">
        <f>HYPERLINK("http://www.uniprot.org/uniprot/G7KMK4","tr|G7KMK4|G7KMK4_MEDTR")</f>
        <v>tr|G7KMK4|G7KMK4_MEDTR</v>
      </c>
      <c r="D14288" t="s">
        <v>21211</v>
      </c>
      <c r="E14288">
        <v>55.37</v>
      </c>
      <c r="F14288">
        <v>679</v>
      </c>
      <c r="G14288">
        <v>303</v>
      </c>
      <c r="H14288">
        <v>16</v>
      </c>
      <c r="I14288">
        <v>1</v>
      </c>
      <c r="J14288">
        <v>1989</v>
      </c>
      <c r="K14288">
        <v>1</v>
      </c>
      <c r="L14288">
        <v>1</v>
      </c>
      <c r="M14288">
        <v>639</v>
      </c>
      <c r="N14288" t="s">
        <v>18</v>
      </c>
      <c r="O14288" s="1">
        <v>2.2560299999999999E-172</v>
      </c>
      <c r="P14288">
        <v>1577</v>
      </c>
    </row>
    <row r="14289" spans="1:16" x14ac:dyDescent="0.25">
      <c r="A14289" t="s">
        <v>21212</v>
      </c>
      <c r="B14289">
        <v>219</v>
      </c>
      <c r="C14289" s="3" t="str">
        <f>HYPERLINK("http://www.uniprot.org/uniprot/K7K8S1","tr|K7K8S1|K7K8S1_SOYBN")</f>
        <v>tr|K7K8S1|K7K8S1_SOYBN</v>
      </c>
      <c r="D14289" t="s">
        <v>28</v>
      </c>
      <c r="E14289">
        <v>100</v>
      </c>
      <c r="F14289">
        <v>56</v>
      </c>
      <c r="G14289">
        <v>0</v>
      </c>
      <c r="H14289">
        <v>0</v>
      </c>
      <c r="I14289">
        <v>16</v>
      </c>
      <c r="J14289">
        <v>183</v>
      </c>
      <c r="K14289">
        <v>1</v>
      </c>
      <c r="L14289">
        <v>455</v>
      </c>
      <c r="M14289">
        <v>510</v>
      </c>
      <c r="N14289" t="s">
        <v>18</v>
      </c>
      <c r="O14289" s="1">
        <v>8.1527700000000001E-24</v>
      </c>
      <c r="P14289">
        <v>287</v>
      </c>
    </row>
    <row r="14290" spans="1:16" x14ac:dyDescent="0.25">
      <c r="A14290" t="s">
        <v>21213</v>
      </c>
      <c r="B14290">
        <v>1650</v>
      </c>
      <c r="C14290" s="3" t="str">
        <f>HYPERLINK("http://www.uniprot.org/uniprot/K7M0I7","tr|K7M0I7|K7M0I7_SOYBN")</f>
        <v>tr|K7M0I7|K7M0I7_SOYBN</v>
      </c>
      <c r="D14290" t="s">
        <v>28</v>
      </c>
      <c r="E14290">
        <v>71.59</v>
      </c>
      <c r="F14290">
        <v>528</v>
      </c>
      <c r="G14290">
        <v>150</v>
      </c>
      <c r="H14290">
        <v>5</v>
      </c>
      <c r="I14290">
        <v>1</v>
      </c>
      <c r="J14290">
        <v>1569</v>
      </c>
      <c r="K14290">
        <v>1</v>
      </c>
      <c r="L14290">
        <v>1</v>
      </c>
      <c r="M14290">
        <v>525</v>
      </c>
      <c r="N14290" t="s">
        <v>18</v>
      </c>
      <c r="O14290">
        <v>0</v>
      </c>
      <c r="P14290">
        <v>1933</v>
      </c>
    </row>
    <row r="14291" spans="1:16" x14ac:dyDescent="0.25">
      <c r="A14291" t="s">
        <v>21214</v>
      </c>
      <c r="B14291">
        <v>1143</v>
      </c>
      <c r="C14291" s="3" t="str">
        <f>HYPERLINK("http://www.uniprot.org/uniprot/C7FDI5","tr|C7FDI5|C7FDI5_SOYBN")</f>
        <v>tr|C7FDI5|C7FDI5_SOYBN</v>
      </c>
      <c r="D14291" t="s">
        <v>717</v>
      </c>
      <c r="E14291">
        <v>49.17</v>
      </c>
      <c r="F14291">
        <v>362</v>
      </c>
      <c r="G14291">
        <v>184</v>
      </c>
      <c r="H14291">
        <v>4</v>
      </c>
      <c r="I14291">
        <v>1</v>
      </c>
      <c r="J14291">
        <v>1074</v>
      </c>
      <c r="K14291">
        <v>1</v>
      </c>
      <c r="L14291">
        <v>704</v>
      </c>
      <c r="M14291">
        <v>1060</v>
      </c>
      <c r="N14291" t="s">
        <v>18</v>
      </c>
      <c r="O14291" s="1">
        <v>1.2507500000000001E-96</v>
      </c>
      <c r="P14291">
        <v>921</v>
      </c>
    </row>
    <row r="14292" spans="1:16" x14ac:dyDescent="0.25">
      <c r="A14292" t="s">
        <v>21215</v>
      </c>
      <c r="B14292">
        <v>1995</v>
      </c>
      <c r="C14292" s="3" t="str">
        <f>HYPERLINK("http://www.uniprot.org/uniprot/I1K034","tr|I1K034|I1K034_SOYBN")</f>
        <v>tr|I1K034|I1K034_SOYBN</v>
      </c>
      <c r="D14292" t="s">
        <v>71</v>
      </c>
      <c r="E14292">
        <v>76.95</v>
      </c>
      <c r="F14292">
        <v>664</v>
      </c>
      <c r="G14292">
        <v>153</v>
      </c>
      <c r="H14292">
        <v>0</v>
      </c>
      <c r="I14292">
        <v>1</v>
      </c>
      <c r="J14292">
        <v>1992</v>
      </c>
      <c r="K14292">
        <v>1</v>
      </c>
      <c r="L14292">
        <v>124</v>
      </c>
      <c r="M14292">
        <v>782</v>
      </c>
      <c r="N14292" t="s">
        <v>18</v>
      </c>
      <c r="O14292">
        <v>0</v>
      </c>
      <c r="P14292">
        <v>2782</v>
      </c>
    </row>
    <row r="14293" spans="1:16" x14ac:dyDescent="0.25">
      <c r="A14293" t="s">
        <v>21216</v>
      </c>
      <c r="B14293">
        <v>903</v>
      </c>
      <c r="C14293" s="3" t="str">
        <f>HYPERLINK("http://www.uniprot.org/uniprot/K7MNX2","tr|K7MNX2|K7MNX2_SOYBN")</f>
        <v>tr|K7MNX2|K7MNX2_SOYBN</v>
      </c>
      <c r="D14293" t="s">
        <v>28</v>
      </c>
      <c r="E14293">
        <v>27.19</v>
      </c>
      <c r="F14293">
        <v>114</v>
      </c>
      <c r="G14293">
        <v>83</v>
      </c>
      <c r="H14293">
        <v>2</v>
      </c>
      <c r="I14293">
        <v>172</v>
      </c>
      <c r="J14293">
        <v>507</v>
      </c>
      <c r="K14293">
        <v>1</v>
      </c>
      <c r="L14293">
        <v>401</v>
      </c>
      <c r="M14293">
        <v>514</v>
      </c>
      <c r="N14293" t="s">
        <v>18</v>
      </c>
      <c r="O14293" s="1">
        <v>3.6801399999999998E-7</v>
      </c>
      <c r="P14293">
        <v>148</v>
      </c>
    </row>
    <row r="14294" spans="1:16" x14ac:dyDescent="0.25">
      <c r="A14294" t="s">
        <v>21217</v>
      </c>
      <c r="B14294">
        <v>966</v>
      </c>
      <c r="C14294" s="3" t="str">
        <f>HYPERLINK("http://www.uniprot.org/uniprot/G7IFN4","tr|G7IFN4|G7IFN4_MEDTR")</f>
        <v>tr|G7IFN4|G7IFN4_MEDTR</v>
      </c>
      <c r="D14294" t="s">
        <v>21218</v>
      </c>
      <c r="E14294">
        <v>90.49</v>
      </c>
      <c r="F14294">
        <v>305</v>
      </c>
      <c r="G14294">
        <v>29</v>
      </c>
      <c r="H14294">
        <v>1</v>
      </c>
      <c r="I14294">
        <v>13</v>
      </c>
      <c r="J14294">
        <v>924</v>
      </c>
      <c r="K14294">
        <v>1</v>
      </c>
      <c r="L14294">
        <v>51</v>
      </c>
      <c r="M14294">
        <v>355</v>
      </c>
      <c r="N14294" t="s">
        <v>18</v>
      </c>
      <c r="O14294" s="1">
        <v>5.1553600000000002E-159</v>
      </c>
      <c r="P14294">
        <v>1458</v>
      </c>
    </row>
    <row r="14295" spans="1:16" x14ac:dyDescent="0.25">
      <c r="A14295" t="s">
        <v>21219</v>
      </c>
      <c r="B14295">
        <v>2496</v>
      </c>
      <c r="C14295" s="3" t="str">
        <f>HYPERLINK("http://www.uniprot.org/uniprot/K7LBC9","tr|K7LBC9|K7LBC9_SOYBN")</f>
        <v>tr|K7LBC9|K7LBC9_SOYBN</v>
      </c>
      <c r="D14295" t="s">
        <v>28</v>
      </c>
      <c r="E14295">
        <v>61.21</v>
      </c>
      <c r="F14295">
        <v>825</v>
      </c>
      <c r="G14295">
        <v>320</v>
      </c>
      <c r="H14295">
        <v>15</v>
      </c>
      <c r="I14295">
        <v>1</v>
      </c>
      <c r="J14295">
        <v>2430</v>
      </c>
      <c r="K14295">
        <v>1</v>
      </c>
      <c r="L14295">
        <v>1</v>
      </c>
      <c r="M14295">
        <v>817</v>
      </c>
      <c r="N14295" t="s">
        <v>18</v>
      </c>
      <c r="O14295">
        <v>0</v>
      </c>
      <c r="P14295">
        <v>2367</v>
      </c>
    </row>
    <row r="14296" spans="1:16" x14ac:dyDescent="0.25">
      <c r="A14296" t="s">
        <v>21220</v>
      </c>
      <c r="B14296">
        <v>1014</v>
      </c>
      <c r="C14296" s="3" t="str">
        <f>HYPERLINK("http://www.uniprot.org/uniprot/M1CXU0","tr|M1CXU0|M1CXU0_SOLTU")</f>
        <v>tr|M1CXU0|M1CXU0_SOLTU</v>
      </c>
      <c r="D14296" t="s">
        <v>21221</v>
      </c>
      <c r="E14296">
        <v>29.55</v>
      </c>
      <c r="F14296">
        <v>159</v>
      </c>
      <c r="G14296">
        <v>112</v>
      </c>
      <c r="H14296">
        <v>7</v>
      </c>
      <c r="I14296">
        <v>166</v>
      </c>
      <c r="J14296">
        <v>621</v>
      </c>
      <c r="K14296">
        <v>1</v>
      </c>
      <c r="L14296">
        <v>102</v>
      </c>
      <c r="M14296">
        <v>260</v>
      </c>
      <c r="N14296" t="s">
        <v>18</v>
      </c>
      <c r="O14296" s="1">
        <v>1.0232699999999999E-11</v>
      </c>
      <c r="P14296">
        <v>188</v>
      </c>
    </row>
    <row r="14297" spans="1:16" x14ac:dyDescent="0.25">
      <c r="A14297" t="s">
        <v>21222</v>
      </c>
      <c r="B14297">
        <v>543</v>
      </c>
      <c r="C14297" s="3" t="str">
        <f>HYPERLINK("http://www.uniprot.org/uniprot/I3S0A6","tr|I3S0A6|I3S0A6_LOTJA")</f>
        <v>tr|I3S0A6|I3S0A6_LOTJA</v>
      </c>
      <c r="D14297" t="s">
        <v>93</v>
      </c>
      <c r="E14297">
        <v>93.88</v>
      </c>
      <c r="F14297">
        <v>180</v>
      </c>
      <c r="G14297">
        <v>11</v>
      </c>
      <c r="H14297">
        <v>0</v>
      </c>
      <c r="I14297">
        <v>1</v>
      </c>
      <c r="J14297">
        <v>540</v>
      </c>
      <c r="K14297">
        <v>1</v>
      </c>
      <c r="L14297">
        <v>1</v>
      </c>
      <c r="M14297">
        <v>180</v>
      </c>
      <c r="N14297" t="s">
        <v>18</v>
      </c>
      <c r="O14297" s="1">
        <v>1.7169599999999999E-93</v>
      </c>
      <c r="P14297">
        <v>888</v>
      </c>
    </row>
    <row r="14298" spans="1:16" x14ac:dyDescent="0.25">
      <c r="A14298" t="s">
        <v>21223</v>
      </c>
      <c r="B14298">
        <v>753</v>
      </c>
      <c r="C14298" s="3" t="str">
        <f>HYPERLINK("http://www.uniprot.org/uniprot/G7K8A6","tr|G7K8A6|G7K8A6_MEDTR")</f>
        <v>tr|G7K8A6|G7K8A6_MEDTR</v>
      </c>
      <c r="D14298" t="s">
        <v>21224</v>
      </c>
      <c r="E14298">
        <v>67.42</v>
      </c>
      <c r="F14298">
        <v>221</v>
      </c>
      <c r="G14298">
        <v>72</v>
      </c>
      <c r="H14298">
        <v>4</v>
      </c>
      <c r="I14298">
        <v>100</v>
      </c>
      <c r="J14298">
        <v>750</v>
      </c>
      <c r="K14298">
        <v>1</v>
      </c>
      <c r="L14298">
        <v>13</v>
      </c>
      <c r="M14298">
        <v>228</v>
      </c>
      <c r="N14298" t="s">
        <v>18</v>
      </c>
      <c r="O14298" s="1">
        <v>9.9525899999999998E-76</v>
      </c>
      <c r="P14298">
        <v>738</v>
      </c>
    </row>
    <row r="14299" spans="1:16" x14ac:dyDescent="0.25">
      <c r="A14299" t="s">
        <v>21225</v>
      </c>
      <c r="B14299">
        <v>2418</v>
      </c>
      <c r="C14299" s="3" t="str">
        <f>HYPERLINK("http://www.uniprot.org/uniprot/I1M637","tr|I1M637|I1M637_SOYBN")</f>
        <v>tr|I1M637|I1M637_SOYBN</v>
      </c>
      <c r="D14299" t="s">
        <v>28</v>
      </c>
      <c r="E14299">
        <v>83.47</v>
      </c>
      <c r="F14299">
        <v>805</v>
      </c>
      <c r="G14299">
        <v>133</v>
      </c>
      <c r="H14299">
        <v>0</v>
      </c>
      <c r="I14299">
        <v>1</v>
      </c>
      <c r="J14299">
        <v>2415</v>
      </c>
      <c r="K14299">
        <v>1</v>
      </c>
      <c r="L14299">
        <v>1</v>
      </c>
      <c r="M14299">
        <v>798</v>
      </c>
      <c r="N14299" t="s">
        <v>18</v>
      </c>
      <c r="O14299">
        <v>0</v>
      </c>
      <c r="P14299">
        <v>3378</v>
      </c>
    </row>
    <row r="14300" spans="1:16" x14ac:dyDescent="0.25">
      <c r="A14300" t="s">
        <v>21226</v>
      </c>
      <c r="B14300">
        <v>930</v>
      </c>
      <c r="C14300" s="3" t="str">
        <f>HYPERLINK("http://www.uniprot.org/uniprot/A2Q2T1","tr|A2Q2T1|A2Q2T1_MEDTR")</f>
        <v>tr|A2Q2T1|A2Q2T1_MEDTR</v>
      </c>
      <c r="D14300" t="s">
        <v>337</v>
      </c>
      <c r="E14300">
        <v>72.05</v>
      </c>
      <c r="F14300">
        <v>340</v>
      </c>
      <c r="G14300">
        <v>95</v>
      </c>
      <c r="H14300">
        <v>44</v>
      </c>
      <c r="I14300">
        <v>4</v>
      </c>
      <c r="J14300">
        <v>891</v>
      </c>
      <c r="K14300">
        <v>1</v>
      </c>
      <c r="L14300">
        <v>138</v>
      </c>
      <c r="M14300">
        <v>477</v>
      </c>
      <c r="N14300" t="s">
        <v>18</v>
      </c>
      <c r="O14300" s="1">
        <v>7.2315199999999997E-131</v>
      </c>
      <c r="P14300">
        <v>1215</v>
      </c>
    </row>
    <row r="14301" spans="1:16" x14ac:dyDescent="0.25">
      <c r="A14301" t="s">
        <v>21227</v>
      </c>
      <c r="B14301">
        <v>2148</v>
      </c>
      <c r="C14301" s="3" t="str">
        <f>HYPERLINK("http://www.uniprot.org/uniprot/G7LB54","tr|G7LB54|G7LB54_MEDTR")</f>
        <v>tr|G7LB54|G7LB54_MEDTR</v>
      </c>
      <c r="D14301" t="s">
        <v>21228</v>
      </c>
      <c r="E14301">
        <v>80.72</v>
      </c>
      <c r="F14301">
        <v>716</v>
      </c>
      <c r="G14301">
        <v>138</v>
      </c>
      <c r="H14301">
        <v>1</v>
      </c>
      <c r="I14301">
        <v>1</v>
      </c>
      <c r="J14301">
        <v>2145</v>
      </c>
      <c r="K14301">
        <v>1</v>
      </c>
      <c r="L14301">
        <v>54</v>
      </c>
      <c r="M14301">
        <v>766</v>
      </c>
      <c r="N14301" t="s">
        <v>18</v>
      </c>
      <c r="O14301">
        <v>0</v>
      </c>
      <c r="P14301">
        <v>2842</v>
      </c>
    </row>
    <row r="14302" spans="1:16" x14ac:dyDescent="0.25">
      <c r="A14302" t="s">
        <v>21229</v>
      </c>
      <c r="B14302">
        <v>1677</v>
      </c>
      <c r="C14302" s="3" t="str">
        <f>HYPERLINK("http://www.uniprot.org/uniprot/I1LDA8","tr|I1LDA8|I1LDA8_SOYBN")</f>
        <v>tr|I1LDA8|I1LDA8_SOYBN</v>
      </c>
      <c r="D14302" t="s">
        <v>28</v>
      </c>
      <c r="E14302">
        <v>71.8</v>
      </c>
      <c r="F14302">
        <v>564</v>
      </c>
      <c r="G14302">
        <v>159</v>
      </c>
      <c r="H14302">
        <v>6</v>
      </c>
      <c r="I14302">
        <v>1</v>
      </c>
      <c r="J14302">
        <v>1674</v>
      </c>
      <c r="K14302">
        <v>1</v>
      </c>
      <c r="L14302">
        <v>1</v>
      </c>
      <c r="M14302">
        <v>560</v>
      </c>
      <c r="N14302" t="s">
        <v>18</v>
      </c>
      <c r="O14302">
        <v>0</v>
      </c>
      <c r="P14302">
        <v>2067</v>
      </c>
    </row>
    <row r="14303" spans="1:16" x14ac:dyDescent="0.25">
      <c r="A14303" t="s">
        <v>21230</v>
      </c>
      <c r="B14303">
        <v>1566</v>
      </c>
      <c r="C14303" s="3" t="str">
        <f>HYPERLINK("http://www.uniprot.org/uniprot/I1NHN7","tr|I1NHN7|I1NHN7_SOYBN")</f>
        <v>tr|I1NHN7|I1NHN7_SOYBN</v>
      </c>
      <c r="D14303" t="s">
        <v>71</v>
      </c>
      <c r="E14303">
        <v>56.56</v>
      </c>
      <c r="F14303">
        <v>548</v>
      </c>
      <c r="G14303">
        <v>238</v>
      </c>
      <c r="H14303">
        <v>29</v>
      </c>
      <c r="I14303">
        <v>1</v>
      </c>
      <c r="J14303">
        <v>1557</v>
      </c>
      <c r="K14303">
        <v>1</v>
      </c>
      <c r="L14303">
        <v>1</v>
      </c>
      <c r="M14303">
        <v>536</v>
      </c>
      <c r="N14303" t="s">
        <v>18</v>
      </c>
      <c r="O14303" s="1">
        <v>7.07443E-147</v>
      </c>
      <c r="P14303">
        <v>1356</v>
      </c>
    </row>
    <row r="14304" spans="1:16" x14ac:dyDescent="0.25">
      <c r="A14304" t="s">
        <v>21231</v>
      </c>
      <c r="B14304">
        <v>159</v>
      </c>
      <c r="C14304" s="3" t="str">
        <f>HYPERLINK("http://www.uniprot.org/uniprot/G7JLI4","tr|G7JLI4|G7JLI4_MEDTR")</f>
        <v>tr|G7JLI4|G7JLI4_MEDTR</v>
      </c>
      <c r="D14304" t="s">
        <v>21232</v>
      </c>
      <c r="E14304">
        <v>57.77</v>
      </c>
      <c r="F14304">
        <v>45</v>
      </c>
      <c r="G14304">
        <v>19</v>
      </c>
      <c r="H14304">
        <v>0</v>
      </c>
      <c r="I14304">
        <v>4</v>
      </c>
      <c r="J14304">
        <v>138</v>
      </c>
      <c r="K14304">
        <v>1</v>
      </c>
      <c r="L14304">
        <v>187</v>
      </c>
      <c r="M14304">
        <v>231</v>
      </c>
      <c r="N14304" t="s">
        <v>18</v>
      </c>
      <c r="O14304" s="1">
        <v>1.25369E-8</v>
      </c>
      <c r="P14304">
        <v>156</v>
      </c>
    </row>
    <row r="14305" spans="1:16" x14ac:dyDescent="0.25">
      <c r="A14305" t="s">
        <v>21233</v>
      </c>
      <c r="B14305">
        <v>456</v>
      </c>
      <c r="C14305" s="3" t="str">
        <f>HYPERLINK("http://www.uniprot.org/uniprot/G7J3D8","tr|G7J3D8|G7J3D8_MEDTR")</f>
        <v>tr|G7J3D8|G7J3D8_MEDTR</v>
      </c>
      <c r="D14305" t="s">
        <v>21234</v>
      </c>
      <c r="E14305">
        <v>80</v>
      </c>
      <c r="F14305">
        <v>155</v>
      </c>
      <c r="G14305">
        <v>31</v>
      </c>
      <c r="H14305">
        <v>4</v>
      </c>
      <c r="I14305">
        <v>1</v>
      </c>
      <c r="J14305">
        <v>453</v>
      </c>
      <c r="K14305">
        <v>1</v>
      </c>
      <c r="L14305">
        <v>1</v>
      </c>
      <c r="M14305">
        <v>154</v>
      </c>
      <c r="N14305" t="s">
        <v>18</v>
      </c>
      <c r="O14305" s="1">
        <v>1.02722E-63</v>
      </c>
      <c r="P14305">
        <v>631</v>
      </c>
    </row>
    <row r="14306" spans="1:16" x14ac:dyDescent="0.25">
      <c r="A14306" t="s">
        <v>21235</v>
      </c>
      <c r="B14306">
        <v>1578</v>
      </c>
      <c r="C14306" s="3" t="str">
        <f>HYPERLINK("http://www.uniprot.org/uniprot/G7J7P9","tr|G7J7P9|G7J7P9_MEDTR")</f>
        <v>tr|G7J7P9|G7J7P9_MEDTR</v>
      </c>
      <c r="D14306" t="s">
        <v>21236</v>
      </c>
      <c r="E14306">
        <v>77.77</v>
      </c>
      <c r="F14306">
        <v>486</v>
      </c>
      <c r="G14306">
        <v>108</v>
      </c>
      <c r="H14306">
        <v>0</v>
      </c>
      <c r="I14306">
        <v>16</v>
      </c>
      <c r="J14306">
        <v>1473</v>
      </c>
      <c r="K14306">
        <v>1</v>
      </c>
      <c r="L14306">
        <v>1</v>
      </c>
      <c r="M14306">
        <v>481</v>
      </c>
      <c r="N14306" t="s">
        <v>18</v>
      </c>
      <c r="O14306">
        <v>0</v>
      </c>
      <c r="P14306">
        <v>1965</v>
      </c>
    </row>
    <row r="14307" spans="1:16" x14ac:dyDescent="0.25">
      <c r="A14307" t="s">
        <v>21237</v>
      </c>
      <c r="B14307">
        <v>1497</v>
      </c>
      <c r="C14307" s="3" t="str">
        <f>HYPERLINK("http://www.uniprot.org/uniprot/G7I2F3","tr|G7I2F3|G7I2F3_MEDTR")</f>
        <v>tr|G7I2F3|G7I2F3_MEDTR</v>
      </c>
      <c r="D14307" t="s">
        <v>257</v>
      </c>
      <c r="E14307">
        <v>39.57</v>
      </c>
      <c r="F14307">
        <v>235</v>
      </c>
      <c r="G14307">
        <v>142</v>
      </c>
      <c r="H14307">
        <v>2</v>
      </c>
      <c r="I14307">
        <v>733</v>
      </c>
      <c r="J14307">
        <v>1431</v>
      </c>
      <c r="K14307">
        <v>1</v>
      </c>
      <c r="L14307">
        <v>169</v>
      </c>
      <c r="M14307">
        <v>379</v>
      </c>
      <c r="N14307" t="s">
        <v>18</v>
      </c>
      <c r="O14307" s="1">
        <v>2.4384900000000001E-32</v>
      </c>
      <c r="P14307">
        <v>368</v>
      </c>
    </row>
    <row r="14308" spans="1:16" x14ac:dyDescent="0.25">
      <c r="A14308" t="s">
        <v>21238</v>
      </c>
      <c r="B14308">
        <v>639</v>
      </c>
      <c r="C14308" s="3" t="str">
        <f>HYPERLINK("http://www.uniprot.org/uniprot/M5XMU4","tr|M5XMU4|M5XMU4_PRUPE")</f>
        <v>tr|M5XMU4|M5XMU4_PRUPE</v>
      </c>
      <c r="D14308" t="s">
        <v>21239</v>
      </c>
      <c r="E14308">
        <v>61.9</v>
      </c>
      <c r="F14308">
        <v>210</v>
      </c>
      <c r="G14308">
        <v>80</v>
      </c>
      <c r="H14308">
        <v>0</v>
      </c>
      <c r="I14308">
        <v>7</v>
      </c>
      <c r="J14308">
        <v>636</v>
      </c>
      <c r="K14308">
        <v>1</v>
      </c>
      <c r="L14308">
        <v>13</v>
      </c>
      <c r="M14308">
        <v>222</v>
      </c>
      <c r="N14308" t="s">
        <v>18</v>
      </c>
      <c r="O14308" s="1">
        <v>2.8870999999999998E-74</v>
      </c>
      <c r="P14308">
        <v>724</v>
      </c>
    </row>
    <row r="14309" spans="1:16" x14ac:dyDescent="0.25">
      <c r="A14309" t="s">
        <v>21240</v>
      </c>
      <c r="B14309">
        <v>468</v>
      </c>
      <c r="C14309" s="3" t="str">
        <f>HYPERLINK("http://www.uniprot.org/uniprot/Q2MGQ2","tr|Q2MGQ2|Q2MGQ2_MEDTR")</f>
        <v>tr|Q2MGQ2|Q2MGQ2_MEDTR</v>
      </c>
      <c r="D14309" t="s">
        <v>21241</v>
      </c>
      <c r="E14309">
        <v>89.67</v>
      </c>
      <c r="F14309">
        <v>155</v>
      </c>
      <c r="G14309">
        <v>16</v>
      </c>
      <c r="H14309">
        <v>0</v>
      </c>
      <c r="I14309">
        <v>1</v>
      </c>
      <c r="J14309">
        <v>465</v>
      </c>
      <c r="K14309">
        <v>1</v>
      </c>
      <c r="L14309">
        <v>1</v>
      </c>
      <c r="M14309">
        <v>155</v>
      </c>
      <c r="N14309" t="s">
        <v>18</v>
      </c>
      <c r="O14309" s="1">
        <v>3.1131799999999998E-76</v>
      </c>
      <c r="P14309">
        <v>739</v>
      </c>
    </row>
    <row r="14310" spans="1:16" x14ac:dyDescent="0.25">
      <c r="A14310" t="s">
        <v>21242</v>
      </c>
      <c r="B14310">
        <v>813</v>
      </c>
      <c r="C14310" s="3" t="str">
        <f>HYPERLINK("http://www.uniprot.org/uniprot/I1LQ56","tr|I1LQ56|I1LQ56_SOYBN")</f>
        <v>tr|I1LQ56|I1LQ56_SOYBN</v>
      </c>
      <c r="D14310" t="s">
        <v>28</v>
      </c>
      <c r="E14310">
        <v>72.959999999999994</v>
      </c>
      <c r="F14310">
        <v>270</v>
      </c>
      <c r="G14310">
        <v>73</v>
      </c>
      <c r="H14310">
        <v>0</v>
      </c>
      <c r="I14310">
        <v>1</v>
      </c>
      <c r="J14310">
        <v>810</v>
      </c>
      <c r="K14310">
        <v>1</v>
      </c>
      <c r="L14310">
        <v>1</v>
      </c>
      <c r="M14310">
        <v>254</v>
      </c>
      <c r="N14310" t="s">
        <v>18</v>
      </c>
      <c r="O14310" s="1">
        <v>4.2377799999999999E-102</v>
      </c>
      <c r="P14310">
        <v>966</v>
      </c>
    </row>
    <row r="14311" spans="1:16" x14ac:dyDescent="0.25">
      <c r="A14311" t="s">
        <v>21243</v>
      </c>
      <c r="B14311">
        <v>1755</v>
      </c>
      <c r="C14311" s="3" t="str">
        <f>HYPERLINK("http://www.uniprot.org/uniprot/K7MJT8","tr|K7MJT8|K7MJT8_SOYBN")</f>
        <v>tr|K7MJT8|K7MJT8_SOYBN</v>
      </c>
      <c r="D14311" t="s">
        <v>28</v>
      </c>
      <c r="E14311">
        <v>76.34</v>
      </c>
      <c r="F14311">
        <v>575</v>
      </c>
      <c r="G14311">
        <v>136</v>
      </c>
      <c r="H14311">
        <v>0</v>
      </c>
      <c r="I14311">
        <v>1</v>
      </c>
      <c r="J14311">
        <v>1725</v>
      </c>
      <c r="K14311">
        <v>1</v>
      </c>
      <c r="L14311">
        <v>15</v>
      </c>
      <c r="M14311">
        <v>585</v>
      </c>
      <c r="N14311" t="s">
        <v>18</v>
      </c>
      <c r="O14311">
        <v>0</v>
      </c>
      <c r="P14311">
        <v>2252</v>
      </c>
    </row>
    <row r="14312" spans="1:16" x14ac:dyDescent="0.25">
      <c r="A14312" t="s">
        <v>21244</v>
      </c>
      <c r="B14312">
        <v>1053</v>
      </c>
      <c r="C14312" s="3" t="str">
        <f>HYPERLINK("http://www.uniprot.org/uniprot/I1MJX6","tr|I1MJX6|I1MJX6_SOYBN")</f>
        <v>tr|I1MJX6|I1MJX6_SOYBN</v>
      </c>
      <c r="D14312" t="s">
        <v>117</v>
      </c>
      <c r="E14312">
        <v>72.569999999999993</v>
      </c>
      <c r="F14312">
        <v>350</v>
      </c>
      <c r="G14312">
        <v>96</v>
      </c>
      <c r="H14312">
        <v>0</v>
      </c>
      <c r="I14312">
        <v>1</v>
      </c>
      <c r="J14312">
        <v>1050</v>
      </c>
      <c r="K14312">
        <v>1</v>
      </c>
      <c r="L14312">
        <v>1</v>
      </c>
      <c r="M14312">
        <v>340</v>
      </c>
      <c r="N14312" t="s">
        <v>18</v>
      </c>
      <c r="O14312" s="1">
        <v>2.0545699999999999E-135</v>
      </c>
      <c r="P14312">
        <v>1255</v>
      </c>
    </row>
    <row r="14313" spans="1:16" x14ac:dyDescent="0.25">
      <c r="A14313" t="s">
        <v>21245</v>
      </c>
      <c r="B14313">
        <v>1527</v>
      </c>
      <c r="C14313" s="3" t="str">
        <f>HYPERLINK("http://www.uniprot.org/uniprot/G7L8A5","tr|G7L8A5|G7L8A5_MEDTR")</f>
        <v>tr|G7L8A5|G7L8A5_MEDTR</v>
      </c>
      <c r="D14313" t="s">
        <v>21246</v>
      </c>
      <c r="E14313">
        <v>72.77</v>
      </c>
      <c r="F14313">
        <v>191</v>
      </c>
      <c r="G14313">
        <v>52</v>
      </c>
      <c r="H14313">
        <v>3</v>
      </c>
      <c r="I14313">
        <v>1</v>
      </c>
      <c r="J14313">
        <v>564</v>
      </c>
      <c r="K14313">
        <v>1</v>
      </c>
      <c r="L14313">
        <v>1</v>
      </c>
      <c r="M14313">
        <v>191</v>
      </c>
      <c r="N14313" t="s">
        <v>18</v>
      </c>
      <c r="O14313" s="1">
        <v>3.5803000000000002E-71</v>
      </c>
      <c r="P14313">
        <v>703</v>
      </c>
    </row>
    <row r="14314" spans="1:16" x14ac:dyDescent="0.25">
      <c r="A14314" t="s">
        <v>21247</v>
      </c>
      <c r="B14314">
        <v>1467</v>
      </c>
      <c r="C14314" s="3" t="str">
        <f>HYPERLINK("http://www.uniprot.org/uniprot/G7JW63","tr|G7JW63|G7JW63_MEDTR")</f>
        <v>tr|G7JW63|G7JW63_MEDTR</v>
      </c>
      <c r="D14314" t="s">
        <v>21248</v>
      </c>
      <c r="E14314">
        <v>51.38</v>
      </c>
      <c r="F14314">
        <v>506</v>
      </c>
      <c r="G14314">
        <v>246</v>
      </c>
      <c r="H14314">
        <v>34</v>
      </c>
      <c r="I14314">
        <v>1</v>
      </c>
      <c r="J14314">
        <v>1416</v>
      </c>
      <c r="K14314">
        <v>1</v>
      </c>
      <c r="L14314">
        <v>1</v>
      </c>
      <c r="M14314">
        <v>488</v>
      </c>
      <c r="N14314" t="s">
        <v>18</v>
      </c>
      <c r="O14314" s="1">
        <v>3.2218800000000002E-122</v>
      </c>
      <c r="P14314">
        <v>1143</v>
      </c>
    </row>
    <row r="14315" spans="1:16" x14ac:dyDescent="0.25">
      <c r="A14315" t="s">
        <v>21249</v>
      </c>
      <c r="B14315">
        <v>774</v>
      </c>
      <c r="C14315" s="3" t="str">
        <f>HYPERLINK("http://www.uniprot.org/uniprot/G7KDI7","tr|G7KDI7|G7KDI7_MEDTR")</f>
        <v>tr|G7KDI7|G7KDI7_MEDTR</v>
      </c>
      <c r="D14315" t="s">
        <v>10923</v>
      </c>
      <c r="E14315">
        <v>81.81</v>
      </c>
      <c r="F14315">
        <v>220</v>
      </c>
      <c r="G14315">
        <v>40</v>
      </c>
      <c r="H14315">
        <v>5</v>
      </c>
      <c r="I14315">
        <v>103</v>
      </c>
      <c r="J14315">
        <v>747</v>
      </c>
      <c r="K14315">
        <v>1</v>
      </c>
      <c r="L14315">
        <v>455</v>
      </c>
      <c r="M14315">
        <v>674</v>
      </c>
      <c r="N14315" t="s">
        <v>18</v>
      </c>
      <c r="O14315" s="1">
        <v>4.1362E-96</v>
      </c>
      <c r="P14315">
        <v>914</v>
      </c>
    </row>
    <row r="14316" spans="1:16" x14ac:dyDescent="0.25">
      <c r="A14316" t="s">
        <v>21250</v>
      </c>
      <c r="B14316">
        <v>483</v>
      </c>
      <c r="C14316" s="3" t="str">
        <f>HYPERLINK("http://www.uniprot.org/uniprot/I3SUN2","tr|I3SUN2|I3SUN2_LOTJA")</f>
        <v>tr|I3SUN2|I3SUN2_LOTJA</v>
      </c>
      <c r="D14316" t="s">
        <v>93</v>
      </c>
      <c r="E14316">
        <v>72.510000000000005</v>
      </c>
      <c r="F14316">
        <v>171</v>
      </c>
      <c r="G14316">
        <v>47</v>
      </c>
      <c r="H14316">
        <v>12</v>
      </c>
      <c r="I14316">
        <v>1</v>
      </c>
      <c r="J14316">
        <v>477</v>
      </c>
      <c r="K14316">
        <v>1</v>
      </c>
      <c r="L14316">
        <v>1</v>
      </c>
      <c r="M14316">
        <v>171</v>
      </c>
      <c r="N14316" t="s">
        <v>18</v>
      </c>
      <c r="O14316" s="1">
        <v>2.4854600000000002E-65</v>
      </c>
      <c r="P14316">
        <v>645</v>
      </c>
    </row>
    <row r="14317" spans="1:16" x14ac:dyDescent="0.25">
      <c r="A14317" t="s">
        <v>21251</v>
      </c>
      <c r="B14317">
        <v>390</v>
      </c>
      <c r="C14317" s="3" t="str">
        <f>HYPERLINK("http://www.uniprot.org/uniprot/G7JF71","tr|G7JF71|G7JF71_MEDTR")</f>
        <v>tr|G7JF71|G7JF71_MEDTR</v>
      </c>
      <c r="D14317" t="s">
        <v>13170</v>
      </c>
      <c r="E14317">
        <v>41.42</v>
      </c>
      <c r="F14317">
        <v>140</v>
      </c>
      <c r="G14317">
        <v>82</v>
      </c>
      <c r="H14317">
        <v>15</v>
      </c>
      <c r="I14317">
        <v>1</v>
      </c>
      <c r="J14317">
        <v>375</v>
      </c>
      <c r="K14317">
        <v>1</v>
      </c>
      <c r="L14317">
        <v>1</v>
      </c>
      <c r="M14317">
        <v>140</v>
      </c>
      <c r="N14317" t="s">
        <v>18</v>
      </c>
      <c r="O14317" s="1">
        <v>2.3360299999999998E-15</v>
      </c>
      <c r="P14317">
        <v>214</v>
      </c>
    </row>
    <row r="14318" spans="1:16" x14ac:dyDescent="0.25">
      <c r="A14318" t="s">
        <v>21252</v>
      </c>
      <c r="B14318">
        <v>978</v>
      </c>
      <c r="C14318" s="3" t="str">
        <f>HYPERLINK("http://www.uniprot.org/uniprot/I1MTE4","tr|I1MTE4|I1MTE4_SOYBN")</f>
        <v>tr|I1MTE4|I1MTE4_SOYBN</v>
      </c>
      <c r="D14318" t="s">
        <v>28</v>
      </c>
      <c r="E14318">
        <v>75.23</v>
      </c>
      <c r="F14318">
        <v>323</v>
      </c>
      <c r="G14318">
        <v>80</v>
      </c>
      <c r="H14318">
        <v>0</v>
      </c>
      <c r="I14318">
        <v>1</v>
      </c>
      <c r="J14318">
        <v>969</v>
      </c>
      <c r="K14318">
        <v>1</v>
      </c>
      <c r="L14318">
        <v>1</v>
      </c>
      <c r="M14318">
        <v>319</v>
      </c>
      <c r="N14318" t="s">
        <v>18</v>
      </c>
      <c r="O14318" s="1">
        <v>3.8132800000000001E-125</v>
      </c>
      <c r="P14318">
        <v>1166</v>
      </c>
    </row>
    <row r="14319" spans="1:16" x14ac:dyDescent="0.25">
      <c r="A14319" t="s">
        <v>21253</v>
      </c>
      <c r="B14319">
        <v>2646</v>
      </c>
      <c r="C14319" s="3" t="str">
        <f>HYPERLINK("http://www.uniprot.org/uniprot/G7IFN5","tr|G7IFN5|G7IFN5_MEDTR")</f>
        <v>tr|G7IFN5|G7IFN5_MEDTR</v>
      </c>
      <c r="D14319" t="s">
        <v>21254</v>
      </c>
      <c r="E14319">
        <v>70.08</v>
      </c>
      <c r="F14319">
        <v>926</v>
      </c>
      <c r="G14319">
        <v>277</v>
      </c>
      <c r="H14319">
        <v>63</v>
      </c>
      <c r="I14319">
        <v>55</v>
      </c>
      <c r="J14319">
        <v>2643</v>
      </c>
      <c r="K14319">
        <v>1</v>
      </c>
      <c r="L14319">
        <v>8</v>
      </c>
      <c r="M14319">
        <v>929</v>
      </c>
      <c r="N14319" t="s">
        <v>18</v>
      </c>
      <c r="O14319">
        <v>0</v>
      </c>
      <c r="P14319">
        <v>3069</v>
      </c>
    </row>
    <row r="14320" spans="1:16" x14ac:dyDescent="0.25">
      <c r="A14320" t="s">
        <v>21255</v>
      </c>
      <c r="B14320">
        <v>663</v>
      </c>
      <c r="C14320" s="3" t="str">
        <f>HYPERLINK("http://www.uniprot.org/uniprot/G7IFV1","tr|G7IFV1|G7IFV1_MEDTR")</f>
        <v>tr|G7IFV1|G7IFV1_MEDTR</v>
      </c>
      <c r="D14320" t="s">
        <v>21256</v>
      </c>
      <c r="E14320">
        <v>92.89</v>
      </c>
      <c r="F14320">
        <v>197</v>
      </c>
      <c r="G14320">
        <v>14</v>
      </c>
      <c r="H14320">
        <v>0</v>
      </c>
      <c r="I14320">
        <v>1</v>
      </c>
      <c r="J14320">
        <v>591</v>
      </c>
      <c r="K14320">
        <v>1</v>
      </c>
      <c r="L14320">
        <v>1</v>
      </c>
      <c r="M14320">
        <v>197</v>
      </c>
      <c r="N14320" t="s">
        <v>18</v>
      </c>
      <c r="O14320" s="1">
        <v>2.4670199999999998E-103</v>
      </c>
      <c r="P14320">
        <v>975</v>
      </c>
    </row>
    <row r="14321" spans="1:16" x14ac:dyDescent="0.25">
      <c r="A14321" t="s">
        <v>21257</v>
      </c>
      <c r="B14321">
        <v>1086</v>
      </c>
      <c r="C14321" s="3" t="str">
        <f>HYPERLINK("http://www.uniprot.org/uniprot/I3T5T0","tr|I3T5T0|I3T5T0_MEDTR")</f>
        <v>tr|I3T5T0|I3T5T0_MEDTR</v>
      </c>
      <c r="D14321" t="s">
        <v>22</v>
      </c>
      <c r="E14321">
        <v>86.84</v>
      </c>
      <c r="F14321">
        <v>365</v>
      </c>
      <c r="G14321">
        <v>48</v>
      </c>
      <c r="H14321">
        <v>4</v>
      </c>
      <c r="I14321">
        <v>1</v>
      </c>
      <c r="J14321">
        <v>1083</v>
      </c>
      <c r="K14321">
        <v>1</v>
      </c>
      <c r="L14321">
        <v>1</v>
      </c>
      <c r="M14321">
        <v>356</v>
      </c>
      <c r="N14321" t="s">
        <v>18</v>
      </c>
      <c r="O14321" s="1">
        <v>1.2024400000000001E-170</v>
      </c>
      <c r="P14321">
        <v>1559</v>
      </c>
    </row>
    <row r="14322" spans="1:16" x14ac:dyDescent="0.25">
      <c r="A14322" t="s">
        <v>21258</v>
      </c>
      <c r="B14322">
        <v>816</v>
      </c>
      <c r="C14322" s="3" t="str">
        <f>HYPERLINK("http://www.uniprot.org/uniprot/G7K8A0","tr|G7K8A0|G7K8A0_MEDTR")</f>
        <v>tr|G7K8A0|G7K8A0_MEDTR</v>
      </c>
      <c r="D14322" t="s">
        <v>21259</v>
      </c>
      <c r="E14322">
        <v>86.71</v>
      </c>
      <c r="F14322">
        <v>271</v>
      </c>
      <c r="G14322">
        <v>36</v>
      </c>
      <c r="H14322">
        <v>0</v>
      </c>
      <c r="I14322">
        <v>1</v>
      </c>
      <c r="J14322">
        <v>813</v>
      </c>
      <c r="K14322">
        <v>1</v>
      </c>
      <c r="L14322">
        <v>26</v>
      </c>
      <c r="M14322">
        <v>296</v>
      </c>
      <c r="N14322" t="s">
        <v>18</v>
      </c>
      <c r="O14322" s="1">
        <v>1.147E-147</v>
      </c>
      <c r="P14322">
        <v>1359</v>
      </c>
    </row>
    <row r="14323" spans="1:16" x14ac:dyDescent="0.25">
      <c r="A14323" t="s">
        <v>21260</v>
      </c>
      <c r="B14323">
        <v>564</v>
      </c>
      <c r="C14323" s="3" t="str">
        <f>HYPERLINK("http://www.uniprot.org/uniprot/I1JQM9","tr|I1JQM9|I1JQM9_SOYBN")</f>
        <v>tr|I1JQM9|I1JQM9_SOYBN</v>
      </c>
      <c r="D14323" t="s">
        <v>28</v>
      </c>
      <c r="E14323">
        <v>94.65</v>
      </c>
      <c r="F14323">
        <v>187</v>
      </c>
      <c r="G14323">
        <v>10</v>
      </c>
      <c r="H14323">
        <v>0</v>
      </c>
      <c r="I14323">
        <v>1</v>
      </c>
      <c r="J14323">
        <v>561</v>
      </c>
      <c r="K14323">
        <v>1</v>
      </c>
      <c r="L14323">
        <v>1</v>
      </c>
      <c r="M14323">
        <v>187</v>
      </c>
      <c r="N14323" t="s">
        <v>18</v>
      </c>
      <c r="O14323" s="1">
        <v>7.8568900000000002E-95</v>
      </c>
      <c r="P14323">
        <v>900</v>
      </c>
    </row>
    <row r="14324" spans="1:16" x14ac:dyDescent="0.25">
      <c r="A14324" t="s">
        <v>21261</v>
      </c>
      <c r="B14324">
        <v>735</v>
      </c>
      <c r="C14324" s="3" t="str">
        <f>HYPERLINK("http://www.uniprot.org/uniprot/G7L4T3","tr|G7L4T3|G7L4T3_MEDTR")</f>
        <v>tr|G7L4T3|G7L4T3_MEDTR</v>
      </c>
      <c r="D14324" t="s">
        <v>21262</v>
      </c>
      <c r="E14324">
        <v>74.08</v>
      </c>
      <c r="F14324">
        <v>247</v>
      </c>
      <c r="G14324">
        <v>64</v>
      </c>
      <c r="H14324">
        <v>3</v>
      </c>
      <c r="I14324">
        <v>1</v>
      </c>
      <c r="J14324">
        <v>732</v>
      </c>
      <c r="K14324">
        <v>1</v>
      </c>
      <c r="L14324">
        <v>1</v>
      </c>
      <c r="M14324">
        <v>235</v>
      </c>
      <c r="N14324" t="s">
        <v>18</v>
      </c>
      <c r="O14324" s="1">
        <v>1.00248E-85</v>
      </c>
      <c r="P14324">
        <v>824</v>
      </c>
    </row>
    <row r="14325" spans="1:16" x14ac:dyDescent="0.25">
      <c r="A14325" t="s">
        <v>21263</v>
      </c>
      <c r="B14325">
        <v>909</v>
      </c>
      <c r="C14325" s="3" t="str">
        <f>HYPERLINK("http://www.uniprot.org/uniprot/I1KWQ4","tr|I1KWQ4|I1KWQ4_SOYBN")</f>
        <v>tr|I1KWQ4|I1KWQ4_SOYBN</v>
      </c>
      <c r="D14325" t="s">
        <v>28</v>
      </c>
      <c r="E14325">
        <v>58.3</v>
      </c>
      <c r="F14325">
        <v>283</v>
      </c>
      <c r="G14325">
        <v>118</v>
      </c>
      <c r="H14325">
        <v>3</v>
      </c>
      <c r="I14325">
        <v>1</v>
      </c>
      <c r="J14325">
        <v>840</v>
      </c>
      <c r="K14325">
        <v>1</v>
      </c>
      <c r="L14325">
        <v>1</v>
      </c>
      <c r="M14325">
        <v>278</v>
      </c>
      <c r="N14325" t="s">
        <v>18</v>
      </c>
      <c r="O14325" s="1">
        <v>1.51513E-77</v>
      </c>
      <c r="P14325">
        <v>755</v>
      </c>
    </row>
    <row r="14326" spans="1:16" x14ac:dyDescent="0.25">
      <c r="A14326" t="s">
        <v>21264</v>
      </c>
      <c r="B14326">
        <v>768</v>
      </c>
      <c r="C14326" s="3" t="str">
        <f>HYPERLINK("http://www.uniprot.org/uniprot/I3S4G2","tr|I3S4G2|I3S4G2_LOTJA")</f>
        <v>tr|I3S4G2|I3S4G2_LOTJA</v>
      </c>
      <c r="D14326" t="s">
        <v>93</v>
      </c>
      <c r="E14326">
        <v>82.49</v>
      </c>
      <c r="F14326">
        <v>257</v>
      </c>
      <c r="G14326">
        <v>45</v>
      </c>
      <c r="H14326">
        <v>2</v>
      </c>
      <c r="I14326">
        <v>1</v>
      </c>
      <c r="J14326">
        <v>765</v>
      </c>
      <c r="K14326">
        <v>1</v>
      </c>
      <c r="L14326">
        <v>1</v>
      </c>
      <c r="M14326">
        <v>257</v>
      </c>
      <c r="N14326" t="s">
        <v>18</v>
      </c>
      <c r="O14326" s="1">
        <v>7.8598600000000004E-124</v>
      </c>
      <c r="P14326">
        <v>1153</v>
      </c>
    </row>
    <row r="14327" spans="1:16" x14ac:dyDescent="0.25">
      <c r="A14327" t="s">
        <v>21265</v>
      </c>
      <c r="B14327">
        <v>1566</v>
      </c>
      <c r="C14327" s="3" t="str">
        <f>HYPERLINK("http://www.uniprot.org/uniprot/I1NHN6","tr|I1NHN6|I1NHN6_SOYBN")</f>
        <v>tr|I1NHN6|I1NHN6_SOYBN</v>
      </c>
      <c r="D14327" t="s">
        <v>99</v>
      </c>
      <c r="E14327">
        <v>83.43</v>
      </c>
      <c r="F14327">
        <v>501</v>
      </c>
      <c r="G14327">
        <v>83</v>
      </c>
      <c r="H14327">
        <v>0</v>
      </c>
      <c r="I14327">
        <v>49</v>
      </c>
      <c r="J14327">
        <v>1551</v>
      </c>
      <c r="K14327">
        <v>1</v>
      </c>
      <c r="L14327">
        <v>78</v>
      </c>
      <c r="M14327">
        <v>576</v>
      </c>
      <c r="N14327" t="s">
        <v>18</v>
      </c>
      <c r="O14327">
        <v>0</v>
      </c>
      <c r="P14327">
        <v>2165</v>
      </c>
    </row>
    <row r="14328" spans="1:16" x14ac:dyDescent="0.25">
      <c r="A14328" t="s">
        <v>21266</v>
      </c>
      <c r="B14328">
        <v>1989</v>
      </c>
      <c r="C14328" s="3" t="str">
        <f>HYPERLINK("http://www.uniprot.org/uniprot/K7N0L2","tr|K7N0L2|K7N0L2_SOYBN")</f>
        <v>tr|K7N0L2|K7N0L2_SOYBN</v>
      </c>
      <c r="D14328" t="s">
        <v>117</v>
      </c>
      <c r="E14328">
        <v>71.98</v>
      </c>
      <c r="F14328">
        <v>639</v>
      </c>
      <c r="G14328">
        <v>179</v>
      </c>
      <c r="H14328">
        <v>51</v>
      </c>
      <c r="I14328">
        <v>223</v>
      </c>
      <c r="J14328">
        <v>1986</v>
      </c>
      <c r="K14328">
        <v>1</v>
      </c>
      <c r="L14328">
        <v>86</v>
      </c>
      <c r="M14328">
        <v>716</v>
      </c>
      <c r="N14328" t="s">
        <v>18</v>
      </c>
      <c r="O14328">
        <v>0</v>
      </c>
      <c r="P14328">
        <v>2342</v>
      </c>
    </row>
    <row r="14329" spans="1:16" x14ac:dyDescent="0.25">
      <c r="A14329" t="s">
        <v>21267</v>
      </c>
      <c r="B14329">
        <v>1056</v>
      </c>
      <c r="C14329" s="3" t="str">
        <f>HYPERLINK("http://www.uniprot.org/uniprot/G7J3D9","tr|G7J3D9|G7J3D9_MEDTR")</f>
        <v>tr|G7J3D9|G7J3D9_MEDTR</v>
      </c>
      <c r="D14329" t="s">
        <v>21268</v>
      </c>
      <c r="E14329">
        <v>76.53</v>
      </c>
      <c r="F14329">
        <v>392</v>
      </c>
      <c r="G14329">
        <v>92</v>
      </c>
      <c r="H14329">
        <v>44</v>
      </c>
      <c r="I14329">
        <v>1</v>
      </c>
      <c r="J14329">
        <v>1044</v>
      </c>
      <c r="K14329">
        <v>1</v>
      </c>
      <c r="L14329">
        <v>1</v>
      </c>
      <c r="M14329">
        <v>387</v>
      </c>
      <c r="N14329" t="s">
        <v>18</v>
      </c>
      <c r="O14329" s="1">
        <v>2.7646200000000001E-164</v>
      </c>
      <c r="P14329">
        <v>1504</v>
      </c>
    </row>
    <row r="14330" spans="1:16" x14ac:dyDescent="0.25">
      <c r="A14330" t="s">
        <v>21269</v>
      </c>
      <c r="B14330">
        <v>468</v>
      </c>
      <c r="C14330" s="3" t="str">
        <f>HYPERLINK("http://www.uniprot.org/uniprot/G7J773","tr|G7J773|G7J773_MEDTR")</f>
        <v>tr|G7J773|G7J773_MEDTR</v>
      </c>
      <c r="D14330" t="s">
        <v>21270</v>
      </c>
      <c r="E14330">
        <v>80.569999999999993</v>
      </c>
      <c r="F14330">
        <v>139</v>
      </c>
      <c r="G14330">
        <v>27</v>
      </c>
      <c r="H14330">
        <v>3</v>
      </c>
      <c r="I14330">
        <v>58</v>
      </c>
      <c r="J14330">
        <v>465</v>
      </c>
      <c r="K14330">
        <v>1</v>
      </c>
      <c r="L14330">
        <v>74</v>
      </c>
      <c r="M14330">
        <v>209</v>
      </c>
      <c r="N14330" t="s">
        <v>18</v>
      </c>
      <c r="O14330" s="1">
        <v>1.0774600000000001E-52</v>
      </c>
      <c r="P14330">
        <v>536</v>
      </c>
    </row>
    <row r="14331" spans="1:16" x14ac:dyDescent="0.25">
      <c r="A14331" t="s">
        <v>21271</v>
      </c>
      <c r="B14331">
        <v>432</v>
      </c>
      <c r="C14331" s="3" t="str">
        <f>HYPERLINK("http://www.uniprot.org/uniprot/C6TFG9","tr|C6TFG9|C6TFG9_SOYBN")</f>
        <v>tr|C6TFG9|C6TFG9_SOYBN</v>
      </c>
      <c r="D14331" t="s">
        <v>210</v>
      </c>
      <c r="E14331">
        <v>88.88</v>
      </c>
      <c r="F14331">
        <v>126</v>
      </c>
      <c r="G14331">
        <v>14</v>
      </c>
      <c r="H14331">
        <v>1</v>
      </c>
      <c r="I14331">
        <v>55</v>
      </c>
      <c r="J14331">
        <v>429</v>
      </c>
      <c r="K14331">
        <v>1</v>
      </c>
      <c r="L14331">
        <v>18</v>
      </c>
      <c r="M14331">
        <v>143</v>
      </c>
      <c r="N14331" t="s">
        <v>18</v>
      </c>
      <c r="O14331" s="1">
        <v>1.00195E-58</v>
      </c>
      <c r="P14331">
        <v>588</v>
      </c>
    </row>
    <row r="14332" spans="1:16" x14ac:dyDescent="0.25">
      <c r="A14332" t="s">
        <v>21272</v>
      </c>
      <c r="B14332">
        <v>1371</v>
      </c>
      <c r="C14332" s="3" t="str">
        <f>HYPERLINK("http://www.uniprot.org/uniprot/G7J3J9","tr|G7J3J9|G7J3J9_MEDTR")</f>
        <v>tr|G7J3J9|G7J3J9_MEDTR</v>
      </c>
      <c r="D14332" t="s">
        <v>21273</v>
      </c>
      <c r="E14332">
        <v>70.25</v>
      </c>
      <c r="F14332">
        <v>427</v>
      </c>
      <c r="G14332">
        <v>127</v>
      </c>
      <c r="H14332">
        <v>1</v>
      </c>
      <c r="I14332">
        <v>88</v>
      </c>
      <c r="J14332">
        <v>1365</v>
      </c>
      <c r="K14332">
        <v>1</v>
      </c>
      <c r="L14332">
        <v>28</v>
      </c>
      <c r="M14332">
        <v>450</v>
      </c>
      <c r="N14332" t="s">
        <v>18</v>
      </c>
      <c r="O14332" s="1">
        <v>1.9523900000000002E-158</v>
      </c>
      <c r="P14332">
        <v>1455</v>
      </c>
    </row>
    <row r="14333" spans="1:16" x14ac:dyDescent="0.25">
      <c r="A14333" t="s">
        <v>21274</v>
      </c>
      <c r="B14333">
        <v>1224</v>
      </c>
      <c r="C14333" s="3" t="str">
        <f>HYPERLINK("http://www.uniprot.org/uniprot/Q2MGQ0","tr|Q2MGQ0|Q2MGQ0_MEDTR")</f>
        <v>tr|Q2MGQ0|Q2MGQ0_MEDTR</v>
      </c>
      <c r="D14333" t="s">
        <v>21275</v>
      </c>
      <c r="E14333">
        <v>78.39</v>
      </c>
      <c r="F14333">
        <v>398</v>
      </c>
      <c r="G14333">
        <v>86</v>
      </c>
      <c r="H14333">
        <v>7</v>
      </c>
      <c r="I14333">
        <v>49</v>
      </c>
      <c r="J14333">
        <v>1221</v>
      </c>
      <c r="K14333">
        <v>1</v>
      </c>
      <c r="L14333">
        <v>24</v>
      </c>
      <c r="M14333">
        <v>421</v>
      </c>
      <c r="N14333" t="s">
        <v>18</v>
      </c>
      <c r="O14333" s="1">
        <v>1.5983299999999999E-169</v>
      </c>
      <c r="P14333">
        <v>1550</v>
      </c>
    </row>
    <row r="14334" spans="1:16" x14ac:dyDescent="0.25">
      <c r="A14334" t="s">
        <v>21276</v>
      </c>
      <c r="B14334">
        <v>1278</v>
      </c>
      <c r="C14334" s="3" t="str">
        <f>HYPERLINK("http://www.uniprot.org/uniprot/I3T0Q3","tr|I3T0Q3|I3T0Q3_MEDTR")</f>
        <v>tr|I3T0Q3|I3T0Q3_MEDTR</v>
      </c>
      <c r="D14334" t="s">
        <v>22</v>
      </c>
      <c r="E14334">
        <v>86.86</v>
      </c>
      <c r="F14334">
        <v>434</v>
      </c>
      <c r="G14334">
        <v>57</v>
      </c>
      <c r="H14334">
        <v>9</v>
      </c>
      <c r="I14334">
        <v>1</v>
      </c>
      <c r="J14334">
        <v>1275</v>
      </c>
      <c r="K14334">
        <v>1</v>
      </c>
      <c r="L14334">
        <v>1</v>
      </c>
      <c r="M14334">
        <v>434</v>
      </c>
      <c r="N14334" t="s">
        <v>18</v>
      </c>
      <c r="O14334">
        <v>0</v>
      </c>
      <c r="P14334">
        <v>1948</v>
      </c>
    </row>
    <row r="14335" spans="1:16" x14ac:dyDescent="0.25">
      <c r="A14335" t="s">
        <v>21277</v>
      </c>
      <c r="B14335">
        <v>840</v>
      </c>
      <c r="C14335" s="3" t="str">
        <f>HYPERLINK("http://www.uniprot.org/uniprot/G7JP31","tr|G7JP31|G7JP31_MEDTR")</f>
        <v>tr|G7JP31|G7JP31_MEDTR</v>
      </c>
      <c r="D14335" t="s">
        <v>21278</v>
      </c>
      <c r="E14335">
        <v>84.16</v>
      </c>
      <c r="F14335">
        <v>259</v>
      </c>
      <c r="G14335">
        <v>41</v>
      </c>
      <c r="H14335">
        <v>0</v>
      </c>
      <c r="I14335">
        <v>1</v>
      </c>
      <c r="J14335">
        <v>777</v>
      </c>
      <c r="K14335">
        <v>1</v>
      </c>
      <c r="L14335">
        <v>1</v>
      </c>
      <c r="M14335">
        <v>259</v>
      </c>
      <c r="N14335" t="s">
        <v>18</v>
      </c>
      <c r="O14335" s="1">
        <v>5.6110699999999998E-129</v>
      </c>
      <c r="P14335">
        <v>1198</v>
      </c>
    </row>
    <row r="14336" spans="1:16" x14ac:dyDescent="0.25">
      <c r="A14336" t="s">
        <v>21279</v>
      </c>
      <c r="B14336">
        <v>1716</v>
      </c>
      <c r="C14336" s="3" t="str">
        <f>HYPERLINK("http://www.uniprot.org/uniprot/I1MHP5","tr|I1MHP5|I1MHP5_SOYBN")</f>
        <v>tr|I1MHP5|I1MHP5_SOYBN</v>
      </c>
      <c r="D14336" t="s">
        <v>28</v>
      </c>
      <c r="E14336">
        <v>27.85</v>
      </c>
      <c r="F14336">
        <v>420</v>
      </c>
      <c r="G14336">
        <v>303</v>
      </c>
      <c r="H14336">
        <v>42</v>
      </c>
      <c r="I14336">
        <v>151</v>
      </c>
      <c r="J14336">
        <v>1284</v>
      </c>
      <c r="K14336">
        <v>1</v>
      </c>
      <c r="L14336">
        <v>1057</v>
      </c>
      <c r="M14336">
        <v>1470</v>
      </c>
      <c r="N14336" t="s">
        <v>18</v>
      </c>
      <c r="O14336" s="1">
        <v>2.0955399999999999E-30</v>
      </c>
      <c r="P14336">
        <v>352</v>
      </c>
    </row>
    <row r="14337" spans="1:16" x14ac:dyDescent="0.25">
      <c r="A14337" t="s">
        <v>21280</v>
      </c>
      <c r="B14337">
        <v>1218</v>
      </c>
      <c r="C14337" s="3" t="str">
        <f>HYPERLINK("http://www.uniprot.org/uniprot/K7KZK7","tr|K7KZK7|K7KZK7_SOYBN")</f>
        <v>tr|K7KZK7|K7KZK7_SOYBN</v>
      </c>
      <c r="D14337" t="s">
        <v>28</v>
      </c>
      <c r="E14337">
        <v>88.14</v>
      </c>
      <c r="F14337">
        <v>405</v>
      </c>
      <c r="G14337">
        <v>48</v>
      </c>
      <c r="H14337">
        <v>0</v>
      </c>
      <c r="I14337">
        <v>1</v>
      </c>
      <c r="J14337">
        <v>1215</v>
      </c>
      <c r="K14337">
        <v>1</v>
      </c>
      <c r="L14337">
        <v>677</v>
      </c>
      <c r="M14337">
        <v>1079</v>
      </c>
      <c r="N14337" t="s">
        <v>18</v>
      </c>
      <c r="O14337">
        <v>0</v>
      </c>
      <c r="P14337">
        <v>1853</v>
      </c>
    </row>
    <row r="14338" spans="1:16" x14ac:dyDescent="0.25">
      <c r="A14338" t="s">
        <v>21281</v>
      </c>
      <c r="B14338">
        <v>1173</v>
      </c>
      <c r="C14338" s="3" t="str">
        <f>HYPERLINK("http://www.uniprot.org/uniprot/C7FDI5","tr|C7FDI5|C7FDI5_SOYBN")</f>
        <v>tr|C7FDI5|C7FDI5_SOYBN</v>
      </c>
      <c r="D14338" t="s">
        <v>717</v>
      </c>
      <c r="E14338">
        <v>50.26</v>
      </c>
      <c r="F14338">
        <v>372</v>
      </c>
      <c r="G14338">
        <v>185</v>
      </c>
      <c r="H14338">
        <v>4</v>
      </c>
      <c r="I14338">
        <v>1</v>
      </c>
      <c r="J14338">
        <v>1104</v>
      </c>
      <c r="K14338">
        <v>1</v>
      </c>
      <c r="L14338">
        <v>694</v>
      </c>
      <c r="M14338">
        <v>1060</v>
      </c>
      <c r="N14338" t="s">
        <v>18</v>
      </c>
      <c r="O14338" s="1">
        <v>5.4667399999999996E-103</v>
      </c>
      <c r="P14338">
        <v>976</v>
      </c>
    </row>
    <row r="14339" spans="1:16" x14ac:dyDescent="0.25">
      <c r="A14339" t="s">
        <v>21282</v>
      </c>
      <c r="B14339">
        <v>852</v>
      </c>
      <c r="C14339" s="3" t="str">
        <f>HYPERLINK("http://www.uniprot.org/uniprot/A2Q2T1","tr|A2Q2T1|A2Q2T1_MEDTR")</f>
        <v>tr|A2Q2T1|A2Q2T1_MEDTR</v>
      </c>
      <c r="D14339" t="s">
        <v>337</v>
      </c>
      <c r="E14339">
        <v>84.24</v>
      </c>
      <c r="F14339">
        <v>273</v>
      </c>
      <c r="G14339">
        <v>43</v>
      </c>
      <c r="H14339">
        <v>2</v>
      </c>
      <c r="I14339">
        <v>1</v>
      </c>
      <c r="J14339">
        <v>813</v>
      </c>
      <c r="K14339">
        <v>1</v>
      </c>
      <c r="L14339">
        <v>205</v>
      </c>
      <c r="M14339">
        <v>477</v>
      </c>
      <c r="N14339" t="s">
        <v>18</v>
      </c>
      <c r="O14339" s="1">
        <v>2.6831000000000001E-126</v>
      </c>
      <c r="P14339">
        <v>1175</v>
      </c>
    </row>
    <row r="14340" spans="1:16" x14ac:dyDescent="0.25">
      <c r="A14340" t="s">
        <v>21283</v>
      </c>
      <c r="B14340">
        <v>2415</v>
      </c>
      <c r="C14340" s="3" t="str">
        <f>HYPERLINK("http://www.uniprot.org/uniprot/K7LIB2","tr|K7LIB2|K7LIB2_SOYBN")</f>
        <v>tr|K7LIB2|K7LIB2_SOYBN</v>
      </c>
      <c r="D14340" t="s">
        <v>28</v>
      </c>
      <c r="E14340">
        <v>72.62</v>
      </c>
      <c r="F14340">
        <v>716</v>
      </c>
      <c r="G14340">
        <v>196</v>
      </c>
      <c r="H14340">
        <v>2</v>
      </c>
      <c r="I14340">
        <v>271</v>
      </c>
      <c r="J14340">
        <v>2412</v>
      </c>
      <c r="K14340">
        <v>1</v>
      </c>
      <c r="L14340">
        <v>12</v>
      </c>
      <c r="M14340">
        <v>722</v>
      </c>
      <c r="N14340" t="s">
        <v>18</v>
      </c>
      <c r="O14340">
        <v>0</v>
      </c>
      <c r="P14340">
        <v>2655</v>
      </c>
    </row>
    <row r="14341" spans="1:16" x14ac:dyDescent="0.25">
      <c r="A14341" t="s">
        <v>21284</v>
      </c>
      <c r="B14341">
        <v>1650</v>
      </c>
      <c r="C14341" s="3" t="str">
        <f>HYPERLINK("http://www.uniprot.org/uniprot/A5B592","tr|A5B592|A5B592_VITVI")</f>
        <v>tr|A5B592|A5B592_VITVI</v>
      </c>
      <c r="D14341" t="s">
        <v>250</v>
      </c>
      <c r="E14341">
        <v>29.72</v>
      </c>
      <c r="F14341">
        <v>323</v>
      </c>
      <c r="G14341">
        <v>227</v>
      </c>
      <c r="H14341">
        <v>11</v>
      </c>
      <c r="I14341">
        <v>1</v>
      </c>
      <c r="J14341">
        <v>936</v>
      </c>
      <c r="K14341">
        <v>1</v>
      </c>
      <c r="L14341">
        <v>1094</v>
      </c>
      <c r="M14341">
        <v>1408</v>
      </c>
      <c r="N14341" t="s">
        <v>18</v>
      </c>
      <c r="O14341" s="1">
        <v>2.8678299999999999E-29</v>
      </c>
      <c r="P14341">
        <v>342</v>
      </c>
    </row>
    <row r="14342" spans="1:16" x14ac:dyDescent="0.25">
      <c r="A14342" t="s">
        <v>21285</v>
      </c>
      <c r="B14342">
        <v>747</v>
      </c>
      <c r="C14342" s="3" t="str">
        <f>HYPERLINK("http://www.uniprot.org/uniprot/G3VL27","tr|G3VL27|G3VL27_SARHA")</f>
        <v>tr|G3VL27|G3VL27_SARHA</v>
      </c>
      <c r="D14342" t="s">
        <v>2094</v>
      </c>
      <c r="E14342">
        <v>21.85</v>
      </c>
      <c r="F14342">
        <v>183</v>
      </c>
      <c r="G14342">
        <v>143</v>
      </c>
      <c r="H14342">
        <v>0</v>
      </c>
      <c r="I14342">
        <v>119</v>
      </c>
      <c r="J14342">
        <v>667</v>
      </c>
      <c r="K14342">
        <v>-3</v>
      </c>
      <c r="L14342">
        <v>183</v>
      </c>
      <c r="M14342">
        <v>365</v>
      </c>
      <c r="N14342" t="s">
        <v>18</v>
      </c>
      <c r="O14342" s="1">
        <v>1.74044E-8</v>
      </c>
      <c r="P14342">
        <v>158</v>
      </c>
    </row>
    <row r="14343" spans="1:16" x14ac:dyDescent="0.25">
      <c r="A14343" t="s">
        <v>21286</v>
      </c>
      <c r="B14343">
        <v>1026</v>
      </c>
      <c r="C14343" s="3" t="str">
        <f>HYPERLINK("http://www.uniprot.org/uniprot/I3T2I3","tr|I3T2I3|I3T2I3_MEDTR")</f>
        <v>tr|I3T2I3|I3T2I3_MEDTR</v>
      </c>
      <c r="D14343" t="s">
        <v>22</v>
      </c>
      <c r="E14343">
        <v>81.06</v>
      </c>
      <c r="F14343">
        <v>338</v>
      </c>
      <c r="G14343">
        <v>64</v>
      </c>
      <c r="H14343">
        <v>1</v>
      </c>
      <c r="I14343">
        <v>1</v>
      </c>
      <c r="J14343">
        <v>1011</v>
      </c>
      <c r="K14343">
        <v>1</v>
      </c>
      <c r="L14343">
        <v>12</v>
      </c>
      <c r="M14343">
        <v>349</v>
      </c>
      <c r="N14343" t="s">
        <v>18</v>
      </c>
      <c r="O14343" s="1">
        <v>1.5492599999999999E-148</v>
      </c>
      <c r="P14343">
        <v>1368</v>
      </c>
    </row>
    <row r="14344" spans="1:16" x14ac:dyDescent="0.25">
      <c r="A14344" t="s">
        <v>21287</v>
      </c>
      <c r="B14344">
        <v>885</v>
      </c>
      <c r="C14344" s="3" t="str">
        <f>HYPERLINK("http://www.uniprot.org/uniprot/G7L3E3","tr|G7L3E3|G7L3E3_MEDTR")</f>
        <v>tr|G7L3E3|G7L3E3_MEDTR</v>
      </c>
      <c r="D14344" t="s">
        <v>21288</v>
      </c>
      <c r="E14344">
        <v>63.5</v>
      </c>
      <c r="F14344">
        <v>337</v>
      </c>
      <c r="G14344">
        <v>123</v>
      </c>
      <c r="H14344">
        <v>43</v>
      </c>
      <c r="I14344">
        <v>1</v>
      </c>
      <c r="J14344">
        <v>882</v>
      </c>
      <c r="K14344">
        <v>1</v>
      </c>
      <c r="L14344">
        <v>1</v>
      </c>
      <c r="M14344">
        <v>329</v>
      </c>
      <c r="N14344" t="s">
        <v>18</v>
      </c>
      <c r="O14344" s="1">
        <v>1.1432900000000001E-106</v>
      </c>
      <c r="P14344">
        <v>1006</v>
      </c>
    </row>
    <row r="14345" spans="1:16" x14ac:dyDescent="0.25">
      <c r="A14345" t="s">
        <v>21289</v>
      </c>
      <c r="B14345">
        <v>300</v>
      </c>
      <c r="C14345" s="3" t="str">
        <f>HYPERLINK("http://www.uniprot.org/uniprot/B7FMS7","tr|B7FMS7|B7FMS7_MEDTR")</f>
        <v>tr|B7FMS7|B7FMS7_MEDTR</v>
      </c>
      <c r="D14345" t="s">
        <v>21290</v>
      </c>
      <c r="E14345">
        <v>72.72</v>
      </c>
      <c r="F14345">
        <v>99</v>
      </c>
      <c r="G14345">
        <v>27</v>
      </c>
      <c r="H14345">
        <v>0</v>
      </c>
      <c r="I14345">
        <v>1</v>
      </c>
      <c r="J14345">
        <v>297</v>
      </c>
      <c r="K14345">
        <v>1</v>
      </c>
      <c r="L14345">
        <v>49</v>
      </c>
      <c r="M14345">
        <v>134</v>
      </c>
      <c r="N14345" t="s">
        <v>18</v>
      </c>
      <c r="O14345" s="1">
        <v>1.65024E-32</v>
      </c>
      <c r="P14345">
        <v>362</v>
      </c>
    </row>
    <row r="14346" spans="1:16" x14ac:dyDescent="0.25">
      <c r="A14346" t="s">
        <v>21291</v>
      </c>
      <c r="B14346">
        <v>3102</v>
      </c>
      <c r="C14346" s="3" t="str">
        <f>HYPERLINK("http://www.uniprot.org/uniprot/G7IFV9","tr|G7IFV9|G7IFV9_MEDTR")</f>
        <v>tr|G7IFV9|G7IFV9_MEDTR</v>
      </c>
      <c r="D14346" t="s">
        <v>21292</v>
      </c>
      <c r="E14346">
        <v>82.99</v>
      </c>
      <c r="F14346">
        <v>1041</v>
      </c>
      <c r="G14346">
        <v>177</v>
      </c>
      <c r="H14346">
        <v>10</v>
      </c>
      <c r="I14346">
        <v>7</v>
      </c>
      <c r="J14346">
        <v>3099</v>
      </c>
      <c r="K14346">
        <v>1</v>
      </c>
      <c r="L14346">
        <v>4</v>
      </c>
      <c r="M14346">
        <v>1038</v>
      </c>
      <c r="N14346" t="s">
        <v>18</v>
      </c>
      <c r="O14346">
        <v>0</v>
      </c>
      <c r="P14346">
        <v>4527</v>
      </c>
    </row>
    <row r="14347" spans="1:16" x14ac:dyDescent="0.25">
      <c r="A14347" t="s">
        <v>21293</v>
      </c>
      <c r="B14347">
        <v>1344</v>
      </c>
      <c r="C14347" s="3" t="str">
        <f>HYPERLINK("http://www.uniprot.org/uniprot/G7IJ02","tr|G7IJ02|G7IJ02_MEDTR")</f>
        <v>tr|G7IJ02|G7IJ02_MEDTR</v>
      </c>
      <c r="D14347" t="s">
        <v>21294</v>
      </c>
      <c r="E14347">
        <v>75.83</v>
      </c>
      <c r="F14347">
        <v>447</v>
      </c>
      <c r="G14347">
        <v>108</v>
      </c>
      <c r="H14347">
        <v>0</v>
      </c>
      <c r="I14347">
        <v>1</v>
      </c>
      <c r="J14347">
        <v>1341</v>
      </c>
      <c r="K14347">
        <v>1</v>
      </c>
      <c r="L14347">
        <v>1</v>
      </c>
      <c r="M14347">
        <v>433</v>
      </c>
      <c r="N14347" t="s">
        <v>18</v>
      </c>
      <c r="O14347">
        <v>0</v>
      </c>
      <c r="P14347">
        <v>1712</v>
      </c>
    </row>
    <row r="14348" spans="1:16" x14ac:dyDescent="0.25">
      <c r="A14348" t="s">
        <v>21295</v>
      </c>
      <c r="B14348">
        <v>693</v>
      </c>
      <c r="C14348" s="3" t="str">
        <f>HYPERLINK("http://www.uniprot.org/uniprot/G7JWN8","tr|G7JWN8|G7JWN8_MEDTR")</f>
        <v>tr|G7JWN8|G7JWN8_MEDTR</v>
      </c>
      <c r="D14348" t="s">
        <v>21296</v>
      </c>
      <c r="E14348">
        <v>88.41</v>
      </c>
      <c r="F14348">
        <v>233</v>
      </c>
      <c r="G14348">
        <v>27</v>
      </c>
      <c r="H14348">
        <v>3</v>
      </c>
      <c r="I14348">
        <v>1</v>
      </c>
      <c r="J14348">
        <v>690</v>
      </c>
      <c r="K14348">
        <v>1</v>
      </c>
      <c r="L14348">
        <v>1</v>
      </c>
      <c r="M14348">
        <v>231</v>
      </c>
      <c r="N14348" t="s">
        <v>18</v>
      </c>
      <c r="O14348" s="1">
        <v>1.00092E-105</v>
      </c>
      <c r="P14348">
        <v>996</v>
      </c>
    </row>
    <row r="14349" spans="1:16" x14ac:dyDescent="0.25">
      <c r="A14349" t="s">
        <v>21297</v>
      </c>
      <c r="B14349">
        <v>1854</v>
      </c>
      <c r="C14349" s="3" t="str">
        <f>HYPERLINK("http://www.uniprot.org/uniprot/G7K899","tr|G7K899|G7K899_MEDTR")</f>
        <v>tr|G7K899|G7K899_MEDTR</v>
      </c>
      <c r="D14349" t="s">
        <v>21298</v>
      </c>
      <c r="E14349">
        <v>88.28</v>
      </c>
      <c r="F14349">
        <v>623</v>
      </c>
      <c r="G14349">
        <v>73</v>
      </c>
      <c r="H14349">
        <v>6</v>
      </c>
      <c r="I14349">
        <v>1</v>
      </c>
      <c r="J14349">
        <v>1851</v>
      </c>
      <c r="K14349">
        <v>1</v>
      </c>
      <c r="L14349">
        <v>22</v>
      </c>
      <c r="M14349">
        <v>643</v>
      </c>
      <c r="N14349" t="s">
        <v>18</v>
      </c>
      <c r="O14349">
        <v>0</v>
      </c>
      <c r="P14349">
        <v>2908</v>
      </c>
    </row>
    <row r="14350" spans="1:16" x14ac:dyDescent="0.25">
      <c r="A14350" t="s">
        <v>21299</v>
      </c>
      <c r="B14350">
        <v>954</v>
      </c>
      <c r="C14350" s="3" t="str">
        <f>HYPERLINK("http://www.uniprot.org/uniprot/I1NB78","tr|I1NB78|I1NB78_SOYBN")</f>
        <v>tr|I1NB78|I1NB78_SOYBN</v>
      </c>
      <c r="D14350" t="s">
        <v>28</v>
      </c>
      <c r="E14350">
        <v>76.02</v>
      </c>
      <c r="F14350">
        <v>317</v>
      </c>
      <c r="G14350">
        <v>76</v>
      </c>
      <c r="H14350">
        <v>0</v>
      </c>
      <c r="I14350">
        <v>1</v>
      </c>
      <c r="J14350">
        <v>951</v>
      </c>
      <c r="K14350">
        <v>1</v>
      </c>
      <c r="L14350">
        <v>1</v>
      </c>
      <c r="M14350">
        <v>317</v>
      </c>
      <c r="N14350" t="s">
        <v>18</v>
      </c>
      <c r="O14350" s="1">
        <v>5.0622799999999998E-143</v>
      </c>
      <c r="P14350">
        <v>1320</v>
      </c>
    </row>
    <row r="14351" spans="1:16" x14ac:dyDescent="0.25">
      <c r="A14351" t="s">
        <v>21300</v>
      </c>
      <c r="B14351">
        <v>753</v>
      </c>
      <c r="C14351" s="3" t="str">
        <f>HYPERLINK("http://www.uniprot.org/uniprot/G7L4T1","tr|G7L4T1|G7L4T1_MEDTR")</f>
        <v>tr|G7L4T1|G7L4T1_MEDTR</v>
      </c>
      <c r="D14351" t="s">
        <v>21301</v>
      </c>
      <c r="E14351">
        <v>65.319999999999993</v>
      </c>
      <c r="F14351">
        <v>248</v>
      </c>
      <c r="G14351">
        <v>86</v>
      </c>
      <c r="H14351">
        <v>3</v>
      </c>
      <c r="I14351">
        <v>1</v>
      </c>
      <c r="J14351">
        <v>735</v>
      </c>
      <c r="K14351">
        <v>1</v>
      </c>
      <c r="L14351">
        <v>1</v>
      </c>
      <c r="M14351">
        <v>240</v>
      </c>
      <c r="N14351" t="s">
        <v>18</v>
      </c>
      <c r="O14351" s="1">
        <v>5.2773199999999996E-77</v>
      </c>
      <c r="P14351">
        <v>749</v>
      </c>
    </row>
    <row r="14352" spans="1:16" x14ac:dyDescent="0.25">
      <c r="A14352" t="s">
        <v>21302</v>
      </c>
      <c r="B14352">
        <v>315</v>
      </c>
      <c r="C14352" s="3" t="str">
        <f>HYPERLINK("http://www.uniprot.org/uniprot/I3S5Z5","tr|I3S5Z5|I3S5Z5_MEDTR")</f>
        <v>tr|I3S5Z5|I3S5Z5_MEDTR</v>
      </c>
      <c r="D14352" t="s">
        <v>386</v>
      </c>
      <c r="E14352">
        <v>91.83</v>
      </c>
      <c r="F14352">
        <v>98</v>
      </c>
      <c r="G14352">
        <v>8</v>
      </c>
      <c r="H14352">
        <v>0</v>
      </c>
      <c r="I14352">
        <v>1</v>
      </c>
      <c r="J14352">
        <v>294</v>
      </c>
      <c r="K14352">
        <v>1</v>
      </c>
      <c r="L14352">
        <v>1</v>
      </c>
      <c r="M14352">
        <v>98</v>
      </c>
      <c r="N14352" t="s">
        <v>18</v>
      </c>
      <c r="O14352" s="1">
        <v>4.3838900000000001E-46</v>
      </c>
      <c r="P14352">
        <v>479</v>
      </c>
    </row>
    <row r="14353" spans="1:16" x14ac:dyDescent="0.25">
      <c r="A14353" t="s">
        <v>21303</v>
      </c>
      <c r="B14353">
        <v>996</v>
      </c>
      <c r="C14353" s="3" t="str">
        <f>HYPERLINK("http://www.uniprot.org/uniprot/I3SCY0","tr|I3SCY0|I3SCY0_MEDTR")</f>
        <v>tr|I3SCY0|I3SCY0_MEDTR</v>
      </c>
      <c r="D14353" t="s">
        <v>22</v>
      </c>
      <c r="E14353">
        <v>96.72</v>
      </c>
      <c r="F14353">
        <v>214</v>
      </c>
      <c r="G14353">
        <v>7</v>
      </c>
      <c r="H14353">
        <v>0</v>
      </c>
      <c r="I14353">
        <v>352</v>
      </c>
      <c r="J14353">
        <v>993</v>
      </c>
      <c r="K14353">
        <v>1</v>
      </c>
      <c r="L14353">
        <v>43</v>
      </c>
      <c r="M14353">
        <v>256</v>
      </c>
      <c r="N14353" t="s">
        <v>18</v>
      </c>
      <c r="O14353" s="1">
        <v>1.02765E-117</v>
      </c>
      <c r="P14353">
        <v>1102</v>
      </c>
    </row>
    <row r="14354" spans="1:16" x14ac:dyDescent="0.25">
      <c r="A14354" t="s">
        <v>21304</v>
      </c>
      <c r="B14354">
        <v>675</v>
      </c>
      <c r="C14354" s="3" t="str">
        <f>HYPERLINK("http://www.uniprot.org/uniprot/I1NHN5","tr|I1NHN5|I1NHN5_SOYBN")</f>
        <v>tr|I1NHN5|I1NHN5_SOYBN</v>
      </c>
      <c r="D14354" t="s">
        <v>28</v>
      </c>
      <c r="E14354">
        <v>80.61</v>
      </c>
      <c r="F14354">
        <v>227</v>
      </c>
      <c r="G14354">
        <v>44</v>
      </c>
      <c r="H14354">
        <v>4</v>
      </c>
      <c r="I14354">
        <v>1</v>
      </c>
      <c r="J14354">
        <v>669</v>
      </c>
      <c r="K14354">
        <v>1</v>
      </c>
      <c r="L14354">
        <v>1</v>
      </c>
      <c r="M14354">
        <v>226</v>
      </c>
      <c r="N14354" t="s">
        <v>18</v>
      </c>
      <c r="O14354" s="1">
        <v>7.5323999999999996E-103</v>
      </c>
      <c r="P14354">
        <v>971</v>
      </c>
    </row>
    <row r="14355" spans="1:16" x14ac:dyDescent="0.25">
      <c r="A14355" t="s">
        <v>21305</v>
      </c>
      <c r="B14355">
        <v>816</v>
      </c>
      <c r="C14355" s="3" t="str">
        <f>HYPERLINK("http://www.uniprot.org/uniprot/G7J3E0","tr|G7J3E0|G7J3E0_MEDTR")</f>
        <v>tr|G7J3E0|G7J3E0_MEDTR</v>
      </c>
      <c r="D14355" t="s">
        <v>21306</v>
      </c>
      <c r="E14355">
        <v>54.32</v>
      </c>
      <c r="F14355">
        <v>243</v>
      </c>
      <c r="G14355">
        <v>111</v>
      </c>
      <c r="H14355">
        <v>7</v>
      </c>
      <c r="I14355">
        <v>106</v>
      </c>
      <c r="J14355">
        <v>813</v>
      </c>
      <c r="K14355">
        <v>1</v>
      </c>
      <c r="L14355">
        <v>36</v>
      </c>
      <c r="M14355">
        <v>266</v>
      </c>
      <c r="N14355" t="s">
        <v>18</v>
      </c>
      <c r="O14355" s="1">
        <v>9.9608600000000008E-59</v>
      </c>
      <c r="P14355">
        <v>592</v>
      </c>
    </row>
    <row r="14356" spans="1:16" x14ac:dyDescent="0.25">
      <c r="A14356" t="s">
        <v>21307</v>
      </c>
      <c r="B14356">
        <v>1881</v>
      </c>
      <c r="C14356" s="3" t="str">
        <f>HYPERLINK("http://www.uniprot.org/uniprot/G7J770","tr|G7J770|G7J770_MEDTR")</f>
        <v>tr|G7J770|G7J770_MEDTR</v>
      </c>
      <c r="D14356" t="s">
        <v>21308</v>
      </c>
      <c r="E14356">
        <v>87.06</v>
      </c>
      <c r="F14356">
        <v>626</v>
      </c>
      <c r="G14356">
        <v>81</v>
      </c>
      <c r="H14356">
        <v>0</v>
      </c>
      <c r="I14356">
        <v>1</v>
      </c>
      <c r="J14356">
        <v>1878</v>
      </c>
      <c r="K14356">
        <v>1</v>
      </c>
      <c r="L14356">
        <v>1</v>
      </c>
      <c r="M14356">
        <v>623</v>
      </c>
      <c r="N14356" t="s">
        <v>18</v>
      </c>
      <c r="O14356">
        <v>0</v>
      </c>
      <c r="P14356">
        <v>2797</v>
      </c>
    </row>
    <row r="14357" spans="1:16" x14ac:dyDescent="0.25">
      <c r="A14357" t="s">
        <v>21309</v>
      </c>
      <c r="B14357">
        <v>618</v>
      </c>
      <c r="C14357" s="3" t="str">
        <f>HYPERLINK("http://www.uniprot.org/uniprot/G7JB79","tr|G7JB79|G7JB79_MEDTR")</f>
        <v>tr|G7JB79|G7JB79_MEDTR</v>
      </c>
      <c r="D14357" t="s">
        <v>21310</v>
      </c>
      <c r="E14357">
        <v>78.89</v>
      </c>
      <c r="F14357">
        <v>199</v>
      </c>
      <c r="G14357">
        <v>42</v>
      </c>
      <c r="H14357">
        <v>2</v>
      </c>
      <c r="I14357">
        <v>1</v>
      </c>
      <c r="J14357">
        <v>591</v>
      </c>
      <c r="K14357">
        <v>1</v>
      </c>
      <c r="L14357">
        <v>1</v>
      </c>
      <c r="M14357">
        <v>197</v>
      </c>
      <c r="N14357" t="s">
        <v>18</v>
      </c>
      <c r="O14357" s="1">
        <v>1.1338699999999999E-77</v>
      </c>
      <c r="P14357">
        <v>753</v>
      </c>
    </row>
    <row r="14358" spans="1:16" x14ac:dyDescent="0.25">
      <c r="A14358" t="s">
        <v>21311</v>
      </c>
      <c r="B14358">
        <v>996</v>
      </c>
      <c r="C14358" s="3" t="str">
        <f>HYPERLINK("http://www.uniprot.org/uniprot/G7J3J7","tr|G7J3J7|G7J3J7_MEDTR")</f>
        <v>tr|G7J3J7|G7J3J7_MEDTR</v>
      </c>
      <c r="D14358" t="s">
        <v>21312</v>
      </c>
      <c r="E14358">
        <v>82.77</v>
      </c>
      <c r="F14358">
        <v>331</v>
      </c>
      <c r="G14358">
        <v>57</v>
      </c>
      <c r="H14358">
        <v>0</v>
      </c>
      <c r="I14358">
        <v>1</v>
      </c>
      <c r="J14358">
        <v>993</v>
      </c>
      <c r="K14358">
        <v>1</v>
      </c>
      <c r="L14358">
        <v>1</v>
      </c>
      <c r="M14358">
        <v>331</v>
      </c>
      <c r="N14358" t="s">
        <v>18</v>
      </c>
      <c r="O14358" s="1">
        <v>2.8560300000000002E-160</v>
      </c>
      <c r="P14358">
        <v>1469</v>
      </c>
    </row>
    <row r="14359" spans="1:16" x14ac:dyDescent="0.25">
      <c r="A14359" t="s">
        <v>21313</v>
      </c>
      <c r="B14359">
        <v>2949</v>
      </c>
      <c r="C14359" s="3" t="str">
        <f>HYPERLINK("http://www.uniprot.org/uniprot/G7JIU5","tr|G7JIU5|G7JIU5_MEDTR")</f>
        <v>tr|G7JIU5|G7JIU5_MEDTR</v>
      </c>
      <c r="D14359" t="s">
        <v>21314</v>
      </c>
      <c r="E14359">
        <v>56.52</v>
      </c>
      <c r="F14359">
        <v>1095</v>
      </c>
      <c r="G14359">
        <v>476</v>
      </c>
      <c r="H14359">
        <v>123</v>
      </c>
      <c r="I14359">
        <v>1</v>
      </c>
      <c r="J14359">
        <v>2916</v>
      </c>
      <c r="K14359">
        <v>1</v>
      </c>
      <c r="L14359">
        <v>1</v>
      </c>
      <c r="M14359">
        <v>1070</v>
      </c>
      <c r="N14359" t="s">
        <v>18</v>
      </c>
      <c r="O14359">
        <v>0</v>
      </c>
      <c r="P14359">
        <v>2781</v>
      </c>
    </row>
    <row r="14360" spans="1:16" x14ac:dyDescent="0.25">
      <c r="A14360" t="s">
        <v>21315</v>
      </c>
      <c r="B14360">
        <v>318</v>
      </c>
      <c r="C14360" s="3" t="str">
        <f>HYPERLINK("http://www.uniprot.org/uniprot/I3SWL0","tr|I3SWL0|I3SWL0_MEDTR")</f>
        <v>tr|I3SWL0|I3SWL0_MEDTR</v>
      </c>
      <c r="D14360" t="s">
        <v>386</v>
      </c>
      <c r="E14360">
        <v>71.42</v>
      </c>
      <c r="F14360">
        <v>105</v>
      </c>
      <c r="G14360">
        <v>30</v>
      </c>
      <c r="H14360">
        <v>0</v>
      </c>
      <c r="I14360">
        <v>1</v>
      </c>
      <c r="J14360">
        <v>315</v>
      </c>
      <c r="K14360">
        <v>1</v>
      </c>
      <c r="L14360">
        <v>1</v>
      </c>
      <c r="M14360">
        <v>104</v>
      </c>
      <c r="N14360" t="s">
        <v>18</v>
      </c>
      <c r="O14360" s="1">
        <v>1.07789E-36</v>
      </c>
      <c r="P14360">
        <v>398</v>
      </c>
    </row>
    <row r="14361" spans="1:16" x14ac:dyDescent="0.25">
      <c r="A14361" t="s">
        <v>21316</v>
      </c>
      <c r="B14361">
        <v>1530</v>
      </c>
      <c r="C14361" s="3" t="str">
        <f>HYPERLINK("http://www.uniprot.org/uniprot/I1N2X4","tr|I1N2X4|I1N2X4_SOYBN")</f>
        <v>tr|I1N2X4|I1N2X4_SOYBN</v>
      </c>
      <c r="D14361" t="s">
        <v>28</v>
      </c>
      <c r="E14361">
        <v>80.349999999999994</v>
      </c>
      <c r="F14361">
        <v>509</v>
      </c>
      <c r="G14361">
        <v>100</v>
      </c>
      <c r="H14361">
        <v>0</v>
      </c>
      <c r="I14361">
        <v>1</v>
      </c>
      <c r="J14361">
        <v>1527</v>
      </c>
      <c r="K14361">
        <v>1</v>
      </c>
      <c r="L14361">
        <v>1</v>
      </c>
      <c r="M14361">
        <v>509</v>
      </c>
      <c r="N14361" t="s">
        <v>18</v>
      </c>
      <c r="O14361">
        <v>0</v>
      </c>
      <c r="P14361">
        <v>2088</v>
      </c>
    </row>
    <row r="14362" spans="1:16" x14ac:dyDescent="0.25">
      <c r="A14362" t="s">
        <v>21317</v>
      </c>
      <c r="B14362">
        <v>10116</v>
      </c>
      <c r="C14362" s="3" t="str">
        <f>HYPERLINK("http://www.uniprot.org/uniprot/K7L3F8","tr|K7L3F8|K7L3F8_SOYBN")</f>
        <v>tr|K7L3F8|K7L3F8_SOYBN</v>
      </c>
      <c r="D14362" t="s">
        <v>28</v>
      </c>
      <c r="E14362">
        <v>82.18</v>
      </c>
      <c r="F14362">
        <v>2902</v>
      </c>
      <c r="G14362">
        <v>517</v>
      </c>
      <c r="H14362">
        <v>65</v>
      </c>
      <c r="I14362">
        <v>1561</v>
      </c>
      <c r="J14362">
        <v>10071</v>
      </c>
      <c r="K14362">
        <v>1</v>
      </c>
      <c r="L14362">
        <v>1346</v>
      </c>
      <c r="M14362">
        <v>4213</v>
      </c>
      <c r="N14362" t="s">
        <v>18</v>
      </c>
      <c r="O14362">
        <v>0</v>
      </c>
      <c r="P14362">
        <v>12167</v>
      </c>
    </row>
    <row r="14363" spans="1:16" x14ac:dyDescent="0.25">
      <c r="A14363" t="s">
        <v>21318</v>
      </c>
      <c r="B14363">
        <v>567</v>
      </c>
      <c r="C14363" s="3" t="str">
        <f>HYPERLINK("http://www.uniprot.org/uniprot/G7ZXG9","tr|G7ZXG9|G7ZXG9_MEDTR")</f>
        <v>tr|G7ZXG9|G7ZXG9_MEDTR</v>
      </c>
      <c r="D14363" t="s">
        <v>21319</v>
      </c>
      <c r="E14363">
        <v>69.56</v>
      </c>
      <c r="F14363">
        <v>138</v>
      </c>
      <c r="G14363">
        <v>42</v>
      </c>
      <c r="H14363">
        <v>3</v>
      </c>
      <c r="I14363">
        <v>64</v>
      </c>
      <c r="J14363">
        <v>468</v>
      </c>
      <c r="K14363">
        <v>1</v>
      </c>
      <c r="L14363">
        <v>12</v>
      </c>
      <c r="M14363">
        <v>149</v>
      </c>
      <c r="N14363" t="s">
        <v>18</v>
      </c>
      <c r="O14363" s="1">
        <v>1.2532300000000001E-47</v>
      </c>
      <c r="P14363">
        <v>493</v>
      </c>
    </row>
    <row r="14364" spans="1:16" x14ac:dyDescent="0.25">
      <c r="A14364" t="s">
        <v>21320</v>
      </c>
      <c r="B14364">
        <v>3615</v>
      </c>
      <c r="C14364" s="3" t="str">
        <f>HYPERLINK("http://www.uniprot.org/uniprot/G7L8A3","tr|G7L8A3|G7L8A3_MEDTR")</f>
        <v>tr|G7L8A3|G7L8A3_MEDTR</v>
      </c>
      <c r="D14364" t="s">
        <v>21321</v>
      </c>
      <c r="E14364">
        <v>71.400000000000006</v>
      </c>
      <c r="F14364">
        <v>1161</v>
      </c>
      <c r="G14364">
        <v>332</v>
      </c>
      <c r="H14364">
        <v>7</v>
      </c>
      <c r="I14364">
        <v>1</v>
      </c>
      <c r="J14364">
        <v>3462</v>
      </c>
      <c r="K14364">
        <v>1</v>
      </c>
      <c r="L14364">
        <v>1</v>
      </c>
      <c r="M14364">
        <v>1138</v>
      </c>
      <c r="N14364" t="s">
        <v>18</v>
      </c>
      <c r="O14364">
        <v>0</v>
      </c>
      <c r="P14364">
        <v>3988</v>
      </c>
    </row>
    <row r="14365" spans="1:16" x14ac:dyDescent="0.25">
      <c r="A14365" t="s">
        <v>21322</v>
      </c>
      <c r="B14365">
        <v>405</v>
      </c>
      <c r="C14365" s="3" t="str">
        <f>HYPERLINK("http://www.uniprot.org/uniprot/G7JXL8","tr|G7JXL8|G7JXL8_MEDTR")</f>
        <v>tr|G7JXL8|G7JXL8_MEDTR</v>
      </c>
      <c r="D14365" t="s">
        <v>21323</v>
      </c>
      <c r="E14365">
        <v>72.930000000000007</v>
      </c>
      <c r="F14365">
        <v>133</v>
      </c>
      <c r="G14365">
        <v>36</v>
      </c>
      <c r="H14365">
        <v>1</v>
      </c>
      <c r="I14365">
        <v>1</v>
      </c>
      <c r="J14365">
        <v>396</v>
      </c>
      <c r="K14365">
        <v>1</v>
      </c>
      <c r="L14365">
        <v>1</v>
      </c>
      <c r="M14365">
        <v>129</v>
      </c>
      <c r="N14365" t="s">
        <v>18</v>
      </c>
      <c r="O14365" s="1">
        <v>2.7617299999999998E-48</v>
      </c>
      <c r="P14365">
        <v>498</v>
      </c>
    </row>
    <row r="14366" spans="1:16" x14ac:dyDescent="0.25">
      <c r="A14366" t="s">
        <v>21324</v>
      </c>
      <c r="B14366">
        <v>522</v>
      </c>
      <c r="C14366" s="3" t="str">
        <f>HYPERLINK("http://www.uniprot.org/uniprot/G7KMJ1","tr|G7KMJ1|G7KMJ1_MEDTR")</f>
        <v>tr|G7KMJ1|G7KMJ1_MEDTR</v>
      </c>
      <c r="D14366" t="s">
        <v>21325</v>
      </c>
      <c r="E14366">
        <v>83.13</v>
      </c>
      <c r="F14366">
        <v>172</v>
      </c>
      <c r="G14366">
        <v>29</v>
      </c>
      <c r="H14366">
        <v>0</v>
      </c>
      <c r="I14366">
        <v>1</v>
      </c>
      <c r="J14366">
        <v>516</v>
      </c>
      <c r="K14366">
        <v>1</v>
      </c>
      <c r="L14366">
        <v>39</v>
      </c>
      <c r="M14366">
        <v>210</v>
      </c>
      <c r="N14366" t="s">
        <v>18</v>
      </c>
      <c r="O14366" s="1">
        <v>2.71193E-80</v>
      </c>
      <c r="P14366">
        <v>774</v>
      </c>
    </row>
    <row r="14367" spans="1:16" x14ac:dyDescent="0.25">
      <c r="A14367" t="s">
        <v>21326</v>
      </c>
      <c r="B14367">
        <v>4302</v>
      </c>
      <c r="C14367" s="3" t="str">
        <f>HYPERLINK("http://www.uniprot.org/uniprot/A2Q2C7","tr|A2Q2C7|A2Q2C7_MEDTR")</f>
        <v>tr|A2Q2C7|A2Q2C7_MEDTR</v>
      </c>
      <c r="D14367" t="s">
        <v>5936</v>
      </c>
      <c r="E14367">
        <v>53.2</v>
      </c>
      <c r="F14367">
        <v>1340</v>
      </c>
      <c r="G14367">
        <v>627</v>
      </c>
      <c r="H14367">
        <v>9</v>
      </c>
      <c r="I14367">
        <v>292</v>
      </c>
      <c r="J14367">
        <v>4284</v>
      </c>
      <c r="K14367">
        <v>1</v>
      </c>
      <c r="L14367">
        <v>5</v>
      </c>
      <c r="M14367">
        <v>1293</v>
      </c>
      <c r="N14367" t="s">
        <v>18</v>
      </c>
      <c r="O14367">
        <v>0</v>
      </c>
      <c r="P14367">
        <v>3585</v>
      </c>
    </row>
    <row r="14368" spans="1:16" x14ac:dyDescent="0.25">
      <c r="A14368" t="s">
        <v>21327</v>
      </c>
      <c r="B14368">
        <v>393</v>
      </c>
      <c r="C14368" s="3" t="str">
        <f>HYPERLINK("http://www.uniprot.org/uniprot/K7LQ45","tr|K7LQ45|K7LQ45_SOYBN")</f>
        <v>tr|K7LQ45|K7LQ45_SOYBN</v>
      </c>
      <c r="D14368" t="s">
        <v>28</v>
      </c>
      <c r="E14368">
        <v>38.770000000000003</v>
      </c>
      <c r="F14368">
        <v>98</v>
      </c>
      <c r="G14368">
        <v>60</v>
      </c>
      <c r="H14368">
        <v>7</v>
      </c>
      <c r="I14368">
        <v>1</v>
      </c>
      <c r="J14368">
        <v>273</v>
      </c>
      <c r="K14368">
        <v>1</v>
      </c>
      <c r="L14368">
        <v>212</v>
      </c>
      <c r="M14368">
        <v>309</v>
      </c>
      <c r="N14368" t="s">
        <v>18</v>
      </c>
      <c r="O14368" s="1">
        <v>1.4600200000000001E-9</v>
      </c>
      <c r="P14368">
        <v>164</v>
      </c>
    </row>
    <row r="14369" spans="1:16" x14ac:dyDescent="0.25">
      <c r="A14369" t="s">
        <v>21328</v>
      </c>
      <c r="B14369">
        <v>912</v>
      </c>
      <c r="C14369" s="3" t="str">
        <f>HYPERLINK("http://www.uniprot.org/uniprot/K7KMS7","tr|K7KMS7|K7KMS7_SOYBN")</f>
        <v>tr|K7KMS7|K7KMS7_SOYBN</v>
      </c>
      <c r="D14369" t="s">
        <v>28</v>
      </c>
      <c r="E14369">
        <v>66.33</v>
      </c>
      <c r="F14369">
        <v>306</v>
      </c>
      <c r="G14369">
        <v>103</v>
      </c>
      <c r="H14369">
        <v>3</v>
      </c>
      <c r="I14369">
        <v>1</v>
      </c>
      <c r="J14369">
        <v>909</v>
      </c>
      <c r="K14369">
        <v>1</v>
      </c>
      <c r="L14369">
        <v>59</v>
      </c>
      <c r="M14369">
        <v>363</v>
      </c>
      <c r="N14369" t="s">
        <v>18</v>
      </c>
      <c r="O14369" s="1">
        <v>6.3615399999999996E-100</v>
      </c>
      <c r="P14369">
        <v>948</v>
      </c>
    </row>
    <row r="14370" spans="1:16" x14ac:dyDescent="0.25">
      <c r="A14370" t="s">
        <v>21329</v>
      </c>
      <c r="B14370">
        <v>657</v>
      </c>
      <c r="C14370" s="3" t="str">
        <f>HYPERLINK("http://www.uniprot.org/uniprot/I1M2L5","tr|I1M2L5|I1M2L5_SOYBN")</f>
        <v>tr|I1M2L5|I1M2L5_SOYBN</v>
      </c>
      <c r="D14370" t="s">
        <v>71</v>
      </c>
      <c r="E14370">
        <v>75.739999999999995</v>
      </c>
      <c r="F14370">
        <v>202</v>
      </c>
      <c r="G14370">
        <v>49</v>
      </c>
      <c r="H14370">
        <v>0</v>
      </c>
      <c r="I14370">
        <v>1</v>
      </c>
      <c r="J14370">
        <v>606</v>
      </c>
      <c r="K14370">
        <v>1</v>
      </c>
      <c r="L14370">
        <v>470</v>
      </c>
      <c r="M14370">
        <v>669</v>
      </c>
      <c r="N14370" t="s">
        <v>18</v>
      </c>
      <c r="O14370" s="1">
        <v>2.9549400000000002E-85</v>
      </c>
      <c r="P14370">
        <v>819</v>
      </c>
    </row>
    <row r="14371" spans="1:16" x14ac:dyDescent="0.25">
      <c r="A14371" t="s">
        <v>21330</v>
      </c>
      <c r="B14371">
        <v>2070</v>
      </c>
      <c r="C14371" s="3" t="str">
        <f>HYPERLINK("http://www.uniprot.org/uniprot/G7IFP4","tr|G7IFP4|G7IFP4_MEDTR")</f>
        <v>tr|G7IFP4|G7IFP4_MEDTR</v>
      </c>
      <c r="D14371" t="s">
        <v>21331</v>
      </c>
      <c r="E14371">
        <v>79.36</v>
      </c>
      <c r="F14371">
        <v>625</v>
      </c>
      <c r="G14371">
        <v>129</v>
      </c>
      <c r="H14371">
        <v>8</v>
      </c>
      <c r="I14371">
        <v>160</v>
      </c>
      <c r="J14371">
        <v>2010</v>
      </c>
      <c r="K14371">
        <v>1</v>
      </c>
      <c r="L14371">
        <v>278</v>
      </c>
      <c r="M14371">
        <v>895</v>
      </c>
      <c r="N14371" t="s">
        <v>18</v>
      </c>
      <c r="O14371">
        <v>0</v>
      </c>
      <c r="P14371">
        <v>2463</v>
      </c>
    </row>
    <row r="14372" spans="1:16" x14ac:dyDescent="0.25">
      <c r="A14372" t="s">
        <v>21332</v>
      </c>
      <c r="B14372">
        <v>285</v>
      </c>
      <c r="C14372" s="3" t="str">
        <f>HYPERLINK("http://www.uniprot.org/uniprot/G7IJR2","tr|G7IJR2|G7IJR2_MEDTR")</f>
        <v>tr|G7IJR2|G7IJR2_MEDTR</v>
      </c>
      <c r="D14372" t="s">
        <v>11637</v>
      </c>
      <c r="E14372">
        <v>77.650000000000006</v>
      </c>
      <c r="F14372">
        <v>94</v>
      </c>
      <c r="G14372">
        <v>21</v>
      </c>
      <c r="H14372">
        <v>0</v>
      </c>
      <c r="I14372">
        <v>1</v>
      </c>
      <c r="J14372">
        <v>282</v>
      </c>
      <c r="K14372">
        <v>1</v>
      </c>
      <c r="L14372">
        <v>496</v>
      </c>
      <c r="M14372">
        <v>589</v>
      </c>
      <c r="N14372" t="s">
        <v>18</v>
      </c>
      <c r="O14372" s="1">
        <v>1.1248100000000001E-33</v>
      </c>
      <c r="P14372">
        <v>372</v>
      </c>
    </row>
    <row r="14373" spans="1:16" x14ac:dyDescent="0.25">
      <c r="A14373" t="s">
        <v>21333</v>
      </c>
      <c r="B14373">
        <v>258</v>
      </c>
      <c r="C14373" s="3" t="str">
        <f>HYPERLINK("http://www.uniprot.org/uniprot/G7ICN8","tr|G7ICN8|G7ICN8_MEDTR")</f>
        <v>tr|G7ICN8|G7ICN8_MEDTR</v>
      </c>
      <c r="D14373" t="s">
        <v>1648</v>
      </c>
      <c r="E14373">
        <v>56.16</v>
      </c>
      <c r="F14373">
        <v>73</v>
      </c>
      <c r="G14373">
        <v>32</v>
      </c>
      <c r="H14373">
        <v>3</v>
      </c>
      <c r="I14373">
        <v>34</v>
      </c>
      <c r="J14373">
        <v>243</v>
      </c>
      <c r="K14373">
        <v>1</v>
      </c>
      <c r="L14373">
        <v>280</v>
      </c>
      <c r="M14373">
        <v>347</v>
      </c>
      <c r="N14373" t="s">
        <v>18</v>
      </c>
      <c r="O14373" s="1">
        <v>5.0750600000000001E-10</v>
      </c>
      <c r="P14373">
        <v>168</v>
      </c>
    </row>
    <row r="14374" spans="1:16" x14ac:dyDescent="0.25">
      <c r="A14374" t="s">
        <v>21334</v>
      </c>
      <c r="B14374">
        <v>1002</v>
      </c>
      <c r="C14374" s="3" t="str">
        <f>HYPERLINK("http://www.uniprot.org/uniprot/G7JWN6","tr|G7JWN6|G7JWN6_MEDTR")</f>
        <v>tr|G7JWN6|G7JWN6_MEDTR</v>
      </c>
      <c r="D14374" t="s">
        <v>21335</v>
      </c>
      <c r="E14374">
        <v>85.63</v>
      </c>
      <c r="F14374">
        <v>341</v>
      </c>
      <c r="G14374">
        <v>49</v>
      </c>
      <c r="H14374">
        <v>12</v>
      </c>
      <c r="I14374">
        <v>10</v>
      </c>
      <c r="J14374">
        <v>996</v>
      </c>
      <c r="K14374">
        <v>1</v>
      </c>
      <c r="L14374">
        <v>6</v>
      </c>
      <c r="M14374">
        <v>345</v>
      </c>
      <c r="N14374" t="s">
        <v>18</v>
      </c>
      <c r="O14374" s="1">
        <v>3.2952E-164</v>
      </c>
      <c r="P14374">
        <v>1503</v>
      </c>
    </row>
    <row r="14375" spans="1:16" x14ac:dyDescent="0.25">
      <c r="A14375" t="s">
        <v>21336</v>
      </c>
      <c r="B14375">
        <v>1473</v>
      </c>
      <c r="C14375" s="3" t="str">
        <f>HYPERLINK("http://www.uniprot.org/uniprot/K7K621","tr|K7K621|K7K621_SOYBN")</f>
        <v>tr|K7K621|K7K621_SOYBN</v>
      </c>
      <c r="D14375" t="s">
        <v>28</v>
      </c>
      <c r="E14375">
        <v>74.599999999999994</v>
      </c>
      <c r="F14375">
        <v>500</v>
      </c>
      <c r="G14375">
        <v>127</v>
      </c>
      <c r="H14375">
        <v>11</v>
      </c>
      <c r="I14375">
        <v>1</v>
      </c>
      <c r="J14375">
        <v>1467</v>
      </c>
      <c r="K14375">
        <v>1</v>
      </c>
      <c r="L14375">
        <v>1</v>
      </c>
      <c r="M14375">
        <v>482</v>
      </c>
      <c r="N14375" t="s">
        <v>18</v>
      </c>
      <c r="O14375">
        <v>0</v>
      </c>
      <c r="P14375">
        <v>1878</v>
      </c>
    </row>
    <row r="14376" spans="1:16" x14ac:dyDescent="0.25">
      <c r="A14376" t="s">
        <v>21337</v>
      </c>
      <c r="B14376">
        <v>537</v>
      </c>
      <c r="C14376" s="3" t="str">
        <f>HYPERLINK("http://www.uniprot.org/uniprot/K7MZI4","tr|K7MZI4|K7MZI4_SOYBN")</f>
        <v>tr|K7MZI4|K7MZI4_SOYBN</v>
      </c>
      <c r="D14376" t="s">
        <v>28</v>
      </c>
      <c r="E14376">
        <v>46.96</v>
      </c>
      <c r="F14376">
        <v>181</v>
      </c>
      <c r="G14376">
        <v>96</v>
      </c>
      <c r="H14376">
        <v>9</v>
      </c>
      <c r="I14376">
        <v>16</v>
      </c>
      <c r="J14376">
        <v>531</v>
      </c>
      <c r="K14376">
        <v>1</v>
      </c>
      <c r="L14376">
        <v>48</v>
      </c>
      <c r="M14376">
        <v>227</v>
      </c>
      <c r="N14376" t="s">
        <v>18</v>
      </c>
      <c r="O14376" s="1">
        <v>1.2767699999999999E-37</v>
      </c>
      <c r="P14376">
        <v>406</v>
      </c>
    </row>
    <row r="14377" spans="1:16" x14ac:dyDescent="0.25">
      <c r="A14377" t="s">
        <v>21338</v>
      </c>
      <c r="B14377">
        <v>1377</v>
      </c>
      <c r="C14377" s="3" t="str">
        <f>HYPERLINK("http://www.uniprot.org/uniprot/I1N8M1","tr|I1N8M1|I1N8M1_SOYBN")</f>
        <v>tr|I1N8M1|I1N8M1_SOYBN</v>
      </c>
      <c r="D14377" t="s">
        <v>28</v>
      </c>
      <c r="E14377">
        <v>79.010000000000005</v>
      </c>
      <c r="F14377">
        <v>448</v>
      </c>
      <c r="G14377">
        <v>94</v>
      </c>
      <c r="H14377">
        <v>0</v>
      </c>
      <c r="I14377">
        <v>1</v>
      </c>
      <c r="J14377">
        <v>1344</v>
      </c>
      <c r="K14377">
        <v>1</v>
      </c>
      <c r="L14377">
        <v>1</v>
      </c>
      <c r="M14377">
        <v>430</v>
      </c>
      <c r="N14377" t="s">
        <v>18</v>
      </c>
      <c r="O14377">
        <v>0</v>
      </c>
      <c r="P14377">
        <v>1822</v>
      </c>
    </row>
    <row r="14378" spans="1:16" x14ac:dyDescent="0.25">
      <c r="A14378" t="s">
        <v>21339</v>
      </c>
      <c r="B14378">
        <v>1224</v>
      </c>
      <c r="C14378" s="3" t="str">
        <f>HYPERLINK("http://www.uniprot.org/uniprot/K7LKT0","tr|K7LKT0|K7LKT0_SOYBN")</f>
        <v>tr|K7LKT0|K7LKT0_SOYBN</v>
      </c>
      <c r="D14378" t="s">
        <v>21340</v>
      </c>
      <c r="E14378">
        <v>72.42</v>
      </c>
      <c r="F14378">
        <v>417</v>
      </c>
      <c r="G14378">
        <v>115</v>
      </c>
      <c r="H14378">
        <v>10</v>
      </c>
      <c r="I14378">
        <v>1</v>
      </c>
      <c r="J14378">
        <v>1221</v>
      </c>
      <c r="K14378">
        <v>1</v>
      </c>
      <c r="L14378">
        <v>1</v>
      </c>
      <c r="M14378">
        <v>415</v>
      </c>
      <c r="N14378" t="s">
        <v>18</v>
      </c>
      <c r="O14378" s="1">
        <v>4.3526600000000002E-167</v>
      </c>
      <c r="P14378">
        <v>1529</v>
      </c>
    </row>
    <row r="14379" spans="1:16" x14ac:dyDescent="0.25">
      <c r="A14379" t="s">
        <v>21341</v>
      </c>
      <c r="B14379">
        <v>1995</v>
      </c>
      <c r="C14379" s="3" t="str">
        <f>HYPERLINK("http://www.uniprot.org/uniprot/I1NHN4","tr|I1NHN4|I1NHN4_SOYBN")</f>
        <v>tr|I1NHN4|I1NHN4_SOYBN</v>
      </c>
      <c r="D14379" t="s">
        <v>71</v>
      </c>
      <c r="E14379">
        <v>62.7</v>
      </c>
      <c r="F14379">
        <v>665</v>
      </c>
      <c r="G14379">
        <v>248</v>
      </c>
      <c r="H14379">
        <v>1</v>
      </c>
      <c r="I14379">
        <v>1</v>
      </c>
      <c r="J14379">
        <v>1992</v>
      </c>
      <c r="K14379">
        <v>1</v>
      </c>
      <c r="L14379">
        <v>1</v>
      </c>
      <c r="M14379">
        <v>641</v>
      </c>
      <c r="N14379" t="s">
        <v>18</v>
      </c>
      <c r="O14379">
        <v>0</v>
      </c>
      <c r="P14379">
        <v>1984</v>
      </c>
    </row>
    <row r="14380" spans="1:16" x14ac:dyDescent="0.25">
      <c r="A14380" t="s">
        <v>21342</v>
      </c>
      <c r="B14380">
        <v>1095</v>
      </c>
      <c r="C14380" s="3" t="str">
        <f>HYPERLINK("http://www.uniprot.org/uniprot/G7J3V1","tr|G7J3V1|G7J3V1_MEDTR")</f>
        <v>tr|G7J3V1|G7J3V1_MEDTR</v>
      </c>
      <c r="D14380" t="s">
        <v>21343</v>
      </c>
      <c r="E14380">
        <v>64.94</v>
      </c>
      <c r="F14380">
        <v>368</v>
      </c>
      <c r="G14380">
        <v>129</v>
      </c>
      <c r="H14380">
        <v>7</v>
      </c>
      <c r="I14380">
        <v>10</v>
      </c>
      <c r="J14380">
        <v>1092</v>
      </c>
      <c r="K14380">
        <v>1</v>
      </c>
      <c r="L14380">
        <v>27</v>
      </c>
      <c r="M14380">
        <v>376</v>
      </c>
      <c r="N14380" t="s">
        <v>18</v>
      </c>
      <c r="O14380" s="1">
        <v>1.5639300000000001E-117</v>
      </c>
      <c r="P14380">
        <v>1101</v>
      </c>
    </row>
    <row r="14381" spans="1:16" x14ac:dyDescent="0.25">
      <c r="A14381" t="s">
        <v>21344</v>
      </c>
      <c r="B14381">
        <v>1539</v>
      </c>
      <c r="C14381" s="3" t="str">
        <f>HYPERLINK("http://www.uniprot.org/uniprot/G7J768","tr|G7J768|G7J768_MEDTR")</f>
        <v>tr|G7J768|G7J768_MEDTR</v>
      </c>
      <c r="D14381" t="s">
        <v>21345</v>
      </c>
      <c r="E14381">
        <v>74.95</v>
      </c>
      <c r="F14381">
        <v>559</v>
      </c>
      <c r="G14381">
        <v>140</v>
      </c>
      <c r="H14381">
        <v>47</v>
      </c>
      <c r="I14381">
        <v>1</v>
      </c>
      <c r="J14381">
        <v>1536</v>
      </c>
      <c r="K14381">
        <v>1</v>
      </c>
      <c r="L14381">
        <v>19</v>
      </c>
      <c r="M14381">
        <v>569</v>
      </c>
      <c r="N14381" t="s">
        <v>18</v>
      </c>
      <c r="O14381">
        <v>0</v>
      </c>
      <c r="P14381">
        <v>2074</v>
      </c>
    </row>
    <row r="14382" spans="1:16" x14ac:dyDescent="0.25">
      <c r="A14382" t="s">
        <v>21346</v>
      </c>
      <c r="B14382">
        <v>2406</v>
      </c>
      <c r="C14382" s="3" t="str">
        <f>HYPERLINK("http://www.uniprot.org/uniprot/I1LMQ7","tr|I1LMQ7|I1LMQ7_SOYBN")</f>
        <v>tr|I1LMQ7|I1LMQ7_SOYBN</v>
      </c>
      <c r="D14382" t="s">
        <v>28</v>
      </c>
      <c r="E14382">
        <v>82.15</v>
      </c>
      <c r="F14382">
        <v>807</v>
      </c>
      <c r="G14382">
        <v>144</v>
      </c>
      <c r="H14382">
        <v>10</v>
      </c>
      <c r="I14382">
        <v>1</v>
      </c>
      <c r="J14382">
        <v>2391</v>
      </c>
      <c r="K14382">
        <v>1</v>
      </c>
      <c r="L14382">
        <v>1</v>
      </c>
      <c r="M14382">
        <v>805</v>
      </c>
      <c r="N14382" t="s">
        <v>18</v>
      </c>
      <c r="O14382">
        <v>0</v>
      </c>
      <c r="P14382">
        <v>3401</v>
      </c>
    </row>
    <row r="14383" spans="1:16" x14ac:dyDescent="0.25">
      <c r="A14383" t="s">
        <v>21347</v>
      </c>
      <c r="B14383">
        <v>2322</v>
      </c>
      <c r="C14383" s="3" t="str">
        <f>HYPERLINK("http://www.uniprot.org/uniprot/G7J3J6","tr|G7J3J6|G7J3J6_MEDTR")</f>
        <v>tr|G7J3J6|G7J3J6_MEDTR</v>
      </c>
      <c r="D14383" t="s">
        <v>21348</v>
      </c>
      <c r="E14383">
        <v>76.930000000000007</v>
      </c>
      <c r="F14383">
        <v>789</v>
      </c>
      <c r="G14383">
        <v>182</v>
      </c>
      <c r="H14383">
        <v>16</v>
      </c>
      <c r="I14383">
        <v>1</v>
      </c>
      <c r="J14383">
        <v>2319</v>
      </c>
      <c r="K14383">
        <v>1</v>
      </c>
      <c r="L14383">
        <v>95</v>
      </c>
      <c r="M14383">
        <v>879</v>
      </c>
      <c r="N14383" t="s">
        <v>18</v>
      </c>
      <c r="O14383">
        <v>0</v>
      </c>
      <c r="P14383">
        <v>3051</v>
      </c>
    </row>
    <row r="14384" spans="1:16" x14ac:dyDescent="0.25">
      <c r="A14384" t="s">
        <v>21349</v>
      </c>
      <c r="B14384">
        <v>1455</v>
      </c>
      <c r="C14384" s="3" t="str">
        <f>HYPERLINK("http://www.uniprot.org/uniprot/Q2MGS0","tr|Q2MGS0|Q2MGS0_MEDTR")</f>
        <v>tr|Q2MGS0|Q2MGS0_MEDTR</v>
      </c>
      <c r="D14384" t="s">
        <v>21350</v>
      </c>
      <c r="E14384">
        <v>80.489999999999995</v>
      </c>
      <c r="F14384">
        <v>482</v>
      </c>
      <c r="G14384">
        <v>94</v>
      </c>
      <c r="H14384">
        <v>6</v>
      </c>
      <c r="I14384">
        <v>25</v>
      </c>
      <c r="J14384">
        <v>1452</v>
      </c>
      <c r="K14384">
        <v>1</v>
      </c>
      <c r="L14384">
        <v>12</v>
      </c>
      <c r="M14384">
        <v>486</v>
      </c>
      <c r="N14384" t="s">
        <v>18</v>
      </c>
      <c r="O14384">
        <v>0</v>
      </c>
      <c r="P14384">
        <v>2009</v>
      </c>
    </row>
    <row r="14385" spans="1:16" x14ac:dyDescent="0.25">
      <c r="A14385" t="s">
        <v>21351</v>
      </c>
      <c r="B14385">
        <v>1134</v>
      </c>
      <c r="C14385" s="3" t="str">
        <f>HYPERLINK("http://www.uniprot.org/uniprot/I1LQ60","tr|I1LQ60|I1LQ60_SOYBN")</f>
        <v>tr|I1LQ60|I1LQ60_SOYBN</v>
      </c>
      <c r="D14385" t="s">
        <v>28</v>
      </c>
      <c r="E14385">
        <v>73.930000000000007</v>
      </c>
      <c r="F14385">
        <v>376</v>
      </c>
      <c r="G14385">
        <v>98</v>
      </c>
      <c r="H14385">
        <v>0</v>
      </c>
      <c r="I14385">
        <v>1</v>
      </c>
      <c r="J14385">
        <v>1128</v>
      </c>
      <c r="K14385">
        <v>1</v>
      </c>
      <c r="L14385">
        <v>1</v>
      </c>
      <c r="M14385">
        <v>372</v>
      </c>
      <c r="N14385" t="s">
        <v>18</v>
      </c>
      <c r="O14385" s="1">
        <v>1.3009499999999999E-146</v>
      </c>
      <c r="P14385">
        <v>1352</v>
      </c>
    </row>
    <row r="14386" spans="1:16" x14ac:dyDescent="0.25">
      <c r="A14386" t="s">
        <v>21352</v>
      </c>
      <c r="B14386">
        <v>366</v>
      </c>
      <c r="C14386" s="3" t="str">
        <f>HYPERLINK("http://www.uniprot.org/uniprot/G7JI76","tr|G7JI76|G7JI76_MEDTR")</f>
        <v>tr|G7JI76|G7JI76_MEDTR</v>
      </c>
      <c r="D14386" t="s">
        <v>21353</v>
      </c>
      <c r="E14386">
        <v>95.74</v>
      </c>
      <c r="F14386">
        <v>94</v>
      </c>
      <c r="G14386">
        <v>4</v>
      </c>
      <c r="H14386">
        <v>0</v>
      </c>
      <c r="I14386">
        <v>1</v>
      </c>
      <c r="J14386">
        <v>282</v>
      </c>
      <c r="K14386">
        <v>1</v>
      </c>
      <c r="L14386">
        <v>45</v>
      </c>
      <c r="M14386">
        <v>138</v>
      </c>
      <c r="N14386" t="s">
        <v>18</v>
      </c>
      <c r="O14386" s="1">
        <v>1.1508100000000001E-46</v>
      </c>
      <c r="P14386">
        <v>484</v>
      </c>
    </row>
    <row r="14387" spans="1:16" x14ac:dyDescent="0.25">
      <c r="A14387" t="s">
        <v>21354</v>
      </c>
      <c r="B14387">
        <v>747</v>
      </c>
      <c r="C14387" s="3" t="str">
        <f>HYPERLINK("http://www.uniprot.org/uniprot/K7L3F8","tr|K7L3F8|K7L3F8_SOYBN")</f>
        <v>tr|K7L3F8|K7L3F8_SOYBN</v>
      </c>
      <c r="D14387" t="s">
        <v>28</v>
      </c>
      <c r="E14387">
        <v>83.25</v>
      </c>
      <c r="F14387">
        <v>227</v>
      </c>
      <c r="G14387">
        <v>38</v>
      </c>
      <c r="H14387">
        <v>1</v>
      </c>
      <c r="I14387">
        <v>28</v>
      </c>
      <c r="J14387">
        <v>705</v>
      </c>
      <c r="K14387">
        <v>1</v>
      </c>
      <c r="L14387">
        <v>407</v>
      </c>
      <c r="M14387">
        <v>627</v>
      </c>
      <c r="N14387" t="s">
        <v>18</v>
      </c>
      <c r="O14387" s="1">
        <v>4.8151699999999999E-99</v>
      </c>
      <c r="P14387">
        <v>939</v>
      </c>
    </row>
    <row r="14388" spans="1:16" x14ac:dyDescent="0.25">
      <c r="A14388" t="s">
        <v>21355</v>
      </c>
      <c r="B14388">
        <v>16026</v>
      </c>
      <c r="C14388" s="3" t="str">
        <f>HYPERLINK("http://www.uniprot.org/uniprot/G7LJ09","tr|G7LJ09|G7LJ09_MEDTR")</f>
        <v>tr|G7LJ09|G7LJ09_MEDTR</v>
      </c>
      <c r="D14388" t="s">
        <v>21356</v>
      </c>
      <c r="E14388">
        <v>78.180000000000007</v>
      </c>
      <c r="F14388">
        <v>5121</v>
      </c>
      <c r="G14388">
        <v>1117</v>
      </c>
      <c r="H14388">
        <v>193</v>
      </c>
      <c r="I14388">
        <v>1240</v>
      </c>
      <c r="J14388">
        <v>16023</v>
      </c>
      <c r="K14388">
        <v>1</v>
      </c>
      <c r="L14388">
        <v>10</v>
      </c>
      <c r="M14388">
        <v>5078</v>
      </c>
      <c r="N14388" t="s">
        <v>18</v>
      </c>
      <c r="O14388">
        <v>0</v>
      </c>
      <c r="P14388">
        <v>20219</v>
      </c>
    </row>
    <row r="14389" spans="1:16" x14ac:dyDescent="0.25">
      <c r="A14389" t="s">
        <v>21357</v>
      </c>
      <c r="B14389">
        <v>1422</v>
      </c>
      <c r="C14389" s="3" t="str">
        <f>HYPERLINK("http://www.uniprot.org/uniprot/G7L8C2","tr|G7L8C2|G7L8C2_MEDTR")</f>
        <v>tr|G7L8C2|G7L8C2_MEDTR</v>
      </c>
      <c r="D14389" t="s">
        <v>21358</v>
      </c>
      <c r="E14389">
        <v>75.260000000000005</v>
      </c>
      <c r="F14389">
        <v>384</v>
      </c>
      <c r="G14389">
        <v>95</v>
      </c>
      <c r="H14389">
        <v>16</v>
      </c>
      <c r="I14389">
        <v>289</v>
      </c>
      <c r="J14389">
        <v>1392</v>
      </c>
      <c r="K14389">
        <v>1</v>
      </c>
      <c r="L14389">
        <v>17</v>
      </c>
      <c r="M14389">
        <v>392</v>
      </c>
      <c r="N14389" t="s">
        <v>18</v>
      </c>
      <c r="O14389" s="1">
        <v>2.3571100000000001E-154</v>
      </c>
      <c r="P14389">
        <v>1420</v>
      </c>
    </row>
    <row r="14390" spans="1:16" x14ac:dyDescent="0.25">
      <c r="A14390" t="s">
        <v>21359</v>
      </c>
      <c r="B14390">
        <v>615</v>
      </c>
      <c r="C14390" s="3" t="str">
        <f>HYPERLINK("http://www.uniprot.org/uniprot/I3T9M3","tr|I3T9M3|I3T9M3_MEDTR")</f>
        <v>tr|I3T9M3|I3T9M3_MEDTR</v>
      </c>
      <c r="D14390" t="s">
        <v>6708</v>
      </c>
      <c r="E14390">
        <v>81.86</v>
      </c>
      <c r="F14390">
        <v>204</v>
      </c>
      <c r="G14390">
        <v>37</v>
      </c>
      <c r="H14390">
        <v>0</v>
      </c>
      <c r="I14390">
        <v>1</v>
      </c>
      <c r="J14390">
        <v>612</v>
      </c>
      <c r="K14390">
        <v>1</v>
      </c>
      <c r="L14390">
        <v>1</v>
      </c>
      <c r="M14390">
        <v>204</v>
      </c>
      <c r="N14390" t="s">
        <v>18</v>
      </c>
      <c r="O14390" s="1">
        <v>7.2063200000000001E-93</v>
      </c>
      <c r="P14390">
        <v>884</v>
      </c>
    </row>
    <row r="14391" spans="1:16" x14ac:dyDescent="0.25">
      <c r="A14391" t="s">
        <v>21360</v>
      </c>
      <c r="B14391">
        <v>1485</v>
      </c>
      <c r="C14391" s="3" t="str">
        <f>HYPERLINK("http://www.uniprot.org/uniprot/A5BE46","tr|A5BE46|A5BE46_VITVI")</f>
        <v>tr|A5BE46|A5BE46_VITVI</v>
      </c>
      <c r="D14391" t="s">
        <v>462</v>
      </c>
      <c r="E14391">
        <v>76.64</v>
      </c>
      <c r="F14391">
        <v>501</v>
      </c>
      <c r="G14391">
        <v>117</v>
      </c>
      <c r="H14391">
        <v>7</v>
      </c>
      <c r="I14391">
        <v>1</v>
      </c>
      <c r="J14391">
        <v>1482</v>
      </c>
      <c r="K14391">
        <v>1</v>
      </c>
      <c r="L14391">
        <v>594</v>
      </c>
      <c r="M14391">
        <v>1094</v>
      </c>
      <c r="N14391" t="s">
        <v>18</v>
      </c>
      <c r="O14391">
        <v>0</v>
      </c>
      <c r="P14391">
        <v>2052</v>
      </c>
    </row>
    <row r="14392" spans="1:16" x14ac:dyDescent="0.25">
      <c r="A14392" t="s">
        <v>21361</v>
      </c>
      <c r="B14392">
        <v>420</v>
      </c>
      <c r="C14392" s="3" t="str">
        <f>HYPERLINK("http://www.uniprot.org/uniprot/K7MYE0","tr|K7MYE0|K7MYE0_SOYBN")</f>
        <v>tr|K7MYE0|K7MYE0_SOYBN</v>
      </c>
      <c r="D14392" t="s">
        <v>28</v>
      </c>
      <c r="E14392">
        <v>87.28</v>
      </c>
      <c r="F14392">
        <v>118</v>
      </c>
      <c r="G14392">
        <v>15</v>
      </c>
      <c r="H14392">
        <v>0</v>
      </c>
      <c r="I14392">
        <v>13</v>
      </c>
      <c r="J14392">
        <v>366</v>
      </c>
      <c r="K14392">
        <v>1</v>
      </c>
      <c r="L14392">
        <v>61</v>
      </c>
      <c r="M14392">
        <v>178</v>
      </c>
      <c r="N14392" t="s">
        <v>18</v>
      </c>
      <c r="O14392" s="1">
        <v>1.2914599999999999E-53</v>
      </c>
      <c r="P14392">
        <v>544</v>
      </c>
    </row>
    <row r="14393" spans="1:16" x14ac:dyDescent="0.25">
      <c r="A14393" t="s">
        <v>21362</v>
      </c>
      <c r="B14393">
        <v>498</v>
      </c>
      <c r="C14393" s="3" t="str">
        <f>HYPERLINK("http://www.uniprot.org/uniprot/K7LQ45","tr|K7LQ45|K7LQ45_SOYBN")</f>
        <v>tr|K7LQ45|K7LQ45_SOYBN</v>
      </c>
      <c r="D14393" t="s">
        <v>28</v>
      </c>
      <c r="E14393">
        <v>37.340000000000003</v>
      </c>
      <c r="F14393">
        <v>158</v>
      </c>
      <c r="G14393">
        <v>99</v>
      </c>
      <c r="H14393">
        <v>8</v>
      </c>
      <c r="I14393">
        <v>1</v>
      </c>
      <c r="J14393">
        <v>450</v>
      </c>
      <c r="K14393">
        <v>1</v>
      </c>
      <c r="L14393">
        <v>167</v>
      </c>
      <c r="M14393">
        <v>323</v>
      </c>
      <c r="N14393" t="s">
        <v>18</v>
      </c>
      <c r="O14393" s="1">
        <v>1.69372E-21</v>
      </c>
      <c r="P14393">
        <v>267</v>
      </c>
    </row>
    <row r="14394" spans="1:16" x14ac:dyDescent="0.25">
      <c r="A14394" t="s">
        <v>21363</v>
      </c>
      <c r="B14394">
        <v>306</v>
      </c>
      <c r="C14394" s="3" t="str">
        <f>HYPERLINK("http://www.uniprot.org/uniprot/G7IMY6","tr|G7IMY6|G7IMY6_MEDTR")</f>
        <v>tr|G7IMY6|G7IMY6_MEDTR</v>
      </c>
      <c r="D14394" t="s">
        <v>5521</v>
      </c>
      <c r="E14394">
        <v>54.54</v>
      </c>
      <c r="F14394">
        <v>99</v>
      </c>
      <c r="G14394">
        <v>45</v>
      </c>
      <c r="H14394">
        <v>6</v>
      </c>
      <c r="I14394">
        <v>1</v>
      </c>
      <c r="J14394">
        <v>279</v>
      </c>
      <c r="K14394">
        <v>1</v>
      </c>
      <c r="L14394">
        <v>82</v>
      </c>
      <c r="M14394">
        <v>180</v>
      </c>
      <c r="N14394" t="s">
        <v>18</v>
      </c>
      <c r="O14394" s="1">
        <v>7.3825899999999995E-17</v>
      </c>
      <c r="P14394">
        <v>227</v>
      </c>
    </row>
    <row r="14395" spans="1:16" x14ac:dyDescent="0.25">
      <c r="A14395" t="s">
        <v>21364</v>
      </c>
      <c r="B14395">
        <v>1143</v>
      </c>
      <c r="C14395" s="3" t="str">
        <f>HYPERLINK("http://www.uniprot.org/uniprot/C7FDI5","tr|C7FDI5|C7FDI5_SOYBN")</f>
        <v>tr|C7FDI5|C7FDI5_SOYBN</v>
      </c>
      <c r="D14395" t="s">
        <v>717</v>
      </c>
      <c r="E14395">
        <v>49.17</v>
      </c>
      <c r="F14395">
        <v>362</v>
      </c>
      <c r="G14395">
        <v>184</v>
      </c>
      <c r="H14395">
        <v>4</v>
      </c>
      <c r="I14395">
        <v>1</v>
      </c>
      <c r="J14395">
        <v>1074</v>
      </c>
      <c r="K14395">
        <v>1</v>
      </c>
      <c r="L14395">
        <v>704</v>
      </c>
      <c r="M14395">
        <v>1060</v>
      </c>
      <c r="N14395" t="s">
        <v>18</v>
      </c>
      <c r="O14395" s="1">
        <v>1.2507500000000001E-96</v>
      </c>
      <c r="P14395">
        <v>921</v>
      </c>
    </row>
    <row r="14396" spans="1:16" x14ac:dyDescent="0.25">
      <c r="A14396" t="s">
        <v>21365</v>
      </c>
      <c r="B14396">
        <v>423</v>
      </c>
      <c r="C14396" s="3" t="str">
        <f>HYPERLINK("http://www.uniprot.org/uniprot/C6SXW1","tr|C6SXW1|C6SXW1_SOYBN")</f>
        <v>tr|C6SXW1|C6SXW1_SOYBN</v>
      </c>
      <c r="D14396" t="s">
        <v>210</v>
      </c>
      <c r="E14396">
        <v>90.51</v>
      </c>
      <c r="F14396">
        <v>137</v>
      </c>
      <c r="G14396">
        <v>13</v>
      </c>
      <c r="H14396">
        <v>0</v>
      </c>
      <c r="I14396">
        <v>10</v>
      </c>
      <c r="J14396">
        <v>420</v>
      </c>
      <c r="K14396">
        <v>1</v>
      </c>
      <c r="L14396">
        <v>2</v>
      </c>
      <c r="M14396">
        <v>138</v>
      </c>
      <c r="N14396" t="s">
        <v>18</v>
      </c>
      <c r="O14396" s="1">
        <v>3.5974899999999998E-72</v>
      </c>
      <c r="P14396">
        <v>704</v>
      </c>
    </row>
    <row r="14397" spans="1:16" x14ac:dyDescent="0.25">
      <c r="A14397" t="s">
        <v>21366</v>
      </c>
      <c r="B14397">
        <v>1788</v>
      </c>
      <c r="C14397" s="3" t="str">
        <f>HYPERLINK("http://www.uniprot.org/uniprot/G7IJR2","tr|G7IJR2|G7IJR2_MEDTR")</f>
        <v>tr|G7IJR2|G7IJR2_MEDTR</v>
      </c>
      <c r="D14397" t="s">
        <v>11637</v>
      </c>
      <c r="E14397">
        <v>87.98</v>
      </c>
      <c r="F14397">
        <v>566</v>
      </c>
      <c r="G14397">
        <v>68</v>
      </c>
      <c r="H14397">
        <v>0</v>
      </c>
      <c r="I14397">
        <v>73</v>
      </c>
      <c r="J14397">
        <v>1770</v>
      </c>
      <c r="K14397">
        <v>1</v>
      </c>
      <c r="L14397">
        <v>25</v>
      </c>
      <c r="M14397">
        <v>588</v>
      </c>
      <c r="N14397" t="s">
        <v>18</v>
      </c>
      <c r="O14397">
        <v>0</v>
      </c>
      <c r="P14397">
        <v>2515</v>
      </c>
    </row>
    <row r="14398" spans="1:16" x14ac:dyDescent="0.25">
      <c r="A14398" t="s">
        <v>21367</v>
      </c>
      <c r="B14398">
        <v>312</v>
      </c>
      <c r="C14398" s="3" t="str">
        <f>HYPERLINK("http://www.uniprot.org/uniprot/G7JXJ4","tr|G7JXJ4|G7JXJ4_MEDTR")</f>
        <v>tr|G7JXJ4|G7JXJ4_MEDTR</v>
      </c>
      <c r="D14398" t="s">
        <v>11245</v>
      </c>
      <c r="E14398">
        <v>91.66</v>
      </c>
      <c r="F14398">
        <v>48</v>
      </c>
      <c r="G14398">
        <v>4</v>
      </c>
      <c r="H14398">
        <v>0</v>
      </c>
      <c r="I14398">
        <v>139</v>
      </c>
      <c r="J14398">
        <v>282</v>
      </c>
      <c r="K14398">
        <v>1</v>
      </c>
      <c r="L14398">
        <v>185</v>
      </c>
      <c r="M14398">
        <v>232</v>
      </c>
      <c r="N14398" t="s">
        <v>18</v>
      </c>
      <c r="O14398" s="1">
        <v>4.01833E-15</v>
      </c>
      <c r="P14398">
        <v>212</v>
      </c>
    </row>
    <row r="14399" spans="1:16" x14ac:dyDescent="0.25">
      <c r="A14399" t="s">
        <v>21368</v>
      </c>
      <c r="B14399">
        <v>480</v>
      </c>
      <c r="C14399" s="3" t="str">
        <f>HYPERLINK("http://www.uniprot.org/uniprot/B7FM94","tr|B7FM94|B7FM94_MEDTR")</f>
        <v>tr|B7FM94|B7FM94_MEDTR</v>
      </c>
      <c r="D14399" t="s">
        <v>22</v>
      </c>
      <c r="E14399">
        <v>98.74</v>
      </c>
      <c r="F14399">
        <v>159</v>
      </c>
      <c r="G14399">
        <v>2</v>
      </c>
      <c r="H14399">
        <v>0</v>
      </c>
      <c r="I14399">
        <v>1</v>
      </c>
      <c r="J14399">
        <v>477</v>
      </c>
      <c r="K14399">
        <v>1</v>
      </c>
      <c r="L14399">
        <v>1</v>
      </c>
      <c r="M14399">
        <v>159</v>
      </c>
      <c r="N14399" t="s">
        <v>18</v>
      </c>
      <c r="O14399" s="1">
        <v>8.8232000000000008E-87</v>
      </c>
      <c r="P14399">
        <v>830</v>
      </c>
    </row>
    <row r="14400" spans="1:16" x14ac:dyDescent="0.25">
      <c r="A14400" t="s">
        <v>21369</v>
      </c>
      <c r="B14400">
        <v>837</v>
      </c>
      <c r="C14400" s="3" t="str">
        <f>HYPERLINK("http://www.uniprot.org/uniprot/G7K715","tr|G7K715|G7K715_MEDTR")</f>
        <v>tr|G7K715|G7K715_MEDTR</v>
      </c>
      <c r="D14400" t="s">
        <v>21370</v>
      </c>
      <c r="E14400">
        <v>75.33</v>
      </c>
      <c r="F14400">
        <v>296</v>
      </c>
      <c r="G14400">
        <v>73</v>
      </c>
      <c r="H14400">
        <v>22</v>
      </c>
      <c r="I14400">
        <v>1</v>
      </c>
      <c r="J14400">
        <v>822</v>
      </c>
      <c r="K14400">
        <v>1</v>
      </c>
      <c r="L14400">
        <v>1</v>
      </c>
      <c r="M14400">
        <v>281</v>
      </c>
      <c r="N14400" t="s">
        <v>18</v>
      </c>
      <c r="O14400" s="1">
        <v>6.4867400000000005E-109</v>
      </c>
      <c r="P14400">
        <v>1025</v>
      </c>
    </row>
    <row r="14401" spans="1:16" x14ac:dyDescent="0.25">
      <c r="A14401" t="s">
        <v>21371</v>
      </c>
      <c r="B14401">
        <v>468</v>
      </c>
      <c r="C14401" s="3" t="str">
        <f>HYPERLINK("http://www.uniprot.org/uniprot/I3SB55","tr|I3SB55|I3SB55_LOTJA")</f>
        <v>tr|I3SB55|I3SB55_LOTJA</v>
      </c>
      <c r="D14401" t="s">
        <v>93</v>
      </c>
      <c r="E14401">
        <v>87.2</v>
      </c>
      <c r="F14401">
        <v>125</v>
      </c>
      <c r="G14401">
        <v>16</v>
      </c>
      <c r="H14401">
        <v>0</v>
      </c>
      <c r="I14401">
        <v>76</v>
      </c>
      <c r="J14401">
        <v>450</v>
      </c>
      <c r="K14401">
        <v>1</v>
      </c>
      <c r="L14401">
        <v>57</v>
      </c>
      <c r="M14401">
        <v>181</v>
      </c>
      <c r="N14401" t="s">
        <v>18</v>
      </c>
      <c r="O14401" s="1">
        <v>3.0881900000000001E-54</v>
      </c>
      <c r="P14401">
        <v>543</v>
      </c>
    </row>
    <row r="14402" spans="1:16" x14ac:dyDescent="0.25">
      <c r="A14402" t="s">
        <v>21372</v>
      </c>
      <c r="B14402">
        <v>435</v>
      </c>
      <c r="C14402" s="3" t="str">
        <f>HYPERLINK("http://www.uniprot.org/uniprot/B7FHB7","tr|B7FHB7|B7FHB7_MEDTR")</f>
        <v>tr|B7FHB7|B7FHB7_MEDTR</v>
      </c>
      <c r="D14402" t="s">
        <v>21373</v>
      </c>
      <c r="E14402">
        <v>56.94</v>
      </c>
      <c r="F14402">
        <v>144</v>
      </c>
      <c r="G14402">
        <v>62</v>
      </c>
      <c r="H14402">
        <v>0</v>
      </c>
      <c r="I14402">
        <v>1</v>
      </c>
      <c r="J14402">
        <v>432</v>
      </c>
      <c r="K14402">
        <v>1</v>
      </c>
      <c r="L14402">
        <v>1</v>
      </c>
      <c r="M14402">
        <v>141</v>
      </c>
      <c r="N14402" t="s">
        <v>18</v>
      </c>
      <c r="O14402" s="1">
        <v>1.1489200000000001E-30</v>
      </c>
      <c r="P14402">
        <v>346</v>
      </c>
    </row>
    <row r="14403" spans="1:16" x14ac:dyDescent="0.25">
      <c r="A14403" t="s">
        <v>21374</v>
      </c>
      <c r="B14403">
        <v>1104</v>
      </c>
      <c r="C14403" s="3" t="str">
        <f>HYPERLINK("http://www.uniprot.org/uniprot/G7KSV4","tr|G7KSV4|G7KSV4_MEDTR")</f>
        <v>tr|G7KSV4|G7KSV4_MEDTR</v>
      </c>
      <c r="D14403" t="s">
        <v>21375</v>
      </c>
      <c r="E14403">
        <v>82.31</v>
      </c>
      <c r="F14403">
        <v>345</v>
      </c>
      <c r="G14403">
        <v>61</v>
      </c>
      <c r="H14403">
        <v>0</v>
      </c>
      <c r="I14403">
        <v>67</v>
      </c>
      <c r="J14403">
        <v>1101</v>
      </c>
      <c r="K14403">
        <v>1</v>
      </c>
      <c r="L14403">
        <v>27</v>
      </c>
      <c r="M14403">
        <v>366</v>
      </c>
      <c r="N14403" t="s">
        <v>18</v>
      </c>
      <c r="O14403" s="1">
        <v>2.2629899999999999E-156</v>
      </c>
      <c r="P14403">
        <v>1436</v>
      </c>
    </row>
    <row r="14404" spans="1:16" x14ac:dyDescent="0.25">
      <c r="A14404" t="s">
        <v>21376</v>
      </c>
      <c r="B14404">
        <v>552</v>
      </c>
      <c r="C14404" s="3" t="str">
        <f>HYPERLINK("http://www.uniprot.org/uniprot/I3SA08","tr|I3SA08|I3SA08_LOTJA")</f>
        <v>tr|I3SA08|I3SA08_LOTJA</v>
      </c>
      <c r="D14404" t="s">
        <v>93</v>
      </c>
      <c r="E14404">
        <v>66.239999999999995</v>
      </c>
      <c r="F14404">
        <v>157</v>
      </c>
      <c r="G14404">
        <v>53</v>
      </c>
      <c r="H14404">
        <v>0</v>
      </c>
      <c r="I14404">
        <v>52</v>
      </c>
      <c r="J14404">
        <v>522</v>
      </c>
      <c r="K14404">
        <v>1</v>
      </c>
      <c r="L14404">
        <v>11</v>
      </c>
      <c r="M14404">
        <v>161</v>
      </c>
      <c r="N14404" t="s">
        <v>18</v>
      </c>
      <c r="O14404" s="1">
        <v>5.9602199999999998E-52</v>
      </c>
      <c r="P14404">
        <v>530</v>
      </c>
    </row>
    <row r="14405" spans="1:16" x14ac:dyDescent="0.25">
      <c r="A14405" t="s">
        <v>21377</v>
      </c>
      <c r="B14405">
        <v>1506</v>
      </c>
      <c r="C14405" s="3" t="str">
        <f>HYPERLINK("http://www.uniprot.org/uniprot/K7N4D2","tr|K7N4D2|K7N4D2_SOYBN")</f>
        <v>tr|K7N4D2|K7N4D2_SOYBN</v>
      </c>
      <c r="D14405" t="s">
        <v>28</v>
      </c>
      <c r="E14405">
        <v>85.34</v>
      </c>
      <c r="F14405">
        <v>498</v>
      </c>
      <c r="G14405">
        <v>73</v>
      </c>
      <c r="H14405">
        <v>0</v>
      </c>
      <c r="I14405">
        <v>1</v>
      </c>
      <c r="J14405">
        <v>1494</v>
      </c>
      <c r="K14405">
        <v>1</v>
      </c>
      <c r="L14405">
        <v>1</v>
      </c>
      <c r="M14405">
        <v>498</v>
      </c>
      <c r="N14405" t="s">
        <v>18</v>
      </c>
      <c r="O14405">
        <v>0</v>
      </c>
      <c r="P14405">
        <v>2301</v>
      </c>
    </row>
    <row r="14406" spans="1:16" x14ac:dyDescent="0.25">
      <c r="A14406" t="s">
        <v>21378</v>
      </c>
      <c r="B14406">
        <v>1683</v>
      </c>
      <c r="C14406" s="3" t="str">
        <f>HYPERLINK("http://www.uniprot.org/uniprot/I1NCZ8","tr|I1NCZ8|I1NCZ8_SOYBN")</f>
        <v>tr|I1NCZ8|I1NCZ8_SOYBN</v>
      </c>
      <c r="D14406" t="s">
        <v>28</v>
      </c>
      <c r="E14406">
        <v>77.59</v>
      </c>
      <c r="F14406">
        <v>558</v>
      </c>
      <c r="G14406">
        <v>125</v>
      </c>
      <c r="H14406">
        <v>15</v>
      </c>
      <c r="I14406">
        <v>1</v>
      </c>
      <c r="J14406">
        <v>1629</v>
      </c>
      <c r="K14406">
        <v>1</v>
      </c>
      <c r="L14406">
        <v>1</v>
      </c>
      <c r="M14406">
        <v>555</v>
      </c>
      <c r="N14406" t="s">
        <v>18</v>
      </c>
      <c r="O14406">
        <v>0</v>
      </c>
      <c r="P14406">
        <v>2163</v>
      </c>
    </row>
    <row r="14407" spans="1:16" x14ac:dyDescent="0.25">
      <c r="A14407" t="s">
        <v>21379</v>
      </c>
      <c r="B14407">
        <v>1611</v>
      </c>
      <c r="C14407" s="3" t="str">
        <f>HYPERLINK("http://www.uniprot.org/uniprot/G7J3V2","tr|G7J3V2|G7J3V2_MEDTR")</f>
        <v>tr|G7J3V2|G7J3V2_MEDTR</v>
      </c>
      <c r="D14407" t="s">
        <v>21380</v>
      </c>
      <c r="E14407">
        <v>75.95</v>
      </c>
      <c r="F14407">
        <v>578</v>
      </c>
      <c r="G14407">
        <v>139</v>
      </c>
      <c r="H14407">
        <v>44</v>
      </c>
      <c r="I14407">
        <v>7</v>
      </c>
      <c r="J14407">
        <v>1608</v>
      </c>
      <c r="K14407">
        <v>1</v>
      </c>
      <c r="L14407">
        <v>2</v>
      </c>
      <c r="M14407">
        <v>579</v>
      </c>
      <c r="N14407" t="s">
        <v>18</v>
      </c>
      <c r="O14407">
        <v>0</v>
      </c>
      <c r="P14407">
        <v>2280</v>
      </c>
    </row>
    <row r="14408" spans="1:16" x14ac:dyDescent="0.25">
      <c r="A14408" t="s">
        <v>21381</v>
      </c>
      <c r="B14408">
        <v>1593</v>
      </c>
      <c r="C14408" s="3" t="str">
        <f>HYPERLINK("http://www.uniprot.org/uniprot/G7J766","tr|G7J766|G7J766_MEDTR")</f>
        <v>tr|G7J766|G7J766_MEDTR</v>
      </c>
      <c r="D14408" t="s">
        <v>21382</v>
      </c>
      <c r="E14408">
        <v>87.81</v>
      </c>
      <c r="F14408">
        <v>509</v>
      </c>
      <c r="G14408">
        <v>62</v>
      </c>
      <c r="H14408">
        <v>0</v>
      </c>
      <c r="I14408">
        <v>64</v>
      </c>
      <c r="J14408">
        <v>1590</v>
      </c>
      <c r="K14408">
        <v>1</v>
      </c>
      <c r="L14408">
        <v>51</v>
      </c>
      <c r="M14408">
        <v>558</v>
      </c>
      <c r="N14408" t="s">
        <v>18</v>
      </c>
      <c r="O14408">
        <v>0</v>
      </c>
      <c r="P14408">
        <v>2357</v>
      </c>
    </row>
    <row r="14409" spans="1:16" x14ac:dyDescent="0.25">
      <c r="A14409" t="s">
        <v>21383</v>
      </c>
      <c r="B14409">
        <v>1416</v>
      </c>
      <c r="C14409" s="3" t="str">
        <f>HYPERLINK("http://www.uniprot.org/uniprot/G7JB77","tr|G7JB77|G7JB77_MEDTR")</f>
        <v>tr|G7JB77|G7JB77_MEDTR</v>
      </c>
      <c r="D14409" t="s">
        <v>21384</v>
      </c>
      <c r="E14409">
        <v>83.52</v>
      </c>
      <c r="F14409">
        <v>437</v>
      </c>
      <c r="G14409">
        <v>72</v>
      </c>
      <c r="H14409">
        <v>1</v>
      </c>
      <c r="I14409">
        <v>1</v>
      </c>
      <c r="J14409">
        <v>1308</v>
      </c>
      <c r="K14409">
        <v>1</v>
      </c>
      <c r="L14409">
        <v>9</v>
      </c>
      <c r="M14409">
        <v>444</v>
      </c>
      <c r="N14409" t="s">
        <v>18</v>
      </c>
      <c r="O14409">
        <v>0</v>
      </c>
      <c r="P14409">
        <v>1859</v>
      </c>
    </row>
    <row r="14410" spans="1:16" x14ac:dyDescent="0.25">
      <c r="A14410" t="s">
        <v>21385</v>
      </c>
      <c r="B14410">
        <v>1755</v>
      </c>
      <c r="C14410" s="3" t="str">
        <f>HYPERLINK("http://www.uniprot.org/uniprot/Q2MGS1","tr|Q2MGS1|Q2MGS1_MEDTR")</f>
        <v>tr|Q2MGS1|Q2MGS1_MEDTR</v>
      </c>
      <c r="D14410" t="s">
        <v>21386</v>
      </c>
      <c r="E14410">
        <v>76.06</v>
      </c>
      <c r="F14410">
        <v>585</v>
      </c>
      <c r="G14410">
        <v>140</v>
      </c>
      <c r="H14410">
        <v>1</v>
      </c>
      <c r="I14410">
        <v>1</v>
      </c>
      <c r="J14410">
        <v>1752</v>
      </c>
      <c r="K14410">
        <v>1</v>
      </c>
      <c r="L14410">
        <v>1</v>
      </c>
      <c r="M14410">
        <v>576</v>
      </c>
      <c r="N14410" t="s">
        <v>18</v>
      </c>
      <c r="O14410">
        <v>0</v>
      </c>
      <c r="P14410">
        <v>2281</v>
      </c>
    </row>
    <row r="14411" spans="1:16" x14ac:dyDescent="0.25">
      <c r="A14411" t="s">
        <v>21387</v>
      </c>
      <c r="B14411">
        <v>576</v>
      </c>
      <c r="C14411" s="3" t="str">
        <f>HYPERLINK("http://www.uniprot.org/uniprot/I1LJG8","tr|I1LJG8|I1LJG8_SOYBN")</f>
        <v>tr|I1LJG8|I1LJG8_SOYBN</v>
      </c>
      <c r="D14411" t="s">
        <v>28</v>
      </c>
      <c r="E14411">
        <v>83.24</v>
      </c>
      <c r="F14411">
        <v>191</v>
      </c>
      <c r="G14411">
        <v>32</v>
      </c>
      <c r="H14411">
        <v>0</v>
      </c>
      <c r="I14411">
        <v>1</v>
      </c>
      <c r="J14411">
        <v>573</v>
      </c>
      <c r="K14411">
        <v>1</v>
      </c>
      <c r="L14411">
        <v>1</v>
      </c>
      <c r="M14411">
        <v>191</v>
      </c>
      <c r="N14411" t="s">
        <v>18</v>
      </c>
      <c r="O14411" s="1">
        <v>2.91893E-87</v>
      </c>
      <c r="P14411">
        <v>835</v>
      </c>
    </row>
    <row r="14412" spans="1:16" x14ac:dyDescent="0.25">
      <c r="A14412" t="s">
        <v>21388</v>
      </c>
      <c r="B14412">
        <v>507</v>
      </c>
      <c r="C14412" s="3" t="str">
        <f>HYPERLINK("http://www.uniprot.org/uniprot/I1JLF0","tr|I1JLF0|I1JLF0_SOYBN")</f>
        <v>tr|I1JLF0|I1JLF0_SOYBN</v>
      </c>
      <c r="D14412" t="s">
        <v>28</v>
      </c>
      <c r="E14412">
        <v>78.3</v>
      </c>
      <c r="F14412">
        <v>106</v>
      </c>
      <c r="G14412">
        <v>23</v>
      </c>
      <c r="H14412">
        <v>9</v>
      </c>
      <c r="I14412">
        <v>1</v>
      </c>
      <c r="J14412">
        <v>291</v>
      </c>
      <c r="K14412">
        <v>1</v>
      </c>
      <c r="L14412">
        <v>1</v>
      </c>
      <c r="M14412">
        <v>106</v>
      </c>
      <c r="N14412" t="s">
        <v>18</v>
      </c>
      <c r="O14412" s="1">
        <v>1.5011500000000001E-38</v>
      </c>
      <c r="P14412">
        <v>414</v>
      </c>
    </row>
    <row r="14413" spans="1:16" x14ac:dyDescent="0.25">
      <c r="A14413" t="s">
        <v>21389</v>
      </c>
      <c r="B14413">
        <v>897</v>
      </c>
      <c r="C14413" s="3" t="str">
        <f>HYPERLINK("http://www.uniprot.org/uniprot/K7L3F8","tr|K7L3F8|K7L3F8_SOYBN")</f>
        <v>tr|K7L3F8|K7L3F8_SOYBN</v>
      </c>
      <c r="D14413" t="s">
        <v>28</v>
      </c>
      <c r="E14413">
        <v>78.540000000000006</v>
      </c>
      <c r="F14413">
        <v>289</v>
      </c>
      <c r="G14413">
        <v>62</v>
      </c>
      <c r="H14413">
        <v>0</v>
      </c>
      <c r="I14413">
        <v>16</v>
      </c>
      <c r="J14413">
        <v>882</v>
      </c>
      <c r="K14413">
        <v>1</v>
      </c>
      <c r="L14413">
        <v>68</v>
      </c>
      <c r="M14413">
        <v>356</v>
      </c>
      <c r="N14413" t="s">
        <v>18</v>
      </c>
      <c r="O14413" s="1">
        <v>1.12882E-125</v>
      </c>
      <c r="P14413">
        <v>1170</v>
      </c>
    </row>
    <row r="14414" spans="1:16" x14ac:dyDescent="0.25">
      <c r="A14414" t="s">
        <v>21390</v>
      </c>
      <c r="B14414">
        <v>2106</v>
      </c>
      <c r="C14414" s="3" t="str">
        <f>HYPERLINK("http://www.uniprot.org/uniprot/G7LJ06","tr|G7LJ06|G7LJ06_MEDTR")</f>
        <v>tr|G7LJ06|G7LJ06_MEDTR</v>
      </c>
      <c r="D14414" t="s">
        <v>21391</v>
      </c>
      <c r="E14414">
        <v>65.900000000000006</v>
      </c>
      <c r="F14414">
        <v>704</v>
      </c>
      <c r="G14414">
        <v>240</v>
      </c>
      <c r="H14414">
        <v>24</v>
      </c>
      <c r="I14414">
        <v>64</v>
      </c>
      <c r="J14414">
        <v>2103</v>
      </c>
      <c r="K14414">
        <v>1</v>
      </c>
      <c r="L14414">
        <v>24</v>
      </c>
      <c r="M14414">
        <v>698</v>
      </c>
      <c r="N14414" t="s">
        <v>18</v>
      </c>
      <c r="O14414">
        <v>0</v>
      </c>
      <c r="P14414">
        <v>2304</v>
      </c>
    </row>
    <row r="14415" spans="1:16" x14ac:dyDescent="0.25">
      <c r="A14415" t="s">
        <v>21392</v>
      </c>
      <c r="B14415">
        <v>657</v>
      </c>
      <c r="C14415" s="3" t="str">
        <f>HYPERLINK("http://www.uniprot.org/uniprot/C6TGR3","tr|C6TGR3|C6TGR3_SOYBN")</f>
        <v>tr|C6TGR3|C6TGR3_SOYBN</v>
      </c>
      <c r="D14415" t="s">
        <v>210</v>
      </c>
      <c r="E14415">
        <v>92.2</v>
      </c>
      <c r="F14415">
        <v>218</v>
      </c>
      <c r="G14415">
        <v>17</v>
      </c>
      <c r="H14415">
        <v>0</v>
      </c>
      <c r="I14415">
        <v>1</v>
      </c>
      <c r="J14415">
        <v>654</v>
      </c>
      <c r="K14415">
        <v>1</v>
      </c>
      <c r="L14415">
        <v>1</v>
      </c>
      <c r="M14415">
        <v>218</v>
      </c>
      <c r="N14415" t="s">
        <v>18</v>
      </c>
      <c r="O14415" s="1">
        <v>2.4005299999999999E-111</v>
      </c>
      <c r="P14415">
        <v>1044</v>
      </c>
    </row>
    <row r="14416" spans="1:16" x14ac:dyDescent="0.25">
      <c r="A14416" t="s">
        <v>21393</v>
      </c>
      <c r="B14416">
        <v>1314</v>
      </c>
      <c r="C14416" s="3" t="str">
        <f>HYPERLINK("http://www.uniprot.org/uniprot/G7JXL5","tr|G7JXL5|G7JXL5_MEDTR")</f>
        <v>tr|G7JXL5|G7JXL5_MEDTR</v>
      </c>
      <c r="D14416" t="s">
        <v>21394</v>
      </c>
      <c r="E14416">
        <v>85.34</v>
      </c>
      <c r="F14416">
        <v>430</v>
      </c>
      <c r="G14416">
        <v>63</v>
      </c>
      <c r="H14416">
        <v>0</v>
      </c>
      <c r="I14416">
        <v>1</v>
      </c>
      <c r="J14416">
        <v>1290</v>
      </c>
      <c r="K14416">
        <v>1</v>
      </c>
      <c r="L14416">
        <v>150</v>
      </c>
      <c r="M14416">
        <v>579</v>
      </c>
      <c r="N14416" t="s">
        <v>18</v>
      </c>
      <c r="O14416">
        <v>0</v>
      </c>
      <c r="P14416">
        <v>1932</v>
      </c>
    </row>
    <row r="14417" spans="1:16" x14ac:dyDescent="0.25">
      <c r="A14417" t="s">
        <v>21395</v>
      </c>
      <c r="B14417">
        <v>2289</v>
      </c>
      <c r="C14417" s="3" t="str">
        <f>HYPERLINK("http://www.uniprot.org/uniprot/G7KM62","tr|G7KM62|G7KM62_MEDTR")</f>
        <v>tr|G7KM62|G7KM62_MEDTR</v>
      </c>
      <c r="D14417" t="s">
        <v>21396</v>
      </c>
      <c r="E14417">
        <v>84.33</v>
      </c>
      <c r="F14417">
        <v>747</v>
      </c>
      <c r="G14417">
        <v>117</v>
      </c>
      <c r="H14417">
        <v>3</v>
      </c>
      <c r="I14417">
        <v>55</v>
      </c>
      <c r="J14417">
        <v>2286</v>
      </c>
      <c r="K14417">
        <v>1</v>
      </c>
      <c r="L14417">
        <v>10</v>
      </c>
      <c r="M14417">
        <v>752</v>
      </c>
      <c r="N14417" t="s">
        <v>18</v>
      </c>
      <c r="O14417">
        <v>0</v>
      </c>
      <c r="P14417">
        <v>3291</v>
      </c>
    </row>
    <row r="14418" spans="1:16" x14ac:dyDescent="0.25">
      <c r="A14418" t="s">
        <v>21397</v>
      </c>
      <c r="B14418">
        <v>270</v>
      </c>
      <c r="C14418" s="3" t="str">
        <f>HYPERLINK("http://www.uniprot.org/uniprot/I1JG59","tr|I1JG59|I1JG59_SOYBN")</f>
        <v>tr|I1JG59|I1JG59_SOYBN</v>
      </c>
      <c r="D14418" t="s">
        <v>28</v>
      </c>
      <c r="E14418">
        <v>75.28</v>
      </c>
      <c r="F14418">
        <v>89</v>
      </c>
      <c r="G14418">
        <v>22</v>
      </c>
      <c r="H14418">
        <v>1</v>
      </c>
      <c r="I14418">
        <v>4</v>
      </c>
      <c r="J14418">
        <v>267</v>
      </c>
      <c r="K14418">
        <v>1</v>
      </c>
      <c r="L14418">
        <v>188</v>
      </c>
      <c r="M14418">
        <v>276</v>
      </c>
      <c r="N14418" t="s">
        <v>18</v>
      </c>
      <c r="O14418" s="1">
        <v>2.9233799999999999E-29</v>
      </c>
      <c r="P14418">
        <v>334</v>
      </c>
    </row>
    <row r="14419" spans="1:16" x14ac:dyDescent="0.25">
      <c r="A14419" t="s">
        <v>21398</v>
      </c>
      <c r="B14419">
        <v>516</v>
      </c>
      <c r="C14419" s="3" t="str">
        <f>HYPERLINK("http://www.uniprot.org/uniprot/Q2HTA3","tr|Q2HTA3|Q2HTA3_MEDTR")</f>
        <v>tr|Q2HTA3|Q2HTA3_MEDTR</v>
      </c>
      <c r="D14419" t="s">
        <v>14905</v>
      </c>
      <c r="E14419">
        <v>60.24</v>
      </c>
      <c r="F14419">
        <v>83</v>
      </c>
      <c r="G14419">
        <v>33</v>
      </c>
      <c r="H14419">
        <v>32</v>
      </c>
      <c r="I14419">
        <v>1</v>
      </c>
      <c r="J14419">
        <v>153</v>
      </c>
      <c r="K14419">
        <v>1</v>
      </c>
      <c r="L14419">
        <v>79</v>
      </c>
      <c r="M14419">
        <v>161</v>
      </c>
      <c r="N14419" t="s">
        <v>18</v>
      </c>
      <c r="O14419" s="1">
        <v>3.41345E-14</v>
      </c>
      <c r="P14419">
        <v>204</v>
      </c>
    </row>
    <row r="14420" spans="1:16" x14ac:dyDescent="0.25">
      <c r="A14420" t="s">
        <v>21399</v>
      </c>
      <c r="B14420">
        <v>741</v>
      </c>
      <c r="C14420" s="3" t="str">
        <f>HYPERLINK("http://www.uniprot.org/uniprot/K7LZP7","tr|K7LZP7|K7LZP7_SOYBN")</f>
        <v>tr|K7LZP7|K7LZP7_SOYBN</v>
      </c>
      <c r="D14420" t="s">
        <v>61</v>
      </c>
      <c r="E14420">
        <v>79.88</v>
      </c>
      <c r="F14420">
        <v>179</v>
      </c>
      <c r="G14420">
        <v>36</v>
      </c>
      <c r="H14420">
        <v>0</v>
      </c>
      <c r="I14420">
        <v>199</v>
      </c>
      <c r="J14420">
        <v>735</v>
      </c>
      <c r="K14420">
        <v>1</v>
      </c>
      <c r="L14420">
        <v>94</v>
      </c>
      <c r="M14420">
        <v>272</v>
      </c>
      <c r="N14420" t="s">
        <v>18</v>
      </c>
      <c r="O14420" s="1">
        <v>2.7894900000000002E-75</v>
      </c>
      <c r="P14420">
        <v>734</v>
      </c>
    </row>
    <row r="14421" spans="1:16" x14ac:dyDescent="0.25">
      <c r="A14421" t="s">
        <v>21400</v>
      </c>
      <c r="B14421">
        <v>426</v>
      </c>
      <c r="C14421" s="3" t="str">
        <f>HYPERLINK("http://www.uniprot.org/uniprot/I1N6T4","tr|I1N6T4|I1N6T4_SOYBN")</f>
        <v>tr|I1N6T4|I1N6T4_SOYBN</v>
      </c>
      <c r="D14421" t="s">
        <v>28</v>
      </c>
      <c r="E14421">
        <v>39.25</v>
      </c>
      <c r="F14421">
        <v>135</v>
      </c>
      <c r="G14421">
        <v>82</v>
      </c>
      <c r="H14421">
        <v>1</v>
      </c>
      <c r="I14421">
        <v>19</v>
      </c>
      <c r="J14421">
        <v>420</v>
      </c>
      <c r="K14421">
        <v>1</v>
      </c>
      <c r="L14421">
        <v>135</v>
      </c>
      <c r="M14421">
        <v>265</v>
      </c>
      <c r="N14421" t="s">
        <v>18</v>
      </c>
      <c r="O14421" s="1">
        <v>7.8527900000000002E-11</v>
      </c>
      <c r="P14421">
        <v>175</v>
      </c>
    </row>
    <row r="14422" spans="1:16" x14ac:dyDescent="0.25">
      <c r="A14422" t="s">
        <v>21401</v>
      </c>
      <c r="B14422">
        <v>4620</v>
      </c>
      <c r="C14422" s="3" t="str">
        <f>HYPERLINK("http://www.uniprot.org/uniprot/G7IFP4","tr|G7IFP4|G7IFP4_MEDTR")</f>
        <v>tr|G7IFP4|G7IFP4_MEDTR</v>
      </c>
      <c r="D14422" t="s">
        <v>21331</v>
      </c>
      <c r="E14422">
        <v>73.180000000000007</v>
      </c>
      <c r="F14422">
        <v>1581</v>
      </c>
      <c r="G14422">
        <v>424</v>
      </c>
      <c r="H14422">
        <v>49</v>
      </c>
      <c r="I14422">
        <v>22</v>
      </c>
      <c r="J14422">
        <v>4617</v>
      </c>
      <c r="K14422">
        <v>1</v>
      </c>
      <c r="L14422">
        <v>4</v>
      </c>
      <c r="M14422">
        <v>1564</v>
      </c>
      <c r="N14422" t="s">
        <v>18</v>
      </c>
      <c r="O14422">
        <v>0</v>
      </c>
      <c r="P14422">
        <v>5689</v>
      </c>
    </row>
    <row r="14423" spans="1:16" x14ac:dyDescent="0.25">
      <c r="A14423" t="s">
        <v>21402</v>
      </c>
      <c r="B14423">
        <v>1215</v>
      </c>
      <c r="C14423" s="3" t="str">
        <f>HYPERLINK("http://www.uniprot.org/uniprot/G7IJR9","tr|G7IJR9|G7IJR9_MEDTR")</f>
        <v>tr|G7IJR9|G7IJR9_MEDTR</v>
      </c>
      <c r="D14423" t="s">
        <v>21403</v>
      </c>
      <c r="E14423">
        <v>85.36</v>
      </c>
      <c r="F14423">
        <v>369</v>
      </c>
      <c r="G14423">
        <v>54</v>
      </c>
      <c r="H14423">
        <v>1</v>
      </c>
      <c r="I14423">
        <v>109</v>
      </c>
      <c r="J14423">
        <v>1212</v>
      </c>
      <c r="K14423">
        <v>1</v>
      </c>
      <c r="L14423">
        <v>38</v>
      </c>
      <c r="M14423">
        <v>403</v>
      </c>
      <c r="N14423" t="s">
        <v>18</v>
      </c>
      <c r="O14423" s="1">
        <v>1.2489199999999999E-174</v>
      </c>
      <c r="P14423">
        <v>1594</v>
      </c>
    </row>
    <row r="14424" spans="1:16" x14ac:dyDescent="0.25">
      <c r="A14424" t="s">
        <v>21404</v>
      </c>
      <c r="B14424">
        <v>1896</v>
      </c>
      <c r="C14424" s="3" t="str">
        <f>HYPERLINK("http://www.uniprot.org/uniprot/G7IIZ7","tr|G7IIZ7|G7IIZ7_MEDTR")</f>
        <v>tr|G7IIZ7|G7IIZ7_MEDTR</v>
      </c>
      <c r="D14424" t="s">
        <v>21405</v>
      </c>
      <c r="E14424">
        <v>64.41</v>
      </c>
      <c r="F14424">
        <v>621</v>
      </c>
      <c r="G14424">
        <v>221</v>
      </c>
      <c r="H14424">
        <v>29</v>
      </c>
      <c r="I14424">
        <v>94</v>
      </c>
      <c r="J14424">
        <v>1869</v>
      </c>
      <c r="K14424">
        <v>1</v>
      </c>
      <c r="L14424">
        <v>115</v>
      </c>
      <c r="M14424">
        <v>718</v>
      </c>
      <c r="N14424" t="s">
        <v>18</v>
      </c>
      <c r="O14424">
        <v>0</v>
      </c>
      <c r="P14424">
        <v>1956</v>
      </c>
    </row>
    <row r="14425" spans="1:16" x14ac:dyDescent="0.25">
      <c r="A14425" t="s">
        <v>21406</v>
      </c>
      <c r="B14425">
        <v>999</v>
      </c>
      <c r="C14425" s="3" t="str">
        <f>HYPERLINK("http://www.uniprot.org/uniprot/G7JWN1","tr|G7JWN1|G7JWN1_MEDTR")</f>
        <v>tr|G7JWN1|G7JWN1_MEDTR</v>
      </c>
      <c r="D14425" t="s">
        <v>21407</v>
      </c>
      <c r="E14425">
        <v>94.63</v>
      </c>
      <c r="F14425">
        <v>317</v>
      </c>
      <c r="G14425">
        <v>17</v>
      </c>
      <c r="H14425">
        <v>0</v>
      </c>
      <c r="I14425">
        <v>46</v>
      </c>
      <c r="J14425">
        <v>996</v>
      </c>
      <c r="K14425">
        <v>1</v>
      </c>
      <c r="L14425">
        <v>8</v>
      </c>
      <c r="M14425">
        <v>324</v>
      </c>
      <c r="N14425" t="s">
        <v>18</v>
      </c>
      <c r="O14425" s="1">
        <v>9.8459500000000002E-169</v>
      </c>
      <c r="P14425">
        <v>1542</v>
      </c>
    </row>
    <row r="14426" spans="1:16" x14ac:dyDescent="0.25">
      <c r="A14426" t="s">
        <v>21408</v>
      </c>
      <c r="B14426">
        <v>780</v>
      </c>
      <c r="C14426" s="3" t="str">
        <f>HYPERLINK("http://www.uniprot.org/uniprot/I1J5H6","tr|I1J5H6|I1J5H6_SOYBN")</f>
        <v>tr|I1J5H6|I1J5H6_SOYBN</v>
      </c>
      <c r="D14426" t="s">
        <v>28</v>
      </c>
      <c r="E14426">
        <v>68</v>
      </c>
      <c r="F14426">
        <v>275</v>
      </c>
      <c r="G14426">
        <v>88</v>
      </c>
      <c r="H14426">
        <v>16</v>
      </c>
      <c r="I14426">
        <v>1</v>
      </c>
      <c r="J14426">
        <v>777</v>
      </c>
      <c r="K14426">
        <v>1</v>
      </c>
      <c r="L14426">
        <v>1</v>
      </c>
      <c r="M14426">
        <v>264</v>
      </c>
      <c r="N14426" t="s">
        <v>18</v>
      </c>
      <c r="O14426" s="1">
        <v>7.6856999999999997E-90</v>
      </c>
      <c r="P14426">
        <v>860</v>
      </c>
    </row>
    <row r="14427" spans="1:16" x14ac:dyDescent="0.25">
      <c r="A14427" t="s">
        <v>21409</v>
      </c>
      <c r="B14427">
        <v>1038</v>
      </c>
      <c r="C14427" s="3" t="str">
        <f>HYPERLINK("http://www.uniprot.org/uniprot/K7KGC5","tr|K7KGC5|K7KGC5_SOYBN")</f>
        <v>tr|K7KGC5|K7KGC5_SOYBN</v>
      </c>
      <c r="D14427" t="s">
        <v>4127</v>
      </c>
      <c r="E14427">
        <v>87.82</v>
      </c>
      <c r="F14427">
        <v>345</v>
      </c>
      <c r="G14427">
        <v>42</v>
      </c>
      <c r="H14427">
        <v>0</v>
      </c>
      <c r="I14427">
        <v>1</v>
      </c>
      <c r="J14427">
        <v>1035</v>
      </c>
      <c r="K14427">
        <v>1</v>
      </c>
      <c r="L14427">
        <v>213</v>
      </c>
      <c r="M14427">
        <v>556</v>
      </c>
      <c r="N14427" t="s">
        <v>18</v>
      </c>
      <c r="O14427" s="1">
        <v>1.0506E-176</v>
      </c>
      <c r="P14427">
        <v>1611</v>
      </c>
    </row>
    <row r="14428" spans="1:16" x14ac:dyDescent="0.25">
      <c r="A14428" t="s">
        <v>21410</v>
      </c>
      <c r="B14428">
        <v>888</v>
      </c>
      <c r="C14428" s="3" t="str">
        <f>HYPERLINK("http://www.uniprot.org/uniprot/G7L4S3","tr|G7L4S3|G7L4S3_MEDTR")</f>
        <v>tr|G7L4S3|G7L4S3_MEDTR</v>
      </c>
      <c r="D14428" t="s">
        <v>21411</v>
      </c>
      <c r="E14428">
        <v>84.03</v>
      </c>
      <c r="F14428">
        <v>238</v>
      </c>
      <c r="G14428">
        <v>38</v>
      </c>
      <c r="H14428">
        <v>0</v>
      </c>
      <c r="I14428">
        <v>40</v>
      </c>
      <c r="J14428">
        <v>753</v>
      </c>
      <c r="K14428">
        <v>1</v>
      </c>
      <c r="L14428">
        <v>12</v>
      </c>
      <c r="M14428">
        <v>246</v>
      </c>
      <c r="N14428" t="s">
        <v>18</v>
      </c>
      <c r="O14428" s="1">
        <v>6.6560199999999998E-130</v>
      </c>
      <c r="P14428">
        <v>1049</v>
      </c>
    </row>
    <row r="14429" spans="1:16" x14ac:dyDescent="0.25">
      <c r="A14429" t="s">
        <v>21412</v>
      </c>
      <c r="B14429">
        <v>654</v>
      </c>
      <c r="C14429" s="3" t="str">
        <f>HYPERLINK("http://www.uniprot.org/uniprot/G7KSV5","tr|G7KSV5|G7KSV5_MEDTR")</f>
        <v>tr|G7KSV5|G7KSV5_MEDTR</v>
      </c>
      <c r="D14429" t="s">
        <v>21413</v>
      </c>
      <c r="E14429">
        <v>93.57</v>
      </c>
      <c r="F14429">
        <v>218</v>
      </c>
      <c r="G14429">
        <v>14</v>
      </c>
      <c r="H14429">
        <v>1</v>
      </c>
      <c r="I14429">
        <v>1</v>
      </c>
      <c r="J14429">
        <v>651</v>
      </c>
      <c r="K14429">
        <v>1</v>
      </c>
      <c r="L14429">
        <v>139</v>
      </c>
      <c r="M14429">
        <v>356</v>
      </c>
      <c r="N14429" t="s">
        <v>18</v>
      </c>
      <c r="O14429" s="1">
        <v>9.6226700000000003E-113</v>
      </c>
      <c r="P14429">
        <v>1056</v>
      </c>
    </row>
    <row r="14430" spans="1:16" x14ac:dyDescent="0.25">
      <c r="A14430" t="s">
        <v>21414</v>
      </c>
      <c r="B14430">
        <v>621</v>
      </c>
      <c r="C14430" s="3" t="str">
        <f>HYPERLINK("http://www.uniprot.org/uniprot/B9SM85","tr|B9SM85|B9SM85_RICCO")</f>
        <v>tr|B9SM85|B9SM85_RICCO</v>
      </c>
      <c r="D14430" t="s">
        <v>21415</v>
      </c>
      <c r="E14430">
        <v>94.66</v>
      </c>
      <c r="F14430">
        <v>206</v>
      </c>
      <c r="G14430">
        <v>11</v>
      </c>
      <c r="H14430">
        <v>0</v>
      </c>
      <c r="I14430">
        <v>1</v>
      </c>
      <c r="J14430">
        <v>618</v>
      </c>
      <c r="K14430">
        <v>1</v>
      </c>
      <c r="L14430">
        <v>1</v>
      </c>
      <c r="M14430">
        <v>205</v>
      </c>
      <c r="N14430" t="s">
        <v>18</v>
      </c>
      <c r="O14430" s="1">
        <v>4.33262E-109</v>
      </c>
      <c r="P14430">
        <v>1024</v>
      </c>
    </row>
    <row r="14431" spans="1:16" x14ac:dyDescent="0.25">
      <c r="A14431" t="s">
        <v>21416</v>
      </c>
      <c r="B14431">
        <v>732</v>
      </c>
      <c r="C14431" s="3" t="str">
        <f>HYPERLINK("http://www.uniprot.org/uniprot/I1JEL5","tr|I1JEL5|I1JEL5_SOYBN")</f>
        <v>tr|I1JEL5|I1JEL5_SOYBN</v>
      </c>
      <c r="D14431" t="s">
        <v>28</v>
      </c>
      <c r="E14431">
        <v>94.06</v>
      </c>
      <c r="F14431">
        <v>236</v>
      </c>
      <c r="G14431">
        <v>14</v>
      </c>
      <c r="H14431">
        <v>0</v>
      </c>
      <c r="I14431">
        <v>1</v>
      </c>
      <c r="J14431">
        <v>708</v>
      </c>
      <c r="K14431">
        <v>1</v>
      </c>
      <c r="L14431">
        <v>96</v>
      </c>
      <c r="M14431">
        <v>331</v>
      </c>
      <c r="N14431" t="s">
        <v>18</v>
      </c>
      <c r="O14431" s="1">
        <v>1.9726799999999999E-134</v>
      </c>
      <c r="P14431">
        <v>1244</v>
      </c>
    </row>
    <row r="14432" spans="1:16" x14ac:dyDescent="0.25">
      <c r="A14432" t="s">
        <v>21417</v>
      </c>
      <c r="B14432">
        <v>837</v>
      </c>
      <c r="C14432" s="3" t="str">
        <f>HYPERLINK("http://www.uniprot.org/uniprot/I1KKL9","tr|I1KKL9|I1KKL9_SOYBN")</f>
        <v>tr|I1KKL9|I1KKL9_SOYBN</v>
      </c>
      <c r="D14432" t="s">
        <v>71</v>
      </c>
      <c r="E14432">
        <v>91.17</v>
      </c>
      <c r="F14432">
        <v>204</v>
      </c>
      <c r="G14432">
        <v>18</v>
      </c>
      <c r="H14432">
        <v>0</v>
      </c>
      <c r="I14432">
        <v>223</v>
      </c>
      <c r="J14432">
        <v>834</v>
      </c>
      <c r="K14432">
        <v>1</v>
      </c>
      <c r="L14432">
        <v>551</v>
      </c>
      <c r="M14432">
        <v>754</v>
      </c>
      <c r="N14432" t="s">
        <v>18</v>
      </c>
      <c r="O14432" s="1">
        <v>8.4916200000000003E-101</v>
      </c>
      <c r="P14432">
        <v>955</v>
      </c>
    </row>
    <row r="14433" spans="1:16" x14ac:dyDescent="0.25">
      <c r="A14433" t="s">
        <v>21418</v>
      </c>
      <c r="B14433">
        <v>1587</v>
      </c>
      <c r="C14433" s="3" t="str">
        <f>HYPERLINK("http://www.uniprot.org/uniprot/I3SY07","tr|I3SY07|I3SY07_MEDTR")</f>
        <v>tr|I3SY07|I3SY07_MEDTR</v>
      </c>
      <c r="D14433" t="s">
        <v>22</v>
      </c>
      <c r="E14433">
        <v>73.900000000000006</v>
      </c>
      <c r="F14433">
        <v>525</v>
      </c>
      <c r="G14433">
        <v>137</v>
      </c>
      <c r="H14433">
        <v>2</v>
      </c>
      <c r="I14433">
        <v>13</v>
      </c>
      <c r="J14433">
        <v>1581</v>
      </c>
      <c r="K14433">
        <v>1</v>
      </c>
      <c r="L14433">
        <v>3</v>
      </c>
      <c r="M14433">
        <v>527</v>
      </c>
      <c r="N14433" t="s">
        <v>18</v>
      </c>
      <c r="O14433">
        <v>0</v>
      </c>
      <c r="P14433">
        <v>1893</v>
      </c>
    </row>
    <row r="14434" spans="1:16" x14ac:dyDescent="0.25">
      <c r="A14434" t="s">
        <v>21419</v>
      </c>
      <c r="B14434">
        <v>1116</v>
      </c>
      <c r="C14434" s="3" t="str">
        <f>HYPERLINK("http://www.uniprot.org/uniprot/G7J763","tr|G7J763|G7J763_MEDTR")</f>
        <v>tr|G7J763|G7J763_MEDTR</v>
      </c>
      <c r="D14434" t="s">
        <v>21420</v>
      </c>
      <c r="E14434">
        <v>76.61</v>
      </c>
      <c r="F14434">
        <v>372</v>
      </c>
      <c r="G14434">
        <v>87</v>
      </c>
      <c r="H14434">
        <v>1</v>
      </c>
      <c r="I14434">
        <v>1</v>
      </c>
      <c r="J14434">
        <v>1113</v>
      </c>
      <c r="K14434">
        <v>1</v>
      </c>
      <c r="L14434">
        <v>1</v>
      </c>
      <c r="M14434">
        <v>369</v>
      </c>
      <c r="N14434" t="s">
        <v>18</v>
      </c>
      <c r="O14434" s="1">
        <v>1.4933800000000001E-155</v>
      </c>
      <c r="P14434">
        <v>1429</v>
      </c>
    </row>
    <row r="14435" spans="1:16" x14ac:dyDescent="0.25">
      <c r="A14435" t="s">
        <v>21421</v>
      </c>
      <c r="B14435">
        <v>771</v>
      </c>
      <c r="C14435" s="3" t="str">
        <f>HYPERLINK("http://www.uniprot.org/uniprot/G7J7W4","tr|G7J7W4|G7J7W4_MEDTR")</f>
        <v>tr|G7J7W4|G7J7W4_MEDTR</v>
      </c>
      <c r="D14435" t="s">
        <v>21422</v>
      </c>
      <c r="E14435">
        <v>66.36</v>
      </c>
      <c r="F14435">
        <v>223</v>
      </c>
      <c r="G14435">
        <v>75</v>
      </c>
      <c r="H14435">
        <v>36</v>
      </c>
      <c r="I14435">
        <v>187</v>
      </c>
      <c r="J14435">
        <v>747</v>
      </c>
      <c r="K14435">
        <v>1</v>
      </c>
      <c r="L14435">
        <v>88</v>
      </c>
      <c r="M14435">
        <v>310</v>
      </c>
      <c r="N14435" t="s">
        <v>18</v>
      </c>
      <c r="O14435" s="1">
        <v>1.9136299999999999E-77</v>
      </c>
      <c r="P14435">
        <v>753</v>
      </c>
    </row>
    <row r="14436" spans="1:16" x14ac:dyDescent="0.25">
      <c r="A14436" t="s">
        <v>21423</v>
      </c>
      <c r="B14436">
        <v>1317</v>
      </c>
      <c r="C14436" s="3" t="str">
        <f>HYPERLINK("http://www.uniprot.org/uniprot/O64910","tr|O64910|O64910_PEA")</f>
        <v>tr|O64910|O64910_PEA</v>
      </c>
      <c r="D14436" t="s">
        <v>6702</v>
      </c>
      <c r="E14436">
        <v>89.97</v>
      </c>
      <c r="F14436">
        <v>399</v>
      </c>
      <c r="G14436">
        <v>40</v>
      </c>
      <c r="H14436">
        <v>3</v>
      </c>
      <c r="I14436">
        <v>1</v>
      </c>
      <c r="J14436">
        <v>1188</v>
      </c>
      <c r="K14436">
        <v>1</v>
      </c>
      <c r="L14436">
        <v>1</v>
      </c>
      <c r="M14436">
        <v>398</v>
      </c>
      <c r="N14436" t="s">
        <v>18</v>
      </c>
      <c r="O14436">
        <v>0</v>
      </c>
      <c r="P14436">
        <v>1808</v>
      </c>
    </row>
    <row r="14437" spans="1:16" x14ac:dyDescent="0.25">
      <c r="A14437" t="s">
        <v>21424</v>
      </c>
      <c r="B14437">
        <v>1047</v>
      </c>
      <c r="C14437" s="3" t="str">
        <f>HYPERLINK("http://www.uniprot.org/uniprot/Q2MGR6","tr|Q2MGR6|Q2MGR6_MEDTR")</f>
        <v>tr|Q2MGR6|Q2MGR6_MEDTR</v>
      </c>
      <c r="D14437" t="s">
        <v>21425</v>
      </c>
      <c r="E14437">
        <v>85.01</v>
      </c>
      <c r="F14437">
        <v>347</v>
      </c>
      <c r="G14437">
        <v>52</v>
      </c>
      <c r="H14437">
        <v>0</v>
      </c>
      <c r="I14437">
        <v>1</v>
      </c>
      <c r="J14437">
        <v>1041</v>
      </c>
      <c r="K14437">
        <v>1</v>
      </c>
      <c r="L14437">
        <v>1</v>
      </c>
      <c r="M14437">
        <v>324</v>
      </c>
      <c r="N14437" t="s">
        <v>18</v>
      </c>
      <c r="O14437" s="1">
        <v>6.6947699999999997E-171</v>
      </c>
      <c r="P14437">
        <v>1561</v>
      </c>
    </row>
    <row r="14438" spans="1:16" x14ac:dyDescent="0.25">
      <c r="A14438" t="s">
        <v>21426</v>
      </c>
      <c r="B14438">
        <v>2319</v>
      </c>
      <c r="C14438" s="3" t="str">
        <f>HYPERLINK("http://www.uniprot.org/uniprot/I1LQ62","tr|I1LQ62|I1LQ62_SOYBN")</f>
        <v>tr|I1LQ62|I1LQ62_SOYBN</v>
      </c>
      <c r="D14438" t="s">
        <v>28</v>
      </c>
      <c r="E14438">
        <v>81.599999999999994</v>
      </c>
      <c r="F14438">
        <v>772</v>
      </c>
      <c r="G14438">
        <v>142</v>
      </c>
      <c r="H14438">
        <v>1</v>
      </c>
      <c r="I14438">
        <v>4</v>
      </c>
      <c r="J14438">
        <v>2316</v>
      </c>
      <c r="K14438">
        <v>1</v>
      </c>
      <c r="L14438">
        <v>21</v>
      </c>
      <c r="M14438">
        <v>756</v>
      </c>
      <c r="N14438" t="s">
        <v>18</v>
      </c>
      <c r="O14438">
        <v>0</v>
      </c>
      <c r="P14438">
        <v>3291</v>
      </c>
    </row>
    <row r="14439" spans="1:16" x14ac:dyDescent="0.25">
      <c r="A14439" t="s">
        <v>21427</v>
      </c>
      <c r="B14439">
        <v>783</v>
      </c>
      <c r="C14439" s="3" t="str">
        <f>HYPERLINK("http://www.uniprot.org/uniprot/I1JGF8","tr|I1JGF8|I1JGF8_SOYBN")</f>
        <v>tr|I1JGF8|I1JGF8_SOYBN</v>
      </c>
      <c r="D14439" t="s">
        <v>28</v>
      </c>
      <c r="E14439">
        <v>29.65</v>
      </c>
      <c r="F14439">
        <v>172</v>
      </c>
      <c r="G14439">
        <v>121</v>
      </c>
      <c r="H14439">
        <v>33</v>
      </c>
      <c r="I14439">
        <v>157</v>
      </c>
      <c r="J14439">
        <v>573</v>
      </c>
      <c r="K14439">
        <v>1</v>
      </c>
      <c r="L14439">
        <v>327</v>
      </c>
      <c r="M14439">
        <v>494</v>
      </c>
      <c r="N14439" t="s">
        <v>18</v>
      </c>
      <c r="O14439" s="1">
        <v>1.7424299999999999E-9</v>
      </c>
      <c r="P14439">
        <v>167</v>
      </c>
    </row>
    <row r="14440" spans="1:16" x14ac:dyDescent="0.25">
      <c r="A14440" t="s">
        <v>21428</v>
      </c>
      <c r="B14440">
        <v>2190</v>
      </c>
      <c r="C14440" s="3" t="str">
        <f>HYPERLINK("http://www.uniprot.org/uniprot/G7JQ09","tr|G7JQ09|G7JQ09_MEDTR")</f>
        <v>tr|G7JQ09|G7JQ09_MEDTR</v>
      </c>
      <c r="D14440" t="s">
        <v>21429</v>
      </c>
      <c r="E14440">
        <v>79.37</v>
      </c>
      <c r="F14440">
        <v>737</v>
      </c>
      <c r="G14440">
        <v>152</v>
      </c>
      <c r="H14440">
        <v>8</v>
      </c>
      <c r="I14440">
        <v>1</v>
      </c>
      <c r="J14440">
        <v>2187</v>
      </c>
      <c r="K14440">
        <v>1</v>
      </c>
      <c r="L14440">
        <v>1</v>
      </c>
      <c r="M14440">
        <v>728</v>
      </c>
      <c r="N14440" t="s">
        <v>18</v>
      </c>
      <c r="O14440">
        <v>0</v>
      </c>
      <c r="P14440">
        <v>2950</v>
      </c>
    </row>
    <row r="14441" spans="1:16" x14ac:dyDescent="0.25">
      <c r="A14441" t="s">
        <v>21430</v>
      </c>
      <c r="B14441">
        <v>249</v>
      </c>
      <c r="C14441" s="3" t="str">
        <f>HYPERLINK("http://www.uniprot.org/uniprot/K7MED9","tr|K7MED9|K7MED9_SOYBN")</f>
        <v>tr|K7MED9|K7MED9_SOYBN</v>
      </c>
      <c r="D14441" t="s">
        <v>28</v>
      </c>
      <c r="E14441">
        <v>100</v>
      </c>
      <c r="F14441">
        <v>26</v>
      </c>
      <c r="G14441">
        <v>0</v>
      </c>
      <c r="H14441">
        <v>0</v>
      </c>
      <c r="I14441">
        <v>91</v>
      </c>
      <c r="J14441">
        <v>168</v>
      </c>
      <c r="K14441">
        <v>1</v>
      </c>
      <c r="L14441">
        <v>45</v>
      </c>
      <c r="M14441">
        <v>70</v>
      </c>
      <c r="N14441" t="s">
        <v>18</v>
      </c>
      <c r="O14441" s="1">
        <v>3.7922100000000001E-21</v>
      </c>
      <c r="P14441">
        <v>157</v>
      </c>
    </row>
    <row r="14442" spans="1:16" x14ac:dyDescent="0.25">
      <c r="A14442" t="s">
        <v>21431</v>
      </c>
      <c r="B14442">
        <v>1044</v>
      </c>
      <c r="C14442" s="3" t="str">
        <f>HYPERLINK("http://www.uniprot.org/uniprot/A2Q2T1","tr|A2Q2T1|A2Q2T1_MEDTR")</f>
        <v>tr|A2Q2T1|A2Q2T1_MEDTR</v>
      </c>
      <c r="D14442" t="s">
        <v>337</v>
      </c>
      <c r="E14442">
        <v>53.16</v>
      </c>
      <c r="F14442">
        <v>237</v>
      </c>
      <c r="G14442">
        <v>111</v>
      </c>
      <c r="H14442">
        <v>18</v>
      </c>
      <c r="I14442">
        <v>352</v>
      </c>
      <c r="J14442">
        <v>1008</v>
      </c>
      <c r="K14442">
        <v>1</v>
      </c>
      <c r="L14442">
        <v>141</v>
      </c>
      <c r="M14442">
        <v>376</v>
      </c>
      <c r="N14442" t="s">
        <v>18</v>
      </c>
      <c r="O14442" s="1">
        <v>5.8256699999999999E-58</v>
      </c>
      <c r="P14442">
        <v>587</v>
      </c>
    </row>
    <row r="14443" spans="1:16" x14ac:dyDescent="0.25">
      <c r="A14443" t="s">
        <v>21432</v>
      </c>
      <c r="B14443">
        <v>468</v>
      </c>
      <c r="C14443" s="3" t="str">
        <f>HYPERLINK("http://www.uniprot.org/uniprot/Q155U2","tr|Q155U2|Q155U2_MEDTR")</f>
        <v>tr|Q155U2|Q155U2_MEDTR</v>
      </c>
      <c r="D14443" t="s">
        <v>21433</v>
      </c>
      <c r="E14443">
        <v>76.77</v>
      </c>
      <c r="F14443">
        <v>155</v>
      </c>
      <c r="G14443">
        <v>36</v>
      </c>
      <c r="H14443">
        <v>0</v>
      </c>
      <c r="I14443">
        <v>1</v>
      </c>
      <c r="J14443">
        <v>465</v>
      </c>
      <c r="K14443">
        <v>1</v>
      </c>
      <c r="L14443">
        <v>1</v>
      </c>
      <c r="M14443">
        <v>155</v>
      </c>
      <c r="N14443" t="s">
        <v>18</v>
      </c>
      <c r="O14443" s="1">
        <v>9.7225999999999996E-62</v>
      </c>
      <c r="P14443">
        <v>614</v>
      </c>
    </row>
    <row r="14444" spans="1:16" x14ac:dyDescent="0.25">
      <c r="A14444" t="s">
        <v>21434</v>
      </c>
      <c r="B14444">
        <v>912</v>
      </c>
      <c r="C14444" s="3" t="str">
        <f>HYPERLINK("http://www.uniprot.org/uniprot/I1KJ25","tr|I1KJ25|I1KJ25_SOYBN")</f>
        <v>tr|I1KJ25|I1KJ25_SOYBN</v>
      </c>
      <c r="D14444" t="s">
        <v>28</v>
      </c>
      <c r="E14444">
        <v>62.37</v>
      </c>
      <c r="F14444">
        <v>303</v>
      </c>
      <c r="G14444">
        <v>114</v>
      </c>
      <c r="H14444">
        <v>1</v>
      </c>
      <c r="I14444">
        <v>1</v>
      </c>
      <c r="J14444">
        <v>906</v>
      </c>
      <c r="K14444">
        <v>1</v>
      </c>
      <c r="L14444">
        <v>1</v>
      </c>
      <c r="M14444">
        <v>296</v>
      </c>
      <c r="N14444" t="s">
        <v>18</v>
      </c>
      <c r="O14444" s="1">
        <v>2.19151E-92</v>
      </c>
      <c r="P14444">
        <v>883</v>
      </c>
    </row>
    <row r="14445" spans="1:16" x14ac:dyDescent="0.25">
      <c r="A14445" t="s">
        <v>21435</v>
      </c>
      <c r="B14445">
        <v>2760</v>
      </c>
      <c r="C14445" s="3" t="str">
        <f>HYPERLINK("http://www.uniprot.org/uniprot/K7K997","tr|K7K997|K7K997_SOYBN")</f>
        <v>tr|K7K997|K7K997_SOYBN</v>
      </c>
      <c r="D14445" t="s">
        <v>28</v>
      </c>
      <c r="E14445">
        <v>50.43</v>
      </c>
      <c r="F14445">
        <v>1025</v>
      </c>
      <c r="G14445">
        <v>508</v>
      </c>
      <c r="H14445">
        <v>110</v>
      </c>
      <c r="I14445">
        <v>1</v>
      </c>
      <c r="J14445">
        <v>2745</v>
      </c>
      <c r="K14445">
        <v>1</v>
      </c>
      <c r="L14445">
        <v>58</v>
      </c>
      <c r="M14445">
        <v>1039</v>
      </c>
      <c r="N14445" t="s">
        <v>18</v>
      </c>
      <c r="O14445">
        <v>0</v>
      </c>
      <c r="P14445">
        <v>2168</v>
      </c>
    </row>
    <row r="14446" spans="1:16" x14ac:dyDescent="0.25">
      <c r="A14446" t="s">
        <v>21436</v>
      </c>
      <c r="B14446">
        <v>1014</v>
      </c>
      <c r="C14446" s="3" t="str">
        <f>HYPERLINK("http://www.uniprot.org/uniprot/K7KWX1","tr|K7KWX1|K7KWX1_SOYBN")</f>
        <v>tr|K7KWX1|K7KWX1_SOYBN</v>
      </c>
      <c r="D14446" t="s">
        <v>61</v>
      </c>
      <c r="E14446">
        <v>34.47</v>
      </c>
      <c r="F14446">
        <v>322</v>
      </c>
      <c r="G14446">
        <v>211</v>
      </c>
      <c r="H14446">
        <v>6</v>
      </c>
      <c r="I14446">
        <v>1</v>
      </c>
      <c r="J14446">
        <v>948</v>
      </c>
      <c r="K14446">
        <v>1</v>
      </c>
      <c r="L14446">
        <v>160</v>
      </c>
      <c r="M14446">
        <v>457</v>
      </c>
      <c r="N14446" t="s">
        <v>18</v>
      </c>
      <c r="O14446" s="1">
        <v>7.0209299999999996E-45</v>
      </c>
      <c r="P14446">
        <v>474</v>
      </c>
    </row>
    <row r="14447" spans="1:16" x14ac:dyDescent="0.25">
      <c r="A14447" t="s">
        <v>21437</v>
      </c>
      <c r="B14447">
        <v>495</v>
      </c>
      <c r="C14447" s="3" t="str">
        <f>HYPERLINK("http://www.uniprot.org/uniprot/I3S2L8","tr|I3S2L8|I3S2L8_MEDTR")</f>
        <v>tr|I3S2L8|I3S2L8_MEDTR</v>
      </c>
      <c r="D14447" t="s">
        <v>22</v>
      </c>
      <c r="E14447">
        <v>90.38</v>
      </c>
      <c r="F14447">
        <v>156</v>
      </c>
      <c r="G14447">
        <v>15</v>
      </c>
      <c r="H14447">
        <v>0</v>
      </c>
      <c r="I14447">
        <v>19</v>
      </c>
      <c r="J14447">
        <v>486</v>
      </c>
      <c r="K14447">
        <v>1</v>
      </c>
      <c r="L14447">
        <v>2</v>
      </c>
      <c r="M14447">
        <v>157</v>
      </c>
      <c r="N14447" t="s">
        <v>18</v>
      </c>
      <c r="O14447" s="1">
        <v>6.5869799999999998E-74</v>
      </c>
      <c r="P14447">
        <v>719</v>
      </c>
    </row>
    <row r="14448" spans="1:16" x14ac:dyDescent="0.25">
      <c r="A14448" t="s">
        <v>21438</v>
      </c>
      <c r="B14448">
        <v>1173</v>
      </c>
      <c r="C14448" s="3" t="str">
        <f>HYPERLINK("http://www.uniprot.org/uniprot/I1LZ62","tr|I1LZ62|I1LZ62_SOYBN")</f>
        <v>tr|I1LZ62|I1LZ62_SOYBN</v>
      </c>
      <c r="D14448" t="s">
        <v>21439</v>
      </c>
      <c r="E14448">
        <v>92.05</v>
      </c>
      <c r="F14448">
        <v>390</v>
      </c>
      <c r="G14448">
        <v>31</v>
      </c>
      <c r="H14448">
        <v>0</v>
      </c>
      <c r="I14448">
        <v>1</v>
      </c>
      <c r="J14448">
        <v>1170</v>
      </c>
      <c r="K14448">
        <v>1</v>
      </c>
      <c r="L14448">
        <v>1</v>
      </c>
      <c r="M14448">
        <v>390</v>
      </c>
      <c r="N14448" t="s">
        <v>18</v>
      </c>
      <c r="O14448">
        <v>0</v>
      </c>
      <c r="P14448">
        <v>1903</v>
      </c>
    </row>
    <row r="14449" spans="1:16" x14ac:dyDescent="0.25">
      <c r="A14449" t="s">
        <v>21440</v>
      </c>
      <c r="B14449">
        <v>1722</v>
      </c>
      <c r="C14449" s="3" t="str">
        <f>HYPERLINK("http://www.uniprot.org/uniprot/K7LXU9","tr|K7LXU9|K7LXU9_SOYBN")</f>
        <v>tr|K7LXU9|K7LXU9_SOYBN</v>
      </c>
      <c r="D14449" t="s">
        <v>21441</v>
      </c>
      <c r="E14449">
        <v>75.87</v>
      </c>
      <c r="F14449">
        <v>572</v>
      </c>
      <c r="G14449">
        <v>138</v>
      </c>
      <c r="H14449">
        <v>0</v>
      </c>
      <c r="I14449">
        <v>1</v>
      </c>
      <c r="J14449">
        <v>1716</v>
      </c>
      <c r="K14449">
        <v>1</v>
      </c>
      <c r="L14449">
        <v>18</v>
      </c>
      <c r="M14449">
        <v>585</v>
      </c>
      <c r="N14449" t="s">
        <v>18</v>
      </c>
      <c r="O14449">
        <v>0</v>
      </c>
      <c r="P14449">
        <v>2268</v>
      </c>
    </row>
    <row r="14450" spans="1:16" x14ac:dyDescent="0.25">
      <c r="A14450" t="s">
        <v>21442</v>
      </c>
      <c r="B14450">
        <v>1374</v>
      </c>
      <c r="C14450" s="3" t="str">
        <f>HYPERLINK("http://www.uniprot.org/uniprot/G7IFP5","tr|G7IFP5|G7IFP5_MEDTR")</f>
        <v>tr|G7IFP5|G7IFP5_MEDTR</v>
      </c>
      <c r="D14450" t="s">
        <v>21443</v>
      </c>
      <c r="E14450">
        <v>85.44</v>
      </c>
      <c r="F14450">
        <v>426</v>
      </c>
      <c r="G14450">
        <v>62</v>
      </c>
      <c r="H14450">
        <v>0</v>
      </c>
      <c r="I14450">
        <v>1</v>
      </c>
      <c r="J14450">
        <v>1278</v>
      </c>
      <c r="K14450">
        <v>1</v>
      </c>
      <c r="L14450">
        <v>1</v>
      </c>
      <c r="M14450">
        <v>422</v>
      </c>
      <c r="N14450" t="s">
        <v>18</v>
      </c>
      <c r="O14450">
        <v>0</v>
      </c>
      <c r="P14450">
        <v>1874</v>
      </c>
    </row>
    <row r="14451" spans="1:16" x14ac:dyDescent="0.25">
      <c r="A14451" t="s">
        <v>21444</v>
      </c>
      <c r="B14451">
        <v>1137</v>
      </c>
      <c r="C14451" s="3" t="str">
        <f>HYPERLINK("http://www.uniprot.org/uniprot/G7IJS0","tr|G7IJS0|G7IJS0_MEDTR")</f>
        <v>tr|G7IJS0|G7IJS0_MEDTR</v>
      </c>
      <c r="D14451" t="s">
        <v>11596</v>
      </c>
      <c r="E14451">
        <v>86.42</v>
      </c>
      <c r="F14451">
        <v>383</v>
      </c>
      <c r="G14451">
        <v>52</v>
      </c>
      <c r="H14451">
        <v>5</v>
      </c>
      <c r="I14451">
        <v>1</v>
      </c>
      <c r="J14451">
        <v>1134</v>
      </c>
      <c r="K14451">
        <v>1</v>
      </c>
      <c r="L14451">
        <v>1</v>
      </c>
      <c r="M14451">
        <v>383</v>
      </c>
      <c r="N14451" t="s">
        <v>18</v>
      </c>
      <c r="O14451">
        <v>0</v>
      </c>
      <c r="P14451">
        <v>1725</v>
      </c>
    </row>
    <row r="14452" spans="1:16" x14ac:dyDescent="0.25">
      <c r="A14452" t="s">
        <v>21445</v>
      </c>
      <c r="B14452">
        <v>4731</v>
      </c>
      <c r="C14452" s="3" t="str">
        <f>HYPERLINK("http://www.uniprot.org/uniprot/G7IIZ6","tr|G7IIZ6|G7IIZ6_MEDTR")</f>
        <v>tr|G7IIZ6|G7IIZ6_MEDTR</v>
      </c>
      <c r="D14452" t="s">
        <v>21446</v>
      </c>
      <c r="E14452">
        <v>66.47</v>
      </c>
      <c r="F14452">
        <v>877</v>
      </c>
      <c r="G14452">
        <v>294</v>
      </c>
      <c r="H14452">
        <v>8</v>
      </c>
      <c r="I14452">
        <v>2071</v>
      </c>
      <c r="J14452">
        <v>4677</v>
      </c>
      <c r="K14452">
        <v>1</v>
      </c>
      <c r="L14452">
        <v>635</v>
      </c>
      <c r="M14452">
        <v>1439</v>
      </c>
      <c r="N14452" t="s">
        <v>18</v>
      </c>
      <c r="O14452">
        <v>0</v>
      </c>
      <c r="P14452">
        <v>2777</v>
      </c>
    </row>
    <row r="14453" spans="1:16" x14ac:dyDescent="0.25">
      <c r="A14453" t="s">
        <v>21447</v>
      </c>
      <c r="B14453">
        <v>1524</v>
      </c>
      <c r="C14453" s="3" t="str">
        <f>HYPERLINK("http://www.uniprot.org/uniprot/G7I2F3","tr|G7I2F3|G7I2F3_MEDTR")</f>
        <v>tr|G7I2F3|G7I2F3_MEDTR</v>
      </c>
      <c r="D14453" t="s">
        <v>257</v>
      </c>
      <c r="E14453">
        <v>35.549999999999997</v>
      </c>
      <c r="F14453">
        <v>436</v>
      </c>
      <c r="G14453">
        <v>281</v>
      </c>
      <c r="H14453">
        <v>2</v>
      </c>
      <c r="I14453">
        <v>208</v>
      </c>
      <c r="J14453">
        <v>1509</v>
      </c>
      <c r="K14453">
        <v>1</v>
      </c>
      <c r="L14453">
        <v>39</v>
      </c>
      <c r="M14453">
        <v>408</v>
      </c>
      <c r="N14453" t="s">
        <v>18</v>
      </c>
      <c r="O14453" s="1">
        <v>1.6100999999999999E-55</v>
      </c>
      <c r="P14453">
        <v>568</v>
      </c>
    </row>
    <row r="14454" spans="1:16" x14ac:dyDescent="0.25">
      <c r="A14454" t="s">
        <v>21448</v>
      </c>
      <c r="B14454">
        <v>585</v>
      </c>
      <c r="C14454" s="3" t="str">
        <f>HYPERLINK("http://www.uniprot.org/uniprot/G7K712","tr|G7K712|G7K712_MEDTR")</f>
        <v>tr|G7K712|G7K712_MEDTR</v>
      </c>
      <c r="D14454" t="s">
        <v>21449</v>
      </c>
      <c r="E14454">
        <v>62.82</v>
      </c>
      <c r="F14454">
        <v>156</v>
      </c>
      <c r="G14454">
        <v>58</v>
      </c>
      <c r="H14454">
        <v>0</v>
      </c>
      <c r="I14454">
        <v>1</v>
      </c>
      <c r="J14454">
        <v>468</v>
      </c>
      <c r="K14454">
        <v>1</v>
      </c>
      <c r="L14454">
        <v>1</v>
      </c>
      <c r="M14454">
        <v>156</v>
      </c>
      <c r="N14454" t="s">
        <v>18</v>
      </c>
      <c r="O14454" s="1">
        <v>4.3947799999999998E-46</v>
      </c>
      <c r="P14454">
        <v>480</v>
      </c>
    </row>
    <row r="14455" spans="1:16" x14ac:dyDescent="0.25">
      <c r="A14455" t="s">
        <v>21450</v>
      </c>
      <c r="B14455">
        <v>783</v>
      </c>
      <c r="C14455" s="3" t="str">
        <f>HYPERLINK("http://www.uniprot.org/uniprot/I1NB85","tr|I1NB85|I1NB85_SOYBN")</f>
        <v>tr|I1NB85|I1NB85_SOYBN</v>
      </c>
      <c r="D14455" t="s">
        <v>5534</v>
      </c>
      <c r="E14455">
        <v>86.53</v>
      </c>
      <c r="F14455">
        <v>260</v>
      </c>
      <c r="G14455">
        <v>35</v>
      </c>
      <c r="H14455">
        <v>0</v>
      </c>
      <c r="I14455">
        <v>1</v>
      </c>
      <c r="J14455">
        <v>780</v>
      </c>
      <c r="K14455">
        <v>1</v>
      </c>
      <c r="L14455">
        <v>304</v>
      </c>
      <c r="M14455">
        <v>562</v>
      </c>
      <c r="N14455" t="s">
        <v>18</v>
      </c>
      <c r="O14455" s="1">
        <v>1.79798E-131</v>
      </c>
      <c r="P14455">
        <v>1219</v>
      </c>
    </row>
    <row r="14456" spans="1:16" x14ac:dyDescent="0.25">
      <c r="A14456" t="s">
        <v>21451</v>
      </c>
      <c r="B14456">
        <v>615</v>
      </c>
      <c r="C14456" s="3" t="str">
        <f>HYPERLINK("http://www.uniprot.org/uniprot/C6SXW4","tr|C6SXW4|C6SXW4_SOYBN")</f>
        <v>tr|C6SXW4|C6SXW4_SOYBN</v>
      </c>
      <c r="D14456" t="s">
        <v>21452</v>
      </c>
      <c r="E14456">
        <v>98.52</v>
      </c>
      <c r="F14456">
        <v>204</v>
      </c>
      <c r="G14456">
        <v>3</v>
      </c>
      <c r="H14456">
        <v>0</v>
      </c>
      <c r="I14456">
        <v>1</v>
      </c>
      <c r="J14456">
        <v>612</v>
      </c>
      <c r="K14456">
        <v>1</v>
      </c>
      <c r="L14456">
        <v>1</v>
      </c>
      <c r="M14456">
        <v>204</v>
      </c>
      <c r="N14456" t="s">
        <v>18</v>
      </c>
      <c r="O14456" s="1">
        <v>1.70729E-110</v>
      </c>
      <c r="P14456">
        <v>1036</v>
      </c>
    </row>
    <row r="14457" spans="1:16" x14ac:dyDescent="0.25">
      <c r="A14457" t="s">
        <v>21453</v>
      </c>
      <c r="B14457">
        <v>2487</v>
      </c>
      <c r="C14457" s="3" t="str">
        <f>HYPERLINK("http://www.uniprot.org/uniprot/G7KSV6","tr|G7KSV6|G7KSV6_MEDTR")</f>
        <v>tr|G7KSV6|G7KSV6_MEDTR</v>
      </c>
      <c r="D14457" t="s">
        <v>21454</v>
      </c>
      <c r="E14457">
        <v>84.69</v>
      </c>
      <c r="F14457">
        <v>810</v>
      </c>
      <c r="G14457">
        <v>124</v>
      </c>
      <c r="H14457">
        <v>2</v>
      </c>
      <c r="I14457">
        <v>61</v>
      </c>
      <c r="J14457">
        <v>2484</v>
      </c>
      <c r="K14457">
        <v>1</v>
      </c>
      <c r="L14457">
        <v>29</v>
      </c>
      <c r="M14457">
        <v>832</v>
      </c>
      <c r="N14457" t="s">
        <v>18</v>
      </c>
      <c r="O14457">
        <v>0</v>
      </c>
      <c r="P14457">
        <v>3430</v>
      </c>
    </row>
    <row r="14458" spans="1:16" x14ac:dyDescent="0.25">
      <c r="A14458" t="s">
        <v>21455</v>
      </c>
      <c r="B14458">
        <v>636</v>
      </c>
      <c r="C14458" s="3" t="str">
        <f>HYPERLINK("http://www.uniprot.org/uniprot/I3SNC1","tr|I3SNC1|I3SNC1_MEDTR")</f>
        <v>tr|I3SNC1|I3SNC1_MEDTR</v>
      </c>
      <c r="D14458" t="s">
        <v>22</v>
      </c>
      <c r="E14458">
        <v>69.849999999999994</v>
      </c>
      <c r="F14458">
        <v>209</v>
      </c>
      <c r="G14458">
        <v>63</v>
      </c>
      <c r="H14458">
        <v>38</v>
      </c>
      <c r="I14458">
        <v>1</v>
      </c>
      <c r="J14458">
        <v>513</v>
      </c>
      <c r="K14458">
        <v>1</v>
      </c>
      <c r="L14458">
        <v>1</v>
      </c>
      <c r="M14458">
        <v>209</v>
      </c>
      <c r="N14458" t="s">
        <v>18</v>
      </c>
      <c r="O14458" s="1">
        <v>2.6657299999999999E-72</v>
      </c>
      <c r="P14458">
        <v>707</v>
      </c>
    </row>
    <row r="14459" spans="1:16" x14ac:dyDescent="0.25">
      <c r="A14459" t="s">
        <v>21456</v>
      </c>
      <c r="B14459">
        <v>489</v>
      </c>
      <c r="C14459" s="3" t="str">
        <f>HYPERLINK("http://www.uniprot.org/uniprot/C6TNA2","tr|C6TNA2|C6TNA2_SOYBN")</f>
        <v>tr|C6TNA2|C6TNA2_SOYBN</v>
      </c>
      <c r="D14459" t="s">
        <v>210</v>
      </c>
      <c r="E14459">
        <v>72.22</v>
      </c>
      <c r="F14459">
        <v>162</v>
      </c>
      <c r="G14459">
        <v>45</v>
      </c>
      <c r="H14459">
        <v>0</v>
      </c>
      <c r="I14459">
        <v>1</v>
      </c>
      <c r="J14459">
        <v>486</v>
      </c>
      <c r="K14459">
        <v>1</v>
      </c>
      <c r="L14459">
        <v>11</v>
      </c>
      <c r="M14459">
        <v>172</v>
      </c>
      <c r="N14459" t="s">
        <v>18</v>
      </c>
      <c r="O14459" s="1">
        <v>4.65063E-56</v>
      </c>
      <c r="P14459">
        <v>565</v>
      </c>
    </row>
    <row r="14460" spans="1:16" x14ac:dyDescent="0.25">
      <c r="A14460" t="s">
        <v>21457</v>
      </c>
      <c r="B14460">
        <v>1701</v>
      </c>
      <c r="C14460" s="3" t="str">
        <f>HYPERLINK("http://www.uniprot.org/uniprot/I1NCZ9","tr|I1NCZ9|I1NCZ9_SOYBN")</f>
        <v>tr|I1NCZ9|I1NCZ9_SOYBN</v>
      </c>
      <c r="D14460" t="s">
        <v>28</v>
      </c>
      <c r="E14460">
        <v>50.66</v>
      </c>
      <c r="F14460">
        <v>602</v>
      </c>
      <c r="G14460">
        <v>297</v>
      </c>
      <c r="H14460">
        <v>36</v>
      </c>
      <c r="I14460">
        <v>1</v>
      </c>
      <c r="J14460">
        <v>1698</v>
      </c>
      <c r="K14460">
        <v>1</v>
      </c>
      <c r="L14460">
        <v>1</v>
      </c>
      <c r="M14460">
        <v>544</v>
      </c>
      <c r="N14460" t="s">
        <v>18</v>
      </c>
      <c r="O14460" s="1">
        <v>3.42709E-134</v>
      </c>
      <c r="P14460">
        <v>1247</v>
      </c>
    </row>
    <row r="14461" spans="1:16" x14ac:dyDescent="0.25">
      <c r="A14461" t="s">
        <v>21458</v>
      </c>
      <c r="B14461">
        <v>1566</v>
      </c>
      <c r="C14461" s="3" t="str">
        <f>HYPERLINK("http://www.uniprot.org/uniprot/G7J3V5","tr|G7J3V5|G7J3V5_MEDTR")</f>
        <v>tr|G7J3V5|G7J3V5_MEDTR</v>
      </c>
      <c r="D14461" t="s">
        <v>21459</v>
      </c>
      <c r="E14461">
        <v>90.78</v>
      </c>
      <c r="F14461">
        <v>521</v>
      </c>
      <c r="G14461">
        <v>48</v>
      </c>
      <c r="H14461">
        <v>0</v>
      </c>
      <c r="I14461">
        <v>1</v>
      </c>
      <c r="J14461">
        <v>1563</v>
      </c>
      <c r="K14461">
        <v>1</v>
      </c>
      <c r="L14461">
        <v>1</v>
      </c>
      <c r="M14461">
        <v>518</v>
      </c>
      <c r="N14461" t="s">
        <v>18</v>
      </c>
      <c r="O14461">
        <v>0</v>
      </c>
      <c r="P14461">
        <v>2492</v>
      </c>
    </row>
    <row r="14462" spans="1:16" x14ac:dyDescent="0.25">
      <c r="A14462" t="s">
        <v>21460</v>
      </c>
      <c r="B14462">
        <v>762</v>
      </c>
      <c r="C14462" s="3" t="str">
        <f>HYPERLINK("http://www.uniprot.org/uniprot/G7J762","tr|G7J762|G7J762_MEDTR")</f>
        <v>tr|G7J762|G7J762_MEDTR</v>
      </c>
      <c r="D14462" t="s">
        <v>21461</v>
      </c>
      <c r="E14462">
        <v>65.41</v>
      </c>
      <c r="F14462">
        <v>266</v>
      </c>
      <c r="G14462">
        <v>92</v>
      </c>
      <c r="H14462">
        <v>14</v>
      </c>
      <c r="I14462">
        <v>1</v>
      </c>
      <c r="J14462">
        <v>756</v>
      </c>
      <c r="K14462">
        <v>1</v>
      </c>
      <c r="L14462">
        <v>1</v>
      </c>
      <c r="M14462">
        <v>263</v>
      </c>
      <c r="N14462" t="s">
        <v>18</v>
      </c>
      <c r="O14462" s="1">
        <v>1.42369E-85</v>
      </c>
      <c r="P14462">
        <v>823</v>
      </c>
    </row>
    <row r="14463" spans="1:16" x14ac:dyDescent="0.25">
      <c r="A14463" t="s">
        <v>21462</v>
      </c>
      <c r="B14463">
        <v>2367</v>
      </c>
      <c r="C14463" s="3" t="str">
        <f>HYPERLINK("http://www.uniprot.org/uniprot/G7J7W3","tr|G7J7W3|G7J7W3_MEDTR")</f>
        <v>tr|G7J7W3|G7J7W3_MEDTR</v>
      </c>
      <c r="D14463" t="s">
        <v>21463</v>
      </c>
      <c r="E14463">
        <v>77.849999999999994</v>
      </c>
      <c r="F14463">
        <v>438</v>
      </c>
      <c r="G14463">
        <v>97</v>
      </c>
      <c r="H14463">
        <v>2</v>
      </c>
      <c r="I14463">
        <v>16</v>
      </c>
      <c r="J14463">
        <v>1323</v>
      </c>
      <c r="K14463">
        <v>1</v>
      </c>
      <c r="L14463">
        <v>3</v>
      </c>
      <c r="M14463">
        <v>440</v>
      </c>
      <c r="N14463" t="s">
        <v>18</v>
      </c>
      <c r="O14463">
        <v>0</v>
      </c>
      <c r="P14463">
        <v>1803</v>
      </c>
    </row>
    <row r="14464" spans="1:16" x14ac:dyDescent="0.25">
      <c r="A14464" t="s">
        <v>21464</v>
      </c>
      <c r="B14464">
        <v>1422</v>
      </c>
      <c r="C14464" s="3" t="str">
        <f>HYPERLINK("http://www.uniprot.org/uniprot/I1JFS9","tr|I1JFS9|I1JFS9_SOYBN")</f>
        <v>tr|I1JFS9|I1JFS9_SOYBN</v>
      </c>
      <c r="D14464" t="s">
        <v>117</v>
      </c>
      <c r="E14464">
        <v>87.05</v>
      </c>
      <c r="F14464">
        <v>479</v>
      </c>
      <c r="G14464">
        <v>62</v>
      </c>
      <c r="H14464">
        <v>6</v>
      </c>
      <c r="I14464">
        <v>1</v>
      </c>
      <c r="J14464">
        <v>1419</v>
      </c>
      <c r="K14464">
        <v>1</v>
      </c>
      <c r="L14464">
        <v>1</v>
      </c>
      <c r="M14464">
        <v>479</v>
      </c>
      <c r="N14464" t="s">
        <v>18</v>
      </c>
      <c r="O14464">
        <v>0</v>
      </c>
      <c r="P14464">
        <v>2146</v>
      </c>
    </row>
    <row r="14465" spans="1:16" x14ac:dyDescent="0.25">
      <c r="A14465" t="s">
        <v>21465</v>
      </c>
      <c r="B14465">
        <v>1800</v>
      </c>
      <c r="C14465" s="3" t="str">
        <f>HYPERLINK("http://www.uniprot.org/uniprot/A2Q289","tr|A2Q289|A2Q289_MEDTR")</f>
        <v>tr|A2Q289|A2Q289_MEDTR</v>
      </c>
      <c r="D14465" t="s">
        <v>21466</v>
      </c>
      <c r="E14465">
        <v>90.86</v>
      </c>
      <c r="F14465">
        <v>591</v>
      </c>
      <c r="G14465">
        <v>54</v>
      </c>
      <c r="H14465">
        <v>1</v>
      </c>
      <c r="I14465">
        <v>1</v>
      </c>
      <c r="J14465">
        <v>1770</v>
      </c>
      <c r="K14465">
        <v>1</v>
      </c>
      <c r="L14465">
        <v>1</v>
      </c>
      <c r="M14465">
        <v>588</v>
      </c>
      <c r="N14465" t="s">
        <v>18</v>
      </c>
      <c r="O14465">
        <v>0</v>
      </c>
      <c r="P14465">
        <v>2778</v>
      </c>
    </row>
    <row r="14466" spans="1:16" x14ac:dyDescent="0.25">
      <c r="A14466" t="s">
        <v>21467</v>
      </c>
      <c r="B14466">
        <v>1623</v>
      </c>
      <c r="C14466" s="3" t="str">
        <f>HYPERLINK("http://www.uniprot.org/uniprot/I1LJH0","tr|I1LJH0|I1LJH0_SOYBN")</f>
        <v>tr|I1LJH0|I1LJH0_SOYBN</v>
      </c>
      <c r="D14466" t="s">
        <v>117</v>
      </c>
      <c r="E14466">
        <v>80.11</v>
      </c>
      <c r="F14466">
        <v>543</v>
      </c>
      <c r="G14466">
        <v>108</v>
      </c>
      <c r="H14466">
        <v>15</v>
      </c>
      <c r="I14466">
        <v>37</v>
      </c>
      <c r="J14466">
        <v>1620</v>
      </c>
      <c r="K14466">
        <v>1</v>
      </c>
      <c r="L14466">
        <v>12</v>
      </c>
      <c r="M14466">
        <v>554</v>
      </c>
      <c r="N14466" t="s">
        <v>18</v>
      </c>
      <c r="O14466">
        <v>0</v>
      </c>
      <c r="P14466">
        <v>2226</v>
      </c>
    </row>
    <row r="14467" spans="1:16" x14ac:dyDescent="0.25">
      <c r="A14467" t="s">
        <v>21468</v>
      </c>
      <c r="B14467">
        <v>1851</v>
      </c>
      <c r="C14467" s="3" t="str">
        <f>HYPERLINK("http://www.uniprot.org/uniprot/I1MHP5","tr|I1MHP5|I1MHP5_SOYBN")</f>
        <v>tr|I1MHP5|I1MHP5_SOYBN</v>
      </c>
      <c r="D14467" t="s">
        <v>28</v>
      </c>
      <c r="E14467">
        <v>27.85</v>
      </c>
      <c r="F14467">
        <v>420</v>
      </c>
      <c r="G14467">
        <v>303</v>
      </c>
      <c r="H14467">
        <v>42</v>
      </c>
      <c r="I14467">
        <v>151</v>
      </c>
      <c r="J14467">
        <v>1284</v>
      </c>
      <c r="K14467">
        <v>1</v>
      </c>
      <c r="L14467">
        <v>1057</v>
      </c>
      <c r="M14467">
        <v>1470</v>
      </c>
      <c r="N14467" t="s">
        <v>18</v>
      </c>
      <c r="O14467" s="1">
        <v>2.30072E-30</v>
      </c>
      <c r="P14467">
        <v>352</v>
      </c>
    </row>
    <row r="14468" spans="1:16" x14ac:dyDescent="0.25">
      <c r="A14468" t="s">
        <v>21469</v>
      </c>
      <c r="B14468">
        <v>1983</v>
      </c>
      <c r="C14468" s="3" t="str">
        <f>HYPERLINK("http://www.uniprot.org/uniprot/G7JQ12","tr|G7JQ12|G7JQ12_MEDTR")</f>
        <v>tr|G7JQ12|G7JQ12_MEDTR</v>
      </c>
      <c r="D14468" t="s">
        <v>21470</v>
      </c>
      <c r="E14468">
        <v>84.21</v>
      </c>
      <c r="F14468">
        <v>659</v>
      </c>
      <c r="G14468">
        <v>104</v>
      </c>
      <c r="H14468">
        <v>3</v>
      </c>
      <c r="I14468">
        <v>1</v>
      </c>
      <c r="J14468">
        <v>1968</v>
      </c>
      <c r="K14468">
        <v>1</v>
      </c>
      <c r="L14468">
        <v>1</v>
      </c>
      <c r="M14468">
        <v>651</v>
      </c>
      <c r="N14468" t="s">
        <v>18</v>
      </c>
      <c r="O14468">
        <v>0</v>
      </c>
      <c r="P14468">
        <v>2896</v>
      </c>
    </row>
    <row r="14469" spans="1:16" x14ac:dyDescent="0.25">
      <c r="A14469" t="s">
        <v>21471</v>
      </c>
      <c r="B14469">
        <v>1788</v>
      </c>
      <c r="C14469" s="3" t="str">
        <f>HYPERLINK("http://www.uniprot.org/uniprot/G7LJ04","tr|G7LJ04|G7LJ04_MEDTR")</f>
        <v>tr|G7LJ04|G7LJ04_MEDTR</v>
      </c>
      <c r="D14469" t="s">
        <v>21472</v>
      </c>
      <c r="E14469">
        <v>45.46</v>
      </c>
      <c r="F14469">
        <v>695</v>
      </c>
      <c r="G14469">
        <v>379</v>
      </c>
      <c r="H14469">
        <v>103</v>
      </c>
      <c r="I14469">
        <v>1</v>
      </c>
      <c r="J14469">
        <v>1776</v>
      </c>
      <c r="K14469">
        <v>1</v>
      </c>
      <c r="L14469">
        <v>1</v>
      </c>
      <c r="M14469">
        <v>681</v>
      </c>
      <c r="N14469" t="s">
        <v>18</v>
      </c>
      <c r="O14469" s="1">
        <v>1.53113E-124</v>
      </c>
      <c r="P14469">
        <v>1164</v>
      </c>
    </row>
    <row r="14470" spans="1:16" x14ac:dyDescent="0.25">
      <c r="A14470" t="s">
        <v>21473</v>
      </c>
      <c r="B14470">
        <v>4503</v>
      </c>
      <c r="C14470" s="3" t="str">
        <f>HYPERLINK("http://www.uniprot.org/uniprot/G7L8C5","tr|G7L8C5|G7L8C5_MEDTR")</f>
        <v>tr|G7L8C5|G7L8C5_MEDTR</v>
      </c>
      <c r="D14470" t="s">
        <v>21474</v>
      </c>
      <c r="E14470">
        <v>85.48</v>
      </c>
      <c r="F14470">
        <v>1509</v>
      </c>
      <c r="G14470">
        <v>219</v>
      </c>
      <c r="H14470">
        <v>9</v>
      </c>
      <c r="I14470">
        <v>1</v>
      </c>
      <c r="J14470">
        <v>4500</v>
      </c>
      <c r="K14470">
        <v>1</v>
      </c>
      <c r="L14470">
        <v>1</v>
      </c>
      <c r="M14470">
        <v>1488</v>
      </c>
      <c r="N14470" t="s">
        <v>18</v>
      </c>
      <c r="O14470">
        <v>0</v>
      </c>
      <c r="P14470">
        <v>6444</v>
      </c>
    </row>
    <row r="14471" spans="1:16" x14ac:dyDescent="0.25">
      <c r="A14471" t="s">
        <v>21475</v>
      </c>
      <c r="B14471">
        <v>468</v>
      </c>
      <c r="C14471" s="3" t="str">
        <f>HYPERLINK("http://www.uniprot.org/uniprot/I3SWX0","tr|I3SWX0|I3SWX0_LOTJA")</f>
        <v>tr|I3SWX0|I3SWX0_LOTJA</v>
      </c>
      <c r="D14471" t="s">
        <v>93</v>
      </c>
      <c r="E14471">
        <v>89.03</v>
      </c>
      <c r="F14471">
        <v>155</v>
      </c>
      <c r="G14471">
        <v>17</v>
      </c>
      <c r="H14471">
        <v>0</v>
      </c>
      <c r="I14471">
        <v>1</v>
      </c>
      <c r="J14471">
        <v>465</v>
      </c>
      <c r="K14471">
        <v>1</v>
      </c>
      <c r="L14471">
        <v>1</v>
      </c>
      <c r="M14471">
        <v>155</v>
      </c>
      <c r="N14471" t="s">
        <v>18</v>
      </c>
      <c r="O14471" s="1">
        <v>5.4952799999999997E-73</v>
      </c>
      <c r="P14471">
        <v>711</v>
      </c>
    </row>
    <row r="14472" spans="1:16" x14ac:dyDescent="0.25">
      <c r="A14472" t="s">
        <v>21476</v>
      </c>
      <c r="B14472">
        <v>1131</v>
      </c>
      <c r="C14472" s="3" t="str">
        <f>HYPERLINK("http://www.uniprot.org/uniprot/G7KM53","tr|G7KM53|G7KM53_MEDTR")</f>
        <v>tr|G7KM53|G7KM53_MEDTR</v>
      </c>
      <c r="D14472" t="s">
        <v>21477</v>
      </c>
      <c r="E14472">
        <v>82.3</v>
      </c>
      <c r="F14472">
        <v>356</v>
      </c>
      <c r="G14472">
        <v>63</v>
      </c>
      <c r="H14472">
        <v>0</v>
      </c>
      <c r="I14472">
        <v>43</v>
      </c>
      <c r="J14472">
        <v>1110</v>
      </c>
      <c r="K14472">
        <v>1</v>
      </c>
      <c r="L14472">
        <v>11</v>
      </c>
      <c r="M14472">
        <v>360</v>
      </c>
      <c r="N14472" t="s">
        <v>18</v>
      </c>
      <c r="O14472" s="1">
        <v>4.88806E-170</v>
      </c>
      <c r="P14472">
        <v>1554</v>
      </c>
    </row>
    <row r="14473" spans="1:16" x14ac:dyDescent="0.25">
      <c r="A14473" t="s">
        <v>21478</v>
      </c>
      <c r="B14473">
        <v>222</v>
      </c>
      <c r="C14473" s="3" t="str">
        <f>HYPERLINK("http://www.uniprot.org/uniprot/G7JXJ4","tr|G7JXJ4|G7JXJ4_MEDTR")</f>
        <v>tr|G7JXJ4|G7JXJ4_MEDTR</v>
      </c>
      <c r="D14473" t="s">
        <v>11245</v>
      </c>
      <c r="E14473">
        <v>91.83</v>
      </c>
      <c r="F14473">
        <v>49</v>
      </c>
      <c r="G14473">
        <v>4</v>
      </c>
      <c r="H14473">
        <v>0</v>
      </c>
      <c r="I14473">
        <v>46</v>
      </c>
      <c r="J14473">
        <v>192</v>
      </c>
      <c r="K14473">
        <v>1</v>
      </c>
      <c r="L14473">
        <v>184</v>
      </c>
      <c r="M14473">
        <v>232</v>
      </c>
      <c r="N14473" t="s">
        <v>18</v>
      </c>
      <c r="O14473" s="1">
        <v>1.3888E-15</v>
      </c>
      <c r="P14473">
        <v>216</v>
      </c>
    </row>
    <row r="14474" spans="1:16" x14ac:dyDescent="0.25">
      <c r="A14474" t="s">
        <v>21479</v>
      </c>
      <c r="B14474">
        <v>2547</v>
      </c>
      <c r="C14474" s="3" t="str">
        <f>HYPERLINK("http://www.uniprot.org/uniprot/G7IVY0","tr|G7IVY0|G7IVY0_MEDTR")</f>
        <v>tr|G7IVY0|G7IVY0_MEDTR</v>
      </c>
      <c r="D14474" t="s">
        <v>21480</v>
      </c>
      <c r="E14474">
        <v>77.25</v>
      </c>
      <c r="F14474">
        <v>853</v>
      </c>
      <c r="G14474">
        <v>194</v>
      </c>
      <c r="H14474">
        <v>5</v>
      </c>
      <c r="I14474">
        <v>1</v>
      </c>
      <c r="J14474">
        <v>2544</v>
      </c>
      <c r="K14474">
        <v>1</v>
      </c>
      <c r="L14474">
        <v>1</v>
      </c>
      <c r="M14474">
        <v>852</v>
      </c>
      <c r="N14474" t="s">
        <v>18</v>
      </c>
      <c r="O14474">
        <v>0</v>
      </c>
      <c r="P14474">
        <v>3329</v>
      </c>
    </row>
    <row r="14475" spans="1:16" x14ac:dyDescent="0.25">
      <c r="A14475" t="s">
        <v>21481</v>
      </c>
      <c r="B14475">
        <v>1614</v>
      </c>
      <c r="C14475" s="3" t="str">
        <f>HYPERLINK("http://www.uniprot.org/uniprot/G7LII9","tr|G7LII9|G7LII9_MEDTR")</f>
        <v>tr|G7LII9|G7LII9_MEDTR</v>
      </c>
      <c r="D14475" t="s">
        <v>21482</v>
      </c>
      <c r="E14475">
        <v>83.49</v>
      </c>
      <c r="F14475">
        <v>527</v>
      </c>
      <c r="G14475">
        <v>87</v>
      </c>
      <c r="H14475">
        <v>0</v>
      </c>
      <c r="I14475">
        <v>1</v>
      </c>
      <c r="J14475">
        <v>1581</v>
      </c>
      <c r="K14475">
        <v>1</v>
      </c>
      <c r="L14475">
        <v>107</v>
      </c>
      <c r="M14475">
        <v>633</v>
      </c>
      <c r="N14475" t="s">
        <v>18</v>
      </c>
      <c r="O14475">
        <v>0</v>
      </c>
      <c r="P14475">
        <v>2293</v>
      </c>
    </row>
    <row r="14476" spans="1:16" x14ac:dyDescent="0.25">
      <c r="A14476" t="s">
        <v>21483</v>
      </c>
      <c r="B14476">
        <v>864</v>
      </c>
      <c r="C14476" s="3" t="str">
        <f>HYPERLINK("http://www.uniprot.org/uniprot/R0H538","tr|R0H538|R0H538_9BRAS")</f>
        <v>tr|R0H538|R0H538_9BRAS</v>
      </c>
      <c r="D14476" t="s">
        <v>21484</v>
      </c>
      <c r="E14476">
        <v>61.37</v>
      </c>
      <c r="F14476">
        <v>334</v>
      </c>
      <c r="G14476">
        <v>129</v>
      </c>
      <c r="H14476">
        <v>49</v>
      </c>
      <c r="I14476">
        <v>1</v>
      </c>
      <c r="J14476">
        <v>855</v>
      </c>
      <c r="K14476">
        <v>1</v>
      </c>
      <c r="L14476">
        <v>1</v>
      </c>
      <c r="M14476">
        <v>332</v>
      </c>
      <c r="N14476" t="s">
        <v>18</v>
      </c>
      <c r="O14476" s="1">
        <v>1.47016E-111</v>
      </c>
      <c r="P14476">
        <v>1048</v>
      </c>
    </row>
    <row r="14477" spans="1:16" x14ac:dyDescent="0.25">
      <c r="A14477" t="s">
        <v>21485</v>
      </c>
      <c r="B14477">
        <v>1044</v>
      </c>
      <c r="C14477" s="3" t="str">
        <f>HYPERLINK("http://www.uniprot.org/uniprot/G7IFP7","tr|G7IFP7|G7IFP7_MEDTR")</f>
        <v>tr|G7IFP7|G7IFP7_MEDTR</v>
      </c>
      <c r="D14477" t="s">
        <v>21486</v>
      </c>
      <c r="E14477">
        <v>86.89</v>
      </c>
      <c r="F14477">
        <v>351</v>
      </c>
      <c r="G14477">
        <v>46</v>
      </c>
      <c r="H14477">
        <v>4</v>
      </c>
      <c r="I14477">
        <v>1</v>
      </c>
      <c r="J14477">
        <v>1041</v>
      </c>
      <c r="K14477">
        <v>1</v>
      </c>
      <c r="L14477">
        <v>1</v>
      </c>
      <c r="M14477">
        <v>351</v>
      </c>
      <c r="N14477" t="s">
        <v>18</v>
      </c>
      <c r="O14477" s="1">
        <v>5.2662300000000003E-176</v>
      </c>
      <c r="P14477">
        <v>1605</v>
      </c>
    </row>
    <row r="14478" spans="1:16" x14ac:dyDescent="0.25">
      <c r="A14478" t="s">
        <v>21487</v>
      </c>
      <c r="B14478">
        <v>792</v>
      </c>
      <c r="C14478" s="3" t="str">
        <f>HYPERLINK("http://www.uniprot.org/uniprot/K7ME91","tr|K7ME91|K7ME91_SOYBN")</f>
        <v>tr|K7ME91|K7ME91_SOYBN</v>
      </c>
      <c r="D14478" t="s">
        <v>28</v>
      </c>
      <c r="E14478">
        <v>90</v>
      </c>
      <c r="F14478">
        <v>250</v>
      </c>
      <c r="G14478">
        <v>25</v>
      </c>
      <c r="H14478">
        <v>0</v>
      </c>
      <c r="I14478">
        <v>1</v>
      </c>
      <c r="J14478">
        <v>750</v>
      </c>
      <c r="K14478">
        <v>1</v>
      </c>
      <c r="L14478">
        <v>156</v>
      </c>
      <c r="M14478">
        <v>405</v>
      </c>
      <c r="N14478" t="s">
        <v>18</v>
      </c>
      <c r="O14478" s="1">
        <v>7.0222800000000005E-123</v>
      </c>
      <c r="P14478">
        <v>1145</v>
      </c>
    </row>
    <row r="14479" spans="1:16" x14ac:dyDescent="0.25">
      <c r="A14479" t="s">
        <v>21488</v>
      </c>
      <c r="B14479">
        <v>582</v>
      </c>
      <c r="C14479" s="3" t="str">
        <f>HYPERLINK("http://www.uniprot.org/uniprot/A2Q4S5","tr|A2Q4S5|A2Q4S5_MEDTR")</f>
        <v>tr|A2Q4S5|A2Q4S5_MEDTR</v>
      </c>
      <c r="D14479" t="s">
        <v>21489</v>
      </c>
      <c r="E14479">
        <v>40.19</v>
      </c>
      <c r="F14479">
        <v>102</v>
      </c>
      <c r="G14479">
        <v>61</v>
      </c>
      <c r="H14479">
        <v>1</v>
      </c>
      <c r="I14479">
        <v>277</v>
      </c>
      <c r="J14479">
        <v>579</v>
      </c>
      <c r="K14479">
        <v>1</v>
      </c>
      <c r="L14479">
        <v>366</v>
      </c>
      <c r="M14479">
        <v>465</v>
      </c>
      <c r="N14479" t="s">
        <v>18</v>
      </c>
      <c r="O14479" s="1">
        <v>1.2977599999999999E-13</v>
      </c>
      <c r="P14479">
        <v>200</v>
      </c>
    </row>
    <row r="14480" spans="1:16" x14ac:dyDescent="0.25">
      <c r="A14480" t="s">
        <v>21490</v>
      </c>
      <c r="B14480">
        <v>1065</v>
      </c>
      <c r="C14480" s="3" t="str">
        <f>HYPERLINK("http://www.uniprot.org/uniprot/K7K5X8","tr|K7K5X8|K7K5X8_SOYBN")</f>
        <v>tr|K7K5X8|K7K5X8_SOYBN</v>
      </c>
      <c r="D14480" t="s">
        <v>4127</v>
      </c>
      <c r="E14480">
        <v>79.38</v>
      </c>
      <c r="F14480">
        <v>359</v>
      </c>
      <c r="G14480">
        <v>74</v>
      </c>
      <c r="H14480">
        <v>7</v>
      </c>
      <c r="I14480">
        <v>4</v>
      </c>
      <c r="J14480">
        <v>1059</v>
      </c>
      <c r="K14480">
        <v>1</v>
      </c>
      <c r="L14480">
        <v>203</v>
      </c>
      <c r="M14480">
        <v>561</v>
      </c>
      <c r="N14480" t="s">
        <v>18</v>
      </c>
      <c r="O14480" s="1">
        <v>1.3920499999999999E-163</v>
      </c>
      <c r="P14480">
        <v>1498</v>
      </c>
    </row>
    <row r="14481" spans="1:16" x14ac:dyDescent="0.25">
      <c r="A14481" t="s">
        <v>21491</v>
      </c>
      <c r="B14481">
        <v>1938</v>
      </c>
      <c r="C14481" s="3" t="str">
        <f>HYPERLINK("http://www.uniprot.org/uniprot/I1JMY6","tr|I1JMY6|I1JMY6_SOYBN")</f>
        <v>tr|I1JMY6|I1JMY6_SOYBN</v>
      </c>
      <c r="D14481" t="s">
        <v>71</v>
      </c>
      <c r="E14481">
        <v>73.52</v>
      </c>
      <c r="F14481">
        <v>646</v>
      </c>
      <c r="G14481">
        <v>171</v>
      </c>
      <c r="H14481">
        <v>7</v>
      </c>
      <c r="I14481">
        <v>1</v>
      </c>
      <c r="J14481">
        <v>1917</v>
      </c>
      <c r="K14481">
        <v>1</v>
      </c>
      <c r="L14481">
        <v>1</v>
      </c>
      <c r="M14481">
        <v>628</v>
      </c>
      <c r="N14481" t="s">
        <v>18</v>
      </c>
      <c r="O14481">
        <v>0</v>
      </c>
      <c r="P14481">
        <v>2486</v>
      </c>
    </row>
    <row r="14482" spans="1:16" x14ac:dyDescent="0.25">
      <c r="A14482" t="s">
        <v>21492</v>
      </c>
      <c r="B14482">
        <v>1014</v>
      </c>
      <c r="C14482" s="3" t="str">
        <f>HYPERLINK("http://www.uniprot.org/uniprot/G7KSV7","tr|G7KSV7|G7KSV7_MEDTR")</f>
        <v>tr|G7KSV7|G7KSV7_MEDTR</v>
      </c>
      <c r="D14482" t="s">
        <v>21493</v>
      </c>
      <c r="E14482">
        <v>79.47</v>
      </c>
      <c r="F14482">
        <v>346</v>
      </c>
      <c r="G14482">
        <v>71</v>
      </c>
      <c r="H14482">
        <v>9</v>
      </c>
      <c r="I14482">
        <v>1</v>
      </c>
      <c r="J14482">
        <v>1011</v>
      </c>
      <c r="K14482">
        <v>1</v>
      </c>
      <c r="L14482">
        <v>1</v>
      </c>
      <c r="M14482">
        <v>341</v>
      </c>
      <c r="N14482" t="s">
        <v>18</v>
      </c>
      <c r="O14482" s="1">
        <v>1.62146E-150</v>
      </c>
      <c r="P14482">
        <v>1385</v>
      </c>
    </row>
    <row r="14483" spans="1:16" x14ac:dyDescent="0.25">
      <c r="A14483" t="s">
        <v>21494</v>
      </c>
      <c r="B14483">
        <v>1944</v>
      </c>
      <c r="C14483" s="3" t="str">
        <f>HYPERLINK("http://www.uniprot.org/uniprot/I1NH63","tr|I1NH63|I1NH63_SOYBN")</f>
        <v>tr|I1NH63|I1NH63_SOYBN</v>
      </c>
      <c r="D14483" t="s">
        <v>28</v>
      </c>
      <c r="E14483">
        <v>80.55</v>
      </c>
      <c r="F14483">
        <v>653</v>
      </c>
      <c r="G14483">
        <v>127</v>
      </c>
      <c r="H14483">
        <v>6</v>
      </c>
      <c r="I14483">
        <v>1</v>
      </c>
      <c r="J14483">
        <v>1941</v>
      </c>
      <c r="K14483">
        <v>1</v>
      </c>
      <c r="L14483">
        <v>1</v>
      </c>
      <c r="M14483">
        <v>652</v>
      </c>
      <c r="N14483" t="s">
        <v>18</v>
      </c>
      <c r="O14483">
        <v>0</v>
      </c>
      <c r="P14483">
        <v>2658</v>
      </c>
    </row>
    <row r="14484" spans="1:16" x14ac:dyDescent="0.25">
      <c r="A14484" t="s">
        <v>21495</v>
      </c>
      <c r="B14484">
        <v>2928</v>
      </c>
      <c r="C14484" s="3" t="str">
        <f>HYPERLINK("http://www.uniprot.org/uniprot/I1NHN1","tr|I1NHN1|I1NHN1_SOYBN")</f>
        <v>tr|I1NHN1|I1NHN1_SOYBN</v>
      </c>
      <c r="D14484" t="s">
        <v>71</v>
      </c>
      <c r="E14484">
        <v>71.239999999999995</v>
      </c>
      <c r="F14484">
        <v>991</v>
      </c>
      <c r="G14484">
        <v>285</v>
      </c>
      <c r="H14484">
        <v>16</v>
      </c>
      <c r="I14484">
        <v>1</v>
      </c>
      <c r="J14484">
        <v>2925</v>
      </c>
      <c r="K14484">
        <v>1</v>
      </c>
      <c r="L14484">
        <v>1</v>
      </c>
      <c r="M14484">
        <v>979</v>
      </c>
      <c r="N14484" t="s">
        <v>18</v>
      </c>
      <c r="O14484">
        <v>0</v>
      </c>
      <c r="P14484">
        <v>3578</v>
      </c>
    </row>
    <row r="14485" spans="1:16" x14ac:dyDescent="0.25">
      <c r="A14485" t="s">
        <v>21496</v>
      </c>
      <c r="B14485">
        <v>423</v>
      </c>
      <c r="C14485" s="3" t="str">
        <f>HYPERLINK("http://www.uniprot.org/uniprot/I3T886","tr|I3T886|I3T886_MEDTR")</f>
        <v>tr|I3T886|I3T886_MEDTR</v>
      </c>
      <c r="D14485" t="s">
        <v>22</v>
      </c>
      <c r="E14485">
        <v>65</v>
      </c>
      <c r="F14485">
        <v>140</v>
      </c>
      <c r="G14485">
        <v>49</v>
      </c>
      <c r="H14485">
        <v>0</v>
      </c>
      <c r="I14485">
        <v>1</v>
      </c>
      <c r="J14485">
        <v>420</v>
      </c>
      <c r="K14485">
        <v>1</v>
      </c>
      <c r="L14485">
        <v>40</v>
      </c>
      <c r="M14485">
        <v>179</v>
      </c>
      <c r="N14485" t="s">
        <v>18</v>
      </c>
      <c r="O14485" s="1">
        <v>4.7422599999999999E-40</v>
      </c>
      <c r="P14485">
        <v>427</v>
      </c>
    </row>
    <row r="14486" spans="1:16" x14ac:dyDescent="0.25">
      <c r="A14486" t="s">
        <v>21497</v>
      </c>
      <c r="B14486">
        <v>885</v>
      </c>
      <c r="C14486" s="3" t="str">
        <f>HYPERLINK("http://www.uniprot.org/uniprot/G7J752","tr|G7J752|G7J752_MEDTR")</f>
        <v>tr|G7J752|G7J752_MEDTR</v>
      </c>
      <c r="D14486" t="s">
        <v>21498</v>
      </c>
      <c r="E14486">
        <v>82.82</v>
      </c>
      <c r="F14486">
        <v>297</v>
      </c>
      <c r="G14486">
        <v>51</v>
      </c>
      <c r="H14486">
        <v>3</v>
      </c>
      <c r="I14486">
        <v>1</v>
      </c>
      <c r="J14486">
        <v>882</v>
      </c>
      <c r="K14486">
        <v>1</v>
      </c>
      <c r="L14486">
        <v>1</v>
      </c>
      <c r="M14486">
        <v>296</v>
      </c>
      <c r="N14486" t="s">
        <v>18</v>
      </c>
      <c r="O14486" s="1">
        <v>4.6095100000000003E-132</v>
      </c>
      <c r="P14486">
        <v>1225</v>
      </c>
    </row>
    <row r="14487" spans="1:16" x14ac:dyDescent="0.25">
      <c r="A14487" t="s">
        <v>21499</v>
      </c>
      <c r="B14487">
        <v>1653</v>
      </c>
      <c r="C14487" s="3" t="str">
        <f>HYPERLINK("http://www.uniprot.org/uniprot/G7J7W2","tr|G7J7W2|G7J7W2_MEDTR")</f>
        <v>tr|G7J7W2|G7J7W2_MEDTR</v>
      </c>
      <c r="D14487" t="s">
        <v>21500</v>
      </c>
      <c r="E14487">
        <v>86.42</v>
      </c>
      <c r="F14487">
        <v>545</v>
      </c>
      <c r="G14487">
        <v>74</v>
      </c>
      <c r="H14487">
        <v>0</v>
      </c>
      <c r="I14487">
        <v>16</v>
      </c>
      <c r="J14487">
        <v>1650</v>
      </c>
      <c r="K14487">
        <v>1</v>
      </c>
      <c r="L14487">
        <v>7</v>
      </c>
      <c r="M14487">
        <v>525</v>
      </c>
      <c r="N14487" t="s">
        <v>18</v>
      </c>
      <c r="O14487">
        <v>0</v>
      </c>
      <c r="P14487">
        <v>2330</v>
      </c>
    </row>
    <row r="14488" spans="1:16" x14ac:dyDescent="0.25">
      <c r="A14488" t="s">
        <v>21501</v>
      </c>
      <c r="B14488">
        <v>522</v>
      </c>
      <c r="C14488" s="3" t="str">
        <f>HYPERLINK("http://www.uniprot.org/uniprot/I3SRC1","tr|I3SRC1|I3SRC1_MEDTR")</f>
        <v>tr|I3SRC1|I3SRC1_MEDTR</v>
      </c>
      <c r="D14488" t="s">
        <v>22</v>
      </c>
      <c r="E14488">
        <v>73.56</v>
      </c>
      <c r="F14488">
        <v>174</v>
      </c>
      <c r="G14488">
        <v>46</v>
      </c>
      <c r="H14488">
        <v>1</v>
      </c>
      <c r="I14488">
        <v>1</v>
      </c>
      <c r="J14488">
        <v>519</v>
      </c>
      <c r="K14488">
        <v>1</v>
      </c>
      <c r="L14488">
        <v>1</v>
      </c>
      <c r="M14488">
        <v>173</v>
      </c>
      <c r="N14488" t="s">
        <v>18</v>
      </c>
      <c r="O14488" s="1">
        <v>4.6473600000000003E-64</v>
      </c>
      <c r="P14488">
        <v>634</v>
      </c>
    </row>
    <row r="14489" spans="1:16" x14ac:dyDescent="0.25">
      <c r="A14489" t="s">
        <v>21502</v>
      </c>
      <c r="B14489">
        <v>327</v>
      </c>
      <c r="C14489" s="3" t="str">
        <f>HYPERLINK("http://www.uniprot.org/uniprot/I1LJH2","tr|I1LJH2|I1LJH2_SOYBN")</f>
        <v>tr|I1LJH2|I1LJH2_SOYBN</v>
      </c>
      <c r="D14489" t="s">
        <v>117</v>
      </c>
      <c r="E14489">
        <v>64.23</v>
      </c>
      <c r="F14489">
        <v>137</v>
      </c>
      <c r="G14489">
        <v>49</v>
      </c>
      <c r="H14489">
        <v>29</v>
      </c>
      <c r="I14489">
        <v>1</v>
      </c>
      <c r="J14489">
        <v>324</v>
      </c>
      <c r="K14489">
        <v>1</v>
      </c>
      <c r="L14489">
        <v>326</v>
      </c>
      <c r="M14489">
        <v>462</v>
      </c>
      <c r="N14489" t="s">
        <v>18</v>
      </c>
      <c r="O14489" s="1">
        <v>2.80357E-40</v>
      </c>
      <c r="P14489">
        <v>429</v>
      </c>
    </row>
    <row r="14490" spans="1:16" x14ac:dyDescent="0.25">
      <c r="A14490" t="s">
        <v>21503</v>
      </c>
      <c r="B14490">
        <v>180</v>
      </c>
      <c r="C14490" s="3" t="str">
        <f>HYPERLINK("http://www.uniprot.org/uniprot/I1JLF0","tr|I1JLF0|I1JLF0_SOYBN")</f>
        <v>tr|I1JLF0|I1JLF0_SOYBN</v>
      </c>
      <c r="D14490" t="s">
        <v>28</v>
      </c>
      <c r="E14490">
        <v>66.099999999999994</v>
      </c>
      <c r="F14490">
        <v>59</v>
      </c>
      <c r="G14490">
        <v>20</v>
      </c>
      <c r="H14490">
        <v>0</v>
      </c>
      <c r="I14490">
        <v>1</v>
      </c>
      <c r="J14490">
        <v>177</v>
      </c>
      <c r="K14490">
        <v>1</v>
      </c>
      <c r="L14490">
        <v>85</v>
      </c>
      <c r="M14490">
        <v>143</v>
      </c>
      <c r="N14490" t="s">
        <v>18</v>
      </c>
      <c r="O14490" s="1">
        <v>4.99604E-13</v>
      </c>
      <c r="P14490">
        <v>194</v>
      </c>
    </row>
    <row r="14491" spans="1:16" x14ac:dyDescent="0.25">
      <c r="A14491" t="s">
        <v>21504</v>
      </c>
      <c r="B14491">
        <v>3180</v>
      </c>
      <c r="C14491" s="3" t="str">
        <f>HYPERLINK("http://www.uniprot.org/uniprot/I1MRW2","tr|I1MRW2|I1MRW2_SOYBN")</f>
        <v>tr|I1MRW2|I1MRW2_SOYBN</v>
      </c>
      <c r="D14491" t="s">
        <v>71</v>
      </c>
      <c r="E14491">
        <v>74.72</v>
      </c>
      <c r="F14491">
        <v>1100</v>
      </c>
      <c r="G14491">
        <v>278</v>
      </c>
      <c r="H14491">
        <v>43</v>
      </c>
      <c r="I14491">
        <v>7</v>
      </c>
      <c r="J14491">
        <v>3177</v>
      </c>
      <c r="K14491">
        <v>1</v>
      </c>
      <c r="L14491">
        <v>12</v>
      </c>
      <c r="M14491">
        <v>1109</v>
      </c>
      <c r="N14491" t="s">
        <v>18</v>
      </c>
      <c r="O14491">
        <v>0</v>
      </c>
      <c r="P14491">
        <v>4115</v>
      </c>
    </row>
    <row r="14492" spans="1:16" x14ac:dyDescent="0.25">
      <c r="A14492" t="s">
        <v>21505</v>
      </c>
      <c r="B14492">
        <v>2445</v>
      </c>
      <c r="C14492" s="3" t="str">
        <f>HYPERLINK("http://www.uniprot.org/uniprot/G7LJ03","tr|G7LJ03|G7LJ03_MEDTR")</f>
        <v>tr|G7LJ03|G7LJ03_MEDTR</v>
      </c>
      <c r="D14492" t="s">
        <v>21506</v>
      </c>
      <c r="E14492">
        <v>79.84</v>
      </c>
      <c r="F14492">
        <v>888</v>
      </c>
      <c r="G14492">
        <v>179</v>
      </c>
      <c r="H14492">
        <v>74</v>
      </c>
      <c r="I14492">
        <v>1</v>
      </c>
      <c r="J14492">
        <v>2442</v>
      </c>
      <c r="K14492">
        <v>1</v>
      </c>
      <c r="L14492">
        <v>1</v>
      </c>
      <c r="M14492">
        <v>887</v>
      </c>
      <c r="N14492" t="s">
        <v>18</v>
      </c>
      <c r="O14492">
        <v>0</v>
      </c>
      <c r="P14492">
        <v>3602</v>
      </c>
    </row>
    <row r="14493" spans="1:16" x14ac:dyDescent="0.25">
      <c r="A14493" t="s">
        <v>21507</v>
      </c>
      <c r="B14493">
        <v>3789</v>
      </c>
      <c r="C14493" s="3" t="str">
        <f>HYPERLINK("http://www.uniprot.org/uniprot/G7L8C6","tr|G7L8C6|G7L8C6_MEDTR")</f>
        <v>tr|G7L8C6|G7L8C6_MEDTR</v>
      </c>
      <c r="D14493" t="s">
        <v>21508</v>
      </c>
      <c r="E14493">
        <v>68.709999999999994</v>
      </c>
      <c r="F14493">
        <v>1320</v>
      </c>
      <c r="G14493">
        <v>413</v>
      </c>
      <c r="H14493">
        <v>88</v>
      </c>
      <c r="I14493">
        <v>1</v>
      </c>
      <c r="J14493">
        <v>3696</v>
      </c>
      <c r="K14493">
        <v>1</v>
      </c>
      <c r="L14493">
        <v>1</v>
      </c>
      <c r="M14493">
        <v>1274</v>
      </c>
      <c r="N14493" t="s">
        <v>18</v>
      </c>
      <c r="O14493">
        <v>0</v>
      </c>
      <c r="P14493">
        <v>4207</v>
      </c>
    </row>
    <row r="14494" spans="1:16" x14ac:dyDescent="0.25">
      <c r="A14494" t="s">
        <v>21509</v>
      </c>
      <c r="B14494">
        <v>1455</v>
      </c>
      <c r="C14494" s="3" t="str">
        <f>HYPERLINK("http://www.uniprot.org/uniprot/G7JXL1","tr|G7JXL1|G7JXL1_MEDTR")</f>
        <v>tr|G7JXL1|G7JXL1_MEDTR</v>
      </c>
      <c r="D14494" t="s">
        <v>21510</v>
      </c>
      <c r="E14494">
        <v>91.73</v>
      </c>
      <c r="F14494">
        <v>484</v>
      </c>
      <c r="G14494">
        <v>40</v>
      </c>
      <c r="H14494">
        <v>0</v>
      </c>
      <c r="I14494">
        <v>1</v>
      </c>
      <c r="J14494">
        <v>1452</v>
      </c>
      <c r="K14494">
        <v>1</v>
      </c>
      <c r="L14494">
        <v>1</v>
      </c>
      <c r="M14494">
        <v>483</v>
      </c>
      <c r="N14494" t="s">
        <v>18</v>
      </c>
      <c r="O14494">
        <v>0</v>
      </c>
      <c r="P14494">
        <v>2301</v>
      </c>
    </row>
    <row r="14495" spans="1:16" x14ac:dyDescent="0.25">
      <c r="A14495" t="s">
        <v>21511</v>
      </c>
      <c r="B14495">
        <v>969</v>
      </c>
      <c r="C14495" s="3" t="str">
        <f>HYPERLINK("http://www.uniprot.org/uniprot/G7KM51","tr|G7KM51|G7KM51_MEDTR")</f>
        <v>tr|G7KM51|G7KM51_MEDTR</v>
      </c>
      <c r="D14495" t="s">
        <v>21512</v>
      </c>
      <c r="E14495">
        <v>90.99</v>
      </c>
      <c r="F14495">
        <v>322</v>
      </c>
      <c r="G14495">
        <v>29</v>
      </c>
      <c r="H14495">
        <v>0</v>
      </c>
      <c r="I14495">
        <v>1</v>
      </c>
      <c r="J14495">
        <v>966</v>
      </c>
      <c r="K14495">
        <v>1</v>
      </c>
      <c r="L14495">
        <v>1</v>
      </c>
      <c r="M14495">
        <v>321</v>
      </c>
      <c r="N14495" t="s">
        <v>18</v>
      </c>
      <c r="O14495" s="1">
        <v>6.99081E-164</v>
      </c>
      <c r="P14495">
        <v>1500</v>
      </c>
    </row>
    <row r="14496" spans="1:16" x14ac:dyDescent="0.25">
      <c r="A14496" t="s">
        <v>21513</v>
      </c>
      <c r="B14496">
        <v>207</v>
      </c>
      <c r="C14496" s="3" t="str">
        <f>HYPERLINK("http://www.uniprot.org/uniprot/I1JG62","tr|I1JG62|I1JG62_SOYBN")</f>
        <v>tr|I1JG62|I1JG62_SOYBN</v>
      </c>
      <c r="D14496" t="s">
        <v>28</v>
      </c>
      <c r="E14496">
        <v>77.61</v>
      </c>
      <c r="F14496">
        <v>67</v>
      </c>
      <c r="G14496">
        <v>15</v>
      </c>
      <c r="H14496">
        <v>0</v>
      </c>
      <c r="I14496">
        <v>1</v>
      </c>
      <c r="J14496">
        <v>201</v>
      </c>
      <c r="K14496">
        <v>1</v>
      </c>
      <c r="L14496">
        <v>1</v>
      </c>
      <c r="M14496">
        <v>67</v>
      </c>
      <c r="N14496" t="s">
        <v>18</v>
      </c>
      <c r="O14496" s="1">
        <v>9.7276600000000002E-22</v>
      </c>
      <c r="P14496">
        <v>269</v>
      </c>
    </row>
    <row r="14497" spans="1:16" x14ac:dyDescent="0.25">
      <c r="A14497" t="s">
        <v>21514</v>
      </c>
      <c r="B14497">
        <v>1938</v>
      </c>
      <c r="C14497" s="3" t="str">
        <f>HYPERLINK("http://www.uniprot.org/uniprot/G7LJ74","tr|G7LJ74|G7LJ74_MEDTR")</f>
        <v>tr|G7LJ74|G7LJ74_MEDTR</v>
      </c>
      <c r="D14497" t="s">
        <v>21515</v>
      </c>
      <c r="E14497">
        <v>83.39</v>
      </c>
      <c r="F14497">
        <v>560</v>
      </c>
      <c r="G14497">
        <v>93</v>
      </c>
      <c r="H14497">
        <v>4</v>
      </c>
      <c r="I14497">
        <v>1</v>
      </c>
      <c r="J14497">
        <v>1668</v>
      </c>
      <c r="K14497">
        <v>1</v>
      </c>
      <c r="L14497">
        <v>1</v>
      </c>
      <c r="M14497">
        <v>557</v>
      </c>
      <c r="N14497" t="s">
        <v>18</v>
      </c>
      <c r="O14497">
        <v>0</v>
      </c>
      <c r="P14497">
        <v>2390</v>
      </c>
    </row>
    <row r="14498" spans="1:16" x14ac:dyDescent="0.25">
      <c r="A14498" t="s">
        <v>21516</v>
      </c>
      <c r="B14498">
        <v>849</v>
      </c>
      <c r="C14498" s="3" t="str">
        <f>HYPERLINK("http://www.uniprot.org/uniprot/I1JPQ7","tr|I1JPQ7|I1JPQ7_SOYBN")</f>
        <v>tr|I1JPQ7|I1JPQ7_SOYBN</v>
      </c>
      <c r="D14498" t="s">
        <v>28</v>
      </c>
      <c r="E14498">
        <v>87.9</v>
      </c>
      <c r="F14498">
        <v>281</v>
      </c>
      <c r="G14498">
        <v>34</v>
      </c>
      <c r="H14498">
        <v>0</v>
      </c>
      <c r="I14498">
        <v>1</v>
      </c>
      <c r="J14498">
        <v>843</v>
      </c>
      <c r="K14498">
        <v>1</v>
      </c>
      <c r="L14498">
        <v>12</v>
      </c>
      <c r="M14498">
        <v>292</v>
      </c>
      <c r="N14498" t="s">
        <v>18</v>
      </c>
      <c r="O14498" s="1">
        <v>1.1875E-150</v>
      </c>
      <c r="P14498">
        <v>1385</v>
      </c>
    </row>
    <row r="14499" spans="1:16" x14ac:dyDescent="0.25">
      <c r="A14499" t="s">
        <v>21517</v>
      </c>
      <c r="B14499">
        <v>393</v>
      </c>
      <c r="C14499" s="3" t="str">
        <f>HYPERLINK("http://www.uniprot.org/uniprot/G7KP55","tr|G7KP55|G7KP55_MEDTR")</f>
        <v>tr|G7KP55|G7KP55_MEDTR</v>
      </c>
      <c r="D14499" t="s">
        <v>21518</v>
      </c>
      <c r="E14499">
        <v>79.16</v>
      </c>
      <c r="F14499">
        <v>120</v>
      </c>
      <c r="G14499">
        <v>25</v>
      </c>
      <c r="H14499">
        <v>0</v>
      </c>
      <c r="I14499">
        <v>7</v>
      </c>
      <c r="J14499">
        <v>366</v>
      </c>
      <c r="K14499">
        <v>1</v>
      </c>
      <c r="L14499">
        <v>73</v>
      </c>
      <c r="M14499">
        <v>192</v>
      </c>
      <c r="N14499" t="s">
        <v>18</v>
      </c>
      <c r="O14499" s="1">
        <v>1.2643000000000001E-45</v>
      </c>
      <c r="P14499">
        <v>475</v>
      </c>
    </row>
    <row r="14500" spans="1:16" x14ac:dyDescent="0.25">
      <c r="A14500" t="s">
        <v>21519</v>
      </c>
      <c r="B14500">
        <v>1833</v>
      </c>
      <c r="C14500" s="3" t="str">
        <f>HYPERLINK("http://www.uniprot.org/uniprot/G7IFP9","tr|G7IFP9|G7IFP9_MEDTR")</f>
        <v>tr|G7IFP9|G7IFP9_MEDTR</v>
      </c>
      <c r="D14500" t="s">
        <v>21520</v>
      </c>
      <c r="E14500">
        <v>92.81</v>
      </c>
      <c r="F14500">
        <v>612</v>
      </c>
      <c r="G14500">
        <v>44</v>
      </c>
      <c r="H14500">
        <v>2</v>
      </c>
      <c r="I14500">
        <v>1</v>
      </c>
      <c r="J14500">
        <v>1830</v>
      </c>
      <c r="K14500">
        <v>1</v>
      </c>
      <c r="L14500">
        <v>1</v>
      </c>
      <c r="M14500">
        <v>610</v>
      </c>
      <c r="N14500" t="s">
        <v>18</v>
      </c>
      <c r="O14500">
        <v>0</v>
      </c>
      <c r="P14500">
        <v>2923</v>
      </c>
    </row>
    <row r="14501" spans="1:16" x14ac:dyDescent="0.25">
      <c r="A14501" t="s">
        <v>21521</v>
      </c>
      <c r="B14501">
        <v>1314</v>
      </c>
      <c r="C14501" s="3" t="str">
        <f>HYPERLINK("http://www.uniprot.org/uniprot/K7LBE3","tr|K7LBE3|K7LBE3_SOYBN")</f>
        <v>tr|K7LBE3|K7LBE3_SOYBN</v>
      </c>
      <c r="D14501" t="s">
        <v>28</v>
      </c>
      <c r="E14501">
        <v>81.7</v>
      </c>
      <c r="F14501">
        <v>410</v>
      </c>
      <c r="G14501">
        <v>75</v>
      </c>
      <c r="H14501">
        <v>0</v>
      </c>
      <c r="I14501">
        <v>34</v>
      </c>
      <c r="J14501">
        <v>1263</v>
      </c>
      <c r="K14501">
        <v>1</v>
      </c>
      <c r="L14501">
        <v>10</v>
      </c>
      <c r="M14501">
        <v>418</v>
      </c>
      <c r="N14501" t="s">
        <v>18</v>
      </c>
      <c r="O14501">
        <v>0</v>
      </c>
      <c r="P14501">
        <v>1738</v>
      </c>
    </row>
    <row r="14502" spans="1:16" x14ac:dyDescent="0.25">
      <c r="A14502" t="s">
        <v>21522</v>
      </c>
      <c r="B14502">
        <v>636</v>
      </c>
      <c r="C14502" s="3" t="str">
        <f>HYPERLINK("http://www.uniprot.org/uniprot/A2Q4S5","tr|A2Q4S5|A2Q4S5_MEDTR")</f>
        <v>tr|A2Q4S5|A2Q4S5_MEDTR</v>
      </c>
      <c r="D14502" t="s">
        <v>21489</v>
      </c>
      <c r="E14502">
        <v>42.2</v>
      </c>
      <c r="F14502">
        <v>109</v>
      </c>
      <c r="G14502">
        <v>63</v>
      </c>
      <c r="H14502">
        <v>6</v>
      </c>
      <c r="I14502">
        <v>100</v>
      </c>
      <c r="J14502">
        <v>408</v>
      </c>
      <c r="K14502">
        <v>1</v>
      </c>
      <c r="L14502">
        <v>366</v>
      </c>
      <c r="M14502">
        <v>467</v>
      </c>
      <c r="N14502" t="s">
        <v>18</v>
      </c>
      <c r="O14502" s="1">
        <v>5.1096200000000004E-15</v>
      </c>
      <c r="P14502">
        <v>213</v>
      </c>
    </row>
    <row r="14503" spans="1:16" x14ac:dyDescent="0.25">
      <c r="A14503" t="s">
        <v>21523</v>
      </c>
      <c r="B14503">
        <v>3624</v>
      </c>
      <c r="C14503" s="3" t="str">
        <f>HYPERLINK("http://www.uniprot.org/uniprot/I1KXN1","tr|I1KXN1|I1KXN1_SOYBN")</f>
        <v>tr|I1KXN1|I1KXN1_SOYBN</v>
      </c>
      <c r="D14503" t="s">
        <v>71</v>
      </c>
      <c r="E14503">
        <v>86.16</v>
      </c>
      <c r="F14503">
        <v>1200</v>
      </c>
      <c r="G14503">
        <v>166</v>
      </c>
      <c r="H14503">
        <v>0</v>
      </c>
      <c r="I14503">
        <v>22</v>
      </c>
      <c r="J14503">
        <v>3621</v>
      </c>
      <c r="K14503">
        <v>1</v>
      </c>
      <c r="L14503">
        <v>28</v>
      </c>
      <c r="M14503">
        <v>1227</v>
      </c>
      <c r="N14503" t="s">
        <v>18</v>
      </c>
      <c r="O14503">
        <v>0</v>
      </c>
      <c r="P14503">
        <v>5457</v>
      </c>
    </row>
    <row r="14504" spans="1:16" x14ac:dyDescent="0.25">
      <c r="A14504" t="s">
        <v>21524</v>
      </c>
      <c r="B14504">
        <v>2439</v>
      </c>
      <c r="C14504" s="3" t="str">
        <f>HYPERLINK("http://www.uniprot.org/uniprot/K7MZJ0","tr|K7MZJ0|K7MZJ0_SOYBN")</f>
        <v>tr|K7MZJ0|K7MZJ0_SOYBN</v>
      </c>
      <c r="D14504" t="s">
        <v>21525</v>
      </c>
      <c r="E14504">
        <v>91.37</v>
      </c>
      <c r="F14504">
        <v>812</v>
      </c>
      <c r="G14504">
        <v>70</v>
      </c>
      <c r="H14504">
        <v>0</v>
      </c>
      <c r="I14504">
        <v>1</v>
      </c>
      <c r="J14504">
        <v>2436</v>
      </c>
      <c r="K14504">
        <v>1</v>
      </c>
      <c r="L14504">
        <v>1</v>
      </c>
      <c r="M14504">
        <v>812</v>
      </c>
      <c r="N14504" t="s">
        <v>18</v>
      </c>
      <c r="O14504">
        <v>0</v>
      </c>
      <c r="P14504">
        <v>3910</v>
      </c>
    </row>
    <row r="14505" spans="1:16" x14ac:dyDescent="0.25">
      <c r="A14505" t="s">
        <v>21526</v>
      </c>
      <c r="B14505">
        <v>2031</v>
      </c>
      <c r="C14505" s="3" t="str">
        <f>HYPERLINK("http://www.uniprot.org/uniprot/D7RIC7","tr|D7RIC7|D7RIC7_MEDTR")</f>
        <v>tr|D7RIC7|D7RIC7_MEDTR</v>
      </c>
      <c r="D14505" t="s">
        <v>21527</v>
      </c>
      <c r="E14505">
        <v>87.13</v>
      </c>
      <c r="F14505">
        <v>676</v>
      </c>
      <c r="G14505">
        <v>87</v>
      </c>
      <c r="H14505">
        <v>0</v>
      </c>
      <c r="I14505">
        <v>1</v>
      </c>
      <c r="J14505">
        <v>2028</v>
      </c>
      <c r="K14505">
        <v>1</v>
      </c>
      <c r="L14505">
        <v>1</v>
      </c>
      <c r="M14505">
        <v>672</v>
      </c>
      <c r="N14505" t="s">
        <v>18</v>
      </c>
      <c r="O14505">
        <v>0</v>
      </c>
      <c r="P14505">
        <v>3108</v>
      </c>
    </row>
    <row r="14506" spans="1:16" x14ac:dyDescent="0.25">
      <c r="A14506" t="s">
        <v>21528</v>
      </c>
      <c r="B14506">
        <v>570</v>
      </c>
      <c r="C14506" s="3" t="str">
        <f>HYPERLINK("http://www.uniprot.org/uniprot/B4UWA8","tr|B4UWA8|B4UWA8_ARAHY")</f>
        <v>tr|B4UWA8|B4UWA8_ARAHY</v>
      </c>
      <c r="D14506" t="s">
        <v>21529</v>
      </c>
      <c r="E14506">
        <v>76.209999999999994</v>
      </c>
      <c r="F14506">
        <v>185</v>
      </c>
      <c r="G14506">
        <v>44</v>
      </c>
      <c r="H14506">
        <v>0</v>
      </c>
      <c r="I14506">
        <v>10</v>
      </c>
      <c r="J14506">
        <v>564</v>
      </c>
      <c r="K14506">
        <v>1</v>
      </c>
      <c r="L14506">
        <v>2</v>
      </c>
      <c r="M14506">
        <v>186</v>
      </c>
      <c r="N14506" t="s">
        <v>18</v>
      </c>
      <c r="O14506" s="1">
        <v>1.44796E-75</v>
      </c>
      <c r="P14506">
        <v>734</v>
      </c>
    </row>
    <row r="14507" spans="1:16" x14ac:dyDescent="0.25">
      <c r="A14507" t="s">
        <v>21530</v>
      </c>
      <c r="B14507">
        <v>4329</v>
      </c>
      <c r="C14507" s="3" t="str">
        <f>HYPERLINK("http://www.uniprot.org/uniprot/K7N4D1","tr|K7N4D1|K7N4D1_SOYBN")</f>
        <v>tr|K7N4D1|K7N4D1_SOYBN</v>
      </c>
      <c r="D14507" t="s">
        <v>28</v>
      </c>
      <c r="E14507">
        <v>77.739999999999995</v>
      </c>
      <c r="F14507">
        <v>1456</v>
      </c>
      <c r="G14507">
        <v>324</v>
      </c>
      <c r="H14507">
        <v>14</v>
      </c>
      <c r="I14507">
        <v>1</v>
      </c>
      <c r="J14507">
        <v>4326</v>
      </c>
      <c r="K14507">
        <v>1</v>
      </c>
      <c r="L14507">
        <v>19</v>
      </c>
      <c r="M14507">
        <v>1472</v>
      </c>
      <c r="N14507" t="s">
        <v>18</v>
      </c>
      <c r="O14507">
        <v>0</v>
      </c>
      <c r="P14507">
        <v>5917</v>
      </c>
    </row>
    <row r="14508" spans="1:16" x14ac:dyDescent="0.25">
      <c r="A14508" t="s">
        <v>21531</v>
      </c>
      <c r="B14508">
        <v>1314</v>
      </c>
      <c r="C14508" s="3" t="str">
        <f>HYPERLINK("http://www.uniprot.org/uniprot/I1KWK6","tr|I1KWK6|I1KWK6_SOYBN")</f>
        <v>tr|I1KWK6|I1KWK6_SOYBN</v>
      </c>
      <c r="D14508" t="s">
        <v>71</v>
      </c>
      <c r="E14508">
        <v>71.650000000000006</v>
      </c>
      <c r="F14508">
        <v>448</v>
      </c>
      <c r="G14508">
        <v>127</v>
      </c>
      <c r="H14508">
        <v>13</v>
      </c>
      <c r="I14508">
        <v>1</v>
      </c>
      <c r="J14508">
        <v>1305</v>
      </c>
      <c r="K14508">
        <v>1</v>
      </c>
      <c r="L14508">
        <v>1</v>
      </c>
      <c r="M14508">
        <v>447</v>
      </c>
      <c r="N14508" t="s">
        <v>18</v>
      </c>
      <c r="O14508" s="1">
        <v>1.59374E-178</v>
      </c>
      <c r="P14508">
        <v>1628</v>
      </c>
    </row>
    <row r="14509" spans="1:16" x14ac:dyDescent="0.25">
      <c r="A14509" t="s">
        <v>21532</v>
      </c>
      <c r="B14509">
        <v>672</v>
      </c>
      <c r="C14509" s="3" t="str">
        <f>HYPERLINK("http://www.uniprot.org/uniprot/G7J3V7","tr|G7J3V7|G7J3V7_MEDTR")</f>
        <v>tr|G7J3V7|G7J3V7_MEDTR</v>
      </c>
      <c r="D14509" t="s">
        <v>21533</v>
      </c>
      <c r="E14509">
        <v>81.69</v>
      </c>
      <c r="F14509">
        <v>224</v>
      </c>
      <c r="G14509">
        <v>41</v>
      </c>
      <c r="H14509">
        <v>1</v>
      </c>
      <c r="I14509">
        <v>1</v>
      </c>
      <c r="J14509">
        <v>669</v>
      </c>
      <c r="K14509">
        <v>1</v>
      </c>
      <c r="L14509">
        <v>1</v>
      </c>
      <c r="M14509">
        <v>216</v>
      </c>
      <c r="N14509" t="s">
        <v>18</v>
      </c>
      <c r="O14509" s="1">
        <v>3.5782300000000001E-97</v>
      </c>
      <c r="P14509">
        <v>922</v>
      </c>
    </row>
    <row r="14510" spans="1:16" x14ac:dyDescent="0.25">
      <c r="A14510" t="s">
        <v>21534</v>
      </c>
      <c r="B14510">
        <v>1557</v>
      </c>
      <c r="C14510" s="3" t="str">
        <f>HYPERLINK("http://www.uniprot.org/uniprot/G7J745","tr|G7J745|G7J745_MEDTR")</f>
        <v>tr|G7J745|G7J745_MEDTR</v>
      </c>
      <c r="D14510" t="s">
        <v>21535</v>
      </c>
      <c r="E14510">
        <v>87.07</v>
      </c>
      <c r="F14510">
        <v>526</v>
      </c>
      <c r="G14510">
        <v>68</v>
      </c>
      <c r="H14510">
        <v>8</v>
      </c>
      <c r="I14510">
        <v>1</v>
      </c>
      <c r="J14510">
        <v>1554</v>
      </c>
      <c r="K14510">
        <v>1</v>
      </c>
      <c r="L14510">
        <v>1</v>
      </c>
      <c r="M14510">
        <v>526</v>
      </c>
      <c r="N14510" t="s">
        <v>18</v>
      </c>
      <c r="O14510">
        <v>0</v>
      </c>
      <c r="P14510">
        <v>2374</v>
      </c>
    </row>
    <row r="14511" spans="1:16" x14ac:dyDescent="0.25">
      <c r="A14511" t="s">
        <v>21536</v>
      </c>
      <c r="B14511">
        <v>1164</v>
      </c>
      <c r="C14511" s="3" t="str">
        <f>HYPERLINK("http://www.uniprot.org/uniprot/G7J7W0","tr|G7J7W0|G7J7W0_MEDTR")</f>
        <v>tr|G7J7W0|G7J7W0_MEDTR</v>
      </c>
      <c r="D14511" t="s">
        <v>21537</v>
      </c>
      <c r="E14511">
        <v>94.31</v>
      </c>
      <c r="F14511">
        <v>387</v>
      </c>
      <c r="G14511">
        <v>22</v>
      </c>
      <c r="H14511">
        <v>0</v>
      </c>
      <c r="I14511">
        <v>1</v>
      </c>
      <c r="J14511">
        <v>1161</v>
      </c>
      <c r="K14511">
        <v>1</v>
      </c>
      <c r="L14511">
        <v>1</v>
      </c>
      <c r="M14511">
        <v>387</v>
      </c>
      <c r="N14511" t="s">
        <v>18</v>
      </c>
      <c r="O14511">
        <v>0</v>
      </c>
      <c r="P14511">
        <v>1964</v>
      </c>
    </row>
    <row r="14512" spans="1:16" x14ac:dyDescent="0.25">
      <c r="A14512" t="s">
        <v>21538</v>
      </c>
      <c r="B14512">
        <v>531</v>
      </c>
      <c r="C14512" s="3" t="str">
        <f>HYPERLINK("http://www.uniprot.org/uniprot/I1L2F5","tr|I1L2F5|I1L2F5_SOYBN")</f>
        <v>tr|I1L2F5|I1L2F5_SOYBN</v>
      </c>
      <c r="D14512" t="s">
        <v>28</v>
      </c>
      <c r="E14512">
        <v>90.84</v>
      </c>
      <c r="F14512">
        <v>142</v>
      </c>
      <c r="G14512">
        <v>13</v>
      </c>
      <c r="H14512">
        <v>0</v>
      </c>
      <c r="I14512">
        <v>103</v>
      </c>
      <c r="J14512">
        <v>528</v>
      </c>
      <c r="K14512">
        <v>1</v>
      </c>
      <c r="L14512">
        <v>238</v>
      </c>
      <c r="M14512">
        <v>379</v>
      </c>
      <c r="N14512" t="s">
        <v>18</v>
      </c>
      <c r="O14512" s="1">
        <v>3.25211E-73</v>
      </c>
      <c r="P14512">
        <v>713</v>
      </c>
    </row>
    <row r="14513" spans="1:16" x14ac:dyDescent="0.25">
      <c r="A14513" t="s">
        <v>21539</v>
      </c>
      <c r="B14513">
        <v>1716</v>
      </c>
      <c r="C14513" s="3" t="str">
        <f>HYPERLINK("http://www.uniprot.org/uniprot/A2Q294","tr|A2Q294|A2Q294_MEDTR")</f>
        <v>tr|A2Q294|A2Q294_MEDTR</v>
      </c>
      <c r="D14513" t="s">
        <v>21540</v>
      </c>
      <c r="E14513">
        <v>84.93</v>
      </c>
      <c r="F14513">
        <v>571</v>
      </c>
      <c r="G14513">
        <v>86</v>
      </c>
      <c r="H14513">
        <v>1</v>
      </c>
      <c r="I14513">
        <v>1</v>
      </c>
      <c r="J14513">
        <v>1710</v>
      </c>
      <c r="K14513">
        <v>1</v>
      </c>
      <c r="L14513">
        <v>3</v>
      </c>
      <c r="M14513">
        <v>537</v>
      </c>
      <c r="N14513" t="s">
        <v>18</v>
      </c>
      <c r="O14513">
        <v>0</v>
      </c>
      <c r="P14513">
        <v>2546</v>
      </c>
    </row>
    <row r="14514" spans="1:16" x14ac:dyDescent="0.25">
      <c r="A14514" t="s">
        <v>21541</v>
      </c>
      <c r="B14514">
        <v>957</v>
      </c>
      <c r="C14514" s="3" t="str">
        <f>HYPERLINK("http://www.uniprot.org/uniprot/G7JPI6","tr|G7JPI6|G7JPI6_MEDTR")</f>
        <v>tr|G7JPI6|G7JPI6_MEDTR</v>
      </c>
      <c r="D14514" t="s">
        <v>7339</v>
      </c>
      <c r="E14514">
        <v>79.680000000000007</v>
      </c>
      <c r="F14514">
        <v>320</v>
      </c>
      <c r="G14514">
        <v>65</v>
      </c>
      <c r="H14514">
        <v>2</v>
      </c>
      <c r="I14514">
        <v>1</v>
      </c>
      <c r="J14514">
        <v>954</v>
      </c>
      <c r="K14514">
        <v>1</v>
      </c>
      <c r="L14514">
        <v>63</v>
      </c>
      <c r="M14514">
        <v>371</v>
      </c>
      <c r="N14514" t="s">
        <v>18</v>
      </c>
      <c r="O14514" s="1">
        <v>2.79382E-141</v>
      </c>
      <c r="P14514">
        <v>1305</v>
      </c>
    </row>
    <row r="14515" spans="1:16" x14ac:dyDescent="0.25">
      <c r="A14515" t="s">
        <v>21542</v>
      </c>
      <c r="B14515">
        <v>249</v>
      </c>
      <c r="C14515" s="3" t="str">
        <f>HYPERLINK("http://www.uniprot.org/uniprot/I3SJ12","tr|I3SJ12|I3SJ12_MEDTR")</f>
        <v>tr|I3SJ12|I3SJ12_MEDTR</v>
      </c>
      <c r="D14515" t="s">
        <v>12377</v>
      </c>
      <c r="E14515">
        <v>90.56</v>
      </c>
      <c r="F14515">
        <v>53</v>
      </c>
      <c r="G14515">
        <v>5</v>
      </c>
      <c r="H14515">
        <v>0</v>
      </c>
      <c r="I14515">
        <v>2</v>
      </c>
      <c r="J14515">
        <v>160</v>
      </c>
      <c r="K14515">
        <v>2</v>
      </c>
      <c r="L14515">
        <v>25</v>
      </c>
      <c r="M14515">
        <v>77</v>
      </c>
      <c r="N14515" t="s">
        <v>18</v>
      </c>
      <c r="O14515" s="1">
        <v>1.1823400000000001E-22</v>
      </c>
      <c r="P14515">
        <v>277</v>
      </c>
    </row>
    <row r="14516" spans="1:16" x14ac:dyDescent="0.25">
      <c r="A14516" t="s">
        <v>21543</v>
      </c>
      <c r="B14516">
        <v>768</v>
      </c>
      <c r="C14516" s="3" t="str">
        <f>HYPERLINK("http://www.uniprot.org/uniprot/G7JQ18","tr|G7JQ18|G7JQ18_MEDTR")</f>
        <v>tr|G7JQ18|G7JQ18_MEDTR</v>
      </c>
      <c r="D14516" t="s">
        <v>21544</v>
      </c>
      <c r="E14516">
        <v>75.290000000000006</v>
      </c>
      <c r="F14516">
        <v>255</v>
      </c>
      <c r="G14516">
        <v>63</v>
      </c>
      <c r="H14516">
        <v>0</v>
      </c>
      <c r="I14516">
        <v>1</v>
      </c>
      <c r="J14516">
        <v>765</v>
      </c>
      <c r="K14516">
        <v>1</v>
      </c>
      <c r="L14516">
        <v>61</v>
      </c>
      <c r="M14516">
        <v>300</v>
      </c>
      <c r="N14516" t="s">
        <v>18</v>
      </c>
      <c r="O14516" s="1">
        <v>1.3015800000000001E-110</v>
      </c>
      <c r="P14516">
        <v>1039</v>
      </c>
    </row>
    <row r="14517" spans="1:16" x14ac:dyDescent="0.25">
      <c r="A14517" t="s">
        <v>21545</v>
      </c>
      <c r="B14517">
        <v>1014</v>
      </c>
      <c r="C14517" s="3" t="str">
        <f>HYPERLINK("http://www.uniprot.org/uniprot/G7I2F3","tr|G7I2F3|G7I2F3_MEDTR")</f>
        <v>tr|G7I2F3|G7I2F3_MEDTR</v>
      </c>
      <c r="D14517" t="s">
        <v>257</v>
      </c>
      <c r="E14517">
        <v>33.33</v>
      </c>
      <c r="F14517">
        <v>315</v>
      </c>
      <c r="G14517">
        <v>210</v>
      </c>
      <c r="H14517">
        <v>2</v>
      </c>
      <c r="I14517">
        <v>10</v>
      </c>
      <c r="J14517">
        <v>948</v>
      </c>
      <c r="K14517">
        <v>1</v>
      </c>
      <c r="L14517">
        <v>134</v>
      </c>
      <c r="M14517">
        <v>379</v>
      </c>
      <c r="N14517" t="s">
        <v>18</v>
      </c>
      <c r="O14517" s="1">
        <v>1.7937100000000001E-32</v>
      </c>
      <c r="P14517">
        <v>367</v>
      </c>
    </row>
    <row r="14518" spans="1:16" x14ac:dyDescent="0.25">
      <c r="A14518" t="s">
        <v>21546</v>
      </c>
      <c r="B14518">
        <v>501</v>
      </c>
      <c r="C14518" s="3" t="str">
        <f>HYPERLINK("http://www.uniprot.org/uniprot/I1KHG0","tr|I1KHG0|I1KHG0_SOYBN")</f>
        <v>tr|I1KHG0|I1KHG0_SOYBN</v>
      </c>
      <c r="D14518" t="s">
        <v>28</v>
      </c>
      <c r="E14518">
        <v>65.11</v>
      </c>
      <c r="F14518">
        <v>129</v>
      </c>
      <c r="G14518">
        <v>45</v>
      </c>
      <c r="H14518">
        <v>3</v>
      </c>
      <c r="I14518">
        <v>1</v>
      </c>
      <c r="J14518">
        <v>378</v>
      </c>
      <c r="K14518">
        <v>1</v>
      </c>
      <c r="L14518">
        <v>3</v>
      </c>
      <c r="M14518">
        <v>124</v>
      </c>
      <c r="N14518" t="s">
        <v>18</v>
      </c>
      <c r="O14518" s="1">
        <v>1.85432E-36</v>
      </c>
      <c r="P14518">
        <v>396</v>
      </c>
    </row>
    <row r="14519" spans="1:16" x14ac:dyDescent="0.25">
      <c r="A14519" t="s">
        <v>21547</v>
      </c>
      <c r="B14519">
        <v>1149</v>
      </c>
      <c r="C14519" s="3" t="str">
        <f>HYPERLINK("http://www.uniprot.org/uniprot/G7JXK8","tr|G7JXK8|G7JXK8_MEDTR")</f>
        <v>tr|G7JXK8|G7JXK8_MEDTR</v>
      </c>
      <c r="D14519" t="s">
        <v>21548</v>
      </c>
      <c r="E14519">
        <v>71.94</v>
      </c>
      <c r="F14519">
        <v>417</v>
      </c>
      <c r="G14519">
        <v>117</v>
      </c>
      <c r="H14519">
        <v>35</v>
      </c>
      <c r="I14519">
        <v>1</v>
      </c>
      <c r="J14519">
        <v>1146</v>
      </c>
      <c r="K14519">
        <v>1</v>
      </c>
      <c r="L14519">
        <v>1</v>
      </c>
      <c r="M14519">
        <v>416</v>
      </c>
      <c r="N14519" t="s">
        <v>18</v>
      </c>
      <c r="O14519" s="1">
        <v>3.84921E-162</v>
      </c>
      <c r="P14519">
        <v>1486</v>
      </c>
    </row>
    <row r="14520" spans="1:16" x14ac:dyDescent="0.25">
      <c r="A14520" t="s">
        <v>21549</v>
      </c>
      <c r="B14520">
        <v>1089</v>
      </c>
      <c r="C14520" s="3" t="str">
        <f>HYPERLINK("http://www.uniprot.org/uniprot/G7KM50","tr|G7KM50|G7KM50_MEDTR")</f>
        <v>tr|G7KM50|G7KM50_MEDTR</v>
      </c>
      <c r="D14520" t="s">
        <v>21550</v>
      </c>
      <c r="E14520">
        <v>82.04</v>
      </c>
      <c r="F14520">
        <v>362</v>
      </c>
      <c r="G14520">
        <v>65</v>
      </c>
      <c r="H14520">
        <v>0</v>
      </c>
      <c r="I14520">
        <v>1</v>
      </c>
      <c r="J14520">
        <v>1086</v>
      </c>
      <c r="K14520">
        <v>1</v>
      </c>
      <c r="L14520">
        <v>1</v>
      </c>
      <c r="M14520">
        <v>362</v>
      </c>
      <c r="N14520" t="s">
        <v>18</v>
      </c>
      <c r="O14520" s="1">
        <v>9.9052899999999993E-165</v>
      </c>
      <c r="P14520">
        <v>1508</v>
      </c>
    </row>
    <row r="14521" spans="1:16" x14ac:dyDescent="0.25">
      <c r="A14521" t="s">
        <v>21551</v>
      </c>
      <c r="B14521">
        <v>1548</v>
      </c>
      <c r="C14521" s="3" t="str">
        <f>HYPERLINK("http://www.uniprot.org/uniprot/I1L9W8","tr|I1L9W8|I1L9W8_SOYBN")</f>
        <v>tr|I1L9W8|I1L9W8_SOYBN</v>
      </c>
      <c r="D14521" t="s">
        <v>28</v>
      </c>
      <c r="E14521">
        <v>79.3</v>
      </c>
      <c r="F14521">
        <v>517</v>
      </c>
      <c r="G14521">
        <v>107</v>
      </c>
      <c r="H14521">
        <v>3</v>
      </c>
      <c r="I14521">
        <v>4</v>
      </c>
      <c r="J14521">
        <v>1545</v>
      </c>
      <c r="K14521">
        <v>1</v>
      </c>
      <c r="L14521">
        <v>1</v>
      </c>
      <c r="M14521">
        <v>508</v>
      </c>
      <c r="N14521" t="s">
        <v>18</v>
      </c>
      <c r="O14521">
        <v>0</v>
      </c>
      <c r="P14521">
        <v>2040</v>
      </c>
    </row>
    <row r="14522" spans="1:16" x14ac:dyDescent="0.25">
      <c r="A14522" t="s">
        <v>21552</v>
      </c>
      <c r="B14522">
        <v>1011</v>
      </c>
      <c r="C14522" s="3" t="str">
        <f>HYPERLINK("http://www.uniprot.org/uniprot/G7LJ75","tr|G7LJ75|G7LJ75_MEDTR")</f>
        <v>tr|G7LJ75|G7LJ75_MEDTR</v>
      </c>
      <c r="D14522" t="s">
        <v>21553</v>
      </c>
      <c r="E14522">
        <v>91.28</v>
      </c>
      <c r="F14522">
        <v>218</v>
      </c>
      <c r="G14522">
        <v>19</v>
      </c>
      <c r="H14522">
        <v>0</v>
      </c>
      <c r="I14522">
        <v>349</v>
      </c>
      <c r="J14522">
        <v>1002</v>
      </c>
      <c r="K14522">
        <v>1</v>
      </c>
      <c r="L14522">
        <v>186</v>
      </c>
      <c r="M14522">
        <v>403</v>
      </c>
      <c r="N14522" t="s">
        <v>18</v>
      </c>
      <c r="O14522" s="1">
        <v>2.9739000000000002E-112</v>
      </c>
      <c r="P14522">
        <v>1055</v>
      </c>
    </row>
    <row r="14523" spans="1:16" x14ac:dyDescent="0.25">
      <c r="A14523" t="s">
        <v>21554</v>
      </c>
      <c r="B14523">
        <v>231</v>
      </c>
      <c r="C14523" s="3" t="str">
        <f>HYPERLINK("http://www.uniprot.org/uniprot/I1LXF1","tr|I1LXF1|I1LXF1_SOYBN")</f>
        <v>tr|I1LXF1|I1LXF1_SOYBN</v>
      </c>
      <c r="D14523" t="s">
        <v>28</v>
      </c>
      <c r="E14523">
        <v>57.35</v>
      </c>
      <c r="F14523">
        <v>68</v>
      </c>
      <c r="G14523">
        <v>29</v>
      </c>
      <c r="H14523">
        <v>2</v>
      </c>
      <c r="I14523">
        <v>25</v>
      </c>
      <c r="J14523">
        <v>222</v>
      </c>
      <c r="K14523">
        <v>1</v>
      </c>
      <c r="L14523">
        <v>12</v>
      </c>
      <c r="M14523">
        <v>79</v>
      </c>
      <c r="N14523" t="s">
        <v>18</v>
      </c>
      <c r="O14523" s="1">
        <v>1.7980899999999999E-7</v>
      </c>
      <c r="P14523">
        <v>146</v>
      </c>
    </row>
    <row r="14524" spans="1:16" x14ac:dyDescent="0.25">
      <c r="A14524" t="s">
        <v>21555</v>
      </c>
      <c r="B14524">
        <v>204</v>
      </c>
      <c r="C14524" s="3" t="str">
        <f>HYPERLINK("http://www.uniprot.org/uniprot/K7LZP4","tr|K7LZP4|K7LZP4_SOYBN")</f>
        <v>tr|K7LZP4|K7LZP4_SOYBN</v>
      </c>
      <c r="D14524" t="s">
        <v>61</v>
      </c>
      <c r="E14524">
        <v>84.37</v>
      </c>
      <c r="F14524">
        <v>32</v>
      </c>
      <c r="G14524">
        <v>5</v>
      </c>
      <c r="H14524">
        <v>0</v>
      </c>
      <c r="I14524">
        <v>1</v>
      </c>
      <c r="J14524">
        <v>96</v>
      </c>
      <c r="K14524">
        <v>1</v>
      </c>
      <c r="L14524">
        <v>66</v>
      </c>
      <c r="M14524">
        <v>97</v>
      </c>
      <c r="N14524" t="s">
        <v>18</v>
      </c>
      <c r="O14524" s="1">
        <v>1.9097400000000001E-9</v>
      </c>
      <c r="P14524">
        <v>163</v>
      </c>
    </row>
    <row r="14525" spans="1:16" x14ac:dyDescent="0.25">
      <c r="A14525" t="s">
        <v>21556</v>
      </c>
      <c r="B14525">
        <v>1038</v>
      </c>
      <c r="C14525" s="3" t="str">
        <f>HYPERLINK("http://www.uniprot.org/uniprot/G7IEB1","tr|G7IEB1|G7IEB1_MEDTR")</f>
        <v>tr|G7IEB1|G7IEB1_MEDTR</v>
      </c>
      <c r="D14525" t="s">
        <v>21557</v>
      </c>
      <c r="E14525">
        <v>65.83</v>
      </c>
      <c r="F14525">
        <v>319</v>
      </c>
      <c r="G14525">
        <v>109</v>
      </c>
      <c r="H14525">
        <v>12</v>
      </c>
      <c r="I14525">
        <v>1</v>
      </c>
      <c r="J14525">
        <v>921</v>
      </c>
      <c r="K14525">
        <v>1</v>
      </c>
      <c r="L14525">
        <v>1</v>
      </c>
      <c r="M14525">
        <v>311</v>
      </c>
      <c r="N14525" t="s">
        <v>18</v>
      </c>
      <c r="O14525" s="1">
        <v>1.07028E-112</v>
      </c>
      <c r="P14525">
        <v>1059</v>
      </c>
    </row>
    <row r="14526" spans="1:16" x14ac:dyDescent="0.25">
      <c r="A14526" t="s">
        <v>21558</v>
      </c>
      <c r="B14526">
        <v>1020</v>
      </c>
      <c r="C14526" s="3" t="str">
        <f>HYPERLINK("http://www.uniprot.org/uniprot/B7FJS9","tr|B7FJS9|B7FJS9_MEDTR")</f>
        <v>tr|B7FJS9|B7FJS9_MEDTR</v>
      </c>
      <c r="D14526" t="s">
        <v>21559</v>
      </c>
      <c r="E14526">
        <v>87.42</v>
      </c>
      <c r="F14526">
        <v>318</v>
      </c>
      <c r="G14526">
        <v>40</v>
      </c>
      <c r="H14526">
        <v>0</v>
      </c>
      <c r="I14526">
        <v>1</v>
      </c>
      <c r="J14526">
        <v>954</v>
      </c>
      <c r="K14526">
        <v>1</v>
      </c>
      <c r="L14526">
        <v>1</v>
      </c>
      <c r="M14526">
        <v>318</v>
      </c>
      <c r="N14526" t="s">
        <v>18</v>
      </c>
      <c r="O14526" s="1">
        <v>7.10666E-154</v>
      </c>
      <c r="P14526">
        <v>1414</v>
      </c>
    </row>
    <row r="14527" spans="1:16" x14ac:dyDescent="0.25">
      <c r="A14527" t="s">
        <v>21560</v>
      </c>
      <c r="B14527">
        <v>1053</v>
      </c>
      <c r="C14527" s="3" t="str">
        <f>HYPERLINK("http://www.uniprot.org/uniprot/G7JMQ3","tr|G7JMQ3|G7JMQ3_MEDTR")</f>
        <v>tr|G7JMQ3|G7JMQ3_MEDTR</v>
      </c>
      <c r="D14527" t="s">
        <v>21561</v>
      </c>
      <c r="E14527">
        <v>76.5</v>
      </c>
      <c r="F14527">
        <v>349</v>
      </c>
      <c r="G14527">
        <v>82</v>
      </c>
      <c r="H14527">
        <v>0</v>
      </c>
      <c r="I14527">
        <v>1</v>
      </c>
      <c r="J14527">
        <v>1047</v>
      </c>
      <c r="K14527">
        <v>1</v>
      </c>
      <c r="L14527">
        <v>53</v>
      </c>
      <c r="M14527">
        <v>399</v>
      </c>
      <c r="N14527" t="s">
        <v>18</v>
      </c>
      <c r="O14527" s="1">
        <v>7.5270600000000001E-146</v>
      </c>
      <c r="P14527">
        <v>1345</v>
      </c>
    </row>
    <row r="14528" spans="1:16" x14ac:dyDescent="0.25">
      <c r="A14528" t="s">
        <v>21562</v>
      </c>
      <c r="B14528">
        <v>1302</v>
      </c>
      <c r="C14528" s="3" t="str">
        <f>HYPERLINK("http://www.uniprot.org/uniprot/G7IGS9","tr|G7IGS9|G7IGS9_MEDTR")</f>
        <v>tr|G7IGS9|G7IGS9_MEDTR</v>
      </c>
      <c r="D14528" t="s">
        <v>21563</v>
      </c>
      <c r="E14528">
        <v>80.28</v>
      </c>
      <c r="F14528">
        <v>487</v>
      </c>
      <c r="G14528">
        <v>96</v>
      </c>
      <c r="H14528">
        <v>56</v>
      </c>
      <c r="I14528">
        <v>1</v>
      </c>
      <c r="J14528">
        <v>1293</v>
      </c>
      <c r="K14528">
        <v>1</v>
      </c>
      <c r="L14528">
        <v>1</v>
      </c>
      <c r="M14528">
        <v>486</v>
      </c>
      <c r="N14528" t="s">
        <v>18</v>
      </c>
      <c r="O14528">
        <v>0</v>
      </c>
      <c r="P14528">
        <v>1971</v>
      </c>
    </row>
    <row r="14529" spans="1:16" x14ac:dyDescent="0.25">
      <c r="A14529" t="s">
        <v>21564</v>
      </c>
      <c r="B14529">
        <v>1590</v>
      </c>
      <c r="C14529" s="3" t="str">
        <f>HYPERLINK("http://www.uniprot.org/uniprot/G7K3Z1","tr|G7K3Z1|G7K3Z1_MEDTR")</f>
        <v>tr|G7K3Z1|G7K3Z1_MEDTR</v>
      </c>
      <c r="D14529" t="s">
        <v>21565</v>
      </c>
      <c r="E14529">
        <v>84.53</v>
      </c>
      <c r="F14529">
        <v>543</v>
      </c>
      <c r="G14529">
        <v>84</v>
      </c>
      <c r="H14529">
        <v>14</v>
      </c>
      <c r="I14529">
        <v>1</v>
      </c>
      <c r="J14529">
        <v>1587</v>
      </c>
      <c r="K14529">
        <v>1</v>
      </c>
      <c r="L14529">
        <v>1</v>
      </c>
      <c r="M14529">
        <v>532</v>
      </c>
      <c r="N14529" t="s">
        <v>18</v>
      </c>
      <c r="O14529">
        <v>0</v>
      </c>
      <c r="P14529">
        <v>2363</v>
      </c>
    </row>
    <row r="14530" spans="1:16" x14ac:dyDescent="0.25">
      <c r="A14530" t="s">
        <v>21566</v>
      </c>
      <c r="B14530">
        <v>921</v>
      </c>
      <c r="C14530" s="3" t="str">
        <f>HYPERLINK("http://www.uniprot.org/uniprot/Q9MB06","tr|Q9MB06|Q9MB06_VICFA")</f>
        <v>tr|Q9MB06|Q9MB06_VICFA</v>
      </c>
      <c r="D14530" t="s">
        <v>21567</v>
      </c>
      <c r="E14530">
        <v>99.01</v>
      </c>
      <c r="F14530">
        <v>306</v>
      </c>
      <c r="G14530">
        <v>3</v>
      </c>
      <c r="H14530">
        <v>0</v>
      </c>
      <c r="I14530">
        <v>1</v>
      </c>
      <c r="J14530">
        <v>918</v>
      </c>
      <c r="K14530">
        <v>1</v>
      </c>
      <c r="L14530">
        <v>1</v>
      </c>
      <c r="M14530">
        <v>306</v>
      </c>
      <c r="N14530" t="s">
        <v>18</v>
      </c>
      <c r="O14530">
        <v>0</v>
      </c>
      <c r="P14530">
        <v>1660</v>
      </c>
    </row>
    <row r="14531" spans="1:16" x14ac:dyDescent="0.25">
      <c r="A14531" t="s">
        <v>21568</v>
      </c>
      <c r="B14531">
        <v>2892</v>
      </c>
      <c r="C14531" s="3" t="str">
        <f>HYPERLINK("http://www.uniprot.org/uniprot/I1JQN9","tr|I1JQN9|I1JQN9_SOYBN")</f>
        <v>tr|I1JQN9|I1JQN9_SOYBN</v>
      </c>
      <c r="D14531" t="s">
        <v>71</v>
      </c>
      <c r="E14531">
        <v>85.02</v>
      </c>
      <c r="F14531">
        <v>875</v>
      </c>
      <c r="G14531">
        <v>131</v>
      </c>
      <c r="H14531">
        <v>1</v>
      </c>
      <c r="I14531">
        <v>268</v>
      </c>
      <c r="J14531">
        <v>2889</v>
      </c>
      <c r="K14531">
        <v>1</v>
      </c>
      <c r="L14531">
        <v>11</v>
      </c>
      <c r="M14531">
        <v>882</v>
      </c>
      <c r="N14531" t="s">
        <v>18</v>
      </c>
      <c r="O14531">
        <v>0</v>
      </c>
      <c r="P14531">
        <v>3805</v>
      </c>
    </row>
    <row r="14532" spans="1:16" x14ac:dyDescent="0.25">
      <c r="A14532" t="s">
        <v>21569</v>
      </c>
      <c r="B14532">
        <v>2112</v>
      </c>
      <c r="C14532" s="3" t="str">
        <f>HYPERLINK("http://www.uniprot.org/uniprot/G7L4R3","tr|G7L4R3|G7L4R3_MEDTR")</f>
        <v>tr|G7L4R3|G7L4R3_MEDTR</v>
      </c>
      <c r="D14532" t="s">
        <v>21570</v>
      </c>
      <c r="E14532">
        <v>90.85</v>
      </c>
      <c r="F14532">
        <v>525</v>
      </c>
      <c r="G14532">
        <v>48</v>
      </c>
      <c r="H14532">
        <v>0</v>
      </c>
      <c r="I14532">
        <v>535</v>
      </c>
      <c r="J14532">
        <v>2109</v>
      </c>
      <c r="K14532">
        <v>1</v>
      </c>
      <c r="L14532">
        <v>181</v>
      </c>
      <c r="M14532">
        <v>705</v>
      </c>
      <c r="N14532" t="s">
        <v>18</v>
      </c>
      <c r="O14532">
        <v>0</v>
      </c>
      <c r="P14532">
        <v>2585</v>
      </c>
    </row>
    <row r="14533" spans="1:16" x14ac:dyDescent="0.25">
      <c r="A14533" t="s">
        <v>21571</v>
      </c>
      <c r="B14533">
        <v>1287</v>
      </c>
      <c r="C14533" s="3" t="str">
        <f>HYPERLINK("http://www.uniprot.org/uniprot/G7LJJ5","tr|G7LJJ5|G7LJJ5_MEDTR")</f>
        <v>tr|G7LJJ5|G7LJJ5_MEDTR</v>
      </c>
      <c r="D14533" t="s">
        <v>21572</v>
      </c>
      <c r="E14533">
        <v>44.85</v>
      </c>
      <c r="F14533">
        <v>408</v>
      </c>
      <c r="G14533">
        <v>225</v>
      </c>
      <c r="H14533">
        <v>8</v>
      </c>
      <c r="I14533">
        <v>76</v>
      </c>
      <c r="J14533">
        <v>1275</v>
      </c>
      <c r="K14533">
        <v>1</v>
      </c>
      <c r="L14533">
        <v>23</v>
      </c>
      <c r="M14533">
        <v>394</v>
      </c>
      <c r="N14533" t="s">
        <v>18</v>
      </c>
      <c r="O14533" s="1">
        <v>9.7236200000000001E-80</v>
      </c>
      <c r="P14533">
        <v>776</v>
      </c>
    </row>
    <row r="14534" spans="1:16" x14ac:dyDescent="0.25">
      <c r="A14534" t="s">
        <v>21573</v>
      </c>
      <c r="B14534">
        <v>2070</v>
      </c>
      <c r="C14534" s="3" t="str">
        <f>HYPERLINK("http://www.uniprot.org/uniprot/G7I346","tr|G7I346|G7I346_MEDTR")</f>
        <v>tr|G7I346|G7I346_MEDTR</v>
      </c>
      <c r="D14534" t="s">
        <v>21574</v>
      </c>
      <c r="E14534">
        <v>55.7</v>
      </c>
      <c r="F14534">
        <v>736</v>
      </c>
      <c r="G14534">
        <v>326</v>
      </c>
      <c r="H14534">
        <v>48</v>
      </c>
      <c r="I14534">
        <v>4</v>
      </c>
      <c r="J14534">
        <v>2067</v>
      </c>
      <c r="K14534">
        <v>1</v>
      </c>
      <c r="L14534">
        <v>4</v>
      </c>
      <c r="M14534">
        <v>699</v>
      </c>
      <c r="N14534" t="s">
        <v>18</v>
      </c>
      <c r="O14534">
        <v>0</v>
      </c>
      <c r="P14534">
        <v>1932</v>
      </c>
    </row>
    <row r="14535" spans="1:16" x14ac:dyDescent="0.25">
      <c r="A14535" t="s">
        <v>21575</v>
      </c>
      <c r="B14535">
        <v>402</v>
      </c>
      <c r="C14535" s="3" t="str">
        <f>HYPERLINK("http://www.uniprot.org/uniprot/G7IA13","tr|G7IA13|G7IA13_MEDTR")</f>
        <v>tr|G7IA13|G7IA13_MEDTR</v>
      </c>
      <c r="D14535" t="s">
        <v>21576</v>
      </c>
      <c r="E14535">
        <v>84.12</v>
      </c>
      <c r="F14535">
        <v>126</v>
      </c>
      <c r="G14535">
        <v>20</v>
      </c>
      <c r="H14535">
        <v>0</v>
      </c>
      <c r="I14535">
        <v>1</v>
      </c>
      <c r="J14535">
        <v>378</v>
      </c>
      <c r="K14535">
        <v>1</v>
      </c>
      <c r="L14535">
        <v>1</v>
      </c>
      <c r="M14535">
        <v>122</v>
      </c>
      <c r="N14535" t="s">
        <v>18</v>
      </c>
      <c r="O14535" s="1">
        <v>2.1931300000000002E-53</v>
      </c>
      <c r="P14535">
        <v>542</v>
      </c>
    </row>
    <row r="14536" spans="1:16" x14ac:dyDescent="0.25">
      <c r="A14536" t="s">
        <v>21577</v>
      </c>
      <c r="B14536">
        <v>2337</v>
      </c>
      <c r="C14536" s="3" t="str">
        <f>HYPERLINK("http://www.uniprot.org/uniprot/K7KVJ6","tr|K7KVJ6|K7KVJ6_SOYBN")</f>
        <v>tr|K7KVJ6|K7KVJ6_SOYBN</v>
      </c>
      <c r="D14536" t="s">
        <v>28</v>
      </c>
      <c r="E14536">
        <v>58.43</v>
      </c>
      <c r="F14536">
        <v>818</v>
      </c>
      <c r="G14536">
        <v>340</v>
      </c>
      <c r="H14536">
        <v>43</v>
      </c>
      <c r="I14536">
        <v>1</v>
      </c>
      <c r="J14536">
        <v>2325</v>
      </c>
      <c r="K14536">
        <v>1</v>
      </c>
      <c r="L14536">
        <v>1</v>
      </c>
      <c r="M14536">
        <v>788</v>
      </c>
      <c r="N14536" t="s">
        <v>18</v>
      </c>
      <c r="O14536">
        <v>0</v>
      </c>
      <c r="P14536">
        <v>2281</v>
      </c>
    </row>
    <row r="14537" spans="1:16" x14ac:dyDescent="0.25">
      <c r="A14537" t="s">
        <v>21578</v>
      </c>
      <c r="B14537">
        <v>1341</v>
      </c>
      <c r="C14537" s="3" t="str">
        <f>HYPERLINK("http://www.uniprot.org/uniprot/G7J744","tr|G7J744|G7J744_MEDTR")</f>
        <v>tr|G7J744|G7J744_MEDTR</v>
      </c>
      <c r="D14537" t="s">
        <v>21579</v>
      </c>
      <c r="E14537">
        <v>63.69</v>
      </c>
      <c r="F14537">
        <v>449</v>
      </c>
      <c r="G14537">
        <v>163</v>
      </c>
      <c r="H14537">
        <v>3</v>
      </c>
      <c r="I14537">
        <v>1</v>
      </c>
      <c r="J14537">
        <v>1338</v>
      </c>
      <c r="K14537">
        <v>1</v>
      </c>
      <c r="L14537">
        <v>1</v>
      </c>
      <c r="M14537">
        <v>419</v>
      </c>
      <c r="N14537" t="s">
        <v>18</v>
      </c>
      <c r="O14537" s="1">
        <v>3.5707600000000001E-149</v>
      </c>
      <c r="P14537">
        <v>1375</v>
      </c>
    </row>
    <row r="14538" spans="1:16" x14ac:dyDescent="0.25">
      <c r="A14538" t="s">
        <v>21580</v>
      </c>
      <c r="B14538">
        <v>1692</v>
      </c>
      <c r="C14538" s="3" t="str">
        <f>HYPERLINK("http://www.uniprot.org/uniprot/G7J7V5","tr|G7J7V5|G7J7V5_MEDTR")</f>
        <v>tr|G7J7V5|G7J7V5_MEDTR</v>
      </c>
      <c r="D14538" t="s">
        <v>21581</v>
      </c>
      <c r="E14538">
        <v>82.68</v>
      </c>
      <c r="F14538">
        <v>543</v>
      </c>
      <c r="G14538">
        <v>94</v>
      </c>
      <c r="H14538">
        <v>1</v>
      </c>
      <c r="I14538">
        <v>1</v>
      </c>
      <c r="J14538">
        <v>1626</v>
      </c>
      <c r="K14538">
        <v>1</v>
      </c>
      <c r="L14538">
        <v>86</v>
      </c>
      <c r="M14538">
        <v>626</v>
      </c>
      <c r="N14538" t="s">
        <v>18</v>
      </c>
      <c r="O14538">
        <v>0</v>
      </c>
      <c r="P14538">
        <v>2340</v>
      </c>
    </row>
    <row r="14539" spans="1:16" x14ac:dyDescent="0.25">
      <c r="A14539" t="s">
        <v>21582</v>
      </c>
      <c r="B14539">
        <v>480</v>
      </c>
      <c r="C14539" s="3" t="str">
        <f>HYPERLINK("http://www.uniprot.org/uniprot/G7J1A2","tr|G7J1A2|G7J1A2_MEDTR")</f>
        <v>tr|G7J1A2|G7J1A2_MEDTR</v>
      </c>
      <c r="D14539" t="s">
        <v>21583</v>
      </c>
      <c r="E14539">
        <v>72.09</v>
      </c>
      <c r="F14539">
        <v>43</v>
      </c>
      <c r="G14539">
        <v>12</v>
      </c>
      <c r="H14539">
        <v>4</v>
      </c>
      <c r="I14539">
        <v>184</v>
      </c>
      <c r="J14539">
        <v>300</v>
      </c>
      <c r="K14539">
        <v>1</v>
      </c>
      <c r="L14539">
        <v>49</v>
      </c>
      <c r="M14539">
        <v>91</v>
      </c>
      <c r="N14539" t="s">
        <v>18</v>
      </c>
      <c r="O14539" s="1">
        <v>3.6662199999999999E-8</v>
      </c>
      <c r="P14539">
        <v>152</v>
      </c>
    </row>
    <row r="14540" spans="1:16" x14ac:dyDescent="0.25">
      <c r="A14540" t="s">
        <v>21584</v>
      </c>
      <c r="B14540">
        <v>852</v>
      </c>
      <c r="C14540" s="3" t="str">
        <f>HYPERLINK("http://www.uniprot.org/uniprot/G7JIT3","tr|G7JIT3|G7JIT3_MEDTR")</f>
        <v>tr|G7JIT3|G7JIT3_MEDTR</v>
      </c>
      <c r="D14540" t="s">
        <v>21585</v>
      </c>
      <c r="E14540">
        <v>69.959999999999994</v>
      </c>
      <c r="F14540">
        <v>293</v>
      </c>
      <c r="G14540">
        <v>88</v>
      </c>
      <c r="H14540">
        <v>11</v>
      </c>
      <c r="I14540">
        <v>1</v>
      </c>
      <c r="J14540">
        <v>846</v>
      </c>
      <c r="K14540">
        <v>1</v>
      </c>
      <c r="L14540">
        <v>1</v>
      </c>
      <c r="M14540">
        <v>290</v>
      </c>
      <c r="N14540" t="s">
        <v>18</v>
      </c>
      <c r="O14540" s="1">
        <v>1.47911E-108</v>
      </c>
      <c r="P14540">
        <v>1022</v>
      </c>
    </row>
    <row r="14541" spans="1:16" x14ac:dyDescent="0.25">
      <c r="A14541" t="s">
        <v>21586</v>
      </c>
      <c r="B14541">
        <v>1347</v>
      </c>
      <c r="C14541" s="3" t="str">
        <f>HYPERLINK("http://www.uniprot.org/uniprot/I1LQ64","tr|I1LQ64|I1LQ64_SOYBN")</f>
        <v>tr|I1LQ64|I1LQ64_SOYBN</v>
      </c>
      <c r="D14541" t="s">
        <v>117</v>
      </c>
      <c r="E14541">
        <v>84.49</v>
      </c>
      <c r="F14541">
        <v>458</v>
      </c>
      <c r="G14541">
        <v>71</v>
      </c>
      <c r="H14541">
        <v>10</v>
      </c>
      <c r="I14541">
        <v>1</v>
      </c>
      <c r="J14541">
        <v>1344</v>
      </c>
      <c r="K14541">
        <v>1</v>
      </c>
      <c r="L14541">
        <v>5</v>
      </c>
      <c r="M14541">
        <v>462</v>
      </c>
      <c r="N14541" t="s">
        <v>18</v>
      </c>
      <c r="O14541">
        <v>0</v>
      </c>
      <c r="P14541">
        <v>2053</v>
      </c>
    </row>
    <row r="14542" spans="1:16" x14ac:dyDescent="0.25">
      <c r="A14542" t="s">
        <v>21587</v>
      </c>
      <c r="B14542">
        <v>777</v>
      </c>
      <c r="C14542" s="3" t="str">
        <f>HYPERLINK("http://www.uniprot.org/uniprot/G7JP46","tr|G7JP46|G7JP46_MEDTR")</f>
        <v>tr|G7JP46|G7JP46_MEDTR</v>
      </c>
      <c r="D14542" t="s">
        <v>21588</v>
      </c>
      <c r="E14542">
        <v>78.42</v>
      </c>
      <c r="F14542">
        <v>241</v>
      </c>
      <c r="G14542">
        <v>52</v>
      </c>
      <c r="H14542">
        <v>0</v>
      </c>
      <c r="I14542">
        <v>37</v>
      </c>
      <c r="J14542">
        <v>759</v>
      </c>
      <c r="K14542">
        <v>1</v>
      </c>
      <c r="L14542">
        <v>195</v>
      </c>
      <c r="M14542">
        <v>435</v>
      </c>
      <c r="N14542" t="s">
        <v>18</v>
      </c>
      <c r="O14542" s="1">
        <v>4.92806E-97</v>
      </c>
      <c r="P14542">
        <v>922</v>
      </c>
    </row>
    <row r="14543" spans="1:16" x14ac:dyDescent="0.25">
      <c r="A14543" t="s">
        <v>21589</v>
      </c>
      <c r="B14543">
        <v>6603</v>
      </c>
      <c r="C14543" s="3" t="str">
        <f>HYPERLINK("http://www.uniprot.org/uniprot/G7JQ21","tr|G7JQ21|G7JQ21_MEDTR")</f>
        <v>tr|G7JQ21|G7JQ21_MEDTR</v>
      </c>
      <c r="D14543" t="s">
        <v>21590</v>
      </c>
      <c r="E14543">
        <v>74.77</v>
      </c>
      <c r="F14543">
        <v>2244</v>
      </c>
      <c r="G14543">
        <v>566</v>
      </c>
      <c r="H14543">
        <v>45</v>
      </c>
      <c r="I14543">
        <v>4</v>
      </c>
      <c r="J14543">
        <v>6600</v>
      </c>
      <c r="K14543">
        <v>1</v>
      </c>
      <c r="L14543">
        <v>27</v>
      </c>
      <c r="M14543">
        <v>2158</v>
      </c>
      <c r="N14543" t="s">
        <v>18</v>
      </c>
      <c r="O14543">
        <v>0</v>
      </c>
      <c r="P14543">
        <v>8075</v>
      </c>
    </row>
    <row r="14544" spans="1:16" x14ac:dyDescent="0.25">
      <c r="A14544" t="s">
        <v>21591</v>
      </c>
      <c r="B14544">
        <v>555</v>
      </c>
      <c r="C14544" s="3" t="str">
        <f>HYPERLINK("http://www.uniprot.org/uniprot/G7LJ02","tr|G7LJ02|G7LJ02_MEDTR")</f>
        <v>tr|G7LJ02|G7LJ02_MEDTR</v>
      </c>
      <c r="D14544" t="s">
        <v>10201</v>
      </c>
      <c r="E14544">
        <v>72.819999999999993</v>
      </c>
      <c r="F14544">
        <v>184</v>
      </c>
      <c r="G14544">
        <v>50</v>
      </c>
      <c r="H14544">
        <v>0</v>
      </c>
      <c r="I14544">
        <v>1</v>
      </c>
      <c r="J14544">
        <v>552</v>
      </c>
      <c r="K14544">
        <v>1</v>
      </c>
      <c r="L14544">
        <v>1</v>
      </c>
      <c r="M14544">
        <v>182</v>
      </c>
      <c r="N14544" t="s">
        <v>18</v>
      </c>
      <c r="O14544" s="1">
        <v>4.0528799999999998E-72</v>
      </c>
      <c r="P14544">
        <v>704</v>
      </c>
    </row>
    <row r="14545" spans="1:16" x14ac:dyDescent="0.25">
      <c r="A14545" t="s">
        <v>21592</v>
      </c>
      <c r="B14545">
        <v>675</v>
      </c>
      <c r="C14545" s="3" t="str">
        <f>HYPERLINK("http://www.uniprot.org/uniprot/G7L8C9","tr|G7L8C9|G7L8C9_MEDTR")</f>
        <v>tr|G7L8C9|G7L8C9_MEDTR</v>
      </c>
      <c r="D14545" t="s">
        <v>21593</v>
      </c>
      <c r="E14545">
        <v>76.95</v>
      </c>
      <c r="F14545">
        <v>217</v>
      </c>
      <c r="G14545">
        <v>50</v>
      </c>
      <c r="H14545">
        <v>0</v>
      </c>
      <c r="I14545">
        <v>1</v>
      </c>
      <c r="J14545">
        <v>651</v>
      </c>
      <c r="K14545">
        <v>1</v>
      </c>
      <c r="L14545">
        <v>1</v>
      </c>
      <c r="M14545">
        <v>217</v>
      </c>
      <c r="N14545" t="s">
        <v>18</v>
      </c>
      <c r="O14545" s="1">
        <v>7.3177599999999997E-91</v>
      </c>
      <c r="P14545">
        <v>851</v>
      </c>
    </row>
    <row r="14546" spans="1:16" x14ac:dyDescent="0.25">
      <c r="A14546" t="s">
        <v>21594</v>
      </c>
      <c r="B14546">
        <v>1086</v>
      </c>
      <c r="C14546" s="3" t="str">
        <f>HYPERLINK("http://www.uniprot.org/uniprot/G7JXK4","tr|G7JXK4|G7JXK4_MEDTR")</f>
        <v>tr|G7JXK4|G7JXK4_MEDTR</v>
      </c>
      <c r="D14546" t="s">
        <v>21595</v>
      </c>
      <c r="E14546">
        <v>81.739999999999995</v>
      </c>
      <c r="F14546">
        <v>367</v>
      </c>
      <c r="G14546">
        <v>67</v>
      </c>
      <c r="H14546">
        <v>6</v>
      </c>
      <c r="I14546">
        <v>1</v>
      </c>
      <c r="J14546">
        <v>1083</v>
      </c>
      <c r="K14546">
        <v>1</v>
      </c>
      <c r="L14546">
        <v>1</v>
      </c>
      <c r="M14546">
        <v>367</v>
      </c>
      <c r="N14546" t="s">
        <v>18</v>
      </c>
      <c r="O14546" s="1">
        <v>1.05095E-174</v>
      </c>
      <c r="P14546">
        <v>1594</v>
      </c>
    </row>
    <row r="14547" spans="1:16" x14ac:dyDescent="0.25">
      <c r="A14547" t="s">
        <v>21596</v>
      </c>
      <c r="B14547">
        <v>1926</v>
      </c>
      <c r="C14547" s="3" t="str">
        <f>HYPERLINK("http://www.uniprot.org/uniprot/I1LLB7","tr|I1LLB7|I1LLB7_SOYBN")</f>
        <v>tr|I1LLB7|I1LLB7_SOYBN</v>
      </c>
      <c r="D14547" t="s">
        <v>71</v>
      </c>
      <c r="E14547">
        <v>75.11</v>
      </c>
      <c r="F14547">
        <v>663</v>
      </c>
      <c r="G14547">
        <v>165</v>
      </c>
      <c r="H14547">
        <v>22</v>
      </c>
      <c r="I14547">
        <v>1</v>
      </c>
      <c r="J14547">
        <v>1923</v>
      </c>
      <c r="K14547">
        <v>1</v>
      </c>
      <c r="L14547">
        <v>39</v>
      </c>
      <c r="M14547">
        <v>700</v>
      </c>
      <c r="N14547" t="s">
        <v>18</v>
      </c>
      <c r="O14547">
        <v>0</v>
      </c>
      <c r="P14547">
        <v>2546</v>
      </c>
    </row>
    <row r="14548" spans="1:16" x14ac:dyDescent="0.25">
      <c r="A14548" t="s">
        <v>21597</v>
      </c>
      <c r="B14548">
        <v>1239</v>
      </c>
      <c r="C14548" s="3" t="str">
        <f>HYPERLINK("http://www.uniprot.org/uniprot/D7SQ25","tr|D7SQ25|D7SQ25_VITVI")</f>
        <v>tr|D7SQ25|D7SQ25_VITVI</v>
      </c>
      <c r="D14548" t="s">
        <v>21598</v>
      </c>
      <c r="E14548">
        <v>32.4</v>
      </c>
      <c r="F14548">
        <v>179</v>
      </c>
      <c r="G14548">
        <v>121</v>
      </c>
      <c r="H14548">
        <v>5</v>
      </c>
      <c r="I14548">
        <v>295</v>
      </c>
      <c r="J14548">
        <v>816</v>
      </c>
      <c r="K14548">
        <v>1</v>
      </c>
      <c r="L14548">
        <v>36</v>
      </c>
      <c r="M14548">
        <v>211</v>
      </c>
      <c r="N14548" t="s">
        <v>18</v>
      </c>
      <c r="O14548" s="1">
        <v>1.1789899999999999E-18</v>
      </c>
      <c r="P14548">
        <v>249</v>
      </c>
    </row>
    <row r="14549" spans="1:16" x14ac:dyDescent="0.25">
      <c r="A14549" t="s">
        <v>21599</v>
      </c>
      <c r="B14549">
        <v>1239</v>
      </c>
      <c r="C14549" s="3" t="str">
        <f>HYPERLINK("http://www.uniprot.org/uniprot/I1LZ99","tr|I1LZ99|I1LZ99_SOYBN")</f>
        <v>tr|I1LZ99|I1LZ99_SOYBN</v>
      </c>
      <c r="D14549" t="s">
        <v>28</v>
      </c>
      <c r="E14549">
        <v>85.19</v>
      </c>
      <c r="F14549">
        <v>412</v>
      </c>
      <c r="G14549">
        <v>61</v>
      </c>
      <c r="H14549">
        <v>0</v>
      </c>
      <c r="I14549">
        <v>1</v>
      </c>
      <c r="J14549">
        <v>1236</v>
      </c>
      <c r="K14549">
        <v>1</v>
      </c>
      <c r="L14549">
        <v>1</v>
      </c>
      <c r="M14549">
        <v>412</v>
      </c>
      <c r="N14549" t="s">
        <v>18</v>
      </c>
      <c r="O14549">
        <v>0</v>
      </c>
      <c r="P14549">
        <v>1855</v>
      </c>
    </row>
    <row r="14550" spans="1:16" x14ac:dyDescent="0.25">
      <c r="A14550" t="s">
        <v>21600</v>
      </c>
      <c r="B14550">
        <v>507</v>
      </c>
      <c r="C14550" s="3" t="str">
        <f>HYPERLINK("http://www.uniprot.org/uniprot/K7KY94","tr|K7KY94|K7KY94_SOYBN")</f>
        <v>tr|K7KY94|K7KY94_SOYBN</v>
      </c>
      <c r="D14550" t="s">
        <v>28</v>
      </c>
      <c r="E14550">
        <v>77.510000000000005</v>
      </c>
      <c r="F14550">
        <v>169</v>
      </c>
      <c r="G14550">
        <v>38</v>
      </c>
      <c r="H14550">
        <v>1</v>
      </c>
      <c r="I14550">
        <v>1</v>
      </c>
      <c r="J14550">
        <v>504</v>
      </c>
      <c r="K14550">
        <v>1</v>
      </c>
      <c r="L14550">
        <v>1</v>
      </c>
      <c r="M14550">
        <v>166</v>
      </c>
      <c r="N14550" t="s">
        <v>18</v>
      </c>
      <c r="O14550" s="1">
        <v>3.9139199999999997E-71</v>
      </c>
      <c r="P14550">
        <v>695</v>
      </c>
    </row>
    <row r="14551" spans="1:16" x14ac:dyDescent="0.25">
      <c r="A14551" t="s">
        <v>21601</v>
      </c>
      <c r="B14551">
        <v>1428</v>
      </c>
      <c r="C14551" s="3" t="str">
        <f>HYPERLINK("http://www.uniprot.org/uniprot/G7IFQ3","tr|G7IFQ3|G7IFQ3_MEDTR")</f>
        <v>tr|G7IFQ3|G7IFQ3_MEDTR</v>
      </c>
      <c r="D14551" t="s">
        <v>21602</v>
      </c>
      <c r="E14551">
        <v>58.05</v>
      </c>
      <c r="F14551">
        <v>484</v>
      </c>
      <c r="G14551">
        <v>203</v>
      </c>
      <c r="H14551">
        <v>9</v>
      </c>
      <c r="I14551">
        <v>1</v>
      </c>
      <c r="J14551">
        <v>1425</v>
      </c>
      <c r="K14551">
        <v>1</v>
      </c>
      <c r="L14551">
        <v>1</v>
      </c>
      <c r="M14551">
        <v>457</v>
      </c>
      <c r="N14551" t="s">
        <v>18</v>
      </c>
      <c r="O14551" s="1">
        <v>5.1531299999999996E-125</v>
      </c>
      <c r="P14551">
        <v>1167</v>
      </c>
    </row>
    <row r="14552" spans="1:16" x14ac:dyDescent="0.25">
      <c r="A14552" t="s">
        <v>21603</v>
      </c>
      <c r="B14552">
        <v>1332</v>
      </c>
      <c r="C14552" s="3" t="str">
        <f>HYPERLINK("http://www.uniprot.org/uniprot/I1LCX3","tr|I1LCX3|I1LCX3_SOYBN")</f>
        <v>tr|I1LCX3|I1LCX3_SOYBN</v>
      </c>
      <c r="D14552" t="s">
        <v>71</v>
      </c>
      <c r="E14552">
        <v>69.41</v>
      </c>
      <c r="F14552">
        <v>412</v>
      </c>
      <c r="G14552">
        <v>126</v>
      </c>
      <c r="H14552">
        <v>57</v>
      </c>
      <c r="I14552">
        <v>1</v>
      </c>
      <c r="J14552">
        <v>1065</v>
      </c>
      <c r="K14552">
        <v>1</v>
      </c>
      <c r="L14552">
        <v>1</v>
      </c>
      <c r="M14552">
        <v>409</v>
      </c>
      <c r="N14552" t="s">
        <v>18</v>
      </c>
      <c r="O14552" s="1">
        <v>1.34323E-148</v>
      </c>
      <c r="P14552">
        <v>1370</v>
      </c>
    </row>
    <row r="14553" spans="1:16" x14ac:dyDescent="0.25">
      <c r="A14553" t="s">
        <v>21604</v>
      </c>
      <c r="B14553">
        <v>660</v>
      </c>
      <c r="C14553" s="3" t="str">
        <f>HYPERLINK("http://www.uniprot.org/uniprot/G7K703","tr|G7K703|G7K703_MEDTR")</f>
        <v>tr|G7K703|G7K703_MEDTR</v>
      </c>
      <c r="D14553" t="s">
        <v>21605</v>
      </c>
      <c r="E14553">
        <v>77.430000000000007</v>
      </c>
      <c r="F14553">
        <v>195</v>
      </c>
      <c r="G14553">
        <v>44</v>
      </c>
      <c r="H14553">
        <v>0</v>
      </c>
      <c r="I14553">
        <v>73</v>
      </c>
      <c r="J14553">
        <v>657</v>
      </c>
      <c r="K14553">
        <v>1</v>
      </c>
      <c r="L14553">
        <v>20</v>
      </c>
      <c r="M14553">
        <v>214</v>
      </c>
      <c r="N14553" t="s">
        <v>18</v>
      </c>
      <c r="O14553" s="1">
        <v>2.2191700000000002E-80</v>
      </c>
      <c r="P14553">
        <v>777</v>
      </c>
    </row>
    <row r="14554" spans="1:16" x14ac:dyDescent="0.25">
      <c r="A14554" t="s">
        <v>21606</v>
      </c>
      <c r="B14554">
        <v>882</v>
      </c>
      <c r="C14554" s="3" t="str">
        <f>HYPERLINK("http://www.uniprot.org/uniprot/K7KGC9","tr|K7KGC9|K7KGC9_SOYBN")</f>
        <v>tr|K7KGC9|K7KGC9_SOYBN</v>
      </c>
      <c r="D14554" t="s">
        <v>28</v>
      </c>
      <c r="E14554">
        <v>34.090000000000003</v>
      </c>
      <c r="F14554">
        <v>308</v>
      </c>
      <c r="G14554">
        <v>203</v>
      </c>
      <c r="H14554">
        <v>41</v>
      </c>
      <c r="I14554">
        <v>73</v>
      </c>
      <c r="J14554">
        <v>873</v>
      </c>
      <c r="K14554">
        <v>1</v>
      </c>
      <c r="L14554">
        <v>41</v>
      </c>
      <c r="M14554">
        <v>345</v>
      </c>
      <c r="N14554" t="s">
        <v>18</v>
      </c>
      <c r="O14554" s="1">
        <v>8.3300800000000005E-25</v>
      </c>
      <c r="P14554">
        <v>300</v>
      </c>
    </row>
    <row r="14555" spans="1:16" x14ac:dyDescent="0.25">
      <c r="A14555" t="s">
        <v>21607</v>
      </c>
      <c r="B14555">
        <v>1083</v>
      </c>
      <c r="C14555" s="3" t="str">
        <f>HYPERLINK("http://www.uniprot.org/uniprot/G7L4R2","tr|G7L4R2|G7L4R2_MEDTR")</f>
        <v>tr|G7L4R2|G7L4R2_MEDTR</v>
      </c>
      <c r="D14555" t="s">
        <v>21608</v>
      </c>
      <c r="E14555">
        <v>85.42</v>
      </c>
      <c r="F14555">
        <v>295</v>
      </c>
      <c r="G14555">
        <v>43</v>
      </c>
      <c r="H14555">
        <v>0</v>
      </c>
      <c r="I14555">
        <v>130</v>
      </c>
      <c r="J14555">
        <v>1014</v>
      </c>
      <c r="K14555">
        <v>1</v>
      </c>
      <c r="L14555">
        <v>102</v>
      </c>
      <c r="M14555">
        <v>391</v>
      </c>
      <c r="N14555" t="s">
        <v>18</v>
      </c>
      <c r="O14555" s="1">
        <v>5.7800100000000001E-149</v>
      </c>
      <c r="P14555">
        <v>1372</v>
      </c>
    </row>
    <row r="14556" spans="1:16" x14ac:dyDescent="0.25">
      <c r="A14556" t="s">
        <v>21609</v>
      </c>
      <c r="B14556">
        <v>1239</v>
      </c>
      <c r="C14556" s="3" t="str">
        <f>HYPERLINK("http://www.uniprot.org/uniprot/G7LJJ5","tr|G7LJJ5|G7LJJ5_MEDTR")</f>
        <v>tr|G7LJJ5|G7LJJ5_MEDTR</v>
      </c>
      <c r="D14556" t="s">
        <v>21572</v>
      </c>
      <c r="E14556">
        <v>47.94</v>
      </c>
      <c r="F14556">
        <v>390</v>
      </c>
      <c r="G14556">
        <v>203</v>
      </c>
      <c r="H14556">
        <v>9</v>
      </c>
      <c r="I14556">
        <v>79</v>
      </c>
      <c r="J14556">
        <v>1221</v>
      </c>
      <c r="K14556">
        <v>1</v>
      </c>
      <c r="L14556">
        <v>24</v>
      </c>
      <c r="M14556">
        <v>392</v>
      </c>
      <c r="N14556" t="s">
        <v>18</v>
      </c>
      <c r="O14556" s="1">
        <v>9.4674399999999996E-85</v>
      </c>
      <c r="P14556">
        <v>819</v>
      </c>
    </row>
    <row r="14557" spans="1:16" x14ac:dyDescent="0.25">
      <c r="A14557" t="s">
        <v>21610</v>
      </c>
      <c r="B14557">
        <v>207</v>
      </c>
      <c r="C14557" s="3" t="str">
        <f>HYPERLINK("http://www.uniprot.org/uniprot/G7I348","tr|G7I348|G7I348_MEDTR")</f>
        <v>tr|G7I348|G7I348_MEDTR</v>
      </c>
      <c r="D14557" t="s">
        <v>21611</v>
      </c>
      <c r="E14557">
        <v>97.05</v>
      </c>
      <c r="F14557">
        <v>68</v>
      </c>
      <c r="G14557">
        <v>2</v>
      </c>
      <c r="H14557">
        <v>0</v>
      </c>
      <c r="I14557">
        <v>1</v>
      </c>
      <c r="J14557">
        <v>204</v>
      </c>
      <c r="K14557">
        <v>1</v>
      </c>
      <c r="L14557">
        <v>12</v>
      </c>
      <c r="M14557">
        <v>79</v>
      </c>
      <c r="N14557" t="s">
        <v>18</v>
      </c>
      <c r="O14557" s="1">
        <v>5.6896800000000001E-30</v>
      </c>
      <c r="P14557">
        <v>340</v>
      </c>
    </row>
    <row r="14558" spans="1:16" x14ac:dyDescent="0.25">
      <c r="A14558" t="s">
        <v>21612</v>
      </c>
      <c r="B14558">
        <v>642</v>
      </c>
      <c r="C14558" s="3" t="str">
        <f>HYPERLINK("http://www.uniprot.org/uniprot/G7J3W1","tr|G7J3W1|G7J3W1_MEDTR")</f>
        <v>tr|G7J3W1|G7J3W1_MEDTR</v>
      </c>
      <c r="D14558" t="s">
        <v>21613</v>
      </c>
      <c r="E14558">
        <v>85.02</v>
      </c>
      <c r="F14558">
        <v>207</v>
      </c>
      <c r="G14558">
        <v>31</v>
      </c>
      <c r="H14558">
        <v>4</v>
      </c>
      <c r="I14558">
        <v>31</v>
      </c>
      <c r="J14558">
        <v>639</v>
      </c>
      <c r="K14558">
        <v>1</v>
      </c>
      <c r="L14558">
        <v>10</v>
      </c>
      <c r="M14558">
        <v>215</v>
      </c>
      <c r="N14558" t="s">
        <v>18</v>
      </c>
      <c r="O14558" s="1">
        <v>2.1550000000000002E-93</v>
      </c>
      <c r="P14558">
        <v>889</v>
      </c>
    </row>
    <row r="14559" spans="1:16" x14ac:dyDescent="0.25">
      <c r="A14559" t="s">
        <v>21614</v>
      </c>
      <c r="B14559">
        <v>1446</v>
      </c>
      <c r="C14559" s="3" t="str">
        <f>HYPERLINK("http://www.uniprot.org/uniprot/G7J743","tr|G7J743|G7J743_MEDTR")</f>
        <v>tr|G7J743|G7J743_MEDTR</v>
      </c>
      <c r="D14559" t="s">
        <v>21615</v>
      </c>
      <c r="E14559">
        <v>87.83</v>
      </c>
      <c r="F14559">
        <v>296</v>
      </c>
      <c r="G14559">
        <v>36</v>
      </c>
      <c r="H14559">
        <v>0</v>
      </c>
      <c r="I14559">
        <v>10</v>
      </c>
      <c r="J14559">
        <v>897</v>
      </c>
      <c r="K14559">
        <v>1</v>
      </c>
      <c r="L14559">
        <v>9</v>
      </c>
      <c r="M14559">
        <v>303</v>
      </c>
      <c r="N14559" t="s">
        <v>18</v>
      </c>
      <c r="O14559" s="1">
        <v>3.8304100000000003E-144</v>
      </c>
      <c r="P14559">
        <v>1332</v>
      </c>
    </row>
    <row r="14560" spans="1:16" x14ac:dyDescent="0.25">
      <c r="A14560" t="s">
        <v>21616</v>
      </c>
      <c r="B14560">
        <v>1938</v>
      </c>
      <c r="C14560" s="3" t="str">
        <f>HYPERLINK("http://www.uniprot.org/uniprot/G7J7V4","tr|G7J7V4|G7J7V4_MEDTR")</f>
        <v>tr|G7J7V4|G7J7V4_MEDTR</v>
      </c>
      <c r="D14560" t="s">
        <v>21617</v>
      </c>
      <c r="E14560">
        <v>73.83</v>
      </c>
      <c r="F14560">
        <v>684</v>
      </c>
      <c r="G14560">
        <v>179</v>
      </c>
      <c r="H14560">
        <v>41</v>
      </c>
      <c r="I14560">
        <v>7</v>
      </c>
      <c r="J14560">
        <v>1935</v>
      </c>
      <c r="K14560">
        <v>1</v>
      </c>
      <c r="L14560">
        <v>2</v>
      </c>
      <c r="M14560">
        <v>682</v>
      </c>
      <c r="N14560" t="s">
        <v>18</v>
      </c>
      <c r="O14560">
        <v>0</v>
      </c>
      <c r="P14560">
        <v>2516</v>
      </c>
    </row>
    <row r="14561" spans="1:16" x14ac:dyDescent="0.25">
      <c r="A14561" t="s">
        <v>21618</v>
      </c>
      <c r="B14561">
        <v>1005</v>
      </c>
      <c r="C14561" s="3" t="str">
        <f>HYPERLINK("http://www.uniprot.org/uniprot/I7AYC8","tr|I7AYC8|I7AYC8_PHAVU")</f>
        <v>tr|I7AYC8|I7AYC8_PHAVU</v>
      </c>
      <c r="D14561" t="s">
        <v>8181</v>
      </c>
      <c r="E14561">
        <v>25.75</v>
      </c>
      <c r="F14561">
        <v>264</v>
      </c>
      <c r="G14561">
        <v>196</v>
      </c>
      <c r="H14561">
        <v>10</v>
      </c>
      <c r="I14561">
        <v>211</v>
      </c>
      <c r="J14561">
        <v>972</v>
      </c>
      <c r="K14561">
        <v>1</v>
      </c>
      <c r="L14561">
        <v>641</v>
      </c>
      <c r="M14561">
        <v>897</v>
      </c>
      <c r="N14561" t="s">
        <v>18</v>
      </c>
      <c r="O14561" s="1">
        <v>7.7124699999999993E-12</v>
      </c>
      <c r="P14561">
        <v>189</v>
      </c>
    </row>
    <row r="14562" spans="1:16" x14ac:dyDescent="0.25">
      <c r="A14562" t="s">
        <v>21619</v>
      </c>
      <c r="B14562">
        <v>1380</v>
      </c>
      <c r="C14562" s="3" t="str">
        <f>HYPERLINK("http://www.uniprot.org/uniprot/C3UZD0","tr|C3UZD0|C3UZD0_SOYBN")</f>
        <v>tr|C3UZD0|C3UZD0_SOYBN</v>
      </c>
      <c r="D14562" t="s">
        <v>21620</v>
      </c>
      <c r="E14562">
        <v>61.86</v>
      </c>
      <c r="F14562">
        <v>514</v>
      </c>
      <c r="G14562">
        <v>196</v>
      </c>
      <c r="H14562">
        <v>61</v>
      </c>
      <c r="I14562">
        <v>1</v>
      </c>
      <c r="J14562">
        <v>1359</v>
      </c>
      <c r="K14562">
        <v>1</v>
      </c>
      <c r="L14562">
        <v>1</v>
      </c>
      <c r="M14562">
        <v>504</v>
      </c>
      <c r="N14562" t="s">
        <v>18</v>
      </c>
      <c r="O14562" s="1">
        <v>7.2391199999999999E-161</v>
      </c>
      <c r="P14562">
        <v>1476</v>
      </c>
    </row>
    <row r="14563" spans="1:16" x14ac:dyDescent="0.25">
      <c r="A14563" t="s">
        <v>21621</v>
      </c>
      <c r="B14563">
        <v>1752</v>
      </c>
      <c r="C14563" s="3" t="str">
        <f>HYPERLINK("http://www.uniprot.org/uniprot/I1LQ66","tr|I1LQ66|I1LQ66_SOYBN")</f>
        <v>tr|I1LQ66|I1LQ66_SOYBN</v>
      </c>
      <c r="D14563" t="s">
        <v>28</v>
      </c>
      <c r="E14563">
        <v>74.17</v>
      </c>
      <c r="F14563">
        <v>457</v>
      </c>
      <c r="G14563">
        <v>118</v>
      </c>
      <c r="H14563">
        <v>7</v>
      </c>
      <c r="I14563">
        <v>1</v>
      </c>
      <c r="J14563">
        <v>1350</v>
      </c>
      <c r="K14563">
        <v>1</v>
      </c>
      <c r="L14563">
        <v>1</v>
      </c>
      <c r="M14563">
        <v>451</v>
      </c>
      <c r="N14563" t="s">
        <v>18</v>
      </c>
      <c r="O14563" s="1">
        <v>3.7672300000000003E-176</v>
      </c>
      <c r="P14563">
        <v>1609</v>
      </c>
    </row>
    <row r="14564" spans="1:16" x14ac:dyDescent="0.25">
      <c r="A14564" t="s">
        <v>21622</v>
      </c>
      <c r="B14564">
        <v>1143</v>
      </c>
      <c r="C14564" s="3" t="str">
        <f>HYPERLINK("http://www.uniprot.org/uniprot/G7JP47","tr|G7JP47|G7JP47_MEDTR")</f>
        <v>tr|G7JP47|G7JP47_MEDTR</v>
      </c>
      <c r="D14564" t="s">
        <v>21623</v>
      </c>
      <c r="E14564">
        <v>79.27</v>
      </c>
      <c r="F14564">
        <v>386</v>
      </c>
      <c r="G14564">
        <v>80</v>
      </c>
      <c r="H14564">
        <v>8</v>
      </c>
      <c r="I14564">
        <v>1</v>
      </c>
      <c r="J14564">
        <v>1134</v>
      </c>
      <c r="K14564">
        <v>1</v>
      </c>
      <c r="L14564">
        <v>1</v>
      </c>
      <c r="M14564">
        <v>374</v>
      </c>
      <c r="N14564" t="s">
        <v>18</v>
      </c>
      <c r="O14564" s="1">
        <v>8.50247E-162</v>
      </c>
      <c r="P14564">
        <v>1483</v>
      </c>
    </row>
    <row r="14565" spans="1:16" x14ac:dyDescent="0.25">
      <c r="A14565" t="s">
        <v>21624</v>
      </c>
      <c r="B14565">
        <v>357</v>
      </c>
      <c r="C14565" s="3" t="str">
        <f>HYPERLINK("http://www.uniprot.org/uniprot/G7JQ24","tr|G7JQ24|G7JQ24_MEDTR")</f>
        <v>tr|G7JQ24|G7JQ24_MEDTR</v>
      </c>
      <c r="D14565" t="s">
        <v>21625</v>
      </c>
      <c r="E14565">
        <v>89.83</v>
      </c>
      <c r="F14565">
        <v>118</v>
      </c>
      <c r="G14565">
        <v>12</v>
      </c>
      <c r="H14565">
        <v>0</v>
      </c>
      <c r="I14565">
        <v>1</v>
      </c>
      <c r="J14565">
        <v>354</v>
      </c>
      <c r="K14565">
        <v>1</v>
      </c>
      <c r="L14565">
        <v>1</v>
      </c>
      <c r="M14565">
        <v>118</v>
      </c>
      <c r="N14565" t="s">
        <v>18</v>
      </c>
      <c r="O14565" s="1">
        <v>6.8187400000000002E-55</v>
      </c>
      <c r="P14565">
        <v>555</v>
      </c>
    </row>
    <row r="14566" spans="1:16" x14ac:dyDescent="0.25">
      <c r="A14566" t="s">
        <v>21626</v>
      </c>
      <c r="B14566">
        <v>1623</v>
      </c>
      <c r="C14566" s="3" t="str">
        <f>HYPERLINK("http://www.uniprot.org/uniprot/G7LJ01","tr|G7LJ01|G7LJ01_MEDTR")</f>
        <v>tr|G7LJ01|G7LJ01_MEDTR</v>
      </c>
      <c r="D14566" t="s">
        <v>21627</v>
      </c>
      <c r="E14566">
        <v>82.63</v>
      </c>
      <c r="F14566">
        <v>547</v>
      </c>
      <c r="G14566">
        <v>95</v>
      </c>
      <c r="H14566">
        <v>7</v>
      </c>
      <c r="I14566">
        <v>1</v>
      </c>
      <c r="J14566">
        <v>1620</v>
      </c>
      <c r="K14566">
        <v>1</v>
      </c>
      <c r="L14566">
        <v>1</v>
      </c>
      <c r="M14566">
        <v>543</v>
      </c>
      <c r="N14566" t="s">
        <v>18</v>
      </c>
      <c r="O14566">
        <v>0</v>
      </c>
      <c r="P14566">
        <v>2215</v>
      </c>
    </row>
    <row r="14567" spans="1:16" x14ac:dyDescent="0.25">
      <c r="A14567" t="s">
        <v>21628</v>
      </c>
      <c r="B14567">
        <v>675</v>
      </c>
      <c r="C14567" s="3" t="str">
        <f>HYPERLINK("http://www.uniprot.org/uniprot/G7L8C9","tr|G7L8C9|G7L8C9_MEDTR")</f>
        <v>tr|G7L8C9|G7L8C9_MEDTR</v>
      </c>
      <c r="D14567" t="s">
        <v>21593</v>
      </c>
      <c r="E14567">
        <v>76.95</v>
      </c>
      <c r="F14567">
        <v>217</v>
      </c>
      <c r="G14567">
        <v>50</v>
      </c>
      <c r="H14567">
        <v>0</v>
      </c>
      <c r="I14567">
        <v>1</v>
      </c>
      <c r="J14567">
        <v>651</v>
      </c>
      <c r="K14567">
        <v>1</v>
      </c>
      <c r="L14567">
        <v>1</v>
      </c>
      <c r="M14567">
        <v>217</v>
      </c>
      <c r="N14567" t="s">
        <v>18</v>
      </c>
      <c r="O14567" s="1">
        <v>7.3177599999999997E-91</v>
      </c>
      <c r="P14567">
        <v>851</v>
      </c>
    </row>
    <row r="14568" spans="1:16" x14ac:dyDescent="0.25">
      <c r="A14568" t="s">
        <v>21629</v>
      </c>
      <c r="B14568">
        <v>2475</v>
      </c>
      <c r="C14568" s="3" t="str">
        <f>HYPERLINK("http://www.uniprot.org/uniprot/I1J8I8","tr|I1J8I8|I1J8I8_SOYBN")</f>
        <v>tr|I1J8I8|I1J8I8_SOYBN</v>
      </c>
      <c r="D14568" t="s">
        <v>28</v>
      </c>
      <c r="E14568">
        <v>86.77</v>
      </c>
      <c r="F14568">
        <v>824</v>
      </c>
      <c r="G14568">
        <v>109</v>
      </c>
      <c r="H14568">
        <v>0</v>
      </c>
      <c r="I14568">
        <v>1</v>
      </c>
      <c r="J14568">
        <v>2472</v>
      </c>
      <c r="K14568">
        <v>1</v>
      </c>
      <c r="L14568">
        <v>1</v>
      </c>
      <c r="M14568">
        <v>790</v>
      </c>
      <c r="N14568" t="s">
        <v>18</v>
      </c>
      <c r="O14568">
        <v>0</v>
      </c>
      <c r="P14568">
        <v>3576</v>
      </c>
    </row>
    <row r="14569" spans="1:16" x14ac:dyDescent="0.25">
      <c r="A14569" t="s">
        <v>21630</v>
      </c>
      <c r="B14569">
        <v>1221</v>
      </c>
      <c r="C14569" s="3" t="str">
        <f>HYPERLINK("http://www.uniprot.org/uniprot/G7KBZ0","tr|G7KBZ0|G7KBZ0_MEDTR")</f>
        <v>tr|G7KBZ0|G7KBZ0_MEDTR</v>
      </c>
      <c r="D14569" t="s">
        <v>21631</v>
      </c>
      <c r="E14569">
        <v>59.15</v>
      </c>
      <c r="F14569">
        <v>426</v>
      </c>
      <c r="G14569">
        <v>174</v>
      </c>
      <c r="H14569">
        <v>20</v>
      </c>
      <c r="I14569">
        <v>1</v>
      </c>
      <c r="J14569">
        <v>1218</v>
      </c>
      <c r="K14569">
        <v>1</v>
      </c>
      <c r="L14569">
        <v>1</v>
      </c>
      <c r="M14569">
        <v>406</v>
      </c>
      <c r="N14569" t="s">
        <v>18</v>
      </c>
      <c r="O14569" s="1">
        <v>4.56042E-108</v>
      </c>
      <c r="P14569">
        <v>1020</v>
      </c>
    </row>
    <row r="14570" spans="1:16" x14ac:dyDescent="0.25">
      <c r="A14570" t="s">
        <v>21632</v>
      </c>
      <c r="B14570">
        <v>597</v>
      </c>
      <c r="C14570" s="3" t="str">
        <f>HYPERLINK("http://www.uniprot.org/uniprot/A5AEG4","tr|A5AEG4|A5AEG4_VITVI")</f>
        <v>tr|A5AEG4|A5AEG4_VITVI</v>
      </c>
      <c r="D14570" t="s">
        <v>2698</v>
      </c>
      <c r="E14570">
        <v>70.98</v>
      </c>
      <c r="F14570">
        <v>193</v>
      </c>
      <c r="G14570">
        <v>56</v>
      </c>
      <c r="H14570">
        <v>0</v>
      </c>
      <c r="I14570">
        <v>1</v>
      </c>
      <c r="J14570">
        <v>579</v>
      </c>
      <c r="K14570">
        <v>1</v>
      </c>
      <c r="L14570">
        <v>140</v>
      </c>
      <c r="M14570">
        <v>332</v>
      </c>
      <c r="N14570" t="s">
        <v>18</v>
      </c>
      <c r="O14570" s="1">
        <v>1.2689700000000001E-75</v>
      </c>
      <c r="P14570">
        <v>735</v>
      </c>
    </row>
    <row r="14571" spans="1:16" x14ac:dyDescent="0.25">
      <c r="A14571" t="s">
        <v>21633</v>
      </c>
      <c r="B14571">
        <v>1449</v>
      </c>
      <c r="C14571" s="3" t="str">
        <f>HYPERLINK("http://www.uniprot.org/uniprot/K7LZS5","tr|K7LZS5|K7LZS5_SOYBN")</f>
        <v>tr|K7LZS5|K7LZS5_SOYBN</v>
      </c>
      <c r="D14571" t="s">
        <v>61</v>
      </c>
      <c r="E14571">
        <v>83.76</v>
      </c>
      <c r="F14571">
        <v>425</v>
      </c>
      <c r="G14571">
        <v>69</v>
      </c>
      <c r="H14571">
        <v>0</v>
      </c>
      <c r="I14571">
        <v>172</v>
      </c>
      <c r="J14571">
        <v>1446</v>
      </c>
      <c r="K14571">
        <v>1</v>
      </c>
      <c r="L14571">
        <v>1</v>
      </c>
      <c r="M14571">
        <v>425</v>
      </c>
      <c r="N14571" t="s">
        <v>18</v>
      </c>
      <c r="O14571">
        <v>0</v>
      </c>
      <c r="P14571">
        <v>1931</v>
      </c>
    </row>
    <row r="14572" spans="1:16" x14ac:dyDescent="0.25">
      <c r="A14572" t="s">
        <v>21634</v>
      </c>
      <c r="B14572">
        <v>945</v>
      </c>
      <c r="C14572" s="3" t="str">
        <f>HYPERLINK("http://www.uniprot.org/uniprot/G7KMS8","tr|G7KMS8|G7KMS8_MEDTR")</f>
        <v>tr|G7KMS8|G7KMS8_MEDTR</v>
      </c>
      <c r="D14572" t="s">
        <v>21635</v>
      </c>
      <c r="E14572">
        <v>77.77</v>
      </c>
      <c r="F14572">
        <v>342</v>
      </c>
      <c r="G14572">
        <v>76</v>
      </c>
      <c r="H14572">
        <v>30</v>
      </c>
      <c r="I14572">
        <v>1</v>
      </c>
      <c r="J14572">
        <v>936</v>
      </c>
      <c r="K14572">
        <v>1</v>
      </c>
      <c r="L14572">
        <v>1</v>
      </c>
      <c r="M14572">
        <v>342</v>
      </c>
      <c r="N14572" t="s">
        <v>18</v>
      </c>
      <c r="O14572" s="1">
        <v>4.0693899999999999E-145</v>
      </c>
      <c r="P14572">
        <v>1338</v>
      </c>
    </row>
    <row r="14573" spans="1:16" x14ac:dyDescent="0.25">
      <c r="A14573" t="s">
        <v>21636</v>
      </c>
      <c r="B14573">
        <v>774</v>
      </c>
      <c r="C14573" s="3" t="str">
        <f>HYPERLINK("http://www.uniprot.org/uniprot/I3T1R6","tr|I3T1R6|I3T1R6_MEDTR")</f>
        <v>tr|I3T1R6|I3T1R6_MEDTR</v>
      </c>
      <c r="D14573" t="s">
        <v>22</v>
      </c>
      <c r="E14573">
        <v>76.92</v>
      </c>
      <c r="F14573">
        <v>260</v>
      </c>
      <c r="G14573">
        <v>60</v>
      </c>
      <c r="H14573">
        <v>3</v>
      </c>
      <c r="I14573">
        <v>1</v>
      </c>
      <c r="J14573">
        <v>771</v>
      </c>
      <c r="K14573">
        <v>1</v>
      </c>
      <c r="L14573">
        <v>1</v>
      </c>
      <c r="M14573">
        <v>257</v>
      </c>
      <c r="N14573" t="s">
        <v>18</v>
      </c>
      <c r="O14573" s="1">
        <v>8.6045200000000007E-102</v>
      </c>
      <c r="P14573">
        <v>963</v>
      </c>
    </row>
    <row r="14574" spans="1:16" x14ac:dyDescent="0.25">
      <c r="A14574" t="s">
        <v>21637</v>
      </c>
      <c r="B14574">
        <v>1719</v>
      </c>
      <c r="C14574" s="3" t="str">
        <f>HYPERLINK("http://www.uniprot.org/uniprot/G7K802","tr|G7K802|G7K802_MEDTR")</f>
        <v>tr|G7K802|G7K802_MEDTR</v>
      </c>
      <c r="D14574" t="s">
        <v>21638</v>
      </c>
      <c r="E14574">
        <v>85.33</v>
      </c>
      <c r="F14574">
        <v>532</v>
      </c>
      <c r="G14574">
        <v>78</v>
      </c>
      <c r="H14574">
        <v>7</v>
      </c>
      <c r="I14574">
        <v>142</v>
      </c>
      <c r="J14574">
        <v>1716</v>
      </c>
      <c r="K14574">
        <v>1</v>
      </c>
      <c r="L14574">
        <v>732</v>
      </c>
      <c r="M14574">
        <v>1239</v>
      </c>
      <c r="N14574" t="s">
        <v>18</v>
      </c>
      <c r="O14574">
        <v>0</v>
      </c>
      <c r="P14574">
        <v>2271</v>
      </c>
    </row>
    <row r="14575" spans="1:16" x14ac:dyDescent="0.25">
      <c r="A14575" t="s">
        <v>21639</v>
      </c>
      <c r="B14575">
        <v>1209</v>
      </c>
      <c r="C14575" s="3" t="str">
        <f>HYPERLINK("http://www.uniprot.org/uniprot/A5AHQ6","tr|A5AHQ6|A5AHQ6_VITVI")</f>
        <v>tr|A5AHQ6|A5AHQ6_VITVI</v>
      </c>
      <c r="D14575" t="s">
        <v>563</v>
      </c>
      <c r="E14575">
        <v>20.61</v>
      </c>
      <c r="F14575">
        <v>422</v>
      </c>
      <c r="G14575">
        <v>335</v>
      </c>
      <c r="H14575">
        <v>26</v>
      </c>
      <c r="I14575">
        <v>1</v>
      </c>
      <c r="J14575">
        <v>1188</v>
      </c>
      <c r="K14575">
        <v>1</v>
      </c>
      <c r="L14575">
        <v>599</v>
      </c>
      <c r="M14575">
        <v>1008</v>
      </c>
      <c r="N14575" t="s">
        <v>18</v>
      </c>
      <c r="O14575" s="1">
        <v>2.6154499999999999E-15</v>
      </c>
      <c r="P14575">
        <v>220</v>
      </c>
    </row>
    <row r="14576" spans="1:16" x14ac:dyDescent="0.25">
      <c r="A14576" t="s">
        <v>21640</v>
      </c>
      <c r="B14576">
        <v>1941</v>
      </c>
      <c r="C14576" s="3" t="str">
        <f>HYPERLINK("http://www.uniprot.org/uniprot/G7I2H0","tr|G7I2H0|G7I2H0_MEDTR")</f>
        <v>tr|G7I2H0|G7I2H0_MEDTR</v>
      </c>
      <c r="D14576" t="s">
        <v>144</v>
      </c>
      <c r="E14576">
        <v>33.94</v>
      </c>
      <c r="F14576">
        <v>327</v>
      </c>
      <c r="G14576">
        <v>216</v>
      </c>
      <c r="H14576">
        <v>2</v>
      </c>
      <c r="I14576">
        <v>964</v>
      </c>
      <c r="J14576">
        <v>1938</v>
      </c>
      <c r="K14576">
        <v>1</v>
      </c>
      <c r="L14576">
        <v>27</v>
      </c>
      <c r="M14576">
        <v>302</v>
      </c>
      <c r="N14576" t="s">
        <v>18</v>
      </c>
      <c r="O14576" s="1">
        <v>3.9010700000000003E-36</v>
      </c>
      <c r="P14576">
        <v>402</v>
      </c>
    </row>
    <row r="14577" spans="1:16" x14ac:dyDescent="0.25">
      <c r="A14577" t="s">
        <v>21641</v>
      </c>
      <c r="B14577">
        <v>930</v>
      </c>
      <c r="C14577" s="3" t="str">
        <f>HYPERLINK("http://www.uniprot.org/uniprot/G7K6Z9","tr|G7K6Z9|G7K6Z9_MEDTR")</f>
        <v>tr|G7K6Z9|G7K6Z9_MEDTR</v>
      </c>
      <c r="D14577" t="s">
        <v>21642</v>
      </c>
      <c r="E14577">
        <v>72.959999999999994</v>
      </c>
      <c r="F14577">
        <v>270</v>
      </c>
      <c r="G14577">
        <v>73</v>
      </c>
      <c r="H14577">
        <v>8</v>
      </c>
      <c r="I14577">
        <v>1</v>
      </c>
      <c r="J14577">
        <v>786</v>
      </c>
      <c r="K14577">
        <v>1</v>
      </c>
      <c r="L14577">
        <v>1</v>
      </c>
      <c r="M14577">
        <v>269</v>
      </c>
      <c r="N14577" t="s">
        <v>18</v>
      </c>
      <c r="O14577" s="1">
        <v>1.33018E-100</v>
      </c>
      <c r="P14577">
        <v>954</v>
      </c>
    </row>
    <row r="14578" spans="1:16" x14ac:dyDescent="0.25">
      <c r="A14578" t="s">
        <v>21643</v>
      </c>
      <c r="B14578">
        <v>639</v>
      </c>
      <c r="C14578" s="3" t="str">
        <f>HYPERLINK("http://www.uniprot.org/uniprot/I3SA92","tr|I3SA92|I3SA92_MEDTR")</f>
        <v>tr|I3SA92|I3SA92_MEDTR</v>
      </c>
      <c r="D14578" t="s">
        <v>21644</v>
      </c>
      <c r="E14578">
        <v>90.96</v>
      </c>
      <c r="F14578">
        <v>166</v>
      </c>
      <c r="G14578">
        <v>15</v>
      </c>
      <c r="H14578">
        <v>0</v>
      </c>
      <c r="I14578">
        <v>1</v>
      </c>
      <c r="J14578">
        <v>498</v>
      </c>
      <c r="K14578">
        <v>1</v>
      </c>
      <c r="L14578">
        <v>1</v>
      </c>
      <c r="M14578">
        <v>166</v>
      </c>
      <c r="N14578" t="s">
        <v>18</v>
      </c>
      <c r="O14578" s="1">
        <v>2.5233599999999999E-78</v>
      </c>
      <c r="P14578">
        <v>759</v>
      </c>
    </row>
    <row r="14579" spans="1:16" x14ac:dyDescent="0.25">
      <c r="A14579" t="s">
        <v>21645</v>
      </c>
      <c r="B14579">
        <v>1272</v>
      </c>
      <c r="C14579" s="3" t="str">
        <f>HYPERLINK("http://www.uniprot.org/uniprot/G7L4R1","tr|G7L4R1|G7L4R1_MEDTR")</f>
        <v>tr|G7L4R1|G7L4R1_MEDTR</v>
      </c>
      <c r="D14579" t="s">
        <v>21646</v>
      </c>
      <c r="E14579">
        <v>75.38</v>
      </c>
      <c r="F14579">
        <v>451</v>
      </c>
      <c r="G14579">
        <v>111</v>
      </c>
      <c r="H14579">
        <v>36</v>
      </c>
      <c r="I14579">
        <v>1</v>
      </c>
      <c r="J14579">
        <v>1245</v>
      </c>
      <c r="K14579">
        <v>1</v>
      </c>
      <c r="L14579">
        <v>1</v>
      </c>
      <c r="M14579">
        <v>451</v>
      </c>
      <c r="N14579" t="s">
        <v>18</v>
      </c>
      <c r="O14579">
        <v>0</v>
      </c>
      <c r="P14579">
        <v>1801</v>
      </c>
    </row>
    <row r="14580" spans="1:16" x14ac:dyDescent="0.25">
      <c r="A14580" t="s">
        <v>21647</v>
      </c>
      <c r="B14580">
        <v>2334</v>
      </c>
      <c r="C14580" s="3" t="str">
        <f>HYPERLINK("http://www.uniprot.org/uniprot/G7KSW2","tr|G7KSW2|G7KSW2_MEDTR")</f>
        <v>tr|G7KSW2|G7KSW2_MEDTR</v>
      </c>
      <c r="D14580" t="s">
        <v>21648</v>
      </c>
      <c r="E14580">
        <v>61.01</v>
      </c>
      <c r="F14580">
        <v>808</v>
      </c>
      <c r="G14580">
        <v>315</v>
      </c>
      <c r="H14580">
        <v>62</v>
      </c>
      <c r="I14580">
        <v>58</v>
      </c>
      <c r="J14580">
        <v>2295</v>
      </c>
      <c r="K14580">
        <v>1</v>
      </c>
      <c r="L14580">
        <v>15</v>
      </c>
      <c r="M14580">
        <v>797</v>
      </c>
      <c r="N14580" t="s">
        <v>18</v>
      </c>
      <c r="O14580">
        <v>0</v>
      </c>
      <c r="P14580">
        <v>2289</v>
      </c>
    </row>
    <row r="14581" spans="1:16" x14ac:dyDescent="0.25">
      <c r="A14581" t="s">
        <v>21649</v>
      </c>
      <c r="B14581">
        <v>1239</v>
      </c>
      <c r="C14581" s="3" t="str">
        <f>HYPERLINK("http://www.uniprot.org/uniprot/I1LDB4","tr|I1LDB4|I1LDB4_SOYBN")</f>
        <v>tr|I1LDB4|I1LDB4_SOYBN</v>
      </c>
      <c r="D14581" t="s">
        <v>71</v>
      </c>
      <c r="E14581">
        <v>52.77</v>
      </c>
      <c r="F14581">
        <v>360</v>
      </c>
      <c r="G14581">
        <v>170</v>
      </c>
      <c r="H14581">
        <v>7</v>
      </c>
      <c r="I14581">
        <v>169</v>
      </c>
      <c r="J14581">
        <v>1227</v>
      </c>
      <c r="K14581">
        <v>1</v>
      </c>
      <c r="L14581">
        <v>12</v>
      </c>
      <c r="M14581">
        <v>357</v>
      </c>
      <c r="N14581" t="s">
        <v>18</v>
      </c>
      <c r="O14581" s="1">
        <v>5.53748E-93</v>
      </c>
      <c r="P14581">
        <v>890</v>
      </c>
    </row>
    <row r="14582" spans="1:16" x14ac:dyDescent="0.25">
      <c r="A14582" t="s">
        <v>21650</v>
      </c>
      <c r="B14582">
        <v>1047</v>
      </c>
      <c r="C14582" s="3" t="str">
        <f>HYPERLINK("http://www.uniprot.org/uniprot/G7I358","tr|G7I358|G7I358_MEDTR")</f>
        <v>tr|G7I358|G7I358_MEDTR</v>
      </c>
      <c r="D14582" t="s">
        <v>21651</v>
      </c>
      <c r="E14582">
        <v>74.849999999999994</v>
      </c>
      <c r="F14582">
        <v>338</v>
      </c>
      <c r="G14582">
        <v>85</v>
      </c>
      <c r="H14582">
        <v>1</v>
      </c>
      <c r="I14582">
        <v>1</v>
      </c>
      <c r="J14582">
        <v>1011</v>
      </c>
      <c r="K14582">
        <v>1</v>
      </c>
      <c r="L14582">
        <v>1</v>
      </c>
      <c r="M14582">
        <v>338</v>
      </c>
      <c r="N14582" t="s">
        <v>18</v>
      </c>
      <c r="O14582" s="1">
        <v>1.1899900000000001E-143</v>
      </c>
      <c r="P14582">
        <v>1326</v>
      </c>
    </row>
    <row r="14583" spans="1:16" x14ac:dyDescent="0.25">
      <c r="A14583" t="s">
        <v>21652</v>
      </c>
      <c r="B14583">
        <v>1086</v>
      </c>
      <c r="C14583" s="3" t="str">
        <f>HYPERLINK("http://www.uniprot.org/uniprot/K7L208","tr|K7L208|K7L208_SOYBN")</f>
        <v>tr|K7L208|K7L208_SOYBN</v>
      </c>
      <c r="D14583" t="s">
        <v>28</v>
      </c>
      <c r="E14583">
        <v>79.88</v>
      </c>
      <c r="F14583">
        <v>363</v>
      </c>
      <c r="G14583">
        <v>73</v>
      </c>
      <c r="H14583">
        <v>3</v>
      </c>
      <c r="I14583">
        <v>1</v>
      </c>
      <c r="J14583">
        <v>1080</v>
      </c>
      <c r="K14583">
        <v>1</v>
      </c>
      <c r="L14583">
        <v>30</v>
      </c>
      <c r="M14583">
        <v>390</v>
      </c>
      <c r="N14583" t="s">
        <v>18</v>
      </c>
      <c r="O14583" s="1">
        <v>3.6204499999999999E-167</v>
      </c>
      <c r="P14583">
        <v>1529</v>
      </c>
    </row>
    <row r="14584" spans="1:16" x14ac:dyDescent="0.25">
      <c r="A14584" t="s">
        <v>21653</v>
      </c>
      <c r="B14584">
        <v>1980</v>
      </c>
      <c r="C14584" s="3" t="str">
        <f>HYPERLINK("http://www.uniprot.org/uniprot/B0FBK4","tr|B0FBK4|B0FBK4_9FABA")</f>
        <v>tr|B0FBK4|B0FBK4_9FABA</v>
      </c>
      <c r="D14584" t="s">
        <v>21654</v>
      </c>
      <c r="E14584">
        <v>83.15</v>
      </c>
      <c r="F14584">
        <v>641</v>
      </c>
      <c r="G14584">
        <v>108</v>
      </c>
      <c r="H14584">
        <v>0</v>
      </c>
      <c r="I14584">
        <v>55</v>
      </c>
      <c r="J14584">
        <v>1977</v>
      </c>
      <c r="K14584">
        <v>1</v>
      </c>
      <c r="L14584">
        <v>17</v>
      </c>
      <c r="M14584">
        <v>651</v>
      </c>
      <c r="N14584" t="s">
        <v>18</v>
      </c>
      <c r="O14584">
        <v>0</v>
      </c>
      <c r="P14584">
        <v>2753</v>
      </c>
    </row>
    <row r="14585" spans="1:16" x14ac:dyDescent="0.25">
      <c r="A14585" t="s">
        <v>21655</v>
      </c>
      <c r="B14585">
        <v>537</v>
      </c>
      <c r="C14585" s="3" t="str">
        <f>HYPERLINK("http://www.uniprot.org/uniprot/Q700A7","tr|Q700A7|Q700A7_CICAR")</f>
        <v>tr|Q700A7|Q700A7_CICAR</v>
      </c>
      <c r="D14585" t="s">
        <v>21656</v>
      </c>
      <c r="E14585">
        <v>91.01</v>
      </c>
      <c r="F14585">
        <v>178</v>
      </c>
      <c r="G14585">
        <v>16</v>
      </c>
      <c r="H14585">
        <v>0</v>
      </c>
      <c r="I14585">
        <v>1</v>
      </c>
      <c r="J14585">
        <v>534</v>
      </c>
      <c r="K14585">
        <v>1</v>
      </c>
      <c r="L14585">
        <v>1</v>
      </c>
      <c r="M14585">
        <v>178</v>
      </c>
      <c r="N14585" t="s">
        <v>18</v>
      </c>
      <c r="O14585" s="1">
        <v>2.1477400000000001E-85</v>
      </c>
      <c r="P14585">
        <v>818</v>
      </c>
    </row>
    <row r="14586" spans="1:16" x14ac:dyDescent="0.25">
      <c r="A14586" t="s">
        <v>21657</v>
      </c>
      <c r="B14586">
        <v>453</v>
      </c>
      <c r="C14586" s="3" t="str">
        <f>HYPERLINK("http://www.uniprot.org/uniprot/K7MPZ4","tr|K7MPZ4|K7MPZ4_SOYBN")</f>
        <v>tr|K7MPZ4|K7MPZ4_SOYBN</v>
      </c>
      <c r="D14586" t="s">
        <v>28</v>
      </c>
      <c r="E14586">
        <v>86.66</v>
      </c>
      <c r="F14586">
        <v>150</v>
      </c>
      <c r="G14586">
        <v>20</v>
      </c>
      <c r="H14586">
        <v>0</v>
      </c>
      <c r="I14586">
        <v>1</v>
      </c>
      <c r="J14586">
        <v>450</v>
      </c>
      <c r="K14586">
        <v>1</v>
      </c>
      <c r="L14586">
        <v>1</v>
      </c>
      <c r="M14586">
        <v>150</v>
      </c>
      <c r="N14586" t="s">
        <v>18</v>
      </c>
      <c r="O14586" s="1">
        <v>9.0219699999999995E-68</v>
      </c>
      <c r="P14586">
        <v>666</v>
      </c>
    </row>
    <row r="14587" spans="1:16" x14ac:dyDescent="0.25">
      <c r="A14587" t="s">
        <v>21658</v>
      </c>
      <c r="B14587">
        <v>897</v>
      </c>
      <c r="C14587" s="3" t="str">
        <f>HYPERLINK("http://www.uniprot.org/uniprot/G7J1A6","tr|G7J1A6|G7J1A6_MEDTR")</f>
        <v>tr|G7J1A6|G7J1A6_MEDTR</v>
      </c>
      <c r="D14587" t="s">
        <v>21659</v>
      </c>
      <c r="E14587">
        <v>45</v>
      </c>
      <c r="F14587">
        <v>360</v>
      </c>
      <c r="G14587">
        <v>198</v>
      </c>
      <c r="H14587">
        <v>77</v>
      </c>
      <c r="I14587">
        <v>43</v>
      </c>
      <c r="J14587">
        <v>891</v>
      </c>
      <c r="K14587">
        <v>1</v>
      </c>
      <c r="L14587">
        <v>63</v>
      </c>
      <c r="M14587">
        <v>417</v>
      </c>
      <c r="N14587" t="s">
        <v>18</v>
      </c>
      <c r="O14587" s="1">
        <v>2.39226E-67</v>
      </c>
      <c r="P14587">
        <v>667</v>
      </c>
    </row>
    <row r="14588" spans="1:16" x14ac:dyDescent="0.25">
      <c r="A14588" t="s">
        <v>21660</v>
      </c>
      <c r="B14588">
        <v>2325</v>
      </c>
      <c r="C14588" s="3" t="str">
        <f>HYPERLINK("http://www.uniprot.org/uniprot/A2Q297","tr|A2Q297|A2Q297_MEDTR")</f>
        <v>tr|A2Q297|A2Q297_MEDTR</v>
      </c>
      <c r="D14588" t="s">
        <v>21661</v>
      </c>
      <c r="E14588">
        <v>81.290000000000006</v>
      </c>
      <c r="F14588">
        <v>775</v>
      </c>
      <c r="G14588">
        <v>145</v>
      </c>
      <c r="H14588">
        <v>1</v>
      </c>
      <c r="I14588">
        <v>1</v>
      </c>
      <c r="J14588">
        <v>2322</v>
      </c>
      <c r="K14588">
        <v>1</v>
      </c>
      <c r="L14588">
        <v>1</v>
      </c>
      <c r="M14588">
        <v>773</v>
      </c>
      <c r="N14588" t="s">
        <v>18</v>
      </c>
      <c r="O14588">
        <v>0</v>
      </c>
      <c r="P14588">
        <v>3101</v>
      </c>
    </row>
    <row r="14589" spans="1:16" x14ac:dyDescent="0.25">
      <c r="A14589" t="s">
        <v>21662</v>
      </c>
      <c r="B14589">
        <v>768</v>
      </c>
      <c r="C14589" s="3" t="str">
        <f>HYPERLINK("http://www.uniprot.org/uniprot/I1LJH5","tr|I1LJH5|I1LJH5_SOYBN")</f>
        <v>tr|I1LJH5|I1LJH5_SOYBN</v>
      </c>
      <c r="D14589" t="s">
        <v>28</v>
      </c>
      <c r="E14589">
        <v>88.98</v>
      </c>
      <c r="F14589">
        <v>236</v>
      </c>
      <c r="G14589">
        <v>26</v>
      </c>
      <c r="H14589">
        <v>0</v>
      </c>
      <c r="I14589">
        <v>58</v>
      </c>
      <c r="J14589">
        <v>765</v>
      </c>
      <c r="K14589">
        <v>1</v>
      </c>
      <c r="L14589">
        <v>13</v>
      </c>
      <c r="M14589">
        <v>248</v>
      </c>
      <c r="N14589" t="s">
        <v>18</v>
      </c>
      <c r="O14589" s="1">
        <v>2.98674E-123</v>
      </c>
      <c r="P14589">
        <v>1148</v>
      </c>
    </row>
    <row r="14590" spans="1:16" x14ac:dyDescent="0.25">
      <c r="A14590" t="s">
        <v>21663</v>
      </c>
      <c r="B14590">
        <v>1179</v>
      </c>
      <c r="C14590" s="3" t="str">
        <f>HYPERLINK("http://www.uniprot.org/uniprot/I1MRW7","tr|I1MRW7|I1MRW7_SOYBN")</f>
        <v>tr|I1MRW7|I1MRW7_SOYBN</v>
      </c>
      <c r="D14590" t="s">
        <v>21439</v>
      </c>
      <c r="E14590">
        <v>92.6</v>
      </c>
      <c r="F14590">
        <v>392</v>
      </c>
      <c r="G14590">
        <v>29</v>
      </c>
      <c r="H14590">
        <v>0</v>
      </c>
      <c r="I14590">
        <v>1</v>
      </c>
      <c r="J14590">
        <v>1176</v>
      </c>
      <c r="K14590">
        <v>1</v>
      </c>
      <c r="L14590">
        <v>1</v>
      </c>
      <c r="M14590">
        <v>392</v>
      </c>
      <c r="N14590" t="s">
        <v>18</v>
      </c>
      <c r="O14590">
        <v>0</v>
      </c>
      <c r="P14590">
        <v>1916</v>
      </c>
    </row>
    <row r="14591" spans="1:16" x14ac:dyDescent="0.25">
      <c r="A14591" t="s">
        <v>21664</v>
      </c>
      <c r="B14591">
        <v>732</v>
      </c>
      <c r="C14591" s="3" t="str">
        <f>HYPERLINK("http://www.uniprot.org/uniprot/I3SKR7","tr|I3SKR7|I3SKR7_LOTJA")</f>
        <v>tr|I3SKR7|I3SKR7_LOTJA</v>
      </c>
      <c r="D14591" t="s">
        <v>93</v>
      </c>
      <c r="E14591">
        <v>81.89</v>
      </c>
      <c r="F14591">
        <v>243</v>
      </c>
      <c r="G14591">
        <v>44</v>
      </c>
      <c r="H14591">
        <v>0</v>
      </c>
      <c r="I14591">
        <v>1</v>
      </c>
      <c r="J14591">
        <v>729</v>
      </c>
      <c r="K14591">
        <v>1</v>
      </c>
      <c r="L14591">
        <v>1</v>
      </c>
      <c r="M14591">
        <v>226</v>
      </c>
      <c r="N14591" t="s">
        <v>18</v>
      </c>
      <c r="O14591" s="1">
        <v>5.5851199999999998E-113</v>
      </c>
      <c r="P14591">
        <v>1059</v>
      </c>
    </row>
    <row r="14592" spans="1:16" x14ac:dyDescent="0.25">
      <c r="A14592" t="s">
        <v>21665</v>
      </c>
      <c r="B14592">
        <v>594</v>
      </c>
      <c r="C14592" s="3" t="str">
        <f>HYPERLINK("http://www.uniprot.org/uniprot/I3T9Y4","tr|I3T9Y4|I3T9Y4_LOTJA")</f>
        <v>tr|I3T9Y4|I3T9Y4_LOTJA</v>
      </c>
      <c r="D14592" t="s">
        <v>93</v>
      </c>
      <c r="E14592">
        <v>92.38</v>
      </c>
      <c r="F14592">
        <v>197</v>
      </c>
      <c r="G14592">
        <v>15</v>
      </c>
      <c r="H14592">
        <v>0</v>
      </c>
      <c r="I14592">
        <v>1</v>
      </c>
      <c r="J14592">
        <v>591</v>
      </c>
      <c r="K14592">
        <v>1</v>
      </c>
      <c r="L14592">
        <v>1</v>
      </c>
      <c r="M14592">
        <v>197</v>
      </c>
      <c r="N14592" t="s">
        <v>18</v>
      </c>
      <c r="O14592" s="1">
        <v>6.8014399999999995E-98</v>
      </c>
      <c r="P14592">
        <v>927</v>
      </c>
    </row>
    <row r="14593" spans="1:16" x14ac:dyDescent="0.25">
      <c r="A14593" t="s">
        <v>21666</v>
      </c>
      <c r="B14593">
        <v>2475</v>
      </c>
      <c r="C14593" s="3" t="str">
        <f>HYPERLINK("http://www.uniprot.org/uniprot/G7KBY9","tr|G7KBY9|G7KBY9_MEDTR")</f>
        <v>tr|G7KBY9|G7KBY9_MEDTR</v>
      </c>
      <c r="D14593" t="s">
        <v>21667</v>
      </c>
      <c r="E14593">
        <v>80.510000000000005</v>
      </c>
      <c r="F14593">
        <v>857</v>
      </c>
      <c r="G14593">
        <v>167</v>
      </c>
      <c r="H14593">
        <v>33</v>
      </c>
      <c r="I14593">
        <v>1</v>
      </c>
      <c r="J14593">
        <v>2472</v>
      </c>
      <c r="K14593">
        <v>1</v>
      </c>
      <c r="L14593">
        <v>1</v>
      </c>
      <c r="M14593">
        <v>854</v>
      </c>
      <c r="N14593" t="s">
        <v>18</v>
      </c>
      <c r="O14593">
        <v>0</v>
      </c>
      <c r="P14593">
        <v>3412</v>
      </c>
    </row>
    <row r="14594" spans="1:16" x14ac:dyDescent="0.25">
      <c r="A14594" t="s">
        <v>21668</v>
      </c>
      <c r="B14594">
        <v>528</v>
      </c>
      <c r="C14594" s="3" t="str">
        <f>HYPERLINK("http://www.uniprot.org/uniprot/G7I830","tr|G7I830|G7I830_MEDTR")</f>
        <v>tr|G7I830|G7I830_MEDTR</v>
      </c>
      <c r="D14594" t="s">
        <v>21669</v>
      </c>
      <c r="E14594">
        <v>31.2</v>
      </c>
      <c r="F14594">
        <v>125</v>
      </c>
      <c r="G14594">
        <v>86</v>
      </c>
      <c r="H14594">
        <v>0</v>
      </c>
      <c r="I14594">
        <v>58</v>
      </c>
      <c r="J14594">
        <v>432</v>
      </c>
      <c r="K14594">
        <v>1</v>
      </c>
      <c r="L14594">
        <v>111</v>
      </c>
      <c r="M14594">
        <v>234</v>
      </c>
      <c r="N14594" t="s">
        <v>18</v>
      </c>
      <c r="O14594" s="1">
        <v>4.3504000000000002E-9</v>
      </c>
      <c r="P14594">
        <v>160</v>
      </c>
    </row>
    <row r="14595" spans="1:16" x14ac:dyDescent="0.25">
      <c r="A14595" t="s">
        <v>21670</v>
      </c>
      <c r="B14595">
        <v>864</v>
      </c>
      <c r="C14595" s="3" t="str">
        <f>HYPERLINK("http://www.uniprot.org/uniprot/G7K0D6","tr|G7K0D6|G7K0D6_MEDTR")</f>
        <v>tr|G7K0D6|G7K0D6_MEDTR</v>
      </c>
      <c r="D14595" t="s">
        <v>21671</v>
      </c>
      <c r="E14595">
        <v>96.77</v>
      </c>
      <c r="F14595">
        <v>62</v>
      </c>
      <c r="G14595">
        <v>2</v>
      </c>
      <c r="H14595">
        <v>0</v>
      </c>
      <c r="I14595">
        <v>487</v>
      </c>
      <c r="J14595">
        <v>672</v>
      </c>
      <c r="K14595">
        <v>1</v>
      </c>
      <c r="L14595">
        <v>747</v>
      </c>
      <c r="M14595">
        <v>808</v>
      </c>
      <c r="N14595" t="s">
        <v>18</v>
      </c>
      <c r="O14595" s="1">
        <v>5.2302500000000001E-42</v>
      </c>
      <c r="P14595">
        <v>300</v>
      </c>
    </row>
    <row r="14596" spans="1:16" x14ac:dyDescent="0.25">
      <c r="A14596" t="s">
        <v>21672</v>
      </c>
      <c r="B14596">
        <v>192</v>
      </c>
      <c r="C14596" s="3" t="str">
        <f>HYPERLINK("http://www.uniprot.org/uniprot/Q949L5","tr|Q949L5|Q949L5_CICAR")</f>
        <v>tr|Q949L5|Q949L5_CICAR</v>
      </c>
      <c r="D14596" t="s">
        <v>55</v>
      </c>
      <c r="E14596">
        <v>66.12</v>
      </c>
      <c r="F14596">
        <v>62</v>
      </c>
      <c r="G14596">
        <v>21</v>
      </c>
      <c r="H14596">
        <v>0</v>
      </c>
      <c r="I14596">
        <v>4</v>
      </c>
      <c r="J14596">
        <v>189</v>
      </c>
      <c r="K14596">
        <v>1</v>
      </c>
      <c r="L14596">
        <v>12</v>
      </c>
      <c r="M14596">
        <v>73</v>
      </c>
      <c r="N14596" t="s">
        <v>18</v>
      </c>
      <c r="O14596" s="1">
        <v>5.8191999999999996E-14</v>
      </c>
      <c r="P14596">
        <v>202</v>
      </c>
    </row>
    <row r="14597" spans="1:16" x14ac:dyDescent="0.25">
      <c r="A14597" t="s">
        <v>21673</v>
      </c>
      <c r="B14597">
        <v>1185</v>
      </c>
      <c r="C14597" s="3" t="str">
        <f>HYPERLINK("http://www.uniprot.org/uniprot/I1L910","tr|I1L910|I1L910_SOYBN")</f>
        <v>tr|I1L910|I1L910_SOYBN</v>
      </c>
      <c r="D14597" t="s">
        <v>28</v>
      </c>
      <c r="E14597">
        <v>82.66</v>
      </c>
      <c r="F14597">
        <v>323</v>
      </c>
      <c r="G14597">
        <v>56</v>
      </c>
      <c r="H14597">
        <v>0</v>
      </c>
      <c r="I14597">
        <v>190</v>
      </c>
      <c r="J14597">
        <v>1158</v>
      </c>
      <c r="K14597">
        <v>1</v>
      </c>
      <c r="L14597">
        <v>58</v>
      </c>
      <c r="M14597">
        <v>380</v>
      </c>
      <c r="N14597" t="s">
        <v>18</v>
      </c>
      <c r="O14597" s="1">
        <v>8.0887500000000003E-155</v>
      </c>
      <c r="P14597">
        <v>1423</v>
      </c>
    </row>
    <row r="14598" spans="1:16" x14ac:dyDescent="0.25">
      <c r="A14598" t="s">
        <v>21674</v>
      </c>
      <c r="B14598">
        <v>513</v>
      </c>
      <c r="C14598" s="3" t="str">
        <f>HYPERLINK("http://www.uniprot.org/uniprot/G7KMS6","tr|G7KMS6|G7KMS6_MEDTR")</f>
        <v>tr|G7KMS6|G7KMS6_MEDTR</v>
      </c>
      <c r="D14598" t="s">
        <v>21675</v>
      </c>
      <c r="E14598">
        <v>81.17</v>
      </c>
      <c r="F14598">
        <v>170</v>
      </c>
      <c r="G14598">
        <v>32</v>
      </c>
      <c r="H14598">
        <v>0</v>
      </c>
      <c r="I14598">
        <v>1</v>
      </c>
      <c r="J14598">
        <v>510</v>
      </c>
      <c r="K14598">
        <v>1</v>
      </c>
      <c r="L14598">
        <v>1</v>
      </c>
      <c r="M14598">
        <v>168</v>
      </c>
      <c r="N14598" t="s">
        <v>18</v>
      </c>
      <c r="O14598" s="1">
        <v>6.8030399999999998E-71</v>
      </c>
      <c r="P14598">
        <v>693</v>
      </c>
    </row>
    <row r="14599" spans="1:16" x14ac:dyDescent="0.25">
      <c r="A14599" t="s">
        <v>21676</v>
      </c>
      <c r="B14599">
        <v>1047</v>
      </c>
      <c r="C14599" s="3" t="str">
        <f>HYPERLINK("http://www.uniprot.org/uniprot/G7IKC8","tr|G7IKC8|G7IKC8_MEDTR")</f>
        <v>tr|G7IKC8|G7IKC8_MEDTR</v>
      </c>
      <c r="D14599" t="s">
        <v>21677</v>
      </c>
      <c r="E14599">
        <v>88.21</v>
      </c>
      <c r="F14599">
        <v>280</v>
      </c>
      <c r="G14599">
        <v>33</v>
      </c>
      <c r="H14599">
        <v>0</v>
      </c>
      <c r="I14599">
        <v>199</v>
      </c>
      <c r="J14599">
        <v>1038</v>
      </c>
      <c r="K14599">
        <v>1</v>
      </c>
      <c r="L14599">
        <v>86</v>
      </c>
      <c r="M14599">
        <v>364</v>
      </c>
      <c r="N14599" t="s">
        <v>18</v>
      </c>
      <c r="O14599" s="1">
        <v>1.07381E-152</v>
      </c>
      <c r="P14599">
        <v>1404</v>
      </c>
    </row>
    <row r="14600" spans="1:16" x14ac:dyDescent="0.25">
      <c r="A14600" t="s">
        <v>21678</v>
      </c>
      <c r="B14600">
        <v>2499</v>
      </c>
      <c r="C14600" s="3" t="str">
        <f>HYPERLINK("http://www.uniprot.org/uniprot/I1MG10","tr|I1MG10|I1MG10_SOYBN")</f>
        <v>tr|I1MG10|I1MG10_SOYBN</v>
      </c>
      <c r="D14600" t="s">
        <v>21679</v>
      </c>
      <c r="E14600">
        <v>83.45</v>
      </c>
      <c r="F14600">
        <v>828</v>
      </c>
      <c r="G14600">
        <v>137</v>
      </c>
      <c r="H14600">
        <v>0</v>
      </c>
      <c r="I14600">
        <v>13</v>
      </c>
      <c r="J14600">
        <v>2496</v>
      </c>
      <c r="K14600">
        <v>1</v>
      </c>
      <c r="L14600">
        <v>4</v>
      </c>
      <c r="M14600">
        <v>829</v>
      </c>
      <c r="N14600" t="s">
        <v>18</v>
      </c>
      <c r="O14600">
        <v>0</v>
      </c>
      <c r="P14600">
        <v>3547</v>
      </c>
    </row>
    <row r="14601" spans="1:16" x14ac:dyDescent="0.25">
      <c r="A14601" t="s">
        <v>21680</v>
      </c>
      <c r="B14601">
        <v>768</v>
      </c>
      <c r="C14601" s="3" t="str">
        <f>HYPERLINK("http://www.uniprot.org/uniprot/G7K6Z9","tr|G7K6Z9|G7K6Z9_MEDTR")</f>
        <v>tr|G7K6Z9|G7K6Z9_MEDTR</v>
      </c>
      <c r="D14601" t="s">
        <v>21642</v>
      </c>
      <c r="E14601">
        <v>55.25</v>
      </c>
      <c r="F14601">
        <v>257</v>
      </c>
      <c r="G14601">
        <v>115</v>
      </c>
      <c r="H14601">
        <v>37</v>
      </c>
      <c r="I14601">
        <v>1</v>
      </c>
      <c r="J14601">
        <v>660</v>
      </c>
      <c r="K14601">
        <v>1</v>
      </c>
      <c r="L14601">
        <v>1</v>
      </c>
      <c r="M14601">
        <v>257</v>
      </c>
      <c r="N14601" t="s">
        <v>18</v>
      </c>
      <c r="O14601" s="1">
        <v>9.7652800000000005E-66</v>
      </c>
      <c r="P14601">
        <v>652</v>
      </c>
    </row>
    <row r="14602" spans="1:16" x14ac:dyDescent="0.25">
      <c r="A14602" t="s">
        <v>21681</v>
      </c>
      <c r="B14602">
        <v>1911</v>
      </c>
      <c r="C14602" s="3" t="str">
        <f>HYPERLINK("http://www.uniprot.org/uniprot/O49153","tr|O49153|O49153_PEA")</f>
        <v>tr|O49153|O49153_PEA</v>
      </c>
      <c r="D14602" t="s">
        <v>21682</v>
      </c>
      <c r="E14602">
        <v>90.4</v>
      </c>
      <c r="F14602">
        <v>636</v>
      </c>
      <c r="G14602">
        <v>61</v>
      </c>
      <c r="H14602">
        <v>0</v>
      </c>
      <c r="I14602">
        <v>1</v>
      </c>
      <c r="J14602">
        <v>1908</v>
      </c>
      <c r="K14602">
        <v>1</v>
      </c>
      <c r="L14602">
        <v>1</v>
      </c>
      <c r="M14602">
        <v>635</v>
      </c>
      <c r="N14602" t="s">
        <v>18</v>
      </c>
      <c r="O14602">
        <v>0</v>
      </c>
      <c r="P14602">
        <v>2915</v>
      </c>
    </row>
    <row r="14603" spans="1:16" x14ac:dyDescent="0.25">
      <c r="A14603" t="s">
        <v>21683</v>
      </c>
      <c r="B14603">
        <v>1215</v>
      </c>
      <c r="C14603" s="3" t="str">
        <f>HYPERLINK("http://www.uniprot.org/uniprot/Q17UU7","tr|Q17UU7|Q17UU7_TRIRP")</f>
        <v>tr|Q17UU7|Q17UU7_TRIRP</v>
      </c>
      <c r="D14603" t="s">
        <v>21684</v>
      </c>
      <c r="E14603">
        <v>90.61</v>
      </c>
      <c r="F14603">
        <v>405</v>
      </c>
      <c r="G14603">
        <v>38</v>
      </c>
      <c r="H14603">
        <v>1</v>
      </c>
      <c r="I14603">
        <v>1</v>
      </c>
      <c r="J14603">
        <v>1212</v>
      </c>
      <c r="K14603">
        <v>1</v>
      </c>
      <c r="L14603">
        <v>1</v>
      </c>
      <c r="M14603">
        <v>404</v>
      </c>
      <c r="N14603" t="s">
        <v>18</v>
      </c>
      <c r="O14603">
        <v>0</v>
      </c>
      <c r="P14603">
        <v>1907</v>
      </c>
    </row>
    <row r="14604" spans="1:16" x14ac:dyDescent="0.25">
      <c r="A14604" t="s">
        <v>21685</v>
      </c>
      <c r="B14604">
        <v>1851</v>
      </c>
      <c r="C14604" s="3" t="str">
        <f>HYPERLINK("http://www.uniprot.org/uniprot/I1MHP5","tr|I1MHP5|I1MHP5_SOYBN")</f>
        <v>tr|I1MHP5|I1MHP5_SOYBN</v>
      </c>
      <c r="D14604" t="s">
        <v>28</v>
      </c>
      <c r="E14604">
        <v>27.85</v>
      </c>
      <c r="F14604">
        <v>420</v>
      </c>
      <c r="G14604">
        <v>303</v>
      </c>
      <c r="H14604">
        <v>42</v>
      </c>
      <c r="I14604">
        <v>151</v>
      </c>
      <c r="J14604">
        <v>1284</v>
      </c>
      <c r="K14604">
        <v>1</v>
      </c>
      <c r="L14604">
        <v>1057</v>
      </c>
      <c r="M14604">
        <v>1470</v>
      </c>
      <c r="N14604" t="s">
        <v>18</v>
      </c>
      <c r="O14604" s="1">
        <v>2.30072E-30</v>
      </c>
      <c r="P14604">
        <v>352</v>
      </c>
    </row>
    <row r="14605" spans="1:16" x14ac:dyDescent="0.25">
      <c r="A14605" t="s">
        <v>21686</v>
      </c>
      <c r="B14605">
        <v>726</v>
      </c>
      <c r="C14605" s="3" t="str">
        <f>HYPERLINK("http://www.uniprot.org/uniprot/I3T8C1","tr|I3T8C1|I3T8C1_MEDTR")</f>
        <v>tr|I3T8C1|I3T8C1_MEDTR</v>
      </c>
      <c r="D14605" t="s">
        <v>22</v>
      </c>
      <c r="E14605">
        <v>81.75</v>
      </c>
      <c r="F14605">
        <v>137</v>
      </c>
      <c r="G14605">
        <v>25</v>
      </c>
      <c r="H14605">
        <v>2</v>
      </c>
      <c r="I14605">
        <v>319</v>
      </c>
      <c r="J14605">
        <v>723</v>
      </c>
      <c r="K14605">
        <v>1</v>
      </c>
      <c r="L14605">
        <v>15</v>
      </c>
      <c r="M14605">
        <v>151</v>
      </c>
      <c r="N14605" t="s">
        <v>18</v>
      </c>
      <c r="O14605" s="1">
        <v>3.1017700000000001E-55</v>
      </c>
      <c r="P14605">
        <v>561</v>
      </c>
    </row>
    <row r="14606" spans="1:16" x14ac:dyDescent="0.25">
      <c r="A14606" t="s">
        <v>21687</v>
      </c>
      <c r="B14606">
        <v>648</v>
      </c>
      <c r="C14606" s="3" t="str">
        <f>HYPERLINK("http://www.uniprot.org/uniprot/G7JBQ0","tr|G7JBQ0|G7JBQ0_MEDTR")</f>
        <v>tr|G7JBQ0|G7JBQ0_MEDTR</v>
      </c>
      <c r="D14606" t="s">
        <v>9966</v>
      </c>
      <c r="E14606">
        <v>40.090000000000003</v>
      </c>
      <c r="F14606">
        <v>202</v>
      </c>
      <c r="G14606">
        <v>121</v>
      </c>
      <c r="H14606">
        <v>3</v>
      </c>
      <c r="I14606">
        <v>19</v>
      </c>
      <c r="J14606">
        <v>615</v>
      </c>
      <c r="K14606">
        <v>1</v>
      </c>
      <c r="L14606">
        <v>72</v>
      </c>
      <c r="M14606">
        <v>241</v>
      </c>
      <c r="N14606" t="s">
        <v>18</v>
      </c>
      <c r="O14606" s="1">
        <v>1.938E-25</v>
      </c>
      <c r="P14606">
        <v>303</v>
      </c>
    </row>
    <row r="14607" spans="1:16" x14ac:dyDescent="0.25">
      <c r="A14607" t="s">
        <v>21688</v>
      </c>
      <c r="B14607">
        <v>693</v>
      </c>
      <c r="C14607" s="3" t="str">
        <f>HYPERLINK("http://www.uniprot.org/uniprot/G7IA18","tr|G7IA18|G7IA18_MEDTR")</f>
        <v>tr|G7IA18|G7IA18_MEDTR</v>
      </c>
      <c r="D14607" t="s">
        <v>21689</v>
      </c>
      <c r="E14607">
        <v>75.739999999999995</v>
      </c>
      <c r="F14607">
        <v>235</v>
      </c>
      <c r="G14607">
        <v>57</v>
      </c>
      <c r="H14607">
        <v>5</v>
      </c>
      <c r="I14607">
        <v>1</v>
      </c>
      <c r="J14607">
        <v>690</v>
      </c>
      <c r="K14607">
        <v>1</v>
      </c>
      <c r="L14607">
        <v>79</v>
      </c>
      <c r="M14607">
        <v>313</v>
      </c>
      <c r="N14607" t="s">
        <v>18</v>
      </c>
      <c r="O14607" s="1">
        <v>2.8207200000000001E-100</v>
      </c>
      <c r="P14607">
        <v>949</v>
      </c>
    </row>
    <row r="14608" spans="1:16" x14ac:dyDescent="0.25">
      <c r="A14608" t="s">
        <v>21690</v>
      </c>
      <c r="B14608">
        <v>1107</v>
      </c>
      <c r="C14608" s="3" t="str">
        <f>HYPERLINK("http://www.uniprot.org/uniprot/G7J3W3","tr|G7J3W3|G7J3W3_MEDTR")</f>
        <v>tr|G7J3W3|G7J3W3_MEDTR</v>
      </c>
      <c r="D14608" t="s">
        <v>21691</v>
      </c>
      <c r="E14608">
        <v>86.05</v>
      </c>
      <c r="F14608">
        <v>373</v>
      </c>
      <c r="G14608">
        <v>52</v>
      </c>
      <c r="H14608">
        <v>5</v>
      </c>
      <c r="I14608">
        <v>1</v>
      </c>
      <c r="J14608">
        <v>1104</v>
      </c>
      <c r="K14608">
        <v>1</v>
      </c>
      <c r="L14608">
        <v>1</v>
      </c>
      <c r="M14608">
        <v>369</v>
      </c>
      <c r="N14608" t="s">
        <v>18</v>
      </c>
      <c r="O14608">
        <v>0</v>
      </c>
      <c r="P14608">
        <v>1669</v>
      </c>
    </row>
    <row r="14609" spans="1:16" x14ac:dyDescent="0.25">
      <c r="A14609" t="s">
        <v>21692</v>
      </c>
      <c r="B14609">
        <v>1074</v>
      </c>
      <c r="C14609" s="3" t="str">
        <f>HYPERLINK("http://www.uniprot.org/uniprot/I3SJD7","tr|I3SJD7|I3SJD7_MEDTR")</f>
        <v>tr|I3SJD7|I3SJD7_MEDTR</v>
      </c>
      <c r="D14609" t="s">
        <v>22</v>
      </c>
      <c r="E14609">
        <v>76.73</v>
      </c>
      <c r="F14609">
        <v>331</v>
      </c>
      <c r="G14609">
        <v>77</v>
      </c>
      <c r="H14609">
        <v>11</v>
      </c>
      <c r="I14609">
        <v>112</v>
      </c>
      <c r="J14609">
        <v>1071</v>
      </c>
      <c r="K14609">
        <v>1</v>
      </c>
      <c r="L14609">
        <v>77</v>
      </c>
      <c r="M14609">
        <v>397</v>
      </c>
      <c r="N14609" t="s">
        <v>18</v>
      </c>
      <c r="O14609" s="1">
        <v>1.61352E-127</v>
      </c>
      <c r="P14609">
        <v>1187</v>
      </c>
    </row>
    <row r="14610" spans="1:16" x14ac:dyDescent="0.25">
      <c r="A14610" t="s">
        <v>21693</v>
      </c>
      <c r="B14610">
        <v>759</v>
      </c>
      <c r="C14610" s="3" t="str">
        <f>HYPERLINK("http://www.uniprot.org/uniprot/G7JIS2","tr|G7JIS2|G7JIS2_MEDTR")</f>
        <v>tr|G7JIS2|G7JIS2_MEDTR</v>
      </c>
      <c r="D14610" t="s">
        <v>21694</v>
      </c>
      <c r="E14610">
        <v>68.37</v>
      </c>
      <c r="F14610">
        <v>253</v>
      </c>
      <c r="G14610">
        <v>80</v>
      </c>
      <c r="H14610">
        <v>2</v>
      </c>
      <c r="I14610">
        <v>1</v>
      </c>
      <c r="J14610">
        <v>753</v>
      </c>
      <c r="K14610">
        <v>1</v>
      </c>
      <c r="L14610">
        <v>46</v>
      </c>
      <c r="M14610">
        <v>277</v>
      </c>
      <c r="N14610" t="s">
        <v>18</v>
      </c>
      <c r="O14610" s="1">
        <v>4.2384899999999999E-90</v>
      </c>
      <c r="P14610">
        <v>862</v>
      </c>
    </row>
    <row r="14611" spans="1:16" x14ac:dyDescent="0.25">
      <c r="A14611" t="s">
        <v>21695</v>
      </c>
      <c r="B14611">
        <v>1728</v>
      </c>
      <c r="C14611" s="3" t="str">
        <f>HYPERLINK("http://www.uniprot.org/uniprot/I1LQ69","tr|I1LQ69|I1LQ69_SOYBN")</f>
        <v>tr|I1LQ69|I1LQ69_SOYBN</v>
      </c>
      <c r="D14611" t="s">
        <v>28</v>
      </c>
      <c r="E14611">
        <v>81.99</v>
      </c>
      <c r="F14611">
        <v>561</v>
      </c>
      <c r="G14611">
        <v>101</v>
      </c>
      <c r="H14611">
        <v>7</v>
      </c>
      <c r="I14611">
        <v>64</v>
      </c>
      <c r="J14611">
        <v>1725</v>
      </c>
      <c r="K14611">
        <v>1</v>
      </c>
      <c r="L14611">
        <v>22</v>
      </c>
      <c r="M14611">
        <v>580</v>
      </c>
      <c r="N14611" t="s">
        <v>18</v>
      </c>
      <c r="O14611">
        <v>0</v>
      </c>
      <c r="P14611">
        <v>2488</v>
      </c>
    </row>
    <row r="14612" spans="1:16" x14ac:dyDescent="0.25">
      <c r="A14612" t="s">
        <v>21696</v>
      </c>
      <c r="B14612">
        <v>1209</v>
      </c>
      <c r="C14612" s="3" t="str">
        <f>HYPERLINK("http://www.uniprot.org/uniprot/A5AHQ6","tr|A5AHQ6|A5AHQ6_VITVI")</f>
        <v>tr|A5AHQ6|A5AHQ6_VITVI</v>
      </c>
      <c r="D14612" t="s">
        <v>563</v>
      </c>
      <c r="E14612">
        <v>20.61</v>
      </c>
      <c r="F14612">
        <v>422</v>
      </c>
      <c r="G14612">
        <v>335</v>
      </c>
      <c r="H14612">
        <v>26</v>
      </c>
      <c r="I14612">
        <v>1</v>
      </c>
      <c r="J14612">
        <v>1188</v>
      </c>
      <c r="K14612">
        <v>1</v>
      </c>
      <c r="L14612">
        <v>599</v>
      </c>
      <c r="M14612">
        <v>1008</v>
      </c>
      <c r="N14612" t="s">
        <v>18</v>
      </c>
      <c r="O14612" s="1">
        <v>2.6154499999999999E-15</v>
      </c>
      <c r="P14612">
        <v>220</v>
      </c>
    </row>
    <row r="14613" spans="1:16" x14ac:dyDescent="0.25">
      <c r="A14613" t="s">
        <v>21697</v>
      </c>
      <c r="B14613">
        <v>4179</v>
      </c>
      <c r="C14613" s="3" t="str">
        <f>HYPERLINK("http://www.uniprot.org/uniprot/G7JQ33","tr|G7JQ33|G7JQ33_MEDTR")</f>
        <v>tr|G7JQ33|G7JQ33_MEDTR</v>
      </c>
      <c r="D14613" t="s">
        <v>21698</v>
      </c>
      <c r="E14613">
        <v>84.51</v>
      </c>
      <c r="F14613">
        <v>1472</v>
      </c>
      <c r="G14613">
        <v>228</v>
      </c>
      <c r="H14613">
        <v>80</v>
      </c>
      <c r="I14613">
        <v>1</v>
      </c>
      <c r="J14613">
        <v>4176</v>
      </c>
      <c r="K14613">
        <v>1</v>
      </c>
      <c r="L14613">
        <v>1</v>
      </c>
      <c r="M14613">
        <v>1470</v>
      </c>
      <c r="N14613" t="s">
        <v>18</v>
      </c>
      <c r="O14613">
        <v>0</v>
      </c>
      <c r="P14613">
        <v>6266</v>
      </c>
    </row>
    <row r="14614" spans="1:16" x14ac:dyDescent="0.25">
      <c r="A14614" t="s">
        <v>21699</v>
      </c>
      <c r="B14614">
        <v>2595</v>
      </c>
      <c r="C14614" s="3" t="str">
        <f>HYPERLINK("http://www.uniprot.org/uniprot/G7LIZ7","tr|G7LIZ7|G7LIZ7_MEDTR")</f>
        <v>tr|G7LIZ7|G7LIZ7_MEDTR</v>
      </c>
      <c r="D14614" t="s">
        <v>21700</v>
      </c>
      <c r="E14614">
        <v>89.81</v>
      </c>
      <c r="F14614">
        <v>864</v>
      </c>
      <c r="G14614">
        <v>88</v>
      </c>
      <c r="H14614">
        <v>0</v>
      </c>
      <c r="I14614">
        <v>1</v>
      </c>
      <c r="J14614">
        <v>2592</v>
      </c>
      <c r="K14614">
        <v>1</v>
      </c>
      <c r="L14614">
        <v>1021</v>
      </c>
      <c r="M14614">
        <v>1884</v>
      </c>
      <c r="N14614" t="s">
        <v>18</v>
      </c>
      <c r="O14614">
        <v>0</v>
      </c>
      <c r="P14614">
        <v>4128</v>
      </c>
    </row>
    <row r="14615" spans="1:16" x14ac:dyDescent="0.25">
      <c r="A14615" t="s">
        <v>21701</v>
      </c>
      <c r="B14615">
        <v>357</v>
      </c>
      <c r="C14615" s="3" t="str">
        <f>HYPERLINK("http://www.uniprot.org/uniprot/G7L8D7","tr|G7L8D7|G7L8D7_MEDTR")</f>
        <v>tr|G7L8D7|G7L8D7_MEDTR</v>
      </c>
      <c r="D14615" t="s">
        <v>21702</v>
      </c>
      <c r="E14615">
        <v>70.58</v>
      </c>
      <c r="F14615">
        <v>119</v>
      </c>
      <c r="G14615">
        <v>35</v>
      </c>
      <c r="H14615">
        <v>1</v>
      </c>
      <c r="I14615">
        <v>1</v>
      </c>
      <c r="J14615">
        <v>354</v>
      </c>
      <c r="K14615">
        <v>1</v>
      </c>
      <c r="L14615">
        <v>1</v>
      </c>
      <c r="M14615">
        <v>119</v>
      </c>
      <c r="N14615" t="s">
        <v>18</v>
      </c>
      <c r="O14615" s="1">
        <v>9.8920099999999997E-38</v>
      </c>
      <c r="P14615">
        <v>407</v>
      </c>
    </row>
    <row r="14616" spans="1:16" x14ac:dyDescent="0.25">
      <c r="A14616" t="s">
        <v>21703</v>
      </c>
      <c r="B14616">
        <v>2451</v>
      </c>
      <c r="C14616" s="3" t="str">
        <f>HYPERLINK("http://www.uniprot.org/uniprot/B2LYJ4","tr|B2LYJ4|B2LYJ4_PETHY")</f>
        <v>tr|B2LYJ4|B2LYJ4_PETHY</v>
      </c>
      <c r="D14616" t="s">
        <v>21704</v>
      </c>
      <c r="E14616">
        <v>59.15</v>
      </c>
      <c r="F14616">
        <v>808</v>
      </c>
      <c r="G14616">
        <v>330</v>
      </c>
      <c r="H14616">
        <v>29</v>
      </c>
      <c r="I14616">
        <v>85</v>
      </c>
      <c r="J14616">
        <v>2421</v>
      </c>
      <c r="K14616">
        <v>1</v>
      </c>
      <c r="L14616">
        <v>26</v>
      </c>
      <c r="M14616">
        <v>830</v>
      </c>
      <c r="N14616" t="s">
        <v>18</v>
      </c>
      <c r="O14616">
        <v>0</v>
      </c>
      <c r="P14616">
        <v>2602</v>
      </c>
    </row>
    <row r="14617" spans="1:16" x14ac:dyDescent="0.25">
      <c r="A14617" t="s">
        <v>21705</v>
      </c>
      <c r="B14617">
        <v>1530</v>
      </c>
      <c r="C14617" s="3" t="str">
        <f>HYPERLINK("http://www.uniprot.org/uniprot/G7KAQ8","tr|G7KAQ8|G7KAQ8_MEDTR")</f>
        <v>tr|G7KAQ8|G7KAQ8_MEDTR</v>
      </c>
      <c r="D14617" t="s">
        <v>21706</v>
      </c>
      <c r="E14617">
        <v>90.98</v>
      </c>
      <c r="F14617">
        <v>466</v>
      </c>
      <c r="G14617">
        <v>42</v>
      </c>
      <c r="H14617">
        <v>0</v>
      </c>
      <c r="I14617">
        <v>130</v>
      </c>
      <c r="J14617">
        <v>1527</v>
      </c>
      <c r="K14617">
        <v>1</v>
      </c>
      <c r="L14617">
        <v>52</v>
      </c>
      <c r="M14617">
        <v>517</v>
      </c>
      <c r="N14617" t="s">
        <v>18</v>
      </c>
      <c r="O14617">
        <v>0</v>
      </c>
      <c r="P14617">
        <v>2217</v>
      </c>
    </row>
    <row r="14618" spans="1:16" x14ac:dyDescent="0.25">
      <c r="A14618" t="s">
        <v>21707</v>
      </c>
      <c r="B14618">
        <v>1125</v>
      </c>
      <c r="C14618" s="3" t="str">
        <f>HYPERLINK("http://www.uniprot.org/uniprot/K7KEY8","tr|K7KEY8|K7KEY8_SOYBN")</f>
        <v>tr|K7KEY8|K7KEY8_SOYBN</v>
      </c>
      <c r="D14618" t="s">
        <v>28</v>
      </c>
      <c r="E14618">
        <v>70.489999999999995</v>
      </c>
      <c r="F14618">
        <v>305</v>
      </c>
      <c r="G14618">
        <v>90</v>
      </c>
      <c r="H14618">
        <v>6</v>
      </c>
      <c r="I14618">
        <v>226</v>
      </c>
      <c r="J14618">
        <v>1122</v>
      </c>
      <c r="K14618">
        <v>1</v>
      </c>
      <c r="L14618">
        <v>152</v>
      </c>
      <c r="M14618">
        <v>436</v>
      </c>
      <c r="N14618" t="s">
        <v>18</v>
      </c>
      <c r="O14618" s="1">
        <v>8.6730599999999996E-119</v>
      </c>
      <c r="P14618">
        <v>1112</v>
      </c>
    </row>
    <row r="14619" spans="1:16" x14ac:dyDescent="0.25">
      <c r="A14619" t="s">
        <v>21708</v>
      </c>
      <c r="B14619">
        <v>783</v>
      </c>
      <c r="C14619" s="3" t="str">
        <f>HYPERLINK("http://www.uniprot.org/uniprot/A5AM06","tr|A5AM06|A5AM06_VITVI")</f>
        <v>tr|A5AM06|A5AM06_VITVI</v>
      </c>
      <c r="D14619" t="s">
        <v>1615</v>
      </c>
      <c r="E14619">
        <v>28.29</v>
      </c>
      <c r="F14619">
        <v>258</v>
      </c>
      <c r="G14619">
        <v>185</v>
      </c>
      <c r="H14619">
        <v>3</v>
      </c>
      <c r="I14619">
        <v>1</v>
      </c>
      <c r="J14619">
        <v>765</v>
      </c>
      <c r="K14619">
        <v>1</v>
      </c>
      <c r="L14619">
        <v>1063</v>
      </c>
      <c r="M14619">
        <v>1312</v>
      </c>
      <c r="N14619" t="s">
        <v>18</v>
      </c>
      <c r="O14619" s="1">
        <v>3.6163799999999999E-23</v>
      </c>
      <c r="P14619">
        <v>285</v>
      </c>
    </row>
    <row r="14620" spans="1:16" x14ac:dyDescent="0.25">
      <c r="A14620" t="s">
        <v>21709</v>
      </c>
      <c r="B14620">
        <v>426</v>
      </c>
      <c r="C14620" s="3" t="str">
        <f>HYPERLINK("http://www.uniprot.org/uniprot/Q1RU71","tr|Q1RU71|Q1RU71_MEDTR")</f>
        <v>tr|Q1RU71|Q1RU71_MEDTR</v>
      </c>
      <c r="D14620" t="s">
        <v>1807</v>
      </c>
      <c r="E14620">
        <v>77.77</v>
      </c>
      <c r="F14620">
        <v>126</v>
      </c>
      <c r="G14620">
        <v>28</v>
      </c>
      <c r="H14620">
        <v>0</v>
      </c>
      <c r="I14620">
        <v>46</v>
      </c>
      <c r="J14620">
        <v>423</v>
      </c>
      <c r="K14620">
        <v>1</v>
      </c>
      <c r="L14620">
        <v>315</v>
      </c>
      <c r="M14620">
        <v>440</v>
      </c>
      <c r="N14620" t="s">
        <v>18</v>
      </c>
      <c r="O14620" s="1">
        <v>3.0524099999999999E-47</v>
      </c>
      <c r="P14620">
        <v>489</v>
      </c>
    </row>
    <row r="14621" spans="1:16" x14ac:dyDescent="0.25">
      <c r="A14621" t="s">
        <v>21710</v>
      </c>
      <c r="B14621">
        <v>330</v>
      </c>
      <c r="C14621" s="3" t="str">
        <f>HYPERLINK("http://www.uniprot.org/uniprot/K7LZS7","tr|K7LZS7|K7LZS7_SOYBN")</f>
        <v>tr|K7LZS7|K7LZS7_SOYBN</v>
      </c>
      <c r="D14621" t="s">
        <v>28</v>
      </c>
      <c r="E14621">
        <v>86.91</v>
      </c>
      <c r="F14621">
        <v>107</v>
      </c>
      <c r="G14621">
        <v>14</v>
      </c>
      <c r="H14621">
        <v>0</v>
      </c>
      <c r="I14621">
        <v>4</v>
      </c>
      <c r="J14621">
        <v>324</v>
      </c>
      <c r="K14621">
        <v>1</v>
      </c>
      <c r="L14621">
        <v>377</v>
      </c>
      <c r="M14621">
        <v>483</v>
      </c>
      <c r="N14621" t="s">
        <v>18</v>
      </c>
      <c r="O14621" s="1">
        <v>3.63802E-48</v>
      </c>
      <c r="P14621">
        <v>497</v>
      </c>
    </row>
    <row r="14622" spans="1:16" x14ac:dyDescent="0.25">
      <c r="A14622" t="s">
        <v>21711</v>
      </c>
      <c r="B14622">
        <v>792</v>
      </c>
      <c r="C14622" s="3" t="str">
        <f>HYPERLINK("http://www.uniprot.org/uniprot/G7KMR0","tr|G7KMR0|G7KMR0_MEDTR")</f>
        <v>tr|G7KMR0|G7KMR0_MEDTR</v>
      </c>
      <c r="D14622" t="s">
        <v>21712</v>
      </c>
      <c r="E14622">
        <v>73.02</v>
      </c>
      <c r="F14622">
        <v>278</v>
      </c>
      <c r="G14622">
        <v>75</v>
      </c>
      <c r="H14622">
        <v>15</v>
      </c>
      <c r="I14622">
        <v>1</v>
      </c>
      <c r="J14622">
        <v>789</v>
      </c>
      <c r="K14622">
        <v>1</v>
      </c>
      <c r="L14622">
        <v>1</v>
      </c>
      <c r="M14622">
        <v>278</v>
      </c>
      <c r="N14622" t="s">
        <v>18</v>
      </c>
      <c r="O14622" s="1">
        <v>6.3809099999999997E-108</v>
      </c>
      <c r="P14622">
        <v>1016</v>
      </c>
    </row>
    <row r="14623" spans="1:16" x14ac:dyDescent="0.25">
      <c r="A14623" t="s">
        <v>21713</v>
      </c>
      <c r="B14623">
        <v>1209</v>
      </c>
      <c r="C14623" s="3" t="str">
        <f>HYPERLINK("http://www.uniprot.org/uniprot/G7IKD2","tr|G7IKD2|G7IKD2_MEDTR")</f>
        <v>tr|G7IKD2|G7IKD2_MEDTR</v>
      </c>
      <c r="D14623" t="s">
        <v>19839</v>
      </c>
      <c r="E14623">
        <v>72.849999999999994</v>
      </c>
      <c r="F14623">
        <v>361</v>
      </c>
      <c r="G14623">
        <v>98</v>
      </c>
      <c r="H14623">
        <v>0</v>
      </c>
      <c r="I14623">
        <v>115</v>
      </c>
      <c r="J14623">
        <v>1197</v>
      </c>
      <c r="K14623">
        <v>1</v>
      </c>
      <c r="L14623">
        <v>15</v>
      </c>
      <c r="M14623">
        <v>374</v>
      </c>
      <c r="N14623" t="s">
        <v>18</v>
      </c>
      <c r="O14623" s="1">
        <v>1.0906399999999999E-154</v>
      </c>
      <c r="P14623">
        <v>1422</v>
      </c>
    </row>
    <row r="14624" spans="1:16" x14ac:dyDescent="0.25">
      <c r="A14624" t="s">
        <v>21714</v>
      </c>
      <c r="B14624">
        <v>1152</v>
      </c>
      <c r="C14624" s="3" t="str">
        <f>HYPERLINK("http://www.uniprot.org/uniprot/I1L0C7","tr|I1L0C7|I1L0C7_SOYBN")</f>
        <v>tr|I1L0C7|I1L0C7_SOYBN</v>
      </c>
      <c r="D14624" t="s">
        <v>28</v>
      </c>
      <c r="E14624">
        <v>71.8</v>
      </c>
      <c r="F14624">
        <v>383</v>
      </c>
      <c r="G14624">
        <v>108</v>
      </c>
      <c r="H14624">
        <v>5</v>
      </c>
      <c r="I14624">
        <v>1</v>
      </c>
      <c r="J14624">
        <v>1134</v>
      </c>
      <c r="K14624">
        <v>1</v>
      </c>
      <c r="L14624">
        <v>1</v>
      </c>
      <c r="M14624">
        <v>365</v>
      </c>
      <c r="N14624" t="s">
        <v>18</v>
      </c>
      <c r="O14624" s="1">
        <v>4.0187799999999998E-143</v>
      </c>
      <c r="P14624">
        <v>1322</v>
      </c>
    </row>
    <row r="14625" spans="1:16" x14ac:dyDescent="0.25">
      <c r="A14625" t="s">
        <v>21715</v>
      </c>
      <c r="B14625">
        <v>1083</v>
      </c>
      <c r="C14625" s="3" t="str">
        <f>HYPERLINK("http://www.uniprot.org/uniprot/I1NB98","tr|I1NB98|I1NB98_SOYBN")</f>
        <v>tr|I1NB98|I1NB98_SOYBN</v>
      </c>
      <c r="D14625" t="s">
        <v>117</v>
      </c>
      <c r="E14625">
        <v>73.19</v>
      </c>
      <c r="F14625">
        <v>332</v>
      </c>
      <c r="G14625">
        <v>89</v>
      </c>
      <c r="H14625">
        <v>4</v>
      </c>
      <c r="I14625">
        <v>97</v>
      </c>
      <c r="J14625">
        <v>1080</v>
      </c>
      <c r="K14625">
        <v>1</v>
      </c>
      <c r="L14625">
        <v>4</v>
      </c>
      <c r="M14625">
        <v>317</v>
      </c>
      <c r="N14625" t="s">
        <v>18</v>
      </c>
      <c r="O14625" s="1">
        <v>1.63646E-127</v>
      </c>
      <c r="P14625">
        <v>1187</v>
      </c>
    </row>
    <row r="14626" spans="1:16" x14ac:dyDescent="0.25">
      <c r="A14626" t="s">
        <v>21716</v>
      </c>
      <c r="B14626">
        <v>717</v>
      </c>
      <c r="C14626" s="3" t="str">
        <f>HYPERLINK("http://www.uniprot.org/uniprot/I3SRL3","tr|I3SRL3|I3SRL3_LOTJA")</f>
        <v>tr|I3SRL3|I3SRL3_LOTJA</v>
      </c>
      <c r="D14626" t="s">
        <v>93</v>
      </c>
      <c r="E14626">
        <v>86.2</v>
      </c>
      <c r="F14626">
        <v>232</v>
      </c>
      <c r="G14626">
        <v>32</v>
      </c>
      <c r="H14626">
        <v>0</v>
      </c>
      <c r="I14626">
        <v>19</v>
      </c>
      <c r="J14626">
        <v>714</v>
      </c>
      <c r="K14626">
        <v>1</v>
      </c>
      <c r="L14626">
        <v>9</v>
      </c>
      <c r="M14626">
        <v>239</v>
      </c>
      <c r="N14626" t="s">
        <v>18</v>
      </c>
      <c r="O14626" s="1">
        <v>2.96118E-111</v>
      </c>
      <c r="P14626">
        <v>1044</v>
      </c>
    </row>
    <row r="14627" spans="1:16" x14ac:dyDescent="0.25">
      <c r="A14627" t="s">
        <v>21717</v>
      </c>
      <c r="B14627">
        <v>252</v>
      </c>
      <c r="C14627" s="3" t="str">
        <f>HYPERLINK("http://www.uniprot.org/uniprot/G7KVL6","tr|G7KVL6|G7KVL6_MEDTR")</f>
        <v>tr|G7KVL6|G7KVL6_MEDTR</v>
      </c>
      <c r="D14627" t="s">
        <v>460</v>
      </c>
      <c r="E14627">
        <v>45.07</v>
      </c>
      <c r="F14627">
        <v>71</v>
      </c>
      <c r="G14627">
        <v>39</v>
      </c>
      <c r="H14627">
        <v>1</v>
      </c>
      <c r="I14627">
        <v>1</v>
      </c>
      <c r="J14627">
        <v>210</v>
      </c>
      <c r="K14627">
        <v>1</v>
      </c>
      <c r="L14627">
        <v>67</v>
      </c>
      <c r="M14627">
        <v>137</v>
      </c>
      <c r="N14627" t="s">
        <v>18</v>
      </c>
      <c r="O14627" s="1">
        <v>3.9154600000000002E-10</v>
      </c>
      <c r="P14627">
        <v>169</v>
      </c>
    </row>
    <row r="14628" spans="1:16" x14ac:dyDescent="0.25">
      <c r="A14628" t="s">
        <v>21718</v>
      </c>
      <c r="B14628">
        <v>2229</v>
      </c>
      <c r="C14628" s="3" t="str">
        <f>HYPERLINK("http://www.uniprot.org/uniprot/B9SM68","tr|B9SM68|B9SM68_RICCO")</f>
        <v>tr|B9SM68|B9SM68_RICCO</v>
      </c>
      <c r="D14628" t="s">
        <v>21719</v>
      </c>
      <c r="E14628">
        <v>70.25</v>
      </c>
      <c r="F14628">
        <v>800</v>
      </c>
      <c r="G14628">
        <v>238</v>
      </c>
      <c r="H14628">
        <v>58</v>
      </c>
      <c r="I14628">
        <v>1</v>
      </c>
      <c r="J14628">
        <v>2226</v>
      </c>
      <c r="K14628">
        <v>1</v>
      </c>
      <c r="L14628">
        <v>279</v>
      </c>
      <c r="M14628">
        <v>1075</v>
      </c>
      <c r="N14628" t="s">
        <v>18</v>
      </c>
      <c r="O14628">
        <v>0</v>
      </c>
      <c r="P14628">
        <v>2738</v>
      </c>
    </row>
    <row r="14629" spans="1:16" x14ac:dyDescent="0.25">
      <c r="A14629" t="s">
        <v>21720</v>
      </c>
      <c r="B14629">
        <v>816</v>
      </c>
      <c r="C14629" s="3" t="str">
        <f>HYPERLINK("http://www.uniprot.org/uniprot/G7J5R6","tr|G7J5R6|G7J5R6_MEDTR")</f>
        <v>tr|G7J5R6|G7J5R6_MEDTR</v>
      </c>
      <c r="D14629" t="s">
        <v>9763</v>
      </c>
      <c r="E14629">
        <v>40</v>
      </c>
      <c r="F14629">
        <v>295</v>
      </c>
      <c r="G14629">
        <v>177</v>
      </c>
      <c r="H14629">
        <v>51</v>
      </c>
      <c r="I14629">
        <v>1</v>
      </c>
      <c r="J14629">
        <v>732</v>
      </c>
      <c r="K14629">
        <v>1</v>
      </c>
      <c r="L14629">
        <v>261</v>
      </c>
      <c r="M14629">
        <v>535</v>
      </c>
      <c r="N14629" t="s">
        <v>18</v>
      </c>
      <c r="O14629" s="1">
        <v>7.6800100000000001E-35</v>
      </c>
      <c r="P14629">
        <v>386</v>
      </c>
    </row>
    <row r="14630" spans="1:16" x14ac:dyDescent="0.25">
      <c r="A14630" t="s">
        <v>21721</v>
      </c>
      <c r="B14630">
        <v>3054</v>
      </c>
      <c r="C14630" s="3" t="str">
        <f>HYPERLINK("http://www.uniprot.org/uniprot/G7IA23","tr|G7IA23|G7IA23_MEDTR")</f>
        <v>tr|G7IA23|G7IA23_MEDTR</v>
      </c>
      <c r="D14630" t="s">
        <v>21722</v>
      </c>
      <c r="E14630">
        <v>76.83</v>
      </c>
      <c r="F14630">
        <v>1006</v>
      </c>
      <c r="G14630">
        <v>233</v>
      </c>
      <c r="H14630">
        <v>7</v>
      </c>
      <c r="I14630">
        <v>55</v>
      </c>
      <c r="J14630">
        <v>3051</v>
      </c>
      <c r="K14630">
        <v>1</v>
      </c>
      <c r="L14630">
        <v>18</v>
      </c>
      <c r="M14630">
        <v>1003</v>
      </c>
      <c r="N14630" t="s">
        <v>18</v>
      </c>
      <c r="O14630">
        <v>0</v>
      </c>
      <c r="P14630">
        <v>3856</v>
      </c>
    </row>
    <row r="14631" spans="1:16" x14ac:dyDescent="0.25">
      <c r="A14631" t="s">
        <v>21723</v>
      </c>
      <c r="B14631">
        <v>1326</v>
      </c>
      <c r="C14631" s="3" t="str">
        <f>HYPERLINK("http://www.uniprot.org/uniprot/G7J3W4","tr|G7J3W4|G7J3W4_MEDTR")</f>
        <v>tr|G7J3W4|G7J3W4_MEDTR</v>
      </c>
      <c r="D14631" t="s">
        <v>21724</v>
      </c>
      <c r="E14631">
        <v>74.14</v>
      </c>
      <c r="F14631">
        <v>437</v>
      </c>
      <c r="G14631">
        <v>113</v>
      </c>
      <c r="H14631">
        <v>1</v>
      </c>
      <c r="I14631">
        <v>1</v>
      </c>
      <c r="J14631">
        <v>1308</v>
      </c>
      <c r="K14631">
        <v>1</v>
      </c>
      <c r="L14631">
        <v>1</v>
      </c>
      <c r="M14631">
        <v>433</v>
      </c>
      <c r="N14631" t="s">
        <v>18</v>
      </c>
      <c r="O14631">
        <v>0</v>
      </c>
      <c r="P14631">
        <v>1665</v>
      </c>
    </row>
    <row r="14632" spans="1:16" x14ac:dyDescent="0.25">
      <c r="A14632" t="s">
        <v>21725</v>
      </c>
      <c r="B14632">
        <v>246</v>
      </c>
      <c r="C14632" s="3" t="str">
        <f>HYPERLINK("http://www.uniprot.org/uniprot/G7J732","tr|G7J732|G7J732_MEDTR")</f>
        <v>tr|G7J732|G7J732_MEDTR</v>
      </c>
      <c r="D14632" t="s">
        <v>21726</v>
      </c>
      <c r="E14632">
        <v>90.12</v>
      </c>
      <c r="F14632">
        <v>81</v>
      </c>
      <c r="G14632">
        <v>8</v>
      </c>
      <c r="H14632">
        <v>0</v>
      </c>
      <c r="I14632">
        <v>1</v>
      </c>
      <c r="J14632">
        <v>243</v>
      </c>
      <c r="K14632">
        <v>1</v>
      </c>
      <c r="L14632">
        <v>1</v>
      </c>
      <c r="M14632">
        <v>81</v>
      </c>
      <c r="N14632" t="s">
        <v>18</v>
      </c>
      <c r="O14632" s="1">
        <v>3.5434400000000001E-35</v>
      </c>
      <c r="P14632">
        <v>385</v>
      </c>
    </row>
    <row r="14633" spans="1:16" x14ac:dyDescent="0.25">
      <c r="A14633" t="s">
        <v>21727</v>
      </c>
      <c r="B14633">
        <v>4695</v>
      </c>
      <c r="C14633" s="3" t="str">
        <f>HYPERLINK("http://www.uniprot.org/uniprot/I1N058","tr|I1N058|I1N058_SOYBN")</f>
        <v>tr|I1N058|I1N058_SOYBN</v>
      </c>
      <c r="D14633" t="s">
        <v>71</v>
      </c>
      <c r="E14633">
        <v>82.47</v>
      </c>
      <c r="F14633">
        <v>1244</v>
      </c>
      <c r="G14633">
        <v>218</v>
      </c>
      <c r="H14633">
        <v>36</v>
      </c>
      <c r="I14633">
        <v>40</v>
      </c>
      <c r="J14633">
        <v>3663</v>
      </c>
      <c r="K14633">
        <v>1</v>
      </c>
      <c r="L14633">
        <v>19</v>
      </c>
      <c r="M14633">
        <v>1259</v>
      </c>
      <c r="N14633" t="s">
        <v>18</v>
      </c>
      <c r="O14633">
        <v>0</v>
      </c>
      <c r="P14633">
        <v>5210</v>
      </c>
    </row>
    <row r="14634" spans="1:16" x14ac:dyDescent="0.25">
      <c r="A14634" t="s">
        <v>21728</v>
      </c>
      <c r="B14634">
        <v>1497</v>
      </c>
      <c r="C14634" s="3" t="str">
        <f>HYPERLINK("http://www.uniprot.org/uniprot/B5U9W4","tr|B5U9W4|B5U9W4_LOTJA")</f>
        <v>tr|B5U9W4|B5U9W4_LOTJA</v>
      </c>
      <c r="D14634" t="s">
        <v>2196</v>
      </c>
      <c r="E14634">
        <v>60.16</v>
      </c>
      <c r="F14634">
        <v>487</v>
      </c>
      <c r="G14634">
        <v>194</v>
      </c>
      <c r="H14634">
        <v>0</v>
      </c>
      <c r="I14634">
        <v>1</v>
      </c>
      <c r="J14634">
        <v>1461</v>
      </c>
      <c r="K14634">
        <v>1</v>
      </c>
      <c r="L14634">
        <v>762</v>
      </c>
      <c r="M14634">
        <v>1248</v>
      </c>
      <c r="N14634" t="s">
        <v>18</v>
      </c>
      <c r="O14634" s="1">
        <v>3.6338700000000003E-176</v>
      </c>
      <c r="P14634">
        <v>1600</v>
      </c>
    </row>
    <row r="14635" spans="1:16" x14ac:dyDescent="0.25">
      <c r="A14635" t="s">
        <v>21729</v>
      </c>
      <c r="B14635">
        <v>552</v>
      </c>
      <c r="C14635" s="3" t="str">
        <f>HYPERLINK("http://www.uniprot.org/uniprot/I1NDF0","tr|I1NDF0|I1NDF0_SOYBN")</f>
        <v>tr|I1NDF0|I1NDF0_SOYBN</v>
      </c>
      <c r="D14635" t="s">
        <v>28</v>
      </c>
      <c r="E14635">
        <v>78.94</v>
      </c>
      <c r="F14635">
        <v>190</v>
      </c>
      <c r="G14635">
        <v>40</v>
      </c>
      <c r="H14635">
        <v>15</v>
      </c>
      <c r="I14635">
        <v>25</v>
      </c>
      <c r="J14635">
        <v>549</v>
      </c>
      <c r="K14635">
        <v>1</v>
      </c>
      <c r="L14635">
        <v>4</v>
      </c>
      <c r="M14635">
        <v>193</v>
      </c>
      <c r="N14635" t="s">
        <v>18</v>
      </c>
      <c r="O14635" s="1">
        <v>2.83863E-78</v>
      </c>
      <c r="P14635">
        <v>757</v>
      </c>
    </row>
    <row r="14636" spans="1:16" x14ac:dyDescent="0.25">
      <c r="A14636" t="s">
        <v>21730</v>
      </c>
      <c r="B14636">
        <v>1569</v>
      </c>
      <c r="C14636" s="3" t="str">
        <f>HYPERLINK("http://www.uniprot.org/uniprot/K7LT15","tr|K7LT15|K7LT15_SOYBN")</f>
        <v>tr|K7LT15|K7LT15_SOYBN</v>
      </c>
      <c r="D14636" t="s">
        <v>28</v>
      </c>
      <c r="E14636">
        <v>79.64</v>
      </c>
      <c r="F14636">
        <v>506</v>
      </c>
      <c r="G14636">
        <v>103</v>
      </c>
      <c r="H14636">
        <v>6</v>
      </c>
      <c r="I14636">
        <v>67</v>
      </c>
      <c r="J14636">
        <v>1566</v>
      </c>
      <c r="K14636">
        <v>1</v>
      </c>
      <c r="L14636">
        <v>94</v>
      </c>
      <c r="M14636">
        <v>599</v>
      </c>
      <c r="N14636" t="s">
        <v>18</v>
      </c>
      <c r="O14636">
        <v>0</v>
      </c>
      <c r="P14636">
        <v>2075</v>
      </c>
    </row>
    <row r="14637" spans="1:16" x14ac:dyDescent="0.25">
      <c r="A14637" t="s">
        <v>21731</v>
      </c>
      <c r="B14637">
        <v>1182</v>
      </c>
      <c r="C14637" s="3" t="str">
        <f>HYPERLINK("http://www.uniprot.org/uniprot/G7JP63","tr|G7JP63|G7JP63_MEDTR")</f>
        <v>tr|G7JP63|G7JP63_MEDTR</v>
      </c>
      <c r="D14637" t="s">
        <v>21732</v>
      </c>
      <c r="E14637">
        <v>74.61</v>
      </c>
      <c r="F14637">
        <v>390</v>
      </c>
      <c r="G14637">
        <v>99</v>
      </c>
      <c r="H14637">
        <v>0</v>
      </c>
      <c r="I14637">
        <v>4</v>
      </c>
      <c r="J14637">
        <v>1173</v>
      </c>
      <c r="K14637">
        <v>1</v>
      </c>
      <c r="L14637">
        <v>46</v>
      </c>
      <c r="M14637">
        <v>435</v>
      </c>
      <c r="N14637" t="s">
        <v>18</v>
      </c>
      <c r="O14637" s="1">
        <v>5.93302E-174</v>
      </c>
      <c r="P14637">
        <v>1588</v>
      </c>
    </row>
    <row r="14638" spans="1:16" x14ac:dyDescent="0.25">
      <c r="A14638" t="s">
        <v>21733</v>
      </c>
      <c r="B14638">
        <v>1500</v>
      </c>
      <c r="C14638" s="3" t="str">
        <f>HYPERLINK("http://www.uniprot.org/uniprot/G7JQ34","tr|G7JQ34|G7JQ34_MEDTR")</f>
        <v>tr|G7JQ34|G7JQ34_MEDTR</v>
      </c>
      <c r="D14638" t="s">
        <v>21734</v>
      </c>
      <c r="E14638">
        <v>80.400000000000006</v>
      </c>
      <c r="F14638">
        <v>495</v>
      </c>
      <c r="G14638">
        <v>97</v>
      </c>
      <c r="H14638">
        <v>0</v>
      </c>
      <c r="I14638">
        <v>1</v>
      </c>
      <c r="J14638">
        <v>1485</v>
      </c>
      <c r="K14638">
        <v>1</v>
      </c>
      <c r="L14638">
        <v>3</v>
      </c>
      <c r="M14638">
        <v>496</v>
      </c>
      <c r="N14638" t="s">
        <v>18</v>
      </c>
      <c r="O14638">
        <v>0</v>
      </c>
      <c r="P14638">
        <v>2050</v>
      </c>
    </row>
    <row r="14639" spans="1:16" x14ac:dyDescent="0.25">
      <c r="A14639" t="s">
        <v>21735</v>
      </c>
      <c r="B14639">
        <v>2607</v>
      </c>
      <c r="C14639" s="3" t="str">
        <f>HYPERLINK("http://www.uniprot.org/uniprot/Q43817","tr|Q43817|Q43817_PEA")</f>
        <v>tr|Q43817|Q43817_PEA</v>
      </c>
      <c r="D14639" t="s">
        <v>21736</v>
      </c>
      <c r="E14639">
        <v>87.32</v>
      </c>
      <c r="F14639">
        <v>868</v>
      </c>
      <c r="G14639">
        <v>110</v>
      </c>
      <c r="H14639">
        <v>0</v>
      </c>
      <c r="I14639">
        <v>1</v>
      </c>
      <c r="J14639">
        <v>2604</v>
      </c>
      <c r="K14639">
        <v>1</v>
      </c>
      <c r="L14639">
        <v>1</v>
      </c>
      <c r="M14639">
        <v>868</v>
      </c>
      <c r="N14639" t="s">
        <v>18</v>
      </c>
      <c r="O14639">
        <v>0</v>
      </c>
      <c r="P14639">
        <v>4018</v>
      </c>
    </row>
    <row r="14640" spans="1:16" x14ac:dyDescent="0.25">
      <c r="A14640" t="s">
        <v>21737</v>
      </c>
      <c r="B14640">
        <v>1134</v>
      </c>
      <c r="C14640" s="3" t="str">
        <f>HYPERLINK("http://www.uniprot.org/uniprot/G7JXJ9","tr|G7JXJ9|G7JXJ9_MEDTR")</f>
        <v>tr|G7JXJ9|G7JXJ9_MEDTR</v>
      </c>
      <c r="D14640" t="s">
        <v>21738</v>
      </c>
      <c r="E14640">
        <v>90.98</v>
      </c>
      <c r="F14640">
        <v>377</v>
      </c>
      <c r="G14640">
        <v>34</v>
      </c>
      <c r="H14640">
        <v>0</v>
      </c>
      <c r="I14640">
        <v>1</v>
      </c>
      <c r="J14640">
        <v>1131</v>
      </c>
      <c r="K14640">
        <v>1</v>
      </c>
      <c r="L14640">
        <v>67</v>
      </c>
      <c r="M14640">
        <v>443</v>
      </c>
      <c r="N14640" t="s">
        <v>18</v>
      </c>
      <c r="O14640">
        <v>0</v>
      </c>
      <c r="P14640">
        <v>1779</v>
      </c>
    </row>
    <row r="14641" spans="1:16" x14ac:dyDescent="0.25">
      <c r="A14641" t="s">
        <v>21739</v>
      </c>
      <c r="B14641">
        <v>1047</v>
      </c>
      <c r="C14641" s="3" t="str">
        <f>HYPERLINK("http://www.uniprot.org/uniprot/G7KAQ7","tr|G7KAQ7|G7KAQ7_MEDTR")</f>
        <v>tr|G7KAQ7|G7KAQ7_MEDTR</v>
      </c>
      <c r="D14641" t="s">
        <v>21740</v>
      </c>
      <c r="E14641">
        <v>76.69</v>
      </c>
      <c r="F14641">
        <v>309</v>
      </c>
      <c r="G14641">
        <v>72</v>
      </c>
      <c r="H14641">
        <v>7</v>
      </c>
      <c r="I14641">
        <v>127</v>
      </c>
      <c r="J14641">
        <v>1032</v>
      </c>
      <c r="K14641">
        <v>1</v>
      </c>
      <c r="L14641">
        <v>88</v>
      </c>
      <c r="M14641">
        <v>381</v>
      </c>
      <c r="N14641" t="s">
        <v>18</v>
      </c>
      <c r="O14641" s="1">
        <v>3.0543400000000001E-115</v>
      </c>
      <c r="P14641">
        <v>1081</v>
      </c>
    </row>
    <row r="14642" spans="1:16" x14ac:dyDescent="0.25">
      <c r="A14642" t="s">
        <v>21741</v>
      </c>
      <c r="B14642">
        <v>318</v>
      </c>
      <c r="C14642" s="3" t="str">
        <f>HYPERLINK("http://www.uniprot.org/uniprot/M8BXG6","tr|M8BXG6|M8BXG6_AEGTA")</f>
        <v>tr|M8BXG6|M8BXG6_AEGTA</v>
      </c>
      <c r="D14642" t="s">
        <v>21742</v>
      </c>
      <c r="E14642">
        <v>40.54</v>
      </c>
      <c r="F14642">
        <v>74</v>
      </c>
      <c r="G14642">
        <v>44</v>
      </c>
      <c r="H14642">
        <v>2</v>
      </c>
      <c r="I14642">
        <v>97</v>
      </c>
      <c r="J14642">
        <v>312</v>
      </c>
      <c r="K14642">
        <v>1</v>
      </c>
      <c r="L14642">
        <v>346</v>
      </c>
      <c r="M14642">
        <v>415</v>
      </c>
      <c r="N14642" t="s">
        <v>18</v>
      </c>
      <c r="O14642" s="1">
        <v>3.0588300000000001E-7</v>
      </c>
      <c r="P14642">
        <v>144</v>
      </c>
    </row>
    <row r="14643" spans="1:16" x14ac:dyDescent="0.25">
      <c r="A14643" t="s">
        <v>21743</v>
      </c>
      <c r="B14643">
        <v>900</v>
      </c>
      <c r="C14643" s="3" t="str">
        <f>HYPERLINK("http://www.uniprot.org/uniprot/F8UKT8","tr|F8UKT8|F8UKT8_PLADU")</f>
        <v>tr|F8UKT8|F8UKT8_PLADU</v>
      </c>
      <c r="D14643" t="s">
        <v>77</v>
      </c>
      <c r="E14643">
        <v>24.8</v>
      </c>
      <c r="F14643">
        <v>250</v>
      </c>
      <c r="G14643">
        <v>188</v>
      </c>
      <c r="H14643">
        <v>0</v>
      </c>
      <c r="I14643">
        <v>138</v>
      </c>
      <c r="J14643">
        <v>887</v>
      </c>
      <c r="K14643">
        <v>3</v>
      </c>
      <c r="L14643">
        <v>175</v>
      </c>
      <c r="M14643">
        <v>412</v>
      </c>
      <c r="N14643" t="s">
        <v>18</v>
      </c>
      <c r="O14643" s="1">
        <v>1.9890200000000001E-13</v>
      </c>
      <c r="P14643">
        <v>202</v>
      </c>
    </row>
    <row r="14644" spans="1:16" x14ac:dyDescent="0.25">
      <c r="A14644" t="s">
        <v>21744</v>
      </c>
      <c r="B14644">
        <v>1377</v>
      </c>
      <c r="C14644" s="3" t="str">
        <f>HYPERLINK("http://www.uniprot.org/uniprot/I1JPR5","tr|I1JPR5|I1JPR5_SOYBN")</f>
        <v>tr|I1JPR5|I1JPR5_SOYBN</v>
      </c>
      <c r="D14644" t="s">
        <v>28</v>
      </c>
      <c r="E14644">
        <v>73.88</v>
      </c>
      <c r="F14644">
        <v>425</v>
      </c>
      <c r="G14644">
        <v>111</v>
      </c>
      <c r="H14644">
        <v>0</v>
      </c>
      <c r="I14644">
        <v>1</v>
      </c>
      <c r="J14644">
        <v>1275</v>
      </c>
      <c r="K14644">
        <v>1</v>
      </c>
      <c r="L14644">
        <v>25</v>
      </c>
      <c r="M14644">
        <v>445</v>
      </c>
      <c r="N14644" t="s">
        <v>18</v>
      </c>
      <c r="O14644">
        <v>0</v>
      </c>
      <c r="P14644">
        <v>1671</v>
      </c>
    </row>
    <row r="14645" spans="1:16" x14ac:dyDescent="0.25">
      <c r="A14645" t="s">
        <v>21745</v>
      </c>
      <c r="B14645">
        <v>1302</v>
      </c>
      <c r="C14645" s="3" t="str">
        <f>HYPERLINK("http://www.uniprot.org/uniprot/I1LX20","tr|I1LX20|I1LX20_SOYBN")</f>
        <v>tr|I1LX20|I1LX20_SOYBN</v>
      </c>
      <c r="D14645" t="s">
        <v>117</v>
      </c>
      <c r="E14645">
        <v>72.36</v>
      </c>
      <c r="F14645">
        <v>474</v>
      </c>
      <c r="G14645">
        <v>131</v>
      </c>
      <c r="H14645">
        <v>42</v>
      </c>
      <c r="I14645">
        <v>1</v>
      </c>
      <c r="J14645">
        <v>1296</v>
      </c>
      <c r="K14645">
        <v>1</v>
      </c>
      <c r="L14645">
        <v>39</v>
      </c>
      <c r="M14645">
        <v>511</v>
      </c>
      <c r="N14645" t="s">
        <v>18</v>
      </c>
      <c r="O14645">
        <v>0</v>
      </c>
      <c r="P14645">
        <v>1748</v>
      </c>
    </row>
    <row r="14646" spans="1:16" x14ac:dyDescent="0.25">
      <c r="A14646" t="s">
        <v>21746</v>
      </c>
      <c r="B14646">
        <v>636</v>
      </c>
      <c r="C14646" s="3" t="str">
        <f>HYPERLINK("http://www.uniprot.org/uniprot/A2Q514","tr|A2Q514|A2Q514_MEDTR")</f>
        <v>tr|A2Q514|A2Q514_MEDTR</v>
      </c>
      <c r="D14646" t="s">
        <v>13069</v>
      </c>
      <c r="E14646">
        <v>86.72</v>
      </c>
      <c r="F14646">
        <v>211</v>
      </c>
      <c r="G14646">
        <v>28</v>
      </c>
      <c r="H14646">
        <v>0</v>
      </c>
      <c r="I14646">
        <v>1</v>
      </c>
      <c r="J14646">
        <v>633</v>
      </c>
      <c r="K14646">
        <v>1</v>
      </c>
      <c r="L14646">
        <v>1</v>
      </c>
      <c r="M14646">
        <v>210</v>
      </c>
      <c r="N14646" t="s">
        <v>18</v>
      </c>
      <c r="O14646" s="1">
        <v>3.94662E-100</v>
      </c>
      <c r="P14646">
        <v>947</v>
      </c>
    </row>
    <row r="14647" spans="1:16" x14ac:dyDescent="0.25">
      <c r="A14647" t="s">
        <v>21747</v>
      </c>
      <c r="B14647">
        <v>564</v>
      </c>
      <c r="C14647" s="3" t="str">
        <f>HYPERLINK("http://www.uniprot.org/uniprot/K7LBE6","tr|K7LBE6|K7LBE6_SOYBN")</f>
        <v>tr|K7LBE6|K7LBE6_SOYBN</v>
      </c>
      <c r="D14647" t="s">
        <v>28</v>
      </c>
      <c r="E14647">
        <v>47.84</v>
      </c>
      <c r="F14647">
        <v>186</v>
      </c>
      <c r="G14647">
        <v>97</v>
      </c>
      <c r="H14647">
        <v>2</v>
      </c>
      <c r="I14647">
        <v>7</v>
      </c>
      <c r="J14647">
        <v>558</v>
      </c>
      <c r="K14647">
        <v>1</v>
      </c>
      <c r="L14647">
        <v>5</v>
      </c>
      <c r="M14647">
        <v>188</v>
      </c>
      <c r="N14647" t="s">
        <v>18</v>
      </c>
      <c r="O14647" s="1">
        <v>5.90844E-42</v>
      </c>
      <c r="P14647">
        <v>444</v>
      </c>
    </row>
    <row r="14648" spans="1:16" x14ac:dyDescent="0.25">
      <c r="A14648" t="s">
        <v>21748</v>
      </c>
      <c r="B14648">
        <v>276</v>
      </c>
      <c r="C14648" s="3" t="str">
        <f>HYPERLINK("http://www.uniprot.org/uniprot/Q949K8","tr|Q949K8|Q949K8_CICAR")</f>
        <v>tr|Q949K8|Q949K8_CICAR</v>
      </c>
      <c r="D14648" t="s">
        <v>55</v>
      </c>
      <c r="E14648">
        <v>91.2</v>
      </c>
      <c r="F14648">
        <v>91</v>
      </c>
      <c r="G14648">
        <v>8</v>
      </c>
      <c r="H14648">
        <v>0</v>
      </c>
      <c r="I14648">
        <v>1</v>
      </c>
      <c r="J14648">
        <v>273</v>
      </c>
      <c r="K14648">
        <v>1</v>
      </c>
      <c r="L14648">
        <v>143</v>
      </c>
      <c r="M14648">
        <v>233</v>
      </c>
      <c r="N14648" t="s">
        <v>18</v>
      </c>
      <c r="O14648" s="1">
        <v>1.4829300000000001E-41</v>
      </c>
      <c r="P14648">
        <v>440</v>
      </c>
    </row>
    <row r="14649" spans="1:16" x14ac:dyDescent="0.25">
      <c r="A14649" t="s">
        <v>21749</v>
      </c>
      <c r="B14649">
        <v>1545</v>
      </c>
      <c r="C14649" s="3" t="str">
        <f>HYPERLINK("http://www.uniprot.org/uniprot/G7JWM8","tr|G7JWM8|G7JWM8_MEDTR")</f>
        <v>tr|G7JWM8|G7JWM8_MEDTR</v>
      </c>
      <c r="D14649" t="s">
        <v>21750</v>
      </c>
      <c r="E14649">
        <v>79.959999999999994</v>
      </c>
      <c r="F14649">
        <v>514</v>
      </c>
      <c r="G14649">
        <v>103</v>
      </c>
      <c r="H14649">
        <v>1</v>
      </c>
      <c r="I14649">
        <v>1</v>
      </c>
      <c r="J14649">
        <v>1539</v>
      </c>
      <c r="K14649">
        <v>1</v>
      </c>
      <c r="L14649">
        <v>1</v>
      </c>
      <c r="M14649">
        <v>499</v>
      </c>
      <c r="N14649" t="s">
        <v>18</v>
      </c>
      <c r="O14649">
        <v>0</v>
      </c>
      <c r="P14649">
        <v>2078</v>
      </c>
    </row>
    <row r="14650" spans="1:16" x14ac:dyDescent="0.25">
      <c r="A14650" t="s">
        <v>21751</v>
      </c>
      <c r="B14650">
        <v>1599</v>
      </c>
      <c r="C14650" s="3" t="str">
        <f>HYPERLINK("http://www.uniprot.org/uniprot/G7K7J2","tr|G7K7J2|G7K7J2_MEDTR")</f>
        <v>tr|G7K7J2|G7K7J2_MEDTR</v>
      </c>
      <c r="D14650" t="s">
        <v>21752</v>
      </c>
      <c r="E14650">
        <v>86.4</v>
      </c>
      <c r="F14650">
        <v>515</v>
      </c>
      <c r="G14650">
        <v>70</v>
      </c>
      <c r="H14650">
        <v>0</v>
      </c>
      <c r="I14650">
        <v>52</v>
      </c>
      <c r="J14650">
        <v>1596</v>
      </c>
      <c r="K14650">
        <v>1</v>
      </c>
      <c r="L14650">
        <v>5</v>
      </c>
      <c r="M14650">
        <v>517</v>
      </c>
      <c r="N14650" t="s">
        <v>18</v>
      </c>
      <c r="O14650">
        <v>0</v>
      </c>
      <c r="P14650">
        <v>2426</v>
      </c>
    </row>
    <row r="14651" spans="1:16" x14ac:dyDescent="0.25">
      <c r="A14651" t="s">
        <v>21753</v>
      </c>
      <c r="B14651">
        <v>981</v>
      </c>
      <c r="C14651" s="3" t="str">
        <f>HYPERLINK("http://www.uniprot.org/uniprot/C6TBP9","tr|C6TBP9|C6TBP9_SOYBN")</f>
        <v>tr|C6TBP9|C6TBP9_SOYBN</v>
      </c>
      <c r="D14651" t="s">
        <v>210</v>
      </c>
      <c r="E14651">
        <v>79.75</v>
      </c>
      <c r="F14651">
        <v>326</v>
      </c>
      <c r="G14651">
        <v>66</v>
      </c>
      <c r="H14651">
        <v>0</v>
      </c>
      <c r="I14651">
        <v>1</v>
      </c>
      <c r="J14651">
        <v>978</v>
      </c>
      <c r="K14651">
        <v>1</v>
      </c>
      <c r="L14651">
        <v>1</v>
      </c>
      <c r="M14651">
        <v>324</v>
      </c>
      <c r="N14651" t="s">
        <v>18</v>
      </c>
      <c r="O14651" s="1">
        <v>5.1582999999999998E-138</v>
      </c>
      <c r="P14651">
        <v>1277</v>
      </c>
    </row>
    <row r="14652" spans="1:16" x14ac:dyDescent="0.25">
      <c r="A14652" t="s">
        <v>21754</v>
      </c>
      <c r="B14652">
        <v>963</v>
      </c>
      <c r="C14652" s="3" t="str">
        <f>HYPERLINK("http://www.uniprot.org/uniprot/G7L3T0","tr|G7L3T0|G7L3T0_MEDTR")</f>
        <v>tr|G7L3T0|G7L3T0_MEDTR</v>
      </c>
      <c r="D14652" t="s">
        <v>21755</v>
      </c>
      <c r="E14652">
        <v>73.349999999999994</v>
      </c>
      <c r="F14652">
        <v>304</v>
      </c>
      <c r="G14652">
        <v>81</v>
      </c>
      <c r="H14652">
        <v>17</v>
      </c>
      <c r="I14652">
        <v>91</v>
      </c>
      <c r="J14652">
        <v>951</v>
      </c>
      <c r="K14652">
        <v>1</v>
      </c>
      <c r="L14652">
        <v>6</v>
      </c>
      <c r="M14652">
        <v>309</v>
      </c>
      <c r="N14652" t="s">
        <v>18</v>
      </c>
      <c r="O14652" s="1">
        <v>1.46149E-113</v>
      </c>
      <c r="P14652">
        <v>1066</v>
      </c>
    </row>
    <row r="14653" spans="1:16" x14ac:dyDescent="0.25">
      <c r="A14653" t="s">
        <v>21756</v>
      </c>
      <c r="B14653">
        <v>516</v>
      </c>
      <c r="C14653" s="3" t="str">
        <f>HYPERLINK("http://www.uniprot.org/uniprot/G7KSW4","tr|G7KSW4|G7KSW4_MEDTR")</f>
        <v>tr|G7KSW4|G7KSW4_MEDTR</v>
      </c>
      <c r="D14653" t="s">
        <v>21757</v>
      </c>
      <c r="E14653">
        <v>58.85</v>
      </c>
      <c r="F14653">
        <v>175</v>
      </c>
      <c r="G14653">
        <v>72</v>
      </c>
      <c r="H14653">
        <v>5</v>
      </c>
      <c r="I14653">
        <v>1</v>
      </c>
      <c r="J14653">
        <v>510</v>
      </c>
      <c r="K14653">
        <v>1</v>
      </c>
      <c r="L14653">
        <v>29</v>
      </c>
      <c r="M14653">
        <v>174</v>
      </c>
      <c r="N14653" t="s">
        <v>18</v>
      </c>
      <c r="O14653" s="1">
        <v>7.5341500000000006E-46</v>
      </c>
      <c r="P14653">
        <v>477</v>
      </c>
    </row>
    <row r="14654" spans="1:16" x14ac:dyDescent="0.25">
      <c r="A14654" t="s">
        <v>21758</v>
      </c>
      <c r="B14654">
        <v>648</v>
      </c>
      <c r="C14654" s="3" t="str">
        <f>HYPERLINK("http://www.uniprot.org/uniprot/I3T4L2","tr|I3T4L2|I3T4L2_MEDTR")</f>
        <v>tr|I3T4L2|I3T4L2_MEDTR</v>
      </c>
      <c r="D14654" t="s">
        <v>22</v>
      </c>
      <c r="E14654">
        <v>67.87</v>
      </c>
      <c r="F14654">
        <v>221</v>
      </c>
      <c r="G14654">
        <v>71</v>
      </c>
      <c r="H14654">
        <v>6</v>
      </c>
      <c r="I14654">
        <v>1</v>
      </c>
      <c r="J14654">
        <v>645</v>
      </c>
      <c r="K14654">
        <v>1</v>
      </c>
      <c r="L14654">
        <v>1</v>
      </c>
      <c r="M14654">
        <v>221</v>
      </c>
      <c r="N14654" t="s">
        <v>18</v>
      </c>
      <c r="O14654" s="1">
        <v>2.2576600000000001E-74</v>
      </c>
      <c r="P14654">
        <v>725</v>
      </c>
    </row>
    <row r="14655" spans="1:16" x14ac:dyDescent="0.25">
      <c r="A14655" t="s">
        <v>21759</v>
      </c>
      <c r="B14655">
        <v>933</v>
      </c>
      <c r="C14655" s="3" t="str">
        <f>HYPERLINK("http://www.uniprot.org/uniprot/K7N4C7","tr|K7N4C7|K7N4C7_SOYBN")</f>
        <v>tr|K7N4C7|K7N4C7_SOYBN</v>
      </c>
      <c r="D14655" t="s">
        <v>28</v>
      </c>
      <c r="E14655">
        <v>82.95</v>
      </c>
      <c r="F14655">
        <v>311</v>
      </c>
      <c r="G14655">
        <v>53</v>
      </c>
      <c r="H14655">
        <v>5</v>
      </c>
      <c r="I14655">
        <v>1</v>
      </c>
      <c r="J14655">
        <v>918</v>
      </c>
      <c r="K14655">
        <v>1</v>
      </c>
      <c r="L14655">
        <v>79</v>
      </c>
      <c r="M14655">
        <v>389</v>
      </c>
      <c r="N14655" t="s">
        <v>18</v>
      </c>
      <c r="O14655" s="1">
        <v>6.7780100000000002E-145</v>
      </c>
      <c r="P14655">
        <v>1336</v>
      </c>
    </row>
    <row r="14656" spans="1:16" x14ac:dyDescent="0.25">
      <c r="A14656" t="s">
        <v>21760</v>
      </c>
      <c r="B14656">
        <v>3345</v>
      </c>
      <c r="C14656" s="3" t="str">
        <f>HYPERLINK("http://www.uniprot.org/uniprot/G7IA25","tr|G7IA25|G7IA25_MEDTR")</f>
        <v>tr|G7IA25|G7IA25_MEDTR</v>
      </c>
      <c r="D14656" t="s">
        <v>21761</v>
      </c>
      <c r="E14656">
        <v>42.33</v>
      </c>
      <c r="F14656">
        <v>1304</v>
      </c>
      <c r="G14656">
        <v>752</v>
      </c>
      <c r="H14656">
        <v>190</v>
      </c>
      <c r="I14656">
        <v>1</v>
      </c>
      <c r="J14656">
        <v>3342</v>
      </c>
      <c r="K14656">
        <v>1</v>
      </c>
      <c r="L14656">
        <v>1</v>
      </c>
      <c r="M14656">
        <v>1290</v>
      </c>
      <c r="N14656" t="s">
        <v>18</v>
      </c>
      <c r="O14656">
        <v>0</v>
      </c>
      <c r="P14656">
        <v>1975</v>
      </c>
    </row>
    <row r="14657" spans="1:16" x14ac:dyDescent="0.25">
      <c r="A14657" t="s">
        <v>21762</v>
      </c>
      <c r="B14657">
        <v>1284</v>
      </c>
      <c r="C14657" s="3" t="str">
        <f>HYPERLINK("http://www.uniprot.org/uniprot/G7J3W6","tr|G7J3W6|G7J3W6_MEDTR")</f>
        <v>tr|G7J3W6|G7J3W6_MEDTR</v>
      </c>
      <c r="D14657" t="s">
        <v>21763</v>
      </c>
      <c r="E14657">
        <v>85.71</v>
      </c>
      <c r="F14657">
        <v>427</v>
      </c>
      <c r="G14657">
        <v>61</v>
      </c>
      <c r="H14657">
        <v>0</v>
      </c>
      <c r="I14657">
        <v>1</v>
      </c>
      <c r="J14657">
        <v>1281</v>
      </c>
      <c r="K14657">
        <v>1</v>
      </c>
      <c r="L14657">
        <v>1</v>
      </c>
      <c r="M14657">
        <v>427</v>
      </c>
      <c r="N14657" t="s">
        <v>18</v>
      </c>
      <c r="O14657">
        <v>0</v>
      </c>
      <c r="P14657">
        <v>1857</v>
      </c>
    </row>
    <row r="14658" spans="1:16" x14ac:dyDescent="0.25">
      <c r="A14658" t="s">
        <v>21764</v>
      </c>
      <c r="B14658">
        <v>570</v>
      </c>
      <c r="C14658" s="3" t="str">
        <f>HYPERLINK("http://www.uniprot.org/uniprot/K7KSG7","tr|K7KSG7|K7KSG7_SOYBN")</f>
        <v>tr|K7KSG7|K7KSG7_SOYBN</v>
      </c>
      <c r="D14658" t="s">
        <v>28</v>
      </c>
      <c r="E14658">
        <v>90.24</v>
      </c>
      <c r="F14658">
        <v>82</v>
      </c>
      <c r="G14658">
        <v>8</v>
      </c>
      <c r="H14658">
        <v>0</v>
      </c>
      <c r="I14658">
        <v>4</v>
      </c>
      <c r="J14658">
        <v>249</v>
      </c>
      <c r="K14658">
        <v>1</v>
      </c>
      <c r="L14658">
        <v>4</v>
      </c>
      <c r="M14658">
        <v>85</v>
      </c>
      <c r="N14658" t="s">
        <v>18</v>
      </c>
      <c r="O14658" s="1">
        <v>7.2699699999999996E-35</v>
      </c>
      <c r="P14658">
        <v>383</v>
      </c>
    </row>
    <row r="14659" spans="1:16" x14ac:dyDescent="0.25">
      <c r="A14659" t="s">
        <v>21765</v>
      </c>
      <c r="B14659">
        <v>948</v>
      </c>
      <c r="C14659" s="3" t="str">
        <f>HYPERLINK("http://www.uniprot.org/uniprot/H3HHZ1","tr|H3HHZ1|H3HHZ1_STRPU")</f>
        <v>tr|H3HHZ1|H3HHZ1_STRPU</v>
      </c>
      <c r="D14659" t="s">
        <v>21766</v>
      </c>
      <c r="E14659">
        <v>24.55</v>
      </c>
      <c r="F14659">
        <v>224</v>
      </c>
      <c r="G14659">
        <v>169</v>
      </c>
      <c r="H14659">
        <v>0</v>
      </c>
      <c r="I14659">
        <v>28</v>
      </c>
      <c r="J14659">
        <v>699</v>
      </c>
      <c r="K14659">
        <v>1</v>
      </c>
      <c r="L14659">
        <v>384</v>
      </c>
      <c r="M14659">
        <v>607</v>
      </c>
      <c r="N14659" t="s">
        <v>18</v>
      </c>
      <c r="O14659" s="1">
        <v>1.1859500000000001E-13</v>
      </c>
      <c r="P14659">
        <v>173</v>
      </c>
    </row>
    <row r="14660" spans="1:16" x14ac:dyDescent="0.25">
      <c r="A14660" t="s">
        <v>21767</v>
      </c>
      <c r="B14660">
        <v>1044</v>
      </c>
      <c r="C14660" s="3" t="str">
        <f>HYPERLINK("http://www.uniprot.org/uniprot/K7KE28","tr|K7KE28|K7KE28_SOYBN")</f>
        <v>tr|K7KE28|K7KE28_SOYBN</v>
      </c>
      <c r="D14660" t="s">
        <v>117</v>
      </c>
      <c r="E14660">
        <v>46.17</v>
      </c>
      <c r="F14660">
        <v>353</v>
      </c>
      <c r="G14660">
        <v>190</v>
      </c>
      <c r="H14660">
        <v>39</v>
      </c>
      <c r="I14660">
        <v>4</v>
      </c>
      <c r="J14660">
        <v>945</v>
      </c>
      <c r="K14660">
        <v>1</v>
      </c>
      <c r="L14660">
        <v>3</v>
      </c>
      <c r="M14660">
        <v>349</v>
      </c>
      <c r="N14660" t="s">
        <v>18</v>
      </c>
      <c r="O14660" s="1">
        <v>2.5153E-77</v>
      </c>
      <c r="P14660">
        <v>754</v>
      </c>
    </row>
    <row r="14661" spans="1:16" x14ac:dyDescent="0.25">
      <c r="A14661" t="s">
        <v>21768</v>
      </c>
      <c r="B14661">
        <v>936</v>
      </c>
      <c r="C14661" s="3" t="str">
        <f>HYPERLINK("http://www.uniprot.org/uniprot/I1KMA1","tr|I1KMA1|I1KMA1_SOYBN")</f>
        <v>tr|I1KMA1|I1KMA1_SOYBN</v>
      </c>
      <c r="D14661" t="s">
        <v>28</v>
      </c>
      <c r="E14661">
        <v>79.27</v>
      </c>
      <c r="F14661">
        <v>304</v>
      </c>
      <c r="G14661">
        <v>63</v>
      </c>
      <c r="H14661">
        <v>0</v>
      </c>
      <c r="I14661">
        <v>22</v>
      </c>
      <c r="J14661">
        <v>933</v>
      </c>
      <c r="K14661">
        <v>1</v>
      </c>
      <c r="L14661">
        <v>59</v>
      </c>
      <c r="M14661">
        <v>362</v>
      </c>
      <c r="N14661" t="s">
        <v>18</v>
      </c>
      <c r="O14661" s="1">
        <v>3.0679500000000001E-137</v>
      </c>
      <c r="P14661">
        <v>1270</v>
      </c>
    </row>
    <row r="14662" spans="1:16" x14ac:dyDescent="0.25">
      <c r="A14662" t="s">
        <v>21769</v>
      </c>
      <c r="B14662">
        <v>2067</v>
      </c>
      <c r="C14662" s="3" t="str">
        <f>HYPERLINK("http://www.uniprot.org/uniprot/K7LPB7","tr|K7LPB7|K7LPB7_SOYBN")</f>
        <v>tr|K7LPB7|K7LPB7_SOYBN</v>
      </c>
      <c r="D14662" t="s">
        <v>28</v>
      </c>
      <c r="E14662">
        <v>77.930000000000007</v>
      </c>
      <c r="F14662">
        <v>689</v>
      </c>
      <c r="G14662">
        <v>152</v>
      </c>
      <c r="H14662">
        <v>6</v>
      </c>
      <c r="I14662">
        <v>1</v>
      </c>
      <c r="J14662">
        <v>2049</v>
      </c>
      <c r="K14662">
        <v>1</v>
      </c>
      <c r="L14662">
        <v>3</v>
      </c>
      <c r="M14662">
        <v>690</v>
      </c>
      <c r="N14662" t="s">
        <v>18</v>
      </c>
      <c r="O14662">
        <v>0</v>
      </c>
      <c r="P14662">
        <v>2790</v>
      </c>
    </row>
    <row r="14663" spans="1:16" x14ac:dyDescent="0.25">
      <c r="A14663" t="s">
        <v>21770</v>
      </c>
      <c r="B14663">
        <v>885</v>
      </c>
      <c r="C14663" s="3" t="str">
        <f>HYPERLINK("http://www.uniprot.org/uniprot/G7JQ42","tr|G7JQ42|G7JQ42_MEDTR")</f>
        <v>tr|G7JQ42|G7JQ42_MEDTR</v>
      </c>
      <c r="D14663" t="s">
        <v>21771</v>
      </c>
      <c r="E14663">
        <v>85.47</v>
      </c>
      <c r="F14663">
        <v>296</v>
      </c>
      <c r="G14663">
        <v>43</v>
      </c>
      <c r="H14663">
        <v>3</v>
      </c>
      <c r="I14663">
        <v>1</v>
      </c>
      <c r="J14663">
        <v>879</v>
      </c>
      <c r="K14663">
        <v>1</v>
      </c>
      <c r="L14663">
        <v>1</v>
      </c>
      <c r="M14663">
        <v>296</v>
      </c>
      <c r="N14663" t="s">
        <v>18</v>
      </c>
      <c r="O14663" s="1">
        <v>3.5212000000000002E-140</v>
      </c>
      <c r="P14663">
        <v>1295</v>
      </c>
    </row>
    <row r="14664" spans="1:16" x14ac:dyDescent="0.25">
      <c r="A14664" t="s">
        <v>21772</v>
      </c>
      <c r="B14664">
        <v>1083</v>
      </c>
      <c r="C14664" s="3" t="str">
        <f>HYPERLINK("http://www.uniprot.org/uniprot/G7JQ36","tr|G7JQ36|G7JQ36_MEDTR")</f>
        <v>tr|G7JQ36|G7JQ36_MEDTR</v>
      </c>
      <c r="D14664" t="s">
        <v>21773</v>
      </c>
      <c r="E14664">
        <v>87.01</v>
      </c>
      <c r="F14664">
        <v>362</v>
      </c>
      <c r="G14664">
        <v>47</v>
      </c>
      <c r="H14664">
        <v>2</v>
      </c>
      <c r="I14664">
        <v>1</v>
      </c>
      <c r="J14664">
        <v>1080</v>
      </c>
      <c r="K14664">
        <v>1</v>
      </c>
      <c r="L14664">
        <v>1</v>
      </c>
      <c r="M14664">
        <v>362</v>
      </c>
      <c r="N14664" t="s">
        <v>18</v>
      </c>
      <c r="O14664" s="1">
        <v>1.8422E-179</v>
      </c>
      <c r="P14664">
        <v>1635</v>
      </c>
    </row>
    <row r="14665" spans="1:16" x14ac:dyDescent="0.25">
      <c r="A14665" t="s">
        <v>21774</v>
      </c>
      <c r="B14665">
        <v>2607</v>
      </c>
      <c r="C14665" s="3" t="str">
        <f>HYPERLINK("http://www.uniprot.org/uniprot/G7LIY0","tr|G7LIY0|G7LIY0_MEDTR")</f>
        <v>tr|G7LIY0|G7LIY0_MEDTR</v>
      </c>
      <c r="D14665" t="s">
        <v>21775</v>
      </c>
      <c r="E14665">
        <v>86.52</v>
      </c>
      <c r="F14665">
        <v>868</v>
      </c>
      <c r="G14665">
        <v>117</v>
      </c>
      <c r="H14665">
        <v>0</v>
      </c>
      <c r="I14665">
        <v>1</v>
      </c>
      <c r="J14665">
        <v>2604</v>
      </c>
      <c r="K14665">
        <v>1</v>
      </c>
      <c r="L14665">
        <v>1</v>
      </c>
      <c r="M14665">
        <v>868</v>
      </c>
      <c r="N14665" t="s">
        <v>18</v>
      </c>
      <c r="O14665">
        <v>0</v>
      </c>
      <c r="P14665">
        <v>3954</v>
      </c>
    </row>
    <row r="14666" spans="1:16" x14ac:dyDescent="0.25">
      <c r="A14666" t="s">
        <v>21776</v>
      </c>
      <c r="B14666">
        <v>1548</v>
      </c>
      <c r="C14666" s="3" t="str">
        <f>HYPERLINK("http://www.uniprot.org/uniprot/G7JKD7","tr|G7JKD7|G7JKD7_MEDTR")</f>
        <v>tr|G7JKD7|G7JKD7_MEDTR</v>
      </c>
      <c r="D14666" t="s">
        <v>21777</v>
      </c>
      <c r="E14666">
        <v>93.02</v>
      </c>
      <c r="F14666">
        <v>516</v>
      </c>
      <c r="G14666">
        <v>36</v>
      </c>
      <c r="H14666">
        <v>1</v>
      </c>
      <c r="I14666">
        <v>1</v>
      </c>
      <c r="J14666">
        <v>1545</v>
      </c>
      <c r="K14666">
        <v>1</v>
      </c>
      <c r="L14666">
        <v>1</v>
      </c>
      <c r="M14666">
        <v>516</v>
      </c>
      <c r="N14666" t="s">
        <v>18</v>
      </c>
      <c r="O14666">
        <v>0</v>
      </c>
      <c r="P14666">
        <v>2523</v>
      </c>
    </row>
    <row r="14667" spans="1:16" x14ac:dyDescent="0.25">
      <c r="A14667" t="s">
        <v>21778</v>
      </c>
      <c r="B14667">
        <v>897</v>
      </c>
      <c r="C14667" s="3" t="str">
        <f>HYPERLINK("http://www.uniprot.org/uniprot/G7JXJ8","tr|G7JXJ8|G7JXJ8_MEDTR")</f>
        <v>tr|G7JXJ8|G7JXJ8_MEDTR</v>
      </c>
      <c r="D14667" t="s">
        <v>21779</v>
      </c>
      <c r="E14667">
        <v>78.59</v>
      </c>
      <c r="F14667">
        <v>299</v>
      </c>
      <c r="G14667">
        <v>64</v>
      </c>
      <c r="H14667">
        <v>1</v>
      </c>
      <c r="I14667">
        <v>1</v>
      </c>
      <c r="J14667">
        <v>894</v>
      </c>
      <c r="K14667">
        <v>1</v>
      </c>
      <c r="L14667">
        <v>1</v>
      </c>
      <c r="M14667">
        <v>298</v>
      </c>
      <c r="N14667" t="s">
        <v>18</v>
      </c>
      <c r="O14667" s="1">
        <v>2.4300899999999998E-128</v>
      </c>
      <c r="P14667">
        <v>1193</v>
      </c>
    </row>
    <row r="14668" spans="1:16" x14ac:dyDescent="0.25">
      <c r="A14668" t="s">
        <v>21780</v>
      </c>
      <c r="B14668">
        <v>2373</v>
      </c>
      <c r="C14668" s="3" t="str">
        <f>HYPERLINK("http://www.uniprot.org/uniprot/G7KAQ3","tr|G7KAQ3|G7KAQ3_MEDTR")</f>
        <v>tr|G7KAQ3|G7KAQ3_MEDTR</v>
      </c>
      <c r="D14668" t="s">
        <v>21781</v>
      </c>
      <c r="E14668">
        <v>85.94</v>
      </c>
      <c r="F14668">
        <v>790</v>
      </c>
      <c r="G14668">
        <v>111</v>
      </c>
      <c r="H14668">
        <v>0</v>
      </c>
      <c r="I14668">
        <v>1</v>
      </c>
      <c r="J14668">
        <v>2370</v>
      </c>
      <c r="K14668">
        <v>1</v>
      </c>
      <c r="L14668">
        <v>1</v>
      </c>
      <c r="M14668">
        <v>790</v>
      </c>
      <c r="N14668" t="s">
        <v>18</v>
      </c>
      <c r="O14668">
        <v>0</v>
      </c>
      <c r="P14668">
        <v>3454</v>
      </c>
    </row>
    <row r="14669" spans="1:16" x14ac:dyDescent="0.25">
      <c r="A14669" t="s">
        <v>21782</v>
      </c>
      <c r="B14669">
        <v>4863</v>
      </c>
      <c r="C14669" s="3" t="str">
        <f>HYPERLINK("http://www.uniprot.org/uniprot/G7JLA0","tr|G7JLA0|G7JLA0_MEDTR")</f>
        <v>tr|G7JLA0|G7JLA0_MEDTR</v>
      </c>
      <c r="D14669" t="s">
        <v>21783</v>
      </c>
      <c r="E14669">
        <v>75.34</v>
      </c>
      <c r="F14669">
        <v>1663</v>
      </c>
      <c r="G14669">
        <v>410</v>
      </c>
      <c r="H14669">
        <v>44</v>
      </c>
      <c r="I14669">
        <v>1</v>
      </c>
      <c r="J14669">
        <v>4857</v>
      </c>
      <c r="K14669">
        <v>1</v>
      </c>
      <c r="L14669">
        <v>1</v>
      </c>
      <c r="M14669">
        <v>1627</v>
      </c>
      <c r="N14669" t="s">
        <v>18</v>
      </c>
      <c r="O14669">
        <v>0</v>
      </c>
      <c r="P14669">
        <v>6262</v>
      </c>
    </row>
    <row r="14670" spans="1:16" x14ac:dyDescent="0.25">
      <c r="A14670" t="s">
        <v>21784</v>
      </c>
      <c r="B14670">
        <v>933</v>
      </c>
      <c r="C14670" s="3" t="str">
        <f>HYPERLINK("http://www.uniprot.org/uniprot/M5X8J6","tr|M5X8J6|M5X8J6_PRUPE")</f>
        <v>tr|M5X8J6|M5X8J6_PRUPE</v>
      </c>
      <c r="D14670" t="s">
        <v>9927</v>
      </c>
      <c r="E14670">
        <v>25.82</v>
      </c>
      <c r="F14670">
        <v>302</v>
      </c>
      <c r="G14670">
        <v>224</v>
      </c>
      <c r="H14670">
        <v>15</v>
      </c>
      <c r="I14670">
        <v>10</v>
      </c>
      <c r="J14670">
        <v>870</v>
      </c>
      <c r="K14670">
        <v>1</v>
      </c>
      <c r="L14670">
        <v>122</v>
      </c>
      <c r="M14670">
        <v>394</v>
      </c>
      <c r="N14670" t="s">
        <v>18</v>
      </c>
      <c r="O14670" s="1">
        <v>1.12304E-14</v>
      </c>
      <c r="P14670">
        <v>213</v>
      </c>
    </row>
    <row r="14671" spans="1:16" x14ac:dyDescent="0.25">
      <c r="A14671" t="s">
        <v>21785</v>
      </c>
      <c r="B14671">
        <v>246</v>
      </c>
      <c r="C14671" s="3" t="str">
        <f>HYPERLINK("http://www.uniprot.org/uniprot/G7KQ33","tr|G7KQ33|G7KQ33_MEDTR")</f>
        <v>tr|G7KQ33|G7KQ33_MEDTR</v>
      </c>
      <c r="D14671" t="s">
        <v>6953</v>
      </c>
      <c r="E14671">
        <v>71.599999999999994</v>
      </c>
      <c r="F14671">
        <v>81</v>
      </c>
      <c r="G14671">
        <v>23</v>
      </c>
      <c r="H14671">
        <v>0</v>
      </c>
      <c r="I14671">
        <v>1</v>
      </c>
      <c r="J14671">
        <v>243</v>
      </c>
      <c r="K14671">
        <v>1</v>
      </c>
      <c r="L14671">
        <v>223</v>
      </c>
      <c r="M14671">
        <v>297</v>
      </c>
      <c r="N14671" t="s">
        <v>18</v>
      </c>
      <c r="O14671" s="1">
        <v>1.0693799999999999E-23</v>
      </c>
      <c r="P14671">
        <v>286</v>
      </c>
    </row>
    <row r="14672" spans="1:16" x14ac:dyDescent="0.25">
      <c r="A14672" t="s">
        <v>21786</v>
      </c>
      <c r="B14672">
        <v>1200</v>
      </c>
      <c r="C14672" s="3" t="str">
        <f>HYPERLINK("http://www.uniprot.org/uniprot/I1LX18","tr|I1LX18|I1LX18_SOYBN")</f>
        <v>tr|I1LX18|I1LX18_SOYBN</v>
      </c>
      <c r="D14672" t="s">
        <v>28</v>
      </c>
      <c r="E14672">
        <v>68.150000000000006</v>
      </c>
      <c r="F14672">
        <v>380</v>
      </c>
      <c r="G14672">
        <v>121</v>
      </c>
      <c r="H14672">
        <v>0</v>
      </c>
      <c r="I14672">
        <v>19</v>
      </c>
      <c r="J14672">
        <v>1158</v>
      </c>
      <c r="K14672">
        <v>1</v>
      </c>
      <c r="L14672">
        <v>132</v>
      </c>
      <c r="M14672">
        <v>498</v>
      </c>
      <c r="N14672" t="s">
        <v>18</v>
      </c>
      <c r="O14672" s="1">
        <v>1.4600799999999999E-143</v>
      </c>
      <c r="P14672">
        <v>1326</v>
      </c>
    </row>
    <row r="14673" spans="1:16" x14ac:dyDescent="0.25">
      <c r="A14673" t="s">
        <v>21787</v>
      </c>
      <c r="B14673">
        <v>1797</v>
      </c>
      <c r="C14673" s="3" t="str">
        <f>HYPERLINK("http://www.uniprot.org/uniprot/G7KEG6","tr|G7KEG6|G7KEG6_MEDTR")</f>
        <v>tr|G7KEG6|G7KEG6_MEDTR</v>
      </c>
      <c r="D14673" t="s">
        <v>21788</v>
      </c>
      <c r="E14673">
        <v>71.06</v>
      </c>
      <c r="F14673">
        <v>349</v>
      </c>
      <c r="G14673">
        <v>101</v>
      </c>
      <c r="H14673">
        <v>1</v>
      </c>
      <c r="I14673">
        <v>1</v>
      </c>
      <c r="J14673">
        <v>1044</v>
      </c>
      <c r="K14673">
        <v>1</v>
      </c>
      <c r="L14673">
        <v>320</v>
      </c>
      <c r="M14673">
        <v>662</v>
      </c>
      <c r="N14673" t="s">
        <v>18</v>
      </c>
      <c r="O14673" s="1">
        <v>1.21573E-137</v>
      </c>
      <c r="P14673">
        <v>1277</v>
      </c>
    </row>
    <row r="14674" spans="1:16" x14ac:dyDescent="0.25">
      <c r="A14674" t="s">
        <v>21789</v>
      </c>
      <c r="B14674">
        <v>1308</v>
      </c>
      <c r="C14674" s="3" t="str">
        <f>HYPERLINK("http://www.uniprot.org/uniprot/I1L0D2","tr|I1L0D2|I1L0D2_SOYBN")</f>
        <v>tr|I1L0D2|I1L0D2_SOYBN</v>
      </c>
      <c r="D14674" t="s">
        <v>28</v>
      </c>
      <c r="E14674">
        <v>77.42</v>
      </c>
      <c r="F14674">
        <v>412</v>
      </c>
      <c r="G14674">
        <v>93</v>
      </c>
      <c r="H14674">
        <v>1</v>
      </c>
      <c r="I14674">
        <v>13</v>
      </c>
      <c r="J14674">
        <v>1245</v>
      </c>
      <c r="K14674">
        <v>1</v>
      </c>
      <c r="L14674">
        <v>7</v>
      </c>
      <c r="M14674">
        <v>411</v>
      </c>
      <c r="N14674" t="s">
        <v>18</v>
      </c>
      <c r="O14674" s="1">
        <v>1.63784E-175</v>
      </c>
      <c r="P14674">
        <v>1602</v>
      </c>
    </row>
    <row r="14675" spans="1:16" x14ac:dyDescent="0.25">
      <c r="A14675" t="s">
        <v>21790</v>
      </c>
      <c r="B14675">
        <v>498</v>
      </c>
      <c r="C14675" s="3" t="str">
        <f>HYPERLINK("http://www.uniprot.org/uniprot/G7KX08","tr|G7KX08|G7KX08_MEDTR")</f>
        <v>tr|G7KX08|G7KX08_MEDTR</v>
      </c>
      <c r="D14675" t="s">
        <v>7524</v>
      </c>
      <c r="E14675">
        <v>53.84</v>
      </c>
      <c r="F14675">
        <v>182</v>
      </c>
      <c r="G14675">
        <v>84</v>
      </c>
      <c r="H14675">
        <v>46</v>
      </c>
      <c r="I14675">
        <v>88</v>
      </c>
      <c r="J14675">
        <v>495</v>
      </c>
      <c r="K14675">
        <v>1</v>
      </c>
      <c r="L14675">
        <v>297</v>
      </c>
      <c r="M14675">
        <v>478</v>
      </c>
      <c r="N14675" t="s">
        <v>18</v>
      </c>
      <c r="O14675" s="1">
        <v>1.8596400000000001E-44</v>
      </c>
      <c r="P14675">
        <v>465</v>
      </c>
    </row>
    <row r="14676" spans="1:16" x14ac:dyDescent="0.25">
      <c r="A14676" t="s">
        <v>21791</v>
      </c>
      <c r="B14676">
        <v>1848</v>
      </c>
      <c r="C14676" s="3" t="str">
        <f>HYPERLINK("http://www.uniprot.org/uniprot/G7JWM4","tr|G7JWM4|G7JWM4_MEDTR")</f>
        <v>tr|G7JWM4|G7JWM4_MEDTR</v>
      </c>
      <c r="D14676" t="s">
        <v>21792</v>
      </c>
      <c r="E14676">
        <v>79.3</v>
      </c>
      <c r="F14676">
        <v>633</v>
      </c>
      <c r="G14676">
        <v>131</v>
      </c>
      <c r="H14676">
        <v>18</v>
      </c>
      <c r="I14676">
        <v>1</v>
      </c>
      <c r="J14676">
        <v>1845</v>
      </c>
      <c r="K14676">
        <v>1</v>
      </c>
      <c r="L14676">
        <v>1</v>
      </c>
      <c r="M14676">
        <v>633</v>
      </c>
      <c r="N14676" t="s">
        <v>18</v>
      </c>
      <c r="O14676">
        <v>0</v>
      </c>
      <c r="P14676">
        <v>2600</v>
      </c>
    </row>
    <row r="14677" spans="1:16" x14ac:dyDescent="0.25">
      <c r="A14677" t="s">
        <v>21793</v>
      </c>
      <c r="B14677">
        <v>1440</v>
      </c>
      <c r="C14677" s="3" t="str">
        <f>HYPERLINK("http://www.uniprot.org/uniprot/G7K7I9","tr|G7K7I9|G7K7I9_MEDTR")</f>
        <v>tr|G7K7I9|G7K7I9_MEDTR</v>
      </c>
      <c r="D14677" t="s">
        <v>21794</v>
      </c>
      <c r="E14677">
        <v>81.28</v>
      </c>
      <c r="F14677">
        <v>481</v>
      </c>
      <c r="G14677">
        <v>90</v>
      </c>
      <c r="H14677">
        <v>2</v>
      </c>
      <c r="I14677">
        <v>1</v>
      </c>
      <c r="J14677">
        <v>1437</v>
      </c>
      <c r="K14677">
        <v>1</v>
      </c>
      <c r="L14677">
        <v>711</v>
      </c>
      <c r="M14677">
        <v>1190</v>
      </c>
      <c r="N14677" t="s">
        <v>18</v>
      </c>
      <c r="O14677">
        <v>0</v>
      </c>
      <c r="P14677">
        <v>1976</v>
      </c>
    </row>
    <row r="14678" spans="1:16" x14ac:dyDescent="0.25">
      <c r="A14678" t="s">
        <v>21795</v>
      </c>
      <c r="B14678">
        <v>3504</v>
      </c>
      <c r="C14678" s="3" t="str">
        <f>HYPERLINK("http://www.uniprot.org/uniprot/I1JQP8","tr|I1JQP8|I1JQP8_SOYBN")</f>
        <v>tr|I1JQP8|I1JQP8_SOYBN</v>
      </c>
      <c r="D14678" t="s">
        <v>71</v>
      </c>
      <c r="E14678">
        <v>80.22</v>
      </c>
      <c r="F14678">
        <v>1148</v>
      </c>
      <c r="G14678">
        <v>227</v>
      </c>
      <c r="H14678">
        <v>5</v>
      </c>
      <c r="I14678">
        <v>73</v>
      </c>
      <c r="J14678">
        <v>3501</v>
      </c>
      <c r="K14678">
        <v>1</v>
      </c>
      <c r="L14678">
        <v>24</v>
      </c>
      <c r="M14678">
        <v>1148</v>
      </c>
      <c r="N14678" t="s">
        <v>18</v>
      </c>
      <c r="O14678">
        <v>0</v>
      </c>
      <c r="P14678">
        <v>4823</v>
      </c>
    </row>
    <row r="14679" spans="1:16" x14ac:dyDescent="0.25">
      <c r="A14679" t="s">
        <v>21796</v>
      </c>
      <c r="B14679">
        <v>753</v>
      </c>
      <c r="C14679" s="3" t="str">
        <f>HYPERLINK("http://www.uniprot.org/uniprot/Q2HUI2","tr|Q2HUI2|Q2HUI2_MEDTR")</f>
        <v>tr|Q2HUI2|Q2HUI2_MEDTR</v>
      </c>
      <c r="D14679" t="s">
        <v>21797</v>
      </c>
      <c r="E14679">
        <v>79.92</v>
      </c>
      <c r="F14679">
        <v>259</v>
      </c>
      <c r="G14679">
        <v>52</v>
      </c>
      <c r="H14679">
        <v>9</v>
      </c>
      <c r="I14679">
        <v>1</v>
      </c>
      <c r="J14679">
        <v>750</v>
      </c>
      <c r="K14679">
        <v>1</v>
      </c>
      <c r="L14679">
        <v>1</v>
      </c>
      <c r="M14679">
        <v>252</v>
      </c>
      <c r="N14679" t="s">
        <v>18</v>
      </c>
      <c r="O14679" s="1">
        <v>3.6209100000000002E-110</v>
      </c>
      <c r="P14679">
        <v>1035</v>
      </c>
    </row>
    <row r="14680" spans="1:16" x14ac:dyDescent="0.25">
      <c r="A14680" t="s">
        <v>21798</v>
      </c>
      <c r="B14680">
        <v>729</v>
      </c>
      <c r="C14680" s="3" t="str">
        <f>HYPERLINK("http://www.uniprot.org/uniprot/Q9SC89","tr|Q9SC89|Q9SC89_MEDTR")</f>
        <v>tr|Q9SC89|Q9SC89_MEDTR</v>
      </c>
      <c r="D14680" t="s">
        <v>12529</v>
      </c>
      <c r="E14680">
        <v>64.87</v>
      </c>
      <c r="F14680">
        <v>242</v>
      </c>
      <c r="G14680">
        <v>85</v>
      </c>
      <c r="H14680">
        <v>0</v>
      </c>
      <c r="I14680">
        <v>1</v>
      </c>
      <c r="J14680">
        <v>726</v>
      </c>
      <c r="K14680">
        <v>1</v>
      </c>
      <c r="L14680">
        <v>140</v>
      </c>
      <c r="M14680">
        <v>379</v>
      </c>
      <c r="N14680" t="s">
        <v>18</v>
      </c>
      <c r="O14680" s="1">
        <v>4.6376599999999997E-83</v>
      </c>
      <c r="P14680">
        <v>801</v>
      </c>
    </row>
    <row r="14681" spans="1:16" x14ac:dyDescent="0.25">
      <c r="A14681" t="s">
        <v>21799</v>
      </c>
      <c r="B14681">
        <v>1410</v>
      </c>
      <c r="C14681" s="3" t="str">
        <f>HYPERLINK("http://www.uniprot.org/uniprot/K7LKT8","tr|K7LKT8|K7LKT8_SOYBN")</f>
        <v>tr|K7LKT8|K7LKT8_SOYBN</v>
      </c>
      <c r="D14681" t="s">
        <v>28</v>
      </c>
      <c r="E14681">
        <v>75.05</v>
      </c>
      <c r="F14681">
        <v>477</v>
      </c>
      <c r="G14681">
        <v>119</v>
      </c>
      <c r="H14681">
        <v>8</v>
      </c>
      <c r="I14681">
        <v>1</v>
      </c>
      <c r="J14681">
        <v>1407</v>
      </c>
      <c r="K14681">
        <v>1</v>
      </c>
      <c r="L14681">
        <v>59</v>
      </c>
      <c r="M14681">
        <v>522</v>
      </c>
      <c r="N14681" t="s">
        <v>18</v>
      </c>
      <c r="O14681">
        <v>0</v>
      </c>
      <c r="P14681">
        <v>1740</v>
      </c>
    </row>
    <row r="14682" spans="1:16" x14ac:dyDescent="0.25">
      <c r="A14682" t="s">
        <v>21800</v>
      </c>
      <c r="B14682">
        <v>1713</v>
      </c>
      <c r="C14682" s="3" t="str">
        <f>HYPERLINK("http://www.uniprot.org/uniprot/G7I367","tr|G7I367|G7I367_MEDTR")</f>
        <v>tr|G7I367|G7I367_MEDTR</v>
      </c>
      <c r="D14682" t="s">
        <v>21801</v>
      </c>
      <c r="E14682">
        <v>78.849999999999994</v>
      </c>
      <c r="F14682">
        <v>506</v>
      </c>
      <c r="G14682">
        <v>107</v>
      </c>
      <c r="H14682">
        <v>19</v>
      </c>
      <c r="I14682">
        <v>1</v>
      </c>
      <c r="J14682">
        <v>1461</v>
      </c>
      <c r="K14682">
        <v>1</v>
      </c>
      <c r="L14682">
        <v>1</v>
      </c>
      <c r="M14682">
        <v>502</v>
      </c>
      <c r="N14682" t="s">
        <v>18</v>
      </c>
      <c r="O14682">
        <v>0</v>
      </c>
      <c r="P14682">
        <v>1979</v>
      </c>
    </row>
    <row r="14683" spans="1:16" x14ac:dyDescent="0.25">
      <c r="A14683" t="s">
        <v>21802</v>
      </c>
      <c r="B14683">
        <v>1143</v>
      </c>
      <c r="C14683" s="3" t="str">
        <f>HYPERLINK("http://www.uniprot.org/uniprot/G7IA28","tr|G7IA28|G7IA28_MEDTR")</f>
        <v>tr|G7IA28|G7IA28_MEDTR</v>
      </c>
      <c r="D14683" t="s">
        <v>21803</v>
      </c>
      <c r="E14683">
        <v>79.08</v>
      </c>
      <c r="F14683">
        <v>392</v>
      </c>
      <c r="G14683">
        <v>82</v>
      </c>
      <c r="H14683">
        <v>12</v>
      </c>
      <c r="I14683">
        <v>1</v>
      </c>
      <c r="J14683">
        <v>1140</v>
      </c>
      <c r="K14683">
        <v>1</v>
      </c>
      <c r="L14683">
        <v>1</v>
      </c>
      <c r="M14683">
        <v>390</v>
      </c>
      <c r="N14683" t="s">
        <v>18</v>
      </c>
      <c r="O14683" s="1">
        <v>5.4856400000000002E-177</v>
      </c>
      <c r="P14683">
        <v>1614</v>
      </c>
    </row>
    <row r="14684" spans="1:16" x14ac:dyDescent="0.25">
      <c r="A14684" t="s">
        <v>21804</v>
      </c>
      <c r="B14684">
        <v>990</v>
      </c>
      <c r="C14684" s="3" t="str">
        <f>HYPERLINK("http://www.uniprot.org/uniprot/I3SQG4","tr|I3SQG4|I3SQG4_MEDTR")</f>
        <v>tr|I3SQG4|I3SQG4_MEDTR</v>
      </c>
      <c r="D14684" t="s">
        <v>22</v>
      </c>
      <c r="E14684">
        <v>70.900000000000006</v>
      </c>
      <c r="F14684">
        <v>330</v>
      </c>
      <c r="G14684">
        <v>96</v>
      </c>
      <c r="H14684">
        <v>5</v>
      </c>
      <c r="I14684">
        <v>1</v>
      </c>
      <c r="J14684">
        <v>975</v>
      </c>
      <c r="K14684">
        <v>1</v>
      </c>
      <c r="L14684">
        <v>1</v>
      </c>
      <c r="M14684">
        <v>328</v>
      </c>
      <c r="N14684" t="s">
        <v>18</v>
      </c>
      <c r="O14684" s="1">
        <v>1.4119799999999999E-135</v>
      </c>
      <c r="P14684">
        <v>1256</v>
      </c>
    </row>
    <row r="14685" spans="1:16" x14ac:dyDescent="0.25">
      <c r="A14685" t="s">
        <v>21805</v>
      </c>
      <c r="B14685">
        <v>2679</v>
      </c>
      <c r="C14685" s="3" t="str">
        <f>HYPERLINK("http://www.uniprot.org/uniprot/G7J726","tr|G7J726|G7J726_MEDTR")</f>
        <v>tr|G7J726|G7J726_MEDTR</v>
      </c>
      <c r="D14685" t="s">
        <v>21806</v>
      </c>
      <c r="E14685">
        <v>73.069999999999993</v>
      </c>
      <c r="F14685">
        <v>936</v>
      </c>
      <c r="G14685">
        <v>252</v>
      </c>
      <c r="H14685">
        <v>48</v>
      </c>
      <c r="I14685">
        <v>1</v>
      </c>
      <c r="J14685">
        <v>2664</v>
      </c>
      <c r="K14685">
        <v>1</v>
      </c>
      <c r="L14685">
        <v>1</v>
      </c>
      <c r="M14685">
        <v>935</v>
      </c>
      <c r="N14685" t="s">
        <v>18</v>
      </c>
      <c r="O14685">
        <v>0</v>
      </c>
      <c r="P14685">
        <v>3386</v>
      </c>
    </row>
    <row r="14686" spans="1:16" x14ac:dyDescent="0.25">
      <c r="A14686" t="s">
        <v>21807</v>
      </c>
      <c r="B14686">
        <v>669</v>
      </c>
      <c r="C14686" s="3" t="str">
        <f>HYPERLINK("http://www.uniprot.org/uniprot/I3SIX3","tr|I3SIX3|I3SIX3_MEDTR")</f>
        <v>tr|I3SIX3|I3SIX3_MEDTR</v>
      </c>
      <c r="D14686" t="s">
        <v>22</v>
      </c>
      <c r="E14686">
        <v>96.92</v>
      </c>
      <c r="F14686">
        <v>195</v>
      </c>
      <c r="G14686">
        <v>6</v>
      </c>
      <c r="H14686">
        <v>0</v>
      </c>
      <c r="I14686">
        <v>13</v>
      </c>
      <c r="J14686">
        <v>597</v>
      </c>
      <c r="K14686">
        <v>1</v>
      </c>
      <c r="L14686">
        <v>3</v>
      </c>
      <c r="M14686">
        <v>197</v>
      </c>
      <c r="N14686" t="s">
        <v>18</v>
      </c>
      <c r="O14686" s="1">
        <v>1.8704100000000001E-106</v>
      </c>
      <c r="P14686">
        <v>1002</v>
      </c>
    </row>
    <row r="14687" spans="1:16" x14ac:dyDescent="0.25">
      <c r="A14687" t="s">
        <v>21808</v>
      </c>
      <c r="B14687">
        <v>843</v>
      </c>
      <c r="C14687" s="3" t="str">
        <f>HYPERLINK("http://www.uniprot.org/uniprot/I1LJI0","tr|I1LJI0|I1LJI0_SOYBN")</f>
        <v>tr|I1LJI0|I1LJI0_SOYBN</v>
      </c>
      <c r="D14687" t="s">
        <v>28</v>
      </c>
      <c r="E14687">
        <v>68.150000000000006</v>
      </c>
      <c r="F14687">
        <v>292</v>
      </c>
      <c r="G14687">
        <v>93</v>
      </c>
      <c r="H14687">
        <v>12</v>
      </c>
      <c r="I14687">
        <v>1</v>
      </c>
      <c r="J14687">
        <v>840</v>
      </c>
      <c r="K14687">
        <v>1</v>
      </c>
      <c r="L14687">
        <v>1</v>
      </c>
      <c r="M14687">
        <v>289</v>
      </c>
      <c r="N14687" t="s">
        <v>18</v>
      </c>
      <c r="O14687" s="1">
        <v>2.3969E-95</v>
      </c>
      <c r="P14687">
        <v>908</v>
      </c>
    </row>
    <row r="14688" spans="1:16" x14ac:dyDescent="0.25">
      <c r="A14688" t="s">
        <v>21809</v>
      </c>
      <c r="B14688">
        <v>2817</v>
      </c>
      <c r="C14688" s="3" t="str">
        <f>HYPERLINK("http://www.uniprot.org/uniprot/G7ICG3","tr|G7ICG3|G7ICG3_MEDTR")</f>
        <v>tr|G7ICG3|G7ICG3_MEDTR</v>
      </c>
      <c r="D14688" t="s">
        <v>21810</v>
      </c>
      <c r="E14688">
        <v>83.06</v>
      </c>
      <c r="F14688">
        <v>880</v>
      </c>
      <c r="G14688">
        <v>149</v>
      </c>
      <c r="H14688">
        <v>0</v>
      </c>
      <c r="I14688">
        <v>7</v>
      </c>
      <c r="J14688">
        <v>2646</v>
      </c>
      <c r="K14688">
        <v>1</v>
      </c>
      <c r="L14688">
        <v>2</v>
      </c>
      <c r="M14688">
        <v>875</v>
      </c>
      <c r="N14688" t="s">
        <v>18</v>
      </c>
      <c r="O14688">
        <v>0</v>
      </c>
      <c r="P14688">
        <v>3865</v>
      </c>
    </row>
    <row r="14689" spans="1:16" x14ac:dyDescent="0.25">
      <c r="A14689" t="s">
        <v>21811</v>
      </c>
      <c r="B14689">
        <v>1485</v>
      </c>
      <c r="C14689" s="3" t="str">
        <f>HYPERLINK("http://www.uniprot.org/uniprot/I3T4J5","tr|I3T4J5|I3T4J5_MEDTR")</f>
        <v>tr|I3T4J5|I3T4J5_MEDTR</v>
      </c>
      <c r="D14689" t="s">
        <v>22</v>
      </c>
      <c r="E14689">
        <v>85.02</v>
      </c>
      <c r="F14689">
        <v>501</v>
      </c>
      <c r="G14689">
        <v>75</v>
      </c>
      <c r="H14689">
        <v>7</v>
      </c>
      <c r="I14689">
        <v>1</v>
      </c>
      <c r="J14689">
        <v>1482</v>
      </c>
      <c r="K14689">
        <v>1</v>
      </c>
      <c r="L14689">
        <v>1</v>
      </c>
      <c r="M14689">
        <v>501</v>
      </c>
      <c r="N14689" t="s">
        <v>18</v>
      </c>
      <c r="O14689">
        <v>0</v>
      </c>
      <c r="P14689">
        <v>2143</v>
      </c>
    </row>
    <row r="14690" spans="1:16" x14ac:dyDescent="0.25">
      <c r="A14690" t="s">
        <v>21812</v>
      </c>
      <c r="B14690">
        <v>2607</v>
      </c>
      <c r="C14690" s="3" t="str">
        <f>HYPERLINK("http://www.uniprot.org/uniprot/G7LIY0","tr|G7LIY0|G7LIY0_MEDTR")</f>
        <v>tr|G7LIY0|G7LIY0_MEDTR</v>
      </c>
      <c r="D14690" t="s">
        <v>21775</v>
      </c>
      <c r="E14690">
        <v>84.21</v>
      </c>
      <c r="F14690">
        <v>868</v>
      </c>
      <c r="G14690">
        <v>137</v>
      </c>
      <c r="H14690">
        <v>0</v>
      </c>
      <c r="I14690">
        <v>1</v>
      </c>
      <c r="J14690">
        <v>2604</v>
      </c>
      <c r="K14690">
        <v>1</v>
      </c>
      <c r="L14690">
        <v>1</v>
      </c>
      <c r="M14690">
        <v>868</v>
      </c>
      <c r="N14690" t="s">
        <v>18</v>
      </c>
      <c r="O14690">
        <v>0</v>
      </c>
      <c r="P14690">
        <v>3849</v>
      </c>
    </row>
    <row r="14691" spans="1:16" x14ac:dyDescent="0.25">
      <c r="A14691" t="s">
        <v>21813</v>
      </c>
      <c r="B14691">
        <v>450</v>
      </c>
      <c r="C14691" s="3" t="str">
        <f>HYPERLINK("http://www.uniprot.org/uniprot/G7L932","tr|G7L932|G7L932_MEDTR")</f>
        <v>tr|G7L932|G7L932_MEDTR</v>
      </c>
      <c r="D14691" t="s">
        <v>21814</v>
      </c>
      <c r="E14691">
        <v>85.33</v>
      </c>
      <c r="F14691">
        <v>150</v>
      </c>
      <c r="G14691">
        <v>22</v>
      </c>
      <c r="H14691">
        <v>1</v>
      </c>
      <c r="I14691">
        <v>1</v>
      </c>
      <c r="J14691">
        <v>447</v>
      </c>
      <c r="K14691">
        <v>1</v>
      </c>
      <c r="L14691">
        <v>1</v>
      </c>
      <c r="M14691">
        <v>150</v>
      </c>
      <c r="N14691" t="s">
        <v>18</v>
      </c>
      <c r="O14691" s="1">
        <v>1.70976E-66</v>
      </c>
      <c r="P14691">
        <v>655</v>
      </c>
    </row>
    <row r="14692" spans="1:16" x14ac:dyDescent="0.25">
      <c r="A14692" t="s">
        <v>21815</v>
      </c>
      <c r="B14692">
        <v>1953</v>
      </c>
      <c r="C14692" s="3" t="str">
        <f>HYPERLINK("http://www.uniprot.org/uniprot/G7JXJ4","tr|G7JXJ4|G7JXJ4_MEDTR")</f>
        <v>tr|G7JXJ4|G7JXJ4_MEDTR</v>
      </c>
      <c r="D14692" t="s">
        <v>11245</v>
      </c>
      <c r="E14692">
        <v>72.12</v>
      </c>
      <c r="F14692">
        <v>653</v>
      </c>
      <c r="G14692">
        <v>182</v>
      </c>
      <c r="H14692">
        <v>3</v>
      </c>
      <c r="I14692">
        <v>1</v>
      </c>
      <c r="J14692">
        <v>1950</v>
      </c>
      <c r="K14692">
        <v>1</v>
      </c>
      <c r="L14692">
        <v>1</v>
      </c>
      <c r="M14692">
        <v>649</v>
      </c>
      <c r="N14692" t="s">
        <v>18</v>
      </c>
      <c r="O14692">
        <v>0</v>
      </c>
      <c r="P14692">
        <v>2295</v>
      </c>
    </row>
    <row r="14693" spans="1:16" x14ac:dyDescent="0.25">
      <c r="A14693" t="s">
        <v>21816</v>
      </c>
      <c r="B14693">
        <v>1767</v>
      </c>
      <c r="C14693" s="3" t="str">
        <f>HYPERLINK("http://www.uniprot.org/uniprot/G7KAQ1","tr|G7KAQ1|G7KAQ1_MEDTR")</f>
        <v>tr|G7KAQ1|G7KAQ1_MEDTR</v>
      </c>
      <c r="D14693" t="s">
        <v>21817</v>
      </c>
      <c r="E14693">
        <v>81.599999999999994</v>
      </c>
      <c r="F14693">
        <v>587</v>
      </c>
      <c r="G14693">
        <v>108</v>
      </c>
      <c r="H14693">
        <v>3</v>
      </c>
      <c r="I14693">
        <v>13</v>
      </c>
      <c r="J14693">
        <v>1764</v>
      </c>
      <c r="K14693">
        <v>1</v>
      </c>
      <c r="L14693">
        <v>88</v>
      </c>
      <c r="M14693">
        <v>657</v>
      </c>
      <c r="N14693" t="s">
        <v>18</v>
      </c>
      <c r="O14693">
        <v>0</v>
      </c>
      <c r="P14693">
        <v>2363</v>
      </c>
    </row>
    <row r="14694" spans="1:16" x14ac:dyDescent="0.25">
      <c r="A14694" t="s">
        <v>21818</v>
      </c>
      <c r="B14694">
        <v>1851</v>
      </c>
      <c r="C14694" s="3" t="str">
        <f>HYPERLINK("http://www.uniprot.org/uniprot/I1MHP5","tr|I1MHP5|I1MHP5_SOYBN")</f>
        <v>tr|I1MHP5|I1MHP5_SOYBN</v>
      </c>
      <c r="D14694" t="s">
        <v>28</v>
      </c>
      <c r="E14694">
        <v>27.61</v>
      </c>
      <c r="F14694">
        <v>420</v>
      </c>
      <c r="G14694">
        <v>304</v>
      </c>
      <c r="H14694">
        <v>42</v>
      </c>
      <c r="I14694">
        <v>151</v>
      </c>
      <c r="J14694">
        <v>1284</v>
      </c>
      <c r="K14694">
        <v>1</v>
      </c>
      <c r="L14694">
        <v>1057</v>
      </c>
      <c r="M14694">
        <v>1470</v>
      </c>
      <c r="N14694" t="s">
        <v>18</v>
      </c>
      <c r="O14694" s="1">
        <v>1.14183E-29</v>
      </c>
      <c r="P14694">
        <v>346</v>
      </c>
    </row>
    <row r="14695" spans="1:16" x14ac:dyDescent="0.25">
      <c r="A14695" t="s">
        <v>21819</v>
      </c>
      <c r="B14695">
        <v>216</v>
      </c>
      <c r="C14695" s="3" t="str">
        <f>HYPERLINK("http://www.uniprot.org/uniprot/K7K4Q2","tr|K7K4Q2|K7K4Q2_SOYBN")</f>
        <v>tr|K7K4Q2|K7K4Q2_SOYBN</v>
      </c>
      <c r="D14695" t="s">
        <v>28</v>
      </c>
      <c r="E14695">
        <v>88.05</v>
      </c>
      <c r="F14695">
        <v>67</v>
      </c>
      <c r="G14695">
        <v>8</v>
      </c>
      <c r="H14695">
        <v>0</v>
      </c>
      <c r="I14695">
        <v>1</v>
      </c>
      <c r="J14695">
        <v>201</v>
      </c>
      <c r="K14695">
        <v>1</v>
      </c>
      <c r="L14695">
        <v>212</v>
      </c>
      <c r="M14695">
        <v>278</v>
      </c>
      <c r="N14695" t="s">
        <v>18</v>
      </c>
      <c r="O14695" s="1">
        <v>4.3387300000000003E-25</v>
      </c>
      <c r="P14695">
        <v>298</v>
      </c>
    </row>
    <row r="14696" spans="1:16" x14ac:dyDescent="0.25">
      <c r="A14696" t="s">
        <v>21820</v>
      </c>
      <c r="B14696">
        <v>702</v>
      </c>
      <c r="C14696" s="3" t="str">
        <f>HYPERLINK("http://www.uniprot.org/uniprot/G7KKY4","tr|G7KKY4|G7KKY4_MEDTR")</f>
        <v>tr|G7KKY4|G7KKY4_MEDTR</v>
      </c>
      <c r="D14696" t="s">
        <v>5245</v>
      </c>
      <c r="E14696">
        <v>66.92</v>
      </c>
      <c r="F14696">
        <v>254</v>
      </c>
      <c r="G14696">
        <v>84</v>
      </c>
      <c r="H14696">
        <v>24</v>
      </c>
      <c r="I14696">
        <v>1</v>
      </c>
      <c r="J14696">
        <v>690</v>
      </c>
      <c r="K14696">
        <v>1</v>
      </c>
      <c r="L14696">
        <v>1</v>
      </c>
      <c r="M14696">
        <v>254</v>
      </c>
      <c r="N14696" t="s">
        <v>18</v>
      </c>
      <c r="O14696" s="1">
        <v>3.23761E-83</v>
      </c>
      <c r="P14696">
        <v>802</v>
      </c>
    </row>
    <row r="14697" spans="1:16" x14ac:dyDescent="0.25">
      <c r="A14697" t="s">
        <v>21821</v>
      </c>
      <c r="B14697">
        <v>2184</v>
      </c>
      <c r="C14697" s="3" t="str">
        <f>HYPERLINK("http://www.uniprot.org/uniprot/G7IFG9","tr|G7IFG9|G7IFG9_MEDTR")</f>
        <v>tr|G7IFG9|G7IFG9_MEDTR</v>
      </c>
      <c r="D14697" t="s">
        <v>9936</v>
      </c>
      <c r="E14697">
        <v>69.66</v>
      </c>
      <c r="F14697">
        <v>600</v>
      </c>
      <c r="G14697">
        <v>182</v>
      </c>
      <c r="H14697">
        <v>1</v>
      </c>
      <c r="I14697">
        <v>364</v>
      </c>
      <c r="J14697">
        <v>2160</v>
      </c>
      <c r="K14697">
        <v>1</v>
      </c>
      <c r="L14697">
        <v>240</v>
      </c>
      <c r="M14697">
        <v>832</v>
      </c>
      <c r="N14697" t="s">
        <v>18</v>
      </c>
      <c r="O14697">
        <v>0</v>
      </c>
      <c r="P14697">
        <v>2102</v>
      </c>
    </row>
    <row r="14698" spans="1:16" x14ac:dyDescent="0.25">
      <c r="A14698" t="s">
        <v>21822</v>
      </c>
      <c r="B14698">
        <v>621</v>
      </c>
      <c r="C14698" s="3" t="str">
        <f>HYPERLINK("http://www.uniprot.org/uniprot/C6SW52","tr|C6SW52|C6SW52_SOYBN")</f>
        <v>tr|C6SW52|C6SW52_SOYBN</v>
      </c>
      <c r="D14698" t="s">
        <v>897</v>
      </c>
      <c r="E14698">
        <v>68.44</v>
      </c>
      <c r="F14698">
        <v>206</v>
      </c>
      <c r="G14698">
        <v>65</v>
      </c>
      <c r="H14698">
        <v>0</v>
      </c>
      <c r="I14698">
        <v>1</v>
      </c>
      <c r="J14698">
        <v>618</v>
      </c>
      <c r="K14698">
        <v>1</v>
      </c>
      <c r="L14698">
        <v>1</v>
      </c>
      <c r="M14698">
        <v>206</v>
      </c>
      <c r="N14698" t="s">
        <v>18</v>
      </c>
      <c r="O14698" s="1">
        <v>3.8309400000000002E-73</v>
      </c>
      <c r="P14698">
        <v>714</v>
      </c>
    </row>
    <row r="14699" spans="1:16" x14ac:dyDescent="0.25">
      <c r="A14699" t="s">
        <v>21823</v>
      </c>
      <c r="B14699">
        <v>1560</v>
      </c>
      <c r="C14699" s="3" t="str">
        <f>HYPERLINK("http://www.uniprot.org/uniprot/I1N7I4","tr|I1N7I4|I1N7I4_SOYBN")</f>
        <v>tr|I1N7I4|I1N7I4_SOYBN</v>
      </c>
      <c r="D14699" t="s">
        <v>28</v>
      </c>
      <c r="E14699">
        <v>74.37</v>
      </c>
      <c r="F14699">
        <v>523</v>
      </c>
      <c r="G14699">
        <v>134</v>
      </c>
      <c r="H14699">
        <v>5</v>
      </c>
      <c r="I14699">
        <v>1</v>
      </c>
      <c r="J14699">
        <v>1554</v>
      </c>
      <c r="K14699">
        <v>1</v>
      </c>
      <c r="L14699">
        <v>1</v>
      </c>
      <c r="M14699">
        <v>518</v>
      </c>
      <c r="N14699" t="s">
        <v>18</v>
      </c>
      <c r="O14699">
        <v>0</v>
      </c>
      <c r="P14699">
        <v>1981</v>
      </c>
    </row>
    <row r="14700" spans="1:16" x14ac:dyDescent="0.25">
      <c r="A14700" t="s">
        <v>21824</v>
      </c>
      <c r="B14700">
        <v>2448</v>
      </c>
      <c r="C14700" s="3" t="str">
        <f>HYPERLINK("http://www.uniprot.org/uniprot/B7FIJ6","tr|B7FIJ6|B7FIJ6_MEDTR")</f>
        <v>tr|B7FIJ6|B7FIJ6_MEDTR</v>
      </c>
      <c r="D14700" t="s">
        <v>22</v>
      </c>
      <c r="E14700">
        <v>92.79</v>
      </c>
      <c r="F14700">
        <v>111</v>
      </c>
      <c r="G14700">
        <v>8</v>
      </c>
      <c r="H14700">
        <v>0</v>
      </c>
      <c r="I14700">
        <v>2080</v>
      </c>
      <c r="J14700">
        <v>2412</v>
      </c>
      <c r="K14700">
        <v>1</v>
      </c>
      <c r="L14700">
        <v>1</v>
      </c>
      <c r="M14700">
        <v>111</v>
      </c>
      <c r="N14700" t="s">
        <v>18</v>
      </c>
      <c r="O14700" s="1">
        <v>7.4085700000000003E-51</v>
      </c>
      <c r="P14700">
        <v>530</v>
      </c>
    </row>
    <row r="14701" spans="1:16" x14ac:dyDescent="0.25">
      <c r="A14701" t="s">
        <v>21825</v>
      </c>
      <c r="B14701">
        <v>2292</v>
      </c>
      <c r="C14701" s="3" t="str">
        <f>HYPERLINK("http://www.uniprot.org/uniprot/G7K7I8","tr|G7K7I8|G7K7I8_MEDTR")</f>
        <v>tr|G7K7I8|G7K7I8_MEDTR</v>
      </c>
      <c r="D14701" t="s">
        <v>21826</v>
      </c>
      <c r="E14701">
        <v>85.28</v>
      </c>
      <c r="F14701">
        <v>761</v>
      </c>
      <c r="G14701">
        <v>112</v>
      </c>
      <c r="H14701">
        <v>1</v>
      </c>
      <c r="I14701">
        <v>4</v>
      </c>
      <c r="J14701">
        <v>2283</v>
      </c>
      <c r="K14701">
        <v>1</v>
      </c>
      <c r="L14701">
        <v>29</v>
      </c>
      <c r="M14701">
        <v>789</v>
      </c>
      <c r="N14701" t="s">
        <v>18</v>
      </c>
      <c r="O14701">
        <v>0</v>
      </c>
      <c r="P14701">
        <v>3423</v>
      </c>
    </row>
    <row r="14702" spans="1:16" x14ac:dyDescent="0.25">
      <c r="A14702" t="s">
        <v>21827</v>
      </c>
      <c r="B14702">
        <v>690</v>
      </c>
      <c r="C14702" s="3" t="str">
        <f>HYPERLINK("http://www.uniprot.org/uniprot/I1L7S6","tr|I1L7S6|I1L7S6_SOYBN")</f>
        <v>tr|I1L7S6|I1L7S6_SOYBN</v>
      </c>
      <c r="D14702" t="s">
        <v>28</v>
      </c>
      <c r="E14702">
        <v>81.41</v>
      </c>
      <c r="F14702">
        <v>226</v>
      </c>
      <c r="G14702">
        <v>42</v>
      </c>
      <c r="H14702">
        <v>0</v>
      </c>
      <c r="I14702">
        <v>4</v>
      </c>
      <c r="J14702">
        <v>681</v>
      </c>
      <c r="K14702">
        <v>1</v>
      </c>
      <c r="L14702">
        <v>135</v>
      </c>
      <c r="M14702">
        <v>359</v>
      </c>
      <c r="N14702" t="s">
        <v>18</v>
      </c>
      <c r="O14702" s="1">
        <v>2.1308099999999998E-108</v>
      </c>
      <c r="P14702">
        <v>1019</v>
      </c>
    </row>
    <row r="14703" spans="1:16" x14ac:dyDescent="0.25">
      <c r="A14703" t="s">
        <v>21828</v>
      </c>
      <c r="B14703">
        <v>1473</v>
      </c>
      <c r="C14703" s="3" t="str">
        <f>HYPERLINK("http://www.uniprot.org/uniprot/Q2HUI1","tr|Q2HUI1|Q2HUI1_MEDTR")</f>
        <v>tr|Q2HUI1|Q2HUI1_MEDTR</v>
      </c>
      <c r="D14703" t="s">
        <v>21829</v>
      </c>
      <c r="E14703">
        <v>64.38</v>
      </c>
      <c r="F14703">
        <v>511</v>
      </c>
      <c r="G14703">
        <v>182</v>
      </c>
      <c r="H14703">
        <v>21</v>
      </c>
      <c r="I14703">
        <v>1</v>
      </c>
      <c r="J14703">
        <v>1470</v>
      </c>
      <c r="K14703">
        <v>1</v>
      </c>
      <c r="L14703">
        <v>5</v>
      </c>
      <c r="M14703">
        <v>502</v>
      </c>
      <c r="N14703" t="s">
        <v>18</v>
      </c>
      <c r="O14703" s="1">
        <v>3.7842099999999997E-163</v>
      </c>
      <c r="P14703">
        <v>1496</v>
      </c>
    </row>
    <row r="14704" spans="1:16" x14ac:dyDescent="0.25">
      <c r="A14704" t="s">
        <v>21830</v>
      </c>
      <c r="B14704">
        <v>276</v>
      </c>
      <c r="C14704" s="3" t="str">
        <f>HYPERLINK("http://www.uniprot.org/uniprot/A7X6P5","tr|A7X6P5|A7X6P5_PEA")</f>
        <v>tr|A7X6P5|A7X6P5_PEA</v>
      </c>
      <c r="D14704" t="s">
        <v>21831</v>
      </c>
      <c r="E14704">
        <v>97.8</v>
      </c>
      <c r="F14704">
        <v>91</v>
      </c>
      <c r="G14704">
        <v>2</v>
      </c>
      <c r="H14704">
        <v>0</v>
      </c>
      <c r="I14704">
        <v>1</v>
      </c>
      <c r="J14704">
        <v>273</v>
      </c>
      <c r="K14704">
        <v>1</v>
      </c>
      <c r="L14704">
        <v>22</v>
      </c>
      <c r="M14704">
        <v>112</v>
      </c>
      <c r="N14704" t="s">
        <v>18</v>
      </c>
      <c r="O14704" s="1">
        <v>4.4546400000000002E-46</v>
      </c>
      <c r="P14704">
        <v>479</v>
      </c>
    </row>
    <row r="14705" spans="1:16" x14ac:dyDescent="0.25">
      <c r="A14705" t="s">
        <v>21832</v>
      </c>
      <c r="B14705">
        <v>1884</v>
      </c>
      <c r="C14705" s="3" t="str">
        <f>HYPERLINK("http://www.uniprot.org/uniprot/I1NH57","tr|I1NH57|I1NH57_SOYBN")</f>
        <v>tr|I1NH57|I1NH57_SOYBN</v>
      </c>
      <c r="D14705" t="s">
        <v>28</v>
      </c>
      <c r="E14705">
        <v>68.56</v>
      </c>
      <c r="F14705">
        <v>633</v>
      </c>
      <c r="G14705">
        <v>199</v>
      </c>
      <c r="H14705">
        <v>16</v>
      </c>
      <c r="I14705">
        <v>13</v>
      </c>
      <c r="J14705">
        <v>1863</v>
      </c>
      <c r="K14705">
        <v>1</v>
      </c>
      <c r="L14705">
        <v>3</v>
      </c>
      <c r="M14705">
        <v>626</v>
      </c>
      <c r="N14705" t="s">
        <v>18</v>
      </c>
      <c r="O14705">
        <v>0</v>
      </c>
      <c r="P14705">
        <v>2196</v>
      </c>
    </row>
    <row r="14706" spans="1:16" x14ac:dyDescent="0.25">
      <c r="A14706" t="s">
        <v>21833</v>
      </c>
      <c r="B14706">
        <v>1353</v>
      </c>
      <c r="C14706" s="3" t="str">
        <f>HYPERLINK("http://www.uniprot.org/uniprot/G7I368","tr|G7I368|G7I368_MEDTR")</f>
        <v>tr|G7I368|G7I368_MEDTR</v>
      </c>
      <c r="D14706" t="s">
        <v>21834</v>
      </c>
      <c r="E14706">
        <v>70.11</v>
      </c>
      <c r="F14706">
        <v>435</v>
      </c>
      <c r="G14706">
        <v>130</v>
      </c>
      <c r="H14706">
        <v>0</v>
      </c>
      <c r="I14706">
        <v>46</v>
      </c>
      <c r="J14706">
        <v>1350</v>
      </c>
      <c r="K14706">
        <v>1</v>
      </c>
      <c r="L14706">
        <v>4</v>
      </c>
      <c r="M14706">
        <v>435</v>
      </c>
      <c r="N14706" t="s">
        <v>18</v>
      </c>
      <c r="O14706" s="1">
        <v>4.5459200000000002E-168</v>
      </c>
      <c r="P14706">
        <v>1538</v>
      </c>
    </row>
    <row r="14707" spans="1:16" x14ac:dyDescent="0.25">
      <c r="A14707" t="s">
        <v>21835</v>
      </c>
      <c r="B14707">
        <v>837</v>
      </c>
      <c r="C14707" s="3" t="str">
        <f>HYPERLINK("http://www.uniprot.org/uniprot/G7IA30","tr|G7IA30|G7IA30_MEDTR")</f>
        <v>tr|G7IA30|G7IA30_MEDTR</v>
      </c>
      <c r="D14707" t="s">
        <v>21836</v>
      </c>
      <c r="E14707">
        <v>96.8</v>
      </c>
      <c r="F14707">
        <v>188</v>
      </c>
      <c r="G14707">
        <v>6</v>
      </c>
      <c r="H14707">
        <v>0</v>
      </c>
      <c r="I14707">
        <v>1</v>
      </c>
      <c r="J14707">
        <v>564</v>
      </c>
      <c r="K14707">
        <v>1</v>
      </c>
      <c r="L14707">
        <v>1</v>
      </c>
      <c r="M14707">
        <v>188</v>
      </c>
      <c r="N14707" t="s">
        <v>18</v>
      </c>
      <c r="O14707" s="1">
        <v>1.9530999999999999E-105</v>
      </c>
      <c r="P14707">
        <v>995</v>
      </c>
    </row>
    <row r="14708" spans="1:16" x14ac:dyDescent="0.25">
      <c r="A14708" t="s">
        <v>21837</v>
      </c>
      <c r="B14708">
        <v>720</v>
      </c>
      <c r="C14708" s="3" t="str">
        <f>HYPERLINK("http://www.uniprot.org/uniprot/I1KC32","tr|I1KC32|I1KC32_SOYBN")</f>
        <v>tr|I1KC32|I1KC32_SOYBN</v>
      </c>
      <c r="D14708" t="s">
        <v>28</v>
      </c>
      <c r="E14708">
        <v>69.87</v>
      </c>
      <c r="F14708">
        <v>239</v>
      </c>
      <c r="G14708">
        <v>72</v>
      </c>
      <c r="H14708">
        <v>8</v>
      </c>
      <c r="I14708">
        <v>25</v>
      </c>
      <c r="J14708">
        <v>717</v>
      </c>
      <c r="K14708">
        <v>1</v>
      </c>
      <c r="L14708">
        <v>4</v>
      </c>
      <c r="M14708">
        <v>242</v>
      </c>
      <c r="N14708" t="s">
        <v>18</v>
      </c>
      <c r="O14708" s="1">
        <v>1.70651E-90</v>
      </c>
      <c r="P14708">
        <v>865</v>
      </c>
    </row>
    <row r="14709" spans="1:16" x14ac:dyDescent="0.25">
      <c r="A14709" t="s">
        <v>21838</v>
      </c>
      <c r="B14709">
        <v>1350</v>
      </c>
      <c r="C14709" s="3" t="str">
        <f>HYPERLINK("http://www.uniprot.org/uniprot/G7J722","tr|G7J722|G7J722_MEDTR")</f>
        <v>tr|G7J722|G7J722_MEDTR</v>
      </c>
      <c r="D14709" t="s">
        <v>21839</v>
      </c>
      <c r="E14709">
        <v>85.17</v>
      </c>
      <c r="F14709">
        <v>452</v>
      </c>
      <c r="G14709">
        <v>67</v>
      </c>
      <c r="H14709">
        <v>3</v>
      </c>
      <c r="I14709">
        <v>1</v>
      </c>
      <c r="J14709">
        <v>1347</v>
      </c>
      <c r="K14709">
        <v>1</v>
      </c>
      <c r="L14709">
        <v>1</v>
      </c>
      <c r="M14709">
        <v>450</v>
      </c>
      <c r="N14709" t="s">
        <v>18</v>
      </c>
      <c r="O14709">
        <v>0</v>
      </c>
      <c r="P14709">
        <v>1958</v>
      </c>
    </row>
    <row r="14710" spans="1:16" x14ac:dyDescent="0.25">
      <c r="A14710" t="s">
        <v>21840</v>
      </c>
      <c r="B14710">
        <v>660</v>
      </c>
      <c r="C14710" s="3" t="str">
        <f>HYPERLINK("http://www.uniprot.org/uniprot/I1N057","tr|I1N057|I1N057_SOYBN")</f>
        <v>tr|I1N057|I1N057_SOYBN</v>
      </c>
      <c r="D14710" t="s">
        <v>28</v>
      </c>
      <c r="E14710">
        <v>61.03</v>
      </c>
      <c r="F14710">
        <v>213</v>
      </c>
      <c r="G14710">
        <v>83</v>
      </c>
      <c r="H14710">
        <v>7</v>
      </c>
      <c r="I14710">
        <v>1</v>
      </c>
      <c r="J14710">
        <v>618</v>
      </c>
      <c r="K14710">
        <v>1</v>
      </c>
      <c r="L14710">
        <v>1</v>
      </c>
      <c r="M14710">
        <v>213</v>
      </c>
      <c r="N14710" t="s">
        <v>18</v>
      </c>
      <c r="O14710" s="1">
        <v>6.0714700000000003E-62</v>
      </c>
      <c r="P14710">
        <v>618</v>
      </c>
    </row>
    <row r="14711" spans="1:16" x14ac:dyDescent="0.25">
      <c r="A14711" t="s">
        <v>21841</v>
      </c>
      <c r="B14711">
        <v>306</v>
      </c>
      <c r="C14711" s="3" t="str">
        <f>HYPERLINK("http://www.uniprot.org/uniprot/B9RP58","tr|B9RP58|B9RP58_RICCO")</f>
        <v>tr|B9RP58|B9RP58_RICCO</v>
      </c>
      <c r="D14711" t="s">
        <v>21842</v>
      </c>
      <c r="E14711">
        <v>53.26</v>
      </c>
      <c r="F14711">
        <v>92</v>
      </c>
      <c r="G14711">
        <v>43</v>
      </c>
      <c r="H14711">
        <v>0</v>
      </c>
      <c r="I14711">
        <v>28</v>
      </c>
      <c r="J14711">
        <v>303</v>
      </c>
      <c r="K14711">
        <v>1</v>
      </c>
      <c r="L14711">
        <v>262</v>
      </c>
      <c r="M14711">
        <v>352</v>
      </c>
      <c r="N14711" t="s">
        <v>18</v>
      </c>
      <c r="O14711" s="1">
        <v>2.2949499999999999E-18</v>
      </c>
      <c r="P14711">
        <v>240</v>
      </c>
    </row>
    <row r="14712" spans="1:16" x14ac:dyDescent="0.25">
      <c r="A14712" t="s">
        <v>21843</v>
      </c>
      <c r="B14712">
        <v>1440</v>
      </c>
      <c r="C14712" s="3" t="str">
        <f>HYPERLINK("http://www.uniprot.org/uniprot/G7JIQ2","tr|G7JIQ2|G7JIQ2_MEDTR")</f>
        <v>tr|G7JIQ2|G7JIQ2_MEDTR</v>
      </c>
      <c r="D14712" t="s">
        <v>21844</v>
      </c>
      <c r="E14712">
        <v>75.099999999999994</v>
      </c>
      <c r="F14712">
        <v>498</v>
      </c>
      <c r="G14712">
        <v>124</v>
      </c>
      <c r="H14712">
        <v>20</v>
      </c>
      <c r="I14712">
        <v>1</v>
      </c>
      <c r="J14712">
        <v>1434</v>
      </c>
      <c r="K14712">
        <v>1</v>
      </c>
      <c r="L14712">
        <v>1</v>
      </c>
      <c r="M14712">
        <v>498</v>
      </c>
      <c r="N14712" t="s">
        <v>18</v>
      </c>
      <c r="O14712">
        <v>0</v>
      </c>
      <c r="P14712">
        <v>1963</v>
      </c>
    </row>
    <row r="14713" spans="1:16" x14ac:dyDescent="0.25">
      <c r="A14713" t="s">
        <v>21845</v>
      </c>
      <c r="B14713">
        <v>483</v>
      </c>
      <c r="C14713" s="3" t="str">
        <f>HYPERLINK("http://www.uniprot.org/uniprot/I3SPW2","tr|I3SPW2|I3SPW2_MEDTR")</f>
        <v>tr|I3SPW2|I3SPW2_MEDTR</v>
      </c>
      <c r="D14713" t="s">
        <v>22</v>
      </c>
      <c r="E14713">
        <v>88.75</v>
      </c>
      <c r="F14713">
        <v>160</v>
      </c>
      <c r="G14713">
        <v>18</v>
      </c>
      <c r="H14713">
        <v>0</v>
      </c>
      <c r="I14713">
        <v>1</v>
      </c>
      <c r="J14713">
        <v>480</v>
      </c>
      <c r="K14713">
        <v>1</v>
      </c>
      <c r="L14713">
        <v>1</v>
      </c>
      <c r="M14713">
        <v>160</v>
      </c>
      <c r="N14713" t="s">
        <v>18</v>
      </c>
      <c r="O14713" s="1">
        <v>1.3148500000000001E-74</v>
      </c>
      <c r="P14713">
        <v>725</v>
      </c>
    </row>
    <row r="14714" spans="1:16" x14ac:dyDescent="0.25">
      <c r="A14714" t="s">
        <v>21846</v>
      </c>
      <c r="B14714">
        <v>756</v>
      </c>
      <c r="C14714" s="3" t="str">
        <f>HYPERLINK("http://www.uniprot.org/uniprot/I1MY75","tr|I1MY75|I1MY75_SOYBN")</f>
        <v>tr|I1MY75|I1MY75_SOYBN</v>
      </c>
      <c r="D14714" t="s">
        <v>28</v>
      </c>
      <c r="E14714">
        <v>49.52</v>
      </c>
      <c r="F14714">
        <v>317</v>
      </c>
      <c r="G14714">
        <v>160</v>
      </c>
      <c r="H14714">
        <v>66</v>
      </c>
      <c r="I14714">
        <v>1</v>
      </c>
      <c r="J14714">
        <v>753</v>
      </c>
      <c r="K14714">
        <v>1</v>
      </c>
      <c r="L14714">
        <v>48</v>
      </c>
      <c r="M14714">
        <v>364</v>
      </c>
      <c r="N14714" t="s">
        <v>18</v>
      </c>
      <c r="O14714" s="1">
        <v>1.6594000000000001E-70</v>
      </c>
      <c r="P14714">
        <v>693</v>
      </c>
    </row>
    <row r="14715" spans="1:16" x14ac:dyDescent="0.25">
      <c r="A14715" t="s">
        <v>21847</v>
      </c>
      <c r="B14715">
        <v>594</v>
      </c>
      <c r="C14715" s="3" t="str">
        <f>HYPERLINK("http://www.uniprot.org/uniprot/G7JQ40","tr|G7JQ40|G7JQ40_MEDTR")</f>
        <v>tr|G7JQ40|G7JQ40_MEDTR</v>
      </c>
      <c r="D14715" t="s">
        <v>21848</v>
      </c>
      <c r="E14715">
        <v>67.72</v>
      </c>
      <c r="F14715">
        <v>251</v>
      </c>
      <c r="G14715">
        <v>81</v>
      </c>
      <c r="H14715">
        <v>54</v>
      </c>
      <c r="I14715">
        <v>1</v>
      </c>
      <c r="J14715">
        <v>591</v>
      </c>
      <c r="K14715">
        <v>1</v>
      </c>
      <c r="L14715">
        <v>139</v>
      </c>
      <c r="M14715">
        <v>389</v>
      </c>
      <c r="N14715" t="s">
        <v>18</v>
      </c>
      <c r="O14715" s="1">
        <v>6.3955499999999998E-80</v>
      </c>
      <c r="P14715">
        <v>772</v>
      </c>
    </row>
    <row r="14716" spans="1:16" x14ac:dyDescent="0.25">
      <c r="A14716" t="s">
        <v>21849</v>
      </c>
      <c r="B14716">
        <v>759</v>
      </c>
      <c r="C14716" s="3" t="str">
        <f>HYPERLINK("http://www.uniprot.org/uniprot/Q0PJJ3","tr|Q0PJJ3|Q0PJJ3_SOYBN")</f>
        <v>tr|Q0PJJ3|Q0PJJ3_SOYBN</v>
      </c>
      <c r="D14716" t="s">
        <v>21850</v>
      </c>
      <c r="E14716">
        <v>58.99</v>
      </c>
      <c r="F14716">
        <v>278</v>
      </c>
      <c r="G14716">
        <v>114</v>
      </c>
      <c r="H14716">
        <v>29</v>
      </c>
      <c r="I14716">
        <v>1</v>
      </c>
      <c r="J14716">
        <v>747</v>
      </c>
      <c r="K14716">
        <v>1</v>
      </c>
      <c r="L14716">
        <v>1</v>
      </c>
      <c r="M14716">
        <v>278</v>
      </c>
      <c r="N14716" t="s">
        <v>18</v>
      </c>
      <c r="O14716" s="1">
        <v>5.7417899999999995E-79</v>
      </c>
      <c r="P14716">
        <v>766</v>
      </c>
    </row>
    <row r="14717" spans="1:16" x14ac:dyDescent="0.25">
      <c r="A14717" t="s">
        <v>21851</v>
      </c>
      <c r="B14717">
        <v>3138</v>
      </c>
      <c r="C14717" s="3" t="str">
        <f>HYPERLINK("http://www.uniprot.org/uniprot/G7KAU4","tr|G7KAU4|G7KAU4_MEDTR")</f>
        <v>tr|G7KAU4|G7KAU4_MEDTR</v>
      </c>
      <c r="D14717" t="s">
        <v>21852</v>
      </c>
      <c r="E14717">
        <v>62.03</v>
      </c>
      <c r="F14717">
        <v>1093</v>
      </c>
      <c r="G14717">
        <v>415</v>
      </c>
      <c r="H14717">
        <v>72</v>
      </c>
      <c r="I14717">
        <v>1</v>
      </c>
      <c r="J14717">
        <v>3063</v>
      </c>
      <c r="K14717">
        <v>1</v>
      </c>
      <c r="L14717">
        <v>1</v>
      </c>
      <c r="M14717">
        <v>1064</v>
      </c>
      <c r="N14717" t="s">
        <v>18</v>
      </c>
      <c r="O14717">
        <v>0</v>
      </c>
      <c r="P14717">
        <v>3052</v>
      </c>
    </row>
    <row r="14718" spans="1:16" x14ac:dyDescent="0.25">
      <c r="A14718" t="s">
        <v>21853</v>
      </c>
      <c r="B14718">
        <v>840</v>
      </c>
      <c r="C14718" s="3" t="str">
        <f>HYPERLINK("http://www.uniprot.org/uniprot/G7JXJ2","tr|G7JXJ2|G7JXJ2_MEDTR")</f>
        <v>tr|G7JXJ2|G7JXJ2_MEDTR</v>
      </c>
      <c r="D14718" t="s">
        <v>21854</v>
      </c>
      <c r="E14718">
        <v>82.72</v>
      </c>
      <c r="F14718">
        <v>272</v>
      </c>
      <c r="G14718">
        <v>47</v>
      </c>
      <c r="H14718">
        <v>0</v>
      </c>
      <c r="I14718">
        <v>4</v>
      </c>
      <c r="J14718">
        <v>819</v>
      </c>
      <c r="K14718">
        <v>1</v>
      </c>
      <c r="L14718">
        <v>5</v>
      </c>
      <c r="M14718">
        <v>275</v>
      </c>
      <c r="N14718" t="s">
        <v>18</v>
      </c>
      <c r="O14718" s="1">
        <v>1.5280399999999999E-126</v>
      </c>
      <c r="P14718">
        <v>1177</v>
      </c>
    </row>
    <row r="14719" spans="1:16" x14ac:dyDescent="0.25">
      <c r="A14719" t="s">
        <v>21855</v>
      </c>
      <c r="B14719">
        <v>354</v>
      </c>
      <c r="C14719" s="3" t="str">
        <f>HYPERLINK("http://www.uniprot.org/uniprot/G7KAQ0","tr|G7KAQ0|G7KAQ0_MEDTR")</f>
        <v>tr|G7KAQ0|G7KAQ0_MEDTR</v>
      </c>
      <c r="D14719" t="s">
        <v>21856</v>
      </c>
      <c r="E14719">
        <v>94.82</v>
      </c>
      <c r="F14719">
        <v>116</v>
      </c>
      <c r="G14719">
        <v>6</v>
      </c>
      <c r="H14719">
        <v>0</v>
      </c>
      <c r="I14719">
        <v>1</v>
      </c>
      <c r="J14719">
        <v>348</v>
      </c>
      <c r="K14719">
        <v>1</v>
      </c>
      <c r="L14719">
        <v>1</v>
      </c>
      <c r="M14719">
        <v>115</v>
      </c>
      <c r="N14719" t="s">
        <v>18</v>
      </c>
      <c r="O14719" s="1">
        <v>6.1937199999999999E-56</v>
      </c>
      <c r="P14719">
        <v>564</v>
      </c>
    </row>
    <row r="14720" spans="1:16" x14ac:dyDescent="0.25">
      <c r="A14720" t="s">
        <v>21857</v>
      </c>
      <c r="B14720">
        <v>462</v>
      </c>
      <c r="C14720" s="3" t="str">
        <f>HYPERLINK("http://www.uniprot.org/uniprot/G7KVL6","tr|G7KVL6|G7KVL6_MEDTR")</f>
        <v>tr|G7KVL6|G7KVL6_MEDTR</v>
      </c>
      <c r="D14720" t="s">
        <v>460</v>
      </c>
      <c r="E14720">
        <v>35.51</v>
      </c>
      <c r="F14720">
        <v>107</v>
      </c>
      <c r="G14720">
        <v>69</v>
      </c>
      <c r="H14720">
        <v>4</v>
      </c>
      <c r="I14720">
        <v>112</v>
      </c>
      <c r="J14720">
        <v>420</v>
      </c>
      <c r="K14720">
        <v>1</v>
      </c>
      <c r="L14720">
        <v>36</v>
      </c>
      <c r="M14720">
        <v>137</v>
      </c>
      <c r="N14720" t="s">
        <v>18</v>
      </c>
      <c r="O14720" s="1">
        <v>4.6250999999999998E-11</v>
      </c>
      <c r="P14720">
        <v>177</v>
      </c>
    </row>
    <row r="14721" spans="1:16" x14ac:dyDescent="0.25">
      <c r="A14721" t="s">
        <v>21858</v>
      </c>
      <c r="B14721">
        <v>471</v>
      </c>
      <c r="C14721" s="3" t="str">
        <f>HYPERLINK("http://www.uniprot.org/uniprot/G7K2E0","tr|G7K2E0|G7K2E0_MEDTR")</f>
        <v>tr|G7K2E0|G7K2E0_MEDTR</v>
      </c>
      <c r="D14721" t="s">
        <v>21859</v>
      </c>
      <c r="E14721">
        <v>48.14</v>
      </c>
      <c r="F14721">
        <v>135</v>
      </c>
      <c r="G14721">
        <v>70</v>
      </c>
      <c r="H14721">
        <v>4</v>
      </c>
      <c r="I14721">
        <v>7</v>
      </c>
      <c r="J14721">
        <v>399</v>
      </c>
      <c r="K14721">
        <v>1</v>
      </c>
      <c r="L14721">
        <v>4</v>
      </c>
      <c r="M14721">
        <v>132</v>
      </c>
      <c r="N14721" t="s">
        <v>18</v>
      </c>
      <c r="O14721" s="1">
        <v>5.37039E-20</v>
      </c>
      <c r="P14721">
        <v>254</v>
      </c>
    </row>
    <row r="14722" spans="1:16" x14ac:dyDescent="0.25">
      <c r="A14722" t="s">
        <v>21860</v>
      </c>
      <c r="B14722">
        <v>255</v>
      </c>
      <c r="C14722" s="3" t="str">
        <f>HYPERLINK("http://www.uniprot.org/uniprot/O77322","tr|O77322|O77322_PLAF7")</f>
        <v>tr|O77322|O77322_PLAF7</v>
      </c>
      <c r="D14722" t="s">
        <v>2742</v>
      </c>
      <c r="E14722">
        <v>40.29</v>
      </c>
      <c r="F14722">
        <v>67</v>
      </c>
      <c r="G14722">
        <v>40</v>
      </c>
      <c r="H14722">
        <v>0</v>
      </c>
      <c r="I14722">
        <v>40</v>
      </c>
      <c r="J14722">
        <v>240</v>
      </c>
      <c r="K14722">
        <v>1</v>
      </c>
      <c r="L14722">
        <v>272</v>
      </c>
      <c r="M14722">
        <v>338</v>
      </c>
      <c r="N14722" t="s">
        <v>18</v>
      </c>
      <c r="O14722" s="1">
        <v>8.6897299999999997E-10</v>
      </c>
      <c r="P14722">
        <v>166</v>
      </c>
    </row>
    <row r="14723" spans="1:16" x14ac:dyDescent="0.25">
      <c r="A14723" t="s">
        <v>21861</v>
      </c>
      <c r="B14723">
        <v>1185</v>
      </c>
      <c r="C14723" s="3" t="str">
        <f>HYPERLINK("http://www.uniprot.org/uniprot/B9N218","tr|B9N218|B9N218_POPTR")</f>
        <v>tr|B9N218|B9N218_POPTR</v>
      </c>
      <c r="D14723" t="s">
        <v>21862</v>
      </c>
      <c r="E14723">
        <v>88.71</v>
      </c>
      <c r="F14723">
        <v>390</v>
      </c>
      <c r="G14723">
        <v>44</v>
      </c>
      <c r="H14723">
        <v>0</v>
      </c>
      <c r="I14723">
        <v>1</v>
      </c>
      <c r="J14723">
        <v>1170</v>
      </c>
      <c r="K14723">
        <v>1</v>
      </c>
      <c r="L14723">
        <v>1</v>
      </c>
      <c r="M14723">
        <v>390</v>
      </c>
      <c r="N14723" t="s">
        <v>18</v>
      </c>
      <c r="O14723">
        <v>0</v>
      </c>
      <c r="P14723">
        <v>1895</v>
      </c>
    </row>
    <row r="14724" spans="1:16" x14ac:dyDescent="0.25">
      <c r="A14724" t="s">
        <v>21863</v>
      </c>
      <c r="B14724">
        <v>1155</v>
      </c>
      <c r="C14724" s="3" t="str">
        <f>HYPERLINK("http://www.uniprot.org/uniprot/G7IKD2","tr|G7IKD2|G7IKD2_MEDTR")</f>
        <v>tr|G7IKD2|G7IKD2_MEDTR</v>
      </c>
      <c r="D14724" t="s">
        <v>19839</v>
      </c>
      <c r="E14724">
        <v>66.930000000000007</v>
      </c>
      <c r="F14724">
        <v>372</v>
      </c>
      <c r="G14724">
        <v>123</v>
      </c>
      <c r="H14724">
        <v>3</v>
      </c>
      <c r="I14724">
        <v>37</v>
      </c>
      <c r="J14724">
        <v>1143</v>
      </c>
      <c r="K14724">
        <v>1</v>
      </c>
      <c r="L14724">
        <v>11</v>
      </c>
      <c r="M14724">
        <v>374</v>
      </c>
      <c r="N14724" t="s">
        <v>18</v>
      </c>
      <c r="O14724" s="1">
        <v>4.1763300000000002E-140</v>
      </c>
      <c r="P14724">
        <v>1296</v>
      </c>
    </row>
    <row r="14725" spans="1:16" x14ac:dyDescent="0.25">
      <c r="A14725" t="s">
        <v>21864</v>
      </c>
      <c r="B14725">
        <v>1668</v>
      </c>
      <c r="C14725" s="3" t="str">
        <f>HYPERLINK("http://www.uniprot.org/uniprot/I1MG20","tr|I1MG20|I1MG20_SOYBN")</f>
        <v>tr|I1MG20|I1MG20_SOYBN</v>
      </c>
      <c r="D14725" t="s">
        <v>28</v>
      </c>
      <c r="E14725">
        <v>66.239999999999995</v>
      </c>
      <c r="F14725">
        <v>557</v>
      </c>
      <c r="G14725">
        <v>188</v>
      </c>
      <c r="H14725">
        <v>10</v>
      </c>
      <c r="I14725">
        <v>13</v>
      </c>
      <c r="J14725">
        <v>1653</v>
      </c>
      <c r="K14725">
        <v>1</v>
      </c>
      <c r="L14725">
        <v>132</v>
      </c>
      <c r="M14725">
        <v>688</v>
      </c>
      <c r="N14725" t="s">
        <v>18</v>
      </c>
      <c r="O14725">
        <v>0</v>
      </c>
      <c r="P14725">
        <v>1831</v>
      </c>
    </row>
    <row r="14726" spans="1:16" x14ac:dyDescent="0.25">
      <c r="A14726" t="s">
        <v>21865</v>
      </c>
      <c r="B14726">
        <v>3051</v>
      </c>
      <c r="C14726" s="3" t="str">
        <f>HYPERLINK("http://www.uniprot.org/uniprot/G7JWK2","tr|G7JWK2|G7JWK2_MEDTR")</f>
        <v>tr|G7JWK2|G7JWK2_MEDTR</v>
      </c>
      <c r="D14726" t="s">
        <v>21866</v>
      </c>
      <c r="E14726">
        <v>87.64</v>
      </c>
      <c r="F14726">
        <v>971</v>
      </c>
      <c r="G14726">
        <v>120</v>
      </c>
      <c r="H14726">
        <v>5</v>
      </c>
      <c r="I14726">
        <v>151</v>
      </c>
      <c r="J14726">
        <v>3048</v>
      </c>
      <c r="K14726">
        <v>1</v>
      </c>
      <c r="L14726">
        <v>57</v>
      </c>
      <c r="M14726">
        <v>1016</v>
      </c>
      <c r="N14726" t="s">
        <v>18</v>
      </c>
      <c r="O14726">
        <v>0</v>
      </c>
      <c r="P14726">
        <v>4408</v>
      </c>
    </row>
    <row r="14727" spans="1:16" x14ac:dyDescent="0.25">
      <c r="A14727" t="s">
        <v>21867</v>
      </c>
      <c r="B14727">
        <v>585</v>
      </c>
      <c r="C14727" s="3" t="str">
        <f>HYPERLINK("http://www.uniprot.org/uniprot/I3S6Z1","tr|I3S6Z1|I3S6Z1_MEDTR")</f>
        <v>tr|I3S6Z1|I3S6Z1_MEDTR</v>
      </c>
      <c r="D14727" t="s">
        <v>22</v>
      </c>
      <c r="E14727">
        <v>94.73</v>
      </c>
      <c r="F14727">
        <v>190</v>
      </c>
      <c r="G14727">
        <v>10</v>
      </c>
      <c r="H14727">
        <v>0</v>
      </c>
      <c r="I14727">
        <v>13</v>
      </c>
      <c r="J14727">
        <v>582</v>
      </c>
      <c r="K14727">
        <v>1</v>
      </c>
      <c r="L14727">
        <v>40</v>
      </c>
      <c r="M14727">
        <v>229</v>
      </c>
      <c r="N14727" t="s">
        <v>18</v>
      </c>
      <c r="O14727" s="1">
        <v>2.0737399999999999E-104</v>
      </c>
      <c r="P14727">
        <v>983</v>
      </c>
    </row>
    <row r="14728" spans="1:16" x14ac:dyDescent="0.25">
      <c r="A14728" t="s">
        <v>21868</v>
      </c>
      <c r="B14728">
        <v>279</v>
      </c>
      <c r="C14728" s="3" t="str">
        <f>HYPERLINK("http://www.uniprot.org/uniprot/Q8GUX9","tr|Q8GUX9|Q8GUX9_POPAL")</f>
        <v>tr|Q8GUX9|Q8GUX9_POPAL</v>
      </c>
      <c r="D14728" t="s">
        <v>21869</v>
      </c>
      <c r="E14728">
        <v>72.97</v>
      </c>
      <c r="F14728">
        <v>74</v>
      </c>
      <c r="G14728">
        <v>20</v>
      </c>
      <c r="H14728">
        <v>0</v>
      </c>
      <c r="I14728">
        <v>1</v>
      </c>
      <c r="J14728">
        <v>222</v>
      </c>
      <c r="K14728">
        <v>1</v>
      </c>
      <c r="L14728">
        <v>24</v>
      </c>
      <c r="M14728">
        <v>97</v>
      </c>
      <c r="N14728" t="s">
        <v>18</v>
      </c>
      <c r="O14728" s="1">
        <v>3.78265E-21</v>
      </c>
      <c r="P14728">
        <v>264</v>
      </c>
    </row>
    <row r="14729" spans="1:16" x14ac:dyDescent="0.25">
      <c r="A14729" t="s">
        <v>21870</v>
      </c>
      <c r="B14729">
        <v>1407</v>
      </c>
      <c r="C14729" s="3" t="str">
        <f>HYPERLINK("http://www.uniprot.org/uniprot/Q2HUH9","tr|Q2HUH9|Q2HUH9_MEDTR")</f>
        <v>tr|Q2HUH9|Q2HUH9_MEDTR</v>
      </c>
      <c r="D14729" t="s">
        <v>21871</v>
      </c>
      <c r="E14729">
        <v>87.02</v>
      </c>
      <c r="F14729">
        <v>478</v>
      </c>
      <c r="G14729">
        <v>62</v>
      </c>
      <c r="H14729">
        <v>10</v>
      </c>
      <c r="I14729">
        <v>1</v>
      </c>
      <c r="J14729">
        <v>1404</v>
      </c>
      <c r="K14729">
        <v>1</v>
      </c>
      <c r="L14729">
        <v>1</v>
      </c>
      <c r="M14729">
        <v>478</v>
      </c>
      <c r="N14729" t="s">
        <v>18</v>
      </c>
      <c r="O14729">
        <v>0</v>
      </c>
      <c r="P14729">
        <v>2160</v>
      </c>
    </row>
    <row r="14730" spans="1:16" x14ac:dyDescent="0.25">
      <c r="A14730" t="s">
        <v>21872</v>
      </c>
      <c r="B14730">
        <v>1293</v>
      </c>
      <c r="C14730" s="3" t="str">
        <f>HYPERLINK("http://www.uniprot.org/uniprot/I1KWR6","tr|I1KWR6|I1KWR6_SOYBN")</f>
        <v>tr|I1KWR6|I1KWR6_SOYBN</v>
      </c>
      <c r="D14730" t="s">
        <v>71</v>
      </c>
      <c r="E14730">
        <v>80.08</v>
      </c>
      <c r="F14730">
        <v>462</v>
      </c>
      <c r="G14730">
        <v>92</v>
      </c>
      <c r="H14730">
        <v>32</v>
      </c>
      <c r="I14730">
        <v>1</v>
      </c>
      <c r="J14730">
        <v>1290</v>
      </c>
      <c r="K14730">
        <v>1</v>
      </c>
      <c r="L14730">
        <v>1</v>
      </c>
      <c r="M14730">
        <v>461</v>
      </c>
      <c r="N14730" t="s">
        <v>18</v>
      </c>
      <c r="O14730">
        <v>0</v>
      </c>
      <c r="P14730">
        <v>1930</v>
      </c>
    </row>
    <row r="14731" spans="1:16" x14ac:dyDescent="0.25">
      <c r="A14731" t="s">
        <v>21873</v>
      </c>
      <c r="B14731">
        <v>654</v>
      </c>
      <c r="C14731" s="3" t="str">
        <f>HYPERLINK("http://www.uniprot.org/uniprot/G8A0R2","tr|G8A0R2|G8A0R2_MEDTR")</f>
        <v>tr|G8A0R2|G8A0R2_MEDTR</v>
      </c>
      <c r="D14731" t="s">
        <v>15047</v>
      </c>
      <c r="E14731">
        <v>64.86</v>
      </c>
      <c r="F14731">
        <v>185</v>
      </c>
      <c r="G14731">
        <v>65</v>
      </c>
      <c r="H14731">
        <v>0</v>
      </c>
      <c r="I14731">
        <v>94</v>
      </c>
      <c r="J14731">
        <v>648</v>
      </c>
      <c r="K14731">
        <v>1</v>
      </c>
      <c r="L14731">
        <v>360</v>
      </c>
      <c r="M14731">
        <v>524</v>
      </c>
      <c r="N14731" t="s">
        <v>18</v>
      </c>
      <c r="O14731" s="1">
        <v>2.3278400000000001E-58</v>
      </c>
      <c r="P14731">
        <v>587</v>
      </c>
    </row>
    <row r="14732" spans="1:16" x14ac:dyDescent="0.25">
      <c r="A14732" t="s">
        <v>21874</v>
      </c>
      <c r="B14732">
        <v>1575</v>
      </c>
      <c r="C14732" s="3" t="str">
        <f>HYPERLINK("http://www.uniprot.org/uniprot/G7I369","tr|G7I369|G7I369_MEDTR")</f>
        <v>tr|G7I369|G7I369_MEDTR</v>
      </c>
      <c r="D14732" t="s">
        <v>21875</v>
      </c>
      <c r="E14732">
        <v>80.459999999999994</v>
      </c>
      <c r="F14732">
        <v>558</v>
      </c>
      <c r="G14732">
        <v>109</v>
      </c>
      <c r="H14732">
        <v>34</v>
      </c>
      <c r="I14732">
        <v>1</v>
      </c>
      <c r="J14732">
        <v>1572</v>
      </c>
      <c r="K14732">
        <v>1</v>
      </c>
      <c r="L14732">
        <v>1</v>
      </c>
      <c r="M14732">
        <v>550</v>
      </c>
      <c r="N14732" t="s">
        <v>18</v>
      </c>
      <c r="O14732">
        <v>0</v>
      </c>
      <c r="P14732">
        <v>2232</v>
      </c>
    </row>
    <row r="14733" spans="1:16" x14ac:dyDescent="0.25">
      <c r="A14733" t="s">
        <v>21876</v>
      </c>
      <c r="B14733">
        <v>1815</v>
      </c>
      <c r="C14733" s="3" t="str">
        <f>HYPERLINK("http://www.uniprot.org/uniprot/G7IA37","tr|G7IA37|G7IA37_MEDTR")</f>
        <v>tr|G7IA37|G7IA37_MEDTR</v>
      </c>
      <c r="D14733" t="s">
        <v>21877</v>
      </c>
      <c r="E14733">
        <v>92.05</v>
      </c>
      <c r="F14733">
        <v>604</v>
      </c>
      <c r="G14733">
        <v>48</v>
      </c>
      <c r="H14733">
        <v>0</v>
      </c>
      <c r="I14733">
        <v>1</v>
      </c>
      <c r="J14733">
        <v>1812</v>
      </c>
      <c r="K14733">
        <v>1</v>
      </c>
      <c r="L14733">
        <v>1</v>
      </c>
      <c r="M14733">
        <v>596</v>
      </c>
      <c r="N14733" t="s">
        <v>18</v>
      </c>
      <c r="O14733">
        <v>0</v>
      </c>
      <c r="P14733">
        <v>2867</v>
      </c>
    </row>
    <row r="14734" spans="1:16" x14ac:dyDescent="0.25">
      <c r="A14734" t="s">
        <v>21878</v>
      </c>
      <c r="B14734">
        <v>381</v>
      </c>
      <c r="C14734" s="3" t="str">
        <f>HYPERLINK("http://www.uniprot.org/uniprot/I1K9W2","tr|I1K9W2|I1K9W2_SOYBN")</f>
        <v>tr|I1K9W2|I1K9W2_SOYBN</v>
      </c>
      <c r="D14734" t="s">
        <v>71</v>
      </c>
      <c r="E14734">
        <v>85.43</v>
      </c>
      <c r="F14734">
        <v>103</v>
      </c>
      <c r="G14734">
        <v>15</v>
      </c>
      <c r="H14734">
        <v>0</v>
      </c>
      <c r="I14734">
        <v>10</v>
      </c>
      <c r="J14734">
        <v>318</v>
      </c>
      <c r="K14734">
        <v>1</v>
      </c>
      <c r="L14734">
        <v>2</v>
      </c>
      <c r="M14734">
        <v>104</v>
      </c>
      <c r="N14734" t="s">
        <v>18</v>
      </c>
      <c r="O14734" s="1">
        <v>4.8907700000000001E-45</v>
      </c>
      <c r="P14734">
        <v>470</v>
      </c>
    </row>
    <row r="14735" spans="1:16" x14ac:dyDescent="0.25">
      <c r="A14735" t="s">
        <v>21879</v>
      </c>
      <c r="B14735">
        <v>1365</v>
      </c>
      <c r="C14735" s="3" t="str">
        <f>HYPERLINK("http://www.uniprot.org/uniprot/G7J6K5","tr|G7J6K5|G7J6K5_MEDTR")</f>
        <v>tr|G7J6K5|G7J6K5_MEDTR</v>
      </c>
      <c r="D14735" t="s">
        <v>21880</v>
      </c>
      <c r="E14735">
        <v>85.68</v>
      </c>
      <c r="F14735">
        <v>426</v>
      </c>
      <c r="G14735">
        <v>61</v>
      </c>
      <c r="H14735">
        <v>13</v>
      </c>
      <c r="I14735">
        <v>58</v>
      </c>
      <c r="J14735">
        <v>1296</v>
      </c>
      <c r="K14735">
        <v>1</v>
      </c>
      <c r="L14735">
        <v>23</v>
      </c>
      <c r="M14735">
        <v>448</v>
      </c>
      <c r="N14735" t="s">
        <v>18</v>
      </c>
      <c r="O14735">
        <v>0</v>
      </c>
      <c r="P14735">
        <v>1931</v>
      </c>
    </row>
    <row r="14736" spans="1:16" x14ac:dyDescent="0.25">
      <c r="A14736" t="s">
        <v>21881</v>
      </c>
      <c r="B14736">
        <v>981</v>
      </c>
      <c r="C14736" s="3" t="str">
        <f>HYPERLINK("http://www.uniprot.org/uniprot/G7IY98","tr|G7IY98|G7IY98_MEDTR")</f>
        <v>tr|G7IY98|G7IY98_MEDTR</v>
      </c>
      <c r="D14736" t="s">
        <v>21882</v>
      </c>
      <c r="E14736">
        <v>98.01</v>
      </c>
      <c r="F14736">
        <v>302</v>
      </c>
      <c r="G14736">
        <v>6</v>
      </c>
      <c r="H14736">
        <v>0</v>
      </c>
      <c r="I14736">
        <v>1</v>
      </c>
      <c r="J14736">
        <v>906</v>
      </c>
      <c r="K14736">
        <v>1</v>
      </c>
      <c r="L14736">
        <v>1</v>
      </c>
      <c r="M14736">
        <v>302</v>
      </c>
      <c r="N14736" t="s">
        <v>18</v>
      </c>
      <c r="O14736" s="1">
        <v>1.3885399999999999E-175</v>
      </c>
      <c r="P14736">
        <v>1601</v>
      </c>
    </row>
    <row r="14737" spans="1:16" x14ac:dyDescent="0.25">
      <c r="A14737" t="s">
        <v>21883</v>
      </c>
      <c r="B14737">
        <v>639</v>
      </c>
      <c r="C14737" s="3" t="str">
        <f>HYPERLINK("http://www.uniprot.org/uniprot/I1LXS9","tr|I1LXS9|I1LXS9_SOYBN")</f>
        <v>tr|I1LXS9|I1LXS9_SOYBN</v>
      </c>
      <c r="D14737" t="s">
        <v>28</v>
      </c>
      <c r="E14737">
        <v>91.66</v>
      </c>
      <c r="F14737">
        <v>180</v>
      </c>
      <c r="G14737">
        <v>15</v>
      </c>
      <c r="H14737">
        <v>0</v>
      </c>
      <c r="I14737">
        <v>97</v>
      </c>
      <c r="J14737">
        <v>636</v>
      </c>
      <c r="K14737">
        <v>1</v>
      </c>
      <c r="L14737">
        <v>19165</v>
      </c>
      <c r="M14737">
        <v>19344</v>
      </c>
      <c r="N14737" t="s">
        <v>18</v>
      </c>
      <c r="O14737" s="1">
        <v>6.75532E-99</v>
      </c>
      <c r="P14737">
        <v>881</v>
      </c>
    </row>
    <row r="14738" spans="1:16" x14ac:dyDescent="0.25">
      <c r="A14738" t="s">
        <v>21884</v>
      </c>
      <c r="B14738">
        <v>819</v>
      </c>
      <c r="C14738" s="3" t="str">
        <f>HYPERLINK("http://www.uniprot.org/uniprot/I1KMA4","tr|I1KMA4|I1KMA4_SOYBN")</f>
        <v>tr|I1KMA4|I1KMA4_SOYBN</v>
      </c>
      <c r="D14738" t="s">
        <v>28</v>
      </c>
      <c r="E14738">
        <v>49.18</v>
      </c>
      <c r="F14738">
        <v>244</v>
      </c>
      <c r="G14738">
        <v>124</v>
      </c>
      <c r="H14738">
        <v>15</v>
      </c>
      <c r="I14738">
        <v>130</v>
      </c>
      <c r="J14738">
        <v>816</v>
      </c>
      <c r="K14738">
        <v>1</v>
      </c>
      <c r="L14738">
        <v>77</v>
      </c>
      <c r="M14738">
        <v>320</v>
      </c>
      <c r="N14738" t="s">
        <v>18</v>
      </c>
      <c r="O14738" s="1">
        <v>8.4977399999999999E-58</v>
      </c>
      <c r="P14738">
        <v>584</v>
      </c>
    </row>
    <row r="14739" spans="1:16" x14ac:dyDescent="0.25">
      <c r="A14739" t="s">
        <v>21885</v>
      </c>
      <c r="B14739">
        <v>723</v>
      </c>
      <c r="C14739" s="3" t="str">
        <f>HYPERLINK("http://www.uniprot.org/uniprot/I1LQ75","tr|I1LQ75|I1LQ75_SOYBN")</f>
        <v>tr|I1LQ75|I1LQ75_SOYBN</v>
      </c>
      <c r="D14739" t="s">
        <v>71</v>
      </c>
      <c r="E14739">
        <v>73.75</v>
      </c>
      <c r="F14739">
        <v>240</v>
      </c>
      <c r="G14739">
        <v>63</v>
      </c>
      <c r="H14739">
        <v>0</v>
      </c>
      <c r="I14739">
        <v>1</v>
      </c>
      <c r="J14739">
        <v>720</v>
      </c>
      <c r="K14739">
        <v>1</v>
      </c>
      <c r="L14739">
        <v>25</v>
      </c>
      <c r="M14739">
        <v>262</v>
      </c>
      <c r="N14739" t="s">
        <v>18</v>
      </c>
      <c r="O14739" s="1">
        <v>1.00588E-106</v>
      </c>
      <c r="P14739">
        <v>1005</v>
      </c>
    </row>
    <row r="14740" spans="1:16" x14ac:dyDescent="0.25">
      <c r="A14740" t="s">
        <v>21886</v>
      </c>
      <c r="B14740">
        <v>297</v>
      </c>
      <c r="C14740" s="3" t="str">
        <f>HYPERLINK("http://www.uniprot.org/uniprot/P93510","tr|P93510|P93510_ROBPS")</f>
        <v>tr|P93510|P93510_ROBPS</v>
      </c>
      <c r="D14740" t="s">
        <v>21887</v>
      </c>
      <c r="E14740">
        <v>88.88</v>
      </c>
      <c r="F14740">
        <v>99</v>
      </c>
      <c r="G14740">
        <v>11</v>
      </c>
      <c r="H14740">
        <v>1</v>
      </c>
      <c r="I14740">
        <v>1</v>
      </c>
      <c r="J14740">
        <v>294</v>
      </c>
      <c r="K14740">
        <v>1</v>
      </c>
      <c r="L14740">
        <v>1</v>
      </c>
      <c r="M14740">
        <v>99</v>
      </c>
      <c r="N14740" t="s">
        <v>18</v>
      </c>
      <c r="O14740" s="1">
        <v>6.7110800000000004E-42</v>
      </c>
      <c r="P14740">
        <v>443</v>
      </c>
    </row>
    <row r="14741" spans="1:16" x14ac:dyDescent="0.25">
      <c r="A14741" t="s">
        <v>21888</v>
      </c>
      <c r="B14741">
        <v>810</v>
      </c>
      <c r="C14741" s="3" t="str">
        <f>HYPERLINK("http://www.uniprot.org/uniprot/G7JQ41","tr|G7JQ41|G7JQ41_MEDTR")</f>
        <v>tr|G7JQ41|G7JQ41_MEDTR</v>
      </c>
      <c r="D14741" t="s">
        <v>21889</v>
      </c>
      <c r="E14741">
        <v>94.4</v>
      </c>
      <c r="F14741">
        <v>268</v>
      </c>
      <c r="G14741">
        <v>15</v>
      </c>
      <c r="H14741">
        <v>0</v>
      </c>
      <c r="I14741">
        <v>1</v>
      </c>
      <c r="J14741">
        <v>804</v>
      </c>
      <c r="K14741">
        <v>1</v>
      </c>
      <c r="L14741">
        <v>1</v>
      </c>
      <c r="M14741">
        <v>268</v>
      </c>
      <c r="N14741" t="s">
        <v>18</v>
      </c>
      <c r="O14741" s="1">
        <v>3.0823E-137</v>
      </c>
      <c r="P14741">
        <v>1269</v>
      </c>
    </row>
    <row r="14742" spans="1:16" x14ac:dyDescent="0.25">
      <c r="A14742" t="s">
        <v>21890</v>
      </c>
      <c r="B14742">
        <v>1245</v>
      </c>
      <c r="C14742" s="3" t="str">
        <f>HYPERLINK("http://www.uniprot.org/uniprot/I1JGF8","tr|I1JGF8|I1JGF8_SOYBN")</f>
        <v>tr|I1JGF8|I1JGF8_SOYBN</v>
      </c>
      <c r="D14742" t="s">
        <v>28</v>
      </c>
      <c r="E14742">
        <v>34.11</v>
      </c>
      <c r="F14742">
        <v>170</v>
      </c>
      <c r="G14742">
        <v>112</v>
      </c>
      <c r="H14742">
        <v>2</v>
      </c>
      <c r="I14742">
        <v>523</v>
      </c>
      <c r="J14742">
        <v>1026</v>
      </c>
      <c r="K14742">
        <v>1</v>
      </c>
      <c r="L14742">
        <v>327</v>
      </c>
      <c r="M14742">
        <v>495</v>
      </c>
      <c r="N14742" t="s">
        <v>18</v>
      </c>
      <c r="O14742" s="1">
        <v>3.5766299999999999E-15</v>
      </c>
      <c r="P14742">
        <v>219</v>
      </c>
    </row>
    <row r="14743" spans="1:16" x14ac:dyDescent="0.25">
      <c r="A14743" t="s">
        <v>21891</v>
      </c>
      <c r="B14743">
        <v>2310</v>
      </c>
      <c r="C14743" s="3" t="str">
        <f>HYPERLINK("http://www.uniprot.org/uniprot/K7KZM3","tr|K7KZM3|K7KZM3_SOYBN")</f>
        <v>tr|K7KZM3|K7KZM3_SOYBN</v>
      </c>
      <c r="D14743" t="s">
        <v>28</v>
      </c>
      <c r="E14743">
        <v>82.66</v>
      </c>
      <c r="F14743">
        <v>773</v>
      </c>
      <c r="G14743">
        <v>134</v>
      </c>
      <c r="H14743">
        <v>4</v>
      </c>
      <c r="I14743">
        <v>1</v>
      </c>
      <c r="J14743">
        <v>2307</v>
      </c>
      <c r="K14743">
        <v>1</v>
      </c>
      <c r="L14743">
        <v>41</v>
      </c>
      <c r="M14743">
        <v>810</v>
      </c>
      <c r="N14743" t="s">
        <v>18</v>
      </c>
      <c r="O14743">
        <v>0</v>
      </c>
      <c r="P14743">
        <v>3326</v>
      </c>
    </row>
    <row r="14744" spans="1:16" x14ac:dyDescent="0.25">
      <c r="A14744" t="s">
        <v>21892</v>
      </c>
      <c r="B14744">
        <v>3504</v>
      </c>
      <c r="C14744" s="3" t="str">
        <f>HYPERLINK("http://www.uniprot.org/uniprot/G7JXI9","tr|G7JXI9|G7JXI9_MEDTR")</f>
        <v>tr|G7JXI9|G7JXI9_MEDTR</v>
      </c>
      <c r="D14744" t="s">
        <v>21893</v>
      </c>
      <c r="E14744">
        <v>78.66</v>
      </c>
      <c r="F14744">
        <v>1209</v>
      </c>
      <c r="G14744">
        <v>258</v>
      </c>
      <c r="H14744">
        <v>53</v>
      </c>
      <c r="I14744">
        <v>1</v>
      </c>
      <c r="J14744">
        <v>3468</v>
      </c>
      <c r="K14744">
        <v>1</v>
      </c>
      <c r="L14744">
        <v>25</v>
      </c>
      <c r="M14744">
        <v>1207</v>
      </c>
      <c r="N14744" t="s">
        <v>18</v>
      </c>
      <c r="O14744">
        <v>0</v>
      </c>
      <c r="P14744">
        <v>4648</v>
      </c>
    </row>
    <row r="14745" spans="1:16" x14ac:dyDescent="0.25">
      <c r="A14745" t="s">
        <v>21894</v>
      </c>
      <c r="B14745">
        <v>693</v>
      </c>
      <c r="C14745" s="3" t="str">
        <f>HYPERLINK("http://www.uniprot.org/uniprot/B7FMK2","tr|B7FMK2|B7FMK2_MEDTR")</f>
        <v>tr|B7FMK2|B7FMK2_MEDTR</v>
      </c>
      <c r="D14745" t="s">
        <v>21895</v>
      </c>
      <c r="E14745">
        <v>84.34</v>
      </c>
      <c r="F14745">
        <v>230</v>
      </c>
      <c r="G14745">
        <v>36</v>
      </c>
      <c r="H14745">
        <v>0</v>
      </c>
      <c r="I14745">
        <v>1</v>
      </c>
      <c r="J14745">
        <v>690</v>
      </c>
      <c r="K14745">
        <v>1</v>
      </c>
      <c r="L14745">
        <v>1</v>
      </c>
      <c r="M14745">
        <v>230</v>
      </c>
      <c r="N14745" t="s">
        <v>18</v>
      </c>
      <c r="O14745" s="1">
        <v>6.0723599999999997E-103</v>
      </c>
      <c r="P14745">
        <v>972</v>
      </c>
    </row>
    <row r="14746" spans="1:16" x14ac:dyDescent="0.25">
      <c r="A14746" t="s">
        <v>21896</v>
      </c>
      <c r="B14746">
        <v>1938</v>
      </c>
      <c r="C14746" s="3" t="str">
        <f>HYPERLINK("http://www.uniprot.org/uniprot/G7I2H0","tr|G7I2H0|G7I2H0_MEDTR")</f>
        <v>tr|G7I2H0|G7I2H0_MEDTR</v>
      </c>
      <c r="D14746" t="s">
        <v>144</v>
      </c>
      <c r="E14746">
        <v>32.9</v>
      </c>
      <c r="F14746">
        <v>310</v>
      </c>
      <c r="G14746">
        <v>208</v>
      </c>
      <c r="H14746">
        <v>1</v>
      </c>
      <c r="I14746">
        <v>964</v>
      </c>
      <c r="J14746">
        <v>1890</v>
      </c>
      <c r="K14746">
        <v>1</v>
      </c>
      <c r="L14746">
        <v>27</v>
      </c>
      <c r="M14746">
        <v>285</v>
      </c>
      <c r="N14746" t="s">
        <v>18</v>
      </c>
      <c r="O14746" s="1">
        <v>4.4543799999999999E-32</v>
      </c>
      <c r="P14746">
        <v>367</v>
      </c>
    </row>
    <row r="14747" spans="1:16" x14ac:dyDescent="0.25">
      <c r="A14747" t="s">
        <v>21897</v>
      </c>
      <c r="B14747">
        <v>840</v>
      </c>
      <c r="C14747" s="3" t="str">
        <f>HYPERLINK("http://www.uniprot.org/uniprot/I3S0Z1","tr|I3S0Z1|I3S0Z1_MEDTR")</f>
        <v>tr|I3S0Z1|I3S0Z1_MEDTR</v>
      </c>
      <c r="D14747" t="s">
        <v>22</v>
      </c>
      <c r="E14747">
        <v>82.43</v>
      </c>
      <c r="F14747">
        <v>279</v>
      </c>
      <c r="G14747">
        <v>49</v>
      </c>
      <c r="H14747">
        <v>0</v>
      </c>
      <c r="I14747">
        <v>1</v>
      </c>
      <c r="J14747">
        <v>837</v>
      </c>
      <c r="K14747">
        <v>1</v>
      </c>
      <c r="L14747">
        <v>1</v>
      </c>
      <c r="M14747">
        <v>279</v>
      </c>
      <c r="N14747" t="s">
        <v>18</v>
      </c>
      <c r="O14747" s="1">
        <v>3.6285699999999997E-136</v>
      </c>
      <c r="P14747">
        <v>1260</v>
      </c>
    </row>
    <row r="14748" spans="1:16" x14ac:dyDescent="0.25">
      <c r="A14748" t="s">
        <v>21898</v>
      </c>
      <c r="B14748">
        <v>1020</v>
      </c>
      <c r="C14748" s="3" t="str">
        <f>HYPERLINK("http://www.uniprot.org/uniprot/K7KY26","tr|K7KY26|K7KY26_SOYBN")</f>
        <v>tr|K7KY26|K7KY26_SOYBN</v>
      </c>
      <c r="D14748" t="s">
        <v>28</v>
      </c>
      <c r="E14748">
        <v>40.479999999999997</v>
      </c>
      <c r="F14748">
        <v>373</v>
      </c>
      <c r="G14748">
        <v>222</v>
      </c>
      <c r="H14748">
        <v>55</v>
      </c>
      <c r="I14748">
        <v>10</v>
      </c>
      <c r="J14748">
        <v>963</v>
      </c>
      <c r="K14748">
        <v>1</v>
      </c>
      <c r="L14748">
        <v>5</v>
      </c>
      <c r="M14748">
        <v>376</v>
      </c>
      <c r="N14748" t="s">
        <v>18</v>
      </c>
      <c r="O14748" s="1">
        <v>5.7630700000000002E-71</v>
      </c>
      <c r="P14748">
        <v>699</v>
      </c>
    </row>
    <row r="14749" spans="1:16" x14ac:dyDescent="0.25">
      <c r="A14749" t="s">
        <v>21899</v>
      </c>
      <c r="B14749">
        <v>1143</v>
      </c>
      <c r="C14749" s="3" t="str">
        <f>HYPERLINK("http://www.uniprot.org/uniprot/G7IKD5","tr|G7IKD5|G7IKD5_MEDTR")</f>
        <v>tr|G7IKD5|G7IKD5_MEDTR</v>
      </c>
      <c r="D14749" t="s">
        <v>21900</v>
      </c>
      <c r="E14749">
        <v>78.849999999999994</v>
      </c>
      <c r="F14749">
        <v>383</v>
      </c>
      <c r="G14749">
        <v>81</v>
      </c>
      <c r="H14749">
        <v>3</v>
      </c>
      <c r="I14749">
        <v>1</v>
      </c>
      <c r="J14749">
        <v>1140</v>
      </c>
      <c r="K14749">
        <v>1</v>
      </c>
      <c r="L14749">
        <v>1</v>
      </c>
      <c r="M14749">
        <v>375</v>
      </c>
      <c r="N14749" t="s">
        <v>18</v>
      </c>
      <c r="O14749" s="1">
        <v>9.4005800000000004E-161</v>
      </c>
      <c r="P14749">
        <v>1474</v>
      </c>
    </row>
    <row r="14750" spans="1:16" x14ac:dyDescent="0.25">
      <c r="A14750" t="s">
        <v>21901</v>
      </c>
      <c r="B14750">
        <v>1068</v>
      </c>
      <c r="C14750" s="3" t="str">
        <f>HYPERLINK("http://www.uniprot.org/uniprot/G7IJT4","tr|G7IJT4|G7IJT4_MEDTR")</f>
        <v>tr|G7IJT4|G7IJT4_MEDTR</v>
      </c>
      <c r="D14750" t="s">
        <v>21902</v>
      </c>
      <c r="E14750">
        <v>78.02</v>
      </c>
      <c r="F14750">
        <v>355</v>
      </c>
      <c r="G14750">
        <v>78</v>
      </c>
      <c r="H14750">
        <v>0</v>
      </c>
      <c r="I14750">
        <v>1</v>
      </c>
      <c r="J14750">
        <v>1065</v>
      </c>
      <c r="K14750">
        <v>1</v>
      </c>
      <c r="L14750">
        <v>1</v>
      </c>
      <c r="M14750">
        <v>355</v>
      </c>
      <c r="N14750" t="s">
        <v>18</v>
      </c>
      <c r="O14750" s="1">
        <v>7.9423399999999997E-159</v>
      </c>
      <c r="P14750">
        <v>1457</v>
      </c>
    </row>
    <row r="14751" spans="1:16" x14ac:dyDescent="0.25">
      <c r="A14751" t="s">
        <v>21903</v>
      </c>
      <c r="B14751">
        <v>3231</v>
      </c>
      <c r="C14751" s="3" t="str">
        <f>HYPERLINK("http://www.uniprot.org/uniprot/A5BE46","tr|A5BE46|A5BE46_VITVI")</f>
        <v>tr|A5BE46|A5BE46_VITVI</v>
      </c>
      <c r="D14751" t="s">
        <v>462</v>
      </c>
      <c r="E14751">
        <v>77.72</v>
      </c>
      <c r="F14751">
        <v>1082</v>
      </c>
      <c r="G14751">
        <v>241</v>
      </c>
      <c r="H14751">
        <v>7</v>
      </c>
      <c r="I14751">
        <v>1</v>
      </c>
      <c r="J14751">
        <v>3225</v>
      </c>
      <c r="K14751">
        <v>1</v>
      </c>
      <c r="L14751">
        <v>272</v>
      </c>
      <c r="M14751">
        <v>1353</v>
      </c>
      <c r="N14751" t="s">
        <v>18</v>
      </c>
      <c r="O14751">
        <v>0</v>
      </c>
      <c r="P14751">
        <v>4453</v>
      </c>
    </row>
    <row r="14752" spans="1:16" x14ac:dyDescent="0.25">
      <c r="A14752" t="s">
        <v>21904</v>
      </c>
      <c r="B14752">
        <v>1980</v>
      </c>
      <c r="C14752" s="3" t="str">
        <f>HYPERLINK("http://www.uniprot.org/uniprot/G7JWK0","tr|G7JWK0|G7JWK0_MEDTR")</f>
        <v>tr|G7JWK0|G7JWK0_MEDTR</v>
      </c>
      <c r="D14752" t="s">
        <v>21905</v>
      </c>
      <c r="E14752">
        <v>80.3</v>
      </c>
      <c r="F14752">
        <v>391</v>
      </c>
      <c r="G14752">
        <v>77</v>
      </c>
      <c r="H14752">
        <v>0</v>
      </c>
      <c r="I14752">
        <v>766</v>
      </c>
      <c r="J14752">
        <v>1938</v>
      </c>
      <c r="K14752">
        <v>1</v>
      </c>
      <c r="L14752">
        <v>319</v>
      </c>
      <c r="M14752">
        <v>709</v>
      </c>
      <c r="N14752" t="s">
        <v>18</v>
      </c>
      <c r="O14752" s="1">
        <v>4.6938699999999998E-178</v>
      </c>
      <c r="P14752">
        <v>1626</v>
      </c>
    </row>
    <row r="14753" spans="1:16" x14ac:dyDescent="0.25">
      <c r="A14753" t="s">
        <v>21906</v>
      </c>
      <c r="B14753">
        <v>801</v>
      </c>
      <c r="C14753" s="3" t="str">
        <f>HYPERLINK("http://www.uniprot.org/uniprot/G7L9L7","tr|G7L9L7|G7L9L7_MEDTR")</f>
        <v>tr|G7L9L7|G7L9L7_MEDTR</v>
      </c>
      <c r="D14753" t="s">
        <v>11684</v>
      </c>
      <c r="E14753">
        <v>77.59</v>
      </c>
      <c r="F14753">
        <v>183</v>
      </c>
      <c r="G14753">
        <v>41</v>
      </c>
      <c r="H14753">
        <v>15</v>
      </c>
      <c r="I14753">
        <v>1</v>
      </c>
      <c r="J14753">
        <v>504</v>
      </c>
      <c r="K14753">
        <v>1</v>
      </c>
      <c r="L14753">
        <v>198</v>
      </c>
      <c r="M14753">
        <v>380</v>
      </c>
      <c r="N14753" t="s">
        <v>18</v>
      </c>
      <c r="O14753" s="1">
        <v>6.1774700000000003E-74</v>
      </c>
      <c r="P14753">
        <v>723</v>
      </c>
    </row>
    <row r="14754" spans="1:16" x14ac:dyDescent="0.25">
      <c r="A14754" t="s">
        <v>21907</v>
      </c>
      <c r="B14754">
        <v>411</v>
      </c>
      <c r="C14754" s="3" t="str">
        <f>HYPERLINK("http://www.uniprot.org/uniprot/G7KSQ8","tr|G7KSQ8|G7KSQ8_MEDTR")</f>
        <v>tr|G7KSQ8|G7KSQ8_MEDTR</v>
      </c>
      <c r="D14754" t="s">
        <v>21908</v>
      </c>
      <c r="E14754">
        <v>52.85</v>
      </c>
      <c r="F14754">
        <v>140</v>
      </c>
      <c r="G14754">
        <v>66</v>
      </c>
      <c r="H14754">
        <v>4</v>
      </c>
      <c r="I14754">
        <v>1</v>
      </c>
      <c r="J14754">
        <v>408</v>
      </c>
      <c r="K14754">
        <v>1</v>
      </c>
      <c r="L14754">
        <v>8</v>
      </c>
      <c r="M14754">
        <v>144</v>
      </c>
      <c r="N14754" t="s">
        <v>18</v>
      </c>
      <c r="O14754" s="1">
        <v>4.1082399999999997E-28</v>
      </c>
      <c r="P14754">
        <v>324</v>
      </c>
    </row>
    <row r="14755" spans="1:16" x14ac:dyDescent="0.25">
      <c r="A14755" t="s">
        <v>21909</v>
      </c>
      <c r="B14755">
        <v>252</v>
      </c>
      <c r="C14755" s="3" t="str">
        <f>HYPERLINK("http://www.uniprot.org/uniprot/G7KP65","tr|G7KP65|G7KP65_MEDTR")</f>
        <v>tr|G7KP65|G7KP65_MEDTR</v>
      </c>
      <c r="D14755" t="s">
        <v>21910</v>
      </c>
      <c r="E14755">
        <v>61.64</v>
      </c>
      <c r="F14755">
        <v>73</v>
      </c>
      <c r="G14755">
        <v>28</v>
      </c>
      <c r="H14755">
        <v>0</v>
      </c>
      <c r="I14755">
        <v>1</v>
      </c>
      <c r="J14755">
        <v>219</v>
      </c>
      <c r="K14755">
        <v>1</v>
      </c>
      <c r="L14755">
        <v>23</v>
      </c>
      <c r="M14755">
        <v>92</v>
      </c>
      <c r="N14755" t="s">
        <v>18</v>
      </c>
      <c r="O14755" s="1">
        <v>2.0062600000000001E-14</v>
      </c>
      <c r="P14755">
        <v>206</v>
      </c>
    </row>
    <row r="14756" spans="1:16" x14ac:dyDescent="0.25">
      <c r="A14756" t="s">
        <v>21911</v>
      </c>
      <c r="B14756">
        <v>3693</v>
      </c>
      <c r="C14756" s="3" t="str">
        <f>HYPERLINK("http://www.uniprot.org/uniprot/G7KSX8","tr|G7KSX8|G7KSX8_MEDTR")</f>
        <v>tr|G7KSX8|G7KSX8_MEDTR</v>
      </c>
      <c r="D14756" t="s">
        <v>21912</v>
      </c>
      <c r="E14756">
        <v>72.319999999999993</v>
      </c>
      <c r="F14756">
        <v>1084</v>
      </c>
      <c r="G14756">
        <v>300</v>
      </c>
      <c r="H14756">
        <v>10</v>
      </c>
      <c r="I14756">
        <v>469</v>
      </c>
      <c r="J14756">
        <v>3690</v>
      </c>
      <c r="K14756">
        <v>1</v>
      </c>
      <c r="L14756">
        <v>180</v>
      </c>
      <c r="M14756">
        <v>1213</v>
      </c>
      <c r="N14756" t="s">
        <v>18</v>
      </c>
      <c r="O14756">
        <v>0</v>
      </c>
      <c r="P14756">
        <v>3793</v>
      </c>
    </row>
    <row r="14757" spans="1:16" x14ac:dyDescent="0.25">
      <c r="A14757" t="s">
        <v>21913</v>
      </c>
      <c r="B14757">
        <v>894</v>
      </c>
      <c r="C14757" s="3" t="str">
        <f>HYPERLINK("http://www.uniprot.org/uniprot/G7IAK3","tr|G7IAK3|G7IAK3_MEDTR")</f>
        <v>tr|G7IAK3|G7IAK3_MEDTR</v>
      </c>
      <c r="D14757" t="s">
        <v>21914</v>
      </c>
      <c r="E14757">
        <v>85.25</v>
      </c>
      <c r="F14757">
        <v>278</v>
      </c>
      <c r="G14757">
        <v>41</v>
      </c>
      <c r="H14757">
        <v>5</v>
      </c>
      <c r="I14757">
        <v>73</v>
      </c>
      <c r="J14757">
        <v>891</v>
      </c>
      <c r="K14757">
        <v>1</v>
      </c>
      <c r="L14757">
        <v>25</v>
      </c>
      <c r="M14757">
        <v>300</v>
      </c>
      <c r="N14757" t="s">
        <v>18</v>
      </c>
      <c r="O14757" s="1">
        <v>9.1747500000000005E-128</v>
      </c>
      <c r="P14757">
        <v>1188</v>
      </c>
    </row>
    <row r="14758" spans="1:16" x14ac:dyDescent="0.25">
      <c r="A14758" t="s">
        <v>21915</v>
      </c>
      <c r="B14758">
        <v>1314</v>
      </c>
      <c r="C14758" s="3" t="str">
        <f>HYPERLINK("http://www.uniprot.org/uniprot/G7I458","tr|G7I458|G7I458_MEDTR")</f>
        <v>tr|G7I458|G7I458_MEDTR</v>
      </c>
      <c r="D14758" t="s">
        <v>21916</v>
      </c>
      <c r="E14758">
        <v>83.69</v>
      </c>
      <c r="F14758">
        <v>460</v>
      </c>
      <c r="G14758">
        <v>75</v>
      </c>
      <c r="H14758">
        <v>23</v>
      </c>
      <c r="I14758">
        <v>1</v>
      </c>
      <c r="J14758">
        <v>1311</v>
      </c>
      <c r="K14758">
        <v>1</v>
      </c>
      <c r="L14758">
        <v>1</v>
      </c>
      <c r="M14758">
        <v>460</v>
      </c>
      <c r="N14758" t="s">
        <v>18</v>
      </c>
      <c r="O14758">
        <v>0</v>
      </c>
      <c r="P14758">
        <v>2017</v>
      </c>
    </row>
    <row r="14759" spans="1:16" x14ac:dyDescent="0.25">
      <c r="A14759" t="s">
        <v>21917</v>
      </c>
      <c r="B14759">
        <v>2079</v>
      </c>
      <c r="C14759" s="3" t="str">
        <f>HYPERLINK("http://www.uniprot.org/uniprot/G7J3X8","tr|G7J3X8|G7J3X8_MEDTR")</f>
        <v>tr|G7J3X8|G7J3X8_MEDTR</v>
      </c>
      <c r="D14759" t="s">
        <v>21918</v>
      </c>
      <c r="E14759">
        <v>80.05</v>
      </c>
      <c r="F14759">
        <v>722</v>
      </c>
      <c r="G14759">
        <v>144</v>
      </c>
      <c r="H14759">
        <v>47</v>
      </c>
      <c r="I14759">
        <v>4</v>
      </c>
      <c r="J14759">
        <v>2028</v>
      </c>
      <c r="K14759">
        <v>1</v>
      </c>
      <c r="L14759">
        <v>7</v>
      </c>
      <c r="M14759">
        <v>727</v>
      </c>
      <c r="N14759" t="s">
        <v>18</v>
      </c>
      <c r="O14759">
        <v>0</v>
      </c>
      <c r="P14759">
        <v>3082</v>
      </c>
    </row>
    <row r="14760" spans="1:16" x14ac:dyDescent="0.25">
      <c r="A14760" t="s">
        <v>21919</v>
      </c>
      <c r="B14760">
        <v>651</v>
      </c>
      <c r="C14760" s="3" t="str">
        <f>HYPERLINK("http://www.uniprot.org/uniprot/G7J6K3","tr|G7J6K3|G7J6K3_MEDTR")</f>
        <v>tr|G7J6K3|G7J6K3_MEDTR</v>
      </c>
      <c r="D14760" t="s">
        <v>21920</v>
      </c>
      <c r="E14760">
        <v>99.51</v>
      </c>
      <c r="F14760">
        <v>208</v>
      </c>
      <c r="G14760">
        <v>1</v>
      </c>
      <c r="H14760">
        <v>0</v>
      </c>
      <c r="I14760">
        <v>1</v>
      </c>
      <c r="J14760">
        <v>624</v>
      </c>
      <c r="K14760">
        <v>1</v>
      </c>
      <c r="L14760">
        <v>1</v>
      </c>
      <c r="M14760">
        <v>208</v>
      </c>
      <c r="N14760" t="s">
        <v>18</v>
      </c>
      <c r="O14760" s="1">
        <v>7.5093100000000001E-118</v>
      </c>
      <c r="P14760">
        <v>1100</v>
      </c>
    </row>
    <row r="14761" spans="1:16" x14ac:dyDescent="0.25">
      <c r="A14761" t="s">
        <v>21921</v>
      </c>
      <c r="B14761">
        <v>1800</v>
      </c>
      <c r="C14761" s="3" t="str">
        <f>HYPERLINK("http://www.uniprot.org/uniprot/K7M8G9","tr|K7M8G9|K7M8G9_SOYBN")</f>
        <v>tr|K7M8G9|K7M8G9_SOYBN</v>
      </c>
      <c r="D14761" t="s">
        <v>28</v>
      </c>
      <c r="E14761">
        <v>78.599999999999994</v>
      </c>
      <c r="F14761">
        <v>645</v>
      </c>
      <c r="G14761">
        <v>138</v>
      </c>
      <c r="H14761">
        <v>50</v>
      </c>
      <c r="I14761">
        <v>10</v>
      </c>
      <c r="J14761">
        <v>1794</v>
      </c>
      <c r="K14761">
        <v>1</v>
      </c>
      <c r="L14761">
        <v>10</v>
      </c>
      <c r="M14761">
        <v>652</v>
      </c>
      <c r="N14761" t="s">
        <v>18</v>
      </c>
      <c r="O14761">
        <v>0</v>
      </c>
      <c r="P14761">
        <v>2543</v>
      </c>
    </row>
    <row r="14762" spans="1:16" x14ac:dyDescent="0.25">
      <c r="A14762" t="s">
        <v>21922</v>
      </c>
      <c r="B14762">
        <v>504</v>
      </c>
      <c r="C14762" s="3" t="str">
        <f>HYPERLINK("http://www.uniprot.org/uniprot/G7JIR0","tr|G7JIR0|G7JIR0_MEDTR")</f>
        <v>tr|G7JIR0|G7JIR0_MEDTR</v>
      </c>
      <c r="D14762" t="s">
        <v>21923</v>
      </c>
      <c r="E14762">
        <v>76.33</v>
      </c>
      <c r="F14762">
        <v>169</v>
      </c>
      <c r="G14762">
        <v>40</v>
      </c>
      <c r="H14762">
        <v>2</v>
      </c>
      <c r="I14762">
        <v>1</v>
      </c>
      <c r="J14762">
        <v>501</v>
      </c>
      <c r="K14762">
        <v>1</v>
      </c>
      <c r="L14762">
        <v>1</v>
      </c>
      <c r="M14762">
        <v>169</v>
      </c>
      <c r="N14762" t="s">
        <v>18</v>
      </c>
      <c r="O14762" s="1">
        <v>1.77021E-63</v>
      </c>
      <c r="P14762">
        <v>629</v>
      </c>
    </row>
    <row r="14763" spans="1:16" x14ac:dyDescent="0.25">
      <c r="A14763" t="s">
        <v>21924</v>
      </c>
      <c r="B14763">
        <v>918</v>
      </c>
      <c r="C14763" s="3" t="str">
        <f>HYPERLINK("http://www.uniprot.org/uniprot/M5VVR2","tr|M5VVR2|M5VVR2_PRUPE")</f>
        <v>tr|M5VVR2|M5VVR2_PRUPE</v>
      </c>
      <c r="D14763" t="s">
        <v>21925</v>
      </c>
      <c r="E14763">
        <v>58.55</v>
      </c>
      <c r="F14763">
        <v>304</v>
      </c>
      <c r="G14763">
        <v>126</v>
      </c>
      <c r="H14763">
        <v>2</v>
      </c>
      <c r="I14763">
        <v>1</v>
      </c>
      <c r="J14763">
        <v>906</v>
      </c>
      <c r="K14763">
        <v>1</v>
      </c>
      <c r="L14763">
        <v>189</v>
      </c>
      <c r="M14763">
        <v>488</v>
      </c>
      <c r="N14763" t="s">
        <v>18</v>
      </c>
      <c r="O14763" s="1">
        <v>8.4129399999999997E-100</v>
      </c>
      <c r="P14763">
        <v>947</v>
      </c>
    </row>
    <row r="14764" spans="1:16" x14ac:dyDescent="0.25">
      <c r="A14764" t="s">
        <v>21926</v>
      </c>
      <c r="B14764">
        <v>2478</v>
      </c>
      <c r="C14764" s="3" t="str">
        <f>HYPERLINK("http://www.uniprot.org/uniprot/G7JQ45","tr|G7JQ45|G7JQ45_MEDTR")</f>
        <v>tr|G7JQ45|G7JQ45_MEDTR</v>
      </c>
      <c r="D14764" t="s">
        <v>21927</v>
      </c>
      <c r="E14764">
        <v>86.89</v>
      </c>
      <c r="F14764">
        <v>824</v>
      </c>
      <c r="G14764">
        <v>108</v>
      </c>
      <c r="H14764">
        <v>15</v>
      </c>
      <c r="I14764">
        <v>49</v>
      </c>
      <c r="J14764">
        <v>2475</v>
      </c>
      <c r="K14764">
        <v>1</v>
      </c>
      <c r="L14764">
        <v>17</v>
      </c>
      <c r="M14764">
        <v>835</v>
      </c>
      <c r="N14764" t="s">
        <v>18</v>
      </c>
      <c r="O14764">
        <v>0</v>
      </c>
      <c r="P14764">
        <v>3719</v>
      </c>
    </row>
    <row r="14765" spans="1:16" x14ac:dyDescent="0.25">
      <c r="A14765" t="s">
        <v>21928</v>
      </c>
      <c r="B14765">
        <v>1737</v>
      </c>
      <c r="C14765" s="3" t="str">
        <f>HYPERLINK("http://www.uniprot.org/uniprot/G7JR05","tr|G7JR05|G7JR05_MEDTR")</f>
        <v>tr|G7JR05|G7JR05_MEDTR</v>
      </c>
      <c r="D14765" t="s">
        <v>21929</v>
      </c>
      <c r="E14765">
        <v>80.72</v>
      </c>
      <c r="F14765">
        <v>581</v>
      </c>
      <c r="G14765">
        <v>112</v>
      </c>
      <c r="H14765">
        <v>3</v>
      </c>
      <c r="I14765">
        <v>1</v>
      </c>
      <c r="J14765">
        <v>1734</v>
      </c>
      <c r="K14765">
        <v>1</v>
      </c>
      <c r="L14765">
        <v>1</v>
      </c>
      <c r="M14765">
        <v>580</v>
      </c>
      <c r="N14765" t="s">
        <v>18</v>
      </c>
      <c r="O14765">
        <v>0</v>
      </c>
      <c r="P14765">
        <v>2295</v>
      </c>
    </row>
    <row r="14766" spans="1:16" x14ac:dyDescent="0.25">
      <c r="A14766" t="s">
        <v>21930</v>
      </c>
      <c r="B14766">
        <v>360</v>
      </c>
      <c r="C14766" s="3" t="str">
        <f>HYPERLINK("http://www.uniprot.org/uniprot/G7L937","tr|G7L937|G7L937_MEDTR")</f>
        <v>tr|G7L937|G7L937_MEDTR</v>
      </c>
      <c r="D14766" t="s">
        <v>21931</v>
      </c>
      <c r="E14766">
        <v>92.43</v>
      </c>
      <c r="F14766">
        <v>119</v>
      </c>
      <c r="G14766">
        <v>9</v>
      </c>
      <c r="H14766">
        <v>0</v>
      </c>
      <c r="I14766">
        <v>1</v>
      </c>
      <c r="J14766">
        <v>357</v>
      </c>
      <c r="K14766">
        <v>1</v>
      </c>
      <c r="L14766">
        <v>1</v>
      </c>
      <c r="M14766">
        <v>119</v>
      </c>
      <c r="N14766" t="s">
        <v>18</v>
      </c>
      <c r="O14766" s="1">
        <v>1.1956800000000001E-59</v>
      </c>
      <c r="P14766">
        <v>596</v>
      </c>
    </row>
    <row r="14767" spans="1:16" x14ac:dyDescent="0.25">
      <c r="A14767" t="s">
        <v>21932</v>
      </c>
      <c r="B14767">
        <v>1371</v>
      </c>
      <c r="C14767" s="3" t="str">
        <f>HYPERLINK("http://www.uniprot.org/uniprot/G7JXI7","tr|G7JXI7|G7JXI7_MEDTR")</f>
        <v>tr|G7JXI7|G7JXI7_MEDTR</v>
      </c>
      <c r="D14767" t="s">
        <v>21933</v>
      </c>
      <c r="E14767">
        <v>78.78</v>
      </c>
      <c r="F14767">
        <v>462</v>
      </c>
      <c r="G14767">
        <v>98</v>
      </c>
      <c r="H14767">
        <v>25</v>
      </c>
      <c r="I14767">
        <v>1</v>
      </c>
      <c r="J14767">
        <v>1311</v>
      </c>
      <c r="K14767">
        <v>1</v>
      </c>
      <c r="L14767">
        <v>1</v>
      </c>
      <c r="M14767">
        <v>454</v>
      </c>
      <c r="N14767" t="s">
        <v>18</v>
      </c>
      <c r="O14767">
        <v>0</v>
      </c>
      <c r="P14767">
        <v>1724</v>
      </c>
    </row>
    <row r="14768" spans="1:16" x14ac:dyDescent="0.25">
      <c r="A14768" t="s">
        <v>21934</v>
      </c>
      <c r="B14768">
        <v>1029</v>
      </c>
      <c r="C14768" s="3" t="str">
        <f>HYPERLINK("http://www.uniprot.org/uniprot/G7KAP6","tr|G7KAP6|G7KAP6_MEDTR")</f>
        <v>tr|G7KAP6|G7KAP6_MEDTR</v>
      </c>
      <c r="D14768" t="s">
        <v>21935</v>
      </c>
      <c r="E14768">
        <v>84.95</v>
      </c>
      <c r="F14768">
        <v>359</v>
      </c>
      <c r="G14768">
        <v>54</v>
      </c>
      <c r="H14768">
        <v>17</v>
      </c>
      <c r="I14768">
        <v>1</v>
      </c>
      <c r="J14768">
        <v>1026</v>
      </c>
      <c r="K14768">
        <v>1</v>
      </c>
      <c r="L14768">
        <v>1</v>
      </c>
      <c r="M14768">
        <v>359</v>
      </c>
      <c r="N14768" t="s">
        <v>18</v>
      </c>
      <c r="O14768" s="1">
        <v>6.2781800000000004E-174</v>
      </c>
      <c r="P14768">
        <v>1587</v>
      </c>
    </row>
    <row r="14769" spans="1:16" x14ac:dyDescent="0.25">
      <c r="A14769" t="s">
        <v>21936</v>
      </c>
      <c r="B14769">
        <v>4953</v>
      </c>
      <c r="C14769" s="3" t="str">
        <f>HYPERLINK("http://www.uniprot.org/uniprot/G7JLA0","tr|G7JLA0|G7JLA0_MEDTR")</f>
        <v>tr|G7JLA0|G7JLA0_MEDTR</v>
      </c>
      <c r="D14769" t="s">
        <v>21783</v>
      </c>
      <c r="E14769">
        <v>77.81</v>
      </c>
      <c r="F14769">
        <v>1663</v>
      </c>
      <c r="G14769">
        <v>369</v>
      </c>
      <c r="H14769">
        <v>14</v>
      </c>
      <c r="I14769">
        <v>1</v>
      </c>
      <c r="J14769">
        <v>4947</v>
      </c>
      <c r="K14769">
        <v>1</v>
      </c>
      <c r="L14769">
        <v>1</v>
      </c>
      <c r="M14769">
        <v>1627</v>
      </c>
      <c r="N14769" t="s">
        <v>18</v>
      </c>
      <c r="O14769">
        <v>0</v>
      </c>
      <c r="P14769">
        <v>6516</v>
      </c>
    </row>
    <row r="14770" spans="1:16" x14ac:dyDescent="0.25">
      <c r="A14770" t="s">
        <v>21937</v>
      </c>
      <c r="B14770">
        <v>1194</v>
      </c>
      <c r="C14770" s="3" t="str">
        <f>HYPERLINK("http://www.uniprot.org/uniprot/I1LIK9","tr|I1LIK9|I1LIK9_SOYBN")</f>
        <v>tr|I1LIK9|I1LIK9_SOYBN</v>
      </c>
      <c r="D14770" t="s">
        <v>99</v>
      </c>
      <c r="E14770">
        <v>64.599999999999994</v>
      </c>
      <c r="F14770">
        <v>421</v>
      </c>
      <c r="G14770">
        <v>149</v>
      </c>
      <c r="H14770">
        <v>24</v>
      </c>
      <c r="I14770">
        <v>1</v>
      </c>
      <c r="J14770">
        <v>1191</v>
      </c>
      <c r="K14770">
        <v>1</v>
      </c>
      <c r="L14770">
        <v>1</v>
      </c>
      <c r="M14770">
        <v>415</v>
      </c>
      <c r="N14770" t="s">
        <v>18</v>
      </c>
      <c r="O14770" s="1">
        <v>9.0938600000000004E-138</v>
      </c>
      <c r="P14770">
        <v>1276</v>
      </c>
    </row>
    <row r="14771" spans="1:16" x14ac:dyDescent="0.25">
      <c r="A14771" t="s">
        <v>21938</v>
      </c>
      <c r="B14771">
        <v>984</v>
      </c>
      <c r="C14771" s="3" t="str">
        <f>HYPERLINK("http://www.uniprot.org/uniprot/K7KY26","tr|K7KY26|K7KY26_SOYBN")</f>
        <v>tr|K7KY26|K7KY26_SOYBN</v>
      </c>
      <c r="D14771" t="s">
        <v>28</v>
      </c>
      <c r="E14771">
        <v>40.380000000000003</v>
      </c>
      <c r="F14771">
        <v>364</v>
      </c>
      <c r="G14771">
        <v>217</v>
      </c>
      <c r="H14771">
        <v>55</v>
      </c>
      <c r="I14771">
        <v>10</v>
      </c>
      <c r="J14771">
        <v>936</v>
      </c>
      <c r="K14771">
        <v>1</v>
      </c>
      <c r="L14771">
        <v>5</v>
      </c>
      <c r="M14771">
        <v>367</v>
      </c>
      <c r="N14771" t="s">
        <v>18</v>
      </c>
      <c r="O14771" s="1">
        <v>1.1401200000000001E-68</v>
      </c>
      <c r="P14771">
        <v>679</v>
      </c>
    </row>
    <row r="14772" spans="1:16" x14ac:dyDescent="0.25">
      <c r="A14772" t="s">
        <v>21939</v>
      </c>
      <c r="B14772">
        <v>1293</v>
      </c>
      <c r="C14772" s="3" t="str">
        <f>HYPERLINK("http://www.uniprot.org/uniprot/I1M170","tr|I1M170|I1M170_SOYBN")</f>
        <v>tr|I1M170|I1M170_SOYBN</v>
      </c>
      <c r="D14772" t="s">
        <v>21940</v>
      </c>
      <c r="E14772">
        <v>90.74</v>
      </c>
      <c r="F14772">
        <v>432</v>
      </c>
      <c r="G14772">
        <v>40</v>
      </c>
      <c r="H14772">
        <v>2</v>
      </c>
      <c r="I14772">
        <v>1</v>
      </c>
      <c r="J14772">
        <v>1290</v>
      </c>
      <c r="K14772">
        <v>1</v>
      </c>
      <c r="L14772">
        <v>1</v>
      </c>
      <c r="M14772">
        <v>432</v>
      </c>
      <c r="N14772" t="s">
        <v>18</v>
      </c>
      <c r="O14772">
        <v>0</v>
      </c>
      <c r="P14772">
        <v>2073</v>
      </c>
    </row>
    <row r="14773" spans="1:16" x14ac:dyDescent="0.25">
      <c r="A14773" t="s">
        <v>21941</v>
      </c>
      <c r="B14773">
        <v>1068</v>
      </c>
      <c r="C14773" s="3" t="str">
        <f>HYPERLINK("http://www.uniprot.org/uniprot/Q18PQ8","tr|Q18PQ8|Q18PQ8_PEA")</f>
        <v>tr|Q18PQ8|Q18PQ8_PEA</v>
      </c>
      <c r="D14773" t="s">
        <v>21942</v>
      </c>
      <c r="E14773">
        <v>82.93</v>
      </c>
      <c r="F14773">
        <v>334</v>
      </c>
      <c r="G14773">
        <v>57</v>
      </c>
      <c r="H14773">
        <v>0</v>
      </c>
      <c r="I14773">
        <v>64</v>
      </c>
      <c r="J14773">
        <v>1065</v>
      </c>
      <c r="K14773">
        <v>1</v>
      </c>
      <c r="L14773">
        <v>20</v>
      </c>
      <c r="M14773">
        <v>353</v>
      </c>
      <c r="N14773" t="s">
        <v>18</v>
      </c>
      <c r="O14773" s="1">
        <v>6.2930900000000004E-156</v>
      </c>
      <c r="P14773">
        <v>1432</v>
      </c>
    </row>
    <row r="14774" spans="1:16" x14ac:dyDescent="0.25">
      <c r="A14774" t="s">
        <v>21943</v>
      </c>
      <c r="B14774">
        <v>1020</v>
      </c>
      <c r="C14774" s="3" t="str">
        <f>HYPERLINK("http://www.uniprot.org/uniprot/G7IWD8","tr|G7IWD8|G7IWD8_MEDTR")</f>
        <v>tr|G7IWD8|G7IWD8_MEDTR</v>
      </c>
      <c r="D14774" t="s">
        <v>6805</v>
      </c>
      <c r="E14774">
        <v>56.09</v>
      </c>
      <c r="F14774">
        <v>205</v>
      </c>
      <c r="G14774">
        <v>90</v>
      </c>
      <c r="H14774">
        <v>0</v>
      </c>
      <c r="I14774">
        <v>370</v>
      </c>
      <c r="J14774">
        <v>984</v>
      </c>
      <c r="K14774">
        <v>1</v>
      </c>
      <c r="L14774">
        <v>296</v>
      </c>
      <c r="M14774">
        <v>497</v>
      </c>
      <c r="N14774" t="s">
        <v>18</v>
      </c>
      <c r="O14774" s="1">
        <v>5.0721699999999998E-51</v>
      </c>
      <c r="P14774">
        <v>527</v>
      </c>
    </row>
    <row r="14775" spans="1:16" x14ac:dyDescent="0.25">
      <c r="A14775" t="s">
        <v>21944</v>
      </c>
      <c r="B14775">
        <v>666</v>
      </c>
      <c r="C14775" s="3" t="str">
        <f>HYPERLINK("http://www.uniprot.org/uniprot/G7JWJ8","tr|G7JWJ8|G7JWJ8_MEDTR")</f>
        <v>tr|G7JWJ8|G7JWJ8_MEDTR</v>
      </c>
      <c r="D14775" t="s">
        <v>21945</v>
      </c>
      <c r="E14775">
        <v>91.89</v>
      </c>
      <c r="F14775">
        <v>222</v>
      </c>
      <c r="G14775">
        <v>18</v>
      </c>
      <c r="H14775">
        <v>1</v>
      </c>
      <c r="I14775">
        <v>1</v>
      </c>
      <c r="J14775">
        <v>663</v>
      </c>
      <c r="K14775">
        <v>1</v>
      </c>
      <c r="L14775">
        <v>1</v>
      </c>
      <c r="M14775">
        <v>222</v>
      </c>
      <c r="N14775" t="s">
        <v>18</v>
      </c>
      <c r="O14775" s="1">
        <v>1.08333E-106</v>
      </c>
      <c r="P14775">
        <v>1004</v>
      </c>
    </row>
    <row r="14776" spans="1:16" x14ac:dyDescent="0.25">
      <c r="A14776" t="s">
        <v>21946</v>
      </c>
      <c r="B14776">
        <v>933</v>
      </c>
      <c r="C14776" s="3" t="str">
        <f>HYPERLINK("http://www.uniprot.org/uniprot/I1JDN2","tr|I1JDN2|I1JDN2_SOYBN")</f>
        <v>tr|I1JDN2|I1JDN2_SOYBN</v>
      </c>
      <c r="D14776" t="s">
        <v>117</v>
      </c>
      <c r="E14776">
        <v>90.25</v>
      </c>
      <c r="F14776">
        <v>195</v>
      </c>
      <c r="G14776">
        <v>19</v>
      </c>
      <c r="H14776">
        <v>0</v>
      </c>
      <c r="I14776">
        <v>337</v>
      </c>
      <c r="J14776">
        <v>921</v>
      </c>
      <c r="K14776">
        <v>1</v>
      </c>
      <c r="L14776">
        <v>48</v>
      </c>
      <c r="M14776">
        <v>242</v>
      </c>
      <c r="N14776" t="s">
        <v>18</v>
      </c>
      <c r="O14776" s="1">
        <v>1.5808100000000001E-101</v>
      </c>
      <c r="P14776">
        <v>962</v>
      </c>
    </row>
    <row r="14777" spans="1:16" x14ac:dyDescent="0.25">
      <c r="A14777" t="s">
        <v>21947</v>
      </c>
      <c r="B14777">
        <v>987</v>
      </c>
      <c r="C14777" s="3" t="str">
        <f>HYPERLINK("http://www.uniprot.org/uniprot/G7KSR1","tr|G7KSR1|G7KSR1_MEDTR")</f>
        <v>tr|G7KSR1|G7KSR1_MEDTR</v>
      </c>
      <c r="D14777" t="s">
        <v>21948</v>
      </c>
      <c r="E14777">
        <v>78.959999999999994</v>
      </c>
      <c r="F14777">
        <v>328</v>
      </c>
      <c r="G14777">
        <v>69</v>
      </c>
      <c r="H14777">
        <v>0</v>
      </c>
      <c r="I14777">
        <v>1</v>
      </c>
      <c r="J14777">
        <v>984</v>
      </c>
      <c r="K14777">
        <v>1</v>
      </c>
      <c r="L14777">
        <v>61</v>
      </c>
      <c r="M14777">
        <v>387</v>
      </c>
      <c r="N14777" t="s">
        <v>18</v>
      </c>
      <c r="O14777" s="1">
        <v>7.1789299999999997E-148</v>
      </c>
      <c r="P14777">
        <v>1362</v>
      </c>
    </row>
    <row r="14778" spans="1:16" x14ac:dyDescent="0.25">
      <c r="A14778" t="s">
        <v>21949</v>
      </c>
      <c r="B14778">
        <v>1473</v>
      </c>
      <c r="C14778" s="3" t="str">
        <f>HYPERLINK("http://www.uniprot.org/uniprot/Q2PEU9","tr|Q2PEU9|Q2PEU9_TRIPR")</f>
        <v>tr|Q2PEU9|Q2PEU9_TRIPR</v>
      </c>
      <c r="D14778" t="s">
        <v>8231</v>
      </c>
      <c r="E14778">
        <v>69.56</v>
      </c>
      <c r="F14778">
        <v>414</v>
      </c>
      <c r="G14778">
        <v>126</v>
      </c>
      <c r="H14778">
        <v>3</v>
      </c>
      <c r="I14778">
        <v>238</v>
      </c>
      <c r="J14778">
        <v>1470</v>
      </c>
      <c r="K14778">
        <v>1</v>
      </c>
      <c r="L14778">
        <v>11</v>
      </c>
      <c r="M14778">
        <v>414</v>
      </c>
      <c r="N14778" t="s">
        <v>18</v>
      </c>
      <c r="O14778" s="1">
        <v>1.14204E-151</v>
      </c>
      <c r="P14778">
        <v>1397</v>
      </c>
    </row>
    <row r="14779" spans="1:16" x14ac:dyDescent="0.25">
      <c r="A14779" t="s">
        <v>21950</v>
      </c>
      <c r="B14779">
        <v>771</v>
      </c>
      <c r="C14779" s="3" t="str">
        <f>HYPERLINK("http://www.uniprot.org/uniprot/I1N4Y7","tr|I1N4Y7|I1N4Y7_SOYBN")</f>
        <v>tr|I1N4Y7|I1N4Y7_SOYBN</v>
      </c>
      <c r="D14779" t="s">
        <v>71</v>
      </c>
      <c r="E14779">
        <v>69.16</v>
      </c>
      <c r="F14779">
        <v>240</v>
      </c>
      <c r="G14779">
        <v>74</v>
      </c>
      <c r="H14779">
        <v>13</v>
      </c>
      <c r="I14779">
        <v>88</v>
      </c>
      <c r="J14779">
        <v>768</v>
      </c>
      <c r="K14779">
        <v>1</v>
      </c>
      <c r="L14779">
        <v>31</v>
      </c>
      <c r="M14779">
        <v>263</v>
      </c>
      <c r="N14779" t="s">
        <v>18</v>
      </c>
      <c r="O14779" s="1">
        <v>1.46182E-85</v>
      </c>
      <c r="P14779">
        <v>823</v>
      </c>
    </row>
    <row r="14780" spans="1:16" x14ac:dyDescent="0.25">
      <c r="A14780" t="s">
        <v>21951</v>
      </c>
      <c r="B14780">
        <v>1095</v>
      </c>
      <c r="C14780" s="3" t="str">
        <f>HYPERLINK("http://www.uniprot.org/uniprot/I3SV93","tr|I3SV93|I3SV93_MEDTR")</f>
        <v>tr|I3SV93|I3SV93_MEDTR</v>
      </c>
      <c r="D14780" t="s">
        <v>22</v>
      </c>
      <c r="E14780">
        <v>92.03</v>
      </c>
      <c r="F14780">
        <v>364</v>
      </c>
      <c r="G14780">
        <v>29</v>
      </c>
      <c r="H14780">
        <v>0</v>
      </c>
      <c r="I14780">
        <v>1</v>
      </c>
      <c r="J14780">
        <v>1092</v>
      </c>
      <c r="K14780">
        <v>1</v>
      </c>
      <c r="L14780">
        <v>1</v>
      </c>
      <c r="M14780">
        <v>364</v>
      </c>
      <c r="N14780" t="s">
        <v>18</v>
      </c>
      <c r="O14780">
        <v>0</v>
      </c>
      <c r="P14780">
        <v>1773</v>
      </c>
    </row>
    <row r="14781" spans="1:16" x14ac:dyDescent="0.25">
      <c r="A14781" t="s">
        <v>21952</v>
      </c>
      <c r="B14781">
        <v>1194</v>
      </c>
      <c r="C14781" s="3" t="str">
        <f>HYPERLINK("http://www.uniprot.org/uniprot/I1LCS9","tr|I1LCS9|I1LCS9_SOYBN")</f>
        <v>tr|I1LCS9|I1LCS9_SOYBN</v>
      </c>
      <c r="D14781" t="s">
        <v>28</v>
      </c>
      <c r="E14781">
        <v>63.25</v>
      </c>
      <c r="F14781">
        <v>381</v>
      </c>
      <c r="G14781">
        <v>140</v>
      </c>
      <c r="H14781">
        <v>7</v>
      </c>
      <c r="I14781">
        <v>1</v>
      </c>
      <c r="J14781">
        <v>1122</v>
      </c>
      <c r="K14781">
        <v>1</v>
      </c>
      <c r="L14781">
        <v>8</v>
      </c>
      <c r="M14781">
        <v>365</v>
      </c>
      <c r="N14781" t="s">
        <v>18</v>
      </c>
      <c r="O14781" s="1">
        <v>3.4717299999999998E-121</v>
      </c>
      <c r="P14781">
        <v>1133</v>
      </c>
    </row>
    <row r="14782" spans="1:16" x14ac:dyDescent="0.25">
      <c r="A14782" t="s">
        <v>21953</v>
      </c>
      <c r="B14782">
        <v>1743</v>
      </c>
      <c r="C14782" s="3" t="str">
        <f>HYPERLINK("http://www.uniprot.org/uniprot/G7IA39","tr|G7IA39|G7IA39_MEDTR")</f>
        <v>tr|G7IA39|G7IA39_MEDTR</v>
      </c>
      <c r="D14782" t="s">
        <v>21954</v>
      </c>
      <c r="E14782">
        <v>81.86</v>
      </c>
      <c r="F14782">
        <v>579</v>
      </c>
      <c r="G14782">
        <v>105</v>
      </c>
      <c r="H14782">
        <v>0</v>
      </c>
      <c r="I14782">
        <v>1</v>
      </c>
      <c r="J14782">
        <v>1737</v>
      </c>
      <c r="K14782">
        <v>1</v>
      </c>
      <c r="L14782">
        <v>80</v>
      </c>
      <c r="M14782">
        <v>658</v>
      </c>
      <c r="N14782" t="s">
        <v>18</v>
      </c>
      <c r="O14782">
        <v>0</v>
      </c>
      <c r="P14782">
        <v>2592</v>
      </c>
    </row>
    <row r="14783" spans="1:16" x14ac:dyDescent="0.25">
      <c r="A14783" t="s">
        <v>21955</v>
      </c>
      <c r="B14783">
        <v>786</v>
      </c>
      <c r="C14783" s="3" t="str">
        <f>HYPERLINK("http://www.uniprot.org/uniprot/E1U3Z2","tr|E1U3Z2|E1U3Z2_CICAR")</f>
        <v>tr|E1U3Z2|E1U3Z2_CICAR</v>
      </c>
      <c r="D14783" t="s">
        <v>11602</v>
      </c>
      <c r="E14783">
        <v>99.61</v>
      </c>
      <c r="F14783">
        <v>261</v>
      </c>
      <c r="G14783">
        <v>1</v>
      </c>
      <c r="H14783">
        <v>0</v>
      </c>
      <c r="I14783">
        <v>1</v>
      </c>
      <c r="J14783">
        <v>783</v>
      </c>
      <c r="K14783">
        <v>1</v>
      </c>
      <c r="L14783">
        <v>1</v>
      </c>
      <c r="M14783">
        <v>261</v>
      </c>
      <c r="N14783" t="s">
        <v>18</v>
      </c>
      <c r="O14783" s="1">
        <v>1.74811E-142</v>
      </c>
      <c r="P14783">
        <v>1314</v>
      </c>
    </row>
    <row r="14784" spans="1:16" x14ac:dyDescent="0.25">
      <c r="A14784" t="s">
        <v>21956</v>
      </c>
      <c r="B14784">
        <v>549</v>
      </c>
      <c r="C14784" s="3" t="str">
        <f>HYPERLINK("http://www.uniprot.org/uniprot/B9HRN9","tr|B9HRN9|B9HRN9_POPTR")</f>
        <v>tr|B9HRN9|B9HRN9_POPTR</v>
      </c>
      <c r="D14784" t="s">
        <v>21957</v>
      </c>
      <c r="E14784">
        <v>81.86</v>
      </c>
      <c r="F14784">
        <v>182</v>
      </c>
      <c r="G14784">
        <v>33</v>
      </c>
      <c r="H14784">
        <v>0</v>
      </c>
      <c r="I14784">
        <v>1</v>
      </c>
      <c r="J14784">
        <v>546</v>
      </c>
      <c r="K14784">
        <v>1</v>
      </c>
      <c r="L14784">
        <v>219</v>
      </c>
      <c r="M14784">
        <v>377</v>
      </c>
      <c r="N14784" t="s">
        <v>18</v>
      </c>
      <c r="O14784" s="1">
        <v>9.5529699999999998E-79</v>
      </c>
      <c r="P14784">
        <v>761</v>
      </c>
    </row>
    <row r="14785" spans="1:16" x14ac:dyDescent="0.25">
      <c r="A14785" t="s">
        <v>21958</v>
      </c>
      <c r="B14785">
        <v>1143</v>
      </c>
      <c r="C14785" s="3" t="str">
        <f>HYPERLINK("http://www.uniprot.org/uniprot/G7IYA2","tr|G7IYA2|G7IYA2_MEDTR")</f>
        <v>tr|G7IYA2|G7IYA2_MEDTR</v>
      </c>
      <c r="D14785" t="s">
        <v>21959</v>
      </c>
      <c r="E14785">
        <v>87.1</v>
      </c>
      <c r="F14785">
        <v>380</v>
      </c>
      <c r="G14785">
        <v>49</v>
      </c>
      <c r="H14785">
        <v>0</v>
      </c>
      <c r="I14785">
        <v>1</v>
      </c>
      <c r="J14785">
        <v>1140</v>
      </c>
      <c r="K14785">
        <v>1</v>
      </c>
      <c r="L14785">
        <v>1</v>
      </c>
      <c r="M14785">
        <v>364</v>
      </c>
      <c r="N14785" t="s">
        <v>18</v>
      </c>
      <c r="O14785">
        <v>0</v>
      </c>
      <c r="P14785">
        <v>1723</v>
      </c>
    </row>
    <row r="14786" spans="1:16" x14ac:dyDescent="0.25">
      <c r="A14786" t="s">
        <v>21960</v>
      </c>
      <c r="B14786">
        <v>1944</v>
      </c>
      <c r="C14786" s="3" t="str">
        <f>HYPERLINK("http://www.uniprot.org/uniprot/K7M8G8","tr|K7M8G8|K7M8G8_SOYBN")</f>
        <v>tr|K7M8G8|K7M8G8_SOYBN</v>
      </c>
      <c r="D14786" t="s">
        <v>28</v>
      </c>
      <c r="E14786">
        <v>61.13</v>
      </c>
      <c r="F14786">
        <v>579</v>
      </c>
      <c r="G14786">
        <v>225</v>
      </c>
      <c r="H14786">
        <v>32</v>
      </c>
      <c r="I14786">
        <v>268</v>
      </c>
      <c r="J14786">
        <v>1908</v>
      </c>
      <c r="K14786">
        <v>1</v>
      </c>
      <c r="L14786">
        <v>676</v>
      </c>
      <c r="M14786">
        <v>1223</v>
      </c>
      <c r="N14786" t="s">
        <v>18</v>
      </c>
      <c r="O14786">
        <v>0</v>
      </c>
      <c r="P14786">
        <v>1669</v>
      </c>
    </row>
    <row r="14787" spans="1:16" x14ac:dyDescent="0.25">
      <c r="A14787" t="s">
        <v>21961</v>
      </c>
      <c r="B14787">
        <v>1524</v>
      </c>
      <c r="C14787" s="3" t="str">
        <f>HYPERLINK("http://www.uniprot.org/uniprot/K7MB17","tr|K7MB17|K7MB17_SOYBN")</f>
        <v>tr|K7MB17|K7MB17_SOYBN</v>
      </c>
      <c r="D14787" t="s">
        <v>28</v>
      </c>
      <c r="E14787">
        <v>72.67</v>
      </c>
      <c r="F14787">
        <v>505</v>
      </c>
      <c r="G14787">
        <v>138</v>
      </c>
      <c r="H14787">
        <v>7</v>
      </c>
      <c r="I14787">
        <v>28</v>
      </c>
      <c r="J14787">
        <v>1521</v>
      </c>
      <c r="K14787">
        <v>1</v>
      </c>
      <c r="L14787">
        <v>11</v>
      </c>
      <c r="M14787">
        <v>514</v>
      </c>
      <c r="N14787" t="s">
        <v>18</v>
      </c>
      <c r="O14787">
        <v>0</v>
      </c>
      <c r="P14787">
        <v>1998</v>
      </c>
    </row>
    <row r="14788" spans="1:16" x14ac:dyDescent="0.25">
      <c r="A14788" t="s">
        <v>21962</v>
      </c>
      <c r="B14788">
        <v>459</v>
      </c>
      <c r="C14788" s="3" t="str">
        <f>HYPERLINK("http://www.uniprot.org/uniprot/I3TAN6","tr|I3TAN6|I3TAN6_MEDTR")</f>
        <v>tr|I3TAN6|I3TAN6_MEDTR</v>
      </c>
      <c r="D14788" t="s">
        <v>22</v>
      </c>
      <c r="E14788">
        <v>75</v>
      </c>
      <c r="F14788">
        <v>152</v>
      </c>
      <c r="G14788">
        <v>38</v>
      </c>
      <c r="H14788">
        <v>0</v>
      </c>
      <c r="I14788">
        <v>1</v>
      </c>
      <c r="J14788">
        <v>456</v>
      </c>
      <c r="K14788">
        <v>1</v>
      </c>
      <c r="L14788">
        <v>15</v>
      </c>
      <c r="M14788">
        <v>166</v>
      </c>
      <c r="N14788" t="s">
        <v>18</v>
      </c>
      <c r="O14788" s="1">
        <v>4.7433100000000001E-56</v>
      </c>
      <c r="P14788">
        <v>565</v>
      </c>
    </row>
    <row r="14789" spans="1:16" x14ac:dyDescent="0.25">
      <c r="A14789" t="s">
        <v>21963</v>
      </c>
      <c r="B14789">
        <v>948</v>
      </c>
      <c r="C14789" s="3" t="str">
        <f>HYPERLINK("http://www.uniprot.org/uniprot/G7L6K3","tr|G7L6K3|G7L6K3_MEDTR")</f>
        <v>tr|G7L6K3|G7L6K3_MEDTR</v>
      </c>
      <c r="D14789" t="s">
        <v>13078</v>
      </c>
      <c r="E14789">
        <v>68.69</v>
      </c>
      <c r="F14789">
        <v>246</v>
      </c>
      <c r="G14789">
        <v>77</v>
      </c>
      <c r="H14789">
        <v>0</v>
      </c>
      <c r="I14789">
        <v>28</v>
      </c>
      <c r="J14789">
        <v>765</v>
      </c>
      <c r="K14789">
        <v>1</v>
      </c>
      <c r="L14789">
        <v>18</v>
      </c>
      <c r="M14789">
        <v>254</v>
      </c>
      <c r="N14789" t="s">
        <v>18</v>
      </c>
      <c r="O14789" s="1">
        <v>6.4184599999999998E-90</v>
      </c>
      <c r="P14789">
        <v>862</v>
      </c>
    </row>
    <row r="14790" spans="1:16" x14ac:dyDescent="0.25">
      <c r="A14790" t="s">
        <v>21964</v>
      </c>
      <c r="B14790">
        <v>1020</v>
      </c>
      <c r="C14790" s="3" t="str">
        <f>HYPERLINK("http://www.uniprot.org/uniprot/G7JR06","tr|G7JR06|G7JR06_MEDTR")</f>
        <v>tr|G7JR06|G7JR06_MEDTR</v>
      </c>
      <c r="D14790" t="s">
        <v>21965</v>
      </c>
      <c r="E14790">
        <v>61.59</v>
      </c>
      <c r="F14790">
        <v>401</v>
      </c>
      <c r="G14790">
        <v>154</v>
      </c>
      <c r="H14790">
        <v>64</v>
      </c>
      <c r="I14790">
        <v>1</v>
      </c>
      <c r="J14790">
        <v>1011</v>
      </c>
      <c r="K14790">
        <v>1</v>
      </c>
      <c r="L14790">
        <v>1</v>
      </c>
      <c r="M14790">
        <v>399</v>
      </c>
      <c r="N14790" t="s">
        <v>18</v>
      </c>
      <c r="O14790" s="1">
        <v>6.9475199999999995E-117</v>
      </c>
      <c r="P14790">
        <v>1095</v>
      </c>
    </row>
    <row r="14791" spans="1:16" x14ac:dyDescent="0.25">
      <c r="A14791" t="s">
        <v>21966</v>
      </c>
      <c r="B14791">
        <v>1242</v>
      </c>
      <c r="C14791" s="3" t="str">
        <f>HYPERLINK("http://www.uniprot.org/uniprot/G7LI94","tr|G7LI94|G7LI94_MEDTR")</f>
        <v>tr|G7LI94|G7LI94_MEDTR</v>
      </c>
      <c r="D14791" t="s">
        <v>5065</v>
      </c>
      <c r="E14791">
        <v>96.85</v>
      </c>
      <c r="F14791">
        <v>413</v>
      </c>
      <c r="G14791">
        <v>13</v>
      </c>
      <c r="H14791">
        <v>0</v>
      </c>
      <c r="I14791">
        <v>1</v>
      </c>
      <c r="J14791">
        <v>1239</v>
      </c>
      <c r="K14791">
        <v>1</v>
      </c>
      <c r="L14791">
        <v>1</v>
      </c>
      <c r="M14791">
        <v>413</v>
      </c>
      <c r="N14791" t="s">
        <v>18</v>
      </c>
      <c r="O14791">
        <v>0</v>
      </c>
      <c r="P14791">
        <v>2046</v>
      </c>
    </row>
    <row r="14792" spans="1:16" x14ac:dyDescent="0.25">
      <c r="A14792" t="s">
        <v>21967</v>
      </c>
      <c r="B14792">
        <v>1182</v>
      </c>
      <c r="C14792" s="3" t="str">
        <f>HYPERLINK("http://www.uniprot.org/uniprot/Q8GTE5","tr|Q8GTE5|Q8GTE5_CICAR")</f>
        <v>tr|Q8GTE5|Q8GTE5_CICAR</v>
      </c>
      <c r="D14792" t="s">
        <v>21968</v>
      </c>
      <c r="E14792">
        <v>83.13</v>
      </c>
      <c r="F14792">
        <v>344</v>
      </c>
      <c r="G14792">
        <v>58</v>
      </c>
      <c r="H14792">
        <v>0</v>
      </c>
      <c r="I14792">
        <v>148</v>
      </c>
      <c r="J14792">
        <v>1179</v>
      </c>
      <c r="K14792">
        <v>1</v>
      </c>
      <c r="L14792">
        <v>1</v>
      </c>
      <c r="M14792">
        <v>344</v>
      </c>
      <c r="N14792" t="s">
        <v>18</v>
      </c>
      <c r="O14792" s="1">
        <v>2.8586299999999999E-160</v>
      </c>
      <c r="P14792">
        <v>1470</v>
      </c>
    </row>
    <row r="14793" spans="1:16" x14ac:dyDescent="0.25">
      <c r="A14793" t="s">
        <v>21969</v>
      </c>
      <c r="B14793">
        <v>1221</v>
      </c>
      <c r="C14793" s="3" t="str">
        <f>HYPERLINK("http://www.uniprot.org/uniprot/I1J8K2","tr|I1J8K2|I1J8K2_SOYBN")</f>
        <v>tr|I1J8K2|I1J8K2_SOYBN</v>
      </c>
      <c r="D14793" t="s">
        <v>28</v>
      </c>
      <c r="E14793">
        <v>79.650000000000006</v>
      </c>
      <c r="F14793">
        <v>408</v>
      </c>
      <c r="G14793">
        <v>83</v>
      </c>
      <c r="H14793">
        <v>2</v>
      </c>
      <c r="I14793">
        <v>1</v>
      </c>
      <c r="J14793">
        <v>1218</v>
      </c>
      <c r="K14793">
        <v>1</v>
      </c>
      <c r="L14793">
        <v>1</v>
      </c>
      <c r="M14793">
        <v>404</v>
      </c>
      <c r="N14793" t="s">
        <v>18</v>
      </c>
      <c r="O14793" s="1">
        <v>1.64383E-174</v>
      </c>
      <c r="P14793">
        <v>1593</v>
      </c>
    </row>
    <row r="14794" spans="1:16" x14ac:dyDescent="0.25">
      <c r="A14794" t="s">
        <v>21970</v>
      </c>
      <c r="B14794">
        <v>915</v>
      </c>
      <c r="C14794" s="3" t="str">
        <f>HYPERLINK("http://www.uniprot.org/uniprot/G7KAP1","tr|G7KAP1|G7KAP1_MEDTR")</f>
        <v>tr|G7KAP1|G7KAP1_MEDTR</v>
      </c>
      <c r="D14794" t="s">
        <v>21971</v>
      </c>
      <c r="E14794">
        <v>91.77</v>
      </c>
      <c r="F14794">
        <v>304</v>
      </c>
      <c r="G14794">
        <v>25</v>
      </c>
      <c r="H14794">
        <v>0</v>
      </c>
      <c r="I14794">
        <v>1</v>
      </c>
      <c r="J14794">
        <v>912</v>
      </c>
      <c r="K14794">
        <v>1</v>
      </c>
      <c r="L14794">
        <v>1</v>
      </c>
      <c r="M14794">
        <v>304</v>
      </c>
      <c r="N14794" t="s">
        <v>18</v>
      </c>
      <c r="O14794" s="1">
        <v>1.3998999999999999E-163</v>
      </c>
      <c r="P14794">
        <v>1497</v>
      </c>
    </row>
    <row r="14795" spans="1:16" x14ac:dyDescent="0.25">
      <c r="A14795" t="s">
        <v>21972</v>
      </c>
      <c r="B14795">
        <v>888</v>
      </c>
      <c r="C14795" s="3" t="str">
        <f>HYPERLINK("http://www.uniprot.org/uniprot/K7LHP2","tr|K7LHP2|K7LHP2_SOYBN")</f>
        <v>tr|K7LHP2|K7LHP2_SOYBN</v>
      </c>
      <c r="D14795" t="s">
        <v>28</v>
      </c>
      <c r="E14795">
        <v>47.23</v>
      </c>
      <c r="F14795">
        <v>326</v>
      </c>
      <c r="G14795">
        <v>172</v>
      </c>
      <c r="H14795">
        <v>31</v>
      </c>
      <c r="I14795">
        <v>1</v>
      </c>
      <c r="J14795">
        <v>885</v>
      </c>
      <c r="K14795">
        <v>1</v>
      </c>
      <c r="L14795">
        <v>1</v>
      </c>
      <c r="M14795">
        <v>298</v>
      </c>
      <c r="N14795" t="s">
        <v>18</v>
      </c>
      <c r="O14795" s="1">
        <v>3.1780099999999998E-56</v>
      </c>
      <c r="P14795">
        <v>571</v>
      </c>
    </row>
    <row r="14796" spans="1:16" x14ac:dyDescent="0.25">
      <c r="A14796" t="s">
        <v>21973</v>
      </c>
      <c r="B14796">
        <v>807</v>
      </c>
      <c r="C14796" s="3" t="str">
        <f>HYPERLINK("http://www.uniprot.org/uniprot/K7LXT3","tr|K7LXT3|K7LXT3_SOYBN")</f>
        <v>tr|K7LXT3|K7LXT3_SOYBN</v>
      </c>
      <c r="D14796" t="s">
        <v>28</v>
      </c>
      <c r="E14796">
        <v>71.8</v>
      </c>
      <c r="F14796">
        <v>266</v>
      </c>
      <c r="G14796">
        <v>75</v>
      </c>
      <c r="H14796">
        <v>0</v>
      </c>
      <c r="I14796">
        <v>7</v>
      </c>
      <c r="J14796">
        <v>804</v>
      </c>
      <c r="K14796">
        <v>1</v>
      </c>
      <c r="L14796">
        <v>202</v>
      </c>
      <c r="M14796">
        <v>467</v>
      </c>
      <c r="N14796" t="s">
        <v>18</v>
      </c>
      <c r="O14796" s="1">
        <v>1.2531100000000001E-106</v>
      </c>
      <c r="P14796">
        <v>1005</v>
      </c>
    </row>
    <row r="14797" spans="1:16" x14ac:dyDescent="0.25">
      <c r="A14797" t="s">
        <v>21974</v>
      </c>
      <c r="B14797">
        <v>1002</v>
      </c>
      <c r="C14797" s="3" t="str">
        <f>HYPERLINK("http://www.uniprot.org/uniprot/Q18PQ8","tr|Q18PQ8|Q18PQ8_PEA")</f>
        <v>tr|Q18PQ8|Q18PQ8_PEA</v>
      </c>
      <c r="D14797" t="s">
        <v>21942</v>
      </c>
      <c r="E14797">
        <v>80.05</v>
      </c>
      <c r="F14797">
        <v>336</v>
      </c>
      <c r="G14797">
        <v>67</v>
      </c>
      <c r="H14797">
        <v>3</v>
      </c>
      <c r="I14797">
        <v>1</v>
      </c>
      <c r="J14797">
        <v>999</v>
      </c>
      <c r="K14797">
        <v>1</v>
      </c>
      <c r="L14797">
        <v>18</v>
      </c>
      <c r="M14797">
        <v>353</v>
      </c>
      <c r="N14797" t="s">
        <v>18</v>
      </c>
      <c r="O14797" s="1">
        <v>2.2926100000000001E-149</v>
      </c>
      <c r="P14797">
        <v>1375</v>
      </c>
    </row>
    <row r="14798" spans="1:16" x14ac:dyDescent="0.25">
      <c r="A14798" t="s">
        <v>21975</v>
      </c>
      <c r="B14798">
        <v>1908</v>
      </c>
      <c r="C14798" s="3" t="str">
        <f>HYPERLINK("http://www.uniprot.org/uniprot/I1MHP5","tr|I1MHP5|I1MHP5_SOYBN")</f>
        <v>tr|I1MHP5|I1MHP5_SOYBN</v>
      </c>
      <c r="D14798" t="s">
        <v>28</v>
      </c>
      <c r="E14798">
        <v>27.85</v>
      </c>
      <c r="F14798">
        <v>420</v>
      </c>
      <c r="G14798">
        <v>303</v>
      </c>
      <c r="H14798">
        <v>42</v>
      </c>
      <c r="I14798">
        <v>151</v>
      </c>
      <c r="J14798">
        <v>1284</v>
      </c>
      <c r="K14798">
        <v>1</v>
      </c>
      <c r="L14798">
        <v>1057</v>
      </c>
      <c r="M14798">
        <v>1470</v>
      </c>
      <c r="N14798" t="s">
        <v>18</v>
      </c>
      <c r="O14798" s="1">
        <v>2.3947199999999998E-30</v>
      </c>
      <c r="P14798">
        <v>352</v>
      </c>
    </row>
    <row r="14799" spans="1:16" x14ac:dyDescent="0.25">
      <c r="A14799" t="s">
        <v>21976</v>
      </c>
      <c r="B14799">
        <v>762</v>
      </c>
      <c r="C14799" s="3" t="str">
        <f>HYPERLINK("http://www.uniprot.org/uniprot/G7JWJ7","tr|G7JWJ7|G7JWJ7_MEDTR")</f>
        <v>tr|G7JWJ7|G7JWJ7_MEDTR</v>
      </c>
      <c r="D14799" t="s">
        <v>21977</v>
      </c>
      <c r="E14799">
        <v>75.489999999999995</v>
      </c>
      <c r="F14799">
        <v>253</v>
      </c>
      <c r="G14799">
        <v>62</v>
      </c>
      <c r="H14799">
        <v>15</v>
      </c>
      <c r="I14799">
        <v>46</v>
      </c>
      <c r="J14799">
        <v>759</v>
      </c>
      <c r="K14799">
        <v>1</v>
      </c>
      <c r="L14799">
        <v>16</v>
      </c>
      <c r="M14799">
        <v>265</v>
      </c>
      <c r="N14799" t="s">
        <v>18</v>
      </c>
      <c r="O14799" s="1">
        <v>8.3271100000000003E-94</v>
      </c>
      <c r="P14799">
        <v>894</v>
      </c>
    </row>
    <row r="14800" spans="1:16" x14ac:dyDescent="0.25">
      <c r="A14800" t="s">
        <v>21978</v>
      </c>
      <c r="B14800">
        <v>306</v>
      </c>
      <c r="C14800" s="3" t="str">
        <f>HYPERLINK("http://www.uniprot.org/uniprot/O23759","tr|O23759|O23759_CICAR")</f>
        <v>tr|O23759|O23759_CICAR</v>
      </c>
      <c r="D14800" t="s">
        <v>21979</v>
      </c>
      <c r="E14800">
        <v>98.96</v>
      </c>
      <c r="F14800">
        <v>97</v>
      </c>
      <c r="G14800">
        <v>1</v>
      </c>
      <c r="H14800">
        <v>0</v>
      </c>
      <c r="I14800">
        <v>1</v>
      </c>
      <c r="J14800">
        <v>291</v>
      </c>
      <c r="K14800">
        <v>1</v>
      </c>
      <c r="L14800">
        <v>1</v>
      </c>
      <c r="M14800">
        <v>97</v>
      </c>
      <c r="N14800" t="s">
        <v>18</v>
      </c>
      <c r="O14800" s="1">
        <v>5.6004500000000002E-49</v>
      </c>
      <c r="P14800">
        <v>504</v>
      </c>
    </row>
    <row r="14801" spans="1:16" x14ac:dyDescent="0.25">
      <c r="A14801" t="s">
        <v>21980</v>
      </c>
      <c r="B14801">
        <v>576</v>
      </c>
      <c r="C14801" s="3" t="str">
        <f>HYPERLINK("http://www.uniprot.org/uniprot/G7KSR2","tr|G7KSR2|G7KSR2_MEDTR")</f>
        <v>tr|G7KSR2|G7KSR2_MEDTR</v>
      </c>
      <c r="D14801" t="s">
        <v>21981</v>
      </c>
      <c r="E14801">
        <v>73.819999999999993</v>
      </c>
      <c r="F14801">
        <v>191</v>
      </c>
      <c r="G14801">
        <v>50</v>
      </c>
      <c r="H14801">
        <v>0</v>
      </c>
      <c r="I14801">
        <v>1</v>
      </c>
      <c r="J14801">
        <v>573</v>
      </c>
      <c r="K14801">
        <v>1</v>
      </c>
      <c r="L14801">
        <v>1</v>
      </c>
      <c r="M14801">
        <v>191</v>
      </c>
      <c r="N14801" t="s">
        <v>18</v>
      </c>
      <c r="O14801" s="1">
        <v>3.3474399999999999E-75</v>
      </c>
      <c r="P14801">
        <v>731</v>
      </c>
    </row>
    <row r="14802" spans="1:16" x14ac:dyDescent="0.25">
      <c r="A14802" t="s">
        <v>21982</v>
      </c>
      <c r="B14802">
        <v>909</v>
      </c>
      <c r="C14802" s="3" t="str">
        <f>HYPERLINK("http://www.uniprot.org/uniprot/Q2HUH2","tr|Q2HUH2|Q2HUH2_MEDTR")</f>
        <v>tr|Q2HUH2|Q2HUH2_MEDTR</v>
      </c>
      <c r="D14802" t="s">
        <v>21983</v>
      </c>
      <c r="E14802">
        <v>73.95</v>
      </c>
      <c r="F14802">
        <v>288</v>
      </c>
      <c r="G14802">
        <v>75</v>
      </c>
      <c r="H14802">
        <v>18</v>
      </c>
      <c r="I14802">
        <v>1</v>
      </c>
      <c r="J14802">
        <v>810</v>
      </c>
      <c r="K14802">
        <v>1</v>
      </c>
      <c r="L14802">
        <v>1</v>
      </c>
      <c r="M14802">
        <v>281</v>
      </c>
      <c r="N14802" t="s">
        <v>18</v>
      </c>
      <c r="O14802" s="1">
        <v>3.5812700000000001E-103</v>
      </c>
      <c r="P14802">
        <v>976</v>
      </c>
    </row>
    <row r="14803" spans="1:16" x14ac:dyDescent="0.25">
      <c r="A14803" t="s">
        <v>21984</v>
      </c>
      <c r="B14803">
        <v>750</v>
      </c>
      <c r="C14803" s="3" t="str">
        <f>HYPERLINK("http://www.uniprot.org/uniprot/I1LS43","tr|I1LS43|I1LS43_SOYBN")</f>
        <v>tr|I1LS43|I1LS43_SOYBN</v>
      </c>
      <c r="D14803" t="s">
        <v>28</v>
      </c>
      <c r="E14803">
        <v>80.95</v>
      </c>
      <c r="F14803">
        <v>231</v>
      </c>
      <c r="G14803">
        <v>44</v>
      </c>
      <c r="H14803">
        <v>1</v>
      </c>
      <c r="I14803">
        <v>58</v>
      </c>
      <c r="J14803">
        <v>747</v>
      </c>
      <c r="K14803">
        <v>1</v>
      </c>
      <c r="L14803">
        <v>21</v>
      </c>
      <c r="M14803">
        <v>251</v>
      </c>
      <c r="N14803" t="s">
        <v>18</v>
      </c>
      <c r="O14803" s="1">
        <v>1.7805500000000001E-109</v>
      </c>
      <c r="P14803">
        <v>1029</v>
      </c>
    </row>
    <row r="14804" spans="1:16" x14ac:dyDescent="0.25">
      <c r="A14804" t="s">
        <v>21985</v>
      </c>
      <c r="B14804">
        <v>753</v>
      </c>
      <c r="C14804" s="3" t="str">
        <f>HYPERLINK("http://www.uniprot.org/uniprot/K7LKI4","tr|K7LKI4|K7LKI4_SOYBN")</f>
        <v>tr|K7LKI4|K7LKI4_SOYBN</v>
      </c>
      <c r="D14804" t="s">
        <v>28</v>
      </c>
      <c r="E14804">
        <v>72.599999999999994</v>
      </c>
      <c r="F14804">
        <v>230</v>
      </c>
      <c r="G14804">
        <v>63</v>
      </c>
      <c r="H14804">
        <v>30</v>
      </c>
      <c r="I14804">
        <v>73</v>
      </c>
      <c r="J14804">
        <v>672</v>
      </c>
      <c r="K14804">
        <v>1</v>
      </c>
      <c r="L14804">
        <v>26</v>
      </c>
      <c r="M14804">
        <v>252</v>
      </c>
      <c r="N14804" t="s">
        <v>18</v>
      </c>
      <c r="O14804" s="1">
        <v>6.4212300000000003E-91</v>
      </c>
      <c r="P14804">
        <v>869</v>
      </c>
    </row>
    <row r="14805" spans="1:16" x14ac:dyDescent="0.25">
      <c r="A14805" t="s">
        <v>21986</v>
      </c>
      <c r="B14805">
        <v>471</v>
      </c>
      <c r="C14805" s="3" t="str">
        <f>HYPERLINK("http://www.uniprot.org/uniprot/K7N0M3","tr|K7N0M3|K7N0M3_SOYBN")</f>
        <v>tr|K7N0M3|K7N0M3_SOYBN</v>
      </c>
      <c r="D14805" t="s">
        <v>28</v>
      </c>
      <c r="E14805">
        <v>37.049999999999997</v>
      </c>
      <c r="F14805">
        <v>224</v>
      </c>
      <c r="G14805">
        <v>141</v>
      </c>
      <c r="H14805">
        <v>69</v>
      </c>
      <c r="I14805">
        <v>1</v>
      </c>
      <c r="J14805">
        <v>465</v>
      </c>
      <c r="K14805">
        <v>1</v>
      </c>
      <c r="L14805">
        <v>1</v>
      </c>
      <c r="M14805">
        <v>222</v>
      </c>
      <c r="N14805" t="s">
        <v>18</v>
      </c>
      <c r="O14805" s="1">
        <v>5.9238999999999997E-27</v>
      </c>
      <c r="P14805">
        <v>314</v>
      </c>
    </row>
    <row r="14806" spans="1:16" x14ac:dyDescent="0.25">
      <c r="A14806" t="s">
        <v>21987</v>
      </c>
      <c r="B14806">
        <v>1059</v>
      </c>
      <c r="C14806" s="3" t="str">
        <f>HYPERLINK("http://www.uniprot.org/uniprot/G7J3Y2","tr|G7J3Y2|G7J3Y2_MEDTR")</f>
        <v>tr|G7J3Y2|G7J3Y2_MEDTR</v>
      </c>
      <c r="D14806" t="s">
        <v>21988</v>
      </c>
      <c r="E14806">
        <v>58.74</v>
      </c>
      <c r="F14806">
        <v>143</v>
      </c>
      <c r="G14806">
        <v>59</v>
      </c>
      <c r="H14806">
        <v>4</v>
      </c>
      <c r="I14806">
        <v>301</v>
      </c>
      <c r="J14806">
        <v>717</v>
      </c>
      <c r="K14806">
        <v>1</v>
      </c>
      <c r="L14806">
        <v>72</v>
      </c>
      <c r="M14806">
        <v>214</v>
      </c>
      <c r="N14806" t="s">
        <v>18</v>
      </c>
      <c r="O14806" s="1">
        <v>1.0254100000000001E-33</v>
      </c>
      <c r="P14806">
        <v>378</v>
      </c>
    </row>
    <row r="14807" spans="1:16" x14ac:dyDescent="0.25">
      <c r="A14807" t="s">
        <v>21989</v>
      </c>
      <c r="B14807">
        <v>2664</v>
      </c>
      <c r="C14807" s="3" t="str">
        <f>HYPERLINK("http://www.uniprot.org/uniprot/G7J6K1","tr|G7J6K1|G7J6K1_MEDTR")</f>
        <v>tr|G7J6K1|G7J6K1_MEDTR</v>
      </c>
      <c r="D14807" t="s">
        <v>21990</v>
      </c>
      <c r="E14807">
        <v>95.71</v>
      </c>
      <c r="F14807">
        <v>887</v>
      </c>
      <c r="G14807">
        <v>38</v>
      </c>
      <c r="H14807">
        <v>0</v>
      </c>
      <c r="I14807">
        <v>1</v>
      </c>
      <c r="J14807">
        <v>2661</v>
      </c>
      <c r="K14807">
        <v>1</v>
      </c>
      <c r="L14807">
        <v>1</v>
      </c>
      <c r="M14807">
        <v>887</v>
      </c>
      <c r="N14807" t="s">
        <v>18</v>
      </c>
      <c r="O14807">
        <v>0</v>
      </c>
      <c r="P14807">
        <v>4301</v>
      </c>
    </row>
    <row r="14808" spans="1:16" x14ac:dyDescent="0.25">
      <c r="A14808" t="s">
        <v>21991</v>
      </c>
      <c r="B14808">
        <v>1038</v>
      </c>
      <c r="C14808" s="3" t="str">
        <f>HYPERLINK("http://www.uniprot.org/uniprot/G7IYA4","tr|G7IYA4|G7IYA4_MEDTR")</f>
        <v>tr|G7IYA4|G7IYA4_MEDTR</v>
      </c>
      <c r="D14808" t="s">
        <v>21992</v>
      </c>
      <c r="E14808">
        <v>79.760000000000005</v>
      </c>
      <c r="F14808">
        <v>341</v>
      </c>
      <c r="G14808">
        <v>69</v>
      </c>
      <c r="H14808">
        <v>0</v>
      </c>
      <c r="I14808">
        <v>13</v>
      </c>
      <c r="J14808">
        <v>1035</v>
      </c>
      <c r="K14808">
        <v>1</v>
      </c>
      <c r="L14808">
        <v>17</v>
      </c>
      <c r="M14808">
        <v>349</v>
      </c>
      <c r="N14808" t="s">
        <v>18</v>
      </c>
      <c r="O14808" s="1">
        <v>1.6359500000000001E-145</v>
      </c>
      <c r="P14808">
        <v>1342</v>
      </c>
    </row>
    <row r="14809" spans="1:16" x14ac:dyDescent="0.25">
      <c r="A14809" t="s">
        <v>21993</v>
      </c>
      <c r="B14809">
        <v>1278</v>
      </c>
      <c r="C14809" s="3" t="str">
        <f>HYPERLINK("http://www.uniprot.org/uniprot/G7JIR1","tr|G7JIR1|G7JIR1_MEDTR")</f>
        <v>tr|G7JIR1|G7JIR1_MEDTR</v>
      </c>
      <c r="D14809" t="s">
        <v>21994</v>
      </c>
      <c r="E14809">
        <v>81.41</v>
      </c>
      <c r="F14809">
        <v>425</v>
      </c>
      <c r="G14809">
        <v>79</v>
      </c>
      <c r="H14809">
        <v>0</v>
      </c>
      <c r="I14809">
        <v>1</v>
      </c>
      <c r="J14809">
        <v>1275</v>
      </c>
      <c r="K14809">
        <v>1</v>
      </c>
      <c r="L14809">
        <v>13</v>
      </c>
      <c r="M14809">
        <v>425</v>
      </c>
      <c r="N14809" t="s">
        <v>18</v>
      </c>
      <c r="O14809">
        <v>0</v>
      </c>
      <c r="P14809">
        <v>1799</v>
      </c>
    </row>
    <row r="14810" spans="1:16" x14ac:dyDescent="0.25">
      <c r="A14810" t="s">
        <v>21995</v>
      </c>
      <c r="B14810">
        <v>3099</v>
      </c>
      <c r="C14810" s="3" t="str">
        <f>HYPERLINK("http://www.uniprot.org/uniprot/I1LDZ0","tr|I1LDZ0|I1LDZ0_SOYBN")</f>
        <v>tr|I1LDZ0|I1LDZ0_SOYBN</v>
      </c>
      <c r="D14810" t="s">
        <v>28</v>
      </c>
      <c r="E14810">
        <v>77.25</v>
      </c>
      <c r="F14810">
        <v>686</v>
      </c>
      <c r="G14810">
        <v>156</v>
      </c>
      <c r="H14810">
        <v>0</v>
      </c>
      <c r="I14810">
        <v>1021</v>
      </c>
      <c r="J14810">
        <v>3078</v>
      </c>
      <c r="K14810">
        <v>1</v>
      </c>
      <c r="L14810">
        <v>424</v>
      </c>
      <c r="M14810">
        <v>1109</v>
      </c>
      <c r="N14810" t="s">
        <v>18</v>
      </c>
      <c r="O14810">
        <v>0</v>
      </c>
      <c r="P14810">
        <v>2795</v>
      </c>
    </row>
    <row r="14811" spans="1:16" x14ac:dyDescent="0.25">
      <c r="A14811" t="s">
        <v>21996</v>
      </c>
      <c r="B14811">
        <v>1221</v>
      </c>
      <c r="C14811" s="3" t="str">
        <f>HYPERLINK("http://www.uniprot.org/uniprot/B2ZHC8","tr|B2ZHC8|B2ZHC8_MEDSA")</f>
        <v>tr|B2ZHC8|B2ZHC8_MEDSA</v>
      </c>
      <c r="D14811" t="s">
        <v>21997</v>
      </c>
      <c r="E14811">
        <v>52.19</v>
      </c>
      <c r="F14811">
        <v>456</v>
      </c>
      <c r="G14811">
        <v>218</v>
      </c>
      <c r="H14811">
        <v>50</v>
      </c>
      <c r="I14811">
        <v>1</v>
      </c>
      <c r="J14811">
        <v>1218</v>
      </c>
      <c r="K14811">
        <v>1</v>
      </c>
      <c r="L14811">
        <v>1</v>
      </c>
      <c r="M14811">
        <v>436</v>
      </c>
      <c r="N14811" t="s">
        <v>18</v>
      </c>
      <c r="O14811" s="1">
        <v>4.2684200000000001E-106</v>
      </c>
      <c r="P14811">
        <v>1003</v>
      </c>
    </row>
    <row r="14812" spans="1:16" x14ac:dyDescent="0.25">
      <c r="A14812" t="s">
        <v>21998</v>
      </c>
      <c r="B14812">
        <v>1425</v>
      </c>
      <c r="C14812" s="3" t="str">
        <f>HYPERLINK("http://www.uniprot.org/uniprot/G7LI85","tr|G7LI85|G7LI85_MEDTR")</f>
        <v>tr|G7LI85|G7LI85_MEDTR</v>
      </c>
      <c r="D14812" t="s">
        <v>21999</v>
      </c>
      <c r="E14812">
        <v>93.69</v>
      </c>
      <c r="F14812">
        <v>476</v>
      </c>
      <c r="G14812">
        <v>30</v>
      </c>
      <c r="H14812">
        <v>2</v>
      </c>
      <c r="I14812">
        <v>1</v>
      </c>
      <c r="J14812">
        <v>1422</v>
      </c>
      <c r="K14812">
        <v>1</v>
      </c>
      <c r="L14812">
        <v>1</v>
      </c>
      <c r="M14812">
        <v>474</v>
      </c>
      <c r="N14812" t="s">
        <v>18</v>
      </c>
      <c r="O14812">
        <v>0</v>
      </c>
      <c r="P14812">
        <v>2268</v>
      </c>
    </row>
    <row r="14813" spans="1:16" x14ac:dyDescent="0.25">
      <c r="A14813" t="s">
        <v>22000</v>
      </c>
      <c r="B14813">
        <v>2262</v>
      </c>
      <c r="C14813" s="3" t="str">
        <f>HYPERLINK("http://www.uniprot.org/uniprot/G7L946","tr|G7L946|G7L946_MEDTR")</f>
        <v>tr|G7L946|G7L946_MEDTR</v>
      </c>
      <c r="D14813" t="s">
        <v>22001</v>
      </c>
      <c r="E14813">
        <v>85.33</v>
      </c>
      <c r="F14813">
        <v>757</v>
      </c>
      <c r="G14813">
        <v>111</v>
      </c>
      <c r="H14813">
        <v>23</v>
      </c>
      <c r="I14813">
        <v>58</v>
      </c>
      <c r="J14813">
        <v>2259</v>
      </c>
      <c r="K14813">
        <v>1</v>
      </c>
      <c r="L14813">
        <v>26</v>
      </c>
      <c r="M14813">
        <v>782</v>
      </c>
      <c r="N14813" t="s">
        <v>18</v>
      </c>
      <c r="O14813">
        <v>0</v>
      </c>
      <c r="P14813">
        <v>3327</v>
      </c>
    </row>
    <row r="14814" spans="1:16" x14ac:dyDescent="0.25">
      <c r="A14814" t="s">
        <v>22002</v>
      </c>
      <c r="B14814">
        <v>1479</v>
      </c>
      <c r="C14814" s="3" t="str">
        <f>HYPERLINK("http://www.uniprot.org/uniprot/G7JXI2","tr|G7JXI2|G7JXI2_MEDTR")</f>
        <v>tr|G7JXI2|G7JXI2_MEDTR</v>
      </c>
      <c r="D14814" t="s">
        <v>22003</v>
      </c>
      <c r="E14814">
        <v>70.010000000000005</v>
      </c>
      <c r="F14814">
        <v>517</v>
      </c>
      <c r="G14814">
        <v>155</v>
      </c>
      <c r="H14814">
        <v>27</v>
      </c>
      <c r="I14814">
        <v>1</v>
      </c>
      <c r="J14814">
        <v>1470</v>
      </c>
      <c r="K14814">
        <v>1</v>
      </c>
      <c r="L14814">
        <v>2</v>
      </c>
      <c r="M14814">
        <v>516</v>
      </c>
      <c r="N14814" t="s">
        <v>18</v>
      </c>
      <c r="O14814">
        <v>0</v>
      </c>
      <c r="P14814">
        <v>1838</v>
      </c>
    </row>
    <row r="14815" spans="1:16" x14ac:dyDescent="0.25">
      <c r="A14815" t="s">
        <v>22004</v>
      </c>
      <c r="B14815">
        <v>1824</v>
      </c>
      <c r="C14815" s="3" t="str">
        <f>HYPERLINK("http://www.uniprot.org/uniprot/G7KAP0","tr|G7KAP0|G7KAP0_MEDTR")</f>
        <v>tr|G7KAP0|G7KAP0_MEDTR</v>
      </c>
      <c r="D14815" t="s">
        <v>22005</v>
      </c>
      <c r="E14815">
        <v>80.72</v>
      </c>
      <c r="F14815">
        <v>607</v>
      </c>
      <c r="G14815">
        <v>117</v>
      </c>
      <c r="H14815">
        <v>0</v>
      </c>
      <c r="I14815">
        <v>1</v>
      </c>
      <c r="J14815">
        <v>1821</v>
      </c>
      <c r="K14815">
        <v>1</v>
      </c>
      <c r="L14815">
        <v>1</v>
      </c>
      <c r="M14815">
        <v>606</v>
      </c>
      <c r="N14815" t="s">
        <v>18</v>
      </c>
      <c r="O14815">
        <v>0</v>
      </c>
      <c r="P14815">
        <v>2519</v>
      </c>
    </row>
    <row r="14816" spans="1:16" x14ac:dyDescent="0.25">
      <c r="A14816" t="s">
        <v>22006</v>
      </c>
      <c r="B14816">
        <v>1161</v>
      </c>
      <c r="C14816" s="3" t="str">
        <f>HYPERLINK("http://www.uniprot.org/uniprot/I1L9X2","tr|I1L9X2|I1L9X2_SOYBN")</f>
        <v>tr|I1L9X2|I1L9X2_SOYBN</v>
      </c>
      <c r="D14816" t="s">
        <v>28</v>
      </c>
      <c r="E14816">
        <v>75.849999999999994</v>
      </c>
      <c r="F14816">
        <v>381</v>
      </c>
      <c r="G14816">
        <v>92</v>
      </c>
      <c r="H14816">
        <v>0</v>
      </c>
      <c r="I14816">
        <v>16</v>
      </c>
      <c r="J14816">
        <v>1158</v>
      </c>
      <c r="K14816">
        <v>1</v>
      </c>
      <c r="L14816">
        <v>3</v>
      </c>
      <c r="M14816">
        <v>383</v>
      </c>
      <c r="N14816" t="s">
        <v>18</v>
      </c>
      <c r="O14816" s="1">
        <v>1.21684E-163</v>
      </c>
      <c r="P14816">
        <v>1499</v>
      </c>
    </row>
    <row r="14817" spans="1:16" x14ac:dyDescent="0.25">
      <c r="A14817" t="s">
        <v>22007</v>
      </c>
      <c r="B14817">
        <v>744</v>
      </c>
      <c r="C14817" s="3" t="str">
        <f>HYPERLINK("http://www.uniprot.org/uniprot/K7K4F6","tr|K7K4F6|K7K4F6_SOYBN")</f>
        <v>tr|K7K4F6|K7K4F6_SOYBN</v>
      </c>
      <c r="D14817" t="s">
        <v>28</v>
      </c>
      <c r="E14817">
        <v>75.64</v>
      </c>
      <c r="F14817">
        <v>193</v>
      </c>
      <c r="G14817">
        <v>47</v>
      </c>
      <c r="H14817">
        <v>0</v>
      </c>
      <c r="I14817">
        <v>115</v>
      </c>
      <c r="J14817">
        <v>693</v>
      </c>
      <c r="K14817">
        <v>1</v>
      </c>
      <c r="L14817">
        <v>43</v>
      </c>
      <c r="M14817">
        <v>235</v>
      </c>
      <c r="N14817" t="s">
        <v>18</v>
      </c>
      <c r="O14817" s="1">
        <v>2.2261299999999998E-80</v>
      </c>
      <c r="P14817">
        <v>778</v>
      </c>
    </row>
    <row r="14818" spans="1:16" x14ac:dyDescent="0.25">
      <c r="A14818" t="s">
        <v>22008</v>
      </c>
      <c r="B14818">
        <v>618</v>
      </c>
      <c r="C14818" s="3" t="str">
        <f>HYPERLINK("http://www.uniprot.org/uniprot/I3SCJ7","tr|I3SCJ7|I3SCJ7_MEDTR")</f>
        <v>tr|I3SCJ7|I3SCJ7_MEDTR</v>
      </c>
      <c r="D14818" t="s">
        <v>22</v>
      </c>
      <c r="E14818">
        <v>86.77</v>
      </c>
      <c r="F14818">
        <v>189</v>
      </c>
      <c r="G14818">
        <v>25</v>
      </c>
      <c r="H14818">
        <v>0</v>
      </c>
      <c r="I14818">
        <v>1</v>
      </c>
      <c r="J14818">
        <v>567</v>
      </c>
      <c r="K14818">
        <v>1</v>
      </c>
      <c r="L14818">
        <v>1</v>
      </c>
      <c r="M14818">
        <v>187</v>
      </c>
      <c r="N14818" t="s">
        <v>18</v>
      </c>
      <c r="O14818" s="1">
        <v>7.0856400000000004E-88</v>
      </c>
      <c r="P14818">
        <v>841</v>
      </c>
    </row>
    <row r="14819" spans="1:16" x14ac:dyDescent="0.25">
      <c r="A14819" t="s">
        <v>22009</v>
      </c>
      <c r="B14819">
        <v>276</v>
      </c>
      <c r="C14819" s="3" t="str">
        <f>HYPERLINK("http://www.uniprot.org/uniprot/I3SSW3","tr|I3SSW3|I3SSW3_LOTJA")</f>
        <v>tr|I3SSW3|I3SSW3_LOTJA</v>
      </c>
      <c r="D14819" t="s">
        <v>8241</v>
      </c>
      <c r="E14819">
        <v>96.7</v>
      </c>
      <c r="F14819">
        <v>91</v>
      </c>
      <c r="G14819">
        <v>3</v>
      </c>
      <c r="H14819">
        <v>0</v>
      </c>
      <c r="I14819">
        <v>1</v>
      </c>
      <c r="J14819">
        <v>273</v>
      </c>
      <c r="K14819">
        <v>1</v>
      </c>
      <c r="L14819">
        <v>22</v>
      </c>
      <c r="M14819">
        <v>112</v>
      </c>
      <c r="N14819" t="s">
        <v>18</v>
      </c>
      <c r="O14819" s="1">
        <v>1.6927600000000001E-45</v>
      </c>
      <c r="P14819">
        <v>474</v>
      </c>
    </row>
    <row r="14820" spans="1:16" x14ac:dyDescent="0.25">
      <c r="A14820" t="s">
        <v>22010</v>
      </c>
      <c r="B14820">
        <v>1725</v>
      </c>
      <c r="C14820" s="3" t="str">
        <f>HYPERLINK("http://www.uniprot.org/uniprot/K7MAP2","tr|K7MAP2|K7MAP2_SOYBN")</f>
        <v>tr|K7MAP2|K7MAP2_SOYBN</v>
      </c>
      <c r="D14820" t="s">
        <v>28</v>
      </c>
      <c r="E14820">
        <v>70.39</v>
      </c>
      <c r="F14820">
        <v>581</v>
      </c>
      <c r="G14820">
        <v>172</v>
      </c>
      <c r="H14820">
        <v>13</v>
      </c>
      <c r="I14820">
        <v>1</v>
      </c>
      <c r="J14820">
        <v>1704</v>
      </c>
      <c r="K14820">
        <v>1</v>
      </c>
      <c r="L14820">
        <v>1</v>
      </c>
      <c r="M14820">
        <v>576</v>
      </c>
      <c r="N14820" t="s">
        <v>18</v>
      </c>
      <c r="O14820">
        <v>0</v>
      </c>
      <c r="P14820">
        <v>2063</v>
      </c>
    </row>
    <row r="14821" spans="1:16" x14ac:dyDescent="0.25">
      <c r="A14821" t="s">
        <v>22011</v>
      </c>
      <c r="B14821">
        <v>1770</v>
      </c>
      <c r="C14821" s="3" t="str">
        <f>HYPERLINK("http://www.uniprot.org/uniprot/G7IJU2","tr|G7IJU2|G7IJU2_MEDTR")</f>
        <v>tr|G7IJU2|G7IJU2_MEDTR</v>
      </c>
      <c r="D14821" t="s">
        <v>22012</v>
      </c>
      <c r="E14821">
        <v>81.03</v>
      </c>
      <c r="F14821">
        <v>348</v>
      </c>
      <c r="G14821">
        <v>66</v>
      </c>
      <c r="H14821">
        <v>0</v>
      </c>
      <c r="I14821">
        <v>1</v>
      </c>
      <c r="J14821">
        <v>1044</v>
      </c>
      <c r="K14821">
        <v>1</v>
      </c>
      <c r="L14821">
        <v>92</v>
      </c>
      <c r="M14821">
        <v>435</v>
      </c>
      <c r="N14821" t="s">
        <v>18</v>
      </c>
      <c r="O14821" s="1">
        <v>8.84616E-157</v>
      </c>
      <c r="P14821">
        <v>1442</v>
      </c>
    </row>
    <row r="14822" spans="1:16" x14ac:dyDescent="0.25">
      <c r="A14822" t="s">
        <v>22013</v>
      </c>
      <c r="B14822">
        <v>609</v>
      </c>
      <c r="C14822" s="3" t="str">
        <f>HYPERLINK("http://www.uniprot.org/uniprot/I3S3C5","tr|I3S3C5|I3S3C5_MEDTR")</f>
        <v>tr|I3S3C5|I3S3C5_MEDTR</v>
      </c>
      <c r="D14822" t="s">
        <v>22</v>
      </c>
      <c r="E14822">
        <v>94.55</v>
      </c>
      <c r="F14822">
        <v>202</v>
      </c>
      <c r="G14822">
        <v>11</v>
      </c>
      <c r="H14822">
        <v>0</v>
      </c>
      <c r="I14822">
        <v>1</v>
      </c>
      <c r="J14822">
        <v>606</v>
      </c>
      <c r="K14822">
        <v>1</v>
      </c>
      <c r="L14822">
        <v>77</v>
      </c>
      <c r="M14822">
        <v>278</v>
      </c>
      <c r="N14822" t="s">
        <v>18</v>
      </c>
      <c r="O14822" s="1">
        <v>1.05905E-112</v>
      </c>
      <c r="P14822">
        <v>1055</v>
      </c>
    </row>
    <row r="14823" spans="1:16" x14ac:dyDescent="0.25">
      <c r="A14823" t="s">
        <v>22014</v>
      </c>
      <c r="B14823">
        <v>930</v>
      </c>
      <c r="C14823" s="3" t="str">
        <f>HYPERLINK("http://www.uniprot.org/uniprot/G7I6N9","tr|G7I6N9|G7I6N9_MEDTR")</f>
        <v>tr|G7I6N9|G7I6N9_MEDTR</v>
      </c>
      <c r="D14823" t="s">
        <v>17069</v>
      </c>
      <c r="E14823">
        <v>44.41</v>
      </c>
      <c r="F14823">
        <v>349</v>
      </c>
      <c r="G14823">
        <v>194</v>
      </c>
      <c r="H14823">
        <v>41</v>
      </c>
      <c r="I14823">
        <v>1</v>
      </c>
      <c r="J14823">
        <v>924</v>
      </c>
      <c r="K14823">
        <v>1</v>
      </c>
      <c r="L14823">
        <v>1</v>
      </c>
      <c r="M14823">
        <v>324</v>
      </c>
      <c r="N14823" t="s">
        <v>18</v>
      </c>
      <c r="O14823" s="1">
        <v>5.1017800000000004E-68</v>
      </c>
      <c r="P14823">
        <v>673</v>
      </c>
    </row>
    <row r="14824" spans="1:16" x14ac:dyDescent="0.25">
      <c r="A14824" t="s">
        <v>22015</v>
      </c>
      <c r="B14824">
        <v>1428</v>
      </c>
      <c r="C14824" s="3" t="str">
        <f>HYPERLINK("http://www.uniprot.org/uniprot/I1JIJ8","tr|I1JIJ8|I1JIJ8_SOYBN")</f>
        <v>tr|I1JIJ8|I1JIJ8_SOYBN</v>
      </c>
      <c r="D14824" t="s">
        <v>117</v>
      </c>
      <c r="E14824">
        <v>82.09</v>
      </c>
      <c r="F14824">
        <v>458</v>
      </c>
      <c r="G14824">
        <v>82</v>
      </c>
      <c r="H14824">
        <v>2</v>
      </c>
      <c r="I14824">
        <v>58</v>
      </c>
      <c r="J14824">
        <v>1425</v>
      </c>
      <c r="K14824">
        <v>1</v>
      </c>
      <c r="L14824">
        <v>17</v>
      </c>
      <c r="M14824">
        <v>472</v>
      </c>
      <c r="N14824" t="s">
        <v>18</v>
      </c>
      <c r="O14824">
        <v>0</v>
      </c>
      <c r="P14824">
        <v>1980</v>
      </c>
    </row>
    <row r="14825" spans="1:16" x14ac:dyDescent="0.25">
      <c r="A14825" t="s">
        <v>22016</v>
      </c>
      <c r="B14825">
        <v>705</v>
      </c>
      <c r="C14825" s="3" t="str">
        <f>HYPERLINK("http://www.uniprot.org/uniprot/G7KSR4","tr|G7KSR4|G7KSR4_MEDTR")</f>
        <v>tr|G7KSR4|G7KSR4_MEDTR</v>
      </c>
      <c r="D14825" t="s">
        <v>22017</v>
      </c>
      <c r="E14825">
        <v>63.86</v>
      </c>
      <c r="F14825">
        <v>238</v>
      </c>
      <c r="G14825">
        <v>86</v>
      </c>
      <c r="H14825">
        <v>4</v>
      </c>
      <c r="I14825">
        <v>1</v>
      </c>
      <c r="J14825">
        <v>702</v>
      </c>
      <c r="K14825">
        <v>1</v>
      </c>
      <c r="L14825">
        <v>2</v>
      </c>
      <c r="M14825">
        <v>234</v>
      </c>
      <c r="N14825" t="s">
        <v>18</v>
      </c>
      <c r="O14825" s="1">
        <v>7.5441799999999999E-80</v>
      </c>
      <c r="P14825">
        <v>773</v>
      </c>
    </row>
    <row r="14826" spans="1:16" x14ac:dyDescent="0.25">
      <c r="A14826" t="s">
        <v>22018</v>
      </c>
      <c r="B14826">
        <v>1020</v>
      </c>
      <c r="C14826" s="3" t="str">
        <f>HYPERLINK("http://www.uniprot.org/uniprot/Q2HUG9","tr|Q2HUG9|Q2HUG9_MEDTR")</f>
        <v>tr|Q2HUG9|Q2HUG9_MEDTR</v>
      </c>
      <c r="D14826" t="s">
        <v>22019</v>
      </c>
      <c r="E14826">
        <v>88.07</v>
      </c>
      <c r="F14826">
        <v>260</v>
      </c>
      <c r="G14826">
        <v>31</v>
      </c>
      <c r="H14826">
        <v>4</v>
      </c>
      <c r="I14826">
        <v>214</v>
      </c>
      <c r="J14826">
        <v>981</v>
      </c>
      <c r="K14826">
        <v>1</v>
      </c>
      <c r="L14826">
        <v>1</v>
      </c>
      <c r="M14826">
        <v>259</v>
      </c>
      <c r="N14826" t="s">
        <v>18</v>
      </c>
      <c r="O14826" s="1">
        <v>9.3681000000000001E-122</v>
      </c>
      <c r="P14826">
        <v>1137</v>
      </c>
    </row>
    <row r="14827" spans="1:16" x14ac:dyDescent="0.25">
      <c r="A14827" t="s">
        <v>22020</v>
      </c>
      <c r="B14827">
        <v>474</v>
      </c>
      <c r="C14827" s="3" t="str">
        <f>HYPERLINK("http://www.uniprot.org/uniprot/G7J0C4","tr|G7J0C4|G7J0C4_MEDTR")</f>
        <v>tr|G7J0C4|G7J0C4_MEDTR</v>
      </c>
      <c r="D14827" t="s">
        <v>8886</v>
      </c>
      <c r="E14827">
        <v>43.33</v>
      </c>
      <c r="F14827">
        <v>90</v>
      </c>
      <c r="G14827">
        <v>51</v>
      </c>
      <c r="H14827">
        <v>0</v>
      </c>
      <c r="I14827">
        <v>199</v>
      </c>
      <c r="J14827">
        <v>468</v>
      </c>
      <c r="K14827">
        <v>1</v>
      </c>
      <c r="L14827">
        <v>258</v>
      </c>
      <c r="M14827">
        <v>345</v>
      </c>
      <c r="N14827" t="s">
        <v>18</v>
      </c>
      <c r="O14827" s="1">
        <v>2.3232599999999998E-15</v>
      </c>
      <c r="P14827">
        <v>214</v>
      </c>
    </row>
    <row r="14828" spans="1:16" x14ac:dyDescent="0.25">
      <c r="A14828" t="s">
        <v>22021</v>
      </c>
      <c r="B14828">
        <v>1476</v>
      </c>
      <c r="C14828" s="3" t="str">
        <f>HYPERLINK("http://www.uniprot.org/uniprot/I1LDD0","tr|I1LDD0|I1LDD0_SOYBN")</f>
        <v>tr|I1LDD0|I1LDD0_SOYBN</v>
      </c>
      <c r="D14828" t="s">
        <v>28</v>
      </c>
      <c r="E14828">
        <v>79.349999999999994</v>
      </c>
      <c r="F14828">
        <v>494</v>
      </c>
      <c r="G14828">
        <v>102</v>
      </c>
      <c r="H14828">
        <v>3</v>
      </c>
      <c r="I14828">
        <v>1</v>
      </c>
      <c r="J14828">
        <v>1473</v>
      </c>
      <c r="K14828">
        <v>1</v>
      </c>
      <c r="L14828">
        <v>3</v>
      </c>
      <c r="M14828">
        <v>496</v>
      </c>
      <c r="N14828" t="s">
        <v>18</v>
      </c>
      <c r="O14828">
        <v>0</v>
      </c>
      <c r="P14828">
        <v>2079</v>
      </c>
    </row>
    <row r="14829" spans="1:16" x14ac:dyDescent="0.25">
      <c r="A14829" t="s">
        <v>22022</v>
      </c>
      <c r="B14829">
        <v>1155</v>
      </c>
      <c r="C14829" s="3" t="str">
        <f>HYPERLINK("http://www.uniprot.org/uniprot/B6EBS5","tr|B6EBS5|B6EBS5_9FABA")</f>
        <v>tr|B6EBS5|B6EBS5_9FABA</v>
      </c>
      <c r="D14829" t="s">
        <v>22023</v>
      </c>
      <c r="E14829">
        <v>82.51</v>
      </c>
      <c r="F14829">
        <v>389</v>
      </c>
      <c r="G14829">
        <v>68</v>
      </c>
      <c r="H14829">
        <v>5</v>
      </c>
      <c r="I14829">
        <v>1</v>
      </c>
      <c r="J14829">
        <v>1152</v>
      </c>
      <c r="K14829">
        <v>1</v>
      </c>
      <c r="L14829">
        <v>1</v>
      </c>
      <c r="M14829">
        <v>387</v>
      </c>
      <c r="N14829" t="s">
        <v>18</v>
      </c>
      <c r="O14829" s="1">
        <v>2.0487999999999999E-179</v>
      </c>
      <c r="P14829">
        <v>1635</v>
      </c>
    </row>
    <row r="14830" spans="1:16" x14ac:dyDescent="0.25">
      <c r="A14830" t="s">
        <v>22024</v>
      </c>
      <c r="B14830">
        <v>1611</v>
      </c>
      <c r="C14830" s="3" t="str">
        <f>HYPERLINK("http://www.uniprot.org/uniprot/I1MHP5","tr|I1MHP5|I1MHP5_SOYBN")</f>
        <v>tr|I1MHP5|I1MHP5_SOYBN</v>
      </c>
      <c r="D14830" t="s">
        <v>28</v>
      </c>
      <c r="E14830">
        <v>27.85</v>
      </c>
      <c r="F14830">
        <v>420</v>
      </c>
      <c r="G14830">
        <v>303</v>
      </c>
      <c r="H14830">
        <v>42</v>
      </c>
      <c r="I14830">
        <v>151</v>
      </c>
      <c r="J14830">
        <v>1284</v>
      </c>
      <c r="K14830">
        <v>1</v>
      </c>
      <c r="L14830">
        <v>1057</v>
      </c>
      <c r="M14830">
        <v>1470</v>
      </c>
      <c r="N14830" t="s">
        <v>18</v>
      </c>
      <c r="O14830" s="1">
        <v>1.9213200000000001E-30</v>
      </c>
      <c r="P14830">
        <v>352</v>
      </c>
    </row>
    <row r="14831" spans="1:16" x14ac:dyDescent="0.25">
      <c r="A14831" t="s">
        <v>22025</v>
      </c>
      <c r="B14831">
        <v>1059</v>
      </c>
      <c r="C14831" s="3" t="str">
        <f>HYPERLINK("http://www.uniprot.org/uniprot/G7J3Y2","tr|G7J3Y2|G7J3Y2_MEDTR")</f>
        <v>tr|G7J3Y2|G7J3Y2_MEDTR</v>
      </c>
      <c r="D14831" t="s">
        <v>21988</v>
      </c>
      <c r="E14831">
        <v>55.94</v>
      </c>
      <c r="F14831">
        <v>143</v>
      </c>
      <c r="G14831">
        <v>63</v>
      </c>
      <c r="H14831">
        <v>4</v>
      </c>
      <c r="I14831">
        <v>301</v>
      </c>
      <c r="J14831">
        <v>717</v>
      </c>
      <c r="K14831">
        <v>1</v>
      </c>
      <c r="L14831">
        <v>72</v>
      </c>
      <c r="M14831">
        <v>214</v>
      </c>
      <c r="N14831" t="s">
        <v>18</v>
      </c>
      <c r="O14831" s="1">
        <v>2.13812E-31</v>
      </c>
      <c r="P14831">
        <v>358</v>
      </c>
    </row>
    <row r="14832" spans="1:16" x14ac:dyDescent="0.25">
      <c r="A14832" t="s">
        <v>22026</v>
      </c>
      <c r="B14832">
        <v>1932</v>
      </c>
      <c r="C14832" s="3" t="str">
        <f>HYPERLINK("http://www.uniprot.org/uniprot/G7J6J8","tr|G7J6J8|G7J6J8_MEDTR")</f>
        <v>tr|G7J6J8|G7J6J8_MEDTR</v>
      </c>
      <c r="D14832" t="s">
        <v>22027</v>
      </c>
      <c r="E14832">
        <v>57.46</v>
      </c>
      <c r="F14832">
        <v>536</v>
      </c>
      <c r="G14832">
        <v>228</v>
      </c>
      <c r="H14832">
        <v>27</v>
      </c>
      <c r="I14832">
        <v>382</v>
      </c>
      <c r="J14832">
        <v>1908</v>
      </c>
      <c r="K14832">
        <v>1</v>
      </c>
      <c r="L14832">
        <v>122</v>
      </c>
      <c r="M14832">
        <v>657</v>
      </c>
      <c r="N14832" t="s">
        <v>18</v>
      </c>
      <c r="O14832" s="1">
        <v>3.5050799999999998E-154</v>
      </c>
      <c r="P14832">
        <v>1420</v>
      </c>
    </row>
    <row r="14833" spans="1:16" x14ac:dyDescent="0.25">
      <c r="A14833" t="s">
        <v>22028</v>
      </c>
      <c r="B14833">
        <v>456</v>
      </c>
      <c r="C14833" s="3" t="str">
        <f>HYPERLINK("http://www.uniprot.org/uniprot/K7MQE4","tr|K7MQE4|K7MQE4_SOYBN")</f>
        <v>tr|K7MQE4|K7MQE4_SOYBN</v>
      </c>
      <c r="D14833" t="s">
        <v>28</v>
      </c>
      <c r="E14833">
        <v>87.41</v>
      </c>
      <c r="F14833">
        <v>151</v>
      </c>
      <c r="G14833">
        <v>19</v>
      </c>
      <c r="H14833">
        <v>0</v>
      </c>
      <c r="I14833">
        <v>1</v>
      </c>
      <c r="J14833">
        <v>453</v>
      </c>
      <c r="K14833">
        <v>1</v>
      </c>
      <c r="L14833">
        <v>1</v>
      </c>
      <c r="M14833">
        <v>151</v>
      </c>
      <c r="N14833" t="s">
        <v>18</v>
      </c>
      <c r="O14833" s="1">
        <v>6.87423E-68</v>
      </c>
      <c r="P14833">
        <v>667</v>
      </c>
    </row>
    <row r="14834" spans="1:16" x14ac:dyDescent="0.25">
      <c r="A14834" t="s">
        <v>22029</v>
      </c>
      <c r="B14834">
        <v>333</v>
      </c>
      <c r="C14834" s="3" t="str">
        <f>HYPERLINK("http://www.uniprot.org/uniprot/I3SDW2","tr|I3SDW2|I3SDW2_LOTJA")</f>
        <v>tr|I3SDW2|I3SDW2_LOTJA</v>
      </c>
      <c r="D14834" t="s">
        <v>18832</v>
      </c>
      <c r="E14834">
        <v>98.18</v>
      </c>
      <c r="F14834">
        <v>110</v>
      </c>
      <c r="G14834">
        <v>2</v>
      </c>
      <c r="H14834">
        <v>0</v>
      </c>
      <c r="I14834">
        <v>1</v>
      </c>
      <c r="J14834">
        <v>330</v>
      </c>
      <c r="K14834">
        <v>1</v>
      </c>
      <c r="L14834">
        <v>1</v>
      </c>
      <c r="M14834">
        <v>110</v>
      </c>
      <c r="N14834" t="s">
        <v>18</v>
      </c>
      <c r="O14834" s="1">
        <v>3.38311E-54</v>
      </c>
      <c r="P14834">
        <v>549</v>
      </c>
    </row>
    <row r="14835" spans="1:16" x14ac:dyDescent="0.25">
      <c r="A14835" t="s">
        <v>22030</v>
      </c>
      <c r="B14835">
        <v>2664</v>
      </c>
      <c r="C14835" s="3" t="str">
        <f>HYPERLINK("http://www.uniprot.org/uniprot/G7JIR3","tr|G7JIR3|G7JIR3_MEDTR")</f>
        <v>tr|G7JIR3|G7JIR3_MEDTR</v>
      </c>
      <c r="D14835" t="s">
        <v>22031</v>
      </c>
      <c r="E14835">
        <v>78.31</v>
      </c>
      <c r="F14835">
        <v>904</v>
      </c>
      <c r="G14835">
        <v>196</v>
      </c>
      <c r="H14835">
        <v>18</v>
      </c>
      <c r="I14835">
        <v>4</v>
      </c>
      <c r="J14835">
        <v>2661</v>
      </c>
      <c r="K14835">
        <v>1</v>
      </c>
      <c r="L14835">
        <v>76</v>
      </c>
      <c r="M14835">
        <v>977</v>
      </c>
      <c r="N14835" t="s">
        <v>18</v>
      </c>
      <c r="O14835">
        <v>0</v>
      </c>
      <c r="P14835">
        <v>3694</v>
      </c>
    </row>
    <row r="14836" spans="1:16" x14ac:dyDescent="0.25">
      <c r="A14836" t="s">
        <v>22032</v>
      </c>
      <c r="B14836">
        <v>1983</v>
      </c>
      <c r="C14836" s="3" t="str">
        <f>HYPERLINK("http://www.uniprot.org/uniprot/I1LQ81","tr|I1LQ81|I1LQ81_SOYBN")</f>
        <v>tr|I1LQ81|I1LQ81_SOYBN</v>
      </c>
      <c r="D14836" t="s">
        <v>71</v>
      </c>
      <c r="E14836">
        <v>84.88</v>
      </c>
      <c r="F14836">
        <v>655</v>
      </c>
      <c r="G14836">
        <v>99</v>
      </c>
      <c r="H14836">
        <v>0</v>
      </c>
      <c r="I14836">
        <v>4</v>
      </c>
      <c r="J14836">
        <v>1968</v>
      </c>
      <c r="K14836">
        <v>1</v>
      </c>
      <c r="L14836">
        <v>1</v>
      </c>
      <c r="M14836">
        <v>655</v>
      </c>
      <c r="N14836" t="s">
        <v>18</v>
      </c>
      <c r="O14836">
        <v>0</v>
      </c>
      <c r="P14836">
        <v>2994</v>
      </c>
    </row>
    <row r="14837" spans="1:16" x14ac:dyDescent="0.25">
      <c r="A14837" t="s">
        <v>22033</v>
      </c>
      <c r="B14837">
        <v>1113</v>
      </c>
      <c r="C14837" s="3" t="str">
        <f>HYPERLINK("http://www.uniprot.org/uniprot/M8B8Q4","tr|M8B8Q4|M8B8Q4_AEGTA")</f>
        <v>tr|M8B8Q4|M8B8Q4_AEGTA</v>
      </c>
      <c r="D14837" t="s">
        <v>14383</v>
      </c>
      <c r="E14837">
        <v>73.069999999999993</v>
      </c>
      <c r="F14837">
        <v>364</v>
      </c>
      <c r="G14837">
        <v>98</v>
      </c>
      <c r="H14837">
        <v>41</v>
      </c>
      <c r="I14837">
        <v>142</v>
      </c>
      <c r="J14837">
        <v>1110</v>
      </c>
      <c r="K14837">
        <v>1</v>
      </c>
      <c r="L14837">
        <v>43</v>
      </c>
      <c r="M14837">
        <v>406</v>
      </c>
      <c r="N14837" t="s">
        <v>18</v>
      </c>
      <c r="O14837" s="1">
        <v>7.9016800000000004E-149</v>
      </c>
      <c r="P14837">
        <v>1371</v>
      </c>
    </row>
    <row r="14838" spans="1:16" x14ac:dyDescent="0.25">
      <c r="A14838" t="s">
        <v>22034</v>
      </c>
      <c r="B14838">
        <v>858</v>
      </c>
      <c r="C14838" s="3" t="str">
        <f>HYPERLINK("http://www.uniprot.org/uniprot/G7JR08","tr|G7JR08|G7JR08_MEDTR")</f>
        <v>tr|G7JR08|G7JR08_MEDTR</v>
      </c>
      <c r="D14838" t="s">
        <v>22035</v>
      </c>
      <c r="E14838">
        <v>92.88</v>
      </c>
      <c r="F14838">
        <v>267</v>
      </c>
      <c r="G14838">
        <v>19</v>
      </c>
      <c r="H14838">
        <v>0</v>
      </c>
      <c r="I14838">
        <v>52</v>
      </c>
      <c r="J14838">
        <v>852</v>
      </c>
      <c r="K14838">
        <v>1</v>
      </c>
      <c r="L14838">
        <v>84</v>
      </c>
      <c r="M14838">
        <v>350</v>
      </c>
      <c r="N14838" t="s">
        <v>18</v>
      </c>
      <c r="O14838" s="1">
        <v>1.9392700000000001E-151</v>
      </c>
      <c r="P14838">
        <v>1347</v>
      </c>
    </row>
    <row r="14839" spans="1:16" x14ac:dyDescent="0.25">
      <c r="A14839" t="s">
        <v>22036</v>
      </c>
      <c r="B14839">
        <v>3678</v>
      </c>
      <c r="C14839" s="3" t="str">
        <f>HYPERLINK("http://www.uniprot.org/uniprot/K7L7J9","tr|K7L7J9|K7L7J9_SOYBN")</f>
        <v>tr|K7L7J9|K7L7J9_SOYBN</v>
      </c>
      <c r="D14839" t="s">
        <v>28</v>
      </c>
      <c r="E14839">
        <v>88.39</v>
      </c>
      <c r="F14839">
        <v>1224</v>
      </c>
      <c r="G14839">
        <v>142</v>
      </c>
      <c r="H14839">
        <v>1</v>
      </c>
      <c r="I14839">
        <v>1</v>
      </c>
      <c r="J14839">
        <v>3669</v>
      </c>
      <c r="K14839">
        <v>1</v>
      </c>
      <c r="L14839">
        <v>1</v>
      </c>
      <c r="M14839">
        <v>1224</v>
      </c>
      <c r="N14839" t="s">
        <v>18</v>
      </c>
      <c r="O14839">
        <v>0</v>
      </c>
      <c r="P14839">
        <v>5715</v>
      </c>
    </row>
    <row r="14840" spans="1:16" x14ac:dyDescent="0.25">
      <c r="A14840" t="s">
        <v>22037</v>
      </c>
      <c r="B14840">
        <v>2352</v>
      </c>
      <c r="C14840" s="3" t="str">
        <f>HYPERLINK("http://www.uniprot.org/uniprot/G7L956","tr|G7L956|G7L956_MEDTR")</f>
        <v>tr|G7L956|G7L956_MEDTR</v>
      </c>
      <c r="D14840" t="s">
        <v>22038</v>
      </c>
      <c r="E14840">
        <v>87.59</v>
      </c>
      <c r="F14840">
        <v>782</v>
      </c>
      <c r="G14840">
        <v>97</v>
      </c>
      <c r="H14840">
        <v>1</v>
      </c>
      <c r="I14840">
        <v>1</v>
      </c>
      <c r="J14840">
        <v>2343</v>
      </c>
      <c r="K14840">
        <v>1</v>
      </c>
      <c r="L14840">
        <v>1</v>
      </c>
      <c r="M14840">
        <v>767</v>
      </c>
      <c r="N14840" t="s">
        <v>18</v>
      </c>
      <c r="O14840">
        <v>0</v>
      </c>
      <c r="P14840">
        <v>3564</v>
      </c>
    </row>
    <row r="14841" spans="1:16" x14ac:dyDescent="0.25">
      <c r="A14841" t="s">
        <v>22039</v>
      </c>
      <c r="B14841">
        <v>444</v>
      </c>
      <c r="C14841" s="3" t="str">
        <f>HYPERLINK("http://www.uniprot.org/uniprot/I1J8K5","tr|I1J8K5|I1J8K5_SOYBN")</f>
        <v>tr|I1J8K5|I1J8K5_SOYBN</v>
      </c>
      <c r="D14841" t="s">
        <v>28</v>
      </c>
      <c r="E14841">
        <v>71.2</v>
      </c>
      <c r="F14841">
        <v>125</v>
      </c>
      <c r="G14841">
        <v>36</v>
      </c>
      <c r="H14841">
        <v>0</v>
      </c>
      <c r="I14841">
        <v>67</v>
      </c>
      <c r="J14841">
        <v>441</v>
      </c>
      <c r="K14841">
        <v>1</v>
      </c>
      <c r="L14841">
        <v>26</v>
      </c>
      <c r="M14841">
        <v>149</v>
      </c>
      <c r="N14841" t="s">
        <v>18</v>
      </c>
      <c r="O14841" s="1">
        <v>1.33103E-42</v>
      </c>
      <c r="P14841">
        <v>449</v>
      </c>
    </row>
    <row r="14842" spans="1:16" x14ac:dyDescent="0.25">
      <c r="A14842" t="s">
        <v>22040</v>
      </c>
      <c r="B14842">
        <v>948</v>
      </c>
      <c r="C14842" s="3" t="str">
        <f>HYPERLINK("http://www.uniprot.org/uniprot/G7KAN6","tr|G7KAN6|G7KAN6_MEDTR")</f>
        <v>tr|G7KAN6|G7KAN6_MEDTR</v>
      </c>
      <c r="D14842" t="s">
        <v>22041</v>
      </c>
      <c r="E14842">
        <v>57.7</v>
      </c>
      <c r="F14842">
        <v>331</v>
      </c>
      <c r="G14842">
        <v>140</v>
      </c>
      <c r="H14842">
        <v>21</v>
      </c>
      <c r="I14842">
        <v>1</v>
      </c>
      <c r="J14842">
        <v>930</v>
      </c>
      <c r="K14842">
        <v>1</v>
      </c>
      <c r="L14842">
        <v>1</v>
      </c>
      <c r="M14842">
        <v>303</v>
      </c>
      <c r="N14842" t="s">
        <v>18</v>
      </c>
      <c r="O14842" s="1">
        <v>2.7905899999999999E-85</v>
      </c>
      <c r="P14842">
        <v>822</v>
      </c>
    </row>
    <row r="14843" spans="1:16" x14ac:dyDescent="0.25">
      <c r="A14843" t="s">
        <v>22042</v>
      </c>
      <c r="B14843">
        <v>225</v>
      </c>
      <c r="C14843" s="3" t="str">
        <f>HYPERLINK("http://www.uniprot.org/uniprot/Q949L4","tr|Q949L4|Q949L4_CICAR")</f>
        <v>tr|Q949L4|Q949L4_CICAR</v>
      </c>
      <c r="D14843" t="s">
        <v>176</v>
      </c>
      <c r="E14843">
        <v>62.29</v>
      </c>
      <c r="F14843">
        <v>61</v>
      </c>
      <c r="G14843">
        <v>23</v>
      </c>
      <c r="H14843">
        <v>0</v>
      </c>
      <c r="I14843">
        <v>1</v>
      </c>
      <c r="J14843">
        <v>183</v>
      </c>
      <c r="K14843">
        <v>1</v>
      </c>
      <c r="L14843">
        <v>116</v>
      </c>
      <c r="M14843">
        <v>176</v>
      </c>
      <c r="N14843" t="s">
        <v>18</v>
      </c>
      <c r="O14843" s="1">
        <v>2.8852299999999998E-13</v>
      </c>
      <c r="P14843">
        <v>196</v>
      </c>
    </row>
    <row r="14844" spans="1:16" x14ac:dyDescent="0.25">
      <c r="A14844" t="s">
        <v>22043</v>
      </c>
      <c r="B14844">
        <v>891</v>
      </c>
      <c r="C14844" s="3" t="str">
        <f>HYPERLINK("http://www.uniprot.org/uniprot/G7J4C6","tr|G7J4C6|G7J4C6_MEDTR")</f>
        <v>tr|G7J4C6|G7J4C6_MEDTR</v>
      </c>
      <c r="D14844" t="s">
        <v>3005</v>
      </c>
      <c r="E14844">
        <v>68.63</v>
      </c>
      <c r="F14844">
        <v>169</v>
      </c>
      <c r="G14844">
        <v>53</v>
      </c>
      <c r="H14844">
        <v>0</v>
      </c>
      <c r="I14844">
        <v>373</v>
      </c>
      <c r="J14844">
        <v>879</v>
      </c>
      <c r="K14844">
        <v>1</v>
      </c>
      <c r="L14844">
        <v>236</v>
      </c>
      <c r="M14844">
        <v>399</v>
      </c>
      <c r="N14844" t="s">
        <v>18</v>
      </c>
      <c r="O14844" s="1">
        <v>7.1264499999999999E-56</v>
      </c>
      <c r="P14844">
        <v>568</v>
      </c>
    </row>
    <row r="14845" spans="1:16" x14ac:dyDescent="0.25">
      <c r="A14845" t="s">
        <v>22044</v>
      </c>
      <c r="B14845">
        <v>387</v>
      </c>
      <c r="C14845" s="3" t="str">
        <f>HYPERLINK("http://www.uniprot.org/uniprot/F8UKT8","tr|F8UKT8|F8UKT8_PLADU")</f>
        <v>tr|F8UKT8|F8UKT8_PLADU</v>
      </c>
      <c r="D14845" t="s">
        <v>77</v>
      </c>
      <c r="E14845">
        <v>30.08</v>
      </c>
      <c r="F14845">
        <v>123</v>
      </c>
      <c r="G14845">
        <v>86</v>
      </c>
      <c r="H14845">
        <v>0</v>
      </c>
      <c r="I14845">
        <v>3</v>
      </c>
      <c r="J14845">
        <v>371</v>
      </c>
      <c r="K14845">
        <v>3</v>
      </c>
      <c r="L14845">
        <v>339</v>
      </c>
      <c r="M14845">
        <v>461</v>
      </c>
      <c r="N14845" t="s">
        <v>18</v>
      </c>
      <c r="O14845" s="1">
        <v>1.02474E-10</v>
      </c>
      <c r="P14845">
        <v>174</v>
      </c>
    </row>
    <row r="14846" spans="1:16" x14ac:dyDescent="0.25">
      <c r="A14846" t="s">
        <v>22045</v>
      </c>
      <c r="B14846">
        <v>744</v>
      </c>
      <c r="C14846" s="3" t="str">
        <f>HYPERLINK("http://www.uniprot.org/uniprot/I1LZA9","tr|I1LZA9|I1LZA9_SOYBN")</f>
        <v>tr|I1LZA9|I1LZA9_SOYBN</v>
      </c>
      <c r="D14846" t="s">
        <v>117</v>
      </c>
      <c r="E14846">
        <v>90.86</v>
      </c>
      <c r="F14846">
        <v>197</v>
      </c>
      <c r="G14846">
        <v>18</v>
      </c>
      <c r="H14846">
        <v>0</v>
      </c>
      <c r="I14846">
        <v>151</v>
      </c>
      <c r="J14846">
        <v>741</v>
      </c>
      <c r="K14846">
        <v>1</v>
      </c>
      <c r="L14846">
        <v>15</v>
      </c>
      <c r="M14846">
        <v>211</v>
      </c>
      <c r="N14846" t="s">
        <v>18</v>
      </c>
      <c r="O14846" s="1">
        <v>5.8311300000000003E-97</v>
      </c>
      <c r="P14846">
        <v>921</v>
      </c>
    </row>
    <row r="14847" spans="1:16" x14ac:dyDescent="0.25">
      <c r="A14847" t="s">
        <v>22046</v>
      </c>
      <c r="B14847">
        <v>1284</v>
      </c>
      <c r="C14847" s="3" t="str">
        <f>HYPERLINK("http://www.uniprot.org/uniprot/I1N6P4","tr|I1N6P4|I1N6P4_SOYBN")</f>
        <v>tr|I1N6P4|I1N6P4_SOYBN</v>
      </c>
      <c r="D14847" t="s">
        <v>28</v>
      </c>
      <c r="E14847">
        <v>60.4</v>
      </c>
      <c r="F14847">
        <v>500</v>
      </c>
      <c r="G14847">
        <v>198</v>
      </c>
      <c r="H14847">
        <v>73</v>
      </c>
      <c r="I14847">
        <v>1</v>
      </c>
      <c r="J14847">
        <v>1281</v>
      </c>
      <c r="K14847">
        <v>1</v>
      </c>
      <c r="L14847">
        <v>1</v>
      </c>
      <c r="M14847">
        <v>500</v>
      </c>
      <c r="N14847" t="s">
        <v>18</v>
      </c>
      <c r="O14847" s="1">
        <v>6.5712599999999995E-153</v>
      </c>
      <c r="P14847">
        <v>1407</v>
      </c>
    </row>
    <row r="14848" spans="1:16" x14ac:dyDescent="0.25">
      <c r="A14848" t="s">
        <v>22047</v>
      </c>
      <c r="B14848">
        <v>1305</v>
      </c>
      <c r="C14848" s="3" t="str">
        <f>HYPERLINK("http://www.uniprot.org/uniprot/I1M167","tr|I1M167|I1M167_SOYBN")</f>
        <v>tr|I1M167|I1M167_SOYBN</v>
      </c>
      <c r="D14848" t="s">
        <v>22048</v>
      </c>
      <c r="E14848">
        <v>90.95</v>
      </c>
      <c r="F14848">
        <v>398</v>
      </c>
      <c r="G14848">
        <v>36</v>
      </c>
      <c r="H14848">
        <v>0</v>
      </c>
      <c r="I14848">
        <v>109</v>
      </c>
      <c r="J14848">
        <v>1302</v>
      </c>
      <c r="K14848">
        <v>1</v>
      </c>
      <c r="L14848">
        <v>53</v>
      </c>
      <c r="M14848">
        <v>450</v>
      </c>
      <c r="N14848" t="s">
        <v>18</v>
      </c>
      <c r="O14848">
        <v>0</v>
      </c>
      <c r="P14848">
        <v>1874</v>
      </c>
    </row>
    <row r="14849" spans="1:16" x14ac:dyDescent="0.25">
      <c r="A14849" t="s">
        <v>22049</v>
      </c>
      <c r="B14849">
        <v>1065</v>
      </c>
      <c r="C14849" s="3" t="str">
        <f>HYPERLINK("http://www.uniprot.org/uniprot/Q40366","tr|Q40366|Q40366_MEDSA")</f>
        <v>tr|Q40366|Q40366_MEDSA</v>
      </c>
      <c r="D14849" t="s">
        <v>22050</v>
      </c>
      <c r="E14849">
        <v>78.81</v>
      </c>
      <c r="F14849">
        <v>354</v>
      </c>
      <c r="G14849">
        <v>75</v>
      </c>
      <c r="H14849">
        <v>0</v>
      </c>
      <c r="I14849">
        <v>1</v>
      </c>
      <c r="J14849">
        <v>1062</v>
      </c>
      <c r="K14849">
        <v>1</v>
      </c>
      <c r="L14849">
        <v>1</v>
      </c>
      <c r="M14849">
        <v>353</v>
      </c>
      <c r="N14849" t="s">
        <v>18</v>
      </c>
      <c r="O14849" s="1">
        <v>3.7997099999999998E-153</v>
      </c>
      <c r="P14849">
        <v>1408</v>
      </c>
    </row>
    <row r="14850" spans="1:16" x14ac:dyDescent="0.25">
      <c r="A14850" t="s">
        <v>22051</v>
      </c>
      <c r="B14850">
        <v>963</v>
      </c>
      <c r="C14850" s="3" t="str">
        <f>HYPERLINK("http://www.uniprot.org/uniprot/I3T3H7","tr|I3T3H7|I3T3H7_MEDTR")</f>
        <v>tr|I3T3H7|I3T3H7_MEDTR</v>
      </c>
      <c r="D14850" t="s">
        <v>22</v>
      </c>
      <c r="E14850">
        <v>76.010000000000005</v>
      </c>
      <c r="F14850">
        <v>321</v>
      </c>
      <c r="G14850">
        <v>77</v>
      </c>
      <c r="H14850">
        <v>1</v>
      </c>
      <c r="I14850">
        <v>1</v>
      </c>
      <c r="J14850">
        <v>960</v>
      </c>
      <c r="K14850">
        <v>1</v>
      </c>
      <c r="L14850">
        <v>1</v>
      </c>
      <c r="M14850">
        <v>321</v>
      </c>
      <c r="N14850" t="s">
        <v>18</v>
      </c>
      <c r="O14850" s="1">
        <v>1.1499800000000001E-134</v>
      </c>
      <c r="P14850">
        <v>1248</v>
      </c>
    </row>
    <row r="14851" spans="1:16" x14ac:dyDescent="0.25">
      <c r="A14851" t="s">
        <v>22052</v>
      </c>
      <c r="B14851">
        <v>1377</v>
      </c>
      <c r="C14851" s="3" t="str">
        <f>HYPERLINK("http://www.uniprot.org/uniprot/B9RZE7","tr|B9RZE7|B9RZE7_RICCO")</f>
        <v>tr|B9RZE7|B9RZE7_RICCO</v>
      </c>
      <c r="D14851" t="s">
        <v>3870</v>
      </c>
      <c r="E14851">
        <v>26.08</v>
      </c>
      <c r="F14851">
        <v>184</v>
      </c>
      <c r="G14851">
        <v>136</v>
      </c>
      <c r="H14851">
        <v>11</v>
      </c>
      <c r="I14851">
        <v>436</v>
      </c>
      <c r="J14851">
        <v>954</v>
      </c>
      <c r="K14851">
        <v>1</v>
      </c>
      <c r="L14851">
        <v>105</v>
      </c>
      <c r="M14851">
        <v>287</v>
      </c>
      <c r="N14851" t="s">
        <v>18</v>
      </c>
      <c r="O14851" s="1">
        <v>1.8573999999999999E-7</v>
      </c>
      <c r="P14851">
        <v>153</v>
      </c>
    </row>
    <row r="14852" spans="1:16" x14ac:dyDescent="0.25">
      <c r="A14852" t="s">
        <v>22053</v>
      </c>
      <c r="B14852">
        <v>273</v>
      </c>
      <c r="C14852" s="3" t="str">
        <f>HYPERLINK("http://www.uniprot.org/uniprot/G7KHB0","tr|G7KHB0|G7KHB0_MEDTR")</f>
        <v>tr|G7KHB0|G7KHB0_MEDTR</v>
      </c>
      <c r="D14852" t="s">
        <v>22054</v>
      </c>
      <c r="E14852">
        <v>77.47</v>
      </c>
      <c r="F14852">
        <v>111</v>
      </c>
      <c r="G14852">
        <v>25</v>
      </c>
      <c r="H14852">
        <v>21</v>
      </c>
      <c r="I14852">
        <v>1</v>
      </c>
      <c r="J14852">
        <v>270</v>
      </c>
      <c r="K14852">
        <v>1</v>
      </c>
      <c r="L14852">
        <v>1</v>
      </c>
      <c r="M14852">
        <v>111</v>
      </c>
      <c r="N14852" t="s">
        <v>18</v>
      </c>
      <c r="O14852" s="1">
        <v>2.01203E-38</v>
      </c>
      <c r="P14852">
        <v>413</v>
      </c>
    </row>
    <row r="14853" spans="1:16" x14ac:dyDescent="0.25">
      <c r="A14853" t="s">
        <v>22055</v>
      </c>
      <c r="B14853">
        <v>234</v>
      </c>
      <c r="C14853" s="3" t="str">
        <f>HYPERLINK("http://www.uniprot.org/uniprot/K7MZK0","tr|K7MZK0|K7MZK0_SOYBN")</f>
        <v>tr|K7MZK0|K7MZK0_SOYBN</v>
      </c>
      <c r="D14853" t="s">
        <v>28</v>
      </c>
      <c r="E14853">
        <v>59.18</v>
      </c>
      <c r="F14853">
        <v>49</v>
      </c>
      <c r="G14853">
        <v>20</v>
      </c>
      <c r="H14853">
        <v>0</v>
      </c>
      <c r="I14853">
        <v>79</v>
      </c>
      <c r="J14853">
        <v>225</v>
      </c>
      <c r="K14853">
        <v>1</v>
      </c>
      <c r="L14853">
        <v>40</v>
      </c>
      <c r="M14853">
        <v>88</v>
      </c>
      <c r="N14853" t="s">
        <v>18</v>
      </c>
      <c r="O14853" s="1">
        <v>3.9909000000000001E-7</v>
      </c>
      <c r="P14853">
        <v>143</v>
      </c>
    </row>
    <row r="14854" spans="1:16" x14ac:dyDescent="0.25">
      <c r="A14854" t="s">
        <v>22056</v>
      </c>
      <c r="B14854">
        <v>1038</v>
      </c>
      <c r="C14854" s="3" t="str">
        <f>HYPERLINK("http://www.uniprot.org/uniprot/Q2HUG8","tr|Q2HUG8|Q2HUG8_MEDTR")</f>
        <v>tr|Q2HUG8|Q2HUG8_MEDTR</v>
      </c>
      <c r="D14854" t="s">
        <v>22057</v>
      </c>
      <c r="E14854">
        <v>78.37</v>
      </c>
      <c r="F14854">
        <v>333</v>
      </c>
      <c r="G14854">
        <v>72</v>
      </c>
      <c r="H14854">
        <v>1</v>
      </c>
      <c r="I14854">
        <v>4</v>
      </c>
      <c r="J14854">
        <v>999</v>
      </c>
      <c r="K14854">
        <v>1</v>
      </c>
      <c r="L14854">
        <v>3</v>
      </c>
      <c r="M14854">
        <v>306</v>
      </c>
      <c r="N14854" t="s">
        <v>18</v>
      </c>
      <c r="O14854" s="1">
        <v>2.0694900000000001E-140</v>
      </c>
      <c r="P14854">
        <v>1298</v>
      </c>
    </row>
    <row r="14855" spans="1:16" x14ac:dyDescent="0.25">
      <c r="A14855" t="s">
        <v>22058</v>
      </c>
      <c r="B14855">
        <v>3543</v>
      </c>
      <c r="C14855" s="3" t="str">
        <f>HYPERLINK("http://www.uniprot.org/uniprot/G7IBU4","tr|G7IBU4|G7IBU4_MEDTR")</f>
        <v>tr|G7IBU4|G7IBU4_MEDTR</v>
      </c>
      <c r="D14855" t="s">
        <v>22059</v>
      </c>
      <c r="E14855">
        <v>90.72</v>
      </c>
      <c r="F14855">
        <v>1175</v>
      </c>
      <c r="G14855">
        <v>109</v>
      </c>
      <c r="H14855">
        <v>0</v>
      </c>
      <c r="I14855">
        <v>16</v>
      </c>
      <c r="J14855">
        <v>3540</v>
      </c>
      <c r="K14855">
        <v>1</v>
      </c>
      <c r="L14855">
        <v>1</v>
      </c>
      <c r="M14855">
        <v>1172</v>
      </c>
      <c r="N14855" t="s">
        <v>18</v>
      </c>
      <c r="O14855">
        <v>0</v>
      </c>
      <c r="P14855">
        <v>5462</v>
      </c>
    </row>
    <row r="14856" spans="1:16" x14ac:dyDescent="0.25">
      <c r="A14856" t="s">
        <v>22060</v>
      </c>
      <c r="B14856">
        <v>2121</v>
      </c>
      <c r="C14856" s="3" t="str">
        <f>HYPERLINK("http://www.uniprot.org/uniprot/I1NHL4","tr|I1NHL4|I1NHL4_SOYBN")</f>
        <v>tr|I1NHL4|I1NHL4_SOYBN</v>
      </c>
      <c r="D14856" t="s">
        <v>71</v>
      </c>
      <c r="E14856">
        <v>63.74</v>
      </c>
      <c r="F14856">
        <v>673</v>
      </c>
      <c r="G14856">
        <v>244</v>
      </c>
      <c r="H14856">
        <v>2</v>
      </c>
      <c r="I14856">
        <v>106</v>
      </c>
      <c r="J14856">
        <v>2118</v>
      </c>
      <c r="K14856">
        <v>1</v>
      </c>
      <c r="L14856">
        <v>29</v>
      </c>
      <c r="M14856">
        <v>626</v>
      </c>
      <c r="N14856" t="s">
        <v>18</v>
      </c>
      <c r="O14856">
        <v>0</v>
      </c>
      <c r="P14856">
        <v>2121</v>
      </c>
    </row>
    <row r="14857" spans="1:16" x14ac:dyDescent="0.25">
      <c r="A14857" t="s">
        <v>22061</v>
      </c>
      <c r="B14857">
        <v>744</v>
      </c>
      <c r="C14857" s="3" t="str">
        <f>HYPERLINK("http://www.uniprot.org/uniprot/I1KKP0","tr|I1KKP0|I1KKP0_SOYBN")</f>
        <v>tr|I1KKP0|I1KKP0_SOYBN</v>
      </c>
      <c r="D14857" t="s">
        <v>28</v>
      </c>
      <c r="E14857">
        <v>91.1</v>
      </c>
      <c r="F14857">
        <v>236</v>
      </c>
      <c r="G14857">
        <v>21</v>
      </c>
      <c r="H14857">
        <v>1</v>
      </c>
      <c r="I14857">
        <v>1</v>
      </c>
      <c r="J14857">
        <v>705</v>
      </c>
      <c r="K14857">
        <v>1</v>
      </c>
      <c r="L14857">
        <v>1</v>
      </c>
      <c r="M14857">
        <v>236</v>
      </c>
      <c r="N14857" t="s">
        <v>18</v>
      </c>
      <c r="O14857" s="1">
        <v>2.3455499999999998E-130</v>
      </c>
      <c r="P14857">
        <v>1209</v>
      </c>
    </row>
    <row r="14858" spans="1:16" x14ac:dyDescent="0.25">
      <c r="A14858" t="s">
        <v>22062</v>
      </c>
      <c r="B14858">
        <v>1170</v>
      </c>
      <c r="C14858" s="3" t="str">
        <f>HYPERLINK("http://www.uniprot.org/uniprot/G7J3Y9","tr|G7J3Y9|G7J3Y9_MEDTR")</f>
        <v>tr|G7J3Y9|G7J3Y9_MEDTR</v>
      </c>
      <c r="D14858" t="s">
        <v>22063</v>
      </c>
      <c r="E14858">
        <v>79.58</v>
      </c>
      <c r="F14858">
        <v>387</v>
      </c>
      <c r="G14858">
        <v>79</v>
      </c>
      <c r="H14858">
        <v>1</v>
      </c>
      <c r="I14858">
        <v>7</v>
      </c>
      <c r="J14858">
        <v>1164</v>
      </c>
      <c r="K14858">
        <v>1</v>
      </c>
      <c r="L14858">
        <v>4</v>
      </c>
      <c r="M14858">
        <v>390</v>
      </c>
      <c r="N14858" t="s">
        <v>18</v>
      </c>
      <c r="O14858" s="1">
        <v>9.0948E-175</v>
      </c>
      <c r="P14858">
        <v>1595</v>
      </c>
    </row>
    <row r="14859" spans="1:16" x14ac:dyDescent="0.25">
      <c r="A14859" t="s">
        <v>22064</v>
      </c>
      <c r="B14859">
        <v>1155</v>
      </c>
      <c r="C14859" s="3" t="str">
        <f>HYPERLINK("http://www.uniprot.org/uniprot/Q39448","tr|Q39448|Q39448_CICAR")</f>
        <v>tr|Q39448|Q39448_CICAR</v>
      </c>
      <c r="D14859" t="s">
        <v>22065</v>
      </c>
      <c r="E14859">
        <v>86.36</v>
      </c>
      <c r="F14859">
        <v>330</v>
      </c>
      <c r="G14859">
        <v>45</v>
      </c>
      <c r="H14859">
        <v>0</v>
      </c>
      <c r="I14859">
        <v>1</v>
      </c>
      <c r="J14859">
        <v>990</v>
      </c>
      <c r="K14859">
        <v>1</v>
      </c>
      <c r="L14859">
        <v>17</v>
      </c>
      <c r="M14859">
        <v>346</v>
      </c>
      <c r="N14859" t="s">
        <v>18</v>
      </c>
      <c r="O14859" s="1">
        <v>3.5109699999999998E-163</v>
      </c>
      <c r="P14859">
        <v>1495</v>
      </c>
    </row>
    <row r="14860" spans="1:16" x14ac:dyDescent="0.25">
      <c r="A14860" t="s">
        <v>22066</v>
      </c>
      <c r="B14860">
        <v>405</v>
      </c>
      <c r="C14860" s="3" t="str">
        <f>HYPERLINK("http://www.uniprot.org/uniprot/G7J261","tr|G7J261|G7J261_MEDTR")</f>
        <v>tr|G7J261|G7J261_MEDTR</v>
      </c>
      <c r="D14860" t="s">
        <v>22067</v>
      </c>
      <c r="E14860">
        <v>81.08</v>
      </c>
      <c r="F14860">
        <v>74</v>
      </c>
      <c r="G14860">
        <v>14</v>
      </c>
      <c r="H14860">
        <v>5</v>
      </c>
      <c r="I14860">
        <v>181</v>
      </c>
      <c r="J14860">
        <v>387</v>
      </c>
      <c r="K14860">
        <v>1</v>
      </c>
      <c r="L14860">
        <v>69</v>
      </c>
      <c r="M14860">
        <v>142</v>
      </c>
      <c r="N14860" t="s">
        <v>18</v>
      </c>
      <c r="O14860" s="1">
        <v>1.3337399999999999E-26</v>
      </c>
      <c r="P14860">
        <v>311</v>
      </c>
    </row>
    <row r="14861" spans="1:16" x14ac:dyDescent="0.25">
      <c r="A14861" t="s">
        <v>22068</v>
      </c>
      <c r="B14861">
        <v>2859</v>
      </c>
      <c r="C14861" s="3" t="str">
        <f>HYPERLINK("http://www.uniprot.org/uniprot/K7MI46","tr|K7MI46|K7MI46_SOYBN")</f>
        <v>tr|K7MI46|K7MI46_SOYBN</v>
      </c>
      <c r="D14861" t="s">
        <v>28</v>
      </c>
      <c r="E14861">
        <v>67.62</v>
      </c>
      <c r="F14861">
        <v>973</v>
      </c>
      <c r="G14861">
        <v>315</v>
      </c>
      <c r="H14861">
        <v>25</v>
      </c>
      <c r="I14861">
        <v>13</v>
      </c>
      <c r="J14861">
        <v>2856</v>
      </c>
      <c r="K14861">
        <v>1</v>
      </c>
      <c r="L14861">
        <v>3</v>
      </c>
      <c r="M14861">
        <v>970</v>
      </c>
      <c r="N14861" t="s">
        <v>18</v>
      </c>
      <c r="O14861">
        <v>0</v>
      </c>
      <c r="P14861">
        <v>3105</v>
      </c>
    </row>
    <row r="14862" spans="1:16" x14ac:dyDescent="0.25">
      <c r="A14862" t="s">
        <v>22069</v>
      </c>
      <c r="B14862">
        <v>1008</v>
      </c>
      <c r="C14862" s="3" t="str">
        <f>HYPERLINK("http://www.uniprot.org/uniprot/G7JIR4","tr|G7JIR4|G7JIR4_MEDTR")</f>
        <v>tr|G7JIR4|G7JIR4_MEDTR</v>
      </c>
      <c r="D14862" t="s">
        <v>22070</v>
      </c>
      <c r="E14862">
        <v>70.599999999999994</v>
      </c>
      <c r="F14862">
        <v>330</v>
      </c>
      <c r="G14862">
        <v>97</v>
      </c>
      <c r="H14862">
        <v>10</v>
      </c>
      <c r="I14862">
        <v>1</v>
      </c>
      <c r="J14862">
        <v>960</v>
      </c>
      <c r="K14862">
        <v>1</v>
      </c>
      <c r="L14862">
        <v>1</v>
      </c>
      <c r="M14862">
        <v>324</v>
      </c>
      <c r="N14862" t="s">
        <v>18</v>
      </c>
      <c r="O14862" s="1">
        <v>4.5534799999999999E-121</v>
      </c>
      <c r="P14862">
        <v>1131</v>
      </c>
    </row>
    <row r="14863" spans="1:16" x14ac:dyDescent="0.25">
      <c r="A14863" t="s">
        <v>22071</v>
      </c>
      <c r="B14863">
        <v>597</v>
      </c>
      <c r="C14863" s="3" t="str">
        <f>HYPERLINK("http://www.uniprot.org/uniprot/C6SWQ8","tr|C6SWQ8|C6SWQ8_SOYBN")</f>
        <v>tr|C6SWQ8|C6SWQ8_SOYBN</v>
      </c>
      <c r="D14863" t="s">
        <v>210</v>
      </c>
      <c r="E14863">
        <v>73.599999999999994</v>
      </c>
      <c r="F14863">
        <v>197</v>
      </c>
      <c r="G14863">
        <v>52</v>
      </c>
      <c r="H14863">
        <v>0</v>
      </c>
      <c r="I14863">
        <v>1</v>
      </c>
      <c r="J14863">
        <v>591</v>
      </c>
      <c r="K14863">
        <v>1</v>
      </c>
      <c r="L14863">
        <v>1</v>
      </c>
      <c r="M14863">
        <v>197</v>
      </c>
      <c r="N14863" t="s">
        <v>18</v>
      </c>
      <c r="O14863" s="1">
        <v>9.0730000000000002E-82</v>
      </c>
      <c r="P14863">
        <v>788</v>
      </c>
    </row>
    <row r="14864" spans="1:16" x14ac:dyDescent="0.25">
      <c r="A14864" t="s">
        <v>22072</v>
      </c>
      <c r="B14864">
        <v>1833</v>
      </c>
      <c r="C14864" s="3" t="str">
        <f>HYPERLINK("http://www.uniprot.org/uniprot/G7JR10","tr|G7JR10|G7JR10_MEDTR")</f>
        <v>tr|G7JR10|G7JR10_MEDTR</v>
      </c>
      <c r="D14864" t="s">
        <v>22073</v>
      </c>
      <c r="E14864">
        <v>85.23</v>
      </c>
      <c r="F14864">
        <v>623</v>
      </c>
      <c r="G14864">
        <v>92</v>
      </c>
      <c r="H14864">
        <v>16</v>
      </c>
      <c r="I14864">
        <v>10</v>
      </c>
      <c r="J14864">
        <v>1830</v>
      </c>
      <c r="K14864">
        <v>1</v>
      </c>
      <c r="L14864">
        <v>3</v>
      </c>
      <c r="M14864">
        <v>617</v>
      </c>
      <c r="N14864" t="s">
        <v>18</v>
      </c>
      <c r="O14864">
        <v>0</v>
      </c>
      <c r="P14864">
        <v>2696</v>
      </c>
    </row>
    <row r="14865" spans="1:16" x14ac:dyDescent="0.25">
      <c r="A14865" t="s">
        <v>22074</v>
      </c>
      <c r="B14865">
        <v>6999</v>
      </c>
      <c r="C14865" s="3" t="str">
        <f>HYPERLINK("http://www.uniprot.org/uniprot/G7LI82","tr|G7LI82|G7LI82_MEDTR")</f>
        <v>tr|G7LI82|G7LI82_MEDTR</v>
      </c>
      <c r="D14865" t="s">
        <v>22075</v>
      </c>
      <c r="E14865">
        <v>56.76</v>
      </c>
      <c r="F14865">
        <v>1492</v>
      </c>
      <c r="G14865">
        <v>645</v>
      </c>
      <c r="H14865">
        <v>24</v>
      </c>
      <c r="I14865">
        <v>2593</v>
      </c>
      <c r="J14865">
        <v>6996</v>
      </c>
      <c r="K14865">
        <v>1</v>
      </c>
      <c r="L14865">
        <v>107</v>
      </c>
      <c r="M14865">
        <v>1471</v>
      </c>
      <c r="N14865" t="s">
        <v>18</v>
      </c>
      <c r="O14865">
        <v>0</v>
      </c>
      <c r="P14865">
        <v>3796</v>
      </c>
    </row>
    <row r="14866" spans="1:16" x14ac:dyDescent="0.25">
      <c r="A14866" t="s">
        <v>22076</v>
      </c>
      <c r="B14866">
        <v>1074</v>
      </c>
      <c r="C14866" s="3" t="str">
        <f>HYPERLINK("http://www.uniprot.org/uniprot/G7L962","tr|G7L962|G7L962_MEDTR")</f>
        <v>tr|G7L962|G7L962_MEDTR</v>
      </c>
      <c r="D14866" t="s">
        <v>22077</v>
      </c>
      <c r="E14866">
        <v>88.88</v>
      </c>
      <c r="F14866">
        <v>360</v>
      </c>
      <c r="G14866">
        <v>40</v>
      </c>
      <c r="H14866">
        <v>3</v>
      </c>
      <c r="I14866">
        <v>1</v>
      </c>
      <c r="J14866">
        <v>1071</v>
      </c>
      <c r="K14866">
        <v>1</v>
      </c>
      <c r="L14866">
        <v>1</v>
      </c>
      <c r="M14866">
        <v>359</v>
      </c>
      <c r="N14866" t="s">
        <v>18</v>
      </c>
      <c r="O14866" s="1">
        <v>1.2183499999999999E-175</v>
      </c>
      <c r="P14866">
        <v>1602</v>
      </c>
    </row>
    <row r="14867" spans="1:16" x14ac:dyDescent="0.25">
      <c r="A14867" t="s">
        <v>22078</v>
      </c>
      <c r="B14867">
        <v>1470</v>
      </c>
      <c r="C14867" s="3" t="str">
        <f>HYPERLINK("http://www.uniprot.org/uniprot/G7JXI0","tr|G7JXI0|G7JXI0_MEDTR")</f>
        <v>tr|G7JXI0|G7JXI0_MEDTR</v>
      </c>
      <c r="D14867" t="s">
        <v>22079</v>
      </c>
      <c r="E14867">
        <v>72.849999999999994</v>
      </c>
      <c r="F14867">
        <v>490</v>
      </c>
      <c r="G14867">
        <v>133</v>
      </c>
      <c r="H14867">
        <v>1</v>
      </c>
      <c r="I14867">
        <v>1</v>
      </c>
      <c r="J14867">
        <v>1467</v>
      </c>
      <c r="K14867">
        <v>1</v>
      </c>
      <c r="L14867">
        <v>44</v>
      </c>
      <c r="M14867">
        <v>533</v>
      </c>
      <c r="N14867" t="s">
        <v>18</v>
      </c>
      <c r="O14867">
        <v>0</v>
      </c>
      <c r="P14867">
        <v>1802</v>
      </c>
    </row>
    <row r="14868" spans="1:16" x14ac:dyDescent="0.25">
      <c r="A14868" t="s">
        <v>22080</v>
      </c>
      <c r="B14868">
        <v>2700</v>
      </c>
      <c r="C14868" s="3" t="str">
        <f>HYPERLINK("http://www.uniprot.org/uniprot/G7KAN4","tr|G7KAN4|G7KAN4_MEDTR")</f>
        <v>tr|G7KAN4|G7KAN4_MEDTR</v>
      </c>
      <c r="D14868" t="s">
        <v>22081</v>
      </c>
      <c r="E14868">
        <v>73.48</v>
      </c>
      <c r="F14868">
        <v>924</v>
      </c>
      <c r="G14868">
        <v>245</v>
      </c>
      <c r="H14868">
        <v>25</v>
      </c>
      <c r="I14868">
        <v>1</v>
      </c>
      <c r="J14868">
        <v>2697</v>
      </c>
      <c r="K14868">
        <v>1</v>
      </c>
      <c r="L14868">
        <v>1</v>
      </c>
      <c r="M14868">
        <v>893</v>
      </c>
      <c r="N14868" t="s">
        <v>18</v>
      </c>
      <c r="O14868">
        <v>0</v>
      </c>
      <c r="P14868">
        <v>3297</v>
      </c>
    </row>
    <row r="14869" spans="1:16" x14ac:dyDescent="0.25">
      <c r="A14869" t="s">
        <v>22082</v>
      </c>
      <c r="B14869">
        <v>2451</v>
      </c>
      <c r="C14869" s="3" t="str">
        <f>HYPERLINK("http://www.uniprot.org/uniprot/K7L5G9","tr|K7L5G9|K7L5G9_SOYBN")</f>
        <v>tr|K7L5G9|K7L5G9_SOYBN</v>
      </c>
      <c r="D14869" t="s">
        <v>61</v>
      </c>
      <c r="E14869">
        <v>81.94</v>
      </c>
      <c r="F14869">
        <v>792</v>
      </c>
      <c r="G14869">
        <v>143</v>
      </c>
      <c r="H14869">
        <v>4</v>
      </c>
      <c r="I14869">
        <v>7</v>
      </c>
      <c r="J14869">
        <v>2370</v>
      </c>
      <c r="K14869">
        <v>1</v>
      </c>
      <c r="L14869">
        <v>90</v>
      </c>
      <c r="M14869">
        <v>879</v>
      </c>
      <c r="N14869" t="s">
        <v>18</v>
      </c>
      <c r="O14869">
        <v>0</v>
      </c>
      <c r="P14869">
        <v>3353</v>
      </c>
    </row>
    <row r="14870" spans="1:16" x14ac:dyDescent="0.25">
      <c r="A14870" t="s">
        <v>22083</v>
      </c>
      <c r="B14870">
        <v>1329</v>
      </c>
      <c r="C14870" s="3" t="str">
        <f>HYPERLINK("http://www.uniprot.org/uniprot/G7L275","tr|G7L275|G7L275_MEDTR")</f>
        <v>tr|G7L275|G7L275_MEDTR</v>
      </c>
      <c r="D14870" t="s">
        <v>22084</v>
      </c>
      <c r="E14870">
        <v>95.02</v>
      </c>
      <c r="F14870">
        <v>442</v>
      </c>
      <c r="G14870">
        <v>22</v>
      </c>
      <c r="H14870">
        <v>0</v>
      </c>
      <c r="I14870">
        <v>1</v>
      </c>
      <c r="J14870">
        <v>1326</v>
      </c>
      <c r="K14870">
        <v>1</v>
      </c>
      <c r="L14870">
        <v>1</v>
      </c>
      <c r="M14870">
        <v>442</v>
      </c>
      <c r="N14870" t="s">
        <v>18</v>
      </c>
      <c r="O14870">
        <v>0</v>
      </c>
      <c r="P14870">
        <v>2169</v>
      </c>
    </row>
    <row r="14871" spans="1:16" x14ac:dyDescent="0.25">
      <c r="A14871" t="s">
        <v>22085</v>
      </c>
      <c r="B14871">
        <v>2163</v>
      </c>
      <c r="C14871" s="3" t="str">
        <f>HYPERLINK("http://www.uniprot.org/uniprot/G7J1P0","tr|G7J1P0|G7J1P0_MEDTR")</f>
        <v>tr|G7J1P0|G7J1P0_MEDTR</v>
      </c>
      <c r="D14871" t="s">
        <v>8501</v>
      </c>
      <c r="E14871">
        <v>82.77</v>
      </c>
      <c r="F14871">
        <v>720</v>
      </c>
      <c r="G14871">
        <v>124</v>
      </c>
      <c r="H14871">
        <v>3</v>
      </c>
      <c r="I14871">
        <v>1</v>
      </c>
      <c r="J14871">
        <v>2151</v>
      </c>
      <c r="K14871">
        <v>1</v>
      </c>
      <c r="L14871">
        <v>1</v>
      </c>
      <c r="M14871">
        <v>720</v>
      </c>
      <c r="N14871" t="s">
        <v>18</v>
      </c>
      <c r="O14871">
        <v>0</v>
      </c>
      <c r="P14871">
        <v>3088</v>
      </c>
    </row>
    <row r="14872" spans="1:16" x14ac:dyDescent="0.25">
      <c r="A14872" t="s">
        <v>22086</v>
      </c>
      <c r="B14872">
        <v>279</v>
      </c>
      <c r="C14872" s="3" t="str">
        <f>HYPERLINK("http://www.uniprot.org/uniprot/G7IA56","tr|G7IA56|G7IA56_MEDTR")</f>
        <v>tr|G7IA56|G7IA56_MEDTR</v>
      </c>
      <c r="D14872" t="s">
        <v>493</v>
      </c>
      <c r="E14872">
        <v>63.04</v>
      </c>
      <c r="F14872">
        <v>92</v>
      </c>
      <c r="G14872">
        <v>34</v>
      </c>
      <c r="H14872">
        <v>1</v>
      </c>
      <c r="I14872">
        <v>1</v>
      </c>
      <c r="J14872">
        <v>273</v>
      </c>
      <c r="K14872">
        <v>1</v>
      </c>
      <c r="L14872">
        <v>306</v>
      </c>
      <c r="M14872">
        <v>397</v>
      </c>
      <c r="N14872" t="s">
        <v>18</v>
      </c>
      <c r="O14872" s="1">
        <v>6.2350099999999999E-24</v>
      </c>
      <c r="P14872">
        <v>288</v>
      </c>
    </row>
    <row r="14873" spans="1:16" x14ac:dyDescent="0.25">
      <c r="A14873" t="s">
        <v>22087</v>
      </c>
      <c r="B14873">
        <v>2472</v>
      </c>
      <c r="C14873" s="3" t="str">
        <f>HYPERLINK("http://www.uniprot.org/uniprot/G7IKE1","tr|G7IKE1|G7IKE1_MEDTR")</f>
        <v>tr|G7IKE1|G7IKE1_MEDTR</v>
      </c>
      <c r="D14873" t="s">
        <v>22088</v>
      </c>
      <c r="E14873">
        <v>87.61</v>
      </c>
      <c r="F14873">
        <v>840</v>
      </c>
      <c r="G14873">
        <v>104</v>
      </c>
      <c r="H14873">
        <v>17</v>
      </c>
      <c r="I14873">
        <v>1</v>
      </c>
      <c r="J14873">
        <v>2469</v>
      </c>
      <c r="K14873">
        <v>1</v>
      </c>
      <c r="L14873">
        <v>1</v>
      </c>
      <c r="M14873">
        <v>836</v>
      </c>
      <c r="N14873" t="s">
        <v>18</v>
      </c>
      <c r="O14873">
        <v>0</v>
      </c>
      <c r="P14873">
        <v>3720</v>
      </c>
    </row>
    <row r="14874" spans="1:16" x14ac:dyDescent="0.25">
      <c r="A14874" t="s">
        <v>22089</v>
      </c>
      <c r="B14874">
        <v>1068</v>
      </c>
      <c r="C14874" s="3" t="str">
        <f>HYPERLINK("http://www.uniprot.org/uniprot/G7IJU6","tr|G7IJU6|G7IJU6_MEDTR")</f>
        <v>tr|G7IJU6|G7IJU6_MEDTR</v>
      </c>
      <c r="D14874" t="s">
        <v>22090</v>
      </c>
      <c r="E14874">
        <v>88.06</v>
      </c>
      <c r="F14874">
        <v>352</v>
      </c>
      <c r="G14874">
        <v>42</v>
      </c>
      <c r="H14874">
        <v>0</v>
      </c>
      <c r="I14874">
        <v>1</v>
      </c>
      <c r="J14874">
        <v>1056</v>
      </c>
      <c r="K14874">
        <v>1</v>
      </c>
      <c r="L14874">
        <v>1</v>
      </c>
      <c r="M14874">
        <v>352</v>
      </c>
      <c r="N14874" t="s">
        <v>18</v>
      </c>
      <c r="O14874" s="1">
        <v>2.3747899999999999E-179</v>
      </c>
      <c r="P14874">
        <v>1634</v>
      </c>
    </row>
    <row r="14875" spans="1:16" x14ac:dyDescent="0.25">
      <c r="A14875" t="s">
        <v>22091</v>
      </c>
      <c r="B14875">
        <v>612</v>
      </c>
      <c r="C14875" s="3" t="str">
        <f>HYPERLINK("http://www.uniprot.org/uniprot/A5AEG4","tr|A5AEG4|A5AEG4_VITVI")</f>
        <v>tr|A5AEG4|A5AEG4_VITVI</v>
      </c>
      <c r="D14875" t="s">
        <v>2698</v>
      </c>
      <c r="E14875">
        <v>70.7</v>
      </c>
      <c r="F14875">
        <v>198</v>
      </c>
      <c r="G14875">
        <v>58</v>
      </c>
      <c r="H14875">
        <v>0</v>
      </c>
      <c r="I14875">
        <v>1</v>
      </c>
      <c r="J14875">
        <v>594</v>
      </c>
      <c r="K14875">
        <v>1</v>
      </c>
      <c r="L14875">
        <v>135</v>
      </c>
      <c r="M14875">
        <v>332</v>
      </c>
      <c r="N14875" t="s">
        <v>18</v>
      </c>
      <c r="O14875" s="1">
        <v>2.2631200000000002E-78</v>
      </c>
      <c r="P14875">
        <v>759</v>
      </c>
    </row>
    <row r="14876" spans="1:16" x14ac:dyDescent="0.25">
      <c r="A14876" t="s">
        <v>22092</v>
      </c>
      <c r="B14876">
        <v>861</v>
      </c>
      <c r="C14876" s="3" t="str">
        <f>HYPERLINK("http://www.uniprot.org/uniprot/A5AM06","tr|A5AM06|A5AM06_VITVI")</f>
        <v>tr|A5AM06|A5AM06_VITVI</v>
      </c>
      <c r="D14876" t="s">
        <v>1615</v>
      </c>
      <c r="E14876">
        <v>29.95</v>
      </c>
      <c r="F14876">
        <v>227</v>
      </c>
      <c r="G14876">
        <v>159</v>
      </c>
      <c r="H14876">
        <v>6</v>
      </c>
      <c r="I14876">
        <v>10</v>
      </c>
      <c r="J14876">
        <v>672</v>
      </c>
      <c r="K14876">
        <v>1</v>
      </c>
      <c r="L14876">
        <v>1096</v>
      </c>
      <c r="M14876">
        <v>1319</v>
      </c>
      <c r="N14876" t="s">
        <v>18</v>
      </c>
      <c r="O14876" s="1">
        <v>3.1228399999999999E-21</v>
      </c>
      <c r="P14876">
        <v>269</v>
      </c>
    </row>
    <row r="14877" spans="1:16" x14ac:dyDescent="0.25">
      <c r="A14877" t="s">
        <v>22093</v>
      </c>
      <c r="B14877">
        <v>573</v>
      </c>
      <c r="C14877" s="3" t="str">
        <f>HYPERLINK("http://www.uniprot.org/uniprot/B7FMU9","tr|B7FMU9|B7FMU9_MEDTR")</f>
        <v>tr|B7FMU9|B7FMU9_MEDTR</v>
      </c>
      <c r="D14877" t="s">
        <v>22094</v>
      </c>
      <c r="E14877">
        <v>97.36</v>
      </c>
      <c r="F14877">
        <v>190</v>
      </c>
      <c r="G14877">
        <v>5</v>
      </c>
      <c r="H14877">
        <v>0</v>
      </c>
      <c r="I14877">
        <v>1</v>
      </c>
      <c r="J14877">
        <v>570</v>
      </c>
      <c r="K14877">
        <v>1</v>
      </c>
      <c r="L14877">
        <v>1</v>
      </c>
      <c r="M14877">
        <v>190</v>
      </c>
      <c r="N14877" t="s">
        <v>18</v>
      </c>
      <c r="O14877" s="1">
        <v>5.1986599999999999E-105</v>
      </c>
      <c r="P14877">
        <v>988</v>
      </c>
    </row>
    <row r="14878" spans="1:16" x14ac:dyDescent="0.25">
      <c r="A14878" t="s">
        <v>22095</v>
      </c>
      <c r="B14878">
        <v>654</v>
      </c>
      <c r="C14878" s="3" t="str">
        <f>HYPERLINK("http://www.uniprot.org/uniprot/G7KSR6","tr|G7KSR6|G7KSR6_MEDTR")</f>
        <v>tr|G7KSR6|G7KSR6_MEDTR</v>
      </c>
      <c r="D14878" t="s">
        <v>22096</v>
      </c>
      <c r="E14878">
        <v>44.81</v>
      </c>
      <c r="F14878">
        <v>270</v>
      </c>
      <c r="G14878">
        <v>149</v>
      </c>
      <c r="H14878">
        <v>54</v>
      </c>
      <c r="I14878">
        <v>1</v>
      </c>
      <c r="J14878">
        <v>648</v>
      </c>
      <c r="K14878">
        <v>1</v>
      </c>
      <c r="L14878">
        <v>1</v>
      </c>
      <c r="M14878">
        <v>263</v>
      </c>
      <c r="N14878" t="s">
        <v>18</v>
      </c>
      <c r="O14878" s="1">
        <v>2.6695799999999998E-46</v>
      </c>
      <c r="P14878">
        <v>483</v>
      </c>
    </row>
    <row r="14879" spans="1:16" x14ac:dyDescent="0.25">
      <c r="A14879" t="s">
        <v>22097</v>
      </c>
      <c r="B14879">
        <v>810</v>
      </c>
      <c r="C14879" s="3" t="str">
        <f>HYPERLINK("http://www.uniprot.org/uniprot/Q2HUG8","tr|Q2HUG8|Q2HUG8_MEDTR")</f>
        <v>tr|Q2HUG8|Q2HUG8_MEDTR</v>
      </c>
      <c r="D14879" t="s">
        <v>22057</v>
      </c>
      <c r="E14879">
        <v>72.97</v>
      </c>
      <c r="F14879">
        <v>296</v>
      </c>
      <c r="G14879">
        <v>80</v>
      </c>
      <c r="H14879">
        <v>36</v>
      </c>
      <c r="I14879">
        <v>4</v>
      </c>
      <c r="J14879">
        <v>783</v>
      </c>
      <c r="K14879">
        <v>1</v>
      </c>
      <c r="L14879">
        <v>3</v>
      </c>
      <c r="M14879">
        <v>298</v>
      </c>
      <c r="N14879" t="s">
        <v>18</v>
      </c>
      <c r="O14879" s="1">
        <v>1.88239E-113</v>
      </c>
      <c r="P14879">
        <v>1059</v>
      </c>
    </row>
    <row r="14880" spans="1:16" x14ac:dyDescent="0.25">
      <c r="A14880" t="s">
        <v>22098</v>
      </c>
      <c r="B14880">
        <v>1143</v>
      </c>
      <c r="C14880" s="3" t="str">
        <f>HYPERLINK("http://www.uniprot.org/uniprot/I1LXT0","tr|I1LXT0|I1LXT0_SOYBN")</f>
        <v>tr|I1LXT0|I1LXT0_SOYBN</v>
      </c>
      <c r="D14880" t="s">
        <v>28</v>
      </c>
      <c r="E14880">
        <v>62.63</v>
      </c>
      <c r="F14880">
        <v>380</v>
      </c>
      <c r="G14880">
        <v>142</v>
      </c>
      <c r="H14880">
        <v>19</v>
      </c>
      <c r="I14880">
        <v>13</v>
      </c>
      <c r="J14880">
        <v>1095</v>
      </c>
      <c r="K14880">
        <v>1</v>
      </c>
      <c r="L14880">
        <v>682</v>
      </c>
      <c r="M14880">
        <v>1052</v>
      </c>
      <c r="N14880" t="s">
        <v>18</v>
      </c>
      <c r="O14880" s="1">
        <v>6.1643500000000002E-120</v>
      </c>
      <c r="P14880">
        <v>1122</v>
      </c>
    </row>
    <row r="14881" spans="1:16" x14ac:dyDescent="0.25">
      <c r="A14881" t="s">
        <v>22099</v>
      </c>
      <c r="B14881">
        <v>381</v>
      </c>
      <c r="C14881" s="3" t="str">
        <f>HYPERLINK("http://www.uniprot.org/uniprot/B7FMJ8","tr|B7FMJ8|B7FMJ8_MEDTR")</f>
        <v>tr|B7FMJ8|B7FMJ8_MEDTR</v>
      </c>
      <c r="D14881" t="s">
        <v>22100</v>
      </c>
      <c r="E14881">
        <v>86.4</v>
      </c>
      <c r="F14881">
        <v>125</v>
      </c>
      <c r="G14881">
        <v>17</v>
      </c>
      <c r="H14881">
        <v>0</v>
      </c>
      <c r="I14881">
        <v>4</v>
      </c>
      <c r="J14881">
        <v>378</v>
      </c>
      <c r="K14881">
        <v>1</v>
      </c>
      <c r="L14881">
        <v>28</v>
      </c>
      <c r="M14881">
        <v>152</v>
      </c>
      <c r="N14881" t="s">
        <v>18</v>
      </c>
      <c r="O14881" s="1">
        <v>2.1165500000000001E-56</v>
      </c>
      <c r="P14881">
        <v>568</v>
      </c>
    </row>
    <row r="14882" spans="1:16" x14ac:dyDescent="0.25">
      <c r="A14882" t="s">
        <v>22101</v>
      </c>
      <c r="B14882">
        <v>1059</v>
      </c>
      <c r="C14882" s="3" t="str">
        <f>HYPERLINK("http://www.uniprot.org/uniprot/Q3KN75","tr|Q3KN75|Q3KN75_MEDTR")</f>
        <v>tr|Q3KN75|Q3KN75_MEDTR</v>
      </c>
      <c r="D14882" t="s">
        <v>22102</v>
      </c>
      <c r="E14882">
        <v>87.81</v>
      </c>
      <c r="F14882">
        <v>353</v>
      </c>
      <c r="G14882">
        <v>43</v>
      </c>
      <c r="H14882">
        <v>1</v>
      </c>
      <c r="I14882">
        <v>1</v>
      </c>
      <c r="J14882">
        <v>1056</v>
      </c>
      <c r="K14882">
        <v>1</v>
      </c>
      <c r="L14882">
        <v>1</v>
      </c>
      <c r="M14882">
        <v>349</v>
      </c>
      <c r="N14882" t="s">
        <v>18</v>
      </c>
      <c r="O14882" s="1">
        <v>3.9929100000000002E-179</v>
      </c>
      <c r="P14882">
        <v>1632</v>
      </c>
    </row>
    <row r="14883" spans="1:16" x14ac:dyDescent="0.25">
      <c r="A14883" t="s">
        <v>22103</v>
      </c>
      <c r="B14883">
        <v>2043</v>
      </c>
      <c r="C14883" s="3" t="str">
        <f>HYPERLINK("http://www.uniprot.org/uniprot/G7IPH1","tr|G7IPH1|G7IPH1_MEDTR")</f>
        <v>tr|G7IPH1|G7IPH1_MEDTR</v>
      </c>
      <c r="D14883" t="s">
        <v>2540</v>
      </c>
      <c r="E14883">
        <v>72.38</v>
      </c>
      <c r="F14883">
        <v>554</v>
      </c>
      <c r="G14883">
        <v>153</v>
      </c>
      <c r="H14883">
        <v>10</v>
      </c>
      <c r="I14883">
        <v>370</v>
      </c>
      <c r="J14883">
        <v>2001</v>
      </c>
      <c r="K14883">
        <v>1</v>
      </c>
      <c r="L14883">
        <v>238</v>
      </c>
      <c r="M14883">
        <v>789</v>
      </c>
      <c r="N14883" t="s">
        <v>18</v>
      </c>
      <c r="O14883">
        <v>0</v>
      </c>
      <c r="P14883">
        <v>2026</v>
      </c>
    </row>
    <row r="14884" spans="1:16" x14ac:dyDescent="0.25">
      <c r="A14884" t="s">
        <v>22104</v>
      </c>
      <c r="B14884">
        <v>1509</v>
      </c>
      <c r="C14884" s="3" t="str">
        <f>HYPERLINK("http://www.uniprot.org/uniprot/G7J3Z0","tr|G7J3Z0|G7J3Z0_MEDTR")</f>
        <v>tr|G7J3Z0|G7J3Z0_MEDTR</v>
      </c>
      <c r="D14884" t="s">
        <v>22105</v>
      </c>
      <c r="E14884">
        <v>81.45</v>
      </c>
      <c r="F14884">
        <v>507</v>
      </c>
      <c r="G14884">
        <v>94</v>
      </c>
      <c r="H14884">
        <v>9</v>
      </c>
      <c r="I14884">
        <v>13</v>
      </c>
      <c r="J14884">
        <v>1506</v>
      </c>
      <c r="K14884">
        <v>1</v>
      </c>
      <c r="L14884">
        <v>40</v>
      </c>
      <c r="M14884">
        <v>546</v>
      </c>
      <c r="N14884" t="s">
        <v>18</v>
      </c>
      <c r="O14884">
        <v>0</v>
      </c>
      <c r="P14884">
        <v>2082</v>
      </c>
    </row>
    <row r="14885" spans="1:16" x14ac:dyDescent="0.25">
      <c r="A14885" t="s">
        <v>22106</v>
      </c>
      <c r="B14885">
        <v>303</v>
      </c>
      <c r="C14885" s="3" t="str">
        <f>HYPERLINK("http://www.uniprot.org/uniprot/I3SNN6","tr|I3SNN6|I3SNN6_MEDTR")</f>
        <v>tr|I3SNN6|I3SNN6_MEDTR</v>
      </c>
      <c r="D14885" t="s">
        <v>22</v>
      </c>
      <c r="E14885">
        <v>92</v>
      </c>
      <c r="F14885">
        <v>100</v>
      </c>
      <c r="G14885">
        <v>8</v>
      </c>
      <c r="H14885">
        <v>0</v>
      </c>
      <c r="I14885">
        <v>1</v>
      </c>
      <c r="J14885">
        <v>300</v>
      </c>
      <c r="K14885">
        <v>1</v>
      </c>
      <c r="L14885">
        <v>186</v>
      </c>
      <c r="M14885">
        <v>285</v>
      </c>
      <c r="N14885" t="s">
        <v>18</v>
      </c>
      <c r="O14885" s="1">
        <v>4.3053799999999998E-49</v>
      </c>
      <c r="P14885">
        <v>505</v>
      </c>
    </row>
    <row r="14886" spans="1:16" x14ac:dyDescent="0.25">
      <c r="A14886" t="s">
        <v>22107</v>
      </c>
      <c r="B14886">
        <v>738</v>
      </c>
      <c r="C14886" s="3" t="str">
        <f>HYPERLINK("http://www.uniprot.org/uniprot/G7J263","tr|G7J263|G7J263_MEDTR")</f>
        <v>tr|G7J263|G7J263_MEDTR</v>
      </c>
      <c r="D14886" t="s">
        <v>22108</v>
      </c>
      <c r="E14886">
        <v>79.59</v>
      </c>
      <c r="F14886">
        <v>245</v>
      </c>
      <c r="G14886">
        <v>50</v>
      </c>
      <c r="H14886">
        <v>0</v>
      </c>
      <c r="I14886">
        <v>1</v>
      </c>
      <c r="J14886">
        <v>735</v>
      </c>
      <c r="K14886">
        <v>1</v>
      </c>
      <c r="L14886">
        <v>16</v>
      </c>
      <c r="M14886">
        <v>259</v>
      </c>
      <c r="N14886" t="s">
        <v>18</v>
      </c>
      <c r="O14886" s="1">
        <v>4.8319900000000001E-104</v>
      </c>
      <c r="P14886">
        <v>982</v>
      </c>
    </row>
    <row r="14887" spans="1:16" x14ac:dyDescent="0.25">
      <c r="A14887" t="s">
        <v>22109</v>
      </c>
      <c r="B14887">
        <v>2397</v>
      </c>
      <c r="C14887" s="3" t="str">
        <f>HYPERLINK("http://www.uniprot.org/uniprot/K7N0X2","tr|K7N0X2|K7N0X2_SOYBN")</f>
        <v>tr|K7N0X2|K7N0X2_SOYBN</v>
      </c>
      <c r="D14887" t="s">
        <v>28</v>
      </c>
      <c r="E14887">
        <v>69.709999999999994</v>
      </c>
      <c r="F14887">
        <v>819</v>
      </c>
      <c r="G14887">
        <v>248</v>
      </c>
      <c r="H14887">
        <v>23</v>
      </c>
      <c r="I14887">
        <v>1</v>
      </c>
      <c r="J14887">
        <v>2388</v>
      </c>
      <c r="K14887">
        <v>1</v>
      </c>
      <c r="L14887">
        <v>1</v>
      </c>
      <c r="M14887">
        <v>816</v>
      </c>
      <c r="N14887" t="s">
        <v>18</v>
      </c>
      <c r="O14887">
        <v>0</v>
      </c>
      <c r="P14887">
        <v>2877</v>
      </c>
    </row>
    <row r="14888" spans="1:16" x14ac:dyDescent="0.25">
      <c r="A14888" t="s">
        <v>22110</v>
      </c>
      <c r="B14888">
        <v>3117</v>
      </c>
      <c r="C14888" s="3" t="str">
        <f>HYPERLINK("http://www.uniprot.org/uniprot/Q710T7","tr|Q710T7|Q710T7_POPDE")</f>
        <v>tr|Q710T7|Q710T7_POPDE</v>
      </c>
      <c r="D14888" t="s">
        <v>1150</v>
      </c>
      <c r="E14888">
        <v>71.7</v>
      </c>
      <c r="F14888">
        <v>1046</v>
      </c>
      <c r="G14888">
        <v>296</v>
      </c>
      <c r="H14888">
        <v>14</v>
      </c>
      <c r="I14888">
        <v>4</v>
      </c>
      <c r="J14888">
        <v>3099</v>
      </c>
      <c r="K14888">
        <v>1</v>
      </c>
      <c r="L14888">
        <v>335</v>
      </c>
      <c r="M14888">
        <v>1377</v>
      </c>
      <c r="N14888" t="s">
        <v>18</v>
      </c>
      <c r="O14888">
        <v>0</v>
      </c>
      <c r="P14888">
        <v>3823</v>
      </c>
    </row>
    <row r="14889" spans="1:16" x14ac:dyDescent="0.25">
      <c r="A14889" t="s">
        <v>22111</v>
      </c>
      <c r="B14889">
        <v>546</v>
      </c>
      <c r="C14889" s="3" t="str">
        <f>HYPERLINK("http://www.uniprot.org/uniprot/I1JKJ6","tr|I1JKJ6|I1JKJ6_SOYBN")</f>
        <v>tr|I1JKJ6|I1JKJ6_SOYBN</v>
      </c>
      <c r="D14889" t="s">
        <v>117</v>
      </c>
      <c r="E14889">
        <v>61.53</v>
      </c>
      <c r="F14889">
        <v>182</v>
      </c>
      <c r="G14889">
        <v>70</v>
      </c>
      <c r="H14889">
        <v>1</v>
      </c>
      <c r="I14889">
        <v>1</v>
      </c>
      <c r="J14889">
        <v>543</v>
      </c>
      <c r="K14889">
        <v>1</v>
      </c>
      <c r="L14889">
        <v>316</v>
      </c>
      <c r="M14889">
        <v>497</v>
      </c>
      <c r="N14889" t="s">
        <v>18</v>
      </c>
      <c r="O14889" s="1">
        <v>1.4036300000000001E-58</v>
      </c>
      <c r="P14889">
        <v>587</v>
      </c>
    </row>
    <row r="14890" spans="1:16" x14ac:dyDescent="0.25">
      <c r="A14890" t="s">
        <v>22112</v>
      </c>
      <c r="B14890">
        <v>3849</v>
      </c>
      <c r="C14890" s="3" t="str">
        <f>HYPERLINK("http://www.uniprot.org/uniprot/G7JR12","tr|G7JR12|G7JR12_MEDTR")</f>
        <v>tr|G7JR12|G7JR12_MEDTR</v>
      </c>
      <c r="D14890" t="s">
        <v>22113</v>
      </c>
      <c r="E14890">
        <v>84.92</v>
      </c>
      <c r="F14890">
        <v>1274</v>
      </c>
      <c r="G14890">
        <v>192</v>
      </c>
      <c r="H14890">
        <v>0</v>
      </c>
      <c r="I14890">
        <v>1</v>
      </c>
      <c r="J14890">
        <v>3822</v>
      </c>
      <c r="K14890">
        <v>1</v>
      </c>
      <c r="L14890">
        <v>1</v>
      </c>
      <c r="M14890">
        <v>1274</v>
      </c>
      <c r="N14890" t="s">
        <v>18</v>
      </c>
      <c r="O14890">
        <v>0</v>
      </c>
      <c r="P14890">
        <v>5391</v>
      </c>
    </row>
    <row r="14891" spans="1:16" x14ac:dyDescent="0.25">
      <c r="A14891" t="s">
        <v>22114</v>
      </c>
      <c r="B14891">
        <v>3735</v>
      </c>
      <c r="C14891" s="3" t="str">
        <f>HYPERLINK("http://www.uniprot.org/uniprot/G7LI75","tr|G7LI75|G7LI75_MEDTR")</f>
        <v>tr|G7LI75|G7LI75_MEDTR</v>
      </c>
      <c r="D14891" t="s">
        <v>22115</v>
      </c>
      <c r="E14891">
        <v>52.33</v>
      </c>
      <c r="F14891">
        <v>1242</v>
      </c>
      <c r="G14891">
        <v>592</v>
      </c>
      <c r="H14891">
        <v>8</v>
      </c>
      <c r="I14891">
        <v>1</v>
      </c>
      <c r="J14891">
        <v>3702</v>
      </c>
      <c r="K14891">
        <v>1</v>
      </c>
      <c r="L14891">
        <v>1</v>
      </c>
      <c r="M14891">
        <v>1202</v>
      </c>
      <c r="N14891" t="s">
        <v>18</v>
      </c>
      <c r="O14891">
        <v>0</v>
      </c>
      <c r="P14891">
        <v>3101</v>
      </c>
    </row>
    <row r="14892" spans="1:16" x14ac:dyDescent="0.25">
      <c r="A14892" t="s">
        <v>22116</v>
      </c>
      <c r="B14892">
        <v>1866</v>
      </c>
      <c r="C14892" s="3" t="str">
        <f>HYPERLINK("http://www.uniprot.org/uniprot/G7L963","tr|G7L963|G7L963_MEDTR")</f>
        <v>tr|G7L963|G7L963_MEDTR</v>
      </c>
      <c r="D14892" t="s">
        <v>22117</v>
      </c>
      <c r="E14892">
        <v>84.56</v>
      </c>
      <c r="F14892">
        <v>622</v>
      </c>
      <c r="G14892">
        <v>96</v>
      </c>
      <c r="H14892">
        <v>1</v>
      </c>
      <c r="I14892">
        <v>1</v>
      </c>
      <c r="J14892">
        <v>1863</v>
      </c>
      <c r="K14892">
        <v>1</v>
      </c>
      <c r="L14892">
        <v>1</v>
      </c>
      <c r="M14892">
        <v>622</v>
      </c>
      <c r="N14892" t="s">
        <v>18</v>
      </c>
      <c r="O14892">
        <v>0</v>
      </c>
      <c r="P14892">
        <v>2781</v>
      </c>
    </row>
    <row r="14893" spans="1:16" x14ac:dyDescent="0.25">
      <c r="A14893" t="s">
        <v>22118</v>
      </c>
      <c r="B14893">
        <v>936</v>
      </c>
      <c r="C14893" s="3" t="str">
        <f>HYPERLINK("http://www.uniprot.org/uniprot/G7JWA0","tr|G7JWA0|G7JWA0_MEDTR")</f>
        <v>tr|G7JWA0|G7JWA0_MEDTR</v>
      </c>
      <c r="D14893" t="s">
        <v>22119</v>
      </c>
      <c r="E14893">
        <v>74.680000000000007</v>
      </c>
      <c r="F14893">
        <v>316</v>
      </c>
      <c r="G14893">
        <v>80</v>
      </c>
      <c r="H14893">
        <v>6</v>
      </c>
      <c r="I14893">
        <v>1</v>
      </c>
      <c r="J14893">
        <v>930</v>
      </c>
      <c r="K14893">
        <v>1</v>
      </c>
      <c r="L14893">
        <v>1</v>
      </c>
      <c r="M14893">
        <v>314</v>
      </c>
      <c r="N14893" t="s">
        <v>18</v>
      </c>
      <c r="O14893" s="1">
        <v>1.7986E-137</v>
      </c>
      <c r="P14893">
        <v>1272</v>
      </c>
    </row>
    <row r="14894" spans="1:16" x14ac:dyDescent="0.25">
      <c r="A14894" t="s">
        <v>22120</v>
      </c>
      <c r="B14894">
        <v>3237</v>
      </c>
      <c r="C14894" s="3" t="str">
        <f>HYPERLINK("http://www.uniprot.org/uniprot/K7LML1","tr|K7LML1|K7LML1_SOYBN")</f>
        <v>tr|K7LML1|K7LML1_SOYBN</v>
      </c>
      <c r="D14894" t="s">
        <v>28</v>
      </c>
      <c r="E14894">
        <v>75.150000000000006</v>
      </c>
      <c r="F14894">
        <v>1135</v>
      </c>
      <c r="G14894">
        <v>282</v>
      </c>
      <c r="H14894">
        <v>57</v>
      </c>
      <c r="I14894">
        <v>1</v>
      </c>
      <c r="J14894">
        <v>3234</v>
      </c>
      <c r="K14894">
        <v>1</v>
      </c>
      <c r="L14894">
        <v>1</v>
      </c>
      <c r="M14894">
        <v>1123</v>
      </c>
      <c r="N14894" t="s">
        <v>18</v>
      </c>
      <c r="O14894">
        <v>0</v>
      </c>
      <c r="P14894">
        <v>4327</v>
      </c>
    </row>
    <row r="14895" spans="1:16" x14ac:dyDescent="0.25">
      <c r="A14895" t="s">
        <v>22121</v>
      </c>
      <c r="B14895">
        <v>348</v>
      </c>
      <c r="C14895" s="3" t="str">
        <f>HYPERLINK("http://www.uniprot.org/uniprot/I1NDZ3","tr|I1NDZ3|I1NDZ3_SOYBN")</f>
        <v>tr|I1NDZ3|I1NDZ3_SOYBN</v>
      </c>
      <c r="D14895" t="s">
        <v>28</v>
      </c>
      <c r="E14895">
        <v>87.09</v>
      </c>
      <c r="F14895">
        <v>31</v>
      </c>
      <c r="G14895">
        <v>4</v>
      </c>
      <c r="H14895">
        <v>0</v>
      </c>
      <c r="I14895">
        <v>1</v>
      </c>
      <c r="J14895">
        <v>93</v>
      </c>
      <c r="K14895">
        <v>1</v>
      </c>
      <c r="L14895">
        <v>1</v>
      </c>
      <c r="M14895">
        <v>31</v>
      </c>
      <c r="N14895" t="s">
        <v>18</v>
      </c>
      <c r="O14895" s="1">
        <v>2.4854199999999999E-9</v>
      </c>
      <c r="P14895">
        <v>162</v>
      </c>
    </row>
    <row r="14896" spans="1:16" x14ac:dyDescent="0.25">
      <c r="A14896" t="s">
        <v>22122</v>
      </c>
      <c r="B14896">
        <v>498</v>
      </c>
      <c r="C14896" s="3" t="str">
        <f>HYPERLINK("http://www.uniprot.org/uniprot/G7I841","tr|G7I841|G7I841_MEDTR")</f>
        <v>tr|G7I841|G7I841_MEDTR</v>
      </c>
      <c r="D14896" t="s">
        <v>12245</v>
      </c>
      <c r="E14896">
        <v>93.37</v>
      </c>
      <c r="F14896">
        <v>151</v>
      </c>
      <c r="G14896">
        <v>10</v>
      </c>
      <c r="H14896">
        <v>0</v>
      </c>
      <c r="I14896">
        <v>22</v>
      </c>
      <c r="J14896">
        <v>474</v>
      </c>
      <c r="K14896">
        <v>1</v>
      </c>
      <c r="L14896">
        <v>202</v>
      </c>
      <c r="M14896">
        <v>352</v>
      </c>
      <c r="N14896" t="s">
        <v>18</v>
      </c>
      <c r="O14896" s="1">
        <v>1.4598699999999999E-73</v>
      </c>
      <c r="P14896">
        <v>716</v>
      </c>
    </row>
    <row r="14897" spans="1:16" x14ac:dyDescent="0.25">
      <c r="A14897" t="s">
        <v>22123</v>
      </c>
      <c r="B14897">
        <v>324</v>
      </c>
      <c r="C14897" s="3" t="str">
        <f>HYPERLINK("http://www.uniprot.org/uniprot/A5BPN8","tr|A5BPN8|A5BPN8_VITVI")</f>
        <v>tr|A5BPN8|A5BPN8_VITVI</v>
      </c>
      <c r="D14897" t="s">
        <v>22124</v>
      </c>
      <c r="E14897">
        <v>87.85</v>
      </c>
      <c r="F14897">
        <v>107</v>
      </c>
      <c r="G14897">
        <v>13</v>
      </c>
      <c r="H14897">
        <v>0</v>
      </c>
      <c r="I14897">
        <v>1</v>
      </c>
      <c r="J14897">
        <v>321</v>
      </c>
      <c r="K14897">
        <v>1</v>
      </c>
      <c r="L14897">
        <v>542</v>
      </c>
      <c r="M14897">
        <v>648</v>
      </c>
      <c r="N14897" t="s">
        <v>18</v>
      </c>
      <c r="O14897" s="1">
        <v>2.07809E-51</v>
      </c>
      <c r="P14897">
        <v>525</v>
      </c>
    </row>
    <row r="14898" spans="1:16" x14ac:dyDescent="0.25">
      <c r="A14898" t="s">
        <v>22125</v>
      </c>
      <c r="B14898">
        <v>933</v>
      </c>
      <c r="C14898" s="3" t="str">
        <f>HYPERLINK("http://www.uniprot.org/uniprot/G7IGN6","tr|G7IGN6|G7IGN6_MEDTR")</f>
        <v>tr|G7IGN6|G7IGN6_MEDTR</v>
      </c>
      <c r="D14898" t="s">
        <v>22126</v>
      </c>
      <c r="E14898">
        <v>28.16</v>
      </c>
      <c r="F14898">
        <v>213</v>
      </c>
      <c r="G14898">
        <v>153</v>
      </c>
      <c r="H14898">
        <v>24</v>
      </c>
      <c r="I14898">
        <v>187</v>
      </c>
      <c r="J14898">
        <v>753</v>
      </c>
      <c r="K14898">
        <v>1</v>
      </c>
      <c r="L14898">
        <v>207</v>
      </c>
      <c r="M14898">
        <v>403</v>
      </c>
      <c r="N14898" t="s">
        <v>18</v>
      </c>
      <c r="O14898" s="1">
        <v>4.88269E-10</v>
      </c>
      <c r="P14898">
        <v>173</v>
      </c>
    </row>
    <row r="14899" spans="1:16" x14ac:dyDescent="0.25">
      <c r="A14899" t="s">
        <v>22127</v>
      </c>
      <c r="B14899">
        <v>723</v>
      </c>
      <c r="C14899" s="3" t="str">
        <f>HYPERLINK("http://www.uniprot.org/uniprot/I1MFD0","tr|I1MFD0|I1MFD0_SOYBN")</f>
        <v>tr|I1MFD0|I1MFD0_SOYBN</v>
      </c>
      <c r="D14899" t="s">
        <v>28</v>
      </c>
      <c r="E14899">
        <v>82.7</v>
      </c>
      <c r="F14899">
        <v>237</v>
      </c>
      <c r="G14899">
        <v>41</v>
      </c>
      <c r="H14899">
        <v>0</v>
      </c>
      <c r="I14899">
        <v>1</v>
      </c>
      <c r="J14899">
        <v>711</v>
      </c>
      <c r="K14899">
        <v>1</v>
      </c>
      <c r="L14899">
        <v>58</v>
      </c>
      <c r="M14899">
        <v>294</v>
      </c>
      <c r="N14899" t="s">
        <v>18</v>
      </c>
      <c r="O14899" s="1">
        <v>4.2260999999999998E-105</v>
      </c>
      <c r="P14899">
        <v>991</v>
      </c>
    </row>
    <row r="14900" spans="1:16" x14ac:dyDescent="0.25">
      <c r="A14900" t="s">
        <v>22128</v>
      </c>
      <c r="B14900">
        <v>1062</v>
      </c>
      <c r="C14900" s="3" t="str">
        <f>HYPERLINK("http://www.uniprot.org/uniprot/Q43790","tr|Q43790|Q43790_MEDSA")</f>
        <v>tr|Q43790|Q43790_MEDSA</v>
      </c>
      <c r="D14900" t="s">
        <v>6190</v>
      </c>
      <c r="E14900">
        <v>65.069999999999993</v>
      </c>
      <c r="F14900">
        <v>355</v>
      </c>
      <c r="G14900">
        <v>124</v>
      </c>
      <c r="H14900">
        <v>2</v>
      </c>
      <c r="I14900">
        <v>1</v>
      </c>
      <c r="J14900">
        <v>1059</v>
      </c>
      <c r="K14900">
        <v>1</v>
      </c>
      <c r="L14900">
        <v>1</v>
      </c>
      <c r="M14900">
        <v>355</v>
      </c>
      <c r="N14900" t="s">
        <v>18</v>
      </c>
      <c r="O14900" s="1">
        <v>4.6548800000000003E-127</v>
      </c>
      <c r="P14900">
        <v>1183</v>
      </c>
    </row>
    <row r="14901" spans="1:16" x14ac:dyDescent="0.25">
      <c r="A14901" t="s">
        <v>22129</v>
      </c>
      <c r="B14901">
        <v>780</v>
      </c>
      <c r="C14901" s="3" t="str">
        <f>HYPERLINK("http://www.uniprot.org/uniprot/G7IH01","tr|G7IH01|G7IH01_MEDTR")</f>
        <v>tr|G7IH01|G7IH01_MEDTR</v>
      </c>
      <c r="D14901" t="s">
        <v>59</v>
      </c>
      <c r="E14901">
        <v>33.659999999999997</v>
      </c>
      <c r="F14901">
        <v>199</v>
      </c>
      <c r="G14901">
        <v>132</v>
      </c>
      <c r="H14901">
        <v>19</v>
      </c>
      <c r="I14901">
        <v>190</v>
      </c>
      <c r="J14901">
        <v>729</v>
      </c>
      <c r="K14901">
        <v>1</v>
      </c>
      <c r="L14901">
        <v>390</v>
      </c>
      <c r="M14901">
        <v>587</v>
      </c>
      <c r="N14901" t="s">
        <v>18</v>
      </c>
      <c r="O14901" s="1">
        <v>8.6767699999999998E-17</v>
      </c>
      <c r="P14901">
        <v>230</v>
      </c>
    </row>
    <row r="14902" spans="1:16" x14ac:dyDescent="0.25">
      <c r="A14902" t="s">
        <v>22130</v>
      </c>
      <c r="B14902">
        <v>1524</v>
      </c>
      <c r="C14902" s="3" t="str">
        <f>HYPERLINK("http://www.uniprot.org/uniprot/G7KH30","tr|G7KH30|G7KH30_MEDTR")</f>
        <v>tr|G7KH30|G7KH30_MEDTR</v>
      </c>
      <c r="D14902" t="s">
        <v>22131</v>
      </c>
      <c r="E14902">
        <v>72.290000000000006</v>
      </c>
      <c r="F14902">
        <v>527</v>
      </c>
      <c r="G14902">
        <v>146</v>
      </c>
      <c r="H14902">
        <v>20</v>
      </c>
      <c r="I14902">
        <v>1</v>
      </c>
      <c r="J14902">
        <v>1521</v>
      </c>
      <c r="K14902">
        <v>1</v>
      </c>
      <c r="L14902">
        <v>13</v>
      </c>
      <c r="M14902">
        <v>535</v>
      </c>
      <c r="N14902" t="s">
        <v>18</v>
      </c>
      <c r="O14902">
        <v>0</v>
      </c>
      <c r="P14902">
        <v>1803</v>
      </c>
    </row>
    <row r="14903" spans="1:16" x14ac:dyDescent="0.25">
      <c r="A14903" t="s">
        <v>22132</v>
      </c>
      <c r="B14903">
        <v>2109</v>
      </c>
      <c r="C14903" s="3" t="str">
        <f>HYPERLINK("http://www.uniprot.org/uniprot/G7KHA3","tr|G7KHA3|G7KHA3_MEDTR")</f>
        <v>tr|G7KHA3|G7KHA3_MEDTR</v>
      </c>
      <c r="D14903" t="s">
        <v>4112</v>
      </c>
      <c r="E14903">
        <v>69.03</v>
      </c>
      <c r="F14903">
        <v>759</v>
      </c>
      <c r="G14903">
        <v>235</v>
      </c>
      <c r="H14903">
        <v>61</v>
      </c>
      <c r="I14903">
        <v>13</v>
      </c>
      <c r="J14903">
        <v>2106</v>
      </c>
      <c r="K14903">
        <v>1</v>
      </c>
      <c r="L14903">
        <v>3</v>
      </c>
      <c r="M14903">
        <v>744</v>
      </c>
      <c r="N14903" t="s">
        <v>18</v>
      </c>
      <c r="O14903">
        <v>0</v>
      </c>
      <c r="P14903">
        <v>2569</v>
      </c>
    </row>
    <row r="14904" spans="1:16" x14ac:dyDescent="0.25">
      <c r="A14904" t="s">
        <v>22133</v>
      </c>
      <c r="B14904">
        <v>1035</v>
      </c>
      <c r="C14904" s="3" t="str">
        <f>HYPERLINK("http://www.uniprot.org/uniprot/G7KSR8","tr|G7KSR8|G7KSR8_MEDTR")</f>
        <v>tr|G7KSR8|G7KSR8_MEDTR</v>
      </c>
      <c r="D14904" t="s">
        <v>22134</v>
      </c>
      <c r="E14904">
        <v>85.75</v>
      </c>
      <c r="F14904">
        <v>344</v>
      </c>
      <c r="G14904">
        <v>49</v>
      </c>
      <c r="H14904">
        <v>0</v>
      </c>
      <c r="I14904">
        <v>1</v>
      </c>
      <c r="J14904">
        <v>1032</v>
      </c>
      <c r="K14904">
        <v>1</v>
      </c>
      <c r="L14904">
        <v>1</v>
      </c>
      <c r="M14904">
        <v>344</v>
      </c>
      <c r="N14904" t="s">
        <v>18</v>
      </c>
      <c r="O14904" s="1">
        <v>1.04778E-168</v>
      </c>
      <c r="P14904">
        <v>1542</v>
      </c>
    </row>
    <row r="14905" spans="1:16" x14ac:dyDescent="0.25">
      <c r="A14905" t="s">
        <v>22135</v>
      </c>
      <c r="B14905">
        <v>744</v>
      </c>
      <c r="C14905" s="3" t="str">
        <f>HYPERLINK("http://www.uniprot.org/uniprot/A2Q1Y8","tr|A2Q1Y8|A2Q1Y8_MEDTR")</f>
        <v>tr|A2Q1Y8|A2Q1Y8_MEDTR</v>
      </c>
      <c r="D14905" t="s">
        <v>22136</v>
      </c>
      <c r="E14905">
        <v>85.5</v>
      </c>
      <c r="F14905">
        <v>200</v>
      </c>
      <c r="G14905">
        <v>29</v>
      </c>
      <c r="H14905">
        <v>0</v>
      </c>
      <c r="I14905">
        <v>142</v>
      </c>
      <c r="J14905">
        <v>741</v>
      </c>
      <c r="K14905">
        <v>1</v>
      </c>
      <c r="L14905">
        <v>30</v>
      </c>
      <c r="M14905">
        <v>229</v>
      </c>
      <c r="N14905" t="s">
        <v>18</v>
      </c>
      <c r="O14905" s="1">
        <v>4.1788700000000003E-95</v>
      </c>
      <c r="P14905">
        <v>905</v>
      </c>
    </row>
    <row r="14906" spans="1:16" x14ac:dyDescent="0.25">
      <c r="A14906" t="s">
        <v>22137</v>
      </c>
      <c r="B14906">
        <v>1224</v>
      </c>
      <c r="C14906" s="3" t="str">
        <f>HYPERLINK("http://www.uniprot.org/uniprot/K7MNX2","tr|K7MNX2|K7MNX2_SOYBN")</f>
        <v>tr|K7MNX2|K7MNX2_SOYBN</v>
      </c>
      <c r="D14906" t="s">
        <v>28</v>
      </c>
      <c r="E14906">
        <v>24.59</v>
      </c>
      <c r="F14906">
        <v>305</v>
      </c>
      <c r="G14906">
        <v>230</v>
      </c>
      <c r="H14906">
        <v>9</v>
      </c>
      <c r="I14906">
        <v>76</v>
      </c>
      <c r="J14906">
        <v>963</v>
      </c>
      <c r="K14906">
        <v>1</v>
      </c>
      <c r="L14906">
        <v>256</v>
      </c>
      <c r="M14906">
        <v>546</v>
      </c>
      <c r="N14906" t="s">
        <v>18</v>
      </c>
      <c r="O14906" s="1">
        <v>3.85075E-14</v>
      </c>
      <c r="P14906">
        <v>210</v>
      </c>
    </row>
    <row r="14907" spans="1:16" x14ac:dyDescent="0.25">
      <c r="A14907" t="s">
        <v>22138</v>
      </c>
      <c r="B14907">
        <v>969</v>
      </c>
      <c r="C14907" s="3" t="str">
        <f>HYPERLINK("http://www.uniprot.org/uniprot/G7IBV3","tr|G7IBV3|G7IBV3_MEDTR")</f>
        <v>tr|G7IBV3|G7IBV3_MEDTR</v>
      </c>
      <c r="D14907" t="s">
        <v>22139</v>
      </c>
      <c r="E14907">
        <v>78.569999999999993</v>
      </c>
      <c r="F14907">
        <v>322</v>
      </c>
      <c r="G14907">
        <v>69</v>
      </c>
      <c r="H14907">
        <v>0</v>
      </c>
      <c r="I14907">
        <v>1</v>
      </c>
      <c r="J14907">
        <v>966</v>
      </c>
      <c r="K14907">
        <v>1</v>
      </c>
      <c r="L14907">
        <v>1</v>
      </c>
      <c r="M14907">
        <v>320</v>
      </c>
      <c r="N14907" t="s">
        <v>18</v>
      </c>
      <c r="O14907" s="1">
        <v>1.1630500000000001E-134</v>
      </c>
      <c r="P14907">
        <v>1248</v>
      </c>
    </row>
    <row r="14908" spans="1:16" x14ac:dyDescent="0.25">
      <c r="A14908" t="s">
        <v>22140</v>
      </c>
      <c r="B14908">
        <v>1410</v>
      </c>
      <c r="C14908" s="3" t="str">
        <f>HYPERLINK("http://www.uniprot.org/uniprot/G7I4W9","tr|G7I4W9|G7I4W9_MEDTR")</f>
        <v>tr|G7I4W9|G7I4W9_MEDTR</v>
      </c>
      <c r="D14908" t="s">
        <v>17735</v>
      </c>
      <c r="E14908">
        <v>78.69</v>
      </c>
      <c r="F14908">
        <v>521</v>
      </c>
      <c r="G14908">
        <v>111</v>
      </c>
      <c r="H14908">
        <v>52</v>
      </c>
      <c r="I14908">
        <v>1</v>
      </c>
      <c r="J14908">
        <v>1407</v>
      </c>
      <c r="K14908">
        <v>1</v>
      </c>
      <c r="L14908">
        <v>1</v>
      </c>
      <c r="M14908">
        <v>519</v>
      </c>
      <c r="N14908" t="s">
        <v>18</v>
      </c>
      <c r="O14908">
        <v>0</v>
      </c>
      <c r="P14908">
        <v>2138</v>
      </c>
    </row>
    <row r="14909" spans="1:16" x14ac:dyDescent="0.25">
      <c r="A14909" t="s">
        <v>22141</v>
      </c>
      <c r="B14909">
        <v>1122</v>
      </c>
      <c r="C14909" s="3" t="str">
        <f>HYPERLINK("http://www.uniprot.org/uniprot/I3S515","tr|I3S515|I3S515_MEDTR")</f>
        <v>tr|I3S515|I3S515_MEDTR</v>
      </c>
      <c r="D14909" t="s">
        <v>22</v>
      </c>
      <c r="E14909">
        <v>75.53</v>
      </c>
      <c r="F14909">
        <v>372</v>
      </c>
      <c r="G14909">
        <v>91</v>
      </c>
      <c r="H14909">
        <v>0</v>
      </c>
      <c r="I14909">
        <v>1</v>
      </c>
      <c r="J14909">
        <v>1116</v>
      </c>
      <c r="K14909">
        <v>1</v>
      </c>
      <c r="L14909">
        <v>1</v>
      </c>
      <c r="M14909">
        <v>370</v>
      </c>
      <c r="N14909" t="s">
        <v>18</v>
      </c>
      <c r="O14909" s="1">
        <v>1.6696700000000001E-146</v>
      </c>
      <c r="P14909">
        <v>1351</v>
      </c>
    </row>
    <row r="14910" spans="1:16" x14ac:dyDescent="0.25">
      <c r="A14910" t="s">
        <v>22142</v>
      </c>
      <c r="B14910">
        <v>1569</v>
      </c>
      <c r="C14910" s="3" t="str">
        <f>HYPERLINK("http://www.uniprot.org/uniprot/G7J3Z2","tr|G7J3Z2|G7J3Z2_MEDTR")</f>
        <v>tr|G7J3Z2|G7J3Z2_MEDTR</v>
      </c>
      <c r="D14910" t="s">
        <v>22143</v>
      </c>
      <c r="E14910">
        <v>84.29</v>
      </c>
      <c r="F14910">
        <v>522</v>
      </c>
      <c r="G14910">
        <v>82</v>
      </c>
      <c r="H14910">
        <v>0</v>
      </c>
      <c r="I14910">
        <v>1</v>
      </c>
      <c r="J14910">
        <v>1566</v>
      </c>
      <c r="K14910">
        <v>1</v>
      </c>
      <c r="L14910">
        <v>26</v>
      </c>
      <c r="M14910">
        <v>545</v>
      </c>
      <c r="N14910" t="s">
        <v>18</v>
      </c>
      <c r="O14910">
        <v>0</v>
      </c>
      <c r="P14910">
        <v>2292</v>
      </c>
    </row>
    <row r="14911" spans="1:16" x14ac:dyDescent="0.25">
      <c r="A14911" t="s">
        <v>22144</v>
      </c>
      <c r="B14911">
        <v>927</v>
      </c>
      <c r="C14911" s="3" t="str">
        <f>HYPERLINK("http://www.uniprot.org/uniprot/G7J6J1","tr|G7J6J1|G7J6J1_MEDTR")</f>
        <v>tr|G7J6J1|G7J6J1_MEDTR</v>
      </c>
      <c r="D14911" t="s">
        <v>22145</v>
      </c>
      <c r="E14911">
        <v>81.209999999999994</v>
      </c>
      <c r="F14911">
        <v>314</v>
      </c>
      <c r="G14911">
        <v>59</v>
      </c>
      <c r="H14911">
        <v>6</v>
      </c>
      <c r="I14911">
        <v>1</v>
      </c>
      <c r="J14911">
        <v>924</v>
      </c>
      <c r="K14911">
        <v>1</v>
      </c>
      <c r="L14911">
        <v>1</v>
      </c>
      <c r="M14911">
        <v>307</v>
      </c>
      <c r="N14911" t="s">
        <v>18</v>
      </c>
      <c r="O14911" s="1">
        <v>3.3233600000000001E-144</v>
      </c>
      <c r="P14911">
        <v>1330</v>
      </c>
    </row>
    <row r="14912" spans="1:16" x14ac:dyDescent="0.25">
      <c r="A14912" t="s">
        <v>22146</v>
      </c>
      <c r="B14912">
        <v>540</v>
      </c>
      <c r="C14912" s="3" t="str">
        <f>HYPERLINK("http://www.uniprot.org/uniprot/K7L3G9","tr|K7L3G9|K7L3G9_SOYBN")</f>
        <v>tr|K7L3G9|K7L3G9_SOYBN</v>
      </c>
      <c r="D14912" t="s">
        <v>28</v>
      </c>
      <c r="E14912">
        <v>80.36</v>
      </c>
      <c r="F14912">
        <v>163</v>
      </c>
      <c r="G14912">
        <v>32</v>
      </c>
      <c r="H14912">
        <v>1</v>
      </c>
      <c r="I14912">
        <v>1</v>
      </c>
      <c r="J14912">
        <v>486</v>
      </c>
      <c r="K14912">
        <v>1</v>
      </c>
      <c r="L14912">
        <v>229</v>
      </c>
      <c r="M14912">
        <v>391</v>
      </c>
      <c r="N14912" t="s">
        <v>18</v>
      </c>
      <c r="O14912" s="1">
        <v>1.13394E-65</v>
      </c>
      <c r="P14912">
        <v>648</v>
      </c>
    </row>
    <row r="14913" spans="1:16" x14ac:dyDescent="0.25">
      <c r="A14913" t="s">
        <v>22147</v>
      </c>
      <c r="B14913">
        <v>2160</v>
      </c>
      <c r="C14913" s="3" t="str">
        <f>HYPERLINK("http://www.uniprot.org/uniprot/K7LDR8","tr|K7LDR8|K7LDR8_SOYBN")</f>
        <v>tr|K7LDR8|K7LDR8_SOYBN</v>
      </c>
      <c r="D14913" t="s">
        <v>28</v>
      </c>
      <c r="E14913">
        <v>88.11</v>
      </c>
      <c r="F14913">
        <v>707</v>
      </c>
      <c r="G14913">
        <v>84</v>
      </c>
      <c r="H14913">
        <v>0</v>
      </c>
      <c r="I14913">
        <v>1</v>
      </c>
      <c r="J14913">
        <v>2121</v>
      </c>
      <c r="K14913">
        <v>1</v>
      </c>
      <c r="L14913">
        <v>1</v>
      </c>
      <c r="M14913">
        <v>706</v>
      </c>
      <c r="N14913" t="s">
        <v>18</v>
      </c>
      <c r="O14913">
        <v>0</v>
      </c>
      <c r="P14913">
        <v>3242</v>
      </c>
    </row>
    <row r="14914" spans="1:16" x14ac:dyDescent="0.25">
      <c r="A14914" t="s">
        <v>22148</v>
      </c>
      <c r="B14914">
        <v>1194</v>
      </c>
      <c r="C14914" s="3" t="str">
        <f>HYPERLINK("http://www.uniprot.org/uniprot/G7JIR7","tr|G7JIR7|G7JIR7_MEDTR")</f>
        <v>tr|G7JIR7|G7JIR7_MEDTR</v>
      </c>
      <c r="D14914" t="s">
        <v>22149</v>
      </c>
      <c r="E14914">
        <v>86.82</v>
      </c>
      <c r="F14914">
        <v>372</v>
      </c>
      <c r="G14914">
        <v>49</v>
      </c>
      <c r="H14914">
        <v>0</v>
      </c>
      <c r="I14914">
        <v>70</v>
      </c>
      <c r="J14914">
        <v>1185</v>
      </c>
      <c r="K14914">
        <v>1</v>
      </c>
      <c r="L14914">
        <v>2</v>
      </c>
      <c r="M14914">
        <v>372</v>
      </c>
      <c r="N14914" t="s">
        <v>18</v>
      </c>
      <c r="O14914">
        <v>0</v>
      </c>
      <c r="P14914">
        <v>1737</v>
      </c>
    </row>
    <row r="14915" spans="1:16" x14ac:dyDescent="0.25">
      <c r="A14915" t="s">
        <v>22150</v>
      </c>
      <c r="B14915">
        <v>1452</v>
      </c>
      <c r="C14915" s="3" t="str">
        <f>HYPERLINK("http://www.uniprot.org/uniprot/Q7X9B3","tr|Q7X9B3|Q7X9B3_MEDTR")</f>
        <v>tr|Q7X9B3|Q7X9B3_MEDTR</v>
      </c>
      <c r="D14915" t="s">
        <v>22151</v>
      </c>
      <c r="E14915">
        <v>85.92</v>
      </c>
      <c r="F14915">
        <v>469</v>
      </c>
      <c r="G14915">
        <v>66</v>
      </c>
      <c r="H14915">
        <v>0</v>
      </c>
      <c r="I14915">
        <v>43</v>
      </c>
      <c r="J14915">
        <v>1449</v>
      </c>
      <c r="K14915">
        <v>1</v>
      </c>
      <c r="L14915">
        <v>15</v>
      </c>
      <c r="M14915">
        <v>482</v>
      </c>
      <c r="N14915" t="s">
        <v>18</v>
      </c>
      <c r="O14915">
        <v>0</v>
      </c>
      <c r="P14915">
        <v>2185</v>
      </c>
    </row>
    <row r="14916" spans="1:16" x14ac:dyDescent="0.25">
      <c r="A14916" t="s">
        <v>22152</v>
      </c>
      <c r="B14916">
        <v>669</v>
      </c>
      <c r="C14916" s="3" t="str">
        <f>HYPERLINK("http://www.uniprot.org/uniprot/G7I2H0","tr|G7I2H0|G7I2H0_MEDTR")</f>
        <v>tr|G7I2H0|G7I2H0_MEDTR</v>
      </c>
      <c r="D14916" t="s">
        <v>144</v>
      </c>
      <c r="E14916">
        <v>38.92</v>
      </c>
      <c r="F14916">
        <v>167</v>
      </c>
      <c r="G14916">
        <v>102</v>
      </c>
      <c r="H14916">
        <v>2</v>
      </c>
      <c r="I14916">
        <v>103</v>
      </c>
      <c r="J14916">
        <v>597</v>
      </c>
      <c r="K14916">
        <v>1</v>
      </c>
      <c r="L14916">
        <v>153</v>
      </c>
      <c r="M14916">
        <v>313</v>
      </c>
      <c r="N14916" t="s">
        <v>18</v>
      </c>
      <c r="O14916" s="1">
        <v>5.9645900000000005E-20</v>
      </c>
      <c r="P14916">
        <v>256</v>
      </c>
    </row>
    <row r="14917" spans="1:16" x14ac:dyDescent="0.25">
      <c r="A14917" t="s">
        <v>22153</v>
      </c>
      <c r="B14917">
        <v>3858</v>
      </c>
      <c r="C14917" s="3" t="str">
        <f>HYPERLINK("http://www.uniprot.org/uniprot/G7JR15","tr|G7JR15|G7JR15_MEDTR")</f>
        <v>tr|G7JR15|G7JR15_MEDTR</v>
      </c>
      <c r="D14917" t="s">
        <v>22154</v>
      </c>
      <c r="E14917">
        <v>83.15</v>
      </c>
      <c r="F14917">
        <v>1276</v>
      </c>
      <c r="G14917">
        <v>215</v>
      </c>
      <c r="H14917">
        <v>0</v>
      </c>
      <c r="I14917">
        <v>25</v>
      </c>
      <c r="J14917">
        <v>3852</v>
      </c>
      <c r="K14917">
        <v>1</v>
      </c>
      <c r="L14917">
        <v>56</v>
      </c>
      <c r="M14917">
        <v>1331</v>
      </c>
      <c r="N14917" t="s">
        <v>18</v>
      </c>
      <c r="O14917">
        <v>0</v>
      </c>
      <c r="P14917">
        <v>5263</v>
      </c>
    </row>
    <row r="14918" spans="1:16" x14ac:dyDescent="0.25">
      <c r="A14918" t="s">
        <v>22155</v>
      </c>
      <c r="B14918">
        <v>282</v>
      </c>
      <c r="C14918" s="3" t="str">
        <f>HYPERLINK("http://www.uniprot.org/uniprot/I1KUS3","tr|I1KUS3|I1KUS3_SOYBN")</f>
        <v>tr|I1KUS3|I1KUS3_SOYBN</v>
      </c>
      <c r="D14918" t="s">
        <v>28</v>
      </c>
      <c r="E14918">
        <v>68.81</v>
      </c>
      <c r="F14918">
        <v>93</v>
      </c>
      <c r="G14918">
        <v>29</v>
      </c>
      <c r="H14918">
        <v>0</v>
      </c>
      <c r="I14918">
        <v>1</v>
      </c>
      <c r="J14918">
        <v>279</v>
      </c>
      <c r="K14918">
        <v>1</v>
      </c>
      <c r="L14918">
        <v>1</v>
      </c>
      <c r="M14918">
        <v>93</v>
      </c>
      <c r="N14918" t="s">
        <v>18</v>
      </c>
      <c r="O14918" s="1">
        <v>1.09375E-28</v>
      </c>
      <c r="P14918">
        <v>329</v>
      </c>
    </row>
    <row r="14919" spans="1:16" x14ac:dyDescent="0.25">
      <c r="A14919" t="s">
        <v>22156</v>
      </c>
      <c r="B14919">
        <v>564</v>
      </c>
      <c r="C14919" s="3" t="str">
        <f>HYPERLINK("http://www.uniprot.org/uniprot/G7L964","tr|G7L964|G7L964_MEDTR")</f>
        <v>tr|G7L964|G7L964_MEDTR</v>
      </c>
      <c r="D14919" t="s">
        <v>22157</v>
      </c>
      <c r="E14919">
        <v>87.03</v>
      </c>
      <c r="F14919">
        <v>162</v>
      </c>
      <c r="G14919">
        <v>21</v>
      </c>
      <c r="H14919">
        <v>0</v>
      </c>
      <c r="I14919">
        <v>1</v>
      </c>
      <c r="J14919">
        <v>486</v>
      </c>
      <c r="K14919">
        <v>1</v>
      </c>
      <c r="L14919">
        <v>1</v>
      </c>
      <c r="M14919">
        <v>160</v>
      </c>
      <c r="N14919" t="s">
        <v>18</v>
      </c>
      <c r="O14919" s="1">
        <v>1.1795200000000001E-74</v>
      </c>
      <c r="P14919">
        <v>726</v>
      </c>
    </row>
    <row r="14920" spans="1:16" x14ac:dyDescent="0.25">
      <c r="A14920" t="s">
        <v>22158</v>
      </c>
      <c r="B14920">
        <v>876</v>
      </c>
      <c r="C14920" s="3" t="str">
        <f>HYPERLINK("http://www.uniprot.org/uniprot/G7JW96","tr|G7JW96|G7JW96_MEDTR")</f>
        <v>tr|G7JW96|G7JW96_MEDTR</v>
      </c>
      <c r="D14920" t="s">
        <v>22159</v>
      </c>
      <c r="E14920">
        <v>80.709999999999994</v>
      </c>
      <c r="F14920">
        <v>280</v>
      </c>
      <c r="G14920">
        <v>54</v>
      </c>
      <c r="H14920">
        <v>7</v>
      </c>
      <c r="I14920">
        <v>1</v>
      </c>
      <c r="J14920">
        <v>819</v>
      </c>
      <c r="K14920">
        <v>1</v>
      </c>
      <c r="L14920">
        <v>1</v>
      </c>
      <c r="M14920">
        <v>280</v>
      </c>
      <c r="N14920" t="s">
        <v>18</v>
      </c>
      <c r="O14920" s="1">
        <v>3.2377699999999999E-130</v>
      </c>
      <c r="P14920">
        <v>1209</v>
      </c>
    </row>
    <row r="14921" spans="1:16" x14ac:dyDescent="0.25">
      <c r="A14921" t="s">
        <v>22160</v>
      </c>
      <c r="B14921">
        <v>2088</v>
      </c>
      <c r="C14921" s="3" t="str">
        <f>HYPERLINK("http://www.uniprot.org/uniprot/G7KAM6","tr|G7KAM6|G7KAM6_MEDTR")</f>
        <v>tr|G7KAM6|G7KAM6_MEDTR</v>
      </c>
      <c r="D14921" t="s">
        <v>15072</v>
      </c>
      <c r="E14921">
        <v>90.15</v>
      </c>
      <c r="F14921">
        <v>691</v>
      </c>
      <c r="G14921">
        <v>68</v>
      </c>
      <c r="H14921">
        <v>0</v>
      </c>
      <c r="I14921">
        <v>1</v>
      </c>
      <c r="J14921">
        <v>2073</v>
      </c>
      <c r="K14921">
        <v>1</v>
      </c>
      <c r="L14921">
        <v>1</v>
      </c>
      <c r="M14921">
        <v>691</v>
      </c>
      <c r="N14921" t="s">
        <v>18</v>
      </c>
      <c r="O14921">
        <v>0</v>
      </c>
      <c r="P14921">
        <v>3265</v>
      </c>
    </row>
    <row r="14922" spans="1:16" x14ac:dyDescent="0.25">
      <c r="A14922" t="s">
        <v>22161</v>
      </c>
      <c r="B14922">
        <v>684</v>
      </c>
      <c r="C14922" s="3" t="str">
        <f>HYPERLINK("http://www.uniprot.org/uniprot/I3SZC0","tr|I3SZC0|I3SZC0_LOTJA")</f>
        <v>tr|I3SZC0|I3SZC0_LOTJA</v>
      </c>
      <c r="D14922" t="s">
        <v>93</v>
      </c>
      <c r="E14922">
        <v>72.97</v>
      </c>
      <c r="F14922">
        <v>222</v>
      </c>
      <c r="G14922">
        <v>60</v>
      </c>
      <c r="H14922">
        <v>1</v>
      </c>
      <c r="I14922">
        <v>1</v>
      </c>
      <c r="J14922">
        <v>663</v>
      </c>
      <c r="K14922">
        <v>1</v>
      </c>
      <c r="L14922">
        <v>45</v>
      </c>
      <c r="M14922">
        <v>262</v>
      </c>
      <c r="N14922" t="s">
        <v>18</v>
      </c>
      <c r="O14922" s="1">
        <v>1.6865899999999999E-89</v>
      </c>
      <c r="P14922">
        <v>856</v>
      </c>
    </row>
    <row r="14923" spans="1:16" x14ac:dyDescent="0.25">
      <c r="A14923" t="s">
        <v>22162</v>
      </c>
      <c r="B14923">
        <v>1686</v>
      </c>
      <c r="C14923" s="3" t="str">
        <f>HYPERLINK("http://www.uniprot.org/uniprot/G7LGT4","tr|G7LGT4|G7LGT4_MEDTR")</f>
        <v>tr|G7LGT4|G7LGT4_MEDTR</v>
      </c>
      <c r="D14923" t="s">
        <v>2631</v>
      </c>
      <c r="E14923">
        <v>71.52</v>
      </c>
      <c r="F14923">
        <v>576</v>
      </c>
      <c r="G14923">
        <v>164</v>
      </c>
      <c r="H14923">
        <v>15</v>
      </c>
      <c r="I14923">
        <v>1</v>
      </c>
      <c r="J14923">
        <v>1683</v>
      </c>
      <c r="K14923">
        <v>1</v>
      </c>
      <c r="L14923">
        <v>1</v>
      </c>
      <c r="M14923">
        <v>559</v>
      </c>
      <c r="N14923" t="s">
        <v>18</v>
      </c>
      <c r="O14923">
        <v>0</v>
      </c>
      <c r="P14923">
        <v>2015</v>
      </c>
    </row>
    <row r="14924" spans="1:16" x14ac:dyDescent="0.25">
      <c r="A14924" t="s">
        <v>22163</v>
      </c>
      <c r="B14924">
        <v>366</v>
      </c>
      <c r="C14924" s="3" t="str">
        <f>HYPERLINK("http://www.uniprot.org/uniprot/G7IWC1","tr|G7IWC1|G7IWC1_MEDTR")</f>
        <v>tr|G7IWC1|G7IWC1_MEDTR</v>
      </c>
      <c r="D14924" t="s">
        <v>22164</v>
      </c>
      <c r="E14924">
        <v>67.56</v>
      </c>
      <c r="F14924">
        <v>111</v>
      </c>
      <c r="G14924">
        <v>36</v>
      </c>
      <c r="H14924">
        <v>0</v>
      </c>
      <c r="I14924">
        <v>31</v>
      </c>
      <c r="J14924">
        <v>363</v>
      </c>
      <c r="K14924">
        <v>1</v>
      </c>
      <c r="L14924">
        <v>282</v>
      </c>
      <c r="M14924">
        <v>384</v>
      </c>
      <c r="N14924" t="s">
        <v>18</v>
      </c>
      <c r="O14924" s="1">
        <v>2.8477199999999999E-29</v>
      </c>
      <c r="P14924">
        <v>334</v>
      </c>
    </row>
    <row r="14925" spans="1:16" x14ac:dyDescent="0.25">
      <c r="A14925" t="s">
        <v>22165</v>
      </c>
      <c r="B14925">
        <v>1437</v>
      </c>
      <c r="C14925" s="3" t="str">
        <f>HYPERLINK("http://www.uniprot.org/uniprot/K7MNX2","tr|K7MNX2|K7MNX2_SOYBN")</f>
        <v>tr|K7MNX2|K7MNX2_SOYBN</v>
      </c>
      <c r="D14925" t="s">
        <v>28</v>
      </c>
      <c r="E14925">
        <v>26.81</v>
      </c>
      <c r="F14925">
        <v>261</v>
      </c>
      <c r="G14925">
        <v>191</v>
      </c>
      <c r="H14925">
        <v>4</v>
      </c>
      <c r="I14925">
        <v>355</v>
      </c>
      <c r="J14925">
        <v>1125</v>
      </c>
      <c r="K14925">
        <v>1</v>
      </c>
      <c r="L14925">
        <v>277</v>
      </c>
      <c r="M14925">
        <v>530</v>
      </c>
      <c r="N14925" t="s">
        <v>18</v>
      </c>
      <c r="O14925" s="1">
        <v>3.2225499999999999E-18</v>
      </c>
      <c r="P14925">
        <v>246</v>
      </c>
    </row>
    <row r="14926" spans="1:16" x14ac:dyDescent="0.25">
      <c r="A14926" t="s">
        <v>22166</v>
      </c>
      <c r="B14926">
        <v>471</v>
      </c>
      <c r="C14926" s="3" t="str">
        <f>HYPERLINK("http://www.uniprot.org/uniprot/G7ILX6","tr|G7ILX6|G7ILX6_MEDTR")</f>
        <v>tr|G7ILX6|G7ILX6_MEDTR</v>
      </c>
      <c r="D14926" t="s">
        <v>22167</v>
      </c>
      <c r="E14926">
        <v>74.599999999999994</v>
      </c>
      <c r="F14926">
        <v>189</v>
      </c>
      <c r="G14926">
        <v>48</v>
      </c>
      <c r="H14926">
        <v>33</v>
      </c>
      <c r="I14926">
        <v>1</v>
      </c>
      <c r="J14926">
        <v>468</v>
      </c>
      <c r="K14926">
        <v>1</v>
      </c>
      <c r="L14926">
        <v>275</v>
      </c>
      <c r="M14926">
        <v>463</v>
      </c>
      <c r="N14926" t="s">
        <v>18</v>
      </c>
      <c r="O14926" s="1">
        <v>4.7901900000000004E-69</v>
      </c>
      <c r="P14926">
        <v>677</v>
      </c>
    </row>
    <row r="14927" spans="1:16" x14ac:dyDescent="0.25">
      <c r="A14927" t="s">
        <v>22168</v>
      </c>
      <c r="B14927">
        <v>1866</v>
      </c>
      <c r="C14927" s="3" t="str">
        <f>HYPERLINK("http://www.uniprot.org/uniprot/G7IKE2","tr|G7IKE2|G7IKE2_MEDTR")</f>
        <v>tr|G7IKE2|G7IKE2_MEDTR</v>
      </c>
      <c r="D14927" t="s">
        <v>22169</v>
      </c>
      <c r="E14927">
        <v>92.85</v>
      </c>
      <c r="F14927">
        <v>546</v>
      </c>
      <c r="G14927">
        <v>39</v>
      </c>
      <c r="H14927">
        <v>2</v>
      </c>
      <c r="I14927">
        <v>10</v>
      </c>
      <c r="J14927">
        <v>1641</v>
      </c>
      <c r="K14927">
        <v>1</v>
      </c>
      <c r="L14927">
        <v>8</v>
      </c>
      <c r="M14927">
        <v>552</v>
      </c>
      <c r="N14927" t="s">
        <v>18</v>
      </c>
      <c r="O14927">
        <v>0</v>
      </c>
      <c r="P14927">
        <v>2630</v>
      </c>
    </row>
    <row r="14928" spans="1:16" x14ac:dyDescent="0.25">
      <c r="A14928" t="s">
        <v>22170</v>
      </c>
      <c r="B14928">
        <v>1068</v>
      </c>
      <c r="C14928" s="3" t="str">
        <f>HYPERLINK("http://www.uniprot.org/uniprot/Q43790","tr|Q43790|Q43790_MEDSA")</f>
        <v>tr|Q43790|Q43790_MEDSA</v>
      </c>
      <c r="D14928" t="s">
        <v>6190</v>
      </c>
      <c r="E14928">
        <v>73.52</v>
      </c>
      <c r="F14928">
        <v>355</v>
      </c>
      <c r="G14928">
        <v>94</v>
      </c>
      <c r="H14928">
        <v>0</v>
      </c>
      <c r="I14928">
        <v>1</v>
      </c>
      <c r="J14928">
        <v>1065</v>
      </c>
      <c r="K14928">
        <v>1</v>
      </c>
      <c r="L14928">
        <v>1</v>
      </c>
      <c r="M14928">
        <v>355</v>
      </c>
      <c r="N14928" t="s">
        <v>18</v>
      </c>
      <c r="O14928" s="1">
        <v>1.27096E-148</v>
      </c>
      <c r="P14928">
        <v>1369</v>
      </c>
    </row>
    <row r="14929" spans="1:16" x14ac:dyDescent="0.25">
      <c r="A14929" t="s">
        <v>22171</v>
      </c>
      <c r="B14929">
        <v>552</v>
      </c>
      <c r="C14929" s="3" t="str">
        <f>HYPERLINK("http://www.uniprot.org/uniprot/K7MX76","tr|K7MX76|K7MX76_SOYBN")</f>
        <v>tr|K7MX76|K7MX76_SOYBN</v>
      </c>
      <c r="D14929" t="s">
        <v>28</v>
      </c>
      <c r="E14929">
        <v>84.94</v>
      </c>
      <c r="F14929">
        <v>186</v>
      </c>
      <c r="G14929">
        <v>28</v>
      </c>
      <c r="H14929">
        <v>3</v>
      </c>
      <c r="I14929">
        <v>1</v>
      </c>
      <c r="J14929">
        <v>549</v>
      </c>
      <c r="K14929">
        <v>1</v>
      </c>
      <c r="L14929">
        <v>36</v>
      </c>
      <c r="M14929">
        <v>221</v>
      </c>
      <c r="N14929" t="s">
        <v>18</v>
      </c>
      <c r="O14929" s="1">
        <v>2.56148E-87</v>
      </c>
      <c r="P14929">
        <v>835</v>
      </c>
    </row>
    <row r="14930" spans="1:16" x14ac:dyDescent="0.25">
      <c r="A14930" t="s">
        <v>22172</v>
      </c>
      <c r="B14930">
        <v>627</v>
      </c>
      <c r="C14930" s="3" t="str">
        <f>HYPERLINK("http://www.uniprot.org/uniprot/G7KH28","tr|G7KH28|G7KH28_MEDTR")</f>
        <v>tr|G7KH28|G7KH28_MEDTR</v>
      </c>
      <c r="D14930" t="s">
        <v>22173</v>
      </c>
      <c r="E14930">
        <v>73.84</v>
      </c>
      <c r="F14930">
        <v>195</v>
      </c>
      <c r="G14930">
        <v>51</v>
      </c>
      <c r="H14930">
        <v>0</v>
      </c>
      <c r="I14930">
        <v>40</v>
      </c>
      <c r="J14930">
        <v>624</v>
      </c>
      <c r="K14930">
        <v>1</v>
      </c>
      <c r="L14930">
        <v>5</v>
      </c>
      <c r="M14930">
        <v>196</v>
      </c>
      <c r="N14930" t="s">
        <v>18</v>
      </c>
      <c r="O14930" s="1">
        <v>3.0195200000000002E-73</v>
      </c>
      <c r="P14930">
        <v>715</v>
      </c>
    </row>
    <row r="14931" spans="1:16" x14ac:dyDescent="0.25">
      <c r="A14931" t="s">
        <v>22174</v>
      </c>
      <c r="B14931">
        <v>237</v>
      </c>
      <c r="C14931" s="3" t="str">
        <f>HYPERLINK("http://www.uniprot.org/uniprot/G7KHA2","tr|G7KHA2|G7KHA2_MEDTR")</f>
        <v>tr|G7KHA2|G7KHA2_MEDTR</v>
      </c>
      <c r="D14931" t="s">
        <v>22175</v>
      </c>
      <c r="E14931">
        <v>61.53</v>
      </c>
      <c r="F14931">
        <v>78</v>
      </c>
      <c r="G14931">
        <v>30</v>
      </c>
      <c r="H14931">
        <v>0</v>
      </c>
      <c r="I14931">
        <v>3</v>
      </c>
      <c r="J14931">
        <v>236</v>
      </c>
      <c r="K14931">
        <v>-2</v>
      </c>
      <c r="L14931">
        <v>561</v>
      </c>
      <c r="M14931">
        <v>637</v>
      </c>
      <c r="N14931" t="s">
        <v>18</v>
      </c>
      <c r="O14931" s="1">
        <v>8.0227600000000002E-16</v>
      </c>
      <c r="P14931">
        <v>218</v>
      </c>
    </row>
    <row r="14932" spans="1:16" x14ac:dyDescent="0.25">
      <c r="A14932" t="s">
        <v>22176</v>
      </c>
      <c r="B14932">
        <v>1956</v>
      </c>
      <c r="C14932" s="3" t="str">
        <f>HYPERLINK("http://www.uniprot.org/uniprot/G7KSR9","tr|G7KSR9|G7KSR9_MEDTR")</f>
        <v>tr|G7KSR9|G7KSR9_MEDTR</v>
      </c>
      <c r="D14932" t="s">
        <v>22177</v>
      </c>
      <c r="E14932">
        <v>72.19</v>
      </c>
      <c r="F14932">
        <v>597</v>
      </c>
      <c r="G14932">
        <v>166</v>
      </c>
      <c r="H14932">
        <v>13</v>
      </c>
      <c r="I14932">
        <v>136</v>
      </c>
      <c r="J14932">
        <v>1887</v>
      </c>
      <c r="K14932">
        <v>1</v>
      </c>
      <c r="L14932">
        <v>57</v>
      </c>
      <c r="M14932">
        <v>644</v>
      </c>
      <c r="N14932" t="s">
        <v>18</v>
      </c>
      <c r="O14932">
        <v>0</v>
      </c>
      <c r="P14932">
        <v>2092</v>
      </c>
    </row>
    <row r="14933" spans="1:16" x14ac:dyDescent="0.25">
      <c r="A14933" t="s">
        <v>22178</v>
      </c>
      <c r="B14933">
        <v>960</v>
      </c>
      <c r="C14933" s="3" t="str">
        <f>HYPERLINK("http://www.uniprot.org/uniprot/Q2HUG6","tr|Q2HUG6|Q2HUG6_MEDTR")</f>
        <v>tr|Q2HUG6|Q2HUG6_MEDTR</v>
      </c>
      <c r="D14933" t="s">
        <v>22179</v>
      </c>
      <c r="E14933">
        <v>79.930000000000007</v>
      </c>
      <c r="F14933">
        <v>319</v>
      </c>
      <c r="G14933">
        <v>64</v>
      </c>
      <c r="H14933">
        <v>1</v>
      </c>
      <c r="I14933">
        <v>1</v>
      </c>
      <c r="J14933">
        <v>954</v>
      </c>
      <c r="K14933">
        <v>1</v>
      </c>
      <c r="L14933">
        <v>1</v>
      </c>
      <c r="M14933">
        <v>315</v>
      </c>
      <c r="N14933" t="s">
        <v>18</v>
      </c>
      <c r="O14933" s="1">
        <v>1.0677500000000001E-140</v>
      </c>
      <c r="P14933">
        <v>1300</v>
      </c>
    </row>
    <row r="14934" spans="1:16" x14ac:dyDescent="0.25">
      <c r="A14934" t="s">
        <v>22180</v>
      </c>
      <c r="B14934">
        <v>1380</v>
      </c>
      <c r="C14934" s="3" t="str">
        <f>HYPERLINK("http://www.uniprot.org/uniprot/K7MNX2","tr|K7MNX2|K7MNX2_SOYBN")</f>
        <v>tr|K7MNX2|K7MNX2_SOYBN</v>
      </c>
      <c r="D14934" t="s">
        <v>28</v>
      </c>
      <c r="E14934">
        <v>27.27</v>
      </c>
      <c r="F14934">
        <v>242</v>
      </c>
      <c r="G14934">
        <v>176</v>
      </c>
      <c r="H14934">
        <v>22</v>
      </c>
      <c r="I14934">
        <v>307</v>
      </c>
      <c r="J14934">
        <v>966</v>
      </c>
      <c r="K14934">
        <v>1</v>
      </c>
      <c r="L14934">
        <v>272</v>
      </c>
      <c r="M14934">
        <v>510</v>
      </c>
      <c r="N14934" t="s">
        <v>18</v>
      </c>
      <c r="O14934" s="1">
        <v>1.6814600000000001E-16</v>
      </c>
      <c r="P14934">
        <v>231</v>
      </c>
    </row>
    <row r="14935" spans="1:16" x14ac:dyDescent="0.25">
      <c r="A14935" t="s">
        <v>22181</v>
      </c>
      <c r="B14935">
        <v>624</v>
      </c>
      <c r="C14935" s="3" t="str">
        <f>HYPERLINK("http://www.uniprot.org/uniprot/G7IBV5","tr|G7IBV5|G7IBV5_MEDTR")</f>
        <v>tr|G7IBV5|G7IBV5_MEDTR</v>
      </c>
      <c r="D14935" t="s">
        <v>22182</v>
      </c>
      <c r="E14935">
        <v>77.17</v>
      </c>
      <c r="F14935">
        <v>184</v>
      </c>
      <c r="G14935">
        <v>42</v>
      </c>
      <c r="H14935">
        <v>0</v>
      </c>
      <c r="I14935">
        <v>1</v>
      </c>
      <c r="J14935">
        <v>552</v>
      </c>
      <c r="K14935">
        <v>1</v>
      </c>
      <c r="L14935">
        <v>1</v>
      </c>
      <c r="M14935">
        <v>183</v>
      </c>
      <c r="N14935" t="s">
        <v>18</v>
      </c>
      <c r="O14935" s="1">
        <v>2.51966E-72</v>
      </c>
      <c r="P14935">
        <v>707</v>
      </c>
    </row>
    <row r="14936" spans="1:16" x14ac:dyDescent="0.25">
      <c r="A14936" t="s">
        <v>22183</v>
      </c>
      <c r="B14936">
        <v>1086</v>
      </c>
      <c r="C14936" s="3" t="str">
        <f>HYPERLINK("http://www.uniprot.org/uniprot/G7I4X0","tr|G7I4X0|G7I4X0_MEDTR")</f>
        <v>tr|G7I4X0|G7I4X0_MEDTR</v>
      </c>
      <c r="D14936" t="s">
        <v>22184</v>
      </c>
      <c r="E14936">
        <v>59.78</v>
      </c>
      <c r="F14936">
        <v>368</v>
      </c>
      <c r="G14936">
        <v>148</v>
      </c>
      <c r="H14936">
        <v>7</v>
      </c>
      <c r="I14936">
        <v>1</v>
      </c>
      <c r="J14936">
        <v>1083</v>
      </c>
      <c r="K14936">
        <v>1</v>
      </c>
      <c r="L14936">
        <v>1</v>
      </c>
      <c r="M14936">
        <v>338</v>
      </c>
      <c r="N14936" t="s">
        <v>18</v>
      </c>
      <c r="O14936" s="1">
        <v>4.3669199999999997E-96</v>
      </c>
      <c r="P14936">
        <v>916</v>
      </c>
    </row>
    <row r="14937" spans="1:16" x14ac:dyDescent="0.25">
      <c r="A14937" t="s">
        <v>22185</v>
      </c>
      <c r="B14937">
        <v>1701</v>
      </c>
      <c r="C14937" s="3" t="str">
        <f>HYPERLINK("http://www.uniprot.org/uniprot/M5VWC9","tr|M5VWC9|M5VWC9_PRUPE")</f>
        <v>tr|M5VWC9|M5VWC9_PRUPE</v>
      </c>
      <c r="D14937" t="s">
        <v>22186</v>
      </c>
      <c r="E14937">
        <v>71.739999999999995</v>
      </c>
      <c r="F14937">
        <v>545</v>
      </c>
      <c r="G14937">
        <v>154</v>
      </c>
      <c r="H14937">
        <v>1</v>
      </c>
      <c r="I14937">
        <v>61</v>
      </c>
      <c r="J14937">
        <v>1692</v>
      </c>
      <c r="K14937">
        <v>1</v>
      </c>
      <c r="L14937">
        <v>20</v>
      </c>
      <c r="M14937">
        <v>564</v>
      </c>
      <c r="N14937" t="s">
        <v>18</v>
      </c>
      <c r="O14937">
        <v>0</v>
      </c>
      <c r="P14937">
        <v>2069</v>
      </c>
    </row>
    <row r="14938" spans="1:16" x14ac:dyDescent="0.25">
      <c r="A14938" t="s">
        <v>22187</v>
      </c>
      <c r="B14938">
        <v>612</v>
      </c>
      <c r="C14938" s="3" t="str">
        <f>HYPERLINK("http://www.uniprot.org/uniprot/G7J6I1","tr|G7J6I1|G7J6I1_MEDTR")</f>
        <v>tr|G7J6I1|G7J6I1_MEDTR</v>
      </c>
      <c r="D14938" t="s">
        <v>22188</v>
      </c>
      <c r="E14938">
        <v>79.7</v>
      </c>
      <c r="F14938">
        <v>202</v>
      </c>
      <c r="G14938">
        <v>41</v>
      </c>
      <c r="H14938">
        <v>1</v>
      </c>
      <c r="I14938">
        <v>1</v>
      </c>
      <c r="J14938">
        <v>603</v>
      </c>
      <c r="K14938">
        <v>1</v>
      </c>
      <c r="L14938">
        <v>271</v>
      </c>
      <c r="M14938">
        <v>472</v>
      </c>
      <c r="N14938" t="s">
        <v>18</v>
      </c>
      <c r="O14938" s="1">
        <v>9.1668500000000002E-88</v>
      </c>
      <c r="P14938">
        <v>840</v>
      </c>
    </row>
    <row r="14939" spans="1:16" x14ac:dyDescent="0.25">
      <c r="A14939" t="s">
        <v>22189</v>
      </c>
      <c r="B14939">
        <v>666</v>
      </c>
      <c r="C14939" s="3" t="str">
        <f>HYPERLINK("http://www.uniprot.org/uniprot/G7J266","tr|G7J266|G7J266_MEDTR")</f>
        <v>tr|G7J266|G7J266_MEDTR</v>
      </c>
      <c r="D14939" t="s">
        <v>22190</v>
      </c>
      <c r="E14939">
        <v>80.88</v>
      </c>
      <c r="F14939">
        <v>225</v>
      </c>
      <c r="G14939">
        <v>43</v>
      </c>
      <c r="H14939">
        <v>4</v>
      </c>
      <c r="I14939">
        <v>1</v>
      </c>
      <c r="J14939">
        <v>663</v>
      </c>
      <c r="K14939">
        <v>1</v>
      </c>
      <c r="L14939">
        <v>1</v>
      </c>
      <c r="M14939">
        <v>223</v>
      </c>
      <c r="N14939" t="s">
        <v>18</v>
      </c>
      <c r="O14939" s="1">
        <v>1.6752099999999999E-99</v>
      </c>
      <c r="P14939">
        <v>942</v>
      </c>
    </row>
    <row r="14940" spans="1:16" x14ac:dyDescent="0.25">
      <c r="A14940" t="s">
        <v>22191</v>
      </c>
      <c r="B14940">
        <v>537</v>
      </c>
      <c r="C14940" s="3" t="str">
        <f>HYPERLINK("http://www.uniprot.org/uniprot/G7JIR8","tr|G7JIR8|G7JIR8_MEDTR")</f>
        <v>tr|G7JIR8|G7JIR8_MEDTR</v>
      </c>
      <c r="D14940" t="s">
        <v>22192</v>
      </c>
      <c r="E14940">
        <v>89.2</v>
      </c>
      <c r="F14940">
        <v>176</v>
      </c>
      <c r="G14940">
        <v>19</v>
      </c>
      <c r="H14940">
        <v>5</v>
      </c>
      <c r="I14940">
        <v>1</v>
      </c>
      <c r="J14940">
        <v>513</v>
      </c>
      <c r="K14940">
        <v>1</v>
      </c>
      <c r="L14940">
        <v>1</v>
      </c>
      <c r="M14940">
        <v>173</v>
      </c>
      <c r="N14940" t="s">
        <v>18</v>
      </c>
      <c r="O14940" s="1">
        <v>1.03242E-79</v>
      </c>
      <c r="P14940">
        <v>769</v>
      </c>
    </row>
    <row r="14941" spans="1:16" x14ac:dyDescent="0.25">
      <c r="A14941" t="s">
        <v>22193</v>
      </c>
      <c r="B14941">
        <v>336</v>
      </c>
      <c r="C14941" s="3" t="str">
        <f>HYPERLINK("http://www.uniprot.org/uniprot/G7KW94","tr|G7KW94|G7KW94_MEDTR")</f>
        <v>tr|G7KW94|G7KW94_MEDTR</v>
      </c>
      <c r="D14941" t="s">
        <v>11573</v>
      </c>
      <c r="E14941">
        <v>94.59</v>
      </c>
      <c r="F14941">
        <v>37</v>
      </c>
      <c r="G14941">
        <v>2</v>
      </c>
      <c r="H14941">
        <v>0</v>
      </c>
      <c r="I14941">
        <v>1</v>
      </c>
      <c r="J14941">
        <v>111</v>
      </c>
      <c r="K14941">
        <v>1</v>
      </c>
      <c r="L14941">
        <v>1</v>
      </c>
      <c r="M14941">
        <v>37</v>
      </c>
      <c r="N14941" t="s">
        <v>18</v>
      </c>
      <c r="O14941" s="1">
        <v>8.1428199999999997E-32</v>
      </c>
      <c r="P14941">
        <v>210</v>
      </c>
    </row>
    <row r="14942" spans="1:16" x14ac:dyDescent="0.25">
      <c r="A14942" t="s">
        <v>22194</v>
      </c>
      <c r="B14942">
        <v>939</v>
      </c>
      <c r="C14942" s="3" t="str">
        <f>HYPERLINK("http://www.uniprot.org/uniprot/I1JKJ6","tr|I1JKJ6|I1JKJ6_SOYBN")</f>
        <v>tr|I1JKJ6|I1JKJ6_SOYBN</v>
      </c>
      <c r="D14942" t="s">
        <v>117</v>
      </c>
      <c r="E14942">
        <v>53.22</v>
      </c>
      <c r="F14942">
        <v>310</v>
      </c>
      <c r="G14942">
        <v>145</v>
      </c>
      <c r="H14942">
        <v>7</v>
      </c>
      <c r="I14942">
        <v>1</v>
      </c>
      <c r="J14942">
        <v>909</v>
      </c>
      <c r="K14942">
        <v>1</v>
      </c>
      <c r="L14942">
        <v>193</v>
      </c>
      <c r="M14942">
        <v>498</v>
      </c>
      <c r="N14942" t="s">
        <v>18</v>
      </c>
      <c r="O14942" s="1">
        <v>3.69684E-90</v>
      </c>
      <c r="P14942">
        <v>864</v>
      </c>
    </row>
    <row r="14943" spans="1:16" x14ac:dyDescent="0.25">
      <c r="A14943" t="s">
        <v>22195</v>
      </c>
      <c r="B14943">
        <v>3567</v>
      </c>
      <c r="C14943" s="3" t="str">
        <f>HYPERLINK("http://www.uniprot.org/uniprot/G7JR16","tr|G7JR16|G7JR16_MEDTR")</f>
        <v>tr|G7JR16|G7JR16_MEDTR</v>
      </c>
      <c r="D14943" t="s">
        <v>9565</v>
      </c>
      <c r="E14943">
        <v>78.39</v>
      </c>
      <c r="F14943">
        <v>972</v>
      </c>
      <c r="G14943">
        <v>210</v>
      </c>
      <c r="H14943">
        <v>22</v>
      </c>
      <c r="I14943">
        <v>715</v>
      </c>
      <c r="J14943">
        <v>3564</v>
      </c>
      <c r="K14943">
        <v>1</v>
      </c>
      <c r="L14943">
        <v>349</v>
      </c>
      <c r="M14943">
        <v>1312</v>
      </c>
      <c r="N14943" t="s">
        <v>18</v>
      </c>
      <c r="O14943">
        <v>0</v>
      </c>
      <c r="P14943">
        <v>3711</v>
      </c>
    </row>
    <row r="14944" spans="1:16" x14ac:dyDescent="0.25">
      <c r="A14944" t="s">
        <v>22196</v>
      </c>
      <c r="B14944">
        <v>1410</v>
      </c>
      <c r="C14944" s="3" t="str">
        <f>HYPERLINK("http://www.uniprot.org/uniprot/K7L7K7","tr|K7L7K7|K7L7K7_SOYBN")</f>
        <v>tr|K7L7K7|K7L7K7_SOYBN</v>
      </c>
      <c r="D14944" t="s">
        <v>28</v>
      </c>
      <c r="E14944">
        <v>68.459999999999994</v>
      </c>
      <c r="F14944">
        <v>501</v>
      </c>
      <c r="G14944">
        <v>158</v>
      </c>
      <c r="H14944">
        <v>48</v>
      </c>
      <c r="I14944">
        <v>25</v>
      </c>
      <c r="J14944">
        <v>1383</v>
      </c>
      <c r="K14944">
        <v>1</v>
      </c>
      <c r="L14944">
        <v>4</v>
      </c>
      <c r="M14944">
        <v>500</v>
      </c>
      <c r="N14944" t="s">
        <v>18</v>
      </c>
      <c r="O14944" s="1">
        <v>1.7702E-178</v>
      </c>
      <c r="P14944">
        <v>1628</v>
      </c>
    </row>
    <row r="14945" spans="1:16" x14ac:dyDescent="0.25">
      <c r="A14945" t="s">
        <v>22197</v>
      </c>
      <c r="B14945">
        <v>5421</v>
      </c>
      <c r="C14945" s="3" t="str">
        <f>HYPERLINK("http://www.uniprot.org/uniprot/G7L966","tr|G7L966|G7L966_MEDTR")</f>
        <v>tr|G7L966|G7L966_MEDTR</v>
      </c>
      <c r="D14945" t="s">
        <v>22198</v>
      </c>
      <c r="E14945">
        <v>84.8</v>
      </c>
      <c r="F14945">
        <v>1829</v>
      </c>
      <c r="G14945">
        <v>278</v>
      </c>
      <c r="H14945">
        <v>23</v>
      </c>
      <c r="I14945">
        <v>1</v>
      </c>
      <c r="J14945">
        <v>5418</v>
      </c>
      <c r="K14945">
        <v>1</v>
      </c>
      <c r="L14945">
        <v>1</v>
      </c>
      <c r="M14945">
        <v>1811</v>
      </c>
      <c r="N14945" t="s">
        <v>18</v>
      </c>
      <c r="O14945">
        <v>0</v>
      </c>
      <c r="P14945">
        <v>7928</v>
      </c>
    </row>
    <row r="14946" spans="1:16" x14ac:dyDescent="0.25">
      <c r="A14946" t="s">
        <v>22199</v>
      </c>
      <c r="B14946">
        <v>1095</v>
      </c>
      <c r="C14946" s="3" t="str">
        <f>HYPERLINK("http://www.uniprot.org/uniprot/A4UTS5","tr|A4UTS5|A4UTS5_PEA")</f>
        <v>tr|A4UTS5|A4UTS5_PEA</v>
      </c>
      <c r="D14946" t="s">
        <v>22200</v>
      </c>
      <c r="E14946">
        <v>93.68</v>
      </c>
      <c r="F14946">
        <v>364</v>
      </c>
      <c r="G14946">
        <v>23</v>
      </c>
      <c r="H14946">
        <v>0</v>
      </c>
      <c r="I14946">
        <v>1</v>
      </c>
      <c r="J14946">
        <v>1092</v>
      </c>
      <c r="K14946">
        <v>1</v>
      </c>
      <c r="L14946">
        <v>1</v>
      </c>
      <c r="M14946">
        <v>360</v>
      </c>
      <c r="N14946" t="s">
        <v>18</v>
      </c>
      <c r="O14946">
        <v>0</v>
      </c>
      <c r="P14946">
        <v>1773</v>
      </c>
    </row>
    <row r="14947" spans="1:16" x14ac:dyDescent="0.25">
      <c r="A14947" t="s">
        <v>22201</v>
      </c>
      <c r="B14947">
        <v>1398</v>
      </c>
      <c r="C14947" s="3" t="str">
        <f>HYPERLINK("http://www.uniprot.org/uniprot/K7L4I2","tr|K7L4I2|K7L4I2_SOYBN")</f>
        <v>tr|K7L4I2|K7L4I2_SOYBN</v>
      </c>
      <c r="D14947" t="s">
        <v>28</v>
      </c>
      <c r="E14947">
        <v>28.18</v>
      </c>
      <c r="F14947">
        <v>511</v>
      </c>
      <c r="G14947">
        <v>367</v>
      </c>
      <c r="H14947">
        <v>187</v>
      </c>
      <c r="I14947">
        <v>424</v>
      </c>
      <c r="J14947">
        <v>1395</v>
      </c>
      <c r="K14947">
        <v>1</v>
      </c>
      <c r="L14947">
        <v>99</v>
      </c>
      <c r="M14947">
        <v>608</v>
      </c>
      <c r="N14947" t="s">
        <v>18</v>
      </c>
      <c r="O14947" s="1">
        <v>4.63503E-38</v>
      </c>
      <c r="P14947">
        <v>417</v>
      </c>
    </row>
    <row r="14948" spans="1:16" x14ac:dyDescent="0.25">
      <c r="A14948" t="s">
        <v>22202</v>
      </c>
      <c r="B14948">
        <v>993</v>
      </c>
      <c r="C14948" s="3" t="str">
        <f>HYPERLINK("http://www.uniprot.org/uniprot/Q6KAW1","tr|Q6KAW1|Q6KAW1_CICAR")</f>
        <v>tr|Q6KAW1|Q6KAW1_CICAR</v>
      </c>
      <c r="D14948" t="s">
        <v>22203</v>
      </c>
      <c r="E14948">
        <v>94.86</v>
      </c>
      <c r="F14948">
        <v>331</v>
      </c>
      <c r="G14948">
        <v>17</v>
      </c>
      <c r="H14948">
        <v>1</v>
      </c>
      <c r="I14948">
        <v>1</v>
      </c>
      <c r="J14948">
        <v>990</v>
      </c>
      <c r="K14948">
        <v>1</v>
      </c>
      <c r="L14948">
        <v>1</v>
      </c>
      <c r="M14948">
        <v>331</v>
      </c>
      <c r="N14948" t="s">
        <v>18</v>
      </c>
      <c r="O14948" s="1">
        <v>3.5685499999999999E-179</v>
      </c>
      <c r="P14948">
        <v>1632</v>
      </c>
    </row>
    <row r="14949" spans="1:16" x14ac:dyDescent="0.25">
      <c r="A14949" t="s">
        <v>22204</v>
      </c>
      <c r="B14949">
        <v>447</v>
      </c>
      <c r="C14949" s="3" t="str">
        <f>HYPERLINK("http://www.uniprot.org/uniprot/G7L2K0","tr|G7L2K0|G7L2K0_MEDTR")</f>
        <v>tr|G7L2K0|G7L2K0_MEDTR</v>
      </c>
      <c r="D14949" t="s">
        <v>9734</v>
      </c>
      <c r="E14949">
        <v>87.5</v>
      </c>
      <c r="F14949">
        <v>80</v>
      </c>
      <c r="G14949">
        <v>10</v>
      </c>
      <c r="H14949">
        <v>0</v>
      </c>
      <c r="I14949">
        <v>1</v>
      </c>
      <c r="J14949">
        <v>240</v>
      </c>
      <c r="K14949">
        <v>1</v>
      </c>
      <c r="L14949">
        <v>490</v>
      </c>
      <c r="M14949">
        <v>569</v>
      </c>
      <c r="N14949" t="s">
        <v>18</v>
      </c>
      <c r="O14949" s="1">
        <v>1.37398E-31</v>
      </c>
      <c r="P14949">
        <v>354</v>
      </c>
    </row>
    <row r="14950" spans="1:16" x14ac:dyDescent="0.25">
      <c r="A14950" t="s">
        <v>22205</v>
      </c>
      <c r="B14950">
        <v>1722</v>
      </c>
      <c r="C14950" s="3" t="str">
        <f>HYPERLINK("http://www.uniprot.org/uniprot/K7MQJ8","tr|K7MQJ8|K7MQJ8_SOYBN")</f>
        <v>tr|K7MQJ8|K7MQJ8_SOYBN</v>
      </c>
      <c r="D14950" t="s">
        <v>28</v>
      </c>
      <c r="E14950">
        <v>54.66</v>
      </c>
      <c r="F14950">
        <v>589</v>
      </c>
      <c r="G14950">
        <v>267</v>
      </c>
      <c r="H14950">
        <v>33</v>
      </c>
      <c r="I14950">
        <v>52</v>
      </c>
      <c r="J14950">
        <v>1719</v>
      </c>
      <c r="K14950">
        <v>1</v>
      </c>
      <c r="L14950">
        <v>218</v>
      </c>
      <c r="M14950">
        <v>804</v>
      </c>
      <c r="N14950" t="s">
        <v>18</v>
      </c>
      <c r="O14950" s="1">
        <v>2.5545499999999999E-169</v>
      </c>
      <c r="P14950">
        <v>1550</v>
      </c>
    </row>
    <row r="14951" spans="1:16" x14ac:dyDescent="0.25">
      <c r="A14951" t="s">
        <v>22206</v>
      </c>
      <c r="B14951">
        <v>882</v>
      </c>
      <c r="C14951" s="3" t="str">
        <f>HYPERLINK("http://www.uniprot.org/uniprot/M5WYV5","tr|M5WYV5|M5WYV5_PRUPE")</f>
        <v>tr|M5WYV5|M5WYV5_PRUPE</v>
      </c>
      <c r="D14951" t="s">
        <v>22207</v>
      </c>
      <c r="E14951">
        <v>25.88</v>
      </c>
      <c r="F14951">
        <v>309</v>
      </c>
      <c r="G14951">
        <v>229</v>
      </c>
      <c r="H14951">
        <v>31</v>
      </c>
      <c r="I14951">
        <v>46</v>
      </c>
      <c r="J14951">
        <v>879</v>
      </c>
      <c r="K14951">
        <v>1</v>
      </c>
      <c r="L14951">
        <v>111</v>
      </c>
      <c r="M14951">
        <v>407</v>
      </c>
      <c r="N14951" t="s">
        <v>18</v>
      </c>
      <c r="O14951" s="1">
        <v>2.5139399999999999E-13</v>
      </c>
      <c r="P14951">
        <v>201</v>
      </c>
    </row>
    <row r="14952" spans="1:16" x14ac:dyDescent="0.25">
      <c r="A14952" t="s">
        <v>22208</v>
      </c>
      <c r="B14952">
        <v>675</v>
      </c>
      <c r="C14952" s="3" t="str">
        <f>HYPERLINK("http://www.uniprot.org/uniprot/G7L8N0","tr|G7L8N0|G7L8N0_MEDTR")</f>
        <v>tr|G7L8N0|G7L8N0_MEDTR</v>
      </c>
      <c r="D14952" t="s">
        <v>378</v>
      </c>
      <c r="E14952">
        <v>52.75</v>
      </c>
      <c r="F14952">
        <v>127</v>
      </c>
      <c r="G14952">
        <v>60</v>
      </c>
      <c r="H14952">
        <v>1</v>
      </c>
      <c r="I14952">
        <v>295</v>
      </c>
      <c r="J14952">
        <v>672</v>
      </c>
      <c r="K14952">
        <v>1</v>
      </c>
      <c r="L14952">
        <v>56</v>
      </c>
      <c r="M14952">
        <v>182</v>
      </c>
      <c r="N14952" t="s">
        <v>18</v>
      </c>
      <c r="O14952" s="1">
        <v>1.65575E-33</v>
      </c>
      <c r="P14952">
        <v>373</v>
      </c>
    </row>
    <row r="14953" spans="1:16" x14ac:dyDescent="0.25">
      <c r="A14953" t="s">
        <v>22209</v>
      </c>
      <c r="B14953">
        <v>3987</v>
      </c>
      <c r="C14953" s="3" t="str">
        <f>HYPERLINK("http://www.uniprot.org/uniprot/I1MFD7","tr|I1MFD7|I1MFD7_SOYBN")</f>
        <v>tr|I1MFD7|I1MFD7_SOYBN</v>
      </c>
      <c r="D14953" t="s">
        <v>71</v>
      </c>
      <c r="E14953">
        <v>84.3</v>
      </c>
      <c r="F14953">
        <v>1319</v>
      </c>
      <c r="G14953">
        <v>207</v>
      </c>
      <c r="H14953">
        <v>2</v>
      </c>
      <c r="I14953">
        <v>34</v>
      </c>
      <c r="J14953">
        <v>3984</v>
      </c>
      <c r="K14953">
        <v>1</v>
      </c>
      <c r="L14953">
        <v>6</v>
      </c>
      <c r="M14953">
        <v>1316</v>
      </c>
      <c r="N14953" t="s">
        <v>18</v>
      </c>
      <c r="O14953">
        <v>0</v>
      </c>
      <c r="P14953">
        <v>5688</v>
      </c>
    </row>
    <row r="14954" spans="1:16" x14ac:dyDescent="0.25">
      <c r="A14954" t="s">
        <v>22210</v>
      </c>
      <c r="B14954">
        <v>1503</v>
      </c>
      <c r="C14954" s="3" t="str">
        <f>HYPERLINK("http://www.uniprot.org/uniprot/G7IJV2","tr|G7IJV2|G7IJV2_MEDTR")</f>
        <v>tr|G7IJV2|G7IJV2_MEDTR</v>
      </c>
      <c r="D14954" t="s">
        <v>22211</v>
      </c>
      <c r="E14954">
        <v>77.58</v>
      </c>
      <c r="F14954">
        <v>513</v>
      </c>
      <c r="G14954">
        <v>115</v>
      </c>
      <c r="H14954">
        <v>16</v>
      </c>
      <c r="I14954">
        <v>7</v>
      </c>
      <c r="J14954">
        <v>1497</v>
      </c>
      <c r="K14954">
        <v>1</v>
      </c>
      <c r="L14954">
        <v>2</v>
      </c>
      <c r="M14954">
        <v>513</v>
      </c>
      <c r="N14954" t="s">
        <v>18</v>
      </c>
      <c r="O14954">
        <v>0</v>
      </c>
      <c r="P14954">
        <v>2035</v>
      </c>
    </row>
    <row r="14955" spans="1:16" x14ac:dyDescent="0.25">
      <c r="A14955" t="s">
        <v>22212</v>
      </c>
      <c r="B14955">
        <v>1293</v>
      </c>
      <c r="C14955" s="3" t="str">
        <f>HYPERLINK("http://www.uniprot.org/uniprot/G7JGJ8","tr|G7JGJ8|G7JGJ8_MEDTR")</f>
        <v>tr|G7JGJ8|G7JGJ8_MEDTR</v>
      </c>
      <c r="D14955" t="s">
        <v>417</v>
      </c>
      <c r="E14955">
        <v>45.81</v>
      </c>
      <c r="F14955">
        <v>502</v>
      </c>
      <c r="G14955">
        <v>272</v>
      </c>
      <c r="H14955">
        <v>76</v>
      </c>
      <c r="I14955">
        <v>13</v>
      </c>
      <c r="J14955">
        <v>1290</v>
      </c>
      <c r="K14955">
        <v>1</v>
      </c>
      <c r="L14955">
        <v>4</v>
      </c>
      <c r="M14955">
        <v>489</v>
      </c>
      <c r="N14955" t="s">
        <v>18</v>
      </c>
      <c r="O14955" s="1">
        <v>2.9281000000000001E-100</v>
      </c>
      <c r="P14955">
        <v>953</v>
      </c>
    </row>
    <row r="14956" spans="1:16" x14ac:dyDescent="0.25">
      <c r="A14956" t="s">
        <v>22213</v>
      </c>
      <c r="B14956">
        <v>2994</v>
      </c>
      <c r="C14956" s="3" t="str">
        <f>HYPERLINK("http://www.uniprot.org/uniprot/G7KH23","tr|G7KH23|G7KH23_MEDTR")</f>
        <v>tr|G7KH23|G7KH23_MEDTR</v>
      </c>
      <c r="D14956" t="s">
        <v>822</v>
      </c>
      <c r="E14956">
        <v>79.75</v>
      </c>
      <c r="F14956">
        <v>973</v>
      </c>
      <c r="G14956">
        <v>197</v>
      </c>
      <c r="H14956">
        <v>1</v>
      </c>
      <c r="I14956">
        <v>73</v>
      </c>
      <c r="J14956">
        <v>2988</v>
      </c>
      <c r="K14956">
        <v>1</v>
      </c>
      <c r="L14956">
        <v>25</v>
      </c>
      <c r="M14956">
        <v>995</v>
      </c>
      <c r="N14956" t="s">
        <v>18</v>
      </c>
      <c r="O14956">
        <v>0</v>
      </c>
      <c r="P14956">
        <v>4028</v>
      </c>
    </row>
    <row r="14957" spans="1:16" x14ac:dyDescent="0.25">
      <c r="A14957" t="s">
        <v>22214</v>
      </c>
      <c r="B14957">
        <v>1539</v>
      </c>
      <c r="C14957" s="3" t="str">
        <f>HYPERLINK("http://www.uniprot.org/uniprot/G7KHA3","tr|G7KHA3|G7KHA3_MEDTR")</f>
        <v>tr|G7KHA3|G7KHA3_MEDTR</v>
      </c>
      <c r="D14957" t="s">
        <v>4112</v>
      </c>
      <c r="E14957">
        <v>60.13</v>
      </c>
      <c r="F14957">
        <v>587</v>
      </c>
      <c r="G14957">
        <v>234</v>
      </c>
      <c r="H14957">
        <v>85</v>
      </c>
      <c r="I14957">
        <v>31</v>
      </c>
      <c r="J14957">
        <v>1536</v>
      </c>
      <c r="K14957">
        <v>1</v>
      </c>
      <c r="L14957">
        <v>167</v>
      </c>
      <c r="M14957">
        <v>744</v>
      </c>
      <c r="N14957" t="s">
        <v>18</v>
      </c>
      <c r="O14957">
        <v>0</v>
      </c>
      <c r="P14957">
        <v>1660</v>
      </c>
    </row>
    <row r="14958" spans="1:16" x14ac:dyDescent="0.25">
      <c r="A14958" t="s">
        <v>22215</v>
      </c>
      <c r="B14958">
        <v>1689</v>
      </c>
      <c r="C14958" s="3" t="str">
        <f>HYPERLINK("http://www.uniprot.org/uniprot/G7KSS0","tr|G7KSS0|G7KSS0_MEDTR")</f>
        <v>tr|G7KSS0|G7KSS0_MEDTR</v>
      </c>
      <c r="D14958" t="s">
        <v>22216</v>
      </c>
      <c r="E14958">
        <v>80.62</v>
      </c>
      <c r="F14958">
        <v>578</v>
      </c>
      <c r="G14958">
        <v>112</v>
      </c>
      <c r="H14958">
        <v>16</v>
      </c>
      <c r="I14958">
        <v>1</v>
      </c>
      <c r="J14958">
        <v>1686</v>
      </c>
      <c r="K14958">
        <v>1</v>
      </c>
      <c r="L14958">
        <v>1</v>
      </c>
      <c r="M14958">
        <v>574</v>
      </c>
      <c r="N14958" t="s">
        <v>18</v>
      </c>
      <c r="O14958">
        <v>0</v>
      </c>
      <c r="P14958">
        <v>2298</v>
      </c>
    </row>
    <row r="14959" spans="1:16" x14ac:dyDescent="0.25">
      <c r="A14959" t="s">
        <v>22217</v>
      </c>
      <c r="B14959">
        <v>720</v>
      </c>
      <c r="C14959" s="3" t="str">
        <f>HYPERLINK("http://www.uniprot.org/uniprot/G7L3Q5","tr|G7L3Q5|G7L3Q5_MEDTR")</f>
        <v>tr|G7L3Q5|G7L3Q5_MEDTR</v>
      </c>
      <c r="D14959" t="s">
        <v>22218</v>
      </c>
      <c r="E14959">
        <v>72.260000000000005</v>
      </c>
      <c r="F14959">
        <v>238</v>
      </c>
      <c r="G14959">
        <v>66</v>
      </c>
      <c r="H14959">
        <v>1</v>
      </c>
      <c r="I14959">
        <v>1</v>
      </c>
      <c r="J14959">
        <v>711</v>
      </c>
      <c r="K14959">
        <v>1</v>
      </c>
      <c r="L14959">
        <v>1</v>
      </c>
      <c r="M14959">
        <v>225</v>
      </c>
      <c r="N14959" t="s">
        <v>18</v>
      </c>
      <c r="O14959" s="1">
        <v>4.0712200000000001E-84</v>
      </c>
      <c r="P14959">
        <v>810</v>
      </c>
    </row>
    <row r="14960" spans="1:16" x14ac:dyDescent="0.25">
      <c r="A14960" t="s">
        <v>22219</v>
      </c>
      <c r="B14960">
        <v>1704</v>
      </c>
      <c r="C14960" s="3" t="str">
        <f>HYPERLINK("http://www.uniprot.org/uniprot/G7JDL9","tr|G7JDL9|G7JDL9_MEDTR")</f>
        <v>tr|G7JDL9|G7JDL9_MEDTR</v>
      </c>
      <c r="D14960" t="s">
        <v>242</v>
      </c>
      <c r="E14960">
        <v>27.16</v>
      </c>
      <c r="F14960">
        <v>486</v>
      </c>
      <c r="G14960">
        <v>354</v>
      </c>
      <c r="H14960">
        <v>25</v>
      </c>
      <c r="I14960">
        <v>79</v>
      </c>
      <c r="J14960">
        <v>1461</v>
      </c>
      <c r="K14960">
        <v>1</v>
      </c>
      <c r="L14960">
        <v>25</v>
      </c>
      <c r="M14960">
        <v>438</v>
      </c>
      <c r="N14960" t="s">
        <v>18</v>
      </c>
      <c r="O14960" s="1">
        <v>3.4212900000000001E-33</v>
      </c>
      <c r="P14960">
        <v>376</v>
      </c>
    </row>
    <row r="14961" spans="1:16" x14ac:dyDescent="0.25">
      <c r="A14961" t="s">
        <v>22220</v>
      </c>
      <c r="B14961">
        <v>528</v>
      </c>
      <c r="C14961" s="3" t="str">
        <f>HYPERLINK("http://www.uniprot.org/uniprot/I3SQ77","tr|I3SQ77|I3SQ77_MEDTR")</f>
        <v>tr|I3SQ77|I3SQ77_MEDTR</v>
      </c>
      <c r="D14961" t="s">
        <v>22</v>
      </c>
      <c r="E14961">
        <v>63.84</v>
      </c>
      <c r="F14961">
        <v>177</v>
      </c>
      <c r="G14961">
        <v>64</v>
      </c>
      <c r="H14961">
        <v>2</v>
      </c>
      <c r="I14961">
        <v>1</v>
      </c>
      <c r="J14961">
        <v>525</v>
      </c>
      <c r="K14961">
        <v>1</v>
      </c>
      <c r="L14961">
        <v>1</v>
      </c>
      <c r="M14961">
        <v>175</v>
      </c>
      <c r="N14961" t="s">
        <v>18</v>
      </c>
      <c r="O14961" s="1">
        <v>1.47797E-49</v>
      </c>
      <c r="P14961">
        <v>509</v>
      </c>
    </row>
    <row r="14962" spans="1:16" x14ac:dyDescent="0.25">
      <c r="A14962" t="s">
        <v>22221</v>
      </c>
      <c r="B14962">
        <v>1041</v>
      </c>
      <c r="C14962" s="3" t="str">
        <f>HYPERLINK("http://www.uniprot.org/uniprot/G7I4X2","tr|G7I4X2|G7I4X2_MEDTR")</f>
        <v>tr|G7I4X2|G7I4X2_MEDTR</v>
      </c>
      <c r="D14962" t="s">
        <v>22222</v>
      </c>
      <c r="E14962">
        <v>88.74</v>
      </c>
      <c r="F14962">
        <v>311</v>
      </c>
      <c r="G14962">
        <v>35</v>
      </c>
      <c r="H14962">
        <v>0</v>
      </c>
      <c r="I14962">
        <v>106</v>
      </c>
      <c r="J14962">
        <v>1038</v>
      </c>
      <c r="K14962">
        <v>1</v>
      </c>
      <c r="L14962">
        <v>2</v>
      </c>
      <c r="M14962">
        <v>312</v>
      </c>
      <c r="N14962" t="s">
        <v>18</v>
      </c>
      <c r="O14962" s="1">
        <v>3.9042500000000001E-155</v>
      </c>
      <c r="P14962">
        <v>1425</v>
      </c>
    </row>
    <row r="14963" spans="1:16" x14ac:dyDescent="0.25">
      <c r="A14963" t="s">
        <v>22223</v>
      </c>
      <c r="B14963">
        <v>723</v>
      </c>
      <c r="C14963" s="3" t="str">
        <f>HYPERLINK("http://www.uniprot.org/uniprot/B7FND4","tr|B7FND4|B7FND4_MEDTR")</f>
        <v>tr|B7FND4|B7FND4_MEDTR</v>
      </c>
      <c r="D14963" t="s">
        <v>22</v>
      </c>
      <c r="E14963">
        <v>80.52</v>
      </c>
      <c r="F14963">
        <v>267</v>
      </c>
      <c r="G14963">
        <v>52</v>
      </c>
      <c r="H14963">
        <v>27</v>
      </c>
      <c r="I14963">
        <v>1</v>
      </c>
      <c r="J14963">
        <v>720</v>
      </c>
      <c r="K14963">
        <v>1</v>
      </c>
      <c r="L14963">
        <v>1</v>
      </c>
      <c r="M14963">
        <v>267</v>
      </c>
      <c r="N14963" t="s">
        <v>18</v>
      </c>
      <c r="O14963" s="1">
        <v>1.3970999999999999E-124</v>
      </c>
      <c r="P14963">
        <v>1159</v>
      </c>
    </row>
    <row r="14964" spans="1:16" x14ac:dyDescent="0.25">
      <c r="A14964" t="s">
        <v>22224</v>
      </c>
      <c r="B14964">
        <v>510</v>
      </c>
      <c r="C14964" s="3" t="str">
        <f>HYPERLINK("http://www.uniprot.org/uniprot/G7J4G1","tr|G7J4G1|G7J4G1_MEDTR")</f>
        <v>tr|G7J4G1|G7J4G1_MEDTR</v>
      </c>
      <c r="D14964" t="s">
        <v>22225</v>
      </c>
      <c r="E14964">
        <v>65.290000000000006</v>
      </c>
      <c r="F14964">
        <v>170</v>
      </c>
      <c r="G14964">
        <v>59</v>
      </c>
      <c r="H14964">
        <v>1</v>
      </c>
      <c r="I14964">
        <v>1</v>
      </c>
      <c r="J14964">
        <v>507</v>
      </c>
      <c r="K14964">
        <v>1</v>
      </c>
      <c r="L14964">
        <v>17</v>
      </c>
      <c r="M14964">
        <v>186</v>
      </c>
      <c r="N14964" t="s">
        <v>18</v>
      </c>
      <c r="O14964" s="1">
        <v>1.99909E-54</v>
      </c>
      <c r="P14964">
        <v>551</v>
      </c>
    </row>
    <row r="14965" spans="1:16" x14ac:dyDescent="0.25">
      <c r="A14965" t="s">
        <v>22226</v>
      </c>
      <c r="B14965">
        <v>441</v>
      </c>
      <c r="C14965" s="3" t="str">
        <f>HYPERLINK("http://www.uniprot.org/uniprot/G7J6I0","tr|G7J6I0|G7J6I0_MEDTR")</f>
        <v>tr|G7J6I0|G7J6I0_MEDTR</v>
      </c>
      <c r="D14965" t="s">
        <v>22227</v>
      </c>
      <c r="E14965">
        <v>84.45</v>
      </c>
      <c r="F14965">
        <v>148</v>
      </c>
      <c r="G14965">
        <v>23</v>
      </c>
      <c r="H14965">
        <v>2</v>
      </c>
      <c r="I14965">
        <v>1</v>
      </c>
      <c r="J14965">
        <v>438</v>
      </c>
      <c r="K14965">
        <v>1</v>
      </c>
      <c r="L14965">
        <v>1</v>
      </c>
      <c r="M14965">
        <v>148</v>
      </c>
      <c r="N14965" t="s">
        <v>18</v>
      </c>
      <c r="O14965" s="1">
        <v>3.3853100000000001E-62</v>
      </c>
      <c r="P14965">
        <v>618</v>
      </c>
    </row>
    <row r="14966" spans="1:16" x14ac:dyDescent="0.25">
      <c r="A14966" t="s">
        <v>22228</v>
      </c>
      <c r="B14966">
        <v>1398</v>
      </c>
      <c r="C14966" s="3" t="str">
        <f>HYPERLINK("http://www.uniprot.org/uniprot/G7J268","tr|G7J268|G7J268_MEDTR")</f>
        <v>tr|G7J268|G7J268_MEDTR</v>
      </c>
      <c r="D14966" t="s">
        <v>22229</v>
      </c>
      <c r="E14966">
        <v>93.1</v>
      </c>
      <c r="F14966">
        <v>464</v>
      </c>
      <c r="G14966">
        <v>32</v>
      </c>
      <c r="H14966">
        <v>0</v>
      </c>
      <c r="I14966">
        <v>1</v>
      </c>
      <c r="J14966">
        <v>1392</v>
      </c>
      <c r="K14966">
        <v>1</v>
      </c>
      <c r="L14966">
        <v>1</v>
      </c>
      <c r="M14966">
        <v>464</v>
      </c>
      <c r="N14966" t="s">
        <v>18</v>
      </c>
      <c r="O14966">
        <v>0</v>
      </c>
      <c r="P14966">
        <v>2142</v>
      </c>
    </row>
    <row r="14967" spans="1:16" x14ac:dyDescent="0.25">
      <c r="A14967" t="s">
        <v>22230</v>
      </c>
      <c r="B14967">
        <v>531</v>
      </c>
      <c r="C14967" s="3" t="str">
        <f>HYPERLINK("http://www.uniprot.org/uniprot/I1L362","tr|I1L362|I1L362_SOYBN")</f>
        <v>tr|I1L362|I1L362_SOYBN</v>
      </c>
      <c r="D14967" t="s">
        <v>71</v>
      </c>
      <c r="E14967">
        <v>69.790000000000006</v>
      </c>
      <c r="F14967">
        <v>192</v>
      </c>
      <c r="G14967">
        <v>58</v>
      </c>
      <c r="H14967">
        <v>29</v>
      </c>
      <c r="I14967">
        <v>10</v>
      </c>
      <c r="J14967">
        <v>498</v>
      </c>
      <c r="K14967">
        <v>1</v>
      </c>
      <c r="L14967">
        <v>70</v>
      </c>
      <c r="M14967">
        <v>261</v>
      </c>
      <c r="N14967" t="s">
        <v>18</v>
      </c>
      <c r="O14967" s="1">
        <v>8.8563399999999995E-71</v>
      </c>
      <c r="P14967">
        <v>692</v>
      </c>
    </row>
    <row r="14968" spans="1:16" x14ac:dyDescent="0.25">
      <c r="A14968" t="s">
        <v>22231</v>
      </c>
      <c r="B14968">
        <v>1623</v>
      </c>
      <c r="C14968" s="3" t="str">
        <f>HYPERLINK("http://www.uniprot.org/uniprot/K7L395","tr|K7L395|K7L395_SOYBN")</f>
        <v>tr|K7L395|K7L395_SOYBN</v>
      </c>
      <c r="D14968" t="s">
        <v>117</v>
      </c>
      <c r="E14968">
        <v>69.09</v>
      </c>
      <c r="F14968">
        <v>576</v>
      </c>
      <c r="G14968">
        <v>178</v>
      </c>
      <c r="H14968">
        <v>36</v>
      </c>
      <c r="I14968">
        <v>1</v>
      </c>
      <c r="J14968">
        <v>1620</v>
      </c>
      <c r="K14968">
        <v>1</v>
      </c>
      <c r="L14968">
        <v>1</v>
      </c>
      <c r="M14968">
        <v>567</v>
      </c>
      <c r="N14968" t="s">
        <v>18</v>
      </c>
      <c r="O14968">
        <v>0</v>
      </c>
      <c r="P14968">
        <v>1842</v>
      </c>
    </row>
    <row r="14969" spans="1:16" x14ac:dyDescent="0.25">
      <c r="A14969" t="s">
        <v>22232</v>
      </c>
      <c r="B14969">
        <v>843</v>
      </c>
      <c r="C14969" s="3" t="str">
        <f>HYPERLINK("http://www.uniprot.org/uniprot/I1LJJ5","tr|I1LJJ5|I1LJJ5_SOYBN")</f>
        <v>tr|I1LJJ5|I1LJJ5_SOYBN</v>
      </c>
      <c r="D14969" t="s">
        <v>28</v>
      </c>
      <c r="E14969">
        <v>84.28</v>
      </c>
      <c r="F14969">
        <v>280</v>
      </c>
      <c r="G14969">
        <v>44</v>
      </c>
      <c r="H14969">
        <v>0</v>
      </c>
      <c r="I14969">
        <v>1</v>
      </c>
      <c r="J14969">
        <v>840</v>
      </c>
      <c r="K14969">
        <v>1</v>
      </c>
      <c r="L14969">
        <v>1</v>
      </c>
      <c r="M14969">
        <v>280</v>
      </c>
      <c r="N14969" t="s">
        <v>18</v>
      </c>
      <c r="O14969" s="1">
        <v>1.4840099999999999E-137</v>
      </c>
      <c r="P14969">
        <v>1272</v>
      </c>
    </row>
    <row r="14970" spans="1:16" x14ac:dyDescent="0.25">
      <c r="A14970" t="s">
        <v>22233</v>
      </c>
      <c r="B14970">
        <v>693</v>
      </c>
      <c r="C14970" s="3" t="str">
        <f>HYPERLINK("http://www.uniprot.org/uniprot/M5Y0E0","tr|M5Y0E0|M5Y0E0_PRUPE")</f>
        <v>tr|M5Y0E0|M5Y0E0_PRUPE</v>
      </c>
      <c r="D14970" t="s">
        <v>452</v>
      </c>
      <c r="E14970">
        <v>34.090000000000003</v>
      </c>
      <c r="F14970">
        <v>176</v>
      </c>
      <c r="G14970">
        <v>116</v>
      </c>
      <c r="H14970">
        <v>2</v>
      </c>
      <c r="I14970">
        <v>76</v>
      </c>
      <c r="J14970">
        <v>597</v>
      </c>
      <c r="K14970">
        <v>1</v>
      </c>
      <c r="L14970">
        <v>6</v>
      </c>
      <c r="M14970">
        <v>179</v>
      </c>
      <c r="N14970" t="s">
        <v>18</v>
      </c>
      <c r="O14970" s="1">
        <v>9.2868600000000001E-19</v>
      </c>
      <c r="P14970">
        <v>246</v>
      </c>
    </row>
    <row r="14971" spans="1:16" x14ac:dyDescent="0.25">
      <c r="A14971" t="s">
        <v>22234</v>
      </c>
      <c r="B14971">
        <v>1734</v>
      </c>
      <c r="C14971" s="3" t="str">
        <f>HYPERLINK("http://www.uniprot.org/uniprot/G7JR19","tr|G7JR19|G7JR19_MEDTR")</f>
        <v>tr|G7JR19|G7JR19_MEDTR</v>
      </c>
      <c r="D14971" t="s">
        <v>22235</v>
      </c>
      <c r="E14971">
        <v>75.3</v>
      </c>
      <c r="F14971">
        <v>567</v>
      </c>
      <c r="G14971">
        <v>140</v>
      </c>
      <c r="H14971">
        <v>7</v>
      </c>
      <c r="I14971">
        <v>52</v>
      </c>
      <c r="J14971">
        <v>1731</v>
      </c>
      <c r="K14971">
        <v>1</v>
      </c>
      <c r="L14971">
        <v>15</v>
      </c>
      <c r="M14971">
        <v>574</v>
      </c>
      <c r="N14971" t="s">
        <v>18</v>
      </c>
      <c r="O14971">
        <v>0</v>
      </c>
      <c r="P14971">
        <v>1985</v>
      </c>
    </row>
    <row r="14972" spans="1:16" x14ac:dyDescent="0.25">
      <c r="A14972" t="s">
        <v>22236</v>
      </c>
      <c r="B14972">
        <v>1170</v>
      </c>
      <c r="C14972" s="3" t="str">
        <f>HYPERLINK("http://www.uniprot.org/uniprot/K7KYX3","tr|K7KYX3|K7KYX3_SOYBN")</f>
        <v>tr|K7KYX3|K7KYX3_SOYBN</v>
      </c>
      <c r="D14972" t="s">
        <v>28</v>
      </c>
      <c r="E14972">
        <v>59.93</v>
      </c>
      <c r="F14972">
        <v>327</v>
      </c>
      <c r="G14972">
        <v>131</v>
      </c>
      <c r="H14972">
        <v>7</v>
      </c>
      <c r="I14972">
        <v>208</v>
      </c>
      <c r="J14972">
        <v>1167</v>
      </c>
      <c r="K14972">
        <v>1</v>
      </c>
      <c r="L14972">
        <v>118</v>
      </c>
      <c r="M14972">
        <v>433</v>
      </c>
      <c r="N14972" t="s">
        <v>18</v>
      </c>
      <c r="O14972" s="1">
        <v>8.7122099999999993E-93</v>
      </c>
      <c r="P14972">
        <v>888</v>
      </c>
    </row>
    <row r="14973" spans="1:16" x14ac:dyDescent="0.25">
      <c r="A14973" t="s">
        <v>22237</v>
      </c>
      <c r="B14973">
        <v>399</v>
      </c>
      <c r="C14973" s="3" t="str">
        <f>HYPERLINK("http://www.uniprot.org/uniprot/B7FMF3","tr|B7FMF3|B7FMF3_MEDTR")</f>
        <v>tr|B7FMF3|B7FMF3_MEDTR</v>
      </c>
      <c r="D14973" t="s">
        <v>22238</v>
      </c>
      <c r="E14973">
        <v>83.58</v>
      </c>
      <c r="F14973">
        <v>134</v>
      </c>
      <c r="G14973">
        <v>22</v>
      </c>
      <c r="H14973">
        <v>2</v>
      </c>
      <c r="I14973">
        <v>1</v>
      </c>
      <c r="J14973">
        <v>396</v>
      </c>
      <c r="K14973">
        <v>1</v>
      </c>
      <c r="L14973">
        <v>1</v>
      </c>
      <c r="M14973">
        <v>133</v>
      </c>
      <c r="N14973" t="s">
        <v>18</v>
      </c>
      <c r="O14973" s="1">
        <v>3.0741600000000001E-55</v>
      </c>
      <c r="P14973">
        <v>558</v>
      </c>
    </row>
    <row r="14974" spans="1:16" x14ac:dyDescent="0.25">
      <c r="A14974" t="s">
        <v>22239</v>
      </c>
      <c r="B14974">
        <v>2034</v>
      </c>
      <c r="C14974" s="3" t="str">
        <f>HYPERLINK("http://www.uniprot.org/uniprot/B7FF14","tr|B7FF14|B7FF14_MEDTR")</f>
        <v>tr|B7FF14|B7FF14_MEDTR</v>
      </c>
      <c r="D14974" t="s">
        <v>22240</v>
      </c>
      <c r="E14974">
        <v>81.36</v>
      </c>
      <c r="F14974">
        <v>687</v>
      </c>
      <c r="G14974">
        <v>128</v>
      </c>
      <c r="H14974">
        <v>10</v>
      </c>
      <c r="I14974">
        <v>1</v>
      </c>
      <c r="J14974">
        <v>2031</v>
      </c>
      <c r="K14974">
        <v>1</v>
      </c>
      <c r="L14974">
        <v>1</v>
      </c>
      <c r="M14974">
        <v>687</v>
      </c>
      <c r="N14974" t="s">
        <v>18</v>
      </c>
      <c r="O14974">
        <v>0</v>
      </c>
      <c r="P14974">
        <v>2705</v>
      </c>
    </row>
    <row r="14975" spans="1:16" x14ac:dyDescent="0.25">
      <c r="A14975" t="s">
        <v>22241</v>
      </c>
      <c r="B14975">
        <v>771</v>
      </c>
      <c r="C14975" s="3" t="str">
        <f>HYPERLINK("http://www.uniprot.org/uniprot/G7KAM5","tr|G7KAM5|G7KAM5_MEDTR")</f>
        <v>tr|G7KAM5|G7KAM5_MEDTR</v>
      </c>
      <c r="D14975" t="s">
        <v>22242</v>
      </c>
      <c r="E14975">
        <v>82.55</v>
      </c>
      <c r="F14975">
        <v>298</v>
      </c>
      <c r="G14975">
        <v>52</v>
      </c>
      <c r="H14975">
        <v>42</v>
      </c>
      <c r="I14975">
        <v>1</v>
      </c>
      <c r="J14975">
        <v>768</v>
      </c>
      <c r="K14975">
        <v>1</v>
      </c>
      <c r="L14975">
        <v>91</v>
      </c>
      <c r="M14975">
        <v>388</v>
      </c>
      <c r="N14975" t="s">
        <v>18</v>
      </c>
      <c r="O14975" s="1">
        <v>1.82365E-128</v>
      </c>
      <c r="P14975">
        <v>1193</v>
      </c>
    </row>
    <row r="14976" spans="1:16" x14ac:dyDescent="0.25">
      <c r="A14976" t="s">
        <v>22243</v>
      </c>
      <c r="B14976">
        <v>567</v>
      </c>
      <c r="C14976" s="3" t="str">
        <f>HYPERLINK("http://www.uniprot.org/uniprot/M5Y0G7","tr|M5Y0G7|M5Y0G7_PRUPE")</f>
        <v>tr|M5Y0G7|M5Y0G7_PRUPE</v>
      </c>
      <c r="D14976" t="s">
        <v>22244</v>
      </c>
      <c r="E14976">
        <v>33.92</v>
      </c>
      <c r="F14976">
        <v>168</v>
      </c>
      <c r="G14976">
        <v>111</v>
      </c>
      <c r="H14976">
        <v>6</v>
      </c>
      <c r="I14976">
        <v>76</v>
      </c>
      <c r="J14976">
        <v>561</v>
      </c>
      <c r="K14976">
        <v>1</v>
      </c>
      <c r="L14976">
        <v>59</v>
      </c>
      <c r="M14976">
        <v>220</v>
      </c>
      <c r="N14976" t="s">
        <v>18</v>
      </c>
      <c r="O14976" s="1">
        <v>1.2649100000000001E-15</v>
      </c>
      <c r="P14976">
        <v>217</v>
      </c>
    </row>
    <row r="14977" spans="1:16" x14ac:dyDescent="0.25">
      <c r="A14977" t="s">
        <v>22245</v>
      </c>
      <c r="B14977">
        <v>1233</v>
      </c>
      <c r="C14977" s="3" t="str">
        <f>HYPERLINK("http://www.uniprot.org/uniprot/A5B592","tr|A5B592|A5B592_VITVI")</f>
        <v>tr|A5B592|A5B592_VITVI</v>
      </c>
      <c r="D14977" t="s">
        <v>250</v>
      </c>
      <c r="E14977">
        <v>29.72</v>
      </c>
      <c r="F14977">
        <v>323</v>
      </c>
      <c r="G14977">
        <v>227</v>
      </c>
      <c r="H14977">
        <v>11</v>
      </c>
      <c r="I14977">
        <v>1</v>
      </c>
      <c r="J14977">
        <v>936</v>
      </c>
      <c r="K14977">
        <v>1</v>
      </c>
      <c r="L14977">
        <v>1094</v>
      </c>
      <c r="M14977">
        <v>1408</v>
      </c>
      <c r="N14977" t="s">
        <v>18</v>
      </c>
      <c r="O14977" s="1">
        <v>1.9242100000000001E-29</v>
      </c>
      <c r="P14977">
        <v>342</v>
      </c>
    </row>
    <row r="14978" spans="1:16" x14ac:dyDescent="0.25">
      <c r="A14978" t="s">
        <v>22246</v>
      </c>
      <c r="B14978">
        <v>438</v>
      </c>
      <c r="C14978" s="3" t="str">
        <f>HYPERLINK("http://www.uniprot.org/uniprot/G7JUV8","tr|G7JUV8|G7JUV8_MEDTR")</f>
        <v>tr|G7JUV8|G7JUV8_MEDTR</v>
      </c>
      <c r="D14978" t="s">
        <v>22247</v>
      </c>
      <c r="E14978">
        <v>85.61</v>
      </c>
      <c r="F14978">
        <v>146</v>
      </c>
      <c r="G14978">
        <v>21</v>
      </c>
      <c r="H14978">
        <v>1</v>
      </c>
      <c r="I14978">
        <v>1</v>
      </c>
      <c r="J14978">
        <v>435</v>
      </c>
      <c r="K14978">
        <v>1</v>
      </c>
      <c r="L14978">
        <v>158</v>
      </c>
      <c r="M14978">
        <v>303</v>
      </c>
      <c r="N14978" t="s">
        <v>18</v>
      </c>
      <c r="O14978" s="1">
        <v>5.0710800000000004E-66</v>
      </c>
      <c r="P14978">
        <v>651</v>
      </c>
    </row>
    <row r="14979" spans="1:16" x14ac:dyDescent="0.25">
      <c r="A14979" t="s">
        <v>22248</v>
      </c>
      <c r="B14979">
        <v>645</v>
      </c>
      <c r="C14979" s="3" t="str">
        <f>HYPERLINK("http://www.uniprot.org/uniprot/G7J4Y0","tr|G7J4Y0|G7J4Y0_MEDTR")</f>
        <v>tr|G7J4Y0|G7J4Y0_MEDTR</v>
      </c>
      <c r="D14979" t="s">
        <v>9166</v>
      </c>
      <c r="E14979">
        <v>86.15</v>
      </c>
      <c r="F14979">
        <v>130</v>
      </c>
      <c r="G14979">
        <v>18</v>
      </c>
      <c r="H14979">
        <v>0</v>
      </c>
      <c r="I14979">
        <v>253</v>
      </c>
      <c r="J14979">
        <v>642</v>
      </c>
      <c r="K14979">
        <v>1</v>
      </c>
      <c r="L14979">
        <v>366</v>
      </c>
      <c r="M14979">
        <v>495</v>
      </c>
      <c r="N14979" t="s">
        <v>18</v>
      </c>
      <c r="O14979" s="1">
        <v>5.0812600000000003E-58</v>
      </c>
      <c r="P14979">
        <v>584</v>
      </c>
    </row>
    <row r="14980" spans="1:16" x14ac:dyDescent="0.25">
      <c r="A14980" t="s">
        <v>22249</v>
      </c>
      <c r="B14980">
        <v>225</v>
      </c>
      <c r="C14980" s="3" t="str">
        <f>HYPERLINK("http://www.uniprot.org/uniprot/Q949L4","tr|Q949L4|Q949L4_CICAR")</f>
        <v>tr|Q949L4|Q949L4_CICAR</v>
      </c>
      <c r="D14980" t="s">
        <v>176</v>
      </c>
      <c r="E14980">
        <v>63.33</v>
      </c>
      <c r="F14980">
        <v>60</v>
      </c>
      <c r="G14980">
        <v>22</v>
      </c>
      <c r="H14980">
        <v>0</v>
      </c>
      <c r="I14980">
        <v>1</v>
      </c>
      <c r="J14980">
        <v>180</v>
      </c>
      <c r="K14980">
        <v>1</v>
      </c>
      <c r="L14980">
        <v>116</v>
      </c>
      <c r="M14980">
        <v>175</v>
      </c>
      <c r="N14980" t="s">
        <v>18</v>
      </c>
      <c r="O14980" s="1">
        <v>1.0963899999999999E-12</v>
      </c>
      <c r="P14980">
        <v>191</v>
      </c>
    </row>
    <row r="14981" spans="1:16" x14ac:dyDescent="0.25">
      <c r="A14981" t="s">
        <v>22250</v>
      </c>
      <c r="B14981">
        <v>501</v>
      </c>
      <c r="C14981" s="3" t="str">
        <f>HYPERLINK("http://www.uniprot.org/uniprot/I1M158","tr|I1M158|I1M158_SOYBN")</f>
        <v>tr|I1M158|I1M158_SOYBN</v>
      </c>
      <c r="D14981" t="s">
        <v>28</v>
      </c>
      <c r="E14981">
        <v>55.68</v>
      </c>
      <c r="F14981">
        <v>176</v>
      </c>
      <c r="G14981">
        <v>78</v>
      </c>
      <c r="H14981">
        <v>11</v>
      </c>
      <c r="I14981">
        <v>4</v>
      </c>
      <c r="J14981">
        <v>498</v>
      </c>
      <c r="K14981">
        <v>1</v>
      </c>
      <c r="L14981">
        <v>11</v>
      </c>
      <c r="M14981">
        <v>186</v>
      </c>
      <c r="N14981" t="s">
        <v>18</v>
      </c>
      <c r="O14981" s="1">
        <v>1.97658E-46</v>
      </c>
      <c r="P14981">
        <v>482</v>
      </c>
    </row>
    <row r="14982" spans="1:16" x14ac:dyDescent="0.25">
      <c r="A14982" t="s">
        <v>22251</v>
      </c>
      <c r="B14982">
        <v>4074</v>
      </c>
      <c r="C14982" s="3" t="str">
        <f>HYPERLINK("http://www.uniprot.org/uniprot/G7IJV4","tr|G7IJV4|G7IJV4_MEDTR")</f>
        <v>tr|G7IJV4|G7IJV4_MEDTR</v>
      </c>
      <c r="D14982" t="s">
        <v>22252</v>
      </c>
      <c r="E14982">
        <v>80.84</v>
      </c>
      <c r="F14982">
        <v>783</v>
      </c>
      <c r="G14982">
        <v>150</v>
      </c>
      <c r="H14982">
        <v>33</v>
      </c>
      <c r="I14982">
        <v>1822</v>
      </c>
      <c r="J14982">
        <v>4071</v>
      </c>
      <c r="K14982">
        <v>1</v>
      </c>
      <c r="L14982">
        <v>12</v>
      </c>
      <c r="M14982">
        <v>794</v>
      </c>
      <c r="N14982" t="s">
        <v>18</v>
      </c>
      <c r="O14982">
        <v>0</v>
      </c>
      <c r="P14982">
        <v>3095</v>
      </c>
    </row>
    <row r="14983" spans="1:16" x14ac:dyDescent="0.25">
      <c r="A14983" t="s">
        <v>22253</v>
      </c>
      <c r="B14983">
        <v>834</v>
      </c>
      <c r="C14983" s="3" t="str">
        <f>HYPERLINK("http://www.uniprot.org/uniprot/I3T233","tr|I3T233|I3T233_MEDTR")</f>
        <v>tr|I3T233|I3T233_MEDTR</v>
      </c>
      <c r="D14983" t="s">
        <v>22</v>
      </c>
      <c r="E14983">
        <v>87.36</v>
      </c>
      <c r="F14983">
        <v>277</v>
      </c>
      <c r="G14983">
        <v>35</v>
      </c>
      <c r="H14983">
        <v>0</v>
      </c>
      <c r="I14983">
        <v>1</v>
      </c>
      <c r="J14983">
        <v>831</v>
      </c>
      <c r="K14983">
        <v>1</v>
      </c>
      <c r="L14983">
        <v>1</v>
      </c>
      <c r="M14983">
        <v>277</v>
      </c>
      <c r="N14983" t="s">
        <v>18</v>
      </c>
      <c r="O14983" s="1">
        <v>5.2309500000000002E-135</v>
      </c>
      <c r="P14983">
        <v>1250</v>
      </c>
    </row>
    <row r="14984" spans="1:16" x14ac:dyDescent="0.25">
      <c r="A14984" t="s">
        <v>22254</v>
      </c>
      <c r="B14984">
        <v>942</v>
      </c>
      <c r="C14984" s="3" t="str">
        <f>HYPERLINK("http://www.uniprot.org/uniprot/G7KH18","tr|G7KH18|G7KH18_MEDTR")</f>
        <v>tr|G7KH18|G7KH18_MEDTR</v>
      </c>
      <c r="D14984" t="s">
        <v>22255</v>
      </c>
      <c r="E14984">
        <v>78.59</v>
      </c>
      <c r="F14984">
        <v>313</v>
      </c>
      <c r="G14984">
        <v>67</v>
      </c>
      <c r="H14984">
        <v>1</v>
      </c>
      <c r="I14984">
        <v>1</v>
      </c>
      <c r="J14984">
        <v>936</v>
      </c>
      <c r="K14984">
        <v>1</v>
      </c>
      <c r="L14984">
        <v>13</v>
      </c>
      <c r="M14984">
        <v>325</v>
      </c>
      <c r="N14984" t="s">
        <v>18</v>
      </c>
      <c r="O14984" s="1">
        <v>1.4421799999999999E-134</v>
      </c>
      <c r="P14984">
        <v>1247</v>
      </c>
    </row>
    <row r="14985" spans="1:16" x14ac:dyDescent="0.25">
      <c r="A14985" t="s">
        <v>22256</v>
      </c>
      <c r="B14985">
        <v>660</v>
      </c>
      <c r="C14985" s="3" t="str">
        <f>HYPERLINK("http://www.uniprot.org/uniprot/G7KH96","tr|G7KH96|G7KH96_MEDTR")</f>
        <v>tr|G7KH96|G7KH96_MEDTR</v>
      </c>
      <c r="D14985" t="s">
        <v>22257</v>
      </c>
      <c r="E14985">
        <v>87</v>
      </c>
      <c r="F14985">
        <v>200</v>
      </c>
      <c r="G14985">
        <v>26</v>
      </c>
      <c r="H14985">
        <v>0</v>
      </c>
      <c r="I14985">
        <v>58</v>
      </c>
      <c r="J14985">
        <v>657</v>
      </c>
      <c r="K14985">
        <v>1</v>
      </c>
      <c r="L14985">
        <v>21</v>
      </c>
      <c r="M14985">
        <v>220</v>
      </c>
      <c r="N14985" t="s">
        <v>18</v>
      </c>
      <c r="O14985" s="1">
        <v>9.9152900000000007E-97</v>
      </c>
      <c r="P14985">
        <v>918</v>
      </c>
    </row>
    <row r="14986" spans="1:16" x14ac:dyDescent="0.25">
      <c r="A14986" t="s">
        <v>22258</v>
      </c>
      <c r="B14986">
        <v>2316</v>
      </c>
      <c r="C14986" s="3" t="str">
        <f>HYPERLINK("http://www.uniprot.org/uniprot/G7KSS4","tr|G7KSS4|G7KSS4_MEDTR")</f>
        <v>tr|G7KSS4|G7KSS4_MEDTR</v>
      </c>
      <c r="D14986" t="s">
        <v>22259</v>
      </c>
      <c r="E14986">
        <v>90.75</v>
      </c>
      <c r="F14986">
        <v>768</v>
      </c>
      <c r="G14986">
        <v>71</v>
      </c>
      <c r="H14986">
        <v>0</v>
      </c>
      <c r="I14986">
        <v>10</v>
      </c>
      <c r="J14986">
        <v>2313</v>
      </c>
      <c r="K14986">
        <v>1</v>
      </c>
      <c r="L14986">
        <v>6</v>
      </c>
      <c r="M14986">
        <v>771</v>
      </c>
      <c r="N14986" t="s">
        <v>18</v>
      </c>
      <c r="O14986">
        <v>0</v>
      </c>
      <c r="P14986">
        <v>3719</v>
      </c>
    </row>
    <row r="14987" spans="1:16" x14ac:dyDescent="0.25">
      <c r="A14987" t="s">
        <v>22260</v>
      </c>
      <c r="B14987">
        <v>402</v>
      </c>
      <c r="C14987" s="3" t="str">
        <f>HYPERLINK("http://www.uniprot.org/uniprot/M4CAZ7","tr|M4CAZ7|M4CAZ7_BRARP")</f>
        <v>tr|M4CAZ7|M4CAZ7_BRARP</v>
      </c>
      <c r="D14987" t="s">
        <v>22261</v>
      </c>
      <c r="E14987">
        <v>56.89</v>
      </c>
      <c r="F14987">
        <v>116</v>
      </c>
      <c r="G14987">
        <v>50</v>
      </c>
      <c r="H14987">
        <v>1</v>
      </c>
      <c r="I14987">
        <v>49</v>
      </c>
      <c r="J14987">
        <v>393</v>
      </c>
      <c r="K14987">
        <v>1</v>
      </c>
      <c r="L14987">
        <v>279</v>
      </c>
      <c r="M14987">
        <v>384</v>
      </c>
      <c r="N14987" t="s">
        <v>18</v>
      </c>
      <c r="O14987" s="1">
        <v>3.5258400000000002E-27</v>
      </c>
      <c r="P14987">
        <v>316</v>
      </c>
    </row>
    <row r="14988" spans="1:16" x14ac:dyDescent="0.25">
      <c r="A14988" t="s">
        <v>22262</v>
      </c>
      <c r="B14988">
        <v>585</v>
      </c>
      <c r="C14988" s="3" t="str">
        <f>HYPERLINK("http://www.uniprot.org/uniprot/G7L8R8","tr|G7L8R8|G7L8R8_MEDTR")</f>
        <v>tr|G7L8R8|G7L8R8_MEDTR</v>
      </c>
      <c r="D14988" t="s">
        <v>22263</v>
      </c>
      <c r="E14988">
        <v>68.040000000000006</v>
      </c>
      <c r="F14988">
        <v>194</v>
      </c>
      <c r="G14988">
        <v>62</v>
      </c>
      <c r="H14988">
        <v>0</v>
      </c>
      <c r="I14988">
        <v>1</v>
      </c>
      <c r="J14988">
        <v>582</v>
      </c>
      <c r="K14988">
        <v>1</v>
      </c>
      <c r="L14988">
        <v>70</v>
      </c>
      <c r="M14988">
        <v>263</v>
      </c>
      <c r="N14988" t="s">
        <v>18</v>
      </c>
      <c r="O14988" s="1">
        <v>3.2291300000000001E-73</v>
      </c>
      <c r="P14988">
        <v>714</v>
      </c>
    </row>
    <row r="14989" spans="1:16" x14ac:dyDescent="0.25">
      <c r="A14989" t="s">
        <v>22264</v>
      </c>
      <c r="B14989">
        <v>1782</v>
      </c>
      <c r="C14989" s="3" t="str">
        <f>HYPERLINK("http://www.uniprot.org/uniprot/G7IBV9","tr|G7IBV9|G7IBV9_MEDTR")</f>
        <v>tr|G7IBV9|G7IBV9_MEDTR</v>
      </c>
      <c r="D14989" t="s">
        <v>22265</v>
      </c>
      <c r="E14989">
        <v>75.36</v>
      </c>
      <c r="F14989">
        <v>621</v>
      </c>
      <c r="G14989">
        <v>153</v>
      </c>
      <c r="H14989">
        <v>31</v>
      </c>
      <c r="I14989">
        <v>1</v>
      </c>
      <c r="J14989">
        <v>1770</v>
      </c>
      <c r="K14989">
        <v>1</v>
      </c>
      <c r="L14989">
        <v>1</v>
      </c>
      <c r="M14989">
        <v>614</v>
      </c>
      <c r="N14989" t="s">
        <v>18</v>
      </c>
      <c r="O14989">
        <v>0</v>
      </c>
      <c r="P14989">
        <v>2332</v>
      </c>
    </row>
    <row r="14990" spans="1:16" x14ac:dyDescent="0.25">
      <c r="A14990" t="s">
        <v>22266</v>
      </c>
      <c r="B14990">
        <v>537</v>
      </c>
      <c r="C14990" s="3" t="str">
        <f>HYPERLINK("http://www.uniprot.org/uniprot/G7IU18","tr|G7IU18|G7IU18_MEDTR")</f>
        <v>tr|G7IU18|G7IU18_MEDTR</v>
      </c>
      <c r="D14990" t="s">
        <v>6342</v>
      </c>
      <c r="E14990">
        <v>68.2</v>
      </c>
      <c r="F14990">
        <v>195</v>
      </c>
      <c r="G14990">
        <v>62</v>
      </c>
      <c r="H14990">
        <v>35</v>
      </c>
      <c r="I14990">
        <v>1</v>
      </c>
      <c r="J14990">
        <v>480</v>
      </c>
      <c r="K14990">
        <v>1</v>
      </c>
      <c r="L14990">
        <v>126</v>
      </c>
      <c r="M14990">
        <v>320</v>
      </c>
      <c r="N14990" t="s">
        <v>18</v>
      </c>
      <c r="O14990" s="1">
        <v>4.9743700000000002E-66</v>
      </c>
      <c r="P14990">
        <v>651</v>
      </c>
    </row>
    <row r="14991" spans="1:16" x14ac:dyDescent="0.25">
      <c r="A14991" t="s">
        <v>22267</v>
      </c>
      <c r="B14991">
        <v>1989</v>
      </c>
      <c r="C14991" s="3" t="str">
        <f>HYPERLINK("http://www.uniprot.org/uniprot/I1ND18","tr|I1ND18|I1ND18_SOYBN")</f>
        <v>tr|I1ND18|I1ND18_SOYBN</v>
      </c>
      <c r="D14991" t="s">
        <v>28</v>
      </c>
      <c r="E14991">
        <v>85.58</v>
      </c>
      <c r="F14991">
        <v>659</v>
      </c>
      <c r="G14991">
        <v>95</v>
      </c>
      <c r="H14991">
        <v>0</v>
      </c>
      <c r="I14991">
        <v>1</v>
      </c>
      <c r="J14991">
        <v>1977</v>
      </c>
      <c r="K14991">
        <v>1</v>
      </c>
      <c r="L14991">
        <v>1</v>
      </c>
      <c r="M14991">
        <v>657</v>
      </c>
      <c r="N14991" t="s">
        <v>18</v>
      </c>
      <c r="O14991">
        <v>0</v>
      </c>
      <c r="P14991">
        <v>2998</v>
      </c>
    </row>
    <row r="14992" spans="1:16" x14ac:dyDescent="0.25">
      <c r="A14992" t="s">
        <v>22268</v>
      </c>
      <c r="B14992">
        <v>855</v>
      </c>
      <c r="C14992" s="3" t="str">
        <f>HYPERLINK("http://www.uniprot.org/uniprot/G7J4G2","tr|G7J4G2|G7J4G2_MEDTR")</f>
        <v>tr|G7J4G2|G7J4G2_MEDTR</v>
      </c>
      <c r="D14992" t="s">
        <v>22269</v>
      </c>
      <c r="E14992">
        <v>70.22</v>
      </c>
      <c r="F14992">
        <v>262</v>
      </c>
      <c r="G14992">
        <v>78</v>
      </c>
      <c r="H14992">
        <v>7</v>
      </c>
      <c r="I14992">
        <v>82</v>
      </c>
      <c r="J14992">
        <v>846</v>
      </c>
      <c r="K14992">
        <v>1</v>
      </c>
      <c r="L14992">
        <v>31</v>
      </c>
      <c r="M14992">
        <v>288</v>
      </c>
      <c r="N14992" t="s">
        <v>18</v>
      </c>
      <c r="O14992" s="1">
        <v>3.0155500000000001E-93</v>
      </c>
      <c r="P14992">
        <v>890</v>
      </c>
    </row>
    <row r="14993" spans="1:16" x14ac:dyDescent="0.25">
      <c r="A14993" t="s">
        <v>22270</v>
      </c>
      <c r="B14993">
        <v>618</v>
      </c>
      <c r="C14993" s="3" t="str">
        <f>HYPERLINK("http://www.uniprot.org/uniprot/B9H0P0","tr|B9H0P0|B9H0P0_POPTR")</f>
        <v>tr|B9H0P0|B9H0P0_POPTR</v>
      </c>
      <c r="D14993" t="s">
        <v>22271</v>
      </c>
      <c r="E14993">
        <v>51.49</v>
      </c>
      <c r="F14993">
        <v>167</v>
      </c>
      <c r="G14993">
        <v>81</v>
      </c>
      <c r="H14993">
        <v>0</v>
      </c>
      <c r="I14993">
        <v>106</v>
      </c>
      <c r="J14993">
        <v>606</v>
      </c>
      <c r="K14993">
        <v>1</v>
      </c>
      <c r="L14993">
        <v>171</v>
      </c>
      <c r="M14993">
        <v>337</v>
      </c>
      <c r="N14993" t="s">
        <v>18</v>
      </c>
      <c r="O14993" s="1">
        <v>1.4443599999999999E-48</v>
      </c>
      <c r="P14993">
        <v>502</v>
      </c>
    </row>
    <row r="14994" spans="1:16" x14ac:dyDescent="0.25">
      <c r="A14994" t="s">
        <v>22272</v>
      </c>
      <c r="B14994">
        <v>2130</v>
      </c>
      <c r="C14994" s="3" t="str">
        <f>HYPERLINK("http://www.uniprot.org/uniprot/G7J274","tr|G7J274|G7J274_MEDTR")</f>
        <v>tr|G7J274|G7J274_MEDTR</v>
      </c>
      <c r="D14994" t="s">
        <v>22273</v>
      </c>
      <c r="E14994">
        <v>77.73</v>
      </c>
      <c r="F14994">
        <v>575</v>
      </c>
      <c r="G14994">
        <v>128</v>
      </c>
      <c r="H14994">
        <v>49</v>
      </c>
      <c r="I14994">
        <v>1</v>
      </c>
      <c r="J14994">
        <v>1578</v>
      </c>
      <c r="K14994">
        <v>1</v>
      </c>
      <c r="L14994">
        <v>1</v>
      </c>
      <c r="M14994">
        <v>575</v>
      </c>
      <c r="N14994" t="s">
        <v>18</v>
      </c>
      <c r="O14994">
        <v>0</v>
      </c>
      <c r="P14994">
        <v>2309</v>
      </c>
    </row>
    <row r="14995" spans="1:16" x14ac:dyDescent="0.25">
      <c r="A14995" t="s">
        <v>22274</v>
      </c>
      <c r="B14995">
        <v>543</v>
      </c>
      <c r="C14995" s="3" t="str">
        <f>HYPERLINK("http://www.uniprot.org/uniprot/Q6XX19","tr|Q6XX19|Q6XX19_NICBE")</f>
        <v>tr|Q6XX19|Q6XX19_NICBE</v>
      </c>
      <c r="D14995" t="s">
        <v>22275</v>
      </c>
      <c r="E14995">
        <v>94.25</v>
      </c>
      <c r="F14995">
        <v>174</v>
      </c>
      <c r="G14995">
        <v>10</v>
      </c>
      <c r="H14995">
        <v>0</v>
      </c>
      <c r="I14995">
        <v>1</v>
      </c>
      <c r="J14995">
        <v>522</v>
      </c>
      <c r="K14995">
        <v>1</v>
      </c>
      <c r="L14995">
        <v>38</v>
      </c>
      <c r="M14995">
        <v>211</v>
      </c>
      <c r="N14995" t="s">
        <v>18</v>
      </c>
      <c r="O14995" s="1">
        <v>1.15168E-89</v>
      </c>
      <c r="P14995">
        <v>855</v>
      </c>
    </row>
    <row r="14996" spans="1:16" x14ac:dyDescent="0.25">
      <c r="A14996" t="s">
        <v>22276</v>
      </c>
      <c r="B14996">
        <v>3309</v>
      </c>
      <c r="C14996" s="3" t="str">
        <f>HYPERLINK("http://www.uniprot.org/uniprot/I1KMB3","tr|I1KMB3|I1KMB3_SOYBN")</f>
        <v>tr|I1KMB3|I1KMB3_SOYBN</v>
      </c>
      <c r="D14996" t="s">
        <v>28</v>
      </c>
      <c r="E14996">
        <v>81.13</v>
      </c>
      <c r="F14996">
        <v>1113</v>
      </c>
      <c r="G14996">
        <v>210</v>
      </c>
      <c r="H14996">
        <v>28</v>
      </c>
      <c r="I14996">
        <v>1</v>
      </c>
      <c r="J14996">
        <v>3255</v>
      </c>
      <c r="K14996">
        <v>1</v>
      </c>
      <c r="L14996">
        <v>1</v>
      </c>
      <c r="M14996">
        <v>1113</v>
      </c>
      <c r="N14996" t="s">
        <v>18</v>
      </c>
      <c r="O14996">
        <v>0</v>
      </c>
      <c r="P14996">
        <v>4534</v>
      </c>
    </row>
    <row r="14997" spans="1:16" x14ac:dyDescent="0.25">
      <c r="A14997" t="s">
        <v>22277</v>
      </c>
      <c r="B14997">
        <v>1506</v>
      </c>
      <c r="C14997" s="3" t="str">
        <f>HYPERLINK("http://www.uniprot.org/uniprot/K7LPC2","tr|K7LPC2|K7LPC2_SOYBN")</f>
        <v>tr|K7LPC2|K7LPC2_SOYBN</v>
      </c>
      <c r="D14997" t="s">
        <v>28</v>
      </c>
      <c r="E14997">
        <v>61.23</v>
      </c>
      <c r="F14997">
        <v>503</v>
      </c>
      <c r="G14997">
        <v>195</v>
      </c>
      <c r="H14997">
        <v>24</v>
      </c>
      <c r="I14997">
        <v>25</v>
      </c>
      <c r="J14997">
        <v>1461</v>
      </c>
      <c r="K14997">
        <v>1</v>
      </c>
      <c r="L14997">
        <v>1</v>
      </c>
      <c r="M14997">
        <v>467</v>
      </c>
      <c r="N14997" t="s">
        <v>18</v>
      </c>
      <c r="O14997" s="1">
        <v>3.9062800000000001E-163</v>
      </c>
      <c r="P14997">
        <v>1496</v>
      </c>
    </row>
    <row r="14998" spans="1:16" x14ac:dyDescent="0.25">
      <c r="A14998" t="s">
        <v>22278</v>
      </c>
      <c r="B14998">
        <v>3342</v>
      </c>
      <c r="C14998" s="3" t="str">
        <f>HYPERLINK("http://www.uniprot.org/uniprot/G7JQ70","tr|G7JQ70|G7JQ70_MEDTR")</f>
        <v>tr|G7JQ70|G7JQ70_MEDTR</v>
      </c>
      <c r="D14998" t="s">
        <v>22279</v>
      </c>
      <c r="E14998">
        <v>75.11</v>
      </c>
      <c r="F14998">
        <v>1117</v>
      </c>
      <c r="G14998">
        <v>278</v>
      </c>
      <c r="H14998">
        <v>4</v>
      </c>
      <c r="I14998">
        <v>1</v>
      </c>
      <c r="J14998">
        <v>3339</v>
      </c>
      <c r="K14998">
        <v>1</v>
      </c>
      <c r="L14998">
        <v>1</v>
      </c>
      <c r="M14998">
        <v>1107</v>
      </c>
      <c r="N14998" t="s">
        <v>18</v>
      </c>
      <c r="O14998">
        <v>0</v>
      </c>
      <c r="P14998">
        <v>4343</v>
      </c>
    </row>
    <row r="14999" spans="1:16" x14ac:dyDescent="0.25">
      <c r="A14999" t="s">
        <v>22280</v>
      </c>
      <c r="B14999">
        <v>879</v>
      </c>
      <c r="C14999" s="3" t="str">
        <f>HYPERLINK("http://www.uniprot.org/uniprot/G7JR20","tr|G7JR20|G7JR20_MEDTR")</f>
        <v>tr|G7JR20|G7JR20_MEDTR</v>
      </c>
      <c r="D14999" t="s">
        <v>22281</v>
      </c>
      <c r="E14999">
        <v>76.239999999999995</v>
      </c>
      <c r="F14999">
        <v>181</v>
      </c>
      <c r="G14999">
        <v>43</v>
      </c>
      <c r="H14999">
        <v>7</v>
      </c>
      <c r="I14999">
        <v>355</v>
      </c>
      <c r="J14999">
        <v>876</v>
      </c>
      <c r="K14999">
        <v>1</v>
      </c>
      <c r="L14999">
        <v>160</v>
      </c>
      <c r="M14999">
        <v>340</v>
      </c>
      <c r="N14999" t="s">
        <v>18</v>
      </c>
      <c r="O14999" s="1">
        <v>9.0221499999999999E-72</v>
      </c>
      <c r="P14999">
        <v>705</v>
      </c>
    </row>
    <row r="15000" spans="1:16" x14ac:dyDescent="0.25">
      <c r="A15000" t="s">
        <v>22282</v>
      </c>
      <c r="B15000">
        <v>1002</v>
      </c>
      <c r="C15000" s="3" t="str">
        <f>HYPERLINK("http://www.uniprot.org/uniprot/K7KYX4","tr|K7KYX4|K7KYX4_SOYBN")</f>
        <v>tr|K7KYX4|K7KYX4_SOYBN</v>
      </c>
      <c r="D15000" t="s">
        <v>28</v>
      </c>
      <c r="E15000">
        <v>69.87</v>
      </c>
      <c r="F15000">
        <v>332</v>
      </c>
      <c r="G15000">
        <v>100</v>
      </c>
      <c r="H15000">
        <v>12</v>
      </c>
      <c r="I15000">
        <v>1</v>
      </c>
      <c r="J15000">
        <v>960</v>
      </c>
      <c r="K15000">
        <v>1</v>
      </c>
      <c r="L15000">
        <v>1</v>
      </c>
      <c r="M15000">
        <v>323</v>
      </c>
      <c r="N15000" t="s">
        <v>18</v>
      </c>
      <c r="O15000" s="1">
        <v>1.9588999999999999E-116</v>
      </c>
      <c r="P15000">
        <v>1091</v>
      </c>
    </row>
    <row r="15001" spans="1:16" x14ac:dyDescent="0.25">
      <c r="A15001" t="s">
        <v>22283</v>
      </c>
      <c r="B15001">
        <v>723</v>
      </c>
      <c r="C15001" s="3" t="str">
        <f>HYPERLINK("http://www.uniprot.org/uniprot/B9ILG8","tr|B9ILG8|B9ILG8_POPTR")</f>
        <v>tr|B9ILG8|B9ILG8_POPTR</v>
      </c>
      <c r="D15001" t="s">
        <v>22284</v>
      </c>
      <c r="E15001">
        <v>75</v>
      </c>
      <c r="F15001">
        <v>84</v>
      </c>
      <c r="G15001">
        <v>21</v>
      </c>
      <c r="H15001">
        <v>0</v>
      </c>
      <c r="I15001">
        <v>469</v>
      </c>
      <c r="J15001">
        <v>720</v>
      </c>
      <c r="K15001">
        <v>1</v>
      </c>
      <c r="L15001">
        <v>14</v>
      </c>
      <c r="M15001">
        <v>97</v>
      </c>
      <c r="N15001" t="s">
        <v>18</v>
      </c>
      <c r="O15001" s="1">
        <v>4.17965E-28</v>
      </c>
      <c r="P15001">
        <v>327</v>
      </c>
    </row>
    <row r="15002" spans="1:16" x14ac:dyDescent="0.25">
      <c r="A15002" t="s">
        <v>22285</v>
      </c>
      <c r="B15002">
        <v>477</v>
      </c>
      <c r="C15002" s="3" t="str">
        <f>HYPERLINK("http://www.uniprot.org/uniprot/G7JW88","tr|G7JW88|G7JW88_MEDTR")</f>
        <v>tr|G7JW88|G7JW88_MEDTR</v>
      </c>
      <c r="D15002" t="s">
        <v>22286</v>
      </c>
      <c r="E15002">
        <v>80.599999999999994</v>
      </c>
      <c r="F15002">
        <v>165</v>
      </c>
      <c r="G15002">
        <v>32</v>
      </c>
      <c r="H15002">
        <v>7</v>
      </c>
      <c r="I15002">
        <v>1</v>
      </c>
      <c r="J15002">
        <v>474</v>
      </c>
      <c r="K15002">
        <v>1</v>
      </c>
      <c r="L15002">
        <v>1</v>
      </c>
      <c r="M15002">
        <v>165</v>
      </c>
      <c r="N15002" t="s">
        <v>18</v>
      </c>
      <c r="O15002" s="1">
        <v>1.7386800000000001E-66</v>
      </c>
      <c r="P15002">
        <v>655</v>
      </c>
    </row>
    <row r="15003" spans="1:16" x14ac:dyDescent="0.25">
      <c r="A15003" t="s">
        <v>22287</v>
      </c>
      <c r="B15003">
        <v>294</v>
      </c>
      <c r="C15003" s="3" t="str">
        <f>HYPERLINK("http://www.uniprot.org/uniprot/Q6KAW1","tr|Q6KAW1|Q6KAW1_CICAR")</f>
        <v>tr|Q6KAW1|Q6KAW1_CICAR</v>
      </c>
      <c r="D15003" t="s">
        <v>22203</v>
      </c>
      <c r="E15003">
        <v>70.7</v>
      </c>
      <c r="F15003">
        <v>99</v>
      </c>
      <c r="G15003">
        <v>29</v>
      </c>
      <c r="H15003">
        <v>2</v>
      </c>
      <c r="I15003">
        <v>1</v>
      </c>
      <c r="J15003">
        <v>291</v>
      </c>
      <c r="K15003">
        <v>1</v>
      </c>
      <c r="L15003">
        <v>229</v>
      </c>
      <c r="M15003">
        <v>327</v>
      </c>
      <c r="N15003" t="s">
        <v>18</v>
      </c>
      <c r="O15003" s="1">
        <v>1.7745999999999999E-31</v>
      </c>
      <c r="P15003">
        <v>353</v>
      </c>
    </row>
    <row r="15004" spans="1:16" x14ac:dyDescent="0.25">
      <c r="A15004" t="s">
        <v>22288</v>
      </c>
      <c r="B15004">
        <v>708</v>
      </c>
      <c r="C15004" s="3" t="str">
        <f>HYPERLINK("http://www.uniprot.org/uniprot/G7I2F3","tr|G7I2F3|G7I2F3_MEDTR")</f>
        <v>tr|G7I2F3|G7I2F3_MEDTR</v>
      </c>
      <c r="D15004" t="s">
        <v>257</v>
      </c>
      <c r="E15004">
        <v>40.17</v>
      </c>
      <c r="F15004">
        <v>224</v>
      </c>
      <c r="G15004">
        <v>134</v>
      </c>
      <c r="H15004">
        <v>2</v>
      </c>
      <c r="I15004">
        <v>28</v>
      </c>
      <c r="J15004">
        <v>693</v>
      </c>
      <c r="K15004">
        <v>1</v>
      </c>
      <c r="L15004">
        <v>208</v>
      </c>
      <c r="M15004">
        <v>408</v>
      </c>
      <c r="N15004" t="s">
        <v>18</v>
      </c>
      <c r="O15004" s="1">
        <v>7.9820799999999992E-37</v>
      </c>
      <c r="P15004">
        <v>402</v>
      </c>
    </row>
    <row r="15005" spans="1:16" x14ac:dyDescent="0.25">
      <c r="A15005" t="s">
        <v>22289</v>
      </c>
      <c r="B15005">
        <v>960</v>
      </c>
      <c r="C15005" s="3" t="str">
        <f>HYPERLINK("http://www.uniprot.org/uniprot/A2Q224","tr|A2Q224|A2Q224_MEDTR")</f>
        <v>tr|A2Q224|A2Q224_MEDTR</v>
      </c>
      <c r="D15005" t="s">
        <v>22290</v>
      </c>
      <c r="E15005">
        <v>79.62</v>
      </c>
      <c r="F15005">
        <v>319</v>
      </c>
      <c r="G15005">
        <v>65</v>
      </c>
      <c r="H15005">
        <v>0</v>
      </c>
      <c r="I15005">
        <v>1</v>
      </c>
      <c r="J15005">
        <v>957</v>
      </c>
      <c r="K15005">
        <v>1</v>
      </c>
      <c r="L15005">
        <v>1</v>
      </c>
      <c r="M15005">
        <v>318</v>
      </c>
      <c r="N15005" t="s">
        <v>18</v>
      </c>
      <c r="O15005" s="1">
        <v>6.4628299999999996E-146</v>
      </c>
      <c r="P15005">
        <v>1345</v>
      </c>
    </row>
    <row r="15006" spans="1:16" x14ac:dyDescent="0.25">
      <c r="A15006" t="s">
        <v>22291</v>
      </c>
      <c r="B15006">
        <v>1365</v>
      </c>
      <c r="C15006" s="3" t="str">
        <f>HYPERLINK("http://www.uniprot.org/uniprot/I1MLP7","tr|I1MLP7|I1MLP7_SOYBN")</f>
        <v>tr|I1MLP7|I1MLP7_SOYBN</v>
      </c>
      <c r="D15006" t="s">
        <v>28</v>
      </c>
      <c r="E15006">
        <v>36.17</v>
      </c>
      <c r="F15006">
        <v>423</v>
      </c>
      <c r="G15006">
        <v>270</v>
      </c>
      <c r="H15006">
        <v>106</v>
      </c>
      <c r="I15006">
        <v>4</v>
      </c>
      <c r="J15006">
        <v>954</v>
      </c>
      <c r="K15006">
        <v>1</v>
      </c>
      <c r="L15006">
        <v>10</v>
      </c>
      <c r="M15006">
        <v>425</v>
      </c>
      <c r="N15006" t="s">
        <v>18</v>
      </c>
      <c r="O15006" s="1">
        <v>1.43596E-44</v>
      </c>
      <c r="P15006">
        <v>473</v>
      </c>
    </row>
    <row r="15007" spans="1:16" x14ac:dyDescent="0.25">
      <c r="A15007" t="s">
        <v>22292</v>
      </c>
      <c r="B15007">
        <v>867</v>
      </c>
      <c r="C15007" s="3" t="str">
        <f>HYPERLINK("http://www.uniprot.org/uniprot/G7KH16","tr|G7KH16|G7KH16_MEDTR")</f>
        <v>tr|G7KH16|G7KH16_MEDTR</v>
      </c>
      <c r="D15007" t="s">
        <v>784</v>
      </c>
      <c r="E15007">
        <v>43.95</v>
      </c>
      <c r="F15007">
        <v>248</v>
      </c>
      <c r="G15007">
        <v>139</v>
      </c>
      <c r="H15007">
        <v>2</v>
      </c>
      <c r="I15007">
        <v>127</v>
      </c>
      <c r="J15007">
        <v>864</v>
      </c>
      <c r="K15007">
        <v>1</v>
      </c>
      <c r="L15007">
        <v>269</v>
      </c>
      <c r="M15007">
        <v>465</v>
      </c>
      <c r="N15007" t="s">
        <v>18</v>
      </c>
      <c r="O15007" s="1">
        <v>2.04298E-36</v>
      </c>
      <c r="P15007">
        <v>400</v>
      </c>
    </row>
    <row r="15008" spans="1:16" x14ac:dyDescent="0.25">
      <c r="A15008" t="s">
        <v>22293</v>
      </c>
      <c r="B15008">
        <v>870</v>
      </c>
      <c r="C15008" s="3" t="str">
        <f>HYPERLINK("http://www.uniprot.org/uniprot/G7KH91","tr|G7KH91|G7KH91_MEDTR")</f>
        <v>tr|G7KH91|G7KH91_MEDTR</v>
      </c>
      <c r="D15008" t="s">
        <v>22294</v>
      </c>
      <c r="E15008">
        <v>98.9</v>
      </c>
      <c r="F15008">
        <v>275</v>
      </c>
      <c r="G15008">
        <v>3</v>
      </c>
      <c r="H15008">
        <v>0</v>
      </c>
      <c r="I15008">
        <v>43</v>
      </c>
      <c r="J15008">
        <v>867</v>
      </c>
      <c r="K15008">
        <v>1</v>
      </c>
      <c r="L15008">
        <v>487</v>
      </c>
      <c r="M15008">
        <v>761</v>
      </c>
      <c r="N15008" t="s">
        <v>18</v>
      </c>
      <c r="O15008" s="1">
        <v>5.5859099999999996E-159</v>
      </c>
      <c r="P15008">
        <v>1457</v>
      </c>
    </row>
    <row r="15009" spans="1:16" x14ac:dyDescent="0.25">
      <c r="A15009" t="s">
        <v>22295</v>
      </c>
      <c r="B15009">
        <v>492</v>
      </c>
      <c r="C15009" s="3" t="str">
        <f>HYPERLINK("http://www.uniprot.org/uniprot/G7KSS6","tr|G7KSS6|G7KSS6_MEDTR")</f>
        <v>tr|G7KSS6|G7KSS6_MEDTR</v>
      </c>
      <c r="D15009" t="s">
        <v>22296</v>
      </c>
      <c r="E15009">
        <v>66.42</v>
      </c>
      <c r="F15009">
        <v>140</v>
      </c>
      <c r="G15009">
        <v>47</v>
      </c>
      <c r="H15009">
        <v>1</v>
      </c>
      <c r="I15009">
        <v>1</v>
      </c>
      <c r="J15009">
        <v>417</v>
      </c>
      <c r="K15009">
        <v>1</v>
      </c>
      <c r="L15009">
        <v>1</v>
      </c>
      <c r="M15009">
        <v>139</v>
      </c>
      <c r="N15009" t="s">
        <v>18</v>
      </c>
      <c r="O15009" s="1">
        <v>4.6483300000000002E-40</v>
      </c>
      <c r="P15009">
        <v>427</v>
      </c>
    </row>
    <row r="15010" spans="1:16" x14ac:dyDescent="0.25">
      <c r="A15010" t="s">
        <v>22297</v>
      </c>
      <c r="B15010">
        <v>1239</v>
      </c>
      <c r="C15010" s="3" t="str">
        <f>HYPERLINK("http://www.uniprot.org/uniprot/B8B657","tr|B8B657|B8B657_ORYSI")</f>
        <v>tr|B8B657|B8B657_ORYSI</v>
      </c>
      <c r="D15010" t="s">
        <v>22298</v>
      </c>
      <c r="E15010">
        <v>59.32</v>
      </c>
      <c r="F15010">
        <v>413</v>
      </c>
      <c r="G15010">
        <v>168</v>
      </c>
      <c r="H15010">
        <v>30</v>
      </c>
      <c r="I15010">
        <v>85</v>
      </c>
      <c r="J15010">
        <v>1233</v>
      </c>
      <c r="K15010">
        <v>1</v>
      </c>
      <c r="L15010">
        <v>31</v>
      </c>
      <c r="M15010">
        <v>443</v>
      </c>
      <c r="N15010" t="s">
        <v>18</v>
      </c>
      <c r="O15010" s="1">
        <v>1.2998E-142</v>
      </c>
      <c r="P15010">
        <v>1318</v>
      </c>
    </row>
    <row r="15011" spans="1:16" x14ac:dyDescent="0.25">
      <c r="A15011" t="s">
        <v>22299</v>
      </c>
      <c r="B15011">
        <v>414</v>
      </c>
      <c r="C15011" s="3" t="str">
        <f>HYPERLINK("http://www.uniprot.org/uniprot/I1N566","tr|I1N566|I1N566_SOYBN")</f>
        <v>tr|I1N566|I1N566_SOYBN</v>
      </c>
      <c r="D15011" t="s">
        <v>28</v>
      </c>
      <c r="E15011">
        <v>86.13</v>
      </c>
      <c r="F15011">
        <v>137</v>
      </c>
      <c r="G15011">
        <v>19</v>
      </c>
      <c r="H15011">
        <v>0</v>
      </c>
      <c r="I15011">
        <v>1</v>
      </c>
      <c r="J15011">
        <v>411</v>
      </c>
      <c r="K15011">
        <v>1</v>
      </c>
      <c r="L15011">
        <v>1</v>
      </c>
      <c r="M15011">
        <v>137</v>
      </c>
      <c r="N15011" t="s">
        <v>18</v>
      </c>
      <c r="O15011" s="1">
        <v>4.0515699999999998E-60</v>
      </c>
      <c r="P15011">
        <v>600</v>
      </c>
    </row>
    <row r="15012" spans="1:16" x14ac:dyDescent="0.25">
      <c r="A15012" t="s">
        <v>22300</v>
      </c>
      <c r="B15012">
        <v>1074</v>
      </c>
      <c r="C15012" s="3" t="str">
        <f>HYPERLINK("http://www.uniprot.org/uniprot/Q43854","tr|Q43854|Q43854_PHAAN")</f>
        <v>tr|Q43854|Q43854_PHAAN</v>
      </c>
      <c r="D15012" t="s">
        <v>22301</v>
      </c>
      <c r="E15012">
        <v>78.12</v>
      </c>
      <c r="F15012">
        <v>352</v>
      </c>
      <c r="G15012">
        <v>77</v>
      </c>
      <c r="H15012">
        <v>0</v>
      </c>
      <c r="I15012">
        <v>16</v>
      </c>
      <c r="J15012">
        <v>1071</v>
      </c>
      <c r="K15012">
        <v>1</v>
      </c>
      <c r="L15012">
        <v>7</v>
      </c>
      <c r="M15012">
        <v>357</v>
      </c>
      <c r="N15012" t="s">
        <v>18</v>
      </c>
      <c r="O15012" s="1">
        <v>7.9338500000000004E-159</v>
      </c>
      <c r="P15012">
        <v>1457</v>
      </c>
    </row>
    <row r="15013" spans="1:16" x14ac:dyDescent="0.25">
      <c r="A15013" t="s">
        <v>22302</v>
      </c>
      <c r="B15013">
        <v>2772</v>
      </c>
      <c r="C15013" s="3" t="str">
        <f>HYPERLINK("http://www.uniprot.org/uniprot/G7I4X9","tr|G7I4X9|G7I4X9_MEDTR")</f>
        <v>tr|G7I4X9|G7I4X9_MEDTR</v>
      </c>
      <c r="D15013" t="s">
        <v>22303</v>
      </c>
      <c r="E15013">
        <v>70.319999999999993</v>
      </c>
      <c r="F15013">
        <v>920</v>
      </c>
      <c r="G15013">
        <v>273</v>
      </c>
      <c r="H15013">
        <v>16</v>
      </c>
      <c r="I15013">
        <v>10</v>
      </c>
      <c r="J15013">
        <v>2721</v>
      </c>
      <c r="K15013">
        <v>1</v>
      </c>
      <c r="L15013">
        <v>10</v>
      </c>
      <c r="M15013">
        <v>912</v>
      </c>
      <c r="N15013" t="s">
        <v>18</v>
      </c>
      <c r="O15013">
        <v>0</v>
      </c>
      <c r="P15013">
        <v>3032</v>
      </c>
    </row>
    <row r="15014" spans="1:16" x14ac:dyDescent="0.25">
      <c r="A15014" t="s">
        <v>22304</v>
      </c>
      <c r="B15014">
        <v>1458</v>
      </c>
      <c r="C15014" s="3" t="str">
        <f>HYPERLINK("http://www.uniprot.org/uniprot/Q7X9B2","tr|Q7X9B2|Q7X9B2_MEDTR")</f>
        <v>tr|Q7X9B2|Q7X9B2_MEDTR</v>
      </c>
      <c r="D15014" t="s">
        <v>22305</v>
      </c>
      <c r="E15014">
        <v>84.53</v>
      </c>
      <c r="F15014">
        <v>485</v>
      </c>
      <c r="G15014">
        <v>75</v>
      </c>
      <c r="H15014">
        <v>0</v>
      </c>
      <c r="I15014">
        <v>1</v>
      </c>
      <c r="J15014">
        <v>1455</v>
      </c>
      <c r="K15014">
        <v>1</v>
      </c>
      <c r="L15014">
        <v>1</v>
      </c>
      <c r="M15014">
        <v>485</v>
      </c>
      <c r="N15014" t="s">
        <v>18</v>
      </c>
      <c r="O15014">
        <v>0</v>
      </c>
      <c r="P15014">
        <v>2184</v>
      </c>
    </row>
    <row r="15015" spans="1:16" x14ac:dyDescent="0.25">
      <c r="A15015" t="s">
        <v>22306</v>
      </c>
      <c r="B15015">
        <v>630</v>
      </c>
      <c r="C15015" s="3" t="str">
        <f>HYPERLINK("http://www.uniprot.org/uniprot/B9HRQ4","tr|B9HRQ4|B9HRQ4_POPTR")</f>
        <v>tr|B9HRQ4|B9HRQ4_POPTR</v>
      </c>
      <c r="D15015" t="s">
        <v>22307</v>
      </c>
      <c r="E15015">
        <v>49.7</v>
      </c>
      <c r="F15015">
        <v>167</v>
      </c>
      <c r="G15015">
        <v>84</v>
      </c>
      <c r="H15015">
        <v>0</v>
      </c>
      <c r="I15015">
        <v>118</v>
      </c>
      <c r="J15015">
        <v>618</v>
      </c>
      <c r="K15015">
        <v>1</v>
      </c>
      <c r="L15015">
        <v>160</v>
      </c>
      <c r="M15015">
        <v>326</v>
      </c>
      <c r="N15015" t="s">
        <v>18</v>
      </c>
      <c r="O15015" s="1">
        <v>1.43259E-46</v>
      </c>
      <c r="P15015">
        <v>485</v>
      </c>
    </row>
    <row r="15016" spans="1:16" x14ac:dyDescent="0.25">
      <c r="A15016" t="s">
        <v>22308</v>
      </c>
      <c r="B15016">
        <v>936</v>
      </c>
      <c r="C15016" s="3" t="str">
        <f>HYPERLINK("http://www.uniprot.org/uniprot/I1KYT8","tr|I1KYT8|I1KYT8_SOYBN")</f>
        <v>tr|I1KYT8|I1KYT8_SOYBN</v>
      </c>
      <c r="D15016" t="s">
        <v>28</v>
      </c>
      <c r="E15016">
        <v>88.63</v>
      </c>
      <c r="F15016">
        <v>308</v>
      </c>
      <c r="G15016">
        <v>35</v>
      </c>
      <c r="H15016">
        <v>0</v>
      </c>
      <c r="I15016">
        <v>1</v>
      </c>
      <c r="J15016">
        <v>924</v>
      </c>
      <c r="K15016">
        <v>1</v>
      </c>
      <c r="L15016">
        <v>1</v>
      </c>
      <c r="M15016">
        <v>308</v>
      </c>
      <c r="N15016" t="s">
        <v>18</v>
      </c>
      <c r="O15016" s="1">
        <v>2.3381699999999999E-153</v>
      </c>
      <c r="P15016">
        <v>1409</v>
      </c>
    </row>
    <row r="15017" spans="1:16" x14ac:dyDescent="0.25">
      <c r="A15017" t="s">
        <v>22309</v>
      </c>
      <c r="B15017">
        <v>588</v>
      </c>
      <c r="C15017" s="3" t="str">
        <f>HYPERLINK("http://www.uniprot.org/uniprot/A5C0P1","tr|A5C0P1|A5C0P1_VITVI")</f>
        <v>tr|A5C0P1|A5C0P1_VITVI</v>
      </c>
      <c r="D15017" t="s">
        <v>292</v>
      </c>
      <c r="E15017">
        <v>70.61</v>
      </c>
      <c r="F15017">
        <v>194</v>
      </c>
      <c r="G15017">
        <v>57</v>
      </c>
      <c r="H15017">
        <v>0</v>
      </c>
      <c r="I15017">
        <v>1</v>
      </c>
      <c r="J15017">
        <v>582</v>
      </c>
      <c r="K15017">
        <v>1</v>
      </c>
      <c r="L15017">
        <v>85</v>
      </c>
      <c r="M15017">
        <v>278</v>
      </c>
      <c r="N15017" t="s">
        <v>18</v>
      </c>
      <c r="O15017" s="1">
        <v>6.3977499999999997E-77</v>
      </c>
      <c r="P15017">
        <v>746</v>
      </c>
    </row>
    <row r="15018" spans="1:16" x14ac:dyDescent="0.25">
      <c r="A15018" t="s">
        <v>22310</v>
      </c>
      <c r="B15018">
        <v>792</v>
      </c>
      <c r="C15018" s="3" t="str">
        <f>HYPERLINK("http://www.uniprot.org/uniprot/G7JIP5","tr|G7JIP5|G7JIP5_MEDTR")</f>
        <v>tr|G7JIP5|G7JIP5_MEDTR</v>
      </c>
      <c r="D15018" t="s">
        <v>22311</v>
      </c>
      <c r="E15018">
        <v>88.84</v>
      </c>
      <c r="F15018">
        <v>251</v>
      </c>
      <c r="G15018">
        <v>28</v>
      </c>
      <c r="H15018">
        <v>1</v>
      </c>
      <c r="I15018">
        <v>40</v>
      </c>
      <c r="J15018">
        <v>789</v>
      </c>
      <c r="K15018">
        <v>1</v>
      </c>
      <c r="L15018">
        <v>24</v>
      </c>
      <c r="M15018">
        <v>274</v>
      </c>
      <c r="N15018" t="s">
        <v>18</v>
      </c>
      <c r="O15018" s="1">
        <v>1.8630400000000001E-127</v>
      </c>
      <c r="P15018">
        <v>1178</v>
      </c>
    </row>
    <row r="15019" spans="1:16" x14ac:dyDescent="0.25">
      <c r="A15019" t="s">
        <v>22312</v>
      </c>
      <c r="B15019">
        <v>210</v>
      </c>
      <c r="C15019" s="3" t="str">
        <f>HYPERLINK("http://www.uniprot.org/uniprot/I1LQ91","tr|I1LQ91|I1LQ91_SOYBN")</f>
        <v>tr|I1LQ91|I1LQ91_SOYBN</v>
      </c>
      <c r="D15019" t="s">
        <v>28</v>
      </c>
      <c r="E15019">
        <v>53.42</v>
      </c>
      <c r="F15019">
        <v>73</v>
      </c>
      <c r="G15019">
        <v>34</v>
      </c>
      <c r="H15019">
        <v>4</v>
      </c>
      <c r="I15019">
        <v>1</v>
      </c>
      <c r="J15019">
        <v>207</v>
      </c>
      <c r="K15019">
        <v>1</v>
      </c>
      <c r="L15019">
        <v>1</v>
      </c>
      <c r="M15019">
        <v>70</v>
      </c>
      <c r="N15019" t="s">
        <v>18</v>
      </c>
      <c r="O15019" s="1">
        <v>2.7500799999999998E-11</v>
      </c>
      <c r="P15019">
        <v>179</v>
      </c>
    </row>
    <row r="15020" spans="1:16" x14ac:dyDescent="0.25">
      <c r="A15020" t="s">
        <v>22313</v>
      </c>
      <c r="B15020">
        <v>1449</v>
      </c>
      <c r="C15020" s="3" t="str">
        <f>HYPERLINK("http://www.uniprot.org/uniprot/K7MQC2","tr|K7MQC2|K7MQC2_SOYBN")</f>
        <v>tr|K7MQC2|K7MQC2_SOYBN</v>
      </c>
      <c r="D15020" t="s">
        <v>28</v>
      </c>
      <c r="E15020">
        <v>75.72</v>
      </c>
      <c r="F15020">
        <v>482</v>
      </c>
      <c r="G15020">
        <v>117</v>
      </c>
      <c r="H15020">
        <v>1</v>
      </c>
      <c r="I15020">
        <v>1</v>
      </c>
      <c r="J15020">
        <v>1443</v>
      </c>
      <c r="K15020">
        <v>1</v>
      </c>
      <c r="L15020">
        <v>50</v>
      </c>
      <c r="M15020">
        <v>522</v>
      </c>
      <c r="N15020" t="s">
        <v>18</v>
      </c>
      <c r="O15020">
        <v>0</v>
      </c>
      <c r="P15020">
        <v>1842</v>
      </c>
    </row>
    <row r="15021" spans="1:16" x14ac:dyDescent="0.25">
      <c r="A15021" t="s">
        <v>22314</v>
      </c>
      <c r="B15021">
        <v>2211</v>
      </c>
      <c r="C15021" s="3" t="str">
        <f>HYPERLINK("http://www.uniprot.org/uniprot/G7JR21","tr|G7JR21|G7JR21_MEDTR")</f>
        <v>tr|G7JR21|G7JR21_MEDTR</v>
      </c>
      <c r="D15021" t="s">
        <v>22315</v>
      </c>
      <c r="E15021">
        <v>76.36</v>
      </c>
      <c r="F15021">
        <v>770</v>
      </c>
      <c r="G15021">
        <v>182</v>
      </c>
      <c r="H15021">
        <v>46</v>
      </c>
      <c r="I15021">
        <v>4</v>
      </c>
      <c r="J15021">
        <v>2175</v>
      </c>
      <c r="K15021">
        <v>1</v>
      </c>
      <c r="L15021">
        <v>1</v>
      </c>
      <c r="M15021">
        <v>755</v>
      </c>
      <c r="N15021" t="s">
        <v>18</v>
      </c>
      <c r="O15021">
        <v>0</v>
      </c>
      <c r="P15021">
        <v>2817</v>
      </c>
    </row>
    <row r="15022" spans="1:16" x14ac:dyDescent="0.25">
      <c r="A15022" t="s">
        <v>22316</v>
      </c>
      <c r="B15022">
        <v>405</v>
      </c>
      <c r="C15022" s="3" t="str">
        <f>HYPERLINK("http://www.uniprot.org/uniprot/Q6ZZ86","tr|Q6ZZ86|Q6ZZ86_CICAR")</f>
        <v>tr|Q6ZZ86|Q6ZZ86_CICAR</v>
      </c>
      <c r="D15022" t="s">
        <v>22317</v>
      </c>
      <c r="E15022">
        <v>86.56</v>
      </c>
      <c r="F15022">
        <v>134</v>
      </c>
      <c r="G15022">
        <v>18</v>
      </c>
      <c r="H15022">
        <v>0</v>
      </c>
      <c r="I15022">
        <v>1</v>
      </c>
      <c r="J15022">
        <v>402</v>
      </c>
      <c r="K15022">
        <v>1</v>
      </c>
      <c r="L15022">
        <v>1</v>
      </c>
      <c r="M15022">
        <v>134</v>
      </c>
      <c r="N15022" t="s">
        <v>18</v>
      </c>
      <c r="O15022" s="1">
        <v>3.8447500000000003E-58</v>
      </c>
      <c r="P15022">
        <v>583</v>
      </c>
    </row>
    <row r="15023" spans="1:16" x14ac:dyDescent="0.25">
      <c r="A15023" t="s">
        <v>22318</v>
      </c>
      <c r="B15023">
        <v>1146</v>
      </c>
      <c r="C15023" s="3" t="str">
        <f>HYPERLINK("http://www.uniprot.org/uniprot/G7L969","tr|G7L969|G7L969_MEDTR")</f>
        <v>tr|G7L969|G7L969_MEDTR</v>
      </c>
      <c r="D15023" t="s">
        <v>22319</v>
      </c>
      <c r="E15023">
        <v>74.73</v>
      </c>
      <c r="F15023">
        <v>376</v>
      </c>
      <c r="G15023">
        <v>95</v>
      </c>
      <c r="H15023">
        <v>21</v>
      </c>
      <c r="I15023">
        <v>58</v>
      </c>
      <c r="J15023">
        <v>1122</v>
      </c>
      <c r="K15023">
        <v>1</v>
      </c>
      <c r="L15023">
        <v>17</v>
      </c>
      <c r="M15023">
        <v>391</v>
      </c>
      <c r="N15023" t="s">
        <v>18</v>
      </c>
      <c r="O15023" s="1">
        <v>2.5769300000000001E-150</v>
      </c>
      <c r="P15023">
        <v>1384</v>
      </c>
    </row>
    <row r="15024" spans="1:16" x14ac:dyDescent="0.25">
      <c r="A15024" t="s">
        <v>22320</v>
      </c>
      <c r="B15024">
        <v>1638</v>
      </c>
      <c r="C15024" s="3" t="str">
        <f>HYPERLINK("http://www.uniprot.org/uniprot/G7JW84","tr|G7JW84|G7JW84_MEDTR")</f>
        <v>tr|G7JW84|G7JW84_MEDTR</v>
      </c>
      <c r="D15024" t="s">
        <v>22321</v>
      </c>
      <c r="E15024">
        <v>81.64</v>
      </c>
      <c r="F15024">
        <v>523</v>
      </c>
      <c r="G15024">
        <v>96</v>
      </c>
      <c r="H15024">
        <v>5</v>
      </c>
      <c r="I15024">
        <v>82</v>
      </c>
      <c r="J15024">
        <v>1635</v>
      </c>
      <c r="K15024">
        <v>1</v>
      </c>
      <c r="L15024">
        <v>26</v>
      </c>
      <c r="M15024">
        <v>547</v>
      </c>
      <c r="N15024" t="s">
        <v>18</v>
      </c>
      <c r="O15024">
        <v>0</v>
      </c>
      <c r="P15024">
        <v>2269</v>
      </c>
    </row>
    <row r="15025" spans="1:16" x14ac:dyDescent="0.25">
      <c r="A15025" t="s">
        <v>22322</v>
      </c>
      <c r="B15025">
        <v>216</v>
      </c>
      <c r="C15025" s="3" t="str">
        <f>HYPERLINK("http://www.uniprot.org/uniprot/G7KAM1","tr|G7KAM1|G7KAM1_MEDTR")</f>
        <v>tr|G7KAM1|G7KAM1_MEDTR</v>
      </c>
      <c r="D15025" t="s">
        <v>22323</v>
      </c>
      <c r="E15025">
        <v>93.75</v>
      </c>
      <c r="F15025">
        <v>64</v>
      </c>
      <c r="G15025">
        <v>4</v>
      </c>
      <c r="H15025">
        <v>0</v>
      </c>
      <c r="I15025">
        <v>10</v>
      </c>
      <c r="J15025">
        <v>201</v>
      </c>
      <c r="K15025">
        <v>1</v>
      </c>
      <c r="L15025">
        <v>28</v>
      </c>
      <c r="M15025">
        <v>91</v>
      </c>
      <c r="N15025" t="s">
        <v>18</v>
      </c>
      <c r="O15025" s="1">
        <v>7.9070300000000003E-27</v>
      </c>
      <c r="P15025">
        <v>313</v>
      </c>
    </row>
    <row r="15026" spans="1:16" x14ac:dyDescent="0.25">
      <c r="A15026" t="s">
        <v>22324</v>
      </c>
      <c r="B15026">
        <v>1134</v>
      </c>
      <c r="C15026" s="3" t="str">
        <f>HYPERLINK("http://www.uniprot.org/uniprot/Q9LD21","tr|Q9LD21|Q9LD21_PEA")</f>
        <v>tr|Q9LD21|Q9LD21_PEA</v>
      </c>
      <c r="D15026" t="s">
        <v>22325</v>
      </c>
      <c r="E15026">
        <v>92.59</v>
      </c>
      <c r="F15026">
        <v>351</v>
      </c>
      <c r="G15026">
        <v>26</v>
      </c>
      <c r="H15026">
        <v>0</v>
      </c>
      <c r="I15026">
        <v>58</v>
      </c>
      <c r="J15026">
        <v>1110</v>
      </c>
      <c r="K15026">
        <v>1</v>
      </c>
      <c r="L15026">
        <v>28</v>
      </c>
      <c r="M15026">
        <v>376</v>
      </c>
      <c r="N15026" t="s">
        <v>18</v>
      </c>
      <c r="O15026">
        <v>0</v>
      </c>
      <c r="P15026">
        <v>1750</v>
      </c>
    </row>
    <row r="15027" spans="1:16" x14ac:dyDescent="0.25">
      <c r="A15027" t="s">
        <v>22326</v>
      </c>
      <c r="B15027">
        <v>423</v>
      </c>
      <c r="C15027" s="3" t="str">
        <f>HYPERLINK("http://www.uniprot.org/uniprot/G7K8V8","tr|G7K8V8|G7K8V8_MEDTR")</f>
        <v>tr|G7K8V8|G7K8V8_MEDTR</v>
      </c>
      <c r="D15027" t="s">
        <v>22327</v>
      </c>
      <c r="E15027">
        <v>66.42</v>
      </c>
      <c r="F15027">
        <v>140</v>
      </c>
      <c r="G15027">
        <v>47</v>
      </c>
      <c r="H15027">
        <v>0</v>
      </c>
      <c r="I15027">
        <v>1</v>
      </c>
      <c r="J15027">
        <v>420</v>
      </c>
      <c r="K15027">
        <v>1</v>
      </c>
      <c r="L15027">
        <v>1</v>
      </c>
      <c r="M15027">
        <v>133</v>
      </c>
      <c r="N15027" t="s">
        <v>18</v>
      </c>
      <c r="O15027" s="1">
        <v>7.31625E-41</v>
      </c>
      <c r="P15027">
        <v>434</v>
      </c>
    </row>
    <row r="15028" spans="1:16" x14ac:dyDescent="0.25">
      <c r="A15028" t="s">
        <v>22328</v>
      </c>
      <c r="B15028">
        <v>222</v>
      </c>
      <c r="C15028" s="3" t="str">
        <f>HYPERLINK("http://www.uniprot.org/uniprot/G7KP14","tr|G7KP14|G7KP14_MEDTR")</f>
        <v>tr|G7KP14|G7KP14_MEDTR</v>
      </c>
      <c r="D15028" t="s">
        <v>1548</v>
      </c>
      <c r="E15028">
        <v>51.66</v>
      </c>
      <c r="F15028">
        <v>60</v>
      </c>
      <c r="G15028">
        <v>29</v>
      </c>
      <c r="H15028">
        <v>0</v>
      </c>
      <c r="I15028">
        <v>1</v>
      </c>
      <c r="J15028">
        <v>180</v>
      </c>
      <c r="K15028">
        <v>1</v>
      </c>
      <c r="L15028">
        <v>23</v>
      </c>
      <c r="M15028">
        <v>82</v>
      </c>
      <c r="N15028" t="s">
        <v>18</v>
      </c>
      <c r="O15028" s="1">
        <v>4.32724E-9</v>
      </c>
      <c r="P15028">
        <v>160</v>
      </c>
    </row>
    <row r="15029" spans="1:16" x14ac:dyDescent="0.25">
      <c r="A15029" t="s">
        <v>22329</v>
      </c>
      <c r="B15029">
        <v>327</v>
      </c>
      <c r="C15029" s="3" t="str">
        <f>HYPERLINK("http://www.uniprot.org/uniprot/I3TAJ6","tr|I3TAJ6|I3TAJ6_MEDTR")</f>
        <v>tr|I3TAJ6|I3TAJ6_MEDTR</v>
      </c>
      <c r="D15029" t="s">
        <v>22</v>
      </c>
      <c r="E15029">
        <v>48.31</v>
      </c>
      <c r="F15029">
        <v>89</v>
      </c>
      <c r="G15029">
        <v>46</v>
      </c>
      <c r="H15029">
        <v>0</v>
      </c>
      <c r="I15029">
        <v>7</v>
      </c>
      <c r="J15029">
        <v>273</v>
      </c>
      <c r="K15029">
        <v>1</v>
      </c>
      <c r="L15029">
        <v>8</v>
      </c>
      <c r="M15029">
        <v>95</v>
      </c>
      <c r="N15029" t="s">
        <v>18</v>
      </c>
      <c r="O15029" s="1">
        <v>1.6030800000000002E-11</v>
      </c>
      <c r="P15029">
        <v>181</v>
      </c>
    </row>
    <row r="15030" spans="1:16" x14ac:dyDescent="0.25">
      <c r="A15030" t="s">
        <v>22330</v>
      </c>
      <c r="B15030">
        <v>1803</v>
      </c>
      <c r="C15030" s="3" t="str">
        <f>HYPERLINK("http://www.uniprot.org/uniprot/A2Q222","tr|A2Q222|A2Q222_MEDTR")</f>
        <v>tr|A2Q222|A2Q222_MEDTR</v>
      </c>
      <c r="D15030" t="s">
        <v>22331</v>
      </c>
      <c r="E15030">
        <v>83.63</v>
      </c>
      <c r="F15030">
        <v>599</v>
      </c>
      <c r="G15030">
        <v>98</v>
      </c>
      <c r="H15030">
        <v>0</v>
      </c>
      <c r="I15030">
        <v>1</v>
      </c>
      <c r="J15030">
        <v>1797</v>
      </c>
      <c r="K15030">
        <v>1</v>
      </c>
      <c r="L15030">
        <v>97</v>
      </c>
      <c r="M15030">
        <v>695</v>
      </c>
      <c r="N15030" t="s">
        <v>18</v>
      </c>
      <c r="O15030">
        <v>0</v>
      </c>
      <c r="P15030">
        <v>2626</v>
      </c>
    </row>
    <row r="15031" spans="1:16" x14ac:dyDescent="0.25">
      <c r="A15031" t="s">
        <v>22332</v>
      </c>
      <c r="B15031">
        <v>432</v>
      </c>
      <c r="C15031" s="3" t="str">
        <f>HYPERLINK("http://www.uniprot.org/uniprot/G7IKT7","tr|G7IKT7|G7IKT7_MEDTR")</f>
        <v>tr|G7IKT7|G7IKT7_MEDTR</v>
      </c>
      <c r="D15031" t="s">
        <v>22333</v>
      </c>
      <c r="E15031">
        <v>88.81</v>
      </c>
      <c r="F15031">
        <v>143</v>
      </c>
      <c r="G15031">
        <v>16</v>
      </c>
      <c r="H15031">
        <v>0</v>
      </c>
      <c r="I15031">
        <v>1</v>
      </c>
      <c r="J15031">
        <v>429</v>
      </c>
      <c r="K15031">
        <v>1</v>
      </c>
      <c r="L15031">
        <v>1</v>
      </c>
      <c r="M15031">
        <v>143</v>
      </c>
      <c r="N15031" t="s">
        <v>18</v>
      </c>
      <c r="O15031" s="1">
        <v>1.2191300000000001E-72</v>
      </c>
      <c r="P15031">
        <v>708</v>
      </c>
    </row>
    <row r="15032" spans="1:16" x14ac:dyDescent="0.25">
      <c r="A15032" t="s">
        <v>22334</v>
      </c>
      <c r="B15032">
        <v>279</v>
      </c>
      <c r="C15032" s="3" t="str">
        <f>HYPERLINK("http://www.uniprot.org/uniprot/G7KRX6","tr|G7KRX6|G7KRX6_MEDTR")</f>
        <v>tr|G7KRX6|G7KRX6_MEDTR</v>
      </c>
      <c r="D15032" t="s">
        <v>15641</v>
      </c>
      <c r="E15032">
        <v>65.900000000000006</v>
      </c>
      <c r="F15032">
        <v>88</v>
      </c>
      <c r="G15032">
        <v>30</v>
      </c>
      <c r="H15032">
        <v>0</v>
      </c>
      <c r="I15032">
        <v>1</v>
      </c>
      <c r="J15032">
        <v>264</v>
      </c>
      <c r="K15032">
        <v>1</v>
      </c>
      <c r="L15032">
        <v>1</v>
      </c>
      <c r="M15032">
        <v>73</v>
      </c>
      <c r="N15032" t="s">
        <v>18</v>
      </c>
      <c r="O15032" s="1">
        <v>1.6979500000000001E-21</v>
      </c>
      <c r="P15032">
        <v>267</v>
      </c>
    </row>
    <row r="15033" spans="1:16" x14ac:dyDescent="0.25">
      <c r="A15033" t="s">
        <v>22335</v>
      </c>
      <c r="B15033">
        <v>297</v>
      </c>
      <c r="C15033" s="3" t="str">
        <f>HYPERLINK("http://www.uniprot.org/uniprot/C6T1F8","tr|C6T1F8|C6T1F8_SOYBN")</f>
        <v>tr|C6T1F8|C6T1F8_SOYBN</v>
      </c>
      <c r="D15033" t="s">
        <v>28</v>
      </c>
      <c r="E15033">
        <v>68</v>
      </c>
      <c r="F15033">
        <v>100</v>
      </c>
      <c r="G15033">
        <v>32</v>
      </c>
      <c r="H15033">
        <v>2</v>
      </c>
      <c r="I15033">
        <v>1</v>
      </c>
      <c r="J15033">
        <v>294</v>
      </c>
      <c r="K15033">
        <v>1</v>
      </c>
      <c r="L15033">
        <v>1</v>
      </c>
      <c r="M15033">
        <v>100</v>
      </c>
      <c r="N15033" t="s">
        <v>18</v>
      </c>
      <c r="O15033" s="1">
        <v>4.8206499999999998E-32</v>
      </c>
      <c r="P15033">
        <v>358</v>
      </c>
    </row>
    <row r="15034" spans="1:16" x14ac:dyDescent="0.25">
      <c r="A15034" t="s">
        <v>22336</v>
      </c>
      <c r="B15034">
        <v>909</v>
      </c>
      <c r="C15034" s="3" t="str">
        <f>HYPERLINK("http://www.uniprot.org/uniprot/G7KH91","tr|G7KH91|G7KH91_MEDTR")</f>
        <v>tr|G7KH91|G7KH91_MEDTR</v>
      </c>
      <c r="D15034" t="s">
        <v>22294</v>
      </c>
      <c r="E15034">
        <v>92.73</v>
      </c>
      <c r="F15034">
        <v>303</v>
      </c>
      <c r="G15034">
        <v>22</v>
      </c>
      <c r="H15034">
        <v>5</v>
      </c>
      <c r="I15034">
        <v>1</v>
      </c>
      <c r="J15034">
        <v>894</v>
      </c>
      <c r="K15034">
        <v>1</v>
      </c>
      <c r="L15034">
        <v>1</v>
      </c>
      <c r="M15034">
        <v>303</v>
      </c>
      <c r="N15034" t="s">
        <v>18</v>
      </c>
      <c r="O15034" s="1">
        <v>4.1622999999999999E-160</v>
      </c>
      <c r="P15034">
        <v>1467</v>
      </c>
    </row>
    <row r="15035" spans="1:16" x14ac:dyDescent="0.25">
      <c r="A15035" t="s">
        <v>22337</v>
      </c>
      <c r="B15035">
        <v>651</v>
      </c>
      <c r="C15035" s="3" t="str">
        <f>HYPERLINK("http://www.uniprot.org/uniprot/G7KST0","tr|G7KST0|G7KST0_MEDTR")</f>
        <v>tr|G7KST0|G7KST0_MEDTR</v>
      </c>
      <c r="D15035" t="s">
        <v>22338</v>
      </c>
      <c r="E15035">
        <v>72.010000000000005</v>
      </c>
      <c r="F15035">
        <v>218</v>
      </c>
      <c r="G15035">
        <v>61</v>
      </c>
      <c r="H15035">
        <v>2</v>
      </c>
      <c r="I15035">
        <v>1</v>
      </c>
      <c r="J15035">
        <v>648</v>
      </c>
      <c r="K15035">
        <v>1</v>
      </c>
      <c r="L15035">
        <v>1</v>
      </c>
      <c r="M15035">
        <v>218</v>
      </c>
      <c r="N15035" t="s">
        <v>18</v>
      </c>
      <c r="O15035" s="1">
        <v>1.63544E-80</v>
      </c>
      <c r="P15035">
        <v>778</v>
      </c>
    </row>
    <row r="15036" spans="1:16" x14ac:dyDescent="0.25">
      <c r="A15036" t="s">
        <v>22339</v>
      </c>
      <c r="B15036">
        <v>1929</v>
      </c>
      <c r="C15036" s="3" t="str">
        <f>HYPERLINK("http://www.uniprot.org/uniprot/G7L3P9","tr|G7L3P9|G7L3P9_MEDTR")</f>
        <v>tr|G7L3P9|G7L3P9_MEDTR</v>
      </c>
      <c r="D15036" t="s">
        <v>22340</v>
      </c>
      <c r="E15036">
        <v>74.63</v>
      </c>
      <c r="F15036">
        <v>623</v>
      </c>
      <c r="G15036">
        <v>158</v>
      </c>
      <c r="H15036">
        <v>10</v>
      </c>
      <c r="I15036">
        <v>1</v>
      </c>
      <c r="J15036">
        <v>1839</v>
      </c>
      <c r="K15036">
        <v>1</v>
      </c>
      <c r="L15036">
        <v>1</v>
      </c>
      <c r="M15036">
        <v>616</v>
      </c>
      <c r="N15036" t="s">
        <v>18</v>
      </c>
      <c r="O15036">
        <v>0</v>
      </c>
      <c r="P15036">
        <v>2411</v>
      </c>
    </row>
    <row r="15037" spans="1:16" x14ac:dyDescent="0.25">
      <c r="A15037" t="s">
        <v>22341</v>
      </c>
      <c r="B15037">
        <v>1641</v>
      </c>
      <c r="C15037" s="3" t="str">
        <f>HYPERLINK("http://www.uniprot.org/uniprot/G7KXV7","tr|G7KXV7|G7KXV7_MEDTR")</f>
        <v>tr|G7KXV7|G7KXV7_MEDTR</v>
      </c>
      <c r="D15037" t="s">
        <v>22342</v>
      </c>
      <c r="E15037">
        <v>80.239999999999995</v>
      </c>
      <c r="F15037">
        <v>562</v>
      </c>
      <c r="G15037">
        <v>111</v>
      </c>
      <c r="H15037">
        <v>16</v>
      </c>
      <c r="I15037">
        <v>1</v>
      </c>
      <c r="J15037">
        <v>1638</v>
      </c>
      <c r="K15037">
        <v>1</v>
      </c>
      <c r="L15037">
        <v>1</v>
      </c>
      <c r="M15037">
        <v>562</v>
      </c>
      <c r="N15037" t="s">
        <v>18</v>
      </c>
      <c r="O15037">
        <v>0</v>
      </c>
      <c r="P15037">
        <v>2253</v>
      </c>
    </row>
    <row r="15038" spans="1:16" x14ac:dyDescent="0.25">
      <c r="A15038" t="s">
        <v>22343</v>
      </c>
      <c r="B15038">
        <v>1131</v>
      </c>
      <c r="C15038" s="3" t="str">
        <f>HYPERLINK("http://www.uniprot.org/uniprot/G7IBW3","tr|G7IBW3|G7IBW3_MEDTR")</f>
        <v>tr|G7IBW3|G7IBW3_MEDTR</v>
      </c>
      <c r="D15038" t="s">
        <v>22344</v>
      </c>
      <c r="E15038">
        <v>79.37</v>
      </c>
      <c r="F15038">
        <v>383</v>
      </c>
      <c r="G15038">
        <v>79</v>
      </c>
      <c r="H15038">
        <v>7</v>
      </c>
      <c r="I15038">
        <v>1</v>
      </c>
      <c r="J15038">
        <v>1128</v>
      </c>
      <c r="K15038">
        <v>1</v>
      </c>
      <c r="L15038">
        <v>1</v>
      </c>
      <c r="M15038">
        <v>383</v>
      </c>
      <c r="N15038" t="s">
        <v>18</v>
      </c>
      <c r="O15038" s="1">
        <v>1.98913E-163</v>
      </c>
      <c r="P15038">
        <v>1497</v>
      </c>
    </row>
    <row r="15039" spans="1:16" x14ac:dyDescent="0.25">
      <c r="A15039" t="s">
        <v>22345</v>
      </c>
      <c r="B15039">
        <v>1797</v>
      </c>
      <c r="C15039" s="3" t="str">
        <f>HYPERLINK("http://www.uniprot.org/uniprot/G7I4Y0","tr|G7I4Y0|G7I4Y0_MEDTR")</f>
        <v>tr|G7I4Y0|G7I4Y0_MEDTR</v>
      </c>
      <c r="D15039" t="s">
        <v>22346</v>
      </c>
      <c r="E15039">
        <v>72.39</v>
      </c>
      <c r="F15039">
        <v>594</v>
      </c>
      <c r="G15039">
        <v>164</v>
      </c>
      <c r="H15039">
        <v>53</v>
      </c>
      <c r="I15039">
        <v>46</v>
      </c>
      <c r="J15039">
        <v>1668</v>
      </c>
      <c r="K15039">
        <v>1</v>
      </c>
      <c r="L15039">
        <v>16</v>
      </c>
      <c r="M15039">
        <v>601</v>
      </c>
      <c r="N15039" t="s">
        <v>18</v>
      </c>
      <c r="O15039">
        <v>0</v>
      </c>
      <c r="P15039">
        <v>2108</v>
      </c>
    </row>
    <row r="15040" spans="1:16" x14ac:dyDescent="0.25">
      <c r="A15040" t="s">
        <v>22347</v>
      </c>
      <c r="B15040">
        <v>1203</v>
      </c>
      <c r="C15040" s="3" t="str">
        <f>HYPERLINK("http://www.uniprot.org/uniprot/G7IH01","tr|G7IH01|G7IH01_MEDTR")</f>
        <v>tr|G7IH01|G7IH01_MEDTR</v>
      </c>
      <c r="D15040" t="s">
        <v>59</v>
      </c>
      <c r="E15040">
        <v>40.520000000000003</v>
      </c>
      <c r="F15040">
        <v>153</v>
      </c>
      <c r="G15040">
        <v>91</v>
      </c>
      <c r="H15040">
        <v>4</v>
      </c>
      <c r="I15040">
        <v>193</v>
      </c>
      <c r="J15040">
        <v>639</v>
      </c>
      <c r="K15040">
        <v>1</v>
      </c>
      <c r="L15040">
        <v>438</v>
      </c>
      <c r="M15040">
        <v>587</v>
      </c>
      <c r="N15040" t="s">
        <v>18</v>
      </c>
      <c r="O15040" s="1">
        <v>5.2286200000000001E-16</v>
      </c>
      <c r="P15040">
        <v>226</v>
      </c>
    </row>
    <row r="15041" spans="1:16" x14ac:dyDescent="0.25">
      <c r="A15041" t="s">
        <v>22348</v>
      </c>
      <c r="B15041">
        <v>942</v>
      </c>
      <c r="C15041" s="3" t="str">
        <f>HYPERLINK("http://www.uniprot.org/uniprot/G7J4G3","tr|G7J4G3|G7J4G3_MEDTR")</f>
        <v>tr|G7J4G3|G7J4G3_MEDTR</v>
      </c>
      <c r="D15041" t="s">
        <v>22349</v>
      </c>
      <c r="E15041">
        <v>66.88</v>
      </c>
      <c r="F15041">
        <v>308</v>
      </c>
      <c r="G15041">
        <v>102</v>
      </c>
      <c r="H15041">
        <v>0</v>
      </c>
      <c r="I15041">
        <v>1</v>
      </c>
      <c r="J15041">
        <v>924</v>
      </c>
      <c r="K15041">
        <v>1</v>
      </c>
      <c r="L15041">
        <v>1</v>
      </c>
      <c r="M15041">
        <v>304</v>
      </c>
      <c r="N15041" t="s">
        <v>18</v>
      </c>
      <c r="O15041" s="1">
        <v>5.3451500000000002E-105</v>
      </c>
      <c r="P15041">
        <v>992</v>
      </c>
    </row>
    <row r="15042" spans="1:16" x14ac:dyDescent="0.25">
      <c r="A15042" t="s">
        <v>22350</v>
      </c>
      <c r="B15042">
        <v>1554</v>
      </c>
      <c r="C15042" s="3" t="str">
        <f>HYPERLINK("http://www.uniprot.org/uniprot/G7J6H8","tr|G7J6H8|G7J6H8_MEDTR")</f>
        <v>tr|G7J6H8|G7J6H8_MEDTR</v>
      </c>
      <c r="D15042" t="s">
        <v>22351</v>
      </c>
      <c r="E15042">
        <v>85.52</v>
      </c>
      <c r="F15042">
        <v>518</v>
      </c>
      <c r="G15042">
        <v>75</v>
      </c>
      <c r="H15042">
        <v>3</v>
      </c>
      <c r="I15042">
        <v>1</v>
      </c>
      <c r="J15042">
        <v>1545</v>
      </c>
      <c r="K15042">
        <v>1</v>
      </c>
      <c r="L15042">
        <v>1</v>
      </c>
      <c r="M15042">
        <v>514</v>
      </c>
      <c r="N15042" t="s">
        <v>18</v>
      </c>
      <c r="O15042">
        <v>0</v>
      </c>
      <c r="P15042">
        <v>2156</v>
      </c>
    </row>
    <row r="15043" spans="1:16" x14ac:dyDescent="0.25">
      <c r="A15043" t="s">
        <v>22352</v>
      </c>
      <c r="B15043">
        <v>801</v>
      </c>
      <c r="C15043" s="3" t="str">
        <f>HYPERLINK("http://www.uniprot.org/uniprot/K7LAH5","tr|K7LAH5|K7LAH5_SOYBN")</f>
        <v>tr|K7LAH5|K7LAH5_SOYBN</v>
      </c>
      <c r="D15043" t="s">
        <v>22353</v>
      </c>
      <c r="E15043">
        <v>96.99</v>
      </c>
      <c r="F15043">
        <v>266</v>
      </c>
      <c r="G15043">
        <v>8</v>
      </c>
      <c r="H15043">
        <v>0</v>
      </c>
      <c r="I15043">
        <v>1</v>
      </c>
      <c r="J15043">
        <v>798</v>
      </c>
      <c r="K15043">
        <v>1</v>
      </c>
      <c r="L15043">
        <v>67</v>
      </c>
      <c r="M15043">
        <v>332</v>
      </c>
      <c r="N15043" t="s">
        <v>18</v>
      </c>
      <c r="O15043" s="1">
        <v>6.2606300000000001E-143</v>
      </c>
      <c r="P15043">
        <v>1318</v>
      </c>
    </row>
    <row r="15044" spans="1:16" x14ac:dyDescent="0.25">
      <c r="A15044" t="s">
        <v>22354</v>
      </c>
      <c r="B15044">
        <v>3144</v>
      </c>
      <c r="C15044" s="3" t="str">
        <f>HYPERLINK("http://www.uniprot.org/uniprot/A5CA30","tr|A5CA30|A5CA30_VITVI")</f>
        <v>tr|A5CA30|A5CA30_VITVI</v>
      </c>
      <c r="D15044" t="s">
        <v>329</v>
      </c>
      <c r="E15044">
        <v>54.35</v>
      </c>
      <c r="F15044">
        <v>1067</v>
      </c>
      <c r="G15044">
        <v>487</v>
      </c>
      <c r="H15044">
        <v>20</v>
      </c>
      <c r="I15044">
        <v>1</v>
      </c>
      <c r="J15044">
        <v>3141</v>
      </c>
      <c r="K15044">
        <v>1</v>
      </c>
      <c r="L15044">
        <v>209</v>
      </c>
      <c r="M15044">
        <v>1215</v>
      </c>
      <c r="N15044" t="s">
        <v>18</v>
      </c>
      <c r="O15044">
        <v>0</v>
      </c>
      <c r="P15044">
        <v>2969</v>
      </c>
    </row>
    <row r="15045" spans="1:16" x14ac:dyDescent="0.25">
      <c r="A15045" t="s">
        <v>22355</v>
      </c>
      <c r="B15045">
        <v>438</v>
      </c>
      <c r="C15045" s="3" t="str">
        <f>HYPERLINK("http://www.uniprot.org/uniprot/G7JHL4","tr|G7JHL4|G7JHL4_MEDTR")</f>
        <v>tr|G7JHL4|G7JHL4_MEDTR</v>
      </c>
      <c r="D15045" t="s">
        <v>22356</v>
      </c>
      <c r="E15045">
        <v>60.95</v>
      </c>
      <c r="F15045">
        <v>146</v>
      </c>
      <c r="G15045">
        <v>57</v>
      </c>
      <c r="H15045">
        <v>1</v>
      </c>
      <c r="I15045">
        <v>1</v>
      </c>
      <c r="J15045">
        <v>435</v>
      </c>
      <c r="K15045">
        <v>1</v>
      </c>
      <c r="L15045">
        <v>1</v>
      </c>
      <c r="M15045">
        <v>133</v>
      </c>
      <c r="N15045" t="s">
        <v>18</v>
      </c>
      <c r="O15045" s="1">
        <v>1.3438099999999999E-42</v>
      </c>
      <c r="P15045">
        <v>449</v>
      </c>
    </row>
    <row r="15046" spans="1:16" x14ac:dyDescent="0.25">
      <c r="A15046" t="s">
        <v>22357</v>
      </c>
      <c r="B15046">
        <v>3261</v>
      </c>
      <c r="C15046" s="3" t="str">
        <f>HYPERLINK("http://www.uniprot.org/uniprot/K7LT27","tr|K7LT27|K7LT27_SOYBN")</f>
        <v>tr|K7LT27|K7LT27_SOYBN</v>
      </c>
      <c r="D15046" t="s">
        <v>28</v>
      </c>
      <c r="E15046">
        <v>70.430000000000007</v>
      </c>
      <c r="F15046">
        <v>558</v>
      </c>
      <c r="G15046">
        <v>165</v>
      </c>
      <c r="H15046">
        <v>3</v>
      </c>
      <c r="I15046">
        <v>265</v>
      </c>
      <c r="J15046">
        <v>1929</v>
      </c>
      <c r="K15046">
        <v>1</v>
      </c>
      <c r="L15046">
        <v>43</v>
      </c>
      <c r="M15046">
        <v>600</v>
      </c>
      <c r="N15046" t="s">
        <v>18</v>
      </c>
      <c r="O15046">
        <v>0</v>
      </c>
      <c r="P15046">
        <v>2076</v>
      </c>
    </row>
    <row r="15047" spans="1:16" x14ac:dyDescent="0.25">
      <c r="A15047" t="s">
        <v>22358</v>
      </c>
      <c r="B15047">
        <v>1365</v>
      </c>
      <c r="C15047" s="3" t="str">
        <f>HYPERLINK("http://www.uniprot.org/uniprot/I1NDE9","tr|I1NDE9|I1NDE9_SOYBN")</f>
        <v>tr|I1NDE9|I1NDE9_SOYBN</v>
      </c>
      <c r="D15047" t="s">
        <v>28</v>
      </c>
      <c r="E15047">
        <v>68.58</v>
      </c>
      <c r="F15047">
        <v>487</v>
      </c>
      <c r="G15047">
        <v>153</v>
      </c>
      <c r="H15047">
        <v>38</v>
      </c>
      <c r="I15047">
        <v>1</v>
      </c>
      <c r="J15047">
        <v>1347</v>
      </c>
      <c r="K15047">
        <v>1</v>
      </c>
      <c r="L15047">
        <v>9</v>
      </c>
      <c r="M15047">
        <v>491</v>
      </c>
      <c r="N15047" t="s">
        <v>18</v>
      </c>
      <c r="O15047">
        <v>0</v>
      </c>
      <c r="P15047">
        <v>1664</v>
      </c>
    </row>
    <row r="15048" spans="1:16" x14ac:dyDescent="0.25">
      <c r="A15048" t="s">
        <v>22359</v>
      </c>
      <c r="B15048">
        <v>576</v>
      </c>
      <c r="C15048" s="3" t="str">
        <f>HYPERLINK("http://www.uniprot.org/uniprot/G7JR22","tr|G7JR22|G7JR22_MEDTR")</f>
        <v>tr|G7JR22|G7JR22_MEDTR</v>
      </c>
      <c r="D15048" t="s">
        <v>22360</v>
      </c>
      <c r="E15048">
        <v>85.08</v>
      </c>
      <c r="F15048">
        <v>181</v>
      </c>
      <c r="G15048">
        <v>27</v>
      </c>
      <c r="H15048">
        <v>1</v>
      </c>
      <c r="I15048">
        <v>1</v>
      </c>
      <c r="J15048">
        <v>540</v>
      </c>
      <c r="K15048">
        <v>1</v>
      </c>
      <c r="L15048">
        <v>1</v>
      </c>
      <c r="M15048">
        <v>181</v>
      </c>
      <c r="N15048" t="s">
        <v>18</v>
      </c>
      <c r="O15048" s="1">
        <v>5.1523999999999997E-84</v>
      </c>
      <c r="P15048">
        <v>807</v>
      </c>
    </row>
    <row r="15049" spans="1:16" x14ac:dyDescent="0.25">
      <c r="A15049" t="s">
        <v>22361</v>
      </c>
      <c r="B15049">
        <v>675</v>
      </c>
      <c r="C15049" s="3" t="str">
        <f>HYPERLINK("http://www.uniprot.org/uniprot/I1KGA8","tr|I1KGA8|I1KGA8_SOYBN")</f>
        <v>tr|I1KGA8|I1KGA8_SOYBN</v>
      </c>
      <c r="D15049" t="s">
        <v>28</v>
      </c>
      <c r="E15049">
        <v>84.48</v>
      </c>
      <c r="F15049">
        <v>116</v>
      </c>
      <c r="G15049">
        <v>18</v>
      </c>
      <c r="H15049">
        <v>0</v>
      </c>
      <c r="I15049">
        <v>253</v>
      </c>
      <c r="J15049">
        <v>600</v>
      </c>
      <c r="K15049">
        <v>1</v>
      </c>
      <c r="L15049">
        <v>360</v>
      </c>
      <c r="M15049">
        <v>474</v>
      </c>
      <c r="N15049" t="s">
        <v>18</v>
      </c>
      <c r="O15049" s="1">
        <v>8.7389399999999998E-51</v>
      </c>
      <c r="P15049">
        <v>522</v>
      </c>
    </row>
    <row r="15050" spans="1:16" x14ac:dyDescent="0.25">
      <c r="A15050" t="s">
        <v>22362</v>
      </c>
      <c r="B15050">
        <v>1461</v>
      </c>
      <c r="C15050" s="3" t="str">
        <f>HYPERLINK("http://www.uniprot.org/uniprot/G7L970","tr|G7L970|G7L970_MEDTR")</f>
        <v>tr|G7L970|G7L970_MEDTR</v>
      </c>
      <c r="D15050" t="s">
        <v>22363</v>
      </c>
      <c r="E15050">
        <v>94.03</v>
      </c>
      <c r="F15050">
        <v>486</v>
      </c>
      <c r="G15050">
        <v>29</v>
      </c>
      <c r="H15050">
        <v>0</v>
      </c>
      <c r="I15050">
        <v>1</v>
      </c>
      <c r="J15050">
        <v>1458</v>
      </c>
      <c r="K15050">
        <v>1</v>
      </c>
      <c r="L15050">
        <v>39</v>
      </c>
      <c r="M15050">
        <v>524</v>
      </c>
      <c r="N15050" t="s">
        <v>18</v>
      </c>
      <c r="O15050">
        <v>0</v>
      </c>
      <c r="P15050">
        <v>2411</v>
      </c>
    </row>
    <row r="15051" spans="1:16" x14ac:dyDescent="0.25">
      <c r="A15051" t="s">
        <v>22364</v>
      </c>
      <c r="B15051">
        <v>1686</v>
      </c>
      <c r="C15051" s="3" t="str">
        <f>HYPERLINK("http://www.uniprot.org/uniprot/Q5D875","tr|Q5D875|Q5D875_MEDTR")</f>
        <v>tr|Q5D875|Q5D875_MEDTR</v>
      </c>
      <c r="D15051" t="s">
        <v>22365</v>
      </c>
      <c r="E15051">
        <v>90.4</v>
      </c>
      <c r="F15051">
        <v>563</v>
      </c>
      <c r="G15051">
        <v>54</v>
      </c>
      <c r="H15051">
        <v>2</v>
      </c>
      <c r="I15051">
        <v>1</v>
      </c>
      <c r="J15051">
        <v>1683</v>
      </c>
      <c r="K15051">
        <v>1</v>
      </c>
      <c r="L15051">
        <v>1</v>
      </c>
      <c r="M15051">
        <v>560</v>
      </c>
      <c r="N15051" t="s">
        <v>18</v>
      </c>
      <c r="O15051">
        <v>0</v>
      </c>
      <c r="P15051">
        <v>2595</v>
      </c>
    </row>
    <row r="15052" spans="1:16" x14ac:dyDescent="0.25">
      <c r="A15052" t="s">
        <v>22366</v>
      </c>
      <c r="B15052">
        <v>762</v>
      </c>
      <c r="C15052" s="3" t="str">
        <f>HYPERLINK("http://www.uniprot.org/uniprot/G7KAL7","tr|G7KAL7|G7KAL7_MEDTR")</f>
        <v>tr|G7KAL7|G7KAL7_MEDTR</v>
      </c>
      <c r="D15052" t="s">
        <v>22367</v>
      </c>
      <c r="E15052">
        <v>58.14</v>
      </c>
      <c r="F15052">
        <v>270</v>
      </c>
      <c r="G15052">
        <v>113</v>
      </c>
      <c r="H15052">
        <v>17</v>
      </c>
      <c r="I15052">
        <v>1</v>
      </c>
      <c r="J15052">
        <v>759</v>
      </c>
      <c r="K15052">
        <v>1</v>
      </c>
      <c r="L15052">
        <v>1</v>
      </c>
      <c r="M15052">
        <v>263</v>
      </c>
      <c r="N15052" t="s">
        <v>18</v>
      </c>
      <c r="O15052" s="1">
        <v>4.7614300000000002E-65</v>
      </c>
      <c r="P15052">
        <v>646</v>
      </c>
    </row>
    <row r="15053" spans="1:16" x14ac:dyDescent="0.25">
      <c r="A15053" t="s">
        <v>22368</v>
      </c>
      <c r="B15053">
        <v>861</v>
      </c>
      <c r="C15053" s="3" t="str">
        <f>HYPERLINK("http://www.uniprot.org/uniprot/A5B592","tr|A5B592|A5B592_VITVI")</f>
        <v>tr|A5B592|A5B592_VITVI</v>
      </c>
      <c r="D15053" t="s">
        <v>250</v>
      </c>
      <c r="E15053">
        <v>29.59</v>
      </c>
      <c r="F15053">
        <v>294</v>
      </c>
      <c r="G15053">
        <v>207</v>
      </c>
      <c r="H15053">
        <v>8</v>
      </c>
      <c r="I15053">
        <v>1</v>
      </c>
      <c r="J15053">
        <v>858</v>
      </c>
      <c r="K15053">
        <v>1</v>
      </c>
      <c r="L15053">
        <v>1094</v>
      </c>
      <c r="M15053">
        <v>1377</v>
      </c>
      <c r="N15053" t="s">
        <v>18</v>
      </c>
      <c r="O15053" s="1">
        <v>1.6558700000000001E-22</v>
      </c>
      <c r="P15053">
        <v>280</v>
      </c>
    </row>
    <row r="15054" spans="1:16" x14ac:dyDescent="0.25">
      <c r="A15054" t="s">
        <v>22369</v>
      </c>
      <c r="B15054">
        <v>570</v>
      </c>
      <c r="C15054" s="3" t="str">
        <f>HYPERLINK("http://www.uniprot.org/uniprot/G7IWS9","tr|G7IWS9|G7IWS9_MEDTR")</f>
        <v>tr|G7IWS9|G7IWS9_MEDTR</v>
      </c>
      <c r="D15054" t="s">
        <v>17716</v>
      </c>
      <c r="E15054">
        <v>46.27</v>
      </c>
      <c r="F15054">
        <v>188</v>
      </c>
      <c r="G15054">
        <v>101</v>
      </c>
      <c r="H15054">
        <v>3</v>
      </c>
      <c r="I15054">
        <v>13</v>
      </c>
      <c r="J15054">
        <v>567</v>
      </c>
      <c r="K15054">
        <v>1</v>
      </c>
      <c r="L15054">
        <v>90</v>
      </c>
      <c r="M15054">
        <v>268</v>
      </c>
      <c r="N15054" t="s">
        <v>18</v>
      </c>
      <c r="O15054" s="1">
        <v>5.03461E-36</v>
      </c>
      <c r="P15054">
        <v>393</v>
      </c>
    </row>
    <row r="15055" spans="1:16" x14ac:dyDescent="0.25">
      <c r="A15055" t="s">
        <v>22370</v>
      </c>
      <c r="B15055">
        <v>657</v>
      </c>
      <c r="C15055" s="3" t="str">
        <f>HYPERLINK("http://www.uniprot.org/uniprot/A2Q236","tr|A2Q236|A2Q236_MEDTR")</f>
        <v>tr|A2Q236|A2Q236_MEDTR</v>
      </c>
      <c r="D15055" t="s">
        <v>22371</v>
      </c>
      <c r="E15055">
        <v>58.75</v>
      </c>
      <c r="F15055">
        <v>177</v>
      </c>
      <c r="G15055">
        <v>73</v>
      </c>
      <c r="H15055">
        <v>0</v>
      </c>
      <c r="I15055">
        <v>43</v>
      </c>
      <c r="J15055">
        <v>573</v>
      </c>
      <c r="K15055">
        <v>1</v>
      </c>
      <c r="L15055">
        <v>14</v>
      </c>
      <c r="M15055">
        <v>186</v>
      </c>
      <c r="N15055" t="s">
        <v>18</v>
      </c>
      <c r="O15055" s="1">
        <v>5.0873399999999996E-53</v>
      </c>
      <c r="P15055">
        <v>541</v>
      </c>
    </row>
    <row r="15056" spans="1:16" x14ac:dyDescent="0.25">
      <c r="A15056" t="s">
        <v>22372</v>
      </c>
      <c r="B15056">
        <v>2403</v>
      </c>
      <c r="C15056" s="3" t="str">
        <f>HYPERLINK("http://www.uniprot.org/uniprot/G7ZUQ4","tr|G7ZUQ4|G7ZUQ4_MEDTR")</f>
        <v>tr|G7ZUQ4|G7ZUQ4_MEDTR</v>
      </c>
      <c r="D15056" t="s">
        <v>22373</v>
      </c>
      <c r="E15056">
        <v>83.73</v>
      </c>
      <c r="F15056">
        <v>836</v>
      </c>
      <c r="G15056">
        <v>136</v>
      </c>
      <c r="H15056">
        <v>45</v>
      </c>
      <c r="I15056">
        <v>1</v>
      </c>
      <c r="J15056">
        <v>2373</v>
      </c>
      <c r="K15056">
        <v>1</v>
      </c>
      <c r="L15056">
        <v>1</v>
      </c>
      <c r="M15056">
        <v>836</v>
      </c>
      <c r="N15056" t="s">
        <v>18</v>
      </c>
      <c r="O15056">
        <v>0</v>
      </c>
      <c r="P15056">
        <v>3853</v>
      </c>
    </row>
    <row r="15057" spans="1:16" x14ac:dyDescent="0.25">
      <c r="A15057" t="s">
        <v>22374</v>
      </c>
      <c r="B15057">
        <v>471</v>
      </c>
      <c r="C15057" s="3" t="str">
        <f>HYPERLINK("http://www.uniprot.org/uniprot/G7K7C1","tr|G7K7C1|G7K7C1_MEDTR")</f>
        <v>tr|G7K7C1|G7K7C1_MEDTR</v>
      </c>
      <c r="D15057" t="s">
        <v>22375</v>
      </c>
      <c r="E15057">
        <v>91.61</v>
      </c>
      <c r="F15057">
        <v>155</v>
      </c>
      <c r="G15057">
        <v>13</v>
      </c>
      <c r="H15057">
        <v>1</v>
      </c>
      <c r="I15057">
        <v>1</v>
      </c>
      <c r="J15057">
        <v>462</v>
      </c>
      <c r="K15057">
        <v>1</v>
      </c>
      <c r="L15057">
        <v>1</v>
      </c>
      <c r="M15057">
        <v>155</v>
      </c>
      <c r="N15057" t="s">
        <v>18</v>
      </c>
      <c r="O15057" s="1">
        <v>9.6519000000000003E-70</v>
      </c>
      <c r="P15057">
        <v>683</v>
      </c>
    </row>
    <row r="15058" spans="1:16" x14ac:dyDescent="0.25">
      <c r="A15058" t="s">
        <v>22376</v>
      </c>
      <c r="B15058">
        <v>285</v>
      </c>
      <c r="C15058" s="3" t="str">
        <f>HYPERLINK("http://www.uniprot.org/uniprot/B9HM73","tr|B9HM73|B9HM73_POPTR")</f>
        <v>tr|B9HM73|B9HM73_POPTR</v>
      </c>
      <c r="D15058" t="s">
        <v>22377</v>
      </c>
      <c r="E15058">
        <v>74.19</v>
      </c>
      <c r="F15058">
        <v>93</v>
      </c>
      <c r="G15058">
        <v>24</v>
      </c>
      <c r="H15058">
        <v>0</v>
      </c>
      <c r="I15058">
        <v>4</v>
      </c>
      <c r="J15058">
        <v>282</v>
      </c>
      <c r="K15058">
        <v>1</v>
      </c>
      <c r="L15058">
        <v>213</v>
      </c>
      <c r="M15058">
        <v>305</v>
      </c>
      <c r="N15058" t="s">
        <v>18</v>
      </c>
      <c r="O15058" s="1">
        <v>2.1213E-32</v>
      </c>
      <c r="P15058">
        <v>361</v>
      </c>
    </row>
    <row r="15059" spans="1:16" x14ac:dyDescent="0.25">
      <c r="A15059" t="s">
        <v>22378</v>
      </c>
      <c r="B15059">
        <v>3906</v>
      </c>
      <c r="C15059" s="3" t="str">
        <f>HYPERLINK("http://www.uniprot.org/uniprot/G7KST2","tr|G7KST2|G7KST2_MEDTR")</f>
        <v>tr|G7KST2|G7KST2_MEDTR</v>
      </c>
      <c r="D15059" t="s">
        <v>22379</v>
      </c>
      <c r="E15059">
        <v>76.27</v>
      </c>
      <c r="F15059">
        <v>1315</v>
      </c>
      <c r="G15059">
        <v>312</v>
      </c>
      <c r="H15059">
        <v>32</v>
      </c>
      <c r="I15059">
        <v>10</v>
      </c>
      <c r="J15059">
        <v>3858</v>
      </c>
      <c r="K15059">
        <v>1</v>
      </c>
      <c r="L15059">
        <v>2</v>
      </c>
      <c r="M15059">
        <v>1297</v>
      </c>
      <c r="N15059" t="s">
        <v>18</v>
      </c>
      <c r="O15059">
        <v>0</v>
      </c>
      <c r="P15059">
        <v>4957</v>
      </c>
    </row>
    <row r="15060" spans="1:16" x14ac:dyDescent="0.25">
      <c r="A15060" t="s">
        <v>22380</v>
      </c>
      <c r="B15060">
        <v>450</v>
      </c>
      <c r="C15060" s="3" t="str">
        <f>HYPERLINK("http://www.uniprot.org/uniprot/G7L3N5","tr|G7L3N5|G7L3N5_MEDTR")</f>
        <v>tr|G7L3N5|G7L3N5_MEDTR</v>
      </c>
      <c r="D15060" t="s">
        <v>22381</v>
      </c>
      <c r="E15060">
        <v>100</v>
      </c>
      <c r="F15060">
        <v>149</v>
      </c>
      <c r="G15060">
        <v>0</v>
      </c>
      <c r="H15060">
        <v>0</v>
      </c>
      <c r="I15060">
        <v>1</v>
      </c>
      <c r="J15060">
        <v>447</v>
      </c>
      <c r="K15060">
        <v>1</v>
      </c>
      <c r="L15060">
        <v>1</v>
      </c>
      <c r="M15060">
        <v>149</v>
      </c>
      <c r="N15060" t="s">
        <v>18</v>
      </c>
      <c r="O15060" s="1">
        <v>1.94716E-78</v>
      </c>
      <c r="P15060">
        <v>758</v>
      </c>
    </row>
    <row r="15061" spans="1:16" x14ac:dyDescent="0.25">
      <c r="A15061" t="s">
        <v>22382</v>
      </c>
      <c r="B15061">
        <v>528</v>
      </c>
      <c r="C15061" s="3" t="str">
        <f>HYPERLINK("http://www.uniprot.org/uniprot/G7KXU9","tr|G7KXU9|G7KXU9_MEDTR")</f>
        <v>tr|G7KXU9|G7KXU9_MEDTR</v>
      </c>
      <c r="D15061" t="s">
        <v>22383</v>
      </c>
      <c r="E15061">
        <v>83.58</v>
      </c>
      <c r="F15061">
        <v>134</v>
      </c>
      <c r="G15061">
        <v>22</v>
      </c>
      <c r="H15061">
        <v>0</v>
      </c>
      <c r="I15061">
        <v>124</v>
      </c>
      <c r="J15061">
        <v>525</v>
      </c>
      <c r="K15061">
        <v>1</v>
      </c>
      <c r="L15061">
        <v>53</v>
      </c>
      <c r="M15061">
        <v>186</v>
      </c>
      <c r="N15061" t="s">
        <v>18</v>
      </c>
      <c r="O15061" s="1">
        <v>7.31812E-57</v>
      </c>
      <c r="P15061">
        <v>572</v>
      </c>
    </row>
    <row r="15062" spans="1:16" x14ac:dyDescent="0.25">
      <c r="A15062" t="s">
        <v>22384</v>
      </c>
      <c r="B15062">
        <v>1446</v>
      </c>
      <c r="C15062" s="3" t="str">
        <f>HYPERLINK("http://www.uniprot.org/uniprot/G0ZE03","tr|G0ZE03|G0ZE03_PHAVU")</f>
        <v>tr|G0ZE03|G0ZE03_PHAVU</v>
      </c>
      <c r="D15062" t="s">
        <v>22385</v>
      </c>
      <c r="E15062">
        <v>84.16</v>
      </c>
      <c r="F15062">
        <v>480</v>
      </c>
      <c r="G15062">
        <v>76</v>
      </c>
      <c r="H15062">
        <v>0</v>
      </c>
      <c r="I15062">
        <v>1</v>
      </c>
      <c r="J15062">
        <v>1440</v>
      </c>
      <c r="K15062">
        <v>1</v>
      </c>
      <c r="L15062">
        <v>1</v>
      </c>
      <c r="M15062">
        <v>480</v>
      </c>
      <c r="N15062" t="s">
        <v>18</v>
      </c>
      <c r="O15062">
        <v>0</v>
      </c>
      <c r="P15062">
        <v>2153</v>
      </c>
    </row>
    <row r="15063" spans="1:16" x14ac:dyDescent="0.25">
      <c r="A15063" t="s">
        <v>22386</v>
      </c>
      <c r="B15063">
        <v>1428</v>
      </c>
      <c r="C15063" s="3" t="str">
        <f>HYPERLINK("http://www.uniprot.org/uniprot/G7I4Y3","tr|G7I4Y3|G7I4Y3_MEDTR")</f>
        <v>tr|G7I4Y3|G7I4Y3_MEDTR</v>
      </c>
      <c r="D15063" t="s">
        <v>22387</v>
      </c>
      <c r="E15063">
        <v>76.53</v>
      </c>
      <c r="F15063">
        <v>439</v>
      </c>
      <c r="G15063">
        <v>103</v>
      </c>
      <c r="H15063">
        <v>2</v>
      </c>
      <c r="I15063">
        <v>46</v>
      </c>
      <c r="J15063">
        <v>1356</v>
      </c>
      <c r="K15063">
        <v>1</v>
      </c>
      <c r="L15063">
        <v>1</v>
      </c>
      <c r="M15063">
        <v>439</v>
      </c>
      <c r="N15063" t="s">
        <v>18</v>
      </c>
      <c r="O15063">
        <v>0</v>
      </c>
      <c r="P15063">
        <v>1736</v>
      </c>
    </row>
    <row r="15064" spans="1:16" x14ac:dyDescent="0.25">
      <c r="A15064" t="s">
        <v>22388</v>
      </c>
      <c r="B15064">
        <v>2097</v>
      </c>
      <c r="C15064" s="3" t="str">
        <f>HYPERLINK("http://www.uniprot.org/uniprot/I1KKQ3","tr|I1KKQ3|I1KKQ3_SOYBN")</f>
        <v>tr|I1KKQ3|I1KKQ3_SOYBN</v>
      </c>
      <c r="D15064" t="s">
        <v>71</v>
      </c>
      <c r="E15064">
        <v>71.91</v>
      </c>
      <c r="F15064">
        <v>698</v>
      </c>
      <c r="G15064">
        <v>196</v>
      </c>
      <c r="H15064">
        <v>2</v>
      </c>
      <c r="I15064">
        <v>1</v>
      </c>
      <c r="J15064">
        <v>2088</v>
      </c>
      <c r="K15064">
        <v>1</v>
      </c>
      <c r="L15064">
        <v>193</v>
      </c>
      <c r="M15064">
        <v>886</v>
      </c>
      <c r="N15064" t="s">
        <v>18</v>
      </c>
      <c r="O15064">
        <v>0</v>
      </c>
      <c r="P15064">
        <v>2547</v>
      </c>
    </row>
    <row r="15065" spans="1:16" x14ac:dyDescent="0.25">
      <c r="A15065" t="s">
        <v>22389</v>
      </c>
      <c r="B15065">
        <v>879</v>
      </c>
      <c r="C15065" s="3" t="str">
        <f>HYPERLINK("http://www.uniprot.org/uniprot/F0V437","tr|F0V437|F0V437_MEDTR")</f>
        <v>tr|F0V437|F0V437_MEDTR</v>
      </c>
      <c r="D15065" t="s">
        <v>22390</v>
      </c>
      <c r="E15065">
        <v>68.22</v>
      </c>
      <c r="F15065">
        <v>321</v>
      </c>
      <c r="G15065">
        <v>102</v>
      </c>
      <c r="H15065">
        <v>29</v>
      </c>
      <c r="I15065">
        <v>1</v>
      </c>
      <c r="J15065">
        <v>876</v>
      </c>
      <c r="K15065">
        <v>1</v>
      </c>
      <c r="L15065">
        <v>1</v>
      </c>
      <c r="M15065">
        <v>321</v>
      </c>
      <c r="N15065" t="s">
        <v>18</v>
      </c>
      <c r="O15065" s="1">
        <v>7.8308099999999997E-100</v>
      </c>
      <c r="P15065">
        <v>947</v>
      </c>
    </row>
    <row r="15066" spans="1:16" x14ac:dyDescent="0.25">
      <c r="A15066" t="s">
        <v>22391</v>
      </c>
      <c r="B15066">
        <v>5994</v>
      </c>
      <c r="C15066" s="3" t="str">
        <f>HYPERLINK("http://www.uniprot.org/uniprot/I1JSQ3","tr|I1JSQ3|I1JSQ3_SOYBN")</f>
        <v>tr|I1JSQ3|I1JSQ3_SOYBN</v>
      </c>
      <c r="D15066" t="s">
        <v>71</v>
      </c>
      <c r="E15066">
        <v>81.39</v>
      </c>
      <c r="F15066">
        <v>2042</v>
      </c>
      <c r="G15066">
        <v>380</v>
      </c>
      <c r="H15066">
        <v>45</v>
      </c>
      <c r="I15066">
        <v>1</v>
      </c>
      <c r="J15066">
        <v>5991</v>
      </c>
      <c r="K15066">
        <v>1</v>
      </c>
      <c r="L15066">
        <v>1</v>
      </c>
      <c r="M15066">
        <v>2035</v>
      </c>
      <c r="N15066" t="s">
        <v>18</v>
      </c>
      <c r="O15066">
        <v>0</v>
      </c>
      <c r="P15066">
        <v>8463</v>
      </c>
    </row>
    <row r="15067" spans="1:16" x14ac:dyDescent="0.25">
      <c r="A15067" t="s">
        <v>22392</v>
      </c>
      <c r="B15067">
        <v>918</v>
      </c>
      <c r="C15067" s="3" t="str">
        <f>HYPERLINK("http://www.uniprot.org/uniprot/B7FJT2","tr|B7FJT2|B7FJT2_MEDTR")</f>
        <v>tr|B7FJT2|B7FJT2_MEDTR</v>
      </c>
      <c r="D15067" t="s">
        <v>581</v>
      </c>
      <c r="E15067">
        <v>74.75</v>
      </c>
      <c r="F15067">
        <v>305</v>
      </c>
      <c r="G15067">
        <v>77</v>
      </c>
      <c r="H15067">
        <v>0</v>
      </c>
      <c r="I15067">
        <v>1</v>
      </c>
      <c r="J15067">
        <v>915</v>
      </c>
      <c r="K15067">
        <v>1</v>
      </c>
      <c r="L15067">
        <v>1</v>
      </c>
      <c r="M15067">
        <v>298</v>
      </c>
      <c r="N15067" t="s">
        <v>18</v>
      </c>
      <c r="O15067" s="1">
        <v>3.51009E-122</v>
      </c>
      <c r="P15067">
        <v>1140</v>
      </c>
    </row>
    <row r="15068" spans="1:16" x14ac:dyDescent="0.25">
      <c r="A15068" t="s">
        <v>22393</v>
      </c>
      <c r="B15068">
        <v>486</v>
      </c>
      <c r="C15068" s="3" t="str">
        <f>HYPERLINK("http://www.uniprot.org/uniprot/H3JL18","tr|H3JL18|H3JL18_STRPU")</f>
        <v>tr|H3JL18|H3JL18_STRPU</v>
      </c>
      <c r="D15068" t="s">
        <v>21766</v>
      </c>
      <c r="E15068">
        <v>24.48</v>
      </c>
      <c r="F15068">
        <v>147</v>
      </c>
      <c r="G15068">
        <v>111</v>
      </c>
      <c r="H15068">
        <v>6</v>
      </c>
      <c r="I15068">
        <v>48</v>
      </c>
      <c r="J15068">
        <v>470</v>
      </c>
      <c r="K15068">
        <v>3</v>
      </c>
      <c r="L15068">
        <v>1544</v>
      </c>
      <c r="M15068">
        <v>1669</v>
      </c>
      <c r="N15068" t="s">
        <v>18</v>
      </c>
      <c r="O15068" s="1">
        <v>8.9846900000000005E-7</v>
      </c>
      <c r="P15068">
        <v>140</v>
      </c>
    </row>
    <row r="15069" spans="1:16" x14ac:dyDescent="0.25">
      <c r="A15069" t="s">
        <v>22394</v>
      </c>
      <c r="B15069">
        <v>1152</v>
      </c>
      <c r="C15069" s="3" t="str">
        <f>HYPERLINK("http://www.uniprot.org/uniprot/G7JHL2","tr|G7JHL2|G7JHL2_MEDTR")</f>
        <v>tr|G7JHL2|G7JHL2_MEDTR</v>
      </c>
      <c r="D15069" t="s">
        <v>22395</v>
      </c>
      <c r="E15069">
        <v>62.05</v>
      </c>
      <c r="F15069">
        <v>390</v>
      </c>
      <c r="G15069">
        <v>148</v>
      </c>
      <c r="H15069">
        <v>7</v>
      </c>
      <c r="I15069">
        <v>1</v>
      </c>
      <c r="J15069">
        <v>1149</v>
      </c>
      <c r="K15069">
        <v>1</v>
      </c>
      <c r="L15069">
        <v>1</v>
      </c>
      <c r="M15069">
        <v>390</v>
      </c>
      <c r="N15069" t="s">
        <v>18</v>
      </c>
      <c r="O15069" s="1">
        <v>2.5406699999999999E-113</v>
      </c>
      <c r="P15069">
        <v>1065</v>
      </c>
    </row>
    <row r="15070" spans="1:16" x14ac:dyDescent="0.25">
      <c r="A15070" t="s">
        <v>22396</v>
      </c>
      <c r="B15070">
        <v>5931</v>
      </c>
      <c r="C15070" s="3" t="str">
        <f>HYPERLINK("http://www.uniprot.org/uniprot/G7JF02","tr|G7JF02|G7JF02_MEDTR")</f>
        <v>tr|G7JF02|G7JF02_MEDTR</v>
      </c>
      <c r="D15070" t="s">
        <v>22397</v>
      </c>
      <c r="E15070">
        <v>85.3</v>
      </c>
      <c r="F15070">
        <v>1974</v>
      </c>
      <c r="G15070">
        <v>290</v>
      </c>
      <c r="H15070">
        <v>0</v>
      </c>
      <c r="I15070">
        <v>7</v>
      </c>
      <c r="J15070">
        <v>5928</v>
      </c>
      <c r="K15070">
        <v>1</v>
      </c>
      <c r="L15070">
        <v>1839</v>
      </c>
      <c r="M15070">
        <v>3764</v>
      </c>
      <c r="N15070" t="s">
        <v>18</v>
      </c>
      <c r="O15070">
        <v>0</v>
      </c>
      <c r="P15070">
        <v>8380</v>
      </c>
    </row>
    <row r="15071" spans="1:16" x14ac:dyDescent="0.25">
      <c r="A15071" t="s">
        <v>22398</v>
      </c>
      <c r="B15071">
        <v>897</v>
      </c>
      <c r="C15071" s="3" t="str">
        <f>HYPERLINK("http://www.uniprot.org/uniprot/K7K3E0","tr|K7K3E0|K7K3E0_SOYBN")</f>
        <v>tr|K7K3E0|K7K3E0_SOYBN</v>
      </c>
      <c r="D15071" t="s">
        <v>28</v>
      </c>
      <c r="E15071">
        <v>43.42</v>
      </c>
      <c r="F15071">
        <v>350</v>
      </c>
      <c r="G15071">
        <v>198</v>
      </c>
      <c r="H15071">
        <v>60</v>
      </c>
      <c r="I15071">
        <v>1</v>
      </c>
      <c r="J15071">
        <v>870</v>
      </c>
      <c r="K15071">
        <v>1</v>
      </c>
      <c r="L15071">
        <v>14</v>
      </c>
      <c r="M15071">
        <v>337</v>
      </c>
      <c r="N15071" t="s">
        <v>18</v>
      </c>
      <c r="O15071" s="1">
        <v>6.0834799999999999E-71</v>
      </c>
      <c r="P15071">
        <v>698</v>
      </c>
    </row>
    <row r="15072" spans="1:16" x14ac:dyDescent="0.25">
      <c r="A15072" t="s">
        <v>22399</v>
      </c>
      <c r="B15072">
        <v>618</v>
      </c>
      <c r="C15072" s="3" t="str">
        <f>HYPERLINK("http://www.uniprot.org/uniprot/G7JR24","tr|G7JR24|G7JR24_MEDTR")</f>
        <v>tr|G7JR24|G7JR24_MEDTR</v>
      </c>
      <c r="D15072" t="s">
        <v>22400</v>
      </c>
      <c r="E15072">
        <v>79.709999999999994</v>
      </c>
      <c r="F15072">
        <v>207</v>
      </c>
      <c r="G15072">
        <v>42</v>
      </c>
      <c r="H15072">
        <v>2</v>
      </c>
      <c r="I15072">
        <v>1</v>
      </c>
      <c r="J15072">
        <v>615</v>
      </c>
      <c r="K15072">
        <v>1</v>
      </c>
      <c r="L15072">
        <v>14</v>
      </c>
      <c r="M15072">
        <v>220</v>
      </c>
      <c r="N15072" t="s">
        <v>18</v>
      </c>
      <c r="O15072" s="1">
        <v>2.6019E-90</v>
      </c>
      <c r="P15072">
        <v>862</v>
      </c>
    </row>
    <row r="15073" spans="1:16" x14ac:dyDescent="0.25">
      <c r="A15073" t="s">
        <v>22401</v>
      </c>
      <c r="B15073">
        <v>1722</v>
      </c>
      <c r="C15073" s="3" t="str">
        <f>HYPERLINK("http://www.uniprot.org/uniprot/Q43856","tr|Q43856|Q43856_VICFA")</f>
        <v>tr|Q43856|Q43856_VICFA</v>
      </c>
      <c r="D15073" t="s">
        <v>22402</v>
      </c>
      <c r="E15073">
        <v>81.7</v>
      </c>
      <c r="F15073">
        <v>574</v>
      </c>
      <c r="G15073">
        <v>105</v>
      </c>
      <c r="H15073">
        <v>5</v>
      </c>
      <c r="I15073">
        <v>10</v>
      </c>
      <c r="J15073">
        <v>1716</v>
      </c>
      <c r="K15073">
        <v>1</v>
      </c>
      <c r="L15073">
        <v>6</v>
      </c>
      <c r="M15073">
        <v>579</v>
      </c>
      <c r="N15073" t="s">
        <v>18</v>
      </c>
      <c r="O15073">
        <v>0</v>
      </c>
      <c r="P15073">
        <v>2529</v>
      </c>
    </row>
    <row r="15074" spans="1:16" x14ac:dyDescent="0.25">
      <c r="A15074" t="s">
        <v>22403</v>
      </c>
      <c r="B15074">
        <v>1755</v>
      </c>
      <c r="C15074" s="3" t="str">
        <f>HYPERLINK("http://www.uniprot.org/uniprot/G7L971","tr|G7L971|G7L971_MEDTR")</f>
        <v>tr|G7L971|G7L971_MEDTR</v>
      </c>
      <c r="D15074" t="s">
        <v>22404</v>
      </c>
      <c r="E15074">
        <v>77.3</v>
      </c>
      <c r="F15074">
        <v>586</v>
      </c>
      <c r="G15074">
        <v>133</v>
      </c>
      <c r="H15074">
        <v>2</v>
      </c>
      <c r="I15074">
        <v>1</v>
      </c>
      <c r="J15074">
        <v>1752</v>
      </c>
      <c r="K15074">
        <v>1</v>
      </c>
      <c r="L15074">
        <v>1</v>
      </c>
      <c r="M15074">
        <v>582</v>
      </c>
      <c r="N15074" t="s">
        <v>18</v>
      </c>
      <c r="O15074">
        <v>0</v>
      </c>
      <c r="P15074">
        <v>2325</v>
      </c>
    </row>
    <row r="15075" spans="1:16" x14ac:dyDescent="0.25">
      <c r="A15075" t="s">
        <v>22405</v>
      </c>
      <c r="B15075">
        <v>1098</v>
      </c>
      <c r="C15075" s="3" t="str">
        <f>HYPERLINK("http://www.uniprot.org/uniprot/Q40344","tr|Q40344|Q40344_MEDSA")</f>
        <v>tr|Q40344|Q40344_MEDSA</v>
      </c>
      <c r="D15075" t="s">
        <v>22406</v>
      </c>
      <c r="E15075">
        <v>85.95</v>
      </c>
      <c r="F15075">
        <v>356</v>
      </c>
      <c r="G15075">
        <v>50</v>
      </c>
      <c r="H15075">
        <v>0</v>
      </c>
      <c r="I15075">
        <v>1</v>
      </c>
      <c r="J15075">
        <v>1068</v>
      </c>
      <c r="K15075">
        <v>1</v>
      </c>
      <c r="L15075">
        <v>1</v>
      </c>
      <c r="M15075">
        <v>356</v>
      </c>
      <c r="N15075" t="s">
        <v>18</v>
      </c>
      <c r="O15075">
        <v>0</v>
      </c>
      <c r="P15075">
        <v>1649</v>
      </c>
    </row>
    <row r="15076" spans="1:16" x14ac:dyDescent="0.25">
      <c r="A15076" t="s">
        <v>22407</v>
      </c>
      <c r="B15076">
        <v>861</v>
      </c>
      <c r="C15076" s="3" t="str">
        <f>HYPERLINK("http://www.uniprot.org/uniprot/G7KAL6","tr|G7KAL6|G7KAL6_MEDTR")</f>
        <v>tr|G7KAL6|G7KAL6_MEDTR</v>
      </c>
      <c r="D15076" t="s">
        <v>22408</v>
      </c>
      <c r="E15076">
        <v>57.44</v>
      </c>
      <c r="F15076">
        <v>329</v>
      </c>
      <c r="G15076">
        <v>140</v>
      </c>
      <c r="H15076">
        <v>43</v>
      </c>
      <c r="I15076">
        <v>1</v>
      </c>
      <c r="J15076">
        <v>858</v>
      </c>
      <c r="K15076">
        <v>1</v>
      </c>
      <c r="L15076">
        <v>1</v>
      </c>
      <c r="M15076">
        <v>320</v>
      </c>
      <c r="N15076" t="s">
        <v>18</v>
      </c>
      <c r="O15076" s="1">
        <v>5.3984600000000002E-90</v>
      </c>
      <c r="P15076">
        <v>862</v>
      </c>
    </row>
    <row r="15077" spans="1:16" x14ac:dyDescent="0.25">
      <c r="A15077" t="s">
        <v>22409</v>
      </c>
      <c r="B15077">
        <v>660</v>
      </c>
      <c r="C15077" s="3" t="str">
        <f>HYPERLINK("http://www.uniprot.org/uniprot/I1M7J9","tr|I1M7J9|I1M7J9_SOYBN")</f>
        <v>tr|I1M7J9|I1M7J9_SOYBN</v>
      </c>
      <c r="D15077" t="s">
        <v>71</v>
      </c>
      <c r="E15077">
        <v>70.77</v>
      </c>
      <c r="F15077">
        <v>219</v>
      </c>
      <c r="G15077">
        <v>64</v>
      </c>
      <c r="H15077">
        <v>1</v>
      </c>
      <c r="I15077">
        <v>1</v>
      </c>
      <c r="J15077">
        <v>654</v>
      </c>
      <c r="K15077">
        <v>1</v>
      </c>
      <c r="L15077">
        <v>345</v>
      </c>
      <c r="M15077">
        <v>563</v>
      </c>
      <c r="N15077" t="s">
        <v>18</v>
      </c>
      <c r="O15077" s="1">
        <v>1.0284500000000001E-85</v>
      </c>
      <c r="P15077">
        <v>823</v>
      </c>
    </row>
    <row r="15078" spans="1:16" x14ac:dyDescent="0.25">
      <c r="A15078" t="s">
        <v>22410</v>
      </c>
      <c r="B15078">
        <v>1401</v>
      </c>
      <c r="C15078" s="3" t="str">
        <f>HYPERLINK("http://www.uniprot.org/uniprot/A6XNC2","tr|A6XNC2|A6XNC2_MEDTR")</f>
        <v>tr|A6XNC2|A6XNC2_MEDTR</v>
      </c>
      <c r="D15078" t="s">
        <v>259</v>
      </c>
      <c r="E15078">
        <v>67.38</v>
      </c>
      <c r="F15078">
        <v>466</v>
      </c>
      <c r="G15078">
        <v>152</v>
      </c>
      <c r="H15078">
        <v>2</v>
      </c>
      <c r="I15078">
        <v>1</v>
      </c>
      <c r="J15078">
        <v>1392</v>
      </c>
      <c r="K15078">
        <v>1</v>
      </c>
      <c r="L15078">
        <v>1</v>
      </c>
      <c r="M15078">
        <v>463</v>
      </c>
      <c r="N15078" t="s">
        <v>18</v>
      </c>
      <c r="O15078" s="1">
        <v>8.7033299999999999E-178</v>
      </c>
      <c r="P15078">
        <v>1622</v>
      </c>
    </row>
    <row r="15079" spans="1:16" x14ac:dyDescent="0.25">
      <c r="A15079" t="s">
        <v>22411</v>
      </c>
      <c r="B15079">
        <v>1350</v>
      </c>
      <c r="C15079" s="3" t="str">
        <f>HYPERLINK("http://www.uniprot.org/uniprot/I1M108","tr|I1M108|I1M108_SOYBN")</f>
        <v>tr|I1M108|I1M108_SOYBN</v>
      </c>
      <c r="D15079" t="s">
        <v>28</v>
      </c>
      <c r="E15079">
        <v>80.77</v>
      </c>
      <c r="F15079">
        <v>411</v>
      </c>
      <c r="G15079">
        <v>79</v>
      </c>
      <c r="H15079">
        <v>0</v>
      </c>
      <c r="I15079">
        <v>43</v>
      </c>
      <c r="J15079">
        <v>1275</v>
      </c>
      <c r="K15079">
        <v>1</v>
      </c>
      <c r="L15079">
        <v>20</v>
      </c>
      <c r="M15079">
        <v>427</v>
      </c>
      <c r="N15079" t="s">
        <v>18</v>
      </c>
      <c r="O15079">
        <v>0</v>
      </c>
      <c r="P15079">
        <v>1776</v>
      </c>
    </row>
    <row r="15080" spans="1:16" x14ac:dyDescent="0.25">
      <c r="A15080" t="s">
        <v>22412</v>
      </c>
      <c r="B15080">
        <v>2535</v>
      </c>
      <c r="C15080" s="3" t="str">
        <f>HYPERLINK("http://www.uniprot.org/uniprot/I1L0E4","tr|I1L0E4|I1L0E4_SOYBN")</f>
        <v>tr|I1L0E4|I1L0E4_SOYBN</v>
      </c>
      <c r="D15080" t="s">
        <v>99</v>
      </c>
      <c r="E15080">
        <v>91.37</v>
      </c>
      <c r="F15080">
        <v>846</v>
      </c>
      <c r="G15080">
        <v>73</v>
      </c>
      <c r="H15080">
        <v>2</v>
      </c>
      <c r="I15080">
        <v>1</v>
      </c>
      <c r="J15080">
        <v>2532</v>
      </c>
      <c r="K15080">
        <v>1</v>
      </c>
      <c r="L15080">
        <v>1</v>
      </c>
      <c r="M15080">
        <v>846</v>
      </c>
      <c r="N15080" t="s">
        <v>18</v>
      </c>
      <c r="O15080">
        <v>0</v>
      </c>
      <c r="P15080">
        <v>4045</v>
      </c>
    </row>
    <row r="15081" spans="1:16" x14ac:dyDescent="0.25">
      <c r="A15081" t="s">
        <v>22413</v>
      </c>
      <c r="B15081">
        <v>657</v>
      </c>
      <c r="C15081" s="3" t="str">
        <f>HYPERLINK("http://www.uniprot.org/uniprot/A5AEG4","tr|A5AEG4|A5AEG4_VITVI")</f>
        <v>tr|A5AEG4|A5AEG4_VITVI</v>
      </c>
      <c r="D15081" t="s">
        <v>2698</v>
      </c>
      <c r="E15081">
        <v>72.3</v>
      </c>
      <c r="F15081">
        <v>213</v>
      </c>
      <c r="G15081">
        <v>59</v>
      </c>
      <c r="H15081">
        <v>0</v>
      </c>
      <c r="I15081">
        <v>1</v>
      </c>
      <c r="J15081">
        <v>639</v>
      </c>
      <c r="K15081">
        <v>1</v>
      </c>
      <c r="L15081">
        <v>120</v>
      </c>
      <c r="M15081">
        <v>332</v>
      </c>
      <c r="N15081" t="s">
        <v>18</v>
      </c>
      <c r="O15081" s="1">
        <v>4.5588200000000001E-86</v>
      </c>
      <c r="P15081">
        <v>826</v>
      </c>
    </row>
    <row r="15082" spans="1:16" x14ac:dyDescent="0.25">
      <c r="A15082" t="s">
        <v>22414</v>
      </c>
      <c r="B15082">
        <v>207</v>
      </c>
      <c r="C15082" s="3" t="str">
        <f>HYPERLINK("http://www.uniprot.org/uniprot/G7JMQ5","tr|G7JMQ5|G7JMQ5_MEDTR")</f>
        <v>tr|G7JMQ5|G7JMQ5_MEDTR</v>
      </c>
      <c r="D15082" t="s">
        <v>22415</v>
      </c>
      <c r="E15082">
        <v>84.84</v>
      </c>
      <c r="F15082">
        <v>33</v>
      </c>
      <c r="G15082">
        <v>5</v>
      </c>
      <c r="H15082">
        <v>0</v>
      </c>
      <c r="I15082">
        <v>103</v>
      </c>
      <c r="J15082">
        <v>201</v>
      </c>
      <c r="K15082">
        <v>1</v>
      </c>
      <c r="L15082">
        <v>317</v>
      </c>
      <c r="M15082">
        <v>349</v>
      </c>
      <c r="N15082" t="s">
        <v>18</v>
      </c>
      <c r="O15082" s="1">
        <v>4.6869500000000002E-8</v>
      </c>
      <c r="P15082">
        <v>151</v>
      </c>
    </row>
    <row r="15083" spans="1:16" x14ac:dyDescent="0.25">
      <c r="A15083" t="s">
        <v>22416</v>
      </c>
      <c r="B15083">
        <v>1269</v>
      </c>
      <c r="C15083" s="3" t="str">
        <f>HYPERLINK("http://www.uniprot.org/uniprot/G7KH86","tr|G7KH86|G7KH86_MEDTR")</f>
        <v>tr|G7KH86|G7KH86_MEDTR</v>
      </c>
      <c r="D15083" t="s">
        <v>22417</v>
      </c>
      <c r="E15083">
        <v>85.14</v>
      </c>
      <c r="F15083">
        <v>424</v>
      </c>
      <c r="G15083">
        <v>63</v>
      </c>
      <c r="H15083">
        <v>2</v>
      </c>
      <c r="I15083">
        <v>1</v>
      </c>
      <c r="J15083">
        <v>1266</v>
      </c>
      <c r="K15083">
        <v>1</v>
      </c>
      <c r="L15083">
        <v>1</v>
      </c>
      <c r="M15083">
        <v>422</v>
      </c>
      <c r="N15083" t="s">
        <v>18</v>
      </c>
      <c r="O15083">
        <v>0</v>
      </c>
      <c r="P15083">
        <v>1976</v>
      </c>
    </row>
    <row r="15084" spans="1:16" x14ac:dyDescent="0.25">
      <c r="A15084" t="s">
        <v>22418</v>
      </c>
      <c r="B15084">
        <v>1905</v>
      </c>
      <c r="C15084" s="3" t="str">
        <f>HYPERLINK("http://www.uniprot.org/uniprot/Q6UEJ2","tr|Q6UEJ2|Q6UEJ2_PEA")</f>
        <v>tr|Q6UEJ2|Q6UEJ2_PEA</v>
      </c>
      <c r="D15084" t="s">
        <v>22419</v>
      </c>
      <c r="E15084">
        <v>79.44</v>
      </c>
      <c r="F15084">
        <v>686</v>
      </c>
      <c r="G15084">
        <v>141</v>
      </c>
      <c r="H15084">
        <v>68</v>
      </c>
      <c r="I15084">
        <v>1</v>
      </c>
      <c r="J15084">
        <v>1854</v>
      </c>
      <c r="K15084">
        <v>1</v>
      </c>
      <c r="L15084">
        <v>1</v>
      </c>
      <c r="M15084">
        <v>686</v>
      </c>
      <c r="N15084" t="s">
        <v>18</v>
      </c>
      <c r="O15084">
        <v>0</v>
      </c>
      <c r="P15084">
        <v>2685</v>
      </c>
    </row>
    <row r="15085" spans="1:16" x14ac:dyDescent="0.25">
      <c r="A15085" t="s">
        <v>22420</v>
      </c>
      <c r="B15085">
        <v>669</v>
      </c>
      <c r="C15085" s="3" t="str">
        <f>HYPERLINK("http://www.uniprot.org/uniprot/G7L3N3","tr|G7L3N3|G7L3N3_MEDTR")</f>
        <v>tr|G7L3N3|G7L3N3_MEDTR</v>
      </c>
      <c r="D15085" t="s">
        <v>22421</v>
      </c>
      <c r="E15085">
        <v>71.569999999999993</v>
      </c>
      <c r="F15085">
        <v>197</v>
      </c>
      <c r="G15085">
        <v>56</v>
      </c>
      <c r="H15085">
        <v>1</v>
      </c>
      <c r="I15085">
        <v>19</v>
      </c>
      <c r="J15085">
        <v>606</v>
      </c>
      <c r="K15085">
        <v>1</v>
      </c>
      <c r="L15085">
        <v>52</v>
      </c>
      <c r="M15085">
        <v>247</v>
      </c>
      <c r="N15085" t="s">
        <v>18</v>
      </c>
      <c r="O15085" s="1">
        <v>3.33236E-71</v>
      </c>
      <c r="P15085">
        <v>698</v>
      </c>
    </row>
    <row r="15086" spans="1:16" x14ac:dyDescent="0.25">
      <c r="A15086" t="s">
        <v>22422</v>
      </c>
      <c r="B15086">
        <v>1158</v>
      </c>
      <c r="C15086" s="3" t="str">
        <f>HYPERLINK("http://www.uniprot.org/uniprot/G7IBW6","tr|G7IBW6|G7IBW6_MEDTR")</f>
        <v>tr|G7IBW6|G7IBW6_MEDTR</v>
      </c>
      <c r="D15086" t="s">
        <v>22423</v>
      </c>
      <c r="E15086">
        <v>83.64</v>
      </c>
      <c r="F15086">
        <v>422</v>
      </c>
      <c r="G15086">
        <v>69</v>
      </c>
      <c r="H15086">
        <v>37</v>
      </c>
      <c r="I15086">
        <v>1</v>
      </c>
      <c r="J15086">
        <v>1155</v>
      </c>
      <c r="K15086">
        <v>1</v>
      </c>
      <c r="L15086">
        <v>1</v>
      </c>
      <c r="M15086">
        <v>422</v>
      </c>
      <c r="N15086" t="s">
        <v>18</v>
      </c>
      <c r="O15086">
        <v>0</v>
      </c>
      <c r="P15086">
        <v>1861</v>
      </c>
    </row>
    <row r="15087" spans="1:16" x14ac:dyDescent="0.25">
      <c r="A15087" t="s">
        <v>22424</v>
      </c>
      <c r="B15087">
        <v>3033</v>
      </c>
      <c r="C15087" s="3" t="str">
        <f>HYPERLINK("http://www.uniprot.org/uniprot/I1LCU6","tr|I1LCU6|I1LCU6_SOYBN")</f>
        <v>tr|I1LCU6|I1LCU6_SOYBN</v>
      </c>
      <c r="D15087" t="s">
        <v>99</v>
      </c>
      <c r="E15087">
        <v>77.48</v>
      </c>
      <c r="F15087">
        <v>1048</v>
      </c>
      <c r="G15087">
        <v>236</v>
      </c>
      <c r="H15087">
        <v>38</v>
      </c>
      <c r="I15087">
        <v>1</v>
      </c>
      <c r="J15087">
        <v>3030</v>
      </c>
      <c r="K15087">
        <v>1</v>
      </c>
      <c r="L15087">
        <v>1</v>
      </c>
      <c r="M15087">
        <v>1032</v>
      </c>
      <c r="N15087" t="s">
        <v>18</v>
      </c>
      <c r="O15087">
        <v>0</v>
      </c>
      <c r="P15087">
        <v>4085</v>
      </c>
    </row>
    <row r="15088" spans="1:16" x14ac:dyDescent="0.25">
      <c r="A15088" t="s">
        <v>22425</v>
      </c>
      <c r="B15088">
        <v>219</v>
      </c>
      <c r="C15088" s="3" t="str">
        <f>HYPERLINK("http://www.uniprot.org/uniprot/I3T040","tr|I3T040|I3T040_MEDTR")</f>
        <v>tr|I3T040|I3T040_MEDTR</v>
      </c>
      <c r="D15088" t="s">
        <v>386</v>
      </c>
      <c r="E15088">
        <v>76.38</v>
      </c>
      <c r="F15088">
        <v>72</v>
      </c>
      <c r="G15088">
        <v>17</v>
      </c>
      <c r="H15088">
        <v>0</v>
      </c>
      <c r="I15088">
        <v>1</v>
      </c>
      <c r="J15088">
        <v>216</v>
      </c>
      <c r="K15088">
        <v>1</v>
      </c>
      <c r="L15088">
        <v>1</v>
      </c>
      <c r="M15088">
        <v>72</v>
      </c>
      <c r="N15088" t="s">
        <v>18</v>
      </c>
      <c r="O15088" s="1">
        <v>3.4253000000000001E-22</v>
      </c>
      <c r="P15088">
        <v>273</v>
      </c>
    </row>
    <row r="15089" spans="1:16" x14ac:dyDescent="0.25">
      <c r="A15089" t="s">
        <v>22426</v>
      </c>
      <c r="B15089">
        <v>1122</v>
      </c>
      <c r="C15089" s="3" t="str">
        <f>HYPERLINK("http://www.uniprot.org/uniprot/G7J4G7","tr|G7J4G7|G7J4G7_MEDTR")</f>
        <v>tr|G7J4G7|G7J4G7_MEDTR</v>
      </c>
      <c r="D15089" t="s">
        <v>22427</v>
      </c>
      <c r="E15089">
        <v>70.14</v>
      </c>
      <c r="F15089">
        <v>345</v>
      </c>
      <c r="G15089">
        <v>103</v>
      </c>
      <c r="H15089">
        <v>4</v>
      </c>
      <c r="I15089">
        <v>91</v>
      </c>
      <c r="J15089">
        <v>1113</v>
      </c>
      <c r="K15089">
        <v>1</v>
      </c>
      <c r="L15089">
        <v>35</v>
      </c>
      <c r="M15089">
        <v>375</v>
      </c>
      <c r="N15089" t="s">
        <v>18</v>
      </c>
      <c r="O15089" s="1">
        <v>1.7921800000000002E-132</v>
      </c>
      <c r="P15089">
        <v>1230</v>
      </c>
    </row>
    <row r="15090" spans="1:16" x14ac:dyDescent="0.25">
      <c r="A15090" t="s">
        <v>22428</v>
      </c>
      <c r="B15090">
        <v>1206</v>
      </c>
      <c r="C15090" s="3" t="str">
        <f>HYPERLINK("http://www.uniprot.org/uniprot/I1K785","tr|I1K785|I1K785_SOYBN")</f>
        <v>tr|I1K785|I1K785_SOYBN</v>
      </c>
      <c r="D15090" t="s">
        <v>71</v>
      </c>
      <c r="E15090">
        <v>72.239999999999995</v>
      </c>
      <c r="F15090">
        <v>418</v>
      </c>
      <c r="G15090">
        <v>116</v>
      </c>
      <c r="H15090">
        <v>17</v>
      </c>
      <c r="I15090">
        <v>1</v>
      </c>
      <c r="J15090">
        <v>1203</v>
      </c>
      <c r="K15090">
        <v>1</v>
      </c>
      <c r="L15090">
        <v>1</v>
      </c>
      <c r="M15090">
        <v>404</v>
      </c>
      <c r="N15090" t="s">
        <v>18</v>
      </c>
      <c r="O15090" s="1">
        <v>8.5679299999999994E-168</v>
      </c>
      <c r="P15090">
        <v>1535</v>
      </c>
    </row>
    <row r="15091" spans="1:16" x14ac:dyDescent="0.25">
      <c r="A15091" t="s">
        <v>22429</v>
      </c>
      <c r="B15091">
        <v>1413</v>
      </c>
      <c r="C15091" s="3" t="str">
        <f>HYPERLINK("http://www.uniprot.org/uniprot/I1N034","tr|I1N034|I1N034_SOYBN")</f>
        <v>tr|I1N034|I1N034_SOYBN</v>
      </c>
      <c r="D15091" t="s">
        <v>71</v>
      </c>
      <c r="E15091">
        <v>70.95</v>
      </c>
      <c r="F15091">
        <v>482</v>
      </c>
      <c r="G15091">
        <v>140</v>
      </c>
      <c r="H15091">
        <v>12</v>
      </c>
      <c r="I15091">
        <v>1</v>
      </c>
      <c r="J15091">
        <v>1410</v>
      </c>
      <c r="K15091">
        <v>1</v>
      </c>
      <c r="L15091">
        <v>1</v>
      </c>
      <c r="M15091">
        <v>475</v>
      </c>
      <c r="N15091" t="s">
        <v>18</v>
      </c>
      <c r="O15091" s="1">
        <v>5.1665500000000005E-178</v>
      </c>
      <c r="P15091">
        <v>1624</v>
      </c>
    </row>
    <row r="15092" spans="1:16" x14ac:dyDescent="0.25">
      <c r="A15092" t="s">
        <v>22430</v>
      </c>
      <c r="B15092">
        <v>1248</v>
      </c>
      <c r="C15092" s="3" t="str">
        <f>HYPERLINK("http://www.uniprot.org/uniprot/G7L565","tr|G7L565|G7L565_MEDTR")</f>
        <v>tr|G7L565|G7L565_MEDTR</v>
      </c>
      <c r="D15092" t="s">
        <v>2702</v>
      </c>
      <c r="E15092">
        <v>70.5</v>
      </c>
      <c r="F15092">
        <v>417</v>
      </c>
      <c r="G15092">
        <v>123</v>
      </c>
      <c r="H15092">
        <v>2</v>
      </c>
      <c r="I15092">
        <v>1</v>
      </c>
      <c r="J15092">
        <v>1245</v>
      </c>
      <c r="K15092">
        <v>1</v>
      </c>
      <c r="L15092">
        <v>48</v>
      </c>
      <c r="M15092">
        <v>464</v>
      </c>
      <c r="N15092" t="s">
        <v>18</v>
      </c>
      <c r="O15092" s="1">
        <v>7.9012300000000003E-172</v>
      </c>
      <c r="P15092">
        <v>1570</v>
      </c>
    </row>
    <row r="15093" spans="1:16" x14ac:dyDescent="0.25">
      <c r="A15093" t="s">
        <v>22431</v>
      </c>
      <c r="B15093">
        <v>864</v>
      </c>
      <c r="C15093" s="3" t="str">
        <f>HYPERLINK("http://www.uniprot.org/uniprot/I1KMB7","tr|I1KMB7|I1KMB7_SOYBN")</f>
        <v>tr|I1KMB7|I1KMB7_SOYBN</v>
      </c>
      <c r="D15093" t="s">
        <v>28</v>
      </c>
      <c r="E15093">
        <v>75</v>
      </c>
      <c r="F15093">
        <v>240</v>
      </c>
      <c r="G15093">
        <v>60</v>
      </c>
      <c r="H15093">
        <v>5</v>
      </c>
      <c r="I15093">
        <v>157</v>
      </c>
      <c r="J15093">
        <v>861</v>
      </c>
      <c r="K15093">
        <v>1</v>
      </c>
      <c r="L15093">
        <v>49</v>
      </c>
      <c r="M15093">
        <v>288</v>
      </c>
      <c r="N15093" t="s">
        <v>18</v>
      </c>
      <c r="O15093" s="1">
        <v>5.6125599999999997E-95</v>
      </c>
      <c r="P15093">
        <v>905</v>
      </c>
    </row>
    <row r="15094" spans="1:16" x14ac:dyDescent="0.25">
      <c r="A15094" t="s">
        <v>22432</v>
      </c>
      <c r="B15094">
        <v>5232</v>
      </c>
      <c r="C15094" s="3" t="str">
        <f>HYPERLINK("http://www.uniprot.org/uniprot/G7JF02","tr|G7JF02|G7JF02_MEDTR")</f>
        <v>tr|G7JF02|G7JF02_MEDTR</v>
      </c>
      <c r="D15094" t="s">
        <v>22397</v>
      </c>
      <c r="E15094">
        <v>81.53</v>
      </c>
      <c r="F15094">
        <v>1782</v>
      </c>
      <c r="G15094">
        <v>329</v>
      </c>
      <c r="H15094">
        <v>41</v>
      </c>
      <c r="I15094">
        <v>1</v>
      </c>
      <c r="J15094">
        <v>5223</v>
      </c>
      <c r="K15094">
        <v>1</v>
      </c>
      <c r="L15094">
        <v>1</v>
      </c>
      <c r="M15094">
        <v>1766</v>
      </c>
      <c r="N15094" t="s">
        <v>18</v>
      </c>
      <c r="O15094">
        <v>0</v>
      </c>
      <c r="P15094">
        <v>7315</v>
      </c>
    </row>
    <row r="15095" spans="1:16" x14ac:dyDescent="0.25">
      <c r="A15095" t="s">
        <v>22433</v>
      </c>
      <c r="B15095">
        <v>342</v>
      </c>
      <c r="C15095" s="3" t="str">
        <f>HYPERLINK("http://www.uniprot.org/uniprot/G7JR26","tr|G7JR26|G7JR26_MEDTR")</f>
        <v>tr|G7JR26|G7JR26_MEDTR</v>
      </c>
      <c r="D15095" t="s">
        <v>22434</v>
      </c>
      <c r="E15095">
        <v>76.569999999999993</v>
      </c>
      <c r="F15095">
        <v>111</v>
      </c>
      <c r="G15095">
        <v>26</v>
      </c>
      <c r="H15095">
        <v>1</v>
      </c>
      <c r="I15095">
        <v>7</v>
      </c>
      <c r="J15095">
        <v>336</v>
      </c>
      <c r="K15095">
        <v>1</v>
      </c>
      <c r="L15095">
        <v>316</v>
      </c>
      <c r="M15095">
        <v>423</v>
      </c>
      <c r="N15095" t="s">
        <v>18</v>
      </c>
      <c r="O15095" s="1">
        <v>4.5258200000000004E-43</v>
      </c>
      <c r="P15095">
        <v>453</v>
      </c>
    </row>
    <row r="15096" spans="1:16" x14ac:dyDescent="0.25">
      <c r="A15096" t="s">
        <v>22435</v>
      </c>
      <c r="B15096">
        <v>1284</v>
      </c>
      <c r="C15096" s="3" t="str">
        <f>HYPERLINK("http://www.uniprot.org/uniprot/G7LHH6","tr|G7LHH6|G7LHH6_MEDTR")</f>
        <v>tr|G7LHH6|G7LHH6_MEDTR</v>
      </c>
      <c r="D15096" t="s">
        <v>22436</v>
      </c>
      <c r="E15096">
        <v>75.17</v>
      </c>
      <c r="F15096">
        <v>427</v>
      </c>
      <c r="G15096">
        <v>106</v>
      </c>
      <c r="H15096">
        <v>0</v>
      </c>
      <c r="I15096">
        <v>1</v>
      </c>
      <c r="J15096">
        <v>1281</v>
      </c>
      <c r="K15096">
        <v>1</v>
      </c>
      <c r="L15096">
        <v>1</v>
      </c>
      <c r="M15096">
        <v>425</v>
      </c>
      <c r="N15096" t="s">
        <v>18</v>
      </c>
      <c r="O15096">
        <v>0</v>
      </c>
      <c r="P15096">
        <v>1666</v>
      </c>
    </row>
    <row r="15097" spans="1:16" x14ac:dyDescent="0.25">
      <c r="A15097" t="s">
        <v>22437</v>
      </c>
      <c r="B15097">
        <v>1734</v>
      </c>
      <c r="C15097" s="3" t="str">
        <f>HYPERLINK("http://www.uniprot.org/uniprot/Q708X4","tr|Q708X4|Q708X4_CICAR")</f>
        <v>tr|Q708X4|Q708X4_CICAR</v>
      </c>
      <c r="D15097" t="s">
        <v>22438</v>
      </c>
      <c r="E15097">
        <v>88.18</v>
      </c>
      <c r="F15097">
        <v>584</v>
      </c>
      <c r="G15097">
        <v>69</v>
      </c>
      <c r="H15097">
        <v>7</v>
      </c>
      <c r="I15097">
        <v>1</v>
      </c>
      <c r="J15097">
        <v>1731</v>
      </c>
      <c r="K15097">
        <v>1</v>
      </c>
      <c r="L15097">
        <v>1</v>
      </c>
      <c r="M15097">
        <v>584</v>
      </c>
      <c r="N15097" t="s">
        <v>18</v>
      </c>
      <c r="O15097">
        <v>0</v>
      </c>
      <c r="P15097">
        <v>2620</v>
      </c>
    </row>
    <row r="15098" spans="1:16" x14ac:dyDescent="0.25">
      <c r="A15098" t="s">
        <v>22439</v>
      </c>
      <c r="B15098">
        <v>975</v>
      </c>
      <c r="C15098" s="3" t="str">
        <f>HYPERLINK("http://www.uniprot.org/uniprot/G7JW75","tr|G7JW75|G7JW75_MEDTR")</f>
        <v>tr|G7JW75|G7JW75_MEDTR</v>
      </c>
      <c r="D15098" t="s">
        <v>22440</v>
      </c>
      <c r="E15098">
        <v>56.83</v>
      </c>
      <c r="F15098">
        <v>322</v>
      </c>
      <c r="G15098">
        <v>139</v>
      </c>
      <c r="H15098">
        <v>3</v>
      </c>
      <c r="I15098">
        <v>1</v>
      </c>
      <c r="J15098">
        <v>957</v>
      </c>
      <c r="K15098">
        <v>1</v>
      </c>
      <c r="L15098">
        <v>1</v>
      </c>
      <c r="M15098">
        <v>283</v>
      </c>
      <c r="N15098" t="s">
        <v>18</v>
      </c>
      <c r="O15098" s="1">
        <v>3.5991399999999999E-75</v>
      </c>
      <c r="P15098">
        <v>735</v>
      </c>
    </row>
    <row r="15099" spans="1:16" x14ac:dyDescent="0.25">
      <c r="A15099" t="s">
        <v>22441</v>
      </c>
      <c r="B15099">
        <v>870</v>
      </c>
      <c r="C15099" s="3" t="str">
        <f>HYPERLINK("http://www.uniprot.org/uniprot/G7KAL2","tr|G7KAL2|G7KAL2_MEDTR")</f>
        <v>tr|G7KAL2|G7KAL2_MEDTR</v>
      </c>
      <c r="D15099" t="s">
        <v>22442</v>
      </c>
      <c r="E15099">
        <v>76.099999999999994</v>
      </c>
      <c r="F15099">
        <v>293</v>
      </c>
      <c r="G15099">
        <v>70</v>
      </c>
      <c r="H15099">
        <v>8</v>
      </c>
      <c r="I15099">
        <v>10</v>
      </c>
      <c r="J15099">
        <v>864</v>
      </c>
      <c r="K15099">
        <v>1</v>
      </c>
      <c r="L15099">
        <v>63</v>
      </c>
      <c r="M15099">
        <v>354</v>
      </c>
      <c r="N15099" t="s">
        <v>18</v>
      </c>
      <c r="O15099" s="1">
        <v>3.66291E-118</v>
      </c>
      <c r="P15099">
        <v>1105</v>
      </c>
    </row>
    <row r="15100" spans="1:16" x14ac:dyDescent="0.25">
      <c r="A15100" t="s">
        <v>22443</v>
      </c>
      <c r="B15100">
        <v>1149</v>
      </c>
      <c r="C15100" s="3" t="str">
        <f>HYPERLINK("http://www.uniprot.org/uniprot/G7JY94","tr|G7JY94|G7JY94_MEDTR")</f>
        <v>tr|G7JY94|G7JY94_MEDTR</v>
      </c>
      <c r="D15100" t="s">
        <v>22444</v>
      </c>
      <c r="E15100">
        <v>74.73</v>
      </c>
      <c r="F15100">
        <v>384</v>
      </c>
      <c r="G15100">
        <v>97</v>
      </c>
      <c r="H15100">
        <v>3</v>
      </c>
      <c r="I15100">
        <v>1</v>
      </c>
      <c r="J15100">
        <v>1143</v>
      </c>
      <c r="K15100">
        <v>1</v>
      </c>
      <c r="L15100">
        <v>1</v>
      </c>
      <c r="M15100">
        <v>377</v>
      </c>
      <c r="N15100" t="s">
        <v>18</v>
      </c>
      <c r="O15100" s="1">
        <v>2.34066E-151</v>
      </c>
      <c r="P15100">
        <v>1393</v>
      </c>
    </row>
    <row r="15101" spans="1:16" x14ac:dyDescent="0.25">
      <c r="A15101" t="s">
        <v>22445</v>
      </c>
      <c r="B15101">
        <v>1380</v>
      </c>
      <c r="C15101" s="3" t="str">
        <f>HYPERLINK("http://www.uniprot.org/uniprot/A5B592","tr|A5B592|A5B592_VITVI")</f>
        <v>tr|A5B592|A5B592_VITVI</v>
      </c>
      <c r="D15101" t="s">
        <v>250</v>
      </c>
      <c r="E15101">
        <v>29.72</v>
      </c>
      <c r="F15101">
        <v>323</v>
      </c>
      <c r="G15101">
        <v>227</v>
      </c>
      <c r="H15101">
        <v>11</v>
      </c>
      <c r="I15101">
        <v>1</v>
      </c>
      <c r="J15101">
        <v>936</v>
      </c>
      <c r="K15101">
        <v>1</v>
      </c>
      <c r="L15101">
        <v>1094</v>
      </c>
      <c r="M15101">
        <v>1408</v>
      </c>
      <c r="N15101" t="s">
        <v>18</v>
      </c>
      <c r="O15101" s="1">
        <v>2.2620400000000001E-29</v>
      </c>
      <c r="P15101">
        <v>342</v>
      </c>
    </row>
    <row r="15102" spans="1:16" x14ac:dyDescent="0.25">
      <c r="A15102" t="s">
        <v>22446</v>
      </c>
      <c r="B15102">
        <v>1200</v>
      </c>
      <c r="C15102" s="3" t="str">
        <f>HYPERLINK("http://www.uniprot.org/uniprot/Q2PEV8","tr|Q2PEV8|Q2PEV8_TRIPR")</f>
        <v>tr|Q2PEV8|Q2PEV8_TRIPR</v>
      </c>
      <c r="D15102" t="s">
        <v>2237</v>
      </c>
      <c r="E15102">
        <v>82.43</v>
      </c>
      <c r="F15102">
        <v>353</v>
      </c>
      <c r="G15102">
        <v>62</v>
      </c>
      <c r="H15102">
        <v>6</v>
      </c>
      <c r="I15102">
        <v>157</v>
      </c>
      <c r="J15102">
        <v>1197</v>
      </c>
      <c r="K15102">
        <v>1</v>
      </c>
      <c r="L15102">
        <v>54</v>
      </c>
      <c r="M15102">
        <v>402</v>
      </c>
      <c r="N15102" t="s">
        <v>18</v>
      </c>
      <c r="O15102" s="1">
        <v>1.00646E-160</v>
      </c>
      <c r="P15102">
        <v>1474</v>
      </c>
    </row>
    <row r="15103" spans="1:16" x14ac:dyDescent="0.25">
      <c r="A15103" t="s">
        <v>22447</v>
      </c>
      <c r="B15103">
        <v>621</v>
      </c>
      <c r="C15103" s="3" t="str">
        <f>HYPERLINK("http://www.uniprot.org/uniprot/G7IKU2","tr|G7IKU2|G7IKU2_MEDTR")</f>
        <v>tr|G7IKU2|G7IKU2_MEDTR</v>
      </c>
      <c r="D15103" t="s">
        <v>22448</v>
      </c>
      <c r="E15103">
        <v>82.03</v>
      </c>
      <c r="F15103">
        <v>206</v>
      </c>
      <c r="G15103">
        <v>37</v>
      </c>
      <c r="H15103">
        <v>2</v>
      </c>
      <c r="I15103">
        <v>1</v>
      </c>
      <c r="J15103">
        <v>612</v>
      </c>
      <c r="K15103">
        <v>1</v>
      </c>
      <c r="L15103">
        <v>1</v>
      </c>
      <c r="M15103">
        <v>205</v>
      </c>
      <c r="N15103" t="s">
        <v>18</v>
      </c>
      <c r="O15103" s="1">
        <v>9.7194599999999997E-85</v>
      </c>
      <c r="P15103">
        <v>814</v>
      </c>
    </row>
    <row r="15104" spans="1:16" x14ac:dyDescent="0.25">
      <c r="A15104" t="s">
        <v>22449</v>
      </c>
      <c r="B15104">
        <v>1488</v>
      </c>
      <c r="C15104" s="3" t="str">
        <f>HYPERLINK("http://www.uniprot.org/uniprot/G7I2F3","tr|G7I2F3|G7I2F3_MEDTR")</f>
        <v>tr|G7I2F3|G7I2F3_MEDTR</v>
      </c>
      <c r="D15104" t="s">
        <v>257</v>
      </c>
      <c r="E15104">
        <v>37.43</v>
      </c>
      <c r="F15104">
        <v>398</v>
      </c>
      <c r="G15104">
        <v>249</v>
      </c>
      <c r="H15104">
        <v>1</v>
      </c>
      <c r="I15104">
        <v>292</v>
      </c>
      <c r="J15104">
        <v>1482</v>
      </c>
      <c r="K15104">
        <v>1</v>
      </c>
      <c r="L15104">
        <v>68</v>
      </c>
      <c r="M15104">
        <v>402</v>
      </c>
      <c r="N15104" t="s">
        <v>18</v>
      </c>
      <c r="O15104" s="1">
        <v>1.40746E-56</v>
      </c>
      <c r="P15104">
        <v>577</v>
      </c>
    </row>
    <row r="15105" spans="1:16" x14ac:dyDescent="0.25">
      <c r="A15105" t="s">
        <v>22450</v>
      </c>
      <c r="B15105">
        <v>1092</v>
      </c>
      <c r="C15105" s="3" t="str">
        <f>HYPERLINK("http://www.uniprot.org/uniprot/G7K7B9","tr|G7K7B9|G7K7B9_MEDTR")</f>
        <v>tr|G7K7B9|G7K7B9_MEDTR</v>
      </c>
      <c r="D15105" t="s">
        <v>22451</v>
      </c>
      <c r="E15105">
        <v>68.75</v>
      </c>
      <c r="F15105">
        <v>352</v>
      </c>
      <c r="G15105">
        <v>110</v>
      </c>
      <c r="H15105">
        <v>3</v>
      </c>
      <c r="I15105">
        <v>43</v>
      </c>
      <c r="J15105">
        <v>1089</v>
      </c>
      <c r="K15105">
        <v>1</v>
      </c>
      <c r="L15105">
        <v>15</v>
      </c>
      <c r="M15105">
        <v>365</v>
      </c>
      <c r="N15105" t="s">
        <v>18</v>
      </c>
      <c r="O15105" s="1">
        <v>2.64927E-125</v>
      </c>
      <c r="P15105">
        <v>1168</v>
      </c>
    </row>
    <row r="15106" spans="1:16" x14ac:dyDescent="0.25">
      <c r="A15106" t="s">
        <v>22452</v>
      </c>
      <c r="B15106">
        <v>633</v>
      </c>
      <c r="C15106" s="3" t="str">
        <f>HYPERLINK("http://www.uniprot.org/uniprot/H2BER5","tr|H2BER5|H2BER5_SOYBN")</f>
        <v>tr|H2BER5|H2BER5_SOYBN</v>
      </c>
      <c r="D15106" t="s">
        <v>22453</v>
      </c>
      <c r="E15106">
        <v>43.77</v>
      </c>
      <c r="F15106">
        <v>217</v>
      </c>
      <c r="G15106">
        <v>122</v>
      </c>
      <c r="H15106">
        <v>8</v>
      </c>
      <c r="I15106">
        <v>4</v>
      </c>
      <c r="J15106">
        <v>630</v>
      </c>
      <c r="K15106">
        <v>1</v>
      </c>
      <c r="L15106">
        <v>6</v>
      </c>
      <c r="M15106">
        <v>211</v>
      </c>
      <c r="N15106" t="s">
        <v>18</v>
      </c>
      <c r="O15106" s="1">
        <v>5.9255799999999996E-32</v>
      </c>
      <c r="P15106">
        <v>359</v>
      </c>
    </row>
    <row r="15107" spans="1:16" x14ac:dyDescent="0.25">
      <c r="A15107" t="s">
        <v>22454</v>
      </c>
      <c r="B15107">
        <v>2046</v>
      </c>
      <c r="C15107" s="3" t="str">
        <f>HYPERLINK("http://www.uniprot.org/uniprot/K7K5W8","tr|K7K5W8|K7K5W8_SOYBN")</f>
        <v>tr|K7K5W8|K7K5W8_SOYBN</v>
      </c>
      <c r="D15107" t="s">
        <v>28</v>
      </c>
      <c r="E15107">
        <v>69.28</v>
      </c>
      <c r="F15107">
        <v>700</v>
      </c>
      <c r="G15107">
        <v>215</v>
      </c>
      <c r="H15107">
        <v>21</v>
      </c>
      <c r="I15107">
        <v>7</v>
      </c>
      <c r="J15107">
        <v>2043</v>
      </c>
      <c r="K15107">
        <v>1</v>
      </c>
      <c r="L15107">
        <v>59</v>
      </c>
      <c r="M15107">
        <v>756</v>
      </c>
      <c r="N15107" t="s">
        <v>18</v>
      </c>
      <c r="O15107">
        <v>0</v>
      </c>
      <c r="P15107">
        <v>2346</v>
      </c>
    </row>
    <row r="15108" spans="1:16" x14ac:dyDescent="0.25">
      <c r="A15108" t="s">
        <v>22455</v>
      </c>
      <c r="B15108">
        <v>768</v>
      </c>
      <c r="C15108" s="3" t="str">
        <f>HYPERLINK("http://www.uniprot.org/uniprot/G7L2Q8","tr|G7L2Q8|G7L2Q8_MEDTR")</f>
        <v>tr|G7L2Q8|G7L2Q8_MEDTR</v>
      </c>
      <c r="D15108" t="s">
        <v>22456</v>
      </c>
      <c r="E15108">
        <v>93.7</v>
      </c>
      <c r="F15108">
        <v>254</v>
      </c>
      <c r="G15108">
        <v>16</v>
      </c>
      <c r="H15108">
        <v>0</v>
      </c>
      <c r="I15108">
        <v>1</v>
      </c>
      <c r="J15108">
        <v>762</v>
      </c>
      <c r="K15108">
        <v>1</v>
      </c>
      <c r="L15108">
        <v>1</v>
      </c>
      <c r="M15108">
        <v>254</v>
      </c>
      <c r="N15108" t="s">
        <v>18</v>
      </c>
      <c r="O15108" s="1">
        <v>4.2928899999999997E-138</v>
      </c>
      <c r="P15108">
        <v>1276</v>
      </c>
    </row>
    <row r="15109" spans="1:16" x14ac:dyDescent="0.25">
      <c r="A15109" t="s">
        <v>22457</v>
      </c>
      <c r="B15109">
        <v>1335</v>
      </c>
      <c r="C15109" s="3" t="str">
        <f>HYPERLINK("http://www.uniprot.org/uniprot/A5B592","tr|A5B592|A5B592_VITVI")</f>
        <v>tr|A5B592|A5B592_VITVI</v>
      </c>
      <c r="D15109" t="s">
        <v>250</v>
      </c>
      <c r="E15109">
        <v>29.72</v>
      </c>
      <c r="F15109">
        <v>323</v>
      </c>
      <c r="G15109">
        <v>227</v>
      </c>
      <c r="H15109">
        <v>11</v>
      </c>
      <c r="I15109">
        <v>1</v>
      </c>
      <c r="J15109">
        <v>936</v>
      </c>
      <c r="K15109">
        <v>1</v>
      </c>
      <c r="L15109">
        <v>1094</v>
      </c>
      <c r="M15109">
        <v>1408</v>
      </c>
      <c r="N15109" t="s">
        <v>18</v>
      </c>
      <c r="O15109" s="1">
        <v>2.15294E-29</v>
      </c>
      <c r="P15109">
        <v>342</v>
      </c>
    </row>
    <row r="15110" spans="1:16" x14ac:dyDescent="0.25">
      <c r="A15110" t="s">
        <v>22458</v>
      </c>
      <c r="B15110">
        <v>525</v>
      </c>
      <c r="C15110" s="3" t="str">
        <f>HYPERLINK("http://www.uniprot.org/uniprot/G7IBW8","tr|G7IBW8|G7IBW8_MEDTR")</f>
        <v>tr|G7IBW8|G7IBW8_MEDTR</v>
      </c>
      <c r="D15110" t="s">
        <v>22459</v>
      </c>
      <c r="E15110">
        <v>58.56</v>
      </c>
      <c r="F15110">
        <v>181</v>
      </c>
      <c r="G15110">
        <v>75</v>
      </c>
      <c r="H15110">
        <v>10</v>
      </c>
      <c r="I15110">
        <v>1</v>
      </c>
      <c r="J15110">
        <v>513</v>
      </c>
      <c r="K15110">
        <v>1</v>
      </c>
      <c r="L15110">
        <v>1</v>
      </c>
      <c r="M15110">
        <v>178</v>
      </c>
      <c r="N15110" t="s">
        <v>18</v>
      </c>
      <c r="O15110" s="1">
        <v>6.2764299999999998E-45</v>
      </c>
      <c r="P15110">
        <v>469</v>
      </c>
    </row>
    <row r="15111" spans="1:16" x14ac:dyDescent="0.25">
      <c r="A15111" t="s">
        <v>22460</v>
      </c>
      <c r="B15111">
        <v>2043</v>
      </c>
      <c r="C15111" s="3" t="str">
        <f>HYPERLINK("http://www.uniprot.org/uniprot/G7I4Z2","tr|G7I4Z2|G7I4Z2_MEDTR")</f>
        <v>tr|G7I4Z2|G7I4Z2_MEDTR</v>
      </c>
      <c r="D15111" t="s">
        <v>22461</v>
      </c>
      <c r="E15111">
        <v>84.41</v>
      </c>
      <c r="F15111">
        <v>661</v>
      </c>
      <c r="G15111">
        <v>103</v>
      </c>
      <c r="H15111">
        <v>3</v>
      </c>
      <c r="I15111">
        <v>67</v>
      </c>
      <c r="J15111">
        <v>2040</v>
      </c>
      <c r="K15111">
        <v>1</v>
      </c>
      <c r="L15111">
        <v>6</v>
      </c>
      <c r="M15111">
        <v>664</v>
      </c>
      <c r="N15111" t="s">
        <v>18</v>
      </c>
      <c r="O15111">
        <v>0</v>
      </c>
      <c r="P15111">
        <v>2799</v>
      </c>
    </row>
    <row r="15112" spans="1:16" x14ac:dyDescent="0.25">
      <c r="A15112" t="s">
        <v>22462</v>
      </c>
      <c r="B15112">
        <v>1014</v>
      </c>
      <c r="C15112" s="3" t="str">
        <f>HYPERLINK("http://www.uniprot.org/uniprot/G7J4G9","tr|G7J4G9|G7J4G9_MEDTR")</f>
        <v>tr|G7J4G9|G7J4G9_MEDTR</v>
      </c>
      <c r="D15112" t="s">
        <v>22463</v>
      </c>
      <c r="E15112">
        <v>68.03</v>
      </c>
      <c r="F15112">
        <v>316</v>
      </c>
      <c r="G15112">
        <v>101</v>
      </c>
      <c r="H15112">
        <v>9</v>
      </c>
      <c r="I15112">
        <v>52</v>
      </c>
      <c r="J15112">
        <v>972</v>
      </c>
      <c r="K15112">
        <v>1</v>
      </c>
      <c r="L15112">
        <v>18</v>
      </c>
      <c r="M15112">
        <v>329</v>
      </c>
      <c r="N15112" t="s">
        <v>18</v>
      </c>
      <c r="O15112" s="1">
        <v>2.89554E-107</v>
      </c>
      <c r="P15112">
        <v>1012</v>
      </c>
    </row>
    <row r="15113" spans="1:16" x14ac:dyDescent="0.25">
      <c r="A15113" t="s">
        <v>22464</v>
      </c>
      <c r="B15113">
        <v>648</v>
      </c>
      <c r="C15113" s="3" t="str">
        <f>HYPERLINK("http://www.uniprot.org/uniprot/F6I6W2","tr|F6I6W2|F6I6W2_VITVI")</f>
        <v>tr|F6I6W2|F6I6W2_VITVI</v>
      </c>
      <c r="D15113" t="s">
        <v>22465</v>
      </c>
      <c r="E15113">
        <v>43.7</v>
      </c>
      <c r="F15113">
        <v>135</v>
      </c>
      <c r="G15113">
        <v>76</v>
      </c>
      <c r="H15113">
        <v>3</v>
      </c>
      <c r="I15113">
        <v>73</v>
      </c>
      <c r="J15113">
        <v>468</v>
      </c>
      <c r="K15113">
        <v>1</v>
      </c>
      <c r="L15113">
        <v>146</v>
      </c>
      <c r="M15113">
        <v>280</v>
      </c>
      <c r="N15113" t="s">
        <v>18</v>
      </c>
      <c r="O15113" s="1">
        <v>2.6192900000000002E-22</v>
      </c>
      <c r="P15113">
        <v>276</v>
      </c>
    </row>
    <row r="15114" spans="1:16" x14ac:dyDescent="0.25">
      <c r="A15114" t="s">
        <v>22466</v>
      </c>
      <c r="B15114">
        <v>504</v>
      </c>
      <c r="C15114" s="3" t="str">
        <f>HYPERLINK("http://www.uniprot.org/uniprot/B7FGG7","tr|B7FGG7|B7FGG7_MEDTR")</f>
        <v>tr|B7FGG7|B7FGG7_MEDTR</v>
      </c>
      <c r="D15114" t="s">
        <v>581</v>
      </c>
      <c r="E15114">
        <v>83.23</v>
      </c>
      <c r="F15114">
        <v>167</v>
      </c>
      <c r="G15114">
        <v>28</v>
      </c>
      <c r="H15114">
        <v>0</v>
      </c>
      <c r="I15114">
        <v>1</v>
      </c>
      <c r="J15114">
        <v>501</v>
      </c>
      <c r="K15114">
        <v>1</v>
      </c>
      <c r="L15114">
        <v>1</v>
      </c>
      <c r="M15114">
        <v>166</v>
      </c>
      <c r="N15114" t="s">
        <v>18</v>
      </c>
      <c r="O15114" s="1">
        <v>1.49164E-78</v>
      </c>
      <c r="P15114">
        <v>759</v>
      </c>
    </row>
    <row r="15115" spans="1:16" x14ac:dyDescent="0.25">
      <c r="A15115" t="s">
        <v>22467</v>
      </c>
      <c r="B15115">
        <v>318</v>
      </c>
      <c r="C15115" s="3" t="str">
        <f>HYPERLINK("http://www.uniprot.org/uniprot/G7KNA9","tr|G7KNA9|G7KNA9_MEDTR")</f>
        <v>tr|G7KNA9|G7KNA9_MEDTR</v>
      </c>
      <c r="D15115" t="s">
        <v>22468</v>
      </c>
      <c r="E15115">
        <v>43.83</v>
      </c>
      <c r="F15115">
        <v>73</v>
      </c>
      <c r="G15115">
        <v>41</v>
      </c>
      <c r="H15115">
        <v>0</v>
      </c>
      <c r="I15115">
        <v>43</v>
      </c>
      <c r="J15115">
        <v>261</v>
      </c>
      <c r="K15115">
        <v>1</v>
      </c>
      <c r="L15115">
        <v>53</v>
      </c>
      <c r="M15115">
        <v>125</v>
      </c>
      <c r="N15115" t="s">
        <v>18</v>
      </c>
      <c r="O15115" s="1">
        <v>8.0495700000000005E-8</v>
      </c>
      <c r="P15115">
        <v>149</v>
      </c>
    </row>
    <row r="15116" spans="1:16" x14ac:dyDescent="0.25">
      <c r="A15116" t="s">
        <v>22469</v>
      </c>
      <c r="B15116">
        <v>1989</v>
      </c>
      <c r="C15116" s="3" t="str">
        <f>HYPERLINK("http://www.uniprot.org/uniprot/G7JHL0","tr|G7JHL0|G7JHL0_MEDTR")</f>
        <v>tr|G7JHL0|G7JHL0_MEDTR</v>
      </c>
      <c r="D15116" t="s">
        <v>22470</v>
      </c>
      <c r="E15116">
        <v>67.75</v>
      </c>
      <c r="F15116">
        <v>676</v>
      </c>
      <c r="G15116">
        <v>218</v>
      </c>
      <c r="H15116">
        <v>14</v>
      </c>
      <c r="I15116">
        <v>1</v>
      </c>
      <c r="J15116">
        <v>1986</v>
      </c>
      <c r="K15116">
        <v>1</v>
      </c>
      <c r="L15116">
        <v>1</v>
      </c>
      <c r="M15116">
        <v>639</v>
      </c>
      <c r="N15116" t="s">
        <v>18</v>
      </c>
      <c r="O15116">
        <v>0</v>
      </c>
      <c r="P15116">
        <v>2253</v>
      </c>
    </row>
    <row r="15117" spans="1:16" x14ac:dyDescent="0.25">
      <c r="A15117" t="s">
        <v>22471</v>
      </c>
      <c r="B15117">
        <v>261</v>
      </c>
      <c r="C15117" s="3" t="str">
        <f>HYPERLINK("http://www.uniprot.org/uniprot/I3SPP6","tr|I3SPP6|I3SPP6_LOTJA")</f>
        <v>tr|I3SPP6|I3SPP6_LOTJA</v>
      </c>
      <c r="D15117" t="s">
        <v>2200</v>
      </c>
      <c r="E15117">
        <v>93.02</v>
      </c>
      <c r="F15117">
        <v>86</v>
      </c>
      <c r="G15117">
        <v>6</v>
      </c>
      <c r="H15117">
        <v>0</v>
      </c>
      <c r="I15117">
        <v>1</v>
      </c>
      <c r="J15117">
        <v>258</v>
      </c>
      <c r="K15117">
        <v>1</v>
      </c>
      <c r="L15117">
        <v>1</v>
      </c>
      <c r="M15117">
        <v>86</v>
      </c>
      <c r="N15117" t="s">
        <v>18</v>
      </c>
      <c r="O15117" s="1">
        <v>4.2403899999999999E-41</v>
      </c>
      <c r="P15117">
        <v>436</v>
      </c>
    </row>
    <row r="15118" spans="1:16" x14ac:dyDescent="0.25">
      <c r="A15118" t="s">
        <v>22472</v>
      </c>
      <c r="B15118">
        <v>501</v>
      </c>
      <c r="C15118" s="3" t="str">
        <f>HYPERLINK("http://www.uniprot.org/uniprot/O65755","tr|O65755|O65755_CICAR")</f>
        <v>tr|O65755|O65755_CICAR</v>
      </c>
      <c r="D15118" t="s">
        <v>22473</v>
      </c>
      <c r="E15118">
        <v>90.06</v>
      </c>
      <c r="F15118">
        <v>161</v>
      </c>
      <c r="G15118">
        <v>16</v>
      </c>
      <c r="H15118">
        <v>0</v>
      </c>
      <c r="I15118">
        <v>16</v>
      </c>
      <c r="J15118">
        <v>498</v>
      </c>
      <c r="K15118">
        <v>1</v>
      </c>
      <c r="L15118">
        <v>26</v>
      </c>
      <c r="M15118">
        <v>186</v>
      </c>
      <c r="N15118" t="s">
        <v>18</v>
      </c>
      <c r="O15118" s="1">
        <v>9.7190599999999994E-78</v>
      </c>
      <c r="P15118">
        <v>752</v>
      </c>
    </row>
    <row r="15119" spans="1:16" x14ac:dyDescent="0.25">
      <c r="A15119" t="s">
        <v>22474</v>
      </c>
      <c r="B15119">
        <v>1020</v>
      </c>
      <c r="C15119" s="3" t="str">
        <f>HYPERLINK("http://www.uniprot.org/uniprot/G7LHH5","tr|G7LHH5|G7LHH5_MEDTR")</f>
        <v>tr|G7LHH5|G7LHH5_MEDTR</v>
      </c>
      <c r="D15119" t="s">
        <v>22475</v>
      </c>
      <c r="E15119">
        <v>88.52</v>
      </c>
      <c r="F15119">
        <v>340</v>
      </c>
      <c r="G15119">
        <v>39</v>
      </c>
      <c r="H15119">
        <v>1</v>
      </c>
      <c r="I15119">
        <v>1</v>
      </c>
      <c r="J15119">
        <v>1017</v>
      </c>
      <c r="K15119">
        <v>1</v>
      </c>
      <c r="L15119">
        <v>2</v>
      </c>
      <c r="M15119">
        <v>341</v>
      </c>
      <c r="N15119" t="s">
        <v>18</v>
      </c>
      <c r="O15119" s="1">
        <v>9.5383399999999997E-175</v>
      </c>
      <c r="P15119">
        <v>1594</v>
      </c>
    </row>
    <row r="15120" spans="1:16" x14ac:dyDescent="0.25">
      <c r="A15120" t="s">
        <v>22476</v>
      </c>
      <c r="B15120">
        <v>2406</v>
      </c>
      <c r="C15120" s="3" t="str">
        <f>HYPERLINK("http://www.uniprot.org/uniprot/G7L9W1","tr|G7L9W1|G7L9W1_MEDTR")</f>
        <v>tr|G7L9W1|G7L9W1_MEDTR</v>
      </c>
      <c r="D15120" t="s">
        <v>22477</v>
      </c>
      <c r="E15120">
        <v>88.96</v>
      </c>
      <c r="F15120">
        <v>779</v>
      </c>
      <c r="G15120">
        <v>86</v>
      </c>
      <c r="H15120">
        <v>0</v>
      </c>
      <c r="I15120">
        <v>1</v>
      </c>
      <c r="J15120">
        <v>2337</v>
      </c>
      <c r="K15120">
        <v>1</v>
      </c>
      <c r="L15120">
        <v>1</v>
      </c>
      <c r="M15120">
        <v>771</v>
      </c>
      <c r="N15120" t="s">
        <v>18</v>
      </c>
      <c r="O15120">
        <v>0</v>
      </c>
      <c r="P15120">
        <v>3413</v>
      </c>
    </row>
    <row r="15121" spans="1:16" x14ac:dyDescent="0.25">
      <c r="A15121" t="s">
        <v>22478</v>
      </c>
      <c r="B15121">
        <v>11568</v>
      </c>
      <c r="C15121" s="3" t="str">
        <f>HYPERLINK("http://www.uniprot.org/uniprot/I1LI15","tr|I1LI15|I1LI15_SOYBN")</f>
        <v>tr|I1LI15|I1LI15_SOYBN</v>
      </c>
      <c r="D15121" t="s">
        <v>71</v>
      </c>
      <c r="E15121">
        <v>88.28</v>
      </c>
      <c r="F15121">
        <v>3891</v>
      </c>
      <c r="G15121">
        <v>456</v>
      </c>
      <c r="H15121">
        <v>36</v>
      </c>
      <c r="I15121">
        <v>1</v>
      </c>
      <c r="J15121">
        <v>11565</v>
      </c>
      <c r="K15121">
        <v>1</v>
      </c>
      <c r="L15121">
        <v>1</v>
      </c>
      <c r="M15121">
        <v>3876</v>
      </c>
      <c r="N15121" t="s">
        <v>18</v>
      </c>
      <c r="O15121">
        <v>0</v>
      </c>
      <c r="P15121">
        <v>17529</v>
      </c>
    </row>
    <row r="15122" spans="1:16" x14ac:dyDescent="0.25">
      <c r="A15122" t="s">
        <v>22479</v>
      </c>
      <c r="B15122">
        <v>1989</v>
      </c>
      <c r="C15122" s="3" t="str">
        <f>HYPERLINK("http://www.uniprot.org/uniprot/G7KAK9","tr|G7KAK9|G7KAK9_MEDTR")</f>
        <v>tr|G7KAK9|G7KAK9_MEDTR</v>
      </c>
      <c r="D15122" t="s">
        <v>22480</v>
      </c>
      <c r="E15122">
        <v>91.84</v>
      </c>
      <c r="F15122">
        <v>662</v>
      </c>
      <c r="G15122">
        <v>54</v>
      </c>
      <c r="H15122">
        <v>0</v>
      </c>
      <c r="I15122">
        <v>1</v>
      </c>
      <c r="J15122">
        <v>1986</v>
      </c>
      <c r="K15122">
        <v>1</v>
      </c>
      <c r="L15122">
        <v>1</v>
      </c>
      <c r="M15122">
        <v>662</v>
      </c>
      <c r="N15122" t="s">
        <v>18</v>
      </c>
      <c r="O15122">
        <v>0</v>
      </c>
      <c r="P15122">
        <v>3230</v>
      </c>
    </row>
    <row r="15123" spans="1:16" x14ac:dyDescent="0.25">
      <c r="A15123" t="s">
        <v>22481</v>
      </c>
      <c r="B15123">
        <v>480</v>
      </c>
      <c r="C15123" s="3" t="str">
        <f>HYPERLINK("http://www.uniprot.org/uniprot/G7JDB8","tr|G7JDB8|G7JDB8_MEDTR")</f>
        <v>tr|G7JDB8|G7JDB8_MEDTR</v>
      </c>
      <c r="D15123" t="s">
        <v>22482</v>
      </c>
      <c r="E15123">
        <v>74.84</v>
      </c>
      <c r="F15123">
        <v>159</v>
      </c>
      <c r="G15123">
        <v>40</v>
      </c>
      <c r="H15123">
        <v>3</v>
      </c>
      <c r="I15123">
        <v>1</v>
      </c>
      <c r="J15123">
        <v>468</v>
      </c>
      <c r="K15123">
        <v>1</v>
      </c>
      <c r="L15123">
        <v>1</v>
      </c>
      <c r="M15123">
        <v>159</v>
      </c>
      <c r="N15123" t="s">
        <v>18</v>
      </c>
      <c r="O15123" s="1">
        <v>7.5214399999999998E-62</v>
      </c>
      <c r="P15123">
        <v>615</v>
      </c>
    </row>
    <row r="15124" spans="1:16" x14ac:dyDescent="0.25">
      <c r="A15124" t="s">
        <v>22483</v>
      </c>
      <c r="B15124">
        <v>2004</v>
      </c>
      <c r="C15124" s="3" t="str">
        <f>HYPERLINK("http://www.uniprot.org/uniprot/G7I2H0","tr|G7I2H0|G7I2H0_MEDTR")</f>
        <v>tr|G7I2H0|G7I2H0_MEDTR</v>
      </c>
      <c r="D15124" t="s">
        <v>144</v>
      </c>
      <c r="E15124">
        <v>33.72</v>
      </c>
      <c r="F15124">
        <v>338</v>
      </c>
      <c r="G15124">
        <v>224</v>
      </c>
      <c r="H15124">
        <v>2</v>
      </c>
      <c r="I15124">
        <v>964</v>
      </c>
      <c r="J15124">
        <v>1971</v>
      </c>
      <c r="K15124">
        <v>1</v>
      </c>
      <c r="L15124">
        <v>27</v>
      </c>
      <c r="M15124">
        <v>313</v>
      </c>
      <c r="N15124" t="s">
        <v>18</v>
      </c>
      <c r="O15124" s="1">
        <v>2.5269200000000001E-38</v>
      </c>
      <c r="P15124">
        <v>421</v>
      </c>
    </row>
    <row r="15125" spans="1:16" x14ac:dyDescent="0.25">
      <c r="A15125" t="s">
        <v>22484</v>
      </c>
      <c r="B15125">
        <v>1098</v>
      </c>
      <c r="C15125" s="3" t="str">
        <f>HYPERLINK("http://www.uniprot.org/uniprot/G7IWC5","tr|G7IWC5|G7IWC5_MEDTR")</f>
        <v>tr|G7IWC5|G7IWC5_MEDTR</v>
      </c>
      <c r="D15125" t="s">
        <v>22485</v>
      </c>
      <c r="E15125">
        <v>73.84</v>
      </c>
      <c r="F15125">
        <v>367</v>
      </c>
      <c r="G15125">
        <v>96</v>
      </c>
      <c r="H15125">
        <v>2</v>
      </c>
      <c r="I15125">
        <v>1</v>
      </c>
      <c r="J15125">
        <v>1095</v>
      </c>
      <c r="K15125">
        <v>1</v>
      </c>
      <c r="L15125">
        <v>1</v>
      </c>
      <c r="M15125">
        <v>365</v>
      </c>
      <c r="N15125" t="s">
        <v>18</v>
      </c>
      <c r="O15125" s="1">
        <v>1.6033700000000001E-162</v>
      </c>
      <c r="P15125">
        <v>1489</v>
      </c>
    </row>
    <row r="15126" spans="1:16" x14ac:dyDescent="0.25">
      <c r="A15126" t="s">
        <v>22486</v>
      </c>
      <c r="B15126">
        <v>1137</v>
      </c>
      <c r="C15126" s="3" t="str">
        <f>HYPERLINK("http://www.uniprot.org/uniprot/I1L2Z0","tr|I1L2Z0|I1L2Z0_SOYBN")</f>
        <v>tr|I1L2Z0|I1L2Z0_SOYBN</v>
      </c>
      <c r="D15126" t="s">
        <v>99</v>
      </c>
      <c r="E15126">
        <v>71.569999999999993</v>
      </c>
      <c r="F15126">
        <v>387</v>
      </c>
      <c r="G15126">
        <v>110</v>
      </c>
      <c r="H15126">
        <v>11</v>
      </c>
      <c r="I15126">
        <v>1</v>
      </c>
      <c r="J15126">
        <v>1128</v>
      </c>
      <c r="K15126">
        <v>1</v>
      </c>
      <c r="L15126">
        <v>11</v>
      </c>
      <c r="M15126">
        <v>392</v>
      </c>
      <c r="N15126" t="s">
        <v>18</v>
      </c>
      <c r="O15126" s="1">
        <v>8.4493699999999995E-154</v>
      </c>
      <c r="P15126">
        <v>1414</v>
      </c>
    </row>
    <row r="15127" spans="1:16" x14ac:dyDescent="0.25">
      <c r="A15127" t="s">
        <v>22487</v>
      </c>
      <c r="B15127">
        <v>729</v>
      </c>
      <c r="C15127" s="3" t="str">
        <f>HYPERLINK("http://www.uniprot.org/uniprot/I1MFG2","tr|I1MFG2|I1MFG2_SOYBN")</f>
        <v>tr|I1MFG2|I1MFG2_SOYBN</v>
      </c>
      <c r="D15127" t="s">
        <v>28</v>
      </c>
      <c r="E15127">
        <v>92.14</v>
      </c>
      <c r="F15127">
        <v>242</v>
      </c>
      <c r="G15127">
        <v>19</v>
      </c>
      <c r="H15127">
        <v>0</v>
      </c>
      <c r="I15127">
        <v>1</v>
      </c>
      <c r="J15127">
        <v>726</v>
      </c>
      <c r="K15127">
        <v>1</v>
      </c>
      <c r="L15127">
        <v>1</v>
      </c>
      <c r="M15127">
        <v>242</v>
      </c>
      <c r="N15127" t="s">
        <v>18</v>
      </c>
      <c r="O15127" s="1">
        <v>1.42504E-124</v>
      </c>
      <c r="P15127">
        <v>1159</v>
      </c>
    </row>
    <row r="15128" spans="1:16" x14ac:dyDescent="0.25">
      <c r="A15128" t="s">
        <v>22488</v>
      </c>
      <c r="B15128">
        <v>1134</v>
      </c>
      <c r="C15128" s="3" t="str">
        <f>HYPERLINK("http://www.uniprot.org/uniprot/G7IKU6","tr|G7IKU6|G7IKU6_MEDTR")</f>
        <v>tr|G7IKU6|G7IKU6_MEDTR</v>
      </c>
      <c r="D15128" t="s">
        <v>22489</v>
      </c>
      <c r="E15128">
        <v>91.26</v>
      </c>
      <c r="F15128">
        <v>378</v>
      </c>
      <c r="G15128">
        <v>33</v>
      </c>
      <c r="H15128">
        <v>1</v>
      </c>
      <c r="I15128">
        <v>1</v>
      </c>
      <c r="J15128">
        <v>1131</v>
      </c>
      <c r="K15128">
        <v>1</v>
      </c>
      <c r="L15128">
        <v>1</v>
      </c>
      <c r="M15128">
        <v>378</v>
      </c>
      <c r="N15128" t="s">
        <v>18</v>
      </c>
      <c r="O15128">
        <v>0</v>
      </c>
      <c r="P15128">
        <v>1859</v>
      </c>
    </row>
    <row r="15129" spans="1:16" x14ac:dyDescent="0.25">
      <c r="A15129" t="s">
        <v>22490</v>
      </c>
      <c r="B15129">
        <v>411</v>
      </c>
      <c r="C15129" s="3" t="str">
        <f>HYPERLINK("http://www.uniprot.org/uniprot/G7I2H0","tr|G7I2H0|G7I2H0_MEDTR")</f>
        <v>tr|G7I2H0|G7I2H0_MEDTR</v>
      </c>
      <c r="D15129" t="s">
        <v>144</v>
      </c>
      <c r="E15129">
        <v>38.58</v>
      </c>
      <c r="F15129">
        <v>127</v>
      </c>
      <c r="G15129">
        <v>78</v>
      </c>
      <c r="H15129">
        <v>4</v>
      </c>
      <c r="I15129">
        <v>7</v>
      </c>
      <c r="J15129">
        <v>375</v>
      </c>
      <c r="K15129">
        <v>1</v>
      </c>
      <c r="L15129">
        <v>37</v>
      </c>
      <c r="M15129">
        <v>163</v>
      </c>
      <c r="N15129" t="s">
        <v>18</v>
      </c>
      <c r="O15129" s="1">
        <v>2.8582699999999999E-13</v>
      </c>
      <c r="P15129">
        <v>196</v>
      </c>
    </row>
    <row r="15130" spans="1:16" x14ac:dyDescent="0.25">
      <c r="A15130" t="s">
        <v>22491</v>
      </c>
      <c r="B15130">
        <v>1257</v>
      </c>
      <c r="C15130" s="3" t="str">
        <f>HYPERLINK("http://www.uniprot.org/uniprot/G7K7B8","tr|G7K7B8|G7K7B8_MEDTR")</f>
        <v>tr|G7K7B8|G7K7B8_MEDTR</v>
      </c>
      <c r="D15130" t="s">
        <v>22492</v>
      </c>
      <c r="E15130">
        <v>70.930000000000007</v>
      </c>
      <c r="F15130">
        <v>430</v>
      </c>
      <c r="G15130">
        <v>125</v>
      </c>
      <c r="H15130">
        <v>17</v>
      </c>
      <c r="I15130">
        <v>10</v>
      </c>
      <c r="J15130">
        <v>1248</v>
      </c>
      <c r="K15130">
        <v>1</v>
      </c>
      <c r="L15130">
        <v>1</v>
      </c>
      <c r="M15130">
        <v>429</v>
      </c>
      <c r="N15130" t="s">
        <v>18</v>
      </c>
      <c r="O15130" s="1">
        <v>6.1459300000000004E-156</v>
      </c>
      <c r="P15130">
        <v>1433</v>
      </c>
    </row>
    <row r="15131" spans="1:16" x14ac:dyDescent="0.25">
      <c r="A15131" t="s">
        <v>22493</v>
      </c>
      <c r="B15131">
        <v>627</v>
      </c>
      <c r="C15131" s="3" t="str">
        <f>HYPERLINK("http://www.uniprot.org/uniprot/G7ZZJ3","tr|G7ZZJ3|G7ZZJ3_MEDTR")</f>
        <v>tr|G7ZZJ3|G7ZZJ3_MEDTR</v>
      </c>
      <c r="D15131" t="s">
        <v>22494</v>
      </c>
      <c r="E15131">
        <v>76.680000000000007</v>
      </c>
      <c r="F15131">
        <v>163</v>
      </c>
      <c r="G15131">
        <v>38</v>
      </c>
      <c r="H15131">
        <v>0</v>
      </c>
      <c r="I15131">
        <v>112</v>
      </c>
      <c r="J15131">
        <v>600</v>
      </c>
      <c r="K15131">
        <v>1</v>
      </c>
      <c r="L15131">
        <v>92</v>
      </c>
      <c r="M15131">
        <v>254</v>
      </c>
      <c r="N15131" t="s">
        <v>18</v>
      </c>
      <c r="O15131" s="1">
        <v>4.0904700000000002E-62</v>
      </c>
      <c r="P15131">
        <v>619</v>
      </c>
    </row>
    <row r="15132" spans="1:16" x14ac:dyDescent="0.25">
      <c r="A15132" t="s">
        <v>22495</v>
      </c>
      <c r="B15132">
        <v>444</v>
      </c>
      <c r="C15132" s="3" t="str">
        <f>HYPERLINK("http://www.uniprot.org/uniprot/Q0GPF1","tr|Q0GPF1|Q0GPF1_SOYBN")</f>
        <v>tr|Q0GPF1|Q0GPF1_SOYBN</v>
      </c>
      <c r="D15132" t="s">
        <v>22496</v>
      </c>
      <c r="E15132">
        <v>78.260000000000005</v>
      </c>
      <c r="F15132">
        <v>138</v>
      </c>
      <c r="G15132">
        <v>30</v>
      </c>
      <c r="H15132">
        <v>0</v>
      </c>
      <c r="I15132">
        <v>25</v>
      </c>
      <c r="J15132">
        <v>438</v>
      </c>
      <c r="K15132">
        <v>1</v>
      </c>
      <c r="L15132">
        <v>14</v>
      </c>
      <c r="M15132">
        <v>149</v>
      </c>
      <c r="N15132" t="s">
        <v>18</v>
      </c>
      <c r="O15132" s="1">
        <v>4.8763299999999998E-53</v>
      </c>
      <c r="P15132">
        <v>539</v>
      </c>
    </row>
    <row r="15133" spans="1:16" x14ac:dyDescent="0.25">
      <c r="A15133" t="s">
        <v>22497</v>
      </c>
      <c r="B15133">
        <v>1320</v>
      </c>
      <c r="C15133" s="3" t="str">
        <f>HYPERLINK("http://www.uniprot.org/uniprot/G7L2Q4","tr|G7L2Q4|G7L2Q4_MEDTR")</f>
        <v>tr|G7L2Q4|G7L2Q4_MEDTR</v>
      </c>
      <c r="D15133" t="s">
        <v>22498</v>
      </c>
      <c r="E15133">
        <v>92.48</v>
      </c>
      <c r="F15133">
        <v>439</v>
      </c>
      <c r="G15133">
        <v>33</v>
      </c>
      <c r="H15133">
        <v>0</v>
      </c>
      <c r="I15133">
        <v>1</v>
      </c>
      <c r="J15133">
        <v>1317</v>
      </c>
      <c r="K15133">
        <v>1</v>
      </c>
      <c r="L15133">
        <v>1</v>
      </c>
      <c r="M15133">
        <v>439</v>
      </c>
      <c r="N15133" t="s">
        <v>18</v>
      </c>
      <c r="O15133">
        <v>0</v>
      </c>
      <c r="P15133">
        <v>2086</v>
      </c>
    </row>
    <row r="15134" spans="1:16" x14ac:dyDescent="0.25">
      <c r="A15134" t="s">
        <v>22499</v>
      </c>
      <c r="B15134">
        <v>531</v>
      </c>
      <c r="C15134" s="3" t="str">
        <f>HYPERLINK("http://www.uniprot.org/uniprot/K7MWZ5","tr|K7MWZ5|K7MWZ5_SOYBN")</f>
        <v>tr|K7MWZ5|K7MWZ5_SOYBN</v>
      </c>
      <c r="D15134" t="s">
        <v>28</v>
      </c>
      <c r="E15134">
        <v>90.84</v>
      </c>
      <c r="F15134">
        <v>153</v>
      </c>
      <c r="G15134">
        <v>14</v>
      </c>
      <c r="H15134">
        <v>0</v>
      </c>
      <c r="I15134">
        <v>10</v>
      </c>
      <c r="J15134">
        <v>468</v>
      </c>
      <c r="K15134">
        <v>1</v>
      </c>
      <c r="L15134">
        <v>620</v>
      </c>
      <c r="M15134">
        <v>772</v>
      </c>
      <c r="N15134" t="s">
        <v>18</v>
      </c>
      <c r="O15134" s="1">
        <v>9.4621900000000006E-73</v>
      </c>
      <c r="P15134">
        <v>709</v>
      </c>
    </row>
    <row r="15135" spans="1:16" x14ac:dyDescent="0.25">
      <c r="A15135" t="s">
        <v>22500</v>
      </c>
      <c r="B15135">
        <v>1047</v>
      </c>
      <c r="C15135" s="3" t="str">
        <f>HYPERLINK("http://www.uniprot.org/uniprot/G7IBX2","tr|G7IBX2|G7IBX2_MEDTR")</f>
        <v>tr|G7IBX2|G7IBX2_MEDTR</v>
      </c>
      <c r="D15135" t="s">
        <v>22501</v>
      </c>
      <c r="E15135">
        <v>53.17</v>
      </c>
      <c r="F15135">
        <v>378</v>
      </c>
      <c r="G15135">
        <v>177</v>
      </c>
      <c r="H15135">
        <v>30</v>
      </c>
      <c r="I15135">
        <v>1</v>
      </c>
      <c r="J15135">
        <v>1044</v>
      </c>
      <c r="K15135">
        <v>1</v>
      </c>
      <c r="L15135">
        <v>1</v>
      </c>
      <c r="M15135">
        <v>361</v>
      </c>
      <c r="N15135" t="s">
        <v>18</v>
      </c>
      <c r="O15135" s="1">
        <v>1.4286999999999999E-88</v>
      </c>
      <c r="P15135">
        <v>851</v>
      </c>
    </row>
    <row r="15136" spans="1:16" x14ac:dyDescent="0.25">
      <c r="A15136" t="s">
        <v>22502</v>
      </c>
      <c r="B15136">
        <v>201</v>
      </c>
      <c r="C15136" s="3" t="str">
        <f>HYPERLINK("http://www.uniprot.org/uniprot/B0L636","tr|B0L636|B0L636_CICAR")</f>
        <v>tr|B0L636|B0L636_CICAR</v>
      </c>
      <c r="D15136" t="s">
        <v>2482</v>
      </c>
      <c r="E15136">
        <v>100</v>
      </c>
      <c r="F15136">
        <v>38</v>
      </c>
      <c r="G15136">
        <v>0</v>
      </c>
      <c r="H15136">
        <v>0</v>
      </c>
      <c r="I15136">
        <v>10</v>
      </c>
      <c r="J15136">
        <v>123</v>
      </c>
      <c r="K15136">
        <v>1</v>
      </c>
      <c r="L15136">
        <v>1</v>
      </c>
      <c r="M15136">
        <v>38</v>
      </c>
      <c r="N15136" t="s">
        <v>18</v>
      </c>
      <c r="O15136" s="1">
        <v>9.1917700000000001E-12</v>
      </c>
      <c r="P15136">
        <v>183</v>
      </c>
    </row>
    <row r="15137" spans="1:16" x14ac:dyDescent="0.25">
      <c r="A15137" t="s">
        <v>22503</v>
      </c>
      <c r="B15137">
        <v>384</v>
      </c>
      <c r="C15137" s="3" t="str">
        <f>HYPERLINK("http://www.uniprot.org/uniprot/B7FM90","tr|B7FM90|B7FM90_MEDTR")</f>
        <v>tr|B7FM90|B7FM90_MEDTR</v>
      </c>
      <c r="D15137" t="s">
        <v>22</v>
      </c>
      <c r="E15137">
        <v>75.209999999999994</v>
      </c>
      <c r="F15137">
        <v>117</v>
      </c>
      <c r="G15137">
        <v>29</v>
      </c>
      <c r="H15137">
        <v>3</v>
      </c>
      <c r="I15137">
        <v>40</v>
      </c>
      <c r="J15137">
        <v>381</v>
      </c>
      <c r="K15137">
        <v>1</v>
      </c>
      <c r="L15137">
        <v>14</v>
      </c>
      <c r="M15137">
        <v>127</v>
      </c>
      <c r="N15137" t="s">
        <v>18</v>
      </c>
      <c r="O15137" s="1">
        <v>9.2041500000000003E-36</v>
      </c>
      <c r="P15137">
        <v>390</v>
      </c>
    </row>
    <row r="15138" spans="1:16" x14ac:dyDescent="0.25">
      <c r="A15138" t="s">
        <v>22504</v>
      </c>
      <c r="B15138">
        <v>1422</v>
      </c>
      <c r="C15138" s="3" t="str">
        <f>HYPERLINK("http://www.uniprot.org/uniprot/G7J4H2","tr|G7J4H2|G7J4H2_MEDTR")</f>
        <v>tr|G7J4H2|G7J4H2_MEDTR</v>
      </c>
      <c r="D15138" t="s">
        <v>22505</v>
      </c>
      <c r="E15138">
        <v>79.92</v>
      </c>
      <c r="F15138">
        <v>503</v>
      </c>
      <c r="G15138">
        <v>101</v>
      </c>
      <c r="H15138">
        <v>31</v>
      </c>
      <c r="I15138">
        <v>1</v>
      </c>
      <c r="J15138">
        <v>1416</v>
      </c>
      <c r="K15138">
        <v>1</v>
      </c>
      <c r="L15138">
        <v>1</v>
      </c>
      <c r="M15138">
        <v>503</v>
      </c>
      <c r="N15138" t="s">
        <v>18</v>
      </c>
      <c r="O15138">
        <v>0</v>
      </c>
      <c r="P15138">
        <v>2071</v>
      </c>
    </row>
    <row r="15139" spans="1:16" x14ac:dyDescent="0.25">
      <c r="A15139" t="s">
        <v>22506</v>
      </c>
      <c r="B15139">
        <v>300</v>
      </c>
      <c r="C15139" s="3" t="str">
        <f>HYPERLINK("http://www.uniprot.org/uniprot/C6T4Y6","tr|C6T4Y6|C6T4Y6_SOYBN")</f>
        <v>tr|C6T4Y6|C6T4Y6_SOYBN</v>
      </c>
      <c r="D15139" t="s">
        <v>28</v>
      </c>
      <c r="E15139">
        <v>81</v>
      </c>
      <c r="F15139">
        <v>100</v>
      </c>
      <c r="G15139">
        <v>19</v>
      </c>
      <c r="H15139">
        <v>1</v>
      </c>
      <c r="I15139">
        <v>1</v>
      </c>
      <c r="J15139">
        <v>297</v>
      </c>
      <c r="K15139">
        <v>1</v>
      </c>
      <c r="L15139">
        <v>1</v>
      </c>
      <c r="M15139">
        <v>100</v>
      </c>
      <c r="N15139" t="s">
        <v>18</v>
      </c>
      <c r="O15139" s="1">
        <v>2.1502899999999998E-40</v>
      </c>
      <c r="P15139">
        <v>430</v>
      </c>
    </row>
    <row r="15140" spans="1:16" x14ac:dyDescent="0.25">
      <c r="A15140" t="s">
        <v>22507</v>
      </c>
      <c r="B15140">
        <v>2514</v>
      </c>
      <c r="C15140" s="3" t="str">
        <f>HYPERLINK("http://www.uniprot.org/uniprot/I1N032","tr|I1N032|I1N032_SOYBN")</f>
        <v>tr|I1N032|I1N032_SOYBN</v>
      </c>
      <c r="D15140" t="s">
        <v>71</v>
      </c>
      <c r="E15140">
        <v>86.3</v>
      </c>
      <c r="F15140">
        <v>847</v>
      </c>
      <c r="G15140">
        <v>116</v>
      </c>
      <c r="H15140">
        <v>12</v>
      </c>
      <c r="I15140">
        <v>7</v>
      </c>
      <c r="J15140">
        <v>2511</v>
      </c>
      <c r="K15140">
        <v>1</v>
      </c>
      <c r="L15140">
        <v>497</v>
      </c>
      <c r="M15140">
        <v>1342</v>
      </c>
      <c r="N15140" t="s">
        <v>18</v>
      </c>
      <c r="O15140">
        <v>0</v>
      </c>
      <c r="P15140">
        <v>3709</v>
      </c>
    </row>
    <row r="15141" spans="1:16" x14ac:dyDescent="0.25">
      <c r="A15141" t="s">
        <v>22508</v>
      </c>
      <c r="B15141">
        <v>702</v>
      </c>
      <c r="C15141" s="3" t="str">
        <f>HYPERLINK("http://www.uniprot.org/uniprot/I3SX43","tr|I3SX43|I3SX43_MEDTR")</f>
        <v>tr|I3SX43|I3SX43_MEDTR</v>
      </c>
      <c r="D15141" t="s">
        <v>22</v>
      </c>
      <c r="E15141">
        <v>71.260000000000005</v>
      </c>
      <c r="F15141">
        <v>174</v>
      </c>
      <c r="G15141">
        <v>50</v>
      </c>
      <c r="H15141">
        <v>9</v>
      </c>
      <c r="I15141">
        <v>166</v>
      </c>
      <c r="J15141">
        <v>660</v>
      </c>
      <c r="K15141">
        <v>1</v>
      </c>
      <c r="L15141">
        <v>73</v>
      </c>
      <c r="M15141">
        <v>246</v>
      </c>
      <c r="N15141" t="s">
        <v>18</v>
      </c>
      <c r="O15141" s="1">
        <v>7.7598600000000002E-61</v>
      </c>
      <c r="P15141">
        <v>609</v>
      </c>
    </row>
    <row r="15142" spans="1:16" x14ac:dyDescent="0.25">
      <c r="A15142" t="s">
        <v>22509</v>
      </c>
      <c r="B15142">
        <v>1527</v>
      </c>
      <c r="C15142" s="3" t="str">
        <f>HYPERLINK("http://www.uniprot.org/uniprot/G7L1R3","tr|G7L1R3|G7L1R3_MEDTR")</f>
        <v>tr|G7L1R3|G7L1R3_MEDTR</v>
      </c>
      <c r="D15142" t="s">
        <v>22510</v>
      </c>
      <c r="E15142">
        <v>91.53</v>
      </c>
      <c r="F15142">
        <v>508</v>
      </c>
      <c r="G15142">
        <v>43</v>
      </c>
      <c r="H15142">
        <v>0</v>
      </c>
      <c r="I15142">
        <v>1</v>
      </c>
      <c r="J15142">
        <v>1524</v>
      </c>
      <c r="K15142">
        <v>1</v>
      </c>
      <c r="L15142">
        <v>1</v>
      </c>
      <c r="M15142">
        <v>500</v>
      </c>
      <c r="N15142" t="s">
        <v>18</v>
      </c>
      <c r="O15142">
        <v>0</v>
      </c>
      <c r="P15142">
        <v>2332</v>
      </c>
    </row>
    <row r="15143" spans="1:16" x14ac:dyDescent="0.25">
      <c r="A15143" t="s">
        <v>22511</v>
      </c>
      <c r="B15143">
        <v>882</v>
      </c>
      <c r="C15143" s="3" t="str">
        <f>HYPERLINK("http://www.uniprot.org/uniprot/G7JEY3","tr|G7JEY3|G7JEY3_MEDTR")</f>
        <v>tr|G7JEY3|G7JEY3_MEDTR</v>
      </c>
      <c r="D15143" t="s">
        <v>22512</v>
      </c>
      <c r="E15143">
        <v>79.180000000000007</v>
      </c>
      <c r="F15143">
        <v>293</v>
      </c>
      <c r="G15143">
        <v>61</v>
      </c>
      <c r="H15143">
        <v>0</v>
      </c>
      <c r="I15143">
        <v>1</v>
      </c>
      <c r="J15143">
        <v>879</v>
      </c>
      <c r="K15143">
        <v>1</v>
      </c>
      <c r="L15143">
        <v>1</v>
      </c>
      <c r="M15143">
        <v>293</v>
      </c>
      <c r="N15143" t="s">
        <v>18</v>
      </c>
      <c r="O15143" s="1">
        <v>5.5974300000000002E-130</v>
      </c>
      <c r="P15143">
        <v>1207</v>
      </c>
    </row>
    <row r="15144" spans="1:16" x14ac:dyDescent="0.25">
      <c r="A15144" t="s">
        <v>22513</v>
      </c>
      <c r="B15144">
        <v>2073</v>
      </c>
      <c r="C15144" s="3" t="str">
        <f>HYPERLINK("http://www.uniprot.org/uniprot/K7L0D4","tr|K7L0D4|K7L0D4_SOYBN")</f>
        <v>tr|K7L0D4|K7L0D4_SOYBN</v>
      </c>
      <c r="D15144" t="s">
        <v>28</v>
      </c>
      <c r="E15144">
        <v>58.68</v>
      </c>
      <c r="F15144">
        <v>668</v>
      </c>
      <c r="G15144">
        <v>276</v>
      </c>
      <c r="H15144">
        <v>10</v>
      </c>
      <c r="I15144">
        <v>91</v>
      </c>
      <c r="J15144">
        <v>2064</v>
      </c>
      <c r="K15144">
        <v>1</v>
      </c>
      <c r="L15144">
        <v>449</v>
      </c>
      <c r="M15144">
        <v>1108</v>
      </c>
      <c r="N15144" t="s">
        <v>18</v>
      </c>
      <c r="O15144">
        <v>0</v>
      </c>
      <c r="P15144">
        <v>1874</v>
      </c>
    </row>
    <row r="15145" spans="1:16" x14ac:dyDescent="0.25">
      <c r="A15145" t="s">
        <v>22514</v>
      </c>
      <c r="B15145">
        <v>243</v>
      </c>
      <c r="C15145" s="3" t="str">
        <f>HYPERLINK("http://www.uniprot.org/uniprot/G7JR32","tr|G7JR32|G7JR32_MEDTR")</f>
        <v>tr|G7JR32|G7JR32_MEDTR</v>
      </c>
      <c r="D15145" t="s">
        <v>22515</v>
      </c>
      <c r="E15145">
        <v>70.83</v>
      </c>
      <c r="F15145">
        <v>72</v>
      </c>
      <c r="G15145">
        <v>21</v>
      </c>
      <c r="H15145">
        <v>3</v>
      </c>
      <c r="I15145">
        <v>34</v>
      </c>
      <c r="J15145">
        <v>240</v>
      </c>
      <c r="K15145">
        <v>1</v>
      </c>
      <c r="L15145">
        <v>9</v>
      </c>
      <c r="M15145">
        <v>80</v>
      </c>
      <c r="N15145" t="s">
        <v>18</v>
      </c>
      <c r="O15145" s="1">
        <v>4.6668499999999999E-19</v>
      </c>
      <c r="P15145">
        <v>246</v>
      </c>
    </row>
    <row r="15146" spans="1:16" x14ac:dyDescent="0.25">
      <c r="A15146" t="s">
        <v>22516</v>
      </c>
      <c r="B15146">
        <v>1584</v>
      </c>
      <c r="C15146" s="3" t="str">
        <f>HYPERLINK("http://www.uniprot.org/uniprot/G7LHG9","tr|G7LHG9|G7LHG9_MEDTR")</f>
        <v>tr|G7LHG9|G7LHG9_MEDTR</v>
      </c>
      <c r="D15146" t="s">
        <v>22517</v>
      </c>
      <c r="E15146">
        <v>62.79</v>
      </c>
      <c r="F15146">
        <v>543</v>
      </c>
      <c r="G15146">
        <v>202</v>
      </c>
      <c r="H15146">
        <v>17</v>
      </c>
      <c r="I15146">
        <v>1</v>
      </c>
      <c r="J15146">
        <v>1578</v>
      </c>
      <c r="K15146">
        <v>1</v>
      </c>
      <c r="L15146">
        <v>1</v>
      </c>
      <c r="M15146">
        <v>513</v>
      </c>
      <c r="N15146" t="s">
        <v>18</v>
      </c>
      <c r="O15146" s="1">
        <v>9.0304599999999996E-166</v>
      </c>
      <c r="P15146">
        <v>1519</v>
      </c>
    </row>
    <row r="15147" spans="1:16" x14ac:dyDescent="0.25">
      <c r="A15147" t="s">
        <v>22518</v>
      </c>
      <c r="B15147">
        <v>780</v>
      </c>
      <c r="C15147" s="3" t="str">
        <f>HYPERLINK("http://www.uniprot.org/uniprot/B7FML7","tr|B7FML7|B7FML7_MEDTR")</f>
        <v>tr|B7FML7|B7FML7_MEDTR</v>
      </c>
      <c r="D15147" t="s">
        <v>22519</v>
      </c>
      <c r="E15147">
        <v>78.7</v>
      </c>
      <c r="F15147">
        <v>263</v>
      </c>
      <c r="G15147">
        <v>56</v>
      </c>
      <c r="H15147">
        <v>4</v>
      </c>
      <c r="I15147">
        <v>1</v>
      </c>
      <c r="J15147">
        <v>777</v>
      </c>
      <c r="K15147">
        <v>1</v>
      </c>
      <c r="L15147">
        <v>1</v>
      </c>
      <c r="M15147">
        <v>241</v>
      </c>
      <c r="N15147" t="s">
        <v>18</v>
      </c>
      <c r="O15147" s="1">
        <v>2.1509099999999998E-108</v>
      </c>
      <c r="P15147">
        <v>1020</v>
      </c>
    </row>
    <row r="15148" spans="1:16" x14ac:dyDescent="0.25">
      <c r="A15148" t="s">
        <v>22520</v>
      </c>
      <c r="B15148">
        <v>639</v>
      </c>
      <c r="C15148" s="3" t="str">
        <f>HYPERLINK("http://www.uniprot.org/uniprot/G7JW73","tr|G7JW73|G7JW73_MEDTR")</f>
        <v>tr|G7JW73|G7JW73_MEDTR</v>
      </c>
      <c r="D15148" t="s">
        <v>22521</v>
      </c>
      <c r="E15148">
        <v>73.83</v>
      </c>
      <c r="F15148">
        <v>214</v>
      </c>
      <c r="G15148">
        <v>56</v>
      </c>
      <c r="H15148">
        <v>4</v>
      </c>
      <c r="I15148">
        <v>1</v>
      </c>
      <c r="J15148">
        <v>630</v>
      </c>
      <c r="K15148">
        <v>1</v>
      </c>
      <c r="L15148">
        <v>1</v>
      </c>
      <c r="M15148">
        <v>212</v>
      </c>
      <c r="N15148" t="s">
        <v>18</v>
      </c>
      <c r="O15148" s="1">
        <v>1.69258E-74</v>
      </c>
      <c r="P15148">
        <v>726</v>
      </c>
    </row>
    <row r="15149" spans="1:16" x14ac:dyDescent="0.25">
      <c r="A15149" t="s">
        <v>22522</v>
      </c>
      <c r="B15149">
        <v>297</v>
      </c>
      <c r="C15149" s="3" t="str">
        <f>HYPERLINK("http://www.uniprot.org/uniprot/G7K9C1","tr|G7K9C1|G7K9C1_MEDTR")</f>
        <v>tr|G7K9C1|G7K9C1_MEDTR</v>
      </c>
      <c r="D15149" t="s">
        <v>22523</v>
      </c>
      <c r="E15149">
        <v>75.510000000000005</v>
      </c>
      <c r="F15149">
        <v>98</v>
      </c>
      <c r="G15149">
        <v>24</v>
      </c>
      <c r="H15149">
        <v>0</v>
      </c>
      <c r="I15149">
        <v>1</v>
      </c>
      <c r="J15149">
        <v>294</v>
      </c>
      <c r="K15149">
        <v>1</v>
      </c>
      <c r="L15149">
        <v>1</v>
      </c>
      <c r="M15149">
        <v>96</v>
      </c>
      <c r="N15149" t="s">
        <v>18</v>
      </c>
      <c r="O15149" s="1">
        <v>6.0840099999999995E-35</v>
      </c>
      <c r="P15149">
        <v>383</v>
      </c>
    </row>
    <row r="15150" spans="1:16" x14ac:dyDescent="0.25">
      <c r="A15150" t="s">
        <v>22524</v>
      </c>
      <c r="B15150">
        <v>618</v>
      </c>
      <c r="C15150" s="3" t="str">
        <f>HYPERLINK("http://www.uniprot.org/uniprot/G7K4M4","tr|G7K4M4|G7K4M4_MEDTR")</f>
        <v>tr|G7K4M4|G7K4M4_MEDTR</v>
      </c>
      <c r="D15150" t="s">
        <v>517</v>
      </c>
      <c r="E15150">
        <v>57.83</v>
      </c>
      <c r="F15150">
        <v>83</v>
      </c>
      <c r="G15150">
        <v>35</v>
      </c>
      <c r="H15150">
        <v>0</v>
      </c>
      <c r="I15150">
        <v>247</v>
      </c>
      <c r="J15150">
        <v>495</v>
      </c>
      <c r="K15150">
        <v>1</v>
      </c>
      <c r="L15150">
        <v>462</v>
      </c>
      <c r="M15150">
        <v>544</v>
      </c>
      <c r="N15150" t="s">
        <v>18</v>
      </c>
      <c r="O15150" s="1">
        <v>4.0988200000000001E-19</v>
      </c>
      <c r="P15150">
        <v>248</v>
      </c>
    </row>
    <row r="15151" spans="1:16" x14ac:dyDescent="0.25">
      <c r="A15151" t="s">
        <v>22525</v>
      </c>
      <c r="B15151">
        <v>1182</v>
      </c>
      <c r="C15151" s="3" t="str">
        <f>HYPERLINK("http://www.uniprot.org/uniprot/G7I2F3","tr|G7I2F3|G7I2F3_MEDTR")</f>
        <v>tr|G7I2F3|G7I2F3_MEDTR</v>
      </c>
      <c r="D15151" t="s">
        <v>257</v>
      </c>
      <c r="E15151">
        <v>39.94</v>
      </c>
      <c r="F15151">
        <v>383</v>
      </c>
      <c r="G15151">
        <v>230</v>
      </c>
      <c r="H15151">
        <v>3</v>
      </c>
      <c r="I15151">
        <v>28</v>
      </c>
      <c r="J15151">
        <v>1167</v>
      </c>
      <c r="K15151">
        <v>1</v>
      </c>
      <c r="L15151">
        <v>61</v>
      </c>
      <c r="M15151">
        <v>408</v>
      </c>
      <c r="N15151" t="s">
        <v>18</v>
      </c>
      <c r="O15151" s="1">
        <v>5.93625E-57</v>
      </c>
      <c r="P15151">
        <v>579</v>
      </c>
    </row>
    <row r="15152" spans="1:16" x14ac:dyDescent="0.25">
      <c r="A15152" t="s">
        <v>22526</v>
      </c>
      <c r="B15152">
        <v>1404</v>
      </c>
      <c r="C15152" s="3" t="str">
        <f>HYPERLINK("http://www.uniprot.org/uniprot/A6XNC2","tr|A6XNC2|A6XNC2_MEDTR")</f>
        <v>tr|A6XNC2|A6XNC2_MEDTR</v>
      </c>
      <c r="D15152" t="s">
        <v>259</v>
      </c>
      <c r="E15152">
        <v>67.45</v>
      </c>
      <c r="F15152">
        <v>467</v>
      </c>
      <c r="G15152">
        <v>152</v>
      </c>
      <c r="H15152">
        <v>2</v>
      </c>
      <c r="I15152">
        <v>1</v>
      </c>
      <c r="J15152">
        <v>1395</v>
      </c>
      <c r="K15152">
        <v>1</v>
      </c>
      <c r="L15152">
        <v>1</v>
      </c>
      <c r="M15152">
        <v>463</v>
      </c>
      <c r="N15152" t="s">
        <v>18</v>
      </c>
      <c r="O15152" s="1">
        <v>3.31766E-177</v>
      </c>
      <c r="P15152">
        <v>1617</v>
      </c>
    </row>
    <row r="15153" spans="1:16" x14ac:dyDescent="0.25">
      <c r="A15153" t="s">
        <v>22527</v>
      </c>
      <c r="B15153">
        <v>1185</v>
      </c>
      <c r="C15153" s="3" t="str">
        <f>HYPERLINK("http://www.uniprot.org/uniprot/I1MFG1","tr|I1MFG1|I1MFG1_SOYBN")</f>
        <v>tr|I1MFG1|I1MFG1_SOYBN</v>
      </c>
      <c r="D15153" t="s">
        <v>28</v>
      </c>
      <c r="E15153">
        <v>69.349999999999994</v>
      </c>
      <c r="F15153">
        <v>385</v>
      </c>
      <c r="G15153">
        <v>118</v>
      </c>
      <c r="H15153">
        <v>2</v>
      </c>
      <c r="I15153">
        <v>25</v>
      </c>
      <c r="J15153">
        <v>1173</v>
      </c>
      <c r="K15153">
        <v>1</v>
      </c>
      <c r="L15153">
        <v>7</v>
      </c>
      <c r="M15153">
        <v>386</v>
      </c>
      <c r="N15153" t="s">
        <v>18</v>
      </c>
      <c r="O15153" s="1">
        <v>6.6323800000000003E-149</v>
      </c>
      <c r="P15153">
        <v>1372</v>
      </c>
    </row>
    <row r="15154" spans="1:16" x14ac:dyDescent="0.25">
      <c r="A15154" t="s">
        <v>22528</v>
      </c>
      <c r="B15154">
        <v>441</v>
      </c>
      <c r="C15154" s="3" t="str">
        <f>HYPERLINK("http://www.uniprot.org/uniprot/G7IKU8","tr|G7IKU8|G7IKU8_MEDTR")</f>
        <v>tr|G7IKU8|G7IKU8_MEDTR</v>
      </c>
      <c r="D15154" t="s">
        <v>22529</v>
      </c>
      <c r="E15154">
        <v>50</v>
      </c>
      <c r="F15154">
        <v>124</v>
      </c>
      <c r="G15154">
        <v>62</v>
      </c>
      <c r="H15154">
        <v>2</v>
      </c>
      <c r="I15154">
        <v>19</v>
      </c>
      <c r="J15154">
        <v>384</v>
      </c>
      <c r="K15154">
        <v>1</v>
      </c>
      <c r="L15154">
        <v>11</v>
      </c>
      <c r="M15154">
        <v>133</v>
      </c>
      <c r="N15154" t="s">
        <v>18</v>
      </c>
      <c r="O15154" s="1">
        <v>4.9454E-21</v>
      </c>
      <c r="P15154">
        <v>263</v>
      </c>
    </row>
    <row r="15155" spans="1:16" x14ac:dyDescent="0.25">
      <c r="A15155" t="s">
        <v>22530</v>
      </c>
      <c r="B15155">
        <v>1821</v>
      </c>
      <c r="C15155" s="3" t="str">
        <f>HYPERLINK("http://www.uniprot.org/uniprot/I1MI09","tr|I1MI09|I1MI09_SOYBN")</f>
        <v>tr|I1MI09|I1MI09_SOYBN</v>
      </c>
      <c r="D15155" t="s">
        <v>99</v>
      </c>
      <c r="E15155">
        <v>86.05</v>
      </c>
      <c r="F15155">
        <v>552</v>
      </c>
      <c r="G15155">
        <v>77</v>
      </c>
      <c r="H15155">
        <v>0</v>
      </c>
      <c r="I15155">
        <v>109</v>
      </c>
      <c r="J15155">
        <v>1764</v>
      </c>
      <c r="K15155">
        <v>1</v>
      </c>
      <c r="L15155">
        <v>48</v>
      </c>
      <c r="M15155">
        <v>596</v>
      </c>
      <c r="N15155" t="s">
        <v>18</v>
      </c>
      <c r="O15155">
        <v>0</v>
      </c>
      <c r="P15155">
        <v>2446</v>
      </c>
    </row>
    <row r="15156" spans="1:16" x14ac:dyDescent="0.25">
      <c r="A15156" t="s">
        <v>22531</v>
      </c>
      <c r="B15156">
        <v>408</v>
      </c>
      <c r="C15156" s="3" t="str">
        <f>HYPERLINK("http://www.uniprot.org/uniprot/G7K7B8","tr|G7K7B8|G7K7B8_MEDTR")</f>
        <v>tr|G7K7B8|G7K7B8_MEDTR</v>
      </c>
      <c r="D15156" t="s">
        <v>22492</v>
      </c>
      <c r="E15156">
        <v>71.569999999999993</v>
      </c>
      <c r="F15156">
        <v>95</v>
      </c>
      <c r="G15156">
        <v>27</v>
      </c>
      <c r="H15156">
        <v>0</v>
      </c>
      <c r="I15156">
        <v>10</v>
      </c>
      <c r="J15156">
        <v>294</v>
      </c>
      <c r="K15156">
        <v>1</v>
      </c>
      <c r="L15156">
        <v>1</v>
      </c>
      <c r="M15156">
        <v>95</v>
      </c>
      <c r="N15156" t="s">
        <v>18</v>
      </c>
      <c r="O15156" s="1">
        <v>6.9870799999999999E-44</v>
      </c>
      <c r="P15156">
        <v>325</v>
      </c>
    </row>
    <row r="15157" spans="1:16" x14ac:dyDescent="0.25">
      <c r="A15157" t="s">
        <v>22532</v>
      </c>
      <c r="B15157">
        <v>1566</v>
      </c>
      <c r="C15157" s="3" t="str">
        <f>HYPERLINK("http://www.uniprot.org/uniprot/G7ZZJ3","tr|G7ZZJ3|G7ZZJ3_MEDTR")</f>
        <v>tr|G7ZZJ3|G7ZZJ3_MEDTR</v>
      </c>
      <c r="D15157" t="s">
        <v>22494</v>
      </c>
      <c r="E15157">
        <v>66.83</v>
      </c>
      <c r="F15157">
        <v>609</v>
      </c>
      <c r="G15157">
        <v>202</v>
      </c>
      <c r="H15157">
        <v>88</v>
      </c>
      <c r="I15157">
        <v>1</v>
      </c>
      <c r="J15157">
        <v>1563</v>
      </c>
      <c r="K15157">
        <v>1</v>
      </c>
      <c r="L15157">
        <v>275</v>
      </c>
      <c r="M15157">
        <v>883</v>
      </c>
      <c r="N15157" t="s">
        <v>18</v>
      </c>
      <c r="O15157">
        <v>0</v>
      </c>
      <c r="P15157">
        <v>1891</v>
      </c>
    </row>
    <row r="15158" spans="1:16" x14ac:dyDescent="0.25">
      <c r="A15158" t="s">
        <v>22533</v>
      </c>
      <c r="B15158">
        <v>372</v>
      </c>
      <c r="C15158" s="3" t="str">
        <f>HYPERLINK("http://www.uniprot.org/uniprot/O24292","tr|O24292|O24292_PEA")</f>
        <v>tr|O24292|O24292_PEA</v>
      </c>
      <c r="D15158" t="s">
        <v>22534</v>
      </c>
      <c r="E15158">
        <v>75.59</v>
      </c>
      <c r="F15158">
        <v>127</v>
      </c>
      <c r="G15158">
        <v>31</v>
      </c>
      <c r="H15158">
        <v>4</v>
      </c>
      <c r="I15158">
        <v>1</v>
      </c>
      <c r="J15158">
        <v>369</v>
      </c>
      <c r="K15158">
        <v>1</v>
      </c>
      <c r="L15158">
        <v>1</v>
      </c>
      <c r="M15158">
        <v>127</v>
      </c>
      <c r="N15158" t="s">
        <v>18</v>
      </c>
      <c r="O15158" s="1">
        <v>1.17951E-46</v>
      </c>
      <c r="P15158">
        <v>484</v>
      </c>
    </row>
    <row r="15159" spans="1:16" x14ac:dyDescent="0.25">
      <c r="A15159" t="s">
        <v>22535</v>
      </c>
      <c r="B15159">
        <v>1566</v>
      </c>
      <c r="C15159" s="3" t="str">
        <f>HYPERLINK("http://www.uniprot.org/uniprot/G7L2Q3","tr|G7L2Q3|G7L2Q3_MEDTR")</f>
        <v>tr|G7L2Q3|G7L2Q3_MEDTR</v>
      </c>
      <c r="D15159" t="s">
        <v>22536</v>
      </c>
      <c r="E15159">
        <v>90.69</v>
      </c>
      <c r="F15159">
        <v>505</v>
      </c>
      <c r="G15159">
        <v>47</v>
      </c>
      <c r="H15159">
        <v>0</v>
      </c>
      <c r="I15159">
        <v>49</v>
      </c>
      <c r="J15159">
        <v>1563</v>
      </c>
      <c r="K15159">
        <v>1</v>
      </c>
      <c r="L15159">
        <v>17</v>
      </c>
      <c r="M15159">
        <v>521</v>
      </c>
      <c r="N15159" t="s">
        <v>18</v>
      </c>
      <c r="O15159">
        <v>0</v>
      </c>
      <c r="P15159">
        <v>2485</v>
      </c>
    </row>
    <row r="15160" spans="1:16" x14ac:dyDescent="0.25">
      <c r="A15160" t="s">
        <v>22537</v>
      </c>
      <c r="B15160">
        <v>1635</v>
      </c>
      <c r="C15160" s="3" t="str">
        <f>HYPERLINK("http://www.uniprot.org/uniprot/I1N1P2","tr|I1N1P2|I1N1P2_SOYBN")</f>
        <v>tr|I1N1P2|I1N1P2_SOYBN</v>
      </c>
      <c r="D15160" t="s">
        <v>99</v>
      </c>
      <c r="E15160">
        <v>70.239999999999995</v>
      </c>
      <c r="F15160">
        <v>521</v>
      </c>
      <c r="G15160">
        <v>155</v>
      </c>
      <c r="H15160">
        <v>9</v>
      </c>
      <c r="I15160">
        <v>1</v>
      </c>
      <c r="J15160">
        <v>1536</v>
      </c>
      <c r="K15160">
        <v>1</v>
      </c>
      <c r="L15160">
        <v>1</v>
      </c>
      <c r="M15160">
        <v>511</v>
      </c>
      <c r="N15160" t="s">
        <v>18</v>
      </c>
      <c r="O15160">
        <v>0</v>
      </c>
      <c r="P15160">
        <v>1724</v>
      </c>
    </row>
    <row r="15161" spans="1:16" x14ac:dyDescent="0.25">
      <c r="A15161" t="s">
        <v>22538</v>
      </c>
      <c r="B15161">
        <v>366</v>
      </c>
      <c r="C15161" s="3" t="str">
        <f>HYPERLINK("http://www.uniprot.org/uniprot/G7IBX7","tr|G7IBX7|G7IBX7_MEDTR")</f>
        <v>tr|G7IBX7|G7IBX7_MEDTR</v>
      </c>
      <c r="D15161" t="s">
        <v>22539</v>
      </c>
      <c r="E15161">
        <v>73.430000000000007</v>
      </c>
      <c r="F15161">
        <v>128</v>
      </c>
      <c r="G15161">
        <v>34</v>
      </c>
      <c r="H15161">
        <v>7</v>
      </c>
      <c r="I15161">
        <v>1</v>
      </c>
      <c r="J15161">
        <v>363</v>
      </c>
      <c r="K15161">
        <v>1</v>
      </c>
      <c r="L15161">
        <v>58</v>
      </c>
      <c r="M15161">
        <v>184</v>
      </c>
      <c r="N15161" t="s">
        <v>18</v>
      </c>
      <c r="O15161" s="1">
        <v>3.2431399999999998E-41</v>
      </c>
      <c r="P15161">
        <v>437</v>
      </c>
    </row>
    <row r="15162" spans="1:16" x14ac:dyDescent="0.25">
      <c r="A15162" t="s">
        <v>22540</v>
      </c>
      <c r="B15162">
        <v>1305</v>
      </c>
      <c r="C15162" s="3" t="str">
        <f>HYPERLINK("http://www.uniprot.org/uniprot/I1ND23","tr|I1ND23|I1ND23_SOYBN")</f>
        <v>tr|I1ND23|I1ND23_SOYBN</v>
      </c>
      <c r="D15162" t="s">
        <v>28</v>
      </c>
      <c r="E15162">
        <v>78.45</v>
      </c>
      <c r="F15162">
        <v>441</v>
      </c>
      <c r="G15162">
        <v>95</v>
      </c>
      <c r="H15162">
        <v>7</v>
      </c>
      <c r="I15162">
        <v>1</v>
      </c>
      <c r="J15162">
        <v>1302</v>
      </c>
      <c r="K15162">
        <v>1</v>
      </c>
      <c r="L15162">
        <v>1</v>
      </c>
      <c r="M15162">
        <v>435</v>
      </c>
      <c r="N15162" t="s">
        <v>18</v>
      </c>
      <c r="O15162">
        <v>0</v>
      </c>
      <c r="P15162">
        <v>1797</v>
      </c>
    </row>
    <row r="15163" spans="1:16" x14ac:dyDescent="0.25">
      <c r="A15163" t="s">
        <v>22541</v>
      </c>
      <c r="B15163">
        <v>1209</v>
      </c>
      <c r="C15163" s="3" t="str">
        <f>HYPERLINK("http://www.uniprot.org/uniprot/G7J4H4","tr|G7J4H4|G7J4H4_MEDTR")</f>
        <v>tr|G7J4H4|G7J4H4_MEDTR</v>
      </c>
      <c r="D15163" t="s">
        <v>22542</v>
      </c>
      <c r="E15163">
        <v>79</v>
      </c>
      <c r="F15163">
        <v>424</v>
      </c>
      <c r="G15163">
        <v>89</v>
      </c>
      <c r="H15163">
        <v>29</v>
      </c>
      <c r="I15163">
        <v>1</v>
      </c>
      <c r="J15163">
        <v>1185</v>
      </c>
      <c r="K15163">
        <v>1</v>
      </c>
      <c r="L15163">
        <v>60</v>
      </c>
      <c r="M15163">
        <v>483</v>
      </c>
      <c r="N15163" t="s">
        <v>18</v>
      </c>
      <c r="O15163">
        <v>0</v>
      </c>
      <c r="P15163">
        <v>1682</v>
      </c>
    </row>
    <row r="15164" spans="1:16" x14ac:dyDescent="0.25">
      <c r="A15164" t="s">
        <v>22543</v>
      </c>
      <c r="B15164">
        <v>852</v>
      </c>
      <c r="C15164" s="3" t="str">
        <f>HYPERLINK("http://www.uniprot.org/uniprot/I1K789","tr|I1K789|I1K789_SOYBN")</f>
        <v>tr|I1K789|I1K789_SOYBN</v>
      </c>
      <c r="D15164" t="s">
        <v>28</v>
      </c>
      <c r="E15164">
        <v>74.12</v>
      </c>
      <c r="F15164">
        <v>286</v>
      </c>
      <c r="G15164">
        <v>74</v>
      </c>
      <c r="H15164">
        <v>3</v>
      </c>
      <c r="I15164">
        <v>1</v>
      </c>
      <c r="J15164">
        <v>849</v>
      </c>
      <c r="K15164">
        <v>1</v>
      </c>
      <c r="L15164">
        <v>1</v>
      </c>
      <c r="M15164">
        <v>286</v>
      </c>
      <c r="N15164" t="s">
        <v>18</v>
      </c>
      <c r="O15164" s="1">
        <v>4.2935899999999999E-116</v>
      </c>
      <c r="P15164">
        <v>1087</v>
      </c>
    </row>
    <row r="15165" spans="1:16" x14ac:dyDescent="0.25">
      <c r="A15165" t="s">
        <v>22544</v>
      </c>
      <c r="B15165">
        <v>357</v>
      </c>
      <c r="C15165" s="3" t="str">
        <f>HYPERLINK("http://www.uniprot.org/uniprot/M5WA74","tr|M5WA74|M5WA74_PRUPE")</f>
        <v>tr|M5WA74|M5WA74_PRUPE</v>
      </c>
      <c r="D15165" t="s">
        <v>22545</v>
      </c>
      <c r="E15165">
        <v>98.11</v>
      </c>
      <c r="F15165">
        <v>106</v>
      </c>
      <c r="G15165">
        <v>2</v>
      </c>
      <c r="H15165">
        <v>0</v>
      </c>
      <c r="I15165">
        <v>4</v>
      </c>
      <c r="J15165">
        <v>321</v>
      </c>
      <c r="K15165">
        <v>1</v>
      </c>
      <c r="L15165">
        <v>392</v>
      </c>
      <c r="M15165">
        <v>497</v>
      </c>
      <c r="N15165" t="s">
        <v>18</v>
      </c>
      <c r="O15165" s="1">
        <v>5.7724100000000002E-54</v>
      </c>
      <c r="P15165">
        <v>547</v>
      </c>
    </row>
    <row r="15166" spans="1:16" x14ac:dyDescent="0.25">
      <c r="A15166" t="s">
        <v>22546</v>
      </c>
      <c r="B15166">
        <v>1818</v>
      </c>
      <c r="C15166" s="3" t="str">
        <f>HYPERLINK("http://www.uniprot.org/uniprot/G7ZXP6","tr|G7ZXP6|G7ZXP6_MEDTR")</f>
        <v>tr|G7ZXP6|G7ZXP6_MEDTR</v>
      </c>
      <c r="D15166" t="s">
        <v>1867</v>
      </c>
      <c r="E15166">
        <v>87.33</v>
      </c>
      <c r="F15166">
        <v>608</v>
      </c>
      <c r="G15166">
        <v>77</v>
      </c>
      <c r="H15166">
        <v>4</v>
      </c>
      <c r="I15166">
        <v>1</v>
      </c>
      <c r="J15166">
        <v>1812</v>
      </c>
      <c r="K15166">
        <v>1</v>
      </c>
      <c r="L15166">
        <v>173</v>
      </c>
      <c r="M15166">
        <v>780</v>
      </c>
      <c r="N15166" t="s">
        <v>18</v>
      </c>
      <c r="O15166">
        <v>0</v>
      </c>
      <c r="P15166">
        <v>2769</v>
      </c>
    </row>
    <row r="15167" spans="1:16" x14ac:dyDescent="0.25">
      <c r="A15167" t="s">
        <v>22547</v>
      </c>
      <c r="B15167">
        <v>1488</v>
      </c>
      <c r="C15167" s="3" t="str">
        <f>HYPERLINK("http://www.uniprot.org/uniprot/G7L1R3","tr|G7L1R3|G7L1R3_MEDTR")</f>
        <v>tr|G7L1R3|G7L1R3_MEDTR</v>
      </c>
      <c r="D15167" t="s">
        <v>22510</v>
      </c>
      <c r="E15167">
        <v>91.6</v>
      </c>
      <c r="F15167">
        <v>500</v>
      </c>
      <c r="G15167">
        <v>42</v>
      </c>
      <c r="H15167">
        <v>6</v>
      </c>
      <c r="I15167">
        <v>4</v>
      </c>
      <c r="J15167">
        <v>1485</v>
      </c>
      <c r="K15167">
        <v>1</v>
      </c>
      <c r="L15167">
        <v>1</v>
      </c>
      <c r="M15167">
        <v>500</v>
      </c>
      <c r="N15167" t="s">
        <v>18</v>
      </c>
      <c r="O15167">
        <v>0</v>
      </c>
      <c r="P15167">
        <v>2343</v>
      </c>
    </row>
    <row r="15168" spans="1:16" x14ac:dyDescent="0.25">
      <c r="A15168" t="s">
        <v>22548</v>
      </c>
      <c r="B15168">
        <v>450</v>
      </c>
      <c r="C15168" s="3" t="str">
        <f>HYPERLINK("http://www.uniprot.org/uniprot/K7MPB0","tr|K7MPB0|K7MPB0_SOYBN")</f>
        <v>tr|K7MPB0|K7MPB0_SOYBN</v>
      </c>
      <c r="D15168" t="s">
        <v>117</v>
      </c>
      <c r="E15168">
        <v>77.180000000000007</v>
      </c>
      <c r="F15168">
        <v>149</v>
      </c>
      <c r="G15168">
        <v>34</v>
      </c>
      <c r="H15168">
        <v>0</v>
      </c>
      <c r="I15168">
        <v>1</v>
      </c>
      <c r="J15168">
        <v>447</v>
      </c>
      <c r="K15168">
        <v>1</v>
      </c>
      <c r="L15168">
        <v>62</v>
      </c>
      <c r="M15168">
        <v>210</v>
      </c>
      <c r="N15168" t="s">
        <v>18</v>
      </c>
      <c r="O15168" s="1">
        <v>4.9861800000000004E-58</v>
      </c>
      <c r="P15168">
        <v>582</v>
      </c>
    </row>
    <row r="15169" spans="1:16" x14ac:dyDescent="0.25">
      <c r="A15169" t="s">
        <v>22549</v>
      </c>
      <c r="B15169">
        <v>1101</v>
      </c>
      <c r="C15169" s="3" t="str">
        <f>HYPERLINK("http://www.uniprot.org/uniprot/K7MNX2","tr|K7MNX2|K7MNX2_SOYBN")</f>
        <v>tr|K7MNX2|K7MNX2_SOYBN</v>
      </c>
      <c r="D15169" t="s">
        <v>28</v>
      </c>
      <c r="E15169">
        <v>25.64</v>
      </c>
      <c r="F15169">
        <v>195</v>
      </c>
      <c r="G15169">
        <v>145</v>
      </c>
      <c r="H15169">
        <v>3</v>
      </c>
      <c r="I15169">
        <v>259</v>
      </c>
      <c r="J15169">
        <v>834</v>
      </c>
      <c r="K15169">
        <v>1</v>
      </c>
      <c r="L15169">
        <v>358</v>
      </c>
      <c r="M15169">
        <v>536</v>
      </c>
      <c r="N15169" t="s">
        <v>18</v>
      </c>
      <c r="O15169" s="1">
        <v>2.2749899999999999E-7</v>
      </c>
      <c r="P15169">
        <v>151</v>
      </c>
    </row>
    <row r="15170" spans="1:16" x14ac:dyDescent="0.25">
      <c r="A15170" t="s">
        <v>22550</v>
      </c>
      <c r="B15170">
        <v>231</v>
      </c>
      <c r="C15170" s="3" t="str">
        <f>HYPERLINK("http://www.uniprot.org/uniprot/C6SWX8","tr|C6SWX8|C6SWX8_SOYBN")</f>
        <v>tr|C6SWX8|C6SWX8_SOYBN</v>
      </c>
      <c r="D15170" t="s">
        <v>28</v>
      </c>
      <c r="E15170">
        <v>88.46</v>
      </c>
      <c r="F15170">
        <v>78</v>
      </c>
      <c r="G15170">
        <v>9</v>
      </c>
      <c r="H15170">
        <v>2</v>
      </c>
      <c r="I15170">
        <v>1</v>
      </c>
      <c r="J15170">
        <v>228</v>
      </c>
      <c r="K15170">
        <v>1</v>
      </c>
      <c r="L15170">
        <v>1</v>
      </c>
      <c r="M15170">
        <v>76</v>
      </c>
      <c r="N15170" t="s">
        <v>18</v>
      </c>
      <c r="O15170" s="1">
        <v>1.5116199999999999E-30</v>
      </c>
      <c r="P15170">
        <v>345</v>
      </c>
    </row>
    <row r="15171" spans="1:16" x14ac:dyDescent="0.25">
      <c r="A15171" t="s">
        <v>22551</v>
      </c>
      <c r="B15171">
        <v>492</v>
      </c>
      <c r="C15171" s="3" t="str">
        <f>HYPERLINK("http://www.uniprot.org/uniprot/G7L9W5","tr|G7L9W5|G7L9W5_MEDTR")</f>
        <v>tr|G7L9W5|G7L9W5_MEDTR</v>
      </c>
      <c r="D15171" t="s">
        <v>22552</v>
      </c>
      <c r="E15171">
        <v>75.44</v>
      </c>
      <c r="F15171">
        <v>167</v>
      </c>
      <c r="G15171">
        <v>41</v>
      </c>
      <c r="H15171">
        <v>4</v>
      </c>
      <c r="I15171">
        <v>1</v>
      </c>
      <c r="J15171">
        <v>489</v>
      </c>
      <c r="K15171">
        <v>1</v>
      </c>
      <c r="L15171">
        <v>1</v>
      </c>
      <c r="M15171">
        <v>163</v>
      </c>
      <c r="N15171" t="s">
        <v>18</v>
      </c>
      <c r="O15171" s="1">
        <v>4.0439099999999999E-60</v>
      </c>
      <c r="P15171">
        <v>600</v>
      </c>
    </row>
    <row r="15172" spans="1:16" x14ac:dyDescent="0.25">
      <c r="A15172" t="s">
        <v>22553</v>
      </c>
      <c r="B15172">
        <v>843</v>
      </c>
      <c r="C15172" s="3" t="str">
        <f>HYPERLINK("http://www.uniprot.org/uniprot/K7K485","tr|K7K485|K7K485_SOYBN")</f>
        <v>tr|K7K485|K7K485_SOYBN</v>
      </c>
      <c r="D15172" t="s">
        <v>28</v>
      </c>
      <c r="E15172">
        <v>88.25</v>
      </c>
      <c r="F15172">
        <v>281</v>
      </c>
      <c r="G15172">
        <v>33</v>
      </c>
      <c r="H15172">
        <v>1</v>
      </c>
      <c r="I15172">
        <v>1</v>
      </c>
      <c r="J15172">
        <v>840</v>
      </c>
      <c r="K15172">
        <v>1</v>
      </c>
      <c r="L15172">
        <v>1</v>
      </c>
      <c r="M15172">
        <v>279</v>
      </c>
      <c r="N15172" t="s">
        <v>18</v>
      </c>
      <c r="O15172" s="1">
        <v>7.1171299999999995E-140</v>
      </c>
      <c r="P15172">
        <v>1292</v>
      </c>
    </row>
    <row r="15173" spans="1:16" x14ac:dyDescent="0.25">
      <c r="A15173" t="s">
        <v>22554</v>
      </c>
      <c r="B15173">
        <v>1266</v>
      </c>
      <c r="C15173" s="3" t="str">
        <f>HYPERLINK("http://www.uniprot.org/uniprot/G7K9B9","tr|G7K9B9|G7K9B9_MEDTR")</f>
        <v>tr|G7K9B9|G7K9B9_MEDTR</v>
      </c>
      <c r="D15173" t="s">
        <v>22555</v>
      </c>
      <c r="E15173">
        <v>80.989999999999995</v>
      </c>
      <c r="F15173">
        <v>421</v>
      </c>
      <c r="G15173">
        <v>80</v>
      </c>
      <c r="H15173">
        <v>1</v>
      </c>
      <c r="I15173">
        <v>1</v>
      </c>
      <c r="J15173">
        <v>1260</v>
      </c>
      <c r="K15173">
        <v>1</v>
      </c>
      <c r="L15173">
        <v>1</v>
      </c>
      <c r="M15173">
        <v>416</v>
      </c>
      <c r="N15173" t="s">
        <v>18</v>
      </c>
      <c r="O15173">
        <v>0</v>
      </c>
      <c r="P15173">
        <v>1830</v>
      </c>
    </row>
    <row r="15174" spans="1:16" x14ac:dyDescent="0.25">
      <c r="A15174" t="s">
        <v>22556</v>
      </c>
      <c r="B15174">
        <v>2910</v>
      </c>
      <c r="C15174" s="3" t="str">
        <f>HYPERLINK("http://www.uniprot.org/uniprot/G7JVS5","tr|G7JVS5|G7JVS5_MEDTR")</f>
        <v>tr|G7JVS5|G7JVS5_MEDTR</v>
      </c>
      <c r="D15174" t="s">
        <v>22557</v>
      </c>
      <c r="E15174">
        <v>62.9</v>
      </c>
      <c r="F15174">
        <v>833</v>
      </c>
      <c r="G15174">
        <v>309</v>
      </c>
      <c r="H15174">
        <v>15</v>
      </c>
      <c r="I15174">
        <v>1</v>
      </c>
      <c r="J15174">
        <v>2454</v>
      </c>
      <c r="K15174">
        <v>1</v>
      </c>
      <c r="L15174">
        <v>565</v>
      </c>
      <c r="M15174">
        <v>1388</v>
      </c>
      <c r="N15174" t="s">
        <v>18</v>
      </c>
      <c r="O15174">
        <v>0</v>
      </c>
      <c r="P15174">
        <v>2656</v>
      </c>
    </row>
    <row r="15175" spans="1:16" x14ac:dyDescent="0.25">
      <c r="A15175" t="s">
        <v>22558</v>
      </c>
      <c r="B15175">
        <v>498</v>
      </c>
      <c r="C15175" s="3" t="str">
        <f>HYPERLINK("http://www.uniprot.org/uniprot/G7JY96","tr|G7JY96|G7JY96_MEDTR")</f>
        <v>tr|G7JY96|G7JY96_MEDTR</v>
      </c>
      <c r="D15175" t="s">
        <v>22559</v>
      </c>
      <c r="E15175">
        <v>69.48</v>
      </c>
      <c r="F15175">
        <v>154</v>
      </c>
      <c r="G15175">
        <v>47</v>
      </c>
      <c r="H15175">
        <v>0</v>
      </c>
      <c r="I15175">
        <v>1</v>
      </c>
      <c r="J15175">
        <v>462</v>
      </c>
      <c r="K15175">
        <v>1</v>
      </c>
      <c r="L15175">
        <v>1</v>
      </c>
      <c r="M15175">
        <v>141</v>
      </c>
      <c r="N15175" t="s">
        <v>18</v>
      </c>
      <c r="O15175" s="1">
        <v>1.24449E-48</v>
      </c>
      <c r="P15175">
        <v>501</v>
      </c>
    </row>
    <row r="15176" spans="1:16" x14ac:dyDescent="0.25">
      <c r="A15176" t="s">
        <v>22560</v>
      </c>
      <c r="B15176">
        <v>789</v>
      </c>
      <c r="C15176" s="3" t="str">
        <f>HYPERLINK("http://www.uniprot.org/uniprot/K7MNX2","tr|K7MNX2|K7MNX2_SOYBN")</f>
        <v>tr|K7MNX2|K7MNX2_SOYBN</v>
      </c>
      <c r="D15176" t="s">
        <v>28</v>
      </c>
      <c r="E15176">
        <v>28.31</v>
      </c>
      <c r="F15176">
        <v>113</v>
      </c>
      <c r="G15176">
        <v>81</v>
      </c>
      <c r="H15176">
        <v>2</v>
      </c>
      <c r="I15176">
        <v>40</v>
      </c>
      <c r="J15176">
        <v>372</v>
      </c>
      <c r="K15176">
        <v>1</v>
      </c>
      <c r="L15176">
        <v>402</v>
      </c>
      <c r="M15176">
        <v>514</v>
      </c>
      <c r="N15176" t="s">
        <v>18</v>
      </c>
      <c r="O15176" s="1">
        <v>7.1940799999999996E-11</v>
      </c>
      <c r="P15176">
        <v>179</v>
      </c>
    </row>
    <row r="15177" spans="1:16" x14ac:dyDescent="0.25">
      <c r="A15177" t="s">
        <v>22561</v>
      </c>
      <c r="B15177">
        <v>2088</v>
      </c>
      <c r="C15177" s="3" t="str">
        <f>HYPERLINK("http://www.uniprot.org/uniprot/I1L2Z2","tr|I1L2Z2|I1L2Z2_SOYBN")</f>
        <v>tr|I1L2Z2|I1L2Z2_SOYBN</v>
      </c>
      <c r="D15177" t="s">
        <v>28</v>
      </c>
      <c r="E15177">
        <v>85.89</v>
      </c>
      <c r="F15177">
        <v>695</v>
      </c>
      <c r="G15177">
        <v>98</v>
      </c>
      <c r="H15177">
        <v>0</v>
      </c>
      <c r="I15177">
        <v>1</v>
      </c>
      <c r="J15177">
        <v>2085</v>
      </c>
      <c r="K15177">
        <v>1</v>
      </c>
      <c r="L15177">
        <v>1</v>
      </c>
      <c r="M15177">
        <v>695</v>
      </c>
      <c r="N15177" t="s">
        <v>18</v>
      </c>
      <c r="O15177">
        <v>0</v>
      </c>
      <c r="P15177">
        <v>3071</v>
      </c>
    </row>
    <row r="15178" spans="1:16" x14ac:dyDescent="0.25">
      <c r="A15178" t="s">
        <v>22562</v>
      </c>
      <c r="B15178">
        <v>537</v>
      </c>
      <c r="C15178" s="3" t="str">
        <f>HYPERLINK("http://www.uniprot.org/uniprot/I3SXK6","tr|I3SXK6|I3SXK6_MEDTR")</f>
        <v>tr|I3SXK6|I3SXK6_MEDTR</v>
      </c>
      <c r="D15178" t="s">
        <v>22</v>
      </c>
      <c r="E15178">
        <v>82.58</v>
      </c>
      <c r="F15178">
        <v>178</v>
      </c>
      <c r="G15178">
        <v>31</v>
      </c>
      <c r="H15178">
        <v>0</v>
      </c>
      <c r="I15178">
        <v>1</v>
      </c>
      <c r="J15178">
        <v>534</v>
      </c>
      <c r="K15178">
        <v>1</v>
      </c>
      <c r="L15178">
        <v>138</v>
      </c>
      <c r="M15178">
        <v>315</v>
      </c>
      <c r="N15178" t="s">
        <v>18</v>
      </c>
      <c r="O15178" s="1">
        <v>1.14147E-78</v>
      </c>
      <c r="P15178">
        <v>760</v>
      </c>
    </row>
    <row r="15179" spans="1:16" x14ac:dyDescent="0.25">
      <c r="A15179" t="s">
        <v>22563</v>
      </c>
      <c r="B15179">
        <v>966</v>
      </c>
      <c r="C15179" s="3" t="str">
        <f>HYPERLINK("http://www.uniprot.org/uniprot/I3S9N1","tr|I3S9N1|I3S9N1_MEDTR")</f>
        <v>tr|I3S9N1|I3S9N1_MEDTR</v>
      </c>
      <c r="D15179" t="s">
        <v>22</v>
      </c>
      <c r="E15179">
        <v>80.87</v>
      </c>
      <c r="F15179">
        <v>319</v>
      </c>
      <c r="G15179">
        <v>61</v>
      </c>
      <c r="H15179">
        <v>0</v>
      </c>
      <c r="I15179">
        <v>4</v>
      </c>
      <c r="J15179">
        <v>960</v>
      </c>
      <c r="K15179">
        <v>1</v>
      </c>
      <c r="L15179">
        <v>11</v>
      </c>
      <c r="M15179">
        <v>328</v>
      </c>
      <c r="N15179" t="s">
        <v>18</v>
      </c>
      <c r="O15179" s="1">
        <v>1.9681399999999999E-142</v>
      </c>
      <c r="P15179">
        <v>1315</v>
      </c>
    </row>
    <row r="15180" spans="1:16" x14ac:dyDescent="0.25">
      <c r="A15180" t="s">
        <v>22564</v>
      </c>
      <c r="B15180">
        <v>1518</v>
      </c>
      <c r="C15180" s="3" t="str">
        <f>HYPERLINK("http://www.uniprot.org/uniprot/G7K4G6","tr|G7K4G6|G7K4G6_MEDTR")</f>
        <v>tr|G7K4G6|G7K4G6_MEDTR</v>
      </c>
      <c r="D15180" t="s">
        <v>22565</v>
      </c>
      <c r="E15180">
        <v>80.95</v>
      </c>
      <c r="F15180">
        <v>504</v>
      </c>
      <c r="G15180">
        <v>96</v>
      </c>
      <c r="H15180">
        <v>0</v>
      </c>
      <c r="I15180">
        <v>1</v>
      </c>
      <c r="J15180">
        <v>1512</v>
      </c>
      <c r="K15180">
        <v>1</v>
      </c>
      <c r="L15180">
        <v>1</v>
      </c>
      <c r="M15180">
        <v>502</v>
      </c>
      <c r="N15180" t="s">
        <v>18</v>
      </c>
      <c r="O15180">
        <v>0</v>
      </c>
      <c r="P15180">
        <v>2077</v>
      </c>
    </row>
    <row r="15181" spans="1:16" x14ac:dyDescent="0.25">
      <c r="A15181" t="s">
        <v>22566</v>
      </c>
      <c r="B15181">
        <v>1338</v>
      </c>
      <c r="C15181" s="3" t="str">
        <f>HYPERLINK("http://www.uniprot.org/uniprot/G7K7B7","tr|G7K7B7|G7K7B7_MEDTR")</f>
        <v>tr|G7K7B7|G7K7B7_MEDTR</v>
      </c>
      <c r="D15181" t="s">
        <v>22567</v>
      </c>
      <c r="E15181">
        <v>78.47</v>
      </c>
      <c r="F15181">
        <v>446</v>
      </c>
      <c r="G15181">
        <v>96</v>
      </c>
      <c r="H15181">
        <v>4</v>
      </c>
      <c r="I15181">
        <v>1</v>
      </c>
      <c r="J15181">
        <v>1326</v>
      </c>
      <c r="K15181">
        <v>1</v>
      </c>
      <c r="L15181">
        <v>1</v>
      </c>
      <c r="M15181">
        <v>446</v>
      </c>
      <c r="N15181" t="s">
        <v>18</v>
      </c>
      <c r="O15181">
        <v>0</v>
      </c>
      <c r="P15181">
        <v>1760</v>
      </c>
    </row>
    <row r="15182" spans="1:16" x14ac:dyDescent="0.25">
      <c r="A15182" t="s">
        <v>22568</v>
      </c>
      <c r="B15182">
        <v>402</v>
      </c>
      <c r="C15182" s="3" t="str">
        <f>HYPERLINK("http://www.uniprot.org/uniprot/I3SLB4","tr|I3SLB4|I3SLB4_MEDTR")</f>
        <v>tr|I3SLB4|I3SLB4_MEDTR</v>
      </c>
      <c r="D15182" t="s">
        <v>22</v>
      </c>
      <c r="E15182">
        <v>83.2</v>
      </c>
      <c r="F15182">
        <v>125</v>
      </c>
      <c r="G15182">
        <v>21</v>
      </c>
      <c r="H15182">
        <v>0</v>
      </c>
      <c r="I15182">
        <v>1</v>
      </c>
      <c r="J15182">
        <v>375</v>
      </c>
      <c r="K15182">
        <v>1</v>
      </c>
      <c r="L15182">
        <v>1</v>
      </c>
      <c r="M15182">
        <v>125</v>
      </c>
      <c r="N15182" t="s">
        <v>18</v>
      </c>
      <c r="O15182" s="1">
        <v>1.47107E-49</v>
      </c>
      <c r="P15182">
        <v>509</v>
      </c>
    </row>
    <row r="15183" spans="1:16" x14ac:dyDescent="0.25">
      <c r="A15183" t="s">
        <v>22569</v>
      </c>
      <c r="B15183">
        <v>2943</v>
      </c>
      <c r="C15183" s="3" t="str">
        <f>HYPERLINK("http://www.uniprot.org/uniprot/G7KST7","tr|G7KST7|G7KST7_MEDTR")</f>
        <v>tr|G7KST7|G7KST7_MEDTR</v>
      </c>
      <c r="D15183" t="s">
        <v>22570</v>
      </c>
      <c r="E15183">
        <v>86.67</v>
      </c>
      <c r="F15183">
        <v>938</v>
      </c>
      <c r="G15183">
        <v>125</v>
      </c>
      <c r="H15183">
        <v>3</v>
      </c>
      <c r="I15183">
        <v>133</v>
      </c>
      <c r="J15183">
        <v>2937</v>
      </c>
      <c r="K15183">
        <v>1</v>
      </c>
      <c r="L15183">
        <v>47</v>
      </c>
      <c r="M15183">
        <v>962</v>
      </c>
      <c r="N15183" t="s">
        <v>18</v>
      </c>
      <c r="O15183">
        <v>0</v>
      </c>
      <c r="P15183">
        <v>4260</v>
      </c>
    </row>
    <row r="15184" spans="1:16" x14ac:dyDescent="0.25">
      <c r="A15184" t="s">
        <v>22571</v>
      </c>
      <c r="B15184">
        <v>1827</v>
      </c>
      <c r="C15184" s="3" t="str">
        <f>HYPERLINK("http://www.uniprot.org/uniprot/G7L2Q2","tr|G7L2Q2|G7L2Q2_MEDTR")</f>
        <v>tr|G7L2Q2|G7L2Q2_MEDTR</v>
      </c>
      <c r="D15184" t="s">
        <v>22572</v>
      </c>
      <c r="E15184">
        <v>92.11</v>
      </c>
      <c r="F15184">
        <v>609</v>
      </c>
      <c r="G15184">
        <v>48</v>
      </c>
      <c r="H15184">
        <v>1</v>
      </c>
      <c r="I15184">
        <v>1</v>
      </c>
      <c r="J15184">
        <v>1824</v>
      </c>
      <c r="K15184">
        <v>1</v>
      </c>
      <c r="L15184">
        <v>91</v>
      </c>
      <c r="M15184">
        <v>699</v>
      </c>
      <c r="N15184" t="s">
        <v>18</v>
      </c>
      <c r="O15184">
        <v>0</v>
      </c>
      <c r="P15184">
        <v>2997</v>
      </c>
    </row>
    <row r="15185" spans="1:16" x14ac:dyDescent="0.25">
      <c r="A15185" t="s">
        <v>22573</v>
      </c>
      <c r="B15185">
        <v>1335</v>
      </c>
      <c r="C15185" s="3" t="str">
        <f>HYPERLINK("http://www.uniprot.org/uniprot/G7IBX9","tr|G7IBX9|G7IBX9_MEDTR")</f>
        <v>tr|G7IBX9|G7IBX9_MEDTR</v>
      </c>
      <c r="D15185" t="s">
        <v>22574</v>
      </c>
      <c r="E15185">
        <v>91.44</v>
      </c>
      <c r="F15185">
        <v>444</v>
      </c>
      <c r="G15185">
        <v>38</v>
      </c>
      <c r="H15185">
        <v>0</v>
      </c>
      <c r="I15185">
        <v>1</v>
      </c>
      <c r="J15185">
        <v>1332</v>
      </c>
      <c r="K15185">
        <v>1</v>
      </c>
      <c r="L15185">
        <v>1</v>
      </c>
      <c r="M15185">
        <v>443</v>
      </c>
      <c r="N15185" t="s">
        <v>18</v>
      </c>
      <c r="O15185">
        <v>0</v>
      </c>
      <c r="P15185">
        <v>2117</v>
      </c>
    </row>
    <row r="15186" spans="1:16" x14ac:dyDescent="0.25">
      <c r="A15186" t="s">
        <v>22575</v>
      </c>
      <c r="B15186">
        <v>540</v>
      </c>
      <c r="C15186" s="3" t="str">
        <f>HYPERLINK("http://www.uniprot.org/uniprot/I3T1G5","tr|I3T1G5|I3T1G5_LOTJA")</f>
        <v>tr|I3T1G5|I3T1G5_LOTJA</v>
      </c>
      <c r="D15186" t="s">
        <v>93</v>
      </c>
      <c r="E15186">
        <v>69.06</v>
      </c>
      <c r="F15186">
        <v>181</v>
      </c>
      <c r="G15186">
        <v>56</v>
      </c>
      <c r="H15186">
        <v>4</v>
      </c>
      <c r="I15186">
        <v>7</v>
      </c>
      <c r="J15186">
        <v>537</v>
      </c>
      <c r="K15186">
        <v>1</v>
      </c>
      <c r="L15186">
        <v>2</v>
      </c>
      <c r="M15186">
        <v>177</v>
      </c>
      <c r="N15186" t="s">
        <v>18</v>
      </c>
      <c r="O15186" s="1">
        <v>9.5994200000000008E-65</v>
      </c>
      <c r="P15186">
        <v>640</v>
      </c>
    </row>
    <row r="15187" spans="1:16" x14ac:dyDescent="0.25">
      <c r="A15187" t="s">
        <v>22576</v>
      </c>
      <c r="B15187">
        <v>2733</v>
      </c>
      <c r="C15187" s="3" t="str">
        <f>HYPERLINK("http://www.uniprot.org/uniprot/I1ND24","tr|I1ND24|I1ND24_SOYBN")</f>
        <v>tr|I1ND24|I1ND24_SOYBN</v>
      </c>
      <c r="D15187" t="s">
        <v>71</v>
      </c>
      <c r="E15187">
        <v>66.77</v>
      </c>
      <c r="F15187">
        <v>936</v>
      </c>
      <c r="G15187">
        <v>311</v>
      </c>
      <c r="H15187">
        <v>27</v>
      </c>
      <c r="I15187">
        <v>1</v>
      </c>
      <c r="J15187">
        <v>2727</v>
      </c>
      <c r="K15187">
        <v>1</v>
      </c>
      <c r="L15187">
        <v>1</v>
      </c>
      <c r="M15187">
        <v>911</v>
      </c>
      <c r="N15187" t="s">
        <v>18</v>
      </c>
      <c r="O15187">
        <v>0</v>
      </c>
      <c r="P15187">
        <v>3045</v>
      </c>
    </row>
    <row r="15188" spans="1:16" x14ac:dyDescent="0.25">
      <c r="A15188" t="s">
        <v>22577</v>
      </c>
      <c r="B15188">
        <v>1536</v>
      </c>
      <c r="C15188" s="3" t="str">
        <f>HYPERLINK("http://www.uniprot.org/uniprot/G7J6G8","tr|G7J6G8|G7J6G8_MEDTR")</f>
        <v>tr|G7J6G8|G7J6G8_MEDTR</v>
      </c>
      <c r="D15188" t="s">
        <v>22578</v>
      </c>
      <c r="E15188">
        <v>70.64</v>
      </c>
      <c r="F15188">
        <v>511</v>
      </c>
      <c r="G15188">
        <v>150</v>
      </c>
      <c r="H15188">
        <v>0</v>
      </c>
      <c r="I15188">
        <v>1</v>
      </c>
      <c r="J15188">
        <v>1533</v>
      </c>
      <c r="K15188">
        <v>1</v>
      </c>
      <c r="L15188">
        <v>1</v>
      </c>
      <c r="M15188">
        <v>483</v>
      </c>
      <c r="N15188" t="s">
        <v>18</v>
      </c>
      <c r="O15188">
        <v>0</v>
      </c>
      <c r="P15188">
        <v>1805</v>
      </c>
    </row>
    <row r="15189" spans="1:16" x14ac:dyDescent="0.25">
      <c r="A15189" t="s">
        <v>22579</v>
      </c>
      <c r="B15189">
        <v>3315</v>
      </c>
      <c r="C15189" s="3" t="str">
        <f>HYPERLINK("http://www.uniprot.org/uniprot/I6ZTT9","tr|I6ZTT9|I6ZTT9_PHAVU")</f>
        <v>tr|I6ZTT9|I6ZTT9_PHAVU</v>
      </c>
      <c r="D15189" t="s">
        <v>2610</v>
      </c>
      <c r="E15189">
        <v>67.61</v>
      </c>
      <c r="F15189">
        <v>1084</v>
      </c>
      <c r="G15189">
        <v>351</v>
      </c>
      <c r="H15189">
        <v>13</v>
      </c>
      <c r="I15189">
        <v>100</v>
      </c>
      <c r="J15189">
        <v>3312</v>
      </c>
      <c r="K15189">
        <v>1</v>
      </c>
      <c r="L15189">
        <v>351</v>
      </c>
      <c r="M15189">
        <v>1387</v>
      </c>
      <c r="N15189" t="s">
        <v>18</v>
      </c>
      <c r="O15189">
        <v>0</v>
      </c>
      <c r="P15189">
        <v>3816</v>
      </c>
    </row>
    <row r="15190" spans="1:16" x14ac:dyDescent="0.25">
      <c r="A15190" t="s">
        <v>22580</v>
      </c>
      <c r="B15190">
        <v>207</v>
      </c>
      <c r="C15190" s="3" t="str">
        <f>HYPERLINK("http://www.uniprot.org/uniprot/F6I326","tr|F6I326|F6I326_VITVI")</f>
        <v>tr|F6I326|F6I326_VITVI</v>
      </c>
      <c r="D15190" t="s">
        <v>22581</v>
      </c>
      <c r="E15190">
        <v>80.55</v>
      </c>
      <c r="F15190">
        <v>72</v>
      </c>
      <c r="G15190">
        <v>14</v>
      </c>
      <c r="H15190">
        <v>4</v>
      </c>
      <c r="I15190">
        <v>1</v>
      </c>
      <c r="J15190">
        <v>204</v>
      </c>
      <c r="K15190">
        <v>1</v>
      </c>
      <c r="L15190">
        <v>89</v>
      </c>
      <c r="M15190">
        <v>160</v>
      </c>
      <c r="N15190" t="s">
        <v>18</v>
      </c>
      <c r="O15190" s="1">
        <v>7.9577299999999996E-24</v>
      </c>
      <c r="P15190">
        <v>287</v>
      </c>
    </row>
    <row r="15191" spans="1:16" x14ac:dyDescent="0.25">
      <c r="A15191" t="s">
        <v>22582</v>
      </c>
      <c r="B15191">
        <v>735</v>
      </c>
      <c r="C15191" s="3" t="str">
        <f>HYPERLINK("http://www.uniprot.org/uniprot/G7JHK4","tr|G7JHK4|G7JHK4_MEDTR")</f>
        <v>tr|G7JHK4|G7JHK4_MEDTR</v>
      </c>
      <c r="D15191" t="s">
        <v>22583</v>
      </c>
      <c r="E15191">
        <v>87.19</v>
      </c>
      <c r="F15191">
        <v>242</v>
      </c>
      <c r="G15191">
        <v>31</v>
      </c>
      <c r="H15191">
        <v>3</v>
      </c>
      <c r="I15191">
        <v>1</v>
      </c>
      <c r="J15191">
        <v>717</v>
      </c>
      <c r="K15191">
        <v>1</v>
      </c>
      <c r="L15191">
        <v>1</v>
      </c>
      <c r="M15191">
        <v>242</v>
      </c>
      <c r="N15191" t="s">
        <v>18</v>
      </c>
      <c r="O15191" s="1">
        <v>2.53163E-113</v>
      </c>
      <c r="P15191">
        <v>1062</v>
      </c>
    </row>
    <row r="15192" spans="1:16" x14ac:dyDescent="0.25">
      <c r="A15192" t="s">
        <v>22584</v>
      </c>
      <c r="B15192">
        <v>450</v>
      </c>
      <c r="C15192" s="3" t="str">
        <f>HYPERLINK("http://www.uniprot.org/uniprot/K7MPB0","tr|K7MPB0|K7MPB0_SOYBN")</f>
        <v>tr|K7MPB0|K7MPB0_SOYBN</v>
      </c>
      <c r="D15192" t="s">
        <v>117</v>
      </c>
      <c r="E15192">
        <v>77.180000000000007</v>
      </c>
      <c r="F15192">
        <v>149</v>
      </c>
      <c r="G15192">
        <v>34</v>
      </c>
      <c r="H15192">
        <v>0</v>
      </c>
      <c r="I15192">
        <v>1</v>
      </c>
      <c r="J15192">
        <v>447</v>
      </c>
      <c r="K15192">
        <v>1</v>
      </c>
      <c r="L15192">
        <v>62</v>
      </c>
      <c r="M15192">
        <v>210</v>
      </c>
      <c r="N15192" t="s">
        <v>18</v>
      </c>
      <c r="O15192" s="1">
        <v>4.9861800000000004E-58</v>
      </c>
      <c r="P15192">
        <v>582</v>
      </c>
    </row>
    <row r="15193" spans="1:16" x14ac:dyDescent="0.25">
      <c r="A15193" t="s">
        <v>22585</v>
      </c>
      <c r="B15193">
        <v>1353</v>
      </c>
      <c r="C15193" s="3" t="str">
        <f>HYPERLINK("http://www.uniprot.org/uniprot/C5XVI8","tr|C5XVI8|C5XVI8_SORBI")</f>
        <v>tr|C5XVI8|C5XVI8_SORBI</v>
      </c>
      <c r="D15193" t="s">
        <v>22586</v>
      </c>
      <c r="E15193">
        <v>92.32</v>
      </c>
      <c r="F15193">
        <v>430</v>
      </c>
      <c r="G15193">
        <v>33</v>
      </c>
      <c r="H15193">
        <v>0</v>
      </c>
      <c r="I15193">
        <v>1</v>
      </c>
      <c r="J15193">
        <v>1290</v>
      </c>
      <c r="K15193">
        <v>1</v>
      </c>
      <c r="L15193">
        <v>1</v>
      </c>
      <c r="M15193">
        <v>430</v>
      </c>
      <c r="N15193" t="s">
        <v>18</v>
      </c>
      <c r="O15193">
        <v>0</v>
      </c>
      <c r="P15193">
        <v>2126</v>
      </c>
    </row>
    <row r="15194" spans="1:16" x14ac:dyDescent="0.25">
      <c r="A15194" t="s">
        <v>22587</v>
      </c>
      <c r="B15194">
        <v>723</v>
      </c>
      <c r="C15194" s="3" t="str">
        <f>HYPERLINK("http://www.uniprot.org/uniprot/A5X538","tr|A5X538|A5X538_PEA")</f>
        <v>tr|A5X538|A5X538_PEA</v>
      </c>
      <c r="D15194" t="s">
        <v>22588</v>
      </c>
      <c r="E15194">
        <v>96.66</v>
      </c>
      <c r="F15194">
        <v>240</v>
      </c>
      <c r="G15194">
        <v>8</v>
      </c>
      <c r="H15194">
        <v>0</v>
      </c>
      <c r="I15194">
        <v>1</v>
      </c>
      <c r="J15194">
        <v>720</v>
      </c>
      <c r="K15194">
        <v>1</v>
      </c>
      <c r="L15194">
        <v>1</v>
      </c>
      <c r="M15194">
        <v>240</v>
      </c>
      <c r="N15194" t="s">
        <v>18</v>
      </c>
      <c r="O15194" s="1">
        <v>2.01273E-131</v>
      </c>
      <c r="P15194">
        <v>1218</v>
      </c>
    </row>
    <row r="15195" spans="1:16" x14ac:dyDescent="0.25">
      <c r="A15195" t="s">
        <v>22589</v>
      </c>
      <c r="B15195">
        <v>903</v>
      </c>
      <c r="C15195" s="3" t="str">
        <f>HYPERLINK("http://www.uniprot.org/uniprot/G7LHF8","tr|G7LHF8|G7LHF8_MEDTR")</f>
        <v>tr|G7LHF8|G7LHF8_MEDTR</v>
      </c>
      <c r="D15195" t="s">
        <v>22590</v>
      </c>
      <c r="E15195">
        <v>66.89</v>
      </c>
      <c r="F15195">
        <v>296</v>
      </c>
      <c r="G15195">
        <v>98</v>
      </c>
      <c r="H15195">
        <v>16</v>
      </c>
      <c r="I15195">
        <v>61</v>
      </c>
      <c r="J15195">
        <v>900</v>
      </c>
      <c r="K15195">
        <v>1</v>
      </c>
      <c r="L15195">
        <v>11</v>
      </c>
      <c r="M15195">
        <v>303</v>
      </c>
      <c r="N15195" t="s">
        <v>18</v>
      </c>
      <c r="O15195" s="1">
        <v>5.3483100000000001E-99</v>
      </c>
      <c r="P15195">
        <v>940</v>
      </c>
    </row>
    <row r="15196" spans="1:16" x14ac:dyDescent="0.25">
      <c r="A15196" t="s">
        <v>22591</v>
      </c>
      <c r="B15196">
        <v>909</v>
      </c>
      <c r="C15196" s="3" t="str">
        <f>HYPERLINK("http://www.uniprot.org/uniprot/G7L9W6","tr|G7L9W6|G7L9W6_MEDTR")</f>
        <v>tr|G7L9W6|G7L9W6_MEDTR</v>
      </c>
      <c r="D15196" t="s">
        <v>22592</v>
      </c>
      <c r="E15196">
        <v>55.01</v>
      </c>
      <c r="F15196">
        <v>329</v>
      </c>
      <c r="G15196">
        <v>148</v>
      </c>
      <c r="H15196">
        <v>29</v>
      </c>
      <c r="I15196">
        <v>7</v>
      </c>
      <c r="J15196">
        <v>906</v>
      </c>
      <c r="K15196">
        <v>1</v>
      </c>
      <c r="L15196">
        <v>9</v>
      </c>
      <c r="M15196">
        <v>321</v>
      </c>
      <c r="N15196" t="s">
        <v>18</v>
      </c>
      <c r="O15196" s="1">
        <v>2.6682699999999998E-82</v>
      </c>
      <c r="P15196">
        <v>796</v>
      </c>
    </row>
    <row r="15197" spans="1:16" x14ac:dyDescent="0.25">
      <c r="A15197" t="s">
        <v>22593</v>
      </c>
      <c r="B15197">
        <v>909</v>
      </c>
      <c r="C15197" s="3" t="str">
        <f>HYPERLINK("http://www.uniprot.org/uniprot/B7UCW4","tr|B7UCW4|B7UCW4_MEDTR")</f>
        <v>tr|B7UCW4|B7UCW4_MEDTR</v>
      </c>
      <c r="D15197" t="s">
        <v>22594</v>
      </c>
      <c r="E15197">
        <v>67.48</v>
      </c>
      <c r="F15197">
        <v>286</v>
      </c>
      <c r="G15197">
        <v>93</v>
      </c>
      <c r="H15197">
        <v>7</v>
      </c>
      <c r="I15197">
        <v>70</v>
      </c>
      <c r="J15197">
        <v>906</v>
      </c>
      <c r="K15197">
        <v>1</v>
      </c>
      <c r="L15197">
        <v>24</v>
      </c>
      <c r="M15197">
        <v>301</v>
      </c>
      <c r="N15197" t="s">
        <v>18</v>
      </c>
      <c r="O15197" s="1">
        <v>2.17772E-92</v>
      </c>
      <c r="P15197">
        <v>883</v>
      </c>
    </row>
    <row r="15198" spans="1:16" x14ac:dyDescent="0.25">
      <c r="A15198" t="s">
        <v>22595</v>
      </c>
      <c r="B15198">
        <v>561</v>
      </c>
      <c r="C15198" s="3" t="str">
        <f>HYPERLINK("http://www.uniprot.org/uniprot/G7K9B8","tr|G7K9B8|G7K9B8_MEDTR")</f>
        <v>tr|G7K9B8|G7K9B8_MEDTR</v>
      </c>
      <c r="D15198" t="s">
        <v>22596</v>
      </c>
      <c r="E15198">
        <v>72.819999999999993</v>
      </c>
      <c r="F15198">
        <v>184</v>
      </c>
      <c r="G15198">
        <v>50</v>
      </c>
      <c r="H15198">
        <v>1</v>
      </c>
      <c r="I15198">
        <v>10</v>
      </c>
      <c r="J15198">
        <v>558</v>
      </c>
      <c r="K15198">
        <v>1</v>
      </c>
      <c r="L15198">
        <v>179</v>
      </c>
      <c r="M15198">
        <v>361</v>
      </c>
      <c r="N15198" t="s">
        <v>18</v>
      </c>
      <c r="O15198" s="1">
        <v>3.9744499999999999E-75</v>
      </c>
      <c r="P15198">
        <v>730</v>
      </c>
    </row>
    <row r="15199" spans="1:16" x14ac:dyDescent="0.25">
      <c r="A15199" t="s">
        <v>22597</v>
      </c>
      <c r="B15199">
        <v>393</v>
      </c>
      <c r="C15199" s="3" t="str">
        <f>HYPERLINK("http://www.uniprot.org/uniprot/G7JY96","tr|G7JY96|G7JY96_MEDTR")</f>
        <v>tr|G7JY96|G7JY96_MEDTR</v>
      </c>
      <c r="D15199" t="s">
        <v>22559</v>
      </c>
      <c r="E15199">
        <v>72.349999999999994</v>
      </c>
      <c r="F15199">
        <v>123</v>
      </c>
      <c r="G15199">
        <v>34</v>
      </c>
      <c r="H15199">
        <v>24</v>
      </c>
      <c r="I15199">
        <v>67</v>
      </c>
      <c r="J15199">
        <v>363</v>
      </c>
      <c r="K15199">
        <v>1</v>
      </c>
      <c r="L15199">
        <v>137</v>
      </c>
      <c r="M15199">
        <v>259</v>
      </c>
      <c r="N15199" t="s">
        <v>18</v>
      </c>
      <c r="O15199" s="1">
        <v>3.8066999999999997E-42</v>
      </c>
      <c r="P15199">
        <v>445</v>
      </c>
    </row>
    <row r="15200" spans="1:16" x14ac:dyDescent="0.25">
      <c r="A15200" t="s">
        <v>22598</v>
      </c>
      <c r="B15200">
        <v>2241</v>
      </c>
      <c r="C15200" s="3" t="str">
        <f>HYPERLINK("http://www.uniprot.org/uniprot/G7I2F3","tr|G7I2F3|G7I2F3_MEDTR")</f>
        <v>tr|G7I2F3|G7I2F3_MEDTR</v>
      </c>
      <c r="D15200" t="s">
        <v>257</v>
      </c>
      <c r="E15200">
        <v>34.97</v>
      </c>
      <c r="F15200">
        <v>406</v>
      </c>
      <c r="G15200">
        <v>264</v>
      </c>
      <c r="H15200">
        <v>2</v>
      </c>
      <c r="I15200">
        <v>964</v>
      </c>
      <c r="J15200">
        <v>2175</v>
      </c>
      <c r="K15200">
        <v>1</v>
      </c>
      <c r="L15200">
        <v>43</v>
      </c>
      <c r="M15200">
        <v>379</v>
      </c>
      <c r="N15200" t="s">
        <v>18</v>
      </c>
      <c r="O15200" s="1">
        <v>1.3371800000000001E-51</v>
      </c>
      <c r="P15200">
        <v>536</v>
      </c>
    </row>
    <row r="15201" spans="1:16" x14ac:dyDescent="0.25">
      <c r="A15201" t="s">
        <v>22599</v>
      </c>
      <c r="B15201">
        <v>363</v>
      </c>
      <c r="C15201" s="3" t="str">
        <f>HYPERLINK("http://www.uniprot.org/uniprot/I1M118","tr|I1M118|I1M118_SOYBN")</f>
        <v>tr|I1M118|I1M118_SOYBN</v>
      </c>
      <c r="D15201" t="s">
        <v>28</v>
      </c>
      <c r="E15201">
        <v>75</v>
      </c>
      <c r="F15201">
        <v>120</v>
      </c>
      <c r="G15201">
        <v>30</v>
      </c>
      <c r="H15201">
        <v>0</v>
      </c>
      <c r="I15201">
        <v>1</v>
      </c>
      <c r="J15201">
        <v>360</v>
      </c>
      <c r="K15201">
        <v>1</v>
      </c>
      <c r="L15201">
        <v>1</v>
      </c>
      <c r="M15201">
        <v>115</v>
      </c>
      <c r="N15201" t="s">
        <v>18</v>
      </c>
      <c r="O15201" s="1">
        <v>2.33428E-39</v>
      </c>
      <c r="P15201">
        <v>421</v>
      </c>
    </row>
    <row r="15202" spans="1:16" x14ac:dyDescent="0.25">
      <c r="A15202" t="s">
        <v>22600</v>
      </c>
      <c r="B15202">
        <v>1668</v>
      </c>
      <c r="C15202" s="3" t="str">
        <f>HYPERLINK("http://www.uniprot.org/uniprot/G7IKV0","tr|G7IKV0|G7IKV0_MEDTR")</f>
        <v>tr|G7IKV0|G7IKV0_MEDTR</v>
      </c>
      <c r="D15202" t="s">
        <v>22601</v>
      </c>
      <c r="E15202">
        <v>86.17</v>
      </c>
      <c r="F15202">
        <v>564</v>
      </c>
      <c r="G15202">
        <v>78</v>
      </c>
      <c r="H15202">
        <v>9</v>
      </c>
      <c r="I15202">
        <v>1</v>
      </c>
      <c r="J15202">
        <v>1665</v>
      </c>
      <c r="K15202">
        <v>1</v>
      </c>
      <c r="L15202">
        <v>1</v>
      </c>
      <c r="M15202">
        <v>562</v>
      </c>
      <c r="N15202" t="s">
        <v>18</v>
      </c>
      <c r="O15202">
        <v>0</v>
      </c>
      <c r="P15202">
        <v>2563</v>
      </c>
    </row>
    <row r="15203" spans="1:16" x14ac:dyDescent="0.25">
      <c r="A15203" t="s">
        <v>22602</v>
      </c>
      <c r="B15203">
        <v>459</v>
      </c>
      <c r="C15203" s="3" t="str">
        <f>HYPERLINK("http://www.uniprot.org/uniprot/M5VR81","tr|M5VR81|M5VR81_PRUPE")</f>
        <v>tr|M5VR81|M5VR81_PRUPE</v>
      </c>
      <c r="D15203" t="s">
        <v>22603</v>
      </c>
      <c r="E15203">
        <v>39.35</v>
      </c>
      <c r="F15203">
        <v>155</v>
      </c>
      <c r="G15203">
        <v>94</v>
      </c>
      <c r="H15203">
        <v>23</v>
      </c>
      <c r="I15203">
        <v>61</v>
      </c>
      <c r="J15203">
        <v>456</v>
      </c>
      <c r="K15203">
        <v>1</v>
      </c>
      <c r="L15203">
        <v>152</v>
      </c>
      <c r="M15203">
        <v>305</v>
      </c>
      <c r="N15203" t="s">
        <v>18</v>
      </c>
      <c r="O15203" s="1">
        <v>1.7067200000000001E-13</v>
      </c>
      <c r="P15203">
        <v>198</v>
      </c>
    </row>
    <row r="15204" spans="1:16" x14ac:dyDescent="0.25">
      <c r="A15204" t="s">
        <v>22604</v>
      </c>
      <c r="B15204">
        <v>834</v>
      </c>
      <c r="C15204" s="3" t="str">
        <f>HYPERLINK("http://www.uniprot.org/uniprot/G7K7B6","tr|G7K7B6|G7K7B6_MEDTR")</f>
        <v>tr|G7K7B6|G7K7B6_MEDTR</v>
      </c>
      <c r="D15204" t="s">
        <v>22605</v>
      </c>
      <c r="E15204">
        <v>81.75</v>
      </c>
      <c r="F15204">
        <v>274</v>
      </c>
      <c r="G15204">
        <v>50</v>
      </c>
      <c r="H15204">
        <v>12</v>
      </c>
      <c r="I15204">
        <v>1</v>
      </c>
      <c r="J15204">
        <v>786</v>
      </c>
      <c r="K15204">
        <v>1</v>
      </c>
      <c r="L15204">
        <v>1</v>
      </c>
      <c r="M15204">
        <v>274</v>
      </c>
      <c r="N15204" t="s">
        <v>18</v>
      </c>
      <c r="O15204" s="1">
        <v>8.6623499999999995E-122</v>
      </c>
      <c r="P15204">
        <v>1136</v>
      </c>
    </row>
    <row r="15205" spans="1:16" x14ac:dyDescent="0.25">
      <c r="A15205" t="s">
        <v>22606</v>
      </c>
      <c r="B15205">
        <v>1104</v>
      </c>
      <c r="C15205" s="3" t="str">
        <f>HYPERLINK("http://www.uniprot.org/uniprot/K7M512","tr|K7M512|K7M512_SOYBN")</f>
        <v>tr|K7M512|K7M512_SOYBN</v>
      </c>
      <c r="D15205" t="s">
        <v>6303</v>
      </c>
      <c r="E15205">
        <v>67.989999999999995</v>
      </c>
      <c r="F15205">
        <v>403</v>
      </c>
      <c r="G15205">
        <v>129</v>
      </c>
      <c r="H15205">
        <v>37</v>
      </c>
      <c r="I15205">
        <v>1</v>
      </c>
      <c r="J15205">
        <v>1098</v>
      </c>
      <c r="K15205">
        <v>1</v>
      </c>
      <c r="L15205">
        <v>1</v>
      </c>
      <c r="M15205">
        <v>400</v>
      </c>
      <c r="N15205" t="s">
        <v>18</v>
      </c>
      <c r="O15205" s="1">
        <v>3.4993999999999999E-149</v>
      </c>
      <c r="P15205">
        <v>1374</v>
      </c>
    </row>
    <row r="15206" spans="1:16" x14ac:dyDescent="0.25">
      <c r="A15206" t="s">
        <v>22607</v>
      </c>
      <c r="B15206">
        <v>1116</v>
      </c>
      <c r="C15206" s="3" t="str">
        <f>HYPERLINK("http://www.uniprot.org/uniprot/G7KST9","tr|G7KST9|G7KST9_MEDTR")</f>
        <v>tr|G7KST9|G7KST9_MEDTR</v>
      </c>
      <c r="D15206" t="s">
        <v>22608</v>
      </c>
      <c r="E15206">
        <v>84.09</v>
      </c>
      <c r="F15206">
        <v>371</v>
      </c>
      <c r="G15206">
        <v>59</v>
      </c>
      <c r="H15206">
        <v>0</v>
      </c>
      <c r="I15206">
        <v>1</v>
      </c>
      <c r="J15206">
        <v>1113</v>
      </c>
      <c r="K15206">
        <v>1</v>
      </c>
      <c r="L15206">
        <v>108</v>
      </c>
      <c r="M15206">
        <v>470</v>
      </c>
      <c r="N15206" t="s">
        <v>18</v>
      </c>
      <c r="O15206">
        <v>0</v>
      </c>
      <c r="P15206">
        <v>1705</v>
      </c>
    </row>
    <row r="15207" spans="1:16" x14ac:dyDescent="0.25">
      <c r="A15207" t="s">
        <v>22609</v>
      </c>
      <c r="B15207">
        <v>996</v>
      </c>
      <c r="C15207" s="3" t="str">
        <f>HYPERLINK("http://www.uniprot.org/uniprot/G7L2Q1","tr|G7L2Q1|G7L2Q1_MEDTR")</f>
        <v>tr|G7L2Q1|G7L2Q1_MEDTR</v>
      </c>
      <c r="D15207" t="s">
        <v>22610</v>
      </c>
      <c r="E15207">
        <v>73.14</v>
      </c>
      <c r="F15207">
        <v>324</v>
      </c>
      <c r="G15207">
        <v>87</v>
      </c>
      <c r="H15207">
        <v>0</v>
      </c>
      <c r="I15207">
        <v>1</v>
      </c>
      <c r="J15207">
        <v>972</v>
      </c>
      <c r="K15207">
        <v>1</v>
      </c>
      <c r="L15207">
        <v>1</v>
      </c>
      <c r="M15207">
        <v>301</v>
      </c>
      <c r="N15207" t="s">
        <v>18</v>
      </c>
      <c r="O15207" s="1">
        <v>5.9967599999999998E-134</v>
      </c>
      <c r="P15207">
        <v>1242</v>
      </c>
    </row>
    <row r="15208" spans="1:16" x14ac:dyDescent="0.25">
      <c r="A15208" t="s">
        <v>22611</v>
      </c>
      <c r="B15208">
        <v>1584</v>
      </c>
      <c r="C15208" s="3" t="str">
        <f>HYPERLINK("http://www.uniprot.org/uniprot/G7JDL9","tr|G7JDL9|G7JDL9_MEDTR")</f>
        <v>tr|G7JDL9|G7JDL9_MEDTR</v>
      </c>
      <c r="D15208" t="s">
        <v>242</v>
      </c>
      <c r="E15208">
        <v>30</v>
      </c>
      <c r="F15208">
        <v>280</v>
      </c>
      <c r="G15208">
        <v>196</v>
      </c>
      <c r="H15208">
        <v>7</v>
      </c>
      <c r="I15208">
        <v>256</v>
      </c>
      <c r="J15208">
        <v>1074</v>
      </c>
      <c r="K15208">
        <v>1</v>
      </c>
      <c r="L15208">
        <v>25</v>
      </c>
      <c r="M15208">
        <v>277</v>
      </c>
      <c r="N15208" t="s">
        <v>18</v>
      </c>
      <c r="O15208" s="1">
        <v>1.45259E-22</v>
      </c>
      <c r="P15208">
        <v>284</v>
      </c>
    </row>
    <row r="15209" spans="1:16" x14ac:dyDescent="0.25">
      <c r="A15209" t="s">
        <v>22612</v>
      </c>
      <c r="B15209">
        <v>1170</v>
      </c>
      <c r="C15209" s="3" t="str">
        <f>HYPERLINK("http://www.uniprot.org/uniprot/G7IBY1","tr|G7IBY1|G7IBY1_MEDTR")</f>
        <v>tr|G7IBY1|G7IBY1_MEDTR</v>
      </c>
      <c r="D15209" t="s">
        <v>22613</v>
      </c>
      <c r="E15209">
        <v>91.51</v>
      </c>
      <c r="F15209">
        <v>389</v>
      </c>
      <c r="G15209">
        <v>33</v>
      </c>
      <c r="H15209">
        <v>0</v>
      </c>
      <c r="I15209">
        <v>1</v>
      </c>
      <c r="J15209">
        <v>1167</v>
      </c>
      <c r="K15209">
        <v>1</v>
      </c>
      <c r="L15209">
        <v>67</v>
      </c>
      <c r="M15209">
        <v>455</v>
      </c>
      <c r="N15209" t="s">
        <v>18</v>
      </c>
      <c r="O15209">
        <v>0</v>
      </c>
      <c r="P15209">
        <v>1872</v>
      </c>
    </row>
    <row r="15210" spans="1:16" x14ac:dyDescent="0.25">
      <c r="A15210" t="s">
        <v>22614</v>
      </c>
      <c r="B15210">
        <v>1086</v>
      </c>
      <c r="C15210" s="3" t="str">
        <f>HYPERLINK("http://www.uniprot.org/uniprot/K7N4B1","tr|K7N4B1|K7N4B1_SOYBN")</f>
        <v>tr|K7N4B1|K7N4B1_SOYBN</v>
      </c>
      <c r="D15210" t="s">
        <v>28</v>
      </c>
      <c r="E15210">
        <v>53.02</v>
      </c>
      <c r="F15210">
        <v>364</v>
      </c>
      <c r="G15210">
        <v>171</v>
      </c>
      <c r="H15210">
        <v>3</v>
      </c>
      <c r="I15210">
        <v>1</v>
      </c>
      <c r="J15210">
        <v>1083</v>
      </c>
      <c r="K15210">
        <v>1</v>
      </c>
      <c r="L15210">
        <v>1</v>
      </c>
      <c r="M15210">
        <v>331</v>
      </c>
      <c r="N15210" t="s">
        <v>18</v>
      </c>
      <c r="O15210" s="1">
        <v>6.12186E-82</v>
      </c>
      <c r="P15210">
        <v>794</v>
      </c>
    </row>
    <row r="15211" spans="1:16" x14ac:dyDescent="0.25">
      <c r="A15211" t="s">
        <v>22615</v>
      </c>
      <c r="B15211">
        <v>2478</v>
      </c>
      <c r="C15211" s="3" t="str">
        <f>HYPERLINK("http://www.uniprot.org/uniprot/B9N4U0","tr|B9N4U0|B9N4U0_POPTR")</f>
        <v>tr|B9N4U0|B9N4U0_POPTR</v>
      </c>
      <c r="D15211" t="s">
        <v>22616</v>
      </c>
      <c r="E15211">
        <v>69.599999999999994</v>
      </c>
      <c r="F15211">
        <v>329</v>
      </c>
      <c r="G15211">
        <v>100</v>
      </c>
      <c r="H15211">
        <v>1</v>
      </c>
      <c r="I15211">
        <v>229</v>
      </c>
      <c r="J15211">
        <v>1212</v>
      </c>
      <c r="K15211">
        <v>1</v>
      </c>
      <c r="L15211">
        <v>63</v>
      </c>
      <c r="M15211">
        <v>391</v>
      </c>
      <c r="N15211" t="s">
        <v>18</v>
      </c>
      <c r="O15211" s="1">
        <v>2.3583200000000001E-137</v>
      </c>
      <c r="P15211">
        <v>1276</v>
      </c>
    </row>
    <row r="15212" spans="1:16" x14ac:dyDescent="0.25">
      <c r="A15212" t="s">
        <v>22617</v>
      </c>
      <c r="B15212">
        <v>1068</v>
      </c>
      <c r="C15212" s="3" t="str">
        <f>HYPERLINK("http://www.uniprot.org/uniprot/G7J4H5","tr|G7J4H5|G7J4H5_MEDTR")</f>
        <v>tr|G7J4H5|G7J4H5_MEDTR</v>
      </c>
      <c r="D15212" t="s">
        <v>22618</v>
      </c>
      <c r="E15212">
        <v>76.53</v>
      </c>
      <c r="F15212">
        <v>358</v>
      </c>
      <c r="G15212">
        <v>84</v>
      </c>
      <c r="H15212">
        <v>5</v>
      </c>
      <c r="I15212">
        <v>1</v>
      </c>
      <c r="J15212">
        <v>1059</v>
      </c>
      <c r="K15212">
        <v>1</v>
      </c>
      <c r="L15212">
        <v>14</v>
      </c>
      <c r="M15212">
        <v>369</v>
      </c>
      <c r="N15212" t="s">
        <v>18</v>
      </c>
      <c r="O15212" s="1">
        <v>9.4037799999999999E-152</v>
      </c>
      <c r="P15212">
        <v>1396</v>
      </c>
    </row>
    <row r="15213" spans="1:16" x14ac:dyDescent="0.25">
      <c r="A15213" t="s">
        <v>22619</v>
      </c>
      <c r="B15213">
        <v>720</v>
      </c>
      <c r="C15213" s="3" t="str">
        <f>HYPERLINK("http://www.uniprot.org/uniprot/G7J6G6","tr|G7J6G6|G7J6G6_MEDTR")</f>
        <v>tr|G7J6G6|G7J6G6_MEDTR</v>
      </c>
      <c r="D15213" t="s">
        <v>22620</v>
      </c>
      <c r="E15213">
        <v>83.76</v>
      </c>
      <c r="F15213">
        <v>234</v>
      </c>
      <c r="G15213">
        <v>38</v>
      </c>
      <c r="H15213">
        <v>0</v>
      </c>
      <c r="I15213">
        <v>1</v>
      </c>
      <c r="J15213">
        <v>702</v>
      </c>
      <c r="K15213">
        <v>1</v>
      </c>
      <c r="L15213">
        <v>1</v>
      </c>
      <c r="M15213">
        <v>233</v>
      </c>
      <c r="N15213" t="s">
        <v>18</v>
      </c>
      <c r="O15213" s="1">
        <v>1.6986199999999999E-106</v>
      </c>
      <c r="P15213">
        <v>1003</v>
      </c>
    </row>
    <row r="15214" spans="1:16" x14ac:dyDescent="0.25">
      <c r="A15214" t="s">
        <v>22621</v>
      </c>
      <c r="B15214">
        <v>1311</v>
      </c>
      <c r="C15214" s="3" t="str">
        <f>HYPERLINK("http://www.uniprot.org/uniprot/G7LDI5","tr|G7LDI5|G7LDI5_MEDTR")</f>
        <v>tr|G7LDI5|G7LDI5_MEDTR</v>
      </c>
      <c r="D15214" t="s">
        <v>22622</v>
      </c>
      <c r="E15214">
        <v>83.59</v>
      </c>
      <c r="F15214">
        <v>378</v>
      </c>
      <c r="G15214">
        <v>62</v>
      </c>
      <c r="H15214">
        <v>0</v>
      </c>
      <c r="I15214">
        <v>1</v>
      </c>
      <c r="J15214">
        <v>1134</v>
      </c>
      <c r="K15214">
        <v>1</v>
      </c>
      <c r="L15214">
        <v>899</v>
      </c>
      <c r="M15214">
        <v>1276</v>
      </c>
      <c r="N15214" t="s">
        <v>18</v>
      </c>
      <c r="O15214">
        <v>0</v>
      </c>
      <c r="P15214">
        <v>1720</v>
      </c>
    </row>
    <row r="15215" spans="1:16" x14ac:dyDescent="0.25">
      <c r="A15215" t="s">
        <v>22623</v>
      </c>
      <c r="B15215">
        <v>747</v>
      </c>
      <c r="C15215" s="3" t="str">
        <f>HYPERLINK("http://www.uniprot.org/uniprot/I3SWQ3","tr|I3SWQ3|I3SWQ3_MEDTR")</f>
        <v>tr|I3SWQ3|I3SWQ3_MEDTR</v>
      </c>
      <c r="D15215" t="s">
        <v>22</v>
      </c>
      <c r="E15215">
        <v>63.63</v>
      </c>
      <c r="F15215">
        <v>297</v>
      </c>
      <c r="G15215">
        <v>108</v>
      </c>
      <c r="H15215">
        <v>54</v>
      </c>
      <c r="I15215">
        <v>16</v>
      </c>
      <c r="J15215">
        <v>744</v>
      </c>
      <c r="K15215">
        <v>1</v>
      </c>
      <c r="L15215">
        <v>25</v>
      </c>
      <c r="M15215">
        <v>321</v>
      </c>
      <c r="N15215" t="s">
        <v>18</v>
      </c>
      <c r="O15215" s="1">
        <v>3.5710000000000001E-94</v>
      </c>
      <c r="P15215">
        <v>897</v>
      </c>
    </row>
    <row r="15216" spans="1:16" x14ac:dyDescent="0.25">
      <c r="A15216" t="s">
        <v>22624</v>
      </c>
      <c r="B15216">
        <v>786</v>
      </c>
      <c r="C15216" s="3" t="str">
        <f>HYPERLINK("http://www.uniprot.org/uniprot/G7JHJ9","tr|G7JHJ9|G7JHJ9_MEDTR")</f>
        <v>tr|G7JHJ9|G7JHJ9_MEDTR</v>
      </c>
      <c r="D15216" t="s">
        <v>22625</v>
      </c>
      <c r="E15216">
        <v>89.07</v>
      </c>
      <c r="F15216">
        <v>183</v>
      </c>
      <c r="G15216">
        <v>20</v>
      </c>
      <c r="H15216">
        <v>0</v>
      </c>
      <c r="I15216">
        <v>76</v>
      </c>
      <c r="J15216">
        <v>624</v>
      </c>
      <c r="K15216">
        <v>1</v>
      </c>
      <c r="L15216">
        <v>59</v>
      </c>
      <c r="M15216">
        <v>241</v>
      </c>
      <c r="N15216" t="s">
        <v>18</v>
      </c>
      <c r="O15216" s="1">
        <v>1.5546200000000001E-94</v>
      </c>
      <c r="P15216">
        <v>819</v>
      </c>
    </row>
    <row r="15217" spans="1:16" x14ac:dyDescent="0.25">
      <c r="A15217" t="s">
        <v>22626</v>
      </c>
      <c r="B15217">
        <v>1296</v>
      </c>
      <c r="C15217" s="3" t="str">
        <f>HYPERLINK("http://www.uniprot.org/uniprot/G7JEY1","tr|G7JEY1|G7JEY1_MEDTR")</f>
        <v>tr|G7JEY1|G7JEY1_MEDTR</v>
      </c>
      <c r="D15217" t="s">
        <v>22627</v>
      </c>
      <c r="E15217">
        <v>79.349999999999994</v>
      </c>
      <c r="F15217">
        <v>431</v>
      </c>
      <c r="G15217">
        <v>89</v>
      </c>
      <c r="H15217">
        <v>0</v>
      </c>
      <c r="I15217">
        <v>1</v>
      </c>
      <c r="J15217">
        <v>1293</v>
      </c>
      <c r="K15217">
        <v>1</v>
      </c>
      <c r="L15217">
        <v>1</v>
      </c>
      <c r="M15217">
        <v>429</v>
      </c>
      <c r="N15217" t="s">
        <v>18</v>
      </c>
      <c r="O15217">
        <v>0</v>
      </c>
      <c r="P15217">
        <v>1738</v>
      </c>
    </row>
    <row r="15218" spans="1:16" x14ac:dyDescent="0.25">
      <c r="A15218" t="s">
        <v>22628</v>
      </c>
      <c r="B15218">
        <v>1137</v>
      </c>
      <c r="C15218" s="3" t="str">
        <f>HYPERLINK("http://www.uniprot.org/uniprot/A5B592","tr|A5B592|A5B592_VITVI")</f>
        <v>tr|A5B592|A5B592_VITVI</v>
      </c>
      <c r="D15218" t="s">
        <v>250</v>
      </c>
      <c r="E15218">
        <v>29.72</v>
      </c>
      <c r="F15218">
        <v>323</v>
      </c>
      <c r="G15218">
        <v>227</v>
      </c>
      <c r="H15218">
        <v>11</v>
      </c>
      <c r="I15218">
        <v>1</v>
      </c>
      <c r="J15218">
        <v>936</v>
      </c>
      <c r="K15218">
        <v>1</v>
      </c>
      <c r="L15218">
        <v>1094</v>
      </c>
      <c r="M15218">
        <v>1408</v>
      </c>
      <c r="N15218" t="s">
        <v>18</v>
      </c>
      <c r="O15218" s="1">
        <v>1.7073700000000001E-29</v>
      </c>
      <c r="P15218">
        <v>342</v>
      </c>
    </row>
    <row r="15219" spans="1:16" x14ac:dyDescent="0.25">
      <c r="A15219" t="s">
        <v>22629</v>
      </c>
      <c r="B15219">
        <v>585</v>
      </c>
      <c r="C15219" s="3" t="str">
        <f>HYPERLINK("http://www.uniprot.org/uniprot/I1LYD6","tr|I1LYD6|I1LYD6_SOYBN")</f>
        <v>tr|I1LYD6|I1LYD6_SOYBN</v>
      </c>
      <c r="D15219" t="s">
        <v>28</v>
      </c>
      <c r="E15219">
        <v>75</v>
      </c>
      <c r="F15219">
        <v>160</v>
      </c>
      <c r="G15219">
        <v>40</v>
      </c>
      <c r="H15219">
        <v>0</v>
      </c>
      <c r="I15219">
        <v>103</v>
      </c>
      <c r="J15219">
        <v>582</v>
      </c>
      <c r="K15219">
        <v>1</v>
      </c>
      <c r="L15219">
        <v>91</v>
      </c>
      <c r="M15219">
        <v>244</v>
      </c>
      <c r="N15219" t="s">
        <v>18</v>
      </c>
      <c r="O15219" s="1">
        <v>2.0320000000000002E-59</v>
      </c>
      <c r="P15219">
        <v>595</v>
      </c>
    </row>
    <row r="15220" spans="1:16" x14ac:dyDescent="0.25">
      <c r="A15220" t="s">
        <v>22630</v>
      </c>
      <c r="B15220">
        <v>1698</v>
      </c>
      <c r="C15220" s="3" t="str">
        <f>HYPERLINK("http://www.uniprot.org/uniprot/G7LHF7","tr|G7LHF7|G7LHF7_MEDTR")</f>
        <v>tr|G7LHF7|G7LHF7_MEDTR</v>
      </c>
      <c r="D15220" t="s">
        <v>22631</v>
      </c>
      <c r="E15220">
        <v>91.69</v>
      </c>
      <c r="F15220">
        <v>554</v>
      </c>
      <c r="G15220">
        <v>46</v>
      </c>
      <c r="H15220">
        <v>11</v>
      </c>
      <c r="I15220">
        <v>67</v>
      </c>
      <c r="J15220">
        <v>1695</v>
      </c>
      <c r="K15220">
        <v>1</v>
      </c>
      <c r="L15220">
        <v>23</v>
      </c>
      <c r="M15220">
        <v>576</v>
      </c>
      <c r="N15220" t="s">
        <v>18</v>
      </c>
      <c r="O15220">
        <v>0</v>
      </c>
      <c r="P15220">
        <v>2519</v>
      </c>
    </row>
    <row r="15221" spans="1:16" x14ac:dyDescent="0.25">
      <c r="A15221" t="s">
        <v>22632</v>
      </c>
      <c r="B15221">
        <v>1908</v>
      </c>
      <c r="C15221" s="3" t="str">
        <f>HYPERLINK("http://www.uniprot.org/uniprot/G7K917","tr|G7K917|G7K917_MEDTR")</f>
        <v>tr|G7K917|G7K917_MEDTR</v>
      </c>
      <c r="D15221" t="s">
        <v>22633</v>
      </c>
      <c r="E15221">
        <v>73.88</v>
      </c>
      <c r="F15221">
        <v>628</v>
      </c>
      <c r="G15221">
        <v>164</v>
      </c>
      <c r="H15221">
        <v>7</v>
      </c>
      <c r="I15221">
        <v>1</v>
      </c>
      <c r="J15221">
        <v>1863</v>
      </c>
      <c r="K15221">
        <v>1</v>
      </c>
      <c r="L15221">
        <v>1</v>
      </c>
      <c r="M15221">
        <v>627</v>
      </c>
      <c r="N15221" t="s">
        <v>18</v>
      </c>
      <c r="O15221">
        <v>0</v>
      </c>
      <c r="P15221">
        <v>2314</v>
      </c>
    </row>
    <row r="15222" spans="1:16" x14ac:dyDescent="0.25">
      <c r="A15222" t="s">
        <v>22634</v>
      </c>
      <c r="B15222">
        <v>1467</v>
      </c>
      <c r="C15222" s="3" t="str">
        <f>HYPERLINK("http://www.uniprot.org/uniprot/G7JW63","tr|G7JW63|G7JW63_MEDTR")</f>
        <v>tr|G7JW63|G7JW63_MEDTR</v>
      </c>
      <c r="D15222" t="s">
        <v>21248</v>
      </c>
      <c r="E15222">
        <v>51.38</v>
      </c>
      <c r="F15222">
        <v>506</v>
      </c>
      <c r="G15222">
        <v>246</v>
      </c>
      <c r="H15222">
        <v>34</v>
      </c>
      <c r="I15222">
        <v>1</v>
      </c>
      <c r="J15222">
        <v>1416</v>
      </c>
      <c r="K15222">
        <v>1</v>
      </c>
      <c r="L15222">
        <v>1</v>
      </c>
      <c r="M15222">
        <v>488</v>
      </c>
      <c r="N15222" t="s">
        <v>18</v>
      </c>
      <c r="O15222" s="1">
        <v>3.2218800000000002E-122</v>
      </c>
      <c r="P15222">
        <v>1143</v>
      </c>
    </row>
    <row r="15223" spans="1:16" x14ac:dyDescent="0.25">
      <c r="A15223" t="s">
        <v>22635</v>
      </c>
      <c r="B15223">
        <v>1176</v>
      </c>
      <c r="C15223" s="3" t="str">
        <f>HYPERLINK("http://www.uniprot.org/uniprot/G7K9B4","tr|G7K9B4|G7K9B4_MEDTR")</f>
        <v>tr|G7K9B4|G7K9B4_MEDTR</v>
      </c>
      <c r="D15223" t="s">
        <v>22636</v>
      </c>
      <c r="E15223">
        <v>85.42</v>
      </c>
      <c r="F15223">
        <v>398</v>
      </c>
      <c r="G15223">
        <v>58</v>
      </c>
      <c r="H15223">
        <v>7</v>
      </c>
      <c r="I15223">
        <v>1</v>
      </c>
      <c r="J15223">
        <v>1173</v>
      </c>
      <c r="K15223">
        <v>1</v>
      </c>
      <c r="L15223">
        <v>1</v>
      </c>
      <c r="M15223">
        <v>392</v>
      </c>
      <c r="N15223" t="s">
        <v>18</v>
      </c>
      <c r="O15223">
        <v>0</v>
      </c>
      <c r="P15223">
        <v>1750</v>
      </c>
    </row>
    <row r="15224" spans="1:16" x14ac:dyDescent="0.25">
      <c r="A15224" t="s">
        <v>22637</v>
      </c>
      <c r="B15224">
        <v>174</v>
      </c>
      <c r="C15224" s="3" t="str">
        <f>HYPERLINK("http://www.uniprot.org/uniprot/B9SEJ2","tr|B9SEJ2|B9SEJ2_RICCO")</f>
        <v>tr|B9SEJ2|B9SEJ2_RICCO</v>
      </c>
      <c r="D15224" t="s">
        <v>22638</v>
      </c>
      <c r="E15224">
        <v>91.22</v>
      </c>
      <c r="F15224">
        <v>57</v>
      </c>
      <c r="G15224">
        <v>5</v>
      </c>
      <c r="H15224">
        <v>0</v>
      </c>
      <c r="I15224">
        <v>1</v>
      </c>
      <c r="J15224">
        <v>171</v>
      </c>
      <c r="K15224">
        <v>1</v>
      </c>
      <c r="L15224">
        <v>309</v>
      </c>
      <c r="M15224">
        <v>365</v>
      </c>
      <c r="N15224" t="s">
        <v>18</v>
      </c>
      <c r="O15224" s="1">
        <v>8.2733800000000004E-24</v>
      </c>
      <c r="P15224">
        <v>287</v>
      </c>
    </row>
    <row r="15225" spans="1:16" x14ac:dyDescent="0.25">
      <c r="A15225" t="s">
        <v>22639</v>
      </c>
      <c r="B15225">
        <v>1341</v>
      </c>
      <c r="C15225" s="3" t="str">
        <f>HYPERLINK("http://www.uniprot.org/uniprot/K7MNX2","tr|K7MNX2|K7MNX2_SOYBN")</f>
        <v>tr|K7MNX2|K7MNX2_SOYBN</v>
      </c>
      <c r="D15225" t="s">
        <v>28</v>
      </c>
      <c r="E15225">
        <v>27.32</v>
      </c>
      <c r="F15225">
        <v>161</v>
      </c>
      <c r="G15225">
        <v>117</v>
      </c>
      <c r="H15225">
        <v>2</v>
      </c>
      <c r="I15225">
        <v>316</v>
      </c>
      <c r="J15225">
        <v>792</v>
      </c>
      <c r="K15225">
        <v>1</v>
      </c>
      <c r="L15225">
        <v>276</v>
      </c>
      <c r="M15225">
        <v>429</v>
      </c>
      <c r="N15225" t="s">
        <v>18</v>
      </c>
      <c r="O15225" s="1">
        <v>6.9688700000000002E-9</v>
      </c>
      <c r="P15225">
        <v>144</v>
      </c>
    </row>
    <row r="15226" spans="1:16" x14ac:dyDescent="0.25">
      <c r="A15226" t="s">
        <v>22640</v>
      </c>
      <c r="B15226">
        <v>432</v>
      </c>
      <c r="C15226" s="3" t="str">
        <f>HYPERLINK("http://www.uniprot.org/uniprot/G7KEA7","tr|G7KEA7|G7KEA7_MEDTR")</f>
        <v>tr|G7KEA7|G7KEA7_MEDTR</v>
      </c>
      <c r="D15226" t="s">
        <v>7670</v>
      </c>
      <c r="E15226">
        <v>42.42</v>
      </c>
      <c r="F15226">
        <v>99</v>
      </c>
      <c r="G15226">
        <v>57</v>
      </c>
      <c r="H15226">
        <v>1</v>
      </c>
      <c r="I15226">
        <v>1</v>
      </c>
      <c r="J15226">
        <v>294</v>
      </c>
      <c r="K15226">
        <v>1</v>
      </c>
      <c r="L15226">
        <v>266</v>
      </c>
      <c r="M15226">
        <v>363</v>
      </c>
      <c r="N15226" t="s">
        <v>18</v>
      </c>
      <c r="O15226" s="1">
        <v>8.87989E-15</v>
      </c>
      <c r="P15226">
        <v>209</v>
      </c>
    </row>
    <row r="15227" spans="1:16" x14ac:dyDescent="0.25">
      <c r="A15227" t="s">
        <v>22641</v>
      </c>
      <c r="B15227">
        <v>1173</v>
      </c>
      <c r="C15227" s="3" t="str">
        <f>HYPERLINK("http://www.uniprot.org/uniprot/K7M0V9","tr|K7M0V9|K7M0V9_SOYBN")</f>
        <v>tr|K7M0V9|K7M0V9_SOYBN</v>
      </c>
      <c r="D15227" t="s">
        <v>28</v>
      </c>
      <c r="E15227">
        <v>78.66</v>
      </c>
      <c r="F15227">
        <v>389</v>
      </c>
      <c r="G15227">
        <v>83</v>
      </c>
      <c r="H15227">
        <v>0</v>
      </c>
      <c r="I15227">
        <v>1</v>
      </c>
      <c r="J15227">
        <v>1167</v>
      </c>
      <c r="K15227">
        <v>1</v>
      </c>
      <c r="L15227">
        <v>36</v>
      </c>
      <c r="M15227">
        <v>424</v>
      </c>
      <c r="N15227" t="s">
        <v>18</v>
      </c>
      <c r="O15227" s="1">
        <v>1.2743E-176</v>
      </c>
      <c r="P15227">
        <v>1611</v>
      </c>
    </row>
    <row r="15228" spans="1:16" x14ac:dyDescent="0.25">
      <c r="A15228" t="s">
        <v>22642</v>
      </c>
      <c r="B15228">
        <v>2541</v>
      </c>
      <c r="C15228" s="3" t="str">
        <f>HYPERLINK("http://www.uniprot.org/uniprot/G7IKV4","tr|G7IKV4|G7IKV4_MEDTR")</f>
        <v>tr|G7IKV4|G7IKV4_MEDTR</v>
      </c>
      <c r="D15228" t="s">
        <v>22643</v>
      </c>
      <c r="E15228">
        <v>75.930000000000007</v>
      </c>
      <c r="F15228">
        <v>860</v>
      </c>
      <c r="G15228">
        <v>207</v>
      </c>
      <c r="H15228">
        <v>22</v>
      </c>
      <c r="I15228">
        <v>4</v>
      </c>
      <c r="J15228">
        <v>2517</v>
      </c>
      <c r="K15228">
        <v>1</v>
      </c>
      <c r="L15228">
        <v>1</v>
      </c>
      <c r="M15228">
        <v>859</v>
      </c>
      <c r="N15228" t="s">
        <v>18</v>
      </c>
      <c r="O15228">
        <v>0</v>
      </c>
      <c r="P15228">
        <v>3213</v>
      </c>
    </row>
    <row r="15229" spans="1:16" x14ac:dyDescent="0.25">
      <c r="A15229" t="s">
        <v>22644</v>
      </c>
      <c r="B15229">
        <v>357</v>
      </c>
      <c r="C15229" s="3" t="str">
        <f>HYPERLINK("http://www.uniprot.org/uniprot/G7IBZ9","tr|G7IBZ9|G7IBZ9_MEDTR")</f>
        <v>tr|G7IBZ9|G7IBZ9_MEDTR</v>
      </c>
      <c r="D15229" t="s">
        <v>22645</v>
      </c>
      <c r="E15229">
        <v>46.4</v>
      </c>
      <c r="F15229">
        <v>125</v>
      </c>
      <c r="G15229">
        <v>67</v>
      </c>
      <c r="H15229">
        <v>7</v>
      </c>
      <c r="I15229">
        <v>1</v>
      </c>
      <c r="J15229">
        <v>354</v>
      </c>
      <c r="K15229">
        <v>1</v>
      </c>
      <c r="L15229">
        <v>99</v>
      </c>
      <c r="M15229">
        <v>215</v>
      </c>
      <c r="N15229" t="s">
        <v>18</v>
      </c>
      <c r="O15229" s="1">
        <v>6.89827E-15</v>
      </c>
      <c r="P15229">
        <v>210</v>
      </c>
    </row>
    <row r="15230" spans="1:16" x14ac:dyDescent="0.25">
      <c r="A15230" t="s">
        <v>22646</v>
      </c>
      <c r="B15230">
        <v>1680</v>
      </c>
      <c r="C15230" s="3" t="str">
        <f>HYPERLINK("http://www.uniprot.org/uniprot/G7K7B5","tr|G7K7B5|G7K7B5_MEDTR")</f>
        <v>tr|G7K7B5|G7K7B5_MEDTR</v>
      </c>
      <c r="D15230" t="s">
        <v>22647</v>
      </c>
      <c r="E15230">
        <v>79.709999999999994</v>
      </c>
      <c r="F15230">
        <v>562</v>
      </c>
      <c r="G15230">
        <v>114</v>
      </c>
      <c r="H15230">
        <v>3</v>
      </c>
      <c r="I15230">
        <v>1</v>
      </c>
      <c r="J15230">
        <v>1677</v>
      </c>
      <c r="K15230">
        <v>1</v>
      </c>
      <c r="L15230">
        <v>1</v>
      </c>
      <c r="M15230">
        <v>561</v>
      </c>
      <c r="N15230" t="s">
        <v>18</v>
      </c>
      <c r="O15230">
        <v>0</v>
      </c>
      <c r="P15230">
        <v>2349</v>
      </c>
    </row>
    <row r="15231" spans="1:16" x14ac:dyDescent="0.25">
      <c r="A15231" t="s">
        <v>22648</v>
      </c>
      <c r="B15231">
        <v>1338</v>
      </c>
      <c r="C15231" s="3" t="str">
        <f>HYPERLINK("http://www.uniprot.org/uniprot/I1JIH4","tr|I1JIH4|I1JIH4_SOYBN")</f>
        <v>tr|I1JIH4|I1JIH4_SOYBN</v>
      </c>
      <c r="D15231" t="s">
        <v>117</v>
      </c>
      <c r="E15231">
        <v>83.52</v>
      </c>
      <c r="F15231">
        <v>425</v>
      </c>
      <c r="G15231">
        <v>70</v>
      </c>
      <c r="H15231">
        <v>0</v>
      </c>
      <c r="I15231">
        <v>61</v>
      </c>
      <c r="J15231">
        <v>1335</v>
      </c>
      <c r="K15231">
        <v>1</v>
      </c>
      <c r="L15231">
        <v>25</v>
      </c>
      <c r="M15231">
        <v>438</v>
      </c>
      <c r="N15231" t="s">
        <v>18</v>
      </c>
      <c r="O15231">
        <v>0</v>
      </c>
      <c r="P15231">
        <v>1819</v>
      </c>
    </row>
    <row r="15232" spans="1:16" x14ac:dyDescent="0.25">
      <c r="A15232" t="s">
        <v>22649</v>
      </c>
      <c r="B15232">
        <v>1932</v>
      </c>
      <c r="C15232" s="3" t="str">
        <f>HYPERLINK("http://www.uniprot.org/uniprot/K7LNE6","tr|K7LNE6|K7LNE6_SOYBN")</f>
        <v>tr|K7LNE6|K7LNE6_SOYBN</v>
      </c>
      <c r="D15232" t="s">
        <v>61</v>
      </c>
      <c r="E15232">
        <v>35.47</v>
      </c>
      <c r="F15232">
        <v>451</v>
      </c>
      <c r="G15232">
        <v>291</v>
      </c>
      <c r="H15232">
        <v>65</v>
      </c>
      <c r="I15232">
        <v>40</v>
      </c>
      <c r="J15232">
        <v>1197</v>
      </c>
      <c r="K15232">
        <v>1</v>
      </c>
      <c r="L15232">
        <v>1</v>
      </c>
      <c r="M15232">
        <v>449</v>
      </c>
      <c r="N15232" t="s">
        <v>18</v>
      </c>
      <c r="O15232" s="1">
        <v>2.8587099999999999E-153</v>
      </c>
      <c r="P15232">
        <v>691</v>
      </c>
    </row>
    <row r="15233" spans="1:16" x14ac:dyDescent="0.25">
      <c r="A15233" t="s">
        <v>22650</v>
      </c>
      <c r="B15233">
        <v>3882</v>
      </c>
      <c r="C15233" s="3" t="str">
        <f>HYPERLINK("http://www.uniprot.org/uniprot/G7L2Q0","tr|G7L2Q0|G7L2Q0_MEDTR")</f>
        <v>tr|G7L2Q0|G7L2Q0_MEDTR</v>
      </c>
      <c r="D15233" t="s">
        <v>22651</v>
      </c>
      <c r="E15233">
        <v>60.1</v>
      </c>
      <c r="F15233">
        <v>1371</v>
      </c>
      <c r="G15233">
        <v>547</v>
      </c>
      <c r="H15233">
        <v>107</v>
      </c>
      <c r="I15233">
        <v>1</v>
      </c>
      <c r="J15233">
        <v>3792</v>
      </c>
      <c r="K15233">
        <v>1</v>
      </c>
      <c r="L15233">
        <v>26</v>
      </c>
      <c r="M15233">
        <v>1365</v>
      </c>
      <c r="N15233" t="s">
        <v>18</v>
      </c>
      <c r="O15233">
        <v>0</v>
      </c>
      <c r="P15233">
        <v>3656</v>
      </c>
    </row>
    <row r="15234" spans="1:16" x14ac:dyDescent="0.25">
      <c r="A15234" t="s">
        <v>22652</v>
      </c>
      <c r="B15234">
        <v>702</v>
      </c>
      <c r="C15234" s="3" t="str">
        <f>HYPERLINK("http://www.uniprot.org/uniprot/G7IBY5","tr|G7IBY5|G7IBY5_MEDTR")</f>
        <v>tr|G7IBY5|G7IBY5_MEDTR</v>
      </c>
      <c r="D15234" t="s">
        <v>22653</v>
      </c>
      <c r="E15234">
        <v>71.069999999999993</v>
      </c>
      <c r="F15234">
        <v>242</v>
      </c>
      <c r="G15234">
        <v>70</v>
      </c>
      <c r="H15234">
        <v>9</v>
      </c>
      <c r="I15234">
        <v>1</v>
      </c>
      <c r="J15234">
        <v>699</v>
      </c>
      <c r="K15234">
        <v>1</v>
      </c>
      <c r="L15234">
        <v>1</v>
      </c>
      <c r="M15234">
        <v>237</v>
      </c>
      <c r="N15234" t="s">
        <v>18</v>
      </c>
      <c r="O15234" s="1">
        <v>1.83417E-86</v>
      </c>
      <c r="P15234">
        <v>830</v>
      </c>
    </row>
    <row r="15235" spans="1:16" x14ac:dyDescent="0.25">
      <c r="A15235" t="s">
        <v>22654</v>
      </c>
      <c r="B15235">
        <v>654</v>
      </c>
      <c r="C15235" s="3" t="str">
        <f>HYPERLINK("http://www.uniprot.org/uniprot/K7LSM4","tr|K7LSM4|K7LSM4_SOYBN")</f>
        <v>tr|K7LSM4|K7LSM4_SOYBN</v>
      </c>
      <c r="D15235" t="s">
        <v>28</v>
      </c>
      <c r="E15235">
        <v>73.38</v>
      </c>
      <c r="F15235">
        <v>139</v>
      </c>
      <c r="G15235">
        <v>37</v>
      </c>
      <c r="H15235">
        <v>1</v>
      </c>
      <c r="I15235">
        <v>1</v>
      </c>
      <c r="J15235">
        <v>414</v>
      </c>
      <c r="K15235">
        <v>1</v>
      </c>
      <c r="L15235">
        <v>167</v>
      </c>
      <c r="M15235">
        <v>305</v>
      </c>
      <c r="N15235" t="s">
        <v>18</v>
      </c>
      <c r="O15235" s="1">
        <v>7.2531199999999997E-52</v>
      </c>
      <c r="P15235">
        <v>531</v>
      </c>
    </row>
    <row r="15236" spans="1:16" x14ac:dyDescent="0.25">
      <c r="A15236" t="s">
        <v>22655</v>
      </c>
      <c r="B15236">
        <v>1614</v>
      </c>
      <c r="C15236" s="3" t="str">
        <f>HYPERLINK("http://www.uniprot.org/uniprot/K7N0N4","tr|K7N0N4|K7N0N4_SOYBN")</f>
        <v>tr|K7N0N4|K7N0N4_SOYBN</v>
      </c>
      <c r="D15236" t="s">
        <v>28</v>
      </c>
      <c r="E15236">
        <v>79.11</v>
      </c>
      <c r="F15236">
        <v>498</v>
      </c>
      <c r="G15236">
        <v>104</v>
      </c>
      <c r="H15236">
        <v>1</v>
      </c>
      <c r="I15236">
        <v>121</v>
      </c>
      <c r="J15236">
        <v>1611</v>
      </c>
      <c r="K15236">
        <v>1</v>
      </c>
      <c r="L15236">
        <v>35</v>
      </c>
      <c r="M15236">
        <v>511</v>
      </c>
      <c r="N15236" t="s">
        <v>18</v>
      </c>
      <c r="O15236">
        <v>0</v>
      </c>
      <c r="P15236">
        <v>1915</v>
      </c>
    </row>
    <row r="15237" spans="1:16" x14ac:dyDescent="0.25">
      <c r="A15237" t="s">
        <v>22656</v>
      </c>
      <c r="B15237">
        <v>1503</v>
      </c>
      <c r="C15237" s="3" t="str">
        <f>HYPERLINK("http://www.uniprot.org/uniprot/K7KJ76","tr|K7KJ76|K7KJ76_SOYBN")</f>
        <v>tr|K7KJ76|K7KJ76_SOYBN</v>
      </c>
      <c r="D15237" t="s">
        <v>28</v>
      </c>
      <c r="E15237">
        <v>76.67</v>
      </c>
      <c r="F15237">
        <v>493</v>
      </c>
      <c r="G15237">
        <v>115</v>
      </c>
      <c r="H15237">
        <v>0</v>
      </c>
      <c r="I15237">
        <v>13</v>
      </c>
      <c r="J15237">
        <v>1491</v>
      </c>
      <c r="K15237">
        <v>1</v>
      </c>
      <c r="L15237">
        <v>36</v>
      </c>
      <c r="M15237">
        <v>523</v>
      </c>
      <c r="N15237" t="s">
        <v>18</v>
      </c>
      <c r="O15237">
        <v>0</v>
      </c>
      <c r="P15237">
        <v>1958</v>
      </c>
    </row>
    <row r="15238" spans="1:16" x14ac:dyDescent="0.25">
      <c r="A15238" t="s">
        <v>22657</v>
      </c>
      <c r="B15238">
        <v>939</v>
      </c>
      <c r="C15238" s="3" t="str">
        <f>HYPERLINK("http://www.uniprot.org/uniprot/Q6Y1E9","tr|Q6Y1E9|Q6Y1E9_TRIRP")</f>
        <v>tr|Q6Y1E9|Q6Y1E9_TRIRP</v>
      </c>
      <c r="D15238" t="s">
        <v>22658</v>
      </c>
      <c r="E15238">
        <v>95.83</v>
      </c>
      <c r="F15238">
        <v>312</v>
      </c>
      <c r="G15238">
        <v>13</v>
      </c>
      <c r="H15238">
        <v>0</v>
      </c>
      <c r="I15238">
        <v>1</v>
      </c>
      <c r="J15238">
        <v>936</v>
      </c>
      <c r="K15238">
        <v>1</v>
      </c>
      <c r="L15238">
        <v>40</v>
      </c>
      <c r="M15238">
        <v>351</v>
      </c>
      <c r="N15238" t="s">
        <v>18</v>
      </c>
      <c r="O15238" s="1">
        <v>1.15928E-176</v>
      </c>
      <c r="P15238">
        <v>1610</v>
      </c>
    </row>
    <row r="15239" spans="1:16" x14ac:dyDescent="0.25">
      <c r="A15239" t="s">
        <v>22659</v>
      </c>
      <c r="B15239">
        <v>717</v>
      </c>
      <c r="C15239" s="3" t="str">
        <f>HYPERLINK("http://www.uniprot.org/uniprot/Q2PEV8","tr|Q2PEV8|Q2PEV8_TRIPR")</f>
        <v>tr|Q2PEV8|Q2PEV8_TRIPR</v>
      </c>
      <c r="D15239" t="s">
        <v>2237</v>
      </c>
      <c r="E15239">
        <v>93.61</v>
      </c>
      <c r="F15239">
        <v>188</v>
      </c>
      <c r="G15239">
        <v>12</v>
      </c>
      <c r="H15239">
        <v>0</v>
      </c>
      <c r="I15239">
        <v>151</v>
      </c>
      <c r="J15239">
        <v>714</v>
      </c>
      <c r="K15239">
        <v>1</v>
      </c>
      <c r="L15239">
        <v>52</v>
      </c>
      <c r="M15239">
        <v>239</v>
      </c>
      <c r="N15239" t="s">
        <v>18</v>
      </c>
      <c r="O15239" s="1">
        <v>9.8805199999999993E-99</v>
      </c>
      <c r="P15239">
        <v>936</v>
      </c>
    </row>
    <row r="15240" spans="1:16" x14ac:dyDescent="0.25">
      <c r="A15240" t="s">
        <v>22660</v>
      </c>
      <c r="B15240">
        <v>864</v>
      </c>
      <c r="C15240" s="3" t="str">
        <f>HYPERLINK("http://www.uniprot.org/uniprot/I1L3D1","tr|I1L3D1|I1L3D1_SOYBN")</f>
        <v>tr|I1L3D1|I1L3D1_SOYBN</v>
      </c>
      <c r="D15240" t="s">
        <v>28</v>
      </c>
      <c r="E15240">
        <v>79.72</v>
      </c>
      <c r="F15240">
        <v>291</v>
      </c>
      <c r="G15240">
        <v>59</v>
      </c>
      <c r="H15240">
        <v>4</v>
      </c>
      <c r="I15240">
        <v>1</v>
      </c>
      <c r="J15240">
        <v>861</v>
      </c>
      <c r="K15240">
        <v>1</v>
      </c>
      <c r="L15240">
        <v>1</v>
      </c>
      <c r="M15240">
        <v>289</v>
      </c>
      <c r="N15240" t="s">
        <v>18</v>
      </c>
      <c r="O15240" s="1">
        <v>8.5591099999999994E-136</v>
      </c>
      <c r="P15240">
        <v>1257</v>
      </c>
    </row>
    <row r="15241" spans="1:16" x14ac:dyDescent="0.25">
      <c r="A15241" t="s">
        <v>22661</v>
      </c>
      <c r="B15241">
        <v>888</v>
      </c>
      <c r="C15241" s="3" t="str">
        <f>HYPERLINK("http://www.uniprot.org/uniprot/I1KMC5","tr|I1KMC5|I1KMC5_SOYBN")</f>
        <v>tr|I1KMC5|I1KMC5_SOYBN</v>
      </c>
      <c r="D15241" t="s">
        <v>28</v>
      </c>
      <c r="E15241">
        <v>97.78</v>
      </c>
      <c r="F15241">
        <v>271</v>
      </c>
      <c r="G15241">
        <v>6</v>
      </c>
      <c r="H15241">
        <v>0</v>
      </c>
      <c r="I15241">
        <v>73</v>
      </c>
      <c r="J15241">
        <v>885</v>
      </c>
      <c r="K15241">
        <v>1</v>
      </c>
      <c r="L15241">
        <v>13</v>
      </c>
      <c r="M15241">
        <v>283</v>
      </c>
      <c r="N15241" t="s">
        <v>18</v>
      </c>
      <c r="O15241" s="1">
        <v>1.3438E-147</v>
      </c>
      <c r="P15241">
        <v>1359</v>
      </c>
    </row>
    <row r="15242" spans="1:16" x14ac:dyDescent="0.25">
      <c r="A15242" t="s">
        <v>22662</v>
      </c>
      <c r="B15242">
        <v>759</v>
      </c>
      <c r="C15242" s="3" t="str">
        <f>HYPERLINK("http://www.uniprot.org/uniprot/K7LT31","tr|K7LT31|K7LT31_SOYBN")</f>
        <v>tr|K7LT31|K7LT31_SOYBN</v>
      </c>
      <c r="D15242" t="s">
        <v>28</v>
      </c>
      <c r="E15242">
        <v>73.010000000000005</v>
      </c>
      <c r="F15242">
        <v>252</v>
      </c>
      <c r="G15242">
        <v>68</v>
      </c>
      <c r="H15242">
        <v>0</v>
      </c>
      <c r="I15242">
        <v>1</v>
      </c>
      <c r="J15242">
        <v>756</v>
      </c>
      <c r="K15242">
        <v>1</v>
      </c>
      <c r="L15242">
        <v>1</v>
      </c>
      <c r="M15242">
        <v>248</v>
      </c>
      <c r="N15242" t="s">
        <v>18</v>
      </c>
      <c r="O15242" s="1">
        <v>4.9951799999999996E-99</v>
      </c>
      <c r="P15242">
        <v>939</v>
      </c>
    </row>
    <row r="15243" spans="1:16" x14ac:dyDescent="0.25">
      <c r="A15243" t="s">
        <v>22663</v>
      </c>
      <c r="B15243">
        <v>3381</v>
      </c>
      <c r="C15243" s="3" t="str">
        <f>HYPERLINK("http://www.uniprot.org/uniprot/I1JLB0","tr|I1JLB0|I1JLB0_SOYBN")</f>
        <v>tr|I1JLB0|I1JLB0_SOYBN</v>
      </c>
      <c r="D15243" t="s">
        <v>71</v>
      </c>
      <c r="E15243">
        <v>58.34</v>
      </c>
      <c r="F15243">
        <v>1042</v>
      </c>
      <c r="G15243">
        <v>434</v>
      </c>
      <c r="H15243">
        <v>7</v>
      </c>
      <c r="I15243">
        <v>43</v>
      </c>
      <c r="J15243">
        <v>3147</v>
      </c>
      <c r="K15243">
        <v>1</v>
      </c>
      <c r="L15243">
        <v>14</v>
      </c>
      <c r="M15243">
        <v>1052</v>
      </c>
      <c r="N15243" t="s">
        <v>18</v>
      </c>
      <c r="O15243">
        <v>0</v>
      </c>
      <c r="P15243">
        <v>2950</v>
      </c>
    </row>
    <row r="15244" spans="1:16" x14ac:dyDescent="0.25">
      <c r="A15244" t="s">
        <v>22664</v>
      </c>
      <c r="B15244">
        <v>1254</v>
      </c>
      <c r="C15244" s="3" t="str">
        <f>HYPERLINK("http://www.uniprot.org/uniprot/G7JR41","tr|G7JR41|G7JR41_MEDTR")</f>
        <v>tr|G7JR41|G7JR41_MEDTR</v>
      </c>
      <c r="D15244" t="s">
        <v>22665</v>
      </c>
      <c r="E15244">
        <v>90.49</v>
      </c>
      <c r="F15244">
        <v>421</v>
      </c>
      <c r="G15244">
        <v>40</v>
      </c>
      <c r="H15244">
        <v>4</v>
      </c>
      <c r="I15244">
        <v>1</v>
      </c>
      <c r="J15244">
        <v>1251</v>
      </c>
      <c r="K15244">
        <v>1</v>
      </c>
      <c r="L15244">
        <v>1</v>
      </c>
      <c r="M15244">
        <v>421</v>
      </c>
      <c r="N15244" t="s">
        <v>18</v>
      </c>
      <c r="O15244">
        <v>0</v>
      </c>
      <c r="P15244">
        <v>2088</v>
      </c>
    </row>
    <row r="15245" spans="1:16" x14ac:dyDescent="0.25">
      <c r="A15245" t="s">
        <v>22666</v>
      </c>
      <c r="B15245">
        <v>2175</v>
      </c>
      <c r="C15245" s="3" t="str">
        <f>HYPERLINK("http://www.uniprot.org/uniprot/D7P7W7","tr|D7P7W7|D7P7W7_GLYUR")</f>
        <v>tr|D7P7W7|D7P7W7_GLYUR</v>
      </c>
      <c r="D15245" t="s">
        <v>22667</v>
      </c>
      <c r="E15245">
        <v>74.86</v>
      </c>
      <c r="F15245">
        <v>760</v>
      </c>
      <c r="G15245">
        <v>191</v>
      </c>
      <c r="H15245">
        <v>38</v>
      </c>
      <c r="I15245">
        <v>1</v>
      </c>
      <c r="J15245">
        <v>2166</v>
      </c>
      <c r="K15245">
        <v>1</v>
      </c>
      <c r="L15245">
        <v>1</v>
      </c>
      <c r="M15245">
        <v>760</v>
      </c>
      <c r="N15245" t="s">
        <v>18</v>
      </c>
      <c r="O15245">
        <v>0</v>
      </c>
      <c r="P15245">
        <v>3140</v>
      </c>
    </row>
    <row r="15246" spans="1:16" x14ac:dyDescent="0.25">
      <c r="A15246" t="s">
        <v>22668</v>
      </c>
      <c r="B15246">
        <v>351</v>
      </c>
      <c r="C15246" s="3" t="str">
        <f>HYPERLINK("http://www.uniprot.org/uniprot/G7JW60","tr|G7JW60|G7JW60_MEDTR")</f>
        <v>tr|G7JW60|G7JW60_MEDTR</v>
      </c>
      <c r="D15246" t="s">
        <v>22669</v>
      </c>
      <c r="E15246">
        <v>86.2</v>
      </c>
      <c r="F15246">
        <v>116</v>
      </c>
      <c r="G15246">
        <v>16</v>
      </c>
      <c r="H15246">
        <v>0</v>
      </c>
      <c r="I15246">
        <v>1</v>
      </c>
      <c r="J15246">
        <v>348</v>
      </c>
      <c r="K15246">
        <v>1</v>
      </c>
      <c r="L15246">
        <v>1</v>
      </c>
      <c r="M15246">
        <v>116</v>
      </c>
      <c r="N15246" t="s">
        <v>18</v>
      </c>
      <c r="O15246" s="1">
        <v>3.9050999999999998E-50</v>
      </c>
      <c r="P15246">
        <v>514</v>
      </c>
    </row>
    <row r="15247" spans="1:16" x14ac:dyDescent="0.25">
      <c r="A15247" t="s">
        <v>22670</v>
      </c>
      <c r="B15247">
        <v>1887</v>
      </c>
      <c r="C15247" s="3" t="str">
        <f>HYPERLINK("http://www.uniprot.org/uniprot/G7K9B1","tr|G7K9B1|G7K9B1_MEDTR")</f>
        <v>tr|G7K9B1|G7K9B1_MEDTR</v>
      </c>
      <c r="D15247" t="s">
        <v>22671</v>
      </c>
      <c r="E15247">
        <v>90.46</v>
      </c>
      <c r="F15247">
        <v>629</v>
      </c>
      <c r="G15247">
        <v>60</v>
      </c>
      <c r="H15247">
        <v>1</v>
      </c>
      <c r="I15247">
        <v>1</v>
      </c>
      <c r="J15247">
        <v>1884</v>
      </c>
      <c r="K15247">
        <v>1</v>
      </c>
      <c r="L15247">
        <v>1</v>
      </c>
      <c r="M15247">
        <v>611</v>
      </c>
      <c r="N15247" t="s">
        <v>18</v>
      </c>
      <c r="O15247">
        <v>0</v>
      </c>
      <c r="P15247">
        <v>2875</v>
      </c>
    </row>
    <row r="15248" spans="1:16" x14ac:dyDescent="0.25">
      <c r="A15248" t="s">
        <v>22672</v>
      </c>
      <c r="B15248">
        <v>840</v>
      </c>
      <c r="C15248" s="3" t="str">
        <f>HYPERLINK("http://www.uniprot.org/uniprot/G7JXJ4","tr|G7JXJ4|G7JXJ4_MEDTR")</f>
        <v>tr|G7JXJ4|G7JXJ4_MEDTR</v>
      </c>
      <c r="D15248" t="s">
        <v>11245</v>
      </c>
      <c r="E15248">
        <v>89.83</v>
      </c>
      <c r="F15248">
        <v>59</v>
      </c>
      <c r="G15248">
        <v>6</v>
      </c>
      <c r="H15248">
        <v>0</v>
      </c>
      <c r="I15248">
        <v>139</v>
      </c>
      <c r="J15248">
        <v>315</v>
      </c>
      <c r="K15248">
        <v>1</v>
      </c>
      <c r="L15248">
        <v>185</v>
      </c>
      <c r="M15248">
        <v>243</v>
      </c>
      <c r="N15248" t="s">
        <v>18</v>
      </c>
      <c r="O15248" s="1">
        <v>1.2477999999999999E-19</v>
      </c>
      <c r="P15248">
        <v>255</v>
      </c>
    </row>
    <row r="15249" spans="1:16" x14ac:dyDescent="0.25">
      <c r="A15249" t="s">
        <v>22673</v>
      </c>
      <c r="B15249">
        <v>759</v>
      </c>
      <c r="C15249" s="3" t="str">
        <f>HYPERLINK("http://www.uniprot.org/uniprot/Q711Q9","tr|Q711Q9|Q711Q9_MEDTR")</f>
        <v>tr|Q711Q9|Q711Q9_MEDTR</v>
      </c>
      <c r="D15249" t="s">
        <v>22674</v>
      </c>
      <c r="E15249">
        <v>83.4</v>
      </c>
      <c r="F15249">
        <v>235</v>
      </c>
      <c r="G15249">
        <v>39</v>
      </c>
      <c r="H15249">
        <v>1</v>
      </c>
      <c r="I15249">
        <v>55</v>
      </c>
      <c r="J15249">
        <v>756</v>
      </c>
      <c r="K15249">
        <v>1</v>
      </c>
      <c r="L15249">
        <v>18</v>
      </c>
      <c r="M15249">
        <v>252</v>
      </c>
      <c r="N15249" t="s">
        <v>18</v>
      </c>
      <c r="O15249" s="1">
        <v>4.5074800000000004E-108</v>
      </c>
      <c r="P15249">
        <v>1017</v>
      </c>
    </row>
    <row r="15250" spans="1:16" x14ac:dyDescent="0.25">
      <c r="A15250" t="s">
        <v>22675</v>
      </c>
      <c r="B15250">
        <v>630</v>
      </c>
      <c r="C15250" s="3" t="str">
        <f>HYPERLINK("http://www.uniprot.org/uniprot/K7MTA5","tr|K7MTA5|K7MTA5_SOYBN")</f>
        <v>tr|K7MTA5|K7MTA5_SOYBN</v>
      </c>
      <c r="D15250" t="s">
        <v>28</v>
      </c>
      <c r="E15250">
        <v>98.08</v>
      </c>
      <c r="F15250">
        <v>209</v>
      </c>
      <c r="G15250">
        <v>4</v>
      </c>
      <c r="H15250">
        <v>0</v>
      </c>
      <c r="I15250">
        <v>1</v>
      </c>
      <c r="J15250">
        <v>627</v>
      </c>
      <c r="K15250">
        <v>1</v>
      </c>
      <c r="L15250">
        <v>1</v>
      </c>
      <c r="M15250">
        <v>209</v>
      </c>
      <c r="N15250" t="s">
        <v>18</v>
      </c>
      <c r="O15250" s="1">
        <v>2.0964999999999999E-114</v>
      </c>
      <c r="P15250">
        <v>1070</v>
      </c>
    </row>
    <row r="15251" spans="1:16" x14ac:dyDescent="0.25">
      <c r="A15251" t="s">
        <v>22676</v>
      </c>
      <c r="B15251">
        <v>510</v>
      </c>
      <c r="C15251" s="3" t="str">
        <f>HYPERLINK("http://www.uniprot.org/uniprot/B7FHC8","tr|B7FHC8|B7FHC8_MEDTR")</f>
        <v>tr|B7FHC8|B7FHC8_MEDTR</v>
      </c>
      <c r="D15251" t="s">
        <v>22</v>
      </c>
      <c r="E15251">
        <v>97.63</v>
      </c>
      <c r="F15251">
        <v>169</v>
      </c>
      <c r="G15251">
        <v>4</v>
      </c>
      <c r="H15251">
        <v>0</v>
      </c>
      <c r="I15251">
        <v>1</v>
      </c>
      <c r="J15251">
        <v>507</v>
      </c>
      <c r="K15251">
        <v>1</v>
      </c>
      <c r="L15251">
        <v>1</v>
      </c>
      <c r="M15251">
        <v>169</v>
      </c>
      <c r="N15251" t="s">
        <v>18</v>
      </c>
      <c r="O15251" s="1">
        <v>1.6728199999999999E-93</v>
      </c>
      <c r="P15251">
        <v>888</v>
      </c>
    </row>
    <row r="15252" spans="1:16" x14ac:dyDescent="0.25">
      <c r="A15252" t="s">
        <v>22677</v>
      </c>
      <c r="B15252">
        <v>834</v>
      </c>
      <c r="C15252" s="3" t="str">
        <f>HYPERLINK("http://www.uniprot.org/uniprot/I3SG39","tr|I3SG39|I3SG39_MEDTR")</f>
        <v>tr|I3SG39|I3SG39_MEDTR</v>
      </c>
      <c r="D15252" t="s">
        <v>22</v>
      </c>
      <c r="E15252">
        <v>82.02</v>
      </c>
      <c r="F15252">
        <v>267</v>
      </c>
      <c r="G15252">
        <v>48</v>
      </c>
      <c r="H15252">
        <v>0</v>
      </c>
      <c r="I15252">
        <v>4</v>
      </c>
      <c r="J15252">
        <v>804</v>
      </c>
      <c r="K15252">
        <v>1</v>
      </c>
      <c r="L15252">
        <v>3</v>
      </c>
      <c r="M15252">
        <v>267</v>
      </c>
      <c r="N15252" t="s">
        <v>18</v>
      </c>
      <c r="O15252" s="1">
        <v>2.2079400000000001E-117</v>
      </c>
      <c r="P15252">
        <v>1098</v>
      </c>
    </row>
    <row r="15253" spans="1:16" x14ac:dyDescent="0.25">
      <c r="A15253" t="s">
        <v>22678</v>
      </c>
      <c r="B15253">
        <v>2493</v>
      </c>
      <c r="C15253" s="3" t="str">
        <f>HYPERLINK("http://www.uniprot.org/uniprot/G7IKV5","tr|G7IKV5|G7IKV5_MEDTR")</f>
        <v>tr|G7IKV5|G7IKV5_MEDTR</v>
      </c>
      <c r="D15253" t="s">
        <v>22679</v>
      </c>
      <c r="E15253">
        <v>87.3</v>
      </c>
      <c r="F15253">
        <v>827</v>
      </c>
      <c r="G15253">
        <v>105</v>
      </c>
      <c r="H15253">
        <v>22</v>
      </c>
      <c r="I15253">
        <v>73</v>
      </c>
      <c r="J15253">
        <v>2487</v>
      </c>
      <c r="K15253">
        <v>1</v>
      </c>
      <c r="L15253">
        <v>23</v>
      </c>
      <c r="M15253">
        <v>847</v>
      </c>
      <c r="N15253" t="s">
        <v>18</v>
      </c>
      <c r="O15253">
        <v>0</v>
      </c>
      <c r="P15253">
        <v>3734</v>
      </c>
    </row>
    <row r="15254" spans="1:16" x14ac:dyDescent="0.25">
      <c r="A15254" t="s">
        <v>22680</v>
      </c>
      <c r="B15254">
        <v>381</v>
      </c>
      <c r="C15254" s="3" t="str">
        <f>HYPERLINK("http://www.uniprot.org/uniprot/Q2HRU2","tr|Q2HRU2|Q2HRU2_MEDTR")</f>
        <v>tr|Q2HRU2|Q2HRU2_MEDTR</v>
      </c>
      <c r="D15254" t="s">
        <v>7197</v>
      </c>
      <c r="E15254">
        <v>80.59</v>
      </c>
      <c r="F15254">
        <v>67</v>
      </c>
      <c r="G15254">
        <v>13</v>
      </c>
      <c r="H15254">
        <v>5</v>
      </c>
      <c r="I15254">
        <v>187</v>
      </c>
      <c r="J15254">
        <v>372</v>
      </c>
      <c r="K15254">
        <v>1</v>
      </c>
      <c r="L15254">
        <v>263</v>
      </c>
      <c r="M15254">
        <v>329</v>
      </c>
      <c r="N15254" t="s">
        <v>18</v>
      </c>
      <c r="O15254" s="1">
        <v>2.1362700000000001E-24</v>
      </c>
      <c r="P15254">
        <v>292</v>
      </c>
    </row>
    <row r="15255" spans="1:16" x14ac:dyDescent="0.25">
      <c r="A15255" t="s">
        <v>22681</v>
      </c>
      <c r="B15255">
        <v>1011</v>
      </c>
      <c r="C15255" s="3" t="str">
        <f>HYPERLINK("http://www.uniprot.org/uniprot/I3SQI6","tr|I3SQI6|I3SQI6_LOTJA")</f>
        <v>tr|I3SQI6|I3SQI6_LOTJA</v>
      </c>
      <c r="D15255" t="s">
        <v>93</v>
      </c>
      <c r="E15255">
        <v>77.67</v>
      </c>
      <c r="F15255">
        <v>336</v>
      </c>
      <c r="G15255">
        <v>75</v>
      </c>
      <c r="H15255">
        <v>0</v>
      </c>
      <c r="I15255">
        <v>1</v>
      </c>
      <c r="J15255">
        <v>1008</v>
      </c>
      <c r="K15255">
        <v>1</v>
      </c>
      <c r="L15255">
        <v>1</v>
      </c>
      <c r="M15255">
        <v>335</v>
      </c>
      <c r="N15255" t="s">
        <v>18</v>
      </c>
      <c r="O15255" s="1">
        <v>2.4885300000000001E-151</v>
      </c>
      <c r="P15255">
        <v>1392</v>
      </c>
    </row>
    <row r="15256" spans="1:16" x14ac:dyDescent="0.25">
      <c r="A15256" t="s">
        <v>22682</v>
      </c>
      <c r="B15256">
        <v>2178</v>
      </c>
      <c r="C15256" s="3" t="str">
        <f>HYPERLINK("http://www.uniprot.org/uniprot/G7K7G8","tr|G7K7G8|G7K7G8_MEDTR")</f>
        <v>tr|G7K7G8|G7K7G8_MEDTR</v>
      </c>
      <c r="D15256" t="s">
        <v>22683</v>
      </c>
      <c r="E15256">
        <v>84.97</v>
      </c>
      <c r="F15256">
        <v>752</v>
      </c>
      <c r="G15256">
        <v>113</v>
      </c>
      <c r="H15256">
        <v>27</v>
      </c>
      <c r="I15256">
        <v>1</v>
      </c>
      <c r="J15256">
        <v>2175</v>
      </c>
      <c r="K15256">
        <v>1</v>
      </c>
      <c r="L15256">
        <v>1</v>
      </c>
      <c r="M15256">
        <v>752</v>
      </c>
      <c r="N15256" t="s">
        <v>18</v>
      </c>
      <c r="O15256">
        <v>0</v>
      </c>
      <c r="P15256">
        <v>3188</v>
      </c>
    </row>
    <row r="15257" spans="1:16" x14ac:dyDescent="0.25">
      <c r="A15257" t="s">
        <v>22684</v>
      </c>
      <c r="B15257">
        <v>564</v>
      </c>
      <c r="C15257" s="3" t="str">
        <f>HYPERLINK("http://www.uniprot.org/uniprot/G7KSU2","tr|G7KSU2|G7KSU2_MEDTR")</f>
        <v>tr|G7KSU2|G7KSU2_MEDTR</v>
      </c>
      <c r="D15257" t="s">
        <v>22685</v>
      </c>
      <c r="E15257">
        <v>82.7</v>
      </c>
      <c r="F15257">
        <v>185</v>
      </c>
      <c r="G15257">
        <v>32</v>
      </c>
      <c r="H15257">
        <v>0</v>
      </c>
      <c r="I15257">
        <v>1</v>
      </c>
      <c r="J15257">
        <v>555</v>
      </c>
      <c r="K15257">
        <v>1</v>
      </c>
      <c r="L15257">
        <v>370</v>
      </c>
      <c r="M15257">
        <v>554</v>
      </c>
      <c r="N15257" t="s">
        <v>18</v>
      </c>
      <c r="O15257" s="1">
        <v>8.1494900000000001E-84</v>
      </c>
      <c r="P15257">
        <v>805</v>
      </c>
    </row>
    <row r="15258" spans="1:16" x14ac:dyDescent="0.25">
      <c r="A15258" t="s">
        <v>22686</v>
      </c>
      <c r="B15258">
        <v>864</v>
      </c>
      <c r="C15258" s="3" t="str">
        <f>HYPERLINK("http://www.uniprot.org/uniprot/G7L2P8","tr|G7L2P8|G7L2P8_MEDTR")</f>
        <v>tr|G7L2P8|G7L2P8_MEDTR</v>
      </c>
      <c r="D15258" t="s">
        <v>22687</v>
      </c>
      <c r="E15258">
        <v>65.72</v>
      </c>
      <c r="F15258">
        <v>283</v>
      </c>
      <c r="G15258">
        <v>97</v>
      </c>
      <c r="H15258">
        <v>4</v>
      </c>
      <c r="I15258">
        <v>25</v>
      </c>
      <c r="J15258">
        <v>861</v>
      </c>
      <c r="K15258">
        <v>1</v>
      </c>
      <c r="L15258">
        <v>1</v>
      </c>
      <c r="M15258">
        <v>283</v>
      </c>
      <c r="N15258" t="s">
        <v>18</v>
      </c>
      <c r="O15258" s="1">
        <v>1.8055E-93</v>
      </c>
      <c r="P15258">
        <v>892</v>
      </c>
    </row>
    <row r="15259" spans="1:16" x14ac:dyDescent="0.25">
      <c r="A15259" t="s">
        <v>22688</v>
      </c>
      <c r="B15259">
        <v>1926</v>
      </c>
      <c r="C15259" s="3" t="str">
        <f>HYPERLINK("http://www.uniprot.org/uniprot/G8DCY4","tr|G8DCY4|G8DCY4_PHAVU")</f>
        <v>tr|G8DCY4|G8DCY4_PHAVU</v>
      </c>
      <c r="D15259" t="s">
        <v>1086</v>
      </c>
      <c r="E15259">
        <v>81.739999999999995</v>
      </c>
      <c r="F15259">
        <v>608</v>
      </c>
      <c r="G15259">
        <v>111</v>
      </c>
      <c r="H15259">
        <v>0</v>
      </c>
      <c r="I15259">
        <v>1</v>
      </c>
      <c r="J15259">
        <v>1824</v>
      </c>
      <c r="K15259">
        <v>1</v>
      </c>
      <c r="L15259">
        <v>453</v>
      </c>
      <c r="M15259">
        <v>1001</v>
      </c>
      <c r="N15259" t="s">
        <v>18</v>
      </c>
      <c r="O15259">
        <v>0</v>
      </c>
      <c r="P15259">
        <v>2544</v>
      </c>
    </row>
    <row r="15260" spans="1:16" x14ac:dyDescent="0.25">
      <c r="A15260" t="s">
        <v>22689</v>
      </c>
      <c r="B15260">
        <v>732</v>
      </c>
      <c r="C15260" s="3" t="str">
        <f>HYPERLINK("http://www.uniprot.org/uniprot/G7IBY6","tr|G7IBY6|G7IBY6_MEDTR")</f>
        <v>tr|G7IBY6|G7IBY6_MEDTR</v>
      </c>
      <c r="D15260" t="s">
        <v>22690</v>
      </c>
      <c r="E15260">
        <v>66.92</v>
      </c>
      <c r="F15260">
        <v>254</v>
      </c>
      <c r="G15260">
        <v>84</v>
      </c>
      <c r="H15260">
        <v>11</v>
      </c>
      <c r="I15260">
        <v>1</v>
      </c>
      <c r="J15260">
        <v>729</v>
      </c>
      <c r="K15260">
        <v>1</v>
      </c>
      <c r="L15260">
        <v>1</v>
      </c>
      <c r="M15260">
        <v>243</v>
      </c>
      <c r="N15260" t="s">
        <v>18</v>
      </c>
      <c r="O15260" s="1">
        <v>6.4497600000000003E-77</v>
      </c>
      <c r="P15260">
        <v>748</v>
      </c>
    </row>
    <row r="15261" spans="1:16" x14ac:dyDescent="0.25">
      <c r="A15261" t="s">
        <v>22691</v>
      </c>
      <c r="B15261">
        <v>543</v>
      </c>
      <c r="C15261" s="3" t="str">
        <f>HYPERLINK("http://www.uniprot.org/uniprot/B7FHA8","tr|B7FHA8|B7FHA8_MEDTR")</f>
        <v>tr|B7FHA8|B7FHA8_MEDTR</v>
      </c>
      <c r="D15261" t="s">
        <v>22</v>
      </c>
      <c r="E15261">
        <v>58.87</v>
      </c>
      <c r="F15261">
        <v>231</v>
      </c>
      <c r="G15261">
        <v>95</v>
      </c>
      <c r="H15261">
        <v>51</v>
      </c>
      <c r="I15261">
        <v>1</v>
      </c>
      <c r="J15261">
        <v>540</v>
      </c>
      <c r="K15261">
        <v>1</v>
      </c>
      <c r="L15261">
        <v>1</v>
      </c>
      <c r="M15261">
        <v>230</v>
      </c>
      <c r="N15261" t="s">
        <v>18</v>
      </c>
      <c r="O15261" s="1">
        <v>8.6006299999999994E-61</v>
      </c>
      <c r="P15261">
        <v>606</v>
      </c>
    </row>
    <row r="15262" spans="1:16" x14ac:dyDescent="0.25">
      <c r="A15262" t="s">
        <v>22692</v>
      </c>
      <c r="B15262">
        <v>1038</v>
      </c>
      <c r="C15262" s="3" t="str">
        <f>HYPERLINK("http://www.uniprot.org/uniprot/I1ND30","tr|I1ND30|I1ND30_SOYBN")</f>
        <v>tr|I1ND30|I1ND30_SOYBN</v>
      </c>
      <c r="D15262" t="s">
        <v>117</v>
      </c>
      <c r="E15262">
        <v>76.23</v>
      </c>
      <c r="F15262">
        <v>345</v>
      </c>
      <c r="G15262">
        <v>82</v>
      </c>
      <c r="H15262">
        <v>0</v>
      </c>
      <c r="I15262">
        <v>1</v>
      </c>
      <c r="J15262">
        <v>1035</v>
      </c>
      <c r="K15262">
        <v>1</v>
      </c>
      <c r="L15262">
        <v>1</v>
      </c>
      <c r="M15262">
        <v>343</v>
      </c>
      <c r="N15262" t="s">
        <v>18</v>
      </c>
      <c r="O15262" s="1">
        <v>5.4334100000000001E-149</v>
      </c>
      <c r="P15262">
        <v>1372</v>
      </c>
    </row>
    <row r="15263" spans="1:16" x14ac:dyDescent="0.25">
      <c r="A15263" t="s">
        <v>22693</v>
      </c>
      <c r="B15263">
        <v>1404</v>
      </c>
      <c r="C15263" s="3" t="str">
        <f>HYPERLINK("http://www.uniprot.org/uniprot/I1JV96","tr|I1JV96|I1JV96_SOYBN")</f>
        <v>tr|I1JV96|I1JV96_SOYBN</v>
      </c>
      <c r="D15263" t="s">
        <v>28</v>
      </c>
      <c r="E15263">
        <v>85.5</v>
      </c>
      <c r="F15263">
        <v>469</v>
      </c>
      <c r="G15263">
        <v>68</v>
      </c>
      <c r="H15263">
        <v>2</v>
      </c>
      <c r="I15263">
        <v>1</v>
      </c>
      <c r="J15263">
        <v>1401</v>
      </c>
      <c r="K15263">
        <v>1</v>
      </c>
      <c r="L15263">
        <v>1</v>
      </c>
      <c r="M15263">
        <v>467</v>
      </c>
      <c r="N15263" t="s">
        <v>18</v>
      </c>
      <c r="O15263">
        <v>0</v>
      </c>
      <c r="P15263">
        <v>2053</v>
      </c>
    </row>
    <row r="15264" spans="1:16" x14ac:dyDescent="0.25">
      <c r="A15264" t="s">
        <v>22694</v>
      </c>
      <c r="B15264">
        <v>768</v>
      </c>
      <c r="C15264" s="3" t="str">
        <f>HYPERLINK("http://www.uniprot.org/uniprot/K7KHL1","tr|K7KHL1|K7KHL1_SOYBN")</f>
        <v>tr|K7KHL1|K7KHL1_SOYBN</v>
      </c>
      <c r="D15264" t="s">
        <v>28</v>
      </c>
      <c r="E15264">
        <v>86.87</v>
      </c>
      <c r="F15264">
        <v>160</v>
      </c>
      <c r="G15264">
        <v>21</v>
      </c>
      <c r="H15264">
        <v>0</v>
      </c>
      <c r="I15264">
        <v>1</v>
      </c>
      <c r="J15264">
        <v>480</v>
      </c>
      <c r="K15264">
        <v>1</v>
      </c>
      <c r="L15264">
        <v>4</v>
      </c>
      <c r="M15264">
        <v>158</v>
      </c>
      <c r="N15264" t="s">
        <v>18</v>
      </c>
      <c r="O15264" s="1">
        <v>1.2724300000000001E-73</v>
      </c>
      <c r="P15264">
        <v>720</v>
      </c>
    </row>
    <row r="15265" spans="1:16" x14ac:dyDescent="0.25">
      <c r="A15265" t="s">
        <v>22695</v>
      </c>
      <c r="B15265">
        <v>510</v>
      </c>
      <c r="C15265" s="3" t="str">
        <f>HYPERLINK("http://www.uniprot.org/uniprot/Q9ZWH9","tr|Q9ZWH9|Q9ZWH9_NICPA")</f>
        <v>tr|Q9ZWH9|Q9ZWH9_NICPA</v>
      </c>
      <c r="D15265" t="s">
        <v>22696</v>
      </c>
      <c r="E15265">
        <v>96.42</v>
      </c>
      <c r="F15265">
        <v>112</v>
      </c>
      <c r="G15265">
        <v>4</v>
      </c>
      <c r="H15265">
        <v>0</v>
      </c>
      <c r="I15265">
        <v>1</v>
      </c>
      <c r="J15265">
        <v>336</v>
      </c>
      <c r="K15265">
        <v>1</v>
      </c>
      <c r="L15265">
        <v>102</v>
      </c>
      <c r="M15265">
        <v>213</v>
      </c>
      <c r="N15265" t="s">
        <v>18</v>
      </c>
      <c r="O15265" s="1">
        <v>2.1358399999999998E-56</v>
      </c>
      <c r="P15265">
        <v>568</v>
      </c>
    </row>
    <row r="15266" spans="1:16" x14ac:dyDescent="0.25">
      <c r="A15266" t="s">
        <v>22697</v>
      </c>
      <c r="B15266">
        <v>1053</v>
      </c>
      <c r="C15266" s="3" t="str">
        <f>HYPERLINK("http://www.uniprot.org/uniprot/I1MQ10","tr|I1MQ10|I1MQ10_SOYBN")</f>
        <v>tr|I1MQ10|I1MQ10_SOYBN</v>
      </c>
      <c r="D15266" t="s">
        <v>117</v>
      </c>
      <c r="E15266">
        <v>69.290000000000006</v>
      </c>
      <c r="F15266">
        <v>342</v>
      </c>
      <c r="G15266">
        <v>105</v>
      </c>
      <c r="H15266">
        <v>5</v>
      </c>
      <c r="I15266">
        <v>16</v>
      </c>
      <c r="J15266">
        <v>1026</v>
      </c>
      <c r="K15266">
        <v>1</v>
      </c>
      <c r="L15266">
        <v>27</v>
      </c>
      <c r="M15266">
        <v>367</v>
      </c>
      <c r="N15266" t="s">
        <v>18</v>
      </c>
      <c r="O15266" s="1">
        <v>3.28018E-133</v>
      </c>
      <c r="P15266">
        <v>1236</v>
      </c>
    </row>
    <row r="15267" spans="1:16" x14ac:dyDescent="0.25">
      <c r="A15267" t="s">
        <v>22698</v>
      </c>
      <c r="B15267">
        <v>1638</v>
      </c>
      <c r="C15267" s="3" t="str">
        <f>HYPERLINK("http://www.uniprot.org/uniprot/G7JHJ6","tr|G7JHJ6|G7JHJ6_MEDTR")</f>
        <v>tr|G7JHJ6|G7JHJ6_MEDTR</v>
      </c>
      <c r="D15267" t="s">
        <v>22699</v>
      </c>
      <c r="E15267">
        <v>83.85</v>
      </c>
      <c r="F15267">
        <v>545</v>
      </c>
      <c r="G15267">
        <v>88</v>
      </c>
      <c r="H15267">
        <v>0</v>
      </c>
      <c r="I15267">
        <v>1</v>
      </c>
      <c r="J15267">
        <v>1635</v>
      </c>
      <c r="K15267">
        <v>1</v>
      </c>
      <c r="L15267">
        <v>1</v>
      </c>
      <c r="M15267">
        <v>545</v>
      </c>
      <c r="N15267" t="s">
        <v>18</v>
      </c>
      <c r="O15267">
        <v>0</v>
      </c>
      <c r="P15267">
        <v>2495</v>
      </c>
    </row>
    <row r="15268" spans="1:16" x14ac:dyDescent="0.25">
      <c r="A15268" t="s">
        <v>22700</v>
      </c>
      <c r="B15268">
        <v>678</v>
      </c>
      <c r="C15268" s="3" t="str">
        <f>HYPERLINK("http://www.uniprot.org/uniprot/I3SWT0","tr|I3SWT0|I3SWT0_MEDTR")</f>
        <v>tr|I3SWT0|I3SWT0_MEDTR</v>
      </c>
      <c r="D15268" t="s">
        <v>22</v>
      </c>
      <c r="E15268">
        <v>69.64</v>
      </c>
      <c r="F15268">
        <v>224</v>
      </c>
      <c r="G15268">
        <v>68</v>
      </c>
      <c r="H15268">
        <v>5</v>
      </c>
      <c r="I15268">
        <v>19</v>
      </c>
      <c r="J15268">
        <v>675</v>
      </c>
      <c r="K15268">
        <v>1</v>
      </c>
      <c r="L15268">
        <v>11</v>
      </c>
      <c r="M15268">
        <v>215</v>
      </c>
      <c r="N15268" t="s">
        <v>18</v>
      </c>
      <c r="O15268" s="1">
        <v>1.8946200000000001E-69</v>
      </c>
      <c r="P15268">
        <v>683</v>
      </c>
    </row>
    <row r="15269" spans="1:16" x14ac:dyDescent="0.25">
      <c r="A15269" t="s">
        <v>22701</v>
      </c>
      <c r="B15269">
        <v>510</v>
      </c>
      <c r="C15269" s="3" t="str">
        <f>HYPERLINK("http://www.uniprot.org/uniprot/I1J7G5","tr|I1J7G5|I1J7G5_SOYBN")</f>
        <v>tr|I1J7G5|I1J7G5_SOYBN</v>
      </c>
      <c r="D15269" t="s">
        <v>28</v>
      </c>
      <c r="E15269">
        <v>73.52</v>
      </c>
      <c r="F15269">
        <v>170</v>
      </c>
      <c r="G15269">
        <v>45</v>
      </c>
      <c r="H15269">
        <v>1</v>
      </c>
      <c r="I15269">
        <v>1</v>
      </c>
      <c r="J15269">
        <v>507</v>
      </c>
      <c r="K15269">
        <v>1</v>
      </c>
      <c r="L15269">
        <v>1</v>
      </c>
      <c r="M15269">
        <v>170</v>
      </c>
      <c r="N15269" t="s">
        <v>18</v>
      </c>
      <c r="O15269" s="1">
        <v>7.0772299999999997E-68</v>
      </c>
      <c r="P15269">
        <v>667</v>
      </c>
    </row>
    <row r="15270" spans="1:16" x14ac:dyDescent="0.25">
      <c r="A15270" t="s">
        <v>22702</v>
      </c>
      <c r="B15270">
        <v>1791</v>
      </c>
      <c r="C15270" s="3" t="str">
        <f>HYPERLINK("http://www.uniprot.org/uniprot/I1MS09","tr|I1MS09|I1MS09_SOYBN")</f>
        <v>tr|I1MS09|I1MS09_SOYBN</v>
      </c>
      <c r="D15270" t="s">
        <v>71</v>
      </c>
      <c r="E15270">
        <v>70.67</v>
      </c>
      <c r="F15270">
        <v>590</v>
      </c>
      <c r="G15270">
        <v>173</v>
      </c>
      <c r="H15270">
        <v>1</v>
      </c>
      <c r="I15270">
        <v>4</v>
      </c>
      <c r="J15270">
        <v>1770</v>
      </c>
      <c r="K15270">
        <v>1</v>
      </c>
      <c r="L15270">
        <v>6</v>
      </c>
      <c r="M15270">
        <v>594</v>
      </c>
      <c r="N15270" t="s">
        <v>18</v>
      </c>
      <c r="O15270">
        <v>0</v>
      </c>
      <c r="P15270">
        <v>2128</v>
      </c>
    </row>
    <row r="15271" spans="1:16" x14ac:dyDescent="0.25">
      <c r="A15271" t="s">
        <v>22703</v>
      </c>
      <c r="B15271">
        <v>249</v>
      </c>
      <c r="C15271" s="3" t="str">
        <f>HYPERLINK("http://www.uniprot.org/uniprot/I3S7U3","tr|I3S7U3|I3S7U3_MEDTR")</f>
        <v>tr|I3S7U3|I3S7U3_MEDTR</v>
      </c>
      <c r="D15271" t="s">
        <v>22</v>
      </c>
      <c r="E15271">
        <v>71.95</v>
      </c>
      <c r="F15271">
        <v>82</v>
      </c>
      <c r="G15271">
        <v>23</v>
      </c>
      <c r="H15271">
        <v>0</v>
      </c>
      <c r="I15271">
        <v>1</v>
      </c>
      <c r="J15271">
        <v>246</v>
      </c>
      <c r="K15271">
        <v>1</v>
      </c>
      <c r="L15271">
        <v>152</v>
      </c>
      <c r="M15271">
        <v>226</v>
      </c>
      <c r="N15271" t="s">
        <v>18</v>
      </c>
      <c r="O15271" s="1">
        <v>3.6615999999999999E-24</v>
      </c>
      <c r="P15271">
        <v>290</v>
      </c>
    </row>
    <row r="15272" spans="1:16" x14ac:dyDescent="0.25">
      <c r="A15272" t="s">
        <v>22704</v>
      </c>
      <c r="B15272">
        <v>1143</v>
      </c>
      <c r="C15272" s="3" t="str">
        <f>HYPERLINK("http://www.uniprot.org/uniprot/I1MLM5","tr|I1MLM5|I1MLM5_SOYBN")</f>
        <v>tr|I1MLM5|I1MLM5_SOYBN</v>
      </c>
      <c r="D15272" t="s">
        <v>28</v>
      </c>
      <c r="E15272">
        <v>74.069999999999993</v>
      </c>
      <c r="F15272">
        <v>378</v>
      </c>
      <c r="G15272">
        <v>98</v>
      </c>
      <c r="H15272">
        <v>12</v>
      </c>
      <c r="I15272">
        <v>10</v>
      </c>
      <c r="J15272">
        <v>1107</v>
      </c>
      <c r="K15272">
        <v>1</v>
      </c>
      <c r="L15272">
        <v>5</v>
      </c>
      <c r="M15272">
        <v>379</v>
      </c>
      <c r="N15272" t="s">
        <v>18</v>
      </c>
      <c r="O15272" s="1">
        <v>3.12217E-164</v>
      </c>
      <c r="P15272">
        <v>1504</v>
      </c>
    </row>
    <row r="15273" spans="1:16" x14ac:dyDescent="0.25">
      <c r="A15273" t="s">
        <v>22705</v>
      </c>
      <c r="B15273">
        <v>2376</v>
      </c>
      <c r="C15273" s="3" t="str">
        <f>HYPERLINK("http://www.uniprot.org/uniprot/K7K491","tr|K7K491|K7K491_SOYBN")</f>
        <v>tr|K7K491|K7K491_SOYBN</v>
      </c>
      <c r="D15273" t="s">
        <v>28</v>
      </c>
      <c r="E15273">
        <v>54.7</v>
      </c>
      <c r="F15273">
        <v>808</v>
      </c>
      <c r="G15273">
        <v>366</v>
      </c>
      <c r="H15273">
        <v>17</v>
      </c>
      <c r="I15273">
        <v>1</v>
      </c>
      <c r="J15273">
        <v>2373</v>
      </c>
      <c r="K15273">
        <v>1</v>
      </c>
      <c r="L15273">
        <v>1</v>
      </c>
      <c r="M15273">
        <v>741</v>
      </c>
      <c r="N15273" t="s">
        <v>18</v>
      </c>
      <c r="O15273">
        <v>0</v>
      </c>
      <c r="P15273">
        <v>1914</v>
      </c>
    </row>
    <row r="15274" spans="1:16" x14ac:dyDescent="0.25">
      <c r="A15274" t="s">
        <v>22706</v>
      </c>
      <c r="B15274">
        <v>1014</v>
      </c>
      <c r="C15274" s="3" t="str">
        <f>HYPERLINK("http://www.uniprot.org/uniprot/B7FLD5","tr|B7FLD5|B7FLD5_MEDTR")</f>
        <v>tr|B7FLD5|B7FLD5_MEDTR</v>
      </c>
      <c r="D15274" t="s">
        <v>581</v>
      </c>
      <c r="E15274">
        <v>80.459999999999994</v>
      </c>
      <c r="F15274">
        <v>343</v>
      </c>
      <c r="G15274">
        <v>67</v>
      </c>
      <c r="H15274">
        <v>6</v>
      </c>
      <c r="I15274">
        <v>1</v>
      </c>
      <c r="J15274">
        <v>1011</v>
      </c>
      <c r="K15274">
        <v>1</v>
      </c>
      <c r="L15274">
        <v>1</v>
      </c>
      <c r="M15274">
        <v>343</v>
      </c>
      <c r="N15274" t="s">
        <v>18</v>
      </c>
      <c r="O15274" s="1">
        <v>6.7966200000000004E-157</v>
      </c>
      <c r="P15274">
        <v>1440</v>
      </c>
    </row>
    <row r="15275" spans="1:16" x14ac:dyDescent="0.25">
      <c r="A15275" t="s">
        <v>22707</v>
      </c>
      <c r="B15275">
        <v>303</v>
      </c>
      <c r="C15275" s="3" t="str">
        <f>HYPERLINK("http://www.uniprot.org/uniprot/G7KZ42","tr|G7KZ42|G7KZ42_MEDTR")</f>
        <v>tr|G7KZ42|G7KZ42_MEDTR</v>
      </c>
      <c r="D15275" t="s">
        <v>749</v>
      </c>
      <c r="E15275">
        <v>79.77</v>
      </c>
      <c r="F15275">
        <v>89</v>
      </c>
      <c r="G15275">
        <v>18</v>
      </c>
      <c r="H15275">
        <v>0</v>
      </c>
      <c r="I15275">
        <v>1</v>
      </c>
      <c r="J15275">
        <v>267</v>
      </c>
      <c r="K15275">
        <v>1</v>
      </c>
      <c r="L15275">
        <v>134</v>
      </c>
      <c r="M15275">
        <v>222</v>
      </c>
      <c r="N15275" t="s">
        <v>18</v>
      </c>
      <c r="O15275" s="1">
        <v>3.6616699999999999E-32</v>
      </c>
      <c r="P15275">
        <v>359</v>
      </c>
    </row>
    <row r="15276" spans="1:16" x14ac:dyDescent="0.25">
      <c r="A15276" t="s">
        <v>22708</v>
      </c>
      <c r="B15276">
        <v>657</v>
      </c>
      <c r="C15276" s="3" t="str">
        <f>HYPERLINK("http://www.uniprot.org/uniprot/G7K4M4","tr|G7K4M4|G7K4M4_MEDTR")</f>
        <v>tr|G7K4M4|G7K4M4_MEDTR</v>
      </c>
      <c r="D15276" t="s">
        <v>517</v>
      </c>
      <c r="E15276">
        <v>52.09</v>
      </c>
      <c r="F15276">
        <v>215</v>
      </c>
      <c r="G15276">
        <v>103</v>
      </c>
      <c r="H15276">
        <v>0</v>
      </c>
      <c r="I15276">
        <v>1</v>
      </c>
      <c r="J15276">
        <v>645</v>
      </c>
      <c r="K15276">
        <v>1</v>
      </c>
      <c r="L15276">
        <v>327</v>
      </c>
      <c r="M15276">
        <v>539</v>
      </c>
      <c r="N15276" t="s">
        <v>18</v>
      </c>
      <c r="O15276" s="1">
        <v>3.7641099999999999E-56</v>
      </c>
      <c r="P15276">
        <v>568</v>
      </c>
    </row>
    <row r="15277" spans="1:16" x14ac:dyDescent="0.25">
      <c r="A15277" t="s">
        <v>22709</v>
      </c>
      <c r="B15277">
        <v>1185</v>
      </c>
      <c r="C15277" s="3" t="str">
        <f>HYPERLINK("http://www.uniprot.org/uniprot/A5B592","tr|A5B592|A5B592_VITVI")</f>
        <v>tr|A5B592|A5B592_VITVI</v>
      </c>
      <c r="D15277" t="s">
        <v>250</v>
      </c>
      <c r="E15277">
        <v>29.72</v>
      </c>
      <c r="F15277">
        <v>323</v>
      </c>
      <c r="G15277">
        <v>227</v>
      </c>
      <c r="H15277">
        <v>11</v>
      </c>
      <c r="I15277">
        <v>1</v>
      </c>
      <c r="J15277">
        <v>936</v>
      </c>
      <c r="K15277">
        <v>1</v>
      </c>
      <c r="L15277">
        <v>1094</v>
      </c>
      <c r="M15277">
        <v>1408</v>
      </c>
      <c r="N15277" t="s">
        <v>18</v>
      </c>
      <c r="O15277" s="1">
        <v>1.8071499999999999E-29</v>
      </c>
      <c r="P15277">
        <v>342</v>
      </c>
    </row>
    <row r="15278" spans="1:16" x14ac:dyDescent="0.25">
      <c r="A15278" t="s">
        <v>22710</v>
      </c>
      <c r="B15278">
        <v>1329</v>
      </c>
      <c r="C15278" s="3" t="str">
        <f>HYPERLINK("http://www.uniprot.org/uniprot/I1KK44","tr|I1KK44|I1KK44_SOYBN")</f>
        <v>tr|I1KK44|I1KK44_SOYBN</v>
      </c>
      <c r="D15278" t="s">
        <v>28</v>
      </c>
      <c r="E15278">
        <v>66.89</v>
      </c>
      <c r="F15278">
        <v>447</v>
      </c>
      <c r="G15278">
        <v>148</v>
      </c>
      <c r="H15278">
        <v>5</v>
      </c>
      <c r="I15278">
        <v>1</v>
      </c>
      <c r="J15278">
        <v>1326</v>
      </c>
      <c r="K15278">
        <v>1</v>
      </c>
      <c r="L15278">
        <v>1</v>
      </c>
      <c r="M15278">
        <v>443</v>
      </c>
      <c r="N15278" t="s">
        <v>18</v>
      </c>
      <c r="O15278" s="1">
        <v>4.1517599999999997E-158</v>
      </c>
      <c r="P15278">
        <v>1452</v>
      </c>
    </row>
    <row r="15279" spans="1:16" x14ac:dyDescent="0.25">
      <c r="A15279" t="s">
        <v>22711</v>
      </c>
      <c r="B15279">
        <v>1422</v>
      </c>
      <c r="C15279" s="3" t="str">
        <f>HYPERLINK("http://www.uniprot.org/uniprot/I1M124","tr|I1M124|I1M124_SOYBN")</f>
        <v>tr|I1M124|I1M124_SOYBN</v>
      </c>
      <c r="D15279" t="s">
        <v>71</v>
      </c>
      <c r="E15279">
        <v>83.54</v>
      </c>
      <c r="F15279">
        <v>474</v>
      </c>
      <c r="G15279">
        <v>78</v>
      </c>
      <c r="H15279">
        <v>3</v>
      </c>
      <c r="I15279">
        <v>7</v>
      </c>
      <c r="J15279">
        <v>1419</v>
      </c>
      <c r="K15279">
        <v>1</v>
      </c>
      <c r="L15279">
        <v>5</v>
      </c>
      <c r="M15279">
        <v>478</v>
      </c>
      <c r="N15279" t="s">
        <v>18</v>
      </c>
      <c r="O15279">
        <v>0</v>
      </c>
      <c r="P15279">
        <v>2163</v>
      </c>
    </row>
    <row r="15280" spans="1:16" x14ac:dyDescent="0.25">
      <c r="A15280" t="s">
        <v>22712</v>
      </c>
      <c r="B15280">
        <v>1248</v>
      </c>
      <c r="C15280" s="3" t="str">
        <f>HYPERLINK("http://www.uniprot.org/uniprot/G7IKV9","tr|G7IKV9|G7IKV9_MEDTR")</f>
        <v>tr|G7IKV9|G7IKV9_MEDTR</v>
      </c>
      <c r="D15280" t="s">
        <v>22713</v>
      </c>
      <c r="E15280">
        <v>92.53</v>
      </c>
      <c r="F15280">
        <v>415</v>
      </c>
      <c r="G15280">
        <v>31</v>
      </c>
      <c r="H15280">
        <v>0</v>
      </c>
      <c r="I15280">
        <v>1</v>
      </c>
      <c r="J15280">
        <v>1245</v>
      </c>
      <c r="K15280">
        <v>1</v>
      </c>
      <c r="L15280">
        <v>1</v>
      </c>
      <c r="M15280">
        <v>394</v>
      </c>
      <c r="N15280" t="s">
        <v>18</v>
      </c>
      <c r="O15280">
        <v>0</v>
      </c>
      <c r="P15280">
        <v>1993</v>
      </c>
    </row>
    <row r="15281" spans="1:16" x14ac:dyDescent="0.25">
      <c r="A15281" t="s">
        <v>22714</v>
      </c>
      <c r="B15281">
        <v>174</v>
      </c>
      <c r="C15281" s="3" t="str">
        <f>HYPERLINK("http://www.uniprot.org/uniprot/I1MV99","tr|I1MV99|I1MV99_SOYBN")</f>
        <v>tr|I1MV99|I1MV99_SOYBN</v>
      </c>
      <c r="D15281" t="s">
        <v>28</v>
      </c>
      <c r="E15281">
        <v>78.94</v>
      </c>
      <c r="F15281">
        <v>57</v>
      </c>
      <c r="G15281">
        <v>12</v>
      </c>
      <c r="H15281">
        <v>0</v>
      </c>
      <c r="I15281">
        <v>1</v>
      </c>
      <c r="J15281">
        <v>171</v>
      </c>
      <c r="K15281">
        <v>1</v>
      </c>
      <c r="L15281">
        <v>1</v>
      </c>
      <c r="M15281">
        <v>57</v>
      </c>
      <c r="N15281" t="s">
        <v>18</v>
      </c>
      <c r="O15281" s="1">
        <v>4.6979099999999996E-19</v>
      </c>
      <c r="P15281">
        <v>246</v>
      </c>
    </row>
    <row r="15282" spans="1:16" x14ac:dyDescent="0.25">
      <c r="A15282" t="s">
        <v>22715</v>
      </c>
      <c r="B15282">
        <v>219</v>
      </c>
      <c r="C15282" s="3" t="str">
        <f>HYPERLINK("http://www.uniprot.org/uniprot/G7K7B2","tr|G7K7B2|G7K7B2_MEDTR")</f>
        <v>tr|G7K7B2|G7K7B2_MEDTR</v>
      </c>
      <c r="D15282" t="s">
        <v>22716</v>
      </c>
      <c r="E15282">
        <v>75</v>
      </c>
      <c r="F15282">
        <v>68</v>
      </c>
      <c r="G15282">
        <v>17</v>
      </c>
      <c r="H15282">
        <v>0</v>
      </c>
      <c r="I15282">
        <v>10</v>
      </c>
      <c r="J15282">
        <v>213</v>
      </c>
      <c r="K15282">
        <v>1</v>
      </c>
      <c r="L15282">
        <v>14</v>
      </c>
      <c r="M15282">
        <v>81</v>
      </c>
      <c r="N15282" t="s">
        <v>18</v>
      </c>
      <c r="O15282" s="1">
        <v>3.2059800000000002E-20</v>
      </c>
      <c r="P15282">
        <v>256</v>
      </c>
    </row>
    <row r="15283" spans="1:16" x14ac:dyDescent="0.25">
      <c r="A15283" t="s">
        <v>22717</v>
      </c>
      <c r="B15283">
        <v>1233</v>
      </c>
      <c r="C15283" s="3" t="str">
        <f>HYPERLINK("http://www.uniprot.org/uniprot/G7K7G6","tr|G7K7G6|G7K7G6_MEDTR")</f>
        <v>tr|G7K7G6|G7K7G6_MEDTR</v>
      </c>
      <c r="D15283" t="s">
        <v>22718</v>
      </c>
      <c r="E15283">
        <v>60.3</v>
      </c>
      <c r="F15283">
        <v>325</v>
      </c>
      <c r="G15283">
        <v>129</v>
      </c>
      <c r="H15283">
        <v>13</v>
      </c>
      <c r="I15283">
        <v>1</v>
      </c>
      <c r="J15283">
        <v>936</v>
      </c>
      <c r="K15283">
        <v>1</v>
      </c>
      <c r="L15283">
        <v>1</v>
      </c>
      <c r="M15283">
        <v>321</v>
      </c>
      <c r="N15283" t="s">
        <v>18</v>
      </c>
      <c r="O15283" s="1">
        <v>5.8580400000000001E-103</v>
      </c>
      <c r="P15283">
        <v>976</v>
      </c>
    </row>
    <row r="15284" spans="1:16" x14ac:dyDescent="0.25">
      <c r="A15284" t="s">
        <v>22719</v>
      </c>
      <c r="B15284">
        <v>747</v>
      </c>
      <c r="C15284" s="3" t="str">
        <f>HYPERLINK("http://www.uniprot.org/uniprot/G7KSU4","tr|G7KSU4|G7KSU4_MEDTR")</f>
        <v>tr|G7KSU4|G7KSU4_MEDTR</v>
      </c>
      <c r="D15284" t="s">
        <v>22720</v>
      </c>
      <c r="E15284">
        <v>61.21</v>
      </c>
      <c r="F15284">
        <v>263</v>
      </c>
      <c r="G15284">
        <v>102</v>
      </c>
      <c r="H15284">
        <v>19</v>
      </c>
      <c r="I15284">
        <v>13</v>
      </c>
      <c r="J15284">
        <v>744</v>
      </c>
      <c r="K15284">
        <v>1</v>
      </c>
      <c r="L15284">
        <v>4</v>
      </c>
      <c r="M15284">
        <v>265</v>
      </c>
      <c r="N15284" t="s">
        <v>18</v>
      </c>
      <c r="O15284" s="1">
        <v>4.3855499999999998E-76</v>
      </c>
      <c r="P15284">
        <v>741</v>
      </c>
    </row>
    <row r="15285" spans="1:16" x14ac:dyDescent="0.25">
      <c r="A15285" t="s">
        <v>22721</v>
      </c>
      <c r="B15285">
        <v>1488</v>
      </c>
      <c r="C15285" s="3" t="str">
        <f>HYPERLINK("http://www.uniprot.org/uniprot/G7L2P6","tr|G7L2P6|G7L2P6_MEDTR")</f>
        <v>tr|G7L2P6|G7L2P6_MEDTR</v>
      </c>
      <c r="D15285" t="s">
        <v>22722</v>
      </c>
      <c r="E15285">
        <v>79.67</v>
      </c>
      <c r="F15285">
        <v>492</v>
      </c>
      <c r="G15285">
        <v>100</v>
      </c>
      <c r="H15285">
        <v>3</v>
      </c>
      <c r="I15285">
        <v>19</v>
      </c>
      <c r="J15285">
        <v>1485</v>
      </c>
      <c r="K15285">
        <v>1</v>
      </c>
      <c r="L15285">
        <v>55</v>
      </c>
      <c r="M15285">
        <v>537</v>
      </c>
      <c r="N15285" t="s">
        <v>18</v>
      </c>
      <c r="O15285">
        <v>0</v>
      </c>
      <c r="P15285">
        <v>1937</v>
      </c>
    </row>
    <row r="15286" spans="1:16" x14ac:dyDescent="0.25">
      <c r="A15286" t="s">
        <v>22723</v>
      </c>
      <c r="B15286">
        <v>2265</v>
      </c>
      <c r="C15286" s="3" t="str">
        <f>HYPERLINK("http://www.uniprot.org/uniprot/A5BE46","tr|A5BE46|A5BE46_VITVI")</f>
        <v>tr|A5BE46|A5BE46_VITVI</v>
      </c>
      <c r="D15286" t="s">
        <v>462</v>
      </c>
      <c r="E15286">
        <v>79.73</v>
      </c>
      <c r="F15286">
        <v>760</v>
      </c>
      <c r="G15286">
        <v>154</v>
      </c>
      <c r="H15286">
        <v>7</v>
      </c>
      <c r="I15286">
        <v>1</v>
      </c>
      <c r="J15286">
        <v>2259</v>
      </c>
      <c r="K15286">
        <v>1</v>
      </c>
      <c r="L15286">
        <v>594</v>
      </c>
      <c r="M15286">
        <v>1353</v>
      </c>
      <c r="N15286" t="s">
        <v>18</v>
      </c>
      <c r="O15286">
        <v>0</v>
      </c>
      <c r="P15286">
        <v>3239</v>
      </c>
    </row>
    <row r="15287" spans="1:16" x14ac:dyDescent="0.25">
      <c r="A15287" t="s">
        <v>22724</v>
      </c>
      <c r="B15287">
        <v>1782</v>
      </c>
      <c r="C15287" s="3" t="str">
        <f>HYPERLINK("http://www.uniprot.org/uniprot/G7IBZ1","tr|G7IBZ1|G7IBZ1_MEDTR")</f>
        <v>tr|G7IBZ1|G7IBZ1_MEDTR</v>
      </c>
      <c r="D15287" t="s">
        <v>22725</v>
      </c>
      <c r="E15287">
        <v>80.319999999999993</v>
      </c>
      <c r="F15287">
        <v>625</v>
      </c>
      <c r="G15287">
        <v>123</v>
      </c>
      <c r="H15287">
        <v>32</v>
      </c>
      <c r="I15287">
        <v>1</v>
      </c>
      <c r="J15287">
        <v>1779</v>
      </c>
      <c r="K15287">
        <v>1</v>
      </c>
      <c r="L15287">
        <v>23</v>
      </c>
      <c r="M15287">
        <v>642</v>
      </c>
      <c r="N15287" t="s">
        <v>18</v>
      </c>
      <c r="O15287">
        <v>0</v>
      </c>
      <c r="P15287">
        <v>2578</v>
      </c>
    </row>
    <row r="15288" spans="1:16" x14ac:dyDescent="0.25">
      <c r="A15288" t="s">
        <v>22726</v>
      </c>
      <c r="B15288">
        <v>1080</v>
      </c>
      <c r="C15288" s="3" t="str">
        <f>HYPERLINK("http://www.uniprot.org/uniprot/I1NHJ5","tr|I1NHJ5|I1NHJ5_SOYBN")</f>
        <v>tr|I1NHJ5|I1NHJ5_SOYBN</v>
      </c>
      <c r="D15288" t="s">
        <v>28</v>
      </c>
      <c r="E15288">
        <v>73.17</v>
      </c>
      <c r="F15288">
        <v>205</v>
      </c>
      <c r="G15288">
        <v>55</v>
      </c>
      <c r="H15288">
        <v>5</v>
      </c>
      <c r="I15288">
        <v>1</v>
      </c>
      <c r="J15288">
        <v>600</v>
      </c>
      <c r="K15288">
        <v>1</v>
      </c>
      <c r="L15288">
        <v>1</v>
      </c>
      <c r="M15288">
        <v>198</v>
      </c>
      <c r="N15288" t="s">
        <v>18</v>
      </c>
      <c r="O15288" s="1">
        <v>1.76872E-73</v>
      </c>
      <c r="P15288">
        <v>721</v>
      </c>
    </row>
    <row r="15289" spans="1:16" x14ac:dyDescent="0.25">
      <c r="A15289" t="s">
        <v>22727</v>
      </c>
      <c r="B15289">
        <v>1173</v>
      </c>
      <c r="C15289" s="3" t="str">
        <f>HYPERLINK("http://www.uniprot.org/uniprot/G7I708","tr|G7I708|G7I708_MEDTR")</f>
        <v>tr|G7I708|G7I708_MEDTR</v>
      </c>
      <c r="D15289" t="s">
        <v>22728</v>
      </c>
      <c r="E15289">
        <v>91.77</v>
      </c>
      <c r="F15289">
        <v>389</v>
      </c>
      <c r="G15289">
        <v>32</v>
      </c>
      <c r="H15289">
        <v>1</v>
      </c>
      <c r="I15289">
        <v>7</v>
      </c>
      <c r="J15289">
        <v>1170</v>
      </c>
      <c r="K15289">
        <v>1</v>
      </c>
      <c r="L15289">
        <v>2</v>
      </c>
      <c r="M15289">
        <v>385</v>
      </c>
      <c r="N15289" t="s">
        <v>18</v>
      </c>
      <c r="O15289">
        <v>0</v>
      </c>
      <c r="P15289">
        <v>1791</v>
      </c>
    </row>
    <row r="15290" spans="1:16" x14ac:dyDescent="0.25">
      <c r="A15290" t="s">
        <v>22729</v>
      </c>
      <c r="B15290">
        <v>11085</v>
      </c>
      <c r="C15290" s="3" t="str">
        <f>HYPERLINK("http://www.uniprot.org/uniprot/I1K9T4","tr|I1K9T4|I1K9T4_SOYBN")</f>
        <v>tr|I1K9T4|I1K9T4_SOYBN</v>
      </c>
      <c r="D15290" t="s">
        <v>71</v>
      </c>
      <c r="E15290">
        <v>77.48</v>
      </c>
      <c r="F15290">
        <v>3705</v>
      </c>
      <c r="G15290">
        <v>834</v>
      </c>
      <c r="H15290">
        <v>11</v>
      </c>
      <c r="I15290">
        <v>1</v>
      </c>
      <c r="J15290">
        <v>11082</v>
      </c>
      <c r="K15290">
        <v>1</v>
      </c>
      <c r="L15290">
        <v>1</v>
      </c>
      <c r="M15290">
        <v>3654</v>
      </c>
      <c r="N15290" t="s">
        <v>18</v>
      </c>
      <c r="O15290">
        <v>0</v>
      </c>
      <c r="P15290">
        <v>14183</v>
      </c>
    </row>
    <row r="15291" spans="1:16" x14ac:dyDescent="0.25">
      <c r="A15291" t="s">
        <v>22730</v>
      </c>
      <c r="B15291">
        <v>2211</v>
      </c>
      <c r="C15291" s="3" t="str">
        <f>HYPERLINK("http://www.uniprot.org/uniprot/G7J6G0","tr|G7J6G0|G7J6G0_MEDTR")</f>
        <v>tr|G7J6G0|G7J6G0_MEDTR</v>
      </c>
      <c r="D15291" t="s">
        <v>22731</v>
      </c>
      <c r="E15291">
        <v>85.36</v>
      </c>
      <c r="F15291">
        <v>738</v>
      </c>
      <c r="G15291">
        <v>108</v>
      </c>
      <c r="H15291">
        <v>2</v>
      </c>
      <c r="I15291">
        <v>1</v>
      </c>
      <c r="J15291">
        <v>2208</v>
      </c>
      <c r="K15291">
        <v>1</v>
      </c>
      <c r="L15291">
        <v>1</v>
      </c>
      <c r="M15291">
        <v>730</v>
      </c>
      <c r="N15291" t="s">
        <v>18</v>
      </c>
      <c r="O15291">
        <v>0</v>
      </c>
      <c r="P15291">
        <v>3200</v>
      </c>
    </row>
    <row r="15292" spans="1:16" x14ac:dyDescent="0.25">
      <c r="A15292" t="s">
        <v>22732</v>
      </c>
      <c r="B15292">
        <v>1152</v>
      </c>
      <c r="C15292" s="3" t="str">
        <f>HYPERLINK("http://www.uniprot.org/uniprot/I1N032","tr|I1N032|I1N032_SOYBN")</f>
        <v>tr|I1N032|I1N032_SOYBN</v>
      </c>
      <c r="D15292" t="s">
        <v>71</v>
      </c>
      <c r="E15292">
        <v>80.77</v>
      </c>
      <c r="F15292">
        <v>359</v>
      </c>
      <c r="G15292">
        <v>69</v>
      </c>
      <c r="H15292">
        <v>4</v>
      </c>
      <c r="I15292">
        <v>1</v>
      </c>
      <c r="J15292">
        <v>1065</v>
      </c>
      <c r="K15292">
        <v>1</v>
      </c>
      <c r="L15292">
        <v>1</v>
      </c>
      <c r="M15292">
        <v>359</v>
      </c>
      <c r="N15292" t="s">
        <v>18</v>
      </c>
      <c r="O15292" s="1">
        <v>4.2639300000000001E-169</v>
      </c>
      <c r="P15292">
        <v>1546</v>
      </c>
    </row>
    <row r="15293" spans="1:16" x14ac:dyDescent="0.25">
      <c r="A15293" t="s">
        <v>22733</v>
      </c>
      <c r="B15293">
        <v>2265</v>
      </c>
      <c r="C15293" s="3" t="str">
        <f>HYPERLINK("http://www.uniprot.org/uniprot/A5BE46","tr|A5BE46|A5BE46_VITVI")</f>
        <v>tr|A5BE46|A5BE46_VITVI</v>
      </c>
      <c r="D15293" t="s">
        <v>462</v>
      </c>
      <c r="E15293">
        <v>77.5</v>
      </c>
      <c r="F15293">
        <v>760</v>
      </c>
      <c r="G15293">
        <v>171</v>
      </c>
      <c r="H15293">
        <v>7</v>
      </c>
      <c r="I15293">
        <v>1</v>
      </c>
      <c r="J15293">
        <v>2259</v>
      </c>
      <c r="K15293">
        <v>1</v>
      </c>
      <c r="L15293">
        <v>594</v>
      </c>
      <c r="M15293">
        <v>1353</v>
      </c>
      <c r="N15293" t="s">
        <v>18</v>
      </c>
      <c r="O15293">
        <v>0</v>
      </c>
      <c r="P15293">
        <v>3125</v>
      </c>
    </row>
    <row r="15294" spans="1:16" x14ac:dyDescent="0.25">
      <c r="A15294" t="s">
        <v>22734</v>
      </c>
      <c r="B15294">
        <v>1890</v>
      </c>
      <c r="C15294" s="3" t="str">
        <f>HYPERLINK("http://www.uniprot.org/uniprot/G7JHJ4","tr|G7JHJ4|G7JHJ4_MEDTR")</f>
        <v>tr|G7JHJ4|G7JHJ4_MEDTR</v>
      </c>
      <c r="D15294" t="s">
        <v>22735</v>
      </c>
      <c r="E15294">
        <v>84.09</v>
      </c>
      <c r="F15294">
        <v>522</v>
      </c>
      <c r="G15294">
        <v>83</v>
      </c>
      <c r="H15294">
        <v>2</v>
      </c>
      <c r="I15294">
        <v>328</v>
      </c>
      <c r="J15294">
        <v>1887</v>
      </c>
      <c r="K15294">
        <v>1</v>
      </c>
      <c r="L15294">
        <v>29</v>
      </c>
      <c r="M15294">
        <v>550</v>
      </c>
      <c r="N15294" t="s">
        <v>18</v>
      </c>
      <c r="O15294">
        <v>0</v>
      </c>
      <c r="P15294">
        <v>2382</v>
      </c>
    </row>
    <row r="15295" spans="1:16" x14ac:dyDescent="0.25">
      <c r="A15295" t="s">
        <v>22736</v>
      </c>
      <c r="B15295">
        <v>1695</v>
      </c>
      <c r="C15295" s="3" t="str">
        <f>HYPERLINK("http://www.uniprot.org/uniprot/G7JEX3","tr|G7JEX3|G7JEX3_MEDTR")</f>
        <v>tr|G7JEX3|G7JEX3_MEDTR</v>
      </c>
      <c r="D15295" t="s">
        <v>22737</v>
      </c>
      <c r="E15295">
        <v>87</v>
      </c>
      <c r="F15295">
        <v>554</v>
      </c>
      <c r="G15295">
        <v>72</v>
      </c>
      <c r="H15295">
        <v>9</v>
      </c>
      <c r="I15295">
        <v>16</v>
      </c>
      <c r="J15295">
        <v>1650</v>
      </c>
      <c r="K15295">
        <v>1</v>
      </c>
      <c r="L15295">
        <v>10</v>
      </c>
      <c r="M15295">
        <v>557</v>
      </c>
      <c r="N15295" t="s">
        <v>18</v>
      </c>
      <c r="O15295">
        <v>0</v>
      </c>
      <c r="P15295">
        <v>2430</v>
      </c>
    </row>
    <row r="15296" spans="1:16" x14ac:dyDescent="0.25">
      <c r="A15296" t="s">
        <v>22738</v>
      </c>
      <c r="B15296">
        <v>510</v>
      </c>
      <c r="C15296" s="3" t="str">
        <f>HYPERLINK("http://www.uniprot.org/uniprot/M5WD68","tr|M5WD68|M5WD68_PRUPE")</f>
        <v>tr|M5WD68|M5WD68_PRUPE</v>
      </c>
      <c r="D15296" t="s">
        <v>22739</v>
      </c>
      <c r="E15296">
        <v>56.88</v>
      </c>
      <c r="F15296">
        <v>167</v>
      </c>
      <c r="G15296">
        <v>72</v>
      </c>
      <c r="H15296">
        <v>0</v>
      </c>
      <c r="I15296">
        <v>4</v>
      </c>
      <c r="J15296">
        <v>504</v>
      </c>
      <c r="K15296">
        <v>1</v>
      </c>
      <c r="L15296">
        <v>3</v>
      </c>
      <c r="M15296">
        <v>167</v>
      </c>
      <c r="N15296" t="s">
        <v>18</v>
      </c>
      <c r="O15296" s="1">
        <v>6.88672E-47</v>
      </c>
      <c r="P15296">
        <v>486</v>
      </c>
    </row>
    <row r="15297" spans="1:16" x14ac:dyDescent="0.25">
      <c r="A15297" t="s">
        <v>22740</v>
      </c>
      <c r="B15297">
        <v>2763</v>
      </c>
      <c r="C15297" s="3" t="str">
        <f>HYPERLINK("http://www.uniprot.org/uniprot/I1LYD3","tr|I1LYD3|I1LYD3_SOYBN")</f>
        <v>tr|I1LYD3|I1LYD3_SOYBN</v>
      </c>
      <c r="D15297" t="s">
        <v>71</v>
      </c>
      <c r="E15297">
        <v>77.760000000000005</v>
      </c>
      <c r="F15297">
        <v>931</v>
      </c>
      <c r="G15297">
        <v>207</v>
      </c>
      <c r="H15297">
        <v>30</v>
      </c>
      <c r="I15297">
        <v>49</v>
      </c>
      <c r="J15297">
        <v>2751</v>
      </c>
      <c r="K15297">
        <v>1</v>
      </c>
      <c r="L15297">
        <v>1</v>
      </c>
      <c r="M15297">
        <v>927</v>
      </c>
      <c r="N15297" t="s">
        <v>18</v>
      </c>
      <c r="O15297">
        <v>0</v>
      </c>
      <c r="P15297">
        <v>3676</v>
      </c>
    </row>
    <row r="15298" spans="1:16" x14ac:dyDescent="0.25">
      <c r="A15298" t="s">
        <v>22741</v>
      </c>
      <c r="B15298">
        <v>2538</v>
      </c>
      <c r="C15298" s="3" t="str">
        <f>HYPERLINK("http://www.uniprot.org/uniprot/K7KYY3","tr|K7KYY3|K7KYY3_SOYBN")</f>
        <v>tr|K7KYY3|K7KYY3_SOYBN</v>
      </c>
      <c r="D15298" t="s">
        <v>28</v>
      </c>
      <c r="E15298">
        <v>73.69</v>
      </c>
      <c r="F15298">
        <v>844</v>
      </c>
      <c r="G15298">
        <v>222</v>
      </c>
      <c r="H15298">
        <v>9</v>
      </c>
      <c r="I15298">
        <v>1</v>
      </c>
      <c r="J15298">
        <v>2505</v>
      </c>
      <c r="K15298">
        <v>1</v>
      </c>
      <c r="L15298">
        <v>5</v>
      </c>
      <c r="M15298">
        <v>846</v>
      </c>
      <c r="N15298" t="s">
        <v>18</v>
      </c>
      <c r="O15298">
        <v>0</v>
      </c>
      <c r="P15298">
        <v>3163</v>
      </c>
    </row>
    <row r="15299" spans="1:16" x14ac:dyDescent="0.25">
      <c r="A15299" t="s">
        <v>22742</v>
      </c>
      <c r="B15299">
        <v>786</v>
      </c>
      <c r="C15299" s="3" t="str">
        <f>HYPERLINK("http://www.uniprot.org/uniprot/I1LI06","tr|I1LI06|I1LI06_SOYBN")</f>
        <v>tr|I1LI06|I1LI06_SOYBN</v>
      </c>
      <c r="D15299" t="s">
        <v>117</v>
      </c>
      <c r="E15299">
        <v>96.78</v>
      </c>
      <c r="F15299">
        <v>249</v>
      </c>
      <c r="G15299">
        <v>8</v>
      </c>
      <c r="H15299">
        <v>0</v>
      </c>
      <c r="I15299">
        <v>1</v>
      </c>
      <c r="J15299">
        <v>747</v>
      </c>
      <c r="K15299">
        <v>1</v>
      </c>
      <c r="L15299">
        <v>1</v>
      </c>
      <c r="M15299">
        <v>249</v>
      </c>
      <c r="N15299" t="s">
        <v>18</v>
      </c>
      <c r="O15299" s="1">
        <v>3.2968000000000003E-141</v>
      </c>
      <c r="P15299">
        <v>1303</v>
      </c>
    </row>
    <row r="15300" spans="1:16" x14ac:dyDescent="0.25">
      <c r="A15300" t="s">
        <v>22743</v>
      </c>
      <c r="B15300">
        <v>1029</v>
      </c>
      <c r="C15300" s="3" t="str">
        <f>HYPERLINK("http://www.uniprot.org/uniprot/B7FLD5","tr|B7FLD5|B7FLD5_MEDTR")</f>
        <v>tr|B7FLD5|B7FLD5_MEDTR</v>
      </c>
      <c r="D15300" t="s">
        <v>581</v>
      </c>
      <c r="E15300">
        <v>69.47</v>
      </c>
      <c r="F15300">
        <v>344</v>
      </c>
      <c r="G15300">
        <v>105</v>
      </c>
      <c r="H15300">
        <v>3</v>
      </c>
      <c r="I15300">
        <v>1</v>
      </c>
      <c r="J15300">
        <v>1023</v>
      </c>
      <c r="K15300">
        <v>1</v>
      </c>
      <c r="L15300">
        <v>1</v>
      </c>
      <c r="M15300">
        <v>343</v>
      </c>
      <c r="N15300" t="s">
        <v>18</v>
      </c>
      <c r="O15300" s="1">
        <v>1.7296500000000001E-131</v>
      </c>
      <c r="P15300">
        <v>1221</v>
      </c>
    </row>
    <row r="15301" spans="1:16" x14ac:dyDescent="0.25">
      <c r="A15301" t="s">
        <v>22744</v>
      </c>
      <c r="B15301">
        <v>288</v>
      </c>
      <c r="C15301" s="3" t="str">
        <f>HYPERLINK("http://www.uniprot.org/uniprot/G7JDT0","tr|G7JDT0|G7JDT0_MEDTR")</f>
        <v>tr|G7JDT0|G7JDT0_MEDTR</v>
      </c>
      <c r="D15301" t="s">
        <v>11840</v>
      </c>
      <c r="E15301">
        <v>62.16</v>
      </c>
      <c r="F15301">
        <v>74</v>
      </c>
      <c r="G15301">
        <v>28</v>
      </c>
      <c r="H15301">
        <v>2</v>
      </c>
      <c r="I15301">
        <v>1</v>
      </c>
      <c r="J15301">
        <v>216</v>
      </c>
      <c r="K15301">
        <v>1</v>
      </c>
      <c r="L15301">
        <v>1</v>
      </c>
      <c r="M15301">
        <v>74</v>
      </c>
      <c r="N15301" t="s">
        <v>18</v>
      </c>
      <c r="O15301" s="1">
        <v>4.8938099999999995E-13</v>
      </c>
      <c r="P15301">
        <v>194</v>
      </c>
    </row>
    <row r="15302" spans="1:16" x14ac:dyDescent="0.25">
      <c r="A15302" t="s">
        <v>22745</v>
      </c>
      <c r="B15302">
        <v>726</v>
      </c>
      <c r="C15302" s="3" t="str">
        <f>HYPERLINK("http://www.uniprot.org/uniprot/A5AEG4","tr|A5AEG4|A5AEG4_VITVI")</f>
        <v>tr|A5AEG4|A5AEG4_VITVI</v>
      </c>
      <c r="D15302" t="s">
        <v>2698</v>
      </c>
      <c r="E15302">
        <v>71.61</v>
      </c>
      <c r="F15302">
        <v>236</v>
      </c>
      <c r="G15302">
        <v>67</v>
      </c>
      <c r="H15302">
        <v>0</v>
      </c>
      <c r="I15302">
        <v>1</v>
      </c>
      <c r="J15302">
        <v>708</v>
      </c>
      <c r="K15302">
        <v>1</v>
      </c>
      <c r="L15302">
        <v>97</v>
      </c>
      <c r="M15302">
        <v>332</v>
      </c>
      <c r="N15302" t="s">
        <v>18</v>
      </c>
      <c r="O15302" s="1">
        <v>4.4273100000000002E-94</v>
      </c>
      <c r="P15302">
        <v>896</v>
      </c>
    </row>
    <row r="15303" spans="1:16" x14ac:dyDescent="0.25">
      <c r="A15303" t="s">
        <v>22746</v>
      </c>
      <c r="B15303">
        <v>828</v>
      </c>
      <c r="C15303" s="3" t="str">
        <f>HYPERLINK("http://www.uniprot.org/uniprot/A2Q2T1","tr|A2Q2T1|A2Q2T1_MEDTR")</f>
        <v>tr|A2Q2T1|A2Q2T1_MEDTR</v>
      </c>
      <c r="D15303" t="s">
        <v>337</v>
      </c>
      <c r="E15303">
        <v>70.23</v>
      </c>
      <c r="F15303">
        <v>168</v>
      </c>
      <c r="G15303">
        <v>50</v>
      </c>
      <c r="H15303">
        <v>17</v>
      </c>
      <c r="I15303">
        <v>361</v>
      </c>
      <c r="J15303">
        <v>813</v>
      </c>
      <c r="K15303">
        <v>1</v>
      </c>
      <c r="L15303">
        <v>138</v>
      </c>
      <c r="M15303">
        <v>305</v>
      </c>
      <c r="N15303" t="s">
        <v>18</v>
      </c>
      <c r="O15303" s="1">
        <v>8.6938400000000007E-58</v>
      </c>
      <c r="P15303">
        <v>584</v>
      </c>
    </row>
    <row r="15304" spans="1:16" x14ac:dyDescent="0.25">
      <c r="A15304" t="s">
        <v>22747</v>
      </c>
      <c r="B15304">
        <v>1752</v>
      </c>
      <c r="C15304" s="3" t="str">
        <f>HYPERLINK("http://www.uniprot.org/uniprot/G7L5I8","tr|G7L5I8|G7L5I8_MEDTR")</f>
        <v>tr|G7L5I8|G7L5I8_MEDTR</v>
      </c>
      <c r="D15304" t="s">
        <v>22748</v>
      </c>
      <c r="E15304">
        <v>76.64</v>
      </c>
      <c r="F15304">
        <v>591</v>
      </c>
      <c r="G15304">
        <v>138</v>
      </c>
      <c r="H15304">
        <v>9</v>
      </c>
      <c r="I15304">
        <v>4</v>
      </c>
      <c r="J15304">
        <v>1749</v>
      </c>
      <c r="K15304">
        <v>1</v>
      </c>
      <c r="L15304">
        <v>1</v>
      </c>
      <c r="M15304">
        <v>591</v>
      </c>
      <c r="N15304" t="s">
        <v>18</v>
      </c>
      <c r="O15304">
        <v>0</v>
      </c>
      <c r="P15304">
        <v>2308</v>
      </c>
    </row>
    <row r="15305" spans="1:16" x14ac:dyDescent="0.25">
      <c r="A15305" t="s">
        <v>22749</v>
      </c>
      <c r="B15305">
        <v>888</v>
      </c>
      <c r="C15305" s="3" t="str">
        <f>HYPERLINK("http://www.uniprot.org/uniprot/Q2HRQ4","tr|Q2HRQ4|Q2HRQ4_MEDTR")</f>
        <v>tr|Q2HRQ4|Q2HRQ4_MEDTR</v>
      </c>
      <c r="D15305" t="s">
        <v>22750</v>
      </c>
      <c r="E15305">
        <v>32.78</v>
      </c>
      <c r="F15305">
        <v>302</v>
      </c>
      <c r="G15305">
        <v>203</v>
      </c>
      <c r="H15305">
        <v>7</v>
      </c>
      <c r="I15305">
        <v>1</v>
      </c>
      <c r="J15305">
        <v>885</v>
      </c>
      <c r="K15305">
        <v>1</v>
      </c>
      <c r="L15305">
        <v>71</v>
      </c>
      <c r="M15305">
        <v>358</v>
      </c>
      <c r="N15305" t="s">
        <v>18</v>
      </c>
      <c r="O15305" s="1">
        <v>5.47139E-24</v>
      </c>
      <c r="P15305">
        <v>293</v>
      </c>
    </row>
    <row r="15306" spans="1:16" x14ac:dyDescent="0.25">
      <c r="A15306" t="s">
        <v>22751</v>
      </c>
      <c r="B15306">
        <v>804</v>
      </c>
      <c r="C15306" s="3" t="str">
        <f>HYPERLINK("http://www.uniprot.org/uniprot/G7J6P4","tr|G7J6P4|G7J6P4_MEDTR")</f>
        <v>tr|G7J6P4|G7J6P4_MEDTR</v>
      </c>
      <c r="D15306" t="s">
        <v>22752</v>
      </c>
      <c r="E15306">
        <v>86.14</v>
      </c>
      <c r="F15306">
        <v>267</v>
      </c>
      <c r="G15306">
        <v>37</v>
      </c>
      <c r="H15306">
        <v>0</v>
      </c>
      <c r="I15306">
        <v>1</v>
      </c>
      <c r="J15306">
        <v>801</v>
      </c>
      <c r="K15306">
        <v>1</v>
      </c>
      <c r="L15306">
        <v>1</v>
      </c>
      <c r="M15306">
        <v>267</v>
      </c>
      <c r="N15306" t="s">
        <v>18</v>
      </c>
      <c r="O15306" s="1">
        <v>1.1554999999999999E-128</v>
      </c>
      <c r="P15306">
        <v>1195</v>
      </c>
    </row>
    <row r="15307" spans="1:16" x14ac:dyDescent="0.25">
      <c r="A15307" t="s">
        <v>22753</v>
      </c>
      <c r="B15307">
        <v>3144</v>
      </c>
      <c r="C15307" s="3" t="str">
        <f>HYPERLINK("http://www.uniprot.org/uniprot/G7IKW0","tr|G7IKW0|G7IKW0_MEDTR")</f>
        <v>tr|G7IKW0|G7IKW0_MEDTR</v>
      </c>
      <c r="D15307" t="s">
        <v>22754</v>
      </c>
      <c r="E15307">
        <v>84.93</v>
      </c>
      <c r="F15307">
        <v>1049</v>
      </c>
      <c r="G15307">
        <v>158</v>
      </c>
      <c r="H15307">
        <v>2</v>
      </c>
      <c r="I15307">
        <v>1</v>
      </c>
      <c r="J15307">
        <v>3141</v>
      </c>
      <c r="K15307">
        <v>1</v>
      </c>
      <c r="L15307">
        <v>1</v>
      </c>
      <c r="M15307">
        <v>1048</v>
      </c>
      <c r="N15307" t="s">
        <v>18</v>
      </c>
      <c r="O15307">
        <v>0</v>
      </c>
      <c r="P15307">
        <v>4517</v>
      </c>
    </row>
    <row r="15308" spans="1:16" x14ac:dyDescent="0.25">
      <c r="A15308" t="s">
        <v>22755</v>
      </c>
      <c r="B15308">
        <v>564</v>
      </c>
      <c r="C15308" s="3" t="str">
        <f>HYPERLINK("http://www.uniprot.org/uniprot/I3SRP8","tr|I3SRP8|I3SRP8_LOTJA")</f>
        <v>tr|I3SRP8|I3SRP8_LOTJA</v>
      </c>
      <c r="D15308" t="s">
        <v>93</v>
      </c>
      <c r="E15308">
        <v>68.8</v>
      </c>
      <c r="F15308">
        <v>109</v>
      </c>
      <c r="G15308">
        <v>34</v>
      </c>
      <c r="H15308">
        <v>1</v>
      </c>
      <c r="I15308">
        <v>181</v>
      </c>
      <c r="J15308">
        <v>504</v>
      </c>
      <c r="K15308">
        <v>1</v>
      </c>
      <c r="L15308">
        <v>56</v>
      </c>
      <c r="M15308">
        <v>164</v>
      </c>
      <c r="N15308" t="s">
        <v>18</v>
      </c>
      <c r="O15308" s="1">
        <v>6.5477099999999998E-33</v>
      </c>
      <c r="P15308">
        <v>366</v>
      </c>
    </row>
    <row r="15309" spans="1:16" x14ac:dyDescent="0.25">
      <c r="A15309" t="s">
        <v>22756</v>
      </c>
      <c r="B15309">
        <v>411</v>
      </c>
      <c r="C15309" s="3" t="str">
        <f>HYPERLINK("http://www.uniprot.org/uniprot/G7K7B0","tr|G7K7B0|G7K7B0_MEDTR")</f>
        <v>tr|G7K7B0|G7K7B0_MEDTR</v>
      </c>
      <c r="D15309" t="s">
        <v>22757</v>
      </c>
      <c r="E15309">
        <v>80.569999999999993</v>
      </c>
      <c r="F15309">
        <v>139</v>
      </c>
      <c r="G15309">
        <v>27</v>
      </c>
      <c r="H15309">
        <v>3</v>
      </c>
      <c r="I15309">
        <v>1</v>
      </c>
      <c r="J15309">
        <v>408</v>
      </c>
      <c r="K15309">
        <v>1</v>
      </c>
      <c r="L15309">
        <v>1</v>
      </c>
      <c r="M15309">
        <v>134</v>
      </c>
      <c r="N15309" t="s">
        <v>18</v>
      </c>
      <c r="O15309" s="1">
        <v>6.4983399999999994E-58</v>
      </c>
      <c r="P15309">
        <v>581</v>
      </c>
    </row>
    <row r="15310" spans="1:16" x14ac:dyDescent="0.25">
      <c r="A15310" t="s">
        <v>22758</v>
      </c>
      <c r="B15310">
        <v>1002</v>
      </c>
      <c r="C15310" s="3" t="str">
        <f>HYPERLINK("http://www.uniprot.org/uniprot/G7K7G4","tr|G7K7G4|G7K7G4_MEDTR")</f>
        <v>tr|G7K7G4|G7K7G4_MEDTR</v>
      </c>
      <c r="D15310" t="s">
        <v>22759</v>
      </c>
      <c r="E15310">
        <v>84.68</v>
      </c>
      <c r="F15310">
        <v>333</v>
      </c>
      <c r="G15310">
        <v>51</v>
      </c>
      <c r="H15310">
        <v>0</v>
      </c>
      <c r="I15310">
        <v>1</v>
      </c>
      <c r="J15310">
        <v>999</v>
      </c>
      <c r="K15310">
        <v>1</v>
      </c>
      <c r="L15310">
        <v>23</v>
      </c>
      <c r="M15310">
        <v>355</v>
      </c>
      <c r="N15310" t="s">
        <v>18</v>
      </c>
      <c r="O15310" s="1">
        <v>3.2952E-164</v>
      </c>
      <c r="P15310">
        <v>1503</v>
      </c>
    </row>
    <row r="15311" spans="1:16" x14ac:dyDescent="0.25">
      <c r="A15311" t="s">
        <v>22760</v>
      </c>
      <c r="B15311">
        <v>810</v>
      </c>
      <c r="C15311" s="3" t="str">
        <f>HYPERLINK("http://www.uniprot.org/uniprot/G7KSU5","tr|G7KSU5|G7KSU5_MEDTR")</f>
        <v>tr|G7KSU5|G7KSU5_MEDTR</v>
      </c>
      <c r="D15311" t="s">
        <v>22761</v>
      </c>
      <c r="E15311">
        <v>78.069999999999993</v>
      </c>
      <c r="F15311">
        <v>260</v>
      </c>
      <c r="G15311">
        <v>57</v>
      </c>
      <c r="H15311">
        <v>21</v>
      </c>
      <c r="I15311">
        <v>91</v>
      </c>
      <c r="J15311">
        <v>807</v>
      </c>
      <c r="K15311">
        <v>1</v>
      </c>
      <c r="L15311">
        <v>34</v>
      </c>
      <c r="M15311">
        <v>293</v>
      </c>
      <c r="N15311" t="s">
        <v>18</v>
      </c>
      <c r="O15311" s="1">
        <v>1.8238499999999999E-105</v>
      </c>
      <c r="P15311">
        <v>995</v>
      </c>
    </row>
    <row r="15312" spans="1:16" x14ac:dyDescent="0.25">
      <c r="A15312" t="s">
        <v>22762</v>
      </c>
      <c r="B15312">
        <v>966</v>
      </c>
      <c r="C15312" s="3" t="str">
        <f>HYPERLINK("http://www.uniprot.org/uniprot/G7L2P5","tr|G7L2P5|G7L2P5_MEDTR")</f>
        <v>tr|G7L2P5|G7L2P5_MEDTR</v>
      </c>
      <c r="D15312" t="s">
        <v>22763</v>
      </c>
      <c r="E15312">
        <v>83.17</v>
      </c>
      <c r="F15312">
        <v>321</v>
      </c>
      <c r="G15312">
        <v>54</v>
      </c>
      <c r="H15312">
        <v>0</v>
      </c>
      <c r="I15312">
        <v>1</v>
      </c>
      <c r="J15312">
        <v>963</v>
      </c>
      <c r="K15312">
        <v>1</v>
      </c>
      <c r="L15312">
        <v>1</v>
      </c>
      <c r="M15312">
        <v>318</v>
      </c>
      <c r="N15312" t="s">
        <v>18</v>
      </c>
      <c r="O15312" s="1">
        <v>4.09432E-148</v>
      </c>
      <c r="P15312">
        <v>1364</v>
      </c>
    </row>
    <row r="15313" spans="1:16" x14ac:dyDescent="0.25">
      <c r="A15313" t="s">
        <v>22764</v>
      </c>
      <c r="B15313">
        <v>1158</v>
      </c>
      <c r="C15313" s="3" t="str">
        <f>HYPERLINK("http://www.uniprot.org/uniprot/G7KXU5","tr|G7KXU5|G7KXU5_MEDTR")</f>
        <v>tr|G7KXU5|G7KXU5_MEDTR</v>
      </c>
      <c r="D15313" t="s">
        <v>22765</v>
      </c>
      <c r="E15313">
        <v>54.04</v>
      </c>
      <c r="F15313">
        <v>383</v>
      </c>
      <c r="G15313">
        <v>176</v>
      </c>
      <c r="H15313">
        <v>2</v>
      </c>
      <c r="I15313">
        <v>1</v>
      </c>
      <c r="J15313">
        <v>1143</v>
      </c>
      <c r="K15313">
        <v>1</v>
      </c>
      <c r="L15313">
        <v>1</v>
      </c>
      <c r="M15313">
        <v>368</v>
      </c>
      <c r="N15313" t="s">
        <v>18</v>
      </c>
      <c r="O15313" s="1">
        <v>2.4873600000000002E-100</v>
      </c>
      <c r="P15313">
        <v>953</v>
      </c>
    </row>
    <row r="15314" spans="1:16" x14ac:dyDescent="0.25">
      <c r="A15314" t="s">
        <v>22766</v>
      </c>
      <c r="B15314">
        <v>210</v>
      </c>
      <c r="C15314" s="3" t="str">
        <f>HYPERLINK("http://www.uniprot.org/uniprot/G7KEH3","tr|G7KEH3|G7KEH3_MEDTR")</f>
        <v>tr|G7KEH3|G7KEH3_MEDTR</v>
      </c>
      <c r="D15314" t="s">
        <v>3793</v>
      </c>
      <c r="E15314">
        <v>71.010000000000005</v>
      </c>
      <c r="F15314">
        <v>69</v>
      </c>
      <c r="G15314">
        <v>20</v>
      </c>
      <c r="H15314">
        <v>1</v>
      </c>
      <c r="I15314">
        <v>1</v>
      </c>
      <c r="J15314">
        <v>204</v>
      </c>
      <c r="K15314">
        <v>1</v>
      </c>
      <c r="L15314">
        <v>15</v>
      </c>
      <c r="M15314">
        <v>83</v>
      </c>
      <c r="N15314" t="s">
        <v>18</v>
      </c>
      <c r="O15314" s="1">
        <v>1.11393E-20</v>
      </c>
      <c r="P15314">
        <v>260</v>
      </c>
    </row>
    <row r="15315" spans="1:16" x14ac:dyDescent="0.25">
      <c r="A15315" t="s">
        <v>22767</v>
      </c>
      <c r="B15315">
        <v>1560</v>
      </c>
      <c r="C15315" s="3" t="str">
        <f>HYPERLINK("http://www.uniprot.org/uniprot/K7LKK1","tr|K7LKK1|K7LKK1_SOYBN")</f>
        <v>tr|K7LKK1|K7LKK1_SOYBN</v>
      </c>
      <c r="D15315" t="s">
        <v>28</v>
      </c>
      <c r="E15315">
        <v>52.7</v>
      </c>
      <c r="F15315">
        <v>592</v>
      </c>
      <c r="G15315">
        <v>280</v>
      </c>
      <c r="H15315">
        <v>75</v>
      </c>
      <c r="I15315">
        <v>1</v>
      </c>
      <c r="J15315">
        <v>1551</v>
      </c>
      <c r="K15315">
        <v>1</v>
      </c>
      <c r="L15315">
        <v>1</v>
      </c>
      <c r="M15315">
        <v>554</v>
      </c>
      <c r="N15315" t="s">
        <v>18</v>
      </c>
      <c r="O15315" s="1">
        <v>3.2761200000000001E-136</v>
      </c>
      <c r="P15315">
        <v>1264</v>
      </c>
    </row>
    <row r="15316" spans="1:16" x14ac:dyDescent="0.25">
      <c r="A15316" t="s">
        <v>22768</v>
      </c>
      <c r="B15316">
        <v>729</v>
      </c>
      <c r="C15316" s="3" t="str">
        <f>HYPERLINK("http://www.uniprot.org/uniprot/I1ND32","tr|I1ND32|I1ND32_SOYBN")</f>
        <v>tr|I1ND32|I1ND32_SOYBN</v>
      </c>
      <c r="D15316" t="s">
        <v>28</v>
      </c>
      <c r="E15316">
        <v>78.28</v>
      </c>
      <c r="F15316">
        <v>221</v>
      </c>
      <c r="G15316">
        <v>48</v>
      </c>
      <c r="H15316">
        <v>0</v>
      </c>
      <c r="I15316">
        <v>58</v>
      </c>
      <c r="J15316">
        <v>720</v>
      </c>
      <c r="K15316">
        <v>1</v>
      </c>
      <c r="L15316">
        <v>20</v>
      </c>
      <c r="M15316">
        <v>239</v>
      </c>
      <c r="N15316" t="s">
        <v>18</v>
      </c>
      <c r="O15316" s="1">
        <v>2.0070100000000001E-94</v>
      </c>
      <c r="P15316">
        <v>899</v>
      </c>
    </row>
    <row r="15317" spans="1:16" x14ac:dyDescent="0.25">
      <c r="A15317" t="s">
        <v>22769</v>
      </c>
      <c r="B15317">
        <v>1158</v>
      </c>
      <c r="C15317" s="3" t="str">
        <f>HYPERLINK("http://www.uniprot.org/uniprot/I1K9T3","tr|I1K9T3|I1K9T3_SOYBN")</f>
        <v>tr|I1K9T3|I1K9T3_SOYBN</v>
      </c>
      <c r="D15317" t="s">
        <v>1187</v>
      </c>
      <c r="E15317">
        <v>62.85</v>
      </c>
      <c r="F15317">
        <v>385</v>
      </c>
      <c r="G15317">
        <v>143</v>
      </c>
      <c r="H15317">
        <v>0</v>
      </c>
      <c r="I15317">
        <v>1</v>
      </c>
      <c r="J15317">
        <v>1155</v>
      </c>
      <c r="K15317">
        <v>1</v>
      </c>
      <c r="L15317">
        <v>44</v>
      </c>
      <c r="M15317">
        <v>422</v>
      </c>
      <c r="N15317" t="s">
        <v>18</v>
      </c>
      <c r="O15317" s="1">
        <v>6.5003100000000002E-125</v>
      </c>
      <c r="P15317">
        <v>1165</v>
      </c>
    </row>
    <row r="15318" spans="1:16" x14ac:dyDescent="0.25">
      <c r="A15318" t="s">
        <v>22770</v>
      </c>
      <c r="B15318">
        <v>966</v>
      </c>
      <c r="C15318" s="3" t="str">
        <f>HYPERLINK("http://www.uniprot.org/uniprot/G7J6F8","tr|G7J6F8|G7J6F8_MEDTR")</f>
        <v>tr|G7J6F8|G7J6F8_MEDTR</v>
      </c>
      <c r="D15318" t="s">
        <v>22771</v>
      </c>
      <c r="E15318">
        <v>69.930000000000007</v>
      </c>
      <c r="F15318">
        <v>326</v>
      </c>
      <c r="G15318">
        <v>98</v>
      </c>
      <c r="H15318">
        <v>6</v>
      </c>
      <c r="I15318">
        <v>1</v>
      </c>
      <c r="J15318">
        <v>960</v>
      </c>
      <c r="K15318">
        <v>1</v>
      </c>
      <c r="L15318">
        <v>1</v>
      </c>
      <c r="M15318">
        <v>324</v>
      </c>
      <c r="N15318" t="s">
        <v>18</v>
      </c>
      <c r="O15318" s="1">
        <v>2.3411300000000001E-119</v>
      </c>
      <c r="P15318">
        <v>1116</v>
      </c>
    </row>
    <row r="15319" spans="1:16" x14ac:dyDescent="0.25">
      <c r="A15319" t="s">
        <v>22772</v>
      </c>
      <c r="B15319">
        <v>999</v>
      </c>
      <c r="C15319" s="3" t="str">
        <f>HYPERLINK("http://www.uniprot.org/uniprot/K7LAI3","tr|K7LAI3|K7LAI3_SOYBN")</f>
        <v>tr|K7LAI3|K7LAI3_SOYBN</v>
      </c>
      <c r="D15319" t="s">
        <v>28</v>
      </c>
      <c r="E15319">
        <v>84.61</v>
      </c>
      <c r="F15319">
        <v>104</v>
      </c>
      <c r="G15319">
        <v>16</v>
      </c>
      <c r="H15319">
        <v>0</v>
      </c>
      <c r="I15319">
        <v>130</v>
      </c>
      <c r="J15319">
        <v>441</v>
      </c>
      <c r="K15319">
        <v>1</v>
      </c>
      <c r="L15319">
        <v>86</v>
      </c>
      <c r="M15319">
        <v>189</v>
      </c>
      <c r="N15319" t="s">
        <v>18</v>
      </c>
      <c r="O15319" s="1">
        <v>1.57644E-41</v>
      </c>
      <c r="P15319">
        <v>445</v>
      </c>
    </row>
    <row r="15320" spans="1:16" x14ac:dyDescent="0.25">
      <c r="A15320" t="s">
        <v>22773</v>
      </c>
      <c r="B15320">
        <v>2043</v>
      </c>
      <c r="C15320" s="3" t="str">
        <f>HYPERLINK("http://www.uniprot.org/uniprot/G7I2H0","tr|G7I2H0|G7I2H0_MEDTR")</f>
        <v>tr|G7I2H0|G7I2H0_MEDTR</v>
      </c>
      <c r="D15320" t="s">
        <v>144</v>
      </c>
      <c r="E15320">
        <v>33.72</v>
      </c>
      <c r="F15320">
        <v>338</v>
      </c>
      <c r="G15320">
        <v>224</v>
      </c>
      <c r="H15320">
        <v>2</v>
      </c>
      <c r="I15320">
        <v>964</v>
      </c>
      <c r="J15320">
        <v>1971</v>
      </c>
      <c r="K15320">
        <v>1</v>
      </c>
      <c r="L15320">
        <v>27</v>
      </c>
      <c r="M15320">
        <v>313</v>
      </c>
      <c r="N15320" t="s">
        <v>18</v>
      </c>
      <c r="O15320" s="1">
        <v>2.5907000000000001E-38</v>
      </c>
      <c r="P15320">
        <v>421</v>
      </c>
    </row>
    <row r="15321" spans="1:16" x14ac:dyDescent="0.25">
      <c r="A15321" t="s">
        <v>22774</v>
      </c>
      <c r="B15321">
        <v>1959</v>
      </c>
      <c r="C15321" s="3" t="str">
        <f>HYPERLINK("http://www.uniprot.org/uniprot/G7JHJ3","tr|G7JHJ3|G7JHJ3_MEDTR")</f>
        <v>tr|G7JHJ3|G7JHJ3_MEDTR</v>
      </c>
      <c r="D15321" t="s">
        <v>22775</v>
      </c>
      <c r="E15321">
        <v>87.57</v>
      </c>
      <c r="F15321">
        <v>652</v>
      </c>
      <c r="G15321">
        <v>81</v>
      </c>
      <c r="H15321">
        <v>0</v>
      </c>
      <c r="I15321">
        <v>1</v>
      </c>
      <c r="J15321">
        <v>1956</v>
      </c>
      <c r="K15321">
        <v>1</v>
      </c>
      <c r="L15321">
        <v>1</v>
      </c>
      <c r="M15321">
        <v>646</v>
      </c>
      <c r="N15321" t="s">
        <v>18</v>
      </c>
      <c r="O15321">
        <v>0</v>
      </c>
      <c r="P15321">
        <v>2904</v>
      </c>
    </row>
    <row r="15322" spans="1:16" x14ac:dyDescent="0.25">
      <c r="A15322" t="s">
        <v>22776</v>
      </c>
      <c r="B15322">
        <v>963</v>
      </c>
      <c r="C15322" s="3" t="str">
        <f>HYPERLINK("http://www.uniprot.org/uniprot/G7JEX0","tr|G7JEX0|G7JEX0_MEDTR")</f>
        <v>tr|G7JEX0|G7JEX0_MEDTR</v>
      </c>
      <c r="D15322" t="s">
        <v>22777</v>
      </c>
      <c r="E15322">
        <v>81.93</v>
      </c>
      <c r="F15322">
        <v>321</v>
      </c>
      <c r="G15322">
        <v>58</v>
      </c>
      <c r="H15322">
        <v>1</v>
      </c>
      <c r="I15322">
        <v>1</v>
      </c>
      <c r="J15322">
        <v>960</v>
      </c>
      <c r="K15322">
        <v>1</v>
      </c>
      <c r="L15322">
        <v>1</v>
      </c>
      <c r="M15322">
        <v>319</v>
      </c>
      <c r="N15322" t="s">
        <v>18</v>
      </c>
      <c r="O15322" s="1">
        <v>9.1118299999999994E-132</v>
      </c>
      <c r="P15322">
        <v>1223</v>
      </c>
    </row>
    <row r="15323" spans="1:16" x14ac:dyDescent="0.25">
      <c r="A15323" t="s">
        <v>22778</v>
      </c>
      <c r="B15323">
        <v>360</v>
      </c>
      <c r="C15323" s="3" t="str">
        <f>HYPERLINK("http://www.uniprot.org/uniprot/G7LI94","tr|G7LI94|G7LI94_MEDTR")</f>
        <v>tr|G7LI94|G7LI94_MEDTR</v>
      </c>
      <c r="D15323" t="s">
        <v>5065</v>
      </c>
      <c r="E15323">
        <v>90.76</v>
      </c>
      <c r="F15323">
        <v>65</v>
      </c>
      <c r="G15323">
        <v>6</v>
      </c>
      <c r="H15323">
        <v>0</v>
      </c>
      <c r="I15323">
        <v>163</v>
      </c>
      <c r="J15323">
        <v>357</v>
      </c>
      <c r="K15323">
        <v>1</v>
      </c>
      <c r="L15323">
        <v>2</v>
      </c>
      <c r="M15323">
        <v>66</v>
      </c>
      <c r="N15323" t="s">
        <v>18</v>
      </c>
      <c r="O15323" s="1">
        <v>4.5859399999999997E-27</v>
      </c>
      <c r="P15323">
        <v>315</v>
      </c>
    </row>
    <row r="15324" spans="1:16" x14ac:dyDescent="0.25">
      <c r="A15324" t="s">
        <v>22779</v>
      </c>
      <c r="B15324">
        <v>1380</v>
      </c>
      <c r="C15324" s="3" t="str">
        <f>HYPERLINK("http://www.uniprot.org/uniprot/I1MS12","tr|I1MS12|I1MS12_SOYBN")</f>
        <v>tr|I1MS12|I1MS12_SOYBN</v>
      </c>
      <c r="D15324" t="s">
        <v>99</v>
      </c>
      <c r="E15324">
        <v>83.93</v>
      </c>
      <c r="F15324">
        <v>442</v>
      </c>
      <c r="G15324">
        <v>71</v>
      </c>
      <c r="H15324">
        <v>0</v>
      </c>
      <c r="I15324">
        <v>52</v>
      </c>
      <c r="J15324">
        <v>1377</v>
      </c>
      <c r="K15324">
        <v>1</v>
      </c>
      <c r="L15324">
        <v>54</v>
      </c>
      <c r="M15324">
        <v>495</v>
      </c>
      <c r="N15324" t="s">
        <v>18</v>
      </c>
      <c r="O15324">
        <v>0</v>
      </c>
      <c r="P15324">
        <v>2084</v>
      </c>
    </row>
    <row r="15325" spans="1:16" x14ac:dyDescent="0.25">
      <c r="A15325" t="s">
        <v>22780</v>
      </c>
      <c r="B15325">
        <v>1332</v>
      </c>
      <c r="C15325" s="3" t="str">
        <f>HYPERLINK("http://www.uniprot.org/uniprot/K7KYY5","tr|K7KYY5|K7KYY5_SOYBN")</f>
        <v>tr|K7KYY5|K7KYY5_SOYBN</v>
      </c>
      <c r="D15325" t="s">
        <v>117</v>
      </c>
      <c r="E15325">
        <v>82.72</v>
      </c>
      <c r="F15325">
        <v>440</v>
      </c>
      <c r="G15325">
        <v>76</v>
      </c>
      <c r="H15325">
        <v>0</v>
      </c>
      <c r="I15325">
        <v>10</v>
      </c>
      <c r="J15325">
        <v>1329</v>
      </c>
      <c r="K15325">
        <v>1</v>
      </c>
      <c r="L15325">
        <v>152</v>
      </c>
      <c r="M15325">
        <v>591</v>
      </c>
      <c r="N15325" t="s">
        <v>18</v>
      </c>
      <c r="O15325">
        <v>0</v>
      </c>
      <c r="P15325">
        <v>1957</v>
      </c>
    </row>
    <row r="15326" spans="1:16" x14ac:dyDescent="0.25">
      <c r="A15326" t="s">
        <v>22781</v>
      </c>
      <c r="B15326">
        <v>1113</v>
      </c>
      <c r="C15326" s="3" t="str">
        <f>HYPERLINK("http://www.uniprot.org/uniprot/G7JW51","tr|G7JW51|G7JW51_MEDTR")</f>
        <v>tr|G7JW51|G7JW51_MEDTR</v>
      </c>
      <c r="D15326" t="s">
        <v>22782</v>
      </c>
      <c r="E15326">
        <v>94.07</v>
      </c>
      <c r="F15326">
        <v>371</v>
      </c>
      <c r="G15326">
        <v>22</v>
      </c>
      <c r="H15326">
        <v>1</v>
      </c>
      <c r="I15326">
        <v>1</v>
      </c>
      <c r="J15326">
        <v>1110</v>
      </c>
      <c r="K15326">
        <v>1</v>
      </c>
      <c r="L15326">
        <v>1</v>
      </c>
      <c r="M15326">
        <v>369</v>
      </c>
      <c r="N15326" t="s">
        <v>18</v>
      </c>
      <c r="O15326">
        <v>0</v>
      </c>
      <c r="P15326">
        <v>1810</v>
      </c>
    </row>
    <row r="15327" spans="1:16" x14ac:dyDescent="0.25">
      <c r="A15327" t="s">
        <v>22783</v>
      </c>
      <c r="B15327">
        <v>573</v>
      </c>
      <c r="C15327" s="3" t="str">
        <f>HYPERLINK("http://www.uniprot.org/uniprot/G7K9A9","tr|G7K9A9|G7K9A9_MEDTR")</f>
        <v>tr|G7K9A9|G7K9A9_MEDTR</v>
      </c>
      <c r="D15327" t="s">
        <v>22784</v>
      </c>
      <c r="E15327">
        <v>63.44</v>
      </c>
      <c r="F15327">
        <v>186</v>
      </c>
      <c r="G15327">
        <v>68</v>
      </c>
      <c r="H15327">
        <v>0</v>
      </c>
      <c r="I15327">
        <v>13</v>
      </c>
      <c r="J15327">
        <v>570</v>
      </c>
      <c r="K15327">
        <v>1</v>
      </c>
      <c r="L15327">
        <v>7</v>
      </c>
      <c r="M15327">
        <v>187</v>
      </c>
      <c r="N15327" t="s">
        <v>18</v>
      </c>
      <c r="O15327" s="1">
        <v>3.53593E-53</v>
      </c>
      <c r="P15327">
        <v>541</v>
      </c>
    </row>
    <row r="15328" spans="1:16" x14ac:dyDescent="0.25">
      <c r="A15328" t="s">
        <v>22785</v>
      </c>
      <c r="B15328">
        <v>432</v>
      </c>
      <c r="C15328" s="3" t="str">
        <f>HYPERLINK("http://www.uniprot.org/uniprot/G7KWQ3","tr|G7KWQ3|G7KWQ3_MEDTR")</f>
        <v>tr|G7KWQ3|G7KWQ3_MEDTR</v>
      </c>
      <c r="D15328" t="s">
        <v>22786</v>
      </c>
      <c r="E15328">
        <v>87.8</v>
      </c>
      <c r="F15328">
        <v>123</v>
      </c>
      <c r="G15328">
        <v>15</v>
      </c>
      <c r="H15328">
        <v>0</v>
      </c>
      <c r="I15328">
        <v>1</v>
      </c>
      <c r="J15328">
        <v>369</v>
      </c>
      <c r="K15328">
        <v>1</v>
      </c>
      <c r="L15328">
        <v>204</v>
      </c>
      <c r="M15328">
        <v>326</v>
      </c>
      <c r="N15328" t="s">
        <v>18</v>
      </c>
      <c r="O15328" s="1">
        <v>4.06786E-60</v>
      </c>
      <c r="P15328">
        <v>600</v>
      </c>
    </row>
    <row r="15329" spans="1:16" x14ac:dyDescent="0.25">
      <c r="A15329" t="s">
        <v>22787</v>
      </c>
      <c r="B15329">
        <v>1173</v>
      </c>
      <c r="C15329" s="3" t="str">
        <f>HYPERLINK("http://www.uniprot.org/uniprot/C7FDI5","tr|C7FDI5|C7FDI5_SOYBN")</f>
        <v>tr|C7FDI5|C7FDI5_SOYBN</v>
      </c>
      <c r="D15329" t="s">
        <v>717</v>
      </c>
      <c r="E15329">
        <v>50.26</v>
      </c>
      <c r="F15329">
        <v>372</v>
      </c>
      <c r="G15329">
        <v>185</v>
      </c>
      <c r="H15329">
        <v>4</v>
      </c>
      <c r="I15329">
        <v>1</v>
      </c>
      <c r="J15329">
        <v>1104</v>
      </c>
      <c r="K15329">
        <v>1</v>
      </c>
      <c r="L15329">
        <v>694</v>
      </c>
      <c r="M15329">
        <v>1060</v>
      </c>
      <c r="N15329" t="s">
        <v>18</v>
      </c>
      <c r="O15329" s="1">
        <v>5.4667399999999996E-103</v>
      </c>
      <c r="P15329">
        <v>976</v>
      </c>
    </row>
    <row r="15330" spans="1:16" x14ac:dyDescent="0.25">
      <c r="A15330" t="s">
        <v>22788</v>
      </c>
      <c r="B15330">
        <v>729</v>
      </c>
      <c r="C15330" s="3" t="str">
        <f>HYPERLINK("http://www.uniprot.org/uniprot/G7L5I9","tr|G7L5I9|G7L5I9_MEDTR")</f>
        <v>tr|G7L5I9|G7L5I9_MEDTR</v>
      </c>
      <c r="D15330" t="s">
        <v>22789</v>
      </c>
      <c r="E15330">
        <v>62.8</v>
      </c>
      <c r="F15330">
        <v>242</v>
      </c>
      <c r="G15330">
        <v>90</v>
      </c>
      <c r="H15330">
        <v>0</v>
      </c>
      <c r="I15330">
        <v>1</v>
      </c>
      <c r="J15330">
        <v>726</v>
      </c>
      <c r="K15330">
        <v>1</v>
      </c>
      <c r="L15330">
        <v>1</v>
      </c>
      <c r="M15330">
        <v>229</v>
      </c>
      <c r="N15330" t="s">
        <v>18</v>
      </c>
      <c r="O15330" s="1">
        <v>1.2658899999999999E-72</v>
      </c>
      <c r="P15330">
        <v>711</v>
      </c>
    </row>
    <row r="15331" spans="1:16" x14ac:dyDescent="0.25">
      <c r="A15331" t="s">
        <v>22790</v>
      </c>
      <c r="B15331">
        <v>1218</v>
      </c>
      <c r="C15331" s="3" t="str">
        <f>HYPERLINK("http://www.uniprot.org/uniprot/K7LDJ6","tr|K7LDJ6|K7LDJ6_SOYBN")</f>
        <v>tr|K7LDJ6|K7LDJ6_SOYBN</v>
      </c>
      <c r="D15331" t="s">
        <v>28</v>
      </c>
      <c r="E15331">
        <v>70.760000000000005</v>
      </c>
      <c r="F15331">
        <v>407</v>
      </c>
      <c r="G15331">
        <v>119</v>
      </c>
      <c r="H15331">
        <v>3</v>
      </c>
      <c r="I15331">
        <v>1</v>
      </c>
      <c r="J15331">
        <v>1212</v>
      </c>
      <c r="K15331">
        <v>1</v>
      </c>
      <c r="L15331">
        <v>371</v>
      </c>
      <c r="M15331">
        <v>776</v>
      </c>
      <c r="N15331" t="s">
        <v>18</v>
      </c>
      <c r="O15331" s="1">
        <v>3.5333099999999998E-169</v>
      </c>
      <c r="P15331">
        <v>1547</v>
      </c>
    </row>
    <row r="15332" spans="1:16" x14ac:dyDescent="0.25">
      <c r="A15332" t="s">
        <v>22791</v>
      </c>
      <c r="B15332">
        <v>1470</v>
      </c>
      <c r="C15332" s="3" t="str">
        <f>HYPERLINK("http://www.uniprot.org/uniprot/K7MAR1","tr|K7MAR1|K7MAR1_SOYBN")</f>
        <v>tr|K7MAR1|K7MAR1_SOYBN</v>
      </c>
      <c r="D15332" t="s">
        <v>117</v>
      </c>
      <c r="E15332">
        <v>77.7</v>
      </c>
      <c r="F15332">
        <v>489</v>
      </c>
      <c r="G15332">
        <v>109</v>
      </c>
      <c r="H15332">
        <v>8</v>
      </c>
      <c r="I15332">
        <v>16</v>
      </c>
      <c r="J15332">
        <v>1458</v>
      </c>
      <c r="K15332">
        <v>1</v>
      </c>
      <c r="L15332">
        <v>29</v>
      </c>
      <c r="M15332">
        <v>517</v>
      </c>
      <c r="N15332" t="s">
        <v>18</v>
      </c>
      <c r="O15332">
        <v>0</v>
      </c>
      <c r="P15332">
        <v>2106</v>
      </c>
    </row>
    <row r="15333" spans="1:16" x14ac:dyDescent="0.25">
      <c r="A15333" t="s">
        <v>22792</v>
      </c>
      <c r="B15333">
        <v>2052</v>
      </c>
      <c r="C15333" s="3" t="str">
        <f>HYPERLINK("http://www.uniprot.org/uniprot/I1MG49","tr|I1MG49|I1MG49_SOYBN")</f>
        <v>tr|I1MG49|I1MG49_SOYBN</v>
      </c>
      <c r="D15333" t="s">
        <v>28</v>
      </c>
      <c r="E15333">
        <v>59.04</v>
      </c>
      <c r="F15333">
        <v>713</v>
      </c>
      <c r="G15333">
        <v>292</v>
      </c>
      <c r="H15333">
        <v>30</v>
      </c>
      <c r="I15333">
        <v>1</v>
      </c>
      <c r="J15333">
        <v>2049</v>
      </c>
      <c r="K15333">
        <v>1</v>
      </c>
      <c r="L15333">
        <v>1</v>
      </c>
      <c r="M15333">
        <v>671</v>
      </c>
      <c r="N15333" t="s">
        <v>18</v>
      </c>
      <c r="O15333">
        <v>0</v>
      </c>
      <c r="P15333">
        <v>1883</v>
      </c>
    </row>
    <row r="15334" spans="1:16" x14ac:dyDescent="0.25">
      <c r="A15334" t="s">
        <v>22793</v>
      </c>
      <c r="B15334">
        <v>771</v>
      </c>
      <c r="C15334" s="3" t="str">
        <f>HYPERLINK("http://www.uniprot.org/uniprot/G7JWR5","tr|G7JWR5|G7JWR5_MEDTR")</f>
        <v>tr|G7JWR5|G7JWR5_MEDTR</v>
      </c>
      <c r="D15334" t="s">
        <v>4803</v>
      </c>
      <c r="E15334">
        <v>56.2</v>
      </c>
      <c r="F15334">
        <v>290</v>
      </c>
      <c r="G15334">
        <v>127</v>
      </c>
      <c r="H15334">
        <v>42</v>
      </c>
      <c r="I15334">
        <v>13</v>
      </c>
      <c r="J15334">
        <v>756</v>
      </c>
      <c r="K15334">
        <v>1</v>
      </c>
      <c r="L15334">
        <v>425</v>
      </c>
      <c r="M15334">
        <v>714</v>
      </c>
      <c r="N15334" t="s">
        <v>18</v>
      </c>
      <c r="O15334" s="1">
        <v>1.5127500000000001E-82</v>
      </c>
      <c r="P15334">
        <v>797</v>
      </c>
    </row>
    <row r="15335" spans="1:16" x14ac:dyDescent="0.25">
      <c r="A15335" t="s">
        <v>22794</v>
      </c>
      <c r="B15335">
        <v>384</v>
      </c>
      <c r="C15335" s="3" t="str">
        <f>HYPERLINK("http://www.uniprot.org/uniprot/G7JPJ3","tr|G7JPJ3|G7JPJ3_MEDTR")</f>
        <v>tr|G7JPJ3|G7JPJ3_MEDTR</v>
      </c>
      <c r="D15335" t="s">
        <v>22795</v>
      </c>
      <c r="E15335">
        <v>50</v>
      </c>
      <c r="F15335">
        <v>126</v>
      </c>
      <c r="G15335">
        <v>63</v>
      </c>
      <c r="H15335">
        <v>4</v>
      </c>
      <c r="I15335">
        <v>1</v>
      </c>
      <c r="J15335">
        <v>366</v>
      </c>
      <c r="K15335">
        <v>1</v>
      </c>
      <c r="L15335">
        <v>14</v>
      </c>
      <c r="M15335">
        <v>136</v>
      </c>
      <c r="N15335" t="s">
        <v>18</v>
      </c>
      <c r="O15335" s="1">
        <v>8.9356499999999995E-23</v>
      </c>
      <c r="P15335">
        <v>278</v>
      </c>
    </row>
    <row r="15336" spans="1:16" x14ac:dyDescent="0.25">
      <c r="A15336" t="s">
        <v>22796</v>
      </c>
      <c r="B15336">
        <v>498</v>
      </c>
      <c r="C15336" s="3" t="str">
        <f>HYPERLINK("http://www.uniprot.org/uniprot/I3SKX5","tr|I3SKX5|I3SKX5_MEDTR")</f>
        <v>tr|I3SKX5|I3SKX5_MEDTR</v>
      </c>
      <c r="D15336" t="s">
        <v>22</v>
      </c>
      <c r="E15336">
        <v>78.81</v>
      </c>
      <c r="F15336">
        <v>118</v>
      </c>
      <c r="G15336">
        <v>25</v>
      </c>
      <c r="H15336">
        <v>0</v>
      </c>
      <c r="I15336">
        <v>97</v>
      </c>
      <c r="J15336">
        <v>450</v>
      </c>
      <c r="K15336">
        <v>1</v>
      </c>
      <c r="L15336">
        <v>74</v>
      </c>
      <c r="M15336">
        <v>191</v>
      </c>
      <c r="N15336" t="s">
        <v>18</v>
      </c>
      <c r="O15336" s="1">
        <v>2.4287600000000002E-44</v>
      </c>
      <c r="P15336">
        <v>464</v>
      </c>
    </row>
    <row r="15337" spans="1:16" x14ac:dyDescent="0.25">
      <c r="A15337" t="s">
        <v>22797</v>
      </c>
      <c r="B15337">
        <v>1860</v>
      </c>
      <c r="C15337" s="3" t="str">
        <f>HYPERLINK("http://www.uniprot.org/uniprot/I1NBD4","tr|I1NBD4|I1NBD4_SOYBN")</f>
        <v>tr|I1NBD4|I1NBD4_SOYBN</v>
      </c>
      <c r="D15337" t="s">
        <v>28</v>
      </c>
      <c r="E15337">
        <v>57.78</v>
      </c>
      <c r="F15337">
        <v>597</v>
      </c>
      <c r="G15337">
        <v>252</v>
      </c>
      <c r="H15337">
        <v>0</v>
      </c>
      <c r="I15337">
        <v>1</v>
      </c>
      <c r="J15337">
        <v>1791</v>
      </c>
      <c r="K15337">
        <v>1</v>
      </c>
      <c r="L15337">
        <v>1</v>
      </c>
      <c r="M15337">
        <v>586</v>
      </c>
      <c r="N15337" t="s">
        <v>18</v>
      </c>
      <c r="O15337" s="1">
        <v>3.6692199999999999E-169</v>
      </c>
      <c r="P15337">
        <v>1549</v>
      </c>
    </row>
    <row r="15338" spans="1:16" x14ac:dyDescent="0.25">
      <c r="A15338" t="s">
        <v>22798</v>
      </c>
      <c r="B15338">
        <v>1053</v>
      </c>
      <c r="C15338" s="3" t="str">
        <f>HYPERLINK("http://www.uniprot.org/uniprot/K4BHB4","tr|K4BHB4|K4BHB4_SOLLC")</f>
        <v>tr|K4BHB4|K4BHB4_SOLLC</v>
      </c>
      <c r="D15338" t="s">
        <v>22799</v>
      </c>
      <c r="E15338">
        <v>51.25</v>
      </c>
      <c r="F15338">
        <v>400</v>
      </c>
      <c r="G15338">
        <v>195</v>
      </c>
      <c r="H15338">
        <v>96</v>
      </c>
      <c r="I15338">
        <v>97</v>
      </c>
      <c r="J15338">
        <v>1008</v>
      </c>
      <c r="K15338">
        <v>1</v>
      </c>
      <c r="L15338">
        <v>1</v>
      </c>
      <c r="M15338">
        <v>400</v>
      </c>
      <c r="N15338" t="s">
        <v>18</v>
      </c>
      <c r="O15338" s="1">
        <v>1.0995799999999999E-104</v>
      </c>
      <c r="P15338">
        <v>990</v>
      </c>
    </row>
    <row r="15339" spans="1:16" x14ac:dyDescent="0.25">
      <c r="A15339" t="s">
        <v>22800</v>
      </c>
      <c r="B15339">
        <v>1278</v>
      </c>
      <c r="C15339" s="3" t="str">
        <f>HYPERLINK("http://www.uniprot.org/uniprot/G7IBZ3","tr|G7IBZ3|G7IBZ3_MEDTR")</f>
        <v>tr|G7IBZ3|G7IBZ3_MEDTR</v>
      </c>
      <c r="D15339" t="s">
        <v>22801</v>
      </c>
      <c r="E15339">
        <v>80.23</v>
      </c>
      <c r="F15339">
        <v>425</v>
      </c>
      <c r="G15339">
        <v>84</v>
      </c>
      <c r="H15339">
        <v>0</v>
      </c>
      <c r="I15339">
        <v>1</v>
      </c>
      <c r="J15339">
        <v>1275</v>
      </c>
      <c r="K15339">
        <v>1</v>
      </c>
      <c r="L15339">
        <v>1</v>
      </c>
      <c r="M15339">
        <v>424</v>
      </c>
      <c r="N15339" t="s">
        <v>18</v>
      </c>
      <c r="O15339">
        <v>0</v>
      </c>
      <c r="P15339">
        <v>1762</v>
      </c>
    </row>
    <row r="15340" spans="1:16" x14ac:dyDescent="0.25">
      <c r="A15340" t="s">
        <v>22802</v>
      </c>
      <c r="B15340">
        <v>891</v>
      </c>
      <c r="C15340" s="3" t="str">
        <f>HYPERLINK("http://www.uniprot.org/uniprot/B4UMX0","tr|B4UMX0|B4UMX0_CANGA")</f>
        <v>tr|B4UMX0|B4UMX0_CANGA</v>
      </c>
      <c r="D15340" t="s">
        <v>22803</v>
      </c>
      <c r="E15340">
        <v>27.41</v>
      </c>
      <c r="F15340">
        <v>197</v>
      </c>
      <c r="G15340">
        <v>143</v>
      </c>
      <c r="H15340">
        <v>12</v>
      </c>
      <c r="I15340">
        <v>278</v>
      </c>
      <c r="J15340">
        <v>832</v>
      </c>
      <c r="K15340">
        <v>-3</v>
      </c>
      <c r="L15340">
        <v>534</v>
      </c>
      <c r="M15340">
        <v>726</v>
      </c>
      <c r="N15340" t="s">
        <v>18</v>
      </c>
      <c r="O15340" s="1">
        <v>2.38435E-11</v>
      </c>
      <c r="P15340">
        <v>184</v>
      </c>
    </row>
    <row r="15341" spans="1:16" x14ac:dyDescent="0.25">
      <c r="A15341" t="s">
        <v>22804</v>
      </c>
      <c r="B15341">
        <v>867</v>
      </c>
      <c r="C15341" s="3" t="str">
        <f>HYPERLINK("http://www.uniprot.org/uniprot/I3SFV7","tr|I3SFV7|I3SFV7_MEDTR")</f>
        <v>tr|I3SFV7|I3SFV7_MEDTR</v>
      </c>
      <c r="D15341" t="s">
        <v>22</v>
      </c>
      <c r="E15341">
        <v>94.73</v>
      </c>
      <c r="F15341">
        <v>228</v>
      </c>
      <c r="G15341">
        <v>12</v>
      </c>
      <c r="H15341">
        <v>0</v>
      </c>
      <c r="I15341">
        <v>181</v>
      </c>
      <c r="J15341">
        <v>864</v>
      </c>
      <c r="K15341">
        <v>1</v>
      </c>
      <c r="L15341">
        <v>2</v>
      </c>
      <c r="M15341">
        <v>229</v>
      </c>
      <c r="N15341" t="s">
        <v>18</v>
      </c>
      <c r="O15341" s="1">
        <v>1.2908599999999999E-123</v>
      </c>
      <c r="P15341">
        <v>1152</v>
      </c>
    </row>
    <row r="15342" spans="1:16" x14ac:dyDescent="0.25">
      <c r="A15342" t="s">
        <v>22805</v>
      </c>
      <c r="B15342">
        <v>597</v>
      </c>
      <c r="C15342" s="3" t="str">
        <f>HYPERLINK("http://www.uniprot.org/uniprot/C6TKF9","tr|C6TKF9|C6TKF9_SOYBN")</f>
        <v>tr|C6TKF9|C6TKF9_SOYBN</v>
      </c>
      <c r="D15342" t="s">
        <v>210</v>
      </c>
      <c r="E15342">
        <v>67.78</v>
      </c>
      <c r="F15342">
        <v>149</v>
      </c>
      <c r="G15342">
        <v>48</v>
      </c>
      <c r="H15342">
        <v>0</v>
      </c>
      <c r="I15342">
        <v>148</v>
      </c>
      <c r="J15342">
        <v>594</v>
      </c>
      <c r="K15342">
        <v>1</v>
      </c>
      <c r="L15342">
        <v>46</v>
      </c>
      <c r="M15342">
        <v>184</v>
      </c>
      <c r="N15342" t="s">
        <v>18</v>
      </c>
      <c r="O15342" s="1">
        <v>3.8474499999999999E-48</v>
      </c>
      <c r="P15342">
        <v>498</v>
      </c>
    </row>
    <row r="15343" spans="1:16" x14ac:dyDescent="0.25">
      <c r="A15343" t="s">
        <v>22806</v>
      </c>
      <c r="B15343">
        <v>4014</v>
      </c>
      <c r="C15343" s="3" t="str">
        <f>HYPERLINK("http://www.uniprot.org/uniprot/I1KYU6","tr|I1KYU6|I1KYU6_SOYBN")</f>
        <v>tr|I1KYU6|I1KYU6_SOYBN</v>
      </c>
      <c r="D15343" t="s">
        <v>12871</v>
      </c>
      <c r="E15343">
        <v>88.77</v>
      </c>
      <c r="F15343">
        <v>846</v>
      </c>
      <c r="G15343">
        <v>95</v>
      </c>
      <c r="H15343">
        <v>5</v>
      </c>
      <c r="I15343">
        <v>1489</v>
      </c>
      <c r="J15343">
        <v>4011</v>
      </c>
      <c r="K15343">
        <v>1</v>
      </c>
      <c r="L15343">
        <v>1</v>
      </c>
      <c r="M15343">
        <v>846</v>
      </c>
      <c r="N15343" t="s">
        <v>18</v>
      </c>
      <c r="O15343">
        <v>0</v>
      </c>
      <c r="P15343">
        <v>3971</v>
      </c>
    </row>
    <row r="15344" spans="1:16" x14ac:dyDescent="0.25">
      <c r="A15344" t="s">
        <v>22807</v>
      </c>
      <c r="B15344">
        <v>1143</v>
      </c>
      <c r="C15344" s="3" t="str">
        <f>HYPERLINK("http://www.uniprot.org/uniprot/C7FDI5","tr|C7FDI5|C7FDI5_SOYBN")</f>
        <v>tr|C7FDI5|C7FDI5_SOYBN</v>
      </c>
      <c r="D15344" t="s">
        <v>717</v>
      </c>
      <c r="E15344">
        <v>49.17</v>
      </c>
      <c r="F15344">
        <v>362</v>
      </c>
      <c r="G15344">
        <v>184</v>
      </c>
      <c r="H15344">
        <v>4</v>
      </c>
      <c r="I15344">
        <v>1</v>
      </c>
      <c r="J15344">
        <v>1074</v>
      </c>
      <c r="K15344">
        <v>1</v>
      </c>
      <c r="L15344">
        <v>704</v>
      </c>
      <c r="M15344">
        <v>1060</v>
      </c>
      <c r="N15344" t="s">
        <v>18</v>
      </c>
      <c r="O15344" s="1">
        <v>1.2507500000000001E-96</v>
      </c>
      <c r="P15344">
        <v>921</v>
      </c>
    </row>
    <row r="15345" spans="1:16" x14ac:dyDescent="0.25">
      <c r="A15345" t="s">
        <v>22808</v>
      </c>
      <c r="B15345">
        <v>1362</v>
      </c>
      <c r="C15345" s="3" t="str">
        <f>HYPERLINK("http://www.uniprot.org/uniprot/Q2PEY0","tr|Q2PEY0|Q2PEY0_TRIPR")</f>
        <v>tr|Q2PEY0|Q2PEY0_TRIPR</v>
      </c>
      <c r="D15345" t="s">
        <v>22809</v>
      </c>
      <c r="E15345">
        <v>76.040000000000006</v>
      </c>
      <c r="F15345">
        <v>455</v>
      </c>
      <c r="G15345">
        <v>109</v>
      </c>
      <c r="H15345">
        <v>2</v>
      </c>
      <c r="I15345">
        <v>1</v>
      </c>
      <c r="J15345">
        <v>1359</v>
      </c>
      <c r="K15345">
        <v>1</v>
      </c>
      <c r="L15345">
        <v>1</v>
      </c>
      <c r="M15345">
        <v>447</v>
      </c>
      <c r="N15345" t="s">
        <v>18</v>
      </c>
      <c r="O15345">
        <v>0</v>
      </c>
      <c r="P15345">
        <v>1688</v>
      </c>
    </row>
    <row r="15346" spans="1:16" x14ac:dyDescent="0.25">
      <c r="A15346" t="s">
        <v>22810</v>
      </c>
      <c r="B15346">
        <v>699</v>
      </c>
      <c r="C15346" s="3" t="str">
        <f>HYPERLINK("http://www.uniprot.org/uniprot/I3SDQ3","tr|I3SDQ3|I3SDQ3_MEDTR")</f>
        <v>tr|I3SDQ3|I3SDQ3_MEDTR</v>
      </c>
      <c r="D15346" t="s">
        <v>4736</v>
      </c>
      <c r="E15346">
        <v>92.17</v>
      </c>
      <c r="F15346">
        <v>230</v>
      </c>
      <c r="G15346">
        <v>18</v>
      </c>
      <c r="H15346">
        <v>0</v>
      </c>
      <c r="I15346">
        <v>1</v>
      </c>
      <c r="J15346">
        <v>690</v>
      </c>
      <c r="K15346">
        <v>1</v>
      </c>
      <c r="L15346">
        <v>1</v>
      </c>
      <c r="M15346">
        <v>229</v>
      </c>
      <c r="N15346" t="s">
        <v>18</v>
      </c>
      <c r="O15346" s="1">
        <v>2.1975299999999999E-116</v>
      </c>
      <c r="P15346">
        <v>1088</v>
      </c>
    </row>
    <row r="15347" spans="1:16" x14ac:dyDescent="0.25">
      <c r="A15347" t="s">
        <v>22811</v>
      </c>
      <c r="B15347">
        <v>759</v>
      </c>
      <c r="C15347" s="3" t="str">
        <f>HYPERLINK("http://www.uniprot.org/uniprot/G7KQI3","tr|G7KQI3|G7KQI3_MEDTR")</f>
        <v>tr|G7KQI3|G7KQI3_MEDTR</v>
      </c>
      <c r="D15347" t="s">
        <v>22812</v>
      </c>
      <c r="E15347">
        <v>62.5</v>
      </c>
      <c r="F15347">
        <v>280</v>
      </c>
      <c r="G15347">
        <v>105</v>
      </c>
      <c r="H15347">
        <v>38</v>
      </c>
      <c r="I15347">
        <v>25</v>
      </c>
      <c r="J15347">
        <v>750</v>
      </c>
      <c r="K15347">
        <v>1</v>
      </c>
      <c r="L15347">
        <v>145</v>
      </c>
      <c r="M15347">
        <v>423</v>
      </c>
      <c r="N15347" t="s">
        <v>18</v>
      </c>
      <c r="O15347" s="1">
        <v>4.3658499999999998E-103</v>
      </c>
      <c r="P15347">
        <v>974</v>
      </c>
    </row>
    <row r="15348" spans="1:16" x14ac:dyDescent="0.25">
      <c r="A15348" t="s">
        <v>22813</v>
      </c>
      <c r="B15348">
        <v>1068</v>
      </c>
      <c r="C15348" s="3" t="str">
        <f>HYPERLINK("http://www.uniprot.org/uniprot/I3SPB7","tr|I3SPB7|I3SPB7_MEDTR")</f>
        <v>tr|I3SPB7|I3SPB7_MEDTR</v>
      </c>
      <c r="D15348" t="s">
        <v>22</v>
      </c>
      <c r="E15348">
        <v>67.239999999999995</v>
      </c>
      <c r="F15348">
        <v>345</v>
      </c>
      <c r="G15348">
        <v>113</v>
      </c>
      <c r="H15348">
        <v>0</v>
      </c>
      <c r="I15348">
        <v>1</v>
      </c>
      <c r="J15348">
        <v>1035</v>
      </c>
      <c r="K15348">
        <v>1</v>
      </c>
      <c r="L15348">
        <v>1</v>
      </c>
      <c r="M15348">
        <v>325</v>
      </c>
      <c r="N15348" t="s">
        <v>18</v>
      </c>
      <c r="O15348" s="1">
        <v>3.26216E-120</v>
      </c>
      <c r="P15348">
        <v>1124</v>
      </c>
    </row>
    <row r="15349" spans="1:16" x14ac:dyDescent="0.25">
      <c r="A15349" t="s">
        <v>22814</v>
      </c>
      <c r="B15349">
        <v>2439</v>
      </c>
      <c r="C15349" s="3" t="str">
        <f>HYPERLINK("http://www.uniprot.org/uniprot/I1KGC2","tr|I1KGC2|I1KGC2_SOYBN")</f>
        <v>tr|I1KGC2|I1KGC2_SOYBN</v>
      </c>
      <c r="D15349" t="s">
        <v>21679</v>
      </c>
      <c r="E15349">
        <v>84.6</v>
      </c>
      <c r="F15349">
        <v>812</v>
      </c>
      <c r="G15349">
        <v>125</v>
      </c>
      <c r="H15349">
        <v>0</v>
      </c>
      <c r="I15349">
        <v>1</v>
      </c>
      <c r="J15349">
        <v>2436</v>
      </c>
      <c r="K15349">
        <v>1</v>
      </c>
      <c r="L15349">
        <v>1</v>
      </c>
      <c r="M15349">
        <v>808</v>
      </c>
      <c r="N15349" t="s">
        <v>18</v>
      </c>
      <c r="O15349">
        <v>0</v>
      </c>
      <c r="P15349">
        <v>3527</v>
      </c>
    </row>
    <row r="15350" spans="1:16" x14ac:dyDescent="0.25">
      <c r="A15350" t="s">
        <v>22815</v>
      </c>
      <c r="B15350">
        <v>816</v>
      </c>
      <c r="C15350" s="3" t="str">
        <f>HYPERLINK("http://www.uniprot.org/uniprot/I1L2V8","tr|I1L2V8|I1L2V8_SOYBN")</f>
        <v>tr|I1L2V8|I1L2V8_SOYBN</v>
      </c>
      <c r="D15350" t="s">
        <v>28</v>
      </c>
      <c r="E15350">
        <v>38.090000000000003</v>
      </c>
      <c r="F15350">
        <v>147</v>
      </c>
      <c r="G15350">
        <v>91</v>
      </c>
      <c r="H15350">
        <v>13</v>
      </c>
      <c r="I15350">
        <v>325</v>
      </c>
      <c r="J15350">
        <v>726</v>
      </c>
      <c r="K15350">
        <v>1</v>
      </c>
      <c r="L15350">
        <v>228</v>
      </c>
      <c r="M15350">
        <v>371</v>
      </c>
      <c r="N15350" t="s">
        <v>18</v>
      </c>
      <c r="O15350" s="1">
        <v>2.0351699999999999E-11</v>
      </c>
      <c r="P15350">
        <v>184</v>
      </c>
    </row>
    <row r="15351" spans="1:16" x14ac:dyDescent="0.25">
      <c r="A15351" t="s">
        <v>22816</v>
      </c>
      <c r="B15351">
        <v>1461</v>
      </c>
      <c r="C15351" s="3" t="str">
        <f>HYPERLINK("http://www.uniprot.org/uniprot/G7K9A8","tr|G7K9A8|G7K9A8_MEDTR")</f>
        <v>tr|G7K9A8|G7K9A8_MEDTR</v>
      </c>
      <c r="D15351" t="s">
        <v>22817</v>
      </c>
      <c r="E15351">
        <v>78.569999999999993</v>
      </c>
      <c r="F15351">
        <v>462</v>
      </c>
      <c r="G15351">
        <v>99</v>
      </c>
      <c r="H15351">
        <v>6</v>
      </c>
      <c r="I15351">
        <v>1</v>
      </c>
      <c r="J15351">
        <v>1368</v>
      </c>
      <c r="K15351">
        <v>1</v>
      </c>
      <c r="L15351">
        <v>1</v>
      </c>
      <c r="M15351">
        <v>457</v>
      </c>
      <c r="N15351" t="s">
        <v>18</v>
      </c>
      <c r="O15351">
        <v>0</v>
      </c>
      <c r="P15351">
        <v>1830</v>
      </c>
    </row>
    <row r="15352" spans="1:16" x14ac:dyDescent="0.25">
      <c r="A15352" t="s">
        <v>22818</v>
      </c>
      <c r="B15352">
        <v>672</v>
      </c>
      <c r="C15352" s="3" t="str">
        <f>HYPERLINK("http://www.uniprot.org/uniprot/G7JEM0","tr|G7JEM0|G7JEM0_MEDTR")</f>
        <v>tr|G7JEM0|G7JEM0_MEDTR</v>
      </c>
      <c r="D15352" t="s">
        <v>22819</v>
      </c>
      <c r="E15352">
        <v>84.84</v>
      </c>
      <c r="F15352">
        <v>231</v>
      </c>
      <c r="G15352">
        <v>35</v>
      </c>
      <c r="H15352">
        <v>12</v>
      </c>
      <c r="I15352">
        <v>1</v>
      </c>
      <c r="J15352">
        <v>657</v>
      </c>
      <c r="K15352">
        <v>1</v>
      </c>
      <c r="L15352">
        <v>1</v>
      </c>
      <c r="M15352">
        <v>231</v>
      </c>
      <c r="N15352" t="s">
        <v>18</v>
      </c>
      <c r="O15352" s="1">
        <v>5.1549800000000003E-104</v>
      </c>
      <c r="P15352">
        <v>981</v>
      </c>
    </row>
    <row r="15353" spans="1:16" x14ac:dyDescent="0.25">
      <c r="A15353" t="s">
        <v>22820</v>
      </c>
      <c r="B15353">
        <v>900</v>
      </c>
      <c r="C15353" s="3" t="str">
        <f>HYPERLINK("http://www.uniprot.org/uniprot/G7KCB2","tr|G7KCB2|G7KCB2_MEDTR")</f>
        <v>tr|G7KCB2|G7KCB2_MEDTR</v>
      </c>
      <c r="D15353" t="s">
        <v>9761</v>
      </c>
      <c r="E15353">
        <v>73.88</v>
      </c>
      <c r="F15353">
        <v>291</v>
      </c>
      <c r="G15353">
        <v>76</v>
      </c>
      <c r="H15353">
        <v>2</v>
      </c>
      <c r="I15353">
        <v>31</v>
      </c>
      <c r="J15353">
        <v>897</v>
      </c>
      <c r="K15353">
        <v>1</v>
      </c>
      <c r="L15353">
        <v>116</v>
      </c>
      <c r="M15353">
        <v>401</v>
      </c>
      <c r="N15353" t="s">
        <v>18</v>
      </c>
      <c r="O15353" s="1">
        <v>2.9330499999999997E-119</v>
      </c>
      <c r="P15353">
        <v>1113</v>
      </c>
    </row>
    <row r="15354" spans="1:16" x14ac:dyDescent="0.25">
      <c r="A15354" t="s">
        <v>22821</v>
      </c>
      <c r="B15354">
        <v>1716</v>
      </c>
      <c r="C15354" s="3" t="str">
        <f>HYPERLINK("http://www.uniprot.org/uniprot/I1MHP5","tr|I1MHP5|I1MHP5_SOYBN")</f>
        <v>tr|I1MHP5|I1MHP5_SOYBN</v>
      </c>
      <c r="D15354" t="s">
        <v>28</v>
      </c>
      <c r="E15354">
        <v>27.85</v>
      </c>
      <c r="F15354">
        <v>420</v>
      </c>
      <c r="G15354">
        <v>303</v>
      </c>
      <c r="H15354">
        <v>42</v>
      </c>
      <c r="I15354">
        <v>151</v>
      </c>
      <c r="J15354">
        <v>1284</v>
      </c>
      <c r="K15354">
        <v>1</v>
      </c>
      <c r="L15354">
        <v>1057</v>
      </c>
      <c r="M15354">
        <v>1470</v>
      </c>
      <c r="N15354" t="s">
        <v>18</v>
      </c>
      <c r="O15354" s="1">
        <v>2.0955399999999999E-30</v>
      </c>
      <c r="P15354">
        <v>352</v>
      </c>
    </row>
    <row r="15355" spans="1:16" x14ac:dyDescent="0.25">
      <c r="A15355" t="s">
        <v>22822</v>
      </c>
      <c r="B15355">
        <v>342</v>
      </c>
      <c r="C15355" s="3" t="str">
        <f>HYPERLINK("http://www.uniprot.org/uniprot/K7L1L1","tr|K7L1L1|K7L1L1_SOYBN")</f>
        <v>tr|K7L1L1|K7L1L1_SOYBN</v>
      </c>
      <c r="D15355" t="s">
        <v>28</v>
      </c>
      <c r="E15355">
        <v>91.07</v>
      </c>
      <c r="F15355">
        <v>112</v>
      </c>
      <c r="G15355">
        <v>10</v>
      </c>
      <c r="H15355">
        <v>0</v>
      </c>
      <c r="I15355">
        <v>1</v>
      </c>
      <c r="J15355">
        <v>336</v>
      </c>
      <c r="K15355">
        <v>1</v>
      </c>
      <c r="L15355">
        <v>1</v>
      </c>
      <c r="M15355">
        <v>112</v>
      </c>
      <c r="N15355" t="s">
        <v>18</v>
      </c>
      <c r="O15355" s="1">
        <v>3.1269700000000001E-52</v>
      </c>
      <c r="P15355">
        <v>532</v>
      </c>
    </row>
    <row r="15356" spans="1:16" x14ac:dyDescent="0.25">
      <c r="A15356" t="s">
        <v>22823</v>
      </c>
      <c r="B15356">
        <v>1080</v>
      </c>
      <c r="C15356" s="3" t="str">
        <f>HYPERLINK("http://www.uniprot.org/uniprot/I3SS23","tr|I3SS23|I3SS23_LOTJA")</f>
        <v>tr|I3SS23|I3SS23_LOTJA</v>
      </c>
      <c r="D15356" t="s">
        <v>93</v>
      </c>
      <c r="E15356">
        <v>82.17</v>
      </c>
      <c r="F15356">
        <v>359</v>
      </c>
      <c r="G15356">
        <v>64</v>
      </c>
      <c r="H15356">
        <v>0</v>
      </c>
      <c r="I15356">
        <v>1</v>
      </c>
      <c r="J15356">
        <v>1077</v>
      </c>
      <c r="K15356">
        <v>1</v>
      </c>
      <c r="L15356">
        <v>1</v>
      </c>
      <c r="M15356">
        <v>358</v>
      </c>
      <c r="N15356" t="s">
        <v>18</v>
      </c>
      <c r="O15356" s="1">
        <v>6.3312499999999997E-164</v>
      </c>
      <c r="P15356">
        <v>1501</v>
      </c>
    </row>
    <row r="15357" spans="1:16" x14ac:dyDescent="0.25">
      <c r="A15357" t="s">
        <v>22824</v>
      </c>
      <c r="B15357">
        <v>930</v>
      </c>
      <c r="C15357" s="3" t="str">
        <f>HYPERLINK("http://www.uniprot.org/uniprot/I1M125","tr|I1M125|I1M125_SOYBN")</f>
        <v>tr|I1M125|I1M125_SOYBN</v>
      </c>
      <c r="D15357" t="s">
        <v>28</v>
      </c>
      <c r="E15357">
        <v>66.16</v>
      </c>
      <c r="F15357">
        <v>334</v>
      </c>
      <c r="G15357">
        <v>113</v>
      </c>
      <c r="H15357">
        <v>53</v>
      </c>
      <c r="I15357">
        <v>49</v>
      </c>
      <c r="J15357">
        <v>891</v>
      </c>
      <c r="K15357">
        <v>1</v>
      </c>
      <c r="L15357">
        <v>58</v>
      </c>
      <c r="M15357">
        <v>388</v>
      </c>
      <c r="N15357" t="s">
        <v>18</v>
      </c>
      <c r="O15357" s="1">
        <v>1.37015E-113</v>
      </c>
      <c r="P15357">
        <v>1066</v>
      </c>
    </row>
    <row r="15358" spans="1:16" x14ac:dyDescent="0.25">
      <c r="A15358" t="s">
        <v>22825</v>
      </c>
      <c r="B15358">
        <v>1053</v>
      </c>
      <c r="C15358" s="3" t="str">
        <f>HYPERLINK("http://www.uniprot.org/uniprot/G7IKW2","tr|G7IKW2|G7IKW2_MEDTR")</f>
        <v>tr|G7IKW2|G7IKW2_MEDTR</v>
      </c>
      <c r="D15358" t="s">
        <v>22826</v>
      </c>
      <c r="E15358">
        <v>85.51</v>
      </c>
      <c r="F15358">
        <v>352</v>
      </c>
      <c r="G15358">
        <v>51</v>
      </c>
      <c r="H15358">
        <v>2</v>
      </c>
      <c r="I15358">
        <v>1</v>
      </c>
      <c r="J15358">
        <v>1050</v>
      </c>
      <c r="K15358">
        <v>1</v>
      </c>
      <c r="L15358">
        <v>1</v>
      </c>
      <c r="M15358">
        <v>352</v>
      </c>
      <c r="N15358" t="s">
        <v>18</v>
      </c>
      <c r="O15358" s="1">
        <v>3.4722099999999998E-167</v>
      </c>
      <c r="P15358">
        <v>1529</v>
      </c>
    </row>
    <row r="15359" spans="1:16" x14ac:dyDescent="0.25">
      <c r="A15359" t="s">
        <v>22827</v>
      </c>
      <c r="B15359">
        <v>2091</v>
      </c>
      <c r="C15359" s="3" t="str">
        <f>HYPERLINK("http://www.uniprot.org/uniprot/G7J2F3","tr|G7J2F3|G7J2F3_MEDTR")</f>
        <v>tr|G7J2F3|G7J2F3_MEDTR</v>
      </c>
      <c r="D15359" t="s">
        <v>19269</v>
      </c>
      <c r="E15359">
        <v>54.22</v>
      </c>
      <c r="F15359">
        <v>686</v>
      </c>
      <c r="G15359">
        <v>314</v>
      </c>
      <c r="H15359">
        <v>2</v>
      </c>
      <c r="I15359">
        <v>1</v>
      </c>
      <c r="J15359">
        <v>2052</v>
      </c>
      <c r="K15359">
        <v>1</v>
      </c>
      <c r="L15359">
        <v>116</v>
      </c>
      <c r="M15359">
        <v>794</v>
      </c>
      <c r="N15359" t="s">
        <v>18</v>
      </c>
      <c r="O15359">
        <v>0</v>
      </c>
      <c r="P15359">
        <v>1893</v>
      </c>
    </row>
    <row r="15360" spans="1:16" x14ac:dyDescent="0.25">
      <c r="A15360" t="s">
        <v>22828</v>
      </c>
      <c r="B15360">
        <v>312</v>
      </c>
      <c r="C15360" s="3" t="str">
        <f>HYPERLINK("http://www.uniprot.org/uniprot/G7K7F9","tr|G7K7F9|G7K7F9_MEDTR")</f>
        <v>tr|G7K7F9|G7K7F9_MEDTR</v>
      </c>
      <c r="D15360" t="s">
        <v>22829</v>
      </c>
      <c r="E15360">
        <v>51.45</v>
      </c>
      <c r="F15360">
        <v>103</v>
      </c>
      <c r="G15360">
        <v>50</v>
      </c>
      <c r="H15360">
        <v>0</v>
      </c>
      <c r="I15360">
        <v>1</v>
      </c>
      <c r="J15360">
        <v>309</v>
      </c>
      <c r="K15360">
        <v>1</v>
      </c>
      <c r="L15360">
        <v>1</v>
      </c>
      <c r="M15360">
        <v>99</v>
      </c>
      <c r="N15360" t="s">
        <v>18</v>
      </c>
      <c r="O15360" s="1">
        <v>7.5606899999999996E-22</v>
      </c>
      <c r="P15360">
        <v>270</v>
      </c>
    </row>
    <row r="15361" spans="1:16" x14ac:dyDescent="0.25">
      <c r="A15361" t="s">
        <v>22830</v>
      </c>
      <c r="B15361">
        <v>2094</v>
      </c>
      <c r="C15361" s="3" t="str">
        <f>HYPERLINK("http://www.uniprot.org/uniprot/G7KTM2","tr|G7KTM2|G7KTM2_MEDTR")</f>
        <v>tr|G7KTM2|G7KTM2_MEDTR</v>
      </c>
      <c r="D15361" t="s">
        <v>22831</v>
      </c>
      <c r="E15361">
        <v>89.09</v>
      </c>
      <c r="F15361">
        <v>697</v>
      </c>
      <c r="G15361">
        <v>76</v>
      </c>
      <c r="H15361">
        <v>0</v>
      </c>
      <c r="I15361">
        <v>1</v>
      </c>
      <c r="J15361">
        <v>2091</v>
      </c>
      <c r="K15361">
        <v>1</v>
      </c>
      <c r="L15361">
        <v>30</v>
      </c>
      <c r="M15361">
        <v>725</v>
      </c>
      <c r="N15361" t="s">
        <v>18</v>
      </c>
      <c r="O15361">
        <v>0</v>
      </c>
      <c r="P15361">
        <v>3216</v>
      </c>
    </row>
    <row r="15362" spans="1:16" x14ac:dyDescent="0.25">
      <c r="A15362" t="s">
        <v>22832</v>
      </c>
      <c r="B15362">
        <v>1446</v>
      </c>
      <c r="C15362" s="3" t="str">
        <f>HYPERLINK("http://www.uniprot.org/uniprot/G7L2P1","tr|G7L2P1|G7L2P1_MEDTR")</f>
        <v>tr|G7L2P1|G7L2P1_MEDTR</v>
      </c>
      <c r="D15362" t="s">
        <v>22833</v>
      </c>
      <c r="E15362">
        <v>83.67</v>
      </c>
      <c r="F15362">
        <v>490</v>
      </c>
      <c r="G15362">
        <v>80</v>
      </c>
      <c r="H15362">
        <v>11</v>
      </c>
      <c r="I15362">
        <v>1</v>
      </c>
      <c r="J15362">
        <v>1437</v>
      </c>
      <c r="K15362">
        <v>1</v>
      </c>
      <c r="L15362">
        <v>1</v>
      </c>
      <c r="M15362">
        <v>490</v>
      </c>
      <c r="N15362" t="s">
        <v>18</v>
      </c>
      <c r="O15362">
        <v>0</v>
      </c>
      <c r="P15362">
        <v>2065</v>
      </c>
    </row>
    <row r="15363" spans="1:16" x14ac:dyDescent="0.25">
      <c r="A15363" t="s">
        <v>22834</v>
      </c>
      <c r="B15363">
        <v>498</v>
      </c>
      <c r="C15363" s="3" t="str">
        <f>HYPERLINK("http://www.uniprot.org/uniprot/G7IBZ4","tr|G7IBZ4|G7IBZ4_MEDTR")</f>
        <v>tr|G7IBZ4|G7IBZ4_MEDTR</v>
      </c>
      <c r="D15363" t="s">
        <v>22835</v>
      </c>
      <c r="E15363">
        <v>77.37</v>
      </c>
      <c r="F15363">
        <v>137</v>
      </c>
      <c r="G15363">
        <v>31</v>
      </c>
      <c r="H15363">
        <v>2</v>
      </c>
      <c r="I15363">
        <v>91</v>
      </c>
      <c r="J15363">
        <v>495</v>
      </c>
      <c r="K15363">
        <v>1</v>
      </c>
      <c r="L15363">
        <v>33</v>
      </c>
      <c r="M15363">
        <v>169</v>
      </c>
      <c r="N15363" t="s">
        <v>18</v>
      </c>
      <c r="O15363" s="1">
        <v>9.2079099999999997E-52</v>
      </c>
      <c r="P15363">
        <v>528</v>
      </c>
    </row>
    <row r="15364" spans="1:16" x14ac:dyDescent="0.25">
      <c r="A15364" t="s">
        <v>22836</v>
      </c>
      <c r="B15364">
        <v>1164</v>
      </c>
      <c r="C15364" s="3" t="str">
        <f>HYPERLINK("http://www.uniprot.org/uniprot/O24545","tr|O24545|O24545_VICSA")</f>
        <v>tr|O24545|O24545_VICSA</v>
      </c>
      <c r="D15364" t="s">
        <v>22837</v>
      </c>
      <c r="E15364">
        <v>82.94</v>
      </c>
      <c r="F15364">
        <v>387</v>
      </c>
      <c r="G15364">
        <v>66</v>
      </c>
      <c r="H15364">
        <v>0</v>
      </c>
      <c r="I15364">
        <v>1</v>
      </c>
      <c r="J15364">
        <v>1161</v>
      </c>
      <c r="K15364">
        <v>1</v>
      </c>
      <c r="L15364">
        <v>1</v>
      </c>
      <c r="M15364">
        <v>379</v>
      </c>
      <c r="N15364" t="s">
        <v>18</v>
      </c>
      <c r="O15364">
        <v>0</v>
      </c>
      <c r="P15364">
        <v>1705</v>
      </c>
    </row>
    <row r="15365" spans="1:16" x14ac:dyDescent="0.25">
      <c r="A15365" t="s">
        <v>22838</v>
      </c>
      <c r="B15365">
        <v>1380</v>
      </c>
      <c r="C15365" s="3" t="str">
        <f>HYPERLINK("http://www.uniprot.org/uniprot/B7FLR4","tr|B7FLR4|B7FLR4_MEDTR")</f>
        <v>tr|B7FLR4|B7FLR4_MEDTR</v>
      </c>
      <c r="D15365" t="s">
        <v>22</v>
      </c>
      <c r="E15365">
        <v>83.04</v>
      </c>
      <c r="F15365">
        <v>460</v>
      </c>
      <c r="G15365">
        <v>78</v>
      </c>
      <c r="H15365">
        <v>1</v>
      </c>
      <c r="I15365">
        <v>1</v>
      </c>
      <c r="J15365">
        <v>1377</v>
      </c>
      <c r="K15365">
        <v>1</v>
      </c>
      <c r="L15365">
        <v>1</v>
      </c>
      <c r="M15365">
        <v>459</v>
      </c>
      <c r="N15365" t="s">
        <v>18</v>
      </c>
      <c r="O15365">
        <v>0</v>
      </c>
      <c r="P15365">
        <v>1899</v>
      </c>
    </row>
    <row r="15366" spans="1:16" x14ac:dyDescent="0.25">
      <c r="A15366" t="s">
        <v>22839</v>
      </c>
      <c r="B15366">
        <v>7893</v>
      </c>
      <c r="C15366" s="3" t="str">
        <f>HYPERLINK("http://www.uniprot.org/uniprot/K7KU85","tr|K7KU85|K7KU85_SOYBN")</f>
        <v>tr|K7KU85|K7KU85_SOYBN</v>
      </c>
      <c r="D15366" t="s">
        <v>28</v>
      </c>
      <c r="E15366">
        <v>81.010000000000005</v>
      </c>
      <c r="F15366">
        <v>2639</v>
      </c>
      <c r="G15366">
        <v>501</v>
      </c>
      <c r="H15366">
        <v>10</v>
      </c>
      <c r="I15366">
        <v>1</v>
      </c>
      <c r="J15366">
        <v>7887</v>
      </c>
      <c r="K15366">
        <v>1</v>
      </c>
      <c r="L15366">
        <v>1</v>
      </c>
      <c r="M15366">
        <v>2631</v>
      </c>
      <c r="N15366" t="s">
        <v>18</v>
      </c>
      <c r="O15366">
        <v>0</v>
      </c>
      <c r="P15366">
        <v>10936</v>
      </c>
    </row>
    <row r="15367" spans="1:16" x14ac:dyDescent="0.25">
      <c r="A15367" t="s">
        <v>22840</v>
      </c>
      <c r="B15367">
        <v>504</v>
      </c>
      <c r="C15367" s="3" t="str">
        <f>HYPERLINK("http://www.uniprot.org/uniprot/I3SCF5","tr|I3SCF5|I3SCF5_LOTJA")</f>
        <v>tr|I3SCF5|I3SCF5_LOTJA</v>
      </c>
      <c r="D15367" t="s">
        <v>93</v>
      </c>
      <c r="E15367">
        <v>89.22</v>
      </c>
      <c r="F15367">
        <v>167</v>
      </c>
      <c r="G15367">
        <v>18</v>
      </c>
      <c r="H15367">
        <v>0</v>
      </c>
      <c r="I15367">
        <v>1</v>
      </c>
      <c r="J15367">
        <v>501</v>
      </c>
      <c r="K15367">
        <v>1</v>
      </c>
      <c r="L15367">
        <v>1</v>
      </c>
      <c r="M15367">
        <v>167</v>
      </c>
      <c r="N15367" t="s">
        <v>18</v>
      </c>
      <c r="O15367" s="1">
        <v>3.66553E-85</v>
      </c>
      <c r="P15367">
        <v>816</v>
      </c>
    </row>
    <row r="15368" spans="1:16" x14ac:dyDescent="0.25">
      <c r="A15368" t="s">
        <v>22841</v>
      </c>
      <c r="B15368">
        <v>312</v>
      </c>
      <c r="C15368" s="3" t="str">
        <f>HYPERLINK("http://www.uniprot.org/uniprot/R7W1L4","tr|R7W1L4|R7W1L4_AEGTA")</f>
        <v>tr|R7W1L4|R7W1L4_AEGTA</v>
      </c>
      <c r="D15368" t="s">
        <v>1134</v>
      </c>
      <c r="E15368">
        <v>100</v>
      </c>
      <c r="F15368">
        <v>82</v>
      </c>
      <c r="G15368">
        <v>0</v>
      </c>
      <c r="H15368">
        <v>0</v>
      </c>
      <c r="I15368">
        <v>64</v>
      </c>
      <c r="J15368">
        <v>309</v>
      </c>
      <c r="K15368">
        <v>1</v>
      </c>
      <c r="L15368">
        <v>15</v>
      </c>
      <c r="M15368">
        <v>96</v>
      </c>
      <c r="N15368" t="s">
        <v>18</v>
      </c>
      <c r="O15368" s="1">
        <v>4.4119799999999998E-38</v>
      </c>
      <c r="P15368">
        <v>410</v>
      </c>
    </row>
    <row r="15369" spans="1:16" x14ac:dyDescent="0.25">
      <c r="A15369" t="s">
        <v>22842</v>
      </c>
      <c r="B15369">
        <v>1422</v>
      </c>
      <c r="C15369" s="3" t="str">
        <f>HYPERLINK("http://www.uniprot.org/uniprot/G7JQT5","tr|G7JQT5|G7JQT5_MEDTR")</f>
        <v>tr|G7JQT5|G7JQT5_MEDTR</v>
      </c>
      <c r="D15369" t="s">
        <v>22843</v>
      </c>
      <c r="E15369">
        <v>72.88</v>
      </c>
      <c r="F15369">
        <v>472</v>
      </c>
      <c r="G15369">
        <v>128</v>
      </c>
      <c r="H15369">
        <v>4</v>
      </c>
      <c r="I15369">
        <v>7</v>
      </c>
      <c r="J15369">
        <v>1410</v>
      </c>
      <c r="K15369">
        <v>1</v>
      </c>
      <c r="L15369">
        <v>5</v>
      </c>
      <c r="M15369">
        <v>473</v>
      </c>
      <c r="N15369" t="s">
        <v>18</v>
      </c>
      <c r="O15369">
        <v>0</v>
      </c>
      <c r="P15369">
        <v>1784</v>
      </c>
    </row>
    <row r="15370" spans="1:16" x14ac:dyDescent="0.25">
      <c r="A15370" t="s">
        <v>22844</v>
      </c>
      <c r="B15370">
        <v>1083</v>
      </c>
      <c r="C15370" s="3" t="str">
        <f>HYPERLINK("http://www.uniprot.org/uniprot/G7JHI5","tr|G7JHI5|G7JHI5_MEDTR")</f>
        <v>tr|G7JHI5|G7JHI5_MEDTR</v>
      </c>
      <c r="D15370" t="s">
        <v>22845</v>
      </c>
      <c r="E15370">
        <v>90.02</v>
      </c>
      <c r="F15370">
        <v>361</v>
      </c>
      <c r="G15370">
        <v>36</v>
      </c>
      <c r="H15370">
        <v>1</v>
      </c>
      <c r="I15370">
        <v>1</v>
      </c>
      <c r="J15370">
        <v>1080</v>
      </c>
      <c r="K15370">
        <v>1</v>
      </c>
      <c r="L15370">
        <v>1</v>
      </c>
      <c r="M15370">
        <v>361</v>
      </c>
      <c r="N15370" t="s">
        <v>18</v>
      </c>
      <c r="O15370">
        <v>0</v>
      </c>
      <c r="P15370">
        <v>1646</v>
      </c>
    </row>
    <row r="15371" spans="1:16" x14ac:dyDescent="0.25">
      <c r="A15371" t="s">
        <v>22846</v>
      </c>
      <c r="B15371">
        <v>1368</v>
      </c>
      <c r="C15371" s="3" t="str">
        <f>HYPERLINK("http://www.uniprot.org/uniprot/G7JEW7","tr|G7JEW7|G7JEW7_MEDTR")</f>
        <v>tr|G7JEW7|G7JEW7_MEDTR</v>
      </c>
      <c r="D15371" t="s">
        <v>22847</v>
      </c>
      <c r="E15371">
        <v>86.11</v>
      </c>
      <c r="F15371">
        <v>468</v>
      </c>
      <c r="G15371">
        <v>65</v>
      </c>
      <c r="H15371">
        <v>14</v>
      </c>
      <c r="I15371">
        <v>4</v>
      </c>
      <c r="J15371">
        <v>1365</v>
      </c>
      <c r="K15371">
        <v>1</v>
      </c>
      <c r="L15371">
        <v>1</v>
      </c>
      <c r="M15371">
        <v>466</v>
      </c>
      <c r="N15371" t="s">
        <v>18</v>
      </c>
      <c r="O15371">
        <v>0</v>
      </c>
      <c r="P15371">
        <v>2063</v>
      </c>
    </row>
    <row r="15372" spans="1:16" x14ac:dyDescent="0.25">
      <c r="A15372" t="s">
        <v>22848</v>
      </c>
      <c r="B15372">
        <v>2445</v>
      </c>
      <c r="C15372" s="3" t="str">
        <f>HYPERLINK("http://www.uniprot.org/uniprot/I1MS14","tr|I1MS14|I1MS14_SOYBN")</f>
        <v>tr|I1MS14|I1MS14_SOYBN</v>
      </c>
      <c r="D15372" t="s">
        <v>28</v>
      </c>
      <c r="E15372">
        <v>75.790000000000006</v>
      </c>
      <c r="F15372">
        <v>814</v>
      </c>
      <c r="G15372">
        <v>197</v>
      </c>
      <c r="H15372">
        <v>2</v>
      </c>
      <c r="I15372">
        <v>1</v>
      </c>
      <c r="J15372">
        <v>2436</v>
      </c>
      <c r="K15372">
        <v>1</v>
      </c>
      <c r="L15372">
        <v>2</v>
      </c>
      <c r="M15372">
        <v>811</v>
      </c>
      <c r="N15372" t="s">
        <v>18</v>
      </c>
      <c r="O15372">
        <v>0</v>
      </c>
      <c r="P15372">
        <v>3143</v>
      </c>
    </row>
    <row r="15373" spans="1:16" x14ac:dyDescent="0.25">
      <c r="A15373" t="s">
        <v>22849</v>
      </c>
      <c r="B15373">
        <v>312</v>
      </c>
      <c r="C15373" s="3" t="str">
        <f>HYPERLINK("http://www.uniprot.org/uniprot/I3S406","tr|I3S406|I3S406_LOTJA")</f>
        <v>tr|I3S406|I3S406_LOTJA</v>
      </c>
      <c r="D15373" t="s">
        <v>8241</v>
      </c>
      <c r="E15373">
        <v>91.26</v>
      </c>
      <c r="F15373">
        <v>103</v>
      </c>
      <c r="G15373">
        <v>9</v>
      </c>
      <c r="H15373">
        <v>0</v>
      </c>
      <c r="I15373">
        <v>1</v>
      </c>
      <c r="J15373">
        <v>309</v>
      </c>
      <c r="K15373">
        <v>1</v>
      </c>
      <c r="L15373">
        <v>10</v>
      </c>
      <c r="M15373">
        <v>112</v>
      </c>
      <c r="N15373" t="s">
        <v>18</v>
      </c>
      <c r="O15373" s="1">
        <v>1.1193600000000001E-49</v>
      </c>
      <c r="P15373">
        <v>510</v>
      </c>
    </row>
    <row r="15374" spans="1:16" x14ac:dyDescent="0.25">
      <c r="A15374" t="s">
        <v>22850</v>
      </c>
      <c r="B15374">
        <v>2265</v>
      </c>
      <c r="C15374" s="3" t="str">
        <f>HYPERLINK("http://www.uniprot.org/uniprot/A5BE46","tr|A5BE46|A5BE46_VITVI")</f>
        <v>tr|A5BE46|A5BE46_VITVI</v>
      </c>
      <c r="D15374" t="s">
        <v>462</v>
      </c>
      <c r="E15374">
        <v>79.73</v>
      </c>
      <c r="F15374">
        <v>760</v>
      </c>
      <c r="G15374">
        <v>154</v>
      </c>
      <c r="H15374">
        <v>7</v>
      </c>
      <c r="I15374">
        <v>1</v>
      </c>
      <c r="J15374">
        <v>2259</v>
      </c>
      <c r="K15374">
        <v>1</v>
      </c>
      <c r="L15374">
        <v>594</v>
      </c>
      <c r="M15374">
        <v>1353</v>
      </c>
      <c r="N15374" t="s">
        <v>18</v>
      </c>
      <c r="O15374">
        <v>0</v>
      </c>
      <c r="P15374">
        <v>3239</v>
      </c>
    </row>
    <row r="15375" spans="1:16" x14ac:dyDescent="0.25">
      <c r="A15375" t="s">
        <v>22851</v>
      </c>
      <c r="B15375">
        <v>1098</v>
      </c>
      <c r="C15375" s="3" t="str">
        <f>HYPERLINK("http://www.uniprot.org/uniprot/G7JW48","tr|G7JW48|G7JW48_MEDTR")</f>
        <v>tr|G7JW48|G7JW48_MEDTR</v>
      </c>
      <c r="D15375" t="s">
        <v>22852</v>
      </c>
      <c r="E15375">
        <v>74.069999999999993</v>
      </c>
      <c r="F15375">
        <v>378</v>
      </c>
      <c r="G15375">
        <v>98</v>
      </c>
      <c r="H15375">
        <v>13</v>
      </c>
      <c r="I15375">
        <v>1</v>
      </c>
      <c r="J15375">
        <v>1095</v>
      </c>
      <c r="K15375">
        <v>1</v>
      </c>
      <c r="L15375">
        <v>1</v>
      </c>
      <c r="M15375">
        <v>352</v>
      </c>
      <c r="N15375" t="s">
        <v>18</v>
      </c>
      <c r="O15375" s="1">
        <v>1.08048E-142</v>
      </c>
      <c r="P15375">
        <v>1318</v>
      </c>
    </row>
    <row r="15376" spans="1:16" x14ac:dyDescent="0.25">
      <c r="A15376" t="s">
        <v>22853</v>
      </c>
      <c r="B15376">
        <v>1839</v>
      </c>
      <c r="C15376" s="3" t="str">
        <f>HYPERLINK("http://www.uniprot.org/uniprot/G7K9A7","tr|G7K9A7|G7K9A7_MEDTR")</f>
        <v>tr|G7K9A7|G7K9A7_MEDTR</v>
      </c>
      <c r="D15376" t="s">
        <v>22854</v>
      </c>
      <c r="E15376">
        <v>79.28</v>
      </c>
      <c r="F15376">
        <v>618</v>
      </c>
      <c r="G15376">
        <v>128</v>
      </c>
      <c r="H15376">
        <v>6</v>
      </c>
      <c r="I15376">
        <v>1</v>
      </c>
      <c r="J15376">
        <v>1836</v>
      </c>
      <c r="K15376">
        <v>1</v>
      </c>
      <c r="L15376">
        <v>1</v>
      </c>
      <c r="M15376">
        <v>571</v>
      </c>
      <c r="N15376" t="s">
        <v>18</v>
      </c>
      <c r="O15376">
        <v>0</v>
      </c>
      <c r="P15376">
        <v>2407</v>
      </c>
    </row>
    <row r="15377" spans="1:16" x14ac:dyDescent="0.25">
      <c r="A15377" t="s">
        <v>22855</v>
      </c>
      <c r="B15377">
        <v>591</v>
      </c>
      <c r="C15377" s="3" t="str">
        <f>HYPERLINK("http://www.uniprot.org/uniprot/G7KSG0","tr|G7KSG0|G7KSG0_MEDTR")</f>
        <v>tr|G7KSG0|G7KSG0_MEDTR</v>
      </c>
      <c r="D15377" t="s">
        <v>18365</v>
      </c>
      <c r="E15377">
        <v>84.18</v>
      </c>
      <c r="F15377">
        <v>177</v>
      </c>
      <c r="G15377">
        <v>28</v>
      </c>
      <c r="H15377">
        <v>0</v>
      </c>
      <c r="I15377">
        <v>43</v>
      </c>
      <c r="J15377">
        <v>573</v>
      </c>
      <c r="K15377">
        <v>1</v>
      </c>
      <c r="L15377">
        <v>461</v>
      </c>
      <c r="M15377">
        <v>637</v>
      </c>
      <c r="N15377" t="s">
        <v>18</v>
      </c>
      <c r="O15377" s="1">
        <v>9.0812399999999998E-79</v>
      </c>
      <c r="P15377">
        <v>762</v>
      </c>
    </row>
    <row r="15378" spans="1:16" x14ac:dyDescent="0.25">
      <c r="A15378" t="s">
        <v>22856</v>
      </c>
      <c r="B15378">
        <v>414</v>
      </c>
      <c r="C15378" s="3" t="str">
        <f>HYPERLINK("http://www.uniprot.org/uniprot/G7LEC6","tr|G7LEC6|G7LEC6_MEDTR")</f>
        <v>tr|G7LEC6|G7LEC6_MEDTR</v>
      </c>
      <c r="D15378" t="s">
        <v>22857</v>
      </c>
      <c r="E15378">
        <v>73.88</v>
      </c>
      <c r="F15378">
        <v>134</v>
      </c>
      <c r="G15378">
        <v>35</v>
      </c>
      <c r="H15378">
        <v>0</v>
      </c>
      <c r="I15378">
        <v>1</v>
      </c>
      <c r="J15378">
        <v>402</v>
      </c>
      <c r="K15378">
        <v>1</v>
      </c>
      <c r="L15378">
        <v>1</v>
      </c>
      <c r="M15378">
        <v>134</v>
      </c>
      <c r="N15378" t="s">
        <v>18</v>
      </c>
      <c r="O15378" s="1">
        <v>2.3059599999999998E-47</v>
      </c>
      <c r="P15378">
        <v>490</v>
      </c>
    </row>
    <row r="15379" spans="1:16" x14ac:dyDescent="0.25">
      <c r="A15379" t="s">
        <v>22858</v>
      </c>
      <c r="B15379">
        <v>762</v>
      </c>
      <c r="C15379" s="3" t="str">
        <f>HYPERLINK("http://www.uniprot.org/uniprot/G7K4M4","tr|G7K4M4|G7K4M4_MEDTR")</f>
        <v>tr|G7K4M4|G7K4M4_MEDTR</v>
      </c>
      <c r="D15379" t="s">
        <v>517</v>
      </c>
      <c r="E15379">
        <v>56.81</v>
      </c>
      <c r="F15379">
        <v>132</v>
      </c>
      <c r="G15379">
        <v>57</v>
      </c>
      <c r="H15379">
        <v>0</v>
      </c>
      <c r="I15379">
        <v>31</v>
      </c>
      <c r="J15379">
        <v>426</v>
      </c>
      <c r="K15379">
        <v>1</v>
      </c>
      <c r="L15379">
        <v>410</v>
      </c>
      <c r="M15379">
        <v>541</v>
      </c>
      <c r="N15379" t="s">
        <v>18</v>
      </c>
      <c r="O15379" s="1">
        <v>7.9215000000000004E-36</v>
      </c>
      <c r="P15379">
        <v>394</v>
      </c>
    </row>
    <row r="15380" spans="1:16" x14ac:dyDescent="0.25">
      <c r="A15380" t="s">
        <v>22859</v>
      </c>
      <c r="B15380">
        <v>228</v>
      </c>
      <c r="C15380" s="3" t="str">
        <f>HYPERLINK("http://www.uniprot.org/uniprot/G7K4L8","tr|G7K4L8|G7K4L8_MEDTR")</f>
        <v>tr|G7K4L8|G7K4L8_MEDTR</v>
      </c>
      <c r="D15380" t="s">
        <v>1665</v>
      </c>
      <c r="E15380">
        <v>58.73</v>
      </c>
      <c r="F15380">
        <v>63</v>
      </c>
      <c r="G15380">
        <v>26</v>
      </c>
      <c r="H15380">
        <v>0</v>
      </c>
      <c r="I15380">
        <v>1</v>
      </c>
      <c r="J15380">
        <v>189</v>
      </c>
      <c r="K15380">
        <v>1</v>
      </c>
      <c r="L15380">
        <v>29</v>
      </c>
      <c r="M15380">
        <v>91</v>
      </c>
      <c r="N15380" t="s">
        <v>18</v>
      </c>
      <c r="O15380" s="1">
        <v>1.02242E-10</v>
      </c>
      <c r="P15380">
        <v>174</v>
      </c>
    </row>
    <row r="15381" spans="1:16" x14ac:dyDescent="0.25">
      <c r="A15381" t="s">
        <v>22860</v>
      </c>
      <c r="B15381">
        <v>591</v>
      </c>
      <c r="C15381" s="3" t="str">
        <f>HYPERLINK("http://www.uniprot.org/uniprot/B7FGM0","tr|B7FGM0|B7FGM0_MEDTR")</f>
        <v>tr|B7FGM0|B7FGM0_MEDTR</v>
      </c>
      <c r="D15381" t="s">
        <v>188</v>
      </c>
      <c r="E15381">
        <v>76.88</v>
      </c>
      <c r="F15381">
        <v>199</v>
      </c>
      <c r="G15381">
        <v>46</v>
      </c>
      <c r="H15381">
        <v>3</v>
      </c>
      <c r="I15381">
        <v>1</v>
      </c>
      <c r="J15381">
        <v>588</v>
      </c>
      <c r="K15381">
        <v>1</v>
      </c>
      <c r="L15381">
        <v>1</v>
      </c>
      <c r="M15381">
        <v>199</v>
      </c>
      <c r="N15381" t="s">
        <v>18</v>
      </c>
      <c r="O15381" s="1">
        <v>9.7024800000000002E-81</v>
      </c>
      <c r="P15381">
        <v>779</v>
      </c>
    </row>
    <row r="15382" spans="1:16" x14ac:dyDescent="0.25">
      <c r="A15382" t="s">
        <v>22861</v>
      </c>
      <c r="B15382">
        <v>1827</v>
      </c>
      <c r="C15382" s="3" t="str">
        <f>HYPERLINK("http://www.uniprot.org/uniprot/G7IKW7","tr|G7IKW7|G7IKW7_MEDTR")</f>
        <v>tr|G7IKW7|G7IKW7_MEDTR</v>
      </c>
      <c r="D15382" t="s">
        <v>22862</v>
      </c>
      <c r="E15382">
        <v>75.89</v>
      </c>
      <c r="F15382">
        <v>614</v>
      </c>
      <c r="G15382">
        <v>148</v>
      </c>
      <c r="H15382">
        <v>6</v>
      </c>
      <c r="I15382">
        <v>1</v>
      </c>
      <c r="J15382">
        <v>1824</v>
      </c>
      <c r="K15382">
        <v>1</v>
      </c>
      <c r="L15382">
        <v>1</v>
      </c>
      <c r="M15382">
        <v>613</v>
      </c>
      <c r="N15382" t="s">
        <v>18</v>
      </c>
      <c r="O15382">
        <v>0</v>
      </c>
      <c r="P15382">
        <v>2272</v>
      </c>
    </row>
    <row r="15383" spans="1:16" x14ac:dyDescent="0.25">
      <c r="A15383" t="s">
        <v>22863</v>
      </c>
      <c r="B15383">
        <v>807</v>
      </c>
      <c r="C15383" s="3" t="str">
        <f>HYPERLINK("http://www.uniprot.org/uniprot/G7K796","tr|G7K796|G7K796_MEDTR")</f>
        <v>tr|G7K796|G7K796_MEDTR</v>
      </c>
      <c r="D15383" t="s">
        <v>22864</v>
      </c>
      <c r="E15383">
        <v>87.92</v>
      </c>
      <c r="F15383">
        <v>265</v>
      </c>
      <c r="G15383">
        <v>32</v>
      </c>
      <c r="H15383">
        <v>0</v>
      </c>
      <c r="I15383">
        <v>10</v>
      </c>
      <c r="J15383">
        <v>804</v>
      </c>
      <c r="K15383">
        <v>1</v>
      </c>
      <c r="L15383">
        <v>2</v>
      </c>
      <c r="M15383">
        <v>266</v>
      </c>
      <c r="N15383" t="s">
        <v>18</v>
      </c>
      <c r="O15383" s="1">
        <v>3.2748099999999999E-131</v>
      </c>
      <c r="P15383">
        <v>1217</v>
      </c>
    </row>
    <row r="15384" spans="1:16" x14ac:dyDescent="0.25">
      <c r="A15384" t="s">
        <v>22865</v>
      </c>
      <c r="B15384">
        <v>810</v>
      </c>
      <c r="C15384" s="3" t="str">
        <f>HYPERLINK("http://www.uniprot.org/uniprot/I3SZM6","tr|I3SZM6|I3SZM6_MEDTR")</f>
        <v>tr|I3SZM6|I3SZM6_MEDTR</v>
      </c>
      <c r="D15384" t="s">
        <v>22</v>
      </c>
      <c r="E15384">
        <v>78.959999999999994</v>
      </c>
      <c r="F15384">
        <v>271</v>
      </c>
      <c r="G15384">
        <v>57</v>
      </c>
      <c r="H15384">
        <v>2</v>
      </c>
      <c r="I15384">
        <v>1</v>
      </c>
      <c r="J15384">
        <v>807</v>
      </c>
      <c r="K15384">
        <v>1</v>
      </c>
      <c r="L15384">
        <v>1</v>
      </c>
      <c r="M15384">
        <v>270</v>
      </c>
      <c r="N15384" t="s">
        <v>18</v>
      </c>
      <c r="O15384" s="1">
        <v>9.0098100000000008E-121</v>
      </c>
      <c r="P15384">
        <v>1127</v>
      </c>
    </row>
    <row r="15385" spans="1:16" x14ac:dyDescent="0.25">
      <c r="A15385" t="s">
        <v>22866</v>
      </c>
      <c r="B15385">
        <v>2331</v>
      </c>
      <c r="C15385" s="3" t="str">
        <f>HYPERLINK("http://www.uniprot.org/uniprot/G7KTM4","tr|G7KTM4|G7KTM4_MEDTR")</f>
        <v>tr|G7KTM4|G7KTM4_MEDTR</v>
      </c>
      <c r="D15385" t="s">
        <v>22867</v>
      </c>
      <c r="E15385">
        <v>78.760000000000005</v>
      </c>
      <c r="F15385">
        <v>777</v>
      </c>
      <c r="G15385">
        <v>165</v>
      </c>
      <c r="H15385">
        <v>1</v>
      </c>
      <c r="I15385">
        <v>1</v>
      </c>
      <c r="J15385">
        <v>2328</v>
      </c>
      <c r="K15385">
        <v>1</v>
      </c>
      <c r="L15385">
        <v>1</v>
      </c>
      <c r="M15385">
        <v>775</v>
      </c>
      <c r="N15385" t="s">
        <v>18</v>
      </c>
      <c r="O15385">
        <v>0</v>
      </c>
      <c r="P15385">
        <v>2971</v>
      </c>
    </row>
    <row r="15386" spans="1:16" x14ac:dyDescent="0.25">
      <c r="A15386" t="s">
        <v>22868</v>
      </c>
      <c r="B15386">
        <v>840</v>
      </c>
      <c r="C15386" s="3" t="str">
        <f>HYPERLINK("http://www.uniprot.org/uniprot/G7L2M8","tr|G7L2M8|G7L2M8_MEDTR")</f>
        <v>tr|G7L2M8|G7L2M8_MEDTR</v>
      </c>
      <c r="D15386" t="s">
        <v>22869</v>
      </c>
      <c r="E15386">
        <v>69.459999999999994</v>
      </c>
      <c r="F15386">
        <v>334</v>
      </c>
      <c r="G15386">
        <v>102</v>
      </c>
      <c r="H15386">
        <v>56</v>
      </c>
      <c r="I15386">
        <v>1</v>
      </c>
      <c r="J15386">
        <v>834</v>
      </c>
      <c r="K15386">
        <v>1</v>
      </c>
      <c r="L15386">
        <v>1</v>
      </c>
      <c r="M15386">
        <v>334</v>
      </c>
      <c r="N15386" t="s">
        <v>18</v>
      </c>
      <c r="O15386" s="1">
        <v>2.0699999999999998E-115</v>
      </c>
      <c r="P15386">
        <v>1081</v>
      </c>
    </row>
    <row r="15387" spans="1:16" x14ac:dyDescent="0.25">
      <c r="A15387" t="s">
        <v>22870</v>
      </c>
      <c r="B15387">
        <v>2544</v>
      </c>
      <c r="C15387" s="3" t="str">
        <f>HYPERLINK("http://www.uniprot.org/uniprot/Q5MGA8","tr|Q5MGA8|Q5MGA8_MEDSA")</f>
        <v>tr|Q5MGA8|Q5MGA8_MEDSA</v>
      </c>
      <c r="D15387" t="s">
        <v>22871</v>
      </c>
      <c r="E15387">
        <v>90.46</v>
      </c>
      <c r="F15387">
        <v>514</v>
      </c>
      <c r="G15387">
        <v>49</v>
      </c>
      <c r="H15387">
        <v>2</v>
      </c>
      <c r="I15387">
        <v>1006</v>
      </c>
      <c r="J15387">
        <v>2541</v>
      </c>
      <c r="K15387">
        <v>1</v>
      </c>
      <c r="L15387">
        <v>136</v>
      </c>
      <c r="M15387">
        <v>649</v>
      </c>
      <c r="N15387" t="s">
        <v>18</v>
      </c>
      <c r="O15387">
        <v>0</v>
      </c>
      <c r="P15387">
        <v>2325</v>
      </c>
    </row>
    <row r="15388" spans="1:16" x14ac:dyDescent="0.25">
      <c r="A15388" t="s">
        <v>22872</v>
      </c>
      <c r="B15388">
        <v>459</v>
      </c>
      <c r="C15388" s="3" t="str">
        <f>HYPERLINK("http://www.uniprot.org/uniprot/B7FMJ8","tr|B7FMJ8|B7FMJ8_MEDTR")</f>
        <v>tr|B7FMJ8|B7FMJ8_MEDTR</v>
      </c>
      <c r="D15388" t="s">
        <v>22100</v>
      </c>
      <c r="E15388">
        <v>88.15</v>
      </c>
      <c r="F15388">
        <v>152</v>
      </c>
      <c r="G15388">
        <v>18</v>
      </c>
      <c r="H15388">
        <v>0</v>
      </c>
      <c r="I15388">
        <v>1</v>
      </c>
      <c r="J15388">
        <v>456</v>
      </c>
      <c r="K15388">
        <v>1</v>
      </c>
      <c r="L15388">
        <v>1</v>
      </c>
      <c r="M15388">
        <v>152</v>
      </c>
      <c r="N15388" t="s">
        <v>18</v>
      </c>
      <c r="O15388" s="1">
        <v>2.3431799999999999E-71</v>
      </c>
      <c r="P15388">
        <v>697</v>
      </c>
    </row>
    <row r="15389" spans="1:16" x14ac:dyDescent="0.25">
      <c r="A15389" t="s">
        <v>22873</v>
      </c>
      <c r="B15389">
        <v>354</v>
      </c>
      <c r="C15389" s="3" t="str">
        <f>HYPERLINK("http://www.uniprot.org/uniprot/K7N4A5","tr|K7N4A5|K7N4A5_SOYBN")</f>
        <v>tr|K7N4A5|K7N4A5_SOYBN</v>
      </c>
      <c r="D15389" t="s">
        <v>28</v>
      </c>
      <c r="E15389">
        <v>83.8</v>
      </c>
      <c r="F15389">
        <v>105</v>
      </c>
      <c r="G15389">
        <v>17</v>
      </c>
      <c r="H15389">
        <v>0</v>
      </c>
      <c r="I15389">
        <v>1</v>
      </c>
      <c r="J15389">
        <v>315</v>
      </c>
      <c r="K15389">
        <v>1</v>
      </c>
      <c r="L15389">
        <v>2</v>
      </c>
      <c r="M15389">
        <v>106</v>
      </c>
      <c r="N15389" t="s">
        <v>18</v>
      </c>
      <c r="O15389" s="1">
        <v>3.7663300000000001E-45</v>
      </c>
      <c r="P15389">
        <v>471</v>
      </c>
    </row>
    <row r="15390" spans="1:16" x14ac:dyDescent="0.25">
      <c r="A15390" t="s">
        <v>22874</v>
      </c>
      <c r="B15390">
        <v>285</v>
      </c>
      <c r="C15390" s="3" t="str">
        <f>HYPERLINK("http://www.uniprot.org/uniprot/G7IAC3","tr|G7IAC3|G7IAC3_MEDTR")</f>
        <v>tr|G7IAC3|G7IAC3_MEDTR</v>
      </c>
      <c r="D15390" t="s">
        <v>8725</v>
      </c>
      <c r="E15390">
        <v>43.58</v>
      </c>
      <c r="F15390">
        <v>78</v>
      </c>
      <c r="G15390">
        <v>44</v>
      </c>
      <c r="H15390">
        <v>0</v>
      </c>
      <c r="I15390">
        <v>46</v>
      </c>
      <c r="J15390">
        <v>279</v>
      </c>
      <c r="K15390">
        <v>1</v>
      </c>
      <c r="L15390">
        <v>78</v>
      </c>
      <c r="M15390">
        <v>155</v>
      </c>
      <c r="N15390" t="s">
        <v>18</v>
      </c>
      <c r="O15390" s="1">
        <v>1.4294999999999999E-12</v>
      </c>
      <c r="P15390">
        <v>190</v>
      </c>
    </row>
    <row r="15391" spans="1:16" x14ac:dyDescent="0.25">
      <c r="A15391" t="s">
        <v>22875</v>
      </c>
      <c r="B15391">
        <v>912</v>
      </c>
      <c r="C15391" s="3" t="str">
        <f>HYPERLINK("http://www.uniprot.org/uniprot/G7K2Z8","tr|G7K2Z8|G7K2Z8_MEDTR")</f>
        <v>tr|G7K2Z8|G7K2Z8_MEDTR</v>
      </c>
      <c r="D15391" t="s">
        <v>22876</v>
      </c>
      <c r="E15391">
        <v>55.48</v>
      </c>
      <c r="F15391">
        <v>301</v>
      </c>
      <c r="G15391">
        <v>134</v>
      </c>
      <c r="H15391">
        <v>0</v>
      </c>
      <c r="I15391">
        <v>7</v>
      </c>
      <c r="J15391">
        <v>909</v>
      </c>
      <c r="K15391">
        <v>1</v>
      </c>
      <c r="L15391">
        <v>108</v>
      </c>
      <c r="M15391">
        <v>402</v>
      </c>
      <c r="N15391" t="s">
        <v>18</v>
      </c>
      <c r="O15391" s="1">
        <v>8.0660499999999993E-87</v>
      </c>
      <c r="P15391">
        <v>835</v>
      </c>
    </row>
    <row r="15392" spans="1:16" x14ac:dyDescent="0.25">
      <c r="A15392" t="s">
        <v>22877</v>
      </c>
      <c r="B15392">
        <v>1848</v>
      </c>
      <c r="C15392" s="3" t="str">
        <f>HYPERLINK("http://www.uniprot.org/uniprot/I3SBG9","tr|I3SBG9|I3SBG9_MEDTR")</f>
        <v>tr|I3SBG9|I3SBG9_MEDTR</v>
      </c>
      <c r="D15392" t="s">
        <v>22</v>
      </c>
      <c r="E15392">
        <v>86.77</v>
      </c>
      <c r="F15392">
        <v>605</v>
      </c>
      <c r="G15392">
        <v>80</v>
      </c>
      <c r="H15392">
        <v>3</v>
      </c>
      <c r="I15392">
        <v>1</v>
      </c>
      <c r="J15392">
        <v>1806</v>
      </c>
      <c r="K15392">
        <v>1</v>
      </c>
      <c r="L15392">
        <v>4</v>
      </c>
      <c r="M15392">
        <v>604</v>
      </c>
      <c r="N15392" t="s">
        <v>18</v>
      </c>
      <c r="O15392">
        <v>0</v>
      </c>
      <c r="P15392">
        <v>2686</v>
      </c>
    </row>
    <row r="15393" spans="1:16" x14ac:dyDescent="0.25">
      <c r="A15393" t="s">
        <v>22878</v>
      </c>
      <c r="B15393">
        <v>312</v>
      </c>
      <c r="C15393" s="3" t="str">
        <f>HYPERLINK("http://www.uniprot.org/uniprot/R7S2Y0","tr|R7S2Y0|R7S2Y0_PUNST")</f>
        <v>tr|R7S2Y0|R7S2Y0_PUNST</v>
      </c>
      <c r="D15393" t="s">
        <v>22879</v>
      </c>
      <c r="E15393">
        <v>93.82</v>
      </c>
      <c r="F15393">
        <v>81</v>
      </c>
      <c r="G15393">
        <v>5</v>
      </c>
      <c r="H15393">
        <v>0</v>
      </c>
      <c r="I15393">
        <v>64</v>
      </c>
      <c r="J15393">
        <v>306</v>
      </c>
      <c r="K15393">
        <v>1</v>
      </c>
      <c r="L15393">
        <v>38</v>
      </c>
      <c r="M15393">
        <v>118</v>
      </c>
      <c r="N15393" t="s">
        <v>18</v>
      </c>
      <c r="O15393" s="1">
        <v>3.0667899999999999E-38</v>
      </c>
      <c r="P15393">
        <v>389</v>
      </c>
    </row>
    <row r="15394" spans="1:16" x14ac:dyDescent="0.25">
      <c r="A15394" t="s">
        <v>22880</v>
      </c>
      <c r="B15394">
        <v>462</v>
      </c>
      <c r="C15394" s="3" t="str">
        <f>HYPERLINK("http://www.uniprot.org/uniprot/G7L657","tr|G7L657|G7L657_MEDTR")</f>
        <v>tr|G7L657|G7L657_MEDTR</v>
      </c>
      <c r="D15394" t="s">
        <v>22881</v>
      </c>
      <c r="E15394">
        <v>82.89</v>
      </c>
      <c r="F15394">
        <v>152</v>
      </c>
      <c r="G15394">
        <v>26</v>
      </c>
      <c r="H15394">
        <v>0</v>
      </c>
      <c r="I15394">
        <v>1</v>
      </c>
      <c r="J15394">
        <v>456</v>
      </c>
      <c r="K15394">
        <v>1</v>
      </c>
      <c r="L15394">
        <v>307</v>
      </c>
      <c r="M15394">
        <v>458</v>
      </c>
      <c r="N15394" t="s">
        <v>18</v>
      </c>
      <c r="O15394" s="1">
        <v>1.1975300000000001E-67</v>
      </c>
      <c r="P15394">
        <v>665</v>
      </c>
    </row>
    <row r="15395" spans="1:16" x14ac:dyDescent="0.25">
      <c r="A15395" t="s">
        <v>22882</v>
      </c>
      <c r="B15395">
        <v>1149</v>
      </c>
      <c r="C15395" s="3" t="str">
        <f>HYPERLINK("http://www.uniprot.org/uniprot/G7JHI3","tr|G7JHI3|G7JHI3_MEDTR")</f>
        <v>tr|G7JHI3|G7JHI3_MEDTR</v>
      </c>
      <c r="D15395" t="s">
        <v>22883</v>
      </c>
      <c r="E15395">
        <v>89.48</v>
      </c>
      <c r="F15395">
        <v>333</v>
      </c>
      <c r="G15395">
        <v>35</v>
      </c>
      <c r="H15395">
        <v>2</v>
      </c>
      <c r="I15395">
        <v>1</v>
      </c>
      <c r="J15395">
        <v>993</v>
      </c>
      <c r="K15395">
        <v>1</v>
      </c>
      <c r="L15395">
        <v>1</v>
      </c>
      <c r="M15395">
        <v>323</v>
      </c>
      <c r="N15395" t="s">
        <v>18</v>
      </c>
      <c r="O15395" s="1">
        <v>1.3198900000000001E-170</v>
      </c>
      <c r="P15395">
        <v>1559</v>
      </c>
    </row>
    <row r="15396" spans="1:16" x14ac:dyDescent="0.25">
      <c r="A15396" t="s">
        <v>22884</v>
      </c>
      <c r="B15396">
        <v>3519</v>
      </c>
      <c r="C15396" s="3" t="str">
        <f>HYPERLINK("http://www.uniprot.org/uniprot/G7JEW5","tr|G7JEW5|G7JEW5_MEDTR")</f>
        <v>tr|G7JEW5|G7JEW5_MEDTR</v>
      </c>
      <c r="D15396" t="s">
        <v>22885</v>
      </c>
      <c r="E15396">
        <v>73.040000000000006</v>
      </c>
      <c r="F15396">
        <v>1202</v>
      </c>
      <c r="G15396">
        <v>324</v>
      </c>
      <c r="H15396">
        <v>30</v>
      </c>
      <c r="I15396">
        <v>1</v>
      </c>
      <c r="J15396">
        <v>3516</v>
      </c>
      <c r="K15396">
        <v>1</v>
      </c>
      <c r="L15396">
        <v>1</v>
      </c>
      <c r="M15396">
        <v>1175</v>
      </c>
      <c r="N15396" t="s">
        <v>18</v>
      </c>
      <c r="O15396">
        <v>0</v>
      </c>
      <c r="P15396">
        <v>4329</v>
      </c>
    </row>
    <row r="15397" spans="1:16" x14ac:dyDescent="0.25">
      <c r="A15397" t="s">
        <v>22886</v>
      </c>
      <c r="B15397">
        <v>330</v>
      </c>
      <c r="C15397" s="3" t="str">
        <f>HYPERLINK("http://www.uniprot.org/uniprot/B7FFA9","tr|B7FFA9|B7FFA9_MEDTR")</f>
        <v>tr|B7FFA9|B7FFA9_MEDTR</v>
      </c>
      <c r="D15397" t="s">
        <v>22</v>
      </c>
      <c r="E15397">
        <v>77.06</v>
      </c>
      <c r="F15397">
        <v>109</v>
      </c>
      <c r="G15397">
        <v>25</v>
      </c>
      <c r="H15397">
        <v>0</v>
      </c>
      <c r="I15397">
        <v>1</v>
      </c>
      <c r="J15397">
        <v>327</v>
      </c>
      <c r="K15397">
        <v>1</v>
      </c>
      <c r="L15397">
        <v>120</v>
      </c>
      <c r="M15397">
        <v>228</v>
      </c>
      <c r="N15397" t="s">
        <v>18</v>
      </c>
      <c r="O15397" s="1">
        <v>7.6033400000000004E-38</v>
      </c>
      <c r="P15397">
        <v>408</v>
      </c>
    </row>
    <row r="15398" spans="1:16" x14ac:dyDescent="0.25">
      <c r="A15398" t="s">
        <v>22887</v>
      </c>
      <c r="B15398">
        <v>1428</v>
      </c>
      <c r="C15398" s="3" t="str">
        <f>HYPERLINK("http://www.uniprot.org/uniprot/G7J7L6","tr|G7J7L6|G7J7L6_MEDTR")</f>
        <v>tr|G7J7L6|G7J7L6_MEDTR</v>
      </c>
      <c r="D15398" t="s">
        <v>22888</v>
      </c>
      <c r="E15398">
        <v>81.150000000000006</v>
      </c>
      <c r="F15398">
        <v>451</v>
      </c>
      <c r="G15398">
        <v>85</v>
      </c>
      <c r="H15398">
        <v>3</v>
      </c>
      <c r="I15398">
        <v>82</v>
      </c>
      <c r="J15398">
        <v>1425</v>
      </c>
      <c r="K15398">
        <v>1</v>
      </c>
      <c r="L15398">
        <v>21</v>
      </c>
      <c r="M15398">
        <v>471</v>
      </c>
      <c r="N15398" t="s">
        <v>18</v>
      </c>
      <c r="O15398">
        <v>0</v>
      </c>
      <c r="P15398">
        <v>1852</v>
      </c>
    </row>
    <row r="15399" spans="1:16" x14ac:dyDescent="0.25">
      <c r="A15399" t="s">
        <v>22889</v>
      </c>
      <c r="B15399">
        <v>396</v>
      </c>
      <c r="C15399" s="3" t="str">
        <f>HYPERLINK("http://www.uniprot.org/uniprot/A5B827","tr|A5B827|A5B827_VITVI")</f>
        <v>tr|A5B827|A5B827_VITVI</v>
      </c>
      <c r="D15399" t="s">
        <v>22890</v>
      </c>
      <c r="E15399">
        <v>70.83</v>
      </c>
      <c r="F15399">
        <v>48</v>
      </c>
      <c r="G15399">
        <v>14</v>
      </c>
      <c r="H15399">
        <v>0</v>
      </c>
      <c r="I15399">
        <v>91</v>
      </c>
      <c r="J15399">
        <v>234</v>
      </c>
      <c r="K15399">
        <v>1</v>
      </c>
      <c r="L15399">
        <v>166</v>
      </c>
      <c r="M15399">
        <v>213</v>
      </c>
      <c r="N15399" t="s">
        <v>18</v>
      </c>
      <c r="O15399" s="1">
        <v>2.18793E-17</v>
      </c>
      <c r="P15399">
        <v>187</v>
      </c>
    </row>
    <row r="15400" spans="1:16" x14ac:dyDescent="0.25">
      <c r="A15400" t="s">
        <v>22891</v>
      </c>
      <c r="B15400">
        <v>3351</v>
      </c>
      <c r="C15400" s="3" t="str">
        <f>HYPERLINK("http://www.uniprot.org/uniprot/G7KGF1","tr|G7KGF1|G7KGF1_MEDTR")</f>
        <v>tr|G7KGF1|G7KGF1_MEDTR</v>
      </c>
      <c r="D15400" t="s">
        <v>22892</v>
      </c>
      <c r="E15400">
        <v>81.06</v>
      </c>
      <c r="F15400">
        <v>1130</v>
      </c>
      <c r="G15400">
        <v>214</v>
      </c>
      <c r="H15400">
        <v>15</v>
      </c>
      <c r="I15400">
        <v>4</v>
      </c>
      <c r="J15400">
        <v>3348</v>
      </c>
      <c r="K15400">
        <v>1</v>
      </c>
      <c r="L15400">
        <v>4</v>
      </c>
      <c r="M15400">
        <v>1131</v>
      </c>
      <c r="N15400" t="s">
        <v>18</v>
      </c>
      <c r="O15400">
        <v>0</v>
      </c>
      <c r="P15400">
        <v>4653</v>
      </c>
    </row>
    <row r="15401" spans="1:16" x14ac:dyDescent="0.25">
      <c r="A15401" t="s">
        <v>22893</v>
      </c>
      <c r="B15401">
        <v>1098</v>
      </c>
      <c r="C15401" s="3" t="str">
        <f>HYPERLINK("http://www.uniprot.org/uniprot/G7K9A6","tr|G7K9A6|G7K9A6_MEDTR")</f>
        <v>tr|G7K9A6|G7K9A6_MEDTR</v>
      </c>
      <c r="D15401" t="s">
        <v>22894</v>
      </c>
      <c r="E15401">
        <v>71.08</v>
      </c>
      <c r="F15401">
        <v>370</v>
      </c>
      <c r="G15401">
        <v>107</v>
      </c>
      <c r="H15401">
        <v>30</v>
      </c>
      <c r="I15401">
        <v>73</v>
      </c>
      <c r="J15401">
        <v>1092</v>
      </c>
      <c r="K15401">
        <v>1</v>
      </c>
      <c r="L15401">
        <v>42</v>
      </c>
      <c r="M15401">
        <v>411</v>
      </c>
      <c r="N15401" t="s">
        <v>18</v>
      </c>
      <c r="O15401" s="1">
        <v>1.2333600000000001E-146</v>
      </c>
      <c r="P15401">
        <v>1352</v>
      </c>
    </row>
    <row r="15402" spans="1:16" x14ac:dyDescent="0.25">
      <c r="A15402" t="s">
        <v>22895</v>
      </c>
      <c r="B15402">
        <v>828</v>
      </c>
      <c r="C15402" s="3" t="str">
        <f>HYPERLINK("http://www.uniprot.org/uniprot/G7L2K0","tr|G7L2K0|G7L2K0_MEDTR")</f>
        <v>tr|G7L2K0|G7L2K0_MEDTR</v>
      </c>
      <c r="D15402" t="s">
        <v>9734</v>
      </c>
      <c r="E15402">
        <v>86.3</v>
      </c>
      <c r="F15402">
        <v>73</v>
      </c>
      <c r="G15402">
        <v>10</v>
      </c>
      <c r="H15402">
        <v>0</v>
      </c>
      <c r="I15402">
        <v>562</v>
      </c>
      <c r="J15402">
        <v>780</v>
      </c>
      <c r="K15402">
        <v>1</v>
      </c>
      <c r="L15402">
        <v>450</v>
      </c>
      <c r="M15402">
        <v>522</v>
      </c>
      <c r="N15402" t="s">
        <v>18</v>
      </c>
      <c r="O15402" s="1">
        <v>7.9365400000000004E-27</v>
      </c>
      <c r="P15402">
        <v>317</v>
      </c>
    </row>
    <row r="15403" spans="1:16" x14ac:dyDescent="0.25">
      <c r="A15403" t="s">
        <v>22896</v>
      </c>
      <c r="B15403">
        <v>933</v>
      </c>
      <c r="C15403" s="3" t="str">
        <f>HYPERLINK("http://www.uniprot.org/uniprot/B7FHL7","tr|B7FHL7|B7FHL7_MEDTR")</f>
        <v>tr|B7FHL7|B7FHL7_MEDTR</v>
      </c>
      <c r="D15403" t="s">
        <v>22897</v>
      </c>
      <c r="E15403">
        <v>80.64</v>
      </c>
      <c r="F15403">
        <v>310</v>
      </c>
      <c r="G15403">
        <v>60</v>
      </c>
      <c r="H15403">
        <v>0</v>
      </c>
      <c r="I15403">
        <v>1</v>
      </c>
      <c r="J15403">
        <v>930</v>
      </c>
      <c r="K15403">
        <v>1</v>
      </c>
      <c r="L15403">
        <v>1</v>
      </c>
      <c r="M15403">
        <v>304</v>
      </c>
      <c r="N15403" t="s">
        <v>18</v>
      </c>
      <c r="O15403" s="1">
        <v>7.0141399999999993E-142</v>
      </c>
      <c r="P15403">
        <v>1310</v>
      </c>
    </row>
    <row r="15404" spans="1:16" x14ac:dyDescent="0.25">
      <c r="A15404" t="s">
        <v>22898</v>
      </c>
      <c r="B15404">
        <v>978</v>
      </c>
      <c r="C15404" s="3" t="str">
        <f>HYPERLINK("http://www.uniprot.org/uniprot/G7L5K1","tr|G7L5K1|G7L5K1_MEDTR")</f>
        <v>tr|G7L5K1|G7L5K1_MEDTR</v>
      </c>
      <c r="D15404" t="s">
        <v>22899</v>
      </c>
      <c r="E15404">
        <v>94.65</v>
      </c>
      <c r="F15404">
        <v>318</v>
      </c>
      <c r="G15404">
        <v>17</v>
      </c>
      <c r="H15404">
        <v>0</v>
      </c>
      <c r="I15404">
        <v>19</v>
      </c>
      <c r="J15404">
        <v>972</v>
      </c>
      <c r="K15404">
        <v>1</v>
      </c>
      <c r="L15404">
        <v>2</v>
      </c>
      <c r="M15404">
        <v>319</v>
      </c>
      <c r="N15404" t="s">
        <v>18</v>
      </c>
      <c r="O15404" s="1">
        <v>2.2814700000000002E-170</v>
      </c>
      <c r="P15404">
        <v>1556</v>
      </c>
    </row>
    <row r="15405" spans="1:16" x14ac:dyDescent="0.25">
      <c r="A15405" t="s">
        <v>22900</v>
      </c>
      <c r="B15405">
        <v>549</v>
      </c>
      <c r="C15405" s="3" t="str">
        <f>HYPERLINK("http://www.uniprot.org/uniprot/I3SP15","tr|I3SP15|I3SP15_MEDTR")</f>
        <v>tr|I3SP15|I3SP15_MEDTR</v>
      </c>
      <c r="D15405" t="s">
        <v>22</v>
      </c>
      <c r="E15405">
        <v>81.42</v>
      </c>
      <c r="F15405">
        <v>183</v>
      </c>
      <c r="G15405">
        <v>34</v>
      </c>
      <c r="H15405">
        <v>1</v>
      </c>
      <c r="I15405">
        <v>1</v>
      </c>
      <c r="J15405">
        <v>546</v>
      </c>
      <c r="K15405">
        <v>1</v>
      </c>
      <c r="L15405">
        <v>1</v>
      </c>
      <c r="M15405">
        <v>183</v>
      </c>
      <c r="N15405" t="s">
        <v>18</v>
      </c>
      <c r="O15405" s="1">
        <v>1.28813E-83</v>
      </c>
      <c r="P15405">
        <v>803</v>
      </c>
    </row>
    <row r="15406" spans="1:16" x14ac:dyDescent="0.25">
      <c r="A15406" t="s">
        <v>22901</v>
      </c>
      <c r="B15406">
        <v>357</v>
      </c>
      <c r="C15406" s="3" t="str">
        <f>HYPERLINK("http://www.uniprot.org/uniprot/C6T2T0","tr|C6T2T0|C6T2T0_SOYBN")</f>
        <v>tr|C6T2T0|C6T2T0_SOYBN</v>
      </c>
      <c r="D15406" t="s">
        <v>28</v>
      </c>
      <c r="E15406">
        <v>75.63</v>
      </c>
      <c r="F15406">
        <v>119</v>
      </c>
      <c r="G15406">
        <v>29</v>
      </c>
      <c r="H15406">
        <v>1</v>
      </c>
      <c r="I15406">
        <v>1</v>
      </c>
      <c r="J15406">
        <v>354</v>
      </c>
      <c r="K15406">
        <v>1</v>
      </c>
      <c r="L15406">
        <v>1</v>
      </c>
      <c r="M15406">
        <v>117</v>
      </c>
      <c r="N15406" t="s">
        <v>18</v>
      </c>
      <c r="O15406" s="1">
        <v>9.5589999999999998E-41</v>
      </c>
      <c r="P15406">
        <v>433</v>
      </c>
    </row>
    <row r="15407" spans="1:16" x14ac:dyDescent="0.25">
      <c r="A15407" t="s">
        <v>22902</v>
      </c>
      <c r="B15407">
        <v>4233</v>
      </c>
      <c r="C15407" s="3" t="str">
        <f>HYPERLINK("http://www.uniprot.org/uniprot/G7IKX1","tr|G7IKX1|G7IKX1_MEDTR")</f>
        <v>tr|G7IKX1|G7IKX1_MEDTR</v>
      </c>
      <c r="D15407" t="s">
        <v>22903</v>
      </c>
      <c r="E15407">
        <v>81.96</v>
      </c>
      <c r="F15407">
        <v>671</v>
      </c>
      <c r="G15407">
        <v>121</v>
      </c>
      <c r="H15407">
        <v>14</v>
      </c>
      <c r="I15407">
        <v>7</v>
      </c>
      <c r="J15407">
        <v>1977</v>
      </c>
      <c r="K15407">
        <v>1</v>
      </c>
      <c r="L15407">
        <v>32</v>
      </c>
      <c r="M15407">
        <v>702</v>
      </c>
      <c r="N15407" t="s">
        <v>18</v>
      </c>
      <c r="O15407">
        <v>0</v>
      </c>
      <c r="P15407">
        <v>2844</v>
      </c>
    </row>
    <row r="15408" spans="1:16" x14ac:dyDescent="0.25">
      <c r="A15408" t="s">
        <v>22904</v>
      </c>
      <c r="B15408">
        <v>1173</v>
      </c>
      <c r="C15408" s="3" t="str">
        <f>HYPERLINK("http://www.uniprot.org/uniprot/C7FDI5","tr|C7FDI5|C7FDI5_SOYBN")</f>
        <v>tr|C7FDI5|C7FDI5_SOYBN</v>
      </c>
      <c r="D15408" t="s">
        <v>717</v>
      </c>
      <c r="E15408">
        <v>50.26</v>
      </c>
      <c r="F15408">
        <v>372</v>
      </c>
      <c r="G15408">
        <v>185</v>
      </c>
      <c r="H15408">
        <v>4</v>
      </c>
      <c r="I15408">
        <v>1</v>
      </c>
      <c r="J15408">
        <v>1104</v>
      </c>
      <c r="K15408">
        <v>1</v>
      </c>
      <c r="L15408">
        <v>694</v>
      </c>
      <c r="M15408">
        <v>1060</v>
      </c>
      <c r="N15408" t="s">
        <v>18</v>
      </c>
      <c r="O15408" s="1">
        <v>5.4667399999999996E-103</v>
      </c>
      <c r="P15408">
        <v>976</v>
      </c>
    </row>
    <row r="15409" spans="1:16" x14ac:dyDescent="0.25">
      <c r="A15409" t="s">
        <v>22905</v>
      </c>
      <c r="B15409">
        <v>816</v>
      </c>
      <c r="C15409" s="3" t="str">
        <f>HYPERLINK("http://www.uniprot.org/uniprot/G7K795","tr|G7K795|G7K795_MEDTR")</f>
        <v>tr|G7K795|G7K795_MEDTR</v>
      </c>
      <c r="D15409" t="s">
        <v>22906</v>
      </c>
      <c r="E15409">
        <v>66.900000000000006</v>
      </c>
      <c r="F15409">
        <v>275</v>
      </c>
      <c r="G15409">
        <v>91</v>
      </c>
      <c r="H15409">
        <v>4</v>
      </c>
      <c r="I15409">
        <v>1</v>
      </c>
      <c r="J15409">
        <v>813</v>
      </c>
      <c r="K15409">
        <v>1</v>
      </c>
      <c r="L15409">
        <v>14</v>
      </c>
      <c r="M15409">
        <v>279</v>
      </c>
      <c r="N15409" t="s">
        <v>18</v>
      </c>
      <c r="O15409" s="1">
        <v>8.0732499999999995E-93</v>
      </c>
      <c r="P15409">
        <v>886</v>
      </c>
    </row>
    <row r="15410" spans="1:16" x14ac:dyDescent="0.25">
      <c r="A15410" t="s">
        <v>22907</v>
      </c>
      <c r="B15410">
        <v>1056</v>
      </c>
      <c r="C15410" s="3" t="str">
        <f>HYPERLINK("http://www.uniprot.org/uniprot/G7K7F6","tr|G7K7F6|G7K7F6_MEDTR")</f>
        <v>tr|G7K7F6|G7K7F6_MEDTR</v>
      </c>
      <c r="D15410" t="s">
        <v>22908</v>
      </c>
      <c r="E15410">
        <v>86.6</v>
      </c>
      <c r="F15410">
        <v>351</v>
      </c>
      <c r="G15410">
        <v>47</v>
      </c>
      <c r="H15410">
        <v>0</v>
      </c>
      <c r="I15410">
        <v>1</v>
      </c>
      <c r="J15410">
        <v>1053</v>
      </c>
      <c r="K15410">
        <v>1</v>
      </c>
      <c r="L15410">
        <v>13</v>
      </c>
      <c r="M15410">
        <v>357</v>
      </c>
      <c r="N15410" t="s">
        <v>18</v>
      </c>
      <c r="O15410" s="1">
        <v>4.1216E-168</v>
      </c>
      <c r="P15410">
        <v>1537</v>
      </c>
    </row>
    <row r="15411" spans="1:16" x14ac:dyDescent="0.25">
      <c r="A15411" t="s">
        <v>22909</v>
      </c>
      <c r="B15411">
        <v>3591</v>
      </c>
      <c r="C15411" s="3" t="str">
        <f>HYPERLINK("http://www.uniprot.org/uniprot/I1JQT5","tr|I1JQT5|I1JQT5_SOYBN")</f>
        <v>tr|I1JQT5|I1JQT5_SOYBN</v>
      </c>
      <c r="D15411" t="s">
        <v>71</v>
      </c>
      <c r="E15411">
        <v>85.7</v>
      </c>
      <c r="F15411">
        <v>1196</v>
      </c>
      <c r="G15411">
        <v>171</v>
      </c>
      <c r="H15411">
        <v>0</v>
      </c>
      <c r="I15411">
        <v>1</v>
      </c>
      <c r="J15411">
        <v>3588</v>
      </c>
      <c r="K15411">
        <v>1</v>
      </c>
      <c r="L15411">
        <v>1</v>
      </c>
      <c r="M15411">
        <v>1195</v>
      </c>
      <c r="N15411" t="s">
        <v>18</v>
      </c>
      <c r="O15411">
        <v>0</v>
      </c>
      <c r="P15411">
        <v>5389</v>
      </c>
    </row>
    <row r="15412" spans="1:16" x14ac:dyDescent="0.25">
      <c r="A15412" t="s">
        <v>22910</v>
      </c>
      <c r="B15412">
        <v>1236</v>
      </c>
      <c r="C15412" s="3" t="str">
        <f>HYPERLINK("http://www.uniprot.org/uniprot/I3RZM0","tr|I3RZM0|I3RZM0_MEDTR")</f>
        <v>tr|I3RZM0|I3RZM0_MEDTR</v>
      </c>
      <c r="D15412" t="s">
        <v>22</v>
      </c>
      <c r="E15412">
        <v>72.81</v>
      </c>
      <c r="F15412">
        <v>423</v>
      </c>
      <c r="G15412">
        <v>115</v>
      </c>
      <c r="H15412">
        <v>12</v>
      </c>
      <c r="I15412">
        <v>1</v>
      </c>
      <c r="J15412">
        <v>1233</v>
      </c>
      <c r="K15412">
        <v>1</v>
      </c>
      <c r="L15412">
        <v>1</v>
      </c>
      <c r="M15412">
        <v>423</v>
      </c>
      <c r="N15412" t="s">
        <v>18</v>
      </c>
      <c r="O15412" s="1">
        <v>2.0577600000000001E-156</v>
      </c>
      <c r="P15412">
        <v>1437</v>
      </c>
    </row>
    <row r="15413" spans="1:16" x14ac:dyDescent="0.25">
      <c r="A15413" t="s">
        <v>22911</v>
      </c>
      <c r="B15413">
        <v>408</v>
      </c>
      <c r="C15413" s="3" t="str">
        <f>HYPERLINK("http://www.uniprot.org/uniprot/G7KXT7","tr|G7KXT7|G7KXT7_MEDTR")</f>
        <v>tr|G7KXT7|G7KXT7_MEDTR</v>
      </c>
      <c r="D15413" t="s">
        <v>22912</v>
      </c>
      <c r="E15413">
        <v>87.96</v>
      </c>
      <c r="F15413">
        <v>133</v>
      </c>
      <c r="G15413">
        <v>16</v>
      </c>
      <c r="H15413">
        <v>0</v>
      </c>
      <c r="I15413">
        <v>7</v>
      </c>
      <c r="J15413">
        <v>405</v>
      </c>
      <c r="K15413">
        <v>1</v>
      </c>
      <c r="L15413">
        <v>175</v>
      </c>
      <c r="M15413">
        <v>307</v>
      </c>
      <c r="N15413" t="s">
        <v>18</v>
      </c>
      <c r="O15413" s="1">
        <v>5.3404399999999997E-60</v>
      </c>
      <c r="P15413">
        <v>599</v>
      </c>
    </row>
    <row r="15414" spans="1:16" x14ac:dyDescent="0.25">
      <c r="A15414" t="s">
        <v>22913</v>
      </c>
      <c r="B15414">
        <v>774</v>
      </c>
      <c r="C15414" s="3" t="str">
        <f>HYPERLINK("http://www.uniprot.org/uniprot/G7IBZ5","tr|G7IBZ5|G7IBZ5_MEDTR")</f>
        <v>tr|G7IBZ5|G7IBZ5_MEDTR</v>
      </c>
      <c r="D15414" t="s">
        <v>22914</v>
      </c>
      <c r="E15414">
        <v>69.81</v>
      </c>
      <c r="F15414">
        <v>53</v>
      </c>
      <c r="G15414">
        <v>16</v>
      </c>
      <c r="H15414">
        <v>0</v>
      </c>
      <c r="I15414">
        <v>535</v>
      </c>
      <c r="J15414">
        <v>693</v>
      </c>
      <c r="K15414">
        <v>1</v>
      </c>
      <c r="L15414">
        <v>179</v>
      </c>
      <c r="M15414">
        <v>231</v>
      </c>
      <c r="N15414" t="s">
        <v>18</v>
      </c>
      <c r="O15414" s="1">
        <v>2.1741300000000001E-12</v>
      </c>
      <c r="P15414">
        <v>192</v>
      </c>
    </row>
    <row r="15415" spans="1:16" x14ac:dyDescent="0.25">
      <c r="A15415" t="s">
        <v>22915</v>
      </c>
      <c r="B15415">
        <v>1377</v>
      </c>
      <c r="C15415" s="3" t="str">
        <f>HYPERLINK("http://www.uniprot.org/uniprot/I1LCV9","tr|I1LCV9|I1LCV9_SOYBN")</f>
        <v>tr|I1LCV9|I1LCV9_SOYBN</v>
      </c>
      <c r="D15415" t="s">
        <v>28</v>
      </c>
      <c r="E15415">
        <v>78.55</v>
      </c>
      <c r="F15415">
        <v>471</v>
      </c>
      <c r="G15415">
        <v>101</v>
      </c>
      <c r="H15415">
        <v>51</v>
      </c>
      <c r="I15415">
        <v>115</v>
      </c>
      <c r="J15415">
        <v>1374</v>
      </c>
      <c r="K15415">
        <v>1</v>
      </c>
      <c r="L15415">
        <v>35</v>
      </c>
      <c r="M15415">
        <v>499</v>
      </c>
      <c r="N15415" t="s">
        <v>18</v>
      </c>
      <c r="O15415">
        <v>0</v>
      </c>
      <c r="P15415">
        <v>1910</v>
      </c>
    </row>
    <row r="15416" spans="1:16" x14ac:dyDescent="0.25">
      <c r="A15416" t="s">
        <v>22916</v>
      </c>
      <c r="B15416">
        <v>408</v>
      </c>
      <c r="C15416" s="3" t="str">
        <f>HYPERLINK("http://www.uniprot.org/uniprot/G7JY85","tr|G7JY85|G7JY85_MEDTR")</f>
        <v>tr|G7JY85|G7JY85_MEDTR</v>
      </c>
      <c r="D15416" t="s">
        <v>22917</v>
      </c>
      <c r="E15416">
        <v>35.479999999999997</v>
      </c>
      <c r="F15416">
        <v>155</v>
      </c>
      <c r="G15416">
        <v>100</v>
      </c>
      <c r="H15416">
        <v>21</v>
      </c>
      <c r="I15416">
        <v>1</v>
      </c>
      <c r="J15416">
        <v>402</v>
      </c>
      <c r="K15416">
        <v>1</v>
      </c>
      <c r="L15416">
        <v>1</v>
      </c>
      <c r="M15416">
        <v>155</v>
      </c>
      <c r="N15416" t="s">
        <v>18</v>
      </c>
      <c r="O15416" s="1">
        <v>5.5909499999999997E-17</v>
      </c>
      <c r="P15416">
        <v>228</v>
      </c>
    </row>
    <row r="15417" spans="1:16" x14ac:dyDescent="0.25">
      <c r="A15417" t="s">
        <v>22918</v>
      </c>
      <c r="B15417">
        <v>399</v>
      </c>
      <c r="C15417" s="3" t="str">
        <f>HYPERLINK("http://www.uniprot.org/uniprot/G7J4J0","tr|G7J4J0|G7J4J0_MEDTR")</f>
        <v>tr|G7J4J0|G7J4J0_MEDTR</v>
      </c>
      <c r="D15417" t="s">
        <v>22919</v>
      </c>
      <c r="E15417">
        <v>54.91</v>
      </c>
      <c r="F15417">
        <v>122</v>
      </c>
      <c r="G15417">
        <v>55</v>
      </c>
      <c r="H15417">
        <v>0</v>
      </c>
      <c r="I15417">
        <v>1</v>
      </c>
      <c r="J15417">
        <v>366</v>
      </c>
      <c r="K15417">
        <v>1</v>
      </c>
      <c r="L15417">
        <v>281</v>
      </c>
      <c r="M15417">
        <v>402</v>
      </c>
      <c r="N15417" t="s">
        <v>18</v>
      </c>
      <c r="O15417" s="1">
        <v>1.1393700000000001E-25</v>
      </c>
      <c r="P15417">
        <v>303</v>
      </c>
    </row>
    <row r="15418" spans="1:16" x14ac:dyDescent="0.25">
      <c r="A15418" t="s">
        <v>22920</v>
      </c>
      <c r="B15418">
        <v>600</v>
      </c>
      <c r="C15418" s="3" t="str">
        <f>HYPERLINK("http://www.uniprot.org/uniprot/G7J5Z0","tr|G7J5Z0|G7J5Z0_MEDTR")</f>
        <v>tr|G7J5Z0|G7J5Z0_MEDTR</v>
      </c>
      <c r="D15418" t="s">
        <v>20598</v>
      </c>
      <c r="E15418">
        <v>83.08</v>
      </c>
      <c r="F15418">
        <v>201</v>
      </c>
      <c r="G15418">
        <v>34</v>
      </c>
      <c r="H15418">
        <v>3</v>
      </c>
      <c r="I15418">
        <v>4</v>
      </c>
      <c r="J15418">
        <v>597</v>
      </c>
      <c r="K15418">
        <v>1</v>
      </c>
      <c r="L15418">
        <v>31</v>
      </c>
      <c r="M15418">
        <v>228</v>
      </c>
      <c r="N15418" t="s">
        <v>18</v>
      </c>
      <c r="O15418" s="1">
        <v>1.01722E-88</v>
      </c>
      <c r="P15418">
        <v>848</v>
      </c>
    </row>
    <row r="15419" spans="1:16" x14ac:dyDescent="0.25">
      <c r="A15419" t="s">
        <v>22921</v>
      </c>
      <c r="B15419">
        <v>312</v>
      </c>
      <c r="C15419" s="3" t="str">
        <f>HYPERLINK("http://www.uniprot.org/uniprot/R7S2Y0","tr|R7S2Y0|R7S2Y0_PUNST")</f>
        <v>tr|R7S2Y0|R7S2Y0_PUNST</v>
      </c>
      <c r="D15419" t="s">
        <v>22879</v>
      </c>
      <c r="E15419">
        <v>92.59</v>
      </c>
      <c r="F15419">
        <v>81</v>
      </c>
      <c r="G15419">
        <v>6</v>
      </c>
      <c r="H15419">
        <v>0</v>
      </c>
      <c r="I15419">
        <v>64</v>
      </c>
      <c r="J15419">
        <v>306</v>
      </c>
      <c r="K15419">
        <v>1</v>
      </c>
      <c r="L15419">
        <v>38</v>
      </c>
      <c r="M15419">
        <v>118</v>
      </c>
      <c r="N15419" t="s">
        <v>18</v>
      </c>
      <c r="O15419" s="1">
        <v>8.8379300000000003E-38</v>
      </c>
      <c r="P15419">
        <v>385</v>
      </c>
    </row>
    <row r="15420" spans="1:16" x14ac:dyDescent="0.25">
      <c r="A15420" t="s">
        <v>22922</v>
      </c>
      <c r="B15420">
        <v>516</v>
      </c>
      <c r="C15420" s="3" t="str">
        <f>HYPERLINK("http://www.uniprot.org/uniprot/A5AM06","tr|A5AM06|A5AM06_VITVI")</f>
        <v>tr|A5AM06|A5AM06_VITVI</v>
      </c>
      <c r="D15420" t="s">
        <v>1615</v>
      </c>
      <c r="E15420">
        <v>30.23</v>
      </c>
      <c r="F15420">
        <v>172</v>
      </c>
      <c r="G15420">
        <v>120</v>
      </c>
      <c r="H15420">
        <v>3</v>
      </c>
      <c r="I15420">
        <v>1</v>
      </c>
      <c r="J15420">
        <v>507</v>
      </c>
      <c r="K15420">
        <v>1</v>
      </c>
      <c r="L15420">
        <v>1063</v>
      </c>
      <c r="M15420">
        <v>1231</v>
      </c>
      <c r="N15420" t="s">
        <v>18</v>
      </c>
      <c r="O15420" s="1">
        <v>1.87302E-12</v>
      </c>
      <c r="P15420">
        <v>189</v>
      </c>
    </row>
    <row r="15421" spans="1:16" x14ac:dyDescent="0.25">
      <c r="A15421" t="s">
        <v>22923</v>
      </c>
      <c r="B15421">
        <v>552</v>
      </c>
      <c r="C15421" s="3" t="str">
        <f>HYPERLINK("http://www.uniprot.org/uniprot/G7JHI2","tr|G7JHI2|G7JHI2_MEDTR")</f>
        <v>tr|G7JHI2|G7JHI2_MEDTR</v>
      </c>
      <c r="D15421" t="s">
        <v>22924</v>
      </c>
      <c r="E15421">
        <v>63.53</v>
      </c>
      <c r="F15421">
        <v>181</v>
      </c>
      <c r="G15421">
        <v>66</v>
      </c>
      <c r="H15421">
        <v>11</v>
      </c>
      <c r="I15421">
        <v>40</v>
      </c>
      <c r="J15421">
        <v>549</v>
      </c>
      <c r="K15421">
        <v>1</v>
      </c>
      <c r="L15421">
        <v>14</v>
      </c>
      <c r="M15421">
        <v>194</v>
      </c>
      <c r="N15421" t="s">
        <v>18</v>
      </c>
      <c r="O15421" s="1">
        <v>1.2399E-57</v>
      </c>
      <c r="P15421">
        <v>579</v>
      </c>
    </row>
    <row r="15422" spans="1:16" x14ac:dyDescent="0.25">
      <c r="A15422" t="s">
        <v>22925</v>
      </c>
      <c r="B15422">
        <v>2754</v>
      </c>
      <c r="C15422" s="3" t="str">
        <f>HYPERLINK("http://www.uniprot.org/uniprot/G7JDS3","tr|G7JDS3|G7JDS3_MEDTR")</f>
        <v>tr|G7JDS3|G7JDS3_MEDTR</v>
      </c>
      <c r="D15422" t="s">
        <v>22926</v>
      </c>
      <c r="E15422">
        <v>75.64</v>
      </c>
      <c r="F15422">
        <v>932</v>
      </c>
      <c r="G15422">
        <v>227</v>
      </c>
      <c r="H15422">
        <v>22</v>
      </c>
      <c r="I15422">
        <v>1</v>
      </c>
      <c r="J15422">
        <v>2730</v>
      </c>
      <c r="K15422">
        <v>1</v>
      </c>
      <c r="L15422">
        <v>23</v>
      </c>
      <c r="M15422">
        <v>908</v>
      </c>
      <c r="N15422" t="s">
        <v>18</v>
      </c>
      <c r="O15422">
        <v>0</v>
      </c>
      <c r="P15422">
        <v>3430</v>
      </c>
    </row>
    <row r="15423" spans="1:16" x14ac:dyDescent="0.25">
      <c r="A15423" t="s">
        <v>22927</v>
      </c>
      <c r="B15423">
        <v>540</v>
      </c>
      <c r="C15423" s="3" t="str">
        <f>HYPERLINK("http://www.uniprot.org/uniprot/B0L627","tr|B0L627|B0L627_CICAR")</f>
        <v>tr|B0L627|B0L627_CICAR</v>
      </c>
      <c r="D15423" t="s">
        <v>2482</v>
      </c>
      <c r="E15423">
        <v>88.4</v>
      </c>
      <c r="F15423">
        <v>138</v>
      </c>
      <c r="G15423">
        <v>16</v>
      </c>
      <c r="H15423">
        <v>0</v>
      </c>
      <c r="I15423">
        <v>124</v>
      </c>
      <c r="J15423">
        <v>537</v>
      </c>
      <c r="K15423">
        <v>1</v>
      </c>
      <c r="L15423">
        <v>1</v>
      </c>
      <c r="M15423">
        <v>138</v>
      </c>
      <c r="N15423" t="s">
        <v>18</v>
      </c>
      <c r="O15423" s="1">
        <v>1.5859600000000001E-59</v>
      </c>
      <c r="P15423">
        <v>595</v>
      </c>
    </row>
    <row r="15424" spans="1:16" x14ac:dyDescent="0.25">
      <c r="A15424" t="s">
        <v>22928</v>
      </c>
      <c r="B15424">
        <v>1851</v>
      </c>
      <c r="C15424" s="3" t="str">
        <f>HYPERLINK("http://www.uniprot.org/uniprot/I1MHP5","tr|I1MHP5|I1MHP5_SOYBN")</f>
        <v>tr|I1MHP5|I1MHP5_SOYBN</v>
      </c>
      <c r="D15424" t="s">
        <v>28</v>
      </c>
      <c r="E15424">
        <v>27.85</v>
      </c>
      <c r="F15424">
        <v>420</v>
      </c>
      <c r="G15424">
        <v>303</v>
      </c>
      <c r="H15424">
        <v>42</v>
      </c>
      <c r="I15424">
        <v>151</v>
      </c>
      <c r="J15424">
        <v>1284</v>
      </c>
      <c r="K15424">
        <v>1</v>
      </c>
      <c r="L15424">
        <v>1057</v>
      </c>
      <c r="M15424">
        <v>1470</v>
      </c>
      <c r="N15424" t="s">
        <v>18</v>
      </c>
      <c r="O15424" s="1">
        <v>2.30072E-30</v>
      </c>
      <c r="P15424">
        <v>352</v>
      </c>
    </row>
    <row r="15425" spans="1:16" x14ac:dyDescent="0.25">
      <c r="A15425" t="s">
        <v>22929</v>
      </c>
      <c r="B15425">
        <v>2847</v>
      </c>
      <c r="C15425" s="3" t="str">
        <f>HYPERLINK("http://www.uniprot.org/uniprot/G7KGE9","tr|G7KGE9|G7KGE9_MEDTR")</f>
        <v>tr|G7KGE9|G7KGE9_MEDTR</v>
      </c>
      <c r="D15425" t="s">
        <v>22930</v>
      </c>
      <c r="E15425">
        <v>80.12</v>
      </c>
      <c r="F15425">
        <v>966</v>
      </c>
      <c r="G15425">
        <v>192</v>
      </c>
      <c r="H15425">
        <v>18</v>
      </c>
      <c r="I15425">
        <v>1</v>
      </c>
      <c r="J15425">
        <v>2844</v>
      </c>
      <c r="K15425">
        <v>1</v>
      </c>
      <c r="L15425">
        <v>1</v>
      </c>
      <c r="M15425">
        <v>963</v>
      </c>
      <c r="N15425" t="s">
        <v>18</v>
      </c>
      <c r="O15425">
        <v>0</v>
      </c>
      <c r="P15425">
        <v>3922</v>
      </c>
    </row>
    <row r="15426" spans="1:16" x14ac:dyDescent="0.25">
      <c r="A15426" t="s">
        <v>22931</v>
      </c>
      <c r="B15426">
        <v>213</v>
      </c>
      <c r="C15426" s="3" t="str">
        <f>HYPERLINK("http://www.uniprot.org/uniprot/G7K9A4","tr|G7K9A4|G7K9A4_MEDTR")</f>
        <v>tr|G7K9A4|G7K9A4_MEDTR</v>
      </c>
      <c r="D15426" t="s">
        <v>9681</v>
      </c>
      <c r="E15426">
        <v>95.71</v>
      </c>
      <c r="F15426">
        <v>70</v>
      </c>
      <c r="G15426">
        <v>3</v>
      </c>
      <c r="H15426">
        <v>0</v>
      </c>
      <c r="I15426">
        <v>1</v>
      </c>
      <c r="J15426">
        <v>210</v>
      </c>
      <c r="K15426">
        <v>1</v>
      </c>
      <c r="L15426">
        <v>685</v>
      </c>
      <c r="M15426">
        <v>754</v>
      </c>
      <c r="N15426" t="s">
        <v>18</v>
      </c>
      <c r="O15426" s="1">
        <v>2.4668999999999998E-28</v>
      </c>
      <c r="P15426">
        <v>326</v>
      </c>
    </row>
    <row r="15427" spans="1:16" x14ac:dyDescent="0.25">
      <c r="A15427" t="s">
        <v>22932</v>
      </c>
      <c r="B15427">
        <v>441</v>
      </c>
      <c r="C15427" s="3" t="str">
        <f>HYPERLINK("http://www.uniprot.org/uniprot/K7UFJ5","tr|K7UFJ5|K7UFJ5_MAIZE")</f>
        <v>tr|K7UFJ5|K7UFJ5_MAIZE</v>
      </c>
      <c r="D15427" t="s">
        <v>22933</v>
      </c>
      <c r="E15427">
        <v>60.97</v>
      </c>
      <c r="F15427">
        <v>82</v>
      </c>
      <c r="G15427">
        <v>32</v>
      </c>
      <c r="H15427">
        <v>2</v>
      </c>
      <c r="I15427">
        <v>200</v>
      </c>
      <c r="J15427">
        <v>439</v>
      </c>
      <c r="K15427">
        <v>2</v>
      </c>
      <c r="L15427">
        <v>45</v>
      </c>
      <c r="M15427">
        <v>126</v>
      </c>
      <c r="N15427" t="s">
        <v>18</v>
      </c>
      <c r="O15427" s="1">
        <v>2.0220799999999999E-14</v>
      </c>
      <c r="P15427">
        <v>206</v>
      </c>
    </row>
    <row r="15428" spans="1:16" x14ac:dyDescent="0.25">
      <c r="A15428" t="s">
        <v>22934</v>
      </c>
      <c r="B15428">
        <v>1053</v>
      </c>
      <c r="C15428" s="3" t="str">
        <f>HYPERLINK("http://www.uniprot.org/uniprot/I7AYC8","tr|I7AYC8|I7AYC8_PHAVU")</f>
        <v>tr|I7AYC8|I7AYC8_PHAVU</v>
      </c>
      <c r="D15428" t="s">
        <v>8181</v>
      </c>
      <c r="E15428">
        <v>24.21</v>
      </c>
      <c r="F15428">
        <v>380</v>
      </c>
      <c r="G15428">
        <v>288</v>
      </c>
      <c r="H15428">
        <v>59</v>
      </c>
      <c r="I15428">
        <v>49</v>
      </c>
      <c r="J15428">
        <v>1011</v>
      </c>
      <c r="K15428">
        <v>1</v>
      </c>
      <c r="L15428">
        <v>580</v>
      </c>
      <c r="M15428">
        <v>941</v>
      </c>
      <c r="N15428" t="s">
        <v>18</v>
      </c>
      <c r="O15428" s="1">
        <v>2.6910500000000002E-10</v>
      </c>
      <c r="P15428">
        <v>176</v>
      </c>
    </row>
    <row r="15429" spans="1:16" x14ac:dyDescent="0.25">
      <c r="A15429" t="s">
        <v>22935</v>
      </c>
      <c r="B15429">
        <v>807</v>
      </c>
      <c r="C15429" s="3" t="str">
        <f>HYPERLINK("http://www.uniprot.org/uniprot/G7KP14","tr|G7KP14|G7KP14_MEDTR")</f>
        <v>tr|G7KP14|G7KP14_MEDTR</v>
      </c>
      <c r="D15429" t="s">
        <v>1548</v>
      </c>
      <c r="E15429">
        <v>42.14</v>
      </c>
      <c r="F15429">
        <v>121</v>
      </c>
      <c r="G15429">
        <v>70</v>
      </c>
      <c r="H15429">
        <v>1</v>
      </c>
      <c r="I15429">
        <v>25</v>
      </c>
      <c r="J15429">
        <v>384</v>
      </c>
      <c r="K15429">
        <v>1</v>
      </c>
      <c r="L15429">
        <v>21</v>
      </c>
      <c r="M15429">
        <v>136</v>
      </c>
      <c r="N15429" t="s">
        <v>18</v>
      </c>
      <c r="O15429" s="1">
        <v>3.5007400000000001E-16</v>
      </c>
      <c r="P15429">
        <v>225</v>
      </c>
    </row>
    <row r="15430" spans="1:16" x14ac:dyDescent="0.25">
      <c r="A15430" t="s">
        <v>22936</v>
      </c>
      <c r="B15430">
        <v>843</v>
      </c>
      <c r="C15430" s="3" t="str">
        <f>HYPERLINK("http://www.uniprot.org/uniprot/G7LIG5","tr|G7LIG5|G7LIG5_MEDTR")</f>
        <v>tr|G7LIG5|G7LIG5_MEDTR</v>
      </c>
      <c r="D15430" t="s">
        <v>22937</v>
      </c>
      <c r="E15430">
        <v>44.18</v>
      </c>
      <c r="F15430">
        <v>172</v>
      </c>
      <c r="G15430">
        <v>96</v>
      </c>
      <c r="H15430">
        <v>3</v>
      </c>
      <c r="I15430">
        <v>142</v>
      </c>
      <c r="J15430">
        <v>648</v>
      </c>
      <c r="K15430">
        <v>1</v>
      </c>
      <c r="L15430">
        <v>271</v>
      </c>
      <c r="M15430">
        <v>442</v>
      </c>
      <c r="N15430" t="s">
        <v>18</v>
      </c>
      <c r="O15430" s="1">
        <v>1.86961E-31</v>
      </c>
      <c r="P15430">
        <v>357</v>
      </c>
    </row>
    <row r="15431" spans="1:16" x14ac:dyDescent="0.25">
      <c r="A15431" t="s">
        <v>22938</v>
      </c>
      <c r="B15431">
        <v>984</v>
      </c>
      <c r="C15431" s="3" t="str">
        <f>HYPERLINK("http://www.uniprot.org/uniprot/K7MAQ6","tr|K7MAQ6|K7MAQ6_SOYBN")</f>
        <v>tr|K7MAQ6|K7MAQ6_SOYBN</v>
      </c>
      <c r="D15431" t="s">
        <v>28</v>
      </c>
      <c r="E15431">
        <v>76.56</v>
      </c>
      <c r="F15431">
        <v>303</v>
      </c>
      <c r="G15431">
        <v>71</v>
      </c>
      <c r="H15431">
        <v>0</v>
      </c>
      <c r="I15431">
        <v>73</v>
      </c>
      <c r="J15431">
        <v>981</v>
      </c>
      <c r="K15431">
        <v>1</v>
      </c>
      <c r="L15431">
        <v>27</v>
      </c>
      <c r="M15431">
        <v>329</v>
      </c>
      <c r="N15431" t="s">
        <v>18</v>
      </c>
      <c r="O15431" s="1">
        <v>1.04993E-122</v>
      </c>
      <c r="P15431">
        <v>1145</v>
      </c>
    </row>
    <row r="15432" spans="1:16" x14ac:dyDescent="0.25">
      <c r="A15432" t="s">
        <v>22939</v>
      </c>
      <c r="B15432">
        <v>1818</v>
      </c>
      <c r="C15432" s="3" t="str">
        <f>HYPERLINK("http://www.uniprot.org/uniprot/G7IKX2","tr|G7IKX2|G7IKX2_MEDTR")</f>
        <v>tr|G7IKX2|G7IKX2_MEDTR</v>
      </c>
      <c r="D15432" t="s">
        <v>22940</v>
      </c>
      <c r="E15432">
        <v>72.209999999999994</v>
      </c>
      <c r="F15432">
        <v>637</v>
      </c>
      <c r="G15432">
        <v>177</v>
      </c>
      <c r="H15432">
        <v>32</v>
      </c>
      <c r="I15432">
        <v>1</v>
      </c>
      <c r="J15432">
        <v>1815</v>
      </c>
      <c r="K15432">
        <v>1</v>
      </c>
      <c r="L15432">
        <v>1</v>
      </c>
      <c r="M15432">
        <v>616</v>
      </c>
      <c r="N15432" t="s">
        <v>18</v>
      </c>
      <c r="O15432">
        <v>0</v>
      </c>
      <c r="P15432">
        <v>2143</v>
      </c>
    </row>
    <row r="15433" spans="1:16" x14ac:dyDescent="0.25">
      <c r="A15433" t="s">
        <v>22941</v>
      </c>
      <c r="B15433">
        <v>1851</v>
      </c>
      <c r="C15433" s="3" t="str">
        <f>HYPERLINK("http://www.uniprot.org/uniprot/I1MHP5","tr|I1MHP5|I1MHP5_SOYBN")</f>
        <v>tr|I1MHP5|I1MHP5_SOYBN</v>
      </c>
      <c r="D15433" t="s">
        <v>28</v>
      </c>
      <c r="E15433">
        <v>27.85</v>
      </c>
      <c r="F15433">
        <v>420</v>
      </c>
      <c r="G15433">
        <v>303</v>
      </c>
      <c r="H15433">
        <v>42</v>
      </c>
      <c r="I15433">
        <v>151</v>
      </c>
      <c r="J15433">
        <v>1284</v>
      </c>
      <c r="K15433">
        <v>1</v>
      </c>
      <c r="L15433">
        <v>1057</v>
      </c>
      <c r="M15433">
        <v>1470</v>
      </c>
      <c r="N15433" t="s">
        <v>18</v>
      </c>
      <c r="O15433" s="1">
        <v>2.30072E-30</v>
      </c>
      <c r="P15433">
        <v>352</v>
      </c>
    </row>
    <row r="15434" spans="1:16" x14ac:dyDescent="0.25">
      <c r="A15434" t="s">
        <v>22942</v>
      </c>
      <c r="B15434">
        <v>792</v>
      </c>
      <c r="C15434" s="3" t="str">
        <f>HYPERLINK("http://www.uniprot.org/uniprot/G7K793","tr|G7K793|G7K793_MEDTR")</f>
        <v>tr|G7K793|G7K793_MEDTR</v>
      </c>
      <c r="D15434" t="s">
        <v>22943</v>
      </c>
      <c r="E15434">
        <v>94.29</v>
      </c>
      <c r="F15434">
        <v>263</v>
      </c>
      <c r="G15434">
        <v>15</v>
      </c>
      <c r="H15434">
        <v>0</v>
      </c>
      <c r="I15434">
        <v>1</v>
      </c>
      <c r="J15434">
        <v>789</v>
      </c>
      <c r="K15434">
        <v>1</v>
      </c>
      <c r="L15434">
        <v>234</v>
      </c>
      <c r="M15434">
        <v>496</v>
      </c>
      <c r="N15434" t="s">
        <v>18</v>
      </c>
      <c r="O15434" s="1">
        <v>4.5201499999999997E-146</v>
      </c>
      <c r="P15434">
        <v>1345</v>
      </c>
    </row>
    <row r="15435" spans="1:16" x14ac:dyDescent="0.25">
      <c r="A15435" t="s">
        <v>22944</v>
      </c>
      <c r="B15435">
        <v>483</v>
      </c>
      <c r="C15435" s="3" t="str">
        <f>HYPERLINK("http://www.uniprot.org/uniprot/I1JVB1","tr|I1JVB1|I1JVB1_SOYBN")</f>
        <v>tr|I1JVB1|I1JVB1_SOYBN</v>
      </c>
      <c r="D15435" t="s">
        <v>28</v>
      </c>
      <c r="E15435">
        <v>87.32</v>
      </c>
      <c r="F15435">
        <v>71</v>
      </c>
      <c r="G15435">
        <v>9</v>
      </c>
      <c r="H15435">
        <v>0</v>
      </c>
      <c r="I15435">
        <v>1</v>
      </c>
      <c r="J15435">
        <v>213</v>
      </c>
      <c r="K15435">
        <v>1</v>
      </c>
      <c r="L15435">
        <v>1</v>
      </c>
      <c r="M15435">
        <v>71</v>
      </c>
      <c r="N15435" t="s">
        <v>18</v>
      </c>
      <c r="O15435" s="1">
        <v>7.5532599999999996E-30</v>
      </c>
      <c r="P15435">
        <v>339</v>
      </c>
    </row>
    <row r="15436" spans="1:16" x14ac:dyDescent="0.25">
      <c r="A15436" t="s">
        <v>22945</v>
      </c>
      <c r="B15436">
        <v>1170</v>
      </c>
      <c r="C15436" s="3" t="str">
        <f>HYPERLINK("http://www.uniprot.org/uniprot/G7L2M3","tr|G7L2M3|G7L2M3_MEDTR")</f>
        <v>tr|G7L2M3|G7L2M3_MEDTR</v>
      </c>
      <c r="D15436" t="s">
        <v>22946</v>
      </c>
      <c r="E15436">
        <v>84.06</v>
      </c>
      <c r="F15436">
        <v>389</v>
      </c>
      <c r="G15436">
        <v>62</v>
      </c>
      <c r="H15436">
        <v>0</v>
      </c>
      <c r="I15436">
        <v>1</v>
      </c>
      <c r="J15436">
        <v>1167</v>
      </c>
      <c r="K15436">
        <v>1</v>
      </c>
      <c r="L15436">
        <v>14</v>
      </c>
      <c r="M15436">
        <v>395</v>
      </c>
      <c r="N15436" t="s">
        <v>18</v>
      </c>
      <c r="O15436">
        <v>0</v>
      </c>
      <c r="P15436">
        <v>1741</v>
      </c>
    </row>
    <row r="15437" spans="1:16" x14ac:dyDescent="0.25">
      <c r="A15437" t="s">
        <v>22947</v>
      </c>
      <c r="B15437">
        <v>1218</v>
      </c>
      <c r="C15437" s="3" t="str">
        <f>HYPERLINK("http://www.uniprot.org/uniprot/Q5MGA8","tr|Q5MGA8|Q5MGA8_MEDSA")</f>
        <v>tr|Q5MGA8|Q5MGA8_MEDSA</v>
      </c>
      <c r="D15437" t="s">
        <v>22871</v>
      </c>
      <c r="E15437">
        <v>88.45</v>
      </c>
      <c r="F15437">
        <v>407</v>
      </c>
      <c r="G15437">
        <v>47</v>
      </c>
      <c r="H15437">
        <v>2</v>
      </c>
      <c r="I15437">
        <v>1</v>
      </c>
      <c r="J15437">
        <v>1215</v>
      </c>
      <c r="K15437">
        <v>1</v>
      </c>
      <c r="L15437">
        <v>243</v>
      </c>
      <c r="M15437">
        <v>649</v>
      </c>
      <c r="N15437" t="s">
        <v>18</v>
      </c>
      <c r="O15437">
        <v>0</v>
      </c>
      <c r="P15437">
        <v>1796</v>
      </c>
    </row>
    <row r="15438" spans="1:16" x14ac:dyDescent="0.25">
      <c r="A15438" t="s">
        <v>22948</v>
      </c>
      <c r="B15438">
        <v>420</v>
      </c>
      <c r="C15438" s="3" t="str">
        <f>HYPERLINK("http://www.uniprot.org/uniprot/G7IBZ6","tr|G7IBZ6|G7IBZ6_MEDTR")</f>
        <v>tr|G7IBZ6|G7IBZ6_MEDTR</v>
      </c>
      <c r="D15438" t="s">
        <v>22949</v>
      </c>
      <c r="E15438">
        <v>49.64</v>
      </c>
      <c r="F15438">
        <v>139</v>
      </c>
      <c r="G15438">
        <v>70</v>
      </c>
      <c r="H15438">
        <v>0</v>
      </c>
      <c r="I15438">
        <v>1</v>
      </c>
      <c r="J15438">
        <v>417</v>
      </c>
      <c r="K15438">
        <v>1</v>
      </c>
      <c r="L15438">
        <v>78</v>
      </c>
      <c r="M15438">
        <v>214</v>
      </c>
      <c r="N15438" t="s">
        <v>18</v>
      </c>
      <c r="O15438" s="1">
        <v>1.8188800000000001E-23</v>
      </c>
      <c r="P15438">
        <v>284</v>
      </c>
    </row>
    <row r="15439" spans="1:16" x14ac:dyDescent="0.25">
      <c r="A15439" t="s">
        <v>22950</v>
      </c>
      <c r="B15439">
        <v>480</v>
      </c>
      <c r="C15439" s="3" t="str">
        <f>HYPERLINK("http://www.uniprot.org/uniprot/I1LCW2","tr|I1LCW2|I1LCW2_SOYBN")</f>
        <v>tr|I1LCW2|I1LCW2_SOYBN</v>
      </c>
      <c r="D15439" t="s">
        <v>28</v>
      </c>
      <c r="E15439">
        <v>73.459999999999994</v>
      </c>
      <c r="F15439">
        <v>49</v>
      </c>
      <c r="G15439">
        <v>13</v>
      </c>
      <c r="H15439">
        <v>0</v>
      </c>
      <c r="I15439">
        <v>127</v>
      </c>
      <c r="J15439">
        <v>273</v>
      </c>
      <c r="K15439">
        <v>1</v>
      </c>
      <c r="L15439">
        <v>40</v>
      </c>
      <c r="M15439">
        <v>88</v>
      </c>
      <c r="N15439" t="s">
        <v>18</v>
      </c>
      <c r="O15439" s="1">
        <v>3.2043299999999999E-12</v>
      </c>
      <c r="P15439">
        <v>187</v>
      </c>
    </row>
    <row r="15440" spans="1:16" x14ac:dyDescent="0.25">
      <c r="A15440" t="s">
        <v>22951</v>
      </c>
      <c r="B15440">
        <v>2223</v>
      </c>
      <c r="C15440" s="3" t="str">
        <f>HYPERLINK("http://www.uniprot.org/uniprot/F6HQE5","tr|F6HQE5|F6HQE5_VITVI")</f>
        <v>tr|F6HQE5|F6HQE5_VITVI</v>
      </c>
      <c r="D15440" t="s">
        <v>22952</v>
      </c>
      <c r="E15440">
        <v>64.930000000000007</v>
      </c>
      <c r="F15440">
        <v>730</v>
      </c>
      <c r="G15440">
        <v>256</v>
      </c>
      <c r="H15440">
        <v>0</v>
      </c>
      <c r="I15440">
        <v>1</v>
      </c>
      <c r="J15440">
        <v>2190</v>
      </c>
      <c r="K15440">
        <v>1</v>
      </c>
      <c r="L15440">
        <v>33</v>
      </c>
      <c r="M15440">
        <v>755</v>
      </c>
      <c r="N15440" t="s">
        <v>18</v>
      </c>
      <c r="O15440">
        <v>0</v>
      </c>
      <c r="P15440">
        <v>2471</v>
      </c>
    </row>
    <row r="15441" spans="1:16" x14ac:dyDescent="0.25">
      <c r="A15441" t="s">
        <v>22953</v>
      </c>
      <c r="B15441">
        <v>603</v>
      </c>
      <c r="C15441" s="3" t="str">
        <f>HYPERLINK("http://www.uniprot.org/uniprot/G7JXJ4","tr|G7JXJ4|G7JXJ4_MEDTR")</f>
        <v>tr|G7JXJ4|G7JXJ4_MEDTR</v>
      </c>
      <c r="D15441" t="s">
        <v>11245</v>
      </c>
      <c r="E15441">
        <v>52</v>
      </c>
      <c r="F15441">
        <v>200</v>
      </c>
      <c r="G15441">
        <v>96</v>
      </c>
      <c r="H15441">
        <v>3</v>
      </c>
      <c r="I15441">
        <v>1</v>
      </c>
      <c r="J15441">
        <v>591</v>
      </c>
      <c r="K15441">
        <v>1</v>
      </c>
      <c r="L15441">
        <v>40</v>
      </c>
      <c r="M15441">
        <v>238</v>
      </c>
      <c r="N15441" t="s">
        <v>18</v>
      </c>
      <c r="O15441" s="1">
        <v>8.87279E-40</v>
      </c>
      <c r="P15441">
        <v>426</v>
      </c>
    </row>
    <row r="15442" spans="1:16" x14ac:dyDescent="0.25">
      <c r="A15442" t="s">
        <v>22954</v>
      </c>
      <c r="B15442">
        <v>1746</v>
      </c>
      <c r="C15442" s="3" t="str">
        <f>HYPERLINK("http://www.uniprot.org/uniprot/G7J5Y9","tr|G7J5Y9|G7J5Y9_MEDTR")</f>
        <v>tr|G7J5Y9|G7J5Y9_MEDTR</v>
      </c>
      <c r="D15442" t="s">
        <v>22955</v>
      </c>
      <c r="E15442">
        <v>81.08</v>
      </c>
      <c r="F15442">
        <v>407</v>
      </c>
      <c r="G15442">
        <v>77</v>
      </c>
      <c r="H15442">
        <v>1</v>
      </c>
      <c r="I15442">
        <v>526</v>
      </c>
      <c r="J15442">
        <v>1743</v>
      </c>
      <c r="K15442">
        <v>1</v>
      </c>
      <c r="L15442">
        <v>134</v>
      </c>
      <c r="M15442">
        <v>537</v>
      </c>
      <c r="N15442" t="s">
        <v>18</v>
      </c>
      <c r="O15442">
        <v>0</v>
      </c>
      <c r="P15442">
        <v>1704</v>
      </c>
    </row>
    <row r="15443" spans="1:16" x14ac:dyDescent="0.25">
      <c r="A15443" t="s">
        <v>22956</v>
      </c>
      <c r="B15443">
        <v>1683</v>
      </c>
      <c r="C15443" s="3" t="str">
        <f>HYPERLINK("http://www.uniprot.org/uniprot/I1N012","tr|I1N012|I1N012_SOYBN")</f>
        <v>tr|I1N012|I1N012_SOYBN</v>
      </c>
      <c r="D15443" t="s">
        <v>71</v>
      </c>
      <c r="E15443">
        <v>55.53</v>
      </c>
      <c r="F15443">
        <v>569</v>
      </c>
      <c r="G15443">
        <v>253</v>
      </c>
      <c r="H15443">
        <v>10</v>
      </c>
      <c r="I15443">
        <v>1</v>
      </c>
      <c r="J15443">
        <v>1677</v>
      </c>
      <c r="K15443">
        <v>1</v>
      </c>
      <c r="L15443">
        <v>1</v>
      </c>
      <c r="M15443">
        <v>543</v>
      </c>
      <c r="N15443" t="s">
        <v>18</v>
      </c>
      <c r="O15443" s="1">
        <v>9.8047299999999996E-142</v>
      </c>
      <c r="P15443">
        <v>1312</v>
      </c>
    </row>
    <row r="15444" spans="1:16" x14ac:dyDescent="0.25">
      <c r="A15444" t="s">
        <v>22957</v>
      </c>
      <c r="B15444">
        <v>1134</v>
      </c>
      <c r="C15444" s="3" t="str">
        <f>HYPERLINK("http://www.uniprot.org/uniprot/K7MNX2","tr|K7MNX2|K7MNX2_SOYBN")</f>
        <v>tr|K7MNX2|K7MNX2_SOYBN</v>
      </c>
      <c r="D15444" t="s">
        <v>28</v>
      </c>
      <c r="E15444">
        <v>29.74</v>
      </c>
      <c r="F15444">
        <v>195</v>
      </c>
      <c r="G15444">
        <v>137</v>
      </c>
      <c r="H15444">
        <v>7</v>
      </c>
      <c r="I15444">
        <v>133</v>
      </c>
      <c r="J15444">
        <v>696</v>
      </c>
      <c r="K15444">
        <v>1</v>
      </c>
      <c r="L15444">
        <v>271</v>
      </c>
      <c r="M15444">
        <v>452</v>
      </c>
      <c r="N15444" t="s">
        <v>18</v>
      </c>
      <c r="O15444" s="1">
        <v>2.4662300000000001E-12</v>
      </c>
      <c r="P15444">
        <v>194</v>
      </c>
    </row>
    <row r="15445" spans="1:16" x14ac:dyDescent="0.25">
      <c r="A15445" t="s">
        <v>22958</v>
      </c>
      <c r="B15445">
        <v>768</v>
      </c>
      <c r="C15445" s="3" t="str">
        <f>HYPERLINK("http://www.uniprot.org/uniprot/G7JHI0","tr|G7JHI0|G7JHI0_MEDTR")</f>
        <v>tr|G7JHI0|G7JHI0_MEDTR</v>
      </c>
      <c r="D15445" t="s">
        <v>22959</v>
      </c>
      <c r="E15445">
        <v>93.6</v>
      </c>
      <c r="F15445">
        <v>250</v>
      </c>
      <c r="G15445">
        <v>16</v>
      </c>
      <c r="H15445">
        <v>0</v>
      </c>
      <c r="I15445">
        <v>1</v>
      </c>
      <c r="J15445">
        <v>750</v>
      </c>
      <c r="K15445">
        <v>1</v>
      </c>
      <c r="L15445">
        <v>1</v>
      </c>
      <c r="M15445">
        <v>244</v>
      </c>
      <c r="N15445" t="s">
        <v>18</v>
      </c>
      <c r="O15445" s="1">
        <v>1.5303900000000001E-127</v>
      </c>
      <c r="P15445">
        <v>1185</v>
      </c>
    </row>
    <row r="15446" spans="1:16" x14ac:dyDescent="0.25">
      <c r="A15446" t="s">
        <v>22960</v>
      </c>
      <c r="B15446">
        <v>1242</v>
      </c>
      <c r="C15446" s="3" t="str">
        <f>HYPERLINK("http://www.uniprot.org/uniprot/G7JEV2","tr|G7JEV2|G7JEV2_MEDTR")</f>
        <v>tr|G7JEV2|G7JEV2_MEDTR</v>
      </c>
      <c r="D15446" t="s">
        <v>22961</v>
      </c>
      <c r="E15446">
        <v>68.19</v>
      </c>
      <c r="F15446">
        <v>415</v>
      </c>
      <c r="G15446">
        <v>132</v>
      </c>
      <c r="H15446">
        <v>2</v>
      </c>
      <c r="I15446">
        <v>1</v>
      </c>
      <c r="J15446">
        <v>1239</v>
      </c>
      <c r="K15446">
        <v>1</v>
      </c>
      <c r="L15446">
        <v>1</v>
      </c>
      <c r="M15446">
        <v>414</v>
      </c>
      <c r="N15446" t="s">
        <v>18</v>
      </c>
      <c r="O15446" s="1">
        <v>6.46017E-150</v>
      </c>
      <c r="P15446">
        <v>1381</v>
      </c>
    </row>
    <row r="15447" spans="1:16" x14ac:dyDescent="0.25">
      <c r="A15447" t="s">
        <v>22962</v>
      </c>
      <c r="B15447">
        <v>1287</v>
      </c>
      <c r="C15447" s="3" t="str">
        <f>HYPERLINK("http://www.uniprot.org/uniprot/I1KVU5","tr|I1KVU5|I1KVU5_SOYBN")</f>
        <v>tr|I1KVU5|I1KVU5_SOYBN</v>
      </c>
      <c r="D15447" t="s">
        <v>28</v>
      </c>
      <c r="E15447">
        <v>74.650000000000006</v>
      </c>
      <c r="F15447">
        <v>367</v>
      </c>
      <c r="G15447">
        <v>93</v>
      </c>
      <c r="H15447">
        <v>2</v>
      </c>
      <c r="I15447">
        <v>1</v>
      </c>
      <c r="J15447">
        <v>1095</v>
      </c>
      <c r="K15447">
        <v>1</v>
      </c>
      <c r="L15447">
        <v>1</v>
      </c>
      <c r="M15447">
        <v>360</v>
      </c>
      <c r="N15447" t="s">
        <v>18</v>
      </c>
      <c r="O15447" s="1">
        <v>1.6030199999999999E-160</v>
      </c>
      <c r="P15447">
        <v>1364</v>
      </c>
    </row>
    <row r="15448" spans="1:16" x14ac:dyDescent="0.25">
      <c r="A15448" t="s">
        <v>22963</v>
      </c>
      <c r="B15448">
        <v>870</v>
      </c>
      <c r="C15448" s="3" t="str">
        <f>HYPERLINK("http://www.uniprot.org/uniprot/G7JR47","tr|G7JR47|G7JR47_MEDTR")</f>
        <v>tr|G7JR47|G7JR47_MEDTR</v>
      </c>
      <c r="D15448" t="s">
        <v>22964</v>
      </c>
      <c r="E15448">
        <v>83.73</v>
      </c>
      <c r="F15448">
        <v>289</v>
      </c>
      <c r="G15448">
        <v>47</v>
      </c>
      <c r="H15448">
        <v>1</v>
      </c>
      <c r="I15448">
        <v>1</v>
      </c>
      <c r="J15448">
        <v>864</v>
      </c>
      <c r="K15448">
        <v>1</v>
      </c>
      <c r="L15448">
        <v>1</v>
      </c>
      <c r="M15448">
        <v>288</v>
      </c>
      <c r="N15448" t="s">
        <v>18</v>
      </c>
      <c r="O15448" s="1">
        <v>3.6459600000000001E-134</v>
      </c>
      <c r="P15448">
        <v>1243</v>
      </c>
    </row>
    <row r="15449" spans="1:16" x14ac:dyDescent="0.25">
      <c r="A15449" t="s">
        <v>22965</v>
      </c>
      <c r="B15449">
        <v>1113</v>
      </c>
      <c r="C15449" s="3" t="str">
        <f>HYPERLINK("http://www.uniprot.org/uniprot/A5AM06","tr|A5AM06|A5AM06_VITVI")</f>
        <v>tr|A5AM06|A5AM06_VITVI</v>
      </c>
      <c r="D15449" t="s">
        <v>1615</v>
      </c>
      <c r="E15449">
        <v>29.41</v>
      </c>
      <c r="F15449">
        <v>204</v>
      </c>
      <c r="G15449">
        <v>144</v>
      </c>
      <c r="H15449">
        <v>3</v>
      </c>
      <c r="I15449">
        <v>1</v>
      </c>
      <c r="J15449">
        <v>603</v>
      </c>
      <c r="K15449">
        <v>1</v>
      </c>
      <c r="L15449">
        <v>1063</v>
      </c>
      <c r="M15449">
        <v>1263</v>
      </c>
      <c r="N15449" t="s">
        <v>18</v>
      </c>
      <c r="O15449" s="1">
        <v>7.6753400000000002E-19</v>
      </c>
      <c r="P15449">
        <v>250</v>
      </c>
    </row>
    <row r="15450" spans="1:16" x14ac:dyDescent="0.25">
      <c r="A15450" t="s">
        <v>22966</v>
      </c>
      <c r="B15450">
        <v>750</v>
      </c>
      <c r="C15450" s="3" t="str">
        <f>HYPERLINK("http://www.uniprot.org/uniprot/G7I2H0","tr|G7I2H0|G7I2H0_MEDTR")</f>
        <v>tr|G7I2H0|G7I2H0_MEDTR</v>
      </c>
      <c r="D15450" t="s">
        <v>144</v>
      </c>
      <c r="E15450">
        <v>38.049999999999997</v>
      </c>
      <c r="F15450">
        <v>113</v>
      </c>
      <c r="G15450">
        <v>70</v>
      </c>
      <c r="H15450">
        <v>0</v>
      </c>
      <c r="I15450">
        <v>388</v>
      </c>
      <c r="J15450">
        <v>726</v>
      </c>
      <c r="K15450">
        <v>1</v>
      </c>
      <c r="L15450">
        <v>23</v>
      </c>
      <c r="M15450">
        <v>135</v>
      </c>
      <c r="N15450" t="s">
        <v>18</v>
      </c>
      <c r="O15450" s="1">
        <v>2.5546799999999999E-15</v>
      </c>
      <c r="P15450">
        <v>217</v>
      </c>
    </row>
    <row r="15451" spans="1:16" x14ac:dyDescent="0.25">
      <c r="A15451" t="s">
        <v>22967</v>
      </c>
      <c r="B15451">
        <v>570</v>
      </c>
      <c r="C15451" s="3" t="str">
        <f>HYPERLINK("http://www.uniprot.org/uniprot/G7KGE7","tr|G7KGE7|G7KGE7_MEDTR")</f>
        <v>tr|G7KGE7|G7KGE7_MEDTR</v>
      </c>
      <c r="D15451" t="s">
        <v>22968</v>
      </c>
      <c r="E15451">
        <v>78.349999999999994</v>
      </c>
      <c r="F15451">
        <v>194</v>
      </c>
      <c r="G15451">
        <v>42</v>
      </c>
      <c r="H15451">
        <v>5</v>
      </c>
      <c r="I15451">
        <v>1</v>
      </c>
      <c r="J15451">
        <v>567</v>
      </c>
      <c r="K15451">
        <v>1</v>
      </c>
      <c r="L15451">
        <v>1</v>
      </c>
      <c r="M15451">
        <v>194</v>
      </c>
      <c r="N15451" t="s">
        <v>18</v>
      </c>
      <c r="O15451" s="1">
        <v>4.2031600000000002E-83</v>
      </c>
      <c r="P15451">
        <v>799</v>
      </c>
    </row>
    <row r="15452" spans="1:16" x14ac:dyDescent="0.25">
      <c r="A15452" t="s">
        <v>22969</v>
      </c>
      <c r="B15452">
        <v>540</v>
      </c>
      <c r="C15452" s="3" t="str">
        <f>HYPERLINK("http://www.uniprot.org/uniprot/G7K9A0","tr|G7K9A0|G7K9A0_MEDTR")</f>
        <v>tr|G7K9A0|G7K9A0_MEDTR</v>
      </c>
      <c r="D15452" t="s">
        <v>22970</v>
      </c>
      <c r="E15452">
        <v>90.96</v>
      </c>
      <c r="F15452">
        <v>177</v>
      </c>
      <c r="G15452">
        <v>16</v>
      </c>
      <c r="H15452">
        <v>0</v>
      </c>
      <c r="I15452">
        <v>1</v>
      </c>
      <c r="J15452">
        <v>531</v>
      </c>
      <c r="K15452">
        <v>1</v>
      </c>
      <c r="L15452">
        <v>1</v>
      </c>
      <c r="M15452">
        <v>177</v>
      </c>
      <c r="N15452" t="s">
        <v>18</v>
      </c>
      <c r="O15452" s="1">
        <v>2.9633799999999999E-90</v>
      </c>
      <c r="P15452">
        <v>860</v>
      </c>
    </row>
    <row r="15453" spans="1:16" x14ac:dyDescent="0.25">
      <c r="A15453" t="s">
        <v>22971</v>
      </c>
      <c r="B15453">
        <v>1056</v>
      </c>
      <c r="C15453" s="3" t="str">
        <f>HYPERLINK("http://www.uniprot.org/uniprot/I1L5L1","tr|I1L5L1|I1L5L1_SOYBN")</f>
        <v>tr|I1L5L1|I1L5L1_SOYBN</v>
      </c>
      <c r="D15453" t="s">
        <v>117</v>
      </c>
      <c r="E15453">
        <v>77.010000000000005</v>
      </c>
      <c r="F15453">
        <v>335</v>
      </c>
      <c r="G15453">
        <v>77</v>
      </c>
      <c r="H15453">
        <v>2</v>
      </c>
      <c r="I15453">
        <v>55</v>
      </c>
      <c r="J15453">
        <v>1053</v>
      </c>
      <c r="K15453">
        <v>1</v>
      </c>
      <c r="L15453">
        <v>12</v>
      </c>
      <c r="M15453">
        <v>345</v>
      </c>
      <c r="N15453" t="s">
        <v>18</v>
      </c>
      <c r="O15453" s="1">
        <v>5.0852800000000001E-134</v>
      </c>
      <c r="P15453">
        <v>1243</v>
      </c>
    </row>
    <row r="15454" spans="1:16" x14ac:dyDescent="0.25">
      <c r="A15454" t="s">
        <v>22972</v>
      </c>
      <c r="B15454">
        <v>510</v>
      </c>
      <c r="C15454" s="3" t="str">
        <f>HYPERLINK("http://www.uniprot.org/uniprot/G7I9T8","tr|G7I9T8|G7I9T8_MEDTR")</f>
        <v>tr|G7I9T8|G7I9T8_MEDTR</v>
      </c>
      <c r="D15454" t="s">
        <v>22973</v>
      </c>
      <c r="E15454">
        <v>95.83</v>
      </c>
      <c r="F15454">
        <v>48</v>
      </c>
      <c r="G15454">
        <v>2</v>
      </c>
      <c r="H15454">
        <v>0</v>
      </c>
      <c r="I15454">
        <v>235</v>
      </c>
      <c r="J15454">
        <v>378</v>
      </c>
      <c r="K15454">
        <v>1</v>
      </c>
      <c r="L15454">
        <v>1041</v>
      </c>
      <c r="M15454">
        <v>1088</v>
      </c>
      <c r="N15454" t="s">
        <v>18</v>
      </c>
      <c r="O15454" s="1">
        <v>3.43669E-27</v>
      </c>
      <c r="P15454">
        <v>266</v>
      </c>
    </row>
    <row r="15455" spans="1:16" x14ac:dyDescent="0.25">
      <c r="A15455" t="s">
        <v>22974</v>
      </c>
      <c r="B15455">
        <v>390</v>
      </c>
      <c r="C15455" s="3" t="str">
        <f>HYPERLINK("http://www.uniprot.org/uniprot/K7MSL3","tr|K7MSL3|K7MSL3_SOYBN")</f>
        <v>tr|K7MSL3|K7MSL3_SOYBN</v>
      </c>
      <c r="D15455" t="s">
        <v>13341</v>
      </c>
      <c r="E15455">
        <v>88.42</v>
      </c>
      <c r="F15455">
        <v>121</v>
      </c>
      <c r="G15455">
        <v>14</v>
      </c>
      <c r="H15455">
        <v>0</v>
      </c>
      <c r="I15455">
        <v>19</v>
      </c>
      <c r="J15455">
        <v>381</v>
      </c>
      <c r="K15455">
        <v>1</v>
      </c>
      <c r="L15455">
        <v>150</v>
      </c>
      <c r="M15455">
        <v>270</v>
      </c>
      <c r="N15455" t="s">
        <v>18</v>
      </c>
      <c r="O15455" s="1">
        <v>2.8161400000000001E-61</v>
      </c>
      <c r="P15455">
        <v>610</v>
      </c>
    </row>
    <row r="15456" spans="1:16" x14ac:dyDescent="0.25">
      <c r="A15456" t="s">
        <v>22975</v>
      </c>
      <c r="B15456">
        <v>876</v>
      </c>
      <c r="C15456" s="3" t="str">
        <f>HYPERLINK("http://www.uniprot.org/uniprot/I1M131","tr|I1M131|I1M131_SOYBN")</f>
        <v>tr|I1M131|I1M131_SOYBN</v>
      </c>
      <c r="D15456" t="s">
        <v>28</v>
      </c>
      <c r="E15456">
        <v>82.47</v>
      </c>
      <c r="F15456">
        <v>291</v>
      </c>
      <c r="G15456">
        <v>51</v>
      </c>
      <c r="H15456">
        <v>2</v>
      </c>
      <c r="I15456">
        <v>4</v>
      </c>
      <c r="J15456">
        <v>870</v>
      </c>
      <c r="K15456">
        <v>1</v>
      </c>
      <c r="L15456">
        <v>159</v>
      </c>
      <c r="M15456">
        <v>448</v>
      </c>
      <c r="N15456" t="s">
        <v>18</v>
      </c>
      <c r="O15456" s="1">
        <v>3.5632099999999999E-145</v>
      </c>
      <c r="P15456">
        <v>1338</v>
      </c>
    </row>
    <row r="15457" spans="1:16" x14ac:dyDescent="0.25">
      <c r="A15457" t="s">
        <v>22976</v>
      </c>
      <c r="B15457">
        <v>1434</v>
      </c>
      <c r="C15457" s="3" t="str">
        <f>HYPERLINK("http://www.uniprot.org/uniprot/I3SWQ6","tr|I3SWQ6|I3SWQ6_LOTJA")</f>
        <v>tr|I3SWQ6|I3SWQ6_LOTJA</v>
      </c>
      <c r="D15457" t="s">
        <v>22977</v>
      </c>
      <c r="E15457">
        <v>85.18</v>
      </c>
      <c r="F15457">
        <v>486</v>
      </c>
      <c r="G15457">
        <v>72</v>
      </c>
      <c r="H15457">
        <v>9</v>
      </c>
      <c r="I15457">
        <v>1</v>
      </c>
      <c r="J15457">
        <v>1431</v>
      </c>
      <c r="K15457">
        <v>1</v>
      </c>
      <c r="L15457">
        <v>1</v>
      </c>
      <c r="M15457">
        <v>474</v>
      </c>
      <c r="N15457" t="s">
        <v>18</v>
      </c>
      <c r="O15457">
        <v>0</v>
      </c>
      <c r="P15457">
        <v>2061</v>
      </c>
    </row>
    <row r="15458" spans="1:16" x14ac:dyDescent="0.25">
      <c r="A15458" t="s">
        <v>22978</v>
      </c>
      <c r="B15458">
        <v>423</v>
      </c>
      <c r="C15458" s="3" t="str">
        <f>HYPERLINK("http://www.uniprot.org/uniprot/G7KVL6","tr|G7KVL6|G7KVL6_MEDTR")</f>
        <v>tr|G7KVL6|G7KVL6_MEDTR</v>
      </c>
      <c r="D15458" t="s">
        <v>460</v>
      </c>
      <c r="E15458">
        <v>35.51</v>
      </c>
      <c r="F15458">
        <v>107</v>
      </c>
      <c r="G15458">
        <v>69</v>
      </c>
      <c r="H15458">
        <v>4</v>
      </c>
      <c r="I15458">
        <v>73</v>
      </c>
      <c r="J15458">
        <v>381</v>
      </c>
      <c r="K15458">
        <v>1</v>
      </c>
      <c r="L15458">
        <v>36</v>
      </c>
      <c r="M15458">
        <v>137</v>
      </c>
      <c r="N15458" t="s">
        <v>18</v>
      </c>
      <c r="O15458" s="1">
        <v>4.6253200000000001E-11</v>
      </c>
      <c r="P15458">
        <v>177</v>
      </c>
    </row>
    <row r="15459" spans="1:16" x14ac:dyDescent="0.25">
      <c r="A15459" t="s">
        <v>22979</v>
      </c>
      <c r="B15459">
        <v>945</v>
      </c>
      <c r="C15459" s="3" t="str">
        <f>HYPERLINK("http://www.uniprot.org/uniprot/G7K7F5","tr|G7K7F5|G7K7F5_MEDTR")</f>
        <v>tr|G7K7F5|G7K7F5_MEDTR</v>
      </c>
      <c r="D15459" t="s">
        <v>22980</v>
      </c>
      <c r="E15459">
        <v>83.73</v>
      </c>
      <c r="F15459">
        <v>166</v>
      </c>
      <c r="G15459">
        <v>27</v>
      </c>
      <c r="H15459">
        <v>0</v>
      </c>
      <c r="I15459">
        <v>124</v>
      </c>
      <c r="J15459">
        <v>621</v>
      </c>
      <c r="K15459">
        <v>1</v>
      </c>
      <c r="L15459">
        <v>140</v>
      </c>
      <c r="M15459">
        <v>305</v>
      </c>
      <c r="N15459" t="s">
        <v>18</v>
      </c>
      <c r="O15459" s="1">
        <v>1.5789799999999999E-72</v>
      </c>
      <c r="P15459">
        <v>712</v>
      </c>
    </row>
    <row r="15460" spans="1:16" x14ac:dyDescent="0.25">
      <c r="A15460" t="s">
        <v>22981</v>
      </c>
      <c r="B15460">
        <v>2595</v>
      </c>
      <c r="C15460" s="3" t="str">
        <f>HYPERLINK("http://www.uniprot.org/uniprot/G7L810","tr|G7L810|G7L810_MEDTR")</f>
        <v>tr|G7L810|G7L810_MEDTR</v>
      </c>
      <c r="D15460" t="s">
        <v>22982</v>
      </c>
      <c r="E15460">
        <v>80.64</v>
      </c>
      <c r="F15460">
        <v>842</v>
      </c>
      <c r="G15460">
        <v>163</v>
      </c>
      <c r="H15460">
        <v>0</v>
      </c>
      <c r="I15460">
        <v>67</v>
      </c>
      <c r="J15460">
        <v>2592</v>
      </c>
      <c r="K15460">
        <v>1</v>
      </c>
      <c r="L15460">
        <v>15</v>
      </c>
      <c r="M15460">
        <v>836</v>
      </c>
      <c r="N15460" t="s">
        <v>18</v>
      </c>
      <c r="O15460">
        <v>0</v>
      </c>
      <c r="P15460">
        <v>3688</v>
      </c>
    </row>
    <row r="15461" spans="1:16" x14ac:dyDescent="0.25">
      <c r="A15461" t="s">
        <v>22983</v>
      </c>
      <c r="B15461">
        <v>756</v>
      </c>
      <c r="C15461" s="3" t="str">
        <f>HYPERLINK("http://www.uniprot.org/uniprot/G7L2L8","tr|G7L2L8|G7L2L8_MEDTR")</f>
        <v>tr|G7L2L8|G7L2L8_MEDTR</v>
      </c>
      <c r="D15461" t="s">
        <v>22984</v>
      </c>
      <c r="E15461">
        <v>69.290000000000006</v>
      </c>
      <c r="F15461">
        <v>241</v>
      </c>
      <c r="G15461">
        <v>74</v>
      </c>
      <c r="H15461">
        <v>0</v>
      </c>
      <c r="I15461">
        <v>1</v>
      </c>
      <c r="J15461">
        <v>723</v>
      </c>
      <c r="K15461">
        <v>1</v>
      </c>
      <c r="L15461">
        <v>1</v>
      </c>
      <c r="M15461">
        <v>241</v>
      </c>
      <c r="N15461" t="s">
        <v>18</v>
      </c>
      <c r="O15461" s="1">
        <v>1.2646800000000001E-86</v>
      </c>
      <c r="P15461">
        <v>832</v>
      </c>
    </row>
    <row r="15462" spans="1:16" x14ac:dyDescent="0.25">
      <c r="A15462" t="s">
        <v>22985</v>
      </c>
      <c r="B15462">
        <v>924</v>
      </c>
      <c r="C15462" s="3" t="str">
        <f>HYPERLINK("http://www.uniprot.org/uniprot/G7KXT7","tr|G7KXT7|G7KXT7_MEDTR")</f>
        <v>tr|G7KXT7|G7KXT7_MEDTR</v>
      </c>
      <c r="D15462" t="s">
        <v>22912</v>
      </c>
      <c r="E15462">
        <v>82.73</v>
      </c>
      <c r="F15462">
        <v>307</v>
      </c>
      <c r="G15462">
        <v>53</v>
      </c>
      <c r="H15462">
        <v>0</v>
      </c>
      <c r="I15462">
        <v>1</v>
      </c>
      <c r="J15462">
        <v>921</v>
      </c>
      <c r="K15462">
        <v>1</v>
      </c>
      <c r="L15462">
        <v>1</v>
      </c>
      <c r="M15462">
        <v>307</v>
      </c>
      <c r="N15462" t="s">
        <v>18</v>
      </c>
      <c r="O15462" s="1">
        <v>9.9453500000000001E-141</v>
      </c>
      <c r="P15462">
        <v>1300</v>
      </c>
    </row>
    <row r="15463" spans="1:16" x14ac:dyDescent="0.25">
      <c r="A15463" t="s">
        <v>22986</v>
      </c>
      <c r="B15463">
        <v>1203</v>
      </c>
      <c r="C15463" s="3" t="str">
        <f>HYPERLINK("http://www.uniprot.org/uniprot/G7IBZ7","tr|G7IBZ7|G7IBZ7_MEDTR")</f>
        <v>tr|G7IBZ7|G7IBZ7_MEDTR</v>
      </c>
      <c r="D15463" t="s">
        <v>22987</v>
      </c>
      <c r="E15463">
        <v>83.49</v>
      </c>
      <c r="F15463">
        <v>406</v>
      </c>
      <c r="G15463">
        <v>67</v>
      </c>
      <c r="H15463">
        <v>8</v>
      </c>
      <c r="I15463">
        <v>1</v>
      </c>
      <c r="J15463">
        <v>1194</v>
      </c>
      <c r="K15463">
        <v>1</v>
      </c>
      <c r="L15463">
        <v>1</v>
      </c>
      <c r="M15463">
        <v>404</v>
      </c>
      <c r="N15463" t="s">
        <v>18</v>
      </c>
      <c r="O15463">
        <v>0</v>
      </c>
      <c r="P15463">
        <v>1761</v>
      </c>
    </row>
    <row r="15464" spans="1:16" x14ac:dyDescent="0.25">
      <c r="A15464" t="s">
        <v>22988</v>
      </c>
      <c r="B15464">
        <v>381</v>
      </c>
      <c r="C15464" s="3" t="str">
        <f>HYPERLINK("http://www.uniprot.org/uniprot/I3SD48","tr|I3SD48|I3SD48_MEDTR")</f>
        <v>tr|I3SD48|I3SD48_MEDTR</v>
      </c>
      <c r="D15464" t="s">
        <v>386</v>
      </c>
      <c r="E15464">
        <v>84.12</v>
      </c>
      <c r="F15464">
        <v>126</v>
      </c>
      <c r="G15464">
        <v>20</v>
      </c>
      <c r="H15464">
        <v>0</v>
      </c>
      <c r="I15464">
        <v>1</v>
      </c>
      <c r="J15464">
        <v>378</v>
      </c>
      <c r="K15464">
        <v>1</v>
      </c>
      <c r="L15464">
        <v>1</v>
      </c>
      <c r="M15464">
        <v>119</v>
      </c>
      <c r="N15464" t="s">
        <v>18</v>
      </c>
      <c r="O15464" s="1">
        <v>3.0562800000000001E-55</v>
      </c>
      <c r="P15464">
        <v>558</v>
      </c>
    </row>
    <row r="15465" spans="1:16" x14ac:dyDescent="0.25">
      <c r="A15465" t="s">
        <v>22989</v>
      </c>
      <c r="B15465">
        <v>768</v>
      </c>
      <c r="C15465" s="3" t="str">
        <f>HYPERLINK("http://www.uniprot.org/uniprot/I1KL13","tr|I1KL13|I1KL13_SOYBN")</f>
        <v>tr|I1KL13|I1KL13_SOYBN</v>
      </c>
      <c r="D15465" t="s">
        <v>28</v>
      </c>
      <c r="E15465">
        <v>43.23</v>
      </c>
      <c r="F15465">
        <v>303</v>
      </c>
      <c r="G15465">
        <v>172</v>
      </c>
      <c r="H15465">
        <v>49</v>
      </c>
      <c r="I15465">
        <v>1</v>
      </c>
      <c r="J15465">
        <v>762</v>
      </c>
      <c r="K15465">
        <v>1</v>
      </c>
      <c r="L15465">
        <v>1</v>
      </c>
      <c r="M15465">
        <v>297</v>
      </c>
      <c r="N15465" t="s">
        <v>18</v>
      </c>
      <c r="O15465" s="1">
        <v>2.04565E-47</v>
      </c>
      <c r="P15465">
        <v>494</v>
      </c>
    </row>
    <row r="15466" spans="1:16" x14ac:dyDescent="0.25">
      <c r="A15466" t="s">
        <v>22990</v>
      </c>
      <c r="B15466">
        <v>1221</v>
      </c>
      <c r="C15466" s="3" t="str">
        <f>HYPERLINK("http://www.uniprot.org/uniprot/G7JKM9","tr|G7JKM9|G7JKM9_MEDTR")</f>
        <v>tr|G7JKM9|G7JKM9_MEDTR</v>
      </c>
      <c r="D15466" t="s">
        <v>20737</v>
      </c>
      <c r="E15466">
        <v>66.75</v>
      </c>
      <c r="F15466">
        <v>391</v>
      </c>
      <c r="G15466">
        <v>130</v>
      </c>
      <c r="H15466">
        <v>1</v>
      </c>
      <c r="I15466">
        <v>25</v>
      </c>
      <c r="J15466">
        <v>1194</v>
      </c>
      <c r="K15466">
        <v>1</v>
      </c>
      <c r="L15466">
        <v>1</v>
      </c>
      <c r="M15466">
        <v>391</v>
      </c>
      <c r="N15466" t="s">
        <v>18</v>
      </c>
      <c r="O15466" s="1">
        <v>4.2290100000000001E-138</v>
      </c>
      <c r="P15466">
        <v>1279</v>
      </c>
    </row>
    <row r="15467" spans="1:16" x14ac:dyDescent="0.25">
      <c r="A15467" t="s">
        <v>22991</v>
      </c>
      <c r="B15467">
        <v>1926</v>
      </c>
      <c r="C15467" s="3" t="str">
        <f>HYPERLINK("http://www.uniprot.org/uniprot/G7J5Y8","tr|G7J5Y8|G7J5Y8_MEDTR")</f>
        <v>tr|G7J5Y8|G7J5Y8_MEDTR</v>
      </c>
      <c r="D15467" t="s">
        <v>22992</v>
      </c>
      <c r="E15467">
        <v>79.400000000000006</v>
      </c>
      <c r="F15467">
        <v>641</v>
      </c>
      <c r="G15467">
        <v>132</v>
      </c>
      <c r="H15467">
        <v>0</v>
      </c>
      <c r="I15467">
        <v>1</v>
      </c>
      <c r="J15467">
        <v>1923</v>
      </c>
      <c r="K15467">
        <v>1</v>
      </c>
      <c r="L15467">
        <v>1</v>
      </c>
      <c r="M15467">
        <v>640</v>
      </c>
      <c r="N15467" t="s">
        <v>18</v>
      </c>
      <c r="O15467">
        <v>0</v>
      </c>
      <c r="P15467">
        <v>2663</v>
      </c>
    </row>
    <row r="15468" spans="1:16" x14ac:dyDescent="0.25">
      <c r="A15468" t="s">
        <v>22993</v>
      </c>
      <c r="B15468">
        <v>465</v>
      </c>
      <c r="C15468" s="3" t="str">
        <f>HYPERLINK("http://www.uniprot.org/uniprot/M5WKA2","tr|M5WKA2|M5WKA2_PRUPE")</f>
        <v>tr|M5WKA2|M5WKA2_PRUPE</v>
      </c>
      <c r="D15468" t="s">
        <v>22994</v>
      </c>
      <c r="E15468">
        <v>55.34</v>
      </c>
      <c r="F15468">
        <v>159</v>
      </c>
      <c r="G15468">
        <v>71</v>
      </c>
      <c r="H15468">
        <v>9</v>
      </c>
      <c r="I15468">
        <v>1</v>
      </c>
      <c r="J15468">
        <v>450</v>
      </c>
      <c r="K15468">
        <v>1</v>
      </c>
      <c r="L15468">
        <v>1</v>
      </c>
      <c r="M15468">
        <v>158</v>
      </c>
      <c r="N15468" t="s">
        <v>18</v>
      </c>
      <c r="O15468" s="1">
        <v>5.3864000000000002E-44</v>
      </c>
      <c r="P15468">
        <v>461</v>
      </c>
    </row>
    <row r="15469" spans="1:16" x14ac:dyDescent="0.25">
      <c r="A15469" t="s">
        <v>22995</v>
      </c>
      <c r="B15469">
        <v>864</v>
      </c>
      <c r="C15469" s="3" t="str">
        <f>HYPERLINK("http://www.uniprot.org/uniprot/Q93YX6","tr|Q93YX6|Q93YX6_MEDTR")</f>
        <v>tr|Q93YX6|Q93YX6_MEDTR</v>
      </c>
      <c r="D15469" t="s">
        <v>192</v>
      </c>
      <c r="E15469">
        <v>67.319999999999993</v>
      </c>
      <c r="F15469">
        <v>153</v>
      </c>
      <c r="G15469">
        <v>50</v>
      </c>
      <c r="H15469">
        <v>0</v>
      </c>
      <c r="I15469">
        <v>403</v>
      </c>
      <c r="J15469">
        <v>861</v>
      </c>
      <c r="K15469">
        <v>1</v>
      </c>
      <c r="L15469">
        <v>294</v>
      </c>
      <c r="M15469">
        <v>446</v>
      </c>
      <c r="N15469" t="s">
        <v>18</v>
      </c>
      <c r="O15469" s="1">
        <v>1.4976900000000001E-47</v>
      </c>
      <c r="P15469">
        <v>496</v>
      </c>
    </row>
    <row r="15470" spans="1:16" x14ac:dyDescent="0.25">
      <c r="A15470" t="s">
        <v>22996</v>
      </c>
      <c r="B15470">
        <v>1935</v>
      </c>
      <c r="C15470" s="3" t="str">
        <f>HYPERLINK("http://www.uniprot.org/uniprot/G7JHH8","tr|G7JHH8|G7JHH8_MEDTR")</f>
        <v>tr|G7JHH8|G7JHH8_MEDTR</v>
      </c>
      <c r="D15470" t="s">
        <v>22997</v>
      </c>
      <c r="E15470">
        <v>86.8</v>
      </c>
      <c r="F15470">
        <v>644</v>
      </c>
      <c r="G15470">
        <v>85</v>
      </c>
      <c r="H15470">
        <v>0</v>
      </c>
      <c r="I15470">
        <v>1</v>
      </c>
      <c r="J15470">
        <v>1932</v>
      </c>
      <c r="K15470">
        <v>1</v>
      </c>
      <c r="L15470">
        <v>11</v>
      </c>
      <c r="M15470">
        <v>628</v>
      </c>
      <c r="N15470" t="s">
        <v>18</v>
      </c>
      <c r="O15470">
        <v>0</v>
      </c>
      <c r="P15470">
        <v>2932</v>
      </c>
    </row>
    <row r="15471" spans="1:16" x14ac:dyDescent="0.25">
      <c r="A15471" t="s">
        <v>22998</v>
      </c>
      <c r="B15471">
        <v>1311</v>
      </c>
      <c r="C15471" s="3" t="str">
        <f>HYPERLINK("http://www.uniprot.org/uniprot/K7M982","tr|K7M982|K7M982_SOYBN")</f>
        <v>tr|K7M982|K7M982_SOYBN</v>
      </c>
      <c r="D15471" t="s">
        <v>28</v>
      </c>
      <c r="E15471">
        <v>50.11</v>
      </c>
      <c r="F15471">
        <v>417</v>
      </c>
      <c r="G15471">
        <v>208</v>
      </c>
      <c r="H15471">
        <v>44</v>
      </c>
      <c r="I15471">
        <v>1</v>
      </c>
      <c r="J15471">
        <v>1119</v>
      </c>
      <c r="K15471">
        <v>1</v>
      </c>
      <c r="L15471">
        <v>1</v>
      </c>
      <c r="M15471">
        <v>417</v>
      </c>
      <c r="N15471" t="s">
        <v>18</v>
      </c>
      <c r="O15471" s="1">
        <v>2.76624E-106</v>
      </c>
      <c r="P15471">
        <v>1005</v>
      </c>
    </row>
    <row r="15472" spans="1:16" x14ac:dyDescent="0.25">
      <c r="A15472" t="s">
        <v>22999</v>
      </c>
      <c r="B15472">
        <v>582</v>
      </c>
      <c r="C15472" s="3" t="str">
        <f>HYPERLINK("http://www.uniprot.org/uniprot/I3SQ14","tr|I3SQ14|I3SQ14_MEDTR")</f>
        <v>tr|I3SQ14|I3SQ14_MEDTR</v>
      </c>
      <c r="D15472" t="s">
        <v>22</v>
      </c>
      <c r="E15472">
        <v>88.88</v>
      </c>
      <c r="F15472">
        <v>180</v>
      </c>
      <c r="G15472">
        <v>20</v>
      </c>
      <c r="H15472">
        <v>0</v>
      </c>
      <c r="I15472">
        <v>40</v>
      </c>
      <c r="J15472">
        <v>579</v>
      </c>
      <c r="K15472">
        <v>1</v>
      </c>
      <c r="L15472">
        <v>7</v>
      </c>
      <c r="M15472">
        <v>180</v>
      </c>
      <c r="N15472" t="s">
        <v>18</v>
      </c>
      <c r="O15472" s="1">
        <v>7.7105999999999998E-83</v>
      </c>
      <c r="P15472">
        <v>797</v>
      </c>
    </row>
    <row r="15473" spans="1:16" x14ac:dyDescent="0.25">
      <c r="A15473" t="s">
        <v>23000</v>
      </c>
      <c r="B15473">
        <v>5352</v>
      </c>
      <c r="C15473" s="3" t="str">
        <f>HYPERLINK("http://www.uniprot.org/uniprot/I1LYC1","tr|I1LYC1|I1LYC1_SOYBN")</f>
        <v>tr|I1LYC1|I1LYC1_SOYBN</v>
      </c>
      <c r="D15473" t="s">
        <v>71</v>
      </c>
      <c r="E15473">
        <v>87.33</v>
      </c>
      <c r="F15473">
        <v>1784</v>
      </c>
      <c r="G15473">
        <v>226</v>
      </c>
      <c r="H15473">
        <v>49</v>
      </c>
      <c r="I15473">
        <v>1</v>
      </c>
      <c r="J15473">
        <v>5205</v>
      </c>
      <c r="K15473">
        <v>1</v>
      </c>
      <c r="L15473">
        <v>1</v>
      </c>
      <c r="M15473">
        <v>1776</v>
      </c>
      <c r="N15473" t="s">
        <v>18</v>
      </c>
      <c r="O15473">
        <v>0</v>
      </c>
      <c r="P15473">
        <v>7805</v>
      </c>
    </row>
    <row r="15474" spans="1:16" x14ac:dyDescent="0.25">
      <c r="A15474" t="s">
        <v>23001</v>
      </c>
      <c r="B15474">
        <v>1929</v>
      </c>
      <c r="C15474" s="3" t="str">
        <f>HYPERLINK("http://www.uniprot.org/uniprot/I1KGC3","tr|I1KGC3|I1KGC3_SOYBN")</f>
        <v>tr|I1KGC3|I1KGC3_SOYBN</v>
      </c>
      <c r="D15474" t="s">
        <v>28</v>
      </c>
      <c r="E15474">
        <v>89.87</v>
      </c>
      <c r="F15474">
        <v>642</v>
      </c>
      <c r="G15474">
        <v>65</v>
      </c>
      <c r="H15474">
        <v>0</v>
      </c>
      <c r="I15474">
        <v>1</v>
      </c>
      <c r="J15474">
        <v>1926</v>
      </c>
      <c r="K15474">
        <v>1</v>
      </c>
      <c r="L15474">
        <v>5</v>
      </c>
      <c r="M15474">
        <v>640</v>
      </c>
      <c r="N15474" t="s">
        <v>18</v>
      </c>
      <c r="O15474">
        <v>0</v>
      </c>
      <c r="P15474">
        <v>3050</v>
      </c>
    </row>
    <row r="15475" spans="1:16" x14ac:dyDescent="0.25">
      <c r="A15475" t="s">
        <v>23002</v>
      </c>
      <c r="B15475">
        <v>975</v>
      </c>
      <c r="C15475" s="3" t="str">
        <f>HYPERLINK("http://www.uniprot.org/uniprot/I3T8C9","tr|I3T8C9|I3T8C9_LOTJA")</f>
        <v>tr|I3T8C9|I3T8C9_LOTJA</v>
      </c>
      <c r="D15475" t="s">
        <v>93</v>
      </c>
      <c r="E15475">
        <v>87.73</v>
      </c>
      <c r="F15475">
        <v>326</v>
      </c>
      <c r="G15475">
        <v>40</v>
      </c>
      <c r="H15475">
        <v>2</v>
      </c>
      <c r="I15475">
        <v>1</v>
      </c>
      <c r="J15475">
        <v>972</v>
      </c>
      <c r="K15475">
        <v>1</v>
      </c>
      <c r="L15475">
        <v>1</v>
      </c>
      <c r="M15475">
        <v>326</v>
      </c>
      <c r="N15475" t="s">
        <v>18</v>
      </c>
      <c r="O15475" s="1">
        <v>1.9876199999999999E-166</v>
      </c>
      <c r="P15475">
        <v>1522</v>
      </c>
    </row>
    <row r="15476" spans="1:16" x14ac:dyDescent="0.25">
      <c r="A15476" t="s">
        <v>23003</v>
      </c>
      <c r="B15476">
        <v>630</v>
      </c>
      <c r="C15476" s="3" t="str">
        <f>HYPERLINK("http://www.uniprot.org/uniprot/I1J8N5","tr|I1J8N5|I1J8N5_SOYBN")</f>
        <v>tr|I1J8N5|I1J8N5_SOYBN</v>
      </c>
      <c r="D15476" t="s">
        <v>28</v>
      </c>
      <c r="E15476">
        <v>89.61</v>
      </c>
      <c r="F15476">
        <v>183</v>
      </c>
      <c r="G15476">
        <v>19</v>
      </c>
      <c r="H15476">
        <v>0</v>
      </c>
      <c r="I15476">
        <v>1</v>
      </c>
      <c r="J15476">
        <v>549</v>
      </c>
      <c r="K15476">
        <v>1</v>
      </c>
      <c r="L15476">
        <v>1</v>
      </c>
      <c r="M15476">
        <v>183</v>
      </c>
      <c r="N15476" t="s">
        <v>18</v>
      </c>
      <c r="O15476" s="1">
        <v>1.8451600000000001E-94</v>
      </c>
      <c r="P15476">
        <v>898</v>
      </c>
    </row>
    <row r="15477" spans="1:16" x14ac:dyDescent="0.25">
      <c r="A15477" t="s">
        <v>23004</v>
      </c>
      <c r="B15477">
        <v>2514</v>
      </c>
      <c r="C15477" s="3" t="str">
        <f>HYPERLINK("http://www.uniprot.org/uniprot/G7K998","tr|G7K998|G7K998_MEDTR")</f>
        <v>tr|G7K998|G7K998_MEDTR</v>
      </c>
      <c r="D15477" t="s">
        <v>23005</v>
      </c>
      <c r="E15477">
        <v>89.01</v>
      </c>
      <c r="F15477">
        <v>437</v>
      </c>
      <c r="G15477">
        <v>48</v>
      </c>
      <c r="H15477">
        <v>0</v>
      </c>
      <c r="I15477">
        <v>115</v>
      </c>
      <c r="J15477">
        <v>1425</v>
      </c>
      <c r="K15477">
        <v>1</v>
      </c>
      <c r="L15477">
        <v>39</v>
      </c>
      <c r="M15477">
        <v>474</v>
      </c>
      <c r="N15477" t="s">
        <v>18</v>
      </c>
      <c r="O15477">
        <v>0</v>
      </c>
      <c r="P15477">
        <v>1986</v>
      </c>
    </row>
    <row r="15478" spans="1:16" x14ac:dyDescent="0.25">
      <c r="A15478" t="s">
        <v>23006</v>
      </c>
      <c r="B15478">
        <v>1362</v>
      </c>
      <c r="C15478" s="3" t="str">
        <f>HYPERLINK("http://www.uniprot.org/uniprot/I1LNY1","tr|I1LNY1|I1LNY1_SOYBN")</f>
        <v>tr|I1LNY1|I1LNY1_SOYBN</v>
      </c>
      <c r="D15478" t="s">
        <v>28</v>
      </c>
      <c r="E15478">
        <v>83.48</v>
      </c>
      <c r="F15478">
        <v>454</v>
      </c>
      <c r="G15478">
        <v>75</v>
      </c>
      <c r="H15478">
        <v>7</v>
      </c>
      <c r="I15478">
        <v>1</v>
      </c>
      <c r="J15478">
        <v>1341</v>
      </c>
      <c r="K15478">
        <v>1</v>
      </c>
      <c r="L15478">
        <v>1</v>
      </c>
      <c r="M15478">
        <v>454</v>
      </c>
      <c r="N15478" t="s">
        <v>18</v>
      </c>
      <c r="O15478">
        <v>0</v>
      </c>
      <c r="P15478">
        <v>1989</v>
      </c>
    </row>
    <row r="15479" spans="1:16" x14ac:dyDescent="0.25">
      <c r="A15479" t="s">
        <v>23007</v>
      </c>
      <c r="B15479">
        <v>1008</v>
      </c>
      <c r="C15479" s="3" t="str">
        <f>HYPERLINK("http://www.uniprot.org/uniprot/R4IUS2","tr|R4IUS2|R4IUS2_VICFA")</f>
        <v>tr|R4IUS2|R4IUS2_VICFA</v>
      </c>
      <c r="D15479" t="s">
        <v>23008</v>
      </c>
      <c r="E15479">
        <v>95.22</v>
      </c>
      <c r="F15479">
        <v>335</v>
      </c>
      <c r="G15479">
        <v>16</v>
      </c>
      <c r="H15479">
        <v>0</v>
      </c>
      <c r="I15479">
        <v>1</v>
      </c>
      <c r="J15479">
        <v>1005</v>
      </c>
      <c r="K15479">
        <v>1</v>
      </c>
      <c r="L15479">
        <v>58</v>
      </c>
      <c r="M15479">
        <v>392</v>
      </c>
      <c r="N15479" t="s">
        <v>18</v>
      </c>
      <c r="O15479">
        <v>0</v>
      </c>
      <c r="P15479">
        <v>1724</v>
      </c>
    </row>
    <row r="15480" spans="1:16" x14ac:dyDescent="0.25">
      <c r="A15480" t="s">
        <v>23009</v>
      </c>
      <c r="B15480">
        <v>1038</v>
      </c>
      <c r="C15480" s="3" t="str">
        <f>HYPERLINK("http://www.uniprot.org/uniprot/K7MSL1","tr|K7MSL1|K7MSL1_SOYBN")</f>
        <v>tr|K7MSL1|K7MSL1_SOYBN</v>
      </c>
      <c r="D15480" t="s">
        <v>28</v>
      </c>
      <c r="E15480">
        <v>71.81</v>
      </c>
      <c r="F15480">
        <v>337</v>
      </c>
      <c r="G15480">
        <v>95</v>
      </c>
      <c r="H15480">
        <v>0</v>
      </c>
      <c r="I15480">
        <v>1</v>
      </c>
      <c r="J15480">
        <v>1011</v>
      </c>
      <c r="K15480">
        <v>1</v>
      </c>
      <c r="L15480">
        <v>1</v>
      </c>
      <c r="M15480">
        <v>312</v>
      </c>
      <c r="N15480" t="s">
        <v>18</v>
      </c>
      <c r="O15480" s="1">
        <v>2.9011599999999999E-126</v>
      </c>
      <c r="P15480">
        <v>1176</v>
      </c>
    </row>
    <row r="15481" spans="1:16" x14ac:dyDescent="0.25">
      <c r="A15481" t="s">
        <v>23010</v>
      </c>
      <c r="B15481">
        <v>579</v>
      </c>
      <c r="C15481" s="3" t="str">
        <f>HYPERLINK("http://www.uniprot.org/uniprot/I1L2Z8","tr|I1L2Z8|I1L2Z8_SOYBN")</f>
        <v>tr|I1L2Z8|I1L2Z8_SOYBN</v>
      </c>
      <c r="D15481" t="s">
        <v>71</v>
      </c>
      <c r="E15481">
        <v>69.59</v>
      </c>
      <c r="F15481">
        <v>171</v>
      </c>
      <c r="G15481">
        <v>52</v>
      </c>
      <c r="H15481">
        <v>0</v>
      </c>
      <c r="I15481">
        <v>64</v>
      </c>
      <c r="J15481">
        <v>576</v>
      </c>
      <c r="K15481">
        <v>1</v>
      </c>
      <c r="L15481">
        <v>362</v>
      </c>
      <c r="M15481">
        <v>532</v>
      </c>
      <c r="N15481" t="s">
        <v>18</v>
      </c>
      <c r="O15481" s="1">
        <v>4.7780099999999997E-61</v>
      </c>
      <c r="P15481">
        <v>609</v>
      </c>
    </row>
    <row r="15482" spans="1:16" x14ac:dyDescent="0.25">
      <c r="A15482" t="s">
        <v>23011</v>
      </c>
      <c r="B15482">
        <v>1149</v>
      </c>
      <c r="C15482" s="3" t="str">
        <f>HYPERLINK("http://www.uniprot.org/uniprot/I1KNA0","tr|I1KNA0|I1KNA0_SOYBN")</f>
        <v>tr|I1KNA0|I1KNA0_SOYBN</v>
      </c>
      <c r="D15482" t="s">
        <v>23012</v>
      </c>
      <c r="E15482">
        <v>79.52</v>
      </c>
      <c r="F15482">
        <v>381</v>
      </c>
      <c r="G15482">
        <v>78</v>
      </c>
      <c r="H15482">
        <v>0</v>
      </c>
      <c r="I15482">
        <v>1</v>
      </c>
      <c r="J15482">
        <v>1143</v>
      </c>
      <c r="K15482">
        <v>1</v>
      </c>
      <c r="L15482">
        <v>5</v>
      </c>
      <c r="M15482">
        <v>367</v>
      </c>
      <c r="N15482" t="s">
        <v>18</v>
      </c>
      <c r="O15482" s="1">
        <v>2.4949799999999998E-161</v>
      </c>
      <c r="P15482">
        <v>1479</v>
      </c>
    </row>
    <row r="15483" spans="1:16" x14ac:dyDescent="0.25">
      <c r="A15483" t="s">
        <v>23013</v>
      </c>
      <c r="B15483">
        <v>771</v>
      </c>
      <c r="C15483" s="3" t="str">
        <f>HYPERLINK("http://www.uniprot.org/uniprot/G7IKX4","tr|G7IKX4|G7IKX4_MEDTR")</f>
        <v>tr|G7IKX4|G7IKX4_MEDTR</v>
      </c>
      <c r="D15483" t="s">
        <v>23014</v>
      </c>
      <c r="E15483">
        <v>82.1</v>
      </c>
      <c r="F15483">
        <v>257</v>
      </c>
      <c r="G15483">
        <v>46</v>
      </c>
      <c r="H15483">
        <v>3</v>
      </c>
      <c r="I15483">
        <v>7</v>
      </c>
      <c r="J15483">
        <v>768</v>
      </c>
      <c r="K15483">
        <v>1</v>
      </c>
      <c r="L15483">
        <v>2</v>
      </c>
      <c r="M15483">
        <v>258</v>
      </c>
      <c r="N15483" t="s">
        <v>18</v>
      </c>
      <c r="O15483" s="1">
        <v>1.26879E-113</v>
      </c>
      <c r="P15483">
        <v>1065</v>
      </c>
    </row>
    <row r="15484" spans="1:16" x14ac:dyDescent="0.25">
      <c r="A15484" t="s">
        <v>23015</v>
      </c>
      <c r="B15484">
        <v>1389</v>
      </c>
      <c r="C15484" s="3" t="str">
        <f>HYPERLINK("http://www.uniprot.org/uniprot/G7K4M4","tr|G7K4M4|G7K4M4_MEDTR")</f>
        <v>tr|G7K4M4|G7K4M4_MEDTR</v>
      </c>
      <c r="D15484" t="s">
        <v>517</v>
      </c>
      <c r="E15484">
        <v>52.75</v>
      </c>
      <c r="F15484">
        <v>290</v>
      </c>
      <c r="G15484">
        <v>137</v>
      </c>
      <c r="H15484">
        <v>1</v>
      </c>
      <c r="I15484">
        <v>244</v>
      </c>
      <c r="J15484">
        <v>1110</v>
      </c>
      <c r="K15484">
        <v>1</v>
      </c>
      <c r="L15484">
        <v>257</v>
      </c>
      <c r="M15484">
        <v>544</v>
      </c>
      <c r="N15484" t="s">
        <v>18</v>
      </c>
      <c r="O15484" s="1">
        <v>6.5531899999999999E-77</v>
      </c>
      <c r="P15484">
        <v>752</v>
      </c>
    </row>
    <row r="15485" spans="1:16" x14ac:dyDescent="0.25">
      <c r="A15485" t="s">
        <v>23016</v>
      </c>
      <c r="B15485">
        <v>654</v>
      </c>
      <c r="C15485" s="3" t="str">
        <f>HYPERLINK("http://www.uniprot.org/uniprot/G7K792","tr|G7K792|G7K792_MEDTR")</f>
        <v>tr|G7K792|G7K792_MEDTR</v>
      </c>
      <c r="D15485" t="s">
        <v>23017</v>
      </c>
      <c r="E15485">
        <v>73.84</v>
      </c>
      <c r="F15485">
        <v>195</v>
      </c>
      <c r="G15485">
        <v>51</v>
      </c>
      <c r="H15485">
        <v>0</v>
      </c>
      <c r="I15485">
        <v>1</v>
      </c>
      <c r="J15485">
        <v>585</v>
      </c>
      <c r="K15485">
        <v>1</v>
      </c>
      <c r="L15485">
        <v>1</v>
      </c>
      <c r="M15485">
        <v>193</v>
      </c>
      <c r="N15485" t="s">
        <v>18</v>
      </c>
      <c r="O15485" s="1">
        <v>1.00741E-69</v>
      </c>
      <c r="P15485">
        <v>685</v>
      </c>
    </row>
    <row r="15486" spans="1:16" x14ac:dyDescent="0.25">
      <c r="A15486" t="s">
        <v>23018</v>
      </c>
      <c r="B15486">
        <v>1170</v>
      </c>
      <c r="C15486" s="3" t="str">
        <f>HYPERLINK("http://www.uniprot.org/uniprot/G7K7F4","tr|G7K7F4|G7K7F4_MEDTR")</f>
        <v>tr|G7K7F4|G7K7F4_MEDTR</v>
      </c>
      <c r="D15486" t="s">
        <v>23019</v>
      </c>
      <c r="E15486">
        <v>82.41</v>
      </c>
      <c r="F15486">
        <v>398</v>
      </c>
      <c r="G15486">
        <v>70</v>
      </c>
      <c r="H15486">
        <v>9</v>
      </c>
      <c r="I15486">
        <v>1</v>
      </c>
      <c r="J15486">
        <v>1167</v>
      </c>
      <c r="K15486">
        <v>1</v>
      </c>
      <c r="L15486">
        <v>1</v>
      </c>
      <c r="M15486">
        <v>397</v>
      </c>
      <c r="N15486" t="s">
        <v>18</v>
      </c>
      <c r="O15486" s="1">
        <v>3.3396699999999998E-177</v>
      </c>
      <c r="P15486">
        <v>1616</v>
      </c>
    </row>
    <row r="15487" spans="1:16" x14ac:dyDescent="0.25">
      <c r="A15487" t="s">
        <v>23020</v>
      </c>
      <c r="B15487">
        <v>837</v>
      </c>
      <c r="C15487" s="3" t="str">
        <f>HYPERLINK("http://www.uniprot.org/uniprot/I3T0T6","tr|I3T0T6|I3T0T6_MEDTR")</f>
        <v>tr|I3T0T6|I3T0T6_MEDTR</v>
      </c>
      <c r="D15487" t="s">
        <v>22</v>
      </c>
      <c r="E15487">
        <v>61.11</v>
      </c>
      <c r="F15487">
        <v>306</v>
      </c>
      <c r="G15487">
        <v>119</v>
      </c>
      <c r="H15487">
        <v>28</v>
      </c>
      <c r="I15487">
        <v>1</v>
      </c>
      <c r="J15487">
        <v>834</v>
      </c>
      <c r="K15487">
        <v>1</v>
      </c>
      <c r="L15487">
        <v>2</v>
      </c>
      <c r="M15487">
        <v>295</v>
      </c>
      <c r="N15487" t="s">
        <v>18</v>
      </c>
      <c r="O15487" s="1">
        <v>4.09141E-87</v>
      </c>
      <c r="P15487">
        <v>837</v>
      </c>
    </row>
    <row r="15488" spans="1:16" x14ac:dyDescent="0.25">
      <c r="A15488" t="s">
        <v>23021</v>
      </c>
      <c r="B15488">
        <v>984</v>
      </c>
      <c r="C15488" s="3" t="str">
        <f>HYPERLINK("http://www.uniprot.org/uniprot/G7L2L7","tr|G7L2L7|G7L2L7_MEDTR")</f>
        <v>tr|G7L2L7|G7L2L7_MEDTR</v>
      </c>
      <c r="D15488" t="s">
        <v>23022</v>
      </c>
      <c r="E15488">
        <v>58.69</v>
      </c>
      <c r="F15488">
        <v>368</v>
      </c>
      <c r="G15488">
        <v>152</v>
      </c>
      <c r="H15488">
        <v>41</v>
      </c>
      <c r="I15488">
        <v>1</v>
      </c>
      <c r="J15488">
        <v>981</v>
      </c>
      <c r="K15488">
        <v>1</v>
      </c>
      <c r="L15488">
        <v>1</v>
      </c>
      <c r="M15488">
        <v>338</v>
      </c>
      <c r="N15488" t="s">
        <v>18</v>
      </c>
      <c r="O15488" s="1">
        <v>2.6886099999999999E-102</v>
      </c>
      <c r="P15488">
        <v>969</v>
      </c>
    </row>
    <row r="15489" spans="1:16" x14ac:dyDescent="0.25">
      <c r="A15489" t="s">
        <v>23023</v>
      </c>
      <c r="B15489">
        <v>1086</v>
      </c>
      <c r="C15489" s="3" t="str">
        <f>HYPERLINK("http://www.uniprot.org/uniprot/I1JGF8","tr|I1JGF8|I1JGF8_SOYBN")</f>
        <v>tr|I1JGF8|I1JGF8_SOYBN</v>
      </c>
      <c r="D15489" t="s">
        <v>28</v>
      </c>
      <c r="E15489">
        <v>38.5</v>
      </c>
      <c r="F15489">
        <v>200</v>
      </c>
      <c r="G15489">
        <v>123</v>
      </c>
      <c r="H15489">
        <v>7</v>
      </c>
      <c r="I15489">
        <v>253</v>
      </c>
      <c r="J15489">
        <v>831</v>
      </c>
      <c r="K15489">
        <v>1</v>
      </c>
      <c r="L15489">
        <v>300</v>
      </c>
      <c r="M15489">
        <v>495</v>
      </c>
      <c r="N15489" t="s">
        <v>18</v>
      </c>
      <c r="O15489" s="1">
        <v>1.6373899999999999E-26</v>
      </c>
      <c r="P15489">
        <v>316</v>
      </c>
    </row>
    <row r="15490" spans="1:16" x14ac:dyDescent="0.25">
      <c r="A15490" t="s">
        <v>23024</v>
      </c>
      <c r="B15490">
        <v>1299</v>
      </c>
      <c r="C15490" s="3" t="str">
        <f>HYPERLINK("http://www.uniprot.org/uniprot/G7ICY3","tr|G7ICY3|G7ICY3_MEDTR")</f>
        <v>tr|G7ICY3|G7ICY3_MEDTR</v>
      </c>
      <c r="D15490" t="s">
        <v>19495</v>
      </c>
      <c r="E15490">
        <v>88.68</v>
      </c>
      <c r="F15490">
        <v>433</v>
      </c>
      <c r="G15490">
        <v>49</v>
      </c>
      <c r="H15490">
        <v>1</v>
      </c>
      <c r="I15490">
        <v>1</v>
      </c>
      <c r="J15490">
        <v>1296</v>
      </c>
      <c r="K15490">
        <v>1</v>
      </c>
      <c r="L15490">
        <v>1</v>
      </c>
      <c r="M15490">
        <v>431</v>
      </c>
      <c r="N15490" t="s">
        <v>18</v>
      </c>
      <c r="O15490">
        <v>0</v>
      </c>
      <c r="P15490">
        <v>1996</v>
      </c>
    </row>
    <row r="15491" spans="1:16" x14ac:dyDescent="0.25">
      <c r="A15491" t="s">
        <v>23025</v>
      </c>
      <c r="B15491">
        <v>5841</v>
      </c>
      <c r="C15491" s="3" t="str">
        <f>HYPERLINK("http://www.uniprot.org/uniprot/I1NHI7","tr|I1NHI7|I1NHI7_SOYBN")</f>
        <v>tr|I1NHI7|I1NHI7_SOYBN</v>
      </c>
      <c r="D15491" t="s">
        <v>71</v>
      </c>
      <c r="E15491">
        <v>80.63</v>
      </c>
      <c r="F15491">
        <v>2014</v>
      </c>
      <c r="G15491">
        <v>390</v>
      </c>
      <c r="H15491">
        <v>82</v>
      </c>
      <c r="I15491">
        <v>43</v>
      </c>
      <c r="J15491">
        <v>5838</v>
      </c>
      <c r="K15491">
        <v>1</v>
      </c>
      <c r="L15491">
        <v>15</v>
      </c>
      <c r="M15491">
        <v>2026</v>
      </c>
      <c r="N15491" t="s">
        <v>18</v>
      </c>
      <c r="O15491">
        <v>0</v>
      </c>
      <c r="P15491">
        <v>7972</v>
      </c>
    </row>
    <row r="15492" spans="1:16" x14ac:dyDescent="0.25">
      <c r="A15492" t="s">
        <v>23026</v>
      </c>
      <c r="B15492">
        <v>828</v>
      </c>
      <c r="C15492" s="3" t="str">
        <f>HYPERLINK("http://www.uniprot.org/uniprot/I1ND41","tr|I1ND41|I1ND41_SOYBN")</f>
        <v>tr|I1ND41|I1ND41_SOYBN</v>
      </c>
      <c r="D15492" t="s">
        <v>71</v>
      </c>
      <c r="E15492">
        <v>47.47</v>
      </c>
      <c r="F15492">
        <v>297</v>
      </c>
      <c r="G15492">
        <v>156</v>
      </c>
      <c r="H15492">
        <v>23</v>
      </c>
      <c r="I15492">
        <v>4</v>
      </c>
      <c r="J15492">
        <v>825</v>
      </c>
      <c r="K15492">
        <v>1</v>
      </c>
      <c r="L15492">
        <v>105</v>
      </c>
      <c r="M15492">
        <v>384</v>
      </c>
      <c r="N15492" t="s">
        <v>18</v>
      </c>
      <c r="O15492" s="1">
        <v>9.6121699999999997E-57</v>
      </c>
      <c r="P15492">
        <v>575</v>
      </c>
    </row>
    <row r="15493" spans="1:16" x14ac:dyDescent="0.25">
      <c r="A15493" t="s">
        <v>23027</v>
      </c>
      <c r="B15493">
        <v>1059</v>
      </c>
      <c r="C15493" s="3" t="str">
        <f>HYPERLINK("http://www.uniprot.org/uniprot/G7J4K2","tr|G7J4K2|G7J4K2_MEDTR")</f>
        <v>tr|G7J4K2|G7J4K2_MEDTR</v>
      </c>
      <c r="D15493" t="s">
        <v>23028</v>
      </c>
      <c r="E15493">
        <v>75.069999999999993</v>
      </c>
      <c r="F15493">
        <v>313</v>
      </c>
      <c r="G15493">
        <v>78</v>
      </c>
      <c r="H15493">
        <v>18</v>
      </c>
      <c r="I15493">
        <v>172</v>
      </c>
      <c r="J15493">
        <v>1056</v>
      </c>
      <c r="K15493">
        <v>1</v>
      </c>
      <c r="L15493">
        <v>65</v>
      </c>
      <c r="M15493">
        <v>377</v>
      </c>
      <c r="N15493" t="s">
        <v>18</v>
      </c>
      <c r="O15493" s="1">
        <v>4.9494E-129</v>
      </c>
      <c r="P15493">
        <v>1200</v>
      </c>
    </row>
    <row r="15494" spans="1:16" x14ac:dyDescent="0.25">
      <c r="A15494" t="s">
        <v>23029</v>
      </c>
      <c r="B15494">
        <v>423</v>
      </c>
      <c r="C15494" s="3" t="str">
        <f>HYPERLINK("http://www.uniprot.org/uniprot/G7LI94","tr|G7LI94|G7LI94_MEDTR")</f>
        <v>tr|G7LI94|G7LI94_MEDTR</v>
      </c>
      <c r="D15494" t="s">
        <v>5065</v>
      </c>
      <c r="E15494">
        <v>88.88</v>
      </c>
      <c r="F15494">
        <v>99</v>
      </c>
      <c r="G15494">
        <v>11</v>
      </c>
      <c r="H15494">
        <v>0</v>
      </c>
      <c r="I15494">
        <v>124</v>
      </c>
      <c r="J15494">
        <v>420</v>
      </c>
      <c r="K15494">
        <v>1</v>
      </c>
      <c r="L15494">
        <v>2</v>
      </c>
      <c r="M15494">
        <v>100</v>
      </c>
      <c r="N15494" t="s">
        <v>18</v>
      </c>
      <c r="O15494" s="1">
        <v>9.2336400000000006E-44</v>
      </c>
      <c r="P15494">
        <v>459</v>
      </c>
    </row>
    <row r="15495" spans="1:16" x14ac:dyDescent="0.25">
      <c r="A15495" t="s">
        <v>23030</v>
      </c>
      <c r="B15495">
        <v>1713</v>
      </c>
      <c r="C15495" s="3" t="str">
        <f>HYPERLINK("http://www.uniprot.org/uniprot/I1LLE9","tr|I1LLE9|I1LLE9_SOYBN")</f>
        <v>tr|I1LLE9|I1LLE9_SOYBN</v>
      </c>
      <c r="D15495" t="s">
        <v>117</v>
      </c>
      <c r="E15495">
        <v>87.23</v>
      </c>
      <c r="F15495">
        <v>572</v>
      </c>
      <c r="G15495">
        <v>73</v>
      </c>
      <c r="H15495">
        <v>2</v>
      </c>
      <c r="I15495">
        <v>1</v>
      </c>
      <c r="J15495">
        <v>1710</v>
      </c>
      <c r="K15495">
        <v>1</v>
      </c>
      <c r="L15495">
        <v>1</v>
      </c>
      <c r="M15495">
        <v>572</v>
      </c>
      <c r="N15495" t="s">
        <v>18</v>
      </c>
      <c r="O15495">
        <v>0</v>
      </c>
      <c r="P15495">
        <v>2643</v>
      </c>
    </row>
    <row r="15496" spans="1:16" x14ac:dyDescent="0.25">
      <c r="A15496" t="s">
        <v>23031</v>
      </c>
      <c r="B15496">
        <v>1074</v>
      </c>
      <c r="C15496" s="3" t="str">
        <f>HYPERLINK("http://www.uniprot.org/uniprot/B7FK76","tr|B7FK76|B7FK76_MEDTR")</f>
        <v>tr|B7FK76|B7FK76_MEDTR</v>
      </c>
      <c r="D15496" t="s">
        <v>581</v>
      </c>
      <c r="E15496">
        <v>51.6</v>
      </c>
      <c r="F15496">
        <v>374</v>
      </c>
      <c r="G15496">
        <v>181</v>
      </c>
      <c r="H15496">
        <v>17</v>
      </c>
      <c r="I15496">
        <v>1</v>
      </c>
      <c r="J15496">
        <v>1071</v>
      </c>
      <c r="K15496">
        <v>1</v>
      </c>
      <c r="L15496">
        <v>1</v>
      </c>
      <c r="M15496">
        <v>351</v>
      </c>
      <c r="N15496" t="s">
        <v>18</v>
      </c>
      <c r="O15496" s="1">
        <v>2.8880300000000002E-76</v>
      </c>
      <c r="P15496">
        <v>745</v>
      </c>
    </row>
    <row r="15497" spans="1:16" x14ac:dyDescent="0.25">
      <c r="A15497" t="s">
        <v>23032</v>
      </c>
      <c r="B15497">
        <v>2163</v>
      </c>
      <c r="C15497" s="3" t="str">
        <f>HYPERLINK("http://www.uniprot.org/uniprot/G7JEV5","tr|G7JEV5|G7JEV5_MEDTR")</f>
        <v>tr|G7JEV5|G7JEV5_MEDTR</v>
      </c>
      <c r="D15497" t="s">
        <v>23033</v>
      </c>
      <c r="E15497">
        <v>72.77</v>
      </c>
      <c r="F15497">
        <v>742</v>
      </c>
      <c r="G15497">
        <v>202</v>
      </c>
      <c r="H15497">
        <v>22</v>
      </c>
      <c r="I15497">
        <v>1</v>
      </c>
      <c r="J15497">
        <v>2160</v>
      </c>
      <c r="K15497">
        <v>1</v>
      </c>
      <c r="L15497">
        <v>1</v>
      </c>
      <c r="M15497">
        <v>727</v>
      </c>
      <c r="N15497" t="s">
        <v>18</v>
      </c>
      <c r="O15497">
        <v>0</v>
      </c>
      <c r="P15497">
        <v>2486</v>
      </c>
    </row>
    <row r="15498" spans="1:16" x14ac:dyDescent="0.25">
      <c r="A15498" t="s">
        <v>23034</v>
      </c>
      <c r="B15498">
        <v>537</v>
      </c>
      <c r="C15498" s="3" t="str">
        <f>HYPERLINK("http://www.uniprot.org/uniprot/I1N9K9","tr|I1N9K9|I1N9K9_SOYBN")</f>
        <v>tr|I1N9K9|I1N9K9_SOYBN</v>
      </c>
      <c r="D15498" t="s">
        <v>71</v>
      </c>
      <c r="E15498">
        <v>52.33</v>
      </c>
      <c r="F15498">
        <v>214</v>
      </c>
      <c r="G15498">
        <v>102</v>
      </c>
      <c r="H15498">
        <v>36</v>
      </c>
      <c r="I15498">
        <v>1</v>
      </c>
      <c r="J15498">
        <v>534</v>
      </c>
      <c r="K15498">
        <v>1</v>
      </c>
      <c r="L15498">
        <v>1</v>
      </c>
      <c r="M15498">
        <v>213</v>
      </c>
      <c r="N15498" t="s">
        <v>18</v>
      </c>
      <c r="O15498" s="1">
        <v>1.7176099999999999E-50</v>
      </c>
      <c r="P15498">
        <v>517</v>
      </c>
    </row>
    <row r="15499" spans="1:16" x14ac:dyDescent="0.25">
      <c r="A15499" t="s">
        <v>23035</v>
      </c>
      <c r="B15499">
        <v>1404</v>
      </c>
      <c r="C15499" s="3" t="str">
        <f>HYPERLINK("http://www.uniprot.org/uniprot/G7JR55","tr|G7JR55|G7JR55_MEDTR")</f>
        <v>tr|G7JR55|G7JR55_MEDTR</v>
      </c>
      <c r="D15499" t="s">
        <v>23036</v>
      </c>
      <c r="E15499">
        <v>84.45</v>
      </c>
      <c r="F15499">
        <v>476</v>
      </c>
      <c r="G15499">
        <v>74</v>
      </c>
      <c r="H15499">
        <v>27</v>
      </c>
      <c r="I15499">
        <v>1</v>
      </c>
      <c r="J15499">
        <v>1347</v>
      </c>
      <c r="K15499">
        <v>1</v>
      </c>
      <c r="L15499">
        <v>1</v>
      </c>
      <c r="M15499">
        <v>476</v>
      </c>
      <c r="N15499" t="s">
        <v>18</v>
      </c>
      <c r="O15499">
        <v>0</v>
      </c>
      <c r="P15499">
        <v>2104</v>
      </c>
    </row>
    <row r="15500" spans="1:16" x14ac:dyDescent="0.25">
      <c r="A15500" t="s">
        <v>23037</v>
      </c>
      <c r="B15500">
        <v>783</v>
      </c>
      <c r="C15500" s="3" t="str">
        <f>HYPERLINK("http://www.uniprot.org/uniprot/I1MCZ0","tr|I1MCZ0|I1MCZ0_SOYBN")</f>
        <v>tr|I1MCZ0|I1MCZ0_SOYBN</v>
      </c>
      <c r="D15500" t="s">
        <v>28</v>
      </c>
      <c r="E15500">
        <v>81.430000000000007</v>
      </c>
      <c r="F15500">
        <v>167</v>
      </c>
      <c r="G15500">
        <v>31</v>
      </c>
      <c r="H15500">
        <v>0</v>
      </c>
      <c r="I15500">
        <v>217</v>
      </c>
      <c r="J15500">
        <v>717</v>
      </c>
      <c r="K15500">
        <v>1</v>
      </c>
      <c r="L15500">
        <v>99</v>
      </c>
      <c r="M15500">
        <v>265</v>
      </c>
      <c r="N15500" t="s">
        <v>18</v>
      </c>
      <c r="O15500" s="1">
        <v>5.1498699999999998E-70</v>
      </c>
      <c r="P15500">
        <v>689</v>
      </c>
    </row>
    <row r="15501" spans="1:16" x14ac:dyDescent="0.25">
      <c r="A15501" t="s">
        <v>23038</v>
      </c>
      <c r="B15501">
        <v>1314</v>
      </c>
      <c r="C15501" s="3" t="str">
        <f>HYPERLINK("http://www.uniprot.org/uniprot/I1KW47","tr|I1KW47|I1KW47_SOYBN")</f>
        <v>tr|I1KW47|I1KW47_SOYBN</v>
      </c>
      <c r="D15501" t="s">
        <v>28</v>
      </c>
      <c r="E15501">
        <v>83.33</v>
      </c>
      <c r="F15501">
        <v>444</v>
      </c>
      <c r="G15501">
        <v>74</v>
      </c>
      <c r="H15501">
        <v>7</v>
      </c>
      <c r="I15501">
        <v>1</v>
      </c>
      <c r="J15501">
        <v>1311</v>
      </c>
      <c r="K15501">
        <v>1</v>
      </c>
      <c r="L15501">
        <v>1</v>
      </c>
      <c r="M15501">
        <v>444</v>
      </c>
      <c r="N15501" t="s">
        <v>18</v>
      </c>
      <c r="O15501">
        <v>0</v>
      </c>
      <c r="P15501">
        <v>1868</v>
      </c>
    </row>
    <row r="15502" spans="1:16" x14ac:dyDescent="0.25">
      <c r="A15502" t="s">
        <v>23039</v>
      </c>
      <c r="B15502">
        <v>1215</v>
      </c>
      <c r="C15502" s="3" t="str">
        <f>HYPERLINK("http://www.uniprot.org/uniprot/G7KGD6","tr|G7KGD6|G7KGD6_MEDTR")</f>
        <v>tr|G7KGD6|G7KGD6_MEDTR</v>
      </c>
      <c r="D15502" t="s">
        <v>23040</v>
      </c>
      <c r="E15502">
        <v>95.79</v>
      </c>
      <c r="F15502">
        <v>404</v>
      </c>
      <c r="G15502">
        <v>17</v>
      </c>
      <c r="H15502">
        <v>0</v>
      </c>
      <c r="I15502">
        <v>1</v>
      </c>
      <c r="J15502">
        <v>1212</v>
      </c>
      <c r="K15502">
        <v>1</v>
      </c>
      <c r="L15502">
        <v>1</v>
      </c>
      <c r="M15502">
        <v>404</v>
      </c>
      <c r="N15502" t="s">
        <v>18</v>
      </c>
      <c r="O15502">
        <v>0</v>
      </c>
      <c r="P15502">
        <v>2086</v>
      </c>
    </row>
    <row r="15503" spans="1:16" x14ac:dyDescent="0.25">
      <c r="A15503" t="s">
        <v>23041</v>
      </c>
      <c r="B15503">
        <v>1248</v>
      </c>
      <c r="C15503" s="3" t="str">
        <f>HYPERLINK("http://www.uniprot.org/uniprot/G7IGL6","tr|G7IGL6|G7IGL6_MEDTR")</f>
        <v>tr|G7IGL6|G7IGL6_MEDTR</v>
      </c>
      <c r="D15503" t="s">
        <v>12994</v>
      </c>
      <c r="E15503">
        <v>87.5</v>
      </c>
      <c r="F15503">
        <v>400</v>
      </c>
      <c r="G15503">
        <v>50</v>
      </c>
      <c r="H15503">
        <v>0</v>
      </c>
      <c r="I15503">
        <v>10</v>
      </c>
      <c r="J15503">
        <v>1209</v>
      </c>
      <c r="K15503">
        <v>1</v>
      </c>
      <c r="L15503">
        <v>8</v>
      </c>
      <c r="M15503">
        <v>405</v>
      </c>
      <c r="N15503" t="s">
        <v>18</v>
      </c>
      <c r="O15503">
        <v>0</v>
      </c>
      <c r="P15503">
        <v>1878</v>
      </c>
    </row>
    <row r="15504" spans="1:16" x14ac:dyDescent="0.25">
      <c r="A15504" t="s">
        <v>23042</v>
      </c>
      <c r="B15504">
        <v>2046</v>
      </c>
      <c r="C15504" s="3" t="str">
        <f>HYPERLINK("http://www.uniprot.org/uniprot/B9RX42","tr|B9RX42|B9RX42_RICCO")</f>
        <v>tr|B9RX42|B9RX42_RICCO</v>
      </c>
      <c r="D15504" t="s">
        <v>23043</v>
      </c>
      <c r="E15504">
        <v>47.5</v>
      </c>
      <c r="F15504">
        <v>602</v>
      </c>
      <c r="G15504">
        <v>316</v>
      </c>
      <c r="H15504">
        <v>65</v>
      </c>
      <c r="I15504">
        <v>88</v>
      </c>
      <c r="J15504">
        <v>1698</v>
      </c>
      <c r="K15504">
        <v>1</v>
      </c>
      <c r="L15504">
        <v>24</v>
      </c>
      <c r="M15504">
        <v>611</v>
      </c>
      <c r="N15504" t="s">
        <v>18</v>
      </c>
      <c r="O15504" s="1">
        <v>9.2696499999999992E-137</v>
      </c>
      <c r="P15504">
        <v>1270</v>
      </c>
    </row>
    <row r="15505" spans="1:16" x14ac:dyDescent="0.25">
      <c r="A15505" t="s">
        <v>23044</v>
      </c>
      <c r="B15505">
        <v>723</v>
      </c>
      <c r="C15505" s="3" t="str">
        <f>HYPERLINK("http://www.uniprot.org/uniprot/I3T6G3","tr|I3T6G3|I3T6G3_LOTJA")</f>
        <v>tr|I3T6G3|I3T6G3_LOTJA</v>
      </c>
      <c r="D15505" t="s">
        <v>93</v>
      </c>
      <c r="E15505">
        <v>70.45</v>
      </c>
      <c r="F15505">
        <v>220</v>
      </c>
      <c r="G15505">
        <v>65</v>
      </c>
      <c r="H15505">
        <v>3</v>
      </c>
      <c r="I15505">
        <v>55</v>
      </c>
      <c r="J15505">
        <v>705</v>
      </c>
      <c r="K15505">
        <v>1</v>
      </c>
      <c r="L15505">
        <v>19</v>
      </c>
      <c r="M15505">
        <v>228</v>
      </c>
      <c r="N15505" t="s">
        <v>18</v>
      </c>
      <c r="O15505" s="1">
        <v>4.8690399999999998E-77</v>
      </c>
      <c r="P15505">
        <v>749</v>
      </c>
    </row>
    <row r="15506" spans="1:16" x14ac:dyDescent="0.25">
      <c r="A15506" t="s">
        <v>23045</v>
      </c>
      <c r="B15506">
        <v>1725</v>
      </c>
      <c r="C15506" s="3" t="str">
        <f>HYPERLINK("http://www.uniprot.org/uniprot/G7I2F3","tr|G7I2F3|G7I2F3_MEDTR")</f>
        <v>tr|G7I2F3|G7I2F3_MEDTR</v>
      </c>
      <c r="D15506" t="s">
        <v>257</v>
      </c>
      <c r="E15506">
        <v>32.6</v>
      </c>
      <c r="F15506">
        <v>414</v>
      </c>
      <c r="G15506">
        <v>279</v>
      </c>
      <c r="H15506">
        <v>40</v>
      </c>
      <c r="I15506">
        <v>589</v>
      </c>
      <c r="J15506">
        <v>1710</v>
      </c>
      <c r="K15506">
        <v>1</v>
      </c>
      <c r="L15506">
        <v>43</v>
      </c>
      <c r="M15506">
        <v>408</v>
      </c>
      <c r="N15506" t="s">
        <v>18</v>
      </c>
      <c r="O15506" s="1">
        <v>5.1862299999999999E-37</v>
      </c>
      <c r="P15506">
        <v>409</v>
      </c>
    </row>
    <row r="15507" spans="1:16" x14ac:dyDescent="0.25">
      <c r="A15507" t="s">
        <v>23046</v>
      </c>
      <c r="B15507">
        <v>432</v>
      </c>
      <c r="C15507" s="3" t="str">
        <f>HYPERLINK("http://www.uniprot.org/uniprot/I1JSC2","tr|I1JSC2|I1JSC2_SOYBN")</f>
        <v>tr|I1JSC2|I1JSC2_SOYBN</v>
      </c>
      <c r="D15507" t="s">
        <v>28</v>
      </c>
      <c r="E15507">
        <v>49.54</v>
      </c>
      <c r="F15507">
        <v>109</v>
      </c>
      <c r="G15507">
        <v>55</v>
      </c>
      <c r="H15507">
        <v>2</v>
      </c>
      <c r="I15507">
        <v>88</v>
      </c>
      <c r="J15507">
        <v>408</v>
      </c>
      <c r="K15507">
        <v>1</v>
      </c>
      <c r="L15507">
        <v>36</v>
      </c>
      <c r="M15507">
        <v>144</v>
      </c>
      <c r="N15507" t="s">
        <v>18</v>
      </c>
      <c r="O15507" s="1">
        <v>3.9767699999999998E-23</v>
      </c>
      <c r="P15507">
        <v>281</v>
      </c>
    </row>
    <row r="15508" spans="1:16" x14ac:dyDescent="0.25">
      <c r="A15508" t="s">
        <v>23047</v>
      </c>
      <c r="B15508">
        <v>711</v>
      </c>
      <c r="C15508" s="3" t="str">
        <f>HYPERLINK("http://www.uniprot.org/uniprot/I3T590","tr|I3T590|I3T590_MEDTR")</f>
        <v>tr|I3T590|I3T590_MEDTR</v>
      </c>
      <c r="D15508" t="s">
        <v>22</v>
      </c>
      <c r="E15508">
        <v>86.86</v>
      </c>
      <c r="F15508">
        <v>236</v>
      </c>
      <c r="G15508">
        <v>31</v>
      </c>
      <c r="H15508">
        <v>0</v>
      </c>
      <c r="I15508">
        <v>1</v>
      </c>
      <c r="J15508">
        <v>708</v>
      </c>
      <c r="K15508">
        <v>1</v>
      </c>
      <c r="L15508">
        <v>1</v>
      </c>
      <c r="M15508">
        <v>236</v>
      </c>
      <c r="N15508" t="s">
        <v>18</v>
      </c>
      <c r="O15508" s="1">
        <v>1.3020900000000001E-111</v>
      </c>
      <c r="P15508">
        <v>1047</v>
      </c>
    </row>
    <row r="15509" spans="1:16" x14ac:dyDescent="0.25">
      <c r="A15509" t="s">
        <v>23048</v>
      </c>
      <c r="B15509">
        <v>1941</v>
      </c>
      <c r="C15509" s="3" t="str">
        <f>HYPERLINK("http://www.uniprot.org/uniprot/G7IKX5","tr|G7IKX5|G7IKX5_MEDTR")</f>
        <v>tr|G7IKX5|G7IKX5_MEDTR</v>
      </c>
      <c r="D15509" t="s">
        <v>23049</v>
      </c>
      <c r="E15509">
        <v>86.68</v>
      </c>
      <c r="F15509">
        <v>646</v>
      </c>
      <c r="G15509">
        <v>86</v>
      </c>
      <c r="H15509">
        <v>0</v>
      </c>
      <c r="I15509">
        <v>1</v>
      </c>
      <c r="J15509">
        <v>1938</v>
      </c>
      <c r="K15509">
        <v>1</v>
      </c>
      <c r="L15509">
        <v>1</v>
      </c>
      <c r="M15509">
        <v>638</v>
      </c>
      <c r="N15509" t="s">
        <v>18</v>
      </c>
      <c r="O15509">
        <v>0</v>
      </c>
      <c r="P15509">
        <v>2874</v>
      </c>
    </row>
    <row r="15510" spans="1:16" x14ac:dyDescent="0.25">
      <c r="A15510" t="s">
        <v>23050</v>
      </c>
      <c r="B15510">
        <v>1719</v>
      </c>
      <c r="C15510" s="3" t="str">
        <f>HYPERLINK("http://www.uniprot.org/uniprot/I1L288","tr|I1L288|I1L288_SOYBN")</f>
        <v>tr|I1L288|I1L288_SOYBN</v>
      </c>
      <c r="D15510" t="s">
        <v>28</v>
      </c>
      <c r="E15510">
        <v>76.92</v>
      </c>
      <c r="F15510">
        <v>572</v>
      </c>
      <c r="G15510">
        <v>132</v>
      </c>
      <c r="H15510">
        <v>1</v>
      </c>
      <c r="I15510">
        <v>1</v>
      </c>
      <c r="J15510">
        <v>1713</v>
      </c>
      <c r="K15510">
        <v>1</v>
      </c>
      <c r="L15510">
        <v>1</v>
      </c>
      <c r="M15510">
        <v>568</v>
      </c>
      <c r="N15510" t="s">
        <v>18</v>
      </c>
      <c r="O15510">
        <v>0</v>
      </c>
      <c r="P15510">
        <v>2290</v>
      </c>
    </row>
    <row r="15511" spans="1:16" x14ac:dyDescent="0.25">
      <c r="A15511" t="s">
        <v>23051</v>
      </c>
      <c r="B15511">
        <v>2367</v>
      </c>
      <c r="C15511" s="3" t="str">
        <f>HYPERLINK("http://www.uniprot.org/uniprot/K7M539","tr|K7M539|K7M539_SOYBN")</f>
        <v>tr|K7M539|K7M539_SOYBN</v>
      </c>
      <c r="D15511" t="s">
        <v>28</v>
      </c>
      <c r="E15511">
        <v>68.150000000000006</v>
      </c>
      <c r="F15511">
        <v>804</v>
      </c>
      <c r="G15511">
        <v>256</v>
      </c>
      <c r="H15511">
        <v>30</v>
      </c>
      <c r="I15511">
        <v>43</v>
      </c>
      <c r="J15511">
        <v>2364</v>
      </c>
      <c r="K15511">
        <v>1</v>
      </c>
      <c r="L15511">
        <v>32</v>
      </c>
      <c r="M15511">
        <v>826</v>
      </c>
      <c r="N15511" t="s">
        <v>18</v>
      </c>
      <c r="O15511">
        <v>0</v>
      </c>
      <c r="P15511">
        <v>2647</v>
      </c>
    </row>
    <row r="15512" spans="1:16" x14ac:dyDescent="0.25">
      <c r="A15512" t="s">
        <v>23052</v>
      </c>
      <c r="B15512">
        <v>489</v>
      </c>
      <c r="C15512" s="3" t="str">
        <f>HYPERLINK("http://www.uniprot.org/uniprot/O81929","tr|O81929|O81929_CICAR")</f>
        <v>tr|O81929|O81929_CICAR</v>
      </c>
      <c r="D15512" t="s">
        <v>23053</v>
      </c>
      <c r="E15512">
        <v>100</v>
      </c>
      <c r="F15512">
        <v>32</v>
      </c>
      <c r="G15512">
        <v>0</v>
      </c>
      <c r="H15512">
        <v>0</v>
      </c>
      <c r="I15512">
        <v>55</v>
      </c>
      <c r="J15512">
        <v>150</v>
      </c>
      <c r="K15512">
        <v>1</v>
      </c>
      <c r="L15512">
        <v>11</v>
      </c>
      <c r="M15512">
        <v>42</v>
      </c>
      <c r="N15512" t="s">
        <v>18</v>
      </c>
      <c r="O15512" s="1">
        <v>2.1168300000000001E-8</v>
      </c>
      <c r="P15512">
        <v>154</v>
      </c>
    </row>
    <row r="15513" spans="1:16" x14ac:dyDescent="0.25">
      <c r="A15513" t="s">
        <v>23054</v>
      </c>
      <c r="B15513">
        <v>1284</v>
      </c>
      <c r="C15513" s="3" t="str">
        <f>HYPERLINK("http://www.uniprot.org/uniprot/I3SMQ6","tr|I3SMQ6|I3SMQ6_MEDTR")</f>
        <v>tr|I3SMQ6|I3SMQ6_MEDTR</v>
      </c>
      <c r="D15513" t="s">
        <v>22</v>
      </c>
      <c r="E15513">
        <v>70.37</v>
      </c>
      <c r="F15513">
        <v>405</v>
      </c>
      <c r="G15513">
        <v>120</v>
      </c>
      <c r="H15513">
        <v>5</v>
      </c>
      <c r="I15513">
        <v>82</v>
      </c>
      <c r="J15513">
        <v>1281</v>
      </c>
      <c r="K15513">
        <v>1</v>
      </c>
      <c r="L15513">
        <v>95</v>
      </c>
      <c r="M15513">
        <v>498</v>
      </c>
      <c r="N15513" t="s">
        <v>18</v>
      </c>
      <c r="O15513" s="1">
        <v>2.33178E-158</v>
      </c>
      <c r="P15513">
        <v>1454</v>
      </c>
    </row>
    <row r="15514" spans="1:16" x14ac:dyDescent="0.25">
      <c r="A15514" t="s">
        <v>23055</v>
      </c>
      <c r="B15514">
        <v>1110</v>
      </c>
      <c r="C15514" s="3" t="str">
        <f>HYPERLINK("http://www.uniprot.org/uniprot/G7L2L5","tr|G7L2L5|G7L2L5_MEDTR")</f>
        <v>tr|G7L2L5|G7L2L5_MEDTR</v>
      </c>
      <c r="D15514" t="s">
        <v>23056</v>
      </c>
      <c r="E15514">
        <v>78.91</v>
      </c>
      <c r="F15514">
        <v>351</v>
      </c>
      <c r="G15514">
        <v>74</v>
      </c>
      <c r="H15514">
        <v>0</v>
      </c>
      <c r="I15514">
        <v>55</v>
      </c>
      <c r="J15514">
        <v>1107</v>
      </c>
      <c r="K15514">
        <v>1</v>
      </c>
      <c r="L15514">
        <v>26</v>
      </c>
      <c r="M15514">
        <v>368</v>
      </c>
      <c r="N15514" t="s">
        <v>18</v>
      </c>
      <c r="O15514" s="1">
        <v>2.3685099999999999E-145</v>
      </c>
      <c r="P15514">
        <v>1341</v>
      </c>
    </row>
    <row r="15515" spans="1:16" x14ac:dyDescent="0.25">
      <c r="A15515" t="s">
        <v>23057</v>
      </c>
      <c r="B15515">
        <v>1029</v>
      </c>
      <c r="C15515" s="3" t="str">
        <f>HYPERLINK("http://www.uniprot.org/uniprot/G7KXT5","tr|G7KXT5|G7KXT5_MEDTR")</f>
        <v>tr|G7KXT5|G7KXT5_MEDTR</v>
      </c>
      <c r="D15515" t="s">
        <v>23058</v>
      </c>
      <c r="E15515">
        <v>84.21</v>
      </c>
      <c r="F15515">
        <v>342</v>
      </c>
      <c r="G15515">
        <v>54</v>
      </c>
      <c r="H15515">
        <v>0</v>
      </c>
      <c r="I15515">
        <v>1</v>
      </c>
      <c r="J15515">
        <v>1026</v>
      </c>
      <c r="K15515">
        <v>1</v>
      </c>
      <c r="L15515">
        <v>15</v>
      </c>
      <c r="M15515">
        <v>355</v>
      </c>
      <c r="N15515" t="s">
        <v>18</v>
      </c>
      <c r="O15515" s="1">
        <v>2.7296000000000001E-169</v>
      </c>
      <c r="P15515">
        <v>1547</v>
      </c>
    </row>
    <row r="15516" spans="1:16" x14ac:dyDescent="0.25">
      <c r="A15516" t="s">
        <v>23059</v>
      </c>
      <c r="B15516">
        <v>1713</v>
      </c>
      <c r="C15516" s="3" t="str">
        <f>HYPERLINK("http://www.uniprot.org/uniprot/G7ICY9","tr|G7ICY9|G7ICY9_MEDTR")</f>
        <v>tr|G7ICY9|G7ICY9_MEDTR</v>
      </c>
      <c r="D15516" t="s">
        <v>23060</v>
      </c>
      <c r="E15516">
        <v>59.83</v>
      </c>
      <c r="F15516">
        <v>590</v>
      </c>
      <c r="G15516">
        <v>237</v>
      </c>
      <c r="H15516">
        <v>21</v>
      </c>
      <c r="I15516">
        <v>1</v>
      </c>
      <c r="J15516">
        <v>1707</v>
      </c>
      <c r="K15516">
        <v>1</v>
      </c>
      <c r="L15516">
        <v>10</v>
      </c>
      <c r="M15516">
        <v>564</v>
      </c>
      <c r="N15516" t="s">
        <v>18</v>
      </c>
      <c r="O15516" s="1">
        <v>2.80436E-168</v>
      </c>
      <c r="P15516">
        <v>1541</v>
      </c>
    </row>
    <row r="15517" spans="1:16" x14ac:dyDescent="0.25">
      <c r="A15517" t="s">
        <v>23061</v>
      </c>
      <c r="B15517">
        <v>405</v>
      </c>
      <c r="C15517" s="3" t="str">
        <f>HYPERLINK("http://www.uniprot.org/uniprot/K7MKX7","tr|K7MKX7|K7MKX7_SOYBN")</f>
        <v>tr|K7MKX7|K7MKX7_SOYBN</v>
      </c>
      <c r="D15517" t="s">
        <v>28</v>
      </c>
      <c r="E15517">
        <v>77.69</v>
      </c>
      <c r="F15517">
        <v>139</v>
      </c>
      <c r="G15517">
        <v>31</v>
      </c>
      <c r="H15517">
        <v>5</v>
      </c>
      <c r="I15517">
        <v>1</v>
      </c>
      <c r="J15517">
        <v>402</v>
      </c>
      <c r="K15517">
        <v>1</v>
      </c>
      <c r="L15517">
        <v>237</v>
      </c>
      <c r="M15517">
        <v>375</v>
      </c>
      <c r="N15517" t="s">
        <v>18</v>
      </c>
      <c r="O15517" s="1">
        <v>4.3989600000000002E-54</v>
      </c>
      <c r="P15517">
        <v>548</v>
      </c>
    </row>
    <row r="15518" spans="1:16" x14ac:dyDescent="0.25">
      <c r="A15518" t="s">
        <v>23062</v>
      </c>
      <c r="B15518">
        <v>840</v>
      </c>
      <c r="C15518" s="3" t="str">
        <f>HYPERLINK("http://www.uniprot.org/uniprot/I1KL10","tr|I1KL10|I1KL10_SOYBN")</f>
        <v>tr|I1KL10|I1KL10_SOYBN</v>
      </c>
      <c r="D15518" t="s">
        <v>71</v>
      </c>
      <c r="E15518">
        <v>78.41</v>
      </c>
      <c r="F15518">
        <v>278</v>
      </c>
      <c r="G15518">
        <v>60</v>
      </c>
      <c r="H15518">
        <v>0</v>
      </c>
      <c r="I15518">
        <v>4</v>
      </c>
      <c r="J15518">
        <v>837</v>
      </c>
      <c r="K15518">
        <v>1</v>
      </c>
      <c r="L15518">
        <v>324</v>
      </c>
      <c r="M15518">
        <v>601</v>
      </c>
      <c r="N15518" t="s">
        <v>18</v>
      </c>
      <c r="O15518" s="1">
        <v>2.3574299999999999E-127</v>
      </c>
      <c r="P15518">
        <v>1184</v>
      </c>
    </row>
    <row r="15519" spans="1:16" x14ac:dyDescent="0.25">
      <c r="A15519" t="s">
        <v>23063</v>
      </c>
      <c r="B15519">
        <v>912</v>
      </c>
      <c r="C15519" s="3" t="str">
        <f>HYPERLINK("http://www.uniprot.org/uniprot/G7J4K3","tr|G7J4K3|G7J4K3_MEDTR")</f>
        <v>tr|G7J4K3|G7J4K3_MEDTR</v>
      </c>
      <c r="D15519" t="s">
        <v>23064</v>
      </c>
      <c r="E15519">
        <v>81.37</v>
      </c>
      <c r="F15519">
        <v>306</v>
      </c>
      <c r="G15519">
        <v>57</v>
      </c>
      <c r="H15519">
        <v>4</v>
      </c>
      <c r="I15519">
        <v>1</v>
      </c>
      <c r="J15519">
        <v>906</v>
      </c>
      <c r="K15519">
        <v>1</v>
      </c>
      <c r="L15519">
        <v>1</v>
      </c>
      <c r="M15519">
        <v>303</v>
      </c>
      <c r="N15519" t="s">
        <v>18</v>
      </c>
      <c r="O15519" s="1">
        <v>2.0933100000000001E-135</v>
      </c>
      <c r="P15519">
        <v>1254</v>
      </c>
    </row>
    <row r="15520" spans="1:16" x14ac:dyDescent="0.25">
      <c r="A15520" t="s">
        <v>23065</v>
      </c>
      <c r="B15520">
        <v>1662</v>
      </c>
      <c r="C15520" s="3" t="str">
        <f>HYPERLINK("http://www.uniprot.org/uniprot/G7J5Y7","tr|G7J5Y7|G7J5Y7_MEDTR")</f>
        <v>tr|G7J5Y7|G7J5Y7_MEDTR</v>
      </c>
      <c r="D15520" t="s">
        <v>23066</v>
      </c>
      <c r="E15520">
        <v>85.22</v>
      </c>
      <c r="F15520">
        <v>555</v>
      </c>
      <c r="G15520">
        <v>82</v>
      </c>
      <c r="H15520">
        <v>2</v>
      </c>
      <c r="I15520">
        <v>1</v>
      </c>
      <c r="J15520">
        <v>1659</v>
      </c>
      <c r="K15520">
        <v>1</v>
      </c>
      <c r="L15520">
        <v>1</v>
      </c>
      <c r="M15520">
        <v>551</v>
      </c>
      <c r="N15520" t="s">
        <v>18</v>
      </c>
      <c r="O15520">
        <v>0</v>
      </c>
      <c r="P15520">
        <v>2460</v>
      </c>
    </row>
    <row r="15521" spans="1:16" x14ac:dyDescent="0.25">
      <c r="A15521" t="s">
        <v>23067</v>
      </c>
      <c r="B15521">
        <v>1512</v>
      </c>
      <c r="C15521" s="3" t="str">
        <f>HYPERLINK("http://www.uniprot.org/uniprot/I1N014","tr|I1N014|I1N014_SOYBN")</f>
        <v>tr|I1N014|I1N014_SOYBN</v>
      </c>
      <c r="D15521" t="s">
        <v>71</v>
      </c>
      <c r="E15521">
        <v>76.61</v>
      </c>
      <c r="F15521">
        <v>556</v>
      </c>
      <c r="G15521">
        <v>130</v>
      </c>
      <c r="H15521">
        <v>53</v>
      </c>
      <c r="I15521">
        <v>1</v>
      </c>
      <c r="J15521">
        <v>1509</v>
      </c>
      <c r="K15521">
        <v>1</v>
      </c>
      <c r="L15521">
        <v>1</v>
      </c>
      <c r="M15521">
        <v>556</v>
      </c>
      <c r="N15521" t="s">
        <v>18</v>
      </c>
      <c r="O15521">
        <v>0</v>
      </c>
      <c r="P15521">
        <v>2287</v>
      </c>
    </row>
    <row r="15522" spans="1:16" x14ac:dyDescent="0.25">
      <c r="A15522" t="s">
        <v>23068</v>
      </c>
      <c r="B15522">
        <v>1269</v>
      </c>
      <c r="C15522" s="3" t="str">
        <f>HYPERLINK("http://www.uniprot.org/uniprot/I1N4L8","tr|I1N4L8|I1N4L8_SOYBN")</f>
        <v>tr|I1N4L8|I1N4L8_SOYBN</v>
      </c>
      <c r="D15522" t="s">
        <v>28</v>
      </c>
      <c r="E15522">
        <v>71.98</v>
      </c>
      <c r="F15522">
        <v>382</v>
      </c>
      <c r="G15522">
        <v>107</v>
      </c>
      <c r="H15522">
        <v>0</v>
      </c>
      <c r="I15522">
        <v>1</v>
      </c>
      <c r="J15522">
        <v>1146</v>
      </c>
      <c r="K15522">
        <v>1</v>
      </c>
      <c r="L15522">
        <v>1</v>
      </c>
      <c r="M15522">
        <v>378</v>
      </c>
      <c r="N15522" t="s">
        <v>18</v>
      </c>
      <c r="O15522" s="1">
        <v>4.7752300000000004E-156</v>
      </c>
      <c r="P15522">
        <v>1434</v>
      </c>
    </row>
    <row r="15523" spans="1:16" x14ac:dyDescent="0.25">
      <c r="A15523" t="s">
        <v>23069</v>
      </c>
      <c r="B15523">
        <v>1680</v>
      </c>
      <c r="C15523" s="3" t="str">
        <f>HYPERLINK("http://www.uniprot.org/uniprot/G7IH01","tr|G7IH01|G7IH01_MEDTR")</f>
        <v>tr|G7IH01|G7IH01_MEDTR</v>
      </c>
      <c r="D15523" t="s">
        <v>59</v>
      </c>
      <c r="E15523">
        <v>33.119999999999997</v>
      </c>
      <c r="F15523">
        <v>314</v>
      </c>
      <c r="G15523">
        <v>210</v>
      </c>
      <c r="H15523">
        <v>7</v>
      </c>
      <c r="I15523">
        <v>568</v>
      </c>
      <c r="J15523">
        <v>1488</v>
      </c>
      <c r="K15523">
        <v>1</v>
      </c>
      <c r="L15523">
        <v>398</v>
      </c>
      <c r="M15523">
        <v>690</v>
      </c>
      <c r="N15523" t="s">
        <v>18</v>
      </c>
      <c r="O15523" s="1">
        <v>3.36345E-25</v>
      </c>
      <c r="P15523">
        <v>307</v>
      </c>
    </row>
    <row r="15524" spans="1:16" x14ac:dyDescent="0.25">
      <c r="A15524" t="s">
        <v>23070</v>
      </c>
      <c r="B15524">
        <v>1257</v>
      </c>
      <c r="C15524" s="3" t="str">
        <f>HYPERLINK("http://www.uniprot.org/uniprot/G7JEV8","tr|G7JEV8|G7JEV8_MEDTR")</f>
        <v>tr|G7JEV8|G7JEV8_MEDTR</v>
      </c>
      <c r="D15524" t="s">
        <v>23071</v>
      </c>
      <c r="E15524">
        <v>82.17</v>
      </c>
      <c r="F15524">
        <v>404</v>
      </c>
      <c r="G15524">
        <v>72</v>
      </c>
      <c r="H15524">
        <v>0</v>
      </c>
      <c r="I15524">
        <v>43</v>
      </c>
      <c r="J15524">
        <v>1254</v>
      </c>
      <c r="K15524">
        <v>1</v>
      </c>
      <c r="L15524">
        <v>18</v>
      </c>
      <c r="M15524">
        <v>420</v>
      </c>
      <c r="N15524" t="s">
        <v>18</v>
      </c>
      <c r="O15524">
        <v>0</v>
      </c>
      <c r="P15524">
        <v>1807</v>
      </c>
    </row>
    <row r="15525" spans="1:16" x14ac:dyDescent="0.25">
      <c r="A15525" t="s">
        <v>23072</v>
      </c>
      <c r="B15525">
        <v>885</v>
      </c>
      <c r="C15525" s="3" t="str">
        <f>HYPERLINK("http://www.uniprot.org/uniprot/I1KVU6","tr|I1KVU6|I1KVU6_SOYBN")</f>
        <v>tr|I1KVU6|I1KVU6_SOYBN</v>
      </c>
      <c r="D15525" t="s">
        <v>117</v>
      </c>
      <c r="E15525">
        <v>84.93</v>
      </c>
      <c r="F15525">
        <v>292</v>
      </c>
      <c r="G15525">
        <v>44</v>
      </c>
      <c r="H15525">
        <v>0</v>
      </c>
      <c r="I15525">
        <v>1</v>
      </c>
      <c r="J15525">
        <v>876</v>
      </c>
      <c r="K15525">
        <v>1</v>
      </c>
      <c r="L15525">
        <v>84</v>
      </c>
      <c r="M15525">
        <v>375</v>
      </c>
      <c r="N15525" t="s">
        <v>18</v>
      </c>
      <c r="O15525" s="1">
        <v>3.4026600000000002E-143</v>
      </c>
      <c r="P15525">
        <v>1321</v>
      </c>
    </row>
    <row r="15526" spans="1:16" x14ac:dyDescent="0.25">
      <c r="A15526" t="s">
        <v>23073</v>
      </c>
      <c r="B15526">
        <v>1047</v>
      </c>
      <c r="C15526" s="3" t="str">
        <f>HYPERLINK("http://www.uniprot.org/uniprot/K7MJX7","tr|K7MJX7|K7MJX7_SOYBN")</f>
        <v>tr|K7MJX7|K7MJX7_SOYBN</v>
      </c>
      <c r="D15526" t="s">
        <v>28</v>
      </c>
      <c r="E15526">
        <v>72.77</v>
      </c>
      <c r="F15526">
        <v>371</v>
      </c>
      <c r="G15526">
        <v>101</v>
      </c>
      <c r="H15526">
        <v>23</v>
      </c>
      <c r="I15526">
        <v>1</v>
      </c>
      <c r="J15526">
        <v>1044</v>
      </c>
      <c r="K15526">
        <v>1</v>
      </c>
      <c r="L15526">
        <v>1</v>
      </c>
      <c r="M15526">
        <v>370</v>
      </c>
      <c r="N15526" t="s">
        <v>18</v>
      </c>
      <c r="O15526" s="1">
        <v>2.56177E-146</v>
      </c>
      <c r="P15526">
        <v>1349</v>
      </c>
    </row>
    <row r="15527" spans="1:16" x14ac:dyDescent="0.25">
      <c r="A15527" t="s">
        <v>23074</v>
      </c>
      <c r="B15527">
        <v>2520</v>
      </c>
      <c r="C15527" s="3" t="str">
        <f>HYPERLINK("http://www.uniprot.org/uniprot/O65761","tr|O65761|O65761_CICAR")</f>
        <v>tr|O65761|O65761_CICAR</v>
      </c>
      <c r="D15527" t="s">
        <v>23075</v>
      </c>
      <c r="E15527">
        <v>94.27</v>
      </c>
      <c r="F15527">
        <v>839</v>
      </c>
      <c r="G15527">
        <v>48</v>
      </c>
      <c r="H15527">
        <v>0</v>
      </c>
      <c r="I15527">
        <v>1</v>
      </c>
      <c r="J15527">
        <v>2517</v>
      </c>
      <c r="K15527">
        <v>1</v>
      </c>
      <c r="L15527">
        <v>1</v>
      </c>
      <c r="M15527">
        <v>839</v>
      </c>
      <c r="N15527" t="s">
        <v>18</v>
      </c>
      <c r="O15527">
        <v>0</v>
      </c>
      <c r="P15527">
        <v>4295</v>
      </c>
    </row>
    <row r="15528" spans="1:16" x14ac:dyDescent="0.25">
      <c r="A15528" t="s">
        <v>23076</v>
      </c>
      <c r="B15528">
        <v>1851</v>
      </c>
      <c r="C15528" s="3" t="str">
        <f>HYPERLINK("http://www.uniprot.org/uniprot/I1MHP5","tr|I1MHP5|I1MHP5_SOYBN")</f>
        <v>tr|I1MHP5|I1MHP5_SOYBN</v>
      </c>
      <c r="D15528" t="s">
        <v>28</v>
      </c>
      <c r="E15528">
        <v>27.61</v>
      </c>
      <c r="F15528">
        <v>420</v>
      </c>
      <c r="G15528">
        <v>304</v>
      </c>
      <c r="H15528">
        <v>42</v>
      </c>
      <c r="I15528">
        <v>151</v>
      </c>
      <c r="J15528">
        <v>1284</v>
      </c>
      <c r="K15528">
        <v>1</v>
      </c>
      <c r="L15528">
        <v>1057</v>
      </c>
      <c r="M15528">
        <v>1470</v>
      </c>
      <c r="N15528" t="s">
        <v>18</v>
      </c>
      <c r="O15528" s="1">
        <v>1.14183E-29</v>
      </c>
      <c r="P15528">
        <v>346</v>
      </c>
    </row>
    <row r="15529" spans="1:16" x14ac:dyDescent="0.25">
      <c r="A15529" t="s">
        <v>23077</v>
      </c>
      <c r="B15529">
        <v>3450</v>
      </c>
      <c r="C15529" s="3" t="str">
        <f>HYPERLINK("http://www.uniprot.org/uniprot/G7KGD4","tr|G7KGD4|G7KGD4_MEDTR")</f>
        <v>tr|G7KGD4|G7KGD4_MEDTR</v>
      </c>
      <c r="D15529" t="s">
        <v>23078</v>
      </c>
      <c r="E15529">
        <v>75.099999999999994</v>
      </c>
      <c r="F15529">
        <v>1221</v>
      </c>
      <c r="G15529">
        <v>304</v>
      </c>
      <c r="H15529">
        <v>91</v>
      </c>
      <c r="I15529">
        <v>58</v>
      </c>
      <c r="J15529">
        <v>3447</v>
      </c>
      <c r="K15529">
        <v>1</v>
      </c>
      <c r="L15529">
        <v>36</v>
      </c>
      <c r="M15529">
        <v>1255</v>
      </c>
      <c r="N15529" t="s">
        <v>18</v>
      </c>
      <c r="O15529">
        <v>0</v>
      </c>
      <c r="P15529">
        <v>4609</v>
      </c>
    </row>
    <row r="15530" spans="1:16" x14ac:dyDescent="0.25">
      <c r="A15530" t="s">
        <v>23079</v>
      </c>
      <c r="B15530">
        <v>1974</v>
      </c>
      <c r="C15530" s="3" t="str">
        <f>HYPERLINK("http://www.uniprot.org/uniprot/G7K989","tr|G7K989|G7K989_MEDTR")</f>
        <v>tr|G7K989|G7K989_MEDTR</v>
      </c>
      <c r="D15530" t="s">
        <v>23080</v>
      </c>
      <c r="E15530">
        <v>68.78</v>
      </c>
      <c r="F15530">
        <v>692</v>
      </c>
      <c r="G15530">
        <v>216</v>
      </c>
      <c r="H15530">
        <v>35</v>
      </c>
      <c r="I15530">
        <v>1</v>
      </c>
      <c r="J15530">
        <v>1971</v>
      </c>
      <c r="K15530">
        <v>1</v>
      </c>
      <c r="L15530">
        <v>1</v>
      </c>
      <c r="M15530">
        <v>685</v>
      </c>
      <c r="N15530" t="s">
        <v>18</v>
      </c>
      <c r="O15530">
        <v>0</v>
      </c>
      <c r="P15530">
        <v>2342</v>
      </c>
    </row>
    <row r="15531" spans="1:16" x14ac:dyDescent="0.25">
      <c r="A15531" t="s">
        <v>23081</v>
      </c>
      <c r="B15531">
        <v>717</v>
      </c>
      <c r="C15531" s="3" t="str">
        <f>HYPERLINK("http://www.uniprot.org/uniprot/I3SQ09","tr|I3SQ09|I3SQ09_MEDTR")</f>
        <v>tr|I3SQ09|I3SQ09_MEDTR</v>
      </c>
      <c r="D15531" t="s">
        <v>22</v>
      </c>
      <c r="E15531">
        <v>84.21</v>
      </c>
      <c r="F15531">
        <v>152</v>
      </c>
      <c r="G15531">
        <v>24</v>
      </c>
      <c r="H15531">
        <v>2</v>
      </c>
      <c r="I15531">
        <v>148</v>
      </c>
      <c r="J15531">
        <v>597</v>
      </c>
      <c r="K15531">
        <v>1</v>
      </c>
      <c r="L15531">
        <v>50</v>
      </c>
      <c r="M15531">
        <v>200</v>
      </c>
      <c r="N15531" t="s">
        <v>18</v>
      </c>
      <c r="O15531" s="1">
        <v>2.5419099999999999E-62</v>
      </c>
      <c r="P15531">
        <v>622</v>
      </c>
    </row>
    <row r="15532" spans="1:16" x14ac:dyDescent="0.25">
      <c r="A15532" t="s">
        <v>23082</v>
      </c>
      <c r="B15532">
        <v>777</v>
      </c>
      <c r="C15532" s="3" t="str">
        <f>HYPERLINK("http://www.uniprot.org/uniprot/Q949L4","tr|Q949L4|Q949L4_CICAR")</f>
        <v>tr|Q949L4|Q949L4_CICAR</v>
      </c>
      <c r="D15532" t="s">
        <v>176</v>
      </c>
      <c r="E15532">
        <v>72.569999999999993</v>
      </c>
      <c r="F15532">
        <v>175</v>
      </c>
      <c r="G15532">
        <v>48</v>
      </c>
      <c r="H15532">
        <v>0</v>
      </c>
      <c r="I15532">
        <v>208</v>
      </c>
      <c r="J15532">
        <v>732</v>
      </c>
      <c r="K15532">
        <v>1</v>
      </c>
      <c r="L15532">
        <v>1</v>
      </c>
      <c r="M15532">
        <v>175</v>
      </c>
      <c r="N15532" t="s">
        <v>18</v>
      </c>
      <c r="O15532" s="1">
        <v>4.34734E-69</v>
      </c>
      <c r="P15532">
        <v>681</v>
      </c>
    </row>
    <row r="15533" spans="1:16" x14ac:dyDescent="0.25">
      <c r="A15533" t="s">
        <v>23083</v>
      </c>
      <c r="B15533">
        <v>1311</v>
      </c>
      <c r="C15533" s="3" t="str">
        <f>HYPERLINK("http://www.uniprot.org/uniprot/G7L045","tr|G7L045|G7L045_MEDTR")</f>
        <v>tr|G7L045|G7L045_MEDTR</v>
      </c>
      <c r="D15533" t="s">
        <v>23084</v>
      </c>
      <c r="E15533">
        <v>61.6</v>
      </c>
      <c r="F15533">
        <v>375</v>
      </c>
      <c r="G15533">
        <v>144</v>
      </c>
      <c r="H15533">
        <v>16</v>
      </c>
      <c r="I15533">
        <v>232</v>
      </c>
      <c r="J15533">
        <v>1308</v>
      </c>
      <c r="K15533">
        <v>1</v>
      </c>
      <c r="L15533">
        <v>78</v>
      </c>
      <c r="M15533">
        <v>429</v>
      </c>
      <c r="N15533" t="s">
        <v>18</v>
      </c>
      <c r="O15533" s="1">
        <v>4.1335899999999999E-102</v>
      </c>
      <c r="P15533">
        <v>969</v>
      </c>
    </row>
    <row r="15534" spans="1:16" x14ac:dyDescent="0.25">
      <c r="A15534" t="s">
        <v>23085</v>
      </c>
      <c r="B15534">
        <v>1260</v>
      </c>
      <c r="C15534" s="3" t="str">
        <f>HYPERLINK("http://www.uniprot.org/uniprot/I1JKR0","tr|I1JKR0|I1JKR0_SOYBN")</f>
        <v>tr|I1JKR0|I1JKR0_SOYBN</v>
      </c>
      <c r="D15534" t="s">
        <v>28</v>
      </c>
      <c r="E15534">
        <v>94.27</v>
      </c>
      <c r="F15534">
        <v>419</v>
      </c>
      <c r="G15534">
        <v>24</v>
      </c>
      <c r="H15534">
        <v>0</v>
      </c>
      <c r="I15534">
        <v>1</v>
      </c>
      <c r="J15534">
        <v>1257</v>
      </c>
      <c r="K15534">
        <v>1</v>
      </c>
      <c r="L15534">
        <v>1</v>
      </c>
      <c r="M15534">
        <v>419</v>
      </c>
      <c r="N15534" t="s">
        <v>18</v>
      </c>
      <c r="O15534">
        <v>0</v>
      </c>
      <c r="P15534">
        <v>2043</v>
      </c>
    </row>
    <row r="15535" spans="1:16" x14ac:dyDescent="0.25">
      <c r="A15535" t="s">
        <v>23086</v>
      </c>
      <c r="B15535">
        <v>912</v>
      </c>
      <c r="C15535" s="3" t="str">
        <f>HYPERLINK("http://www.uniprot.org/uniprot/I1L2Z8","tr|I1L2Z8|I1L2Z8_SOYBN")</f>
        <v>tr|I1L2Z8|I1L2Z8_SOYBN</v>
      </c>
      <c r="D15535" t="s">
        <v>71</v>
      </c>
      <c r="E15535">
        <v>65.17</v>
      </c>
      <c r="F15535">
        <v>313</v>
      </c>
      <c r="G15535">
        <v>109</v>
      </c>
      <c r="H15535">
        <v>10</v>
      </c>
      <c r="I15535">
        <v>1</v>
      </c>
      <c r="J15535">
        <v>909</v>
      </c>
      <c r="K15535">
        <v>1</v>
      </c>
      <c r="L15535">
        <v>1</v>
      </c>
      <c r="M15535">
        <v>302</v>
      </c>
      <c r="N15535" t="s">
        <v>18</v>
      </c>
      <c r="O15535" s="1">
        <v>3.1572000000000002E-99</v>
      </c>
      <c r="P15535">
        <v>942</v>
      </c>
    </row>
    <row r="15536" spans="1:16" x14ac:dyDescent="0.25">
      <c r="A15536" t="s">
        <v>23087</v>
      </c>
      <c r="B15536">
        <v>1806</v>
      </c>
      <c r="C15536" s="3" t="str">
        <f>HYPERLINK("http://www.uniprot.org/uniprot/G7IRL3","tr|G7IRL3|G7IRL3_MEDTR")</f>
        <v>tr|G7IRL3|G7IRL3_MEDTR</v>
      </c>
      <c r="D15536" t="s">
        <v>23088</v>
      </c>
      <c r="E15536">
        <v>89.85</v>
      </c>
      <c r="F15536">
        <v>601</v>
      </c>
      <c r="G15536">
        <v>61</v>
      </c>
      <c r="H15536">
        <v>0</v>
      </c>
      <c r="I15536">
        <v>1</v>
      </c>
      <c r="J15536">
        <v>1803</v>
      </c>
      <c r="K15536">
        <v>1</v>
      </c>
      <c r="L15536">
        <v>1</v>
      </c>
      <c r="M15536">
        <v>598</v>
      </c>
      <c r="N15536" t="s">
        <v>18</v>
      </c>
      <c r="O15536">
        <v>0</v>
      </c>
      <c r="P15536">
        <v>2794</v>
      </c>
    </row>
    <row r="15537" spans="1:16" x14ac:dyDescent="0.25">
      <c r="A15537" t="s">
        <v>23089</v>
      </c>
      <c r="B15537">
        <v>1116</v>
      </c>
      <c r="C15537" s="3" t="str">
        <f>HYPERLINK("http://www.uniprot.org/uniprot/G7IKX8","tr|G7IKX8|G7IKX8_MEDTR")</f>
        <v>tr|G7IKX8|G7IKX8_MEDTR</v>
      </c>
      <c r="D15537" t="s">
        <v>23090</v>
      </c>
      <c r="E15537">
        <v>80.69</v>
      </c>
      <c r="F15537">
        <v>373</v>
      </c>
      <c r="G15537">
        <v>72</v>
      </c>
      <c r="H15537">
        <v>2</v>
      </c>
      <c r="I15537">
        <v>1</v>
      </c>
      <c r="J15537">
        <v>1113</v>
      </c>
      <c r="K15537">
        <v>1</v>
      </c>
      <c r="L15537">
        <v>1</v>
      </c>
      <c r="M15537">
        <v>373</v>
      </c>
      <c r="N15537" t="s">
        <v>18</v>
      </c>
      <c r="O15537" s="1">
        <v>7.3943800000000005E-163</v>
      </c>
      <c r="P15537">
        <v>1492</v>
      </c>
    </row>
    <row r="15538" spans="1:16" x14ac:dyDescent="0.25">
      <c r="A15538" t="s">
        <v>23091</v>
      </c>
      <c r="B15538">
        <v>750</v>
      </c>
      <c r="C15538" s="3" t="str">
        <f>HYPERLINK("http://www.uniprot.org/uniprot/G7JGM1","tr|G7JGM1|G7JGM1_MEDTR")</f>
        <v>tr|G7JGM1|G7JGM1_MEDTR</v>
      </c>
      <c r="D15538" t="s">
        <v>2996</v>
      </c>
      <c r="E15538">
        <v>52.05</v>
      </c>
      <c r="F15538">
        <v>267</v>
      </c>
      <c r="G15538">
        <v>128</v>
      </c>
      <c r="H15538">
        <v>18</v>
      </c>
      <c r="I15538">
        <v>1</v>
      </c>
      <c r="J15538">
        <v>747</v>
      </c>
      <c r="K15538">
        <v>1</v>
      </c>
      <c r="L15538">
        <v>1</v>
      </c>
      <c r="M15538">
        <v>256</v>
      </c>
      <c r="N15538" t="s">
        <v>18</v>
      </c>
      <c r="O15538" s="1">
        <v>7.58563E-60</v>
      </c>
      <c r="P15538">
        <v>601</v>
      </c>
    </row>
    <row r="15539" spans="1:16" x14ac:dyDescent="0.25">
      <c r="A15539" t="s">
        <v>23092</v>
      </c>
      <c r="B15539">
        <v>1542</v>
      </c>
      <c r="C15539" s="3" t="str">
        <f>HYPERLINK("http://www.uniprot.org/uniprot/G7K781","tr|G7K781|G7K781_MEDTR")</f>
        <v>tr|G7K781|G7K781_MEDTR</v>
      </c>
      <c r="D15539" t="s">
        <v>23093</v>
      </c>
      <c r="E15539">
        <v>82.02</v>
      </c>
      <c r="F15539">
        <v>523</v>
      </c>
      <c r="G15539">
        <v>94</v>
      </c>
      <c r="H15539">
        <v>10</v>
      </c>
      <c r="I15539">
        <v>1</v>
      </c>
      <c r="J15539">
        <v>1539</v>
      </c>
      <c r="K15539">
        <v>1</v>
      </c>
      <c r="L15539">
        <v>1</v>
      </c>
      <c r="M15539">
        <v>516</v>
      </c>
      <c r="N15539" t="s">
        <v>18</v>
      </c>
      <c r="O15539">
        <v>0</v>
      </c>
      <c r="P15539">
        <v>2054</v>
      </c>
    </row>
    <row r="15540" spans="1:16" x14ac:dyDescent="0.25">
      <c r="A15540" t="s">
        <v>23094</v>
      </c>
      <c r="B15540">
        <v>162</v>
      </c>
      <c r="C15540" s="3" t="str">
        <f>HYPERLINK("http://www.uniprot.org/uniprot/I3SMQ6","tr|I3SMQ6|I3SMQ6_MEDTR")</f>
        <v>tr|I3SMQ6|I3SMQ6_MEDTR</v>
      </c>
      <c r="D15540" t="s">
        <v>22</v>
      </c>
      <c r="E15540">
        <v>63.93</v>
      </c>
      <c r="F15540">
        <v>61</v>
      </c>
      <c r="G15540">
        <v>22</v>
      </c>
      <c r="H15540">
        <v>8</v>
      </c>
      <c r="I15540">
        <v>3</v>
      </c>
      <c r="J15540">
        <v>161</v>
      </c>
      <c r="K15540">
        <v>3</v>
      </c>
      <c r="L15540">
        <v>32</v>
      </c>
      <c r="M15540">
        <v>90</v>
      </c>
      <c r="N15540" t="s">
        <v>18</v>
      </c>
      <c r="O15540" s="1">
        <v>1.21149E-11</v>
      </c>
      <c r="P15540">
        <v>182</v>
      </c>
    </row>
    <row r="15541" spans="1:16" x14ac:dyDescent="0.25">
      <c r="A15541" t="s">
        <v>23095</v>
      </c>
      <c r="B15541">
        <v>1536</v>
      </c>
      <c r="C15541" s="3" t="str">
        <f>HYPERLINK("http://www.uniprot.org/uniprot/G7L2L4","tr|G7L2L4|G7L2L4_MEDTR")</f>
        <v>tr|G7L2L4|G7L2L4_MEDTR</v>
      </c>
      <c r="D15541" t="s">
        <v>23096</v>
      </c>
      <c r="E15541">
        <v>76.33</v>
      </c>
      <c r="F15541">
        <v>524</v>
      </c>
      <c r="G15541">
        <v>124</v>
      </c>
      <c r="H15541">
        <v>13</v>
      </c>
      <c r="I15541">
        <v>1</v>
      </c>
      <c r="J15541">
        <v>1533</v>
      </c>
      <c r="K15541">
        <v>1</v>
      </c>
      <c r="L15541">
        <v>1</v>
      </c>
      <c r="M15541">
        <v>509</v>
      </c>
      <c r="N15541" t="s">
        <v>18</v>
      </c>
      <c r="O15541">
        <v>0</v>
      </c>
      <c r="P15541">
        <v>2035</v>
      </c>
    </row>
    <row r="15542" spans="1:16" x14ac:dyDescent="0.25">
      <c r="A15542" t="s">
        <v>23097</v>
      </c>
      <c r="B15542">
        <v>324</v>
      </c>
      <c r="C15542" s="3" t="str">
        <f>HYPERLINK("http://www.uniprot.org/uniprot/G7JFA7","tr|G7JFA7|G7JFA7_MEDTR")</f>
        <v>tr|G7JFA7|G7JFA7_MEDTR</v>
      </c>
      <c r="D15542" t="s">
        <v>13699</v>
      </c>
      <c r="E15542">
        <v>68.8</v>
      </c>
      <c r="F15542">
        <v>109</v>
      </c>
      <c r="G15542">
        <v>34</v>
      </c>
      <c r="H15542">
        <v>2</v>
      </c>
      <c r="I15542">
        <v>1</v>
      </c>
      <c r="J15542">
        <v>321</v>
      </c>
      <c r="K15542">
        <v>1</v>
      </c>
      <c r="L15542">
        <v>1</v>
      </c>
      <c r="M15542">
        <v>109</v>
      </c>
      <c r="N15542" t="s">
        <v>18</v>
      </c>
      <c r="O15542" s="1">
        <v>8.2098200000000001E-32</v>
      </c>
      <c r="P15542">
        <v>356</v>
      </c>
    </row>
    <row r="15543" spans="1:16" x14ac:dyDescent="0.25">
      <c r="A15543" t="s">
        <v>23098</v>
      </c>
      <c r="B15543">
        <v>1653</v>
      </c>
      <c r="C15543" s="3" t="str">
        <f>HYPERLINK("http://www.uniprot.org/uniprot/M5VMH5","tr|M5VMH5|M5VMH5_PRUPE")</f>
        <v>tr|M5VMH5|M5VMH5_PRUPE</v>
      </c>
      <c r="D15543" t="s">
        <v>23099</v>
      </c>
      <c r="E15543">
        <v>52.51</v>
      </c>
      <c r="F15543">
        <v>516</v>
      </c>
      <c r="G15543">
        <v>245</v>
      </c>
      <c r="H15543">
        <v>85</v>
      </c>
      <c r="I15543">
        <v>163</v>
      </c>
      <c r="J15543">
        <v>1455</v>
      </c>
      <c r="K15543">
        <v>1</v>
      </c>
      <c r="L15543">
        <v>57</v>
      </c>
      <c r="M15543">
        <v>542</v>
      </c>
      <c r="N15543" t="s">
        <v>18</v>
      </c>
      <c r="O15543" s="1">
        <v>1.21286E-128</v>
      </c>
      <c r="P15543">
        <v>1199</v>
      </c>
    </row>
    <row r="15544" spans="1:16" x14ac:dyDescent="0.25">
      <c r="A15544" t="s">
        <v>23100</v>
      </c>
      <c r="B15544">
        <v>621</v>
      </c>
      <c r="C15544" s="3" t="str">
        <f>HYPERLINK("http://www.uniprot.org/uniprot/I1LCW9","tr|I1LCW9|I1LCW9_SOYBN")</f>
        <v>tr|I1LCW9|I1LCW9_SOYBN</v>
      </c>
      <c r="D15544" t="s">
        <v>28</v>
      </c>
      <c r="E15544">
        <v>44.69</v>
      </c>
      <c r="F15544">
        <v>264</v>
      </c>
      <c r="G15544">
        <v>146</v>
      </c>
      <c r="H15544">
        <v>59</v>
      </c>
      <c r="I15544">
        <v>1</v>
      </c>
      <c r="J15544">
        <v>615</v>
      </c>
      <c r="K15544">
        <v>1</v>
      </c>
      <c r="L15544">
        <v>1</v>
      </c>
      <c r="M15544">
        <v>263</v>
      </c>
      <c r="N15544" t="s">
        <v>18</v>
      </c>
      <c r="O15544" s="1">
        <v>2.5875899999999999E-45</v>
      </c>
      <c r="P15544">
        <v>474</v>
      </c>
    </row>
    <row r="15545" spans="1:16" x14ac:dyDescent="0.25">
      <c r="A15545" t="s">
        <v>23101</v>
      </c>
      <c r="B15545">
        <v>513</v>
      </c>
      <c r="C15545" s="3" t="str">
        <f>HYPERLINK("http://www.uniprot.org/uniprot/I1KL09","tr|I1KL09|I1KL09_SOYBN")</f>
        <v>tr|I1KL09|I1KL09_SOYBN</v>
      </c>
      <c r="D15545" t="s">
        <v>28</v>
      </c>
      <c r="E15545">
        <v>70.209999999999994</v>
      </c>
      <c r="F15545">
        <v>94</v>
      </c>
      <c r="G15545">
        <v>28</v>
      </c>
      <c r="H15545">
        <v>0</v>
      </c>
      <c r="I15545">
        <v>154</v>
      </c>
      <c r="J15545">
        <v>435</v>
      </c>
      <c r="K15545">
        <v>1</v>
      </c>
      <c r="L15545">
        <v>178</v>
      </c>
      <c r="M15545">
        <v>271</v>
      </c>
      <c r="N15545" t="s">
        <v>18</v>
      </c>
      <c r="O15545" s="1">
        <v>5.2696600000000001E-31</v>
      </c>
      <c r="P15545">
        <v>349</v>
      </c>
    </row>
    <row r="15546" spans="1:16" x14ac:dyDescent="0.25">
      <c r="A15546" t="s">
        <v>23102</v>
      </c>
      <c r="B15546">
        <v>768</v>
      </c>
      <c r="C15546" s="3" t="str">
        <f>HYPERLINK("http://www.uniprot.org/uniprot/G7J4K4","tr|G7J4K4|G7J4K4_MEDTR")</f>
        <v>tr|G7J4K4|G7J4K4_MEDTR</v>
      </c>
      <c r="D15546" t="s">
        <v>23103</v>
      </c>
      <c r="E15546">
        <v>88.97</v>
      </c>
      <c r="F15546">
        <v>245</v>
      </c>
      <c r="G15546">
        <v>27</v>
      </c>
      <c r="H15546">
        <v>1</v>
      </c>
      <c r="I15546">
        <v>34</v>
      </c>
      <c r="J15546">
        <v>765</v>
      </c>
      <c r="K15546">
        <v>1</v>
      </c>
      <c r="L15546">
        <v>3056</v>
      </c>
      <c r="M15546">
        <v>3300</v>
      </c>
      <c r="N15546" t="s">
        <v>18</v>
      </c>
      <c r="O15546" s="1">
        <v>6.2277400000000004E-121</v>
      </c>
      <c r="P15546">
        <v>1128</v>
      </c>
    </row>
    <row r="15547" spans="1:16" x14ac:dyDescent="0.25">
      <c r="A15547" t="s">
        <v>23104</v>
      </c>
      <c r="B15547">
        <v>504</v>
      </c>
      <c r="C15547" s="3" t="str">
        <f>HYPERLINK("http://www.uniprot.org/uniprot/G7J5Y6","tr|G7J5Y6|G7J5Y6_MEDTR")</f>
        <v>tr|G7J5Y6|G7J5Y6_MEDTR</v>
      </c>
      <c r="D15547" t="s">
        <v>23105</v>
      </c>
      <c r="E15547">
        <v>69.12</v>
      </c>
      <c r="F15547">
        <v>149</v>
      </c>
      <c r="G15547">
        <v>46</v>
      </c>
      <c r="H15547">
        <v>3</v>
      </c>
      <c r="I15547">
        <v>64</v>
      </c>
      <c r="J15547">
        <v>501</v>
      </c>
      <c r="K15547">
        <v>1</v>
      </c>
      <c r="L15547">
        <v>24</v>
      </c>
      <c r="M15547">
        <v>169</v>
      </c>
      <c r="N15547" t="s">
        <v>18</v>
      </c>
      <c r="O15547" s="1">
        <v>8.8263200000000009E-47</v>
      </c>
      <c r="P15547">
        <v>485</v>
      </c>
    </row>
    <row r="15548" spans="1:16" x14ac:dyDescent="0.25">
      <c r="A15548" t="s">
        <v>23106</v>
      </c>
      <c r="B15548">
        <v>1020</v>
      </c>
      <c r="C15548" s="3" t="str">
        <f>HYPERLINK("http://www.uniprot.org/uniprot/I1N015","tr|I1N015|I1N015_SOYBN")</f>
        <v>tr|I1N015|I1N015_SOYBN</v>
      </c>
      <c r="D15548" t="s">
        <v>28</v>
      </c>
      <c r="E15548">
        <v>63.88</v>
      </c>
      <c r="F15548">
        <v>324</v>
      </c>
      <c r="G15548">
        <v>117</v>
      </c>
      <c r="H15548">
        <v>6</v>
      </c>
      <c r="I15548">
        <v>64</v>
      </c>
      <c r="J15548">
        <v>1017</v>
      </c>
      <c r="K15548">
        <v>1</v>
      </c>
      <c r="L15548">
        <v>12</v>
      </c>
      <c r="M15548">
        <v>321</v>
      </c>
      <c r="N15548" t="s">
        <v>18</v>
      </c>
      <c r="O15548" s="1">
        <v>1.07683E-101</v>
      </c>
      <c r="P15548">
        <v>964</v>
      </c>
    </row>
    <row r="15549" spans="1:16" x14ac:dyDescent="0.25">
      <c r="A15549" t="s">
        <v>23107</v>
      </c>
      <c r="B15549">
        <v>2487</v>
      </c>
      <c r="C15549" s="3" t="str">
        <f>HYPERLINK("http://www.uniprot.org/uniprot/K7L8P6","tr|K7L8P6|K7L8P6_SOYBN")</f>
        <v>tr|K7L8P6|K7L8P6_SOYBN</v>
      </c>
      <c r="D15549" t="s">
        <v>28</v>
      </c>
      <c r="E15549">
        <v>52.6</v>
      </c>
      <c r="F15549">
        <v>865</v>
      </c>
      <c r="G15549">
        <v>410</v>
      </c>
      <c r="H15549">
        <v>89</v>
      </c>
      <c r="I15549">
        <v>154</v>
      </c>
      <c r="J15549">
        <v>2481</v>
      </c>
      <c r="K15549">
        <v>1</v>
      </c>
      <c r="L15549">
        <v>149</v>
      </c>
      <c r="M15549">
        <v>971</v>
      </c>
      <c r="N15549" t="s">
        <v>18</v>
      </c>
      <c r="O15549">
        <v>0</v>
      </c>
      <c r="P15549">
        <v>1875</v>
      </c>
    </row>
    <row r="15550" spans="1:16" x14ac:dyDescent="0.25">
      <c r="A15550" t="s">
        <v>23108</v>
      </c>
      <c r="B15550">
        <v>762</v>
      </c>
      <c r="C15550" s="3" t="str">
        <f>HYPERLINK("http://www.uniprot.org/uniprot/Q9FSZ6","tr|Q9FSZ6|Q9FSZ6_CICAR")</f>
        <v>tr|Q9FSZ6|Q9FSZ6_CICAR</v>
      </c>
      <c r="D15550" t="s">
        <v>23109</v>
      </c>
      <c r="E15550">
        <v>91.69</v>
      </c>
      <c r="F15550">
        <v>253</v>
      </c>
      <c r="G15550">
        <v>21</v>
      </c>
      <c r="H15550">
        <v>0</v>
      </c>
      <c r="I15550">
        <v>1</v>
      </c>
      <c r="J15550">
        <v>759</v>
      </c>
      <c r="K15550">
        <v>1</v>
      </c>
      <c r="L15550">
        <v>19</v>
      </c>
      <c r="M15550">
        <v>271</v>
      </c>
      <c r="N15550" t="s">
        <v>18</v>
      </c>
      <c r="O15550" s="1">
        <v>1.50354E-127</v>
      </c>
      <c r="P15550">
        <v>1185</v>
      </c>
    </row>
    <row r="15551" spans="1:16" x14ac:dyDescent="0.25">
      <c r="A15551" t="s">
        <v>23110</v>
      </c>
      <c r="B15551">
        <v>888</v>
      </c>
      <c r="C15551" s="3" t="str">
        <f>HYPERLINK("http://www.uniprot.org/uniprot/I1L2V8","tr|I1L2V8|I1L2V8_SOYBN")</f>
        <v>tr|I1L2V8|I1L2V8_SOYBN</v>
      </c>
      <c r="D15551" t="s">
        <v>28</v>
      </c>
      <c r="E15551">
        <v>37.5</v>
      </c>
      <c r="F15551">
        <v>128</v>
      </c>
      <c r="G15551">
        <v>80</v>
      </c>
      <c r="H15551">
        <v>7</v>
      </c>
      <c r="I15551">
        <v>283</v>
      </c>
      <c r="J15551">
        <v>645</v>
      </c>
      <c r="K15551">
        <v>1</v>
      </c>
      <c r="L15551">
        <v>254</v>
      </c>
      <c r="M15551">
        <v>380</v>
      </c>
      <c r="N15551" t="s">
        <v>18</v>
      </c>
      <c r="O15551" s="1">
        <v>1.1435000000000001E-13</v>
      </c>
      <c r="P15551">
        <v>204</v>
      </c>
    </row>
    <row r="15552" spans="1:16" x14ac:dyDescent="0.25">
      <c r="A15552" t="s">
        <v>23111</v>
      </c>
      <c r="B15552">
        <v>3135</v>
      </c>
      <c r="C15552" s="3" t="str">
        <f>HYPERLINK("http://www.uniprot.org/uniprot/G7JS28","tr|G7JS28|G7JS28_MEDTR")</f>
        <v>tr|G7JS28|G7JS28_MEDTR</v>
      </c>
      <c r="D15552" t="s">
        <v>23112</v>
      </c>
      <c r="E15552">
        <v>91.22</v>
      </c>
      <c r="F15552">
        <v>1048</v>
      </c>
      <c r="G15552">
        <v>92</v>
      </c>
      <c r="H15552">
        <v>4</v>
      </c>
      <c r="I15552">
        <v>1</v>
      </c>
      <c r="J15552">
        <v>3132</v>
      </c>
      <c r="K15552">
        <v>1</v>
      </c>
      <c r="L15552">
        <v>3</v>
      </c>
      <c r="M15552">
        <v>1048</v>
      </c>
      <c r="N15552" t="s">
        <v>18</v>
      </c>
      <c r="O15552">
        <v>0</v>
      </c>
      <c r="P15552">
        <v>4956</v>
      </c>
    </row>
    <row r="15553" spans="1:16" x14ac:dyDescent="0.25">
      <c r="A15553" t="s">
        <v>23113</v>
      </c>
      <c r="B15553">
        <v>549</v>
      </c>
      <c r="C15553" s="3" t="str">
        <f>HYPERLINK("http://www.uniprot.org/uniprot/C6SX27","tr|C6SX27|C6SX27_SOYBN")</f>
        <v>tr|C6SX27|C6SX27_SOYBN</v>
      </c>
      <c r="D15553" t="s">
        <v>210</v>
      </c>
      <c r="E15553">
        <v>63.84</v>
      </c>
      <c r="F15553">
        <v>177</v>
      </c>
      <c r="G15553">
        <v>64</v>
      </c>
      <c r="H15553">
        <v>0</v>
      </c>
      <c r="I15553">
        <v>16</v>
      </c>
      <c r="J15553">
        <v>546</v>
      </c>
      <c r="K15553">
        <v>1</v>
      </c>
      <c r="L15553">
        <v>2</v>
      </c>
      <c r="M15553">
        <v>174</v>
      </c>
      <c r="N15553" t="s">
        <v>18</v>
      </c>
      <c r="O15553" s="1">
        <v>2.0058200000000001E-52</v>
      </c>
      <c r="P15553">
        <v>534</v>
      </c>
    </row>
    <row r="15554" spans="1:16" x14ac:dyDescent="0.25">
      <c r="A15554" t="s">
        <v>23114</v>
      </c>
      <c r="B15554">
        <v>861</v>
      </c>
      <c r="C15554" s="3" t="str">
        <f>HYPERLINK("http://www.uniprot.org/uniprot/G7I2H0","tr|G7I2H0|G7I2H0_MEDTR")</f>
        <v>tr|G7I2H0|G7I2H0_MEDTR</v>
      </c>
      <c r="D15554" t="s">
        <v>144</v>
      </c>
      <c r="E15554">
        <v>34.6</v>
      </c>
      <c r="F15554">
        <v>263</v>
      </c>
      <c r="G15554">
        <v>172</v>
      </c>
      <c r="H15554">
        <v>2</v>
      </c>
      <c r="I15554">
        <v>7</v>
      </c>
      <c r="J15554">
        <v>789</v>
      </c>
      <c r="K15554">
        <v>1</v>
      </c>
      <c r="L15554">
        <v>37</v>
      </c>
      <c r="M15554">
        <v>253</v>
      </c>
      <c r="N15554" t="s">
        <v>18</v>
      </c>
      <c r="O15554" s="1">
        <v>5.3144099999999998E-29</v>
      </c>
      <c r="P15554">
        <v>336</v>
      </c>
    </row>
    <row r="15555" spans="1:16" x14ac:dyDescent="0.25">
      <c r="A15555" t="s">
        <v>23115</v>
      </c>
      <c r="B15555">
        <v>2103</v>
      </c>
      <c r="C15555" s="3" t="str">
        <f>HYPERLINK("http://www.uniprot.org/uniprot/G7KGD1","tr|G7KGD1|G7KGD1_MEDTR")</f>
        <v>tr|G7KGD1|G7KGD1_MEDTR</v>
      </c>
      <c r="D15555" t="s">
        <v>23116</v>
      </c>
      <c r="E15555">
        <v>58.33</v>
      </c>
      <c r="F15555">
        <v>708</v>
      </c>
      <c r="G15555">
        <v>295</v>
      </c>
      <c r="H15555">
        <v>36</v>
      </c>
      <c r="I15555">
        <v>64</v>
      </c>
      <c r="J15555">
        <v>2079</v>
      </c>
      <c r="K15555">
        <v>1</v>
      </c>
      <c r="L15555">
        <v>19</v>
      </c>
      <c r="M15555">
        <v>692</v>
      </c>
      <c r="N15555" t="s">
        <v>18</v>
      </c>
      <c r="O15555">
        <v>0</v>
      </c>
      <c r="P15555">
        <v>1966</v>
      </c>
    </row>
    <row r="15556" spans="1:16" x14ac:dyDescent="0.25">
      <c r="A15556" t="s">
        <v>23117</v>
      </c>
      <c r="B15556">
        <v>606</v>
      </c>
      <c r="C15556" s="3" t="str">
        <f>HYPERLINK("http://www.uniprot.org/uniprot/C6T3K0","tr|C6T3K0|C6T3K0_SOYBN")</f>
        <v>tr|C6T3K0|C6T3K0_SOYBN</v>
      </c>
      <c r="D15556" t="s">
        <v>210</v>
      </c>
      <c r="E15556">
        <v>89</v>
      </c>
      <c r="F15556">
        <v>191</v>
      </c>
      <c r="G15556">
        <v>21</v>
      </c>
      <c r="H15556">
        <v>4</v>
      </c>
      <c r="I15556">
        <v>1</v>
      </c>
      <c r="J15556">
        <v>561</v>
      </c>
      <c r="K15556">
        <v>1</v>
      </c>
      <c r="L15556">
        <v>1</v>
      </c>
      <c r="M15556">
        <v>189</v>
      </c>
      <c r="N15556" t="s">
        <v>18</v>
      </c>
      <c r="O15556" s="1">
        <v>1.12187E-90</v>
      </c>
      <c r="P15556">
        <v>865</v>
      </c>
    </row>
    <row r="15557" spans="1:16" x14ac:dyDescent="0.25">
      <c r="A15557" t="s">
        <v>23118</v>
      </c>
      <c r="B15557">
        <v>2841</v>
      </c>
      <c r="C15557" s="3" t="str">
        <f>HYPERLINK("http://www.uniprot.org/uniprot/K4AYE1","tr|K4AYE1|K4AYE1_SOLLC")</f>
        <v>tr|K4AYE1|K4AYE1_SOLLC</v>
      </c>
      <c r="D15557" t="s">
        <v>23119</v>
      </c>
      <c r="E15557">
        <v>50.57</v>
      </c>
      <c r="F15557">
        <v>961</v>
      </c>
      <c r="G15557">
        <v>475</v>
      </c>
      <c r="H15557">
        <v>53</v>
      </c>
      <c r="I15557">
        <v>100</v>
      </c>
      <c r="J15557">
        <v>2823</v>
      </c>
      <c r="K15557">
        <v>1</v>
      </c>
      <c r="L15557">
        <v>39</v>
      </c>
      <c r="M15557">
        <v>989</v>
      </c>
      <c r="N15557" t="s">
        <v>18</v>
      </c>
      <c r="O15557">
        <v>0</v>
      </c>
      <c r="P15557">
        <v>2328</v>
      </c>
    </row>
    <row r="15558" spans="1:16" x14ac:dyDescent="0.25">
      <c r="A15558" t="s">
        <v>23120</v>
      </c>
      <c r="B15558">
        <v>1173</v>
      </c>
      <c r="C15558" s="3" t="str">
        <f>HYPERLINK("http://www.uniprot.org/uniprot/C7FDI5","tr|C7FDI5|C7FDI5_SOYBN")</f>
        <v>tr|C7FDI5|C7FDI5_SOYBN</v>
      </c>
      <c r="D15558" t="s">
        <v>717</v>
      </c>
      <c r="E15558">
        <v>50.26</v>
      </c>
      <c r="F15558">
        <v>372</v>
      </c>
      <c r="G15558">
        <v>185</v>
      </c>
      <c r="H15558">
        <v>4</v>
      </c>
      <c r="I15558">
        <v>1</v>
      </c>
      <c r="J15558">
        <v>1104</v>
      </c>
      <c r="K15558">
        <v>1</v>
      </c>
      <c r="L15558">
        <v>694</v>
      </c>
      <c r="M15558">
        <v>1060</v>
      </c>
      <c r="N15558" t="s">
        <v>18</v>
      </c>
      <c r="O15558" s="1">
        <v>5.4667399999999996E-103</v>
      </c>
      <c r="P15558">
        <v>976</v>
      </c>
    </row>
    <row r="15559" spans="1:16" x14ac:dyDescent="0.25">
      <c r="A15559" t="s">
        <v>23121</v>
      </c>
      <c r="B15559">
        <v>1614</v>
      </c>
      <c r="C15559" s="3" t="str">
        <f>HYPERLINK("http://www.uniprot.org/uniprot/I1N201","tr|I1N201|I1N201_SOYBN")</f>
        <v>tr|I1N201|I1N201_SOYBN</v>
      </c>
      <c r="D15559" t="s">
        <v>71</v>
      </c>
      <c r="E15559">
        <v>88.55</v>
      </c>
      <c r="F15559">
        <v>533</v>
      </c>
      <c r="G15559">
        <v>61</v>
      </c>
      <c r="H15559">
        <v>18</v>
      </c>
      <c r="I15559">
        <v>67</v>
      </c>
      <c r="J15559">
        <v>1611</v>
      </c>
      <c r="K15559">
        <v>1</v>
      </c>
      <c r="L15559">
        <v>24</v>
      </c>
      <c r="M15559">
        <v>556</v>
      </c>
      <c r="N15559" t="s">
        <v>18</v>
      </c>
      <c r="O15559">
        <v>0</v>
      </c>
      <c r="P15559">
        <v>2498</v>
      </c>
    </row>
    <row r="15560" spans="1:16" x14ac:dyDescent="0.25">
      <c r="A15560" t="s">
        <v>23122</v>
      </c>
      <c r="B15560">
        <v>1128</v>
      </c>
      <c r="C15560" s="3" t="str">
        <f>HYPERLINK("http://www.uniprot.org/uniprot/I1L5L0","tr|I1L5L0|I1L5L0_SOYBN")</f>
        <v>tr|I1L5L0|I1L5L0_SOYBN</v>
      </c>
      <c r="D15560" t="s">
        <v>28</v>
      </c>
      <c r="E15560">
        <v>76.56</v>
      </c>
      <c r="F15560">
        <v>367</v>
      </c>
      <c r="G15560">
        <v>86</v>
      </c>
      <c r="H15560">
        <v>6</v>
      </c>
      <c r="I15560">
        <v>43</v>
      </c>
      <c r="J15560">
        <v>1125</v>
      </c>
      <c r="K15560">
        <v>1</v>
      </c>
      <c r="L15560">
        <v>13</v>
      </c>
      <c r="M15560">
        <v>376</v>
      </c>
      <c r="N15560" t="s">
        <v>18</v>
      </c>
      <c r="O15560" s="1">
        <v>1.8623000000000001E-145</v>
      </c>
      <c r="P15560">
        <v>1342</v>
      </c>
    </row>
    <row r="15561" spans="1:16" x14ac:dyDescent="0.25">
      <c r="A15561" t="s">
        <v>23123</v>
      </c>
      <c r="B15561">
        <v>927</v>
      </c>
      <c r="C15561" s="3" t="str">
        <f>HYPERLINK("http://www.uniprot.org/uniprot/I1MPG5","tr|I1MPG5|I1MPG5_SOYBN")</f>
        <v>tr|I1MPG5|I1MPG5_SOYBN</v>
      </c>
      <c r="D15561" t="s">
        <v>28</v>
      </c>
      <c r="E15561">
        <v>63.84</v>
      </c>
      <c r="F15561">
        <v>343</v>
      </c>
      <c r="G15561">
        <v>124</v>
      </c>
      <c r="H15561">
        <v>36</v>
      </c>
      <c r="I15561">
        <v>1</v>
      </c>
      <c r="J15561">
        <v>921</v>
      </c>
      <c r="K15561">
        <v>1</v>
      </c>
      <c r="L15561">
        <v>1</v>
      </c>
      <c r="M15561">
        <v>342</v>
      </c>
      <c r="N15561" t="s">
        <v>18</v>
      </c>
      <c r="O15561" s="1">
        <v>8.8272100000000001E-113</v>
      </c>
      <c r="P15561">
        <v>1059</v>
      </c>
    </row>
    <row r="15562" spans="1:16" x14ac:dyDescent="0.25">
      <c r="A15562" t="s">
        <v>23124</v>
      </c>
      <c r="B15562">
        <v>1290</v>
      </c>
      <c r="C15562" s="3" t="str">
        <f>HYPERLINK("http://www.uniprot.org/uniprot/Q9FSZ9","tr|Q9FSZ9|Q9FSZ9_CICAR")</f>
        <v>tr|Q9FSZ9|Q9FSZ9_CICAR</v>
      </c>
      <c r="D15562" t="s">
        <v>11004</v>
      </c>
      <c r="E15562">
        <v>92.14</v>
      </c>
      <c r="F15562">
        <v>369</v>
      </c>
      <c r="G15562">
        <v>29</v>
      </c>
      <c r="H15562">
        <v>0</v>
      </c>
      <c r="I15562">
        <v>181</v>
      </c>
      <c r="J15562">
        <v>1287</v>
      </c>
      <c r="K15562">
        <v>1</v>
      </c>
      <c r="L15562">
        <v>1</v>
      </c>
      <c r="M15562">
        <v>369</v>
      </c>
      <c r="N15562" t="s">
        <v>18</v>
      </c>
      <c r="O15562">
        <v>0</v>
      </c>
      <c r="P15562">
        <v>1756</v>
      </c>
    </row>
    <row r="15563" spans="1:16" x14ac:dyDescent="0.25">
      <c r="A15563" t="s">
        <v>23125</v>
      </c>
      <c r="B15563">
        <v>1725</v>
      </c>
      <c r="C15563" s="3" t="str">
        <f>HYPERLINK("http://www.uniprot.org/uniprot/G7IKY6","tr|G7IKY6|G7IKY6_MEDTR")</f>
        <v>tr|G7IKY6|G7IKY6_MEDTR</v>
      </c>
      <c r="D15563" t="s">
        <v>23126</v>
      </c>
      <c r="E15563">
        <v>51.62</v>
      </c>
      <c r="F15563">
        <v>583</v>
      </c>
      <c r="G15563">
        <v>282</v>
      </c>
      <c r="H15563">
        <v>12</v>
      </c>
      <c r="I15563">
        <v>1</v>
      </c>
      <c r="J15563">
        <v>1713</v>
      </c>
      <c r="K15563">
        <v>1</v>
      </c>
      <c r="L15563">
        <v>96</v>
      </c>
      <c r="M15563">
        <v>653</v>
      </c>
      <c r="N15563" t="s">
        <v>18</v>
      </c>
      <c r="O15563" s="1">
        <v>1.2337399999999999E-155</v>
      </c>
      <c r="P15563">
        <v>1432</v>
      </c>
    </row>
    <row r="15564" spans="1:16" x14ac:dyDescent="0.25">
      <c r="A15564" t="s">
        <v>23127</v>
      </c>
      <c r="B15564">
        <v>1656</v>
      </c>
      <c r="C15564" s="3" t="str">
        <f>HYPERLINK("http://www.uniprot.org/uniprot/I1L286","tr|I1L286|I1L286_SOYBN")</f>
        <v>tr|I1L286|I1L286_SOYBN</v>
      </c>
      <c r="D15564" t="s">
        <v>28</v>
      </c>
      <c r="E15564">
        <v>69.709999999999994</v>
      </c>
      <c r="F15564">
        <v>558</v>
      </c>
      <c r="G15564">
        <v>169</v>
      </c>
      <c r="H15564">
        <v>8</v>
      </c>
      <c r="I15564">
        <v>1</v>
      </c>
      <c r="J15564">
        <v>1650</v>
      </c>
      <c r="K15564">
        <v>1</v>
      </c>
      <c r="L15564">
        <v>1</v>
      </c>
      <c r="M15564">
        <v>555</v>
      </c>
      <c r="N15564" t="s">
        <v>18</v>
      </c>
      <c r="O15564">
        <v>0</v>
      </c>
      <c r="P15564">
        <v>1863</v>
      </c>
    </row>
    <row r="15565" spans="1:16" x14ac:dyDescent="0.25">
      <c r="A15565" t="s">
        <v>23128</v>
      </c>
      <c r="B15565">
        <v>1506</v>
      </c>
      <c r="C15565" s="3" t="str">
        <f>HYPERLINK("http://www.uniprot.org/uniprot/G7K780","tr|G7K780|G7K780_MEDTR")</f>
        <v>tr|G7K780|G7K780_MEDTR</v>
      </c>
      <c r="D15565" t="s">
        <v>23129</v>
      </c>
      <c r="E15565">
        <v>88.95</v>
      </c>
      <c r="F15565">
        <v>489</v>
      </c>
      <c r="G15565">
        <v>54</v>
      </c>
      <c r="H15565">
        <v>0</v>
      </c>
      <c r="I15565">
        <v>37</v>
      </c>
      <c r="J15565">
        <v>1503</v>
      </c>
      <c r="K15565">
        <v>1</v>
      </c>
      <c r="L15565">
        <v>81</v>
      </c>
      <c r="M15565">
        <v>567</v>
      </c>
      <c r="N15565" t="s">
        <v>18</v>
      </c>
      <c r="O15565">
        <v>0</v>
      </c>
      <c r="P15565">
        <v>2353</v>
      </c>
    </row>
    <row r="15566" spans="1:16" x14ac:dyDescent="0.25">
      <c r="A15566" t="s">
        <v>23130</v>
      </c>
      <c r="B15566">
        <v>1500</v>
      </c>
      <c r="C15566" s="3" t="str">
        <f>HYPERLINK("http://www.uniprot.org/uniprot/G7KTN4","tr|G7KTN4|G7KTN4_MEDTR")</f>
        <v>tr|G7KTN4|G7KTN4_MEDTR</v>
      </c>
      <c r="D15566" t="s">
        <v>23131</v>
      </c>
      <c r="E15566">
        <v>70.81</v>
      </c>
      <c r="F15566">
        <v>490</v>
      </c>
      <c r="G15566">
        <v>143</v>
      </c>
      <c r="H15566">
        <v>8</v>
      </c>
      <c r="I15566">
        <v>52</v>
      </c>
      <c r="J15566">
        <v>1497</v>
      </c>
      <c r="K15566">
        <v>1</v>
      </c>
      <c r="L15566">
        <v>17</v>
      </c>
      <c r="M15566">
        <v>470</v>
      </c>
      <c r="N15566" t="s">
        <v>18</v>
      </c>
      <c r="O15566">
        <v>0</v>
      </c>
      <c r="P15566">
        <v>1741</v>
      </c>
    </row>
    <row r="15567" spans="1:16" x14ac:dyDescent="0.25">
      <c r="A15567" t="s">
        <v>23132</v>
      </c>
      <c r="B15567">
        <v>837</v>
      </c>
      <c r="C15567" s="3" t="str">
        <f>HYPERLINK("http://www.uniprot.org/uniprot/G7L2L3","tr|G7L2L3|G7L2L3_MEDTR")</f>
        <v>tr|G7L2L3|G7L2L3_MEDTR</v>
      </c>
      <c r="D15567" t="s">
        <v>23133</v>
      </c>
      <c r="E15567">
        <v>87.41</v>
      </c>
      <c r="F15567">
        <v>278</v>
      </c>
      <c r="G15567">
        <v>35</v>
      </c>
      <c r="H15567">
        <v>0</v>
      </c>
      <c r="I15567">
        <v>1</v>
      </c>
      <c r="J15567">
        <v>834</v>
      </c>
      <c r="K15567">
        <v>1</v>
      </c>
      <c r="L15567">
        <v>1</v>
      </c>
      <c r="M15567">
        <v>278</v>
      </c>
      <c r="N15567" t="s">
        <v>18</v>
      </c>
      <c r="O15567" s="1">
        <v>1.09625E-140</v>
      </c>
      <c r="P15567">
        <v>1299</v>
      </c>
    </row>
    <row r="15568" spans="1:16" x14ac:dyDescent="0.25">
      <c r="A15568" t="s">
        <v>23134</v>
      </c>
      <c r="B15568">
        <v>837</v>
      </c>
      <c r="C15568" s="3" t="str">
        <f>HYPERLINK("http://www.uniprot.org/uniprot/K7K7B5","tr|K7K7B5|K7K7B5_SOYBN")</f>
        <v>tr|K7K7B5|K7K7B5_SOYBN</v>
      </c>
      <c r="D15568" t="s">
        <v>28</v>
      </c>
      <c r="E15568">
        <v>58.39</v>
      </c>
      <c r="F15568">
        <v>286</v>
      </c>
      <c r="G15568">
        <v>119</v>
      </c>
      <c r="H15568">
        <v>20</v>
      </c>
      <c r="I15568">
        <v>37</v>
      </c>
      <c r="J15568">
        <v>834</v>
      </c>
      <c r="K15568">
        <v>1</v>
      </c>
      <c r="L15568">
        <v>13</v>
      </c>
      <c r="M15568">
        <v>285</v>
      </c>
      <c r="N15568" t="s">
        <v>18</v>
      </c>
      <c r="O15568" s="1">
        <v>3.3625400000000002E-73</v>
      </c>
      <c r="P15568">
        <v>717</v>
      </c>
    </row>
    <row r="15569" spans="1:16" x14ac:dyDescent="0.25">
      <c r="A15569" t="s">
        <v>23135</v>
      </c>
      <c r="B15569">
        <v>1350</v>
      </c>
      <c r="C15569" s="3" t="str">
        <f>HYPERLINK("http://www.uniprot.org/uniprot/I1LDG7","tr|I1LDG7|I1LDG7_SOYBN")</f>
        <v>tr|I1LDG7|I1LDG7_SOYBN</v>
      </c>
      <c r="D15569" t="s">
        <v>28</v>
      </c>
      <c r="E15569">
        <v>73.56</v>
      </c>
      <c r="F15569">
        <v>454</v>
      </c>
      <c r="G15569">
        <v>120</v>
      </c>
      <c r="H15569">
        <v>5</v>
      </c>
      <c r="I15569">
        <v>1</v>
      </c>
      <c r="J15569">
        <v>1347</v>
      </c>
      <c r="K15569">
        <v>1</v>
      </c>
      <c r="L15569">
        <v>1</v>
      </c>
      <c r="M15569">
        <v>444</v>
      </c>
      <c r="N15569" t="s">
        <v>18</v>
      </c>
      <c r="O15569">
        <v>0</v>
      </c>
      <c r="P15569">
        <v>1700</v>
      </c>
    </row>
    <row r="15570" spans="1:16" x14ac:dyDescent="0.25">
      <c r="A15570" t="s">
        <v>23136</v>
      </c>
      <c r="B15570">
        <v>1896</v>
      </c>
      <c r="C15570" s="3" t="str">
        <f>HYPERLINK("http://www.uniprot.org/uniprot/I1LCX0","tr|I1LCX0|I1LCX0_SOYBN")</f>
        <v>tr|I1LCX0|I1LCX0_SOYBN</v>
      </c>
      <c r="D15570" t="s">
        <v>99</v>
      </c>
      <c r="E15570">
        <v>86.92</v>
      </c>
      <c r="F15570">
        <v>627</v>
      </c>
      <c r="G15570">
        <v>82</v>
      </c>
      <c r="H15570">
        <v>0</v>
      </c>
      <c r="I15570">
        <v>13</v>
      </c>
      <c r="J15570">
        <v>1893</v>
      </c>
      <c r="K15570">
        <v>1</v>
      </c>
      <c r="L15570">
        <v>3</v>
      </c>
      <c r="M15570">
        <v>628</v>
      </c>
      <c r="N15570" t="s">
        <v>18</v>
      </c>
      <c r="O15570">
        <v>0</v>
      </c>
      <c r="P15570">
        <v>2842</v>
      </c>
    </row>
    <row r="15571" spans="1:16" x14ac:dyDescent="0.25">
      <c r="A15571" t="s">
        <v>23137</v>
      </c>
      <c r="B15571">
        <v>468</v>
      </c>
      <c r="C15571" s="3" t="str">
        <f>HYPERLINK("http://www.uniprot.org/uniprot/B7FM91","tr|B7FM91|B7FM91_MEDTR")</f>
        <v>tr|B7FM91|B7FM91_MEDTR</v>
      </c>
      <c r="D15571" t="s">
        <v>581</v>
      </c>
      <c r="E15571">
        <v>52.2</v>
      </c>
      <c r="F15571">
        <v>159</v>
      </c>
      <c r="G15571">
        <v>76</v>
      </c>
      <c r="H15571">
        <v>8</v>
      </c>
      <c r="I15571">
        <v>1</v>
      </c>
      <c r="J15571">
        <v>453</v>
      </c>
      <c r="K15571">
        <v>1</v>
      </c>
      <c r="L15571">
        <v>1</v>
      </c>
      <c r="M15571">
        <v>159</v>
      </c>
      <c r="N15571" t="s">
        <v>18</v>
      </c>
      <c r="O15571" s="1">
        <v>3.0505300000000001E-31</v>
      </c>
      <c r="P15571">
        <v>351</v>
      </c>
    </row>
    <row r="15572" spans="1:16" x14ac:dyDescent="0.25">
      <c r="A15572" t="s">
        <v>23138</v>
      </c>
      <c r="B15572">
        <v>4236</v>
      </c>
      <c r="C15572" s="3" t="str">
        <f>HYPERLINK("http://www.uniprot.org/uniprot/G7J4K4","tr|G7J4K4|G7J4K4_MEDTR")</f>
        <v>tr|G7J4K4|G7J4K4_MEDTR</v>
      </c>
      <c r="D15572" t="s">
        <v>23103</v>
      </c>
      <c r="E15572">
        <v>91.06</v>
      </c>
      <c r="F15572">
        <v>1399</v>
      </c>
      <c r="G15572">
        <v>125</v>
      </c>
      <c r="H15572">
        <v>16</v>
      </c>
      <c r="I15572">
        <v>85</v>
      </c>
      <c r="J15572">
        <v>4233</v>
      </c>
      <c r="K15572">
        <v>1</v>
      </c>
      <c r="L15572">
        <v>1679</v>
      </c>
      <c r="M15572">
        <v>3077</v>
      </c>
      <c r="N15572" t="s">
        <v>18</v>
      </c>
      <c r="O15572">
        <v>0</v>
      </c>
      <c r="P15572">
        <v>6633</v>
      </c>
    </row>
    <row r="15573" spans="1:16" x14ac:dyDescent="0.25">
      <c r="A15573" t="s">
        <v>23139</v>
      </c>
      <c r="B15573">
        <v>1362</v>
      </c>
      <c r="C15573" s="3" t="str">
        <f>HYPERLINK("http://www.uniprot.org/uniprot/G7J5Y4","tr|G7J5Y4|G7J5Y4_MEDTR")</f>
        <v>tr|G7J5Y4|G7J5Y4_MEDTR</v>
      </c>
      <c r="D15573" t="s">
        <v>23140</v>
      </c>
      <c r="E15573">
        <v>91.55</v>
      </c>
      <c r="F15573">
        <v>450</v>
      </c>
      <c r="G15573">
        <v>38</v>
      </c>
      <c r="H15573">
        <v>0</v>
      </c>
      <c r="I15573">
        <v>10</v>
      </c>
      <c r="J15573">
        <v>1359</v>
      </c>
      <c r="K15573">
        <v>1</v>
      </c>
      <c r="L15573">
        <v>3</v>
      </c>
      <c r="M15573">
        <v>451</v>
      </c>
      <c r="N15573" t="s">
        <v>18</v>
      </c>
      <c r="O15573">
        <v>0</v>
      </c>
      <c r="P15573">
        <v>2112</v>
      </c>
    </row>
    <row r="15574" spans="1:16" x14ac:dyDescent="0.25">
      <c r="A15574" t="s">
        <v>23141</v>
      </c>
      <c r="B15574">
        <v>1812</v>
      </c>
      <c r="C15574" s="3" t="str">
        <f>HYPERLINK("http://www.uniprot.org/uniprot/K7LQP0","tr|K7LQP0|K7LQP0_SOYBN")</f>
        <v>tr|K7LQP0|K7LQP0_SOYBN</v>
      </c>
      <c r="D15574" t="s">
        <v>28</v>
      </c>
      <c r="E15574">
        <v>83.16</v>
      </c>
      <c r="F15574">
        <v>600</v>
      </c>
      <c r="G15574">
        <v>101</v>
      </c>
      <c r="H15574">
        <v>0</v>
      </c>
      <c r="I15574">
        <v>1</v>
      </c>
      <c r="J15574">
        <v>1800</v>
      </c>
      <c r="K15574">
        <v>1</v>
      </c>
      <c r="L15574">
        <v>30</v>
      </c>
      <c r="M15574">
        <v>629</v>
      </c>
      <c r="N15574" t="s">
        <v>18</v>
      </c>
      <c r="O15574">
        <v>0</v>
      </c>
      <c r="P15574">
        <v>2636</v>
      </c>
    </row>
    <row r="15575" spans="1:16" x14ac:dyDescent="0.25">
      <c r="A15575" t="s">
        <v>23142</v>
      </c>
      <c r="B15575">
        <v>807</v>
      </c>
      <c r="C15575" s="3" t="str">
        <f>HYPERLINK("http://www.uniprot.org/uniprot/I3RZN1","tr|I3RZN1|I3RZN1_MEDTR")</f>
        <v>tr|I3RZN1|I3RZN1_MEDTR</v>
      </c>
      <c r="D15575" t="s">
        <v>22</v>
      </c>
      <c r="E15575">
        <v>72.099999999999994</v>
      </c>
      <c r="F15575">
        <v>276</v>
      </c>
      <c r="G15575">
        <v>77</v>
      </c>
      <c r="H15575">
        <v>8</v>
      </c>
      <c r="I15575">
        <v>1</v>
      </c>
      <c r="J15575">
        <v>804</v>
      </c>
      <c r="K15575">
        <v>1</v>
      </c>
      <c r="L15575">
        <v>1</v>
      </c>
      <c r="M15575">
        <v>272</v>
      </c>
      <c r="N15575" t="s">
        <v>18</v>
      </c>
      <c r="O15575" s="1">
        <v>1.8681899999999999E-110</v>
      </c>
      <c r="P15575">
        <v>1038</v>
      </c>
    </row>
    <row r="15576" spans="1:16" x14ac:dyDescent="0.25">
      <c r="A15576" t="s">
        <v>23143</v>
      </c>
      <c r="B15576">
        <v>1428</v>
      </c>
      <c r="C15576" s="3" t="str">
        <f>HYPERLINK("http://www.uniprot.org/uniprot/G7JHH4","tr|G7JHH4|G7JHH4_MEDTR")</f>
        <v>tr|G7JHH4|G7JHH4_MEDTR</v>
      </c>
      <c r="D15576" t="s">
        <v>20532</v>
      </c>
      <c r="E15576">
        <v>82.6</v>
      </c>
      <c r="F15576">
        <v>506</v>
      </c>
      <c r="G15576">
        <v>88</v>
      </c>
      <c r="H15576">
        <v>31</v>
      </c>
      <c r="I15576">
        <v>1</v>
      </c>
      <c r="J15576">
        <v>1425</v>
      </c>
      <c r="K15576">
        <v>1</v>
      </c>
      <c r="L15576">
        <v>1</v>
      </c>
      <c r="M15576">
        <v>505</v>
      </c>
      <c r="N15576" t="s">
        <v>18</v>
      </c>
      <c r="O15576">
        <v>0</v>
      </c>
      <c r="P15576">
        <v>2221</v>
      </c>
    </row>
    <row r="15577" spans="1:16" x14ac:dyDescent="0.25">
      <c r="A15577" t="s">
        <v>23144</v>
      </c>
      <c r="B15577">
        <v>1401</v>
      </c>
      <c r="C15577" s="3" t="str">
        <f>HYPERLINK("http://www.uniprot.org/uniprot/I1LJN4","tr|I1LJN4|I1LJN4_SOYBN")</f>
        <v>tr|I1LJN4|I1LJN4_SOYBN</v>
      </c>
      <c r="D15577" t="s">
        <v>99</v>
      </c>
      <c r="E15577">
        <v>77.44</v>
      </c>
      <c r="F15577">
        <v>297</v>
      </c>
      <c r="G15577">
        <v>67</v>
      </c>
      <c r="H15577">
        <v>3</v>
      </c>
      <c r="I15577">
        <v>7</v>
      </c>
      <c r="J15577">
        <v>888</v>
      </c>
      <c r="K15577">
        <v>1</v>
      </c>
      <c r="L15577">
        <v>4</v>
      </c>
      <c r="M15577">
        <v>299</v>
      </c>
      <c r="N15577" t="s">
        <v>18</v>
      </c>
      <c r="O15577" s="1">
        <v>1.1164000000000001E-124</v>
      </c>
      <c r="P15577">
        <v>1164</v>
      </c>
    </row>
    <row r="15578" spans="1:16" x14ac:dyDescent="0.25">
      <c r="A15578" t="s">
        <v>23145</v>
      </c>
      <c r="B15578">
        <v>1107</v>
      </c>
      <c r="C15578" s="3" t="str">
        <f>HYPERLINK("http://www.uniprot.org/uniprot/I1KVV0","tr|I1KVV0|I1KVV0_SOYBN")</f>
        <v>tr|I1KVV0|I1KVV0_SOYBN</v>
      </c>
      <c r="D15578" t="s">
        <v>28</v>
      </c>
      <c r="E15578">
        <v>80.3</v>
      </c>
      <c r="F15578">
        <v>325</v>
      </c>
      <c r="G15578">
        <v>64</v>
      </c>
      <c r="H15578">
        <v>2</v>
      </c>
      <c r="I15578">
        <v>133</v>
      </c>
      <c r="J15578">
        <v>1101</v>
      </c>
      <c r="K15578">
        <v>1</v>
      </c>
      <c r="L15578">
        <v>69</v>
      </c>
      <c r="M15578">
        <v>393</v>
      </c>
      <c r="N15578" t="s">
        <v>18</v>
      </c>
      <c r="O15578" s="1">
        <v>6.2193799999999996E-138</v>
      </c>
      <c r="P15578">
        <v>1277</v>
      </c>
    </row>
    <row r="15579" spans="1:16" x14ac:dyDescent="0.25">
      <c r="A15579" t="s">
        <v>23146</v>
      </c>
      <c r="B15579">
        <v>1533</v>
      </c>
      <c r="C15579" s="3" t="str">
        <f>HYPERLINK("http://www.uniprot.org/uniprot/G7JS30","tr|G7JS30|G7JS30_MEDTR")</f>
        <v>tr|G7JS30|G7JS30_MEDTR</v>
      </c>
      <c r="D15579" t="s">
        <v>23147</v>
      </c>
      <c r="E15579">
        <v>75.349999999999994</v>
      </c>
      <c r="F15579">
        <v>491</v>
      </c>
      <c r="G15579">
        <v>121</v>
      </c>
      <c r="H15579">
        <v>1</v>
      </c>
      <c r="I15579">
        <v>55</v>
      </c>
      <c r="J15579">
        <v>1524</v>
      </c>
      <c r="K15579">
        <v>1</v>
      </c>
      <c r="L15579">
        <v>30</v>
      </c>
      <c r="M15579">
        <v>516</v>
      </c>
      <c r="N15579" t="s">
        <v>18</v>
      </c>
      <c r="O15579">
        <v>0</v>
      </c>
      <c r="P15579">
        <v>1856</v>
      </c>
    </row>
    <row r="15580" spans="1:16" x14ac:dyDescent="0.25">
      <c r="A15580" t="s">
        <v>23148</v>
      </c>
      <c r="B15580">
        <v>1275</v>
      </c>
      <c r="C15580" s="3" t="str">
        <f>HYPERLINK("http://www.uniprot.org/uniprot/A4PES5","tr|A4PES5|A4PES5_PEA")</f>
        <v>tr|A4PES5|A4PES5_PEA</v>
      </c>
      <c r="D15580" t="s">
        <v>23149</v>
      </c>
      <c r="E15580">
        <v>75.78</v>
      </c>
      <c r="F15580">
        <v>475</v>
      </c>
      <c r="G15580">
        <v>115</v>
      </c>
      <c r="H15580">
        <v>52</v>
      </c>
      <c r="I15580">
        <v>1</v>
      </c>
      <c r="J15580">
        <v>1269</v>
      </c>
      <c r="K15580">
        <v>1</v>
      </c>
      <c r="L15580">
        <v>1</v>
      </c>
      <c r="M15580">
        <v>475</v>
      </c>
      <c r="N15580" t="s">
        <v>18</v>
      </c>
      <c r="O15580">
        <v>0</v>
      </c>
      <c r="P15580">
        <v>1787</v>
      </c>
    </row>
    <row r="15581" spans="1:16" x14ac:dyDescent="0.25">
      <c r="A15581" t="s">
        <v>23150</v>
      </c>
      <c r="B15581">
        <v>2001</v>
      </c>
      <c r="C15581" s="3" t="str">
        <f>HYPERLINK("http://www.uniprot.org/uniprot/G7KGC8","tr|G7KGC8|G7KGC8_MEDTR")</f>
        <v>tr|G7KGC8|G7KGC8_MEDTR</v>
      </c>
      <c r="D15581" t="s">
        <v>23151</v>
      </c>
      <c r="E15581">
        <v>69.900000000000006</v>
      </c>
      <c r="F15581">
        <v>711</v>
      </c>
      <c r="G15581">
        <v>214</v>
      </c>
      <c r="H15581">
        <v>47</v>
      </c>
      <c r="I15581">
        <v>7</v>
      </c>
      <c r="J15581">
        <v>1998</v>
      </c>
      <c r="K15581">
        <v>1</v>
      </c>
      <c r="L15581">
        <v>10</v>
      </c>
      <c r="M15581">
        <v>717</v>
      </c>
      <c r="N15581" t="s">
        <v>18</v>
      </c>
      <c r="O15581">
        <v>0</v>
      </c>
      <c r="P15581">
        <v>2398</v>
      </c>
    </row>
    <row r="15582" spans="1:16" x14ac:dyDescent="0.25">
      <c r="A15582" t="s">
        <v>23152</v>
      </c>
      <c r="B15582">
        <v>1899</v>
      </c>
      <c r="C15582" s="3" t="str">
        <f>HYPERLINK("http://www.uniprot.org/uniprot/G7K985","tr|G7K985|G7K985_MEDTR")</f>
        <v>tr|G7K985|G7K985_MEDTR</v>
      </c>
      <c r="D15582" t="s">
        <v>23153</v>
      </c>
      <c r="E15582">
        <v>80.09</v>
      </c>
      <c r="F15582">
        <v>633</v>
      </c>
      <c r="G15582">
        <v>126</v>
      </c>
      <c r="H15582">
        <v>2</v>
      </c>
      <c r="I15582">
        <v>1</v>
      </c>
      <c r="J15582">
        <v>1893</v>
      </c>
      <c r="K15582">
        <v>1</v>
      </c>
      <c r="L15582">
        <v>1</v>
      </c>
      <c r="M15582">
        <v>626</v>
      </c>
      <c r="N15582" t="s">
        <v>18</v>
      </c>
      <c r="O15582">
        <v>0</v>
      </c>
      <c r="P15582">
        <v>2623</v>
      </c>
    </row>
    <row r="15583" spans="1:16" x14ac:dyDescent="0.25">
      <c r="A15583" t="s">
        <v>23154</v>
      </c>
      <c r="B15583">
        <v>678</v>
      </c>
      <c r="C15583" s="3" t="str">
        <f>HYPERLINK("http://www.uniprot.org/uniprot/I1LNX3","tr|I1LNX3|I1LNX3_SOYBN")</f>
        <v>tr|I1LNX3|I1LNX3_SOYBN</v>
      </c>
      <c r="D15583" t="s">
        <v>117</v>
      </c>
      <c r="E15583">
        <v>65.34</v>
      </c>
      <c r="F15583">
        <v>202</v>
      </c>
      <c r="G15583">
        <v>70</v>
      </c>
      <c r="H15583">
        <v>9</v>
      </c>
      <c r="I15583">
        <v>1</v>
      </c>
      <c r="J15583">
        <v>579</v>
      </c>
      <c r="K15583">
        <v>1</v>
      </c>
      <c r="L15583">
        <v>1</v>
      </c>
      <c r="M15583">
        <v>190</v>
      </c>
      <c r="N15583" t="s">
        <v>18</v>
      </c>
      <c r="O15583" s="1">
        <v>5.1715100000000001E-59</v>
      </c>
      <c r="P15583">
        <v>593</v>
      </c>
    </row>
    <row r="15584" spans="1:16" x14ac:dyDescent="0.25">
      <c r="A15584" t="s">
        <v>23155</v>
      </c>
      <c r="B15584">
        <v>342</v>
      </c>
      <c r="C15584" s="3" t="str">
        <f>HYPERLINK("http://www.uniprot.org/uniprot/I3S4S8","tr|I3S4S8|I3S4S8_LOTJA")</f>
        <v>tr|I3S4S8|I3S4S8_LOTJA</v>
      </c>
      <c r="D15584" t="s">
        <v>93</v>
      </c>
      <c r="E15584">
        <v>78.94</v>
      </c>
      <c r="F15584">
        <v>114</v>
      </c>
      <c r="G15584">
        <v>24</v>
      </c>
      <c r="H15584">
        <v>1</v>
      </c>
      <c r="I15584">
        <v>1</v>
      </c>
      <c r="J15584">
        <v>339</v>
      </c>
      <c r="K15584">
        <v>1</v>
      </c>
      <c r="L15584">
        <v>106</v>
      </c>
      <c r="M15584">
        <v>219</v>
      </c>
      <c r="N15584" t="s">
        <v>18</v>
      </c>
      <c r="O15584" s="1">
        <v>4.5258200000000004E-43</v>
      </c>
      <c r="P15584">
        <v>453</v>
      </c>
    </row>
    <row r="15585" spans="1:16" x14ac:dyDescent="0.25">
      <c r="A15585" t="s">
        <v>23156</v>
      </c>
      <c r="B15585">
        <v>1419</v>
      </c>
      <c r="C15585" s="3" t="str">
        <f>HYPERLINK("http://www.uniprot.org/uniprot/K7MSK4","tr|K7MSK4|K7MSK4_SOYBN")</f>
        <v>tr|K7MSK4|K7MSK4_SOYBN</v>
      </c>
      <c r="D15585" t="s">
        <v>28</v>
      </c>
      <c r="E15585">
        <v>65.430000000000007</v>
      </c>
      <c r="F15585">
        <v>486</v>
      </c>
      <c r="G15585">
        <v>168</v>
      </c>
      <c r="H15585">
        <v>14</v>
      </c>
      <c r="I15585">
        <v>1</v>
      </c>
      <c r="J15585">
        <v>1416</v>
      </c>
      <c r="K15585">
        <v>1</v>
      </c>
      <c r="L15585">
        <v>1</v>
      </c>
      <c r="M15585">
        <v>464</v>
      </c>
      <c r="N15585" t="s">
        <v>18</v>
      </c>
      <c r="O15585" s="1">
        <v>2.0538099999999999E-158</v>
      </c>
      <c r="P15585">
        <v>1455</v>
      </c>
    </row>
    <row r="15586" spans="1:16" x14ac:dyDescent="0.25">
      <c r="A15586" t="s">
        <v>23157</v>
      </c>
      <c r="B15586">
        <v>1692</v>
      </c>
      <c r="C15586" s="3" t="str">
        <f>HYPERLINK("http://www.uniprot.org/uniprot/K7LSD1","tr|K7LSD1|K7LSD1_SOYBN")</f>
        <v>tr|K7LSD1|K7LSD1_SOYBN</v>
      </c>
      <c r="D15586" t="s">
        <v>28</v>
      </c>
      <c r="E15586">
        <v>81.010000000000005</v>
      </c>
      <c r="F15586">
        <v>511</v>
      </c>
      <c r="G15586">
        <v>97</v>
      </c>
      <c r="H15586">
        <v>1</v>
      </c>
      <c r="I15586">
        <v>1</v>
      </c>
      <c r="J15586">
        <v>1530</v>
      </c>
      <c r="K15586">
        <v>1</v>
      </c>
      <c r="L15586">
        <v>20</v>
      </c>
      <c r="M15586">
        <v>517</v>
      </c>
      <c r="N15586" t="s">
        <v>18</v>
      </c>
      <c r="O15586">
        <v>0</v>
      </c>
      <c r="P15586">
        <v>2099</v>
      </c>
    </row>
    <row r="15587" spans="1:16" x14ac:dyDescent="0.25">
      <c r="A15587" t="s">
        <v>23158</v>
      </c>
      <c r="B15587">
        <v>1242</v>
      </c>
      <c r="C15587" s="3" t="str">
        <f>HYPERLINK("http://www.uniprot.org/uniprot/G7KLG5","tr|G7KLG5|G7KLG5_MEDTR")</f>
        <v>tr|G7KLG5|G7KLG5_MEDTR</v>
      </c>
      <c r="D15587" t="s">
        <v>23159</v>
      </c>
      <c r="E15587">
        <v>77.69</v>
      </c>
      <c r="F15587">
        <v>408</v>
      </c>
      <c r="G15587">
        <v>91</v>
      </c>
      <c r="H15587">
        <v>4</v>
      </c>
      <c r="I15587">
        <v>1</v>
      </c>
      <c r="J15587">
        <v>1212</v>
      </c>
      <c r="K15587">
        <v>1</v>
      </c>
      <c r="L15587">
        <v>1</v>
      </c>
      <c r="M15587">
        <v>406</v>
      </c>
      <c r="N15587" t="s">
        <v>18</v>
      </c>
      <c r="O15587" s="1">
        <v>4.4427900000000003E-175</v>
      </c>
      <c r="P15587">
        <v>1598</v>
      </c>
    </row>
    <row r="15588" spans="1:16" x14ac:dyDescent="0.25">
      <c r="A15588" t="s">
        <v>23160</v>
      </c>
      <c r="B15588">
        <v>363</v>
      </c>
      <c r="C15588" s="3" t="str">
        <f>HYPERLINK("http://www.uniprot.org/uniprot/C6TMU0","tr|C6TMU0|C6TMU0_SOYBN")</f>
        <v>tr|C6TMU0|C6TMU0_SOYBN</v>
      </c>
      <c r="D15588" t="s">
        <v>897</v>
      </c>
      <c r="E15588">
        <v>73.459999999999994</v>
      </c>
      <c r="F15588">
        <v>98</v>
      </c>
      <c r="G15588">
        <v>26</v>
      </c>
      <c r="H15588">
        <v>0</v>
      </c>
      <c r="I15588">
        <v>1</v>
      </c>
      <c r="J15588">
        <v>294</v>
      </c>
      <c r="K15588">
        <v>1</v>
      </c>
      <c r="L15588">
        <v>290</v>
      </c>
      <c r="M15588">
        <v>387</v>
      </c>
      <c r="N15588" t="s">
        <v>18</v>
      </c>
      <c r="O15588" s="1">
        <v>5.3813999999999997E-36</v>
      </c>
      <c r="P15588">
        <v>392</v>
      </c>
    </row>
    <row r="15589" spans="1:16" x14ac:dyDescent="0.25">
      <c r="A15589" t="s">
        <v>23161</v>
      </c>
      <c r="B15589">
        <v>2145</v>
      </c>
      <c r="C15589" s="3" t="str">
        <f>HYPERLINK("http://www.uniprot.org/uniprot/G7IKX9","tr|G7IKX9|G7IKX9_MEDTR")</f>
        <v>tr|G7IKX9|G7IKX9_MEDTR</v>
      </c>
      <c r="D15589" t="s">
        <v>23162</v>
      </c>
      <c r="E15589">
        <v>66.89</v>
      </c>
      <c r="F15589">
        <v>716</v>
      </c>
      <c r="G15589">
        <v>237</v>
      </c>
      <c r="H15589">
        <v>4</v>
      </c>
      <c r="I15589">
        <v>1</v>
      </c>
      <c r="J15589">
        <v>2136</v>
      </c>
      <c r="K15589">
        <v>1</v>
      </c>
      <c r="L15589">
        <v>1</v>
      </c>
      <c r="M15589">
        <v>698</v>
      </c>
      <c r="N15589" t="s">
        <v>18</v>
      </c>
      <c r="O15589">
        <v>0</v>
      </c>
      <c r="P15589">
        <v>2459</v>
      </c>
    </row>
    <row r="15590" spans="1:16" x14ac:dyDescent="0.25">
      <c r="A15590" t="s">
        <v>23163</v>
      </c>
      <c r="B15590">
        <v>312</v>
      </c>
      <c r="C15590" s="3" t="str">
        <f>HYPERLINK("http://www.uniprot.org/uniprot/G7IFI3","tr|G7IFI3|G7IFI3_MEDTR")</f>
        <v>tr|G7IFI3|G7IFI3_MEDTR</v>
      </c>
      <c r="D15590" t="s">
        <v>13668</v>
      </c>
      <c r="E15590">
        <v>57.14</v>
      </c>
      <c r="F15590">
        <v>63</v>
      </c>
      <c r="G15590">
        <v>27</v>
      </c>
      <c r="H15590">
        <v>0</v>
      </c>
      <c r="I15590">
        <v>3</v>
      </c>
      <c r="J15590">
        <v>191</v>
      </c>
      <c r="K15590">
        <v>3</v>
      </c>
      <c r="L15590">
        <v>51</v>
      </c>
      <c r="M15590">
        <v>111</v>
      </c>
      <c r="N15590" t="s">
        <v>18</v>
      </c>
      <c r="O15590" s="1">
        <v>4.1752000000000002E-12</v>
      </c>
      <c r="P15590">
        <v>186</v>
      </c>
    </row>
    <row r="15591" spans="1:16" x14ac:dyDescent="0.25">
      <c r="A15591" t="s">
        <v>23164</v>
      </c>
      <c r="B15591">
        <v>1215</v>
      </c>
      <c r="C15591" s="3" t="str">
        <f>HYPERLINK("http://www.uniprot.org/uniprot/M9RR30","tr|M9RR30|M9RR30_9FABA")</f>
        <v>tr|M9RR30|M9RR30_9FABA</v>
      </c>
      <c r="D15591" t="s">
        <v>23165</v>
      </c>
      <c r="E15591">
        <v>65.930000000000007</v>
      </c>
      <c r="F15591">
        <v>408</v>
      </c>
      <c r="G15591">
        <v>139</v>
      </c>
      <c r="H15591">
        <v>4</v>
      </c>
      <c r="I15591">
        <v>1</v>
      </c>
      <c r="J15591">
        <v>1212</v>
      </c>
      <c r="K15591">
        <v>1</v>
      </c>
      <c r="L15591">
        <v>1</v>
      </c>
      <c r="M15591">
        <v>395</v>
      </c>
      <c r="N15591" t="s">
        <v>18</v>
      </c>
      <c r="O15591" s="1">
        <v>5.8555199999999999E-140</v>
      </c>
      <c r="P15591">
        <v>1295</v>
      </c>
    </row>
    <row r="15592" spans="1:16" x14ac:dyDescent="0.25">
      <c r="A15592" t="s">
        <v>23166</v>
      </c>
      <c r="B15592">
        <v>2241</v>
      </c>
      <c r="C15592" s="3" t="str">
        <f>HYPERLINK("http://www.uniprot.org/uniprot/G7I2F3","tr|G7I2F3|G7I2F3_MEDTR")</f>
        <v>tr|G7I2F3|G7I2F3_MEDTR</v>
      </c>
      <c r="D15592" t="s">
        <v>257</v>
      </c>
      <c r="E15592">
        <v>35.22</v>
      </c>
      <c r="F15592">
        <v>406</v>
      </c>
      <c r="G15592">
        <v>263</v>
      </c>
      <c r="H15592">
        <v>2</v>
      </c>
      <c r="I15592">
        <v>964</v>
      </c>
      <c r="J15592">
        <v>2175</v>
      </c>
      <c r="K15592">
        <v>1</v>
      </c>
      <c r="L15592">
        <v>43</v>
      </c>
      <c r="M15592">
        <v>379</v>
      </c>
      <c r="N15592" t="s">
        <v>18</v>
      </c>
      <c r="O15592" s="1">
        <v>1.0238500000000001E-51</v>
      </c>
      <c r="P15592">
        <v>537</v>
      </c>
    </row>
    <row r="15593" spans="1:16" x14ac:dyDescent="0.25">
      <c r="A15593" t="s">
        <v>23167</v>
      </c>
      <c r="B15593">
        <v>1698</v>
      </c>
      <c r="C15593" s="3" t="str">
        <f>HYPERLINK("http://www.uniprot.org/uniprot/I1JQU3","tr|I1JQU3|I1JQU3_SOYBN")</f>
        <v>tr|I1JQU3|I1JQU3_SOYBN</v>
      </c>
      <c r="D15593" t="s">
        <v>71</v>
      </c>
      <c r="E15593">
        <v>69.180000000000007</v>
      </c>
      <c r="F15593">
        <v>662</v>
      </c>
      <c r="G15593">
        <v>204</v>
      </c>
      <c r="H15593">
        <v>97</v>
      </c>
      <c r="I15593">
        <v>1</v>
      </c>
      <c r="J15593">
        <v>1695</v>
      </c>
      <c r="K15593">
        <v>1</v>
      </c>
      <c r="L15593">
        <v>1</v>
      </c>
      <c r="M15593">
        <v>662</v>
      </c>
      <c r="N15593" t="s">
        <v>18</v>
      </c>
      <c r="O15593">
        <v>0</v>
      </c>
      <c r="P15593">
        <v>2311</v>
      </c>
    </row>
    <row r="15594" spans="1:16" x14ac:dyDescent="0.25">
      <c r="A15594" t="s">
        <v>23168</v>
      </c>
      <c r="B15594">
        <v>1320</v>
      </c>
      <c r="C15594" s="3" t="str">
        <f>HYPERLINK("http://www.uniprot.org/uniprot/G7L2L1","tr|G7L2L1|G7L2L1_MEDTR")</f>
        <v>tr|G7L2L1|G7L2L1_MEDTR</v>
      </c>
      <c r="D15594" t="s">
        <v>23169</v>
      </c>
      <c r="E15594">
        <v>83.02</v>
      </c>
      <c r="F15594">
        <v>430</v>
      </c>
      <c r="G15594">
        <v>73</v>
      </c>
      <c r="H15594">
        <v>2</v>
      </c>
      <c r="I15594">
        <v>31</v>
      </c>
      <c r="J15594">
        <v>1314</v>
      </c>
      <c r="K15594">
        <v>1</v>
      </c>
      <c r="L15594">
        <v>12</v>
      </c>
      <c r="M15594">
        <v>436</v>
      </c>
      <c r="N15594" t="s">
        <v>18</v>
      </c>
      <c r="O15594">
        <v>0</v>
      </c>
      <c r="P15594">
        <v>1919</v>
      </c>
    </row>
    <row r="15595" spans="1:16" x14ac:dyDescent="0.25">
      <c r="A15595" t="s">
        <v>23170</v>
      </c>
      <c r="B15595">
        <v>408</v>
      </c>
      <c r="C15595" s="3" t="str">
        <f>HYPERLINK("http://www.uniprot.org/uniprot/G7JDT0","tr|G7JDT0|G7JDT0_MEDTR")</f>
        <v>tr|G7JDT0|G7JDT0_MEDTR</v>
      </c>
      <c r="D15595" t="s">
        <v>11840</v>
      </c>
      <c r="E15595">
        <v>69.709999999999994</v>
      </c>
      <c r="F15595">
        <v>142</v>
      </c>
      <c r="G15595">
        <v>43</v>
      </c>
      <c r="H15595">
        <v>7</v>
      </c>
      <c r="I15595">
        <v>1</v>
      </c>
      <c r="J15595">
        <v>405</v>
      </c>
      <c r="K15595">
        <v>1</v>
      </c>
      <c r="L15595">
        <v>1</v>
      </c>
      <c r="M15595">
        <v>142</v>
      </c>
      <c r="N15595" t="s">
        <v>18</v>
      </c>
      <c r="O15595" s="1">
        <v>7.7474299999999997E-43</v>
      </c>
      <c r="P15595">
        <v>451</v>
      </c>
    </row>
    <row r="15596" spans="1:16" x14ac:dyDescent="0.25">
      <c r="A15596" t="s">
        <v>23171</v>
      </c>
      <c r="B15596">
        <v>1233</v>
      </c>
      <c r="C15596" s="3" t="str">
        <f>HYPERLINK("http://www.uniprot.org/uniprot/I3SRW6","tr|I3SRW6|I3SRW6_MEDTR")</f>
        <v>tr|I3SRW6|I3SRW6_MEDTR</v>
      </c>
      <c r="D15596" t="s">
        <v>22</v>
      </c>
      <c r="E15596">
        <v>77.459999999999994</v>
      </c>
      <c r="F15596">
        <v>395</v>
      </c>
      <c r="G15596">
        <v>89</v>
      </c>
      <c r="H15596">
        <v>2</v>
      </c>
      <c r="I15596">
        <v>52</v>
      </c>
      <c r="J15596">
        <v>1230</v>
      </c>
      <c r="K15596">
        <v>1</v>
      </c>
      <c r="L15596">
        <v>18</v>
      </c>
      <c r="M15596">
        <v>408</v>
      </c>
      <c r="N15596" t="s">
        <v>18</v>
      </c>
      <c r="O15596" s="1">
        <v>5.3821599999999997E-165</v>
      </c>
      <c r="P15596">
        <v>1511</v>
      </c>
    </row>
    <row r="15597" spans="1:16" x14ac:dyDescent="0.25">
      <c r="A15597" t="s">
        <v>23172</v>
      </c>
      <c r="B15597">
        <v>4950</v>
      </c>
      <c r="C15597" s="3" t="str">
        <f>HYPERLINK("http://www.uniprot.org/uniprot/K7KU83","tr|K7KU83|K7KU83_SOYBN")</f>
        <v>tr|K7KU83|K7KU83_SOYBN</v>
      </c>
      <c r="D15597" t="s">
        <v>28</v>
      </c>
      <c r="E15597">
        <v>78.56</v>
      </c>
      <c r="F15597">
        <v>1619</v>
      </c>
      <c r="G15597">
        <v>347</v>
      </c>
      <c r="H15597">
        <v>65</v>
      </c>
      <c r="I15597">
        <v>1</v>
      </c>
      <c r="J15597">
        <v>4662</v>
      </c>
      <c r="K15597">
        <v>1</v>
      </c>
      <c r="L15597">
        <v>1</v>
      </c>
      <c r="M15597">
        <v>1617</v>
      </c>
      <c r="N15597" t="s">
        <v>18</v>
      </c>
      <c r="O15597">
        <v>0</v>
      </c>
      <c r="P15597">
        <v>6370</v>
      </c>
    </row>
    <row r="15598" spans="1:16" x14ac:dyDescent="0.25">
      <c r="A15598" t="s">
        <v>23173</v>
      </c>
      <c r="B15598">
        <v>2616</v>
      </c>
      <c r="C15598" s="3" t="str">
        <f>HYPERLINK("http://www.uniprot.org/uniprot/G7J5Y2","tr|G7J5Y2|G7J5Y2_MEDTR")</f>
        <v>tr|G7J5Y2|G7J5Y2_MEDTR</v>
      </c>
      <c r="D15598" t="s">
        <v>23174</v>
      </c>
      <c r="E15598">
        <v>85.08</v>
      </c>
      <c r="F15598">
        <v>865</v>
      </c>
      <c r="G15598">
        <v>129</v>
      </c>
      <c r="H15598">
        <v>0</v>
      </c>
      <c r="I15598">
        <v>1</v>
      </c>
      <c r="J15598">
        <v>2595</v>
      </c>
      <c r="K15598">
        <v>1</v>
      </c>
      <c r="L15598">
        <v>51</v>
      </c>
      <c r="M15598">
        <v>914</v>
      </c>
      <c r="N15598" t="s">
        <v>18</v>
      </c>
      <c r="O15598">
        <v>0</v>
      </c>
      <c r="P15598">
        <v>3826</v>
      </c>
    </row>
    <row r="15599" spans="1:16" x14ac:dyDescent="0.25">
      <c r="A15599" t="s">
        <v>23175</v>
      </c>
      <c r="B15599">
        <v>2187</v>
      </c>
      <c r="C15599" s="3" t="str">
        <f>HYPERLINK("http://www.uniprot.org/uniprot/K7MQA9","tr|K7MQA9|K7MQA9_SOYBN")</f>
        <v>tr|K7MQA9|K7MQA9_SOYBN</v>
      </c>
      <c r="D15599" t="s">
        <v>28</v>
      </c>
      <c r="E15599">
        <v>47.39</v>
      </c>
      <c r="F15599">
        <v>730</v>
      </c>
      <c r="G15599">
        <v>384</v>
      </c>
      <c r="H15599">
        <v>95</v>
      </c>
      <c r="I15599">
        <v>4</v>
      </c>
      <c r="J15599">
        <v>1908</v>
      </c>
      <c r="K15599">
        <v>1</v>
      </c>
      <c r="L15599">
        <v>106</v>
      </c>
      <c r="M15599">
        <v>811</v>
      </c>
      <c r="N15599" t="s">
        <v>18</v>
      </c>
      <c r="O15599" s="1">
        <v>8.8011799999999996E-149</v>
      </c>
      <c r="P15599">
        <v>1374</v>
      </c>
    </row>
    <row r="15600" spans="1:16" x14ac:dyDescent="0.25">
      <c r="A15600" t="s">
        <v>23176</v>
      </c>
      <c r="B15600">
        <v>1173</v>
      </c>
      <c r="C15600" s="3" t="str">
        <f>HYPERLINK("http://www.uniprot.org/uniprot/C7FDI5","tr|C7FDI5|C7FDI5_SOYBN")</f>
        <v>tr|C7FDI5|C7FDI5_SOYBN</v>
      </c>
      <c r="D15600" t="s">
        <v>717</v>
      </c>
      <c r="E15600">
        <v>50.26</v>
      </c>
      <c r="F15600">
        <v>372</v>
      </c>
      <c r="G15600">
        <v>185</v>
      </c>
      <c r="H15600">
        <v>4</v>
      </c>
      <c r="I15600">
        <v>1</v>
      </c>
      <c r="J15600">
        <v>1104</v>
      </c>
      <c r="K15600">
        <v>1</v>
      </c>
      <c r="L15600">
        <v>694</v>
      </c>
      <c r="M15600">
        <v>1060</v>
      </c>
      <c r="N15600" t="s">
        <v>18</v>
      </c>
      <c r="O15600" s="1">
        <v>5.4667399999999996E-103</v>
      </c>
      <c r="P15600">
        <v>976</v>
      </c>
    </row>
    <row r="15601" spans="1:16" x14ac:dyDescent="0.25">
      <c r="A15601" t="s">
        <v>23177</v>
      </c>
      <c r="B15601">
        <v>1443</v>
      </c>
      <c r="C15601" s="3" t="str">
        <f>HYPERLINK("http://www.uniprot.org/uniprot/G7JHH3","tr|G7JHH3|G7JHH3_MEDTR")</f>
        <v>tr|G7JHH3|G7JHH3_MEDTR</v>
      </c>
      <c r="D15601" t="s">
        <v>23178</v>
      </c>
      <c r="E15601">
        <v>90.2</v>
      </c>
      <c r="F15601">
        <v>480</v>
      </c>
      <c r="G15601">
        <v>47</v>
      </c>
      <c r="H15601">
        <v>0</v>
      </c>
      <c r="I15601">
        <v>1</v>
      </c>
      <c r="J15601">
        <v>1440</v>
      </c>
      <c r="K15601">
        <v>1</v>
      </c>
      <c r="L15601">
        <v>1</v>
      </c>
      <c r="M15601">
        <v>480</v>
      </c>
      <c r="N15601" t="s">
        <v>18</v>
      </c>
      <c r="O15601">
        <v>0</v>
      </c>
      <c r="P15601">
        <v>2315</v>
      </c>
    </row>
    <row r="15602" spans="1:16" x14ac:dyDescent="0.25">
      <c r="A15602" t="s">
        <v>23179</v>
      </c>
      <c r="B15602">
        <v>3045</v>
      </c>
      <c r="C15602" s="3" t="str">
        <f>HYPERLINK("http://www.uniprot.org/uniprot/K7LPF1","tr|K7LPF1|K7LPF1_SOYBN")</f>
        <v>tr|K7LPF1|K7LPF1_SOYBN</v>
      </c>
      <c r="D15602" t="s">
        <v>28</v>
      </c>
      <c r="E15602">
        <v>72.45</v>
      </c>
      <c r="F15602">
        <v>1002</v>
      </c>
      <c r="G15602">
        <v>276</v>
      </c>
      <c r="H15602">
        <v>5</v>
      </c>
      <c r="I15602">
        <v>1</v>
      </c>
      <c r="J15602">
        <v>2991</v>
      </c>
      <c r="K15602">
        <v>1</v>
      </c>
      <c r="L15602">
        <v>1</v>
      </c>
      <c r="M15602">
        <v>981</v>
      </c>
      <c r="N15602" t="s">
        <v>18</v>
      </c>
      <c r="O15602">
        <v>0</v>
      </c>
      <c r="P15602">
        <v>3725</v>
      </c>
    </row>
    <row r="15603" spans="1:16" x14ac:dyDescent="0.25">
      <c r="A15603" t="s">
        <v>23180</v>
      </c>
      <c r="B15603">
        <v>2454</v>
      </c>
      <c r="C15603" s="3" t="str">
        <f>HYPERLINK("http://www.uniprot.org/uniprot/I1KG22","tr|I1KG22|I1KG22_SOYBN")</f>
        <v>tr|I1KG22|I1KG22_SOYBN</v>
      </c>
      <c r="D15603" t="s">
        <v>117</v>
      </c>
      <c r="E15603">
        <v>78.680000000000007</v>
      </c>
      <c r="F15603">
        <v>821</v>
      </c>
      <c r="G15603">
        <v>175</v>
      </c>
      <c r="H15603">
        <v>4</v>
      </c>
      <c r="I15603">
        <v>1</v>
      </c>
      <c r="J15603">
        <v>2451</v>
      </c>
      <c r="K15603">
        <v>1</v>
      </c>
      <c r="L15603">
        <v>1</v>
      </c>
      <c r="M15603">
        <v>801</v>
      </c>
      <c r="N15603" t="s">
        <v>18</v>
      </c>
      <c r="O15603">
        <v>0</v>
      </c>
      <c r="P15603">
        <v>3217</v>
      </c>
    </row>
    <row r="15604" spans="1:16" x14ac:dyDescent="0.25">
      <c r="A15604" t="s">
        <v>23181</v>
      </c>
      <c r="B15604">
        <v>1113</v>
      </c>
      <c r="C15604" s="3" t="str">
        <f>HYPERLINK("http://www.uniprot.org/uniprot/G7JS33","tr|G7JS33|G7JS33_MEDTR")</f>
        <v>tr|G7JS33|G7JS33_MEDTR</v>
      </c>
      <c r="D15604" t="s">
        <v>23182</v>
      </c>
      <c r="E15604">
        <v>83.24</v>
      </c>
      <c r="F15604">
        <v>370</v>
      </c>
      <c r="G15604">
        <v>62</v>
      </c>
      <c r="H15604">
        <v>0</v>
      </c>
      <c r="I15604">
        <v>1</v>
      </c>
      <c r="J15604">
        <v>1110</v>
      </c>
      <c r="K15604">
        <v>1</v>
      </c>
      <c r="L15604">
        <v>154</v>
      </c>
      <c r="M15604">
        <v>521</v>
      </c>
      <c r="N15604" t="s">
        <v>18</v>
      </c>
      <c r="O15604" s="1">
        <v>5.6104300000000002E-179</v>
      </c>
      <c r="P15604">
        <v>1631</v>
      </c>
    </row>
    <row r="15605" spans="1:16" x14ac:dyDescent="0.25">
      <c r="A15605" t="s">
        <v>23183</v>
      </c>
      <c r="B15605">
        <v>777</v>
      </c>
      <c r="C15605" s="3" t="str">
        <f>HYPERLINK("http://www.uniprot.org/uniprot/I3SRD1","tr|I3SRD1|I3SRD1_MEDTR")</f>
        <v>tr|I3SRD1|I3SRD1_MEDTR</v>
      </c>
      <c r="D15605" t="s">
        <v>22</v>
      </c>
      <c r="E15605">
        <v>74.900000000000006</v>
      </c>
      <c r="F15605">
        <v>255</v>
      </c>
      <c r="G15605">
        <v>64</v>
      </c>
      <c r="H15605">
        <v>3</v>
      </c>
      <c r="I15605">
        <v>4</v>
      </c>
      <c r="J15605">
        <v>759</v>
      </c>
      <c r="K15605">
        <v>1</v>
      </c>
      <c r="L15605">
        <v>3</v>
      </c>
      <c r="M15605">
        <v>257</v>
      </c>
      <c r="N15605" t="s">
        <v>18</v>
      </c>
      <c r="O15605" s="1">
        <v>2.6130799999999999E-98</v>
      </c>
      <c r="P15605">
        <v>933</v>
      </c>
    </row>
    <row r="15606" spans="1:16" x14ac:dyDescent="0.25">
      <c r="A15606" t="s">
        <v>23184</v>
      </c>
      <c r="B15606">
        <v>2124</v>
      </c>
      <c r="C15606" s="3" t="str">
        <f>HYPERLINK("http://www.uniprot.org/uniprot/K7L8E1","tr|K7L8E1|K7L8E1_SOYBN")</f>
        <v>tr|K7L8E1|K7L8E1_SOYBN</v>
      </c>
      <c r="D15606" t="s">
        <v>117</v>
      </c>
      <c r="E15606">
        <v>63.42</v>
      </c>
      <c r="F15606">
        <v>771</v>
      </c>
      <c r="G15606">
        <v>282</v>
      </c>
      <c r="H15606">
        <v>65</v>
      </c>
      <c r="I15606">
        <v>1</v>
      </c>
      <c r="J15606">
        <v>2118</v>
      </c>
      <c r="K15606">
        <v>1</v>
      </c>
      <c r="L15606">
        <v>1</v>
      </c>
      <c r="M15606">
        <v>729</v>
      </c>
      <c r="N15606" t="s">
        <v>18</v>
      </c>
      <c r="O15606">
        <v>0</v>
      </c>
      <c r="P15606">
        <v>2181</v>
      </c>
    </row>
    <row r="15607" spans="1:16" x14ac:dyDescent="0.25">
      <c r="A15607" t="s">
        <v>23185</v>
      </c>
      <c r="B15607">
        <v>702</v>
      </c>
      <c r="C15607" s="3" t="str">
        <f>HYPERLINK("http://www.uniprot.org/uniprot/G7KGC7","tr|G7KGC7|G7KGC7_MEDTR")</f>
        <v>tr|G7KGC7|G7KGC7_MEDTR</v>
      </c>
      <c r="D15607" t="s">
        <v>23186</v>
      </c>
      <c r="E15607">
        <v>84.54</v>
      </c>
      <c r="F15607">
        <v>233</v>
      </c>
      <c r="G15607">
        <v>36</v>
      </c>
      <c r="H15607">
        <v>0</v>
      </c>
      <c r="I15607">
        <v>1</v>
      </c>
      <c r="J15607">
        <v>699</v>
      </c>
      <c r="K15607">
        <v>1</v>
      </c>
      <c r="L15607">
        <v>1</v>
      </c>
      <c r="M15607">
        <v>233</v>
      </c>
      <c r="N15607" t="s">
        <v>18</v>
      </c>
      <c r="O15607" s="1">
        <v>3.4430799999999999E-101</v>
      </c>
      <c r="P15607">
        <v>957</v>
      </c>
    </row>
    <row r="15608" spans="1:16" x14ac:dyDescent="0.25">
      <c r="A15608" t="s">
        <v>23187</v>
      </c>
      <c r="B15608">
        <v>882</v>
      </c>
      <c r="C15608" s="3" t="str">
        <f>HYPERLINK("http://www.uniprot.org/uniprot/G7K984","tr|G7K984|G7K984_MEDTR")</f>
        <v>tr|G7K984|G7K984_MEDTR</v>
      </c>
      <c r="D15608" t="s">
        <v>23188</v>
      </c>
      <c r="E15608">
        <v>93.51</v>
      </c>
      <c r="F15608">
        <v>293</v>
      </c>
      <c r="G15608">
        <v>19</v>
      </c>
      <c r="H15608">
        <v>0</v>
      </c>
      <c r="I15608">
        <v>1</v>
      </c>
      <c r="J15608">
        <v>879</v>
      </c>
      <c r="K15608">
        <v>1</v>
      </c>
      <c r="L15608">
        <v>80</v>
      </c>
      <c r="M15608">
        <v>371</v>
      </c>
      <c r="N15608" t="s">
        <v>18</v>
      </c>
      <c r="O15608" s="1">
        <v>2.04116E-156</v>
      </c>
      <c r="P15608">
        <v>1435</v>
      </c>
    </row>
    <row r="15609" spans="1:16" x14ac:dyDescent="0.25">
      <c r="A15609" t="s">
        <v>23189</v>
      </c>
      <c r="B15609">
        <v>1086</v>
      </c>
      <c r="C15609" s="3" t="str">
        <f>HYPERLINK("http://www.uniprot.org/uniprot/I7AYC8","tr|I7AYC8|I7AYC8_PHAVU")</f>
        <v>tr|I7AYC8|I7AYC8_PHAVU</v>
      </c>
      <c r="D15609" t="s">
        <v>8181</v>
      </c>
      <c r="E15609">
        <v>25.7</v>
      </c>
      <c r="F15609">
        <v>249</v>
      </c>
      <c r="G15609">
        <v>185</v>
      </c>
      <c r="H15609">
        <v>15</v>
      </c>
      <c r="I15609">
        <v>49</v>
      </c>
      <c r="J15609">
        <v>750</v>
      </c>
      <c r="K15609">
        <v>1</v>
      </c>
      <c r="L15609">
        <v>580</v>
      </c>
      <c r="M15609">
        <v>825</v>
      </c>
      <c r="N15609" t="s">
        <v>18</v>
      </c>
      <c r="O15609" s="1">
        <v>3.4300299999999999E-8</v>
      </c>
      <c r="P15609">
        <v>158</v>
      </c>
    </row>
    <row r="15610" spans="1:16" x14ac:dyDescent="0.25">
      <c r="A15610" t="s">
        <v>23190</v>
      </c>
      <c r="B15610">
        <v>750</v>
      </c>
      <c r="C15610" s="3" t="str">
        <f>HYPERLINK("http://www.uniprot.org/uniprot/I1N1Z8","tr|I1N1Z8|I1N1Z8_SOYBN")</f>
        <v>tr|I1N1Z8|I1N1Z8_SOYBN</v>
      </c>
      <c r="D15610" t="s">
        <v>117</v>
      </c>
      <c r="E15610">
        <v>86.74</v>
      </c>
      <c r="F15610">
        <v>249</v>
      </c>
      <c r="G15610">
        <v>33</v>
      </c>
      <c r="H15610">
        <v>0</v>
      </c>
      <c r="I15610">
        <v>1</v>
      </c>
      <c r="J15610">
        <v>747</v>
      </c>
      <c r="K15610">
        <v>1</v>
      </c>
      <c r="L15610">
        <v>1</v>
      </c>
      <c r="M15610">
        <v>249</v>
      </c>
      <c r="N15610" t="s">
        <v>18</v>
      </c>
      <c r="O15610" s="1">
        <v>3.8242399999999997E-120</v>
      </c>
      <c r="P15610">
        <v>1121</v>
      </c>
    </row>
    <row r="15611" spans="1:16" x14ac:dyDescent="0.25">
      <c r="A15611" t="s">
        <v>23191</v>
      </c>
      <c r="B15611">
        <v>270</v>
      </c>
      <c r="C15611" s="3" t="str">
        <f>HYPERLINK("http://www.uniprot.org/uniprot/C6SVD4","tr|C6SVD4|C6SVD4_SOYBN")</f>
        <v>tr|C6SVD4|C6SVD4_SOYBN</v>
      </c>
      <c r="D15611" t="s">
        <v>28</v>
      </c>
      <c r="E15611">
        <v>78.569999999999993</v>
      </c>
      <c r="F15611">
        <v>84</v>
      </c>
      <c r="G15611">
        <v>18</v>
      </c>
      <c r="H15611">
        <v>0</v>
      </c>
      <c r="I15611">
        <v>1</v>
      </c>
      <c r="J15611">
        <v>252</v>
      </c>
      <c r="K15611">
        <v>1</v>
      </c>
      <c r="L15611">
        <v>1</v>
      </c>
      <c r="M15611">
        <v>84</v>
      </c>
      <c r="N15611" t="s">
        <v>18</v>
      </c>
      <c r="O15611" s="1">
        <v>1.00475E-29</v>
      </c>
      <c r="P15611">
        <v>338</v>
      </c>
    </row>
    <row r="15612" spans="1:16" x14ac:dyDescent="0.25">
      <c r="A15612" t="s">
        <v>23192</v>
      </c>
      <c r="B15612">
        <v>3315</v>
      </c>
      <c r="C15612" s="3" t="str">
        <f>HYPERLINK("http://www.uniprot.org/uniprot/I6ZTT9","tr|I6ZTT9|I6ZTT9_PHAVU")</f>
        <v>tr|I6ZTT9|I6ZTT9_PHAVU</v>
      </c>
      <c r="D15612" t="s">
        <v>2610</v>
      </c>
      <c r="E15612">
        <v>67.52</v>
      </c>
      <c r="F15612">
        <v>1084</v>
      </c>
      <c r="G15612">
        <v>352</v>
      </c>
      <c r="H15612">
        <v>13</v>
      </c>
      <c r="I15612">
        <v>100</v>
      </c>
      <c r="J15612">
        <v>3312</v>
      </c>
      <c r="K15612">
        <v>1</v>
      </c>
      <c r="L15612">
        <v>351</v>
      </c>
      <c r="M15612">
        <v>1387</v>
      </c>
      <c r="N15612" t="s">
        <v>18</v>
      </c>
      <c r="O15612">
        <v>0</v>
      </c>
      <c r="P15612">
        <v>3809</v>
      </c>
    </row>
    <row r="15613" spans="1:16" x14ac:dyDescent="0.25">
      <c r="A15613" t="s">
        <v>23193</v>
      </c>
      <c r="B15613">
        <v>564</v>
      </c>
      <c r="C15613" s="3" t="str">
        <f>HYPERLINK("http://www.uniprot.org/uniprot/I3T7Q9","tr|I3T7Q9|I3T7Q9_MEDTR")</f>
        <v>tr|I3T7Q9|I3T7Q9_MEDTR</v>
      </c>
      <c r="D15613" t="s">
        <v>22</v>
      </c>
      <c r="E15613">
        <v>63.3</v>
      </c>
      <c r="F15613">
        <v>218</v>
      </c>
      <c r="G15613">
        <v>80</v>
      </c>
      <c r="H15613">
        <v>31</v>
      </c>
      <c r="I15613">
        <v>1</v>
      </c>
      <c r="J15613">
        <v>561</v>
      </c>
      <c r="K15613">
        <v>1</v>
      </c>
      <c r="L15613">
        <v>1</v>
      </c>
      <c r="M15613">
        <v>218</v>
      </c>
      <c r="N15613" t="s">
        <v>18</v>
      </c>
      <c r="O15613" s="1">
        <v>1.7666499999999999E-62</v>
      </c>
      <c r="P15613">
        <v>621</v>
      </c>
    </row>
    <row r="15614" spans="1:16" x14ac:dyDescent="0.25">
      <c r="A15614" t="s">
        <v>23194</v>
      </c>
      <c r="B15614">
        <v>1509</v>
      </c>
      <c r="C15614" s="3" t="str">
        <f>HYPERLINK("http://www.uniprot.org/uniprot/G7IKX9","tr|G7IKX9|G7IKX9_MEDTR")</f>
        <v>tr|G7IKX9|G7IKX9_MEDTR</v>
      </c>
      <c r="D15614" t="s">
        <v>23162</v>
      </c>
      <c r="E15614">
        <v>46.24</v>
      </c>
      <c r="F15614">
        <v>506</v>
      </c>
      <c r="G15614">
        <v>272</v>
      </c>
      <c r="H15614">
        <v>59</v>
      </c>
      <c r="I15614">
        <v>166</v>
      </c>
      <c r="J15614">
        <v>1506</v>
      </c>
      <c r="K15614">
        <v>1</v>
      </c>
      <c r="L15614">
        <v>197</v>
      </c>
      <c r="M15614">
        <v>697</v>
      </c>
      <c r="N15614" t="s">
        <v>18</v>
      </c>
      <c r="O15614" s="1">
        <v>2.4098899999999999E-112</v>
      </c>
      <c r="P15614">
        <v>1058</v>
      </c>
    </row>
    <row r="15615" spans="1:16" x14ac:dyDescent="0.25">
      <c r="A15615" t="s">
        <v>23195</v>
      </c>
      <c r="B15615">
        <v>1938</v>
      </c>
      <c r="C15615" s="3" t="str">
        <f>HYPERLINK("http://www.uniprot.org/uniprot/K7KWX1","tr|K7KWX1|K7KWX1_SOYBN")</f>
        <v>tr|K7KWX1|K7KWX1_SOYBN</v>
      </c>
      <c r="D15615" t="s">
        <v>61</v>
      </c>
      <c r="E15615">
        <v>37.61</v>
      </c>
      <c r="F15615">
        <v>630</v>
      </c>
      <c r="G15615">
        <v>393</v>
      </c>
      <c r="H15615">
        <v>12</v>
      </c>
      <c r="I15615">
        <v>82</v>
      </c>
      <c r="J15615">
        <v>1935</v>
      </c>
      <c r="K15615">
        <v>1</v>
      </c>
      <c r="L15615">
        <v>141</v>
      </c>
      <c r="M15615">
        <v>717</v>
      </c>
      <c r="N15615" t="s">
        <v>18</v>
      </c>
      <c r="O15615" s="1">
        <v>1.3134700000000001E-100</v>
      </c>
      <c r="P15615">
        <v>958</v>
      </c>
    </row>
    <row r="15616" spans="1:16" x14ac:dyDescent="0.25">
      <c r="A15616" t="s">
        <v>23196</v>
      </c>
      <c r="B15616">
        <v>3762</v>
      </c>
      <c r="C15616" s="3" t="str">
        <f>HYPERLINK("http://www.uniprot.org/uniprot/G7K775","tr|G7K775|G7K775_MEDTR")</f>
        <v>tr|G7K775|G7K775_MEDTR</v>
      </c>
      <c r="D15616" t="s">
        <v>23197</v>
      </c>
      <c r="E15616">
        <v>78.94</v>
      </c>
      <c r="F15616">
        <v>1254</v>
      </c>
      <c r="G15616">
        <v>264</v>
      </c>
      <c r="H15616">
        <v>13</v>
      </c>
      <c r="I15616">
        <v>4</v>
      </c>
      <c r="J15616">
        <v>3726</v>
      </c>
      <c r="K15616">
        <v>1</v>
      </c>
      <c r="L15616">
        <v>38</v>
      </c>
      <c r="M15616">
        <v>1284</v>
      </c>
      <c r="N15616" t="s">
        <v>18</v>
      </c>
      <c r="O15616">
        <v>0</v>
      </c>
      <c r="P15616">
        <v>5037</v>
      </c>
    </row>
    <row r="15617" spans="1:16" x14ac:dyDescent="0.25">
      <c r="A15617" t="s">
        <v>23198</v>
      </c>
      <c r="B15617">
        <v>633</v>
      </c>
      <c r="C15617" s="3" t="str">
        <f>HYPERLINK("http://www.uniprot.org/uniprot/G7KTN7","tr|G7KTN7|G7KTN7_MEDTR")</f>
        <v>tr|G7KTN7|G7KTN7_MEDTR</v>
      </c>
      <c r="D15617" t="s">
        <v>23199</v>
      </c>
      <c r="E15617">
        <v>78.239999999999995</v>
      </c>
      <c r="F15617">
        <v>216</v>
      </c>
      <c r="G15617">
        <v>47</v>
      </c>
      <c r="H15617">
        <v>6</v>
      </c>
      <c r="I15617">
        <v>1</v>
      </c>
      <c r="J15617">
        <v>630</v>
      </c>
      <c r="K15617">
        <v>1</v>
      </c>
      <c r="L15617">
        <v>1</v>
      </c>
      <c r="M15617">
        <v>216</v>
      </c>
      <c r="N15617" t="s">
        <v>18</v>
      </c>
      <c r="O15617" s="1">
        <v>3.6602599999999998E-82</v>
      </c>
      <c r="P15617">
        <v>792</v>
      </c>
    </row>
    <row r="15618" spans="1:16" x14ac:dyDescent="0.25">
      <c r="A15618" t="s">
        <v>23200</v>
      </c>
      <c r="B15618">
        <v>2403</v>
      </c>
      <c r="C15618" s="3" t="str">
        <f>HYPERLINK("http://www.uniprot.org/uniprot/I1N8F7","tr|I1N8F7|I1N8F7_SOYBN")</f>
        <v>tr|I1N8F7|I1N8F7_SOYBN</v>
      </c>
      <c r="D15618" t="s">
        <v>71</v>
      </c>
      <c r="E15618">
        <v>61.11</v>
      </c>
      <c r="F15618">
        <v>841</v>
      </c>
      <c r="G15618">
        <v>327</v>
      </c>
      <c r="H15618">
        <v>41</v>
      </c>
      <c r="I15618">
        <v>1</v>
      </c>
      <c r="J15618">
        <v>2400</v>
      </c>
      <c r="K15618">
        <v>1</v>
      </c>
      <c r="L15618">
        <v>1</v>
      </c>
      <c r="M15618">
        <v>827</v>
      </c>
      <c r="N15618" t="s">
        <v>18</v>
      </c>
      <c r="O15618">
        <v>0</v>
      </c>
      <c r="P15618">
        <v>2449</v>
      </c>
    </row>
    <row r="15619" spans="1:16" x14ac:dyDescent="0.25">
      <c r="A15619" t="s">
        <v>23201</v>
      </c>
      <c r="B15619">
        <v>2274</v>
      </c>
      <c r="C15619" s="3" t="str">
        <f>HYPERLINK("http://www.uniprot.org/uniprot/G8DCY4","tr|G8DCY4|G8DCY4_PHAVU")</f>
        <v>tr|G8DCY4|G8DCY4_PHAVU</v>
      </c>
      <c r="D15619" t="s">
        <v>1086</v>
      </c>
      <c r="E15619">
        <v>82.16</v>
      </c>
      <c r="F15619">
        <v>757</v>
      </c>
      <c r="G15619">
        <v>135</v>
      </c>
      <c r="H15619">
        <v>0</v>
      </c>
      <c r="I15619">
        <v>1</v>
      </c>
      <c r="J15619">
        <v>2271</v>
      </c>
      <c r="K15619">
        <v>1</v>
      </c>
      <c r="L15619">
        <v>528</v>
      </c>
      <c r="M15619">
        <v>1225</v>
      </c>
      <c r="N15619" t="s">
        <v>18</v>
      </c>
      <c r="O15619">
        <v>0</v>
      </c>
      <c r="P15619">
        <v>3173</v>
      </c>
    </row>
    <row r="15620" spans="1:16" x14ac:dyDescent="0.25">
      <c r="A15620" t="s">
        <v>23202</v>
      </c>
      <c r="B15620">
        <v>1191</v>
      </c>
      <c r="C15620" s="3" t="str">
        <f>HYPERLINK("http://www.uniprot.org/uniprot/G7ICZ5","tr|G7ICZ5|G7ICZ5_MEDTR")</f>
        <v>tr|G7ICZ5|G7ICZ5_MEDTR</v>
      </c>
      <c r="D15620" t="s">
        <v>23203</v>
      </c>
      <c r="E15620">
        <v>88.38</v>
      </c>
      <c r="F15620">
        <v>396</v>
      </c>
      <c r="G15620">
        <v>46</v>
      </c>
      <c r="H15620">
        <v>0</v>
      </c>
      <c r="I15620">
        <v>1</v>
      </c>
      <c r="J15620">
        <v>1188</v>
      </c>
      <c r="K15620">
        <v>1</v>
      </c>
      <c r="L15620">
        <v>271</v>
      </c>
      <c r="M15620">
        <v>666</v>
      </c>
      <c r="N15620" t="s">
        <v>18</v>
      </c>
      <c r="O15620">
        <v>0</v>
      </c>
      <c r="P15620">
        <v>1812</v>
      </c>
    </row>
    <row r="15621" spans="1:16" x14ac:dyDescent="0.25">
      <c r="A15621" t="s">
        <v>23204</v>
      </c>
      <c r="B15621">
        <v>1530</v>
      </c>
      <c r="C15621" s="3" t="str">
        <f>HYPERLINK("http://www.uniprot.org/uniprot/I1LCX5","tr|I1LCX5|I1LCX5_SOYBN")</f>
        <v>tr|I1LCX5|I1LCX5_SOYBN</v>
      </c>
      <c r="D15621" t="s">
        <v>71</v>
      </c>
      <c r="E15621">
        <v>75.67</v>
      </c>
      <c r="F15621">
        <v>596</v>
      </c>
      <c r="G15621">
        <v>145</v>
      </c>
      <c r="H15621">
        <v>87</v>
      </c>
      <c r="I15621">
        <v>1</v>
      </c>
      <c r="J15621">
        <v>1527</v>
      </c>
      <c r="K15621">
        <v>1</v>
      </c>
      <c r="L15621">
        <v>1</v>
      </c>
      <c r="M15621">
        <v>596</v>
      </c>
      <c r="N15621" t="s">
        <v>18</v>
      </c>
      <c r="O15621">
        <v>0</v>
      </c>
      <c r="P15621">
        <v>2202</v>
      </c>
    </row>
    <row r="15622" spans="1:16" x14ac:dyDescent="0.25">
      <c r="A15622" t="s">
        <v>23205</v>
      </c>
      <c r="B15622">
        <v>3537</v>
      </c>
      <c r="C15622" s="3" t="str">
        <f>HYPERLINK("http://www.uniprot.org/uniprot/K7M8L9","tr|K7M8L9|K7M8L9_SOYBN")</f>
        <v>tr|K7M8L9|K7M8L9_SOYBN</v>
      </c>
      <c r="D15622" t="s">
        <v>28</v>
      </c>
      <c r="E15622">
        <v>83.16</v>
      </c>
      <c r="F15622">
        <v>1212</v>
      </c>
      <c r="G15622">
        <v>204</v>
      </c>
      <c r="H15622">
        <v>34</v>
      </c>
      <c r="I15622">
        <v>1</v>
      </c>
      <c r="J15622">
        <v>3534</v>
      </c>
      <c r="K15622">
        <v>1</v>
      </c>
      <c r="L15622">
        <v>1</v>
      </c>
      <c r="M15622">
        <v>1203</v>
      </c>
      <c r="N15622" t="s">
        <v>18</v>
      </c>
      <c r="O15622">
        <v>0</v>
      </c>
      <c r="P15622">
        <v>5037</v>
      </c>
    </row>
    <row r="15623" spans="1:16" x14ac:dyDescent="0.25">
      <c r="A15623" t="s">
        <v>23206</v>
      </c>
      <c r="B15623">
        <v>666</v>
      </c>
      <c r="C15623" s="3" t="str">
        <f>HYPERLINK("http://www.uniprot.org/uniprot/G7J4K7","tr|G7J4K7|G7J4K7_MEDTR")</f>
        <v>tr|G7J4K7|G7J4K7_MEDTR</v>
      </c>
      <c r="D15623" t="s">
        <v>23207</v>
      </c>
      <c r="E15623">
        <v>54.37</v>
      </c>
      <c r="F15623">
        <v>217</v>
      </c>
      <c r="G15623">
        <v>99</v>
      </c>
      <c r="H15623">
        <v>0</v>
      </c>
      <c r="I15623">
        <v>1</v>
      </c>
      <c r="J15623">
        <v>651</v>
      </c>
      <c r="K15623">
        <v>1</v>
      </c>
      <c r="L15623">
        <v>1</v>
      </c>
      <c r="M15623">
        <v>217</v>
      </c>
      <c r="N15623" t="s">
        <v>18</v>
      </c>
      <c r="O15623" s="1">
        <v>1.4380300000000001E-50</v>
      </c>
      <c r="P15623">
        <v>520</v>
      </c>
    </row>
    <row r="15624" spans="1:16" x14ac:dyDescent="0.25">
      <c r="A15624" t="s">
        <v>23208</v>
      </c>
      <c r="B15624">
        <v>522</v>
      </c>
      <c r="C15624" s="3" t="str">
        <f>HYPERLINK("http://www.uniprot.org/uniprot/G7J5Y0","tr|G7J5Y0|G7J5Y0_MEDTR")</f>
        <v>tr|G7J5Y0|G7J5Y0_MEDTR</v>
      </c>
      <c r="D15624" t="s">
        <v>23209</v>
      </c>
      <c r="E15624">
        <v>72.12</v>
      </c>
      <c r="F15624">
        <v>165</v>
      </c>
      <c r="G15624">
        <v>46</v>
      </c>
      <c r="H15624">
        <v>1</v>
      </c>
      <c r="I15624">
        <v>25</v>
      </c>
      <c r="J15624">
        <v>516</v>
      </c>
      <c r="K15624">
        <v>1</v>
      </c>
      <c r="L15624">
        <v>4</v>
      </c>
      <c r="M15624">
        <v>166</v>
      </c>
      <c r="N15624" t="s">
        <v>18</v>
      </c>
      <c r="O15624" s="1">
        <v>2.9176799999999999E-58</v>
      </c>
      <c r="P15624">
        <v>584</v>
      </c>
    </row>
    <row r="15625" spans="1:16" x14ac:dyDescent="0.25">
      <c r="A15625" t="s">
        <v>23210</v>
      </c>
      <c r="B15625">
        <v>2424</v>
      </c>
      <c r="C15625" s="3" t="str">
        <f>HYPERLINK("http://www.uniprot.org/uniprot/K7MQB0","tr|K7MQB0|K7MQB0_SOYBN")</f>
        <v>tr|K7MQB0|K7MQB0_SOYBN</v>
      </c>
      <c r="D15625" t="s">
        <v>117</v>
      </c>
      <c r="E15625">
        <v>76.459999999999994</v>
      </c>
      <c r="F15625">
        <v>820</v>
      </c>
      <c r="G15625">
        <v>193</v>
      </c>
      <c r="H15625">
        <v>13</v>
      </c>
      <c r="I15625">
        <v>1</v>
      </c>
      <c r="J15625">
        <v>2421</v>
      </c>
      <c r="K15625">
        <v>1</v>
      </c>
      <c r="L15625">
        <v>1</v>
      </c>
      <c r="M15625">
        <v>792</v>
      </c>
      <c r="N15625" t="s">
        <v>18</v>
      </c>
      <c r="O15625">
        <v>0</v>
      </c>
      <c r="P15625">
        <v>3013</v>
      </c>
    </row>
    <row r="15626" spans="1:16" x14ac:dyDescent="0.25">
      <c r="A15626" t="s">
        <v>23211</v>
      </c>
      <c r="B15626">
        <v>1851</v>
      </c>
      <c r="C15626" s="3" t="str">
        <f>HYPERLINK("http://www.uniprot.org/uniprot/I1MHP5","tr|I1MHP5|I1MHP5_SOYBN")</f>
        <v>tr|I1MHP5|I1MHP5_SOYBN</v>
      </c>
      <c r="D15626" t="s">
        <v>28</v>
      </c>
      <c r="E15626">
        <v>27.85</v>
      </c>
      <c r="F15626">
        <v>420</v>
      </c>
      <c r="G15626">
        <v>303</v>
      </c>
      <c r="H15626">
        <v>42</v>
      </c>
      <c r="I15626">
        <v>151</v>
      </c>
      <c r="J15626">
        <v>1284</v>
      </c>
      <c r="K15626">
        <v>1</v>
      </c>
      <c r="L15626">
        <v>1057</v>
      </c>
      <c r="M15626">
        <v>1470</v>
      </c>
      <c r="N15626" t="s">
        <v>18</v>
      </c>
      <c r="O15626" s="1">
        <v>2.30072E-30</v>
      </c>
      <c r="P15626">
        <v>352</v>
      </c>
    </row>
    <row r="15627" spans="1:16" x14ac:dyDescent="0.25">
      <c r="A15627" t="s">
        <v>23212</v>
      </c>
      <c r="B15627">
        <v>1008</v>
      </c>
      <c r="C15627" s="3" t="str">
        <f>HYPERLINK("http://www.uniprot.org/uniprot/G7JHH2","tr|G7JHH2|G7JHH2_MEDTR")</f>
        <v>tr|G7JHH2|G7JHH2_MEDTR</v>
      </c>
      <c r="D15627" t="s">
        <v>23213</v>
      </c>
      <c r="E15627">
        <v>43.42</v>
      </c>
      <c r="F15627">
        <v>350</v>
      </c>
      <c r="G15627">
        <v>198</v>
      </c>
      <c r="H15627">
        <v>15</v>
      </c>
      <c r="I15627">
        <v>1</v>
      </c>
      <c r="J15627">
        <v>1005</v>
      </c>
      <c r="K15627">
        <v>1</v>
      </c>
      <c r="L15627">
        <v>169</v>
      </c>
      <c r="M15627">
        <v>450</v>
      </c>
      <c r="N15627" t="s">
        <v>18</v>
      </c>
      <c r="O15627" s="1">
        <v>1.65369E-46</v>
      </c>
      <c r="P15627">
        <v>488</v>
      </c>
    </row>
    <row r="15628" spans="1:16" x14ac:dyDescent="0.25">
      <c r="A15628" t="s">
        <v>23214</v>
      </c>
      <c r="B15628">
        <v>1341</v>
      </c>
      <c r="C15628" s="3" t="str">
        <f>HYPERLINK("http://www.uniprot.org/uniprot/G7JEW2","tr|G7JEW2|G7JEW2_MEDTR")</f>
        <v>tr|G7JEW2|G7JEW2_MEDTR</v>
      </c>
      <c r="D15628" t="s">
        <v>23215</v>
      </c>
      <c r="E15628">
        <v>79.14</v>
      </c>
      <c r="F15628">
        <v>446</v>
      </c>
      <c r="G15628">
        <v>93</v>
      </c>
      <c r="H15628">
        <v>0</v>
      </c>
      <c r="I15628">
        <v>1</v>
      </c>
      <c r="J15628">
        <v>1338</v>
      </c>
      <c r="K15628">
        <v>1</v>
      </c>
      <c r="L15628">
        <v>1</v>
      </c>
      <c r="M15628">
        <v>443</v>
      </c>
      <c r="N15628" t="s">
        <v>18</v>
      </c>
      <c r="O15628">
        <v>0</v>
      </c>
      <c r="P15628">
        <v>1868</v>
      </c>
    </row>
    <row r="15629" spans="1:16" x14ac:dyDescent="0.25">
      <c r="A15629" t="s">
        <v>23216</v>
      </c>
      <c r="B15629">
        <v>531</v>
      </c>
      <c r="C15629" s="3" t="str">
        <f>HYPERLINK("http://www.uniprot.org/uniprot/G7LIR5","tr|G7LIR5|G7LIR5_MEDTR")</f>
        <v>tr|G7LIR5|G7LIR5_MEDTR</v>
      </c>
      <c r="D15629" t="s">
        <v>23217</v>
      </c>
      <c r="E15629">
        <v>59.88</v>
      </c>
      <c r="F15629">
        <v>177</v>
      </c>
      <c r="G15629">
        <v>71</v>
      </c>
      <c r="H15629">
        <v>2</v>
      </c>
      <c r="I15629">
        <v>1</v>
      </c>
      <c r="J15629">
        <v>525</v>
      </c>
      <c r="K15629">
        <v>1</v>
      </c>
      <c r="L15629">
        <v>1</v>
      </c>
      <c r="M15629">
        <v>177</v>
      </c>
      <c r="N15629" t="s">
        <v>18</v>
      </c>
      <c r="O15629" s="1">
        <v>1.98216E-54</v>
      </c>
      <c r="P15629">
        <v>551</v>
      </c>
    </row>
    <row r="15630" spans="1:16" x14ac:dyDescent="0.25">
      <c r="A15630" t="s">
        <v>23218</v>
      </c>
      <c r="B15630">
        <v>1782</v>
      </c>
      <c r="C15630" s="3" t="str">
        <f>HYPERLINK("http://www.uniprot.org/uniprot/G7JS35","tr|G7JS35|G7JS35_MEDTR")</f>
        <v>tr|G7JS35|G7JS35_MEDTR</v>
      </c>
      <c r="D15630" t="s">
        <v>23219</v>
      </c>
      <c r="E15630">
        <v>71.81</v>
      </c>
      <c r="F15630">
        <v>596</v>
      </c>
      <c r="G15630">
        <v>168</v>
      </c>
      <c r="H15630">
        <v>4</v>
      </c>
      <c r="I15630">
        <v>1</v>
      </c>
      <c r="J15630">
        <v>1776</v>
      </c>
      <c r="K15630">
        <v>1</v>
      </c>
      <c r="L15630">
        <v>1</v>
      </c>
      <c r="M15630">
        <v>594</v>
      </c>
      <c r="N15630" t="s">
        <v>18</v>
      </c>
      <c r="O15630">
        <v>0</v>
      </c>
      <c r="P15630">
        <v>2253</v>
      </c>
    </row>
    <row r="15631" spans="1:16" x14ac:dyDescent="0.25">
      <c r="A15631" t="s">
        <v>23220</v>
      </c>
      <c r="B15631">
        <v>1809</v>
      </c>
      <c r="C15631" s="3" t="str">
        <f>HYPERLINK("http://www.uniprot.org/uniprot/K7L7N1","tr|K7L7N1|K7L7N1_SOYBN")</f>
        <v>tr|K7L7N1|K7L7N1_SOYBN</v>
      </c>
      <c r="D15631" t="s">
        <v>23221</v>
      </c>
      <c r="E15631">
        <v>79.209999999999994</v>
      </c>
      <c r="F15631">
        <v>611</v>
      </c>
      <c r="G15631">
        <v>127</v>
      </c>
      <c r="H15631">
        <v>9</v>
      </c>
      <c r="I15631">
        <v>1</v>
      </c>
      <c r="J15631">
        <v>1806</v>
      </c>
      <c r="K15631">
        <v>1</v>
      </c>
      <c r="L15631">
        <v>137</v>
      </c>
      <c r="M15631">
        <v>747</v>
      </c>
      <c r="N15631" t="s">
        <v>18</v>
      </c>
      <c r="O15631">
        <v>0</v>
      </c>
      <c r="P15631">
        <v>2651</v>
      </c>
    </row>
    <row r="15632" spans="1:16" x14ac:dyDescent="0.25">
      <c r="A15632" t="s">
        <v>23222</v>
      </c>
      <c r="B15632">
        <v>1728</v>
      </c>
      <c r="C15632" s="3" t="str">
        <f>HYPERLINK("http://www.uniprot.org/uniprot/I1L2E9","tr|I1L2E9|I1L2E9_SOYBN")</f>
        <v>tr|I1L2E9|I1L2E9_SOYBN</v>
      </c>
      <c r="D15632" t="s">
        <v>28</v>
      </c>
      <c r="E15632">
        <v>74.39</v>
      </c>
      <c r="F15632">
        <v>410</v>
      </c>
      <c r="G15632">
        <v>105</v>
      </c>
      <c r="H15632">
        <v>17</v>
      </c>
      <c r="I15632">
        <v>1</v>
      </c>
      <c r="J15632">
        <v>1179</v>
      </c>
      <c r="K15632">
        <v>1</v>
      </c>
      <c r="L15632">
        <v>1</v>
      </c>
      <c r="M15632">
        <v>410</v>
      </c>
      <c r="N15632" t="s">
        <v>18</v>
      </c>
      <c r="O15632" s="1">
        <v>1.0093E-165</v>
      </c>
      <c r="P15632">
        <v>1519</v>
      </c>
    </row>
    <row r="15633" spans="1:16" x14ac:dyDescent="0.25">
      <c r="A15633" t="s">
        <v>23223</v>
      </c>
      <c r="B15633">
        <v>1566</v>
      </c>
      <c r="C15633" s="3" t="str">
        <f>HYPERLINK("http://www.uniprot.org/uniprot/Q38JF2","tr|Q38JF2|Q38JF2_MEDSA")</f>
        <v>tr|Q38JF2|Q38JF2_MEDSA</v>
      </c>
      <c r="D15633" t="s">
        <v>23224</v>
      </c>
      <c r="E15633">
        <v>85.41</v>
      </c>
      <c r="F15633">
        <v>521</v>
      </c>
      <c r="G15633">
        <v>76</v>
      </c>
      <c r="H15633">
        <v>0</v>
      </c>
      <c r="I15633">
        <v>1</v>
      </c>
      <c r="J15633">
        <v>1563</v>
      </c>
      <c r="K15633">
        <v>1</v>
      </c>
      <c r="L15633">
        <v>1</v>
      </c>
      <c r="M15633">
        <v>518</v>
      </c>
      <c r="N15633" t="s">
        <v>18</v>
      </c>
      <c r="O15633">
        <v>0</v>
      </c>
      <c r="P15633">
        <v>2328</v>
      </c>
    </row>
    <row r="15634" spans="1:16" x14ac:dyDescent="0.25">
      <c r="A15634" t="s">
        <v>23225</v>
      </c>
      <c r="B15634">
        <v>2022</v>
      </c>
      <c r="C15634" s="3" t="str">
        <f>HYPERLINK("http://www.uniprot.org/uniprot/G7K983","tr|G7K983|G7K983_MEDTR")</f>
        <v>tr|G7K983|G7K983_MEDTR</v>
      </c>
      <c r="D15634" t="s">
        <v>23226</v>
      </c>
      <c r="E15634">
        <v>88.67</v>
      </c>
      <c r="F15634">
        <v>671</v>
      </c>
      <c r="G15634">
        <v>76</v>
      </c>
      <c r="H15634">
        <v>0</v>
      </c>
      <c r="I15634">
        <v>1</v>
      </c>
      <c r="J15634">
        <v>2013</v>
      </c>
      <c r="K15634">
        <v>1</v>
      </c>
      <c r="L15634">
        <v>97</v>
      </c>
      <c r="M15634">
        <v>763</v>
      </c>
      <c r="N15634" t="s">
        <v>18</v>
      </c>
      <c r="O15634">
        <v>0</v>
      </c>
      <c r="P15634">
        <v>3102</v>
      </c>
    </row>
    <row r="15635" spans="1:16" x14ac:dyDescent="0.25">
      <c r="A15635" t="s">
        <v>23227</v>
      </c>
      <c r="B15635">
        <v>2661</v>
      </c>
      <c r="C15635" s="3" t="str">
        <f>HYPERLINK("http://www.uniprot.org/uniprot/A5B9Y9","tr|A5B9Y9|A5B9Y9_VITVI")</f>
        <v>tr|A5B9Y9|A5B9Y9_VITVI</v>
      </c>
      <c r="D15635" t="s">
        <v>6530</v>
      </c>
      <c r="E15635">
        <v>61.2</v>
      </c>
      <c r="F15635">
        <v>843</v>
      </c>
      <c r="G15635">
        <v>327</v>
      </c>
      <c r="H15635">
        <v>3</v>
      </c>
      <c r="I15635">
        <v>106</v>
      </c>
      <c r="J15635">
        <v>2625</v>
      </c>
      <c r="K15635">
        <v>1</v>
      </c>
      <c r="L15635">
        <v>873</v>
      </c>
      <c r="M15635">
        <v>1682</v>
      </c>
      <c r="N15635" t="s">
        <v>18</v>
      </c>
      <c r="O15635">
        <v>0</v>
      </c>
      <c r="P15635">
        <v>2605</v>
      </c>
    </row>
    <row r="15636" spans="1:16" x14ac:dyDescent="0.25">
      <c r="A15636" t="s">
        <v>23228</v>
      </c>
      <c r="B15636">
        <v>1194</v>
      </c>
      <c r="C15636" s="3" t="str">
        <f>HYPERLINK("http://www.uniprot.org/uniprot/I3SB75","tr|I3SB75|I3SB75_MEDTR")</f>
        <v>tr|I3SB75|I3SB75_MEDTR</v>
      </c>
      <c r="D15636" t="s">
        <v>23229</v>
      </c>
      <c r="E15636">
        <v>94.2</v>
      </c>
      <c r="F15636">
        <v>397</v>
      </c>
      <c r="G15636">
        <v>23</v>
      </c>
      <c r="H15636">
        <v>0</v>
      </c>
      <c r="I15636">
        <v>1</v>
      </c>
      <c r="J15636">
        <v>1191</v>
      </c>
      <c r="K15636">
        <v>1</v>
      </c>
      <c r="L15636">
        <v>1</v>
      </c>
      <c r="M15636">
        <v>397</v>
      </c>
      <c r="N15636" t="s">
        <v>18</v>
      </c>
      <c r="O15636">
        <v>0</v>
      </c>
      <c r="P15636">
        <v>2042</v>
      </c>
    </row>
    <row r="15637" spans="1:16" x14ac:dyDescent="0.25">
      <c r="A15637" t="s">
        <v>23230</v>
      </c>
      <c r="B15637">
        <v>537</v>
      </c>
      <c r="C15637" s="3" t="str">
        <f>HYPERLINK("http://www.uniprot.org/uniprot/K7K5W6","tr|K7K5W6|K7K5W6_SOYBN")</f>
        <v>tr|K7K5W6|K7K5W6_SOYBN</v>
      </c>
      <c r="D15637" t="s">
        <v>28</v>
      </c>
      <c r="E15637">
        <v>48.26</v>
      </c>
      <c r="F15637">
        <v>230</v>
      </c>
      <c r="G15637">
        <v>119</v>
      </c>
      <c r="H15637">
        <v>52</v>
      </c>
      <c r="I15637">
        <v>1</v>
      </c>
      <c r="J15637">
        <v>534</v>
      </c>
      <c r="K15637">
        <v>1</v>
      </c>
      <c r="L15637">
        <v>84</v>
      </c>
      <c r="M15637">
        <v>312</v>
      </c>
      <c r="N15637" t="s">
        <v>18</v>
      </c>
      <c r="O15637" s="1">
        <v>3.9505799999999999E-55</v>
      </c>
      <c r="P15637">
        <v>557</v>
      </c>
    </row>
    <row r="15638" spans="1:16" x14ac:dyDescent="0.25">
      <c r="A15638" t="s">
        <v>23231</v>
      </c>
      <c r="B15638">
        <v>939</v>
      </c>
      <c r="C15638" s="3" t="str">
        <f>HYPERLINK("http://www.uniprot.org/uniprot/K7MNX2","tr|K7MNX2|K7MNX2_SOYBN")</f>
        <v>tr|K7MNX2|K7MNX2_SOYBN</v>
      </c>
      <c r="D15638" t="s">
        <v>28</v>
      </c>
      <c r="E15638">
        <v>26.54</v>
      </c>
      <c r="F15638">
        <v>113</v>
      </c>
      <c r="G15638">
        <v>83</v>
      </c>
      <c r="H15638">
        <v>2</v>
      </c>
      <c r="I15638">
        <v>175</v>
      </c>
      <c r="J15638">
        <v>507</v>
      </c>
      <c r="K15638">
        <v>1</v>
      </c>
      <c r="L15638">
        <v>402</v>
      </c>
      <c r="M15638">
        <v>514</v>
      </c>
      <c r="N15638" t="s">
        <v>18</v>
      </c>
      <c r="O15638" s="1">
        <v>8.4289500000000001E-10</v>
      </c>
      <c r="P15638">
        <v>171</v>
      </c>
    </row>
    <row r="15639" spans="1:16" x14ac:dyDescent="0.25">
      <c r="A15639" t="s">
        <v>23232</v>
      </c>
      <c r="B15639">
        <v>357</v>
      </c>
      <c r="C15639" s="3" t="str">
        <f>HYPERLINK("http://www.uniprot.org/uniprot/I1M107","tr|I1M107|I1M107_SOYBN")</f>
        <v>tr|I1M107|I1M107_SOYBN</v>
      </c>
      <c r="D15639" t="s">
        <v>28</v>
      </c>
      <c r="E15639">
        <v>60.48</v>
      </c>
      <c r="F15639">
        <v>124</v>
      </c>
      <c r="G15639">
        <v>49</v>
      </c>
      <c r="H15639">
        <v>6</v>
      </c>
      <c r="I15639">
        <v>1</v>
      </c>
      <c r="J15639">
        <v>354</v>
      </c>
      <c r="K15639">
        <v>1</v>
      </c>
      <c r="L15639">
        <v>1</v>
      </c>
      <c r="M15639">
        <v>124</v>
      </c>
      <c r="N15639" t="s">
        <v>18</v>
      </c>
      <c r="O15639" s="1">
        <v>8.9677199999999996E-31</v>
      </c>
      <c r="P15639">
        <v>347</v>
      </c>
    </row>
    <row r="15640" spans="1:16" x14ac:dyDescent="0.25">
      <c r="A15640" t="s">
        <v>23233</v>
      </c>
      <c r="B15640">
        <v>2049</v>
      </c>
      <c r="C15640" s="3" t="str">
        <f>HYPERLINK("http://www.uniprot.org/uniprot/G7IKY6","tr|G7IKY6|G7IKY6_MEDTR")</f>
        <v>tr|G7IKY6|G7IKY6_MEDTR</v>
      </c>
      <c r="D15640" t="s">
        <v>23126</v>
      </c>
      <c r="E15640">
        <v>50.07</v>
      </c>
      <c r="F15640">
        <v>703</v>
      </c>
      <c r="G15640">
        <v>351</v>
      </c>
      <c r="H15640">
        <v>33</v>
      </c>
      <c r="I15640">
        <v>37</v>
      </c>
      <c r="J15640">
        <v>2046</v>
      </c>
      <c r="K15640">
        <v>1</v>
      </c>
      <c r="L15640">
        <v>6</v>
      </c>
      <c r="M15640">
        <v>659</v>
      </c>
      <c r="N15640" t="s">
        <v>18</v>
      </c>
      <c r="O15640" s="1">
        <v>7.2738300000000004E-174</v>
      </c>
      <c r="P15640">
        <v>1590</v>
      </c>
    </row>
    <row r="15641" spans="1:16" x14ac:dyDescent="0.25">
      <c r="A15641" t="s">
        <v>23234</v>
      </c>
      <c r="B15641">
        <v>591</v>
      </c>
      <c r="C15641" s="3" t="str">
        <f>HYPERLINK("http://www.uniprot.org/uniprot/G7JRR2","tr|G7JRR2|G7JRR2_MEDTR")</f>
        <v>tr|G7JRR2|G7JRR2_MEDTR</v>
      </c>
      <c r="D15641" t="s">
        <v>5647</v>
      </c>
      <c r="E15641">
        <v>38.04</v>
      </c>
      <c r="F15641">
        <v>205</v>
      </c>
      <c r="G15641">
        <v>127</v>
      </c>
      <c r="H15641">
        <v>19</v>
      </c>
      <c r="I15641">
        <v>1</v>
      </c>
      <c r="J15641">
        <v>558</v>
      </c>
      <c r="K15641">
        <v>1</v>
      </c>
      <c r="L15641">
        <v>29</v>
      </c>
      <c r="M15641">
        <v>231</v>
      </c>
      <c r="N15641" t="s">
        <v>18</v>
      </c>
      <c r="O15641" s="1">
        <v>1.99159E-17</v>
      </c>
      <c r="P15641">
        <v>233</v>
      </c>
    </row>
    <row r="15642" spans="1:16" x14ac:dyDescent="0.25">
      <c r="A15642" t="s">
        <v>23235</v>
      </c>
      <c r="B15642">
        <v>627</v>
      </c>
      <c r="C15642" s="3" t="str">
        <f>HYPERLINK("http://www.uniprot.org/uniprot/G7K772","tr|G7K772|G7K772_MEDTR")</f>
        <v>tr|G7K772|G7K772_MEDTR</v>
      </c>
      <c r="D15642" t="s">
        <v>23236</v>
      </c>
      <c r="E15642">
        <v>79.62</v>
      </c>
      <c r="F15642">
        <v>211</v>
      </c>
      <c r="G15642">
        <v>43</v>
      </c>
      <c r="H15642">
        <v>3</v>
      </c>
      <c r="I15642">
        <v>1</v>
      </c>
      <c r="J15642">
        <v>624</v>
      </c>
      <c r="K15642">
        <v>1</v>
      </c>
      <c r="L15642">
        <v>1</v>
      </c>
      <c r="M15642">
        <v>205</v>
      </c>
      <c r="N15642" t="s">
        <v>18</v>
      </c>
      <c r="O15642" s="1">
        <v>7.1703000000000007E-83</v>
      </c>
      <c r="P15642">
        <v>798</v>
      </c>
    </row>
    <row r="15643" spans="1:16" x14ac:dyDescent="0.25">
      <c r="A15643" t="s">
        <v>23237</v>
      </c>
      <c r="B15643">
        <v>357</v>
      </c>
      <c r="C15643" s="3" t="str">
        <f>HYPERLINK("http://www.uniprot.org/uniprot/G7I2H0","tr|G7I2H0|G7I2H0_MEDTR")</f>
        <v>tr|G7I2H0|G7I2H0_MEDTR</v>
      </c>
      <c r="D15643" t="s">
        <v>144</v>
      </c>
      <c r="E15643">
        <v>47.43</v>
      </c>
      <c r="F15643">
        <v>78</v>
      </c>
      <c r="G15643">
        <v>41</v>
      </c>
      <c r="H15643">
        <v>0</v>
      </c>
      <c r="I15643">
        <v>121</v>
      </c>
      <c r="J15643">
        <v>354</v>
      </c>
      <c r="K15643">
        <v>1</v>
      </c>
      <c r="L15643">
        <v>50</v>
      </c>
      <c r="M15643">
        <v>127</v>
      </c>
      <c r="N15643" t="s">
        <v>18</v>
      </c>
      <c r="O15643" s="1">
        <v>1.03081E-10</v>
      </c>
      <c r="P15643">
        <v>174</v>
      </c>
    </row>
    <row r="15644" spans="1:16" x14ac:dyDescent="0.25">
      <c r="A15644" t="s">
        <v>23238</v>
      </c>
      <c r="B15644">
        <v>1503</v>
      </c>
      <c r="C15644" s="3" t="str">
        <f>HYPERLINK("http://www.uniprot.org/uniprot/G7KTN8","tr|G7KTN8|G7KTN8_MEDTR")</f>
        <v>tr|G7KTN8|G7KTN8_MEDTR</v>
      </c>
      <c r="D15644" t="s">
        <v>23239</v>
      </c>
      <c r="E15644">
        <v>81.94</v>
      </c>
      <c r="F15644">
        <v>493</v>
      </c>
      <c r="G15644">
        <v>89</v>
      </c>
      <c r="H15644">
        <v>0</v>
      </c>
      <c r="I15644">
        <v>1</v>
      </c>
      <c r="J15644">
        <v>1479</v>
      </c>
      <c r="K15644">
        <v>1</v>
      </c>
      <c r="L15644">
        <v>14</v>
      </c>
      <c r="M15644">
        <v>505</v>
      </c>
      <c r="N15644" t="s">
        <v>18</v>
      </c>
      <c r="O15644">
        <v>0</v>
      </c>
      <c r="P15644">
        <v>2072</v>
      </c>
    </row>
    <row r="15645" spans="1:16" x14ac:dyDescent="0.25">
      <c r="A15645" t="s">
        <v>23240</v>
      </c>
      <c r="B15645">
        <v>1020</v>
      </c>
      <c r="C15645" s="3" t="str">
        <f>HYPERLINK("http://www.uniprot.org/uniprot/G7IIU2","tr|G7IIU2|G7IIU2_MEDTR")</f>
        <v>tr|G7IIU2|G7IIU2_MEDTR</v>
      </c>
      <c r="D15645" t="s">
        <v>23241</v>
      </c>
      <c r="E15645">
        <v>82.89</v>
      </c>
      <c r="F15645">
        <v>339</v>
      </c>
      <c r="G15645">
        <v>58</v>
      </c>
      <c r="H15645">
        <v>0</v>
      </c>
      <c r="I15645">
        <v>1</v>
      </c>
      <c r="J15645">
        <v>1017</v>
      </c>
      <c r="K15645">
        <v>1</v>
      </c>
      <c r="L15645">
        <v>1</v>
      </c>
      <c r="M15645">
        <v>338</v>
      </c>
      <c r="N15645" t="s">
        <v>18</v>
      </c>
      <c r="O15645" s="1">
        <v>1.8072200000000001E-157</v>
      </c>
      <c r="P15645">
        <v>1445</v>
      </c>
    </row>
    <row r="15646" spans="1:16" x14ac:dyDescent="0.25">
      <c r="A15646" t="s">
        <v>23242</v>
      </c>
      <c r="B15646">
        <v>1797</v>
      </c>
      <c r="C15646" s="3" t="str">
        <f>HYPERLINK("http://www.uniprot.org/uniprot/M5X6N5","tr|M5X6N5|M5X6N5_PRUPE")</f>
        <v>tr|M5X6N5|M5X6N5_PRUPE</v>
      </c>
      <c r="D15646" t="s">
        <v>21209</v>
      </c>
      <c r="E15646">
        <v>24.22</v>
      </c>
      <c r="F15646">
        <v>582</v>
      </c>
      <c r="G15646">
        <v>441</v>
      </c>
      <c r="H15646">
        <v>12</v>
      </c>
      <c r="I15646">
        <v>46</v>
      </c>
      <c r="J15646">
        <v>1755</v>
      </c>
      <c r="K15646">
        <v>1</v>
      </c>
      <c r="L15646">
        <v>53</v>
      </c>
      <c r="M15646">
        <v>594</v>
      </c>
      <c r="N15646" t="s">
        <v>18</v>
      </c>
      <c r="O15646" s="1">
        <v>8.1213499999999997E-33</v>
      </c>
      <c r="P15646">
        <v>373</v>
      </c>
    </row>
    <row r="15647" spans="1:16" x14ac:dyDescent="0.25">
      <c r="A15647" t="s">
        <v>23243</v>
      </c>
      <c r="B15647">
        <v>954</v>
      </c>
      <c r="C15647" s="3" t="str">
        <f>HYPERLINK("http://www.uniprot.org/uniprot/G7IWM9","tr|G7IWM9|G7IWM9_MEDTR")</f>
        <v>tr|G7IWM9|G7IWM9_MEDTR</v>
      </c>
      <c r="D15647" t="s">
        <v>23244</v>
      </c>
      <c r="E15647">
        <v>80.44</v>
      </c>
      <c r="F15647">
        <v>317</v>
      </c>
      <c r="G15647">
        <v>62</v>
      </c>
      <c r="H15647">
        <v>0</v>
      </c>
      <c r="I15647">
        <v>1</v>
      </c>
      <c r="J15647">
        <v>951</v>
      </c>
      <c r="K15647">
        <v>1</v>
      </c>
      <c r="L15647">
        <v>102</v>
      </c>
      <c r="M15647">
        <v>416</v>
      </c>
      <c r="N15647" t="s">
        <v>18</v>
      </c>
      <c r="O15647" s="1">
        <v>3.3955899999999998E-139</v>
      </c>
      <c r="P15647">
        <v>1287</v>
      </c>
    </row>
    <row r="15648" spans="1:16" x14ac:dyDescent="0.25">
      <c r="A15648" t="s">
        <v>23245</v>
      </c>
      <c r="B15648">
        <v>1893</v>
      </c>
      <c r="C15648" s="3" t="str">
        <f>HYPERLINK("http://www.uniprot.org/uniprot/I1NHI3","tr|I1NHI3|I1NHI3_SOYBN")</f>
        <v>tr|I1NHI3|I1NHI3_SOYBN</v>
      </c>
      <c r="D15648" t="s">
        <v>28</v>
      </c>
      <c r="E15648">
        <v>85.26</v>
      </c>
      <c r="F15648">
        <v>631</v>
      </c>
      <c r="G15648">
        <v>93</v>
      </c>
      <c r="H15648">
        <v>1</v>
      </c>
      <c r="I15648">
        <v>1</v>
      </c>
      <c r="J15648">
        <v>1890</v>
      </c>
      <c r="K15648">
        <v>1</v>
      </c>
      <c r="L15648">
        <v>1</v>
      </c>
      <c r="M15648">
        <v>631</v>
      </c>
      <c r="N15648" t="s">
        <v>18</v>
      </c>
      <c r="O15648">
        <v>0</v>
      </c>
      <c r="P15648">
        <v>2711</v>
      </c>
    </row>
    <row r="15649" spans="1:16" x14ac:dyDescent="0.25">
      <c r="A15649" t="s">
        <v>23246</v>
      </c>
      <c r="B15649">
        <v>2052</v>
      </c>
      <c r="C15649" s="3" t="str">
        <f>HYPERLINK("http://www.uniprot.org/uniprot/G7J4K8","tr|G7J4K8|G7J4K8_MEDTR")</f>
        <v>tr|G7J4K8|G7J4K8_MEDTR</v>
      </c>
      <c r="D15649" t="s">
        <v>23247</v>
      </c>
      <c r="E15649">
        <v>80.42</v>
      </c>
      <c r="F15649">
        <v>710</v>
      </c>
      <c r="G15649">
        <v>139</v>
      </c>
      <c r="H15649">
        <v>28</v>
      </c>
      <c r="I15649">
        <v>1</v>
      </c>
      <c r="J15649">
        <v>2046</v>
      </c>
      <c r="K15649">
        <v>1</v>
      </c>
      <c r="L15649">
        <v>1</v>
      </c>
      <c r="M15649">
        <v>705</v>
      </c>
      <c r="N15649" t="s">
        <v>18</v>
      </c>
      <c r="O15649">
        <v>0</v>
      </c>
      <c r="P15649">
        <v>2939</v>
      </c>
    </row>
    <row r="15650" spans="1:16" x14ac:dyDescent="0.25">
      <c r="A15650" t="s">
        <v>23248</v>
      </c>
      <c r="B15650">
        <v>1755</v>
      </c>
      <c r="C15650" s="3" t="str">
        <f>HYPERLINK("http://www.uniprot.org/uniprot/G7J5X9","tr|G7J5X9|G7J5X9_MEDTR")</f>
        <v>tr|G7J5X9|G7J5X9_MEDTR</v>
      </c>
      <c r="D15650" t="s">
        <v>23249</v>
      </c>
      <c r="E15650">
        <v>85.78</v>
      </c>
      <c r="F15650">
        <v>584</v>
      </c>
      <c r="G15650">
        <v>83</v>
      </c>
      <c r="H15650">
        <v>0</v>
      </c>
      <c r="I15650">
        <v>1</v>
      </c>
      <c r="J15650">
        <v>1752</v>
      </c>
      <c r="K15650">
        <v>1</v>
      </c>
      <c r="L15650">
        <v>1</v>
      </c>
      <c r="M15650">
        <v>583</v>
      </c>
      <c r="N15650" t="s">
        <v>18</v>
      </c>
      <c r="O15650">
        <v>0</v>
      </c>
      <c r="P15650">
        <v>2704</v>
      </c>
    </row>
    <row r="15651" spans="1:16" x14ac:dyDescent="0.25">
      <c r="A15651" t="s">
        <v>23250</v>
      </c>
      <c r="B15651">
        <v>1935</v>
      </c>
      <c r="C15651" s="3" t="str">
        <f>HYPERLINK("http://www.uniprot.org/uniprot/I1N019","tr|I1N019|I1N019_SOYBN")</f>
        <v>tr|I1N019|I1N019_SOYBN</v>
      </c>
      <c r="D15651" t="s">
        <v>117</v>
      </c>
      <c r="E15651">
        <v>89.62</v>
      </c>
      <c r="F15651">
        <v>646</v>
      </c>
      <c r="G15651">
        <v>67</v>
      </c>
      <c r="H15651">
        <v>11</v>
      </c>
      <c r="I15651">
        <v>1</v>
      </c>
      <c r="J15651">
        <v>1905</v>
      </c>
      <c r="K15651">
        <v>1</v>
      </c>
      <c r="L15651">
        <v>1</v>
      </c>
      <c r="M15651">
        <v>645</v>
      </c>
      <c r="N15651" t="s">
        <v>18</v>
      </c>
      <c r="O15651">
        <v>0</v>
      </c>
      <c r="P15651">
        <v>3104</v>
      </c>
    </row>
    <row r="15652" spans="1:16" x14ac:dyDescent="0.25">
      <c r="A15652" t="s">
        <v>23251</v>
      </c>
      <c r="B15652">
        <v>1242</v>
      </c>
      <c r="C15652" s="3" t="str">
        <f>HYPERLINK("http://www.uniprot.org/uniprot/G7I2H0","tr|G7I2H0|G7I2H0_MEDTR")</f>
        <v>tr|G7I2H0|G7I2H0_MEDTR</v>
      </c>
      <c r="D15652" t="s">
        <v>144</v>
      </c>
      <c r="E15652">
        <v>33.99</v>
      </c>
      <c r="F15652">
        <v>203</v>
      </c>
      <c r="G15652">
        <v>134</v>
      </c>
      <c r="H15652">
        <v>17</v>
      </c>
      <c r="I15652">
        <v>538</v>
      </c>
      <c r="J15652">
        <v>1095</v>
      </c>
      <c r="K15652">
        <v>1</v>
      </c>
      <c r="L15652">
        <v>27</v>
      </c>
      <c r="M15652">
        <v>229</v>
      </c>
      <c r="N15652" t="s">
        <v>18</v>
      </c>
      <c r="O15652" s="1">
        <v>3.1143100000000002E-19</v>
      </c>
      <c r="P15652">
        <v>254</v>
      </c>
    </row>
    <row r="15653" spans="1:16" x14ac:dyDescent="0.25">
      <c r="A15653" t="s">
        <v>23252</v>
      </c>
      <c r="B15653">
        <v>873</v>
      </c>
      <c r="C15653" s="3" t="str">
        <f>HYPERLINK("http://www.uniprot.org/uniprot/G7JHH1","tr|G7JHH1|G7JHH1_MEDTR")</f>
        <v>tr|G7JHH1|G7JHH1_MEDTR</v>
      </c>
      <c r="D15653" t="s">
        <v>23253</v>
      </c>
      <c r="E15653">
        <v>88.96</v>
      </c>
      <c r="F15653">
        <v>290</v>
      </c>
      <c r="G15653">
        <v>32</v>
      </c>
      <c r="H15653">
        <v>0</v>
      </c>
      <c r="I15653">
        <v>1</v>
      </c>
      <c r="J15653">
        <v>870</v>
      </c>
      <c r="K15653">
        <v>1</v>
      </c>
      <c r="L15653">
        <v>61</v>
      </c>
      <c r="M15653">
        <v>350</v>
      </c>
      <c r="N15653" t="s">
        <v>18</v>
      </c>
      <c r="O15653" s="1">
        <v>8.9999699999999997E-149</v>
      </c>
      <c r="P15653">
        <v>1369</v>
      </c>
    </row>
    <row r="15654" spans="1:16" x14ac:dyDescent="0.25">
      <c r="A15654" t="s">
        <v>23254</v>
      </c>
      <c r="B15654">
        <v>894</v>
      </c>
      <c r="C15654" s="3" t="str">
        <f>HYPERLINK("http://www.uniprot.org/uniprot/K7LT55","tr|K7LT55|K7LT55_SOYBN")</f>
        <v>tr|K7LT55|K7LT55_SOYBN</v>
      </c>
      <c r="D15654" t="s">
        <v>28</v>
      </c>
      <c r="E15654">
        <v>84.28</v>
      </c>
      <c r="F15654">
        <v>280</v>
      </c>
      <c r="G15654">
        <v>44</v>
      </c>
      <c r="H15654">
        <v>0</v>
      </c>
      <c r="I15654">
        <v>1</v>
      </c>
      <c r="J15654">
        <v>840</v>
      </c>
      <c r="K15654">
        <v>1</v>
      </c>
      <c r="L15654">
        <v>1</v>
      </c>
      <c r="M15654">
        <v>280</v>
      </c>
      <c r="N15654" t="s">
        <v>18</v>
      </c>
      <c r="O15654" s="1">
        <v>5.0226899999999998E-134</v>
      </c>
      <c r="P15654">
        <v>1242</v>
      </c>
    </row>
    <row r="15655" spans="1:16" x14ac:dyDescent="0.25">
      <c r="A15655" t="s">
        <v>23255</v>
      </c>
      <c r="B15655">
        <v>1860</v>
      </c>
      <c r="C15655" s="3" t="str">
        <f>HYPERLINK("http://www.uniprot.org/uniprot/D7P7W7","tr|D7P7W7|D7P7W7_GLYUR")</f>
        <v>tr|D7P7W7|D7P7W7_GLYUR</v>
      </c>
      <c r="D15655" t="s">
        <v>22667</v>
      </c>
      <c r="E15655">
        <v>81.45</v>
      </c>
      <c r="F15655">
        <v>593</v>
      </c>
      <c r="G15655">
        <v>110</v>
      </c>
      <c r="H15655">
        <v>33</v>
      </c>
      <c r="I15655">
        <v>100</v>
      </c>
      <c r="J15655">
        <v>1779</v>
      </c>
      <c r="K15655">
        <v>1</v>
      </c>
      <c r="L15655">
        <v>130</v>
      </c>
      <c r="M15655">
        <v>722</v>
      </c>
      <c r="N15655" t="s">
        <v>18</v>
      </c>
      <c r="O15655">
        <v>0</v>
      </c>
      <c r="P15655">
        <v>2670</v>
      </c>
    </row>
    <row r="15656" spans="1:16" x14ac:dyDescent="0.25">
      <c r="A15656" t="s">
        <v>23256</v>
      </c>
      <c r="B15656">
        <v>1023</v>
      </c>
      <c r="C15656" s="3" t="str">
        <f>HYPERLINK("http://www.uniprot.org/uniprot/G7JS36","tr|G7JS36|G7JS36_MEDTR")</f>
        <v>tr|G7JS36|G7JS36_MEDTR</v>
      </c>
      <c r="D15656" t="s">
        <v>23257</v>
      </c>
      <c r="E15656">
        <v>97.36</v>
      </c>
      <c r="F15656">
        <v>341</v>
      </c>
      <c r="G15656">
        <v>9</v>
      </c>
      <c r="H15656">
        <v>1</v>
      </c>
      <c r="I15656">
        <v>1</v>
      </c>
      <c r="J15656">
        <v>1020</v>
      </c>
      <c r="K15656">
        <v>1</v>
      </c>
      <c r="L15656">
        <v>1</v>
      </c>
      <c r="M15656">
        <v>341</v>
      </c>
      <c r="N15656" t="s">
        <v>18</v>
      </c>
      <c r="O15656">
        <v>0</v>
      </c>
      <c r="P15656">
        <v>1662</v>
      </c>
    </row>
    <row r="15657" spans="1:16" x14ac:dyDescent="0.25">
      <c r="A15657" t="s">
        <v>23258</v>
      </c>
      <c r="B15657">
        <v>1446</v>
      </c>
      <c r="C15657" s="3" t="str">
        <f>HYPERLINK("http://www.uniprot.org/uniprot/I1JDX6","tr|I1JDX6|I1JDX6_SOYBN")</f>
        <v>tr|I1JDX6|I1JDX6_SOYBN</v>
      </c>
      <c r="D15657" t="s">
        <v>28</v>
      </c>
      <c r="E15657">
        <v>82.98</v>
      </c>
      <c r="F15657">
        <v>435</v>
      </c>
      <c r="G15657">
        <v>74</v>
      </c>
      <c r="H15657">
        <v>1</v>
      </c>
      <c r="I15657">
        <v>127</v>
      </c>
      <c r="J15657">
        <v>1428</v>
      </c>
      <c r="K15657">
        <v>1</v>
      </c>
      <c r="L15657">
        <v>43</v>
      </c>
      <c r="M15657">
        <v>476</v>
      </c>
      <c r="N15657" t="s">
        <v>18</v>
      </c>
      <c r="O15657">
        <v>0</v>
      </c>
      <c r="P15657">
        <v>1867</v>
      </c>
    </row>
    <row r="15658" spans="1:16" x14ac:dyDescent="0.25">
      <c r="A15658" t="s">
        <v>23259</v>
      </c>
      <c r="B15658">
        <v>585</v>
      </c>
      <c r="C15658" s="3" t="str">
        <f>HYPERLINK("http://www.uniprot.org/uniprot/Q2HSV3","tr|Q2HSV3|Q2HSV3_MEDTR")</f>
        <v>tr|Q2HSV3|Q2HSV3_MEDTR</v>
      </c>
      <c r="D15658" t="s">
        <v>9670</v>
      </c>
      <c r="E15658">
        <v>33.74</v>
      </c>
      <c r="F15658">
        <v>163</v>
      </c>
      <c r="G15658">
        <v>108</v>
      </c>
      <c r="H15658">
        <v>12</v>
      </c>
      <c r="I15658">
        <v>7</v>
      </c>
      <c r="J15658">
        <v>459</v>
      </c>
      <c r="K15658">
        <v>1</v>
      </c>
      <c r="L15658">
        <v>383</v>
      </c>
      <c r="M15658">
        <v>543</v>
      </c>
      <c r="N15658" t="s">
        <v>18</v>
      </c>
      <c r="O15658" s="1">
        <v>4.2864100000000003E-17</v>
      </c>
      <c r="P15658">
        <v>230</v>
      </c>
    </row>
    <row r="15659" spans="1:16" x14ac:dyDescent="0.25">
      <c r="A15659" t="s">
        <v>23260</v>
      </c>
      <c r="B15659">
        <v>1143</v>
      </c>
      <c r="C15659" s="3" t="str">
        <f>HYPERLINK("http://www.uniprot.org/uniprot/G7KGC3","tr|G7KGC3|G7KGC3_MEDTR")</f>
        <v>tr|G7KGC3|G7KGC3_MEDTR</v>
      </c>
      <c r="D15659" t="s">
        <v>23261</v>
      </c>
      <c r="E15659">
        <v>59.02</v>
      </c>
      <c r="F15659">
        <v>410</v>
      </c>
      <c r="G15659">
        <v>168</v>
      </c>
      <c r="H15659">
        <v>30</v>
      </c>
      <c r="I15659">
        <v>1</v>
      </c>
      <c r="J15659">
        <v>1140</v>
      </c>
      <c r="K15659">
        <v>1</v>
      </c>
      <c r="L15659">
        <v>1</v>
      </c>
      <c r="M15659">
        <v>390</v>
      </c>
      <c r="N15659" t="s">
        <v>18</v>
      </c>
      <c r="O15659" s="1">
        <v>1.0208E-106</v>
      </c>
      <c r="P15659">
        <v>1008</v>
      </c>
    </row>
    <row r="15660" spans="1:16" x14ac:dyDescent="0.25">
      <c r="A15660" t="s">
        <v>23262</v>
      </c>
      <c r="B15660">
        <v>1659</v>
      </c>
      <c r="C15660" s="3" t="str">
        <f>HYPERLINK("http://www.uniprot.org/uniprot/G7K979","tr|G7K979|G7K979_MEDTR")</f>
        <v>tr|G7K979|G7K979_MEDTR</v>
      </c>
      <c r="D15660" t="s">
        <v>23263</v>
      </c>
      <c r="E15660">
        <v>87.86</v>
      </c>
      <c r="F15660">
        <v>552</v>
      </c>
      <c r="G15660">
        <v>67</v>
      </c>
      <c r="H15660">
        <v>0</v>
      </c>
      <c r="I15660">
        <v>1</v>
      </c>
      <c r="J15660">
        <v>1656</v>
      </c>
      <c r="K15660">
        <v>1</v>
      </c>
      <c r="L15660">
        <v>1</v>
      </c>
      <c r="M15660">
        <v>551</v>
      </c>
      <c r="N15660" t="s">
        <v>18</v>
      </c>
      <c r="O15660">
        <v>0</v>
      </c>
      <c r="P15660">
        <v>2585</v>
      </c>
    </row>
    <row r="15661" spans="1:16" x14ac:dyDescent="0.25">
      <c r="A15661" t="s">
        <v>23264</v>
      </c>
      <c r="B15661">
        <v>783</v>
      </c>
      <c r="C15661" s="3" t="str">
        <f>HYPERLINK("http://www.uniprot.org/uniprot/K7MNX2","tr|K7MNX2|K7MNX2_SOYBN")</f>
        <v>tr|K7MNX2|K7MNX2_SOYBN</v>
      </c>
      <c r="D15661" t="s">
        <v>28</v>
      </c>
      <c r="E15661">
        <v>26.54</v>
      </c>
      <c r="F15661">
        <v>113</v>
      </c>
      <c r="G15661">
        <v>83</v>
      </c>
      <c r="H15661">
        <v>2</v>
      </c>
      <c r="I15661">
        <v>40</v>
      </c>
      <c r="J15661">
        <v>372</v>
      </c>
      <c r="K15661">
        <v>1</v>
      </c>
      <c r="L15661">
        <v>402</v>
      </c>
      <c r="M15661">
        <v>514</v>
      </c>
      <c r="N15661" t="s">
        <v>18</v>
      </c>
      <c r="O15661" s="1">
        <v>1.33413E-9</v>
      </c>
      <c r="P15661">
        <v>168</v>
      </c>
    </row>
    <row r="15662" spans="1:16" x14ac:dyDescent="0.25">
      <c r="A15662" t="s">
        <v>23265</v>
      </c>
      <c r="B15662">
        <v>744</v>
      </c>
      <c r="C15662" s="3" t="str">
        <f>HYPERLINK("http://www.uniprot.org/uniprot/B9RNE0","tr|B9RNE0|B9RNE0_RICCO")</f>
        <v>tr|B9RNE0|B9RNE0_RICCO</v>
      </c>
      <c r="D15662" t="s">
        <v>23266</v>
      </c>
      <c r="E15662">
        <v>51.64</v>
      </c>
      <c r="F15662">
        <v>182</v>
      </c>
      <c r="G15662">
        <v>88</v>
      </c>
      <c r="H15662">
        <v>28</v>
      </c>
      <c r="I15662">
        <v>277</v>
      </c>
      <c r="J15662">
        <v>738</v>
      </c>
      <c r="K15662">
        <v>1</v>
      </c>
      <c r="L15662">
        <v>713</v>
      </c>
      <c r="M15662">
        <v>883</v>
      </c>
      <c r="N15662" t="s">
        <v>18</v>
      </c>
      <c r="O15662" s="1">
        <v>2.6066400000000001E-75</v>
      </c>
      <c r="P15662">
        <v>424</v>
      </c>
    </row>
    <row r="15663" spans="1:16" x14ac:dyDescent="0.25">
      <c r="A15663" t="s">
        <v>23267</v>
      </c>
      <c r="B15663">
        <v>5226</v>
      </c>
      <c r="C15663" s="3" t="str">
        <f>HYPERLINK("http://www.uniprot.org/uniprot/K7KW49","tr|K7KW49|K7KW49_SOYBN")</f>
        <v>tr|K7KW49|K7KW49_SOYBN</v>
      </c>
      <c r="D15663" t="s">
        <v>28</v>
      </c>
      <c r="E15663">
        <v>65.62</v>
      </c>
      <c r="F15663">
        <v>1789</v>
      </c>
      <c r="G15663">
        <v>615</v>
      </c>
      <c r="H15663">
        <v>48</v>
      </c>
      <c r="I15663">
        <v>1</v>
      </c>
      <c r="J15663">
        <v>5223</v>
      </c>
      <c r="K15663">
        <v>1</v>
      </c>
      <c r="L15663">
        <v>1</v>
      </c>
      <c r="M15663">
        <v>1762</v>
      </c>
      <c r="N15663" t="s">
        <v>18</v>
      </c>
      <c r="O15663">
        <v>0</v>
      </c>
      <c r="P15663">
        <v>5759</v>
      </c>
    </row>
    <row r="15664" spans="1:16" x14ac:dyDescent="0.25">
      <c r="A15664" t="s">
        <v>23268</v>
      </c>
      <c r="B15664">
        <v>450</v>
      </c>
      <c r="C15664" s="3" t="str">
        <f>HYPERLINK("http://www.uniprot.org/uniprot/K7MNX2","tr|K7MNX2|K7MNX2_SOYBN")</f>
        <v>tr|K7MNX2|K7MNX2_SOYBN</v>
      </c>
      <c r="D15664" t="s">
        <v>28</v>
      </c>
      <c r="E15664">
        <v>27.83</v>
      </c>
      <c r="F15664">
        <v>97</v>
      </c>
      <c r="G15664">
        <v>70</v>
      </c>
      <c r="H15664">
        <v>2</v>
      </c>
      <c r="I15664">
        <v>1</v>
      </c>
      <c r="J15664">
        <v>285</v>
      </c>
      <c r="K15664">
        <v>1</v>
      </c>
      <c r="L15664">
        <v>418</v>
      </c>
      <c r="M15664">
        <v>514</v>
      </c>
      <c r="N15664" t="s">
        <v>18</v>
      </c>
      <c r="O15664" s="1">
        <v>2.77435E-8</v>
      </c>
      <c r="P15664">
        <v>153</v>
      </c>
    </row>
    <row r="15665" spans="1:16" x14ac:dyDescent="0.25">
      <c r="A15665" t="s">
        <v>23269</v>
      </c>
      <c r="B15665">
        <v>585</v>
      </c>
      <c r="C15665" s="3" t="str">
        <f>HYPERLINK("http://www.uniprot.org/uniprot/I1M142","tr|I1M142|I1M142_SOYBN")</f>
        <v>tr|I1M142|I1M142_SOYBN</v>
      </c>
      <c r="D15665" t="s">
        <v>71</v>
      </c>
      <c r="E15665">
        <v>87.83</v>
      </c>
      <c r="F15665">
        <v>189</v>
      </c>
      <c r="G15665">
        <v>23</v>
      </c>
      <c r="H15665">
        <v>0</v>
      </c>
      <c r="I15665">
        <v>1</v>
      </c>
      <c r="J15665">
        <v>567</v>
      </c>
      <c r="K15665">
        <v>1</v>
      </c>
      <c r="L15665">
        <v>1</v>
      </c>
      <c r="M15665">
        <v>188</v>
      </c>
      <c r="N15665" t="s">
        <v>18</v>
      </c>
      <c r="O15665" s="1">
        <v>1.26394E-85</v>
      </c>
      <c r="P15665">
        <v>821</v>
      </c>
    </row>
    <row r="15666" spans="1:16" x14ac:dyDescent="0.25">
      <c r="A15666" t="s">
        <v>23270</v>
      </c>
      <c r="B15666">
        <v>1116</v>
      </c>
      <c r="C15666" s="3" t="str">
        <f>HYPERLINK("http://www.uniprot.org/uniprot/A2Q250","tr|A2Q250|A2Q250_MEDTR")</f>
        <v>tr|A2Q250|A2Q250_MEDTR</v>
      </c>
      <c r="D15666" t="s">
        <v>23271</v>
      </c>
      <c r="E15666">
        <v>68.75</v>
      </c>
      <c r="F15666">
        <v>352</v>
      </c>
      <c r="G15666">
        <v>110</v>
      </c>
      <c r="H15666">
        <v>0</v>
      </c>
      <c r="I15666">
        <v>58</v>
      </c>
      <c r="J15666">
        <v>1113</v>
      </c>
      <c r="K15666">
        <v>1</v>
      </c>
      <c r="L15666">
        <v>27</v>
      </c>
      <c r="M15666">
        <v>331</v>
      </c>
      <c r="N15666" t="s">
        <v>18</v>
      </c>
      <c r="O15666" s="1">
        <v>6.5079099999999996E-143</v>
      </c>
      <c r="P15666">
        <v>1320</v>
      </c>
    </row>
    <row r="15667" spans="1:16" x14ac:dyDescent="0.25">
      <c r="A15667" t="s">
        <v>23272</v>
      </c>
      <c r="B15667">
        <v>1287</v>
      </c>
      <c r="C15667" s="3" t="str">
        <f>HYPERLINK("http://www.uniprot.org/uniprot/G7K771","tr|G7K771|G7K771_MEDTR")</f>
        <v>tr|G7K771|G7K771_MEDTR</v>
      </c>
      <c r="D15667" t="s">
        <v>23273</v>
      </c>
      <c r="E15667">
        <v>89.51</v>
      </c>
      <c r="F15667">
        <v>429</v>
      </c>
      <c r="G15667">
        <v>45</v>
      </c>
      <c r="H15667">
        <v>1</v>
      </c>
      <c r="I15667">
        <v>1</v>
      </c>
      <c r="J15667">
        <v>1284</v>
      </c>
      <c r="K15667">
        <v>1</v>
      </c>
      <c r="L15667">
        <v>65</v>
      </c>
      <c r="M15667">
        <v>488</v>
      </c>
      <c r="N15667" t="s">
        <v>18</v>
      </c>
      <c r="O15667">
        <v>0</v>
      </c>
      <c r="P15667">
        <v>2051</v>
      </c>
    </row>
    <row r="15668" spans="1:16" x14ac:dyDescent="0.25">
      <c r="A15668" t="s">
        <v>23274</v>
      </c>
      <c r="B15668">
        <v>1173</v>
      </c>
      <c r="C15668" s="3" t="str">
        <f>HYPERLINK("http://www.uniprot.org/uniprot/C7FDI5","tr|C7FDI5|C7FDI5_SOYBN")</f>
        <v>tr|C7FDI5|C7FDI5_SOYBN</v>
      </c>
      <c r="D15668" t="s">
        <v>717</v>
      </c>
      <c r="E15668">
        <v>50.26</v>
      </c>
      <c r="F15668">
        <v>372</v>
      </c>
      <c r="G15668">
        <v>185</v>
      </c>
      <c r="H15668">
        <v>4</v>
      </c>
      <c r="I15668">
        <v>1</v>
      </c>
      <c r="J15668">
        <v>1104</v>
      </c>
      <c r="K15668">
        <v>1</v>
      </c>
      <c r="L15668">
        <v>694</v>
      </c>
      <c r="M15668">
        <v>1060</v>
      </c>
      <c r="N15668" t="s">
        <v>18</v>
      </c>
      <c r="O15668" s="1">
        <v>5.4667399999999996E-103</v>
      </c>
      <c r="P15668">
        <v>976</v>
      </c>
    </row>
    <row r="15669" spans="1:16" x14ac:dyDescent="0.25">
      <c r="A15669" t="s">
        <v>23275</v>
      </c>
      <c r="B15669">
        <v>1347</v>
      </c>
      <c r="C15669" s="3" t="str">
        <f>HYPERLINK("http://www.uniprot.org/uniprot/G7KTN9","tr|G7KTN9|G7KTN9_MEDTR")</f>
        <v>tr|G7KTN9|G7KTN9_MEDTR</v>
      </c>
      <c r="D15669" t="s">
        <v>23276</v>
      </c>
      <c r="E15669">
        <v>88.86</v>
      </c>
      <c r="F15669">
        <v>449</v>
      </c>
      <c r="G15669">
        <v>50</v>
      </c>
      <c r="H15669">
        <v>1</v>
      </c>
      <c r="I15669">
        <v>1</v>
      </c>
      <c r="J15669">
        <v>1344</v>
      </c>
      <c r="K15669">
        <v>1</v>
      </c>
      <c r="L15669">
        <v>1</v>
      </c>
      <c r="M15669">
        <v>433</v>
      </c>
      <c r="N15669" t="s">
        <v>18</v>
      </c>
      <c r="O15669">
        <v>0</v>
      </c>
      <c r="P15669">
        <v>2014</v>
      </c>
    </row>
    <row r="15670" spans="1:16" x14ac:dyDescent="0.25">
      <c r="A15670" t="s">
        <v>23277</v>
      </c>
      <c r="B15670">
        <v>516</v>
      </c>
      <c r="C15670" s="3" t="str">
        <f>HYPERLINK("http://www.uniprot.org/uniprot/G7KHU6","tr|G7KHU6|G7KHU6_MEDTR")</f>
        <v>tr|G7KHU6|G7KHU6_MEDTR</v>
      </c>
      <c r="D15670" t="s">
        <v>23278</v>
      </c>
      <c r="E15670">
        <v>69.13</v>
      </c>
      <c r="F15670">
        <v>81</v>
      </c>
      <c r="G15670">
        <v>25</v>
      </c>
      <c r="H15670">
        <v>3</v>
      </c>
      <c r="I15670">
        <v>217</v>
      </c>
      <c r="J15670">
        <v>450</v>
      </c>
      <c r="K15670">
        <v>1</v>
      </c>
      <c r="L15670">
        <v>133</v>
      </c>
      <c r="M15670">
        <v>200</v>
      </c>
      <c r="N15670" t="s">
        <v>18</v>
      </c>
      <c r="O15670" s="1">
        <v>2.4068400000000002E-41</v>
      </c>
      <c r="P15670">
        <v>262</v>
      </c>
    </row>
    <row r="15671" spans="1:16" x14ac:dyDescent="0.25">
      <c r="A15671" t="s">
        <v>23279</v>
      </c>
      <c r="B15671">
        <v>2520</v>
      </c>
      <c r="C15671" s="3" t="str">
        <f>HYPERLINK("http://www.uniprot.org/uniprot/G7L3G1","tr|G7L3G1|G7L3G1_MEDTR")</f>
        <v>tr|G7L3G1|G7L3G1_MEDTR</v>
      </c>
      <c r="D15671" t="s">
        <v>23280</v>
      </c>
      <c r="E15671">
        <v>77.12</v>
      </c>
      <c r="F15671">
        <v>870</v>
      </c>
      <c r="G15671">
        <v>199</v>
      </c>
      <c r="H15671">
        <v>31</v>
      </c>
      <c r="I15671">
        <v>1</v>
      </c>
      <c r="J15671">
        <v>2517</v>
      </c>
      <c r="K15671">
        <v>1</v>
      </c>
      <c r="L15671">
        <v>1</v>
      </c>
      <c r="M15671">
        <v>870</v>
      </c>
      <c r="N15671" t="s">
        <v>18</v>
      </c>
      <c r="O15671">
        <v>0</v>
      </c>
      <c r="P15671">
        <v>3456</v>
      </c>
    </row>
    <row r="15672" spans="1:16" x14ac:dyDescent="0.25">
      <c r="A15672" t="s">
        <v>23281</v>
      </c>
      <c r="B15672">
        <v>1905</v>
      </c>
      <c r="C15672" s="3" t="str">
        <f>HYPERLINK("http://www.uniprot.org/uniprot/I6ZTT9","tr|I6ZTT9|I6ZTT9_PHAVU")</f>
        <v>tr|I6ZTT9|I6ZTT9_PHAVU</v>
      </c>
      <c r="D15672" t="s">
        <v>2610</v>
      </c>
      <c r="E15672">
        <v>59.6</v>
      </c>
      <c r="F15672">
        <v>614</v>
      </c>
      <c r="G15672">
        <v>248</v>
      </c>
      <c r="H15672">
        <v>13</v>
      </c>
      <c r="I15672">
        <v>100</v>
      </c>
      <c r="J15672">
        <v>1902</v>
      </c>
      <c r="K15672">
        <v>1</v>
      </c>
      <c r="L15672">
        <v>351</v>
      </c>
      <c r="M15672">
        <v>917</v>
      </c>
      <c r="N15672" t="s">
        <v>18</v>
      </c>
      <c r="O15672">
        <v>0</v>
      </c>
      <c r="P15672">
        <v>1847</v>
      </c>
    </row>
    <row r="15673" spans="1:16" x14ac:dyDescent="0.25">
      <c r="A15673" t="s">
        <v>23282</v>
      </c>
      <c r="B15673">
        <v>669</v>
      </c>
      <c r="C15673" s="3" t="str">
        <f>HYPERLINK("http://www.uniprot.org/uniprot/I1NHI2","tr|I1NHI2|I1NHI2_SOYBN")</f>
        <v>tr|I1NHI2|I1NHI2_SOYBN</v>
      </c>
      <c r="D15673" t="s">
        <v>117</v>
      </c>
      <c r="E15673">
        <v>96.85</v>
      </c>
      <c r="F15673">
        <v>191</v>
      </c>
      <c r="G15673">
        <v>6</v>
      </c>
      <c r="H15673">
        <v>0</v>
      </c>
      <c r="I15673">
        <v>1</v>
      </c>
      <c r="J15673">
        <v>573</v>
      </c>
      <c r="K15673">
        <v>1</v>
      </c>
      <c r="L15673">
        <v>1</v>
      </c>
      <c r="M15673">
        <v>191</v>
      </c>
      <c r="N15673" t="s">
        <v>18</v>
      </c>
      <c r="O15673" s="1">
        <v>2.2145799999999999E-99</v>
      </c>
      <c r="P15673">
        <v>941</v>
      </c>
    </row>
    <row r="15674" spans="1:16" x14ac:dyDescent="0.25">
      <c r="A15674" t="s">
        <v>23283</v>
      </c>
      <c r="B15674">
        <v>2901</v>
      </c>
      <c r="C15674" s="3" t="str">
        <f>HYPERLINK("http://www.uniprot.org/uniprot/F4XXM0","tr|F4XXM0|F4XXM0_9CYAN")</f>
        <v>tr|F4XXM0|F4XXM0_9CYAN</v>
      </c>
      <c r="D15674" t="s">
        <v>23284</v>
      </c>
      <c r="E15674">
        <v>46.14</v>
      </c>
      <c r="F15674">
        <v>791</v>
      </c>
      <c r="G15674">
        <v>426</v>
      </c>
      <c r="H15674">
        <v>26</v>
      </c>
      <c r="I15674">
        <v>1</v>
      </c>
      <c r="J15674">
        <v>2295</v>
      </c>
      <c r="K15674">
        <v>1</v>
      </c>
      <c r="L15674">
        <v>14</v>
      </c>
      <c r="M15674">
        <v>766</v>
      </c>
      <c r="N15674" t="s">
        <v>18</v>
      </c>
      <c r="O15674">
        <v>0</v>
      </c>
      <c r="P15674">
        <v>1743</v>
      </c>
    </row>
    <row r="15675" spans="1:16" x14ac:dyDescent="0.25">
      <c r="A15675" t="s">
        <v>23285</v>
      </c>
      <c r="B15675">
        <v>1068</v>
      </c>
      <c r="C15675" s="3" t="str">
        <f>HYPERLINK("http://www.uniprot.org/uniprot/I1JV80","tr|I1JV80|I1JV80_SOYBN")</f>
        <v>tr|I1JV80|I1JV80_SOYBN</v>
      </c>
      <c r="D15675" t="s">
        <v>28</v>
      </c>
      <c r="E15675">
        <v>64.599999999999994</v>
      </c>
      <c r="F15675">
        <v>356</v>
      </c>
      <c r="G15675">
        <v>126</v>
      </c>
      <c r="H15675">
        <v>6</v>
      </c>
      <c r="I15675">
        <v>1</v>
      </c>
      <c r="J15675">
        <v>1050</v>
      </c>
      <c r="K15675">
        <v>1</v>
      </c>
      <c r="L15675">
        <v>1</v>
      </c>
      <c r="M15675">
        <v>352</v>
      </c>
      <c r="N15675" t="s">
        <v>18</v>
      </c>
      <c r="O15675" s="1">
        <v>5.9588599999999997E-114</v>
      </c>
      <c r="P15675">
        <v>1070</v>
      </c>
    </row>
    <row r="15676" spans="1:16" x14ac:dyDescent="0.25">
      <c r="A15676" t="s">
        <v>23286</v>
      </c>
      <c r="B15676">
        <v>2439</v>
      </c>
      <c r="C15676" s="3" t="str">
        <f>HYPERLINK("http://www.uniprot.org/uniprot/I1K7B6","tr|I1K7B6|I1K7B6_SOYBN")</f>
        <v>tr|I1K7B6|I1K7B6_SOYBN</v>
      </c>
      <c r="D15676" t="s">
        <v>28</v>
      </c>
      <c r="E15676">
        <v>88.05</v>
      </c>
      <c r="F15676">
        <v>812</v>
      </c>
      <c r="G15676">
        <v>97</v>
      </c>
      <c r="H15676">
        <v>0</v>
      </c>
      <c r="I15676">
        <v>1</v>
      </c>
      <c r="J15676">
        <v>2436</v>
      </c>
      <c r="K15676">
        <v>1</v>
      </c>
      <c r="L15676">
        <v>2</v>
      </c>
      <c r="M15676">
        <v>813</v>
      </c>
      <c r="N15676" t="s">
        <v>18</v>
      </c>
      <c r="O15676">
        <v>0</v>
      </c>
      <c r="P15676">
        <v>3599</v>
      </c>
    </row>
    <row r="15677" spans="1:16" x14ac:dyDescent="0.25">
      <c r="A15677" t="s">
        <v>23287</v>
      </c>
      <c r="B15677">
        <v>369</v>
      </c>
      <c r="C15677" s="3" t="str">
        <f>HYPERLINK("http://www.uniprot.org/uniprot/K7MQB3","tr|K7MQB3|K7MQB3_SOYBN")</f>
        <v>tr|K7MQB3|K7MQB3_SOYBN</v>
      </c>
      <c r="D15677" t="s">
        <v>28</v>
      </c>
      <c r="E15677">
        <v>52.94</v>
      </c>
      <c r="F15677">
        <v>119</v>
      </c>
      <c r="G15677">
        <v>56</v>
      </c>
      <c r="H15677">
        <v>0</v>
      </c>
      <c r="I15677">
        <v>1</v>
      </c>
      <c r="J15677">
        <v>357</v>
      </c>
      <c r="K15677">
        <v>1</v>
      </c>
      <c r="L15677">
        <v>13</v>
      </c>
      <c r="M15677">
        <v>126</v>
      </c>
      <c r="N15677" t="s">
        <v>18</v>
      </c>
      <c r="O15677" s="1">
        <v>4.3844900000000003E-22</v>
      </c>
      <c r="P15677">
        <v>272</v>
      </c>
    </row>
    <row r="15678" spans="1:16" x14ac:dyDescent="0.25">
      <c r="A15678" t="s">
        <v>23288</v>
      </c>
      <c r="B15678">
        <v>324</v>
      </c>
      <c r="C15678" s="3" t="str">
        <f>HYPERLINK("http://www.uniprot.org/uniprot/G7I2H0","tr|G7I2H0|G7I2H0_MEDTR")</f>
        <v>tr|G7I2H0|G7I2H0_MEDTR</v>
      </c>
      <c r="D15678" t="s">
        <v>144</v>
      </c>
      <c r="E15678">
        <v>41.41</v>
      </c>
      <c r="F15678">
        <v>99</v>
      </c>
      <c r="G15678">
        <v>58</v>
      </c>
      <c r="H15678">
        <v>1</v>
      </c>
      <c r="I15678">
        <v>7</v>
      </c>
      <c r="J15678">
        <v>300</v>
      </c>
      <c r="K15678">
        <v>1</v>
      </c>
      <c r="L15678">
        <v>37</v>
      </c>
      <c r="M15678">
        <v>135</v>
      </c>
      <c r="N15678" t="s">
        <v>18</v>
      </c>
      <c r="O15678" s="1">
        <v>3.8313399999999999E-13</v>
      </c>
      <c r="P15678">
        <v>195</v>
      </c>
    </row>
    <row r="15679" spans="1:16" x14ac:dyDescent="0.25">
      <c r="A15679" t="s">
        <v>23289</v>
      </c>
      <c r="B15679">
        <v>2934</v>
      </c>
      <c r="C15679" s="3" t="str">
        <f>HYPERLINK("http://www.uniprot.org/uniprot/K7N0Z8","tr|K7N0Z8|K7N0Z8_SOYBN")</f>
        <v>tr|K7N0Z8|K7N0Z8_SOYBN</v>
      </c>
      <c r="D15679" t="s">
        <v>12871</v>
      </c>
      <c r="E15679">
        <v>81.34</v>
      </c>
      <c r="F15679">
        <v>981</v>
      </c>
      <c r="G15679">
        <v>183</v>
      </c>
      <c r="H15679">
        <v>4</v>
      </c>
      <c r="I15679">
        <v>1</v>
      </c>
      <c r="J15679">
        <v>2931</v>
      </c>
      <c r="K15679">
        <v>1</v>
      </c>
      <c r="L15679">
        <v>1</v>
      </c>
      <c r="M15679">
        <v>978</v>
      </c>
      <c r="N15679" t="s">
        <v>18</v>
      </c>
      <c r="O15679">
        <v>0</v>
      </c>
      <c r="P15679">
        <v>4180</v>
      </c>
    </row>
    <row r="15680" spans="1:16" x14ac:dyDescent="0.25">
      <c r="A15680" t="s">
        <v>23290</v>
      </c>
      <c r="B15680">
        <v>816</v>
      </c>
      <c r="C15680" s="3" t="str">
        <f>HYPERLINK("http://www.uniprot.org/uniprot/I3T833","tr|I3T833|I3T833_LOTJA")</f>
        <v>tr|I3T833|I3T833_LOTJA</v>
      </c>
      <c r="D15680" t="s">
        <v>93</v>
      </c>
      <c r="E15680">
        <v>87.82</v>
      </c>
      <c r="F15680">
        <v>271</v>
      </c>
      <c r="G15680">
        <v>33</v>
      </c>
      <c r="H15680">
        <v>0</v>
      </c>
      <c r="I15680">
        <v>1</v>
      </c>
      <c r="J15680">
        <v>813</v>
      </c>
      <c r="K15680">
        <v>1</v>
      </c>
      <c r="L15680">
        <v>1</v>
      </c>
      <c r="M15680">
        <v>271</v>
      </c>
      <c r="N15680" t="s">
        <v>18</v>
      </c>
      <c r="O15680" s="1">
        <v>1.0071599999999999E-135</v>
      </c>
      <c r="P15680">
        <v>1256</v>
      </c>
    </row>
    <row r="15681" spans="1:16" x14ac:dyDescent="0.25">
      <c r="A15681" t="s">
        <v>23291</v>
      </c>
      <c r="B15681">
        <v>1878</v>
      </c>
      <c r="C15681" s="3" t="str">
        <f>HYPERLINK("http://www.uniprot.org/uniprot/G7JUF0","tr|G7JUF0|G7JUF0_MEDTR")</f>
        <v>tr|G7JUF0|G7JUF0_MEDTR</v>
      </c>
      <c r="D15681" t="s">
        <v>23292</v>
      </c>
      <c r="E15681">
        <v>89.76</v>
      </c>
      <c r="F15681">
        <v>625</v>
      </c>
      <c r="G15681">
        <v>64</v>
      </c>
      <c r="H15681">
        <v>4</v>
      </c>
      <c r="I15681">
        <v>13</v>
      </c>
      <c r="J15681">
        <v>1875</v>
      </c>
      <c r="K15681">
        <v>1</v>
      </c>
      <c r="L15681">
        <v>19</v>
      </c>
      <c r="M15681">
        <v>642</v>
      </c>
      <c r="N15681" t="s">
        <v>18</v>
      </c>
      <c r="O15681">
        <v>0</v>
      </c>
      <c r="P15681">
        <v>2927</v>
      </c>
    </row>
    <row r="15682" spans="1:16" x14ac:dyDescent="0.25">
      <c r="A15682" t="s">
        <v>23293</v>
      </c>
      <c r="B15682">
        <v>384</v>
      </c>
      <c r="C15682" s="3" t="str">
        <f>HYPERLINK("http://www.uniprot.org/uniprot/G7LFQ6","tr|G7LFQ6|G7LFQ6_MEDTR")</f>
        <v>tr|G7LFQ6|G7LFQ6_MEDTR</v>
      </c>
      <c r="D15682" t="s">
        <v>14338</v>
      </c>
      <c r="E15682">
        <v>51.09</v>
      </c>
      <c r="F15682">
        <v>137</v>
      </c>
      <c r="G15682">
        <v>67</v>
      </c>
      <c r="H15682">
        <v>12</v>
      </c>
      <c r="I15682">
        <v>7</v>
      </c>
      <c r="J15682">
        <v>381</v>
      </c>
      <c r="K15682">
        <v>1</v>
      </c>
      <c r="L15682">
        <v>2</v>
      </c>
      <c r="M15682">
        <v>137</v>
      </c>
      <c r="N15682" t="s">
        <v>18</v>
      </c>
      <c r="O15682" s="1">
        <v>1.7962999999999999E-31</v>
      </c>
      <c r="P15682">
        <v>353</v>
      </c>
    </row>
    <row r="15683" spans="1:16" x14ac:dyDescent="0.25">
      <c r="A15683" t="s">
        <v>23294</v>
      </c>
      <c r="B15683">
        <v>537</v>
      </c>
      <c r="C15683" s="3" t="str">
        <f>HYPERLINK("http://www.uniprot.org/uniprot/I1KGD8","tr|I1KGD8|I1KGD8_SOYBN")</f>
        <v>tr|I1KGD8|I1KGD8_SOYBN</v>
      </c>
      <c r="D15683" t="s">
        <v>28</v>
      </c>
      <c r="E15683">
        <v>67.540000000000006</v>
      </c>
      <c r="F15683">
        <v>114</v>
      </c>
      <c r="G15683">
        <v>37</v>
      </c>
      <c r="H15683">
        <v>2</v>
      </c>
      <c r="I15683">
        <v>1</v>
      </c>
      <c r="J15683">
        <v>336</v>
      </c>
      <c r="K15683">
        <v>1</v>
      </c>
      <c r="L15683">
        <v>1</v>
      </c>
      <c r="M15683">
        <v>114</v>
      </c>
      <c r="N15683" t="s">
        <v>18</v>
      </c>
      <c r="O15683" s="1">
        <v>1.9697700000000001E-38</v>
      </c>
      <c r="P15683">
        <v>413</v>
      </c>
    </row>
    <row r="15684" spans="1:16" x14ac:dyDescent="0.25">
      <c r="A15684" t="s">
        <v>23295</v>
      </c>
      <c r="B15684">
        <v>1269</v>
      </c>
      <c r="C15684" s="3" t="str">
        <f>HYPERLINK("http://www.uniprot.org/uniprot/I3SRY1","tr|I3SRY1|I3SRY1_MEDTR")</f>
        <v>tr|I3SRY1|I3SRY1_MEDTR</v>
      </c>
      <c r="D15684" t="s">
        <v>22</v>
      </c>
      <c r="E15684">
        <v>70.17</v>
      </c>
      <c r="F15684">
        <v>399</v>
      </c>
      <c r="G15684">
        <v>119</v>
      </c>
      <c r="H15684">
        <v>1</v>
      </c>
      <c r="I15684">
        <v>73</v>
      </c>
      <c r="J15684">
        <v>1266</v>
      </c>
      <c r="K15684">
        <v>1</v>
      </c>
      <c r="L15684">
        <v>19</v>
      </c>
      <c r="M15684">
        <v>414</v>
      </c>
      <c r="N15684" t="s">
        <v>18</v>
      </c>
      <c r="O15684" s="1">
        <v>7.1356400000000002E-152</v>
      </c>
      <c r="P15684">
        <v>1398</v>
      </c>
    </row>
    <row r="15685" spans="1:16" x14ac:dyDescent="0.25">
      <c r="A15685" t="s">
        <v>23296</v>
      </c>
      <c r="B15685">
        <v>531</v>
      </c>
      <c r="C15685" s="3" t="str">
        <f>HYPERLINK("http://www.uniprot.org/uniprot/G7K978","tr|G7K978|G7K978_MEDTR")</f>
        <v>tr|G7K978|G7K978_MEDTR</v>
      </c>
      <c r="D15685" t="s">
        <v>23297</v>
      </c>
      <c r="E15685">
        <v>62.08</v>
      </c>
      <c r="F15685">
        <v>182</v>
      </c>
      <c r="G15685">
        <v>69</v>
      </c>
      <c r="H15685">
        <v>8</v>
      </c>
      <c r="I15685">
        <v>1</v>
      </c>
      <c r="J15685">
        <v>522</v>
      </c>
      <c r="K15685">
        <v>1</v>
      </c>
      <c r="L15685">
        <v>1</v>
      </c>
      <c r="M15685">
        <v>162</v>
      </c>
      <c r="N15685" t="s">
        <v>18</v>
      </c>
      <c r="O15685" s="1">
        <v>3.49884E-51</v>
      </c>
      <c r="P15685">
        <v>523</v>
      </c>
    </row>
    <row r="15686" spans="1:16" x14ac:dyDescent="0.25">
      <c r="A15686" t="s">
        <v>23298</v>
      </c>
      <c r="B15686">
        <v>390</v>
      </c>
      <c r="C15686" s="3" t="str">
        <f>HYPERLINK("http://www.uniprot.org/uniprot/B9N321","tr|B9N321|B9N321_POPTR")</f>
        <v>tr|B9N321|B9N321_POPTR</v>
      </c>
      <c r="D15686" t="s">
        <v>1407</v>
      </c>
      <c r="E15686">
        <v>62.13</v>
      </c>
      <c r="F15686">
        <v>103</v>
      </c>
      <c r="G15686">
        <v>39</v>
      </c>
      <c r="H15686">
        <v>0</v>
      </c>
      <c r="I15686">
        <v>67</v>
      </c>
      <c r="J15686">
        <v>375</v>
      </c>
      <c r="K15686">
        <v>1</v>
      </c>
      <c r="L15686">
        <v>297</v>
      </c>
      <c r="M15686">
        <v>396</v>
      </c>
      <c r="N15686" t="s">
        <v>18</v>
      </c>
      <c r="O15686" s="1">
        <v>6.13321E-24</v>
      </c>
      <c r="P15686">
        <v>288</v>
      </c>
    </row>
    <row r="15687" spans="1:16" x14ac:dyDescent="0.25">
      <c r="A15687" t="s">
        <v>23299</v>
      </c>
      <c r="B15687">
        <v>2055</v>
      </c>
      <c r="C15687" s="3" t="str">
        <f>HYPERLINK("http://www.uniprot.org/uniprot/G7KX00","tr|G7KX00|G7KX00_MEDTR")</f>
        <v>tr|G7KX00|G7KX00_MEDTR</v>
      </c>
      <c r="D15687" t="s">
        <v>7837</v>
      </c>
      <c r="E15687">
        <v>72.819999999999993</v>
      </c>
      <c r="F15687">
        <v>471</v>
      </c>
      <c r="G15687">
        <v>128</v>
      </c>
      <c r="H15687">
        <v>20</v>
      </c>
      <c r="I15687">
        <v>700</v>
      </c>
      <c r="J15687">
        <v>2052</v>
      </c>
      <c r="K15687">
        <v>1</v>
      </c>
      <c r="L15687">
        <v>42</v>
      </c>
      <c r="M15687">
        <v>509</v>
      </c>
      <c r="N15687" t="s">
        <v>18</v>
      </c>
      <c r="O15687">
        <v>0</v>
      </c>
      <c r="P15687">
        <v>1856</v>
      </c>
    </row>
    <row r="15688" spans="1:16" x14ac:dyDescent="0.25">
      <c r="A15688" t="s">
        <v>23300</v>
      </c>
      <c r="B15688">
        <v>552</v>
      </c>
      <c r="C15688" s="3" t="str">
        <f>HYPERLINK("http://www.uniprot.org/uniprot/G7KJV0","tr|G7KJV0|G7KJV0_MEDTR")</f>
        <v>tr|G7KJV0|G7KJV0_MEDTR</v>
      </c>
      <c r="D15688" t="s">
        <v>1620</v>
      </c>
      <c r="E15688">
        <v>85.63</v>
      </c>
      <c r="F15688">
        <v>174</v>
      </c>
      <c r="G15688">
        <v>25</v>
      </c>
      <c r="H15688">
        <v>0</v>
      </c>
      <c r="I15688">
        <v>1</v>
      </c>
      <c r="J15688">
        <v>522</v>
      </c>
      <c r="K15688">
        <v>1</v>
      </c>
      <c r="L15688">
        <v>381</v>
      </c>
      <c r="M15688">
        <v>554</v>
      </c>
      <c r="N15688" t="s">
        <v>18</v>
      </c>
      <c r="O15688" s="1">
        <v>7.8610800000000001E-81</v>
      </c>
      <c r="P15688">
        <v>773</v>
      </c>
    </row>
    <row r="15689" spans="1:16" x14ac:dyDescent="0.25">
      <c r="A15689" t="s">
        <v>23301</v>
      </c>
      <c r="B15689">
        <v>1614</v>
      </c>
      <c r="C15689" s="3" t="str">
        <f>HYPERLINK("http://www.uniprot.org/uniprot/I1MFE6","tr|I1MFE6|I1MFE6_SOYBN")</f>
        <v>tr|I1MFE6|I1MFE6_SOYBN</v>
      </c>
      <c r="D15689" t="s">
        <v>28</v>
      </c>
      <c r="E15689">
        <v>97.46</v>
      </c>
      <c r="F15689">
        <v>79</v>
      </c>
      <c r="G15689">
        <v>2</v>
      </c>
      <c r="H15689">
        <v>0</v>
      </c>
      <c r="I15689">
        <v>1</v>
      </c>
      <c r="J15689">
        <v>237</v>
      </c>
      <c r="K15689">
        <v>1</v>
      </c>
      <c r="L15689">
        <v>1</v>
      </c>
      <c r="M15689">
        <v>79</v>
      </c>
      <c r="N15689" t="s">
        <v>18</v>
      </c>
      <c r="O15689" s="1">
        <v>4.0072800000000001E-36</v>
      </c>
      <c r="P15689">
        <v>401</v>
      </c>
    </row>
    <row r="15690" spans="1:16" x14ac:dyDescent="0.25">
      <c r="A15690" t="s">
        <v>23302</v>
      </c>
      <c r="B15690">
        <v>639</v>
      </c>
      <c r="C15690" s="3" t="str">
        <f>HYPERLINK("http://www.uniprot.org/uniprot/G7IMK7","tr|G7IMK7|G7IMK7_MEDTR")</f>
        <v>tr|G7IMK7|G7IMK7_MEDTR</v>
      </c>
      <c r="D15690" t="s">
        <v>23303</v>
      </c>
      <c r="E15690">
        <v>89.41</v>
      </c>
      <c r="F15690">
        <v>189</v>
      </c>
      <c r="G15690">
        <v>20</v>
      </c>
      <c r="H15690">
        <v>0</v>
      </c>
      <c r="I15690">
        <v>70</v>
      </c>
      <c r="J15690">
        <v>636</v>
      </c>
      <c r="K15690">
        <v>1</v>
      </c>
      <c r="L15690">
        <v>25</v>
      </c>
      <c r="M15690">
        <v>213</v>
      </c>
      <c r="N15690" t="s">
        <v>18</v>
      </c>
      <c r="O15690" s="1">
        <v>1.6280299999999999E-93</v>
      </c>
      <c r="P15690">
        <v>890</v>
      </c>
    </row>
    <row r="15691" spans="1:16" x14ac:dyDescent="0.25">
      <c r="A15691" t="s">
        <v>23304</v>
      </c>
      <c r="B15691">
        <v>894</v>
      </c>
      <c r="C15691" s="3" t="str">
        <f>HYPERLINK("http://www.uniprot.org/uniprot/I1MHX1","tr|I1MHX1|I1MHX1_SOYBN")</f>
        <v>tr|I1MHX1|I1MHX1_SOYBN</v>
      </c>
      <c r="D15691" t="s">
        <v>28</v>
      </c>
      <c r="E15691">
        <v>79.39</v>
      </c>
      <c r="F15691">
        <v>296</v>
      </c>
      <c r="G15691">
        <v>61</v>
      </c>
      <c r="H15691">
        <v>0</v>
      </c>
      <c r="I15691">
        <v>1</v>
      </c>
      <c r="J15691">
        <v>888</v>
      </c>
      <c r="K15691">
        <v>1</v>
      </c>
      <c r="L15691">
        <v>1</v>
      </c>
      <c r="M15691">
        <v>291</v>
      </c>
      <c r="N15691" t="s">
        <v>18</v>
      </c>
      <c r="O15691" s="1">
        <v>5.9331199999999996E-135</v>
      </c>
      <c r="P15691">
        <v>1250</v>
      </c>
    </row>
    <row r="15692" spans="1:16" x14ac:dyDescent="0.25">
      <c r="A15692" t="s">
        <v>23305</v>
      </c>
      <c r="B15692">
        <v>507</v>
      </c>
      <c r="C15692" s="3" t="str">
        <f>HYPERLINK("http://www.uniprot.org/uniprot/G7K288","tr|G7K288|G7K288_MEDTR")</f>
        <v>tr|G7K288|G7K288_MEDTR</v>
      </c>
      <c r="D15692" t="s">
        <v>23306</v>
      </c>
      <c r="E15692">
        <v>87.64</v>
      </c>
      <c r="F15692">
        <v>170</v>
      </c>
      <c r="G15692">
        <v>21</v>
      </c>
      <c r="H15692">
        <v>2</v>
      </c>
      <c r="I15692">
        <v>1</v>
      </c>
      <c r="J15692">
        <v>504</v>
      </c>
      <c r="K15692">
        <v>1</v>
      </c>
      <c r="L15692">
        <v>1</v>
      </c>
      <c r="M15692">
        <v>167</v>
      </c>
      <c r="N15692" t="s">
        <v>18</v>
      </c>
      <c r="O15692" s="1">
        <v>3.6548300000000003E-77</v>
      </c>
      <c r="P15692">
        <v>747</v>
      </c>
    </row>
    <row r="15693" spans="1:16" x14ac:dyDescent="0.25">
      <c r="A15693" t="s">
        <v>23307</v>
      </c>
      <c r="B15693">
        <v>1197</v>
      </c>
      <c r="C15693" s="3" t="str">
        <f>HYPERLINK("http://www.uniprot.org/uniprot/K7MNX2","tr|K7MNX2|K7MNX2_SOYBN")</f>
        <v>tr|K7MNX2|K7MNX2_SOYBN</v>
      </c>
      <c r="D15693" t="s">
        <v>28</v>
      </c>
      <c r="E15693">
        <v>24.4</v>
      </c>
      <c r="F15693">
        <v>250</v>
      </c>
      <c r="G15693">
        <v>189</v>
      </c>
      <c r="H15693">
        <v>3</v>
      </c>
      <c r="I15693">
        <v>121</v>
      </c>
      <c r="J15693">
        <v>861</v>
      </c>
      <c r="K15693">
        <v>1</v>
      </c>
      <c r="L15693">
        <v>277</v>
      </c>
      <c r="M15693">
        <v>520</v>
      </c>
      <c r="N15693" t="s">
        <v>18</v>
      </c>
      <c r="O15693" s="1">
        <v>5.1872900000000003E-16</v>
      </c>
      <c r="P15693">
        <v>226</v>
      </c>
    </row>
    <row r="15694" spans="1:16" x14ac:dyDescent="0.25">
      <c r="A15694" t="s">
        <v>23308</v>
      </c>
      <c r="B15694">
        <v>1020</v>
      </c>
      <c r="C15694" s="3" t="str">
        <f>HYPERLINK("http://www.uniprot.org/uniprot/G7KTP3","tr|G7KTP3|G7KTP3_MEDTR")</f>
        <v>tr|G7KTP3|G7KTP3_MEDTR</v>
      </c>
      <c r="D15694" t="s">
        <v>23309</v>
      </c>
      <c r="E15694">
        <v>89.97</v>
      </c>
      <c r="F15694">
        <v>339</v>
      </c>
      <c r="G15694">
        <v>34</v>
      </c>
      <c r="H15694">
        <v>0</v>
      </c>
      <c r="I15694">
        <v>1</v>
      </c>
      <c r="J15694">
        <v>1017</v>
      </c>
      <c r="K15694">
        <v>1</v>
      </c>
      <c r="L15694">
        <v>1</v>
      </c>
      <c r="M15694">
        <v>339</v>
      </c>
      <c r="N15694" t="s">
        <v>18</v>
      </c>
      <c r="O15694">
        <v>0</v>
      </c>
      <c r="P15694">
        <v>1669</v>
      </c>
    </row>
    <row r="15695" spans="1:16" x14ac:dyDescent="0.25">
      <c r="A15695" t="s">
        <v>23310</v>
      </c>
      <c r="B15695">
        <v>255</v>
      </c>
      <c r="C15695" s="3" t="str">
        <f>HYPERLINK("http://www.uniprot.org/uniprot/Q8GTD8","tr|Q8GTD8|Q8GTD8_CICAR")</f>
        <v>tr|Q8GTD8|Q8GTD8_CICAR</v>
      </c>
      <c r="D15695" t="s">
        <v>23311</v>
      </c>
      <c r="E15695">
        <v>66.66</v>
      </c>
      <c r="F15695">
        <v>84</v>
      </c>
      <c r="G15695">
        <v>28</v>
      </c>
      <c r="H15695">
        <v>0</v>
      </c>
      <c r="I15695">
        <v>1</v>
      </c>
      <c r="J15695">
        <v>252</v>
      </c>
      <c r="K15695">
        <v>1</v>
      </c>
      <c r="L15695">
        <v>2</v>
      </c>
      <c r="M15695">
        <v>85</v>
      </c>
      <c r="N15695" t="s">
        <v>18</v>
      </c>
      <c r="O15695" s="1">
        <v>5.2474800000000001E-23</v>
      </c>
      <c r="P15695">
        <v>280</v>
      </c>
    </row>
    <row r="15696" spans="1:16" x14ac:dyDescent="0.25">
      <c r="A15696" t="s">
        <v>23312</v>
      </c>
      <c r="B15696">
        <v>1521</v>
      </c>
      <c r="C15696" s="3" t="str">
        <f>HYPERLINK("http://www.uniprot.org/uniprot/G7L3H5","tr|G7L3H5|G7L3H5_MEDTR")</f>
        <v>tr|G7L3H5|G7L3H5_MEDTR</v>
      </c>
      <c r="D15696" t="s">
        <v>23313</v>
      </c>
      <c r="E15696">
        <v>87.45</v>
      </c>
      <c r="F15696">
        <v>510</v>
      </c>
      <c r="G15696">
        <v>64</v>
      </c>
      <c r="H15696">
        <v>4</v>
      </c>
      <c r="I15696">
        <v>1</v>
      </c>
      <c r="J15696">
        <v>1518</v>
      </c>
      <c r="K15696">
        <v>1</v>
      </c>
      <c r="L15696">
        <v>1</v>
      </c>
      <c r="M15696">
        <v>510</v>
      </c>
      <c r="N15696" t="s">
        <v>18</v>
      </c>
      <c r="O15696">
        <v>0</v>
      </c>
      <c r="P15696">
        <v>2368</v>
      </c>
    </row>
    <row r="15697" spans="1:16" x14ac:dyDescent="0.25">
      <c r="A15697" t="s">
        <v>23314</v>
      </c>
      <c r="B15697">
        <v>4029</v>
      </c>
      <c r="C15697" s="3" t="str">
        <f>HYPERLINK("http://www.uniprot.org/uniprot/G7ID01","tr|G7ID01|G7ID01_MEDTR")</f>
        <v>tr|G7ID01|G7ID01_MEDTR</v>
      </c>
      <c r="D15697" t="s">
        <v>23315</v>
      </c>
      <c r="E15697">
        <v>68.19</v>
      </c>
      <c r="F15697">
        <v>1088</v>
      </c>
      <c r="G15697">
        <v>346</v>
      </c>
      <c r="H15697">
        <v>49</v>
      </c>
      <c r="I15697">
        <v>907</v>
      </c>
      <c r="J15697">
        <v>4023</v>
      </c>
      <c r="K15697">
        <v>1</v>
      </c>
      <c r="L15697">
        <v>264</v>
      </c>
      <c r="M15697">
        <v>1340</v>
      </c>
      <c r="N15697" t="s">
        <v>18</v>
      </c>
      <c r="O15697">
        <v>0</v>
      </c>
      <c r="P15697">
        <v>3438</v>
      </c>
    </row>
    <row r="15698" spans="1:16" x14ac:dyDescent="0.25">
      <c r="A15698" t="s">
        <v>23316</v>
      </c>
      <c r="B15698">
        <v>828</v>
      </c>
      <c r="C15698" s="3" t="str">
        <f>HYPERLINK("http://www.uniprot.org/uniprot/G7I4Z8","tr|G7I4Z8|G7I4Z8_MEDTR")</f>
        <v>tr|G7I4Z8|G7I4Z8_MEDTR</v>
      </c>
      <c r="D15698" t="s">
        <v>23317</v>
      </c>
      <c r="E15698">
        <v>72.819999999999993</v>
      </c>
      <c r="F15698">
        <v>287</v>
      </c>
      <c r="G15698">
        <v>78</v>
      </c>
      <c r="H15698">
        <v>15</v>
      </c>
      <c r="I15698">
        <v>10</v>
      </c>
      <c r="J15698">
        <v>825</v>
      </c>
      <c r="K15698">
        <v>1</v>
      </c>
      <c r="L15698">
        <v>7</v>
      </c>
      <c r="M15698">
        <v>275</v>
      </c>
      <c r="N15698" t="s">
        <v>18</v>
      </c>
      <c r="O15698" s="1">
        <v>5.9237199999999997E-115</v>
      </c>
      <c r="P15698">
        <v>1077</v>
      </c>
    </row>
    <row r="15699" spans="1:16" x14ac:dyDescent="0.25">
      <c r="A15699" t="s">
        <v>23318</v>
      </c>
      <c r="B15699">
        <v>738</v>
      </c>
      <c r="C15699" s="3" t="str">
        <f>HYPERLINK("http://www.uniprot.org/uniprot/I1KYN0","tr|I1KYN0|I1KYN0_SOYBN")</f>
        <v>tr|I1KYN0|I1KYN0_SOYBN</v>
      </c>
      <c r="D15699" t="s">
        <v>28</v>
      </c>
      <c r="E15699">
        <v>76.22</v>
      </c>
      <c r="F15699">
        <v>143</v>
      </c>
      <c r="G15699">
        <v>34</v>
      </c>
      <c r="H15699">
        <v>0</v>
      </c>
      <c r="I15699">
        <v>4</v>
      </c>
      <c r="J15699">
        <v>432</v>
      </c>
      <c r="K15699">
        <v>1</v>
      </c>
      <c r="L15699">
        <v>9</v>
      </c>
      <c r="M15699">
        <v>151</v>
      </c>
      <c r="N15699" t="s">
        <v>18</v>
      </c>
      <c r="O15699" s="1">
        <v>7.5591600000000002E-57</v>
      </c>
      <c r="P15699">
        <v>575</v>
      </c>
    </row>
    <row r="15700" spans="1:16" x14ac:dyDescent="0.25">
      <c r="A15700" t="s">
        <v>23319</v>
      </c>
      <c r="B15700">
        <v>474</v>
      </c>
      <c r="C15700" s="3" t="str">
        <f>HYPERLINK("http://www.uniprot.org/uniprot/I3T2A5","tr|I3T2A5|I3T2A5_MEDTR")</f>
        <v>tr|I3T2A5|I3T2A5_MEDTR</v>
      </c>
      <c r="D15700" t="s">
        <v>22</v>
      </c>
      <c r="E15700">
        <v>70.48</v>
      </c>
      <c r="F15700">
        <v>166</v>
      </c>
      <c r="G15700">
        <v>49</v>
      </c>
      <c r="H15700">
        <v>12</v>
      </c>
      <c r="I15700">
        <v>4</v>
      </c>
      <c r="J15700">
        <v>465</v>
      </c>
      <c r="K15700">
        <v>1</v>
      </c>
      <c r="L15700">
        <v>3</v>
      </c>
      <c r="M15700">
        <v>168</v>
      </c>
      <c r="N15700" t="s">
        <v>18</v>
      </c>
      <c r="O15700" s="1">
        <v>3.7940999999999998E-50</v>
      </c>
      <c r="P15700">
        <v>514</v>
      </c>
    </row>
    <row r="15701" spans="1:16" x14ac:dyDescent="0.25">
      <c r="A15701" t="s">
        <v>23320</v>
      </c>
      <c r="B15701">
        <v>288</v>
      </c>
      <c r="C15701" s="3" t="str">
        <f>HYPERLINK("http://www.uniprot.org/uniprot/I1N020","tr|I1N020|I1N020_SOYBN")</f>
        <v>tr|I1N020|I1N020_SOYBN</v>
      </c>
      <c r="D15701" t="s">
        <v>28</v>
      </c>
      <c r="E15701">
        <v>60.82</v>
      </c>
      <c r="F15701">
        <v>97</v>
      </c>
      <c r="G15701">
        <v>38</v>
      </c>
      <c r="H15701">
        <v>2</v>
      </c>
      <c r="I15701">
        <v>1</v>
      </c>
      <c r="J15701">
        <v>285</v>
      </c>
      <c r="K15701">
        <v>1</v>
      </c>
      <c r="L15701">
        <v>1</v>
      </c>
      <c r="M15701">
        <v>92</v>
      </c>
      <c r="N15701" t="s">
        <v>18</v>
      </c>
      <c r="O15701" s="1">
        <v>4.2772500000000003E-17</v>
      </c>
      <c r="P15701">
        <v>229</v>
      </c>
    </row>
    <row r="15702" spans="1:16" x14ac:dyDescent="0.25">
      <c r="A15702" t="s">
        <v>23321</v>
      </c>
      <c r="B15702">
        <v>687</v>
      </c>
      <c r="C15702" s="3" t="str">
        <f>HYPERLINK("http://www.uniprot.org/uniprot/I1KCT7","tr|I1KCT7|I1KCT7_SOYBN")</f>
        <v>tr|I1KCT7|I1KCT7_SOYBN</v>
      </c>
      <c r="D15702" t="s">
        <v>28</v>
      </c>
      <c r="E15702">
        <v>61.42</v>
      </c>
      <c r="F15702">
        <v>210</v>
      </c>
      <c r="G15702">
        <v>81</v>
      </c>
      <c r="H15702">
        <v>16</v>
      </c>
      <c r="I15702">
        <v>1</v>
      </c>
      <c r="J15702">
        <v>582</v>
      </c>
      <c r="K15702">
        <v>1</v>
      </c>
      <c r="L15702">
        <v>1</v>
      </c>
      <c r="M15702">
        <v>210</v>
      </c>
      <c r="N15702" t="s">
        <v>18</v>
      </c>
      <c r="O15702" s="1">
        <v>1.6357699999999999E-60</v>
      </c>
      <c r="P15702">
        <v>606</v>
      </c>
    </row>
    <row r="15703" spans="1:16" x14ac:dyDescent="0.25">
      <c r="A15703" t="s">
        <v>23322</v>
      </c>
      <c r="B15703">
        <v>1974</v>
      </c>
      <c r="C15703" s="3" t="str">
        <f>HYPERLINK("http://www.uniprot.org/uniprot/G7JHG8","tr|G7JHG8|G7JHG8_MEDTR")</f>
        <v>tr|G7JHG8|G7JHG8_MEDTR</v>
      </c>
      <c r="D15703" t="s">
        <v>23323</v>
      </c>
      <c r="E15703">
        <v>82.65</v>
      </c>
      <c r="F15703">
        <v>640</v>
      </c>
      <c r="G15703">
        <v>111</v>
      </c>
      <c r="H15703">
        <v>4</v>
      </c>
      <c r="I15703">
        <v>64</v>
      </c>
      <c r="J15703">
        <v>1971</v>
      </c>
      <c r="K15703">
        <v>1</v>
      </c>
      <c r="L15703">
        <v>22</v>
      </c>
      <c r="M15703">
        <v>645</v>
      </c>
      <c r="N15703" t="s">
        <v>18</v>
      </c>
      <c r="O15703">
        <v>0</v>
      </c>
      <c r="P15703">
        <v>2854</v>
      </c>
    </row>
    <row r="15704" spans="1:16" x14ac:dyDescent="0.25">
      <c r="A15704" t="s">
        <v>23324</v>
      </c>
      <c r="B15704">
        <v>723</v>
      </c>
      <c r="C15704" s="3" t="str">
        <f>HYPERLINK("http://www.uniprot.org/uniprot/I3S754","tr|I3S754|I3S754_LOTJA")</f>
        <v>tr|I3S754|I3S754_LOTJA</v>
      </c>
      <c r="D15704" t="s">
        <v>93</v>
      </c>
      <c r="E15704">
        <v>77.5</v>
      </c>
      <c r="F15704">
        <v>240</v>
      </c>
      <c r="G15704">
        <v>54</v>
      </c>
      <c r="H15704">
        <v>0</v>
      </c>
      <c r="I15704">
        <v>1</v>
      </c>
      <c r="J15704">
        <v>720</v>
      </c>
      <c r="K15704">
        <v>1</v>
      </c>
      <c r="L15704">
        <v>1</v>
      </c>
      <c r="M15704">
        <v>238</v>
      </c>
      <c r="N15704" t="s">
        <v>18</v>
      </c>
      <c r="O15704" s="1">
        <v>4.3733200000000001E-102</v>
      </c>
      <c r="P15704">
        <v>965</v>
      </c>
    </row>
    <row r="15705" spans="1:16" x14ac:dyDescent="0.25">
      <c r="A15705" t="s">
        <v>23325</v>
      </c>
      <c r="B15705">
        <v>1089</v>
      </c>
      <c r="C15705" s="3" t="str">
        <f>HYPERLINK("http://www.uniprot.org/uniprot/K7MNX2","tr|K7MNX2|K7MNX2_SOYBN")</f>
        <v>tr|K7MNX2|K7MNX2_SOYBN</v>
      </c>
      <c r="D15705" t="s">
        <v>28</v>
      </c>
      <c r="E15705">
        <v>26.4</v>
      </c>
      <c r="F15705">
        <v>250</v>
      </c>
      <c r="G15705">
        <v>184</v>
      </c>
      <c r="H15705">
        <v>4</v>
      </c>
      <c r="I15705">
        <v>106</v>
      </c>
      <c r="J15705">
        <v>843</v>
      </c>
      <c r="K15705">
        <v>1</v>
      </c>
      <c r="L15705">
        <v>272</v>
      </c>
      <c r="M15705">
        <v>514</v>
      </c>
      <c r="N15705" t="s">
        <v>18</v>
      </c>
      <c r="O15705" s="1">
        <v>1.9476900000000001E-19</v>
      </c>
      <c r="P15705">
        <v>255</v>
      </c>
    </row>
    <row r="15706" spans="1:16" x14ac:dyDescent="0.25">
      <c r="A15706" t="s">
        <v>23326</v>
      </c>
      <c r="B15706">
        <v>2385</v>
      </c>
      <c r="C15706" s="3" t="str">
        <f>HYPERLINK("http://www.uniprot.org/uniprot/G7JS37","tr|G7JS37|G7JS37_MEDTR")</f>
        <v>tr|G7JS37|G7JS37_MEDTR</v>
      </c>
      <c r="D15706" t="s">
        <v>23327</v>
      </c>
      <c r="E15706">
        <v>91</v>
      </c>
      <c r="F15706">
        <v>800</v>
      </c>
      <c r="G15706">
        <v>72</v>
      </c>
      <c r="H15706">
        <v>6</v>
      </c>
      <c r="I15706">
        <v>1</v>
      </c>
      <c r="J15706">
        <v>2382</v>
      </c>
      <c r="K15706">
        <v>1</v>
      </c>
      <c r="L15706">
        <v>1</v>
      </c>
      <c r="M15706">
        <v>783</v>
      </c>
      <c r="N15706" t="s">
        <v>18</v>
      </c>
      <c r="O15706">
        <v>0</v>
      </c>
      <c r="P15706">
        <v>3612</v>
      </c>
    </row>
    <row r="15707" spans="1:16" x14ac:dyDescent="0.25">
      <c r="A15707" t="s">
        <v>23328</v>
      </c>
      <c r="B15707">
        <v>792</v>
      </c>
      <c r="C15707" s="3" t="str">
        <f>HYPERLINK("http://www.uniprot.org/uniprot/I3S8G5","tr|I3S8G5|I3S8G5_MEDTR")</f>
        <v>tr|I3S8G5|I3S8G5_MEDTR</v>
      </c>
      <c r="D15707" t="s">
        <v>22</v>
      </c>
      <c r="E15707">
        <v>83.07</v>
      </c>
      <c r="F15707">
        <v>260</v>
      </c>
      <c r="G15707">
        <v>44</v>
      </c>
      <c r="H15707">
        <v>0</v>
      </c>
      <c r="I15707">
        <v>1</v>
      </c>
      <c r="J15707">
        <v>780</v>
      </c>
      <c r="K15707">
        <v>1</v>
      </c>
      <c r="L15707">
        <v>1</v>
      </c>
      <c r="M15707">
        <v>259</v>
      </c>
      <c r="N15707" t="s">
        <v>18</v>
      </c>
      <c r="O15707" s="1">
        <v>4.4086900000000003E-117</v>
      </c>
      <c r="P15707">
        <v>1095</v>
      </c>
    </row>
    <row r="15708" spans="1:16" x14ac:dyDescent="0.25">
      <c r="A15708" t="s">
        <v>23329</v>
      </c>
      <c r="B15708">
        <v>708</v>
      </c>
      <c r="C15708" s="3" t="str">
        <f>HYPERLINK("http://www.uniprot.org/uniprot/G9HXH2","tr|G9HXH2|G9HXH2_PEA")</f>
        <v>tr|G9HXH2|G9HXH2_PEA</v>
      </c>
      <c r="D15708" t="s">
        <v>23330</v>
      </c>
      <c r="E15708">
        <v>81.510000000000005</v>
      </c>
      <c r="F15708">
        <v>238</v>
      </c>
      <c r="G15708">
        <v>44</v>
      </c>
      <c r="H15708">
        <v>3</v>
      </c>
      <c r="I15708">
        <v>1</v>
      </c>
      <c r="J15708">
        <v>705</v>
      </c>
      <c r="K15708">
        <v>1</v>
      </c>
      <c r="L15708">
        <v>1</v>
      </c>
      <c r="M15708">
        <v>233</v>
      </c>
      <c r="N15708" t="s">
        <v>18</v>
      </c>
      <c r="O15708" s="1">
        <v>3.8886399999999998E-100</v>
      </c>
      <c r="P15708">
        <v>948</v>
      </c>
    </row>
    <row r="15709" spans="1:16" x14ac:dyDescent="0.25">
      <c r="A15709" t="s">
        <v>23331</v>
      </c>
      <c r="B15709">
        <v>828</v>
      </c>
      <c r="C15709" s="3" t="str">
        <f>HYPERLINK("http://www.uniprot.org/uniprot/G7K975","tr|G7K975|G7K975_MEDTR")</f>
        <v>tr|G7K975|G7K975_MEDTR</v>
      </c>
      <c r="D15709" t="s">
        <v>23332</v>
      </c>
      <c r="E15709">
        <v>73.92</v>
      </c>
      <c r="F15709">
        <v>280</v>
      </c>
      <c r="G15709">
        <v>73</v>
      </c>
      <c r="H15709">
        <v>5</v>
      </c>
      <c r="I15709">
        <v>1</v>
      </c>
      <c r="J15709">
        <v>825</v>
      </c>
      <c r="K15709">
        <v>1</v>
      </c>
      <c r="L15709">
        <v>1</v>
      </c>
      <c r="M15709">
        <v>272</v>
      </c>
      <c r="N15709" t="s">
        <v>18</v>
      </c>
      <c r="O15709" s="1">
        <v>1.5134E-102</v>
      </c>
      <c r="P15709">
        <v>970</v>
      </c>
    </row>
    <row r="15710" spans="1:16" x14ac:dyDescent="0.25">
      <c r="A15710" t="s">
        <v>23333</v>
      </c>
      <c r="B15710">
        <v>1485</v>
      </c>
      <c r="C15710" s="3" t="str">
        <f>HYPERLINK("http://www.uniprot.org/uniprot/K7LDZ6","tr|K7LDZ6|K7LDZ6_SOYBN")</f>
        <v>tr|K7LDZ6|K7LDZ6_SOYBN</v>
      </c>
      <c r="D15710" t="s">
        <v>28</v>
      </c>
      <c r="E15710">
        <v>77.77</v>
      </c>
      <c r="F15710">
        <v>441</v>
      </c>
      <c r="G15710">
        <v>98</v>
      </c>
      <c r="H15710">
        <v>0</v>
      </c>
      <c r="I15710">
        <v>7</v>
      </c>
      <c r="J15710">
        <v>1329</v>
      </c>
      <c r="K15710">
        <v>1</v>
      </c>
      <c r="L15710">
        <v>97</v>
      </c>
      <c r="M15710">
        <v>537</v>
      </c>
      <c r="N15710" t="s">
        <v>18</v>
      </c>
      <c r="O15710">
        <v>0</v>
      </c>
      <c r="P15710">
        <v>1816</v>
      </c>
    </row>
    <row r="15711" spans="1:16" x14ac:dyDescent="0.25">
      <c r="A15711" t="s">
        <v>23334</v>
      </c>
      <c r="B15711">
        <v>1062</v>
      </c>
      <c r="C15711" s="3" t="str">
        <f>HYPERLINK("http://www.uniprot.org/uniprot/G7IWU9","tr|G7IWU9|G7IWU9_MEDTR")</f>
        <v>tr|G7IWU9|G7IWU9_MEDTR</v>
      </c>
      <c r="D15711" t="s">
        <v>9951</v>
      </c>
      <c r="E15711">
        <v>85.83</v>
      </c>
      <c r="F15711">
        <v>353</v>
      </c>
      <c r="G15711">
        <v>50</v>
      </c>
      <c r="H15711">
        <v>1</v>
      </c>
      <c r="I15711">
        <v>4</v>
      </c>
      <c r="J15711">
        <v>1059</v>
      </c>
      <c r="K15711">
        <v>1</v>
      </c>
      <c r="L15711">
        <v>21</v>
      </c>
      <c r="M15711">
        <v>373</v>
      </c>
      <c r="N15711" t="s">
        <v>18</v>
      </c>
      <c r="O15711" s="1">
        <v>2.3521699999999999E-179</v>
      </c>
      <c r="P15711">
        <v>1634</v>
      </c>
    </row>
    <row r="15712" spans="1:16" x14ac:dyDescent="0.25">
      <c r="A15712" t="s">
        <v>23335</v>
      </c>
      <c r="B15712">
        <v>348</v>
      </c>
      <c r="C15712" s="3" t="str">
        <f>HYPERLINK("http://www.uniprot.org/uniprot/G7JJE0","tr|G7JJE0|G7JJE0_MEDTR")</f>
        <v>tr|G7JJE0|G7JJE0_MEDTR</v>
      </c>
      <c r="D15712" t="s">
        <v>10816</v>
      </c>
      <c r="E15712">
        <v>59.01</v>
      </c>
      <c r="F15712">
        <v>61</v>
      </c>
      <c r="G15712">
        <v>25</v>
      </c>
      <c r="H15712">
        <v>12</v>
      </c>
      <c r="I15712">
        <v>133</v>
      </c>
      <c r="J15712">
        <v>279</v>
      </c>
      <c r="K15712">
        <v>1</v>
      </c>
      <c r="L15712">
        <v>293</v>
      </c>
      <c r="M15712">
        <v>353</v>
      </c>
      <c r="N15712" t="s">
        <v>18</v>
      </c>
      <c r="O15712" s="1">
        <v>3.8344600000000002E-10</v>
      </c>
      <c r="P15712">
        <v>169</v>
      </c>
    </row>
    <row r="15713" spans="1:16" x14ac:dyDescent="0.25">
      <c r="A15713" t="s">
        <v>23336</v>
      </c>
      <c r="B15713">
        <v>1131</v>
      </c>
      <c r="C15713" s="3" t="str">
        <f>HYPERLINK("http://www.uniprot.org/uniprot/I1MFE5","tr|I1MFE5|I1MFE5_SOYBN")</f>
        <v>tr|I1MFE5|I1MFE5_SOYBN</v>
      </c>
      <c r="D15713" t="s">
        <v>28</v>
      </c>
      <c r="E15713">
        <v>77.069999999999993</v>
      </c>
      <c r="F15713">
        <v>253</v>
      </c>
      <c r="G15713">
        <v>58</v>
      </c>
      <c r="H15713">
        <v>0</v>
      </c>
      <c r="I15713">
        <v>370</v>
      </c>
      <c r="J15713">
        <v>1128</v>
      </c>
      <c r="K15713">
        <v>1</v>
      </c>
      <c r="L15713">
        <v>121</v>
      </c>
      <c r="M15713">
        <v>373</v>
      </c>
      <c r="N15713" t="s">
        <v>18</v>
      </c>
      <c r="O15713" s="1">
        <v>4.8119599999999996E-109</v>
      </c>
      <c r="P15713">
        <v>1028</v>
      </c>
    </row>
    <row r="15714" spans="1:16" x14ac:dyDescent="0.25">
      <c r="A15714" t="s">
        <v>23337</v>
      </c>
      <c r="B15714">
        <v>1143</v>
      </c>
      <c r="C15714" s="3" t="str">
        <f>HYPERLINK("http://www.uniprot.org/uniprot/C0KLD1","tr|C0KLD1|C0KLD1_CITMA")</f>
        <v>tr|C0KLD1|C0KLD1_CITMA</v>
      </c>
      <c r="D15714" t="s">
        <v>23338</v>
      </c>
      <c r="E15714">
        <v>96.17</v>
      </c>
      <c r="F15714">
        <v>366</v>
      </c>
      <c r="G15714">
        <v>14</v>
      </c>
      <c r="H15714">
        <v>0</v>
      </c>
      <c r="I15714">
        <v>1</v>
      </c>
      <c r="J15714">
        <v>1098</v>
      </c>
      <c r="K15714">
        <v>1</v>
      </c>
      <c r="L15714">
        <v>66</v>
      </c>
      <c r="M15714">
        <v>431</v>
      </c>
      <c r="N15714" t="s">
        <v>18</v>
      </c>
      <c r="O15714">
        <v>0</v>
      </c>
      <c r="P15714">
        <v>1852</v>
      </c>
    </row>
    <row r="15715" spans="1:16" x14ac:dyDescent="0.25">
      <c r="A15715" t="s">
        <v>23339</v>
      </c>
      <c r="B15715">
        <v>1188</v>
      </c>
      <c r="C15715" s="3" t="str">
        <f>HYPERLINK("http://www.uniprot.org/uniprot/G3I7R5","tr|G3I7R5|G3I7R5_CRIGR")</f>
        <v>tr|G3I7R5|G3I7R5_CRIGR</v>
      </c>
      <c r="D15715" t="s">
        <v>23340</v>
      </c>
      <c r="E15715">
        <v>25.73</v>
      </c>
      <c r="F15715">
        <v>443</v>
      </c>
      <c r="G15715">
        <v>329</v>
      </c>
      <c r="H15715">
        <v>62</v>
      </c>
      <c r="I15715">
        <v>8</v>
      </c>
      <c r="J15715">
        <v>1150</v>
      </c>
      <c r="K15715">
        <v>-3</v>
      </c>
      <c r="L15715">
        <v>339</v>
      </c>
      <c r="M15715">
        <v>769</v>
      </c>
      <c r="N15715" t="s">
        <v>18</v>
      </c>
      <c r="O15715" s="1">
        <v>7.8753E-17</v>
      </c>
      <c r="P15715">
        <v>233</v>
      </c>
    </row>
    <row r="15716" spans="1:16" x14ac:dyDescent="0.25">
      <c r="A15716" t="s">
        <v>23341</v>
      </c>
      <c r="B15716">
        <v>729</v>
      </c>
      <c r="C15716" s="3" t="str">
        <f>HYPERLINK("http://www.uniprot.org/uniprot/G7K286","tr|G7K286|G7K286_MEDTR")</f>
        <v>tr|G7K286|G7K286_MEDTR</v>
      </c>
      <c r="D15716" t="s">
        <v>23342</v>
      </c>
      <c r="E15716">
        <v>78.92</v>
      </c>
      <c r="F15716">
        <v>242</v>
      </c>
      <c r="G15716">
        <v>51</v>
      </c>
      <c r="H15716">
        <v>0</v>
      </c>
      <c r="I15716">
        <v>1</v>
      </c>
      <c r="J15716">
        <v>726</v>
      </c>
      <c r="K15716">
        <v>1</v>
      </c>
      <c r="L15716">
        <v>4</v>
      </c>
      <c r="M15716">
        <v>245</v>
      </c>
      <c r="N15716" t="s">
        <v>18</v>
      </c>
      <c r="O15716" s="1">
        <v>7.5913300000000003E-110</v>
      </c>
      <c r="P15716">
        <v>1032</v>
      </c>
    </row>
    <row r="15717" spans="1:16" x14ac:dyDescent="0.25">
      <c r="A15717" t="s">
        <v>23343</v>
      </c>
      <c r="B15717">
        <v>1026</v>
      </c>
      <c r="C15717" s="3" t="str">
        <f>HYPERLINK("http://www.uniprot.org/uniprot/F6HHV7","tr|F6HHV7|F6HHV7_VITVI")</f>
        <v>tr|F6HHV7|F6HHV7_VITVI</v>
      </c>
      <c r="D15717" t="s">
        <v>23344</v>
      </c>
      <c r="E15717">
        <v>93.26</v>
      </c>
      <c r="F15717">
        <v>193</v>
      </c>
      <c r="G15717">
        <v>13</v>
      </c>
      <c r="H15717">
        <v>0</v>
      </c>
      <c r="I15717">
        <v>1</v>
      </c>
      <c r="J15717">
        <v>579</v>
      </c>
      <c r="K15717">
        <v>1</v>
      </c>
      <c r="L15717">
        <v>1</v>
      </c>
      <c r="M15717">
        <v>193</v>
      </c>
      <c r="N15717" t="s">
        <v>18</v>
      </c>
      <c r="O15717" s="1">
        <v>8.6202099999999995E-99</v>
      </c>
      <c r="P15717">
        <v>939</v>
      </c>
    </row>
    <row r="15718" spans="1:16" x14ac:dyDescent="0.25">
      <c r="A15718" t="s">
        <v>23345</v>
      </c>
      <c r="B15718">
        <v>1122</v>
      </c>
      <c r="C15718" s="3" t="str">
        <f>HYPERLINK("http://www.uniprot.org/uniprot/A2Q4D1","tr|A2Q4D1|A2Q4D1_MEDTR")</f>
        <v>tr|A2Q4D1|A2Q4D1_MEDTR</v>
      </c>
      <c r="D15718" t="s">
        <v>23346</v>
      </c>
      <c r="E15718">
        <v>66.13</v>
      </c>
      <c r="F15718">
        <v>378</v>
      </c>
      <c r="G15718">
        <v>128</v>
      </c>
      <c r="H15718">
        <v>5</v>
      </c>
      <c r="I15718">
        <v>1</v>
      </c>
      <c r="J15718">
        <v>1119</v>
      </c>
      <c r="K15718">
        <v>1</v>
      </c>
      <c r="L15718">
        <v>1</v>
      </c>
      <c r="M15718">
        <v>355</v>
      </c>
      <c r="N15718" t="s">
        <v>18</v>
      </c>
      <c r="O15718" s="1">
        <v>9.5250200000000002E-126</v>
      </c>
      <c r="P15718">
        <v>1172</v>
      </c>
    </row>
    <row r="15719" spans="1:16" x14ac:dyDescent="0.25">
      <c r="A15719" t="s">
        <v>23347</v>
      </c>
      <c r="B15719">
        <v>1638</v>
      </c>
      <c r="C15719" s="3" t="str">
        <f>HYPERLINK("http://www.uniprot.org/uniprot/G7L4F1","tr|G7L4F1|G7L4F1_MEDTR")</f>
        <v>tr|G7L4F1|G7L4F1_MEDTR</v>
      </c>
      <c r="D15719" t="s">
        <v>23348</v>
      </c>
      <c r="E15719">
        <v>83.49</v>
      </c>
      <c r="F15719">
        <v>509</v>
      </c>
      <c r="G15719">
        <v>84</v>
      </c>
      <c r="H15719">
        <v>0</v>
      </c>
      <c r="I15719">
        <v>103</v>
      </c>
      <c r="J15719">
        <v>1629</v>
      </c>
      <c r="K15719">
        <v>1</v>
      </c>
      <c r="L15719">
        <v>30</v>
      </c>
      <c r="M15719">
        <v>533</v>
      </c>
      <c r="N15719" t="s">
        <v>18</v>
      </c>
      <c r="O15719">
        <v>0</v>
      </c>
      <c r="P15719">
        <v>2224</v>
      </c>
    </row>
    <row r="15720" spans="1:16" x14ac:dyDescent="0.25">
      <c r="A15720" t="s">
        <v>23349</v>
      </c>
      <c r="B15720">
        <v>663</v>
      </c>
      <c r="C15720" s="3" t="str">
        <f>HYPERLINK("http://www.uniprot.org/uniprot/G7ID02","tr|G7ID02|G7ID02_MEDTR")</f>
        <v>tr|G7ID02|G7ID02_MEDTR</v>
      </c>
      <c r="D15720" t="s">
        <v>23350</v>
      </c>
      <c r="E15720">
        <v>73.510000000000005</v>
      </c>
      <c r="F15720">
        <v>219</v>
      </c>
      <c r="G15720">
        <v>58</v>
      </c>
      <c r="H15720">
        <v>1</v>
      </c>
      <c r="I15720">
        <v>7</v>
      </c>
      <c r="J15720">
        <v>660</v>
      </c>
      <c r="K15720">
        <v>1</v>
      </c>
      <c r="L15720">
        <v>2</v>
      </c>
      <c r="M15720">
        <v>217</v>
      </c>
      <c r="N15720" t="s">
        <v>18</v>
      </c>
      <c r="O15720" s="1">
        <v>4.6850799999999999E-78</v>
      </c>
      <c r="P15720">
        <v>757</v>
      </c>
    </row>
    <row r="15721" spans="1:16" x14ac:dyDescent="0.25">
      <c r="A15721" t="s">
        <v>23351</v>
      </c>
      <c r="B15721">
        <v>1497</v>
      </c>
      <c r="C15721" s="3" t="str">
        <f>HYPERLINK("http://www.uniprot.org/uniprot/G7I4Z9","tr|G7I4Z9|G7I4Z9_MEDTR")</f>
        <v>tr|G7I4Z9|G7I4Z9_MEDTR</v>
      </c>
      <c r="D15721" t="s">
        <v>23352</v>
      </c>
      <c r="E15721">
        <v>75.47</v>
      </c>
      <c r="F15721">
        <v>420</v>
      </c>
      <c r="G15721">
        <v>103</v>
      </c>
      <c r="H15721">
        <v>2</v>
      </c>
      <c r="I15721">
        <v>1</v>
      </c>
      <c r="J15721">
        <v>1254</v>
      </c>
      <c r="K15721">
        <v>1</v>
      </c>
      <c r="L15721">
        <v>1</v>
      </c>
      <c r="M15721">
        <v>420</v>
      </c>
      <c r="N15721" t="s">
        <v>18</v>
      </c>
      <c r="O15721" s="1">
        <v>2.1890400000000001E-174</v>
      </c>
      <c r="P15721">
        <v>1593</v>
      </c>
    </row>
    <row r="15722" spans="1:16" x14ac:dyDescent="0.25">
      <c r="A15722" t="s">
        <v>23353</v>
      </c>
      <c r="B15722">
        <v>1992</v>
      </c>
      <c r="C15722" s="3" t="str">
        <f>HYPERLINK("http://www.uniprot.org/uniprot/I1N084","tr|I1N084|I1N084_SOYBN")</f>
        <v>tr|I1N084|I1N084_SOYBN</v>
      </c>
      <c r="D15722" t="s">
        <v>28</v>
      </c>
      <c r="E15722">
        <v>82.5</v>
      </c>
      <c r="F15722">
        <v>663</v>
      </c>
      <c r="G15722">
        <v>116</v>
      </c>
      <c r="H15722">
        <v>0</v>
      </c>
      <c r="I15722">
        <v>1</v>
      </c>
      <c r="J15722">
        <v>1989</v>
      </c>
      <c r="K15722">
        <v>1</v>
      </c>
      <c r="L15722">
        <v>1</v>
      </c>
      <c r="M15722">
        <v>661</v>
      </c>
      <c r="N15722" t="s">
        <v>18</v>
      </c>
      <c r="O15722">
        <v>0</v>
      </c>
      <c r="P15722">
        <v>2726</v>
      </c>
    </row>
    <row r="15723" spans="1:16" x14ac:dyDescent="0.25">
      <c r="A15723" t="s">
        <v>23354</v>
      </c>
      <c r="B15723">
        <v>294</v>
      </c>
      <c r="C15723" s="3" t="str">
        <f>HYPERLINK("http://www.uniprot.org/uniprot/G7IN16","tr|G7IN16|G7IN16_MEDTR")</f>
        <v>tr|G7IN16|G7IN16_MEDTR</v>
      </c>
      <c r="D15723" t="s">
        <v>23355</v>
      </c>
      <c r="E15723">
        <v>70.47</v>
      </c>
      <c r="F15723">
        <v>105</v>
      </c>
      <c r="G15723">
        <v>31</v>
      </c>
      <c r="H15723">
        <v>8</v>
      </c>
      <c r="I15723">
        <v>1</v>
      </c>
      <c r="J15723">
        <v>291</v>
      </c>
      <c r="K15723">
        <v>1</v>
      </c>
      <c r="L15723">
        <v>333</v>
      </c>
      <c r="M15723">
        <v>435</v>
      </c>
      <c r="N15723" t="s">
        <v>18</v>
      </c>
      <c r="O15723" s="1">
        <v>2.4762500000000001E-33</v>
      </c>
      <c r="P15723">
        <v>369</v>
      </c>
    </row>
    <row r="15724" spans="1:16" x14ac:dyDescent="0.25">
      <c r="A15724" t="s">
        <v>23356</v>
      </c>
      <c r="B15724">
        <v>3618</v>
      </c>
      <c r="C15724" s="3" t="str">
        <f>HYPERLINK("http://www.uniprot.org/uniprot/I1K7B7","tr|I1K7B7|I1K7B7_SOYBN")</f>
        <v>tr|I1K7B7|I1K7B7_SOYBN</v>
      </c>
      <c r="D15724" t="s">
        <v>28</v>
      </c>
      <c r="E15724">
        <v>67.22</v>
      </c>
      <c r="F15724">
        <v>1007</v>
      </c>
      <c r="G15724">
        <v>330</v>
      </c>
      <c r="H15724">
        <v>34</v>
      </c>
      <c r="I15724">
        <v>697</v>
      </c>
      <c r="J15724">
        <v>3615</v>
      </c>
      <c r="K15724">
        <v>1</v>
      </c>
      <c r="L15724">
        <v>103</v>
      </c>
      <c r="M15724">
        <v>1076</v>
      </c>
      <c r="N15724" t="s">
        <v>18</v>
      </c>
      <c r="O15724">
        <v>0</v>
      </c>
      <c r="P15724">
        <v>3188</v>
      </c>
    </row>
    <row r="15725" spans="1:16" x14ac:dyDescent="0.25">
      <c r="A15725" t="s">
        <v>23357</v>
      </c>
      <c r="B15725">
        <v>1386</v>
      </c>
      <c r="C15725" s="3" t="str">
        <f>HYPERLINK("http://www.uniprot.org/uniprot/I1LLJ4","tr|I1LLJ4|I1LLJ4_SOYBN")</f>
        <v>tr|I1LLJ4|I1LLJ4_SOYBN</v>
      </c>
      <c r="D15725" t="s">
        <v>99</v>
      </c>
      <c r="E15725">
        <v>84.71</v>
      </c>
      <c r="F15725">
        <v>458</v>
      </c>
      <c r="G15725">
        <v>70</v>
      </c>
      <c r="H15725">
        <v>0</v>
      </c>
      <c r="I15725">
        <v>1</v>
      </c>
      <c r="J15725">
        <v>1374</v>
      </c>
      <c r="K15725">
        <v>1</v>
      </c>
      <c r="L15725">
        <v>57</v>
      </c>
      <c r="M15725">
        <v>514</v>
      </c>
      <c r="N15725" t="s">
        <v>18</v>
      </c>
      <c r="O15725">
        <v>0</v>
      </c>
      <c r="P15725">
        <v>2036</v>
      </c>
    </row>
    <row r="15726" spans="1:16" x14ac:dyDescent="0.25">
      <c r="A15726" t="s">
        <v>23358</v>
      </c>
      <c r="B15726">
        <v>777</v>
      </c>
      <c r="C15726" s="3" t="str">
        <f>HYPERLINK("http://www.uniprot.org/uniprot/I6ZTT9","tr|I6ZTT9|I6ZTT9_PHAVU")</f>
        <v>tr|I6ZTT9|I6ZTT9_PHAVU</v>
      </c>
      <c r="D15726" t="s">
        <v>2610</v>
      </c>
      <c r="E15726">
        <v>71.7</v>
      </c>
      <c r="F15726">
        <v>258</v>
      </c>
      <c r="G15726">
        <v>73</v>
      </c>
      <c r="H15726">
        <v>0</v>
      </c>
      <c r="I15726">
        <v>1</v>
      </c>
      <c r="J15726">
        <v>774</v>
      </c>
      <c r="K15726">
        <v>1</v>
      </c>
      <c r="L15726">
        <v>963</v>
      </c>
      <c r="M15726">
        <v>1220</v>
      </c>
      <c r="N15726" t="s">
        <v>18</v>
      </c>
      <c r="O15726" s="1">
        <v>1.58163E-103</v>
      </c>
      <c r="P15726">
        <v>978</v>
      </c>
    </row>
    <row r="15727" spans="1:16" x14ac:dyDescent="0.25">
      <c r="A15727" t="s">
        <v>23359</v>
      </c>
      <c r="B15727">
        <v>408</v>
      </c>
      <c r="C15727" s="3" t="str">
        <f>HYPERLINK("http://www.uniprot.org/uniprot/G7JGC9","tr|G7JGC9|G7JGC9_MEDTR")</f>
        <v>tr|G7JGC9|G7JGC9_MEDTR</v>
      </c>
      <c r="D15727" t="s">
        <v>23360</v>
      </c>
      <c r="E15727">
        <v>59.12</v>
      </c>
      <c r="F15727">
        <v>137</v>
      </c>
      <c r="G15727">
        <v>56</v>
      </c>
      <c r="H15727">
        <v>2</v>
      </c>
      <c r="I15727">
        <v>1</v>
      </c>
      <c r="J15727">
        <v>405</v>
      </c>
      <c r="K15727">
        <v>1</v>
      </c>
      <c r="L15727">
        <v>1</v>
      </c>
      <c r="M15727">
        <v>125</v>
      </c>
      <c r="N15727" t="s">
        <v>18</v>
      </c>
      <c r="O15727" s="1">
        <v>1.16039E-30</v>
      </c>
      <c r="P15727">
        <v>346</v>
      </c>
    </row>
    <row r="15728" spans="1:16" x14ac:dyDescent="0.25">
      <c r="A15728" t="s">
        <v>23361</v>
      </c>
      <c r="B15728">
        <v>993</v>
      </c>
      <c r="C15728" s="3" t="str">
        <f>HYPERLINK("http://www.uniprot.org/uniprot/K7LT57","tr|K7LT57|K7LT57_SOYBN")</f>
        <v>tr|K7LT57|K7LT57_SOYBN</v>
      </c>
      <c r="D15728" t="s">
        <v>28</v>
      </c>
      <c r="E15728">
        <v>93.03</v>
      </c>
      <c r="F15728">
        <v>330</v>
      </c>
      <c r="G15728">
        <v>23</v>
      </c>
      <c r="H15728">
        <v>0</v>
      </c>
      <c r="I15728">
        <v>1</v>
      </c>
      <c r="J15728">
        <v>990</v>
      </c>
      <c r="K15728">
        <v>1</v>
      </c>
      <c r="L15728">
        <v>1</v>
      </c>
      <c r="M15728">
        <v>330</v>
      </c>
      <c r="N15728" t="s">
        <v>18</v>
      </c>
      <c r="O15728" s="1">
        <v>9.4127200000000004E-172</v>
      </c>
      <c r="P15728">
        <v>1568</v>
      </c>
    </row>
    <row r="15729" spans="1:16" x14ac:dyDescent="0.25">
      <c r="A15729" t="s">
        <v>23362</v>
      </c>
      <c r="B15729">
        <v>720</v>
      </c>
      <c r="C15729" s="3" t="str">
        <f>HYPERLINK("http://www.uniprot.org/uniprot/I3STB5","tr|I3STB5|I3STB5_LOTJA")</f>
        <v>tr|I3STB5|I3STB5_LOTJA</v>
      </c>
      <c r="D15729" t="s">
        <v>93</v>
      </c>
      <c r="E15729">
        <v>79.89</v>
      </c>
      <c r="F15729">
        <v>189</v>
      </c>
      <c r="G15729">
        <v>38</v>
      </c>
      <c r="H15729">
        <v>0</v>
      </c>
      <c r="I15729">
        <v>151</v>
      </c>
      <c r="J15729">
        <v>717</v>
      </c>
      <c r="K15729">
        <v>1</v>
      </c>
      <c r="L15729">
        <v>83</v>
      </c>
      <c r="M15729">
        <v>271</v>
      </c>
      <c r="N15729" t="s">
        <v>18</v>
      </c>
      <c r="O15729" s="1">
        <v>1.4480000000000001E-81</v>
      </c>
      <c r="P15729">
        <v>788</v>
      </c>
    </row>
    <row r="15730" spans="1:16" x14ac:dyDescent="0.25">
      <c r="A15730" t="s">
        <v>23363</v>
      </c>
      <c r="B15730">
        <v>5358</v>
      </c>
      <c r="C15730" s="3" t="str">
        <f>HYPERLINK("http://www.uniprot.org/uniprot/K7LZ47","tr|K7LZ47|K7LZ47_SOYBN")</f>
        <v>tr|K7LZ47|K7LZ47_SOYBN</v>
      </c>
      <c r="D15730" t="s">
        <v>28</v>
      </c>
      <c r="E15730">
        <v>74.86</v>
      </c>
      <c r="F15730">
        <v>1818</v>
      </c>
      <c r="G15730">
        <v>457</v>
      </c>
      <c r="H15730">
        <v>33</v>
      </c>
      <c r="I15730">
        <v>1</v>
      </c>
      <c r="J15730">
        <v>5355</v>
      </c>
      <c r="K15730">
        <v>1</v>
      </c>
      <c r="L15730">
        <v>1</v>
      </c>
      <c r="M15730">
        <v>1812</v>
      </c>
      <c r="N15730" t="s">
        <v>18</v>
      </c>
      <c r="O15730">
        <v>0</v>
      </c>
      <c r="P15730">
        <v>6937</v>
      </c>
    </row>
    <row r="15731" spans="1:16" x14ac:dyDescent="0.25">
      <c r="A15731" t="s">
        <v>23364</v>
      </c>
      <c r="B15731">
        <v>2277</v>
      </c>
      <c r="C15731" s="3" t="str">
        <f>HYPERLINK("http://www.uniprot.org/uniprot/I1KGE2","tr|I1KGE2|I1KGE2_SOYBN")</f>
        <v>tr|I1KGE2|I1KGE2_SOYBN</v>
      </c>
      <c r="D15731" t="s">
        <v>28</v>
      </c>
      <c r="E15731">
        <v>83.53</v>
      </c>
      <c r="F15731">
        <v>759</v>
      </c>
      <c r="G15731">
        <v>125</v>
      </c>
      <c r="H15731">
        <v>1</v>
      </c>
      <c r="I15731">
        <v>1</v>
      </c>
      <c r="J15731">
        <v>2274</v>
      </c>
      <c r="K15731">
        <v>1</v>
      </c>
      <c r="L15731">
        <v>1</v>
      </c>
      <c r="M15731">
        <v>750</v>
      </c>
      <c r="N15731" t="s">
        <v>18</v>
      </c>
      <c r="O15731">
        <v>0</v>
      </c>
      <c r="P15731">
        <v>3253</v>
      </c>
    </row>
    <row r="15732" spans="1:16" x14ac:dyDescent="0.25">
      <c r="A15732" t="s">
        <v>23365</v>
      </c>
      <c r="B15732">
        <v>495</v>
      </c>
      <c r="C15732" s="3" t="str">
        <f>HYPERLINK("http://www.uniprot.org/uniprot/K7KWT9","tr|K7KWT9|K7KWT9_SOYBN")</f>
        <v>tr|K7KWT9|K7KWT9_SOYBN</v>
      </c>
      <c r="D15732" t="s">
        <v>28</v>
      </c>
      <c r="E15732">
        <v>74.19</v>
      </c>
      <c r="F15732">
        <v>62</v>
      </c>
      <c r="G15732">
        <v>16</v>
      </c>
      <c r="H15732">
        <v>6</v>
      </c>
      <c r="I15732">
        <v>325</v>
      </c>
      <c r="J15732">
        <v>492</v>
      </c>
      <c r="K15732">
        <v>1</v>
      </c>
      <c r="L15732">
        <v>383</v>
      </c>
      <c r="M15732">
        <v>444</v>
      </c>
      <c r="N15732" t="s">
        <v>18</v>
      </c>
      <c r="O15732" s="1">
        <v>2.7180499999999999E-19</v>
      </c>
      <c r="P15732">
        <v>248</v>
      </c>
    </row>
    <row r="15733" spans="1:16" x14ac:dyDescent="0.25">
      <c r="A15733" t="s">
        <v>23366</v>
      </c>
      <c r="B15733">
        <v>486</v>
      </c>
      <c r="C15733" s="3" t="str">
        <f>HYPERLINK("http://www.uniprot.org/uniprot/I3SRG0","tr|I3SRG0|I3SRG0_LOTJA")</f>
        <v>tr|I3SRG0|I3SRG0_LOTJA</v>
      </c>
      <c r="D15733" t="s">
        <v>93</v>
      </c>
      <c r="E15733">
        <v>89.44</v>
      </c>
      <c r="F15733">
        <v>161</v>
      </c>
      <c r="G15733">
        <v>17</v>
      </c>
      <c r="H15733">
        <v>0</v>
      </c>
      <c r="I15733">
        <v>1</v>
      </c>
      <c r="J15733">
        <v>483</v>
      </c>
      <c r="K15733">
        <v>1</v>
      </c>
      <c r="L15733">
        <v>1</v>
      </c>
      <c r="M15733">
        <v>161</v>
      </c>
      <c r="N15733" t="s">
        <v>18</v>
      </c>
      <c r="O15733" s="1">
        <v>1.4430199999999999E-81</v>
      </c>
      <c r="P15733">
        <v>785</v>
      </c>
    </row>
    <row r="15734" spans="1:16" x14ac:dyDescent="0.25">
      <c r="A15734" t="s">
        <v>23367</v>
      </c>
      <c r="B15734">
        <v>783</v>
      </c>
      <c r="C15734" s="3" t="str">
        <f>HYPERLINK("http://www.uniprot.org/uniprot/G7K973","tr|G7K973|G7K973_MEDTR")</f>
        <v>tr|G7K973|G7K973_MEDTR</v>
      </c>
      <c r="D15734" t="s">
        <v>23368</v>
      </c>
      <c r="E15734">
        <v>71.92</v>
      </c>
      <c r="F15734">
        <v>260</v>
      </c>
      <c r="G15734">
        <v>73</v>
      </c>
      <c r="H15734">
        <v>0</v>
      </c>
      <c r="I15734">
        <v>1</v>
      </c>
      <c r="J15734">
        <v>780</v>
      </c>
      <c r="K15734">
        <v>1</v>
      </c>
      <c r="L15734">
        <v>1</v>
      </c>
      <c r="M15734">
        <v>250</v>
      </c>
      <c r="N15734" t="s">
        <v>18</v>
      </c>
      <c r="O15734" s="1">
        <v>4.0428100000000001E-99</v>
      </c>
      <c r="P15734">
        <v>940</v>
      </c>
    </row>
    <row r="15735" spans="1:16" x14ac:dyDescent="0.25">
      <c r="A15735" t="s">
        <v>23369</v>
      </c>
      <c r="B15735">
        <v>1407</v>
      </c>
      <c r="C15735" s="3" t="str">
        <f>HYPERLINK("http://www.uniprot.org/uniprot/A2Q2T1","tr|A2Q2T1|A2Q2T1_MEDTR")</f>
        <v>tr|A2Q2T1|A2Q2T1_MEDTR</v>
      </c>
      <c r="D15735" t="s">
        <v>337</v>
      </c>
      <c r="E15735">
        <v>78.819999999999993</v>
      </c>
      <c r="F15735">
        <v>340</v>
      </c>
      <c r="G15735">
        <v>72</v>
      </c>
      <c r="H15735">
        <v>19</v>
      </c>
      <c r="I15735">
        <v>406</v>
      </c>
      <c r="J15735">
        <v>1368</v>
      </c>
      <c r="K15735">
        <v>1</v>
      </c>
      <c r="L15735">
        <v>138</v>
      </c>
      <c r="M15735">
        <v>477</v>
      </c>
      <c r="N15735" t="s">
        <v>18</v>
      </c>
      <c r="O15735" s="1">
        <v>3.5888699999999997E-147</v>
      </c>
      <c r="P15735">
        <v>1358</v>
      </c>
    </row>
    <row r="15736" spans="1:16" x14ac:dyDescent="0.25">
      <c r="A15736" t="s">
        <v>23370</v>
      </c>
      <c r="B15736">
        <v>363</v>
      </c>
      <c r="C15736" s="3" t="str">
        <f>HYPERLINK("http://www.uniprot.org/uniprot/G7LFJ8","tr|G7LFJ8|G7LFJ8_MEDTR")</f>
        <v>tr|G7LFJ8|G7LFJ8_MEDTR</v>
      </c>
      <c r="D15736" t="s">
        <v>23371</v>
      </c>
      <c r="E15736">
        <v>86.55</v>
      </c>
      <c r="F15736">
        <v>119</v>
      </c>
      <c r="G15736">
        <v>16</v>
      </c>
      <c r="H15736">
        <v>1</v>
      </c>
      <c r="I15736">
        <v>7</v>
      </c>
      <c r="J15736">
        <v>360</v>
      </c>
      <c r="K15736">
        <v>1</v>
      </c>
      <c r="L15736">
        <v>274</v>
      </c>
      <c r="M15736">
        <v>392</v>
      </c>
      <c r="N15736" t="s">
        <v>18</v>
      </c>
      <c r="O15736" s="1">
        <v>2.1747099999999998E-53</v>
      </c>
      <c r="P15736">
        <v>542</v>
      </c>
    </row>
    <row r="15737" spans="1:16" x14ac:dyDescent="0.25">
      <c r="A15737" t="s">
        <v>23372</v>
      </c>
      <c r="B15737">
        <v>234</v>
      </c>
      <c r="C15737" s="3" t="str">
        <f>HYPERLINK("http://www.uniprot.org/uniprot/G7IQA8","tr|G7IQA8|G7IQA8_MEDTR")</f>
        <v>tr|G7IQA8|G7IQA8_MEDTR</v>
      </c>
      <c r="D15737" t="s">
        <v>23373</v>
      </c>
      <c r="E15737">
        <v>52</v>
      </c>
      <c r="F15737">
        <v>75</v>
      </c>
      <c r="G15737">
        <v>36</v>
      </c>
      <c r="H15737">
        <v>1</v>
      </c>
      <c r="I15737">
        <v>7</v>
      </c>
      <c r="J15737">
        <v>228</v>
      </c>
      <c r="K15737">
        <v>1</v>
      </c>
      <c r="L15737">
        <v>913</v>
      </c>
      <c r="M15737">
        <v>987</v>
      </c>
      <c r="N15737" t="s">
        <v>18</v>
      </c>
      <c r="O15737" s="1">
        <v>1.28085E-13</v>
      </c>
      <c r="P15737">
        <v>199</v>
      </c>
    </row>
    <row r="15738" spans="1:16" x14ac:dyDescent="0.25">
      <c r="A15738" t="s">
        <v>23374</v>
      </c>
      <c r="B15738">
        <v>450</v>
      </c>
      <c r="C15738" s="3" t="str">
        <f>HYPERLINK("http://www.uniprot.org/uniprot/G7IWE5","tr|G7IWE5|G7IWE5_MEDTR")</f>
        <v>tr|G7IWE5|G7IWE5_MEDTR</v>
      </c>
      <c r="D15738" t="s">
        <v>23375</v>
      </c>
      <c r="E15738">
        <v>60.66</v>
      </c>
      <c r="F15738">
        <v>150</v>
      </c>
      <c r="G15738">
        <v>59</v>
      </c>
      <c r="H15738">
        <v>1</v>
      </c>
      <c r="I15738">
        <v>1</v>
      </c>
      <c r="J15738">
        <v>447</v>
      </c>
      <c r="K15738">
        <v>1</v>
      </c>
      <c r="L15738">
        <v>1</v>
      </c>
      <c r="M15738">
        <v>150</v>
      </c>
      <c r="N15738" t="s">
        <v>18</v>
      </c>
      <c r="O15738" s="1">
        <v>1.40843E-44</v>
      </c>
      <c r="P15738">
        <v>466</v>
      </c>
    </row>
    <row r="15739" spans="1:16" x14ac:dyDescent="0.25">
      <c r="A15739" t="s">
        <v>23376</v>
      </c>
      <c r="B15739">
        <v>1155</v>
      </c>
      <c r="C15739" s="3" t="str">
        <f>HYPERLINK("http://www.uniprot.org/uniprot/K7LBT5","tr|K7LBT5|K7LBT5_SOYBN")</f>
        <v>tr|K7LBT5|K7LBT5_SOYBN</v>
      </c>
      <c r="D15739" t="s">
        <v>28</v>
      </c>
      <c r="E15739">
        <v>54.8</v>
      </c>
      <c r="F15739">
        <v>354</v>
      </c>
      <c r="G15739">
        <v>160</v>
      </c>
      <c r="H15739">
        <v>10</v>
      </c>
      <c r="I15739">
        <v>34</v>
      </c>
      <c r="J15739">
        <v>1065</v>
      </c>
      <c r="K15739">
        <v>1</v>
      </c>
      <c r="L15739">
        <v>5</v>
      </c>
      <c r="M15739">
        <v>357</v>
      </c>
      <c r="N15739" t="s">
        <v>18</v>
      </c>
      <c r="O15739" s="1">
        <v>2.5573099999999999E-105</v>
      </c>
      <c r="P15739">
        <v>996</v>
      </c>
    </row>
    <row r="15740" spans="1:16" x14ac:dyDescent="0.25">
      <c r="A15740" t="s">
        <v>23377</v>
      </c>
      <c r="B15740">
        <v>744</v>
      </c>
      <c r="C15740" s="3" t="str">
        <f>HYPERLINK("http://www.uniprot.org/uniprot/L0L5I8","tr|L0L5I8|L0L5I8_MEDFA")</f>
        <v>tr|L0L5I8|L0L5I8_MEDFA</v>
      </c>
      <c r="D15740" t="s">
        <v>23378</v>
      </c>
      <c r="E15740">
        <v>95.04</v>
      </c>
      <c r="F15740">
        <v>202</v>
      </c>
      <c r="G15740">
        <v>10</v>
      </c>
      <c r="H15740">
        <v>0</v>
      </c>
      <c r="I15740">
        <v>1</v>
      </c>
      <c r="J15740">
        <v>606</v>
      </c>
      <c r="K15740">
        <v>1</v>
      </c>
      <c r="L15740">
        <v>1</v>
      </c>
      <c r="M15740">
        <v>202</v>
      </c>
      <c r="N15740" t="s">
        <v>18</v>
      </c>
      <c r="O15740" s="1">
        <v>2.2107E-104</v>
      </c>
      <c r="P15740">
        <v>985</v>
      </c>
    </row>
    <row r="15741" spans="1:16" x14ac:dyDescent="0.25">
      <c r="A15741" t="s">
        <v>23379</v>
      </c>
      <c r="B15741">
        <v>1224</v>
      </c>
      <c r="C15741" s="3" t="str">
        <f>HYPERLINK("http://www.uniprot.org/uniprot/G7IML3","tr|G7IML3|G7IML3_MEDTR")</f>
        <v>tr|G7IML3|G7IML3_MEDTR</v>
      </c>
      <c r="D15741" t="s">
        <v>23380</v>
      </c>
      <c r="E15741">
        <v>46.9</v>
      </c>
      <c r="F15741">
        <v>420</v>
      </c>
      <c r="G15741">
        <v>223</v>
      </c>
      <c r="H15741">
        <v>27</v>
      </c>
      <c r="I15741">
        <v>1</v>
      </c>
      <c r="J15741">
        <v>1179</v>
      </c>
      <c r="K15741">
        <v>1</v>
      </c>
      <c r="L15741">
        <v>1</v>
      </c>
      <c r="M15741">
        <v>391</v>
      </c>
      <c r="N15741" t="s">
        <v>18</v>
      </c>
      <c r="O15741" s="1">
        <v>1.58811E-76</v>
      </c>
      <c r="P15741">
        <v>748</v>
      </c>
    </row>
    <row r="15742" spans="1:16" x14ac:dyDescent="0.25">
      <c r="A15742" t="s">
        <v>23381</v>
      </c>
      <c r="B15742">
        <v>213</v>
      </c>
      <c r="C15742" s="3" t="str">
        <f>HYPERLINK("http://www.uniprot.org/uniprot/K7LSF1","tr|K7LSF1|K7LSF1_SOYBN")</f>
        <v>tr|K7LSF1|K7LSF1_SOYBN</v>
      </c>
      <c r="D15742" t="s">
        <v>61</v>
      </c>
      <c r="E15742">
        <v>92.85</v>
      </c>
      <c r="F15742">
        <v>70</v>
      </c>
      <c r="G15742">
        <v>5</v>
      </c>
      <c r="H15742">
        <v>0</v>
      </c>
      <c r="I15742">
        <v>1</v>
      </c>
      <c r="J15742">
        <v>210</v>
      </c>
      <c r="K15742">
        <v>1</v>
      </c>
      <c r="L15742">
        <v>228</v>
      </c>
      <c r="M15742">
        <v>297</v>
      </c>
      <c r="N15742" t="s">
        <v>18</v>
      </c>
      <c r="O15742" s="1">
        <v>2.0883600000000002E-27</v>
      </c>
      <c r="P15742">
        <v>318</v>
      </c>
    </row>
    <row r="15743" spans="1:16" x14ac:dyDescent="0.25">
      <c r="A15743" t="s">
        <v>23382</v>
      </c>
      <c r="B15743">
        <v>729</v>
      </c>
      <c r="C15743" s="3" t="str">
        <f>HYPERLINK("http://www.uniprot.org/uniprot/G7K286","tr|G7K286|G7K286_MEDTR")</f>
        <v>tr|G7K286|G7K286_MEDTR</v>
      </c>
      <c r="D15743" t="s">
        <v>23342</v>
      </c>
      <c r="E15743">
        <v>83.88</v>
      </c>
      <c r="F15743">
        <v>242</v>
      </c>
      <c r="G15743">
        <v>39</v>
      </c>
      <c r="H15743">
        <v>0</v>
      </c>
      <c r="I15743">
        <v>1</v>
      </c>
      <c r="J15743">
        <v>726</v>
      </c>
      <c r="K15743">
        <v>1</v>
      </c>
      <c r="L15743">
        <v>4</v>
      </c>
      <c r="M15743">
        <v>245</v>
      </c>
      <c r="N15743" t="s">
        <v>18</v>
      </c>
      <c r="O15743" s="1">
        <v>1.6872499999999999E-117</v>
      </c>
      <c r="P15743">
        <v>1098</v>
      </c>
    </row>
    <row r="15744" spans="1:16" x14ac:dyDescent="0.25">
      <c r="A15744" t="s">
        <v>23383</v>
      </c>
      <c r="B15744">
        <v>1173</v>
      </c>
      <c r="C15744" s="3" t="str">
        <f>HYPERLINK("http://www.uniprot.org/uniprot/C7FDI5","tr|C7FDI5|C7FDI5_SOYBN")</f>
        <v>tr|C7FDI5|C7FDI5_SOYBN</v>
      </c>
      <c r="D15744" t="s">
        <v>717</v>
      </c>
      <c r="E15744">
        <v>50.26</v>
      </c>
      <c r="F15744">
        <v>372</v>
      </c>
      <c r="G15744">
        <v>185</v>
      </c>
      <c r="H15744">
        <v>4</v>
      </c>
      <c r="I15744">
        <v>1</v>
      </c>
      <c r="J15744">
        <v>1104</v>
      </c>
      <c r="K15744">
        <v>1</v>
      </c>
      <c r="L15744">
        <v>694</v>
      </c>
      <c r="M15744">
        <v>1060</v>
      </c>
      <c r="N15744" t="s">
        <v>18</v>
      </c>
      <c r="O15744" s="1">
        <v>5.4667399999999996E-103</v>
      </c>
      <c r="P15744">
        <v>976</v>
      </c>
    </row>
    <row r="15745" spans="1:16" x14ac:dyDescent="0.25">
      <c r="A15745" t="s">
        <v>23384</v>
      </c>
      <c r="B15745">
        <v>567</v>
      </c>
      <c r="C15745" s="3" t="str">
        <f>HYPERLINK("http://www.uniprot.org/uniprot/G7KTP8","tr|G7KTP8|G7KTP8_MEDTR")</f>
        <v>tr|G7KTP8|G7KTP8_MEDTR</v>
      </c>
      <c r="D15745" t="s">
        <v>23385</v>
      </c>
      <c r="E15745">
        <v>82.35</v>
      </c>
      <c r="F15745">
        <v>187</v>
      </c>
      <c r="G15745">
        <v>33</v>
      </c>
      <c r="H15745">
        <v>0</v>
      </c>
      <c r="I15745">
        <v>1</v>
      </c>
      <c r="J15745">
        <v>561</v>
      </c>
      <c r="K15745">
        <v>1</v>
      </c>
      <c r="L15745">
        <v>1</v>
      </c>
      <c r="M15745">
        <v>187</v>
      </c>
      <c r="N15745" t="s">
        <v>18</v>
      </c>
      <c r="O15745" s="1">
        <v>8.5987599999999996E-81</v>
      </c>
      <c r="P15745">
        <v>779</v>
      </c>
    </row>
    <row r="15746" spans="1:16" x14ac:dyDescent="0.25">
      <c r="A15746" t="s">
        <v>23386</v>
      </c>
      <c r="B15746">
        <v>849</v>
      </c>
      <c r="C15746" s="3" t="str">
        <f>HYPERLINK("http://www.uniprot.org/uniprot/A2Q4C9","tr|A2Q4C9|A2Q4C9_MEDTR")</f>
        <v>tr|A2Q4C9|A2Q4C9_MEDTR</v>
      </c>
      <c r="D15746" t="s">
        <v>23387</v>
      </c>
      <c r="E15746">
        <v>61.48</v>
      </c>
      <c r="F15746">
        <v>270</v>
      </c>
      <c r="G15746">
        <v>104</v>
      </c>
      <c r="H15746">
        <v>11</v>
      </c>
      <c r="I15746">
        <v>1</v>
      </c>
      <c r="J15746">
        <v>777</v>
      </c>
      <c r="K15746">
        <v>1</v>
      </c>
      <c r="L15746">
        <v>1</v>
      </c>
      <c r="M15746">
        <v>269</v>
      </c>
      <c r="N15746" t="s">
        <v>18</v>
      </c>
      <c r="O15746" s="1">
        <v>1.3406299999999999E-77</v>
      </c>
      <c r="P15746">
        <v>755</v>
      </c>
    </row>
    <row r="15747" spans="1:16" x14ac:dyDescent="0.25">
      <c r="A15747" t="s">
        <v>23388</v>
      </c>
      <c r="B15747">
        <v>1122</v>
      </c>
      <c r="C15747" s="3" t="str">
        <f>HYPERLINK("http://www.uniprot.org/uniprot/G7L4F5","tr|G7L4F5|G7L4F5_MEDTR")</f>
        <v>tr|G7L4F5|G7L4F5_MEDTR</v>
      </c>
      <c r="D15747" t="s">
        <v>23389</v>
      </c>
      <c r="E15747">
        <v>89.14</v>
      </c>
      <c r="F15747">
        <v>350</v>
      </c>
      <c r="G15747">
        <v>38</v>
      </c>
      <c r="H15747">
        <v>1</v>
      </c>
      <c r="I15747">
        <v>73</v>
      </c>
      <c r="J15747">
        <v>1119</v>
      </c>
      <c r="K15747">
        <v>1</v>
      </c>
      <c r="L15747">
        <v>71</v>
      </c>
      <c r="M15747">
        <v>417</v>
      </c>
      <c r="N15747" t="s">
        <v>18</v>
      </c>
      <c r="O15747">
        <v>0</v>
      </c>
      <c r="P15747">
        <v>1678</v>
      </c>
    </row>
    <row r="15748" spans="1:16" x14ac:dyDescent="0.25">
      <c r="A15748" t="s">
        <v>23390</v>
      </c>
      <c r="B15748">
        <v>1341</v>
      </c>
      <c r="C15748" s="3" t="str">
        <f>HYPERLINK("http://www.uniprot.org/uniprot/G7JQN6","tr|G7JQN6|G7JQN6_MEDTR")</f>
        <v>tr|G7JQN6|G7JQN6_MEDTR</v>
      </c>
      <c r="D15748" t="s">
        <v>23391</v>
      </c>
      <c r="E15748">
        <v>81.06</v>
      </c>
      <c r="F15748">
        <v>449</v>
      </c>
      <c r="G15748">
        <v>85</v>
      </c>
      <c r="H15748">
        <v>3</v>
      </c>
      <c r="I15748">
        <v>1</v>
      </c>
      <c r="J15748">
        <v>1338</v>
      </c>
      <c r="K15748">
        <v>1</v>
      </c>
      <c r="L15748">
        <v>1</v>
      </c>
      <c r="M15748">
        <v>449</v>
      </c>
      <c r="N15748" t="s">
        <v>18</v>
      </c>
      <c r="O15748">
        <v>0</v>
      </c>
      <c r="P15748">
        <v>1909</v>
      </c>
    </row>
    <row r="15749" spans="1:16" x14ac:dyDescent="0.25">
      <c r="A15749" t="s">
        <v>23392</v>
      </c>
      <c r="B15749">
        <v>2913</v>
      </c>
      <c r="C15749" s="3" t="str">
        <f>HYPERLINK("http://www.uniprot.org/uniprot/G7I500","tr|G7I500|G7I500_MEDTR")</f>
        <v>tr|G7I500|G7I500_MEDTR</v>
      </c>
      <c r="D15749" t="s">
        <v>23393</v>
      </c>
      <c r="E15749">
        <v>80.28</v>
      </c>
      <c r="F15749">
        <v>989</v>
      </c>
      <c r="G15749">
        <v>195</v>
      </c>
      <c r="H15749">
        <v>35</v>
      </c>
      <c r="I15749">
        <v>1</v>
      </c>
      <c r="J15749">
        <v>2862</v>
      </c>
      <c r="K15749">
        <v>1</v>
      </c>
      <c r="L15749">
        <v>1</v>
      </c>
      <c r="M15749">
        <v>978</v>
      </c>
      <c r="N15749" t="s">
        <v>18</v>
      </c>
      <c r="O15749">
        <v>0</v>
      </c>
      <c r="P15749">
        <v>3929</v>
      </c>
    </row>
    <row r="15750" spans="1:16" x14ac:dyDescent="0.25">
      <c r="A15750" t="s">
        <v>23394</v>
      </c>
      <c r="B15750">
        <v>2061</v>
      </c>
      <c r="C15750" s="3" t="str">
        <f>HYPERLINK("http://www.uniprot.org/uniprot/I1N085","tr|I1N085|I1N085_SOYBN")</f>
        <v>tr|I1N085|I1N085_SOYBN</v>
      </c>
      <c r="D15750" t="s">
        <v>28</v>
      </c>
      <c r="E15750">
        <v>80.459999999999994</v>
      </c>
      <c r="F15750">
        <v>686</v>
      </c>
      <c r="G15750">
        <v>134</v>
      </c>
      <c r="H15750">
        <v>1</v>
      </c>
      <c r="I15750">
        <v>1</v>
      </c>
      <c r="J15750">
        <v>2055</v>
      </c>
      <c r="K15750">
        <v>1</v>
      </c>
      <c r="L15750">
        <v>1</v>
      </c>
      <c r="M15750">
        <v>679</v>
      </c>
      <c r="N15750" t="s">
        <v>18</v>
      </c>
      <c r="O15750">
        <v>0</v>
      </c>
      <c r="P15750">
        <v>2844</v>
      </c>
    </row>
    <row r="15751" spans="1:16" x14ac:dyDescent="0.25">
      <c r="A15751" t="s">
        <v>23395</v>
      </c>
      <c r="B15751">
        <v>2079</v>
      </c>
      <c r="C15751" s="3" t="str">
        <f>HYPERLINK("http://www.uniprot.org/uniprot/G7J4L3","tr|G7J4L3|G7J4L3_MEDTR")</f>
        <v>tr|G7J4L3|G7J4L3_MEDTR</v>
      </c>
      <c r="D15751" t="s">
        <v>23396</v>
      </c>
      <c r="E15751">
        <v>86.27</v>
      </c>
      <c r="F15751">
        <v>692</v>
      </c>
      <c r="G15751">
        <v>95</v>
      </c>
      <c r="H15751">
        <v>0</v>
      </c>
      <c r="I15751">
        <v>1</v>
      </c>
      <c r="J15751">
        <v>2076</v>
      </c>
      <c r="K15751">
        <v>1</v>
      </c>
      <c r="L15751">
        <v>1</v>
      </c>
      <c r="M15751">
        <v>692</v>
      </c>
      <c r="N15751" t="s">
        <v>18</v>
      </c>
      <c r="O15751">
        <v>0</v>
      </c>
      <c r="P15751">
        <v>3122</v>
      </c>
    </row>
    <row r="15752" spans="1:16" x14ac:dyDescent="0.25">
      <c r="A15752" t="s">
        <v>23397</v>
      </c>
      <c r="B15752">
        <v>585</v>
      </c>
      <c r="C15752" s="3" t="str">
        <f>HYPERLINK("http://www.uniprot.org/uniprot/I1K7B8","tr|I1K7B8|I1K7B8_SOYBN")</f>
        <v>tr|I1K7B8|I1K7B8_SOYBN</v>
      </c>
      <c r="D15752" t="s">
        <v>99</v>
      </c>
      <c r="E15752">
        <v>77.040000000000006</v>
      </c>
      <c r="F15752">
        <v>196</v>
      </c>
      <c r="G15752">
        <v>45</v>
      </c>
      <c r="H15752">
        <v>2</v>
      </c>
      <c r="I15752">
        <v>1</v>
      </c>
      <c r="J15752">
        <v>582</v>
      </c>
      <c r="K15752">
        <v>1</v>
      </c>
      <c r="L15752">
        <v>24</v>
      </c>
      <c r="M15752">
        <v>219</v>
      </c>
      <c r="N15752" t="s">
        <v>18</v>
      </c>
      <c r="O15752" s="1">
        <v>3.1132000000000001E-84</v>
      </c>
      <c r="P15752">
        <v>809</v>
      </c>
    </row>
    <row r="15753" spans="1:16" x14ac:dyDescent="0.25">
      <c r="A15753" t="s">
        <v>23398</v>
      </c>
      <c r="B15753">
        <v>1548</v>
      </c>
      <c r="C15753" s="3" t="str">
        <f>HYPERLINK("http://www.uniprot.org/uniprot/G7ZYH1","tr|G7ZYH1|G7ZYH1_MEDTR")</f>
        <v>tr|G7ZYH1|G7ZYH1_MEDTR</v>
      </c>
      <c r="D15753" t="s">
        <v>23399</v>
      </c>
      <c r="E15753">
        <v>90.12</v>
      </c>
      <c r="F15753">
        <v>486</v>
      </c>
      <c r="G15753">
        <v>48</v>
      </c>
      <c r="H15753">
        <v>0</v>
      </c>
      <c r="I15753">
        <v>88</v>
      </c>
      <c r="J15753">
        <v>1545</v>
      </c>
      <c r="K15753">
        <v>1</v>
      </c>
      <c r="L15753">
        <v>34</v>
      </c>
      <c r="M15753">
        <v>516</v>
      </c>
      <c r="N15753" t="s">
        <v>18</v>
      </c>
      <c r="O15753">
        <v>0</v>
      </c>
      <c r="P15753">
        <v>2299</v>
      </c>
    </row>
    <row r="15754" spans="1:16" x14ac:dyDescent="0.25">
      <c r="A15754" t="s">
        <v>23400</v>
      </c>
      <c r="B15754">
        <v>2274</v>
      </c>
      <c r="C15754" s="3" t="str">
        <f>HYPERLINK("http://www.uniprot.org/uniprot/G7I2F3","tr|G7I2F3|G7I2F3_MEDTR")</f>
        <v>tr|G7I2F3|G7I2F3_MEDTR</v>
      </c>
      <c r="D15754" t="s">
        <v>257</v>
      </c>
      <c r="E15754">
        <v>34.71</v>
      </c>
      <c r="F15754">
        <v>435</v>
      </c>
      <c r="G15754">
        <v>284</v>
      </c>
      <c r="H15754">
        <v>3</v>
      </c>
      <c r="I15754">
        <v>964</v>
      </c>
      <c r="J15754">
        <v>2259</v>
      </c>
      <c r="K15754">
        <v>1</v>
      </c>
      <c r="L15754">
        <v>43</v>
      </c>
      <c r="M15754">
        <v>408</v>
      </c>
      <c r="N15754" t="s">
        <v>18</v>
      </c>
      <c r="O15754" s="1">
        <v>7.4561699999999995E-58</v>
      </c>
      <c r="P15754">
        <v>590</v>
      </c>
    </row>
    <row r="15755" spans="1:16" x14ac:dyDescent="0.25">
      <c r="A15755" t="s">
        <v>23401</v>
      </c>
      <c r="B15755">
        <v>1263</v>
      </c>
      <c r="C15755" s="3" t="str">
        <f>HYPERLINK("http://www.uniprot.org/uniprot/I1LQD8","tr|I1LQD8|I1LQD8_SOYBN")</f>
        <v>tr|I1LQD8|I1LQD8_SOYBN</v>
      </c>
      <c r="D15755" t="s">
        <v>71</v>
      </c>
      <c r="E15755">
        <v>67.16</v>
      </c>
      <c r="F15755">
        <v>405</v>
      </c>
      <c r="G15755">
        <v>133</v>
      </c>
      <c r="H15755">
        <v>5</v>
      </c>
      <c r="I15755">
        <v>1</v>
      </c>
      <c r="J15755">
        <v>1200</v>
      </c>
      <c r="K15755">
        <v>1</v>
      </c>
      <c r="L15755">
        <v>1</v>
      </c>
      <c r="M15755">
        <v>397</v>
      </c>
      <c r="N15755" t="s">
        <v>18</v>
      </c>
      <c r="O15755" s="1">
        <v>3.41306E-138</v>
      </c>
      <c r="P15755">
        <v>1280</v>
      </c>
    </row>
    <row r="15756" spans="1:16" x14ac:dyDescent="0.25">
      <c r="A15756" t="s">
        <v>23402</v>
      </c>
      <c r="B15756">
        <v>1455</v>
      </c>
      <c r="C15756" s="3" t="str">
        <f>HYPERLINK("http://www.uniprot.org/uniprot/I1MS36","tr|I1MS36|I1MS36_SOYBN")</f>
        <v>tr|I1MS36|I1MS36_SOYBN</v>
      </c>
      <c r="D15756" t="s">
        <v>28</v>
      </c>
      <c r="E15756">
        <v>85.53</v>
      </c>
      <c r="F15756">
        <v>484</v>
      </c>
      <c r="G15756">
        <v>70</v>
      </c>
      <c r="H15756">
        <v>0</v>
      </c>
      <c r="I15756">
        <v>1</v>
      </c>
      <c r="J15756">
        <v>1452</v>
      </c>
      <c r="K15756">
        <v>1</v>
      </c>
      <c r="L15756">
        <v>1</v>
      </c>
      <c r="M15756">
        <v>484</v>
      </c>
      <c r="N15756" t="s">
        <v>18</v>
      </c>
      <c r="O15756">
        <v>0</v>
      </c>
      <c r="P15756">
        <v>2222</v>
      </c>
    </row>
    <row r="15757" spans="1:16" x14ac:dyDescent="0.25">
      <c r="A15757" t="s">
        <v>23403</v>
      </c>
      <c r="B15757">
        <v>1212</v>
      </c>
      <c r="C15757" s="3" t="str">
        <f>HYPERLINK("http://www.uniprot.org/uniprot/K7LCY2","tr|K7LCY2|K7LCY2_SOYBN")</f>
        <v>tr|K7LCY2|K7LCY2_SOYBN</v>
      </c>
      <c r="D15757" t="s">
        <v>28</v>
      </c>
      <c r="E15757">
        <v>52.52</v>
      </c>
      <c r="F15757">
        <v>514</v>
      </c>
      <c r="G15757">
        <v>244</v>
      </c>
      <c r="H15757">
        <v>111</v>
      </c>
      <c r="I15757">
        <v>1</v>
      </c>
      <c r="J15757">
        <v>1209</v>
      </c>
      <c r="K15757">
        <v>1</v>
      </c>
      <c r="L15757">
        <v>1</v>
      </c>
      <c r="M15757">
        <v>499</v>
      </c>
      <c r="N15757" t="s">
        <v>18</v>
      </c>
      <c r="O15757" s="1">
        <v>1.30847E-115</v>
      </c>
      <c r="P15757">
        <v>1085</v>
      </c>
    </row>
    <row r="15758" spans="1:16" x14ac:dyDescent="0.25">
      <c r="A15758" t="s">
        <v>23404</v>
      </c>
      <c r="B15758">
        <v>1710</v>
      </c>
      <c r="C15758" s="3" t="str">
        <f>HYPERLINK("http://www.uniprot.org/uniprot/K7K4A7","tr|K7K4A7|K7K4A7_SOYBN")</f>
        <v>tr|K7K4A7|K7K4A7_SOYBN</v>
      </c>
      <c r="D15758" t="s">
        <v>28</v>
      </c>
      <c r="E15758">
        <v>81.400000000000006</v>
      </c>
      <c r="F15758">
        <v>570</v>
      </c>
      <c r="G15758">
        <v>106</v>
      </c>
      <c r="H15758">
        <v>1</v>
      </c>
      <c r="I15758">
        <v>1</v>
      </c>
      <c r="J15758">
        <v>1707</v>
      </c>
      <c r="K15758">
        <v>1</v>
      </c>
      <c r="L15758">
        <v>70</v>
      </c>
      <c r="M15758">
        <v>633</v>
      </c>
      <c r="N15758" t="s">
        <v>18</v>
      </c>
      <c r="O15758">
        <v>0</v>
      </c>
      <c r="P15758">
        <v>2359</v>
      </c>
    </row>
    <row r="15759" spans="1:16" x14ac:dyDescent="0.25">
      <c r="A15759" t="s">
        <v>23405</v>
      </c>
      <c r="B15759">
        <v>1224</v>
      </c>
      <c r="C15759" s="3" t="str">
        <f>HYPERLINK("http://www.uniprot.org/uniprot/I3SV21","tr|I3SV21|I3SV21_MEDTR")</f>
        <v>tr|I3SV21|I3SV21_MEDTR</v>
      </c>
      <c r="D15759" t="s">
        <v>22</v>
      </c>
      <c r="E15759">
        <v>77.75</v>
      </c>
      <c r="F15759">
        <v>400</v>
      </c>
      <c r="G15759">
        <v>89</v>
      </c>
      <c r="H15759">
        <v>0</v>
      </c>
      <c r="I15759">
        <v>1</v>
      </c>
      <c r="J15759">
        <v>1200</v>
      </c>
      <c r="K15759">
        <v>1</v>
      </c>
      <c r="L15759">
        <v>195</v>
      </c>
      <c r="M15759">
        <v>528</v>
      </c>
      <c r="N15759" t="s">
        <v>18</v>
      </c>
      <c r="O15759" s="1">
        <v>6.7152000000000001E-168</v>
      </c>
      <c r="P15759">
        <v>1536</v>
      </c>
    </row>
    <row r="15760" spans="1:16" x14ac:dyDescent="0.25">
      <c r="A15760" t="s">
        <v>23406</v>
      </c>
      <c r="B15760">
        <v>1776</v>
      </c>
      <c r="C15760" s="3" t="str">
        <f>HYPERLINK("http://www.uniprot.org/uniprot/G7L033","tr|G7L033|G7L033_MEDTR")</f>
        <v>tr|G7L033|G7L033_MEDTR</v>
      </c>
      <c r="D15760" t="s">
        <v>23407</v>
      </c>
      <c r="E15760">
        <v>61.14</v>
      </c>
      <c r="F15760">
        <v>368</v>
      </c>
      <c r="G15760">
        <v>143</v>
      </c>
      <c r="H15760">
        <v>14</v>
      </c>
      <c r="I15760">
        <v>100</v>
      </c>
      <c r="J15760">
        <v>1161</v>
      </c>
      <c r="K15760">
        <v>1</v>
      </c>
      <c r="L15760">
        <v>17</v>
      </c>
      <c r="M15760">
        <v>370</v>
      </c>
      <c r="N15760" t="s">
        <v>18</v>
      </c>
      <c r="O15760" s="1">
        <v>4.1416999999999997E-114</v>
      </c>
      <c r="P15760">
        <v>1074</v>
      </c>
    </row>
    <row r="15761" spans="1:16" x14ac:dyDescent="0.25">
      <c r="A15761" t="s">
        <v>23408</v>
      </c>
      <c r="B15761">
        <v>756</v>
      </c>
      <c r="C15761" s="3" t="str">
        <f>HYPERLINK("http://www.uniprot.org/uniprot/G9CSC7","tr|G9CSC7|G9CSC7_MEDTR")</f>
        <v>tr|G9CSC7|G9CSC7_MEDTR</v>
      </c>
      <c r="D15761" t="s">
        <v>23409</v>
      </c>
      <c r="E15761">
        <v>82.27</v>
      </c>
      <c r="F15761">
        <v>237</v>
      </c>
      <c r="G15761">
        <v>42</v>
      </c>
      <c r="H15761">
        <v>0</v>
      </c>
      <c r="I15761">
        <v>1</v>
      </c>
      <c r="J15761">
        <v>711</v>
      </c>
      <c r="K15761">
        <v>1</v>
      </c>
      <c r="L15761">
        <v>1</v>
      </c>
      <c r="M15761">
        <v>236</v>
      </c>
      <c r="N15761" t="s">
        <v>18</v>
      </c>
      <c r="O15761" s="1">
        <v>9.2924200000000006E-114</v>
      </c>
      <c r="P15761">
        <v>1066</v>
      </c>
    </row>
    <row r="15762" spans="1:16" x14ac:dyDescent="0.25">
      <c r="A15762" t="s">
        <v>23410</v>
      </c>
      <c r="B15762">
        <v>402</v>
      </c>
      <c r="C15762" s="3" t="str">
        <f>HYPERLINK("http://www.uniprot.org/uniprot/K7LAQ7","tr|K7LAQ7|K7LAQ7_SOYBN")</f>
        <v>tr|K7LAQ7|K7LAQ7_SOYBN</v>
      </c>
      <c r="D15762" t="s">
        <v>28</v>
      </c>
      <c r="E15762">
        <v>61.41</v>
      </c>
      <c r="F15762">
        <v>127</v>
      </c>
      <c r="G15762">
        <v>49</v>
      </c>
      <c r="H15762">
        <v>26</v>
      </c>
      <c r="I15762">
        <v>73</v>
      </c>
      <c r="J15762">
        <v>375</v>
      </c>
      <c r="K15762">
        <v>1</v>
      </c>
      <c r="L15762">
        <v>456</v>
      </c>
      <c r="M15762">
        <v>581</v>
      </c>
      <c r="N15762" t="s">
        <v>18</v>
      </c>
      <c r="O15762" s="1">
        <v>8.3920899999999997E-29</v>
      </c>
      <c r="P15762">
        <v>330</v>
      </c>
    </row>
    <row r="15763" spans="1:16" x14ac:dyDescent="0.25">
      <c r="A15763" t="s">
        <v>23411</v>
      </c>
      <c r="B15763">
        <v>1032</v>
      </c>
      <c r="C15763" s="3" t="str">
        <f>HYPERLINK("http://www.uniprot.org/uniprot/G7IWE5","tr|G7IWE5|G7IWE5_MEDTR")</f>
        <v>tr|G7IWE5|G7IWE5_MEDTR</v>
      </c>
      <c r="D15763" t="s">
        <v>23375</v>
      </c>
      <c r="E15763">
        <v>77.55</v>
      </c>
      <c r="F15763">
        <v>343</v>
      </c>
      <c r="G15763">
        <v>77</v>
      </c>
      <c r="H15763">
        <v>0</v>
      </c>
      <c r="I15763">
        <v>1</v>
      </c>
      <c r="J15763">
        <v>1029</v>
      </c>
      <c r="K15763">
        <v>1</v>
      </c>
      <c r="L15763">
        <v>187</v>
      </c>
      <c r="M15763">
        <v>514</v>
      </c>
      <c r="N15763" t="s">
        <v>18</v>
      </c>
      <c r="O15763" s="1">
        <v>1.1216099999999999E-146</v>
      </c>
      <c r="P15763">
        <v>1352</v>
      </c>
    </row>
    <row r="15764" spans="1:16" x14ac:dyDescent="0.25">
      <c r="A15764" t="s">
        <v>23412</v>
      </c>
      <c r="B15764">
        <v>552</v>
      </c>
      <c r="C15764" s="3" t="str">
        <f>HYPERLINK("http://www.uniprot.org/uniprot/K7MBH9","tr|K7MBH9|K7MBH9_SOYBN")</f>
        <v>tr|K7MBH9|K7MBH9_SOYBN</v>
      </c>
      <c r="D15764" t="s">
        <v>28</v>
      </c>
      <c r="E15764">
        <v>57.37</v>
      </c>
      <c r="F15764">
        <v>183</v>
      </c>
      <c r="G15764">
        <v>78</v>
      </c>
      <c r="H15764">
        <v>3</v>
      </c>
      <c r="I15764">
        <v>1</v>
      </c>
      <c r="J15764">
        <v>540</v>
      </c>
      <c r="K15764">
        <v>1</v>
      </c>
      <c r="L15764">
        <v>96</v>
      </c>
      <c r="M15764">
        <v>278</v>
      </c>
      <c r="N15764" t="s">
        <v>18</v>
      </c>
      <c r="O15764" s="1">
        <v>9.1953000000000008E-53</v>
      </c>
      <c r="P15764">
        <v>537</v>
      </c>
    </row>
    <row r="15765" spans="1:16" x14ac:dyDescent="0.25">
      <c r="A15765" t="s">
        <v>23413</v>
      </c>
      <c r="B15765">
        <v>483</v>
      </c>
      <c r="C15765" s="3" t="str">
        <f>HYPERLINK("http://www.uniprot.org/uniprot/I1MFE3","tr|I1MFE3|I1MFE3_SOYBN")</f>
        <v>tr|I1MFE3|I1MFE3_SOYBN</v>
      </c>
      <c r="D15765" t="s">
        <v>28</v>
      </c>
      <c r="E15765">
        <v>72.5</v>
      </c>
      <c r="F15765">
        <v>160</v>
      </c>
      <c r="G15765">
        <v>44</v>
      </c>
      <c r="H15765">
        <v>0</v>
      </c>
      <c r="I15765">
        <v>1</v>
      </c>
      <c r="J15765">
        <v>480</v>
      </c>
      <c r="K15765">
        <v>1</v>
      </c>
      <c r="L15765">
        <v>1</v>
      </c>
      <c r="M15765">
        <v>160</v>
      </c>
      <c r="N15765" t="s">
        <v>18</v>
      </c>
      <c r="O15765" s="1">
        <v>9.7737700000000008E-62</v>
      </c>
      <c r="P15765">
        <v>614</v>
      </c>
    </row>
    <row r="15766" spans="1:16" x14ac:dyDescent="0.25">
      <c r="A15766" t="s">
        <v>23414</v>
      </c>
      <c r="B15766">
        <v>4359</v>
      </c>
      <c r="C15766" s="3" t="str">
        <f>HYPERLINK("http://www.uniprot.org/uniprot/G7IML6","tr|G7IML6|G7IML6_MEDTR")</f>
        <v>tr|G7IML6|G7IML6_MEDTR</v>
      </c>
      <c r="D15766" t="s">
        <v>23415</v>
      </c>
      <c r="E15766">
        <v>70.03</v>
      </c>
      <c r="F15766">
        <v>1228</v>
      </c>
      <c r="G15766">
        <v>368</v>
      </c>
      <c r="H15766">
        <v>24</v>
      </c>
      <c r="I15766">
        <v>745</v>
      </c>
      <c r="J15766">
        <v>4356</v>
      </c>
      <c r="K15766">
        <v>1</v>
      </c>
      <c r="L15766">
        <v>106</v>
      </c>
      <c r="M15766">
        <v>1284</v>
      </c>
      <c r="N15766" t="s">
        <v>18</v>
      </c>
      <c r="O15766">
        <v>0</v>
      </c>
      <c r="P15766">
        <v>4058</v>
      </c>
    </row>
    <row r="15767" spans="1:16" x14ac:dyDescent="0.25">
      <c r="A15767" t="s">
        <v>23416</v>
      </c>
      <c r="B15767">
        <v>3462</v>
      </c>
      <c r="C15767" s="3" t="str">
        <f>HYPERLINK("http://www.uniprot.org/uniprot/K7LSF3","tr|K7LSF3|K7LSF3_SOYBN")</f>
        <v>tr|K7LSF3|K7LSF3_SOYBN</v>
      </c>
      <c r="D15767" t="s">
        <v>28</v>
      </c>
      <c r="E15767">
        <v>75.17</v>
      </c>
      <c r="F15767">
        <v>713</v>
      </c>
      <c r="G15767">
        <v>177</v>
      </c>
      <c r="H15767">
        <v>4</v>
      </c>
      <c r="I15767">
        <v>1333</v>
      </c>
      <c r="J15767">
        <v>3459</v>
      </c>
      <c r="K15767">
        <v>1</v>
      </c>
      <c r="L15767">
        <v>25</v>
      </c>
      <c r="M15767">
        <v>736</v>
      </c>
      <c r="N15767" t="s">
        <v>18</v>
      </c>
      <c r="O15767">
        <v>0</v>
      </c>
      <c r="P15767">
        <v>2699</v>
      </c>
    </row>
    <row r="15768" spans="1:16" x14ac:dyDescent="0.25">
      <c r="A15768" t="s">
        <v>23417</v>
      </c>
      <c r="B15768">
        <v>765</v>
      </c>
      <c r="C15768" s="3" t="str">
        <f>HYPERLINK("http://www.uniprot.org/uniprot/G7K283","tr|G7K283|G7K283_MEDTR")</f>
        <v>tr|G7K283|G7K283_MEDTR</v>
      </c>
      <c r="D15768" t="s">
        <v>23418</v>
      </c>
      <c r="E15768">
        <v>73.510000000000005</v>
      </c>
      <c r="F15768">
        <v>253</v>
      </c>
      <c r="G15768">
        <v>67</v>
      </c>
      <c r="H15768">
        <v>0</v>
      </c>
      <c r="I15768">
        <v>1</v>
      </c>
      <c r="J15768">
        <v>759</v>
      </c>
      <c r="K15768">
        <v>1</v>
      </c>
      <c r="L15768">
        <v>1</v>
      </c>
      <c r="M15768">
        <v>249</v>
      </c>
      <c r="N15768" t="s">
        <v>18</v>
      </c>
      <c r="O15768" s="1">
        <v>2.21091E-94</v>
      </c>
      <c r="P15768">
        <v>899</v>
      </c>
    </row>
    <row r="15769" spans="1:16" x14ac:dyDescent="0.25">
      <c r="A15769" t="s">
        <v>23419</v>
      </c>
      <c r="B15769">
        <v>1851</v>
      </c>
      <c r="C15769" s="3" t="str">
        <f>HYPERLINK("http://www.uniprot.org/uniprot/I1MHP5","tr|I1MHP5|I1MHP5_SOYBN")</f>
        <v>tr|I1MHP5|I1MHP5_SOYBN</v>
      </c>
      <c r="D15769" t="s">
        <v>28</v>
      </c>
      <c r="E15769">
        <v>27.85</v>
      </c>
      <c r="F15769">
        <v>420</v>
      </c>
      <c r="G15769">
        <v>303</v>
      </c>
      <c r="H15769">
        <v>42</v>
      </c>
      <c r="I15769">
        <v>151</v>
      </c>
      <c r="J15769">
        <v>1284</v>
      </c>
      <c r="K15769">
        <v>1</v>
      </c>
      <c r="L15769">
        <v>1057</v>
      </c>
      <c r="M15769">
        <v>1470</v>
      </c>
      <c r="N15769" t="s">
        <v>18</v>
      </c>
      <c r="O15769" s="1">
        <v>2.30072E-30</v>
      </c>
      <c r="P15769">
        <v>352</v>
      </c>
    </row>
    <row r="15770" spans="1:16" x14ac:dyDescent="0.25">
      <c r="A15770" t="s">
        <v>23420</v>
      </c>
      <c r="B15770">
        <v>393</v>
      </c>
      <c r="C15770" s="3" t="str">
        <f>HYPERLINK("http://www.uniprot.org/uniprot/G7KTP9","tr|G7KTP9|G7KTP9_MEDTR")</f>
        <v>tr|G7KTP9|G7KTP9_MEDTR</v>
      </c>
      <c r="D15770" t="s">
        <v>23421</v>
      </c>
      <c r="E15770">
        <v>90.83</v>
      </c>
      <c r="F15770">
        <v>120</v>
      </c>
      <c r="G15770">
        <v>11</v>
      </c>
      <c r="H15770">
        <v>0</v>
      </c>
      <c r="I15770">
        <v>31</v>
      </c>
      <c r="J15770">
        <v>390</v>
      </c>
      <c r="K15770">
        <v>1</v>
      </c>
      <c r="L15770">
        <v>1</v>
      </c>
      <c r="M15770">
        <v>120</v>
      </c>
      <c r="N15770" t="s">
        <v>18</v>
      </c>
      <c r="O15770" s="1">
        <v>4.6318300000000001E-56</v>
      </c>
      <c r="P15770">
        <v>565</v>
      </c>
    </row>
    <row r="15771" spans="1:16" x14ac:dyDescent="0.25">
      <c r="A15771" t="s">
        <v>23422</v>
      </c>
      <c r="B15771">
        <v>630</v>
      </c>
      <c r="C15771" s="3" t="str">
        <f>HYPERLINK("http://www.uniprot.org/uniprot/K0I855","tr|K0I855|K0I855_ASTSI")</f>
        <v>tr|K0I855|K0I855_ASTSI</v>
      </c>
      <c r="D15771" t="s">
        <v>1593</v>
      </c>
      <c r="E15771">
        <v>88.55</v>
      </c>
      <c r="F15771">
        <v>201</v>
      </c>
      <c r="G15771">
        <v>23</v>
      </c>
      <c r="H15771">
        <v>0</v>
      </c>
      <c r="I15771">
        <v>1</v>
      </c>
      <c r="J15771">
        <v>603</v>
      </c>
      <c r="K15771">
        <v>1</v>
      </c>
      <c r="L15771">
        <v>332</v>
      </c>
      <c r="M15771">
        <v>532</v>
      </c>
      <c r="N15771" t="s">
        <v>18</v>
      </c>
      <c r="O15771" s="1">
        <v>2.57471E-96</v>
      </c>
      <c r="P15771">
        <v>914</v>
      </c>
    </row>
    <row r="15772" spans="1:16" x14ac:dyDescent="0.25">
      <c r="A15772" t="s">
        <v>23423</v>
      </c>
      <c r="B15772">
        <v>1665</v>
      </c>
      <c r="C15772" s="3" t="str">
        <f>HYPERLINK("http://www.uniprot.org/uniprot/G7L4F6","tr|G7L4F6|G7L4F6_MEDTR")</f>
        <v>tr|G7L4F6|G7L4F6_MEDTR</v>
      </c>
      <c r="D15772" t="s">
        <v>23424</v>
      </c>
      <c r="E15772">
        <v>71.95</v>
      </c>
      <c r="F15772">
        <v>574</v>
      </c>
      <c r="G15772">
        <v>161</v>
      </c>
      <c r="H15772">
        <v>20</v>
      </c>
      <c r="I15772">
        <v>1</v>
      </c>
      <c r="J15772">
        <v>1662</v>
      </c>
      <c r="K15772">
        <v>1</v>
      </c>
      <c r="L15772">
        <v>1</v>
      </c>
      <c r="M15772">
        <v>555</v>
      </c>
      <c r="N15772" t="s">
        <v>18</v>
      </c>
      <c r="O15772">
        <v>0</v>
      </c>
      <c r="P15772">
        <v>1990</v>
      </c>
    </row>
    <row r="15773" spans="1:16" x14ac:dyDescent="0.25">
      <c r="A15773" t="s">
        <v>23425</v>
      </c>
      <c r="B15773">
        <v>870</v>
      </c>
      <c r="C15773" s="3" t="str">
        <f>HYPERLINK("http://www.uniprot.org/uniprot/G7ID04","tr|G7ID04|G7ID04_MEDTR")</f>
        <v>tr|G7ID04|G7ID04_MEDTR</v>
      </c>
      <c r="D15773" t="s">
        <v>23426</v>
      </c>
      <c r="E15773">
        <v>31.95</v>
      </c>
      <c r="F15773">
        <v>241</v>
      </c>
      <c r="G15773">
        <v>164</v>
      </c>
      <c r="H15773">
        <v>19</v>
      </c>
      <c r="I15773">
        <v>70</v>
      </c>
      <c r="J15773">
        <v>735</v>
      </c>
      <c r="K15773">
        <v>1</v>
      </c>
      <c r="L15773">
        <v>11</v>
      </c>
      <c r="M15773">
        <v>248</v>
      </c>
      <c r="N15773" t="s">
        <v>18</v>
      </c>
      <c r="O15773" s="1">
        <v>9.2982199999999991E-13</v>
      </c>
      <c r="P15773">
        <v>196</v>
      </c>
    </row>
    <row r="15774" spans="1:16" x14ac:dyDescent="0.25">
      <c r="A15774" t="s">
        <v>23427</v>
      </c>
      <c r="B15774">
        <v>1038</v>
      </c>
      <c r="C15774" s="3" t="str">
        <f>HYPERLINK("http://www.uniprot.org/uniprot/G7I502","tr|G7I502|G7I502_MEDTR")</f>
        <v>tr|G7I502|G7I502_MEDTR</v>
      </c>
      <c r="D15774" t="s">
        <v>23428</v>
      </c>
      <c r="E15774">
        <v>66.66</v>
      </c>
      <c r="F15774">
        <v>354</v>
      </c>
      <c r="G15774">
        <v>118</v>
      </c>
      <c r="H15774">
        <v>21</v>
      </c>
      <c r="I15774">
        <v>4</v>
      </c>
      <c r="J15774">
        <v>1002</v>
      </c>
      <c r="K15774">
        <v>1</v>
      </c>
      <c r="L15774">
        <v>1</v>
      </c>
      <c r="M15774">
        <v>353</v>
      </c>
      <c r="N15774" t="s">
        <v>18</v>
      </c>
      <c r="O15774" s="1">
        <v>4.17956E-133</v>
      </c>
      <c r="P15774">
        <v>1235</v>
      </c>
    </row>
    <row r="15775" spans="1:16" x14ac:dyDescent="0.25">
      <c r="A15775" t="s">
        <v>23429</v>
      </c>
      <c r="B15775">
        <v>1029</v>
      </c>
      <c r="C15775" s="3" t="str">
        <f>HYPERLINK("http://www.uniprot.org/uniprot/I1N086","tr|I1N086|I1N086_SOYBN")</f>
        <v>tr|I1N086|I1N086_SOYBN</v>
      </c>
      <c r="D15775" t="s">
        <v>28</v>
      </c>
      <c r="E15775">
        <v>73.739999999999995</v>
      </c>
      <c r="F15775">
        <v>339</v>
      </c>
      <c r="G15775">
        <v>89</v>
      </c>
      <c r="H15775">
        <v>6</v>
      </c>
      <c r="I15775">
        <v>1</v>
      </c>
      <c r="J15775">
        <v>999</v>
      </c>
      <c r="K15775">
        <v>1</v>
      </c>
      <c r="L15775">
        <v>1</v>
      </c>
      <c r="M15775">
        <v>337</v>
      </c>
      <c r="N15775" t="s">
        <v>18</v>
      </c>
      <c r="O15775" s="1">
        <v>2.7614400000000001E-129</v>
      </c>
      <c r="P15775">
        <v>1202</v>
      </c>
    </row>
    <row r="15776" spans="1:16" x14ac:dyDescent="0.25">
      <c r="A15776" t="s">
        <v>23430</v>
      </c>
      <c r="B15776">
        <v>1842</v>
      </c>
      <c r="C15776" s="3" t="str">
        <f>HYPERLINK("http://www.uniprot.org/uniprot/K7KJ56","tr|K7KJ56|K7KJ56_SOYBN")</f>
        <v>tr|K7KJ56|K7KJ56_SOYBN</v>
      </c>
      <c r="D15776" t="s">
        <v>28</v>
      </c>
      <c r="E15776">
        <v>50.23</v>
      </c>
      <c r="F15776">
        <v>627</v>
      </c>
      <c r="G15776">
        <v>312</v>
      </c>
      <c r="H15776">
        <v>23</v>
      </c>
      <c r="I15776">
        <v>1</v>
      </c>
      <c r="J15776">
        <v>1812</v>
      </c>
      <c r="K15776">
        <v>1</v>
      </c>
      <c r="L15776">
        <v>1</v>
      </c>
      <c r="M15776">
        <v>595</v>
      </c>
      <c r="N15776" t="s">
        <v>18</v>
      </c>
      <c r="O15776" s="1">
        <v>6.8948000000000003E-136</v>
      </c>
      <c r="P15776">
        <v>1262</v>
      </c>
    </row>
    <row r="15777" spans="1:16" x14ac:dyDescent="0.25">
      <c r="A15777" t="s">
        <v>23431</v>
      </c>
      <c r="B15777">
        <v>1107</v>
      </c>
      <c r="C15777" s="3" t="str">
        <f>HYPERLINK("http://www.uniprot.org/uniprot/K7KSI5","tr|K7KSI5|K7KSI5_SOYBN")</f>
        <v>tr|K7KSI5|K7KSI5_SOYBN</v>
      </c>
      <c r="D15777" t="s">
        <v>28</v>
      </c>
      <c r="E15777">
        <v>85.75</v>
      </c>
      <c r="F15777">
        <v>358</v>
      </c>
      <c r="G15777">
        <v>51</v>
      </c>
      <c r="H15777">
        <v>0</v>
      </c>
      <c r="I15777">
        <v>31</v>
      </c>
      <c r="J15777">
        <v>1104</v>
      </c>
      <c r="K15777">
        <v>1</v>
      </c>
      <c r="L15777">
        <v>16</v>
      </c>
      <c r="M15777">
        <v>371</v>
      </c>
      <c r="N15777" t="s">
        <v>18</v>
      </c>
      <c r="O15777" s="1">
        <v>2.2574699999999998E-180</v>
      </c>
      <c r="P15777">
        <v>1643</v>
      </c>
    </row>
    <row r="15778" spans="1:16" x14ac:dyDescent="0.25">
      <c r="A15778" t="s">
        <v>23432</v>
      </c>
      <c r="B15778">
        <v>1188</v>
      </c>
      <c r="C15778" s="3" t="str">
        <f>HYPERLINK("http://www.uniprot.org/uniprot/G7ZYI5","tr|G7ZYI5|G7ZYI5_MEDTR")</f>
        <v>tr|G7ZYI5|G7ZYI5_MEDTR</v>
      </c>
      <c r="D15778" t="s">
        <v>23433</v>
      </c>
      <c r="E15778">
        <v>76.319999999999993</v>
      </c>
      <c r="F15778">
        <v>397</v>
      </c>
      <c r="G15778">
        <v>94</v>
      </c>
      <c r="H15778">
        <v>2</v>
      </c>
      <c r="I15778">
        <v>1</v>
      </c>
      <c r="J15778">
        <v>1185</v>
      </c>
      <c r="K15778">
        <v>1</v>
      </c>
      <c r="L15778">
        <v>1</v>
      </c>
      <c r="M15778">
        <v>389</v>
      </c>
      <c r="N15778" t="s">
        <v>18</v>
      </c>
      <c r="O15778" s="1">
        <v>2.9753600000000002E-165</v>
      </c>
      <c r="P15778">
        <v>1513</v>
      </c>
    </row>
    <row r="15779" spans="1:16" x14ac:dyDescent="0.25">
      <c r="A15779" t="s">
        <v>23434</v>
      </c>
      <c r="B15779">
        <v>570</v>
      </c>
      <c r="C15779" s="3" t="str">
        <f>HYPERLINK("http://www.uniprot.org/uniprot/K7LNA8","tr|K7LNA8|K7LNA8_SOYBN")</f>
        <v>tr|K7LNA8|K7LNA8_SOYBN</v>
      </c>
      <c r="D15779" t="s">
        <v>28</v>
      </c>
      <c r="E15779">
        <v>91.53</v>
      </c>
      <c r="F15779">
        <v>189</v>
      </c>
      <c r="G15779">
        <v>16</v>
      </c>
      <c r="H15779">
        <v>0</v>
      </c>
      <c r="I15779">
        <v>1</v>
      </c>
      <c r="J15779">
        <v>567</v>
      </c>
      <c r="K15779">
        <v>1</v>
      </c>
      <c r="L15779">
        <v>1735</v>
      </c>
      <c r="M15779">
        <v>1923</v>
      </c>
      <c r="N15779" t="s">
        <v>18</v>
      </c>
      <c r="O15779" s="1">
        <v>9.6450300000000003E-96</v>
      </c>
      <c r="P15779">
        <v>908</v>
      </c>
    </row>
    <row r="15780" spans="1:16" x14ac:dyDescent="0.25">
      <c r="A15780" t="s">
        <v>23435</v>
      </c>
      <c r="B15780">
        <v>246</v>
      </c>
      <c r="C15780" s="3" t="str">
        <f>HYPERLINK("http://www.uniprot.org/uniprot/D1MWZ5","tr|D1MWZ5|D1MWZ5_CITLA")</f>
        <v>tr|D1MWZ5|D1MWZ5_CITLA</v>
      </c>
      <c r="D15780" t="s">
        <v>23436</v>
      </c>
      <c r="E15780">
        <v>94.2</v>
      </c>
      <c r="F15780">
        <v>69</v>
      </c>
      <c r="G15780">
        <v>4</v>
      </c>
      <c r="H15780">
        <v>0</v>
      </c>
      <c r="I15780">
        <v>37</v>
      </c>
      <c r="J15780">
        <v>243</v>
      </c>
      <c r="K15780">
        <v>1</v>
      </c>
      <c r="L15780">
        <v>82</v>
      </c>
      <c r="M15780">
        <v>150</v>
      </c>
      <c r="N15780" t="s">
        <v>18</v>
      </c>
      <c r="O15780" s="1">
        <v>7.6459300000000001E-30</v>
      </c>
      <c r="P15780">
        <v>339</v>
      </c>
    </row>
    <row r="15781" spans="1:16" x14ac:dyDescent="0.25">
      <c r="A15781" t="s">
        <v>23437</v>
      </c>
      <c r="B15781">
        <v>1818</v>
      </c>
      <c r="C15781" s="3" t="str">
        <f>HYPERLINK("http://www.uniprot.org/uniprot/D7EYG6","tr|D7EYG6|D7EYG6_SOYBN")</f>
        <v>tr|D7EYG6|D7EYG6_SOYBN</v>
      </c>
      <c r="D15781" t="s">
        <v>23438</v>
      </c>
      <c r="E15781">
        <v>93.1</v>
      </c>
      <c r="F15781">
        <v>624</v>
      </c>
      <c r="G15781">
        <v>43</v>
      </c>
      <c r="H15781">
        <v>19</v>
      </c>
      <c r="I15781">
        <v>1</v>
      </c>
      <c r="J15781">
        <v>1815</v>
      </c>
      <c r="K15781">
        <v>1</v>
      </c>
      <c r="L15781">
        <v>1</v>
      </c>
      <c r="M15781">
        <v>623</v>
      </c>
      <c r="N15781" t="s">
        <v>18</v>
      </c>
      <c r="O15781">
        <v>0</v>
      </c>
      <c r="P15781">
        <v>2984</v>
      </c>
    </row>
    <row r="15782" spans="1:16" x14ac:dyDescent="0.25">
      <c r="A15782" t="s">
        <v>23439</v>
      </c>
      <c r="B15782">
        <v>1461</v>
      </c>
      <c r="C15782" s="3" t="str">
        <f>HYPERLINK("http://www.uniprot.org/uniprot/I3T6F4","tr|I3T6F4|I3T6F4_MEDTR")</f>
        <v>tr|I3T6F4|I3T6F4_MEDTR</v>
      </c>
      <c r="D15782" t="s">
        <v>22</v>
      </c>
      <c r="E15782">
        <v>83.87</v>
      </c>
      <c r="F15782">
        <v>490</v>
      </c>
      <c r="G15782">
        <v>79</v>
      </c>
      <c r="H15782">
        <v>4</v>
      </c>
      <c r="I15782">
        <v>1</v>
      </c>
      <c r="J15782">
        <v>1458</v>
      </c>
      <c r="K15782">
        <v>1</v>
      </c>
      <c r="L15782">
        <v>1</v>
      </c>
      <c r="M15782">
        <v>481</v>
      </c>
      <c r="N15782" t="s">
        <v>18</v>
      </c>
      <c r="O15782">
        <v>0</v>
      </c>
      <c r="P15782">
        <v>2153</v>
      </c>
    </row>
    <row r="15783" spans="1:16" x14ac:dyDescent="0.25">
      <c r="A15783" t="s">
        <v>23440</v>
      </c>
      <c r="B15783">
        <v>3327</v>
      </c>
      <c r="C15783" s="3" t="str">
        <f>HYPERLINK("http://www.uniprot.org/uniprot/G7LGW7","tr|G7LGW7|G7LGW7_MEDTR")</f>
        <v>tr|G7LGW7|G7LGW7_MEDTR</v>
      </c>
      <c r="D15783" t="s">
        <v>23441</v>
      </c>
      <c r="E15783">
        <v>85.1</v>
      </c>
      <c r="F15783">
        <v>1108</v>
      </c>
      <c r="G15783">
        <v>165</v>
      </c>
      <c r="H15783">
        <v>11</v>
      </c>
      <c r="I15783">
        <v>19</v>
      </c>
      <c r="J15783">
        <v>3309</v>
      </c>
      <c r="K15783">
        <v>1</v>
      </c>
      <c r="L15783">
        <v>169</v>
      </c>
      <c r="M15783">
        <v>1276</v>
      </c>
      <c r="N15783" t="s">
        <v>18</v>
      </c>
      <c r="O15783">
        <v>0</v>
      </c>
      <c r="P15783">
        <v>4823</v>
      </c>
    </row>
    <row r="15784" spans="1:16" x14ac:dyDescent="0.25">
      <c r="A15784" t="s">
        <v>23442</v>
      </c>
      <c r="B15784">
        <v>1455</v>
      </c>
      <c r="C15784" s="3" t="str">
        <f>HYPERLINK("http://www.uniprot.org/uniprot/I1KDM4","tr|I1KDM4|I1KDM4_SOYBN")</f>
        <v>tr|I1KDM4|I1KDM4_SOYBN</v>
      </c>
      <c r="D15784" t="s">
        <v>28</v>
      </c>
      <c r="E15784">
        <v>48.87</v>
      </c>
      <c r="F15784">
        <v>532</v>
      </c>
      <c r="G15784">
        <v>272</v>
      </c>
      <c r="H15784">
        <v>49</v>
      </c>
      <c r="I15784">
        <v>4</v>
      </c>
      <c r="J15784">
        <v>1452</v>
      </c>
      <c r="K15784">
        <v>1</v>
      </c>
      <c r="L15784">
        <v>1</v>
      </c>
      <c r="M15784">
        <v>492</v>
      </c>
      <c r="N15784" t="s">
        <v>18</v>
      </c>
      <c r="O15784" s="1">
        <v>1.5304899999999999E-116</v>
      </c>
      <c r="P15784">
        <v>1094</v>
      </c>
    </row>
    <row r="15785" spans="1:16" x14ac:dyDescent="0.25">
      <c r="A15785" t="s">
        <v>23443</v>
      </c>
      <c r="B15785">
        <v>1827</v>
      </c>
      <c r="C15785" s="3" t="str">
        <f>HYPERLINK("http://www.uniprot.org/uniprot/K7LNH5","tr|K7LNH5|K7LNH5_SOYBN")</f>
        <v>tr|K7LNH5|K7LNH5_SOYBN</v>
      </c>
      <c r="D15785" t="s">
        <v>28</v>
      </c>
      <c r="E15785">
        <v>79.209999999999994</v>
      </c>
      <c r="F15785">
        <v>611</v>
      </c>
      <c r="G15785">
        <v>127</v>
      </c>
      <c r="H15785">
        <v>3</v>
      </c>
      <c r="I15785">
        <v>1</v>
      </c>
      <c r="J15785">
        <v>1824</v>
      </c>
      <c r="K15785">
        <v>1</v>
      </c>
      <c r="L15785">
        <v>1</v>
      </c>
      <c r="M15785">
        <v>611</v>
      </c>
      <c r="N15785" t="s">
        <v>18</v>
      </c>
      <c r="O15785">
        <v>0</v>
      </c>
      <c r="P15785">
        <v>2496</v>
      </c>
    </row>
    <row r="15786" spans="1:16" x14ac:dyDescent="0.25">
      <c r="A15786" t="s">
        <v>23444</v>
      </c>
      <c r="B15786">
        <v>345</v>
      </c>
      <c r="C15786" s="3" t="str">
        <f>HYPERLINK("http://www.uniprot.org/uniprot/I1MYI0","tr|I1MYI0|I1MYI0_SOYBN")</f>
        <v>tr|I1MYI0|I1MYI0_SOYBN</v>
      </c>
      <c r="D15786" t="s">
        <v>28</v>
      </c>
      <c r="E15786">
        <v>83.33</v>
      </c>
      <c r="F15786">
        <v>102</v>
      </c>
      <c r="G15786">
        <v>17</v>
      </c>
      <c r="H15786">
        <v>0</v>
      </c>
      <c r="I15786">
        <v>16</v>
      </c>
      <c r="J15786">
        <v>321</v>
      </c>
      <c r="K15786">
        <v>1</v>
      </c>
      <c r="L15786">
        <v>16</v>
      </c>
      <c r="M15786">
        <v>117</v>
      </c>
      <c r="N15786" t="s">
        <v>18</v>
      </c>
      <c r="O15786" s="1">
        <v>4.9827900000000002E-42</v>
      </c>
      <c r="P15786">
        <v>444</v>
      </c>
    </row>
    <row r="15787" spans="1:16" x14ac:dyDescent="0.25">
      <c r="A15787" t="s">
        <v>23445</v>
      </c>
      <c r="B15787">
        <v>1029</v>
      </c>
      <c r="C15787" s="3" t="str">
        <f>HYPERLINK("http://www.uniprot.org/uniprot/B7FI27","tr|B7FI27|B7FI27_MEDTR")</f>
        <v>tr|B7FI27|B7FI27_MEDTR</v>
      </c>
      <c r="D15787" t="s">
        <v>581</v>
      </c>
      <c r="E15787">
        <v>91.22</v>
      </c>
      <c r="F15787">
        <v>319</v>
      </c>
      <c r="G15787">
        <v>28</v>
      </c>
      <c r="H15787">
        <v>0</v>
      </c>
      <c r="I15787">
        <v>70</v>
      </c>
      <c r="J15787">
        <v>1026</v>
      </c>
      <c r="K15787">
        <v>1</v>
      </c>
      <c r="L15787">
        <v>24</v>
      </c>
      <c r="M15787">
        <v>342</v>
      </c>
      <c r="N15787" t="s">
        <v>18</v>
      </c>
      <c r="O15787" s="1">
        <v>3.55671E-177</v>
      </c>
      <c r="P15787">
        <v>1615</v>
      </c>
    </row>
    <row r="15788" spans="1:16" x14ac:dyDescent="0.25">
      <c r="A15788" t="s">
        <v>23446</v>
      </c>
      <c r="B15788">
        <v>264</v>
      </c>
      <c r="C15788" s="3" t="str">
        <f>HYPERLINK("http://www.uniprot.org/uniprot/G7JIY5","tr|G7JIY5|G7JIY5_MEDTR")</f>
        <v>tr|G7JIY5|G7JIY5_MEDTR</v>
      </c>
      <c r="D15788" t="s">
        <v>17951</v>
      </c>
      <c r="E15788">
        <v>76.56</v>
      </c>
      <c r="F15788">
        <v>64</v>
      </c>
      <c r="G15788">
        <v>15</v>
      </c>
      <c r="H15788">
        <v>0</v>
      </c>
      <c r="I15788">
        <v>70</v>
      </c>
      <c r="J15788">
        <v>261</v>
      </c>
      <c r="K15788">
        <v>-1</v>
      </c>
      <c r="L15788">
        <v>135</v>
      </c>
      <c r="M15788">
        <v>198</v>
      </c>
      <c r="N15788" t="s">
        <v>18</v>
      </c>
      <c r="O15788" s="1">
        <v>4.5446500000000001E-19</v>
      </c>
      <c r="P15788">
        <v>246</v>
      </c>
    </row>
    <row r="15789" spans="1:16" x14ac:dyDescent="0.25">
      <c r="A15789" t="s">
        <v>23447</v>
      </c>
      <c r="B15789">
        <v>303</v>
      </c>
      <c r="C15789" s="3" t="str">
        <f>HYPERLINK("http://www.uniprot.org/uniprot/I3T063","tr|I3T063|I3T063_MEDTR")</f>
        <v>tr|I3T063|I3T063_MEDTR</v>
      </c>
      <c r="D15789" t="s">
        <v>22</v>
      </c>
      <c r="E15789">
        <v>90</v>
      </c>
      <c r="F15789">
        <v>90</v>
      </c>
      <c r="G15789">
        <v>9</v>
      </c>
      <c r="H15789">
        <v>0</v>
      </c>
      <c r="I15789">
        <v>1</v>
      </c>
      <c r="J15789">
        <v>270</v>
      </c>
      <c r="K15789">
        <v>1</v>
      </c>
      <c r="L15789">
        <v>89</v>
      </c>
      <c r="M15789">
        <v>178</v>
      </c>
      <c r="N15789" t="s">
        <v>18</v>
      </c>
      <c r="O15789" s="1">
        <v>8.9981200000000001E-39</v>
      </c>
      <c r="P15789">
        <v>416</v>
      </c>
    </row>
    <row r="15790" spans="1:16" x14ac:dyDescent="0.25">
      <c r="A15790" t="s">
        <v>23448</v>
      </c>
      <c r="B15790">
        <v>942</v>
      </c>
      <c r="C15790" s="3" t="str">
        <f>HYPERLINK("http://www.uniprot.org/uniprot/G7L3D0","tr|G7L3D0|G7L3D0_MEDTR")</f>
        <v>tr|G7L3D0|G7L3D0_MEDTR</v>
      </c>
      <c r="D15790" t="s">
        <v>7032</v>
      </c>
      <c r="E15790">
        <v>66.66</v>
      </c>
      <c r="F15790">
        <v>51</v>
      </c>
      <c r="G15790">
        <v>17</v>
      </c>
      <c r="H15790">
        <v>0</v>
      </c>
      <c r="I15790">
        <v>556</v>
      </c>
      <c r="J15790">
        <v>708</v>
      </c>
      <c r="K15790">
        <v>1</v>
      </c>
      <c r="L15790">
        <v>34</v>
      </c>
      <c r="M15790">
        <v>84</v>
      </c>
      <c r="N15790" t="s">
        <v>18</v>
      </c>
      <c r="O15790" s="1">
        <v>1.10741E-9</v>
      </c>
      <c r="P15790">
        <v>170</v>
      </c>
    </row>
    <row r="15791" spans="1:16" x14ac:dyDescent="0.25">
      <c r="A15791" t="s">
        <v>23449</v>
      </c>
      <c r="B15791">
        <v>822</v>
      </c>
      <c r="C15791" s="3" t="str">
        <f>HYPERLINK("http://www.uniprot.org/uniprot/I1MFE2","tr|I1MFE2|I1MFE2_SOYBN")</f>
        <v>tr|I1MFE2|I1MFE2_SOYBN</v>
      </c>
      <c r="D15791" t="s">
        <v>28</v>
      </c>
      <c r="E15791">
        <v>81.38</v>
      </c>
      <c r="F15791">
        <v>274</v>
      </c>
      <c r="G15791">
        <v>51</v>
      </c>
      <c r="H15791">
        <v>1</v>
      </c>
      <c r="I15791">
        <v>1</v>
      </c>
      <c r="J15791">
        <v>819</v>
      </c>
      <c r="K15791">
        <v>1</v>
      </c>
      <c r="L15791">
        <v>1</v>
      </c>
      <c r="M15791">
        <v>274</v>
      </c>
      <c r="N15791" t="s">
        <v>18</v>
      </c>
      <c r="O15791" s="1">
        <v>1.3419899999999999E-119</v>
      </c>
      <c r="P15791">
        <v>1117</v>
      </c>
    </row>
    <row r="15792" spans="1:16" x14ac:dyDescent="0.25">
      <c r="A15792" t="s">
        <v>23450</v>
      </c>
      <c r="B15792">
        <v>1638</v>
      </c>
      <c r="C15792" s="3" t="str">
        <f>HYPERLINK("http://www.uniprot.org/uniprot/G7IML7","tr|G7IML7|G7IML7_MEDTR")</f>
        <v>tr|G7IML7|G7IML7_MEDTR</v>
      </c>
      <c r="D15792" t="s">
        <v>23451</v>
      </c>
      <c r="E15792">
        <v>91.37</v>
      </c>
      <c r="F15792">
        <v>545</v>
      </c>
      <c r="G15792">
        <v>47</v>
      </c>
      <c r="H15792">
        <v>0</v>
      </c>
      <c r="I15792">
        <v>1</v>
      </c>
      <c r="J15792">
        <v>1635</v>
      </c>
      <c r="K15792">
        <v>1</v>
      </c>
      <c r="L15792">
        <v>1</v>
      </c>
      <c r="M15792">
        <v>545</v>
      </c>
      <c r="N15792" t="s">
        <v>18</v>
      </c>
      <c r="O15792">
        <v>0</v>
      </c>
      <c r="P15792">
        <v>2676</v>
      </c>
    </row>
    <row r="15793" spans="1:16" x14ac:dyDescent="0.25">
      <c r="A15793" t="s">
        <v>23452</v>
      </c>
      <c r="B15793">
        <v>1611</v>
      </c>
      <c r="C15793" s="3" t="str">
        <f>HYPERLINK("http://www.uniprot.org/uniprot/I3SJ46","tr|I3SJ46|I3SJ46_LOTJA")</f>
        <v>tr|I3SJ46|I3SJ46_LOTJA</v>
      </c>
      <c r="D15793" t="s">
        <v>93</v>
      </c>
      <c r="E15793">
        <v>80.44</v>
      </c>
      <c r="F15793">
        <v>537</v>
      </c>
      <c r="G15793">
        <v>105</v>
      </c>
      <c r="H15793">
        <v>2</v>
      </c>
      <c r="I15793">
        <v>1</v>
      </c>
      <c r="J15793">
        <v>1605</v>
      </c>
      <c r="K15793">
        <v>1</v>
      </c>
      <c r="L15793">
        <v>1</v>
      </c>
      <c r="M15793">
        <v>528</v>
      </c>
      <c r="N15793" t="s">
        <v>18</v>
      </c>
      <c r="O15793">
        <v>0</v>
      </c>
      <c r="P15793">
        <v>2292</v>
      </c>
    </row>
    <row r="15794" spans="1:16" x14ac:dyDescent="0.25">
      <c r="A15794" t="s">
        <v>23453</v>
      </c>
      <c r="B15794">
        <v>798</v>
      </c>
      <c r="C15794" s="3" t="str">
        <f>HYPERLINK("http://www.uniprot.org/uniprot/G7JLT2","tr|G7JLT2|G7JLT2_MEDTR")</f>
        <v>tr|G7JLT2|G7JLT2_MEDTR</v>
      </c>
      <c r="D15794" t="s">
        <v>23454</v>
      </c>
      <c r="E15794">
        <v>91.12</v>
      </c>
      <c r="F15794">
        <v>248</v>
      </c>
      <c r="G15794">
        <v>22</v>
      </c>
      <c r="H15794">
        <v>0</v>
      </c>
      <c r="I15794">
        <v>1</v>
      </c>
      <c r="J15794">
        <v>744</v>
      </c>
      <c r="K15794">
        <v>1</v>
      </c>
      <c r="L15794">
        <v>1</v>
      </c>
      <c r="M15794">
        <v>248</v>
      </c>
      <c r="N15794" t="s">
        <v>18</v>
      </c>
      <c r="O15794" s="1">
        <v>2.3708200000000001E-126</v>
      </c>
      <c r="P15794">
        <v>1175</v>
      </c>
    </row>
    <row r="15795" spans="1:16" x14ac:dyDescent="0.25">
      <c r="A15795" t="s">
        <v>23455</v>
      </c>
      <c r="B15795">
        <v>297</v>
      </c>
      <c r="C15795" s="3" t="str">
        <f>HYPERLINK("http://www.uniprot.org/uniprot/G7KVL6","tr|G7KVL6|G7KVL6_MEDTR")</f>
        <v>tr|G7KVL6|G7KVL6_MEDTR</v>
      </c>
      <c r="D15795" t="s">
        <v>460</v>
      </c>
      <c r="E15795">
        <v>43.03</v>
      </c>
      <c r="F15795">
        <v>79</v>
      </c>
      <c r="G15795">
        <v>45</v>
      </c>
      <c r="H15795">
        <v>1</v>
      </c>
      <c r="I15795">
        <v>22</v>
      </c>
      <c r="J15795">
        <v>255</v>
      </c>
      <c r="K15795">
        <v>1</v>
      </c>
      <c r="L15795">
        <v>59</v>
      </c>
      <c r="M15795">
        <v>137</v>
      </c>
      <c r="N15795" t="s">
        <v>18</v>
      </c>
      <c r="O15795" s="1">
        <v>6.1264900000000002E-11</v>
      </c>
      <c r="P15795">
        <v>176</v>
      </c>
    </row>
    <row r="15796" spans="1:16" x14ac:dyDescent="0.25">
      <c r="A15796" t="s">
        <v>23456</v>
      </c>
      <c r="B15796">
        <v>2211</v>
      </c>
      <c r="C15796" s="3" t="str">
        <f>HYPERLINK("http://www.uniprot.org/uniprot/G7KTQ1","tr|G7KTQ1|G7KTQ1_MEDTR")</f>
        <v>tr|G7KTQ1|G7KTQ1_MEDTR</v>
      </c>
      <c r="D15796" t="s">
        <v>23457</v>
      </c>
      <c r="E15796">
        <v>88.4</v>
      </c>
      <c r="F15796">
        <v>733</v>
      </c>
      <c r="G15796">
        <v>85</v>
      </c>
      <c r="H15796">
        <v>1</v>
      </c>
      <c r="I15796">
        <v>1</v>
      </c>
      <c r="J15796">
        <v>2196</v>
      </c>
      <c r="K15796">
        <v>1</v>
      </c>
      <c r="L15796">
        <v>1</v>
      </c>
      <c r="M15796">
        <v>721</v>
      </c>
      <c r="N15796" t="s">
        <v>18</v>
      </c>
      <c r="O15796">
        <v>0</v>
      </c>
      <c r="P15796">
        <v>3336</v>
      </c>
    </row>
    <row r="15797" spans="1:16" x14ac:dyDescent="0.25">
      <c r="A15797" t="s">
        <v>23458</v>
      </c>
      <c r="B15797">
        <v>411</v>
      </c>
      <c r="C15797" s="3" t="str">
        <f>HYPERLINK("http://www.uniprot.org/uniprot/A2Q4C0","tr|A2Q4C0|A2Q4C0_MEDTR")</f>
        <v>tr|A2Q4C0|A2Q4C0_MEDTR</v>
      </c>
      <c r="D15797" t="s">
        <v>23459</v>
      </c>
      <c r="E15797">
        <v>40.47</v>
      </c>
      <c r="F15797">
        <v>168</v>
      </c>
      <c r="G15797">
        <v>100</v>
      </c>
      <c r="H15797">
        <v>41</v>
      </c>
      <c r="I15797">
        <v>28</v>
      </c>
      <c r="J15797">
        <v>408</v>
      </c>
      <c r="K15797">
        <v>1</v>
      </c>
      <c r="L15797">
        <v>1</v>
      </c>
      <c r="M15797">
        <v>156</v>
      </c>
      <c r="N15797" t="s">
        <v>18</v>
      </c>
      <c r="O15797" s="1">
        <v>1.61927E-16</v>
      </c>
      <c r="P15797">
        <v>224</v>
      </c>
    </row>
    <row r="15798" spans="1:16" x14ac:dyDescent="0.25">
      <c r="A15798" t="s">
        <v>23460</v>
      </c>
      <c r="B15798">
        <v>201</v>
      </c>
      <c r="C15798" s="3" t="str">
        <f>HYPERLINK("http://www.uniprot.org/uniprot/K7MT34","tr|K7MT34|K7MT34_SOYBN")</f>
        <v>tr|K7MT34|K7MT34_SOYBN</v>
      </c>
      <c r="D15798" t="s">
        <v>28</v>
      </c>
      <c r="E15798">
        <v>79.36</v>
      </c>
      <c r="F15798">
        <v>63</v>
      </c>
      <c r="G15798">
        <v>13</v>
      </c>
      <c r="H15798">
        <v>2</v>
      </c>
      <c r="I15798">
        <v>16</v>
      </c>
      <c r="J15798">
        <v>198</v>
      </c>
      <c r="K15798">
        <v>1</v>
      </c>
      <c r="L15798">
        <v>7</v>
      </c>
      <c r="M15798">
        <v>69</v>
      </c>
      <c r="N15798" t="s">
        <v>18</v>
      </c>
      <c r="O15798" s="1">
        <v>1.0139199999999999E-18</v>
      </c>
      <c r="P15798">
        <v>243</v>
      </c>
    </row>
    <row r="15799" spans="1:16" x14ac:dyDescent="0.25">
      <c r="A15799" t="s">
        <v>23461</v>
      </c>
      <c r="B15799">
        <v>1035</v>
      </c>
      <c r="C15799" s="3" t="str">
        <f>HYPERLINK("http://www.uniprot.org/uniprot/K7LKX6","tr|K7LKX6|K7LKX6_SOYBN")</f>
        <v>tr|K7LKX6|K7LKX6_SOYBN</v>
      </c>
      <c r="D15799" t="s">
        <v>28</v>
      </c>
      <c r="E15799">
        <v>79.94</v>
      </c>
      <c r="F15799">
        <v>339</v>
      </c>
      <c r="G15799">
        <v>68</v>
      </c>
      <c r="H15799">
        <v>1</v>
      </c>
      <c r="I15799">
        <v>1</v>
      </c>
      <c r="J15799">
        <v>1014</v>
      </c>
      <c r="K15799">
        <v>1</v>
      </c>
      <c r="L15799">
        <v>1</v>
      </c>
      <c r="M15799">
        <v>339</v>
      </c>
      <c r="N15799" t="s">
        <v>18</v>
      </c>
      <c r="O15799" s="1">
        <v>1.2867799999999999E-150</v>
      </c>
      <c r="P15799">
        <v>1386</v>
      </c>
    </row>
    <row r="15800" spans="1:16" x14ac:dyDescent="0.25">
      <c r="A15800" t="s">
        <v>23462</v>
      </c>
      <c r="B15800">
        <v>1143</v>
      </c>
      <c r="C15800" s="3" t="str">
        <f>HYPERLINK("http://www.uniprot.org/uniprot/G7I505","tr|G7I505|G7I505_MEDTR")</f>
        <v>tr|G7I505|G7I505_MEDTR</v>
      </c>
      <c r="D15800" t="s">
        <v>23463</v>
      </c>
      <c r="E15800">
        <v>83.45</v>
      </c>
      <c r="F15800">
        <v>405</v>
      </c>
      <c r="G15800">
        <v>67</v>
      </c>
      <c r="H15800">
        <v>26</v>
      </c>
      <c r="I15800">
        <v>1</v>
      </c>
      <c r="J15800">
        <v>1137</v>
      </c>
      <c r="K15800">
        <v>1</v>
      </c>
      <c r="L15800">
        <v>1</v>
      </c>
      <c r="M15800">
        <v>403</v>
      </c>
      <c r="N15800" t="s">
        <v>18</v>
      </c>
      <c r="O15800">
        <v>0</v>
      </c>
      <c r="P15800">
        <v>1653</v>
      </c>
    </row>
    <row r="15801" spans="1:16" x14ac:dyDescent="0.25">
      <c r="A15801" t="s">
        <v>23464</v>
      </c>
      <c r="B15801">
        <v>1872</v>
      </c>
      <c r="C15801" s="3" t="str">
        <f>HYPERLINK("http://www.uniprot.org/uniprot/I1N087","tr|I1N087|I1N087_SOYBN")</f>
        <v>tr|I1N087|I1N087_SOYBN</v>
      </c>
      <c r="D15801" t="s">
        <v>71</v>
      </c>
      <c r="E15801">
        <v>69.959999999999994</v>
      </c>
      <c r="F15801">
        <v>626</v>
      </c>
      <c r="G15801">
        <v>188</v>
      </c>
      <c r="H15801">
        <v>4</v>
      </c>
      <c r="I15801">
        <v>1</v>
      </c>
      <c r="J15801">
        <v>1866</v>
      </c>
      <c r="K15801">
        <v>1</v>
      </c>
      <c r="L15801">
        <v>1</v>
      </c>
      <c r="M15801">
        <v>620</v>
      </c>
      <c r="N15801" t="s">
        <v>18</v>
      </c>
      <c r="O15801">
        <v>0</v>
      </c>
      <c r="P15801">
        <v>2073</v>
      </c>
    </row>
    <row r="15802" spans="1:16" x14ac:dyDescent="0.25">
      <c r="A15802" t="s">
        <v>23465</v>
      </c>
      <c r="B15802">
        <v>2736</v>
      </c>
      <c r="C15802" s="3" t="str">
        <f>HYPERLINK("http://www.uniprot.org/uniprot/G7J527","tr|G7J527|G7J527_MEDTR")</f>
        <v>tr|G7J527|G7J527_MEDTR</v>
      </c>
      <c r="D15802" t="s">
        <v>23466</v>
      </c>
      <c r="E15802">
        <v>68.709999999999994</v>
      </c>
      <c r="F15802">
        <v>959</v>
      </c>
      <c r="G15802">
        <v>300</v>
      </c>
      <c r="H15802">
        <v>68</v>
      </c>
      <c r="I15802">
        <v>61</v>
      </c>
      <c r="J15802">
        <v>2733</v>
      </c>
      <c r="K15802">
        <v>1</v>
      </c>
      <c r="L15802">
        <v>16</v>
      </c>
      <c r="M15802">
        <v>960</v>
      </c>
      <c r="N15802" t="s">
        <v>18</v>
      </c>
      <c r="O15802">
        <v>0</v>
      </c>
      <c r="P15802">
        <v>3086</v>
      </c>
    </row>
    <row r="15803" spans="1:16" x14ac:dyDescent="0.25">
      <c r="A15803" t="s">
        <v>23467</v>
      </c>
      <c r="B15803">
        <v>471</v>
      </c>
      <c r="C15803" s="3" t="str">
        <f>HYPERLINK("http://www.uniprot.org/uniprot/C6T1D9","tr|C6T1D9|C6T1D9_SOYBN")</f>
        <v>tr|C6T1D9|C6T1D9_SOYBN</v>
      </c>
      <c r="D15803" t="s">
        <v>897</v>
      </c>
      <c r="E15803">
        <v>62.9</v>
      </c>
      <c r="F15803">
        <v>124</v>
      </c>
      <c r="G15803">
        <v>46</v>
      </c>
      <c r="H15803">
        <v>1</v>
      </c>
      <c r="I15803">
        <v>1</v>
      </c>
      <c r="J15803">
        <v>369</v>
      </c>
      <c r="K15803">
        <v>-1</v>
      </c>
      <c r="L15803">
        <v>39</v>
      </c>
      <c r="M15803">
        <v>160</v>
      </c>
      <c r="N15803" t="s">
        <v>18</v>
      </c>
      <c r="O15803" s="1">
        <v>7.2246999999999998E-33</v>
      </c>
      <c r="P15803">
        <v>365</v>
      </c>
    </row>
    <row r="15804" spans="1:16" x14ac:dyDescent="0.25">
      <c r="A15804" t="s">
        <v>23468</v>
      </c>
      <c r="B15804">
        <v>1203</v>
      </c>
      <c r="C15804" s="3" t="str">
        <f>HYPERLINK("http://www.uniprot.org/uniprot/K7MQB6","tr|K7MQB6|K7MQB6_SOYBN")</f>
        <v>tr|K7MQB6|K7MQB6_SOYBN</v>
      </c>
      <c r="D15804" t="s">
        <v>28</v>
      </c>
      <c r="E15804">
        <v>79.25</v>
      </c>
      <c r="F15804">
        <v>400</v>
      </c>
      <c r="G15804">
        <v>83</v>
      </c>
      <c r="H15804">
        <v>0</v>
      </c>
      <c r="I15804">
        <v>1</v>
      </c>
      <c r="J15804">
        <v>1200</v>
      </c>
      <c r="K15804">
        <v>1</v>
      </c>
      <c r="L15804">
        <v>1</v>
      </c>
      <c r="M15804">
        <v>393</v>
      </c>
      <c r="N15804" t="s">
        <v>18</v>
      </c>
      <c r="O15804" s="1">
        <v>2.17024E-171</v>
      </c>
      <c r="P15804">
        <v>1566</v>
      </c>
    </row>
    <row r="15805" spans="1:16" x14ac:dyDescent="0.25">
      <c r="A15805" t="s">
        <v>23469</v>
      </c>
      <c r="B15805">
        <v>366</v>
      </c>
      <c r="C15805" s="3" t="str">
        <f>HYPERLINK("http://www.uniprot.org/uniprot/Q949L4","tr|Q949L4|Q949L4_CICAR")</f>
        <v>tr|Q949L4|Q949L4_CICAR</v>
      </c>
      <c r="D15805" t="s">
        <v>176</v>
      </c>
      <c r="E15805">
        <v>67.59</v>
      </c>
      <c r="F15805">
        <v>108</v>
      </c>
      <c r="G15805">
        <v>35</v>
      </c>
      <c r="H15805">
        <v>0</v>
      </c>
      <c r="I15805">
        <v>1</v>
      </c>
      <c r="J15805">
        <v>324</v>
      </c>
      <c r="K15805">
        <v>1</v>
      </c>
      <c r="L15805">
        <v>69</v>
      </c>
      <c r="M15805">
        <v>176</v>
      </c>
      <c r="N15805" t="s">
        <v>18</v>
      </c>
      <c r="O15805" s="1">
        <v>3.14123E-36</v>
      </c>
      <c r="P15805">
        <v>394</v>
      </c>
    </row>
    <row r="15806" spans="1:16" x14ac:dyDescent="0.25">
      <c r="A15806" t="s">
        <v>23470</v>
      </c>
      <c r="B15806">
        <v>1398</v>
      </c>
      <c r="C15806" s="3" t="str">
        <f>HYPERLINK("http://www.uniprot.org/uniprot/G7JGC5","tr|G7JGC5|G7JGC5_MEDTR")</f>
        <v>tr|G7JGC5|G7JGC5_MEDTR</v>
      </c>
      <c r="D15806" t="s">
        <v>23471</v>
      </c>
      <c r="E15806">
        <v>62.71</v>
      </c>
      <c r="F15806">
        <v>472</v>
      </c>
      <c r="G15806">
        <v>176</v>
      </c>
      <c r="H15806">
        <v>7</v>
      </c>
      <c r="I15806">
        <v>1</v>
      </c>
      <c r="J15806">
        <v>1395</v>
      </c>
      <c r="K15806">
        <v>1</v>
      </c>
      <c r="L15806">
        <v>1</v>
      </c>
      <c r="M15806">
        <v>466</v>
      </c>
      <c r="N15806" t="s">
        <v>18</v>
      </c>
      <c r="O15806" s="1">
        <v>1.30248E-157</v>
      </c>
      <c r="P15806">
        <v>1448</v>
      </c>
    </row>
    <row r="15807" spans="1:16" x14ac:dyDescent="0.25">
      <c r="A15807" t="s">
        <v>23472</v>
      </c>
      <c r="B15807">
        <v>1245</v>
      </c>
      <c r="C15807" s="3" t="str">
        <f>HYPERLINK("http://www.uniprot.org/uniprot/K7LT60","tr|K7LT60|K7LT60_SOYBN")</f>
        <v>tr|K7LT60|K7LT60_SOYBN</v>
      </c>
      <c r="D15807" t="s">
        <v>28</v>
      </c>
      <c r="E15807">
        <v>59.36</v>
      </c>
      <c r="F15807">
        <v>411</v>
      </c>
      <c r="G15807">
        <v>167</v>
      </c>
      <c r="H15807">
        <v>15</v>
      </c>
      <c r="I15807">
        <v>1</v>
      </c>
      <c r="J15807">
        <v>1188</v>
      </c>
      <c r="K15807">
        <v>1</v>
      </c>
      <c r="L15807">
        <v>1</v>
      </c>
      <c r="M15807">
        <v>407</v>
      </c>
      <c r="N15807" t="s">
        <v>18</v>
      </c>
      <c r="O15807" s="1">
        <v>5.35406E-120</v>
      </c>
      <c r="P15807">
        <v>1123</v>
      </c>
    </row>
    <row r="15808" spans="1:16" x14ac:dyDescent="0.25">
      <c r="A15808" t="s">
        <v>23473</v>
      </c>
      <c r="B15808">
        <v>414</v>
      </c>
      <c r="C15808" s="3" t="str">
        <f>HYPERLINK("http://www.uniprot.org/uniprot/I3SB31","tr|I3SB31|I3SB31_MEDTR")</f>
        <v>tr|I3SB31|I3SB31_MEDTR</v>
      </c>
      <c r="D15808" t="s">
        <v>22</v>
      </c>
      <c r="E15808">
        <v>91.34</v>
      </c>
      <c r="F15808">
        <v>104</v>
      </c>
      <c r="G15808">
        <v>9</v>
      </c>
      <c r="H15808">
        <v>0</v>
      </c>
      <c r="I15808">
        <v>100</v>
      </c>
      <c r="J15808">
        <v>411</v>
      </c>
      <c r="K15808">
        <v>1</v>
      </c>
      <c r="L15808">
        <v>34</v>
      </c>
      <c r="M15808">
        <v>136</v>
      </c>
      <c r="N15808" t="s">
        <v>18</v>
      </c>
      <c r="O15808" s="1">
        <v>2.7239499999999999E-48</v>
      </c>
      <c r="P15808">
        <v>498</v>
      </c>
    </row>
    <row r="15809" spans="1:16" x14ac:dyDescent="0.25">
      <c r="A15809" t="s">
        <v>23474</v>
      </c>
      <c r="B15809">
        <v>2547</v>
      </c>
      <c r="C15809" s="3" t="str">
        <f>HYPERLINK("http://www.uniprot.org/uniprot/G7JS42","tr|G7JS42|G7JS42_MEDTR")</f>
        <v>tr|G7JS42|G7JS42_MEDTR</v>
      </c>
      <c r="D15809" t="s">
        <v>23475</v>
      </c>
      <c r="E15809">
        <v>89.24</v>
      </c>
      <c r="F15809">
        <v>818</v>
      </c>
      <c r="G15809">
        <v>88</v>
      </c>
      <c r="H15809">
        <v>0</v>
      </c>
      <c r="I15809">
        <v>91</v>
      </c>
      <c r="J15809">
        <v>2544</v>
      </c>
      <c r="K15809">
        <v>1</v>
      </c>
      <c r="L15809">
        <v>22</v>
      </c>
      <c r="M15809">
        <v>839</v>
      </c>
      <c r="N15809" t="s">
        <v>18</v>
      </c>
      <c r="O15809">
        <v>0</v>
      </c>
      <c r="P15809">
        <v>3866</v>
      </c>
    </row>
    <row r="15810" spans="1:16" x14ac:dyDescent="0.25">
      <c r="A15810" t="s">
        <v>23476</v>
      </c>
      <c r="B15810">
        <v>819</v>
      </c>
      <c r="C15810" s="3" t="str">
        <f>HYPERLINK("http://www.uniprot.org/uniprot/G8A2V1","tr|G8A2V1|G8A2V1_MEDTR")</f>
        <v>tr|G8A2V1|G8A2V1_MEDTR</v>
      </c>
      <c r="D15810" t="s">
        <v>23477</v>
      </c>
      <c r="E15810">
        <v>79.33</v>
      </c>
      <c r="F15810">
        <v>271</v>
      </c>
      <c r="G15810">
        <v>56</v>
      </c>
      <c r="H15810">
        <v>0</v>
      </c>
      <c r="I15810">
        <v>4</v>
      </c>
      <c r="J15810">
        <v>816</v>
      </c>
      <c r="K15810">
        <v>1</v>
      </c>
      <c r="L15810">
        <v>3</v>
      </c>
      <c r="M15810">
        <v>273</v>
      </c>
      <c r="N15810" t="s">
        <v>18</v>
      </c>
      <c r="O15810" s="1">
        <v>1.0173199999999999E-127</v>
      </c>
      <c r="P15810">
        <v>1187</v>
      </c>
    </row>
    <row r="15811" spans="1:16" x14ac:dyDescent="0.25">
      <c r="A15811" t="s">
        <v>23478</v>
      </c>
      <c r="B15811">
        <v>2265</v>
      </c>
      <c r="C15811" s="3" t="str">
        <f>HYPERLINK("http://www.uniprot.org/uniprot/A5BE46","tr|A5BE46|A5BE46_VITVI")</f>
        <v>tr|A5BE46|A5BE46_VITVI</v>
      </c>
      <c r="D15811" t="s">
        <v>462</v>
      </c>
      <c r="E15811">
        <v>79.73</v>
      </c>
      <c r="F15811">
        <v>760</v>
      </c>
      <c r="G15811">
        <v>154</v>
      </c>
      <c r="H15811">
        <v>7</v>
      </c>
      <c r="I15811">
        <v>1</v>
      </c>
      <c r="J15811">
        <v>2259</v>
      </c>
      <c r="K15811">
        <v>1</v>
      </c>
      <c r="L15811">
        <v>594</v>
      </c>
      <c r="M15811">
        <v>1353</v>
      </c>
      <c r="N15811" t="s">
        <v>18</v>
      </c>
      <c r="O15811">
        <v>0</v>
      </c>
      <c r="P15811">
        <v>3239</v>
      </c>
    </row>
    <row r="15812" spans="1:16" x14ac:dyDescent="0.25">
      <c r="A15812" t="s">
        <v>23479</v>
      </c>
      <c r="B15812">
        <v>1449</v>
      </c>
      <c r="C15812" s="3" t="str">
        <f>HYPERLINK("http://www.uniprot.org/uniprot/G7KGB2","tr|G7KGB2|G7KGB2_MEDTR")</f>
        <v>tr|G7KGB2|G7KGB2_MEDTR</v>
      </c>
      <c r="D15812" t="s">
        <v>23480</v>
      </c>
      <c r="E15812">
        <v>76.010000000000005</v>
      </c>
      <c r="F15812">
        <v>492</v>
      </c>
      <c r="G15812">
        <v>118</v>
      </c>
      <c r="H15812">
        <v>10</v>
      </c>
      <c r="I15812">
        <v>1</v>
      </c>
      <c r="J15812">
        <v>1446</v>
      </c>
      <c r="K15812">
        <v>1</v>
      </c>
      <c r="L15812">
        <v>1</v>
      </c>
      <c r="M15812">
        <v>491</v>
      </c>
      <c r="N15812" t="s">
        <v>18</v>
      </c>
      <c r="O15812">
        <v>0</v>
      </c>
      <c r="P15812">
        <v>1878</v>
      </c>
    </row>
    <row r="15813" spans="1:16" x14ac:dyDescent="0.25">
      <c r="A15813" t="s">
        <v>23481</v>
      </c>
      <c r="B15813">
        <v>1182</v>
      </c>
      <c r="C15813" s="3" t="str">
        <f>HYPERLINK("http://www.uniprot.org/uniprot/G7K7Z0","tr|G7K7Z0|G7K7Z0_MEDTR")</f>
        <v>tr|G7K7Z0|G7K7Z0_MEDTR</v>
      </c>
      <c r="D15813" t="s">
        <v>23482</v>
      </c>
      <c r="E15813">
        <v>87.97</v>
      </c>
      <c r="F15813">
        <v>366</v>
      </c>
      <c r="G15813">
        <v>44</v>
      </c>
      <c r="H15813">
        <v>0</v>
      </c>
      <c r="I15813">
        <v>82</v>
      </c>
      <c r="J15813">
        <v>1179</v>
      </c>
      <c r="K15813">
        <v>1</v>
      </c>
      <c r="L15813">
        <v>20</v>
      </c>
      <c r="M15813">
        <v>383</v>
      </c>
      <c r="N15813" t="s">
        <v>18</v>
      </c>
      <c r="O15813" s="1">
        <v>1.45797E-180</v>
      </c>
      <c r="P15813">
        <v>1645</v>
      </c>
    </row>
    <row r="15814" spans="1:16" x14ac:dyDescent="0.25">
      <c r="A15814" t="s">
        <v>23483</v>
      </c>
      <c r="B15814">
        <v>2100</v>
      </c>
      <c r="C15814" s="3" t="str">
        <f>HYPERLINK("http://www.uniprot.org/uniprot/G7ZX38","tr|G7ZX38|G7ZX38_MEDTR")</f>
        <v>tr|G7ZX38|G7ZX38_MEDTR</v>
      </c>
      <c r="D15814" t="s">
        <v>23484</v>
      </c>
      <c r="E15814">
        <v>80.91</v>
      </c>
      <c r="F15814">
        <v>718</v>
      </c>
      <c r="G15814">
        <v>137</v>
      </c>
      <c r="H15814">
        <v>36</v>
      </c>
      <c r="I15814">
        <v>52</v>
      </c>
      <c r="J15814">
        <v>2097</v>
      </c>
      <c r="K15814">
        <v>1</v>
      </c>
      <c r="L15814">
        <v>14</v>
      </c>
      <c r="M15814">
        <v>728</v>
      </c>
      <c r="N15814" t="s">
        <v>18</v>
      </c>
      <c r="O15814">
        <v>0</v>
      </c>
      <c r="P15814">
        <v>2837</v>
      </c>
    </row>
    <row r="15815" spans="1:16" x14ac:dyDescent="0.25">
      <c r="A15815" t="s">
        <v>23485</v>
      </c>
      <c r="B15815">
        <v>741</v>
      </c>
      <c r="C15815" s="3" t="str">
        <f>HYPERLINK("http://www.uniprot.org/uniprot/I1KDY3","tr|I1KDY3|I1KDY3_SOYBN")</f>
        <v>tr|I1KDY3|I1KDY3_SOYBN</v>
      </c>
      <c r="D15815" t="s">
        <v>28</v>
      </c>
      <c r="E15815">
        <v>56</v>
      </c>
      <c r="F15815">
        <v>275</v>
      </c>
      <c r="G15815">
        <v>121</v>
      </c>
      <c r="H15815">
        <v>29</v>
      </c>
      <c r="I15815">
        <v>1</v>
      </c>
      <c r="J15815">
        <v>738</v>
      </c>
      <c r="K15815">
        <v>1</v>
      </c>
      <c r="L15815">
        <v>1</v>
      </c>
      <c r="M15815">
        <v>268</v>
      </c>
      <c r="N15815" t="s">
        <v>18</v>
      </c>
      <c r="O15815" s="1">
        <v>2.5288500000000001E-68</v>
      </c>
      <c r="P15815">
        <v>674</v>
      </c>
    </row>
    <row r="15816" spans="1:16" x14ac:dyDescent="0.25">
      <c r="A15816" t="s">
        <v>23486</v>
      </c>
      <c r="B15816">
        <v>1500</v>
      </c>
      <c r="C15816" s="3" t="str">
        <f>HYPERLINK("http://www.uniprot.org/uniprot/K7LAQ6","tr|K7LAQ6|K7LAQ6_SOYBN")</f>
        <v>tr|K7LAQ6|K7LAQ6_SOYBN</v>
      </c>
      <c r="D15816" t="s">
        <v>1889</v>
      </c>
      <c r="E15816">
        <v>65.61</v>
      </c>
      <c r="F15816">
        <v>509</v>
      </c>
      <c r="G15816">
        <v>175</v>
      </c>
      <c r="H15816">
        <v>15</v>
      </c>
      <c r="I15816">
        <v>10</v>
      </c>
      <c r="J15816">
        <v>1491</v>
      </c>
      <c r="K15816">
        <v>1</v>
      </c>
      <c r="L15816">
        <v>334</v>
      </c>
      <c r="M15816">
        <v>839</v>
      </c>
      <c r="N15816" t="s">
        <v>18</v>
      </c>
      <c r="O15816">
        <v>0</v>
      </c>
      <c r="P15816">
        <v>1681</v>
      </c>
    </row>
    <row r="15817" spans="1:16" x14ac:dyDescent="0.25">
      <c r="A15817" t="s">
        <v>23487</v>
      </c>
      <c r="B15817">
        <v>789</v>
      </c>
      <c r="C15817" s="3" t="str">
        <f>HYPERLINK("http://www.uniprot.org/uniprot/K7MNX2","tr|K7MNX2|K7MNX2_SOYBN")</f>
        <v>tr|K7MNX2|K7MNX2_SOYBN</v>
      </c>
      <c r="D15817" t="s">
        <v>28</v>
      </c>
      <c r="E15817">
        <v>27.43</v>
      </c>
      <c r="F15817">
        <v>113</v>
      </c>
      <c r="G15817">
        <v>82</v>
      </c>
      <c r="H15817">
        <v>2</v>
      </c>
      <c r="I15817">
        <v>40</v>
      </c>
      <c r="J15817">
        <v>372</v>
      </c>
      <c r="K15817">
        <v>1</v>
      </c>
      <c r="L15817">
        <v>402</v>
      </c>
      <c r="M15817">
        <v>514</v>
      </c>
      <c r="N15817" t="s">
        <v>18</v>
      </c>
      <c r="O15817" s="1">
        <v>4.2175700000000003E-11</v>
      </c>
      <c r="P15817">
        <v>181</v>
      </c>
    </row>
    <row r="15818" spans="1:16" x14ac:dyDescent="0.25">
      <c r="A15818" t="s">
        <v>23488</v>
      </c>
      <c r="B15818">
        <v>1020</v>
      </c>
      <c r="C15818" s="3" t="str">
        <f>HYPERLINK("http://www.uniprot.org/uniprot/Q2MHM7","tr|Q2MHM7|Q2MHM7_PEA")</f>
        <v>tr|Q2MHM7|Q2MHM7_PEA</v>
      </c>
      <c r="D15818" t="s">
        <v>23489</v>
      </c>
      <c r="E15818">
        <v>84.56</v>
      </c>
      <c r="F15818">
        <v>324</v>
      </c>
      <c r="G15818">
        <v>50</v>
      </c>
      <c r="H15818">
        <v>1</v>
      </c>
      <c r="I15818">
        <v>1</v>
      </c>
      <c r="J15818">
        <v>969</v>
      </c>
      <c r="K15818">
        <v>1</v>
      </c>
      <c r="L15818">
        <v>1</v>
      </c>
      <c r="M15818">
        <v>324</v>
      </c>
      <c r="N15818" t="s">
        <v>18</v>
      </c>
      <c r="O15818" s="1">
        <v>5.2581999999999999E-157</v>
      </c>
      <c r="P15818">
        <v>1441</v>
      </c>
    </row>
    <row r="15819" spans="1:16" x14ac:dyDescent="0.25">
      <c r="A15819" t="s">
        <v>23490</v>
      </c>
      <c r="B15819">
        <v>1602</v>
      </c>
      <c r="C15819" s="3" t="str">
        <f>HYPERLINK("http://www.uniprot.org/uniprot/G7IML9","tr|G7IML9|G7IML9_MEDTR")</f>
        <v>tr|G7IML9|G7IML9_MEDTR</v>
      </c>
      <c r="D15819" t="s">
        <v>23491</v>
      </c>
      <c r="E15819">
        <v>68.040000000000006</v>
      </c>
      <c r="F15819">
        <v>532</v>
      </c>
      <c r="G15819">
        <v>170</v>
      </c>
      <c r="H15819">
        <v>0</v>
      </c>
      <c r="I15819">
        <v>4</v>
      </c>
      <c r="J15819">
        <v>1599</v>
      </c>
      <c r="K15819">
        <v>1</v>
      </c>
      <c r="L15819">
        <v>4</v>
      </c>
      <c r="M15819">
        <v>532</v>
      </c>
      <c r="N15819" t="s">
        <v>18</v>
      </c>
      <c r="O15819">
        <v>0</v>
      </c>
      <c r="P15819">
        <v>1869</v>
      </c>
    </row>
    <row r="15820" spans="1:16" x14ac:dyDescent="0.25">
      <c r="A15820" t="s">
        <v>23492</v>
      </c>
      <c r="B15820">
        <v>1047</v>
      </c>
      <c r="C15820" s="3" t="str">
        <f>HYPERLINK("http://www.uniprot.org/uniprot/K7LCP7","tr|K7LCP7|K7LCP7_SOYBN")</f>
        <v>tr|K7LCP7|K7LCP7_SOYBN</v>
      </c>
      <c r="D15820" t="s">
        <v>28</v>
      </c>
      <c r="E15820">
        <v>84.48</v>
      </c>
      <c r="F15820">
        <v>348</v>
      </c>
      <c r="G15820">
        <v>54</v>
      </c>
      <c r="H15820">
        <v>0</v>
      </c>
      <c r="I15820">
        <v>1</v>
      </c>
      <c r="J15820">
        <v>1044</v>
      </c>
      <c r="K15820">
        <v>1</v>
      </c>
      <c r="L15820">
        <v>1</v>
      </c>
      <c r="M15820">
        <v>348</v>
      </c>
      <c r="N15820" t="s">
        <v>18</v>
      </c>
      <c r="O15820" s="1">
        <v>1.9478799999999999E-170</v>
      </c>
      <c r="P15820">
        <v>1557</v>
      </c>
    </row>
    <row r="15821" spans="1:16" x14ac:dyDescent="0.25">
      <c r="A15821" t="s">
        <v>23493</v>
      </c>
      <c r="B15821">
        <v>2457</v>
      </c>
      <c r="C15821" s="3" t="str">
        <f>HYPERLINK("http://www.uniprot.org/uniprot/I3SDD5","tr|I3SDD5|I3SDD5_MEDTR")</f>
        <v>tr|I3SDD5|I3SDD5_MEDTR</v>
      </c>
      <c r="D15821" t="s">
        <v>22</v>
      </c>
      <c r="E15821">
        <v>97.65</v>
      </c>
      <c r="F15821">
        <v>383</v>
      </c>
      <c r="G15821">
        <v>9</v>
      </c>
      <c r="H15821">
        <v>0</v>
      </c>
      <c r="I15821">
        <v>1</v>
      </c>
      <c r="J15821">
        <v>1149</v>
      </c>
      <c r="K15821">
        <v>1</v>
      </c>
      <c r="L15821">
        <v>2</v>
      </c>
      <c r="M15821">
        <v>384</v>
      </c>
      <c r="N15821" t="s">
        <v>18</v>
      </c>
      <c r="O15821">
        <v>0</v>
      </c>
      <c r="P15821">
        <v>1982</v>
      </c>
    </row>
    <row r="15822" spans="1:16" x14ac:dyDescent="0.25">
      <c r="A15822" t="s">
        <v>23494</v>
      </c>
      <c r="B15822">
        <v>627</v>
      </c>
      <c r="C15822" s="3" t="str">
        <f>HYPERLINK("http://www.uniprot.org/uniprot/G7JB38","tr|G7JB38|G7JB38_MEDTR")</f>
        <v>tr|G7JB38|G7JB38_MEDTR</v>
      </c>
      <c r="D15822" t="s">
        <v>17925</v>
      </c>
      <c r="E15822">
        <v>77.25</v>
      </c>
      <c r="F15822">
        <v>233</v>
      </c>
      <c r="G15822">
        <v>53</v>
      </c>
      <c r="H15822">
        <v>25</v>
      </c>
      <c r="I15822">
        <v>1</v>
      </c>
      <c r="J15822">
        <v>624</v>
      </c>
      <c r="K15822">
        <v>1</v>
      </c>
      <c r="L15822">
        <v>117</v>
      </c>
      <c r="M15822">
        <v>349</v>
      </c>
      <c r="N15822" t="s">
        <v>18</v>
      </c>
      <c r="O15822" s="1">
        <v>6.4702399999999999E-92</v>
      </c>
      <c r="P15822">
        <v>876</v>
      </c>
    </row>
    <row r="15823" spans="1:16" x14ac:dyDescent="0.25">
      <c r="A15823" t="s">
        <v>23495</v>
      </c>
      <c r="B15823">
        <v>240</v>
      </c>
      <c r="C15823" s="3" t="str">
        <f>HYPERLINK("http://www.uniprot.org/uniprot/I1SMC8","tr|I1SMC8|I1SMC8_9FABA")</f>
        <v>tr|I1SMC8|I1SMC8_9FABA</v>
      </c>
      <c r="D15823" t="s">
        <v>23496</v>
      </c>
      <c r="E15823">
        <v>98.21</v>
      </c>
      <c r="F15823">
        <v>56</v>
      </c>
      <c r="G15823">
        <v>1</v>
      </c>
      <c r="H15823">
        <v>0</v>
      </c>
      <c r="I15823">
        <v>70</v>
      </c>
      <c r="J15823">
        <v>237</v>
      </c>
      <c r="K15823">
        <v>1</v>
      </c>
      <c r="L15823">
        <v>24</v>
      </c>
      <c r="M15823">
        <v>79</v>
      </c>
      <c r="N15823" t="s">
        <v>18</v>
      </c>
      <c r="O15823" s="1">
        <v>3.95632E-26</v>
      </c>
      <c r="P15823">
        <v>307</v>
      </c>
    </row>
    <row r="15824" spans="1:16" x14ac:dyDescent="0.25">
      <c r="A15824" t="s">
        <v>23497</v>
      </c>
      <c r="B15824">
        <v>561</v>
      </c>
      <c r="C15824" s="3" t="str">
        <f>HYPERLINK("http://www.uniprot.org/uniprot/G7ID11","tr|G7ID11|G7ID11_MEDTR")</f>
        <v>tr|G7ID11|G7ID11_MEDTR</v>
      </c>
      <c r="D15824" t="s">
        <v>23498</v>
      </c>
      <c r="E15824">
        <v>95.85</v>
      </c>
      <c r="F15824">
        <v>169</v>
      </c>
      <c r="G15824">
        <v>7</v>
      </c>
      <c r="H15824">
        <v>0</v>
      </c>
      <c r="I15824">
        <v>1</v>
      </c>
      <c r="J15824">
        <v>507</v>
      </c>
      <c r="K15824">
        <v>1</v>
      </c>
      <c r="L15824">
        <v>521</v>
      </c>
      <c r="M15824">
        <v>689</v>
      </c>
      <c r="N15824" t="s">
        <v>18</v>
      </c>
      <c r="O15824" s="1">
        <v>8.8131799999999996E-91</v>
      </c>
      <c r="P15824">
        <v>865</v>
      </c>
    </row>
    <row r="15825" spans="1:16" x14ac:dyDescent="0.25">
      <c r="A15825" t="s">
        <v>23499</v>
      </c>
      <c r="B15825">
        <v>585</v>
      </c>
      <c r="C15825" s="3" t="str">
        <f>HYPERLINK("http://www.uniprot.org/uniprot/B7FMG1","tr|B7FMG1|B7FMG1_MEDTR")</f>
        <v>tr|B7FMG1|B7FMG1_MEDTR</v>
      </c>
      <c r="D15825" t="s">
        <v>23500</v>
      </c>
      <c r="E15825">
        <v>73.19</v>
      </c>
      <c r="F15825">
        <v>194</v>
      </c>
      <c r="G15825">
        <v>52</v>
      </c>
      <c r="H15825">
        <v>0</v>
      </c>
      <c r="I15825">
        <v>1</v>
      </c>
      <c r="J15825">
        <v>582</v>
      </c>
      <c r="K15825">
        <v>1</v>
      </c>
      <c r="L15825">
        <v>1</v>
      </c>
      <c r="M15825">
        <v>190</v>
      </c>
      <c r="N15825" t="s">
        <v>18</v>
      </c>
      <c r="O15825" s="1">
        <v>9.3953400000000003E-73</v>
      </c>
      <c r="P15825">
        <v>710</v>
      </c>
    </row>
    <row r="15826" spans="1:16" x14ac:dyDescent="0.25">
      <c r="A15826" t="s">
        <v>23501</v>
      </c>
      <c r="B15826">
        <v>1167</v>
      </c>
      <c r="C15826" s="3" t="str">
        <f>HYPERLINK("http://www.uniprot.org/uniprot/I1N089","tr|I1N089|I1N089_SOYBN")</f>
        <v>tr|I1N089|I1N089_SOYBN</v>
      </c>
      <c r="D15826" t="s">
        <v>71</v>
      </c>
      <c r="E15826">
        <v>81.650000000000006</v>
      </c>
      <c r="F15826">
        <v>387</v>
      </c>
      <c r="G15826">
        <v>71</v>
      </c>
      <c r="H15826">
        <v>0</v>
      </c>
      <c r="I15826">
        <v>4</v>
      </c>
      <c r="J15826">
        <v>1164</v>
      </c>
      <c r="K15826">
        <v>1</v>
      </c>
      <c r="L15826">
        <v>3</v>
      </c>
      <c r="M15826">
        <v>388</v>
      </c>
      <c r="N15826" t="s">
        <v>18</v>
      </c>
      <c r="O15826">
        <v>0</v>
      </c>
      <c r="P15826">
        <v>1670</v>
      </c>
    </row>
    <row r="15827" spans="1:16" x14ac:dyDescent="0.25">
      <c r="A15827" t="s">
        <v>23502</v>
      </c>
      <c r="B15827">
        <v>507</v>
      </c>
      <c r="C15827" s="3" t="str">
        <f>HYPERLINK("http://www.uniprot.org/uniprot/G7J528","tr|G7J528|G7J528_MEDTR")</f>
        <v>tr|G7J528|G7J528_MEDTR</v>
      </c>
      <c r="D15827" t="s">
        <v>23503</v>
      </c>
      <c r="E15827">
        <v>71.790000000000006</v>
      </c>
      <c r="F15827">
        <v>156</v>
      </c>
      <c r="G15827">
        <v>44</v>
      </c>
      <c r="H15827">
        <v>2</v>
      </c>
      <c r="I15827">
        <v>1</v>
      </c>
      <c r="J15827">
        <v>462</v>
      </c>
      <c r="K15827">
        <v>1</v>
      </c>
      <c r="L15827">
        <v>1</v>
      </c>
      <c r="M15827">
        <v>156</v>
      </c>
      <c r="N15827" t="s">
        <v>18</v>
      </c>
      <c r="O15827" s="1">
        <v>5.1355100000000003E-55</v>
      </c>
      <c r="P15827">
        <v>556</v>
      </c>
    </row>
    <row r="15828" spans="1:16" x14ac:dyDescent="0.25">
      <c r="A15828" t="s">
        <v>23504</v>
      </c>
      <c r="B15828">
        <v>1533</v>
      </c>
      <c r="C15828" s="3" t="str">
        <f>HYPERLINK("http://www.uniprot.org/uniprot/G7K2Q8","tr|G7K2Q8|G7K2Q8_MEDTR")</f>
        <v>tr|G7K2Q8|G7K2Q8_MEDTR</v>
      </c>
      <c r="D15828" t="s">
        <v>3595</v>
      </c>
      <c r="E15828">
        <v>84.28</v>
      </c>
      <c r="F15828">
        <v>401</v>
      </c>
      <c r="G15828">
        <v>63</v>
      </c>
      <c r="H15828">
        <v>0</v>
      </c>
      <c r="I15828">
        <v>328</v>
      </c>
      <c r="J15828">
        <v>1530</v>
      </c>
      <c r="K15828">
        <v>1</v>
      </c>
      <c r="L15828">
        <v>311</v>
      </c>
      <c r="M15828">
        <v>711</v>
      </c>
      <c r="N15828" t="s">
        <v>18</v>
      </c>
      <c r="O15828">
        <v>0</v>
      </c>
      <c r="P15828">
        <v>1821</v>
      </c>
    </row>
    <row r="15829" spans="1:16" x14ac:dyDescent="0.25">
      <c r="A15829" t="s">
        <v>23505</v>
      </c>
      <c r="B15829">
        <v>570</v>
      </c>
      <c r="C15829" s="3" t="str">
        <f>HYPERLINK("http://www.uniprot.org/uniprot/K7MQB8","tr|K7MQB8|K7MQB8_SOYBN")</f>
        <v>tr|K7MQB8|K7MQB8_SOYBN</v>
      </c>
      <c r="D15829" t="s">
        <v>28</v>
      </c>
      <c r="E15829">
        <v>55.68</v>
      </c>
      <c r="F15829">
        <v>167</v>
      </c>
      <c r="G15829">
        <v>74</v>
      </c>
      <c r="H15829">
        <v>4</v>
      </c>
      <c r="I15829">
        <v>58</v>
      </c>
      <c r="J15829">
        <v>546</v>
      </c>
      <c r="K15829">
        <v>1</v>
      </c>
      <c r="L15829">
        <v>3</v>
      </c>
      <c r="M15829">
        <v>154</v>
      </c>
      <c r="N15829" t="s">
        <v>18</v>
      </c>
      <c r="O15829" s="1">
        <v>1.84875E-38</v>
      </c>
      <c r="P15829">
        <v>414</v>
      </c>
    </row>
    <row r="15830" spans="1:16" x14ac:dyDescent="0.25">
      <c r="A15830" t="s">
        <v>23506</v>
      </c>
      <c r="B15830">
        <v>1491</v>
      </c>
      <c r="C15830" s="3" t="str">
        <f>HYPERLINK("http://www.uniprot.org/uniprot/K7KVY9","tr|K7KVY9|K7KVY9_SOYBN")</f>
        <v>tr|K7KVY9|K7KVY9_SOYBN</v>
      </c>
      <c r="D15830" t="s">
        <v>28</v>
      </c>
      <c r="E15830">
        <v>82.05</v>
      </c>
      <c r="F15830">
        <v>457</v>
      </c>
      <c r="G15830">
        <v>82</v>
      </c>
      <c r="H15830">
        <v>0</v>
      </c>
      <c r="I15830">
        <v>118</v>
      </c>
      <c r="J15830">
        <v>1488</v>
      </c>
      <c r="K15830">
        <v>1</v>
      </c>
      <c r="L15830">
        <v>40</v>
      </c>
      <c r="M15830">
        <v>493</v>
      </c>
      <c r="N15830" t="s">
        <v>18</v>
      </c>
      <c r="O15830">
        <v>0</v>
      </c>
      <c r="P15830">
        <v>2001</v>
      </c>
    </row>
    <row r="15831" spans="1:16" x14ac:dyDescent="0.25">
      <c r="A15831" t="s">
        <v>23507</v>
      </c>
      <c r="B15831">
        <v>753</v>
      </c>
      <c r="C15831" s="3" t="str">
        <f>HYPERLINK("http://www.uniprot.org/uniprot/A5AEG4","tr|A5AEG4|A5AEG4_VITVI")</f>
        <v>tr|A5AEG4|A5AEG4_VITVI</v>
      </c>
      <c r="D15831" t="s">
        <v>2698</v>
      </c>
      <c r="E15831">
        <v>68.16</v>
      </c>
      <c r="F15831">
        <v>245</v>
      </c>
      <c r="G15831">
        <v>78</v>
      </c>
      <c r="H15831">
        <v>0</v>
      </c>
      <c r="I15831">
        <v>1</v>
      </c>
      <c r="J15831">
        <v>735</v>
      </c>
      <c r="K15831">
        <v>1</v>
      </c>
      <c r="L15831">
        <v>97</v>
      </c>
      <c r="M15831">
        <v>332</v>
      </c>
      <c r="N15831" t="s">
        <v>18</v>
      </c>
      <c r="O15831" s="1">
        <v>3.7644800000000003E-91</v>
      </c>
      <c r="P15831">
        <v>871</v>
      </c>
    </row>
    <row r="15832" spans="1:16" x14ac:dyDescent="0.25">
      <c r="A15832" t="s">
        <v>23508</v>
      </c>
      <c r="B15832">
        <v>2724</v>
      </c>
      <c r="C15832" s="3" t="str">
        <f>HYPERLINK("http://www.uniprot.org/uniprot/K7LT62","tr|K7LT62|K7LT62_SOYBN")</f>
        <v>tr|K7LT62|K7LT62_SOYBN</v>
      </c>
      <c r="D15832" t="s">
        <v>28</v>
      </c>
      <c r="E15832">
        <v>74.91</v>
      </c>
      <c r="F15832">
        <v>909</v>
      </c>
      <c r="G15832">
        <v>228</v>
      </c>
      <c r="H15832">
        <v>2</v>
      </c>
      <c r="I15832">
        <v>1</v>
      </c>
      <c r="J15832">
        <v>2721</v>
      </c>
      <c r="K15832">
        <v>1</v>
      </c>
      <c r="L15832">
        <v>71</v>
      </c>
      <c r="M15832">
        <v>946</v>
      </c>
      <c r="N15832" t="s">
        <v>18</v>
      </c>
      <c r="O15832">
        <v>0</v>
      </c>
      <c r="P15832">
        <v>3459</v>
      </c>
    </row>
    <row r="15833" spans="1:16" x14ac:dyDescent="0.25">
      <c r="A15833" t="s">
        <v>23509</v>
      </c>
      <c r="B15833">
        <v>1311</v>
      </c>
      <c r="C15833" s="3" t="str">
        <f>HYPERLINK("http://www.uniprot.org/uniprot/C6TIU6","tr|C6TIU6|C6TIU6_SOYBN")</f>
        <v>tr|C6TIU6|C6TIU6_SOYBN</v>
      </c>
      <c r="D15833" t="s">
        <v>210</v>
      </c>
      <c r="E15833">
        <v>87.41</v>
      </c>
      <c r="F15833">
        <v>429</v>
      </c>
      <c r="G15833">
        <v>54</v>
      </c>
      <c r="H15833">
        <v>0</v>
      </c>
      <c r="I15833">
        <v>22</v>
      </c>
      <c r="J15833">
        <v>1308</v>
      </c>
      <c r="K15833">
        <v>1</v>
      </c>
      <c r="L15833">
        <v>4</v>
      </c>
      <c r="M15833">
        <v>432</v>
      </c>
      <c r="N15833" t="s">
        <v>18</v>
      </c>
      <c r="O15833">
        <v>0</v>
      </c>
      <c r="P15833">
        <v>2085</v>
      </c>
    </row>
    <row r="15834" spans="1:16" x14ac:dyDescent="0.25">
      <c r="A15834" t="s">
        <v>23510</v>
      </c>
      <c r="B15834">
        <v>3411</v>
      </c>
      <c r="C15834" s="3" t="str">
        <f>HYPERLINK("http://www.uniprot.org/uniprot/I1LYA3","tr|I1LYA3|I1LYA3_SOYBN")</f>
        <v>tr|I1LYA3|I1LYA3_SOYBN</v>
      </c>
      <c r="D15834" t="s">
        <v>117</v>
      </c>
      <c r="E15834">
        <v>80.44</v>
      </c>
      <c r="F15834">
        <v>936</v>
      </c>
      <c r="G15834">
        <v>183</v>
      </c>
      <c r="H15834">
        <v>8</v>
      </c>
      <c r="I15834">
        <v>1</v>
      </c>
      <c r="J15834">
        <v>2784</v>
      </c>
      <c r="K15834">
        <v>1</v>
      </c>
      <c r="L15834">
        <v>1</v>
      </c>
      <c r="M15834">
        <v>915</v>
      </c>
      <c r="N15834" t="s">
        <v>18</v>
      </c>
      <c r="O15834">
        <v>0</v>
      </c>
      <c r="P15834">
        <v>3748</v>
      </c>
    </row>
    <row r="15835" spans="1:16" x14ac:dyDescent="0.25">
      <c r="A15835" t="s">
        <v>23511</v>
      </c>
      <c r="B15835">
        <v>819</v>
      </c>
      <c r="C15835" s="3" t="str">
        <f>HYPERLINK("http://www.uniprot.org/uniprot/G8A2V1","tr|G8A2V1|G8A2V1_MEDTR")</f>
        <v>tr|G8A2V1|G8A2V1_MEDTR</v>
      </c>
      <c r="D15835" t="s">
        <v>23477</v>
      </c>
      <c r="E15835">
        <v>85.23</v>
      </c>
      <c r="F15835">
        <v>271</v>
      </c>
      <c r="G15835">
        <v>40</v>
      </c>
      <c r="H15835">
        <v>0</v>
      </c>
      <c r="I15835">
        <v>4</v>
      </c>
      <c r="J15835">
        <v>816</v>
      </c>
      <c r="K15835">
        <v>1</v>
      </c>
      <c r="L15835">
        <v>3</v>
      </c>
      <c r="M15835">
        <v>273</v>
      </c>
      <c r="N15835" t="s">
        <v>18</v>
      </c>
      <c r="O15835" s="1">
        <v>5.3818E-137</v>
      </c>
      <c r="P15835">
        <v>1267</v>
      </c>
    </row>
    <row r="15836" spans="1:16" x14ac:dyDescent="0.25">
      <c r="A15836" t="s">
        <v>23512</v>
      </c>
      <c r="B15836">
        <v>981</v>
      </c>
      <c r="C15836" s="3" t="str">
        <f>HYPERLINK("http://www.uniprot.org/uniprot/G7KGB1","tr|G7KGB1|G7KGB1_MEDTR")</f>
        <v>tr|G7KGB1|G7KGB1_MEDTR</v>
      </c>
      <c r="D15836" t="s">
        <v>23513</v>
      </c>
      <c r="E15836">
        <v>81.98</v>
      </c>
      <c r="F15836">
        <v>322</v>
      </c>
      <c r="G15836">
        <v>58</v>
      </c>
      <c r="H15836">
        <v>8</v>
      </c>
      <c r="I15836">
        <v>1</v>
      </c>
      <c r="J15836">
        <v>942</v>
      </c>
      <c r="K15836">
        <v>1</v>
      </c>
      <c r="L15836">
        <v>1</v>
      </c>
      <c r="M15836">
        <v>321</v>
      </c>
      <c r="N15836" t="s">
        <v>18</v>
      </c>
      <c r="O15836" s="1">
        <v>5.6899499999999998E-145</v>
      </c>
      <c r="P15836">
        <v>1337</v>
      </c>
    </row>
    <row r="15837" spans="1:16" x14ac:dyDescent="0.25">
      <c r="A15837" t="s">
        <v>23514</v>
      </c>
      <c r="B15837">
        <v>705</v>
      </c>
      <c r="C15837" s="3" t="str">
        <f>HYPERLINK("http://www.uniprot.org/uniprot/G7JRF2","tr|G7JRF2|G7JRF2_MEDTR")</f>
        <v>tr|G7JRF2|G7JRF2_MEDTR</v>
      </c>
      <c r="D15837" t="s">
        <v>23515</v>
      </c>
      <c r="E15837">
        <v>31.54</v>
      </c>
      <c r="F15837">
        <v>279</v>
      </c>
      <c r="G15837">
        <v>191</v>
      </c>
      <c r="H15837">
        <v>69</v>
      </c>
      <c r="I15837">
        <v>22</v>
      </c>
      <c r="J15837">
        <v>651</v>
      </c>
      <c r="K15837">
        <v>1</v>
      </c>
      <c r="L15837">
        <v>33</v>
      </c>
      <c r="M15837">
        <v>310</v>
      </c>
      <c r="N15837" t="s">
        <v>18</v>
      </c>
      <c r="O15837" s="1">
        <v>1.54498E-24</v>
      </c>
      <c r="P15837">
        <v>296</v>
      </c>
    </row>
    <row r="15838" spans="1:16" x14ac:dyDescent="0.25">
      <c r="A15838" t="s">
        <v>23516</v>
      </c>
      <c r="B15838">
        <v>723</v>
      </c>
      <c r="C15838" s="3" t="str">
        <f>HYPERLINK("http://www.uniprot.org/uniprot/G7ZX37","tr|G7ZX37|G7ZX37_MEDTR")</f>
        <v>tr|G7ZX37|G7ZX37_MEDTR</v>
      </c>
      <c r="D15838" t="s">
        <v>23517</v>
      </c>
      <c r="E15838">
        <v>75.72</v>
      </c>
      <c r="F15838">
        <v>243</v>
      </c>
      <c r="G15838">
        <v>59</v>
      </c>
      <c r="H15838">
        <v>3</v>
      </c>
      <c r="I15838">
        <v>1</v>
      </c>
      <c r="J15838">
        <v>720</v>
      </c>
      <c r="K15838">
        <v>1</v>
      </c>
      <c r="L15838">
        <v>1</v>
      </c>
      <c r="M15838">
        <v>242</v>
      </c>
      <c r="N15838" t="s">
        <v>18</v>
      </c>
      <c r="O15838" s="1">
        <v>5.1780499999999999E-95</v>
      </c>
      <c r="P15838">
        <v>904</v>
      </c>
    </row>
    <row r="15839" spans="1:16" x14ac:dyDescent="0.25">
      <c r="A15839" t="s">
        <v>23518</v>
      </c>
      <c r="B15839">
        <v>765</v>
      </c>
      <c r="C15839" s="3" t="str">
        <f>HYPERLINK("http://www.uniprot.org/uniprot/I1LT27","tr|I1LT27|I1LT27_SOYBN")</f>
        <v>tr|I1LT27|I1LT27_SOYBN</v>
      </c>
      <c r="D15839" t="s">
        <v>99</v>
      </c>
      <c r="E15839">
        <v>86.32</v>
      </c>
      <c r="F15839">
        <v>256</v>
      </c>
      <c r="G15839">
        <v>35</v>
      </c>
      <c r="H15839">
        <v>2</v>
      </c>
      <c r="I15839">
        <v>1</v>
      </c>
      <c r="J15839">
        <v>762</v>
      </c>
      <c r="K15839">
        <v>1</v>
      </c>
      <c r="L15839">
        <v>1</v>
      </c>
      <c r="M15839">
        <v>256</v>
      </c>
      <c r="N15839" t="s">
        <v>18</v>
      </c>
      <c r="O15839" s="1">
        <v>8.5939100000000002E-131</v>
      </c>
      <c r="P15839">
        <v>1213</v>
      </c>
    </row>
    <row r="15840" spans="1:16" x14ac:dyDescent="0.25">
      <c r="A15840" t="s">
        <v>23519</v>
      </c>
      <c r="B15840">
        <v>1752</v>
      </c>
      <c r="C15840" s="3" t="str">
        <f>HYPERLINK("http://www.uniprot.org/uniprot/G7IH01","tr|G7IH01|G7IH01_MEDTR")</f>
        <v>tr|G7IH01|G7IH01_MEDTR</v>
      </c>
      <c r="D15840" t="s">
        <v>59</v>
      </c>
      <c r="E15840">
        <v>42.39</v>
      </c>
      <c r="F15840">
        <v>92</v>
      </c>
      <c r="G15840">
        <v>53</v>
      </c>
      <c r="H15840">
        <v>1</v>
      </c>
      <c r="I15840">
        <v>777</v>
      </c>
      <c r="J15840">
        <v>1049</v>
      </c>
      <c r="K15840">
        <v>3</v>
      </c>
      <c r="L15840">
        <v>499</v>
      </c>
      <c r="M15840">
        <v>584</v>
      </c>
      <c r="N15840" t="s">
        <v>18</v>
      </c>
      <c r="O15840" s="1">
        <v>2.9937299999999999E-21</v>
      </c>
      <c r="P15840">
        <v>172</v>
      </c>
    </row>
    <row r="15841" spans="1:16" x14ac:dyDescent="0.25">
      <c r="A15841" t="s">
        <v>23520</v>
      </c>
      <c r="B15841">
        <v>771</v>
      </c>
      <c r="C15841" s="3" t="str">
        <f>HYPERLINK("http://www.uniprot.org/uniprot/K7M0I7","tr|K7M0I7|K7M0I7_SOYBN")</f>
        <v>tr|K7M0I7|K7M0I7_SOYBN</v>
      </c>
      <c r="D15841" t="s">
        <v>28</v>
      </c>
      <c r="E15841">
        <v>63.3</v>
      </c>
      <c r="F15841">
        <v>278</v>
      </c>
      <c r="G15841">
        <v>102</v>
      </c>
      <c r="H15841">
        <v>25</v>
      </c>
      <c r="I15841">
        <v>7</v>
      </c>
      <c r="J15841">
        <v>765</v>
      </c>
      <c r="K15841">
        <v>1</v>
      </c>
      <c r="L15841">
        <v>130</v>
      </c>
      <c r="M15841">
        <v>407</v>
      </c>
      <c r="N15841" t="s">
        <v>18</v>
      </c>
      <c r="O15841" s="1">
        <v>1.66866E-89</v>
      </c>
      <c r="P15841">
        <v>857</v>
      </c>
    </row>
    <row r="15842" spans="1:16" x14ac:dyDescent="0.25">
      <c r="A15842" t="s">
        <v>23521</v>
      </c>
      <c r="B15842">
        <v>1209</v>
      </c>
      <c r="C15842" s="3" t="str">
        <f>HYPERLINK("http://www.uniprot.org/uniprot/G7IMM5","tr|G7IMM5|G7IMM5_MEDTR")</f>
        <v>tr|G7IMM5|G7IMM5_MEDTR</v>
      </c>
      <c r="D15842" t="s">
        <v>23522</v>
      </c>
      <c r="E15842">
        <v>74.81</v>
      </c>
      <c r="F15842">
        <v>405</v>
      </c>
      <c r="G15842">
        <v>102</v>
      </c>
      <c r="H15842">
        <v>3</v>
      </c>
      <c r="I15842">
        <v>1</v>
      </c>
      <c r="J15842">
        <v>1206</v>
      </c>
      <c r="K15842">
        <v>1</v>
      </c>
      <c r="L15842">
        <v>135</v>
      </c>
      <c r="M15842">
        <v>539</v>
      </c>
      <c r="N15842" t="s">
        <v>18</v>
      </c>
      <c r="O15842" s="1">
        <v>3.6055200000000001E-174</v>
      </c>
      <c r="P15842">
        <v>1590</v>
      </c>
    </row>
    <row r="15843" spans="1:16" x14ac:dyDescent="0.25">
      <c r="A15843" t="s">
        <v>23523</v>
      </c>
      <c r="B15843">
        <v>1377</v>
      </c>
      <c r="C15843" s="3" t="str">
        <f>HYPERLINK("http://www.uniprot.org/uniprot/G7IIY1","tr|G7IIY1|G7IIY1_MEDTR")</f>
        <v>tr|G7IIY1|G7IIY1_MEDTR</v>
      </c>
      <c r="D15843" t="s">
        <v>23524</v>
      </c>
      <c r="E15843">
        <v>86.46</v>
      </c>
      <c r="F15843">
        <v>436</v>
      </c>
      <c r="G15843">
        <v>59</v>
      </c>
      <c r="H15843">
        <v>0</v>
      </c>
      <c r="I15843">
        <v>55</v>
      </c>
      <c r="J15843">
        <v>1362</v>
      </c>
      <c r="K15843">
        <v>1</v>
      </c>
      <c r="L15843">
        <v>17</v>
      </c>
      <c r="M15843">
        <v>452</v>
      </c>
      <c r="N15843" t="s">
        <v>18</v>
      </c>
      <c r="O15843">
        <v>0</v>
      </c>
      <c r="P15843">
        <v>1965</v>
      </c>
    </row>
    <row r="15844" spans="1:16" x14ac:dyDescent="0.25">
      <c r="A15844" t="s">
        <v>23525</v>
      </c>
      <c r="B15844">
        <v>1782</v>
      </c>
      <c r="C15844" s="3" t="str">
        <f>HYPERLINK("http://www.uniprot.org/uniprot/G7K282","tr|G7K282|G7K282_MEDTR")</f>
        <v>tr|G7K282|G7K282_MEDTR</v>
      </c>
      <c r="D15844" t="s">
        <v>23526</v>
      </c>
      <c r="E15844">
        <v>68.34</v>
      </c>
      <c r="F15844">
        <v>575</v>
      </c>
      <c r="G15844">
        <v>182</v>
      </c>
      <c r="H15844">
        <v>3</v>
      </c>
      <c r="I15844">
        <v>64</v>
      </c>
      <c r="J15844">
        <v>1779</v>
      </c>
      <c r="K15844">
        <v>1</v>
      </c>
      <c r="L15844">
        <v>35</v>
      </c>
      <c r="M15844">
        <v>604</v>
      </c>
      <c r="N15844" t="s">
        <v>18</v>
      </c>
      <c r="O15844">
        <v>0</v>
      </c>
      <c r="P15844">
        <v>2058</v>
      </c>
    </row>
    <row r="15845" spans="1:16" x14ac:dyDescent="0.25">
      <c r="A15845" t="s">
        <v>23527</v>
      </c>
      <c r="B15845">
        <v>801</v>
      </c>
      <c r="C15845" s="3" t="str">
        <f>HYPERLINK("http://www.uniprot.org/uniprot/G7KTR5","tr|G7KTR5|G7KTR5_MEDTR")</f>
        <v>tr|G7KTR5|G7KTR5_MEDTR</v>
      </c>
      <c r="D15845" t="s">
        <v>23528</v>
      </c>
      <c r="E15845">
        <v>85.22</v>
      </c>
      <c r="F15845">
        <v>264</v>
      </c>
      <c r="G15845">
        <v>39</v>
      </c>
      <c r="H15845">
        <v>0</v>
      </c>
      <c r="I15845">
        <v>7</v>
      </c>
      <c r="J15845">
        <v>798</v>
      </c>
      <c r="K15845">
        <v>1</v>
      </c>
      <c r="L15845">
        <v>2</v>
      </c>
      <c r="M15845">
        <v>265</v>
      </c>
      <c r="N15845" t="s">
        <v>18</v>
      </c>
      <c r="O15845" s="1">
        <v>1.7128600000000001E-124</v>
      </c>
      <c r="P15845">
        <v>1159</v>
      </c>
    </row>
    <row r="15846" spans="1:16" x14ac:dyDescent="0.25">
      <c r="A15846" t="s">
        <v>23529</v>
      </c>
      <c r="B15846">
        <v>666</v>
      </c>
      <c r="C15846" s="3" t="str">
        <f>HYPERLINK("http://www.uniprot.org/uniprot/A2Q4B8","tr|A2Q4B8|A2Q4B8_MEDTR")</f>
        <v>tr|A2Q4B8|A2Q4B8_MEDTR</v>
      </c>
      <c r="D15846" t="s">
        <v>23530</v>
      </c>
      <c r="E15846">
        <v>66.06</v>
      </c>
      <c r="F15846">
        <v>221</v>
      </c>
      <c r="G15846">
        <v>75</v>
      </c>
      <c r="H15846">
        <v>0</v>
      </c>
      <c r="I15846">
        <v>1</v>
      </c>
      <c r="J15846">
        <v>663</v>
      </c>
      <c r="K15846">
        <v>1</v>
      </c>
      <c r="L15846">
        <v>1</v>
      </c>
      <c r="M15846">
        <v>178</v>
      </c>
      <c r="N15846" t="s">
        <v>18</v>
      </c>
      <c r="O15846" s="1">
        <v>1.47781E-71</v>
      </c>
      <c r="P15846">
        <v>701</v>
      </c>
    </row>
    <row r="15847" spans="1:16" x14ac:dyDescent="0.25">
      <c r="A15847" t="s">
        <v>23531</v>
      </c>
      <c r="B15847">
        <v>702</v>
      </c>
      <c r="C15847" s="3" t="str">
        <f>HYPERLINK("http://www.uniprot.org/uniprot/G7JB38","tr|G7JB38|G7JB38_MEDTR")</f>
        <v>tr|G7JB38|G7JB38_MEDTR</v>
      </c>
      <c r="D15847" t="s">
        <v>17925</v>
      </c>
      <c r="E15847">
        <v>81.540000000000006</v>
      </c>
      <c r="F15847">
        <v>233</v>
      </c>
      <c r="G15847">
        <v>43</v>
      </c>
      <c r="H15847">
        <v>0</v>
      </c>
      <c r="I15847">
        <v>1</v>
      </c>
      <c r="J15847">
        <v>699</v>
      </c>
      <c r="K15847">
        <v>1</v>
      </c>
      <c r="L15847">
        <v>117</v>
      </c>
      <c r="M15847">
        <v>349</v>
      </c>
      <c r="N15847" t="s">
        <v>18</v>
      </c>
      <c r="O15847" s="1">
        <v>2.3844099999999998E-102</v>
      </c>
      <c r="P15847">
        <v>967</v>
      </c>
    </row>
    <row r="15848" spans="1:16" x14ac:dyDescent="0.25">
      <c r="A15848" t="s">
        <v>23532</v>
      </c>
      <c r="B15848">
        <v>1119</v>
      </c>
      <c r="C15848" s="3" t="str">
        <f>HYPERLINK("http://www.uniprot.org/uniprot/D8T4U7","tr|D8T4U7|D8T4U7_SELML")</f>
        <v>tr|D8T4U7|D8T4U7_SELML</v>
      </c>
      <c r="D15848" t="s">
        <v>23533</v>
      </c>
      <c r="E15848">
        <v>32.92</v>
      </c>
      <c r="F15848">
        <v>164</v>
      </c>
      <c r="G15848">
        <v>110</v>
      </c>
      <c r="H15848">
        <v>19</v>
      </c>
      <c r="I15848">
        <v>68</v>
      </c>
      <c r="J15848">
        <v>502</v>
      </c>
      <c r="K15848">
        <v>2</v>
      </c>
      <c r="L15848">
        <v>10</v>
      </c>
      <c r="M15848">
        <v>141</v>
      </c>
      <c r="N15848" t="s">
        <v>18</v>
      </c>
      <c r="O15848" s="1">
        <v>3.5895700000000003E-8</v>
      </c>
      <c r="P15848">
        <v>158</v>
      </c>
    </row>
    <row r="15849" spans="1:16" x14ac:dyDescent="0.25">
      <c r="A15849" t="s">
        <v>23534</v>
      </c>
      <c r="B15849">
        <v>1251</v>
      </c>
      <c r="C15849" s="3" t="str">
        <f>HYPERLINK("http://www.uniprot.org/uniprot/I3SZB7","tr|I3SZB7|I3SZB7_MEDTR")</f>
        <v>tr|I3SZB7|I3SZB7_MEDTR</v>
      </c>
      <c r="D15849" t="s">
        <v>22</v>
      </c>
      <c r="E15849">
        <v>73.5</v>
      </c>
      <c r="F15849">
        <v>419</v>
      </c>
      <c r="G15849">
        <v>111</v>
      </c>
      <c r="H15849">
        <v>3</v>
      </c>
      <c r="I15849">
        <v>1</v>
      </c>
      <c r="J15849">
        <v>1248</v>
      </c>
      <c r="K15849">
        <v>1</v>
      </c>
      <c r="L15849">
        <v>1</v>
      </c>
      <c r="M15849">
        <v>419</v>
      </c>
      <c r="N15849" t="s">
        <v>18</v>
      </c>
      <c r="O15849" s="1">
        <v>6.9476500000000001E-168</v>
      </c>
      <c r="P15849">
        <v>1536</v>
      </c>
    </row>
    <row r="15850" spans="1:16" x14ac:dyDescent="0.25">
      <c r="A15850" t="s">
        <v>23535</v>
      </c>
      <c r="B15850">
        <v>1068</v>
      </c>
      <c r="C15850" s="3" t="str">
        <f>HYPERLINK("http://www.uniprot.org/uniprot/I3SGA0","tr|I3SGA0|I3SGA0_MEDTR")</f>
        <v>tr|I3SGA0|I3SGA0_MEDTR</v>
      </c>
      <c r="D15850" t="s">
        <v>22</v>
      </c>
      <c r="E15850">
        <v>91.71</v>
      </c>
      <c r="F15850">
        <v>350</v>
      </c>
      <c r="G15850">
        <v>29</v>
      </c>
      <c r="H15850">
        <v>1</v>
      </c>
      <c r="I15850">
        <v>19</v>
      </c>
      <c r="J15850">
        <v>1065</v>
      </c>
      <c r="K15850">
        <v>1</v>
      </c>
      <c r="L15850">
        <v>2</v>
      </c>
      <c r="M15850">
        <v>349</v>
      </c>
      <c r="N15850" t="s">
        <v>18</v>
      </c>
      <c r="O15850">
        <v>0</v>
      </c>
      <c r="P15850">
        <v>1667</v>
      </c>
    </row>
    <row r="15851" spans="1:16" x14ac:dyDescent="0.25">
      <c r="A15851" t="s">
        <v>23536</v>
      </c>
      <c r="B15851">
        <v>1560</v>
      </c>
      <c r="C15851" s="3" t="str">
        <f>HYPERLINK("http://www.uniprot.org/uniprot/I3SU69","tr|I3SU69|I3SU69_MEDTR")</f>
        <v>tr|I3SU69|I3SU69_MEDTR</v>
      </c>
      <c r="D15851" t="s">
        <v>22</v>
      </c>
      <c r="E15851">
        <v>87.93</v>
      </c>
      <c r="F15851">
        <v>522</v>
      </c>
      <c r="G15851">
        <v>63</v>
      </c>
      <c r="H15851">
        <v>3</v>
      </c>
      <c r="I15851">
        <v>1</v>
      </c>
      <c r="J15851">
        <v>1557</v>
      </c>
      <c r="K15851">
        <v>1</v>
      </c>
      <c r="L15851">
        <v>1</v>
      </c>
      <c r="M15851">
        <v>517</v>
      </c>
      <c r="N15851" t="s">
        <v>18</v>
      </c>
      <c r="O15851">
        <v>0</v>
      </c>
      <c r="P15851">
        <v>2314</v>
      </c>
    </row>
    <row r="15852" spans="1:16" x14ac:dyDescent="0.25">
      <c r="A15852" t="s">
        <v>23537</v>
      </c>
      <c r="B15852">
        <v>2064</v>
      </c>
      <c r="C15852" s="3" t="str">
        <f>HYPERLINK("http://www.uniprot.org/uniprot/A5AME6","tr|A5AME6|A5AME6_VITVI")</f>
        <v>tr|A5AME6|A5AME6_VITVI</v>
      </c>
      <c r="D15852" t="s">
        <v>23538</v>
      </c>
      <c r="E15852">
        <v>44.44</v>
      </c>
      <c r="F15852">
        <v>477</v>
      </c>
      <c r="G15852">
        <v>265</v>
      </c>
      <c r="H15852">
        <v>12</v>
      </c>
      <c r="I15852">
        <v>580</v>
      </c>
      <c r="J15852">
        <v>1974</v>
      </c>
      <c r="K15852">
        <v>1</v>
      </c>
      <c r="L15852">
        <v>30</v>
      </c>
      <c r="M15852">
        <v>492</v>
      </c>
      <c r="N15852" t="s">
        <v>18</v>
      </c>
      <c r="O15852" s="1">
        <v>4.4055500000000001E-94</v>
      </c>
      <c r="P15852">
        <v>902</v>
      </c>
    </row>
    <row r="15853" spans="1:16" x14ac:dyDescent="0.25">
      <c r="A15853" t="s">
        <v>23539</v>
      </c>
      <c r="B15853">
        <v>954</v>
      </c>
      <c r="C15853" s="3" t="str">
        <f>HYPERLINK("http://www.uniprot.org/uniprot/G7JTE7","tr|G7JTE7|G7JTE7_MEDTR")</f>
        <v>tr|G7JTE7|G7JTE7_MEDTR</v>
      </c>
      <c r="D15853" t="s">
        <v>7791</v>
      </c>
      <c r="E15853">
        <v>64.77</v>
      </c>
      <c r="F15853">
        <v>318</v>
      </c>
      <c r="G15853">
        <v>112</v>
      </c>
      <c r="H15853">
        <v>1</v>
      </c>
      <c r="I15853">
        <v>1</v>
      </c>
      <c r="J15853">
        <v>951</v>
      </c>
      <c r="K15853">
        <v>1</v>
      </c>
      <c r="L15853">
        <v>1</v>
      </c>
      <c r="M15853">
        <v>318</v>
      </c>
      <c r="N15853" t="s">
        <v>18</v>
      </c>
      <c r="O15853" s="1">
        <v>3.2003600000000001E-113</v>
      </c>
      <c r="P15853">
        <v>1063</v>
      </c>
    </row>
    <row r="15854" spans="1:16" x14ac:dyDescent="0.25">
      <c r="A15854" t="s">
        <v>23540</v>
      </c>
      <c r="B15854">
        <v>3660</v>
      </c>
      <c r="C15854" s="3" t="str">
        <f>HYPERLINK("http://www.uniprot.org/uniprot/I1LQE3","tr|I1LQE3|I1LQE3_SOYBN")</f>
        <v>tr|I1LQE3|I1LQE3_SOYBN</v>
      </c>
      <c r="D15854" t="s">
        <v>71</v>
      </c>
      <c r="E15854">
        <v>77.95</v>
      </c>
      <c r="F15854">
        <v>1252</v>
      </c>
      <c r="G15854">
        <v>276</v>
      </c>
      <c r="H15854">
        <v>33</v>
      </c>
      <c r="I15854">
        <v>1</v>
      </c>
      <c r="J15854">
        <v>3657</v>
      </c>
      <c r="K15854">
        <v>1</v>
      </c>
      <c r="L15854">
        <v>1</v>
      </c>
      <c r="M15854">
        <v>1221</v>
      </c>
      <c r="N15854" t="s">
        <v>18</v>
      </c>
      <c r="O15854">
        <v>0</v>
      </c>
      <c r="P15854">
        <v>4950</v>
      </c>
    </row>
    <row r="15855" spans="1:16" x14ac:dyDescent="0.25">
      <c r="A15855" t="s">
        <v>23541</v>
      </c>
      <c r="B15855">
        <v>2421</v>
      </c>
      <c r="C15855" s="3" t="str">
        <f>HYPERLINK("http://www.uniprot.org/uniprot/I1SUZ1","tr|I1SUZ1|I1SUZ1_CICAR")</f>
        <v>tr|I1SUZ1|I1SUZ1_CICAR</v>
      </c>
      <c r="D15855" t="s">
        <v>23542</v>
      </c>
      <c r="E15855">
        <v>97.39</v>
      </c>
      <c r="F15855">
        <v>806</v>
      </c>
      <c r="G15855">
        <v>21</v>
      </c>
      <c r="H15855">
        <v>0</v>
      </c>
      <c r="I15855">
        <v>1</v>
      </c>
      <c r="J15855">
        <v>2418</v>
      </c>
      <c r="K15855">
        <v>1</v>
      </c>
      <c r="L15855">
        <v>1</v>
      </c>
      <c r="M15855">
        <v>806</v>
      </c>
      <c r="N15855" t="s">
        <v>18</v>
      </c>
      <c r="O15855">
        <v>0</v>
      </c>
      <c r="P15855">
        <v>4103</v>
      </c>
    </row>
    <row r="15856" spans="1:16" x14ac:dyDescent="0.25">
      <c r="A15856" t="s">
        <v>23543</v>
      </c>
      <c r="B15856">
        <v>819</v>
      </c>
      <c r="C15856" s="3" t="str">
        <f>HYPERLINK("http://www.uniprot.org/uniprot/G8A2V1","tr|G8A2V1|G8A2V1_MEDTR")</f>
        <v>tr|G8A2V1|G8A2V1_MEDTR</v>
      </c>
      <c r="D15856" t="s">
        <v>23477</v>
      </c>
      <c r="E15856">
        <v>81.180000000000007</v>
      </c>
      <c r="F15856">
        <v>271</v>
      </c>
      <c r="G15856">
        <v>51</v>
      </c>
      <c r="H15856">
        <v>0</v>
      </c>
      <c r="I15856">
        <v>4</v>
      </c>
      <c r="J15856">
        <v>816</v>
      </c>
      <c r="K15856">
        <v>1</v>
      </c>
      <c r="L15856">
        <v>3</v>
      </c>
      <c r="M15856">
        <v>273</v>
      </c>
      <c r="N15856" t="s">
        <v>18</v>
      </c>
      <c r="O15856" s="1">
        <v>2.8603E-130</v>
      </c>
      <c r="P15856">
        <v>1209</v>
      </c>
    </row>
    <row r="15857" spans="1:16" x14ac:dyDescent="0.25">
      <c r="A15857" t="s">
        <v>23544</v>
      </c>
      <c r="B15857">
        <v>240</v>
      </c>
      <c r="C15857" s="3" t="str">
        <f>HYPERLINK("http://www.uniprot.org/uniprot/I1JNU0","tr|I1JNU0|I1JNU0_SOYBN")</f>
        <v>tr|I1JNU0|I1JNU0_SOYBN</v>
      </c>
      <c r="D15857" t="s">
        <v>12349</v>
      </c>
      <c r="E15857">
        <v>92.3</v>
      </c>
      <c r="F15857">
        <v>26</v>
      </c>
      <c r="G15857">
        <v>2</v>
      </c>
      <c r="H15857">
        <v>0</v>
      </c>
      <c r="I15857">
        <v>151</v>
      </c>
      <c r="J15857">
        <v>228</v>
      </c>
      <c r="K15857">
        <v>1</v>
      </c>
      <c r="L15857">
        <v>542</v>
      </c>
      <c r="M15857">
        <v>567</v>
      </c>
      <c r="N15857" t="s">
        <v>18</v>
      </c>
      <c r="O15857" s="1">
        <v>2.5814900000000001E-14</v>
      </c>
      <c r="P15857">
        <v>124</v>
      </c>
    </row>
    <row r="15858" spans="1:16" x14ac:dyDescent="0.25">
      <c r="A15858" t="s">
        <v>23545</v>
      </c>
      <c r="B15858">
        <v>2544</v>
      </c>
      <c r="C15858" s="3" t="str">
        <f>HYPERLINK("http://www.uniprot.org/uniprot/G7KGA8","tr|G7KGA8|G7KGA8_MEDTR")</f>
        <v>tr|G7KGA8|G7KGA8_MEDTR</v>
      </c>
      <c r="D15858" t="s">
        <v>23546</v>
      </c>
      <c r="E15858">
        <v>90.39</v>
      </c>
      <c r="F15858">
        <v>843</v>
      </c>
      <c r="G15858">
        <v>81</v>
      </c>
      <c r="H15858">
        <v>0</v>
      </c>
      <c r="I15858">
        <v>1</v>
      </c>
      <c r="J15858">
        <v>2529</v>
      </c>
      <c r="K15858">
        <v>1</v>
      </c>
      <c r="L15858">
        <v>1</v>
      </c>
      <c r="M15858">
        <v>840</v>
      </c>
      <c r="N15858" t="s">
        <v>18</v>
      </c>
      <c r="O15858">
        <v>0</v>
      </c>
      <c r="P15858">
        <v>4178</v>
      </c>
    </row>
    <row r="15859" spans="1:16" x14ac:dyDescent="0.25">
      <c r="A15859" t="s">
        <v>23547</v>
      </c>
      <c r="B15859">
        <v>1182</v>
      </c>
      <c r="C15859" s="3" t="str">
        <f>HYPERLINK("http://www.uniprot.org/uniprot/G7K7Y8","tr|G7K7Y8|G7K7Y8_MEDTR")</f>
        <v>tr|G7K7Y8|G7K7Y8_MEDTR</v>
      </c>
      <c r="D15859" t="s">
        <v>23548</v>
      </c>
      <c r="E15859">
        <v>59.29</v>
      </c>
      <c r="F15859">
        <v>371</v>
      </c>
      <c r="G15859">
        <v>151</v>
      </c>
      <c r="H15859">
        <v>5</v>
      </c>
      <c r="I15859">
        <v>40</v>
      </c>
      <c r="J15859">
        <v>1137</v>
      </c>
      <c r="K15859">
        <v>1</v>
      </c>
      <c r="L15859">
        <v>110</v>
      </c>
      <c r="M15859">
        <v>476</v>
      </c>
      <c r="N15859" t="s">
        <v>18</v>
      </c>
      <c r="O15859" s="1">
        <v>4.1954100000000002E-103</v>
      </c>
      <c r="P15859">
        <v>977</v>
      </c>
    </row>
    <row r="15860" spans="1:16" x14ac:dyDescent="0.25">
      <c r="A15860" t="s">
        <v>23549</v>
      </c>
      <c r="B15860">
        <v>1314</v>
      </c>
      <c r="C15860" s="3" t="str">
        <f>HYPERLINK("http://www.uniprot.org/uniprot/I1MQ33","tr|I1MQ33|I1MQ33_SOYBN")</f>
        <v>tr|I1MQ33|I1MQ33_SOYBN</v>
      </c>
      <c r="D15860" t="s">
        <v>28</v>
      </c>
      <c r="E15860">
        <v>77.08</v>
      </c>
      <c r="F15860">
        <v>432</v>
      </c>
      <c r="G15860">
        <v>99</v>
      </c>
      <c r="H15860">
        <v>2</v>
      </c>
      <c r="I15860">
        <v>1</v>
      </c>
      <c r="J15860">
        <v>1290</v>
      </c>
      <c r="K15860">
        <v>1</v>
      </c>
      <c r="L15860">
        <v>1</v>
      </c>
      <c r="M15860">
        <v>421</v>
      </c>
      <c r="N15860" t="s">
        <v>18</v>
      </c>
      <c r="O15860">
        <v>0</v>
      </c>
      <c r="P15860">
        <v>1775</v>
      </c>
    </row>
    <row r="15861" spans="1:16" x14ac:dyDescent="0.25">
      <c r="A15861" t="s">
        <v>23550</v>
      </c>
      <c r="B15861">
        <v>1485</v>
      </c>
      <c r="C15861" s="3" t="str">
        <f>HYPERLINK("http://www.uniprot.org/uniprot/K7KX65","tr|K7KX65|K7KX65_SOYBN")</f>
        <v>tr|K7KX65|K7KX65_SOYBN</v>
      </c>
      <c r="D15861" t="s">
        <v>28</v>
      </c>
      <c r="E15861">
        <v>69.319999999999993</v>
      </c>
      <c r="F15861">
        <v>489</v>
      </c>
      <c r="G15861">
        <v>150</v>
      </c>
      <c r="H15861">
        <v>2</v>
      </c>
      <c r="I15861">
        <v>13</v>
      </c>
      <c r="J15861">
        <v>1473</v>
      </c>
      <c r="K15861">
        <v>1</v>
      </c>
      <c r="L15861">
        <v>6</v>
      </c>
      <c r="M15861">
        <v>492</v>
      </c>
      <c r="N15861" t="s">
        <v>18</v>
      </c>
      <c r="O15861">
        <v>0</v>
      </c>
      <c r="P15861">
        <v>1728</v>
      </c>
    </row>
    <row r="15862" spans="1:16" x14ac:dyDescent="0.25">
      <c r="A15862" t="s">
        <v>23551</v>
      </c>
      <c r="B15862">
        <v>1203</v>
      </c>
      <c r="C15862" s="3" t="str">
        <f>HYPERLINK("http://www.uniprot.org/uniprot/G7KH04","tr|G7KH04|G7KH04_MEDTR")</f>
        <v>tr|G7KH04|G7KH04_MEDTR</v>
      </c>
      <c r="D15862" t="s">
        <v>866</v>
      </c>
      <c r="E15862">
        <v>77.86</v>
      </c>
      <c r="F15862">
        <v>384</v>
      </c>
      <c r="G15862">
        <v>85</v>
      </c>
      <c r="H15862">
        <v>0</v>
      </c>
      <c r="I15862">
        <v>1</v>
      </c>
      <c r="J15862">
        <v>1152</v>
      </c>
      <c r="K15862">
        <v>1</v>
      </c>
      <c r="L15862">
        <v>1</v>
      </c>
      <c r="M15862">
        <v>384</v>
      </c>
      <c r="N15862" t="s">
        <v>18</v>
      </c>
      <c r="O15862" s="1">
        <v>2.0873800000000001E-173</v>
      </c>
      <c r="P15862">
        <v>1556</v>
      </c>
    </row>
    <row r="15863" spans="1:16" x14ac:dyDescent="0.25">
      <c r="A15863" t="s">
        <v>23552</v>
      </c>
      <c r="B15863">
        <v>447</v>
      </c>
      <c r="C15863" s="3" t="str">
        <f>HYPERLINK("http://www.uniprot.org/uniprot/G7JI89","tr|G7JI89|G7JI89_MEDTR")</f>
        <v>tr|G7JI89|G7JI89_MEDTR</v>
      </c>
      <c r="D15863" t="s">
        <v>18758</v>
      </c>
      <c r="E15863">
        <v>54.6</v>
      </c>
      <c r="F15863">
        <v>152</v>
      </c>
      <c r="G15863">
        <v>69</v>
      </c>
      <c r="H15863">
        <v>31</v>
      </c>
      <c r="I15863">
        <v>1</v>
      </c>
      <c r="J15863">
        <v>363</v>
      </c>
      <c r="K15863">
        <v>1</v>
      </c>
      <c r="L15863">
        <v>365</v>
      </c>
      <c r="M15863">
        <v>512</v>
      </c>
      <c r="N15863" t="s">
        <v>18</v>
      </c>
      <c r="O15863" s="1">
        <v>2.5852000000000001E-38</v>
      </c>
      <c r="P15863">
        <v>412</v>
      </c>
    </row>
    <row r="15864" spans="1:16" x14ac:dyDescent="0.25">
      <c r="A15864" t="s">
        <v>23553</v>
      </c>
      <c r="B15864">
        <v>1089</v>
      </c>
      <c r="C15864" s="3" t="str">
        <f>HYPERLINK("http://www.uniprot.org/uniprot/I1JGF8","tr|I1JGF8|I1JGF8_SOYBN")</f>
        <v>tr|I1JGF8|I1JGF8_SOYBN</v>
      </c>
      <c r="D15864" t="s">
        <v>28</v>
      </c>
      <c r="E15864">
        <v>33.51</v>
      </c>
      <c r="F15864">
        <v>182</v>
      </c>
      <c r="G15864">
        <v>121</v>
      </c>
      <c r="H15864">
        <v>3</v>
      </c>
      <c r="I15864">
        <v>322</v>
      </c>
      <c r="J15864">
        <v>858</v>
      </c>
      <c r="K15864">
        <v>1</v>
      </c>
      <c r="L15864">
        <v>321</v>
      </c>
      <c r="M15864">
        <v>497</v>
      </c>
      <c r="N15864" t="s">
        <v>18</v>
      </c>
      <c r="O15864" s="1">
        <v>9.34088E-22</v>
      </c>
      <c r="P15864">
        <v>275</v>
      </c>
    </row>
    <row r="15865" spans="1:16" x14ac:dyDescent="0.25">
      <c r="A15865" t="s">
        <v>23554</v>
      </c>
      <c r="B15865">
        <v>1431</v>
      </c>
      <c r="C15865" s="3" t="str">
        <f>HYPERLINK("http://www.uniprot.org/uniprot/I1MFD9","tr|I1MFD9|I1MFD9_SOYBN")</f>
        <v>tr|I1MFD9|I1MFD9_SOYBN</v>
      </c>
      <c r="D15865" t="s">
        <v>28</v>
      </c>
      <c r="E15865">
        <v>80.47</v>
      </c>
      <c r="F15865">
        <v>466</v>
      </c>
      <c r="G15865">
        <v>91</v>
      </c>
      <c r="H15865">
        <v>0</v>
      </c>
      <c r="I15865">
        <v>7</v>
      </c>
      <c r="J15865">
        <v>1404</v>
      </c>
      <c r="K15865">
        <v>1</v>
      </c>
      <c r="L15865">
        <v>1</v>
      </c>
      <c r="M15865">
        <v>466</v>
      </c>
      <c r="N15865" t="s">
        <v>18</v>
      </c>
      <c r="O15865">
        <v>0</v>
      </c>
      <c r="P15865">
        <v>1839</v>
      </c>
    </row>
    <row r="15866" spans="1:16" x14ac:dyDescent="0.25">
      <c r="A15866" t="s">
        <v>23555</v>
      </c>
      <c r="B15866">
        <v>1209</v>
      </c>
      <c r="C15866" s="3" t="str">
        <f>HYPERLINK("http://www.uniprot.org/uniprot/A5AHQ6","tr|A5AHQ6|A5AHQ6_VITVI")</f>
        <v>tr|A5AHQ6|A5AHQ6_VITVI</v>
      </c>
      <c r="D15866" t="s">
        <v>563</v>
      </c>
      <c r="E15866">
        <v>20.61</v>
      </c>
      <c r="F15866">
        <v>422</v>
      </c>
      <c r="G15866">
        <v>335</v>
      </c>
      <c r="H15866">
        <v>26</v>
      </c>
      <c r="I15866">
        <v>1</v>
      </c>
      <c r="J15866">
        <v>1188</v>
      </c>
      <c r="K15866">
        <v>1</v>
      </c>
      <c r="L15866">
        <v>599</v>
      </c>
      <c r="M15866">
        <v>1008</v>
      </c>
      <c r="N15866" t="s">
        <v>18</v>
      </c>
      <c r="O15866" s="1">
        <v>2.6154499999999999E-15</v>
      </c>
      <c r="P15866">
        <v>220</v>
      </c>
    </row>
    <row r="15867" spans="1:16" x14ac:dyDescent="0.25">
      <c r="A15867" t="s">
        <v>23556</v>
      </c>
      <c r="B15867">
        <v>1782</v>
      </c>
      <c r="C15867" s="3" t="str">
        <f>HYPERLINK("http://www.uniprot.org/uniprot/G7K281","tr|G7K281|G7K281_MEDTR")</f>
        <v>tr|G7K281|G7K281_MEDTR</v>
      </c>
      <c r="D15867" t="s">
        <v>23557</v>
      </c>
      <c r="E15867">
        <v>79.63</v>
      </c>
      <c r="F15867">
        <v>609</v>
      </c>
      <c r="G15867">
        <v>124</v>
      </c>
      <c r="H15867">
        <v>24</v>
      </c>
      <c r="I15867">
        <v>22</v>
      </c>
      <c r="J15867">
        <v>1776</v>
      </c>
      <c r="K15867">
        <v>1</v>
      </c>
      <c r="L15867">
        <v>6</v>
      </c>
      <c r="M15867">
        <v>614</v>
      </c>
      <c r="N15867" t="s">
        <v>18</v>
      </c>
      <c r="O15867">
        <v>0</v>
      </c>
      <c r="P15867">
        <v>2579</v>
      </c>
    </row>
    <row r="15868" spans="1:16" x14ac:dyDescent="0.25">
      <c r="A15868" t="s">
        <v>23558</v>
      </c>
      <c r="B15868">
        <v>1032</v>
      </c>
      <c r="C15868" s="3" t="str">
        <f>HYPERLINK("http://www.uniprot.org/uniprot/I1JGF8","tr|I1JGF8|I1JGF8_SOYBN")</f>
        <v>tr|I1JGF8|I1JGF8_SOYBN</v>
      </c>
      <c r="D15868" t="s">
        <v>28</v>
      </c>
      <c r="E15868">
        <v>40.21</v>
      </c>
      <c r="F15868">
        <v>189</v>
      </c>
      <c r="G15868">
        <v>113</v>
      </c>
      <c r="H15868">
        <v>5</v>
      </c>
      <c r="I15868">
        <v>358</v>
      </c>
      <c r="J15868">
        <v>909</v>
      </c>
      <c r="K15868">
        <v>1</v>
      </c>
      <c r="L15868">
        <v>251</v>
      </c>
      <c r="M15868">
        <v>439</v>
      </c>
      <c r="N15868" t="s">
        <v>18</v>
      </c>
      <c r="O15868" s="1">
        <v>8.8918500000000003E-27</v>
      </c>
      <c r="P15868">
        <v>318</v>
      </c>
    </row>
    <row r="15869" spans="1:16" x14ac:dyDescent="0.25">
      <c r="A15869" t="s">
        <v>23559</v>
      </c>
      <c r="B15869">
        <v>2637</v>
      </c>
      <c r="C15869" s="3" t="str">
        <f>HYPERLINK("http://www.uniprot.org/uniprot/G7KTR7","tr|G7KTR7|G7KTR7_MEDTR")</f>
        <v>tr|G7KTR7|G7KTR7_MEDTR</v>
      </c>
      <c r="D15869" t="s">
        <v>23560</v>
      </c>
      <c r="E15869">
        <v>79.59</v>
      </c>
      <c r="F15869">
        <v>882</v>
      </c>
      <c r="G15869">
        <v>180</v>
      </c>
      <c r="H15869">
        <v>5</v>
      </c>
      <c r="I15869">
        <v>1</v>
      </c>
      <c r="J15869">
        <v>2631</v>
      </c>
      <c r="K15869">
        <v>1</v>
      </c>
      <c r="L15869">
        <v>1</v>
      </c>
      <c r="M15869">
        <v>859</v>
      </c>
      <c r="N15869" t="s">
        <v>18</v>
      </c>
      <c r="O15869">
        <v>0</v>
      </c>
      <c r="P15869">
        <v>3522</v>
      </c>
    </row>
    <row r="15870" spans="1:16" x14ac:dyDescent="0.25">
      <c r="A15870" t="s">
        <v>23561</v>
      </c>
      <c r="B15870">
        <v>915</v>
      </c>
      <c r="C15870" s="3" t="str">
        <f>HYPERLINK("http://www.uniprot.org/uniprot/A2Q4B7","tr|A2Q4B7|A2Q4B7_MEDTR")</f>
        <v>tr|A2Q4B7|A2Q4B7_MEDTR</v>
      </c>
      <c r="D15870" t="s">
        <v>23562</v>
      </c>
      <c r="E15870">
        <v>79.27</v>
      </c>
      <c r="F15870">
        <v>304</v>
      </c>
      <c r="G15870">
        <v>63</v>
      </c>
      <c r="H15870">
        <v>0</v>
      </c>
      <c r="I15870">
        <v>1</v>
      </c>
      <c r="J15870">
        <v>912</v>
      </c>
      <c r="K15870">
        <v>1</v>
      </c>
      <c r="L15870">
        <v>15</v>
      </c>
      <c r="M15870">
        <v>315</v>
      </c>
      <c r="N15870" t="s">
        <v>18</v>
      </c>
      <c r="O15870" s="1">
        <v>1.41295E-131</v>
      </c>
      <c r="P15870">
        <v>1221</v>
      </c>
    </row>
    <row r="15871" spans="1:16" x14ac:dyDescent="0.25">
      <c r="A15871" t="s">
        <v>23563</v>
      </c>
      <c r="B15871">
        <v>2016</v>
      </c>
      <c r="C15871" s="3" t="str">
        <f>HYPERLINK("http://www.uniprot.org/uniprot/G7JEW3","tr|G7JEW3|G7JEW3_MEDTR")</f>
        <v>tr|G7JEW3|G7JEW3_MEDTR</v>
      </c>
      <c r="D15871" t="s">
        <v>19423</v>
      </c>
      <c r="E15871">
        <v>62.95</v>
      </c>
      <c r="F15871">
        <v>664</v>
      </c>
      <c r="G15871">
        <v>246</v>
      </c>
      <c r="H15871">
        <v>5</v>
      </c>
      <c r="I15871">
        <v>1</v>
      </c>
      <c r="J15871">
        <v>1977</v>
      </c>
      <c r="K15871">
        <v>1</v>
      </c>
      <c r="L15871">
        <v>1</v>
      </c>
      <c r="M15871">
        <v>636</v>
      </c>
      <c r="N15871" t="s">
        <v>18</v>
      </c>
      <c r="O15871">
        <v>0</v>
      </c>
      <c r="P15871">
        <v>2009</v>
      </c>
    </row>
    <row r="15872" spans="1:16" x14ac:dyDescent="0.25">
      <c r="A15872" t="s">
        <v>23564</v>
      </c>
      <c r="B15872">
        <v>594</v>
      </c>
      <c r="C15872" s="3" t="str">
        <f>HYPERLINK("http://www.uniprot.org/uniprot/I1LDH8","tr|I1LDH8|I1LDH8_SOYBN")</f>
        <v>tr|I1LDH8|I1LDH8_SOYBN</v>
      </c>
      <c r="D15872" t="s">
        <v>28</v>
      </c>
      <c r="E15872">
        <v>81.760000000000005</v>
      </c>
      <c r="F15872">
        <v>181</v>
      </c>
      <c r="G15872">
        <v>33</v>
      </c>
      <c r="H15872">
        <v>0</v>
      </c>
      <c r="I15872">
        <v>1</v>
      </c>
      <c r="J15872">
        <v>543</v>
      </c>
      <c r="K15872">
        <v>1</v>
      </c>
      <c r="L15872">
        <v>55</v>
      </c>
      <c r="M15872">
        <v>235</v>
      </c>
      <c r="N15872" t="s">
        <v>18</v>
      </c>
      <c r="O15872" s="1">
        <v>2.4303100000000001E-79</v>
      </c>
      <c r="P15872">
        <v>767</v>
      </c>
    </row>
    <row r="15873" spans="1:16" x14ac:dyDescent="0.25">
      <c r="A15873" t="s">
        <v>23565</v>
      </c>
      <c r="B15873">
        <v>3705</v>
      </c>
      <c r="C15873" s="3" t="str">
        <f>HYPERLINK("http://www.uniprot.org/uniprot/G7I511","tr|G7I511|G7I511_MEDTR")</f>
        <v>tr|G7I511|G7I511_MEDTR</v>
      </c>
      <c r="D15873" t="s">
        <v>23566</v>
      </c>
      <c r="E15873">
        <v>67.45</v>
      </c>
      <c r="F15873">
        <v>1063</v>
      </c>
      <c r="G15873">
        <v>346</v>
      </c>
      <c r="H15873">
        <v>93</v>
      </c>
      <c r="I15873">
        <v>793</v>
      </c>
      <c r="J15873">
        <v>3702</v>
      </c>
      <c r="K15873">
        <v>1</v>
      </c>
      <c r="L15873">
        <v>540</v>
      </c>
      <c r="M15873">
        <v>1586</v>
      </c>
      <c r="N15873" t="s">
        <v>18</v>
      </c>
      <c r="O15873">
        <v>0</v>
      </c>
      <c r="P15873">
        <v>3447</v>
      </c>
    </row>
    <row r="15874" spans="1:16" x14ac:dyDescent="0.25">
      <c r="A15874" t="s">
        <v>23567</v>
      </c>
      <c r="B15874">
        <v>1974</v>
      </c>
      <c r="C15874" s="3" t="str">
        <f>HYPERLINK("http://www.uniprot.org/uniprot/G7IXR7","tr|G7IXR7|G7IXR7_MEDTR")</f>
        <v>tr|G7IXR7|G7IXR7_MEDTR</v>
      </c>
      <c r="D15874" t="s">
        <v>23568</v>
      </c>
      <c r="E15874">
        <v>68.02</v>
      </c>
      <c r="F15874">
        <v>685</v>
      </c>
      <c r="G15874">
        <v>219</v>
      </c>
      <c r="H15874">
        <v>28</v>
      </c>
      <c r="I15874">
        <v>1</v>
      </c>
      <c r="J15874">
        <v>1971</v>
      </c>
      <c r="K15874">
        <v>1</v>
      </c>
      <c r="L15874">
        <v>1</v>
      </c>
      <c r="M15874">
        <v>679</v>
      </c>
      <c r="N15874" t="s">
        <v>18</v>
      </c>
      <c r="O15874">
        <v>0</v>
      </c>
      <c r="P15874">
        <v>2109</v>
      </c>
    </row>
    <row r="15875" spans="1:16" x14ac:dyDescent="0.25">
      <c r="A15875" t="s">
        <v>23569</v>
      </c>
      <c r="B15875">
        <v>1497</v>
      </c>
      <c r="C15875" s="3" t="str">
        <f>HYPERLINK("http://www.uniprot.org/uniprot/G7J531","tr|G7J531|G7J531_MEDTR")</f>
        <v>tr|G7J531|G7J531_MEDTR</v>
      </c>
      <c r="D15875" t="s">
        <v>23570</v>
      </c>
      <c r="E15875">
        <v>70.89</v>
      </c>
      <c r="F15875">
        <v>481</v>
      </c>
      <c r="G15875">
        <v>140</v>
      </c>
      <c r="H15875">
        <v>10</v>
      </c>
      <c r="I15875">
        <v>1</v>
      </c>
      <c r="J15875">
        <v>1413</v>
      </c>
      <c r="K15875">
        <v>1</v>
      </c>
      <c r="L15875">
        <v>1</v>
      </c>
      <c r="M15875">
        <v>481</v>
      </c>
      <c r="N15875" t="s">
        <v>18</v>
      </c>
      <c r="O15875" s="1">
        <v>6.1547099999999998E-177</v>
      </c>
      <c r="P15875">
        <v>1615</v>
      </c>
    </row>
    <row r="15876" spans="1:16" x14ac:dyDescent="0.25">
      <c r="A15876" t="s">
        <v>23571</v>
      </c>
      <c r="B15876">
        <v>501</v>
      </c>
      <c r="C15876" s="3" t="str">
        <f>HYPERLINK("http://www.uniprot.org/uniprot/G7J5U6","tr|G7J5U6|G7J5U6_MEDTR")</f>
        <v>tr|G7J5U6|G7J5U6_MEDTR</v>
      </c>
      <c r="D15876" t="s">
        <v>23572</v>
      </c>
      <c r="E15876">
        <v>88.23</v>
      </c>
      <c r="F15876">
        <v>136</v>
      </c>
      <c r="G15876">
        <v>16</v>
      </c>
      <c r="H15876">
        <v>2</v>
      </c>
      <c r="I15876">
        <v>91</v>
      </c>
      <c r="J15876">
        <v>492</v>
      </c>
      <c r="K15876">
        <v>1</v>
      </c>
      <c r="L15876">
        <v>56</v>
      </c>
      <c r="M15876">
        <v>191</v>
      </c>
      <c r="N15876" t="s">
        <v>18</v>
      </c>
      <c r="O15876" s="1">
        <v>3.92263E-63</v>
      </c>
      <c r="P15876">
        <v>599</v>
      </c>
    </row>
    <row r="15877" spans="1:16" x14ac:dyDescent="0.25">
      <c r="A15877" t="s">
        <v>23573</v>
      </c>
      <c r="B15877">
        <v>1356</v>
      </c>
      <c r="C15877" s="3" t="str">
        <f>HYPERLINK("http://www.uniprot.org/uniprot/I1N026","tr|I1N026|I1N026_SOYBN")</f>
        <v>tr|I1N026|I1N026_SOYBN</v>
      </c>
      <c r="D15877" t="s">
        <v>71</v>
      </c>
      <c r="E15877">
        <v>69.8</v>
      </c>
      <c r="F15877">
        <v>467</v>
      </c>
      <c r="G15877">
        <v>141</v>
      </c>
      <c r="H15877">
        <v>16</v>
      </c>
      <c r="I15877">
        <v>1</v>
      </c>
      <c r="J15877">
        <v>1353</v>
      </c>
      <c r="K15877">
        <v>1</v>
      </c>
      <c r="L15877">
        <v>75</v>
      </c>
      <c r="M15877">
        <v>532</v>
      </c>
      <c r="N15877" t="s">
        <v>18</v>
      </c>
      <c r="O15877" s="1">
        <v>7.5179300000000003E-171</v>
      </c>
      <c r="P15877">
        <v>1562</v>
      </c>
    </row>
    <row r="15878" spans="1:16" x14ac:dyDescent="0.25">
      <c r="A15878" t="s">
        <v>23574</v>
      </c>
      <c r="B15878">
        <v>477</v>
      </c>
      <c r="C15878" s="3" t="str">
        <f>HYPERLINK("http://www.uniprot.org/uniprot/G7ZXK2","tr|G7ZXK2|G7ZXK2_MEDTR")</f>
        <v>tr|G7ZXK2|G7ZXK2_MEDTR</v>
      </c>
      <c r="D15878" t="s">
        <v>4917</v>
      </c>
      <c r="E15878">
        <v>36.47</v>
      </c>
      <c r="F15878">
        <v>159</v>
      </c>
      <c r="G15878">
        <v>101</v>
      </c>
      <c r="H15878">
        <v>2</v>
      </c>
      <c r="I15878">
        <v>1</v>
      </c>
      <c r="J15878">
        <v>471</v>
      </c>
      <c r="K15878">
        <v>1</v>
      </c>
      <c r="L15878">
        <v>83</v>
      </c>
      <c r="M15878">
        <v>239</v>
      </c>
      <c r="N15878" t="s">
        <v>18</v>
      </c>
      <c r="O15878" s="1">
        <v>3.3249600000000002E-17</v>
      </c>
      <c r="P15878">
        <v>230</v>
      </c>
    </row>
    <row r="15879" spans="1:16" x14ac:dyDescent="0.25">
      <c r="A15879" t="s">
        <v>23575</v>
      </c>
      <c r="B15879">
        <v>873</v>
      </c>
      <c r="C15879" s="3" t="str">
        <f>HYPERLINK("http://www.uniprot.org/uniprot/I3SV14","tr|I3SV14|I3SV14_MEDTR")</f>
        <v>tr|I3SV14|I3SV14_MEDTR</v>
      </c>
      <c r="D15879" t="s">
        <v>22</v>
      </c>
      <c r="E15879">
        <v>74.819999999999993</v>
      </c>
      <c r="F15879">
        <v>290</v>
      </c>
      <c r="G15879">
        <v>73</v>
      </c>
      <c r="H15879">
        <v>1</v>
      </c>
      <c r="I15879">
        <v>4</v>
      </c>
      <c r="J15879">
        <v>870</v>
      </c>
      <c r="K15879">
        <v>1</v>
      </c>
      <c r="L15879">
        <v>8</v>
      </c>
      <c r="M15879">
        <v>297</v>
      </c>
      <c r="N15879" t="s">
        <v>18</v>
      </c>
      <c r="O15879" s="1">
        <v>2.3904900000000002E-117</v>
      </c>
      <c r="P15879">
        <v>1098</v>
      </c>
    </row>
    <row r="15880" spans="1:16" x14ac:dyDescent="0.25">
      <c r="A15880" t="s">
        <v>23576</v>
      </c>
      <c r="B15880">
        <v>771</v>
      </c>
      <c r="C15880" s="3" t="str">
        <f>HYPERLINK("http://www.uniprot.org/uniprot/I3SZB3","tr|I3SZB3|I3SZB3_LOTJA")</f>
        <v>tr|I3SZB3|I3SZB3_LOTJA</v>
      </c>
      <c r="D15880" t="s">
        <v>93</v>
      </c>
      <c r="E15880">
        <v>63.5</v>
      </c>
      <c r="F15880">
        <v>274</v>
      </c>
      <c r="G15880">
        <v>100</v>
      </c>
      <c r="H15880">
        <v>18</v>
      </c>
      <c r="I15880">
        <v>1</v>
      </c>
      <c r="J15880">
        <v>768</v>
      </c>
      <c r="K15880">
        <v>1</v>
      </c>
      <c r="L15880">
        <v>1</v>
      </c>
      <c r="M15880">
        <v>272</v>
      </c>
      <c r="N15880" t="s">
        <v>18</v>
      </c>
      <c r="O15880" s="1">
        <v>1.7869600000000001E-83</v>
      </c>
      <c r="P15880">
        <v>805</v>
      </c>
    </row>
    <row r="15881" spans="1:16" x14ac:dyDescent="0.25">
      <c r="A15881" t="s">
        <v>23577</v>
      </c>
      <c r="B15881">
        <v>1440</v>
      </c>
      <c r="C15881" s="3" t="str">
        <f>HYPERLINK("http://www.uniprot.org/uniprot/I1KVT4","tr|I1KVT4|I1KVT4_SOYBN")</f>
        <v>tr|I1KVT4|I1KVT4_SOYBN</v>
      </c>
      <c r="D15881" t="s">
        <v>28</v>
      </c>
      <c r="E15881">
        <v>93.73</v>
      </c>
      <c r="F15881">
        <v>479</v>
      </c>
      <c r="G15881">
        <v>30</v>
      </c>
      <c r="H15881">
        <v>0</v>
      </c>
      <c r="I15881">
        <v>1</v>
      </c>
      <c r="J15881">
        <v>1437</v>
      </c>
      <c r="K15881">
        <v>1</v>
      </c>
      <c r="L15881">
        <v>1</v>
      </c>
      <c r="M15881">
        <v>478</v>
      </c>
      <c r="N15881" t="s">
        <v>18</v>
      </c>
      <c r="O15881">
        <v>0</v>
      </c>
      <c r="P15881">
        <v>2330</v>
      </c>
    </row>
    <row r="15882" spans="1:16" x14ac:dyDescent="0.25">
      <c r="A15882" t="s">
        <v>23578</v>
      </c>
      <c r="B15882">
        <v>4695</v>
      </c>
      <c r="C15882" s="3" t="str">
        <f>HYPERLINK("http://www.uniprot.org/uniprot/I1MS42","tr|I1MS42|I1MS42_SOYBN")</f>
        <v>tr|I1MS42|I1MS42_SOYBN</v>
      </c>
      <c r="D15882" t="s">
        <v>71</v>
      </c>
      <c r="E15882">
        <v>68.22</v>
      </c>
      <c r="F15882">
        <v>1602</v>
      </c>
      <c r="G15882">
        <v>509</v>
      </c>
      <c r="H15882">
        <v>38</v>
      </c>
      <c r="I15882">
        <v>1</v>
      </c>
      <c r="J15882">
        <v>4692</v>
      </c>
      <c r="K15882">
        <v>1</v>
      </c>
      <c r="L15882">
        <v>194</v>
      </c>
      <c r="M15882">
        <v>1774</v>
      </c>
      <c r="N15882" t="s">
        <v>18</v>
      </c>
      <c r="O15882">
        <v>0</v>
      </c>
      <c r="P15882">
        <v>5344</v>
      </c>
    </row>
    <row r="15883" spans="1:16" x14ac:dyDescent="0.25">
      <c r="A15883" t="s">
        <v>23579</v>
      </c>
      <c r="B15883">
        <v>1542</v>
      </c>
      <c r="C15883" s="3" t="str">
        <f>HYPERLINK("http://www.uniprot.org/uniprot/Q9FVD5","tr|Q9FVD5|Q9FVD5_MEDSV")</f>
        <v>tr|Q9FVD5|Q9FVD5_MEDSV</v>
      </c>
      <c r="D15883" t="s">
        <v>23580</v>
      </c>
      <c r="E15883">
        <v>88.15</v>
      </c>
      <c r="F15883">
        <v>515</v>
      </c>
      <c r="G15883">
        <v>61</v>
      </c>
      <c r="H15883">
        <v>2</v>
      </c>
      <c r="I15883">
        <v>1</v>
      </c>
      <c r="J15883">
        <v>1539</v>
      </c>
      <c r="K15883">
        <v>1</v>
      </c>
      <c r="L15883">
        <v>1</v>
      </c>
      <c r="M15883">
        <v>515</v>
      </c>
      <c r="N15883" t="s">
        <v>18</v>
      </c>
      <c r="O15883">
        <v>0</v>
      </c>
      <c r="P15883">
        <v>2345</v>
      </c>
    </row>
    <row r="15884" spans="1:16" x14ac:dyDescent="0.25">
      <c r="A15884" t="s">
        <v>23581</v>
      </c>
      <c r="B15884">
        <v>915</v>
      </c>
      <c r="C15884" s="3" t="str">
        <f>HYPERLINK("http://www.uniprot.org/uniprot/G7IM84","tr|G7IM84|G7IM84_MEDTR")</f>
        <v>tr|G7IM84|G7IM84_MEDTR</v>
      </c>
      <c r="D15884" t="s">
        <v>12494</v>
      </c>
      <c r="E15884">
        <v>91.41</v>
      </c>
      <c r="F15884">
        <v>303</v>
      </c>
      <c r="G15884">
        <v>26</v>
      </c>
      <c r="H15884">
        <v>0</v>
      </c>
      <c r="I15884">
        <v>4</v>
      </c>
      <c r="J15884">
        <v>912</v>
      </c>
      <c r="K15884">
        <v>1</v>
      </c>
      <c r="L15884">
        <v>15</v>
      </c>
      <c r="M15884">
        <v>317</v>
      </c>
      <c r="N15884" t="s">
        <v>18</v>
      </c>
      <c r="O15884" s="1">
        <v>2.5571400000000001E-157</v>
      </c>
      <c r="P15884">
        <v>1443</v>
      </c>
    </row>
    <row r="15885" spans="1:16" x14ac:dyDescent="0.25">
      <c r="A15885" t="s">
        <v>23582</v>
      </c>
      <c r="B15885">
        <v>363</v>
      </c>
      <c r="C15885" s="3" t="str">
        <f>HYPERLINK("http://www.uniprot.org/uniprot/Q9AR82","tr|Q9AR82|Q9AR82_PEA")</f>
        <v>tr|Q9AR82|Q9AR82_PEA</v>
      </c>
      <c r="D15885" t="s">
        <v>23583</v>
      </c>
      <c r="E15885">
        <v>95.83</v>
      </c>
      <c r="F15885">
        <v>120</v>
      </c>
      <c r="G15885">
        <v>5</v>
      </c>
      <c r="H15885">
        <v>0</v>
      </c>
      <c r="I15885">
        <v>1</v>
      </c>
      <c r="J15885">
        <v>360</v>
      </c>
      <c r="K15885">
        <v>1</v>
      </c>
      <c r="L15885">
        <v>1</v>
      </c>
      <c r="M15885">
        <v>120</v>
      </c>
      <c r="N15885" t="s">
        <v>18</v>
      </c>
      <c r="O15885" s="1">
        <v>2.3988500000000001E-60</v>
      </c>
      <c r="P15885">
        <v>602</v>
      </c>
    </row>
    <row r="15886" spans="1:16" x14ac:dyDescent="0.25">
      <c r="A15886" t="s">
        <v>23584</v>
      </c>
      <c r="B15886">
        <v>426</v>
      </c>
      <c r="C15886" s="3" t="str">
        <f>HYPERLINK("http://www.uniprot.org/uniprot/G7K7X9","tr|G7K7X9|G7K7X9_MEDTR")</f>
        <v>tr|G7K7X9|G7K7X9_MEDTR</v>
      </c>
      <c r="D15886" t="s">
        <v>23585</v>
      </c>
      <c r="E15886">
        <v>83.33</v>
      </c>
      <c r="F15886">
        <v>144</v>
      </c>
      <c r="G15886">
        <v>24</v>
      </c>
      <c r="H15886">
        <v>3</v>
      </c>
      <c r="I15886">
        <v>1</v>
      </c>
      <c r="J15886">
        <v>423</v>
      </c>
      <c r="K15886">
        <v>1</v>
      </c>
      <c r="L15886">
        <v>45</v>
      </c>
      <c r="M15886">
        <v>187</v>
      </c>
      <c r="N15886" t="s">
        <v>18</v>
      </c>
      <c r="O15886" s="1">
        <v>1.08062E-60</v>
      </c>
      <c r="P15886">
        <v>605</v>
      </c>
    </row>
    <row r="15887" spans="1:16" x14ac:dyDescent="0.25">
      <c r="A15887" t="s">
        <v>23586</v>
      </c>
      <c r="B15887">
        <v>1470</v>
      </c>
      <c r="C15887" s="3" t="str">
        <f>HYPERLINK("http://www.uniprot.org/uniprot/G7ZXE4","tr|G7ZXE4|G7ZXE4_MEDTR")</f>
        <v>tr|G7ZXE4|G7ZXE4_MEDTR</v>
      </c>
      <c r="D15887" t="s">
        <v>23587</v>
      </c>
      <c r="E15887">
        <v>91.75</v>
      </c>
      <c r="F15887">
        <v>364</v>
      </c>
      <c r="G15887">
        <v>30</v>
      </c>
      <c r="H15887">
        <v>0</v>
      </c>
      <c r="I15887">
        <v>1</v>
      </c>
      <c r="J15887">
        <v>1092</v>
      </c>
      <c r="K15887">
        <v>1</v>
      </c>
      <c r="L15887">
        <v>1</v>
      </c>
      <c r="M15887">
        <v>357</v>
      </c>
      <c r="N15887" t="s">
        <v>18</v>
      </c>
      <c r="O15887">
        <v>0</v>
      </c>
      <c r="P15887">
        <v>1776</v>
      </c>
    </row>
    <row r="15888" spans="1:16" x14ac:dyDescent="0.25">
      <c r="A15888" t="s">
        <v>23588</v>
      </c>
      <c r="B15888">
        <v>2067</v>
      </c>
      <c r="C15888" s="3" t="str">
        <f>HYPERLINK("http://www.uniprot.org/uniprot/I1LT26","tr|I1LT26|I1LT26_SOYBN")</f>
        <v>tr|I1LT26|I1LT26_SOYBN</v>
      </c>
      <c r="D15888" t="s">
        <v>28</v>
      </c>
      <c r="E15888">
        <v>87.82</v>
      </c>
      <c r="F15888">
        <v>698</v>
      </c>
      <c r="G15888">
        <v>85</v>
      </c>
      <c r="H15888">
        <v>12</v>
      </c>
      <c r="I15888">
        <v>1</v>
      </c>
      <c r="J15888">
        <v>2058</v>
      </c>
      <c r="K15888">
        <v>1</v>
      </c>
      <c r="L15888">
        <v>1</v>
      </c>
      <c r="M15888">
        <v>698</v>
      </c>
      <c r="N15888" t="s">
        <v>18</v>
      </c>
      <c r="O15888">
        <v>0</v>
      </c>
      <c r="P15888">
        <v>3301</v>
      </c>
    </row>
    <row r="15889" spans="1:16" x14ac:dyDescent="0.25">
      <c r="A15889" t="s">
        <v>23589</v>
      </c>
      <c r="B15889">
        <v>636</v>
      </c>
      <c r="C15889" s="3" t="str">
        <f>HYPERLINK("http://www.uniprot.org/uniprot/M5Y0Q6","tr|M5Y0Q6|M5Y0Q6_PRUPE")</f>
        <v>tr|M5Y0Q6|M5Y0Q6_PRUPE</v>
      </c>
      <c r="D15889" t="s">
        <v>23590</v>
      </c>
      <c r="E15889">
        <v>75.12</v>
      </c>
      <c r="F15889">
        <v>201</v>
      </c>
      <c r="G15889">
        <v>50</v>
      </c>
      <c r="H15889">
        <v>0</v>
      </c>
      <c r="I15889">
        <v>1</v>
      </c>
      <c r="J15889">
        <v>603</v>
      </c>
      <c r="K15889">
        <v>1</v>
      </c>
      <c r="L15889">
        <v>304</v>
      </c>
      <c r="M15889">
        <v>504</v>
      </c>
      <c r="N15889" t="s">
        <v>18</v>
      </c>
      <c r="O15889" s="1">
        <v>7.9891300000000004E-85</v>
      </c>
      <c r="P15889">
        <v>815</v>
      </c>
    </row>
    <row r="15890" spans="1:16" x14ac:dyDescent="0.25">
      <c r="A15890" t="s">
        <v>23591</v>
      </c>
      <c r="B15890">
        <v>729</v>
      </c>
      <c r="C15890" s="3" t="str">
        <f>HYPERLINK("http://www.uniprot.org/uniprot/K7MNX2","tr|K7MNX2|K7MNX2_SOYBN")</f>
        <v>tr|K7MNX2|K7MNX2_SOYBN</v>
      </c>
      <c r="D15890" t="s">
        <v>28</v>
      </c>
      <c r="E15890">
        <v>27.46</v>
      </c>
      <c r="F15890">
        <v>233</v>
      </c>
      <c r="G15890">
        <v>169</v>
      </c>
      <c r="H15890">
        <v>3</v>
      </c>
      <c r="I15890">
        <v>1</v>
      </c>
      <c r="J15890">
        <v>690</v>
      </c>
      <c r="K15890">
        <v>1</v>
      </c>
      <c r="L15890">
        <v>288</v>
      </c>
      <c r="M15890">
        <v>514</v>
      </c>
      <c r="N15890" t="s">
        <v>18</v>
      </c>
      <c r="O15890" s="1">
        <v>8.0587900000000003E-19</v>
      </c>
      <c r="P15890">
        <v>247</v>
      </c>
    </row>
    <row r="15891" spans="1:16" x14ac:dyDescent="0.25">
      <c r="A15891" t="s">
        <v>23592</v>
      </c>
      <c r="B15891">
        <v>1230</v>
      </c>
      <c r="C15891" s="3" t="str">
        <f>HYPERLINK("http://www.uniprot.org/uniprot/B7FII2","tr|B7FII2|B7FII2_MEDTR")</f>
        <v>tr|B7FII2|B7FII2_MEDTR</v>
      </c>
      <c r="D15891" t="s">
        <v>22</v>
      </c>
      <c r="E15891">
        <v>84.1</v>
      </c>
      <c r="F15891">
        <v>409</v>
      </c>
      <c r="G15891">
        <v>65</v>
      </c>
      <c r="H15891">
        <v>0</v>
      </c>
      <c r="I15891">
        <v>1</v>
      </c>
      <c r="J15891">
        <v>1227</v>
      </c>
      <c r="K15891">
        <v>1</v>
      </c>
      <c r="L15891">
        <v>1</v>
      </c>
      <c r="M15891">
        <v>409</v>
      </c>
      <c r="N15891" t="s">
        <v>18</v>
      </c>
      <c r="O15891">
        <v>0</v>
      </c>
      <c r="P15891">
        <v>1822</v>
      </c>
    </row>
    <row r="15892" spans="1:16" x14ac:dyDescent="0.25">
      <c r="A15892" t="s">
        <v>23593</v>
      </c>
      <c r="B15892">
        <v>1068</v>
      </c>
      <c r="C15892" s="3" t="str">
        <f>HYPERLINK("http://www.uniprot.org/uniprot/G7IBG0","tr|G7IBG0|G7IBG0_MEDTR")</f>
        <v>tr|G7IBG0|G7IBG0_MEDTR</v>
      </c>
      <c r="D15892" t="s">
        <v>65</v>
      </c>
      <c r="E15892">
        <v>50</v>
      </c>
      <c r="F15892">
        <v>94</v>
      </c>
      <c r="G15892">
        <v>47</v>
      </c>
      <c r="H15892">
        <v>0</v>
      </c>
      <c r="I15892">
        <v>1</v>
      </c>
      <c r="J15892">
        <v>282</v>
      </c>
      <c r="K15892">
        <v>1</v>
      </c>
      <c r="L15892">
        <v>394</v>
      </c>
      <c r="M15892">
        <v>487</v>
      </c>
      <c r="N15892" t="s">
        <v>18</v>
      </c>
      <c r="O15892" s="1">
        <v>7.23764E-19</v>
      </c>
      <c r="P15892">
        <v>250</v>
      </c>
    </row>
    <row r="15893" spans="1:16" x14ac:dyDescent="0.25">
      <c r="A15893" t="s">
        <v>23594</v>
      </c>
      <c r="B15893">
        <v>723</v>
      </c>
      <c r="C15893" s="3" t="str">
        <f>HYPERLINK("http://www.uniprot.org/uniprot/G7IJ15","tr|G7IJ15|G7IJ15_MEDTR")</f>
        <v>tr|G7IJ15|G7IJ15_MEDTR</v>
      </c>
      <c r="D15893" t="s">
        <v>495</v>
      </c>
      <c r="E15893">
        <v>36.58</v>
      </c>
      <c r="F15893">
        <v>164</v>
      </c>
      <c r="G15893">
        <v>104</v>
      </c>
      <c r="H15893">
        <v>38</v>
      </c>
      <c r="I15893">
        <v>331</v>
      </c>
      <c r="J15893">
        <v>708</v>
      </c>
      <c r="K15893">
        <v>1</v>
      </c>
      <c r="L15893">
        <v>146</v>
      </c>
      <c r="M15893">
        <v>307</v>
      </c>
      <c r="N15893" t="s">
        <v>18</v>
      </c>
      <c r="O15893" s="1">
        <v>3.4271100000000001E-22</v>
      </c>
      <c r="P15893">
        <v>276</v>
      </c>
    </row>
    <row r="15894" spans="1:16" x14ac:dyDescent="0.25">
      <c r="A15894" t="s">
        <v>23595</v>
      </c>
      <c r="B15894">
        <v>1083</v>
      </c>
      <c r="C15894" s="3" t="str">
        <f>HYPERLINK("http://www.uniprot.org/uniprot/G7LAY3","tr|G7LAY3|G7LAY3_MEDTR")</f>
        <v>tr|G7LAY3|G7LAY3_MEDTR</v>
      </c>
      <c r="D15894" t="s">
        <v>23596</v>
      </c>
      <c r="E15894">
        <v>77.28</v>
      </c>
      <c r="F15894">
        <v>361</v>
      </c>
      <c r="G15894">
        <v>82</v>
      </c>
      <c r="H15894">
        <v>1</v>
      </c>
      <c r="I15894">
        <v>1</v>
      </c>
      <c r="J15894">
        <v>1080</v>
      </c>
      <c r="K15894">
        <v>1</v>
      </c>
      <c r="L15894">
        <v>3</v>
      </c>
      <c r="M15894">
        <v>361</v>
      </c>
      <c r="N15894" t="s">
        <v>18</v>
      </c>
      <c r="O15894" s="1">
        <v>9.8363600000000002E-157</v>
      </c>
      <c r="P15894">
        <v>1439</v>
      </c>
    </row>
    <row r="15895" spans="1:16" x14ac:dyDescent="0.25">
      <c r="A15895" t="s">
        <v>23597</v>
      </c>
      <c r="B15895">
        <v>255</v>
      </c>
      <c r="C15895" s="3" t="str">
        <f>HYPERLINK("http://www.uniprot.org/uniprot/I1LTE6","tr|I1LTE6|I1LTE6_SOYBN")</f>
        <v>tr|I1LTE6|I1LTE6_SOYBN</v>
      </c>
      <c r="D15895" t="s">
        <v>28</v>
      </c>
      <c r="E15895">
        <v>82.35</v>
      </c>
      <c r="F15895">
        <v>68</v>
      </c>
      <c r="G15895">
        <v>12</v>
      </c>
      <c r="H15895">
        <v>0</v>
      </c>
      <c r="I15895">
        <v>1</v>
      </c>
      <c r="J15895">
        <v>204</v>
      </c>
      <c r="K15895">
        <v>1</v>
      </c>
      <c r="L15895">
        <v>1</v>
      </c>
      <c r="M15895">
        <v>68</v>
      </c>
      <c r="N15895" t="s">
        <v>18</v>
      </c>
      <c r="O15895" s="1">
        <v>9.8963300000000008E-22</v>
      </c>
      <c r="P15895">
        <v>269</v>
      </c>
    </row>
    <row r="15896" spans="1:16" x14ac:dyDescent="0.25">
      <c r="A15896" t="s">
        <v>23598</v>
      </c>
      <c r="B15896">
        <v>4146</v>
      </c>
      <c r="C15896" s="3" t="str">
        <f>HYPERLINK("http://www.uniprot.org/uniprot/K7MZM3","tr|K7MZM3|K7MZM3_SOYBN")</f>
        <v>tr|K7MZM3|K7MZM3_SOYBN</v>
      </c>
      <c r="D15896" t="s">
        <v>28</v>
      </c>
      <c r="E15896">
        <v>73.260000000000005</v>
      </c>
      <c r="F15896">
        <v>1384</v>
      </c>
      <c r="G15896">
        <v>370</v>
      </c>
      <c r="H15896">
        <v>5</v>
      </c>
      <c r="I15896">
        <v>1</v>
      </c>
      <c r="J15896">
        <v>4137</v>
      </c>
      <c r="K15896">
        <v>1</v>
      </c>
      <c r="L15896">
        <v>1</v>
      </c>
      <c r="M15896">
        <v>1378</v>
      </c>
      <c r="N15896" t="s">
        <v>18</v>
      </c>
      <c r="O15896">
        <v>0</v>
      </c>
      <c r="P15896">
        <v>5334</v>
      </c>
    </row>
    <row r="15897" spans="1:16" x14ac:dyDescent="0.25">
      <c r="A15897" t="s">
        <v>23599</v>
      </c>
      <c r="B15897">
        <v>1311</v>
      </c>
      <c r="C15897" s="3" t="str">
        <f>HYPERLINK("http://www.uniprot.org/uniprot/G7L1K9","tr|G7L1K9|G7L1K9_MEDTR")</f>
        <v>tr|G7L1K9|G7L1K9_MEDTR</v>
      </c>
      <c r="D15897" t="s">
        <v>23600</v>
      </c>
      <c r="E15897">
        <v>62.67</v>
      </c>
      <c r="F15897">
        <v>434</v>
      </c>
      <c r="G15897">
        <v>162</v>
      </c>
      <c r="H15897">
        <v>0</v>
      </c>
      <c r="I15897">
        <v>7</v>
      </c>
      <c r="J15897">
        <v>1308</v>
      </c>
      <c r="K15897">
        <v>1</v>
      </c>
      <c r="L15897">
        <v>1</v>
      </c>
      <c r="M15897">
        <v>398</v>
      </c>
      <c r="N15897" t="s">
        <v>18</v>
      </c>
      <c r="O15897" s="1">
        <v>1.3113599999999999E-148</v>
      </c>
      <c r="P15897">
        <v>1370</v>
      </c>
    </row>
    <row r="15898" spans="1:16" x14ac:dyDescent="0.25">
      <c r="A15898" t="s">
        <v>23601</v>
      </c>
      <c r="B15898">
        <v>1857</v>
      </c>
      <c r="C15898" s="3" t="str">
        <f>HYPERLINK("http://www.uniprot.org/uniprot/K7L1G4","tr|K7L1G4|K7L1G4_SOYBN")</f>
        <v>tr|K7L1G4|K7L1G4_SOYBN</v>
      </c>
      <c r="D15898" t="s">
        <v>117</v>
      </c>
      <c r="E15898">
        <v>76.42</v>
      </c>
      <c r="F15898">
        <v>649</v>
      </c>
      <c r="G15898">
        <v>153</v>
      </c>
      <c r="H15898">
        <v>31</v>
      </c>
      <c r="I15898">
        <v>1</v>
      </c>
      <c r="J15898">
        <v>1854</v>
      </c>
      <c r="K15898">
        <v>1</v>
      </c>
      <c r="L15898">
        <v>1</v>
      </c>
      <c r="M15898">
        <v>642</v>
      </c>
      <c r="N15898" t="s">
        <v>18</v>
      </c>
      <c r="O15898">
        <v>0</v>
      </c>
      <c r="P15898">
        <v>2368</v>
      </c>
    </row>
    <row r="15899" spans="1:16" x14ac:dyDescent="0.25">
      <c r="A15899" t="s">
        <v>23602</v>
      </c>
      <c r="B15899">
        <v>2154</v>
      </c>
      <c r="C15899" s="3" t="str">
        <f>HYPERLINK("http://www.uniprot.org/uniprot/G7I515","tr|G7I515|G7I515_MEDTR")</f>
        <v>tr|G7I515|G7I515_MEDTR</v>
      </c>
      <c r="D15899" t="s">
        <v>23603</v>
      </c>
      <c r="E15899">
        <v>90.26</v>
      </c>
      <c r="F15899">
        <v>688</v>
      </c>
      <c r="G15899">
        <v>67</v>
      </c>
      <c r="H15899">
        <v>0</v>
      </c>
      <c r="I15899">
        <v>88</v>
      </c>
      <c r="J15899">
        <v>2151</v>
      </c>
      <c r="K15899">
        <v>1</v>
      </c>
      <c r="L15899">
        <v>35</v>
      </c>
      <c r="M15899">
        <v>722</v>
      </c>
      <c r="N15899" t="s">
        <v>18</v>
      </c>
      <c r="O15899">
        <v>0</v>
      </c>
      <c r="P15899">
        <v>3223</v>
      </c>
    </row>
    <row r="15900" spans="1:16" x14ac:dyDescent="0.25">
      <c r="A15900" t="s">
        <v>23604</v>
      </c>
      <c r="B15900">
        <v>2244</v>
      </c>
      <c r="C15900" s="3" t="str">
        <f>HYPERLINK("http://www.uniprot.org/uniprot/G7IV17","tr|G7IV17|G7IV17_MEDTR")</f>
        <v>tr|G7IV17|G7IV17_MEDTR</v>
      </c>
      <c r="D15900" t="s">
        <v>23605</v>
      </c>
      <c r="E15900">
        <v>83.51</v>
      </c>
      <c r="F15900">
        <v>746</v>
      </c>
      <c r="G15900">
        <v>123</v>
      </c>
      <c r="H15900">
        <v>1</v>
      </c>
      <c r="I15900">
        <v>4</v>
      </c>
      <c r="J15900">
        <v>2238</v>
      </c>
      <c r="K15900">
        <v>1</v>
      </c>
      <c r="L15900">
        <v>3</v>
      </c>
      <c r="M15900">
        <v>738</v>
      </c>
      <c r="N15900" t="s">
        <v>18</v>
      </c>
      <c r="O15900">
        <v>0</v>
      </c>
      <c r="P15900">
        <v>3354</v>
      </c>
    </row>
    <row r="15901" spans="1:16" x14ac:dyDescent="0.25">
      <c r="A15901" t="s">
        <v>23606</v>
      </c>
      <c r="B15901">
        <v>3831</v>
      </c>
      <c r="C15901" s="3" t="str">
        <f>HYPERLINK("http://www.uniprot.org/uniprot/G7J534","tr|G7J534|G7J534_MEDTR")</f>
        <v>tr|G7J534|G7J534_MEDTR</v>
      </c>
      <c r="D15901" t="s">
        <v>23607</v>
      </c>
      <c r="E15901">
        <v>82.12</v>
      </c>
      <c r="F15901">
        <v>1141</v>
      </c>
      <c r="G15901">
        <v>204</v>
      </c>
      <c r="H15901">
        <v>7</v>
      </c>
      <c r="I15901">
        <v>1</v>
      </c>
      <c r="J15901">
        <v>3402</v>
      </c>
      <c r="K15901">
        <v>1</v>
      </c>
      <c r="L15901">
        <v>1</v>
      </c>
      <c r="M15901">
        <v>1117</v>
      </c>
      <c r="N15901" t="s">
        <v>18</v>
      </c>
      <c r="O15901">
        <v>0</v>
      </c>
      <c r="P15901">
        <v>4561</v>
      </c>
    </row>
    <row r="15902" spans="1:16" x14ac:dyDescent="0.25">
      <c r="A15902" t="s">
        <v>23608</v>
      </c>
      <c r="B15902">
        <v>1176</v>
      </c>
      <c r="C15902" s="3" t="str">
        <f>HYPERLINK("http://www.uniprot.org/uniprot/B7FJ14","tr|B7FJ14|B7FJ14_MEDTR")</f>
        <v>tr|B7FJ14|B7FJ14_MEDTR</v>
      </c>
      <c r="D15902" t="s">
        <v>10237</v>
      </c>
      <c r="E15902">
        <v>81.790000000000006</v>
      </c>
      <c r="F15902">
        <v>390</v>
      </c>
      <c r="G15902">
        <v>71</v>
      </c>
      <c r="H15902">
        <v>0</v>
      </c>
      <c r="I15902">
        <v>1</v>
      </c>
      <c r="J15902">
        <v>1170</v>
      </c>
      <c r="K15902">
        <v>1</v>
      </c>
      <c r="L15902">
        <v>1</v>
      </c>
      <c r="M15902">
        <v>389</v>
      </c>
      <c r="N15902" t="s">
        <v>18</v>
      </c>
      <c r="O15902" s="1">
        <v>1.6711000000000002E-176</v>
      </c>
      <c r="P15902">
        <v>1610</v>
      </c>
    </row>
    <row r="15903" spans="1:16" x14ac:dyDescent="0.25">
      <c r="A15903" t="s">
        <v>23609</v>
      </c>
      <c r="B15903">
        <v>3168</v>
      </c>
      <c r="C15903" s="3" t="str">
        <f>HYPERLINK("http://www.uniprot.org/uniprot/K7KW48","tr|K7KW48|K7KW48_SOYBN")</f>
        <v>tr|K7KW48|K7KW48_SOYBN</v>
      </c>
      <c r="D15903" t="s">
        <v>28</v>
      </c>
      <c r="E15903">
        <v>81</v>
      </c>
      <c r="F15903">
        <v>1032</v>
      </c>
      <c r="G15903">
        <v>196</v>
      </c>
      <c r="H15903">
        <v>23</v>
      </c>
      <c r="I15903">
        <v>1</v>
      </c>
      <c r="J15903">
        <v>3027</v>
      </c>
      <c r="K15903">
        <v>1</v>
      </c>
      <c r="L15903">
        <v>1</v>
      </c>
      <c r="M15903">
        <v>1032</v>
      </c>
      <c r="N15903" t="s">
        <v>18</v>
      </c>
      <c r="O15903">
        <v>0</v>
      </c>
      <c r="P15903">
        <v>4212</v>
      </c>
    </row>
    <row r="15904" spans="1:16" x14ac:dyDescent="0.25">
      <c r="A15904" t="s">
        <v>23610</v>
      </c>
      <c r="B15904">
        <v>1296</v>
      </c>
      <c r="C15904" s="3" t="str">
        <f>HYPERLINK("http://www.uniprot.org/uniprot/K7LRZ2","tr|K7LRZ2|K7LRZ2_SOYBN")</f>
        <v>tr|K7LRZ2|K7LRZ2_SOYBN</v>
      </c>
      <c r="D15904" t="s">
        <v>28</v>
      </c>
      <c r="E15904">
        <v>55.63</v>
      </c>
      <c r="F15904">
        <v>444</v>
      </c>
      <c r="G15904">
        <v>197</v>
      </c>
      <c r="H15904">
        <v>13</v>
      </c>
      <c r="I15904">
        <v>1</v>
      </c>
      <c r="J15904">
        <v>1293</v>
      </c>
      <c r="K15904">
        <v>1</v>
      </c>
      <c r="L15904">
        <v>1</v>
      </c>
      <c r="M15904">
        <v>426</v>
      </c>
      <c r="N15904" t="s">
        <v>18</v>
      </c>
      <c r="O15904" s="1">
        <v>2.0764400000000001E-114</v>
      </c>
      <c r="P15904">
        <v>1075</v>
      </c>
    </row>
    <row r="15905" spans="1:16" x14ac:dyDescent="0.25">
      <c r="A15905" t="s">
        <v>23611</v>
      </c>
      <c r="B15905">
        <v>936</v>
      </c>
      <c r="C15905" s="3" t="str">
        <f>HYPERLINK("http://www.uniprot.org/uniprot/I1LJQ2","tr|I1LJQ2|I1LJQ2_SOYBN")</f>
        <v>tr|I1LJQ2|I1LJQ2_SOYBN</v>
      </c>
      <c r="D15905" t="s">
        <v>28</v>
      </c>
      <c r="E15905">
        <v>88.7</v>
      </c>
      <c r="F15905">
        <v>248</v>
      </c>
      <c r="G15905">
        <v>28</v>
      </c>
      <c r="H15905">
        <v>0</v>
      </c>
      <c r="I15905">
        <v>103</v>
      </c>
      <c r="J15905">
        <v>846</v>
      </c>
      <c r="K15905">
        <v>1</v>
      </c>
      <c r="L15905">
        <v>34</v>
      </c>
      <c r="M15905">
        <v>281</v>
      </c>
      <c r="N15905" t="s">
        <v>18</v>
      </c>
      <c r="O15905" s="1">
        <v>1.9261000000000001E-131</v>
      </c>
      <c r="P15905">
        <v>1220</v>
      </c>
    </row>
    <row r="15906" spans="1:16" x14ac:dyDescent="0.25">
      <c r="A15906" t="s">
        <v>23612</v>
      </c>
      <c r="B15906">
        <v>648</v>
      </c>
      <c r="C15906" s="3" t="str">
        <f>HYPERLINK("http://www.uniprot.org/uniprot/I3ST74","tr|I3ST74|I3ST74_LOTJA")</f>
        <v>tr|I3ST74|I3ST74_LOTJA</v>
      </c>
      <c r="D15906" t="s">
        <v>93</v>
      </c>
      <c r="E15906">
        <v>77.959999999999994</v>
      </c>
      <c r="F15906">
        <v>118</v>
      </c>
      <c r="G15906">
        <v>26</v>
      </c>
      <c r="H15906">
        <v>1</v>
      </c>
      <c r="I15906">
        <v>283</v>
      </c>
      <c r="J15906">
        <v>633</v>
      </c>
      <c r="K15906">
        <v>1</v>
      </c>
      <c r="L15906">
        <v>98</v>
      </c>
      <c r="M15906">
        <v>214</v>
      </c>
      <c r="N15906" t="s">
        <v>18</v>
      </c>
      <c r="O15906" s="1">
        <v>5.9965799999999997E-43</v>
      </c>
      <c r="P15906">
        <v>454</v>
      </c>
    </row>
    <row r="15907" spans="1:16" x14ac:dyDescent="0.25">
      <c r="A15907" t="s">
        <v>23613</v>
      </c>
      <c r="B15907">
        <v>366</v>
      </c>
      <c r="C15907" s="3" t="str">
        <f>HYPERLINK("http://www.uniprot.org/uniprot/G7JS51","tr|G7JS51|G7JS51_MEDTR")</f>
        <v>tr|G7JS51|G7JS51_MEDTR</v>
      </c>
      <c r="D15907" t="s">
        <v>23614</v>
      </c>
      <c r="E15907">
        <v>96.72</v>
      </c>
      <c r="F15907">
        <v>122</v>
      </c>
      <c r="G15907">
        <v>4</v>
      </c>
      <c r="H15907">
        <v>1</v>
      </c>
      <c r="I15907">
        <v>1</v>
      </c>
      <c r="J15907">
        <v>363</v>
      </c>
      <c r="K15907">
        <v>1</v>
      </c>
      <c r="L15907">
        <v>1</v>
      </c>
      <c r="M15907">
        <v>122</v>
      </c>
      <c r="N15907" t="s">
        <v>18</v>
      </c>
      <c r="O15907" s="1">
        <v>9.0762199999999999E-60</v>
      </c>
      <c r="P15907">
        <v>597</v>
      </c>
    </row>
    <row r="15908" spans="1:16" x14ac:dyDescent="0.25">
      <c r="A15908" t="s">
        <v>23615</v>
      </c>
      <c r="B15908">
        <v>732</v>
      </c>
      <c r="C15908" s="3" t="str">
        <f>HYPERLINK("http://www.uniprot.org/uniprot/I1N457","tr|I1N457|I1N457_SOYBN")</f>
        <v>tr|I1N457|I1N457_SOYBN</v>
      </c>
      <c r="D15908" t="s">
        <v>28</v>
      </c>
      <c r="E15908">
        <v>42.98</v>
      </c>
      <c r="F15908">
        <v>114</v>
      </c>
      <c r="G15908">
        <v>65</v>
      </c>
      <c r="H15908">
        <v>0</v>
      </c>
      <c r="I15908">
        <v>295</v>
      </c>
      <c r="J15908">
        <v>636</v>
      </c>
      <c r="K15908">
        <v>1</v>
      </c>
      <c r="L15908">
        <v>71</v>
      </c>
      <c r="M15908">
        <v>178</v>
      </c>
      <c r="N15908" t="s">
        <v>18</v>
      </c>
      <c r="O15908" s="1">
        <v>5.3750499999999996E-15</v>
      </c>
      <c r="P15908">
        <v>214</v>
      </c>
    </row>
    <row r="15909" spans="1:16" x14ac:dyDescent="0.25">
      <c r="A15909" t="s">
        <v>23616</v>
      </c>
      <c r="B15909">
        <v>1086</v>
      </c>
      <c r="C15909" s="3" t="str">
        <f>HYPERLINK("http://www.uniprot.org/uniprot/G7IH01","tr|G7IH01|G7IH01_MEDTR")</f>
        <v>tr|G7IH01|G7IH01_MEDTR</v>
      </c>
      <c r="D15909" t="s">
        <v>59</v>
      </c>
      <c r="E15909">
        <v>28.51</v>
      </c>
      <c r="F15909">
        <v>242</v>
      </c>
      <c r="G15909">
        <v>173</v>
      </c>
      <c r="H15909">
        <v>17</v>
      </c>
      <c r="I15909">
        <v>241</v>
      </c>
      <c r="J15909">
        <v>915</v>
      </c>
      <c r="K15909">
        <v>1</v>
      </c>
      <c r="L15909">
        <v>395</v>
      </c>
      <c r="M15909">
        <v>621</v>
      </c>
      <c r="N15909" t="s">
        <v>18</v>
      </c>
      <c r="O15909" s="1">
        <v>2.8969699999999998E-15</v>
      </c>
      <c r="P15909">
        <v>219</v>
      </c>
    </row>
    <row r="15910" spans="1:16" x14ac:dyDescent="0.25">
      <c r="A15910" t="s">
        <v>23617</v>
      </c>
      <c r="B15910">
        <v>1761</v>
      </c>
      <c r="C15910" s="3" t="str">
        <f>HYPERLINK("http://www.uniprot.org/uniprot/G7KGA5","tr|G7KGA5|G7KGA5_MEDTR")</f>
        <v>tr|G7KGA5|G7KGA5_MEDTR</v>
      </c>
      <c r="D15910" t="s">
        <v>23618</v>
      </c>
      <c r="E15910">
        <v>84.37</v>
      </c>
      <c r="F15910">
        <v>352</v>
      </c>
      <c r="G15910">
        <v>55</v>
      </c>
      <c r="H15910">
        <v>1</v>
      </c>
      <c r="I15910">
        <v>1</v>
      </c>
      <c r="J15910">
        <v>1053</v>
      </c>
      <c r="K15910">
        <v>1</v>
      </c>
      <c r="L15910">
        <v>1</v>
      </c>
      <c r="M15910">
        <v>351</v>
      </c>
      <c r="N15910" t="s">
        <v>18</v>
      </c>
      <c r="O15910" s="1">
        <v>9.0707199999999996E-162</v>
      </c>
      <c r="P15910">
        <v>1485</v>
      </c>
    </row>
    <row r="15911" spans="1:16" x14ac:dyDescent="0.25">
      <c r="A15911" t="s">
        <v>23619</v>
      </c>
      <c r="B15911">
        <v>588</v>
      </c>
      <c r="C15911" s="3" t="str">
        <f>HYPERLINK("http://www.uniprot.org/uniprot/G7K7X6","tr|G7K7X6|G7K7X6_MEDTR")</f>
        <v>tr|G7K7X6|G7K7X6_MEDTR</v>
      </c>
      <c r="D15911" t="s">
        <v>23620</v>
      </c>
      <c r="E15911">
        <v>62.62</v>
      </c>
      <c r="F15911">
        <v>206</v>
      </c>
      <c r="G15911">
        <v>77</v>
      </c>
      <c r="H15911">
        <v>13</v>
      </c>
      <c r="I15911">
        <v>4</v>
      </c>
      <c r="J15911">
        <v>582</v>
      </c>
      <c r="K15911">
        <v>1</v>
      </c>
      <c r="L15911">
        <v>10</v>
      </c>
      <c r="M15911">
        <v>193</v>
      </c>
      <c r="N15911" t="s">
        <v>18</v>
      </c>
      <c r="O15911" s="1">
        <v>1.02617E-58</v>
      </c>
      <c r="P15911">
        <v>589</v>
      </c>
    </row>
    <row r="15912" spans="1:16" x14ac:dyDescent="0.25">
      <c r="A15912" t="s">
        <v>23621</v>
      </c>
      <c r="B15912">
        <v>1851</v>
      </c>
      <c r="C15912" s="3" t="str">
        <f>HYPERLINK("http://www.uniprot.org/uniprot/I1MHP5","tr|I1MHP5|I1MHP5_SOYBN")</f>
        <v>tr|I1MHP5|I1MHP5_SOYBN</v>
      </c>
      <c r="D15912" t="s">
        <v>28</v>
      </c>
      <c r="E15912">
        <v>27.85</v>
      </c>
      <c r="F15912">
        <v>420</v>
      </c>
      <c r="G15912">
        <v>303</v>
      </c>
      <c r="H15912">
        <v>42</v>
      </c>
      <c r="I15912">
        <v>151</v>
      </c>
      <c r="J15912">
        <v>1284</v>
      </c>
      <c r="K15912">
        <v>1</v>
      </c>
      <c r="L15912">
        <v>1057</v>
      </c>
      <c r="M15912">
        <v>1470</v>
      </c>
      <c r="N15912" t="s">
        <v>18</v>
      </c>
      <c r="O15912" s="1">
        <v>2.30072E-30</v>
      </c>
      <c r="P15912">
        <v>352</v>
      </c>
    </row>
    <row r="15913" spans="1:16" x14ac:dyDescent="0.25">
      <c r="A15913" t="s">
        <v>23622</v>
      </c>
      <c r="B15913">
        <v>966</v>
      </c>
      <c r="C15913" s="3" t="str">
        <f>HYPERLINK("http://www.uniprot.org/uniprot/G7IWU9","tr|G7IWU9|G7IWU9_MEDTR")</f>
        <v>tr|G7IWU9|G7IWU9_MEDTR</v>
      </c>
      <c r="D15913" t="s">
        <v>9951</v>
      </c>
      <c r="E15913">
        <v>75.349999999999994</v>
      </c>
      <c r="F15913">
        <v>353</v>
      </c>
      <c r="G15913">
        <v>87</v>
      </c>
      <c r="H15913">
        <v>33</v>
      </c>
      <c r="I15913">
        <v>4</v>
      </c>
      <c r="J15913">
        <v>963</v>
      </c>
      <c r="K15913">
        <v>1</v>
      </c>
      <c r="L15913">
        <v>21</v>
      </c>
      <c r="M15913">
        <v>373</v>
      </c>
      <c r="N15913" t="s">
        <v>18</v>
      </c>
      <c r="O15913" s="1">
        <v>2.3195100000000001E-151</v>
      </c>
      <c r="P15913">
        <v>1392</v>
      </c>
    </row>
    <row r="15914" spans="1:16" x14ac:dyDescent="0.25">
      <c r="A15914" t="s">
        <v>23623</v>
      </c>
      <c r="B15914">
        <v>255</v>
      </c>
      <c r="C15914" s="3" t="str">
        <f>HYPERLINK("http://www.uniprot.org/uniprot/Q949K8","tr|Q949K8|Q949K8_CICAR")</f>
        <v>tr|Q949K8|Q949K8_CICAR</v>
      </c>
      <c r="D15914" t="s">
        <v>55</v>
      </c>
      <c r="E15914">
        <v>73.680000000000007</v>
      </c>
      <c r="F15914">
        <v>76</v>
      </c>
      <c r="G15914">
        <v>20</v>
      </c>
      <c r="H15914">
        <v>0</v>
      </c>
      <c r="I15914">
        <v>1</v>
      </c>
      <c r="J15914">
        <v>228</v>
      </c>
      <c r="K15914">
        <v>1</v>
      </c>
      <c r="L15914">
        <v>22</v>
      </c>
      <c r="M15914">
        <v>97</v>
      </c>
      <c r="N15914" t="s">
        <v>18</v>
      </c>
      <c r="O15914" s="1">
        <v>2.3554899999999999E-23</v>
      </c>
      <c r="P15914">
        <v>283</v>
      </c>
    </row>
    <row r="15915" spans="1:16" x14ac:dyDescent="0.25">
      <c r="A15915" t="s">
        <v>23624</v>
      </c>
      <c r="B15915">
        <v>678</v>
      </c>
      <c r="C15915" s="3" t="str">
        <f>HYPERLINK("http://www.uniprot.org/uniprot/K7MNX2","tr|K7MNX2|K7MNX2_SOYBN")</f>
        <v>tr|K7MNX2|K7MNX2_SOYBN</v>
      </c>
      <c r="D15915" t="s">
        <v>28</v>
      </c>
      <c r="E15915">
        <v>23.11</v>
      </c>
      <c r="F15915">
        <v>186</v>
      </c>
      <c r="G15915">
        <v>143</v>
      </c>
      <c r="H15915">
        <v>1</v>
      </c>
      <c r="I15915">
        <v>115</v>
      </c>
      <c r="J15915">
        <v>669</v>
      </c>
      <c r="K15915">
        <v>1</v>
      </c>
      <c r="L15915">
        <v>277</v>
      </c>
      <c r="M15915">
        <v>456</v>
      </c>
      <c r="N15915" t="s">
        <v>18</v>
      </c>
      <c r="O15915" s="1">
        <v>2.2032E-9</v>
      </c>
      <c r="P15915">
        <v>165</v>
      </c>
    </row>
    <row r="15916" spans="1:16" x14ac:dyDescent="0.25">
      <c r="A15916" t="s">
        <v>23625</v>
      </c>
      <c r="B15916">
        <v>945</v>
      </c>
      <c r="C15916" s="3" t="str">
        <f>HYPERLINK("http://www.uniprot.org/uniprot/G7KBC1","tr|G7KBC1|G7KBC1_MEDTR")</f>
        <v>tr|G7KBC1|G7KBC1_MEDTR</v>
      </c>
      <c r="D15916" t="s">
        <v>23626</v>
      </c>
      <c r="E15916">
        <v>88.29</v>
      </c>
      <c r="F15916">
        <v>316</v>
      </c>
      <c r="G15916">
        <v>37</v>
      </c>
      <c r="H15916">
        <v>2</v>
      </c>
      <c r="I15916">
        <v>1</v>
      </c>
      <c r="J15916">
        <v>942</v>
      </c>
      <c r="K15916">
        <v>1</v>
      </c>
      <c r="L15916">
        <v>1</v>
      </c>
      <c r="M15916">
        <v>316</v>
      </c>
      <c r="N15916" t="s">
        <v>18</v>
      </c>
      <c r="O15916" s="1">
        <v>6.0527599999999998E-157</v>
      </c>
      <c r="P15916">
        <v>1440</v>
      </c>
    </row>
    <row r="15917" spans="1:16" x14ac:dyDescent="0.25">
      <c r="A15917" t="s">
        <v>23627</v>
      </c>
      <c r="B15917">
        <v>654</v>
      </c>
      <c r="C15917" s="3" t="str">
        <f>HYPERLINK("http://www.uniprot.org/uniprot/I1JGF8","tr|I1JGF8|I1JGF8_SOYBN")</f>
        <v>tr|I1JGF8|I1JGF8_SOYBN</v>
      </c>
      <c r="D15917" t="s">
        <v>28</v>
      </c>
      <c r="E15917">
        <v>36.590000000000003</v>
      </c>
      <c r="F15917">
        <v>194</v>
      </c>
      <c r="G15917">
        <v>123</v>
      </c>
      <c r="H15917">
        <v>8</v>
      </c>
      <c r="I15917">
        <v>25</v>
      </c>
      <c r="J15917">
        <v>582</v>
      </c>
      <c r="K15917">
        <v>1</v>
      </c>
      <c r="L15917">
        <v>324</v>
      </c>
      <c r="M15917">
        <v>504</v>
      </c>
      <c r="N15917" t="s">
        <v>18</v>
      </c>
      <c r="O15917" s="1">
        <v>8.6476999999999993E-21</v>
      </c>
      <c r="P15917">
        <v>263</v>
      </c>
    </row>
    <row r="15918" spans="1:16" x14ac:dyDescent="0.25">
      <c r="A15918" t="s">
        <v>23628</v>
      </c>
      <c r="B15918">
        <v>1218</v>
      </c>
      <c r="C15918" s="3" t="str">
        <f>HYPERLINK("http://www.uniprot.org/uniprot/G7IMM5","tr|G7IMM5|G7IMM5_MEDTR")</f>
        <v>tr|G7IMM5|G7IMM5_MEDTR</v>
      </c>
      <c r="D15918" t="s">
        <v>23522</v>
      </c>
      <c r="E15918">
        <v>74.930000000000007</v>
      </c>
      <c r="F15918">
        <v>407</v>
      </c>
      <c r="G15918">
        <v>102</v>
      </c>
      <c r="H15918">
        <v>3</v>
      </c>
      <c r="I15918">
        <v>1</v>
      </c>
      <c r="J15918">
        <v>1212</v>
      </c>
      <c r="K15918">
        <v>1</v>
      </c>
      <c r="L15918">
        <v>135</v>
      </c>
      <c r="M15918">
        <v>541</v>
      </c>
      <c r="N15918" t="s">
        <v>18</v>
      </c>
      <c r="O15918" s="1">
        <v>8.6827000000000005E-176</v>
      </c>
      <c r="P15918">
        <v>1604</v>
      </c>
    </row>
    <row r="15919" spans="1:16" x14ac:dyDescent="0.25">
      <c r="A15919" t="s">
        <v>23629</v>
      </c>
      <c r="B15919">
        <v>1740</v>
      </c>
      <c r="C15919" s="3" t="str">
        <f>HYPERLINK("http://www.uniprot.org/uniprot/G7I2F3","tr|G7I2F3|G7I2F3_MEDTR")</f>
        <v>tr|G7I2F3|G7I2F3_MEDTR</v>
      </c>
      <c r="D15919" t="s">
        <v>257</v>
      </c>
      <c r="E15919">
        <v>31.9</v>
      </c>
      <c r="F15919">
        <v>420</v>
      </c>
      <c r="G15919">
        <v>286</v>
      </c>
      <c r="H15919">
        <v>21</v>
      </c>
      <c r="I15919">
        <v>541</v>
      </c>
      <c r="J15919">
        <v>1737</v>
      </c>
      <c r="K15919">
        <v>1</v>
      </c>
      <c r="L15919">
        <v>39</v>
      </c>
      <c r="M15919">
        <v>401</v>
      </c>
      <c r="N15919" t="s">
        <v>18</v>
      </c>
      <c r="O15919" s="1">
        <v>2.60425E-36</v>
      </c>
      <c r="P15919">
        <v>403</v>
      </c>
    </row>
    <row r="15920" spans="1:16" x14ac:dyDescent="0.25">
      <c r="A15920" t="s">
        <v>23630</v>
      </c>
      <c r="B15920">
        <v>1824</v>
      </c>
      <c r="C15920" s="3" t="str">
        <f>HYPERLINK("http://www.uniprot.org/uniprot/K7KAW5","tr|K7KAW5|K7KAW5_SOYBN")</f>
        <v>tr|K7KAW5|K7KAW5_SOYBN</v>
      </c>
      <c r="D15920" t="s">
        <v>28</v>
      </c>
      <c r="E15920">
        <v>63.18</v>
      </c>
      <c r="F15920">
        <v>622</v>
      </c>
      <c r="G15920">
        <v>229</v>
      </c>
      <c r="H15920">
        <v>15</v>
      </c>
      <c r="I15920">
        <v>1</v>
      </c>
      <c r="J15920">
        <v>1821</v>
      </c>
      <c r="K15920">
        <v>1</v>
      </c>
      <c r="L15920">
        <v>1</v>
      </c>
      <c r="M15920">
        <v>609</v>
      </c>
      <c r="N15920" t="s">
        <v>18</v>
      </c>
      <c r="O15920">
        <v>0</v>
      </c>
      <c r="P15920">
        <v>1845</v>
      </c>
    </row>
    <row r="15921" spans="1:16" x14ac:dyDescent="0.25">
      <c r="A15921" t="s">
        <v>23631</v>
      </c>
      <c r="B15921">
        <v>1176</v>
      </c>
      <c r="C15921" s="3" t="str">
        <f>HYPERLINK("http://www.uniprot.org/uniprot/G7KH34","tr|G7KH34|G7KH34_MEDTR")</f>
        <v>tr|G7KH34|G7KH34_MEDTR</v>
      </c>
      <c r="D15921" t="s">
        <v>23632</v>
      </c>
      <c r="E15921">
        <v>86.95</v>
      </c>
      <c r="F15921">
        <v>391</v>
      </c>
      <c r="G15921">
        <v>51</v>
      </c>
      <c r="H15921">
        <v>0</v>
      </c>
      <c r="I15921">
        <v>1</v>
      </c>
      <c r="J15921">
        <v>1173</v>
      </c>
      <c r="K15921">
        <v>1</v>
      </c>
      <c r="L15921">
        <v>1</v>
      </c>
      <c r="M15921">
        <v>391</v>
      </c>
      <c r="N15921" t="s">
        <v>18</v>
      </c>
      <c r="O15921">
        <v>0</v>
      </c>
      <c r="P15921">
        <v>1714</v>
      </c>
    </row>
    <row r="15922" spans="1:16" x14ac:dyDescent="0.25">
      <c r="A15922" t="s">
        <v>23633</v>
      </c>
      <c r="B15922">
        <v>1182</v>
      </c>
      <c r="C15922" s="3" t="str">
        <f>HYPERLINK("http://www.uniprot.org/uniprot/G7KUJ1","tr|G7KUJ1|G7KUJ1_MEDTR")</f>
        <v>tr|G7KUJ1|G7KUJ1_MEDTR</v>
      </c>
      <c r="D15922" t="s">
        <v>23634</v>
      </c>
      <c r="E15922">
        <v>94.67</v>
      </c>
      <c r="F15922">
        <v>394</v>
      </c>
      <c r="G15922">
        <v>21</v>
      </c>
      <c r="H15922">
        <v>1</v>
      </c>
      <c r="I15922">
        <v>1</v>
      </c>
      <c r="J15922">
        <v>1179</v>
      </c>
      <c r="K15922">
        <v>1</v>
      </c>
      <c r="L15922">
        <v>1</v>
      </c>
      <c r="M15922">
        <v>394</v>
      </c>
      <c r="N15922" t="s">
        <v>18</v>
      </c>
      <c r="O15922">
        <v>0</v>
      </c>
      <c r="P15922">
        <v>1954</v>
      </c>
    </row>
    <row r="15923" spans="1:16" x14ac:dyDescent="0.25">
      <c r="A15923" t="s">
        <v>23635</v>
      </c>
      <c r="B15923">
        <v>288</v>
      </c>
      <c r="C15923" s="3" t="str">
        <f>HYPERLINK("http://www.uniprot.org/uniprot/A2Q4B1","tr|A2Q4B1|A2Q4B1_MEDTR")</f>
        <v>tr|A2Q4B1|A2Q4B1_MEDTR</v>
      </c>
      <c r="D15923" t="s">
        <v>23636</v>
      </c>
      <c r="E15923">
        <v>67.53</v>
      </c>
      <c r="F15923">
        <v>77</v>
      </c>
      <c r="G15923">
        <v>25</v>
      </c>
      <c r="H15923">
        <v>0</v>
      </c>
      <c r="I15923">
        <v>55</v>
      </c>
      <c r="J15923">
        <v>285</v>
      </c>
      <c r="K15923">
        <v>1</v>
      </c>
      <c r="L15923">
        <v>19</v>
      </c>
      <c r="M15923">
        <v>95</v>
      </c>
      <c r="N15923" t="s">
        <v>18</v>
      </c>
      <c r="O15923" s="1">
        <v>8.3282300000000001E-21</v>
      </c>
      <c r="P15923">
        <v>261</v>
      </c>
    </row>
    <row r="15924" spans="1:16" x14ac:dyDescent="0.25">
      <c r="A15924" t="s">
        <v>23637</v>
      </c>
      <c r="B15924">
        <v>2193</v>
      </c>
      <c r="C15924" s="3" t="str">
        <f>HYPERLINK("http://www.uniprot.org/uniprot/A5BE46","tr|A5BE46|A5BE46_VITVI")</f>
        <v>tr|A5BE46|A5BE46_VITVI</v>
      </c>
      <c r="D15924" t="s">
        <v>462</v>
      </c>
      <c r="E15924">
        <v>79.069999999999993</v>
      </c>
      <c r="F15924">
        <v>736</v>
      </c>
      <c r="G15924">
        <v>154</v>
      </c>
      <c r="H15924">
        <v>7</v>
      </c>
      <c r="I15924">
        <v>1</v>
      </c>
      <c r="J15924">
        <v>2187</v>
      </c>
      <c r="K15924">
        <v>1</v>
      </c>
      <c r="L15924">
        <v>618</v>
      </c>
      <c r="M15924">
        <v>1353</v>
      </c>
      <c r="N15924" t="s">
        <v>18</v>
      </c>
      <c r="O15924">
        <v>0</v>
      </c>
      <c r="P15924">
        <v>3117</v>
      </c>
    </row>
    <row r="15925" spans="1:16" x14ac:dyDescent="0.25">
      <c r="A15925" t="s">
        <v>23638</v>
      </c>
      <c r="B15925">
        <v>3357</v>
      </c>
      <c r="C15925" s="3" t="str">
        <f>HYPERLINK("http://www.uniprot.org/uniprot/I1LDI2","tr|I1LDI2|I1LDI2_SOYBN")</f>
        <v>tr|I1LDI2|I1LDI2_SOYBN</v>
      </c>
      <c r="D15925" t="s">
        <v>71</v>
      </c>
      <c r="E15925">
        <v>78.430000000000007</v>
      </c>
      <c r="F15925">
        <v>1122</v>
      </c>
      <c r="G15925">
        <v>242</v>
      </c>
      <c r="H15925">
        <v>4</v>
      </c>
      <c r="I15925">
        <v>1</v>
      </c>
      <c r="J15925">
        <v>3354</v>
      </c>
      <c r="K15925">
        <v>1</v>
      </c>
      <c r="L15925">
        <v>1</v>
      </c>
      <c r="M15925">
        <v>1120</v>
      </c>
      <c r="N15925" t="s">
        <v>18</v>
      </c>
      <c r="O15925">
        <v>0</v>
      </c>
      <c r="P15925">
        <v>4507</v>
      </c>
    </row>
    <row r="15926" spans="1:16" x14ac:dyDescent="0.25">
      <c r="A15926" t="s">
        <v>23639</v>
      </c>
      <c r="B15926">
        <v>1050</v>
      </c>
      <c r="C15926" s="3" t="str">
        <f>HYPERLINK("http://www.uniprot.org/uniprot/G7I516","tr|G7I516|G7I516_MEDTR")</f>
        <v>tr|G7I516|G7I516_MEDTR</v>
      </c>
      <c r="D15926" t="s">
        <v>23640</v>
      </c>
      <c r="E15926">
        <v>78.38</v>
      </c>
      <c r="F15926">
        <v>347</v>
      </c>
      <c r="G15926">
        <v>75</v>
      </c>
      <c r="H15926">
        <v>8</v>
      </c>
      <c r="I15926">
        <v>1</v>
      </c>
      <c r="J15926">
        <v>1017</v>
      </c>
      <c r="K15926">
        <v>1</v>
      </c>
      <c r="L15926">
        <v>102</v>
      </c>
      <c r="M15926">
        <v>441</v>
      </c>
      <c r="N15926" t="s">
        <v>18</v>
      </c>
      <c r="O15926" s="1">
        <v>3.3544699999999998E-154</v>
      </c>
      <c r="P15926">
        <v>1417</v>
      </c>
    </row>
    <row r="15927" spans="1:16" x14ac:dyDescent="0.25">
      <c r="A15927" t="s">
        <v>23641</v>
      </c>
      <c r="B15927">
        <v>2085</v>
      </c>
      <c r="C15927" s="3" t="str">
        <f>HYPERLINK("http://www.uniprot.org/uniprot/G7J535","tr|G7J535|G7J535_MEDTR")</f>
        <v>tr|G7J535|G7J535_MEDTR</v>
      </c>
      <c r="D15927" t="s">
        <v>23642</v>
      </c>
      <c r="E15927">
        <v>81.12</v>
      </c>
      <c r="F15927">
        <v>710</v>
      </c>
      <c r="G15927">
        <v>134</v>
      </c>
      <c r="H15927">
        <v>16</v>
      </c>
      <c r="I15927">
        <v>1</v>
      </c>
      <c r="J15927">
        <v>2082</v>
      </c>
      <c r="K15927">
        <v>1</v>
      </c>
      <c r="L15927">
        <v>12</v>
      </c>
      <c r="M15927">
        <v>716</v>
      </c>
      <c r="N15927" t="s">
        <v>18</v>
      </c>
      <c r="O15927">
        <v>0</v>
      </c>
      <c r="P15927">
        <v>2881</v>
      </c>
    </row>
    <row r="15928" spans="1:16" x14ac:dyDescent="0.25">
      <c r="A15928" t="s">
        <v>23643</v>
      </c>
      <c r="B15928">
        <v>1842</v>
      </c>
      <c r="C15928" s="3" t="str">
        <f>HYPERLINK("http://www.uniprot.org/uniprot/K7KHM0","tr|K7KHM0|K7KHM0_SOYBN")</f>
        <v>tr|K7KHM0|K7KHM0_SOYBN</v>
      </c>
      <c r="D15928" t="s">
        <v>28</v>
      </c>
      <c r="E15928">
        <v>59.03</v>
      </c>
      <c r="F15928">
        <v>664</v>
      </c>
      <c r="G15928">
        <v>272</v>
      </c>
      <c r="H15928">
        <v>62</v>
      </c>
      <c r="I15928">
        <v>1</v>
      </c>
      <c r="J15928">
        <v>1806</v>
      </c>
      <c r="K15928">
        <v>1</v>
      </c>
      <c r="L15928">
        <v>1</v>
      </c>
      <c r="M15928">
        <v>638</v>
      </c>
      <c r="N15928" t="s">
        <v>18</v>
      </c>
      <c r="O15928">
        <v>0</v>
      </c>
      <c r="P15928">
        <v>1715</v>
      </c>
    </row>
    <row r="15929" spans="1:16" x14ac:dyDescent="0.25">
      <c r="A15929" t="s">
        <v>23644</v>
      </c>
      <c r="B15929">
        <v>1449</v>
      </c>
      <c r="C15929" s="3" t="str">
        <f>HYPERLINK("http://www.uniprot.org/uniprot/K7MQC2","tr|K7MQC2|K7MQC2_SOYBN")</f>
        <v>tr|K7MQC2|K7MQC2_SOYBN</v>
      </c>
      <c r="D15929" t="s">
        <v>28</v>
      </c>
      <c r="E15929">
        <v>74.48</v>
      </c>
      <c r="F15929">
        <v>482</v>
      </c>
      <c r="G15929">
        <v>123</v>
      </c>
      <c r="H15929">
        <v>1</v>
      </c>
      <c r="I15929">
        <v>1</v>
      </c>
      <c r="J15929">
        <v>1443</v>
      </c>
      <c r="K15929">
        <v>1</v>
      </c>
      <c r="L15929">
        <v>50</v>
      </c>
      <c r="M15929">
        <v>522</v>
      </c>
      <c r="N15929" t="s">
        <v>18</v>
      </c>
      <c r="O15929">
        <v>0</v>
      </c>
      <c r="P15929">
        <v>1798</v>
      </c>
    </row>
    <row r="15930" spans="1:16" x14ac:dyDescent="0.25">
      <c r="A15930" t="s">
        <v>23645</v>
      </c>
      <c r="B15930">
        <v>1413</v>
      </c>
      <c r="C15930" s="3" t="str">
        <f>HYPERLINK("http://www.uniprot.org/uniprot/I1K3M4","tr|I1K3M4|I1K3M4_SOYBN")</f>
        <v>tr|I1K3M4|I1K3M4_SOYBN</v>
      </c>
      <c r="D15930" t="s">
        <v>28</v>
      </c>
      <c r="E15930">
        <v>75.84</v>
      </c>
      <c r="F15930">
        <v>472</v>
      </c>
      <c r="G15930">
        <v>114</v>
      </c>
      <c r="H15930">
        <v>2</v>
      </c>
      <c r="I15930">
        <v>1</v>
      </c>
      <c r="J15930">
        <v>1410</v>
      </c>
      <c r="K15930">
        <v>1</v>
      </c>
      <c r="L15930">
        <v>1</v>
      </c>
      <c r="M15930">
        <v>469</v>
      </c>
      <c r="N15930" t="s">
        <v>18</v>
      </c>
      <c r="O15930">
        <v>0</v>
      </c>
      <c r="P15930">
        <v>1847</v>
      </c>
    </row>
    <row r="15931" spans="1:16" x14ac:dyDescent="0.25">
      <c r="A15931" t="s">
        <v>23646</v>
      </c>
      <c r="B15931">
        <v>2904</v>
      </c>
      <c r="C15931" s="3" t="str">
        <f>HYPERLINK("http://www.uniprot.org/uniprot/I1LJQ5","tr|I1LJQ5|I1LJQ5_SOYBN")</f>
        <v>tr|I1LJQ5|I1LJQ5_SOYBN</v>
      </c>
      <c r="D15931" t="s">
        <v>28</v>
      </c>
      <c r="E15931">
        <v>79.63</v>
      </c>
      <c r="F15931">
        <v>987</v>
      </c>
      <c r="G15931">
        <v>201</v>
      </c>
      <c r="H15931">
        <v>20</v>
      </c>
      <c r="I15931">
        <v>1</v>
      </c>
      <c r="J15931">
        <v>2901</v>
      </c>
      <c r="K15931">
        <v>1</v>
      </c>
      <c r="L15931">
        <v>1</v>
      </c>
      <c r="M15931">
        <v>986</v>
      </c>
      <c r="N15931" t="s">
        <v>18</v>
      </c>
      <c r="O15931">
        <v>0</v>
      </c>
      <c r="P15931">
        <v>3892</v>
      </c>
    </row>
    <row r="15932" spans="1:16" x14ac:dyDescent="0.25">
      <c r="A15932" t="s">
        <v>23647</v>
      </c>
      <c r="B15932">
        <v>1833</v>
      </c>
      <c r="C15932" s="3" t="str">
        <f>HYPERLINK("http://www.uniprot.org/uniprot/E0UH74","tr|E0UH74|E0UH74_CYAP2")</f>
        <v>tr|E0UH74|E0UH74_CYAP2</v>
      </c>
      <c r="D15932" t="s">
        <v>16154</v>
      </c>
      <c r="E15932">
        <v>21.53</v>
      </c>
      <c r="F15932">
        <v>483</v>
      </c>
      <c r="G15932">
        <v>379</v>
      </c>
      <c r="H15932">
        <v>7</v>
      </c>
      <c r="I15932">
        <v>400</v>
      </c>
      <c r="J15932">
        <v>1827</v>
      </c>
      <c r="K15932">
        <v>1</v>
      </c>
      <c r="L15932">
        <v>124</v>
      </c>
      <c r="M15932">
        <v>606</v>
      </c>
      <c r="N15932" t="s">
        <v>18</v>
      </c>
      <c r="O15932" s="1">
        <v>1.4290999999999999E-16</v>
      </c>
      <c r="P15932">
        <v>233</v>
      </c>
    </row>
    <row r="15933" spans="1:16" x14ac:dyDescent="0.25">
      <c r="A15933" t="s">
        <v>23648</v>
      </c>
      <c r="B15933">
        <v>396</v>
      </c>
      <c r="C15933" s="3" t="str">
        <f>HYPERLINK("http://www.uniprot.org/uniprot/I1MS44","tr|I1MS44|I1MS44_SOYBN")</f>
        <v>tr|I1MS44|I1MS44_SOYBN</v>
      </c>
      <c r="D15933" t="s">
        <v>71</v>
      </c>
      <c r="E15933">
        <v>79.69</v>
      </c>
      <c r="F15933">
        <v>133</v>
      </c>
      <c r="G15933">
        <v>27</v>
      </c>
      <c r="H15933">
        <v>2</v>
      </c>
      <c r="I15933">
        <v>1</v>
      </c>
      <c r="J15933">
        <v>393</v>
      </c>
      <c r="K15933">
        <v>1</v>
      </c>
      <c r="L15933">
        <v>28</v>
      </c>
      <c r="M15933">
        <v>157</v>
      </c>
      <c r="N15933" t="s">
        <v>18</v>
      </c>
      <c r="O15933" s="1">
        <v>6.8794499999999994E-55</v>
      </c>
      <c r="P15933">
        <v>555</v>
      </c>
    </row>
    <row r="15934" spans="1:16" x14ac:dyDescent="0.25">
      <c r="A15934" t="s">
        <v>23649</v>
      </c>
      <c r="B15934">
        <v>636</v>
      </c>
      <c r="C15934" s="3" t="str">
        <f>HYPERLINK("http://www.uniprot.org/uniprot/G8A2U0","tr|G8A2U0|G8A2U0_MEDTR")</f>
        <v>tr|G8A2U0|G8A2U0_MEDTR</v>
      </c>
      <c r="D15934" t="s">
        <v>23650</v>
      </c>
      <c r="E15934">
        <v>69.72</v>
      </c>
      <c r="F15934">
        <v>218</v>
      </c>
      <c r="G15934">
        <v>66</v>
      </c>
      <c r="H15934">
        <v>7</v>
      </c>
      <c r="I15934">
        <v>1</v>
      </c>
      <c r="J15934">
        <v>633</v>
      </c>
      <c r="K15934">
        <v>1</v>
      </c>
      <c r="L15934">
        <v>1</v>
      </c>
      <c r="M15934">
        <v>218</v>
      </c>
      <c r="N15934" t="s">
        <v>18</v>
      </c>
      <c r="O15934" s="1">
        <v>5.3588099999999999E-81</v>
      </c>
      <c r="P15934">
        <v>782</v>
      </c>
    </row>
    <row r="15935" spans="1:16" x14ac:dyDescent="0.25">
      <c r="A15935" t="s">
        <v>23651</v>
      </c>
      <c r="B15935">
        <v>2091</v>
      </c>
      <c r="C15935" s="3" t="str">
        <f>HYPERLINK("http://www.uniprot.org/uniprot/I1J8Q7","tr|I1J8Q7|I1J8Q7_SOYBN")</f>
        <v>tr|I1J8Q7|I1J8Q7_SOYBN</v>
      </c>
      <c r="D15935" t="s">
        <v>28</v>
      </c>
      <c r="E15935">
        <v>90.1</v>
      </c>
      <c r="F15935">
        <v>697</v>
      </c>
      <c r="G15935">
        <v>69</v>
      </c>
      <c r="H15935">
        <v>1</v>
      </c>
      <c r="I15935">
        <v>1</v>
      </c>
      <c r="J15935">
        <v>2088</v>
      </c>
      <c r="K15935">
        <v>1</v>
      </c>
      <c r="L15935">
        <v>1</v>
      </c>
      <c r="M15935">
        <v>697</v>
      </c>
      <c r="N15935" t="s">
        <v>18</v>
      </c>
      <c r="O15935">
        <v>0</v>
      </c>
      <c r="P15935">
        <v>3368</v>
      </c>
    </row>
    <row r="15936" spans="1:16" x14ac:dyDescent="0.25">
      <c r="A15936" t="s">
        <v>23652</v>
      </c>
      <c r="B15936">
        <v>339</v>
      </c>
      <c r="C15936" s="3" t="str">
        <f>HYPERLINK("http://www.uniprot.org/uniprot/G7K7W9","tr|G7K7W9|G7K7W9_MEDTR")</f>
        <v>tr|G7K7W9|G7K7W9_MEDTR</v>
      </c>
      <c r="D15936" t="s">
        <v>23653</v>
      </c>
      <c r="E15936">
        <v>95.53</v>
      </c>
      <c r="F15936">
        <v>112</v>
      </c>
      <c r="G15936">
        <v>5</v>
      </c>
      <c r="H15936">
        <v>0</v>
      </c>
      <c r="I15936">
        <v>1</v>
      </c>
      <c r="J15936">
        <v>336</v>
      </c>
      <c r="K15936">
        <v>1</v>
      </c>
      <c r="L15936">
        <v>1</v>
      </c>
      <c r="M15936">
        <v>112</v>
      </c>
      <c r="N15936" t="s">
        <v>18</v>
      </c>
      <c r="O15936" s="1">
        <v>4.2342E-57</v>
      </c>
      <c r="P15936">
        <v>574</v>
      </c>
    </row>
    <row r="15937" spans="1:16" x14ac:dyDescent="0.25">
      <c r="A15937" t="s">
        <v>23654</v>
      </c>
      <c r="B15937">
        <v>1851</v>
      </c>
      <c r="C15937" s="3" t="str">
        <f>HYPERLINK("http://www.uniprot.org/uniprot/I1MHP5","tr|I1MHP5|I1MHP5_SOYBN")</f>
        <v>tr|I1MHP5|I1MHP5_SOYBN</v>
      </c>
      <c r="D15937" t="s">
        <v>28</v>
      </c>
      <c r="E15937">
        <v>27.85</v>
      </c>
      <c r="F15937">
        <v>420</v>
      </c>
      <c r="G15937">
        <v>303</v>
      </c>
      <c r="H15937">
        <v>42</v>
      </c>
      <c r="I15937">
        <v>151</v>
      </c>
      <c r="J15937">
        <v>1284</v>
      </c>
      <c r="K15937">
        <v>1</v>
      </c>
      <c r="L15937">
        <v>1057</v>
      </c>
      <c r="M15937">
        <v>1470</v>
      </c>
      <c r="N15937" t="s">
        <v>18</v>
      </c>
      <c r="O15937" s="1">
        <v>2.30072E-30</v>
      </c>
      <c r="P15937">
        <v>352</v>
      </c>
    </row>
    <row r="15938" spans="1:16" x14ac:dyDescent="0.25">
      <c r="A15938" t="s">
        <v>23655</v>
      </c>
      <c r="B15938">
        <v>1740</v>
      </c>
      <c r="C15938" s="3" t="str">
        <f>HYPERLINK("http://www.uniprot.org/uniprot/G7JUV8","tr|G7JUV8|G7JUV8_MEDTR")</f>
        <v>tr|G7JUV8|G7JUV8_MEDTR</v>
      </c>
      <c r="D15938" t="s">
        <v>22247</v>
      </c>
      <c r="E15938">
        <v>65.819999999999993</v>
      </c>
      <c r="F15938">
        <v>199</v>
      </c>
      <c r="G15938">
        <v>68</v>
      </c>
      <c r="H15938">
        <v>49</v>
      </c>
      <c r="I15938">
        <v>1</v>
      </c>
      <c r="J15938">
        <v>450</v>
      </c>
      <c r="K15938">
        <v>1</v>
      </c>
      <c r="L15938">
        <v>102</v>
      </c>
      <c r="M15938">
        <v>300</v>
      </c>
      <c r="N15938" t="s">
        <v>18</v>
      </c>
      <c r="O15938" s="1">
        <v>5.9483400000000004E-65</v>
      </c>
      <c r="P15938">
        <v>650</v>
      </c>
    </row>
    <row r="15939" spans="1:16" x14ac:dyDescent="0.25">
      <c r="A15939" t="s">
        <v>23656</v>
      </c>
      <c r="B15939">
        <v>972</v>
      </c>
      <c r="C15939" s="3" t="str">
        <f>HYPERLINK("http://www.uniprot.org/uniprot/G7K4L8","tr|G7K4L8|G7K4L8_MEDTR")</f>
        <v>tr|G7K4L8|G7K4L8_MEDTR</v>
      </c>
      <c r="D15939" t="s">
        <v>1665</v>
      </c>
      <c r="E15939">
        <v>51.3</v>
      </c>
      <c r="F15939">
        <v>230</v>
      </c>
      <c r="G15939">
        <v>112</v>
      </c>
      <c r="H15939">
        <v>4</v>
      </c>
      <c r="I15939">
        <v>1</v>
      </c>
      <c r="J15939">
        <v>678</v>
      </c>
      <c r="K15939">
        <v>1</v>
      </c>
      <c r="L15939">
        <v>29</v>
      </c>
      <c r="M15939">
        <v>258</v>
      </c>
      <c r="N15939" t="s">
        <v>18</v>
      </c>
      <c r="O15939" s="1">
        <v>1.414E-55</v>
      </c>
      <c r="P15939">
        <v>566</v>
      </c>
    </row>
    <row r="15940" spans="1:16" x14ac:dyDescent="0.25">
      <c r="A15940" t="s">
        <v>23657</v>
      </c>
      <c r="B15940">
        <v>948</v>
      </c>
      <c r="C15940" s="3" t="str">
        <f>HYPERLINK("http://www.uniprot.org/uniprot/G7KBC1","tr|G7KBC1|G7KBC1_MEDTR")</f>
        <v>tr|G7KBC1|G7KBC1_MEDTR</v>
      </c>
      <c r="D15940" t="s">
        <v>23626</v>
      </c>
      <c r="E15940">
        <v>89.07</v>
      </c>
      <c r="F15940">
        <v>293</v>
      </c>
      <c r="G15940">
        <v>32</v>
      </c>
      <c r="H15940">
        <v>1</v>
      </c>
      <c r="I15940">
        <v>70</v>
      </c>
      <c r="J15940">
        <v>945</v>
      </c>
      <c r="K15940">
        <v>1</v>
      </c>
      <c r="L15940">
        <v>25</v>
      </c>
      <c r="M15940">
        <v>316</v>
      </c>
      <c r="N15940" t="s">
        <v>18</v>
      </c>
      <c r="O15940" s="1">
        <v>1.3595000000000001E-148</v>
      </c>
      <c r="P15940">
        <v>1368</v>
      </c>
    </row>
    <row r="15941" spans="1:16" x14ac:dyDescent="0.25">
      <c r="A15941" t="s">
        <v>23658</v>
      </c>
      <c r="B15941">
        <v>396</v>
      </c>
      <c r="C15941" s="3" t="str">
        <f>HYPERLINK("http://www.uniprot.org/uniprot/I1M107","tr|I1M107|I1M107_SOYBN")</f>
        <v>tr|I1M107|I1M107_SOYBN</v>
      </c>
      <c r="D15941" t="s">
        <v>28</v>
      </c>
      <c r="E15941">
        <v>62.04</v>
      </c>
      <c r="F15941">
        <v>137</v>
      </c>
      <c r="G15941">
        <v>52</v>
      </c>
      <c r="H15941">
        <v>6</v>
      </c>
      <c r="I15941">
        <v>1</v>
      </c>
      <c r="J15941">
        <v>393</v>
      </c>
      <c r="K15941">
        <v>1</v>
      </c>
      <c r="L15941">
        <v>1</v>
      </c>
      <c r="M15941">
        <v>137</v>
      </c>
      <c r="N15941" t="s">
        <v>18</v>
      </c>
      <c r="O15941" s="1">
        <v>7.6414900000000004E-38</v>
      </c>
      <c r="P15941">
        <v>408</v>
      </c>
    </row>
    <row r="15942" spans="1:16" x14ac:dyDescent="0.25">
      <c r="A15942" t="s">
        <v>23659</v>
      </c>
      <c r="B15942">
        <v>1056</v>
      </c>
      <c r="C15942" s="3" t="str">
        <f>HYPERLINK("http://www.uniprot.org/uniprot/A5ALA4","tr|A5ALA4|A5ALA4_VITVI")</f>
        <v>tr|A5ALA4|A5ALA4_VITVI</v>
      </c>
      <c r="D15942" t="s">
        <v>23660</v>
      </c>
      <c r="E15942">
        <v>47.05</v>
      </c>
      <c r="F15942">
        <v>340</v>
      </c>
      <c r="G15942">
        <v>180</v>
      </c>
      <c r="H15942">
        <v>12</v>
      </c>
      <c r="I15942">
        <v>1</v>
      </c>
      <c r="J15942">
        <v>984</v>
      </c>
      <c r="K15942">
        <v>1</v>
      </c>
      <c r="L15942">
        <v>434</v>
      </c>
      <c r="M15942">
        <v>769</v>
      </c>
      <c r="N15942" t="s">
        <v>18</v>
      </c>
      <c r="O15942" s="1">
        <v>3.8241600000000002E-81</v>
      </c>
      <c r="P15942">
        <v>787</v>
      </c>
    </row>
    <row r="15943" spans="1:16" x14ac:dyDescent="0.25">
      <c r="A15943" t="s">
        <v>23661</v>
      </c>
      <c r="B15943">
        <v>735</v>
      </c>
      <c r="C15943" s="3" t="str">
        <f>HYPERLINK("http://www.uniprot.org/uniprot/I1M7R4","tr|I1M7R4|I1M7R4_SOYBN")</f>
        <v>tr|I1M7R4|I1M7R4_SOYBN</v>
      </c>
      <c r="D15943" t="s">
        <v>28</v>
      </c>
      <c r="E15943">
        <v>70.73</v>
      </c>
      <c r="F15943">
        <v>246</v>
      </c>
      <c r="G15943">
        <v>72</v>
      </c>
      <c r="H15943">
        <v>2</v>
      </c>
      <c r="I15943">
        <v>1</v>
      </c>
      <c r="J15943">
        <v>732</v>
      </c>
      <c r="K15943">
        <v>1</v>
      </c>
      <c r="L15943">
        <v>1</v>
      </c>
      <c r="M15943">
        <v>242</v>
      </c>
      <c r="N15943" t="s">
        <v>18</v>
      </c>
      <c r="O15943" s="1">
        <v>1.22261E-91</v>
      </c>
      <c r="P15943">
        <v>875</v>
      </c>
    </row>
    <row r="15944" spans="1:16" x14ac:dyDescent="0.25">
      <c r="A15944" t="s">
        <v>23662</v>
      </c>
      <c r="B15944">
        <v>777</v>
      </c>
      <c r="C15944" s="3" t="str">
        <f>HYPERLINK("http://www.uniprot.org/uniprot/G7I2H0","tr|G7I2H0|G7I2H0_MEDTR")</f>
        <v>tr|G7I2H0|G7I2H0_MEDTR</v>
      </c>
      <c r="D15944" t="s">
        <v>144</v>
      </c>
      <c r="E15944">
        <v>31.98</v>
      </c>
      <c r="F15944">
        <v>247</v>
      </c>
      <c r="G15944">
        <v>168</v>
      </c>
      <c r="H15944">
        <v>2</v>
      </c>
      <c r="I15944">
        <v>10</v>
      </c>
      <c r="J15944">
        <v>744</v>
      </c>
      <c r="K15944">
        <v>1</v>
      </c>
      <c r="L15944">
        <v>118</v>
      </c>
      <c r="M15944">
        <v>313</v>
      </c>
      <c r="N15944" t="s">
        <v>18</v>
      </c>
      <c r="O15944" s="1">
        <v>1.0857899999999999E-19</v>
      </c>
      <c r="P15944">
        <v>255</v>
      </c>
    </row>
    <row r="15945" spans="1:16" x14ac:dyDescent="0.25">
      <c r="A15945" t="s">
        <v>23663</v>
      </c>
      <c r="B15945">
        <v>2988</v>
      </c>
      <c r="C15945" s="3" t="str">
        <f>HYPERLINK("http://www.uniprot.org/uniprot/G7KUJ2","tr|G7KUJ2|G7KUJ2_MEDTR")</f>
        <v>tr|G7KUJ2|G7KUJ2_MEDTR</v>
      </c>
      <c r="D15945" t="s">
        <v>23664</v>
      </c>
      <c r="E15945">
        <v>80.27</v>
      </c>
      <c r="F15945">
        <v>1014</v>
      </c>
      <c r="G15945">
        <v>200</v>
      </c>
      <c r="H15945">
        <v>19</v>
      </c>
      <c r="I15945">
        <v>1</v>
      </c>
      <c r="J15945">
        <v>2985</v>
      </c>
      <c r="K15945">
        <v>1</v>
      </c>
      <c r="L15945">
        <v>1</v>
      </c>
      <c r="M15945">
        <v>994</v>
      </c>
      <c r="N15945" t="s">
        <v>18</v>
      </c>
      <c r="O15945">
        <v>0</v>
      </c>
      <c r="P15945">
        <v>4159</v>
      </c>
    </row>
    <row r="15946" spans="1:16" x14ac:dyDescent="0.25">
      <c r="A15946" t="s">
        <v>23665</v>
      </c>
      <c r="B15946">
        <v>1860</v>
      </c>
      <c r="C15946" s="3" t="str">
        <f>HYPERLINK("http://www.uniprot.org/uniprot/K7MXY2","tr|K7MXY2|K7MXY2_SOYBN")</f>
        <v>tr|K7MXY2|K7MXY2_SOYBN</v>
      </c>
      <c r="D15946" t="s">
        <v>28</v>
      </c>
      <c r="E15946">
        <v>61.23</v>
      </c>
      <c r="F15946">
        <v>632</v>
      </c>
      <c r="G15946">
        <v>245</v>
      </c>
      <c r="H15946">
        <v>13</v>
      </c>
      <c r="I15946">
        <v>1</v>
      </c>
      <c r="J15946">
        <v>1857</v>
      </c>
      <c r="K15946">
        <v>1</v>
      </c>
      <c r="L15946">
        <v>1</v>
      </c>
      <c r="M15946">
        <v>618</v>
      </c>
      <c r="N15946" t="s">
        <v>18</v>
      </c>
      <c r="O15946">
        <v>0</v>
      </c>
      <c r="P15946">
        <v>1896</v>
      </c>
    </row>
    <row r="15947" spans="1:16" x14ac:dyDescent="0.25">
      <c r="A15947" t="s">
        <v>23666</v>
      </c>
      <c r="B15947">
        <v>1734</v>
      </c>
      <c r="C15947" s="3" t="str">
        <f>HYPERLINK("http://www.uniprot.org/uniprot/G7L4J7","tr|G7L4J7|G7L4J7_MEDTR")</f>
        <v>tr|G7L4J7|G7L4J7_MEDTR</v>
      </c>
      <c r="D15947" t="s">
        <v>23667</v>
      </c>
      <c r="E15947">
        <v>76.89</v>
      </c>
      <c r="F15947">
        <v>580</v>
      </c>
      <c r="G15947">
        <v>134</v>
      </c>
      <c r="H15947">
        <v>3</v>
      </c>
      <c r="I15947">
        <v>1</v>
      </c>
      <c r="J15947">
        <v>1731</v>
      </c>
      <c r="K15947">
        <v>1</v>
      </c>
      <c r="L15947">
        <v>1</v>
      </c>
      <c r="M15947">
        <v>566</v>
      </c>
      <c r="N15947" t="s">
        <v>18</v>
      </c>
      <c r="O15947">
        <v>0</v>
      </c>
      <c r="P15947">
        <v>2245</v>
      </c>
    </row>
    <row r="15948" spans="1:16" x14ac:dyDescent="0.25">
      <c r="A15948" t="s">
        <v>23668</v>
      </c>
      <c r="B15948">
        <v>2280</v>
      </c>
      <c r="C15948" s="3" t="str">
        <f>HYPERLINK("http://www.uniprot.org/uniprot/G7ICZ9","tr|G7ICZ9|G7ICZ9_MEDTR")</f>
        <v>tr|G7ICZ9|G7ICZ9_MEDTR</v>
      </c>
      <c r="D15948" t="s">
        <v>23669</v>
      </c>
      <c r="E15948">
        <v>49.34</v>
      </c>
      <c r="F15948">
        <v>766</v>
      </c>
      <c r="G15948">
        <v>388</v>
      </c>
      <c r="H15948">
        <v>102</v>
      </c>
      <c r="I15948">
        <v>265</v>
      </c>
      <c r="J15948">
        <v>2256</v>
      </c>
      <c r="K15948">
        <v>1</v>
      </c>
      <c r="L15948">
        <v>297</v>
      </c>
      <c r="M15948">
        <v>1059</v>
      </c>
      <c r="N15948" t="s">
        <v>18</v>
      </c>
      <c r="O15948" s="1">
        <v>5.7247799999999995E-175</v>
      </c>
      <c r="P15948">
        <v>1600</v>
      </c>
    </row>
    <row r="15949" spans="1:16" x14ac:dyDescent="0.25">
      <c r="A15949" t="s">
        <v>23670</v>
      </c>
      <c r="B15949">
        <v>1431</v>
      </c>
      <c r="C15949" s="3" t="str">
        <f>HYPERLINK("http://www.uniprot.org/uniprot/I1LD00","tr|I1LD00|I1LD00_SOYBN")</f>
        <v>tr|I1LD00|I1LD00_SOYBN</v>
      </c>
      <c r="D15949" t="s">
        <v>28</v>
      </c>
      <c r="E15949">
        <v>82.98</v>
      </c>
      <c r="F15949">
        <v>476</v>
      </c>
      <c r="G15949">
        <v>81</v>
      </c>
      <c r="H15949">
        <v>0</v>
      </c>
      <c r="I15949">
        <v>1</v>
      </c>
      <c r="J15949">
        <v>1428</v>
      </c>
      <c r="K15949">
        <v>1</v>
      </c>
      <c r="L15949">
        <v>81</v>
      </c>
      <c r="M15949">
        <v>545</v>
      </c>
      <c r="N15949" t="s">
        <v>18</v>
      </c>
      <c r="O15949">
        <v>0</v>
      </c>
      <c r="P15949">
        <v>2040</v>
      </c>
    </row>
    <row r="15950" spans="1:16" x14ac:dyDescent="0.25">
      <c r="A15950" t="s">
        <v>23671</v>
      </c>
      <c r="B15950">
        <v>1251</v>
      </c>
      <c r="C15950" s="3" t="str">
        <f>HYPERLINK("http://www.uniprot.org/uniprot/I1N0B7","tr|I1N0B7|I1N0B7_SOYBN")</f>
        <v>tr|I1N0B7|I1N0B7_SOYBN</v>
      </c>
      <c r="D15950" t="s">
        <v>71</v>
      </c>
      <c r="E15950">
        <v>68.39</v>
      </c>
      <c r="F15950">
        <v>405</v>
      </c>
      <c r="G15950">
        <v>128</v>
      </c>
      <c r="H15950">
        <v>1</v>
      </c>
      <c r="I15950">
        <v>1</v>
      </c>
      <c r="J15950">
        <v>1212</v>
      </c>
      <c r="K15950">
        <v>1</v>
      </c>
      <c r="L15950">
        <v>1</v>
      </c>
      <c r="M15950">
        <v>397</v>
      </c>
      <c r="N15950" t="s">
        <v>18</v>
      </c>
      <c r="O15950" s="1">
        <v>1.35906E-155</v>
      </c>
      <c r="P15950">
        <v>1430</v>
      </c>
    </row>
    <row r="15951" spans="1:16" x14ac:dyDescent="0.25">
      <c r="A15951" t="s">
        <v>23672</v>
      </c>
      <c r="B15951">
        <v>1542</v>
      </c>
      <c r="C15951" s="3" t="str">
        <f>HYPERLINK("http://www.uniprot.org/uniprot/G7J538","tr|G7J538|G7J538_MEDTR")</f>
        <v>tr|G7J538|G7J538_MEDTR</v>
      </c>
      <c r="D15951" t="s">
        <v>23673</v>
      </c>
      <c r="E15951">
        <v>87.62</v>
      </c>
      <c r="F15951">
        <v>517</v>
      </c>
      <c r="G15951">
        <v>64</v>
      </c>
      <c r="H15951">
        <v>4</v>
      </c>
      <c r="I15951">
        <v>1</v>
      </c>
      <c r="J15951">
        <v>1539</v>
      </c>
      <c r="K15951">
        <v>1</v>
      </c>
      <c r="L15951">
        <v>1</v>
      </c>
      <c r="M15951">
        <v>517</v>
      </c>
      <c r="N15951" t="s">
        <v>18</v>
      </c>
      <c r="O15951">
        <v>0</v>
      </c>
      <c r="P15951">
        <v>2352</v>
      </c>
    </row>
    <row r="15952" spans="1:16" x14ac:dyDescent="0.25">
      <c r="A15952" t="s">
        <v>23674</v>
      </c>
      <c r="B15952">
        <v>1836</v>
      </c>
      <c r="C15952" s="3" t="str">
        <f>HYPERLINK("http://www.uniprot.org/uniprot/I1K7C5","tr|I1K7C5|I1K7C5_SOYBN")</f>
        <v>tr|I1K7C5|I1K7C5_SOYBN</v>
      </c>
      <c r="D15952" t="s">
        <v>71</v>
      </c>
      <c r="E15952">
        <v>65.069999999999993</v>
      </c>
      <c r="F15952">
        <v>607</v>
      </c>
      <c r="G15952">
        <v>212</v>
      </c>
      <c r="H15952">
        <v>10</v>
      </c>
      <c r="I15952">
        <v>43</v>
      </c>
      <c r="J15952">
        <v>1833</v>
      </c>
      <c r="K15952">
        <v>1</v>
      </c>
      <c r="L15952">
        <v>15</v>
      </c>
      <c r="M15952">
        <v>585</v>
      </c>
      <c r="N15952" t="s">
        <v>18</v>
      </c>
      <c r="O15952">
        <v>0</v>
      </c>
      <c r="P15952">
        <v>2013</v>
      </c>
    </row>
    <row r="15953" spans="1:16" x14ac:dyDescent="0.25">
      <c r="A15953" t="s">
        <v>23675</v>
      </c>
      <c r="B15953">
        <v>444</v>
      </c>
      <c r="C15953" s="3" t="str">
        <f>HYPERLINK("http://www.uniprot.org/uniprot/I3SI15","tr|I3SI15|I3SI15_MEDTR")</f>
        <v>tr|I3SI15|I3SI15_MEDTR</v>
      </c>
      <c r="D15953" t="s">
        <v>22</v>
      </c>
      <c r="E15953">
        <v>86.48</v>
      </c>
      <c r="F15953">
        <v>148</v>
      </c>
      <c r="G15953">
        <v>20</v>
      </c>
      <c r="H15953">
        <v>1</v>
      </c>
      <c r="I15953">
        <v>1</v>
      </c>
      <c r="J15953">
        <v>441</v>
      </c>
      <c r="K15953">
        <v>1</v>
      </c>
      <c r="L15953">
        <v>1</v>
      </c>
      <c r="M15953">
        <v>148</v>
      </c>
      <c r="N15953" t="s">
        <v>18</v>
      </c>
      <c r="O15953" s="1">
        <v>1.4122299999999999E-68</v>
      </c>
      <c r="P15953">
        <v>673</v>
      </c>
    </row>
    <row r="15954" spans="1:16" x14ac:dyDescent="0.25">
      <c r="A15954" t="s">
        <v>23676</v>
      </c>
      <c r="B15954">
        <v>573</v>
      </c>
      <c r="C15954" s="3" t="str">
        <f>HYPERLINK("http://www.uniprot.org/uniprot/I3S3P3","tr|I3S3P3|I3S3P3_MEDTR")</f>
        <v>tr|I3S3P3|I3S3P3_MEDTR</v>
      </c>
      <c r="D15954" t="s">
        <v>22</v>
      </c>
      <c r="E15954">
        <v>91.05</v>
      </c>
      <c r="F15954">
        <v>190</v>
      </c>
      <c r="G15954">
        <v>17</v>
      </c>
      <c r="H15954">
        <v>0</v>
      </c>
      <c r="I15954">
        <v>1</v>
      </c>
      <c r="J15954">
        <v>570</v>
      </c>
      <c r="K15954">
        <v>1</v>
      </c>
      <c r="L15954">
        <v>72</v>
      </c>
      <c r="M15954">
        <v>261</v>
      </c>
      <c r="N15954" t="s">
        <v>18</v>
      </c>
      <c r="O15954" s="1">
        <v>3.16124E-94</v>
      </c>
      <c r="P15954">
        <v>895</v>
      </c>
    </row>
    <row r="15955" spans="1:16" x14ac:dyDescent="0.25">
      <c r="A15955" t="s">
        <v>23677</v>
      </c>
      <c r="B15955">
        <v>207</v>
      </c>
      <c r="C15955" s="3" t="str">
        <f>HYPERLINK("http://www.uniprot.org/uniprot/I3SD27","tr|I3SD27|I3SD27_MEDTR")</f>
        <v>tr|I3SD27|I3SD27_MEDTR</v>
      </c>
      <c r="D15955" t="s">
        <v>386</v>
      </c>
      <c r="E15955">
        <v>76.47</v>
      </c>
      <c r="F15955">
        <v>68</v>
      </c>
      <c r="G15955">
        <v>16</v>
      </c>
      <c r="H15955">
        <v>0</v>
      </c>
      <c r="I15955">
        <v>1</v>
      </c>
      <c r="J15955">
        <v>204</v>
      </c>
      <c r="K15955">
        <v>1</v>
      </c>
      <c r="L15955">
        <v>1</v>
      </c>
      <c r="M15955">
        <v>68</v>
      </c>
      <c r="N15955" t="s">
        <v>18</v>
      </c>
      <c r="O15955" s="1">
        <v>1.0066600000000001E-18</v>
      </c>
      <c r="P15955">
        <v>243</v>
      </c>
    </row>
    <row r="15956" spans="1:16" x14ac:dyDescent="0.25">
      <c r="A15956" t="s">
        <v>23678</v>
      </c>
      <c r="B15956">
        <v>3558</v>
      </c>
      <c r="C15956" s="3" t="str">
        <f>HYPERLINK("http://www.uniprot.org/uniprot/K7LT70","tr|K7LT70|K7LT70_SOYBN")</f>
        <v>tr|K7LT70|K7LT70_SOYBN</v>
      </c>
      <c r="D15956" t="s">
        <v>28</v>
      </c>
      <c r="E15956">
        <v>79.23</v>
      </c>
      <c r="F15956">
        <v>1204</v>
      </c>
      <c r="G15956">
        <v>250</v>
      </c>
      <c r="H15956">
        <v>19</v>
      </c>
      <c r="I15956">
        <v>1</v>
      </c>
      <c r="J15956">
        <v>3555</v>
      </c>
      <c r="K15956">
        <v>1</v>
      </c>
      <c r="L15956">
        <v>1</v>
      </c>
      <c r="M15956">
        <v>1200</v>
      </c>
      <c r="N15956" t="s">
        <v>18</v>
      </c>
      <c r="O15956">
        <v>0</v>
      </c>
      <c r="P15956">
        <v>4758</v>
      </c>
    </row>
    <row r="15957" spans="1:16" x14ac:dyDescent="0.25">
      <c r="A15957" t="s">
        <v>23679</v>
      </c>
      <c r="B15957">
        <v>2079</v>
      </c>
      <c r="C15957" s="3" t="str">
        <f>HYPERLINK("http://www.uniprot.org/uniprot/K7L855","tr|K7L855|K7L855_SOYBN")</f>
        <v>tr|K7L855|K7L855_SOYBN</v>
      </c>
      <c r="D15957" t="s">
        <v>28</v>
      </c>
      <c r="E15957">
        <v>82</v>
      </c>
      <c r="F15957">
        <v>689</v>
      </c>
      <c r="G15957">
        <v>124</v>
      </c>
      <c r="H15957">
        <v>12</v>
      </c>
      <c r="I15957">
        <v>46</v>
      </c>
      <c r="J15957">
        <v>2076</v>
      </c>
      <c r="K15957">
        <v>1</v>
      </c>
      <c r="L15957">
        <v>6</v>
      </c>
      <c r="M15957">
        <v>693</v>
      </c>
      <c r="N15957" t="s">
        <v>18</v>
      </c>
      <c r="O15957">
        <v>0</v>
      </c>
      <c r="P15957">
        <v>2889</v>
      </c>
    </row>
    <row r="15958" spans="1:16" x14ac:dyDescent="0.25">
      <c r="A15958" t="s">
        <v>23680</v>
      </c>
      <c r="B15958">
        <v>687</v>
      </c>
      <c r="C15958" s="3" t="str">
        <f>HYPERLINK("http://www.uniprot.org/uniprot/I3T1U9","tr|I3T1U9|I3T1U9_MEDTR")</f>
        <v>tr|I3T1U9|I3T1U9_MEDTR</v>
      </c>
      <c r="D15958" t="s">
        <v>22</v>
      </c>
      <c r="E15958">
        <v>87.42</v>
      </c>
      <c r="F15958">
        <v>167</v>
      </c>
      <c r="G15958">
        <v>21</v>
      </c>
      <c r="H15958">
        <v>0</v>
      </c>
      <c r="I15958">
        <v>184</v>
      </c>
      <c r="J15958">
        <v>684</v>
      </c>
      <c r="K15958">
        <v>1</v>
      </c>
      <c r="L15958">
        <v>71</v>
      </c>
      <c r="M15958">
        <v>221</v>
      </c>
      <c r="N15958" t="s">
        <v>18</v>
      </c>
      <c r="O15958" s="1">
        <v>1.12757E-77</v>
      </c>
      <c r="P15958">
        <v>754</v>
      </c>
    </row>
    <row r="15959" spans="1:16" x14ac:dyDescent="0.25">
      <c r="A15959" t="s">
        <v>23681</v>
      </c>
      <c r="B15959">
        <v>924</v>
      </c>
      <c r="C15959" s="3" t="str">
        <f>HYPERLINK("http://www.uniprot.org/uniprot/G7KGA2","tr|G7KGA2|G7KGA2_MEDTR")</f>
        <v>tr|G7KGA2|G7KGA2_MEDTR</v>
      </c>
      <c r="D15959" t="s">
        <v>23682</v>
      </c>
      <c r="E15959">
        <v>56.34</v>
      </c>
      <c r="F15959">
        <v>339</v>
      </c>
      <c r="G15959">
        <v>148</v>
      </c>
      <c r="H15959">
        <v>33</v>
      </c>
      <c r="I15959">
        <v>1</v>
      </c>
      <c r="J15959">
        <v>918</v>
      </c>
      <c r="K15959">
        <v>1</v>
      </c>
      <c r="L15959">
        <v>1</v>
      </c>
      <c r="M15959">
        <v>323</v>
      </c>
      <c r="N15959" t="s">
        <v>18</v>
      </c>
      <c r="O15959" s="1">
        <v>3.4741200000000001E-85</v>
      </c>
      <c r="P15959">
        <v>821</v>
      </c>
    </row>
    <row r="15960" spans="1:16" x14ac:dyDescent="0.25">
      <c r="A15960" t="s">
        <v>23683</v>
      </c>
      <c r="B15960">
        <v>1038</v>
      </c>
      <c r="C15960" s="3" t="str">
        <f>HYPERLINK("http://www.uniprot.org/uniprot/G7K7W8","tr|G7K7W8|G7K7W8_MEDTR")</f>
        <v>tr|G7K7W8|G7K7W8_MEDTR</v>
      </c>
      <c r="D15960" t="s">
        <v>23684</v>
      </c>
      <c r="E15960">
        <v>90.28</v>
      </c>
      <c r="F15960">
        <v>350</v>
      </c>
      <c r="G15960">
        <v>34</v>
      </c>
      <c r="H15960">
        <v>5</v>
      </c>
      <c r="I15960">
        <v>1</v>
      </c>
      <c r="J15960">
        <v>1035</v>
      </c>
      <c r="K15960">
        <v>1</v>
      </c>
      <c r="L15960">
        <v>1</v>
      </c>
      <c r="M15960">
        <v>350</v>
      </c>
      <c r="N15960" t="s">
        <v>18</v>
      </c>
      <c r="O15960">
        <v>0</v>
      </c>
      <c r="P15960">
        <v>1646</v>
      </c>
    </row>
    <row r="15961" spans="1:16" x14ac:dyDescent="0.25">
      <c r="A15961" t="s">
        <v>23685</v>
      </c>
      <c r="B15961">
        <v>621</v>
      </c>
      <c r="C15961" s="3" t="str">
        <f>HYPERLINK("http://www.uniprot.org/uniprot/G7KVL6","tr|G7KVL6|G7KVL6_MEDTR")</f>
        <v>tr|G7KVL6|G7KVL6_MEDTR</v>
      </c>
      <c r="D15961" t="s">
        <v>460</v>
      </c>
      <c r="E15961">
        <v>35.51</v>
      </c>
      <c r="F15961">
        <v>107</v>
      </c>
      <c r="G15961">
        <v>69</v>
      </c>
      <c r="H15961">
        <v>4</v>
      </c>
      <c r="I15961">
        <v>271</v>
      </c>
      <c r="J15961">
        <v>579</v>
      </c>
      <c r="K15961">
        <v>1</v>
      </c>
      <c r="L15961">
        <v>36</v>
      </c>
      <c r="M15961">
        <v>137</v>
      </c>
      <c r="N15961" t="s">
        <v>18</v>
      </c>
      <c r="O15961" s="1">
        <v>7.1123600000000006E-11</v>
      </c>
      <c r="P15961">
        <v>177</v>
      </c>
    </row>
    <row r="15962" spans="1:16" x14ac:dyDescent="0.25">
      <c r="A15962" t="s">
        <v>23686</v>
      </c>
      <c r="B15962">
        <v>387</v>
      </c>
      <c r="C15962" s="3" t="str">
        <f>HYPERLINK("http://www.uniprot.org/uniprot/G7L6B2","tr|G7L6B2|G7L6B2_MEDTR")</f>
        <v>tr|G7L6B2|G7L6B2_MEDTR</v>
      </c>
      <c r="D15962" t="s">
        <v>7373</v>
      </c>
      <c r="E15962">
        <v>75.67</v>
      </c>
      <c r="F15962">
        <v>74</v>
      </c>
      <c r="G15962">
        <v>18</v>
      </c>
      <c r="H15962">
        <v>6</v>
      </c>
      <c r="I15962">
        <v>172</v>
      </c>
      <c r="J15962">
        <v>375</v>
      </c>
      <c r="K15962">
        <v>1</v>
      </c>
      <c r="L15962">
        <v>173</v>
      </c>
      <c r="M15962">
        <v>246</v>
      </c>
      <c r="N15962" t="s">
        <v>18</v>
      </c>
      <c r="O15962" s="1">
        <v>5.21532E-23</v>
      </c>
      <c r="P15962">
        <v>280</v>
      </c>
    </row>
    <row r="15963" spans="1:16" x14ac:dyDescent="0.25">
      <c r="A15963" t="s">
        <v>23687</v>
      </c>
      <c r="B15963">
        <v>1116</v>
      </c>
      <c r="C15963" s="3" t="str">
        <f>HYPERLINK("http://www.uniprot.org/uniprot/G7KKS2","tr|G7KKS2|G7KKS2_MEDTR")</f>
        <v>tr|G7KKS2|G7KKS2_MEDTR</v>
      </c>
      <c r="D15963" t="s">
        <v>23688</v>
      </c>
      <c r="E15963">
        <v>84.57</v>
      </c>
      <c r="F15963">
        <v>350</v>
      </c>
      <c r="G15963">
        <v>54</v>
      </c>
      <c r="H15963">
        <v>0</v>
      </c>
      <c r="I15963">
        <v>1</v>
      </c>
      <c r="J15963">
        <v>1050</v>
      </c>
      <c r="K15963">
        <v>1</v>
      </c>
      <c r="L15963">
        <v>572</v>
      </c>
      <c r="M15963">
        <v>921</v>
      </c>
      <c r="N15963" t="s">
        <v>18</v>
      </c>
      <c r="O15963" s="1">
        <v>2.9951299999999998E-172</v>
      </c>
      <c r="P15963">
        <v>1573</v>
      </c>
    </row>
    <row r="15964" spans="1:16" x14ac:dyDescent="0.25">
      <c r="A15964" t="s">
        <v>23689</v>
      </c>
      <c r="B15964">
        <v>372</v>
      </c>
      <c r="C15964" s="3" t="str">
        <f>HYPERLINK("http://www.uniprot.org/uniprot/G7I2H0","tr|G7I2H0|G7I2H0_MEDTR")</f>
        <v>tr|G7I2H0|G7I2H0_MEDTR</v>
      </c>
      <c r="D15964" t="s">
        <v>144</v>
      </c>
      <c r="E15964">
        <v>43.3</v>
      </c>
      <c r="F15964">
        <v>127</v>
      </c>
      <c r="G15964">
        <v>72</v>
      </c>
      <c r="H15964">
        <v>14</v>
      </c>
      <c r="I15964">
        <v>7</v>
      </c>
      <c r="J15964">
        <v>345</v>
      </c>
      <c r="K15964">
        <v>1</v>
      </c>
      <c r="L15964">
        <v>37</v>
      </c>
      <c r="M15964">
        <v>163</v>
      </c>
      <c r="N15964" t="s">
        <v>18</v>
      </c>
      <c r="O15964" s="1">
        <v>1.0767699999999999E-15</v>
      </c>
      <c r="P15964">
        <v>217</v>
      </c>
    </row>
    <row r="15965" spans="1:16" x14ac:dyDescent="0.25">
      <c r="A15965" t="s">
        <v>23690</v>
      </c>
      <c r="B15965">
        <v>678</v>
      </c>
      <c r="C15965" s="3" t="str">
        <f>HYPERLINK("http://www.uniprot.org/uniprot/K7MNX2","tr|K7MNX2|K7MNX2_SOYBN")</f>
        <v>tr|K7MNX2|K7MNX2_SOYBN</v>
      </c>
      <c r="D15965" t="s">
        <v>28</v>
      </c>
      <c r="E15965">
        <v>25.66</v>
      </c>
      <c r="F15965">
        <v>113</v>
      </c>
      <c r="G15965">
        <v>84</v>
      </c>
      <c r="H15965">
        <v>2</v>
      </c>
      <c r="I15965">
        <v>232</v>
      </c>
      <c r="J15965">
        <v>564</v>
      </c>
      <c r="K15965">
        <v>1</v>
      </c>
      <c r="L15965">
        <v>402</v>
      </c>
      <c r="M15965">
        <v>514</v>
      </c>
      <c r="N15965" t="s">
        <v>18</v>
      </c>
      <c r="O15965" s="1">
        <v>3.7580900000000002E-9</v>
      </c>
      <c r="P15965">
        <v>163</v>
      </c>
    </row>
    <row r="15966" spans="1:16" x14ac:dyDescent="0.25">
      <c r="A15966" t="s">
        <v>23691</v>
      </c>
      <c r="B15966">
        <v>603</v>
      </c>
      <c r="C15966" s="3" t="str">
        <f>HYPERLINK("http://www.uniprot.org/uniprot/K7MAT9","tr|K7MAT9|K7MAT9_SOYBN")</f>
        <v>tr|K7MAT9|K7MAT9_SOYBN</v>
      </c>
      <c r="D15966" t="s">
        <v>28</v>
      </c>
      <c r="E15966">
        <v>59.82</v>
      </c>
      <c r="F15966">
        <v>112</v>
      </c>
      <c r="G15966">
        <v>45</v>
      </c>
      <c r="H15966">
        <v>7</v>
      </c>
      <c r="I15966">
        <v>241</v>
      </c>
      <c r="J15966">
        <v>555</v>
      </c>
      <c r="K15966">
        <v>1</v>
      </c>
      <c r="L15966">
        <v>315</v>
      </c>
      <c r="M15966">
        <v>426</v>
      </c>
      <c r="N15966" t="s">
        <v>18</v>
      </c>
      <c r="O15966" s="1">
        <v>4.5675099999999997E-28</v>
      </c>
      <c r="P15966">
        <v>325</v>
      </c>
    </row>
    <row r="15967" spans="1:16" x14ac:dyDescent="0.25">
      <c r="A15967" t="s">
        <v>23692</v>
      </c>
      <c r="B15967">
        <v>1734</v>
      </c>
      <c r="C15967" s="3" t="str">
        <f>HYPERLINK("http://www.uniprot.org/uniprot/I1MHP5","tr|I1MHP5|I1MHP5_SOYBN")</f>
        <v>tr|I1MHP5|I1MHP5_SOYBN</v>
      </c>
      <c r="D15967" t="s">
        <v>28</v>
      </c>
      <c r="E15967">
        <v>27.85</v>
      </c>
      <c r="F15967">
        <v>420</v>
      </c>
      <c r="G15967">
        <v>303</v>
      </c>
      <c r="H15967">
        <v>42</v>
      </c>
      <c r="I15967">
        <v>151</v>
      </c>
      <c r="J15967">
        <v>1284</v>
      </c>
      <c r="K15967">
        <v>1</v>
      </c>
      <c r="L15967">
        <v>1057</v>
      </c>
      <c r="M15967">
        <v>1470</v>
      </c>
      <c r="N15967" t="s">
        <v>18</v>
      </c>
      <c r="O15967" s="1">
        <v>2.1253999999999999E-30</v>
      </c>
      <c r="P15967">
        <v>352</v>
      </c>
    </row>
    <row r="15968" spans="1:16" x14ac:dyDescent="0.25">
      <c r="A15968" t="s">
        <v>23693</v>
      </c>
      <c r="B15968">
        <v>1929</v>
      </c>
      <c r="C15968" s="3" t="str">
        <f>HYPERLINK("http://www.uniprot.org/uniprot/G7IAB0","tr|G7IAB0|G7IAB0_MEDTR")</f>
        <v>tr|G7IAB0|G7IAB0_MEDTR</v>
      </c>
      <c r="D15968" t="s">
        <v>23694</v>
      </c>
      <c r="E15968">
        <v>70.98</v>
      </c>
      <c r="F15968">
        <v>648</v>
      </c>
      <c r="G15968">
        <v>188</v>
      </c>
      <c r="H15968">
        <v>7</v>
      </c>
      <c r="I15968">
        <v>1</v>
      </c>
      <c r="J15968">
        <v>1923</v>
      </c>
      <c r="K15968">
        <v>1</v>
      </c>
      <c r="L15968">
        <v>1</v>
      </c>
      <c r="M15968">
        <v>625</v>
      </c>
      <c r="N15968" t="s">
        <v>18</v>
      </c>
      <c r="O15968">
        <v>0</v>
      </c>
      <c r="P15968">
        <v>2294</v>
      </c>
    </row>
    <row r="15969" spans="1:16" x14ac:dyDescent="0.25">
      <c r="A15969" t="s">
        <v>23695</v>
      </c>
      <c r="B15969">
        <v>243</v>
      </c>
      <c r="C15969" s="3" t="str">
        <f>HYPERLINK("http://www.uniprot.org/uniprot/G7KDY4","tr|G7KDY4|G7KDY4_MEDTR")</f>
        <v>tr|G7KDY4|G7KDY4_MEDTR</v>
      </c>
      <c r="D15969" t="s">
        <v>23696</v>
      </c>
      <c r="E15969">
        <v>72.3</v>
      </c>
      <c r="F15969">
        <v>65</v>
      </c>
      <c r="G15969">
        <v>18</v>
      </c>
      <c r="H15969">
        <v>0</v>
      </c>
      <c r="I15969">
        <v>43</v>
      </c>
      <c r="J15969">
        <v>237</v>
      </c>
      <c r="K15969">
        <v>1</v>
      </c>
      <c r="L15969">
        <v>109</v>
      </c>
      <c r="M15969">
        <v>173</v>
      </c>
      <c r="N15969" t="s">
        <v>18</v>
      </c>
      <c r="O15969" s="1">
        <v>8.8012999999999995E-18</v>
      </c>
      <c r="P15969">
        <v>235</v>
      </c>
    </row>
    <row r="15970" spans="1:16" x14ac:dyDescent="0.25">
      <c r="A15970" t="s">
        <v>23697</v>
      </c>
      <c r="B15970">
        <v>1119</v>
      </c>
      <c r="C15970" s="3" t="str">
        <f>HYPERLINK("http://www.uniprot.org/uniprot/G7IBS1","tr|G7IBS1|G7IBS1_MEDTR")</f>
        <v>tr|G7IBS1|G7IBS1_MEDTR</v>
      </c>
      <c r="D15970" t="s">
        <v>7095</v>
      </c>
      <c r="E15970">
        <v>57.89</v>
      </c>
      <c r="F15970">
        <v>361</v>
      </c>
      <c r="G15970">
        <v>152</v>
      </c>
      <c r="H15970">
        <v>9</v>
      </c>
      <c r="I15970">
        <v>58</v>
      </c>
      <c r="J15970">
        <v>1113</v>
      </c>
      <c r="K15970">
        <v>1</v>
      </c>
      <c r="L15970">
        <v>115</v>
      </c>
      <c r="M15970">
        <v>474</v>
      </c>
      <c r="N15970" t="s">
        <v>18</v>
      </c>
      <c r="O15970" s="1">
        <v>2.26762E-111</v>
      </c>
      <c r="P15970">
        <v>1048</v>
      </c>
    </row>
    <row r="15971" spans="1:16" x14ac:dyDescent="0.25">
      <c r="A15971" t="s">
        <v>23698</v>
      </c>
      <c r="B15971">
        <v>408</v>
      </c>
      <c r="C15971" s="3" t="str">
        <f>HYPERLINK("http://www.uniprot.org/uniprot/G7L1K4","tr|G7L1K4|G7L1K4_MEDTR")</f>
        <v>tr|G7L1K4|G7L1K4_MEDTR</v>
      </c>
      <c r="D15971" t="s">
        <v>23699</v>
      </c>
      <c r="E15971">
        <v>74.8</v>
      </c>
      <c r="F15971">
        <v>127</v>
      </c>
      <c r="G15971">
        <v>32</v>
      </c>
      <c r="H15971">
        <v>0</v>
      </c>
      <c r="I15971">
        <v>1</v>
      </c>
      <c r="J15971">
        <v>381</v>
      </c>
      <c r="K15971">
        <v>1</v>
      </c>
      <c r="L15971">
        <v>38</v>
      </c>
      <c r="M15971">
        <v>164</v>
      </c>
      <c r="N15971" t="s">
        <v>18</v>
      </c>
      <c r="O15971" s="1">
        <v>2.24894E-50</v>
      </c>
      <c r="P15971">
        <v>516</v>
      </c>
    </row>
    <row r="15972" spans="1:16" x14ac:dyDescent="0.25">
      <c r="A15972" t="s">
        <v>23700</v>
      </c>
      <c r="B15972">
        <v>2040</v>
      </c>
      <c r="C15972" s="3" t="str">
        <f>HYPERLINK("http://www.uniprot.org/uniprot/G7ID26","tr|G7ID26|G7ID26_MEDTR")</f>
        <v>tr|G7ID26|G7ID26_MEDTR</v>
      </c>
      <c r="D15972" t="s">
        <v>23701</v>
      </c>
      <c r="E15972">
        <v>79.790000000000006</v>
      </c>
      <c r="F15972">
        <v>668</v>
      </c>
      <c r="G15972">
        <v>135</v>
      </c>
      <c r="H15972">
        <v>7</v>
      </c>
      <c r="I15972">
        <v>55</v>
      </c>
      <c r="J15972">
        <v>2037</v>
      </c>
      <c r="K15972">
        <v>1</v>
      </c>
      <c r="L15972">
        <v>20</v>
      </c>
      <c r="M15972">
        <v>666</v>
      </c>
      <c r="N15972" t="s">
        <v>18</v>
      </c>
      <c r="O15972">
        <v>0</v>
      </c>
      <c r="P15972">
        <v>2691</v>
      </c>
    </row>
    <row r="15973" spans="1:16" x14ac:dyDescent="0.25">
      <c r="A15973" t="s">
        <v>23702</v>
      </c>
      <c r="B15973">
        <v>2187</v>
      </c>
      <c r="C15973" s="3" t="str">
        <f>HYPERLINK("http://www.uniprot.org/uniprot/G7I519","tr|G7I519|G7I519_MEDTR")</f>
        <v>tr|G7I519|G7I519_MEDTR</v>
      </c>
      <c r="D15973" t="s">
        <v>23703</v>
      </c>
      <c r="E15973">
        <v>88.46</v>
      </c>
      <c r="F15973">
        <v>728</v>
      </c>
      <c r="G15973">
        <v>84</v>
      </c>
      <c r="H15973">
        <v>0</v>
      </c>
      <c r="I15973">
        <v>1</v>
      </c>
      <c r="J15973">
        <v>2184</v>
      </c>
      <c r="K15973">
        <v>1</v>
      </c>
      <c r="L15973">
        <v>1</v>
      </c>
      <c r="M15973">
        <v>728</v>
      </c>
      <c r="N15973" t="s">
        <v>18</v>
      </c>
      <c r="O15973">
        <v>0</v>
      </c>
      <c r="P15973">
        <v>3287</v>
      </c>
    </row>
    <row r="15974" spans="1:16" x14ac:dyDescent="0.25">
      <c r="A15974" t="s">
        <v>23704</v>
      </c>
      <c r="B15974">
        <v>702</v>
      </c>
      <c r="C15974" s="3" t="str">
        <f>HYPERLINK("http://www.uniprot.org/uniprot/I1N0B6","tr|I1N0B6|I1N0B6_SOYBN")</f>
        <v>tr|I1N0B6|I1N0B6_SOYBN</v>
      </c>
      <c r="D15974" t="s">
        <v>71</v>
      </c>
      <c r="E15974">
        <v>62.18</v>
      </c>
      <c r="F15974">
        <v>201</v>
      </c>
      <c r="G15974">
        <v>76</v>
      </c>
      <c r="H15974">
        <v>8</v>
      </c>
      <c r="I15974">
        <v>61</v>
      </c>
      <c r="J15974">
        <v>639</v>
      </c>
      <c r="K15974">
        <v>1</v>
      </c>
      <c r="L15974">
        <v>21</v>
      </c>
      <c r="M15974">
        <v>215</v>
      </c>
      <c r="N15974" t="s">
        <v>18</v>
      </c>
      <c r="O15974" s="1">
        <v>5.7548200000000004E-56</v>
      </c>
      <c r="P15974">
        <v>567</v>
      </c>
    </row>
    <row r="15975" spans="1:16" x14ac:dyDescent="0.25">
      <c r="A15975" t="s">
        <v>23705</v>
      </c>
      <c r="B15975">
        <v>1707</v>
      </c>
      <c r="C15975" s="3" t="str">
        <f>HYPERLINK("http://www.uniprot.org/uniprot/G7J539","tr|G7J539|G7J539_MEDTR")</f>
        <v>tr|G7J539|G7J539_MEDTR</v>
      </c>
      <c r="D15975" t="s">
        <v>23706</v>
      </c>
      <c r="E15975">
        <v>78.31</v>
      </c>
      <c r="F15975">
        <v>618</v>
      </c>
      <c r="G15975">
        <v>134</v>
      </c>
      <c r="H15975">
        <v>50</v>
      </c>
      <c r="I15975">
        <v>1</v>
      </c>
      <c r="J15975">
        <v>1704</v>
      </c>
      <c r="K15975">
        <v>1</v>
      </c>
      <c r="L15975">
        <v>1</v>
      </c>
      <c r="M15975">
        <v>618</v>
      </c>
      <c r="N15975" t="s">
        <v>18</v>
      </c>
      <c r="O15975">
        <v>0</v>
      </c>
      <c r="P15975">
        <v>2443</v>
      </c>
    </row>
    <row r="15976" spans="1:16" x14ac:dyDescent="0.25">
      <c r="A15976" t="s">
        <v>23707</v>
      </c>
      <c r="B15976">
        <v>1176</v>
      </c>
      <c r="C15976" s="3" t="str">
        <f>HYPERLINK("http://www.uniprot.org/uniprot/I1JSU9","tr|I1JSU9|I1JSU9_SOYBN")</f>
        <v>tr|I1JSU9|I1JSU9_SOYBN</v>
      </c>
      <c r="D15976" t="s">
        <v>28</v>
      </c>
      <c r="E15976">
        <v>82.57</v>
      </c>
      <c r="F15976">
        <v>373</v>
      </c>
      <c r="G15976">
        <v>65</v>
      </c>
      <c r="H15976">
        <v>3</v>
      </c>
      <c r="I15976">
        <v>1</v>
      </c>
      <c r="J15976">
        <v>1110</v>
      </c>
      <c r="K15976">
        <v>1</v>
      </c>
      <c r="L15976">
        <v>1</v>
      </c>
      <c r="M15976">
        <v>359</v>
      </c>
      <c r="N15976" t="s">
        <v>18</v>
      </c>
      <c r="O15976" s="1">
        <v>1.8519100000000001E-167</v>
      </c>
      <c r="P15976">
        <v>1532</v>
      </c>
    </row>
    <row r="15977" spans="1:16" x14ac:dyDescent="0.25">
      <c r="A15977" t="s">
        <v>23708</v>
      </c>
      <c r="B15977">
        <v>2721</v>
      </c>
      <c r="C15977" s="3" t="str">
        <f>HYPERLINK("http://www.uniprot.org/uniprot/I1N029","tr|I1N029|I1N029_SOYBN")</f>
        <v>tr|I1N029|I1N029_SOYBN</v>
      </c>
      <c r="D15977" t="s">
        <v>71</v>
      </c>
      <c r="E15977">
        <v>81.75</v>
      </c>
      <c r="F15977">
        <v>910</v>
      </c>
      <c r="G15977">
        <v>166</v>
      </c>
      <c r="H15977">
        <v>4</v>
      </c>
      <c r="I15977">
        <v>1</v>
      </c>
      <c r="J15977">
        <v>2718</v>
      </c>
      <c r="K15977">
        <v>1</v>
      </c>
      <c r="L15977">
        <v>1</v>
      </c>
      <c r="M15977">
        <v>908</v>
      </c>
      <c r="N15977" t="s">
        <v>18</v>
      </c>
      <c r="O15977">
        <v>0</v>
      </c>
      <c r="P15977">
        <v>3852</v>
      </c>
    </row>
    <row r="15978" spans="1:16" x14ac:dyDescent="0.25">
      <c r="A15978" t="s">
        <v>23709</v>
      </c>
      <c r="B15978">
        <v>1602</v>
      </c>
      <c r="C15978" s="3" t="str">
        <f>HYPERLINK("http://www.uniprot.org/uniprot/K7KW47","tr|K7KW47|K7KW47_SOYBN")</f>
        <v>tr|K7KW47|K7KW47_SOYBN</v>
      </c>
      <c r="D15978" t="s">
        <v>28</v>
      </c>
      <c r="E15978">
        <v>67.47</v>
      </c>
      <c r="F15978">
        <v>535</v>
      </c>
      <c r="G15978">
        <v>174</v>
      </c>
      <c r="H15978">
        <v>2</v>
      </c>
      <c r="I15978">
        <v>1</v>
      </c>
      <c r="J15978">
        <v>1599</v>
      </c>
      <c r="K15978">
        <v>1</v>
      </c>
      <c r="L15978">
        <v>1</v>
      </c>
      <c r="M15978">
        <v>522</v>
      </c>
      <c r="N15978" t="s">
        <v>18</v>
      </c>
      <c r="O15978">
        <v>0</v>
      </c>
      <c r="P15978">
        <v>1793</v>
      </c>
    </row>
    <row r="15979" spans="1:16" x14ac:dyDescent="0.25">
      <c r="A15979" t="s">
        <v>23710</v>
      </c>
      <c r="B15979">
        <v>2829</v>
      </c>
      <c r="C15979" s="3" t="str">
        <f>HYPERLINK("http://www.uniprot.org/uniprot/I1KS30","tr|I1KS30|I1KS30_SOYBN")</f>
        <v>tr|I1KS30|I1KS30_SOYBN</v>
      </c>
      <c r="D15979" t="s">
        <v>28</v>
      </c>
      <c r="E15979">
        <v>82.52</v>
      </c>
      <c r="F15979">
        <v>984</v>
      </c>
      <c r="G15979">
        <v>172</v>
      </c>
      <c r="H15979">
        <v>46</v>
      </c>
      <c r="I15979">
        <v>13</v>
      </c>
      <c r="J15979">
        <v>2826</v>
      </c>
      <c r="K15979">
        <v>1</v>
      </c>
      <c r="L15979">
        <v>49</v>
      </c>
      <c r="M15979">
        <v>1030</v>
      </c>
      <c r="N15979" t="s">
        <v>18</v>
      </c>
      <c r="O15979">
        <v>0</v>
      </c>
      <c r="P15979">
        <v>4036</v>
      </c>
    </row>
    <row r="15980" spans="1:16" x14ac:dyDescent="0.25">
      <c r="A15980" t="s">
        <v>23711</v>
      </c>
      <c r="B15980">
        <v>1965</v>
      </c>
      <c r="C15980" s="3" t="str">
        <f>HYPERLINK("http://www.uniprot.org/uniprot/K7LPG9","tr|K7LPG9|K7LPG9_SOYBN")</f>
        <v>tr|K7LPG9|K7LPG9_SOYBN</v>
      </c>
      <c r="D15980" t="s">
        <v>28</v>
      </c>
      <c r="E15980">
        <v>64.2</v>
      </c>
      <c r="F15980">
        <v>676</v>
      </c>
      <c r="G15980">
        <v>242</v>
      </c>
      <c r="H15980">
        <v>31</v>
      </c>
      <c r="I15980">
        <v>7</v>
      </c>
      <c r="J15980">
        <v>1941</v>
      </c>
      <c r="K15980">
        <v>1</v>
      </c>
      <c r="L15980">
        <v>2</v>
      </c>
      <c r="M15980">
        <v>676</v>
      </c>
      <c r="N15980" t="s">
        <v>18</v>
      </c>
      <c r="O15980">
        <v>0</v>
      </c>
      <c r="P15980">
        <v>2179</v>
      </c>
    </row>
    <row r="15981" spans="1:16" x14ac:dyDescent="0.25">
      <c r="A15981" t="s">
        <v>23712</v>
      </c>
      <c r="B15981">
        <v>945</v>
      </c>
      <c r="C15981" s="3" t="str">
        <f>HYPERLINK("http://www.uniprot.org/uniprot/G7JVI6","tr|G7JVI6|G7JVI6_MEDTR")</f>
        <v>tr|G7JVI6|G7JVI6_MEDTR</v>
      </c>
      <c r="D15981" t="s">
        <v>23713</v>
      </c>
      <c r="E15981">
        <v>87.7</v>
      </c>
      <c r="F15981">
        <v>309</v>
      </c>
      <c r="G15981">
        <v>38</v>
      </c>
      <c r="H15981">
        <v>0</v>
      </c>
      <c r="I15981">
        <v>16</v>
      </c>
      <c r="J15981">
        <v>942</v>
      </c>
      <c r="K15981">
        <v>1</v>
      </c>
      <c r="L15981">
        <v>1</v>
      </c>
      <c r="M15981">
        <v>309</v>
      </c>
      <c r="N15981" t="s">
        <v>18</v>
      </c>
      <c r="O15981" s="1">
        <v>2.9028299999999999E-159</v>
      </c>
      <c r="P15981">
        <v>1460</v>
      </c>
    </row>
    <row r="15982" spans="1:16" x14ac:dyDescent="0.25">
      <c r="A15982" t="s">
        <v>23714</v>
      </c>
      <c r="B15982">
        <v>1590</v>
      </c>
      <c r="C15982" s="3" t="str">
        <f>HYPERLINK("http://www.uniprot.org/uniprot/I1LY93","tr|I1LY93|I1LY93_SOYBN")</f>
        <v>tr|I1LY93|I1LY93_SOYBN</v>
      </c>
      <c r="D15982" t="s">
        <v>28</v>
      </c>
      <c r="E15982">
        <v>76.58</v>
      </c>
      <c r="F15982">
        <v>504</v>
      </c>
      <c r="G15982">
        <v>118</v>
      </c>
      <c r="H15982">
        <v>0</v>
      </c>
      <c r="I15982">
        <v>76</v>
      </c>
      <c r="J15982">
        <v>1587</v>
      </c>
      <c r="K15982">
        <v>1</v>
      </c>
      <c r="L15982">
        <v>26</v>
      </c>
      <c r="M15982">
        <v>517</v>
      </c>
      <c r="N15982" t="s">
        <v>18</v>
      </c>
      <c r="O15982">
        <v>0</v>
      </c>
      <c r="P15982">
        <v>2171</v>
      </c>
    </row>
    <row r="15983" spans="1:16" x14ac:dyDescent="0.25">
      <c r="A15983" t="s">
        <v>23715</v>
      </c>
      <c r="B15983">
        <v>1440</v>
      </c>
      <c r="C15983" s="3" t="str">
        <f>HYPERLINK("http://www.uniprot.org/uniprot/I3STU8","tr|I3STU8|I3STU8_MEDTR")</f>
        <v>tr|I3STU8|I3STU8_MEDTR</v>
      </c>
      <c r="D15983" t="s">
        <v>23716</v>
      </c>
      <c r="E15983">
        <v>91.45</v>
      </c>
      <c r="F15983">
        <v>480</v>
      </c>
      <c r="G15983">
        <v>41</v>
      </c>
      <c r="H15983">
        <v>1</v>
      </c>
      <c r="I15983">
        <v>1</v>
      </c>
      <c r="J15983">
        <v>1437</v>
      </c>
      <c r="K15983">
        <v>1</v>
      </c>
      <c r="L15983">
        <v>1</v>
      </c>
      <c r="M15983">
        <v>480</v>
      </c>
      <c r="N15983" t="s">
        <v>18</v>
      </c>
      <c r="O15983">
        <v>0</v>
      </c>
      <c r="P15983">
        <v>2297</v>
      </c>
    </row>
    <row r="15984" spans="1:16" x14ac:dyDescent="0.25">
      <c r="A15984" t="s">
        <v>23717</v>
      </c>
      <c r="B15984">
        <v>1218</v>
      </c>
      <c r="C15984" s="3" t="str">
        <f>HYPERLINK("http://www.uniprot.org/uniprot/K7LUU9","tr|K7LUU9|K7LUU9_SOYBN")</f>
        <v>tr|K7LUU9|K7LUU9_SOYBN</v>
      </c>
      <c r="D15984" t="s">
        <v>28</v>
      </c>
      <c r="E15984">
        <v>59.79</v>
      </c>
      <c r="F15984">
        <v>388</v>
      </c>
      <c r="G15984">
        <v>156</v>
      </c>
      <c r="H15984">
        <v>21</v>
      </c>
      <c r="I15984">
        <v>115</v>
      </c>
      <c r="J15984">
        <v>1215</v>
      </c>
      <c r="K15984">
        <v>1</v>
      </c>
      <c r="L15984">
        <v>41</v>
      </c>
      <c r="M15984">
        <v>397</v>
      </c>
      <c r="N15984" t="s">
        <v>18</v>
      </c>
      <c r="O15984" s="1">
        <v>6.1397899999999998E-105</v>
      </c>
      <c r="P15984">
        <v>993</v>
      </c>
    </row>
    <row r="15985" spans="1:16" x14ac:dyDescent="0.25">
      <c r="A15985" t="s">
        <v>23718</v>
      </c>
      <c r="B15985">
        <v>2328</v>
      </c>
      <c r="C15985" s="3" t="str">
        <f>HYPERLINK("http://www.uniprot.org/uniprot/G7KG99","tr|G7KG99|G7KG99_MEDTR")</f>
        <v>tr|G7KG99|G7KG99_MEDTR</v>
      </c>
      <c r="D15985" t="s">
        <v>23719</v>
      </c>
      <c r="E15985">
        <v>68.849999999999994</v>
      </c>
      <c r="F15985">
        <v>456</v>
      </c>
      <c r="G15985">
        <v>142</v>
      </c>
      <c r="H15985">
        <v>10</v>
      </c>
      <c r="I15985">
        <v>1</v>
      </c>
      <c r="J15985">
        <v>1338</v>
      </c>
      <c r="K15985">
        <v>1</v>
      </c>
      <c r="L15985">
        <v>1</v>
      </c>
      <c r="M15985">
        <v>447</v>
      </c>
      <c r="N15985" t="s">
        <v>18</v>
      </c>
      <c r="O15985" s="1">
        <v>1.31206E-166</v>
      </c>
      <c r="P15985">
        <v>1528</v>
      </c>
    </row>
    <row r="15986" spans="1:16" x14ac:dyDescent="0.25">
      <c r="A15986" t="s">
        <v>23720</v>
      </c>
      <c r="B15986">
        <v>2454</v>
      </c>
      <c r="C15986" s="3" t="str">
        <f>HYPERLINK("http://www.uniprot.org/uniprot/G7K7W5","tr|G7K7W5|G7K7W5_MEDTR")</f>
        <v>tr|G7K7W5|G7K7W5_MEDTR</v>
      </c>
      <c r="D15986" t="s">
        <v>23721</v>
      </c>
      <c r="E15986">
        <v>68.14</v>
      </c>
      <c r="F15986">
        <v>832</v>
      </c>
      <c r="G15986">
        <v>265</v>
      </c>
      <c r="H15986">
        <v>33</v>
      </c>
      <c r="I15986">
        <v>55</v>
      </c>
      <c r="J15986">
        <v>2451</v>
      </c>
      <c r="K15986">
        <v>1</v>
      </c>
      <c r="L15986">
        <v>19</v>
      </c>
      <c r="M15986">
        <v>807</v>
      </c>
      <c r="N15986" t="s">
        <v>18</v>
      </c>
      <c r="O15986">
        <v>0</v>
      </c>
      <c r="P15986">
        <v>2733</v>
      </c>
    </row>
    <row r="15987" spans="1:16" x14ac:dyDescent="0.25">
      <c r="A15987" t="s">
        <v>23722</v>
      </c>
      <c r="B15987">
        <v>603</v>
      </c>
      <c r="C15987" s="3" t="str">
        <f>HYPERLINK("http://www.uniprot.org/uniprot/I3S4Z5","tr|I3S4Z5|I3S4Z5_MEDTR")</f>
        <v>tr|I3S4Z5|I3S4Z5_MEDTR</v>
      </c>
      <c r="D15987" t="s">
        <v>22</v>
      </c>
      <c r="E15987">
        <v>88.32</v>
      </c>
      <c r="F15987">
        <v>197</v>
      </c>
      <c r="G15987">
        <v>23</v>
      </c>
      <c r="H15987">
        <v>0</v>
      </c>
      <c r="I15987">
        <v>1</v>
      </c>
      <c r="J15987">
        <v>591</v>
      </c>
      <c r="K15987">
        <v>1</v>
      </c>
      <c r="L15987">
        <v>184</v>
      </c>
      <c r="M15987">
        <v>380</v>
      </c>
      <c r="N15987" t="s">
        <v>18</v>
      </c>
      <c r="O15987" s="1">
        <v>2.15025E-94</v>
      </c>
      <c r="P15987">
        <v>897</v>
      </c>
    </row>
    <row r="15988" spans="1:16" x14ac:dyDescent="0.25">
      <c r="A15988" t="s">
        <v>23723</v>
      </c>
      <c r="B15988">
        <v>861</v>
      </c>
      <c r="C15988" s="3" t="str">
        <f>HYPERLINK("http://www.uniprot.org/uniprot/G7JDL9","tr|G7JDL9|G7JDL9_MEDTR")</f>
        <v>tr|G7JDL9|G7JDL9_MEDTR</v>
      </c>
      <c r="D15988" t="s">
        <v>242</v>
      </c>
      <c r="E15988">
        <v>41.17</v>
      </c>
      <c r="F15988">
        <v>68</v>
      </c>
      <c r="G15988">
        <v>40</v>
      </c>
      <c r="H15988">
        <v>0</v>
      </c>
      <c r="I15988">
        <v>124</v>
      </c>
      <c r="J15988">
        <v>327</v>
      </c>
      <c r="K15988">
        <v>1</v>
      </c>
      <c r="L15988">
        <v>31</v>
      </c>
      <c r="M15988">
        <v>98</v>
      </c>
      <c r="N15988" t="s">
        <v>18</v>
      </c>
      <c r="O15988" s="1">
        <v>1.1520600000000001E-7</v>
      </c>
      <c r="P15988">
        <v>152</v>
      </c>
    </row>
    <row r="15989" spans="1:16" x14ac:dyDescent="0.25">
      <c r="A15989" t="s">
        <v>23724</v>
      </c>
      <c r="B15989">
        <v>1284</v>
      </c>
      <c r="C15989" s="3" t="str">
        <f>HYPERLINK("http://www.uniprot.org/uniprot/G7KKS2","tr|G7KKS2|G7KKS2_MEDTR")</f>
        <v>tr|G7KKS2|G7KKS2_MEDTR</v>
      </c>
      <c r="D15989" t="s">
        <v>23688</v>
      </c>
      <c r="E15989">
        <v>63.54</v>
      </c>
      <c r="F15989">
        <v>384</v>
      </c>
      <c r="G15989">
        <v>140</v>
      </c>
      <c r="H15989">
        <v>37</v>
      </c>
      <c r="I15989">
        <v>1</v>
      </c>
      <c r="J15989">
        <v>1041</v>
      </c>
      <c r="K15989">
        <v>1</v>
      </c>
      <c r="L15989">
        <v>1056</v>
      </c>
      <c r="M15989">
        <v>1437</v>
      </c>
      <c r="N15989" t="s">
        <v>18</v>
      </c>
      <c r="O15989" s="1">
        <v>1.4311400000000001E-115</v>
      </c>
      <c r="P15989">
        <v>1085</v>
      </c>
    </row>
    <row r="15990" spans="1:16" x14ac:dyDescent="0.25">
      <c r="A15990" t="s">
        <v>23725</v>
      </c>
      <c r="B15990">
        <v>579</v>
      </c>
      <c r="C15990" s="3" t="str">
        <f>HYPERLINK("http://www.uniprot.org/uniprot/I1L9G0","tr|I1L9G0|I1L9G0_SOYBN")</f>
        <v>tr|I1L9G0|I1L9G0_SOYBN</v>
      </c>
      <c r="D15990" t="s">
        <v>117</v>
      </c>
      <c r="E15990">
        <v>66.27</v>
      </c>
      <c r="F15990">
        <v>169</v>
      </c>
      <c r="G15990">
        <v>57</v>
      </c>
      <c r="H15990">
        <v>3</v>
      </c>
      <c r="I15990">
        <v>1</v>
      </c>
      <c r="J15990">
        <v>498</v>
      </c>
      <c r="K15990">
        <v>1</v>
      </c>
      <c r="L15990">
        <v>1</v>
      </c>
      <c r="M15990">
        <v>169</v>
      </c>
      <c r="N15990" t="s">
        <v>18</v>
      </c>
      <c r="O15990" s="1">
        <v>4.3315600000000002E-54</v>
      </c>
      <c r="P15990">
        <v>549</v>
      </c>
    </row>
    <row r="15991" spans="1:16" x14ac:dyDescent="0.25">
      <c r="A15991" t="s">
        <v>23726</v>
      </c>
      <c r="B15991">
        <v>636</v>
      </c>
      <c r="C15991" s="3" t="str">
        <f>HYPERLINK("http://www.uniprot.org/uniprot/I3T7Q9","tr|I3T7Q9|I3T7Q9_MEDTR")</f>
        <v>tr|I3T7Q9|I3T7Q9_MEDTR</v>
      </c>
      <c r="D15991" t="s">
        <v>22</v>
      </c>
      <c r="E15991">
        <v>66.510000000000005</v>
      </c>
      <c r="F15991">
        <v>218</v>
      </c>
      <c r="G15991">
        <v>73</v>
      </c>
      <c r="H15991">
        <v>7</v>
      </c>
      <c r="I15991">
        <v>1</v>
      </c>
      <c r="J15991">
        <v>633</v>
      </c>
      <c r="K15991">
        <v>1</v>
      </c>
      <c r="L15991">
        <v>1</v>
      </c>
      <c r="M15991">
        <v>218</v>
      </c>
      <c r="N15991" t="s">
        <v>18</v>
      </c>
      <c r="O15991" s="1">
        <v>2.75859E-69</v>
      </c>
      <c r="P15991">
        <v>681</v>
      </c>
    </row>
    <row r="15992" spans="1:16" x14ac:dyDescent="0.25">
      <c r="A15992" t="s">
        <v>23727</v>
      </c>
      <c r="B15992">
        <v>1218</v>
      </c>
      <c r="C15992" s="3" t="str">
        <f>HYPERLINK("http://www.uniprot.org/uniprot/G7IMM5","tr|G7IMM5|G7IMM5_MEDTR")</f>
        <v>tr|G7IMM5|G7IMM5_MEDTR</v>
      </c>
      <c r="D15992" t="s">
        <v>23522</v>
      </c>
      <c r="E15992">
        <v>79.25</v>
      </c>
      <c r="F15992">
        <v>405</v>
      </c>
      <c r="G15992">
        <v>84</v>
      </c>
      <c r="H15992">
        <v>0</v>
      </c>
      <c r="I15992">
        <v>1</v>
      </c>
      <c r="J15992">
        <v>1215</v>
      </c>
      <c r="K15992">
        <v>1</v>
      </c>
      <c r="L15992">
        <v>135</v>
      </c>
      <c r="M15992">
        <v>539</v>
      </c>
      <c r="N15992" t="s">
        <v>18</v>
      </c>
      <c r="O15992">
        <v>0</v>
      </c>
      <c r="P15992">
        <v>1691</v>
      </c>
    </row>
    <row r="15993" spans="1:16" x14ac:dyDescent="0.25">
      <c r="A15993" t="s">
        <v>23728</v>
      </c>
      <c r="B15993">
        <v>2256</v>
      </c>
      <c r="C15993" s="3" t="str">
        <f>HYPERLINK("http://www.uniprot.org/uniprot/I1N1Y6","tr|I1N1Y6|I1N1Y6_SOYBN")</f>
        <v>tr|I1N1Y6|I1N1Y6_SOYBN</v>
      </c>
      <c r="D15993" t="s">
        <v>19815</v>
      </c>
      <c r="E15993">
        <v>57.23</v>
      </c>
      <c r="F15993">
        <v>159</v>
      </c>
      <c r="G15993">
        <v>68</v>
      </c>
      <c r="H15993">
        <v>38</v>
      </c>
      <c r="I15993">
        <v>1891</v>
      </c>
      <c r="J15993">
        <v>2253</v>
      </c>
      <c r="K15993">
        <v>1</v>
      </c>
      <c r="L15993">
        <v>61</v>
      </c>
      <c r="M15993">
        <v>217</v>
      </c>
      <c r="N15993" t="s">
        <v>18</v>
      </c>
      <c r="O15993" s="1">
        <v>4.3580100000000004E-34</v>
      </c>
      <c r="P15993">
        <v>385</v>
      </c>
    </row>
    <row r="15994" spans="1:16" x14ac:dyDescent="0.25">
      <c r="A15994" t="s">
        <v>23729</v>
      </c>
      <c r="B15994">
        <v>1629</v>
      </c>
      <c r="C15994" s="3" t="str">
        <f>HYPERLINK("http://www.uniprot.org/uniprot/I1JIF2","tr|I1JIF2|I1JIF2_SOYBN")</f>
        <v>tr|I1JIF2|I1JIF2_SOYBN</v>
      </c>
      <c r="D15994" t="s">
        <v>28</v>
      </c>
      <c r="E15994">
        <v>76.7</v>
      </c>
      <c r="F15994">
        <v>541</v>
      </c>
      <c r="G15994">
        <v>126</v>
      </c>
      <c r="H15994">
        <v>0</v>
      </c>
      <c r="I15994">
        <v>4</v>
      </c>
      <c r="J15994">
        <v>1626</v>
      </c>
      <c r="K15994">
        <v>1</v>
      </c>
      <c r="L15994">
        <v>5</v>
      </c>
      <c r="M15994">
        <v>532</v>
      </c>
      <c r="N15994" t="s">
        <v>18</v>
      </c>
      <c r="O15994">
        <v>0</v>
      </c>
      <c r="P15994">
        <v>2172</v>
      </c>
    </row>
    <row r="15995" spans="1:16" x14ac:dyDescent="0.25">
      <c r="A15995" t="s">
        <v>23730</v>
      </c>
      <c r="B15995">
        <v>363</v>
      </c>
      <c r="C15995" s="3" t="str">
        <f>HYPERLINK("http://www.uniprot.org/uniprot/I3SZ76","tr|I3SZ76|I3SZ76_LOTJA")</f>
        <v>tr|I3SZ76|I3SZ76_LOTJA</v>
      </c>
      <c r="D15995" t="s">
        <v>93</v>
      </c>
      <c r="E15995">
        <v>100</v>
      </c>
      <c r="F15995">
        <v>95</v>
      </c>
      <c r="G15995">
        <v>0</v>
      </c>
      <c r="H15995">
        <v>0</v>
      </c>
      <c r="I15995">
        <v>1</v>
      </c>
      <c r="J15995">
        <v>285</v>
      </c>
      <c r="K15995">
        <v>1</v>
      </c>
      <c r="L15995">
        <v>1</v>
      </c>
      <c r="M15995">
        <v>95</v>
      </c>
      <c r="N15995" t="s">
        <v>18</v>
      </c>
      <c r="O15995" s="1">
        <v>1.04538E-47</v>
      </c>
      <c r="P15995">
        <v>493</v>
      </c>
    </row>
    <row r="15996" spans="1:16" x14ac:dyDescent="0.25">
      <c r="A15996" t="s">
        <v>23731</v>
      </c>
      <c r="B15996">
        <v>1128</v>
      </c>
      <c r="C15996" s="3" t="str">
        <f>HYPERLINK("http://www.uniprot.org/uniprot/G7KUJ6","tr|G7KUJ6|G7KUJ6_MEDTR")</f>
        <v>tr|G7KUJ6|G7KUJ6_MEDTR</v>
      </c>
      <c r="D15996" t="s">
        <v>23732</v>
      </c>
      <c r="E15996">
        <v>92.55</v>
      </c>
      <c r="F15996">
        <v>376</v>
      </c>
      <c r="G15996">
        <v>28</v>
      </c>
      <c r="H15996">
        <v>4</v>
      </c>
      <c r="I15996">
        <v>10</v>
      </c>
      <c r="J15996">
        <v>1125</v>
      </c>
      <c r="K15996">
        <v>1</v>
      </c>
      <c r="L15996">
        <v>1</v>
      </c>
      <c r="M15996">
        <v>376</v>
      </c>
      <c r="N15996" t="s">
        <v>18</v>
      </c>
      <c r="O15996">
        <v>0</v>
      </c>
      <c r="P15996">
        <v>1785</v>
      </c>
    </row>
    <row r="15997" spans="1:16" x14ac:dyDescent="0.25">
      <c r="A15997" t="s">
        <v>23733</v>
      </c>
      <c r="B15997">
        <v>1368</v>
      </c>
      <c r="C15997" s="3" t="str">
        <f>HYPERLINK("http://www.uniprot.org/uniprot/G7L1K3","tr|G7L1K3|G7L1K3_MEDTR")</f>
        <v>tr|G7L1K3|G7L1K3_MEDTR</v>
      </c>
      <c r="D15997" t="s">
        <v>23734</v>
      </c>
      <c r="E15997">
        <v>77.599999999999994</v>
      </c>
      <c r="F15997">
        <v>460</v>
      </c>
      <c r="G15997">
        <v>103</v>
      </c>
      <c r="H15997">
        <v>5</v>
      </c>
      <c r="I15997">
        <v>1</v>
      </c>
      <c r="J15997">
        <v>1365</v>
      </c>
      <c r="K15997">
        <v>1</v>
      </c>
      <c r="L15997">
        <v>1</v>
      </c>
      <c r="M15997">
        <v>455</v>
      </c>
      <c r="N15997" t="s">
        <v>18</v>
      </c>
      <c r="O15997">
        <v>0</v>
      </c>
      <c r="P15997">
        <v>1838</v>
      </c>
    </row>
    <row r="15998" spans="1:16" x14ac:dyDescent="0.25">
      <c r="A15998" t="s">
        <v>23735</v>
      </c>
      <c r="B15998">
        <v>6057</v>
      </c>
      <c r="C15998" s="3" t="str">
        <f>HYPERLINK("http://www.uniprot.org/uniprot/G7L5H7","tr|G7L5H7|G7L5H7_MEDTR")</f>
        <v>tr|G7L5H7|G7L5H7_MEDTR</v>
      </c>
      <c r="D15998" t="s">
        <v>23736</v>
      </c>
      <c r="E15998">
        <v>81.41</v>
      </c>
      <c r="F15998">
        <v>2028</v>
      </c>
      <c r="G15998">
        <v>377</v>
      </c>
      <c r="H15998">
        <v>11</v>
      </c>
      <c r="I15998">
        <v>1</v>
      </c>
      <c r="J15998">
        <v>6051</v>
      </c>
      <c r="K15998">
        <v>1</v>
      </c>
      <c r="L15998">
        <v>1</v>
      </c>
      <c r="M15998">
        <v>2015</v>
      </c>
      <c r="N15998" t="s">
        <v>18</v>
      </c>
      <c r="O15998">
        <v>0</v>
      </c>
      <c r="P15998">
        <v>8469</v>
      </c>
    </row>
    <row r="15999" spans="1:16" x14ac:dyDescent="0.25">
      <c r="A15999" t="s">
        <v>23737</v>
      </c>
      <c r="B15999">
        <v>4428</v>
      </c>
      <c r="C15999" s="3" t="str">
        <f>HYPERLINK("http://www.uniprot.org/uniprot/G7ID28","tr|G7ID28|G7ID28_MEDTR")</f>
        <v>tr|G7ID28|G7ID28_MEDTR</v>
      </c>
      <c r="D15999" t="s">
        <v>23738</v>
      </c>
      <c r="E15999">
        <v>82.35</v>
      </c>
      <c r="F15999">
        <v>1519</v>
      </c>
      <c r="G15999">
        <v>268</v>
      </c>
      <c r="H15999">
        <v>44</v>
      </c>
      <c r="I15999">
        <v>1</v>
      </c>
      <c r="J15999">
        <v>4425</v>
      </c>
      <c r="K15999">
        <v>1</v>
      </c>
      <c r="L15999">
        <v>1</v>
      </c>
      <c r="M15999">
        <v>1516</v>
      </c>
      <c r="N15999" t="s">
        <v>18</v>
      </c>
      <c r="O15999">
        <v>0</v>
      </c>
      <c r="P15999">
        <v>6291</v>
      </c>
    </row>
    <row r="16000" spans="1:16" x14ac:dyDescent="0.25">
      <c r="A16000" t="s">
        <v>23739</v>
      </c>
      <c r="B16000">
        <v>372</v>
      </c>
      <c r="C16000" s="3" t="str">
        <f>HYPERLINK("http://www.uniprot.org/uniprot/G7I520","tr|G7I520|G7I520_MEDTR")</f>
        <v>tr|G7I520|G7I520_MEDTR</v>
      </c>
      <c r="D16000" t="s">
        <v>23740</v>
      </c>
      <c r="E16000">
        <v>73.77</v>
      </c>
      <c r="F16000">
        <v>122</v>
      </c>
      <c r="G16000">
        <v>32</v>
      </c>
      <c r="H16000">
        <v>1</v>
      </c>
      <c r="I16000">
        <v>1</v>
      </c>
      <c r="J16000">
        <v>363</v>
      </c>
      <c r="K16000">
        <v>1</v>
      </c>
      <c r="L16000">
        <v>1</v>
      </c>
      <c r="M16000">
        <v>122</v>
      </c>
      <c r="N16000" t="s">
        <v>18</v>
      </c>
      <c r="O16000" s="1">
        <v>2.7192300000000002E-43</v>
      </c>
      <c r="P16000">
        <v>455</v>
      </c>
    </row>
    <row r="16001" spans="1:16" x14ac:dyDescent="0.25">
      <c r="A16001" t="s">
        <v>23741</v>
      </c>
      <c r="B16001">
        <v>921</v>
      </c>
      <c r="C16001" s="3" t="str">
        <f>HYPERLINK("http://www.uniprot.org/uniprot/A2Q2T1","tr|A2Q2T1|A2Q2T1_MEDTR")</f>
        <v>tr|A2Q2T1|A2Q2T1_MEDTR</v>
      </c>
      <c r="D16001" t="s">
        <v>337</v>
      </c>
      <c r="E16001">
        <v>85.71</v>
      </c>
      <c r="F16001">
        <v>294</v>
      </c>
      <c r="G16001">
        <v>42</v>
      </c>
      <c r="H16001">
        <v>0</v>
      </c>
      <c r="I16001">
        <v>1</v>
      </c>
      <c r="J16001">
        <v>882</v>
      </c>
      <c r="K16001">
        <v>1</v>
      </c>
      <c r="L16001">
        <v>184</v>
      </c>
      <c r="M16001">
        <v>477</v>
      </c>
      <c r="N16001" t="s">
        <v>18</v>
      </c>
      <c r="O16001" s="1">
        <v>2.77908E-143</v>
      </c>
      <c r="P16001">
        <v>1322</v>
      </c>
    </row>
    <row r="16002" spans="1:16" x14ac:dyDescent="0.25">
      <c r="A16002" t="s">
        <v>23742</v>
      </c>
      <c r="B16002">
        <v>681</v>
      </c>
      <c r="C16002" s="3" t="str">
        <f>HYPERLINK("http://www.uniprot.org/uniprot/G7J540","tr|G7J540|G7J540_MEDTR")</f>
        <v>tr|G7J540|G7J540_MEDTR</v>
      </c>
      <c r="D16002" t="s">
        <v>23743</v>
      </c>
      <c r="E16002">
        <v>85.08</v>
      </c>
      <c r="F16002">
        <v>228</v>
      </c>
      <c r="G16002">
        <v>34</v>
      </c>
      <c r="H16002">
        <v>2</v>
      </c>
      <c r="I16002">
        <v>1</v>
      </c>
      <c r="J16002">
        <v>678</v>
      </c>
      <c r="K16002">
        <v>1</v>
      </c>
      <c r="L16002">
        <v>1</v>
      </c>
      <c r="M16002">
        <v>228</v>
      </c>
      <c r="N16002" t="s">
        <v>18</v>
      </c>
      <c r="O16002" s="1">
        <v>6.7383200000000001E-107</v>
      </c>
      <c r="P16002">
        <v>1006</v>
      </c>
    </row>
    <row r="16003" spans="1:16" x14ac:dyDescent="0.25">
      <c r="A16003" t="s">
        <v>23744</v>
      </c>
      <c r="B16003">
        <v>1152</v>
      </c>
      <c r="C16003" s="3" t="str">
        <f>HYPERLINK("http://www.uniprot.org/uniprot/I3SUF8","tr|I3SUF8|I3SUF8_LOTJA")</f>
        <v>tr|I3SUF8|I3SUF8_LOTJA</v>
      </c>
      <c r="D16003" t="s">
        <v>93</v>
      </c>
      <c r="E16003">
        <v>70.92</v>
      </c>
      <c r="F16003">
        <v>399</v>
      </c>
      <c r="G16003">
        <v>116</v>
      </c>
      <c r="H16003">
        <v>16</v>
      </c>
      <c r="I16003">
        <v>1</v>
      </c>
      <c r="J16003">
        <v>1149</v>
      </c>
      <c r="K16003">
        <v>1</v>
      </c>
      <c r="L16003">
        <v>1</v>
      </c>
      <c r="M16003">
        <v>394</v>
      </c>
      <c r="N16003" t="s">
        <v>18</v>
      </c>
      <c r="O16003" s="1">
        <v>5.0602400000000003E-154</v>
      </c>
      <c r="P16003">
        <v>1416</v>
      </c>
    </row>
    <row r="16004" spans="1:16" x14ac:dyDescent="0.25">
      <c r="A16004" t="s">
        <v>23745</v>
      </c>
      <c r="B16004">
        <v>1446</v>
      </c>
      <c r="C16004" s="3" t="str">
        <f>HYPERLINK("http://www.uniprot.org/uniprot/I1N007","tr|I1N007|I1N007_SOYBN")</f>
        <v>tr|I1N007|I1N007_SOYBN</v>
      </c>
      <c r="D16004" t="s">
        <v>71</v>
      </c>
      <c r="E16004">
        <v>82.78</v>
      </c>
      <c r="F16004">
        <v>488</v>
      </c>
      <c r="G16004">
        <v>84</v>
      </c>
      <c r="H16004">
        <v>7</v>
      </c>
      <c r="I16004">
        <v>1</v>
      </c>
      <c r="J16004">
        <v>1443</v>
      </c>
      <c r="K16004">
        <v>1</v>
      </c>
      <c r="L16004">
        <v>45</v>
      </c>
      <c r="M16004">
        <v>531</v>
      </c>
      <c r="N16004" t="s">
        <v>18</v>
      </c>
      <c r="O16004">
        <v>0</v>
      </c>
      <c r="P16004">
        <v>2164</v>
      </c>
    </row>
    <row r="16005" spans="1:16" x14ac:dyDescent="0.25">
      <c r="A16005" t="s">
        <v>23746</v>
      </c>
      <c r="B16005">
        <v>1695</v>
      </c>
      <c r="C16005" s="3" t="str">
        <f>HYPERLINK("http://www.uniprot.org/uniprot/K7KKK3","tr|K7KKK3|K7KKK3_SOYBN")</f>
        <v>tr|K7KKK3|K7KKK3_SOYBN</v>
      </c>
      <c r="D16005" t="s">
        <v>28</v>
      </c>
      <c r="E16005">
        <v>80.959999999999994</v>
      </c>
      <c r="F16005">
        <v>557</v>
      </c>
      <c r="G16005">
        <v>106</v>
      </c>
      <c r="H16005">
        <v>2</v>
      </c>
      <c r="I16005">
        <v>28</v>
      </c>
      <c r="J16005">
        <v>1692</v>
      </c>
      <c r="K16005">
        <v>1</v>
      </c>
      <c r="L16005">
        <v>1</v>
      </c>
      <c r="M16005">
        <v>544</v>
      </c>
      <c r="N16005" t="s">
        <v>18</v>
      </c>
      <c r="O16005">
        <v>0</v>
      </c>
      <c r="P16005">
        <v>2401</v>
      </c>
    </row>
    <row r="16006" spans="1:16" x14ac:dyDescent="0.25">
      <c r="A16006" t="s">
        <v>23747</v>
      </c>
      <c r="B16006">
        <v>318</v>
      </c>
      <c r="C16006" s="3" t="str">
        <f>HYPERLINK("http://www.uniprot.org/uniprot/C6TFP4","tr|C6TFP4|C6TFP4_SOYBN")</f>
        <v>tr|C6TFP4|C6TFP4_SOYBN</v>
      </c>
      <c r="D16006" t="s">
        <v>11677</v>
      </c>
      <c r="E16006">
        <v>91.91</v>
      </c>
      <c r="F16006">
        <v>99</v>
      </c>
      <c r="G16006">
        <v>8</v>
      </c>
      <c r="H16006">
        <v>0</v>
      </c>
      <c r="I16006">
        <v>1</v>
      </c>
      <c r="J16006">
        <v>297</v>
      </c>
      <c r="K16006">
        <v>1</v>
      </c>
      <c r="L16006">
        <v>1</v>
      </c>
      <c r="M16006">
        <v>99</v>
      </c>
      <c r="N16006" t="s">
        <v>18</v>
      </c>
      <c r="O16006" s="1">
        <v>3.6960600000000003E-45</v>
      </c>
      <c r="P16006">
        <v>471</v>
      </c>
    </row>
    <row r="16007" spans="1:16" x14ac:dyDescent="0.25">
      <c r="A16007" t="s">
        <v>23748</v>
      </c>
      <c r="B16007">
        <v>1113</v>
      </c>
      <c r="C16007" s="3" t="str">
        <f>HYPERLINK("http://www.uniprot.org/uniprot/K7LPH0","tr|K7LPH0|K7LPH0_SOYBN")</f>
        <v>tr|K7LPH0|K7LPH0_SOYBN</v>
      </c>
      <c r="D16007" t="s">
        <v>28</v>
      </c>
      <c r="E16007">
        <v>73.48</v>
      </c>
      <c r="F16007">
        <v>347</v>
      </c>
      <c r="G16007">
        <v>92</v>
      </c>
      <c r="H16007">
        <v>2</v>
      </c>
      <c r="I16007">
        <v>1</v>
      </c>
      <c r="J16007">
        <v>1035</v>
      </c>
      <c r="K16007">
        <v>1</v>
      </c>
      <c r="L16007">
        <v>4</v>
      </c>
      <c r="M16007">
        <v>331</v>
      </c>
      <c r="N16007" t="s">
        <v>18</v>
      </c>
      <c r="O16007" s="1">
        <v>3.5633899999999998E-133</v>
      </c>
      <c r="P16007">
        <v>1236</v>
      </c>
    </row>
    <row r="16008" spans="1:16" x14ac:dyDescent="0.25">
      <c r="A16008" t="s">
        <v>23749</v>
      </c>
      <c r="B16008">
        <v>1638</v>
      </c>
      <c r="C16008" s="3" t="str">
        <f>HYPERLINK("http://www.uniprot.org/uniprot/G7JVI7","tr|G7JVI7|G7JVI7_MEDTR")</f>
        <v>tr|G7JVI7|G7JVI7_MEDTR</v>
      </c>
      <c r="D16008" t="s">
        <v>23750</v>
      </c>
      <c r="E16008">
        <v>88.31</v>
      </c>
      <c r="F16008">
        <v>539</v>
      </c>
      <c r="G16008">
        <v>63</v>
      </c>
      <c r="H16008">
        <v>0</v>
      </c>
      <c r="I16008">
        <v>19</v>
      </c>
      <c r="J16008">
        <v>1635</v>
      </c>
      <c r="K16008">
        <v>1</v>
      </c>
      <c r="L16008">
        <v>8</v>
      </c>
      <c r="M16008">
        <v>544</v>
      </c>
      <c r="N16008" t="s">
        <v>18</v>
      </c>
      <c r="O16008">
        <v>0</v>
      </c>
      <c r="P16008">
        <v>2484</v>
      </c>
    </row>
    <row r="16009" spans="1:16" x14ac:dyDescent="0.25">
      <c r="A16009" t="s">
        <v>23751</v>
      </c>
      <c r="B16009">
        <v>618</v>
      </c>
      <c r="C16009" s="3" t="str">
        <f>HYPERLINK("http://www.uniprot.org/uniprot/I3SL55","tr|I3SL55|I3SL55_MEDTR")</f>
        <v>tr|I3SL55|I3SL55_MEDTR</v>
      </c>
      <c r="D16009" t="s">
        <v>22</v>
      </c>
      <c r="E16009">
        <v>72.849999999999994</v>
      </c>
      <c r="F16009">
        <v>210</v>
      </c>
      <c r="G16009">
        <v>57</v>
      </c>
      <c r="H16009">
        <v>5</v>
      </c>
      <c r="I16009">
        <v>1</v>
      </c>
      <c r="J16009">
        <v>615</v>
      </c>
      <c r="K16009">
        <v>1</v>
      </c>
      <c r="L16009">
        <v>2</v>
      </c>
      <c r="M16009">
        <v>210</v>
      </c>
      <c r="N16009" t="s">
        <v>18</v>
      </c>
      <c r="O16009" s="1">
        <v>1.2536399999999999E-76</v>
      </c>
      <c r="P16009">
        <v>744</v>
      </c>
    </row>
    <row r="16010" spans="1:16" x14ac:dyDescent="0.25">
      <c r="A16010" t="s">
        <v>23752</v>
      </c>
      <c r="B16010">
        <v>3678</v>
      </c>
      <c r="C16010" s="3" t="str">
        <f>HYPERLINK("http://www.uniprot.org/uniprot/I1KUX3","tr|I1KUX3|I1KUX3_SOYBN")</f>
        <v>tr|I1KUX3|I1KUX3_SOYBN</v>
      </c>
      <c r="D16010" t="s">
        <v>71</v>
      </c>
      <c r="E16010">
        <v>67.48</v>
      </c>
      <c r="F16010">
        <v>1227</v>
      </c>
      <c r="G16010">
        <v>399</v>
      </c>
      <c r="H16010">
        <v>5</v>
      </c>
      <c r="I16010">
        <v>1</v>
      </c>
      <c r="J16010">
        <v>3666</v>
      </c>
      <c r="K16010">
        <v>1</v>
      </c>
      <c r="L16010">
        <v>1</v>
      </c>
      <c r="M16010">
        <v>1224</v>
      </c>
      <c r="N16010" t="s">
        <v>18</v>
      </c>
      <c r="O16010">
        <v>0</v>
      </c>
      <c r="P16010">
        <v>4034</v>
      </c>
    </row>
    <row r="16011" spans="1:16" x14ac:dyDescent="0.25">
      <c r="A16011" t="s">
        <v>23753</v>
      </c>
      <c r="B16011">
        <v>1134</v>
      </c>
      <c r="C16011" s="3" t="str">
        <f>HYPERLINK("http://www.uniprot.org/uniprot/G7IKJ3","tr|G7IKJ3|G7IKJ3_MEDTR")</f>
        <v>tr|G7IKJ3|G7IKJ3_MEDTR</v>
      </c>
      <c r="D16011" t="s">
        <v>3121</v>
      </c>
      <c r="E16011">
        <v>35.479999999999997</v>
      </c>
      <c r="F16011">
        <v>186</v>
      </c>
      <c r="G16011">
        <v>120</v>
      </c>
      <c r="H16011">
        <v>2</v>
      </c>
      <c r="I16011">
        <v>301</v>
      </c>
      <c r="J16011">
        <v>852</v>
      </c>
      <c r="K16011">
        <v>1</v>
      </c>
      <c r="L16011">
        <v>637</v>
      </c>
      <c r="M16011">
        <v>816</v>
      </c>
      <c r="N16011" t="s">
        <v>18</v>
      </c>
      <c r="O16011" s="1">
        <v>1.9764199999999999E-26</v>
      </c>
      <c r="P16011">
        <v>285</v>
      </c>
    </row>
    <row r="16012" spans="1:16" x14ac:dyDescent="0.25">
      <c r="A16012" t="s">
        <v>23754</v>
      </c>
      <c r="B16012">
        <v>405</v>
      </c>
      <c r="C16012" s="3" t="str">
        <f>HYPERLINK("http://www.uniprot.org/uniprot/G7KG98","tr|G7KG98|G7KG98_MEDTR")</f>
        <v>tr|G7KG98|G7KG98_MEDTR</v>
      </c>
      <c r="D16012" t="s">
        <v>23755</v>
      </c>
      <c r="E16012">
        <v>77.61</v>
      </c>
      <c r="F16012">
        <v>134</v>
      </c>
      <c r="G16012">
        <v>30</v>
      </c>
      <c r="H16012">
        <v>0</v>
      </c>
      <c r="I16012">
        <v>1</v>
      </c>
      <c r="J16012">
        <v>402</v>
      </c>
      <c r="K16012">
        <v>1</v>
      </c>
      <c r="L16012">
        <v>1</v>
      </c>
      <c r="M16012">
        <v>129</v>
      </c>
      <c r="N16012" t="s">
        <v>18</v>
      </c>
      <c r="O16012" s="1">
        <v>7.2677100000000001E-49</v>
      </c>
      <c r="P16012">
        <v>503</v>
      </c>
    </row>
    <row r="16013" spans="1:16" x14ac:dyDescent="0.25">
      <c r="A16013" t="s">
        <v>23756</v>
      </c>
      <c r="B16013">
        <v>2811</v>
      </c>
      <c r="C16013" s="3" t="str">
        <f>HYPERLINK("http://www.uniprot.org/uniprot/K7KYE4","tr|K7KYE4|K7KYE4_SOYBN")</f>
        <v>tr|K7KYE4|K7KYE4_SOYBN</v>
      </c>
      <c r="D16013" t="s">
        <v>28</v>
      </c>
      <c r="E16013">
        <v>36.79</v>
      </c>
      <c r="F16013">
        <v>973</v>
      </c>
      <c r="G16013">
        <v>615</v>
      </c>
      <c r="H16013">
        <v>38</v>
      </c>
      <c r="I16013">
        <v>1</v>
      </c>
      <c r="J16013">
        <v>2805</v>
      </c>
      <c r="K16013">
        <v>1</v>
      </c>
      <c r="L16013">
        <v>543</v>
      </c>
      <c r="M16013">
        <v>1464</v>
      </c>
      <c r="N16013" t="s">
        <v>18</v>
      </c>
      <c r="O16013" s="1">
        <v>9.3314199999999994E-154</v>
      </c>
      <c r="P16013">
        <v>1418</v>
      </c>
    </row>
    <row r="16014" spans="1:16" x14ac:dyDescent="0.25">
      <c r="A16014" t="s">
        <v>23757</v>
      </c>
      <c r="B16014">
        <v>687</v>
      </c>
      <c r="C16014" s="3" t="str">
        <f>HYPERLINK("http://www.uniprot.org/uniprot/G7K0E5","tr|G7K0E5|G7K0E5_MEDTR")</f>
        <v>tr|G7K0E5|G7K0E5_MEDTR</v>
      </c>
      <c r="D16014" t="s">
        <v>23758</v>
      </c>
      <c r="E16014">
        <v>85.71</v>
      </c>
      <c r="F16014">
        <v>217</v>
      </c>
      <c r="G16014">
        <v>31</v>
      </c>
      <c r="H16014">
        <v>0</v>
      </c>
      <c r="I16014">
        <v>7</v>
      </c>
      <c r="J16014">
        <v>657</v>
      </c>
      <c r="K16014">
        <v>1</v>
      </c>
      <c r="L16014">
        <v>1716</v>
      </c>
      <c r="M16014">
        <v>1917</v>
      </c>
      <c r="N16014" t="s">
        <v>18</v>
      </c>
      <c r="O16014" s="1">
        <v>5.7375400000000004E-106</v>
      </c>
      <c r="P16014">
        <v>998</v>
      </c>
    </row>
    <row r="16015" spans="1:16" x14ac:dyDescent="0.25">
      <c r="A16015" t="s">
        <v>23759</v>
      </c>
      <c r="B16015">
        <v>672</v>
      </c>
      <c r="C16015" s="3" t="str">
        <f>HYPERLINK("http://www.uniprot.org/uniprot/I1KNA0","tr|I1KNA0|I1KNA0_SOYBN")</f>
        <v>tr|I1KNA0|I1KNA0_SOYBN</v>
      </c>
      <c r="D16015" t="s">
        <v>23012</v>
      </c>
      <c r="E16015">
        <v>64.31</v>
      </c>
      <c r="F16015">
        <v>255</v>
      </c>
      <c r="G16015">
        <v>91</v>
      </c>
      <c r="H16015">
        <v>40</v>
      </c>
      <c r="I16015">
        <v>1</v>
      </c>
      <c r="J16015">
        <v>645</v>
      </c>
      <c r="K16015">
        <v>1</v>
      </c>
      <c r="L16015">
        <v>5</v>
      </c>
      <c r="M16015">
        <v>252</v>
      </c>
      <c r="N16015" t="s">
        <v>18</v>
      </c>
      <c r="O16015" s="1">
        <v>1.7882599999999999E-72</v>
      </c>
      <c r="P16015">
        <v>709</v>
      </c>
    </row>
    <row r="16016" spans="1:16" x14ac:dyDescent="0.25">
      <c r="A16016" t="s">
        <v>23760</v>
      </c>
      <c r="B16016">
        <v>2022</v>
      </c>
      <c r="C16016" s="3" t="str">
        <f>HYPERLINK("http://www.uniprot.org/uniprot/G7IMM8","tr|G7IMM8|G7IMM8_MEDTR")</f>
        <v>tr|G7IMM8|G7IMM8_MEDTR</v>
      </c>
      <c r="D16016" t="s">
        <v>23761</v>
      </c>
      <c r="E16016">
        <v>70.510000000000005</v>
      </c>
      <c r="F16016">
        <v>675</v>
      </c>
      <c r="G16016">
        <v>199</v>
      </c>
      <c r="H16016">
        <v>2</v>
      </c>
      <c r="I16016">
        <v>1</v>
      </c>
      <c r="J16016">
        <v>2019</v>
      </c>
      <c r="K16016">
        <v>1</v>
      </c>
      <c r="L16016">
        <v>52</v>
      </c>
      <c r="M16016">
        <v>712</v>
      </c>
      <c r="N16016" t="s">
        <v>18</v>
      </c>
      <c r="O16016">
        <v>0</v>
      </c>
      <c r="P16016">
        <v>2408</v>
      </c>
    </row>
    <row r="16017" spans="1:16" x14ac:dyDescent="0.25">
      <c r="A16017" t="s">
        <v>23762</v>
      </c>
      <c r="B16017">
        <v>1749</v>
      </c>
      <c r="C16017" s="3" t="str">
        <f>HYPERLINK("http://www.uniprot.org/uniprot/E4NKF8","tr|E4NKF8|E4NKF8_MEDTR")</f>
        <v>tr|E4NKF8|E4NKF8_MEDTR</v>
      </c>
      <c r="D16017" t="s">
        <v>23763</v>
      </c>
      <c r="E16017">
        <v>67.069999999999993</v>
      </c>
      <c r="F16017">
        <v>650</v>
      </c>
      <c r="G16017">
        <v>214</v>
      </c>
      <c r="H16017">
        <v>68</v>
      </c>
      <c r="I16017">
        <v>1</v>
      </c>
      <c r="J16017">
        <v>1746</v>
      </c>
      <c r="K16017">
        <v>1</v>
      </c>
      <c r="L16017">
        <v>48</v>
      </c>
      <c r="M16017">
        <v>694</v>
      </c>
      <c r="N16017" t="s">
        <v>18</v>
      </c>
      <c r="O16017">
        <v>0</v>
      </c>
      <c r="P16017">
        <v>2007</v>
      </c>
    </row>
    <row r="16018" spans="1:16" x14ac:dyDescent="0.25">
      <c r="A16018" t="s">
        <v>23764</v>
      </c>
      <c r="B16018">
        <v>2688</v>
      </c>
      <c r="C16018" s="3" t="str">
        <f>HYPERLINK("http://www.uniprot.org/uniprot/G7KF75","tr|G7KF75|G7KF75_MEDTR")</f>
        <v>tr|G7KF75|G7KF75_MEDTR</v>
      </c>
      <c r="D16018" t="s">
        <v>23765</v>
      </c>
      <c r="E16018">
        <v>62.39</v>
      </c>
      <c r="F16018">
        <v>944</v>
      </c>
      <c r="G16018">
        <v>355</v>
      </c>
      <c r="H16018">
        <v>50</v>
      </c>
      <c r="I16018">
        <v>1</v>
      </c>
      <c r="J16018">
        <v>2682</v>
      </c>
      <c r="K16018">
        <v>1</v>
      </c>
      <c r="L16018">
        <v>1</v>
      </c>
      <c r="M16018">
        <v>908</v>
      </c>
      <c r="N16018" t="s">
        <v>18</v>
      </c>
      <c r="O16018">
        <v>0</v>
      </c>
      <c r="P16018">
        <v>2691</v>
      </c>
    </row>
    <row r="16019" spans="1:16" x14ac:dyDescent="0.25">
      <c r="A16019" t="s">
        <v>23766</v>
      </c>
      <c r="B16019">
        <v>1512</v>
      </c>
      <c r="C16019" s="3" t="str">
        <f>HYPERLINK("http://www.uniprot.org/uniprot/A4PU36","tr|A4PU36|A4PU36_MEDTR")</f>
        <v>tr|A4PU36|A4PU36_MEDTR</v>
      </c>
      <c r="D16019" t="s">
        <v>23767</v>
      </c>
      <c r="E16019">
        <v>59.8</v>
      </c>
      <c r="F16019">
        <v>520</v>
      </c>
      <c r="G16019">
        <v>209</v>
      </c>
      <c r="H16019">
        <v>17</v>
      </c>
      <c r="I16019">
        <v>1</v>
      </c>
      <c r="J16019">
        <v>1509</v>
      </c>
      <c r="K16019">
        <v>1</v>
      </c>
      <c r="L16019">
        <v>1</v>
      </c>
      <c r="M16019">
        <v>460</v>
      </c>
      <c r="N16019" t="s">
        <v>18</v>
      </c>
      <c r="O16019" s="1">
        <v>1.5484099999999999E-151</v>
      </c>
      <c r="P16019">
        <v>1396</v>
      </c>
    </row>
    <row r="16020" spans="1:16" x14ac:dyDescent="0.25">
      <c r="A16020" t="s">
        <v>23768</v>
      </c>
      <c r="B16020">
        <v>426</v>
      </c>
      <c r="C16020" s="3" t="str">
        <f>HYPERLINK("http://www.uniprot.org/uniprot/G7L1K2","tr|G7L1K2|G7L1K2_MEDTR")</f>
        <v>tr|G7L1K2|G7L1K2_MEDTR</v>
      </c>
      <c r="D16020" t="s">
        <v>23769</v>
      </c>
      <c r="E16020">
        <v>67.459999999999994</v>
      </c>
      <c r="F16020">
        <v>166</v>
      </c>
      <c r="G16020">
        <v>54</v>
      </c>
      <c r="H16020">
        <v>27</v>
      </c>
      <c r="I16020">
        <v>1</v>
      </c>
      <c r="J16020">
        <v>417</v>
      </c>
      <c r="K16020">
        <v>1</v>
      </c>
      <c r="L16020">
        <v>1</v>
      </c>
      <c r="M16020">
        <v>166</v>
      </c>
      <c r="N16020" t="s">
        <v>18</v>
      </c>
      <c r="O16020" s="1">
        <v>2.9496499999999999E-50</v>
      </c>
      <c r="P16020">
        <v>515</v>
      </c>
    </row>
    <row r="16021" spans="1:16" x14ac:dyDescent="0.25">
      <c r="A16021" t="s">
        <v>23770</v>
      </c>
      <c r="B16021">
        <v>1056</v>
      </c>
      <c r="C16021" s="3" t="str">
        <f>HYPERLINK("http://www.uniprot.org/uniprot/Q9FUK9","tr|Q9FUK9|Q9FUK9_PEA")</f>
        <v>tr|Q9FUK9|Q9FUK9_PEA</v>
      </c>
      <c r="D16021" t="s">
        <v>23771</v>
      </c>
      <c r="E16021">
        <v>79.709999999999994</v>
      </c>
      <c r="F16021">
        <v>355</v>
      </c>
      <c r="G16021">
        <v>72</v>
      </c>
      <c r="H16021">
        <v>4</v>
      </c>
      <c r="I16021">
        <v>1</v>
      </c>
      <c r="J16021">
        <v>1053</v>
      </c>
      <c r="K16021">
        <v>1</v>
      </c>
      <c r="L16021">
        <v>5</v>
      </c>
      <c r="M16021">
        <v>359</v>
      </c>
      <c r="N16021" t="s">
        <v>18</v>
      </c>
      <c r="O16021" s="1">
        <v>1.6245300000000001E-156</v>
      </c>
      <c r="P16021">
        <v>1437</v>
      </c>
    </row>
    <row r="16022" spans="1:16" x14ac:dyDescent="0.25">
      <c r="A16022" t="s">
        <v>23772</v>
      </c>
      <c r="B16022">
        <v>792</v>
      </c>
      <c r="C16022" s="3" t="str">
        <f>HYPERLINK("http://www.uniprot.org/uniprot/G7ID31","tr|G7ID31|G7ID31_MEDTR")</f>
        <v>tr|G7ID31|G7ID31_MEDTR</v>
      </c>
      <c r="D16022" t="s">
        <v>23773</v>
      </c>
      <c r="E16022">
        <v>76.069999999999993</v>
      </c>
      <c r="F16022">
        <v>255</v>
      </c>
      <c r="G16022">
        <v>61</v>
      </c>
      <c r="H16022">
        <v>0</v>
      </c>
      <c r="I16022">
        <v>1</v>
      </c>
      <c r="J16022">
        <v>765</v>
      </c>
      <c r="K16022">
        <v>1</v>
      </c>
      <c r="L16022">
        <v>1</v>
      </c>
      <c r="M16022">
        <v>255</v>
      </c>
      <c r="N16022" t="s">
        <v>18</v>
      </c>
      <c r="O16022" s="1">
        <v>1.4676299999999999E-112</v>
      </c>
      <c r="P16022">
        <v>1056</v>
      </c>
    </row>
    <row r="16023" spans="1:16" x14ac:dyDescent="0.25">
      <c r="A16023" t="s">
        <v>23774</v>
      </c>
      <c r="B16023">
        <v>651</v>
      </c>
      <c r="C16023" s="3" t="str">
        <f>HYPERLINK("http://www.uniprot.org/uniprot/A2Q2T1","tr|A2Q2T1|A2Q2T1_MEDTR")</f>
        <v>tr|A2Q2T1|A2Q2T1_MEDTR</v>
      </c>
      <c r="D16023" t="s">
        <v>337</v>
      </c>
      <c r="E16023">
        <v>86.82</v>
      </c>
      <c r="F16023">
        <v>205</v>
      </c>
      <c r="G16023">
        <v>27</v>
      </c>
      <c r="H16023">
        <v>1</v>
      </c>
      <c r="I16023">
        <v>1</v>
      </c>
      <c r="J16023">
        <v>612</v>
      </c>
      <c r="K16023">
        <v>1</v>
      </c>
      <c r="L16023">
        <v>273</v>
      </c>
      <c r="M16023">
        <v>477</v>
      </c>
      <c r="N16023" t="s">
        <v>18</v>
      </c>
      <c r="O16023" s="1">
        <v>4.5769200000000001E-99</v>
      </c>
      <c r="P16023">
        <v>938</v>
      </c>
    </row>
    <row r="16024" spans="1:16" x14ac:dyDescent="0.25">
      <c r="A16024" t="s">
        <v>23775</v>
      </c>
      <c r="B16024">
        <v>1056</v>
      </c>
      <c r="C16024" s="3" t="str">
        <f>HYPERLINK("http://www.uniprot.org/uniprot/Q6VM15","tr|Q6VM15|Q6VM15_MEDTR")</f>
        <v>tr|Q6VM15|Q6VM15_MEDTR</v>
      </c>
      <c r="D16024" t="s">
        <v>23776</v>
      </c>
      <c r="E16024">
        <v>79.88</v>
      </c>
      <c r="F16024">
        <v>353</v>
      </c>
      <c r="G16024">
        <v>71</v>
      </c>
      <c r="H16024">
        <v>2</v>
      </c>
      <c r="I16024">
        <v>1</v>
      </c>
      <c r="J16024">
        <v>1053</v>
      </c>
      <c r="K16024">
        <v>1</v>
      </c>
      <c r="L16024">
        <v>1</v>
      </c>
      <c r="M16024">
        <v>350</v>
      </c>
      <c r="N16024" t="s">
        <v>18</v>
      </c>
      <c r="O16024" s="1">
        <v>7.5462499999999996E-154</v>
      </c>
      <c r="P16024">
        <v>1414</v>
      </c>
    </row>
    <row r="16025" spans="1:16" x14ac:dyDescent="0.25">
      <c r="A16025" t="s">
        <v>23777</v>
      </c>
      <c r="B16025">
        <v>240</v>
      </c>
      <c r="C16025" s="3" t="str">
        <f>HYPERLINK("http://www.uniprot.org/uniprot/K7KJ40","tr|K7KJ40|K7KJ40_SOYBN")</f>
        <v>tr|K7KJ40|K7KJ40_SOYBN</v>
      </c>
      <c r="D16025" t="s">
        <v>441</v>
      </c>
      <c r="E16025">
        <v>89.36</v>
      </c>
      <c r="F16025">
        <v>47</v>
      </c>
      <c r="G16025">
        <v>5</v>
      </c>
      <c r="H16025">
        <v>0</v>
      </c>
      <c r="I16025">
        <v>46</v>
      </c>
      <c r="J16025">
        <v>186</v>
      </c>
      <c r="K16025">
        <v>1</v>
      </c>
      <c r="L16025">
        <v>20</v>
      </c>
      <c r="M16025">
        <v>66</v>
      </c>
      <c r="N16025" t="s">
        <v>18</v>
      </c>
      <c r="O16025" s="1">
        <v>3.14206E-15</v>
      </c>
      <c r="P16025">
        <v>213</v>
      </c>
    </row>
    <row r="16026" spans="1:16" x14ac:dyDescent="0.25">
      <c r="A16026" t="s">
        <v>23778</v>
      </c>
      <c r="B16026">
        <v>2715</v>
      </c>
      <c r="C16026" s="3" t="str">
        <f>HYPERLINK("http://www.uniprot.org/uniprot/K7KSJ1","tr|K7KSJ1|K7KSJ1_SOYBN")</f>
        <v>tr|K7KSJ1|K7KSJ1_SOYBN</v>
      </c>
      <c r="D16026" t="s">
        <v>28</v>
      </c>
      <c r="E16026">
        <v>70.03</v>
      </c>
      <c r="F16026">
        <v>921</v>
      </c>
      <c r="G16026">
        <v>276</v>
      </c>
      <c r="H16026">
        <v>18</v>
      </c>
      <c r="I16026">
        <v>4</v>
      </c>
      <c r="J16026">
        <v>2712</v>
      </c>
      <c r="K16026">
        <v>1</v>
      </c>
      <c r="L16026">
        <v>4</v>
      </c>
      <c r="M16026">
        <v>909</v>
      </c>
      <c r="N16026" t="s">
        <v>18</v>
      </c>
      <c r="O16026">
        <v>0</v>
      </c>
      <c r="P16026">
        <v>3186</v>
      </c>
    </row>
    <row r="16027" spans="1:16" x14ac:dyDescent="0.25">
      <c r="A16027" t="s">
        <v>23779</v>
      </c>
      <c r="B16027">
        <v>1383</v>
      </c>
      <c r="C16027" s="3" t="str">
        <f>HYPERLINK("http://www.uniprot.org/uniprot/B9SI14","tr|B9SI14|B9SI14_RICCO")</f>
        <v>tr|B9SI14|B9SI14_RICCO</v>
      </c>
      <c r="D16027" t="s">
        <v>23780</v>
      </c>
      <c r="E16027">
        <v>76.13</v>
      </c>
      <c r="F16027">
        <v>461</v>
      </c>
      <c r="G16027">
        <v>110</v>
      </c>
      <c r="H16027">
        <v>5</v>
      </c>
      <c r="I16027">
        <v>1</v>
      </c>
      <c r="J16027">
        <v>1368</v>
      </c>
      <c r="K16027">
        <v>1</v>
      </c>
      <c r="L16027">
        <v>1</v>
      </c>
      <c r="M16027">
        <v>461</v>
      </c>
      <c r="N16027" t="s">
        <v>18</v>
      </c>
      <c r="O16027">
        <v>0</v>
      </c>
      <c r="P16027">
        <v>1840</v>
      </c>
    </row>
    <row r="16028" spans="1:16" x14ac:dyDescent="0.25">
      <c r="A16028" t="s">
        <v>23781</v>
      </c>
      <c r="B16028">
        <v>888</v>
      </c>
      <c r="C16028" s="3" t="str">
        <f>HYPERLINK("http://www.uniprot.org/uniprot/I1KCY1","tr|I1KCY1|I1KCY1_SOYBN")</f>
        <v>tr|I1KCY1|I1KCY1_SOYBN</v>
      </c>
      <c r="D16028" t="s">
        <v>28</v>
      </c>
      <c r="E16028">
        <v>76.489999999999995</v>
      </c>
      <c r="F16028">
        <v>302</v>
      </c>
      <c r="G16028">
        <v>71</v>
      </c>
      <c r="H16028">
        <v>7</v>
      </c>
      <c r="I16028">
        <v>1</v>
      </c>
      <c r="J16028">
        <v>885</v>
      </c>
      <c r="K16028">
        <v>1</v>
      </c>
      <c r="L16028">
        <v>1</v>
      </c>
      <c r="M16028">
        <v>292</v>
      </c>
      <c r="N16028" t="s">
        <v>18</v>
      </c>
      <c r="O16028" s="1">
        <v>1.14554E-122</v>
      </c>
      <c r="P16028">
        <v>1144</v>
      </c>
    </row>
    <row r="16029" spans="1:16" x14ac:dyDescent="0.25">
      <c r="A16029" t="s">
        <v>23782</v>
      </c>
      <c r="B16029">
        <v>2967</v>
      </c>
      <c r="C16029" s="3" t="str">
        <f>HYPERLINK("http://www.uniprot.org/uniprot/K7KQA9","tr|K7KQA9|K7KQA9_SOYBN")</f>
        <v>tr|K7KQA9|K7KQA9_SOYBN</v>
      </c>
      <c r="D16029" t="s">
        <v>28</v>
      </c>
      <c r="E16029">
        <v>69.87</v>
      </c>
      <c r="F16029">
        <v>996</v>
      </c>
      <c r="G16029">
        <v>300</v>
      </c>
      <c r="H16029">
        <v>8</v>
      </c>
      <c r="I16029">
        <v>1</v>
      </c>
      <c r="J16029">
        <v>2964</v>
      </c>
      <c r="K16029">
        <v>1</v>
      </c>
      <c r="L16029">
        <v>1</v>
      </c>
      <c r="M16029">
        <v>983</v>
      </c>
      <c r="N16029" t="s">
        <v>18</v>
      </c>
      <c r="O16029">
        <v>0</v>
      </c>
      <c r="P16029">
        <v>3433</v>
      </c>
    </row>
    <row r="16030" spans="1:16" x14ac:dyDescent="0.25">
      <c r="A16030" t="s">
        <v>23783</v>
      </c>
      <c r="B16030">
        <v>750</v>
      </c>
      <c r="C16030" s="3" t="str">
        <f>HYPERLINK("http://www.uniprot.org/uniprot/I3S3J8","tr|I3S3J8|I3S3J8_MEDTR")</f>
        <v>tr|I3S3J8|I3S3J8_MEDTR</v>
      </c>
      <c r="D16030" t="s">
        <v>22</v>
      </c>
      <c r="E16030">
        <v>76.3</v>
      </c>
      <c r="F16030">
        <v>249</v>
      </c>
      <c r="G16030">
        <v>59</v>
      </c>
      <c r="H16030">
        <v>0</v>
      </c>
      <c r="I16030">
        <v>1</v>
      </c>
      <c r="J16030">
        <v>747</v>
      </c>
      <c r="K16030">
        <v>1</v>
      </c>
      <c r="L16030">
        <v>1</v>
      </c>
      <c r="M16030">
        <v>249</v>
      </c>
      <c r="N16030" t="s">
        <v>18</v>
      </c>
      <c r="O16030" s="1">
        <v>1.2359399999999999E-102</v>
      </c>
      <c r="P16030">
        <v>970</v>
      </c>
    </row>
    <row r="16031" spans="1:16" x14ac:dyDescent="0.25">
      <c r="A16031" t="s">
        <v>23784</v>
      </c>
      <c r="B16031">
        <v>1122</v>
      </c>
      <c r="C16031" s="3" t="str">
        <f>HYPERLINK("http://www.uniprot.org/uniprot/G7JVJ5","tr|G7JVJ5|G7JVJ5_MEDTR")</f>
        <v>tr|G7JVJ5|G7JVJ5_MEDTR</v>
      </c>
      <c r="D16031" t="s">
        <v>23785</v>
      </c>
      <c r="E16031">
        <v>86.83</v>
      </c>
      <c r="F16031">
        <v>357</v>
      </c>
      <c r="G16031">
        <v>47</v>
      </c>
      <c r="H16031">
        <v>2</v>
      </c>
      <c r="I16031">
        <v>1</v>
      </c>
      <c r="J16031">
        <v>1065</v>
      </c>
      <c r="K16031">
        <v>1</v>
      </c>
      <c r="L16031">
        <v>1</v>
      </c>
      <c r="M16031">
        <v>348</v>
      </c>
      <c r="N16031" t="s">
        <v>18</v>
      </c>
      <c r="O16031" s="1">
        <v>1.95864E-171</v>
      </c>
      <c r="P16031">
        <v>1566</v>
      </c>
    </row>
    <row r="16032" spans="1:16" x14ac:dyDescent="0.25">
      <c r="A16032" t="s">
        <v>23786</v>
      </c>
      <c r="B16032">
        <v>1524</v>
      </c>
      <c r="C16032" s="3" t="str">
        <f>HYPERLINK("http://www.uniprot.org/uniprot/G7JS67","tr|G7JS67|G7JS67_MEDTR")</f>
        <v>tr|G7JS67|G7JS67_MEDTR</v>
      </c>
      <c r="D16032" t="s">
        <v>23787</v>
      </c>
      <c r="E16032">
        <v>77.66</v>
      </c>
      <c r="F16032">
        <v>506</v>
      </c>
      <c r="G16032">
        <v>113</v>
      </c>
      <c r="H16032">
        <v>3</v>
      </c>
      <c r="I16032">
        <v>13</v>
      </c>
      <c r="J16032">
        <v>1521</v>
      </c>
      <c r="K16032">
        <v>1</v>
      </c>
      <c r="L16032">
        <v>3</v>
      </c>
      <c r="M16032">
        <v>491</v>
      </c>
      <c r="N16032" t="s">
        <v>18</v>
      </c>
      <c r="O16032">
        <v>0</v>
      </c>
      <c r="P16032">
        <v>2010</v>
      </c>
    </row>
    <row r="16033" spans="1:16" x14ac:dyDescent="0.25">
      <c r="A16033" t="s">
        <v>23788</v>
      </c>
      <c r="B16033">
        <v>603</v>
      </c>
      <c r="C16033" s="3" t="str">
        <f>HYPERLINK("http://www.uniprot.org/uniprot/K7L7P4","tr|K7L7P4|K7L7P4_SOYBN")</f>
        <v>tr|K7L7P4|K7L7P4_SOYBN</v>
      </c>
      <c r="D16033" t="s">
        <v>28</v>
      </c>
      <c r="E16033">
        <v>50.3</v>
      </c>
      <c r="F16033">
        <v>165</v>
      </c>
      <c r="G16033">
        <v>82</v>
      </c>
      <c r="H16033">
        <v>2</v>
      </c>
      <c r="I16033">
        <v>112</v>
      </c>
      <c r="J16033">
        <v>600</v>
      </c>
      <c r="K16033">
        <v>1</v>
      </c>
      <c r="L16033">
        <v>878</v>
      </c>
      <c r="M16033">
        <v>1036</v>
      </c>
      <c r="N16033" t="s">
        <v>18</v>
      </c>
      <c r="O16033" s="1">
        <v>2.7645900000000001E-33</v>
      </c>
      <c r="P16033">
        <v>370</v>
      </c>
    </row>
    <row r="16034" spans="1:16" x14ac:dyDescent="0.25">
      <c r="A16034" t="s">
        <v>23789</v>
      </c>
      <c r="B16034">
        <v>1038</v>
      </c>
      <c r="C16034" s="3" t="str">
        <f>HYPERLINK("http://www.uniprot.org/uniprot/O48904","tr|O48904|O48904_MEDSA")</f>
        <v>tr|O48904|O48904_MEDSA</v>
      </c>
      <c r="D16034" t="s">
        <v>23790</v>
      </c>
      <c r="E16034">
        <v>86.02</v>
      </c>
      <c r="F16034">
        <v>322</v>
      </c>
      <c r="G16034">
        <v>45</v>
      </c>
      <c r="H16034">
        <v>0</v>
      </c>
      <c r="I16034">
        <v>70</v>
      </c>
      <c r="J16034">
        <v>1035</v>
      </c>
      <c r="K16034">
        <v>1</v>
      </c>
      <c r="L16034">
        <v>22</v>
      </c>
      <c r="M16034">
        <v>343</v>
      </c>
      <c r="N16034" t="s">
        <v>18</v>
      </c>
      <c r="O16034" s="1">
        <v>4.1602099999999999E-149</v>
      </c>
      <c r="P16034">
        <v>1373</v>
      </c>
    </row>
    <row r="16035" spans="1:16" x14ac:dyDescent="0.25">
      <c r="A16035" t="s">
        <v>23791</v>
      </c>
      <c r="B16035">
        <v>2880</v>
      </c>
      <c r="C16035" s="3" t="str">
        <f>HYPERLINK("http://www.uniprot.org/uniprot/G7KF19","tr|G7KF19|G7KF19_MEDTR")</f>
        <v>tr|G7KF19|G7KF19_MEDTR</v>
      </c>
      <c r="D16035" t="s">
        <v>23792</v>
      </c>
      <c r="E16035">
        <v>80.08</v>
      </c>
      <c r="F16035">
        <v>914</v>
      </c>
      <c r="G16035">
        <v>182</v>
      </c>
      <c r="H16035">
        <v>12</v>
      </c>
      <c r="I16035">
        <v>1</v>
      </c>
      <c r="J16035">
        <v>2706</v>
      </c>
      <c r="K16035">
        <v>1</v>
      </c>
      <c r="L16035">
        <v>1</v>
      </c>
      <c r="M16035">
        <v>914</v>
      </c>
      <c r="N16035" t="s">
        <v>18</v>
      </c>
      <c r="O16035">
        <v>0</v>
      </c>
      <c r="P16035">
        <v>3679</v>
      </c>
    </row>
    <row r="16036" spans="1:16" x14ac:dyDescent="0.25">
      <c r="A16036" t="s">
        <v>23793</v>
      </c>
      <c r="B16036">
        <v>4380</v>
      </c>
      <c r="C16036" s="3" t="str">
        <f>HYPERLINK("http://www.uniprot.org/uniprot/G7K7V3","tr|G7K7V3|G7K7V3_MEDTR")</f>
        <v>tr|G7K7V3|G7K7V3_MEDTR</v>
      </c>
      <c r="D16036" t="s">
        <v>23794</v>
      </c>
      <c r="E16036">
        <v>84.78</v>
      </c>
      <c r="F16036">
        <v>1446</v>
      </c>
      <c r="G16036">
        <v>220</v>
      </c>
      <c r="H16036">
        <v>36</v>
      </c>
      <c r="I16036">
        <v>148</v>
      </c>
      <c r="J16036">
        <v>4377</v>
      </c>
      <c r="K16036">
        <v>1</v>
      </c>
      <c r="L16036">
        <v>62</v>
      </c>
      <c r="M16036">
        <v>1507</v>
      </c>
      <c r="N16036" t="s">
        <v>18</v>
      </c>
      <c r="O16036">
        <v>0</v>
      </c>
      <c r="P16036">
        <v>6257</v>
      </c>
    </row>
    <row r="16037" spans="1:16" x14ac:dyDescent="0.25">
      <c r="A16037" t="s">
        <v>23795</v>
      </c>
      <c r="B16037">
        <v>846</v>
      </c>
      <c r="C16037" s="3" t="str">
        <f>HYPERLINK("http://www.uniprot.org/uniprot/G7L9L7","tr|G7L9L7|G7L9L7_MEDTR")</f>
        <v>tr|G7L9L7|G7L9L7_MEDTR</v>
      </c>
      <c r="D16037" t="s">
        <v>11684</v>
      </c>
      <c r="E16037">
        <v>84.69</v>
      </c>
      <c r="F16037">
        <v>183</v>
      </c>
      <c r="G16037">
        <v>28</v>
      </c>
      <c r="H16037">
        <v>0</v>
      </c>
      <c r="I16037">
        <v>1</v>
      </c>
      <c r="J16037">
        <v>549</v>
      </c>
      <c r="K16037">
        <v>1</v>
      </c>
      <c r="L16037">
        <v>198</v>
      </c>
      <c r="M16037">
        <v>380</v>
      </c>
      <c r="N16037" t="s">
        <v>18</v>
      </c>
      <c r="O16037" s="1">
        <v>1.7342900000000001E-85</v>
      </c>
      <c r="P16037">
        <v>823</v>
      </c>
    </row>
    <row r="16038" spans="1:16" x14ac:dyDescent="0.25">
      <c r="A16038" t="s">
        <v>23796</v>
      </c>
      <c r="B16038">
        <v>1284</v>
      </c>
      <c r="C16038" s="3" t="str">
        <f>HYPERLINK("http://www.uniprot.org/uniprot/G7KKR9","tr|G7KKR9|G7KKR9_MEDTR")</f>
        <v>tr|G7KKR9|G7KKR9_MEDTR</v>
      </c>
      <c r="D16038" t="s">
        <v>23797</v>
      </c>
      <c r="E16038">
        <v>79.02</v>
      </c>
      <c r="F16038">
        <v>429</v>
      </c>
      <c r="G16038">
        <v>90</v>
      </c>
      <c r="H16038">
        <v>2</v>
      </c>
      <c r="I16038">
        <v>1</v>
      </c>
      <c r="J16038">
        <v>1281</v>
      </c>
      <c r="K16038">
        <v>1</v>
      </c>
      <c r="L16038">
        <v>194</v>
      </c>
      <c r="M16038">
        <v>622</v>
      </c>
      <c r="N16038" t="s">
        <v>18</v>
      </c>
      <c r="O16038">
        <v>0</v>
      </c>
      <c r="P16038">
        <v>1697</v>
      </c>
    </row>
    <row r="16039" spans="1:16" x14ac:dyDescent="0.25">
      <c r="A16039" t="s">
        <v>23798</v>
      </c>
      <c r="B16039">
        <v>1209</v>
      </c>
      <c r="C16039" s="3" t="str">
        <f>HYPERLINK("http://www.uniprot.org/uniprot/A5AHQ6","tr|A5AHQ6|A5AHQ6_VITVI")</f>
        <v>tr|A5AHQ6|A5AHQ6_VITVI</v>
      </c>
      <c r="D16039" t="s">
        <v>563</v>
      </c>
      <c r="E16039">
        <v>20.52</v>
      </c>
      <c r="F16039">
        <v>380</v>
      </c>
      <c r="G16039">
        <v>302</v>
      </c>
      <c r="H16039">
        <v>16</v>
      </c>
      <c r="I16039">
        <v>97</v>
      </c>
      <c r="J16039">
        <v>1188</v>
      </c>
      <c r="K16039">
        <v>1</v>
      </c>
      <c r="L16039">
        <v>641</v>
      </c>
      <c r="M16039">
        <v>1008</v>
      </c>
      <c r="N16039" t="s">
        <v>18</v>
      </c>
      <c r="O16039" s="1">
        <v>9.9387000000000004E-15</v>
      </c>
      <c r="P16039">
        <v>215</v>
      </c>
    </row>
    <row r="16040" spans="1:16" x14ac:dyDescent="0.25">
      <c r="A16040" t="s">
        <v>23799</v>
      </c>
      <c r="B16040">
        <v>249</v>
      </c>
      <c r="C16040" s="3" t="str">
        <f>HYPERLINK("http://www.uniprot.org/uniprot/K7M0W7","tr|K7M0W7|K7M0W7_SOYBN")</f>
        <v>tr|K7M0W7|K7M0W7_SOYBN</v>
      </c>
      <c r="D16040" t="s">
        <v>28</v>
      </c>
      <c r="E16040">
        <v>86.04</v>
      </c>
      <c r="F16040">
        <v>43</v>
      </c>
      <c r="G16040">
        <v>6</v>
      </c>
      <c r="H16040">
        <v>0</v>
      </c>
      <c r="I16040">
        <v>1</v>
      </c>
      <c r="J16040">
        <v>129</v>
      </c>
      <c r="K16040">
        <v>1</v>
      </c>
      <c r="L16040">
        <v>78</v>
      </c>
      <c r="M16040">
        <v>120</v>
      </c>
      <c r="N16040" t="s">
        <v>18</v>
      </c>
      <c r="O16040" s="1">
        <v>9.3546999999999993E-12</v>
      </c>
      <c r="P16040">
        <v>183</v>
      </c>
    </row>
    <row r="16041" spans="1:16" x14ac:dyDescent="0.25">
      <c r="A16041" t="s">
        <v>23800</v>
      </c>
      <c r="B16041">
        <v>1380</v>
      </c>
      <c r="C16041" s="3" t="str">
        <f>HYPERLINK("http://www.uniprot.org/uniprot/K7MB59","tr|K7MB59|K7MB59_SOYBN")</f>
        <v>tr|K7MB59|K7MB59_SOYBN</v>
      </c>
      <c r="D16041" t="s">
        <v>28</v>
      </c>
      <c r="E16041">
        <v>84.54</v>
      </c>
      <c r="F16041">
        <v>466</v>
      </c>
      <c r="G16041">
        <v>72</v>
      </c>
      <c r="H16041">
        <v>7</v>
      </c>
      <c r="I16041">
        <v>1</v>
      </c>
      <c r="J16041">
        <v>1377</v>
      </c>
      <c r="K16041">
        <v>1</v>
      </c>
      <c r="L16041">
        <v>1</v>
      </c>
      <c r="M16041">
        <v>441</v>
      </c>
      <c r="N16041" t="s">
        <v>18</v>
      </c>
      <c r="O16041">
        <v>0</v>
      </c>
      <c r="P16041">
        <v>2059</v>
      </c>
    </row>
    <row r="16042" spans="1:16" x14ac:dyDescent="0.25">
      <c r="A16042" t="s">
        <v>23801</v>
      </c>
      <c r="B16042">
        <v>615</v>
      </c>
      <c r="C16042" s="3" t="str">
        <f>HYPERLINK("http://www.uniprot.org/uniprot/K7MQA0","tr|K7MQA0|K7MQA0_SOYBN")</f>
        <v>tr|K7MQA0|K7MQA0_SOYBN</v>
      </c>
      <c r="D16042" t="s">
        <v>28</v>
      </c>
      <c r="E16042">
        <v>75</v>
      </c>
      <c r="F16042">
        <v>60</v>
      </c>
      <c r="G16042">
        <v>15</v>
      </c>
      <c r="H16042">
        <v>0</v>
      </c>
      <c r="I16042">
        <v>196</v>
      </c>
      <c r="J16042">
        <v>375</v>
      </c>
      <c r="K16042">
        <v>1</v>
      </c>
      <c r="L16042">
        <v>577</v>
      </c>
      <c r="M16042">
        <v>636</v>
      </c>
      <c r="N16042" t="s">
        <v>18</v>
      </c>
      <c r="O16042" s="1">
        <v>2.52902E-21</v>
      </c>
      <c r="P16042">
        <v>267</v>
      </c>
    </row>
    <row r="16043" spans="1:16" x14ac:dyDescent="0.25">
      <c r="A16043" t="s">
        <v>23802</v>
      </c>
      <c r="B16043">
        <v>576</v>
      </c>
      <c r="C16043" s="3" t="str">
        <f>HYPERLINK("http://www.uniprot.org/uniprot/G7K270","tr|G7K270|G7K270_MEDTR")</f>
        <v>tr|G7K270|G7K270_MEDTR</v>
      </c>
      <c r="D16043" t="s">
        <v>23803</v>
      </c>
      <c r="E16043">
        <v>72.31</v>
      </c>
      <c r="F16043">
        <v>177</v>
      </c>
      <c r="G16043">
        <v>49</v>
      </c>
      <c r="H16043">
        <v>0</v>
      </c>
      <c r="I16043">
        <v>43</v>
      </c>
      <c r="J16043">
        <v>573</v>
      </c>
      <c r="K16043">
        <v>1</v>
      </c>
      <c r="L16043">
        <v>1</v>
      </c>
      <c r="M16043">
        <v>177</v>
      </c>
      <c r="N16043" t="s">
        <v>18</v>
      </c>
      <c r="O16043" s="1">
        <v>5.3566899999999997E-65</v>
      </c>
      <c r="P16043">
        <v>643</v>
      </c>
    </row>
    <row r="16044" spans="1:16" x14ac:dyDescent="0.25">
      <c r="A16044" t="s">
        <v>23804</v>
      </c>
      <c r="B16044">
        <v>864</v>
      </c>
      <c r="C16044" s="3" t="str">
        <f>HYPERLINK("http://www.uniprot.org/uniprot/G7KF80","tr|G7KF80|G7KF80_MEDTR")</f>
        <v>tr|G7KF80|G7KF80_MEDTR</v>
      </c>
      <c r="D16044" t="s">
        <v>23805</v>
      </c>
      <c r="E16044">
        <v>63.91</v>
      </c>
      <c r="F16044">
        <v>291</v>
      </c>
      <c r="G16044">
        <v>105</v>
      </c>
      <c r="H16044">
        <v>4</v>
      </c>
      <c r="I16044">
        <v>1</v>
      </c>
      <c r="J16044">
        <v>861</v>
      </c>
      <c r="K16044">
        <v>1</v>
      </c>
      <c r="L16044">
        <v>1</v>
      </c>
      <c r="M16044">
        <v>290</v>
      </c>
      <c r="N16044" t="s">
        <v>18</v>
      </c>
      <c r="O16044" s="1">
        <v>7.5856000000000005E-92</v>
      </c>
      <c r="P16044">
        <v>878</v>
      </c>
    </row>
    <row r="16045" spans="1:16" x14ac:dyDescent="0.25">
      <c r="A16045" t="s">
        <v>23806</v>
      </c>
      <c r="B16045">
        <v>558</v>
      </c>
      <c r="C16045" s="3" t="str">
        <f>HYPERLINK("http://www.uniprot.org/uniprot/A4PU34","tr|A4PU34|A4PU34_MEDTR")</f>
        <v>tr|A4PU34|A4PU34_MEDTR</v>
      </c>
      <c r="D16045" t="s">
        <v>23807</v>
      </c>
      <c r="E16045">
        <v>84.61</v>
      </c>
      <c r="F16045">
        <v>117</v>
      </c>
      <c r="G16045">
        <v>18</v>
      </c>
      <c r="H16045">
        <v>4</v>
      </c>
      <c r="I16045">
        <v>1</v>
      </c>
      <c r="J16045">
        <v>339</v>
      </c>
      <c r="K16045">
        <v>1</v>
      </c>
      <c r="L16045">
        <v>1</v>
      </c>
      <c r="M16045">
        <v>117</v>
      </c>
      <c r="N16045" t="s">
        <v>18</v>
      </c>
      <c r="O16045" s="1">
        <v>2.2271399999999999E-46</v>
      </c>
      <c r="P16045">
        <v>482</v>
      </c>
    </row>
    <row r="16046" spans="1:16" x14ac:dyDescent="0.25">
      <c r="A16046" t="s">
        <v>23808</v>
      </c>
      <c r="B16046">
        <v>1746</v>
      </c>
      <c r="C16046" s="3" t="str">
        <f>HYPERLINK("http://www.uniprot.org/uniprot/G7L1K1","tr|G7L1K1|G7L1K1_MEDTR")</f>
        <v>tr|G7L1K1|G7L1K1_MEDTR</v>
      </c>
      <c r="D16046" t="s">
        <v>23809</v>
      </c>
      <c r="E16046">
        <v>69.010000000000005</v>
      </c>
      <c r="F16046">
        <v>568</v>
      </c>
      <c r="G16046">
        <v>176</v>
      </c>
      <c r="H16046">
        <v>2</v>
      </c>
      <c r="I16046">
        <v>46</v>
      </c>
      <c r="J16046">
        <v>1743</v>
      </c>
      <c r="K16046">
        <v>1</v>
      </c>
      <c r="L16046">
        <v>25</v>
      </c>
      <c r="M16046">
        <v>589</v>
      </c>
      <c r="N16046" t="s">
        <v>18</v>
      </c>
      <c r="O16046">
        <v>0</v>
      </c>
      <c r="P16046">
        <v>1916</v>
      </c>
    </row>
    <row r="16047" spans="1:16" x14ac:dyDescent="0.25">
      <c r="A16047" t="s">
        <v>23810</v>
      </c>
      <c r="B16047">
        <v>876</v>
      </c>
      <c r="C16047" s="3" t="str">
        <f>HYPERLINK("http://www.uniprot.org/uniprot/G7IDV3","tr|G7IDV3|G7IDV3_MEDTR")</f>
        <v>tr|G7IDV3|G7IDV3_MEDTR</v>
      </c>
      <c r="D16047" t="s">
        <v>23811</v>
      </c>
      <c r="E16047">
        <v>84.78</v>
      </c>
      <c r="F16047">
        <v>276</v>
      </c>
      <c r="G16047">
        <v>42</v>
      </c>
      <c r="H16047">
        <v>1</v>
      </c>
      <c r="I16047">
        <v>49</v>
      </c>
      <c r="J16047">
        <v>873</v>
      </c>
      <c r="K16047">
        <v>1</v>
      </c>
      <c r="L16047">
        <v>22</v>
      </c>
      <c r="M16047">
        <v>297</v>
      </c>
      <c r="N16047" t="s">
        <v>18</v>
      </c>
      <c r="O16047" s="1">
        <v>1.14891E-135</v>
      </c>
      <c r="P16047">
        <v>1256</v>
      </c>
    </row>
    <row r="16048" spans="1:16" x14ac:dyDescent="0.25">
      <c r="A16048" t="s">
        <v>23812</v>
      </c>
      <c r="B16048">
        <v>1881</v>
      </c>
      <c r="C16048" s="3" t="str">
        <f>HYPERLINK("http://www.uniprot.org/uniprot/G7I521","tr|G7I521|G7I521_MEDTR")</f>
        <v>tr|G7I521|G7I521_MEDTR</v>
      </c>
      <c r="D16048" t="s">
        <v>23813</v>
      </c>
      <c r="E16048">
        <v>81.45</v>
      </c>
      <c r="F16048">
        <v>631</v>
      </c>
      <c r="G16048">
        <v>117</v>
      </c>
      <c r="H16048">
        <v>5</v>
      </c>
      <c r="I16048">
        <v>1</v>
      </c>
      <c r="J16048">
        <v>1878</v>
      </c>
      <c r="K16048">
        <v>1</v>
      </c>
      <c r="L16048">
        <v>1</v>
      </c>
      <c r="M16048">
        <v>613</v>
      </c>
      <c r="N16048" t="s">
        <v>18</v>
      </c>
      <c r="O16048">
        <v>0</v>
      </c>
      <c r="P16048">
        <v>2589</v>
      </c>
    </row>
    <row r="16049" spans="1:16" x14ac:dyDescent="0.25">
      <c r="A16049" t="s">
        <v>23814</v>
      </c>
      <c r="B16049">
        <v>2784</v>
      </c>
      <c r="C16049" s="3" t="str">
        <f>HYPERLINK("http://www.uniprot.org/uniprot/G7J545","tr|G7J545|G7J545_MEDTR")</f>
        <v>tr|G7J545|G7J545_MEDTR</v>
      </c>
      <c r="D16049" t="s">
        <v>23815</v>
      </c>
      <c r="E16049">
        <v>72.290000000000006</v>
      </c>
      <c r="F16049">
        <v>935</v>
      </c>
      <c r="G16049">
        <v>259</v>
      </c>
      <c r="H16049">
        <v>59</v>
      </c>
      <c r="I16049">
        <v>1</v>
      </c>
      <c r="J16049">
        <v>2628</v>
      </c>
      <c r="K16049">
        <v>1</v>
      </c>
      <c r="L16049">
        <v>1</v>
      </c>
      <c r="M16049">
        <v>930</v>
      </c>
      <c r="N16049" t="s">
        <v>18</v>
      </c>
      <c r="O16049">
        <v>0</v>
      </c>
      <c r="P16049">
        <v>3336</v>
      </c>
    </row>
    <row r="16050" spans="1:16" x14ac:dyDescent="0.25">
      <c r="A16050" t="s">
        <v>23816</v>
      </c>
      <c r="B16050">
        <v>1479</v>
      </c>
      <c r="C16050" s="3" t="str">
        <f>HYPERLINK("http://www.uniprot.org/uniprot/A0PG71","tr|A0PG71|A0PG71_LOTJA")</f>
        <v>tr|A0PG71|A0PG71_LOTJA</v>
      </c>
      <c r="D16050" t="s">
        <v>23817</v>
      </c>
      <c r="E16050">
        <v>92.88</v>
      </c>
      <c r="F16050">
        <v>492</v>
      </c>
      <c r="G16050">
        <v>35</v>
      </c>
      <c r="H16050">
        <v>0</v>
      </c>
      <c r="I16050">
        <v>1</v>
      </c>
      <c r="J16050">
        <v>1476</v>
      </c>
      <c r="K16050">
        <v>1</v>
      </c>
      <c r="L16050">
        <v>1</v>
      </c>
      <c r="M16050">
        <v>492</v>
      </c>
      <c r="N16050" t="s">
        <v>18</v>
      </c>
      <c r="O16050">
        <v>0</v>
      </c>
      <c r="P16050">
        <v>2551</v>
      </c>
    </row>
    <row r="16051" spans="1:16" x14ac:dyDescent="0.25">
      <c r="A16051" t="s">
        <v>23818</v>
      </c>
      <c r="B16051">
        <v>738</v>
      </c>
      <c r="C16051" s="3" t="str">
        <f>HYPERLINK("http://www.uniprot.org/uniprot/Q9LLM2","tr|Q9LLM2|Q9LLM2_MEDTR")</f>
        <v>tr|Q9LLM2|Q9LLM2_MEDTR</v>
      </c>
      <c r="D16051" t="s">
        <v>23819</v>
      </c>
      <c r="E16051">
        <v>93.46</v>
      </c>
      <c r="F16051">
        <v>245</v>
      </c>
      <c r="G16051">
        <v>16</v>
      </c>
      <c r="H16051">
        <v>0</v>
      </c>
      <c r="I16051">
        <v>1</v>
      </c>
      <c r="J16051">
        <v>735</v>
      </c>
      <c r="K16051">
        <v>1</v>
      </c>
      <c r="L16051">
        <v>1</v>
      </c>
      <c r="M16051">
        <v>243</v>
      </c>
      <c r="N16051" t="s">
        <v>18</v>
      </c>
      <c r="O16051" s="1">
        <v>5.4774599999999997E-132</v>
      </c>
      <c r="P16051">
        <v>1223</v>
      </c>
    </row>
    <row r="16052" spans="1:16" x14ac:dyDescent="0.25">
      <c r="A16052" t="s">
        <v>23820</v>
      </c>
      <c r="B16052">
        <v>1053</v>
      </c>
      <c r="C16052" s="3" t="str">
        <f>HYPERLINK("http://www.uniprot.org/uniprot/I3T7T5","tr|I3T7T5|I3T7T5_MEDTR")</f>
        <v>tr|I3T7T5|I3T7T5_MEDTR</v>
      </c>
      <c r="D16052" t="s">
        <v>22</v>
      </c>
      <c r="E16052">
        <v>55.81</v>
      </c>
      <c r="F16052">
        <v>258</v>
      </c>
      <c r="G16052">
        <v>114</v>
      </c>
      <c r="H16052">
        <v>4</v>
      </c>
      <c r="I16052">
        <v>289</v>
      </c>
      <c r="J16052">
        <v>1050</v>
      </c>
      <c r="K16052">
        <v>1</v>
      </c>
      <c r="L16052">
        <v>275</v>
      </c>
      <c r="M16052">
        <v>532</v>
      </c>
      <c r="N16052" t="s">
        <v>18</v>
      </c>
      <c r="O16052" s="1">
        <v>4.6628300000000003E-71</v>
      </c>
      <c r="P16052">
        <v>700</v>
      </c>
    </row>
    <row r="16053" spans="1:16" x14ac:dyDescent="0.25">
      <c r="A16053" t="s">
        <v>23821</v>
      </c>
      <c r="B16053">
        <v>384</v>
      </c>
      <c r="C16053" s="3" t="str">
        <f>HYPERLINK("http://www.uniprot.org/uniprot/G7LH97","tr|G7LH97|G7LH97_MEDTR")</f>
        <v>tr|G7LH97|G7LH97_MEDTR</v>
      </c>
      <c r="D16053" t="s">
        <v>23822</v>
      </c>
      <c r="E16053">
        <v>75</v>
      </c>
      <c r="F16053">
        <v>128</v>
      </c>
      <c r="G16053">
        <v>32</v>
      </c>
      <c r="H16053">
        <v>6</v>
      </c>
      <c r="I16053">
        <v>4</v>
      </c>
      <c r="J16053">
        <v>369</v>
      </c>
      <c r="K16053">
        <v>1</v>
      </c>
      <c r="L16053">
        <v>1</v>
      </c>
      <c r="M16053">
        <v>126</v>
      </c>
      <c r="N16053" t="s">
        <v>18</v>
      </c>
      <c r="O16053" s="1">
        <v>8.0445499999999992E-40</v>
      </c>
      <c r="P16053">
        <v>425</v>
      </c>
    </row>
    <row r="16054" spans="1:16" x14ac:dyDescent="0.25">
      <c r="A16054" t="s">
        <v>23823</v>
      </c>
      <c r="B16054">
        <v>1632</v>
      </c>
      <c r="C16054" s="3" t="str">
        <f>HYPERLINK("http://www.uniprot.org/uniprot/I1LJR3","tr|I1LJR3|I1LJR3_SOYBN")</f>
        <v>tr|I1LJR3|I1LJR3_SOYBN</v>
      </c>
      <c r="D16054" t="s">
        <v>71</v>
      </c>
      <c r="E16054">
        <v>77.13</v>
      </c>
      <c r="F16054">
        <v>551</v>
      </c>
      <c r="G16054">
        <v>126</v>
      </c>
      <c r="H16054">
        <v>8</v>
      </c>
      <c r="I16054">
        <v>1</v>
      </c>
      <c r="J16054">
        <v>1629</v>
      </c>
      <c r="K16054">
        <v>1</v>
      </c>
      <c r="L16054">
        <v>1</v>
      </c>
      <c r="M16054">
        <v>542</v>
      </c>
      <c r="N16054" t="s">
        <v>18</v>
      </c>
      <c r="O16054">
        <v>0</v>
      </c>
      <c r="P16054">
        <v>2150</v>
      </c>
    </row>
    <row r="16055" spans="1:16" x14ac:dyDescent="0.25">
      <c r="A16055" t="s">
        <v>23824</v>
      </c>
      <c r="B16055">
        <v>1743</v>
      </c>
      <c r="C16055" s="3" t="str">
        <f>HYPERLINK("http://www.uniprot.org/uniprot/G7JVJ8","tr|G7JVJ8|G7JVJ8_MEDTR")</f>
        <v>tr|G7JVJ8|G7JVJ8_MEDTR</v>
      </c>
      <c r="D16055" t="s">
        <v>23825</v>
      </c>
      <c r="E16055">
        <v>80.34</v>
      </c>
      <c r="F16055">
        <v>575</v>
      </c>
      <c r="G16055">
        <v>113</v>
      </c>
      <c r="H16055">
        <v>0</v>
      </c>
      <c r="I16055">
        <v>1</v>
      </c>
      <c r="J16055">
        <v>1725</v>
      </c>
      <c r="K16055">
        <v>1</v>
      </c>
      <c r="L16055">
        <v>1</v>
      </c>
      <c r="M16055">
        <v>561</v>
      </c>
      <c r="N16055" t="s">
        <v>18</v>
      </c>
      <c r="O16055">
        <v>0</v>
      </c>
      <c r="P16055">
        <v>2345</v>
      </c>
    </row>
    <row r="16056" spans="1:16" x14ac:dyDescent="0.25">
      <c r="A16056" t="s">
        <v>23826</v>
      </c>
      <c r="B16056">
        <v>822</v>
      </c>
      <c r="C16056" s="3" t="str">
        <f>HYPERLINK("http://www.uniprot.org/uniprot/G7J9H9","tr|G7J9H9|G7J9H9_MEDTR")</f>
        <v>tr|G7J9H9|G7J9H9_MEDTR</v>
      </c>
      <c r="D16056" t="s">
        <v>1308</v>
      </c>
      <c r="E16056">
        <v>50.81</v>
      </c>
      <c r="F16056">
        <v>185</v>
      </c>
      <c r="G16056">
        <v>91</v>
      </c>
      <c r="H16056">
        <v>10</v>
      </c>
      <c r="I16056">
        <v>295</v>
      </c>
      <c r="J16056">
        <v>819</v>
      </c>
      <c r="K16056">
        <v>1</v>
      </c>
      <c r="L16056">
        <v>41</v>
      </c>
      <c r="M16056">
        <v>208</v>
      </c>
      <c r="N16056" t="s">
        <v>18</v>
      </c>
      <c r="O16056" s="1">
        <v>3.26911E-41</v>
      </c>
      <c r="P16056">
        <v>441</v>
      </c>
    </row>
    <row r="16057" spans="1:16" x14ac:dyDescent="0.25">
      <c r="A16057" t="s">
        <v>23827</v>
      </c>
      <c r="B16057">
        <v>738</v>
      </c>
      <c r="C16057" s="3" t="str">
        <f>HYPERLINK("http://www.uniprot.org/uniprot/K7L7P4","tr|K7L7P4|K7L7P4_SOYBN")</f>
        <v>tr|K7L7P4|K7L7P4_SOYBN</v>
      </c>
      <c r="D16057" t="s">
        <v>28</v>
      </c>
      <c r="E16057">
        <v>57.4</v>
      </c>
      <c r="F16057">
        <v>270</v>
      </c>
      <c r="G16057">
        <v>115</v>
      </c>
      <c r="H16057">
        <v>45</v>
      </c>
      <c r="I16057">
        <v>61</v>
      </c>
      <c r="J16057">
        <v>735</v>
      </c>
      <c r="K16057">
        <v>1</v>
      </c>
      <c r="L16057">
        <v>752</v>
      </c>
      <c r="M16057">
        <v>1019</v>
      </c>
      <c r="N16057" t="s">
        <v>18</v>
      </c>
      <c r="O16057" s="1">
        <v>2.26547E-69</v>
      </c>
      <c r="P16057">
        <v>683</v>
      </c>
    </row>
    <row r="16058" spans="1:16" x14ac:dyDescent="0.25">
      <c r="A16058" t="s">
        <v>23828</v>
      </c>
      <c r="B16058">
        <v>720</v>
      </c>
      <c r="C16058" s="3" t="str">
        <f>HYPERLINK("http://www.uniprot.org/uniprot/I1LV46","tr|I1LV46|I1LV46_SOYBN")</f>
        <v>tr|I1LV46|I1LV46_SOYBN</v>
      </c>
      <c r="D16058" t="s">
        <v>28</v>
      </c>
      <c r="E16058">
        <v>92.3</v>
      </c>
      <c r="F16058">
        <v>208</v>
      </c>
      <c r="G16058">
        <v>16</v>
      </c>
      <c r="H16058">
        <v>0</v>
      </c>
      <c r="I16058">
        <v>1</v>
      </c>
      <c r="J16058">
        <v>624</v>
      </c>
      <c r="K16058">
        <v>1</v>
      </c>
      <c r="L16058">
        <v>1</v>
      </c>
      <c r="M16058">
        <v>208</v>
      </c>
      <c r="N16058" t="s">
        <v>18</v>
      </c>
      <c r="O16058" s="1">
        <v>2.6145199999999999E-115</v>
      </c>
      <c r="P16058">
        <v>1079</v>
      </c>
    </row>
    <row r="16059" spans="1:16" x14ac:dyDescent="0.25">
      <c r="A16059" t="s">
        <v>23829</v>
      </c>
      <c r="B16059">
        <v>996</v>
      </c>
      <c r="C16059" s="3" t="str">
        <f>HYPERLINK("http://www.uniprot.org/uniprot/G7KF17","tr|G7KF17|G7KF17_MEDTR")</f>
        <v>tr|G7KF17|G7KF17_MEDTR</v>
      </c>
      <c r="D16059" t="s">
        <v>23830</v>
      </c>
      <c r="E16059">
        <v>91.51</v>
      </c>
      <c r="F16059">
        <v>330</v>
      </c>
      <c r="G16059">
        <v>28</v>
      </c>
      <c r="H16059">
        <v>0</v>
      </c>
      <c r="I16059">
        <v>1</v>
      </c>
      <c r="J16059">
        <v>990</v>
      </c>
      <c r="K16059">
        <v>1</v>
      </c>
      <c r="L16059">
        <v>1</v>
      </c>
      <c r="M16059">
        <v>330</v>
      </c>
      <c r="N16059" t="s">
        <v>18</v>
      </c>
      <c r="O16059" s="1">
        <v>2.75349E-171</v>
      </c>
      <c r="P16059">
        <v>1564</v>
      </c>
    </row>
    <row r="16060" spans="1:16" x14ac:dyDescent="0.25">
      <c r="A16060" t="s">
        <v>23831</v>
      </c>
      <c r="B16060">
        <v>570</v>
      </c>
      <c r="C16060" s="3" t="str">
        <f>HYPERLINK("http://www.uniprot.org/uniprot/I1JAJ6","tr|I1JAJ6|I1JAJ6_SOYBN")</f>
        <v>tr|I1JAJ6|I1JAJ6_SOYBN</v>
      </c>
      <c r="D16060" t="s">
        <v>28</v>
      </c>
      <c r="E16060">
        <v>87.3</v>
      </c>
      <c r="F16060">
        <v>189</v>
      </c>
      <c r="G16060">
        <v>24</v>
      </c>
      <c r="H16060">
        <v>0</v>
      </c>
      <c r="I16060">
        <v>1</v>
      </c>
      <c r="J16060">
        <v>567</v>
      </c>
      <c r="K16060">
        <v>1</v>
      </c>
      <c r="L16060">
        <v>1</v>
      </c>
      <c r="M16060">
        <v>185</v>
      </c>
      <c r="N16060" t="s">
        <v>18</v>
      </c>
      <c r="O16060" s="1">
        <v>1.94341E-96</v>
      </c>
      <c r="P16060">
        <v>914</v>
      </c>
    </row>
    <row r="16061" spans="1:16" x14ac:dyDescent="0.25">
      <c r="A16061" t="s">
        <v>23832</v>
      </c>
      <c r="B16061">
        <v>1605</v>
      </c>
      <c r="C16061" s="3" t="str">
        <f>HYPERLINK("http://www.uniprot.org/uniprot/K7KWU4","tr|K7KWU4|K7KWU4_SOYBN")</f>
        <v>tr|K7KWU4|K7KWU4_SOYBN</v>
      </c>
      <c r="D16061" t="s">
        <v>28</v>
      </c>
      <c r="E16061">
        <v>79.58</v>
      </c>
      <c r="F16061">
        <v>524</v>
      </c>
      <c r="G16061">
        <v>107</v>
      </c>
      <c r="H16061">
        <v>1</v>
      </c>
      <c r="I16061">
        <v>34</v>
      </c>
      <c r="J16061">
        <v>1602</v>
      </c>
      <c r="K16061">
        <v>1</v>
      </c>
      <c r="L16061">
        <v>130</v>
      </c>
      <c r="M16061">
        <v>651</v>
      </c>
      <c r="N16061" t="s">
        <v>18</v>
      </c>
      <c r="O16061">
        <v>0</v>
      </c>
      <c r="P16061">
        <v>1985</v>
      </c>
    </row>
    <row r="16062" spans="1:16" x14ac:dyDescent="0.25">
      <c r="A16062" t="s">
        <v>23833</v>
      </c>
      <c r="B16062">
        <v>2421</v>
      </c>
      <c r="C16062" s="3" t="str">
        <f>HYPERLINK("http://www.uniprot.org/uniprot/G7KKS3","tr|G7KKS3|G7KKS3_MEDTR")</f>
        <v>tr|G7KKS3|G7KKS3_MEDTR</v>
      </c>
      <c r="D16062" t="s">
        <v>23834</v>
      </c>
      <c r="E16062">
        <v>60.41</v>
      </c>
      <c r="F16062">
        <v>816</v>
      </c>
      <c r="G16062">
        <v>323</v>
      </c>
      <c r="H16062">
        <v>10</v>
      </c>
      <c r="I16062">
        <v>1</v>
      </c>
      <c r="J16062">
        <v>2418</v>
      </c>
      <c r="K16062">
        <v>1</v>
      </c>
      <c r="L16062">
        <v>1</v>
      </c>
      <c r="M16062">
        <v>785</v>
      </c>
      <c r="N16062" t="s">
        <v>18</v>
      </c>
      <c r="O16062">
        <v>0</v>
      </c>
      <c r="P16062">
        <v>2263</v>
      </c>
    </row>
    <row r="16063" spans="1:16" x14ac:dyDescent="0.25">
      <c r="A16063" t="s">
        <v>23835</v>
      </c>
      <c r="B16063">
        <v>2727</v>
      </c>
      <c r="C16063" s="3" t="str">
        <f>HYPERLINK("http://www.uniprot.org/uniprot/G7IMK1","tr|G7IMK1|G7IMK1_MEDTR")</f>
        <v>tr|G7IMK1|G7IMK1_MEDTR</v>
      </c>
      <c r="D16063" t="s">
        <v>23836</v>
      </c>
      <c r="E16063">
        <v>87.34</v>
      </c>
      <c r="F16063">
        <v>830</v>
      </c>
      <c r="G16063">
        <v>105</v>
      </c>
      <c r="H16063">
        <v>1</v>
      </c>
      <c r="I16063">
        <v>238</v>
      </c>
      <c r="J16063">
        <v>2724</v>
      </c>
      <c r="K16063">
        <v>1</v>
      </c>
      <c r="L16063">
        <v>602</v>
      </c>
      <c r="M16063">
        <v>1430</v>
      </c>
      <c r="N16063" t="s">
        <v>18</v>
      </c>
      <c r="O16063">
        <v>0</v>
      </c>
      <c r="P16063">
        <v>3897</v>
      </c>
    </row>
    <row r="16064" spans="1:16" x14ac:dyDescent="0.25">
      <c r="A16064" t="s">
        <v>23837</v>
      </c>
      <c r="B16064">
        <v>516</v>
      </c>
      <c r="C16064" s="3" t="str">
        <f>HYPERLINK("http://www.uniprot.org/uniprot/M5Y0E0","tr|M5Y0E0|M5Y0E0_PRUPE")</f>
        <v>tr|M5Y0E0|M5Y0E0_PRUPE</v>
      </c>
      <c r="D16064" t="s">
        <v>452</v>
      </c>
      <c r="E16064">
        <v>36.549999999999997</v>
      </c>
      <c r="F16064">
        <v>145</v>
      </c>
      <c r="G16064">
        <v>92</v>
      </c>
      <c r="H16064">
        <v>2</v>
      </c>
      <c r="I16064">
        <v>76</v>
      </c>
      <c r="J16064">
        <v>504</v>
      </c>
      <c r="K16064">
        <v>1</v>
      </c>
      <c r="L16064">
        <v>6</v>
      </c>
      <c r="M16064">
        <v>148</v>
      </c>
      <c r="N16064" t="s">
        <v>18</v>
      </c>
      <c r="O16064" s="1">
        <v>6.8778600000000001E-15</v>
      </c>
      <c r="P16064">
        <v>210</v>
      </c>
    </row>
    <row r="16065" spans="1:16" x14ac:dyDescent="0.25">
      <c r="A16065" t="s">
        <v>23838</v>
      </c>
      <c r="B16065">
        <v>1005</v>
      </c>
      <c r="C16065" s="3" t="str">
        <f>HYPERLINK("http://www.uniprot.org/uniprot/G7K264","tr|G7K264|G7K264_MEDTR")</f>
        <v>tr|G7K264|G7K264_MEDTR</v>
      </c>
      <c r="D16065" t="s">
        <v>23839</v>
      </c>
      <c r="E16065">
        <v>65.81</v>
      </c>
      <c r="F16065">
        <v>117</v>
      </c>
      <c r="G16065">
        <v>40</v>
      </c>
      <c r="H16065">
        <v>7</v>
      </c>
      <c r="I16065">
        <v>52</v>
      </c>
      <c r="J16065">
        <v>381</v>
      </c>
      <c r="K16065">
        <v>1</v>
      </c>
      <c r="L16065">
        <v>6</v>
      </c>
      <c r="M16065">
        <v>122</v>
      </c>
      <c r="N16065" t="s">
        <v>18</v>
      </c>
      <c r="O16065" s="1">
        <v>3.0118099999999998E-32</v>
      </c>
      <c r="P16065">
        <v>365</v>
      </c>
    </row>
    <row r="16066" spans="1:16" x14ac:dyDescent="0.25">
      <c r="A16066" t="s">
        <v>23840</v>
      </c>
      <c r="B16066">
        <v>1995</v>
      </c>
      <c r="C16066" s="3" t="str">
        <f>HYPERLINK("http://www.uniprot.org/uniprot/G7KF85","tr|G7KF85|G7KF85_MEDTR")</f>
        <v>tr|G7KF85|G7KF85_MEDTR</v>
      </c>
      <c r="D16066" t="s">
        <v>23841</v>
      </c>
      <c r="E16066">
        <v>89.22</v>
      </c>
      <c r="F16066">
        <v>668</v>
      </c>
      <c r="G16066">
        <v>72</v>
      </c>
      <c r="H16066">
        <v>4</v>
      </c>
      <c r="I16066">
        <v>1</v>
      </c>
      <c r="J16066">
        <v>1992</v>
      </c>
      <c r="K16066">
        <v>1</v>
      </c>
      <c r="L16066">
        <v>1</v>
      </c>
      <c r="M16066">
        <v>666</v>
      </c>
      <c r="N16066" t="s">
        <v>18</v>
      </c>
      <c r="O16066">
        <v>0</v>
      </c>
      <c r="P16066">
        <v>3206</v>
      </c>
    </row>
    <row r="16067" spans="1:16" x14ac:dyDescent="0.25">
      <c r="A16067" t="s">
        <v>23842</v>
      </c>
      <c r="B16067">
        <v>525</v>
      </c>
      <c r="C16067" s="3" t="str">
        <f>HYPERLINK("http://www.uniprot.org/uniprot/A4PU24","tr|A4PU24|A4PU24_MEDTR")</f>
        <v>tr|A4PU24|A4PU24_MEDTR</v>
      </c>
      <c r="D16067" t="s">
        <v>23843</v>
      </c>
      <c r="E16067">
        <v>64.89</v>
      </c>
      <c r="F16067">
        <v>94</v>
      </c>
      <c r="G16067">
        <v>33</v>
      </c>
      <c r="H16067">
        <v>0</v>
      </c>
      <c r="I16067">
        <v>79</v>
      </c>
      <c r="J16067">
        <v>360</v>
      </c>
      <c r="K16067">
        <v>1</v>
      </c>
      <c r="L16067">
        <v>27</v>
      </c>
      <c r="M16067">
        <v>119</v>
      </c>
      <c r="N16067" t="s">
        <v>18</v>
      </c>
      <c r="O16067" s="1">
        <v>1.65369E-42</v>
      </c>
      <c r="P16067">
        <v>311</v>
      </c>
    </row>
    <row r="16068" spans="1:16" x14ac:dyDescent="0.25">
      <c r="A16068" t="s">
        <v>23844</v>
      </c>
      <c r="B16068">
        <v>1641</v>
      </c>
      <c r="C16068" s="3" t="str">
        <f>HYPERLINK("http://www.uniprot.org/uniprot/I1N8E0","tr|I1N8E0|I1N8E0_SOYBN")</f>
        <v>tr|I1N8E0|I1N8E0_SOYBN</v>
      </c>
      <c r="D16068" t="s">
        <v>28</v>
      </c>
      <c r="E16068">
        <v>61.05</v>
      </c>
      <c r="F16068">
        <v>552</v>
      </c>
      <c r="G16068">
        <v>215</v>
      </c>
      <c r="H16068">
        <v>7</v>
      </c>
      <c r="I16068">
        <v>4</v>
      </c>
      <c r="J16068">
        <v>1638</v>
      </c>
      <c r="K16068">
        <v>1</v>
      </c>
      <c r="L16068">
        <v>59</v>
      </c>
      <c r="M16068">
        <v>597</v>
      </c>
      <c r="N16068" t="s">
        <v>18</v>
      </c>
      <c r="O16068">
        <v>0</v>
      </c>
      <c r="P16068">
        <v>1656</v>
      </c>
    </row>
    <row r="16069" spans="1:16" x14ac:dyDescent="0.25">
      <c r="A16069" t="s">
        <v>23845</v>
      </c>
      <c r="B16069">
        <v>1224</v>
      </c>
      <c r="C16069" s="3" t="str">
        <f>HYPERLINK("http://www.uniprot.org/uniprot/I3SLM4","tr|I3SLM4|I3SLM4_MEDTR")</f>
        <v>tr|I3SLM4|I3SLM4_MEDTR</v>
      </c>
      <c r="D16069" t="s">
        <v>22</v>
      </c>
      <c r="E16069">
        <v>89.43</v>
      </c>
      <c r="F16069">
        <v>407</v>
      </c>
      <c r="G16069">
        <v>43</v>
      </c>
      <c r="H16069">
        <v>0</v>
      </c>
      <c r="I16069">
        <v>1</v>
      </c>
      <c r="J16069">
        <v>1221</v>
      </c>
      <c r="K16069">
        <v>1</v>
      </c>
      <c r="L16069">
        <v>1</v>
      </c>
      <c r="M16069">
        <v>407</v>
      </c>
      <c r="N16069" t="s">
        <v>18</v>
      </c>
      <c r="O16069">
        <v>0</v>
      </c>
      <c r="P16069">
        <v>1895</v>
      </c>
    </row>
    <row r="16070" spans="1:16" x14ac:dyDescent="0.25">
      <c r="A16070" t="s">
        <v>23846</v>
      </c>
      <c r="B16070">
        <v>885</v>
      </c>
      <c r="C16070" s="3" t="str">
        <f>HYPERLINK("http://www.uniprot.org/uniprot/G7IDV5","tr|G7IDV5|G7IDV5_MEDTR")</f>
        <v>tr|G7IDV5|G7IDV5_MEDTR</v>
      </c>
      <c r="D16070" t="s">
        <v>23847</v>
      </c>
      <c r="E16070">
        <v>69.040000000000006</v>
      </c>
      <c r="F16070">
        <v>294</v>
      </c>
      <c r="G16070">
        <v>91</v>
      </c>
      <c r="H16070">
        <v>0</v>
      </c>
      <c r="I16070">
        <v>1</v>
      </c>
      <c r="J16070">
        <v>882</v>
      </c>
      <c r="K16070">
        <v>1</v>
      </c>
      <c r="L16070">
        <v>1</v>
      </c>
      <c r="M16070">
        <v>291</v>
      </c>
      <c r="N16070" t="s">
        <v>18</v>
      </c>
      <c r="O16070" s="1">
        <v>1.4897200000000001E-114</v>
      </c>
      <c r="P16070">
        <v>1074</v>
      </c>
    </row>
    <row r="16071" spans="1:16" x14ac:dyDescent="0.25">
      <c r="A16071" t="s">
        <v>23848</v>
      </c>
      <c r="B16071">
        <v>1209</v>
      </c>
      <c r="C16071" s="3" t="str">
        <f>HYPERLINK("http://www.uniprot.org/uniprot/G7I373","tr|G7I373|G7I373_MEDTR")</f>
        <v>tr|G7I373|G7I373_MEDTR</v>
      </c>
      <c r="D16071" t="s">
        <v>23849</v>
      </c>
      <c r="E16071">
        <v>83.52</v>
      </c>
      <c r="F16071">
        <v>425</v>
      </c>
      <c r="G16071">
        <v>70</v>
      </c>
      <c r="H16071">
        <v>23</v>
      </c>
      <c r="I16071">
        <v>1</v>
      </c>
      <c r="J16071">
        <v>1206</v>
      </c>
      <c r="K16071">
        <v>1</v>
      </c>
      <c r="L16071">
        <v>48</v>
      </c>
      <c r="M16071">
        <v>472</v>
      </c>
      <c r="N16071" t="s">
        <v>18</v>
      </c>
      <c r="O16071">
        <v>0</v>
      </c>
      <c r="P16071">
        <v>1834</v>
      </c>
    </row>
    <row r="16072" spans="1:16" x14ac:dyDescent="0.25">
      <c r="A16072" t="s">
        <v>23850</v>
      </c>
      <c r="B16072">
        <v>1971</v>
      </c>
      <c r="C16072" s="3" t="str">
        <f>HYPERLINK("http://www.uniprot.org/uniprot/K7MQJ8","tr|K7MQJ8|K7MQJ8_SOYBN")</f>
        <v>tr|K7MQJ8|K7MQJ8_SOYBN</v>
      </c>
      <c r="D16072" t="s">
        <v>28</v>
      </c>
      <c r="E16072">
        <v>49.55</v>
      </c>
      <c r="F16072">
        <v>446</v>
      </c>
      <c r="G16072">
        <v>225</v>
      </c>
      <c r="H16072">
        <v>4</v>
      </c>
      <c r="I16072">
        <v>643</v>
      </c>
      <c r="J16072">
        <v>1968</v>
      </c>
      <c r="K16072">
        <v>1</v>
      </c>
      <c r="L16072">
        <v>397</v>
      </c>
      <c r="M16072">
        <v>804</v>
      </c>
      <c r="N16072" t="s">
        <v>18</v>
      </c>
      <c r="O16072" s="1">
        <v>1.13405E-107</v>
      </c>
      <c r="P16072">
        <v>1019</v>
      </c>
    </row>
    <row r="16073" spans="1:16" x14ac:dyDescent="0.25">
      <c r="A16073" t="s">
        <v>23851</v>
      </c>
      <c r="B16073">
        <v>1200</v>
      </c>
      <c r="C16073" s="3" t="str">
        <f>HYPERLINK("http://www.uniprot.org/uniprot/G7J546","tr|G7J546|G7J546_MEDTR")</f>
        <v>tr|G7J546|G7J546_MEDTR</v>
      </c>
      <c r="D16073" t="s">
        <v>23852</v>
      </c>
      <c r="E16073">
        <v>59.9</v>
      </c>
      <c r="F16073">
        <v>414</v>
      </c>
      <c r="G16073">
        <v>166</v>
      </c>
      <c r="H16073">
        <v>31</v>
      </c>
      <c r="I16073">
        <v>1</v>
      </c>
      <c r="J16073">
        <v>1149</v>
      </c>
      <c r="K16073">
        <v>1</v>
      </c>
      <c r="L16073">
        <v>1</v>
      </c>
      <c r="M16073">
        <v>391</v>
      </c>
      <c r="N16073" t="s">
        <v>18</v>
      </c>
      <c r="O16073" s="1">
        <v>5.6000200000000002E-111</v>
      </c>
      <c r="P16073">
        <v>1045</v>
      </c>
    </row>
    <row r="16074" spans="1:16" x14ac:dyDescent="0.25">
      <c r="A16074" t="s">
        <v>23853</v>
      </c>
      <c r="B16074">
        <v>2547</v>
      </c>
      <c r="C16074" s="3" t="str">
        <f>HYPERLINK("http://www.uniprot.org/uniprot/Q41059","tr|Q41059|Q41059_PEA")</f>
        <v>tr|Q41059|Q41059_PEA</v>
      </c>
      <c r="D16074" t="s">
        <v>23854</v>
      </c>
      <c r="E16074">
        <v>86.82</v>
      </c>
      <c r="F16074">
        <v>820</v>
      </c>
      <c r="G16074">
        <v>108</v>
      </c>
      <c r="H16074">
        <v>10</v>
      </c>
      <c r="I16074">
        <v>64</v>
      </c>
      <c r="J16074">
        <v>2493</v>
      </c>
      <c r="K16074">
        <v>1</v>
      </c>
      <c r="L16074">
        <v>8</v>
      </c>
      <c r="M16074">
        <v>826</v>
      </c>
      <c r="N16074" t="s">
        <v>18</v>
      </c>
      <c r="O16074">
        <v>0</v>
      </c>
      <c r="P16074">
        <v>3790</v>
      </c>
    </row>
    <row r="16075" spans="1:16" x14ac:dyDescent="0.25">
      <c r="A16075" t="s">
        <v>23855</v>
      </c>
      <c r="B16075">
        <v>4953</v>
      </c>
      <c r="C16075" s="3" t="str">
        <f>HYPERLINK("http://www.uniprot.org/uniprot/I1N002","tr|I1N002|I1N002_SOYBN")</f>
        <v>tr|I1N002|I1N002_SOYBN</v>
      </c>
      <c r="D16075" t="s">
        <v>71</v>
      </c>
      <c r="E16075">
        <v>74.900000000000006</v>
      </c>
      <c r="F16075">
        <v>761</v>
      </c>
      <c r="G16075">
        <v>191</v>
      </c>
      <c r="H16075">
        <v>1</v>
      </c>
      <c r="I16075">
        <v>1</v>
      </c>
      <c r="J16075">
        <v>2280</v>
      </c>
      <c r="K16075">
        <v>1</v>
      </c>
      <c r="L16075">
        <v>3</v>
      </c>
      <c r="M16075">
        <v>760</v>
      </c>
      <c r="N16075" t="s">
        <v>18</v>
      </c>
      <c r="O16075">
        <v>0</v>
      </c>
      <c r="P16075">
        <v>2991</v>
      </c>
    </row>
    <row r="16076" spans="1:16" x14ac:dyDescent="0.25">
      <c r="A16076" t="s">
        <v>23856</v>
      </c>
      <c r="B16076">
        <v>1101</v>
      </c>
      <c r="C16076" s="3" t="str">
        <f>HYPERLINK("http://www.uniprot.org/uniprot/I1KCY8","tr|I1KCY8|I1KCY8_SOYBN")</f>
        <v>tr|I1KCY8|I1KCY8_SOYBN</v>
      </c>
      <c r="D16076" t="s">
        <v>71</v>
      </c>
      <c r="E16076">
        <v>35.950000000000003</v>
      </c>
      <c r="F16076">
        <v>356</v>
      </c>
      <c r="G16076">
        <v>228</v>
      </c>
      <c r="H16076">
        <v>35</v>
      </c>
      <c r="I16076">
        <v>85</v>
      </c>
      <c r="J16076">
        <v>1047</v>
      </c>
      <c r="K16076">
        <v>1</v>
      </c>
      <c r="L16076">
        <v>148</v>
      </c>
      <c r="M16076">
        <v>468</v>
      </c>
      <c r="N16076" t="s">
        <v>18</v>
      </c>
      <c r="O16076" s="1">
        <v>3.5985299999999998E-37</v>
      </c>
      <c r="P16076">
        <v>408</v>
      </c>
    </row>
    <row r="16077" spans="1:16" x14ac:dyDescent="0.25">
      <c r="A16077" t="s">
        <v>23857</v>
      </c>
      <c r="B16077">
        <v>726</v>
      </c>
      <c r="C16077" s="3" t="str">
        <f>HYPERLINK("http://www.uniprot.org/uniprot/I1K3N9","tr|I1K3N9|I1K3N9_SOYBN")</f>
        <v>tr|I1K3N9|I1K3N9_SOYBN</v>
      </c>
      <c r="D16077" t="s">
        <v>117</v>
      </c>
      <c r="E16077">
        <v>93.36</v>
      </c>
      <c r="F16077">
        <v>241</v>
      </c>
      <c r="G16077">
        <v>16</v>
      </c>
      <c r="H16077">
        <v>0</v>
      </c>
      <c r="I16077">
        <v>1</v>
      </c>
      <c r="J16077">
        <v>723</v>
      </c>
      <c r="K16077">
        <v>1</v>
      </c>
      <c r="L16077">
        <v>1</v>
      </c>
      <c r="M16077">
        <v>241</v>
      </c>
      <c r="N16077" t="s">
        <v>18</v>
      </c>
      <c r="O16077" s="1">
        <v>3.4755799999999997E-123</v>
      </c>
      <c r="P16077">
        <v>1147</v>
      </c>
    </row>
    <row r="16078" spans="1:16" x14ac:dyDescent="0.25">
      <c r="A16078" t="s">
        <v>23858</v>
      </c>
      <c r="B16078">
        <v>1767</v>
      </c>
      <c r="C16078" s="3" t="str">
        <f>HYPERLINK("http://www.uniprot.org/uniprot/I1LJR4","tr|I1LJR4|I1LJR4_SOYBN")</f>
        <v>tr|I1LJR4|I1LJR4_SOYBN</v>
      </c>
      <c r="D16078" t="s">
        <v>28</v>
      </c>
      <c r="E16078">
        <v>82.17</v>
      </c>
      <c r="F16078">
        <v>589</v>
      </c>
      <c r="G16078">
        <v>105</v>
      </c>
      <c r="H16078">
        <v>1</v>
      </c>
      <c r="I16078">
        <v>1</v>
      </c>
      <c r="J16078">
        <v>1764</v>
      </c>
      <c r="K16078">
        <v>1</v>
      </c>
      <c r="L16078">
        <v>1</v>
      </c>
      <c r="M16078">
        <v>585</v>
      </c>
      <c r="N16078" t="s">
        <v>18</v>
      </c>
      <c r="O16078">
        <v>0</v>
      </c>
      <c r="P16078">
        <v>2639</v>
      </c>
    </row>
    <row r="16079" spans="1:16" x14ac:dyDescent="0.25">
      <c r="A16079" t="s">
        <v>23859</v>
      </c>
      <c r="B16079">
        <v>1902</v>
      </c>
      <c r="C16079" s="3" t="str">
        <f>HYPERLINK("http://www.uniprot.org/uniprot/K7MVH3","tr|K7MVH3|K7MVH3_SOYBN")</f>
        <v>tr|K7MVH3|K7MVH3_SOYBN</v>
      </c>
      <c r="D16079" t="s">
        <v>28</v>
      </c>
      <c r="E16079">
        <v>73.349999999999994</v>
      </c>
      <c r="F16079">
        <v>638</v>
      </c>
      <c r="G16079">
        <v>170</v>
      </c>
      <c r="H16079">
        <v>7</v>
      </c>
      <c r="I16079">
        <v>7</v>
      </c>
      <c r="J16079">
        <v>1899</v>
      </c>
      <c r="K16079">
        <v>1</v>
      </c>
      <c r="L16079">
        <v>120</v>
      </c>
      <c r="M16079">
        <v>747</v>
      </c>
      <c r="N16079" t="s">
        <v>18</v>
      </c>
      <c r="O16079">
        <v>0</v>
      </c>
      <c r="P16079">
        <v>2366</v>
      </c>
    </row>
    <row r="16080" spans="1:16" x14ac:dyDescent="0.25">
      <c r="A16080" t="s">
        <v>23860</v>
      </c>
      <c r="B16080">
        <v>846</v>
      </c>
      <c r="C16080" s="3" t="str">
        <f>HYPERLINK("http://www.uniprot.org/uniprot/G7JH45","tr|G7JH45|G7JH45_MEDTR")</f>
        <v>tr|G7JH45|G7JH45_MEDTR</v>
      </c>
      <c r="D16080" t="s">
        <v>2561</v>
      </c>
      <c r="E16080">
        <v>94.73</v>
      </c>
      <c r="F16080">
        <v>57</v>
      </c>
      <c r="G16080">
        <v>3</v>
      </c>
      <c r="H16080">
        <v>0</v>
      </c>
      <c r="I16080">
        <v>1</v>
      </c>
      <c r="J16080">
        <v>171</v>
      </c>
      <c r="K16080">
        <v>1</v>
      </c>
      <c r="L16080">
        <v>184</v>
      </c>
      <c r="M16080">
        <v>240</v>
      </c>
      <c r="N16080" t="s">
        <v>18</v>
      </c>
      <c r="O16080" s="1">
        <v>2.72573E-22</v>
      </c>
      <c r="P16080">
        <v>278</v>
      </c>
    </row>
    <row r="16081" spans="1:16" x14ac:dyDescent="0.25">
      <c r="A16081" t="s">
        <v>23861</v>
      </c>
      <c r="B16081">
        <v>1866</v>
      </c>
      <c r="C16081" s="3" t="str">
        <f>HYPERLINK("http://www.uniprot.org/uniprot/I1KUX4","tr|I1KUX4|I1KUX4_SOYBN")</f>
        <v>tr|I1KUX4|I1KUX4_SOYBN</v>
      </c>
      <c r="D16081" t="s">
        <v>117</v>
      </c>
      <c r="E16081">
        <v>78.92</v>
      </c>
      <c r="F16081">
        <v>650</v>
      </c>
      <c r="G16081">
        <v>137</v>
      </c>
      <c r="H16081">
        <v>29</v>
      </c>
      <c r="I16081">
        <v>1</v>
      </c>
      <c r="J16081">
        <v>1863</v>
      </c>
      <c r="K16081">
        <v>1</v>
      </c>
      <c r="L16081">
        <v>1</v>
      </c>
      <c r="M16081">
        <v>637</v>
      </c>
      <c r="N16081" t="s">
        <v>18</v>
      </c>
      <c r="O16081">
        <v>0</v>
      </c>
      <c r="P16081">
        <v>2652</v>
      </c>
    </row>
    <row r="16082" spans="1:16" x14ac:dyDescent="0.25">
      <c r="A16082" t="s">
        <v>23862</v>
      </c>
      <c r="B16082">
        <v>1419</v>
      </c>
      <c r="C16082" s="3" t="str">
        <f>HYPERLINK("http://www.uniprot.org/uniprot/G7KF15","tr|G7KF15|G7KF15_MEDTR")</f>
        <v>tr|G7KF15|G7KF15_MEDTR</v>
      </c>
      <c r="D16082" t="s">
        <v>5975</v>
      </c>
      <c r="E16082">
        <v>82.37</v>
      </c>
      <c r="F16082">
        <v>454</v>
      </c>
      <c r="G16082">
        <v>80</v>
      </c>
      <c r="H16082">
        <v>1</v>
      </c>
      <c r="I16082">
        <v>1</v>
      </c>
      <c r="J16082">
        <v>1359</v>
      </c>
      <c r="K16082">
        <v>1</v>
      </c>
      <c r="L16082">
        <v>1</v>
      </c>
      <c r="M16082">
        <v>454</v>
      </c>
      <c r="N16082" t="s">
        <v>18</v>
      </c>
      <c r="O16082">
        <v>0</v>
      </c>
      <c r="P16082">
        <v>1940</v>
      </c>
    </row>
    <row r="16083" spans="1:16" x14ac:dyDescent="0.25">
      <c r="A16083" t="s">
        <v>23863</v>
      </c>
      <c r="B16083">
        <v>765</v>
      </c>
      <c r="C16083" s="3" t="str">
        <f>HYPERLINK("http://www.uniprot.org/uniprot/G7K7U7","tr|G7K7U7|G7K7U7_MEDTR")</f>
        <v>tr|G7K7U7|G7K7U7_MEDTR</v>
      </c>
      <c r="D16083" t="s">
        <v>23864</v>
      </c>
      <c r="E16083">
        <v>70.75</v>
      </c>
      <c r="F16083">
        <v>253</v>
      </c>
      <c r="G16083">
        <v>74</v>
      </c>
      <c r="H16083">
        <v>2</v>
      </c>
      <c r="I16083">
        <v>10</v>
      </c>
      <c r="J16083">
        <v>762</v>
      </c>
      <c r="K16083">
        <v>1</v>
      </c>
      <c r="L16083">
        <v>3</v>
      </c>
      <c r="M16083">
        <v>255</v>
      </c>
      <c r="N16083" t="s">
        <v>18</v>
      </c>
      <c r="O16083" s="1">
        <v>1.2525199999999999E-97</v>
      </c>
      <c r="P16083">
        <v>927</v>
      </c>
    </row>
    <row r="16084" spans="1:16" x14ac:dyDescent="0.25">
      <c r="A16084" t="s">
        <v>23865</v>
      </c>
      <c r="B16084">
        <v>570</v>
      </c>
      <c r="C16084" s="3" t="str">
        <f>HYPERLINK("http://www.uniprot.org/uniprot/I1HNH7","tr|I1HNH7|I1HNH7_BRADI")</f>
        <v>tr|I1HNH7|I1HNH7_BRADI</v>
      </c>
      <c r="D16084" t="s">
        <v>23866</v>
      </c>
      <c r="E16084">
        <v>46.5</v>
      </c>
      <c r="F16084">
        <v>200</v>
      </c>
      <c r="G16084">
        <v>107</v>
      </c>
      <c r="H16084">
        <v>48</v>
      </c>
      <c r="I16084">
        <v>1</v>
      </c>
      <c r="J16084">
        <v>456</v>
      </c>
      <c r="K16084">
        <v>1</v>
      </c>
      <c r="L16084">
        <v>125</v>
      </c>
      <c r="M16084">
        <v>324</v>
      </c>
      <c r="N16084" t="s">
        <v>18</v>
      </c>
      <c r="O16084" s="1">
        <v>5.1979400000000005E-41</v>
      </c>
      <c r="P16084">
        <v>436</v>
      </c>
    </row>
    <row r="16085" spans="1:16" x14ac:dyDescent="0.25">
      <c r="A16085" t="s">
        <v>23867</v>
      </c>
      <c r="B16085">
        <v>510</v>
      </c>
      <c r="C16085" s="3" t="str">
        <f>HYPERLINK("http://www.uniprot.org/uniprot/K7KWU4","tr|K7KWU4|K7KWU4_SOYBN")</f>
        <v>tr|K7KWU4|K7KWU4_SOYBN</v>
      </c>
      <c r="D16085" t="s">
        <v>28</v>
      </c>
      <c r="E16085">
        <v>62.5</v>
      </c>
      <c r="F16085">
        <v>128</v>
      </c>
      <c r="G16085">
        <v>48</v>
      </c>
      <c r="H16085">
        <v>4</v>
      </c>
      <c r="I16085">
        <v>13</v>
      </c>
      <c r="J16085">
        <v>384</v>
      </c>
      <c r="K16085">
        <v>1</v>
      </c>
      <c r="L16085">
        <v>6</v>
      </c>
      <c r="M16085">
        <v>130</v>
      </c>
      <c r="N16085" t="s">
        <v>18</v>
      </c>
      <c r="O16085" s="1">
        <v>1.10459E-28</v>
      </c>
      <c r="P16085">
        <v>329</v>
      </c>
    </row>
    <row r="16086" spans="1:16" x14ac:dyDescent="0.25">
      <c r="A16086" t="s">
        <v>23868</v>
      </c>
      <c r="B16086">
        <v>2748</v>
      </c>
      <c r="C16086" s="3" t="str">
        <f>HYPERLINK("http://www.uniprot.org/uniprot/F6HB85","tr|F6HB85|F6HB85_VITVI")</f>
        <v>tr|F6HB85|F6HB85_VITVI</v>
      </c>
      <c r="D16086" t="s">
        <v>23869</v>
      </c>
      <c r="E16086">
        <v>53.25</v>
      </c>
      <c r="F16086">
        <v>969</v>
      </c>
      <c r="G16086">
        <v>453</v>
      </c>
      <c r="H16086">
        <v>70</v>
      </c>
      <c r="I16086">
        <v>28</v>
      </c>
      <c r="J16086">
        <v>2724</v>
      </c>
      <c r="K16086">
        <v>1</v>
      </c>
      <c r="L16086">
        <v>11</v>
      </c>
      <c r="M16086">
        <v>933</v>
      </c>
      <c r="N16086" t="s">
        <v>18</v>
      </c>
      <c r="O16086">
        <v>0</v>
      </c>
      <c r="P16086">
        <v>2579</v>
      </c>
    </row>
    <row r="16087" spans="1:16" x14ac:dyDescent="0.25">
      <c r="A16087" t="s">
        <v>23870</v>
      </c>
      <c r="B16087">
        <v>1512</v>
      </c>
      <c r="C16087" s="3" t="str">
        <f>HYPERLINK("http://www.uniprot.org/uniprot/G7I2H0","tr|G7I2H0|G7I2H0_MEDTR")</f>
        <v>tr|G7I2H0|G7I2H0_MEDTR</v>
      </c>
      <c r="D16087" t="s">
        <v>144</v>
      </c>
      <c r="E16087">
        <v>36.17</v>
      </c>
      <c r="F16087">
        <v>293</v>
      </c>
      <c r="G16087">
        <v>187</v>
      </c>
      <c r="H16087">
        <v>15</v>
      </c>
      <c r="I16087">
        <v>646</v>
      </c>
      <c r="J16087">
        <v>1479</v>
      </c>
      <c r="K16087">
        <v>1</v>
      </c>
      <c r="L16087">
        <v>27</v>
      </c>
      <c r="M16087">
        <v>313</v>
      </c>
      <c r="N16087" t="s">
        <v>18</v>
      </c>
      <c r="O16087" s="1">
        <v>1.4012399999999999E-35</v>
      </c>
      <c r="P16087">
        <v>396</v>
      </c>
    </row>
    <row r="16088" spans="1:16" x14ac:dyDescent="0.25">
      <c r="A16088" t="s">
        <v>23871</v>
      </c>
      <c r="B16088">
        <v>1503</v>
      </c>
      <c r="C16088" s="3" t="str">
        <f>HYPERLINK("http://www.uniprot.org/uniprot/K7MN96","tr|K7MN96|K7MN96_SOYBN")</f>
        <v>tr|K7MN96|K7MN96_SOYBN</v>
      </c>
      <c r="D16088" t="s">
        <v>28</v>
      </c>
      <c r="E16088">
        <v>72.2</v>
      </c>
      <c r="F16088">
        <v>500</v>
      </c>
      <c r="G16088">
        <v>139</v>
      </c>
      <c r="H16088">
        <v>0</v>
      </c>
      <c r="I16088">
        <v>1</v>
      </c>
      <c r="J16088">
        <v>1500</v>
      </c>
      <c r="K16088">
        <v>1</v>
      </c>
      <c r="L16088">
        <v>1</v>
      </c>
      <c r="M16088">
        <v>492</v>
      </c>
      <c r="N16088" t="s">
        <v>18</v>
      </c>
      <c r="O16088">
        <v>0</v>
      </c>
      <c r="P16088">
        <v>1793</v>
      </c>
    </row>
    <row r="16089" spans="1:16" x14ac:dyDescent="0.25">
      <c r="A16089" t="s">
        <v>23872</v>
      </c>
      <c r="B16089">
        <v>1293</v>
      </c>
      <c r="C16089" s="3" t="str">
        <f>HYPERLINK("http://www.uniprot.org/uniprot/I1MG80","tr|I1MG80|I1MG80_SOYBN")</f>
        <v>tr|I1MG80|I1MG80_SOYBN</v>
      </c>
      <c r="D16089" t="s">
        <v>28</v>
      </c>
      <c r="E16089">
        <v>78.319999999999993</v>
      </c>
      <c r="F16089">
        <v>429</v>
      </c>
      <c r="G16089">
        <v>93</v>
      </c>
      <c r="H16089">
        <v>0</v>
      </c>
      <c r="I16089">
        <v>1</v>
      </c>
      <c r="J16089">
        <v>1287</v>
      </c>
      <c r="K16089">
        <v>1</v>
      </c>
      <c r="L16089">
        <v>106</v>
      </c>
      <c r="M16089">
        <v>534</v>
      </c>
      <c r="N16089" t="s">
        <v>18</v>
      </c>
      <c r="O16089">
        <v>0</v>
      </c>
      <c r="P16089">
        <v>1828</v>
      </c>
    </row>
    <row r="16090" spans="1:16" x14ac:dyDescent="0.25">
      <c r="A16090" t="s">
        <v>23873</v>
      </c>
      <c r="B16090">
        <v>228</v>
      </c>
      <c r="C16090" s="3" t="str">
        <f>HYPERLINK("http://www.uniprot.org/uniprot/A5B7I7","tr|A5B7I7|A5B7I7_VITVI")</f>
        <v>tr|A5B7I7|A5B7I7_VITVI</v>
      </c>
      <c r="D16090" t="s">
        <v>23874</v>
      </c>
      <c r="E16090">
        <v>92</v>
      </c>
      <c r="F16090">
        <v>75</v>
      </c>
      <c r="G16090">
        <v>6</v>
      </c>
      <c r="H16090">
        <v>0</v>
      </c>
      <c r="I16090">
        <v>1</v>
      </c>
      <c r="J16090">
        <v>225</v>
      </c>
      <c r="K16090">
        <v>1</v>
      </c>
      <c r="L16090">
        <v>131</v>
      </c>
      <c r="M16090">
        <v>205</v>
      </c>
      <c r="N16090" t="s">
        <v>18</v>
      </c>
      <c r="O16090" s="1">
        <v>5.5712899999999999E-33</v>
      </c>
      <c r="P16090">
        <v>366</v>
      </c>
    </row>
    <row r="16091" spans="1:16" x14ac:dyDescent="0.25">
      <c r="A16091" t="s">
        <v>23875</v>
      </c>
      <c r="B16091">
        <v>522</v>
      </c>
      <c r="C16091" s="3" t="str">
        <f>HYPERLINK("http://www.uniprot.org/uniprot/G7K263","tr|G7K263|G7K263_MEDTR")</f>
        <v>tr|G7K263|G7K263_MEDTR</v>
      </c>
      <c r="D16091" t="s">
        <v>23876</v>
      </c>
      <c r="E16091">
        <v>64.77</v>
      </c>
      <c r="F16091">
        <v>176</v>
      </c>
      <c r="G16091">
        <v>62</v>
      </c>
      <c r="H16091">
        <v>3</v>
      </c>
      <c r="I16091">
        <v>1</v>
      </c>
      <c r="J16091">
        <v>519</v>
      </c>
      <c r="K16091">
        <v>1</v>
      </c>
      <c r="L16091">
        <v>1</v>
      </c>
      <c r="M16091">
        <v>170</v>
      </c>
      <c r="N16091" t="s">
        <v>18</v>
      </c>
      <c r="O16091" s="1">
        <v>2.6389300000000001E-59</v>
      </c>
      <c r="P16091">
        <v>593</v>
      </c>
    </row>
    <row r="16092" spans="1:16" x14ac:dyDescent="0.25">
      <c r="A16092" t="s">
        <v>23877</v>
      </c>
      <c r="B16092">
        <v>1386</v>
      </c>
      <c r="C16092" s="3" t="str">
        <f>HYPERLINK("http://www.uniprot.org/uniprot/G7KF86","tr|G7KF86|G7KF86_MEDTR")</f>
        <v>tr|G7KF86|G7KF86_MEDTR</v>
      </c>
      <c r="D16092" t="s">
        <v>23878</v>
      </c>
      <c r="E16092">
        <v>69.86</v>
      </c>
      <c r="F16092">
        <v>521</v>
      </c>
      <c r="G16092">
        <v>157</v>
      </c>
      <c r="H16092">
        <v>68</v>
      </c>
      <c r="I16092">
        <v>19</v>
      </c>
      <c r="J16092">
        <v>1377</v>
      </c>
      <c r="K16092">
        <v>1</v>
      </c>
      <c r="L16092">
        <v>22</v>
      </c>
      <c r="M16092">
        <v>539</v>
      </c>
      <c r="N16092" t="s">
        <v>18</v>
      </c>
      <c r="O16092">
        <v>0</v>
      </c>
      <c r="P16092">
        <v>1764</v>
      </c>
    </row>
    <row r="16093" spans="1:16" x14ac:dyDescent="0.25">
      <c r="A16093" t="s">
        <v>23879</v>
      </c>
      <c r="B16093">
        <v>732</v>
      </c>
      <c r="C16093" s="3" t="str">
        <f>HYPERLINK("http://www.uniprot.org/uniprot/K7KGG2","tr|K7KGG2|K7KGG2_SOYBN")</f>
        <v>tr|K7KGG2|K7KGG2_SOYBN</v>
      </c>
      <c r="D16093" t="s">
        <v>4127</v>
      </c>
      <c r="E16093">
        <v>78.83</v>
      </c>
      <c r="F16093">
        <v>241</v>
      </c>
      <c r="G16093">
        <v>51</v>
      </c>
      <c r="H16093">
        <v>0</v>
      </c>
      <c r="I16093">
        <v>1</v>
      </c>
      <c r="J16093">
        <v>723</v>
      </c>
      <c r="K16093">
        <v>1</v>
      </c>
      <c r="L16093">
        <v>325</v>
      </c>
      <c r="M16093">
        <v>565</v>
      </c>
      <c r="N16093" t="s">
        <v>18</v>
      </c>
      <c r="O16093" s="1">
        <v>1.6250200000000001E-112</v>
      </c>
      <c r="P16093">
        <v>1055</v>
      </c>
    </row>
    <row r="16094" spans="1:16" x14ac:dyDescent="0.25">
      <c r="A16094" t="s">
        <v>23880</v>
      </c>
      <c r="B16094">
        <v>858</v>
      </c>
      <c r="C16094" s="3" t="str">
        <f>HYPERLINK("http://www.uniprot.org/uniprot/K7MXX7","tr|K7MXX7|K7MXX7_SOYBN")</f>
        <v>tr|K7MXX7|K7MXX7_SOYBN</v>
      </c>
      <c r="D16094" t="s">
        <v>28</v>
      </c>
      <c r="E16094">
        <v>55.12</v>
      </c>
      <c r="F16094">
        <v>283</v>
      </c>
      <c r="G16094">
        <v>127</v>
      </c>
      <c r="H16094">
        <v>24</v>
      </c>
      <c r="I16094">
        <v>55</v>
      </c>
      <c r="J16094">
        <v>831</v>
      </c>
      <c r="K16094">
        <v>1</v>
      </c>
      <c r="L16094">
        <v>1</v>
      </c>
      <c r="M16094">
        <v>283</v>
      </c>
      <c r="N16094" t="s">
        <v>18</v>
      </c>
      <c r="O16094" s="1">
        <v>3.3733399999999999E-76</v>
      </c>
      <c r="P16094">
        <v>743</v>
      </c>
    </row>
    <row r="16095" spans="1:16" x14ac:dyDescent="0.25">
      <c r="A16095" t="s">
        <v>23881</v>
      </c>
      <c r="B16095">
        <v>777</v>
      </c>
      <c r="C16095" s="3" t="str">
        <f>HYPERLINK("http://www.uniprot.org/uniprot/Q41043","tr|Q41043|Q41043_PEA")</f>
        <v>tr|Q41043|Q41043_PEA</v>
      </c>
      <c r="D16095" t="s">
        <v>23882</v>
      </c>
      <c r="E16095">
        <v>92.63</v>
      </c>
      <c r="F16095">
        <v>258</v>
      </c>
      <c r="G16095">
        <v>19</v>
      </c>
      <c r="H16095">
        <v>0</v>
      </c>
      <c r="I16095">
        <v>1</v>
      </c>
      <c r="J16095">
        <v>774</v>
      </c>
      <c r="K16095">
        <v>1</v>
      </c>
      <c r="L16095">
        <v>1</v>
      </c>
      <c r="M16095">
        <v>258</v>
      </c>
      <c r="N16095" t="s">
        <v>18</v>
      </c>
      <c r="O16095" s="1">
        <v>2.8491799999999999E-145</v>
      </c>
      <c r="P16095">
        <v>1338</v>
      </c>
    </row>
    <row r="16096" spans="1:16" x14ac:dyDescent="0.25">
      <c r="A16096" t="s">
        <v>23883</v>
      </c>
      <c r="B16096">
        <v>1707</v>
      </c>
      <c r="C16096" s="3" t="str">
        <f>HYPERLINK("http://www.uniprot.org/uniprot/G7IDV6","tr|G7IDV6|G7IDV6_MEDTR")</f>
        <v>tr|G7IDV6|G7IDV6_MEDTR</v>
      </c>
      <c r="D16096" t="s">
        <v>23884</v>
      </c>
      <c r="E16096">
        <v>87.15</v>
      </c>
      <c r="F16096">
        <v>576</v>
      </c>
      <c r="G16096">
        <v>74</v>
      </c>
      <c r="H16096">
        <v>8</v>
      </c>
      <c r="I16096">
        <v>1</v>
      </c>
      <c r="J16096">
        <v>1704</v>
      </c>
      <c r="K16096">
        <v>1</v>
      </c>
      <c r="L16096">
        <v>1</v>
      </c>
      <c r="M16096">
        <v>572</v>
      </c>
      <c r="N16096" t="s">
        <v>18</v>
      </c>
      <c r="O16096">
        <v>0</v>
      </c>
      <c r="P16096">
        <v>2524</v>
      </c>
    </row>
    <row r="16097" spans="1:16" x14ac:dyDescent="0.25">
      <c r="A16097" t="s">
        <v>23885</v>
      </c>
      <c r="B16097">
        <v>2139</v>
      </c>
      <c r="C16097" s="3" t="str">
        <f>HYPERLINK("http://www.uniprot.org/uniprot/G7I375","tr|G7I375|G7I375_MEDTR")</f>
        <v>tr|G7I375|G7I375_MEDTR</v>
      </c>
      <c r="D16097" t="s">
        <v>23886</v>
      </c>
      <c r="E16097">
        <v>82.75</v>
      </c>
      <c r="F16097">
        <v>725</v>
      </c>
      <c r="G16097">
        <v>125</v>
      </c>
      <c r="H16097">
        <v>13</v>
      </c>
      <c r="I16097">
        <v>1</v>
      </c>
      <c r="J16097">
        <v>2136</v>
      </c>
      <c r="K16097">
        <v>1</v>
      </c>
      <c r="L16097">
        <v>1</v>
      </c>
      <c r="M16097">
        <v>717</v>
      </c>
      <c r="N16097" t="s">
        <v>18</v>
      </c>
      <c r="O16097">
        <v>0</v>
      </c>
      <c r="P16097">
        <v>3105</v>
      </c>
    </row>
    <row r="16098" spans="1:16" x14ac:dyDescent="0.25">
      <c r="A16098" t="s">
        <v>23887</v>
      </c>
      <c r="B16098">
        <v>384</v>
      </c>
      <c r="C16098" s="3" t="str">
        <f>HYPERLINK("http://www.uniprot.org/uniprot/G7J551","tr|G7J551|G7J551_MEDTR")</f>
        <v>tr|G7J551|G7J551_MEDTR</v>
      </c>
      <c r="D16098" t="s">
        <v>23888</v>
      </c>
      <c r="E16098">
        <v>60.39</v>
      </c>
      <c r="F16098">
        <v>101</v>
      </c>
      <c r="G16098">
        <v>40</v>
      </c>
      <c r="H16098">
        <v>1</v>
      </c>
      <c r="I16098">
        <v>1</v>
      </c>
      <c r="J16098">
        <v>300</v>
      </c>
      <c r="K16098">
        <v>1</v>
      </c>
      <c r="L16098">
        <v>12</v>
      </c>
      <c r="M16098">
        <v>112</v>
      </c>
      <c r="N16098" t="s">
        <v>18</v>
      </c>
      <c r="O16098" s="1">
        <v>1.2048900000000001E-27</v>
      </c>
      <c r="P16098">
        <v>320</v>
      </c>
    </row>
    <row r="16099" spans="1:16" x14ac:dyDescent="0.25">
      <c r="A16099" t="s">
        <v>23889</v>
      </c>
      <c r="B16099">
        <v>663</v>
      </c>
      <c r="C16099" s="3" t="str">
        <f>HYPERLINK("http://www.uniprot.org/uniprot/I3SCR3","tr|I3SCR3|I3SCR3_MEDTR")</f>
        <v>tr|I3SCR3|I3SCR3_MEDTR</v>
      </c>
      <c r="D16099" t="s">
        <v>22</v>
      </c>
      <c r="E16099">
        <v>73.680000000000007</v>
      </c>
      <c r="F16099">
        <v>228</v>
      </c>
      <c r="G16099">
        <v>60</v>
      </c>
      <c r="H16099">
        <v>8</v>
      </c>
      <c r="I16099">
        <v>1</v>
      </c>
      <c r="J16099">
        <v>660</v>
      </c>
      <c r="K16099">
        <v>1</v>
      </c>
      <c r="L16099">
        <v>1</v>
      </c>
      <c r="M16099">
        <v>222</v>
      </c>
      <c r="N16099" t="s">
        <v>18</v>
      </c>
      <c r="O16099" s="1">
        <v>1.5071400000000001E-76</v>
      </c>
      <c r="P16099">
        <v>744</v>
      </c>
    </row>
    <row r="16100" spans="1:16" x14ac:dyDescent="0.25">
      <c r="A16100" t="s">
        <v>23890</v>
      </c>
      <c r="B16100">
        <v>816</v>
      </c>
      <c r="C16100" s="3" t="str">
        <f>HYPERLINK("http://www.uniprot.org/uniprot/I1N001","tr|I1N001|I1N001_SOYBN")</f>
        <v>tr|I1N001|I1N001_SOYBN</v>
      </c>
      <c r="D16100" t="s">
        <v>71</v>
      </c>
      <c r="E16100">
        <v>81.61</v>
      </c>
      <c r="F16100">
        <v>272</v>
      </c>
      <c r="G16100">
        <v>50</v>
      </c>
      <c r="H16100">
        <v>1</v>
      </c>
      <c r="I16100">
        <v>1</v>
      </c>
      <c r="J16100">
        <v>813</v>
      </c>
      <c r="K16100">
        <v>1</v>
      </c>
      <c r="L16100">
        <v>123</v>
      </c>
      <c r="M16100">
        <v>394</v>
      </c>
      <c r="N16100" t="s">
        <v>18</v>
      </c>
      <c r="O16100" s="1">
        <v>5.1726000000000002E-132</v>
      </c>
      <c r="P16100">
        <v>1224</v>
      </c>
    </row>
    <row r="16101" spans="1:16" x14ac:dyDescent="0.25">
      <c r="A16101" t="s">
        <v>23891</v>
      </c>
      <c r="B16101">
        <v>549</v>
      </c>
      <c r="C16101" s="3" t="str">
        <f>HYPERLINK("http://www.uniprot.org/uniprot/K7MNX2","tr|K7MNX2|K7MNX2_SOYBN")</f>
        <v>tr|K7MNX2|K7MNX2_SOYBN</v>
      </c>
      <c r="D16101" t="s">
        <v>28</v>
      </c>
      <c r="E16101">
        <v>28.57</v>
      </c>
      <c r="F16101">
        <v>105</v>
      </c>
      <c r="G16101">
        <v>75</v>
      </c>
      <c r="H16101">
        <v>2</v>
      </c>
      <c r="I16101">
        <v>1</v>
      </c>
      <c r="J16101">
        <v>309</v>
      </c>
      <c r="K16101">
        <v>1</v>
      </c>
      <c r="L16101">
        <v>410</v>
      </c>
      <c r="M16101">
        <v>514</v>
      </c>
      <c r="N16101" t="s">
        <v>18</v>
      </c>
      <c r="O16101" s="1">
        <v>2.74257E-9</v>
      </c>
      <c r="P16101">
        <v>162</v>
      </c>
    </row>
    <row r="16102" spans="1:16" x14ac:dyDescent="0.25">
      <c r="A16102" t="s">
        <v>23892</v>
      </c>
      <c r="B16102">
        <v>1407</v>
      </c>
      <c r="C16102" s="3" t="str">
        <f>HYPERLINK("http://www.uniprot.org/uniprot/G7LHA9","tr|G7LHA9|G7LHA9_MEDTR")</f>
        <v>tr|G7LHA9|G7LHA9_MEDTR</v>
      </c>
      <c r="D16102" t="s">
        <v>23893</v>
      </c>
      <c r="E16102">
        <v>93.88</v>
      </c>
      <c r="F16102">
        <v>458</v>
      </c>
      <c r="G16102">
        <v>28</v>
      </c>
      <c r="H16102">
        <v>0</v>
      </c>
      <c r="I16102">
        <v>1</v>
      </c>
      <c r="J16102">
        <v>1374</v>
      </c>
      <c r="K16102">
        <v>1</v>
      </c>
      <c r="L16102">
        <v>1</v>
      </c>
      <c r="M16102">
        <v>451</v>
      </c>
      <c r="N16102" t="s">
        <v>18</v>
      </c>
      <c r="O16102">
        <v>0</v>
      </c>
      <c r="P16102">
        <v>2258</v>
      </c>
    </row>
    <row r="16103" spans="1:16" x14ac:dyDescent="0.25">
      <c r="A16103" t="s">
        <v>23894</v>
      </c>
      <c r="B16103">
        <v>1197</v>
      </c>
      <c r="C16103" s="3" t="str">
        <f>HYPERLINK("http://www.uniprot.org/uniprot/Q9FSY8","tr|Q9FSY8|Q9FSY8_CICAR")</f>
        <v>tr|Q9FSY8|Q9FSY8_CICAR</v>
      </c>
      <c r="D16103" t="s">
        <v>23895</v>
      </c>
      <c r="E16103">
        <v>74.13</v>
      </c>
      <c r="F16103">
        <v>406</v>
      </c>
      <c r="G16103">
        <v>105</v>
      </c>
      <c r="H16103">
        <v>9</v>
      </c>
      <c r="I16103">
        <v>1</v>
      </c>
      <c r="J16103">
        <v>1191</v>
      </c>
      <c r="K16103">
        <v>1</v>
      </c>
      <c r="L16103">
        <v>36</v>
      </c>
      <c r="M16103">
        <v>438</v>
      </c>
      <c r="N16103" t="s">
        <v>18</v>
      </c>
      <c r="O16103">
        <v>0</v>
      </c>
      <c r="P16103">
        <v>1652</v>
      </c>
    </row>
    <row r="16104" spans="1:16" x14ac:dyDescent="0.25">
      <c r="A16104" t="s">
        <v>23896</v>
      </c>
      <c r="B16104">
        <v>744</v>
      </c>
      <c r="C16104" s="3" t="str">
        <f>HYPERLINK("http://www.uniprot.org/uniprot/G7JVM7","tr|G7JVM7|G7JVM7_MEDTR")</f>
        <v>tr|G7JVM7|G7JVM7_MEDTR</v>
      </c>
      <c r="D16104" t="s">
        <v>23897</v>
      </c>
      <c r="E16104">
        <v>84.61</v>
      </c>
      <c r="F16104">
        <v>247</v>
      </c>
      <c r="G16104">
        <v>38</v>
      </c>
      <c r="H16104">
        <v>0</v>
      </c>
      <c r="I16104">
        <v>1</v>
      </c>
      <c r="J16104">
        <v>741</v>
      </c>
      <c r="K16104">
        <v>1</v>
      </c>
      <c r="L16104">
        <v>69</v>
      </c>
      <c r="M16104">
        <v>315</v>
      </c>
      <c r="N16104" t="s">
        <v>18</v>
      </c>
      <c r="O16104" s="1">
        <v>2.8739000000000001E-120</v>
      </c>
      <c r="P16104">
        <v>1122</v>
      </c>
    </row>
    <row r="16105" spans="1:16" x14ac:dyDescent="0.25">
      <c r="A16105" t="s">
        <v>23898</v>
      </c>
      <c r="B16105">
        <v>2973</v>
      </c>
      <c r="C16105" s="3" t="str">
        <f>HYPERLINK("http://www.uniprot.org/uniprot/M5VSV0","tr|M5VSV0|M5VSV0_PRUPE")</f>
        <v>tr|M5VSV0|M5VSV0_PRUPE</v>
      </c>
      <c r="D16105" t="s">
        <v>23899</v>
      </c>
      <c r="E16105">
        <v>64.62</v>
      </c>
      <c r="F16105">
        <v>1029</v>
      </c>
      <c r="G16105">
        <v>364</v>
      </c>
      <c r="H16105">
        <v>39</v>
      </c>
      <c r="I16105">
        <v>1</v>
      </c>
      <c r="J16105">
        <v>2970</v>
      </c>
      <c r="K16105">
        <v>1</v>
      </c>
      <c r="L16105">
        <v>1</v>
      </c>
      <c r="M16105">
        <v>1027</v>
      </c>
      <c r="N16105" t="s">
        <v>18</v>
      </c>
      <c r="O16105">
        <v>0</v>
      </c>
      <c r="P16105">
        <v>3275</v>
      </c>
    </row>
    <row r="16106" spans="1:16" x14ac:dyDescent="0.25">
      <c r="A16106" t="s">
        <v>23900</v>
      </c>
      <c r="B16106">
        <v>762</v>
      </c>
      <c r="C16106" s="3" t="str">
        <f>HYPERLINK("http://www.uniprot.org/uniprot/I3TAP7","tr|I3TAP7|I3TAP7_MEDTR")</f>
        <v>tr|I3TAP7|I3TAP7_MEDTR</v>
      </c>
      <c r="D16106" t="s">
        <v>22</v>
      </c>
      <c r="E16106">
        <v>76.47</v>
      </c>
      <c r="F16106">
        <v>255</v>
      </c>
      <c r="G16106">
        <v>60</v>
      </c>
      <c r="H16106">
        <v>2</v>
      </c>
      <c r="I16106">
        <v>1</v>
      </c>
      <c r="J16106">
        <v>759</v>
      </c>
      <c r="K16106">
        <v>1</v>
      </c>
      <c r="L16106">
        <v>1</v>
      </c>
      <c r="M16106">
        <v>254</v>
      </c>
      <c r="N16106" t="s">
        <v>18</v>
      </c>
      <c r="O16106" s="1">
        <v>1.0509400000000001E-96</v>
      </c>
      <c r="P16106">
        <v>919</v>
      </c>
    </row>
    <row r="16107" spans="1:16" x14ac:dyDescent="0.25">
      <c r="A16107" t="s">
        <v>23901</v>
      </c>
      <c r="B16107">
        <v>2265</v>
      </c>
      <c r="C16107" s="3" t="str">
        <f>HYPERLINK("http://www.uniprot.org/uniprot/A5BE46","tr|A5BE46|A5BE46_VITVI")</f>
        <v>tr|A5BE46|A5BE46_VITVI</v>
      </c>
      <c r="D16107" t="s">
        <v>462</v>
      </c>
      <c r="E16107">
        <v>79.73</v>
      </c>
      <c r="F16107">
        <v>760</v>
      </c>
      <c r="G16107">
        <v>154</v>
      </c>
      <c r="H16107">
        <v>7</v>
      </c>
      <c r="I16107">
        <v>1</v>
      </c>
      <c r="J16107">
        <v>2259</v>
      </c>
      <c r="K16107">
        <v>1</v>
      </c>
      <c r="L16107">
        <v>594</v>
      </c>
      <c r="M16107">
        <v>1353</v>
      </c>
      <c r="N16107" t="s">
        <v>18</v>
      </c>
      <c r="O16107">
        <v>0</v>
      </c>
      <c r="P16107">
        <v>3239</v>
      </c>
    </row>
    <row r="16108" spans="1:16" x14ac:dyDescent="0.25">
      <c r="A16108" t="s">
        <v>23902</v>
      </c>
      <c r="B16108">
        <v>1452</v>
      </c>
      <c r="C16108" s="3" t="str">
        <f>HYPERLINK("http://www.uniprot.org/uniprot/G7KF10","tr|G7KF10|G7KF10_MEDTR")</f>
        <v>tr|G7KF10|G7KF10_MEDTR</v>
      </c>
      <c r="D16108" t="s">
        <v>23903</v>
      </c>
      <c r="E16108">
        <v>73.69</v>
      </c>
      <c r="F16108">
        <v>479</v>
      </c>
      <c r="G16108">
        <v>126</v>
      </c>
      <c r="H16108">
        <v>2</v>
      </c>
      <c r="I16108">
        <v>1</v>
      </c>
      <c r="J16108">
        <v>1431</v>
      </c>
      <c r="K16108">
        <v>1</v>
      </c>
      <c r="L16108">
        <v>3</v>
      </c>
      <c r="M16108">
        <v>477</v>
      </c>
      <c r="N16108" t="s">
        <v>18</v>
      </c>
      <c r="O16108">
        <v>0</v>
      </c>
      <c r="P16108">
        <v>1812</v>
      </c>
    </row>
    <row r="16109" spans="1:16" x14ac:dyDescent="0.25">
      <c r="A16109" t="s">
        <v>23904</v>
      </c>
      <c r="B16109">
        <v>381</v>
      </c>
      <c r="C16109" s="3" t="str">
        <f>HYPERLINK("http://www.uniprot.org/uniprot/I3SKB8","tr|I3SKB8|I3SKB8_MEDTR")</f>
        <v>tr|I3SKB8|I3SKB8_MEDTR</v>
      </c>
      <c r="D16109" t="s">
        <v>22</v>
      </c>
      <c r="E16109">
        <v>59.54</v>
      </c>
      <c r="F16109">
        <v>131</v>
      </c>
      <c r="G16109">
        <v>53</v>
      </c>
      <c r="H16109">
        <v>7</v>
      </c>
      <c r="I16109">
        <v>1</v>
      </c>
      <c r="J16109">
        <v>372</v>
      </c>
      <c r="K16109">
        <v>1</v>
      </c>
      <c r="L16109">
        <v>1</v>
      </c>
      <c r="M16109">
        <v>130</v>
      </c>
      <c r="N16109" t="s">
        <v>18</v>
      </c>
      <c r="O16109" s="1">
        <v>2.51766E-33</v>
      </c>
      <c r="P16109">
        <v>369</v>
      </c>
    </row>
    <row r="16110" spans="1:16" x14ac:dyDescent="0.25">
      <c r="A16110" t="s">
        <v>23905</v>
      </c>
      <c r="B16110">
        <v>1758</v>
      </c>
      <c r="C16110" s="3" t="str">
        <f>HYPERLINK("http://www.uniprot.org/uniprot/Q5MG99","tr|Q5MG99|Q5MG99_IPOBA")</f>
        <v>tr|Q5MG99|Q5MG99_IPOBA</v>
      </c>
      <c r="D16110" t="s">
        <v>23906</v>
      </c>
      <c r="E16110">
        <v>59.48</v>
      </c>
      <c r="F16110">
        <v>580</v>
      </c>
      <c r="G16110">
        <v>235</v>
      </c>
      <c r="H16110">
        <v>3</v>
      </c>
      <c r="I16110">
        <v>1</v>
      </c>
      <c r="J16110">
        <v>1731</v>
      </c>
      <c r="K16110">
        <v>1</v>
      </c>
      <c r="L16110">
        <v>8</v>
      </c>
      <c r="M16110">
        <v>572</v>
      </c>
      <c r="N16110" t="s">
        <v>18</v>
      </c>
      <c r="O16110">
        <v>0</v>
      </c>
      <c r="P16110">
        <v>1837</v>
      </c>
    </row>
    <row r="16111" spans="1:16" x14ac:dyDescent="0.25">
      <c r="A16111" t="s">
        <v>23907</v>
      </c>
      <c r="B16111">
        <v>990</v>
      </c>
      <c r="C16111" s="3" t="str">
        <f>HYPERLINK("http://www.uniprot.org/uniprot/Q52QR3","tr|Q52QR3|Q52QR3_SOYBN")</f>
        <v>tr|Q52QR3|Q52QR3_SOYBN</v>
      </c>
      <c r="D16111" t="s">
        <v>23908</v>
      </c>
      <c r="E16111">
        <v>71.64</v>
      </c>
      <c r="F16111">
        <v>328</v>
      </c>
      <c r="G16111">
        <v>93</v>
      </c>
      <c r="H16111">
        <v>2</v>
      </c>
      <c r="I16111">
        <v>1</v>
      </c>
      <c r="J16111">
        <v>978</v>
      </c>
      <c r="K16111">
        <v>1</v>
      </c>
      <c r="L16111">
        <v>1</v>
      </c>
      <c r="M16111">
        <v>325</v>
      </c>
      <c r="N16111" t="s">
        <v>18</v>
      </c>
      <c r="O16111" s="1">
        <v>2.1099300000000001E-131</v>
      </c>
      <c r="P16111">
        <v>1220</v>
      </c>
    </row>
    <row r="16112" spans="1:16" x14ac:dyDescent="0.25">
      <c r="A16112" t="s">
        <v>23909</v>
      </c>
      <c r="B16112">
        <v>1143</v>
      </c>
      <c r="C16112" s="3" t="str">
        <f>HYPERLINK("http://www.uniprot.org/uniprot/I3S6K1","tr|I3S6K1|I3S6K1_MEDTR")</f>
        <v>tr|I3S6K1|I3S6K1_MEDTR</v>
      </c>
      <c r="D16112" t="s">
        <v>22</v>
      </c>
      <c r="E16112">
        <v>82.05</v>
      </c>
      <c r="F16112">
        <v>379</v>
      </c>
      <c r="G16112">
        <v>68</v>
      </c>
      <c r="H16112">
        <v>2</v>
      </c>
      <c r="I16112">
        <v>7</v>
      </c>
      <c r="J16112">
        <v>1137</v>
      </c>
      <c r="K16112">
        <v>1</v>
      </c>
      <c r="L16112">
        <v>4</v>
      </c>
      <c r="M16112">
        <v>382</v>
      </c>
      <c r="N16112" t="s">
        <v>18</v>
      </c>
      <c r="O16112">
        <v>0</v>
      </c>
      <c r="P16112">
        <v>1655</v>
      </c>
    </row>
    <row r="16113" spans="1:16" x14ac:dyDescent="0.25">
      <c r="A16113" t="s">
        <v>23910</v>
      </c>
      <c r="B16113">
        <v>1389</v>
      </c>
      <c r="C16113" s="3" t="str">
        <f>HYPERLINK("http://www.uniprot.org/uniprot/G7IND7","tr|G7IND7|G7IND7_MEDTR")</f>
        <v>tr|G7IND7|G7IND7_MEDTR</v>
      </c>
      <c r="D16113" t="s">
        <v>2100</v>
      </c>
      <c r="E16113">
        <v>72.290000000000006</v>
      </c>
      <c r="F16113">
        <v>462</v>
      </c>
      <c r="G16113">
        <v>128</v>
      </c>
      <c r="H16113">
        <v>0</v>
      </c>
      <c r="I16113">
        <v>1</v>
      </c>
      <c r="J16113">
        <v>1386</v>
      </c>
      <c r="K16113">
        <v>1</v>
      </c>
      <c r="L16113">
        <v>84</v>
      </c>
      <c r="M16113">
        <v>545</v>
      </c>
      <c r="N16113" t="s">
        <v>18</v>
      </c>
      <c r="O16113">
        <v>0</v>
      </c>
      <c r="P16113">
        <v>1815</v>
      </c>
    </row>
    <row r="16114" spans="1:16" x14ac:dyDescent="0.25">
      <c r="A16114" t="s">
        <v>23911</v>
      </c>
      <c r="B16114">
        <v>1098</v>
      </c>
      <c r="C16114" s="3" t="str">
        <f>HYPERLINK("http://www.uniprot.org/uniprot/K7LFL7","tr|K7LFL7|K7LFL7_SOYBN")</f>
        <v>tr|K7LFL7|K7LFL7_SOYBN</v>
      </c>
      <c r="D16114" t="s">
        <v>4127</v>
      </c>
      <c r="E16114">
        <v>78.14</v>
      </c>
      <c r="F16114">
        <v>366</v>
      </c>
      <c r="G16114">
        <v>80</v>
      </c>
      <c r="H16114">
        <v>1</v>
      </c>
      <c r="I16114">
        <v>1</v>
      </c>
      <c r="J16114">
        <v>1095</v>
      </c>
      <c r="K16114">
        <v>1</v>
      </c>
      <c r="L16114">
        <v>169</v>
      </c>
      <c r="M16114">
        <v>534</v>
      </c>
      <c r="N16114" t="s">
        <v>18</v>
      </c>
      <c r="O16114" s="1">
        <v>6.2904499999999996E-167</v>
      </c>
      <c r="P16114">
        <v>1527</v>
      </c>
    </row>
    <row r="16115" spans="1:16" x14ac:dyDescent="0.25">
      <c r="A16115" t="s">
        <v>23912</v>
      </c>
      <c r="B16115">
        <v>1785</v>
      </c>
      <c r="C16115" s="3" t="str">
        <f>HYPERLINK("http://www.uniprot.org/uniprot/K7LQN7","tr|K7LQN7|K7LQN7_SOYBN")</f>
        <v>tr|K7LQN7|K7LQN7_SOYBN</v>
      </c>
      <c r="D16115" t="s">
        <v>28</v>
      </c>
      <c r="E16115">
        <v>72.41</v>
      </c>
      <c r="F16115">
        <v>609</v>
      </c>
      <c r="G16115">
        <v>168</v>
      </c>
      <c r="H16115">
        <v>15</v>
      </c>
      <c r="I16115">
        <v>1</v>
      </c>
      <c r="J16115">
        <v>1782</v>
      </c>
      <c r="K16115">
        <v>1</v>
      </c>
      <c r="L16115">
        <v>19</v>
      </c>
      <c r="M16115">
        <v>624</v>
      </c>
      <c r="N16115" t="s">
        <v>18</v>
      </c>
      <c r="O16115">
        <v>0</v>
      </c>
      <c r="P16115">
        <v>2126</v>
      </c>
    </row>
    <row r="16116" spans="1:16" x14ac:dyDescent="0.25">
      <c r="A16116" t="s">
        <v>23913</v>
      </c>
      <c r="B16116">
        <v>1305</v>
      </c>
      <c r="C16116" s="3" t="str">
        <f>HYPERLINK("http://www.uniprot.org/uniprot/I1MG80","tr|I1MG80|I1MG80_SOYBN")</f>
        <v>tr|I1MG80|I1MG80_SOYBN</v>
      </c>
      <c r="D16116" t="s">
        <v>28</v>
      </c>
      <c r="E16116">
        <v>72.260000000000005</v>
      </c>
      <c r="F16116">
        <v>429</v>
      </c>
      <c r="G16116">
        <v>119</v>
      </c>
      <c r="H16116">
        <v>0</v>
      </c>
      <c r="I16116">
        <v>1</v>
      </c>
      <c r="J16116">
        <v>1287</v>
      </c>
      <c r="K16116">
        <v>1</v>
      </c>
      <c r="L16116">
        <v>106</v>
      </c>
      <c r="M16116">
        <v>534</v>
      </c>
      <c r="N16116" t="s">
        <v>18</v>
      </c>
      <c r="O16116">
        <v>0</v>
      </c>
      <c r="P16116">
        <v>1697</v>
      </c>
    </row>
    <row r="16117" spans="1:16" x14ac:dyDescent="0.25">
      <c r="A16117" t="s">
        <v>23914</v>
      </c>
      <c r="B16117">
        <v>663</v>
      </c>
      <c r="C16117" s="3" t="str">
        <f>HYPERLINK("http://www.uniprot.org/uniprot/G7KGE0","tr|G7KGE0|G7KGE0_MEDTR")</f>
        <v>tr|G7KGE0|G7KGE0_MEDTR</v>
      </c>
      <c r="D16117" t="s">
        <v>23915</v>
      </c>
      <c r="E16117">
        <v>38.24</v>
      </c>
      <c r="F16117">
        <v>217</v>
      </c>
      <c r="G16117">
        <v>134</v>
      </c>
      <c r="H16117">
        <v>4</v>
      </c>
      <c r="I16117">
        <v>4</v>
      </c>
      <c r="J16117">
        <v>642</v>
      </c>
      <c r="K16117">
        <v>1</v>
      </c>
      <c r="L16117">
        <v>114</v>
      </c>
      <c r="M16117">
        <v>329</v>
      </c>
      <c r="N16117" t="s">
        <v>18</v>
      </c>
      <c r="O16117" s="1">
        <v>6.20465E-30</v>
      </c>
      <c r="P16117">
        <v>342</v>
      </c>
    </row>
    <row r="16118" spans="1:16" x14ac:dyDescent="0.25">
      <c r="A16118" t="s">
        <v>23916</v>
      </c>
      <c r="B16118">
        <v>2265</v>
      </c>
      <c r="C16118" s="3" t="str">
        <f>HYPERLINK("http://www.uniprot.org/uniprot/A5BE46","tr|A5BE46|A5BE46_VITVI")</f>
        <v>tr|A5BE46|A5BE46_VITVI</v>
      </c>
      <c r="D16118" t="s">
        <v>462</v>
      </c>
      <c r="E16118">
        <v>79.73</v>
      </c>
      <c r="F16118">
        <v>760</v>
      </c>
      <c r="G16118">
        <v>154</v>
      </c>
      <c r="H16118">
        <v>7</v>
      </c>
      <c r="I16118">
        <v>1</v>
      </c>
      <c r="J16118">
        <v>2259</v>
      </c>
      <c r="K16118">
        <v>1</v>
      </c>
      <c r="L16118">
        <v>594</v>
      </c>
      <c r="M16118">
        <v>1353</v>
      </c>
      <c r="N16118" t="s">
        <v>18</v>
      </c>
      <c r="O16118">
        <v>0</v>
      </c>
      <c r="P16118">
        <v>3239</v>
      </c>
    </row>
    <row r="16119" spans="1:16" x14ac:dyDescent="0.25">
      <c r="A16119" t="s">
        <v>23917</v>
      </c>
      <c r="B16119">
        <v>1437</v>
      </c>
      <c r="C16119" s="3" t="str">
        <f>HYPERLINK("http://www.uniprot.org/uniprot/G7L8T1","tr|G7L8T1|G7L8T1_MEDTR")</f>
        <v>tr|G7L8T1|G7L8T1_MEDTR</v>
      </c>
      <c r="D16119" t="s">
        <v>23918</v>
      </c>
      <c r="E16119">
        <v>78.58</v>
      </c>
      <c r="F16119">
        <v>481</v>
      </c>
      <c r="G16119">
        <v>103</v>
      </c>
      <c r="H16119">
        <v>3</v>
      </c>
      <c r="I16119">
        <v>1</v>
      </c>
      <c r="J16119">
        <v>1434</v>
      </c>
      <c r="K16119">
        <v>1</v>
      </c>
      <c r="L16119">
        <v>1</v>
      </c>
      <c r="M16119">
        <v>478</v>
      </c>
      <c r="N16119" t="s">
        <v>18</v>
      </c>
      <c r="O16119">
        <v>0</v>
      </c>
      <c r="P16119">
        <v>1821</v>
      </c>
    </row>
    <row r="16120" spans="1:16" x14ac:dyDescent="0.25">
      <c r="A16120" t="s">
        <v>23919</v>
      </c>
      <c r="B16120">
        <v>1233</v>
      </c>
      <c r="C16120" s="3" t="str">
        <f>HYPERLINK("http://www.uniprot.org/uniprot/K7KGG4","tr|K7KGG4|K7KGG4_SOYBN")</f>
        <v>tr|K7KGG4|K7KGG4_SOYBN</v>
      </c>
      <c r="D16120" t="s">
        <v>117</v>
      </c>
      <c r="E16120">
        <v>80.239999999999995</v>
      </c>
      <c r="F16120">
        <v>415</v>
      </c>
      <c r="G16120">
        <v>82</v>
      </c>
      <c r="H16120">
        <v>6</v>
      </c>
      <c r="I16120">
        <v>1</v>
      </c>
      <c r="J16120">
        <v>1227</v>
      </c>
      <c r="K16120">
        <v>1</v>
      </c>
      <c r="L16120">
        <v>1</v>
      </c>
      <c r="M16120">
        <v>414</v>
      </c>
      <c r="N16120" t="s">
        <v>18</v>
      </c>
      <c r="O16120">
        <v>0</v>
      </c>
      <c r="P16120">
        <v>1685</v>
      </c>
    </row>
    <row r="16121" spans="1:16" x14ac:dyDescent="0.25">
      <c r="A16121" t="s">
        <v>23920</v>
      </c>
      <c r="B16121">
        <v>2838</v>
      </c>
      <c r="C16121" s="3" t="str">
        <f>HYPERLINK("http://www.uniprot.org/uniprot/O24288","tr|O24288|O24288_PEA")</f>
        <v>tr|O24288|O24288_PEA</v>
      </c>
      <c r="D16121" t="s">
        <v>23921</v>
      </c>
      <c r="E16121">
        <v>83.61</v>
      </c>
      <c r="F16121">
        <v>885</v>
      </c>
      <c r="G16121">
        <v>145</v>
      </c>
      <c r="H16121">
        <v>3</v>
      </c>
      <c r="I16121">
        <v>1</v>
      </c>
      <c r="J16121">
        <v>2646</v>
      </c>
      <c r="K16121">
        <v>1</v>
      </c>
      <c r="L16121">
        <v>1</v>
      </c>
      <c r="M16121">
        <v>874</v>
      </c>
      <c r="N16121" t="s">
        <v>18</v>
      </c>
      <c r="O16121">
        <v>0</v>
      </c>
      <c r="P16121">
        <v>3745</v>
      </c>
    </row>
    <row r="16122" spans="1:16" x14ac:dyDescent="0.25">
      <c r="A16122" t="s">
        <v>23922</v>
      </c>
      <c r="B16122">
        <v>1386</v>
      </c>
      <c r="C16122" s="3" t="str">
        <f>HYPERLINK("http://www.uniprot.org/uniprot/I1KJZ4","tr|I1KJZ4|I1KJZ4_SOYBN")</f>
        <v>tr|I1KJZ4|I1KJZ4_SOYBN</v>
      </c>
      <c r="D16122" t="s">
        <v>117</v>
      </c>
      <c r="E16122">
        <v>85.99</v>
      </c>
      <c r="F16122">
        <v>464</v>
      </c>
      <c r="G16122">
        <v>65</v>
      </c>
      <c r="H16122">
        <v>3</v>
      </c>
      <c r="I16122">
        <v>1</v>
      </c>
      <c r="J16122">
        <v>1383</v>
      </c>
      <c r="K16122">
        <v>1</v>
      </c>
      <c r="L16122">
        <v>1</v>
      </c>
      <c r="M16122">
        <v>464</v>
      </c>
      <c r="N16122" t="s">
        <v>18</v>
      </c>
      <c r="O16122">
        <v>0</v>
      </c>
      <c r="P16122">
        <v>2168</v>
      </c>
    </row>
    <row r="16123" spans="1:16" x14ac:dyDescent="0.25">
      <c r="A16123" t="s">
        <v>23923</v>
      </c>
      <c r="B16123">
        <v>4221</v>
      </c>
      <c r="C16123" s="3" t="str">
        <f>HYPERLINK("http://www.uniprot.org/uniprot/G7IDV7","tr|G7IDV7|G7IDV7_MEDTR")</f>
        <v>tr|G7IDV7|G7IDV7_MEDTR</v>
      </c>
      <c r="D16123" t="s">
        <v>23924</v>
      </c>
      <c r="E16123">
        <v>76.59</v>
      </c>
      <c r="F16123">
        <v>1320</v>
      </c>
      <c r="G16123">
        <v>309</v>
      </c>
      <c r="H16123">
        <v>8</v>
      </c>
      <c r="I16123">
        <v>1</v>
      </c>
      <c r="J16123">
        <v>3936</v>
      </c>
      <c r="K16123">
        <v>1</v>
      </c>
      <c r="L16123">
        <v>1</v>
      </c>
      <c r="M16123">
        <v>1310</v>
      </c>
      <c r="N16123" t="s">
        <v>18</v>
      </c>
      <c r="O16123">
        <v>0</v>
      </c>
      <c r="P16123">
        <v>4992</v>
      </c>
    </row>
    <row r="16124" spans="1:16" x14ac:dyDescent="0.25">
      <c r="A16124" t="s">
        <v>23925</v>
      </c>
      <c r="B16124">
        <v>1038</v>
      </c>
      <c r="C16124" s="3" t="str">
        <f>HYPERLINK("http://www.uniprot.org/uniprot/I1NHG2","tr|I1NHG2|I1NHG2_SOYBN")</f>
        <v>tr|I1NHG2|I1NHG2_SOYBN</v>
      </c>
      <c r="D16124" t="s">
        <v>28</v>
      </c>
      <c r="E16124">
        <v>68.28</v>
      </c>
      <c r="F16124">
        <v>350</v>
      </c>
      <c r="G16124">
        <v>111</v>
      </c>
      <c r="H16124">
        <v>5</v>
      </c>
      <c r="I16124">
        <v>1</v>
      </c>
      <c r="J16124">
        <v>1035</v>
      </c>
      <c r="K16124">
        <v>1</v>
      </c>
      <c r="L16124">
        <v>1</v>
      </c>
      <c r="M16124">
        <v>348</v>
      </c>
      <c r="N16124" t="s">
        <v>18</v>
      </c>
      <c r="O16124" s="1">
        <v>2.1465599999999999E-129</v>
      </c>
      <c r="P16124">
        <v>1203</v>
      </c>
    </row>
    <row r="16125" spans="1:16" x14ac:dyDescent="0.25">
      <c r="A16125" t="s">
        <v>23926</v>
      </c>
      <c r="B16125">
        <v>870</v>
      </c>
      <c r="C16125" s="3" t="str">
        <f>HYPERLINK("http://www.uniprot.org/uniprot/G7J554","tr|G7J554|G7J554_MEDTR")</f>
        <v>tr|G7J554|G7J554_MEDTR</v>
      </c>
      <c r="D16125" t="s">
        <v>23927</v>
      </c>
      <c r="E16125">
        <v>77.02</v>
      </c>
      <c r="F16125">
        <v>296</v>
      </c>
      <c r="G16125">
        <v>68</v>
      </c>
      <c r="H16125">
        <v>8</v>
      </c>
      <c r="I16125">
        <v>1</v>
      </c>
      <c r="J16125">
        <v>864</v>
      </c>
      <c r="K16125">
        <v>1</v>
      </c>
      <c r="L16125">
        <v>1</v>
      </c>
      <c r="M16125">
        <v>288</v>
      </c>
      <c r="N16125" t="s">
        <v>18</v>
      </c>
      <c r="O16125" s="1">
        <v>6.6753899999999996E-120</v>
      </c>
      <c r="P16125">
        <v>1120</v>
      </c>
    </row>
    <row r="16126" spans="1:16" x14ac:dyDescent="0.25">
      <c r="A16126" t="s">
        <v>23928</v>
      </c>
      <c r="B16126">
        <v>1380</v>
      </c>
      <c r="C16126" s="3" t="str">
        <f>HYPERLINK("http://www.uniprot.org/uniprot/K7KSJ5","tr|K7KSJ5|K7KSJ5_SOYBN")</f>
        <v>tr|K7KSJ5|K7KSJ5_SOYBN</v>
      </c>
      <c r="D16126" t="s">
        <v>28</v>
      </c>
      <c r="E16126">
        <v>76.87</v>
      </c>
      <c r="F16126">
        <v>441</v>
      </c>
      <c r="G16126">
        <v>102</v>
      </c>
      <c r="H16126">
        <v>3</v>
      </c>
      <c r="I16126">
        <v>64</v>
      </c>
      <c r="J16126">
        <v>1377</v>
      </c>
      <c r="K16126">
        <v>1</v>
      </c>
      <c r="L16126">
        <v>27</v>
      </c>
      <c r="M16126">
        <v>437</v>
      </c>
      <c r="N16126" t="s">
        <v>18</v>
      </c>
      <c r="O16126">
        <v>0</v>
      </c>
      <c r="P16126">
        <v>1732</v>
      </c>
    </row>
    <row r="16127" spans="1:16" x14ac:dyDescent="0.25">
      <c r="A16127" t="s">
        <v>23929</v>
      </c>
      <c r="B16127">
        <v>477</v>
      </c>
      <c r="C16127" s="3" t="str">
        <f>HYPERLINK("http://www.uniprot.org/uniprot/I3SFI1","tr|I3SFI1|I3SFI1_MEDTR")</f>
        <v>tr|I3SFI1|I3SFI1_MEDTR</v>
      </c>
      <c r="D16127" t="s">
        <v>22</v>
      </c>
      <c r="E16127">
        <v>96.83</v>
      </c>
      <c r="F16127">
        <v>158</v>
      </c>
      <c r="G16127">
        <v>5</v>
      </c>
      <c r="H16127">
        <v>0</v>
      </c>
      <c r="I16127">
        <v>1</v>
      </c>
      <c r="J16127">
        <v>474</v>
      </c>
      <c r="K16127">
        <v>1</v>
      </c>
      <c r="L16127">
        <v>1</v>
      </c>
      <c r="M16127">
        <v>158</v>
      </c>
      <c r="N16127" t="s">
        <v>18</v>
      </c>
      <c r="O16127" s="1">
        <v>3.0477799999999999E-87</v>
      </c>
      <c r="P16127">
        <v>834</v>
      </c>
    </row>
    <row r="16128" spans="1:16" x14ac:dyDescent="0.25">
      <c r="A16128" t="s">
        <v>23930</v>
      </c>
      <c r="B16128">
        <v>1017</v>
      </c>
      <c r="C16128" s="3" t="str">
        <f>HYPERLINK("http://www.uniprot.org/uniprot/G7KA52","tr|G7KA52|G7KA52_MEDTR")</f>
        <v>tr|G7KA52|G7KA52_MEDTR</v>
      </c>
      <c r="D16128" t="s">
        <v>23931</v>
      </c>
      <c r="E16128">
        <v>61.08</v>
      </c>
      <c r="F16128">
        <v>257</v>
      </c>
      <c r="G16128">
        <v>100</v>
      </c>
      <c r="H16128">
        <v>25</v>
      </c>
      <c r="I16128">
        <v>1</v>
      </c>
      <c r="J16128">
        <v>696</v>
      </c>
      <c r="K16128">
        <v>1</v>
      </c>
      <c r="L16128">
        <v>1</v>
      </c>
      <c r="M16128">
        <v>254</v>
      </c>
      <c r="N16128" t="s">
        <v>18</v>
      </c>
      <c r="O16128" s="1">
        <v>2.65708E-76</v>
      </c>
      <c r="P16128">
        <v>745</v>
      </c>
    </row>
    <row r="16129" spans="1:16" x14ac:dyDescent="0.25">
      <c r="A16129" t="s">
        <v>23932</v>
      </c>
      <c r="B16129">
        <v>1083</v>
      </c>
      <c r="C16129" s="3" t="str">
        <f>HYPERLINK("http://www.uniprot.org/uniprot/G7LHB2","tr|G7LHB2|G7LHB2_MEDTR")</f>
        <v>tr|G7LHB2|G7LHB2_MEDTR</v>
      </c>
      <c r="D16129" t="s">
        <v>23933</v>
      </c>
      <c r="E16129">
        <v>81.349999999999994</v>
      </c>
      <c r="F16129">
        <v>370</v>
      </c>
      <c r="G16129">
        <v>69</v>
      </c>
      <c r="H16129">
        <v>10</v>
      </c>
      <c r="I16129">
        <v>1</v>
      </c>
      <c r="J16129">
        <v>1080</v>
      </c>
      <c r="K16129">
        <v>1</v>
      </c>
      <c r="L16129">
        <v>1</v>
      </c>
      <c r="M16129">
        <v>364</v>
      </c>
      <c r="N16129" t="s">
        <v>18</v>
      </c>
      <c r="O16129" s="1">
        <v>4.7064599999999999E-167</v>
      </c>
      <c r="P16129">
        <v>1528</v>
      </c>
    </row>
    <row r="16130" spans="1:16" x14ac:dyDescent="0.25">
      <c r="A16130" t="s">
        <v>23934</v>
      </c>
      <c r="B16130">
        <v>423</v>
      </c>
      <c r="C16130" s="3" t="str">
        <f>HYPERLINK("http://www.uniprot.org/uniprot/K7MKX7","tr|K7MKX7|K7MKX7_SOYBN")</f>
        <v>tr|K7MKX7|K7MKX7_SOYBN</v>
      </c>
      <c r="D16130" t="s">
        <v>28</v>
      </c>
      <c r="E16130">
        <v>74.48</v>
      </c>
      <c r="F16130">
        <v>145</v>
      </c>
      <c r="G16130">
        <v>37</v>
      </c>
      <c r="H16130">
        <v>5</v>
      </c>
      <c r="I16130">
        <v>1</v>
      </c>
      <c r="J16130">
        <v>420</v>
      </c>
      <c r="K16130">
        <v>1</v>
      </c>
      <c r="L16130">
        <v>175</v>
      </c>
      <c r="M16130">
        <v>319</v>
      </c>
      <c r="N16130" t="s">
        <v>18</v>
      </c>
      <c r="O16130" s="1">
        <v>4.4180800000000003E-54</v>
      </c>
      <c r="P16130">
        <v>548</v>
      </c>
    </row>
    <row r="16131" spans="1:16" x14ac:dyDescent="0.25">
      <c r="A16131" t="s">
        <v>23935</v>
      </c>
      <c r="B16131">
        <v>951</v>
      </c>
      <c r="C16131" s="3" t="str">
        <f>HYPERLINK("http://www.uniprot.org/uniprot/G7JVL3","tr|G7JVL3|G7JVL3_MEDTR")</f>
        <v>tr|G7JVL3|G7JVL3_MEDTR</v>
      </c>
      <c r="D16131" t="s">
        <v>23936</v>
      </c>
      <c r="E16131">
        <v>82.08</v>
      </c>
      <c r="F16131">
        <v>307</v>
      </c>
      <c r="G16131">
        <v>55</v>
      </c>
      <c r="H16131">
        <v>6</v>
      </c>
      <c r="I16131">
        <v>46</v>
      </c>
      <c r="J16131">
        <v>948</v>
      </c>
      <c r="K16131">
        <v>1</v>
      </c>
      <c r="L16131">
        <v>14</v>
      </c>
      <c r="M16131">
        <v>319</v>
      </c>
      <c r="N16131" t="s">
        <v>18</v>
      </c>
      <c r="O16131" s="1">
        <v>1.01412E-143</v>
      </c>
      <c r="P16131">
        <v>1326</v>
      </c>
    </row>
    <row r="16132" spans="1:16" x14ac:dyDescent="0.25">
      <c r="A16132" t="s">
        <v>23937</v>
      </c>
      <c r="B16132">
        <v>762</v>
      </c>
      <c r="C16132" s="3" t="str">
        <f>HYPERLINK("http://www.uniprot.org/uniprot/G7JS70","tr|G7JS70|G7JS70_MEDTR")</f>
        <v>tr|G7JS70|G7JS70_MEDTR</v>
      </c>
      <c r="D16132" t="s">
        <v>23938</v>
      </c>
      <c r="E16132">
        <v>76.67</v>
      </c>
      <c r="F16132">
        <v>253</v>
      </c>
      <c r="G16132">
        <v>59</v>
      </c>
      <c r="H16132">
        <v>0</v>
      </c>
      <c r="I16132">
        <v>1</v>
      </c>
      <c r="J16132">
        <v>759</v>
      </c>
      <c r="K16132">
        <v>1</v>
      </c>
      <c r="L16132">
        <v>1</v>
      </c>
      <c r="M16132">
        <v>253</v>
      </c>
      <c r="N16132" t="s">
        <v>18</v>
      </c>
      <c r="O16132" s="1">
        <v>1.24144E-97</v>
      </c>
      <c r="P16132">
        <v>927</v>
      </c>
    </row>
    <row r="16133" spans="1:16" x14ac:dyDescent="0.25">
      <c r="A16133" t="s">
        <v>23939</v>
      </c>
      <c r="B16133">
        <v>2370</v>
      </c>
      <c r="C16133" s="3" t="str">
        <f>HYPERLINK("http://www.uniprot.org/uniprot/I1KGF6","tr|I1KGF6|I1KGF6_SOYBN")</f>
        <v>tr|I1KGF6|I1KGF6_SOYBN</v>
      </c>
      <c r="D16133" t="s">
        <v>71</v>
      </c>
      <c r="E16133">
        <v>74.55</v>
      </c>
      <c r="F16133">
        <v>790</v>
      </c>
      <c r="G16133">
        <v>201</v>
      </c>
      <c r="H16133">
        <v>2</v>
      </c>
      <c r="I16133">
        <v>1</v>
      </c>
      <c r="J16133">
        <v>2364</v>
      </c>
      <c r="K16133">
        <v>1</v>
      </c>
      <c r="L16133">
        <v>1</v>
      </c>
      <c r="M16133">
        <v>782</v>
      </c>
      <c r="N16133" t="s">
        <v>18</v>
      </c>
      <c r="O16133">
        <v>0</v>
      </c>
      <c r="P16133">
        <v>2865</v>
      </c>
    </row>
    <row r="16134" spans="1:16" x14ac:dyDescent="0.25">
      <c r="A16134" t="s">
        <v>23940</v>
      </c>
      <c r="B16134">
        <v>1368</v>
      </c>
      <c r="C16134" s="3" t="str">
        <f>HYPERLINK("http://www.uniprot.org/uniprot/I1LSW3","tr|I1LSW3|I1LSW3_SOYBN")</f>
        <v>tr|I1LSW3|I1LSW3_SOYBN</v>
      </c>
      <c r="D16134" t="s">
        <v>28</v>
      </c>
      <c r="E16134">
        <v>88.96</v>
      </c>
      <c r="F16134">
        <v>453</v>
      </c>
      <c r="G16134">
        <v>50</v>
      </c>
      <c r="H16134">
        <v>0</v>
      </c>
      <c r="I16134">
        <v>1</v>
      </c>
      <c r="J16134">
        <v>1359</v>
      </c>
      <c r="K16134">
        <v>1</v>
      </c>
      <c r="L16134">
        <v>1</v>
      </c>
      <c r="M16134">
        <v>453</v>
      </c>
      <c r="N16134" t="s">
        <v>18</v>
      </c>
      <c r="O16134">
        <v>0</v>
      </c>
      <c r="P16134">
        <v>2224</v>
      </c>
    </row>
    <row r="16135" spans="1:16" x14ac:dyDescent="0.25">
      <c r="A16135" t="s">
        <v>23941</v>
      </c>
      <c r="B16135">
        <v>1512</v>
      </c>
      <c r="C16135" s="3" t="str">
        <f>HYPERLINK("http://www.uniprot.org/uniprot/G7KF09","tr|G7KF09|G7KF09_MEDTR")</f>
        <v>tr|G7KF09|G7KF09_MEDTR</v>
      </c>
      <c r="D16135" t="s">
        <v>23942</v>
      </c>
      <c r="E16135">
        <v>90.58</v>
      </c>
      <c r="F16135">
        <v>499</v>
      </c>
      <c r="G16135">
        <v>47</v>
      </c>
      <c r="H16135">
        <v>3</v>
      </c>
      <c r="I16135">
        <v>1</v>
      </c>
      <c r="J16135">
        <v>1488</v>
      </c>
      <c r="K16135">
        <v>1</v>
      </c>
      <c r="L16135">
        <v>22</v>
      </c>
      <c r="M16135">
        <v>518</v>
      </c>
      <c r="N16135" t="s">
        <v>18</v>
      </c>
      <c r="O16135">
        <v>0</v>
      </c>
      <c r="P16135">
        <v>2323</v>
      </c>
    </row>
    <row r="16136" spans="1:16" x14ac:dyDescent="0.25">
      <c r="A16136" t="s">
        <v>23943</v>
      </c>
      <c r="B16136">
        <v>1026</v>
      </c>
      <c r="C16136" s="3" t="str">
        <f>HYPERLINK("http://www.uniprot.org/uniprot/G7K6K1","tr|G7K6K1|G7K6K1_MEDTR")</f>
        <v>tr|G7K6K1|G7K6K1_MEDTR</v>
      </c>
      <c r="D16136" t="s">
        <v>23944</v>
      </c>
      <c r="E16136">
        <v>81.63</v>
      </c>
      <c r="F16136">
        <v>343</v>
      </c>
      <c r="G16136">
        <v>63</v>
      </c>
      <c r="H16136">
        <v>3</v>
      </c>
      <c r="I16136">
        <v>1</v>
      </c>
      <c r="J16136">
        <v>1020</v>
      </c>
      <c r="K16136">
        <v>1</v>
      </c>
      <c r="L16136">
        <v>84</v>
      </c>
      <c r="M16136">
        <v>426</v>
      </c>
      <c r="N16136" t="s">
        <v>18</v>
      </c>
      <c r="O16136" s="1">
        <v>2.2267800000000001E-163</v>
      </c>
      <c r="P16136">
        <v>1496</v>
      </c>
    </row>
    <row r="16137" spans="1:16" x14ac:dyDescent="0.25">
      <c r="A16137" t="s">
        <v>23945</v>
      </c>
      <c r="B16137">
        <v>975</v>
      </c>
      <c r="C16137" s="3" t="str">
        <f>HYPERLINK("http://www.uniprot.org/uniprot/G7K4M4","tr|G7K4M4|G7K4M4_MEDTR")</f>
        <v>tr|G7K4M4|G7K4M4_MEDTR</v>
      </c>
      <c r="D16137" t="s">
        <v>517</v>
      </c>
      <c r="E16137">
        <v>51.56</v>
      </c>
      <c r="F16137">
        <v>223</v>
      </c>
      <c r="G16137">
        <v>108</v>
      </c>
      <c r="H16137">
        <v>0</v>
      </c>
      <c r="I16137">
        <v>1</v>
      </c>
      <c r="J16137">
        <v>669</v>
      </c>
      <c r="K16137">
        <v>1</v>
      </c>
      <c r="L16137">
        <v>324</v>
      </c>
      <c r="M16137">
        <v>544</v>
      </c>
      <c r="N16137" t="s">
        <v>18</v>
      </c>
      <c r="O16137" s="1">
        <v>5.2213100000000002E-58</v>
      </c>
      <c r="P16137">
        <v>587</v>
      </c>
    </row>
    <row r="16138" spans="1:16" x14ac:dyDescent="0.25">
      <c r="A16138" t="s">
        <v>23946</v>
      </c>
      <c r="B16138">
        <v>2175</v>
      </c>
      <c r="C16138" s="3" t="str">
        <f>HYPERLINK("http://www.uniprot.org/uniprot/G7I2F3","tr|G7I2F3|G7I2F3_MEDTR")</f>
        <v>tr|G7I2F3|G7I2F3_MEDTR</v>
      </c>
      <c r="D16138" t="s">
        <v>257</v>
      </c>
      <c r="E16138">
        <v>31.65</v>
      </c>
      <c r="F16138">
        <v>458</v>
      </c>
      <c r="G16138">
        <v>313</v>
      </c>
      <c r="H16138">
        <v>15</v>
      </c>
      <c r="I16138">
        <v>832</v>
      </c>
      <c r="J16138">
        <v>2160</v>
      </c>
      <c r="K16138">
        <v>1</v>
      </c>
      <c r="L16138">
        <v>39</v>
      </c>
      <c r="M16138">
        <v>408</v>
      </c>
      <c r="N16138" t="s">
        <v>18</v>
      </c>
      <c r="O16138" s="1">
        <v>1.38967E-45</v>
      </c>
      <c r="P16138">
        <v>484</v>
      </c>
    </row>
    <row r="16139" spans="1:16" x14ac:dyDescent="0.25">
      <c r="A16139" t="s">
        <v>23947</v>
      </c>
      <c r="B16139">
        <v>399</v>
      </c>
      <c r="C16139" s="3" t="str">
        <f>HYPERLINK("http://www.uniprot.org/uniprot/B7FFG3","tr|B7FFG3|B7FFG3_MEDTR")</f>
        <v>tr|B7FFG3|B7FFG3_MEDTR</v>
      </c>
      <c r="D16139" t="s">
        <v>23948</v>
      </c>
      <c r="E16139">
        <v>71.959999999999994</v>
      </c>
      <c r="F16139">
        <v>132</v>
      </c>
      <c r="G16139">
        <v>37</v>
      </c>
      <c r="H16139">
        <v>0</v>
      </c>
      <c r="I16139">
        <v>1</v>
      </c>
      <c r="J16139">
        <v>396</v>
      </c>
      <c r="K16139">
        <v>1</v>
      </c>
      <c r="L16139">
        <v>1</v>
      </c>
      <c r="M16139">
        <v>131</v>
      </c>
      <c r="N16139" t="s">
        <v>18</v>
      </c>
      <c r="O16139" s="1">
        <v>4.6043900000000002E-43</v>
      </c>
      <c r="P16139">
        <v>453</v>
      </c>
    </row>
    <row r="16140" spans="1:16" x14ac:dyDescent="0.25">
      <c r="A16140" t="s">
        <v>23949</v>
      </c>
      <c r="B16140">
        <v>2025</v>
      </c>
      <c r="C16140" s="3" t="str">
        <f>HYPERLINK("http://www.uniprot.org/uniprot/K7M593","tr|K7M593|K7M593_SOYBN")</f>
        <v>tr|K7M593|K7M593_SOYBN</v>
      </c>
      <c r="D16140" t="s">
        <v>61</v>
      </c>
      <c r="E16140">
        <v>62.94</v>
      </c>
      <c r="F16140">
        <v>645</v>
      </c>
      <c r="G16140">
        <v>239</v>
      </c>
      <c r="H16140">
        <v>2</v>
      </c>
      <c r="I16140">
        <v>1</v>
      </c>
      <c r="J16140">
        <v>1929</v>
      </c>
      <c r="K16140">
        <v>1</v>
      </c>
      <c r="L16140">
        <v>88</v>
      </c>
      <c r="M16140">
        <v>728</v>
      </c>
      <c r="N16140" t="s">
        <v>18</v>
      </c>
      <c r="O16140">
        <v>0</v>
      </c>
      <c r="P16140">
        <v>2120</v>
      </c>
    </row>
    <row r="16141" spans="1:16" x14ac:dyDescent="0.25">
      <c r="A16141" t="s">
        <v>23950</v>
      </c>
      <c r="B16141">
        <v>1500</v>
      </c>
      <c r="C16141" s="3" t="str">
        <f>HYPERLINK("http://www.uniprot.org/uniprot/K7LFL5","tr|K7LFL5|K7LFL5_SOYBN")</f>
        <v>tr|K7LFL5|K7LFL5_SOYBN</v>
      </c>
      <c r="D16141" t="s">
        <v>28</v>
      </c>
      <c r="E16141">
        <v>72.959999999999994</v>
      </c>
      <c r="F16141">
        <v>503</v>
      </c>
      <c r="G16141">
        <v>136</v>
      </c>
      <c r="H16141">
        <v>5</v>
      </c>
      <c r="I16141">
        <v>1</v>
      </c>
      <c r="J16141">
        <v>1494</v>
      </c>
      <c r="K16141">
        <v>1</v>
      </c>
      <c r="L16141">
        <v>1</v>
      </c>
      <c r="M16141">
        <v>493</v>
      </c>
      <c r="N16141" t="s">
        <v>18</v>
      </c>
      <c r="O16141">
        <v>0</v>
      </c>
      <c r="P16141">
        <v>1928</v>
      </c>
    </row>
    <row r="16142" spans="1:16" x14ac:dyDescent="0.25">
      <c r="A16142" t="s">
        <v>23951</v>
      </c>
      <c r="B16142">
        <v>4155</v>
      </c>
      <c r="C16142" s="3" t="str">
        <f>HYPERLINK("http://www.uniprot.org/uniprot/K7MAR8","tr|K7MAR8|K7MAR8_SOYBN")</f>
        <v>tr|K7MAR8|K7MAR8_SOYBN</v>
      </c>
      <c r="D16142" t="s">
        <v>28</v>
      </c>
      <c r="E16142">
        <v>59.59</v>
      </c>
      <c r="F16142">
        <v>1438</v>
      </c>
      <c r="G16142">
        <v>581</v>
      </c>
      <c r="H16142">
        <v>69</v>
      </c>
      <c r="I16142">
        <v>1</v>
      </c>
      <c r="J16142">
        <v>4107</v>
      </c>
      <c r="K16142">
        <v>1</v>
      </c>
      <c r="L16142">
        <v>1</v>
      </c>
      <c r="M16142">
        <v>1403</v>
      </c>
      <c r="N16142" t="s">
        <v>18</v>
      </c>
      <c r="O16142">
        <v>0</v>
      </c>
      <c r="P16142">
        <v>3926</v>
      </c>
    </row>
    <row r="16143" spans="1:16" x14ac:dyDescent="0.25">
      <c r="A16143" t="s">
        <v>23952</v>
      </c>
      <c r="B16143">
        <v>435</v>
      </c>
      <c r="C16143" s="3" t="str">
        <f>HYPERLINK("http://www.uniprot.org/uniprot/G7KEA7","tr|G7KEA7|G7KEA7_MEDTR")</f>
        <v>tr|G7KEA7|G7KEA7_MEDTR</v>
      </c>
      <c r="D16143" t="s">
        <v>7670</v>
      </c>
      <c r="E16143">
        <v>40</v>
      </c>
      <c r="F16143">
        <v>110</v>
      </c>
      <c r="G16143">
        <v>66</v>
      </c>
      <c r="H16143">
        <v>1</v>
      </c>
      <c r="I16143">
        <v>103</v>
      </c>
      <c r="J16143">
        <v>429</v>
      </c>
      <c r="K16143">
        <v>1</v>
      </c>
      <c r="L16143">
        <v>271</v>
      </c>
      <c r="M16143">
        <v>378</v>
      </c>
      <c r="N16143" t="s">
        <v>18</v>
      </c>
      <c r="O16143" s="1">
        <v>5.7285399999999996E-14</v>
      </c>
      <c r="P16143">
        <v>202</v>
      </c>
    </row>
    <row r="16144" spans="1:16" x14ac:dyDescent="0.25">
      <c r="A16144" t="s">
        <v>23953</v>
      </c>
      <c r="B16144">
        <v>777</v>
      </c>
      <c r="C16144" s="3" t="str">
        <f>HYPERLINK("http://www.uniprot.org/uniprot/G7K260","tr|G7K260|G7K260_MEDTR")</f>
        <v>tr|G7K260|G7K260_MEDTR</v>
      </c>
      <c r="D16144" t="s">
        <v>23954</v>
      </c>
      <c r="E16144">
        <v>58.82</v>
      </c>
      <c r="F16144">
        <v>272</v>
      </c>
      <c r="G16144">
        <v>112</v>
      </c>
      <c r="H16144">
        <v>36</v>
      </c>
      <c r="I16144">
        <v>67</v>
      </c>
      <c r="J16144">
        <v>774</v>
      </c>
      <c r="K16144">
        <v>1</v>
      </c>
      <c r="L16144">
        <v>22</v>
      </c>
      <c r="M16144">
        <v>288</v>
      </c>
      <c r="N16144" t="s">
        <v>18</v>
      </c>
      <c r="O16144" s="1">
        <v>1.10552E-72</v>
      </c>
      <c r="P16144">
        <v>712</v>
      </c>
    </row>
    <row r="16145" spans="1:16" x14ac:dyDescent="0.25">
      <c r="A16145" t="s">
        <v>23955</v>
      </c>
      <c r="B16145">
        <v>1536</v>
      </c>
      <c r="C16145" s="3" t="str">
        <f>HYPERLINK("http://www.uniprot.org/uniprot/G7L866","tr|G7L866|G7L866_MEDTR")</f>
        <v>tr|G7L866|G7L866_MEDTR</v>
      </c>
      <c r="D16145" t="s">
        <v>11285</v>
      </c>
      <c r="E16145">
        <v>86.49</v>
      </c>
      <c r="F16145">
        <v>511</v>
      </c>
      <c r="G16145">
        <v>69</v>
      </c>
      <c r="H16145">
        <v>1</v>
      </c>
      <c r="I16145">
        <v>1</v>
      </c>
      <c r="J16145">
        <v>1530</v>
      </c>
      <c r="K16145">
        <v>1</v>
      </c>
      <c r="L16145">
        <v>1</v>
      </c>
      <c r="M16145">
        <v>511</v>
      </c>
      <c r="N16145" t="s">
        <v>18</v>
      </c>
      <c r="O16145">
        <v>0</v>
      </c>
      <c r="P16145">
        <v>2294</v>
      </c>
    </row>
    <row r="16146" spans="1:16" x14ac:dyDescent="0.25">
      <c r="A16146" t="s">
        <v>23956</v>
      </c>
      <c r="B16146">
        <v>996</v>
      </c>
      <c r="C16146" s="3" t="str">
        <f>HYPERLINK("http://www.uniprot.org/uniprot/G7KUL6","tr|G7KUL6|G7KUL6_MEDTR")</f>
        <v>tr|G7KUL6|G7KUL6_MEDTR</v>
      </c>
      <c r="D16146" t="s">
        <v>23957</v>
      </c>
      <c r="E16146">
        <v>73.25</v>
      </c>
      <c r="F16146">
        <v>329</v>
      </c>
      <c r="G16146">
        <v>88</v>
      </c>
      <c r="H16146">
        <v>17</v>
      </c>
      <c r="I16146">
        <v>10</v>
      </c>
      <c r="J16146">
        <v>945</v>
      </c>
      <c r="K16146">
        <v>1</v>
      </c>
      <c r="L16146">
        <v>5</v>
      </c>
      <c r="M16146">
        <v>333</v>
      </c>
      <c r="N16146" t="s">
        <v>18</v>
      </c>
      <c r="O16146" s="1">
        <v>1.38569E-122</v>
      </c>
      <c r="P16146">
        <v>1144</v>
      </c>
    </row>
    <row r="16147" spans="1:16" x14ac:dyDescent="0.25">
      <c r="A16147" t="s">
        <v>23958</v>
      </c>
      <c r="B16147">
        <v>2877</v>
      </c>
      <c r="C16147" s="3" t="str">
        <f>HYPERLINK("http://www.uniprot.org/uniprot/G7IFG9","tr|G7IFG9|G7IFG9_MEDTR")</f>
        <v>tr|G7IFG9|G7IFG9_MEDTR</v>
      </c>
      <c r="D16147" t="s">
        <v>9936</v>
      </c>
      <c r="E16147">
        <v>69.86</v>
      </c>
      <c r="F16147">
        <v>959</v>
      </c>
      <c r="G16147">
        <v>289</v>
      </c>
      <c r="H16147">
        <v>4</v>
      </c>
      <c r="I16147">
        <v>1</v>
      </c>
      <c r="J16147">
        <v>2865</v>
      </c>
      <c r="K16147">
        <v>1</v>
      </c>
      <c r="L16147">
        <v>119</v>
      </c>
      <c r="M16147">
        <v>1068</v>
      </c>
      <c r="N16147" t="s">
        <v>18</v>
      </c>
      <c r="O16147">
        <v>0</v>
      </c>
      <c r="P16147">
        <v>3339</v>
      </c>
    </row>
    <row r="16148" spans="1:16" x14ac:dyDescent="0.25">
      <c r="A16148" t="s">
        <v>23959</v>
      </c>
      <c r="B16148">
        <v>1290</v>
      </c>
      <c r="C16148" s="3" t="str">
        <f>HYPERLINK("http://www.uniprot.org/uniprot/K7MT46","tr|K7MT46|K7MT46_SOYBN")</f>
        <v>tr|K7MT46|K7MT46_SOYBN</v>
      </c>
      <c r="D16148" t="s">
        <v>28</v>
      </c>
      <c r="E16148">
        <v>68.03</v>
      </c>
      <c r="F16148">
        <v>438</v>
      </c>
      <c r="G16148">
        <v>140</v>
      </c>
      <c r="H16148">
        <v>11</v>
      </c>
      <c r="I16148">
        <v>1</v>
      </c>
      <c r="J16148">
        <v>1281</v>
      </c>
      <c r="K16148">
        <v>1</v>
      </c>
      <c r="L16148">
        <v>1</v>
      </c>
      <c r="M16148">
        <v>430</v>
      </c>
      <c r="N16148" t="s">
        <v>18</v>
      </c>
      <c r="O16148" s="1">
        <v>1.5257400000000001E-149</v>
      </c>
      <c r="P16148">
        <v>1378</v>
      </c>
    </row>
    <row r="16149" spans="1:16" x14ac:dyDescent="0.25">
      <c r="A16149" t="s">
        <v>23960</v>
      </c>
      <c r="B16149">
        <v>1797</v>
      </c>
      <c r="C16149" s="3" t="str">
        <f>HYPERLINK("http://www.uniprot.org/uniprot/I1LDJ8","tr|I1LDJ8|I1LDJ8_SOYBN")</f>
        <v>tr|I1LDJ8|I1LDJ8_SOYBN</v>
      </c>
      <c r="D16149" t="s">
        <v>71</v>
      </c>
      <c r="E16149">
        <v>75.069999999999993</v>
      </c>
      <c r="F16149">
        <v>642</v>
      </c>
      <c r="G16149">
        <v>160</v>
      </c>
      <c r="H16149">
        <v>46</v>
      </c>
      <c r="I16149">
        <v>4</v>
      </c>
      <c r="J16149">
        <v>1791</v>
      </c>
      <c r="K16149">
        <v>1</v>
      </c>
      <c r="L16149">
        <v>3</v>
      </c>
      <c r="M16149">
        <v>643</v>
      </c>
      <c r="N16149" t="s">
        <v>18</v>
      </c>
      <c r="O16149">
        <v>0</v>
      </c>
      <c r="P16149">
        <v>2422</v>
      </c>
    </row>
    <row r="16150" spans="1:16" x14ac:dyDescent="0.25">
      <c r="A16150" t="s">
        <v>23961</v>
      </c>
      <c r="B16150">
        <v>1836</v>
      </c>
      <c r="C16150" s="3" t="str">
        <f>HYPERLINK("http://www.uniprot.org/uniprot/G7I382","tr|G7I382|G7I382_MEDTR")</f>
        <v>tr|G7I382|G7I382_MEDTR</v>
      </c>
      <c r="D16150" t="s">
        <v>23962</v>
      </c>
      <c r="E16150">
        <v>71.819999999999993</v>
      </c>
      <c r="F16150">
        <v>646</v>
      </c>
      <c r="G16150">
        <v>182</v>
      </c>
      <c r="H16150">
        <v>35</v>
      </c>
      <c r="I16150">
        <v>1</v>
      </c>
      <c r="J16150">
        <v>1833</v>
      </c>
      <c r="K16150">
        <v>1</v>
      </c>
      <c r="L16150">
        <v>5</v>
      </c>
      <c r="M16150">
        <v>619</v>
      </c>
      <c r="N16150" t="s">
        <v>18</v>
      </c>
      <c r="O16150">
        <v>0</v>
      </c>
      <c r="P16150">
        <v>2182</v>
      </c>
    </row>
    <row r="16151" spans="1:16" x14ac:dyDescent="0.25">
      <c r="A16151" t="s">
        <v>23963</v>
      </c>
      <c r="B16151">
        <v>906</v>
      </c>
      <c r="C16151" s="3" t="str">
        <f>HYPERLINK("http://www.uniprot.org/uniprot/I3SFC4","tr|I3SFC4|I3SFC4_MEDTR")</f>
        <v>tr|I3SFC4|I3SFC4_MEDTR</v>
      </c>
      <c r="D16151" t="s">
        <v>22</v>
      </c>
      <c r="E16151">
        <v>93.02</v>
      </c>
      <c r="F16151">
        <v>172</v>
      </c>
      <c r="G16151">
        <v>12</v>
      </c>
      <c r="H16151">
        <v>0</v>
      </c>
      <c r="I16151">
        <v>388</v>
      </c>
      <c r="J16151">
        <v>903</v>
      </c>
      <c r="K16151">
        <v>1</v>
      </c>
      <c r="L16151">
        <v>124</v>
      </c>
      <c r="M16151">
        <v>295</v>
      </c>
      <c r="N16151" t="s">
        <v>18</v>
      </c>
      <c r="O16151" s="1">
        <v>7.7901800000000003E-90</v>
      </c>
      <c r="P16151">
        <v>861</v>
      </c>
    </row>
    <row r="16152" spans="1:16" x14ac:dyDescent="0.25">
      <c r="A16152" t="s">
        <v>23964</v>
      </c>
      <c r="B16152">
        <v>3390</v>
      </c>
      <c r="C16152" s="3" t="str">
        <f>HYPERLINK("http://www.uniprot.org/uniprot/G7J555","tr|G7J555|G7J555_MEDTR")</f>
        <v>tr|G7J555|G7J555_MEDTR</v>
      </c>
      <c r="D16152" t="s">
        <v>23965</v>
      </c>
      <c r="E16152">
        <v>66.22</v>
      </c>
      <c r="F16152">
        <v>1140</v>
      </c>
      <c r="G16152">
        <v>385</v>
      </c>
      <c r="H16152">
        <v>11</v>
      </c>
      <c r="I16152">
        <v>1</v>
      </c>
      <c r="J16152">
        <v>3387</v>
      </c>
      <c r="K16152">
        <v>1</v>
      </c>
      <c r="L16152">
        <v>1</v>
      </c>
      <c r="M16152">
        <v>1116</v>
      </c>
      <c r="N16152" t="s">
        <v>18</v>
      </c>
      <c r="O16152">
        <v>0</v>
      </c>
      <c r="P16152">
        <v>3628</v>
      </c>
    </row>
    <row r="16153" spans="1:16" x14ac:dyDescent="0.25">
      <c r="A16153" t="s">
        <v>23966</v>
      </c>
      <c r="B16153">
        <v>2076</v>
      </c>
      <c r="C16153" s="3" t="str">
        <f>HYPERLINK("http://www.uniprot.org/uniprot/I1K7D8","tr|I1K7D8|I1K7D8_SOYBN")</f>
        <v>tr|I1K7D8|I1K7D8_SOYBN</v>
      </c>
      <c r="D16153" t="s">
        <v>71</v>
      </c>
      <c r="E16153">
        <v>82.03</v>
      </c>
      <c r="F16153">
        <v>640</v>
      </c>
      <c r="G16153">
        <v>115</v>
      </c>
      <c r="H16153">
        <v>0</v>
      </c>
      <c r="I16153">
        <v>154</v>
      </c>
      <c r="J16153">
        <v>2073</v>
      </c>
      <c r="K16153">
        <v>1</v>
      </c>
      <c r="L16153">
        <v>57</v>
      </c>
      <c r="M16153">
        <v>696</v>
      </c>
      <c r="N16153" t="s">
        <v>18</v>
      </c>
      <c r="O16153">
        <v>0</v>
      </c>
      <c r="P16153">
        <v>2719</v>
      </c>
    </row>
    <row r="16154" spans="1:16" x14ac:dyDescent="0.25">
      <c r="A16154" t="s">
        <v>23967</v>
      </c>
      <c r="B16154">
        <v>1413</v>
      </c>
      <c r="C16154" s="3" t="str">
        <f>HYPERLINK("http://www.uniprot.org/uniprot/I1MZZ7","tr|I1MZZ7|I1MZZ7_SOYBN")</f>
        <v>tr|I1MZZ7|I1MZZ7_SOYBN</v>
      </c>
      <c r="D16154" t="s">
        <v>71</v>
      </c>
      <c r="E16154">
        <v>66.16</v>
      </c>
      <c r="F16154">
        <v>464</v>
      </c>
      <c r="G16154">
        <v>157</v>
      </c>
      <c r="H16154">
        <v>4</v>
      </c>
      <c r="I16154">
        <v>1</v>
      </c>
      <c r="J16154">
        <v>1380</v>
      </c>
      <c r="K16154">
        <v>1</v>
      </c>
      <c r="L16154">
        <v>55</v>
      </c>
      <c r="M16154">
        <v>499</v>
      </c>
      <c r="N16154" t="s">
        <v>18</v>
      </c>
      <c r="O16154" s="1">
        <v>1.23544E-163</v>
      </c>
      <c r="P16154">
        <v>1500</v>
      </c>
    </row>
    <row r="16155" spans="1:16" x14ac:dyDescent="0.25">
      <c r="A16155" t="s">
        <v>23968</v>
      </c>
      <c r="B16155">
        <v>549</v>
      </c>
      <c r="C16155" s="3" t="str">
        <f>HYPERLINK("http://www.uniprot.org/uniprot/G7IH00","tr|G7IH00|G7IH00_MEDTR")</f>
        <v>tr|G7IH00|G7IH00_MEDTR</v>
      </c>
      <c r="D16155" t="s">
        <v>6226</v>
      </c>
      <c r="E16155">
        <v>51.35</v>
      </c>
      <c r="F16155">
        <v>74</v>
      </c>
      <c r="G16155">
        <v>36</v>
      </c>
      <c r="H16155">
        <v>0</v>
      </c>
      <c r="I16155">
        <v>166</v>
      </c>
      <c r="J16155">
        <v>387</v>
      </c>
      <c r="K16155">
        <v>1</v>
      </c>
      <c r="L16155">
        <v>2</v>
      </c>
      <c r="M16155">
        <v>75</v>
      </c>
      <c r="N16155" t="s">
        <v>18</v>
      </c>
      <c r="O16155" s="1">
        <v>7.7110200000000008E-12</v>
      </c>
      <c r="P16155">
        <v>184</v>
      </c>
    </row>
    <row r="16156" spans="1:16" x14ac:dyDescent="0.25">
      <c r="A16156" t="s">
        <v>23969</v>
      </c>
      <c r="B16156">
        <v>738</v>
      </c>
      <c r="C16156" s="3" t="str">
        <f>HYPERLINK("http://www.uniprot.org/uniprot/G7LHB3","tr|G7LHB3|G7LHB3_MEDTR")</f>
        <v>tr|G7LHB3|G7LHB3_MEDTR</v>
      </c>
      <c r="D16156" t="s">
        <v>23970</v>
      </c>
      <c r="E16156">
        <v>79.83</v>
      </c>
      <c r="F16156">
        <v>248</v>
      </c>
      <c r="G16156">
        <v>50</v>
      </c>
      <c r="H16156">
        <v>4</v>
      </c>
      <c r="I16156">
        <v>1</v>
      </c>
      <c r="J16156">
        <v>732</v>
      </c>
      <c r="K16156">
        <v>1</v>
      </c>
      <c r="L16156">
        <v>1</v>
      </c>
      <c r="M16156">
        <v>234</v>
      </c>
      <c r="N16156" t="s">
        <v>18</v>
      </c>
      <c r="O16156" s="1">
        <v>6.7424899999999999E-106</v>
      </c>
      <c r="P16156">
        <v>998</v>
      </c>
    </row>
    <row r="16157" spans="1:16" x14ac:dyDescent="0.25">
      <c r="A16157" t="s">
        <v>23971</v>
      </c>
      <c r="B16157">
        <v>1527</v>
      </c>
      <c r="C16157" s="3" t="str">
        <f>HYPERLINK("http://www.uniprot.org/uniprot/Q9FSY8","tr|Q9FSY8|Q9FSY8_CICAR")</f>
        <v>tr|Q9FSY8|Q9FSY8_CICAR</v>
      </c>
      <c r="D16157" t="s">
        <v>23895</v>
      </c>
      <c r="E16157">
        <v>100</v>
      </c>
      <c r="F16157">
        <v>439</v>
      </c>
      <c r="G16157">
        <v>0</v>
      </c>
      <c r="H16157">
        <v>0</v>
      </c>
      <c r="I16157">
        <v>208</v>
      </c>
      <c r="J16157">
        <v>1524</v>
      </c>
      <c r="K16157">
        <v>1</v>
      </c>
      <c r="L16157">
        <v>1</v>
      </c>
      <c r="M16157">
        <v>439</v>
      </c>
      <c r="N16157" t="s">
        <v>18</v>
      </c>
      <c r="O16157">
        <v>0</v>
      </c>
      <c r="P16157">
        <v>2395</v>
      </c>
    </row>
    <row r="16158" spans="1:16" x14ac:dyDescent="0.25">
      <c r="A16158" t="s">
        <v>23972</v>
      </c>
      <c r="B16158">
        <v>2031</v>
      </c>
      <c r="C16158" s="3" t="str">
        <f>HYPERLINK("http://www.uniprot.org/uniprot/G7JVL1","tr|G7JVL1|G7JVL1_MEDTR")</f>
        <v>tr|G7JVL1|G7JVL1_MEDTR</v>
      </c>
      <c r="D16158" t="s">
        <v>23973</v>
      </c>
      <c r="E16158">
        <v>81.650000000000006</v>
      </c>
      <c r="F16158">
        <v>703</v>
      </c>
      <c r="G16158">
        <v>129</v>
      </c>
      <c r="H16158">
        <v>27</v>
      </c>
      <c r="I16158">
        <v>1</v>
      </c>
      <c r="J16158">
        <v>2028</v>
      </c>
      <c r="K16158">
        <v>1</v>
      </c>
      <c r="L16158">
        <v>1</v>
      </c>
      <c r="M16158">
        <v>699</v>
      </c>
      <c r="N16158" t="s">
        <v>18</v>
      </c>
      <c r="O16158">
        <v>0</v>
      </c>
      <c r="P16158">
        <v>2974</v>
      </c>
    </row>
    <row r="16159" spans="1:16" x14ac:dyDescent="0.25">
      <c r="A16159" t="s">
        <v>23974</v>
      </c>
      <c r="B16159">
        <v>330</v>
      </c>
      <c r="C16159" s="3" t="str">
        <f>HYPERLINK("http://www.uniprot.org/uniprot/G7JS72","tr|G7JS72|G7JS72_MEDTR")</f>
        <v>tr|G7JS72|G7JS72_MEDTR</v>
      </c>
      <c r="D16159" t="s">
        <v>23975</v>
      </c>
      <c r="E16159">
        <v>84.31</v>
      </c>
      <c r="F16159">
        <v>102</v>
      </c>
      <c r="G16159">
        <v>16</v>
      </c>
      <c r="H16159">
        <v>0</v>
      </c>
      <c r="I16159">
        <v>22</v>
      </c>
      <c r="J16159">
        <v>327</v>
      </c>
      <c r="K16159">
        <v>1</v>
      </c>
      <c r="L16159">
        <v>3</v>
      </c>
      <c r="M16159">
        <v>104</v>
      </c>
      <c r="N16159" t="s">
        <v>18</v>
      </c>
      <c r="O16159" s="1">
        <v>2.6980099999999998E-43</v>
      </c>
      <c r="P16159">
        <v>455</v>
      </c>
    </row>
    <row r="16160" spans="1:16" x14ac:dyDescent="0.25">
      <c r="A16160" t="s">
        <v>23976</v>
      </c>
      <c r="B16160">
        <v>453</v>
      </c>
      <c r="C16160" s="3" t="str">
        <f>HYPERLINK("http://www.uniprot.org/uniprot/I3TAF1","tr|I3TAF1|I3TAF1_MEDTR")</f>
        <v>tr|I3TAF1|I3TAF1_MEDTR</v>
      </c>
      <c r="D16160" t="s">
        <v>22</v>
      </c>
      <c r="E16160">
        <v>93</v>
      </c>
      <c r="F16160">
        <v>143</v>
      </c>
      <c r="G16160">
        <v>10</v>
      </c>
      <c r="H16160">
        <v>0</v>
      </c>
      <c r="I16160">
        <v>1</v>
      </c>
      <c r="J16160">
        <v>429</v>
      </c>
      <c r="K16160">
        <v>1</v>
      </c>
      <c r="L16160">
        <v>1</v>
      </c>
      <c r="M16160">
        <v>143</v>
      </c>
      <c r="N16160" t="s">
        <v>18</v>
      </c>
      <c r="O16160" s="1">
        <v>3.6628699999999999E-69</v>
      </c>
      <c r="P16160">
        <v>678</v>
      </c>
    </row>
    <row r="16161" spans="1:16" x14ac:dyDescent="0.25">
      <c r="A16161" t="s">
        <v>23977</v>
      </c>
      <c r="B16161">
        <v>2442</v>
      </c>
      <c r="C16161" s="3" t="str">
        <f>HYPERLINK("http://www.uniprot.org/uniprot/K7LV22","tr|K7LV22|K7LV22_SOYBN")</f>
        <v>tr|K7LV22|K7LV22_SOYBN</v>
      </c>
      <c r="D16161" t="s">
        <v>117</v>
      </c>
      <c r="E16161">
        <v>82.63</v>
      </c>
      <c r="F16161">
        <v>783</v>
      </c>
      <c r="G16161">
        <v>136</v>
      </c>
      <c r="H16161">
        <v>0</v>
      </c>
      <c r="I16161">
        <v>91</v>
      </c>
      <c r="J16161">
        <v>2439</v>
      </c>
      <c r="K16161">
        <v>1</v>
      </c>
      <c r="L16161">
        <v>32</v>
      </c>
      <c r="M16161">
        <v>804</v>
      </c>
      <c r="N16161" t="s">
        <v>18</v>
      </c>
      <c r="O16161">
        <v>0</v>
      </c>
      <c r="P16161">
        <v>3334</v>
      </c>
    </row>
    <row r="16162" spans="1:16" x14ac:dyDescent="0.25">
      <c r="A16162" t="s">
        <v>23978</v>
      </c>
      <c r="B16162">
        <v>1275</v>
      </c>
      <c r="C16162" s="3" t="str">
        <f>HYPERLINK("http://www.uniprot.org/uniprot/G7KF03","tr|G7KF03|G7KF03_MEDTR")</f>
        <v>tr|G7KF03|G7KF03_MEDTR</v>
      </c>
      <c r="D16162" t="s">
        <v>23979</v>
      </c>
      <c r="E16162">
        <v>88.55</v>
      </c>
      <c r="F16162">
        <v>437</v>
      </c>
      <c r="G16162">
        <v>50</v>
      </c>
      <c r="H16162">
        <v>13</v>
      </c>
      <c r="I16162">
        <v>1</v>
      </c>
      <c r="J16162">
        <v>1272</v>
      </c>
      <c r="K16162">
        <v>1</v>
      </c>
      <c r="L16162">
        <v>2</v>
      </c>
      <c r="M16162">
        <v>438</v>
      </c>
      <c r="N16162" t="s">
        <v>18</v>
      </c>
      <c r="O16162">
        <v>0</v>
      </c>
      <c r="P16162">
        <v>2042</v>
      </c>
    </row>
    <row r="16163" spans="1:16" x14ac:dyDescent="0.25">
      <c r="A16163" t="s">
        <v>23980</v>
      </c>
      <c r="B16163">
        <v>1611</v>
      </c>
      <c r="C16163" s="3" t="str">
        <f>HYPERLINK("http://www.uniprot.org/uniprot/G7K6K0","tr|G7K6K0|G7K6K0_MEDTR")</f>
        <v>tr|G7K6K0|G7K6K0_MEDTR</v>
      </c>
      <c r="D16163" t="s">
        <v>23981</v>
      </c>
      <c r="E16163">
        <v>85.63</v>
      </c>
      <c r="F16163">
        <v>536</v>
      </c>
      <c r="G16163">
        <v>77</v>
      </c>
      <c r="H16163">
        <v>0</v>
      </c>
      <c r="I16163">
        <v>1</v>
      </c>
      <c r="J16163">
        <v>1608</v>
      </c>
      <c r="K16163">
        <v>1</v>
      </c>
      <c r="L16163">
        <v>4</v>
      </c>
      <c r="M16163">
        <v>538</v>
      </c>
      <c r="N16163" t="s">
        <v>18</v>
      </c>
      <c r="O16163">
        <v>0</v>
      </c>
      <c r="P16163">
        <v>2455</v>
      </c>
    </row>
    <row r="16164" spans="1:16" x14ac:dyDescent="0.25">
      <c r="A16164" t="s">
        <v>23982</v>
      </c>
      <c r="B16164">
        <v>1389</v>
      </c>
      <c r="C16164" s="3" t="str">
        <f>HYPERLINK("http://www.uniprot.org/uniprot/I1MHP5","tr|I1MHP5|I1MHP5_SOYBN")</f>
        <v>tr|I1MHP5|I1MHP5_SOYBN</v>
      </c>
      <c r="D16164" t="s">
        <v>28</v>
      </c>
      <c r="E16164">
        <v>27.85</v>
      </c>
      <c r="F16164">
        <v>420</v>
      </c>
      <c r="G16164">
        <v>303</v>
      </c>
      <c r="H16164">
        <v>42</v>
      </c>
      <c r="I16164">
        <v>151</v>
      </c>
      <c r="J16164">
        <v>1284</v>
      </c>
      <c r="K16164">
        <v>1</v>
      </c>
      <c r="L16164">
        <v>1057</v>
      </c>
      <c r="M16164">
        <v>1470</v>
      </c>
      <c r="N16164" t="s">
        <v>18</v>
      </c>
      <c r="O16164" s="1">
        <v>1.5816300000000001E-30</v>
      </c>
      <c r="P16164">
        <v>352</v>
      </c>
    </row>
    <row r="16165" spans="1:16" x14ac:dyDescent="0.25">
      <c r="A16165" t="s">
        <v>23983</v>
      </c>
      <c r="B16165">
        <v>471</v>
      </c>
      <c r="C16165" s="3" t="str">
        <f>HYPERLINK("http://www.uniprot.org/uniprot/G7KKR0","tr|G7KKR0|G7KKR0_MEDTR")</f>
        <v>tr|G7KKR0|G7KKR0_MEDTR</v>
      </c>
      <c r="D16165" t="s">
        <v>23984</v>
      </c>
      <c r="E16165">
        <v>61.5</v>
      </c>
      <c r="F16165">
        <v>213</v>
      </c>
      <c r="G16165">
        <v>82</v>
      </c>
      <c r="H16165">
        <v>57</v>
      </c>
      <c r="I16165">
        <v>1</v>
      </c>
      <c r="J16165">
        <v>468</v>
      </c>
      <c r="K16165">
        <v>1</v>
      </c>
      <c r="L16165">
        <v>1</v>
      </c>
      <c r="M16165">
        <v>213</v>
      </c>
      <c r="N16165" t="s">
        <v>18</v>
      </c>
      <c r="O16165" s="1">
        <v>1.76307E-63</v>
      </c>
      <c r="P16165">
        <v>629</v>
      </c>
    </row>
    <row r="16166" spans="1:16" x14ac:dyDescent="0.25">
      <c r="A16166" t="s">
        <v>23985</v>
      </c>
      <c r="B16166">
        <v>1020</v>
      </c>
      <c r="C16166" s="3" t="str">
        <f>HYPERLINK("http://www.uniprot.org/uniprot/A5B592","tr|A5B592|A5B592_VITVI")</f>
        <v>tr|A5B592|A5B592_VITVI</v>
      </c>
      <c r="D16166" t="s">
        <v>250</v>
      </c>
      <c r="E16166">
        <v>29.72</v>
      </c>
      <c r="F16166">
        <v>323</v>
      </c>
      <c r="G16166">
        <v>227</v>
      </c>
      <c r="H16166">
        <v>11</v>
      </c>
      <c r="I16166">
        <v>1</v>
      </c>
      <c r="J16166">
        <v>936</v>
      </c>
      <c r="K16166">
        <v>1</v>
      </c>
      <c r="L16166">
        <v>1094</v>
      </c>
      <c r="M16166">
        <v>1408</v>
      </c>
      <c r="N16166" t="s">
        <v>18</v>
      </c>
      <c r="O16166" s="1">
        <v>1.4360499999999999E-29</v>
      </c>
      <c r="P16166">
        <v>342</v>
      </c>
    </row>
    <row r="16167" spans="1:16" x14ac:dyDescent="0.25">
      <c r="A16167" t="s">
        <v>23986</v>
      </c>
      <c r="B16167">
        <v>1200</v>
      </c>
      <c r="C16167" s="3" t="str">
        <f>HYPERLINK("http://www.uniprot.org/uniprot/B9ICT4","tr|B9ICT4|B9ICT4_POPTR")</f>
        <v>tr|B9ICT4|B9ICT4_POPTR</v>
      </c>
      <c r="D16167" t="s">
        <v>23987</v>
      </c>
      <c r="E16167">
        <v>53.05</v>
      </c>
      <c r="F16167">
        <v>475</v>
      </c>
      <c r="G16167">
        <v>223</v>
      </c>
      <c r="H16167">
        <v>79</v>
      </c>
      <c r="I16167">
        <v>1</v>
      </c>
      <c r="J16167">
        <v>1188</v>
      </c>
      <c r="K16167">
        <v>1</v>
      </c>
      <c r="L16167">
        <v>13</v>
      </c>
      <c r="M16167">
        <v>487</v>
      </c>
      <c r="N16167" t="s">
        <v>18</v>
      </c>
      <c r="O16167" s="1">
        <v>8.8785899999999994E-133</v>
      </c>
      <c r="P16167">
        <v>1233</v>
      </c>
    </row>
    <row r="16168" spans="1:16" x14ac:dyDescent="0.25">
      <c r="A16168" t="s">
        <v>23988</v>
      </c>
      <c r="B16168">
        <v>1131</v>
      </c>
      <c r="C16168" s="3" t="str">
        <f>HYPERLINK("http://www.uniprot.org/uniprot/B7FIR4","tr|B7FIR4|B7FIR4_MEDTR")</f>
        <v>tr|B7FIR4|B7FIR4_MEDTR</v>
      </c>
      <c r="D16168" t="s">
        <v>655</v>
      </c>
      <c r="E16168">
        <v>86.96</v>
      </c>
      <c r="F16168">
        <v>376</v>
      </c>
      <c r="G16168">
        <v>49</v>
      </c>
      <c r="H16168">
        <v>1</v>
      </c>
      <c r="I16168">
        <v>1</v>
      </c>
      <c r="J16168">
        <v>1125</v>
      </c>
      <c r="K16168">
        <v>1</v>
      </c>
      <c r="L16168">
        <v>1</v>
      </c>
      <c r="M16168">
        <v>373</v>
      </c>
      <c r="N16168" t="s">
        <v>18</v>
      </c>
      <c r="O16168" s="1">
        <v>4.8767400000000002E-178</v>
      </c>
      <c r="P16168">
        <v>1623</v>
      </c>
    </row>
    <row r="16169" spans="1:16" x14ac:dyDescent="0.25">
      <c r="A16169" t="s">
        <v>23989</v>
      </c>
      <c r="B16169">
        <v>1413</v>
      </c>
      <c r="C16169" s="3" t="str">
        <f>HYPERLINK("http://www.uniprot.org/uniprot/I1L0J1","tr|I1L0J1|I1L0J1_SOYBN")</f>
        <v>tr|I1L0J1|I1L0J1_SOYBN</v>
      </c>
      <c r="D16169" t="s">
        <v>28</v>
      </c>
      <c r="E16169">
        <v>73.94</v>
      </c>
      <c r="F16169">
        <v>476</v>
      </c>
      <c r="G16169">
        <v>124</v>
      </c>
      <c r="H16169">
        <v>9</v>
      </c>
      <c r="I16169">
        <v>7</v>
      </c>
      <c r="J16169">
        <v>1407</v>
      </c>
      <c r="K16169">
        <v>1</v>
      </c>
      <c r="L16169">
        <v>7</v>
      </c>
      <c r="M16169">
        <v>466</v>
      </c>
      <c r="N16169" t="s">
        <v>18</v>
      </c>
      <c r="O16169">
        <v>0</v>
      </c>
      <c r="P16169">
        <v>1711</v>
      </c>
    </row>
    <row r="16170" spans="1:16" x14ac:dyDescent="0.25">
      <c r="A16170" t="s">
        <v>23990</v>
      </c>
      <c r="B16170">
        <v>1197</v>
      </c>
      <c r="C16170" s="3" t="str">
        <f>HYPERLINK("http://www.uniprot.org/uniprot/I1KDB2","tr|I1KDB2|I1KDB2_SOYBN")</f>
        <v>tr|I1KDB2|I1KDB2_SOYBN</v>
      </c>
      <c r="D16170" t="s">
        <v>28</v>
      </c>
      <c r="E16170">
        <v>81.56</v>
      </c>
      <c r="F16170">
        <v>396</v>
      </c>
      <c r="G16170">
        <v>73</v>
      </c>
      <c r="H16170">
        <v>1</v>
      </c>
      <c r="I16170">
        <v>1</v>
      </c>
      <c r="J16170">
        <v>1185</v>
      </c>
      <c r="K16170">
        <v>1</v>
      </c>
      <c r="L16170">
        <v>29</v>
      </c>
      <c r="M16170">
        <v>422</v>
      </c>
      <c r="N16170" t="s">
        <v>18</v>
      </c>
      <c r="O16170">
        <v>0</v>
      </c>
      <c r="P16170">
        <v>1689</v>
      </c>
    </row>
    <row r="16171" spans="1:16" x14ac:dyDescent="0.25">
      <c r="A16171" t="s">
        <v>23991</v>
      </c>
      <c r="B16171">
        <v>4989</v>
      </c>
      <c r="C16171" s="3" t="str">
        <f>HYPERLINK("http://www.uniprot.org/uniprot/G7K259","tr|G7K259|G7K259_MEDTR")</f>
        <v>tr|G7K259|G7K259_MEDTR</v>
      </c>
      <c r="D16171" t="s">
        <v>23992</v>
      </c>
      <c r="E16171">
        <v>91.18</v>
      </c>
      <c r="F16171">
        <v>1657</v>
      </c>
      <c r="G16171">
        <v>146</v>
      </c>
      <c r="H16171">
        <v>42</v>
      </c>
      <c r="I16171">
        <v>1</v>
      </c>
      <c r="J16171">
        <v>4845</v>
      </c>
      <c r="K16171">
        <v>1</v>
      </c>
      <c r="L16171">
        <v>1</v>
      </c>
      <c r="M16171">
        <v>1657</v>
      </c>
      <c r="N16171" t="s">
        <v>18</v>
      </c>
      <c r="O16171">
        <v>0</v>
      </c>
      <c r="P16171">
        <v>7652</v>
      </c>
    </row>
    <row r="16172" spans="1:16" x14ac:dyDescent="0.25">
      <c r="A16172" t="s">
        <v>23993</v>
      </c>
      <c r="B16172">
        <v>1398</v>
      </c>
      <c r="C16172" s="3" t="str">
        <f>HYPERLINK("http://www.uniprot.org/uniprot/G7KF90","tr|G7KF90|G7KF90_MEDTR")</f>
        <v>tr|G7KF90|G7KF90_MEDTR</v>
      </c>
      <c r="D16172" t="s">
        <v>23994</v>
      </c>
      <c r="E16172">
        <v>58.35</v>
      </c>
      <c r="F16172">
        <v>497</v>
      </c>
      <c r="G16172">
        <v>207</v>
      </c>
      <c r="H16172">
        <v>37</v>
      </c>
      <c r="I16172">
        <v>1</v>
      </c>
      <c r="J16172">
        <v>1380</v>
      </c>
      <c r="K16172">
        <v>1</v>
      </c>
      <c r="L16172">
        <v>35</v>
      </c>
      <c r="M16172">
        <v>474</v>
      </c>
      <c r="N16172" t="s">
        <v>18</v>
      </c>
      <c r="O16172" s="1">
        <v>2.3847099999999999E-143</v>
      </c>
      <c r="P16172">
        <v>1325</v>
      </c>
    </row>
    <row r="16173" spans="1:16" x14ac:dyDescent="0.25">
      <c r="A16173" t="s">
        <v>23995</v>
      </c>
      <c r="B16173">
        <v>1296</v>
      </c>
      <c r="C16173" s="3" t="str">
        <f>HYPERLINK("http://www.uniprot.org/uniprot/I1NBH9","tr|I1NBH9|I1NBH9_SOYBN")</f>
        <v>tr|I1NBH9|I1NBH9_SOYBN</v>
      </c>
      <c r="D16173" t="s">
        <v>71</v>
      </c>
      <c r="E16173">
        <v>72.55</v>
      </c>
      <c r="F16173">
        <v>430</v>
      </c>
      <c r="G16173">
        <v>118</v>
      </c>
      <c r="H16173">
        <v>3</v>
      </c>
      <c r="I16173">
        <v>1</v>
      </c>
      <c r="J16173">
        <v>1281</v>
      </c>
      <c r="K16173">
        <v>1</v>
      </c>
      <c r="L16173">
        <v>1</v>
      </c>
      <c r="M16173">
        <v>424</v>
      </c>
      <c r="N16173" t="s">
        <v>18</v>
      </c>
      <c r="O16173" s="1">
        <v>1.9742200000000001E-173</v>
      </c>
      <c r="P16173">
        <v>1584</v>
      </c>
    </row>
    <row r="16174" spans="1:16" x14ac:dyDescent="0.25">
      <c r="A16174" t="s">
        <v>23996</v>
      </c>
      <c r="B16174">
        <v>1845</v>
      </c>
      <c r="C16174" s="3" t="str">
        <f>HYPERLINK("http://www.uniprot.org/uniprot/G7L1J3","tr|G7L1J3|G7L1J3_MEDTR")</f>
        <v>tr|G7L1J3|G7L1J3_MEDTR</v>
      </c>
      <c r="D16174" t="s">
        <v>23997</v>
      </c>
      <c r="E16174">
        <v>88.77</v>
      </c>
      <c r="F16174">
        <v>597</v>
      </c>
      <c r="G16174">
        <v>67</v>
      </c>
      <c r="H16174">
        <v>0</v>
      </c>
      <c r="I16174">
        <v>49</v>
      </c>
      <c r="J16174">
        <v>1839</v>
      </c>
      <c r="K16174">
        <v>1</v>
      </c>
      <c r="L16174">
        <v>15</v>
      </c>
      <c r="M16174">
        <v>608</v>
      </c>
      <c r="N16174" t="s">
        <v>18</v>
      </c>
      <c r="O16174">
        <v>0</v>
      </c>
      <c r="P16174">
        <v>2727</v>
      </c>
    </row>
    <row r="16175" spans="1:16" x14ac:dyDescent="0.25">
      <c r="A16175" t="s">
        <v>23998</v>
      </c>
      <c r="B16175">
        <v>393</v>
      </c>
      <c r="C16175" s="3" t="str">
        <f>HYPERLINK("http://www.uniprot.org/uniprot/K7MT46","tr|K7MT46|K7MT46_SOYBN")</f>
        <v>tr|K7MT46|K7MT46_SOYBN</v>
      </c>
      <c r="D16175" t="s">
        <v>28</v>
      </c>
      <c r="E16175">
        <v>83.84</v>
      </c>
      <c r="F16175">
        <v>130</v>
      </c>
      <c r="G16175">
        <v>21</v>
      </c>
      <c r="H16175">
        <v>0</v>
      </c>
      <c r="I16175">
        <v>1</v>
      </c>
      <c r="J16175">
        <v>390</v>
      </c>
      <c r="K16175">
        <v>1</v>
      </c>
      <c r="L16175">
        <v>474</v>
      </c>
      <c r="M16175">
        <v>603</v>
      </c>
      <c r="N16175" t="s">
        <v>18</v>
      </c>
      <c r="O16175" s="1">
        <v>7.1458899999999995E-57</v>
      </c>
      <c r="P16175">
        <v>572</v>
      </c>
    </row>
    <row r="16176" spans="1:16" x14ac:dyDescent="0.25">
      <c r="A16176" t="s">
        <v>23999</v>
      </c>
      <c r="B16176">
        <v>1836</v>
      </c>
      <c r="C16176" s="3" t="str">
        <f>HYPERLINK("http://www.uniprot.org/uniprot/G7IDW1","tr|G7IDW1|G7IDW1_MEDTR")</f>
        <v>tr|G7IDW1|G7IDW1_MEDTR</v>
      </c>
      <c r="D16176" t="s">
        <v>24000</v>
      </c>
      <c r="E16176">
        <v>93.46</v>
      </c>
      <c r="F16176">
        <v>352</v>
      </c>
      <c r="G16176">
        <v>23</v>
      </c>
      <c r="H16176">
        <v>0</v>
      </c>
      <c r="I16176">
        <v>778</v>
      </c>
      <c r="J16176">
        <v>1833</v>
      </c>
      <c r="K16176">
        <v>1</v>
      </c>
      <c r="L16176">
        <v>1600</v>
      </c>
      <c r="M16176">
        <v>1950</v>
      </c>
      <c r="N16176" t="s">
        <v>18</v>
      </c>
      <c r="O16176">
        <v>0</v>
      </c>
      <c r="P16176">
        <v>1765</v>
      </c>
    </row>
    <row r="16177" spans="1:16" x14ac:dyDescent="0.25">
      <c r="A16177" t="s">
        <v>24001</v>
      </c>
      <c r="B16177">
        <v>2769</v>
      </c>
      <c r="C16177" s="3" t="str">
        <f>HYPERLINK("http://www.uniprot.org/uniprot/G7I385","tr|G7I385|G7I385_MEDTR")</f>
        <v>tr|G7I385|G7I385_MEDTR</v>
      </c>
      <c r="D16177" t="s">
        <v>24002</v>
      </c>
      <c r="E16177">
        <v>86.82</v>
      </c>
      <c r="F16177">
        <v>615</v>
      </c>
      <c r="G16177">
        <v>81</v>
      </c>
      <c r="H16177">
        <v>0</v>
      </c>
      <c r="I16177">
        <v>922</v>
      </c>
      <c r="J16177">
        <v>2766</v>
      </c>
      <c r="K16177">
        <v>1</v>
      </c>
      <c r="L16177">
        <v>1</v>
      </c>
      <c r="M16177">
        <v>615</v>
      </c>
      <c r="N16177" t="s">
        <v>18</v>
      </c>
      <c r="O16177">
        <v>0</v>
      </c>
      <c r="P16177">
        <v>2685</v>
      </c>
    </row>
    <row r="16178" spans="1:16" x14ac:dyDescent="0.25">
      <c r="A16178" t="s">
        <v>24003</v>
      </c>
      <c r="B16178">
        <v>1452</v>
      </c>
      <c r="C16178" s="3" t="str">
        <f>HYPERLINK("http://www.uniprot.org/uniprot/G7I4A5","tr|G7I4A5|G7I4A5_MEDTR")</f>
        <v>tr|G7I4A5|G7I4A5_MEDTR</v>
      </c>
      <c r="D16178" t="s">
        <v>24004</v>
      </c>
      <c r="E16178">
        <v>81.87</v>
      </c>
      <c r="F16178">
        <v>480</v>
      </c>
      <c r="G16178">
        <v>87</v>
      </c>
      <c r="H16178">
        <v>2</v>
      </c>
      <c r="I16178">
        <v>1</v>
      </c>
      <c r="J16178">
        <v>1434</v>
      </c>
      <c r="K16178">
        <v>1</v>
      </c>
      <c r="L16178">
        <v>1</v>
      </c>
      <c r="M16178">
        <v>477</v>
      </c>
      <c r="N16178" t="s">
        <v>18</v>
      </c>
      <c r="O16178">
        <v>0</v>
      </c>
      <c r="P16178">
        <v>2029</v>
      </c>
    </row>
    <row r="16179" spans="1:16" x14ac:dyDescent="0.25">
      <c r="A16179" t="s">
        <v>24005</v>
      </c>
      <c r="B16179">
        <v>1314</v>
      </c>
      <c r="C16179" s="3" t="str">
        <f>HYPERLINK("http://www.uniprot.org/uniprot/Q2PEZ2","tr|Q2PEZ2|Q2PEZ2_TRIPR")</f>
        <v>tr|Q2PEZ2|Q2PEZ2_TRIPR</v>
      </c>
      <c r="D16179" t="s">
        <v>24006</v>
      </c>
      <c r="E16179">
        <v>81.92</v>
      </c>
      <c r="F16179">
        <v>437</v>
      </c>
      <c r="G16179">
        <v>79</v>
      </c>
      <c r="H16179">
        <v>0</v>
      </c>
      <c r="I16179">
        <v>1</v>
      </c>
      <c r="J16179">
        <v>1311</v>
      </c>
      <c r="K16179">
        <v>1</v>
      </c>
      <c r="L16179">
        <v>1</v>
      </c>
      <c r="M16179">
        <v>437</v>
      </c>
      <c r="N16179" t="s">
        <v>18</v>
      </c>
      <c r="O16179">
        <v>0</v>
      </c>
      <c r="P16179">
        <v>1845</v>
      </c>
    </row>
    <row r="16180" spans="1:16" x14ac:dyDescent="0.25">
      <c r="A16180" t="s">
        <v>24007</v>
      </c>
      <c r="B16180">
        <v>2379</v>
      </c>
      <c r="C16180" s="3" t="str">
        <f>HYPERLINK("http://www.uniprot.org/uniprot/I1JSW0","tr|I1JSW0|I1JSW0_SOYBN")</f>
        <v>tr|I1JSW0|I1JSW0_SOYBN</v>
      </c>
      <c r="D16180" t="s">
        <v>28</v>
      </c>
      <c r="E16180">
        <v>80.099999999999994</v>
      </c>
      <c r="F16180">
        <v>789</v>
      </c>
      <c r="G16180">
        <v>157</v>
      </c>
      <c r="H16180">
        <v>1</v>
      </c>
      <c r="I16180">
        <v>4</v>
      </c>
      <c r="J16180">
        <v>2367</v>
      </c>
      <c r="K16180">
        <v>1</v>
      </c>
      <c r="L16180">
        <v>3</v>
      </c>
      <c r="M16180">
        <v>790</v>
      </c>
      <c r="N16180" t="s">
        <v>18</v>
      </c>
      <c r="O16180">
        <v>0</v>
      </c>
      <c r="P16180">
        <v>3238</v>
      </c>
    </row>
    <row r="16181" spans="1:16" x14ac:dyDescent="0.25">
      <c r="A16181" t="s">
        <v>24008</v>
      </c>
      <c r="B16181">
        <v>1854</v>
      </c>
      <c r="C16181" s="3" t="str">
        <f>HYPERLINK("http://www.uniprot.org/uniprot/G7LHB4","tr|G7LHB4|G7LHB4_MEDTR")</f>
        <v>tr|G7LHB4|G7LHB4_MEDTR</v>
      </c>
      <c r="D16181" t="s">
        <v>24009</v>
      </c>
      <c r="E16181">
        <v>89.82</v>
      </c>
      <c r="F16181">
        <v>619</v>
      </c>
      <c r="G16181">
        <v>63</v>
      </c>
      <c r="H16181">
        <v>2</v>
      </c>
      <c r="I16181">
        <v>1</v>
      </c>
      <c r="J16181">
        <v>1851</v>
      </c>
      <c r="K16181">
        <v>1</v>
      </c>
      <c r="L16181">
        <v>1</v>
      </c>
      <c r="M16181">
        <v>619</v>
      </c>
      <c r="N16181" t="s">
        <v>18</v>
      </c>
      <c r="O16181">
        <v>0</v>
      </c>
      <c r="P16181">
        <v>2893</v>
      </c>
    </row>
    <row r="16182" spans="1:16" x14ac:dyDescent="0.25">
      <c r="A16182" t="s">
        <v>24010</v>
      </c>
      <c r="B16182">
        <v>2394</v>
      </c>
      <c r="C16182" s="3" t="str">
        <f>HYPERLINK("http://www.uniprot.org/uniprot/G8DCY4","tr|G8DCY4|G8DCY4_PHAVU")</f>
        <v>tr|G8DCY4|G8DCY4_PHAVU</v>
      </c>
      <c r="D16182" t="s">
        <v>1086</v>
      </c>
      <c r="E16182">
        <v>79.08</v>
      </c>
      <c r="F16182">
        <v>784</v>
      </c>
      <c r="G16182">
        <v>164</v>
      </c>
      <c r="H16182">
        <v>0</v>
      </c>
      <c r="I16182">
        <v>1</v>
      </c>
      <c r="J16182">
        <v>2352</v>
      </c>
      <c r="K16182">
        <v>1</v>
      </c>
      <c r="L16182">
        <v>315</v>
      </c>
      <c r="M16182">
        <v>1011</v>
      </c>
      <c r="N16182" t="s">
        <v>18</v>
      </c>
      <c r="O16182">
        <v>0</v>
      </c>
      <c r="P16182">
        <v>3186</v>
      </c>
    </row>
    <row r="16183" spans="1:16" x14ac:dyDescent="0.25">
      <c r="A16183" t="s">
        <v>24011</v>
      </c>
      <c r="B16183">
        <v>195</v>
      </c>
      <c r="C16183" s="3" t="str">
        <f>HYPERLINK("http://www.uniprot.org/uniprot/Q8L5Q1","tr|Q8L5Q1|Q8L5Q1_CICAR")</f>
        <v>tr|Q8L5Q1|Q8L5Q1_CICAR</v>
      </c>
      <c r="D16183" t="s">
        <v>24012</v>
      </c>
      <c r="E16183">
        <v>100</v>
      </c>
      <c r="F16183">
        <v>61</v>
      </c>
      <c r="G16183">
        <v>0</v>
      </c>
      <c r="H16183">
        <v>0</v>
      </c>
      <c r="I16183">
        <v>1</v>
      </c>
      <c r="J16183">
        <v>183</v>
      </c>
      <c r="K16183">
        <v>1</v>
      </c>
      <c r="L16183">
        <v>1</v>
      </c>
      <c r="M16183">
        <v>61</v>
      </c>
      <c r="N16183" t="s">
        <v>18</v>
      </c>
      <c r="O16183" s="1">
        <v>1.42163E-28</v>
      </c>
      <c r="P16183">
        <v>328</v>
      </c>
    </row>
    <row r="16184" spans="1:16" x14ac:dyDescent="0.25">
      <c r="A16184" t="s">
        <v>24013</v>
      </c>
      <c r="B16184">
        <v>756</v>
      </c>
      <c r="C16184" s="3" t="str">
        <f>HYPERLINK("http://www.uniprot.org/uniprot/I3STF9","tr|I3STF9|I3STF9_MEDTR")</f>
        <v>tr|I3STF9|I3STF9_MEDTR</v>
      </c>
      <c r="D16184" t="s">
        <v>22</v>
      </c>
      <c r="E16184">
        <v>79.209999999999994</v>
      </c>
      <c r="F16184">
        <v>255</v>
      </c>
      <c r="G16184">
        <v>53</v>
      </c>
      <c r="H16184">
        <v>4</v>
      </c>
      <c r="I16184">
        <v>1</v>
      </c>
      <c r="J16184">
        <v>753</v>
      </c>
      <c r="K16184">
        <v>1</v>
      </c>
      <c r="L16184">
        <v>1</v>
      </c>
      <c r="M16184">
        <v>250</v>
      </c>
      <c r="N16184" t="s">
        <v>18</v>
      </c>
      <c r="O16184" s="1">
        <v>9.9511599999999996E-108</v>
      </c>
      <c r="P16184">
        <v>1014</v>
      </c>
    </row>
    <row r="16185" spans="1:16" x14ac:dyDescent="0.25">
      <c r="A16185" t="s">
        <v>24014</v>
      </c>
      <c r="B16185">
        <v>1980</v>
      </c>
      <c r="C16185" s="3" t="str">
        <f>HYPERLINK("http://www.uniprot.org/uniprot/I1KUY0","tr|I1KUY0|I1KUY0_SOYBN")</f>
        <v>tr|I1KUY0|I1KUY0_SOYBN</v>
      </c>
      <c r="D16185" t="s">
        <v>71</v>
      </c>
      <c r="E16185">
        <v>77.92</v>
      </c>
      <c r="F16185">
        <v>657</v>
      </c>
      <c r="G16185">
        <v>145</v>
      </c>
      <c r="H16185">
        <v>0</v>
      </c>
      <c r="I16185">
        <v>1</v>
      </c>
      <c r="J16185">
        <v>1971</v>
      </c>
      <c r="K16185">
        <v>1</v>
      </c>
      <c r="L16185">
        <v>1</v>
      </c>
      <c r="M16185">
        <v>656</v>
      </c>
      <c r="N16185" t="s">
        <v>18</v>
      </c>
      <c r="O16185">
        <v>0</v>
      </c>
      <c r="P16185">
        <v>2589</v>
      </c>
    </row>
    <row r="16186" spans="1:16" x14ac:dyDescent="0.25">
      <c r="A16186" t="s">
        <v>24015</v>
      </c>
      <c r="B16186">
        <v>1317</v>
      </c>
      <c r="C16186" s="3" t="str">
        <f>HYPERLINK("http://www.uniprot.org/uniprot/G7KF01","tr|G7KF01|G7KF01_MEDTR")</f>
        <v>tr|G7KF01|G7KF01_MEDTR</v>
      </c>
      <c r="D16186" t="s">
        <v>24016</v>
      </c>
      <c r="E16186">
        <v>79.72</v>
      </c>
      <c r="F16186">
        <v>439</v>
      </c>
      <c r="G16186">
        <v>89</v>
      </c>
      <c r="H16186">
        <v>1</v>
      </c>
      <c r="I16186">
        <v>1</v>
      </c>
      <c r="J16186">
        <v>1314</v>
      </c>
      <c r="K16186">
        <v>1</v>
      </c>
      <c r="L16186">
        <v>1</v>
      </c>
      <c r="M16186">
        <v>439</v>
      </c>
      <c r="N16186" t="s">
        <v>18</v>
      </c>
      <c r="O16186">
        <v>0</v>
      </c>
      <c r="P16186">
        <v>1786</v>
      </c>
    </row>
    <row r="16187" spans="1:16" x14ac:dyDescent="0.25">
      <c r="A16187" t="s">
        <v>24017</v>
      </c>
      <c r="B16187">
        <v>855</v>
      </c>
      <c r="C16187" s="3" t="str">
        <f>HYPERLINK("http://www.uniprot.org/uniprot/I3SJY7","tr|I3SJY7|I3SJY7_MEDTR")</f>
        <v>tr|I3SJY7|I3SJY7_MEDTR</v>
      </c>
      <c r="D16187" t="s">
        <v>22</v>
      </c>
      <c r="E16187">
        <v>79.92</v>
      </c>
      <c r="F16187">
        <v>254</v>
      </c>
      <c r="G16187">
        <v>51</v>
      </c>
      <c r="H16187">
        <v>1</v>
      </c>
      <c r="I16187">
        <v>1</v>
      </c>
      <c r="J16187">
        <v>759</v>
      </c>
      <c r="K16187">
        <v>1</v>
      </c>
      <c r="L16187">
        <v>1</v>
      </c>
      <c r="M16187">
        <v>242</v>
      </c>
      <c r="N16187" t="s">
        <v>18</v>
      </c>
      <c r="O16187" s="1">
        <v>2.0133599999999999E-105</v>
      </c>
      <c r="P16187">
        <v>995</v>
      </c>
    </row>
    <row r="16188" spans="1:16" x14ac:dyDescent="0.25">
      <c r="A16188" t="s">
        <v>24018</v>
      </c>
      <c r="B16188">
        <v>783</v>
      </c>
      <c r="C16188" s="3" t="str">
        <f>HYPERLINK("http://www.uniprot.org/uniprot/G7K4L8","tr|G7K4L8|G7K4L8_MEDTR")</f>
        <v>tr|G7K4L8|G7K4L8_MEDTR</v>
      </c>
      <c r="D16188" t="s">
        <v>1665</v>
      </c>
      <c r="E16188">
        <v>48.19</v>
      </c>
      <c r="F16188">
        <v>83</v>
      </c>
      <c r="G16188">
        <v>43</v>
      </c>
      <c r="H16188">
        <v>4</v>
      </c>
      <c r="I16188">
        <v>1</v>
      </c>
      <c r="J16188">
        <v>237</v>
      </c>
      <c r="K16188">
        <v>1</v>
      </c>
      <c r="L16188">
        <v>63</v>
      </c>
      <c r="M16188">
        <v>145</v>
      </c>
      <c r="N16188" t="s">
        <v>18</v>
      </c>
      <c r="O16188" s="1">
        <v>1.4254E-11</v>
      </c>
      <c r="P16188">
        <v>185</v>
      </c>
    </row>
    <row r="16189" spans="1:16" x14ac:dyDescent="0.25">
      <c r="A16189" t="s">
        <v>24019</v>
      </c>
      <c r="B16189">
        <v>561</v>
      </c>
      <c r="C16189" s="3" t="str">
        <f>HYPERLINK("http://www.uniprot.org/uniprot/G7KPQ6","tr|G7KPQ6|G7KPQ6_MEDTR")</f>
        <v>tr|G7KPQ6|G7KPQ6_MEDTR</v>
      </c>
      <c r="D16189" t="s">
        <v>16091</v>
      </c>
      <c r="E16189">
        <v>74.400000000000006</v>
      </c>
      <c r="F16189">
        <v>168</v>
      </c>
      <c r="G16189">
        <v>43</v>
      </c>
      <c r="H16189">
        <v>0</v>
      </c>
      <c r="I16189">
        <v>4</v>
      </c>
      <c r="J16189">
        <v>507</v>
      </c>
      <c r="K16189">
        <v>1</v>
      </c>
      <c r="L16189">
        <v>336</v>
      </c>
      <c r="M16189">
        <v>503</v>
      </c>
      <c r="N16189" t="s">
        <v>18</v>
      </c>
      <c r="O16189" s="1">
        <v>3.9836799999999998E-67</v>
      </c>
      <c r="P16189">
        <v>661</v>
      </c>
    </row>
    <row r="16190" spans="1:16" x14ac:dyDescent="0.25">
      <c r="A16190" t="s">
        <v>24020</v>
      </c>
      <c r="B16190">
        <v>1173</v>
      </c>
      <c r="C16190" s="3" t="str">
        <f>HYPERLINK("http://www.uniprot.org/uniprot/C7FDI5","tr|C7FDI5|C7FDI5_SOYBN")</f>
        <v>tr|C7FDI5|C7FDI5_SOYBN</v>
      </c>
      <c r="D16190" t="s">
        <v>717</v>
      </c>
      <c r="E16190">
        <v>50.26</v>
      </c>
      <c r="F16190">
        <v>372</v>
      </c>
      <c r="G16190">
        <v>185</v>
      </c>
      <c r="H16190">
        <v>4</v>
      </c>
      <c r="I16190">
        <v>1</v>
      </c>
      <c r="J16190">
        <v>1104</v>
      </c>
      <c r="K16190">
        <v>1</v>
      </c>
      <c r="L16190">
        <v>694</v>
      </c>
      <c r="M16190">
        <v>1060</v>
      </c>
      <c r="N16190" t="s">
        <v>18</v>
      </c>
      <c r="O16190" s="1">
        <v>5.4667399999999996E-103</v>
      </c>
      <c r="P16190">
        <v>976</v>
      </c>
    </row>
    <row r="16191" spans="1:16" x14ac:dyDescent="0.25">
      <c r="A16191" t="s">
        <v>24021</v>
      </c>
      <c r="B16191">
        <v>1284</v>
      </c>
      <c r="C16191" s="3" t="str">
        <f>HYPERLINK("http://www.uniprot.org/uniprot/I1KEN2","tr|I1KEN2|I1KEN2_SOYBN")</f>
        <v>tr|I1KEN2|I1KEN2_SOYBN</v>
      </c>
      <c r="D16191" t="s">
        <v>71</v>
      </c>
      <c r="E16191">
        <v>64.5</v>
      </c>
      <c r="F16191">
        <v>431</v>
      </c>
      <c r="G16191">
        <v>153</v>
      </c>
      <c r="H16191">
        <v>5</v>
      </c>
      <c r="I16191">
        <v>1</v>
      </c>
      <c r="J16191">
        <v>1278</v>
      </c>
      <c r="K16191">
        <v>1</v>
      </c>
      <c r="L16191">
        <v>71</v>
      </c>
      <c r="M16191">
        <v>484</v>
      </c>
      <c r="N16191" t="s">
        <v>18</v>
      </c>
      <c r="O16191" s="1">
        <v>4.8507899999999997E-164</v>
      </c>
      <c r="P16191">
        <v>1503</v>
      </c>
    </row>
    <row r="16192" spans="1:16" x14ac:dyDescent="0.25">
      <c r="A16192" t="s">
        <v>24022</v>
      </c>
      <c r="B16192">
        <v>3447</v>
      </c>
      <c r="C16192" s="3" t="str">
        <f>HYPERLINK("http://www.uniprot.org/uniprot/Q9XGC0","tr|Q9XGC0|Q9XGC0_VIGUN")</f>
        <v>tr|Q9XGC0|Q9XGC0_VIGUN</v>
      </c>
      <c r="D16192" t="s">
        <v>24023</v>
      </c>
      <c r="E16192">
        <v>94.68</v>
      </c>
      <c r="F16192">
        <v>1148</v>
      </c>
      <c r="G16192">
        <v>61</v>
      </c>
      <c r="H16192">
        <v>0</v>
      </c>
      <c r="I16192">
        <v>1</v>
      </c>
      <c r="J16192">
        <v>3444</v>
      </c>
      <c r="K16192">
        <v>1</v>
      </c>
      <c r="L16192">
        <v>1</v>
      </c>
      <c r="M16192">
        <v>1147</v>
      </c>
      <c r="N16192" t="s">
        <v>18</v>
      </c>
      <c r="O16192">
        <v>0</v>
      </c>
      <c r="P16192">
        <v>5727</v>
      </c>
    </row>
    <row r="16193" spans="1:16" x14ac:dyDescent="0.25">
      <c r="A16193" t="s">
        <v>24024</v>
      </c>
      <c r="B16193">
        <v>1104</v>
      </c>
      <c r="C16193" s="3" t="str">
        <f>HYPERLINK("http://www.uniprot.org/uniprot/I1MG83","tr|I1MG83|I1MG83_SOYBN")</f>
        <v>tr|I1MG83|I1MG83_SOYBN</v>
      </c>
      <c r="D16193" t="s">
        <v>28</v>
      </c>
      <c r="E16193">
        <v>58.7</v>
      </c>
      <c r="F16193">
        <v>356</v>
      </c>
      <c r="G16193">
        <v>147</v>
      </c>
      <c r="H16193">
        <v>7</v>
      </c>
      <c r="I16193">
        <v>1</v>
      </c>
      <c r="J16193">
        <v>1047</v>
      </c>
      <c r="K16193">
        <v>1</v>
      </c>
      <c r="L16193">
        <v>31</v>
      </c>
      <c r="M16193">
        <v>371</v>
      </c>
      <c r="N16193" t="s">
        <v>18</v>
      </c>
      <c r="O16193" s="1">
        <v>1.7610700000000001E-100</v>
      </c>
      <c r="P16193">
        <v>954</v>
      </c>
    </row>
    <row r="16194" spans="1:16" x14ac:dyDescent="0.25">
      <c r="A16194" t="s">
        <v>24025</v>
      </c>
      <c r="B16194">
        <v>438</v>
      </c>
      <c r="C16194" s="3" t="str">
        <f>HYPERLINK("http://www.uniprot.org/uniprot/M5XGY4","tr|M5XGY4|M5XGY4_PRUPE")</f>
        <v>tr|M5XGY4|M5XGY4_PRUPE</v>
      </c>
      <c r="D16194" t="s">
        <v>1020</v>
      </c>
      <c r="E16194">
        <v>44.52</v>
      </c>
      <c r="F16194">
        <v>146</v>
      </c>
      <c r="G16194">
        <v>81</v>
      </c>
      <c r="H16194">
        <v>7</v>
      </c>
      <c r="I16194">
        <v>19</v>
      </c>
      <c r="J16194">
        <v>435</v>
      </c>
      <c r="K16194">
        <v>1</v>
      </c>
      <c r="L16194">
        <v>6</v>
      </c>
      <c r="M16194">
        <v>149</v>
      </c>
      <c r="N16194" t="s">
        <v>18</v>
      </c>
      <c r="O16194" s="1">
        <v>1.03371E-26</v>
      </c>
      <c r="P16194">
        <v>312</v>
      </c>
    </row>
    <row r="16195" spans="1:16" x14ac:dyDescent="0.25">
      <c r="A16195" t="s">
        <v>24026</v>
      </c>
      <c r="B16195">
        <v>5286</v>
      </c>
      <c r="C16195" s="3" t="str">
        <f>HYPERLINK("http://www.uniprot.org/uniprot/B9HHR5","tr|B9HHR5|B9HHR5_POPTR")</f>
        <v>tr|B9HHR5|B9HHR5_POPTR</v>
      </c>
      <c r="D16195" t="s">
        <v>24027</v>
      </c>
      <c r="E16195">
        <v>61.76</v>
      </c>
      <c r="F16195">
        <v>1933</v>
      </c>
      <c r="G16195">
        <v>739</v>
      </c>
      <c r="H16195">
        <v>173</v>
      </c>
      <c r="I16195">
        <v>1</v>
      </c>
      <c r="J16195">
        <v>5280</v>
      </c>
      <c r="K16195">
        <v>1</v>
      </c>
      <c r="L16195">
        <v>1</v>
      </c>
      <c r="M16195">
        <v>1875</v>
      </c>
      <c r="N16195" t="s">
        <v>18</v>
      </c>
      <c r="O16195">
        <v>0</v>
      </c>
      <c r="P16195">
        <v>5871</v>
      </c>
    </row>
    <row r="16196" spans="1:16" x14ac:dyDescent="0.25">
      <c r="A16196" t="s">
        <v>24028</v>
      </c>
      <c r="B16196">
        <v>690</v>
      </c>
      <c r="C16196" s="3" t="str">
        <f>HYPERLINK("http://www.uniprot.org/uniprot/Q9ZQX1","tr|Q9ZQX1|Q9ZQX1_CICAR")</f>
        <v>tr|Q9ZQX1|Q9ZQX1_CICAR</v>
      </c>
      <c r="D16196" t="s">
        <v>24029</v>
      </c>
      <c r="E16196">
        <v>93.01</v>
      </c>
      <c r="F16196">
        <v>229</v>
      </c>
      <c r="G16196">
        <v>16</v>
      </c>
      <c r="H16196">
        <v>0</v>
      </c>
      <c r="I16196">
        <v>1</v>
      </c>
      <c r="J16196">
        <v>687</v>
      </c>
      <c r="K16196">
        <v>1</v>
      </c>
      <c r="L16196">
        <v>1</v>
      </c>
      <c r="M16196">
        <v>229</v>
      </c>
      <c r="N16196" t="s">
        <v>18</v>
      </c>
      <c r="O16196" s="1">
        <v>2.0495399999999998E-127</v>
      </c>
      <c r="P16196">
        <v>1183</v>
      </c>
    </row>
    <row r="16197" spans="1:16" x14ac:dyDescent="0.25">
      <c r="A16197" t="s">
        <v>24030</v>
      </c>
      <c r="B16197">
        <v>639</v>
      </c>
      <c r="C16197" s="3" t="str">
        <f>HYPERLINK("http://www.uniprot.org/uniprot/G7KUL8","tr|G7KUL8|G7KUL8_MEDTR")</f>
        <v>tr|G7KUL8|G7KUL8_MEDTR</v>
      </c>
      <c r="D16197" t="s">
        <v>24031</v>
      </c>
      <c r="E16197">
        <v>81.69</v>
      </c>
      <c r="F16197">
        <v>213</v>
      </c>
      <c r="G16197">
        <v>39</v>
      </c>
      <c r="H16197">
        <v>1</v>
      </c>
      <c r="I16197">
        <v>1</v>
      </c>
      <c r="J16197">
        <v>636</v>
      </c>
      <c r="K16197">
        <v>1</v>
      </c>
      <c r="L16197">
        <v>1</v>
      </c>
      <c r="M16197">
        <v>212</v>
      </c>
      <c r="N16197" t="s">
        <v>18</v>
      </c>
      <c r="O16197" s="1">
        <v>1.05526E-92</v>
      </c>
      <c r="P16197">
        <v>883</v>
      </c>
    </row>
    <row r="16198" spans="1:16" x14ac:dyDescent="0.25">
      <c r="A16198" t="s">
        <v>24032</v>
      </c>
      <c r="B16198">
        <v>1917</v>
      </c>
      <c r="C16198" s="3" t="str">
        <f>HYPERLINK("http://www.uniprot.org/uniprot/Q2HVB3","tr|Q2HVB3|Q2HVB3_MEDTR")</f>
        <v>tr|Q2HVB3|Q2HVB3_MEDTR</v>
      </c>
      <c r="D16198" t="s">
        <v>24033</v>
      </c>
      <c r="E16198">
        <v>86.84</v>
      </c>
      <c r="F16198">
        <v>631</v>
      </c>
      <c r="G16198">
        <v>83</v>
      </c>
      <c r="H16198">
        <v>0</v>
      </c>
      <c r="I16198">
        <v>22</v>
      </c>
      <c r="J16198">
        <v>1914</v>
      </c>
      <c r="K16198">
        <v>1</v>
      </c>
      <c r="L16198">
        <v>7</v>
      </c>
      <c r="M16198">
        <v>636</v>
      </c>
      <c r="N16198" t="s">
        <v>18</v>
      </c>
      <c r="O16198">
        <v>0</v>
      </c>
      <c r="P16198">
        <v>2792</v>
      </c>
    </row>
    <row r="16199" spans="1:16" x14ac:dyDescent="0.25">
      <c r="A16199" t="s">
        <v>24034</v>
      </c>
      <c r="B16199">
        <v>1851</v>
      </c>
      <c r="C16199" s="3" t="str">
        <f>HYPERLINK("http://www.uniprot.org/uniprot/I1MHP5","tr|I1MHP5|I1MHP5_SOYBN")</f>
        <v>tr|I1MHP5|I1MHP5_SOYBN</v>
      </c>
      <c r="D16199" t="s">
        <v>28</v>
      </c>
      <c r="E16199">
        <v>27.85</v>
      </c>
      <c r="F16199">
        <v>420</v>
      </c>
      <c r="G16199">
        <v>303</v>
      </c>
      <c r="H16199">
        <v>42</v>
      </c>
      <c r="I16199">
        <v>151</v>
      </c>
      <c r="J16199">
        <v>1284</v>
      </c>
      <c r="K16199">
        <v>1</v>
      </c>
      <c r="L16199">
        <v>1057</v>
      </c>
      <c r="M16199">
        <v>1470</v>
      </c>
      <c r="N16199" t="s">
        <v>18</v>
      </c>
      <c r="O16199" s="1">
        <v>2.30072E-30</v>
      </c>
      <c r="P16199">
        <v>352</v>
      </c>
    </row>
    <row r="16200" spans="1:16" x14ac:dyDescent="0.25">
      <c r="A16200" t="s">
        <v>24035</v>
      </c>
      <c r="B16200">
        <v>1008</v>
      </c>
      <c r="C16200" s="3" t="str">
        <f>HYPERLINK("http://www.uniprot.org/uniprot/G7IDW3","tr|G7IDW3|G7IDW3_MEDTR")</f>
        <v>tr|G7IDW3|G7IDW3_MEDTR</v>
      </c>
      <c r="D16200" t="s">
        <v>24036</v>
      </c>
      <c r="E16200">
        <v>86.25</v>
      </c>
      <c r="F16200">
        <v>342</v>
      </c>
      <c r="G16200">
        <v>47</v>
      </c>
      <c r="H16200">
        <v>7</v>
      </c>
      <c r="I16200">
        <v>1</v>
      </c>
      <c r="J16200">
        <v>1005</v>
      </c>
      <c r="K16200">
        <v>1</v>
      </c>
      <c r="L16200">
        <v>1</v>
      </c>
      <c r="M16200">
        <v>342</v>
      </c>
      <c r="N16200" t="s">
        <v>18</v>
      </c>
      <c r="O16200" s="1">
        <v>6.2805900000000004E-163</v>
      </c>
      <c r="P16200">
        <v>1492</v>
      </c>
    </row>
    <row r="16201" spans="1:16" x14ac:dyDescent="0.25">
      <c r="A16201" t="s">
        <v>24037</v>
      </c>
      <c r="B16201">
        <v>2733</v>
      </c>
      <c r="C16201" s="3" t="str">
        <f>HYPERLINK("http://www.uniprot.org/uniprot/G7I390","tr|G7I390|G7I390_MEDTR")</f>
        <v>tr|G7I390|G7I390_MEDTR</v>
      </c>
      <c r="D16201" t="s">
        <v>24038</v>
      </c>
      <c r="E16201">
        <v>85.73</v>
      </c>
      <c r="F16201">
        <v>890</v>
      </c>
      <c r="G16201">
        <v>127</v>
      </c>
      <c r="H16201">
        <v>5</v>
      </c>
      <c r="I16201">
        <v>76</v>
      </c>
      <c r="J16201">
        <v>2730</v>
      </c>
      <c r="K16201">
        <v>1</v>
      </c>
      <c r="L16201">
        <v>28</v>
      </c>
      <c r="M16201">
        <v>917</v>
      </c>
      <c r="N16201" t="s">
        <v>18</v>
      </c>
      <c r="O16201">
        <v>0</v>
      </c>
      <c r="P16201">
        <v>3932</v>
      </c>
    </row>
    <row r="16202" spans="1:16" x14ac:dyDescent="0.25">
      <c r="A16202" t="s">
        <v>24039</v>
      </c>
      <c r="B16202">
        <v>1821</v>
      </c>
      <c r="C16202" s="3" t="str">
        <f>HYPERLINK("http://www.uniprot.org/uniprot/G7I4A4","tr|G7I4A4|G7I4A4_MEDTR")</f>
        <v>tr|G7I4A4|G7I4A4_MEDTR</v>
      </c>
      <c r="D16202" t="s">
        <v>24040</v>
      </c>
      <c r="E16202">
        <v>87.86</v>
      </c>
      <c r="F16202">
        <v>552</v>
      </c>
      <c r="G16202">
        <v>67</v>
      </c>
      <c r="H16202">
        <v>5</v>
      </c>
      <c r="I16202">
        <v>178</v>
      </c>
      <c r="J16202">
        <v>1818</v>
      </c>
      <c r="K16202">
        <v>1</v>
      </c>
      <c r="L16202">
        <v>60</v>
      </c>
      <c r="M16202">
        <v>609</v>
      </c>
      <c r="N16202" t="s">
        <v>18</v>
      </c>
      <c r="O16202">
        <v>0</v>
      </c>
      <c r="P16202">
        <v>2509</v>
      </c>
    </row>
    <row r="16203" spans="1:16" x14ac:dyDescent="0.25">
      <c r="A16203" t="s">
        <v>24041</v>
      </c>
      <c r="B16203">
        <v>852</v>
      </c>
      <c r="C16203" s="3" t="str">
        <f>HYPERLINK("http://www.uniprot.org/uniprot/G7J561","tr|G7J561|G7J561_MEDTR")</f>
        <v>tr|G7J561|G7J561_MEDTR</v>
      </c>
      <c r="D16203" t="s">
        <v>24042</v>
      </c>
      <c r="E16203">
        <v>74.06</v>
      </c>
      <c r="F16203">
        <v>293</v>
      </c>
      <c r="G16203">
        <v>76</v>
      </c>
      <c r="H16203">
        <v>10</v>
      </c>
      <c r="I16203">
        <v>1</v>
      </c>
      <c r="J16203">
        <v>849</v>
      </c>
      <c r="K16203">
        <v>1</v>
      </c>
      <c r="L16203">
        <v>131</v>
      </c>
      <c r="M16203">
        <v>419</v>
      </c>
      <c r="N16203" t="s">
        <v>18</v>
      </c>
      <c r="O16203" s="1">
        <v>1.16926E-113</v>
      </c>
      <c r="P16203">
        <v>1066</v>
      </c>
    </row>
    <row r="16204" spans="1:16" x14ac:dyDescent="0.25">
      <c r="A16204" t="s">
        <v>24043</v>
      </c>
      <c r="B16204">
        <v>1014</v>
      </c>
      <c r="C16204" s="3" t="str">
        <f>HYPERLINK("http://www.uniprot.org/uniprot/C6TGY6","tr|C6TGY6|C6TGY6_SOYBN")</f>
        <v>tr|C6TGY6|C6TGY6_SOYBN</v>
      </c>
      <c r="D16204" t="s">
        <v>210</v>
      </c>
      <c r="E16204">
        <v>79.06</v>
      </c>
      <c r="F16204">
        <v>344</v>
      </c>
      <c r="G16204">
        <v>72</v>
      </c>
      <c r="H16204">
        <v>7</v>
      </c>
      <c r="I16204">
        <v>1</v>
      </c>
      <c r="J16204">
        <v>1011</v>
      </c>
      <c r="K16204">
        <v>1</v>
      </c>
      <c r="L16204">
        <v>3</v>
      </c>
      <c r="M16204">
        <v>345</v>
      </c>
      <c r="N16204" t="s">
        <v>18</v>
      </c>
      <c r="O16204" s="1">
        <v>8.0659300000000002E-142</v>
      </c>
      <c r="P16204">
        <v>1310</v>
      </c>
    </row>
    <row r="16205" spans="1:16" x14ac:dyDescent="0.25">
      <c r="A16205" t="s">
        <v>24044</v>
      </c>
      <c r="B16205">
        <v>615</v>
      </c>
      <c r="C16205" s="3" t="str">
        <f>HYPERLINK("http://www.uniprot.org/uniprot/I3SWZ4","tr|I3SWZ4|I3SWZ4_LOTJA")</f>
        <v>tr|I3SWZ4|I3SWZ4_LOTJA</v>
      </c>
      <c r="D16205" t="s">
        <v>965</v>
      </c>
      <c r="E16205">
        <v>87.74</v>
      </c>
      <c r="F16205">
        <v>204</v>
      </c>
      <c r="G16205">
        <v>25</v>
      </c>
      <c r="H16205">
        <v>0</v>
      </c>
      <c r="I16205">
        <v>1</v>
      </c>
      <c r="J16205">
        <v>612</v>
      </c>
      <c r="K16205">
        <v>1</v>
      </c>
      <c r="L16205">
        <v>1</v>
      </c>
      <c r="M16205">
        <v>204</v>
      </c>
      <c r="N16205" t="s">
        <v>18</v>
      </c>
      <c r="O16205" s="1">
        <v>2.55713E-98</v>
      </c>
      <c r="P16205">
        <v>931</v>
      </c>
    </row>
    <row r="16206" spans="1:16" x14ac:dyDescent="0.25">
      <c r="A16206" t="s">
        <v>24045</v>
      </c>
      <c r="B16206">
        <v>1140</v>
      </c>
      <c r="C16206" s="3" t="str">
        <f>HYPERLINK("http://www.uniprot.org/uniprot/G7J013","tr|G7J013|G7J013_MEDTR")</f>
        <v>tr|G7J013|G7J013_MEDTR</v>
      </c>
      <c r="D16206" t="s">
        <v>24046</v>
      </c>
      <c r="E16206">
        <v>89.77</v>
      </c>
      <c r="F16206">
        <v>401</v>
      </c>
      <c r="G16206">
        <v>41</v>
      </c>
      <c r="H16206">
        <v>22</v>
      </c>
      <c r="I16206">
        <v>1</v>
      </c>
      <c r="J16206">
        <v>1137</v>
      </c>
      <c r="K16206">
        <v>1</v>
      </c>
      <c r="L16206">
        <v>1</v>
      </c>
      <c r="M16206">
        <v>401</v>
      </c>
      <c r="N16206" t="s">
        <v>18</v>
      </c>
      <c r="O16206">
        <v>0</v>
      </c>
      <c r="P16206">
        <v>1840</v>
      </c>
    </row>
    <row r="16207" spans="1:16" x14ac:dyDescent="0.25">
      <c r="A16207" t="s">
        <v>24047</v>
      </c>
      <c r="B16207">
        <v>1485</v>
      </c>
      <c r="C16207" s="3" t="str">
        <f>HYPERLINK("http://www.uniprot.org/uniprot/G7LHB5","tr|G7LHB5|G7LHB5_MEDTR")</f>
        <v>tr|G7LHB5|G7LHB5_MEDTR</v>
      </c>
      <c r="D16207" t="s">
        <v>24048</v>
      </c>
      <c r="E16207">
        <v>84.15</v>
      </c>
      <c r="F16207">
        <v>486</v>
      </c>
      <c r="G16207">
        <v>77</v>
      </c>
      <c r="H16207">
        <v>0</v>
      </c>
      <c r="I16207">
        <v>7</v>
      </c>
      <c r="J16207">
        <v>1464</v>
      </c>
      <c r="K16207">
        <v>1</v>
      </c>
      <c r="L16207">
        <v>24</v>
      </c>
      <c r="M16207">
        <v>509</v>
      </c>
      <c r="N16207" t="s">
        <v>18</v>
      </c>
      <c r="O16207">
        <v>0</v>
      </c>
      <c r="P16207">
        <v>2103</v>
      </c>
    </row>
    <row r="16208" spans="1:16" x14ac:dyDescent="0.25">
      <c r="A16208" t="s">
        <v>24049</v>
      </c>
      <c r="B16208">
        <v>1479</v>
      </c>
      <c r="C16208" s="3" t="str">
        <f>HYPERLINK("http://www.uniprot.org/uniprot/Q9FSY8","tr|Q9FSY8|Q9FSY8_CICAR")</f>
        <v>tr|Q9FSY8|Q9FSY8_CICAR</v>
      </c>
      <c r="D16208" t="s">
        <v>23895</v>
      </c>
      <c r="E16208">
        <v>85.64</v>
      </c>
      <c r="F16208">
        <v>439</v>
      </c>
      <c r="G16208">
        <v>63</v>
      </c>
      <c r="H16208">
        <v>0</v>
      </c>
      <c r="I16208">
        <v>160</v>
      </c>
      <c r="J16208">
        <v>1476</v>
      </c>
      <c r="K16208">
        <v>1</v>
      </c>
      <c r="L16208">
        <v>1</v>
      </c>
      <c r="M16208">
        <v>439</v>
      </c>
      <c r="N16208" t="s">
        <v>18</v>
      </c>
      <c r="O16208">
        <v>0</v>
      </c>
      <c r="P16208">
        <v>2069</v>
      </c>
    </row>
    <row r="16209" spans="1:16" x14ac:dyDescent="0.25">
      <c r="A16209" t="s">
        <v>24050</v>
      </c>
      <c r="B16209">
        <v>1137</v>
      </c>
      <c r="C16209" s="3" t="str">
        <f>HYPERLINK("http://www.uniprot.org/uniprot/G7JS74","tr|G7JS74|G7JS74_MEDTR")</f>
        <v>tr|G7JS74|G7JS74_MEDTR</v>
      </c>
      <c r="D16209" t="s">
        <v>24051</v>
      </c>
      <c r="E16209">
        <v>70.290000000000006</v>
      </c>
      <c r="F16209">
        <v>404</v>
      </c>
      <c r="G16209">
        <v>120</v>
      </c>
      <c r="H16209">
        <v>28</v>
      </c>
      <c r="I16209">
        <v>7</v>
      </c>
      <c r="J16209">
        <v>1134</v>
      </c>
      <c r="K16209">
        <v>1</v>
      </c>
      <c r="L16209">
        <v>14</v>
      </c>
      <c r="M16209">
        <v>404</v>
      </c>
      <c r="N16209" t="s">
        <v>18</v>
      </c>
      <c r="O16209" s="1">
        <v>3.43837E-147</v>
      </c>
      <c r="P16209">
        <v>1357</v>
      </c>
    </row>
    <row r="16210" spans="1:16" x14ac:dyDescent="0.25">
      <c r="A16210" t="s">
        <v>24052</v>
      </c>
      <c r="B16210">
        <v>1146</v>
      </c>
      <c r="C16210" s="3" t="str">
        <f>HYPERLINK("http://www.uniprot.org/uniprot/I1KGG0","tr|I1KGG0|I1KGG0_SOYBN")</f>
        <v>tr|I1KGG0|I1KGG0_SOYBN</v>
      </c>
      <c r="D16210" t="s">
        <v>28</v>
      </c>
      <c r="E16210">
        <v>87.13</v>
      </c>
      <c r="F16210">
        <v>381</v>
      </c>
      <c r="G16210">
        <v>49</v>
      </c>
      <c r="H16210">
        <v>0</v>
      </c>
      <c r="I16210">
        <v>1</v>
      </c>
      <c r="J16210">
        <v>1143</v>
      </c>
      <c r="K16210">
        <v>1</v>
      </c>
      <c r="L16210">
        <v>1</v>
      </c>
      <c r="M16210">
        <v>381</v>
      </c>
      <c r="N16210" t="s">
        <v>18</v>
      </c>
      <c r="O16210">
        <v>0</v>
      </c>
      <c r="P16210">
        <v>1790</v>
      </c>
    </row>
    <row r="16211" spans="1:16" x14ac:dyDescent="0.25">
      <c r="A16211" t="s">
        <v>24053</v>
      </c>
      <c r="B16211">
        <v>1098</v>
      </c>
      <c r="C16211" s="3" t="str">
        <f>HYPERLINK("http://www.uniprot.org/uniprot/K7MNX2","tr|K7MNX2|K7MNX2_SOYBN")</f>
        <v>tr|K7MNX2|K7MNX2_SOYBN</v>
      </c>
      <c r="D16211" t="s">
        <v>28</v>
      </c>
      <c r="E16211">
        <v>25.87</v>
      </c>
      <c r="F16211">
        <v>313</v>
      </c>
      <c r="G16211">
        <v>232</v>
      </c>
      <c r="H16211">
        <v>12</v>
      </c>
      <c r="I16211">
        <v>76</v>
      </c>
      <c r="J16211">
        <v>978</v>
      </c>
      <c r="K16211">
        <v>1</v>
      </c>
      <c r="L16211">
        <v>256</v>
      </c>
      <c r="M16211">
        <v>555</v>
      </c>
      <c r="N16211" t="s">
        <v>18</v>
      </c>
      <c r="O16211" s="1">
        <v>1.1980399999999999E-16</v>
      </c>
      <c r="P16211">
        <v>231</v>
      </c>
    </row>
    <row r="16212" spans="1:16" x14ac:dyDescent="0.25">
      <c r="A16212" t="s">
        <v>24054</v>
      </c>
      <c r="B16212">
        <v>363</v>
      </c>
      <c r="C16212" s="3" t="str">
        <f>HYPERLINK("http://www.uniprot.org/uniprot/G7KF00","tr|G7KF00|G7KF00_MEDTR")</f>
        <v>tr|G7KF00|G7KF00_MEDTR</v>
      </c>
      <c r="D16212" t="s">
        <v>24055</v>
      </c>
      <c r="E16212">
        <v>77.77</v>
      </c>
      <c r="F16212">
        <v>126</v>
      </c>
      <c r="G16212">
        <v>28</v>
      </c>
      <c r="H16212">
        <v>6</v>
      </c>
      <c r="I16212">
        <v>1</v>
      </c>
      <c r="J16212">
        <v>360</v>
      </c>
      <c r="K16212">
        <v>1</v>
      </c>
      <c r="L16212">
        <v>1</v>
      </c>
      <c r="M16212">
        <v>125</v>
      </c>
      <c r="N16212" t="s">
        <v>18</v>
      </c>
      <c r="O16212" s="1">
        <v>2.6645699999999999E-43</v>
      </c>
      <c r="P16212">
        <v>455</v>
      </c>
    </row>
    <row r="16213" spans="1:16" x14ac:dyDescent="0.25">
      <c r="A16213" t="s">
        <v>24056</v>
      </c>
      <c r="B16213">
        <v>1113</v>
      </c>
      <c r="C16213" s="3" t="str">
        <f>HYPERLINK("http://www.uniprot.org/uniprot/G7K6J8","tr|G7K6J8|G7K6J8_MEDTR")</f>
        <v>tr|G7K6J8|G7K6J8_MEDTR</v>
      </c>
      <c r="D16213" t="s">
        <v>24057</v>
      </c>
      <c r="E16213">
        <v>85.4</v>
      </c>
      <c r="F16213">
        <v>370</v>
      </c>
      <c r="G16213">
        <v>54</v>
      </c>
      <c r="H16213">
        <v>1</v>
      </c>
      <c r="I16213">
        <v>1</v>
      </c>
      <c r="J16213">
        <v>1107</v>
      </c>
      <c r="K16213">
        <v>1</v>
      </c>
      <c r="L16213">
        <v>1</v>
      </c>
      <c r="M16213">
        <v>370</v>
      </c>
      <c r="N16213" t="s">
        <v>18</v>
      </c>
      <c r="O16213">
        <v>0</v>
      </c>
      <c r="P16213">
        <v>1671</v>
      </c>
    </row>
    <row r="16214" spans="1:16" x14ac:dyDescent="0.25">
      <c r="A16214" t="s">
        <v>24058</v>
      </c>
      <c r="B16214">
        <v>639</v>
      </c>
      <c r="C16214" s="3" t="str">
        <f>HYPERLINK("http://www.uniprot.org/uniprot/I1JGF8","tr|I1JGF8|I1JGF8_SOYBN")</f>
        <v>tr|I1JGF8|I1JGF8_SOYBN</v>
      </c>
      <c r="D16214" t="s">
        <v>28</v>
      </c>
      <c r="E16214">
        <v>38.72</v>
      </c>
      <c r="F16214">
        <v>173</v>
      </c>
      <c r="G16214">
        <v>106</v>
      </c>
      <c r="H16214">
        <v>2</v>
      </c>
      <c r="I16214">
        <v>25</v>
      </c>
      <c r="J16214">
        <v>537</v>
      </c>
      <c r="K16214">
        <v>1</v>
      </c>
      <c r="L16214">
        <v>324</v>
      </c>
      <c r="M16214">
        <v>495</v>
      </c>
      <c r="N16214" t="s">
        <v>18</v>
      </c>
      <c r="O16214" s="1">
        <v>4.3746500000000002E-22</v>
      </c>
      <c r="P16214">
        <v>274</v>
      </c>
    </row>
    <row r="16215" spans="1:16" x14ac:dyDescent="0.25">
      <c r="A16215" t="s">
        <v>24059</v>
      </c>
      <c r="B16215">
        <v>591</v>
      </c>
      <c r="C16215" s="3" t="str">
        <f>HYPERLINK("http://www.uniprot.org/uniprot/G7KKQ9","tr|G7KKQ9|G7KKQ9_MEDTR")</f>
        <v>tr|G7KKQ9|G7KKQ9_MEDTR</v>
      </c>
      <c r="D16215" t="s">
        <v>24060</v>
      </c>
      <c r="E16215">
        <v>72.25</v>
      </c>
      <c r="F16215">
        <v>191</v>
      </c>
      <c r="G16215">
        <v>53</v>
      </c>
      <c r="H16215">
        <v>17</v>
      </c>
      <c r="I16215">
        <v>64</v>
      </c>
      <c r="J16215">
        <v>585</v>
      </c>
      <c r="K16215">
        <v>1</v>
      </c>
      <c r="L16215">
        <v>21</v>
      </c>
      <c r="M16215">
        <v>211</v>
      </c>
      <c r="N16215" t="s">
        <v>18</v>
      </c>
      <c r="O16215" s="1">
        <v>1.8340599999999998E-71</v>
      </c>
      <c r="P16215">
        <v>699</v>
      </c>
    </row>
    <row r="16216" spans="1:16" x14ac:dyDescent="0.25">
      <c r="A16216" t="s">
        <v>24061</v>
      </c>
      <c r="B16216">
        <v>1293</v>
      </c>
      <c r="C16216" s="3" t="str">
        <f>HYPERLINK("http://www.uniprot.org/uniprot/A5B592","tr|A5B592|A5B592_VITVI")</f>
        <v>tr|A5B592|A5B592_VITVI</v>
      </c>
      <c r="D16216" t="s">
        <v>250</v>
      </c>
      <c r="E16216">
        <v>29.72</v>
      </c>
      <c r="F16216">
        <v>323</v>
      </c>
      <c r="G16216">
        <v>227</v>
      </c>
      <c r="H16216">
        <v>11</v>
      </c>
      <c r="I16216">
        <v>1</v>
      </c>
      <c r="J16216">
        <v>936</v>
      </c>
      <c r="K16216">
        <v>1</v>
      </c>
      <c r="L16216">
        <v>1094</v>
      </c>
      <c r="M16216">
        <v>1408</v>
      </c>
      <c r="N16216" t="s">
        <v>18</v>
      </c>
      <c r="O16216" s="1">
        <v>2.0705399999999999E-29</v>
      </c>
      <c r="P16216">
        <v>342</v>
      </c>
    </row>
    <row r="16217" spans="1:16" x14ac:dyDescent="0.25">
      <c r="A16217" t="s">
        <v>24062</v>
      </c>
      <c r="B16217">
        <v>540</v>
      </c>
      <c r="C16217" s="3" t="str">
        <f>HYPERLINK("http://www.uniprot.org/uniprot/G8A2G4","tr|G8A2G4|G8A2G4_MEDTR")</f>
        <v>tr|G8A2G4|G8A2G4_MEDTR</v>
      </c>
      <c r="D16217" t="s">
        <v>13642</v>
      </c>
      <c r="E16217">
        <v>69.27</v>
      </c>
      <c r="F16217">
        <v>179</v>
      </c>
      <c r="G16217">
        <v>55</v>
      </c>
      <c r="H16217">
        <v>0</v>
      </c>
      <c r="I16217">
        <v>1</v>
      </c>
      <c r="J16217">
        <v>537</v>
      </c>
      <c r="K16217">
        <v>1</v>
      </c>
      <c r="L16217">
        <v>1</v>
      </c>
      <c r="M16217">
        <v>179</v>
      </c>
      <c r="N16217" t="s">
        <v>18</v>
      </c>
      <c r="O16217" s="1">
        <v>1.7534900000000001E-58</v>
      </c>
      <c r="P16217">
        <v>586</v>
      </c>
    </row>
    <row r="16218" spans="1:16" x14ac:dyDescent="0.25">
      <c r="A16218" t="s">
        <v>24063</v>
      </c>
      <c r="B16218">
        <v>672</v>
      </c>
      <c r="C16218" s="3" t="str">
        <f>HYPERLINK("http://www.uniprot.org/uniprot/I3TAY7","tr|I3TAY7|I3TAY7_MEDTR")</f>
        <v>tr|I3TAY7|I3TAY7_MEDTR</v>
      </c>
      <c r="D16218" t="s">
        <v>24064</v>
      </c>
      <c r="E16218">
        <v>55.15</v>
      </c>
      <c r="F16218">
        <v>165</v>
      </c>
      <c r="G16218">
        <v>74</v>
      </c>
      <c r="H16218">
        <v>3</v>
      </c>
      <c r="I16218">
        <v>70</v>
      </c>
      <c r="J16218">
        <v>555</v>
      </c>
      <c r="K16218">
        <v>1</v>
      </c>
      <c r="L16218">
        <v>21</v>
      </c>
      <c r="M16218">
        <v>180</v>
      </c>
      <c r="N16218" t="s">
        <v>18</v>
      </c>
      <c r="O16218" s="1">
        <v>1.16992E-39</v>
      </c>
      <c r="P16218">
        <v>426</v>
      </c>
    </row>
    <row r="16219" spans="1:16" x14ac:dyDescent="0.25">
      <c r="A16219" t="s">
        <v>24065</v>
      </c>
      <c r="B16219">
        <v>510</v>
      </c>
      <c r="C16219" s="3" t="str">
        <f>HYPERLINK("http://www.uniprot.org/uniprot/Q8W150","tr|Q8W150|Q8W150_ORYSJ")</f>
        <v>tr|Q8W150|Q8W150_ORYSJ</v>
      </c>
      <c r="D16219" t="s">
        <v>24066</v>
      </c>
      <c r="E16219">
        <v>45.69</v>
      </c>
      <c r="F16219">
        <v>151</v>
      </c>
      <c r="G16219">
        <v>82</v>
      </c>
      <c r="H16219">
        <v>1</v>
      </c>
      <c r="I16219">
        <v>1</v>
      </c>
      <c r="J16219">
        <v>450</v>
      </c>
      <c r="K16219">
        <v>1</v>
      </c>
      <c r="L16219">
        <v>727</v>
      </c>
      <c r="M16219">
        <v>873</v>
      </c>
      <c r="N16219" t="s">
        <v>18</v>
      </c>
      <c r="O16219" s="1">
        <v>1.03387E-26</v>
      </c>
      <c r="P16219">
        <v>312</v>
      </c>
    </row>
    <row r="16220" spans="1:16" x14ac:dyDescent="0.25">
      <c r="A16220" t="s">
        <v>24067</v>
      </c>
      <c r="B16220">
        <v>1551</v>
      </c>
      <c r="C16220" s="3" t="str">
        <f>HYPERLINK("http://www.uniprot.org/uniprot/I1MHP5","tr|I1MHP5|I1MHP5_SOYBN")</f>
        <v>tr|I1MHP5|I1MHP5_SOYBN</v>
      </c>
      <c r="D16220" t="s">
        <v>28</v>
      </c>
      <c r="E16220">
        <v>27.85</v>
      </c>
      <c r="F16220">
        <v>420</v>
      </c>
      <c r="G16220">
        <v>303</v>
      </c>
      <c r="H16220">
        <v>42</v>
      </c>
      <c r="I16220">
        <v>151</v>
      </c>
      <c r="J16220">
        <v>1284</v>
      </c>
      <c r="K16220">
        <v>1</v>
      </c>
      <c r="L16220">
        <v>1057</v>
      </c>
      <c r="M16220">
        <v>1470</v>
      </c>
      <c r="N16220" t="s">
        <v>18</v>
      </c>
      <c r="O16220" s="1">
        <v>1.8376700000000001E-30</v>
      </c>
      <c r="P16220">
        <v>352</v>
      </c>
    </row>
    <row r="16221" spans="1:16" x14ac:dyDescent="0.25">
      <c r="A16221" t="s">
        <v>24068</v>
      </c>
      <c r="B16221">
        <v>1539</v>
      </c>
      <c r="C16221" s="3" t="str">
        <f>HYPERLINK("http://www.uniprot.org/uniprot/G7K257","tr|G7K257|G7K257_MEDTR")</f>
        <v>tr|G7K257|G7K257_MEDTR</v>
      </c>
      <c r="D16221" t="s">
        <v>24069</v>
      </c>
      <c r="E16221">
        <v>74.56</v>
      </c>
      <c r="F16221">
        <v>523</v>
      </c>
      <c r="G16221">
        <v>133</v>
      </c>
      <c r="H16221">
        <v>11</v>
      </c>
      <c r="I16221">
        <v>1</v>
      </c>
      <c r="J16221">
        <v>1536</v>
      </c>
      <c r="K16221">
        <v>1</v>
      </c>
      <c r="L16221">
        <v>1</v>
      </c>
      <c r="M16221">
        <v>515</v>
      </c>
      <c r="N16221" t="s">
        <v>18</v>
      </c>
      <c r="O16221">
        <v>0</v>
      </c>
      <c r="P16221">
        <v>2006</v>
      </c>
    </row>
    <row r="16222" spans="1:16" x14ac:dyDescent="0.25">
      <c r="A16222" t="s">
        <v>24070</v>
      </c>
      <c r="B16222">
        <v>2592</v>
      </c>
      <c r="C16222" s="3" t="str">
        <f>HYPERLINK("http://www.uniprot.org/uniprot/G7KUM1","tr|G7KUM1|G7KUM1_MEDTR")</f>
        <v>tr|G7KUM1|G7KUM1_MEDTR</v>
      </c>
      <c r="D16222" t="s">
        <v>24071</v>
      </c>
      <c r="E16222">
        <v>82.46</v>
      </c>
      <c r="F16222">
        <v>861</v>
      </c>
      <c r="G16222">
        <v>151</v>
      </c>
      <c r="H16222">
        <v>0</v>
      </c>
      <c r="I16222">
        <v>7</v>
      </c>
      <c r="J16222">
        <v>2589</v>
      </c>
      <c r="K16222">
        <v>1</v>
      </c>
      <c r="L16222">
        <v>2</v>
      </c>
      <c r="M16222">
        <v>851</v>
      </c>
      <c r="N16222" t="s">
        <v>18</v>
      </c>
      <c r="O16222">
        <v>0</v>
      </c>
      <c r="P16222">
        <v>3605</v>
      </c>
    </row>
    <row r="16223" spans="1:16" x14ac:dyDescent="0.25">
      <c r="A16223" t="s">
        <v>24072</v>
      </c>
      <c r="B16223">
        <v>1329</v>
      </c>
      <c r="C16223" s="3" t="str">
        <f>HYPERLINK("http://www.uniprot.org/uniprot/Q2HVB4","tr|Q2HVB4|Q2HVB4_MEDTR")</f>
        <v>tr|Q2HVB4|Q2HVB4_MEDTR</v>
      </c>
      <c r="D16223" t="s">
        <v>24073</v>
      </c>
      <c r="E16223">
        <v>95.56</v>
      </c>
      <c r="F16223">
        <v>406</v>
      </c>
      <c r="G16223">
        <v>18</v>
      </c>
      <c r="H16223">
        <v>0</v>
      </c>
      <c r="I16223">
        <v>109</v>
      </c>
      <c r="J16223">
        <v>1326</v>
      </c>
      <c r="K16223">
        <v>1</v>
      </c>
      <c r="L16223">
        <v>17</v>
      </c>
      <c r="M16223">
        <v>422</v>
      </c>
      <c r="N16223" t="s">
        <v>18</v>
      </c>
      <c r="O16223">
        <v>0</v>
      </c>
      <c r="P16223">
        <v>2012</v>
      </c>
    </row>
    <row r="16224" spans="1:16" x14ac:dyDescent="0.25">
      <c r="A16224" t="s">
        <v>24074</v>
      </c>
      <c r="B16224">
        <v>2238</v>
      </c>
      <c r="C16224" s="3" t="str">
        <f>HYPERLINK("http://www.uniprot.org/uniprot/K7MT48","tr|K7MT48|K7MT48_SOYBN")</f>
        <v>tr|K7MT48|K7MT48_SOYBN</v>
      </c>
      <c r="D16224" t="s">
        <v>28</v>
      </c>
      <c r="E16224">
        <v>74.53</v>
      </c>
      <c r="F16224">
        <v>746</v>
      </c>
      <c r="G16224">
        <v>190</v>
      </c>
      <c r="H16224">
        <v>1</v>
      </c>
      <c r="I16224">
        <v>1</v>
      </c>
      <c r="J16224">
        <v>2235</v>
      </c>
      <c r="K16224">
        <v>1</v>
      </c>
      <c r="L16224">
        <v>2</v>
      </c>
      <c r="M16224">
        <v>733</v>
      </c>
      <c r="N16224" t="s">
        <v>18</v>
      </c>
      <c r="O16224">
        <v>0</v>
      </c>
      <c r="P16224">
        <v>2792</v>
      </c>
    </row>
    <row r="16225" spans="1:16" x14ac:dyDescent="0.25">
      <c r="A16225" t="s">
        <v>24075</v>
      </c>
      <c r="B16225">
        <v>2313</v>
      </c>
      <c r="C16225" s="3" t="str">
        <f>HYPERLINK("http://www.uniprot.org/uniprot/I1NGZ3","tr|I1NGZ3|I1NGZ3_SOYBN")</f>
        <v>tr|I1NGZ3|I1NGZ3_SOYBN</v>
      </c>
      <c r="D16225" t="s">
        <v>71</v>
      </c>
      <c r="E16225">
        <v>62.97</v>
      </c>
      <c r="F16225">
        <v>821</v>
      </c>
      <c r="G16225">
        <v>304</v>
      </c>
      <c r="H16225">
        <v>51</v>
      </c>
      <c r="I16225">
        <v>1</v>
      </c>
      <c r="J16225">
        <v>2310</v>
      </c>
      <c r="K16225">
        <v>1</v>
      </c>
      <c r="L16225">
        <v>1</v>
      </c>
      <c r="M16225">
        <v>820</v>
      </c>
      <c r="N16225" t="s">
        <v>18</v>
      </c>
      <c r="O16225">
        <v>0</v>
      </c>
      <c r="P16225">
        <v>2522</v>
      </c>
    </row>
    <row r="16226" spans="1:16" x14ac:dyDescent="0.25">
      <c r="A16226" t="s">
        <v>24076</v>
      </c>
      <c r="B16226">
        <v>864</v>
      </c>
      <c r="C16226" s="3" t="str">
        <f>HYPERLINK("http://www.uniprot.org/uniprot/I3T4K0","tr|I3T4K0|I3T4K0_MEDTR")</f>
        <v>tr|I3T4K0|I3T4K0_MEDTR</v>
      </c>
      <c r="D16226" t="s">
        <v>22</v>
      </c>
      <c r="E16226">
        <v>88.15</v>
      </c>
      <c r="F16226">
        <v>287</v>
      </c>
      <c r="G16226">
        <v>34</v>
      </c>
      <c r="H16226">
        <v>0</v>
      </c>
      <c r="I16226">
        <v>1</v>
      </c>
      <c r="J16226">
        <v>861</v>
      </c>
      <c r="K16226">
        <v>1</v>
      </c>
      <c r="L16226">
        <v>1</v>
      </c>
      <c r="M16226">
        <v>287</v>
      </c>
      <c r="N16226" t="s">
        <v>18</v>
      </c>
      <c r="O16226" s="1">
        <v>2.3254699999999999E-141</v>
      </c>
      <c r="P16226">
        <v>1305</v>
      </c>
    </row>
    <row r="16227" spans="1:16" x14ac:dyDescent="0.25">
      <c r="A16227" t="s">
        <v>24077</v>
      </c>
      <c r="B16227">
        <v>996</v>
      </c>
      <c r="C16227" s="3" t="str">
        <f>HYPERLINK("http://www.uniprot.org/uniprot/A8W460","tr|A8W460|A8W460_MEDTR")</f>
        <v>tr|A8W460|A8W460_MEDTR</v>
      </c>
      <c r="D16227" t="s">
        <v>24078</v>
      </c>
      <c r="E16227">
        <v>94.29</v>
      </c>
      <c r="F16227">
        <v>333</v>
      </c>
      <c r="G16227">
        <v>19</v>
      </c>
      <c r="H16227">
        <v>2</v>
      </c>
      <c r="I16227">
        <v>1</v>
      </c>
      <c r="J16227">
        <v>993</v>
      </c>
      <c r="K16227">
        <v>1</v>
      </c>
      <c r="L16227">
        <v>1</v>
      </c>
      <c r="M16227">
        <v>333</v>
      </c>
      <c r="N16227" t="s">
        <v>18</v>
      </c>
      <c r="O16227">
        <v>0</v>
      </c>
      <c r="P16227">
        <v>1711</v>
      </c>
    </row>
    <row r="16228" spans="1:16" x14ac:dyDescent="0.25">
      <c r="A16228" t="s">
        <v>24079</v>
      </c>
      <c r="B16228">
        <v>798</v>
      </c>
      <c r="C16228" s="3" t="str">
        <f>HYPERLINK("http://www.uniprot.org/uniprot/G7J562","tr|G7J562|G7J562_MEDTR")</f>
        <v>tr|G7J562|G7J562_MEDTR</v>
      </c>
      <c r="D16228" t="s">
        <v>24080</v>
      </c>
      <c r="E16228">
        <v>67.010000000000005</v>
      </c>
      <c r="F16228">
        <v>288</v>
      </c>
      <c r="G16228">
        <v>95</v>
      </c>
      <c r="H16228">
        <v>23</v>
      </c>
      <c r="I16228">
        <v>1</v>
      </c>
      <c r="J16228">
        <v>795</v>
      </c>
      <c r="K16228">
        <v>1</v>
      </c>
      <c r="L16228">
        <v>30</v>
      </c>
      <c r="M16228">
        <v>313</v>
      </c>
      <c r="N16228" t="s">
        <v>18</v>
      </c>
      <c r="O16228" s="1">
        <v>6.2971600000000001E-95</v>
      </c>
      <c r="P16228">
        <v>904</v>
      </c>
    </row>
    <row r="16229" spans="1:16" x14ac:dyDescent="0.25">
      <c r="A16229" t="s">
        <v>24081</v>
      </c>
      <c r="B16229">
        <v>1662</v>
      </c>
      <c r="C16229" s="3" t="str">
        <f>HYPERLINK("http://www.uniprot.org/uniprot/I1JSW4","tr|I1JSW4|I1JSW4_SOYBN")</f>
        <v>tr|I1JSW4|I1JSW4_SOYBN</v>
      </c>
      <c r="D16229" t="s">
        <v>28</v>
      </c>
      <c r="E16229">
        <v>81.680000000000007</v>
      </c>
      <c r="F16229">
        <v>535</v>
      </c>
      <c r="G16229">
        <v>98</v>
      </c>
      <c r="H16229">
        <v>2</v>
      </c>
      <c r="I16229">
        <v>61</v>
      </c>
      <c r="J16229">
        <v>1659</v>
      </c>
      <c r="K16229">
        <v>1</v>
      </c>
      <c r="L16229">
        <v>40</v>
      </c>
      <c r="M16229">
        <v>573</v>
      </c>
      <c r="N16229" t="s">
        <v>18</v>
      </c>
      <c r="O16229">
        <v>0</v>
      </c>
      <c r="P16229">
        <v>2270</v>
      </c>
    </row>
    <row r="16230" spans="1:16" x14ac:dyDescent="0.25">
      <c r="A16230" t="s">
        <v>24082</v>
      </c>
      <c r="B16230">
        <v>1293</v>
      </c>
      <c r="C16230" s="3" t="str">
        <f>HYPERLINK("http://www.uniprot.org/uniprot/G7J016","tr|G7J016|G7J016_MEDTR")</f>
        <v>tr|G7J016|G7J016_MEDTR</v>
      </c>
      <c r="D16230" t="s">
        <v>24083</v>
      </c>
      <c r="E16230">
        <v>58.97</v>
      </c>
      <c r="F16230">
        <v>529</v>
      </c>
      <c r="G16230">
        <v>217</v>
      </c>
      <c r="H16230">
        <v>99</v>
      </c>
      <c r="I16230">
        <v>1</v>
      </c>
      <c r="J16230">
        <v>1290</v>
      </c>
      <c r="K16230">
        <v>1</v>
      </c>
      <c r="L16230">
        <v>1572</v>
      </c>
      <c r="M16230">
        <v>2083</v>
      </c>
      <c r="N16230" t="s">
        <v>18</v>
      </c>
      <c r="O16230" s="1">
        <v>5.4458399999999999E-147</v>
      </c>
      <c r="P16230">
        <v>1356</v>
      </c>
    </row>
    <row r="16231" spans="1:16" x14ac:dyDescent="0.25">
      <c r="A16231" t="s">
        <v>24084</v>
      </c>
      <c r="B16231">
        <v>3606</v>
      </c>
      <c r="C16231" s="3" t="str">
        <f>HYPERLINK("http://www.uniprot.org/uniprot/I1K3Q0","tr|I1K3Q0|I1K3Q0_SOYBN")</f>
        <v>tr|I1K3Q0|I1K3Q0_SOYBN</v>
      </c>
      <c r="D16231" t="s">
        <v>99</v>
      </c>
      <c r="E16231">
        <v>63.31</v>
      </c>
      <c r="F16231">
        <v>1224</v>
      </c>
      <c r="G16231">
        <v>449</v>
      </c>
      <c r="H16231">
        <v>28</v>
      </c>
      <c r="I16231">
        <v>16</v>
      </c>
      <c r="J16231">
        <v>3603</v>
      </c>
      <c r="K16231">
        <v>1</v>
      </c>
      <c r="L16231">
        <v>2</v>
      </c>
      <c r="M16231">
        <v>1170</v>
      </c>
      <c r="N16231" t="s">
        <v>18</v>
      </c>
      <c r="O16231">
        <v>0</v>
      </c>
      <c r="P16231">
        <v>3547</v>
      </c>
    </row>
    <row r="16232" spans="1:16" x14ac:dyDescent="0.25">
      <c r="A16232" t="s">
        <v>24085</v>
      </c>
      <c r="B16232">
        <v>1224</v>
      </c>
      <c r="C16232" s="3" t="str">
        <f>HYPERLINK("http://www.uniprot.org/uniprot/Q700B1","tr|Q700B1|Q700B1_CICAR")</f>
        <v>tr|Q700B1|Q700B1_CICAR</v>
      </c>
      <c r="D16232" t="s">
        <v>24086</v>
      </c>
      <c r="E16232">
        <v>72.23</v>
      </c>
      <c r="F16232">
        <v>407</v>
      </c>
      <c r="G16232">
        <v>113</v>
      </c>
      <c r="H16232">
        <v>1</v>
      </c>
      <c r="I16232">
        <v>1</v>
      </c>
      <c r="J16232">
        <v>1218</v>
      </c>
      <c r="K16232">
        <v>1</v>
      </c>
      <c r="L16232">
        <v>98</v>
      </c>
      <c r="M16232">
        <v>504</v>
      </c>
      <c r="N16232" t="s">
        <v>18</v>
      </c>
      <c r="O16232" s="1">
        <v>1.0336099999999999E-176</v>
      </c>
      <c r="P16232">
        <v>1612</v>
      </c>
    </row>
    <row r="16233" spans="1:16" x14ac:dyDescent="0.25">
      <c r="A16233" t="s">
        <v>24087</v>
      </c>
      <c r="B16233">
        <v>1149</v>
      </c>
      <c r="C16233" s="3" t="str">
        <f>HYPERLINK("http://www.uniprot.org/uniprot/K7MNX2","tr|K7MNX2|K7MNX2_SOYBN")</f>
        <v>tr|K7MNX2|K7MNX2_SOYBN</v>
      </c>
      <c r="D16233" t="s">
        <v>28</v>
      </c>
      <c r="E16233">
        <v>25.18</v>
      </c>
      <c r="F16233">
        <v>266</v>
      </c>
      <c r="G16233">
        <v>199</v>
      </c>
      <c r="H16233">
        <v>18</v>
      </c>
      <c r="I16233">
        <v>25</v>
      </c>
      <c r="J16233">
        <v>768</v>
      </c>
      <c r="K16233">
        <v>1</v>
      </c>
      <c r="L16233">
        <v>225</v>
      </c>
      <c r="M16233">
        <v>477</v>
      </c>
      <c r="N16233" t="s">
        <v>18</v>
      </c>
      <c r="O16233" s="1">
        <v>4.2977999999999997E-12</v>
      </c>
      <c r="P16233">
        <v>192</v>
      </c>
    </row>
    <row r="16234" spans="1:16" x14ac:dyDescent="0.25">
      <c r="A16234" t="s">
        <v>24088</v>
      </c>
      <c r="B16234">
        <v>675</v>
      </c>
      <c r="C16234" s="3" t="str">
        <f>HYPERLINK("http://www.uniprot.org/uniprot/I1LY77","tr|I1LY77|I1LY77_SOYBN")</f>
        <v>tr|I1LY77|I1LY77_SOYBN</v>
      </c>
      <c r="D16234" t="s">
        <v>28</v>
      </c>
      <c r="E16234">
        <v>59.65</v>
      </c>
      <c r="F16234">
        <v>233</v>
      </c>
      <c r="G16234">
        <v>94</v>
      </c>
      <c r="H16234">
        <v>20</v>
      </c>
      <c r="I16234">
        <v>34</v>
      </c>
      <c r="J16234">
        <v>672</v>
      </c>
      <c r="K16234">
        <v>1</v>
      </c>
      <c r="L16234">
        <v>12</v>
      </c>
      <c r="M16234">
        <v>242</v>
      </c>
      <c r="N16234" t="s">
        <v>18</v>
      </c>
      <c r="O16234" s="1">
        <v>1.8137500000000001E-64</v>
      </c>
      <c r="P16234">
        <v>640</v>
      </c>
    </row>
    <row r="16235" spans="1:16" x14ac:dyDescent="0.25">
      <c r="A16235" t="s">
        <v>24089</v>
      </c>
      <c r="B16235">
        <v>2109</v>
      </c>
      <c r="C16235" s="3" t="str">
        <f>HYPERLINK("http://www.uniprot.org/uniprot/K7L7Q5","tr|K7L7Q5|K7L7Q5_SOYBN")</f>
        <v>tr|K7L7Q5|K7L7Q5_SOYBN</v>
      </c>
      <c r="D16235" t="s">
        <v>28</v>
      </c>
      <c r="E16235">
        <v>57.2</v>
      </c>
      <c r="F16235">
        <v>729</v>
      </c>
      <c r="G16235">
        <v>312</v>
      </c>
      <c r="H16235">
        <v>28</v>
      </c>
      <c r="I16235">
        <v>4</v>
      </c>
      <c r="J16235">
        <v>2106</v>
      </c>
      <c r="K16235">
        <v>1</v>
      </c>
      <c r="L16235">
        <v>6</v>
      </c>
      <c r="M16235">
        <v>707</v>
      </c>
      <c r="N16235" t="s">
        <v>18</v>
      </c>
      <c r="O16235">
        <v>0</v>
      </c>
      <c r="P16235">
        <v>1847</v>
      </c>
    </row>
    <row r="16236" spans="1:16" x14ac:dyDescent="0.25">
      <c r="A16236" t="s">
        <v>24090</v>
      </c>
      <c r="B16236">
        <v>351</v>
      </c>
      <c r="C16236" s="3" t="str">
        <f>HYPERLINK("http://www.uniprot.org/uniprot/I3T1S3","tr|I3T1S3|I3T1S3_LOTJA")</f>
        <v>tr|I3T1S3|I3T1S3_LOTJA</v>
      </c>
      <c r="D16236" t="s">
        <v>2200</v>
      </c>
      <c r="E16236">
        <v>77.58</v>
      </c>
      <c r="F16236">
        <v>116</v>
      </c>
      <c r="G16236">
        <v>26</v>
      </c>
      <c r="H16236">
        <v>0</v>
      </c>
      <c r="I16236">
        <v>1</v>
      </c>
      <c r="J16236">
        <v>348</v>
      </c>
      <c r="K16236">
        <v>1</v>
      </c>
      <c r="L16236">
        <v>1</v>
      </c>
      <c r="M16236">
        <v>116</v>
      </c>
      <c r="N16236" t="s">
        <v>18</v>
      </c>
      <c r="O16236" s="1">
        <v>2.0055999999999998E-46</v>
      </c>
      <c r="P16236">
        <v>482</v>
      </c>
    </row>
    <row r="16237" spans="1:16" x14ac:dyDescent="0.25">
      <c r="A16237" t="s">
        <v>24091</v>
      </c>
      <c r="B16237">
        <v>810</v>
      </c>
      <c r="C16237" s="3" t="str">
        <f>HYPERLINK("http://www.uniprot.org/uniprot/G7KEZ8","tr|G7KEZ8|G7KEZ8_MEDTR")</f>
        <v>tr|G7KEZ8|G7KEZ8_MEDTR</v>
      </c>
      <c r="D16237" t="s">
        <v>24092</v>
      </c>
      <c r="E16237">
        <v>89.96</v>
      </c>
      <c r="F16237">
        <v>269</v>
      </c>
      <c r="G16237">
        <v>27</v>
      </c>
      <c r="H16237">
        <v>0</v>
      </c>
      <c r="I16237">
        <v>1</v>
      </c>
      <c r="J16237">
        <v>807</v>
      </c>
      <c r="K16237">
        <v>1</v>
      </c>
      <c r="L16237">
        <v>1</v>
      </c>
      <c r="M16237">
        <v>269</v>
      </c>
      <c r="N16237" t="s">
        <v>18</v>
      </c>
      <c r="O16237" s="1">
        <v>4.9209700000000002E-135</v>
      </c>
      <c r="P16237">
        <v>1250</v>
      </c>
    </row>
    <row r="16238" spans="1:16" x14ac:dyDescent="0.25">
      <c r="A16238" t="s">
        <v>24093</v>
      </c>
      <c r="B16238">
        <v>1365</v>
      </c>
      <c r="C16238" s="3" t="str">
        <f>HYPERLINK("http://www.uniprot.org/uniprot/G7K6J6","tr|G7K6J6|G7K6J6_MEDTR")</f>
        <v>tr|G7K6J6|G7K6J6_MEDTR</v>
      </c>
      <c r="D16238" t="s">
        <v>24094</v>
      </c>
      <c r="E16238">
        <v>87.03</v>
      </c>
      <c r="F16238">
        <v>455</v>
      </c>
      <c r="G16238">
        <v>59</v>
      </c>
      <c r="H16238">
        <v>1</v>
      </c>
      <c r="I16238">
        <v>1</v>
      </c>
      <c r="J16238">
        <v>1362</v>
      </c>
      <c r="K16238">
        <v>1</v>
      </c>
      <c r="L16238">
        <v>1</v>
      </c>
      <c r="M16238">
        <v>454</v>
      </c>
      <c r="N16238" t="s">
        <v>18</v>
      </c>
      <c r="O16238">
        <v>0</v>
      </c>
      <c r="P16238">
        <v>2081</v>
      </c>
    </row>
    <row r="16239" spans="1:16" x14ac:dyDescent="0.25">
      <c r="A16239" t="s">
        <v>24095</v>
      </c>
      <c r="B16239">
        <v>825</v>
      </c>
      <c r="C16239" s="3" t="str">
        <f>HYPERLINK("http://www.uniprot.org/uniprot/G7I9Z4","tr|G7I9Z4|G7I9Z4_MEDTR")</f>
        <v>tr|G7I9Z4|G7I9Z4_MEDTR</v>
      </c>
      <c r="D16239" t="s">
        <v>24096</v>
      </c>
      <c r="E16239">
        <v>49.16</v>
      </c>
      <c r="F16239">
        <v>301</v>
      </c>
      <c r="G16239">
        <v>153</v>
      </c>
      <c r="H16239">
        <v>30</v>
      </c>
      <c r="I16239">
        <v>1</v>
      </c>
      <c r="J16239">
        <v>813</v>
      </c>
      <c r="K16239">
        <v>1</v>
      </c>
      <c r="L16239">
        <v>1</v>
      </c>
      <c r="M16239">
        <v>275</v>
      </c>
      <c r="N16239" t="s">
        <v>18</v>
      </c>
      <c r="O16239" s="1">
        <v>5.0584899999999997E-58</v>
      </c>
      <c r="P16239">
        <v>586</v>
      </c>
    </row>
    <row r="16240" spans="1:16" x14ac:dyDescent="0.25">
      <c r="A16240" t="s">
        <v>24097</v>
      </c>
      <c r="B16240">
        <v>1320</v>
      </c>
      <c r="C16240" s="3" t="str">
        <f>HYPERLINK("http://www.uniprot.org/uniprot/I1KE04","tr|I1KE04|I1KE04_SOYBN")</f>
        <v>tr|I1KE04|I1KE04_SOYBN</v>
      </c>
      <c r="D16240" t="s">
        <v>28</v>
      </c>
      <c r="E16240">
        <v>76.260000000000005</v>
      </c>
      <c r="F16240">
        <v>455</v>
      </c>
      <c r="G16240">
        <v>108</v>
      </c>
      <c r="H16240">
        <v>16</v>
      </c>
      <c r="I16240">
        <v>1</v>
      </c>
      <c r="J16240">
        <v>1317</v>
      </c>
      <c r="K16240">
        <v>1</v>
      </c>
      <c r="L16240">
        <v>1</v>
      </c>
      <c r="M16240">
        <v>439</v>
      </c>
      <c r="N16240" t="s">
        <v>18</v>
      </c>
      <c r="O16240">
        <v>0</v>
      </c>
      <c r="P16240">
        <v>1672</v>
      </c>
    </row>
    <row r="16241" spans="1:16" x14ac:dyDescent="0.25">
      <c r="A16241" t="s">
        <v>24098</v>
      </c>
      <c r="B16241">
        <v>615</v>
      </c>
      <c r="C16241" s="3" t="str">
        <f>HYPERLINK("http://www.uniprot.org/uniprot/G7KKP4","tr|G7KKP4|G7KKP4_MEDTR")</f>
        <v>tr|G7KKP4|G7KKP4_MEDTR</v>
      </c>
      <c r="D16241" t="s">
        <v>24099</v>
      </c>
      <c r="E16241">
        <v>80.09</v>
      </c>
      <c r="F16241">
        <v>206</v>
      </c>
      <c r="G16241">
        <v>41</v>
      </c>
      <c r="H16241">
        <v>2</v>
      </c>
      <c r="I16241">
        <v>1</v>
      </c>
      <c r="J16241">
        <v>612</v>
      </c>
      <c r="K16241">
        <v>1</v>
      </c>
      <c r="L16241">
        <v>1</v>
      </c>
      <c r="M16241">
        <v>205</v>
      </c>
      <c r="N16241" t="s">
        <v>18</v>
      </c>
      <c r="O16241" s="1">
        <v>1.3163499999999999E-86</v>
      </c>
      <c r="P16241">
        <v>830</v>
      </c>
    </row>
    <row r="16242" spans="1:16" x14ac:dyDescent="0.25">
      <c r="A16242" t="s">
        <v>24100</v>
      </c>
      <c r="B16242">
        <v>879</v>
      </c>
      <c r="C16242" s="3" t="str">
        <f>HYPERLINK("http://www.uniprot.org/uniprot/K7M593","tr|K7M593|K7M593_SOYBN")</f>
        <v>tr|K7M593|K7M593_SOYBN</v>
      </c>
      <c r="D16242" t="s">
        <v>61</v>
      </c>
      <c r="E16242">
        <v>60.59</v>
      </c>
      <c r="F16242">
        <v>302</v>
      </c>
      <c r="G16242">
        <v>119</v>
      </c>
      <c r="H16242">
        <v>27</v>
      </c>
      <c r="I16242">
        <v>1</v>
      </c>
      <c r="J16242">
        <v>825</v>
      </c>
      <c r="K16242">
        <v>1</v>
      </c>
      <c r="L16242">
        <v>288</v>
      </c>
      <c r="M16242">
        <v>589</v>
      </c>
      <c r="N16242" t="s">
        <v>18</v>
      </c>
      <c r="O16242" s="1">
        <v>1.43042E-93</v>
      </c>
      <c r="P16242">
        <v>893</v>
      </c>
    </row>
    <row r="16243" spans="1:16" x14ac:dyDescent="0.25">
      <c r="A16243" t="s">
        <v>24101</v>
      </c>
      <c r="B16243">
        <v>492</v>
      </c>
      <c r="C16243" s="3" t="str">
        <f>HYPERLINK("http://www.uniprot.org/uniprot/I1M0Z7","tr|I1M0Z7|I1M0Z7_SOYBN")</f>
        <v>tr|I1M0Z7|I1M0Z7_SOYBN</v>
      </c>
      <c r="D16243" t="s">
        <v>28</v>
      </c>
      <c r="E16243">
        <v>55.15</v>
      </c>
      <c r="F16243">
        <v>165</v>
      </c>
      <c r="G16243">
        <v>74</v>
      </c>
      <c r="H16243">
        <v>19</v>
      </c>
      <c r="I16243">
        <v>52</v>
      </c>
      <c r="J16243">
        <v>489</v>
      </c>
      <c r="K16243">
        <v>1</v>
      </c>
      <c r="L16243">
        <v>1</v>
      </c>
      <c r="M16243">
        <v>163</v>
      </c>
      <c r="N16243" t="s">
        <v>18</v>
      </c>
      <c r="O16243" s="1">
        <v>1.003E-34</v>
      </c>
      <c r="P16243">
        <v>381</v>
      </c>
    </row>
    <row r="16244" spans="1:16" x14ac:dyDescent="0.25">
      <c r="A16244" t="s">
        <v>24102</v>
      </c>
      <c r="B16244">
        <v>954</v>
      </c>
      <c r="C16244" s="3" t="str">
        <f>HYPERLINK("http://www.uniprot.org/uniprot/I1L0J4","tr|I1L0J4|I1L0J4_SOYBN")</f>
        <v>tr|I1L0J4|I1L0J4_SOYBN</v>
      </c>
      <c r="D16244" t="s">
        <v>28</v>
      </c>
      <c r="E16244">
        <v>70.83</v>
      </c>
      <c r="F16244">
        <v>336</v>
      </c>
      <c r="G16244">
        <v>98</v>
      </c>
      <c r="H16244">
        <v>27</v>
      </c>
      <c r="I16244">
        <v>1</v>
      </c>
      <c r="J16244">
        <v>927</v>
      </c>
      <c r="K16244">
        <v>1</v>
      </c>
      <c r="L16244">
        <v>1</v>
      </c>
      <c r="M16244">
        <v>333</v>
      </c>
      <c r="N16244" t="s">
        <v>18</v>
      </c>
      <c r="O16244" s="1">
        <v>9.5914300000000004E-126</v>
      </c>
      <c r="P16244">
        <v>1171</v>
      </c>
    </row>
    <row r="16245" spans="1:16" x14ac:dyDescent="0.25">
      <c r="A16245" t="s">
        <v>24103</v>
      </c>
      <c r="B16245">
        <v>609</v>
      </c>
      <c r="C16245" s="3" t="str">
        <f>HYPERLINK("http://www.uniprot.org/uniprot/I1J6S7","tr|I1J6S7|I1J6S7_SOYBN")</f>
        <v>tr|I1J6S7|I1J6S7_SOYBN</v>
      </c>
      <c r="D16245" t="s">
        <v>28</v>
      </c>
      <c r="E16245">
        <v>67.95</v>
      </c>
      <c r="F16245">
        <v>181</v>
      </c>
      <c r="G16245">
        <v>58</v>
      </c>
      <c r="H16245">
        <v>7</v>
      </c>
      <c r="I16245">
        <v>85</v>
      </c>
      <c r="J16245">
        <v>606</v>
      </c>
      <c r="K16245">
        <v>1</v>
      </c>
      <c r="L16245">
        <v>110</v>
      </c>
      <c r="M16245">
        <v>290</v>
      </c>
      <c r="N16245" t="s">
        <v>18</v>
      </c>
      <c r="O16245" s="1">
        <v>4.3700500000000002E-58</v>
      </c>
      <c r="P16245">
        <v>584</v>
      </c>
    </row>
    <row r="16246" spans="1:16" x14ac:dyDescent="0.25">
      <c r="A16246" t="s">
        <v>24104</v>
      </c>
      <c r="B16246">
        <v>1107</v>
      </c>
      <c r="C16246" s="3" t="str">
        <f>HYPERLINK("http://www.uniprot.org/uniprot/G7K254","tr|G7K254|G7K254_MEDTR")</f>
        <v>tr|G7K254|G7K254_MEDTR</v>
      </c>
      <c r="D16246" t="s">
        <v>24105</v>
      </c>
      <c r="E16246">
        <v>56.46</v>
      </c>
      <c r="F16246">
        <v>379</v>
      </c>
      <c r="G16246">
        <v>165</v>
      </c>
      <c r="H16246">
        <v>12</v>
      </c>
      <c r="I16246">
        <v>1</v>
      </c>
      <c r="J16246">
        <v>1101</v>
      </c>
      <c r="K16246">
        <v>1</v>
      </c>
      <c r="L16246">
        <v>1</v>
      </c>
      <c r="M16246">
        <v>379</v>
      </c>
      <c r="N16246" t="s">
        <v>18</v>
      </c>
      <c r="O16246" s="1">
        <v>3.0175300000000002E-100</v>
      </c>
      <c r="P16246">
        <v>952</v>
      </c>
    </row>
    <row r="16247" spans="1:16" x14ac:dyDescent="0.25">
      <c r="A16247" t="s">
        <v>24106</v>
      </c>
      <c r="B16247">
        <v>690</v>
      </c>
      <c r="C16247" s="3" t="str">
        <f>HYPERLINK("http://www.uniprot.org/uniprot/Q9ZQX1","tr|Q9ZQX1|Q9ZQX1_CICAR")</f>
        <v>tr|Q9ZQX1|Q9ZQX1_CICAR</v>
      </c>
      <c r="D16247" t="s">
        <v>24029</v>
      </c>
      <c r="E16247">
        <v>93.01</v>
      </c>
      <c r="F16247">
        <v>229</v>
      </c>
      <c r="G16247">
        <v>16</v>
      </c>
      <c r="H16247">
        <v>0</v>
      </c>
      <c r="I16247">
        <v>1</v>
      </c>
      <c r="J16247">
        <v>687</v>
      </c>
      <c r="K16247">
        <v>1</v>
      </c>
      <c r="L16247">
        <v>1</v>
      </c>
      <c r="M16247">
        <v>229</v>
      </c>
      <c r="N16247" t="s">
        <v>18</v>
      </c>
      <c r="O16247" s="1">
        <v>2.0495399999999998E-127</v>
      </c>
      <c r="P16247">
        <v>1183</v>
      </c>
    </row>
    <row r="16248" spans="1:16" x14ac:dyDescent="0.25">
      <c r="A16248" t="s">
        <v>24107</v>
      </c>
      <c r="B16248">
        <v>1632</v>
      </c>
      <c r="C16248" s="3" t="str">
        <f>HYPERLINK("http://www.uniprot.org/uniprot/I1NBI4","tr|I1NBI4|I1NBI4_SOYBN")</f>
        <v>tr|I1NBI4|I1NBI4_SOYBN</v>
      </c>
      <c r="D16248" t="s">
        <v>117</v>
      </c>
      <c r="E16248">
        <v>84.12</v>
      </c>
      <c r="F16248">
        <v>548</v>
      </c>
      <c r="G16248">
        <v>87</v>
      </c>
      <c r="H16248">
        <v>5</v>
      </c>
      <c r="I16248">
        <v>1</v>
      </c>
      <c r="J16248">
        <v>1629</v>
      </c>
      <c r="K16248">
        <v>1</v>
      </c>
      <c r="L16248">
        <v>1</v>
      </c>
      <c r="M16248">
        <v>515</v>
      </c>
      <c r="N16248" t="s">
        <v>18</v>
      </c>
      <c r="O16248">
        <v>0</v>
      </c>
      <c r="P16248">
        <v>2398</v>
      </c>
    </row>
    <row r="16249" spans="1:16" x14ac:dyDescent="0.25">
      <c r="A16249" t="s">
        <v>24108</v>
      </c>
      <c r="B16249">
        <v>798</v>
      </c>
      <c r="C16249" s="3" t="str">
        <f>HYPERLINK("http://www.uniprot.org/uniprot/Q2HVB5","tr|Q2HVB5|Q2HVB5_MEDTR")</f>
        <v>tr|Q2HVB5|Q2HVB5_MEDTR</v>
      </c>
      <c r="D16249" t="s">
        <v>24109</v>
      </c>
      <c r="E16249">
        <v>86.53</v>
      </c>
      <c r="F16249">
        <v>260</v>
      </c>
      <c r="G16249">
        <v>35</v>
      </c>
      <c r="H16249">
        <v>2</v>
      </c>
      <c r="I16249">
        <v>22</v>
      </c>
      <c r="J16249">
        <v>795</v>
      </c>
      <c r="K16249">
        <v>1</v>
      </c>
      <c r="L16249">
        <v>7</v>
      </c>
      <c r="M16249">
        <v>266</v>
      </c>
      <c r="N16249" t="s">
        <v>18</v>
      </c>
      <c r="O16249" s="1">
        <v>1.87851E-123</v>
      </c>
      <c r="P16249">
        <v>1150</v>
      </c>
    </row>
    <row r="16250" spans="1:16" x14ac:dyDescent="0.25">
      <c r="A16250" t="s">
        <v>24110</v>
      </c>
      <c r="B16250">
        <v>978</v>
      </c>
      <c r="C16250" s="3" t="str">
        <f>HYPERLINK("http://www.uniprot.org/uniprot/I3TAJ6","tr|I3TAJ6|I3TAJ6_MEDTR")</f>
        <v>tr|I3TAJ6|I3TAJ6_MEDTR</v>
      </c>
      <c r="D16250" t="s">
        <v>22</v>
      </c>
      <c r="E16250">
        <v>79.87</v>
      </c>
      <c r="F16250">
        <v>323</v>
      </c>
      <c r="G16250">
        <v>65</v>
      </c>
      <c r="H16250">
        <v>0</v>
      </c>
      <c r="I16250">
        <v>7</v>
      </c>
      <c r="J16250">
        <v>975</v>
      </c>
      <c r="K16250">
        <v>1</v>
      </c>
      <c r="L16250">
        <v>8</v>
      </c>
      <c r="M16250">
        <v>329</v>
      </c>
      <c r="N16250" t="s">
        <v>18</v>
      </c>
      <c r="O16250" s="1">
        <v>1.4423400000000001E-140</v>
      </c>
      <c r="P16250">
        <v>1299</v>
      </c>
    </row>
    <row r="16251" spans="1:16" x14ac:dyDescent="0.25">
      <c r="A16251" t="s">
        <v>24111</v>
      </c>
      <c r="B16251">
        <v>2010</v>
      </c>
      <c r="C16251" s="3" t="str">
        <f>HYPERLINK("http://www.uniprot.org/uniprot/G7IDW9","tr|G7IDW9|G7IDW9_MEDTR")</f>
        <v>tr|G7IDW9|G7IDW9_MEDTR</v>
      </c>
      <c r="D16251" t="s">
        <v>24112</v>
      </c>
      <c r="E16251">
        <v>61.7</v>
      </c>
      <c r="F16251">
        <v>752</v>
      </c>
      <c r="G16251">
        <v>288</v>
      </c>
      <c r="H16251">
        <v>107</v>
      </c>
      <c r="I16251">
        <v>70</v>
      </c>
      <c r="J16251">
        <v>2004</v>
      </c>
      <c r="K16251">
        <v>1</v>
      </c>
      <c r="L16251">
        <v>49</v>
      </c>
      <c r="M16251">
        <v>798</v>
      </c>
      <c r="N16251" t="s">
        <v>18</v>
      </c>
      <c r="O16251">
        <v>0</v>
      </c>
      <c r="P16251">
        <v>2101</v>
      </c>
    </row>
    <row r="16252" spans="1:16" x14ac:dyDescent="0.25">
      <c r="A16252" t="s">
        <v>24113</v>
      </c>
      <c r="B16252">
        <v>969</v>
      </c>
      <c r="C16252" s="3" t="str">
        <f>HYPERLINK("http://www.uniprot.org/uniprot/G7I399","tr|G7I399|G7I399_MEDTR")</f>
        <v>tr|G7I399|G7I399_MEDTR</v>
      </c>
      <c r="D16252" t="s">
        <v>24114</v>
      </c>
      <c r="E16252">
        <v>82.66</v>
      </c>
      <c r="F16252">
        <v>323</v>
      </c>
      <c r="G16252">
        <v>56</v>
      </c>
      <c r="H16252">
        <v>3</v>
      </c>
      <c r="I16252">
        <v>1</v>
      </c>
      <c r="J16252">
        <v>960</v>
      </c>
      <c r="K16252">
        <v>1</v>
      </c>
      <c r="L16252">
        <v>1</v>
      </c>
      <c r="M16252">
        <v>323</v>
      </c>
      <c r="N16252" t="s">
        <v>18</v>
      </c>
      <c r="O16252" s="1">
        <v>4.8525300000000002E-157</v>
      </c>
      <c r="P16252">
        <v>1441</v>
      </c>
    </row>
    <row r="16253" spans="1:16" x14ac:dyDescent="0.25">
      <c r="A16253" t="s">
        <v>24115</v>
      </c>
      <c r="B16253">
        <v>5514</v>
      </c>
      <c r="C16253" s="3" t="str">
        <f>HYPERLINK("http://www.uniprot.org/uniprot/O82022","tr|O82022|O82022_MEDTR")</f>
        <v>tr|O82022|O82022_MEDTR</v>
      </c>
      <c r="D16253" t="s">
        <v>24116</v>
      </c>
      <c r="E16253">
        <v>52.96</v>
      </c>
      <c r="F16253">
        <v>1922</v>
      </c>
      <c r="G16253">
        <v>904</v>
      </c>
      <c r="H16253">
        <v>85</v>
      </c>
      <c r="I16253">
        <v>1</v>
      </c>
      <c r="J16253">
        <v>5511</v>
      </c>
      <c r="K16253">
        <v>1</v>
      </c>
      <c r="L16253">
        <v>1</v>
      </c>
      <c r="M16253">
        <v>1701</v>
      </c>
      <c r="N16253" t="s">
        <v>18</v>
      </c>
      <c r="O16253">
        <v>0</v>
      </c>
      <c r="P16253">
        <v>4479</v>
      </c>
    </row>
    <row r="16254" spans="1:16" x14ac:dyDescent="0.25">
      <c r="A16254" t="s">
        <v>24117</v>
      </c>
      <c r="B16254">
        <v>3627</v>
      </c>
      <c r="C16254" s="3" t="str">
        <f>HYPERLINK("http://www.uniprot.org/uniprot/G7J563","tr|G7J563|G7J563_MEDTR")</f>
        <v>tr|G7J563|G7J563_MEDTR</v>
      </c>
      <c r="D16254" t="s">
        <v>24118</v>
      </c>
      <c r="E16254">
        <v>64.900000000000006</v>
      </c>
      <c r="F16254">
        <v>889</v>
      </c>
      <c r="G16254">
        <v>312</v>
      </c>
      <c r="H16254">
        <v>27</v>
      </c>
      <c r="I16254">
        <v>1039</v>
      </c>
      <c r="J16254">
        <v>3624</v>
      </c>
      <c r="K16254">
        <v>1</v>
      </c>
      <c r="L16254">
        <v>76</v>
      </c>
      <c r="M16254">
        <v>900</v>
      </c>
      <c r="N16254" t="s">
        <v>18</v>
      </c>
      <c r="O16254">
        <v>0</v>
      </c>
      <c r="P16254">
        <v>2597</v>
      </c>
    </row>
    <row r="16255" spans="1:16" x14ac:dyDescent="0.25">
      <c r="A16255" t="s">
        <v>24119</v>
      </c>
      <c r="B16255">
        <v>1356</v>
      </c>
      <c r="C16255" s="3" t="str">
        <f>HYPERLINK("http://www.uniprot.org/uniprot/I1K7E2","tr|I1K7E2|I1K7E2_SOYBN")</f>
        <v>tr|I1K7E2|I1K7E2_SOYBN</v>
      </c>
      <c r="D16255" t="s">
        <v>28</v>
      </c>
      <c r="E16255">
        <v>89.32</v>
      </c>
      <c r="F16255">
        <v>431</v>
      </c>
      <c r="G16255">
        <v>46</v>
      </c>
      <c r="H16255">
        <v>0</v>
      </c>
      <c r="I16255">
        <v>1</v>
      </c>
      <c r="J16255">
        <v>1293</v>
      </c>
      <c r="K16255">
        <v>1</v>
      </c>
      <c r="L16255">
        <v>1</v>
      </c>
      <c r="M16255">
        <v>429</v>
      </c>
      <c r="N16255" t="s">
        <v>18</v>
      </c>
      <c r="O16255">
        <v>0</v>
      </c>
      <c r="P16255">
        <v>2160</v>
      </c>
    </row>
    <row r="16256" spans="1:16" x14ac:dyDescent="0.25">
      <c r="A16256" t="s">
        <v>24120</v>
      </c>
      <c r="B16256">
        <v>372</v>
      </c>
      <c r="C16256" s="3" t="str">
        <f>HYPERLINK("http://www.uniprot.org/uniprot/I1LN44","tr|I1LN44|I1LN44_SOYBN")</f>
        <v>tr|I1LN44|I1LN44_SOYBN</v>
      </c>
      <c r="D16256" t="s">
        <v>28</v>
      </c>
      <c r="E16256">
        <v>50.81</v>
      </c>
      <c r="F16256">
        <v>122</v>
      </c>
      <c r="G16256">
        <v>60</v>
      </c>
      <c r="H16256">
        <v>1</v>
      </c>
      <c r="I16256">
        <v>1</v>
      </c>
      <c r="J16256">
        <v>363</v>
      </c>
      <c r="K16256">
        <v>1</v>
      </c>
      <c r="L16256">
        <v>5</v>
      </c>
      <c r="M16256">
        <v>119</v>
      </c>
      <c r="N16256" t="s">
        <v>18</v>
      </c>
      <c r="O16256" s="1">
        <v>2.3932300000000001E-23</v>
      </c>
      <c r="P16256">
        <v>283</v>
      </c>
    </row>
    <row r="16257" spans="1:16" x14ac:dyDescent="0.25">
      <c r="A16257" t="s">
        <v>24121</v>
      </c>
      <c r="B16257">
        <v>1893</v>
      </c>
      <c r="C16257" s="3" t="str">
        <f>HYPERLINK("http://www.uniprot.org/uniprot/G7JVK0","tr|G7JVK0|G7JVK0_MEDTR")</f>
        <v>tr|G7JVK0|G7JVK0_MEDTR</v>
      </c>
      <c r="D16257" t="s">
        <v>24122</v>
      </c>
      <c r="E16257">
        <v>83.75</v>
      </c>
      <c r="F16257">
        <v>634</v>
      </c>
      <c r="G16257">
        <v>103</v>
      </c>
      <c r="H16257">
        <v>4</v>
      </c>
      <c r="I16257">
        <v>1</v>
      </c>
      <c r="J16257">
        <v>1890</v>
      </c>
      <c r="K16257">
        <v>1</v>
      </c>
      <c r="L16257">
        <v>1</v>
      </c>
      <c r="M16257">
        <v>630</v>
      </c>
      <c r="N16257" t="s">
        <v>18</v>
      </c>
      <c r="O16257">
        <v>0</v>
      </c>
      <c r="P16257">
        <v>2558</v>
      </c>
    </row>
    <row r="16258" spans="1:16" x14ac:dyDescent="0.25">
      <c r="A16258" t="s">
        <v>24123</v>
      </c>
      <c r="B16258">
        <v>1482</v>
      </c>
      <c r="C16258" s="3" t="str">
        <f>HYPERLINK("http://www.uniprot.org/uniprot/I1MS92","tr|I1MS92|I1MS92_SOYBN")</f>
        <v>tr|I1MS92|I1MS92_SOYBN</v>
      </c>
      <c r="D16258" t="s">
        <v>28</v>
      </c>
      <c r="E16258">
        <v>85.8</v>
      </c>
      <c r="F16258">
        <v>493</v>
      </c>
      <c r="G16258">
        <v>70</v>
      </c>
      <c r="H16258">
        <v>0</v>
      </c>
      <c r="I16258">
        <v>1</v>
      </c>
      <c r="J16258">
        <v>1479</v>
      </c>
      <c r="K16258">
        <v>1</v>
      </c>
      <c r="L16258">
        <v>1</v>
      </c>
      <c r="M16258">
        <v>492</v>
      </c>
      <c r="N16258" t="s">
        <v>18</v>
      </c>
      <c r="O16258">
        <v>0</v>
      </c>
      <c r="P16258">
        <v>2271</v>
      </c>
    </row>
    <row r="16259" spans="1:16" x14ac:dyDescent="0.25">
      <c r="A16259" t="s">
        <v>24124</v>
      </c>
      <c r="B16259">
        <v>405</v>
      </c>
      <c r="C16259" s="3" t="str">
        <f>HYPERLINK("http://www.uniprot.org/uniprot/G7KP14","tr|G7KP14|G7KP14_MEDTR")</f>
        <v>tr|G7KP14|G7KP14_MEDTR</v>
      </c>
      <c r="D16259" t="s">
        <v>1548</v>
      </c>
      <c r="E16259">
        <v>40</v>
      </c>
      <c r="F16259">
        <v>125</v>
      </c>
      <c r="G16259">
        <v>75</v>
      </c>
      <c r="H16259">
        <v>1</v>
      </c>
      <c r="I16259">
        <v>1</v>
      </c>
      <c r="J16259">
        <v>372</v>
      </c>
      <c r="K16259">
        <v>1</v>
      </c>
      <c r="L16259">
        <v>23</v>
      </c>
      <c r="M16259">
        <v>142</v>
      </c>
      <c r="N16259" t="s">
        <v>18</v>
      </c>
      <c r="O16259" s="1">
        <v>4.3004499999999999E-17</v>
      </c>
      <c r="P16259">
        <v>229</v>
      </c>
    </row>
    <row r="16260" spans="1:16" x14ac:dyDescent="0.25">
      <c r="A16260" t="s">
        <v>24125</v>
      </c>
      <c r="B16260">
        <v>561</v>
      </c>
      <c r="C16260" s="3" t="str">
        <f>HYPERLINK("http://www.uniprot.org/uniprot/G7ILT7","tr|G7ILT7|G7ILT7_MEDTR")</f>
        <v>tr|G7ILT7|G7ILT7_MEDTR</v>
      </c>
      <c r="D16260" t="s">
        <v>16437</v>
      </c>
      <c r="E16260">
        <v>76.87</v>
      </c>
      <c r="F16260">
        <v>173</v>
      </c>
      <c r="G16260">
        <v>40</v>
      </c>
      <c r="H16260">
        <v>0</v>
      </c>
      <c r="I16260">
        <v>1</v>
      </c>
      <c r="J16260">
        <v>519</v>
      </c>
      <c r="K16260">
        <v>1</v>
      </c>
      <c r="L16260">
        <v>1</v>
      </c>
      <c r="M16260">
        <v>173</v>
      </c>
      <c r="N16260" t="s">
        <v>18</v>
      </c>
      <c r="O16260" s="1">
        <v>5.3716299999999996E-72</v>
      </c>
      <c r="P16260">
        <v>703</v>
      </c>
    </row>
    <row r="16261" spans="1:16" x14ac:dyDescent="0.25">
      <c r="A16261" t="s">
        <v>24126</v>
      </c>
      <c r="B16261">
        <v>630</v>
      </c>
      <c r="C16261" s="3" t="str">
        <f>HYPERLINK("http://www.uniprot.org/uniprot/I3SIH9","tr|I3SIH9|I3SIH9_MEDTR")</f>
        <v>tr|I3SIH9|I3SIH9_MEDTR</v>
      </c>
      <c r="D16261" t="s">
        <v>22</v>
      </c>
      <c r="E16261">
        <v>92.01</v>
      </c>
      <c r="F16261">
        <v>213</v>
      </c>
      <c r="G16261">
        <v>17</v>
      </c>
      <c r="H16261">
        <v>4</v>
      </c>
      <c r="I16261">
        <v>1</v>
      </c>
      <c r="J16261">
        <v>627</v>
      </c>
      <c r="K16261">
        <v>1</v>
      </c>
      <c r="L16261">
        <v>1</v>
      </c>
      <c r="M16261">
        <v>213</v>
      </c>
      <c r="N16261" t="s">
        <v>18</v>
      </c>
      <c r="O16261" s="1">
        <v>4.83323E-111</v>
      </c>
      <c r="P16261">
        <v>1041</v>
      </c>
    </row>
    <row r="16262" spans="1:16" x14ac:dyDescent="0.25">
      <c r="A16262" t="s">
        <v>24127</v>
      </c>
      <c r="B16262">
        <v>1365</v>
      </c>
      <c r="C16262" s="3" t="str">
        <f>HYPERLINK("http://www.uniprot.org/uniprot/G7K6J6","tr|G7K6J6|G7K6J6_MEDTR")</f>
        <v>tr|G7K6J6|G7K6J6_MEDTR</v>
      </c>
      <c r="D16262" t="s">
        <v>24094</v>
      </c>
      <c r="E16262">
        <v>86.37</v>
      </c>
      <c r="F16262">
        <v>455</v>
      </c>
      <c r="G16262">
        <v>62</v>
      </c>
      <c r="H16262">
        <v>1</v>
      </c>
      <c r="I16262">
        <v>1</v>
      </c>
      <c r="J16262">
        <v>1362</v>
      </c>
      <c r="K16262">
        <v>1</v>
      </c>
      <c r="L16262">
        <v>1</v>
      </c>
      <c r="M16262">
        <v>454</v>
      </c>
      <c r="N16262" t="s">
        <v>18</v>
      </c>
      <c r="O16262">
        <v>0</v>
      </c>
      <c r="P16262">
        <v>2069</v>
      </c>
    </row>
    <row r="16263" spans="1:16" x14ac:dyDescent="0.25">
      <c r="A16263" t="s">
        <v>24128</v>
      </c>
      <c r="B16263">
        <v>1479</v>
      </c>
      <c r="C16263" s="3" t="str">
        <f>HYPERLINK("http://www.uniprot.org/uniprot/G7KQF6","tr|G7KQF6|G7KQF6_MEDTR")</f>
        <v>tr|G7KQF6|G7KQF6_MEDTR</v>
      </c>
      <c r="D16263" t="s">
        <v>24129</v>
      </c>
      <c r="E16263">
        <v>74.209999999999994</v>
      </c>
      <c r="F16263">
        <v>508</v>
      </c>
      <c r="G16263">
        <v>131</v>
      </c>
      <c r="H16263">
        <v>16</v>
      </c>
      <c r="I16263">
        <v>1</v>
      </c>
      <c r="J16263">
        <v>1476</v>
      </c>
      <c r="K16263">
        <v>1</v>
      </c>
      <c r="L16263">
        <v>146</v>
      </c>
      <c r="M16263">
        <v>628</v>
      </c>
      <c r="N16263" t="s">
        <v>18</v>
      </c>
      <c r="O16263">
        <v>0</v>
      </c>
      <c r="P16263">
        <v>1889</v>
      </c>
    </row>
    <row r="16264" spans="1:16" x14ac:dyDescent="0.25">
      <c r="A16264" t="s">
        <v>24130</v>
      </c>
      <c r="B16264">
        <v>513</v>
      </c>
      <c r="C16264" s="3" t="str">
        <f>HYPERLINK("http://www.uniprot.org/uniprot/G7KKC8","tr|G7KKC8|G7KKC8_MEDTR")</f>
        <v>tr|G7KKC8|G7KKC8_MEDTR</v>
      </c>
      <c r="D16264" t="s">
        <v>24131</v>
      </c>
      <c r="E16264">
        <v>76.62</v>
      </c>
      <c r="F16264">
        <v>154</v>
      </c>
      <c r="G16264">
        <v>36</v>
      </c>
      <c r="H16264">
        <v>0</v>
      </c>
      <c r="I16264">
        <v>1</v>
      </c>
      <c r="J16264">
        <v>462</v>
      </c>
      <c r="K16264">
        <v>1</v>
      </c>
      <c r="L16264">
        <v>1</v>
      </c>
      <c r="M16264">
        <v>145</v>
      </c>
      <c r="N16264" t="s">
        <v>18</v>
      </c>
      <c r="O16264" s="1">
        <v>6.3822299999999995E-61</v>
      </c>
      <c r="P16264">
        <v>607</v>
      </c>
    </row>
    <row r="16265" spans="1:16" x14ac:dyDescent="0.25">
      <c r="A16265" t="s">
        <v>24132</v>
      </c>
      <c r="B16265">
        <v>1467</v>
      </c>
      <c r="C16265" s="3" t="str">
        <f>HYPERLINK("http://www.uniprot.org/uniprot/K7MNX2","tr|K7MNX2|K7MNX2_SOYBN")</f>
        <v>tr|K7MNX2|K7MNX2_SOYBN</v>
      </c>
      <c r="D16265" t="s">
        <v>28</v>
      </c>
      <c r="E16265">
        <v>26.9</v>
      </c>
      <c r="F16265">
        <v>249</v>
      </c>
      <c r="G16265">
        <v>182</v>
      </c>
      <c r="H16265">
        <v>3</v>
      </c>
      <c r="I16265">
        <v>307</v>
      </c>
      <c r="J16265">
        <v>1044</v>
      </c>
      <c r="K16265">
        <v>1</v>
      </c>
      <c r="L16265">
        <v>272</v>
      </c>
      <c r="M16265">
        <v>514</v>
      </c>
      <c r="N16265" t="s">
        <v>18</v>
      </c>
      <c r="O16265" s="1">
        <v>1.34811E-19</v>
      </c>
      <c r="P16265">
        <v>258</v>
      </c>
    </row>
    <row r="16266" spans="1:16" x14ac:dyDescent="0.25">
      <c r="A16266" t="s">
        <v>24133</v>
      </c>
      <c r="B16266">
        <v>1008</v>
      </c>
      <c r="C16266" s="3" t="str">
        <f>HYPERLINK("http://www.uniprot.org/uniprot/A2Q2T1","tr|A2Q2T1|A2Q2T1_MEDTR")</f>
        <v>tr|A2Q2T1|A2Q2T1_MEDTR</v>
      </c>
      <c r="D16266" t="s">
        <v>337</v>
      </c>
      <c r="E16266">
        <v>79.11</v>
      </c>
      <c r="F16266">
        <v>340</v>
      </c>
      <c r="G16266">
        <v>71</v>
      </c>
      <c r="H16266">
        <v>18</v>
      </c>
      <c r="I16266">
        <v>4</v>
      </c>
      <c r="J16266">
        <v>969</v>
      </c>
      <c r="K16266">
        <v>1</v>
      </c>
      <c r="L16266">
        <v>138</v>
      </c>
      <c r="M16266">
        <v>477</v>
      </c>
      <c r="N16266" t="s">
        <v>18</v>
      </c>
      <c r="O16266" s="1">
        <v>1.7740599999999999E-149</v>
      </c>
      <c r="P16266">
        <v>1376</v>
      </c>
    </row>
    <row r="16267" spans="1:16" x14ac:dyDescent="0.25">
      <c r="A16267" t="s">
        <v>24134</v>
      </c>
      <c r="B16267">
        <v>576</v>
      </c>
      <c r="C16267" s="3" t="str">
        <f>HYPERLINK("http://www.uniprot.org/uniprot/I3S466","tr|I3S466|I3S466_MEDTR")</f>
        <v>tr|I3S466|I3S466_MEDTR</v>
      </c>
      <c r="D16267" t="s">
        <v>22</v>
      </c>
      <c r="E16267">
        <v>78.53</v>
      </c>
      <c r="F16267">
        <v>191</v>
      </c>
      <c r="G16267">
        <v>41</v>
      </c>
      <c r="H16267">
        <v>0</v>
      </c>
      <c r="I16267">
        <v>1</v>
      </c>
      <c r="J16267">
        <v>573</v>
      </c>
      <c r="K16267">
        <v>1</v>
      </c>
      <c r="L16267">
        <v>1</v>
      </c>
      <c r="M16267">
        <v>190</v>
      </c>
      <c r="N16267" t="s">
        <v>18</v>
      </c>
      <c r="O16267" s="1">
        <v>4.0919700000000001E-73</v>
      </c>
      <c r="P16267">
        <v>713</v>
      </c>
    </row>
    <row r="16268" spans="1:16" x14ac:dyDescent="0.25">
      <c r="A16268" t="s">
        <v>24135</v>
      </c>
      <c r="B16268">
        <v>1113</v>
      </c>
      <c r="C16268" s="3" t="str">
        <f>HYPERLINK("http://www.uniprot.org/uniprot/K7KWH7","tr|K7KWH7|K7KWH7_SOYBN")</f>
        <v>tr|K7KWH7|K7KWH7_SOYBN</v>
      </c>
      <c r="D16268" t="s">
        <v>28</v>
      </c>
      <c r="E16268">
        <v>80</v>
      </c>
      <c r="F16268">
        <v>370</v>
      </c>
      <c r="G16268">
        <v>74</v>
      </c>
      <c r="H16268">
        <v>0</v>
      </c>
      <c r="I16268">
        <v>1</v>
      </c>
      <c r="J16268">
        <v>1110</v>
      </c>
      <c r="K16268">
        <v>1</v>
      </c>
      <c r="L16268">
        <v>96</v>
      </c>
      <c r="M16268">
        <v>465</v>
      </c>
      <c r="N16268" t="s">
        <v>18</v>
      </c>
      <c r="O16268" s="1">
        <v>3.76327E-175</v>
      </c>
      <c r="P16268">
        <v>1598</v>
      </c>
    </row>
    <row r="16269" spans="1:16" x14ac:dyDescent="0.25">
      <c r="A16269" t="s">
        <v>24136</v>
      </c>
      <c r="B16269">
        <v>3279</v>
      </c>
      <c r="C16269" s="3" t="str">
        <f>HYPERLINK("http://www.uniprot.org/uniprot/G7K253","tr|G7K253|G7K253_MEDTR")</f>
        <v>tr|G7K253|G7K253_MEDTR</v>
      </c>
      <c r="D16269" t="s">
        <v>24137</v>
      </c>
      <c r="E16269">
        <v>73.5</v>
      </c>
      <c r="F16269">
        <v>1121</v>
      </c>
      <c r="G16269">
        <v>297</v>
      </c>
      <c r="H16269">
        <v>29</v>
      </c>
      <c r="I16269">
        <v>1</v>
      </c>
      <c r="J16269">
        <v>3276</v>
      </c>
      <c r="K16269">
        <v>1</v>
      </c>
      <c r="L16269">
        <v>1</v>
      </c>
      <c r="M16269">
        <v>1114</v>
      </c>
      <c r="N16269" t="s">
        <v>18</v>
      </c>
      <c r="O16269">
        <v>0</v>
      </c>
      <c r="P16269">
        <v>4036</v>
      </c>
    </row>
    <row r="16270" spans="1:16" x14ac:dyDescent="0.25">
      <c r="A16270" t="s">
        <v>24138</v>
      </c>
      <c r="B16270">
        <v>690</v>
      </c>
      <c r="C16270" s="3" t="str">
        <f>HYPERLINK("http://www.uniprot.org/uniprot/Q9ZQX1","tr|Q9ZQX1|Q9ZQX1_CICAR")</f>
        <v>tr|Q9ZQX1|Q9ZQX1_CICAR</v>
      </c>
      <c r="D16270" t="s">
        <v>24029</v>
      </c>
      <c r="E16270">
        <v>76.41</v>
      </c>
      <c r="F16270">
        <v>229</v>
      </c>
      <c r="G16270">
        <v>54</v>
      </c>
      <c r="H16270">
        <v>0</v>
      </c>
      <c r="I16270">
        <v>1</v>
      </c>
      <c r="J16270">
        <v>687</v>
      </c>
      <c r="K16270">
        <v>1</v>
      </c>
      <c r="L16270">
        <v>1</v>
      </c>
      <c r="M16270">
        <v>229</v>
      </c>
      <c r="N16270" t="s">
        <v>18</v>
      </c>
      <c r="O16270" s="1">
        <v>6.6391899999999997E-102</v>
      </c>
      <c r="P16270">
        <v>963</v>
      </c>
    </row>
    <row r="16271" spans="1:16" x14ac:dyDescent="0.25">
      <c r="A16271" t="s">
        <v>24139</v>
      </c>
      <c r="B16271">
        <v>1404</v>
      </c>
      <c r="C16271" s="3" t="str">
        <f>HYPERLINK("http://www.uniprot.org/uniprot/G7KUM8","tr|G7KUM8|G7KUM8_MEDTR")</f>
        <v>tr|G7KUM8|G7KUM8_MEDTR</v>
      </c>
      <c r="D16271" t="s">
        <v>24140</v>
      </c>
      <c r="E16271">
        <v>90.3</v>
      </c>
      <c r="F16271">
        <v>464</v>
      </c>
      <c r="G16271">
        <v>45</v>
      </c>
      <c r="H16271">
        <v>0</v>
      </c>
      <c r="I16271">
        <v>1</v>
      </c>
      <c r="J16271">
        <v>1392</v>
      </c>
      <c r="K16271">
        <v>1</v>
      </c>
      <c r="L16271">
        <v>1</v>
      </c>
      <c r="M16271">
        <v>463</v>
      </c>
      <c r="N16271" t="s">
        <v>18</v>
      </c>
      <c r="O16271">
        <v>0</v>
      </c>
      <c r="P16271">
        <v>2246</v>
      </c>
    </row>
    <row r="16272" spans="1:16" x14ac:dyDescent="0.25">
      <c r="A16272" t="s">
        <v>24141</v>
      </c>
      <c r="B16272">
        <v>1785</v>
      </c>
      <c r="C16272" s="3" t="str">
        <f>HYPERLINK("http://www.uniprot.org/uniprot/Q2HVB6","tr|Q2HVB6|Q2HVB6_MEDTR")</f>
        <v>tr|Q2HVB6|Q2HVB6_MEDTR</v>
      </c>
      <c r="D16272" t="s">
        <v>24142</v>
      </c>
      <c r="E16272">
        <v>73.12</v>
      </c>
      <c r="F16272">
        <v>480</v>
      </c>
      <c r="G16272">
        <v>129</v>
      </c>
      <c r="H16272">
        <v>0</v>
      </c>
      <c r="I16272">
        <v>340</v>
      </c>
      <c r="J16272">
        <v>1779</v>
      </c>
      <c r="K16272">
        <v>1</v>
      </c>
      <c r="L16272">
        <v>40</v>
      </c>
      <c r="M16272">
        <v>518</v>
      </c>
      <c r="N16272" t="s">
        <v>18</v>
      </c>
      <c r="O16272">
        <v>0</v>
      </c>
      <c r="P16272">
        <v>1812</v>
      </c>
    </row>
    <row r="16273" spans="1:16" x14ac:dyDescent="0.25">
      <c r="A16273" t="s">
        <v>24143</v>
      </c>
      <c r="B16273">
        <v>1227</v>
      </c>
      <c r="C16273" s="3" t="str">
        <f>HYPERLINK("http://www.uniprot.org/uniprot/A2Q4S5","tr|A2Q4S5|A2Q4S5_MEDTR")</f>
        <v>tr|A2Q4S5|A2Q4S5_MEDTR</v>
      </c>
      <c r="D16273" t="s">
        <v>21489</v>
      </c>
      <c r="E16273">
        <v>45.29</v>
      </c>
      <c r="F16273">
        <v>117</v>
      </c>
      <c r="G16273">
        <v>64</v>
      </c>
      <c r="H16273">
        <v>1</v>
      </c>
      <c r="I16273">
        <v>301</v>
      </c>
      <c r="J16273">
        <v>648</v>
      </c>
      <c r="K16273">
        <v>1</v>
      </c>
      <c r="L16273">
        <v>366</v>
      </c>
      <c r="M16273">
        <v>480</v>
      </c>
      <c r="N16273" t="s">
        <v>18</v>
      </c>
      <c r="O16273" s="1">
        <v>6.8075599999999998E-19</v>
      </c>
      <c r="P16273">
        <v>251</v>
      </c>
    </row>
    <row r="16274" spans="1:16" x14ac:dyDescent="0.25">
      <c r="A16274" t="s">
        <v>24144</v>
      </c>
      <c r="B16274">
        <v>2355</v>
      </c>
      <c r="C16274" s="3" t="str">
        <f>HYPERLINK("http://www.uniprot.org/uniprot/K7N3V0","tr|K7N3V0|K7N3V0_SOYBN")</f>
        <v>tr|K7N3V0|K7N3V0_SOYBN</v>
      </c>
      <c r="D16274" t="s">
        <v>28</v>
      </c>
      <c r="E16274">
        <v>60.42</v>
      </c>
      <c r="F16274">
        <v>849</v>
      </c>
      <c r="G16274">
        <v>336</v>
      </c>
      <c r="H16274">
        <v>65</v>
      </c>
      <c r="I16274">
        <v>1</v>
      </c>
      <c r="J16274">
        <v>2352</v>
      </c>
      <c r="K16274">
        <v>1</v>
      </c>
      <c r="L16274">
        <v>1</v>
      </c>
      <c r="M16274">
        <v>815</v>
      </c>
      <c r="N16274" t="s">
        <v>18</v>
      </c>
      <c r="O16274">
        <v>0</v>
      </c>
      <c r="P16274">
        <v>2357</v>
      </c>
    </row>
    <row r="16275" spans="1:16" x14ac:dyDescent="0.25">
      <c r="A16275" t="s">
        <v>24145</v>
      </c>
      <c r="B16275">
        <v>1092</v>
      </c>
      <c r="C16275" s="3" t="str">
        <f>HYPERLINK("http://www.uniprot.org/uniprot/I1JGF8","tr|I1JGF8|I1JGF8_SOYBN")</f>
        <v>tr|I1JGF8|I1JGF8_SOYBN</v>
      </c>
      <c r="D16275" t="s">
        <v>28</v>
      </c>
      <c r="E16275">
        <v>35.42</v>
      </c>
      <c r="F16275">
        <v>175</v>
      </c>
      <c r="G16275">
        <v>113</v>
      </c>
      <c r="H16275">
        <v>7</v>
      </c>
      <c r="I16275">
        <v>385</v>
      </c>
      <c r="J16275">
        <v>888</v>
      </c>
      <c r="K16275">
        <v>1</v>
      </c>
      <c r="L16275">
        <v>327</v>
      </c>
      <c r="M16275">
        <v>495</v>
      </c>
      <c r="N16275" t="s">
        <v>18</v>
      </c>
      <c r="O16275" s="1">
        <v>1.4022699999999999E-17</v>
      </c>
      <c r="P16275">
        <v>239</v>
      </c>
    </row>
    <row r="16276" spans="1:16" x14ac:dyDescent="0.25">
      <c r="A16276" t="s">
        <v>24146</v>
      </c>
      <c r="B16276">
        <v>1278</v>
      </c>
      <c r="C16276" s="3" t="str">
        <f>HYPERLINK("http://www.uniprot.org/uniprot/G7JDL9","tr|G7JDL9|G7JDL9_MEDTR")</f>
        <v>tr|G7JDL9|G7JDL9_MEDTR</v>
      </c>
      <c r="D16276" t="s">
        <v>242</v>
      </c>
      <c r="E16276">
        <v>25.29</v>
      </c>
      <c r="F16276">
        <v>253</v>
      </c>
      <c r="G16276">
        <v>189</v>
      </c>
      <c r="H16276">
        <v>26</v>
      </c>
      <c r="I16276">
        <v>4</v>
      </c>
      <c r="J16276">
        <v>684</v>
      </c>
      <c r="K16276">
        <v>1</v>
      </c>
      <c r="L16276">
        <v>75</v>
      </c>
      <c r="M16276">
        <v>277</v>
      </c>
      <c r="N16276" t="s">
        <v>18</v>
      </c>
      <c r="O16276" s="1">
        <v>7.02313E-14</v>
      </c>
      <c r="P16276">
        <v>208</v>
      </c>
    </row>
    <row r="16277" spans="1:16" x14ac:dyDescent="0.25">
      <c r="A16277" t="s">
        <v>24147</v>
      </c>
      <c r="B16277">
        <v>759</v>
      </c>
      <c r="C16277" s="3" t="str">
        <f>HYPERLINK("http://www.uniprot.org/uniprot/G7J567","tr|G7J567|G7J567_MEDTR")</f>
        <v>tr|G7J567|G7J567_MEDTR</v>
      </c>
      <c r="D16277" t="s">
        <v>24148</v>
      </c>
      <c r="E16277">
        <v>95.63</v>
      </c>
      <c r="F16277">
        <v>252</v>
      </c>
      <c r="G16277">
        <v>11</v>
      </c>
      <c r="H16277">
        <v>0</v>
      </c>
      <c r="I16277">
        <v>1</v>
      </c>
      <c r="J16277">
        <v>756</v>
      </c>
      <c r="K16277">
        <v>1</v>
      </c>
      <c r="L16277">
        <v>1</v>
      </c>
      <c r="M16277">
        <v>252</v>
      </c>
      <c r="N16277" t="s">
        <v>18</v>
      </c>
      <c r="O16277" s="1">
        <v>3.7893499999999998E-131</v>
      </c>
      <c r="P16277">
        <v>1216</v>
      </c>
    </row>
    <row r="16278" spans="1:16" x14ac:dyDescent="0.25">
      <c r="A16278" t="s">
        <v>24149</v>
      </c>
      <c r="B16278">
        <v>1053</v>
      </c>
      <c r="C16278" s="3" t="str">
        <f>HYPERLINK("http://www.uniprot.org/uniprot/I1JSW6","tr|I1JSW6|I1JSW6_SOYBN")</f>
        <v>tr|I1JSW6|I1JSW6_SOYBN</v>
      </c>
      <c r="D16278" t="s">
        <v>28</v>
      </c>
      <c r="E16278">
        <v>90.57</v>
      </c>
      <c r="F16278">
        <v>350</v>
      </c>
      <c r="G16278">
        <v>33</v>
      </c>
      <c r="H16278">
        <v>0</v>
      </c>
      <c r="I16278">
        <v>1</v>
      </c>
      <c r="J16278">
        <v>1050</v>
      </c>
      <c r="K16278">
        <v>1</v>
      </c>
      <c r="L16278">
        <v>1</v>
      </c>
      <c r="M16278">
        <v>350</v>
      </c>
      <c r="N16278" t="s">
        <v>18</v>
      </c>
      <c r="O16278">
        <v>0</v>
      </c>
      <c r="P16278">
        <v>1730</v>
      </c>
    </row>
    <row r="16279" spans="1:16" x14ac:dyDescent="0.25">
      <c r="A16279" t="s">
        <v>24150</v>
      </c>
      <c r="B16279">
        <v>1542</v>
      </c>
      <c r="C16279" s="3" t="str">
        <f>HYPERLINK("http://www.uniprot.org/uniprot/I1KXV5","tr|I1KXV5|I1KXV5_SOYBN")</f>
        <v>tr|I1KXV5|I1KXV5_SOYBN</v>
      </c>
      <c r="D16279" t="s">
        <v>28</v>
      </c>
      <c r="E16279">
        <v>59.07</v>
      </c>
      <c r="F16279">
        <v>540</v>
      </c>
      <c r="G16279">
        <v>221</v>
      </c>
      <c r="H16279">
        <v>41</v>
      </c>
      <c r="I16279">
        <v>34</v>
      </c>
      <c r="J16279">
        <v>1530</v>
      </c>
      <c r="K16279">
        <v>1</v>
      </c>
      <c r="L16279">
        <v>467</v>
      </c>
      <c r="M16279">
        <v>994</v>
      </c>
      <c r="N16279" t="s">
        <v>18</v>
      </c>
      <c r="O16279" s="1">
        <v>2.29374E-158</v>
      </c>
      <c r="P16279">
        <v>1455</v>
      </c>
    </row>
    <row r="16280" spans="1:16" x14ac:dyDescent="0.25">
      <c r="A16280" t="s">
        <v>24151</v>
      </c>
      <c r="B16280">
        <v>3219</v>
      </c>
      <c r="C16280" s="3" t="str">
        <f>HYPERLINK("http://www.uniprot.org/uniprot/I1KS45","tr|I1KS45|I1KS45_SOYBN")</f>
        <v>tr|I1KS45|I1KS45_SOYBN</v>
      </c>
      <c r="D16280" t="s">
        <v>28</v>
      </c>
      <c r="E16280">
        <v>77.540000000000006</v>
      </c>
      <c r="F16280">
        <v>1082</v>
      </c>
      <c r="G16280">
        <v>243</v>
      </c>
      <c r="H16280">
        <v>10</v>
      </c>
      <c r="I16280">
        <v>1</v>
      </c>
      <c r="J16280">
        <v>3216</v>
      </c>
      <c r="K16280">
        <v>1</v>
      </c>
      <c r="L16280">
        <v>1</v>
      </c>
      <c r="M16280">
        <v>1079</v>
      </c>
      <c r="N16280" t="s">
        <v>18</v>
      </c>
      <c r="O16280">
        <v>0</v>
      </c>
      <c r="P16280">
        <v>4326</v>
      </c>
    </row>
    <row r="16281" spans="1:16" x14ac:dyDescent="0.25">
      <c r="A16281" t="s">
        <v>24152</v>
      </c>
      <c r="B16281">
        <v>924</v>
      </c>
      <c r="C16281" s="3" t="str">
        <f>HYPERLINK("http://www.uniprot.org/uniprot/K7MNX2","tr|K7MNX2|K7MNX2_SOYBN")</f>
        <v>tr|K7MNX2|K7MNX2_SOYBN</v>
      </c>
      <c r="D16281" t="s">
        <v>28</v>
      </c>
      <c r="E16281">
        <v>27.43</v>
      </c>
      <c r="F16281">
        <v>113</v>
      </c>
      <c r="G16281">
        <v>82</v>
      </c>
      <c r="H16281">
        <v>2</v>
      </c>
      <c r="I16281">
        <v>175</v>
      </c>
      <c r="J16281">
        <v>507</v>
      </c>
      <c r="K16281">
        <v>1</v>
      </c>
      <c r="L16281">
        <v>402</v>
      </c>
      <c r="M16281">
        <v>514</v>
      </c>
      <c r="N16281" t="s">
        <v>18</v>
      </c>
      <c r="O16281" s="1">
        <v>3.6709799999999999E-10</v>
      </c>
      <c r="P16281">
        <v>174</v>
      </c>
    </row>
    <row r="16282" spans="1:16" x14ac:dyDescent="0.25">
      <c r="A16282" t="s">
        <v>24153</v>
      </c>
      <c r="B16282">
        <v>966</v>
      </c>
      <c r="C16282" s="3" t="str">
        <f>HYPERLINK("http://www.uniprot.org/uniprot/Q8L5G3","tr|Q8L5G3|Q8L5G3_CICAR")</f>
        <v>tr|Q8L5G3|Q8L5G3_CICAR</v>
      </c>
      <c r="D16282" t="s">
        <v>24154</v>
      </c>
      <c r="E16282">
        <v>75.77</v>
      </c>
      <c r="F16282">
        <v>289</v>
      </c>
      <c r="G16282">
        <v>70</v>
      </c>
      <c r="H16282">
        <v>0</v>
      </c>
      <c r="I16282">
        <v>97</v>
      </c>
      <c r="J16282">
        <v>963</v>
      </c>
      <c r="K16282">
        <v>1</v>
      </c>
      <c r="L16282">
        <v>2</v>
      </c>
      <c r="M16282">
        <v>284</v>
      </c>
      <c r="N16282" t="s">
        <v>18</v>
      </c>
      <c r="O16282" s="1">
        <v>8.6167400000000006E-114</v>
      </c>
      <c r="P16282">
        <v>1068</v>
      </c>
    </row>
    <row r="16283" spans="1:16" x14ac:dyDescent="0.25">
      <c r="A16283" t="s">
        <v>24155</v>
      </c>
      <c r="B16283">
        <v>1839</v>
      </c>
      <c r="C16283" s="3" t="str">
        <f>HYPERLINK("http://www.uniprot.org/uniprot/G7JS80","tr|G7JS80|G7JS80_MEDTR")</f>
        <v>tr|G7JS80|G7JS80_MEDTR</v>
      </c>
      <c r="D16283" t="s">
        <v>24156</v>
      </c>
      <c r="E16283">
        <v>81.69</v>
      </c>
      <c r="F16283">
        <v>601</v>
      </c>
      <c r="G16283">
        <v>110</v>
      </c>
      <c r="H16283">
        <v>15</v>
      </c>
      <c r="I16283">
        <v>79</v>
      </c>
      <c r="J16283">
        <v>1836</v>
      </c>
      <c r="K16283">
        <v>1</v>
      </c>
      <c r="L16283">
        <v>28</v>
      </c>
      <c r="M16283">
        <v>627</v>
      </c>
      <c r="N16283" t="s">
        <v>18</v>
      </c>
      <c r="O16283">
        <v>0</v>
      </c>
      <c r="P16283">
        <v>2495</v>
      </c>
    </row>
    <row r="16284" spans="1:16" x14ac:dyDescent="0.25">
      <c r="A16284" t="s">
        <v>24157</v>
      </c>
      <c r="B16284">
        <v>438</v>
      </c>
      <c r="C16284" s="3" t="str">
        <f>HYPERLINK("http://www.uniprot.org/uniprot/G7KP14","tr|G7KP14|G7KP14_MEDTR")</f>
        <v>tr|G7KP14|G7KP14_MEDTR</v>
      </c>
      <c r="D16284" t="s">
        <v>1548</v>
      </c>
      <c r="E16284">
        <v>40.94</v>
      </c>
      <c r="F16284">
        <v>127</v>
      </c>
      <c r="G16284">
        <v>75</v>
      </c>
      <c r="H16284">
        <v>1</v>
      </c>
      <c r="I16284">
        <v>28</v>
      </c>
      <c r="J16284">
        <v>405</v>
      </c>
      <c r="K16284">
        <v>1</v>
      </c>
      <c r="L16284">
        <v>21</v>
      </c>
      <c r="M16284">
        <v>142</v>
      </c>
      <c r="N16284" t="s">
        <v>18</v>
      </c>
      <c r="O16284" s="1">
        <v>3.0146099999999999E-18</v>
      </c>
      <c r="P16284">
        <v>239</v>
      </c>
    </row>
    <row r="16285" spans="1:16" x14ac:dyDescent="0.25">
      <c r="A16285" t="s">
        <v>24158</v>
      </c>
      <c r="B16285">
        <v>522</v>
      </c>
      <c r="C16285" s="3" t="str">
        <f>HYPERLINK("http://www.uniprot.org/uniprot/I1JGF8","tr|I1JGF8|I1JGF8_SOYBN")</f>
        <v>tr|I1JGF8|I1JGF8_SOYBN</v>
      </c>
      <c r="D16285" t="s">
        <v>28</v>
      </c>
      <c r="E16285">
        <v>39.49</v>
      </c>
      <c r="F16285">
        <v>119</v>
      </c>
      <c r="G16285">
        <v>72</v>
      </c>
      <c r="H16285">
        <v>2</v>
      </c>
      <c r="I16285">
        <v>130</v>
      </c>
      <c r="J16285">
        <v>480</v>
      </c>
      <c r="K16285">
        <v>1</v>
      </c>
      <c r="L16285">
        <v>327</v>
      </c>
      <c r="M16285">
        <v>443</v>
      </c>
      <c r="N16285" t="s">
        <v>18</v>
      </c>
      <c r="O16285" s="1">
        <v>1.7344799999999999E-10</v>
      </c>
      <c r="P16285">
        <v>172</v>
      </c>
    </row>
    <row r="16286" spans="1:16" x14ac:dyDescent="0.25">
      <c r="A16286" t="s">
        <v>24159</v>
      </c>
      <c r="B16286">
        <v>2115</v>
      </c>
      <c r="C16286" s="3" t="str">
        <f>HYPERLINK("http://www.uniprot.org/uniprot/G7KEZ2","tr|G7KEZ2|G7KEZ2_MEDTR")</f>
        <v>tr|G7KEZ2|G7KEZ2_MEDTR</v>
      </c>
      <c r="D16286" t="s">
        <v>24160</v>
      </c>
      <c r="E16286">
        <v>73.66</v>
      </c>
      <c r="F16286">
        <v>733</v>
      </c>
      <c r="G16286">
        <v>193</v>
      </c>
      <c r="H16286">
        <v>47</v>
      </c>
      <c r="I16286">
        <v>1</v>
      </c>
      <c r="J16286">
        <v>2058</v>
      </c>
      <c r="K16286">
        <v>1</v>
      </c>
      <c r="L16286">
        <v>1</v>
      </c>
      <c r="M16286">
        <v>722</v>
      </c>
      <c r="N16286" t="s">
        <v>18</v>
      </c>
      <c r="O16286">
        <v>0</v>
      </c>
      <c r="P16286">
        <v>2684</v>
      </c>
    </row>
    <row r="16287" spans="1:16" x14ac:dyDescent="0.25">
      <c r="A16287" t="s">
        <v>24161</v>
      </c>
      <c r="B16287">
        <v>429</v>
      </c>
      <c r="C16287" s="3" t="str">
        <f>HYPERLINK("http://www.uniprot.org/uniprot/I3T380","tr|I3T380|I3T380_LOTJA")</f>
        <v>tr|I3T380|I3T380_LOTJA</v>
      </c>
      <c r="D16287" t="s">
        <v>93</v>
      </c>
      <c r="E16287">
        <v>88.73</v>
      </c>
      <c r="F16287">
        <v>142</v>
      </c>
      <c r="G16287">
        <v>16</v>
      </c>
      <c r="H16287">
        <v>0</v>
      </c>
      <c r="I16287">
        <v>1</v>
      </c>
      <c r="J16287">
        <v>426</v>
      </c>
      <c r="K16287">
        <v>1</v>
      </c>
      <c r="L16287">
        <v>1</v>
      </c>
      <c r="M16287">
        <v>142</v>
      </c>
      <c r="N16287" t="s">
        <v>18</v>
      </c>
      <c r="O16287" s="1">
        <v>4.0776500000000003E-68</v>
      </c>
      <c r="P16287">
        <v>669</v>
      </c>
    </row>
    <row r="16288" spans="1:16" x14ac:dyDescent="0.25">
      <c r="A16288" t="s">
        <v>24162</v>
      </c>
      <c r="B16288">
        <v>1380</v>
      </c>
      <c r="C16288" s="3" t="str">
        <f>HYPERLINK("http://www.uniprot.org/uniprot/G7KQF5","tr|G7KQF5|G7KQF5_MEDTR")</f>
        <v>tr|G7KQF5|G7KQF5_MEDTR</v>
      </c>
      <c r="D16288" t="s">
        <v>24163</v>
      </c>
      <c r="E16288">
        <v>89.32</v>
      </c>
      <c r="F16288">
        <v>459</v>
      </c>
      <c r="G16288">
        <v>49</v>
      </c>
      <c r="H16288">
        <v>0</v>
      </c>
      <c r="I16288">
        <v>1</v>
      </c>
      <c r="J16288">
        <v>1377</v>
      </c>
      <c r="K16288">
        <v>1</v>
      </c>
      <c r="L16288">
        <v>1</v>
      </c>
      <c r="M16288">
        <v>459</v>
      </c>
      <c r="N16288" t="s">
        <v>18</v>
      </c>
      <c r="O16288">
        <v>0</v>
      </c>
      <c r="P16288">
        <v>2210</v>
      </c>
    </row>
    <row r="16289" spans="1:16" x14ac:dyDescent="0.25">
      <c r="A16289" t="s">
        <v>24164</v>
      </c>
      <c r="B16289">
        <v>309</v>
      </c>
      <c r="C16289" s="3" t="str">
        <f>HYPERLINK("http://www.uniprot.org/uniprot/F6I4H8","tr|F6I4H8|F6I4H8_VITVI")</f>
        <v>tr|F6I4H8|F6I4H8_VITVI</v>
      </c>
      <c r="D16289" t="s">
        <v>13062</v>
      </c>
      <c r="E16289">
        <v>68.42</v>
      </c>
      <c r="F16289">
        <v>38</v>
      </c>
      <c r="G16289">
        <v>12</v>
      </c>
      <c r="H16289">
        <v>0</v>
      </c>
      <c r="I16289">
        <v>193</v>
      </c>
      <c r="J16289">
        <v>306</v>
      </c>
      <c r="K16289">
        <v>1</v>
      </c>
      <c r="L16289">
        <v>124</v>
      </c>
      <c r="M16289">
        <v>161</v>
      </c>
      <c r="N16289" t="s">
        <v>18</v>
      </c>
      <c r="O16289" s="1">
        <v>3.0963899999999998E-7</v>
      </c>
      <c r="P16289">
        <v>144</v>
      </c>
    </row>
    <row r="16290" spans="1:16" x14ac:dyDescent="0.25">
      <c r="A16290" t="s">
        <v>24165</v>
      </c>
      <c r="B16290">
        <v>2841</v>
      </c>
      <c r="C16290" s="3" t="str">
        <f>HYPERLINK("http://www.uniprot.org/uniprot/G7KKC4","tr|G7KKC4|G7KKC4_MEDTR")</f>
        <v>tr|G7KKC4|G7KKC4_MEDTR</v>
      </c>
      <c r="D16290" t="s">
        <v>24166</v>
      </c>
      <c r="E16290">
        <v>61.67</v>
      </c>
      <c r="F16290">
        <v>861</v>
      </c>
      <c r="G16290">
        <v>330</v>
      </c>
      <c r="H16290">
        <v>50</v>
      </c>
      <c r="I16290">
        <v>1</v>
      </c>
      <c r="J16290">
        <v>2433</v>
      </c>
      <c r="K16290">
        <v>1</v>
      </c>
      <c r="L16290">
        <v>5</v>
      </c>
      <c r="M16290">
        <v>854</v>
      </c>
      <c r="N16290" t="s">
        <v>18</v>
      </c>
      <c r="O16290">
        <v>0</v>
      </c>
      <c r="P16290">
        <v>2460</v>
      </c>
    </row>
    <row r="16291" spans="1:16" x14ac:dyDescent="0.25">
      <c r="A16291" t="s">
        <v>24167</v>
      </c>
      <c r="B16291">
        <v>690</v>
      </c>
      <c r="C16291" s="3" t="str">
        <f>HYPERLINK("http://www.uniprot.org/uniprot/C6T7R1","tr|C6T7R1|C6T7R1_SOYBN")</f>
        <v>tr|C6T7R1|C6T7R1_SOYBN</v>
      </c>
      <c r="D16291" t="s">
        <v>210</v>
      </c>
      <c r="E16291">
        <v>57.36</v>
      </c>
      <c r="F16291">
        <v>258</v>
      </c>
      <c r="G16291">
        <v>110</v>
      </c>
      <c r="H16291">
        <v>31</v>
      </c>
      <c r="I16291">
        <v>1</v>
      </c>
      <c r="J16291">
        <v>681</v>
      </c>
      <c r="K16291">
        <v>1</v>
      </c>
      <c r="L16291">
        <v>1</v>
      </c>
      <c r="M16291">
        <v>247</v>
      </c>
      <c r="N16291" t="s">
        <v>18</v>
      </c>
      <c r="O16291" s="1">
        <v>4.6514100000000001E-63</v>
      </c>
      <c r="P16291">
        <v>628</v>
      </c>
    </row>
    <row r="16292" spans="1:16" x14ac:dyDescent="0.25">
      <c r="A16292" t="s">
        <v>24168</v>
      </c>
      <c r="B16292">
        <v>939</v>
      </c>
      <c r="C16292" s="3" t="str">
        <f>HYPERLINK("http://www.uniprot.org/uniprot/M5VR75","tr|M5VR75|M5VR75_PRUPE")</f>
        <v>tr|M5VR75|M5VR75_PRUPE</v>
      </c>
      <c r="D16292" t="s">
        <v>14055</v>
      </c>
      <c r="E16292">
        <v>88.46</v>
      </c>
      <c r="F16292">
        <v>312</v>
      </c>
      <c r="G16292">
        <v>36</v>
      </c>
      <c r="H16292">
        <v>0</v>
      </c>
      <c r="I16292">
        <v>1</v>
      </c>
      <c r="J16292">
        <v>936</v>
      </c>
      <c r="K16292">
        <v>1</v>
      </c>
      <c r="L16292">
        <v>1</v>
      </c>
      <c r="M16292">
        <v>312</v>
      </c>
      <c r="N16292" t="s">
        <v>18</v>
      </c>
      <c r="O16292" s="1">
        <v>1.2472300000000001E-154</v>
      </c>
      <c r="P16292">
        <v>1420</v>
      </c>
    </row>
    <row r="16293" spans="1:16" x14ac:dyDescent="0.25">
      <c r="A16293" t="s">
        <v>24169</v>
      </c>
      <c r="B16293">
        <v>360</v>
      </c>
      <c r="C16293" s="3" t="str">
        <f>HYPERLINK("http://www.uniprot.org/uniprot/I3S7J4","tr|I3S7J4|I3S7J4_MEDTR")</f>
        <v>tr|I3S7J4|I3S7J4_MEDTR</v>
      </c>
      <c r="D16293" t="s">
        <v>24170</v>
      </c>
      <c r="E16293">
        <v>95.76</v>
      </c>
      <c r="F16293">
        <v>118</v>
      </c>
      <c r="G16293">
        <v>5</v>
      </c>
      <c r="H16293">
        <v>0</v>
      </c>
      <c r="I16293">
        <v>1</v>
      </c>
      <c r="J16293">
        <v>354</v>
      </c>
      <c r="K16293">
        <v>1</v>
      </c>
      <c r="L16293">
        <v>1</v>
      </c>
      <c r="M16293">
        <v>118</v>
      </c>
      <c r="N16293" t="s">
        <v>18</v>
      </c>
      <c r="O16293" s="1">
        <v>5.5541699999999995E-57</v>
      </c>
      <c r="P16293">
        <v>573</v>
      </c>
    </row>
    <row r="16294" spans="1:16" x14ac:dyDescent="0.25">
      <c r="A16294" t="s">
        <v>24171</v>
      </c>
      <c r="B16294">
        <v>1311</v>
      </c>
      <c r="C16294" s="3" t="str">
        <f>HYPERLINK("http://www.uniprot.org/uniprot/I3SSK5","tr|I3SSK5|I3SSK5_LOTJA")</f>
        <v>tr|I3SSK5|I3SSK5_LOTJA</v>
      </c>
      <c r="D16294" t="s">
        <v>93</v>
      </c>
      <c r="E16294">
        <v>72.930000000000007</v>
      </c>
      <c r="F16294">
        <v>436</v>
      </c>
      <c r="G16294">
        <v>118</v>
      </c>
      <c r="H16294">
        <v>0</v>
      </c>
      <c r="I16294">
        <v>1</v>
      </c>
      <c r="J16294">
        <v>1308</v>
      </c>
      <c r="K16294">
        <v>1</v>
      </c>
      <c r="L16294">
        <v>1</v>
      </c>
      <c r="M16294">
        <v>435</v>
      </c>
      <c r="N16294" t="s">
        <v>18</v>
      </c>
      <c r="O16294" s="1">
        <v>1.0318499999999999E-169</v>
      </c>
      <c r="P16294">
        <v>1552</v>
      </c>
    </row>
    <row r="16295" spans="1:16" x14ac:dyDescent="0.25">
      <c r="A16295" t="s">
        <v>24172</v>
      </c>
      <c r="B16295">
        <v>1494</v>
      </c>
      <c r="C16295" s="3" t="str">
        <f>HYPERLINK("http://www.uniprot.org/uniprot/K7MCH1","tr|K7MCH1|K7MCH1_SOYBN")</f>
        <v>tr|K7MCH1|K7MCH1_SOYBN</v>
      </c>
      <c r="D16295" t="s">
        <v>28</v>
      </c>
      <c r="E16295">
        <v>42.21</v>
      </c>
      <c r="F16295">
        <v>443</v>
      </c>
      <c r="G16295">
        <v>256</v>
      </c>
      <c r="H16295">
        <v>29</v>
      </c>
      <c r="I16295">
        <v>13</v>
      </c>
      <c r="J16295">
        <v>1254</v>
      </c>
      <c r="K16295">
        <v>1</v>
      </c>
      <c r="L16295">
        <v>9</v>
      </c>
      <c r="M16295">
        <v>438</v>
      </c>
      <c r="N16295" t="s">
        <v>18</v>
      </c>
      <c r="O16295" s="1">
        <v>1.19283E-71</v>
      </c>
      <c r="P16295">
        <v>707</v>
      </c>
    </row>
    <row r="16296" spans="1:16" x14ac:dyDescent="0.25">
      <c r="A16296" t="s">
        <v>24173</v>
      </c>
      <c r="B16296">
        <v>2088</v>
      </c>
      <c r="C16296" s="3" t="str">
        <f>HYPERLINK("http://www.uniprot.org/uniprot/G7K252","tr|G7K252|G7K252_MEDTR")</f>
        <v>tr|G7K252|G7K252_MEDTR</v>
      </c>
      <c r="D16296" t="s">
        <v>24174</v>
      </c>
      <c r="E16296">
        <v>70.010000000000005</v>
      </c>
      <c r="F16296">
        <v>687</v>
      </c>
      <c r="G16296">
        <v>206</v>
      </c>
      <c r="H16296">
        <v>7</v>
      </c>
      <c r="I16296">
        <v>46</v>
      </c>
      <c r="J16296">
        <v>2085</v>
      </c>
      <c r="K16296">
        <v>1</v>
      </c>
      <c r="L16296">
        <v>1</v>
      </c>
      <c r="M16296">
        <v>668</v>
      </c>
      <c r="N16296" t="s">
        <v>18</v>
      </c>
      <c r="O16296">
        <v>0</v>
      </c>
      <c r="P16296">
        <v>2327</v>
      </c>
    </row>
    <row r="16297" spans="1:16" x14ac:dyDescent="0.25">
      <c r="A16297" t="s">
        <v>24175</v>
      </c>
      <c r="B16297">
        <v>693</v>
      </c>
      <c r="C16297" s="3" t="str">
        <f>HYPERLINK("http://www.uniprot.org/uniprot/G7KFA7","tr|G7KFA7|G7KFA7_MEDTR")</f>
        <v>tr|G7KFA7|G7KFA7_MEDTR</v>
      </c>
      <c r="D16297" t="s">
        <v>24176</v>
      </c>
      <c r="E16297">
        <v>87.9</v>
      </c>
      <c r="F16297">
        <v>215</v>
      </c>
      <c r="G16297">
        <v>26</v>
      </c>
      <c r="H16297">
        <v>0</v>
      </c>
      <c r="I16297">
        <v>46</v>
      </c>
      <c r="J16297">
        <v>690</v>
      </c>
      <c r="K16297">
        <v>1</v>
      </c>
      <c r="L16297">
        <v>16</v>
      </c>
      <c r="M16297">
        <v>227</v>
      </c>
      <c r="N16297" t="s">
        <v>18</v>
      </c>
      <c r="O16297" s="1">
        <v>4.4825100000000001E-114</v>
      </c>
      <c r="P16297">
        <v>1068</v>
      </c>
    </row>
    <row r="16298" spans="1:16" x14ac:dyDescent="0.25">
      <c r="A16298" t="s">
        <v>24177</v>
      </c>
      <c r="B16298">
        <v>1113</v>
      </c>
      <c r="C16298" s="3" t="str">
        <f>HYPERLINK("http://www.uniprot.org/uniprot/G7KUM9","tr|G7KUM9|G7KUM9_MEDTR")</f>
        <v>tr|G7KUM9|G7KUM9_MEDTR</v>
      </c>
      <c r="D16298" t="s">
        <v>24178</v>
      </c>
      <c r="E16298">
        <v>54.54</v>
      </c>
      <c r="F16298">
        <v>418</v>
      </c>
      <c r="G16298">
        <v>190</v>
      </c>
      <c r="H16298">
        <v>48</v>
      </c>
      <c r="I16298">
        <v>1</v>
      </c>
      <c r="J16298">
        <v>1110</v>
      </c>
      <c r="K16298">
        <v>1</v>
      </c>
      <c r="L16298">
        <v>31</v>
      </c>
      <c r="M16298">
        <v>433</v>
      </c>
      <c r="N16298" t="s">
        <v>18</v>
      </c>
      <c r="O16298" s="1">
        <v>1.7288899999999999E-95</v>
      </c>
      <c r="P16298">
        <v>911</v>
      </c>
    </row>
    <row r="16299" spans="1:16" x14ac:dyDescent="0.25">
      <c r="A16299" t="s">
        <v>24179</v>
      </c>
      <c r="B16299">
        <v>1635</v>
      </c>
      <c r="C16299" s="3" t="str">
        <f>HYPERLINK("http://www.uniprot.org/uniprot/A2Q1L2","tr|A2Q1L2|A2Q1L2_MEDTR")</f>
        <v>tr|A2Q1L2|A2Q1L2_MEDTR</v>
      </c>
      <c r="D16299" t="s">
        <v>24180</v>
      </c>
      <c r="E16299">
        <v>83.88</v>
      </c>
      <c r="F16299">
        <v>546</v>
      </c>
      <c r="G16299">
        <v>88</v>
      </c>
      <c r="H16299">
        <v>2</v>
      </c>
      <c r="I16299">
        <v>1</v>
      </c>
      <c r="J16299">
        <v>1632</v>
      </c>
      <c r="K16299">
        <v>1</v>
      </c>
      <c r="L16299">
        <v>1</v>
      </c>
      <c r="M16299">
        <v>542</v>
      </c>
      <c r="N16299" t="s">
        <v>18</v>
      </c>
      <c r="O16299">
        <v>0</v>
      </c>
      <c r="P16299">
        <v>2315</v>
      </c>
    </row>
    <row r="16300" spans="1:16" x14ac:dyDescent="0.25">
      <c r="A16300" t="s">
        <v>24181</v>
      </c>
      <c r="B16300">
        <v>915</v>
      </c>
      <c r="C16300" s="3" t="str">
        <f>HYPERLINK("http://www.uniprot.org/uniprot/G7IDX0","tr|G7IDX0|G7IDX0_MEDTR")</f>
        <v>tr|G7IDX0|G7IDX0_MEDTR</v>
      </c>
      <c r="D16300" t="s">
        <v>24182</v>
      </c>
      <c r="E16300">
        <v>66.260000000000005</v>
      </c>
      <c r="F16300">
        <v>329</v>
      </c>
      <c r="G16300">
        <v>111</v>
      </c>
      <c r="H16300">
        <v>31</v>
      </c>
      <c r="I16300">
        <v>7</v>
      </c>
      <c r="J16300">
        <v>900</v>
      </c>
      <c r="K16300">
        <v>1</v>
      </c>
      <c r="L16300">
        <v>2</v>
      </c>
      <c r="M16300">
        <v>330</v>
      </c>
      <c r="N16300" t="s">
        <v>18</v>
      </c>
      <c r="O16300" s="1">
        <v>2.9598699999999999E-113</v>
      </c>
      <c r="P16300">
        <v>1063</v>
      </c>
    </row>
    <row r="16301" spans="1:16" x14ac:dyDescent="0.25">
      <c r="A16301" t="s">
        <v>24183</v>
      </c>
      <c r="B16301">
        <v>1404</v>
      </c>
      <c r="C16301" s="3" t="str">
        <f>HYPERLINK("http://www.uniprot.org/uniprot/I1LD15","tr|I1LD15|I1LD15_SOYBN")</f>
        <v>tr|I1LD15|I1LD15_SOYBN</v>
      </c>
      <c r="D16301" t="s">
        <v>28</v>
      </c>
      <c r="E16301">
        <v>82.9</v>
      </c>
      <c r="F16301">
        <v>468</v>
      </c>
      <c r="G16301">
        <v>80</v>
      </c>
      <c r="H16301">
        <v>1</v>
      </c>
      <c r="I16301">
        <v>1</v>
      </c>
      <c r="J16301">
        <v>1401</v>
      </c>
      <c r="K16301">
        <v>1</v>
      </c>
      <c r="L16301">
        <v>1</v>
      </c>
      <c r="M16301">
        <v>463</v>
      </c>
      <c r="N16301" t="s">
        <v>18</v>
      </c>
      <c r="O16301">
        <v>0</v>
      </c>
      <c r="P16301">
        <v>1959</v>
      </c>
    </row>
    <row r="16302" spans="1:16" x14ac:dyDescent="0.25">
      <c r="A16302" t="s">
        <v>24184</v>
      </c>
      <c r="B16302">
        <v>2547</v>
      </c>
      <c r="C16302" s="3" t="str">
        <f>HYPERLINK("http://www.uniprot.org/uniprot/G7I3H5","tr|G7I3H5|G7I3H5_MEDTR")</f>
        <v>tr|G7I3H5|G7I3H5_MEDTR</v>
      </c>
      <c r="D16302" t="s">
        <v>24185</v>
      </c>
      <c r="E16302">
        <v>68.400000000000006</v>
      </c>
      <c r="F16302">
        <v>845</v>
      </c>
      <c r="G16302">
        <v>267</v>
      </c>
      <c r="H16302">
        <v>5</v>
      </c>
      <c r="I16302">
        <v>25</v>
      </c>
      <c r="J16302">
        <v>2544</v>
      </c>
      <c r="K16302">
        <v>1</v>
      </c>
      <c r="L16302">
        <v>169</v>
      </c>
      <c r="M16302">
        <v>1009</v>
      </c>
      <c r="N16302" t="s">
        <v>18</v>
      </c>
      <c r="O16302">
        <v>0</v>
      </c>
      <c r="P16302">
        <v>2900</v>
      </c>
    </row>
    <row r="16303" spans="1:16" x14ac:dyDescent="0.25">
      <c r="A16303" t="s">
        <v>24186</v>
      </c>
      <c r="B16303">
        <v>456</v>
      </c>
      <c r="C16303" s="3" t="str">
        <f>HYPERLINK("http://www.uniprot.org/uniprot/I3S6U8","tr|I3S6U8|I3S6U8_MEDTR")</f>
        <v>tr|I3S6U8|I3S6U8_MEDTR</v>
      </c>
      <c r="D16303" t="s">
        <v>22</v>
      </c>
      <c r="E16303">
        <v>92.71</v>
      </c>
      <c r="F16303">
        <v>151</v>
      </c>
      <c r="G16303">
        <v>11</v>
      </c>
      <c r="H16303">
        <v>0</v>
      </c>
      <c r="I16303">
        <v>1</v>
      </c>
      <c r="J16303">
        <v>453</v>
      </c>
      <c r="K16303">
        <v>1</v>
      </c>
      <c r="L16303">
        <v>32</v>
      </c>
      <c r="M16303">
        <v>182</v>
      </c>
      <c r="N16303" t="s">
        <v>18</v>
      </c>
      <c r="O16303" s="1">
        <v>7.84692E-72</v>
      </c>
      <c r="P16303">
        <v>701</v>
      </c>
    </row>
    <row r="16304" spans="1:16" x14ac:dyDescent="0.25">
      <c r="A16304" t="s">
        <v>24187</v>
      </c>
      <c r="B16304">
        <v>1269</v>
      </c>
      <c r="C16304" s="3" t="str">
        <f>HYPERLINK("http://www.uniprot.org/uniprot/I1K7E5","tr|I1K7E5|I1K7E5_SOYBN")</f>
        <v>tr|I1K7E5|I1K7E5_SOYBN</v>
      </c>
      <c r="D16304" t="s">
        <v>28</v>
      </c>
      <c r="E16304">
        <v>70.040000000000006</v>
      </c>
      <c r="F16304">
        <v>424</v>
      </c>
      <c r="G16304">
        <v>127</v>
      </c>
      <c r="H16304">
        <v>8</v>
      </c>
      <c r="I16304">
        <v>1</v>
      </c>
      <c r="J16304">
        <v>1248</v>
      </c>
      <c r="K16304">
        <v>1</v>
      </c>
      <c r="L16304">
        <v>1</v>
      </c>
      <c r="M16304">
        <v>422</v>
      </c>
      <c r="N16304" t="s">
        <v>18</v>
      </c>
      <c r="O16304" s="1">
        <v>5.9987900000000005E-175</v>
      </c>
      <c r="P16304">
        <v>1597</v>
      </c>
    </row>
    <row r="16305" spans="1:16" x14ac:dyDescent="0.25">
      <c r="A16305" t="s">
        <v>24188</v>
      </c>
      <c r="B16305">
        <v>1959</v>
      </c>
      <c r="C16305" s="3" t="str">
        <f>HYPERLINK("http://www.uniprot.org/uniprot/D4IIB2","tr|D4IIB2|D4IIB2_9FABA")</f>
        <v>tr|D4IIB2|D4IIB2_9FABA</v>
      </c>
      <c r="D16305" t="s">
        <v>17085</v>
      </c>
      <c r="E16305">
        <v>80.42</v>
      </c>
      <c r="F16305">
        <v>664</v>
      </c>
      <c r="G16305">
        <v>130</v>
      </c>
      <c r="H16305">
        <v>16</v>
      </c>
      <c r="I16305">
        <v>1</v>
      </c>
      <c r="J16305">
        <v>1944</v>
      </c>
      <c r="K16305">
        <v>1</v>
      </c>
      <c r="L16305">
        <v>1</v>
      </c>
      <c r="M16305">
        <v>659</v>
      </c>
      <c r="N16305" t="s">
        <v>18</v>
      </c>
      <c r="O16305">
        <v>0</v>
      </c>
      <c r="P16305">
        <v>2648</v>
      </c>
    </row>
    <row r="16306" spans="1:16" x14ac:dyDescent="0.25">
      <c r="A16306" t="s">
        <v>24189</v>
      </c>
      <c r="B16306">
        <v>1713</v>
      </c>
      <c r="C16306" s="3" t="str">
        <f>HYPERLINK("http://www.uniprot.org/uniprot/I1KS46","tr|I1KS46|I1KS46_SOYBN")</f>
        <v>tr|I1KS46|I1KS46_SOYBN</v>
      </c>
      <c r="D16306" t="s">
        <v>28</v>
      </c>
      <c r="E16306">
        <v>83.15</v>
      </c>
      <c r="F16306">
        <v>570</v>
      </c>
      <c r="G16306">
        <v>96</v>
      </c>
      <c r="H16306">
        <v>0</v>
      </c>
      <c r="I16306">
        <v>1</v>
      </c>
      <c r="J16306">
        <v>1710</v>
      </c>
      <c r="K16306">
        <v>1</v>
      </c>
      <c r="L16306">
        <v>1</v>
      </c>
      <c r="M16306">
        <v>570</v>
      </c>
      <c r="N16306" t="s">
        <v>18</v>
      </c>
      <c r="O16306">
        <v>0</v>
      </c>
      <c r="P16306">
        <v>2493</v>
      </c>
    </row>
    <row r="16307" spans="1:16" x14ac:dyDescent="0.25">
      <c r="A16307" t="s">
        <v>24190</v>
      </c>
      <c r="B16307">
        <v>714</v>
      </c>
      <c r="C16307" s="3" t="str">
        <f>HYPERLINK("http://www.uniprot.org/uniprot/Q949L4","tr|Q949L4|Q949L4_CICAR")</f>
        <v>tr|Q949L4|Q949L4_CICAR</v>
      </c>
      <c r="D16307" t="s">
        <v>176</v>
      </c>
      <c r="E16307">
        <v>69.88</v>
      </c>
      <c r="F16307">
        <v>176</v>
      </c>
      <c r="G16307">
        <v>53</v>
      </c>
      <c r="H16307">
        <v>3</v>
      </c>
      <c r="I16307">
        <v>154</v>
      </c>
      <c r="J16307">
        <v>672</v>
      </c>
      <c r="K16307">
        <v>1</v>
      </c>
      <c r="L16307">
        <v>1</v>
      </c>
      <c r="M16307">
        <v>176</v>
      </c>
      <c r="N16307" t="s">
        <v>18</v>
      </c>
      <c r="O16307" s="1">
        <v>1.42535E-65</v>
      </c>
      <c r="P16307">
        <v>650</v>
      </c>
    </row>
    <row r="16308" spans="1:16" x14ac:dyDescent="0.25">
      <c r="A16308" t="s">
        <v>24191</v>
      </c>
      <c r="B16308">
        <v>2289</v>
      </c>
      <c r="C16308" s="3" t="str">
        <f>HYPERLINK("http://www.uniprot.org/uniprot/I1KG51","tr|I1KG51|I1KG51_SOYBN")</f>
        <v>tr|I1KG51|I1KG51_SOYBN</v>
      </c>
      <c r="D16308" t="s">
        <v>71</v>
      </c>
      <c r="E16308">
        <v>83.46</v>
      </c>
      <c r="F16308">
        <v>732</v>
      </c>
      <c r="G16308">
        <v>121</v>
      </c>
      <c r="H16308">
        <v>8</v>
      </c>
      <c r="I16308">
        <v>55</v>
      </c>
      <c r="J16308">
        <v>2226</v>
      </c>
      <c r="K16308">
        <v>1</v>
      </c>
      <c r="L16308">
        <v>18</v>
      </c>
      <c r="M16308">
        <v>749</v>
      </c>
      <c r="N16308" t="s">
        <v>18</v>
      </c>
      <c r="O16308">
        <v>0</v>
      </c>
      <c r="P16308">
        <v>3063</v>
      </c>
    </row>
    <row r="16309" spans="1:16" x14ac:dyDescent="0.25">
      <c r="A16309" t="s">
        <v>24192</v>
      </c>
      <c r="B16309">
        <v>924</v>
      </c>
      <c r="C16309" s="3" t="str">
        <f>HYPERLINK("http://www.uniprot.org/uniprot/I3T5B9","tr|I3T5B9|I3T5B9_MEDTR")</f>
        <v>tr|I3T5B9|I3T5B9_MEDTR</v>
      </c>
      <c r="D16309" t="s">
        <v>22</v>
      </c>
      <c r="E16309">
        <v>74.59</v>
      </c>
      <c r="F16309">
        <v>311</v>
      </c>
      <c r="G16309">
        <v>79</v>
      </c>
      <c r="H16309">
        <v>4</v>
      </c>
      <c r="I16309">
        <v>1</v>
      </c>
      <c r="J16309">
        <v>921</v>
      </c>
      <c r="K16309">
        <v>1</v>
      </c>
      <c r="L16309">
        <v>1</v>
      </c>
      <c r="M16309">
        <v>310</v>
      </c>
      <c r="N16309" t="s">
        <v>18</v>
      </c>
      <c r="O16309" s="1">
        <v>1.54148E-125</v>
      </c>
      <c r="P16309">
        <v>1169</v>
      </c>
    </row>
    <row r="16310" spans="1:16" x14ac:dyDescent="0.25">
      <c r="A16310" t="s">
        <v>24193</v>
      </c>
      <c r="B16310">
        <v>1290</v>
      </c>
      <c r="C16310" s="3" t="str">
        <f>HYPERLINK("http://www.uniprot.org/uniprot/K7KZ03","tr|K7KZ03|K7KZ03_SOYBN")</f>
        <v>tr|K7KZ03|K7KZ03_SOYBN</v>
      </c>
      <c r="D16310" t="s">
        <v>28</v>
      </c>
      <c r="E16310">
        <v>51.07</v>
      </c>
      <c r="F16310">
        <v>464</v>
      </c>
      <c r="G16310">
        <v>227</v>
      </c>
      <c r="H16310">
        <v>38</v>
      </c>
      <c r="I16310">
        <v>1</v>
      </c>
      <c r="J16310">
        <v>1278</v>
      </c>
      <c r="K16310">
        <v>1</v>
      </c>
      <c r="L16310">
        <v>1</v>
      </c>
      <c r="M16310">
        <v>430</v>
      </c>
      <c r="N16310" t="s">
        <v>18</v>
      </c>
      <c r="O16310" s="1">
        <v>1.8318100000000001E-94</v>
      </c>
      <c r="P16310">
        <v>903</v>
      </c>
    </row>
    <row r="16311" spans="1:16" x14ac:dyDescent="0.25">
      <c r="A16311" t="s">
        <v>24194</v>
      </c>
      <c r="B16311">
        <v>1026</v>
      </c>
      <c r="C16311" s="3" t="str">
        <f>HYPERLINK("http://www.uniprot.org/uniprot/Q2PER5","tr|Q2PER5|Q2PER5_TRIPR")</f>
        <v>tr|Q2PER5|Q2PER5_TRIPR</v>
      </c>
      <c r="D16311" t="s">
        <v>24195</v>
      </c>
      <c r="E16311">
        <v>76.63</v>
      </c>
      <c r="F16311">
        <v>107</v>
      </c>
      <c r="G16311">
        <v>25</v>
      </c>
      <c r="H16311">
        <v>0</v>
      </c>
      <c r="I16311">
        <v>61</v>
      </c>
      <c r="J16311">
        <v>381</v>
      </c>
      <c r="K16311">
        <v>1</v>
      </c>
      <c r="L16311">
        <v>6</v>
      </c>
      <c r="M16311">
        <v>112</v>
      </c>
      <c r="N16311" t="s">
        <v>18</v>
      </c>
      <c r="O16311" s="1">
        <v>1.8268399999999999E-40</v>
      </c>
      <c r="P16311">
        <v>436</v>
      </c>
    </row>
    <row r="16312" spans="1:16" x14ac:dyDescent="0.25">
      <c r="A16312" t="s">
        <v>24196</v>
      </c>
      <c r="B16312">
        <v>957</v>
      </c>
      <c r="C16312" s="3" t="str">
        <f>HYPERLINK("http://www.uniprot.org/uniprot/Q9LKI6","tr|Q9LKI6|Q9LKI6_MEDTR")</f>
        <v>tr|Q9LKI6|Q9LKI6_MEDTR</v>
      </c>
      <c r="D16312" t="s">
        <v>24197</v>
      </c>
      <c r="E16312">
        <v>83.01</v>
      </c>
      <c r="F16312">
        <v>318</v>
      </c>
      <c r="G16312">
        <v>54</v>
      </c>
      <c r="H16312">
        <v>0</v>
      </c>
      <c r="I16312">
        <v>1</v>
      </c>
      <c r="J16312">
        <v>954</v>
      </c>
      <c r="K16312">
        <v>1</v>
      </c>
      <c r="L16312">
        <v>1</v>
      </c>
      <c r="M16312">
        <v>318</v>
      </c>
      <c r="N16312" t="s">
        <v>18</v>
      </c>
      <c r="O16312" s="1">
        <v>1.5259299999999999E-155</v>
      </c>
      <c r="P16312">
        <v>1428</v>
      </c>
    </row>
    <row r="16313" spans="1:16" x14ac:dyDescent="0.25">
      <c r="A16313" t="s">
        <v>24198</v>
      </c>
      <c r="B16313">
        <v>1365</v>
      </c>
      <c r="C16313" s="3" t="str">
        <f>HYPERLINK("http://www.uniprot.org/uniprot/G7K6J6","tr|G7K6J6|G7K6J6_MEDTR")</f>
        <v>tr|G7K6J6|G7K6J6_MEDTR</v>
      </c>
      <c r="D16313" t="s">
        <v>24094</v>
      </c>
      <c r="E16313">
        <v>86.37</v>
      </c>
      <c r="F16313">
        <v>455</v>
      </c>
      <c r="G16313">
        <v>62</v>
      </c>
      <c r="H16313">
        <v>1</v>
      </c>
      <c r="I16313">
        <v>1</v>
      </c>
      <c r="J16313">
        <v>1362</v>
      </c>
      <c r="K16313">
        <v>1</v>
      </c>
      <c r="L16313">
        <v>1</v>
      </c>
      <c r="M16313">
        <v>454</v>
      </c>
      <c r="N16313" t="s">
        <v>18</v>
      </c>
      <c r="O16313">
        <v>0</v>
      </c>
      <c r="P16313">
        <v>2070</v>
      </c>
    </row>
    <row r="16314" spans="1:16" x14ac:dyDescent="0.25">
      <c r="A16314" t="s">
        <v>24199</v>
      </c>
      <c r="B16314">
        <v>1710</v>
      </c>
      <c r="C16314" s="3" t="str">
        <f>HYPERLINK("http://www.uniprot.org/uniprot/G7KQF2","tr|G7KQF2|G7KQF2_MEDTR")</f>
        <v>tr|G7KQF2|G7KQF2_MEDTR</v>
      </c>
      <c r="D16314" t="s">
        <v>24200</v>
      </c>
      <c r="E16314">
        <v>48.51</v>
      </c>
      <c r="F16314">
        <v>641</v>
      </c>
      <c r="G16314">
        <v>330</v>
      </c>
      <c r="H16314">
        <v>81</v>
      </c>
      <c r="I16314">
        <v>16</v>
      </c>
      <c r="J16314">
        <v>1695</v>
      </c>
      <c r="K16314">
        <v>1</v>
      </c>
      <c r="L16314">
        <v>101</v>
      </c>
      <c r="M16314">
        <v>705</v>
      </c>
      <c r="N16314" t="s">
        <v>18</v>
      </c>
      <c r="O16314" s="1">
        <v>2.6490899999999999E-126</v>
      </c>
      <c r="P16314">
        <v>1179</v>
      </c>
    </row>
    <row r="16315" spans="1:16" x14ac:dyDescent="0.25">
      <c r="A16315" t="s">
        <v>24201</v>
      </c>
      <c r="B16315">
        <v>738</v>
      </c>
      <c r="C16315" s="3" t="str">
        <f>HYPERLINK("http://www.uniprot.org/uniprot/G7K4L8","tr|G7K4L8|G7K4L8_MEDTR")</f>
        <v>tr|G7K4L8|G7K4L8_MEDTR</v>
      </c>
      <c r="D16315" t="s">
        <v>1665</v>
      </c>
      <c r="E16315">
        <v>48.79</v>
      </c>
      <c r="F16315">
        <v>248</v>
      </c>
      <c r="G16315">
        <v>127</v>
      </c>
      <c r="H16315">
        <v>4</v>
      </c>
      <c r="I16315">
        <v>1</v>
      </c>
      <c r="J16315">
        <v>732</v>
      </c>
      <c r="K16315">
        <v>1</v>
      </c>
      <c r="L16315">
        <v>1</v>
      </c>
      <c r="M16315">
        <v>241</v>
      </c>
      <c r="N16315" t="s">
        <v>18</v>
      </c>
      <c r="O16315" s="1">
        <v>6.39921E-56</v>
      </c>
      <c r="P16315">
        <v>567</v>
      </c>
    </row>
    <row r="16316" spans="1:16" x14ac:dyDescent="0.25">
      <c r="A16316" t="s">
        <v>24202</v>
      </c>
      <c r="B16316">
        <v>471</v>
      </c>
      <c r="C16316" s="3" t="str">
        <f>HYPERLINK("http://www.uniprot.org/uniprot/K7KE28","tr|K7KE28|K7KE28_SOYBN")</f>
        <v>tr|K7KE28|K7KE28_SOYBN</v>
      </c>
      <c r="D16316" t="s">
        <v>117</v>
      </c>
      <c r="E16316">
        <v>61.19</v>
      </c>
      <c r="F16316">
        <v>67</v>
      </c>
      <c r="G16316">
        <v>26</v>
      </c>
      <c r="H16316">
        <v>0</v>
      </c>
      <c r="I16316">
        <v>244</v>
      </c>
      <c r="J16316">
        <v>444</v>
      </c>
      <c r="K16316">
        <v>1</v>
      </c>
      <c r="L16316">
        <v>152</v>
      </c>
      <c r="M16316">
        <v>218</v>
      </c>
      <c r="N16316" t="s">
        <v>18</v>
      </c>
      <c r="O16316" s="1">
        <v>6.1445099999999997E-16</v>
      </c>
      <c r="P16316">
        <v>219</v>
      </c>
    </row>
    <row r="16317" spans="1:16" x14ac:dyDescent="0.25">
      <c r="A16317" t="s">
        <v>24203</v>
      </c>
      <c r="B16317">
        <v>1773</v>
      </c>
      <c r="C16317" s="3" t="str">
        <f>HYPERLINK("http://www.uniprot.org/uniprot/I1MFH7","tr|I1MFH7|I1MFH7_SOYBN")</f>
        <v>tr|I1MFH7|I1MFH7_SOYBN</v>
      </c>
      <c r="D16317" t="s">
        <v>28</v>
      </c>
      <c r="E16317">
        <v>70.27</v>
      </c>
      <c r="F16317">
        <v>572</v>
      </c>
      <c r="G16317">
        <v>170</v>
      </c>
      <c r="H16317">
        <v>12</v>
      </c>
      <c r="I16317">
        <v>1</v>
      </c>
      <c r="J16317">
        <v>1680</v>
      </c>
      <c r="K16317">
        <v>1</v>
      </c>
      <c r="L16317">
        <v>1</v>
      </c>
      <c r="M16317">
        <v>568</v>
      </c>
      <c r="N16317" t="s">
        <v>18</v>
      </c>
      <c r="O16317">
        <v>0</v>
      </c>
      <c r="P16317">
        <v>2012</v>
      </c>
    </row>
    <row r="16318" spans="1:16" x14ac:dyDescent="0.25">
      <c r="A16318" t="s">
        <v>24204</v>
      </c>
      <c r="B16318">
        <v>894</v>
      </c>
      <c r="C16318" s="3" t="str">
        <f>HYPERLINK("http://www.uniprot.org/uniprot/I1MG88","tr|I1MG88|I1MG88_SOYBN")</f>
        <v>tr|I1MG88|I1MG88_SOYBN</v>
      </c>
      <c r="D16318" t="s">
        <v>28</v>
      </c>
      <c r="E16318">
        <v>76.59</v>
      </c>
      <c r="F16318">
        <v>235</v>
      </c>
      <c r="G16318">
        <v>55</v>
      </c>
      <c r="H16318">
        <v>0</v>
      </c>
      <c r="I16318">
        <v>1</v>
      </c>
      <c r="J16318">
        <v>705</v>
      </c>
      <c r="K16318">
        <v>1</v>
      </c>
      <c r="L16318">
        <v>1</v>
      </c>
      <c r="M16318">
        <v>234</v>
      </c>
      <c r="N16318" t="s">
        <v>18</v>
      </c>
      <c r="O16318" s="1">
        <v>2.43691E-96</v>
      </c>
      <c r="P16318">
        <v>917</v>
      </c>
    </row>
    <row r="16319" spans="1:16" x14ac:dyDescent="0.25">
      <c r="A16319" t="s">
        <v>24205</v>
      </c>
      <c r="B16319">
        <v>753</v>
      </c>
      <c r="C16319" s="3" t="str">
        <f>HYPERLINK("http://www.uniprot.org/uniprot/G7K4M4","tr|G7K4M4|G7K4M4_MEDTR")</f>
        <v>tr|G7K4M4|G7K4M4_MEDTR</v>
      </c>
      <c r="D16319" t="s">
        <v>517</v>
      </c>
      <c r="E16319">
        <v>60</v>
      </c>
      <c r="F16319">
        <v>75</v>
      </c>
      <c r="G16319">
        <v>30</v>
      </c>
      <c r="H16319">
        <v>0</v>
      </c>
      <c r="I16319">
        <v>193</v>
      </c>
      <c r="J16319">
        <v>417</v>
      </c>
      <c r="K16319">
        <v>1</v>
      </c>
      <c r="L16319">
        <v>467</v>
      </c>
      <c r="M16319">
        <v>541</v>
      </c>
      <c r="N16319" t="s">
        <v>18</v>
      </c>
      <c r="O16319" s="1">
        <v>1.20906E-19</v>
      </c>
      <c r="P16319">
        <v>235</v>
      </c>
    </row>
    <row r="16320" spans="1:16" x14ac:dyDescent="0.25">
      <c r="A16320" t="s">
        <v>24206</v>
      </c>
      <c r="B16320">
        <v>795</v>
      </c>
      <c r="C16320" s="3" t="str">
        <f>HYPERLINK("http://www.uniprot.org/uniprot/A7SQX6","tr|A7SQX6|A7SQX6_NEMVE")</f>
        <v>tr|A7SQX6|A7SQX6_NEMVE</v>
      </c>
      <c r="D16320" t="s">
        <v>24207</v>
      </c>
      <c r="E16320">
        <v>38</v>
      </c>
      <c r="F16320">
        <v>221</v>
      </c>
      <c r="G16320">
        <v>137</v>
      </c>
      <c r="H16320">
        <v>0</v>
      </c>
      <c r="I16320">
        <v>23</v>
      </c>
      <c r="J16320">
        <v>685</v>
      </c>
      <c r="K16320">
        <v>2</v>
      </c>
      <c r="L16320">
        <v>1</v>
      </c>
      <c r="M16320">
        <v>221</v>
      </c>
      <c r="N16320" t="s">
        <v>18</v>
      </c>
      <c r="O16320" s="1">
        <v>8.5490699999999997E-20</v>
      </c>
      <c r="P16320">
        <v>256</v>
      </c>
    </row>
    <row r="16321" spans="1:16" x14ac:dyDescent="0.25">
      <c r="A16321" t="s">
        <v>24208</v>
      </c>
      <c r="B16321">
        <v>1917</v>
      </c>
      <c r="C16321" s="3" t="str">
        <f>HYPERLINK("http://www.uniprot.org/uniprot/G7KFC0","tr|G7KFC0|G7KFC0_MEDTR")</f>
        <v>tr|G7KFC0|G7KFC0_MEDTR</v>
      </c>
      <c r="D16321" t="s">
        <v>24209</v>
      </c>
      <c r="E16321">
        <v>90.9</v>
      </c>
      <c r="F16321">
        <v>638</v>
      </c>
      <c r="G16321">
        <v>58</v>
      </c>
      <c r="H16321">
        <v>0</v>
      </c>
      <c r="I16321">
        <v>1</v>
      </c>
      <c r="J16321">
        <v>1914</v>
      </c>
      <c r="K16321">
        <v>1</v>
      </c>
      <c r="L16321">
        <v>1</v>
      </c>
      <c r="M16321">
        <v>638</v>
      </c>
      <c r="N16321" t="s">
        <v>18</v>
      </c>
      <c r="O16321">
        <v>0</v>
      </c>
      <c r="P16321">
        <v>3092</v>
      </c>
    </row>
    <row r="16322" spans="1:16" x14ac:dyDescent="0.25">
      <c r="A16322" t="s">
        <v>24210</v>
      </c>
      <c r="B16322">
        <v>837</v>
      </c>
      <c r="C16322" s="3" t="str">
        <f>HYPERLINK("http://www.uniprot.org/uniprot/G7KUN3","tr|G7KUN3|G7KUN3_MEDTR")</f>
        <v>tr|G7KUN3|G7KUN3_MEDTR</v>
      </c>
      <c r="D16322" t="s">
        <v>24211</v>
      </c>
      <c r="E16322">
        <v>87.27</v>
      </c>
      <c r="F16322">
        <v>275</v>
      </c>
      <c r="G16322">
        <v>35</v>
      </c>
      <c r="H16322">
        <v>1</v>
      </c>
      <c r="I16322">
        <v>13</v>
      </c>
      <c r="J16322">
        <v>834</v>
      </c>
      <c r="K16322">
        <v>1</v>
      </c>
      <c r="L16322">
        <v>5</v>
      </c>
      <c r="M16322">
        <v>278</v>
      </c>
      <c r="N16322" t="s">
        <v>18</v>
      </c>
      <c r="O16322" s="1">
        <v>2.8848799999999998E-141</v>
      </c>
      <c r="P16322">
        <v>1304</v>
      </c>
    </row>
    <row r="16323" spans="1:16" x14ac:dyDescent="0.25">
      <c r="A16323" t="s">
        <v>24212</v>
      </c>
      <c r="B16323">
        <v>1947</v>
      </c>
      <c r="C16323" s="3" t="str">
        <f>HYPERLINK("http://www.uniprot.org/uniprot/Q2HVC0","tr|Q2HVC0|Q2HVC0_MEDTR")</f>
        <v>tr|Q2HVC0|Q2HVC0_MEDTR</v>
      </c>
      <c r="D16323" t="s">
        <v>24213</v>
      </c>
      <c r="E16323">
        <v>86.17</v>
      </c>
      <c r="F16323">
        <v>651</v>
      </c>
      <c r="G16323">
        <v>90</v>
      </c>
      <c r="H16323">
        <v>3</v>
      </c>
      <c r="I16323">
        <v>1</v>
      </c>
      <c r="J16323">
        <v>1944</v>
      </c>
      <c r="K16323">
        <v>1</v>
      </c>
      <c r="L16323">
        <v>131</v>
      </c>
      <c r="M16323">
        <v>774</v>
      </c>
      <c r="N16323" t="s">
        <v>18</v>
      </c>
      <c r="O16323">
        <v>0</v>
      </c>
      <c r="P16323">
        <v>2834</v>
      </c>
    </row>
    <row r="16324" spans="1:16" x14ac:dyDescent="0.25">
      <c r="A16324" t="s">
        <v>24214</v>
      </c>
      <c r="B16324">
        <v>579</v>
      </c>
      <c r="C16324" s="3" t="str">
        <f>HYPERLINK("http://www.uniprot.org/uniprot/G7JKB4","tr|G7JKB4|G7JKB4_MEDTR")</f>
        <v>tr|G7JKB4|G7JKB4_MEDTR</v>
      </c>
      <c r="D16324" t="s">
        <v>24215</v>
      </c>
      <c r="E16324">
        <v>61.08</v>
      </c>
      <c r="F16324">
        <v>185</v>
      </c>
      <c r="G16324">
        <v>72</v>
      </c>
      <c r="H16324">
        <v>2</v>
      </c>
      <c r="I16324">
        <v>19</v>
      </c>
      <c r="J16324">
        <v>567</v>
      </c>
      <c r="K16324">
        <v>1</v>
      </c>
      <c r="L16324">
        <v>11</v>
      </c>
      <c r="M16324">
        <v>195</v>
      </c>
      <c r="N16324" t="s">
        <v>18</v>
      </c>
      <c r="O16324" s="1">
        <v>5.2827099999999996E-60</v>
      </c>
      <c r="P16324">
        <v>600</v>
      </c>
    </row>
    <row r="16325" spans="1:16" x14ac:dyDescent="0.25">
      <c r="A16325" t="s">
        <v>24216</v>
      </c>
      <c r="B16325">
        <v>762</v>
      </c>
      <c r="C16325" s="3" t="str">
        <f>HYPERLINK("http://www.uniprot.org/uniprot/G7IDX1","tr|G7IDX1|G7IDX1_MEDTR")</f>
        <v>tr|G7IDX1|G7IDX1_MEDTR</v>
      </c>
      <c r="D16325" t="s">
        <v>24217</v>
      </c>
      <c r="E16325">
        <v>76.28</v>
      </c>
      <c r="F16325">
        <v>253</v>
      </c>
      <c r="G16325">
        <v>60</v>
      </c>
      <c r="H16325">
        <v>0</v>
      </c>
      <c r="I16325">
        <v>1</v>
      </c>
      <c r="J16325">
        <v>759</v>
      </c>
      <c r="K16325">
        <v>1</v>
      </c>
      <c r="L16325">
        <v>1</v>
      </c>
      <c r="M16325">
        <v>250</v>
      </c>
      <c r="N16325" t="s">
        <v>18</v>
      </c>
      <c r="O16325" s="1">
        <v>3.60367E-105</v>
      </c>
      <c r="P16325">
        <v>992</v>
      </c>
    </row>
    <row r="16326" spans="1:16" x14ac:dyDescent="0.25">
      <c r="A16326" t="s">
        <v>24218</v>
      </c>
      <c r="B16326">
        <v>1308</v>
      </c>
      <c r="C16326" s="3" t="str">
        <f>HYPERLINK("http://www.uniprot.org/uniprot/I1NHF4","tr|I1NHF4|I1NHF4_SOYBN")</f>
        <v>tr|I1NHF4|I1NHF4_SOYBN</v>
      </c>
      <c r="D16326" t="s">
        <v>24219</v>
      </c>
      <c r="E16326">
        <v>85.77</v>
      </c>
      <c r="F16326">
        <v>436</v>
      </c>
      <c r="G16326">
        <v>62</v>
      </c>
      <c r="H16326">
        <v>4</v>
      </c>
      <c r="I16326">
        <v>1</v>
      </c>
      <c r="J16326">
        <v>1296</v>
      </c>
      <c r="K16326">
        <v>1</v>
      </c>
      <c r="L16326">
        <v>1</v>
      </c>
      <c r="M16326">
        <v>432</v>
      </c>
      <c r="N16326" t="s">
        <v>18</v>
      </c>
      <c r="O16326">
        <v>0</v>
      </c>
      <c r="P16326">
        <v>1906</v>
      </c>
    </row>
    <row r="16327" spans="1:16" x14ac:dyDescent="0.25">
      <c r="A16327" t="s">
        <v>24220</v>
      </c>
      <c r="B16327">
        <v>816</v>
      </c>
      <c r="C16327" s="3" t="str">
        <f>HYPERLINK("http://www.uniprot.org/uniprot/G7J570","tr|G7J570|G7J570_MEDTR")</f>
        <v>tr|G7J570|G7J570_MEDTR</v>
      </c>
      <c r="D16327" t="s">
        <v>24221</v>
      </c>
      <c r="E16327">
        <v>65.84</v>
      </c>
      <c r="F16327">
        <v>284</v>
      </c>
      <c r="G16327">
        <v>97</v>
      </c>
      <c r="H16327">
        <v>13</v>
      </c>
      <c r="I16327">
        <v>1</v>
      </c>
      <c r="J16327">
        <v>813</v>
      </c>
      <c r="K16327">
        <v>1</v>
      </c>
      <c r="L16327">
        <v>1</v>
      </c>
      <c r="M16327">
        <v>274</v>
      </c>
      <c r="N16327" t="s">
        <v>18</v>
      </c>
      <c r="O16327" s="1">
        <v>5.9733700000000001E-96</v>
      </c>
      <c r="P16327">
        <v>913</v>
      </c>
    </row>
    <row r="16328" spans="1:16" x14ac:dyDescent="0.25">
      <c r="A16328" t="s">
        <v>24222</v>
      </c>
      <c r="B16328">
        <v>264</v>
      </c>
      <c r="C16328" s="3" t="str">
        <f>HYPERLINK("http://www.uniprot.org/uniprot/I1JSX0","tr|I1JSX0|I1JSX0_SOYBN")</f>
        <v>tr|I1JSX0|I1JSX0_SOYBN</v>
      </c>
      <c r="D16328" t="s">
        <v>71</v>
      </c>
      <c r="E16328">
        <v>87.83</v>
      </c>
      <c r="F16328">
        <v>74</v>
      </c>
      <c r="G16328">
        <v>9</v>
      </c>
      <c r="H16328">
        <v>1</v>
      </c>
      <c r="I16328">
        <v>43</v>
      </c>
      <c r="J16328">
        <v>261</v>
      </c>
      <c r="K16328">
        <v>1</v>
      </c>
      <c r="L16328">
        <v>29</v>
      </c>
      <c r="M16328">
        <v>101</v>
      </c>
      <c r="N16328" t="s">
        <v>18</v>
      </c>
      <c r="O16328" s="1">
        <v>5.3559900000000003E-28</v>
      </c>
      <c r="P16328">
        <v>323</v>
      </c>
    </row>
    <row r="16329" spans="1:16" x14ac:dyDescent="0.25">
      <c r="A16329" t="s">
        <v>24223</v>
      </c>
      <c r="B16329">
        <v>1866</v>
      </c>
      <c r="C16329" s="3" t="str">
        <f>HYPERLINK("http://www.uniprot.org/uniprot/G8A388","tr|G8A388|G8A388_MEDTR")</f>
        <v>tr|G8A388|G8A388_MEDTR</v>
      </c>
      <c r="D16329" t="s">
        <v>24224</v>
      </c>
      <c r="E16329">
        <v>84.21</v>
      </c>
      <c r="F16329">
        <v>659</v>
      </c>
      <c r="G16329">
        <v>104</v>
      </c>
      <c r="H16329">
        <v>38</v>
      </c>
      <c r="I16329">
        <v>1</v>
      </c>
      <c r="J16329">
        <v>1863</v>
      </c>
      <c r="K16329">
        <v>1</v>
      </c>
      <c r="L16329">
        <v>149</v>
      </c>
      <c r="M16329">
        <v>807</v>
      </c>
      <c r="N16329" t="s">
        <v>18</v>
      </c>
      <c r="O16329">
        <v>0</v>
      </c>
      <c r="P16329">
        <v>2776</v>
      </c>
    </row>
    <row r="16330" spans="1:16" x14ac:dyDescent="0.25">
      <c r="A16330" t="s">
        <v>24225</v>
      </c>
      <c r="B16330">
        <v>837</v>
      </c>
      <c r="C16330" s="3" t="str">
        <f>HYPERLINK("http://www.uniprot.org/uniprot/A2EJ44","tr|A2EJ44|A2EJ44_TRIVA")</f>
        <v>tr|A2EJ44|A2EJ44_TRIVA</v>
      </c>
      <c r="D16330" t="s">
        <v>24226</v>
      </c>
      <c r="E16330">
        <v>22.87</v>
      </c>
      <c r="F16330">
        <v>271</v>
      </c>
      <c r="G16330">
        <v>209</v>
      </c>
      <c r="H16330">
        <v>10</v>
      </c>
      <c r="I16330">
        <v>25</v>
      </c>
      <c r="J16330">
        <v>807</v>
      </c>
      <c r="K16330">
        <v>1</v>
      </c>
      <c r="L16330">
        <v>2</v>
      </c>
      <c r="M16330">
        <v>252</v>
      </c>
      <c r="N16330" t="s">
        <v>18</v>
      </c>
      <c r="O16330" s="1">
        <v>4.9464300000000002E-8</v>
      </c>
      <c r="P16330">
        <v>155</v>
      </c>
    </row>
    <row r="16331" spans="1:16" x14ac:dyDescent="0.25">
      <c r="A16331" t="s">
        <v>24227</v>
      </c>
      <c r="B16331">
        <v>2724</v>
      </c>
      <c r="C16331" s="3" t="str">
        <f>HYPERLINK("http://www.uniprot.org/uniprot/K7KQC0","tr|K7KQC0|K7KQC0_SOYBN")</f>
        <v>tr|K7KQC0|K7KQC0_SOYBN</v>
      </c>
      <c r="D16331" t="s">
        <v>28</v>
      </c>
      <c r="E16331">
        <v>45.23</v>
      </c>
      <c r="F16331">
        <v>1134</v>
      </c>
      <c r="G16331">
        <v>621</v>
      </c>
      <c r="H16331">
        <v>227</v>
      </c>
      <c r="I16331">
        <v>1</v>
      </c>
      <c r="J16331">
        <v>2721</v>
      </c>
      <c r="K16331">
        <v>1</v>
      </c>
      <c r="L16331">
        <v>1</v>
      </c>
      <c r="M16331">
        <v>1102</v>
      </c>
      <c r="N16331" t="s">
        <v>18</v>
      </c>
      <c r="O16331">
        <v>0</v>
      </c>
      <c r="P16331">
        <v>1980</v>
      </c>
    </row>
    <row r="16332" spans="1:16" x14ac:dyDescent="0.25">
      <c r="A16332" t="s">
        <v>24228</v>
      </c>
      <c r="B16332">
        <v>2193</v>
      </c>
      <c r="C16332" s="3" t="str">
        <f>HYPERLINK("http://www.uniprot.org/uniprot/A5BE46","tr|A5BE46|A5BE46_VITVI")</f>
        <v>tr|A5BE46|A5BE46_VITVI</v>
      </c>
      <c r="D16332" t="s">
        <v>462</v>
      </c>
      <c r="E16332">
        <v>76.63</v>
      </c>
      <c r="F16332">
        <v>736</v>
      </c>
      <c r="G16332">
        <v>172</v>
      </c>
      <c r="H16332">
        <v>7</v>
      </c>
      <c r="I16332">
        <v>1</v>
      </c>
      <c r="J16332">
        <v>2187</v>
      </c>
      <c r="K16332">
        <v>1</v>
      </c>
      <c r="L16332">
        <v>618</v>
      </c>
      <c r="M16332">
        <v>1353</v>
      </c>
      <c r="N16332" t="s">
        <v>18</v>
      </c>
      <c r="O16332">
        <v>0</v>
      </c>
      <c r="P16332">
        <v>2997</v>
      </c>
    </row>
    <row r="16333" spans="1:16" x14ac:dyDescent="0.25">
      <c r="A16333" t="s">
        <v>24229</v>
      </c>
      <c r="B16333">
        <v>570</v>
      </c>
      <c r="C16333" s="3" t="str">
        <f>HYPERLINK("http://www.uniprot.org/uniprot/G7JT65","tr|G7JT65|G7JT65_MEDTR")</f>
        <v>tr|G7JT65|G7JT65_MEDTR</v>
      </c>
      <c r="D16333" t="s">
        <v>24230</v>
      </c>
      <c r="E16333">
        <v>86.84</v>
      </c>
      <c r="F16333">
        <v>190</v>
      </c>
      <c r="G16333">
        <v>25</v>
      </c>
      <c r="H16333">
        <v>1</v>
      </c>
      <c r="I16333">
        <v>1</v>
      </c>
      <c r="J16333">
        <v>567</v>
      </c>
      <c r="K16333">
        <v>1</v>
      </c>
      <c r="L16333">
        <v>1</v>
      </c>
      <c r="M16333">
        <v>190</v>
      </c>
      <c r="N16333" t="s">
        <v>18</v>
      </c>
      <c r="O16333" s="1">
        <v>1.7025100000000002E-92</v>
      </c>
      <c r="P16333">
        <v>880</v>
      </c>
    </row>
    <row r="16334" spans="1:16" x14ac:dyDescent="0.25">
      <c r="A16334" t="s">
        <v>24231</v>
      </c>
      <c r="B16334">
        <v>774</v>
      </c>
      <c r="C16334" s="3" t="str">
        <f>HYPERLINK("http://www.uniprot.org/uniprot/I1KFL5","tr|I1KFL5|I1KFL5_SOYBN")</f>
        <v>tr|I1KFL5|I1KFL5_SOYBN</v>
      </c>
      <c r="D16334" t="s">
        <v>28</v>
      </c>
      <c r="E16334">
        <v>92.6</v>
      </c>
      <c r="F16334">
        <v>257</v>
      </c>
      <c r="G16334">
        <v>19</v>
      </c>
      <c r="H16334">
        <v>0</v>
      </c>
      <c r="I16334">
        <v>1</v>
      </c>
      <c r="J16334">
        <v>771</v>
      </c>
      <c r="K16334">
        <v>1</v>
      </c>
      <c r="L16334">
        <v>57</v>
      </c>
      <c r="M16334">
        <v>301</v>
      </c>
      <c r="N16334" t="s">
        <v>18</v>
      </c>
      <c r="O16334" s="1">
        <v>1.04212E-131</v>
      </c>
      <c r="P16334">
        <v>1221</v>
      </c>
    </row>
    <row r="16335" spans="1:16" x14ac:dyDescent="0.25">
      <c r="A16335" t="s">
        <v>24232</v>
      </c>
      <c r="B16335">
        <v>927</v>
      </c>
      <c r="C16335" s="3" t="str">
        <f>HYPERLINK("http://www.uniprot.org/uniprot/B7FHV0","tr|B7FHV0|B7FHV0_MEDTR")</f>
        <v>tr|B7FHV0|B7FHV0_MEDTR</v>
      </c>
      <c r="D16335" t="s">
        <v>24233</v>
      </c>
      <c r="E16335">
        <v>89.9</v>
      </c>
      <c r="F16335">
        <v>307</v>
      </c>
      <c r="G16335">
        <v>31</v>
      </c>
      <c r="H16335">
        <v>0</v>
      </c>
      <c r="I16335">
        <v>4</v>
      </c>
      <c r="J16335">
        <v>924</v>
      </c>
      <c r="K16335">
        <v>1</v>
      </c>
      <c r="L16335">
        <v>3</v>
      </c>
      <c r="M16335">
        <v>309</v>
      </c>
      <c r="N16335" t="s">
        <v>18</v>
      </c>
      <c r="O16335" s="1">
        <v>3.2040399999999999E-155</v>
      </c>
      <c r="P16335">
        <v>1425</v>
      </c>
    </row>
    <row r="16336" spans="1:16" x14ac:dyDescent="0.25">
      <c r="A16336" t="s">
        <v>24234</v>
      </c>
      <c r="B16336">
        <v>1818</v>
      </c>
      <c r="C16336" s="3" t="str">
        <f>HYPERLINK("http://www.uniprot.org/uniprot/G7K6J4","tr|G7K6J4|G7K6J4_MEDTR")</f>
        <v>tr|G7K6J4|G7K6J4_MEDTR</v>
      </c>
      <c r="D16336" t="s">
        <v>24235</v>
      </c>
      <c r="E16336">
        <v>79.540000000000006</v>
      </c>
      <c r="F16336">
        <v>621</v>
      </c>
      <c r="G16336">
        <v>127</v>
      </c>
      <c r="H16336">
        <v>17</v>
      </c>
      <c r="I16336">
        <v>4</v>
      </c>
      <c r="J16336">
        <v>1815</v>
      </c>
      <c r="K16336">
        <v>1</v>
      </c>
      <c r="L16336">
        <v>4</v>
      </c>
      <c r="M16336">
        <v>621</v>
      </c>
      <c r="N16336" t="s">
        <v>18</v>
      </c>
      <c r="O16336">
        <v>0</v>
      </c>
      <c r="P16336">
        <v>2486</v>
      </c>
    </row>
    <row r="16337" spans="1:16" x14ac:dyDescent="0.25">
      <c r="A16337" t="s">
        <v>24236</v>
      </c>
      <c r="B16337">
        <v>957</v>
      </c>
      <c r="C16337" s="3" t="str">
        <f>HYPERLINK("http://www.uniprot.org/uniprot/I1MQ49","tr|I1MQ49|I1MQ49_SOYBN")</f>
        <v>tr|I1MQ49|I1MQ49_SOYBN</v>
      </c>
      <c r="D16337" t="s">
        <v>28</v>
      </c>
      <c r="E16337">
        <v>85.07</v>
      </c>
      <c r="F16337">
        <v>315</v>
      </c>
      <c r="G16337">
        <v>47</v>
      </c>
      <c r="H16337">
        <v>0</v>
      </c>
      <c r="I16337">
        <v>1</v>
      </c>
      <c r="J16337">
        <v>945</v>
      </c>
      <c r="K16337">
        <v>1</v>
      </c>
      <c r="L16337">
        <v>31</v>
      </c>
      <c r="M16337">
        <v>345</v>
      </c>
      <c r="N16337" t="s">
        <v>18</v>
      </c>
      <c r="O16337" s="1">
        <v>4.3002600000000002E-150</v>
      </c>
      <c r="P16337">
        <v>1381</v>
      </c>
    </row>
    <row r="16338" spans="1:16" x14ac:dyDescent="0.25">
      <c r="A16338" t="s">
        <v>24237</v>
      </c>
      <c r="B16338">
        <v>1431</v>
      </c>
      <c r="C16338" s="3" t="str">
        <f>HYPERLINK("http://www.uniprot.org/uniprot/I1MHP5","tr|I1MHP5|I1MHP5_SOYBN")</f>
        <v>tr|I1MHP5|I1MHP5_SOYBN</v>
      </c>
      <c r="D16338" t="s">
        <v>28</v>
      </c>
      <c r="E16338">
        <v>27.85</v>
      </c>
      <c r="F16338">
        <v>420</v>
      </c>
      <c r="G16338">
        <v>303</v>
      </c>
      <c r="H16338">
        <v>42</v>
      </c>
      <c r="I16338">
        <v>151</v>
      </c>
      <c r="J16338">
        <v>1284</v>
      </c>
      <c r="K16338">
        <v>1</v>
      </c>
      <c r="L16338">
        <v>1057</v>
      </c>
      <c r="M16338">
        <v>1470</v>
      </c>
      <c r="N16338" t="s">
        <v>18</v>
      </c>
      <c r="O16338" s="1">
        <v>1.65214E-30</v>
      </c>
      <c r="P16338">
        <v>352</v>
      </c>
    </row>
    <row r="16339" spans="1:16" x14ac:dyDescent="0.25">
      <c r="A16339" t="s">
        <v>24238</v>
      </c>
      <c r="B16339">
        <v>261</v>
      </c>
      <c r="C16339" s="3" t="str">
        <f>HYPERLINK("http://www.uniprot.org/uniprot/G7JRZ8","tr|G7JRZ8|G7JRZ8_MEDTR")</f>
        <v>tr|G7JRZ8|G7JRZ8_MEDTR</v>
      </c>
      <c r="D16339" t="s">
        <v>3380</v>
      </c>
      <c r="E16339">
        <v>71.760000000000005</v>
      </c>
      <c r="F16339">
        <v>85</v>
      </c>
      <c r="G16339">
        <v>24</v>
      </c>
      <c r="H16339">
        <v>0</v>
      </c>
      <c r="I16339">
        <v>4</v>
      </c>
      <c r="J16339">
        <v>258</v>
      </c>
      <c r="K16339">
        <v>1</v>
      </c>
      <c r="L16339">
        <v>68</v>
      </c>
      <c r="M16339">
        <v>152</v>
      </c>
      <c r="N16339" t="s">
        <v>18</v>
      </c>
      <c r="O16339" s="1">
        <v>1.56434E-27</v>
      </c>
      <c r="P16339">
        <v>319</v>
      </c>
    </row>
    <row r="16340" spans="1:16" x14ac:dyDescent="0.25">
      <c r="A16340" t="s">
        <v>24239</v>
      </c>
      <c r="B16340">
        <v>864</v>
      </c>
      <c r="C16340" s="3" t="str">
        <f>HYPERLINK("http://www.uniprot.org/uniprot/I1MFH9","tr|I1MFH9|I1MFH9_SOYBN")</f>
        <v>tr|I1MFH9|I1MFH9_SOYBN</v>
      </c>
      <c r="D16340" t="s">
        <v>28</v>
      </c>
      <c r="E16340">
        <v>90.59</v>
      </c>
      <c r="F16340">
        <v>287</v>
      </c>
      <c r="G16340">
        <v>27</v>
      </c>
      <c r="H16340">
        <v>0</v>
      </c>
      <c r="I16340">
        <v>1</v>
      </c>
      <c r="J16340">
        <v>861</v>
      </c>
      <c r="K16340">
        <v>1</v>
      </c>
      <c r="L16340">
        <v>1</v>
      </c>
      <c r="M16340">
        <v>287</v>
      </c>
      <c r="N16340" t="s">
        <v>18</v>
      </c>
      <c r="O16340" s="1">
        <v>1.45321E-151</v>
      </c>
      <c r="P16340">
        <v>1393</v>
      </c>
    </row>
    <row r="16341" spans="1:16" x14ac:dyDescent="0.25">
      <c r="A16341" t="s">
        <v>24240</v>
      </c>
      <c r="B16341">
        <v>1461</v>
      </c>
      <c r="C16341" s="3" t="str">
        <f>HYPERLINK("http://www.uniprot.org/uniprot/Q84ZW0","tr|Q84ZW0|Q84ZW0_PEA")</f>
        <v>tr|Q84ZW0|Q84ZW0_PEA</v>
      </c>
      <c r="D16341" t="s">
        <v>24241</v>
      </c>
      <c r="E16341">
        <v>82.44</v>
      </c>
      <c r="F16341">
        <v>490</v>
      </c>
      <c r="G16341">
        <v>86</v>
      </c>
      <c r="H16341">
        <v>4</v>
      </c>
      <c r="I16341">
        <v>1</v>
      </c>
      <c r="J16341">
        <v>1458</v>
      </c>
      <c r="K16341">
        <v>1</v>
      </c>
      <c r="L16341">
        <v>1</v>
      </c>
      <c r="M16341">
        <v>490</v>
      </c>
      <c r="N16341" t="s">
        <v>18</v>
      </c>
      <c r="O16341">
        <v>0</v>
      </c>
      <c r="P16341">
        <v>2151</v>
      </c>
    </row>
    <row r="16342" spans="1:16" x14ac:dyDescent="0.25">
      <c r="A16342" t="s">
        <v>24242</v>
      </c>
      <c r="B16342">
        <v>1071</v>
      </c>
      <c r="C16342" s="3" t="str">
        <f>HYPERLINK("http://www.uniprot.org/uniprot/I3S7I5","tr|I3S7I5|I3S7I5_MEDTR")</f>
        <v>tr|I3S7I5|I3S7I5_MEDTR</v>
      </c>
      <c r="D16342" t="s">
        <v>22</v>
      </c>
      <c r="E16342">
        <v>75.55</v>
      </c>
      <c r="F16342">
        <v>360</v>
      </c>
      <c r="G16342">
        <v>88</v>
      </c>
      <c r="H16342">
        <v>5</v>
      </c>
      <c r="I16342">
        <v>1</v>
      </c>
      <c r="J16342">
        <v>1065</v>
      </c>
      <c r="K16342">
        <v>1</v>
      </c>
      <c r="L16342">
        <v>1</v>
      </c>
      <c r="M16342">
        <v>358</v>
      </c>
      <c r="N16342" t="s">
        <v>18</v>
      </c>
      <c r="O16342" s="1">
        <v>1.11872E-144</v>
      </c>
      <c r="P16342">
        <v>1335</v>
      </c>
    </row>
    <row r="16343" spans="1:16" x14ac:dyDescent="0.25">
      <c r="A16343" t="s">
        <v>24243</v>
      </c>
      <c r="B16343">
        <v>501</v>
      </c>
      <c r="C16343" s="3" t="str">
        <f>HYPERLINK("http://www.uniprot.org/uniprot/G7KFC6","tr|G7KFC6|G7KFC6_MEDTR")</f>
        <v>tr|G7KFC6|G7KFC6_MEDTR</v>
      </c>
      <c r="D16343" t="s">
        <v>24244</v>
      </c>
      <c r="E16343">
        <v>90.85</v>
      </c>
      <c r="F16343">
        <v>164</v>
      </c>
      <c r="G16343">
        <v>15</v>
      </c>
      <c r="H16343">
        <v>0</v>
      </c>
      <c r="I16343">
        <v>1</v>
      </c>
      <c r="J16343">
        <v>492</v>
      </c>
      <c r="K16343">
        <v>1</v>
      </c>
      <c r="L16343">
        <v>1</v>
      </c>
      <c r="M16343">
        <v>164</v>
      </c>
      <c r="N16343" t="s">
        <v>18</v>
      </c>
      <c r="O16343" s="1">
        <v>6.0876299999999999E-80</v>
      </c>
      <c r="P16343">
        <v>771</v>
      </c>
    </row>
    <row r="16344" spans="1:16" x14ac:dyDescent="0.25">
      <c r="A16344" t="s">
        <v>24245</v>
      </c>
      <c r="B16344">
        <v>528</v>
      </c>
      <c r="C16344" s="3" t="str">
        <f>HYPERLINK("http://www.uniprot.org/uniprot/I1JQX8","tr|I1JQX8|I1JQX8_SOYBN")</f>
        <v>tr|I1JQX8|I1JQX8_SOYBN</v>
      </c>
      <c r="D16344" t="s">
        <v>28</v>
      </c>
      <c r="E16344">
        <v>76.92</v>
      </c>
      <c r="F16344">
        <v>169</v>
      </c>
      <c r="G16344">
        <v>39</v>
      </c>
      <c r="H16344">
        <v>10</v>
      </c>
      <c r="I16344">
        <v>49</v>
      </c>
      <c r="J16344">
        <v>525</v>
      </c>
      <c r="K16344">
        <v>1</v>
      </c>
      <c r="L16344">
        <v>16</v>
      </c>
      <c r="M16344">
        <v>180</v>
      </c>
      <c r="N16344" t="s">
        <v>18</v>
      </c>
      <c r="O16344" s="1">
        <v>1.9883000000000001E-62</v>
      </c>
      <c r="P16344">
        <v>620</v>
      </c>
    </row>
    <row r="16345" spans="1:16" x14ac:dyDescent="0.25">
      <c r="A16345" t="s">
        <v>24246</v>
      </c>
      <c r="B16345">
        <v>2232</v>
      </c>
      <c r="C16345" s="3" t="str">
        <f>HYPERLINK("http://www.uniprot.org/uniprot/I1N8C3","tr|I1N8C3|I1N8C3_SOYBN")</f>
        <v>tr|I1N8C3|I1N8C3_SOYBN</v>
      </c>
      <c r="D16345" t="s">
        <v>28</v>
      </c>
      <c r="E16345">
        <v>80.900000000000006</v>
      </c>
      <c r="F16345">
        <v>749</v>
      </c>
      <c r="G16345">
        <v>143</v>
      </c>
      <c r="H16345">
        <v>6</v>
      </c>
      <c r="I16345">
        <v>1</v>
      </c>
      <c r="J16345">
        <v>2229</v>
      </c>
      <c r="K16345">
        <v>1</v>
      </c>
      <c r="L16345">
        <v>1</v>
      </c>
      <c r="M16345">
        <v>741</v>
      </c>
      <c r="N16345" t="s">
        <v>18</v>
      </c>
      <c r="O16345">
        <v>0</v>
      </c>
      <c r="P16345">
        <v>3095</v>
      </c>
    </row>
    <row r="16346" spans="1:16" x14ac:dyDescent="0.25">
      <c r="A16346" t="s">
        <v>24247</v>
      </c>
      <c r="B16346">
        <v>1128</v>
      </c>
      <c r="C16346" s="3" t="str">
        <f>HYPERLINK("http://www.uniprot.org/uniprot/G7JKB4","tr|G7JKB4|G7JKB4_MEDTR")</f>
        <v>tr|G7JKB4|G7JKB4_MEDTR</v>
      </c>
      <c r="D16346" t="s">
        <v>24215</v>
      </c>
      <c r="E16346">
        <v>61.86</v>
      </c>
      <c r="F16346">
        <v>375</v>
      </c>
      <c r="G16346">
        <v>143</v>
      </c>
      <c r="H16346">
        <v>0</v>
      </c>
      <c r="I16346">
        <v>1</v>
      </c>
      <c r="J16346">
        <v>1125</v>
      </c>
      <c r="K16346">
        <v>1</v>
      </c>
      <c r="L16346">
        <v>1</v>
      </c>
      <c r="M16346">
        <v>373</v>
      </c>
      <c r="N16346" t="s">
        <v>18</v>
      </c>
      <c r="O16346" s="1">
        <v>2.13569E-133</v>
      </c>
      <c r="P16346">
        <v>1238</v>
      </c>
    </row>
    <row r="16347" spans="1:16" x14ac:dyDescent="0.25">
      <c r="A16347" t="s">
        <v>24248</v>
      </c>
      <c r="B16347">
        <v>1161</v>
      </c>
      <c r="C16347" s="3" t="str">
        <f>HYPERLINK("http://www.uniprot.org/uniprot/G7IDX3","tr|G7IDX3|G7IDX3_MEDTR")</f>
        <v>tr|G7IDX3|G7IDX3_MEDTR</v>
      </c>
      <c r="D16347" t="s">
        <v>24249</v>
      </c>
      <c r="E16347">
        <v>68.84</v>
      </c>
      <c r="F16347">
        <v>260</v>
      </c>
      <c r="G16347">
        <v>81</v>
      </c>
      <c r="H16347">
        <v>1</v>
      </c>
      <c r="I16347">
        <v>1</v>
      </c>
      <c r="J16347">
        <v>777</v>
      </c>
      <c r="K16347">
        <v>1</v>
      </c>
      <c r="L16347">
        <v>1</v>
      </c>
      <c r="M16347">
        <v>250</v>
      </c>
      <c r="N16347" t="s">
        <v>18</v>
      </c>
      <c r="O16347" s="1">
        <v>1.16295E-89</v>
      </c>
      <c r="P16347">
        <v>861</v>
      </c>
    </row>
    <row r="16348" spans="1:16" x14ac:dyDescent="0.25">
      <c r="A16348" t="s">
        <v>24250</v>
      </c>
      <c r="B16348">
        <v>2751</v>
      </c>
      <c r="C16348" s="3" t="str">
        <f>HYPERLINK("http://www.uniprot.org/uniprot/K7LKM5","tr|K7LKM5|K7LKM5_SOYBN")</f>
        <v>tr|K7LKM5|K7LKM5_SOYBN</v>
      </c>
      <c r="D16348" t="s">
        <v>28</v>
      </c>
      <c r="E16348">
        <v>77.989999999999995</v>
      </c>
      <c r="F16348">
        <v>927</v>
      </c>
      <c r="G16348">
        <v>204</v>
      </c>
      <c r="H16348">
        <v>12</v>
      </c>
      <c r="I16348">
        <v>1</v>
      </c>
      <c r="J16348">
        <v>2745</v>
      </c>
      <c r="K16348">
        <v>1</v>
      </c>
      <c r="L16348">
        <v>1</v>
      </c>
      <c r="M16348">
        <v>926</v>
      </c>
      <c r="N16348" t="s">
        <v>18</v>
      </c>
      <c r="O16348">
        <v>0</v>
      </c>
      <c r="P16348">
        <v>3760</v>
      </c>
    </row>
    <row r="16349" spans="1:16" x14ac:dyDescent="0.25">
      <c r="A16349" t="s">
        <v>24251</v>
      </c>
      <c r="B16349">
        <v>930</v>
      </c>
      <c r="C16349" s="3" t="str">
        <f>HYPERLINK("http://www.uniprot.org/uniprot/G7I3I1","tr|G7I3I1|G7I3I1_MEDTR")</f>
        <v>tr|G7I3I1|G7I3I1_MEDTR</v>
      </c>
      <c r="D16349" t="s">
        <v>24252</v>
      </c>
      <c r="E16349">
        <v>71.02</v>
      </c>
      <c r="F16349">
        <v>283</v>
      </c>
      <c r="G16349">
        <v>82</v>
      </c>
      <c r="H16349">
        <v>0</v>
      </c>
      <c r="I16349">
        <v>1</v>
      </c>
      <c r="J16349">
        <v>849</v>
      </c>
      <c r="K16349">
        <v>1</v>
      </c>
      <c r="L16349">
        <v>350</v>
      </c>
      <c r="M16349">
        <v>601</v>
      </c>
      <c r="N16349" t="s">
        <v>18</v>
      </c>
      <c r="O16349" s="1">
        <v>2.0474099999999999E-109</v>
      </c>
      <c r="P16349">
        <v>1030</v>
      </c>
    </row>
    <row r="16350" spans="1:16" x14ac:dyDescent="0.25">
      <c r="A16350" t="s">
        <v>24253</v>
      </c>
      <c r="B16350">
        <v>1614</v>
      </c>
      <c r="C16350" s="3" t="str">
        <f>HYPERLINK("http://www.uniprot.org/uniprot/G7J573","tr|G7J573|G7J573_MEDTR")</f>
        <v>tr|G7J573|G7J573_MEDTR</v>
      </c>
      <c r="D16350" t="s">
        <v>24254</v>
      </c>
      <c r="E16350">
        <v>78.66</v>
      </c>
      <c r="F16350">
        <v>375</v>
      </c>
      <c r="G16350">
        <v>80</v>
      </c>
      <c r="H16350">
        <v>2</v>
      </c>
      <c r="I16350">
        <v>1</v>
      </c>
      <c r="J16350">
        <v>1119</v>
      </c>
      <c r="K16350">
        <v>1</v>
      </c>
      <c r="L16350">
        <v>1</v>
      </c>
      <c r="M16350">
        <v>372</v>
      </c>
      <c r="N16350" t="s">
        <v>18</v>
      </c>
      <c r="O16350" s="1">
        <v>5.388E-166</v>
      </c>
      <c r="P16350">
        <v>1521</v>
      </c>
    </row>
    <row r="16351" spans="1:16" x14ac:dyDescent="0.25">
      <c r="A16351" t="s">
        <v>24255</v>
      </c>
      <c r="B16351">
        <v>960</v>
      </c>
      <c r="C16351" s="3" t="str">
        <f>HYPERLINK("http://www.uniprot.org/uniprot/I1K7E7","tr|I1K7E7|I1K7E7_SOYBN")</f>
        <v>tr|I1K7E7|I1K7E7_SOYBN</v>
      </c>
      <c r="D16351" t="s">
        <v>28</v>
      </c>
      <c r="E16351">
        <v>60</v>
      </c>
      <c r="F16351">
        <v>325</v>
      </c>
      <c r="G16351">
        <v>130</v>
      </c>
      <c r="H16351">
        <v>9</v>
      </c>
      <c r="I16351">
        <v>1</v>
      </c>
      <c r="J16351">
        <v>948</v>
      </c>
      <c r="K16351">
        <v>1</v>
      </c>
      <c r="L16351">
        <v>1</v>
      </c>
      <c r="M16351">
        <v>314</v>
      </c>
      <c r="N16351" t="s">
        <v>18</v>
      </c>
      <c r="O16351" s="1">
        <v>5.3734599999999999E-92</v>
      </c>
      <c r="P16351">
        <v>880</v>
      </c>
    </row>
    <row r="16352" spans="1:16" x14ac:dyDescent="0.25">
      <c r="A16352" t="s">
        <v>24256</v>
      </c>
      <c r="B16352">
        <v>567</v>
      </c>
      <c r="C16352" s="3" t="str">
        <f>HYPERLINK("http://www.uniprot.org/uniprot/G8A389","tr|G8A389|G8A389_MEDTR")</f>
        <v>tr|G8A389|G8A389_MEDTR</v>
      </c>
      <c r="D16352" t="s">
        <v>24257</v>
      </c>
      <c r="E16352">
        <v>74.87</v>
      </c>
      <c r="F16352">
        <v>195</v>
      </c>
      <c r="G16352">
        <v>49</v>
      </c>
      <c r="H16352">
        <v>7</v>
      </c>
      <c r="I16352">
        <v>1</v>
      </c>
      <c r="J16352">
        <v>564</v>
      </c>
      <c r="K16352">
        <v>1</v>
      </c>
      <c r="L16352">
        <v>1</v>
      </c>
      <c r="M16352">
        <v>185</v>
      </c>
      <c r="N16352" t="s">
        <v>18</v>
      </c>
      <c r="O16352" s="1">
        <v>2.1228700000000001E-71</v>
      </c>
      <c r="P16352">
        <v>698</v>
      </c>
    </row>
    <row r="16353" spans="1:16" x14ac:dyDescent="0.25">
      <c r="A16353" t="s">
        <v>24258</v>
      </c>
      <c r="B16353">
        <v>753</v>
      </c>
      <c r="C16353" s="3" t="str">
        <f>HYPERLINK("http://www.uniprot.org/uniprot/I1K3Q6","tr|I1K3Q6|I1K3Q6_SOYBN")</f>
        <v>tr|I1K3Q6|I1K3Q6_SOYBN</v>
      </c>
      <c r="D16353" t="s">
        <v>28</v>
      </c>
      <c r="E16353">
        <v>71.14</v>
      </c>
      <c r="F16353">
        <v>253</v>
      </c>
      <c r="G16353">
        <v>73</v>
      </c>
      <c r="H16353">
        <v>3</v>
      </c>
      <c r="I16353">
        <v>1</v>
      </c>
      <c r="J16353">
        <v>750</v>
      </c>
      <c r="K16353">
        <v>1</v>
      </c>
      <c r="L16353">
        <v>2</v>
      </c>
      <c r="M16353">
        <v>253</v>
      </c>
      <c r="N16353" t="s">
        <v>18</v>
      </c>
      <c r="O16353" s="1">
        <v>2.3579200000000001E-93</v>
      </c>
      <c r="P16353">
        <v>890</v>
      </c>
    </row>
    <row r="16354" spans="1:16" x14ac:dyDescent="0.25">
      <c r="A16354" t="s">
        <v>24259</v>
      </c>
      <c r="B16354">
        <v>2853</v>
      </c>
      <c r="C16354" s="3" t="str">
        <f>HYPERLINK("http://www.uniprot.org/uniprot/I1KG56","tr|I1KG56|I1KG56_SOYBN")</f>
        <v>tr|I1KG56|I1KG56_SOYBN</v>
      </c>
      <c r="D16354" t="s">
        <v>24260</v>
      </c>
      <c r="E16354">
        <v>92.84</v>
      </c>
      <c r="F16354">
        <v>950</v>
      </c>
      <c r="G16354">
        <v>68</v>
      </c>
      <c r="H16354">
        <v>0</v>
      </c>
      <c r="I16354">
        <v>1</v>
      </c>
      <c r="J16354">
        <v>2850</v>
      </c>
      <c r="K16354">
        <v>1</v>
      </c>
      <c r="L16354">
        <v>1</v>
      </c>
      <c r="M16354">
        <v>950</v>
      </c>
      <c r="N16354" t="s">
        <v>18</v>
      </c>
      <c r="O16354">
        <v>0</v>
      </c>
      <c r="P16354">
        <v>4498</v>
      </c>
    </row>
    <row r="16355" spans="1:16" x14ac:dyDescent="0.25">
      <c r="A16355" t="s">
        <v>24261</v>
      </c>
      <c r="B16355">
        <v>2223</v>
      </c>
      <c r="C16355" s="3" t="str">
        <f>HYPERLINK("http://www.uniprot.org/uniprot/I1MS95","tr|I1MS95|I1MS95_SOYBN")</f>
        <v>tr|I1MS95|I1MS95_SOYBN</v>
      </c>
      <c r="D16355" t="s">
        <v>28</v>
      </c>
      <c r="E16355">
        <v>74.930000000000007</v>
      </c>
      <c r="F16355">
        <v>730</v>
      </c>
      <c r="G16355">
        <v>183</v>
      </c>
      <c r="H16355">
        <v>13</v>
      </c>
      <c r="I16355">
        <v>1</v>
      </c>
      <c r="J16355">
        <v>2151</v>
      </c>
      <c r="K16355">
        <v>1</v>
      </c>
      <c r="L16355">
        <v>1</v>
      </c>
      <c r="M16355">
        <v>730</v>
      </c>
      <c r="N16355" t="s">
        <v>18</v>
      </c>
      <c r="O16355">
        <v>0</v>
      </c>
      <c r="P16355">
        <v>2824</v>
      </c>
    </row>
    <row r="16356" spans="1:16" x14ac:dyDescent="0.25">
      <c r="A16356" t="s">
        <v>24262</v>
      </c>
      <c r="B16356">
        <v>1758</v>
      </c>
      <c r="C16356" s="3" t="str">
        <f>HYPERLINK("http://www.uniprot.org/uniprot/K7L7R7","tr|K7L7R7|K7L7R7_SOYBN")</f>
        <v>tr|K7L7R7|K7L7R7_SOYBN</v>
      </c>
      <c r="D16356" t="s">
        <v>24263</v>
      </c>
      <c r="E16356">
        <v>86.61</v>
      </c>
      <c r="F16356">
        <v>590</v>
      </c>
      <c r="G16356">
        <v>79</v>
      </c>
      <c r="H16356">
        <v>6</v>
      </c>
      <c r="I16356">
        <v>1</v>
      </c>
      <c r="J16356">
        <v>1752</v>
      </c>
      <c r="K16356">
        <v>1</v>
      </c>
      <c r="L16356">
        <v>1</v>
      </c>
      <c r="M16356">
        <v>588</v>
      </c>
      <c r="N16356" t="s">
        <v>18</v>
      </c>
      <c r="O16356">
        <v>0</v>
      </c>
      <c r="P16356">
        <v>2636</v>
      </c>
    </row>
    <row r="16357" spans="1:16" x14ac:dyDescent="0.25">
      <c r="A16357" t="s">
        <v>24264</v>
      </c>
      <c r="B16357">
        <v>495</v>
      </c>
      <c r="C16357" s="3" t="str">
        <f>HYPERLINK("http://www.uniprot.org/uniprot/I1L2V8","tr|I1L2V8|I1L2V8_SOYBN")</f>
        <v>tr|I1L2V8|I1L2V8_SOYBN</v>
      </c>
      <c r="D16357" t="s">
        <v>28</v>
      </c>
      <c r="E16357">
        <v>37.5</v>
      </c>
      <c r="F16357">
        <v>112</v>
      </c>
      <c r="G16357">
        <v>70</v>
      </c>
      <c r="H16357">
        <v>2</v>
      </c>
      <c r="I16357">
        <v>142</v>
      </c>
      <c r="J16357">
        <v>471</v>
      </c>
      <c r="K16357">
        <v>1</v>
      </c>
      <c r="L16357">
        <v>252</v>
      </c>
      <c r="M16357">
        <v>361</v>
      </c>
      <c r="N16357" t="s">
        <v>18</v>
      </c>
      <c r="O16357" s="1">
        <v>3.0121300000000001E-10</v>
      </c>
      <c r="P16357">
        <v>170</v>
      </c>
    </row>
    <row r="16358" spans="1:16" x14ac:dyDescent="0.25">
      <c r="A16358" t="s">
        <v>24265</v>
      </c>
      <c r="B16358">
        <v>1398</v>
      </c>
      <c r="C16358" s="3" t="str">
        <f>HYPERLINK("http://www.uniprot.org/uniprot/G7K6J3","tr|G7K6J3|G7K6J3_MEDTR")</f>
        <v>tr|G7K6J3|G7K6J3_MEDTR</v>
      </c>
      <c r="D16358" t="s">
        <v>24266</v>
      </c>
      <c r="E16358">
        <v>90</v>
      </c>
      <c r="F16358">
        <v>440</v>
      </c>
      <c r="G16358">
        <v>44</v>
      </c>
      <c r="H16358">
        <v>3</v>
      </c>
      <c r="I16358">
        <v>70</v>
      </c>
      <c r="J16358">
        <v>1380</v>
      </c>
      <c r="K16358">
        <v>1</v>
      </c>
      <c r="L16358">
        <v>19</v>
      </c>
      <c r="M16358">
        <v>458</v>
      </c>
      <c r="N16358" t="s">
        <v>18</v>
      </c>
      <c r="O16358">
        <v>0</v>
      </c>
      <c r="P16358">
        <v>2110</v>
      </c>
    </row>
    <row r="16359" spans="1:16" x14ac:dyDescent="0.25">
      <c r="A16359" t="s">
        <v>24267</v>
      </c>
      <c r="B16359">
        <v>723</v>
      </c>
      <c r="C16359" s="3" t="str">
        <f>HYPERLINK("http://www.uniprot.org/uniprot/B7FJB9","tr|B7FJB9|B7FJB9_MEDTR")</f>
        <v>tr|B7FJB9|B7FJB9_MEDTR</v>
      </c>
      <c r="D16359" t="s">
        <v>22</v>
      </c>
      <c r="E16359">
        <v>92.08</v>
      </c>
      <c r="F16359">
        <v>240</v>
      </c>
      <c r="G16359">
        <v>19</v>
      </c>
      <c r="H16359">
        <v>2</v>
      </c>
      <c r="I16359">
        <v>7</v>
      </c>
      <c r="J16359">
        <v>720</v>
      </c>
      <c r="K16359">
        <v>1</v>
      </c>
      <c r="L16359">
        <v>31</v>
      </c>
      <c r="M16359">
        <v>270</v>
      </c>
      <c r="N16359" t="s">
        <v>18</v>
      </c>
      <c r="O16359" s="1">
        <v>3.4411699999999999E-123</v>
      </c>
      <c r="P16359">
        <v>1147</v>
      </c>
    </row>
    <row r="16360" spans="1:16" x14ac:dyDescent="0.25">
      <c r="A16360" t="s">
        <v>24268</v>
      </c>
      <c r="B16360">
        <v>357</v>
      </c>
      <c r="C16360" s="3" t="str">
        <f>HYPERLINK("http://www.uniprot.org/uniprot/G7JEC4","tr|G7JEC4|G7JEC4_MEDTR")</f>
        <v>tr|G7JEC4|G7JEC4_MEDTR</v>
      </c>
      <c r="D16360" t="s">
        <v>24269</v>
      </c>
      <c r="E16360">
        <v>70.650000000000006</v>
      </c>
      <c r="F16360">
        <v>92</v>
      </c>
      <c r="G16360">
        <v>27</v>
      </c>
      <c r="H16360">
        <v>0</v>
      </c>
      <c r="I16360">
        <v>52</v>
      </c>
      <c r="J16360">
        <v>327</v>
      </c>
      <c r="K16360">
        <v>1</v>
      </c>
      <c r="L16360">
        <v>134</v>
      </c>
      <c r="M16360">
        <v>224</v>
      </c>
      <c r="N16360" t="s">
        <v>18</v>
      </c>
      <c r="O16360" s="1">
        <v>2.61527E-22</v>
      </c>
      <c r="P16360">
        <v>274</v>
      </c>
    </row>
    <row r="16361" spans="1:16" x14ac:dyDescent="0.25">
      <c r="A16361" t="s">
        <v>24270</v>
      </c>
      <c r="B16361">
        <v>1098</v>
      </c>
      <c r="C16361" s="3" t="str">
        <f>HYPERLINK("http://www.uniprot.org/uniprot/I1L3Q7","tr|I1L3Q7|I1L3Q7_SOYBN")</f>
        <v>tr|I1L3Q7|I1L3Q7_SOYBN</v>
      </c>
      <c r="D16361" t="s">
        <v>28</v>
      </c>
      <c r="E16361">
        <v>72.77</v>
      </c>
      <c r="F16361">
        <v>360</v>
      </c>
      <c r="G16361">
        <v>98</v>
      </c>
      <c r="H16361">
        <v>0</v>
      </c>
      <c r="I16361">
        <v>7</v>
      </c>
      <c r="J16361">
        <v>1086</v>
      </c>
      <c r="K16361">
        <v>1</v>
      </c>
      <c r="L16361">
        <v>4</v>
      </c>
      <c r="M16361">
        <v>363</v>
      </c>
      <c r="N16361" t="s">
        <v>18</v>
      </c>
      <c r="O16361" s="1">
        <v>1.6630799999999999E-151</v>
      </c>
      <c r="P16361">
        <v>1394</v>
      </c>
    </row>
    <row r="16362" spans="1:16" x14ac:dyDescent="0.25">
      <c r="A16362" t="s">
        <v>24271</v>
      </c>
      <c r="B16362">
        <v>1422</v>
      </c>
      <c r="C16362" s="3" t="str">
        <f>HYPERLINK("http://www.uniprot.org/uniprot/Q8W1A1","tr|Q8W1A1|Q8W1A1_SOYBN")</f>
        <v>tr|Q8W1A1|Q8W1A1_SOYBN</v>
      </c>
      <c r="D16362" t="s">
        <v>24272</v>
      </c>
      <c r="E16362">
        <v>87.35</v>
      </c>
      <c r="F16362">
        <v>443</v>
      </c>
      <c r="G16362">
        <v>56</v>
      </c>
      <c r="H16362">
        <v>0</v>
      </c>
      <c r="I16362">
        <v>91</v>
      </c>
      <c r="J16362">
        <v>1419</v>
      </c>
      <c r="K16362">
        <v>1</v>
      </c>
      <c r="L16362">
        <v>30</v>
      </c>
      <c r="M16362">
        <v>470</v>
      </c>
      <c r="N16362" t="s">
        <v>18</v>
      </c>
      <c r="O16362">
        <v>0</v>
      </c>
      <c r="P16362">
        <v>2029</v>
      </c>
    </row>
    <row r="16363" spans="1:16" x14ac:dyDescent="0.25">
      <c r="A16363" t="s">
        <v>24273</v>
      </c>
      <c r="B16363">
        <v>1464</v>
      </c>
      <c r="C16363" s="3" t="str">
        <f>HYPERLINK("http://www.uniprot.org/uniprot/Q84ZW1","tr|Q84ZW1|Q84ZW1_PEA")</f>
        <v>tr|Q84ZW1|Q84ZW1_PEA</v>
      </c>
      <c r="D16363" t="s">
        <v>24274</v>
      </c>
      <c r="E16363">
        <v>86.15</v>
      </c>
      <c r="F16363">
        <v>484</v>
      </c>
      <c r="G16363">
        <v>67</v>
      </c>
      <c r="H16363">
        <v>0</v>
      </c>
      <c r="I16363">
        <v>1</v>
      </c>
      <c r="J16363">
        <v>1452</v>
      </c>
      <c r="K16363">
        <v>1</v>
      </c>
      <c r="L16363">
        <v>5</v>
      </c>
      <c r="M16363">
        <v>488</v>
      </c>
      <c r="N16363" t="s">
        <v>18</v>
      </c>
      <c r="O16363">
        <v>0</v>
      </c>
      <c r="P16363">
        <v>2194</v>
      </c>
    </row>
    <row r="16364" spans="1:16" x14ac:dyDescent="0.25">
      <c r="A16364" t="s">
        <v>24275</v>
      </c>
      <c r="B16364">
        <v>726</v>
      </c>
      <c r="C16364" s="3" t="str">
        <f>HYPERLINK("http://www.uniprot.org/uniprot/G7KGK8","tr|G7KGK8|G7KGK8_MEDTR")</f>
        <v>tr|G7KGK8|G7KGK8_MEDTR</v>
      </c>
      <c r="D16364" t="s">
        <v>24276</v>
      </c>
      <c r="E16364">
        <v>65.239999999999995</v>
      </c>
      <c r="F16364">
        <v>164</v>
      </c>
      <c r="G16364">
        <v>57</v>
      </c>
      <c r="H16364">
        <v>2</v>
      </c>
      <c r="I16364">
        <v>1</v>
      </c>
      <c r="J16364">
        <v>486</v>
      </c>
      <c r="K16364">
        <v>1</v>
      </c>
      <c r="L16364">
        <v>1</v>
      </c>
      <c r="M16364">
        <v>160</v>
      </c>
      <c r="N16364" t="s">
        <v>18</v>
      </c>
      <c r="O16364" s="1">
        <v>5.4751499999999998E-52</v>
      </c>
      <c r="P16364">
        <v>533</v>
      </c>
    </row>
    <row r="16365" spans="1:16" x14ac:dyDescent="0.25">
      <c r="A16365" t="s">
        <v>24277</v>
      </c>
      <c r="B16365">
        <v>1407</v>
      </c>
      <c r="C16365" s="3" t="str">
        <f>HYPERLINK("http://www.uniprot.org/uniprot/G7KUN6","tr|G7KUN6|G7KUN6_MEDTR")</f>
        <v>tr|G7KUN6|G7KUN6_MEDTR</v>
      </c>
      <c r="D16365" t="s">
        <v>24278</v>
      </c>
      <c r="E16365">
        <v>49.36</v>
      </c>
      <c r="F16365">
        <v>391</v>
      </c>
      <c r="G16365">
        <v>198</v>
      </c>
      <c r="H16365">
        <v>36</v>
      </c>
      <c r="I16365">
        <v>334</v>
      </c>
      <c r="J16365">
        <v>1398</v>
      </c>
      <c r="K16365">
        <v>1</v>
      </c>
      <c r="L16365">
        <v>23</v>
      </c>
      <c r="M16365">
        <v>373</v>
      </c>
      <c r="N16365" t="s">
        <v>18</v>
      </c>
      <c r="O16365" s="1">
        <v>1.1788499999999999E-73</v>
      </c>
      <c r="P16365">
        <v>724</v>
      </c>
    </row>
    <row r="16366" spans="1:16" x14ac:dyDescent="0.25">
      <c r="A16366" t="s">
        <v>24279</v>
      </c>
      <c r="B16366">
        <v>861</v>
      </c>
      <c r="C16366" s="3" t="str">
        <f>HYPERLINK("http://www.uniprot.org/uniprot/Q2HVC5","tr|Q2HVC5|Q2HVC5_MEDTR")</f>
        <v>tr|Q2HVC5|Q2HVC5_MEDTR</v>
      </c>
      <c r="D16366" t="s">
        <v>24280</v>
      </c>
      <c r="E16366">
        <v>89.16</v>
      </c>
      <c r="F16366">
        <v>286</v>
      </c>
      <c r="G16366">
        <v>31</v>
      </c>
      <c r="H16366">
        <v>0</v>
      </c>
      <c r="I16366">
        <v>1</v>
      </c>
      <c r="J16366">
        <v>858</v>
      </c>
      <c r="K16366">
        <v>1</v>
      </c>
      <c r="L16366">
        <v>1</v>
      </c>
      <c r="M16366">
        <v>283</v>
      </c>
      <c r="N16366" t="s">
        <v>18</v>
      </c>
      <c r="O16366" s="1">
        <v>2.3842399999999999E-146</v>
      </c>
      <c r="P16366">
        <v>1348</v>
      </c>
    </row>
    <row r="16367" spans="1:16" x14ac:dyDescent="0.25">
      <c r="A16367" t="s">
        <v>24281</v>
      </c>
      <c r="B16367">
        <v>1104</v>
      </c>
      <c r="C16367" s="3" t="str">
        <f>HYPERLINK("http://www.uniprot.org/uniprot/G7JKB4","tr|G7JKB4|G7JKB4_MEDTR")</f>
        <v>tr|G7JKB4|G7JKB4_MEDTR</v>
      </c>
      <c r="D16367" t="s">
        <v>24215</v>
      </c>
      <c r="E16367">
        <v>71.62</v>
      </c>
      <c r="F16367">
        <v>363</v>
      </c>
      <c r="G16367">
        <v>103</v>
      </c>
      <c r="H16367">
        <v>2</v>
      </c>
      <c r="I16367">
        <v>19</v>
      </c>
      <c r="J16367">
        <v>1101</v>
      </c>
      <c r="K16367">
        <v>1</v>
      </c>
      <c r="L16367">
        <v>11</v>
      </c>
      <c r="M16367">
        <v>373</v>
      </c>
      <c r="N16367" t="s">
        <v>18</v>
      </c>
      <c r="O16367" s="1">
        <v>5.2170500000000004E-153</v>
      </c>
      <c r="P16367">
        <v>1407</v>
      </c>
    </row>
    <row r="16368" spans="1:16" x14ac:dyDescent="0.25">
      <c r="A16368" t="s">
        <v>24282</v>
      </c>
      <c r="B16368">
        <v>990</v>
      </c>
      <c r="C16368" s="3" t="str">
        <f>HYPERLINK("http://www.uniprot.org/uniprot/G7IDX6","tr|G7IDX6|G7IDX6_MEDTR")</f>
        <v>tr|G7IDX6|G7IDX6_MEDTR</v>
      </c>
      <c r="D16368" t="s">
        <v>24283</v>
      </c>
      <c r="E16368">
        <v>67.47</v>
      </c>
      <c r="F16368">
        <v>329</v>
      </c>
      <c r="G16368">
        <v>107</v>
      </c>
      <c r="H16368">
        <v>5</v>
      </c>
      <c r="I16368">
        <v>1</v>
      </c>
      <c r="J16368">
        <v>972</v>
      </c>
      <c r="K16368">
        <v>1</v>
      </c>
      <c r="L16368">
        <v>1</v>
      </c>
      <c r="M16368">
        <v>312</v>
      </c>
      <c r="N16368" t="s">
        <v>18</v>
      </c>
      <c r="O16368" s="1">
        <v>1.92167E-108</v>
      </c>
      <c r="P16368">
        <v>1022</v>
      </c>
    </row>
    <row r="16369" spans="1:16" x14ac:dyDescent="0.25">
      <c r="A16369" t="s">
        <v>24284</v>
      </c>
      <c r="B16369">
        <v>444</v>
      </c>
      <c r="C16369" s="3" t="str">
        <f>HYPERLINK("http://www.uniprot.org/uniprot/G7I3C5","tr|G7I3C5|G7I3C5_MEDTR")</f>
        <v>tr|G7I3C5|G7I3C5_MEDTR</v>
      </c>
      <c r="D16369" t="s">
        <v>24285</v>
      </c>
      <c r="E16369">
        <v>65.75</v>
      </c>
      <c r="F16369">
        <v>146</v>
      </c>
      <c r="G16369">
        <v>50</v>
      </c>
      <c r="H16369">
        <v>1</v>
      </c>
      <c r="I16369">
        <v>7</v>
      </c>
      <c r="J16369">
        <v>441</v>
      </c>
      <c r="K16369">
        <v>1</v>
      </c>
      <c r="L16369">
        <v>175</v>
      </c>
      <c r="M16369">
        <v>320</v>
      </c>
      <c r="N16369" t="s">
        <v>18</v>
      </c>
      <c r="O16369" s="1">
        <v>7.8032599999999999E-43</v>
      </c>
      <c r="P16369">
        <v>451</v>
      </c>
    </row>
    <row r="16370" spans="1:16" x14ac:dyDescent="0.25">
      <c r="A16370" t="s">
        <v>24286</v>
      </c>
      <c r="B16370">
        <v>1050</v>
      </c>
      <c r="C16370" s="3" t="str">
        <f>HYPERLINK("http://www.uniprot.org/uniprot/G7I3I1","tr|G7I3I1|G7I3I1_MEDTR")</f>
        <v>tr|G7I3I1|G7I3I1_MEDTR</v>
      </c>
      <c r="D16370" t="s">
        <v>24252</v>
      </c>
      <c r="E16370">
        <v>66.47</v>
      </c>
      <c r="F16370">
        <v>355</v>
      </c>
      <c r="G16370">
        <v>119</v>
      </c>
      <c r="H16370">
        <v>16</v>
      </c>
      <c r="I16370">
        <v>1</v>
      </c>
      <c r="J16370">
        <v>1017</v>
      </c>
      <c r="K16370">
        <v>1</v>
      </c>
      <c r="L16370">
        <v>1</v>
      </c>
      <c r="M16370">
        <v>351</v>
      </c>
      <c r="N16370" t="s">
        <v>18</v>
      </c>
      <c r="O16370" s="1">
        <v>1.73483E-126</v>
      </c>
      <c r="P16370">
        <v>1178</v>
      </c>
    </row>
    <row r="16371" spans="1:16" x14ac:dyDescent="0.25">
      <c r="A16371" t="s">
        <v>24287</v>
      </c>
      <c r="B16371">
        <v>1296</v>
      </c>
      <c r="C16371" s="3" t="str">
        <f>HYPERLINK("http://www.uniprot.org/uniprot/G7J574","tr|G7J574|G7J574_MEDTR")</f>
        <v>tr|G7J574|G7J574_MEDTR</v>
      </c>
      <c r="D16371" t="s">
        <v>24288</v>
      </c>
      <c r="E16371">
        <v>72.63</v>
      </c>
      <c r="F16371">
        <v>285</v>
      </c>
      <c r="G16371">
        <v>78</v>
      </c>
      <c r="H16371">
        <v>8</v>
      </c>
      <c r="I16371">
        <v>463</v>
      </c>
      <c r="J16371">
        <v>1293</v>
      </c>
      <c r="K16371">
        <v>1</v>
      </c>
      <c r="L16371">
        <v>452</v>
      </c>
      <c r="M16371">
        <v>730</v>
      </c>
      <c r="N16371" t="s">
        <v>18</v>
      </c>
      <c r="O16371" s="1">
        <v>3.4385499999999997E-101</v>
      </c>
      <c r="P16371">
        <v>961</v>
      </c>
    </row>
    <row r="16372" spans="1:16" x14ac:dyDescent="0.25">
      <c r="A16372" t="s">
        <v>24289</v>
      </c>
      <c r="B16372">
        <v>2103</v>
      </c>
      <c r="C16372" s="3" t="str">
        <f>HYPERLINK("http://www.uniprot.org/uniprot/K7KSJ8","tr|K7KSJ8|K7KSJ8_SOYBN")</f>
        <v>tr|K7KSJ8|K7KSJ8_SOYBN</v>
      </c>
      <c r="D16372" t="s">
        <v>28</v>
      </c>
      <c r="E16372">
        <v>57.02</v>
      </c>
      <c r="F16372">
        <v>712</v>
      </c>
      <c r="G16372">
        <v>306</v>
      </c>
      <c r="H16372">
        <v>12</v>
      </c>
      <c r="I16372">
        <v>1</v>
      </c>
      <c r="J16372">
        <v>2100</v>
      </c>
      <c r="K16372">
        <v>1</v>
      </c>
      <c r="L16372">
        <v>1</v>
      </c>
      <c r="M16372">
        <v>664</v>
      </c>
      <c r="N16372" t="s">
        <v>18</v>
      </c>
      <c r="O16372">
        <v>0</v>
      </c>
      <c r="P16372">
        <v>1881</v>
      </c>
    </row>
    <row r="16373" spans="1:16" x14ac:dyDescent="0.25">
      <c r="A16373" t="s">
        <v>24290</v>
      </c>
      <c r="B16373">
        <v>1647</v>
      </c>
      <c r="C16373" s="3" t="str">
        <f>HYPERLINK("http://www.uniprot.org/uniprot/G8A389","tr|G8A389|G8A389_MEDTR")</f>
        <v>tr|G8A389|G8A389_MEDTR</v>
      </c>
      <c r="D16373" t="s">
        <v>24257</v>
      </c>
      <c r="E16373">
        <v>84.32</v>
      </c>
      <c r="F16373">
        <v>555</v>
      </c>
      <c r="G16373">
        <v>87</v>
      </c>
      <c r="H16373">
        <v>7</v>
      </c>
      <c r="I16373">
        <v>1</v>
      </c>
      <c r="J16373">
        <v>1644</v>
      </c>
      <c r="K16373">
        <v>1</v>
      </c>
      <c r="L16373">
        <v>1</v>
      </c>
      <c r="M16373">
        <v>543</v>
      </c>
      <c r="N16373" t="s">
        <v>18</v>
      </c>
      <c r="O16373">
        <v>0</v>
      </c>
      <c r="P16373">
        <v>2313</v>
      </c>
    </row>
    <row r="16374" spans="1:16" x14ac:dyDescent="0.25">
      <c r="A16374" t="s">
        <v>24291</v>
      </c>
      <c r="B16374">
        <v>783</v>
      </c>
      <c r="C16374" s="3" t="str">
        <f>HYPERLINK("http://www.uniprot.org/uniprot/B7FIT9","tr|B7FIT9|B7FIT9_MEDTR")</f>
        <v>tr|B7FIT9|B7FIT9_MEDTR</v>
      </c>
      <c r="D16374" t="s">
        <v>581</v>
      </c>
      <c r="E16374">
        <v>90.03</v>
      </c>
      <c r="F16374">
        <v>261</v>
      </c>
      <c r="G16374">
        <v>26</v>
      </c>
      <c r="H16374">
        <v>1</v>
      </c>
      <c r="I16374">
        <v>1</v>
      </c>
      <c r="J16374">
        <v>780</v>
      </c>
      <c r="K16374">
        <v>1</v>
      </c>
      <c r="L16374">
        <v>23</v>
      </c>
      <c r="M16374">
        <v>283</v>
      </c>
      <c r="N16374" t="s">
        <v>18</v>
      </c>
      <c r="O16374" s="1">
        <v>1.5185500000000001E-138</v>
      </c>
      <c r="P16374">
        <v>1280</v>
      </c>
    </row>
    <row r="16375" spans="1:16" x14ac:dyDescent="0.25">
      <c r="A16375" t="s">
        <v>24292</v>
      </c>
      <c r="B16375">
        <v>1722</v>
      </c>
      <c r="C16375" s="3" t="str">
        <f>HYPERLINK("http://www.uniprot.org/uniprot/I1JLV8","tr|I1JLV8|I1JLV8_SOYBN")</f>
        <v>tr|I1JLV8|I1JLV8_SOYBN</v>
      </c>
      <c r="D16375" t="s">
        <v>28</v>
      </c>
      <c r="E16375">
        <v>74.69</v>
      </c>
      <c r="F16375">
        <v>577</v>
      </c>
      <c r="G16375">
        <v>146</v>
      </c>
      <c r="H16375">
        <v>4</v>
      </c>
      <c r="I16375">
        <v>1</v>
      </c>
      <c r="J16375">
        <v>1719</v>
      </c>
      <c r="K16375">
        <v>1</v>
      </c>
      <c r="L16375">
        <v>1</v>
      </c>
      <c r="M16375">
        <v>574</v>
      </c>
      <c r="N16375" t="s">
        <v>18</v>
      </c>
      <c r="O16375">
        <v>0</v>
      </c>
      <c r="P16375">
        <v>2313</v>
      </c>
    </row>
    <row r="16376" spans="1:16" x14ac:dyDescent="0.25">
      <c r="A16376" t="s">
        <v>24293</v>
      </c>
      <c r="B16376">
        <v>261</v>
      </c>
      <c r="C16376" s="3" t="str">
        <f>HYPERLINK("http://www.uniprot.org/uniprot/I3S5S4","tr|I3S5S4|I3S5S4_LOTJA")</f>
        <v>tr|I3S5S4|I3S5S4_LOTJA</v>
      </c>
      <c r="D16376" t="s">
        <v>14496</v>
      </c>
      <c r="E16376">
        <v>86.04</v>
      </c>
      <c r="F16376">
        <v>86</v>
      </c>
      <c r="G16376">
        <v>12</v>
      </c>
      <c r="H16376">
        <v>0</v>
      </c>
      <c r="I16376">
        <v>1</v>
      </c>
      <c r="J16376">
        <v>258</v>
      </c>
      <c r="K16376">
        <v>1</v>
      </c>
      <c r="L16376">
        <v>1</v>
      </c>
      <c r="M16376">
        <v>86</v>
      </c>
      <c r="N16376" t="s">
        <v>18</v>
      </c>
      <c r="O16376" s="1">
        <v>7.0057399999999999E-36</v>
      </c>
      <c r="P16376">
        <v>391</v>
      </c>
    </row>
    <row r="16377" spans="1:16" x14ac:dyDescent="0.25">
      <c r="A16377" t="s">
        <v>24294</v>
      </c>
      <c r="B16377">
        <v>1623</v>
      </c>
      <c r="C16377" s="3" t="str">
        <f>HYPERLINK("http://www.uniprot.org/uniprot/G7JT62","tr|G7JT62|G7JT62_MEDTR")</f>
        <v>tr|G7JT62|G7JT62_MEDTR</v>
      </c>
      <c r="D16377" t="s">
        <v>24295</v>
      </c>
      <c r="E16377">
        <v>81.400000000000006</v>
      </c>
      <c r="F16377">
        <v>527</v>
      </c>
      <c r="G16377">
        <v>98</v>
      </c>
      <c r="H16377">
        <v>7</v>
      </c>
      <c r="I16377">
        <v>61</v>
      </c>
      <c r="J16377">
        <v>1620</v>
      </c>
      <c r="K16377">
        <v>1</v>
      </c>
      <c r="L16377">
        <v>1</v>
      </c>
      <c r="M16377">
        <v>512</v>
      </c>
      <c r="N16377" t="s">
        <v>18</v>
      </c>
      <c r="O16377">
        <v>0</v>
      </c>
      <c r="P16377">
        <v>2272</v>
      </c>
    </row>
    <row r="16378" spans="1:16" x14ac:dyDescent="0.25">
      <c r="A16378" t="s">
        <v>24296</v>
      </c>
      <c r="B16378">
        <v>1032</v>
      </c>
      <c r="C16378" s="3" t="str">
        <f>HYPERLINK("http://www.uniprot.org/uniprot/G7KRP3","tr|G7KRP3|G7KRP3_MEDTR")</f>
        <v>tr|G7KRP3|G7KRP3_MEDTR</v>
      </c>
      <c r="D16378" t="s">
        <v>24297</v>
      </c>
      <c r="E16378">
        <v>86.88</v>
      </c>
      <c r="F16378">
        <v>343</v>
      </c>
      <c r="G16378">
        <v>45</v>
      </c>
      <c r="H16378">
        <v>0</v>
      </c>
      <c r="I16378">
        <v>1</v>
      </c>
      <c r="J16378">
        <v>1029</v>
      </c>
      <c r="K16378">
        <v>1</v>
      </c>
      <c r="L16378">
        <v>176</v>
      </c>
      <c r="M16378">
        <v>518</v>
      </c>
      <c r="N16378" t="s">
        <v>18</v>
      </c>
      <c r="O16378" s="1">
        <v>1.23148E-169</v>
      </c>
      <c r="P16378">
        <v>1550</v>
      </c>
    </row>
    <row r="16379" spans="1:16" x14ac:dyDescent="0.25">
      <c r="A16379" t="s">
        <v>24298</v>
      </c>
      <c r="B16379">
        <v>564</v>
      </c>
      <c r="C16379" s="3" t="str">
        <f>HYPERLINK("http://www.uniprot.org/uniprot/I1LT75","tr|I1LT75|I1LT75_SOYBN")</f>
        <v>tr|I1LT75|I1LT75_SOYBN</v>
      </c>
      <c r="D16379" t="s">
        <v>71</v>
      </c>
      <c r="E16379">
        <v>64.099999999999994</v>
      </c>
      <c r="F16379">
        <v>195</v>
      </c>
      <c r="G16379">
        <v>70</v>
      </c>
      <c r="H16379">
        <v>8</v>
      </c>
      <c r="I16379">
        <v>1</v>
      </c>
      <c r="J16379">
        <v>561</v>
      </c>
      <c r="K16379">
        <v>1</v>
      </c>
      <c r="L16379">
        <v>1</v>
      </c>
      <c r="M16379">
        <v>190</v>
      </c>
      <c r="N16379" t="s">
        <v>18</v>
      </c>
      <c r="O16379" s="1">
        <v>2.0917199999999999E-55</v>
      </c>
      <c r="P16379">
        <v>560</v>
      </c>
    </row>
    <row r="16380" spans="1:16" x14ac:dyDescent="0.25">
      <c r="A16380" t="s">
        <v>24299</v>
      </c>
      <c r="B16380">
        <v>1206</v>
      </c>
      <c r="C16380" s="3" t="str">
        <f>HYPERLINK("http://www.uniprot.org/uniprot/I1LHU3","tr|I1LHU3|I1LHU3_SOYBN")</f>
        <v>tr|I1LHU3|I1LHU3_SOYBN</v>
      </c>
      <c r="D16380" t="s">
        <v>28</v>
      </c>
      <c r="E16380">
        <v>62.88</v>
      </c>
      <c r="F16380">
        <v>353</v>
      </c>
      <c r="G16380">
        <v>131</v>
      </c>
      <c r="H16380">
        <v>6</v>
      </c>
      <c r="I16380">
        <v>127</v>
      </c>
      <c r="J16380">
        <v>1167</v>
      </c>
      <c r="K16380">
        <v>1</v>
      </c>
      <c r="L16380">
        <v>37</v>
      </c>
      <c r="M16380">
        <v>382</v>
      </c>
      <c r="N16380" t="s">
        <v>18</v>
      </c>
      <c r="O16380" s="1">
        <v>8.9906600000000003E-117</v>
      </c>
      <c r="P16380">
        <v>1095</v>
      </c>
    </row>
    <row r="16381" spans="1:16" x14ac:dyDescent="0.25">
      <c r="A16381" t="s">
        <v>24300</v>
      </c>
      <c r="B16381">
        <v>894</v>
      </c>
      <c r="C16381" s="3" t="str">
        <f>HYPERLINK("http://www.uniprot.org/uniprot/I1LG21","tr|I1LG21|I1LG21_SOYBN")</f>
        <v>tr|I1LG21|I1LG21_SOYBN</v>
      </c>
      <c r="D16381" t="s">
        <v>28</v>
      </c>
      <c r="E16381">
        <v>67.209999999999994</v>
      </c>
      <c r="F16381">
        <v>302</v>
      </c>
      <c r="G16381">
        <v>99</v>
      </c>
      <c r="H16381">
        <v>5</v>
      </c>
      <c r="I16381">
        <v>1</v>
      </c>
      <c r="J16381">
        <v>891</v>
      </c>
      <c r="K16381">
        <v>1</v>
      </c>
      <c r="L16381">
        <v>1</v>
      </c>
      <c r="M16381">
        <v>300</v>
      </c>
      <c r="N16381" t="s">
        <v>18</v>
      </c>
      <c r="O16381" s="1">
        <v>1.6308000000000001E-100</v>
      </c>
      <c r="P16381">
        <v>953</v>
      </c>
    </row>
    <row r="16382" spans="1:16" x14ac:dyDescent="0.25">
      <c r="A16382" t="s">
        <v>24301</v>
      </c>
      <c r="B16382">
        <v>438</v>
      </c>
      <c r="C16382" s="3" t="str">
        <f>HYPERLINK("http://www.uniprot.org/uniprot/G7KP14","tr|G7KP14|G7KP14_MEDTR")</f>
        <v>tr|G7KP14|G7KP14_MEDTR</v>
      </c>
      <c r="D16382" t="s">
        <v>1548</v>
      </c>
      <c r="E16382">
        <v>40.94</v>
      </c>
      <c r="F16382">
        <v>127</v>
      </c>
      <c r="G16382">
        <v>75</v>
      </c>
      <c r="H16382">
        <v>1</v>
      </c>
      <c r="I16382">
        <v>28</v>
      </c>
      <c r="J16382">
        <v>405</v>
      </c>
      <c r="K16382">
        <v>1</v>
      </c>
      <c r="L16382">
        <v>21</v>
      </c>
      <c r="M16382">
        <v>142</v>
      </c>
      <c r="N16382" t="s">
        <v>18</v>
      </c>
      <c r="O16382" s="1">
        <v>8.7711599999999995E-18</v>
      </c>
      <c r="P16382">
        <v>235</v>
      </c>
    </row>
    <row r="16383" spans="1:16" x14ac:dyDescent="0.25">
      <c r="A16383" t="s">
        <v>24302</v>
      </c>
      <c r="B16383">
        <v>993</v>
      </c>
      <c r="C16383" s="3" t="str">
        <f>HYPERLINK("http://www.uniprot.org/uniprot/I1ND56","tr|I1ND56|I1ND56_SOYBN")</f>
        <v>tr|I1ND56|I1ND56_SOYBN</v>
      </c>
      <c r="D16383" t="s">
        <v>28</v>
      </c>
      <c r="E16383">
        <v>78.45</v>
      </c>
      <c r="F16383">
        <v>311</v>
      </c>
      <c r="G16383">
        <v>67</v>
      </c>
      <c r="H16383">
        <v>6</v>
      </c>
      <c r="I16383">
        <v>4</v>
      </c>
      <c r="J16383">
        <v>918</v>
      </c>
      <c r="K16383">
        <v>1</v>
      </c>
      <c r="L16383">
        <v>10</v>
      </c>
      <c r="M16383">
        <v>318</v>
      </c>
      <c r="N16383" t="s">
        <v>18</v>
      </c>
      <c r="O16383" s="1">
        <v>4.1209900000000004E-143</v>
      </c>
      <c r="P16383">
        <v>1321</v>
      </c>
    </row>
    <row r="16384" spans="1:16" x14ac:dyDescent="0.25">
      <c r="A16384" t="s">
        <v>24303</v>
      </c>
      <c r="B16384">
        <v>408</v>
      </c>
      <c r="C16384" s="3" t="str">
        <f>HYPERLINK("http://www.uniprot.org/uniprot/I3SNK8","tr|I3SNK8|I3SNK8_MEDTR")</f>
        <v>tr|I3SNK8|I3SNK8_MEDTR</v>
      </c>
      <c r="D16384" t="s">
        <v>22</v>
      </c>
      <c r="E16384">
        <v>60.65</v>
      </c>
      <c r="F16384">
        <v>61</v>
      </c>
      <c r="G16384">
        <v>24</v>
      </c>
      <c r="H16384">
        <v>0</v>
      </c>
      <c r="I16384">
        <v>7</v>
      </c>
      <c r="J16384">
        <v>189</v>
      </c>
      <c r="K16384">
        <v>1</v>
      </c>
      <c r="L16384">
        <v>6</v>
      </c>
      <c r="M16384">
        <v>62</v>
      </c>
      <c r="N16384" t="s">
        <v>18</v>
      </c>
      <c r="O16384" s="1">
        <v>5.6039300000000001E-9</v>
      </c>
      <c r="P16384">
        <v>159</v>
      </c>
    </row>
    <row r="16385" spans="1:16" x14ac:dyDescent="0.25">
      <c r="A16385" t="s">
        <v>24304</v>
      </c>
      <c r="B16385">
        <v>2085</v>
      </c>
      <c r="C16385" s="3" t="str">
        <f>HYPERLINK("http://www.uniprot.org/uniprot/I1MQD4","tr|I1MQD4|I1MQD4_SOYBN")</f>
        <v>tr|I1MQD4|I1MQD4_SOYBN</v>
      </c>
      <c r="D16385" t="s">
        <v>99</v>
      </c>
      <c r="E16385">
        <v>88.61</v>
      </c>
      <c r="F16385">
        <v>694</v>
      </c>
      <c r="G16385">
        <v>79</v>
      </c>
      <c r="H16385">
        <v>1</v>
      </c>
      <c r="I16385">
        <v>1</v>
      </c>
      <c r="J16385">
        <v>2079</v>
      </c>
      <c r="K16385">
        <v>1</v>
      </c>
      <c r="L16385">
        <v>12</v>
      </c>
      <c r="M16385">
        <v>704</v>
      </c>
      <c r="N16385" t="s">
        <v>18</v>
      </c>
      <c r="O16385">
        <v>0</v>
      </c>
      <c r="P16385">
        <v>3129</v>
      </c>
    </row>
    <row r="16386" spans="1:16" x14ac:dyDescent="0.25">
      <c r="A16386" t="s">
        <v>24305</v>
      </c>
      <c r="B16386">
        <v>1515</v>
      </c>
      <c r="C16386" s="3" t="str">
        <f>HYPERLINK("http://www.uniprot.org/uniprot/I1KNE6","tr|I1KNE6|I1KNE6_SOYBN")</f>
        <v>tr|I1KNE6|I1KNE6_SOYBN</v>
      </c>
      <c r="D16386" t="s">
        <v>117</v>
      </c>
      <c r="E16386">
        <v>69.209999999999994</v>
      </c>
      <c r="F16386">
        <v>471</v>
      </c>
      <c r="G16386">
        <v>145</v>
      </c>
      <c r="H16386">
        <v>3</v>
      </c>
      <c r="I16386">
        <v>70</v>
      </c>
      <c r="J16386">
        <v>1473</v>
      </c>
      <c r="K16386">
        <v>1</v>
      </c>
      <c r="L16386">
        <v>32</v>
      </c>
      <c r="M16386">
        <v>495</v>
      </c>
      <c r="N16386" t="s">
        <v>18</v>
      </c>
      <c r="O16386">
        <v>0</v>
      </c>
      <c r="P16386">
        <v>1669</v>
      </c>
    </row>
    <row r="16387" spans="1:16" x14ac:dyDescent="0.25">
      <c r="A16387" t="s">
        <v>24306</v>
      </c>
      <c r="B16387">
        <v>465</v>
      </c>
      <c r="C16387" s="3" t="str">
        <f>HYPERLINK("http://www.uniprot.org/uniprot/I1NE55","tr|I1NE55|I1NE55_SOYBN")</f>
        <v>tr|I1NE55|I1NE55_SOYBN</v>
      </c>
      <c r="D16387" t="s">
        <v>28</v>
      </c>
      <c r="E16387">
        <v>64.28</v>
      </c>
      <c r="F16387">
        <v>154</v>
      </c>
      <c r="G16387">
        <v>55</v>
      </c>
      <c r="H16387">
        <v>0</v>
      </c>
      <c r="I16387">
        <v>1</v>
      </c>
      <c r="J16387">
        <v>462</v>
      </c>
      <c r="K16387">
        <v>1</v>
      </c>
      <c r="L16387">
        <v>9</v>
      </c>
      <c r="M16387">
        <v>159</v>
      </c>
      <c r="N16387" t="s">
        <v>18</v>
      </c>
      <c r="O16387" s="1">
        <v>2.04683E-43</v>
      </c>
      <c r="P16387">
        <v>456</v>
      </c>
    </row>
    <row r="16388" spans="1:16" x14ac:dyDescent="0.25">
      <c r="A16388" t="s">
        <v>24307</v>
      </c>
      <c r="B16388">
        <v>543</v>
      </c>
      <c r="C16388" s="3" t="str">
        <f>HYPERLINK("http://www.uniprot.org/uniprot/I3SCN5","tr|I3SCN5|I3SCN5_MEDTR")</f>
        <v>tr|I3SCN5|I3SCN5_MEDTR</v>
      </c>
      <c r="D16388" t="s">
        <v>22</v>
      </c>
      <c r="E16388">
        <v>80.55</v>
      </c>
      <c r="F16388">
        <v>180</v>
      </c>
      <c r="G16388">
        <v>35</v>
      </c>
      <c r="H16388">
        <v>0</v>
      </c>
      <c r="I16388">
        <v>1</v>
      </c>
      <c r="J16388">
        <v>540</v>
      </c>
      <c r="K16388">
        <v>1</v>
      </c>
      <c r="L16388">
        <v>1</v>
      </c>
      <c r="M16388">
        <v>180</v>
      </c>
      <c r="N16388" t="s">
        <v>18</v>
      </c>
      <c r="O16388" s="1">
        <v>1.27628E-80</v>
      </c>
      <c r="P16388">
        <v>777</v>
      </c>
    </row>
    <row r="16389" spans="1:16" x14ac:dyDescent="0.25">
      <c r="A16389" t="s">
        <v>24308</v>
      </c>
      <c r="B16389">
        <v>2085</v>
      </c>
      <c r="C16389" s="3" t="str">
        <f>HYPERLINK("http://www.uniprot.org/uniprot/I1JI93","tr|I1JI93|I1JI93_SOYBN")</f>
        <v>tr|I1JI93|I1JI93_SOYBN</v>
      </c>
      <c r="D16389" t="s">
        <v>28</v>
      </c>
      <c r="E16389">
        <v>71.03</v>
      </c>
      <c r="F16389">
        <v>725</v>
      </c>
      <c r="G16389">
        <v>210</v>
      </c>
      <c r="H16389">
        <v>33</v>
      </c>
      <c r="I16389">
        <v>7</v>
      </c>
      <c r="J16389">
        <v>2082</v>
      </c>
      <c r="K16389">
        <v>1</v>
      </c>
      <c r="L16389">
        <v>6</v>
      </c>
      <c r="M16389">
        <v>722</v>
      </c>
      <c r="N16389" t="s">
        <v>18</v>
      </c>
      <c r="O16389">
        <v>0</v>
      </c>
      <c r="P16389">
        <v>2579</v>
      </c>
    </row>
    <row r="16390" spans="1:16" x14ac:dyDescent="0.25">
      <c r="A16390" t="s">
        <v>24309</v>
      </c>
      <c r="B16390">
        <v>1512</v>
      </c>
      <c r="C16390" s="3" t="str">
        <f>HYPERLINK("http://www.uniprot.org/uniprot/G7KGL1","tr|G7KGL1|G7KGL1_MEDTR")</f>
        <v>tr|G7KGL1|G7KGL1_MEDTR</v>
      </c>
      <c r="D16390" t="s">
        <v>24310</v>
      </c>
      <c r="E16390">
        <v>87.27</v>
      </c>
      <c r="F16390">
        <v>503</v>
      </c>
      <c r="G16390">
        <v>64</v>
      </c>
      <c r="H16390">
        <v>1</v>
      </c>
      <c r="I16390">
        <v>1</v>
      </c>
      <c r="J16390">
        <v>1506</v>
      </c>
      <c r="K16390">
        <v>1</v>
      </c>
      <c r="L16390">
        <v>42</v>
      </c>
      <c r="M16390">
        <v>542</v>
      </c>
      <c r="N16390" t="s">
        <v>18</v>
      </c>
      <c r="O16390">
        <v>0</v>
      </c>
      <c r="P16390">
        <v>2278</v>
      </c>
    </row>
    <row r="16391" spans="1:16" x14ac:dyDescent="0.25">
      <c r="A16391" t="s">
        <v>24311</v>
      </c>
      <c r="B16391">
        <v>1290</v>
      </c>
      <c r="C16391" s="3" t="str">
        <f>HYPERLINK("http://www.uniprot.org/uniprot/G7KUN7","tr|G7KUN7|G7KUN7_MEDTR")</f>
        <v>tr|G7KUN7|G7KUN7_MEDTR</v>
      </c>
      <c r="D16391" t="s">
        <v>24312</v>
      </c>
      <c r="E16391">
        <v>76.92</v>
      </c>
      <c r="F16391">
        <v>429</v>
      </c>
      <c r="G16391">
        <v>99</v>
      </c>
      <c r="H16391">
        <v>0</v>
      </c>
      <c r="I16391">
        <v>1</v>
      </c>
      <c r="J16391">
        <v>1287</v>
      </c>
      <c r="K16391">
        <v>1</v>
      </c>
      <c r="L16391">
        <v>1</v>
      </c>
      <c r="M16391">
        <v>429</v>
      </c>
      <c r="N16391" t="s">
        <v>18</v>
      </c>
      <c r="O16391" s="1">
        <v>2.95018E-177</v>
      </c>
      <c r="P16391">
        <v>1617</v>
      </c>
    </row>
    <row r="16392" spans="1:16" x14ac:dyDescent="0.25">
      <c r="A16392" t="s">
        <v>24313</v>
      </c>
      <c r="B16392">
        <v>2130</v>
      </c>
      <c r="C16392" s="3" t="str">
        <f>HYPERLINK("http://www.uniprot.org/uniprot/K7MXW4","tr|K7MXW4|K7MXW4_SOYBN")</f>
        <v>tr|K7MXW4|K7MXW4_SOYBN</v>
      </c>
      <c r="D16392" t="s">
        <v>28</v>
      </c>
      <c r="E16392">
        <v>61.87</v>
      </c>
      <c r="F16392">
        <v>703</v>
      </c>
      <c r="G16392">
        <v>268</v>
      </c>
      <c r="H16392">
        <v>5</v>
      </c>
      <c r="I16392">
        <v>1</v>
      </c>
      <c r="J16392">
        <v>2094</v>
      </c>
      <c r="K16392">
        <v>1</v>
      </c>
      <c r="L16392">
        <v>1</v>
      </c>
      <c r="M16392">
        <v>634</v>
      </c>
      <c r="N16392" t="s">
        <v>18</v>
      </c>
      <c r="O16392">
        <v>0</v>
      </c>
      <c r="P16392">
        <v>2125</v>
      </c>
    </row>
    <row r="16393" spans="1:16" x14ac:dyDescent="0.25">
      <c r="A16393" t="s">
        <v>24314</v>
      </c>
      <c r="B16393">
        <v>654</v>
      </c>
      <c r="C16393" s="3" t="str">
        <f>HYPERLINK("http://www.uniprot.org/uniprot/G7JXY9","tr|G7JXY9|G7JXY9_MEDTR")</f>
        <v>tr|G7JXY9|G7JXY9_MEDTR</v>
      </c>
      <c r="D16393" t="s">
        <v>24315</v>
      </c>
      <c r="E16393">
        <v>92.2</v>
      </c>
      <c r="F16393">
        <v>218</v>
      </c>
      <c r="G16393">
        <v>17</v>
      </c>
      <c r="H16393">
        <v>1</v>
      </c>
      <c r="I16393">
        <v>1</v>
      </c>
      <c r="J16393">
        <v>651</v>
      </c>
      <c r="K16393">
        <v>1</v>
      </c>
      <c r="L16393">
        <v>1</v>
      </c>
      <c r="M16393">
        <v>218</v>
      </c>
      <c r="N16393" t="s">
        <v>18</v>
      </c>
      <c r="O16393" s="1">
        <v>3.9067500000000002E-114</v>
      </c>
      <c r="P16393">
        <v>1068</v>
      </c>
    </row>
    <row r="16394" spans="1:16" x14ac:dyDescent="0.25">
      <c r="A16394" t="s">
        <v>24316</v>
      </c>
      <c r="B16394">
        <v>1836</v>
      </c>
      <c r="C16394" s="3" t="str">
        <f>HYPERLINK("http://www.uniprot.org/uniprot/G7IDX8","tr|G7IDX8|G7IDX8_MEDTR")</f>
        <v>tr|G7IDX8|G7IDX8_MEDTR</v>
      </c>
      <c r="D16394" t="s">
        <v>24317</v>
      </c>
      <c r="E16394">
        <v>85.94</v>
      </c>
      <c r="F16394">
        <v>612</v>
      </c>
      <c r="G16394">
        <v>86</v>
      </c>
      <c r="H16394">
        <v>1</v>
      </c>
      <c r="I16394">
        <v>1</v>
      </c>
      <c r="J16394">
        <v>1833</v>
      </c>
      <c r="K16394">
        <v>1</v>
      </c>
      <c r="L16394">
        <v>1</v>
      </c>
      <c r="M16394">
        <v>610</v>
      </c>
      <c r="N16394" t="s">
        <v>18</v>
      </c>
      <c r="O16394">
        <v>0</v>
      </c>
      <c r="P16394">
        <v>2609</v>
      </c>
    </row>
    <row r="16395" spans="1:16" x14ac:dyDescent="0.25">
      <c r="A16395" t="s">
        <v>24318</v>
      </c>
      <c r="B16395">
        <v>2496</v>
      </c>
      <c r="C16395" s="3" t="str">
        <f>HYPERLINK("http://www.uniprot.org/uniprot/G7I9J4","tr|G7I9J4|G7I9J4_MEDTR")</f>
        <v>tr|G7I9J4|G7I9J4_MEDTR</v>
      </c>
      <c r="D16395" t="s">
        <v>24319</v>
      </c>
      <c r="E16395">
        <v>88.17</v>
      </c>
      <c r="F16395">
        <v>829</v>
      </c>
      <c r="G16395">
        <v>98</v>
      </c>
      <c r="H16395">
        <v>0</v>
      </c>
      <c r="I16395">
        <v>7</v>
      </c>
      <c r="J16395">
        <v>2493</v>
      </c>
      <c r="K16395">
        <v>1</v>
      </c>
      <c r="L16395">
        <v>2</v>
      </c>
      <c r="M16395">
        <v>824</v>
      </c>
      <c r="N16395" t="s">
        <v>18</v>
      </c>
      <c r="O16395">
        <v>0</v>
      </c>
      <c r="P16395">
        <v>3690</v>
      </c>
    </row>
    <row r="16396" spans="1:16" x14ac:dyDescent="0.25">
      <c r="A16396" t="s">
        <v>24320</v>
      </c>
      <c r="B16396">
        <v>1455</v>
      </c>
      <c r="C16396" s="3" t="str">
        <f>HYPERLINK("http://www.uniprot.org/uniprot/G7I3H1","tr|G7I3H1|G7I3H1_MEDTR")</f>
        <v>tr|G7I3H1|G7I3H1_MEDTR</v>
      </c>
      <c r="D16396" t="s">
        <v>24321</v>
      </c>
      <c r="E16396">
        <v>55.85</v>
      </c>
      <c r="F16396">
        <v>487</v>
      </c>
      <c r="G16396">
        <v>215</v>
      </c>
      <c r="H16396">
        <v>3</v>
      </c>
      <c r="I16396">
        <v>1</v>
      </c>
      <c r="J16396">
        <v>1452</v>
      </c>
      <c r="K16396">
        <v>1</v>
      </c>
      <c r="L16396">
        <v>1</v>
      </c>
      <c r="M16396">
        <v>484</v>
      </c>
      <c r="N16396" t="s">
        <v>18</v>
      </c>
      <c r="O16396" s="1">
        <v>2.7698599999999999E-142</v>
      </c>
      <c r="P16396">
        <v>1316</v>
      </c>
    </row>
    <row r="16397" spans="1:16" x14ac:dyDescent="0.25">
      <c r="A16397" t="s">
        <v>24322</v>
      </c>
      <c r="B16397">
        <v>975</v>
      </c>
      <c r="C16397" s="3" t="str">
        <f>HYPERLINK("http://www.uniprot.org/uniprot/G7J576","tr|G7J576|G7J576_MEDTR")</f>
        <v>tr|G7J576|G7J576_MEDTR</v>
      </c>
      <c r="D16397" t="s">
        <v>24323</v>
      </c>
      <c r="E16397">
        <v>70.12</v>
      </c>
      <c r="F16397">
        <v>328</v>
      </c>
      <c r="G16397">
        <v>98</v>
      </c>
      <c r="H16397">
        <v>7</v>
      </c>
      <c r="I16397">
        <v>10</v>
      </c>
      <c r="J16397">
        <v>972</v>
      </c>
      <c r="K16397">
        <v>1</v>
      </c>
      <c r="L16397">
        <v>37</v>
      </c>
      <c r="M16397">
        <v>362</v>
      </c>
      <c r="N16397" t="s">
        <v>18</v>
      </c>
      <c r="O16397" s="1">
        <v>2.1533499999999999E-120</v>
      </c>
      <c r="P16397">
        <v>1125</v>
      </c>
    </row>
    <row r="16398" spans="1:16" x14ac:dyDescent="0.25">
      <c r="A16398" t="s">
        <v>24324</v>
      </c>
      <c r="B16398">
        <v>1929</v>
      </c>
      <c r="C16398" s="3" t="str">
        <f>HYPERLINK("http://www.uniprot.org/uniprot/F6H0B6","tr|F6H0B6|F6H0B6_VITVI")</f>
        <v>tr|F6H0B6|F6H0B6_VITVI</v>
      </c>
      <c r="D16398" t="s">
        <v>24325</v>
      </c>
      <c r="E16398">
        <v>87.03</v>
      </c>
      <c r="F16398">
        <v>640</v>
      </c>
      <c r="G16398">
        <v>83</v>
      </c>
      <c r="H16398">
        <v>1</v>
      </c>
      <c r="I16398">
        <v>10</v>
      </c>
      <c r="J16398">
        <v>1926</v>
      </c>
      <c r="K16398">
        <v>1</v>
      </c>
      <c r="L16398">
        <v>68</v>
      </c>
      <c r="M16398">
        <v>706</v>
      </c>
      <c r="N16398" t="s">
        <v>18</v>
      </c>
      <c r="O16398">
        <v>0</v>
      </c>
      <c r="P16398">
        <v>2753</v>
      </c>
    </row>
    <row r="16399" spans="1:16" x14ac:dyDescent="0.25">
      <c r="A16399" t="s">
        <v>24326</v>
      </c>
      <c r="B16399">
        <v>6798</v>
      </c>
      <c r="C16399" s="3" t="str">
        <f>HYPERLINK("http://www.uniprot.org/uniprot/G8A394","tr|G8A394|G8A394_MEDTR")</f>
        <v>tr|G8A394|G8A394_MEDTR</v>
      </c>
      <c r="D16399" t="s">
        <v>24327</v>
      </c>
      <c r="E16399">
        <v>92.05</v>
      </c>
      <c r="F16399">
        <v>2265</v>
      </c>
      <c r="G16399">
        <v>180</v>
      </c>
      <c r="H16399">
        <v>0</v>
      </c>
      <c r="I16399">
        <v>1</v>
      </c>
      <c r="J16399">
        <v>6795</v>
      </c>
      <c r="K16399">
        <v>1</v>
      </c>
      <c r="L16399">
        <v>1</v>
      </c>
      <c r="M16399">
        <v>2256</v>
      </c>
      <c r="N16399" t="s">
        <v>18</v>
      </c>
      <c r="O16399">
        <v>0</v>
      </c>
      <c r="P16399">
        <v>10823</v>
      </c>
    </row>
    <row r="16400" spans="1:16" x14ac:dyDescent="0.25">
      <c r="A16400" t="s">
        <v>24328</v>
      </c>
      <c r="B16400">
        <v>3399</v>
      </c>
      <c r="C16400" s="3" t="str">
        <f>HYPERLINK("http://www.uniprot.org/uniprot/G7LH47","tr|G7LH47|G7LH47_MEDTR")</f>
        <v>tr|G7LH47|G7LH47_MEDTR</v>
      </c>
      <c r="D16400" t="s">
        <v>24329</v>
      </c>
      <c r="E16400">
        <v>54.44</v>
      </c>
      <c r="F16400">
        <v>990</v>
      </c>
      <c r="G16400">
        <v>451</v>
      </c>
      <c r="H16400">
        <v>67</v>
      </c>
      <c r="I16400">
        <v>1</v>
      </c>
      <c r="J16400">
        <v>2769</v>
      </c>
      <c r="K16400">
        <v>1</v>
      </c>
      <c r="L16400">
        <v>1</v>
      </c>
      <c r="M16400">
        <v>941</v>
      </c>
      <c r="N16400" t="s">
        <v>18</v>
      </c>
      <c r="O16400">
        <v>0</v>
      </c>
      <c r="P16400">
        <v>2342</v>
      </c>
    </row>
    <row r="16401" spans="1:16" x14ac:dyDescent="0.25">
      <c r="A16401" t="s">
        <v>24330</v>
      </c>
      <c r="B16401">
        <v>1191</v>
      </c>
      <c r="C16401" s="3" t="str">
        <f>HYPERLINK("http://www.uniprot.org/uniprot/A5AM06","tr|A5AM06|A5AM06_VITVI")</f>
        <v>tr|A5AM06|A5AM06_VITVI</v>
      </c>
      <c r="D16401" t="s">
        <v>1615</v>
      </c>
      <c r="E16401">
        <v>29.41</v>
      </c>
      <c r="F16401">
        <v>204</v>
      </c>
      <c r="G16401">
        <v>144</v>
      </c>
      <c r="H16401">
        <v>3</v>
      </c>
      <c r="I16401">
        <v>1</v>
      </c>
      <c r="J16401">
        <v>603</v>
      </c>
      <c r="K16401">
        <v>1</v>
      </c>
      <c r="L16401">
        <v>1063</v>
      </c>
      <c r="M16401">
        <v>1263</v>
      </c>
      <c r="N16401" t="s">
        <v>18</v>
      </c>
      <c r="O16401" s="1">
        <v>8.4821700000000002E-19</v>
      </c>
      <c r="P16401">
        <v>250</v>
      </c>
    </row>
    <row r="16402" spans="1:16" x14ac:dyDescent="0.25">
      <c r="A16402" t="s">
        <v>24331</v>
      </c>
      <c r="B16402">
        <v>309</v>
      </c>
      <c r="C16402" s="3" t="str">
        <f>HYPERLINK("http://www.uniprot.org/uniprot/B7FN03","tr|B7FN03|B7FN03_MEDTR")</f>
        <v>tr|B7FN03|B7FN03_MEDTR</v>
      </c>
      <c r="D16402" t="s">
        <v>24332</v>
      </c>
      <c r="E16402">
        <v>88</v>
      </c>
      <c r="F16402">
        <v>100</v>
      </c>
      <c r="G16402">
        <v>12</v>
      </c>
      <c r="H16402">
        <v>0</v>
      </c>
      <c r="I16402">
        <v>7</v>
      </c>
      <c r="J16402">
        <v>306</v>
      </c>
      <c r="K16402">
        <v>1</v>
      </c>
      <c r="L16402">
        <v>4</v>
      </c>
      <c r="M16402">
        <v>100</v>
      </c>
      <c r="N16402" t="s">
        <v>18</v>
      </c>
      <c r="O16402" s="1">
        <v>1.57193E-43</v>
      </c>
      <c r="P16402">
        <v>457</v>
      </c>
    </row>
    <row r="16403" spans="1:16" x14ac:dyDescent="0.25">
      <c r="A16403" t="s">
        <v>24333</v>
      </c>
      <c r="B16403">
        <v>483</v>
      </c>
      <c r="C16403" s="3" t="str">
        <f>HYPERLINK("http://www.uniprot.org/uniprot/G7JS83","tr|G7JS83|G7JS83_MEDTR")</f>
        <v>tr|G7JS83|G7JS83_MEDTR</v>
      </c>
      <c r="D16403" t="s">
        <v>24334</v>
      </c>
      <c r="E16403">
        <v>84.28</v>
      </c>
      <c r="F16403">
        <v>140</v>
      </c>
      <c r="G16403">
        <v>22</v>
      </c>
      <c r="H16403">
        <v>3</v>
      </c>
      <c r="I16403">
        <v>70</v>
      </c>
      <c r="J16403">
        <v>480</v>
      </c>
      <c r="K16403">
        <v>1</v>
      </c>
      <c r="L16403">
        <v>20</v>
      </c>
      <c r="M16403">
        <v>157</v>
      </c>
      <c r="N16403" t="s">
        <v>18</v>
      </c>
      <c r="O16403" s="1">
        <v>1.61477E-56</v>
      </c>
      <c r="P16403">
        <v>569</v>
      </c>
    </row>
    <row r="16404" spans="1:16" x14ac:dyDescent="0.25">
      <c r="A16404" t="s">
        <v>24335</v>
      </c>
      <c r="B16404">
        <v>759</v>
      </c>
      <c r="C16404" s="3" t="str">
        <f>HYPERLINK("http://www.uniprot.org/uniprot/I3T4U6","tr|I3T4U6|I3T4U6_MEDTR")</f>
        <v>tr|I3T4U6|I3T4U6_MEDTR</v>
      </c>
      <c r="D16404" t="s">
        <v>22</v>
      </c>
      <c r="E16404">
        <v>83.33</v>
      </c>
      <c r="F16404">
        <v>240</v>
      </c>
      <c r="G16404">
        <v>40</v>
      </c>
      <c r="H16404">
        <v>0</v>
      </c>
      <c r="I16404">
        <v>37</v>
      </c>
      <c r="J16404">
        <v>756</v>
      </c>
      <c r="K16404">
        <v>1</v>
      </c>
      <c r="L16404">
        <v>13</v>
      </c>
      <c r="M16404">
        <v>248</v>
      </c>
      <c r="N16404" t="s">
        <v>18</v>
      </c>
      <c r="O16404" s="1">
        <v>4.5074800000000004E-108</v>
      </c>
      <c r="P16404">
        <v>1017</v>
      </c>
    </row>
    <row r="16405" spans="1:16" x14ac:dyDescent="0.25">
      <c r="A16405" t="s">
        <v>24336</v>
      </c>
      <c r="B16405">
        <v>852</v>
      </c>
      <c r="C16405" s="3" t="str">
        <f>HYPERLINK("http://www.uniprot.org/uniprot/I3SDK3","tr|I3SDK3|I3SDK3_MEDTR")</f>
        <v>tr|I3SDK3|I3SDK3_MEDTR</v>
      </c>
      <c r="D16405" t="s">
        <v>22</v>
      </c>
      <c r="E16405">
        <v>83.21</v>
      </c>
      <c r="F16405">
        <v>280</v>
      </c>
      <c r="G16405">
        <v>47</v>
      </c>
      <c r="H16405">
        <v>0</v>
      </c>
      <c r="I16405">
        <v>7</v>
      </c>
      <c r="J16405">
        <v>846</v>
      </c>
      <c r="K16405">
        <v>1</v>
      </c>
      <c r="L16405">
        <v>2</v>
      </c>
      <c r="M16405">
        <v>281</v>
      </c>
      <c r="N16405" t="s">
        <v>18</v>
      </c>
      <c r="O16405" s="1">
        <v>4.0000800000000003E-130</v>
      </c>
      <c r="P16405">
        <v>1208</v>
      </c>
    </row>
    <row r="16406" spans="1:16" x14ac:dyDescent="0.25">
      <c r="A16406" t="s">
        <v>24337</v>
      </c>
      <c r="B16406">
        <v>1134</v>
      </c>
      <c r="C16406" s="3" t="str">
        <f>HYPERLINK("http://www.uniprot.org/uniprot/I1J8T4","tr|I1J8T4|I1J8T4_SOYBN")</f>
        <v>tr|I1J8T4|I1J8T4_SOYBN</v>
      </c>
      <c r="D16406" t="s">
        <v>28</v>
      </c>
      <c r="E16406">
        <v>60.52</v>
      </c>
      <c r="F16406">
        <v>304</v>
      </c>
      <c r="G16406">
        <v>120</v>
      </c>
      <c r="H16406">
        <v>8</v>
      </c>
      <c r="I16406">
        <v>235</v>
      </c>
      <c r="J16406">
        <v>1122</v>
      </c>
      <c r="K16406">
        <v>1</v>
      </c>
      <c r="L16406">
        <v>73</v>
      </c>
      <c r="M16406">
        <v>375</v>
      </c>
      <c r="N16406" t="s">
        <v>18</v>
      </c>
      <c r="O16406" s="1">
        <v>2.8398799999999999E-101</v>
      </c>
      <c r="P16406">
        <v>961</v>
      </c>
    </row>
    <row r="16407" spans="1:16" x14ac:dyDescent="0.25">
      <c r="A16407" t="s">
        <v>24338</v>
      </c>
      <c r="B16407">
        <v>2499</v>
      </c>
      <c r="C16407" s="3" t="str">
        <f>HYPERLINK("http://www.uniprot.org/uniprot/I1KJQ9","tr|I1KJQ9|I1KJQ9_SOYBN")</f>
        <v>tr|I1KJQ9|I1KJQ9_SOYBN</v>
      </c>
      <c r="D16407" t="s">
        <v>71</v>
      </c>
      <c r="E16407">
        <v>81.489999999999995</v>
      </c>
      <c r="F16407">
        <v>843</v>
      </c>
      <c r="G16407">
        <v>156</v>
      </c>
      <c r="H16407">
        <v>14</v>
      </c>
      <c r="I16407">
        <v>1</v>
      </c>
      <c r="J16407">
        <v>2487</v>
      </c>
      <c r="K16407">
        <v>1</v>
      </c>
      <c r="L16407">
        <v>1</v>
      </c>
      <c r="M16407">
        <v>838</v>
      </c>
      <c r="N16407" t="s">
        <v>18</v>
      </c>
      <c r="O16407">
        <v>0</v>
      </c>
      <c r="P16407">
        <v>3482</v>
      </c>
    </row>
    <row r="16408" spans="1:16" x14ac:dyDescent="0.25">
      <c r="A16408" t="s">
        <v>24339</v>
      </c>
      <c r="B16408">
        <v>636</v>
      </c>
      <c r="C16408" s="3" t="str">
        <f>HYPERLINK("http://www.uniprot.org/uniprot/I3S4N6","tr|I3S4N6|I3S4N6_LOTJA")</f>
        <v>tr|I3S4N6|I3S4N6_LOTJA</v>
      </c>
      <c r="D16408" t="s">
        <v>93</v>
      </c>
      <c r="E16408">
        <v>65.5</v>
      </c>
      <c r="F16408">
        <v>200</v>
      </c>
      <c r="G16408">
        <v>69</v>
      </c>
      <c r="H16408">
        <v>0</v>
      </c>
      <c r="I16408">
        <v>25</v>
      </c>
      <c r="J16408">
        <v>624</v>
      </c>
      <c r="K16408">
        <v>1</v>
      </c>
      <c r="L16408">
        <v>9</v>
      </c>
      <c r="M16408">
        <v>206</v>
      </c>
      <c r="N16408" t="s">
        <v>18</v>
      </c>
      <c r="O16408" s="1">
        <v>1.2382800000000001E-69</v>
      </c>
      <c r="P16408">
        <v>684</v>
      </c>
    </row>
    <row r="16409" spans="1:16" x14ac:dyDescent="0.25">
      <c r="A16409" t="s">
        <v>24340</v>
      </c>
      <c r="B16409">
        <v>348</v>
      </c>
      <c r="C16409" s="3" t="str">
        <f>HYPERLINK("http://www.uniprot.org/uniprot/K7LXA1","tr|K7LXA1|K7LXA1_SOYBN")</f>
        <v>tr|K7LXA1|K7LXA1_SOYBN</v>
      </c>
      <c r="D16409" t="s">
        <v>28</v>
      </c>
      <c r="E16409">
        <v>54.05</v>
      </c>
      <c r="F16409">
        <v>111</v>
      </c>
      <c r="G16409">
        <v>51</v>
      </c>
      <c r="H16409">
        <v>4</v>
      </c>
      <c r="I16409">
        <v>1</v>
      </c>
      <c r="J16409">
        <v>321</v>
      </c>
      <c r="K16409">
        <v>1</v>
      </c>
      <c r="L16409">
        <v>91</v>
      </c>
      <c r="M16409">
        <v>201</v>
      </c>
      <c r="N16409" t="s">
        <v>18</v>
      </c>
      <c r="O16409" s="1">
        <v>8.7989600000000003E-23</v>
      </c>
      <c r="P16409">
        <v>278</v>
      </c>
    </row>
    <row r="16410" spans="1:16" x14ac:dyDescent="0.25">
      <c r="A16410" t="s">
        <v>24341</v>
      </c>
      <c r="B16410">
        <v>933</v>
      </c>
      <c r="C16410" s="3" t="str">
        <f>HYPERLINK("http://www.uniprot.org/uniprot/K7MNX2","tr|K7MNX2|K7MNX2_SOYBN")</f>
        <v>tr|K7MNX2|K7MNX2_SOYBN</v>
      </c>
      <c r="D16410" t="s">
        <v>28</v>
      </c>
      <c r="E16410">
        <v>26.55</v>
      </c>
      <c r="F16410">
        <v>241</v>
      </c>
      <c r="G16410">
        <v>177</v>
      </c>
      <c r="H16410">
        <v>7</v>
      </c>
      <c r="I16410">
        <v>1</v>
      </c>
      <c r="J16410">
        <v>702</v>
      </c>
      <c r="K16410">
        <v>1</v>
      </c>
      <c r="L16410">
        <v>288</v>
      </c>
      <c r="M16410">
        <v>524</v>
      </c>
      <c r="N16410" t="s">
        <v>18</v>
      </c>
      <c r="O16410" s="1">
        <v>1.8511200000000001E-17</v>
      </c>
      <c r="P16410">
        <v>237</v>
      </c>
    </row>
    <row r="16411" spans="1:16" x14ac:dyDescent="0.25">
      <c r="A16411" t="s">
        <v>24342</v>
      </c>
      <c r="B16411">
        <v>663</v>
      </c>
      <c r="C16411" s="3" t="str">
        <f>HYPERLINK("http://www.uniprot.org/uniprot/K7LB46","tr|K7LB46|K7LB46_SOYBN")</f>
        <v>tr|K7LB46|K7LB46_SOYBN</v>
      </c>
      <c r="D16411" t="s">
        <v>28</v>
      </c>
      <c r="E16411">
        <v>53.28</v>
      </c>
      <c r="F16411">
        <v>259</v>
      </c>
      <c r="G16411">
        <v>121</v>
      </c>
      <c r="H16411">
        <v>46</v>
      </c>
      <c r="I16411">
        <v>22</v>
      </c>
      <c r="J16411">
        <v>660</v>
      </c>
      <c r="K16411">
        <v>1</v>
      </c>
      <c r="L16411">
        <v>26</v>
      </c>
      <c r="M16411">
        <v>283</v>
      </c>
      <c r="N16411" t="s">
        <v>18</v>
      </c>
      <c r="O16411" s="1">
        <v>1.01563E-56</v>
      </c>
      <c r="P16411">
        <v>573</v>
      </c>
    </row>
    <row r="16412" spans="1:16" x14ac:dyDescent="0.25">
      <c r="A16412" t="s">
        <v>24343</v>
      </c>
      <c r="B16412">
        <v>942</v>
      </c>
      <c r="C16412" s="3" t="str">
        <f>HYPERLINK("http://www.uniprot.org/uniprot/I1MG91","tr|I1MG91|I1MG91_SOYBN")</f>
        <v>tr|I1MG91|I1MG91_SOYBN</v>
      </c>
      <c r="D16412" t="s">
        <v>28</v>
      </c>
      <c r="E16412">
        <v>74.67</v>
      </c>
      <c r="F16412">
        <v>312</v>
      </c>
      <c r="G16412">
        <v>79</v>
      </c>
      <c r="H16412">
        <v>0</v>
      </c>
      <c r="I16412">
        <v>1</v>
      </c>
      <c r="J16412">
        <v>936</v>
      </c>
      <c r="K16412">
        <v>1</v>
      </c>
      <c r="L16412">
        <v>1</v>
      </c>
      <c r="M16412">
        <v>312</v>
      </c>
      <c r="N16412" t="s">
        <v>18</v>
      </c>
      <c r="O16412" s="1">
        <v>4.8009700000000002E-130</v>
      </c>
      <c r="P16412">
        <v>1208</v>
      </c>
    </row>
    <row r="16413" spans="1:16" x14ac:dyDescent="0.25">
      <c r="A16413" t="s">
        <v>24344</v>
      </c>
      <c r="B16413">
        <v>387</v>
      </c>
      <c r="C16413" s="3" t="str">
        <f>HYPERLINK("http://www.uniprot.org/uniprot/I3SXG0","tr|I3SXG0|I3SXG0_MEDTR")</f>
        <v>tr|I3SXG0|I3SXG0_MEDTR</v>
      </c>
      <c r="D16413" t="s">
        <v>22</v>
      </c>
      <c r="E16413">
        <v>90.62</v>
      </c>
      <c r="F16413">
        <v>128</v>
      </c>
      <c r="G16413">
        <v>12</v>
      </c>
      <c r="H16413">
        <v>0</v>
      </c>
      <c r="I16413">
        <v>1</v>
      </c>
      <c r="J16413">
        <v>384</v>
      </c>
      <c r="K16413">
        <v>1</v>
      </c>
      <c r="L16413">
        <v>1</v>
      </c>
      <c r="M16413">
        <v>128</v>
      </c>
      <c r="N16413" t="s">
        <v>18</v>
      </c>
      <c r="O16413" s="1">
        <v>4.6735E-56</v>
      </c>
      <c r="P16413">
        <v>565</v>
      </c>
    </row>
    <row r="16414" spans="1:16" x14ac:dyDescent="0.25">
      <c r="A16414" t="s">
        <v>24345</v>
      </c>
      <c r="B16414">
        <v>930</v>
      </c>
      <c r="C16414" s="3" t="str">
        <f>HYPERLINK("http://www.uniprot.org/uniprot/G7KH15","tr|G7KH15|G7KH15_MEDTR")</f>
        <v>tr|G7KH15|G7KH15_MEDTR</v>
      </c>
      <c r="D16414" t="s">
        <v>24346</v>
      </c>
      <c r="E16414">
        <v>81.87</v>
      </c>
      <c r="F16414">
        <v>309</v>
      </c>
      <c r="G16414">
        <v>56</v>
      </c>
      <c r="H16414">
        <v>0</v>
      </c>
      <c r="I16414">
        <v>1</v>
      </c>
      <c r="J16414">
        <v>927</v>
      </c>
      <c r="K16414">
        <v>1</v>
      </c>
      <c r="L16414">
        <v>1</v>
      </c>
      <c r="M16414">
        <v>305</v>
      </c>
      <c r="N16414" t="s">
        <v>18</v>
      </c>
      <c r="O16414" s="1">
        <v>3.95888E-137</v>
      </c>
      <c r="P16414">
        <v>1269</v>
      </c>
    </row>
    <row r="16415" spans="1:16" x14ac:dyDescent="0.25">
      <c r="A16415" t="s">
        <v>24347</v>
      </c>
      <c r="B16415">
        <v>783</v>
      </c>
      <c r="C16415" s="3" t="str">
        <f>HYPERLINK("http://www.uniprot.org/uniprot/A2Q2T1","tr|A2Q2T1|A2Q2T1_MEDTR")</f>
        <v>tr|A2Q2T1|A2Q2T1_MEDTR</v>
      </c>
      <c r="D16415" t="s">
        <v>337</v>
      </c>
      <c r="E16415">
        <v>85</v>
      </c>
      <c r="F16415">
        <v>260</v>
      </c>
      <c r="G16415">
        <v>39</v>
      </c>
      <c r="H16415">
        <v>0</v>
      </c>
      <c r="I16415">
        <v>1</v>
      </c>
      <c r="J16415">
        <v>780</v>
      </c>
      <c r="K16415">
        <v>1</v>
      </c>
      <c r="L16415">
        <v>184</v>
      </c>
      <c r="M16415">
        <v>443</v>
      </c>
      <c r="N16415" t="s">
        <v>18</v>
      </c>
      <c r="O16415" s="1">
        <v>7.3166400000000002E-125</v>
      </c>
      <c r="P16415">
        <v>1162</v>
      </c>
    </row>
    <row r="16416" spans="1:16" x14ac:dyDescent="0.25">
      <c r="A16416" t="s">
        <v>24348</v>
      </c>
      <c r="B16416">
        <v>702</v>
      </c>
      <c r="C16416" s="3" t="str">
        <f>HYPERLINK("http://www.uniprot.org/uniprot/B7FL77","tr|B7FL77|B7FL77_MEDTR")</f>
        <v>tr|B7FL77|B7FL77_MEDTR</v>
      </c>
      <c r="D16416" t="s">
        <v>24349</v>
      </c>
      <c r="E16416">
        <v>85.05</v>
      </c>
      <c r="F16416">
        <v>194</v>
      </c>
      <c r="G16416">
        <v>29</v>
      </c>
      <c r="H16416">
        <v>11</v>
      </c>
      <c r="I16416">
        <v>1</v>
      </c>
      <c r="J16416">
        <v>549</v>
      </c>
      <c r="K16416">
        <v>1</v>
      </c>
      <c r="L16416">
        <v>1</v>
      </c>
      <c r="M16416">
        <v>194</v>
      </c>
      <c r="N16416" t="s">
        <v>18</v>
      </c>
      <c r="O16416" s="1">
        <v>3.02329E-89</v>
      </c>
      <c r="P16416">
        <v>854</v>
      </c>
    </row>
    <row r="16417" spans="1:16" x14ac:dyDescent="0.25">
      <c r="A16417" t="s">
        <v>24350</v>
      </c>
      <c r="B16417">
        <v>1038</v>
      </c>
      <c r="C16417" s="3" t="str">
        <f>HYPERLINK("http://www.uniprot.org/uniprot/G7L0J5","tr|G7L0J5|G7L0J5_MEDTR")</f>
        <v>tr|G7L0J5|G7L0J5_MEDTR</v>
      </c>
      <c r="D16417" t="s">
        <v>24351</v>
      </c>
      <c r="E16417">
        <v>96.81</v>
      </c>
      <c r="F16417">
        <v>345</v>
      </c>
      <c r="G16417">
        <v>11</v>
      </c>
      <c r="H16417">
        <v>0</v>
      </c>
      <c r="I16417">
        <v>1</v>
      </c>
      <c r="J16417">
        <v>1035</v>
      </c>
      <c r="K16417">
        <v>1</v>
      </c>
      <c r="L16417">
        <v>1</v>
      </c>
      <c r="M16417">
        <v>345</v>
      </c>
      <c r="N16417" t="s">
        <v>18</v>
      </c>
      <c r="O16417">
        <v>0</v>
      </c>
      <c r="P16417">
        <v>1835</v>
      </c>
    </row>
    <row r="16418" spans="1:16" x14ac:dyDescent="0.25">
      <c r="A16418" t="s">
        <v>24352</v>
      </c>
      <c r="B16418">
        <v>1527</v>
      </c>
      <c r="C16418" s="3" t="str">
        <f>HYPERLINK("http://www.uniprot.org/uniprot/G7JWR3","tr|G7JWR3|G7JWR3_MEDTR")</f>
        <v>tr|G7JWR3|G7JWR3_MEDTR</v>
      </c>
      <c r="D16418" t="s">
        <v>24353</v>
      </c>
      <c r="E16418">
        <v>82.28</v>
      </c>
      <c r="F16418">
        <v>508</v>
      </c>
      <c r="G16418">
        <v>90</v>
      </c>
      <c r="H16418">
        <v>0</v>
      </c>
      <c r="I16418">
        <v>1</v>
      </c>
      <c r="J16418">
        <v>1524</v>
      </c>
      <c r="K16418">
        <v>1</v>
      </c>
      <c r="L16418">
        <v>1</v>
      </c>
      <c r="M16418">
        <v>498</v>
      </c>
      <c r="N16418" t="s">
        <v>18</v>
      </c>
      <c r="O16418">
        <v>0</v>
      </c>
      <c r="P16418">
        <v>2177</v>
      </c>
    </row>
    <row r="16419" spans="1:16" x14ac:dyDescent="0.25">
      <c r="A16419" t="s">
        <v>24354</v>
      </c>
      <c r="B16419">
        <v>1791</v>
      </c>
      <c r="C16419" s="3" t="str">
        <f>HYPERLINK("http://www.uniprot.org/uniprot/I1L2Z2","tr|I1L2Z2|I1L2Z2_SOYBN")</f>
        <v>tr|I1L2Z2|I1L2Z2_SOYBN</v>
      </c>
      <c r="D16419" t="s">
        <v>28</v>
      </c>
      <c r="E16419">
        <v>88.07</v>
      </c>
      <c r="F16419">
        <v>302</v>
      </c>
      <c r="G16419">
        <v>36</v>
      </c>
      <c r="H16419">
        <v>0</v>
      </c>
      <c r="I16419">
        <v>1</v>
      </c>
      <c r="J16419">
        <v>906</v>
      </c>
      <c r="K16419">
        <v>1</v>
      </c>
      <c r="L16419">
        <v>1</v>
      </c>
      <c r="M16419">
        <v>302</v>
      </c>
      <c r="N16419" t="s">
        <v>18</v>
      </c>
      <c r="O16419" s="1">
        <v>1.6281899999999999E-150</v>
      </c>
      <c r="P16419">
        <v>1388</v>
      </c>
    </row>
    <row r="16420" spans="1:16" x14ac:dyDescent="0.25">
      <c r="A16420" t="s">
        <v>24355</v>
      </c>
      <c r="B16420">
        <v>957</v>
      </c>
      <c r="C16420" s="3" t="str">
        <f>HYPERLINK("http://www.uniprot.org/uniprot/G7I9J5","tr|G7I9J5|G7I9J5_MEDTR")</f>
        <v>tr|G7I9J5|G7I9J5_MEDTR</v>
      </c>
      <c r="D16420" t="s">
        <v>24356</v>
      </c>
      <c r="E16420">
        <v>81.31</v>
      </c>
      <c r="F16420">
        <v>305</v>
      </c>
      <c r="G16420">
        <v>57</v>
      </c>
      <c r="H16420">
        <v>0</v>
      </c>
      <c r="I16420">
        <v>40</v>
      </c>
      <c r="J16420">
        <v>954</v>
      </c>
      <c r="K16420">
        <v>1</v>
      </c>
      <c r="L16420">
        <v>13</v>
      </c>
      <c r="M16420">
        <v>317</v>
      </c>
      <c r="N16420" t="s">
        <v>18</v>
      </c>
      <c r="O16420" s="1">
        <v>1.4348599999999999E-137</v>
      </c>
      <c r="P16420">
        <v>1273</v>
      </c>
    </row>
    <row r="16421" spans="1:16" x14ac:dyDescent="0.25">
      <c r="A16421" t="s">
        <v>24357</v>
      </c>
      <c r="B16421">
        <v>558</v>
      </c>
      <c r="C16421" s="3" t="str">
        <f>HYPERLINK("http://www.uniprot.org/uniprot/I3SNS9","tr|I3SNS9|I3SNS9_MEDTR")</f>
        <v>tr|I3SNS9|I3SNS9_MEDTR</v>
      </c>
      <c r="D16421" t="s">
        <v>22</v>
      </c>
      <c r="E16421">
        <v>66.849999999999994</v>
      </c>
      <c r="F16421">
        <v>178</v>
      </c>
      <c r="G16421">
        <v>59</v>
      </c>
      <c r="H16421">
        <v>8</v>
      </c>
      <c r="I16421">
        <v>1</v>
      </c>
      <c r="J16421">
        <v>510</v>
      </c>
      <c r="K16421">
        <v>1</v>
      </c>
      <c r="L16421">
        <v>1</v>
      </c>
      <c r="M16421">
        <v>177</v>
      </c>
      <c r="N16421" t="s">
        <v>18</v>
      </c>
      <c r="O16421" s="1">
        <v>2.6247400000000001E-55</v>
      </c>
      <c r="P16421">
        <v>559</v>
      </c>
    </row>
    <row r="16422" spans="1:16" x14ac:dyDescent="0.25">
      <c r="A16422" t="s">
        <v>24358</v>
      </c>
      <c r="B16422">
        <v>813</v>
      </c>
      <c r="C16422" s="3" t="str">
        <f>HYPERLINK("http://www.uniprot.org/uniprot/G7J579","tr|G7J579|G7J579_MEDTR")</f>
        <v>tr|G7J579|G7J579_MEDTR</v>
      </c>
      <c r="D16422" t="s">
        <v>24359</v>
      </c>
      <c r="E16422">
        <v>77.209999999999994</v>
      </c>
      <c r="F16422">
        <v>237</v>
      </c>
      <c r="G16422">
        <v>54</v>
      </c>
      <c r="H16422">
        <v>0</v>
      </c>
      <c r="I16422">
        <v>100</v>
      </c>
      <c r="J16422">
        <v>810</v>
      </c>
      <c r="K16422">
        <v>1</v>
      </c>
      <c r="L16422">
        <v>23</v>
      </c>
      <c r="M16422">
        <v>258</v>
      </c>
      <c r="N16422" t="s">
        <v>18</v>
      </c>
      <c r="O16422" s="1">
        <v>4.1046300000000002E-97</v>
      </c>
      <c r="P16422">
        <v>923</v>
      </c>
    </row>
    <row r="16423" spans="1:16" x14ac:dyDescent="0.25">
      <c r="A16423" t="s">
        <v>24360</v>
      </c>
      <c r="B16423">
        <v>1428</v>
      </c>
      <c r="C16423" s="3" t="str">
        <f>HYPERLINK("http://www.uniprot.org/uniprot/I1K7F1","tr|I1K7F1|I1K7F1_SOYBN")</f>
        <v>tr|I1K7F1|I1K7F1_SOYBN</v>
      </c>
      <c r="D16423" t="s">
        <v>71</v>
      </c>
      <c r="E16423">
        <v>81.72</v>
      </c>
      <c r="F16423">
        <v>476</v>
      </c>
      <c r="G16423">
        <v>87</v>
      </c>
      <c r="H16423">
        <v>5</v>
      </c>
      <c r="I16423">
        <v>13</v>
      </c>
      <c r="J16423">
        <v>1425</v>
      </c>
      <c r="K16423">
        <v>1</v>
      </c>
      <c r="L16423">
        <v>32</v>
      </c>
      <c r="M16423">
        <v>504</v>
      </c>
      <c r="N16423" t="s">
        <v>18</v>
      </c>
      <c r="O16423">
        <v>0</v>
      </c>
      <c r="P16423">
        <v>2033</v>
      </c>
    </row>
    <row r="16424" spans="1:16" x14ac:dyDescent="0.25">
      <c r="A16424" t="s">
        <v>24361</v>
      </c>
      <c r="B16424">
        <v>459</v>
      </c>
      <c r="C16424" s="3" t="str">
        <f>HYPERLINK("http://www.uniprot.org/uniprot/G8A369","tr|G8A369|G8A369_MEDTR")</f>
        <v>tr|G8A369|G8A369_MEDTR</v>
      </c>
      <c r="D16424" t="s">
        <v>24362</v>
      </c>
      <c r="E16424">
        <v>83.09</v>
      </c>
      <c r="F16424">
        <v>142</v>
      </c>
      <c r="G16424">
        <v>24</v>
      </c>
      <c r="H16424">
        <v>11</v>
      </c>
      <c r="I16424">
        <v>1</v>
      </c>
      <c r="J16424">
        <v>393</v>
      </c>
      <c r="K16424">
        <v>1</v>
      </c>
      <c r="L16424">
        <v>1</v>
      </c>
      <c r="M16424">
        <v>142</v>
      </c>
      <c r="N16424" t="s">
        <v>18</v>
      </c>
      <c r="O16424" s="1">
        <v>2.4304499999999999E-60</v>
      </c>
      <c r="P16424">
        <v>602</v>
      </c>
    </row>
    <row r="16425" spans="1:16" x14ac:dyDescent="0.25">
      <c r="A16425" t="s">
        <v>24363</v>
      </c>
      <c r="B16425">
        <v>813</v>
      </c>
      <c r="C16425" s="3" t="str">
        <f>HYPERLINK("http://www.uniprot.org/uniprot/M1CXU0","tr|M1CXU0|M1CXU0_SOLTU")</f>
        <v>tr|M1CXU0|M1CXU0_SOLTU</v>
      </c>
      <c r="D16425" t="s">
        <v>21221</v>
      </c>
      <c r="E16425">
        <v>38.33</v>
      </c>
      <c r="F16425">
        <v>120</v>
      </c>
      <c r="G16425">
        <v>74</v>
      </c>
      <c r="H16425">
        <v>0</v>
      </c>
      <c r="I16425">
        <v>382</v>
      </c>
      <c r="J16425">
        <v>741</v>
      </c>
      <c r="K16425">
        <v>1</v>
      </c>
      <c r="L16425">
        <v>155</v>
      </c>
      <c r="M16425">
        <v>274</v>
      </c>
      <c r="N16425" t="s">
        <v>18</v>
      </c>
      <c r="O16425" s="1">
        <v>5.1352899999999999E-15</v>
      </c>
      <c r="P16425">
        <v>215</v>
      </c>
    </row>
    <row r="16426" spans="1:16" x14ac:dyDescent="0.25">
      <c r="A16426" t="s">
        <v>24364</v>
      </c>
      <c r="B16426">
        <v>1416</v>
      </c>
      <c r="C16426" s="3" t="str">
        <f>HYPERLINK("http://www.uniprot.org/uniprot/G7LH45","tr|G7LH45|G7LH45_MEDTR")</f>
        <v>tr|G7LH45|G7LH45_MEDTR</v>
      </c>
      <c r="D16426" t="s">
        <v>24365</v>
      </c>
      <c r="E16426">
        <v>75.8</v>
      </c>
      <c r="F16426">
        <v>463</v>
      </c>
      <c r="G16426">
        <v>112</v>
      </c>
      <c r="H16426">
        <v>10</v>
      </c>
      <c r="I16426">
        <v>1</v>
      </c>
      <c r="J16426">
        <v>1359</v>
      </c>
      <c r="K16426">
        <v>1</v>
      </c>
      <c r="L16426">
        <v>1</v>
      </c>
      <c r="M16426">
        <v>461</v>
      </c>
      <c r="N16426" t="s">
        <v>18</v>
      </c>
      <c r="O16426">
        <v>0</v>
      </c>
      <c r="P16426">
        <v>1818</v>
      </c>
    </row>
    <row r="16427" spans="1:16" x14ac:dyDescent="0.25">
      <c r="A16427" t="s">
        <v>24366</v>
      </c>
      <c r="B16427">
        <v>1593</v>
      </c>
      <c r="C16427" s="3" t="str">
        <f>HYPERLINK("http://www.uniprot.org/uniprot/I3SN30","tr|I3SN30|I3SN30_MEDTR")</f>
        <v>tr|I3SN30|I3SN30_MEDTR</v>
      </c>
      <c r="D16427" t="s">
        <v>22</v>
      </c>
      <c r="E16427">
        <v>75.66</v>
      </c>
      <c r="F16427">
        <v>526</v>
      </c>
      <c r="G16427">
        <v>128</v>
      </c>
      <c r="H16427">
        <v>1</v>
      </c>
      <c r="I16427">
        <v>16</v>
      </c>
      <c r="J16427">
        <v>1590</v>
      </c>
      <c r="K16427">
        <v>1</v>
      </c>
      <c r="L16427">
        <v>1</v>
      </c>
      <c r="M16427">
        <v>499</v>
      </c>
      <c r="N16427" t="s">
        <v>18</v>
      </c>
      <c r="O16427">
        <v>0</v>
      </c>
      <c r="P16427">
        <v>2037</v>
      </c>
    </row>
    <row r="16428" spans="1:16" x14ac:dyDescent="0.25">
      <c r="A16428" t="s">
        <v>24367</v>
      </c>
      <c r="B16428">
        <v>1647</v>
      </c>
      <c r="C16428" s="3" t="str">
        <f>HYPERLINK("http://www.uniprot.org/uniprot/C1L3B4","tr|C1L3B4|C1L3B4_PEA")</f>
        <v>tr|C1L3B4|C1L3B4_PEA</v>
      </c>
      <c r="D16428" t="s">
        <v>24368</v>
      </c>
      <c r="E16428">
        <v>85.65</v>
      </c>
      <c r="F16428">
        <v>467</v>
      </c>
      <c r="G16428">
        <v>67</v>
      </c>
      <c r="H16428">
        <v>10</v>
      </c>
      <c r="I16428">
        <v>274</v>
      </c>
      <c r="J16428">
        <v>1644</v>
      </c>
      <c r="K16428">
        <v>1</v>
      </c>
      <c r="L16428">
        <v>14</v>
      </c>
      <c r="M16428">
        <v>480</v>
      </c>
      <c r="N16428" t="s">
        <v>18</v>
      </c>
      <c r="O16428">
        <v>0</v>
      </c>
      <c r="P16428">
        <v>2047</v>
      </c>
    </row>
    <row r="16429" spans="1:16" x14ac:dyDescent="0.25">
      <c r="A16429" t="s">
        <v>24369</v>
      </c>
      <c r="B16429">
        <v>405</v>
      </c>
      <c r="C16429" s="3" t="str">
        <f>HYPERLINK("http://www.uniprot.org/uniprot/G7JT68","tr|G7JT68|G7JT68_MEDTR")</f>
        <v>tr|G7JT68|G7JT68_MEDTR</v>
      </c>
      <c r="D16429" t="s">
        <v>24370</v>
      </c>
      <c r="E16429">
        <v>89.83</v>
      </c>
      <c r="F16429">
        <v>59</v>
      </c>
      <c r="G16429">
        <v>6</v>
      </c>
      <c r="H16429">
        <v>0</v>
      </c>
      <c r="I16429">
        <v>73</v>
      </c>
      <c r="J16429">
        <v>249</v>
      </c>
      <c r="K16429">
        <v>1</v>
      </c>
      <c r="L16429">
        <v>26</v>
      </c>
      <c r="M16429">
        <v>84</v>
      </c>
      <c r="N16429" t="s">
        <v>18</v>
      </c>
      <c r="O16429" s="1">
        <v>4.8537299999999998E-32</v>
      </c>
      <c r="P16429">
        <v>283</v>
      </c>
    </row>
    <row r="16430" spans="1:16" x14ac:dyDescent="0.25">
      <c r="A16430" t="s">
        <v>24371</v>
      </c>
      <c r="B16430">
        <v>918</v>
      </c>
      <c r="C16430" s="3" t="str">
        <f>HYPERLINK("http://www.uniprot.org/uniprot/I3TA14","tr|I3TA14|I3TA14_MEDTR")</f>
        <v>tr|I3TA14|I3TA14_MEDTR</v>
      </c>
      <c r="D16430" t="s">
        <v>22</v>
      </c>
      <c r="E16430">
        <v>94.09</v>
      </c>
      <c r="F16430">
        <v>305</v>
      </c>
      <c r="G16430">
        <v>18</v>
      </c>
      <c r="H16430">
        <v>0</v>
      </c>
      <c r="I16430">
        <v>1</v>
      </c>
      <c r="J16430">
        <v>915</v>
      </c>
      <c r="K16430">
        <v>1</v>
      </c>
      <c r="L16430">
        <v>1</v>
      </c>
      <c r="M16430">
        <v>305</v>
      </c>
      <c r="N16430" t="s">
        <v>18</v>
      </c>
      <c r="O16430" s="1">
        <v>6.3084999999999999E-172</v>
      </c>
      <c r="P16430">
        <v>1569</v>
      </c>
    </row>
    <row r="16431" spans="1:16" x14ac:dyDescent="0.25">
      <c r="A16431" t="s">
        <v>24372</v>
      </c>
      <c r="B16431">
        <v>1752</v>
      </c>
      <c r="C16431" s="3" t="str">
        <f>HYPERLINK("http://www.uniprot.org/uniprot/I1N194","tr|I1N194|I1N194_SOYBN")</f>
        <v>tr|I1N194|I1N194_SOYBN</v>
      </c>
      <c r="D16431" t="s">
        <v>28</v>
      </c>
      <c r="E16431">
        <v>71.55</v>
      </c>
      <c r="F16431">
        <v>573</v>
      </c>
      <c r="G16431">
        <v>163</v>
      </c>
      <c r="H16431">
        <v>0</v>
      </c>
      <c r="I16431">
        <v>22</v>
      </c>
      <c r="J16431">
        <v>1740</v>
      </c>
      <c r="K16431">
        <v>1</v>
      </c>
      <c r="L16431">
        <v>2</v>
      </c>
      <c r="M16431">
        <v>571</v>
      </c>
      <c r="N16431" t="s">
        <v>18</v>
      </c>
      <c r="O16431">
        <v>0</v>
      </c>
      <c r="P16431">
        <v>2175</v>
      </c>
    </row>
    <row r="16432" spans="1:16" x14ac:dyDescent="0.25">
      <c r="A16432" t="s">
        <v>24373</v>
      </c>
      <c r="B16432">
        <v>690</v>
      </c>
      <c r="C16432" s="3" t="str">
        <f>HYPERLINK("http://www.uniprot.org/uniprot/G7KEY4","tr|G7KEY4|G7KEY4_MEDTR")</f>
        <v>tr|G7KEY4|G7KEY4_MEDTR</v>
      </c>
      <c r="D16432" t="s">
        <v>24374</v>
      </c>
      <c r="E16432">
        <v>56.34</v>
      </c>
      <c r="F16432">
        <v>252</v>
      </c>
      <c r="G16432">
        <v>110</v>
      </c>
      <c r="H16432">
        <v>23</v>
      </c>
      <c r="I16432">
        <v>1</v>
      </c>
      <c r="J16432">
        <v>687</v>
      </c>
      <c r="K16432">
        <v>1</v>
      </c>
      <c r="L16432">
        <v>1</v>
      </c>
      <c r="M16432">
        <v>245</v>
      </c>
      <c r="N16432" t="s">
        <v>18</v>
      </c>
      <c r="O16432" s="1">
        <v>1.0362299999999999E-62</v>
      </c>
      <c r="P16432">
        <v>625</v>
      </c>
    </row>
    <row r="16433" spans="1:16" x14ac:dyDescent="0.25">
      <c r="A16433" t="s">
        <v>24375</v>
      </c>
      <c r="B16433">
        <v>231</v>
      </c>
      <c r="C16433" s="3" t="str">
        <f>HYPERLINK("http://www.uniprot.org/uniprot/I1KJR3","tr|I1KJR3|I1KJR3_SOYBN")</f>
        <v>tr|I1KJR3|I1KJR3_SOYBN</v>
      </c>
      <c r="D16433" t="s">
        <v>28</v>
      </c>
      <c r="E16433">
        <v>55.26</v>
      </c>
      <c r="F16433">
        <v>76</v>
      </c>
      <c r="G16433">
        <v>34</v>
      </c>
      <c r="H16433">
        <v>0</v>
      </c>
      <c r="I16433">
        <v>1</v>
      </c>
      <c r="J16433">
        <v>228</v>
      </c>
      <c r="K16433">
        <v>1</v>
      </c>
      <c r="L16433">
        <v>1</v>
      </c>
      <c r="M16433">
        <v>74</v>
      </c>
      <c r="N16433" t="s">
        <v>18</v>
      </c>
      <c r="O16433" s="1">
        <v>2.5904099999999999E-14</v>
      </c>
      <c r="P16433">
        <v>205</v>
      </c>
    </row>
    <row r="16434" spans="1:16" x14ac:dyDescent="0.25">
      <c r="A16434" t="s">
        <v>24376</v>
      </c>
      <c r="B16434">
        <v>561</v>
      </c>
      <c r="C16434" s="3" t="str">
        <f>HYPERLINK("http://www.uniprot.org/uniprot/I3SLC9","tr|I3SLC9|I3SLC9_MEDTR")</f>
        <v>tr|I3SLC9|I3SLC9_MEDTR</v>
      </c>
      <c r="D16434" t="s">
        <v>22</v>
      </c>
      <c r="E16434">
        <v>76.63</v>
      </c>
      <c r="F16434">
        <v>184</v>
      </c>
      <c r="G16434">
        <v>43</v>
      </c>
      <c r="H16434">
        <v>0</v>
      </c>
      <c r="I16434">
        <v>4</v>
      </c>
      <c r="J16434">
        <v>555</v>
      </c>
      <c r="K16434">
        <v>1</v>
      </c>
      <c r="L16434">
        <v>3</v>
      </c>
      <c r="M16434">
        <v>186</v>
      </c>
      <c r="N16434" t="s">
        <v>18</v>
      </c>
      <c r="O16434" s="1">
        <v>8.0082499999999997E-76</v>
      </c>
      <c r="P16434">
        <v>736</v>
      </c>
    </row>
    <row r="16435" spans="1:16" x14ac:dyDescent="0.25">
      <c r="A16435" t="s">
        <v>24377</v>
      </c>
      <c r="B16435">
        <v>624</v>
      </c>
      <c r="C16435" s="3" t="str">
        <f>HYPERLINK("http://www.uniprot.org/uniprot/K7MJN6","tr|K7MJN6|K7MJN6_SOYBN")</f>
        <v>tr|K7MJN6|K7MJN6_SOYBN</v>
      </c>
      <c r="D16435" t="s">
        <v>3798</v>
      </c>
      <c r="E16435">
        <v>93.81</v>
      </c>
      <c r="F16435">
        <v>97</v>
      </c>
      <c r="G16435">
        <v>6</v>
      </c>
      <c r="H16435">
        <v>0</v>
      </c>
      <c r="I16435">
        <v>1</v>
      </c>
      <c r="J16435">
        <v>291</v>
      </c>
      <c r="K16435">
        <v>1</v>
      </c>
      <c r="L16435">
        <v>490</v>
      </c>
      <c r="M16435">
        <v>586</v>
      </c>
      <c r="N16435" t="s">
        <v>18</v>
      </c>
      <c r="O16435" s="1">
        <v>2.0103800000000001E-45</v>
      </c>
      <c r="P16435">
        <v>475</v>
      </c>
    </row>
    <row r="16436" spans="1:16" x14ac:dyDescent="0.25">
      <c r="A16436" t="s">
        <v>24378</v>
      </c>
      <c r="B16436">
        <v>696</v>
      </c>
      <c r="C16436" s="3" t="str">
        <f>HYPERLINK("http://www.uniprot.org/uniprot/G7K0D3","tr|G7K0D3|G7K0D3_MEDTR")</f>
        <v>tr|G7K0D3|G7K0D3_MEDTR</v>
      </c>
      <c r="D16436" t="s">
        <v>24379</v>
      </c>
      <c r="E16436">
        <v>87.06</v>
      </c>
      <c r="F16436">
        <v>116</v>
      </c>
      <c r="G16436">
        <v>15</v>
      </c>
      <c r="H16436">
        <v>0</v>
      </c>
      <c r="I16436">
        <v>52</v>
      </c>
      <c r="J16436">
        <v>399</v>
      </c>
      <c r="K16436">
        <v>1</v>
      </c>
      <c r="L16436">
        <v>338</v>
      </c>
      <c r="M16436">
        <v>453</v>
      </c>
      <c r="N16436" t="s">
        <v>18</v>
      </c>
      <c r="O16436" s="1">
        <v>2.9327899999999998E-75</v>
      </c>
      <c r="P16436">
        <v>531</v>
      </c>
    </row>
    <row r="16437" spans="1:16" x14ac:dyDescent="0.25">
      <c r="A16437" t="s">
        <v>24380</v>
      </c>
      <c r="B16437">
        <v>1236</v>
      </c>
      <c r="C16437" s="3" t="str">
        <f>HYPERLINK("http://www.uniprot.org/uniprot/G7K4E9","tr|G7K4E9|G7K4E9_MEDTR")</f>
        <v>tr|G7K4E9|G7K4E9_MEDTR</v>
      </c>
      <c r="D16437" t="s">
        <v>24381</v>
      </c>
      <c r="E16437">
        <v>72.739999999999995</v>
      </c>
      <c r="F16437">
        <v>411</v>
      </c>
      <c r="G16437">
        <v>112</v>
      </c>
      <c r="H16437">
        <v>1</v>
      </c>
      <c r="I16437">
        <v>1</v>
      </c>
      <c r="J16437">
        <v>1230</v>
      </c>
      <c r="K16437">
        <v>1</v>
      </c>
      <c r="L16437">
        <v>92</v>
      </c>
      <c r="M16437">
        <v>501</v>
      </c>
      <c r="N16437" t="s">
        <v>18</v>
      </c>
      <c r="O16437" s="1">
        <v>2.1883600000000001E-174</v>
      </c>
      <c r="P16437">
        <v>1592</v>
      </c>
    </row>
    <row r="16438" spans="1:16" x14ac:dyDescent="0.25">
      <c r="A16438" t="s">
        <v>24382</v>
      </c>
      <c r="B16438">
        <v>831</v>
      </c>
      <c r="C16438" s="3" t="str">
        <f>HYPERLINK("http://www.uniprot.org/uniprot/C6TM12","tr|C6TM12|C6TM12_SOYBN")</f>
        <v>tr|C6TM12|C6TM12_SOYBN</v>
      </c>
      <c r="D16438" t="s">
        <v>897</v>
      </c>
      <c r="E16438">
        <v>80.62</v>
      </c>
      <c r="F16438">
        <v>258</v>
      </c>
      <c r="G16438">
        <v>50</v>
      </c>
      <c r="H16438">
        <v>3</v>
      </c>
      <c r="I16438">
        <v>64</v>
      </c>
      <c r="J16438">
        <v>828</v>
      </c>
      <c r="K16438">
        <v>1</v>
      </c>
      <c r="L16438">
        <v>34</v>
      </c>
      <c r="M16438">
        <v>291</v>
      </c>
      <c r="N16438" t="s">
        <v>18</v>
      </c>
      <c r="O16438" s="1">
        <v>9.5284899999999994E-113</v>
      </c>
      <c r="P16438">
        <v>1058</v>
      </c>
    </row>
    <row r="16439" spans="1:16" x14ac:dyDescent="0.25">
      <c r="A16439" t="s">
        <v>24383</v>
      </c>
      <c r="B16439">
        <v>1434</v>
      </c>
      <c r="C16439" s="3" t="str">
        <f>HYPERLINK("http://www.uniprot.org/uniprot/K7KWL4","tr|K7KWL4|K7KWL4_SOYBN")</f>
        <v>tr|K7KWL4|K7KWL4_SOYBN</v>
      </c>
      <c r="D16439" t="s">
        <v>61</v>
      </c>
      <c r="E16439">
        <v>78.150000000000006</v>
      </c>
      <c r="F16439">
        <v>476</v>
      </c>
      <c r="G16439">
        <v>104</v>
      </c>
      <c r="H16439">
        <v>1</v>
      </c>
      <c r="I16439">
        <v>4</v>
      </c>
      <c r="J16439">
        <v>1428</v>
      </c>
      <c r="K16439">
        <v>1</v>
      </c>
      <c r="L16439">
        <v>82</v>
      </c>
      <c r="M16439">
        <v>553</v>
      </c>
      <c r="N16439" t="s">
        <v>18</v>
      </c>
      <c r="O16439">
        <v>0</v>
      </c>
      <c r="P16439">
        <v>1939</v>
      </c>
    </row>
    <row r="16440" spans="1:16" x14ac:dyDescent="0.25">
      <c r="A16440" t="s">
        <v>24384</v>
      </c>
      <c r="B16440">
        <v>1380</v>
      </c>
      <c r="C16440" s="3" t="str">
        <f>HYPERLINK("http://www.uniprot.org/uniprot/G7KG24","tr|G7KG24|G7KG24_MEDTR")</f>
        <v>tr|G7KG24|G7KG24_MEDTR</v>
      </c>
      <c r="D16440" t="s">
        <v>19129</v>
      </c>
      <c r="E16440">
        <v>89.1</v>
      </c>
      <c r="F16440">
        <v>459</v>
      </c>
      <c r="G16440">
        <v>50</v>
      </c>
      <c r="H16440">
        <v>0</v>
      </c>
      <c r="I16440">
        <v>1</v>
      </c>
      <c r="J16440">
        <v>1377</v>
      </c>
      <c r="K16440">
        <v>1</v>
      </c>
      <c r="L16440">
        <v>1</v>
      </c>
      <c r="M16440">
        <v>459</v>
      </c>
      <c r="N16440" t="s">
        <v>18</v>
      </c>
      <c r="O16440">
        <v>0</v>
      </c>
      <c r="P16440">
        <v>2100</v>
      </c>
    </row>
    <row r="16441" spans="1:16" x14ac:dyDescent="0.25">
      <c r="A16441" t="s">
        <v>24385</v>
      </c>
      <c r="B16441">
        <v>1080</v>
      </c>
      <c r="C16441" s="3" t="str">
        <f>HYPERLINK("http://www.uniprot.org/uniprot/G7KGL2","tr|G7KGL2|G7KGL2_MEDTR")</f>
        <v>tr|G7KGL2|G7KGL2_MEDTR</v>
      </c>
      <c r="D16441" t="s">
        <v>24386</v>
      </c>
      <c r="E16441">
        <v>65.63</v>
      </c>
      <c r="F16441">
        <v>355</v>
      </c>
      <c r="G16441">
        <v>122</v>
      </c>
      <c r="H16441">
        <v>5</v>
      </c>
      <c r="I16441">
        <v>1</v>
      </c>
      <c r="J16441">
        <v>1050</v>
      </c>
      <c r="K16441">
        <v>1</v>
      </c>
      <c r="L16441">
        <v>1</v>
      </c>
      <c r="M16441">
        <v>348</v>
      </c>
      <c r="N16441" t="s">
        <v>18</v>
      </c>
      <c r="O16441" s="1">
        <v>1.9957100000000001E-117</v>
      </c>
      <c r="P16441">
        <v>1100</v>
      </c>
    </row>
    <row r="16442" spans="1:16" x14ac:dyDescent="0.25">
      <c r="A16442" t="s">
        <v>24387</v>
      </c>
      <c r="B16442">
        <v>843</v>
      </c>
      <c r="C16442" s="3" t="str">
        <f>HYPERLINK("http://www.uniprot.org/uniprot/G7KVG1","tr|G7KVG1|G7KVG1_MEDTR")</f>
        <v>tr|G7KVG1|G7KVG1_MEDTR</v>
      </c>
      <c r="D16442" t="s">
        <v>24388</v>
      </c>
      <c r="E16442">
        <v>73.22</v>
      </c>
      <c r="F16442">
        <v>254</v>
      </c>
      <c r="G16442">
        <v>68</v>
      </c>
      <c r="H16442">
        <v>7</v>
      </c>
      <c r="I16442">
        <v>100</v>
      </c>
      <c r="J16442">
        <v>840</v>
      </c>
      <c r="K16442">
        <v>1</v>
      </c>
      <c r="L16442">
        <v>38</v>
      </c>
      <c r="M16442">
        <v>289</v>
      </c>
      <c r="N16442" t="s">
        <v>18</v>
      </c>
      <c r="O16442" s="1">
        <v>4.9978299999999996E-93</v>
      </c>
      <c r="P16442">
        <v>888</v>
      </c>
    </row>
    <row r="16443" spans="1:16" x14ac:dyDescent="0.25">
      <c r="A16443" t="s">
        <v>24389</v>
      </c>
      <c r="B16443">
        <v>2214</v>
      </c>
      <c r="C16443" s="3" t="str">
        <f>HYPERLINK("http://www.uniprot.org/uniprot/G7LHB8","tr|G7LHB8|G7LHB8_MEDTR")</f>
        <v>tr|G7LHB8|G7LHB8_MEDTR</v>
      </c>
      <c r="D16443" t="s">
        <v>24390</v>
      </c>
      <c r="E16443">
        <v>86.32</v>
      </c>
      <c r="F16443">
        <v>731</v>
      </c>
      <c r="G16443">
        <v>100</v>
      </c>
      <c r="H16443">
        <v>0</v>
      </c>
      <c r="I16443">
        <v>1</v>
      </c>
      <c r="J16443">
        <v>2193</v>
      </c>
      <c r="K16443">
        <v>1</v>
      </c>
      <c r="L16443">
        <v>100</v>
      </c>
      <c r="M16443">
        <v>830</v>
      </c>
      <c r="N16443" t="s">
        <v>18</v>
      </c>
      <c r="O16443">
        <v>0</v>
      </c>
      <c r="P16443">
        <v>3295</v>
      </c>
    </row>
    <row r="16444" spans="1:16" x14ac:dyDescent="0.25">
      <c r="A16444" t="s">
        <v>24391</v>
      </c>
      <c r="B16444">
        <v>1548</v>
      </c>
      <c r="C16444" s="3" t="str">
        <f>HYPERLINK("http://www.uniprot.org/uniprot/I1N4D7","tr|I1N4D7|I1N4D7_SOYBN")</f>
        <v>tr|I1N4D7|I1N4D7_SOYBN</v>
      </c>
      <c r="D16444" t="s">
        <v>99</v>
      </c>
      <c r="E16444">
        <v>84.47</v>
      </c>
      <c r="F16444">
        <v>451</v>
      </c>
      <c r="G16444">
        <v>70</v>
      </c>
      <c r="H16444">
        <v>0</v>
      </c>
      <c r="I16444">
        <v>181</v>
      </c>
      <c r="J16444">
        <v>1533</v>
      </c>
      <c r="K16444">
        <v>1</v>
      </c>
      <c r="L16444">
        <v>229</v>
      </c>
      <c r="M16444">
        <v>678</v>
      </c>
      <c r="N16444" t="s">
        <v>18</v>
      </c>
      <c r="O16444">
        <v>0</v>
      </c>
      <c r="P16444">
        <v>1908</v>
      </c>
    </row>
    <row r="16445" spans="1:16" x14ac:dyDescent="0.25">
      <c r="A16445" t="s">
        <v>24392</v>
      </c>
      <c r="B16445">
        <v>2331</v>
      </c>
      <c r="C16445" s="3" t="str">
        <f>HYPERLINK("http://www.uniprot.org/uniprot/G7IDY0","tr|G7IDY0|G7IDY0_MEDTR")</f>
        <v>tr|G7IDY0|G7IDY0_MEDTR</v>
      </c>
      <c r="D16445" t="s">
        <v>24393</v>
      </c>
      <c r="E16445">
        <v>75.56</v>
      </c>
      <c r="F16445">
        <v>802</v>
      </c>
      <c r="G16445">
        <v>196</v>
      </c>
      <c r="H16445">
        <v>29</v>
      </c>
      <c r="I16445">
        <v>1</v>
      </c>
      <c r="J16445">
        <v>2319</v>
      </c>
      <c r="K16445">
        <v>1</v>
      </c>
      <c r="L16445">
        <v>75</v>
      </c>
      <c r="M16445">
        <v>876</v>
      </c>
      <c r="N16445" t="s">
        <v>18</v>
      </c>
      <c r="O16445">
        <v>0</v>
      </c>
      <c r="P16445">
        <v>3168</v>
      </c>
    </row>
    <row r="16446" spans="1:16" x14ac:dyDescent="0.25">
      <c r="A16446" t="s">
        <v>24394</v>
      </c>
      <c r="B16446">
        <v>579</v>
      </c>
      <c r="C16446" s="3" t="str">
        <f>HYPERLINK("http://www.uniprot.org/uniprot/M5XKU9","tr|M5XKU9|M5XKU9_PRUPE")</f>
        <v>tr|M5XKU9|M5XKU9_PRUPE</v>
      </c>
      <c r="D16446" t="s">
        <v>24395</v>
      </c>
      <c r="E16446">
        <v>79.680000000000007</v>
      </c>
      <c r="F16446">
        <v>192</v>
      </c>
      <c r="G16446">
        <v>39</v>
      </c>
      <c r="H16446">
        <v>0</v>
      </c>
      <c r="I16446">
        <v>1</v>
      </c>
      <c r="J16446">
        <v>576</v>
      </c>
      <c r="K16446">
        <v>1</v>
      </c>
      <c r="L16446">
        <v>1</v>
      </c>
      <c r="M16446">
        <v>191</v>
      </c>
      <c r="N16446" t="s">
        <v>18</v>
      </c>
      <c r="O16446" s="1">
        <v>1.5263799999999999E-83</v>
      </c>
      <c r="P16446">
        <v>803</v>
      </c>
    </row>
    <row r="16447" spans="1:16" x14ac:dyDescent="0.25">
      <c r="A16447" t="s">
        <v>24396</v>
      </c>
      <c r="B16447">
        <v>954</v>
      </c>
      <c r="C16447" s="3" t="str">
        <f>HYPERLINK("http://www.uniprot.org/uniprot/G7I3G8","tr|G7I3G8|G7I3G8_MEDTR")</f>
        <v>tr|G7I3G8|G7I3G8_MEDTR</v>
      </c>
      <c r="D16447" t="s">
        <v>24397</v>
      </c>
      <c r="E16447">
        <v>73.37</v>
      </c>
      <c r="F16447">
        <v>323</v>
      </c>
      <c r="G16447">
        <v>86</v>
      </c>
      <c r="H16447">
        <v>6</v>
      </c>
      <c r="I16447">
        <v>1</v>
      </c>
      <c r="J16447">
        <v>951</v>
      </c>
      <c r="K16447">
        <v>1</v>
      </c>
      <c r="L16447">
        <v>1</v>
      </c>
      <c r="M16447">
        <v>323</v>
      </c>
      <c r="N16447" t="s">
        <v>18</v>
      </c>
      <c r="O16447" s="1">
        <v>3.89407E-127</v>
      </c>
      <c r="P16447">
        <v>1183</v>
      </c>
    </row>
    <row r="16448" spans="1:16" x14ac:dyDescent="0.25">
      <c r="A16448" t="s">
        <v>24398</v>
      </c>
      <c r="B16448">
        <v>1401</v>
      </c>
      <c r="C16448" s="3" t="str">
        <f>HYPERLINK("http://www.uniprot.org/uniprot/I3SYY4","tr|I3SYY4|I3SYY4_MEDTR")</f>
        <v>tr|I3SYY4|I3SYY4_MEDTR</v>
      </c>
      <c r="D16448" t="s">
        <v>22</v>
      </c>
      <c r="E16448">
        <v>91.22</v>
      </c>
      <c r="F16448">
        <v>467</v>
      </c>
      <c r="G16448">
        <v>41</v>
      </c>
      <c r="H16448">
        <v>1</v>
      </c>
      <c r="I16448">
        <v>1</v>
      </c>
      <c r="J16448">
        <v>1398</v>
      </c>
      <c r="K16448">
        <v>1</v>
      </c>
      <c r="L16448">
        <v>75</v>
      </c>
      <c r="M16448">
        <v>541</v>
      </c>
      <c r="N16448" t="s">
        <v>18</v>
      </c>
      <c r="O16448">
        <v>0</v>
      </c>
      <c r="P16448">
        <v>2286</v>
      </c>
    </row>
    <row r="16449" spans="1:16" x14ac:dyDescent="0.25">
      <c r="A16449" t="s">
        <v>24399</v>
      </c>
      <c r="B16449">
        <v>324</v>
      </c>
      <c r="C16449" s="3" t="str">
        <f>HYPERLINK("http://www.uniprot.org/uniprot/K7KSK3","tr|K7KSK3|K7KSK3_SOYBN")</f>
        <v>tr|K7KSK3|K7KSK3_SOYBN</v>
      </c>
      <c r="D16449" t="s">
        <v>28</v>
      </c>
      <c r="E16449">
        <v>68.13</v>
      </c>
      <c r="F16449">
        <v>91</v>
      </c>
      <c r="G16449">
        <v>29</v>
      </c>
      <c r="H16449">
        <v>0</v>
      </c>
      <c r="I16449">
        <v>1</v>
      </c>
      <c r="J16449">
        <v>273</v>
      </c>
      <c r="K16449">
        <v>1</v>
      </c>
      <c r="L16449">
        <v>1</v>
      </c>
      <c r="M16449">
        <v>91</v>
      </c>
      <c r="N16449" t="s">
        <v>18</v>
      </c>
      <c r="O16449" s="1">
        <v>1.4036300000000001E-23</v>
      </c>
      <c r="P16449">
        <v>285</v>
      </c>
    </row>
    <row r="16450" spans="1:16" x14ac:dyDescent="0.25">
      <c r="A16450" t="s">
        <v>24400</v>
      </c>
      <c r="B16450">
        <v>489</v>
      </c>
      <c r="C16450" s="3" t="str">
        <f>HYPERLINK("http://www.uniprot.org/uniprot/I1JVH2","tr|I1JVH2|I1JVH2_SOYBN")</f>
        <v>tr|I1JVH2|I1JVH2_SOYBN</v>
      </c>
      <c r="D16450" t="s">
        <v>28</v>
      </c>
      <c r="E16450">
        <v>76.540000000000006</v>
      </c>
      <c r="F16450">
        <v>162</v>
      </c>
      <c r="G16450">
        <v>38</v>
      </c>
      <c r="H16450">
        <v>0</v>
      </c>
      <c r="I16450">
        <v>1</v>
      </c>
      <c r="J16450">
        <v>486</v>
      </c>
      <c r="K16450">
        <v>1</v>
      </c>
      <c r="L16450">
        <v>1</v>
      </c>
      <c r="M16450">
        <v>162</v>
      </c>
      <c r="N16450" t="s">
        <v>18</v>
      </c>
      <c r="O16450" s="1">
        <v>4.79038E-69</v>
      </c>
      <c r="P16450">
        <v>677</v>
      </c>
    </row>
    <row r="16451" spans="1:16" x14ac:dyDescent="0.25">
      <c r="A16451" t="s">
        <v>24401</v>
      </c>
      <c r="B16451">
        <v>2865</v>
      </c>
      <c r="C16451" s="3" t="str">
        <f>HYPERLINK("http://www.uniprot.org/uniprot/G7LH40","tr|G7LH40|G7LH40_MEDTR")</f>
        <v>tr|G7LH40|G7LH40_MEDTR</v>
      </c>
      <c r="D16451" t="s">
        <v>24402</v>
      </c>
      <c r="E16451">
        <v>68.2</v>
      </c>
      <c r="F16451">
        <v>934</v>
      </c>
      <c r="G16451">
        <v>297</v>
      </c>
      <c r="H16451">
        <v>9</v>
      </c>
      <c r="I16451">
        <v>88</v>
      </c>
      <c r="J16451">
        <v>2862</v>
      </c>
      <c r="K16451">
        <v>1</v>
      </c>
      <c r="L16451">
        <v>28</v>
      </c>
      <c r="M16451">
        <v>916</v>
      </c>
      <c r="N16451" t="s">
        <v>18</v>
      </c>
      <c r="O16451">
        <v>0</v>
      </c>
      <c r="P16451">
        <v>3157</v>
      </c>
    </row>
    <row r="16452" spans="1:16" x14ac:dyDescent="0.25">
      <c r="A16452" t="s">
        <v>24403</v>
      </c>
      <c r="B16452">
        <v>612</v>
      </c>
      <c r="C16452" s="3" t="str">
        <f>HYPERLINK("http://www.uniprot.org/uniprot/G7K4L8","tr|G7K4L8|G7K4L8_MEDTR")</f>
        <v>tr|G7K4L8|G7K4L8_MEDTR</v>
      </c>
      <c r="D16452" t="s">
        <v>1665</v>
      </c>
      <c r="E16452">
        <v>50.24</v>
      </c>
      <c r="F16452">
        <v>207</v>
      </c>
      <c r="G16452">
        <v>103</v>
      </c>
      <c r="H16452">
        <v>4</v>
      </c>
      <c r="I16452">
        <v>1</v>
      </c>
      <c r="J16452">
        <v>609</v>
      </c>
      <c r="K16452">
        <v>1</v>
      </c>
      <c r="L16452">
        <v>1</v>
      </c>
      <c r="M16452">
        <v>207</v>
      </c>
      <c r="N16452" t="s">
        <v>18</v>
      </c>
      <c r="O16452" s="1">
        <v>4.6025300000000005E-47</v>
      </c>
      <c r="P16452">
        <v>489</v>
      </c>
    </row>
    <row r="16453" spans="1:16" x14ac:dyDescent="0.25">
      <c r="A16453" t="s">
        <v>24404</v>
      </c>
      <c r="B16453">
        <v>285</v>
      </c>
      <c r="C16453" s="3" t="str">
        <f>HYPERLINK("http://www.uniprot.org/uniprot/K7LPK7","tr|K7LPK7|K7LPK7_SOYBN")</f>
        <v>tr|K7LPK7|K7LPK7_SOYBN</v>
      </c>
      <c r="D16453" t="s">
        <v>28</v>
      </c>
      <c r="E16453">
        <v>91.48</v>
      </c>
      <c r="F16453">
        <v>94</v>
      </c>
      <c r="G16453">
        <v>8</v>
      </c>
      <c r="H16453">
        <v>2</v>
      </c>
      <c r="I16453">
        <v>1</v>
      </c>
      <c r="J16453">
        <v>276</v>
      </c>
      <c r="K16453">
        <v>1</v>
      </c>
      <c r="L16453">
        <v>1</v>
      </c>
      <c r="M16453">
        <v>93</v>
      </c>
      <c r="N16453" t="s">
        <v>18</v>
      </c>
      <c r="O16453" s="1">
        <v>4.5560800000000002E-43</v>
      </c>
      <c r="P16453">
        <v>453</v>
      </c>
    </row>
    <row r="16454" spans="1:16" x14ac:dyDescent="0.25">
      <c r="A16454" t="s">
        <v>24405</v>
      </c>
      <c r="B16454">
        <v>2199</v>
      </c>
      <c r="C16454" s="3" t="str">
        <f>HYPERLINK("http://www.uniprot.org/uniprot/G7JT67","tr|G7JT67|G7JT67_MEDTR")</f>
        <v>tr|G7JT67|G7JT67_MEDTR</v>
      </c>
      <c r="D16454" t="s">
        <v>24406</v>
      </c>
      <c r="E16454">
        <v>79.13</v>
      </c>
      <c r="F16454">
        <v>738</v>
      </c>
      <c r="G16454">
        <v>154</v>
      </c>
      <c r="H16454">
        <v>6</v>
      </c>
      <c r="I16454">
        <v>1</v>
      </c>
      <c r="J16454">
        <v>2196</v>
      </c>
      <c r="K16454">
        <v>1</v>
      </c>
      <c r="L16454">
        <v>23</v>
      </c>
      <c r="M16454">
        <v>756</v>
      </c>
      <c r="N16454" t="s">
        <v>18</v>
      </c>
      <c r="O16454">
        <v>0</v>
      </c>
      <c r="P16454">
        <v>2959</v>
      </c>
    </row>
    <row r="16455" spans="1:16" x14ac:dyDescent="0.25">
      <c r="A16455" t="s">
        <v>24407</v>
      </c>
      <c r="B16455">
        <v>1071</v>
      </c>
      <c r="C16455" s="3" t="str">
        <f>HYPERLINK("http://www.uniprot.org/uniprot/Q9FT04","tr|Q9FT04|Q9FT04_CICAR")</f>
        <v>tr|Q9FT04|Q9FT04_CICAR</v>
      </c>
      <c r="D16455" t="s">
        <v>24408</v>
      </c>
      <c r="E16455">
        <v>91.42</v>
      </c>
      <c r="F16455">
        <v>350</v>
      </c>
      <c r="G16455">
        <v>30</v>
      </c>
      <c r="H16455">
        <v>0</v>
      </c>
      <c r="I16455">
        <v>19</v>
      </c>
      <c r="J16455">
        <v>1068</v>
      </c>
      <c r="K16455">
        <v>1</v>
      </c>
      <c r="L16455">
        <v>1</v>
      </c>
      <c r="M16455">
        <v>350</v>
      </c>
      <c r="N16455" t="s">
        <v>18</v>
      </c>
      <c r="O16455" s="1">
        <v>4.9753199999999999E-177</v>
      </c>
      <c r="P16455">
        <v>1614</v>
      </c>
    </row>
    <row r="16456" spans="1:16" x14ac:dyDescent="0.25">
      <c r="A16456" t="s">
        <v>24409</v>
      </c>
      <c r="B16456">
        <v>2004</v>
      </c>
      <c r="C16456" s="3" t="str">
        <f>HYPERLINK("http://www.uniprot.org/uniprot/G7I2H0","tr|G7I2H0|G7I2H0_MEDTR")</f>
        <v>tr|G7I2H0|G7I2H0_MEDTR</v>
      </c>
      <c r="D16456" t="s">
        <v>144</v>
      </c>
      <c r="E16456">
        <v>33.72</v>
      </c>
      <c r="F16456">
        <v>338</v>
      </c>
      <c r="G16456">
        <v>224</v>
      </c>
      <c r="H16456">
        <v>2</v>
      </c>
      <c r="I16456">
        <v>964</v>
      </c>
      <c r="J16456">
        <v>1971</v>
      </c>
      <c r="K16456">
        <v>1</v>
      </c>
      <c r="L16456">
        <v>27</v>
      </c>
      <c r="M16456">
        <v>313</v>
      </c>
      <c r="N16456" t="s">
        <v>18</v>
      </c>
      <c r="O16456" s="1">
        <v>2.5269200000000001E-38</v>
      </c>
      <c r="P16456">
        <v>421</v>
      </c>
    </row>
    <row r="16457" spans="1:16" x14ac:dyDescent="0.25">
      <c r="A16457" t="s">
        <v>24410</v>
      </c>
      <c r="B16457">
        <v>492</v>
      </c>
      <c r="C16457" s="3" t="str">
        <f>HYPERLINK("http://www.uniprot.org/uniprot/G7KEY3","tr|G7KEY3|G7KEY3_MEDTR")</f>
        <v>tr|G7KEY3|G7KEY3_MEDTR</v>
      </c>
      <c r="D16457" t="s">
        <v>24411</v>
      </c>
      <c r="E16457">
        <v>56.17</v>
      </c>
      <c r="F16457">
        <v>162</v>
      </c>
      <c r="G16457">
        <v>71</v>
      </c>
      <c r="H16457">
        <v>4</v>
      </c>
      <c r="I16457">
        <v>10</v>
      </c>
      <c r="J16457">
        <v>483</v>
      </c>
      <c r="K16457">
        <v>1</v>
      </c>
      <c r="L16457">
        <v>9</v>
      </c>
      <c r="M16457">
        <v>170</v>
      </c>
      <c r="N16457" t="s">
        <v>18</v>
      </c>
      <c r="O16457" s="1">
        <v>2.7251100000000001E-40</v>
      </c>
      <c r="P16457">
        <v>429</v>
      </c>
    </row>
    <row r="16458" spans="1:16" x14ac:dyDescent="0.25">
      <c r="A16458" t="s">
        <v>24412</v>
      </c>
      <c r="B16458">
        <v>3621</v>
      </c>
      <c r="C16458" s="3" t="str">
        <f>HYPERLINK("http://www.uniprot.org/uniprot/G7IJW3","tr|G7IJW3|G7IJW3_MEDTR")</f>
        <v>tr|G7IJW3|G7IJW3_MEDTR</v>
      </c>
      <c r="D16458" t="s">
        <v>7821</v>
      </c>
      <c r="E16458">
        <v>73.13</v>
      </c>
      <c r="F16458">
        <v>1031</v>
      </c>
      <c r="G16458">
        <v>277</v>
      </c>
      <c r="H16458">
        <v>1</v>
      </c>
      <c r="I16458">
        <v>514</v>
      </c>
      <c r="J16458">
        <v>3603</v>
      </c>
      <c r="K16458">
        <v>1</v>
      </c>
      <c r="L16458">
        <v>422</v>
      </c>
      <c r="M16458">
        <v>1452</v>
      </c>
      <c r="N16458" t="s">
        <v>18</v>
      </c>
      <c r="O16458">
        <v>0</v>
      </c>
      <c r="P16458">
        <v>3905</v>
      </c>
    </row>
    <row r="16459" spans="1:16" x14ac:dyDescent="0.25">
      <c r="A16459" t="s">
        <v>24413</v>
      </c>
      <c r="B16459">
        <v>513</v>
      </c>
      <c r="C16459" s="3" t="str">
        <f>HYPERLINK("http://www.uniprot.org/uniprot/I3SF91","tr|I3SF91|I3SF91_MEDTR")</f>
        <v>tr|I3SF91|I3SF91_MEDTR</v>
      </c>
      <c r="D16459" t="s">
        <v>22</v>
      </c>
      <c r="E16459">
        <v>77.5</v>
      </c>
      <c r="F16459">
        <v>160</v>
      </c>
      <c r="G16459">
        <v>36</v>
      </c>
      <c r="H16459">
        <v>0</v>
      </c>
      <c r="I16459">
        <v>1</v>
      </c>
      <c r="J16459">
        <v>480</v>
      </c>
      <c r="K16459">
        <v>1</v>
      </c>
      <c r="L16459">
        <v>1</v>
      </c>
      <c r="M16459">
        <v>160</v>
      </c>
      <c r="N16459" t="s">
        <v>18</v>
      </c>
      <c r="O16459" s="1">
        <v>2.8582199999999998E-69</v>
      </c>
      <c r="P16459">
        <v>679</v>
      </c>
    </row>
    <row r="16460" spans="1:16" x14ac:dyDescent="0.25">
      <c r="A16460" t="s">
        <v>24414</v>
      </c>
      <c r="B16460">
        <v>714</v>
      </c>
      <c r="C16460" s="3" t="str">
        <f>HYPERLINK("http://www.uniprot.org/uniprot/Q6G288","tr|Q6G288|Q6G288_BARHE")</f>
        <v>tr|Q6G288|Q6G288_BARHE</v>
      </c>
      <c r="D16460" t="s">
        <v>9722</v>
      </c>
      <c r="E16460">
        <v>33.83</v>
      </c>
      <c r="F16460">
        <v>198</v>
      </c>
      <c r="G16460">
        <v>131</v>
      </c>
      <c r="H16460">
        <v>2</v>
      </c>
      <c r="I16460">
        <v>95</v>
      </c>
      <c r="J16460">
        <v>682</v>
      </c>
      <c r="K16460">
        <v>2</v>
      </c>
      <c r="L16460">
        <v>12</v>
      </c>
      <c r="M16460">
        <v>201</v>
      </c>
      <c r="N16460" t="s">
        <v>18</v>
      </c>
      <c r="O16460" s="1">
        <v>4.6015100000000001E-16</v>
      </c>
      <c r="P16460">
        <v>223</v>
      </c>
    </row>
    <row r="16461" spans="1:16" x14ac:dyDescent="0.25">
      <c r="A16461" t="s">
        <v>24415</v>
      </c>
      <c r="B16461">
        <v>1236</v>
      </c>
      <c r="C16461" s="3" t="str">
        <f>HYPERLINK("http://www.uniprot.org/uniprot/G7K4E9","tr|G7K4E9|G7K4E9_MEDTR")</f>
        <v>tr|G7K4E9|G7K4E9_MEDTR</v>
      </c>
      <c r="D16461" t="s">
        <v>24381</v>
      </c>
      <c r="E16461">
        <v>74.45</v>
      </c>
      <c r="F16461">
        <v>411</v>
      </c>
      <c r="G16461">
        <v>105</v>
      </c>
      <c r="H16461">
        <v>1</v>
      </c>
      <c r="I16461">
        <v>1</v>
      </c>
      <c r="J16461">
        <v>1230</v>
      </c>
      <c r="K16461">
        <v>1</v>
      </c>
      <c r="L16461">
        <v>92</v>
      </c>
      <c r="M16461">
        <v>501</v>
      </c>
      <c r="N16461" t="s">
        <v>18</v>
      </c>
      <c r="O16461" s="1">
        <v>2.3380600000000001E-176</v>
      </c>
      <c r="P16461">
        <v>1609</v>
      </c>
    </row>
    <row r="16462" spans="1:16" x14ac:dyDescent="0.25">
      <c r="A16462" t="s">
        <v>24416</v>
      </c>
      <c r="B16462">
        <v>1425</v>
      </c>
      <c r="C16462" s="3" t="str">
        <f>HYPERLINK("http://www.uniprot.org/uniprot/K7LBI7","tr|K7LBI7|K7LBI7_SOYBN")</f>
        <v>tr|K7LBI7|K7LBI7_SOYBN</v>
      </c>
      <c r="D16462" t="s">
        <v>28</v>
      </c>
      <c r="E16462">
        <v>53.51</v>
      </c>
      <c r="F16462">
        <v>527</v>
      </c>
      <c r="G16462">
        <v>245</v>
      </c>
      <c r="H16462">
        <v>57</v>
      </c>
      <c r="I16462">
        <v>10</v>
      </c>
      <c r="J16462">
        <v>1419</v>
      </c>
      <c r="K16462">
        <v>1</v>
      </c>
      <c r="L16462">
        <v>9</v>
      </c>
      <c r="M16462">
        <v>504</v>
      </c>
      <c r="N16462" t="s">
        <v>18</v>
      </c>
      <c r="O16462" s="1">
        <v>1.18436E-121</v>
      </c>
      <c r="P16462">
        <v>1138</v>
      </c>
    </row>
    <row r="16463" spans="1:16" x14ac:dyDescent="0.25">
      <c r="A16463" t="s">
        <v>24417</v>
      </c>
      <c r="B16463">
        <v>405</v>
      </c>
      <c r="C16463" s="3" t="str">
        <f>HYPERLINK("http://www.uniprot.org/uniprot/I3SPZ7","tr|I3SPZ7|I3SPZ7_MEDTR")</f>
        <v>tr|I3SPZ7|I3SPZ7_MEDTR</v>
      </c>
      <c r="D16463" t="s">
        <v>22</v>
      </c>
      <c r="E16463">
        <v>83.33</v>
      </c>
      <c r="F16463">
        <v>114</v>
      </c>
      <c r="G16463">
        <v>19</v>
      </c>
      <c r="H16463">
        <v>0</v>
      </c>
      <c r="I16463">
        <v>61</v>
      </c>
      <c r="J16463">
        <v>402</v>
      </c>
      <c r="K16463">
        <v>1</v>
      </c>
      <c r="L16463">
        <v>203</v>
      </c>
      <c r="M16463">
        <v>316</v>
      </c>
      <c r="N16463" t="s">
        <v>18</v>
      </c>
      <c r="O16463" s="1">
        <v>2.2592400000000001E-50</v>
      </c>
      <c r="P16463">
        <v>516</v>
      </c>
    </row>
    <row r="16464" spans="1:16" x14ac:dyDescent="0.25">
      <c r="A16464" t="s">
        <v>24418</v>
      </c>
      <c r="B16464">
        <v>150</v>
      </c>
      <c r="C16464" s="3" t="str">
        <f>HYPERLINK("http://www.uniprot.org/uniprot/G7KG19","tr|G7KG19|G7KG19_MEDTR")</f>
        <v>tr|G7KG19|G7KG19_MEDTR</v>
      </c>
      <c r="D16464" t="s">
        <v>19097</v>
      </c>
      <c r="E16464">
        <v>91.83</v>
      </c>
      <c r="F16464">
        <v>49</v>
      </c>
      <c r="G16464">
        <v>4</v>
      </c>
      <c r="H16464">
        <v>0</v>
      </c>
      <c r="I16464">
        <v>1</v>
      </c>
      <c r="J16464">
        <v>147</v>
      </c>
      <c r="K16464">
        <v>1</v>
      </c>
      <c r="L16464">
        <v>1</v>
      </c>
      <c r="M16464">
        <v>49</v>
      </c>
      <c r="N16464" t="s">
        <v>18</v>
      </c>
      <c r="O16464" s="1">
        <v>3.0076300000000001E-18</v>
      </c>
      <c r="P16464">
        <v>239</v>
      </c>
    </row>
    <row r="16465" spans="1:16" x14ac:dyDescent="0.25">
      <c r="A16465" t="s">
        <v>24419</v>
      </c>
      <c r="B16465">
        <v>1266</v>
      </c>
      <c r="C16465" s="3" t="str">
        <f>HYPERLINK("http://www.uniprot.org/uniprot/G7JYQ3","tr|G7JYQ3|G7JYQ3_MEDTR")</f>
        <v>tr|G7JYQ3|G7JYQ3_MEDTR</v>
      </c>
      <c r="D16465" t="s">
        <v>24420</v>
      </c>
      <c r="E16465">
        <v>89.73</v>
      </c>
      <c r="F16465">
        <v>263</v>
      </c>
      <c r="G16465">
        <v>27</v>
      </c>
      <c r="H16465">
        <v>15</v>
      </c>
      <c r="I16465">
        <v>1</v>
      </c>
      <c r="J16465">
        <v>744</v>
      </c>
      <c r="K16465">
        <v>1</v>
      </c>
      <c r="L16465">
        <v>1</v>
      </c>
      <c r="M16465">
        <v>263</v>
      </c>
      <c r="N16465" t="s">
        <v>18</v>
      </c>
      <c r="O16465" s="1">
        <v>1.06982E-123</v>
      </c>
      <c r="P16465">
        <v>1155</v>
      </c>
    </row>
    <row r="16466" spans="1:16" x14ac:dyDescent="0.25">
      <c r="A16466" t="s">
        <v>24421</v>
      </c>
      <c r="B16466">
        <v>1059</v>
      </c>
      <c r="C16466" s="3" t="str">
        <f>HYPERLINK("http://www.uniprot.org/uniprot/G7KVG4","tr|G7KVG4|G7KVG4_MEDTR")</f>
        <v>tr|G7KVG4|G7KVG4_MEDTR</v>
      </c>
      <c r="D16466" t="s">
        <v>24422</v>
      </c>
      <c r="E16466">
        <v>90.8</v>
      </c>
      <c r="F16466">
        <v>348</v>
      </c>
      <c r="G16466">
        <v>32</v>
      </c>
      <c r="H16466">
        <v>0</v>
      </c>
      <c r="I16466">
        <v>4</v>
      </c>
      <c r="J16466">
        <v>1047</v>
      </c>
      <c r="K16466">
        <v>1</v>
      </c>
      <c r="L16466">
        <v>65</v>
      </c>
      <c r="M16466">
        <v>412</v>
      </c>
      <c r="N16466" t="s">
        <v>18</v>
      </c>
      <c r="O16466">
        <v>0</v>
      </c>
      <c r="P16466">
        <v>1771</v>
      </c>
    </row>
    <row r="16467" spans="1:16" x14ac:dyDescent="0.25">
      <c r="A16467" t="s">
        <v>24423</v>
      </c>
      <c r="B16467">
        <v>225</v>
      </c>
      <c r="C16467" s="3" t="str">
        <f>HYPERLINK("http://www.uniprot.org/uniprot/G7IW53","tr|G7IW53|G7IW53_MEDTR")</f>
        <v>tr|G7IW53|G7IW53_MEDTR</v>
      </c>
      <c r="D16467" t="s">
        <v>2252</v>
      </c>
      <c r="E16467">
        <v>45</v>
      </c>
      <c r="F16467">
        <v>120</v>
      </c>
      <c r="G16467">
        <v>66</v>
      </c>
      <c r="H16467">
        <v>53</v>
      </c>
      <c r="I16467">
        <v>1</v>
      </c>
      <c r="J16467">
        <v>201</v>
      </c>
      <c r="K16467">
        <v>1</v>
      </c>
      <c r="L16467">
        <v>226</v>
      </c>
      <c r="M16467">
        <v>345</v>
      </c>
      <c r="N16467" t="s">
        <v>18</v>
      </c>
      <c r="O16467" s="1">
        <v>2.6095799999999999E-14</v>
      </c>
      <c r="P16467">
        <v>205</v>
      </c>
    </row>
    <row r="16468" spans="1:16" x14ac:dyDescent="0.25">
      <c r="A16468" t="s">
        <v>24424</v>
      </c>
      <c r="B16468">
        <v>2094</v>
      </c>
      <c r="C16468" s="3" t="str">
        <f>HYPERLINK("http://www.uniprot.org/uniprot/G7I2F3","tr|G7I2F3|G7I2F3_MEDTR")</f>
        <v>tr|G7I2F3|G7I2F3_MEDTR</v>
      </c>
      <c r="D16468" t="s">
        <v>257</v>
      </c>
      <c r="E16468">
        <v>34.479999999999997</v>
      </c>
      <c r="F16468">
        <v>435</v>
      </c>
      <c r="G16468">
        <v>285</v>
      </c>
      <c r="H16468">
        <v>3</v>
      </c>
      <c r="I16468">
        <v>784</v>
      </c>
      <c r="J16468">
        <v>2079</v>
      </c>
      <c r="K16468">
        <v>1</v>
      </c>
      <c r="L16468">
        <v>43</v>
      </c>
      <c r="M16468">
        <v>408</v>
      </c>
      <c r="N16468" t="s">
        <v>18</v>
      </c>
      <c r="O16468" s="1">
        <v>2.5721300000000002E-57</v>
      </c>
      <c r="P16468">
        <v>585</v>
      </c>
    </row>
    <row r="16469" spans="1:16" x14ac:dyDescent="0.25">
      <c r="A16469" t="s">
        <v>24425</v>
      </c>
      <c r="B16469">
        <v>408</v>
      </c>
      <c r="C16469" s="3" t="str">
        <f>HYPERLINK("http://www.uniprot.org/uniprot/G7IDY1","tr|G7IDY1|G7IDY1_MEDTR")</f>
        <v>tr|G7IDY1|G7IDY1_MEDTR</v>
      </c>
      <c r="D16469" t="s">
        <v>24426</v>
      </c>
      <c r="E16469">
        <v>93.1</v>
      </c>
      <c r="F16469">
        <v>87</v>
      </c>
      <c r="G16469">
        <v>6</v>
      </c>
      <c r="H16469">
        <v>0</v>
      </c>
      <c r="I16469">
        <v>1</v>
      </c>
      <c r="J16469">
        <v>261</v>
      </c>
      <c r="K16469">
        <v>1</v>
      </c>
      <c r="L16469">
        <v>174</v>
      </c>
      <c r="M16469">
        <v>260</v>
      </c>
      <c r="N16469" t="s">
        <v>18</v>
      </c>
      <c r="O16469" s="1">
        <v>4.5419699999999996E-43</v>
      </c>
      <c r="P16469">
        <v>453</v>
      </c>
    </row>
    <row r="16470" spans="1:16" x14ac:dyDescent="0.25">
      <c r="A16470" t="s">
        <v>24427</v>
      </c>
      <c r="B16470">
        <v>852</v>
      </c>
      <c r="C16470" s="3" t="str">
        <f>HYPERLINK("http://www.uniprot.org/uniprot/G7I9J9","tr|G7I9J9|G7I9J9_MEDTR")</f>
        <v>tr|G7I9J9|G7I9J9_MEDTR</v>
      </c>
      <c r="D16470" t="s">
        <v>24428</v>
      </c>
      <c r="E16470">
        <v>87.63</v>
      </c>
      <c r="F16470">
        <v>283</v>
      </c>
      <c r="G16470">
        <v>35</v>
      </c>
      <c r="H16470">
        <v>0</v>
      </c>
      <c r="I16470">
        <v>1</v>
      </c>
      <c r="J16470">
        <v>849</v>
      </c>
      <c r="K16470">
        <v>1</v>
      </c>
      <c r="L16470">
        <v>1</v>
      </c>
      <c r="M16470">
        <v>283</v>
      </c>
      <c r="N16470" t="s">
        <v>18</v>
      </c>
      <c r="O16470" s="1">
        <v>2.4939000000000001E-148</v>
      </c>
      <c r="P16470">
        <v>1365</v>
      </c>
    </row>
    <row r="16471" spans="1:16" x14ac:dyDescent="0.25">
      <c r="A16471" t="s">
        <v>24429</v>
      </c>
      <c r="B16471">
        <v>1236</v>
      </c>
      <c r="C16471" s="3" t="str">
        <f>HYPERLINK("http://www.uniprot.org/uniprot/G7I3G4","tr|G7I3G4|G7I3G4_MEDTR")</f>
        <v>tr|G7I3G4|G7I3G4_MEDTR</v>
      </c>
      <c r="D16471" t="s">
        <v>24430</v>
      </c>
      <c r="E16471">
        <v>82.28</v>
      </c>
      <c r="F16471">
        <v>412</v>
      </c>
      <c r="G16471">
        <v>73</v>
      </c>
      <c r="H16471">
        <v>1</v>
      </c>
      <c r="I16471">
        <v>1</v>
      </c>
      <c r="J16471">
        <v>1233</v>
      </c>
      <c r="K16471">
        <v>1</v>
      </c>
      <c r="L16471">
        <v>1</v>
      </c>
      <c r="M16471">
        <v>411</v>
      </c>
      <c r="N16471" t="s">
        <v>18</v>
      </c>
      <c r="O16471">
        <v>0</v>
      </c>
      <c r="P16471">
        <v>1785</v>
      </c>
    </row>
    <row r="16472" spans="1:16" x14ac:dyDescent="0.25">
      <c r="A16472" t="s">
        <v>24431</v>
      </c>
      <c r="B16472">
        <v>1626</v>
      </c>
      <c r="C16472" s="3" t="str">
        <f>HYPERLINK("http://www.uniprot.org/uniprot/G7J5P9","tr|G7J5P9|G7J5P9_MEDTR")</f>
        <v>tr|G7J5P9|G7J5P9_MEDTR</v>
      </c>
      <c r="D16472" t="s">
        <v>24432</v>
      </c>
      <c r="E16472">
        <v>89.13</v>
      </c>
      <c r="F16472">
        <v>580</v>
      </c>
      <c r="G16472">
        <v>63</v>
      </c>
      <c r="H16472">
        <v>39</v>
      </c>
      <c r="I16472">
        <v>1</v>
      </c>
      <c r="J16472">
        <v>1623</v>
      </c>
      <c r="K16472">
        <v>1</v>
      </c>
      <c r="L16472">
        <v>1</v>
      </c>
      <c r="M16472">
        <v>580</v>
      </c>
      <c r="N16472" t="s">
        <v>18</v>
      </c>
      <c r="O16472">
        <v>0</v>
      </c>
      <c r="P16472">
        <v>2654</v>
      </c>
    </row>
    <row r="16473" spans="1:16" x14ac:dyDescent="0.25">
      <c r="A16473" t="s">
        <v>24433</v>
      </c>
      <c r="B16473">
        <v>327</v>
      </c>
      <c r="C16473" s="3" t="str">
        <f>HYPERLINK("http://www.uniprot.org/uniprot/C6T0E1","tr|C6T0E1|C6T0E1_SOYBN")</f>
        <v>tr|C6T0E1|C6T0E1_SOYBN</v>
      </c>
      <c r="D16473" t="s">
        <v>28</v>
      </c>
      <c r="E16473">
        <v>79.760000000000005</v>
      </c>
      <c r="F16473">
        <v>84</v>
      </c>
      <c r="G16473">
        <v>17</v>
      </c>
      <c r="H16473">
        <v>0</v>
      </c>
      <c r="I16473">
        <v>73</v>
      </c>
      <c r="J16473">
        <v>324</v>
      </c>
      <c r="K16473">
        <v>1</v>
      </c>
      <c r="L16473">
        <v>26</v>
      </c>
      <c r="M16473">
        <v>109</v>
      </c>
      <c r="N16473" t="s">
        <v>18</v>
      </c>
      <c r="O16473" s="1">
        <v>5.8593699999999999E-30</v>
      </c>
      <c r="P16473">
        <v>340</v>
      </c>
    </row>
    <row r="16474" spans="1:16" x14ac:dyDescent="0.25">
      <c r="A16474" t="s">
        <v>24434</v>
      </c>
      <c r="B16474">
        <v>855</v>
      </c>
      <c r="C16474" s="3" t="str">
        <f>HYPERLINK("http://www.uniprot.org/uniprot/G8A375","tr|G8A375|G8A375_MEDTR")</f>
        <v>tr|G8A375|G8A375_MEDTR</v>
      </c>
      <c r="D16474" t="s">
        <v>24435</v>
      </c>
      <c r="E16474">
        <v>71.17</v>
      </c>
      <c r="F16474">
        <v>333</v>
      </c>
      <c r="G16474">
        <v>96</v>
      </c>
      <c r="H16474">
        <v>62</v>
      </c>
      <c r="I16474">
        <v>1</v>
      </c>
      <c r="J16474">
        <v>813</v>
      </c>
      <c r="K16474">
        <v>1</v>
      </c>
      <c r="L16474">
        <v>1</v>
      </c>
      <c r="M16474">
        <v>332</v>
      </c>
      <c r="N16474" t="s">
        <v>18</v>
      </c>
      <c r="O16474" s="1">
        <v>2.2929200000000001E-117</v>
      </c>
      <c r="P16474">
        <v>1098</v>
      </c>
    </row>
    <row r="16475" spans="1:16" x14ac:dyDescent="0.25">
      <c r="A16475" t="s">
        <v>24436</v>
      </c>
      <c r="B16475">
        <v>774</v>
      </c>
      <c r="C16475" s="3" t="str">
        <f>HYPERLINK("http://www.uniprot.org/uniprot/A2Q2T1","tr|A2Q2T1|A2Q2T1_MEDTR")</f>
        <v>tr|A2Q2T1|A2Q2T1_MEDTR</v>
      </c>
      <c r="D16475" t="s">
        <v>337</v>
      </c>
      <c r="E16475">
        <v>53.78</v>
      </c>
      <c r="F16475">
        <v>238</v>
      </c>
      <c r="G16475">
        <v>110</v>
      </c>
      <c r="H16475">
        <v>18</v>
      </c>
      <c r="I16475">
        <v>79</v>
      </c>
      <c r="J16475">
        <v>738</v>
      </c>
      <c r="K16475">
        <v>1</v>
      </c>
      <c r="L16475">
        <v>140</v>
      </c>
      <c r="M16475">
        <v>376</v>
      </c>
      <c r="N16475" t="s">
        <v>18</v>
      </c>
      <c r="O16475" s="1">
        <v>4.0435699999999998E-59</v>
      </c>
      <c r="P16475">
        <v>595</v>
      </c>
    </row>
    <row r="16476" spans="1:16" x14ac:dyDescent="0.25">
      <c r="A16476" t="s">
        <v>24437</v>
      </c>
      <c r="B16476">
        <v>2163</v>
      </c>
      <c r="C16476" s="3" t="str">
        <f>HYPERLINK("http://www.uniprot.org/uniprot/G7LH38","tr|G7LH38|G7LH38_MEDTR")</f>
        <v>tr|G7LH38|G7LH38_MEDTR</v>
      </c>
      <c r="D16476" t="s">
        <v>24438</v>
      </c>
      <c r="E16476">
        <v>82.47</v>
      </c>
      <c r="F16476">
        <v>696</v>
      </c>
      <c r="G16476">
        <v>122</v>
      </c>
      <c r="H16476">
        <v>24</v>
      </c>
      <c r="I16476">
        <v>145</v>
      </c>
      <c r="J16476">
        <v>2160</v>
      </c>
      <c r="K16476">
        <v>1</v>
      </c>
      <c r="L16476">
        <v>102</v>
      </c>
      <c r="M16476">
        <v>795</v>
      </c>
      <c r="N16476" t="s">
        <v>18</v>
      </c>
      <c r="O16476">
        <v>0</v>
      </c>
      <c r="P16476">
        <v>2955</v>
      </c>
    </row>
    <row r="16477" spans="1:16" x14ac:dyDescent="0.25">
      <c r="A16477" t="s">
        <v>24439</v>
      </c>
      <c r="B16477">
        <v>1179</v>
      </c>
      <c r="C16477" s="3" t="str">
        <f>HYPERLINK("http://www.uniprot.org/uniprot/G7L9Y7","tr|G7L9Y7|G7L9Y7_MEDTR")</f>
        <v>tr|G7L9Y7|G7L9Y7_MEDTR</v>
      </c>
      <c r="D16477" t="s">
        <v>1629</v>
      </c>
      <c r="E16477">
        <v>30.36</v>
      </c>
      <c r="F16477">
        <v>326</v>
      </c>
      <c r="G16477">
        <v>227</v>
      </c>
      <c r="H16477">
        <v>14</v>
      </c>
      <c r="I16477">
        <v>112</v>
      </c>
      <c r="J16477">
        <v>1047</v>
      </c>
      <c r="K16477">
        <v>1</v>
      </c>
      <c r="L16477">
        <v>324</v>
      </c>
      <c r="M16477">
        <v>640</v>
      </c>
      <c r="N16477" t="s">
        <v>18</v>
      </c>
      <c r="O16477" s="1">
        <v>1.3262800000000001E-32</v>
      </c>
      <c r="P16477">
        <v>369</v>
      </c>
    </row>
    <row r="16478" spans="1:16" x14ac:dyDescent="0.25">
      <c r="A16478" t="s">
        <v>24440</v>
      </c>
      <c r="B16478">
        <v>1455</v>
      </c>
      <c r="C16478" s="3" t="str">
        <f>HYPERLINK("http://www.uniprot.org/uniprot/I1LJW0","tr|I1LJW0|I1LJW0_SOYBN")</f>
        <v>tr|I1LJW0|I1LJW0_SOYBN</v>
      </c>
      <c r="D16478" t="s">
        <v>117</v>
      </c>
      <c r="E16478">
        <v>84.31</v>
      </c>
      <c r="F16478">
        <v>491</v>
      </c>
      <c r="G16478">
        <v>77</v>
      </c>
      <c r="H16478">
        <v>7</v>
      </c>
      <c r="I16478">
        <v>1</v>
      </c>
      <c r="J16478">
        <v>1452</v>
      </c>
      <c r="K16478">
        <v>1</v>
      </c>
      <c r="L16478">
        <v>1</v>
      </c>
      <c r="M16478">
        <v>491</v>
      </c>
      <c r="N16478" t="s">
        <v>18</v>
      </c>
      <c r="O16478">
        <v>0</v>
      </c>
      <c r="P16478">
        <v>2196</v>
      </c>
    </row>
    <row r="16479" spans="1:16" x14ac:dyDescent="0.25">
      <c r="A16479" t="s">
        <v>24441</v>
      </c>
      <c r="B16479">
        <v>1518</v>
      </c>
      <c r="C16479" s="3" t="str">
        <f>HYPERLINK("http://www.uniprot.org/uniprot/I1L1Q5","tr|I1L1Q5|I1L1Q5_SOYBN")</f>
        <v>tr|I1L1Q5|I1L1Q5_SOYBN</v>
      </c>
      <c r="D16479" t="s">
        <v>28</v>
      </c>
      <c r="E16479">
        <v>76.75</v>
      </c>
      <c r="F16479">
        <v>456</v>
      </c>
      <c r="G16479">
        <v>106</v>
      </c>
      <c r="H16479">
        <v>0</v>
      </c>
      <c r="I16479">
        <v>1</v>
      </c>
      <c r="J16479">
        <v>1368</v>
      </c>
      <c r="K16479">
        <v>1</v>
      </c>
      <c r="L16479">
        <v>1</v>
      </c>
      <c r="M16479">
        <v>440</v>
      </c>
      <c r="N16479" t="s">
        <v>18</v>
      </c>
      <c r="O16479">
        <v>0</v>
      </c>
      <c r="P16479">
        <v>1762</v>
      </c>
    </row>
    <row r="16480" spans="1:16" x14ac:dyDescent="0.25">
      <c r="A16480" t="s">
        <v>24442</v>
      </c>
      <c r="B16480">
        <v>1854</v>
      </c>
      <c r="C16480" s="3" t="str">
        <f>HYPERLINK("http://www.uniprot.org/uniprot/G7LHE1","tr|G7LHE1|G7LHE1_MEDTR")</f>
        <v>tr|G7LHE1|G7LHE1_MEDTR</v>
      </c>
      <c r="D16480" t="s">
        <v>24443</v>
      </c>
      <c r="E16480">
        <v>59.36</v>
      </c>
      <c r="F16480">
        <v>625</v>
      </c>
      <c r="G16480">
        <v>254</v>
      </c>
      <c r="H16480">
        <v>9</v>
      </c>
      <c r="I16480">
        <v>4</v>
      </c>
      <c r="J16480">
        <v>1851</v>
      </c>
      <c r="K16480">
        <v>1</v>
      </c>
      <c r="L16480">
        <v>22</v>
      </c>
      <c r="M16480">
        <v>594</v>
      </c>
      <c r="N16480" t="s">
        <v>18</v>
      </c>
      <c r="O16480" s="1">
        <v>3.2968300000000001E-178</v>
      </c>
      <c r="P16480">
        <v>1627</v>
      </c>
    </row>
    <row r="16481" spans="1:16" x14ac:dyDescent="0.25">
      <c r="A16481" t="s">
        <v>24444</v>
      </c>
      <c r="B16481">
        <v>651</v>
      </c>
      <c r="C16481" s="3" t="str">
        <f>HYPERLINK("http://www.uniprot.org/uniprot/I1LT78","tr|I1LT78|I1LT78_SOYBN")</f>
        <v>tr|I1LT78|I1LT78_SOYBN</v>
      </c>
      <c r="D16481" t="s">
        <v>71</v>
      </c>
      <c r="E16481">
        <v>39.130000000000003</v>
      </c>
      <c r="F16481">
        <v>207</v>
      </c>
      <c r="G16481">
        <v>126</v>
      </c>
      <c r="H16481">
        <v>20</v>
      </c>
      <c r="I16481">
        <v>49</v>
      </c>
      <c r="J16481">
        <v>609</v>
      </c>
      <c r="K16481">
        <v>1</v>
      </c>
      <c r="L16481">
        <v>10</v>
      </c>
      <c r="M16481">
        <v>205</v>
      </c>
      <c r="N16481" t="s">
        <v>18</v>
      </c>
      <c r="O16481" s="1">
        <v>6.7484700000000003E-26</v>
      </c>
      <c r="P16481">
        <v>307</v>
      </c>
    </row>
    <row r="16482" spans="1:16" x14ac:dyDescent="0.25">
      <c r="A16482" t="s">
        <v>24445</v>
      </c>
      <c r="B16482">
        <v>564</v>
      </c>
      <c r="C16482" s="3" t="str">
        <f>HYPERLINK("http://www.uniprot.org/uniprot/G7KEY2","tr|G7KEY2|G7KEY2_MEDTR")</f>
        <v>tr|G7KEY2|G7KEY2_MEDTR</v>
      </c>
      <c r="D16482" t="s">
        <v>24446</v>
      </c>
      <c r="E16482">
        <v>92.44</v>
      </c>
      <c r="F16482">
        <v>172</v>
      </c>
      <c r="G16482">
        <v>13</v>
      </c>
      <c r="H16482">
        <v>0</v>
      </c>
      <c r="I16482">
        <v>16</v>
      </c>
      <c r="J16482">
        <v>531</v>
      </c>
      <c r="K16482">
        <v>1</v>
      </c>
      <c r="L16482">
        <v>4</v>
      </c>
      <c r="M16482">
        <v>175</v>
      </c>
      <c r="N16482" t="s">
        <v>18</v>
      </c>
      <c r="O16482" s="1">
        <v>4.7776799999999998E-84</v>
      </c>
      <c r="P16482">
        <v>807</v>
      </c>
    </row>
    <row r="16483" spans="1:16" x14ac:dyDescent="0.25">
      <c r="A16483" t="s">
        <v>24447</v>
      </c>
      <c r="B16483">
        <v>1953</v>
      </c>
      <c r="C16483" s="3" t="str">
        <f>HYPERLINK("http://www.uniprot.org/uniprot/I1J4G6","tr|I1J4G6|I1J4G6_SOYBN")</f>
        <v>tr|I1J4G6|I1J4G6_SOYBN</v>
      </c>
      <c r="D16483" t="s">
        <v>117</v>
      </c>
      <c r="E16483">
        <v>86.96</v>
      </c>
      <c r="F16483">
        <v>652</v>
      </c>
      <c r="G16483">
        <v>85</v>
      </c>
      <c r="H16483">
        <v>2</v>
      </c>
      <c r="I16483">
        <v>1</v>
      </c>
      <c r="J16483">
        <v>1950</v>
      </c>
      <c r="K16483">
        <v>1</v>
      </c>
      <c r="L16483">
        <v>1</v>
      </c>
      <c r="M16483">
        <v>651</v>
      </c>
      <c r="N16483" t="s">
        <v>18</v>
      </c>
      <c r="O16483">
        <v>0</v>
      </c>
      <c r="P16483">
        <v>2989</v>
      </c>
    </row>
    <row r="16484" spans="1:16" x14ac:dyDescent="0.25">
      <c r="A16484" t="s">
        <v>24448</v>
      </c>
      <c r="B16484">
        <v>4950</v>
      </c>
      <c r="C16484" s="3" t="str">
        <f>HYPERLINK("http://www.uniprot.org/uniprot/A2Q3V3","tr|A2Q3V3|A2Q3V3_MEDTR")</f>
        <v>tr|A2Q3V3|A2Q3V3_MEDTR</v>
      </c>
      <c r="D16484" t="s">
        <v>24449</v>
      </c>
      <c r="E16484">
        <v>84.05</v>
      </c>
      <c r="F16484">
        <v>1649</v>
      </c>
      <c r="G16484">
        <v>263</v>
      </c>
      <c r="H16484">
        <v>12</v>
      </c>
      <c r="I16484">
        <v>28</v>
      </c>
      <c r="J16484">
        <v>4938</v>
      </c>
      <c r="K16484">
        <v>1</v>
      </c>
      <c r="L16484">
        <v>46</v>
      </c>
      <c r="M16484">
        <v>1690</v>
      </c>
      <c r="N16484" t="s">
        <v>18</v>
      </c>
      <c r="O16484">
        <v>0</v>
      </c>
      <c r="P16484">
        <v>7142</v>
      </c>
    </row>
    <row r="16485" spans="1:16" x14ac:dyDescent="0.25">
      <c r="A16485" t="s">
        <v>24450</v>
      </c>
      <c r="B16485">
        <v>1023</v>
      </c>
      <c r="C16485" s="3" t="str">
        <f>HYPERLINK("http://www.uniprot.org/uniprot/G8A0I2","tr|G8A0I2|G8A0I2_MEDTR")</f>
        <v>tr|G8A0I2|G8A0I2_MEDTR</v>
      </c>
      <c r="D16485" t="s">
        <v>24451</v>
      </c>
      <c r="E16485">
        <v>48.01</v>
      </c>
      <c r="F16485">
        <v>352</v>
      </c>
      <c r="G16485">
        <v>183</v>
      </c>
      <c r="H16485">
        <v>15</v>
      </c>
      <c r="I16485">
        <v>1</v>
      </c>
      <c r="J16485">
        <v>1011</v>
      </c>
      <c r="K16485">
        <v>1</v>
      </c>
      <c r="L16485">
        <v>56</v>
      </c>
      <c r="M16485">
        <v>387</v>
      </c>
      <c r="N16485" t="s">
        <v>18</v>
      </c>
      <c r="O16485" s="1">
        <v>4.57926E-76</v>
      </c>
      <c r="P16485">
        <v>743</v>
      </c>
    </row>
    <row r="16486" spans="1:16" x14ac:dyDescent="0.25">
      <c r="A16486" t="s">
        <v>24452</v>
      </c>
      <c r="B16486">
        <v>1623</v>
      </c>
      <c r="C16486" s="3" t="str">
        <f>HYPERLINK("http://www.uniprot.org/uniprot/G7IKJ3","tr|G7IKJ3|G7IKJ3_MEDTR")</f>
        <v>tr|G7IKJ3|G7IKJ3_MEDTR</v>
      </c>
      <c r="D16486" t="s">
        <v>3121</v>
      </c>
      <c r="E16486">
        <v>27.72</v>
      </c>
      <c r="F16486">
        <v>321</v>
      </c>
      <c r="G16486">
        <v>232</v>
      </c>
      <c r="H16486">
        <v>3</v>
      </c>
      <c r="I16486">
        <v>79</v>
      </c>
      <c r="J16486">
        <v>1032</v>
      </c>
      <c r="K16486">
        <v>1</v>
      </c>
      <c r="L16486">
        <v>637</v>
      </c>
      <c r="M16486">
        <v>919</v>
      </c>
      <c r="N16486" t="s">
        <v>18</v>
      </c>
      <c r="O16486" s="1">
        <v>2.6236600000000001E-27</v>
      </c>
      <c r="P16486">
        <v>325</v>
      </c>
    </row>
    <row r="16487" spans="1:16" x14ac:dyDescent="0.25">
      <c r="A16487" t="s">
        <v>24453</v>
      </c>
      <c r="B16487">
        <v>408</v>
      </c>
      <c r="C16487" s="3" t="str">
        <f>HYPERLINK("http://www.uniprot.org/uniprot/D8TRH0","tr|D8TRH0|D8TRH0_VOLCA")</f>
        <v>tr|D8TRH0|D8TRH0_VOLCA</v>
      </c>
      <c r="D16487" t="s">
        <v>24454</v>
      </c>
      <c r="E16487">
        <v>45.71</v>
      </c>
      <c r="F16487">
        <v>70</v>
      </c>
      <c r="G16487">
        <v>38</v>
      </c>
      <c r="H16487">
        <v>0</v>
      </c>
      <c r="I16487">
        <v>160</v>
      </c>
      <c r="J16487">
        <v>369</v>
      </c>
      <c r="K16487">
        <v>1</v>
      </c>
      <c r="L16487">
        <v>3</v>
      </c>
      <c r="M16487">
        <v>72</v>
      </c>
      <c r="N16487" t="s">
        <v>18</v>
      </c>
      <c r="O16487" s="1">
        <v>6.83447E-15</v>
      </c>
      <c r="P16487">
        <v>210</v>
      </c>
    </row>
    <row r="16488" spans="1:16" x14ac:dyDescent="0.25">
      <c r="A16488" t="s">
        <v>24455</v>
      </c>
      <c r="B16488">
        <v>1236</v>
      </c>
      <c r="C16488" s="3" t="str">
        <f>HYPERLINK("http://www.uniprot.org/uniprot/G7K4E9","tr|G7K4E9|G7K4E9_MEDTR")</f>
        <v>tr|G7K4E9|G7K4E9_MEDTR</v>
      </c>
      <c r="D16488" t="s">
        <v>24381</v>
      </c>
      <c r="E16488">
        <v>74.45</v>
      </c>
      <c r="F16488">
        <v>411</v>
      </c>
      <c r="G16488">
        <v>105</v>
      </c>
      <c r="H16488">
        <v>1</v>
      </c>
      <c r="I16488">
        <v>1</v>
      </c>
      <c r="J16488">
        <v>1230</v>
      </c>
      <c r="K16488">
        <v>1</v>
      </c>
      <c r="L16488">
        <v>92</v>
      </c>
      <c r="M16488">
        <v>501</v>
      </c>
      <c r="N16488" t="s">
        <v>18</v>
      </c>
      <c r="O16488" s="1">
        <v>3.9881300000000002E-176</v>
      </c>
      <c r="P16488">
        <v>1607</v>
      </c>
    </row>
    <row r="16489" spans="1:16" x14ac:dyDescent="0.25">
      <c r="A16489" t="s">
        <v>24456</v>
      </c>
      <c r="B16489">
        <v>996</v>
      </c>
      <c r="C16489" s="3" t="str">
        <f>HYPERLINK("http://www.uniprot.org/uniprot/I1KZT9","tr|I1KZT9|I1KZT9_SOYBN")</f>
        <v>tr|I1KZT9|I1KZT9_SOYBN</v>
      </c>
      <c r="D16489" t="s">
        <v>28</v>
      </c>
      <c r="E16489">
        <v>71.47</v>
      </c>
      <c r="F16489">
        <v>333</v>
      </c>
      <c r="G16489">
        <v>95</v>
      </c>
      <c r="H16489">
        <v>2</v>
      </c>
      <c r="I16489">
        <v>1</v>
      </c>
      <c r="J16489">
        <v>993</v>
      </c>
      <c r="K16489">
        <v>1</v>
      </c>
      <c r="L16489">
        <v>97</v>
      </c>
      <c r="M16489">
        <v>424</v>
      </c>
      <c r="N16489" t="s">
        <v>18</v>
      </c>
      <c r="O16489" s="1">
        <v>1.43064E-127</v>
      </c>
      <c r="P16489">
        <v>1187</v>
      </c>
    </row>
    <row r="16490" spans="1:16" x14ac:dyDescent="0.25">
      <c r="A16490" t="s">
        <v>24457</v>
      </c>
      <c r="B16490">
        <v>714</v>
      </c>
      <c r="C16490" s="3" t="str">
        <f>HYPERLINK("http://www.uniprot.org/uniprot/I1MG96","tr|I1MG96|I1MG96_SOYBN")</f>
        <v>tr|I1MG96|I1MG96_SOYBN</v>
      </c>
      <c r="D16490" t="s">
        <v>28</v>
      </c>
      <c r="E16490">
        <v>97.04</v>
      </c>
      <c r="F16490">
        <v>237</v>
      </c>
      <c r="G16490">
        <v>7</v>
      </c>
      <c r="H16490">
        <v>0</v>
      </c>
      <c r="I16490">
        <v>1</v>
      </c>
      <c r="J16490">
        <v>711</v>
      </c>
      <c r="K16490">
        <v>1</v>
      </c>
      <c r="L16490">
        <v>58</v>
      </c>
      <c r="M16490">
        <v>294</v>
      </c>
      <c r="N16490" t="s">
        <v>18</v>
      </c>
      <c r="O16490" s="1">
        <v>6.0690500000000003E-133</v>
      </c>
      <c r="P16490">
        <v>1231</v>
      </c>
    </row>
    <row r="16491" spans="1:16" x14ac:dyDescent="0.25">
      <c r="A16491" t="s">
        <v>24458</v>
      </c>
      <c r="B16491">
        <v>1635</v>
      </c>
      <c r="C16491" s="3" t="str">
        <f>HYPERLINK("http://www.uniprot.org/uniprot/I1LA88","tr|I1LA88|I1LA88_SOYBN")</f>
        <v>tr|I1LA88|I1LA88_SOYBN</v>
      </c>
      <c r="D16491" t="s">
        <v>28</v>
      </c>
      <c r="E16491">
        <v>61.94</v>
      </c>
      <c r="F16491">
        <v>431</v>
      </c>
      <c r="G16491">
        <v>164</v>
      </c>
      <c r="H16491">
        <v>12</v>
      </c>
      <c r="I16491">
        <v>367</v>
      </c>
      <c r="J16491">
        <v>1623</v>
      </c>
      <c r="K16491">
        <v>1</v>
      </c>
      <c r="L16491">
        <v>32</v>
      </c>
      <c r="M16491">
        <v>461</v>
      </c>
      <c r="N16491" t="s">
        <v>18</v>
      </c>
      <c r="O16491" s="1">
        <v>3.0239699999999999E-148</v>
      </c>
      <c r="P16491">
        <v>1368</v>
      </c>
    </row>
    <row r="16492" spans="1:16" x14ac:dyDescent="0.25">
      <c r="A16492" t="s">
        <v>24459</v>
      </c>
      <c r="B16492">
        <v>1095</v>
      </c>
      <c r="C16492" s="3" t="str">
        <f>HYPERLINK("http://www.uniprot.org/uniprot/G7KG21","tr|G7KG21|G7KG21_MEDTR")</f>
        <v>tr|G7KG21|G7KG21_MEDTR</v>
      </c>
      <c r="D16492" t="s">
        <v>24460</v>
      </c>
      <c r="E16492">
        <v>63.56</v>
      </c>
      <c r="F16492">
        <v>365</v>
      </c>
      <c r="G16492">
        <v>133</v>
      </c>
      <c r="H16492">
        <v>1</v>
      </c>
      <c r="I16492">
        <v>1</v>
      </c>
      <c r="J16492">
        <v>1092</v>
      </c>
      <c r="K16492">
        <v>1</v>
      </c>
      <c r="L16492">
        <v>1</v>
      </c>
      <c r="M16492">
        <v>325</v>
      </c>
      <c r="N16492" t="s">
        <v>18</v>
      </c>
      <c r="O16492" s="1">
        <v>7.0364600000000002E-110</v>
      </c>
      <c r="P16492">
        <v>1035</v>
      </c>
    </row>
    <row r="16493" spans="1:16" x14ac:dyDescent="0.25">
      <c r="A16493" t="s">
        <v>24461</v>
      </c>
      <c r="B16493">
        <v>1131</v>
      </c>
      <c r="C16493" s="3" t="str">
        <f>HYPERLINK("http://www.uniprot.org/uniprot/G7KGM5","tr|G7KGM5|G7KGM5_MEDTR")</f>
        <v>tr|G7KGM5|G7KGM5_MEDTR</v>
      </c>
      <c r="D16493" t="s">
        <v>24462</v>
      </c>
      <c r="E16493">
        <v>58.18</v>
      </c>
      <c r="F16493">
        <v>397</v>
      </c>
      <c r="G16493">
        <v>166</v>
      </c>
      <c r="H16493">
        <v>21</v>
      </c>
      <c r="I16493">
        <v>1</v>
      </c>
      <c r="J16493">
        <v>1128</v>
      </c>
      <c r="K16493">
        <v>1</v>
      </c>
      <c r="L16493">
        <v>7</v>
      </c>
      <c r="M16493">
        <v>381</v>
      </c>
      <c r="N16493" t="s">
        <v>18</v>
      </c>
      <c r="O16493" s="1">
        <v>2.2352399999999999E-106</v>
      </c>
      <c r="P16493">
        <v>1005</v>
      </c>
    </row>
    <row r="16494" spans="1:16" x14ac:dyDescent="0.25">
      <c r="A16494" t="s">
        <v>24463</v>
      </c>
      <c r="B16494">
        <v>696</v>
      </c>
      <c r="C16494" s="3" t="str">
        <f>HYPERLINK("http://www.uniprot.org/uniprot/I3ST80","tr|I3ST80|I3ST80_MEDTR")</f>
        <v>tr|I3ST80|I3ST80_MEDTR</v>
      </c>
      <c r="D16494" t="s">
        <v>4736</v>
      </c>
      <c r="E16494">
        <v>65.13</v>
      </c>
      <c r="F16494">
        <v>261</v>
      </c>
      <c r="G16494">
        <v>91</v>
      </c>
      <c r="H16494">
        <v>30</v>
      </c>
      <c r="I16494">
        <v>1</v>
      </c>
      <c r="J16494">
        <v>693</v>
      </c>
      <c r="K16494">
        <v>1</v>
      </c>
      <c r="L16494">
        <v>6</v>
      </c>
      <c r="M16494">
        <v>261</v>
      </c>
      <c r="N16494" t="s">
        <v>18</v>
      </c>
      <c r="O16494" s="1">
        <v>1.79889E-78</v>
      </c>
      <c r="P16494">
        <v>761</v>
      </c>
    </row>
    <row r="16495" spans="1:16" x14ac:dyDescent="0.25">
      <c r="A16495" t="s">
        <v>24464</v>
      </c>
      <c r="B16495">
        <v>534</v>
      </c>
      <c r="C16495" s="3" t="str">
        <f>HYPERLINK("http://www.uniprot.org/uniprot/C6SYF4","tr|C6SYF4|C6SYF4_SOYBN")</f>
        <v>tr|C6SYF4|C6SYF4_SOYBN</v>
      </c>
      <c r="D16495" t="s">
        <v>210</v>
      </c>
      <c r="E16495">
        <v>78.08</v>
      </c>
      <c r="F16495">
        <v>178</v>
      </c>
      <c r="G16495">
        <v>39</v>
      </c>
      <c r="H16495">
        <v>1</v>
      </c>
      <c r="I16495">
        <v>1</v>
      </c>
      <c r="J16495">
        <v>531</v>
      </c>
      <c r="K16495">
        <v>1</v>
      </c>
      <c r="L16495">
        <v>1</v>
      </c>
      <c r="M16495">
        <v>177</v>
      </c>
      <c r="N16495" t="s">
        <v>18</v>
      </c>
      <c r="O16495" s="1">
        <v>3.1328300000000002E-68</v>
      </c>
      <c r="P16495">
        <v>670</v>
      </c>
    </row>
    <row r="16496" spans="1:16" x14ac:dyDescent="0.25">
      <c r="A16496" t="s">
        <v>24465</v>
      </c>
      <c r="B16496">
        <v>1290</v>
      </c>
      <c r="C16496" s="3" t="str">
        <f>HYPERLINK("http://www.uniprot.org/uniprot/Q2HUT2","tr|Q2HUT2|Q2HUT2_MEDTR")</f>
        <v>tr|Q2HUT2|Q2HUT2_MEDTR</v>
      </c>
      <c r="D16496" t="s">
        <v>24466</v>
      </c>
      <c r="E16496">
        <v>80.69</v>
      </c>
      <c r="F16496">
        <v>430</v>
      </c>
      <c r="G16496">
        <v>83</v>
      </c>
      <c r="H16496">
        <v>1</v>
      </c>
      <c r="I16496">
        <v>1</v>
      </c>
      <c r="J16496">
        <v>1287</v>
      </c>
      <c r="K16496">
        <v>1</v>
      </c>
      <c r="L16496">
        <v>1</v>
      </c>
      <c r="M16496">
        <v>430</v>
      </c>
      <c r="N16496" t="s">
        <v>18</v>
      </c>
      <c r="O16496">
        <v>0</v>
      </c>
      <c r="P16496">
        <v>1736</v>
      </c>
    </row>
    <row r="16497" spans="1:16" x14ac:dyDescent="0.25">
      <c r="A16497" t="s">
        <v>24467</v>
      </c>
      <c r="B16497">
        <v>816</v>
      </c>
      <c r="C16497" s="3" t="str">
        <f>HYPERLINK("http://www.uniprot.org/uniprot/B7FJU0","tr|B7FJU0|B7FJU0_MEDTR")</f>
        <v>tr|B7FJU0|B7FJU0_MEDTR</v>
      </c>
      <c r="D16497" t="s">
        <v>24468</v>
      </c>
      <c r="E16497">
        <v>85.18</v>
      </c>
      <c r="F16497">
        <v>270</v>
      </c>
      <c r="G16497">
        <v>40</v>
      </c>
      <c r="H16497">
        <v>0</v>
      </c>
      <c r="I16497">
        <v>1</v>
      </c>
      <c r="J16497">
        <v>810</v>
      </c>
      <c r="K16497">
        <v>1</v>
      </c>
      <c r="L16497">
        <v>66</v>
      </c>
      <c r="M16497">
        <v>335</v>
      </c>
      <c r="N16497" t="s">
        <v>18</v>
      </c>
      <c r="O16497" s="1">
        <v>1.7819299999999999E-124</v>
      </c>
      <c r="P16497">
        <v>1159</v>
      </c>
    </row>
    <row r="16498" spans="1:16" x14ac:dyDescent="0.25">
      <c r="A16498" t="s">
        <v>24469</v>
      </c>
      <c r="B16498">
        <v>1311</v>
      </c>
      <c r="C16498" s="3" t="str">
        <f>HYPERLINK("http://www.uniprot.org/uniprot/G7I9K3","tr|G7I9K3|G7I9K3_MEDTR")</f>
        <v>tr|G7I9K3|G7I9K3_MEDTR</v>
      </c>
      <c r="D16498" t="s">
        <v>24470</v>
      </c>
      <c r="E16498">
        <v>91.95</v>
      </c>
      <c r="F16498">
        <v>435</v>
      </c>
      <c r="G16498">
        <v>35</v>
      </c>
      <c r="H16498">
        <v>0</v>
      </c>
      <c r="I16498">
        <v>1</v>
      </c>
      <c r="J16498">
        <v>1305</v>
      </c>
      <c r="K16498">
        <v>1</v>
      </c>
      <c r="L16498">
        <v>25</v>
      </c>
      <c r="M16498">
        <v>459</v>
      </c>
      <c r="N16498" t="s">
        <v>18</v>
      </c>
      <c r="O16498">
        <v>0</v>
      </c>
      <c r="P16498">
        <v>2221</v>
      </c>
    </row>
    <row r="16499" spans="1:16" x14ac:dyDescent="0.25">
      <c r="A16499" t="s">
        <v>24471</v>
      </c>
      <c r="B16499">
        <v>1068</v>
      </c>
      <c r="C16499" s="3" t="str">
        <f>HYPERLINK("http://www.uniprot.org/uniprot/G7I3F9","tr|G7I3F9|G7I3F9_MEDTR")</f>
        <v>tr|G7I3F9|G7I3F9_MEDTR</v>
      </c>
      <c r="D16499" t="s">
        <v>24472</v>
      </c>
      <c r="E16499">
        <v>73.959999999999994</v>
      </c>
      <c r="F16499">
        <v>361</v>
      </c>
      <c r="G16499">
        <v>94</v>
      </c>
      <c r="H16499">
        <v>6</v>
      </c>
      <c r="I16499">
        <v>1</v>
      </c>
      <c r="J16499">
        <v>1065</v>
      </c>
      <c r="K16499">
        <v>1</v>
      </c>
      <c r="L16499">
        <v>61</v>
      </c>
      <c r="M16499">
        <v>421</v>
      </c>
      <c r="N16499" t="s">
        <v>18</v>
      </c>
      <c r="O16499" s="1">
        <v>8.8016700000000003E-150</v>
      </c>
      <c r="P16499">
        <v>1379</v>
      </c>
    </row>
    <row r="16500" spans="1:16" x14ac:dyDescent="0.25">
      <c r="A16500" t="s">
        <v>24473</v>
      </c>
      <c r="B16500">
        <v>687</v>
      </c>
      <c r="C16500" s="3" t="str">
        <f>HYPERLINK("http://www.uniprot.org/uniprot/G7J5Q0","tr|G7J5Q0|G7J5Q0_MEDTR")</f>
        <v>tr|G7J5Q0|G7J5Q0_MEDTR</v>
      </c>
      <c r="D16500" t="s">
        <v>24474</v>
      </c>
      <c r="E16500">
        <v>97.79</v>
      </c>
      <c r="F16500">
        <v>227</v>
      </c>
      <c r="G16500">
        <v>5</v>
      </c>
      <c r="H16500">
        <v>0</v>
      </c>
      <c r="I16500">
        <v>1</v>
      </c>
      <c r="J16500">
        <v>681</v>
      </c>
      <c r="K16500">
        <v>1</v>
      </c>
      <c r="L16500">
        <v>1</v>
      </c>
      <c r="M16500">
        <v>227</v>
      </c>
      <c r="N16500" t="s">
        <v>18</v>
      </c>
      <c r="O16500" s="1">
        <v>2.7389200000000001E-124</v>
      </c>
      <c r="P16500">
        <v>1156</v>
      </c>
    </row>
    <row r="16501" spans="1:16" x14ac:dyDescent="0.25">
      <c r="A16501" t="s">
        <v>24475</v>
      </c>
      <c r="B16501">
        <v>1647</v>
      </c>
      <c r="C16501" s="3" t="str">
        <f>HYPERLINK("http://www.uniprot.org/uniprot/I1K7F4","tr|I1K7F4|I1K7F4_SOYBN")</f>
        <v>tr|I1K7F4|I1K7F4_SOYBN</v>
      </c>
      <c r="D16501" t="s">
        <v>28</v>
      </c>
      <c r="E16501">
        <v>91.42</v>
      </c>
      <c r="F16501">
        <v>525</v>
      </c>
      <c r="G16501">
        <v>45</v>
      </c>
      <c r="H16501">
        <v>0</v>
      </c>
      <c r="I16501">
        <v>70</v>
      </c>
      <c r="J16501">
        <v>1644</v>
      </c>
      <c r="K16501">
        <v>1</v>
      </c>
      <c r="L16501">
        <v>23</v>
      </c>
      <c r="M16501">
        <v>547</v>
      </c>
      <c r="N16501" t="s">
        <v>18</v>
      </c>
      <c r="O16501">
        <v>0</v>
      </c>
      <c r="P16501">
        <v>2590</v>
      </c>
    </row>
    <row r="16502" spans="1:16" x14ac:dyDescent="0.25">
      <c r="A16502" t="s">
        <v>24476</v>
      </c>
      <c r="B16502">
        <v>921</v>
      </c>
      <c r="C16502" s="3" t="str">
        <f>HYPERLINK("http://www.uniprot.org/uniprot/G8A376","tr|G8A376|G8A376_MEDTR")</f>
        <v>tr|G8A376|G8A376_MEDTR</v>
      </c>
      <c r="D16502" t="s">
        <v>24477</v>
      </c>
      <c r="E16502">
        <v>82.98</v>
      </c>
      <c r="F16502">
        <v>288</v>
      </c>
      <c r="G16502">
        <v>49</v>
      </c>
      <c r="H16502">
        <v>0</v>
      </c>
      <c r="I16502">
        <v>1</v>
      </c>
      <c r="J16502">
        <v>864</v>
      </c>
      <c r="K16502">
        <v>1</v>
      </c>
      <c r="L16502">
        <v>1</v>
      </c>
      <c r="M16502">
        <v>287</v>
      </c>
      <c r="N16502" t="s">
        <v>18</v>
      </c>
      <c r="O16502" s="1">
        <v>4.7514100000000002E-135</v>
      </c>
      <c r="P16502">
        <v>1251</v>
      </c>
    </row>
    <row r="16503" spans="1:16" x14ac:dyDescent="0.25">
      <c r="A16503" t="s">
        <v>24478</v>
      </c>
      <c r="B16503">
        <v>1503</v>
      </c>
      <c r="C16503" s="3" t="str">
        <f>HYPERLINK("http://www.uniprot.org/uniprot/B9UKJ4","tr|B9UKJ4|B9UKJ4_PEA")</f>
        <v>tr|B9UKJ4|B9UKJ4_PEA</v>
      </c>
      <c r="D16503" t="s">
        <v>24479</v>
      </c>
      <c r="E16503">
        <v>76.23</v>
      </c>
      <c r="F16503">
        <v>505</v>
      </c>
      <c r="G16503">
        <v>120</v>
      </c>
      <c r="H16503">
        <v>5</v>
      </c>
      <c r="I16503">
        <v>1</v>
      </c>
      <c r="J16503">
        <v>1500</v>
      </c>
      <c r="K16503">
        <v>1</v>
      </c>
      <c r="L16503">
        <v>3</v>
      </c>
      <c r="M16503">
        <v>505</v>
      </c>
      <c r="N16503" t="s">
        <v>18</v>
      </c>
      <c r="O16503">
        <v>0</v>
      </c>
      <c r="P16503">
        <v>1879</v>
      </c>
    </row>
    <row r="16504" spans="1:16" x14ac:dyDescent="0.25">
      <c r="A16504" t="s">
        <v>24480</v>
      </c>
      <c r="B16504">
        <v>2748</v>
      </c>
      <c r="C16504" s="3" t="str">
        <f>HYPERLINK("http://www.uniprot.org/uniprot/I1KS56","tr|I1KS56|I1KS56_SOYBN")</f>
        <v>tr|I1KS56|I1KS56_SOYBN</v>
      </c>
      <c r="D16504" t="s">
        <v>28</v>
      </c>
      <c r="E16504">
        <v>91.48</v>
      </c>
      <c r="F16504">
        <v>916</v>
      </c>
      <c r="G16504">
        <v>78</v>
      </c>
      <c r="H16504">
        <v>1</v>
      </c>
      <c r="I16504">
        <v>1</v>
      </c>
      <c r="J16504">
        <v>2745</v>
      </c>
      <c r="K16504">
        <v>1</v>
      </c>
      <c r="L16504">
        <v>1</v>
      </c>
      <c r="M16504">
        <v>916</v>
      </c>
      <c r="N16504" t="s">
        <v>18</v>
      </c>
      <c r="O16504">
        <v>0</v>
      </c>
      <c r="P16504">
        <v>4305</v>
      </c>
    </row>
    <row r="16505" spans="1:16" x14ac:dyDescent="0.25">
      <c r="A16505" t="s">
        <v>24481</v>
      </c>
      <c r="B16505">
        <v>1614</v>
      </c>
      <c r="C16505" s="3" t="str">
        <f>HYPERLINK("http://www.uniprot.org/uniprot/G7JS97","tr|G7JS97|G7JS97_MEDTR")</f>
        <v>tr|G7JS97|G7JS97_MEDTR</v>
      </c>
      <c r="D16505" t="s">
        <v>24482</v>
      </c>
      <c r="E16505">
        <v>68.900000000000006</v>
      </c>
      <c r="F16505">
        <v>476</v>
      </c>
      <c r="G16505">
        <v>148</v>
      </c>
      <c r="H16505">
        <v>5</v>
      </c>
      <c r="I16505">
        <v>31</v>
      </c>
      <c r="J16505">
        <v>1443</v>
      </c>
      <c r="K16505">
        <v>1</v>
      </c>
      <c r="L16505">
        <v>37</v>
      </c>
      <c r="M16505">
        <v>487</v>
      </c>
      <c r="N16505" t="s">
        <v>18</v>
      </c>
      <c r="O16505" s="1">
        <v>8.0140500000000003E-178</v>
      </c>
      <c r="P16505">
        <v>1623</v>
      </c>
    </row>
    <row r="16506" spans="1:16" x14ac:dyDescent="0.25">
      <c r="A16506" t="s">
        <v>24483</v>
      </c>
      <c r="B16506">
        <v>1542</v>
      </c>
      <c r="C16506" s="3" t="str">
        <f>HYPERLINK("http://www.uniprot.org/uniprot/I1LQJ5","tr|I1LQJ5|I1LQJ5_SOYBN")</f>
        <v>tr|I1LQJ5|I1LQJ5_SOYBN</v>
      </c>
      <c r="D16506" t="s">
        <v>117</v>
      </c>
      <c r="E16506">
        <v>77.28</v>
      </c>
      <c r="F16506">
        <v>515</v>
      </c>
      <c r="G16506">
        <v>117</v>
      </c>
      <c r="H16506">
        <v>13</v>
      </c>
      <c r="I16506">
        <v>34</v>
      </c>
      <c r="J16506">
        <v>1539</v>
      </c>
      <c r="K16506">
        <v>1</v>
      </c>
      <c r="L16506">
        <v>8</v>
      </c>
      <c r="M16506">
        <v>504</v>
      </c>
      <c r="N16506" t="s">
        <v>18</v>
      </c>
      <c r="O16506">
        <v>0</v>
      </c>
      <c r="P16506">
        <v>1884</v>
      </c>
    </row>
    <row r="16507" spans="1:16" x14ac:dyDescent="0.25">
      <c r="A16507" t="s">
        <v>24484</v>
      </c>
      <c r="B16507">
        <v>1053</v>
      </c>
      <c r="C16507" s="3" t="str">
        <f>HYPERLINK("http://www.uniprot.org/uniprot/Q1KK73","tr|Q1KK73|Q1KK73_MEDSA")</f>
        <v>tr|Q1KK73|Q1KK73_MEDSA</v>
      </c>
      <c r="D16507" t="s">
        <v>24485</v>
      </c>
      <c r="E16507">
        <v>90.28</v>
      </c>
      <c r="F16507">
        <v>350</v>
      </c>
      <c r="G16507">
        <v>34</v>
      </c>
      <c r="H16507">
        <v>0</v>
      </c>
      <c r="I16507">
        <v>1</v>
      </c>
      <c r="J16507">
        <v>1050</v>
      </c>
      <c r="K16507">
        <v>1</v>
      </c>
      <c r="L16507">
        <v>1</v>
      </c>
      <c r="M16507">
        <v>350</v>
      </c>
      <c r="N16507" t="s">
        <v>18</v>
      </c>
      <c r="O16507">
        <v>0</v>
      </c>
      <c r="P16507">
        <v>1724</v>
      </c>
    </row>
    <row r="16508" spans="1:16" x14ac:dyDescent="0.25">
      <c r="A16508" t="s">
        <v>24486</v>
      </c>
      <c r="B16508">
        <v>1374</v>
      </c>
      <c r="C16508" s="3" t="str">
        <f>HYPERLINK("http://www.uniprot.org/uniprot/G7LGQ6","tr|G7LGQ6|G7LGQ6_MEDTR")</f>
        <v>tr|G7LGQ6|G7LGQ6_MEDTR</v>
      </c>
      <c r="D16508" t="s">
        <v>24487</v>
      </c>
      <c r="E16508">
        <v>91.86</v>
      </c>
      <c r="F16508">
        <v>455</v>
      </c>
      <c r="G16508">
        <v>37</v>
      </c>
      <c r="H16508">
        <v>0</v>
      </c>
      <c r="I16508">
        <v>1</v>
      </c>
      <c r="J16508">
        <v>1365</v>
      </c>
      <c r="K16508">
        <v>1</v>
      </c>
      <c r="L16508">
        <v>108</v>
      </c>
      <c r="M16508">
        <v>559</v>
      </c>
      <c r="N16508" t="s">
        <v>18</v>
      </c>
      <c r="O16508">
        <v>0</v>
      </c>
      <c r="P16508">
        <v>2120</v>
      </c>
    </row>
    <row r="16509" spans="1:16" x14ac:dyDescent="0.25">
      <c r="A16509" t="s">
        <v>24488</v>
      </c>
      <c r="B16509">
        <v>894</v>
      </c>
      <c r="C16509" s="3" t="str">
        <f>HYPERLINK("http://www.uniprot.org/uniprot/G7LDR5","tr|G7LDR5|G7LDR5_MEDTR")</f>
        <v>tr|G7LDR5|G7LDR5_MEDTR</v>
      </c>
      <c r="D16509" t="s">
        <v>24489</v>
      </c>
      <c r="E16509">
        <v>83.75</v>
      </c>
      <c r="F16509">
        <v>277</v>
      </c>
      <c r="G16509">
        <v>45</v>
      </c>
      <c r="H16509">
        <v>0</v>
      </c>
      <c r="I16509">
        <v>61</v>
      </c>
      <c r="J16509">
        <v>891</v>
      </c>
      <c r="K16509">
        <v>1</v>
      </c>
      <c r="L16509">
        <v>20</v>
      </c>
      <c r="M16509">
        <v>296</v>
      </c>
      <c r="N16509" t="s">
        <v>18</v>
      </c>
      <c r="O16509" s="1">
        <v>8.0374699999999999E-124</v>
      </c>
      <c r="P16509">
        <v>1154</v>
      </c>
    </row>
    <row r="16510" spans="1:16" x14ac:dyDescent="0.25">
      <c r="A16510" t="s">
        <v>24490</v>
      </c>
      <c r="B16510">
        <v>897</v>
      </c>
      <c r="C16510" s="3" t="str">
        <f>HYPERLINK("http://www.uniprot.org/uniprot/G7KEY1","tr|G7KEY1|G7KEY1_MEDTR")</f>
        <v>tr|G7KEY1|G7KEY1_MEDTR</v>
      </c>
      <c r="D16510" t="s">
        <v>24491</v>
      </c>
      <c r="E16510">
        <v>87.24</v>
      </c>
      <c r="F16510">
        <v>298</v>
      </c>
      <c r="G16510">
        <v>38</v>
      </c>
      <c r="H16510">
        <v>0</v>
      </c>
      <c r="I16510">
        <v>1</v>
      </c>
      <c r="J16510">
        <v>894</v>
      </c>
      <c r="K16510">
        <v>1</v>
      </c>
      <c r="L16510">
        <v>1</v>
      </c>
      <c r="M16510">
        <v>297</v>
      </c>
      <c r="N16510" t="s">
        <v>18</v>
      </c>
      <c r="O16510" s="1">
        <v>3.26916E-141</v>
      </c>
      <c r="P16510">
        <v>1304</v>
      </c>
    </row>
    <row r="16511" spans="1:16" x14ac:dyDescent="0.25">
      <c r="A16511" t="s">
        <v>24492</v>
      </c>
      <c r="B16511">
        <v>516</v>
      </c>
      <c r="C16511" s="3" t="str">
        <f>HYPERLINK("http://www.uniprot.org/uniprot/G7KI10","tr|G7KI10|G7KI10_MEDTR")</f>
        <v>tr|G7KI10|G7KI10_MEDTR</v>
      </c>
      <c r="D16511" t="s">
        <v>24493</v>
      </c>
      <c r="E16511">
        <v>60</v>
      </c>
      <c r="F16511">
        <v>145</v>
      </c>
      <c r="G16511">
        <v>58</v>
      </c>
      <c r="H16511">
        <v>0</v>
      </c>
      <c r="I16511">
        <v>19</v>
      </c>
      <c r="J16511">
        <v>453</v>
      </c>
      <c r="K16511">
        <v>1</v>
      </c>
      <c r="L16511">
        <v>1</v>
      </c>
      <c r="M16511">
        <v>144</v>
      </c>
      <c r="N16511" t="s">
        <v>18</v>
      </c>
      <c r="O16511" s="1">
        <v>2.1971900000000001E-37</v>
      </c>
      <c r="P16511">
        <v>404</v>
      </c>
    </row>
    <row r="16512" spans="1:16" x14ac:dyDescent="0.25">
      <c r="A16512" t="s">
        <v>24494</v>
      </c>
      <c r="B16512">
        <v>297</v>
      </c>
      <c r="C16512" s="3" t="str">
        <f>HYPERLINK("http://www.uniprot.org/uniprot/G7JHJ2","tr|G7JHJ2|G7JHJ2_MEDTR")</f>
        <v>tr|G7JHJ2|G7JHJ2_MEDTR</v>
      </c>
      <c r="D16512" t="s">
        <v>24495</v>
      </c>
      <c r="E16512">
        <v>98.97</v>
      </c>
      <c r="F16512">
        <v>98</v>
      </c>
      <c r="G16512">
        <v>1</v>
      </c>
      <c r="H16512">
        <v>0</v>
      </c>
      <c r="I16512">
        <v>1</v>
      </c>
      <c r="J16512">
        <v>294</v>
      </c>
      <c r="K16512">
        <v>1</v>
      </c>
      <c r="L16512">
        <v>1</v>
      </c>
      <c r="M16512">
        <v>98</v>
      </c>
      <c r="N16512" t="s">
        <v>18</v>
      </c>
      <c r="O16512" s="1">
        <v>1.18187E-46</v>
      </c>
      <c r="P16512">
        <v>484</v>
      </c>
    </row>
    <row r="16513" spans="1:16" x14ac:dyDescent="0.25">
      <c r="A16513" t="s">
        <v>24496</v>
      </c>
      <c r="B16513">
        <v>714</v>
      </c>
      <c r="C16513" s="3" t="str">
        <f>HYPERLINK("http://www.uniprot.org/uniprot/Q949L4","tr|Q949L4|Q949L4_CICAR")</f>
        <v>tr|Q949L4|Q949L4_CICAR</v>
      </c>
      <c r="D16513" t="s">
        <v>176</v>
      </c>
      <c r="E16513">
        <v>69.88</v>
      </c>
      <c r="F16513">
        <v>176</v>
      </c>
      <c r="G16513">
        <v>53</v>
      </c>
      <c r="H16513">
        <v>3</v>
      </c>
      <c r="I16513">
        <v>154</v>
      </c>
      <c r="J16513">
        <v>672</v>
      </c>
      <c r="K16513">
        <v>1</v>
      </c>
      <c r="L16513">
        <v>1</v>
      </c>
      <c r="M16513">
        <v>176</v>
      </c>
      <c r="N16513" t="s">
        <v>18</v>
      </c>
      <c r="O16513" s="1">
        <v>1.42535E-65</v>
      </c>
      <c r="P16513">
        <v>650</v>
      </c>
    </row>
    <row r="16514" spans="1:16" x14ac:dyDescent="0.25">
      <c r="A16514" t="s">
        <v>24497</v>
      </c>
      <c r="B16514">
        <v>663</v>
      </c>
      <c r="C16514" s="3" t="str">
        <f>HYPERLINK("http://www.uniprot.org/uniprot/G7K0E0","tr|G7K0E0|G7K0E0_MEDTR")</f>
        <v>tr|G7K0E0|G7K0E0_MEDTR</v>
      </c>
      <c r="D16514" t="s">
        <v>24498</v>
      </c>
      <c r="E16514">
        <v>91.5</v>
      </c>
      <c r="F16514">
        <v>106</v>
      </c>
      <c r="G16514">
        <v>9</v>
      </c>
      <c r="H16514">
        <v>6</v>
      </c>
      <c r="I16514">
        <v>142</v>
      </c>
      <c r="J16514">
        <v>441</v>
      </c>
      <c r="K16514">
        <v>1</v>
      </c>
      <c r="L16514">
        <v>380</v>
      </c>
      <c r="M16514">
        <v>485</v>
      </c>
      <c r="N16514" t="s">
        <v>18</v>
      </c>
      <c r="O16514" s="1">
        <v>9.9652399999999991E-81</v>
      </c>
      <c r="P16514">
        <v>519</v>
      </c>
    </row>
    <row r="16515" spans="1:16" x14ac:dyDescent="0.25">
      <c r="A16515" t="s">
        <v>24499</v>
      </c>
      <c r="B16515">
        <v>801</v>
      </c>
      <c r="C16515" s="3" t="str">
        <f>HYPERLINK("http://www.uniprot.org/uniprot/K7MIT2","tr|K7MIT2|K7MIT2_SOYBN")</f>
        <v>tr|K7MIT2|K7MIT2_SOYBN</v>
      </c>
      <c r="D16515" t="s">
        <v>28</v>
      </c>
      <c r="E16515">
        <v>68.44</v>
      </c>
      <c r="F16515">
        <v>263</v>
      </c>
      <c r="G16515">
        <v>83</v>
      </c>
      <c r="H16515">
        <v>2</v>
      </c>
      <c r="I16515">
        <v>1</v>
      </c>
      <c r="J16515">
        <v>783</v>
      </c>
      <c r="K16515">
        <v>1</v>
      </c>
      <c r="L16515">
        <v>1</v>
      </c>
      <c r="M16515">
        <v>256</v>
      </c>
      <c r="N16515" t="s">
        <v>18</v>
      </c>
      <c r="O16515" s="1">
        <v>3.1506599999999998E-94</v>
      </c>
      <c r="P16515">
        <v>898</v>
      </c>
    </row>
    <row r="16516" spans="1:16" x14ac:dyDescent="0.25">
      <c r="A16516" t="s">
        <v>24500</v>
      </c>
      <c r="B16516">
        <v>1263</v>
      </c>
      <c r="C16516" s="3" t="str">
        <f>HYPERLINK("http://www.uniprot.org/uniprot/I1MR40","tr|I1MR40|I1MR40_SOYBN")</f>
        <v>tr|I1MR40|I1MR40_SOYBN</v>
      </c>
      <c r="D16516" t="s">
        <v>71</v>
      </c>
      <c r="E16516">
        <v>58.29</v>
      </c>
      <c r="F16516">
        <v>422</v>
      </c>
      <c r="G16516">
        <v>176</v>
      </c>
      <c r="H16516">
        <v>2</v>
      </c>
      <c r="I16516">
        <v>1</v>
      </c>
      <c r="J16516">
        <v>1260</v>
      </c>
      <c r="K16516">
        <v>1</v>
      </c>
      <c r="L16516">
        <v>1</v>
      </c>
      <c r="M16516">
        <v>419</v>
      </c>
      <c r="N16516" t="s">
        <v>18</v>
      </c>
      <c r="O16516" s="1">
        <v>1.7569700000000001E-126</v>
      </c>
      <c r="P16516">
        <v>1179</v>
      </c>
    </row>
    <row r="16517" spans="1:16" x14ac:dyDescent="0.25">
      <c r="A16517" t="s">
        <v>24501</v>
      </c>
      <c r="B16517">
        <v>1185</v>
      </c>
      <c r="C16517" s="3" t="str">
        <f>HYPERLINK("http://www.uniprot.org/uniprot/I1L0L0","tr|I1L0L0|I1L0L0_SOYBN")</f>
        <v>tr|I1L0L0|I1L0L0_SOYBN</v>
      </c>
      <c r="D16517" t="s">
        <v>117</v>
      </c>
      <c r="E16517">
        <v>89.84</v>
      </c>
      <c r="F16517">
        <v>394</v>
      </c>
      <c r="G16517">
        <v>40</v>
      </c>
      <c r="H16517">
        <v>0</v>
      </c>
      <c r="I16517">
        <v>1</v>
      </c>
      <c r="J16517">
        <v>1182</v>
      </c>
      <c r="K16517">
        <v>1</v>
      </c>
      <c r="L16517">
        <v>22</v>
      </c>
      <c r="M16517">
        <v>415</v>
      </c>
      <c r="N16517" t="s">
        <v>18</v>
      </c>
      <c r="O16517">
        <v>0</v>
      </c>
      <c r="P16517">
        <v>1871</v>
      </c>
    </row>
    <row r="16518" spans="1:16" x14ac:dyDescent="0.25">
      <c r="A16518" t="s">
        <v>24502</v>
      </c>
      <c r="B16518">
        <v>225</v>
      </c>
      <c r="C16518" s="3" t="str">
        <f>HYPERLINK("http://www.uniprot.org/uniprot/Q949L5","tr|Q949L5|Q949L5_CICAR")</f>
        <v>tr|Q949L5|Q949L5_CICAR</v>
      </c>
      <c r="D16518" t="s">
        <v>55</v>
      </c>
      <c r="E16518">
        <v>75.34</v>
      </c>
      <c r="F16518">
        <v>73</v>
      </c>
      <c r="G16518">
        <v>18</v>
      </c>
      <c r="H16518">
        <v>0</v>
      </c>
      <c r="I16518">
        <v>1</v>
      </c>
      <c r="J16518">
        <v>219</v>
      </c>
      <c r="K16518">
        <v>1</v>
      </c>
      <c r="L16518">
        <v>1</v>
      </c>
      <c r="M16518">
        <v>73</v>
      </c>
      <c r="N16518" t="s">
        <v>18</v>
      </c>
      <c r="O16518" s="1">
        <v>5.8000700000000004E-22</v>
      </c>
      <c r="P16518">
        <v>271</v>
      </c>
    </row>
    <row r="16519" spans="1:16" x14ac:dyDescent="0.25">
      <c r="A16519" t="s">
        <v>24503</v>
      </c>
      <c r="B16519">
        <v>2400</v>
      </c>
      <c r="C16519" s="3" t="str">
        <f>HYPERLINK("http://www.uniprot.org/uniprot/G7KH13","tr|G7KH13|G7KH13_MEDTR")</f>
        <v>tr|G7KH13|G7KH13_MEDTR</v>
      </c>
      <c r="D16519" t="s">
        <v>24504</v>
      </c>
      <c r="E16519">
        <v>77.14</v>
      </c>
      <c r="F16519">
        <v>770</v>
      </c>
      <c r="G16519">
        <v>176</v>
      </c>
      <c r="H16519">
        <v>9</v>
      </c>
      <c r="I16519">
        <v>67</v>
      </c>
      <c r="J16519">
        <v>2349</v>
      </c>
      <c r="K16519">
        <v>1</v>
      </c>
      <c r="L16519">
        <v>23</v>
      </c>
      <c r="M16519">
        <v>788</v>
      </c>
      <c r="N16519" t="s">
        <v>18</v>
      </c>
      <c r="O16519">
        <v>0</v>
      </c>
      <c r="P16519">
        <v>3110</v>
      </c>
    </row>
    <row r="16520" spans="1:16" x14ac:dyDescent="0.25">
      <c r="A16520" t="s">
        <v>24505</v>
      </c>
      <c r="B16520">
        <v>636</v>
      </c>
      <c r="C16520" s="3" t="str">
        <f>HYPERLINK("http://www.uniprot.org/uniprot/G7KGN5","tr|G7KGN5|G7KGN5_MEDTR")</f>
        <v>tr|G7KGN5|G7KGN5_MEDTR</v>
      </c>
      <c r="D16520" t="s">
        <v>8331</v>
      </c>
      <c r="E16520">
        <v>82.81</v>
      </c>
      <c r="F16520">
        <v>192</v>
      </c>
      <c r="G16520">
        <v>33</v>
      </c>
      <c r="H16520">
        <v>0</v>
      </c>
      <c r="I16520">
        <v>1</v>
      </c>
      <c r="J16520">
        <v>576</v>
      </c>
      <c r="K16520">
        <v>1</v>
      </c>
      <c r="L16520">
        <v>99</v>
      </c>
      <c r="M16520">
        <v>290</v>
      </c>
      <c r="N16520" t="s">
        <v>18</v>
      </c>
      <c r="O16520" s="1">
        <v>1.15363E-83</v>
      </c>
      <c r="P16520">
        <v>805</v>
      </c>
    </row>
    <row r="16521" spans="1:16" x14ac:dyDescent="0.25">
      <c r="A16521" t="s">
        <v>24506</v>
      </c>
      <c r="B16521">
        <v>768</v>
      </c>
      <c r="C16521" s="3" t="str">
        <f>HYPERLINK("http://www.uniprot.org/uniprot/G7KVH3","tr|G7KVH3|G7KVH3_MEDTR")</f>
        <v>tr|G7KVH3|G7KVH3_MEDTR</v>
      </c>
      <c r="D16521" t="s">
        <v>24507</v>
      </c>
      <c r="E16521">
        <v>92.94</v>
      </c>
      <c r="F16521">
        <v>255</v>
      </c>
      <c r="G16521">
        <v>18</v>
      </c>
      <c r="H16521">
        <v>0</v>
      </c>
      <c r="I16521">
        <v>1</v>
      </c>
      <c r="J16521">
        <v>765</v>
      </c>
      <c r="K16521">
        <v>1</v>
      </c>
      <c r="L16521">
        <v>1</v>
      </c>
      <c r="M16521">
        <v>254</v>
      </c>
      <c r="N16521" t="s">
        <v>18</v>
      </c>
      <c r="O16521" s="1">
        <v>1.5763800000000001E-140</v>
      </c>
      <c r="P16521">
        <v>1297</v>
      </c>
    </row>
    <row r="16522" spans="1:16" x14ac:dyDescent="0.25">
      <c r="A16522" t="s">
        <v>24508</v>
      </c>
      <c r="B16522">
        <v>2094</v>
      </c>
      <c r="C16522" s="3" t="str">
        <f>HYPERLINK("http://www.uniprot.org/uniprot/G7L0J4","tr|G7L0J4|G7L0J4_MEDTR")</f>
        <v>tr|G7L0J4|G7L0J4_MEDTR</v>
      </c>
      <c r="D16522" t="s">
        <v>24509</v>
      </c>
      <c r="E16522">
        <v>83.25</v>
      </c>
      <c r="F16522">
        <v>681</v>
      </c>
      <c r="G16522">
        <v>114</v>
      </c>
      <c r="H16522">
        <v>4</v>
      </c>
      <c r="I16522">
        <v>1</v>
      </c>
      <c r="J16522">
        <v>2031</v>
      </c>
      <c r="K16522">
        <v>1</v>
      </c>
      <c r="L16522">
        <v>1</v>
      </c>
      <c r="M16522">
        <v>659</v>
      </c>
      <c r="N16522" t="s">
        <v>18</v>
      </c>
      <c r="O16522">
        <v>0</v>
      </c>
      <c r="P16522">
        <v>2848</v>
      </c>
    </row>
    <row r="16523" spans="1:16" x14ac:dyDescent="0.25">
      <c r="A16523" t="s">
        <v>24510</v>
      </c>
      <c r="B16523">
        <v>822</v>
      </c>
      <c r="C16523" s="3" t="str">
        <f>HYPERLINK("http://www.uniprot.org/uniprot/Q6KAW0","tr|Q6KAW0|Q6KAW0_CICAR")</f>
        <v>tr|Q6KAW0|Q6KAW0_CICAR</v>
      </c>
      <c r="D16523" t="s">
        <v>24511</v>
      </c>
      <c r="E16523">
        <v>100</v>
      </c>
      <c r="F16523">
        <v>273</v>
      </c>
      <c r="G16523">
        <v>0</v>
      </c>
      <c r="H16523">
        <v>0</v>
      </c>
      <c r="I16523">
        <v>1</v>
      </c>
      <c r="J16523">
        <v>819</v>
      </c>
      <c r="K16523">
        <v>1</v>
      </c>
      <c r="L16523">
        <v>1</v>
      </c>
      <c r="M16523">
        <v>273</v>
      </c>
      <c r="N16523" t="s">
        <v>18</v>
      </c>
      <c r="O16523" s="1">
        <v>2.1227400000000001E-149</v>
      </c>
      <c r="P16523">
        <v>1374</v>
      </c>
    </row>
    <row r="16524" spans="1:16" x14ac:dyDescent="0.25">
      <c r="A16524" t="s">
        <v>24512</v>
      </c>
      <c r="B16524">
        <v>672</v>
      </c>
      <c r="C16524" s="3" t="str">
        <f>HYPERLINK("http://www.uniprot.org/uniprot/G7IDY4","tr|G7IDY4|G7IDY4_MEDTR")</f>
        <v>tr|G7IDY4|G7IDY4_MEDTR</v>
      </c>
      <c r="D16524" t="s">
        <v>24513</v>
      </c>
      <c r="E16524">
        <v>69.69</v>
      </c>
      <c r="F16524">
        <v>198</v>
      </c>
      <c r="G16524">
        <v>60</v>
      </c>
      <c r="H16524">
        <v>4</v>
      </c>
      <c r="I16524">
        <v>1</v>
      </c>
      <c r="J16524">
        <v>582</v>
      </c>
      <c r="K16524">
        <v>1</v>
      </c>
      <c r="L16524">
        <v>1</v>
      </c>
      <c r="M16524">
        <v>183</v>
      </c>
      <c r="N16524" t="s">
        <v>18</v>
      </c>
      <c r="O16524" s="1">
        <v>1.5173699999999999E-63</v>
      </c>
      <c r="P16524">
        <v>632</v>
      </c>
    </row>
    <row r="16525" spans="1:16" x14ac:dyDescent="0.25">
      <c r="A16525" t="s">
        <v>24514</v>
      </c>
      <c r="B16525">
        <v>1326</v>
      </c>
      <c r="C16525" s="3" t="str">
        <f>HYPERLINK("http://www.uniprot.org/uniprot/K4MQE6","tr|K4MQE6|K4MQE6_MEDSA")</f>
        <v>tr|K4MQE6|K4MQE6_MEDSA</v>
      </c>
      <c r="D16525" t="s">
        <v>15566</v>
      </c>
      <c r="E16525">
        <v>79.680000000000007</v>
      </c>
      <c r="F16525">
        <v>448</v>
      </c>
      <c r="G16525">
        <v>91</v>
      </c>
      <c r="H16525">
        <v>7</v>
      </c>
      <c r="I16525">
        <v>1</v>
      </c>
      <c r="J16525">
        <v>1323</v>
      </c>
      <c r="K16525">
        <v>1</v>
      </c>
      <c r="L16525">
        <v>1</v>
      </c>
      <c r="M16525">
        <v>404</v>
      </c>
      <c r="N16525" t="s">
        <v>18</v>
      </c>
      <c r="O16525">
        <v>0</v>
      </c>
      <c r="P16525">
        <v>1752</v>
      </c>
    </row>
    <row r="16526" spans="1:16" x14ac:dyDescent="0.25">
      <c r="A16526" t="s">
        <v>24515</v>
      </c>
      <c r="B16526">
        <v>819</v>
      </c>
      <c r="C16526" s="3" t="str">
        <f>HYPERLINK("http://www.uniprot.org/uniprot/G7I3F7","tr|G7I3F7|G7I3F7_MEDTR")</f>
        <v>tr|G7I3F7|G7I3F7_MEDTR</v>
      </c>
      <c r="D16526" t="s">
        <v>24516</v>
      </c>
      <c r="E16526">
        <v>79.77</v>
      </c>
      <c r="F16526">
        <v>272</v>
      </c>
      <c r="G16526">
        <v>55</v>
      </c>
      <c r="H16526">
        <v>0</v>
      </c>
      <c r="I16526">
        <v>1</v>
      </c>
      <c r="J16526">
        <v>816</v>
      </c>
      <c r="K16526">
        <v>1</v>
      </c>
      <c r="L16526">
        <v>1</v>
      </c>
      <c r="M16526">
        <v>265</v>
      </c>
      <c r="N16526" t="s">
        <v>18</v>
      </c>
      <c r="O16526" s="1">
        <v>4.7366100000000003E-117</v>
      </c>
      <c r="P16526">
        <v>1095</v>
      </c>
    </row>
    <row r="16527" spans="1:16" x14ac:dyDescent="0.25">
      <c r="A16527" t="s">
        <v>24517</v>
      </c>
      <c r="B16527">
        <v>2484</v>
      </c>
      <c r="C16527" s="3" t="str">
        <f>HYPERLINK("http://www.uniprot.org/uniprot/I1JTF7","tr|I1JTF7|I1JTF7_SOYBN")</f>
        <v>tr|I1JTF7|I1JTF7_SOYBN</v>
      </c>
      <c r="D16527" t="s">
        <v>71</v>
      </c>
      <c r="E16527">
        <v>78.52</v>
      </c>
      <c r="F16527">
        <v>312</v>
      </c>
      <c r="G16527">
        <v>67</v>
      </c>
      <c r="H16527">
        <v>0</v>
      </c>
      <c r="I16527">
        <v>1</v>
      </c>
      <c r="J16527">
        <v>936</v>
      </c>
      <c r="K16527">
        <v>1</v>
      </c>
      <c r="L16527">
        <v>79</v>
      </c>
      <c r="M16527">
        <v>390</v>
      </c>
      <c r="N16527" t="s">
        <v>18</v>
      </c>
      <c r="O16527" s="1">
        <v>8.9674399999999994E-145</v>
      </c>
      <c r="P16527">
        <v>1340</v>
      </c>
    </row>
    <row r="16528" spans="1:16" x14ac:dyDescent="0.25">
      <c r="A16528" t="s">
        <v>24518</v>
      </c>
      <c r="B16528">
        <v>867</v>
      </c>
      <c r="C16528" s="3" t="str">
        <f>HYPERLINK("http://www.uniprot.org/uniprot/I3T7J7","tr|I3T7J7|I3T7J7_MEDTR")</f>
        <v>tr|I3T7J7|I3T7J7_MEDTR</v>
      </c>
      <c r="D16528" t="s">
        <v>22</v>
      </c>
      <c r="E16528">
        <v>80.19</v>
      </c>
      <c r="F16528">
        <v>308</v>
      </c>
      <c r="G16528">
        <v>61</v>
      </c>
      <c r="H16528">
        <v>20</v>
      </c>
      <c r="I16528">
        <v>1</v>
      </c>
      <c r="J16528">
        <v>864</v>
      </c>
      <c r="K16528">
        <v>1</v>
      </c>
      <c r="L16528">
        <v>1</v>
      </c>
      <c r="M16528">
        <v>308</v>
      </c>
      <c r="N16528" t="s">
        <v>18</v>
      </c>
      <c r="O16528" s="1">
        <v>9.5289199999999999E-135</v>
      </c>
      <c r="P16528">
        <v>1248</v>
      </c>
    </row>
    <row r="16529" spans="1:16" x14ac:dyDescent="0.25">
      <c r="A16529" t="s">
        <v>24519</v>
      </c>
      <c r="B16529">
        <v>2343</v>
      </c>
      <c r="C16529" s="3" t="str">
        <f>HYPERLINK("http://www.uniprot.org/uniprot/G8A378","tr|G8A378|G8A378_MEDTR")</f>
        <v>tr|G8A378|G8A378_MEDTR</v>
      </c>
      <c r="D16529" t="s">
        <v>24520</v>
      </c>
      <c r="E16529">
        <v>89.69</v>
      </c>
      <c r="F16529">
        <v>757</v>
      </c>
      <c r="G16529">
        <v>78</v>
      </c>
      <c r="H16529">
        <v>0</v>
      </c>
      <c r="I16529">
        <v>70</v>
      </c>
      <c r="J16529">
        <v>2340</v>
      </c>
      <c r="K16529">
        <v>1</v>
      </c>
      <c r="L16529">
        <v>21</v>
      </c>
      <c r="M16529">
        <v>776</v>
      </c>
      <c r="N16529" t="s">
        <v>18</v>
      </c>
      <c r="O16529">
        <v>0</v>
      </c>
      <c r="P16529">
        <v>3647</v>
      </c>
    </row>
    <row r="16530" spans="1:16" x14ac:dyDescent="0.25">
      <c r="A16530" t="s">
        <v>24521</v>
      </c>
      <c r="B16530">
        <v>1200</v>
      </c>
      <c r="C16530" s="3" t="str">
        <f>HYPERLINK("http://www.uniprot.org/uniprot/G7J330","tr|G7J330|G7J330_MEDTR")</f>
        <v>tr|G7J330|G7J330_MEDTR</v>
      </c>
      <c r="D16530" t="s">
        <v>24522</v>
      </c>
      <c r="E16530">
        <v>93.98</v>
      </c>
      <c r="F16530">
        <v>399</v>
      </c>
      <c r="G16530">
        <v>24</v>
      </c>
      <c r="H16530">
        <v>0</v>
      </c>
      <c r="I16530">
        <v>1</v>
      </c>
      <c r="J16530">
        <v>1197</v>
      </c>
      <c r="K16530">
        <v>1</v>
      </c>
      <c r="L16530">
        <v>1</v>
      </c>
      <c r="M16530">
        <v>396</v>
      </c>
      <c r="N16530" t="s">
        <v>18</v>
      </c>
      <c r="O16530">
        <v>0</v>
      </c>
      <c r="P16530">
        <v>1939</v>
      </c>
    </row>
    <row r="16531" spans="1:16" x14ac:dyDescent="0.25">
      <c r="A16531" t="s">
        <v>24523</v>
      </c>
      <c r="B16531">
        <v>1914</v>
      </c>
      <c r="C16531" s="3" t="str">
        <f>HYPERLINK("http://www.uniprot.org/uniprot/I1K3R5","tr|I1K3R5|I1K3R5_SOYBN")</f>
        <v>tr|I1K3R5|I1K3R5_SOYBN</v>
      </c>
      <c r="D16531" t="s">
        <v>28</v>
      </c>
      <c r="E16531">
        <v>68.56</v>
      </c>
      <c r="F16531">
        <v>738</v>
      </c>
      <c r="G16531">
        <v>232</v>
      </c>
      <c r="H16531">
        <v>120</v>
      </c>
      <c r="I16531">
        <v>55</v>
      </c>
      <c r="J16531">
        <v>1908</v>
      </c>
      <c r="K16531">
        <v>1</v>
      </c>
      <c r="L16531">
        <v>1</v>
      </c>
      <c r="M16531">
        <v>732</v>
      </c>
      <c r="N16531" t="s">
        <v>18</v>
      </c>
      <c r="O16531">
        <v>0</v>
      </c>
      <c r="P16531">
        <v>2426</v>
      </c>
    </row>
    <row r="16532" spans="1:16" x14ac:dyDescent="0.25">
      <c r="A16532" t="s">
        <v>24524</v>
      </c>
      <c r="B16532">
        <v>1917</v>
      </c>
      <c r="C16532" s="3" t="str">
        <f>HYPERLINK("http://www.uniprot.org/uniprot/K7K347","tr|K7K347|K7K347_SOYBN")</f>
        <v>tr|K7K347|K7K347_SOYBN</v>
      </c>
      <c r="D16532" t="s">
        <v>28</v>
      </c>
      <c r="E16532">
        <v>79.77</v>
      </c>
      <c r="F16532">
        <v>628</v>
      </c>
      <c r="G16532">
        <v>127</v>
      </c>
      <c r="H16532">
        <v>5</v>
      </c>
      <c r="I16532">
        <v>46</v>
      </c>
      <c r="J16532">
        <v>1914</v>
      </c>
      <c r="K16532">
        <v>1</v>
      </c>
      <c r="L16532">
        <v>16</v>
      </c>
      <c r="M16532">
        <v>639</v>
      </c>
      <c r="N16532" t="s">
        <v>18</v>
      </c>
      <c r="O16532">
        <v>0</v>
      </c>
      <c r="P16532">
        <v>2564</v>
      </c>
    </row>
    <row r="16533" spans="1:16" x14ac:dyDescent="0.25">
      <c r="A16533" t="s">
        <v>24525</v>
      </c>
      <c r="B16533">
        <v>312</v>
      </c>
      <c r="C16533" s="3" t="str">
        <f>HYPERLINK("http://www.uniprot.org/uniprot/Q1SKZ4","tr|Q1SKZ4|Q1SKZ4_MEDTR")</f>
        <v>tr|Q1SKZ4|Q1SKZ4_MEDTR</v>
      </c>
      <c r="D16533" t="s">
        <v>572</v>
      </c>
      <c r="E16533">
        <v>80.55</v>
      </c>
      <c r="F16533">
        <v>108</v>
      </c>
      <c r="G16533">
        <v>21</v>
      </c>
      <c r="H16533">
        <v>5</v>
      </c>
      <c r="I16533">
        <v>1</v>
      </c>
      <c r="J16533">
        <v>309</v>
      </c>
      <c r="K16533">
        <v>1</v>
      </c>
      <c r="L16533">
        <v>193</v>
      </c>
      <c r="M16533">
        <v>300</v>
      </c>
      <c r="N16533" t="s">
        <v>18</v>
      </c>
      <c r="O16533" s="1">
        <v>2.49947E-41</v>
      </c>
      <c r="P16533">
        <v>438</v>
      </c>
    </row>
    <row r="16534" spans="1:16" x14ac:dyDescent="0.25">
      <c r="A16534" t="s">
        <v>24526</v>
      </c>
      <c r="B16534">
        <v>744</v>
      </c>
      <c r="C16534" s="3" t="str">
        <f>HYPERLINK("http://www.uniprot.org/uniprot/I3SDT4","tr|I3SDT4|I3SDT4_MEDTR")</f>
        <v>tr|I3SDT4|I3SDT4_MEDTR</v>
      </c>
      <c r="D16534" t="s">
        <v>22</v>
      </c>
      <c r="E16534">
        <v>57.25</v>
      </c>
      <c r="F16534">
        <v>248</v>
      </c>
      <c r="G16534">
        <v>106</v>
      </c>
      <c r="H16534">
        <v>1</v>
      </c>
      <c r="I16534">
        <v>1</v>
      </c>
      <c r="J16534">
        <v>741</v>
      </c>
      <c r="K16534">
        <v>1</v>
      </c>
      <c r="L16534">
        <v>1</v>
      </c>
      <c r="M16534">
        <v>243</v>
      </c>
      <c r="N16534" t="s">
        <v>18</v>
      </c>
      <c r="O16534" s="1">
        <v>7.6866800000000008E-65</v>
      </c>
      <c r="P16534">
        <v>644</v>
      </c>
    </row>
    <row r="16535" spans="1:16" x14ac:dyDescent="0.25">
      <c r="A16535" t="s">
        <v>24527</v>
      </c>
      <c r="B16535">
        <v>1521</v>
      </c>
      <c r="C16535" s="3" t="str">
        <f>HYPERLINK("http://www.uniprot.org/uniprot/I1KGH6","tr|I1KGH6|I1KGH6_SOYBN")</f>
        <v>tr|I1KGH6|I1KGH6_SOYBN</v>
      </c>
      <c r="D16535" t="s">
        <v>117</v>
      </c>
      <c r="E16535">
        <v>84.78</v>
      </c>
      <c r="F16535">
        <v>506</v>
      </c>
      <c r="G16535">
        <v>77</v>
      </c>
      <c r="H16535">
        <v>0</v>
      </c>
      <c r="I16535">
        <v>1</v>
      </c>
      <c r="J16535">
        <v>1518</v>
      </c>
      <c r="K16535">
        <v>1</v>
      </c>
      <c r="L16535">
        <v>1</v>
      </c>
      <c r="M16535">
        <v>505</v>
      </c>
      <c r="N16535" t="s">
        <v>18</v>
      </c>
      <c r="O16535">
        <v>0</v>
      </c>
      <c r="P16535">
        <v>2151</v>
      </c>
    </row>
    <row r="16536" spans="1:16" x14ac:dyDescent="0.25">
      <c r="A16536" t="s">
        <v>24528</v>
      </c>
      <c r="B16536">
        <v>267</v>
      </c>
      <c r="C16536" s="3" t="str">
        <f>HYPERLINK("http://www.uniprot.org/uniprot/G7JEA8","tr|G7JEA8|G7JEA8_MEDTR")</f>
        <v>tr|G7JEA8|G7JEA8_MEDTR</v>
      </c>
      <c r="D16536" t="s">
        <v>11769</v>
      </c>
      <c r="E16536">
        <v>94.31</v>
      </c>
      <c r="F16536">
        <v>88</v>
      </c>
      <c r="G16536">
        <v>5</v>
      </c>
      <c r="H16536">
        <v>0</v>
      </c>
      <c r="I16536">
        <v>1</v>
      </c>
      <c r="J16536">
        <v>264</v>
      </c>
      <c r="K16536">
        <v>1</v>
      </c>
      <c r="L16536">
        <v>1</v>
      </c>
      <c r="M16536">
        <v>88</v>
      </c>
      <c r="N16536" t="s">
        <v>18</v>
      </c>
      <c r="O16536" s="1">
        <v>1.22432E-40</v>
      </c>
      <c r="P16536">
        <v>432</v>
      </c>
    </row>
    <row r="16537" spans="1:16" x14ac:dyDescent="0.25">
      <c r="A16537" t="s">
        <v>24529</v>
      </c>
      <c r="B16537">
        <v>936</v>
      </c>
      <c r="C16537" s="3" t="str">
        <f>HYPERLINK("http://www.uniprot.org/uniprot/G7KEX7","tr|G7KEX7|G7KEX7_MEDTR")</f>
        <v>tr|G7KEX7|G7KEX7_MEDTR</v>
      </c>
      <c r="D16537" t="s">
        <v>24530</v>
      </c>
      <c r="E16537">
        <v>90.7</v>
      </c>
      <c r="F16537">
        <v>312</v>
      </c>
      <c r="G16537">
        <v>29</v>
      </c>
      <c r="H16537">
        <v>1</v>
      </c>
      <c r="I16537">
        <v>1</v>
      </c>
      <c r="J16537">
        <v>933</v>
      </c>
      <c r="K16537">
        <v>1</v>
      </c>
      <c r="L16537">
        <v>1</v>
      </c>
      <c r="M16537">
        <v>312</v>
      </c>
      <c r="N16537" t="s">
        <v>18</v>
      </c>
      <c r="O16537" s="1">
        <v>3.7156800000000001E-167</v>
      </c>
      <c r="P16537">
        <v>1528</v>
      </c>
    </row>
    <row r="16538" spans="1:16" x14ac:dyDescent="0.25">
      <c r="A16538" t="s">
        <v>24531</v>
      </c>
      <c r="B16538">
        <v>1065</v>
      </c>
      <c r="C16538" s="3" t="str">
        <f>HYPERLINK("http://www.uniprot.org/uniprot/K7LII3","tr|K7LII3|K7LII3_SOYBN")</f>
        <v>tr|K7LII3|K7LII3_SOYBN</v>
      </c>
      <c r="D16538" t="s">
        <v>28</v>
      </c>
      <c r="E16538">
        <v>84.46</v>
      </c>
      <c r="F16538">
        <v>354</v>
      </c>
      <c r="G16538">
        <v>55</v>
      </c>
      <c r="H16538">
        <v>0</v>
      </c>
      <c r="I16538">
        <v>1</v>
      </c>
      <c r="J16538">
        <v>1062</v>
      </c>
      <c r="K16538">
        <v>1</v>
      </c>
      <c r="L16538">
        <v>3</v>
      </c>
      <c r="M16538">
        <v>356</v>
      </c>
      <c r="N16538" t="s">
        <v>18</v>
      </c>
      <c r="O16538" s="1">
        <v>4.6233300000000003E-167</v>
      </c>
      <c r="P16538">
        <v>1528</v>
      </c>
    </row>
    <row r="16539" spans="1:16" x14ac:dyDescent="0.25">
      <c r="A16539" t="s">
        <v>24532</v>
      </c>
      <c r="B16539">
        <v>390</v>
      </c>
      <c r="C16539" s="3" t="str">
        <f>HYPERLINK("http://www.uniprot.org/uniprot/I1LMU7","tr|I1LMU7|I1LMU7_SOYBN")</f>
        <v>tr|I1LMU7|I1LMU7_SOYBN</v>
      </c>
      <c r="D16539" t="s">
        <v>28</v>
      </c>
      <c r="E16539">
        <v>81.81</v>
      </c>
      <c r="F16539">
        <v>66</v>
      </c>
      <c r="G16539">
        <v>12</v>
      </c>
      <c r="H16539">
        <v>0</v>
      </c>
      <c r="I16539">
        <v>88</v>
      </c>
      <c r="J16539">
        <v>285</v>
      </c>
      <c r="K16539">
        <v>1</v>
      </c>
      <c r="L16539">
        <v>202</v>
      </c>
      <c r="M16539">
        <v>267</v>
      </c>
      <c r="N16539" t="s">
        <v>18</v>
      </c>
      <c r="O16539" s="1">
        <v>8.2881599999999996E-28</v>
      </c>
      <c r="P16539">
        <v>284</v>
      </c>
    </row>
    <row r="16540" spans="1:16" x14ac:dyDescent="0.25">
      <c r="A16540" t="s">
        <v>24533</v>
      </c>
      <c r="B16540">
        <v>876</v>
      </c>
      <c r="C16540" s="3" t="str">
        <f>HYPERLINK("http://www.uniprot.org/uniprot/K7MNX2","tr|K7MNX2|K7MNX2_SOYBN")</f>
        <v>tr|K7MNX2|K7MNX2_SOYBN</v>
      </c>
      <c r="D16540" t="s">
        <v>28</v>
      </c>
      <c r="E16540">
        <v>23.3</v>
      </c>
      <c r="F16540">
        <v>266</v>
      </c>
      <c r="G16540">
        <v>204</v>
      </c>
      <c r="H16540">
        <v>16</v>
      </c>
      <c r="I16540">
        <v>76</v>
      </c>
      <c r="J16540">
        <v>825</v>
      </c>
      <c r="K16540">
        <v>1</v>
      </c>
      <c r="L16540">
        <v>256</v>
      </c>
      <c r="M16540">
        <v>508</v>
      </c>
      <c r="N16540" t="s">
        <v>18</v>
      </c>
      <c r="O16540" s="1">
        <v>3.1377399999999999E-8</v>
      </c>
      <c r="P16540">
        <v>157</v>
      </c>
    </row>
    <row r="16541" spans="1:16" x14ac:dyDescent="0.25">
      <c r="A16541" t="s">
        <v>24534</v>
      </c>
      <c r="B16541">
        <v>558</v>
      </c>
      <c r="C16541" s="3" t="str">
        <f>HYPERLINK("http://www.uniprot.org/uniprot/I3SQE0","tr|I3SQE0|I3SQE0_MEDTR")</f>
        <v>tr|I3SQE0|I3SQE0_MEDTR</v>
      </c>
      <c r="D16541" t="s">
        <v>22</v>
      </c>
      <c r="E16541">
        <v>87.56</v>
      </c>
      <c r="F16541">
        <v>185</v>
      </c>
      <c r="G16541">
        <v>23</v>
      </c>
      <c r="H16541">
        <v>0</v>
      </c>
      <c r="I16541">
        <v>1</v>
      </c>
      <c r="J16541">
        <v>555</v>
      </c>
      <c r="K16541">
        <v>1</v>
      </c>
      <c r="L16541">
        <v>1</v>
      </c>
      <c r="M16541">
        <v>185</v>
      </c>
      <c r="N16541" t="s">
        <v>18</v>
      </c>
      <c r="O16541" s="1">
        <v>1.9241E-90</v>
      </c>
      <c r="P16541">
        <v>862</v>
      </c>
    </row>
    <row r="16542" spans="1:16" x14ac:dyDescent="0.25">
      <c r="A16542" t="s">
        <v>24535</v>
      </c>
      <c r="B16542">
        <v>897</v>
      </c>
      <c r="C16542" s="3" t="str">
        <f>HYPERLINK("http://www.uniprot.org/uniprot/Q5QQ34","tr|Q5QQ34|Q5QQ34_MEDTR")</f>
        <v>tr|Q5QQ34|Q5QQ34_MEDTR</v>
      </c>
      <c r="D16542" t="s">
        <v>24536</v>
      </c>
      <c r="E16542">
        <v>91.94</v>
      </c>
      <c r="F16542">
        <v>298</v>
      </c>
      <c r="G16542">
        <v>24</v>
      </c>
      <c r="H16542">
        <v>0</v>
      </c>
      <c r="I16542">
        <v>1</v>
      </c>
      <c r="J16542">
        <v>894</v>
      </c>
      <c r="K16542">
        <v>1</v>
      </c>
      <c r="L16542">
        <v>1</v>
      </c>
      <c r="M16542">
        <v>289</v>
      </c>
      <c r="N16542" t="s">
        <v>18</v>
      </c>
      <c r="O16542" s="1">
        <v>2.2587200000000001E-150</v>
      </c>
      <c r="P16542">
        <v>1383</v>
      </c>
    </row>
    <row r="16543" spans="1:16" x14ac:dyDescent="0.25">
      <c r="A16543" t="s">
        <v>24537</v>
      </c>
      <c r="B16543">
        <v>1767</v>
      </c>
      <c r="C16543" s="3" t="str">
        <f>HYPERLINK("http://www.uniprot.org/uniprot/G7KH12","tr|G7KH12|G7KH12_MEDTR")</f>
        <v>tr|G7KH12|G7KH12_MEDTR</v>
      </c>
      <c r="D16543" t="s">
        <v>24538</v>
      </c>
      <c r="E16543">
        <v>88.11</v>
      </c>
      <c r="F16543">
        <v>589</v>
      </c>
      <c r="G16543">
        <v>70</v>
      </c>
      <c r="H16543">
        <v>1</v>
      </c>
      <c r="I16543">
        <v>1</v>
      </c>
      <c r="J16543">
        <v>1764</v>
      </c>
      <c r="K16543">
        <v>1</v>
      </c>
      <c r="L16543">
        <v>1</v>
      </c>
      <c r="M16543">
        <v>589</v>
      </c>
      <c r="N16543" t="s">
        <v>18</v>
      </c>
      <c r="O16543">
        <v>0</v>
      </c>
      <c r="P16543">
        <v>2765</v>
      </c>
    </row>
    <row r="16544" spans="1:16" x14ac:dyDescent="0.25">
      <c r="A16544" t="s">
        <v>24539</v>
      </c>
      <c r="B16544">
        <v>1575</v>
      </c>
      <c r="C16544" s="3" t="str">
        <f>HYPERLINK("http://www.uniprot.org/uniprot/I1NBK6","tr|I1NBK6|I1NBK6_SOYBN")</f>
        <v>tr|I1NBK6|I1NBK6_SOYBN</v>
      </c>
      <c r="D16544" t="s">
        <v>24540</v>
      </c>
      <c r="E16544">
        <v>85.71</v>
      </c>
      <c r="F16544">
        <v>518</v>
      </c>
      <c r="G16544">
        <v>74</v>
      </c>
      <c r="H16544">
        <v>0</v>
      </c>
      <c r="I16544">
        <v>19</v>
      </c>
      <c r="J16544">
        <v>1572</v>
      </c>
      <c r="K16544">
        <v>1</v>
      </c>
      <c r="L16544">
        <v>13</v>
      </c>
      <c r="M16544">
        <v>529</v>
      </c>
      <c r="N16544" t="s">
        <v>18</v>
      </c>
      <c r="O16544">
        <v>0</v>
      </c>
      <c r="P16544">
        <v>2289</v>
      </c>
    </row>
    <row r="16545" spans="1:16" x14ac:dyDescent="0.25">
      <c r="A16545" t="s">
        <v>24541</v>
      </c>
      <c r="B16545">
        <v>483</v>
      </c>
      <c r="C16545" s="3" t="str">
        <f>HYPERLINK("http://www.uniprot.org/uniprot/E5LAG1","tr|E5LAG1|E5LAG1_MEDFA")</f>
        <v>tr|E5LAG1|E5LAG1_MEDFA</v>
      </c>
      <c r="D16545" t="s">
        <v>24542</v>
      </c>
      <c r="E16545">
        <v>49.64</v>
      </c>
      <c r="F16545">
        <v>139</v>
      </c>
      <c r="G16545">
        <v>70</v>
      </c>
      <c r="H16545">
        <v>15</v>
      </c>
      <c r="I16545">
        <v>1</v>
      </c>
      <c r="J16545">
        <v>372</v>
      </c>
      <c r="K16545">
        <v>1</v>
      </c>
      <c r="L16545">
        <v>1</v>
      </c>
      <c r="M16545">
        <v>131</v>
      </c>
      <c r="N16545" t="s">
        <v>18</v>
      </c>
      <c r="O16545" s="1">
        <v>3.3983800000000001E-22</v>
      </c>
      <c r="P16545">
        <v>273</v>
      </c>
    </row>
    <row r="16546" spans="1:16" x14ac:dyDescent="0.25">
      <c r="A16546" t="s">
        <v>24543</v>
      </c>
      <c r="B16546">
        <v>303</v>
      </c>
      <c r="C16546" s="3" t="str">
        <f>HYPERLINK("http://www.uniprot.org/uniprot/G7I746","tr|G7I746|G7I746_MEDTR")</f>
        <v>tr|G7I746|G7I746_MEDTR</v>
      </c>
      <c r="D16546" t="s">
        <v>24544</v>
      </c>
      <c r="E16546">
        <v>58.91</v>
      </c>
      <c r="F16546">
        <v>129</v>
      </c>
      <c r="G16546">
        <v>53</v>
      </c>
      <c r="H16546">
        <v>30</v>
      </c>
      <c r="I16546">
        <v>1</v>
      </c>
      <c r="J16546">
        <v>297</v>
      </c>
      <c r="K16546">
        <v>1</v>
      </c>
      <c r="L16546">
        <v>433</v>
      </c>
      <c r="M16546">
        <v>561</v>
      </c>
      <c r="N16546" t="s">
        <v>18</v>
      </c>
      <c r="O16546" s="1">
        <v>2.5357900000000001E-33</v>
      </c>
      <c r="P16546">
        <v>369</v>
      </c>
    </row>
    <row r="16547" spans="1:16" x14ac:dyDescent="0.25">
      <c r="A16547" t="s">
        <v>24545</v>
      </c>
      <c r="B16547">
        <v>339</v>
      </c>
      <c r="C16547" s="3" t="str">
        <f>HYPERLINK("http://www.uniprot.org/uniprot/G7IDY5","tr|G7IDY5|G7IDY5_MEDTR")</f>
        <v>tr|G7IDY5|G7IDY5_MEDTR</v>
      </c>
      <c r="D16547" t="s">
        <v>13058</v>
      </c>
      <c r="E16547">
        <v>64.86</v>
      </c>
      <c r="F16547">
        <v>111</v>
      </c>
      <c r="G16547">
        <v>39</v>
      </c>
      <c r="H16547">
        <v>0</v>
      </c>
      <c r="I16547">
        <v>1</v>
      </c>
      <c r="J16547">
        <v>333</v>
      </c>
      <c r="K16547">
        <v>1</v>
      </c>
      <c r="L16547">
        <v>20</v>
      </c>
      <c r="M16547">
        <v>129</v>
      </c>
      <c r="N16547" t="s">
        <v>18</v>
      </c>
      <c r="O16547" s="1">
        <v>3.9907599999999999E-31</v>
      </c>
      <c r="P16547">
        <v>350</v>
      </c>
    </row>
    <row r="16548" spans="1:16" x14ac:dyDescent="0.25">
      <c r="A16548" t="s">
        <v>24546</v>
      </c>
      <c r="B16548">
        <v>948</v>
      </c>
      <c r="C16548" s="3" t="str">
        <f>HYPERLINK("http://www.uniprot.org/uniprot/G7I6Z9","tr|G7I6Z9|G7I6Z9_MEDTR")</f>
        <v>tr|G7I6Z9|G7I6Z9_MEDTR</v>
      </c>
      <c r="D16548" t="s">
        <v>24547</v>
      </c>
      <c r="E16548">
        <v>70.7</v>
      </c>
      <c r="F16548">
        <v>314</v>
      </c>
      <c r="G16548">
        <v>92</v>
      </c>
      <c r="H16548">
        <v>1</v>
      </c>
      <c r="I16548">
        <v>1</v>
      </c>
      <c r="J16548">
        <v>939</v>
      </c>
      <c r="K16548">
        <v>1</v>
      </c>
      <c r="L16548">
        <v>1</v>
      </c>
      <c r="M16548">
        <v>309</v>
      </c>
      <c r="N16548" t="s">
        <v>18</v>
      </c>
      <c r="O16548" s="1">
        <v>2.67174E-120</v>
      </c>
      <c r="P16548">
        <v>1124</v>
      </c>
    </row>
    <row r="16549" spans="1:16" x14ac:dyDescent="0.25">
      <c r="A16549" t="s">
        <v>24548</v>
      </c>
      <c r="B16549">
        <v>2184</v>
      </c>
      <c r="C16549" s="3" t="str">
        <f>HYPERLINK("http://www.uniprot.org/uniprot/G7ZWE5","tr|G7ZWE5|G7ZWE5_MEDTR")</f>
        <v>tr|G7ZWE5|G7ZWE5_MEDTR</v>
      </c>
      <c r="D16549" t="s">
        <v>24549</v>
      </c>
      <c r="E16549">
        <v>76.430000000000007</v>
      </c>
      <c r="F16549">
        <v>730</v>
      </c>
      <c r="G16549">
        <v>172</v>
      </c>
      <c r="H16549">
        <v>6</v>
      </c>
      <c r="I16549">
        <v>1</v>
      </c>
      <c r="J16549">
        <v>2172</v>
      </c>
      <c r="K16549">
        <v>1</v>
      </c>
      <c r="L16549">
        <v>1</v>
      </c>
      <c r="M16549">
        <v>706</v>
      </c>
      <c r="N16549" t="s">
        <v>18</v>
      </c>
      <c r="O16549">
        <v>0</v>
      </c>
      <c r="P16549">
        <v>2824</v>
      </c>
    </row>
    <row r="16550" spans="1:16" x14ac:dyDescent="0.25">
      <c r="A16550" t="s">
        <v>24550</v>
      </c>
      <c r="B16550">
        <v>2187</v>
      </c>
      <c r="C16550" s="3" t="str">
        <f>HYPERLINK("http://www.uniprot.org/uniprot/I1JSY1","tr|I1JSY1|I1JSY1_SOYBN")</f>
        <v>tr|I1JSY1|I1JSY1_SOYBN</v>
      </c>
      <c r="D16550" t="s">
        <v>28</v>
      </c>
      <c r="E16550">
        <v>85.43</v>
      </c>
      <c r="F16550">
        <v>721</v>
      </c>
      <c r="G16550">
        <v>105</v>
      </c>
      <c r="H16550">
        <v>0</v>
      </c>
      <c r="I16550">
        <v>22</v>
      </c>
      <c r="J16550">
        <v>2184</v>
      </c>
      <c r="K16550">
        <v>1</v>
      </c>
      <c r="L16550">
        <v>7</v>
      </c>
      <c r="M16550">
        <v>727</v>
      </c>
      <c r="N16550" t="s">
        <v>18</v>
      </c>
      <c r="O16550">
        <v>0</v>
      </c>
      <c r="P16550">
        <v>3336</v>
      </c>
    </row>
    <row r="16551" spans="1:16" x14ac:dyDescent="0.25">
      <c r="A16551" t="s">
        <v>24551</v>
      </c>
      <c r="B16551">
        <v>1353</v>
      </c>
      <c r="C16551" s="3" t="str">
        <f>HYPERLINK("http://www.uniprot.org/uniprot/G8A379","tr|G8A379|G8A379_MEDTR")</f>
        <v>tr|G8A379|G8A379_MEDTR</v>
      </c>
      <c r="D16551" t="s">
        <v>24552</v>
      </c>
      <c r="E16551">
        <v>82.27</v>
      </c>
      <c r="F16551">
        <v>457</v>
      </c>
      <c r="G16551">
        <v>81</v>
      </c>
      <c r="H16551">
        <v>7</v>
      </c>
      <c r="I16551">
        <v>1</v>
      </c>
      <c r="J16551">
        <v>1350</v>
      </c>
      <c r="K16551">
        <v>1</v>
      </c>
      <c r="L16551">
        <v>1</v>
      </c>
      <c r="M16551">
        <v>457</v>
      </c>
      <c r="N16551" t="s">
        <v>18</v>
      </c>
      <c r="O16551">
        <v>0</v>
      </c>
      <c r="P16551">
        <v>1928</v>
      </c>
    </row>
    <row r="16552" spans="1:16" x14ac:dyDescent="0.25">
      <c r="A16552" t="s">
        <v>24553</v>
      </c>
      <c r="B16552">
        <v>360</v>
      </c>
      <c r="C16552" s="3" t="str">
        <f>HYPERLINK("http://www.uniprot.org/uniprot/B7FMN1","tr|B7FMN1|B7FMN1_MEDTR")</f>
        <v>tr|B7FMN1|B7FMN1_MEDTR</v>
      </c>
      <c r="D16552" t="s">
        <v>24554</v>
      </c>
      <c r="E16552">
        <v>78.150000000000006</v>
      </c>
      <c r="F16552">
        <v>119</v>
      </c>
      <c r="G16552">
        <v>26</v>
      </c>
      <c r="H16552">
        <v>0</v>
      </c>
      <c r="I16552">
        <v>1</v>
      </c>
      <c r="J16552">
        <v>357</v>
      </c>
      <c r="K16552">
        <v>1</v>
      </c>
      <c r="L16552">
        <v>1</v>
      </c>
      <c r="M16552">
        <v>119</v>
      </c>
      <c r="N16552" t="s">
        <v>18</v>
      </c>
      <c r="O16552" s="1">
        <v>8.8879599999999995E-47</v>
      </c>
      <c r="P16552">
        <v>485</v>
      </c>
    </row>
    <row r="16553" spans="1:16" x14ac:dyDescent="0.25">
      <c r="A16553" t="s">
        <v>24555</v>
      </c>
      <c r="B16553">
        <v>1044</v>
      </c>
      <c r="C16553" s="3" t="str">
        <f>HYPERLINK("http://www.uniprot.org/uniprot/I1J756","tr|I1J756|I1J756_SOYBN")</f>
        <v>tr|I1J756|I1J756_SOYBN</v>
      </c>
      <c r="D16553" t="s">
        <v>28</v>
      </c>
      <c r="E16553">
        <v>86.74</v>
      </c>
      <c r="F16553">
        <v>347</v>
      </c>
      <c r="G16553">
        <v>46</v>
      </c>
      <c r="H16553">
        <v>0</v>
      </c>
      <c r="I16553">
        <v>1</v>
      </c>
      <c r="J16553">
        <v>1041</v>
      </c>
      <c r="K16553">
        <v>1</v>
      </c>
      <c r="L16553">
        <v>121</v>
      </c>
      <c r="M16553">
        <v>467</v>
      </c>
      <c r="N16553" t="s">
        <v>18</v>
      </c>
      <c r="O16553" s="1">
        <v>1.21125E-180</v>
      </c>
      <c r="P16553">
        <v>1645</v>
      </c>
    </row>
    <row r="16554" spans="1:16" x14ac:dyDescent="0.25">
      <c r="A16554" t="s">
        <v>24556</v>
      </c>
      <c r="B16554">
        <v>468</v>
      </c>
      <c r="C16554" s="3" t="str">
        <f>HYPERLINK("http://www.uniprot.org/uniprot/I1LQJ5","tr|I1LQJ5|I1LQJ5_SOYBN")</f>
        <v>tr|I1LQJ5|I1LQJ5_SOYBN</v>
      </c>
      <c r="D16554" t="s">
        <v>117</v>
      </c>
      <c r="E16554">
        <v>76.37</v>
      </c>
      <c r="F16554">
        <v>127</v>
      </c>
      <c r="G16554">
        <v>30</v>
      </c>
      <c r="H16554">
        <v>0</v>
      </c>
      <c r="I16554">
        <v>82</v>
      </c>
      <c r="J16554">
        <v>462</v>
      </c>
      <c r="K16554">
        <v>1</v>
      </c>
      <c r="L16554">
        <v>505</v>
      </c>
      <c r="M16554">
        <v>631</v>
      </c>
      <c r="N16554" t="s">
        <v>18</v>
      </c>
      <c r="O16554" s="1">
        <v>3.3571500000000001E-46</v>
      </c>
      <c r="P16554">
        <v>480</v>
      </c>
    </row>
    <row r="16555" spans="1:16" x14ac:dyDescent="0.25">
      <c r="A16555" t="s">
        <v>24557</v>
      </c>
      <c r="B16555">
        <v>927</v>
      </c>
      <c r="C16555" s="3" t="str">
        <f>HYPERLINK("http://www.uniprot.org/uniprot/G7L7S5","tr|G7L7S5|G7L7S5_MEDTR")</f>
        <v>tr|G7L7S5|G7L7S5_MEDTR</v>
      </c>
      <c r="D16555" t="s">
        <v>7160</v>
      </c>
      <c r="E16555">
        <v>67.58</v>
      </c>
      <c r="F16555">
        <v>290</v>
      </c>
      <c r="G16555">
        <v>94</v>
      </c>
      <c r="H16555">
        <v>3</v>
      </c>
      <c r="I16555">
        <v>1</v>
      </c>
      <c r="J16555">
        <v>861</v>
      </c>
      <c r="K16555">
        <v>1</v>
      </c>
      <c r="L16555">
        <v>1</v>
      </c>
      <c r="M16555">
        <v>288</v>
      </c>
      <c r="N16555" t="s">
        <v>18</v>
      </c>
      <c r="O16555" s="1">
        <v>9.1559399999999999E-102</v>
      </c>
      <c r="P16555">
        <v>964</v>
      </c>
    </row>
    <row r="16556" spans="1:16" x14ac:dyDescent="0.25">
      <c r="A16556" t="s">
        <v>24558</v>
      </c>
      <c r="B16556">
        <v>789</v>
      </c>
      <c r="C16556" s="3" t="str">
        <f>HYPERLINK("http://www.uniprot.org/uniprot/G7LGQ3","tr|G7LGQ3|G7LGQ3_MEDTR")</f>
        <v>tr|G7LGQ3|G7LGQ3_MEDTR</v>
      </c>
      <c r="D16556" t="s">
        <v>24559</v>
      </c>
      <c r="E16556">
        <v>80.98</v>
      </c>
      <c r="F16556">
        <v>263</v>
      </c>
      <c r="G16556">
        <v>50</v>
      </c>
      <c r="H16556">
        <v>2</v>
      </c>
      <c r="I16556">
        <v>4</v>
      </c>
      <c r="J16556">
        <v>786</v>
      </c>
      <c r="K16556">
        <v>1</v>
      </c>
      <c r="L16556">
        <v>3</v>
      </c>
      <c r="M16556">
        <v>264</v>
      </c>
      <c r="N16556" t="s">
        <v>18</v>
      </c>
      <c r="O16556" s="1">
        <v>2.1649000000000002E-124</v>
      </c>
      <c r="P16556">
        <v>1158</v>
      </c>
    </row>
    <row r="16557" spans="1:16" x14ac:dyDescent="0.25">
      <c r="A16557" t="s">
        <v>24560</v>
      </c>
      <c r="B16557">
        <v>543</v>
      </c>
      <c r="C16557" s="3" t="str">
        <f>HYPERLINK("http://www.uniprot.org/uniprot/R4IUD6","tr|R4IUD6|R4IUD6_VICFA")</f>
        <v>tr|R4IUD6|R4IUD6_VICFA</v>
      </c>
      <c r="D16557" t="s">
        <v>1582</v>
      </c>
      <c r="E16557">
        <v>78.33</v>
      </c>
      <c r="F16557">
        <v>120</v>
      </c>
      <c r="G16557">
        <v>26</v>
      </c>
      <c r="H16557">
        <v>0</v>
      </c>
      <c r="I16557">
        <v>106</v>
      </c>
      <c r="J16557">
        <v>465</v>
      </c>
      <c r="K16557">
        <v>1</v>
      </c>
      <c r="L16557">
        <v>106</v>
      </c>
      <c r="M16557">
        <v>225</v>
      </c>
      <c r="N16557" t="s">
        <v>18</v>
      </c>
      <c r="O16557" s="1">
        <v>2.39451E-48</v>
      </c>
      <c r="P16557">
        <v>469</v>
      </c>
    </row>
    <row r="16558" spans="1:16" x14ac:dyDescent="0.25">
      <c r="A16558" t="s">
        <v>24561</v>
      </c>
      <c r="B16558">
        <v>1323</v>
      </c>
      <c r="C16558" s="3" t="str">
        <f>HYPERLINK("http://www.uniprot.org/uniprot/G7KEX6","tr|G7KEX6|G7KEX6_MEDTR")</f>
        <v>tr|G7KEX6|G7KEX6_MEDTR</v>
      </c>
      <c r="D16558" t="s">
        <v>24562</v>
      </c>
      <c r="E16558">
        <v>85.06</v>
      </c>
      <c r="F16558">
        <v>442</v>
      </c>
      <c r="G16558">
        <v>66</v>
      </c>
      <c r="H16558">
        <v>2</v>
      </c>
      <c r="I16558">
        <v>1</v>
      </c>
      <c r="J16558">
        <v>1320</v>
      </c>
      <c r="K16558">
        <v>1</v>
      </c>
      <c r="L16558">
        <v>1</v>
      </c>
      <c r="M16558">
        <v>442</v>
      </c>
      <c r="N16558" t="s">
        <v>18</v>
      </c>
      <c r="O16558">
        <v>0</v>
      </c>
      <c r="P16558">
        <v>1973</v>
      </c>
    </row>
    <row r="16559" spans="1:16" x14ac:dyDescent="0.25">
      <c r="A16559" t="s">
        <v>24563</v>
      </c>
      <c r="B16559">
        <v>495</v>
      </c>
      <c r="C16559" s="3" t="str">
        <f>HYPERLINK("http://www.uniprot.org/uniprot/B7FMM7","tr|B7FMM7|B7FMM7_MEDTR")</f>
        <v>tr|B7FMM7|B7FMM7_MEDTR</v>
      </c>
      <c r="D16559" t="s">
        <v>24564</v>
      </c>
      <c r="E16559">
        <v>79.83</v>
      </c>
      <c r="F16559">
        <v>119</v>
      </c>
      <c r="G16559">
        <v>24</v>
      </c>
      <c r="H16559">
        <v>0</v>
      </c>
      <c r="I16559">
        <v>136</v>
      </c>
      <c r="J16559">
        <v>492</v>
      </c>
      <c r="K16559">
        <v>1</v>
      </c>
      <c r="L16559">
        <v>42</v>
      </c>
      <c r="M16559">
        <v>160</v>
      </c>
      <c r="N16559" t="s">
        <v>18</v>
      </c>
      <c r="O16559" s="1">
        <v>1.1314099999999999E-49</v>
      </c>
      <c r="P16559">
        <v>510</v>
      </c>
    </row>
    <row r="16560" spans="1:16" x14ac:dyDescent="0.25">
      <c r="A16560" t="s">
        <v>24565</v>
      </c>
      <c r="B16560">
        <v>228</v>
      </c>
      <c r="C16560" s="3" t="str">
        <f>HYPERLINK("http://www.uniprot.org/uniprot/I1MRV5","tr|I1MRV5|I1MRV5_SOYBN")</f>
        <v>tr|I1MRV5|I1MRV5_SOYBN</v>
      </c>
      <c r="D16560" t="s">
        <v>28</v>
      </c>
      <c r="E16560">
        <v>68.650000000000006</v>
      </c>
      <c r="F16560">
        <v>67</v>
      </c>
      <c r="G16560">
        <v>21</v>
      </c>
      <c r="H16560">
        <v>0</v>
      </c>
      <c r="I16560">
        <v>1</v>
      </c>
      <c r="J16560">
        <v>201</v>
      </c>
      <c r="K16560">
        <v>1</v>
      </c>
      <c r="L16560">
        <v>76</v>
      </c>
      <c r="M16560">
        <v>142</v>
      </c>
      <c r="N16560" t="s">
        <v>18</v>
      </c>
      <c r="O16560" s="1">
        <v>6.1884299999999997E-16</v>
      </c>
      <c r="P16560">
        <v>219</v>
      </c>
    </row>
    <row r="16561" spans="1:16" x14ac:dyDescent="0.25">
      <c r="A16561" t="s">
        <v>24566</v>
      </c>
      <c r="B16561">
        <v>288</v>
      </c>
      <c r="C16561" s="3" t="str">
        <f>HYPERLINK("http://www.uniprot.org/uniprot/I3T8T3","tr|I3T8T3|I3T8T3_MEDTR")</f>
        <v>tr|I3T8T3|I3T8T3_MEDTR</v>
      </c>
      <c r="D16561" t="s">
        <v>22</v>
      </c>
      <c r="E16561">
        <v>81.81</v>
      </c>
      <c r="F16561">
        <v>55</v>
      </c>
      <c r="G16561">
        <v>10</v>
      </c>
      <c r="H16561">
        <v>0</v>
      </c>
      <c r="I16561">
        <v>121</v>
      </c>
      <c r="J16561">
        <v>285</v>
      </c>
      <c r="K16561">
        <v>1</v>
      </c>
      <c r="L16561">
        <v>85</v>
      </c>
      <c r="M16561">
        <v>139</v>
      </c>
      <c r="N16561" t="s">
        <v>18</v>
      </c>
      <c r="O16561" s="1">
        <v>1.3296200000000001E-18</v>
      </c>
      <c r="P16561">
        <v>242</v>
      </c>
    </row>
    <row r="16562" spans="1:16" x14ac:dyDescent="0.25">
      <c r="A16562" t="s">
        <v>24567</v>
      </c>
      <c r="B16562">
        <v>849</v>
      </c>
      <c r="C16562" s="3" t="str">
        <f>HYPERLINK("http://www.uniprot.org/uniprot/Q949K8","tr|Q949K8|Q949K8_CICAR")</f>
        <v>tr|Q949K8|Q949K8_CICAR</v>
      </c>
      <c r="D16562" t="s">
        <v>55</v>
      </c>
      <c r="E16562">
        <v>86.78</v>
      </c>
      <c r="F16562">
        <v>174</v>
      </c>
      <c r="G16562">
        <v>23</v>
      </c>
      <c r="H16562">
        <v>0</v>
      </c>
      <c r="I16562">
        <v>1</v>
      </c>
      <c r="J16562">
        <v>522</v>
      </c>
      <c r="K16562">
        <v>1</v>
      </c>
      <c r="L16562">
        <v>104</v>
      </c>
      <c r="M16562">
        <v>277</v>
      </c>
      <c r="N16562" t="s">
        <v>18</v>
      </c>
      <c r="O16562" s="1">
        <v>8.6695499999999995E-85</v>
      </c>
      <c r="P16562">
        <v>817</v>
      </c>
    </row>
    <row r="16563" spans="1:16" x14ac:dyDescent="0.25">
      <c r="A16563" t="s">
        <v>24568</v>
      </c>
      <c r="B16563">
        <v>981</v>
      </c>
      <c r="C16563" s="3" t="str">
        <f>HYPERLINK("http://www.uniprot.org/uniprot/I1KZU4","tr|I1KZU4|I1KZU4_SOYBN")</f>
        <v>tr|I1KZU4|I1KZU4_SOYBN</v>
      </c>
      <c r="D16563" t="s">
        <v>71</v>
      </c>
      <c r="E16563">
        <v>62.91</v>
      </c>
      <c r="F16563">
        <v>329</v>
      </c>
      <c r="G16563">
        <v>122</v>
      </c>
      <c r="H16563">
        <v>3</v>
      </c>
      <c r="I16563">
        <v>1</v>
      </c>
      <c r="J16563">
        <v>978</v>
      </c>
      <c r="K16563">
        <v>1</v>
      </c>
      <c r="L16563">
        <v>103</v>
      </c>
      <c r="M16563">
        <v>429</v>
      </c>
      <c r="N16563" t="s">
        <v>18</v>
      </c>
      <c r="O16563" s="1">
        <v>3.6055300000000003E-107</v>
      </c>
      <c r="P16563">
        <v>1011</v>
      </c>
    </row>
    <row r="16564" spans="1:16" x14ac:dyDescent="0.25">
      <c r="A16564" t="s">
        <v>24569</v>
      </c>
      <c r="B16564">
        <v>474</v>
      </c>
      <c r="C16564" s="3" t="str">
        <f>HYPERLINK("http://www.uniprot.org/uniprot/M4F320","tr|M4F320|M4F320_BRARP")</f>
        <v>tr|M4F320|M4F320_BRARP</v>
      </c>
      <c r="D16564" t="s">
        <v>24570</v>
      </c>
      <c r="E16564">
        <v>60.2</v>
      </c>
      <c r="F16564">
        <v>191</v>
      </c>
      <c r="G16564">
        <v>76</v>
      </c>
      <c r="H16564">
        <v>38</v>
      </c>
      <c r="I16564">
        <v>1</v>
      </c>
      <c r="J16564">
        <v>459</v>
      </c>
      <c r="K16564">
        <v>1</v>
      </c>
      <c r="L16564">
        <v>1</v>
      </c>
      <c r="M16564">
        <v>189</v>
      </c>
      <c r="N16564" t="s">
        <v>18</v>
      </c>
      <c r="O16564" s="1">
        <v>1.48853E-54</v>
      </c>
      <c r="P16564">
        <v>552</v>
      </c>
    </row>
    <row r="16565" spans="1:16" x14ac:dyDescent="0.25">
      <c r="A16565" t="s">
        <v>24571</v>
      </c>
      <c r="B16565">
        <v>192</v>
      </c>
      <c r="C16565" s="3" t="str">
        <f>HYPERLINK("http://www.uniprot.org/uniprot/K7MJ55","tr|K7MJ55|K7MJ55_SOYBN")</f>
        <v>tr|K7MJ55|K7MJ55_SOYBN</v>
      </c>
      <c r="D16565" t="s">
        <v>28</v>
      </c>
      <c r="E16565">
        <v>84.12</v>
      </c>
      <c r="F16565">
        <v>63</v>
      </c>
      <c r="G16565">
        <v>10</v>
      </c>
      <c r="H16565">
        <v>0</v>
      </c>
      <c r="I16565">
        <v>1</v>
      </c>
      <c r="J16565">
        <v>189</v>
      </c>
      <c r="K16565">
        <v>1</v>
      </c>
      <c r="L16565">
        <v>1</v>
      </c>
      <c r="M16565">
        <v>63</v>
      </c>
      <c r="N16565" t="s">
        <v>18</v>
      </c>
      <c r="O16565" s="1">
        <v>4.74937E-24</v>
      </c>
      <c r="P16565">
        <v>289</v>
      </c>
    </row>
    <row r="16566" spans="1:16" x14ac:dyDescent="0.25">
      <c r="A16566" t="s">
        <v>24572</v>
      </c>
      <c r="B16566">
        <v>1791</v>
      </c>
      <c r="C16566" s="3" t="str">
        <f>HYPERLINK("http://www.uniprot.org/uniprot/G7KH09","tr|G7KH09|G7KH09_MEDTR")</f>
        <v>tr|G7KH09|G7KH09_MEDTR</v>
      </c>
      <c r="D16566" t="s">
        <v>24573</v>
      </c>
      <c r="E16566">
        <v>75.069999999999993</v>
      </c>
      <c r="F16566">
        <v>642</v>
      </c>
      <c r="G16566">
        <v>160</v>
      </c>
      <c r="H16566">
        <v>55</v>
      </c>
      <c r="I16566">
        <v>28</v>
      </c>
      <c r="J16566">
        <v>1788</v>
      </c>
      <c r="K16566">
        <v>1</v>
      </c>
      <c r="L16566">
        <v>1</v>
      </c>
      <c r="M16566">
        <v>635</v>
      </c>
      <c r="N16566" t="s">
        <v>18</v>
      </c>
      <c r="O16566">
        <v>0</v>
      </c>
      <c r="P16566">
        <v>2458</v>
      </c>
    </row>
    <row r="16567" spans="1:16" x14ac:dyDescent="0.25">
      <c r="A16567" t="s">
        <v>24574</v>
      </c>
      <c r="B16567">
        <v>1125</v>
      </c>
      <c r="C16567" s="3" t="str">
        <f>HYPERLINK("http://www.uniprot.org/uniprot/G7KGN7","tr|G7KGN7|G7KGN7_MEDTR")</f>
        <v>tr|G7KGN7|G7KGN7_MEDTR</v>
      </c>
      <c r="D16567" t="s">
        <v>24575</v>
      </c>
      <c r="E16567">
        <v>72.400000000000006</v>
      </c>
      <c r="F16567">
        <v>395</v>
      </c>
      <c r="G16567">
        <v>109</v>
      </c>
      <c r="H16567">
        <v>30</v>
      </c>
      <c r="I16567">
        <v>28</v>
      </c>
      <c r="J16567">
        <v>1122</v>
      </c>
      <c r="K16567">
        <v>1</v>
      </c>
      <c r="L16567">
        <v>38</v>
      </c>
      <c r="M16567">
        <v>422</v>
      </c>
      <c r="N16567" t="s">
        <v>18</v>
      </c>
      <c r="O16567" s="1">
        <v>7.5278100000000002E-147</v>
      </c>
      <c r="P16567">
        <v>1354</v>
      </c>
    </row>
    <row r="16568" spans="1:16" x14ac:dyDescent="0.25">
      <c r="A16568" t="s">
        <v>24576</v>
      </c>
      <c r="B16568">
        <v>4122</v>
      </c>
      <c r="C16568" s="3" t="str">
        <f>HYPERLINK("http://www.uniprot.org/uniprot/A2Q1S2","tr|A2Q1S2|A2Q1S2_MEDTR")</f>
        <v>tr|A2Q1S2|A2Q1S2_MEDTR</v>
      </c>
      <c r="D16568" t="s">
        <v>24577</v>
      </c>
      <c r="E16568">
        <v>88.41</v>
      </c>
      <c r="F16568">
        <v>768</v>
      </c>
      <c r="G16568">
        <v>89</v>
      </c>
      <c r="H16568">
        <v>2</v>
      </c>
      <c r="I16568">
        <v>1</v>
      </c>
      <c r="J16568">
        <v>2298</v>
      </c>
      <c r="K16568">
        <v>1</v>
      </c>
      <c r="L16568">
        <v>1</v>
      </c>
      <c r="M16568">
        <v>768</v>
      </c>
      <c r="N16568" t="s">
        <v>18</v>
      </c>
      <c r="O16568">
        <v>0</v>
      </c>
      <c r="P16568">
        <v>3449</v>
      </c>
    </row>
    <row r="16569" spans="1:16" x14ac:dyDescent="0.25">
      <c r="A16569" t="s">
        <v>24578</v>
      </c>
      <c r="B16569">
        <v>1764</v>
      </c>
      <c r="C16569" s="3" t="str">
        <f>HYPERLINK("http://www.uniprot.org/uniprot/G7IKJ3","tr|G7IKJ3|G7IKJ3_MEDTR")</f>
        <v>tr|G7IKJ3|G7IKJ3_MEDTR</v>
      </c>
      <c r="D16569" t="s">
        <v>3121</v>
      </c>
      <c r="E16569">
        <v>27.72</v>
      </c>
      <c r="F16569">
        <v>321</v>
      </c>
      <c r="G16569">
        <v>232</v>
      </c>
      <c r="H16569">
        <v>3</v>
      </c>
      <c r="I16569">
        <v>220</v>
      </c>
      <c r="J16569">
        <v>1173</v>
      </c>
      <c r="K16569">
        <v>1</v>
      </c>
      <c r="L16569">
        <v>637</v>
      </c>
      <c r="M16569">
        <v>919</v>
      </c>
      <c r="N16569" t="s">
        <v>18</v>
      </c>
      <c r="O16569" s="1">
        <v>2.9398399999999999E-27</v>
      </c>
      <c r="P16569">
        <v>325</v>
      </c>
    </row>
    <row r="16570" spans="1:16" x14ac:dyDescent="0.25">
      <c r="A16570" t="s">
        <v>24579</v>
      </c>
      <c r="B16570">
        <v>312</v>
      </c>
      <c r="C16570" s="3" t="str">
        <f>HYPERLINK("http://www.uniprot.org/uniprot/G7KPZ7","tr|G7KPZ7|G7KPZ7_MEDTR")</f>
        <v>tr|G7KPZ7|G7KPZ7_MEDTR</v>
      </c>
      <c r="D16570" t="s">
        <v>24580</v>
      </c>
      <c r="E16570">
        <v>96.29</v>
      </c>
      <c r="F16570">
        <v>81</v>
      </c>
      <c r="G16570">
        <v>3</v>
      </c>
      <c r="H16570">
        <v>0</v>
      </c>
      <c r="I16570">
        <v>1</v>
      </c>
      <c r="J16570">
        <v>243</v>
      </c>
      <c r="K16570">
        <v>1</v>
      </c>
      <c r="L16570">
        <v>1</v>
      </c>
      <c r="M16570">
        <v>81</v>
      </c>
      <c r="N16570" t="s">
        <v>18</v>
      </c>
      <c r="O16570" s="1">
        <v>5.7622300000000003E-38</v>
      </c>
      <c r="P16570">
        <v>409</v>
      </c>
    </row>
    <row r="16571" spans="1:16" x14ac:dyDescent="0.25">
      <c r="A16571" t="s">
        <v>24581</v>
      </c>
      <c r="B16571">
        <v>819</v>
      </c>
      <c r="C16571" s="3" t="str">
        <f>HYPERLINK("http://www.uniprot.org/uniprot/G7I700","tr|G7I700|G7I700_MEDTR")</f>
        <v>tr|G7I700|G7I700_MEDTR</v>
      </c>
      <c r="D16571" t="s">
        <v>24582</v>
      </c>
      <c r="E16571">
        <v>89.41</v>
      </c>
      <c r="F16571">
        <v>274</v>
      </c>
      <c r="G16571">
        <v>29</v>
      </c>
      <c r="H16571">
        <v>2</v>
      </c>
      <c r="I16571">
        <v>1</v>
      </c>
      <c r="J16571">
        <v>816</v>
      </c>
      <c r="K16571">
        <v>1</v>
      </c>
      <c r="L16571">
        <v>1</v>
      </c>
      <c r="M16571">
        <v>274</v>
      </c>
      <c r="N16571" t="s">
        <v>18</v>
      </c>
      <c r="O16571" s="1">
        <v>5.56929E-134</v>
      </c>
      <c r="P16571">
        <v>1241</v>
      </c>
    </row>
    <row r="16572" spans="1:16" x14ac:dyDescent="0.25">
      <c r="A16572" t="s">
        <v>24583</v>
      </c>
      <c r="B16572">
        <v>585</v>
      </c>
      <c r="C16572" s="3" t="str">
        <f>HYPERLINK("http://www.uniprot.org/uniprot/G7I3E6","tr|G7I3E6|G7I3E6_MEDTR")</f>
        <v>tr|G7I3E6|G7I3E6_MEDTR</v>
      </c>
      <c r="D16572" t="s">
        <v>24584</v>
      </c>
      <c r="E16572">
        <v>91.35</v>
      </c>
      <c r="F16572">
        <v>185</v>
      </c>
      <c r="G16572">
        <v>16</v>
      </c>
      <c r="H16572">
        <v>4</v>
      </c>
      <c r="I16572">
        <v>40</v>
      </c>
      <c r="J16572">
        <v>582</v>
      </c>
      <c r="K16572">
        <v>1</v>
      </c>
      <c r="L16572">
        <v>158</v>
      </c>
      <c r="M16572">
        <v>342</v>
      </c>
      <c r="N16572" t="s">
        <v>18</v>
      </c>
      <c r="O16572" s="1">
        <v>3.1059899999999997E-92</v>
      </c>
      <c r="P16572">
        <v>878</v>
      </c>
    </row>
    <row r="16573" spans="1:16" x14ac:dyDescent="0.25">
      <c r="A16573" t="s">
        <v>24585</v>
      </c>
      <c r="B16573">
        <v>306</v>
      </c>
      <c r="C16573" s="3" t="str">
        <f>HYPERLINK("http://www.uniprot.org/uniprot/L1JAL1","tr|L1JAL1|L1JAL1_GUITH")</f>
        <v>tr|L1JAL1|L1JAL1_GUITH</v>
      </c>
      <c r="D16573" t="s">
        <v>6415</v>
      </c>
      <c r="E16573">
        <v>61.9</v>
      </c>
      <c r="F16573">
        <v>42</v>
      </c>
      <c r="G16573">
        <v>16</v>
      </c>
      <c r="H16573">
        <v>0</v>
      </c>
      <c r="I16573">
        <v>145</v>
      </c>
      <c r="J16573">
        <v>270</v>
      </c>
      <c r="K16573">
        <v>1</v>
      </c>
      <c r="L16573">
        <v>917</v>
      </c>
      <c r="M16573">
        <v>958</v>
      </c>
      <c r="N16573" t="s">
        <v>18</v>
      </c>
      <c r="O16573" s="1">
        <v>9.6643400000000006E-9</v>
      </c>
      <c r="P16573">
        <v>157</v>
      </c>
    </row>
    <row r="16574" spans="1:16" x14ac:dyDescent="0.25">
      <c r="A16574" t="s">
        <v>24586</v>
      </c>
      <c r="B16574">
        <v>729</v>
      </c>
      <c r="C16574" s="3" t="str">
        <f>HYPERLINK("http://www.uniprot.org/uniprot/I1JSY2","tr|I1JSY2|I1JSY2_SOYBN")</f>
        <v>tr|I1JSY2|I1JSY2_SOYBN</v>
      </c>
      <c r="D16574" t="s">
        <v>71</v>
      </c>
      <c r="E16574">
        <v>59.43</v>
      </c>
      <c r="F16574">
        <v>249</v>
      </c>
      <c r="G16574">
        <v>101</v>
      </c>
      <c r="H16574">
        <v>7</v>
      </c>
      <c r="I16574">
        <v>1</v>
      </c>
      <c r="J16574">
        <v>726</v>
      </c>
      <c r="K16574">
        <v>1</v>
      </c>
      <c r="L16574">
        <v>150</v>
      </c>
      <c r="M16574">
        <v>393</v>
      </c>
      <c r="N16574" t="s">
        <v>18</v>
      </c>
      <c r="O16574" s="1">
        <v>9.05094E-79</v>
      </c>
      <c r="P16574">
        <v>764</v>
      </c>
    </row>
    <row r="16575" spans="1:16" x14ac:dyDescent="0.25">
      <c r="A16575" t="s">
        <v>24587</v>
      </c>
      <c r="B16575">
        <v>807</v>
      </c>
      <c r="C16575" s="3" t="str">
        <f>HYPERLINK("http://www.uniprot.org/uniprot/G8A381","tr|G8A381|G8A381_MEDTR")</f>
        <v>tr|G8A381|G8A381_MEDTR</v>
      </c>
      <c r="D16575" t="s">
        <v>24588</v>
      </c>
      <c r="E16575">
        <v>89.17</v>
      </c>
      <c r="F16575">
        <v>268</v>
      </c>
      <c r="G16575">
        <v>29</v>
      </c>
      <c r="H16575">
        <v>0</v>
      </c>
      <c r="I16575">
        <v>1</v>
      </c>
      <c r="J16575">
        <v>804</v>
      </c>
      <c r="K16575">
        <v>1</v>
      </c>
      <c r="L16575">
        <v>1</v>
      </c>
      <c r="M16575">
        <v>268</v>
      </c>
      <c r="N16575" t="s">
        <v>18</v>
      </c>
      <c r="O16575" s="1">
        <v>1.19975E-141</v>
      </c>
      <c r="P16575">
        <v>1307</v>
      </c>
    </row>
    <row r="16576" spans="1:16" x14ac:dyDescent="0.25">
      <c r="A16576" t="s">
        <v>24589</v>
      </c>
      <c r="B16576">
        <v>1296</v>
      </c>
      <c r="C16576" s="3" t="str">
        <f>HYPERLINK("http://www.uniprot.org/uniprot/G7J328","tr|G7J328|G7J328_MEDTR")</f>
        <v>tr|G7J328|G7J328_MEDTR</v>
      </c>
      <c r="D16576" t="s">
        <v>24590</v>
      </c>
      <c r="E16576">
        <v>69.239999999999995</v>
      </c>
      <c r="F16576">
        <v>439</v>
      </c>
      <c r="G16576">
        <v>135</v>
      </c>
      <c r="H16576">
        <v>8</v>
      </c>
      <c r="I16576">
        <v>1</v>
      </c>
      <c r="J16576">
        <v>1293</v>
      </c>
      <c r="K16576">
        <v>1</v>
      </c>
      <c r="L16576">
        <v>1</v>
      </c>
      <c r="M16576">
        <v>430</v>
      </c>
      <c r="N16576" t="s">
        <v>18</v>
      </c>
      <c r="O16576" s="1">
        <v>7.7634000000000003E-170</v>
      </c>
      <c r="P16576">
        <v>1553</v>
      </c>
    </row>
    <row r="16577" spans="1:16" x14ac:dyDescent="0.25">
      <c r="A16577" t="s">
        <v>24591</v>
      </c>
      <c r="B16577">
        <v>1290</v>
      </c>
      <c r="C16577" s="3" t="str">
        <f>HYPERLINK("http://www.uniprot.org/uniprot/G7LH32","tr|G7LH32|G7LH32_MEDTR")</f>
        <v>tr|G7LH32|G7LH32_MEDTR</v>
      </c>
      <c r="D16577" t="s">
        <v>24592</v>
      </c>
      <c r="E16577">
        <v>71.78</v>
      </c>
      <c r="F16577">
        <v>436</v>
      </c>
      <c r="G16577">
        <v>123</v>
      </c>
      <c r="H16577">
        <v>7</v>
      </c>
      <c r="I16577">
        <v>1</v>
      </c>
      <c r="J16577">
        <v>1287</v>
      </c>
      <c r="K16577">
        <v>1</v>
      </c>
      <c r="L16577">
        <v>1</v>
      </c>
      <c r="M16577">
        <v>436</v>
      </c>
      <c r="N16577" t="s">
        <v>18</v>
      </c>
      <c r="O16577" s="1">
        <v>1.3735899999999999E-166</v>
      </c>
      <c r="P16577">
        <v>1525</v>
      </c>
    </row>
    <row r="16578" spans="1:16" x14ac:dyDescent="0.25">
      <c r="A16578" t="s">
        <v>24593</v>
      </c>
      <c r="B16578">
        <v>612</v>
      </c>
      <c r="C16578" s="3" t="str">
        <f>HYPERLINK("http://www.uniprot.org/uniprot/G7JRA5","tr|G7JRA5|G7JRA5_MEDTR")</f>
        <v>tr|G7JRA5|G7JRA5_MEDTR</v>
      </c>
      <c r="D16578" t="s">
        <v>24594</v>
      </c>
      <c r="E16578">
        <v>78.430000000000007</v>
      </c>
      <c r="F16578">
        <v>204</v>
      </c>
      <c r="G16578">
        <v>44</v>
      </c>
      <c r="H16578">
        <v>1</v>
      </c>
      <c r="I16578">
        <v>1</v>
      </c>
      <c r="J16578">
        <v>609</v>
      </c>
      <c r="K16578">
        <v>1</v>
      </c>
      <c r="L16578">
        <v>1</v>
      </c>
      <c r="M16578">
        <v>202</v>
      </c>
      <c r="N16578" t="s">
        <v>18</v>
      </c>
      <c r="O16578" s="1">
        <v>8.8788199999999995E-83</v>
      </c>
      <c r="P16578">
        <v>797</v>
      </c>
    </row>
    <row r="16579" spans="1:16" x14ac:dyDescent="0.25">
      <c r="A16579" t="s">
        <v>24595</v>
      </c>
      <c r="B16579">
        <v>198</v>
      </c>
      <c r="C16579" s="3" t="str">
        <f>HYPERLINK("http://www.uniprot.org/uniprot/G7LH45","tr|G7LH45|G7LH45_MEDTR")</f>
        <v>tr|G7LH45|G7LH45_MEDTR</v>
      </c>
      <c r="D16579" t="s">
        <v>24365</v>
      </c>
      <c r="E16579">
        <v>61.53</v>
      </c>
      <c r="F16579">
        <v>65</v>
      </c>
      <c r="G16579">
        <v>25</v>
      </c>
      <c r="H16579">
        <v>0</v>
      </c>
      <c r="I16579">
        <v>1</v>
      </c>
      <c r="J16579">
        <v>195</v>
      </c>
      <c r="K16579">
        <v>1</v>
      </c>
      <c r="L16579">
        <v>373</v>
      </c>
      <c r="M16579">
        <v>437</v>
      </c>
      <c r="N16579" t="s">
        <v>18</v>
      </c>
      <c r="O16579" s="1">
        <v>2.59361E-14</v>
      </c>
      <c r="P16579">
        <v>205</v>
      </c>
    </row>
    <row r="16580" spans="1:16" x14ac:dyDescent="0.25">
      <c r="A16580" t="s">
        <v>24596</v>
      </c>
      <c r="B16580">
        <v>561</v>
      </c>
      <c r="C16580" s="3" t="str">
        <f>HYPERLINK("http://www.uniprot.org/uniprot/I3S7S5","tr|I3S7S5|I3S7S5_LOTJA")</f>
        <v>tr|I3S7S5|I3S7S5_LOTJA</v>
      </c>
      <c r="D16580" t="s">
        <v>93</v>
      </c>
      <c r="E16580">
        <v>80.790000000000006</v>
      </c>
      <c r="F16580">
        <v>151</v>
      </c>
      <c r="G16580">
        <v>29</v>
      </c>
      <c r="H16580">
        <v>0</v>
      </c>
      <c r="I16580">
        <v>1</v>
      </c>
      <c r="J16580">
        <v>453</v>
      </c>
      <c r="K16580">
        <v>1</v>
      </c>
      <c r="L16580">
        <v>1</v>
      </c>
      <c r="M16580">
        <v>150</v>
      </c>
      <c r="N16580" t="s">
        <v>18</v>
      </c>
      <c r="O16580" s="1">
        <v>2.8448899999999998E-69</v>
      </c>
      <c r="P16580">
        <v>642</v>
      </c>
    </row>
    <row r="16581" spans="1:16" x14ac:dyDescent="0.25">
      <c r="A16581" t="s">
        <v>24597</v>
      </c>
      <c r="B16581">
        <v>1233</v>
      </c>
      <c r="C16581" s="3" t="str">
        <f>HYPERLINK("http://www.uniprot.org/uniprot/I1KGH8","tr|I1KGH8|I1KGH8_SOYBN")</f>
        <v>tr|I1KGH8|I1KGH8_SOYBN</v>
      </c>
      <c r="D16581" t="s">
        <v>28</v>
      </c>
      <c r="E16581">
        <v>74.75</v>
      </c>
      <c r="F16581">
        <v>412</v>
      </c>
      <c r="G16581">
        <v>104</v>
      </c>
      <c r="H16581">
        <v>2</v>
      </c>
      <c r="I16581">
        <v>1</v>
      </c>
      <c r="J16581">
        <v>1230</v>
      </c>
      <c r="K16581">
        <v>1</v>
      </c>
      <c r="L16581">
        <v>1</v>
      </c>
      <c r="M16581">
        <v>396</v>
      </c>
      <c r="N16581" t="s">
        <v>18</v>
      </c>
      <c r="O16581" s="1">
        <v>1.01503E-163</v>
      </c>
      <c r="P16581">
        <v>1500</v>
      </c>
    </row>
    <row r="16582" spans="1:16" x14ac:dyDescent="0.25">
      <c r="A16582" t="s">
        <v>24598</v>
      </c>
      <c r="B16582">
        <v>2757</v>
      </c>
      <c r="C16582" s="3" t="str">
        <f>HYPERLINK("http://www.uniprot.org/uniprot/M1BTE5","tr|M1BTE5|M1BTE5_SOLTU")</f>
        <v>tr|M1BTE5|M1BTE5_SOLTU</v>
      </c>
      <c r="D16582" t="s">
        <v>24599</v>
      </c>
      <c r="E16582">
        <v>55.82</v>
      </c>
      <c r="F16582">
        <v>892</v>
      </c>
      <c r="G16582">
        <v>394</v>
      </c>
      <c r="H16582">
        <v>27</v>
      </c>
      <c r="I16582">
        <v>160</v>
      </c>
      <c r="J16582">
        <v>2754</v>
      </c>
      <c r="K16582">
        <v>1</v>
      </c>
      <c r="L16582">
        <v>1</v>
      </c>
      <c r="M16582">
        <v>888</v>
      </c>
      <c r="N16582" t="s">
        <v>18</v>
      </c>
      <c r="O16582">
        <v>0</v>
      </c>
      <c r="P16582">
        <v>2635</v>
      </c>
    </row>
    <row r="16583" spans="1:16" x14ac:dyDescent="0.25">
      <c r="A16583" t="s">
        <v>24600</v>
      </c>
      <c r="B16583">
        <v>1521</v>
      </c>
      <c r="C16583" s="3" t="str">
        <f>HYPERLINK("http://www.uniprot.org/uniprot/Q1WAK1","tr|Q1WAK1|Q1WAK1_MEDSA")</f>
        <v>tr|Q1WAK1|Q1WAK1_MEDSA</v>
      </c>
      <c r="D16583" t="s">
        <v>24601</v>
      </c>
      <c r="E16583">
        <v>89.73</v>
      </c>
      <c r="F16583">
        <v>458</v>
      </c>
      <c r="G16583">
        <v>47</v>
      </c>
      <c r="H16583">
        <v>0</v>
      </c>
      <c r="I16583">
        <v>1</v>
      </c>
      <c r="J16583">
        <v>1374</v>
      </c>
      <c r="K16583">
        <v>1</v>
      </c>
      <c r="L16583">
        <v>1</v>
      </c>
      <c r="M16583">
        <v>458</v>
      </c>
      <c r="N16583" t="s">
        <v>18</v>
      </c>
      <c r="O16583">
        <v>0</v>
      </c>
      <c r="P16583">
        <v>2198</v>
      </c>
    </row>
    <row r="16584" spans="1:16" x14ac:dyDescent="0.25">
      <c r="A16584" t="s">
        <v>24602</v>
      </c>
      <c r="B16584">
        <v>2031</v>
      </c>
      <c r="C16584" s="3" t="str">
        <f>HYPERLINK("http://www.uniprot.org/uniprot/G7JZF1","tr|G7JZF1|G7JZF1_MEDTR")</f>
        <v>tr|G7JZF1|G7JZF1_MEDTR</v>
      </c>
      <c r="D16584" t="s">
        <v>24603</v>
      </c>
      <c r="E16584">
        <v>73.239999999999995</v>
      </c>
      <c r="F16584">
        <v>684</v>
      </c>
      <c r="G16584">
        <v>183</v>
      </c>
      <c r="H16584">
        <v>9</v>
      </c>
      <c r="I16584">
        <v>4</v>
      </c>
      <c r="J16584">
        <v>2028</v>
      </c>
      <c r="K16584">
        <v>1</v>
      </c>
      <c r="L16584">
        <v>5</v>
      </c>
      <c r="M16584">
        <v>685</v>
      </c>
      <c r="N16584" t="s">
        <v>18</v>
      </c>
      <c r="O16584">
        <v>0</v>
      </c>
      <c r="P16584">
        <v>2531</v>
      </c>
    </row>
    <row r="16585" spans="1:16" x14ac:dyDescent="0.25">
      <c r="A16585" t="s">
        <v>24604</v>
      </c>
      <c r="B16585">
        <v>2277</v>
      </c>
      <c r="C16585" s="3" t="str">
        <f>HYPERLINK("http://www.uniprot.org/uniprot/G7I2F3","tr|G7I2F3|G7I2F3_MEDTR")</f>
        <v>tr|G7I2F3|G7I2F3_MEDTR</v>
      </c>
      <c r="D16585" t="s">
        <v>257</v>
      </c>
      <c r="E16585">
        <v>34.479999999999997</v>
      </c>
      <c r="F16585">
        <v>435</v>
      </c>
      <c r="G16585">
        <v>285</v>
      </c>
      <c r="H16585">
        <v>2</v>
      </c>
      <c r="I16585">
        <v>964</v>
      </c>
      <c r="J16585">
        <v>2262</v>
      </c>
      <c r="K16585">
        <v>1</v>
      </c>
      <c r="L16585">
        <v>43</v>
      </c>
      <c r="M16585">
        <v>408</v>
      </c>
      <c r="N16585" t="s">
        <v>18</v>
      </c>
      <c r="O16585" s="1">
        <v>7.4685099999999993E-58</v>
      </c>
      <c r="P16585">
        <v>590</v>
      </c>
    </row>
    <row r="16586" spans="1:16" x14ac:dyDescent="0.25">
      <c r="A16586" t="s">
        <v>24605</v>
      </c>
      <c r="B16586">
        <v>369</v>
      </c>
      <c r="C16586" s="3" t="str">
        <f>HYPERLINK("http://www.uniprot.org/uniprot/G7JDH9","tr|G7JDH9|G7JDH9_MEDTR")</f>
        <v>tr|G7JDH9|G7JDH9_MEDTR</v>
      </c>
      <c r="D16586" t="s">
        <v>24606</v>
      </c>
      <c r="E16586">
        <v>78.069999999999993</v>
      </c>
      <c r="F16586">
        <v>114</v>
      </c>
      <c r="G16586">
        <v>25</v>
      </c>
      <c r="H16586">
        <v>0</v>
      </c>
      <c r="I16586">
        <v>1</v>
      </c>
      <c r="J16586">
        <v>342</v>
      </c>
      <c r="K16586">
        <v>1</v>
      </c>
      <c r="L16586">
        <v>11</v>
      </c>
      <c r="M16586">
        <v>121</v>
      </c>
      <c r="N16586" t="s">
        <v>18</v>
      </c>
      <c r="O16586" s="1">
        <v>6.7329900000000006E-39</v>
      </c>
      <c r="P16586">
        <v>417</v>
      </c>
    </row>
    <row r="16587" spans="1:16" x14ac:dyDescent="0.25">
      <c r="A16587" t="s">
        <v>24607</v>
      </c>
      <c r="B16587">
        <v>306</v>
      </c>
      <c r="C16587" s="3" t="str">
        <f>HYPERLINK("http://www.uniprot.org/uniprot/Q949L5","tr|Q949L5|Q949L5_CICAR")</f>
        <v>tr|Q949L5|Q949L5_CICAR</v>
      </c>
      <c r="D16587" t="s">
        <v>55</v>
      </c>
      <c r="E16587">
        <v>79.78</v>
      </c>
      <c r="F16587">
        <v>94</v>
      </c>
      <c r="G16587">
        <v>19</v>
      </c>
      <c r="H16587">
        <v>0</v>
      </c>
      <c r="I16587">
        <v>1</v>
      </c>
      <c r="J16587">
        <v>282</v>
      </c>
      <c r="K16587">
        <v>1</v>
      </c>
      <c r="L16587">
        <v>1</v>
      </c>
      <c r="M16587">
        <v>94</v>
      </c>
      <c r="N16587" t="s">
        <v>18</v>
      </c>
      <c r="O16587" s="1">
        <v>9.2742400000000006E-36</v>
      </c>
      <c r="P16587">
        <v>390</v>
      </c>
    </row>
    <row r="16588" spans="1:16" x14ac:dyDescent="0.25">
      <c r="A16588" t="s">
        <v>24608</v>
      </c>
      <c r="B16588">
        <v>306</v>
      </c>
      <c r="C16588" s="3" t="str">
        <f>HYPERLINK("http://www.uniprot.org/uniprot/I3T2A0","tr|I3T2A0|I3T2A0_MEDTR")</f>
        <v>tr|I3T2A0|I3T2A0_MEDTR</v>
      </c>
      <c r="D16588" t="s">
        <v>22</v>
      </c>
      <c r="E16588">
        <v>83.9</v>
      </c>
      <c r="F16588">
        <v>87</v>
      </c>
      <c r="G16588">
        <v>14</v>
      </c>
      <c r="H16588">
        <v>0</v>
      </c>
      <c r="I16588">
        <v>1</v>
      </c>
      <c r="J16588">
        <v>261</v>
      </c>
      <c r="K16588">
        <v>1</v>
      </c>
      <c r="L16588">
        <v>15</v>
      </c>
      <c r="M16588">
        <v>101</v>
      </c>
      <c r="N16588" t="s">
        <v>18</v>
      </c>
      <c r="O16588" s="1">
        <v>1.63706E-32</v>
      </c>
      <c r="P16588">
        <v>362</v>
      </c>
    </row>
    <row r="16589" spans="1:16" x14ac:dyDescent="0.25">
      <c r="A16589" t="s">
        <v>24609</v>
      </c>
      <c r="B16589">
        <v>747</v>
      </c>
      <c r="C16589" s="3" t="str">
        <f>HYPERLINK("http://www.uniprot.org/uniprot/G7IMN6","tr|G7IMN6|G7IMN6_MEDTR")</f>
        <v>tr|G7IMN6|G7IMN6_MEDTR</v>
      </c>
      <c r="D16589" t="s">
        <v>24610</v>
      </c>
      <c r="E16589">
        <v>51.3</v>
      </c>
      <c r="F16589">
        <v>269</v>
      </c>
      <c r="G16589">
        <v>131</v>
      </c>
      <c r="H16589">
        <v>30</v>
      </c>
      <c r="I16589">
        <v>28</v>
      </c>
      <c r="J16589">
        <v>744</v>
      </c>
      <c r="K16589">
        <v>1</v>
      </c>
      <c r="L16589">
        <v>320</v>
      </c>
      <c r="M16589">
        <v>588</v>
      </c>
      <c r="N16589" t="s">
        <v>18</v>
      </c>
      <c r="O16589" s="1">
        <v>9.1869399999999999E-58</v>
      </c>
      <c r="P16589">
        <v>583</v>
      </c>
    </row>
    <row r="16590" spans="1:16" x14ac:dyDescent="0.25">
      <c r="A16590" t="s">
        <v>24611</v>
      </c>
      <c r="B16590">
        <v>1023</v>
      </c>
      <c r="C16590" s="3" t="str">
        <f>HYPERLINK("http://www.uniprot.org/uniprot/G7IQL0","tr|G7IQL0|G7IQL0_MEDTR")</f>
        <v>tr|G7IQL0|G7IQL0_MEDTR</v>
      </c>
      <c r="D16590" t="s">
        <v>24612</v>
      </c>
      <c r="E16590">
        <v>72.34</v>
      </c>
      <c r="F16590">
        <v>311</v>
      </c>
      <c r="G16590">
        <v>86</v>
      </c>
      <c r="H16590">
        <v>0</v>
      </c>
      <c r="I16590">
        <v>88</v>
      </c>
      <c r="J16590">
        <v>1020</v>
      </c>
      <c r="K16590">
        <v>1</v>
      </c>
      <c r="L16590">
        <v>27</v>
      </c>
      <c r="M16590">
        <v>336</v>
      </c>
      <c r="N16590" t="s">
        <v>18</v>
      </c>
      <c r="O16590" s="1">
        <v>2.3193400000000002E-120</v>
      </c>
      <c r="P16590">
        <v>1125</v>
      </c>
    </row>
    <row r="16591" spans="1:16" x14ac:dyDescent="0.25">
      <c r="A16591" t="s">
        <v>24613</v>
      </c>
      <c r="B16591">
        <v>1815</v>
      </c>
      <c r="C16591" s="3" t="str">
        <f>HYPERLINK("http://www.uniprot.org/uniprot/G7KH08","tr|G7KH08|G7KH08_MEDTR")</f>
        <v>tr|G7KH08|G7KH08_MEDTR</v>
      </c>
      <c r="D16591" t="s">
        <v>24614</v>
      </c>
      <c r="E16591">
        <v>79.44</v>
      </c>
      <c r="F16591">
        <v>608</v>
      </c>
      <c r="G16591">
        <v>125</v>
      </c>
      <c r="H16591">
        <v>4</v>
      </c>
      <c r="I16591">
        <v>1</v>
      </c>
      <c r="J16591">
        <v>1812</v>
      </c>
      <c r="K16591">
        <v>1</v>
      </c>
      <c r="L16591">
        <v>1</v>
      </c>
      <c r="M16591">
        <v>607</v>
      </c>
      <c r="N16591" t="s">
        <v>18</v>
      </c>
      <c r="O16591">
        <v>0</v>
      </c>
      <c r="P16591">
        <v>2511</v>
      </c>
    </row>
    <row r="16592" spans="1:16" x14ac:dyDescent="0.25">
      <c r="A16592" t="s">
        <v>24615</v>
      </c>
      <c r="B16592">
        <v>1095</v>
      </c>
      <c r="C16592" s="3" t="str">
        <f>HYPERLINK("http://www.uniprot.org/uniprot/Q2HV09","tr|Q2HV09|Q2HV09_MEDTR")</f>
        <v>tr|Q2HV09|Q2HV09_MEDTR</v>
      </c>
      <c r="D16592" t="s">
        <v>24616</v>
      </c>
      <c r="E16592">
        <v>84.01</v>
      </c>
      <c r="F16592">
        <v>344</v>
      </c>
      <c r="G16592">
        <v>55</v>
      </c>
      <c r="H16592">
        <v>1</v>
      </c>
      <c r="I16592">
        <v>64</v>
      </c>
      <c r="J16592">
        <v>1092</v>
      </c>
      <c r="K16592">
        <v>1</v>
      </c>
      <c r="L16592">
        <v>22</v>
      </c>
      <c r="M16592">
        <v>357</v>
      </c>
      <c r="N16592" t="s">
        <v>18</v>
      </c>
      <c r="O16592" s="1">
        <v>1.9420100000000001E-176</v>
      </c>
      <c r="P16592">
        <v>1609</v>
      </c>
    </row>
    <row r="16593" spans="1:16" x14ac:dyDescent="0.25">
      <c r="A16593" t="s">
        <v>24617</v>
      </c>
      <c r="B16593">
        <v>2292</v>
      </c>
      <c r="C16593" s="3" t="str">
        <f>HYPERLINK("http://www.uniprot.org/uniprot/C3TS12","tr|C3TS12|C3TS12_CICAR")</f>
        <v>tr|C3TS12|C3TS12_CICAR</v>
      </c>
      <c r="D16593" t="s">
        <v>24618</v>
      </c>
      <c r="E16593">
        <v>95.28</v>
      </c>
      <c r="F16593">
        <v>763</v>
      </c>
      <c r="G16593">
        <v>36</v>
      </c>
      <c r="H16593">
        <v>0</v>
      </c>
      <c r="I16593">
        <v>1</v>
      </c>
      <c r="J16593">
        <v>2289</v>
      </c>
      <c r="K16593">
        <v>1</v>
      </c>
      <c r="L16593">
        <v>1</v>
      </c>
      <c r="M16593">
        <v>763</v>
      </c>
      <c r="N16593" t="s">
        <v>18</v>
      </c>
      <c r="O16593">
        <v>0</v>
      </c>
      <c r="P16593">
        <v>3710</v>
      </c>
    </row>
    <row r="16594" spans="1:16" x14ac:dyDescent="0.25">
      <c r="A16594" t="s">
        <v>24619</v>
      </c>
      <c r="B16594">
        <v>1527</v>
      </c>
      <c r="C16594" s="3" t="str">
        <f>HYPERLINK("http://www.uniprot.org/uniprot/G7JKN7","tr|G7JKN7|G7JKN7_MEDTR")</f>
        <v>tr|G7JKN7|G7JKN7_MEDTR</v>
      </c>
      <c r="D16594" t="s">
        <v>24620</v>
      </c>
      <c r="E16594">
        <v>78.73</v>
      </c>
      <c r="F16594">
        <v>475</v>
      </c>
      <c r="G16594">
        <v>101</v>
      </c>
      <c r="H16594">
        <v>0</v>
      </c>
      <c r="I16594">
        <v>100</v>
      </c>
      <c r="J16594">
        <v>1524</v>
      </c>
      <c r="K16594">
        <v>1</v>
      </c>
      <c r="L16594">
        <v>31</v>
      </c>
      <c r="M16594">
        <v>501</v>
      </c>
      <c r="N16594" t="s">
        <v>18</v>
      </c>
      <c r="O16594">
        <v>0</v>
      </c>
      <c r="P16594">
        <v>1922</v>
      </c>
    </row>
    <row r="16595" spans="1:16" x14ac:dyDescent="0.25">
      <c r="A16595" t="s">
        <v>24621</v>
      </c>
      <c r="B16595">
        <v>702</v>
      </c>
      <c r="C16595" s="3" t="str">
        <f>HYPERLINK("http://www.uniprot.org/uniprot/G7I702","tr|G7I702|G7I702_MEDTR")</f>
        <v>tr|G7I702|G7I702_MEDTR</v>
      </c>
      <c r="D16595" t="s">
        <v>24622</v>
      </c>
      <c r="E16595">
        <v>53.48</v>
      </c>
      <c r="F16595">
        <v>215</v>
      </c>
      <c r="G16595">
        <v>100</v>
      </c>
      <c r="H16595">
        <v>0</v>
      </c>
      <c r="I16595">
        <v>1</v>
      </c>
      <c r="J16595">
        <v>645</v>
      </c>
      <c r="K16595">
        <v>1</v>
      </c>
      <c r="L16595">
        <v>1</v>
      </c>
      <c r="M16595">
        <v>178</v>
      </c>
      <c r="N16595" t="s">
        <v>18</v>
      </c>
      <c r="O16595" s="1">
        <v>9.5078100000000004E-51</v>
      </c>
      <c r="P16595">
        <v>522</v>
      </c>
    </row>
    <row r="16596" spans="1:16" x14ac:dyDescent="0.25">
      <c r="A16596" t="s">
        <v>24623</v>
      </c>
      <c r="B16596">
        <v>1551</v>
      </c>
      <c r="C16596" s="3" t="str">
        <f>HYPERLINK("http://www.uniprot.org/uniprot/G7I3E5","tr|G7I3E5|G7I3E5_MEDTR")</f>
        <v>tr|G7I3E5|G7I3E5_MEDTR</v>
      </c>
      <c r="D16596" t="s">
        <v>24624</v>
      </c>
      <c r="E16596">
        <v>82.36</v>
      </c>
      <c r="F16596">
        <v>516</v>
      </c>
      <c r="G16596">
        <v>91</v>
      </c>
      <c r="H16596">
        <v>0</v>
      </c>
      <c r="I16596">
        <v>1</v>
      </c>
      <c r="J16596">
        <v>1548</v>
      </c>
      <c r="K16596">
        <v>1</v>
      </c>
      <c r="L16596">
        <v>1</v>
      </c>
      <c r="M16596">
        <v>512</v>
      </c>
      <c r="N16596" t="s">
        <v>18</v>
      </c>
      <c r="O16596">
        <v>0</v>
      </c>
      <c r="P16596">
        <v>2217</v>
      </c>
    </row>
    <row r="16597" spans="1:16" x14ac:dyDescent="0.25">
      <c r="A16597" t="s">
        <v>24625</v>
      </c>
      <c r="B16597">
        <v>1104</v>
      </c>
      <c r="C16597" s="3" t="str">
        <f>HYPERLINK("http://www.uniprot.org/uniprot/G7J5Q2","tr|G7J5Q2|G7J5Q2_MEDTR")</f>
        <v>tr|G7J5Q2|G7J5Q2_MEDTR</v>
      </c>
      <c r="D16597" t="s">
        <v>24626</v>
      </c>
      <c r="E16597">
        <v>80.37</v>
      </c>
      <c r="F16597">
        <v>377</v>
      </c>
      <c r="G16597">
        <v>74</v>
      </c>
      <c r="H16597">
        <v>10</v>
      </c>
      <c r="I16597">
        <v>1</v>
      </c>
      <c r="J16597">
        <v>1101</v>
      </c>
      <c r="K16597">
        <v>1</v>
      </c>
      <c r="L16597">
        <v>1</v>
      </c>
      <c r="M16597">
        <v>375</v>
      </c>
      <c r="N16597" t="s">
        <v>18</v>
      </c>
      <c r="O16597" s="1">
        <v>1.4634299999999999E-163</v>
      </c>
      <c r="P16597">
        <v>1498</v>
      </c>
    </row>
    <row r="16598" spans="1:16" x14ac:dyDescent="0.25">
      <c r="A16598" t="s">
        <v>24627</v>
      </c>
      <c r="B16598">
        <v>975</v>
      </c>
      <c r="C16598" s="3" t="str">
        <f>HYPERLINK("http://www.uniprot.org/uniprot/I1JSY3","tr|I1JSY3|I1JSY3_SOYBN")</f>
        <v>tr|I1JSY3|I1JSY3_SOYBN</v>
      </c>
      <c r="D16598" t="s">
        <v>28</v>
      </c>
      <c r="E16598">
        <v>70.64</v>
      </c>
      <c r="F16598">
        <v>327</v>
      </c>
      <c r="G16598">
        <v>96</v>
      </c>
      <c r="H16598">
        <v>3</v>
      </c>
      <c r="I16598">
        <v>1</v>
      </c>
      <c r="J16598">
        <v>972</v>
      </c>
      <c r="K16598">
        <v>1</v>
      </c>
      <c r="L16598">
        <v>1</v>
      </c>
      <c r="M16598">
        <v>322</v>
      </c>
      <c r="N16598" t="s">
        <v>18</v>
      </c>
      <c r="O16598" s="1">
        <v>4.0516399999999998E-127</v>
      </c>
      <c r="P16598">
        <v>1183</v>
      </c>
    </row>
    <row r="16599" spans="1:16" x14ac:dyDescent="0.25">
      <c r="A16599" t="s">
        <v>24628</v>
      </c>
      <c r="B16599">
        <v>912</v>
      </c>
      <c r="C16599" s="3" t="str">
        <f>HYPERLINK("http://www.uniprot.org/uniprot/G8A385","tr|G8A385|G8A385_MEDTR")</f>
        <v>tr|G8A385|G8A385_MEDTR</v>
      </c>
      <c r="D16599" t="s">
        <v>24629</v>
      </c>
      <c r="E16599">
        <v>55.21</v>
      </c>
      <c r="F16599">
        <v>326</v>
      </c>
      <c r="G16599">
        <v>146</v>
      </c>
      <c r="H16599">
        <v>23</v>
      </c>
      <c r="I16599">
        <v>1</v>
      </c>
      <c r="J16599">
        <v>909</v>
      </c>
      <c r="K16599">
        <v>1</v>
      </c>
      <c r="L16599">
        <v>27</v>
      </c>
      <c r="M16599">
        <v>340</v>
      </c>
      <c r="N16599" t="s">
        <v>18</v>
      </c>
      <c r="O16599" s="1">
        <v>5.2403999999999997E-78</v>
      </c>
      <c r="P16599">
        <v>759</v>
      </c>
    </row>
    <row r="16600" spans="1:16" x14ac:dyDescent="0.25">
      <c r="A16600" t="s">
        <v>24630</v>
      </c>
      <c r="B16600">
        <v>942</v>
      </c>
      <c r="C16600" s="3" t="str">
        <f>HYPERLINK("http://www.uniprot.org/uniprot/G7J326","tr|G7J326|G7J326_MEDTR")</f>
        <v>tr|G7J326|G7J326_MEDTR</v>
      </c>
      <c r="D16600" t="s">
        <v>24631</v>
      </c>
      <c r="E16600">
        <v>81.7</v>
      </c>
      <c r="F16600">
        <v>328</v>
      </c>
      <c r="G16600">
        <v>60</v>
      </c>
      <c r="H16600">
        <v>16</v>
      </c>
      <c r="I16600">
        <v>1</v>
      </c>
      <c r="J16600">
        <v>936</v>
      </c>
      <c r="K16600">
        <v>1</v>
      </c>
      <c r="L16600">
        <v>1</v>
      </c>
      <c r="M16600">
        <v>328</v>
      </c>
      <c r="N16600" t="s">
        <v>18</v>
      </c>
      <c r="O16600" s="1">
        <v>6.2267799999999994E-154</v>
      </c>
      <c r="P16600">
        <v>1414</v>
      </c>
    </row>
    <row r="16601" spans="1:16" x14ac:dyDescent="0.25">
      <c r="A16601" t="s">
        <v>24632</v>
      </c>
      <c r="B16601">
        <v>1755</v>
      </c>
      <c r="C16601" s="3" t="str">
        <f>HYPERLINK("http://www.uniprot.org/uniprot/G7LH31","tr|G7LH31|G7LH31_MEDTR")</f>
        <v>tr|G7LH31|G7LH31_MEDTR</v>
      </c>
      <c r="D16601" t="s">
        <v>24633</v>
      </c>
      <c r="E16601">
        <v>83.1</v>
      </c>
      <c r="F16601">
        <v>586</v>
      </c>
      <c r="G16601">
        <v>99</v>
      </c>
      <c r="H16601">
        <v>4</v>
      </c>
      <c r="I16601">
        <v>4</v>
      </c>
      <c r="J16601">
        <v>1749</v>
      </c>
      <c r="K16601">
        <v>1</v>
      </c>
      <c r="L16601">
        <v>7</v>
      </c>
      <c r="M16601">
        <v>592</v>
      </c>
      <c r="N16601" t="s">
        <v>18</v>
      </c>
      <c r="O16601">
        <v>0</v>
      </c>
      <c r="P16601">
        <v>2558</v>
      </c>
    </row>
    <row r="16602" spans="1:16" x14ac:dyDescent="0.25">
      <c r="A16602" t="s">
        <v>24634</v>
      </c>
      <c r="B16602">
        <v>396</v>
      </c>
      <c r="C16602" s="3" t="str">
        <f>HYPERLINK("http://www.uniprot.org/uniprot/C6SVX0","tr|C6SVX0|C6SVX0_SOYBN")</f>
        <v>tr|C6SVX0|C6SVX0_SOYBN</v>
      </c>
      <c r="D16602" t="s">
        <v>897</v>
      </c>
      <c r="E16602">
        <v>46.97</v>
      </c>
      <c r="F16602">
        <v>149</v>
      </c>
      <c r="G16602">
        <v>79</v>
      </c>
      <c r="H16602">
        <v>18</v>
      </c>
      <c r="I16602">
        <v>1</v>
      </c>
      <c r="J16602">
        <v>393</v>
      </c>
      <c r="K16602">
        <v>1</v>
      </c>
      <c r="L16602">
        <v>1</v>
      </c>
      <c r="M16602">
        <v>146</v>
      </c>
      <c r="N16602" t="s">
        <v>18</v>
      </c>
      <c r="O16602" s="1">
        <v>2.5497299999999998E-25</v>
      </c>
      <c r="P16602">
        <v>300</v>
      </c>
    </row>
    <row r="16603" spans="1:16" x14ac:dyDescent="0.25">
      <c r="A16603" t="s">
        <v>24635</v>
      </c>
      <c r="B16603">
        <v>1467</v>
      </c>
      <c r="C16603" s="3" t="str">
        <f>HYPERLINK("http://www.uniprot.org/uniprot/I1LJV8","tr|I1LJV8|I1LJV8_SOYBN")</f>
        <v>tr|I1LJV8|I1LJV8_SOYBN</v>
      </c>
      <c r="D16603" t="s">
        <v>24636</v>
      </c>
      <c r="E16603">
        <v>80.16</v>
      </c>
      <c r="F16603">
        <v>484</v>
      </c>
      <c r="G16603">
        <v>96</v>
      </c>
      <c r="H16603">
        <v>0</v>
      </c>
      <c r="I16603">
        <v>1</v>
      </c>
      <c r="J16603">
        <v>1452</v>
      </c>
      <c r="K16603">
        <v>1</v>
      </c>
      <c r="L16603">
        <v>5</v>
      </c>
      <c r="M16603">
        <v>488</v>
      </c>
      <c r="N16603" t="s">
        <v>18</v>
      </c>
      <c r="O16603">
        <v>0</v>
      </c>
      <c r="P16603">
        <v>2049</v>
      </c>
    </row>
    <row r="16604" spans="1:16" x14ac:dyDescent="0.25">
      <c r="A16604" t="s">
        <v>24637</v>
      </c>
      <c r="B16604">
        <v>645</v>
      </c>
      <c r="C16604" s="3" t="str">
        <f>HYPERLINK("http://www.uniprot.org/uniprot/I3T4T4","tr|I3T4T4|I3T4T4_MEDTR")</f>
        <v>tr|I3T4T4|I3T4T4_MEDTR</v>
      </c>
      <c r="D16604" t="s">
        <v>22</v>
      </c>
      <c r="E16604">
        <v>74.31</v>
      </c>
      <c r="F16604">
        <v>183</v>
      </c>
      <c r="G16604">
        <v>47</v>
      </c>
      <c r="H16604">
        <v>0</v>
      </c>
      <c r="I16604">
        <v>76</v>
      </c>
      <c r="J16604">
        <v>624</v>
      </c>
      <c r="K16604">
        <v>1</v>
      </c>
      <c r="L16604">
        <v>26</v>
      </c>
      <c r="M16604">
        <v>208</v>
      </c>
      <c r="N16604" t="s">
        <v>18</v>
      </c>
      <c r="O16604" s="1">
        <v>4.5851600000000001E-67</v>
      </c>
      <c r="P16604">
        <v>662</v>
      </c>
    </row>
    <row r="16605" spans="1:16" x14ac:dyDescent="0.25">
      <c r="A16605" t="s">
        <v>24638</v>
      </c>
      <c r="B16605">
        <v>1302</v>
      </c>
      <c r="C16605" s="3" t="str">
        <f>HYPERLINK("http://www.uniprot.org/uniprot/G7KEX1","tr|G7KEX1|G7KEX1_MEDTR")</f>
        <v>tr|G7KEX1|G7KEX1_MEDTR</v>
      </c>
      <c r="D16605" t="s">
        <v>24639</v>
      </c>
      <c r="E16605">
        <v>77.650000000000006</v>
      </c>
      <c r="F16605">
        <v>443</v>
      </c>
      <c r="G16605">
        <v>99</v>
      </c>
      <c r="H16605">
        <v>10</v>
      </c>
      <c r="I16605">
        <v>1</v>
      </c>
      <c r="J16605">
        <v>1299</v>
      </c>
      <c r="K16605">
        <v>1</v>
      </c>
      <c r="L16605">
        <v>1</v>
      </c>
      <c r="M16605">
        <v>416</v>
      </c>
      <c r="N16605" t="s">
        <v>18</v>
      </c>
      <c r="O16605">
        <v>0</v>
      </c>
      <c r="P16605">
        <v>1737</v>
      </c>
    </row>
    <row r="16606" spans="1:16" x14ac:dyDescent="0.25">
      <c r="A16606" t="s">
        <v>24640</v>
      </c>
      <c r="B16606">
        <v>402</v>
      </c>
      <c r="C16606" s="3" t="str">
        <f>HYPERLINK("http://www.uniprot.org/uniprot/I1J4G4","tr|I1J4G4|I1J4G4_SOYBN")</f>
        <v>tr|I1J4G4|I1J4G4_SOYBN</v>
      </c>
      <c r="D16606" t="s">
        <v>24641</v>
      </c>
      <c r="E16606">
        <v>78.94</v>
      </c>
      <c r="F16606">
        <v>133</v>
      </c>
      <c r="G16606">
        <v>28</v>
      </c>
      <c r="H16606">
        <v>0</v>
      </c>
      <c r="I16606">
        <v>1</v>
      </c>
      <c r="J16606">
        <v>399</v>
      </c>
      <c r="K16606">
        <v>1</v>
      </c>
      <c r="L16606">
        <v>1</v>
      </c>
      <c r="M16606">
        <v>133</v>
      </c>
      <c r="N16606" t="s">
        <v>18</v>
      </c>
      <c r="O16606" s="1">
        <v>8.6042599999999993E-58</v>
      </c>
      <c r="P16606">
        <v>580</v>
      </c>
    </row>
    <row r="16607" spans="1:16" x14ac:dyDescent="0.25">
      <c r="A16607" t="s">
        <v>24642</v>
      </c>
      <c r="B16607">
        <v>369</v>
      </c>
      <c r="C16607" s="3" t="str">
        <f>HYPERLINK("http://www.uniprot.org/uniprot/G7JZF0","tr|G7JZF0|G7JZF0_MEDTR")</f>
        <v>tr|G7JZF0|G7JZF0_MEDTR</v>
      </c>
      <c r="D16607" t="s">
        <v>24643</v>
      </c>
      <c r="E16607">
        <v>76.849999999999994</v>
      </c>
      <c r="F16607">
        <v>121</v>
      </c>
      <c r="G16607">
        <v>28</v>
      </c>
      <c r="H16607">
        <v>0</v>
      </c>
      <c r="I16607">
        <v>1</v>
      </c>
      <c r="J16607">
        <v>363</v>
      </c>
      <c r="K16607">
        <v>1</v>
      </c>
      <c r="L16607">
        <v>1</v>
      </c>
      <c r="M16607">
        <v>120</v>
      </c>
      <c r="N16607" t="s">
        <v>18</v>
      </c>
      <c r="O16607" s="1">
        <v>1.10981E-41</v>
      </c>
      <c r="P16607">
        <v>441</v>
      </c>
    </row>
    <row r="16608" spans="1:16" x14ac:dyDescent="0.25">
      <c r="A16608" t="s">
        <v>24644</v>
      </c>
      <c r="B16608">
        <v>825</v>
      </c>
      <c r="C16608" s="3" t="str">
        <f>HYPERLINK("http://www.uniprot.org/uniprot/G7JDG8","tr|G7JDG8|G7JDG8_MEDTR")</f>
        <v>tr|G7JDG8|G7JDG8_MEDTR</v>
      </c>
      <c r="D16608" t="s">
        <v>24645</v>
      </c>
      <c r="E16608">
        <v>85.5</v>
      </c>
      <c r="F16608">
        <v>276</v>
      </c>
      <c r="G16608">
        <v>40</v>
      </c>
      <c r="H16608">
        <v>2</v>
      </c>
      <c r="I16608">
        <v>1</v>
      </c>
      <c r="J16608">
        <v>822</v>
      </c>
      <c r="K16608">
        <v>1</v>
      </c>
      <c r="L16608">
        <v>1</v>
      </c>
      <c r="M16608">
        <v>276</v>
      </c>
      <c r="N16608" t="s">
        <v>18</v>
      </c>
      <c r="O16608" s="1">
        <v>1.7619800000000001E-127</v>
      </c>
      <c r="P16608">
        <v>1185</v>
      </c>
    </row>
    <row r="16609" spans="1:16" x14ac:dyDescent="0.25">
      <c r="A16609" t="s">
        <v>24646</v>
      </c>
      <c r="B16609">
        <v>822</v>
      </c>
      <c r="C16609" s="3" t="str">
        <f>HYPERLINK("http://www.uniprot.org/uniprot/G7I2H0","tr|G7I2H0|G7I2H0_MEDTR")</f>
        <v>tr|G7I2H0|G7I2H0_MEDTR</v>
      </c>
      <c r="D16609" t="s">
        <v>144</v>
      </c>
      <c r="E16609">
        <v>31.69</v>
      </c>
      <c r="F16609">
        <v>183</v>
      </c>
      <c r="G16609">
        <v>125</v>
      </c>
      <c r="H16609">
        <v>0</v>
      </c>
      <c r="I16609">
        <v>256</v>
      </c>
      <c r="J16609">
        <v>804</v>
      </c>
      <c r="K16609">
        <v>1</v>
      </c>
      <c r="L16609">
        <v>78</v>
      </c>
      <c r="M16609">
        <v>231</v>
      </c>
      <c r="N16609" t="s">
        <v>18</v>
      </c>
      <c r="O16609" s="1">
        <v>1.33961E-10</v>
      </c>
      <c r="P16609">
        <v>177</v>
      </c>
    </row>
    <row r="16610" spans="1:16" x14ac:dyDescent="0.25">
      <c r="A16610" t="s">
        <v>24647</v>
      </c>
      <c r="B16610">
        <v>624</v>
      </c>
      <c r="C16610" s="3" t="str">
        <f>HYPERLINK("http://www.uniprot.org/uniprot/G7K4L8","tr|G7K4L8|G7K4L8_MEDTR")</f>
        <v>tr|G7K4L8|G7K4L8_MEDTR</v>
      </c>
      <c r="D16610" t="s">
        <v>1665</v>
      </c>
      <c r="E16610">
        <v>60.31</v>
      </c>
      <c r="F16610">
        <v>63</v>
      </c>
      <c r="G16610">
        <v>25</v>
      </c>
      <c r="H16610">
        <v>0</v>
      </c>
      <c r="I16610">
        <v>1</v>
      </c>
      <c r="J16610">
        <v>189</v>
      </c>
      <c r="K16610">
        <v>1</v>
      </c>
      <c r="L16610">
        <v>29</v>
      </c>
      <c r="M16610">
        <v>91</v>
      </c>
      <c r="N16610" t="s">
        <v>18</v>
      </c>
      <c r="O16610" s="1">
        <v>5.52582E-11</v>
      </c>
      <c r="P16610">
        <v>178</v>
      </c>
    </row>
    <row r="16611" spans="1:16" x14ac:dyDescent="0.25">
      <c r="A16611" t="s">
        <v>24648</v>
      </c>
      <c r="B16611">
        <v>306</v>
      </c>
      <c r="C16611" s="3" t="str">
        <f>HYPERLINK("http://www.uniprot.org/uniprot/I3T2A0","tr|I3T2A0|I3T2A0_MEDTR")</f>
        <v>tr|I3T2A0|I3T2A0_MEDTR</v>
      </c>
      <c r="D16611" t="s">
        <v>22</v>
      </c>
      <c r="E16611">
        <v>85.14</v>
      </c>
      <c r="F16611">
        <v>101</v>
      </c>
      <c r="G16611">
        <v>15</v>
      </c>
      <c r="H16611">
        <v>0</v>
      </c>
      <c r="I16611">
        <v>1</v>
      </c>
      <c r="J16611">
        <v>303</v>
      </c>
      <c r="K16611">
        <v>1</v>
      </c>
      <c r="L16611">
        <v>122</v>
      </c>
      <c r="M16611">
        <v>222</v>
      </c>
      <c r="N16611" t="s">
        <v>18</v>
      </c>
      <c r="O16611" s="1">
        <v>8.1058099999999996E-40</v>
      </c>
      <c r="P16611">
        <v>425</v>
      </c>
    </row>
    <row r="16612" spans="1:16" x14ac:dyDescent="0.25">
      <c r="A16612" t="s">
        <v>24649</v>
      </c>
      <c r="B16612">
        <v>774</v>
      </c>
      <c r="C16612" s="3" t="str">
        <f>HYPERLINK("http://www.uniprot.org/uniprot/G7IMN1","tr|G7IMN1|G7IMN1_MEDTR")</f>
        <v>tr|G7IMN1|G7IMN1_MEDTR</v>
      </c>
      <c r="D16612" t="s">
        <v>24650</v>
      </c>
      <c r="E16612">
        <v>90.62</v>
      </c>
      <c r="F16612">
        <v>256</v>
      </c>
      <c r="G16612">
        <v>24</v>
      </c>
      <c r="H16612">
        <v>0</v>
      </c>
      <c r="I16612">
        <v>1</v>
      </c>
      <c r="J16612">
        <v>768</v>
      </c>
      <c r="K16612">
        <v>1</v>
      </c>
      <c r="L16612">
        <v>2</v>
      </c>
      <c r="M16612">
        <v>257</v>
      </c>
      <c r="N16612" t="s">
        <v>18</v>
      </c>
      <c r="O16612" s="1">
        <v>1.11599E-125</v>
      </c>
      <c r="P16612">
        <v>1169</v>
      </c>
    </row>
    <row r="16613" spans="1:16" x14ac:dyDescent="0.25">
      <c r="A16613" t="s">
        <v>24651</v>
      </c>
      <c r="B16613">
        <v>549</v>
      </c>
      <c r="C16613" s="3" t="str">
        <f>HYPERLINK("http://www.uniprot.org/uniprot/G7IQL4","tr|G7IQL4|G7IQL4_MEDTR")</f>
        <v>tr|G7IQL4|G7IQL4_MEDTR</v>
      </c>
      <c r="D16613" t="s">
        <v>24652</v>
      </c>
      <c r="E16613">
        <v>81.760000000000005</v>
      </c>
      <c r="F16613">
        <v>181</v>
      </c>
      <c r="G16613">
        <v>33</v>
      </c>
      <c r="H16613">
        <v>1</v>
      </c>
      <c r="I16613">
        <v>4</v>
      </c>
      <c r="J16613">
        <v>543</v>
      </c>
      <c r="K16613">
        <v>1</v>
      </c>
      <c r="L16613">
        <v>3</v>
      </c>
      <c r="M16613">
        <v>181</v>
      </c>
      <c r="N16613" t="s">
        <v>18</v>
      </c>
      <c r="O16613" s="1">
        <v>1.16777E-76</v>
      </c>
      <c r="P16613">
        <v>743</v>
      </c>
    </row>
    <row r="16614" spans="1:16" x14ac:dyDescent="0.25">
      <c r="A16614" t="s">
        <v>24653</v>
      </c>
      <c r="B16614">
        <v>2193</v>
      </c>
      <c r="C16614" s="3" t="str">
        <f>HYPERLINK("http://www.uniprot.org/uniprot/G7KH07","tr|G7KH07|G7KH07_MEDTR")</f>
        <v>tr|G7KH07|G7KH07_MEDTR</v>
      </c>
      <c r="D16614" t="s">
        <v>24654</v>
      </c>
      <c r="E16614">
        <v>82.38</v>
      </c>
      <c r="F16614">
        <v>653</v>
      </c>
      <c r="G16614">
        <v>115</v>
      </c>
      <c r="H16614">
        <v>5</v>
      </c>
      <c r="I16614">
        <v>247</v>
      </c>
      <c r="J16614">
        <v>2190</v>
      </c>
      <c r="K16614">
        <v>1</v>
      </c>
      <c r="L16614">
        <v>15</v>
      </c>
      <c r="M16614">
        <v>648</v>
      </c>
      <c r="N16614" t="s">
        <v>18</v>
      </c>
      <c r="O16614">
        <v>0</v>
      </c>
      <c r="P16614">
        <v>2722</v>
      </c>
    </row>
    <row r="16615" spans="1:16" x14ac:dyDescent="0.25">
      <c r="A16615" t="s">
        <v>24655</v>
      </c>
      <c r="B16615">
        <v>747</v>
      </c>
      <c r="C16615" s="3" t="str">
        <f>HYPERLINK("http://www.uniprot.org/uniprot/Q8L5G5","tr|Q8L5G5|Q8L5G5_CICAR")</f>
        <v>tr|Q8L5G5|Q8L5G5_CICAR</v>
      </c>
      <c r="D16615" t="s">
        <v>24656</v>
      </c>
      <c r="E16615">
        <v>89.91</v>
      </c>
      <c r="F16615">
        <v>248</v>
      </c>
      <c r="G16615">
        <v>25</v>
      </c>
      <c r="H16615">
        <v>0</v>
      </c>
      <c r="I16615">
        <v>1</v>
      </c>
      <c r="J16615">
        <v>744</v>
      </c>
      <c r="K16615">
        <v>1</v>
      </c>
      <c r="L16615">
        <v>1</v>
      </c>
      <c r="M16615">
        <v>248</v>
      </c>
      <c r="N16615" t="s">
        <v>18</v>
      </c>
      <c r="O16615" s="1">
        <v>2.61777E-129</v>
      </c>
      <c r="P16615">
        <v>1200</v>
      </c>
    </row>
    <row r="16616" spans="1:16" x14ac:dyDescent="0.25">
      <c r="A16616" t="s">
        <v>24657</v>
      </c>
      <c r="B16616">
        <v>1233</v>
      </c>
      <c r="C16616" s="3" t="str">
        <f>HYPERLINK("http://www.uniprot.org/uniprot/B9RN00","tr|B9RN00|B9RN00_RICCO")</f>
        <v>tr|B9RN00|B9RN00_RICCO</v>
      </c>
      <c r="D16616" t="s">
        <v>24658</v>
      </c>
      <c r="E16616">
        <v>55.15</v>
      </c>
      <c r="F16616">
        <v>388</v>
      </c>
      <c r="G16616">
        <v>174</v>
      </c>
      <c r="H16616">
        <v>3</v>
      </c>
      <c r="I16616">
        <v>64</v>
      </c>
      <c r="J16616">
        <v>1218</v>
      </c>
      <c r="K16616">
        <v>1</v>
      </c>
      <c r="L16616">
        <v>25</v>
      </c>
      <c r="M16616">
        <v>370</v>
      </c>
      <c r="N16616" t="s">
        <v>18</v>
      </c>
      <c r="O16616" s="1">
        <v>2.2157500000000001E-118</v>
      </c>
      <c r="P16616">
        <v>1109</v>
      </c>
    </row>
    <row r="16617" spans="1:16" x14ac:dyDescent="0.25">
      <c r="A16617" t="s">
        <v>24659</v>
      </c>
      <c r="B16617">
        <v>2352</v>
      </c>
      <c r="C16617" s="3" t="str">
        <f>HYPERLINK("http://www.uniprot.org/uniprot/G7L0I6","tr|G7L0I6|G7L0I6_MEDTR")</f>
        <v>tr|G7L0I6|G7L0I6_MEDTR</v>
      </c>
      <c r="D16617" t="s">
        <v>24660</v>
      </c>
      <c r="E16617">
        <v>71.709999999999994</v>
      </c>
      <c r="F16617">
        <v>792</v>
      </c>
      <c r="G16617">
        <v>224</v>
      </c>
      <c r="H16617">
        <v>9</v>
      </c>
      <c r="I16617">
        <v>1</v>
      </c>
      <c r="J16617">
        <v>2349</v>
      </c>
      <c r="K16617">
        <v>1</v>
      </c>
      <c r="L16617">
        <v>1</v>
      </c>
      <c r="M16617">
        <v>786</v>
      </c>
      <c r="N16617" t="s">
        <v>18</v>
      </c>
      <c r="O16617">
        <v>0</v>
      </c>
      <c r="P16617">
        <v>2769</v>
      </c>
    </row>
    <row r="16618" spans="1:16" x14ac:dyDescent="0.25">
      <c r="A16618" t="s">
        <v>24661</v>
      </c>
      <c r="B16618">
        <v>276</v>
      </c>
      <c r="C16618" s="3" t="str">
        <f>HYPERLINK("http://www.uniprot.org/uniprot/I1NI65","tr|I1NI65|I1NI65_SOYBN")</f>
        <v>tr|I1NI65|I1NI65_SOYBN</v>
      </c>
      <c r="D16618" t="s">
        <v>28</v>
      </c>
      <c r="E16618">
        <v>62.06</v>
      </c>
      <c r="F16618">
        <v>87</v>
      </c>
      <c r="G16618">
        <v>33</v>
      </c>
      <c r="H16618">
        <v>5</v>
      </c>
      <c r="I16618">
        <v>18</v>
      </c>
      <c r="J16618">
        <v>263</v>
      </c>
      <c r="K16618">
        <v>3</v>
      </c>
      <c r="L16618">
        <v>16</v>
      </c>
      <c r="M16618">
        <v>99</v>
      </c>
      <c r="N16618" t="s">
        <v>18</v>
      </c>
      <c r="O16618" s="1">
        <v>2.31276E-18</v>
      </c>
      <c r="P16618">
        <v>240</v>
      </c>
    </row>
    <row r="16619" spans="1:16" x14ac:dyDescent="0.25">
      <c r="A16619" t="s">
        <v>24662</v>
      </c>
      <c r="B16619">
        <v>498</v>
      </c>
      <c r="C16619" s="3" t="str">
        <f>HYPERLINK("http://www.uniprot.org/uniprot/G7JKN7","tr|G7JKN7|G7JKN7_MEDTR")</f>
        <v>tr|G7JKN7|G7JKN7_MEDTR</v>
      </c>
      <c r="D16619" t="s">
        <v>24620</v>
      </c>
      <c r="E16619">
        <v>73.459999999999994</v>
      </c>
      <c r="F16619">
        <v>147</v>
      </c>
      <c r="G16619">
        <v>39</v>
      </c>
      <c r="H16619">
        <v>6</v>
      </c>
      <c r="I16619">
        <v>1</v>
      </c>
      <c r="J16619">
        <v>423</v>
      </c>
      <c r="K16619">
        <v>1</v>
      </c>
      <c r="L16619">
        <v>579</v>
      </c>
      <c r="M16619">
        <v>722</v>
      </c>
      <c r="N16619" t="s">
        <v>18</v>
      </c>
      <c r="O16619" s="1">
        <v>1.73654E-50</v>
      </c>
      <c r="P16619">
        <v>517</v>
      </c>
    </row>
    <row r="16620" spans="1:16" x14ac:dyDescent="0.25">
      <c r="A16620" t="s">
        <v>24663</v>
      </c>
      <c r="B16620">
        <v>567</v>
      </c>
      <c r="C16620" s="3" t="str">
        <f>HYPERLINK("http://www.uniprot.org/uniprot/G7I703","tr|G7I703|G7I703_MEDTR")</f>
        <v>tr|G7I703|G7I703_MEDTR</v>
      </c>
      <c r="D16620" t="s">
        <v>24664</v>
      </c>
      <c r="E16620">
        <v>61.11</v>
      </c>
      <c r="F16620">
        <v>162</v>
      </c>
      <c r="G16620">
        <v>63</v>
      </c>
      <c r="H16620">
        <v>3</v>
      </c>
      <c r="I16620">
        <v>88</v>
      </c>
      <c r="J16620">
        <v>564</v>
      </c>
      <c r="K16620">
        <v>1</v>
      </c>
      <c r="L16620">
        <v>1</v>
      </c>
      <c r="M16620">
        <v>141</v>
      </c>
      <c r="N16620" t="s">
        <v>18</v>
      </c>
      <c r="O16620" s="1">
        <v>3.1943499999999998E-43</v>
      </c>
      <c r="P16620">
        <v>455</v>
      </c>
    </row>
    <row r="16621" spans="1:16" x14ac:dyDescent="0.25">
      <c r="A16621" t="s">
        <v>24665</v>
      </c>
      <c r="B16621">
        <v>603</v>
      </c>
      <c r="C16621" s="3" t="str">
        <f>HYPERLINK("http://www.uniprot.org/uniprot/G7I3E3","tr|G7I3E3|G7I3E3_MEDTR")</f>
        <v>tr|G7I3E3|G7I3E3_MEDTR</v>
      </c>
      <c r="D16621" t="s">
        <v>24666</v>
      </c>
      <c r="E16621">
        <v>94.47</v>
      </c>
      <c r="F16621">
        <v>199</v>
      </c>
      <c r="G16621">
        <v>11</v>
      </c>
      <c r="H16621">
        <v>0</v>
      </c>
      <c r="I16621">
        <v>1</v>
      </c>
      <c r="J16621">
        <v>597</v>
      </c>
      <c r="K16621">
        <v>1</v>
      </c>
      <c r="L16621">
        <v>34</v>
      </c>
      <c r="M16621">
        <v>232</v>
      </c>
      <c r="N16621" t="s">
        <v>18</v>
      </c>
      <c r="O16621" s="1">
        <v>7.8775799999999995E-105</v>
      </c>
      <c r="P16621">
        <v>987</v>
      </c>
    </row>
    <row r="16622" spans="1:16" x14ac:dyDescent="0.25">
      <c r="A16622" t="s">
        <v>24667</v>
      </c>
      <c r="B16622">
        <v>1437</v>
      </c>
      <c r="C16622" s="3" t="str">
        <f>HYPERLINK("http://www.uniprot.org/uniprot/G7J5Q5","tr|G7J5Q5|G7J5Q5_MEDTR")</f>
        <v>tr|G7J5Q5|G7J5Q5_MEDTR</v>
      </c>
      <c r="D16622" t="s">
        <v>24668</v>
      </c>
      <c r="E16622">
        <v>84.06</v>
      </c>
      <c r="F16622">
        <v>477</v>
      </c>
      <c r="G16622">
        <v>76</v>
      </c>
      <c r="H16622">
        <v>1</v>
      </c>
      <c r="I16622">
        <v>7</v>
      </c>
      <c r="J16622">
        <v>1434</v>
      </c>
      <c r="K16622">
        <v>1</v>
      </c>
      <c r="L16622">
        <v>101</v>
      </c>
      <c r="M16622">
        <v>568</v>
      </c>
      <c r="N16622" t="s">
        <v>18</v>
      </c>
      <c r="O16622">
        <v>0</v>
      </c>
      <c r="P16622">
        <v>2066</v>
      </c>
    </row>
    <row r="16623" spans="1:16" x14ac:dyDescent="0.25">
      <c r="A16623" t="s">
        <v>24669</v>
      </c>
      <c r="B16623">
        <v>1095</v>
      </c>
      <c r="C16623" s="3" t="str">
        <f>HYPERLINK("http://www.uniprot.org/uniprot/G7J5X8","tr|G7J5X8|G7J5X8_MEDTR")</f>
        <v>tr|G7J5X8|G7J5X8_MEDTR</v>
      </c>
      <c r="D16623" t="s">
        <v>24670</v>
      </c>
      <c r="E16623">
        <v>80.67</v>
      </c>
      <c r="F16623">
        <v>357</v>
      </c>
      <c r="G16623">
        <v>69</v>
      </c>
      <c r="H16623">
        <v>1</v>
      </c>
      <c r="I16623">
        <v>1</v>
      </c>
      <c r="J16623">
        <v>1068</v>
      </c>
      <c r="K16623">
        <v>1</v>
      </c>
      <c r="L16623">
        <v>67</v>
      </c>
      <c r="M16623">
        <v>423</v>
      </c>
      <c r="N16623" t="s">
        <v>18</v>
      </c>
      <c r="O16623" s="1">
        <v>1.6478200000000001E-167</v>
      </c>
      <c r="P16623">
        <v>1532</v>
      </c>
    </row>
    <row r="16624" spans="1:16" x14ac:dyDescent="0.25">
      <c r="A16624" t="s">
        <v>24671</v>
      </c>
      <c r="B16624">
        <v>756</v>
      </c>
      <c r="C16624" s="3" t="str">
        <f>HYPERLINK("http://www.uniprot.org/uniprot/K7KJB0","tr|K7KJB0|K7KJB0_SOYBN")</f>
        <v>tr|K7KJB0|K7KJB0_SOYBN</v>
      </c>
      <c r="D16624" t="s">
        <v>28</v>
      </c>
      <c r="E16624">
        <v>58.62</v>
      </c>
      <c r="F16624">
        <v>232</v>
      </c>
      <c r="G16624">
        <v>96</v>
      </c>
      <c r="H16624">
        <v>3</v>
      </c>
      <c r="I16624">
        <v>67</v>
      </c>
      <c r="J16624">
        <v>753</v>
      </c>
      <c r="K16624">
        <v>1</v>
      </c>
      <c r="L16624">
        <v>24</v>
      </c>
      <c r="M16624">
        <v>255</v>
      </c>
      <c r="N16624" t="s">
        <v>18</v>
      </c>
      <c r="O16624" s="1">
        <v>1.50086E-71</v>
      </c>
      <c r="P16624">
        <v>702</v>
      </c>
    </row>
    <row r="16625" spans="1:16" x14ac:dyDescent="0.25">
      <c r="A16625" t="s">
        <v>24672</v>
      </c>
      <c r="B16625">
        <v>966</v>
      </c>
      <c r="C16625" s="3" t="str">
        <f>HYPERLINK("http://www.uniprot.org/uniprot/G7J325","tr|G7J325|G7J325_MEDTR")</f>
        <v>tr|G7J325|G7J325_MEDTR</v>
      </c>
      <c r="D16625" t="s">
        <v>24673</v>
      </c>
      <c r="E16625">
        <v>85</v>
      </c>
      <c r="F16625">
        <v>300</v>
      </c>
      <c r="G16625">
        <v>45</v>
      </c>
      <c r="H16625">
        <v>4</v>
      </c>
      <c r="I16625">
        <v>55</v>
      </c>
      <c r="J16625">
        <v>942</v>
      </c>
      <c r="K16625">
        <v>1</v>
      </c>
      <c r="L16625">
        <v>68</v>
      </c>
      <c r="M16625">
        <v>365</v>
      </c>
      <c r="N16625" t="s">
        <v>18</v>
      </c>
      <c r="O16625" s="1">
        <v>2.7526900000000001E-136</v>
      </c>
      <c r="P16625">
        <v>1262</v>
      </c>
    </row>
    <row r="16626" spans="1:16" x14ac:dyDescent="0.25">
      <c r="A16626" t="s">
        <v>24674</v>
      </c>
      <c r="B16626">
        <v>438</v>
      </c>
      <c r="C16626" s="3" t="str">
        <f>HYPERLINK("http://www.uniprot.org/uniprot/C6SVT6","tr|C6SVT6|C6SVT6_SOYBN")</f>
        <v>tr|C6SVT6|C6SVT6_SOYBN</v>
      </c>
      <c r="D16626" t="s">
        <v>210</v>
      </c>
      <c r="E16626">
        <v>98.62</v>
      </c>
      <c r="F16626">
        <v>145</v>
      </c>
      <c r="G16626">
        <v>2</v>
      </c>
      <c r="H16626">
        <v>0</v>
      </c>
      <c r="I16626">
        <v>1</v>
      </c>
      <c r="J16626">
        <v>435</v>
      </c>
      <c r="K16626">
        <v>1</v>
      </c>
      <c r="L16626">
        <v>1</v>
      </c>
      <c r="M16626">
        <v>145</v>
      </c>
      <c r="N16626" t="s">
        <v>18</v>
      </c>
      <c r="O16626" s="1">
        <v>1.0866299999999999E-84</v>
      </c>
      <c r="P16626">
        <v>812</v>
      </c>
    </row>
    <row r="16627" spans="1:16" x14ac:dyDescent="0.25">
      <c r="A16627" t="s">
        <v>24675</v>
      </c>
      <c r="B16627">
        <v>396</v>
      </c>
      <c r="C16627" s="3" t="str">
        <f>HYPERLINK("http://www.uniprot.org/uniprot/G7JRA5","tr|G7JRA5|G7JRA5_MEDTR")</f>
        <v>tr|G7JRA5|G7JRA5_MEDTR</v>
      </c>
      <c r="D16627" t="s">
        <v>24594</v>
      </c>
      <c r="E16627">
        <v>74.040000000000006</v>
      </c>
      <c r="F16627">
        <v>131</v>
      </c>
      <c r="G16627">
        <v>34</v>
      </c>
      <c r="H16627">
        <v>2</v>
      </c>
      <c r="I16627">
        <v>1</v>
      </c>
      <c r="J16627">
        <v>387</v>
      </c>
      <c r="K16627">
        <v>1</v>
      </c>
      <c r="L16627">
        <v>75</v>
      </c>
      <c r="M16627">
        <v>202</v>
      </c>
      <c r="N16627" t="s">
        <v>18</v>
      </c>
      <c r="O16627" s="1">
        <v>5.4635699999999998E-44</v>
      </c>
      <c r="P16627">
        <v>461</v>
      </c>
    </row>
    <row r="16628" spans="1:16" x14ac:dyDescent="0.25">
      <c r="A16628" t="s">
        <v>24676</v>
      </c>
      <c r="B16628">
        <v>1338</v>
      </c>
      <c r="C16628" s="3" t="str">
        <f>HYPERLINK("http://www.uniprot.org/uniprot/I1MSA9","tr|I1MSA9|I1MSA9_SOYBN")</f>
        <v>tr|I1MSA9|I1MSA9_SOYBN</v>
      </c>
      <c r="D16628" t="s">
        <v>28</v>
      </c>
      <c r="E16628">
        <v>68.83</v>
      </c>
      <c r="F16628">
        <v>446</v>
      </c>
      <c r="G16628">
        <v>139</v>
      </c>
      <c r="H16628">
        <v>2</v>
      </c>
      <c r="I16628">
        <v>1</v>
      </c>
      <c r="J16628">
        <v>1332</v>
      </c>
      <c r="K16628">
        <v>1</v>
      </c>
      <c r="L16628">
        <v>235</v>
      </c>
      <c r="M16628">
        <v>671</v>
      </c>
      <c r="N16628" t="s">
        <v>18</v>
      </c>
      <c r="O16628" s="1">
        <v>9.6466399999999999E-163</v>
      </c>
      <c r="P16628">
        <v>1492</v>
      </c>
    </row>
    <row r="16629" spans="1:16" x14ac:dyDescent="0.25">
      <c r="A16629" t="s">
        <v>24677</v>
      </c>
      <c r="B16629">
        <v>2136</v>
      </c>
      <c r="C16629" s="3" t="str">
        <f>HYPERLINK("http://www.uniprot.org/uniprot/I1KV14","tr|I1KV14|I1KV14_SOYBN")</f>
        <v>tr|I1KV14|I1KV14_SOYBN</v>
      </c>
      <c r="D16629" t="s">
        <v>71</v>
      </c>
      <c r="E16629">
        <v>74.239999999999995</v>
      </c>
      <c r="F16629">
        <v>691</v>
      </c>
      <c r="G16629">
        <v>178</v>
      </c>
      <c r="H16629">
        <v>3</v>
      </c>
      <c r="I16629">
        <v>1</v>
      </c>
      <c r="J16629">
        <v>2064</v>
      </c>
      <c r="K16629">
        <v>1</v>
      </c>
      <c r="L16629">
        <v>1</v>
      </c>
      <c r="M16629">
        <v>670</v>
      </c>
      <c r="N16629" t="s">
        <v>18</v>
      </c>
      <c r="O16629">
        <v>0</v>
      </c>
      <c r="P16629">
        <v>2578</v>
      </c>
    </row>
    <row r="16630" spans="1:16" x14ac:dyDescent="0.25">
      <c r="A16630" t="s">
        <v>24678</v>
      </c>
      <c r="B16630">
        <v>480</v>
      </c>
      <c r="C16630" s="3" t="str">
        <f>HYPERLINK("http://www.uniprot.org/uniprot/G7LDR8","tr|G7LDR8|G7LDR8_MEDTR")</f>
        <v>tr|G7LDR8|G7LDR8_MEDTR</v>
      </c>
      <c r="D16630" t="s">
        <v>24679</v>
      </c>
      <c r="E16630">
        <v>79.72</v>
      </c>
      <c r="F16630">
        <v>143</v>
      </c>
      <c r="G16630">
        <v>29</v>
      </c>
      <c r="H16630">
        <v>0</v>
      </c>
      <c r="I16630">
        <v>40</v>
      </c>
      <c r="J16630">
        <v>468</v>
      </c>
      <c r="K16630">
        <v>1</v>
      </c>
      <c r="L16630">
        <v>65</v>
      </c>
      <c r="M16630">
        <v>207</v>
      </c>
      <c r="N16630" t="s">
        <v>18</v>
      </c>
      <c r="O16630" s="1">
        <v>1.12393E-57</v>
      </c>
      <c r="P16630">
        <v>579</v>
      </c>
    </row>
    <row r="16631" spans="1:16" x14ac:dyDescent="0.25">
      <c r="A16631" t="s">
        <v>24680</v>
      </c>
      <c r="B16631">
        <v>2289</v>
      </c>
      <c r="C16631" s="3" t="str">
        <f>HYPERLINK("http://www.uniprot.org/uniprot/G7KEW9","tr|G7KEW9|G7KEW9_MEDTR")</f>
        <v>tr|G7KEW9|G7KEW9_MEDTR</v>
      </c>
      <c r="D16631" t="s">
        <v>24681</v>
      </c>
      <c r="E16631">
        <v>79.709999999999994</v>
      </c>
      <c r="F16631">
        <v>769</v>
      </c>
      <c r="G16631">
        <v>156</v>
      </c>
      <c r="H16631">
        <v>7</v>
      </c>
      <c r="I16631">
        <v>1</v>
      </c>
      <c r="J16631">
        <v>2286</v>
      </c>
      <c r="K16631">
        <v>1</v>
      </c>
      <c r="L16631">
        <v>1</v>
      </c>
      <c r="M16631">
        <v>767</v>
      </c>
      <c r="N16631" t="s">
        <v>18</v>
      </c>
      <c r="O16631">
        <v>0</v>
      </c>
      <c r="P16631">
        <v>3062</v>
      </c>
    </row>
    <row r="16632" spans="1:16" x14ac:dyDescent="0.25">
      <c r="A16632" t="s">
        <v>24682</v>
      </c>
      <c r="B16632">
        <v>1032</v>
      </c>
      <c r="C16632" s="3" t="str">
        <f>HYPERLINK("http://www.uniprot.org/uniprot/G7KQI0","tr|G7KQI0|G7KQI0_MEDTR")</f>
        <v>tr|G7KQI0|G7KQI0_MEDTR</v>
      </c>
      <c r="D16632" t="s">
        <v>24683</v>
      </c>
      <c r="E16632">
        <v>67.53</v>
      </c>
      <c r="F16632">
        <v>345</v>
      </c>
      <c r="G16632">
        <v>112</v>
      </c>
      <c r="H16632">
        <v>2</v>
      </c>
      <c r="I16632">
        <v>1</v>
      </c>
      <c r="J16632">
        <v>1029</v>
      </c>
      <c r="K16632">
        <v>1</v>
      </c>
      <c r="L16632">
        <v>1</v>
      </c>
      <c r="M16632">
        <v>336</v>
      </c>
      <c r="N16632" t="s">
        <v>18</v>
      </c>
      <c r="O16632" s="1">
        <v>3.3927600000000002E-127</v>
      </c>
      <c r="P16632">
        <v>1184</v>
      </c>
    </row>
    <row r="16633" spans="1:16" x14ac:dyDescent="0.25">
      <c r="A16633" t="s">
        <v>24684</v>
      </c>
      <c r="B16633">
        <v>1851</v>
      </c>
      <c r="C16633" s="3" t="str">
        <f>HYPERLINK("http://www.uniprot.org/uniprot/I1MHP5","tr|I1MHP5|I1MHP5_SOYBN")</f>
        <v>tr|I1MHP5|I1MHP5_SOYBN</v>
      </c>
      <c r="D16633" t="s">
        <v>28</v>
      </c>
      <c r="E16633">
        <v>27.85</v>
      </c>
      <c r="F16633">
        <v>420</v>
      </c>
      <c r="G16633">
        <v>303</v>
      </c>
      <c r="H16633">
        <v>42</v>
      </c>
      <c r="I16633">
        <v>151</v>
      </c>
      <c r="J16633">
        <v>1284</v>
      </c>
      <c r="K16633">
        <v>1</v>
      </c>
      <c r="L16633">
        <v>1057</v>
      </c>
      <c r="M16633">
        <v>1470</v>
      </c>
      <c r="N16633" t="s">
        <v>18</v>
      </c>
      <c r="O16633" s="1">
        <v>2.30072E-30</v>
      </c>
      <c r="P16633">
        <v>352</v>
      </c>
    </row>
    <row r="16634" spans="1:16" x14ac:dyDescent="0.25">
      <c r="A16634" t="s">
        <v>24685</v>
      </c>
      <c r="B16634">
        <v>1209</v>
      </c>
      <c r="C16634" s="3" t="str">
        <f>HYPERLINK("http://www.uniprot.org/uniprot/A5AHQ6","tr|A5AHQ6|A5AHQ6_VITVI")</f>
        <v>tr|A5AHQ6|A5AHQ6_VITVI</v>
      </c>
      <c r="D16634" t="s">
        <v>563</v>
      </c>
      <c r="E16634">
        <v>20.61</v>
      </c>
      <c r="F16634">
        <v>422</v>
      </c>
      <c r="G16634">
        <v>335</v>
      </c>
      <c r="H16634">
        <v>26</v>
      </c>
      <c r="I16634">
        <v>1</v>
      </c>
      <c r="J16634">
        <v>1188</v>
      </c>
      <c r="K16634">
        <v>1</v>
      </c>
      <c r="L16634">
        <v>599</v>
      </c>
      <c r="M16634">
        <v>1008</v>
      </c>
      <c r="N16634" t="s">
        <v>18</v>
      </c>
      <c r="O16634" s="1">
        <v>2.6154499999999999E-15</v>
      </c>
      <c r="P16634">
        <v>220</v>
      </c>
    </row>
    <row r="16635" spans="1:16" x14ac:dyDescent="0.25">
      <c r="A16635" t="s">
        <v>24686</v>
      </c>
      <c r="B16635">
        <v>1452</v>
      </c>
      <c r="C16635" s="3" t="str">
        <f>HYPERLINK("http://www.uniprot.org/uniprot/I1NCX8","tr|I1NCX8|I1NCX8_SOYBN")</f>
        <v>tr|I1NCX8|I1NCX8_SOYBN</v>
      </c>
      <c r="D16635" t="s">
        <v>71</v>
      </c>
      <c r="E16635">
        <v>73.900000000000006</v>
      </c>
      <c r="F16635">
        <v>479</v>
      </c>
      <c r="G16635">
        <v>125</v>
      </c>
      <c r="H16635">
        <v>1</v>
      </c>
      <c r="I16635">
        <v>16</v>
      </c>
      <c r="J16635">
        <v>1449</v>
      </c>
      <c r="K16635">
        <v>1</v>
      </c>
      <c r="L16635">
        <v>7</v>
      </c>
      <c r="M16635">
        <v>485</v>
      </c>
      <c r="N16635" t="s">
        <v>18</v>
      </c>
      <c r="O16635">
        <v>0</v>
      </c>
      <c r="P16635">
        <v>1911</v>
      </c>
    </row>
    <row r="16636" spans="1:16" x14ac:dyDescent="0.25">
      <c r="A16636" t="s">
        <v>24687</v>
      </c>
      <c r="B16636">
        <v>1113</v>
      </c>
      <c r="C16636" s="3" t="str">
        <f>HYPERLINK("http://www.uniprot.org/uniprot/K7LB51","tr|K7LB51|K7LB51_SOYBN")</f>
        <v>tr|K7LB51|K7LB51_SOYBN</v>
      </c>
      <c r="D16636" t="s">
        <v>28</v>
      </c>
      <c r="E16636">
        <v>63.1</v>
      </c>
      <c r="F16636">
        <v>374</v>
      </c>
      <c r="G16636">
        <v>138</v>
      </c>
      <c r="H16636">
        <v>4</v>
      </c>
      <c r="I16636">
        <v>1</v>
      </c>
      <c r="J16636">
        <v>1110</v>
      </c>
      <c r="K16636">
        <v>1</v>
      </c>
      <c r="L16636">
        <v>1</v>
      </c>
      <c r="M16636">
        <v>357</v>
      </c>
      <c r="N16636" t="s">
        <v>18</v>
      </c>
      <c r="O16636" s="1">
        <v>1.6591E-122</v>
      </c>
      <c r="P16636">
        <v>1144</v>
      </c>
    </row>
    <row r="16637" spans="1:16" x14ac:dyDescent="0.25">
      <c r="A16637" t="s">
        <v>24688</v>
      </c>
      <c r="B16637">
        <v>972</v>
      </c>
      <c r="C16637" s="3" t="str">
        <f>HYPERLINK("http://www.uniprot.org/uniprot/G7IKZ0","tr|G7IKZ0|G7IKZ0_MEDTR")</f>
        <v>tr|G7IKZ0|G7IKZ0_MEDTR</v>
      </c>
      <c r="D16637" t="s">
        <v>24689</v>
      </c>
      <c r="E16637">
        <v>92.55</v>
      </c>
      <c r="F16637">
        <v>309</v>
      </c>
      <c r="G16637">
        <v>23</v>
      </c>
      <c r="H16637">
        <v>0</v>
      </c>
      <c r="I16637">
        <v>34</v>
      </c>
      <c r="J16637">
        <v>960</v>
      </c>
      <c r="K16637">
        <v>1</v>
      </c>
      <c r="L16637">
        <v>9</v>
      </c>
      <c r="M16637">
        <v>317</v>
      </c>
      <c r="N16637" t="s">
        <v>18</v>
      </c>
      <c r="O16637" s="1">
        <v>1.5661399999999999E-163</v>
      </c>
      <c r="P16637">
        <v>1497</v>
      </c>
    </row>
    <row r="16638" spans="1:16" x14ac:dyDescent="0.25">
      <c r="A16638" t="s">
        <v>24690</v>
      </c>
      <c r="B16638">
        <v>1500</v>
      </c>
      <c r="C16638" s="3" t="str">
        <f>HYPERLINK("http://www.uniprot.org/uniprot/I1MXW3","tr|I1MXW3|I1MXW3_SOYBN")</f>
        <v>tr|I1MXW3|I1MXW3_SOYBN</v>
      </c>
      <c r="D16638" t="s">
        <v>99</v>
      </c>
      <c r="E16638">
        <v>67.36</v>
      </c>
      <c r="F16638">
        <v>524</v>
      </c>
      <c r="G16638">
        <v>171</v>
      </c>
      <c r="H16638">
        <v>32</v>
      </c>
      <c r="I16638">
        <v>7</v>
      </c>
      <c r="J16638">
        <v>1482</v>
      </c>
      <c r="K16638">
        <v>1</v>
      </c>
      <c r="L16638">
        <v>51</v>
      </c>
      <c r="M16638">
        <v>574</v>
      </c>
      <c r="N16638" t="s">
        <v>18</v>
      </c>
      <c r="O16638">
        <v>0</v>
      </c>
      <c r="P16638">
        <v>1750</v>
      </c>
    </row>
    <row r="16639" spans="1:16" x14ac:dyDescent="0.25">
      <c r="A16639" t="s">
        <v>24691</v>
      </c>
      <c r="B16639">
        <v>1218</v>
      </c>
      <c r="C16639" s="3" t="str">
        <f>HYPERLINK("http://www.uniprot.org/uniprot/I1JE61","tr|I1JE61|I1JE61_SOYBN")</f>
        <v>tr|I1JE61|I1JE61_SOYBN</v>
      </c>
      <c r="D16639" t="s">
        <v>28</v>
      </c>
      <c r="E16639">
        <v>65.42</v>
      </c>
      <c r="F16639">
        <v>402</v>
      </c>
      <c r="G16639">
        <v>139</v>
      </c>
      <c r="H16639">
        <v>1</v>
      </c>
      <c r="I16639">
        <v>1</v>
      </c>
      <c r="J16639">
        <v>1203</v>
      </c>
      <c r="K16639">
        <v>1</v>
      </c>
      <c r="L16639">
        <v>1</v>
      </c>
      <c r="M16639">
        <v>399</v>
      </c>
      <c r="N16639" t="s">
        <v>18</v>
      </c>
      <c r="O16639" s="1">
        <v>1.70636E-147</v>
      </c>
      <c r="P16639">
        <v>1360</v>
      </c>
    </row>
    <row r="16640" spans="1:16" x14ac:dyDescent="0.25">
      <c r="A16640" t="s">
        <v>24692</v>
      </c>
      <c r="B16640">
        <v>3990</v>
      </c>
      <c r="C16640" s="3" t="str">
        <f>HYPERLINK("http://www.uniprot.org/uniprot/I1JQZ7","tr|I1JQZ7|I1JQZ7_SOYBN")</f>
        <v>tr|I1JQZ7|I1JQZ7_SOYBN</v>
      </c>
      <c r="D16640" t="s">
        <v>71</v>
      </c>
      <c r="E16640">
        <v>80.53</v>
      </c>
      <c r="F16640">
        <v>1356</v>
      </c>
      <c r="G16640">
        <v>264</v>
      </c>
      <c r="H16640">
        <v>27</v>
      </c>
      <c r="I16640">
        <v>1</v>
      </c>
      <c r="J16640">
        <v>3987</v>
      </c>
      <c r="K16640">
        <v>1</v>
      </c>
      <c r="L16640">
        <v>1</v>
      </c>
      <c r="M16640">
        <v>1352</v>
      </c>
      <c r="N16640" t="s">
        <v>18</v>
      </c>
      <c r="O16640">
        <v>0</v>
      </c>
      <c r="P16640">
        <v>5460</v>
      </c>
    </row>
    <row r="16641" spans="1:16" x14ac:dyDescent="0.25">
      <c r="A16641" t="s">
        <v>24693</v>
      </c>
      <c r="B16641">
        <v>468</v>
      </c>
      <c r="C16641" s="3" t="str">
        <f>HYPERLINK("http://www.uniprot.org/uniprot/G7L0I0","tr|G7L0I0|G7L0I0_MEDTR")</f>
        <v>tr|G7L0I0|G7L0I0_MEDTR</v>
      </c>
      <c r="D16641" t="s">
        <v>24694</v>
      </c>
      <c r="E16641">
        <v>81.88</v>
      </c>
      <c r="F16641">
        <v>138</v>
      </c>
      <c r="G16641">
        <v>25</v>
      </c>
      <c r="H16641">
        <v>2</v>
      </c>
      <c r="I16641">
        <v>1</v>
      </c>
      <c r="J16641">
        <v>408</v>
      </c>
      <c r="K16641">
        <v>1</v>
      </c>
      <c r="L16641">
        <v>1</v>
      </c>
      <c r="M16641">
        <v>138</v>
      </c>
      <c r="N16641" t="s">
        <v>18</v>
      </c>
      <c r="O16641" s="1">
        <v>5.1553699999999996E-63</v>
      </c>
      <c r="P16641">
        <v>625</v>
      </c>
    </row>
    <row r="16642" spans="1:16" x14ac:dyDescent="0.25">
      <c r="A16642" t="s">
        <v>24695</v>
      </c>
      <c r="B16642">
        <v>264</v>
      </c>
      <c r="C16642" s="3" t="str">
        <f>HYPERLINK("http://www.uniprot.org/uniprot/B6TMC1","tr|B6TMC1|B6TMC1_MAIZE")</f>
        <v>tr|B6TMC1|B6TMC1_MAIZE</v>
      </c>
      <c r="D16642" t="s">
        <v>24696</v>
      </c>
      <c r="E16642">
        <v>93.75</v>
      </c>
      <c r="F16642">
        <v>80</v>
      </c>
      <c r="G16642">
        <v>5</v>
      </c>
      <c r="H16642">
        <v>0</v>
      </c>
      <c r="I16642">
        <v>1</v>
      </c>
      <c r="J16642">
        <v>240</v>
      </c>
      <c r="K16642">
        <v>1</v>
      </c>
      <c r="L16642">
        <v>95</v>
      </c>
      <c r="M16642">
        <v>174</v>
      </c>
      <c r="N16642" t="s">
        <v>18</v>
      </c>
      <c r="O16642" s="1">
        <v>2.1694700000000001E-37</v>
      </c>
      <c r="P16642">
        <v>404</v>
      </c>
    </row>
    <row r="16643" spans="1:16" x14ac:dyDescent="0.25">
      <c r="A16643" t="s">
        <v>24697</v>
      </c>
      <c r="B16643">
        <v>1962</v>
      </c>
      <c r="C16643" s="3" t="str">
        <f>HYPERLINK("http://www.uniprot.org/uniprot/G7I706","tr|G7I706|G7I706_MEDTR")</f>
        <v>tr|G7I706|G7I706_MEDTR</v>
      </c>
      <c r="D16643" t="s">
        <v>24698</v>
      </c>
      <c r="E16643">
        <v>90.03</v>
      </c>
      <c r="F16643">
        <v>642</v>
      </c>
      <c r="G16643">
        <v>64</v>
      </c>
      <c r="H16643">
        <v>3</v>
      </c>
      <c r="I16643">
        <v>43</v>
      </c>
      <c r="J16643">
        <v>1959</v>
      </c>
      <c r="K16643">
        <v>1</v>
      </c>
      <c r="L16643">
        <v>3</v>
      </c>
      <c r="M16643">
        <v>643</v>
      </c>
      <c r="N16643" t="s">
        <v>18</v>
      </c>
      <c r="O16643">
        <v>0</v>
      </c>
      <c r="P16643">
        <v>2964</v>
      </c>
    </row>
    <row r="16644" spans="1:16" x14ac:dyDescent="0.25">
      <c r="A16644" t="s">
        <v>24699</v>
      </c>
      <c r="B16644">
        <v>1422</v>
      </c>
      <c r="C16644" s="3" t="str">
        <f>HYPERLINK("http://www.uniprot.org/uniprot/K7MX35","tr|K7MX35|K7MX35_SOYBN")</f>
        <v>tr|K7MX35|K7MX35_SOYBN</v>
      </c>
      <c r="D16644" t="s">
        <v>28</v>
      </c>
      <c r="E16644">
        <v>81.97</v>
      </c>
      <c r="F16644">
        <v>477</v>
      </c>
      <c r="G16644">
        <v>86</v>
      </c>
      <c r="H16644">
        <v>4</v>
      </c>
      <c r="I16644">
        <v>1</v>
      </c>
      <c r="J16644">
        <v>1419</v>
      </c>
      <c r="K16644">
        <v>1</v>
      </c>
      <c r="L16644">
        <v>1</v>
      </c>
      <c r="M16644">
        <v>476</v>
      </c>
      <c r="N16644" t="s">
        <v>18</v>
      </c>
      <c r="O16644">
        <v>0</v>
      </c>
      <c r="P16644">
        <v>1960</v>
      </c>
    </row>
    <row r="16645" spans="1:16" x14ac:dyDescent="0.25">
      <c r="A16645" t="s">
        <v>24700</v>
      </c>
      <c r="B16645">
        <v>276</v>
      </c>
      <c r="C16645" s="3" t="str">
        <f>HYPERLINK("http://www.uniprot.org/uniprot/G7KVX0","tr|G7KVX0|G7KVX0_MEDTR")</f>
        <v>tr|G7KVX0|G7KVX0_MEDTR</v>
      </c>
      <c r="D16645" t="s">
        <v>24701</v>
      </c>
      <c r="E16645">
        <v>67.94</v>
      </c>
      <c r="F16645">
        <v>78</v>
      </c>
      <c r="G16645">
        <v>25</v>
      </c>
      <c r="H16645">
        <v>0</v>
      </c>
      <c r="I16645">
        <v>4</v>
      </c>
      <c r="J16645">
        <v>237</v>
      </c>
      <c r="K16645">
        <v>1</v>
      </c>
      <c r="L16645">
        <v>4</v>
      </c>
      <c r="M16645">
        <v>81</v>
      </c>
      <c r="N16645" t="s">
        <v>18</v>
      </c>
      <c r="O16645" s="1">
        <v>7.6515099999999997E-22</v>
      </c>
      <c r="P16645">
        <v>270</v>
      </c>
    </row>
    <row r="16646" spans="1:16" x14ac:dyDescent="0.25">
      <c r="A16646" t="s">
        <v>24702</v>
      </c>
      <c r="B16646">
        <v>504</v>
      </c>
      <c r="C16646" s="3" t="str">
        <f>HYPERLINK("http://www.uniprot.org/uniprot/I3S8T0","tr|I3S8T0|I3S8T0_LOTJA")</f>
        <v>tr|I3S8T0|I3S8T0_LOTJA</v>
      </c>
      <c r="D16646" t="s">
        <v>93</v>
      </c>
      <c r="E16646">
        <v>73.650000000000006</v>
      </c>
      <c r="F16646">
        <v>167</v>
      </c>
      <c r="G16646">
        <v>44</v>
      </c>
      <c r="H16646">
        <v>0</v>
      </c>
      <c r="I16646">
        <v>1</v>
      </c>
      <c r="J16646">
        <v>501</v>
      </c>
      <c r="K16646">
        <v>1</v>
      </c>
      <c r="L16646">
        <v>1</v>
      </c>
      <c r="M16646">
        <v>167</v>
      </c>
      <c r="N16646" t="s">
        <v>18</v>
      </c>
      <c r="O16646" s="1">
        <v>5.1505299999999995E-63</v>
      </c>
      <c r="P16646">
        <v>625</v>
      </c>
    </row>
    <row r="16647" spans="1:16" x14ac:dyDescent="0.25">
      <c r="A16647" t="s">
        <v>24703</v>
      </c>
      <c r="B16647">
        <v>1092</v>
      </c>
      <c r="C16647" s="3" t="str">
        <f>HYPERLINK("http://www.uniprot.org/uniprot/I1JVG2","tr|I1JVG2|I1JVG2_SOYBN")</f>
        <v>tr|I1JVG2|I1JVG2_SOYBN</v>
      </c>
      <c r="D16647" t="s">
        <v>71</v>
      </c>
      <c r="E16647">
        <v>78.150000000000006</v>
      </c>
      <c r="F16647">
        <v>380</v>
      </c>
      <c r="G16647">
        <v>83</v>
      </c>
      <c r="H16647">
        <v>18</v>
      </c>
      <c r="I16647">
        <v>1</v>
      </c>
      <c r="J16647">
        <v>1086</v>
      </c>
      <c r="K16647">
        <v>1</v>
      </c>
      <c r="L16647">
        <v>2</v>
      </c>
      <c r="M16647">
        <v>370</v>
      </c>
      <c r="N16647" t="s">
        <v>18</v>
      </c>
      <c r="O16647" s="1">
        <v>8.4437100000000004E-156</v>
      </c>
      <c r="P16647">
        <v>1431</v>
      </c>
    </row>
    <row r="16648" spans="1:16" x14ac:dyDescent="0.25">
      <c r="A16648" t="s">
        <v>24704</v>
      </c>
      <c r="B16648">
        <v>1056</v>
      </c>
      <c r="C16648" s="3" t="str">
        <f>HYPERLINK("http://www.uniprot.org/uniprot/A9PIP1","tr|A9PIP1|A9PIP1_9ROSI")</f>
        <v>tr|A9PIP1|A9PIP1_9ROSI</v>
      </c>
      <c r="D16648" t="s">
        <v>24705</v>
      </c>
      <c r="E16648">
        <v>49.45</v>
      </c>
      <c r="F16648">
        <v>368</v>
      </c>
      <c r="G16648">
        <v>186</v>
      </c>
      <c r="H16648">
        <v>17</v>
      </c>
      <c r="I16648">
        <v>1</v>
      </c>
      <c r="J16648">
        <v>1053</v>
      </c>
      <c r="K16648">
        <v>1</v>
      </c>
      <c r="L16648">
        <v>1</v>
      </c>
      <c r="M16648">
        <v>340</v>
      </c>
      <c r="N16648" t="s">
        <v>18</v>
      </c>
      <c r="O16648" s="1">
        <v>4.9945099999999997E-81</v>
      </c>
      <c r="P16648">
        <v>786</v>
      </c>
    </row>
    <row r="16649" spans="1:16" x14ac:dyDescent="0.25">
      <c r="A16649" t="s">
        <v>24706</v>
      </c>
      <c r="B16649">
        <v>1449</v>
      </c>
      <c r="C16649" s="3" t="str">
        <f>HYPERLINK("http://www.uniprot.org/uniprot/I1KS63","tr|I1KS63|I1KS63_SOYBN")</f>
        <v>tr|I1KS63|I1KS63_SOYBN</v>
      </c>
      <c r="D16649" t="s">
        <v>117</v>
      </c>
      <c r="E16649">
        <v>83.43</v>
      </c>
      <c r="F16649">
        <v>483</v>
      </c>
      <c r="G16649">
        <v>80</v>
      </c>
      <c r="H16649">
        <v>1</v>
      </c>
      <c r="I16649">
        <v>1</v>
      </c>
      <c r="J16649">
        <v>1446</v>
      </c>
      <c r="K16649">
        <v>1</v>
      </c>
      <c r="L16649">
        <v>1</v>
      </c>
      <c r="M16649">
        <v>477</v>
      </c>
      <c r="N16649" t="s">
        <v>18</v>
      </c>
      <c r="O16649">
        <v>0</v>
      </c>
      <c r="P16649">
        <v>2055</v>
      </c>
    </row>
    <row r="16650" spans="1:16" x14ac:dyDescent="0.25">
      <c r="A16650" t="s">
        <v>24707</v>
      </c>
      <c r="B16650">
        <v>933</v>
      </c>
      <c r="C16650" s="3" t="str">
        <f>HYPERLINK("http://www.uniprot.org/uniprot/L5LQE6","tr|L5LQE6|L5LQE6_MYODS")</f>
        <v>tr|L5LQE6|L5LQE6_MYODS</v>
      </c>
      <c r="D16650" t="s">
        <v>628</v>
      </c>
      <c r="E16650">
        <v>73.33</v>
      </c>
      <c r="F16650">
        <v>330</v>
      </c>
      <c r="G16650">
        <v>88</v>
      </c>
      <c r="H16650">
        <v>38</v>
      </c>
      <c r="I16650">
        <v>1</v>
      </c>
      <c r="J16650">
        <v>876</v>
      </c>
      <c r="K16650">
        <v>1</v>
      </c>
      <c r="L16650">
        <v>1</v>
      </c>
      <c r="M16650">
        <v>330</v>
      </c>
      <c r="N16650" t="s">
        <v>18</v>
      </c>
      <c r="O16650" s="1">
        <v>5.3830100000000002E-134</v>
      </c>
      <c r="P16650">
        <v>1242</v>
      </c>
    </row>
    <row r="16651" spans="1:16" x14ac:dyDescent="0.25">
      <c r="A16651" t="s">
        <v>24708</v>
      </c>
      <c r="B16651">
        <v>1896</v>
      </c>
      <c r="C16651" s="3" t="str">
        <f>HYPERLINK("http://www.uniprot.org/uniprot/I1MSB0","tr|I1MSB0|I1MSB0_SOYBN")</f>
        <v>tr|I1MSB0|I1MSB0_SOYBN</v>
      </c>
      <c r="D16651" t="s">
        <v>71</v>
      </c>
      <c r="E16651">
        <v>76.069999999999993</v>
      </c>
      <c r="F16651">
        <v>627</v>
      </c>
      <c r="G16651">
        <v>150</v>
      </c>
      <c r="H16651">
        <v>14</v>
      </c>
      <c r="I16651">
        <v>49</v>
      </c>
      <c r="J16651">
        <v>1887</v>
      </c>
      <c r="K16651">
        <v>1</v>
      </c>
      <c r="L16651">
        <v>15</v>
      </c>
      <c r="M16651">
        <v>628</v>
      </c>
      <c r="N16651" t="s">
        <v>18</v>
      </c>
      <c r="O16651">
        <v>0</v>
      </c>
      <c r="P16651">
        <v>2423</v>
      </c>
    </row>
    <row r="16652" spans="1:16" x14ac:dyDescent="0.25">
      <c r="A16652" t="s">
        <v>24709</v>
      </c>
      <c r="B16652">
        <v>1488</v>
      </c>
      <c r="C16652" s="3" t="str">
        <f>HYPERLINK("http://www.uniprot.org/uniprot/G7LGP4","tr|G7LGP4|G7LGP4_MEDTR")</f>
        <v>tr|G7LGP4|G7LGP4_MEDTR</v>
      </c>
      <c r="D16652" t="s">
        <v>24710</v>
      </c>
      <c r="E16652">
        <v>86.46</v>
      </c>
      <c r="F16652">
        <v>495</v>
      </c>
      <c r="G16652">
        <v>67</v>
      </c>
      <c r="H16652">
        <v>0</v>
      </c>
      <c r="I16652">
        <v>1</v>
      </c>
      <c r="J16652">
        <v>1485</v>
      </c>
      <c r="K16652">
        <v>1</v>
      </c>
      <c r="L16652">
        <v>1</v>
      </c>
      <c r="M16652">
        <v>494</v>
      </c>
      <c r="N16652" t="s">
        <v>18</v>
      </c>
      <c r="O16652">
        <v>0</v>
      </c>
      <c r="P16652">
        <v>2199</v>
      </c>
    </row>
    <row r="16653" spans="1:16" x14ac:dyDescent="0.25">
      <c r="A16653" t="s">
        <v>24711</v>
      </c>
      <c r="B16653">
        <v>1197</v>
      </c>
      <c r="C16653" s="3" t="str">
        <f>HYPERLINK("http://www.uniprot.org/uniprot/G7I2H0","tr|G7I2H0|G7I2H0_MEDTR")</f>
        <v>tr|G7I2H0|G7I2H0_MEDTR</v>
      </c>
      <c r="D16653" t="s">
        <v>144</v>
      </c>
      <c r="E16653">
        <v>31.01</v>
      </c>
      <c r="F16653">
        <v>216</v>
      </c>
      <c r="G16653">
        <v>149</v>
      </c>
      <c r="H16653">
        <v>1</v>
      </c>
      <c r="I16653">
        <v>550</v>
      </c>
      <c r="J16653">
        <v>1194</v>
      </c>
      <c r="K16653">
        <v>1</v>
      </c>
      <c r="L16653">
        <v>69</v>
      </c>
      <c r="M16653">
        <v>231</v>
      </c>
      <c r="N16653" t="s">
        <v>18</v>
      </c>
      <c r="O16653" s="1">
        <v>1.46185E-10</v>
      </c>
      <c r="P16653">
        <v>179</v>
      </c>
    </row>
    <row r="16654" spans="1:16" x14ac:dyDescent="0.25">
      <c r="A16654" t="s">
        <v>24712</v>
      </c>
      <c r="B16654">
        <v>1887</v>
      </c>
      <c r="C16654" s="3" t="str">
        <f>HYPERLINK("http://www.uniprot.org/uniprot/I1LHT2","tr|I1LHT2|I1LHT2_SOYBN")</f>
        <v>tr|I1LHT2|I1LHT2_SOYBN</v>
      </c>
      <c r="D16654" t="s">
        <v>28</v>
      </c>
      <c r="E16654">
        <v>80.5</v>
      </c>
      <c r="F16654">
        <v>559</v>
      </c>
      <c r="G16654">
        <v>109</v>
      </c>
      <c r="H16654">
        <v>0</v>
      </c>
      <c r="I16654">
        <v>205</v>
      </c>
      <c r="J16654">
        <v>1881</v>
      </c>
      <c r="K16654">
        <v>1</v>
      </c>
      <c r="L16654">
        <v>70</v>
      </c>
      <c r="M16654">
        <v>628</v>
      </c>
      <c r="N16654" t="s">
        <v>18</v>
      </c>
      <c r="O16654">
        <v>0</v>
      </c>
      <c r="P16654">
        <v>2261</v>
      </c>
    </row>
    <row r="16655" spans="1:16" x14ac:dyDescent="0.25">
      <c r="A16655" t="s">
        <v>24713</v>
      </c>
      <c r="B16655">
        <v>330</v>
      </c>
      <c r="C16655" s="3" t="str">
        <f>HYPERLINK("http://www.uniprot.org/uniprot/Q93VH7","tr|Q93VH7|Q93VH7_ORYSJ")</f>
        <v>tr|Q93VH7|Q93VH7_ORYSJ</v>
      </c>
      <c r="D16655" t="s">
        <v>24714</v>
      </c>
      <c r="E16655">
        <v>41.66</v>
      </c>
      <c r="F16655">
        <v>192</v>
      </c>
      <c r="G16655">
        <v>112</v>
      </c>
      <c r="H16655">
        <v>89</v>
      </c>
      <c r="I16655">
        <v>1</v>
      </c>
      <c r="J16655">
        <v>309</v>
      </c>
      <c r="K16655">
        <v>1</v>
      </c>
      <c r="L16655">
        <v>188</v>
      </c>
      <c r="M16655">
        <v>379</v>
      </c>
      <c r="N16655" t="s">
        <v>18</v>
      </c>
      <c r="O16655" s="1">
        <v>2.9968700000000002E-26</v>
      </c>
      <c r="P16655">
        <v>308</v>
      </c>
    </row>
    <row r="16656" spans="1:16" x14ac:dyDescent="0.25">
      <c r="A16656" t="s">
        <v>24715</v>
      </c>
      <c r="B16656">
        <v>1173</v>
      </c>
      <c r="C16656" s="3" t="str">
        <f>HYPERLINK("http://www.uniprot.org/uniprot/C7FDI5","tr|C7FDI5|C7FDI5_SOYBN")</f>
        <v>tr|C7FDI5|C7FDI5_SOYBN</v>
      </c>
      <c r="D16656" t="s">
        <v>717</v>
      </c>
      <c r="E16656">
        <v>50.26</v>
      </c>
      <c r="F16656">
        <v>372</v>
      </c>
      <c r="G16656">
        <v>185</v>
      </c>
      <c r="H16656">
        <v>4</v>
      </c>
      <c r="I16656">
        <v>1</v>
      </c>
      <c r="J16656">
        <v>1104</v>
      </c>
      <c r="K16656">
        <v>1</v>
      </c>
      <c r="L16656">
        <v>694</v>
      </c>
      <c r="M16656">
        <v>1060</v>
      </c>
      <c r="N16656" t="s">
        <v>18</v>
      </c>
      <c r="O16656" s="1">
        <v>5.4667399999999996E-103</v>
      </c>
      <c r="P16656">
        <v>976</v>
      </c>
    </row>
    <row r="16657" spans="1:16" x14ac:dyDescent="0.25">
      <c r="A16657" t="s">
        <v>24716</v>
      </c>
      <c r="B16657">
        <v>636</v>
      </c>
      <c r="C16657" s="3" t="str">
        <f>HYPERLINK("http://www.uniprot.org/uniprot/G7KVL6","tr|G7KVL6|G7KVL6_MEDTR")</f>
        <v>tr|G7KVL6|G7KVL6_MEDTR</v>
      </c>
      <c r="D16657" t="s">
        <v>460</v>
      </c>
      <c r="E16657">
        <v>35.51</v>
      </c>
      <c r="F16657">
        <v>107</v>
      </c>
      <c r="G16657">
        <v>69</v>
      </c>
      <c r="H16657">
        <v>4</v>
      </c>
      <c r="I16657">
        <v>286</v>
      </c>
      <c r="J16657">
        <v>594</v>
      </c>
      <c r="K16657">
        <v>1</v>
      </c>
      <c r="L16657">
        <v>36</v>
      </c>
      <c r="M16657">
        <v>137</v>
      </c>
      <c r="N16657" t="s">
        <v>18</v>
      </c>
      <c r="O16657" s="1">
        <v>7.6353199999999999E-11</v>
      </c>
      <c r="P16657">
        <v>177</v>
      </c>
    </row>
    <row r="16658" spans="1:16" x14ac:dyDescent="0.25">
      <c r="A16658" t="s">
        <v>24717</v>
      </c>
      <c r="B16658">
        <v>1050</v>
      </c>
      <c r="C16658" s="3" t="str">
        <f>HYPERLINK("http://www.uniprot.org/uniprot/G7LFI2","tr|G7LFI2|G7LFI2_MEDTR")</f>
        <v>tr|G7LFI2|G7LFI2_MEDTR</v>
      </c>
      <c r="D16658" t="s">
        <v>9240</v>
      </c>
      <c r="E16658">
        <v>46.49</v>
      </c>
      <c r="F16658">
        <v>357</v>
      </c>
      <c r="G16658">
        <v>191</v>
      </c>
      <c r="H16658">
        <v>11</v>
      </c>
      <c r="I16658">
        <v>1</v>
      </c>
      <c r="J16658">
        <v>1038</v>
      </c>
      <c r="K16658">
        <v>1</v>
      </c>
      <c r="L16658">
        <v>51</v>
      </c>
      <c r="M16658">
        <v>379</v>
      </c>
      <c r="N16658" t="s">
        <v>18</v>
      </c>
      <c r="O16658" s="1">
        <v>8.1715400000000005E-76</v>
      </c>
      <c r="P16658">
        <v>741</v>
      </c>
    </row>
    <row r="16659" spans="1:16" x14ac:dyDescent="0.25">
      <c r="A16659" t="s">
        <v>24718</v>
      </c>
      <c r="B16659">
        <v>342</v>
      </c>
      <c r="C16659" s="3" t="str">
        <f>HYPERLINK("http://www.uniprot.org/uniprot/I1JWX7","tr|I1JWX7|I1JWX7_SOYBN")</f>
        <v>tr|I1JWX7|I1JWX7_SOYBN</v>
      </c>
      <c r="D16659" t="s">
        <v>117</v>
      </c>
      <c r="E16659">
        <v>70.400000000000006</v>
      </c>
      <c r="F16659">
        <v>98</v>
      </c>
      <c r="G16659">
        <v>29</v>
      </c>
      <c r="H16659">
        <v>2</v>
      </c>
      <c r="I16659">
        <v>52</v>
      </c>
      <c r="J16659">
        <v>339</v>
      </c>
      <c r="K16659">
        <v>1</v>
      </c>
      <c r="L16659">
        <v>718</v>
      </c>
      <c r="M16659">
        <v>809</v>
      </c>
      <c r="N16659" t="s">
        <v>18</v>
      </c>
      <c r="O16659" s="1">
        <v>1.5156700000000001E-33</v>
      </c>
      <c r="P16659">
        <v>319</v>
      </c>
    </row>
    <row r="16660" spans="1:16" x14ac:dyDescent="0.25">
      <c r="A16660" t="s">
        <v>24719</v>
      </c>
      <c r="B16660">
        <v>354</v>
      </c>
      <c r="C16660" s="3" t="str">
        <f>HYPERLINK("http://www.uniprot.org/uniprot/I1KRW1","tr|I1KRW1|I1KRW1_SOYBN")</f>
        <v>tr|I1KRW1|I1KRW1_SOYBN</v>
      </c>
      <c r="D16660" t="s">
        <v>117</v>
      </c>
      <c r="E16660">
        <v>94.44</v>
      </c>
      <c r="F16660">
        <v>36</v>
      </c>
      <c r="G16660">
        <v>2</v>
      </c>
      <c r="H16660">
        <v>0</v>
      </c>
      <c r="I16660">
        <v>3</v>
      </c>
      <c r="J16660">
        <v>110</v>
      </c>
      <c r="K16660">
        <v>-2</v>
      </c>
      <c r="L16660">
        <v>108</v>
      </c>
      <c r="M16660">
        <v>143</v>
      </c>
      <c r="N16660" t="s">
        <v>18</v>
      </c>
      <c r="O16660" s="1">
        <v>8.80113E-10</v>
      </c>
      <c r="P16660">
        <v>166</v>
      </c>
    </row>
    <row r="16661" spans="1:16" x14ac:dyDescent="0.25">
      <c r="A16661" t="s">
        <v>24720</v>
      </c>
      <c r="B16661">
        <v>1599</v>
      </c>
      <c r="C16661" s="3" t="str">
        <f>HYPERLINK("http://www.uniprot.org/uniprot/I3T2G2","tr|I3T2G2|I3T2G2_MEDTR")</f>
        <v>tr|I3T2G2|I3T2G2_MEDTR</v>
      </c>
      <c r="D16661" t="s">
        <v>22</v>
      </c>
      <c r="E16661">
        <v>80.75</v>
      </c>
      <c r="F16661">
        <v>504</v>
      </c>
      <c r="G16661">
        <v>97</v>
      </c>
      <c r="H16661">
        <v>29</v>
      </c>
      <c r="I16661">
        <v>1</v>
      </c>
      <c r="J16661">
        <v>1425</v>
      </c>
      <c r="K16661">
        <v>1</v>
      </c>
      <c r="L16661">
        <v>1</v>
      </c>
      <c r="M16661">
        <v>503</v>
      </c>
      <c r="N16661" t="s">
        <v>18</v>
      </c>
      <c r="O16661">
        <v>0</v>
      </c>
      <c r="P16661">
        <v>2100</v>
      </c>
    </row>
    <row r="16662" spans="1:16" x14ac:dyDescent="0.25">
      <c r="A16662" t="s">
        <v>24721</v>
      </c>
      <c r="B16662">
        <v>3444</v>
      </c>
      <c r="C16662" s="3" t="str">
        <f>HYPERLINK("http://www.uniprot.org/uniprot/G7IKZ2","tr|G7IKZ2|G7IKZ2_MEDTR")</f>
        <v>tr|G7IKZ2|G7IKZ2_MEDTR</v>
      </c>
      <c r="D16662" t="s">
        <v>24722</v>
      </c>
      <c r="E16662">
        <v>87.64</v>
      </c>
      <c r="F16662">
        <v>712</v>
      </c>
      <c r="G16662">
        <v>88</v>
      </c>
      <c r="H16662">
        <v>7</v>
      </c>
      <c r="I16662">
        <v>550</v>
      </c>
      <c r="J16662">
        <v>2664</v>
      </c>
      <c r="K16662">
        <v>1</v>
      </c>
      <c r="L16662">
        <v>176</v>
      </c>
      <c r="M16662">
        <v>887</v>
      </c>
      <c r="N16662" t="s">
        <v>18</v>
      </c>
      <c r="O16662">
        <v>0</v>
      </c>
      <c r="P16662">
        <v>3266</v>
      </c>
    </row>
    <row r="16663" spans="1:16" x14ac:dyDescent="0.25">
      <c r="A16663" t="s">
        <v>24723</v>
      </c>
      <c r="B16663">
        <v>1320</v>
      </c>
      <c r="C16663" s="3" t="str">
        <f>HYPERLINK("http://www.uniprot.org/uniprot/G7I2F3","tr|G7I2F3|G7I2F3_MEDTR")</f>
        <v>tr|G7I2F3|G7I2F3_MEDTR</v>
      </c>
      <c r="D16663" t="s">
        <v>257</v>
      </c>
      <c r="E16663">
        <v>36.68</v>
      </c>
      <c r="F16663">
        <v>308</v>
      </c>
      <c r="G16663">
        <v>195</v>
      </c>
      <c r="H16663">
        <v>58</v>
      </c>
      <c r="I16663">
        <v>556</v>
      </c>
      <c r="J16663">
        <v>1305</v>
      </c>
      <c r="K16663">
        <v>1</v>
      </c>
      <c r="L16663">
        <v>106</v>
      </c>
      <c r="M16663">
        <v>408</v>
      </c>
      <c r="N16663" t="s">
        <v>18</v>
      </c>
      <c r="O16663" s="1">
        <v>2.4944400000000001E-38</v>
      </c>
      <c r="P16663">
        <v>419</v>
      </c>
    </row>
    <row r="16664" spans="1:16" x14ac:dyDescent="0.25">
      <c r="A16664" t="s">
        <v>24724</v>
      </c>
      <c r="B16664">
        <v>1416</v>
      </c>
      <c r="C16664" s="3" t="str">
        <f>HYPERLINK("http://www.uniprot.org/uniprot/G7KH02","tr|G7KH02|G7KH02_MEDTR")</f>
        <v>tr|G7KH02|G7KH02_MEDTR</v>
      </c>
      <c r="D16664" t="s">
        <v>24725</v>
      </c>
      <c r="E16664">
        <v>84.53</v>
      </c>
      <c r="F16664">
        <v>472</v>
      </c>
      <c r="G16664">
        <v>73</v>
      </c>
      <c r="H16664">
        <v>21</v>
      </c>
      <c r="I16664">
        <v>55</v>
      </c>
      <c r="J16664">
        <v>1407</v>
      </c>
      <c r="K16664">
        <v>1</v>
      </c>
      <c r="L16664">
        <v>18</v>
      </c>
      <c r="M16664">
        <v>489</v>
      </c>
      <c r="N16664" t="s">
        <v>18</v>
      </c>
      <c r="O16664">
        <v>0</v>
      </c>
      <c r="P16664">
        <v>2051</v>
      </c>
    </row>
    <row r="16665" spans="1:16" x14ac:dyDescent="0.25">
      <c r="A16665" t="s">
        <v>24726</v>
      </c>
      <c r="B16665">
        <v>891</v>
      </c>
      <c r="C16665" s="3" t="str">
        <f>HYPERLINK("http://www.uniprot.org/uniprot/G7KGP9","tr|G7KGP9|G7KGP9_MEDTR")</f>
        <v>tr|G7KGP9|G7KGP9_MEDTR</v>
      </c>
      <c r="D16665" t="s">
        <v>24727</v>
      </c>
      <c r="E16665">
        <v>85.32</v>
      </c>
      <c r="F16665">
        <v>293</v>
      </c>
      <c r="G16665">
        <v>43</v>
      </c>
      <c r="H16665">
        <v>4</v>
      </c>
      <c r="I16665">
        <v>13</v>
      </c>
      <c r="J16665">
        <v>879</v>
      </c>
      <c r="K16665">
        <v>1</v>
      </c>
      <c r="L16665">
        <v>45</v>
      </c>
      <c r="M16665">
        <v>333</v>
      </c>
      <c r="N16665" t="s">
        <v>18</v>
      </c>
      <c r="O16665" s="1">
        <v>3.1255799999999998E-136</v>
      </c>
      <c r="P16665">
        <v>1261</v>
      </c>
    </row>
    <row r="16666" spans="1:16" x14ac:dyDescent="0.25">
      <c r="A16666" t="s">
        <v>24728</v>
      </c>
      <c r="B16666">
        <v>192</v>
      </c>
      <c r="C16666" s="3" t="str">
        <f>HYPERLINK("http://www.uniprot.org/uniprot/Q2HV02","tr|Q2HV02|Q2HV02_MEDTR")</f>
        <v>tr|Q2HV02|Q2HV02_MEDTR</v>
      </c>
      <c r="D16666" t="s">
        <v>24729</v>
      </c>
      <c r="E16666">
        <v>60.31</v>
      </c>
      <c r="F16666">
        <v>63</v>
      </c>
      <c r="G16666">
        <v>25</v>
      </c>
      <c r="H16666">
        <v>0</v>
      </c>
      <c r="I16666">
        <v>1</v>
      </c>
      <c r="J16666">
        <v>189</v>
      </c>
      <c r="K16666">
        <v>1</v>
      </c>
      <c r="L16666">
        <v>1</v>
      </c>
      <c r="M16666">
        <v>63</v>
      </c>
      <c r="N16666" t="s">
        <v>18</v>
      </c>
      <c r="O16666" s="1">
        <v>1.2133800000000001E-11</v>
      </c>
      <c r="P16666">
        <v>182</v>
      </c>
    </row>
    <row r="16667" spans="1:16" x14ac:dyDescent="0.25">
      <c r="A16667" t="s">
        <v>24730</v>
      </c>
      <c r="B16667">
        <v>474</v>
      </c>
      <c r="C16667" s="3" t="str">
        <f>HYPERLINK("http://www.uniprot.org/uniprot/G7IE34","tr|G7IE34|G7IE34_MEDTR")</f>
        <v>tr|G7IE34|G7IE34_MEDTR</v>
      </c>
      <c r="D16667" t="s">
        <v>24731</v>
      </c>
      <c r="E16667">
        <v>80.25</v>
      </c>
      <c r="F16667">
        <v>157</v>
      </c>
      <c r="G16667">
        <v>31</v>
      </c>
      <c r="H16667">
        <v>0</v>
      </c>
      <c r="I16667">
        <v>1</v>
      </c>
      <c r="J16667">
        <v>471</v>
      </c>
      <c r="K16667">
        <v>1</v>
      </c>
      <c r="L16667">
        <v>1</v>
      </c>
      <c r="M16667">
        <v>155</v>
      </c>
      <c r="N16667" t="s">
        <v>18</v>
      </c>
      <c r="O16667" s="1">
        <v>4.9323199999999998E-66</v>
      </c>
      <c r="P16667">
        <v>651</v>
      </c>
    </row>
    <row r="16668" spans="1:16" x14ac:dyDescent="0.25">
      <c r="A16668" t="s">
        <v>24732</v>
      </c>
      <c r="B16668">
        <v>582</v>
      </c>
      <c r="C16668" s="3" t="str">
        <f>HYPERLINK("http://www.uniprot.org/uniprot/K7MNX2","tr|K7MNX2|K7MNX2_SOYBN")</f>
        <v>tr|K7MNX2|K7MNX2_SOYBN</v>
      </c>
      <c r="D16668" t="s">
        <v>28</v>
      </c>
      <c r="E16668">
        <v>26.08</v>
      </c>
      <c r="F16668">
        <v>115</v>
      </c>
      <c r="G16668">
        <v>85</v>
      </c>
      <c r="H16668">
        <v>2</v>
      </c>
      <c r="I16668">
        <v>4</v>
      </c>
      <c r="J16668">
        <v>342</v>
      </c>
      <c r="K16668">
        <v>1</v>
      </c>
      <c r="L16668">
        <v>413</v>
      </c>
      <c r="M16668">
        <v>527</v>
      </c>
      <c r="N16668" t="s">
        <v>18</v>
      </c>
      <c r="O16668" s="1">
        <v>3.3078499999999999E-9</v>
      </c>
      <c r="P16668">
        <v>162</v>
      </c>
    </row>
    <row r="16669" spans="1:16" x14ac:dyDescent="0.25">
      <c r="A16669" t="s">
        <v>24733</v>
      </c>
      <c r="B16669">
        <v>327</v>
      </c>
      <c r="C16669" s="3" t="str">
        <f>HYPERLINK("http://www.uniprot.org/uniprot/K7LKZ9","tr|K7LKZ9|K7LKZ9_SOYBN")</f>
        <v>tr|K7LKZ9|K7LKZ9_SOYBN</v>
      </c>
      <c r="D16669" t="s">
        <v>61</v>
      </c>
      <c r="E16669">
        <v>43.01</v>
      </c>
      <c r="F16669">
        <v>93</v>
      </c>
      <c r="G16669">
        <v>53</v>
      </c>
      <c r="H16669">
        <v>0</v>
      </c>
      <c r="I16669">
        <v>43</v>
      </c>
      <c r="J16669">
        <v>321</v>
      </c>
      <c r="K16669">
        <v>1</v>
      </c>
      <c r="L16669">
        <v>4</v>
      </c>
      <c r="M16669">
        <v>92</v>
      </c>
      <c r="N16669" t="s">
        <v>18</v>
      </c>
      <c r="O16669" s="1">
        <v>8.7963799999999996E-10</v>
      </c>
      <c r="P16669">
        <v>166</v>
      </c>
    </row>
    <row r="16670" spans="1:16" x14ac:dyDescent="0.25">
      <c r="A16670" t="s">
        <v>24734</v>
      </c>
      <c r="B16670">
        <v>1428</v>
      </c>
      <c r="C16670" s="3" t="str">
        <f>HYPERLINK("http://www.uniprot.org/uniprot/G7I707","tr|G7I707|G7I707_MEDTR")</f>
        <v>tr|G7I707|G7I707_MEDTR</v>
      </c>
      <c r="D16670" t="s">
        <v>24735</v>
      </c>
      <c r="E16670">
        <v>65.33</v>
      </c>
      <c r="F16670">
        <v>476</v>
      </c>
      <c r="G16670">
        <v>165</v>
      </c>
      <c r="H16670">
        <v>2</v>
      </c>
      <c r="I16670">
        <v>4</v>
      </c>
      <c r="J16670">
        <v>1425</v>
      </c>
      <c r="K16670">
        <v>1</v>
      </c>
      <c r="L16670">
        <v>1</v>
      </c>
      <c r="M16670">
        <v>458</v>
      </c>
      <c r="N16670" t="s">
        <v>18</v>
      </c>
      <c r="O16670" s="1">
        <v>9.3261000000000006E-151</v>
      </c>
      <c r="P16670">
        <v>1389</v>
      </c>
    </row>
    <row r="16671" spans="1:16" x14ac:dyDescent="0.25">
      <c r="A16671" t="s">
        <v>24736</v>
      </c>
      <c r="B16671">
        <v>1425</v>
      </c>
      <c r="C16671" s="3" t="str">
        <f>HYPERLINK("http://www.uniprot.org/uniprot/K7M751","tr|K7M751|K7M751_SOYBN")</f>
        <v>tr|K7M751|K7M751_SOYBN</v>
      </c>
      <c r="D16671" t="s">
        <v>28</v>
      </c>
      <c r="E16671">
        <v>75.959999999999994</v>
      </c>
      <c r="F16671">
        <v>416</v>
      </c>
      <c r="G16671">
        <v>100</v>
      </c>
      <c r="H16671">
        <v>6</v>
      </c>
      <c r="I16671">
        <v>193</v>
      </c>
      <c r="J16671">
        <v>1422</v>
      </c>
      <c r="K16671">
        <v>1</v>
      </c>
      <c r="L16671">
        <v>136</v>
      </c>
      <c r="M16671">
        <v>550</v>
      </c>
      <c r="N16671" t="s">
        <v>18</v>
      </c>
      <c r="O16671" s="1">
        <v>6.6168899999999998E-173</v>
      </c>
      <c r="P16671">
        <v>1580</v>
      </c>
    </row>
    <row r="16672" spans="1:16" x14ac:dyDescent="0.25">
      <c r="A16672" t="s">
        <v>24737</v>
      </c>
      <c r="B16672">
        <v>894</v>
      </c>
      <c r="C16672" s="3" t="str">
        <f>HYPERLINK("http://www.uniprot.org/uniprot/I1JTG3","tr|I1JTG3|I1JTG3_SOYBN")</f>
        <v>tr|I1JTG3|I1JTG3_SOYBN</v>
      </c>
      <c r="D16672" t="s">
        <v>117</v>
      </c>
      <c r="E16672">
        <v>60.07</v>
      </c>
      <c r="F16672">
        <v>268</v>
      </c>
      <c r="G16672">
        <v>107</v>
      </c>
      <c r="H16672">
        <v>1</v>
      </c>
      <c r="I16672">
        <v>13</v>
      </c>
      <c r="J16672">
        <v>813</v>
      </c>
      <c r="K16672">
        <v>1</v>
      </c>
      <c r="L16672">
        <v>118</v>
      </c>
      <c r="M16672">
        <v>341</v>
      </c>
      <c r="N16672" t="s">
        <v>18</v>
      </c>
      <c r="O16672" s="1">
        <v>1.3434E-78</v>
      </c>
      <c r="P16672">
        <v>764</v>
      </c>
    </row>
    <row r="16673" spans="1:16" x14ac:dyDescent="0.25">
      <c r="A16673" t="s">
        <v>24738</v>
      </c>
      <c r="B16673">
        <v>2559</v>
      </c>
      <c r="C16673" s="3" t="str">
        <f>HYPERLINK("http://www.uniprot.org/uniprot/G7J5X5","tr|G7J5X5|G7J5X5_MEDTR")</f>
        <v>tr|G7J5X5|G7J5X5_MEDTR</v>
      </c>
      <c r="D16673" t="s">
        <v>24739</v>
      </c>
      <c r="E16673">
        <v>87.14</v>
      </c>
      <c r="F16673">
        <v>848</v>
      </c>
      <c r="G16673">
        <v>109</v>
      </c>
      <c r="H16673">
        <v>4</v>
      </c>
      <c r="I16673">
        <v>25</v>
      </c>
      <c r="J16673">
        <v>2556</v>
      </c>
      <c r="K16673">
        <v>1</v>
      </c>
      <c r="L16673">
        <v>10</v>
      </c>
      <c r="M16673">
        <v>851</v>
      </c>
      <c r="N16673" t="s">
        <v>18</v>
      </c>
      <c r="O16673">
        <v>0</v>
      </c>
      <c r="P16673">
        <v>3985</v>
      </c>
    </row>
    <row r="16674" spans="1:16" x14ac:dyDescent="0.25">
      <c r="A16674" t="s">
        <v>24740</v>
      </c>
      <c r="B16674">
        <v>2394</v>
      </c>
      <c r="C16674" s="3" t="str">
        <f>HYPERLINK("http://www.uniprot.org/uniprot/G8DCY4","tr|G8DCY4|G8DCY4_PHAVU")</f>
        <v>tr|G8DCY4|G8DCY4_PHAVU</v>
      </c>
      <c r="D16674" t="s">
        <v>1086</v>
      </c>
      <c r="E16674">
        <v>79.08</v>
      </c>
      <c r="F16674">
        <v>784</v>
      </c>
      <c r="G16674">
        <v>164</v>
      </c>
      <c r="H16674">
        <v>0</v>
      </c>
      <c r="I16674">
        <v>1</v>
      </c>
      <c r="J16674">
        <v>2352</v>
      </c>
      <c r="K16674">
        <v>1</v>
      </c>
      <c r="L16674">
        <v>315</v>
      </c>
      <c r="M16674">
        <v>1011</v>
      </c>
      <c r="N16674" t="s">
        <v>18</v>
      </c>
      <c r="O16674">
        <v>0</v>
      </c>
      <c r="P16674">
        <v>3186</v>
      </c>
    </row>
    <row r="16675" spans="1:16" x14ac:dyDescent="0.25">
      <c r="A16675" t="s">
        <v>24741</v>
      </c>
      <c r="B16675">
        <v>990</v>
      </c>
      <c r="C16675" s="3" t="str">
        <f>HYPERLINK("http://www.uniprot.org/uniprot/G7K0J0","tr|G7K0J0|G7K0J0_MEDTR")</f>
        <v>tr|G7K0J0|G7K0J0_MEDTR</v>
      </c>
      <c r="D16675" t="s">
        <v>24742</v>
      </c>
      <c r="E16675">
        <v>30.69</v>
      </c>
      <c r="F16675">
        <v>101</v>
      </c>
      <c r="G16675">
        <v>70</v>
      </c>
      <c r="H16675">
        <v>3</v>
      </c>
      <c r="I16675">
        <v>544</v>
      </c>
      <c r="J16675">
        <v>837</v>
      </c>
      <c r="K16675">
        <v>1</v>
      </c>
      <c r="L16675">
        <v>276</v>
      </c>
      <c r="M16675">
        <v>376</v>
      </c>
      <c r="N16675" t="s">
        <v>18</v>
      </c>
      <c r="O16675" s="1">
        <v>1.9138200000000001E-7</v>
      </c>
      <c r="P16675">
        <v>151</v>
      </c>
    </row>
    <row r="16676" spans="1:16" x14ac:dyDescent="0.25">
      <c r="A16676" t="s">
        <v>24743</v>
      </c>
      <c r="B16676">
        <v>1458</v>
      </c>
      <c r="C16676" s="3" t="str">
        <f>HYPERLINK("http://www.uniprot.org/uniprot/Q5DUG9","tr|Q5DUG9|Q5DUG9_CICAR")</f>
        <v>tr|Q5DUG9|Q5DUG9_CICAR</v>
      </c>
      <c r="D16676" t="s">
        <v>24744</v>
      </c>
      <c r="E16676">
        <v>97.11</v>
      </c>
      <c r="F16676">
        <v>485</v>
      </c>
      <c r="G16676">
        <v>14</v>
      </c>
      <c r="H16676">
        <v>0</v>
      </c>
      <c r="I16676">
        <v>1</v>
      </c>
      <c r="J16676">
        <v>1455</v>
      </c>
      <c r="K16676">
        <v>1</v>
      </c>
      <c r="L16676">
        <v>1</v>
      </c>
      <c r="M16676">
        <v>485</v>
      </c>
      <c r="N16676" t="s">
        <v>18</v>
      </c>
      <c r="O16676">
        <v>0</v>
      </c>
      <c r="P16676">
        <v>2451</v>
      </c>
    </row>
    <row r="16677" spans="1:16" x14ac:dyDescent="0.25">
      <c r="A16677" t="s">
        <v>24745</v>
      </c>
      <c r="B16677">
        <v>3147</v>
      </c>
      <c r="C16677" s="3" t="str">
        <f>HYPERLINK("http://www.uniprot.org/uniprot/Q2HUC3","tr|Q2HUC3|Q2HUC3_MEDTR")</f>
        <v>tr|Q2HUC3|Q2HUC3_MEDTR</v>
      </c>
      <c r="D16677" t="s">
        <v>5014</v>
      </c>
      <c r="E16677">
        <v>78.36</v>
      </c>
      <c r="F16677">
        <v>818</v>
      </c>
      <c r="G16677">
        <v>177</v>
      </c>
      <c r="H16677">
        <v>1</v>
      </c>
      <c r="I16677">
        <v>1</v>
      </c>
      <c r="J16677">
        <v>2451</v>
      </c>
      <c r="K16677">
        <v>1</v>
      </c>
      <c r="L16677">
        <v>1</v>
      </c>
      <c r="M16677">
        <v>818</v>
      </c>
      <c r="N16677" t="s">
        <v>18</v>
      </c>
      <c r="O16677">
        <v>0</v>
      </c>
      <c r="P16677">
        <v>3360</v>
      </c>
    </row>
    <row r="16678" spans="1:16" x14ac:dyDescent="0.25">
      <c r="A16678" t="s">
        <v>24746</v>
      </c>
      <c r="B16678">
        <v>1656</v>
      </c>
      <c r="C16678" s="3" t="str">
        <f>HYPERLINK("http://www.uniprot.org/uniprot/K7LPK1","tr|K7LPK1|K7LPK1_SOYBN")</f>
        <v>tr|K7LPK1|K7LPK1_SOYBN</v>
      </c>
      <c r="D16678" t="s">
        <v>28</v>
      </c>
      <c r="E16678">
        <v>37.58</v>
      </c>
      <c r="F16678">
        <v>290</v>
      </c>
      <c r="G16678">
        <v>181</v>
      </c>
      <c r="H16678">
        <v>19</v>
      </c>
      <c r="I16678">
        <v>86</v>
      </c>
      <c r="J16678">
        <v>898</v>
      </c>
      <c r="K16678">
        <v>-3</v>
      </c>
      <c r="L16678">
        <v>1</v>
      </c>
      <c r="M16678">
        <v>251</v>
      </c>
      <c r="N16678" t="s">
        <v>18</v>
      </c>
      <c r="O16678" s="1">
        <v>1.9284499999999999E-25</v>
      </c>
      <c r="P16678">
        <v>309</v>
      </c>
    </row>
    <row r="16679" spans="1:16" x14ac:dyDescent="0.25">
      <c r="A16679" t="s">
        <v>24747</v>
      </c>
      <c r="B16679">
        <v>1197</v>
      </c>
      <c r="C16679" s="3" t="str">
        <f>HYPERLINK("http://www.uniprot.org/uniprot/I1LY51","tr|I1LY51|I1LY51_SOYBN")</f>
        <v>tr|I1LY51|I1LY51_SOYBN</v>
      </c>
      <c r="D16679" t="s">
        <v>28</v>
      </c>
      <c r="E16679">
        <v>80.540000000000006</v>
      </c>
      <c r="F16679">
        <v>401</v>
      </c>
      <c r="G16679">
        <v>78</v>
      </c>
      <c r="H16679">
        <v>3</v>
      </c>
      <c r="I16679">
        <v>1</v>
      </c>
      <c r="J16679">
        <v>1194</v>
      </c>
      <c r="K16679">
        <v>1</v>
      </c>
      <c r="L16679">
        <v>1</v>
      </c>
      <c r="M16679">
        <v>398</v>
      </c>
      <c r="N16679" t="s">
        <v>18</v>
      </c>
      <c r="O16679">
        <v>0</v>
      </c>
      <c r="P16679">
        <v>1686</v>
      </c>
    </row>
    <row r="16680" spans="1:16" x14ac:dyDescent="0.25">
      <c r="A16680" t="s">
        <v>24748</v>
      </c>
      <c r="B16680">
        <v>711</v>
      </c>
      <c r="C16680" s="3" t="str">
        <f>HYPERLINK("http://www.uniprot.org/uniprot/G7LGP3","tr|G7LGP3|G7LGP3_MEDTR")</f>
        <v>tr|G7LGP3|G7LGP3_MEDTR</v>
      </c>
      <c r="D16680" t="s">
        <v>24749</v>
      </c>
      <c r="E16680">
        <v>63.5</v>
      </c>
      <c r="F16680">
        <v>274</v>
      </c>
      <c r="G16680">
        <v>100</v>
      </c>
      <c r="H16680">
        <v>42</v>
      </c>
      <c r="I16680">
        <v>1</v>
      </c>
      <c r="J16680">
        <v>696</v>
      </c>
      <c r="K16680">
        <v>1</v>
      </c>
      <c r="L16680">
        <v>1</v>
      </c>
      <c r="M16680">
        <v>265</v>
      </c>
      <c r="N16680" t="s">
        <v>18</v>
      </c>
      <c r="O16680" s="1">
        <v>6.9686E-81</v>
      </c>
      <c r="P16680">
        <v>782</v>
      </c>
    </row>
    <row r="16681" spans="1:16" x14ac:dyDescent="0.25">
      <c r="A16681" t="s">
        <v>24750</v>
      </c>
      <c r="B16681">
        <v>393</v>
      </c>
      <c r="C16681" s="3" t="str">
        <f>HYPERLINK("http://www.uniprot.org/uniprot/I3S5P8","tr|I3S5P8|I3S5P8_LOTJA")</f>
        <v>tr|I3S5P8|I3S5P8_LOTJA</v>
      </c>
      <c r="D16681" t="s">
        <v>24751</v>
      </c>
      <c r="E16681">
        <v>89.06</v>
      </c>
      <c r="F16681">
        <v>128</v>
      </c>
      <c r="G16681">
        <v>14</v>
      </c>
      <c r="H16681">
        <v>0</v>
      </c>
      <c r="I16681">
        <v>1</v>
      </c>
      <c r="J16681">
        <v>384</v>
      </c>
      <c r="K16681">
        <v>1</v>
      </c>
      <c r="L16681">
        <v>1</v>
      </c>
      <c r="M16681">
        <v>128</v>
      </c>
      <c r="N16681" t="s">
        <v>18</v>
      </c>
      <c r="O16681" s="1">
        <v>9.6355900000000004E-62</v>
      </c>
      <c r="P16681">
        <v>614</v>
      </c>
    </row>
    <row r="16682" spans="1:16" x14ac:dyDescent="0.25">
      <c r="A16682" t="s">
        <v>24752</v>
      </c>
      <c r="B16682">
        <v>819</v>
      </c>
      <c r="C16682" s="3" t="str">
        <f>HYPERLINK("http://www.uniprot.org/uniprot/G7KDN3","tr|G7KDN3|G7KDN3_MEDTR")</f>
        <v>tr|G7KDN3|G7KDN3_MEDTR</v>
      </c>
      <c r="D16682" t="s">
        <v>24753</v>
      </c>
      <c r="E16682">
        <v>46.31</v>
      </c>
      <c r="F16682">
        <v>339</v>
      </c>
      <c r="G16682">
        <v>182</v>
      </c>
      <c r="H16682">
        <v>69</v>
      </c>
      <c r="I16682">
        <v>7</v>
      </c>
      <c r="J16682">
        <v>816</v>
      </c>
      <c r="K16682">
        <v>1</v>
      </c>
      <c r="L16682">
        <v>1</v>
      </c>
      <c r="M16682">
        <v>334</v>
      </c>
      <c r="N16682" t="s">
        <v>18</v>
      </c>
      <c r="O16682" s="1">
        <v>5.1434600000000001E-63</v>
      </c>
      <c r="P16682">
        <v>629</v>
      </c>
    </row>
    <row r="16683" spans="1:16" x14ac:dyDescent="0.25">
      <c r="A16683" t="s">
        <v>24754</v>
      </c>
      <c r="B16683">
        <v>1560</v>
      </c>
      <c r="C16683" s="3" t="str">
        <f>HYPERLINK("http://www.uniprot.org/uniprot/G7JKB5","tr|G7JKB5|G7JKB5_MEDTR")</f>
        <v>tr|G7JKB5|G7JKB5_MEDTR</v>
      </c>
      <c r="D16683" t="s">
        <v>24755</v>
      </c>
      <c r="E16683">
        <v>86.12</v>
      </c>
      <c r="F16683">
        <v>519</v>
      </c>
      <c r="G16683">
        <v>72</v>
      </c>
      <c r="H16683">
        <v>0</v>
      </c>
      <c r="I16683">
        <v>1</v>
      </c>
      <c r="J16683">
        <v>1557</v>
      </c>
      <c r="K16683">
        <v>1</v>
      </c>
      <c r="L16683">
        <v>84</v>
      </c>
      <c r="M16683">
        <v>589</v>
      </c>
      <c r="N16683" t="s">
        <v>18</v>
      </c>
      <c r="O16683">
        <v>0</v>
      </c>
      <c r="P16683">
        <v>2315</v>
      </c>
    </row>
    <row r="16684" spans="1:16" x14ac:dyDescent="0.25">
      <c r="A16684" t="s">
        <v>24756</v>
      </c>
      <c r="B16684">
        <v>1230</v>
      </c>
      <c r="C16684" s="3" t="str">
        <f>HYPERLINK("http://www.uniprot.org/uniprot/M5Y0E0","tr|M5Y0E0|M5Y0E0_PRUPE")</f>
        <v>tr|M5Y0E0|M5Y0E0_PRUPE</v>
      </c>
      <c r="D16684" t="s">
        <v>452</v>
      </c>
      <c r="E16684">
        <v>30.3</v>
      </c>
      <c r="F16684">
        <v>264</v>
      </c>
      <c r="G16684">
        <v>184</v>
      </c>
      <c r="H16684">
        <v>2</v>
      </c>
      <c r="I16684">
        <v>76</v>
      </c>
      <c r="J16684">
        <v>861</v>
      </c>
      <c r="K16684">
        <v>1</v>
      </c>
      <c r="L16684">
        <v>6</v>
      </c>
      <c r="M16684">
        <v>265</v>
      </c>
      <c r="N16684" t="s">
        <v>18</v>
      </c>
      <c r="O16684" s="1">
        <v>1.2425E-28</v>
      </c>
      <c r="P16684">
        <v>335</v>
      </c>
    </row>
    <row r="16685" spans="1:16" x14ac:dyDescent="0.25">
      <c r="A16685" t="s">
        <v>24757</v>
      </c>
      <c r="B16685">
        <v>504</v>
      </c>
      <c r="C16685" s="3" t="str">
        <f>HYPERLINK("http://www.uniprot.org/uniprot/G7JVY4","tr|G7JVY4|G7JVY4_MEDTR")</f>
        <v>tr|G7JVY4|G7JVY4_MEDTR</v>
      </c>
      <c r="D16685" t="s">
        <v>24758</v>
      </c>
      <c r="E16685">
        <v>75</v>
      </c>
      <c r="F16685">
        <v>156</v>
      </c>
      <c r="G16685">
        <v>39</v>
      </c>
      <c r="H16685">
        <v>0</v>
      </c>
      <c r="I16685">
        <v>1</v>
      </c>
      <c r="J16685">
        <v>468</v>
      </c>
      <c r="K16685">
        <v>1</v>
      </c>
      <c r="L16685">
        <v>1</v>
      </c>
      <c r="M16685">
        <v>156</v>
      </c>
      <c r="N16685" t="s">
        <v>18</v>
      </c>
      <c r="O16685" s="1">
        <v>1.9571999999999999E-62</v>
      </c>
      <c r="P16685">
        <v>620</v>
      </c>
    </row>
    <row r="16686" spans="1:16" x14ac:dyDescent="0.25">
      <c r="A16686" t="s">
        <v>24759</v>
      </c>
      <c r="B16686">
        <v>297</v>
      </c>
      <c r="C16686" s="3" t="str">
        <f>HYPERLINK("http://www.uniprot.org/uniprot/Q949L5","tr|Q949L5|Q949L5_CICAR")</f>
        <v>tr|Q949L5|Q949L5_CICAR</v>
      </c>
      <c r="D16686" t="s">
        <v>55</v>
      </c>
      <c r="E16686">
        <v>67.010000000000005</v>
      </c>
      <c r="F16686">
        <v>97</v>
      </c>
      <c r="G16686">
        <v>32</v>
      </c>
      <c r="H16686">
        <v>0</v>
      </c>
      <c r="I16686">
        <v>1</v>
      </c>
      <c r="J16686">
        <v>291</v>
      </c>
      <c r="K16686">
        <v>1</v>
      </c>
      <c r="L16686">
        <v>1</v>
      </c>
      <c r="M16686">
        <v>97</v>
      </c>
      <c r="N16686" t="s">
        <v>18</v>
      </c>
      <c r="O16686" s="1">
        <v>3.5750700000000002E-27</v>
      </c>
      <c r="P16686">
        <v>316</v>
      </c>
    </row>
    <row r="16687" spans="1:16" x14ac:dyDescent="0.25">
      <c r="A16687" t="s">
        <v>24760</v>
      </c>
      <c r="B16687">
        <v>8823</v>
      </c>
      <c r="C16687" s="3" t="str">
        <f>HYPERLINK("http://www.uniprot.org/uniprot/K7LGK6","tr|K7LGK6|K7LGK6_SOYBN")</f>
        <v>tr|K7LGK6|K7LGK6_SOYBN</v>
      </c>
      <c r="D16687" t="s">
        <v>28</v>
      </c>
      <c r="E16687">
        <v>82.1</v>
      </c>
      <c r="F16687">
        <v>2940</v>
      </c>
      <c r="G16687">
        <v>526</v>
      </c>
      <c r="H16687">
        <v>2</v>
      </c>
      <c r="I16687">
        <v>1</v>
      </c>
      <c r="J16687">
        <v>8814</v>
      </c>
      <c r="K16687">
        <v>1</v>
      </c>
      <c r="L16687">
        <v>1</v>
      </c>
      <c r="M16687">
        <v>2939</v>
      </c>
      <c r="N16687" t="s">
        <v>18</v>
      </c>
      <c r="O16687">
        <v>0</v>
      </c>
      <c r="P16687">
        <v>12612</v>
      </c>
    </row>
    <row r="16688" spans="1:16" x14ac:dyDescent="0.25">
      <c r="A16688" t="s">
        <v>24761</v>
      </c>
      <c r="B16688">
        <v>1704</v>
      </c>
      <c r="C16688" s="3" t="str">
        <f>HYPERLINK("http://www.uniprot.org/uniprot/B3U397","tr|B3U397|B3U397_MEDTR")</f>
        <v>tr|B3U397|B3U397_MEDTR</v>
      </c>
      <c r="D16688" t="s">
        <v>24762</v>
      </c>
      <c r="E16688">
        <v>68.92</v>
      </c>
      <c r="F16688">
        <v>547</v>
      </c>
      <c r="G16688">
        <v>170</v>
      </c>
      <c r="H16688">
        <v>14</v>
      </c>
      <c r="I16688">
        <v>1</v>
      </c>
      <c r="J16688">
        <v>1599</v>
      </c>
      <c r="K16688">
        <v>1</v>
      </c>
      <c r="L16688">
        <v>1</v>
      </c>
      <c r="M16688">
        <v>521</v>
      </c>
      <c r="N16688" t="s">
        <v>18</v>
      </c>
      <c r="O16688">
        <v>0</v>
      </c>
      <c r="P16688">
        <v>1706</v>
      </c>
    </row>
    <row r="16689" spans="1:16" x14ac:dyDescent="0.25">
      <c r="A16689" t="s">
        <v>24763</v>
      </c>
      <c r="B16689">
        <v>2070</v>
      </c>
      <c r="C16689" s="3" t="str">
        <f>HYPERLINK("http://www.uniprot.org/uniprot/G7IKZ4","tr|G7IKZ4|G7IKZ4_MEDTR")</f>
        <v>tr|G7IKZ4|G7IKZ4_MEDTR</v>
      </c>
      <c r="D16689" t="s">
        <v>24764</v>
      </c>
      <c r="E16689">
        <v>77.55</v>
      </c>
      <c r="F16689">
        <v>655</v>
      </c>
      <c r="G16689">
        <v>147</v>
      </c>
      <c r="H16689">
        <v>1</v>
      </c>
      <c r="I16689">
        <v>103</v>
      </c>
      <c r="J16689">
        <v>2064</v>
      </c>
      <c r="K16689">
        <v>1</v>
      </c>
      <c r="L16689">
        <v>1</v>
      </c>
      <c r="M16689">
        <v>644</v>
      </c>
      <c r="N16689" t="s">
        <v>18</v>
      </c>
      <c r="O16689">
        <v>0</v>
      </c>
      <c r="P16689">
        <v>2527</v>
      </c>
    </row>
    <row r="16690" spans="1:16" x14ac:dyDescent="0.25">
      <c r="A16690" t="s">
        <v>24765</v>
      </c>
      <c r="B16690">
        <v>1008</v>
      </c>
      <c r="C16690" s="3" t="str">
        <f>HYPERLINK("http://www.uniprot.org/uniprot/A2Q2T1","tr|A2Q2T1|A2Q2T1_MEDTR")</f>
        <v>tr|A2Q2T1|A2Q2T1_MEDTR</v>
      </c>
      <c r="D16690" t="s">
        <v>337</v>
      </c>
      <c r="E16690">
        <v>78.52</v>
      </c>
      <c r="F16690">
        <v>340</v>
      </c>
      <c r="G16690">
        <v>73</v>
      </c>
      <c r="H16690">
        <v>18</v>
      </c>
      <c r="I16690">
        <v>4</v>
      </c>
      <c r="J16690">
        <v>969</v>
      </c>
      <c r="K16690">
        <v>1</v>
      </c>
      <c r="L16690">
        <v>138</v>
      </c>
      <c r="M16690">
        <v>477</v>
      </c>
      <c r="N16690" t="s">
        <v>18</v>
      </c>
      <c r="O16690" s="1">
        <v>1.2713799999999999E-147</v>
      </c>
      <c r="P16690">
        <v>1360</v>
      </c>
    </row>
    <row r="16691" spans="1:16" x14ac:dyDescent="0.25">
      <c r="A16691" t="s">
        <v>24766</v>
      </c>
      <c r="B16691">
        <v>390</v>
      </c>
      <c r="C16691" s="3" t="str">
        <f>HYPERLINK("http://www.uniprot.org/uniprot/G7KGZ8","tr|G7KGZ8|G7KGZ8_MEDTR")</f>
        <v>tr|G7KGZ8|G7KGZ8_MEDTR</v>
      </c>
      <c r="D16691" t="s">
        <v>24767</v>
      </c>
      <c r="E16691">
        <v>88.37</v>
      </c>
      <c r="F16691">
        <v>129</v>
      </c>
      <c r="G16691">
        <v>15</v>
      </c>
      <c r="H16691">
        <v>0</v>
      </c>
      <c r="I16691">
        <v>1</v>
      </c>
      <c r="J16691">
        <v>387</v>
      </c>
      <c r="K16691">
        <v>1</v>
      </c>
      <c r="L16691">
        <v>1</v>
      </c>
      <c r="M16691">
        <v>129</v>
      </c>
      <c r="N16691" t="s">
        <v>18</v>
      </c>
      <c r="O16691" s="1">
        <v>3.0087900000000003E-63</v>
      </c>
      <c r="P16691">
        <v>627</v>
      </c>
    </row>
    <row r="16692" spans="1:16" x14ac:dyDescent="0.25">
      <c r="A16692" t="s">
        <v>24768</v>
      </c>
      <c r="B16692">
        <v>477</v>
      </c>
      <c r="C16692" s="3" t="str">
        <f>HYPERLINK("http://www.uniprot.org/uniprot/B7FMW5","tr|B7FMW5|B7FMW5_MEDTR")</f>
        <v>tr|B7FMW5|B7FMW5_MEDTR</v>
      </c>
      <c r="D16692" t="s">
        <v>22</v>
      </c>
      <c r="E16692">
        <v>68.150000000000006</v>
      </c>
      <c r="F16692">
        <v>157</v>
      </c>
      <c r="G16692">
        <v>50</v>
      </c>
      <c r="H16692">
        <v>2</v>
      </c>
      <c r="I16692">
        <v>1</v>
      </c>
      <c r="J16692">
        <v>465</v>
      </c>
      <c r="K16692">
        <v>1</v>
      </c>
      <c r="L16692">
        <v>1</v>
      </c>
      <c r="M16692">
        <v>143</v>
      </c>
      <c r="N16692" t="s">
        <v>18</v>
      </c>
      <c r="O16692" s="1">
        <v>4.1575899999999997E-52</v>
      </c>
      <c r="P16692">
        <v>531</v>
      </c>
    </row>
    <row r="16693" spans="1:16" x14ac:dyDescent="0.25">
      <c r="A16693" t="s">
        <v>24769</v>
      </c>
      <c r="B16693">
        <v>2796</v>
      </c>
      <c r="C16693" s="3" t="str">
        <f>HYPERLINK("http://www.uniprot.org/uniprot/Q2HUZ8","tr|Q2HUZ8|Q2HUZ8_MEDTR")</f>
        <v>tr|Q2HUZ8|Q2HUZ8_MEDTR</v>
      </c>
      <c r="D16693" t="s">
        <v>24770</v>
      </c>
      <c r="E16693">
        <v>77.260000000000005</v>
      </c>
      <c r="F16693">
        <v>717</v>
      </c>
      <c r="G16693">
        <v>163</v>
      </c>
      <c r="H16693">
        <v>61</v>
      </c>
      <c r="I16693">
        <v>1</v>
      </c>
      <c r="J16693">
        <v>1968</v>
      </c>
      <c r="K16693">
        <v>1</v>
      </c>
      <c r="L16693">
        <v>1</v>
      </c>
      <c r="M16693">
        <v>714</v>
      </c>
      <c r="N16693" t="s">
        <v>18</v>
      </c>
      <c r="O16693">
        <v>0</v>
      </c>
      <c r="P16693">
        <v>2620</v>
      </c>
    </row>
    <row r="16694" spans="1:16" x14ac:dyDescent="0.25">
      <c r="A16694" t="s">
        <v>24771</v>
      </c>
      <c r="B16694">
        <v>486</v>
      </c>
      <c r="C16694" s="3" t="str">
        <f>HYPERLINK("http://www.uniprot.org/uniprot/G7L0I0","tr|G7L0I0|G7L0I0_MEDTR")</f>
        <v>tr|G7L0I0|G7L0I0_MEDTR</v>
      </c>
      <c r="D16694" t="s">
        <v>24694</v>
      </c>
      <c r="E16694">
        <v>68.319999999999993</v>
      </c>
      <c r="F16694">
        <v>161</v>
      </c>
      <c r="G16694">
        <v>51</v>
      </c>
      <c r="H16694">
        <v>0</v>
      </c>
      <c r="I16694">
        <v>1</v>
      </c>
      <c r="J16694">
        <v>483</v>
      </c>
      <c r="K16694">
        <v>1</v>
      </c>
      <c r="L16694">
        <v>1</v>
      </c>
      <c r="M16694">
        <v>160</v>
      </c>
      <c r="N16694" t="s">
        <v>18</v>
      </c>
      <c r="O16694" s="1">
        <v>1.6065800000000001E-56</v>
      </c>
      <c r="P16694">
        <v>569</v>
      </c>
    </row>
    <row r="16695" spans="1:16" x14ac:dyDescent="0.25">
      <c r="A16695" t="s">
        <v>24772</v>
      </c>
      <c r="B16695">
        <v>1428</v>
      </c>
      <c r="C16695" s="3" t="str">
        <f>HYPERLINK("http://www.uniprot.org/uniprot/G7IDZ9","tr|G7IDZ9|G7IDZ9_MEDTR")</f>
        <v>tr|G7IDZ9|G7IDZ9_MEDTR</v>
      </c>
      <c r="D16695" t="s">
        <v>24773</v>
      </c>
      <c r="E16695">
        <v>80.760000000000005</v>
      </c>
      <c r="F16695">
        <v>473</v>
      </c>
      <c r="G16695">
        <v>91</v>
      </c>
      <c r="H16695">
        <v>1</v>
      </c>
      <c r="I16695">
        <v>1</v>
      </c>
      <c r="J16695">
        <v>1416</v>
      </c>
      <c r="K16695">
        <v>1</v>
      </c>
      <c r="L16695">
        <v>6</v>
      </c>
      <c r="M16695">
        <v>476</v>
      </c>
      <c r="N16695" t="s">
        <v>18</v>
      </c>
      <c r="O16695">
        <v>0</v>
      </c>
      <c r="P16695">
        <v>2013</v>
      </c>
    </row>
    <row r="16696" spans="1:16" x14ac:dyDescent="0.25">
      <c r="A16696" t="s">
        <v>24774</v>
      </c>
      <c r="B16696">
        <v>2478</v>
      </c>
      <c r="C16696" s="3" t="str">
        <f>HYPERLINK("http://www.uniprot.org/uniprot/G7I709","tr|G7I709|G7I709_MEDTR")</f>
        <v>tr|G7I709|G7I709_MEDTR</v>
      </c>
      <c r="D16696" t="s">
        <v>24775</v>
      </c>
      <c r="E16696">
        <v>74.959999999999994</v>
      </c>
      <c r="F16696">
        <v>831</v>
      </c>
      <c r="G16696">
        <v>208</v>
      </c>
      <c r="H16696">
        <v>6</v>
      </c>
      <c r="I16696">
        <v>1</v>
      </c>
      <c r="J16696">
        <v>2475</v>
      </c>
      <c r="K16696">
        <v>1</v>
      </c>
      <c r="L16696">
        <v>1</v>
      </c>
      <c r="M16696">
        <v>825</v>
      </c>
      <c r="N16696" t="s">
        <v>18</v>
      </c>
      <c r="O16696">
        <v>0</v>
      </c>
      <c r="P16696">
        <v>3185</v>
      </c>
    </row>
    <row r="16697" spans="1:16" x14ac:dyDescent="0.25">
      <c r="A16697" t="s">
        <v>24776</v>
      </c>
      <c r="B16697">
        <v>1995</v>
      </c>
      <c r="C16697" s="3" t="str">
        <f>HYPERLINK("http://www.uniprot.org/uniprot/G7I3D5","tr|G7I3D5|G7I3D5_MEDTR")</f>
        <v>tr|G7I3D5|G7I3D5_MEDTR</v>
      </c>
      <c r="D16697" t="s">
        <v>10811</v>
      </c>
      <c r="E16697">
        <v>79.23</v>
      </c>
      <c r="F16697">
        <v>655</v>
      </c>
      <c r="G16697">
        <v>136</v>
      </c>
      <c r="H16697">
        <v>10</v>
      </c>
      <c r="I16697">
        <v>58</v>
      </c>
      <c r="J16697">
        <v>1992</v>
      </c>
      <c r="K16697">
        <v>1</v>
      </c>
      <c r="L16697">
        <v>20</v>
      </c>
      <c r="M16697">
        <v>673</v>
      </c>
      <c r="N16697" t="s">
        <v>18</v>
      </c>
      <c r="O16697">
        <v>0</v>
      </c>
      <c r="P16697">
        <v>2713</v>
      </c>
    </row>
    <row r="16698" spans="1:16" x14ac:dyDescent="0.25">
      <c r="A16698" t="s">
        <v>24777</v>
      </c>
      <c r="B16698">
        <v>2031</v>
      </c>
      <c r="C16698" s="3" t="str">
        <f>HYPERLINK("http://www.uniprot.org/uniprot/G7J5S7","tr|G7J5S7|G7J5S7_MEDTR")</f>
        <v>tr|G7J5S7|G7J5S7_MEDTR</v>
      </c>
      <c r="D16698" t="s">
        <v>24778</v>
      </c>
      <c r="E16698">
        <v>73.709999999999994</v>
      </c>
      <c r="F16698">
        <v>700</v>
      </c>
      <c r="G16698">
        <v>184</v>
      </c>
      <c r="H16698">
        <v>24</v>
      </c>
      <c r="I16698">
        <v>1</v>
      </c>
      <c r="J16698">
        <v>2028</v>
      </c>
      <c r="K16698">
        <v>1</v>
      </c>
      <c r="L16698">
        <v>1</v>
      </c>
      <c r="M16698">
        <v>700</v>
      </c>
      <c r="N16698" t="s">
        <v>18</v>
      </c>
      <c r="O16698">
        <v>0</v>
      </c>
      <c r="P16698">
        <v>2623</v>
      </c>
    </row>
    <row r="16699" spans="1:16" x14ac:dyDescent="0.25">
      <c r="A16699" t="s">
        <v>24779</v>
      </c>
      <c r="B16699">
        <v>1173</v>
      </c>
      <c r="C16699" s="3" t="str">
        <f>HYPERLINK("http://www.uniprot.org/uniprot/G7J5X3","tr|G7J5X3|G7J5X3_MEDTR")</f>
        <v>tr|G7J5X3|G7J5X3_MEDTR</v>
      </c>
      <c r="D16699" t="s">
        <v>24780</v>
      </c>
      <c r="E16699">
        <v>78.5</v>
      </c>
      <c r="F16699">
        <v>442</v>
      </c>
      <c r="G16699">
        <v>95</v>
      </c>
      <c r="H16699">
        <v>52</v>
      </c>
      <c r="I16699">
        <v>1</v>
      </c>
      <c r="J16699">
        <v>1170</v>
      </c>
      <c r="K16699">
        <v>1</v>
      </c>
      <c r="L16699">
        <v>14</v>
      </c>
      <c r="M16699">
        <v>454</v>
      </c>
      <c r="N16699" t="s">
        <v>18</v>
      </c>
      <c r="O16699">
        <v>0</v>
      </c>
      <c r="P16699">
        <v>1711</v>
      </c>
    </row>
    <row r="16700" spans="1:16" x14ac:dyDescent="0.25">
      <c r="A16700" t="s">
        <v>24781</v>
      </c>
      <c r="B16700">
        <v>1092</v>
      </c>
      <c r="C16700" s="3" t="str">
        <f>HYPERLINK("http://www.uniprot.org/uniprot/I1KA04","tr|I1KA04|I1KA04_SOYBN")</f>
        <v>tr|I1KA04|I1KA04_SOYBN</v>
      </c>
      <c r="D16700" t="s">
        <v>28</v>
      </c>
      <c r="E16700">
        <v>56.55</v>
      </c>
      <c r="F16700">
        <v>366</v>
      </c>
      <c r="G16700">
        <v>159</v>
      </c>
      <c r="H16700">
        <v>4</v>
      </c>
      <c r="I16700">
        <v>4</v>
      </c>
      <c r="J16700">
        <v>1089</v>
      </c>
      <c r="K16700">
        <v>1</v>
      </c>
      <c r="L16700">
        <v>1</v>
      </c>
      <c r="M16700">
        <v>353</v>
      </c>
      <c r="N16700" t="s">
        <v>18</v>
      </c>
      <c r="O16700" s="1">
        <v>1.8517799999999999E-94</v>
      </c>
      <c r="P16700">
        <v>902</v>
      </c>
    </row>
    <row r="16701" spans="1:16" x14ac:dyDescent="0.25">
      <c r="A16701" t="s">
        <v>24782</v>
      </c>
      <c r="B16701">
        <v>912</v>
      </c>
      <c r="C16701" s="3" t="str">
        <f>HYPERLINK("http://www.uniprot.org/uniprot/G7IKJ3","tr|G7IKJ3|G7IKJ3_MEDTR")</f>
        <v>tr|G7IKJ3|G7IKJ3_MEDTR</v>
      </c>
      <c r="D16701" t="s">
        <v>3121</v>
      </c>
      <c r="E16701">
        <v>35.479999999999997</v>
      </c>
      <c r="F16701">
        <v>186</v>
      </c>
      <c r="G16701">
        <v>120</v>
      </c>
      <c r="H16701">
        <v>2</v>
      </c>
      <c r="I16701">
        <v>79</v>
      </c>
      <c r="J16701">
        <v>630</v>
      </c>
      <c r="K16701">
        <v>1</v>
      </c>
      <c r="L16701">
        <v>637</v>
      </c>
      <c r="M16701">
        <v>816</v>
      </c>
      <c r="N16701" t="s">
        <v>18</v>
      </c>
      <c r="O16701" s="1">
        <v>1.38256E-26</v>
      </c>
      <c r="P16701">
        <v>285</v>
      </c>
    </row>
    <row r="16702" spans="1:16" x14ac:dyDescent="0.25">
      <c r="A16702" t="s">
        <v>24783</v>
      </c>
      <c r="B16702">
        <v>1416</v>
      </c>
      <c r="C16702" s="3" t="str">
        <f>HYPERLINK("http://www.uniprot.org/uniprot/G7LH57","tr|G7LH57|G7LH57_MEDTR")</f>
        <v>tr|G7LH57|G7LH57_MEDTR</v>
      </c>
      <c r="D16702" t="s">
        <v>24784</v>
      </c>
      <c r="E16702">
        <v>94.47</v>
      </c>
      <c r="F16702">
        <v>471</v>
      </c>
      <c r="G16702">
        <v>26</v>
      </c>
      <c r="H16702">
        <v>0</v>
      </c>
      <c r="I16702">
        <v>1</v>
      </c>
      <c r="J16702">
        <v>1413</v>
      </c>
      <c r="K16702">
        <v>1</v>
      </c>
      <c r="L16702">
        <v>1</v>
      </c>
      <c r="M16702">
        <v>471</v>
      </c>
      <c r="N16702" t="s">
        <v>18</v>
      </c>
      <c r="O16702">
        <v>0</v>
      </c>
      <c r="P16702">
        <v>2358</v>
      </c>
    </row>
    <row r="16703" spans="1:16" x14ac:dyDescent="0.25">
      <c r="A16703" t="s">
        <v>24785</v>
      </c>
      <c r="B16703">
        <v>747</v>
      </c>
      <c r="C16703" s="3" t="str">
        <f>HYPERLINK("http://www.uniprot.org/uniprot/G7JDP3","tr|G7JDP3|G7JDP3_MEDTR")</f>
        <v>tr|G7JDP3|G7JDP3_MEDTR</v>
      </c>
      <c r="D16703" t="s">
        <v>24786</v>
      </c>
      <c r="E16703">
        <v>92.33</v>
      </c>
      <c r="F16703">
        <v>248</v>
      </c>
      <c r="G16703">
        <v>19</v>
      </c>
      <c r="H16703">
        <v>0</v>
      </c>
      <c r="I16703">
        <v>1</v>
      </c>
      <c r="J16703">
        <v>744</v>
      </c>
      <c r="K16703">
        <v>1</v>
      </c>
      <c r="L16703">
        <v>7</v>
      </c>
      <c r="M16703">
        <v>254</v>
      </c>
      <c r="N16703" t="s">
        <v>18</v>
      </c>
      <c r="O16703" s="1">
        <v>1.8086699999999999E-138</v>
      </c>
      <c r="P16703">
        <v>1279</v>
      </c>
    </row>
    <row r="16704" spans="1:16" x14ac:dyDescent="0.25">
      <c r="A16704" t="s">
        <v>24787</v>
      </c>
      <c r="B16704">
        <v>2367</v>
      </c>
      <c r="C16704" s="3" t="str">
        <f>HYPERLINK("http://www.uniprot.org/uniprot/I1MSB4","tr|I1MSB4|I1MSB4_SOYBN")</f>
        <v>tr|I1MSB4|I1MSB4_SOYBN</v>
      </c>
      <c r="D16704" t="s">
        <v>71</v>
      </c>
      <c r="E16704">
        <v>75.150000000000006</v>
      </c>
      <c r="F16704">
        <v>789</v>
      </c>
      <c r="G16704">
        <v>196</v>
      </c>
      <c r="H16704">
        <v>4</v>
      </c>
      <c r="I16704">
        <v>10</v>
      </c>
      <c r="J16704">
        <v>2364</v>
      </c>
      <c r="K16704">
        <v>1</v>
      </c>
      <c r="L16704">
        <v>21</v>
      </c>
      <c r="M16704">
        <v>798</v>
      </c>
      <c r="N16704" t="s">
        <v>18</v>
      </c>
      <c r="O16704">
        <v>0</v>
      </c>
      <c r="P16704">
        <v>2973</v>
      </c>
    </row>
    <row r="16705" spans="1:16" x14ac:dyDescent="0.25">
      <c r="A16705" t="s">
        <v>24788</v>
      </c>
      <c r="B16705">
        <v>1995</v>
      </c>
      <c r="C16705" s="3" t="str">
        <f>HYPERLINK("http://www.uniprot.org/uniprot/G7LGP1","tr|G7LGP1|G7LGP1_MEDTR")</f>
        <v>tr|G7LGP1|G7LGP1_MEDTR</v>
      </c>
      <c r="D16705" t="s">
        <v>24789</v>
      </c>
      <c r="E16705">
        <v>82.45</v>
      </c>
      <c r="F16705">
        <v>667</v>
      </c>
      <c r="G16705">
        <v>117</v>
      </c>
      <c r="H16705">
        <v>3</v>
      </c>
      <c r="I16705">
        <v>1</v>
      </c>
      <c r="J16705">
        <v>1992</v>
      </c>
      <c r="K16705">
        <v>1</v>
      </c>
      <c r="L16705">
        <v>1</v>
      </c>
      <c r="M16705">
        <v>667</v>
      </c>
      <c r="N16705" t="s">
        <v>18</v>
      </c>
      <c r="O16705">
        <v>0</v>
      </c>
      <c r="P16705">
        <v>2827</v>
      </c>
    </row>
    <row r="16706" spans="1:16" x14ac:dyDescent="0.25">
      <c r="A16706" t="s">
        <v>24790</v>
      </c>
      <c r="B16706">
        <v>765</v>
      </c>
      <c r="C16706" s="3" t="str">
        <f>HYPERLINK("http://www.uniprot.org/uniprot/I1M631","tr|I1M631|I1M631_SOYBN")</f>
        <v>tr|I1M631|I1M631_SOYBN</v>
      </c>
      <c r="D16706" t="s">
        <v>28</v>
      </c>
      <c r="E16706">
        <v>94.27</v>
      </c>
      <c r="F16706">
        <v>192</v>
      </c>
      <c r="G16706">
        <v>11</v>
      </c>
      <c r="H16706">
        <v>0</v>
      </c>
      <c r="I16706">
        <v>178</v>
      </c>
      <c r="J16706">
        <v>753</v>
      </c>
      <c r="K16706">
        <v>1</v>
      </c>
      <c r="L16706">
        <v>259</v>
      </c>
      <c r="M16706">
        <v>443</v>
      </c>
      <c r="N16706" t="s">
        <v>18</v>
      </c>
      <c r="O16706" s="1">
        <v>4.30486E-98</v>
      </c>
      <c r="P16706">
        <v>931</v>
      </c>
    </row>
    <row r="16707" spans="1:16" x14ac:dyDescent="0.25">
      <c r="A16707" t="s">
        <v>24791</v>
      </c>
      <c r="B16707">
        <v>855</v>
      </c>
      <c r="C16707" s="3" t="str">
        <f>HYPERLINK("http://www.uniprot.org/uniprot/G7KDN2","tr|G7KDN2|G7KDN2_MEDTR")</f>
        <v>tr|G7KDN2|G7KDN2_MEDTR</v>
      </c>
      <c r="D16707" t="s">
        <v>24792</v>
      </c>
      <c r="E16707">
        <v>66.400000000000006</v>
      </c>
      <c r="F16707">
        <v>259</v>
      </c>
      <c r="G16707">
        <v>87</v>
      </c>
      <c r="H16707">
        <v>19</v>
      </c>
      <c r="I16707">
        <v>133</v>
      </c>
      <c r="J16707">
        <v>852</v>
      </c>
      <c r="K16707">
        <v>1</v>
      </c>
      <c r="L16707">
        <v>47</v>
      </c>
      <c r="M16707">
        <v>293</v>
      </c>
      <c r="N16707" t="s">
        <v>18</v>
      </c>
      <c r="O16707" s="1">
        <v>4.2274199999999997E-79</v>
      </c>
      <c r="P16707">
        <v>768</v>
      </c>
    </row>
    <row r="16708" spans="1:16" x14ac:dyDescent="0.25">
      <c r="A16708" t="s">
        <v>24793</v>
      </c>
      <c r="B16708">
        <v>753</v>
      </c>
      <c r="C16708" s="3" t="str">
        <f>HYPERLINK("http://www.uniprot.org/uniprot/G7KQI1","tr|G7KQI1|G7KQI1_MEDTR")</f>
        <v>tr|G7KQI1|G7KQI1_MEDTR</v>
      </c>
      <c r="D16708" t="s">
        <v>24794</v>
      </c>
      <c r="E16708">
        <v>72.11</v>
      </c>
      <c r="F16708">
        <v>251</v>
      </c>
      <c r="G16708">
        <v>70</v>
      </c>
      <c r="H16708">
        <v>2</v>
      </c>
      <c r="I16708">
        <v>1</v>
      </c>
      <c r="J16708">
        <v>747</v>
      </c>
      <c r="K16708">
        <v>1</v>
      </c>
      <c r="L16708">
        <v>1</v>
      </c>
      <c r="M16708">
        <v>251</v>
      </c>
      <c r="N16708" t="s">
        <v>18</v>
      </c>
      <c r="O16708" s="1">
        <v>3.3969399999999999E-100</v>
      </c>
      <c r="P16708">
        <v>949</v>
      </c>
    </row>
    <row r="16709" spans="1:16" x14ac:dyDescent="0.25">
      <c r="A16709" t="s">
        <v>24795</v>
      </c>
      <c r="B16709">
        <v>813</v>
      </c>
      <c r="C16709" s="3" t="str">
        <f>HYPERLINK("http://www.uniprot.org/uniprot/M5WTV8","tr|M5WTV8|M5WTV8_PRUPE")</f>
        <v>tr|M5WTV8|M5WTV8_PRUPE</v>
      </c>
      <c r="D16709" t="s">
        <v>2478</v>
      </c>
      <c r="E16709">
        <v>30.09</v>
      </c>
      <c r="F16709">
        <v>216</v>
      </c>
      <c r="G16709">
        <v>151</v>
      </c>
      <c r="H16709">
        <v>5</v>
      </c>
      <c r="I16709">
        <v>133</v>
      </c>
      <c r="J16709">
        <v>765</v>
      </c>
      <c r="K16709">
        <v>1</v>
      </c>
      <c r="L16709">
        <v>130</v>
      </c>
      <c r="M16709">
        <v>336</v>
      </c>
      <c r="N16709" t="s">
        <v>18</v>
      </c>
      <c r="O16709" s="1">
        <v>5.4865899999999997E-17</v>
      </c>
      <c r="P16709">
        <v>232</v>
      </c>
    </row>
    <row r="16710" spans="1:16" x14ac:dyDescent="0.25">
      <c r="A16710" t="s">
        <v>24796</v>
      </c>
      <c r="B16710">
        <v>2208</v>
      </c>
      <c r="C16710" s="3" t="str">
        <f>HYPERLINK("http://www.uniprot.org/uniprot/G7JVZ2","tr|G7JVZ2|G7JVZ2_MEDTR")</f>
        <v>tr|G7JVZ2|G7JVZ2_MEDTR</v>
      </c>
      <c r="D16710" t="s">
        <v>24797</v>
      </c>
      <c r="E16710">
        <v>87.46</v>
      </c>
      <c r="F16710">
        <v>742</v>
      </c>
      <c r="G16710">
        <v>93</v>
      </c>
      <c r="H16710">
        <v>7</v>
      </c>
      <c r="I16710">
        <v>1</v>
      </c>
      <c r="J16710">
        <v>2205</v>
      </c>
      <c r="K16710">
        <v>1</v>
      </c>
      <c r="L16710">
        <v>1</v>
      </c>
      <c r="M16710">
        <v>734</v>
      </c>
      <c r="N16710" t="s">
        <v>18</v>
      </c>
      <c r="O16710">
        <v>0</v>
      </c>
      <c r="P16710">
        <v>3286</v>
      </c>
    </row>
    <row r="16711" spans="1:16" x14ac:dyDescent="0.25">
      <c r="A16711" t="s">
        <v>24798</v>
      </c>
      <c r="B16711">
        <v>1014</v>
      </c>
      <c r="C16711" s="3" t="str">
        <f>HYPERLINK("http://www.uniprot.org/uniprot/G7L8N0","tr|G7L8N0|G7L8N0_MEDTR")</f>
        <v>tr|G7L8N0|G7L8N0_MEDTR</v>
      </c>
      <c r="D16711" t="s">
        <v>378</v>
      </c>
      <c r="E16711">
        <v>47.47</v>
      </c>
      <c r="F16711">
        <v>99</v>
      </c>
      <c r="G16711">
        <v>52</v>
      </c>
      <c r="H16711">
        <v>1</v>
      </c>
      <c r="I16711">
        <v>718</v>
      </c>
      <c r="J16711">
        <v>1011</v>
      </c>
      <c r="K16711">
        <v>1</v>
      </c>
      <c r="L16711">
        <v>75</v>
      </c>
      <c r="M16711">
        <v>173</v>
      </c>
      <c r="N16711" t="s">
        <v>18</v>
      </c>
      <c r="O16711" s="1">
        <v>7.3162499999999999E-18</v>
      </c>
      <c r="P16711">
        <v>241</v>
      </c>
    </row>
    <row r="16712" spans="1:16" x14ac:dyDescent="0.25">
      <c r="A16712" t="s">
        <v>24799</v>
      </c>
      <c r="B16712">
        <v>960</v>
      </c>
      <c r="C16712" s="3" t="str">
        <f>HYPERLINK("http://www.uniprot.org/uniprot/K7MAS8","tr|K7MAS8|K7MAS8_SOYBN")</f>
        <v>tr|K7MAS8|K7MAS8_SOYBN</v>
      </c>
      <c r="D16712" t="s">
        <v>28</v>
      </c>
      <c r="E16712">
        <v>77.45</v>
      </c>
      <c r="F16712">
        <v>306</v>
      </c>
      <c r="G16712">
        <v>69</v>
      </c>
      <c r="H16712">
        <v>0</v>
      </c>
      <c r="I16712">
        <v>40</v>
      </c>
      <c r="J16712">
        <v>957</v>
      </c>
      <c r="K16712">
        <v>1</v>
      </c>
      <c r="L16712">
        <v>27</v>
      </c>
      <c r="M16712">
        <v>332</v>
      </c>
      <c r="N16712" t="s">
        <v>18</v>
      </c>
      <c r="O16712" s="1">
        <v>4.4756500000000001E-147</v>
      </c>
      <c r="P16712">
        <v>1355</v>
      </c>
    </row>
    <row r="16713" spans="1:16" x14ac:dyDescent="0.25">
      <c r="A16713" t="s">
        <v>24800</v>
      </c>
      <c r="B16713">
        <v>2031</v>
      </c>
      <c r="C16713" s="3" t="str">
        <f>HYPERLINK("http://www.uniprot.org/uniprot/I1L0M1","tr|I1L0M1|I1L0M1_SOYBN")</f>
        <v>tr|I1L0M1|I1L0M1_SOYBN</v>
      </c>
      <c r="D16713" t="s">
        <v>71</v>
      </c>
      <c r="E16713">
        <v>88.02</v>
      </c>
      <c r="F16713">
        <v>668</v>
      </c>
      <c r="G16713">
        <v>80</v>
      </c>
      <c r="H16713">
        <v>0</v>
      </c>
      <c r="I16713">
        <v>1</v>
      </c>
      <c r="J16713">
        <v>2004</v>
      </c>
      <c r="K16713">
        <v>1</v>
      </c>
      <c r="L16713">
        <v>1</v>
      </c>
      <c r="M16713">
        <v>665</v>
      </c>
      <c r="N16713" t="s">
        <v>18</v>
      </c>
      <c r="O16713">
        <v>0</v>
      </c>
      <c r="P16713">
        <v>3082</v>
      </c>
    </row>
    <row r="16714" spans="1:16" x14ac:dyDescent="0.25">
      <c r="A16714" t="s">
        <v>24801</v>
      </c>
      <c r="B16714">
        <v>1728</v>
      </c>
      <c r="C16714" s="3" t="str">
        <f>HYPERLINK("http://www.uniprot.org/uniprot/K7M560","tr|K7M560|K7M560_SOYBN")</f>
        <v>tr|K7M560|K7M560_SOYBN</v>
      </c>
      <c r="D16714" t="s">
        <v>28</v>
      </c>
      <c r="E16714">
        <v>68.58</v>
      </c>
      <c r="F16714">
        <v>261</v>
      </c>
      <c r="G16714">
        <v>82</v>
      </c>
      <c r="H16714">
        <v>1</v>
      </c>
      <c r="I16714">
        <v>931</v>
      </c>
      <c r="J16714">
        <v>1710</v>
      </c>
      <c r="K16714">
        <v>1</v>
      </c>
      <c r="L16714">
        <v>286</v>
      </c>
      <c r="M16714">
        <v>544</v>
      </c>
      <c r="N16714" t="s">
        <v>18</v>
      </c>
      <c r="O16714" s="1">
        <v>2.0813800000000001E-86</v>
      </c>
      <c r="P16714">
        <v>835</v>
      </c>
    </row>
    <row r="16715" spans="1:16" x14ac:dyDescent="0.25">
      <c r="A16715" t="s">
        <v>24802</v>
      </c>
      <c r="B16715">
        <v>564</v>
      </c>
      <c r="C16715" s="3" t="str">
        <f>HYPERLINK("http://www.uniprot.org/uniprot/I1JE64","tr|I1JE64|I1JE64_SOYBN")</f>
        <v>tr|I1JE64|I1JE64_SOYBN</v>
      </c>
      <c r="D16715" t="s">
        <v>117</v>
      </c>
      <c r="E16715">
        <v>66.84</v>
      </c>
      <c r="F16715">
        <v>184</v>
      </c>
      <c r="G16715">
        <v>61</v>
      </c>
      <c r="H16715">
        <v>0</v>
      </c>
      <c r="I16715">
        <v>10</v>
      </c>
      <c r="J16715">
        <v>561</v>
      </c>
      <c r="K16715">
        <v>1</v>
      </c>
      <c r="L16715">
        <v>3</v>
      </c>
      <c r="M16715">
        <v>186</v>
      </c>
      <c r="N16715" t="s">
        <v>18</v>
      </c>
      <c r="O16715" s="1">
        <v>4.8110400000000002E-60</v>
      </c>
      <c r="P16715">
        <v>600</v>
      </c>
    </row>
    <row r="16716" spans="1:16" x14ac:dyDescent="0.25">
      <c r="A16716" t="s">
        <v>24803</v>
      </c>
      <c r="B16716">
        <v>1263</v>
      </c>
      <c r="C16716" s="3" t="str">
        <f>HYPERLINK("http://www.uniprot.org/uniprot/Q2HUZ5","tr|Q2HUZ5|Q2HUZ5_MEDTR")</f>
        <v>tr|Q2HUZ5|Q2HUZ5_MEDTR</v>
      </c>
      <c r="D16716" t="s">
        <v>24804</v>
      </c>
      <c r="E16716">
        <v>91.19</v>
      </c>
      <c r="F16716">
        <v>420</v>
      </c>
      <c r="G16716">
        <v>37</v>
      </c>
      <c r="H16716">
        <v>0</v>
      </c>
      <c r="I16716">
        <v>1</v>
      </c>
      <c r="J16716">
        <v>1260</v>
      </c>
      <c r="K16716">
        <v>1</v>
      </c>
      <c r="L16716">
        <v>1</v>
      </c>
      <c r="M16716">
        <v>420</v>
      </c>
      <c r="N16716" t="s">
        <v>18</v>
      </c>
      <c r="O16716">
        <v>0</v>
      </c>
      <c r="P16716">
        <v>2018</v>
      </c>
    </row>
    <row r="16717" spans="1:16" x14ac:dyDescent="0.25">
      <c r="A16717" t="s">
        <v>24805</v>
      </c>
      <c r="B16717">
        <v>576</v>
      </c>
      <c r="C16717" s="3" t="str">
        <f>HYPERLINK("http://www.uniprot.org/uniprot/G7L0H2","tr|G7L0H2|G7L0H2_MEDTR")</f>
        <v>tr|G7L0H2|G7L0H2_MEDTR</v>
      </c>
      <c r="D16717" t="s">
        <v>24806</v>
      </c>
      <c r="E16717">
        <v>60</v>
      </c>
      <c r="F16717">
        <v>205</v>
      </c>
      <c r="G16717">
        <v>82</v>
      </c>
      <c r="H16717">
        <v>14</v>
      </c>
      <c r="I16717">
        <v>1</v>
      </c>
      <c r="J16717">
        <v>573</v>
      </c>
      <c r="K16717">
        <v>1</v>
      </c>
      <c r="L16717">
        <v>1</v>
      </c>
      <c r="M16717">
        <v>194</v>
      </c>
      <c r="N16717" t="s">
        <v>18</v>
      </c>
      <c r="O16717" s="1">
        <v>2.9461400000000001E-55</v>
      </c>
      <c r="P16717">
        <v>559</v>
      </c>
    </row>
    <row r="16718" spans="1:16" x14ac:dyDescent="0.25">
      <c r="A16718" t="s">
        <v>24807</v>
      </c>
      <c r="B16718">
        <v>927</v>
      </c>
      <c r="C16718" s="3" t="str">
        <f>HYPERLINK("http://www.uniprot.org/uniprot/I3SJ50","tr|I3SJ50|I3SJ50_LOTJA")</f>
        <v>tr|I3SJ50|I3SJ50_LOTJA</v>
      </c>
      <c r="D16718" t="s">
        <v>93</v>
      </c>
      <c r="E16718">
        <v>73.39</v>
      </c>
      <c r="F16718">
        <v>312</v>
      </c>
      <c r="G16718">
        <v>83</v>
      </c>
      <c r="H16718">
        <v>7</v>
      </c>
      <c r="I16718">
        <v>1</v>
      </c>
      <c r="J16718">
        <v>915</v>
      </c>
      <c r="K16718">
        <v>1</v>
      </c>
      <c r="L16718">
        <v>1</v>
      </c>
      <c r="M16718">
        <v>307</v>
      </c>
      <c r="N16718" t="s">
        <v>18</v>
      </c>
      <c r="O16718" s="1">
        <v>3.70006E-119</v>
      </c>
      <c r="P16718">
        <v>1114</v>
      </c>
    </row>
    <row r="16719" spans="1:16" x14ac:dyDescent="0.25">
      <c r="A16719" t="s">
        <v>24808</v>
      </c>
      <c r="B16719">
        <v>1035</v>
      </c>
      <c r="C16719" s="3" t="str">
        <f>HYPERLINK("http://www.uniprot.org/uniprot/G7I713","tr|G7I713|G7I713_MEDTR")</f>
        <v>tr|G7I713|G7I713_MEDTR</v>
      </c>
      <c r="D16719" t="s">
        <v>24809</v>
      </c>
      <c r="E16719">
        <v>86.41</v>
      </c>
      <c r="F16719">
        <v>346</v>
      </c>
      <c r="G16719">
        <v>47</v>
      </c>
      <c r="H16719">
        <v>2</v>
      </c>
      <c r="I16719">
        <v>1</v>
      </c>
      <c r="J16719">
        <v>1032</v>
      </c>
      <c r="K16719">
        <v>1</v>
      </c>
      <c r="L16719">
        <v>1</v>
      </c>
      <c r="M16719">
        <v>346</v>
      </c>
      <c r="N16719" t="s">
        <v>18</v>
      </c>
      <c r="O16719" s="1">
        <v>1.8494999999999999E-165</v>
      </c>
      <c r="P16719">
        <v>1514</v>
      </c>
    </row>
    <row r="16720" spans="1:16" x14ac:dyDescent="0.25">
      <c r="A16720" t="s">
        <v>24810</v>
      </c>
      <c r="B16720">
        <v>1113</v>
      </c>
      <c r="C16720" s="3" t="str">
        <f>HYPERLINK("http://www.uniprot.org/uniprot/G7I294","tr|G7I294|G7I294_MEDTR")</f>
        <v>tr|G7I294|G7I294_MEDTR</v>
      </c>
      <c r="D16720" t="s">
        <v>24811</v>
      </c>
      <c r="E16720">
        <v>70.14</v>
      </c>
      <c r="F16720">
        <v>422</v>
      </c>
      <c r="G16720">
        <v>126</v>
      </c>
      <c r="H16720">
        <v>52</v>
      </c>
      <c r="I16720">
        <v>1</v>
      </c>
      <c r="J16720">
        <v>1110</v>
      </c>
      <c r="K16720">
        <v>1</v>
      </c>
      <c r="L16720">
        <v>1</v>
      </c>
      <c r="M16720">
        <v>413</v>
      </c>
      <c r="N16720" t="s">
        <v>18</v>
      </c>
      <c r="O16720" s="1">
        <v>1.8851E-142</v>
      </c>
      <c r="P16720">
        <v>1316</v>
      </c>
    </row>
    <row r="16721" spans="1:16" x14ac:dyDescent="0.25">
      <c r="A16721" t="s">
        <v>24812</v>
      </c>
      <c r="B16721">
        <v>2682</v>
      </c>
      <c r="C16721" s="3" t="str">
        <f>HYPERLINK("http://www.uniprot.org/uniprot/G7J5S9","tr|G7J5S9|G7J5S9_MEDTR")</f>
        <v>tr|G7J5S9|G7J5S9_MEDTR</v>
      </c>
      <c r="D16721" t="s">
        <v>24813</v>
      </c>
      <c r="E16721">
        <v>73.92</v>
      </c>
      <c r="F16721">
        <v>978</v>
      </c>
      <c r="G16721">
        <v>255</v>
      </c>
      <c r="H16721">
        <v>125</v>
      </c>
      <c r="I16721">
        <v>121</v>
      </c>
      <c r="J16721">
        <v>2679</v>
      </c>
      <c r="K16721">
        <v>1</v>
      </c>
      <c r="L16721">
        <v>99</v>
      </c>
      <c r="M16721">
        <v>1076</v>
      </c>
      <c r="N16721" t="s">
        <v>18</v>
      </c>
      <c r="O16721">
        <v>0</v>
      </c>
      <c r="P16721">
        <v>3524</v>
      </c>
    </row>
    <row r="16722" spans="1:16" x14ac:dyDescent="0.25">
      <c r="A16722" t="s">
        <v>24814</v>
      </c>
      <c r="B16722">
        <v>1080</v>
      </c>
      <c r="C16722" s="3" t="str">
        <f>HYPERLINK("http://www.uniprot.org/uniprot/G7J5X1","tr|G7J5X1|G7J5X1_MEDTR")</f>
        <v>tr|G7J5X1|G7J5X1_MEDTR</v>
      </c>
      <c r="D16722" t="s">
        <v>24815</v>
      </c>
      <c r="E16722">
        <v>91.06</v>
      </c>
      <c r="F16722">
        <v>358</v>
      </c>
      <c r="G16722">
        <v>32</v>
      </c>
      <c r="H16722">
        <v>0</v>
      </c>
      <c r="I16722">
        <v>1</v>
      </c>
      <c r="J16722">
        <v>1074</v>
      </c>
      <c r="K16722">
        <v>1</v>
      </c>
      <c r="L16722">
        <v>1</v>
      </c>
      <c r="M16722">
        <v>358</v>
      </c>
      <c r="N16722" t="s">
        <v>18</v>
      </c>
      <c r="O16722">
        <v>0</v>
      </c>
      <c r="P16722">
        <v>1763</v>
      </c>
    </row>
    <row r="16723" spans="1:16" x14ac:dyDescent="0.25">
      <c r="A16723" t="s">
        <v>24816</v>
      </c>
      <c r="B16723">
        <v>1383</v>
      </c>
      <c r="C16723" s="3" t="str">
        <f>HYPERLINK("http://www.uniprot.org/uniprot/K7KUC7","tr|K7KUC7|K7KUC7_SOYBN")</f>
        <v>tr|K7KUC7|K7KUC7_SOYBN</v>
      </c>
      <c r="D16723" t="s">
        <v>28</v>
      </c>
      <c r="E16723">
        <v>80.430000000000007</v>
      </c>
      <c r="F16723">
        <v>460</v>
      </c>
      <c r="G16723">
        <v>90</v>
      </c>
      <c r="H16723">
        <v>0</v>
      </c>
      <c r="I16723">
        <v>1</v>
      </c>
      <c r="J16723">
        <v>1380</v>
      </c>
      <c r="K16723">
        <v>1</v>
      </c>
      <c r="L16723">
        <v>239</v>
      </c>
      <c r="M16723">
        <v>698</v>
      </c>
      <c r="N16723" t="s">
        <v>18</v>
      </c>
      <c r="O16723">
        <v>0</v>
      </c>
      <c r="P16723">
        <v>1912</v>
      </c>
    </row>
    <row r="16724" spans="1:16" x14ac:dyDescent="0.25">
      <c r="A16724" t="s">
        <v>24817</v>
      </c>
      <c r="B16724">
        <v>2115</v>
      </c>
      <c r="C16724" s="3" t="str">
        <f>HYPERLINK("http://www.uniprot.org/uniprot/G7I2F3","tr|G7I2F3|G7I2F3_MEDTR")</f>
        <v>tr|G7I2F3|G7I2F3_MEDTR</v>
      </c>
      <c r="D16724" t="s">
        <v>257</v>
      </c>
      <c r="E16724">
        <v>35.53</v>
      </c>
      <c r="F16724">
        <v>408</v>
      </c>
      <c r="G16724">
        <v>263</v>
      </c>
      <c r="H16724">
        <v>4</v>
      </c>
      <c r="I16724">
        <v>838</v>
      </c>
      <c r="J16724">
        <v>2049</v>
      </c>
      <c r="K16724">
        <v>1</v>
      </c>
      <c r="L16724">
        <v>43</v>
      </c>
      <c r="M16724">
        <v>379</v>
      </c>
      <c r="N16724" t="s">
        <v>18</v>
      </c>
      <c r="O16724" s="1">
        <v>7.8439499999999996E-54</v>
      </c>
      <c r="P16724">
        <v>555</v>
      </c>
    </row>
    <row r="16725" spans="1:16" x14ac:dyDescent="0.25">
      <c r="A16725" t="s">
        <v>24818</v>
      </c>
      <c r="B16725">
        <v>270</v>
      </c>
      <c r="C16725" s="3" t="str">
        <f>HYPERLINK("http://www.uniprot.org/uniprot/G7LGF6","tr|G7LGF6|G7LGF6_MEDTR")</f>
        <v>tr|G7LGF6|G7LGF6_MEDTR</v>
      </c>
      <c r="D16725" t="s">
        <v>24819</v>
      </c>
      <c r="E16725">
        <v>82.95</v>
      </c>
      <c r="F16725">
        <v>88</v>
      </c>
      <c r="G16725">
        <v>15</v>
      </c>
      <c r="H16725">
        <v>2</v>
      </c>
      <c r="I16725">
        <v>1</v>
      </c>
      <c r="J16725">
        <v>258</v>
      </c>
      <c r="K16725">
        <v>1</v>
      </c>
      <c r="L16725">
        <v>1</v>
      </c>
      <c r="M16725">
        <v>88</v>
      </c>
      <c r="N16725" t="s">
        <v>18</v>
      </c>
      <c r="O16725" s="1">
        <v>4.0792400000000002E-31</v>
      </c>
      <c r="P16725">
        <v>350</v>
      </c>
    </row>
    <row r="16726" spans="1:16" x14ac:dyDescent="0.25">
      <c r="A16726" t="s">
        <v>24820</v>
      </c>
      <c r="B16726">
        <v>1104</v>
      </c>
      <c r="C16726" s="3" t="str">
        <f>HYPERLINK("http://www.uniprot.org/uniprot/G7JR99","tr|G7JR99|G7JR99_MEDTR")</f>
        <v>tr|G7JR99|G7JR99_MEDTR</v>
      </c>
      <c r="D16726" t="s">
        <v>24821</v>
      </c>
      <c r="E16726">
        <v>77.650000000000006</v>
      </c>
      <c r="F16726">
        <v>367</v>
      </c>
      <c r="G16726">
        <v>82</v>
      </c>
      <c r="H16726">
        <v>0</v>
      </c>
      <c r="I16726">
        <v>1</v>
      </c>
      <c r="J16726">
        <v>1101</v>
      </c>
      <c r="K16726">
        <v>1</v>
      </c>
      <c r="L16726">
        <v>1</v>
      </c>
      <c r="M16726">
        <v>350</v>
      </c>
      <c r="N16726" t="s">
        <v>18</v>
      </c>
      <c r="O16726" s="1">
        <v>1.57081E-149</v>
      </c>
      <c r="P16726">
        <v>1377</v>
      </c>
    </row>
    <row r="16727" spans="1:16" x14ac:dyDescent="0.25">
      <c r="A16727" t="s">
        <v>24822</v>
      </c>
      <c r="B16727">
        <v>2865</v>
      </c>
      <c r="C16727" s="3" t="str">
        <f>HYPERLINK("http://www.uniprot.org/uniprot/I1JM65","tr|I1JM65|I1JM65_SOYBN")</f>
        <v>tr|I1JM65|I1JM65_SOYBN</v>
      </c>
      <c r="D16727" t="s">
        <v>99</v>
      </c>
      <c r="E16727">
        <v>75.34</v>
      </c>
      <c r="F16727">
        <v>953</v>
      </c>
      <c r="G16727">
        <v>235</v>
      </c>
      <c r="H16727">
        <v>14</v>
      </c>
      <c r="I16727">
        <v>28</v>
      </c>
      <c r="J16727">
        <v>2844</v>
      </c>
      <c r="K16727">
        <v>1</v>
      </c>
      <c r="L16727">
        <v>1</v>
      </c>
      <c r="M16727">
        <v>952</v>
      </c>
      <c r="N16727" t="s">
        <v>18</v>
      </c>
      <c r="O16727">
        <v>0</v>
      </c>
      <c r="P16727">
        <v>3596</v>
      </c>
    </row>
    <row r="16728" spans="1:16" x14ac:dyDescent="0.25">
      <c r="A16728" t="s">
        <v>24823</v>
      </c>
      <c r="B16728">
        <v>660</v>
      </c>
      <c r="C16728" s="3" t="str">
        <f>HYPERLINK("http://www.uniprot.org/uniprot/I3T3B9","tr|I3T3B9|I3T3B9_LOTJA")</f>
        <v>tr|I3T3B9|I3T3B9_LOTJA</v>
      </c>
      <c r="D16728" t="s">
        <v>93</v>
      </c>
      <c r="E16728">
        <v>83.1</v>
      </c>
      <c r="F16728">
        <v>219</v>
      </c>
      <c r="G16728">
        <v>37</v>
      </c>
      <c r="H16728">
        <v>0</v>
      </c>
      <c r="I16728">
        <v>1</v>
      </c>
      <c r="J16728">
        <v>657</v>
      </c>
      <c r="K16728">
        <v>1</v>
      </c>
      <c r="L16728">
        <v>1</v>
      </c>
      <c r="M16728">
        <v>218</v>
      </c>
      <c r="N16728" t="s">
        <v>18</v>
      </c>
      <c r="O16728" s="1">
        <v>4.5951600000000002E-102</v>
      </c>
      <c r="P16728">
        <v>964</v>
      </c>
    </row>
    <row r="16729" spans="1:16" x14ac:dyDescent="0.25">
      <c r="A16729" t="s">
        <v>24824</v>
      </c>
      <c r="B16729">
        <v>1347</v>
      </c>
      <c r="C16729" s="3" t="str">
        <f>HYPERLINK("http://www.uniprot.org/uniprot/G7LGP0","tr|G7LGP0|G7LGP0_MEDTR")</f>
        <v>tr|G7LGP0|G7LGP0_MEDTR</v>
      </c>
      <c r="D16729" t="s">
        <v>24825</v>
      </c>
      <c r="E16729">
        <v>70.37</v>
      </c>
      <c r="F16729">
        <v>378</v>
      </c>
      <c r="G16729">
        <v>112</v>
      </c>
      <c r="H16729">
        <v>5</v>
      </c>
      <c r="I16729">
        <v>223</v>
      </c>
      <c r="J16729">
        <v>1341</v>
      </c>
      <c r="K16729">
        <v>1</v>
      </c>
      <c r="L16729">
        <v>77</v>
      </c>
      <c r="M16729">
        <v>454</v>
      </c>
      <c r="N16729" t="s">
        <v>18</v>
      </c>
      <c r="O16729" s="1">
        <v>1.04833E-140</v>
      </c>
      <c r="P16729">
        <v>1302</v>
      </c>
    </row>
    <row r="16730" spans="1:16" x14ac:dyDescent="0.25">
      <c r="A16730" t="s">
        <v>24826</v>
      </c>
      <c r="B16730">
        <v>264</v>
      </c>
      <c r="C16730" s="3" t="str">
        <f>HYPERLINK("http://www.uniprot.org/uniprot/Q2PEY9","tr|Q2PEY9|Q2PEY9_TRIPR")</f>
        <v>tr|Q2PEY9|Q2PEY9_TRIPR</v>
      </c>
      <c r="D16730" t="s">
        <v>3302</v>
      </c>
      <c r="E16730">
        <v>86.84</v>
      </c>
      <c r="F16730">
        <v>76</v>
      </c>
      <c r="G16730">
        <v>10</v>
      </c>
      <c r="H16730">
        <v>0</v>
      </c>
      <c r="I16730">
        <v>1</v>
      </c>
      <c r="J16730">
        <v>228</v>
      </c>
      <c r="K16730">
        <v>1</v>
      </c>
      <c r="L16730">
        <v>1</v>
      </c>
      <c r="M16730">
        <v>76</v>
      </c>
      <c r="N16730" t="s">
        <v>18</v>
      </c>
      <c r="O16730" s="1">
        <v>1.1530199999999999E-30</v>
      </c>
      <c r="P16730">
        <v>346</v>
      </c>
    </row>
    <row r="16731" spans="1:16" x14ac:dyDescent="0.25">
      <c r="A16731" t="s">
        <v>24827</v>
      </c>
      <c r="B16731">
        <v>810</v>
      </c>
      <c r="C16731" s="3" t="str">
        <f>HYPERLINK("http://www.uniprot.org/uniprot/I3S6D3","tr|I3S6D3|I3S6D3_MEDTR")</f>
        <v>tr|I3S6D3|I3S6D3_MEDTR</v>
      </c>
      <c r="D16731" t="s">
        <v>22</v>
      </c>
      <c r="E16731">
        <v>69.09</v>
      </c>
      <c r="F16731">
        <v>275</v>
      </c>
      <c r="G16731">
        <v>85</v>
      </c>
      <c r="H16731">
        <v>9</v>
      </c>
      <c r="I16731">
        <v>1</v>
      </c>
      <c r="J16731">
        <v>798</v>
      </c>
      <c r="K16731">
        <v>1</v>
      </c>
      <c r="L16731">
        <v>1</v>
      </c>
      <c r="M16731">
        <v>275</v>
      </c>
      <c r="N16731" t="s">
        <v>18</v>
      </c>
      <c r="O16731" s="1">
        <v>2.3875599999999998E-97</v>
      </c>
      <c r="P16731">
        <v>925</v>
      </c>
    </row>
    <row r="16732" spans="1:16" x14ac:dyDescent="0.25">
      <c r="A16732" t="s">
        <v>24828</v>
      </c>
      <c r="B16732">
        <v>1323</v>
      </c>
      <c r="C16732" s="3" t="str">
        <f>HYPERLINK("http://www.uniprot.org/uniprot/G7KQI2","tr|G7KQI2|G7KQI2_MEDTR")</f>
        <v>tr|G7KQI2|G7KQI2_MEDTR</v>
      </c>
      <c r="D16732" t="s">
        <v>24829</v>
      </c>
      <c r="E16732">
        <v>75.290000000000006</v>
      </c>
      <c r="F16732">
        <v>425</v>
      </c>
      <c r="G16732">
        <v>105</v>
      </c>
      <c r="H16732">
        <v>2</v>
      </c>
      <c r="I16732">
        <v>4</v>
      </c>
      <c r="J16732">
        <v>1272</v>
      </c>
      <c r="K16732">
        <v>1</v>
      </c>
      <c r="L16732">
        <v>4</v>
      </c>
      <c r="M16732">
        <v>412</v>
      </c>
      <c r="N16732" t="s">
        <v>18</v>
      </c>
      <c r="O16732" s="1">
        <v>4.1044300000000004E-174</v>
      </c>
      <c r="P16732">
        <v>1590</v>
      </c>
    </row>
    <row r="16733" spans="1:16" x14ac:dyDescent="0.25">
      <c r="A16733" t="s">
        <v>24830</v>
      </c>
      <c r="B16733">
        <v>300</v>
      </c>
      <c r="C16733" s="3" t="str">
        <f>HYPERLINK("http://www.uniprot.org/uniprot/G7IVC2","tr|G7IVC2|G7IVC2_MEDTR")</f>
        <v>tr|G7IVC2|G7IVC2_MEDTR</v>
      </c>
      <c r="D16733" t="s">
        <v>6427</v>
      </c>
      <c r="E16733">
        <v>70.14</v>
      </c>
      <c r="F16733">
        <v>67</v>
      </c>
      <c r="G16733">
        <v>20</v>
      </c>
      <c r="H16733">
        <v>0</v>
      </c>
      <c r="I16733">
        <v>49</v>
      </c>
      <c r="J16733">
        <v>249</v>
      </c>
      <c r="K16733">
        <v>1</v>
      </c>
      <c r="L16733">
        <v>433</v>
      </c>
      <c r="M16733">
        <v>499</v>
      </c>
      <c r="N16733" t="s">
        <v>18</v>
      </c>
      <c r="O16733" s="1">
        <v>2.3134299999999999E-18</v>
      </c>
      <c r="P16733">
        <v>240</v>
      </c>
    </row>
    <row r="16734" spans="1:16" x14ac:dyDescent="0.25">
      <c r="A16734" t="s">
        <v>24831</v>
      </c>
      <c r="B16734">
        <v>1119</v>
      </c>
      <c r="C16734" s="3" t="str">
        <f>HYPERLINK("http://www.uniprot.org/uniprot/G7KTQ4","tr|G7KTQ4|G7KTQ4_MEDTR")</f>
        <v>tr|G7KTQ4|G7KTQ4_MEDTR</v>
      </c>
      <c r="D16734" t="s">
        <v>24832</v>
      </c>
      <c r="E16734">
        <v>92.2</v>
      </c>
      <c r="F16734">
        <v>372</v>
      </c>
      <c r="G16734">
        <v>29</v>
      </c>
      <c r="H16734">
        <v>0</v>
      </c>
      <c r="I16734">
        <v>1</v>
      </c>
      <c r="J16734">
        <v>1116</v>
      </c>
      <c r="K16734">
        <v>1</v>
      </c>
      <c r="L16734">
        <v>1</v>
      </c>
      <c r="M16734">
        <v>372</v>
      </c>
      <c r="N16734" t="s">
        <v>18</v>
      </c>
      <c r="O16734">
        <v>0</v>
      </c>
      <c r="P16734">
        <v>1853</v>
      </c>
    </row>
    <row r="16735" spans="1:16" x14ac:dyDescent="0.25">
      <c r="A16735" t="s">
        <v>24833</v>
      </c>
      <c r="B16735">
        <v>366</v>
      </c>
      <c r="C16735" s="3" t="str">
        <f>HYPERLINK("http://www.uniprot.org/uniprot/Q949L4","tr|Q949L4|Q949L4_CICAR")</f>
        <v>tr|Q949L4|Q949L4_CICAR</v>
      </c>
      <c r="D16735" t="s">
        <v>176</v>
      </c>
      <c r="E16735">
        <v>68.510000000000005</v>
      </c>
      <c r="F16735">
        <v>108</v>
      </c>
      <c r="G16735">
        <v>34</v>
      </c>
      <c r="H16735">
        <v>0</v>
      </c>
      <c r="I16735">
        <v>1</v>
      </c>
      <c r="J16735">
        <v>324</v>
      </c>
      <c r="K16735">
        <v>1</v>
      </c>
      <c r="L16735">
        <v>69</v>
      </c>
      <c r="M16735">
        <v>176</v>
      </c>
      <c r="N16735" t="s">
        <v>18</v>
      </c>
      <c r="O16735" s="1">
        <v>1.27532E-37</v>
      </c>
      <c r="P16735">
        <v>406</v>
      </c>
    </row>
    <row r="16736" spans="1:16" x14ac:dyDescent="0.25">
      <c r="A16736" t="s">
        <v>24834</v>
      </c>
      <c r="B16736">
        <v>5274</v>
      </c>
      <c r="C16736" s="3" t="str">
        <f>HYPERLINK("http://www.uniprot.org/uniprot/K7LGK7","tr|K7LGK7|K7LGK7_SOYBN")</f>
        <v>tr|K7LGK7|K7LGK7_SOYBN</v>
      </c>
      <c r="D16736" t="s">
        <v>28</v>
      </c>
      <c r="E16736">
        <v>79.650000000000006</v>
      </c>
      <c r="F16736">
        <v>1814</v>
      </c>
      <c r="G16736">
        <v>369</v>
      </c>
      <c r="H16736">
        <v>57</v>
      </c>
      <c r="I16736">
        <v>1</v>
      </c>
      <c r="J16736">
        <v>5271</v>
      </c>
      <c r="K16736">
        <v>1</v>
      </c>
      <c r="L16736">
        <v>2772</v>
      </c>
      <c r="M16736">
        <v>4579</v>
      </c>
      <c r="N16736" t="s">
        <v>18</v>
      </c>
      <c r="O16736">
        <v>0</v>
      </c>
      <c r="P16736">
        <v>7322</v>
      </c>
    </row>
    <row r="16737" spans="1:16" x14ac:dyDescent="0.25">
      <c r="A16737" t="s">
        <v>24835</v>
      </c>
      <c r="B16737">
        <v>822</v>
      </c>
      <c r="C16737" s="3" t="str">
        <f>HYPERLINK("http://www.uniprot.org/uniprot/I1KZU9","tr|I1KZU9|I1KZU9_SOYBN")</f>
        <v>tr|I1KZU9|I1KZU9_SOYBN</v>
      </c>
      <c r="D16737" t="s">
        <v>71</v>
      </c>
      <c r="E16737">
        <v>77.650000000000006</v>
      </c>
      <c r="F16737">
        <v>273</v>
      </c>
      <c r="G16737">
        <v>61</v>
      </c>
      <c r="H16737">
        <v>0</v>
      </c>
      <c r="I16737">
        <v>1</v>
      </c>
      <c r="J16737">
        <v>819</v>
      </c>
      <c r="K16737">
        <v>1</v>
      </c>
      <c r="L16737">
        <v>125</v>
      </c>
      <c r="M16737">
        <v>397</v>
      </c>
      <c r="N16737" t="s">
        <v>18</v>
      </c>
      <c r="O16737" s="1">
        <v>2.13756E-125</v>
      </c>
      <c r="P16737">
        <v>1167</v>
      </c>
    </row>
    <row r="16738" spans="1:16" x14ac:dyDescent="0.25">
      <c r="A16738" t="s">
        <v>24836</v>
      </c>
      <c r="B16738">
        <v>288</v>
      </c>
      <c r="C16738" s="3" t="str">
        <f>HYPERLINK("http://www.uniprot.org/uniprot/G7IKZ8","tr|G7IKZ8|G7IKZ8_MEDTR")</f>
        <v>tr|G7IKZ8|G7IKZ8_MEDTR</v>
      </c>
      <c r="D16738" t="s">
        <v>24837</v>
      </c>
      <c r="E16738">
        <v>86.31</v>
      </c>
      <c r="F16738">
        <v>95</v>
      </c>
      <c r="G16738">
        <v>13</v>
      </c>
      <c r="H16738">
        <v>0</v>
      </c>
      <c r="I16738">
        <v>1</v>
      </c>
      <c r="J16738">
        <v>285</v>
      </c>
      <c r="K16738">
        <v>1</v>
      </c>
      <c r="L16738">
        <v>1</v>
      </c>
      <c r="M16738">
        <v>95</v>
      </c>
      <c r="N16738" t="s">
        <v>18</v>
      </c>
      <c r="O16738" s="1">
        <v>1.45988E-41</v>
      </c>
      <c r="P16738">
        <v>440</v>
      </c>
    </row>
    <row r="16739" spans="1:16" x14ac:dyDescent="0.25">
      <c r="A16739" t="s">
        <v>24838</v>
      </c>
      <c r="B16739">
        <v>357</v>
      </c>
      <c r="C16739" s="3" t="str">
        <f>HYPERLINK("http://www.uniprot.org/uniprot/G7JLQ2","tr|G7JLQ2|G7JLQ2_MEDTR")</f>
        <v>tr|G7JLQ2|G7JLQ2_MEDTR</v>
      </c>
      <c r="D16739" t="s">
        <v>9366</v>
      </c>
      <c r="E16739">
        <v>53.01</v>
      </c>
      <c r="F16739">
        <v>83</v>
      </c>
      <c r="G16739">
        <v>39</v>
      </c>
      <c r="H16739">
        <v>0</v>
      </c>
      <c r="I16739">
        <v>91</v>
      </c>
      <c r="J16739">
        <v>339</v>
      </c>
      <c r="K16739">
        <v>1</v>
      </c>
      <c r="L16739">
        <v>31</v>
      </c>
      <c r="M16739">
        <v>112</v>
      </c>
      <c r="N16739" t="s">
        <v>18</v>
      </c>
      <c r="O16739" s="1">
        <v>4.0441500000000001E-15</v>
      </c>
      <c r="P16739">
        <v>212</v>
      </c>
    </row>
    <row r="16740" spans="1:16" x14ac:dyDescent="0.25">
      <c r="A16740" t="s">
        <v>24839</v>
      </c>
      <c r="B16740">
        <v>435</v>
      </c>
      <c r="C16740" s="3" t="str">
        <f>HYPERLINK("http://www.uniprot.org/uniprot/I1JI78","tr|I1JI78|I1JI78_SOYBN")</f>
        <v>tr|I1JI78|I1JI78_SOYBN</v>
      </c>
      <c r="D16740" t="s">
        <v>28</v>
      </c>
      <c r="E16740">
        <v>88.65</v>
      </c>
      <c r="F16740">
        <v>141</v>
      </c>
      <c r="G16740">
        <v>16</v>
      </c>
      <c r="H16740">
        <v>0</v>
      </c>
      <c r="I16740">
        <v>1</v>
      </c>
      <c r="J16740">
        <v>423</v>
      </c>
      <c r="K16740">
        <v>1</v>
      </c>
      <c r="L16740">
        <v>1</v>
      </c>
      <c r="M16740">
        <v>141</v>
      </c>
      <c r="N16740" t="s">
        <v>18</v>
      </c>
      <c r="O16740" s="1">
        <v>8.6955399999999997E-71</v>
      </c>
      <c r="P16740">
        <v>692</v>
      </c>
    </row>
    <row r="16741" spans="1:16" x14ac:dyDescent="0.25">
      <c r="A16741" t="s">
        <v>24840</v>
      </c>
      <c r="B16741">
        <v>570</v>
      </c>
      <c r="C16741" s="3" t="str">
        <f>HYPERLINK("http://www.uniprot.org/uniprot/G7KGQ5","tr|G7KGQ5|G7KGQ5_MEDTR")</f>
        <v>tr|G7KGQ5|G7KGQ5_MEDTR</v>
      </c>
      <c r="D16741" t="s">
        <v>24841</v>
      </c>
      <c r="E16741">
        <v>83.44</v>
      </c>
      <c r="F16741">
        <v>151</v>
      </c>
      <c r="G16741">
        <v>25</v>
      </c>
      <c r="H16741">
        <v>1</v>
      </c>
      <c r="I16741">
        <v>118</v>
      </c>
      <c r="J16741">
        <v>567</v>
      </c>
      <c r="K16741">
        <v>1</v>
      </c>
      <c r="L16741">
        <v>111</v>
      </c>
      <c r="M16741">
        <v>261</v>
      </c>
      <c r="N16741" t="s">
        <v>18</v>
      </c>
      <c r="O16741" s="1">
        <v>4.2226999999999999E-67</v>
      </c>
      <c r="P16741">
        <v>661</v>
      </c>
    </row>
    <row r="16742" spans="1:16" x14ac:dyDescent="0.25">
      <c r="A16742" t="s">
        <v>24842</v>
      </c>
      <c r="B16742">
        <v>1047</v>
      </c>
      <c r="C16742" s="3" t="str">
        <f>HYPERLINK("http://www.uniprot.org/uniprot/I1N8A7","tr|I1N8A7|I1N8A7_SOYBN")</f>
        <v>tr|I1N8A7|I1N8A7_SOYBN</v>
      </c>
      <c r="D16742" t="s">
        <v>71</v>
      </c>
      <c r="E16742">
        <v>79.760000000000005</v>
      </c>
      <c r="F16742">
        <v>346</v>
      </c>
      <c r="G16742">
        <v>70</v>
      </c>
      <c r="H16742">
        <v>0</v>
      </c>
      <c r="I16742">
        <v>1</v>
      </c>
      <c r="J16742">
        <v>1038</v>
      </c>
      <c r="K16742">
        <v>1</v>
      </c>
      <c r="L16742">
        <v>1</v>
      </c>
      <c r="M16742">
        <v>344</v>
      </c>
      <c r="N16742" t="s">
        <v>18</v>
      </c>
      <c r="O16742" s="1">
        <v>6.0692300000000004E-164</v>
      </c>
      <c r="P16742">
        <v>1501</v>
      </c>
    </row>
    <row r="16743" spans="1:16" x14ac:dyDescent="0.25">
      <c r="A16743" t="s">
        <v>24843</v>
      </c>
      <c r="B16743">
        <v>546</v>
      </c>
      <c r="C16743" s="3" t="str">
        <f>HYPERLINK("http://www.uniprot.org/uniprot/K7MNX2","tr|K7MNX2|K7MNX2_SOYBN")</f>
        <v>tr|K7MNX2|K7MNX2_SOYBN</v>
      </c>
      <c r="D16743" t="s">
        <v>28</v>
      </c>
      <c r="E16743">
        <v>26.98</v>
      </c>
      <c r="F16743">
        <v>126</v>
      </c>
      <c r="G16743">
        <v>92</v>
      </c>
      <c r="H16743">
        <v>2</v>
      </c>
      <c r="I16743">
        <v>40</v>
      </c>
      <c r="J16743">
        <v>411</v>
      </c>
      <c r="K16743">
        <v>1</v>
      </c>
      <c r="L16743">
        <v>402</v>
      </c>
      <c r="M16743">
        <v>527</v>
      </c>
      <c r="N16743" t="s">
        <v>18</v>
      </c>
      <c r="O16743" s="1">
        <v>7.5469600000000004E-12</v>
      </c>
      <c r="P16743">
        <v>184</v>
      </c>
    </row>
    <row r="16744" spans="1:16" x14ac:dyDescent="0.25">
      <c r="A16744" t="s">
        <v>24844</v>
      </c>
      <c r="B16744">
        <v>1407</v>
      </c>
      <c r="C16744" s="3" t="str">
        <f>HYPERLINK("http://www.uniprot.org/uniprot/G7IDZ9","tr|G7IDZ9|G7IDZ9_MEDTR")</f>
        <v>tr|G7IDZ9|G7IDZ9_MEDTR</v>
      </c>
      <c r="D16744" t="s">
        <v>24773</v>
      </c>
      <c r="E16744">
        <v>80.290000000000006</v>
      </c>
      <c r="F16744">
        <v>467</v>
      </c>
      <c r="G16744">
        <v>92</v>
      </c>
      <c r="H16744">
        <v>1</v>
      </c>
      <c r="I16744">
        <v>4</v>
      </c>
      <c r="J16744">
        <v>1401</v>
      </c>
      <c r="K16744">
        <v>1</v>
      </c>
      <c r="L16744">
        <v>8</v>
      </c>
      <c r="M16744">
        <v>472</v>
      </c>
      <c r="N16744" t="s">
        <v>18</v>
      </c>
      <c r="O16744">
        <v>0</v>
      </c>
      <c r="P16744">
        <v>1979</v>
      </c>
    </row>
    <row r="16745" spans="1:16" x14ac:dyDescent="0.25">
      <c r="A16745" t="s">
        <v>24845</v>
      </c>
      <c r="B16745">
        <v>783</v>
      </c>
      <c r="C16745" s="3" t="str">
        <f>HYPERLINK("http://www.uniprot.org/uniprot/G7I716","tr|G7I716|G7I716_MEDTR")</f>
        <v>tr|G7I716|G7I716_MEDTR</v>
      </c>
      <c r="D16745" t="s">
        <v>24846</v>
      </c>
      <c r="E16745">
        <v>65.78</v>
      </c>
      <c r="F16745">
        <v>266</v>
      </c>
      <c r="G16745">
        <v>91</v>
      </c>
      <c r="H16745">
        <v>6</v>
      </c>
      <c r="I16745">
        <v>1</v>
      </c>
      <c r="J16745">
        <v>780</v>
      </c>
      <c r="K16745">
        <v>1</v>
      </c>
      <c r="L16745">
        <v>1</v>
      </c>
      <c r="M16745">
        <v>266</v>
      </c>
      <c r="N16745" t="s">
        <v>18</v>
      </c>
      <c r="O16745" s="1">
        <v>2.1486600000000001E-92</v>
      </c>
      <c r="P16745">
        <v>882</v>
      </c>
    </row>
    <row r="16746" spans="1:16" x14ac:dyDescent="0.25">
      <c r="A16746" t="s">
        <v>24847</v>
      </c>
      <c r="B16746">
        <v>708</v>
      </c>
      <c r="C16746" s="3" t="str">
        <f>HYPERLINK("http://www.uniprot.org/uniprot/G7I293","tr|G7I293|G7I293_MEDTR")</f>
        <v>tr|G7I293|G7I293_MEDTR</v>
      </c>
      <c r="D16746" t="s">
        <v>24848</v>
      </c>
      <c r="E16746">
        <v>84.25</v>
      </c>
      <c r="F16746">
        <v>235</v>
      </c>
      <c r="G16746">
        <v>37</v>
      </c>
      <c r="H16746">
        <v>0</v>
      </c>
      <c r="I16746">
        <v>1</v>
      </c>
      <c r="J16746">
        <v>705</v>
      </c>
      <c r="K16746">
        <v>1</v>
      </c>
      <c r="L16746">
        <v>1</v>
      </c>
      <c r="M16746">
        <v>232</v>
      </c>
      <c r="N16746" t="s">
        <v>18</v>
      </c>
      <c r="O16746" s="1">
        <v>1.20602E-109</v>
      </c>
      <c r="P16746">
        <v>1030</v>
      </c>
    </row>
    <row r="16747" spans="1:16" x14ac:dyDescent="0.25">
      <c r="A16747" t="s">
        <v>24849</v>
      </c>
      <c r="B16747">
        <v>360</v>
      </c>
      <c r="C16747" s="3" t="str">
        <f>HYPERLINK("http://www.uniprot.org/uniprot/G7J5T0","tr|G7J5T0|G7J5T0_MEDTR")</f>
        <v>tr|G7J5T0|G7J5T0_MEDTR</v>
      </c>
      <c r="D16747" t="s">
        <v>24850</v>
      </c>
      <c r="E16747">
        <v>67.5</v>
      </c>
      <c r="F16747">
        <v>120</v>
      </c>
      <c r="G16747">
        <v>39</v>
      </c>
      <c r="H16747">
        <v>3</v>
      </c>
      <c r="I16747">
        <v>1</v>
      </c>
      <c r="J16747">
        <v>351</v>
      </c>
      <c r="K16747">
        <v>1</v>
      </c>
      <c r="L16747">
        <v>11</v>
      </c>
      <c r="M16747">
        <v>130</v>
      </c>
      <c r="N16747" t="s">
        <v>18</v>
      </c>
      <c r="O16747" s="1">
        <v>3.3852600000000002E-38</v>
      </c>
      <c r="P16747">
        <v>411</v>
      </c>
    </row>
    <row r="16748" spans="1:16" x14ac:dyDescent="0.25">
      <c r="A16748" t="s">
        <v>24851</v>
      </c>
      <c r="B16748">
        <v>402</v>
      </c>
      <c r="C16748" s="3" t="str">
        <f>HYPERLINK("http://www.uniprot.org/uniprot/G7J5W8","tr|G7J5W8|G7J5W8_MEDTR")</f>
        <v>tr|G7J5W8|G7J5W8_MEDTR</v>
      </c>
      <c r="D16748" t="s">
        <v>24852</v>
      </c>
      <c r="E16748">
        <v>66.16</v>
      </c>
      <c r="F16748">
        <v>133</v>
      </c>
      <c r="G16748">
        <v>45</v>
      </c>
      <c r="H16748">
        <v>0</v>
      </c>
      <c r="I16748">
        <v>1</v>
      </c>
      <c r="J16748">
        <v>399</v>
      </c>
      <c r="K16748">
        <v>1</v>
      </c>
      <c r="L16748">
        <v>116</v>
      </c>
      <c r="M16748">
        <v>245</v>
      </c>
      <c r="N16748" t="s">
        <v>18</v>
      </c>
      <c r="O16748" s="1">
        <v>6.8492600000000001E-39</v>
      </c>
      <c r="P16748">
        <v>417</v>
      </c>
    </row>
    <row r="16749" spans="1:16" x14ac:dyDescent="0.25">
      <c r="A16749" t="s">
        <v>24853</v>
      </c>
      <c r="B16749">
        <v>471</v>
      </c>
      <c r="C16749" s="3" t="str">
        <f>HYPERLINK("http://www.uniprot.org/uniprot/I3T3B6","tr|I3T3B6|I3T3B6_LOTJA")</f>
        <v>tr|I3T3B6|I3T3B6_LOTJA</v>
      </c>
      <c r="D16749" t="s">
        <v>93</v>
      </c>
      <c r="E16749">
        <v>86.74</v>
      </c>
      <c r="F16749">
        <v>166</v>
      </c>
      <c r="G16749">
        <v>22</v>
      </c>
      <c r="H16749">
        <v>11</v>
      </c>
      <c r="I16749">
        <v>1</v>
      </c>
      <c r="J16749">
        <v>465</v>
      </c>
      <c r="K16749">
        <v>1</v>
      </c>
      <c r="L16749">
        <v>141</v>
      </c>
      <c r="M16749">
        <v>306</v>
      </c>
      <c r="N16749" t="s">
        <v>18</v>
      </c>
      <c r="O16749" s="1">
        <v>7.6299399999999996E-75</v>
      </c>
      <c r="P16749">
        <v>727</v>
      </c>
    </row>
    <row r="16750" spans="1:16" x14ac:dyDescent="0.25">
      <c r="A16750" t="s">
        <v>24854</v>
      </c>
      <c r="B16750">
        <v>2016</v>
      </c>
      <c r="C16750" s="3" t="str">
        <f>HYPERLINK("http://www.uniprot.org/uniprot/G7I2H0","tr|G7I2H0|G7I2H0_MEDTR")</f>
        <v>tr|G7I2H0|G7I2H0_MEDTR</v>
      </c>
      <c r="D16750" t="s">
        <v>144</v>
      </c>
      <c r="E16750">
        <v>33.229999999999997</v>
      </c>
      <c r="F16750">
        <v>334</v>
      </c>
      <c r="G16750">
        <v>223</v>
      </c>
      <c r="H16750">
        <v>7</v>
      </c>
      <c r="I16750">
        <v>964</v>
      </c>
      <c r="J16750">
        <v>1944</v>
      </c>
      <c r="K16750">
        <v>1</v>
      </c>
      <c r="L16750">
        <v>27</v>
      </c>
      <c r="M16750">
        <v>309</v>
      </c>
      <c r="N16750" t="s">
        <v>18</v>
      </c>
      <c r="O16750" s="1">
        <v>5.8707500000000001E-35</v>
      </c>
      <c r="P16750">
        <v>392</v>
      </c>
    </row>
    <row r="16751" spans="1:16" x14ac:dyDescent="0.25">
      <c r="A16751" t="s">
        <v>24855</v>
      </c>
      <c r="B16751">
        <v>636</v>
      </c>
      <c r="C16751" s="3" t="str">
        <f>HYPERLINK("http://www.uniprot.org/uniprot/C6T552","tr|C6T552|C6T552_SOYBN")</f>
        <v>tr|C6T552|C6T552_SOYBN</v>
      </c>
      <c r="D16751" t="s">
        <v>24856</v>
      </c>
      <c r="E16751">
        <v>86.11</v>
      </c>
      <c r="F16751">
        <v>216</v>
      </c>
      <c r="G16751">
        <v>30</v>
      </c>
      <c r="H16751">
        <v>5</v>
      </c>
      <c r="I16751">
        <v>1</v>
      </c>
      <c r="J16751">
        <v>633</v>
      </c>
      <c r="K16751">
        <v>1</v>
      </c>
      <c r="L16751">
        <v>1</v>
      </c>
      <c r="M16751">
        <v>216</v>
      </c>
      <c r="N16751" t="s">
        <v>18</v>
      </c>
      <c r="O16751" s="1">
        <v>6.9664300000000001E-97</v>
      </c>
      <c r="P16751">
        <v>919</v>
      </c>
    </row>
    <row r="16752" spans="1:16" x14ac:dyDescent="0.25">
      <c r="A16752" t="s">
        <v>24857</v>
      </c>
      <c r="B16752">
        <v>1005</v>
      </c>
      <c r="C16752" s="3" t="str">
        <f>HYPERLINK("http://www.uniprot.org/uniprot/G7JR97","tr|G7JR97|G7JR97_MEDTR")</f>
        <v>tr|G7JR97|G7JR97_MEDTR</v>
      </c>
      <c r="D16752" t="s">
        <v>24858</v>
      </c>
      <c r="E16752">
        <v>73.33</v>
      </c>
      <c r="F16752">
        <v>330</v>
      </c>
      <c r="G16752">
        <v>88</v>
      </c>
      <c r="H16752">
        <v>2</v>
      </c>
      <c r="I16752">
        <v>10</v>
      </c>
      <c r="J16752">
        <v>993</v>
      </c>
      <c r="K16752">
        <v>1</v>
      </c>
      <c r="L16752">
        <v>3</v>
      </c>
      <c r="M16752">
        <v>329</v>
      </c>
      <c r="N16752" t="s">
        <v>18</v>
      </c>
      <c r="O16752" s="1">
        <v>1.1892200000000001E-129</v>
      </c>
      <c r="P16752">
        <v>1205</v>
      </c>
    </row>
    <row r="16753" spans="1:16" x14ac:dyDescent="0.25">
      <c r="A16753" t="s">
        <v>24859</v>
      </c>
      <c r="B16753">
        <v>465</v>
      </c>
      <c r="C16753" s="3" t="str">
        <f>HYPERLINK("http://www.uniprot.org/uniprot/I3SIQ7","tr|I3SIQ7|I3SIQ7_MEDTR")</f>
        <v>tr|I3SIQ7|I3SIQ7_MEDTR</v>
      </c>
      <c r="D16753" t="s">
        <v>22</v>
      </c>
      <c r="E16753">
        <v>72.900000000000006</v>
      </c>
      <c r="F16753">
        <v>155</v>
      </c>
      <c r="G16753">
        <v>42</v>
      </c>
      <c r="H16753">
        <v>5</v>
      </c>
      <c r="I16753">
        <v>13</v>
      </c>
      <c r="J16753">
        <v>462</v>
      </c>
      <c r="K16753">
        <v>1</v>
      </c>
      <c r="L16753">
        <v>11</v>
      </c>
      <c r="M16753">
        <v>164</v>
      </c>
      <c r="N16753" t="s">
        <v>18</v>
      </c>
      <c r="O16753" s="1">
        <v>8.0116599999999999E-56</v>
      </c>
      <c r="P16753">
        <v>563</v>
      </c>
    </row>
    <row r="16754" spans="1:16" x14ac:dyDescent="0.25">
      <c r="A16754" t="s">
        <v>24860</v>
      </c>
      <c r="B16754">
        <v>933</v>
      </c>
      <c r="C16754" s="3" t="str">
        <f>HYPERLINK("http://www.uniprot.org/uniprot/I6Q1B9","tr|I6Q1B9|I6Q1B9_MEDTR")</f>
        <v>tr|I6Q1B9|I6Q1B9_MEDTR</v>
      </c>
      <c r="D16754" t="s">
        <v>24861</v>
      </c>
      <c r="E16754">
        <v>66.760000000000005</v>
      </c>
      <c r="F16754">
        <v>325</v>
      </c>
      <c r="G16754">
        <v>108</v>
      </c>
      <c r="H16754">
        <v>15</v>
      </c>
      <c r="I16754">
        <v>1</v>
      </c>
      <c r="J16754">
        <v>930</v>
      </c>
      <c r="K16754">
        <v>1</v>
      </c>
      <c r="L16754">
        <v>1</v>
      </c>
      <c r="M16754">
        <v>307</v>
      </c>
      <c r="N16754" t="s">
        <v>18</v>
      </c>
      <c r="O16754" s="1">
        <v>3.75388E-111</v>
      </c>
      <c r="P16754">
        <v>1045</v>
      </c>
    </row>
    <row r="16755" spans="1:16" x14ac:dyDescent="0.25">
      <c r="A16755" t="s">
        <v>24862</v>
      </c>
      <c r="B16755">
        <v>1941</v>
      </c>
      <c r="C16755" s="3" t="str">
        <f>HYPERLINK("http://www.uniprot.org/uniprot/I1KGI6","tr|I1KGI6|I1KGI6_SOYBN")</f>
        <v>tr|I1KGI6|I1KGI6_SOYBN</v>
      </c>
      <c r="D16755" t="s">
        <v>28</v>
      </c>
      <c r="E16755">
        <v>58.24</v>
      </c>
      <c r="F16755">
        <v>673</v>
      </c>
      <c r="G16755">
        <v>281</v>
      </c>
      <c r="H16755">
        <v>30</v>
      </c>
      <c r="I16755">
        <v>1</v>
      </c>
      <c r="J16755">
        <v>1929</v>
      </c>
      <c r="K16755">
        <v>1</v>
      </c>
      <c r="L16755">
        <v>1</v>
      </c>
      <c r="M16755">
        <v>655</v>
      </c>
      <c r="N16755" t="s">
        <v>18</v>
      </c>
      <c r="O16755">
        <v>0</v>
      </c>
      <c r="P16755">
        <v>1745</v>
      </c>
    </row>
    <row r="16756" spans="1:16" x14ac:dyDescent="0.25">
      <c r="A16756" t="s">
        <v>24863</v>
      </c>
      <c r="B16756">
        <v>729</v>
      </c>
      <c r="C16756" s="3" t="str">
        <f>HYPERLINK("http://www.uniprot.org/uniprot/G7LDS0","tr|G7LDS0|G7LDS0_MEDTR")</f>
        <v>tr|G7LDS0|G7LDS0_MEDTR</v>
      </c>
      <c r="D16756" t="s">
        <v>24864</v>
      </c>
      <c r="E16756">
        <v>83.33</v>
      </c>
      <c r="F16756">
        <v>234</v>
      </c>
      <c r="G16756">
        <v>39</v>
      </c>
      <c r="H16756">
        <v>19</v>
      </c>
      <c r="I16756">
        <v>82</v>
      </c>
      <c r="J16756">
        <v>726</v>
      </c>
      <c r="K16756">
        <v>1</v>
      </c>
      <c r="L16756">
        <v>293</v>
      </c>
      <c r="M16756">
        <v>526</v>
      </c>
      <c r="N16756" t="s">
        <v>18</v>
      </c>
      <c r="O16756" s="1">
        <v>2.07212E-99</v>
      </c>
      <c r="P16756">
        <v>942</v>
      </c>
    </row>
    <row r="16757" spans="1:16" x14ac:dyDescent="0.25">
      <c r="A16757" t="s">
        <v>24865</v>
      </c>
      <c r="B16757">
        <v>1470</v>
      </c>
      <c r="C16757" s="3" t="str">
        <f>HYPERLINK("http://www.uniprot.org/uniprot/G7KDL5","tr|G7KDL5|G7KDL5_MEDTR")</f>
        <v>tr|G7KDL5|G7KDL5_MEDTR</v>
      </c>
      <c r="D16757" t="s">
        <v>24866</v>
      </c>
      <c r="E16757">
        <v>81.260000000000005</v>
      </c>
      <c r="F16757">
        <v>523</v>
      </c>
      <c r="G16757">
        <v>98</v>
      </c>
      <c r="H16757">
        <v>34</v>
      </c>
      <c r="I16757">
        <v>1</v>
      </c>
      <c r="J16757">
        <v>1467</v>
      </c>
      <c r="K16757">
        <v>1</v>
      </c>
      <c r="L16757">
        <v>1</v>
      </c>
      <c r="M16757">
        <v>519</v>
      </c>
      <c r="N16757" t="s">
        <v>18</v>
      </c>
      <c r="O16757">
        <v>0</v>
      </c>
      <c r="P16757">
        <v>2066</v>
      </c>
    </row>
    <row r="16758" spans="1:16" x14ac:dyDescent="0.25">
      <c r="A16758" t="s">
        <v>24867</v>
      </c>
      <c r="B16758">
        <v>546</v>
      </c>
      <c r="C16758" s="3" t="str">
        <f>HYPERLINK("http://www.uniprot.org/uniprot/K7K143","tr|K7K143|K7K143_SOYBN")</f>
        <v>tr|K7K143|K7K143_SOYBN</v>
      </c>
      <c r="D16758" t="s">
        <v>28</v>
      </c>
      <c r="E16758">
        <v>65.97</v>
      </c>
      <c r="F16758">
        <v>194</v>
      </c>
      <c r="G16758">
        <v>66</v>
      </c>
      <c r="H16758">
        <v>27</v>
      </c>
      <c r="I16758">
        <v>43</v>
      </c>
      <c r="J16758">
        <v>543</v>
      </c>
      <c r="K16758">
        <v>1</v>
      </c>
      <c r="L16758">
        <v>263</v>
      </c>
      <c r="M16758">
        <v>448</v>
      </c>
      <c r="N16758" t="s">
        <v>18</v>
      </c>
      <c r="O16758" s="1">
        <v>1.22964E-54</v>
      </c>
      <c r="P16758">
        <v>553</v>
      </c>
    </row>
    <row r="16759" spans="1:16" x14ac:dyDescent="0.25">
      <c r="A16759" t="s">
        <v>24868</v>
      </c>
      <c r="B16759">
        <v>3219</v>
      </c>
      <c r="C16759" s="3" t="str">
        <f>HYPERLINK("http://www.uniprot.org/uniprot/G7JGJ8","tr|G7JGJ8|G7JGJ8_MEDTR")</f>
        <v>tr|G7JGJ8|G7JGJ8_MEDTR</v>
      </c>
      <c r="D16759" t="s">
        <v>417</v>
      </c>
      <c r="E16759">
        <v>50.12</v>
      </c>
      <c r="F16759">
        <v>391</v>
      </c>
      <c r="G16759">
        <v>195</v>
      </c>
      <c r="H16759">
        <v>9</v>
      </c>
      <c r="I16759">
        <v>607</v>
      </c>
      <c r="J16759">
        <v>1752</v>
      </c>
      <c r="K16759">
        <v>1</v>
      </c>
      <c r="L16759">
        <v>105</v>
      </c>
      <c r="M16759">
        <v>489</v>
      </c>
      <c r="N16759" t="s">
        <v>18</v>
      </c>
      <c r="O16759" s="1">
        <v>2.28806E-95</v>
      </c>
      <c r="P16759">
        <v>915</v>
      </c>
    </row>
    <row r="16760" spans="1:16" x14ac:dyDescent="0.25">
      <c r="A16760" t="s">
        <v>24869</v>
      </c>
      <c r="B16760">
        <v>354</v>
      </c>
      <c r="C16760" s="3" t="str">
        <f>HYPERLINK("http://www.uniprot.org/uniprot/M5X2V0","tr|M5X2V0|M5X2V0_PRUPE")</f>
        <v>tr|M5X2V0|M5X2V0_PRUPE</v>
      </c>
      <c r="D16760" t="s">
        <v>24870</v>
      </c>
      <c r="E16760">
        <v>84.61</v>
      </c>
      <c r="F16760">
        <v>117</v>
      </c>
      <c r="G16760">
        <v>18</v>
      </c>
      <c r="H16760">
        <v>0</v>
      </c>
      <c r="I16760">
        <v>1</v>
      </c>
      <c r="J16760">
        <v>351</v>
      </c>
      <c r="K16760">
        <v>1</v>
      </c>
      <c r="L16760">
        <v>1</v>
      </c>
      <c r="M16760">
        <v>117</v>
      </c>
      <c r="N16760" t="s">
        <v>18</v>
      </c>
      <c r="O16760" s="1">
        <v>2.6022199999999999E-54</v>
      </c>
      <c r="P16760">
        <v>550</v>
      </c>
    </row>
    <row r="16761" spans="1:16" x14ac:dyDescent="0.25">
      <c r="A16761" t="s">
        <v>24871</v>
      </c>
      <c r="B16761">
        <v>327</v>
      </c>
      <c r="C16761" s="3" t="str">
        <f>HYPERLINK("http://www.uniprot.org/uniprot/C6T473","tr|C6T473|C6T473_SOYBN")</f>
        <v>tr|C6T473|C6T473_SOYBN</v>
      </c>
      <c r="D16761" t="s">
        <v>28</v>
      </c>
      <c r="E16761">
        <v>47.27</v>
      </c>
      <c r="F16761">
        <v>110</v>
      </c>
      <c r="G16761">
        <v>58</v>
      </c>
      <c r="H16761">
        <v>8</v>
      </c>
      <c r="I16761">
        <v>1</v>
      </c>
      <c r="J16761">
        <v>306</v>
      </c>
      <c r="K16761">
        <v>1</v>
      </c>
      <c r="L16761">
        <v>1</v>
      </c>
      <c r="M16761">
        <v>110</v>
      </c>
      <c r="N16761" t="s">
        <v>18</v>
      </c>
      <c r="O16761" s="1">
        <v>2.23691E-13</v>
      </c>
      <c r="P16761">
        <v>197</v>
      </c>
    </row>
    <row r="16762" spans="1:16" x14ac:dyDescent="0.25">
      <c r="A16762" t="s">
        <v>24872</v>
      </c>
      <c r="B16762">
        <v>660</v>
      </c>
      <c r="C16762" s="3" t="str">
        <f>HYPERLINK("http://www.uniprot.org/uniprot/G3HTA8","tr|G3HTA8|G3HTA8_CRIGR")</f>
        <v>tr|G3HTA8|G3HTA8_CRIGR</v>
      </c>
      <c r="D16762" t="s">
        <v>24873</v>
      </c>
      <c r="E16762">
        <v>33.18</v>
      </c>
      <c r="F16762">
        <v>226</v>
      </c>
      <c r="G16762">
        <v>151</v>
      </c>
      <c r="H16762">
        <v>9</v>
      </c>
      <c r="I16762">
        <v>6</v>
      </c>
      <c r="J16762">
        <v>656</v>
      </c>
      <c r="K16762">
        <v>-2</v>
      </c>
      <c r="L16762">
        <v>77</v>
      </c>
      <c r="M16762">
        <v>302</v>
      </c>
      <c r="N16762" t="s">
        <v>18</v>
      </c>
      <c r="O16762" s="1">
        <v>5.4860199999999999E-23</v>
      </c>
      <c r="P16762">
        <v>282</v>
      </c>
    </row>
    <row r="16763" spans="1:16" x14ac:dyDescent="0.25">
      <c r="A16763" t="s">
        <v>24874</v>
      </c>
      <c r="B16763">
        <v>735</v>
      </c>
      <c r="C16763" s="3" t="str">
        <f>HYPERLINK("http://www.uniprot.org/uniprot/I3T823","tr|I3T823|I3T823_MEDTR")</f>
        <v>tr|I3T823|I3T823_MEDTR</v>
      </c>
      <c r="D16763" t="s">
        <v>22</v>
      </c>
      <c r="E16763">
        <v>84.01</v>
      </c>
      <c r="F16763">
        <v>244</v>
      </c>
      <c r="G16763">
        <v>39</v>
      </c>
      <c r="H16763">
        <v>0</v>
      </c>
      <c r="I16763">
        <v>1</v>
      </c>
      <c r="J16763">
        <v>732</v>
      </c>
      <c r="K16763">
        <v>1</v>
      </c>
      <c r="L16763">
        <v>1</v>
      </c>
      <c r="M16763">
        <v>244</v>
      </c>
      <c r="N16763" t="s">
        <v>18</v>
      </c>
      <c r="O16763" s="1">
        <v>1.1364E-113</v>
      </c>
      <c r="P16763">
        <v>1065</v>
      </c>
    </row>
    <row r="16764" spans="1:16" x14ac:dyDescent="0.25">
      <c r="A16764" t="s">
        <v>24875</v>
      </c>
      <c r="B16764">
        <v>1374</v>
      </c>
      <c r="C16764" s="3" t="str">
        <f>HYPERLINK("http://www.uniprot.org/uniprot/G7IKZ9","tr|G7IKZ9|G7IKZ9_MEDTR")</f>
        <v>tr|G7IKZ9|G7IKZ9_MEDTR</v>
      </c>
      <c r="D16764" t="s">
        <v>24876</v>
      </c>
      <c r="E16764">
        <v>82.89</v>
      </c>
      <c r="F16764">
        <v>456</v>
      </c>
      <c r="G16764">
        <v>78</v>
      </c>
      <c r="H16764">
        <v>0</v>
      </c>
      <c r="I16764">
        <v>1</v>
      </c>
      <c r="J16764">
        <v>1368</v>
      </c>
      <c r="K16764">
        <v>1</v>
      </c>
      <c r="L16764">
        <v>14</v>
      </c>
      <c r="M16764">
        <v>461</v>
      </c>
      <c r="N16764" t="s">
        <v>18</v>
      </c>
      <c r="O16764">
        <v>0</v>
      </c>
      <c r="P16764">
        <v>2042</v>
      </c>
    </row>
    <row r="16765" spans="1:16" x14ac:dyDescent="0.25">
      <c r="A16765" t="s">
        <v>24877</v>
      </c>
      <c r="B16765">
        <v>603</v>
      </c>
      <c r="C16765" s="3" t="str">
        <f>HYPERLINK("http://www.uniprot.org/uniprot/M5WPZ5","tr|M5WPZ5|M5WPZ5_PRUPE")</f>
        <v>tr|M5WPZ5|M5WPZ5_PRUPE</v>
      </c>
      <c r="D16765" t="s">
        <v>24878</v>
      </c>
      <c r="E16765">
        <v>95.45</v>
      </c>
      <c r="F16765">
        <v>176</v>
      </c>
      <c r="G16765">
        <v>8</v>
      </c>
      <c r="H16765">
        <v>0</v>
      </c>
      <c r="I16765">
        <v>37</v>
      </c>
      <c r="J16765">
        <v>564</v>
      </c>
      <c r="K16765">
        <v>1</v>
      </c>
      <c r="L16765">
        <v>68</v>
      </c>
      <c r="M16765">
        <v>243</v>
      </c>
      <c r="N16765" t="s">
        <v>18</v>
      </c>
      <c r="O16765" s="1">
        <v>2.22516E-91</v>
      </c>
      <c r="P16765">
        <v>871</v>
      </c>
    </row>
    <row r="16766" spans="1:16" x14ac:dyDescent="0.25">
      <c r="A16766" t="s">
        <v>24879</v>
      </c>
      <c r="B16766">
        <v>1545</v>
      </c>
      <c r="C16766" s="3" t="str">
        <f>HYPERLINK("http://www.uniprot.org/uniprot/G7KGX9","tr|G7KGX9|G7KGX9_MEDTR")</f>
        <v>tr|G7KGX9|G7KGX9_MEDTR</v>
      </c>
      <c r="D16766" t="s">
        <v>24880</v>
      </c>
      <c r="E16766">
        <v>82.97</v>
      </c>
      <c r="F16766">
        <v>517</v>
      </c>
      <c r="G16766">
        <v>88</v>
      </c>
      <c r="H16766">
        <v>5</v>
      </c>
      <c r="I16766">
        <v>1</v>
      </c>
      <c r="J16766">
        <v>1536</v>
      </c>
      <c r="K16766">
        <v>1</v>
      </c>
      <c r="L16766">
        <v>1</v>
      </c>
      <c r="M16766">
        <v>512</v>
      </c>
      <c r="N16766" t="s">
        <v>18</v>
      </c>
      <c r="O16766">
        <v>0</v>
      </c>
      <c r="P16766">
        <v>2165</v>
      </c>
    </row>
    <row r="16767" spans="1:16" x14ac:dyDescent="0.25">
      <c r="A16767" t="s">
        <v>24881</v>
      </c>
      <c r="B16767">
        <v>858</v>
      </c>
      <c r="C16767" s="3" t="str">
        <f>HYPERLINK("http://www.uniprot.org/uniprot/D0PWB2","tr|D0PWB2|D0PWB2_CICAR")</f>
        <v>tr|D0PWB2|D0PWB2_CICAR</v>
      </c>
      <c r="D16767" t="s">
        <v>24882</v>
      </c>
      <c r="E16767">
        <v>100</v>
      </c>
      <c r="F16767">
        <v>285</v>
      </c>
      <c r="G16767">
        <v>0</v>
      </c>
      <c r="H16767">
        <v>0</v>
      </c>
      <c r="I16767">
        <v>1</v>
      </c>
      <c r="J16767">
        <v>855</v>
      </c>
      <c r="K16767">
        <v>1</v>
      </c>
      <c r="L16767">
        <v>1</v>
      </c>
      <c r="M16767">
        <v>285</v>
      </c>
      <c r="N16767" t="s">
        <v>18</v>
      </c>
      <c r="O16767" s="1">
        <v>3.7536700000000002E-168</v>
      </c>
      <c r="P16767">
        <v>1536</v>
      </c>
    </row>
    <row r="16768" spans="1:16" x14ac:dyDescent="0.25">
      <c r="A16768" t="s">
        <v>24883</v>
      </c>
      <c r="B16768">
        <v>3369</v>
      </c>
      <c r="C16768" s="3" t="str">
        <f>HYPERLINK("http://www.uniprot.org/uniprot/N0DK24","tr|N0DK24|N0DK24_LOTJA")</f>
        <v>tr|N0DK24|N0DK24_LOTJA</v>
      </c>
      <c r="D16768" t="s">
        <v>24884</v>
      </c>
      <c r="E16768">
        <v>74.64</v>
      </c>
      <c r="F16768">
        <v>1112</v>
      </c>
      <c r="G16768">
        <v>282</v>
      </c>
      <c r="H16768">
        <v>5</v>
      </c>
      <c r="I16768">
        <v>43</v>
      </c>
      <c r="J16768">
        <v>3363</v>
      </c>
      <c r="K16768">
        <v>1</v>
      </c>
      <c r="L16768">
        <v>14</v>
      </c>
      <c r="M16768">
        <v>1119</v>
      </c>
      <c r="N16768" t="s">
        <v>18</v>
      </c>
      <c r="O16768">
        <v>0</v>
      </c>
      <c r="P16768">
        <v>4225</v>
      </c>
    </row>
    <row r="16769" spans="1:16" x14ac:dyDescent="0.25">
      <c r="A16769" t="s">
        <v>24885</v>
      </c>
      <c r="B16769">
        <v>525</v>
      </c>
      <c r="C16769" s="3" t="str">
        <f>HYPERLINK("http://www.uniprot.org/uniprot/G7L0I5","tr|G7L0I5|G7L0I5_MEDTR")</f>
        <v>tr|G7L0I5|G7L0I5_MEDTR</v>
      </c>
      <c r="D16769" t="s">
        <v>24886</v>
      </c>
      <c r="E16769">
        <v>62.14</v>
      </c>
      <c r="F16769">
        <v>177</v>
      </c>
      <c r="G16769">
        <v>67</v>
      </c>
      <c r="H16769">
        <v>3</v>
      </c>
      <c r="I16769">
        <v>1</v>
      </c>
      <c r="J16769">
        <v>522</v>
      </c>
      <c r="K16769">
        <v>1</v>
      </c>
      <c r="L16769">
        <v>1</v>
      </c>
      <c r="M16769">
        <v>176</v>
      </c>
      <c r="N16769" t="s">
        <v>18</v>
      </c>
      <c r="O16769" s="1">
        <v>1.2617299999999999E-53</v>
      </c>
      <c r="P16769">
        <v>544</v>
      </c>
    </row>
    <row r="16770" spans="1:16" x14ac:dyDescent="0.25">
      <c r="A16770" t="s">
        <v>24887</v>
      </c>
      <c r="B16770">
        <v>738</v>
      </c>
      <c r="C16770" s="3" t="str">
        <f>HYPERLINK("http://www.uniprot.org/uniprot/G7L0Z7","tr|G7L0Z7|G7L0Z7_MEDTR")</f>
        <v>tr|G7L0Z7|G7L0Z7_MEDTR</v>
      </c>
      <c r="D16770" t="s">
        <v>24888</v>
      </c>
      <c r="E16770">
        <v>48.7</v>
      </c>
      <c r="F16770">
        <v>232</v>
      </c>
      <c r="G16770">
        <v>119</v>
      </c>
      <c r="H16770">
        <v>2</v>
      </c>
      <c r="I16770">
        <v>28</v>
      </c>
      <c r="J16770">
        <v>717</v>
      </c>
      <c r="K16770">
        <v>1</v>
      </c>
      <c r="L16770">
        <v>23</v>
      </c>
      <c r="M16770">
        <v>231</v>
      </c>
      <c r="N16770" t="s">
        <v>18</v>
      </c>
      <c r="O16770" s="1">
        <v>2.4317000000000002E-55</v>
      </c>
      <c r="P16770">
        <v>562</v>
      </c>
    </row>
    <row r="16771" spans="1:16" x14ac:dyDescent="0.25">
      <c r="A16771" t="s">
        <v>24889</v>
      </c>
      <c r="B16771">
        <v>1506</v>
      </c>
      <c r="C16771" s="3" t="str">
        <f>HYPERLINK("http://www.uniprot.org/uniprot/G7IDZ9","tr|G7IDZ9|G7IDZ9_MEDTR")</f>
        <v>tr|G7IDZ9|G7IDZ9_MEDTR</v>
      </c>
      <c r="D16771" t="s">
        <v>24773</v>
      </c>
      <c r="E16771">
        <v>76.150000000000006</v>
      </c>
      <c r="F16771">
        <v>499</v>
      </c>
      <c r="G16771">
        <v>119</v>
      </c>
      <c r="H16771">
        <v>1</v>
      </c>
      <c r="I16771">
        <v>1</v>
      </c>
      <c r="J16771">
        <v>1494</v>
      </c>
      <c r="K16771">
        <v>1</v>
      </c>
      <c r="L16771">
        <v>17</v>
      </c>
      <c r="M16771">
        <v>476</v>
      </c>
      <c r="N16771" t="s">
        <v>18</v>
      </c>
      <c r="O16771">
        <v>0</v>
      </c>
      <c r="P16771">
        <v>1968</v>
      </c>
    </row>
    <row r="16772" spans="1:16" x14ac:dyDescent="0.25">
      <c r="A16772" t="s">
        <v>24890</v>
      </c>
      <c r="B16772">
        <v>1905</v>
      </c>
      <c r="C16772" s="3" t="str">
        <f>HYPERLINK("http://www.uniprot.org/uniprot/G7I717","tr|G7I717|G7I717_MEDTR")</f>
        <v>tr|G7I717|G7I717_MEDTR</v>
      </c>
      <c r="D16772" t="s">
        <v>24891</v>
      </c>
      <c r="E16772">
        <v>84.34</v>
      </c>
      <c r="F16772">
        <v>626</v>
      </c>
      <c r="G16772">
        <v>98</v>
      </c>
      <c r="H16772">
        <v>6</v>
      </c>
      <c r="I16772">
        <v>43</v>
      </c>
      <c r="J16772">
        <v>1902</v>
      </c>
      <c r="K16772">
        <v>1</v>
      </c>
      <c r="L16772">
        <v>1</v>
      </c>
      <c r="M16772">
        <v>626</v>
      </c>
      <c r="N16772" t="s">
        <v>18</v>
      </c>
      <c r="O16772">
        <v>0</v>
      </c>
      <c r="P16772">
        <v>2857</v>
      </c>
    </row>
    <row r="16773" spans="1:16" x14ac:dyDescent="0.25">
      <c r="A16773" t="s">
        <v>24892</v>
      </c>
      <c r="B16773">
        <v>1407</v>
      </c>
      <c r="C16773" s="3" t="str">
        <f>HYPERLINK("http://www.uniprot.org/uniprot/G7IU03","tr|G7IU03|G7IU03_MEDTR")</f>
        <v>tr|G7IU03|G7IU03_MEDTR</v>
      </c>
      <c r="D16773" t="s">
        <v>17720</v>
      </c>
      <c r="E16773">
        <v>85.25</v>
      </c>
      <c r="F16773">
        <v>400</v>
      </c>
      <c r="G16773">
        <v>59</v>
      </c>
      <c r="H16773">
        <v>0</v>
      </c>
      <c r="I16773">
        <v>1</v>
      </c>
      <c r="J16773">
        <v>1200</v>
      </c>
      <c r="K16773">
        <v>1</v>
      </c>
      <c r="L16773">
        <v>382</v>
      </c>
      <c r="M16773">
        <v>781</v>
      </c>
      <c r="N16773" t="s">
        <v>18</v>
      </c>
      <c r="O16773">
        <v>0</v>
      </c>
      <c r="P16773">
        <v>1827</v>
      </c>
    </row>
    <row r="16774" spans="1:16" x14ac:dyDescent="0.25">
      <c r="A16774" t="s">
        <v>24893</v>
      </c>
      <c r="B16774">
        <v>441</v>
      </c>
      <c r="C16774" s="3" t="str">
        <f>HYPERLINK("http://www.uniprot.org/uniprot/G7J5T2","tr|G7J5T2|G7J5T2_MEDTR")</f>
        <v>tr|G7J5T2|G7J5T2_MEDTR</v>
      </c>
      <c r="D16774" t="s">
        <v>24894</v>
      </c>
      <c r="E16774">
        <v>80.400000000000006</v>
      </c>
      <c r="F16774">
        <v>148</v>
      </c>
      <c r="G16774">
        <v>29</v>
      </c>
      <c r="H16774">
        <v>2</v>
      </c>
      <c r="I16774">
        <v>1</v>
      </c>
      <c r="J16774">
        <v>438</v>
      </c>
      <c r="K16774">
        <v>1</v>
      </c>
      <c r="L16774">
        <v>1</v>
      </c>
      <c r="M16774">
        <v>146</v>
      </c>
      <c r="N16774" t="s">
        <v>18</v>
      </c>
      <c r="O16774" s="1">
        <v>7.8044299999999998E-59</v>
      </c>
      <c r="P16774">
        <v>589</v>
      </c>
    </row>
    <row r="16775" spans="1:16" x14ac:dyDescent="0.25">
      <c r="A16775" t="s">
        <v>24895</v>
      </c>
      <c r="B16775">
        <v>1146</v>
      </c>
      <c r="C16775" s="3" t="str">
        <f>HYPERLINK("http://www.uniprot.org/uniprot/G7J5W4","tr|G7J5W4|G7J5W4_MEDTR")</f>
        <v>tr|G7J5W4|G7J5W4_MEDTR</v>
      </c>
      <c r="D16775" t="s">
        <v>24896</v>
      </c>
      <c r="E16775">
        <v>93.45</v>
      </c>
      <c r="F16775">
        <v>382</v>
      </c>
      <c r="G16775">
        <v>25</v>
      </c>
      <c r="H16775">
        <v>1</v>
      </c>
      <c r="I16775">
        <v>1</v>
      </c>
      <c r="J16775">
        <v>1143</v>
      </c>
      <c r="K16775">
        <v>1</v>
      </c>
      <c r="L16775">
        <v>149</v>
      </c>
      <c r="M16775">
        <v>530</v>
      </c>
      <c r="N16775" t="s">
        <v>18</v>
      </c>
      <c r="O16775">
        <v>0</v>
      </c>
      <c r="P16775">
        <v>1857</v>
      </c>
    </row>
    <row r="16776" spans="1:16" x14ac:dyDescent="0.25">
      <c r="A16776" t="s">
        <v>24897</v>
      </c>
      <c r="B16776">
        <v>864</v>
      </c>
      <c r="C16776" s="3" t="str">
        <f>HYPERLINK("http://www.uniprot.org/uniprot/I3ST89","tr|I3ST89|I3ST89_MEDTR")</f>
        <v>tr|I3ST89|I3ST89_MEDTR</v>
      </c>
      <c r="D16776" t="s">
        <v>22</v>
      </c>
      <c r="E16776">
        <v>87.5</v>
      </c>
      <c r="F16776">
        <v>288</v>
      </c>
      <c r="G16776">
        <v>36</v>
      </c>
      <c r="H16776">
        <v>1</v>
      </c>
      <c r="I16776">
        <v>1</v>
      </c>
      <c r="J16776">
        <v>861</v>
      </c>
      <c r="K16776">
        <v>1</v>
      </c>
      <c r="L16776">
        <v>1</v>
      </c>
      <c r="M16776">
        <v>288</v>
      </c>
      <c r="N16776" t="s">
        <v>18</v>
      </c>
      <c r="O16776" s="1">
        <v>2.49032E-135</v>
      </c>
      <c r="P16776">
        <v>1253</v>
      </c>
    </row>
    <row r="16777" spans="1:16" x14ac:dyDescent="0.25">
      <c r="A16777" t="s">
        <v>24898</v>
      </c>
      <c r="B16777">
        <v>258</v>
      </c>
      <c r="C16777" s="3" t="str">
        <f>HYPERLINK("http://www.uniprot.org/uniprot/C6T5U1","tr|C6T5U1|C6T5U1_SOYBN")</f>
        <v>tr|C6T5U1|C6T5U1_SOYBN</v>
      </c>
      <c r="D16777" t="s">
        <v>210</v>
      </c>
      <c r="E16777">
        <v>83.52</v>
      </c>
      <c r="F16777">
        <v>85</v>
      </c>
      <c r="G16777">
        <v>14</v>
      </c>
      <c r="H16777">
        <v>0</v>
      </c>
      <c r="I16777">
        <v>1</v>
      </c>
      <c r="J16777">
        <v>255</v>
      </c>
      <c r="K16777">
        <v>1</v>
      </c>
      <c r="L16777">
        <v>42</v>
      </c>
      <c r="M16777">
        <v>126</v>
      </c>
      <c r="N16777" t="s">
        <v>18</v>
      </c>
      <c r="O16777" s="1">
        <v>2.2622899999999998E-34</v>
      </c>
      <c r="P16777">
        <v>378</v>
      </c>
    </row>
    <row r="16778" spans="1:16" x14ac:dyDescent="0.25">
      <c r="A16778" t="s">
        <v>24899</v>
      </c>
      <c r="B16778">
        <v>1683</v>
      </c>
      <c r="C16778" s="3" t="str">
        <f>HYPERLINK("http://www.uniprot.org/uniprot/G7LH24","tr|G7LH24|G7LH24_MEDTR")</f>
        <v>tr|G7LH24|G7LH24_MEDTR</v>
      </c>
      <c r="D16778" t="s">
        <v>24900</v>
      </c>
      <c r="E16778">
        <v>70.33</v>
      </c>
      <c r="F16778">
        <v>209</v>
      </c>
      <c r="G16778">
        <v>62</v>
      </c>
      <c r="H16778">
        <v>1</v>
      </c>
      <c r="I16778">
        <v>1057</v>
      </c>
      <c r="J16778">
        <v>1680</v>
      </c>
      <c r="K16778">
        <v>1</v>
      </c>
      <c r="L16778">
        <v>327</v>
      </c>
      <c r="M16778">
        <v>534</v>
      </c>
      <c r="N16778" t="s">
        <v>18</v>
      </c>
      <c r="O16778" s="1">
        <v>2.46022E-76</v>
      </c>
      <c r="P16778">
        <v>748</v>
      </c>
    </row>
    <row r="16779" spans="1:16" x14ac:dyDescent="0.25">
      <c r="A16779" t="s">
        <v>24901</v>
      </c>
      <c r="B16779">
        <v>1338</v>
      </c>
      <c r="C16779" s="3" t="str">
        <f>HYPERLINK("http://www.uniprot.org/uniprot/G7JR95","tr|G7JR95|G7JR95_MEDTR")</f>
        <v>tr|G7JR95|G7JR95_MEDTR</v>
      </c>
      <c r="D16779" t="s">
        <v>24902</v>
      </c>
      <c r="E16779">
        <v>62.16</v>
      </c>
      <c r="F16779">
        <v>481</v>
      </c>
      <c r="G16779">
        <v>182</v>
      </c>
      <c r="H16779">
        <v>36</v>
      </c>
      <c r="I16779">
        <v>1</v>
      </c>
      <c r="J16779">
        <v>1335</v>
      </c>
      <c r="K16779">
        <v>1</v>
      </c>
      <c r="L16779">
        <v>1</v>
      </c>
      <c r="M16779">
        <v>463</v>
      </c>
      <c r="N16779" t="s">
        <v>18</v>
      </c>
      <c r="O16779" s="1">
        <v>1.44485E-150</v>
      </c>
      <c r="P16779">
        <v>1387</v>
      </c>
    </row>
    <row r="16780" spans="1:16" x14ac:dyDescent="0.25">
      <c r="A16780" t="s">
        <v>24903</v>
      </c>
      <c r="B16780">
        <v>825</v>
      </c>
      <c r="C16780" s="3" t="str">
        <f>HYPERLINK("http://www.uniprot.org/uniprot/G7JDP0","tr|G7JDP0|G7JDP0_MEDTR")</f>
        <v>tr|G7JDP0|G7JDP0_MEDTR</v>
      </c>
      <c r="D16780" t="s">
        <v>24904</v>
      </c>
      <c r="E16780">
        <v>86.48</v>
      </c>
      <c r="F16780">
        <v>259</v>
      </c>
      <c r="G16780">
        <v>35</v>
      </c>
      <c r="H16780">
        <v>0</v>
      </c>
      <c r="I16780">
        <v>1</v>
      </c>
      <c r="J16780">
        <v>777</v>
      </c>
      <c r="K16780">
        <v>1</v>
      </c>
      <c r="L16780">
        <v>1</v>
      </c>
      <c r="M16780">
        <v>259</v>
      </c>
      <c r="N16780" t="s">
        <v>18</v>
      </c>
      <c r="O16780" s="1">
        <v>2.5501999999999999E-118</v>
      </c>
      <c r="P16780">
        <v>1106</v>
      </c>
    </row>
    <row r="16781" spans="1:16" x14ac:dyDescent="0.25">
      <c r="A16781" t="s">
        <v>24905</v>
      </c>
      <c r="B16781">
        <v>669</v>
      </c>
      <c r="C16781" s="3" t="str">
        <f>HYPERLINK("http://www.uniprot.org/uniprot/I3SL69","tr|I3SL69|I3SL69_MEDTR")</f>
        <v>tr|I3SL69|I3SL69_MEDTR</v>
      </c>
      <c r="D16781" t="s">
        <v>22</v>
      </c>
      <c r="E16781">
        <v>79.48</v>
      </c>
      <c r="F16781">
        <v>195</v>
      </c>
      <c r="G16781">
        <v>40</v>
      </c>
      <c r="H16781">
        <v>1</v>
      </c>
      <c r="I16781">
        <v>7</v>
      </c>
      <c r="J16781">
        <v>588</v>
      </c>
      <c r="K16781">
        <v>1</v>
      </c>
      <c r="L16781">
        <v>6</v>
      </c>
      <c r="M16781">
        <v>200</v>
      </c>
      <c r="N16781" t="s">
        <v>18</v>
      </c>
      <c r="O16781" s="1">
        <v>1.3043399999999999E-83</v>
      </c>
      <c r="P16781">
        <v>805</v>
      </c>
    </row>
    <row r="16782" spans="1:16" x14ac:dyDescent="0.25">
      <c r="A16782" t="s">
        <v>24906</v>
      </c>
      <c r="B16782">
        <v>456</v>
      </c>
      <c r="C16782" s="3" t="str">
        <f>HYPERLINK("http://www.uniprot.org/uniprot/C6T2I9","tr|C6T2I9|C6T2I9_SOYBN")</f>
        <v>tr|C6T2I9|C6T2I9_SOYBN</v>
      </c>
      <c r="D16782" t="s">
        <v>897</v>
      </c>
      <c r="E16782">
        <v>88.07</v>
      </c>
      <c r="F16782">
        <v>151</v>
      </c>
      <c r="G16782">
        <v>18</v>
      </c>
      <c r="H16782">
        <v>0</v>
      </c>
      <c r="I16782">
        <v>1</v>
      </c>
      <c r="J16782">
        <v>453</v>
      </c>
      <c r="K16782">
        <v>1</v>
      </c>
      <c r="L16782">
        <v>1</v>
      </c>
      <c r="M16782">
        <v>151</v>
      </c>
      <c r="N16782" t="s">
        <v>18</v>
      </c>
      <c r="O16782" s="1">
        <v>2.7908999999999999E-69</v>
      </c>
      <c r="P16782">
        <v>679</v>
      </c>
    </row>
    <row r="16783" spans="1:16" x14ac:dyDescent="0.25">
      <c r="A16783" t="s">
        <v>24907</v>
      </c>
      <c r="B16783">
        <v>303</v>
      </c>
      <c r="C16783" s="3" t="str">
        <f>HYPERLINK("http://www.uniprot.org/uniprot/G7I2H0","tr|G7I2H0|G7I2H0_MEDTR")</f>
        <v>tr|G7I2H0|G7I2H0_MEDTR</v>
      </c>
      <c r="D16783" t="s">
        <v>144</v>
      </c>
      <c r="E16783">
        <v>47.56</v>
      </c>
      <c r="F16783">
        <v>82</v>
      </c>
      <c r="G16783">
        <v>43</v>
      </c>
      <c r="H16783">
        <v>1</v>
      </c>
      <c r="I16783">
        <v>19</v>
      </c>
      <c r="J16783">
        <v>261</v>
      </c>
      <c r="K16783">
        <v>1</v>
      </c>
      <c r="L16783">
        <v>41</v>
      </c>
      <c r="M16783">
        <v>122</v>
      </c>
      <c r="N16783" t="s">
        <v>18</v>
      </c>
      <c r="O16783" s="1">
        <v>3.5631099999999999E-11</v>
      </c>
      <c r="P16783">
        <v>178</v>
      </c>
    </row>
    <row r="16784" spans="1:16" x14ac:dyDescent="0.25">
      <c r="A16784" t="s">
        <v>24908</v>
      </c>
      <c r="B16784">
        <v>657</v>
      </c>
      <c r="C16784" s="3" t="str">
        <f>HYPERLINK("http://www.uniprot.org/uniprot/G7KDL3","tr|G7KDL3|G7KDL3_MEDTR")</f>
        <v>tr|G7KDL3|G7KDL3_MEDTR</v>
      </c>
      <c r="D16784" t="s">
        <v>24909</v>
      </c>
      <c r="E16784">
        <v>69.44</v>
      </c>
      <c r="F16784">
        <v>216</v>
      </c>
      <c r="G16784">
        <v>66</v>
      </c>
      <c r="H16784">
        <v>2</v>
      </c>
      <c r="I16784">
        <v>1</v>
      </c>
      <c r="J16784">
        <v>642</v>
      </c>
      <c r="K16784">
        <v>1</v>
      </c>
      <c r="L16784">
        <v>1</v>
      </c>
      <c r="M16784">
        <v>216</v>
      </c>
      <c r="N16784" t="s">
        <v>18</v>
      </c>
      <c r="O16784" s="1">
        <v>9.2070299999999999E-79</v>
      </c>
      <c r="P16784">
        <v>763</v>
      </c>
    </row>
    <row r="16785" spans="1:16" x14ac:dyDescent="0.25">
      <c r="A16785" t="s">
        <v>24910</v>
      </c>
      <c r="B16785">
        <v>321</v>
      </c>
      <c r="C16785" s="3" t="str">
        <f>HYPERLINK("http://www.uniprot.org/uniprot/K7L4P9","tr|K7L4P9|K7L4P9_SOYBN")</f>
        <v>tr|K7L4P9|K7L4P9_SOYBN</v>
      </c>
      <c r="D16785" t="s">
        <v>28</v>
      </c>
      <c r="E16785">
        <v>89.32</v>
      </c>
      <c r="F16785">
        <v>103</v>
      </c>
      <c r="G16785">
        <v>11</v>
      </c>
      <c r="H16785">
        <v>0</v>
      </c>
      <c r="I16785">
        <v>1</v>
      </c>
      <c r="J16785">
        <v>309</v>
      </c>
      <c r="K16785">
        <v>1</v>
      </c>
      <c r="L16785">
        <v>1</v>
      </c>
      <c r="M16785">
        <v>103</v>
      </c>
      <c r="N16785" t="s">
        <v>18</v>
      </c>
      <c r="O16785" s="1">
        <v>1.8860900000000001E-49</v>
      </c>
      <c r="P16785">
        <v>508</v>
      </c>
    </row>
    <row r="16786" spans="1:16" x14ac:dyDescent="0.25">
      <c r="A16786" t="s">
        <v>24911</v>
      </c>
      <c r="B16786">
        <v>555</v>
      </c>
      <c r="C16786" s="3" t="str">
        <f>HYPERLINK("http://www.uniprot.org/uniprot/G7J8J9","tr|G7J8J9|G7J8J9_MEDTR")</f>
        <v>tr|G7J8J9|G7J8J9_MEDTR</v>
      </c>
      <c r="D16786" t="s">
        <v>24912</v>
      </c>
      <c r="E16786">
        <v>92.3</v>
      </c>
      <c r="F16786">
        <v>39</v>
      </c>
      <c r="G16786">
        <v>3</v>
      </c>
      <c r="H16786">
        <v>0</v>
      </c>
      <c r="I16786">
        <v>433</v>
      </c>
      <c r="J16786">
        <v>549</v>
      </c>
      <c r="K16786">
        <v>1</v>
      </c>
      <c r="L16786">
        <v>556</v>
      </c>
      <c r="M16786">
        <v>594</v>
      </c>
      <c r="N16786" t="s">
        <v>18</v>
      </c>
      <c r="O16786" s="1">
        <v>1.61983E-12</v>
      </c>
      <c r="P16786">
        <v>190</v>
      </c>
    </row>
    <row r="16787" spans="1:16" x14ac:dyDescent="0.25">
      <c r="A16787" t="s">
        <v>24913</v>
      </c>
      <c r="B16787">
        <v>570</v>
      </c>
      <c r="C16787" s="3" t="str">
        <f>HYPERLINK("http://www.uniprot.org/uniprot/K7KYA2","tr|K7KYA2|K7KYA2_SOYBN")</f>
        <v>tr|K7KYA2|K7KYA2_SOYBN</v>
      </c>
      <c r="D16787" t="s">
        <v>28</v>
      </c>
      <c r="E16787">
        <v>65.8</v>
      </c>
      <c r="F16787">
        <v>193</v>
      </c>
      <c r="G16787">
        <v>66</v>
      </c>
      <c r="H16787">
        <v>4</v>
      </c>
      <c r="I16787">
        <v>1</v>
      </c>
      <c r="J16787">
        <v>567</v>
      </c>
      <c r="K16787">
        <v>1</v>
      </c>
      <c r="L16787">
        <v>1</v>
      </c>
      <c r="M16787">
        <v>185</v>
      </c>
      <c r="N16787" t="s">
        <v>18</v>
      </c>
      <c r="O16787" s="1">
        <v>1.3615499999999999E-57</v>
      </c>
      <c r="P16787">
        <v>579</v>
      </c>
    </row>
    <row r="16788" spans="1:16" x14ac:dyDescent="0.25">
      <c r="A16788" t="s">
        <v>24914</v>
      </c>
      <c r="B16788">
        <v>951</v>
      </c>
      <c r="C16788" s="3" t="str">
        <f>HYPERLINK("http://www.uniprot.org/uniprot/G7LCK7","tr|G7LCK7|G7LCK7_MEDTR")</f>
        <v>tr|G7LCK7|G7LCK7_MEDTR</v>
      </c>
      <c r="D16788" t="s">
        <v>24915</v>
      </c>
      <c r="E16788">
        <v>63.77</v>
      </c>
      <c r="F16788">
        <v>334</v>
      </c>
      <c r="G16788">
        <v>121</v>
      </c>
      <c r="H16788">
        <v>23</v>
      </c>
      <c r="I16788">
        <v>1</v>
      </c>
      <c r="J16788">
        <v>933</v>
      </c>
      <c r="K16788">
        <v>1</v>
      </c>
      <c r="L16788">
        <v>1</v>
      </c>
      <c r="M16788">
        <v>331</v>
      </c>
      <c r="N16788" t="s">
        <v>18</v>
      </c>
      <c r="O16788" s="1">
        <v>1.93934E-94</v>
      </c>
      <c r="P16788">
        <v>901</v>
      </c>
    </row>
    <row r="16789" spans="1:16" x14ac:dyDescent="0.25">
      <c r="A16789" t="s">
        <v>24916</v>
      </c>
      <c r="B16789">
        <v>2223</v>
      </c>
      <c r="C16789" s="3" t="str">
        <f>HYPERLINK("http://www.uniprot.org/uniprot/I1MFJ8","tr|I1MFJ8|I1MFJ8_SOYBN")</f>
        <v>tr|I1MFJ8|I1MFJ8_SOYBN</v>
      </c>
      <c r="D16789" t="s">
        <v>71</v>
      </c>
      <c r="E16789">
        <v>80.52</v>
      </c>
      <c r="F16789">
        <v>719</v>
      </c>
      <c r="G16789">
        <v>140</v>
      </c>
      <c r="H16789">
        <v>0</v>
      </c>
      <c r="I16789">
        <v>61</v>
      </c>
      <c r="J16789">
        <v>2217</v>
      </c>
      <c r="K16789">
        <v>1</v>
      </c>
      <c r="L16789">
        <v>37</v>
      </c>
      <c r="M16789">
        <v>755</v>
      </c>
      <c r="N16789" t="s">
        <v>18</v>
      </c>
      <c r="O16789">
        <v>0</v>
      </c>
      <c r="P16789">
        <v>3070</v>
      </c>
    </row>
    <row r="16790" spans="1:16" x14ac:dyDescent="0.25">
      <c r="A16790" t="s">
        <v>24917</v>
      </c>
      <c r="B16790">
        <v>885</v>
      </c>
      <c r="C16790" s="3" t="str">
        <f>HYPERLINK("http://www.uniprot.org/uniprot/G7IL13","tr|G7IL13|G7IL13_MEDTR")</f>
        <v>tr|G7IL13|G7IL13_MEDTR</v>
      </c>
      <c r="D16790" t="s">
        <v>24918</v>
      </c>
      <c r="E16790">
        <v>51.63</v>
      </c>
      <c r="F16790">
        <v>244</v>
      </c>
      <c r="G16790">
        <v>118</v>
      </c>
      <c r="H16790">
        <v>1</v>
      </c>
      <c r="I16790">
        <v>1</v>
      </c>
      <c r="J16790">
        <v>729</v>
      </c>
      <c r="K16790">
        <v>1</v>
      </c>
      <c r="L16790">
        <v>2</v>
      </c>
      <c r="M16790">
        <v>221</v>
      </c>
      <c r="N16790" t="s">
        <v>18</v>
      </c>
      <c r="O16790" s="1">
        <v>2.1863600000000001E-57</v>
      </c>
      <c r="P16790">
        <v>581</v>
      </c>
    </row>
    <row r="16791" spans="1:16" x14ac:dyDescent="0.25">
      <c r="A16791" t="s">
        <v>24919</v>
      </c>
      <c r="B16791">
        <v>267</v>
      </c>
      <c r="C16791" s="3" t="str">
        <f>HYPERLINK("http://www.uniprot.org/uniprot/I3SPT3","tr|I3SPT3|I3SPT3_LOTJA")</f>
        <v>tr|I3SPT3|I3SPT3_LOTJA</v>
      </c>
      <c r="D16791" t="s">
        <v>93</v>
      </c>
      <c r="E16791">
        <v>62.5</v>
      </c>
      <c r="F16791">
        <v>88</v>
      </c>
      <c r="G16791">
        <v>33</v>
      </c>
      <c r="H16791">
        <v>0</v>
      </c>
      <c r="I16791">
        <v>1</v>
      </c>
      <c r="J16791">
        <v>264</v>
      </c>
      <c r="K16791">
        <v>1</v>
      </c>
      <c r="L16791">
        <v>78</v>
      </c>
      <c r="M16791">
        <v>165</v>
      </c>
      <c r="N16791" t="s">
        <v>18</v>
      </c>
      <c r="O16791" s="1">
        <v>1.5035899999999999E-22</v>
      </c>
      <c r="P16791">
        <v>276</v>
      </c>
    </row>
    <row r="16792" spans="1:16" x14ac:dyDescent="0.25">
      <c r="A16792" t="s">
        <v>24920</v>
      </c>
      <c r="B16792">
        <v>741</v>
      </c>
      <c r="C16792" s="3" t="str">
        <f>HYPERLINK("http://www.uniprot.org/uniprot/G7KGX8","tr|G7KGX8|G7KGX8_MEDTR")</f>
        <v>tr|G7KGX8|G7KGX8_MEDTR</v>
      </c>
      <c r="D16792" t="s">
        <v>24921</v>
      </c>
      <c r="E16792">
        <v>48.08</v>
      </c>
      <c r="F16792">
        <v>235</v>
      </c>
      <c r="G16792">
        <v>122</v>
      </c>
      <c r="H16792">
        <v>3</v>
      </c>
      <c r="I16792">
        <v>31</v>
      </c>
      <c r="J16792">
        <v>726</v>
      </c>
      <c r="K16792">
        <v>1</v>
      </c>
      <c r="L16792">
        <v>45</v>
      </c>
      <c r="M16792">
        <v>223</v>
      </c>
      <c r="N16792" t="s">
        <v>18</v>
      </c>
      <c r="O16792" s="1">
        <v>1.76351E-45</v>
      </c>
      <c r="P16792">
        <v>477</v>
      </c>
    </row>
    <row r="16793" spans="1:16" x14ac:dyDescent="0.25">
      <c r="A16793" t="s">
        <v>24922</v>
      </c>
      <c r="B16793">
        <v>663</v>
      </c>
      <c r="C16793" s="3" t="str">
        <f>HYPERLINK("http://www.uniprot.org/uniprot/C7S8D5","tr|C7S8D5|C7S8D5_SOYBN")</f>
        <v>tr|C7S8D5|C7S8D5_SOYBN</v>
      </c>
      <c r="D16793" t="s">
        <v>24923</v>
      </c>
      <c r="E16793">
        <v>86.73</v>
      </c>
      <c r="F16793">
        <v>196</v>
      </c>
      <c r="G16793">
        <v>26</v>
      </c>
      <c r="H16793">
        <v>0</v>
      </c>
      <c r="I16793">
        <v>70</v>
      </c>
      <c r="J16793">
        <v>657</v>
      </c>
      <c r="K16793">
        <v>1</v>
      </c>
      <c r="L16793">
        <v>22</v>
      </c>
      <c r="M16793">
        <v>217</v>
      </c>
      <c r="N16793" t="s">
        <v>18</v>
      </c>
      <c r="O16793" s="1">
        <v>8.7947999999999998E-93</v>
      </c>
      <c r="P16793">
        <v>884</v>
      </c>
    </row>
    <row r="16794" spans="1:16" x14ac:dyDescent="0.25">
      <c r="A16794" t="s">
        <v>24924</v>
      </c>
      <c r="B16794">
        <v>3741</v>
      </c>
      <c r="C16794" s="3" t="str">
        <f>HYPERLINK("http://www.uniprot.org/uniprot/Q2HVL8","tr|Q2HVL8|Q2HVL8_MEDTR")</f>
        <v>tr|Q2HVL8|Q2HVL8_MEDTR</v>
      </c>
      <c r="D16794" t="s">
        <v>24925</v>
      </c>
      <c r="E16794">
        <v>91.12</v>
      </c>
      <c r="F16794">
        <v>620</v>
      </c>
      <c r="G16794">
        <v>55</v>
      </c>
      <c r="H16794">
        <v>15</v>
      </c>
      <c r="I16794">
        <v>1</v>
      </c>
      <c r="J16794">
        <v>1815</v>
      </c>
      <c r="K16794">
        <v>1</v>
      </c>
      <c r="L16794">
        <v>1</v>
      </c>
      <c r="M16794">
        <v>620</v>
      </c>
      <c r="N16794" t="s">
        <v>18</v>
      </c>
      <c r="O16794">
        <v>0</v>
      </c>
      <c r="P16794">
        <v>2937</v>
      </c>
    </row>
    <row r="16795" spans="1:16" x14ac:dyDescent="0.25">
      <c r="A16795" t="s">
        <v>24926</v>
      </c>
      <c r="B16795">
        <v>330</v>
      </c>
      <c r="C16795" s="3" t="str">
        <f>HYPERLINK("http://www.uniprot.org/uniprot/G7L0Z5","tr|G7L0Z5|G7L0Z5_MEDTR")</f>
        <v>tr|G7L0Z5|G7L0Z5_MEDTR</v>
      </c>
      <c r="D16795" t="s">
        <v>24927</v>
      </c>
      <c r="E16795">
        <v>83.48</v>
      </c>
      <c r="F16795">
        <v>109</v>
      </c>
      <c r="G16795">
        <v>18</v>
      </c>
      <c r="H16795">
        <v>0</v>
      </c>
      <c r="I16795">
        <v>1</v>
      </c>
      <c r="J16795">
        <v>327</v>
      </c>
      <c r="K16795">
        <v>1</v>
      </c>
      <c r="L16795">
        <v>1</v>
      </c>
      <c r="M16795">
        <v>109</v>
      </c>
      <c r="N16795" t="s">
        <v>18</v>
      </c>
      <c r="O16795" s="1">
        <v>6.4068299999999997E-53</v>
      </c>
      <c r="P16795">
        <v>538</v>
      </c>
    </row>
    <row r="16796" spans="1:16" x14ac:dyDescent="0.25">
      <c r="A16796" t="s">
        <v>24928</v>
      </c>
      <c r="B16796">
        <v>570</v>
      </c>
      <c r="C16796" s="3" t="str">
        <f>HYPERLINK("http://www.uniprot.org/uniprot/I3SDA6","tr|I3SDA6|I3SDA6_MEDTR")</f>
        <v>tr|I3SDA6|I3SDA6_MEDTR</v>
      </c>
      <c r="D16796" t="s">
        <v>22</v>
      </c>
      <c r="E16796">
        <v>84.29</v>
      </c>
      <c r="F16796">
        <v>191</v>
      </c>
      <c r="G16796">
        <v>30</v>
      </c>
      <c r="H16796">
        <v>2</v>
      </c>
      <c r="I16796">
        <v>1</v>
      </c>
      <c r="J16796">
        <v>567</v>
      </c>
      <c r="K16796">
        <v>1</v>
      </c>
      <c r="L16796">
        <v>1</v>
      </c>
      <c r="M16796">
        <v>190</v>
      </c>
      <c r="N16796" t="s">
        <v>18</v>
      </c>
      <c r="O16796" s="1">
        <v>1.44461E-83</v>
      </c>
      <c r="P16796">
        <v>803</v>
      </c>
    </row>
    <row r="16797" spans="1:16" x14ac:dyDescent="0.25">
      <c r="A16797" t="s">
        <v>24929</v>
      </c>
      <c r="B16797">
        <v>2307</v>
      </c>
      <c r="C16797" s="3" t="str">
        <f>HYPERLINK("http://www.uniprot.org/uniprot/G7I718","tr|G7I718|G7I718_MEDTR")</f>
        <v>tr|G7I718|G7I718_MEDTR</v>
      </c>
      <c r="D16797" t="s">
        <v>24930</v>
      </c>
      <c r="E16797">
        <v>71.52</v>
      </c>
      <c r="F16797">
        <v>776</v>
      </c>
      <c r="G16797">
        <v>221</v>
      </c>
      <c r="H16797">
        <v>8</v>
      </c>
      <c r="I16797">
        <v>1</v>
      </c>
      <c r="J16797">
        <v>2304</v>
      </c>
      <c r="K16797">
        <v>1</v>
      </c>
      <c r="L16797">
        <v>1</v>
      </c>
      <c r="M16797">
        <v>755</v>
      </c>
      <c r="N16797" t="s">
        <v>18</v>
      </c>
      <c r="O16797">
        <v>0</v>
      </c>
      <c r="P16797">
        <v>2535</v>
      </c>
    </row>
    <row r="16798" spans="1:16" x14ac:dyDescent="0.25">
      <c r="A16798" t="s">
        <v>24931</v>
      </c>
      <c r="B16798">
        <v>357</v>
      </c>
      <c r="C16798" s="3" t="str">
        <f>HYPERLINK("http://www.uniprot.org/uniprot/G7IND7","tr|G7IND7|G7IND7_MEDTR")</f>
        <v>tr|G7IND7|G7IND7_MEDTR</v>
      </c>
      <c r="D16798" t="s">
        <v>2100</v>
      </c>
      <c r="E16798">
        <v>80</v>
      </c>
      <c r="F16798">
        <v>115</v>
      </c>
      <c r="G16798">
        <v>23</v>
      </c>
      <c r="H16798">
        <v>0</v>
      </c>
      <c r="I16798">
        <v>1</v>
      </c>
      <c r="J16798">
        <v>345</v>
      </c>
      <c r="K16798">
        <v>1</v>
      </c>
      <c r="L16798">
        <v>84</v>
      </c>
      <c r="M16798">
        <v>198</v>
      </c>
      <c r="N16798" t="s">
        <v>18</v>
      </c>
      <c r="O16798" s="1">
        <v>5.5910299999999999E-49</v>
      </c>
      <c r="P16798">
        <v>504</v>
      </c>
    </row>
    <row r="16799" spans="1:16" x14ac:dyDescent="0.25">
      <c r="A16799" t="s">
        <v>24932</v>
      </c>
      <c r="B16799">
        <v>714</v>
      </c>
      <c r="C16799" s="3" t="str">
        <f>HYPERLINK("http://www.uniprot.org/uniprot/G7J5T5","tr|G7J5T5|G7J5T5_MEDTR")</f>
        <v>tr|G7J5T5|G7J5T5_MEDTR</v>
      </c>
      <c r="D16799" t="s">
        <v>24933</v>
      </c>
      <c r="E16799">
        <v>79.099999999999994</v>
      </c>
      <c r="F16799">
        <v>201</v>
      </c>
      <c r="G16799">
        <v>42</v>
      </c>
      <c r="H16799">
        <v>1</v>
      </c>
      <c r="I16799">
        <v>79</v>
      </c>
      <c r="J16799">
        <v>678</v>
      </c>
      <c r="K16799">
        <v>1</v>
      </c>
      <c r="L16799">
        <v>29</v>
      </c>
      <c r="M16799">
        <v>215</v>
      </c>
      <c r="N16799" t="s">
        <v>18</v>
      </c>
      <c r="O16799" s="1">
        <v>1.51581E-83</v>
      </c>
      <c r="P16799">
        <v>805</v>
      </c>
    </row>
    <row r="16800" spans="1:16" x14ac:dyDescent="0.25">
      <c r="A16800" t="s">
        <v>24934</v>
      </c>
      <c r="B16800">
        <v>1470</v>
      </c>
      <c r="C16800" s="3" t="str">
        <f>HYPERLINK("http://www.uniprot.org/uniprot/I1NBI4","tr|I1NBI4|I1NBI4_SOYBN")</f>
        <v>tr|I1NBI4|I1NBI4_SOYBN</v>
      </c>
      <c r="D16800" t="s">
        <v>117</v>
      </c>
      <c r="E16800">
        <v>73.67</v>
      </c>
      <c r="F16800">
        <v>509</v>
      </c>
      <c r="G16800">
        <v>134</v>
      </c>
      <c r="H16800">
        <v>22</v>
      </c>
      <c r="I16800">
        <v>7</v>
      </c>
      <c r="J16800">
        <v>1467</v>
      </c>
      <c r="K16800">
        <v>1</v>
      </c>
      <c r="L16800">
        <v>8</v>
      </c>
      <c r="M16800">
        <v>515</v>
      </c>
      <c r="N16800" t="s">
        <v>18</v>
      </c>
      <c r="O16800">
        <v>0</v>
      </c>
      <c r="P16800">
        <v>1978</v>
      </c>
    </row>
    <row r="16801" spans="1:16" x14ac:dyDescent="0.25">
      <c r="A16801" t="s">
        <v>24935</v>
      </c>
      <c r="B16801">
        <v>1521</v>
      </c>
      <c r="C16801" s="3" t="str">
        <f>HYPERLINK("http://www.uniprot.org/uniprot/I1K9Z3","tr|I1K9Z3|I1K9Z3_SOYBN")</f>
        <v>tr|I1K9Z3|I1K9Z3_SOYBN</v>
      </c>
      <c r="D16801" t="s">
        <v>99</v>
      </c>
      <c r="E16801">
        <v>68.010000000000005</v>
      </c>
      <c r="F16801">
        <v>494</v>
      </c>
      <c r="G16801">
        <v>158</v>
      </c>
      <c r="H16801">
        <v>1</v>
      </c>
      <c r="I16801">
        <v>25</v>
      </c>
      <c r="J16801">
        <v>1503</v>
      </c>
      <c r="K16801">
        <v>1</v>
      </c>
      <c r="L16801">
        <v>10</v>
      </c>
      <c r="M16801">
        <v>503</v>
      </c>
      <c r="N16801" t="s">
        <v>18</v>
      </c>
      <c r="O16801">
        <v>0</v>
      </c>
      <c r="P16801">
        <v>1734</v>
      </c>
    </row>
    <row r="16802" spans="1:16" x14ac:dyDescent="0.25">
      <c r="A16802" t="s">
        <v>24936</v>
      </c>
      <c r="B16802">
        <v>1707</v>
      </c>
      <c r="C16802" s="3" t="str">
        <f>HYPERLINK("http://www.uniprot.org/uniprot/K7LIJ6","tr|K7LIJ6|K7LIJ6_SOYBN")</f>
        <v>tr|K7LIJ6|K7LIJ6_SOYBN</v>
      </c>
      <c r="D16802" t="s">
        <v>28</v>
      </c>
      <c r="E16802">
        <v>87.31</v>
      </c>
      <c r="F16802">
        <v>276</v>
      </c>
      <c r="G16802">
        <v>35</v>
      </c>
      <c r="H16802">
        <v>0</v>
      </c>
      <c r="I16802">
        <v>1</v>
      </c>
      <c r="J16802">
        <v>828</v>
      </c>
      <c r="K16802">
        <v>1</v>
      </c>
      <c r="L16802">
        <v>105</v>
      </c>
      <c r="M16802">
        <v>376</v>
      </c>
      <c r="N16802" t="s">
        <v>18</v>
      </c>
      <c r="O16802" s="1">
        <v>2.9151599999999999E-133</v>
      </c>
      <c r="P16802">
        <v>1239</v>
      </c>
    </row>
    <row r="16803" spans="1:16" x14ac:dyDescent="0.25">
      <c r="A16803" t="s">
        <v>24937</v>
      </c>
      <c r="B16803">
        <v>3150</v>
      </c>
      <c r="C16803" s="3" t="str">
        <f>HYPERLINK("http://www.uniprot.org/uniprot/K7KQE1","tr|K7KQE1|K7KQE1_SOYBN")</f>
        <v>tr|K7KQE1|K7KQE1_SOYBN</v>
      </c>
      <c r="D16803" t="s">
        <v>28</v>
      </c>
      <c r="E16803">
        <v>49.95</v>
      </c>
      <c r="F16803">
        <v>1059</v>
      </c>
      <c r="G16803">
        <v>530</v>
      </c>
      <c r="H16803">
        <v>10</v>
      </c>
      <c r="I16803">
        <v>1</v>
      </c>
      <c r="J16803">
        <v>3147</v>
      </c>
      <c r="K16803">
        <v>1</v>
      </c>
      <c r="L16803">
        <v>1</v>
      </c>
      <c r="M16803">
        <v>969</v>
      </c>
      <c r="N16803" t="s">
        <v>18</v>
      </c>
      <c r="O16803">
        <v>0</v>
      </c>
      <c r="P16803">
        <v>2279</v>
      </c>
    </row>
    <row r="16804" spans="1:16" x14ac:dyDescent="0.25">
      <c r="A16804" t="s">
        <v>24938</v>
      </c>
      <c r="B16804">
        <v>822</v>
      </c>
      <c r="C16804" s="3" t="str">
        <f>HYPERLINK("http://www.uniprot.org/uniprot/G7JDN7","tr|G7JDN7|G7JDN7_MEDTR")</f>
        <v>tr|G7JDN7|G7JDN7_MEDTR</v>
      </c>
      <c r="D16804" t="s">
        <v>24939</v>
      </c>
      <c r="E16804">
        <v>75.41</v>
      </c>
      <c r="F16804">
        <v>240</v>
      </c>
      <c r="G16804">
        <v>59</v>
      </c>
      <c r="H16804">
        <v>1</v>
      </c>
      <c r="I16804">
        <v>1</v>
      </c>
      <c r="J16804">
        <v>717</v>
      </c>
      <c r="K16804">
        <v>1</v>
      </c>
      <c r="L16804">
        <v>1</v>
      </c>
      <c r="M16804">
        <v>237</v>
      </c>
      <c r="N16804" t="s">
        <v>18</v>
      </c>
      <c r="O16804" s="1">
        <v>4.9622899999999999E-98</v>
      </c>
      <c r="P16804">
        <v>931</v>
      </c>
    </row>
    <row r="16805" spans="1:16" x14ac:dyDescent="0.25">
      <c r="A16805" t="s">
        <v>24940</v>
      </c>
      <c r="B16805">
        <v>669</v>
      </c>
      <c r="C16805" s="3" t="str">
        <f>HYPERLINK("http://www.uniprot.org/uniprot/I1LY42","tr|I1LY42|I1LY42_SOYBN")</f>
        <v>tr|I1LY42|I1LY42_SOYBN</v>
      </c>
      <c r="D16805" t="s">
        <v>28</v>
      </c>
      <c r="E16805">
        <v>51.38</v>
      </c>
      <c r="F16805">
        <v>216</v>
      </c>
      <c r="G16805">
        <v>105</v>
      </c>
      <c r="H16805">
        <v>2</v>
      </c>
      <c r="I16805">
        <v>4</v>
      </c>
      <c r="J16805">
        <v>645</v>
      </c>
      <c r="K16805">
        <v>1</v>
      </c>
      <c r="L16805">
        <v>1</v>
      </c>
      <c r="M16805">
        <v>207</v>
      </c>
      <c r="N16805" t="s">
        <v>18</v>
      </c>
      <c r="O16805" s="1">
        <v>3.03503E-48</v>
      </c>
      <c r="P16805">
        <v>500</v>
      </c>
    </row>
    <row r="16806" spans="1:16" x14ac:dyDescent="0.25">
      <c r="A16806" t="s">
        <v>24941</v>
      </c>
      <c r="B16806">
        <v>1827</v>
      </c>
      <c r="C16806" s="3" t="str">
        <f>HYPERLINK("http://www.uniprot.org/uniprot/I1KV22","tr|I1KV22|I1KV22_SOYBN")</f>
        <v>tr|I1KV22|I1KV22_SOYBN</v>
      </c>
      <c r="D16806" t="s">
        <v>1545</v>
      </c>
      <c r="E16806">
        <v>79.28</v>
      </c>
      <c r="F16806">
        <v>613</v>
      </c>
      <c r="G16806">
        <v>127</v>
      </c>
      <c r="H16806">
        <v>7</v>
      </c>
      <c r="I16806">
        <v>1</v>
      </c>
      <c r="J16806">
        <v>1818</v>
      </c>
      <c r="K16806">
        <v>1</v>
      </c>
      <c r="L16806">
        <v>1</v>
      </c>
      <c r="M16806">
        <v>613</v>
      </c>
      <c r="N16806" t="s">
        <v>18</v>
      </c>
      <c r="O16806">
        <v>0</v>
      </c>
      <c r="P16806">
        <v>2519</v>
      </c>
    </row>
    <row r="16807" spans="1:16" x14ac:dyDescent="0.25">
      <c r="A16807" t="s">
        <v>24942</v>
      </c>
      <c r="B16807">
        <v>738</v>
      </c>
      <c r="C16807" s="3" t="str">
        <f>HYPERLINK("http://www.uniprot.org/uniprot/G7KDL1","tr|G7KDL1|G7KDL1_MEDTR")</f>
        <v>tr|G7KDL1|G7KDL1_MEDTR</v>
      </c>
      <c r="D16807" t="s">
        <v>24943</v>
      </c>
      <c r="E16807">
        <v>68.75</v>
      </c>
      <c r="F16807">
        <v>240</v>
      </c>
      <c r="G16807">
        <v>75</v>
      </c>
      <c r="H16807">
        <v>9</v>
      </c>
      <c r="I16807">
        <v>1</v>
      </c>
      <c r="J16807">
        <v>693</v>
      </c>
      <c r="K16807">
        <v>1</v>
      </c>
      <c r="L16807">
        <v>1</v>
      </c>
      <c r="M16807">
        <v>235</v>
      </c>
      <c r="N16807" t="s">
        <v>18</v>
      </c>
      <c r="O16807" s="1">
        <v>9.7814000000000004E-89</v>
      </c>
      <c r="P16807">
        <v>850</v>
      </c>
    </row>
    <row r="16808" spans="1:16" x14ac:dyDescent="0.25">
      <c r="A16808" t="s">
        <v>24944</v>
      </c>
      <c r="B16808">
        <v>1467</v>
      </c>
      <c r="C16808" s="3" t="str">
        <f>HYPERLINK("http://www.uniprot.org/uniprot/G7KHY6","tr|G7KHY6|G7KHY6_MEDTR")</f>
        <v>tr|G7KHY6|G7KHY6_MEDTR</v>
      </c>
      <c r="D16808" t="s">
        <v>24945</v>
      </c>
      <c r="E16808">
        <v>91.52</v>
      </c>
      <c r="F16808">
        <v>484</v>
      </c>
      <c r="G16808">
        <v>41</v>
      </c>
      <c r="H16808">
        <v>3</v>
      </c>
      <c r="I16808">
        <v>1</v>
      </c>
      <c r="J16808">
        <v>1443</v>
      </c>
      <c r="K16808">
        <v>1</v>
      </c>
      <c r="L16808">
        <v>1</v>
      </c>
      <c r="M16808">
        <v>484</v>
      </c>
      <c r="N16808" t="s">
        <v>18</v>
      </c>
      <c r="O16808">
        <v>0</v>
      </c>
      <c r="P16808">
        <v>2309</v>
      </c>
    </row>
    <row r="16809" spans="1:16" x14ac:dyDescent="0.25">
      <c r="A16809" t="s">
        <v>24946</v>
      </c>
      <c r="B16809">
        <v>663</v>
      </c>
      <c r="C16809" s="3" t="str">
        <f>HYPERLINK("http://www.uniprot.org/uniprot/D4IIB2","tr|D4IIB2|D4IIB2_9FABA")</f>
        <v>tr|D4IIB2|D4IIB2_9FABA</v>
      </c>
      <c r="D16809" t="s">
        <v>17085</v>
      </c>
      <c r="E16809">
        <v>87.05</v>
      </c>
      <c r="F16809">
        <v>139</v>
      </c>
      <c r="G16809">
        <v>18</v>
      </c>
      <c r="H16809">
        <v>0</v>
      </c>
      <c r="I16809">
        <v>1</v>
      </c>
      <c r="J16809">
        <v>417</v>
      </c>
      <c r="K16809">
        <v>1</v>
      </c>
      <c r="L16809">
        <v>354</v>
      </c>
      <c r="M16809">
        <v>492</v>
      </c>
      <c r="N16809" t="s">
        <v>18</v>
      </c>
      <c r="O16809" s="1">
        <v>2.11282E-62</v>
      </c>
      <c r="P16809">
        <v>622</v>
      </c>
    </row>
    <row r="16810" spans="1:16" x14ac:dyDescent="0.25">
      <c r="A16810" t="s">
        <v>24947</v>
      </c>
      <c r="B16810">
        <v>1716</v>
      </c>
      <c r="C16810" s="3" t="str">
        <f>HYPERLINK("http://www.uniprot.org/uniprot/I1MHP5","tr|I1MHP5|I1MHP5_SOYBN")</f>
        <v>tr|I1MHP5|I1MHP5_SOYBN</v>
      </c>
      <c r="D16810" t="s">
        <v>28</v>
      </c>
      <c r="E16810">
        <v>27.85</v>
      </c>
      <c r="F16810">
        <v>420</v>
      </c>
      <c r="G16810">
        <v>303</v>
      </c>
      <c r="H16810">
        <v>42</v>
      </c>
      <c r="I16810">
        <v>151</v>
      </c>
      <c r="J16810">
        <v>1284</v>
      </c>
      <c r="K16810">
        <v>1</v>
      </c>
      <c r="L16810">
        <v>1057</v>
      </c>
      <c r="M16810">
        <v>1470</v>
      </c>
      <c r="N16810" t="s">
        <v>18</v>
      </c>
      <c r="O16810" s="1">
        <v>2.0955399999999999E-30</v>
      </c>
      <c r="P16810">
        <v>352</v>
      </c>
    </row>
    <row r="16811" spans="1:16" x14ac:dyDescent="0.25">
      <c r="A16811" t="s">
        <v>24948</v>
      </c>
      <c r="B16811">
        <v>534</v>
      </c>
      <c r="C16811" s="3" t="str">
        <f>HYPERLINK("http://www.uniprot.org/uniprot/K7MAS9","tr|K7MAS9|K7MAS9_SOYBN")</f>
        <v>tr|K7MAS9|K7MAS9_SOYBN</v>
      </c>
      <c r="D16811" t="s">
        <v>28</v>
      </c>
      <c r="E16811">
        <v>60.67</v>
      </c>
      <c r="F16811">
        <v>178</v>
      </c>
      <c r="G16811">
        <v>70</v>
      </c>
      <c r="H16811">
        <v>1</v>
      </c>
      <c r="I16811">
        <v>1</v>
      </c>
      <c r="J16811">
        <v>531</v>
      </c>
      <c r="K16811">
        <v>1</v>
      </c>
      <c r="L16811">
        <v>1</v>
      </c>
      <c r="M16811">
        <v>178</v>
      </c>
      <c r="N16811" t="s">
        <v>18</v>
      </c>
      <c r="O16811" s="1">
        <v>1.5094499999999999E-54</v>
      </c>
      <c r="P16811">
        <v>552</v>
      </c>
    </row>
    <row r="16812" spans="1:16" x14ac:dyDescent="0.25">
      <c r="A16812" t="s">
        <v>24949</v>
      </c>
      <c r="B16812">
        <v>969</v>
      </c>
      <c r="C16812" s="3" t="str">
        <f>HYPERLINK("http://www.uniprot.org/uniprot/G7IL13","tr|G7IL13|G7IL13_MEDTR")</f>
        <v>tr|G7IL13|G7IL13_MEDTR</v>
      </c>
      <c r="D16812" t="s">
        <v>24918</v>
      </c>
      <c r="E16812">
        <v>46.43</v>
      </c>
      <c r="F16812">
        <v>323</v>
      </c>
      <c r="G16812">
        <v>173</v>
      </c>
      <c r="H16812">
        <v>1</v>
      </c>
      <c r="I16812">
        <v>1</v>
      </c>
      <c r="J16812">
        <v>966</v>
      </c>
      <c r="K16812">
        <v>1</v>
      </c>
      <c r="L16812">
        <v>2</v>
      </c>
      <c r="M16812">
        <v>292</v>
      </c>
      <c r="N16812" t="s">
        <v>18</v>
      </c>
      <c r="O16812" s="1">
        <v>1.1089599999999999E-68</v>
      </c>
      <c r="P16812">
        <v>679</v>
      </c>
    </row>
    <row r="16813" spans="1:16" x14ac:dyDescent="0.25">
      <c r="A16813" t="s">
        <v>24950</v>
      </c>
      <c r="B16813">
        <v>2127</v>
      </c>
      <c r="C16813" s="3" t="str">
        <f>HYPERLINK("http://www.uniprot.org/uniprot/G7IQL8","tr|G7IQL8|G7IQL8_MEDTR")</f>
        <v>tr|G7IQL8|G7IQL8_MEDTR</v>
      </c>
      <c r="D16813" t="s">
        <v>24951</v>
      </c>
      <c r="E16813">
        <v>84.46</v>
      </c>
      <c r="F16813">
        <v>708</v>
      </c>
      <c r="G16813">
        <v>110</v>
      </c>
      <c r="H16813">
        <v>4</v>
      </c>
      <c r="I16813">
        <v>13</v>
      </c>
      <c r="J16813">
        <v>2124</v>
      </c>
      <c r="K16813">
        <v>1</v>
      </c>
      <c r="L16813">
        <v>79</v>
      </c>
      <c r="M16813">
        <v>785</v>
      </c>
      <c r="N16813" t="s">
        <v>18</v>
      </c>
      <c r="O16813">
        <v>0</v>
      </c>
      <c r="P16813">
        <v>3117</v>
      </c>
    </row>
    <row r="16814" spans="1:16" x14ac:dyDescent="0.25">
      <c r="A16814" t="s">
        <v>24952</v>
      </c>
      <c r="B16814">
        <v>1440</v>
      </c>
      <c r="C16814" s="3" t="str">
        <f>HYPERLINK("http://www.uniprot.org/uniprot/G7KGX5","tr|G7KGX5|G7KGX5_MEDTR")</f>
        <v>tr|G7KGX5|G7KGX5_MEDTR</v>
      </c>
      <c r="D16814" t="s">
        <v>24953</v>
      </c>
      <c r="E16814">
        <v>94.78</v>
      </c>
      <c r="F16814">
        <v>479</v>
      </c>
      <c r="G16814">
        <v>25</v>
      </c>
      <c r="H16814">
        <v>0</v>
      </c>
      <c r="I16814">
        <v>1</v>
      </c>
      <c r="J16814">
        <v>1437</v>
      </c>
      <c r="K16814">
        <v>1</v>
      </c>
      <c r="L16814">
        <v>1</v>
      </c>
      <c r="M16814">
        <v>479</v>
      </c>
      <c r="N16814" t="s">
        <v>18</v>
      </c>
      <c r="O16814">
        <v>0</v>
      </c>
      <c r="P16814">
        <v>2468</v>
      </c>
    </row>
    <row r="16815" spans="1:16" x14ac:dyDescent="0.25">
      <c r="A16815" t="s">
        <v>24954</v>
      </c>
      <c r="B16815">
        <v>1242</v>
      </c>
      <c r="C16815" s="3" t="str">
        <f>HYPERLINK("http://www.uniprot.org/uniprot/Q2HRU2","tr|Q2HRU2|Q2HRU2_MEDTR")</f>
        <v>tr|Q2HRU2|Q2HRU2_MEDTR</v>
      </c>
      <c r="D16815" t="s">
        <v>7197</v>
      </c>
      <c r="E16815">
        <v>83.92</v>
      </c>
      <c r="F16815">
        <v>423</v>
      </c>
      <c r="G16815">
        <v>68</v>
      </c>
      <c r="H16815">
        <v>11</v>
      </c>
      <c r="I16815">
        <v>1</v>
      </c>
      <c r="J16815">
        <v>1236</v>
      </c>
      <c r="K16815">
        <v>1</v>
      </c>
      <c r="L16815">
        <v>1</v>
      </c>
      <c r="M16815">
        <v>418</v>
      </c>
      <c r="N16815" t="s">
        <v>18</v>
      </c>
      <c r="O16815">
        <v>0</v>
      </c>
      <c r="P16815">
        <v>1909</v>
      </c>
    </row>
    <row r="16816" spans="1:16" x14ac:dyDescent="0.25">
      <c r="A16816" t="s">
        <v>24955</v>
      </c>
      <c r="B16816">
        <v>1824</v>
      </c>
      <c r="C16816" s="3" t="str">
        <f>HYPERLINK("http://www.uniprot.org/uniprot/Q2HVM0","tr|Q2HVM0|Q2HVM0_MEDTR")</f>
        <v>tr|Q2HVM0|Q2HVM0_MEDTR</v>
      </c>
      <c r="D16816" t="s">
        <v>24956</v>
      </c>
      <c r="E16816">
        <v>87.97</v>
      </c>
      <c r="F16816">
        <v>607</v>
      </c>
      <c r="G16816">
        <v>73</v>
      </c>
      <c r="H16816">
        <v>0</v>
      </c>
      <c r="I16816">
        <v>1</v>
      </c>
      <c r="J16816">
        <v>1821</v>
      </c>
      <c r="K16816">
        <v>1</v>
      </c>
      <c r="L16816">
        <v>26</v>
      </c>
      <c r="M16816">
        <v>632</v>
      </c>
      <c r="N16816" t="s">
        <v>18</v>
      </c>
      <c r="O16816">
        <v>0</v>
      </c>
      <c r="P16816">
        <v>2851</v>
      </c>
    </row>
    <row r="16817" spans="1:16" x14ac:dyDescent="0.25">
      <c r="A16817" t="s">
        <v>24957</v>
      </c>
      <c r="B16817">
        <v>801</v>
      </c>
      <c r="C16817" s="3" t="str">
        <f>HYPERLINK("http://www.uniprot.org/uniprot/I3SWI8","tr|I3SWI8|I3SWI8_LOTJA")</f>
        <v>tr|I3SWI8|I3SWI8_LOTJA</v>
      </c>
      <c r="D16817" t="s">
        <v>93</v>
      </c>
      <c r="E16817">
        <v>73.260000000000005</v>
      </c>
      <c r="F16817">
        <v>273</v>
      </c>
      <c r="G16817">
        <v>73</v>
      </c>
      <c r="H16817">
        <v>8</v>
      </c>
      <c r="I16817">
        <v>4</v>
      </c>
      <c r="J16817">
        <v>798</v>
      </c>
      <c r="K16817">
        <v>1</v>
      </c>
      <c r="L16817">
        <v>1</v>
      </c>
      <c r="M16817">
        <v>273</v>
      </c>
      <c r="N16817" t="s">
        <v>18</v>
      </c>
      <c r="O16817" s="1">
        <v>4.3760300000000001E-112</v>
      </c>
      <c r="P16817">
        <v>1052</v>
      </c>
    </row>
    <row r="16818" spans="1:16" x14ac:dyDescent="0.25">
      <c r="A16818" t="s">
        <v>24958</v>
      </c>
      <c r="B16818">
        <v>705</v>
      </c>
      <c r="C16818" s="3" t="str">
        <f>HYPERLINK("http://www.uniprot.org/uniprot/G7IE05","tr|G7IE05|G7IE05_MEDTR")</f>
        <v>tr|G7IE05|G7IE05_MEDTR</v>
      </c>
      <c r="D16818" t="s">
        <v>24959</v>
      </c>
      <c r="E16818">
        <v>84.57</v>
      </c>
      <c r="F16818">
        <v>214</v>
      </c>
      <c r="G16818">
        <v>33</v>
      </c>
      <c r="H16818">
        <v>0</v>
      </c>
      <c r="I16818">
        <v>1</v>
      </c>
      <c r="J16818">
        <v>642</v>
      </c>
      <c r="K16818">
        <v>1</v>
      </c>
      <c r="L16818">
        <v>1</v>
      </c>
      <c r="M16818">
        <v>210</v>
      </c>
      <c r="N16818" t="s">
        <v>18</v>
      </c>
      <c r="O16818" s="1">
        <v>5.93616E-101</v>
      </c>
      <c r="P16818">
        <v>955</v>
      </c>
    </row>
    <row r="16819" spans="1:16" x14ac:dyDescent="0.25">
      <c r="A16819" t="s">
        <v>24960</v>
      </c>
      <c r="B16819">
        <v>1182</v>
      </c>
      <c r="C16819" s="3" t="str">
        <f>HYPERLINK("http://www.uniprot.org/uniprot/I3S903","tr|I3S903|I3S903_LOTJA")</f>
        <v>tr|I3S903|I3S903_LOTJA</v>
      </c>
      <c r="D16819" t="s">
        <v>93</v>
      </c>
      <c r="E16819">
        <v>82.69</v>
      </c>
      <c r="F16819">
        <v>393</v>
      </c>
      <c r="G16819">
        <v>68</v>
      </c>
      <c r="H16819">
        <v>0</v>
      </c>
      <c r="I16819">
        <v>1</v>
      </c>
      <c r="J16819">
        <v>1179</v>
      </c>
      <c r="K16819">
        <v>1</v>
      </c>
      <c r="L16819">
        <v>1</v>
      </c>
      <c r="M16819">
        <v>393</v>
      </c>
      <c r="N16819" t="s">
        <v>18</v>
      </c>
      <c r="O16819">
        <v>0</v>
      </c>
      <c r="P16819">
        <v>1682</v>
      </c>
    </row>
    <row r="16820" spans="1:16" x14ac:dyDescent="0.25">
      <c r="A16820" t="s">
        <v>24961</v>
      </c>
      <c r="B16820">
        <v>666</v>
      </c>
      <c r="C16820" s="3" t="str">
        <f>HYPERLINK("http://www.uniprot.org/uniprot/D3G9M4","tr|D3G9M4|D3G9M4_SOYBN")</f>
        <v>tr|D3G9M4|D3G9M4_SOYBN</v>
      </c>
      <c r="D16820" t="s">
        <v>5247</v>
      </c>
      <c r="E16820">
        <v>37.799999999999997</v>
      </c>
      <c r="F16820">
        <v>82</v>
      </c>
      <c r="G16820">
        <v>51</v>
      </c>
      <c r="H16820">
        <v>2</v>
      </c>
      <c r="I16820">
        <v>391</v>
      </c>
      <c r="J16820">
        <v>630</v>
      </c>
      <c r="K16820">
        <v>1</v>
      </c>
      <c r="L16820">
        <v>257</v>
      </c>
      <c r="M16820">
        <v>338</v>
      </c>
      <c r="N16820" t="s">
        <v>18</v>
      </c>
      <c r="O16820" s="1">
        <v>1.5054800000000001E-7</v>
      </c>
      <c r="P16820">
        <v>149</v>
      </c>
    </row>
    <row r="16821" spans="1:16" x14ac:dyDescent="0.25">
      <c r="A16821" t="s">
        <v>24962</v>
      </c>
      <c r="B16821">
        <v>1896</v>
      </c>
      <c r="C16821" s="3" t="str">
        <f>HYPERLINK("http://www.uniprot.org/uniprot/G7J5V2","tr|G7J5V2|G7J5V2_MEDTR")</f>
        <v>tr|G7J5V2|G7J5V2_MEDTR</v>
      </c>
      <c r="D16821" t="s">
        <v>24963</v>
      </c>
      <c r="E16821">
        <v>83.02</v>
      </c>
      <c r="F16821">
        <v>436</v>
      </c>
      <c r="G16821">
        <v>74</v>
      </c>
      <c r="H16821">
        <v>13</v>
      </c>
      <c r="I16821">
        <v>625</v>
      </c>
      <c r="J16821">
        <v>1893</v>
      </c>
      <c r="K16821">
        <v>1</v>
      </c>
      <c r="L16821">
        <v>16</v>
      </c>
      <c r="M16821">
        <v>451</v>
      </c>
      <c r="N16821" t="s">
        <v>18</v>
      </c>
      <c r="O16821">
        <v>0</v>
      </c>
      <c r="P16821">
        <v>1804</v>
      </c>
    </row>
    <row r="16822" spans="1:16" x14ac:dyDescent="0.25">
      <c r="A16822" t="s">
        <v>24964</v>
      </c>
      <c r="B16822">
        <v>1533</v>
      </c>
      <c r="C16822" s="3" t="str">
        <f>HYPERLINK("http://www.uniprot.org/uniprot/Q84N02","tr|Q84N02|Q84N02_MEDTR")</f>
        <v>tr|Q84N02|Q84N02_MEDTR</v>
      </c>
      <c r="D16822" t="s">
        <v>24965</v>
      </c>
      <c r="E16822">
        <v>82.6</v>
      </c>
      <c r="F16822">
        <v>506</v>
      </c>
      <c r="G16822">
        <v>88</v>
      </c>
      <c r="H16822">
        <v>3</v>
      </c>
      <c r="I16822">
        <v>1</v>
      </c>
      <c r="J16822">
        <v>1509</v>
      </c>
      <c r="K16822">
        <v>1</v>
      </c>
      <c r="L16822">
        <v>1</v>
      </c>
      <c r="M16822">
        <v>506</v>
      </c>
      <c r="N16822" t="s">
        <v>18</v>
      </c>
      <c r="O16822">
        <v>0</v>
      </c>
      <c r="P16822">
        <v>2188</v>
      </c>
    </row>
    <row r="16823" spans="1:16" x14ac:dyDescent="0.25">
      <c r="A16823" t="s">
        <v>24966</v>
      </c>
      <c r="B16823">
        <v>717</v>
      </c>
      <c r="C16823" s="3" t="str">
        <f>HYPERLINK("http://www.uniprot.org/uniprot/G7ZWU5","tr|G7ZWU5|G7ZWU5_MEDTR")</f>
        <v>tr|G7ZWU5|G7ZWU5_MEDTR</v>
      </c>
      <c r="D16823" t="s">
        <v>1580</v>
      </c>
      <c r="E16823">
        <v>60.71</v>
      </c>
      <c r="F16823">
        <v>112</v>
      </c>
      <c r="G16823">
        <v>44</v>
      </c>
      <c r="H16823">
        <v>0</v>
      </c>
      <c r="I16823">
        <v>1</v>
      </c>
      <c r="J16823">
        <v>336</v>
      </c>
      <c r="K16823">
        <v>1</v>
      </c>
      <c r="L16823">
        <v>786</v>
      </c>
      <c r="M16823">
        <v>897</v>
      </c>
      <c r="N16823" t="s">
        <v>18</v>
      </c>
      <c r="O16823" s="1">
        <v>3.9581600000000002E-31</v>
      </c>
      <c r="P16823">
        <v>353</v>
      </c>
    </row>
    <row r="16824" spans="1:16" x14ac:dyDescent="0.25">
      <c r="A16824" t="s">
        <v>24967</v>
      </c>
      <c r="B16824">
        <v>3132</v>
      </c>
      <c r="C16824" s="3" t="str">
        <f>HYPERLINK("http://www.uniprot.org/uniprot/K7KQE1","tr|K7KQE1|K7KQE1_SOYBN")</f>
        <v>tr|K7KQE1|K7KQE1_SOYBN</v>
      </c>
      <c r="D16824" t="s">
        <v>28</v>
      </c>
      <c r="E16824">
        <v>49.71</v>
      </c>
      <c r="F16824">
        <v>1050</v>
      </c>
      <c r="G16824">
        <v>528</v>
      </c>
      <c r="H16824">
        <v>10</v>
      </c>
      <c r="I16824">
        <v>1</v>
      </c>
      <c r="J16824">
        <v>3120</v>
      </c>
      <c r="K16824">
        <v>1</v>
      </c>
      <c r="L16824">
        <v>1</v>
      </c>
      <c r="M16824">
        <v>960</v>
      </c>
      <c r="N16824" t="s">
        <v>18</v>
      </c>
      <c r="O16824">
        <v>0</v>
      </c>
      <c r="P16824">
        <v>2238</v>
      </c>
    </row>
    <row r="16825" spans="1:16" x14ac:dyDescent="0.25">
      <c r="A16825" t="s">
        <v>24968</v>
      </c>
      <c r="B16825">
        <v>543</v>
      </c>
      <c r="C16825" s="3" t="str">
        <f>HYPERLINK("http://www.uniprot.org/uniprot/C6T0U7","tr|C6T0U7|C6T0U7_SOYBN")</f>
        <v>tr|C6T0U7|C6T0U7_SOYBN</v>
      </c>
      <c r="D16825" t="s">
        <v>897</v>
      </c>
      <c r="E16825">
        <v>86.03</v>
      </c>
      <c r="F16825">
        <v>179</v>
      </c>
      <c r="G16825">
        <v>25</v>
      </c>
      <c r="H16825">
        <v>0</v>
      </c>
      <c r="I16825">
        <v>1</v>
      </c>
      <c r="J16825">
        <v>537</v>
      </c>
      <c r="K16825">
        <v>1</v>
      </c>
      <c r="L16825">
        <v>1</v>
      </c>
      <c r="M16825">
        <v>178</v>
      </c>
      <c r="N16825" t="s">
        <v>18</v>
      </c>
      <c r="O16825" s="1">
        <v>2.4850500000000001E-84</v>
      </c>
      <c r="P16825">
        <v>809</v>
      </c>
    </row>
    <row r="16826" spans="1:16" x14ac:dyDescent="0.25">
      <c r="A16826" t="s">
        <v>24969</v>
      </c>
      <c r="B16826">
        <v>522</v>
      </c>
      <c r="C16826" s="3" t="str">
        <f>HYPERLINK("http://www.uniprot.org/uniprot/I1LJV0","tr|I1LJV0|I1LJV0_SOYBN")</f>
        <v>tr|I1LJV0|I1LJV0_SOYBN</v>
      </c>
      <c r="D16826" t="s">
        <v>28</v>
      </c>
      <c r="E16826">
        <v>87.5</v>
      </c>
      <c r="F16826">
        <v>176</v>
      </c>
      <c r="G16826">
        <v>22</v>
      </c>
      <c r="H16826">
        <v>3</v>
      </c>
      <c r="I16826">
        <v>1</v>
      </c>
      <c r="J16826">
        <v>519</v>
      </c>
      <c r="K16826">
        <v>1</v>
      </c>
      <c r="L16826">
        <v>1</v>
      </c>
      <c r="M16826">
        <v>175</v>
      </c>
      <c r="N16826" t="s">
        <v>18</v>
      </c>
      <c r="O16826" s="1">
        <v>2.3702700000000001E-84</v>
      </c>
      <c r="P16826">
        <v>809</v>
      </c>
    </row>
    <row r="16827" spans="1:16" x14ac:dyDescent="0.25">
      <c r="A16827" t="s">
        <v>24970</v>
      </c>
      <c r="B16827">
        <v>345</v>
      </c>
      <c r="C16827" s="3" t="str">
        <f>HYPERLINK("http://www.uniprot.org/uniprot/I1MSC4","tr|I1MSC4|I1MSC4_SOYBN")</f>
        <v>tr|I1MSC4|I1MSC4_SOYBN</v>
      </c>
      <c r="D16827" t="s">
        <v>28</v>
      </c>
      <c r="E16827">
        <v>85.96</v>
      </c>
      <c r="F16827">
        <v>114</v>
      </c>
      <c r="G16827">
        <v>16</v>
      </c>
      <c r="H16827">
        <v>0</v>
      </c>
      <c r="I16827">
        <v>1</v>
      </c>
      <c r="J16827">
        <v>342</v>
      </c>
      <c r="K16827">
        <v>1</v>
      </c>
      <c r="L16827">
        <v>1</v>
      </c>
      <c r="M16827">
        <v>114</v>
      </c>
      <c r="N16827" t="s">
        <v>18</v>
      </c>
      <c r="O16827" s="1">
        <v>1.5991999999999999E-48</v>
      </c>
      <c r="P16827">
        <v>500</v>
      </c>
    </row>
    <row r="16828" spans="1:16" x14ac:dyDescent="0.25">
      <c r="A16828" t="s">
        <v>24971</v>
      </c>
      <c r="B16828">
        <v>4446</v>
      </c>
      <c r="C16828" s="3" t="str">
        <f>HYPERLINK("http://www.uniprot.org/uniprot/G7LGN0","tr|G7LGN0|G7LGN0_MEDTR")</f>
        <v>tr|G7LGN0|G7LGN0_MEDTR</v>
      </c>
      <c r="D16828" t="s">
        <v>24972</v>
      </c>
      <c r="E16828">
        <v>85.84</v>
      </c>
      <c r="F16828">
        <v>1462</v>
      </c>
      <c r="G16828">
        <v>207</v>
      </c>
      <c r="H16828">
        <v>0</v>
      </c>
      <c r="I16828">
        <v>58</v>
      </c>
      <c r="J16828">
        <v>4443</v>
      </c>
      <c r="K16828">
        <v>1</v>
      </c>
      <c r="L16828">
        <v>1</v>
      </c>
      <c r="M16828">
        <v>1461</v>
      </c>
      <c r="N16828" t="s">
        <v>18</v>
      </c>
      <c r="O16828">
        <v>0</v>
      </c>
      <c r="P16828">
        <v>6540</v>
      </c>
    </row>
    <row r="16829" spans="1:16" x14ac:dyDescent="0.25">
      <c r="A16829" t="s">
        <v>24973</v>
      </c>
      <c r="B16829">
        <v>519</v>
      </c>
      <c r="C16829" s="3" t="str">
        <f>HYPERLINK("http://www.uniprot.org/uniprot/G7LDS2","tr|G7LDS2|G7LDS2_MEDTR")</f>
        <v>tr|G7LDS2|G7LDS2_MEDTR</v>
      </c>
      <c r="D16829" t="s">
        <v>24974</v>
      </c>
      <c r="E16829">
        <v>75.14</v>
      </c>
      <c r="F16829">
        <v>173</v>
      </c>
      <c r="G16829">
        <v>43</v>
      </c>
      <c r="H16829">
        <v>1</v>
      </c>
      <c r="I16829">
        <v>1</v>
      </c>
      <c r="J16829">
        <v>516</v>
      </c>
      <c r="K16829">
        <v>1</v>
      </c>
      <c r="L16829">
        <v>1</v>
      </c>
      <c r="M16829">
        <v>173</v>
      </c>
      <c r="N16829" t="s">
        <v>18</v>
      </c>
      <c r="O16829" s="1">
        <v>1.2723900000000001E-61</v>
      </c>
      <c r="P16829">
        <v>613</v>
      </c>
    </row>
    <row r="16830" spans="1:16" x14ac:dyDescent="0.25">
      <c r="A16830" t="s">
        <v>24975</v>
      </c>
      <c r="B16830">
        <v>3690</v>
      </c>
      <c r="C16830" s="3" t="str">
        <f>HYPERLINK("http://www.uniprot.org/uniprot/G7KDK7","tr|G7KDK7|G7KDK7_MEDTR")</f>
        <v>tr|G7KDK7|G7KDK7_MEDTR</v>
      </c>
      <c r="D16830" t="s">
        <v>24976</v>
      </c>
      <c r="E16830">
        <v>90.15</v>
      </c>
      <c r="F16830">
        <v>853</v>
      </c>
      <c r="G16830">
        <v>84</v>
      </c>
      <c r="H16830">
        <v>1</v>
      </c>
      <c r="I16830">
        <v>1132</v>
      </c>
      <c r="J16830">
        <v>3687</v>
      </c>
      <c r="K16830">
        <v>1</v>
      </c>
      <c r="L16830">
        <v>196</v>
      </c>
      <c r="M16830">
        <v>1048</v>
      </c>
      <c r="N16830" t="s">
        <v>18</v>
      </c>
      <c r="O16830">
        <v>0</v>
      </c>
      <c r="P16830">
        <v>4059</v>
      </c>
    </row>
    <row r="16831" spans="1:16" x14ac:dyDescent="0.25">
      <c r="A16831" t="s">
        <v>24977</v>
      </c>
      <c r="B16831">
        <v>1830</v>
      </c>
      <c r="C16831" s="3" t="str">
        <f>HYPERLINK("http://www.uniprot.org/uniprot/G7KHZ7","tr|G7KHZ7|G7KHZ7_MEDTR")</f>
        <v>tr|G7KHZ7|G7KHZ7_MEDTR</v>
      </c>
      <c r="D16831" t="s">
        <v>24978</v>
      </c>
      <c r="E16831">
        <v>74.790000000000006</v>
      </c>
      <c r="F16831">
        <v>623</v>
      </c>
      <c r="G16831">
        <v>157</v>
      </c>
      <c r="H16831">
        <v>14</v>
      </c>
      <c r="I16831">
        <v>1</v>
      </c>
      <c r="J16831">
        <v>1827</v>
      </c>
      <c r="K16831">
        <v>1</v>
      </c>
      <c r="L16831">
        <v>1</v>
      </c>
      <c r="M16831">
        <v>623</v>
      </c>
      <c r="N16831" t="s">
        <v>18</v>
      </c>
      <c r="O16831">
        <v>0</v>
      </c>
      <c r="P16831">
        <v>2322</v>
      </c>
    </row>
    <row r="16832" spans="1:16" x14ac:dyDescent="0.25">
      <c r="A16832" t="s">
        <v>24979</v>
      </c>
      <c r="B16832">
        <v>879</v>
      </c>
      <c r="C16832" s="3" t="str">
        <f>HYPERLINK("http://www.uniprot.org/uniprot/F6HMF1","tr|F6HMF1|F6HMF1_VITVI")</f>
        <v>tr|F6HMF1|F6HMF1_VITVI</v>
      </c>
      <c r="D16832" t="s">
        <v>24980</v>
      </c>
      <c r="E16832">
        <v>53.25</v>
      </c>
      <c r="F16832">
        <v>261</v>
      </c>
      <c r="G16832">
        <v>122</v>
      </c>
      <c r="H16832">
        <v>3</v>
      </c>
      <c r="I16832">
        <v>64</v>
      </c>
      <c r="J16832">
        <v>837</v>
      </c>
      <c r="K16832">
        <v>1</v>
      </c>
      <c r="L16832">
        <v>17</v>
      </c>
      <c r="M16832">
        <v>274</v>
      </c>
      <c r="N16832" t="s">
        <v>18</v>
      </c>
      <c r="O16832" s="1">
        <v>5.11122E-75</v>
      </c>
      <c r="P16832">
        <v>733</v>
      </c>
    </row>
    <row r="16833" spans="1:16" x14ac:dyDescent="0.25">
      <c r="A16833" t="s">
        <v>24981</v>
      </c>
      <c r="B16833">
        <v>1026</v>
      </c>
      <c r="C16833" s="3" t="str">
        <f>HYPERLINK("http://www.uniprot.org/uniprot/I1KZV5","tr|I1KZV5|I1KZV5_SOYBN")</f>
        <v>tr|I1KZV5|I1KZV5_SOYBN</v>
      </c>
      <c r="D16833" t="s">
        <v>28</v>
      </c>
      <c r="E16833">
        <v>63.03</v>
      </c>
      <c r="F16833">
        <v>376</v>
      </c>
      <c r="G16833">
        <v>139</v>
      </c>
      <c r="H16833">
        <v>41</v>
      </c>
      <c r="I16833">
        <v>7</v>
      </c>
      <c r="J16833">
        <v>1011</v>
      </c>
      <c r="K16833">
        <v>1</v>
      </c>
      <c r="L16833">
        <v>5</v>
      </c>
      <c r="M16833">
        <v>373</v>
      </c>
      <c r="N16833" t="s">
        <v>18</v>
      </c>
      <c r="O16833" s="1">
        <v>3.5965700000000001E-121</v>
      </c>
      <c r="P16833">
        <v>1132</v>
      </c>
    </row>
    <row r="16834" spans="1:16" x14ac:dyDescent="0.25">
      <c r="A16834" t="s">
        <v>24982</v>
      </c>
      <c r="B16834">
        <v>1008</v>
      </c>
      <c r="C16834" s="3" t="str">
        <f>HYPERLINK("http://www.uniprot.org/uniprot/G7IL13","tr|G7IL13|G7IL13_MEDTR")</f>
        <v>tr|G7IL13|G7IL13_MEDTR</v>
      </c>
      <c r="D16834" t="s">
        <v>24918</v>
      </c>
      <c r="E16834">
        <v>51.05</v>
      </c>
      <c r="F16834">
        <v>331</v>
      </c>
      <c r="G16834">
        <v>162</v>
      </c>
      <c r="H16834">
        <v>2</v>
      </c>
      <c r="I16834">
        <v>7</v>
      </c>
      <c r="J16834">
        <v>993</v>
      </c>
      <c r="K16834">
        <v>1</v>
      </c>
      <c r="L16834">
        <v>2</v>
      </c>
      <c r="M16834">
        <v>300</v>
      </c>
      <c r="N16834" t="s">
        <v>18</v>
      </c>
      <c r="O16834" s="1">
        <v>1.02624E-80</v>
      </c>
      <c r="P16834">
        <v>783</v>
      </c>
    </row>
    <row r="16835" spans="1:16" x14ac:dyDescent="0.25">
      <c r="A16835" t="s">
        <v>24983</v>
      </c>
      <c r="B16835">
        <v>1176</v>
      </c>
      <c r="C16835" s="3" t="str">
        <f>HYPERLINK("http://www.uniprot.org/uniprot/I1JWK8","tr|I1JWK8|I1JWK8_SOYBN")</f>
        <v>tr|I1JWK8|I1JWK8_SOYBN</v>
      </c>
      <c r="D16835" t="s">
        <v>117</v>
      </c>
      <c r="E16835">
        <v>74.8</v>
      </c>
      <c r="F16835">
        <v>389</v>
      </c>
      <c r="G16835">
        <v>98</v>
      </c>
      <c r="H16835">
        <v>0</v>
      </c>
      <c r="I16835">
        <v>1</v>
      </c>
      <c r="J16835">
        <v>1167</v>
      </c>
      <c r="K16835">
        <v>1</v>
      </c>
      <c r="L16835">
        <v>1</v>
      </c>
      <c r="M16835">
        <v>389</v>
      </c>
      <c r="N16835" t="s">
        <v>18</v>
      </c>
      <c r="O16835" s="1">
        <v>4.2594699999999998E-172</v>
      </c>
      <c r="P16835">
        <v>1572</v>
      </c>
    </row>
    <row r="16836" spans="1:16" x14ac:dyDescent="0.25">
      <c r="A16836" t="s">
        <v>24984</v>
      </c>
      <c r="B16836">
        <v>4296</v>
      </c>
      <c r="C16836" s="3" t="str">
        <f>HYPERLINK("http://www.uniprot.org/uniprot/G7JWF9","tr|G7JWF9|G7JWF9_MEDTR")</f>
        <v>tr|G7JWF9|G7JWF9_MEDTR</v>
      </c>
      <c r="D16836" t="s">
        <v>24985</v>
      </c>
      <c r="E16836">
        <v>59.2</v>
      </c>
      <c r="F16836">
        <v>1189</v>
      </c>
      <c r="G16836">
        <v>485</v>
      </c>
      <c r="H16836">
        <v>131</v>
      </c>
      <c r="I16836">
        <v>1120</v>
      </c>
      <c r="J16836">
        <v>4293</v>
      </c>
      <c r="K16836">
        <v>1</v>
      </c>
      <c r="L16836">
        <v>401</v>
      </c>
      <c r="M16836">
        <v>1546</v>
      </c>
      <c r="N16836" t="s">
        <v>18</v>
      </c>
      <c r="O16836">
        <v>0</v>
      </c>
      <c r="P16836">
        <v>3117</v>
      </c>
    </row>
    <row r="16837" spans="1:16" x14ac:dyDescent="0.25">
      <c r="A16837" t="s">
        <v>24986</v>
      </c>
      <c r="B16837">
        <v>1083</v>
      </c>
      <c r="C16837" s="3" t="str">
        <f>HYPERLINK("http://www.uniprot.org/uniprot/G7IAD1","tr|G7IAD1|G7IAD1_MEDTR")</f>
        <v>tr|G7IAD1|G7IAD1_MEDTR</v>
      </c>
      <c r="D16837" t="s">
        <v>8611</v>
      </c>
      <c r="E16837">
        <v>52.82</v>
      </c>
      <c r="F16837">
        <v>390</v>
      </c>
      <c r="G16837">
        <v>184</v>
      </c>
      <c r="H16837">
        <v>30</v>
      </c>
      <c r="I16837">
        <v>1</v>
      </c>
      <c r="J16837">
        <v>1080</v>
      </c>
      <c r="K16837">
        <v>1</v>
      </c>
      <c r="L16837">
        <v>1</v>
      </c>
      <c r="M16837">
        <v>369</v>
      </c>
      <c r="N16837" t="s">
        <v>18</v>
      </c>
      <c r="O16837" s="1">
        <v>1.03697E-89</v>
      </c>
      <c r="P16837">
        <v>861</v>
      </c>
    </row>
    <row r="16838" spans="1:16" x14ac:dyDescent="0.25">
      <c r="A16838" t="s">
        <v>24987</v>
      </c>
      <c r="B16838">
        <v>1395</v>
      </c>
      <c r="C16838" s="3" t="str">
        <f>HYPERLINK("http://www.uniprot.org/uniprot/Q2HVM4","tr|Q2HVM4|Q2HVM4_MEDTR")</f>
        <v>tr|Q2HVM4|Q2HVM4_MEDTR</v>
      </c>
      <c r="D16838" t="s">
        <v>24988</v>
      </c>
      <c r="E16838">
        <v>65.94</v>
      </c>
      <c r="F16838">
        <v>464</v>
      </c>
      <c r="G16838">
        <v>158</v>
      </c>
      <c r="H16838">
        <v>1</v>
      </c>
      <c r="I16838">
        <v>4</v>
      </c>
      <c r="J16838">
        <v>1392</v>
      </c>
      <c r="K16838">
        <v>1</v>
      </c>
      <c r="L16838">
        <v>4</v>
      </c>
      <c r="M16838">
        <v>465</v>
      </c>
      <c r="N16838" t="s">
        <v>18</v>
      </c>
      <c r="O16838" s="1">
        <v>1.02163E-178</v>
      </c>
      <c r="P16838">
        <v>1630</v>
      </c>
    </row>
    <row r="16839" spans="1:16" x14ac:dyDescent="0.25">
      <c r="A16839" t="s">
        <v>24989</v>
      </c>
      <c r="B16839">
        <v>987</v>
      </c>
      <c r="C16839" s="3" t="str">
        <f>HYPERLINK("http://www.uniprot.org/uniprot/A2Q1B8","tr|A2Q1B8|A2Q1B8_MEDTR")</f>
        <v>tr|A2Q1B8|A2Q1B8_MEDTR</v>
      </c>
      <c r="D16839" t="s">
        <v>24990</v>
      </c>
      <c r="E16839">
        <v>53.75</v>
      </c>
      <c r="F16839">
        <v>320</v>
      </c>
      <c r="G16839">
        <v>148</v>
      </c>
      <c r="H16839">
        <v>14</v>
      </c>
      <c r="I16839">
        <v>67</v>
      </c>
      <c r="J16839">
        <v>984</v>
      </c>
      <c r="K16839">
        <v>1</v>
      </c>
      <c r="L16839">
        <v>35</v>
      </c>
      <c r="M16839">
        <v>341</v>
      </c>
      <c r="N16839" t="s">
        <v>18</v>
      </c>
      <c r="O16839" s="1">
        <v>3.63802E-75</v>
      </c>
      <c r="P16839">
        <v>735</v>
      </c>
    </row>
    <row r="16840" spans="1:16" x14ac:dyDescent="0.25">
      <c r="A16840" t="s">
        <v>24991</v>
      </c>
      <c r="B16840">
        <v>2340</v>
      </c>
      <c r="C16840" s="3" t="str">
        <f>HYPERLINK("http://www.uniprot.org/uniprot/G7IE06","tr|G7IE06|G7IE06_MEDTR")</f>
        <v>tr|G7IE06|G7IE06_MEDTR</v>
      </c>
      <c r="D16840" t="s">
        <v>24992</v>
      </c>
      <c r="E16840">
        <v>81.150000000000006</v>
      </c>
      <c r="F16840">
        <v>780</v>
      </c>
      <c r="G16840">
        <v>147</v>
      </c>
      <c r="H16840">
        <v>1</v>
      </c>
      <c r="I16840">
        <v>1</v>
      </c>
      <c r="J16840">
        <v>2337</v>
      </c>
      <c r="K16840">
        <v>1</v>
      </c>
      <c r="L16840">
        <v>62</v>
      </c>
      <c r="M16840">
        <v>814</v>
      </c>
      <c r="N16840" t="s">
        <v>18</v>
      </c>
      <c r="O16840">
        <v>0</v>
      </c>
      <c r="P16840">
        <v>3254</v>
      </c>
    </row>
    <row r="16841" spans="1:16" x14ac:dyDescent="0.25">
      <c r="A16841" t="s">
        <v>24993</v>
      </c>
      <c r="B16841">
        <v>2631</v>
      </c>
      <c r="C16841" s="3" t="str">
        <f>HYPERLINK("http://www.uniprot.org/uniprot/I3S1X5","tr|I3S1X5|I3S1X5_MEDTR")</f>
        <v>tr|I3S1X5|I3S1X5_MEDTR</v>
      </c>
      <c r="D16841" t="s">
        <v>22</v>
      </c>
      <c r="E16841">
        <v>80.83</v>
      </c>
      <c r="F16841">
        <v>313</v>
      </c>
      <c r="G16841">
        <v>60</v>
      </c>
      <c r="H16841">
        <v>20</v>
      </c>
      <c r="I16841">
        <v>1</v>
      </c>
      <c r="J16841">
        <v>879</v>
      </c>
      <c r="K16841">
        <v>1</v>
      </c>
      <c r="L16841">
        <v>1</v>
      </c>
      <c r="M16841">
        <v>312</v>
      </c>
      <c r="N16841" t="s">
        <v>18</v>
      </c>
      <c r="O16841" s="1">
        <v>5.4340499999999999E-132</v>
      </c>
      <c r="P16841">
        <v>1230</v>
      </c>
    </row>
    <row r="16842" spans="1:16" x14ac:dyDescent="0.25">
      <c r="A16842" t="s">
        <v>24994</v>
      </c>
      <c r="B16842">
        <v>1632</v>
      </c>
      <c r="C16842" s="3" t="str">
        <f>HYPERLINK("http://www.uniprot.org/uniprot/G7I291","tr|G7I291|G7I291_MEDTR")</f>
        <v>tr|G7I291|G7I291_MEDTR</v>
      </c>
      <c r="D16842" t="s">
        <v>24995</v>
      </c>
      <c r="E16842">
        <v>70.42</v>
      </c>
      <c r="F16842">
        <v>595</v>
      </c>
      <c r="G16842">
        <v>176</v>
      </c>
      <c r="H16842">
        <v>52</v>
      </c>
      <c r="I16842">
        <v>1</v>
      </c>
      <c r="J16842">
        <v>1629</v>
      </c>
      <c r="K16842">
        <v>1</v>
      </c>
      <c r="L16842">
        <v>1</v>
      </c>
      <c r="M16842">
        <v>583</v>
      </c>
      <c r="N16842" t="s">
        <v>18</v>
      </c>
      <c r="O16842">
        <v>0</v>
      </c>
      <c r="P16842">
        <v>1986</v>
      </c>
    </row>
    <row r="16843" spans="1:16" x14ac:dyDescent="0.25">
      <c r="A16843" t="s">
        <v>24996</v>
      </c>
      <c r="B16843">
        <v>387</v>
      </c>
      <c r="C16843" s="3" t="str">
        <f>HYPERLINK("http://www.uniprot.org/uniprot/G7J5U8","tr|G7J5U8|G7J5U8_MEDTR")</f>
        <v>tr|G7J5U8|G7J5U8_MEDTR</v>
      </c>
      <c r="D16843" t="s">
        <v>24997</v>
      </c>
      <c r="E16843">
        <v>83.59</v>
      </c>
      <c r="F16843">
        <v>128</v>
      </c>
      <c r="G16843">
        <v>21</v>
      </c>
      <c r="H16843">
        <v>0</v>
      </c>
      <c r="I16843">
        <v>1</v>
      </c>
      <c r="J16843">
        <v>384</v>
      </c>
      <c r="K16843">
        <v>1</v>
      </c>
      <c r="L16843">
        <v>1</v>
      </c>
      <c r="M16843">
        <v>127</v>
      </c>
      <c r="N16843" t="s">
        <v>18</v>
      </c>
      <c r="O16843" s="1">
        <v>1.7161399999999999E-58</v>
      </c>
      <c r="P16843">
        <v>586</v>
      </c>
    </row>
    <row r="16844" spans="1:16" x14ac:dyDescent="0.25">
      <c r="A16844" t="s">
        <v>24998</v>
      </c>
      <c r="B16844">
        <v>669</v>
      </c>
      <c r="C16844" s="3" t="str">
        <f>HYPERLINK("http://www.uniprot.org/uniprot/I1JVE7","tr|I1JVE7|I1JVE7_SOYBN")</f>
        <v>tr|I1JVE7|I1JVE7_SOYBN</v>
      </c>
      <c r="D16844" t="s">
        <v>28</v>
      </c>
      <c r="E16844">
        <v>68.16</v>
      </c>
      <c r="F16844">
        <v>223</v>
      </c>
      <c r="G16844">
        <v>71</v>
      </c>
      <c r="H16844">
        <v>3</v>
      </c>
      <c r="I16844">
        <v>1</v>
      </c>
      <c r="J16844">
        <v>660</v>
      </c>
      <c r="K16844">
        <v>1</v>
      </c>
      <c r="L16844">
        <v>1</v>
      </c>
      <c r="M16844">
        <v>215</v>
      </c>
      <c r="N16844" t="s">
        <v>18</v>
      </c>
      <c r="O16844" s="1">
        <v>6.0729800000000003E-73</v>
      </c>
      <c r="P16844">
        <v>713</v>
      </c>
    </row>
    <row r="16845" spans="1:16" x14ac:dyDescent="0.25">
      <c r="A16845" t="s">
        <v>24999</v>
      </c>
      <c r="B16845">
        <v>2280</v>
      </c>
      <c r="C16845" s="3" t="str">
        <f>HYPERLINK("http://www.uniprot.org/uniprot/K7KW28","tr|K7KW28|K7KW28_SOYBN")</f>
        <v>tr|K7KW28|K7KW28_SOYBN</v>
      </c>
      <c r="D16845" t="s">
        <v>28</v>
      </c>
      <c r="E16845">
        <v>62.51</v>
      </c>
      <c r="F16845">
        <v>691</v>
      </c>
      <c r="G16845">
        <v>259</v>
      </c>
      <c r="H16845">
        <v>65</v>
      </c>
      <c r="I16845">
        <v>304</v>
      </c>
      <c r="J16845">
        <v>2181</v>
      </c>
      <c r="K16845">
        <v>1</v>
      </c>
      <c r="L16845">
        <v>3</v>
      </c>
      <c r="M16845">
        <v>693</v>
      </c>
      <c r="N16845" t="s">
        <v>18</v>
      </c>
      <c r="O16845">
        <v>0</v>
      </c>
      <c r="P16845">
        <v>2114</v>
      </c>
    </row>
    <row r="16846" spans="1:16" x14ac:dyDescent="0.25">
      <c r="A16846" t="s">
        <v>25000</v>
      </c>
      <c r="B16846">
        <v>873</v>
      </c>
      <c r="C16846" s="3" t="str">
        <f>HYPERLINK("http://www.uniprot.org/uniprot/I1K3T6","tr|I1K3T6|I1K3T6_SOYBN")</f>
        <v>tr|I1K3T6|I1K3T6_SOYBN</v>
      </c>
      <c r="D16846" t="s">
        <v>28</v>
      </c>
      <c r="E16846">
        <v>79.92</v>
      </c>
      <c r="F16846">
        <v>259</v>
      </c>
      <c r="G16846">
        <v>52</v>
      </c>
      <c r="H16846">
        <v>0</v>
      </c>
      <c r="I16846">
        <v>52</v>
      </c>
      <c r="J16846">
        <v>828</v>
      </c>
      <c r="K16846">
        <v>1</v>
      </c>
      <c r="L16846">
        <v>47</v>
      </c>
      <c r="M16846">
        <v>305</v>
      </c>
      <c r="N16846" t="s">
        <v>18</v>
      </c>
      <c r="O16846" s="1">
        <v>6.0789899999999999E-121</v>
      </c>
      <c r="P16846">
        <v>1129</v>
      </c>
    </row>
    <row r="16847" spans="1:16" x14ac:dyDescent="0.25">
      <c r="A16847" t="s">
        <v>25001</v>
      </c>
      <c r="B16847">
        <v>456</v>
      </c>
      <c r="C16847" s="3" t="str">
        <f>HYPERLINK("http://www.uniprot.org/uniprot/I1J747","tr|I1J747|I1J747_SOYBN")</f>
        <v>tr|I1J747|I1J747_SOYBN</v>
      </c>
      <c r="D16847" t="s">
        <v>28</v>
      </c>
      <c r="E16847">
        <v>85.21</v>
      </c>
      <c r="F16847">
        <v>115</v>
      </c>
      <c r="G16847">
        <v>17</v>
      </c>
      <c r="H16847">
        <v>0</v>
      </c>
      <c r="I16847">
        <v>4</v>
      </c>
      <c r="J16847">
        <v>348</v>
      </c>
      <c r="K16847">
        <v>1</v>
      </c>
      <c r="L16847">
        <v>55</v>
      </c>
      <c r="M16847">
        <v>168</v>
      </c>
      <c r="N16847" t="s">
        <v>18</v>
      </c>
      <c r="O16847" s="1">
        <v>9.0197699999999998E-52</v>
      </c>
      <c r="P16847">
        <v>528</v>
      </c>
    </row>
    <row r="16848" spans="1:16" x14ac:dyDescent="0.25">
      <c r="A16848" t="s">
        <v>25002</v>
      </c>
      <c r="B16848">
        <v>1704</v>
      </c>
      <c r="C16848" s="3" t="str">
        <f>HYPERLINK("http://www.uniprot.org/uniprot/G7JCJ4","tr|G7JCJ4|G7JCJ4_MEDTR")</f>
        <v>tr|G7JCJ4|G7JCJ4_MEDTR</v>
      </c>
      <c r="D16848" t="s">
        <v>25003</v>
      </c>
      <c r="E16848">
        <v>70.47</v>
      </c>
      <c r="F16848">
        <v>569</v>
      </c>
      <c r="G16848">
        <v>168</v>
      </c>
      <c r="H16848">
        <v>2</v>
      </c>
      <c r="I16848">
        <v>1</v>
      </c>
      <c r="J16848">
        <v>1701</v>
      </c>
      <c r="K16848">
        <v>1</v>
      </c>
      <c r="L16848">
        <v>1</v>
      </c>
      <c r="M16848">
        <v>543</v>
      </c>
      <c r="N16848" t="s">
        <v>18</v>
      </c>
      <c r="O16848">
        <v>0</v>
      </c>
      <c r="P16848">
        <v>1916</v>
      </c>
    </row>
    <row r="16849" spans="1:16" x14ac:dyDescent="0.25">
      <c r="A16849" t="s">
        <v>25004</v>
      </c>
      <c r="B16849">
        <v>369</v>
      </c>
      <c r="C16849" s="3" t="str">
        <f>HYPERLINK("http://www.uniprot.org/uniprot/C1K5D2","tr|C1K5D2|C1K5D2_VIGRA")</f>
        <v>tr|C1K5D2|C1K5D2_VIGRA</v>
      </c>
      <c r="D16849" t="s">
        <v>25005</v>
      </c>
      <c r="E16849">
        <v>45.9</v>
      </c>
      <c r="F16849">
        <v>122</v>
      </c>
      <c r="G16849">
        <v>66</v>
      </c>
      <c r="H16849">
        <v>0</v>
      </c>
      <c r="I16849">
        <v>1</v>
      </c>
      <c r="J16849">
        <v>366</v>
      </c>
      <c r="K16849">
        <v>1</v>
      </c>
      <c r="L16849">
        <v>1</v>
      </c>
      <c r="M16849">
        <v>120</v>
      </c>
      <c r="N16849" t="s">
        <v>18</v>
      </c>
      <c r="O16849" s="1">
        <v>2.33025E-15</v>
      </c>
      <c r="P16849">
        <v>214</v>
      </c>
    </row>
    <row r="16850" spans="1:16" x14ac:dyDescent="0.25">
      <c r="A16850" t="s">
        <v>25006</v>
      </c>
      <c r="B16850">
        <v>621</v>
      </c>
      <c r="C16850" s="3" t="str">
        <f>HYPERLINK("http://www.uniprot.org/uniprot/G7LGM7","tr|G7LGM7|G7LGM7_MEDTR")</f>
        <v>tr|G7LGM7|G7LGM7_MEDTR</v>
      </c>
      <c r="D16850" t="s">
        <v>25007</v>
      </c>
      <c r="E16850">
        <v>73.23</v>
      </c>
      <c r="F16850">
        <v>198</v>
      </c>
      <c r="G16850">
        <v>53</v>
      </c>
      <c r="H16850">
        <v>4</v>
      </c>
      <c r="I16850">
        <v>1</v>
      </c>
      <c r="J16850">
        <v>582</v>
      </c>
      <c r="K16850">
        <v>1</v>
      </c>
      <c r="L16850">
        <v>101</v>
      </c>
      <c r="M16850">
        <v>298</v>
      </c>
      <c r="N16850" t="s">
        <v>18</v>
      </c>
      <c r="O16850" s="1">
        <v>1.55534E-74</v>
      </c>
      <c r="P16850">
        <v>726</v>
      </c>
    </row>
    <row r="16851" spans="1:16" x14ac:dyDescent="0.25">
      <c r="A16851" t="s">
        <v>25008</v>
      </c>
      <c r="B16851">
        <v>873</v>
      </c>
      <c r="C16851" s="3" t="str">
        <f>HYPERLINK("http://www.uniprot.org/uniprot/K7MNX2","tr|K7MNX2|K7MNX2_SOYBN")</f>
        <v>tr|K7MNX2|K7MNX2_SOYBN</v>
      </c>
      <c r="D16851" t="s">
        <v>28</v>
      </c>
      <c r="E16851">
        <v>25.42</v>
      </c>
      <c r="F16851">
        <v>177</v>
      </c>
      <c r="G16851">
        <v>132</v>
      </c>
      <c r="H16851">
        <v>1</v>
      </c>
      <c r="I16851">
        <v>316</v>
      </c>
      <c r="J16851">
        <v>843</v>
      </c>
      <c r="K16851">
        <v>1</v>
      </c>
      <c r="L16851">
        <v>276</v>
      </c>
      <c r="M16851">
        <v>446</v>
      </c>
      <c r="N16851" t="s">
        <v>18</v>
      </c>
      <c r="O16851" s="1">
        <v>6.7091899999999996E-11</v>
      </c>
      <c r="P16851">
        <v>180</v>
      </c>
    </row>
    <row r="16852" spans="1:16" x14ac:dyDescent="0.25">
      <c r="A16852" t="s">
        <v>25009</v>
      </c>
      <c r="B16852">
        <v>3150</v>
      </c>
      <c r="C16852" s="3" t="str">
        <f>HYPERLINK("http://www.uniprot.org/uniprot/G7KDK7","tr|G7KDK7|G7KDK7_MEDTR")</f>
        <v>tr|G7KDK7|G7KDK7_MEDTR</v>
      </c>
      <c r="D16852" t="s">
        <v>24976</v>
      </c>
      <c r="E16852">
        <v>87.11</v>
      </c>
      <c r="F16852">
        <v>1048</v>
      </c>
      <c r="G16852">
        <v>135</v>
      </c>
      <c r="H16852">
        <v>2</v>
      </c>
      <c r="I16852">
        <v>10</v>
      </c>
      <c r="J16852">
        <v>3147</v>
      </c>
      <c r="K16852">
        <v>1</v>
      </c>
      <c r="L16852">
        <v>1</v>
      </c>
      <c r="M16852">
        <v>1048</v>
      </c>
      <c r="N16852" t="s">
        <v>18</v>
      </c>
      <c r="O16852">
        <v>0</v>
      </c>
      <c r="P16852">
        <v>4773</v>
      </c>
    </row>
    <row r="16853" spans="1:16" x14ac:dyDescent="0.25">
      <c r="A16853" t="s">
        <v>25010</v>
      </c>
      <c r="B16853">
        <v>1098</v>
      </c>
      <c r="C16853" s="3" t="str">
        <f>HYPERLINK("http://www.uniprot.org/uniprot/I1KJS9","tr|I1KJS9|I1KJS9_SOYBN")</f>
        <v>tr|I1KJS9|I1KJS9_SOYBN</v>
      </c>
      <c r="D16853" t="s">
        <v>28</v>
      </c>
      <c r="E16853">
        <v>73.48</v>
      </c>
      <c r="F16853">
        <v>362</v>
      </c>
      <c r="G16853">
        <v>96</v>
      </c>
      <c r="H16853">
        <v>1</v>
      </c>
      <c r="I16853">
        <v>10</v>
      </c>
      <c r="J16853">
        <v>1092</v>
      </c>
      <c r="K16853">
        <v>1</v>
      </c>
      <c r="L16853">
        <v>8</v>
      </c>
      <c r="M16853">
        <v>358</v>
      </c>
      <c r="N16853" t="s">
        <v>18</v>
      </c>
      <c r="O16853" s="1">
        <v>7.46523E-152</v>
      </c>
      <c r="P16853">
        <v>1397</v>
      </c>
    </row>
    <row r="16854" spans="1:16" x14ac:dyDescent="0.25">
      <c r="A16854" t="s">
        <v>25011</v>
      </c>
      <c r="B16854">
        <v>543</v>
      </c>
      <c r="C16854" s="3" t="str">
        <f>HYPERLINK("http://www.uniprot.org/uniprot/G7IA56","tr|G7IA56|G7IA56_MEDTR")</f>
        <v>tr|G7IA56|G7IA56_MEDTR</v>
      </c>
      <c r="D16854" t="s">
        <v>493</v>
      </c>
      <c r="E16854">
        <v>58.82</v>
      </c>
      <c r="F16854">
        <v>170</v>
      </c>
      <c r="G16854">
        <v>70</v>
      </c>
      <c r="H16854">
        <v>9</v>
      </c>
      <c r="I16854">
        <v>13</v>
      </c>
      <c r="J16854">
        <v>495</v>
      </c>
      <c r="K16854">
        <v>1</v>
      </c>
      <c r="L16854">
        <v>27</v>
      </c>
      <c r="M16854">
        <v>196</v>
      </c>
      <c r="N16854" t="s">
        <v>18</v>
      </c>
      <c r="O16854" s="1">
        <v>1.01832E-53</v>
      </c>
      <c r="P16854">
        <v>545</v>
      </c>
    </row>
    <row r="16855" spans="1:16" x14ac:dyDescent="0.25">
      <c r="A16855" t="s">
        <v>25012</v>
      </c>
      <c r="B16855">
        <v>1701</v>
      </c>
      <c r="C16855" s="3" t="str">
        <f>HYPERLINK("http://www.uniprot.org/uniprot/K7KQ42","tr|K7KQ42|K7KQ42_SOYBN")</f>
        <v>tr|K7KQ42|K7KQ42_SOYBN</v>
      </c>
      <c r="D16855" t="s">
        <v>28</v>
      </c>
      <c r="E16855">
        <v>68.63</v>
      </c>
      <c r="F16855">
        <v>558</v>
      </c>
      <c r="G16855">
        <v>175</v>
      </c>
      <c r="H16855">
        <v>1</v>
      </c>
      <c r="I16855">
        <v>28</v>
      </c>
      <c r="J16855">
        <v>1698</v>
      </c>
      <c r="K16855">
        <v>1</v>
      </c>
      <c r="L16855">
        <v>17</v>
      </c>
      <c r="M16855">
        <v>574</v>
      </c>
      <c r="N16855" t="s">
        <v>18</v>
      </c>
      <c r="O16855">
        <v>0</v>
      </c>
      <c r="P16855">
        <v>2028</v>
      </c>
    </row>
    <row r="16856" spans="1:16" x14ac:dyDescent="0.25">
      <c r="A16856" t="s">
        <v>25013</v>
      </c>
      <c r="B16856">
        <v>2202</v>
      </c>
      <c r="C16856" s="3" t="str">
        <f>HYPERLINK("http://www.uniprot.org/uniprot/K7LX49","tr|K7LX49|K7LX49_SOYBN")</f>
        <v>tr|K7LX49|K7LX49_SOYBN</v>
      </c>
      <c r="D16856" t="s">
        <v>28</v>
      </c>
      <c r="E16856">
        <v>61.97</v>
      </c>
      <c r="F16856">
        <v>639</v>
      </c>
      <c r="G16856">
        <v>243</v>
      </c>
      <c r="H16856">
        <v>8</v>
      </c>
      <c r="I16856">
        <v>277</v>
      </c>
      <c r="J16856">
        <v>2169</v>
      </c>
      <c r="K16856">
        <v>1</v>
      </c>
      <c r="L16856">
        <v>776</v>
      </c>
      <c r="M16856">
        <v>1409</v>
      </c>
      <c r="N16856" t="s">
        <v>18</v>
      </c>
      <c r="O16856">
        <v>0</v>
      </c>
      <c r="P16856">
        <v>1829</v>
      </c>
    </row>
    <row r="16857" spans="1:16" x14ac:dyDescent="0.25">
      <c r="A16857" t="s">
        <v>25014</v>
      </c>
      <c r="B16857">
        <v>2052</v>
      </c>
      <c r="C16857" s="3" t="str">
        <f>HYPERLINK("http://www.uniprot.org/uniprot/K7MAT1","tr|K7MAT1|K7MAT1_SOYBN")</f>
        <v>tr|K7MAT1|K7MAT1_SOYBN</v>
      </c>
      <c r="D16857" t="s">
        <v>28</v>
      </c>
      <c r="E16857">
        <v>74.02</v>
      </c>
      <c r="F16857">
        <v>693</v>
      </c>
      <c r="G16857">
        <v>180</v>
      </c>
      <c r="H16857">
        <v>13</v>
      </c>
      <c r="I16857">
        <v>1</v>
      </c>
      <c r="J16857">
        <v>2040</v>
      </c>
      <c r="K16857">
        <v>1</v>
      </c>
      <c r="L16857">
        <v>176</v>
      </c>
      <c r="M16857">
        <v>862</v>
      </c>
      <c r="N16857" t="s">
        <v>18</v>
      </c>
      <c r="O16857">
        <v>0</v>
      </c>
      <c r="P16857">
        <v>2721</v>
      </c>
    </row>
    <row r="16858" spans="1:16" x14ac:dyDescent="0.25">
      <c r="A16858" t="s">
        <v>25015</v>
      </c>
      <c r="B16858">
        <v>1185</v>
      </c>
      <c r="C16858" s="3" t="str">
        <f>HYPERLINK("http://www.uniprot.org/uniprot/I1L0M5","tr|I1L0M5|I1L0M5_SOYBN")</f>
        <v>tr|I1L0M5|I1L0M5_SOYBN</v>
      </c>
      <c r="D16858" t="s">
        <v>117</v>
      </c>
      <c r="E16858">
        <v>79.44</v>
      </c>
      <c r="F16858">
        <v>399</v>
      </c>
      <c r="G16858">
        <v>82</v>
      </c>
      <c r="H16858">
        <v>5</v>
      </c>
      <c r="I16858">
        <v>1</v>
      </c>
      <c r="J16858">
        <v>1182</v>
      </c>
      <c r="K16858">
        <v>1</v>
      </c>
      <c r="L16858">
        <v>7</v>
      </c>
      <c r="M16858">
        <v>405</v>
      </c>
      <c r="N16858" t="s">
        <v>18</v>
      </c>
      <c r="O16858" s="1">
        <v>6.1503899999999997E-179</v>
      </c>
      <c r="P16858">
        <v>1631</v>
      </c>
    </row>
    <row r="16859" spans="1:16" x14ac:dyDescent="0.25">
      <c r="A16859" t="s">
        <v>25016</v>
      </c>
      <c r="B16859">
        <v>966</v>
      </c>
      <c r="C16859" s="3" t="str">
        <f>HYPERLINK("http://www.uniprot.org/uniprot/C6TGA6","tr|C6TGA6|C6TGA6_SOYBN")</f>
        <v>tr|C6TGA6|C6TGA6_SOYBN</v>
      </c>
      <c r="D16859" t="s">
        <v>210</v>
      </c>
      <c r="E16859">
        <v>93.88</v>
      </c>
      <c r="F16859">
        <v>278</v>
      </c>
      <c r="G16859">
        <v>17</v>
      </c>
      <c r="H16859">
        <v>0</v>
      </c>
      <c r="I16859">
        <v>1</v>
      </c>
      <c r="J16859">
        <v>834</v>
      </c>
      <c r="K16859">
        <v>1</v>
      </c>
      <c r="L16859">
        <v>1</v>
      </c>
      <c r="M16859">
        <v>278</v>
      </c>
      <c r="N16859" t="s">
        <v>18</v>
      </c>
      <c r="O16859" s="1">
        <v>1.9681399999999999E-142</v>
      </c>
      <c r="P16859">
        <v>1315</v>
      </c>
    </row>
    <row r="16860" spans="1:16" x14ac:dyDescent="0.25">
      <c r="A16860" t="s">
        <v>25017</v>
      </c>
      <c r="B16860">
        <v>1461</v>
      </c>
      <c r="C16860" s="3" t="str">
        <f>HYPERLINK("http://www.uniprot.org/uniprot/G7JWG4","tr|G7JWG4|G7JWG4_MEDTR")</f>
        <v>tr|G7JWG4|G7JWG4_MEDTR</v>
      </c>
      <c r="D16860" t="s">
        <v>25018</v>
      </c>
      <c r="E16860">
        <v>74.39</v>
      </c>
      <c r="F16860">
        <v>492</v>
      </c>
      <c r="G16860">
        <v>126</v>
      </c>
      <c r="H16860">
        <v>6</v>
      </c>
      <c r="I16860">
        <v>1</v>
      </c>
      <c r="J16860">
        <v>1458</v>
      </c>
      <c r="K16860">
        <v>1</v>
      </c>
      <c r="L16860">
        <v>11</v>
      </c>
      <c r="M16860">
        <v>487</v>
      </c>
      <c r="N16860" t="s">
        <v>18</v>
      </c>
      <c r="O16860">
        <v>0</v>
      </c>
      <c r="P16860">
        <v>1920</v>
      </c>
    </row>
    <row r="16861" spans="1:16" x14ac:dyDescent="0.25">
      <c r="A16861" t="s">
        <v>25019</v>
      </c>
      <c r="B16861">
        <v>165</v>
      </c>
      <c r="C16861" s="3" t="str">
        <f>HYPERLINK("http://www.uniprot.org/uniprot/Q2HRS6","tr|Q2HRS6|Q2HRS6_MEDTR")</f>
        <v>tr|Q2HRS6|Q2HRS6_MEDTR</v>
      </c>
      <c r="D16861" t="s">
        <v>25020</v>
      </c>
      <c r="E16861">
        <v>98.14</v>
      </c>
      <c r="F16861">
        <v>54</v>
      </c>
      <c r="G16861">
        <v>1</v>
      </c>
      <c r="H16861">
        <v>0</v>
      </c>
      <c r="I16861">
        <v>1</v>
      </c>
      <c r="J16861">
        <v>162</v>
      </c>
      <c r="K16861">
        <v>1</v>
      </c>
      <c r="L16861">
        <v>1</v>
      </c>
      <c r="M16861">
        <v>54</v>
      </c>
      <c r="N16861" t="s">
        <v>18</v>
      </c>
      <c r="O16861" s="1">
        <v>2.33732E-23</v>
      </c>
      <c r="P16861">
        <v>283</v>
      </c>
    </row>
    <row r="16862" spans="1:16" x14ac:dyDescent="0.25">
      <c r="A16862" t="s">
        <v>25021</v>
      </c>
      <c r="B16862">
        <v>1419</v>
      </c>
      <c r="C16862" s="3" t="str">
        <f>HYPERLINK("http://www.uniprot.org/uniprot/Q2HVN0","tr|Q2HVN0|Q2HVN0_MEDTR")</f>
        <v>tr|Q2HVN0|Q2HVN0_MEDTR</v>
      </c>
      <c r="D16862" t="s">
        <v>25022</v>
      </c>
      <c r="E16862">
        <v>75.89</v>
      </c>
      <c r="F16862">
        <v>473</v>
      </c>
      <c r="G16862">
        <v>114</v>
      </c>
      <c r="H16862">
        <v>1</v>
      </c>
      <c r="I16862">
        <v>1</v>
      </c>
      <c r="J16862">
        <v>1416</v>
      </c>
      <c r="K16862">
        <v>1</v>
      </c>
      <c r="L16862">
        <v>1</v>
      </c>
      <c r="M16862">
        <v>466</v>
      </c>
      <c r="N16862" t="s">
        <v>18</v>
      </c>
      <c r="O16862">
        <v>0</v>
      </c>
      <c r="P16862">
        <v>1831</v>
      </c>
    </row>
    <row r="16863" spans="1:16" x14ac:dyDescent="0.25">
      <c r="A16863" t="s">
        <v>25023</v>
      </c>
      <c r="B16863">
        <v>834</v>
      </c>
      <c r="C16863" s="3" t="str">
        <f>HYPERLINK("http://www.uniprot.org/uniprot/I1KTV3","tr|I1KTV3|I1KTV3_SOYBN")</f>
        <v>tr|I1KTV3|I1KTV3_SOYBN</v>
      </c>
      <c r="D16863" t="s">
        <v>117</v>
      </c>
      <c r="E16863">
        <v>77.58</v>
      </c>
      <c r="F16863">
        <v>281</v>
      </c>
      <c r="G16863">
        <v>63</v>
      </c>
      <c r="H16863">
        <v>4</v>
      </c>
      <c r="I16863">
        <v>1</v>
      </c>
      <c r="J16863">
        <v>831</v>
      </c>
      <c r="K16863">
        <v>1</v>
      </c>
      <c r="L16863">
        <v>1</v>
      </c>
      <c r="M16863">
        <v>280</v>
      </c>
      <c r="N16863" t="s">
        <v>18</v>
      </c>
      <c r="O16863" s="1">
        <v>1.4810000000000001E-113</v>
      </c>
      <c r="P16863">
        <v>1065</v>
      </c>
    </row>
    <row r="16864" spans="1:16" x14ac:dyDescent="0.25">
      <c r="A16864" t="s">
        <v>25024</v>
      </c>
      <c r="B16864">
        <v>1356</v>
      </c>
      <c r="C16864" s="3" t="str">
        <f>HYPERLINK("http://www.uniprot.org/uniprot/G7IEM7","tr|G7IEM7|G7IEM7_MEDTR")</f>
        <v>tr|G7IEM7|G7IEM7_MEDTR</v>
      </c>
      <c r="D16864" t="s">
        <v>25025</v>
      </c>
      <c r="E16864">
        <v>77.58</v>
      </c>
      <c r="F16864">
        <v>406</v>
      </c>
      <c r="G16864">
        <v>91</v>
      </c>
      <c r="H16864">
        <v>1</v>
      </c>
      <c r="I16864">
        <v>58</v>
      </c>
      <c r="J16864">
        <v>1272</v>
      </c>
      <c r="K16864">
        <v>1</v>
      </c>
      <c r="L16864">
        <v>23</v>
      </c>
      <c r="M16864">
        <v>420</v>
      </c>
      <c r="N16864" t="s">
        <v>18</v>
      </c>
      <c r="O16864" s="1">
        <v>1.12341E-166</v>
      </c>
      <c r="P16864">
        <v>1526</v>
      </c>
    </row>
    <row r="16865" spans="1:16" x14ac:dyDescent="0.25">
      <c r="A16865" t="s">
        <v>25026</v>
      </c>
      <c r="B16865">
        <v>891</v>
      </c>
      <c r="C16865" s="3" t="str">
        <f>HYPERLINK("http://www.uniprot.org/uniprot/I1M9G9","tr|I1M9G9|I1M9G9_SOYBN")</f>
        <v>tr|I1M9G9|I1M9G9_SOYBN</v>
      </c>
      <c r="D16865" t="s">
        <v>28</v>
      </c>
      <c r="E16865">
        <v>86.24</v>
      </c>
      <c r="F16865">
        <v>269</v>
      </c>
      <c r="G16865">
        <v>37</v>
      </c>
      <c r="H16865">
        <v>0</v>
      </c>
      <c r="I16865">
        <v>1</v>
      </c>
      <c r="J16865">
        <v>807</v>
      </c>
      <c r="K16865">
        <v>1</v>
      </c>
      <c r="L16865">
        <v>1</v>
      </c>
      <c r="M16865">
        <v>269</v>
      </c>
      <c r="N16865" t="s">
        <v>18</v>
      </c>
      <c r="O16865" s="1">
        <v>3.1255799999999998E-136</v>
      </c>
      <c r="P16865">
        <v>1261</v>
      </c>
    </row>
    <row r="16866" spans="1:16" x14ac:dyDescent="0.25">
      <c r="A16866" t="s">
        <v>25027</v>
      </c>
      <c r="B16866">
        <v>2346</v>
      </c>
      <c r="C16866" s="3" t="str">
        <f>HYPERLINK("http://www.uniprot.org/uniprot/K7MMK8","tr|K7MMK8|K7MMK8_SOYBN")</f>
        <v>tr|K7MMK8|K7MMK8_SOYBN</v>
      </c>
      <c r="D16866" t="s">
        <v>28</v>
      </c>
      <c r="E16866">
        <v>80.150000000000006</v>
      </c>
      <c r="F16866">
        <v>781</v>
      </c>
      <c r="G16866">
        <v>155</v>
      </c>
      <c r="H16866">
        <v>0</v>
      </c>
      <c r="I16866">
        <v>1</v>
      </c>
      <c r="J16866">
        <v>2343</v>
      </c>
      <c r="K16866">
        <v>1</v>
      </c>
      <c r="L16866">
        <v>1</v>
      </c>
      <c r="M16866">
        <v>768</v>
      </c>
      <c r="N16866" t="s">
        <v>18</v>
      </c>
      <c r="O16866">
        <v>0</v>
      </c>
      <c r="P16866">
        <v>3233</v>
      </c>
    </row>
    <row r="16867" spans="1:16" x14ac:dyDescent="0.25">
      <c r="A16867" t="s">
        <v>25028</v>
      </c>
      <c r="B16867">
        <v>585</v>
      </c>
      <c r="C16867" s="3" t="str">
        <f>HYPERLINK("http://www.uniprot.org/uniprot/G7J5T6","tr|G7J5T6|G7J5T6_MEDTR")</f>
        <v>tr|G7J5T6|G7J5T6_MEDTR</v>
      </c>
      <c r="D16867" t="s">
        <v>25029</v>
      </c>
      <c r="E16867">
        <v>88.77</v>
      </c>
      <c r="F16867">
        <v>196</v>
      </c>
      <c r="G16867">
        <v>22</v>
      </c>
      <c r="H16867">
        <v>3</v>
      </c>
      <c r="I16867">
        <v>1</v>
      </c>
      <c r="J16867">
        <v>579</v>
      </c>
      <c r="K16867">
        <v>1</v>
      </c>
      <c r="L16867">
        <v>41</v>
      </c>
      <c r="M16867">
        <v>236</v>
      </c>
      <c r="N16867" t="s">
        <v>18</v>
      </c>
      <c r="O16867" s="1">
        <v>2.1509599999999999E-93</v>
      </c>
      <c r="P16867">
        <v>888</v>
      </c>
    </row>
    <row r="16868" spans="1:16" x14ac:dyDescent="0.25">
      <c r="A16868" t="s">
        <v>25030</v>
      </c>
      <c r="B16868">
        <v>1467</v>
      </c>
      <c r="C16868" s="3" t="str">
        <f>HYPERLINK("http://www.uniprot.org/uniprot/G7J5U6","tr|G7J5U6|G7J5U6_MEDTR")</f>
        <v>tr|G7J5U6|G7J5U6_MEDTR</v>
      </c>
      <c r="D16868" t="s">
        <v>23572</v>
      </c>
      <c r="E16868">
        <v>88.36</v>
      </c>
      <c r="F16868">
        <v>490</v>
      </c>
      <c r="G16868">
        <v>57</v>
      </c>
      <c r="H16868">
        <v>2</v>
      </c>
      <c r="I16868">
        <v>1</v>
      </c>
      <c r="J16868">
        <v>1464</v>
      </c>
      <c r="K16868">
        <v>1</v>
      </c>
      <c r="L16868">
        <v>1</v>
      </c>
      <c r="M16868">
        <v>490</v>
      </c>
      <c r="N16868" t="s">
        <v>18</v>
      </c>
      <c r="O16868">
        <v>0</v>
      </c>
      <c r="P16868">
        <v>2145</v>
      </c>
    </row>
    <row r="16869" spans="1:16" x14ac:dyDescent="0.25">
      <c r="A16869" t="s">
        <v>25031</v>
      </c>
      <c r="B16869">
        <v>1281</v>
      </c>
      <c r="C16869" s="3" t="str">
        <f>HYPERLINK("http://www.uniprot.org/uniprot/I1K9Z1","tr|I1K9Z1|I1K9Z1_SOYBN")</f>
        <v>tr|I1K9Z1|I1K9Z1_SOYBN</v>
      </c>
      <c r="D16869" t="s">
        <v>117</v>
      </c>
      <c r="E16869">
        <v>69.95</v>
      </c>
      <c r="F16869">
        <v>426</v>
      </c>
      <c r="G16869">
        <v>128</v>
      </c>
      <c r="H16869">
        <v>0</v>
      </c>
      <c r="I16869">
        <v>1</v>
      </c>
      <c r="J16869">
        <v>1278</v>
      </c>
      <c r="K16869">
        <v>1</v>
      </c>
      <c r="L16869">
        <v>1</v>
      </c>
      <c r="M16869">
        <v>416</v>
      </c>
      <c r="N16869" t="s">
        <v>18</v>
      </c>
      <c r="O16869" s="1">
        <v>3.4719400000000001E-154</v>
      </c>
      <c r="P16869">
        <v>1418</v>
      </c>
    </row>
    <row r="16870" spans="1:16" x14ac:dyDescent="0.25">
      <c r="A16870" t="s">
        <v>25032</v>
      </c>
      <c r="B16870">
        <v>603</v>
      </c>
      <c r="C16870" s="3" t="str">
        <f>HYPERLINK("http://www.uniprot.org/uniprot/M5W9M5","tr|M5W9M5|M5W9M5_PRUPE")</f>
        <v>tr|M5W9M5|M5W9M5_PRUPE</v>
      </c>
      <c r="D16870" t="s">
        <v>25033</v>
      </c>
      <c r="E16870">
        <v>72.56</v>
      </c>
      <c r="F16870">
        <v>164</v>
      </c>
      <c r="G16870">
        <v>45</v>
      </c>
      <c r="H16870">
        <v>4</v>
      </c>
      <c r="I16870">
        <v>109</v>
      </c>
      <c r="J16870">
        <v>588</v>
      </c>
      <c r="K16870">
        <v>1</v>
      </c>
      <c r="L16870">
        <v>121</v>
      </c>
      <c r="M16870">
        <v>284</v>
      </c>
      <c r="N16870" t="s">
        <v>18</v>
      </c>
      <c r="O16870" s="1">
        <v>1.50298E-63</v>
      </c>
      <c r="P16870">
        <v>631</v>
      </c>
    </row>
    <row r="16871" spans="1:16" x14ac:dyDescent="0.25">
      <c r="A16871" t="s">
        <v>25034</v>
      </c>
      <c r="B16871">
        <v>1338</v>
      </c>
      <c r="C16871" s="3" t="str">
        <f>HYPERLINK("http://www.uniprot.org/uniprot/G7LHU3","tr|G7LHU3|G7LHU3_MEDTR")</f>
        <v>tr|G7LHU3|G7LHU3_MEDTR</v>
      </c>
      <c r="D16871" t="s">
        <v>25035</v>
      </c>
      <c r="E16871">
        <v>63.53</v>
      </c>
      <c r="F16871">
        <v>447</v>
      </c>
      <c r="G16871">
        <v>163</v>
      </c>
      <c r="H16871">
        <v>2</v>
      </c>
      <c r="I16871">
        <v>1</v>
      </c>
      <c r="J16871">
        <v>1335</v>
      </c>
      <c r="K16871">
        <v>1</v>
      </c>
      <c r="L16871">
        <v>1</v>
      </c>
      <c r="M16871">
        <v>442</v>
      </c>
      <c r="N16871" t="s">
        <v>18</v>
      </c>
      <c r="O16871" s="1">
        <v>2.9112700000000002E-151</v>
      </c>
      <c r="P16871">
        <v>1393</v>
      </c>
    </row>
    <row r="16872" spans="1:16" x14ac:dyDescent="0.25">
      <c r="A16872" t="s">
        <v>25036</v>
      </c>
      <c r="B16872">
        <v>888</v>
      </c>
      <c r="C16872" s="3" t="str">
        <f>HYPERLINK("http://www.uniprot.org/uniprot/Q2HUC0","tr|Q2HUC0|Q2HUC0_MEDTR")</f>
        <v>tr|Q2HUC0|Q2HUC0_MEDTR</v>
      </c>
      <c r="D16872" t="s">
        <v>25037</v>
      </c>
      <c r="E16872">
        <v>56.28</v>
      </c>
      <c r="F16872">
        <v>334</v>
      </c>
      <c r="G16872">
        <v>146</v>
      </c>
      <c r="H16872">
        <v>39</v>
      </c>
      <c r="I16872">
        <v>1</v>
      </c>
      <c r="J16872">
        <v>885</v>
      </c>
      <c r="K16872">
        <v>1</v>
      </c>
      <c r="L16872">
        <v>1</v>
      </c>
      <c r="M16872">
        <v>333</v>
      </c>
      <c r="N16872" t="s">
        <v>18</v>
      </c>
      <c r="O16872" s="1">
        <v>9.1612199999999996E-88</v>
      </c>
      <c r="P16872">
        <v>843</v>
      </c>
    </row>
    <row r="16873" spans="1:16" x14ac:dyDescent="0.25">
      <c r="A16873" t="s">
        <v>25038</v>
      </c>
      <c r="B16873">
        <v>1281</v>
      </c>
      <c r="C16873" s="3" t="str">
        <f>HYPERLINK("http://www.uniprot.org/uniprot/G7JCH4","tr|G7JCH4|G7JCH4_MEDTR")</f>
        <v>tr|G7JCH4|G7JCH4_MEDTR</v>
      </c>
      <c r="D16873" t="s">
        <v>25039</v>
      </c>
      <c r="E16873">
        <v>79.150000000000006</v>
      </c>
      <c r="F16873">
        <v>379</v>
      </c>
      <c r="G16873">
        <v>79</v>
      </c>
      <c r="H16873">
        <v>5</v>
      </c>
      <c r="I16873">
        <v>76</v>
      </c>
      <c r="J16873">
        <v>1197</v>
      </c>
      <c r="K16873">
        <v>1</v>
      </c>
      <c r="L16873">
        <v>1</v>
      </c>
      <c r="M16873">
        <v>374</v>
      </c>
      <c r="N16873" t="s">
        <v>18</v>
      </c>
      <c r="O16873" s="1">
        <v>5.5173800000000001E-168</v>
      </c>
      <c r="P16873">
        <v>1537</v>
      </c>
    </row>
    <row r="16874" spans="1:16" x14ac:dyDescent="0.25">
      <c r="A16874" t="s">
        <v>25040</v>
      </c>
      <c r="B16874">
        <v>552</v>
      </c>
      <c r="C16874" s="3" t="str">
        <f>HYPERLINK("http://www.uniprot.org/uniprot/I1MSC7","tr|I1MSC7|I1MSC7_SOYBN")</f>
        <v>tr|I1MSC7|I1MSC7_SOYBN</v>
      </c>
      <c r="D16874" t="s">
        <v>28</v>
      </c>
      <c r="E16874">
        <v>54.41</v>
      </c>
      <c r="F16874">
        <v>204</v>
      </c>
      <c r="G16874">
        <v>93</v>
      </c>
      <c r="H16874">
        <v>21</v>
      </c>
      <c r="I16874">
        <v>1</v>
      </c>
      <c r="J16874">
        <v>549</v>
      </c>
      <c r="K16874">
        <v>1</v>
      </c>
      <c r="L16874">
        <v>209</v>
      </c>
      <c r="M16874">
        <v>408</v>
      </c>
      <c r="N16874" t="s">
        <v>18</v>
      </c>
      <c r="O16874" s="1">
        <v>1.3308800000000001E-43</v>
      </c>
      <c r="P16874">
        <v>458</v>
      </c>
    </row>
    <row r="16875" spans="1:16" x14ac:dyDescent="0.25">
      <c r="A16875" t="s">
        <v>25041</v>
      </c>
      <c r="B16875">
        <v>2391</v>
      </c>
      <c r="C16875" s="3" t="str">
        <f>HYPERLINK("http://www.uniprot.org/uniprot/G7LGL1","tr|G7LGL1|G7LGL1_MEDTR")</f>
        <v>tr|G7LGL1|G7LGL1_MEDTR</v>
      </c>
      <c r="D16875" t="s">
        <v>25042</v>
      </c>
      <c r="E16875">
        <v>75.12</v>
      </c>
      <c r="F16875">
        <v>792</v>
      </c>
      <c r="G16875">
        <v>197</v>
      </c>
      <c r="H16875">
        <v>19</v>
      </c>
      <c r="I16875">
        <v>70</v>
      </c>
      <c r="J16875">
        <v>2388</v>
      </c>
      <c r="K16875">
        <v>1</v>
      </c>
      <c r="L16875">
        <v>1</v>
      </c>
      <c r="M16875">
        <v>778</v>
      </c>
      <c r="N16875" t="s">
        <v>18</v>
      </c>
      <c r="O16875">
        <v>0</v>
      </c>
      <c r="P16875">
        <v>2990</v>
      </c>
    </row>
    <row r="16876" spans="1:16" x14ac:dyDescent="0.25">
      <c r="A16876" t="s">
        <v>25043</v>
      </c>
      <c r="B16876">
        <v>294</v>
      </c>
      <c r="C16876" s="3" t="str">
        <f>HYPERLINK("http://www.uniprot.org/uniprot/G7KDK6","tr|G7KDK6|G7KDK6_MEDTR")</f>
        <v>tr|G7KDK6|G7KDK6_MEDTR</v>
      </c>
      <c r="D16876" t="s">
        <v>25044</v>
      </c>
      <c r="E16876">
        <v>78.37</v>
      </c>
      <c r="F16876">
        <v>74</v>
      </c>
      <c r="G16876">
        <v>16</v>
      </c>
      <c r="H16876">
        <v>0</v>
      </c>
      <c r="I16876">
        <v>34</v>
      </c>
      <c r="J16876">
        <v>255</v>
      </c>
      <c r="K16876">
        <v>1</v>
      </c>
      <c r="L16876">
        <v>12</v>
      </c>
      <c r="M16876">
        <v>85</v>
      </c>
      <c r="N16876" t="s">
        <v>18</v>
      </c>
      <c r="O16876" s="1">
        <v>6.5315899999999999E-26</v>
      </c>
      <c r="P16876">
        <v>305</v>
      </c>
    </row>
    <row r="16877" spans="1:16" x14ac:dyDescent="0.25">
      <c r="A16877" t="s">
        <v>25045</v>
      </c>
      <c r="B16877">
        <v>684</v>
      </c>
      <c r="C16877" s="3" t="str">
        <f>HYPERLINK("http://www.uniprot.org/uniprot/B7FGL1","tr|B7FGL1|B7FGL1_MEDTR")</f>
        <v>tr|B7FGL1|B7FGL1_MEDTR</v>
      </c>
      <c r="D16877" t="s">
        <v>25046</v>
      </c>
      <c r="E16877">
        <v>97.2</v>
      </c>
      <c r="F16877">
        <v>143</v>
      </c>
      <c r="G16877">
        <v>4</v>
      </c>
      <c r="H16877">
        <v>0</v>
      </c>
      <c r="I16877">
        <v>1</v>
      </c>
      <c r="J16877">
        <v>429</v>
      </c>
      <c r="K16877">
        <v>1</v>
      </c>
      <c r="L16877">
        <v>1</v>
      </c>
      <c r="M16877">
        <v>143</v>
      </c>
      <c r="N16877" t="s">
        <v>18</v>
      </c>
      <c r="O16877" s="1">
        <v>2.1384899999999999E-76</v>
      </c>
      <c r="P16877">
        <v>743</v>
      </c>
    </row>
    <row r="16878" spans="1:16" x14ac:dyDescent="0.25">
      <c r="A16878" t="s">
        <v>25047</v>
      </c>
      <c r="B16878">
        <v>1773</v>
      </c>
      <c r="C16878" s="3" t="str">
        <f>HYPERLINK("http://www.uniprot.org/uniprot/G7J0C4","tr|G7J0C4|G7J0C4_MEDTR")</f>
        <v>tr|G7J0C4|G7J0C4_MEDTR</v>
      </c>
      <c r="D16878" t="s">
        <v>8886</v>
      </c>
      <c r="E16878">
        <v>40.11</v>
      </c>
      <c r="F16878">
        <v>167</v>
      </c>
      <c r="G16878">
        <v>100</v>
      </c>
      <c r="H16878">
        <v>2</v>
      </c>
      <c r="I16878">
        <v>397</v>
      </c>
      <c r="J16878">
        <v>891</v>
      </c>
      <c r="K16878">
        <v>1</v>
      </c>
      <c r="L16878">
        <v>252</v>
      </c>
      <c r="M16878">
        <v>415</v>
      </c>
      <c r="N16878" t="s">
        <v>18</v>
      </c>
      <c r="O16878" s="1">
        <v>1.90283E-26</v>
      </c>
      <c r="P16878">
        <v>318</v>
      </c>
    </row>
    <row r="16879" spans="1:16" x14ac:dyDescent="0.25">
      <c r="A16879" t="s">
        <v>25048</v>
      </c>
      <c r="B16879">
        <v>1452</v>
      </c>
      <c r="C16879" s="3" t="str">
        <f>HYPERLINK("http://www.uniprot.org/uniprot/G7IA56","tr|G7IA56|G7IA56_MEDTR")</f>
        <v>tr|G7IA56|G7IA56_MEDTR</v>
      </c>
      <c r="D16879" t="s">
        <v>493</v>
      </c>
      <c r="E16879">
        <v>57.6</v>
      </c>
      <c r="F16879">
        <v>460</v>
      </c>
      <c r="G16879">
        <v>195</v>
      </c>
      <c r="H16879">
        <v>12</v>
      </c>
      <c r="I16879">
        <v>22</v>
      </c>
      <c r="J16879">
        <v>1365</v>
      </c>
      <c r="K16879">
        <v>1</v>
      </c>
      <c r="L16879">
        <v>9</v>
      </c>
      <c r="M16879">
        <v>466</v>
      </c>
      <c r="N16879" t="s">
        <v>18</v>
      </c>
      <c r="O16879" s="1">
        <v>1.5644999999999999E-145</v>
      </c>
      <c r="P16879">
        <v>1344</v>
      </c>
    </row>
    <row r="16880" spans="1:16" x14ac:dyDescent="0.25">
      <c r="A16880" t="s">
        <v>25049</v>
      </c>
      <c r="B16880">
        <v>765</v>
      </c>
      <c r="C16880" s="3" t="str">
        <f>HYPERLINK("http://www.uniprot.org/uniprot/F6HMF1","tr|F6HMF1|F6HMF1_VITVI")</f>
        <v>tr|F6HMF1|F6HMF1_VITVI</v>
      </c>
      <c r="D16880" t="s">
        <v>24980</v>
      </c>
      <c r="E16880">
        <v>54.4</v>
      </c>
      <c r="F16880">
        <v>250</v>
      </c>
      <c r="G16880">
        <v>114</v>
      </c>
      <c r="H16880">
        <v>3</v>
      </c>
      <c r="I16880">
        <v>7</v>
      </c>
      <c r="J16880">
        <v>747</v>
      </c>
      <c r="K16880">
        <v>1</v>
      </c>
      <c r="L16880">
        <v>28</v>
      </c>
      <c r="M16880">
        <v>275</v>
      </c>
      <c r="N16880" t="s">
        <v>18</v>
      </c>
      <c r="O16880" s="1">
        <v>3.0020299999999999E-75</v>
      </c>
      <c r="P16880">
        <v>734</v>
      </c>
    </row>
    <row r="16881" spans="1:16" x14ac:dyDescent="0.25">
      <c r="A16881" t="s">
        <v>25050</v>
      </c>
      <c r="B16881">
        <v>1554</v>
      </c>
      <c r="C16881" s="3" t="str">
        <f>HYPERLINK("http://www.uniprot.org/uniprot/K7LX52","tr|K7LX52|K7LX52_SOYBN")</f>
        <v>tr|K7LX52|K7LX52_SOYBN</v>
      </c>
      <c r="D16881" t="s">
        <v>28</v>
      </c>
      <c r="E16881">
        <v>71.81</v>
      </c>
      <c r="F16881">
        <v>518</v>
      </c>
      <c r="G16881">
        <v>146</v>
      </c>
      <c r="H16881">
        <v>24</v>
      </c>
      <c r="I16881">
        <v>1</v>
      </c>
      <c r="J16881">
        <v>1482</v>
      </c>
      <c r="K16881">
        <v>1</v>
      </c>
      <c r="L16881">
        <v>46</v>
      </c>
      <c r="M16881">
        <v>560</v>
      </c>
      <c r="N16881" t="s">
        <v>18</v>
      </c>
      <c r="O16881">
        <v>0</v>
      </c>
      <c r="P16881">
        <v>1850</v>
      </c>
    </row>
    <row r="16882" spans="1:16" x14ac:dyDescent="0.25">
      <c r="A16882" t="s">
        <v>25051</v>
      </c>
      <c r="B16882">
        <v>1842</v>
      </c>
      <c r="C16882" s="3" t="str">
        <f>HYPERLINK("http://www.uniprot.org/uniprot/K7MAT3","tr|K7MAT3|K7MAT3_SOYBN")</f>
        <v>tr|K7MAT3|K7MAT3_SOYBN</v>
      </c>
      <c r="D16882" t="s">
        <v>28</v>
      </c>
      <c r="E16882">
        <v>77.86</v>
      </c>
      <c r="F16882">
        <v>610</v>
      </c>
      <c r="G16882">
        <v>135</v>
      </c>
      <c r="H16882">
        <v>3</v>
      </c>
      <c r="I16882">
        <v>19</v>
      </c>
      <c r="J16882">
        <v>1839</v>
      </c>
      <c r="K16882">
        <v>1</v>
      </c>
      <c r="L16882">
        <v>17</v>
      </c>
      <c r="M16882">
        <v>625</v>
      </c>
      <c r="N16882" t="s">
        <v>18</v>
      </c>
      <c r="O16882">
        <v>0</v>
      </c>
      <c r="P16882">
        <v>2436</v>
      </c>
    </row>
    <row r="16883" spans="1:16" x14ac:dyDescent="0.25">
      <c r="A16883" t="s">
        <v>25052</v>
      </c>
      <c r="B16883">
        <v>1209</v>
      </c>
      <c r="C16883" s="3" t="str">
        <f>HYPERLINK("http://www.uniprot.org/uniprot/I3S0W4","tr|I3S0W4|I3S0W4_MEDTR")</f>
        <v>tr|I3S0W4|I3S0W4_MEDTR</v>
      </c>
      <c r="D16883" t="s">
        <v>22</v>
      </c>
      <c r="E16883">
        <v>84.52</v>
      </c>
      <c r="F16883">
        <v>407</v>
      </c>
      <c r="G16883">
        <v>63</v>
      </c>
      <c r="H16883">
        <v>5</v>
      </c>
      <c r="I16883">
        <v>1</v>
      </c>
      <c r="J16883">
        <v>1206</v>
      </c>
      <c r="K16883">
        <v>1</v>
      </c>
      <c r="L16883">
        <v>1</v>
      </c>
      <c r="M16883">
        <v>407</v>
      </c>
      <c r="N16883" t="s">
        <v>18</v>
      </c>
      <c r="O16883">
        <v>0</v>
      </c>
      <c r="P16883">
        <v>1737</v>
      </c>
    </row>
    <row r="16884" spans="1:16" x14ac:dyDescent="0.25">
      <c r="A16884" t="s">
        <v>25053</v>
      </c>
      <c r="B16884">
        <v>510</v>
      </c>
      <c r="C16884" s="3" t="str">
        <f>HYPERLINK("http://www.uniprot.org/uniprot/G7ISY8","tr|G7ISY8|G7ISY8_MEDTR")</f>
        <v>tr|G7ISY8|G7ISY8_MEDTR</v>
      </c>
      <c r="D16884" t="s">
        <v>25054</v>
      </c>
      <c r="E16884">
        <v>51.04</v>
      </c>
      <c r="F16884">
        <v>143</v>
      </c>
      <c r="G16884">
        <v>70</v>
      </c>
      <c r="H16884">
        <v>2</v>
      </c>
      <c r="I16884">
        <v>1</v>
      </c>
      <c r="J16884">
        <v>423</v>
      </c>
      <c r="K16884">
        <v>1</v>
      </c>
      <c r="L16884">
        <v>1</v>
      </c>
      <c r="M16884">
        <v>138</v>
      </c>
      <c r="N16884" t="s">
        <v>18</v>
      </c>
      <c r="O16884" s="1">
        <v>2.80897E-32</v>
      </c>
      <c r="P16884">
        <v>360</v>
      </c>
    </row>
    <row r="16885" spans="1:16" x14ac:dyDescent="0.25">
      <c r="A16885" t="s">
        <v>25055</v>
      </c>
      <c r="B16885">
        <v>966</v>
      </c>
      <c r="C16885" s="3" t="str">
        <f>HYPERLINK("http://www.uniprot.org/uniprot/C6TGA6","tr|C6TGA6|C6TGA6_SOYBN")</f>
        <v>tr|C6TGA6|C6TGA6_SOYBN</v>
      </c>
      <c r="D16885" t="s">
        <v>210</v>
      </c>
      <c r="E16885">
        <v>93.77</v>
      </c>
      <c r="F16885">
        <v>273</v>
      </c>
      <c r="G16885">
        <v>17</v>
      </c>
      <c r="H16885">
        <v>0</v>
      </c>
      <c r="I16885">
        <v>1</v>
      </c>
      <c r="J16885">
        <v>819</v>
      </c>
      <c r="K16885">
        <v>1</v>
      </c>
      <c r="L16885">
        <v>1</v>
      </c>
      <c r="M16885">
        <v>273</v>
      </c>
      <c r="N16885" t="s">
        <v>18</v>
      </c>
      <c r="O16885" s="1">
        <v>3.4741000000000003E-139</v>
      </c>
      <c r="P16885">
        <v>1287</v>
      </c>
    </row>
    <row r="16886" spans="1:16" x14ac:dyDescent="0.25">
      <c r="A16886" t="s">
        <v>25056</v>
      </c>
      <c r="B16886">
        <v>2118</v>
      </c>
      <c r="C16886" s="3" t="str">
        <f>HYPERLINK("http://www.uniprot.org/uniprot/G7JWG7","tr|G7JWG7|G7JWG7_MEDTR")</f>
        <v>tr|G7JWG7|G7JWG7_MEDTR</v>
      </c>
      <c r="D16886" t="s">
        <v>25057</v>
      </c>
      <c r="E16886">
        <v>75.3</v>
      </c>
      <c r="F16886">
        <v>745</v>
      </c>
      <c r="G16886">
        <v>184</v>
      </c>
      <c r="H16886">
        <v>49</v>
      </c>
      <c r="I16886">
        <v>1</v>
      </c>
      <c r="J16886">
        <v>2088</v>
      </c>
      <c r="K16886">
        <v>1</v>
      </c>
      <c r="L16886">
        <v>11</v>
      </c>
      <c r="M16886">
        <v>744</v>
      </c>
      <c r="N16886" t="s">
        <v>18</v>
      </c>
      <c r="O16886">
        <v>0</v>
      </c>
      <c r="P16886">
        <v>2782</v>
      </c>
    </row>
    <row r="16887" spans="1:16" x14ac:dyDescent="0.25">
      <c r="A16887" t="s">
        <v>25058</v>
      </c>
      <c r="B16887">
        <v>174</v>
      </c>
      <c r="C16887" s="3" t="str">
        <f>HYPERLINK("http://www.uniprot.org/uniprot/B9N409","tr|B9N409|B9N409_POPTR")</f>
        <v>tr|B9N409|B9N409_POPTR</v>
      </c>
      <c r="D16887" t="s">
        <v>25059</v>
      </c>
      <c r="E16887">
        <v>69.040000000000006</v>
      </c>
      <c r="F16887">
        <v>42</v>
      </c>
      <c r="G16887">
        <v>13</v>
      </c>
      <c r="H16887">
        <v>0</v>
      </c>
      <c r="I16887">
        <v>1</v>
      </c>
      <c r="J16887">
        <v>126</v>
      </c>
      <c r="K16887">
        <v>1</v>
      </c>
      <c r="L16887">
        <v>1</v>
      </c>
      <c r="M16887">
        <v>42</v>
      </c>
      <c r="N16887" t="s">
        <v>18</v>
      </c>
      <c r="O16887" s="1">
        <v>2.8567399999999999E-8</v>
      </c>
      <c r="P16887">
        <v>153</v>
      </c>
    </row>
    <row r="16888" spans="1:16" x14ac:dyDescent="0.25">
      <c r="A16888" t="s">
        <v>25060</v>
      </c>
      <c r="B16888">
        <v>273</v>
      </c>
      <c r="C16888" s="3" t="str">
        <f>HYPERLINK("http://www.uniprot.org/uniprot/I1JZP6","tr|I1JZP6|I1JZP6_SOYBN")</f>
        <v>tr|I1JZP6|I1JZP6_SOYBN</v>
      </c>
      <c r="D16888" t="s">
        <v>28</v>
      </c>
      <c r="E16888">
        <v>67.92</v>
      </c>
      <c r="F16888">
        <v>53</v>
      </c>
      <c r="G16888">
        <v>17</v>
      </c>
      <c r="H16888">
        <v>0</v>
      </c>
      <c r="I16888">
        <v>49</v>
      </c>
      <c r="J16888">
        <v>207</v>
      </c>
      <c r="K16888">
        <v>1</v>
      </c>
      <c r="L16888">
        <v>21</v>
      </c>
      <c r="M16888">
        <v>73</v>
      </c>
      <c r="N16888" t="s">
        <v>18</v>
      </c>
      <c r="O16888" s="1">
        <v>3.1257899999999999E-15</v>
      </c>
      <c r="P16888">
        <v>213</v>
      </c>
    </row>
    <row r="16889" spans="1:16" x14ac:dyDescent="0.25">
      <c r="A16889" t="s">
        <v>25061</v>
      </c>
      <c r="B16889">
        <v>819</v>
      </c>
      <c r="C16889" s="3" t="str">
        <f>HYPERLINK("http://www.uniprot.org/uniprot/K7LL04","tr|K7LL04|K7LL04_SOYBN")</f>
        <v>tr|K7LL04|K7LL04_SOYBN</v>
      </c>
      <c r="D16889" t="s">
        <v>28</v>
      </c>
      <c r="E16889">
        <v>61.2</v>
      </c>
      <c r="F16889">
        <v>183</v>
      </c>
      <c r="G16889">
        <v>71</v>
      </c>
      <c r="H16889">
        <v>6</v>
      </c>
      <c r="I16889">
        <v>1</v>
      </c>
      <c r="J16889">
        <v>531</v>
      </c>
      <c r="K16889">
        <v>1</v>
      </c>
      <c r="L16889">
        <v>1</v>
      </c>
      <c r="M16889">
        <v>182</v>
      </c>
      <c r="N16889" t="s">
        <v>18</v>
      </c>
      <c r="O16889" s="1">
        <v>1.65844E-53</v>
      </c>
      <c r="P16889">
        <v>547</v>
      </c>
    </row>
    <row r="16890" spans="1:16" x14ac:dyDescent="0.25">
      <c r="A16890" t="s">
        <v>25062</v>
      </c>
      <c r="B16890">
        <v>1692</v>
      </c>
      <c r="C16890" s="3" t="str">
        <f>HYPERLINK("http://www.uniprot.org/uniprot/M5XY43","tr|M5XY43|M5XY43_PRUPE")</f>
        <v>tr|M5XY43|M5XY43_PRUPE</v>
      </c>
      <c r="D16890" t="s">
        <v>25063</v>
      </c>
      <c r="E16890">
        <v>69.69</v>
      </c>
      <c r="F16890">
        <v>462</v>
      </c>
      <c r="G16890">
        <v>140</v>
      </c>
      <c r="H16890">
        <v>14</v>
      </c>
      <c r="I16890">
        <v>340</v>
      </c>
      <c r="J16890">
        <v>1683</v>
      </c>
      <c r="K16890">
        <v>1</v>
      </c>
      <c r="L16890">
        <v>693</v>
      </c>
      <c r="M16890">
        <v>1153</v>
      </c>
      <c r="N16890" t="s">
        <v>18</v>
      </c>
      <c r="O16890">
        <v>0</v>
      </c>
      <c r="P16890">
        <v>1677</v>
      </c>
    </row>
    <row r="16891" spans="1:16" x14ac:dyDescent="0.25">
      <c r="A16891" t="s">
        <v>25064</v>
      </c>
      <c r="B16891">
        <v>1242</v>
      </c>
      <c r="C16891" s="3" t="str">
        <f>HYPERLINK("http://www.uniprot.org/uniprot/G7I287","tr|G7I287|G7I287_MEDTR")</f>
        <v>tr|G7I287|G7I287_MEDTR</v>
      </c>
      <c r="D16891" t="s">
        <v>25065</v>
      </c>
      <c r="E16891">
        <v>56.93</v>
      </c>
      <c r="F16891">
        <v>404</v>
      </c>
      <c r="G16891">
        <v>174</v>
      </c>
      <c r="H16891">
        <v>0</v>
      </c>
      <c r="I16891">
        <v>1</v>
      </c>
      <c r="J16891">
        <v>1212</v>
      </c>
      <c r="K16891">
        <v>1</v>
      </c>
      <c r="L16891">
        <v>1</v>
      </c>
      <c r="M16891">
        <v>398</v>
      </c>
      <c r="N16891" t="s">
        <v>18</v>
      </c>
      <c r="O16891" s="1">
        <v>2.0269200000000001E-119</v>
      </c>
      <c r="P16891">
        <v>1118</v>
      </c>
    </row>
    <row r="16892" spans="1:16" x14ac:dyDescent="0.25">
      <c r="A16892" t="s">
        <v>25066</v>
      </c>
      <c r="B16892">
        <v>930</v>
      </c>
      <c r="C16892" s="3" t="str">
        <f>HYPERLINK("http://www.uniprot.org/uniprot/G7J5T8","tr|G7J5T8|G7J5T8_MEDTR")</f>
        <v>tr|G7J5T8|G7J5T8_MEDTR</v>
      </c>
      <c r="D16892" t="s">
        <v>25067</v>
      </c>
      <c r="E16892">
        <v>59.36</v>
      </c>
      <c r="F16892">
        <v>315</v>
      </c>
      <c r="G16892">
        <v>128</v>
      </c>
      <c r="H16892">
        <v>14</v>
      </c>
      <c r="I16892">
        <v>22</v>
      </c>
      <c r="J16892">
        <v>924</v>
      </c>
      <c r="K16892">
        <v>1</v>
      </c>
      <c r="L16892">
        <v>7</v>
      </c>
      <c r="M16892">
        <v>296</v>
      </c>
      <c r="N16892" t="s">
        <v>18</v>
      </c>
      <c r="O16892" s="1">
        <v>3.8882200000000002E-84</v>
      </c>
      <c r="P16892">
        <v>812</v>
      </c>
    </row>
    <row r="16893" spans="1:16" x14ac:dyDescent="0.25">
      <c r="A16893" t="s">
        <v>25068</v>
      </c>
      <c r="B16893">
        <v>621</v>
      </c>
      <c r="C16893" s="3" t="str">
        <f>HYPERLINK("http://www.uniprot.org/uniprot/G7J5U5","tr|G7J5U5|G7J5U5_MEDTR")</f>
        <v>tr|G7J5U5|G7J5U5_MEDTR</v>
      </c>
      <c r="D16893" t="s">
        <v>25069</v>
      </c>
      <c r="E16893">
        <v>79.61</v>
      </c>
      <c r="F16893">
        <v>206</v>
      </c>
      <c r="G16893">
        <v>42</v>
      </c>
      <c r="H16893">
        <v>0</v>
      </c>
      <c r="I16893">
        <v>1</v>
      </c>
      <c r="J16893">
        <v>618</v>
      </c>
      <c r="K16893">
        <v>1</v>
      </c>
      <c r="L16893">
        <v>1</v>
      </c>
      <c r="M16893">
        <v>194</v>
      </c>
      <c r="N16893" t="s">
        <v>18</v>
      </c>
      <c r="O16893" s="1">
        <v>2.4716500000000001E-88</v>
      </c>
      <c r="P16893">
        <v>845</v>
      </c>
    </row>
    <row r="16894" spans="1:16" x14ac:dyDescent="0.25">
      <c r="A16894" t="s">
        <v>25070</v>
      </c>
      <c r="B16894">
        <v>243</v>
      </c>
      <c r="C16894" s="3" t="str">
        <f>HYPERLINK("http://www.uniprot.org/uniprot/C6SVQ4","tr|C6SVQ4|C6SVQ4_SOYBN")</f>
        <v>tr|C6SVQ4|C6SVQ4_SOYBN</v>
      </c>
      <c r="D16894" t="s">
        <v>28</v>
      </c>
      <c r="E16894">
        <v>66.66</v>
      </c>
      <c r="F16894">
        <v>81</v>
      </c>
      <c r="G16894">
        <v>27</v>
      </c>
      <c r="H16894">
        <v>1</v>
      </c>
      <c r="I16894">
        <v>1</v>
      </c>
      <c r="J16894">
        <v>240</v>
      </c>
      <c r="K16894">
        <v>1</v>
      </c>
      <c r="L16894">
        <v>31</v>
      </c>
      <c r="M16894">
        <v>111</v>
      </c>
      <c r="N16894" t="s">
        <v>18</v>
      </c>
      <c r="O16894" s="1">
        <v>2.1628099999999999E-24</v>
      </c>
      <c r="P16894">
        <v>292</v>
      </c>
    </row>
    <row r="16895" spans="1:16" x14ac:dyDescent="0.25">
      <c r="A16895" t="s">
        <v>25071</v>
      </c>
      <c r="B16895">
        <v>1170</v>
      </c>
      <c r="C16895" s="3" t="str">
        <f>HYPERLINK("http://www.uniprot.org/uniprot/F2Y9R2","tr|F2Y9R2|F2Y9R2_GLYUR")</f>
        <v>tr|F2Y9R2|F2Y9R2_GLYUR</v>
      </c>
      <c r="D16895" t="s">
        <v>25072</v>
      </c>
      <c r="E16895">
        <v>94.13</v>
      </c>
      <c r="F16895">
        <v>375</v>
      </c>
      <c r="G16895">
        <v>22</v>
      </c>
      <c r="H16895">
        <v>0</v>
      </c>
      <c r="I16895">
        <v>10</v>
      </c>
      <c r="J16895">
        <v>1134</v>
      </c>
      <c r="K16895">
        <v>1</v>
      </c>
      <c r="L16895">
        <v>5</v>
      </c>
      <c r="M16895">
        <v>379</v>
      </c>
      <c r="N16895" t="s">
        <v>18</v>
      </c>
      <c r="O16895">
        <v>0</v>
      </c>
      <c r="P16895">
        <v>1859</v>
      </c>
    </row>
    <row r="16896" spans="1:16" x14ac:dyDescent="0.25">
      <c r="A16896" t="s">
        <v>25073</v>
      </c>
      <c r="B16896">
        <v>1647</v>
      </c>
      <c r="C16896" s="3" t="str">
        <f>HYPERLINK("http://www.uniprot.org/uniprot/G7JR72","tr|G7JR72|G7JR72_MEDTR")</f>
        <v>tr|G7JR72|G7JR72_MEDTR</v>
      </c>
      <c r="D16896" t="s">
        <v>25074</v>
      </c>
      <c r="E16896">
        <v>75.63</v>
      </c>
      <c r="F16896">
        <v>550</v>
      </c>
      <c r="G16896">
        <v>134</v>
      </c>
      <c r="H16896">
        <v>2</v>
      </c>
      <c r="I16896">
        <v>1</v>
      </c>
      <c r="J16896">
        <v>1644</v>
      </c>
      <c r="K16896">
        <v>1</v>
      </c>
      <c r="L16896">
        <v>1</v>
      </c>
      <c r="M16896">
        <v>542</v>
      </c>
      <c r="N16896" t="s">
        <v>18</v>
      </c>
      <c r="O16896">
        <v>0</v>
      </c>
      <c r="P16896">
        <v>2009</v>
      </c>
    </row>
    <row r="16897" spans="1:16" x14ac:dyDescent="0.25">
      <c r="A16897" t="s">
        <v>25075</v>
      </c>
      <c r="B16897">
        <v>2535</v>
      </c>
      <c r="C16897" s="3" t="str">
        <f>HYPERLINK("http://www.uniprot.org/uniprot/K7LPJ3","tr|K7LPJ3|K7LPJ3_SOYBN")</f>
        <v>tr|K7LPJ3|K7LPJ3_SOYBN</v>
      </c>
      <c r="D16897" t="s">
        <v>28</v>
      </c>
      <c r="E16897">
        <v>78.27</v>
      </c>
      <c r="F16897">
        <v>856</v>
      </c>
      <c r="G16897">
        <v>186</v>
      </c>
      <c r="H16897">
        <v>12</v>
      </c>
      <c r="I16897">
        <v>1</v>
      </c>
      <c r="J16897">
        <v>2532</v>
      </c>
      <c r="K16897">
        <v>1</v>
      </c>
      <c r="L16897">
        <v>19</v>
      </c>
      <c r="M16897">
        <v>870</v>
      </c>
      <c r="N16897" t="s">
        <v>18</v>
      </c>
      <c r="O16897">
        <v>0</v>
      </c>
      <c r="P16897">
        <v>3570</v>
      </c>
    </row>
    <row r="16898" spans="1:16" x14ac:dyDescent="0.25">
      <c r="A16898" t="s">
        <v>25076</v>
      </c>
      <c r="B16898">
        <v>1902</v>
      </c>
      <c r="C16898" s="3" t="str">
        <f>HYPERLINK("http://www.uniprot.org/uniprot/I1LY35","tr|I1LY35|I1LY35_SOYBN")</f>
        <v>tr|I1LY35|I1LY35_SOYBN</v>
      </c>
      <c r="D16898" t="s">
        <v>28</v>
      </c>
      <c r="E16898">
        <v>78.25</v>
      </c>
      <c r="F16898">
        <v>676</v>
      </c>
      <c r="G16898">
        <v>147</v>
      </c>
      <c r="H16898">
        <v>43</v>
      </c>
      <c r="I16898">
        <v>1</v>
      </c>
      <c r="J16898">
        <v>1899</v>
      </c>
      <c r="K16898">
        <v>1</v>
      </c>
      <c r="L16898">
        <v>1</v>
      </c>
      <c r="M16898">
        <v>668</v>
      </c>
      <c r="N16898" t="s">
        <v>18</v>
      </c>
      <c r="O16898">
        <v>0</v>
      </c>
      <c r="P16898">
        <v>2786</v>
      </c>
    </row>
    <row r="16899" spans="1:16" x14ac:dyDescent="0.25">
      <c r="A16899" t="s">
        <v>25077</v>
      </c>
      <c r="B16899">
        <v>375</v>
      </c>
      <c r="C16899" s="3" t="str">
        <f>HYPERLINK("http://www.uniprot.org/uniprot/I3S8A1","tr|I3S8A1|I3S8A1_MEDTR")</f>
        <v>tr|I3S8A1|I3S8A1_MEDTR</v>
      </c>
      <c r="D16899" t="s">
        <v>22</v>
      </c>
      <c r="E16899">
        <v>66.94</v>
      </c>
      <c r="F16899">
        <v>121</v>
      </c>
      <c r="G16899">
        <v>40</v>
      </c>
      <c r="H16899">
        <v>0</v>
      </c>
      <c r="I16899">
        <v>10</v>
      </c>
      <c r="J16899">
        <v>372</v>
      </c>
      <c r="K16899">
        <v>1</v>
      </c>
      <c r="L16899">
        <v>45</v>
      </c>
      <c r="M16899">
        <v>165</v>
      </c>
      <c r="N16899" t="s">
        <v>18</v>
      </c>
      <c r="O16899" s="1">
        <v>1.39046E-39</v>
      </c>
      <c r="P16899">
        <v>423</v>
      </c>
    </row>
    <row r="16900" spans="1:16" x14ac:dyDescent="0.25">
      <c r="A16900" t="s">
        <v>25078</v>
      </c>
      <c r="B16900">
        <v>267</v>
      </c>
      <c r="C16900" s="3" t="str">
        <f>HYPERLINK("http://www.uniprot.org/uniprot/G7KDK5","tr|G7KDK5|G7KDK5_MEDTR")</f>
        <v>tr|G7KDK5|G7KDK5_MEDTR</v>
      </c>
      <c r="D16900" t="s">
        <v>25079</v>
      </c>
      <c r="E16900">
        <v>92.13</v>
      </c>
      <c r="F16900">
        <v>89</v>
      </c>
      <c r="G16900">
        <v>7</v>
      </c>
      <c r="H16900">
        <v>1</v>
      </c>
      <c r="I16900">
        <v>1</v>
      </c>
      <c r="J16900">
        <v>264</v>
      </c>
      <c r="K16900">
        <v>1</v>
      </c>
      <c r="L16900">
        <v>9</v>
      </c>
      <c r="M16900">
        <v>97</v>
      </c>
      <c r="N16900" t="s">
        <v>18</v>
      </c>
      <c r="O16900" s="1">
        <v>3.93851E-39</v>
      </c>
      <c r="P16900">
        <v>419</v>
      </c>
    </row>
    <row r="16901" spans="1:16" x14ac:dyDescent="0.25">
      <c r="A16901" t="s">
        <v>25080</v>
      </c>
      <c r="B16901">
        <v>2022</v>
      </c>
      <c r="C16901" s="3" t="str">
        <f>HYPERLINK("http://www.uniprot.org/uniprot/I1KJT2","tr|I1KJT2|I1KJT2_SOYBN")</f>
        <v>tr|I1KJT2|I1KJT2_SOYBN</v>
      </c>
      <c r="D16901" t="s">
        <v>71</v>
      </c>
      <c r="E16901">
        <v>70.56</v>
      </c>
      <c r="F16901">
        <v>693</v>
      </c>
      <c r="G16901">
        <v>204</v>
      </c>
      <c r="H16901">
        <v>21</v>
      </c>
      <c r="I16901">
        <v>4</v>
      </c>
      <c r="J16901">
        <v>2019</v>
      </c>
      <c r="K16901">
        <v>1</v>
      </c>
      <c r="L16901">
        <v>66</v>
      </c>
      <c r="M16901">
        <v>757</v>
      </c>
      <c r="N16901" t="s">
        <v>18</v>
      </c>
      <c r="O16901">
        <v>0</v>
      </c>
      <c r="P16901">
        <v>2501</v>
      </c>
    </row>
    <row r="16902" spans="1:16" x14ac:dyDescent="0.25">
      <c r="A16902" t="s">
        <v>25081</v>
      </c>
      <c r="B16902">
        <v>1209</v>
      </c>
      <c r="C16902" s="3" t="str">
        <f>HYPERLINK("http://www.uniprot.org/uniprot/A5AHQ6","tr|A5AHQ6|A5AHQ6_VITVI")</f>
        <v>tr|A5AHQ6|A5AHQ6_VITVI</v>
      </c>
      <c r="D16902" t="s">
        <v>563</v>
      </c>
      <c r="E16902">
        <v>20.61</v>
      </c>
      <c r="F16902">
        <v>422</v>
      </c>
      <c r="G16902">
        <v>335</v>
      </c>
      <c r="H16902">
        <v>26</v>
      </c>
      <c r="I16902">
        <v>1</v>
      </c>
      <c r="J16902">
        <v>1188</v>
      </c>
      <c r="K16902">
        <v>1</v>
      </c>
      <c r="L16902">
        <v>599</v>
      </c>
      <c r="M16902">
        <v>1008</v>
      </c>
      <c r="N16902" t="s">
        <v>18</v>
      </c>
      <c r="O16902" s="1">
        <v>2.6154499999999999E-15</v>
      </c>
      <c r="P16902">
        <v>220</v>
      </c>
    </row>
    <row r="16903" spans="1:16" x14ac:dyDescent="0.25">
      <c r="A16903" t="s">
        <v>25082</v>
      </c>
      <c r="B16903">
        <v>3243</v>
      </c>
      <c r="C16903" s="3" t="str">
        <f>HYPERLINK("http://www.uniprot.org/uniprot/K7K770","tr|K7K770|K7K770_SOYBN")</f>
        <v>tr|K7K770|K7K770_SOYBN</v>
      </c>
      <c r="D16903" t="s">
        <v>28</v>
      </c>
      <c r="E16903">
        <v>54.63</v>
      </c>
      <c r="F16903">
        <v>1111</v>
      </c>
      <c r="G16903">
        <v>504</v>
      </c>
      <c r="H16903">
        <v>31</v>
      </c>
      <c r="I16903">
        <v>1</v>
      </c>
      <c r="J16903">
        <v>3240</v>
      </c>
      <c r="K16903">
        <v>1</v>
      </c>
      <c r="L16903">
        <v>1</v>
      </c>
      <c r="M16903">
        <v>1003</v>
      </c>
      <c r="N16903" t="s">
        <v>18</v>
      </c>
      <c r="O16903">
        <v>0</v>
      </c>
      <c r="P16903">
        <v>2673</v>
      </c>
    </row>
    <row r="16904" spans="1:16" x14ac:dyDescent="0.25">
      <c r="A16904" t="s">
        <v>25083</v>
      </c>
      <c r="B16904">
        <v>1734</v>
      </c>
      <c r="C16904" s="3" t="str">
        <f>HYPERLINK("http://www.uniprot.org/uniprot/I1LRR9","tr|I1LRR9|I1LRR9_SOYBN")</f>
        <v>tr|I1LRR9|I1LRR9_SOYBN</v>
      </c>
      <c r="D16904" t="s">
        <v>25084</v>
      </c>
      <c r="E16904">
        <v>81.8</v>
      </c>
      <c r="F16904">
        <v>577</v>
      </c>
      <c r="G16904">
        <v>105</v>
      </c>
      <c r="H16904">
        <v>0</v>
      </c>
      <c r="I16904">
        <v>1</v>
      </c>
      <c r="J16904">
        <v>1731</v>
      </c>
      <c r="K16904">
        <v>1</v>
      </c>
      <c r="L16904">
        <v>1</v>
      </c>
      <c r="M16904">
        <v>575</v>
      </c>
      <c r="N16904" t="s">
        <v>18</v>
      </c>
      <c r="O16904">
        <v>0</v>
      </c>
      <c r="P16904">
        <v>2480</v>
      </c>
    </row>
    <row r="16905" spans="1:16" x14ac:dyDescent="0.25">
      <c r="A16905" t="s">
        <v>25085</v>
      </c>
      <c r="B16905">
        <v>924</v>
      </c>
      <c r="C16905" s="3" t="str">
        <f>HYPERLINK("http://www.uniprot.org/uniprot/G7KL24","tr|G7KL24|G7KL24_MEDTR")</f>
        <v>tr|G7KL24|G7KL24_MEDTR</v>
      </c>
      <c r="D16905" t="s">
        <v>25086</v>
      </c>
      <c r="E16905">
        <v>83.07</v>
      </c>
      <c r="F16905">
        <v>260</v>
      </c>
      <c r="G16905">
        <v>44</v>
      </c>
      <c r="H16905">
        <v>29</v>
      </c>
      <c r="I16905">
        <v>1</v>
      </c>
      <c r="J16905">
        <v>693</v>
      </c>
      <c r="K16905">
        <v>1</v>
      </c>
      <c r="L16905">
        <v>89</v>
      </c>
      <c r="M16905">
        <v>348</v>
      </c>
      <c r="N16905" t="s">
        <v>18</v>
      </c>
      <c r="O16905" s="1">
        <v>3.01537E-113</v>
      </c>
      <c r="P16905">
        <v>1063</v>
      </c>
    </row>
    <row r="16906" spans="1:16" x14ac:dyDescent="0.25">
      <c r="A16906" t="s">
        <v>25087</v>
      </c>
      <c r="B16906">
        <v>1110</v>
      </c>
      <c r="C16906" s="3" t="str">
        <f>HYPERLINK("http://www.uniprot.org/uniprot/C6TIV2","tr|C6TIV2|C6TIV2_SOYBN")</f>
        <v>tr|C6TIV2|C6TIV2_SOYBN</v>
      </c>
      <c r="D16906" t="s">
        <v>897</v>
      </c>
      <c r="E16906">
        <v>71.19</v>
      </c>
      <c r="F16906">
        <v>368</v>
      </c>
      <c r="G16906">
        <v>106</v>
      </c>
      <c r="H16906">
        <v>2</v>
      </c>
      <c r="I16906">
        <v>10</v>
      </c>
      <c r="J16906">
        <v>1107</v>
      </c>
      <c r="K16906">
        <v>1</v>
      </c>
      <c r="L16906">
        <v>7</v>
      </c>
      <c r="M16906">
        <v>370</v>
      </c>
      <c r="N16906" t="s">
        <v>18</v>
      </c>
      <c r="O16906" s="1">
        <v>7.8846700000000002E-141</v>
      </c>
      <c r="P16906">
        <v>1302</v>
      </c>
    </row>
    <row r="16907" spans="1:16" x14ac:dyDescent="0.25">
      <c r="A16907" t="s">
        <v>25088</v>
      </c>
      <c r="B16907">
        <v>525</v>
      </c>
      <c r="C16907" s="3" t="str">
        <f>HYPERLINK("http://www.uniprot.org/uniprot/I1MFK4","tr|I1MFK4|I1MFK4_SOYBN")</f>
        <v>tr|I1MFK4|I1MFK4_SOYBN</v>
      </c>
      <c r="D16907" t="s">
        <v>28</v>
      </c>
      <c r="E16907">
        <v>79.88</v>
      </c>
      <c r="F16907">
        <v>174</v>
      </c>
      <c r="G16907">
        <v>35</v>
      </c>
      <c r="H16907">
        <v>0</v>
      </c>
      <c r="I16907">
        <v>1</v>
      </c>
      <c r="J16907">
        <v>522</v>
      </c>
      <c r="K16907">
        <v>1</v>
      </c>
      <c r="L16907">
        <v>1</v>
      </c>
      <c r="M16907">
        <v>172</v>
      </c>
      <c r="N16907" t="s">
        <v>18</v>
      </c>
      <c r="O16907" s="1">
        <v>4.4564600000000001E-75</v>
      </c>
      <c r="P16907">
        <v>729</v>
      </c>
    </row>
    <row r="16908" spans="1:16" x14ac:dyDescent="0.25">
      <c r="A16908" t="s">
        <v>25089</v>
      </c>
      <c r="B16908">
        <v>3411</v>
      </c>
      <c r="C16908" s="3" t="str">
        <f>HYPERLINK("http://www.uniprot.org/uniprot/G7IL23","tr|G7IL23|G7IL23_MEDTR")</f>
        <v>tr|G7IL23|G7IL23_MEDTR</v>
      </c>
      <c r="D16908" t="s">
        <v>25090</v>
      </c>
      <c r="E16908">
        <v>86.75</v>
      </c>
      <c r="F16908">
        <v>1125</v>
      </c>
      <c r="G16908">
        <v>149</v>
      </c>
      <c r="H16908">
        <v>10</v>
      </c>
      <c r="I16908">
        <v>1</v>
      </c>
      <c r="J16908">
        <v>3345</v>
      </c>
      <c r="K16908">
        <v>1</v>
      </c>
      <c r="L16908">
        <v>1</v>
      </c>
      <c r="M16908">
        <v>1124</v>
      </c>
      <c r="N16908" t="s">
        <v>18</v>
      </c>
      <c r="O16908">
        <v>0</v>
      </c>
      <c r="P16908">
        <v>4956</v>
      </c>
    </row>
    <row r="16909" spans="1:16" x14ac:dyDescent="0.25">
      <c r="A16909" t="s">
        <v>25091</v>
      </c>
      <c r="B16909">
        <v>648</v>
      </c>
      <c r="C16909" s="3" t="str">
        <f>HYPERLINK("http://www.uniprot.org/uniprot/G7IWD8","tr|G7IWD8|G7IWD8_MEDTR")</f>
        <v>tr|G7IWD8|G7IWD8_MEDTR</v>
      </c>
      <c r="D16909" t="s">
        <v>6805</v>
      </c>
      <c r="E16909">
        <v>65.209999999999994</v>
      </c>
      <c r="F16909">
        <v>184</v>
      </c>
      <c r="G16909">
        <v>64</v>
      </c>
      <c r="H16909">
        <v>0</v>
      </c>
      <c r="I16909">
        <v>61</v>
      </c>
      <c r="J16909">
        <v>612</v>
      </c>
      <c r="K16909">
        <v>1</v>
      </c>
      <c r="L16909">
        <v>317</v>
      </c>
      <c r="M16909">
        <v>497</v>
      </c>
      <c r="N16909" t="s">
        <v>18</v>
      </c>
      <c r="O16909" s="1">
        <v>4.2775500000000001E-57</v>
      </c>
      <c r="P16909">
        <v>576</v>
      </c>
    </row>
    <row r="16910" spans="1:16" x14ac:dyDescent="0.25">
      <c r="A16910" t="s">
        <v>25092</v>
      </c>
      <c r="B16910">
        <v>1278</v>
      </c>
      <c r="C16910" s="3" t="str">
        <f>HYPERLINK("http://www.uniprot.org/uniprot/G7KGW9","tr|G7KGW9|G7KGW9_MEDTR")</f>
        <v>tr|G7KGW9|G7KGW9_MEDTR</v>
      </c>
      <c r="D16910" t="s">
        <v>25093</v>
      </c>
      <c r="E16910">
        <v>73.28</v>
      </c>
      <c r="F16910">
        <v>408</v>
      </c>
      <c r="G16910">
        <v>109</v>
      </c>
      <c r="H16910">
        <v>16</v>
      </c>
      <c r="I16910">
        <v>91</v>
      </c>
      <c r="J16910">
        <v>1266</v>
      </c>
      <c r="K16910">
        <v>1</v>
      </c>
      <c r="L16910">
        <v>39</v>
      </c>
      <c r="M16910">
        <v>446</v>
      </c>
      <c r="N16910" t="s">
        <v>18</v>
      </c>
      <c r="O16910" s="1">
        <v>1.54571E-170</v>
      </c>
      <c r="P16910">
        <v>1559</v>
      </c>
    </row>
    <row r="16911" spans="1:16" x14ac:dyDescent="0.25">
      <c r="A16911" t="s">
        <v>25094</v>
      </c>
      <c r="B16911">
        <v>699</v>
      </c>
      <c r="C16911" s="3" t="str">
        <f>HYPERLINK("http://www.uniprot.org/uniprot/C6T095","tr|C6T095|C6T095_SOYBN")</f>
        <v>tr|C6T095|C6T095_SOYBN</v>
      </c>
      <c r="D16911" t="s">
        <v>897</v>
      </c>
      <c r="E16911">
        <v>72.78</v>
      </c>
      <c r="F16911">
        <v>169</v>
      </c>
      <c r="G16911">
        <v>46</v>
      </c>
      <c r="H16911">
        <v>2</v>
      </c>
      <c r="I16911">
        <v>1</v>
      </c>
      <c r="J16911">
        <v>501</v>
      </c>
      <c r="K16911">
        <v>1</v>
      </c>
      <c r="L16911">
        <v>1</v>
      </c>
      <c r="M16911">
        <v>169</v>
      </c>
      <c r="N16911" t="s">
        <v>18</v>
      </c>
      <c r="O16911" s="1">
        <v>1.6092400000000001E-70</v>
      </c>
      <c r="P16911">
        <v>633</v>
      </c>
    </row>
    <row r="16912" spans="1:16" x14ac:dyDescent="0.25">
      <c r="A16912" t="s">
        <v>25095</v>
      </c>
      <c r="B16912">
        <v>927</v>
      </c>
      <c r="C16912" s="3" t="str">
        <f>HYPERLINK("http://www.uniprot.org/uniprot/I1NBM6","tr|I1NBM6|I1NBM6_SOYBN")</f>
        <v>tr|I1NBM6|I1NBM6_SOYBN</v>
      </c>
      <c r="D16912" t="s">
        <v>28</v>
      </c>
      <c r="E16912">
        <v>74.67</v>
      </c>
      <c r="F16912">
        <v>308</v>
      </c>
      <c r="G16912">
        <v>78</v>
      </c>
      <c r="H16912">
        <v>0</v>
      </c>
      <c r="I16912">
        <v>1</v>
      </c>
      <c r="J16912">
        <v>924</v>
      </c>
      <c r="K16912">
        <v>1</v>
      </c>
      <c r="L16912">
        <v>1</v>
      </c>
      <c r="M16912">
        <v>304</v>
      </c>
      <c r="N16912" t="s">
        <v>18</v>
      </c>
      <c r="O16912" s="1">
        <v>3.82009E-124</v>
      </c>
      <c r="P16912">
        <v>1157</v>
      </c>
    </row>
    <row r="16913" spans="1:16" x14ac:dyDescent="0.25">
      <c r="A16913" t="s">
        <v>25096</v>
      </c>
      <c r="B16913">
        <v>267</v>
      </c>
      <c r="C16913" s="3" t="str">
        <f>HYPERLINK("http://www.uniprot.org/uniprot/I1JZP6","tr|I1JZP6|I1JZP6_SOYBN")</f>
        <v>tr|I1JZP6|I1JZP6_SOYBN</v>
      </c>
      <c r="D16913" t="s">
        <v>28</v>
      </c>
      <c r="E16913">
        <v>55.73</v>
      </c>
      <c r="F16913">
        <v>61</v>
      </c>
      <c r="G16913">
        <v>27</v>
      </c>
      <c r="H16913">
        <v>0</v>
      </c>
      <c r="I16913">
        <v>25</v>
      </c>
      <c r="J16913">
        <v>207</v>
      </c>
      <c r="K16913">
        <v>1</v>
      </c>
      <c r="L16913">
        <v>14</v>
      </c>
      <c r="M16913">
        <v>73</v>
      </c>
      <c r="N16913" t="s">
        <v>18</v>
      </c>
      <c r="O16913" s="1">
        <v>2.8422299999999999E-13</v>
      </c>
      <c r="P16913">
        <v>196</v>
      </c>
    </row>
    <row r="16914" spans="1:16" x14ac:dyDescent="0.25">
      <c r="A16914" t="s">
        <v>25097</v>
      </c>
      <c r="B16914">
        <v>789</v>
      </c>
      <c r="C16914" s="3" t="str">
        <f>HYPERLINK("http://www.uniprot.org/uniprot/G7IEN1","tr|G7IEN1|G7IEN1_MEDTR")</f>
        <v>tr|G7IEN1|G7IEN1_MEDTR</v>
      </c>
      <c r="D16914" t="s">
        <v>25098</v>
      </c>
      <c r="E16914">
        <v>62.9</v>
      </c>
      <c r="F16914">
        <v>275</v>
      </c>
      <c r="G16914">
        <v>102</v>
      </c>
      <c r="H16914">
        <v>13</v>
      </c>
      <c r="I16914">
        <v>1</v>
      </c>
      <c r="J16914">
        <v>786</v>
      </c>
      <c r="K16914">
        <v>1</v>
      </c>
      <c r="L16914">
        <v>380</v>
      </c>
      <c r="M16914">
        <v>651</v>
      </c>
      <c r="N16914" t="s">
        <v>18</v>
      </c>
      <c r="O16914" s="1">
        <v>1.20178E-82</v>
      </c>
      <c r="P16914">
        <v>798</v>
      </c>
    </row>
    <row r="16915" spans="1:16" x14ac:dyDescent="0.25">
      <c r="A16915" t="s">
        <v>25099</v>
      </c>
      <c r="B16915">
        <v>1356</v>
      </c>
      <c r="C16915" s="3" t="str">
        <f>HYPERLINK("http://www.uniprot.org/uniprot/K7MN50","tr|K7MN50|K7MN50_SOYBN")</f>
        <v>tr|K7MN50|K7MN50_SOYBN</v>
      </c>
      <c r="D16915" t="s">
        <v>28</v>
      </c>
      <c r="E16915">
        <v>65.849999999999994</v>
      </c>
      <c r="F16915">
        <v>492</v>
      </c>
      <c r="G16915">
        <v>168</v>
      </c>
      <c r="H16915">
        <v>46</v>
      </c>
      <c r="I16915">
        <v>1</v>
      </c>
      <c r="J16915">
        <v>1338</v>
      </c>
      <c r="K16915">
        <v>1</v>
      </c>
      <c r="L16915">
        <v>1</v>
      </c>
      <c r="M16915">
        <v>487</v>
      </c>
      <c r="N16915" t="s">
        <v>18</v>
      </c>
      <c r="O16915" s="1">
        <v>2.4184399999999999E-169</v>
      </c>
      <c r="P16915">
        <v>1549</v>
      </c>
    </row>
    <row r="16916" spans="1:16" x14ac:dyDescent="0.25">
      <c r="A16916" t="s">
        <v>25100</v>
      </c>
      <c r="B16916">
        <v>1872</v>
      </c>
      <c r="C16916" s="3" t="str">
        <f>HYPERLINK("http://www.uniprot.org/uniprot/G7I283","tr|G7I283|G7I283_MEDTR")</f>
        <v>tr|G7I283|G7I283_MEDTR</v>
      </c>
      <c r="D16916" t="s">
        <v>25101</v>
      </c>
      <c r="E16916">
        <v>86.08</v>
      </c>
      <c r="F16916">
        <v>424</v>
      </c>
      <c r="G16916">
        <v>59</v>
      </c>
      <c r="H16916">
        <v>34</v>
      </c>
      <c r="I16916">
        <v>1</v>
      </c>
      <c r="J16916">
        <v>1170</v>
      </c>
      <c r="K16916">
        <v>1</v>
      </c>
      <c r="L16916">
        <v>1</v>
      </c>
      <c r="M16916">
        <v>424</v>
      </c>
      <c r="N16916" t="s">
        <v>18</v>
      </c>
      <c r="O16916">
        <v>0</v>
      </c>
      <c r="P16916">
        <v>1888</v>
      </c>
    </row>
    <row r="16917" spans="1:16" x14ac:dyDescent="0.25">
      <c r="A16917" t="s">
        <v>25102</v>
      </c>
      <c r="B16917">
        <v>1215</v>
      </c>
      <c r="C16917" s="3" t="str">
        <f>HYPERLINK("http://www.uniprot.org/uniprot/G7J5U0","tr|G7J5U0|G7J5U0_MEDTR")</f>
        <v>tr|G7J5U0|G7J5U0_MEDTR</v>
      </c>
      <c r="D16917" t="s">
        <v>25103</v>
      </c>
      <c r="E16917">
        <v>84.86</v>
      </c>
      <c r="F16917">
        <v>218</v>
      </c>
      <c r="G16917">
        <v>33</v>
      </c>
      <c r="H16917">
        <v>5</v>
      </c>
      <c r="I16917">
        <v>574</v>
      </c>
      <c r="J16917">
        <v>1212</v>
      </c>
      <c r="K16917">
        <v>1</v>
      </c>
      <c r="L16917">
        <v>323</v>
      </c>
      <c r="M16917">
        <v>540</v>
      </c>
      <c r="N16917" t="s">
        <v>18</v>
      </c>
      <c r="O16917" s="1">
        <v>1.66554E-102</v>
      </c>
      <c r="P16917">
        <v>972</v>
      </c>
    </row>
    <row r="16918" spans="1:16" x14ac:dyDescent="0.25">
      <c r="A16918" t="s">
        <v>25104</v>
      </c>
      <c r="B16918">
        <v>567</v>
      </c>
      <c r="C16918" s="3" t="str">
        <f>HYPERLINK("http://www.uniprot.org/uniprot/G7J5U4","tr|G7J5U4|G7J5U4_MEDTR")</f>
        <v>tr|G7J5U4|G7J5U4_MEDTR</v>
      </c>
      <c r="D16918" t="s">
        <v>25105</v>
      </c>
      <c r="E16918">
        <v>75</v>
      </c>
      <c r="F16918">
        <v>164</v>
      </c>
      <c r="G16918">
        <v>41</v>
      </c>
      <c r="H16918">
        <v>2</v>
      </c>
      <c r="I16918">
        <v>79</v>
      </c>
      <c r="J16918">
        <v>564</v>
      </c>
      <c r="K16918">
        <v>1</v>
      </c>
      <c r="L16918">
        <v>205</v>
      </c>
      <c r="M16918">
        <v>365</v>
      </c>
      <c r="N16918" t="s">
        <v>18</v>
      </c>
      <c r="O16918" s="1">
        <v>4.9053700000000001E-60</v>
      </c>
      <c r="P16918">
        <v>600</v>
      </c>
    </row>
    <row r="16919" spans="1:16" x14ac:dyDescent="0.25">
      <c r="A16919" t="s">
        <v>25106</v>
      </c>
      <c r="B16919">
        <v>732</v>
      </c>
      <c r="C16919" s="3" t="str">
        <f>HYPERLINK("http://www.uniprot.org/uniprot/Q2HU08","tr|Q2HU08|Q2HU08_MEDTR")</f>
        <v>tr|Q2HU08|Q2HU08_MEDTR</v>
      </c>
      <c r="D16919" t="s">
        <v>3163</v>
      </c>
      <c r="E16919">
        <v>53.98</v>
      </c>
      <c r="F16919">
        <v>226</v>
      </c>
      <c r="G16919">
        <v>104</v>
      </c>
      <c r="H16919">
        <v>0</v>
      </c>
      <c r="I16919">
        <v>49</v>
      </c>
      <c r="J16919">
        <v>726</v>
      </c>
      <c r="K16919">
        <v>1</v>
      </c>
      <c r="L16919">
        <v>383</v>
      </c>
      <c r="M16919">
        <v>608</v>
      </c>
      <c r="N16919" t="s">
        <v>18</v>
      </c>
      <c r="O16919" s="1">
        <v>1.5387100000000002E-70</v>
      </c>
      <c r="P16919">
        <v>693</v>
      </c>
    </row>
    <row r="16920" spans="1:16" x14ac:dyDescent="0.25">
      <c r="A16920" t="s">
        <v>25107</v>
      </c>
      <c r="B16920">
        <v>957</v>
      </c>
      <c r="C16920" s="3" t="str">
        <f>HYPERLINK("http://www.uniprot.org/uniprot/G7I2F3","tr|G7I2F3|G7I2F3_MEDTR")</f>
        <v>tr|G7I2F3|G7I2F3_MEDTR</v>
      </c>
      <c r="D16920" t="s">
        <v>257</v>
      </c>
      <c r="E16920">
        <v>39.14</v>
      </c>
      <c r="F16920">
        <v>235</v>
      </c>
      <c r="G16920">
        <v>143</v>
      </c>
      <c r="H16920">
        <v>2</v>
      </c>
      <c r="I16920">
        <v>193</v>
      </c>
      <c r="J16920">
        <v>891</v>
      </c>
      <c r="K16920">
        <v>1</v>
      </c>
      <c r="L16920">
        <v>169</v>
      </c>
      <c r="M16920">
        <v>379</v>
      </c>
      <c r="N16920" t="s">
        <v>18</v>
      </c>
      <c r="O16920" s="1">
        <v>3.64237E-32</v>
      </c>
      <c r="P16920">
        <v>364</v>
      </c>
    </row>
    <row r="16921" spans="1:16" x14ac:dyDescent="0.25">
      <c r="A16921" t="s">
        <v>25108</v>
      </c>
      <c r="B16921">
        <v>2286</v>
      </c>
      <c r="C16921" s="3" t="str">
        <f>HYPERLINK("http://www.uniprot.org/uniprot/G7LHU5","tr|G7LHU5|G7LHU5_MEDTR")</f>
        <v>tr|G7LHU5|G7LHU5_MEDTR</v>
      </c>
      <c r="D16921" t="s">
        <v>25109</v>
      </c>
      <c r="E16921">
        <v>87.38</v>
      </c>
      <c r="F16921">
        <v>523</v>
      </c>
      <c r="G16921">
        <v>66</v>
      </c>
      <c r="H16921">
        <v>0</v>
      </c>
      <c r="I16921">
        <v>715</v>
      </c>
      <c r="J16921">
        <v>2283</v>
      </c>
      <c r="K16921">
        <v>1</v>
      </c>
      <c r="L16921">
        <v>392</v>
      </c>
      <c r="M16921">
        <v>912</v>
      </c>
      <c r="N16921" t="s">
        <v>18</v>
      </c>
      <c r="O16921">
        <v>0</v>
      </c>
      <c r="P16921">
        <v>2447</v>
      </c>
    </row>
    <row r="16922" spans="1:16" x14ac:dyDescent="0.25">
      <c r="A16922" t="s">
        <v>25110</v>
      </c>
      <c r="B16922">
        <v>1083</v>
      </c>
      <c r="C16922" s="3" t="str">
        <f>HYPERLINK("http://www.uniprot.org/uniprot/G7IES6","tr|G7IES6|G7IES6_MEDTR")</f>
        <v>tr|G7IES6|G7IES6_MEDTR</v>
      </c>
      <c r="D16922" t="s">
        <v>25111</v>
      </c>
      <c r="E16922">
        <v>90.08</v>
      </c>
      <c r="F16922">
        <v>363</v>
      </c>
      <c r="G16922">
        <v>36</v>
      </c>
      <c r="H16922">
        <v>3</v>
      </c>
      <c r="I16922">
        <v>1</v>
      </c>
      <c r="J16922">
        <v>1080</v>
      </c>
      <c r="K16922">
        <v>1</v>
      </c>
      <c r="L16922">
        <v>43</v>
      </c>
      <c r="M16922">
        <v>404</v>
      </c>
      <c r="N16922" t="s">
        <v>18</v>
      </c>
      <c r="O16922">
        <v>0</v>
      </c>
      <c r="P16922">
        <v>1696</v>
      </c>
    </row>
    <row r="16923" spans="1:16" x14ac:dyDescent="0.25">
      <c r="A16923" t="s">
        <v>25112</v>
      </c>
      <c r="B16923">
        <v>1128</v>
      </c>
      <c r="C16923" s="3" t="str">
        <f>HYPERLINK("http://www.uniprot.org/uniprot/G7JR58","tr|G7JR58|G7JR58_MEDTR")</f>
        <v>tr|G7JR58|G7JR58_MEDTR</v>
      </c>
      <c r="D16923" t="s">
        <v>25113</v>
      </c>
      <c r="E16923">
        <v>75.06</v>
      </c>
      <c r="F16923">
        <v>381</v>
      </c>
      <c r="G16923">
        <v>95</v>
      </c>
      <c r="H16923">
        <v>6</v>
      </c>
      <c r="I16923">
        <v>1</v>
      </c>
      <c r="J16923">
        <v>1125</v>
      </c>
      <c r="K16923">
        <v>1</v>
      </c>
      <c r="L16923">
        <v>1</v>
      </c>
      <c r="M16923">
        <v>366</v>
      </c>
      <c r="N16923" t="s">
        <v>18</v>
      </c>
      <c r="O16923" s="1">
        <v>6.5929599999999999E-159</v>
      </c>
      <c r="P16923">
        <v>1458</v>
      </c>
    </row>
    <row r="16924" spans="1:16" x14ac:dyDescent="0.25">
      <c r="A16924" t="s">
        <v>25114</v>
      </c>
      <c r="B16924">
        <v>1221</v>
      </c>
      <c r="C16924" s="3" t="str">
        <f>HYPERLINK("http://www.uniprot.org/uniprot/I1MSD1","tr|I1MSD1|I1MSD1_SOYBN")</f>
        <v>tr|I1MSD1|I1MSD1_SOYBN</v>
      </c>
      <c r="D16924" t="s">
        <v>28</v>
      </c>
      <c r="E16924">
        <v>86.49</v>
      </c>
      <c r="F16924">
        <v>311</v>
      </c>
      <c r="G16924">
        <v>42</v>
      </c>
      <c r="H16924">
        <v>0</v>
      </c>
      <c r="I16924">
        <v>1</v>
      </c>
      <c r="J16924">
        <v>933</v>
      </c>
      <c r="K16924">
        <v>1</v>
      </c>
      <c r="L16924">
        <v>1</v>
      </c>
      <c r="M16924">
        <v>311</v>
      </c>
      <c r="N16924" t="s">
        <v>18</v>
      </c>
      <c r="O16924" s="1">
        <v>7.1802100000000002E-154</v>
      </c>
      <c r="P16924">
        <v>1415</v>
      </c>
    </row>
    <row r="16925" spans="1:16" x14ac:dyDescent="0.25">
      <c r="A16925" t="s">
        <v>25115</v>
      </c>
      <c r="B16925">
        <v>666</v>
      </c>
      <c r="C16925" s="3" t="str">
        <f>HYPERLINK("http://www.uniprot.org/uniprot/B9GQJ9","tr|B9GQJ9|B9GQJ9_POPTR")</f>
        <v>tr|B9GQJ9|B9GQJ9_POPTR</v>
      </c>
      <c r="D16925" t="s">
        <v>25116</v>
      </c>
      <c r="E16925">
        <v>63.59</v>
      </c>
      <c r="F16925">
        <v>217</v>
      </c>
      <c r="G16925">
        <v>79</v>
      </c>
      <c r="H16925">
        <v>0</v>
      </c>
      <c r="I16925">
        <v>7</v>
      </c>
      <c r="J16925">
        <v>657</v>
      </c>
      <c r="K16925">
        <v>1</v>
      </c>
      <c r="L16925">
        <v>55</v>
      </c>
      <c r="M16925">
        <v>270</v>
      </c>
      <c r="N16925" t="s">
        <v>18</v>
      </c>
      <c r="O16925" s="1">
        <v>2.5964999999999998E-84</v>
      </c>
      <c r="P16925">
        <v>811</v>
      </c>
    </row>
    <row r="16926" spans="1:16" x14ac:dyDescent="0.25">
      <c r="A16926" t="s">
        <v>25117</v>
      </c>
      <c r="B16926">
        <v>1404</v>
      </c>
      <c r="C16926" s="3" t="str">
        <f>HYPERLINK("http://www.uniprot.org/uniprot/Q9FSG4","tr|Q9FSG4|Q9FSG4_MEDSA")</f>
        <v>tr|Q9FSG4|Q9FSG4_MEDSA</v>
      </c>
      <c r="D16926" t="s">
        <v>25118</v>
      </c>
      <c r="E16926">
        <v>81.66</v>
      </c>
      <c r="F16926">
        <v>469</v>
      </c>
      <c r="G16926">
        <v>86</v>
      </c>
      <c r="H16926">
        <v>2</v>
      </c>
      <c r="I16926">
        <v>1</v>
      </c>
      <c r="J16926">
        <v>1401</v>
      </c>
      <c r="K16926">
        <v>1</v>
      </c>
      <c r="L16926">
        <v>1</v>
      </c>
      <c r="M16926">
        <v>468</v>
      </c>
      <c r="N16926" t="s">
        <v>18</v>
      </c>
      <c r="O16926">
        <v>0</v>
      </c>
      <c r="P16926">
        <v>1971</v>
      </c>
    </row>
    <row r="16927" spans="1:16" x14ac:dyDescent="0.25">
      <c r="A16927" t="s">
        <v>25119</v>
      </c>
      <c r="B16927">
        <v>2943</v>
      </c>
      <c r="C16927" s="3" t="str">
        <f>HYPERLINK("http://www.uniprot.org/uniprot/I1LHS2","tr|I1LHS2|I1LHS2_SOYBN")</f>
        <v>tr|I1LHS2|I1LHS2_SOYBN</v>
      </c>
      <c r="D16927" t="s">
        <v>28</v>
      </c>
      <c r="E16927">
        <v>82.1</v>
      </c>
      <c r="F16927">
        <v>989</v>
      </c>
      <c r="G16927">
        <v>177</v>
      </c>
      <c r="H16927">
        <v>9</v>
      </c>
      <c r="I16927">
        <v>1</v>
      </c>
      <c r="J16927">
        <v>2940</v>
      </c>
      <c r="K16927">
        <v>1</v>
      </c>
      <c r="L16927">
        <v>1</v>
      </c>
      <c r="M16927">
        <v>988</v>
      </c>
      <c r="N16927" t="s">
        <v>18</v>
      </c>
      <c r="O16927">
        <v>0</v>
      </c>
      <c r="P16927">
        <v>4085</v>
      </c>
    </row>
    <row r="16928" spans="1:16" x14ac:dyDescent="0.25">
      <c r="A16928" t="s">
        <v>25120</v>
      </c>
      <c r="B16928">
        <v>3333</v>
      </c>
      <c r="C16928" s="3" t="str">
        <f>HYPERLINK("http://www.uniprot.org/uniprot/G7JNG2","tr|G7JNG2|G7JNG2_MEDTR")</f>
        <v>tr|G7JNG2|G7JNG2_MEDTR</v>
      </c>
      <c r="D16928" t="s">
        <v>3726</v>
      </c>
      <c r="E16928">
        <v>76.92</v>
      </c>
      <c r="F16928">
        <v>1114</v>
      </c>
      <c r="G16928">
        <v>257</v>
      </c>
      <c r="H16928">
        <v>6</v>
      </c>
      <c r="I16928">
        <v>1</v>
      </c>
      <c r="J16928">
        <v>3324</v>
      </c>
      <c r="K16928">
        <v>1</v>
      </c>
      <c r="L16928">
        <v>1</v>
      </c>
      <c r="M16928">
        <v>1104</v>
      </c>
      <c r="N16928" t="s">
        <v>18</v>
      </c>
      <c r="O16928">
        <v>0</v>
      </c>
      <c r="P16928">
        <v>4230</v>
      </c>
    </row>
    <row r="16929" spans="1:16" x14ac:dyDescent="0.25">
      <c r="A16929" t="s">
        <v>25121</v>
      </c>
      <c r="B16929">
        <v>837</v>
      </c>
      <c r="C16929" s="3" t="str">
        <f>HYPERLINK("http://www.uniprot.org/uniprot/I1JDJ6","tr|I1JDJ6|I1JDJ6_SOYBN")</f>
        <v>tr|I1JDJ6|I1JDJ6_SOYBN</v>
      </c>
      <c r="D16929" t="s">
        <v>28</v>
      </c>
      <c r="E16929">
        <v>51.98</v>
      </c>
      <c r="F16929">
        <v>302</v>
      </c>
      <c r="G16929">
        <v>145</v>
      </c>
      <c r="H16929">
        <v>44</v>
      </c>
      <c r="I16929">
        <v>52</v>
      </c>
      <c r="J16929">
        <v>825</v>
      </c>
      <c r="K16929">
        <v>1</v>
      </c>
      <c r="L16929">
        <v>53</v>
      </c>
      <c r="M16929">
        <v>353</v>
      </c>
      <c r="N16929" t="s">
        <v>18</v>
      </c>
      <c r="O16929" s="1">
        <v>2.3340399999999999E-66</v>
      </c>
      <c r="P16929">
        <v>658</v>
      </c>
    </row>
    <row r="16930" spans="1:16" x14ac:dyDescent="0.25">
      <c r="A16930" t="s">
        <v>25122</v>
      </c>
      <c r="B16930">
        <v>528</v>
      </c>
      <c r="C16930" s="3" t="str">
        <f>HYPERLINK("http://www.uniprot.org/uniprot/K7LAA6","tr|K7LAA6|K7LAA6_SOYBN")</f>
        <v>tr|K7LAA6|K7LAA6_SOYBN</v>
      </c>
      <c r="D16930" t="s">
        <v>28</v>
      </c>
      <c r="E16930">
        <v>46</v>
      </c>
      <c r="F16930">
        <v>213</v>
      </c>
      <c r="G16930">
        <v>115</v>
      </c>
      <c r="H16930">
        <v>42</v>
      </c>
      <c r="I16930">
        <v>1</v>
      </c>
      <c r="J16930">
        <v>513</v>
      </c>
      <c r="K16930">
        <v>1</v>
      </c>
      <c r="L16930">
        <v>275</v>
      </c>
      <c r="M16930">
        <v>483</v>
      </c>
      <c r="N16930" t="s">
        <v>18</v>
      </c>
      <c r="O16930" s="1">
        <v>5.4398299999999996E-44</v>
      </c>
      <c r="P16930">
        <v>461</v>
      </c>
    </row>
    <row r="16931" spans="1:16" x14ac:dyDescent="0.25">
      <c r="A16931" t="s">
        <v>25123</v>
      </c>
      <c r="B16931">
        <v>801</v>
      </c>
      <c r="C16931" s="3" t="str">
        <f>HYPERLINK("http://www.uniprot.org/uniprot/G7KLF9","tr|G7KLF9|G7KLF9_MEDTR")</f>
        <v>tr|G7KLF9|G7KLF9_MEDTR</v>
      </c>
      <c r="D16931" t="s">
        <v>25124</v>
      </c>
      <c r="E16931">
        <v>57.99</v>
      </c>
      <c r="F16931">
        <v>269</v>
      </c>
      <c r="G16931">
        <v>113</v>
      </c>
      <c r="H16931">
        <v>10</v>
      </c>
      <c r="I16931">
        <v>1</v>
      </c>
      <c r="J16931">
        <v>777</v>
      </c>
      <c r="K16931">
        <v>1</v>
      </c>
      <c r="L16931">
        <v>1</v>
      </c>
      <c r="M16931">
        <v>241</v>
      </c>
      <c r="N16931" t="s">
        <v>18</v>
      </c>
      <c r="O16931" s="1">
        <v>5.9833699999999997E-69</v>
      </c>
      <c r="P16931">
        <v>680</v>
      </c>
    </row>
    <row r="16932" spans="1:16" x14ac:dyDescent="0.25">
      <c r="A16932" t="s">
        <v>25125</v>
      </c>
      <c r="B16932">
        <v>1119</v>
      </c>
      <c r="C16932" s="3" t="str">
        <f>HYPERLINK("http://www.uniprot.org/uniprot/I1NCY1","tr|I1NCY1|I1NCY1_SOYBN")</f>
        <v>tr|I1NCY1|I1NCY1_SOYBN</v>
      </c>
      <c r="D16932" t="s">
        <v>71</v>
      </c>
      <c r="E16932">
        <v>66.66</v>
      </c>
      <c r="F16932">
        <v>369</v>
      </c>
      <c r="G16932">
        <v>123</v>
      </c>
      <c r="H16932">
        <v>1</v>
      </c>
      <c r="I16932">
        <v>13</v>
      </c>
      <c r="J16932">
        <v>1116</v>
      </c>
      <c r="K16932">
        <v>1</v>
      </c>
      <c r="L16932">
        <v>7</v>
      </c>
      <c r="M16932">
        <v>370</v>
      </c>
      <c r="N16932" t="s">
        <v>18</v>
      </c>
      <c r="O16932" s="1">
        <v>1.36618E-132</v>
      </c>
      <c r="P16932">
        <v>1231</v>
      </c>
    </row>
    <row r="16933" spans="1:16" x14ac:dyDescent="0.25">
      <c r="A16933" t="s">
        <v>25126</v>
      </c>
      <c r="B16933">
        <v>1596</v>
      </c>
      <c r="C16933" s="3" t="str">
        <f>HYPERLINK("http://www.uniprot.org/uniprot/I1MFK5","tr|I1MFK5|I1MFK5_SOYBN")</f>
        <v>tr|I1MFK5|I1MFK5_SOYBN</v>
      </c>
      <c r="D16933" t="s">
        <v>71</v>
      </c>
      <c r="E16933">
        <v>83.82</v>
      </c>
      <c r="F16933">
        <v>538</v>
      </c>
      <c r="G16933">
        <v>87</v>
      </c>
      <c r="H16933">
        <v>7</v>
      </c>
      <c r="I16933">
        <v>1</v>
      </c>
      <c r="J16933">
        <v>1593</v>
      </c>
      <c r="K16933">
        <v>1</v>
      </c>
      <c r="L16933">
        <v>1</v>
      </c>
      <c r="M16933">
        <v>537</v>
      </c>
      <c r="N16933" t="s">
        <v>18</v>
      </c>
      <c r="O16933">
        <v>0</v>
      </c>
      <c r="P16933">
        <v>2267</v>
      </c>
    </row>
    <row r="16934" spans="1:16" x14ac:dyDescent="0.25">
      <c r="A16934" t="s">
        <v>25127</v>
      </c>
      <c r="B16934">
        <v>3075</v>
      </c>
      <c r="C16934" s="3" t="str">
        <f>HYPERLINK("http://www.uniprot.org/uniprot/K7MB82","tr|K7MB82|K7MB82_SOYBN")</f>
        <v>tr|K7MB82|K7MB82_SOYBN</v>
      </c>
      <c r="D16934" t="s">
        <v>28</v>
      </c>
      <c r="E16934">
        <v>83.72</v>
      </c>
      <c r="F16934">
        <v>1032</v>
      </c>
      <c r="G16934">
        <v>168</v>
      </c>
      <c r="H16934">
        <v>8</v>
      </c>
      <c r="I16934">
        <v>1</v>
      </c>
      <c r="J16934">
        <v>3072</v>
      </c>
      <c r="K16934">
        <v>1</v>
      </c>
      <c r="L16934">
        <v>1</v>
      </c>
      <c r="M16934">
        <v>1031</v>
      </c>
      <c r="N16934" t="s">
        <v>18</v>
      </c>
      <c r="O16934">
        <v>0</v>
      </c>
      <c r="P16934">
        <v>4462</v>
      </c>
    </row>
    <row r="16935" spans="1:16" x14ac:dyDescent="0.25">
      <c r="A16935" t="s">
        <v>25128</v>
      </c>
      <c r="B16935">
        <v>1314</v>
      </c>
      <c r="C16935" s="3" t="str">
        <f>HYPERLINK("http://www.uniprot.org/uniprot/G7I2H0","tr|G7I2H0|G7I2H0_MEDTR")</f>
        <v>tr|G7I2H0|G7I2H0_MEDTR</v>
      </c>
      <c r="D16935" t="s">
        <v>144</v>
      </c>
      <c r="E16935">
        <v>34.17</v>
      </c>
      <c r="F16935">
        <v>278</v>
      </c>
      <c r="G16935">
        <v>183</v>
      </c>
      <c r="H16935">
        <v>8</v>
      </c>
      <c r="I16935">
        <v>472</v>
      </c>
      <c r="J16935">
        <v>1281</v>
      </c>
      <c r="K16935">
        <v>1</v>
      </c>
      <c r="L16935">
        <v>85</v>
      </c>
      <c r="M16935">
        <v>313</v>
      </c>
      <c r="N16935" t="s">
        <v>18</v>
      </c>
      <c r="O16935" s="1">
        <v>3.83969E-23</v>
      </c>
      <c r="P16935">
        <v>288</v>
      </c>
    </row>
    <row r="16936" spans="1:16" x14ac:dyDescent="0.25">
      <c r="A16936" t="s">
        <v>25129</v>
      </c>
      <c r="B16936">
        <v>1245</v>
      </c>
      <c r="C16936" s="3" t="str">
        <f>HYPERLINK("http://www.uniprot.org/uniprot/G7KGW7","tr|G7KGW7|G7KGW7_MEDTR")</f>
        <v>tr|G7KGW7|G7KGW7_MEDTR</v>
      </c>
      <c r="D16936" t="s">
        <v>25130</v>
      </c>
      <c r="E16936">
        <v>65.63</v>
      </c>
      <c r="F16936">
        <v>422</v>
      </c>
      <c r="G16936">
        <v>145</v>
      </c>
      <c r="H16936">
        <v>8</v>
      </c>
      <c r="I16936">
        <v>1</v>
      </c>
      <c r="J16936">
        <v>1242</v>
      </c>
      <c r="K16936">
        <v>1</v>
      </c>
      <c r="L16936">
        <v>1</v>
      </c>
      <c r="M16936">
        <v>416</v>
      </c>
      <c r="N16936" t="s">
        <v>18</v>
      </c>
      <c r="O16936" s="1">
        <v>3.5664000000000002E-140</v>
      </c>
      <c r="P16936">
        <v>1297</v>
      </c>
    </row>
    <row r="16937" spans="1:16" x14ac:dyDescent="0.25">
      <c r="A16937" t="s">
        <v>25131</v>
      </c>
      <c r="B16937">
        <v>1524</v>
      </c>
      <c r="C16937" s="3" t="str">
        <f>HYPERLINK("http://www.uniprot.org/uniprot/K7K1X8","tr|K7K1X8|K7K1X8_SOYBN")</f>
        <v>tr|K7K1X8|K7K1X8_SOYBN</v>
      </c>
      <c r="D16937" t="s">
        <v>28</v>
      </c>
      <c r="E16937">
        <v>87.96</v>
      </c>
      <c r="F16937">
        <v>507</v>
      </c>
      <c r="G16937">
        <v>61</v>
      </c>
      <c r="H16937">
        <v>0</v>
      </c>
      <c r="I16937">
        <v>1</v>
      </c>
      <c r="J16937">
        <v>1521</v>
      </c>
      <c r="K16937">
        <v>1</v>
      </c>
      <c r="L16937">
        <v>1</v>
      </c>
      <c r="M16937">
        <v>505</v>
      </c>
      <c r="N16937" t="s">
        <v>18</v>
      </c>
      <c r="O16937">
        <v>0</v>
      </c>
      <c r="P16937">
        <v>2365</v>
      </c>
    </row>
    <row r="16938" spans="1:16" x14ac:dyDescent="0.25">
      <c r="A16938" t="s">
        <v>25132</v>
      </c>
      <c r="B16938">
        <v>1527</v>
      </c>
      <c r="C16938" s="3" t="str">
        <f>HYPERLINK("http://www.uniprot.org/uniprot/G7KWE8","tr|G7KWE8|G7KWE8_MEDTR")</f>
        <v>tr|G7KWE8|G7KWE8_MEDTR</v>
      </c>
      <c r="D16938" t="s">
        <v>25133</v>
      </c>
      <c r="E16938">
        <v>86.05</v>
      </c>
      <c r="F16938">
        <v>509</v>
      </c>
      <c r="G16938">
        <v>71</v>
      </c>
      <c r="H16938">
        <v>1</v>
      </c>
      <c r="I16938">
        <v>1</v>
      </c>
      <c r="J16938">
        <v>1524</v>
      </c>
      <c r="K16938">
        <v>1</v>
      </c>
      <c r="L16938">
        <v>1</v>
      </c>
      <c r="M16938">
        <v>504</v>
      </c>
      <c r="N16938" t="s">
        <v>18</v>
      </c>
      <c r="O16938">
        <v>0</v>
      </c>
      <c r="P16938">
        <v>2330</v>
      </c>
    </row>
    <row r="16939" spans="1:16" x14ac:dyDescent="0.25">
      <c r="A16939" t="s">
        <v>25134</v>
      </c>
      <c r="B16939">
        <v>2175</v>
      </c>
      <c r="C16939" s="3" t="str">
        <f>HYPERLINK("http://www.uniprot.org/uniprot/Q2HVN4","tr|Q2HVN4|Q2HVN4_MEDTR")</f>
        <v>tr|Q2HVN4|Q2HVN4_MEDTR</v>
      </c>
      <c r="D16939" t="s">
        <v>25135</v>
      </c>
      <c r="E16939">
        <v>80.05</v>
      </c>
      <c r="F16939">
        <v>727</v>
      </c>
      <c r="G16939">
        <v>145</v>
      </c>
      <c r="H16939">
        <v>3</v>
      </c>
      <c r="I16939">
        <v>1</v>
      </c>
      <c r="J16939">
        <v>2172</v>
      </c>
      <c r="K16939">
        <v>1</v>
      </c>
      <c r="L16939">
        <v>102</v>
      </c>
      <c r="M16939">
        <v>823</v>
      </c>
      <c r="N16939" t="s">
        <v>18</v>
      </c>
      <c r="O16939">
        <v>0</v>
      </c>
      <c r="P16939">
        <v>2962</v>
      </c>
    </row>
    <row r="16940" spans="1:16" x14ac:dyDescent="0.25">
      <c r="A16940" t="s">
        <v>25136</v>
      </c>
      <c r="B16940">
        <v>468</v>
      </c>
      <c r="C16940" s="3" t="str">
        <f>HYPERLINK("http://www.uniprot.org/uniprot/G7J8Y6","tr|G7J8Y6|G7J8Y6_MEDTR")</f>
        <v>tr|G7J8Y6|G7J8Y6_MEDTR</v>
      </c>
      <c r="D16940" t="s">
        <v>1658</v>
      </c>
      <c r="E16940">
        <v>75.400000000000006</v>
      </c>
      <c r="F16940">
        <v>61</v>
      </c>
      <c r="G16940">
        <v>15</v>
      </c>
      <c r="H16940">
        <v>0</v>
      </c>
      <c r="I16940">
        <v>1</v>
      </c>
      <c r="J16940">
        <v>183</v>
      </c>
      <c r="K16940">
        <v>1</v>
      </c>
      <c r="L16940">
        <v>1</v>
      </c>
      <c r="M16940">
        <v>61</v>
      </c>
      <c r="N16940" t="s">
        <v>18</v>
      </c>
      <c r="O16940" s="1">
        <v>1.1253799999999999E-17</v>
      </c>
      <c r="P16940">
        <v>234</v>
      </c>
    </row>
    <row r="16941" spans="1:16" x14ac:dyDescent="0.25">
      <c r="A16941" t="s">
        <v>25137</v>
      </c>
      <c r="B16941">
        <v>1989</v>
      </c>
      <c r="C16941" s="3" t="str">
        <f>HYPERLINK("http://www.uniprot.org/uniprot/G7L175","tr|G7L175|G7L175_MEDTR")</f>
        <v>tr|G7L175|G7L175_MEDTR</v>
      </c>
      <c r="D16941" t="s">
        <v>25138</v>
      </c>
      <c r="E16941">
        <v>56.93</v>
      </c>
      <c r="F16941">
        <v>620</v>
      </c>
      <c r="G16941">
        <v>267</v>
      </c>
      <c r="H16941">
        <v>13</v>
      </c>
      <c r="I16941">
        <v>160</v>
      </c>
      <c r="J16941">
        <v>1980</v>
      </c>
      <c r="K16941">
        <v>1</v>
      </c>
      <c r="L16941">
        <v>46</v>
      </c>
      <c r="M16941">
        <v>655</v>
      </c>
      <c r="N16941" t="s">
        <v>18</v>
      </c>
      <c r="O16941" s="1">
        <v>1.1537100000000001E-176</v>
      </c>
      <c r="P16941">
        <v>1614</v>
      </c>
    </row>
    <row r="16942" spans="1:16" x14ac:dyDescent="0.25">
      <c r="A16942" t="s">
        <v>25139</v>
      </c>
      <c r="B16942">
        <v>618</v>
      </c>
      <c r="C16942" s="3" t="str">
        <f>HYPERLINK("http://www.uniprot.org/uniprot/I1JUA4","tr|I1JUA4|I1JUA4_SOYBN")</f>
        <v>tr|I1JUA4|I1JUA4_SOYBN</v>
      </c>
      <c r="D16942" t="s">
        <v>28</v>
      </c>
      <c r="E16942">
        <v>67.27</v>
      </c>
      <c r="F16942">
        <v>220</v>
      </c>
      <c r="G16942">
        <v>72</v>
      </c>
      <c r="H16942">
        <v>15</v>
      </c>
      <c r="I16942">
        <v>1</v>
      </c>
      <c r="J16942">
        <v>615</v>
      </c>
      <c r="K16942">
        <v>1</v>
      </c>
      <c r="L16942">
        <v>1</v>
      </c>
      <c r="M16942">
        <v>217</v>
      </c>
      <c r="N16942" t="s">
        <v>18</v>
      </c>
      <c r="O16942" s="1">
        <v>6.6627999999999999E-70</v>
      </c>
      <c r="P16942">
        <v>686</v>
      </c>
    </row>
    <row r="16943" spans="1:16" x14ac:dyDescent="0.25">
      <c r="A16943" t="s">
        <v>25140</v>
      </c>
      <c r="B16943">
        <v>1638</v>
      </c>
      <c r="C16943" s="3" t="str">
        <f>HYPERLINK("http://www.uniprot.org/uniprot/G7I282","tr|G7I282|G7I282_MEDTR")</f>
        <v>tr|G7I282|G7I282_MEDTR</v>
      </c>
      <c r="D16943" t="s">
        <v>25141</v>
      </c>
      <c r="E16943">
        <v>80.78</v>
      </c>
      <c r="F16943">
        <v>557</v>
      </c>
      <c r="G16943">
        <v>107</v>
      </c>
      <c r="H16943">
        <v>12</v>
      </c>
      <c r="I16943">
        <v>1</v>
      </c>
      <c r="J16943">
        <v>1635</v>
      </c>
      <c r="K16943">
        <v>1</v>
      </c>
      <c r="L16943">
        <v>1</v>
      </c>
      <c r="M16943">
        <v>549</v>
      </c>
      <c r="N16943" t="s">
        <v>18</v>
      </c>
      <c r="O16943">
        <v>0</v>
      </c>
      <c r="P16943">
        <v>2168</v>
      </c>
    </row>
    <row r="16944" spans="1:16" x14ac:dyDescent="0.25">
      <c r="A16944" t="s">
        <v>25142</v>
      </c>
      <c r="B16944">
        <v>861</v>
      </c>
      <c r="C16944" s="3" t="str">
        <f>HYPERLINK("http://www.uniprot.org/uniprot/G7J5U1","tr|G7J5U1|G7J5U1_MEDTR")</f>
        <v>tr|G7J5U1|G7J5U1_MEDTR</v>
      </c>
      <c r="D16944" t="s">
        <v>25143</v>
      </c>
      <c r="E16944">
        <v>76.63</v>
      </c>
      <c r="F16944">
        <v>291</v>
      </c>
      <c r="G16944">
        <v>68</v>
      </c>
      <c r="H16944">
        <v>5</v>
      </c>
      <c r="I16944">
        <v>1</v>
      </c>
      <c r="J16944">
        <v>858</v>
      </c>
      <c r="K16944">
        <v>1</v>
      </c>
      <c r="L16944">
        <v>1</v>
      </c>
      <c r="M16944">
        <v>291</v>
      </c>
      <c r="N16944" t="s">
        <v>18</v>
      </c>
      <c r="O16944" s="1">
        <v>3.9666100000000004E-117</v>
      </c>
      <c r="P16944">
        <v>1096</v>
      </c>
    </row>
    <row r="16945" spans="1:16" x14ac:dyDescent="0.25">
      <c r="A16945" t="s">
        <v>25144</v>
      </c>
      <c r="B16945">
        <v>1446</v>
      </c>
      <c r="C16945" s="3" t="str">
        <f>HYPERLINK("http://www.uniprot.org/uniprot/G7J5C2","tr|G7J5C2|G7J5C2_MEDTR")</f>
        <v>tr|G7J5C2|G7J5C2_MEDTR</v>
      </c>
      <c r="D16945" t="s">
        <v>25145</v>
      </c>
      <c r="E16945">
        <v>56.4</v>
      </c>
      <c r="F16945">
        <v>406</v>
      </c>
      <c r="G16945">
        <v>177</v>
      </c>
      <c r="H16945">
        <v>24</v>
      </c>
      <c r="I16945">
        <v>295</v>
      </c>
      <c r="J16945">
        <v>1440</v>
      </c>
      <c r="K16945">
        <v>1</v>
      </c>
      <c r="L16945">
        <v>104</v>
      </c>
      <c r="M16945">
        <v>502</v>
      </c>
      <c r="N16945" t="s">
        <v>18</v>
      </c>
      <c r="O16945" s="1">
        <v>1.37506E-109</v>
      </c>
      <c r="P16945">
        <v>1034</v>
      </c>
    </row>
    <row r="16946" spans="1:16" x14ac:dyDescent="0.25">
      <c r="A16946" t="s">
        <v>25146</v>
      </c>
      <c r="B16946">
        <v>756</v>
      </c>
      <c r="C16946" s="3" t="str">
        <f>HYPERLINK("http://www.uniprot.org/uniprot/K7KUB4","tr|K7KUB4|K7KUB4_SOYBN")</f>
        <v>tr|K7KUB4|K7KUB4_SOYBN</v>
      </c>
      <c r="D16946" t="s">
        <v>28</v>
      </c>
      <c r="E16946">
        <v>88.09</v>
      </c>
      <c r="F16946">
        <v>168</v>
      </c>
      <c r="G16946">
        <v>20</v>
      </c>
      <c r="H16946">
        <v>0</v>
      </c>
      <c r="I16946">
        <v>250</v>
      </c>
      <c r="J16946">
        <v>753</v>
      </c>
      <c r="K16946">
        <v>1</v>
      </c>
      <c r="L16946">
        <v>126</v>
      </c>
      <c r="M16946">
        <v>293</v>
      </c>
      <c r="N16946" t="s">
        <v>18</v>
      </c>
      <c r="O16946" s="1">
        <v>5.3257400000000003E-77</v>
      </c>
      <c r="P16946">
        <v>749</v>
      </c>
    </row>
    <row r="16947" spans="1:16" x14ac:dyDescent="0.25">
      <c r="A16947" t="s">
        <v>25147</v>
      </c>
      <c r="B16947">
        <v>894</v>
      </c>
      <c r="C16947" s="3" t="str">
        <f>HYPERLINK("http://www.uniprot.org/uniprot/Q949K8","tr|Q949K8|Q949K8_CICAR")</f>
        <v>tr|Q949K8|Q949K8_CICAR</v>
      </c>
      <c r="D16947" t="s">
        <v>55</v>
      </c>
      <c r="E16947">
        <v>83.33</v>
      </c>
      <c r="F16947">
        <v>174</v>
      </c>
      <c r="G16947">
        <v>29</v>
      </c>
      <c r="H16947">
        <v>0</v>
      </c>
      <c r="I16947">
        <v>1</v>
      </c>
      <c r="J16947">
        <v>522</v>
      </c>
      <c r="K16947">
        <v>1</v>
      </c>
      <c r="L16947">
        <v>104</v>
      </c>
      <c r="M16947">
        <v>277</v>
      </c>
      <c r="N16947" t="s">
        <v>18</v>
      </c>
      <c r="O16947" s="1">
        <v>7.1232899999999998E-80</v>
      </c>
      <c r="P16947">
        <v>775</v>
      </c>
    </row>
    <row r="16948" spans="1:16" x14ac:dyDescent="0.25">
      <c r="A16948" t="s">
        <v>25148</v>
      </c>
      <c r="B16948">
        <v>2409</v>
      </c>
      <c r="C16948" s="3" t="str">
        <f>HYPERLINK("http://www.uniprot.org/uniprot/G7LHU6","tr|G7LHU6|G7LHU6_MEDTR")</f>
        <v>tr|G7LHU6|G7LHU6_MEDTR</v>
      </c>
      <c r="D16948" t="s">
        <v>25149</v>
      </c>
      <c r="E16948">
        <v>76.930000000000007</v>
      </c>
      <c r="F16948">
        <v>789</v>
      </c>
      <c r="G16948">
        <v>182</v>
      </c>
      <c r="H16948">
        <v>2</v>
      </c>
      <c r="I16948">
        <v>43</v>
      </c>
      <c r="J16948">
        <v>2403</v>
      </c>
      <c r="K16948">
        <v>1</v>
      </c>
      <c r="L16948">
        <v>10</v>
      </c>
      <c r="M16948">
        <v>763</v>
      </c>
      <c r="N16948" t="s">
        <v>18</v>
      </c>
      <c r="O16948">
        <v>0</v>
      </c>
      <c r="P16948">
        <v>2976</v>
      </c>
    </row>
    <row r="16949" spans="1:16" x14ac:dyDescent="0.25">
      <c r="A16949" t="s">
        <v>25150</v>
      </c>
      <c r="B16949">
        <v>1110</v>
      </c>
      <c r="C16949" s="3" t="str">
        <f>HYPERLINK("http://www.uniprot.org/uniprot/B7FNF6","tr|B7FNF6|B7FNF6_MEDTR")</f>
        <v>tr|B7FNF6|B7FNF6_MEDTR</v>
      </c>
      <c r="D16949" t="s">
        <v>22</v>
      </c>
      <c r="E16949">
        <v>82.52</v>
      </c>
      <c r="F16949">
        <v>349</v>
      </c>
      <c r="G16949">
        <v>61</v>
      </c>
      <c r="H16949">
        <v>0</v>
      </c>
      <c r="I16949">
        <v>55</v>
      </c>
      <c r="J16949">
        <v>1101</v>
      </c>
      <c r="K16949">
        <v>1</v>
      </c>
      <c r="L16949">
        <v>19</v>
      </c>
      <c r="M16949">
        <v>365</v>
      </c>
      <c r="N16949" t="s">
        <v>18</v>
      </c>
      <c r="O16949" s="1">
        <v>1.0925900000000001E-166</v>
      </c>
      <c r="P16949">
        <v>1525</v>
      </c>
    </row>
    <row r="16950" spans="1:16" x14ac:dyDescent="0.25">
      <c r="A16950" t="s">
        <v>25151</v>
      </c>
      <c r="B16950">
        <v>3258</v>
      </c>
      <c r="C16950" s="3" t="str">
        <f>HYPERLINK("http://www.uniprot.org/uniprot/K7LC85","tr|K7LC85|K7LC85_SOYBN")</f>
        <v>tr|K7LC85|K7LC85_SOYBN</v>
      </c>
      <c r="D16950" t="s">
        <v>28</v>
      </c>
      <c r="E16950">
        <v>53.7</v>
      </c>
      <c r="F16950">
        <v>1134</v>
      </c>
      <c r="G16950">
        <v>525</v>
      </c>
      <c r="H16950">
        <v>79</v>
      </c>
      <c r="I16950">
        <v>34</v>
      </c>
      <c r="J16950">
        <v>3198</v>
      </c>
      <c r="K16950">
        <v>1</v>
      </c>
      <c r="L16950">
        <v>22</v>
      </c>
      <c r="M16950">
        <v>1143</v>
      </c>
      <c r="N16950" t="s">
        <v>18</v>
      </c>
      <c r="O16950">
        <v>0</v>
      </c>
      <c r="P16950">
        <v>2643</v>
      </c>
    </row>
    <row r="16951" spans="1:16" x14ac:dyDescent="0.25">
      <c r="A16951" t="s">
        <v>25152</v>
      </c>
      <c r="B16951">
        <v>2394</v>
      </c>
      <c r="C16951" s="3" t="str">
        <f>HYPERLINK("http://www.uniprot.org/uniprot/G8DCY4","tr|G8DCY4|G8DCY4_PHAVU")</f>
        <v>tr|G8DCY4|G8DCY4_PHAVU</v>
      </c>
      <c r="D16951" t="s">
        <v>1086</v>
      </c>
      <c r="E16951">
        <v>79.08</v>
      </c>
      <c r="F16951">
        <v>784</v>
      </c>
      <c r="G16951">
        <v>164</v>
      </c>
      <c r="H16951">
        <v>0</v>
      </c>
      <c r="I16951">
        <v>1</v>
      </c>
      <c r="J16951">
        <v>2352</v>
      </c>
      <c r="K16951">
        <v>1</v>
      </c>
      <c r="L16951">
        <v>315</v>
      </c>
      <c r="M16951">
        <v>1011</v>
      </c>
      <c r="N16951" t="s">
        <v>18</v>
      </c>
      <c r="O16951">
        <v>0</v>
      </c>
      <c r="P16951">
        <v>3186</v>
      </c>
    </row>
    <row r="16952" spans="1:16" x14ac:dyDescent="0.25">
      <c r="A16952" t="s">
        <v>25153</v>
      </c>
      <c r="B16952">
        <v>2325</v>
      </c>
      <c r="C16952" s="3" t="str">
        <f>HYPERLINK("http://www.uniprot.org/uniprot/I1KIH0","tr|I1KIH0|I1KIH0_SOYBN")</f>
        <v>tr|I1KIH0|I1KIH0_SOYBN</v>
      </c>
      <c r="D16952" t="s">
        <v>99</v>
      </c>
      <c r="E16952">
        <v>77.73</v>
      </c>
      <c r="F16952">
        <v>831</v>
      </c>
      <c r="G16952">
        <v>185</v>
      </c>
      <c r="H16952">
        <v>57</v>
      </c>
      <c r="I16952">
        <v>1</v>
      </c>
      <c r="J16952">
        <v>2322</v>
      </c>
      <c r="K16952">
        <v>1</v>
      </c>
      <c r="L16952">
        <v>1</v>
      </c>
      <c r="M16952">
        <v>828</v>
      </c>
      <c r="N16952" t="s">
        <v>18</v>
      </c>
      <c r="O16952">
        <v>0</v>
      </c>
      <c r="P16952">
        <v>3170</v>
      </c>
    </row>
    <row r="16953" spans="1:16" x14ac:dyDescent="0.25">
      <c r="A16953" t="s">
        <v>25154</v>
      </c>
      <c r="B16953">
        <v>501</v>
      </c>
      <c r="C16953" s="3" t="str">
        <f>HYPERLINK("http://www.uniprot.org/uniprot/I1LHS1","tr|I1LHS1|I1LHS1_SOYBN")</f>
        <v>tr|I1LHS1|I1LHS1_SOYBN</v>
      </c>
      <c r="D16953" t="s">
        <v>28</v>
      </c>
      <c r="E16953">
        <v>74.69</v>
      </c>
      <c r="F16953">
        <v>166</v>
      </c>
      <c r="G16953">
        <v>42</v>
      </c>
      <c r="H16953">
        <v>0</v>
      </c>
      <c r="I16953">
        <v>1</v>
      </c>
      <c r="J16953">
        <v>498</v>
      </c>
      <c r="K16953">
        <v>1</v>
      </c>
      <c r="L16953">
        <v>1</v>
      </c>
      <c r="M16953">
        <v>154</v>
      </c>
      <c r="N16953" t="s">
        <v>18</v>
      </c>
      <c r="O16953" s="1">
        <v>6.76196E-63</v>
      </c>
      <c r="P16953">
        <v>624</v>
      </c>
    </row>
    <row r="16954" spans="1:16" x14ac:dyDescent="0.25">
      <c r="A16954" t="s">
        <v>25155</v>
      </c>
      <c r="B16954">
        <v>612</v>
      </c>
      <c r="C16954" s="3" t="str">
        <f>HYPERLINK("http://www.uniprot.org/uniprot/I1J4E4","tr|I1J4E4|I1J4E4_SOYBN")</f>
        <v>tr|I1J4E4|I1J4E4_SOYBN</v>
      </c>
      <c r="D16954" t="s">
        <v>28</v>
      </c>
      <c r="E16954">
        <v>77.83</v>
      </c>
      <c r="F16954">
        <v>203</v>
      </c>
      <c r="G16954">
        <v>45</v>
      </c>
      <c r="H16954">
        <v>0</v>
      </c>
      <c r="I16954">
        <v>1</v>
      </c>
      <c r="J16954">
        <v>609</v>
      </c>
      <c r="K16954">
        <v>1</v>
      </c>
      <c r="L16954">
        <v>16</v>
      </c>
      <c r="M16954">
        <v>218</v>
      </c>
      <c r="N16954" t="s">
        <v>18</v>
      </c>
      <c r="O16954" s="1">
        <v>8.5799100000000003E-86</v>
      </c>
      <c r="P16954">
        <v>823</v>
      </c>
    </row>
    <row r="16955" spans="1:16" x14ac:dyDescent="0.25">
      <c r="A16955" t="s">
        <v>25156</v>
      </c>
      <c r="B16955">
        <v>1080</v>
      </c>
      <c r="C16955" s="3" t="str">
        <f>HYPERLINK("http://www.uniprot.org/uniprot/G7KLG0","tr|G7KLG0|G7KLG0_MEDTR")</f>
        <v>tr|G7KLG0|G7KLG0_MEDTR</v>
      </c>
      <c r="D16955" t="s">
        <v>25157</v>
      </c>
      <c r="E16955">
        <v>84.12</v>
      </c>
      <c r="F16955">
        <v>359</v>
      </c>
      <c r="G16955">
        <v>57</v>
      </c>
      <c r="H16955">
        <v>0</v>
      </c>
      <c r="I16955">
        <v>1</v>
      </c>
      <c r="J16955">
        <v>1077</v>
      </c>
      <c r="K16955">
        <v>1</v>
      </c>
      <c r="L16955">
        <v>69</v>
      </c>
      <c r="M16955">
        <v>427</v>
      </c>
      <c r="N16955" t="s">
        <v>18</v>
      </c>
      <c r="O16955" s="1">
        <v>3.2441000000000002E-168</v>
      </c>
      <c r="P16955">
        <v>1538</v>
      </c>
    </row>
    <row r="16956" spans="1:16" x14ac:dyDescent="0.25">
      <c r="A16956" t="s">
        <v>25158</v>
      </c>
      <c r="B16956">
        <v>681</v>
      </c>
      <c r="C16956" s="3" t="str">
        <f>HYPERLINK("http://www.uniprot.org/uniprot/I1KZW0","tr|I1KZW0|I1KZW0_SOYBN")</f>
        <v>tr|I1KZW0|I1KZW0_SOYBN</v>
      </c>
      <c r="D16956" t="s">
        <v>117</v>
      </c>
      <c r="E16956">
        <v>81.41</v>
      </c>
      <c r="F16956">
        <v>226</v>
      </c>
      <c r="G16956">
        <v>42</v>
      </c>
      <c r="H16956">
        <v>1</v>
      </c>
      <c r="I16956">
        <v>1</v>
      </c>
      <c r="J16956">
        <v>675</v>
      </c>
      <c r="K16956">
        <v>1</v>
      </c>
      <c r="L16956">
        <v>1</v>
      </c>
      <c r="M16956">
        <v>224</v>
      </c>
      <c r="N16956" t="s">
        <v>18</v>
      </c>
      <c r="O16956" s="1">
        <v>2.5664999999999999E-98</v>
      </c>
      <c r="P16956">
        <v>932</v>
      </c>
    </row>
    <row r="16957" spans="1:16" x14ac:dyDescent="0.25">
      <c r="A16957" t="s">
        <v>25159</v>
      </c>
      <c r="B16957">
        <v>927</v>
      </c>
      <c r="C16957" s="3" t="str">
        <f>HYPERLINK("http://www.uniprot.org/uniprot/G7IL36","tr|G7IL36|G7IL36_MEDTR")</f>
        <v>tr|G7IL36|G7IL36_MEDTR</v>
      </c>
      <c r="D16957" t="s">
        <v>25160</v>
      </c>
      <c r="E16957">
        <v>72.87</v>
      </c>
      <c r="F16957">
        <v>317</v>
      </c>
      <c r="G16957">
        <v>86</v>
      </c>
      <c r="H16957">
        <v>9</v>
      </c>
      <c r="I16957">
        <v>1</v>
      </c>
      <c r="J16957">
        <v>924</v>
      </c>
      <c r="K16957">
        <v>1</v>
      </c>
      <c r="L16957">
        <v>15</v>
      </c>
      <c r="M16957">
        <v>329</v>
      </c>
      <c r="N16957" t="s">
        <v>18</v>
      </c>
      <c r="O16957" s="1">
        <v>2.2395500000000001E-124</v>
      </c>
      <c r="P16957">
        <v>1159</v>
      </c>
    </row>
    <row r="16958" spans="1:16" x14ac:dyDescent="0.25">
      <c r="A16958" t="s">
        <v>25161</v>
      </c>
      <c r="B16958">
        <v>1185</v>
      </c>
      <c r="C16958" s="3" t="str">
        <f>HYPERLINK("http://www.uniprot.org/uniprot/A5AWV0","tr|A5AWV0|A5AWV0_VITVI")</f>
        <v>tr|A5AWV0|A5AWV0_VITVI</v>
      </c>
      <c r="D16958" t="s">
        <v>791</v>
      </c>
      <c r="E16958">
        <v>53.7</v>
      </c>
      <c r="F16958">
        <v>324</v>
      </c>
      <c r="G16958">
        <v>150</v>
      </c>
      <c r="H16958">
        <v>5</v>
      </c>
      <c r="I16958">
        <v>4</v>
      </c>
      <c r="J16958">
        <v>960</v>
      </c>
      <c r="K16958">
        <v>1</v>
      </c>
      <c r="L16958">
        <v>476</v>
      </c>
      <c r="M16958">
        <v>795</v>
      </c>
      <c r="N16958" t="s">
        <v>18</v>
      </c>
      <c r="O16958" s="1">
        <v>5.3287900000000001E-98</v>
      </c>
      <c r="P16958">
        <v>933</v>
      </c>
    </row>
    <row r="16959" spans="1:16" x14ac:dyDescent="0.25">
      <c r="A16959" t="s">
        <v>25162</v>
      </c>
      <c r="B16959">
        <v>993</v>
      </c>
      <c r="C16959" s="3" t="str">
        <f>HYPERLINK("http://www.uniprot.org/uniprot/G7KGW5","tr|G7KGW5|G7KGW5_MEDTR")</f>
        <v>tr|G7KGW5|G7KGW5_MEDTR</v>
      </c>
      <c r="D16959" t="s">
        <v>25163</v>
      </c>
      <c r="E16959">
        <v>85.04</v>
      </c>
      <c r="F16959">
        <v>341</v>
      </c>
      <c r="G16959">
        <v>51</v>
      </c>
      <c r="H16959">
        <v>11</v>
      </c>
      <c r="I16959">
        <v>1</v>
      </c>
      <c r="J16959">
        <v>990</v>
      </c>
      <c r="K16959">
        <v>1</v>
      </c>
      <c r="L16959">
        <v>1</v>
      </c>
      <c r="M16959">
        <v>341</v>
      </c>
      <c r="N16959" t="s">
        <v>18</v>
      </c>
      <c r="O16959" s="1">
        <v>1.8370100000000001E-167</v>
      </c>
      <c r="P16959">
        <v>1531</v>
      </c>
    </row>
    <row r="16960" spans="1:16" x14ac:dyDescent="0.25">
      <c r="A16960" t="s">
        <v>25164</v>
      </c>
      <c r="B16960">
        <v>627</v>
      </c>
      <c r="C16960" s="3" t="str">
        <f>HYPERLINK("http://www.uniprot.org/uniprot/G7JXJ4","tr|G7JXJ4|G7JXJ4_MEDTR")</f>
        <v>tr|G7JXJ4|G7JXJ4_MEDTR</v>
      </c>
      <c r="D16960" t="s">
        <v>11245</v>
      </c>
      <c r="E16960">
        <v>49.26</v>
      </c>
      <c r="F16960">
        <v>203</v>
      </c>
      <c r="G16960">
        <v>103</v>
      </c>
      <c r="H16960">
        <v>5</v>
      </c>
      <c r="I16960">
        <v>19</v>
      </c>
      <c r="J16960">
        <v>612</v>
      </c>
      <c r="K16960">
        <v>1</v>
      </c>
      <c r="L16960">
        <v>45</v>
      </c>
      <c r="M16960">
        <v>247</v>
      </c>
      <c r="N16960" t="s">
        <v>18</v>
      </c>
      <c r="O16960" s="1">
        <v>7.7681600000000006E-37</v>
      </c>
      <c r="P16960">
        <v>401</v>
      </c>
    </row>
    <row r="16961" spans="1:16" x14ac:dyDescent="0.25">
      <c r="A16961" t="s">
        <v>25165</v>
      </c>
      <c r="B16961">
        <v>987</v>
      </c>
      <c r="C16961" s="3" t="str">
        <f>HYPERLINK("http://www.uniprot.org/uniprot/G7J4C6","tr|G7J4C6|G7J4C6_MEDTR")</f>
        <v>tr|G7J4C6|G7J4C6_MEDTR</v>
      </c>
      <c r="D16961" t="s">
        <v>3005</v>
      </c>
      <c r="E16961">
        <v>71.83</v>
      </c>
      <c r="F16961">
        <v>174</v>
      </c>
      <c r="G16961">
        <v>49</v>
      </c>
      <c r="H16961">
        <v>0</v>
      </c>
      <c r="I16961">
        <v>454</v>
      </c>
      <c r="J16961">
        <v>975</v>
      </c>
      <c r="K16961">
        <v>1</v>
      </c>
      <c r="L16961">
        <v>226</v>
      </c>
      <c r="M16961">
        <v>399</v>
      </c>
      <c r="N16961" t="s">
        <v>18</v>
      </c>
      <c r="O16961" s="1">
        <v>2.8892699999999999E-64</v>
      </c>
      <c r="P16961">
        <v>641</v>
      </c>
    </row>
    <row r="16962" spans="1:16" x14ac:dyDescent="0.25">
      <c r="A16962" t="s">
        <v>25166</v>
      </c>
      <c r="B16962">
        <v>963</v>
      </c>
      <c r="C16962" s="3" t="str">
        <f>HYPERLINK("http://www.uniprot.org/uniprot/Q2HVN6","tr|Q2HVN6|Q2HVN6_MEDTR")</f>
        <v>tr|Q2HVN6|Q2HVN6_MEDTR</v>
      </c>
      <c r="D16962" t="s">
        <v>25167</v>
      </c>
      <c r="E16962">
        <v>51.08</v>
      </c>
      <c r="F16962">
        <v>92</v>
      </c>
      <c r="G16962">
        <v>45</v>
      </c>
      <c r="H16962">
        <v>0</v>
      </c>
      <c r="I16962">
        <v>676</v>
      </c>
      <c r="J16962">
        <v>951</v>
      </c>
      <c r="K16962">
        <v>1</v>
      </c>
      <c r="L16962">
        <v>156</v>
      </c>
      <c r="M16962">
        <v>238</v>
      </c>
      <c r="N16962" t="s">
        <v>18</v>
      </c>
      <c r="O16962" s="1">
        <v>7.2236599999999999E-12</v>
      </c>
      <c r="P16962">
        <v>189</v>
      </c>
    </row>
    <row r="16963" spans="1:16" x14ac:dyDescent="0.25">
      <c r="A16963" t="s">
        <v>25168</v>
      </c>
      <c r="B16963">
        <v>1605</v>
      </c>
      <c r="C16963" s="3" t="str">
        <f>HYPERLINK("http://www.uniprot.org/uniprot/L0EK12","tr|L0EK12|L0EK12_CICAR")</f>
        <v>tr|L0EK12|L0EK12_CICAR</v>
      </c>
      <c r="D16963" t="s">
        <v>25169</v>
      </c>
      <c r="E16963">
        <v>90.26</v>
      </c>
      <c r="F16963">
        <v>534</v>
      </c>
      <c r="G16963">
        <v>52</v>
      </c>
      <c r="H16963">
        <v>0</v>
      </c>
      <c r="I16963">
        <v>1</v>
      </c>
      <c r="J16963">
        <v>1602</v>
      </c>
      <c r="K16963">
        <v>1</v>
      </c>
      <c r="L16963">
        <v>1</v>
      </c>
      <c r="M16963">
        <v>534</v>
      </c>
      <c r="N16963" t="s">
        <v>18</v>
      </c>
      <c r="O16963">
        <v>0</v>
      </c>
      <c r="P16963">
        <v>2442</v>
      </c>
    </row>
    <row r="16964" spans="1:16" x14ac:dyDescent="0.25">
      <c r="A16964" t="s">
        <v>25170</v>
      </c>
      <c r="B16964">
        <v>1392</v>
      </c>
      <c r="C16964" s="3" t="str">
        <f>HYPERLINK("http://www.uniprot.org/uniprot/F4ZG52","tr|F4ZG52|F4ZG52_MEDTR")</f>
        <v>tr|F4ZG52|F4ZG52_MEDTR</v>
      </c>
      <c r="D16964" t="s">
        <v>25171</v>
      </c>
      <c r="E16964">
        <v>78.97</v>
      </c>
      <c r="F16964">
        <v>490</v>
      </c>
      <c r="G16964">
        <v>103</v>
      </c>
      <c r="H16964">
        <v>35</v>
      </c>
      <c r="I16964">
        <v>7</v>
      </c>
      <c r="J16964">
        <v>1371</v>
      </c>
      <c r="K16964">
        <v>1</v>
      </c>
      <c r="L16964">
        <v>5</v>
      </c>
      <c r="M16964">
        <v>494</v>
      </c>
      <c r="N16964" t="s">
        <v>18</v>
      </c>
      <c r="O16964">
        <v>0</v>
      </c>
      <c r="P16964">
        <v>1939</v>
      </c>
    </row>
    <row r="16965" spans="1:16" x14ac:dyDescent="0.25">
      <c r="A16965" t="s">
        <v>25172</v>
      </c>
      <c r="B16965">
        <v>1884</v>
      </c>
      <c r="C16965" s="3" t="str">
        <f>HYPERLINK("http://www.uniprot.org/uniprot/K7MN78","tr|K7MN78|K7MN78_SOYBN")</f>
        <v>tr|K7MN78|K7MN78_SOYBN</v>
      </c>
      <c r="D16965" t="s">
        <v>28</v>
      </c>
      <c r="E16965">
        <v>54.62</v>
      </c>
      <c r="F16965">
        <v>659</v>
      </c>
      <c r="G16965">
        <v>299</v>
      </c>
      <c r="H16965">
        <v>37</v>
      </c>
      <c r="I16965">
        <v>1</v>
      </c>
      <c r="J16965">
        <v>1866</v>
      </c>
      <c r="K16965">
        <v>1</v>
      </c>
      <c r="L16965">
        <v>216</v>
      </c>
      <c r="M16965">
        <v>854</v>
      </c>
      <c r="N16965" t="s">
        <v>18</v>
      </c>
      <c r="O16965" s="1">
        <v>1.6751899999999999E-169</v>
      </c>
      <c r="P16965">
        <v>1552</v>
      </c>
    </row>
    <row r="16966" spans="1:16" x14ac:dyDescent="0.25">
      <c r="A16966" t="s">
        <v>25173</v>
      </c>
      <c r="B16966">
        <v>363</v>
      </c>
      <c r="C16966" s="3" t="str">
        <f>HYPERLINK("http://www.uniprot.org/uniprot/G7I281","tr|G7I281|G7I281_MEDTR")</f>
        <v>tr|G7I281|G7I281_MEDTR</v>
      </c>
      <c r="D16966" t="s">
        <v>25174</v>
      </c>
      <c r="E16966">
        <v>66.66</v>
      </c>
      <c r="F16966">
        <v>120</v>
      </c>
      <c r="G16966">
        <v>40</v>
      </c>
      <c r="H16966">
        <v>0</v>
      </c>
      <c r="I16966">
        <v>1</v>
      </c>
      <c r="J16966">
        <v>360</v>
      </c>
      <c r="K16966">
        <v>1</v>
      </c>
      <c r="L16966">
        <v>1</v>
      </c>
      <c r="M16966">
        <v>120</v>
      </c>
      <c r="N16966" t="s">
        <v>18</v>
      </c>
      <c r="O16966" s="1">
        <v>1.8495599999999999E-36</v>
      </c>
      <c r="P16966">
        <v>396</v>
      </c>
    </row>
    <row r="16967" spans="1:16" x14ac:dyDescent="0.25">
      <c r="A16967" t="s">
        <v>25175</v>
      </c>
      <c r="B16967">
        <v>1086</v>
      </c>
      <c r="C16967" s="3" t="str">
        <f>HYPERLINK("http://www.uniprot.org/uniprot/I1MXR5","tr|I1MXR5|I1MXR5_SOYBN")</f>
        <v>tr|I1MXR5|I1MXR5_SOYBN</v>
      </c>
      <c r="D16967" t="s">
        <v>71</v>
      </c>
      <c r="E16967">
        <v>59.84</v>
      </c>
      <c r="F16967">
        <v>376</v>
      </c>
      <c r="G16967">
        <v>151</v>
      </c>
      <c r="H16967">
        <v>53</v>
      </c>
      <c r="I16967">
        <v>115</v>
      </c>
      <c r="J16967">
        <v>1083</v>
      </c>
      <c r="K16967">
        <v>1</v>
      </c>
      <c r="L16967">
        <v>41</v>
      </c>
      <c r="M16967">
        <v>413</v>
      </c>
      <c r="N16967" t="s">
        <v>18</v>
      </c>
      <c r="O16967" s="1">
        <v>5.1346099999999999E-113</v>
      </c>
      <c r="P16967">
        <v>1062</v>
      </c>
    </row>
    <row r="16968" spans="1:16" x14ac:dyDescent="0.25">
      <c r="A16968" t="s">
        <v>25176</v>
      </c>
      <c r="B16968">
        <v>2307</v>
      </c>
      <c r="C16968" s="3" t="str">
        <f>HYPERLINK("http://www.uniprot.org/uniprot/G7J8E0","tr|G7J8E0|G7J8E0_MEDTR")</f>
        <v>tr|G7J8E0|G7J8E0_MEDTR</v>
      </c>
      <c r="D16968" t="s">
        <v>25177</v>
      </c>
      <c r="E16968">
        <v>71.05</v>
      </c>
      <c r="F16968">
        <v>774</v>
      </c>
      <c r="G16968">
        <v>224</v>
      </c>
      <c r="H16968">
        <v>9</v>
      </c>
      <c r="I16968">
        <v>10</v>
      </c>
      <c r="J16968">
        <v>2304</v>
      </c>
      <c r="K16968">
        <v>1</v>
      </c>
      <c r="L16968">
        <v>1</v>
      </c>
      <c r="M16968">
        <v>763</v>
      </c>
      <c r="N16968" t="s">
        <v>18</v>
      </c>
      <c r="O16968">
        <v>0</v>
      </c>
      <c r="P16968">
        <v>2772</v>
      </c>
    </row>
    <row r="16969" spans="1:16" x14ac:dyDescent="0.25">
      <c r="A16969" t="s">
        <v>25178</v>
      </c>
      <c r="B16969">
        <v>876</v>
      </c>
      <c r="C16969" s="3" t="str">
        <f>HYPERLINK("http://www.uniprot.org/uniprot/I1JVD9","tr|I1JVD9|I1JVD9_SOYBN")</f>
        <v>tr|I1JVD9|I1JVD9_SOYBN</v>
      </c>
      <c r="D16969" t="s">
        <v>28</v>
      </c>
      <c r="E16969">
        <v>68.92</v>
      </c>
      <c r="F16969">
        <v>325</v>
      </c>
      <c r="G16969">
        <v>101</v>
      </c>
      <c r="H16969">
        <v>35</v>
      </c>
      <c r="I16969">
        <v>1</v>
      </c>
      <c r="J16969">
        <v>870</v>
      </c>
      <c r="K16969">
        <v>1</v>
      </c>
      <c r="L16969">
        <v>3</v>
      </c>
      <c r="M16969">
        <v>323</v>
      </c>
      <c r="N16969" t="s">
        <v>18</v>
      </c>
      <c r="O16969" s="1">
        <v>7.7422599999999995E-116</v>
      </c>
      <c r="P16969">
        <v>1085</v>
      </c>
    </row>
    <row r="16970" spans="1:16" x14ac:dyDescent="0.25">
      <c r="A16970" t="s">
        <v>25179</v>
      </c>
      <c r="B16970">
        <v>969</v>
      </c>
      <c r="C16970" s="3" t="str">
        <f>HYPERLINK("http://www.uniprot.org/uniprot/A5B592","tr|A5B592|A5B592_VITVI")</f>
        <v>tr|A5B592|A5B592_VITVI</v>
      </c>
      <c r="D16970" t="s">
        <v>250</v>
      </c>
      <c r="E16970">
        <v>29.72</v>
      </c>
      <c r="F16970">
        <v>323</v>
      </c>
      <c r="G16970">
        <v>227</v>
      </c>
      <c r="H16970">
        <v>11</v>
      </c>
      <c r="I16970">
        <v>1</v>
      </c>
      <c r="J16970">
        <v>936</v>
      </c>
      <c r="K16970">
        <v>1</v>
      </c>
      <c r="L16970">
        <v>1094</v>
      </c>
      <c r="M16970">
        <v>1408</v>
      </c>
      <c r="N16970" t="s">
        <v>18</v>
      </c>
      <c r="O16970" s="1">
        <v>1.32526E-29</v>
      </c>
      <c r="P16970">
        <v>342</v>
      </c>
    </row>
    <row r="16971" spans="1:16" x14ac:dyDescent="0.25">
      <c r="A16971" t="s">
        <v>25180</v>
      </c>
      <c r="B16971">
        <v>942</v>
      </c>
      <c r="C16971" s="3" t="str">
        <f>HYPERLINK("http://www.uniprot.org/uniprot/I1KS88","tr|I1KS88|I1KS88_SOYBN")</f>
        <v>tr|I1KS88|I1KS88_SOYBN</v>
      </c>
      <c r="D16971" t="s">
        <v>28</v>
      </c>
      <c r="E16971">
        <v>93.92</v>
      </c>
      <c r="F16971">
        <v>313</v>
      </c>
      <c r="G16971">
        <v>19</v>
      </c>
      <c r="H16971">
        <v>0</v>
      </c>
      <c r="I16971">
        <v>1</v>
      </c>
      <c r="J16971">
        <v>939</v>
      </c>
      <c r="K16971">
        <v>1</v>
      </c>
      <c r="L16971">
        <v>1</v>
      </c>
      <c r="M16971">
        <v>313</v>
      </c>
      <c r="N16971" t="s">
        <v>18</v>
      </c>
      <c r="O16971" s="1">
        <v>9.8722899999999998E-176</v>
      </c>
      <c r="P16971">
        <v>1602</v>
      </c>
    </row>
    <row r="16972" spans="1:16" x14ac:dyDescent="0.25">
      <c r="A16972" t="s">
        <v>25181</v>
      </c>
      <c r="B16972">
        <v>705</v>
      </c>
      <c r="C16972" s="3" t="str">
        <f>HYPERLINK("http://www.uniprot.org/uniprot/G7LG32","tr|G7LG32|G7LG32_MEDTR")</f>
        <v>tr|G7LG32|G7LG32_MEDTR</v>
      </c>
      <c r="D16972" t="s">
        <v>25182</v>
      </c>
      <c r="E16972">
        <v>63.83</v>
      </c>
      <c r="F16972">
        <v>224</v>
      </c>
      <c r="G16972">
        <v>81</v>
      </c>
      <c r="H16972">
        <v>9</v>
      </c>
      <c r="I16972">
        <v>1</v>
      </c>
      <c r="J16972">
        <v>645</v>
      </c>
      <c r="K16972">
        <v>1</v>
      </c>
      <c r="L16972">
        <v>102</v>
      </c>
      <c r="M16972">
        <v>324</v>
      </c>
      <c r="N16972" t="s">
        <v>18</v>
      </c>
      <c r="O16972" s="1">
        <v>8.7232399999999996E-93</v>
      </c>
      <c r="P16972">
        <v>823</v>
      </c>
    </row>
    <row r="16973" spans="1:16" x14ac:dyDescent="0.25">
      <c r="A16973" t="s">
        <v>25183</v>
      </c>
      <c r="B16973">
        <v>1224</v>
      </c>
      <c r="C16973" s="3" t="str">
        <f>HYPERLINK("http://www.uniprot.org/uniprot/G7IE46","tr|G7IE46|G7IE46_MEDTR")</f>
        <v>tr|G7IE46|G7IE46_MEDTR</v>
      </c>
      <c r="D16973" t="s">
        <v>25184</v>
      </c>
      <c r="E16973">
        <v>69.66</v>
      </c>
      <c r="F16973">
        <v>422</v>
      </c>
      <c r="G16973">
        <v>128</v>
      </c>
      <c r="H16973">
        <v>17</v>
      </c>
      <c r="I16973">
        <v>1</v>
      </c>
      <c r="J16973">
        <v>1215</v>
      </c>
      <c r="K16973">
        <v>1</v>
      </c>
      <c r="L16973">
        <v>1</v>
      </c>
      <c r="M16973">
        <v>416</v>
      </c>
      <c r="N16973" t="s">
        <v>18</v>
      </c>
      <c r="O16973" s="1">
        <v>2.6529500000000001E-148</v>
      </c>
      <c r="P16973">
        <v>1367</v>
      </c>
    </row>
    <row r="16974" spans="1:16" x14ac:dyDescent="0.25">
      <c r="A16974" t="s">
        <v>25185</v>
      </c>
      <c r="B16974">
        <v>4620</v>
      </c>
      <c r="C16974" s="3" t="str">
        <f>HYPERLINK("http://www.uniprot.org/uniprot/I1LY26","tr|I1LY26|I1LY26_SOYBN")</f>
        <v>tr|I1LY26|I1LY26_SOYBN</v>
      </c>
      <c r="D16974" t="s">
        <v>71</v>
      </c>
      <c r="E16974">
        <v>91.36</v>
      </c>
      <c r="F16974">
        <v>1529</v>
      </c>
      <c r="G16974">
        <v>132</v>
      </c>
      <c r="H16974">
        <v>0</v>
      </c>
      <c r="I16974">
        <v>31</v>
      </c>
      <c r="J16974">
        <v>4617</v>
      </c>
      <c r="K16974">
        <v>1</v>
      </c>
      <c r="L16974">
        <v>2</v>
      </c>
      <c r="M16974">
        <v>1530</v>
      </c>
      <c r="N16974" t="s">
        <v>18</v>
      </c>
      <c r="O16974">
        <v>0</v>
      </c>
      <c r="P16974">
        <v>7169</v>
      </c>
    </row>
    <row r="16975" spans="1:16" x14ac:dyDescent="0.25">
      <c r="A16975" t="s">
        <v>25186</v>
      </c>
      <c r="B16975">
        <v>717</v>
      </c>
      <c r="C16975" s="3" t="str">
        <f>HYPERLINK("http://www.uniprot.org/uniprot/B9S507","tr|B9S507|B9S507_RICCO")</f>
        <v>tr|B9S507|B9S507_RICCO</v>
      </c>
      <c r="D16975" t="s">
        <v>25187</v>
      </c>
      <c r="E16975">
        <v>62.94</v>
      </c>
      <c r="F16975">
        <v>224</v>
      </c>
      <c r="G16975">
        <v>83</v>
      </c>
      <c r="H16975">
        <v>0</v>
      </c>
      <c r="I16975">
        <v>1</v>
      </c>
      <c r="J16975">
        <v>672</v>
      </c>
      <c r="K16975">
        <v>1</v>
      </c>
      <c r="L16975">
        <v>54</v>
      </c>
      <c r="M16975">
        <v>276</v>
      </c>
      <c r="N16975" t="s">
        <v>18</v>
      </c>
      <c r="O16975" s="1">
        <v>4.3057799999999999E-86</v>
      </c>
      <c r="P16975">
        <v>827</v>
      </c>
    </row>
    <row r="16976" spans="1:16" x14ac:dyDescent="0.25">
      <c r="A16976" t="s">
        <v>25188</v>
      </c>
      <c r="B16976">
        <v>1680</v>
      </c>
      <c r="C16976" s="3" t="str">
        <f>HYPERLINK("http://www.uniprot.org/uniprot/I1KIH2","tr|I1KIH2|I1KIH2_SOYBN")</f>
        <v>tr|I1KIH2|I1KIH2_SOYBN</v>
      </c>
      <c r="D16976" t="s">
        <v>28</v>
      </c>
      <c r="E16976">
        <v>82.35</v>
      </c>
      <c r="F16976">
        <v>544</v>
      </c>
      <c r="G16976">
        <v>96</v>
      </c>
      <c r="H16976">
        <v>3</v>
      </c>
      <c r="I16976">
        <v>1</v>
      </c>
      <c r="J16976">
        <v>1623</v>
      </c>
      <c r="K16976">
        <v>1</v>
      </c>
      <c r="L16976">
        <v>1</v>
      </c>
      <c r="M16976">
        <v>525</v>
      </c>
      <c r="N16976" t="s">
        <v>18</v>
      </c>
      <c r="O16976">
        <v>0</v>
      </c>
      <c r="P16976">
        <v>2389</v>
      </c>
    </row>
    <row r="16977" spans="1:16" x14ac:dyDescent="0.25">
      <c r="A16977" t="s">
        <v>25189</v>
      </c>
      <c r="B16977">
        <v>294</v>
      </c>
      <c r="C16977" s="3" t="str">
        <f>HYPERLINK("http://www.uniprot.org/uniprot/G7KDJ7","tr|G7KDJ7|G7KDJ7_MEDTR")</f>
        <v>tr|G7KDJ7|G7KDJ7_MEDTR</v>
      </c>
      <c r="D16977" t="s">
        <v>25190</v>
      </c>
      <c r="E16977">
        <v>61.16</v>
      </c>
      <c r="F16977">
        <v>103</v>
      </c>
      <c r="G16977">
        <v>40</v>
      </c>
      <c r="H16977">
        <v>6</v>
      </c>
      <c r="I16977">
        <v>1</v>
      </c>
      <c r="J16977">
        <v>291</v>
      </c>
      <c r="K16977">
        <v>1</v>
      </c>
      <c r="L16977">
        <v>1</v>
      </c>
      <c r="M16977">
        <v>102</v>
      </c>
      <c r="N16977" t="s">
        <v>18</v>
      </c>
      <c r="O16977" s="1">
        <v>1.36192E-23</v>
      </c>
      <c r="P16977">
        <v>285</v>
      </c>
    </row>
    <row r="16978" spans="1:16" x14ac:dyDescent="0.25">
      <c r="A16978" t="s">
        <v>25191</v>
      </c>
      <c r="B16978">
        <v>192</v>
      </c>
      <c r="C16978" s="3" t="str">
        <f>HYPERLINK("http://www.uniprot.org/uniprot/I3STQ3","tr|I3STQ3|I3STQ3_LOTJA")</f>
        <v>tr|I3STQ3|I3STQ3_LOTJA</v>
      </c>
      <c r="D16978" t="s">
        <v>2200</v>
      </c>
      <c r="E16978">
        <v>60.31</v>
      </c>
      <c r="F16978">
        <v>63</v>
      </c>
      <c r="G16978">
        <v>25</v>
      </c>
      <c r="H16978">
        <v>0</v>
      </c>
      <c r="I16978">
        <v>1</v>
      </c>
      <c r="J16978">
        <v>189</v>
      </c>
      <c r="K16978">
        <v>1</v>
      </c>
      <c r="L16978">
        <v>1</v>
      </c>
      <c r="M16978">
        <v>63</v>
      </c>
      <c r="N16978" t="s">
        <v>18</v>
      </c>
      <c r="O16978" s="1">
        <v>3.53038E-11</v>
      </c>
      <c r="P16978">
        <v>178</v>
      </c>
    </row>
    <row r="16979" spans="1:16" x14ac:dyDescent="0.25">
      <c r="A16979" t="s">
        <v>25192</v>
      </c>
      <c r="B16979">
        <v>642</v>
      </c>
      <c r="C16979" s="3" t="str">
        <f>HYPERLINK("http://www.uniprot.org/uniprot/Q56NI2","tr|Q56NI2|Q56NI2_PEA")</f>
        <v>tr|Q56NI2|Q56NI2_PEA</v>
      </c>
      <c r="D16979" t="s">
        <v>25193</v>
      </c>
      <c r="E16979">
        <v>83.88</v>
      </c>
      <c r="F16979">
        <v>242</v>
      </c>
      <c r="G16979">
        <v>39</v>
      </c>
      <c r="H16979">
        <v>29</v>
      </c>
      <c r="I16979">
        <v>1</v>
      </c>
      <c r="J16979">
        <v>639</v>
      </c>
      <c r="K16979">
        <v>1</v>
      </c>
      <c r="L16979">
        <v>1</v>
      </c>
      <c r="M16979">
        <v>241</v>
      </c>
      <c r="N16979" t="s">
        <v>18</v>
      </c>
      <c r="O16979" s="1">
        <v>4.7897200000000003E-101</v>
      </c>
      <c r="P16979">
        <v>955</v>
      </c>
    </row>
    <row r="16980" spans="1:16" x14ac:dyDescent="0.25">
      <c r="A16980" t="s">
        <v>25194</v>
      </c>
      <c r="B16980">
        <v>342</v>
      </c>
      <c r="C16980" s="3" t="str">
        <f>HYPERLINK("http://www.uniprot.org/uniprot/H6VUT5","tr|H6VUT5|H6VUT5_9FABA")</f>
        <v>tr|H6VUT5|H6VUT5_9FABA</v>
      </c>
      <c r="D16980" t="s">
        <v>25195</v>
      </c>
      <c r="E16980">
        <v>96.46</v>
      </c>
      <c r="F16980">
        <v>113</v>
      </c>
      <c r="G16980">
        <v>4</v>
      </c>
      <c r="H16980">
        <v>0</v>
      </c>
      <c r="I16980">
        <v>1</v>
      </c>
      <c r="J16980">
        <v>339</v>
      </c>
      <c r="K16980">
        <v>1</v>
      </c>
      <c r="L16980">
        <v>1</v>
      </c>
      <c r="M16980">
        <v>113</v>
      </c>
      <c r="N16980" t="s">
        <v>18</v>
      </c>
      <c r="O16980" s="1">
        <v>7.1921499999999995E-57</v>
      </c>
      <c r="P16980">
        <v>572</v>
      </c>
    </row>
    <row r="16981" spans="1:16" x14ac:dyDescent="0.25">
      <c r="A16981" t="s">
        <v>25196</v>
      </c>
      <c r="B16981">
        <v>1677</v>
      </c>
      <c r="C16981" s="3" t="str">
        <f>HYPERLINK("http://www.uniprot.org/uniprot/G7KLG3","tr|G7KLG3|G7KLG3_MEDTR")</f>
        <v>tr|G7KLG3|G7KLG3_MEDTR</v>
      </c>
      <c r="D16981" t="s">
        <v>25197</v>
      </c>
      <c r="E16981">
        <v>66.459999999999994</v>
      </c>
      <c r="F16981">
        <v>671</v>
      </c>
      <c r="G16981">
        <v>225</v>
      </c>
      <c r="H16981">
        <v>126</v>
      </c>
      <c r="I16981">
        <v>34</v>
      </c>
      <c r="J16981">
        <v>1668</v>
      </c>
      <c r="K16981">
        <v>1</v>
      </c>
      <c r="L16981">
        <v>12</v>
      </c>
      <c r="M16981">
        <v>672</v>
      </c>
      <c r="N16981" t="s">
        <v>18</v>
      </c>
      <c r="O16981">
        <v>0</v>
      </c>
      <c r="P16981">
        <v>2133</v>
      </c>
    </row>
    <row r="16982" spans="1:16" x14ac:dyDescent="0.25">
      <c r="A16982" t="s">
        <v>25198</v>
      </c>
      <c r="B16982">
        <v>348</v>
      </c>
      <c r="C16982" s="3" t="str">
        <f>HYPERLINK("http://www.uniprot.org/uniprot/G7JWR5","tr|G7JWR5|G7JWR5_MEDTR")</f>
        <v>tr|G7JWR5|G7JWR5_MEDTR</v>
      </c>
      <c r="D16982" t="s">
        <v>4803</v>
      </c>
      <c r="E16982">
        <v>49.2</v>
      </c>
      <c r="F16982">
        <v>126</v>
      </c>
      <c r="G16982">
        <v>64</v>
      </c>
      <c r="H16982">
        <v>11</v>
      </c>
      <c r="I16982">
        <v>1</v>
      </c>
      <c r="J16982">
        <v>345</v>
      </c>
      <c r="K16982">
        <v>1</v>
      </c>
      <c r="L16982">
        <v>288</v>
      </c>
      <c r="M16982">
        <v>413</v>
      </c>
      <c r="N16982" t="s">
        <v>18</v>
      </c>
      <c r="O16982" s="1">
        <v>6.5103200000000004E-26</v>
      </c>
      <c r="P16982">
        <v>305</v>
      </c>
    </row>
    <row r="16983" spans="1:16" x14ac:dyDescent="0.25">
      <c r="A16983" t="s">
        <v>25199</v>
      </c>
      <c r="B16983">
        <v>1152</v>
      </c>
      <c r="C16983" s="3" t="str">
        <f>HYPERLINK("http://www.uniprot.org/uniprot/O82805","tr|O82805|O82805_PEA")</f>
        <v>tr|O82805|O82805_PEA</v>
      </c>
      <c r="D16983" t="s">
        <v>25200</v>
      </c>
      <c r="E16983">
        <v>74.739999999999995</v>
      </c>
      <c r="F16983">
        <v>388</v>
      </c>
      <c r="G16983">
        <v>98</v>
      </c>
      <c r="H16983">
        <v>5</v>
      </c>
      <c r="I16983">
        <v>1</v>
      </c>
      <c r="J16983">
        <v>1149</v>
      </c>
      <c r="K16983">
        <v>1</v>
      </c>
      <c r="L16983">
        <v>1</v>
      </c>
      <c r="M16983">
        <v>371</v>
      </c>
      <c r="N16983" t="s">
        <v>18</v>
      </c>
      <c r="O16983" s="1">
        <v>1.16658E-150</v>
      </c>
      <c r="P16983">
        <v>1387</v>
      </c>
    </row>
    <row r="16984" spans="1:16" x14ac:dyDescent="0.25">
      <c r="A16984" t="s">
        <v>25201</v>
      </c>
      <c r="B16984">
        <v>375</v>
      </c>
      <c r="C16984" s="3" t="str">
        <f>HYPERLINK("http://www.uniprot.org/uniprot/G7IL41","tr|G7IL41|G7IL41_MEDTR")</f>
        <v>tr|G7IL41|G7IL41_MEDTR</v>
      </c>
      <c r="D16984" t="s">
        <v>25202</v>
      </c>
      <c r="E16984">
        <v>90.75</v>
      </c>
      <c r="F16984">
        <v>119</v>
      </c>
      <c r="G16984">
        <v>11</v>
      </c>
      <c r="H16984">
        <v>0</v>
      </c>
      <c r="I16984">
        <v>1</v>
      </c>
      <c r="J16984">
        <v>357</v>
      </c>
      <c r="K16984">
        <v>1</v>
      </c>
      <c r="L16984">
        <v>1</v>
      </c>
      <c r="M16984">
        <v>119</v>
      </c>
      <c r="N16984" t="s">
        <v>18</v>
      </c>
      <c r="O16984" s="1">
        <v>1.9312499999999999E-57</v>
      </c>
      <c r="P16984">
        <v>577</v>
      </c>
    </row>
    <row r="16985" spans="1:16" x14ac:dyDescent="0.25">
      <c r="A16985" t="s">
        <v>25203</v>
      </c>
      <c r="B16985">
        <v>870</v>
      </c>
      <c r="C16985" s="3" t="str">
        <f>HYPERLINK("http://www.uniprot.org/uniprot/E7D036","tr|E7D036|E7D036_9FABA")</f>
        <v>tr|E7D036|E7D036_9FABA</v>
      </c>
      <c r="D16985" t="s">
        <v>25204</v>
      </c>
      <c r="E16985">
        <v>99.3</v>
      </c>
      <c r="F16985">
        <v>289</v>
      </c>
      <c r="G16985">
        <v>2</v>
      </c>
      <c r="H16985">
        <v>0</v>
      </c>
      <c r="I16985">
        <v>1</v>
      </c>
      <c r="J16985">
        <v>867</v>
      </c>
      <c r="K16985">
        <v>1</v>
      </c>
      <c r="L16985">
        <v>1</v>
      </c>
      <c r="M16985">
        <v>289</v>
      </c>
      <c r="N16985" t="s">
        <v>18</v>
      </c>
      <c r="O16985" s="1">
        <v>1.08763E-162</v>
      </c>
      <c r="P16985">
        <v>1489</v>
      </c>
    </row>
    <row r="16986" spans="1:16" x14ac:dyDescent="0.25">
      <c r="A16986" t="s">
        <v>25205</v>
      </c>
      <c r="B16986">
        <v>513</v>
      </c>
      <c r="C16986" s="3" t="str">
        <f>HYPERLINK("http://www.uniprot.org/uniprot/G7JWI1","tr|G7JWI1|G7JWI1_MEDTR")</f>
        <v>tr|G7JWI1|G7JWI1_MEDTR</v>
      </c>
      <c r="D16986" t="s">
        <v>25206</v>
      </c>
      <c r="E16986">
        <v>60</v>
      </c>
      <c r="F16986">
        <v>170</v>
      </c>
      <c r="G16986">
        <v>68</v>
      </c>
      <c r="H16986">
        <v>0</v>
      </c>
      <c r="I16986">
        <v>1</v>
      </c>
      <c r="J16986">
        <v>510</v>
      </c>
      <c r="K16986">
        <v>1</v>
      </c>
      <c r="L16986">
        <v>54</v>
      </c>
      <c r="M16986">
        <v>223</v>
      </c>
      <c r="N16986" t="s">
        <v>18</v>
      </c>
      <c r="O16986" s="1">
        <v>1.28896E-53</v>
      </c>
      <c r="P16986">
        <v>544</v>
      </c>
    </row>
    <row r="16987" spans="1:16" x14ac:dyDescent="0.25">
      <c r="A16987" t="s">
        <v>25207</v>
      </c>
      <c r="B16987">
        <v>1374</v>
      </c>
      <c r="C16987" s="3" t="str">
        <f>HYPERLINK("http://www.uniprot.org/uniprot/G7KWF1","tr|G7KWF1|G7KWF1_MEDTR")</f>
        <v>tr|G7KWF1|G7KWF1_MEDTR</v>
      </c>
      <c r="D16987" t="s">
        <v>25208</v>
      </c>
      <c r="E16987">
        <v>86.09</v>
      </c>
      <c r="F16987">
        <v>453</v>
      </c>
      <c r="G16987">
        <v>63</v>
      </c>
      <c r="H16987">
        <v>0</v>
      </c>
      <c r="I16987">
        <v>10</v>
      </c>
      <c r="J16987">
        <v>1368</v>
      </c>
      <c r="K16987">
        <v>1</v>
      </c>
      <c r="L16987">
        <v>6</v>
      </c>
      <c r="M16987">
        <v>454</v>
      </c>
      <c r="N16987" t="s">
        <v>18</v>
      </c>
      <c r="O16987">
        <v>0</v>
      </c>
      <c r="P16987">
        <v>2063</v>
      </c>
    </row>
    <row r="16988" spans="1:16" x14ac:dyDescent="0.25">
      <c r="A16988" t="s">
        <v>25209</v>
      </c>
      <c r="B16988">
        <v>1419</v>
      </c>
      <c r="C16988" s="3" t="str">
        <f>HYPERLINK("http://www.uniprot.org/uniprot/Q2HVN7","tr|Q2HVN7|Q2HVN7_MEDTR")</f>
        <v>tr|Q2HVN7|Q2HVN7_MEDTR</v>
      </c>
      <c r="D16988" t="s">
        <v>25210</v>
      </c>
      <c r="E16988">
        <v>74.790000000000006</v>
      </c>
      <c r="F16988">
        <v>488</v>
      </c>
      <c r="G16988">
        <v>123</v>
      </c>
      <c r="H16988">
        <v>18</v>
      </c>
      <c r="I16988">
        <v>1</v>
      </c>
      <c r="J16988">
        <v>1410</v>
      </c>
      <c r="K16988">
        <v>1</v>
      </c>
      <c r="L16988">
        <v>1</v>
      </c>
      <c r="M16988">
        <v>486</v>
      </c>
      <c r="N16988" t="s">
        <v>18</v>
      </c>
      <c r="O16988">
        <v>0</v>
      </c>
      <c r="P16988">
        <v>1876</v>
      </c>
    </row>
    <row r="16989" spans="1:16" x14ac:dyDescent="0.25">
      <c r="A16989" t="s">
        <v>25211</v>
      </c>
      <c r="B16989">
        <v>543</v>
      </c>
      <c r="C16989" s="3" t="str">
        <f>HYPERLINK("http://www.uniprot.org/uniprot/A7STM4","tr|A7STM4|A7STM4_NEMVE")</f>
        <v>tr|A7STM4|A7STM4_NEMVE</v>
      </c>
      <c r="D16989" t="s">
        <v>25212</v>
      </c>
      <c r="E16989">
        <v>30.82</v>
      </c>
      <c r="F16989">
        <v>146</v>
      </c>
      <c r="G16989">
        <v>101</v>
      </c>
      <c r="H16989">
        <v>0</v>
      </c>
      <c r="I16989">
        <v>10</v>
      </c>
      <c r="J16989">
        <v>447</v>
      </c>
      <c r="K16989">
        <v>-1</v>
      </c>
      <c r="L16989">
        <v>2</v>
      </c>
      <c r="M16989">
        <v>147</v>
      </c>
      <c r="N16989" t="s">
        <v>18</v>
      </c>
      <c r="O16989" s="1">
        <v>1.4876E-12</v>
      </c>
      <c r="P16989">
        <v>190</v>
      </c>
    </row>
    <row r="16990" spans="1:16" x14ac:dyDescent="0.25">
      <c r="A16990" t="s">
        <v>25213</v>
      </c>
      <c r="B16990">
        <v>453</v>
      </c>
      <c r="C16990" s="3" t="str">
        <f>HYPERLINK("http://www.uniprot.org/uniprot/G7IEN5","tr|G7IEN5|G7IEN5_MEDTR")</f>
        <v>tr|G7IEN5|G7IEN5_MEDTR</v>
      </c>
      <c r="D16990" t="s">
        <v>25214</v>
      </c>
      <c r="E16990">
        <v>79.19</v>
      </c>
      <c r="F16990">
        <v>149</v>
      </c>
      <c r="G16990">
        <v>31</v>
      </c>
      <c r="H16990">
        <v>0</v>
      </c>
      <c r="I16990">
        <v>1</v>
      </c>
      <c r="J16990">
        <v>447</v>
      </c>
      <c r="K16990">
        <v>1</v>
      </c>
      <c r="L16990">
        <v>218</v>
      </c>
      <c r="M16990">
        <v>365</v>
      </c>
      <c r="N16990" t="s">
        <v>18</v>
      </c>
      <c r="O16990" s="1">
        <v>2.4626200000000001E-57</v>
      </c>
      <c r="P16990">
        <v>576</v>
      </c>
    </row>
    <row r="16991" spans="1:16" x14ac:dyDescent="0.25">
      <c r="A16991" t="s">
        <v>25215</v>
      </c>
      <c r="B16991">
        <v>3354</v>
      </c>
      <c r="C16991" s="3" t="str">
        <f>HYPERLINK("http://www.uniprot.org/uniprot/K7MN79","tr|K7MN79|K7MN79_SOYBN")</f>
        <v>tr|K7MN79|K7MN79_SOYBN</v>
      </c>
      <c r="D16991" t="s">
        <v>28</v>
      </c>
      <c r="E16991">
        <v>57.19</v>
      </c>
      <c r="F16991">
        <v>1140</v>
      </c>
      <c r="G16991">
        <v>488</v>
      </c>
      <c r="H16991">
        <v>24</v>
      </c>
      <c r="I16991">
        <v>4</v>
      </c>
      <c r="J16991">
        <v>3351</v>
      </c>
      <c r="K16991">
        <v>1</v>
      </c>
      <c r="L16991">
        <v>569</v>
      </c>
      <c r="M16991">
        <v>1700</v>
      </c>
      <c r="N16991" t="s">
        <v>18</v>
      </c>
      <c r="O16991">
        <v>0</v>
      </c>
      <c r="P16991">
        <v>3211</v>
      </c>
    </row>
    <row r="16992" spans="1:16" x14ac:dyDescent="0.25">
      <c r="A16992" t="s">
        <v>25216</v>
      </c>
      <c r="B16992">
        <v>828</v>
      </c>
      <c r="C16992" s="3" t="str">
        <f>HYPERLINK("http://www.uniprot.org/uniprot/G7I280","tr|G7I280|G7I280_MEDTR")</f>
        <v>tr|G7I280|G7I280_MEDTR</v>
      </c>
      <c r="D16992" t="s">
        <v>25217</v>
      </c>
      <c r="E16992">
        <v>83.52</v>
      </c>
      <c r="F16992">
        <v>267</v>
      </c>
      <c r="G16992">
        <v>44</v>
      </c>
      <c r="H16992">
        <v>12</v>
      </c>
      <c r="I16992">
        <v>25</v>
      </c>
      <c r="J16992">
        <v>789</v>
      </c>
      <c r="K16992">
        <v>1</v>
      </c>
      <c r="L16992">
        <v>79</v>
      </c>
      <c r="M16992">
        <v>345</v>
      </c>
      <c r="N16992" t="s">
        <v>18</v>
      </c>
      <c r="O16992" s="1">
        <v>9.4136100000000001E-129</v>
      </c>
      <c r="P16992">
        <v>1196</v>
      </c>
    </row>
    <row r="16993" spans="1:16" x14ac:dyDescent="0.25">
      <c r="A16993" t="s">
        <v>25218</v>
      </c>
      <c r="B16993">
        <v>630</v>
      </c>
      <c r="C16993" s="3" t="str">
        <f>HYPERLINK("http://www.uniprot.org/uniprot/G7J6A4","tr|G7J6A4|G7J6A4_MEDTR")</f>
        <v>tr|G7J6A4|G7J6A4_MEDTR</v>
      </c>
      <c r="D16993" t="s">
        <v>25219</v>
      </c>
      <c r="E16993">
        <v>88.26</v>
      </c>
      <c r="F16993">
        <v>196</v>
      </c>
      <c r="G16993">
        <v>23</v>
      </c>
      <c r="H16993">
        <v>3</v>
      </c>
      <c r="I16993">
        <v>25</v>
      </c>
      <c r="J16993">
        <v>603</v>
      </c>
      <c r="K16993">
        <v>1</v>
      </c>
      <c r="L16993">
        <v>89</v>
      </c>
      <c r="M16993">
        <v>284</v>
      </c>
      <c r="N16993" t="s">
        <v>18</v>
      </c>
      <c r="O16993" s="1">
        <v>2.7508500000000001E-98</v>
      </c>
      <c r="P16993">
        <v>931</v>
      </c>
    </row>
    <row r="16994" spans="1:16" x14ac:dyDescent="0.25">
      <c r="A16994" t="s">
        <v>25220</v>
      </c>
      <c r="B16994">
        <v>2331</v>
      </c>
      <c r="C16994" s="3" t="str">
        <f>HYPERLINK("http://www.uniprot.org/uniprot/G7J8E0","tr|G7J8E0|G7J8E0_MEDTR")</f>
        <v>tr|G7J8E0|G7J8E0_MEDTR</v>
      </c>
      <c r="D16994" t="s">
        <v>25177</v>
      </c>
      <c r="E16994">
        <v>68.08</v>
      </c>
      <c r="F16994">
        <v>774</v>
      </c>
      <c r="G16994">
        <v>247</v>
      </c>
      <c r="H16994">
        <v>0</v>
      </c>
      <c r="I16994">
        <v>7</v>
      </c>
      <c r="J16994">
        <v>2328</v>
      </c>
      <c r="K16994">
        <v>1</v>
      </c>
      <c r="L16994">
        <v>1</v>
      </c>
      <c r="M16994">
        <v>763</v>
      </c>
      <c r="N16994" t="s">
        <v>18</v>
      </c>
      <c r="O16994">
        <v>0</v>
      </c>
      <c r="P16994">
        <v>2663</v>
      </c>
    </row>
    <row r="16995" spans="1:16" x14ac:dyDescent="0.25">
      <c r="A16995" t="s">
        <v>25221</v>
      </c>
      <c r="B16995">
        <v>2328</v>
      </c>
      <c r="C16995" s="3" t="str">
        <f>HYPERLINK("http://www.uniprot.org/uniprot/K7KJ99","tr|K7KJ99|K7KJ99_SOYBN")</f>
        <v>tr|K7KJ99|K7KJ99_SOYBN</v>
      </c>
      <c r="D16995" t="s">
        <v>28</v>
      </c>
      <c r="E16995">
        <v>48.69</v>
      </c>
      <c r="F16995">
        <v>879</v>
      </c>
      <c r="G16995">
        <v>451</v>
      </c>
      <c r="H16995">
        <v>117</v>
      </c>
      <c r="I16995">
        <v>40</v>
      </c>
      <c r="J16995">
        <v>2325</v>
      </c>
      <c r="K16995">
        <v>1</v>
      </c>
      <c r="L16995">
        <v>18</v>
      </c>
      <c r="M16995">
        <v>863</v>
      </c>
      <c r="N16995" t="s">
        <v>18</v>
      </c>
      <c r="O16995">
        <v>0</v>
      </c>
      <c r="P16995">
        <v>1655</v>
      </c>
    </row>
    <row r="16996" spans="1:16" x14ac:dyDescent="0.25">
      <c r="A16996" t="s">
        <v>25222</v>
      </c>
      <c r="B16996">
        <v>2193</v>
      </c>
      <c r="C16996" s="3" t="str">
        <f>HYPERLINK("http://www.uniprot.org/uniprot/K7KQE5","tr|K7KQE5|K7KQE5_SOYBN")</f>
        <v>tr|K7KQE5|K7KQE5_SOYBN</v>
      </c>
      <c r="D16996" t="s">
        <v>28</v>
      </c>
      <c r="E16996">
        <v>60.28</v>
      </c>
      <c r="F16996">
        <v>783</v>
      </c>
      <c r="G16996">
        <v>311</v>
      </c>
      <c r="H16996">
        <v>56</v>
      </c>
      <c r="I16996">
        <v>7</v>
      </c>
      <c r="J16996">
        <v>2187</v>
      </c>
      <c r="K16996">
        <v>1</v>
      </c>
      <c r="L16996">
        <v>1</v>
      </c>
      <c r="M16996">
        <v>779</v>
      </c>
      <c r="N16996" t="s">
        <v>18</v>
      </c>
      <c r="O16996">
        <v>0</v>
      </c>
      <c r="P16996">
        <v>2345</v>
      </c>
    </row>
    <row r="16997" spans="1:16" x14ac:dyDescent="0.25">
      <c r="A16997" t="s">
        <v>25223</v>
      </c>
      <c r="B16997">
        <v>921</v>
      </c>
      <c r="C16997" s="3" t="str">
        <f>HYPERLINK("http://www.uniprot.org/uniprot/C6T891","tr|C6T891|C6T891_SOYBN")</f>
        <v>tr|C6T891|C6T891_SOYBN</v>
      </c>
      <c r="D16997" t="s">
        <v>210</v>
      </c>
      <c r="E16997">
        <v>88.85</v>
      </c>
      <c r="F16997">
        <v>305</v>
      </c>
      <c r="G16997">
        <v>34</v>
      </c>
      <c r="H16997">
        <v>0</v>
      </c>
      <c r="I16997">
        <v>4</v>
      </c>
      <c r="J16997">
        <v>918</v>
      </c>
      <c r="K16997">
        <v>1</v>
      </c>
      <c r="L16997">
        <v>1</v>
      </c>
      <c r="M16997">
        <v>305</v>
      </c>
      <c r="N16997" t="s">
        <v>18</v>
      </c>
      <c r="O16997" s="1">
        <v>1.2445899999999999E-151</v>
      </c>
      <c r="P16997">
        <v>1394</v>
      </c>
    </row>
    <row r="16998" spans="1:16" x14ac:dyDescent="0.25">
      <c r="A16998" t="s">
        <v>25224</v>
      </c>
      <c r="B16998">
        <v>1470</v>
      </c>
      <c r="C16998" s="3" t="str">
        <f>HYPERLINK("http://www.uniprot.org/uniprot/I1LJT4","tr|I1LJT4|I1LJT4_SOYBN")</f>
        <v>tr|I1LJT4|I1LJT4_SOYBN</v>
      </c>
      <c r="D16998" t="s">
        <v>71</v>
      </c>
      <c r="E16998">
        <v>72.89</v>
      </c>
      <c r="F16998">
        <v>487</v>
      </c>
      <c r="G16998">
        <v>132</v>
      </c>
      <c r="H16998">
        <v>0</v>
      </c>
      <c r="I16998">
        <v>1</v>
      </c>
      <c r="J16998">
        <v>1461</v>
      </c>
      <c r="K16998">
        <v>1</v>
      </c>
      <c r="L16998">
        <v>1</v>
      </c>
      <c r="M16998">
        <v>480</v>
      </c>
      <c r="N16998" t="s">
        <v>18</v>
      </c>
      <c r="O16998">
        <v>0</v>
      </c>
      <c r="P16998">
        <v>1727</v>
      </c>
    </row>
    <row r="16999" spans="1:16" x14ac:dyDescent="0.25">
      <c r="A16999" t="s">
        <v>25225</v>
      </c>
      <c r="B16999">
        <v>1569</v>
      </c>
      <c r="C16999" s="3" t="str">
        <f>HYPERLINK("http://www.uniprot.org/uniprot/L0EIQ2","tr|L0EIQ2|L0EIQ2_CICAR")</f>
        <v>tr|L0EIQ2|L0EIQ2_CICAR</v>
      </c>
      <c r="D16999" t="s">
        <v>25226</v>
      </c>
      <c r="E16999">
        <v>96.74</v>
      </c>
      <c r="F16999">
        <v>522</v>
      </c>
      <c r="G16999">
        <v>17</v>
      </c>
      <c r="H16999">
        <v>0</v>
      </c>
      <c r="I16999">
        <v>1</v>
      </c>
      <c r="J16999">
        <v>1566</v>
      </c>
      <c r="K16999">
        <v>1</v>
      </c>
      <c r="L16999">
        <v>1</v>
      </c>
      <c r="M16999">
        <v>522</v>
      </c>
      <c r="N16999" t="s">
        <v>18</v>
      </c>
      <c r="O16999">
        <v>0</v>
      </c>
      <c r="P16999">
        <v>2613</v>
      </c>
    </row>
    <row r="17000" spans="1:16" x14ac:dyDescent="0.25">
      <c r="A17000" t="s">
        <v>25227</v>
      </c>
      <c r="B17000">
        <v>1659</v>
      </c>
      <c r="C17000" s="3" t="str">
        <f>HYPERLINK("http://www.uniprot.org/uniprot/I1MMM4","tr|I1MMM4|I1MMM4_SOYBN")</f>
        <v>tr|I1MMM4|I1MMM4_SOYBN</v>
      </c>
      <c r="D17000" t="s">
        <v>28</v>
      </c>
      <c r="E17000">
        <v>72.8</v>
      </c>
      <c r="F17000">
        <v>581</v>
      </c>
      <c r="G17000">
        <v>158</v>
      </c>
      <c r="H17000">
        <v>29</v>
      </c>
      <c r="I17000">
        <v>1</v>
      </c>
      <c r="J17000">
        <v>1656</v>
      </c>
      <c r="K17000">
        <v>1</v>
      </c>
      <c r="L17000">
        <v>90</v>
      </c>
      <c r="M17000">
        <v>670</v>
      </c>
      <c r="N17000" t="s">
        <v>18</v>
      </c>
      <c r="O17000">
        <v>0</v>
      </c>
      <c r="P17000">
        <v>2138</v>
      </c>
    </row>
    <row r="17001" spans="1:16" x14ac:dyDescent="0.25">
      <c r="A17001" t="s">
        <v>25228</v>
      </c>
      <c r="B17001">
        <v>1059</v>
      </c>
      <c r="C17001" s="3" t="str">
        <f>HYPERLINK("http://www.uniprot.org/uniprot/I1KIH3","tr|I1KIH3|I1KIH3_SOYBN")</f>
        <v>tr|I1KIH3|I1KIH3_SOYBN</v>
      </c>
      <c r="D17001" t="s">
        <v>28</v>
      </c>
      <c r="E17001">
        <v>80.150000000000006</v>
      </c>
      <c r="F17001">
        <v>388</v>
      </c>
      <c r="G17001">
        <v>77</v>
      </c>
      <c r="H17001">
        <v>42</v>
      </c>
      <c r="I17001">
        <v>1</v>
      </c>
      <c r="J17001">
        <v>1038</v>
      </c>
      <c r="K17001">
        <v>1</v>
      </c>
      <c r="L17001">
        <v>1</v>
      </c>
      <c r="M17001">
        <v>388</v>
      </c>
      <c r="N17001" t="s">
        <v>18</v>
      </c>
      <c r="O17001" s="1">
        <v>6.1744800000000004E-172</v>
      </c>
      <c r="P17001">
        <v>1570</v>
      </c>
    </row>
    <row r="17002" spans="1:16" x14ac:dyDescent="0.25">
      <c r="A17002" t="s">
        <v>25229</v>
      </c>
      <c r="B17002">
        <v>414</v>
      </c>
      <c r="C17002" s="3" t="str">
        <f>HYPERLINK("http://www.uniprot.org/uniprot/G7KP14","tr|G7KP14|G7KP14_MEDTR")</f>
        <v>tr|G7KP14|G7KP14_MEDTR</v>
      </c>
      <c r="D17002" t="s">
        <v>1548</v>
      </c>
      <c r="E17002">
        <v>40.49</v>
      </c>
      <c r="F17002">
        <v>121</v>
      </c>
      <c r="G17002">
        <v>72</v>
      </c>
      <c r="H17002">
        <v>1</v>
      </c>
      <c r="I17002">
        <v>22</v>
      </c>
      <c r="J17002">
        <v>381</v>
      </c>
      <c r="K17002">
        <v>1</v>
      </c>
      <c r="L17002">
        <v>27</v>
      </c>
      <c r="M17002">
        <v>142</v>
      </c>
      <c r="N17002" t="s">
        <v>18</v>
      </c>
      <c r="O17002" s="1">
        <v>9.4493499999999994E-17</v>
      </c>
      <c r="P17002">
        <v>226</v>
      </c>
    </row>
    <row r="17003" spans="1:16" x14ac:dyDescent="0.25">
      <c r="A17003" t="s">
        <v>25230</v>
      </c>
      <c r="B17003">
        <v>660</v>
      </c>
      <c r="C17003" s="3" t="str">
        <f>HYPERLINK("http://www.uniprot.org/uniprot/I3SEH2","tr|I3SEH2|I3SEH2_MEDTR")</f>
        <v>tr|I3SEH2|I3SEH2_MEDTR</v>
      </c>
      <c r="D17003" t="s">
        <v>22</v>
      </c>
      <c r="E17003">
        <v>61.65</v>
      </c>
      <c r="F17003">
        <v>206</v>
      </c>
      <c r="G17003">
        <v>79</v>
      </c>
      <c r="H17003">
        <v>1</v>
      </c>
      <c r="I17003">
        <v>1</v>
      </c>
      <c r="J17003">
        <v>615</v>
      </c>
      <c r="K17003">
        <v>1</v>
      </c>
      <c r="L17003">
        <v>1</v>
      </c>
      <c r="M17003">
        <v>206</v>
      </c>
      <c r="N17003" t="s">
        <v>18</v>
      </c>
      <c r="O17003" s="1">
        <v>1.3100799999999999E-56</v>
      </c>
      <c r="P17003">
        <v>572</v>
      </c>
    </row>
    <row r="17004" spans="1:16" x14ac:dyDescent="0.25">
      <c r="A17004" t="s">
        <v>25231</v>
      </c>
      <c r="B17004">
        <v>1317</v>
      </c>
      <c r="C17004" s="3" t="str">
        <f>HYPERLINK("http://www.uniprot.org/uniprot/K7MR54","tr|K7MR54|K7MR54_SOYBN")</f>
        <v>tr|K7MR54|K7MR54_SOYBN</v>
      </c>
      <c r="D17004" t="s">
        <v>28</v>
      </c>
      <c r="E17004">
        <v>81</v>
      </c>
      <c r="F17004">
        <v>437</v>
      </c>
      <c r="G17004">
        <v>83</v>
      </c>
      <c r="H17004">
        <v>5</v>
      </c>
      <c r="I17004">
        <v>13</v>
      </c>
      <c r="J17004">
        <v>1308</v>
      </c>
      <c r="K17004">
        <v>1</v>
      </c>
      <c r="L17004">
        <v>90</v>
      </c>
      <c r="M17004">
        <v>523</v>
      </c>
      <c r="N17004" t="s">
        <v>18</v>
      </c>
      <c r="O17004">
        <v>0</v>
      </c>
      <c r="P17004">
        <v>1884</v>
      </c>
    </row>
    <row r="17005" spans="1:16" x14ac:dyDescent="0.25">
      <c r="A17005" t="s">
        <v>25232</v>
      </c>
      <c r="B17005">
        <v>1503</v>
      </c>
      <c r="C17005" s="3" t="str">
        <f>HYPERLINK("http://www.uniprot.org/uniprot/M5W337","tr|M5W337|M5W337_PRUPE")</f>
        <v>tr|M5W337|M5W337_PRUPE</v>
      </c>
      <c r="D17005" t="s">
        <v>468</v>
      </c>
      <c r="E17005">
        <v>26.52</v>
      </c>
      <c r="F17005">
        <v>509</v>
      </c>
      <c r="G17005">
        <v>374</v>
      </c>
      <c r="H17005">
        <v>24</v>
      </c>
      <c r="I17005">
        <v>1</v>
      </c>
      <c r="J17005">
        <v>1455</v>
      </c>
      <c r="K17005">
        <v>1</v>
      </c>
      <c r="L17005">
        <v>53</v>
      </c>
      <c r="M17005">
        <v>527</v>
      </c>
      <c r="N17005" t="s">
        <v>18</v>
      </c>
      <c r="O17005" s="1">
        <v>2.6141600000000001E-42</v>
      </c>
      <c r="P17005">
        <v>454</v>
      </c>
    </row>
    <row r="17006" spans="1:16" x14ac:dyDescent="0.25">
      <c r="A17006" t="s">
        <v>25233</v>
      </c>
      <c r="B17006">
        <v>981</v>
      </c>
      <c r="C17006" s="3" t="str">
        <f>HYPERLINK("http://www.uniprot.org/uniprot/I1KFB0","tr|I1KFB0|I1KFB0_SOYBN")</f>
        <v>tr|I1KFB0|I1KFB0_SOYBN</v>
      </c>
      <c r="D17006" t="s">
        <v>99</v>
      </c>
      <c r="E17006">
        <v>81.17</v>
      </c>
      <c r="F17006">
        <v>324</v>
      </c>
      <c r="G17006">
        <v>61</v>
      </c>
      <c r="H17006">
        <v>0</v>
      </c>
      <c r="I17006">
        <v>7</v>
      </c>
      <c r="J17006">
        <v>978</v>
      </c>
      <c r="K17006">
        <v>1</v>
      </c>
      <c r="L17006">
        <v>1</v>
      </c>
      <c r="M17006">
        <v>324</v>
      </c>
      <c r="N17006" t="s">
        <v>18</v>
      </c>
      <c r="O17006" s="1">
        <v>4.9730999999999999E-149</v>
      </c>
      <c r="P17006">
        <v>1372</v>
      </c>
    </row>
    <row r="17007" spans="1:16" x14ac:dyDescent="0.25">
      <c r="A17007" t="s">
        <v>25234</v>
      </c>
      <c r="B17007">
        <v>1254</v>
      </c>
      <c r="C17007" s="3" t="str">
        <f>HYPERLINK("http://www.uniprot.org/uniprot/B9NFD6","tr|B9NFD6|B9NFD6_POPTR")</f>
        <v>tr|B9NFD6|B9NFD6_POPTR</v>
      </c>
      <c r="D17007" t="s">
        <v>25235</v>
      </c>
      <c r="E17007">
        <v>44.74</v>
      </c>
      <c r="F17007">
        <v>447</v>
      </c>
      <c r="G17007">
        <v>247</v>
      </c>
      <c r="H17007">
        <v>107</v>
      </c>
      <c r="I17007">
        <v>4</v>
      </c>
      <c r="J17007">
        <v>1023</v>
      </c>
      <c r="K17007">
        <v>1</v>
      </c>
      <c r="L17007">
        <v>159</v>
      </c>
      <c r="M17007">
        <v>604</v>
      </c>
      <c r="N17007" t="s">
        <v>18</v>
      </c>
      <c r="O17007" s="1">
        <v>1.2174000000000001E-87</v>
      </c>
      <c r="P17007">
        <v>844</v>
      </c>
    </row>
    <row r="17008" spans="1:16" x14ac:dyDescent="0.25">
      <c r="A17008" t="s">
        <v>25236</v>
      </c>
      <c r="B17008">
        <v>1041</v>
      </c>
      <c r="C17008" s="3" t="str">
        <f>HYPERLINK("http://www.uniprot.org/uniprot/I3T3U9","tr|I3T3U9|I3T3U9_MEDTR")</f>
        <v>tr|I3T3U9|I3T3U9_MEDTR</v>
      </c>
      <c r="D17008" t="s">
        <v>22</v>
      </c>
      <c r="E17008">
        <v>86.87</v>
      </c>
      <c r="F17008">
        <v>259</v>
      </c>
      <c r="G17008">
        <v>34</v>
      </c>
      <c r="H17008">
        <v>0</v>
      </c>
      <c r="I17008">
        <v>262</v>
      </c>
      <c r="J17008">
        <v>1038</v>
      </c>
      <c r="K17008">
        <v>1</v>
      </c>
      <c r="L17008">
        <v>45</v>
      </c>
      <c r="M17008">
        <v>303</v>
      </c>
      <c r="N17008" t="s">
        <v>18</v>
      </c>
      <c r="O17008" s="1">
        <v>1.4974400000000001E-122</v>
      </c>
      <c r="P17008">
        <v>1144</v>
      </c>
    </row>
    <row r="17009" spans="1:16" x14ac:dyDescent="0.25">
      <c r="A17009" t="s">
        <v>25237</v>
      </c>
      <c r="B17009">
        <v>168</v>
      </c>
      <c r="C17009" s="3" t="str">
        <f>HYPERLINK("http://www.uniprot.org/uniprot/G7IMP0","tr|G7IMP0|G7IMP0_MEDTR")</f>
        <v>tr|G7IMP0|G7IMP0_MEDTR</v>
      </c>
      <c r="D17009" t="s">
        <v>25238</v>
      </c>
      <c r="E17009">
        <v>64.400000000000006</v>
      </c>
      <c r="F17009">
        <v>59</v>
      </c>
      <c r="G17009">
        <v>21</v>
      </c>
      <c r="H17009">
        <v>7</v>
      </c>
      <c r="I17009">
        <v>1</v>
      </c>
      <c r="J17009">
        <v>156</v>
      </c>
      <c r="K17009">
        <v>1</v>
      </c>
      <c r="L17009">
        <v>1</v>
      </c>
      <c r="M17009">
        <v>59</v>
      </c>
      <c r="N17009" t="s">
        <v>18</v>
      </c>
      <c r="O17009" s="1">
        <v>7.2743999999999996E-9</v>
      </c>
      <c r="P17009">
        <v>158</v>
      </c>
    </row>
    <row r="17010" spans="1:16" x14ac:dyDescent="0.25">
      <c r="A17010" t="s">
        <v>25239</v>
      </c>
      <c r="B17010">
        <v>2028</v>
      </c>
      <c r="C17010" s="3" t="str">
        <f>HYPERLINK("http://www.uniprot.org/uniprot/G7ISZ4","tr|G7ISZ4|G7ISZ4_MEDTR")</f>
        <v>tr|G7ISZ4|G7ISZ4_MEDTR</v>
      </c>
      <c r="D17010" t="s">
        <v>25240</v>
      </c>
      <c r="E17010">
        <v>80.63</v>
      </c>
      <c r="F17010">
        <v>666</v>
      </c>
      <c r="G17010">
        <v>129</v>
      </c>
      <c r="H17010">
        <v>4</v>
      </c>
      <c r="I17010">
        <v>40</v>
      </c>
      <c r="J17010">
        <v>2025</v>
      </c>
      <c r="K17010">
        <v>1</v>
      </c>
      <c r="L17010">
        <v>14</v>
      </c>
      <c r="M17010">
        <v>670</v>
      </c>
      <c r="N17010" t="s">
        <v>18</v>
      </c>
      <c r="O17010">
        <v>0</v>
      </c>
      <c r="P17010">
        <v>2634</v>
      </c>
    </row>
    <row r="17011" spans="1:16" x14ac:dyDescent="0.25">
      <c r="A17011" t="s">
        <v>25241</v>
      </c>
      <c r="B17011">
        <v>855</v>
      </c>
      <c r="C17011" s="3" t="str">
        <f>HYPERLINK("http://www.uniprot.org/uniprot/G7KBY4","tr|G7KBY4|G7KBY4_MEDTR")</f>
        <v>tr|G7KBY4|G7KBY4_MEDTR</v>
      </c>
      <c r="D17011" t="s">
        <v>25242</v>
      </c>
      <c r="E17011">
        <v>94.36</v>
      </c>
      <c r="F17011">
        <v>284</v>
      </c>
      <c r="G17011">
        <v>16</v>
      </c>
      <c r="H17011">
        <v>0</v>
      </c>
      <c r="I17011">
        <v>1</v>
      </c>
      <c r="J17011">
        <v>852</v>
      </c>
      <c r="K17011">
        <v>1</v>
      </c>
      <c r="L17011">
        <v>1</v>
      </c>
      <c r="M17011">
        <v>284</v>
      </c>
      <c r="N17011" t="s">
        <v>18</v>
      </c>
      <c r="O17011" s="1">
        <v>2.6835299999999998E-150</v>
      </c>
      <c r="P17011">
        <v>1382</v>
      </c>
    </row>
    <row r="17012" spans="1:16" x14ac:dyDescent="0.25">
      <c r="A17012" t="s">
        <v>25243</v>
      </c>
      <c r="B17012">
        <v>2004</v>
      </c>
      <c r="C17012" s="3" t="str">
        <f>HYPERLINK("http://www.uniprot.org/uniprot/G7I2H0","tr|G7I2H0|G7I2H0_MEDTR")</f>
        <v>tr|G7I2H0|G7I2H0_MEDTR</v>
      </c>
      <c r="D17012" t="s">
        <v>144</v>
      </c>
      <c r="E17012">
        <v>33.72</v>
      </c>
      <c r="F17012">
        <v>338</v>
      </c>
      <c r="G17012">
        <v>224</v>
      </c>
      <c r="H17012">
        <v>2</v>
      </c>
      <c r="I17012">
        <v>964</v>
      </c>
      <c r="J17012">
        <v>1971</v>
      </c>
      <c r="K17012">
        <v>1</v>
      </c>
      <c r="L17012">
        <v>27</v>
      </c>
      <c r="M17012">
        <v>313</v>
      </c>
      <c r="N17012" t="s">
        <v>18</v>
      </c>
      <c r="O17012" s="1">
        <v>2.5269200000000001E-38</v>
      </c>
      <c r="P17012">
        <v>421</v>
      </c>
    </row>
    <row r="17013" spans="1:16" x14ac:dyDescent="0.25">
      <c r="A17013" t="s">
        <v>25244</v>
      </c>
      <c r="B17013">
        <v>1458</v>
      </c>
      <c r="C17013" s="3" t="str">
        <f>HYPERLINK("http://www.uniprot.org/uniprot/G7KWF3","tr|G7KWF3|G7KWF3_MEDTR")</f>
        <v>tr|G7KWF3|G7KWF3_MEDTR</v>
      </c>
      <c r="D17013" t="s">
        <v>25245</v>
      </c>
      <c r="E17013">
        <v>75.400000000000006</v>
      </c>
      <c r="F17013">
        <v>366</v>
      </c>
      <c r="G17013">
        <v>90</v>
      </c>
      <c r="H17013">
        <v>0</v>
      </c>
      <c r="I17013">
        <v>358</v>
      </c>
      <c r="J17013">
        <v>1455</v>
      </c>
      <c r="K17013">
        <v>1</v>
      </c>
      <c r="L17013">
        <v>198</v>
      </c>
      <c r="M17013">
        <v>560</v>
      </c>
      <c r="N17013" t="s">
        <v>18</v>
      </c>
      <c r="O17013" s="1">
        <v>4.8811699999999999E-155</v>
      </c>
      <c r="P17013">
        <v>1426</v>
      </c>
    </row>
    <row r="17014" spans="1:16" x14ac:dyDescent="0.25">
      <c r="A17014" t="s">
        <v>25246</v>
      </c>
      <c r="B17014">
        <v>3351</v>
      </c>
      <c r="C17014" s="3" t="str">
        <f>HYPERLINK("http://www.uniprot.org/uniprot/A5XEM2","tr|A5XEM2|A5XEM2_MEDTR")</f>
        <v>tr|A5XEM2|A5XEM2_MEDTR</v>
      </c>
      <c r="D17014" t="s">
        <v>25247</v>
      </c>
      <c r="E17014">
        <v>83.04</v>
      </c>
      <c r="F17014">
        <v>1103</v>
      </c>
      <c r="G17014">
        <v>187</v>
      </c>
      <c r="H17014">
        <v>1</v>
      </c>
      <c r="I17014">
        <v>7</v>
      </c>
      <c r="J17014">
        <v>3312</v>
      </c>
      <c r="K17014">
        <v>1</v>
      </c>
      <c r="L17014">
        <v>4</v>
      </c>
      <c r="M17014">
        <v>1106</v>
      </c>
      <c r="N17014" t="s">
        <v>18</v>
      </c>
      <c r="O17014">
        <v>0</v>
      </c>
      <c r="P17014">
        <v>4601</v>
      </c>
    </row>
    <row r="17015" spans="1:16" x14ac:dyDescent="0.25">
      <c r="A17015" t="s">
        <v>25248</v>
      </c>
      <c r="B17015">
        <v>711</v>
      </c>
      <c r="C17015" s="3" t="str">
        <f>HYPERLINK("http://www.uniprot.org/uniprot/K7LFP3","tr|K7LFP3|K7LFP3_SOYBN")</f>
        <v>tr|K7LFP3|K7LFP3_SOYBN</v>
      </c>
      <c r="D17015" t="s">
        <v>28</v>
      </c>
      <c r="E17015">
        <v>58.5</v>
      </c>
      <c r="F17015">
        <v>241</v>
      </c>
      <c r="G17015">
        <v>100</v>
      </c>
      <c r="H17015">
        <v>14</v>
      </c>
      <c r="I17015">
        <v>19</v>
      </c>
      <c r="J17015">
        <v>699</v>
      </c>
      <c r="K17015">
        <v>1</v>
      </c>
      <c r="L17015">
        <v>1</v>
      </c>
      <c r="M17015">
        <v>232</v>
      </c>
      <c r="N17015" t="s">
        <v>18</v>
      </c>
      <c r="O17015" s="1">
        <v>2.48427E-70</v>
      </c>
      <c r="P17015">
        <v>691</v>
      </c>
    </row>
    <row r="17016" spans="1:16" x14ac:dyDescent="0.25">
      <c r="A17016" t="s">
        <v>25249</v>
      </c>
      <c r="B17016">
        <v>3279</v>
      </c>
      <c r="C17016" s="3" t="str">
        <f>HYPERLINK("http://www.uniprot.org/uniprot/G7IEN6","tr|G7IEN6|G7IEN6_MEDTR")</f>
        <v>tr|G7IEN6|G7IEN6_MEDTR</v>
      </c>
      <c r="D17016" t="s">
        <v>25250</v>
      </c>
      <c r="E17016">
        <v>70.89</v>
      </c>
      <c r="F17016">
        <v>1096</v>
      </c>
      <c r="G17016">
        <v>319</v>
      </c>
      <c r="H17016">
        <v>4</v>
      </c>
      <c r="I17016">
        <v>1</v>
      </c>
      <c r="J17016">
        <v>3276</v>
      </c>
      <c r="K17016">
        <v>1</v>
      </c>
      <c r="L17016">
        <v>1</v>
      </c>
      <c r="M17016">
        <v>1037</v>
      </c>
      <c r="N17016" t="s">
        <v>18</v>
      </c>
      <c r="O17016">
        <v>0</v>
      </c>
      <c r="P17016">
        <v>3872</v>
      </c>
    </row>
    <row r="17017" spans="1:16" x14ac:dyDescent="0.25">
      <c r="A17017" t="s">
        <v>25251</v>
      </c>
      <c r="B17017">
        <v>1092</v>
      </c>
      <c r="C17017" s="3" t="str">
        <f>HYPERLINK("http://www.uniprot.org/uniprot/I3SDY1","tr|I3SDY1|I3SDY1_MEDTR")</f>
        <v>tr|I3SDY1|I3SDY1_MEDTR</v>
      </c>
      <c r="D17017" t="s">
        <v>22</v>
      </c>
      <c r="E17017">
        <v>89.01</v>
      </c>
      <c r="F17017">
        <v>364</v>
      </c>
      <c r="G17017">
        <v>40</v>
      </c>
      <c r="H17017">
        <v>1</v>
      </c>
      <c r="I17017">
        <v>1</v>
      </c>
      <c r="J17017">
        <v>1089</v>
      </c>
      <c r="K17017">
        <v>1</v>
      </c>
      <c r="L17017">
        <v>1</v>
      </c>
      <c r="M17017">
        <v>360</v>
      </c>
      <c r="N17017" t="s">
        <v>18</v>
      </c>
      <c r="O17017">
        <v>0</v>
      </c>
      <c r="P17017">
        <v>1728</v>
      </c>
    </row>
    <row r="17018" spans="1:16" x14ac:dyDescent="0.25">
      <c r="A17018" t="s">
        <v>25252</v>
      </c>
      <c r="B17018">
        <v>966</v>
      </c>
      <c r="C17018" s="3" t="str">
        <f>HYPERLINK("http://www.uniprot.org/uniprot/I1LHP2","tr|I1LHP2|I1LHP2_SOYBN")</f>
        <v>tr|I1LHP2|I1LHP2_SOYBN</v>
      </c>
      <c r="D17018" t="s">
        <v>28</v>
      </c>
      <c r="E17018">
        <v>63.01</v>
      </c>
      <c r="F17018">
        <v>338</v>
      </c>
      <c r="G17018">
        <v>125</v>
      </c>
      <c r="H17018">
        <v>60</v>
      </c>
      <c r="I17018">
        <v>121</v>
      </c>
      <c r="J17018">
        <v>954</v>
      </c>
      <c r="K17018">
        <v>1</v>
      </c>
      <c r="L17018">
        <v>22</v>
      </c>
      <c r="M17018">
        <v>359</v>
      </c>
      <c r="N17018" t="s">
        <v>18</v>
      </c>
      <c r="O17018" s="1">
        <v>1.20516E-107</v>
      </c>
      <c r="P17018">
        <v>1015</v>
      </c>
    </row>
    <row r="17019" spans="1:16" x14ac:dyDescent="0.25">
      <c r="A17019" t="s">
        <v>25253</v>
      </c>
      <c r="B17019">
        <v>1224</v>
      </c>
      <c r="C17019" s="3" t="str">
        <f>HYPERLINK("http://www.uniprot.org/uniprot/G7J6A9","tr|G7J6A9|G7J6A9_MEDTR")</f>
        <v>tr|G7J6A9|G7J6A9_MEDTR</v>
      </c>
      <c r="D17019" t="s">
        <v>25254</v>
      </c>
      <c r="E17019">
        <v>86.69</v>
      </c>
      <c r="F17019">
        <v>406</v>
      </c>
      <c r="G17019">
        <v>54</v>
      </c>
      <c r="H17019">
        <v>0</v>
      </c>
      <c r="I17019">
        <v>1</v>
      </c>
      <c r="J17019">
        <v>1218</v>
      </c>
      <c r="K17019">
        <v>1</v>
      </c>
      <c r="L17019">
        <v>1</v>
      </c>
      <c r="M17019">
        <v>406</v>
      </c>
      <c r="N17019" t="s">
        <v>18</v>
      </c>
      <c r="O17019">
        <v>0</v>
      </c>
      <c r="P17019">
        <v>1852</v>
      </c>
    </row>
    <row r="17020" spans="1:16" x14ac:dyDescent="0.25">
      <c r="A17020" t="s">
        <v>25255</v>
      </c>
      <c r="B17020">
        <v>1248</v>
      </c>
      <c r="C17020" s="3" t="str">
        <f>HYPERLINK("http://www.uniprot.org/uniprot/G7J5A6","tr|G7J5A6|G7J5A6_MEDTR")</f>
        <v>tr|G7J5A6|G7J5A6_MEDTR</v>
      </c>
      <c r="D17020" t="s">
        <v>25256</v>
      </c>
      <c r="E17020">
        <v>79.510000000000005</v>
      </c>
      <c r="F17020">
        <v>415</v>
      </c>
      <c r="G17020">
        <v>85</v>
      </c>
      <c r="H17020">
        <v>0</v>
      </c>
      <c r="I17020">
        <v>1</v>
      </c>
      <c r="J17020">
        <v>1245</v>
      </c>
      <c r="K17020">
        <v>1</v>
      </c>
      <c r="L17020">
        <v>1</v>
      </c>
      <c r="M17020">
        <v>408</v>
      </c>
      <c r="N17020" t="s">
        <v>18</v>
      </c>
      <c r="O17020">
        <v>0</v>
      </c>
      <c r="P17020">
        <v>1651</v>
      </c>
    </row>
    <row r="17021" spans="1:16" x14ac:dyDescent="0.25">
      <c r="A17021" t="s">
        <v>25257</v>
      </c>
      <c r="B17021">
        <v>1899</v>
      </c>
      <c r="C17021" s="3" t="str">
        <f>HYPERLINK("http://www.uniprot.org/uniprot/I1JVD3","tr|I1JVD3|I1JVD3_SOYBN")</f>
        <v>tr|I1JVD3|I1JVD3_SOYBN</v>
      </c>
      <c r="D17021" t="s">
        <v>28</v>
      </c>
      <c r="E17021">
        <v>67.459999999999994</v>
      </c>
      <c r="F17021">
        <v>670</v>
      </c>
      <c r="G17021">
        <v>218</v>
      </c>
      <c r="H17021">
        <v>38</v>
      </c>
      <c r="I17021">
        <v>1</v>
      </c>
      <c r="J17021">
        <v>1896</v>
      </c>
      <c r="K17021">
        <v>1</v>
      </c>
      <c r="L17021">
        <v>1</v>
      </c>
      <c r="M17021">
        <v>670</v>
      </c>
      <c r="N17021" t="s">
        <v>18</v>
      </c>
      <c r="O17021">
        <v>0</v>
      </c>
      <c r="P17021">
        <v>2199</v>
      </c>
    </row>
    <row r="17022" spans="1:16" x14ac:dyDescent="0.25">
      <c r="A17022" t="s">
        <v>25258</v>
      </c>
      <c r="B17022">
        <v>8169</v>
      </c>
      <c r="C17022" s="3" t="str">
        <f>HYPERLINK("http://www.uniprot.org/uniprot/G7LHV1","tr|G7LHV1|G7LHV1_MEDTR")</f>
        <v>tr|G7LHV1|G7LHV1_MEDTR</v>
      </c>
      <c r="D17022" t="s">
        <v>25259</v>
      </c>
      <c r="E17022">
        <v>75.48</v>
      </c>
      <c r="F17022">
        <v>2831</v>
      </c>
      <c r="G17022">
        <v>694</v>
      </c>
      <c r="H17022">
        <v>109</v>
      </c>
      <c r="I17022">
        <v>1</v>
      </c>
      <c r="J17022">
        <v>8166</v>
      </c>
      <c r="K17022">
        <v>1</v>
      </c>
      <c r="L17022">
        <v>1</v>
      </c>
      <c r="M17022">
        <v>2812</v>
      </c>
      <c r="N17022" t="s">
        <v>18</v>
      </c>
      <c r="O17022">
        <v>0</v>
      </c>
      <c r="P17022">
        <v>10708</v>
      </c>
    </row>
    <row r="17023" spans="1:16" x14ac:dyDescent="0.25">
      <c r="A17023" t="s">
        <v>25260</v>
      </c>
      <c r="B17023">
        <v>594</v>
      </c>
      <c r="C17023" s="3" t="str">
        <f>HYPERLINK("http://www.uniprot.org/uniprot/K7KDF5","tr|K7KDF5|K7KDF5_SOYBN")</f>
        <v>tr|K7KDF5|K7KDF5_SOYBN</v>
      </c>
      <c r="D17023" t="s">
        <v>28</v>
      </c>
      <c r="E17023">
        <v>53.29</v>
      </c>
      <c r="F17023">
        <v>182</v>
      </c>
      <c r="G17023">
        <v>85</v>
      </c>
      <c r="H17023">
        <v>5</v>
      </c>
      <c r="I17023">
        <v>61</v>
      </c>
      <c r="J17023">
        <v>591</v>
      </c>
      <c r="K17023">
        <v>1</v>
      </c>
      <c r="L17023">
        <v>14</v>
      </c>
      <c r="M17023">
        <v>193</v>
      </c>
      <c r="N17023" t="s">
        <v>18</v>
      </c>
      <c r="O17023" s="1">
        <v>1.0329799999999999E-37</v>
      </c>
      <c r="P17023">
        <v>408</v>
      </c>
    </row>
    <row r="17024" spans="1:16" x14ac:dyDescent="0.25">
      <c r="A17024" t="s">
        <v>25261</v>
      </c>
      <c r="B17024">
        <v>1254</v>
      </c>
      <c r="C17024" s="3" t="str">
        <f>HYPERLINK("http://www.uniprot.org/uniprot/K7LPI8","tr|K7LPI8|K7LPI8_SOYBN")</f>
        <v>tr|K7LPI8|K7LPI8_SOYBN</v>
      </c>
      <c r="D17024" t="s">
        <v>28</v>
      </c>
      <c r="E17024">
        <v>66.3</v>
      </c>
      <c r="F17024">
        <v>368</v>
      </c>
      <c r="G17024">
        <v>124</v>
      </c>
      <c r="H17024">
        <v>3</v>
      </c>
      <c r="I17024">
        <v>1</v>
      </c>
      <c r="J17024">
        <v>1095</v>
      </c>
      <c r="K17024">
        <v>1</v>
      </c>
      <c r="L17024">
        <v>1</v>
      </c>
      <c r="M17024">
        <v>351</v>
      </c>
      <c r="N17024" t="s">
        <v>18</v>
      </c>
      <c r="O17024" s="1">
        <v>1.20058E-135</v>
      </c>
      <c r="P17024">
        <v>1258</v>
      </c>
    </row>
    <row r="17025" spans="1:16" x14ac:dyDescent="0.25">
      <c r="A17025" t="s">
        <v>25262</v>
      </c>
      <c r="B17025">
        <v>966</v>
      </c>
      <c r="C17025" s="3" t="str">
        <f>HYPERLINK("http://www.uniprot.org/uniprot/I1MSD9","tr|I1MSD9|I1MSD9_SOYBN")</f>
        <v>tr|I1MSD9|I1MSD9_SOYBN</v>
      </c>
      <c r="D17025" t="s">
        <v>28</v>
      </c>
      <c r="E17025">
        <v>88.78</v>
      </c>
      <c r="F17025">
        <v>321</v>
      </c>
      <c r="G17025">
        <v>36</v>
      </c>
      <c r="H17025">
        <v>0</v>
      </c>
      <c r="I17025">
        <v>1</v>
      </c>
      <c r="J17025">
        <v>963</v>
      </c>
      <c r="K17025">
        <v>1</v>
      </c>
      <c r="L17025">
        <v>1</v>
      </c>
      <c r="M17025">
        <v>321</v>
      </c>
      <c r="N17025" t="s">
        <v>18</v>
      </c>
      <c r="O17025" s="1">
        <v>1.9545000000000001E-166</v>
      </c>
      <c r="P17025">
        <v>1522</v>
      </c>
    </row>
    <row r="17026" spans="1:16" x14ac:dyDescent="0.25">
      <c r="A17026" t="s">
        <v>25263</v>
      </c>
      <c r="B17026">
        <v>618</v>
      </c>
      <c r="C17026" s="3" t="str">
        <f>HYPERLINK("http://www.uniprot.org/uniprot/K7MGF6","tr|K7MGF6|K7MGF6_SOYBN")</f>
        <v>tr|K7MGF6|K7MGF6_SOYBN</v>
      </c>
      <c r="D17026" t="s">
        <v>28</v>
      </c>
      <c r="E17026">
        <v>49.06</v>
      </c>
      <c r="F17026">
        <v>214</v>
      </c>
      <c r="G17026">
        <v>109</v>
      </c>
      <c r="H17026">
        <v>11</v>
      </c>
      <c r="I17026">
        <v>7</v>
      </c>
      <c r="J17026">
        <v>615</v>
      </c>
      <c r="K17026">
        <v>1</v>
      </c>
      <c r="L17026">
        <v>22</v>
      </c>
      <c r="M17026">
        <v>209</v>
      </c>
      <c r="N17026" t="s">
        <v>18</v>
      </c>
      <c r="O17026" s="1">
        <v>2.0201200000000001E-42</v>
      </c>
      <c r="P17026">
        <v>449</v>
      </c>
    </row>
    <row r="17027" spans="1:16" x14ac:dyDescent="0.25">
      <c r="A17027" t="s">
        <v>25264</v>
      </c>
      <c r="B17027">
        <v>1494</v>
      </c>
      <c r="C17027" s="3" t="str">
        <f>HYPERLINK("http://www.uniprot.org/uniprot/K7L0A1","tr|K7L0A1|K7L0A1_SOYBN")</f>
        <v>tr|K7L0A1|K7L0A1_SOYBN</v>
      </c>
      <c r="D17027" t="s">
        <v>28</v>
      </c>
      <c r="E17027">
        <v>61.23</v>
      </c>
      <c r="F17027">
        <v>503</v>
      </c>
      <c r="G17027">
        <v>195</v>
      </c>
      <c r="H17027">
        <v>10</v>
      </c>
      <c r="I17027">
        <v>13</v>
      </c>
      <c r="J17027">
        <v>1491</v>
      </c>
      <c r="K17027">
        <v>1</v>
      </c>
      <c r="L17027">
        <v>3</v>
      </c>
      <c r="M17027">
        <v>499</v>
      </c>
      <c r="N17027" t="s">
        <v>18</v>
      </c>
      <c r="O17027" s="1">
        <v>2.12401E-153</v>
      </c>
      <c r="P17027">
        <v>1412</v>
      </c>
    </row>
    <row r="17028" spans="1:16" x14ac:dyDescent="0.25">
      <c r="A17028" t="s">
        <v>25265</v>
      </c>
      <c r="B17028">
        <v>1956</v>
      </c>
      <c r="C17028" s="3" t="str">
        <f>HYPERLINK("http://www.uniprot.org/uniprot/G7I2H0","tr|G7I2H0|G7I2H0_MEDTR")</f>
        <v>tr|G7I2H0|G7I2H0_MEDTR</v>
      </c>
      <c r="D17028" t="s">
        <v>144</v>
      </c>
      <c r="E17028">
        <v>34.31</v>
      </c>
      <c r="F17028">
        <v>338</v>
      </c>
      <c r="G17028">
        <v>222</v>
      </c>
      <c r="H17028">
        <v>2</v>
      </c>
      <c r="I17028">
        <v>916</v>
      </c>
      <c r="J17028">
        <v>1923</v>
      </c>
      <c r="K17028">
        <v>1</v>
      </c>
      <c r="L17028">
        <v>27</v>
      </c>
      <c r="M17028">
        <v>313</v>
      </c>
      <c r="N17028" t="s">
        <v>18</v>
      </c>
      <c r="O17028" s="1">
        <v>3.2235100000000001E-38</v>
      </c>
      <c r="P17028">
        <v>420</v>
      </c>
    </row>
    <row r="17029" spans="1:16" x14ac:dyDescent="0.25">
      <c r="A17029" t="s">
        <v>25266</v>
      </c>
      <c r="B17029">
        <v>363</v>
      </c>
      <c r="C17029" s="3" t="str">
        <f>HYPERLINK("http://www.uniprot.org/uniprot/C6SW35","tr|C6SW35|C6SW35_SOYBN")</f>
        <v>tr|C6SW35|C6SW35_SOYBN</v>
      </c>
      <c r="D17029" t="s">
        <v>210</v>
      </c>
      <c r="E17029">
        <v>80</v>
      </c>
      <c r="F17029">
        <v>120</v>
      </c>
      <c r="G17029">
        <v>24</v>
      </c>
      <c r="H17029">
        <v>0</v>
      </c>
      <c r="I17029">
        <v>1</v>
      </c>
      <c r="J17029">
        <v>360</v>
      </c>
      <c r="K17029">
        <v>1</v>
      </c>
      <c r="L17029">
        <v>1</v>
      </c>
      <c r="M17029">
        <v>120</v>
      </c>
      <c r="N17029" t="s">
        <v>18</v>
      </c>
      <c r="O17029" s="1">
        <v>1.5095299999999999E-46</v>
      </c>
      <c r="P17029">
        <v>483</v>
      </c>
    </row>
    <row r="17030" spans="1:16" x14ac:dyDescent="0.25">
      <c r="A17030" t="s">
        <v>25267</v>
      </c>
      <c r="B17030">
        <v>204</v>
      </c>
      <c r="C17030" s="3" t="str">
        <f>HYPERLINK("http://www.uniprot.org/uniprot/Q949L5","tr|Q949L5|Q949L5_CICAR")</f>
        <v>tr|Q949L5|Q949L5_CICAR</v>
      </c>
      <c r="D17030" t="s">
        <v>55</v>
      </c>
      <c r="E17030">
        <v>72.72</v>
      </c>
      <c r="F17030">
        <v>66</v>
      </c>
      <c r="G17030">
        <v>18</v>
      </c>
      <c r="H17030">
        <v>0</v>
      </c>
      <c r="I17030">
        <v>4</v>
      </c>
      <c r="J17030">
        <v>201</v>
      </c>
      <c r="K17030">
        <v>1</v>
      </c>
      <c r="L17030">
        <v>12</v>
      </c>
      <c r="M17030">
        <v>77</v>
      </c>
      <c r="N17030" t="s">
        <v>18</v>
      </c>
      <c r="O17030" s="1">
        <v>5.9228500000000002E-19</v>
      </c>
      <c r="P17030">
        <v>245</v>
      </c>
    </row>
    <row r="17031" spans="1:16" x14ac:dyDescent="0.25">
      <c r="A17031" t="s">
        <v>25268</v>
      </c>
      <c r="B17031">
        <v>672</v>
      </c>
      <c r="C17031" s="3" t="str">
        <f>HYPERLINK("http://www.uniprot.org/uniprot/G7L8N0","tr|G7L8N0|G7L8N0_MEDTR")</f>
        <v>tr|G7L8N0|G7L8N0_MEDTR</v>
      </c>
      <c r="D17031" t="s">
        <v>378</v>
      </c>
      <c r="E17031">
        <v>46.73</v>
      </c>
      <c r="F17031">
        <v>92</v>
      </c>
      <c r="G17031">
        <v>49</v>
      </c>
      <c r="H17031">
        <v>1</v>
      </c>
      <c r="I17031">
        <v>397</v>
      </c>
      <c r="J17031">
        <v>669</v>
      </c>
      <c r="K17031">
        <v>1</v>
      </c>
      <c r="L17031">
        <v>91</v>
      </c>
      <c r="M17031">
        <v>182</v>
      </c>
      <c r="N17031" t="s">
        <v>18</v>
      </c>
      <c r="O17031" s="1">
        <v>2.37376E-16</v>
      </c>
      <c r="P17031">
        <v>225</v>
      </c>
    </row>
    <row r="17032" spans="1:16" x14ac:dyDescent="0.25">
      <c r="A17032" t="s">
        <v>25269</v>
      </c>
      <c r="B17032">
        <v>411</v>
      </c>
      <c r="C17032" s="3" t="str">
        <f>HYPERLINK("http://www.uniprot.org/uniprot/I1L2V8","tr|I1L2V8|I1L2V8_SOYBN")</f>
        <v>tr|I1L2V8|I1L2V8_SOYBN</v>
      </c>
      <c r="D17032" t="s">
        <v>28</v>
      </c>
      <c r="E17032">
        <v>44.18</v>
      </c>
      <c r="F17032">
        <v>129</v>
      </c>
      <c r="G17032">
        <v>72</v>
      </c>
      <c r="H17032">
        <v>2</v>
      </c>
      <c r="I17032">
        <v>25</v>
      </c>
      <c r="J17032">
        <v>405</v>
      </c>
      <c r="K17032">
        <v>1</v>
      </c>
      <c r="L17032">
        <v>241</v>
      </c>
      <c r="M17032">
        <v>367</v>
      </c>
      <c r="N17032" t="s">
        <v>18</v>
      </c>
      <c r="O17032" s="1">
        <v>1.73004E-18</v>
      </c>
      <c r="P17032">
        <v>241</v>
      </c>
    </row>
    <row r="17033" spans="1:16" x14ac:dyDescent="0.25">
      <c r="A17033" t="s">
        <v>25270</v>
      </c>
      <c r="B17033">
        <v>384</v>
      </c>
      <c r="C17033" s="3" t="str">
        <f>HYPERLINK("http://www.uniprot.org/uniprot/G7JJE0","tr|G7JJE0|G7JJE0_MEDTR")</f>
        <v>tr|G7JJE0|G7JJE0_MEDTR</v>
      </c>
      <c r="D17033" t="s">
        <v>10816</v>
      </c>
      <c r="E17033">
        <v>42.3</v>
      </c>
      <c r="F17033">
        <v>104</v>
      </c>
      <c r="G17033">
        <v>60</v>
      </c>
      <c r="H17033">
        <v>12</v>
      </c>
      <c r="I17033">
        <v>40</v>
      </c>
      <c r="J17033">
        <v>315</v>
      </c>
      <c r="K17033">
        <v>1</v>
      </c>
      <c r="L17033">
        <v>252</v>
      </c>
      <c r="M17033">
        <v>353</v>
      </c>
      <c r="N17033" t="s">
        <v>18</v>
      </c>
      <c r="O17033" s="1">
        <v>6.0076099999999998E-11</v>
      </c>
      <c r="P17033">
        <v>176</v>
      </c>
    </row>
    <row r="17034" spans="1:16" x14ac:dyDescent="0.25">
      <c r="A17034" t="s">
        <v>25271</v>
      </c>
      <c r="B17034">
        <v>900</v>
      </c>
      <c r="C17034" s="3" t="str">
        <f>HYPERLINK("http://www.uniprot.org/uniprot/I3T3U9","tr|I3T3U9|I3T3U9_MEDTR")</f>
        <v>tr|I3T3U9|I3T3U9_MEDTR</v>
      </c>
      <c r="D17034" t="s">
        <v>22</v>
      </c>
      <c r="E17034">
        <v>87.78</v>
      </c>
      <c r="F17034">
        <v>303</v>
      </c>
      <c r="G17034">
        <v>37</v>
      </c>
      <c r="H17034">
        <v>4</v>
      </c>
      <c r="I17034">
        <v>1</v>
      </c>
      <c r="J17034">
        <v>897</v>
      </c>
      <c r="K17034">
        <v>1</v>
      </c>
      <c r="L17034">
        <v>1</v>
      </c>
      <c r="M17034">
        <v>303</v>
      </c>
      <c r="N17034" t="s">
        <v>18</v>
      </c>
      <c r="O17034" s="1">
        <v>2.6009799999999998E-146</v>
      </c>
      <c r="P17034">
        <v>1348</v>
      </c>
    </row>
    <row r="17035" spans="1:16" x14ac:dyDescent="0.25">
      <c r="A17035" t="s">
        <v>25272</v>
      </c>
      <c r="B17035">
        <v>1320</v>
      </c>
      <c r="C17035" s="3" t="str">
        <f>HYPERLINK("http://www.uniprot.org/uniprot/G7IMP1","tr|G7IMP1|G7IMP1_MEDTR")</f>
        <v>tr|G7IMP1|G7IMP1_MEDTR</v>
      </c>
      <c r="D17035" t="s">
        <v>25273</v>
      </c>
      <c r="E17035">
        <v>58.23</v>
      </c>
      <c r="F17035">
        <v>431</v>
      </c>
      <c r="G17035">
        <v>180</v>
      </c>
      <c r="H17035">
        <v>4</v>
      </c>
      <c r="I17035">
        <v>37</v>
      </c>
      <c r="J17035">
        <v>1317</v>
      </c>
      <c r="K17035">
        <v>1</v>
      </c>
      <c r="L17035">
        <v>5</v>
      </c>
      <c r="M17035">
        <v>392</v>
      </c>
      <c r="N17035" t="s">
        <v>18</v>
      </c>
      <c r="O17035" s="1">
        <v>2.2706400000000001E-132</v>
      </c>
      <c r="P17035">
        <v>1230</v>
      </c>
    </row>
    <row r="17036" spans="1:16" x14ac:dyDescent="0.25">
      <c r="A17036" t="s">
        <v>25274</v>
      </c>
      <c r="B17036">
        <v>393</v>
      </c>
      <c r="C17036" s="3" t="str">
        <f>HYPERLINK("http://www.uniprot.org/uniprot/G7KBY3","tr|G7KBY3|G7KBY3_MEDTR")</f>
        <v>tr|G7KBY3|G7KBY3_MEDTR</v>
      </c>
      <c r="D17036" t="s">
        <v>25275</v>
      </c>
      <c r="E17036">
        <v>59.23</v>
      </c>
      <c r="F17036">
        <v>184</v>
      </c>
      <c r="G17036">
        <v>75</v>
      </c>
      <c r="H17036">
        <v>54</v>
      </c>
      <c r="I17036">
        <v>1</v>
      </c>
      <c r="J17036">
        <v>390</v>
      </c>
      <c r="K17036">
        <v>1</v>
      </c>
      <c r="L17036">
        <v>1</v>
      </c>
      <c r="M17036">
        <v>184</v>
      </c>
      <c r="N17036" t="s">
        <v>18</v>
      </c>
      <c r="O17036" s="1">
        <v>9.3545000000000004E-49</v>
      </c>
      <c r="P17036">
        <v>502</v>
      </c>
    </row>
    <row r="17037" spans="1:16" x14ac:dyDescent="0.25">
      <c r="A17037" t="s">
        <v>25276</v>
      </c>
      <c r="B17037">
        <v>564</v>
      </c>
      <c r="C17037" s="3" t="str">
        <f>HYPERLINK("http://www.uniprot.org/uniprot/G7JWI1","tr|G7JWI1|G7JWI1_MEDTR")</f>
        <v>tr|G7JWI1|G7JWI1_MEDTR</v>
      </c>
      <c r="D17037" t="s">
        <v>25206</v>
      </c>
      <c r="E17037">
        <v>52</v>
      </c>
      <c r="F17037">
        <v>175</v>
      </c>
      <c r="G17037">
        <v>84</v>
      </c>
      <c r="H17037">
        <v>1</v>
      </c>
      <c r="I17037">
        <v>1</v>
      </c>
      <c r="J17037">
        <v>522</v>
      </c>
      <c r="K17037">
        <v>1</v>
      </c>
      <c r="L17037">
        <v>1</v>
      </c>
      <c r="M17037">
        <v>175</v>
      </c>
      <c r="N17037" t="s">
        <v>18</v>
      </c>
      <c r="O17037" s="1">
        <v>2.69838E-48</v>
      </c>
      <c r="P17037">
        <v>471</v>
      </c>
    </row>
    <row r="17038" spans="1:16" x14ac:dyDescent="0.25">
      <c r="A17038" t="s">
        <v>25277</v>
      </c>
      <c r="B17038">
        <v>1878</v>
      </c>
      <c r="C17038" s="3" t="str">
        <f>HYPERLINK("http://www.uniprot.org/uniprot/G7KWF4","tr|G7KWF4|G7KWF4_MEDTR")</f>
        <v>tr|G7KWF4|G7KWF4_MEDTR</v>
      </c>
      <c r="D17038" t="s">
        <v>25278</v>
      </c>
      <c r="E17038">
        <v>82.7</v>
      </c>
      <c r="F17038">
        <v>636</v>
      </c>
      <c r="G17038">
        <v>110</v>
      </c>
      <c r="H17038">
        <v>13</v>
      </c>
      <c r="I17038">
        <v>1</v>
      </c>
      <c r="J17038">
        <v>1869</v>
      </c>
      <c r="K17038">
        <v>1</v>
      </c>
      <c r="L17038">
        <v>1</v>
      </c>
      <c r="M17038">
        <v>636</v>
      </c>
      <c r="N17038" t="s">
        <v>18</v>
      </c>
      <c r="O17038">
        <v>0</v>
      </c>
      <c r="P17038">
        <v>2772</v>
      </c>
    </row>
    <row r="17039" spans="1:16" x14ac:dyDescent="0.25">
      <c r="A17039" t="s">
        <v>25279</v>
      </c>
      <c r="B17039">
        <v>768</v>
      </c>
      <c r="C17039" s="3" t="str">
        <f>HYPERLINK("http://www.uniprot.org/uniprot/A2Q5W1","tr|A2Q5W1|A2Q5W1_MEDTR")</f>
        <v>tr|A2Q5W1|A2Q5W1_MEDTR</v>
      </c>
      <c r="D17039" t="s">
        <v>25280</v>
      </c>
      <c r="E17039">
        <v>67.81</v>
      </c>
      <c r="F17039">
        <v>233</v>
      </c>
      <c r="G17039">
        <v>75</v>
      </c>
      <c r="H17039">
        <v>1</v>
      </c>
      <c r="I17039">
        <v>70</v>
      </c>
      <c r="J17039">
        <v>765</v>
      </c>
      <c r="K17039">
        <v>1</v>
      </c>
      <c r="L17039">
        <v>36</v>
      </c>
      <c r="M17039">
        <v>268</v>
      </c>
      <c r="N17039" t="s">
        <v>18</v>
      </c>
      <c r="O17039" s="1">
        <v>7.7016799999999995E-79</v>
      </c>
      <c r="P17039">
        <v>765</v>
      </c>
    </row>
    <row r="17040" spans="1:16" x14ac:dyDescent="0.25">
      <c r="A17040" t="s">
        <v>25281</v>
      </c>
      <c r="B17040">
        <v>2334</v>
      </c>
      <c r="C17040" s="3" t="str">
        <f>HYPERLINK("http://www.uniprot.org/uniprot/Q2HT55","tr|Q2HT55|Q2HT55_MEDTR")</f>
        <v>tr|Q2HT55|Q2HT55_MEDTR</v>
      </c>
      <c r="D17040" t="s">
        <v>25282</v>
      </c>
      <c r="E17040">
        <v>76.27</v>
      </c>
      <c r="F17040">
        <v>784</v>
      </c>
      <c r="G17040">
        <v>186</v>
      </c>
      <c r="H17040">
        <v>7</v>
      </c>
      <c r="I17040">
        <v>1</v>
      </c>
      <c r="J17040">
        <v>2331</v>
      </c>
      <c r="K17040">
        <v>1</v>
      </c>
      <c r="L17040">
        <v>1</v>
      </c>
      <c r="M17040">
        <v>780</v>
      </c>
      <c r="N17040" t="s">
        <v>18</v>
      </c>
      <c r="O17040">
        <v>0</v>
      </c>
      <c r="P17040">
        <v>3034</v>
      </c>
    </row>
    <row r="17041" spans="1:16" x14ac:dyDescent="0.25">
      <c r="A17041" t="s">
        <v>25283</v>
      </c>
      <c r="B17041">
        <v>786</v>
      </c>
      <c r="C17041" s="3" t="str">
        <f>HYPERLINK("http://www.uniprot.org/uniprot/G7IEN7","tr|G7IEN7|G7IEN7_MEDTR")</f>
        <v>tr|G7IEN7|G7IEN7_MEDTR</v>
      </c>
      <c r="D17041" t="s">
        <v>25284</v>
      </c>
      <c r="E17041">
        <v>72.48</v>
      </c>
      <c r="F17041">
        <v>229</v>
      </c>
      <c r="G17041">
        <v>63</v>
      </c>
      <c r="H17041">
        <v>3</v>
      </c>
      <c r="I17041">
        <v>106</v>
      </c>
      <c r="J17041">
        <v>783</v>
      </c>
      <c r="K17041">
        <v>1</v>
      </c>
      <c r="L17041">
        <v>35</v>
      </c>
      <c r="M17041">
        <v>258</v>
      </c>
      <c r="N17041" t="s">
        <v>18</v>
      </c>
      <c r="O17041" s="1">
        <v>1.6107099999999999E-79</v>
      </c>
      <c r="P17041">
        <v>771</v>
      </c>
    </row>
    <row r="17042" spans="1:16" x14ac:dyDescent="0.25">
      <c r="A17042" t="s">
        <v>25285</v>
      </c>
      <c r="B17042">
        <v>1332</v>
      </c>
      <c r="C17042" s="3" t="str">
        <f>HYPERLINK("http://www.uniprot.org/uniprot/A5Y4G8","tr|A5Y4G8|A5Y4G8_MEDTR")</f>
        <v>tr|A5Y4G8|A5Y4G8_MEDTR</v>
      </c>
      <c r="D17042" t="s">
        <v>25286</v>
      </c>
      <c r="E17042">
        <v>72.02</v>
      </c>
      <c r="F17042">
        <v>454</v>
      </c>
      <c r="G17042">
        <v>127</v>
      </c>
      <c r="H17042">
        <v>11</v>
      </c>
      <c r="I17042">
        <v>1</v>
      </c>
      <c r="J17042">
        <v>1329</v>
      </c>
      <c r="K17042">
        <v>1</v>
      </c>
      <c r="L17042">
        <v>1</v>
      </c>
      <c r="M17042">
        <v>439</v>
      </c>
      <c r="N17042" t="s">
        <v>18</v>
      </c>
      <c r="O17042" s="1">
        <v>1.9261700000000001E-171</v>
      </c>
      <c r="P17042">
        <v>1567</v>
      </c>
    </row>
    <row r="17043" spans="1:16" x14ac:dyDescent="0.25">
      <c r="A17043" t="s">
        <v>25287</v>
      </c>
      <c r="B17043">
        <v>1707</v>
      </c>
      <c r="C17043" s="3" t="str">
        <f>HYPERLINK("http://www.uniprot.org/uniprot/I1M9Z5","tr|I1M9Z5|I1M9Z5_SOYBN")</f>
        <v>tr|I1M9Z5|I1M9Z5_SOYBN</v>
      </c>
      <c r="D17043" t="s">
        <v>117</v>
      </c>
      <c r="E17043">
        <v>76.78</v>
      </c>
      <c r="F17043">
        <v>573</v>
      </c>
      <c r="G17043">
        <v>133</v>
      </c>
      <c r="H17043">
        <v>5</v>
      </c>
      <c r="I17043">
        <v>1</v>
      </c>
      <c r="J17043">
        <v>1704</v>
      </c>
      <c r="K17043">
        <v>1</v>
      </c>
      <c r="L17043">
        <v>19</v>
      </c>
      <c r="M17043">
        <v>581</v>
      </c>
      <c r="N17043" t="s">
        <v>18</v>
      </c>
      <c r="O17043">
        <v>0</v>
      </c>
      <c r="P17043">
        <v>2141</v>
      </c>
    </row>
    <row r="17044" spans="1:16" x14ac:dyDescent="0.25">
      <c r="A17044" t="s">
        <v>25288</v>
      </c>
      <c r="B17044">
        <v>1242</v>
      </c>
      <c r="C17044" s="3" t="str">
        <f>HYPERLINK("http://www.uniprot.org/uniprot/I1JGF8","tr|I1JGF8|I1JGF8_SOYBN")</f>
        <v>tr|I1JGF8|I1JGF8_SOYBN</v>
      </c>
      <c r="D17044" t="s">
        <v>28</v>
      </c>
      <c r="E17044">
        <v>36.04</v>
      </c>
      <c r="F17044">
        <v>344</v>
      </c>
      <c r="G17044">
        <v>220</v>
      </c>
      <c r="H17044">
        <v>7</v>
      </c>
      <c r="I17044">
        <v>1</v>
      </c>
      <c r="J17044">
        <v>1011</v>
      </c>
      <c r="K17044">
        <v>1</v>
      </c>
      <c r="L17044">
        <v>185</v>
      </c>
      <c r="M17044">
        <v>495</v>
      </c>
      <c r="N17044" t="s">
        <v>18</v>
      </c>
      <c r="O17044" s="1">
        <v>1.06295E-43</v>
      </c>
      <c r="P17044">
        <v>465</v>
      </c>
    </row>
    <row r="17045" spans="1:16" x14ac:dyDescent="0.25">
      <c r="A17045" t="s">
        <v>25289</v>
      </c>
      <c r="B17045">
        <v>999</v>
      </c>
      <c r="C17045" s="3" t="str">
        <f>HYPERLINK("http://www.uniprot.org/uniprot/I1K7I2","tr|I1K7I2|I1K7I2_SOYBN")</f>
        <v>tr|I1K7I2|I1K7I2_SOYBN</v>
      </c>
      <c r="D17045" t="s">
        <v>1187</v>
      </c>
      <c r="E17045">
        <v>68.37</v>
      </c>
      <c r="F17045">
        <v>332</v>
      </c>
      <c r="G17045">
        <v>105</v>
      </c>
      <c r="H17045">
        <v>1</v>
      </c>
      <c r="I17045">
        <v>1</v>
      </c>
      <c r="J17045">
        <v>993</v>
      </c>
      <c r="K17045">
        <v>1</v>
      </c>
      <c r="L17045">
        <v>47</v>
      </c>
      <c r="M17045">
        <v>376</v>
      </c>
      <c r="N17045" t="s">
        <v>18</v>
      </c>
      <c r="O17045" s="1">
        <v>4.4711999999999999E-129</v>
      </c>
      <c r="P17045">
        <v>1200</v>
      </c>
    </row>
    <row r="17046" spans="1:16" x14ac:dyDescent="0.25">
      <c r="A17046" t="s">
        <v>25290</v>
      </c>
      <c r="B17046">
        <v>1197</v>
      </c>
      <c r="C17046" s="3" t="str">
        <f>HYPERLINK("http://www.uniprot.org/uniprot/I1JVD2","tr|I1JVD2|I1JVD2_SOYBN")</f>
        <v>tr|I1JVD2|I1JVD2_SOYBN</v>
      </c>
      <c r="D17046" t="s">
        <v>28</v>
      </c>
      <c r="E17046">
        <v>68.819999999999993</v>
      </c>
      <c r="F17046">
        <v>401</v>
      </c>
      <c r="G17046">
        <v>125</v>
      </c>
      <c r="H17046">
        <v>3</v>
      </c>
      <c r="I17046">
        <v>1</v>
      </c>
      <c r="J17046">
        <v>1194</v>
      </c>
      <c r="K17046">
        <v>1</v>
      </c>
      <c r="L17046">
        <v>1</v>
      </c>
      <c r="M17046">
        <v>398</v>
      </c>
      <c r="N17046" t="s">
        <v>18</v>
      </c>
      <c r="O17046" s="1">
        <v>9.0879900000000001E-154</v>
      </c>
      <c r="P17046">
        <v>1414</v>
      </c>
    </row>
    <row r="17047" spans="1:16" x14ac:dyDescent="0.25">
      <c r="A17047" t="s">
        <v>25291</v>
      </c>
      <c r="B17047">
        <v>1626</v>
      </c>
      <c r="C17047" s="3" t="str">
        <f>HYPERLINK("http://www.uniprot.org/uniprot/G7LHV3","tr|G7LHV3|G7LHV3_MEDTR")</f>
        <v>tr|G7LHV3|G7LHV3_MEDTR</v>
      </c>
      <c r="D17047" t="s">
        <v>25292</v>
      </c>
      <c r="E17047">
        <v>71.55</v>
      </c>
      <c r="F17047">
        <v>457</v>
      </c>
      <c r="G17047">
        <v>130</v>
      </c>
      <c r="H17047">
        <v>55</v>
      </c>
      <c r="I17047">
        <v>1</v>
      </c>
      <c r="J17047">
        <v>1206</v>
      </c>
      <c r="K17047">
        <v>1</v>
      </c>
      <c r="L17047">
        <v>1</v>
      </c>
      <c r="M17047">
        <v>457</v>
      </c>
      <c r="N17047" t="s">
        <v>18</v>
      </c>
      <c r="O17047" s="1">
        <v>9.2640200000000004E-174</v>
      </c>
      <c r="P17047">
        <v>1588</v>
      </c>
    </row>
    <row r="17048" spans="1:16" x14ac:dyDescent="0.25">
      <c r="A17048" t="s">
        <v>25293</v>
      </c>
      <c r="B17048">
        <v>1728</v>
      </c>
      <c r="C17048" s="3" t="str">
        <f>HYPERLINK("http://www.uniprot.org/uniprot/I1LQH0","tr|I1LQH0|I1LQH0_SOYBN")</f>
        <v>tr|I1LQH0|I1LQH0_SOYBN</v>
      </c>
      <c r="D17048" t="s">
        <v>28</v>
      </c>
      <c r="E17048">
        <v>79.08</v>
      </c>
      <c r="F17048">
        <v>588</v>
      </c>
      <c r="G17048">
        <v>123</v>
      </c>
      <c r="H17048">
        <v>14</v>
      </c>
      <c r="I17048">
        <v>4</v>
      </c>
      <c r="J17048">
        <v>1725</v>
      </c>
      <c r="K17048">
        <v>1</v>
      </c>
      <c r="L17048">
        <v>6</v>
      </c>
      <c r="M17048">
        <v>589</v>
      </c>
      <c r="N17048" t="s">
        <v>18</v>
      </c>
      <c r="O17048">
        <v>0</v>
      </c>
      <c r="P17048">
        <v>2362</v>
      </c>
    </row>
    <row r="17049" spans="1:16" x14ac:dyDescent="0.25">
      <c r="A17049" t="s">
        <v>25294</v>
      </c>
      <c r="B17049">
        <v>942</v>
      </c>
      <c r="C17049" s="3" t="str">
        <f>HYPERLINK("http://www.uniprot.org/uniprot/I1MSE0","tr|I1MSE0|I1MSE0_SOYBN")</f>
        <v>tr|I1MSE0|I1MSE0_SOYBN</v>
      </c>
      <c r="D17049" t="s">
        <v>28</v>
      </c>
      <c r="E17049">
        <v>72.61</v>
      </c>
      <c r="F17049">
        <v>314</v>
      </c>
      <c r="G17049">
        <v>86</v>
      </c>
      <c r="H17049">
        <v>1</v>
      </c>
      <c r="I17049">
        <v>1</v>
      </c>
      <c r="J17049">
        <v>939</v>
      </c>
      <c r="K17049">
        <v>1</v>
      </c>
      <c r="L17049">
        <v>1</v>
      </c>
      <c r="M17049">
        <v>304</v>
      </c>
      <c r="N17049" t="s">
        <v>18</v>
      </c>
      <c r="O17049" s="1">
        <v>4.5040000000000001E-120</v>
      </c>
      <c r="P17049">
        <v>1122</v>
      </c>
    </row>
    <row r="17050" spans="1:16" x14ac:dyDescent="0.25">
      <c r="A17050" t="s">
        <v>25295</v>
      </c>
      <c r="B17050">
        <v>849</v>
      </c>
      <c r="C17050" s="3" t="str">
        <f>HYPERLINK("http://www.uniprot.org/uniprot/K7MGG0","tr|K7MGG0|K7MGG0_SOYBN")</f>
        <v>tr|K7MGG0|K7MGG0_SOYBN</v>
      </c>
      <c r="D17050" t="s">
        <v>28</v>
      </c>
      <c r="E17050">
        <v>58.76</v>
      </c>
      <c r="F17050">
        <v>308</v>
      </c>
      <c r="G17050">
        <v>127</v>
      </c>
      <c r="H17050">
        <v>27</v>
      </c>
      <c r="I17050">
        <v>1</v>
      </c>
      <c r="J17050">
        <v>843</v>
      </c>
      <c r="K17050">
        <v>1</v>
      </c>
      <c r="L17050">
        <v>1</v>
      </c>
      <c r="M17050">
        <v>306</v>
      </c>
      <c r="N17050" t="s">
        <v>18</v>
      </c>
      <c r="O17050" s="1">
        <v>8.6695499999999995E-85</v>
      </c>
      <c r="P17050">
        <v>817</v>
      </c>
    </row>
    <row r="17051" spans="1:16" x14ac:dyDescent="0.25">
      <c r="A17051" t="s">
        <v>25296</v>
      </c>
      <c r="B17051">
        <v>1008</v>
      </c>
      <c r="C17051" s="3" t="str">
        <f>HYPERLINK("http://www.uniprot.org/uniprot/A2Q2T1","tr|A2Q2T1|A2Q2T1_MEDTR")</f>
        <v>tr|A2Q2T1|A2Q2T1_MEDTR</v>
      </c>
      <c r="D17051" t="s">
        <v>337</v>
      </c>
      <c r="E17051">
        <v>77.81</v>
      </c>
      <c r="F17051">
        <v>338</v>
      </c>
      <c r="G17051">
        <v>75</v>
      </c>
      <c r="H17051">
        <v>18</v>
      </c>
      <c r="I17051">
        <v>10</v>
      </c>
      <c r="J17051">
        <v>969</v>
      </c>
      <c r="K17051">
        <v>1</v>
      </c>
      <c r="L17051">
        <v>140</v>
      </c>
      <c r="M17051">
        <v>477</v>
      </c>
      <c r="N17051" t="s">
        <v>18</v>
      </c>
      <c r="O17051" s="1">
        <v>8.24085E-147</v>
      </c>
      <c r="P17051">
        <v>1353</v>
      </c>
    </row>
    <row r="17052" spans="1:16" x14ac:dyDescent="0.25">
      <c r="A17052" t="s">
        <v>25297</v>
      </c>
      <c r="B17052">
        <v>1143</v>
      </c>
      <c r="C17052" s="3" t="str">
        <f>HYPERLINK("http://www.uniprot.org/uniprot/C7FDI5","tr|C7FDI5|C7FDI5_SOYBN")</f>
        <v>tr|C7FDI5|C7FDI5_SOYBN</v>
      </c>
      <c r="D17052" t="s">
        <v>717</v>
      </c>
      <c r="E17052">
        <v>49.17</v>
      </c>
      <c r="F17052">
        <v>362</v>
      </c>
      <c r="G17052">
        <v>184</v>
      </c>
      <c r="H17052">
        <v>4</v>
      </c>
      <c r="I17052">
        <v>1</v>
      </c>
      <c r="J17052">
        <v>1074</v>
      </c>
      <c r="K17052">
        <v>1</v>
      </c>
      <c r="L17052">
        <v>704</v>
      </c>
      <c r="M17052">
        <v>1060</v>
      </c>
      <c r="N17052" t="s">
        <v>18</v>
      </c>
      <c r="O17052" s="1">
        <v>1.2507500000000001E-96</v>
      </c>
      <c r="P17052">
        <v>921</v>
      </c>
    </row>
    <row r="17053" spans="1:16" x14ac:dyDescent="0.25">
      <c r="A17053" t="s">
        <v>25298</v>
      </c>
      <c r="B17053">
        <v>717</v>
      </c>
      <c r="C17053" s="3" t="str">
        <f>HYPERLINK("http://www.uniprot.org/uniprot/C6TCQ0","tr|C6TCQ0|C6TCQ0_SOYBN")</f>
        <v>tr|C6TCQ0|C6TCQ0_SOYBN</v>
      </c>
      <c r="D17053" t="s">
        <v>897</v>
      </c>
      <c r="E17053">
        <v>89.45</v>
      </c>
      <c r="F17053">
        <v>237</v>
      </c>
      <c r="G17053">
        <v>25</v>
      </c>
      <c r="H17053">
        <v>0</v>
      </c>
      <c r="I17053">
        <v>1</v>
      </c>
      <c r="J17053">
        <v>711</v>
      </c>
      <c r="K17053">
        <v>1</v>
      </c>
      <c r="L17053">
        <v>1</v>
      </c>
      <c r="M17053">
        <v>237</v>
      </c>
      <c r="N17053" t="s">
        <v>18</v>
      </c>
      <c r="O17053" s="1">
        <v>4.1224099999999996E-121</v>
      </c>
      <c r="P17053">
        <v>1129</v>
      </c>
    </row>
    <row r="17054" spans="1:16" x14ac:dyDescent="0.25">
      <c r="A17054" t="s">
        <v>25299</v>
      </c>
      <c r="B17054">
        <v>855</v>
      </c>
      <c r="C17054" s="3" t="str">
        <f>HYPERLINK("http://www.uniprot.org/uniprot/G7ZWV1","tr|G7ZWV1|G7ZWV1_MEDTR")</f>
        <v>tr|G7ZWV1|G7ZWV1_MEDTR</v>
      </c>
      <c r="D17054" t="s">
        <v>25300</v>
      </c>
      <c r="E17054">
        <v>48.08</v>
      </c>
      <c r="F17054">
        <v>287</v>
      </c>
      <c r="G17054">
        <v>149</v>
      </c>
      <c r="H17054">
        <v>4</v>
      </c>
      <c r="I17054">
        <v>1</v>
      </c>
      <c r="J17054">
        <v>849</v>
      </c>
      <c r="K17054">
        <v>1</v>
      </c>
      <c r="L17054">
        <v>1</v>
      </c>
      <c r="M17054">
        <v>271</v>
      </c>
      <c r="N17054" t="s">
        <v>18</v>
      </c>
      <c r="O17054" s="1">
        <v>8.0282399999999994E-54</v>
      </c>
      <c r="P17054">
        <v>550</v>
      </c>
    </row>
    <row r="17055" spans="1:16" x14ac:dyDescent="0.25">
      <c r="A17055" t="s">
        <v>25301</v>
      </c>
      <c r="B17055">
        <v>687</v>
      </c>
      <c r="C17055" s="3" t="str">
        <f>HYPERLINK("http://www.uniprot.org/uniprot/Q9FSZ9","tr|Q9FSZ9|Q9FSZ9_CICAR")</f>
        <v>tr|Q9FSZ9|Q9FSZ9_CICAR</v>
      </c>
      <c r="D17055" t="s">
        <v>11004</v>
      </c>
      <c r="E17055">
        <v>68.569999999999993</v>
      </c>
      <c r="F17055">
        <v>280</v>
      </c>
      <c r="G17055">
        <v>88</v>
      </c>
      <c r="H17055">
        <v>56</v>
      </c>
      <c r="I17055">
        <v>13</v>
      </c>
      <c r="J17055">
        <v>684</v>
      </c>
      <c r="K17055">
        <v>1</v>
      </c>
      <c r="L17055">
        <v>2</v>
      </c>
      <c r="M17055">
        <v>281</v>
      </c>
      <c r="N17055" t="s">
        <v>18</v>
      </c>
      <c r="O17055" s="1">
        <v>5.3826400000000002E-96</v>
      </c>
      <c r="P17055">
        <v>912</v>
      </c>
    </row>
    <row r="17056" spans="1:16" x14ac:dyDescent="0.25">
      <c r="A17056" t="s">
        <v>25302</v>
      </c>
      <c r="B17056">
        <v>864</v>
      </c>
      <c r="C17056" s="3" t="str">
        <f>HYPERLINK("http://www.uniprot.org/uniprot/G7IQA8","tr|G7IQA8|G7IQA8_MEDTR")</f>
        <v>tr|G7IQA8|G7IQA8_MEDTR</v>
      </c>
      <c r="D17056" t="s">
        <v>23373</v>
      </c>
      <c r="E17056">
        <v>62.34</v>
      </c>
      <c r="F17056">
        <v>239</v>
      </c>
      <c r="G17056">
        <v>90</v>
      </c>
      <c r="H17056">
        <v>7</v>
      </c>
      <c r="I17056">
        <v>139</v>
      </c>
      <c r="J17056">
        <v>834</v>
      </c>
      <c r="K17056">
        <v>1</v>
      </c>
      <c r="L17056">
        <v>582</v>
      </c>
      <c r="M17056">
        <v>815</v>
      </c>
      <c r="N17056" t="s">
        <v>18</v>
      </c>
      <c r="O17056" s="1">
        <v>5.6517499999999999E-71</v>
      </c>
      <c r="P17056">
        <v>698</v>
      </c>
    </row>
    <row r="17057" spans="1:16" x14ac:dyDescent="0.25">
      <c r="A17057" t="s">
        <v>25303</v>
      </c>
      <c r="B17057">
        <v>1728</v>
      </c>
      <c r="C17057" s="3" t="str">
        <f>HYPERLINK("http://www.uniprot.org/uniprot/K7MAT6","tr|K7MAT6|K7MAT6_SOYBN")</f>
        <v>tr|K7MAT6|K7MAT6_SOYBN</v>
      </c>
      <c r="D17057" t="s">
        <v>28</v>
      </c>
      <c r="E17057">
        <v>77.849999999999994</v>
      </c>
      <c r="F17057">
        <v>578</v>
      </c>
      <c r="G17057">
        <v>128</v>
      </c>
      <c r="H17057">
        <v>3</v>
      </c>
      <c r="I17057">
        <v>1</v>
      </c>
      <c r="J17057">
        <v>1725</v>
      </c>
      <c r="K17057">
        <v>1</v>
      </c>
      <c r="L17057">
        <v>1</v>
      </c>
      <c r="M17057">
        <v>573</v>
      </c>
      <c r="N17057" t="s">
        <v>18</v>
      </c>
      <c r="O17057">
        <v>0</v>
      </c>
      <c r="P17057">
        <v>2212</v>
      </c>
    </row>
    <row r="17058" spans="1:16" x14ac:dyDescent="0.25">
      <c r="A17058" t="s">
        <v>25304</v>
      </c>
      <c r="B17058">
        <v>741</v>
      </c>
      <c r="C17058" s="3" t="str">
        <f>HYPERLINK("http://www.uniprot.org/uniprot/I3SM09","tr|I3SM09|I3SM09_MEDTR")</f>
        <v>tr|I3SM09|I3SM09_MEDTR</v>
      </c>
      <c r="D17058" t="s">
        <v>22</v>
      </c>
      <c r="E17058">
        <v>95.15</v>
      </c>
      <c r="F17058">
        <v>227</v>
      </c>
      <c r="G17058">
        <v>11</v>
      </c>
      <c r="H17058">
        <v>0</v>
      </c>
      <c r="I17058">
        <v>58</v>
      </c>
      <c r="J17058">
        <v>738</v>
      </c>
      <c r="K17058">
        <v>1</v>
      </c>
      <c r="L17058">
        <v>23</v>
      </c>
      <c r="M17058">
        <v>249</v>
      </c>
      <c r="N17058" t="s">
        <v>18</v>
      </c>
      <c r="O17058" s="1">
        <v>4.3817799999999999E-129</v>
      </c>
      <c r="P17058">
        <v>1198</v>
      </c>
    </row>
    <row r="17059" spans="1:16" x14ac:dyDescent="0.25">
      <c r="A17059" t="s">
        <v>25305</v>
      </c>
      <c r="B17059">
        <v>660</v>
      </c>
      <c r="C17059" s="3" t="str">
        <f>HYPERLINK("http://www.uniprot.org/uniprot/I3T239","tr|I3T239|I3T239_LOTJA")</f>
        <v>tr|I3T239|I3T239_LOTJA</v>
      </c>
      <c r="D17059" t="s">
        <v>93</v>
      </c>
      <c r="E17059">
        <v>34.25</v>
      </c>
      <c r="F17059">
        <v>216</v>
      </c>
      <c r="G17059">
        <v>142</v>
      </c>
      <c r="H17059">
        <v>3</v>
      </c>
      <c r="I17059">
        <v>1</v>
      </c>
      <c r="J17059">
        <v>639</v>
      </c>
      <c r="K17059">
        <v>1</v>
      </c>
      <c r="L17059">
        <v>1</v>
      </c>
      <c r="M17059">
        <v>157</v>
      </c>
      <c r="N17059" t="s">
        <v>18</v>
      </c>
      <c r="O17059" s="1">
        <v>2.5806099999999999E-20</v>
      </c>
      <c r="P17059">
        <v>259</v>
      </c>
    </row>
    <row r="17060" spans="1:16" x14ac:dyDescent="0.25">
      <c r="A17060" t="s">
        <v>25306</v>
      </c>
      <c r="B17060">
        <v>942</v>
      </c>
      <c r="C17060" s="3" t="str">
        <f>HYPERLINK("http://www.uniprot.org/uniprot/B7FLW2","tr|B7FLW2|B7FLW2_MEDTR")</f>
        <v>tr|B7FLW2|B7FLW2_MEDTR</v>
      </c>
      <c r="D17060" t="s">
        <v>25307</v>
      </c>
      <c r="E17060">
        <v>98.33</v>
      </c>
      <c r="F17060">
        <v>300</v>
      </c>
      <c r="G17060">
        <v>5</v>
      </c>
      <c r="H17060">
        <v>0</v>
      </c>
      <c r="I17060">
        <v>1</v>
      </c>
      <c r="J17060">
        <v>900</v>
      </c>
      <c r="K17060">
        <v>1</v>
      </c>
      <c r="L17060">
        <v>1</v>
      </c>
      <c r="M17060">
        <v>300</v>
      </c>
      <c r="N17060" t="s">
        <v>18</v>
      </c>
      <c r="O17060" s="1">
        <v>4.5965E-165</v>
      </c>
      <c r="P17060">
        <v>1510</v>
      </c>
    </row>
    <row r="17061" spans="1:16" x14ac:dyDescent="0.25">
      <c r="A17061" t="s">
        <v>25308</v>
      </c>
      <c r="B17061">
        <v>498</v>
      </c>
      <c r="C17061" s="3" t="str">
        <f>HYPERLINK("http://www.uniprot.org/uniprot/G9MFI4","tr|G9MFI4|G9MFI4_HYPVG")</f>
        <v>tr|G9MFI4|G9MFI4_HYPVG</v>
      </c>
      <c r="D17061" t="s">
        <v>25309</v>
      </c>
      <c r="E17061">
        <v>27.21</v>
      </c>
      <c r="F17061">
        <v>158</v>
      </c>
      <c r="G17061">
        <v>115</v>
      </c>
      <c r="H17061">
        <v>4</v>
      </c>
      <c r="I17061">
        <v>1</v>
      </c>
      <c r="J17061">
        <v>462</v>
      </c>
      <c r="K17061">
        <v>1</v>
      </c>
      <c r="L17061">
        <v>26</v>
      </c>
      <c r="M17061">
        <v>183</v>
      </c>
      <c r="N17061" t="s">
        <v>18</v>
      </c>
      <c r="O17061" s="1">
        <v>9.6398399999999993E-9</v>
      </c>
      <c r="P17061">
        <v>157</v>
      </c>
    </row>
    <row r="17062" spans="1:16" x14ac:dyDescent="0.25">
      <c r="A17062" t="s">
        <v>25310</v>
      </c>
      <c r="B17062">
        <v>921</v>
      </c>
      <c r="C17062" s="3" t="str">
        <f>HYPERLINK("http://www.uniprot.org/uniprot/G7KWF9","tr|G7KWF9|G7KWF9_MEDTR")</f>
        <v>tr|G7KWF9|G7KWF9_MEDTR</v>
      </c>
      <c r="D17062" t="s">
        <v>25311</v>
      </c>
      <c r="E17062">
        <v>43.75</v>
      </c>
      <c r="F17062">
        <v>288</v>
      </c>
      <c r="G17062">
        <v>162</v>
      </c>
      <c r="H17062">
        <v>4</v>
      </c>
      <c r="I17062">
        <v>61</v>
      </c>
      <c r="J17062">
        <v>912</v>
      </c>
      <c r="K17062">
        <v>1</v>
      </c>
      <c r="L17062">
        <v>21</v>
      </c>
      <c r="M17062">
        <v>301</v>
      </c>
      <c r="N17062" t="s">
        <v>18</v>
      </c>
      <c r="O17062" s="1">
        <v>6.5723900000000002E-52</v>
      </c>
      <c r="P17062">
        <v>534</v>
      </c>
    </row>
    <row r="17063" spans="1:16" x14ac:dyDescent="0.25">
      <c r="A17063" t="s">
        <v>25312</v>
      </c>
      <c r="B17063">
        <v>1353</v>
      </c>
      <c r="C17063" s="3" t="str">
        <f>HYPERLINK("http://www.uniprot.org/uniprot/A2Q5W0","tr|A2Q5W0|A2Q5W0_MEDTR")</f>
        <v>tr|A2Q5W0|A2Q5W0_MEDTR</v>
      </c>
      <c r="D17063" t="s">
        <v>25313</v>
      </c>
      <c r="E17063">
        <v>90.69</v>
      </c>
      <c r="F17063">
        <v>430</v>
      </c>
      <c r="G17063">
        <v>40</v>
      </c>
      <c r="H17063">
        <v>0</v>
      </c>
      <c r="I17063">
        <v>1</v>
      </c>
      <c r="J17063">
        <v>1290</v>
      </c>
      <c r="K17063">
        <v>1</v>
      </c>
      <c r="L17063">
        <v>1</v>
      </c>
      <c r="M17063">
        <v>430</v>
      </c>
      <c r="N17063" t="s">
        <v>18</v>
      </c>
      <c r="O17063">
        <v>0</v>
      </c>
      <c r="P17063">
        <v>2054</v>
      </c>
    </row>
    <row r="17064" spans="1:16" x14ac:dyDescent="0.25">
      <c r="A17064" t="s">
        <v>25314</v>
      </c>
      <c r="B17064">
        <v>573</v>
      </c>
      <c r="C17064" s="3" t="str">
        <f>HYPERLINK("http://www.uniprot.org/uniprot/A2Q3Q9","tr|A2Q3Q9|A2Q3Q9_MEDTR")</f>
        <v>tr|A2Q3Q9|A2Q3Q9_MEDTR</v>
      </c>
      <c r="D17064" t="s">
        <v>25315</v>
      </c>
      <c r="E17064">
        <v>72.63</v>
      </c>
      <c r="F17064">
        <v>190</v>
      </c>
      <c r="G17064">
        <v>52</v>
      </c>
      <c r="H17064">
        <v>0</v>
      </c>
      <c r="I17064">
        <v>1</v>
      </c>
      <c r="J17064">
        <v>570</v>
      </c>
      <c r="K17064">
        <v>1</v>
      </c>
      <c r="L17064">
        <v>23</v>
      </c>
      <c r="M17064">
        <v>212</v>
      </c>
      <c r="N17064" t="s">
        <v>18</v>
      </c>
      <c r="O17064" s="1">
        <v>2.2760300000000001E-76</v>
      </c>
      <c r="P17064">
        <v>741</v>
      </c>
    </row>
    <row r="17065" spans="1:16" x14ac:dyDescent="0.25">
      <c r="A17065" t="s">
        <v>25316</v>
      </c>
      <c r="B17065">
        <v>1233</v>
      </c>
      <c r="C17065" s="3" t="str">
        <f>HYPERLINK("http://www.uniprot.org/uniprot/G7IEN9","tr|G7IEN9|G7IEN9_MEDTR")</f>
        <v>tr|G7IEN9|G7IEN9_MEDTR</v>
      </c>
      <c r="D17065" t="s">
        <v>25317</v>
      </c>
      <c r="E17065">
        <v>83.28</v>
      </c>
      <c r="F17065">
        <v>359</v>
      </c>
      <c r="G17065">
        <v>60</v>
      </c>
      <c r="H17065">
        <v>0</v>
      </c>
      <c r="I17065">
        <v>1</v>
      </c>
      <c r="J17065">
        <v>1077</v>
      </c>
      <c r="K17065">
        <v>1</v>
      </c>
      <c r="L17065">
        <v>1</v>
      </c>
      <c r="M17065">
        <v>355</v>
      </c>
      <c r="N17065" t="s">
        <v>18</v>
      </c>
      <c r="O17065" s="1">
        <v>3.85712E-163</v>
      </c>
      <c r="P17065">
        <v>1495</v>
      </c>
    </row>
    <row r="17066" spans="1:16" x14ac:dyDescent="0.25">
      <c r="A17066" t="s">
        <v>25318</v>
      </c>
      <c r="B17066">
        <v>3567</v>
      </c>
      <c r="C17066" s="3" t="str">
        <f>HYPERLINK("http://www.uniprot.org/uniprot/I1MWX3","tr|I1MWX3|I1MWX3_SOYBN")</f>
        <v>tr|I1MWX3|I1MWX3_SOYBN</v>
      </c>
      <c r="D17066" t="s">
        <v>71</v>
      </c>
      <c r="E17066">
        <v>89.23</v>
      </c>
      <c r="F17066">
        <v>1198</v>
      </c>
      <c r="G17066">
        <v>129</v>
      </c>
      <c r="H17066">
        <v>12</v>
      </c>
      <c r="I17066">
        <v>1</v>
      </c>
      <c r="J17066">
        <v>3558</v>
      </c>
      <c r="K17066">
        <v>1</v>
      </c>
      <c r="L17066">
        <v>1</v>
      </c>
      <c r="M17066">
        <v>1196</v>
      </c>
      <c r="N17066" t="s">
        <v>18</v>
      </c>
      <c r="O17066">
        <v>0</v>
      </c>
      <c r="P17066">
        <v>5533</v>
      </c>
    </row>
    <row r="17067" spans="1:16" x14ac:dyDescent="0.25">
      <c r="A17067" t="s">
        <v>25319</v>
      </c>
      <c r="B17067">
        <v>2400</v>
      </c>
      <c r="C17067" s="3" t="str">
        <f>HYPERLINK("http://www.uniprot.org/uniprot/G7I265","tr|G7I265|G7I265_MEDTR")</f>
        <v>tr|G7I265|G7I265_MEDTR</v>
      </c>
      <c r="D17067" t="s">
        <v>1891</v>
      </c>
      <c r="E17067">
        <v>79.13</v>
      </c>
      <c r="F17067">
        <v>417</v>
      </c>
      <c r="G17067">
        <v>87</v>
      </c>
      <c r="H17067">
        <v>0</v>
      </c>
      <c r="I17067">
        <v>1</v>
      </c>
      <c r="J17067">
        <v>1251</v>
      </c>
      <c r="K17067">
        <v>1</v>
      </c>
      <c r="L17067">
        <v>1</v>
      </c>
      <c r="M17067">
        <v>417</v>
      </c>
      <c r="N17067" t="s">
        <v>18</v>
      </c>
      <c r="O17067">
        <v>0</v>
      </c>
      <c r="P17067">
        <v>1739</v>
      </c>
    </row>
    <row r="17068" spans="1:16" x14ac:dyDescent="0.25">
      <c r="A17068" t="s">
        <v>25320</v>
      </c>
      <c r="B17068">
        <v>1077</v>
      </c>
      <c r="C17068" s="3" t="str">
        <f>HYPERLINK("http://www.uniprot.org/uniprot/I1L903","tr|I1L903|I1L903_SOYBN")</f>
        <v>tr|I1L903|I1L903_SOYBN</v>
      </c>
      <c r="D17068" t="s">
        <v>117</v>
      </c>
      <c r="E17068">
        <v>95.54</v>
      </c>
      <c r="F17068">
        <v>359</v>
      </c>
      <c r="G17068">
        <v>16</v>
      </c>
      <c r="H17068">
        <v>1</v>
      </c>
      <c r="I17068">
        <v>1</v>
      </c>
      <c r="J17068">
        <v>1074</v>
      </c>
      <c r="K17068">
        <v>1</v>
      </c>
      <c r="L17068">
        <v>1</v>
      </c>
      <c r="M17068">
        <v>359</v>
      </c>
      <c r="N17068" t="s">
        <v>18</v>
      </c>
      <c r="O17068">
        <v>0</v>
      </c>
      <c r="P17068">
        <v>1766</v>
      </c>
    </row>
    <row r="17069" spans="1:16" x14ac:dyDescent="0.25">
      <c r="A17069" t="s">
        <v>25321</v>
      </c>
      <c r="B17069">
        <v>588</v>
      </c>
      <c r="C17069" s="3" t="str">
        <f>HYPERLINK("http://www.uniprot.org/uniprot/G7J7U2","tr|G7J7U2|G7J7U2_MEDTR")</f>
        <v>tr|G7J7U2|G7J7U2_MEDTR</v>
      </c>
      <c r="D17069" t="s">
        <v>20262</v>
      </c>
      <c r="E17069">
        <v>89.43</v>
      </c>
      <c r="F17069">
        <v>123</v>
      </c>
      <c r="G17069">
        <v>13</v>
      </c>
      <c r="H17069">
        <v>0</v>
      </c>
      <c r="I17069">
        <v>208</v>
      </c>
      <c r="J17069">
        <v>576</v>
      </c>
      <c r="K17069">
        <v>1</v>
      </c>
      <c r="L17069">
        <v>536</v>
      </c>
      <c r="M17069">
        <v>656</v>
      </c>
      <c r="N17069" t="s">
        <v>18</v>
      </c>
      <c r="O17069" s="1">
        <v>3.3010599999999998E-57</v>
      </c>
      <c r="P17069">
        <v>576</v>
      </c>
    </row>
    <row r="17070" spans="1:16" x14ac:dyDescent="0.25">
      <c r="A17070" t="s">
        <v>25322</v>
      </c>
      <c r="B17070">
        <v>2070</v>
      </c>
      <c r="C17070" s="3" t="str">
        <f>HYPERLINK("http://www.uniprot.org/uniprot/I1JVD1","tr|I1JVD1|I1JVD1_SOYBN")</f>
        <v>tr|I1JVD1|I1JVD1_SOYBN</v>
      </c>
      <c r="D17070" t="s">
        <v>28</v>
      </c>
      <c r="E17070">
        <v>83.09</v>
      </c>
      <c r="F17070">
        <v>692</v>
      </c>
      <c r="G17070">
        <v>117</v>
      </c>
      <c r="H17070">
        <v>3</v>
      </c>
      <c r="I17070">
        <v>1</v>
      </c>
      <c r="J17070">
        <v>2067</v>
      </c>
      <c r="K17070">
        <v>1</v>
      </c>
      <c r="L17070">
        <v>1</v>
      </c>
      <c r="M17070">
        <v>690</v>
      </c>
      <c r="N17070" t="s">
        <v>18</v>
      </c>
      <c r="O17070">
        <v>0</v>
      </c>
      <c r="P17070">
        <v>3073</v>
      </c>
    </row>
    <row r="17071" spans="1:16" x14ac:dyDescent="0.25">
      <c r="A17071" t="s">
        <v>25323</v>
      </c>
      <c r="B17071">
        <v>1392</v>
      </c>
      <c r="C17071" s="3" t="str">
        <f>HYPERLINK("http://www.uniprot.org/uniprot/G7IWL7","tr|G7IWL7|G7IWL7_MEDTR")</f>
        <v>tr|G7IWL7|G7IWL7_MEDTR</v>
      </c>
      <c r="D17071" t="s">
        <v>25324</v>
      </c>
      <c r="E17071">
        <v>70.42</v>
      </c>
      <c r="F17071">
        <v>470</v>
      </c>
      <c r="G17071">
        <v>139</v>
      </c>
      <c r="H17071">
        <v>29</v>
      </c>
      <c r="I17071">
        <v>1</v>
      </c>
      <c r="J17071">
        <v>1323</v>
      </c>
      <c r="K17071">
        <v>1</v>
      </c>
      <c r="L17071">
        <v>1</v>
      </c>
      <c r="M17071">
        <v>453</v>
      </c>
      <c r="N17071" t="s">
        <v>18</v>
      </c>
      <c r="O17071">
        <v>0</v>
      </c>
      <c r="P17071">
        <v>1704</v>
      </c>
    </row>
    <row r="17072" spans="1:16" x14ac:dyDescent="0.25">
      <c r="A17072" t="s">
        <v>25325</v>
      </c>
      <c r="B17072">
        <v>1266</v>
      </c>
      <c r="C17072" s="3" t="str">
        <f>HYPERLINK("http://www.uniprot.org/uniprot/G7LHV8","tr|G7LHV8|G7LHV8_MEDTR")</f>
        <v>tr|G7LHV8|G7LHV8_MEDTR</v>
      </c>
      <c r="D17072" t="s">
        <v>25326</v>
      </c>
      <c r="E17072">
        <v>87.61</v>
      </c>
      <c r="F17072">
        <v>315</v>
      </c>
      <c r="G17072">
        <v>39</v>
      </c>
      <c r="H17072">
        <v>1</v>
      </c>
      <c r="I17072">
        <v>1</v>
      </c>
      <c r="J17072">
        <v>942</v>
      </c>
      <c r="K17072">
        <v>1</v>
      </c>
      <c r="L17072">
        <v>1</v>
      </c>
      <c r="M17072">
        <v>315</v>
      </c>
      <c r="N17072" t="s">
        <v>18</v>
      </c>
      <c r="O17072" s="1">
        <v>7.6136899999999998E-146</v>
      </c>
      <c r="P17072">
        <v>1346</v>
      </c>
    </row>
    <row r="17073" spans="1:16" x14ac:dyDescent="0.25">
      <c r="A17073" t="s">
        <v>25327</v>
      </c>
      <c r="B17073">
        <v>687</v>
      </c>
      <c r="C17073" s="3" t="str">
        <f>HYPERLINK("http://www.uniprot.org/uniprot/I1J7G7","tr|I1J7G7|I1J7G7_SOYBN")</f>
        <v>tr|I1J7G7|I1J7G7_SOYBN</v>
      </c>
      <c r="D17073" t="s">
        <v>28</v>
      </c>
      <c r="E17073">
        <v>70</v>
      </c>
      <c r="F17073">
        <v>200</v>
      </c>
      <c r="G17073">
        <v>60</v>
      </c>
      <c r="H17073">
        <v>2</v>
      </c>
      <c r="I17073">
        <v>1</v>
      </c>
      <c r="J17073">
        <v>594</v>
      </c>
      <c r="K17073">
        <v>1</v>
      </c>
      <c r="L17073">
        <v>1</v>
      </c>
      <c r="M17073">
        <v>191</v>
      </c>
      <c r="N17073" t="s">
        <v>18</v>
      </c>
      <c r="O17073" s="1">
        <v>2.20569E-65</v>
      </c>
      <c r="P17073">
        <v>648</v>
      </c>
    </row>
    <row r="17074" spans="1:16" x14ac:dyDescent="0.25">
      <c r="A17074" t="s">
        <v>25328</v>
      </c>
      <c r="B17074">
        <v>1254</v>
      </c>
      <c r="C17074" s="3" t="str">
        <f>HYPERLINK("http://www.uniprot.org/uniprot/I1LQG9","tr|I1LQG9|I1LQG9_SOYBN")</f>
        <v>tr|I1LQG9|I1LQG9_SOYBN</v>
      </c>
      <c r="D17074" t="s">
        <v>28</v>
      </c>
      <c r="E17074">
        <v>78.349999999999994</v>
      </c>
      <c r="F17074">
        <v>402</v>
      </c>
      <c r="G17074">
        <v>87</v>
      </c>
      <c r="H17074">
        <v>1</v>
      </c>
      <c r="I17074">
        <v>1</v>
      </c>
      <c r="J17074">
        <v>1203</v>
      </c>
      <c r="K17074">
        <v>1</v>
      </c>
      <c r="L17074">
        <v>1</v>
      </c>
      <c r="M17074">
        <v>397</v>
      </c>
      <c r="N17074" t="s">
        <v>18</v>
      </c>
      <c r="O17074">
        <v>0</v>
      </c>
      <c r="P17074">
        <v>1689</v>
      </c>
    </row>
    <row r="17075" spans="1:16" x14ac:dyDescent="0.25">
      <c r="A17075" t="s">
        <v>25329</v>
      </c>
      <c r="B17075">
        <v>516</v>
      </c>
      <c r="C17075" s="3" t="str">
        <f>HYPERLINK("http://www.uniprot.org/uniprot/I1MSE1","tr|I1MSE1|I1MSE1_SOYBN")</f>
        <v>tr|I1MSE1|I1MSE1_SOYBN</v>
      </c>
      <c r="D17075" t="s">
        <v>28</v>
      </c>
      <c r="E17075">
        <v>87.09</v>
      </c>
      <c r="F17075">
        <v>124</v>
      </c>
      <c r="G17075">
        <v>16</v>
      </c>
      <c r="H17075">
        <v>0</v>
      </c>
      <c r="I17075">
        <v>1</v>
      </c>
      <c r="J17075">
        <v>372</v>
      </c>
      <c r="K17075">
        <v>1</v>
      </c>
      <c r="L17075">
        <v>1</v>
      </c>
      <c r="M17075">
        <v>122</v>
      </c>
      <c r="N17075" t="s">
        <v>18</v>
      </c>
      <c r="O17075" s="1">
        <v>5.0302300000000002E-58</v>
      </c>
      <c r="P17075">
        <v>582</v>
      </c>
    </row>
    <row r="17076" spans="1:16" x14ac:dyDescent="0.25">
      <c r="A17076" t="s">
        <v>25330</v>
      </c>
      <c r="B17076">
        <v>612</v>
      </c>
      <c r="C17076" s="3" t="str">
        <f>HYPERLINK("http://www.uniprot.org/uniprot/I3T0U8","tr|I3T0U8|I3T0U8_MEDTR")</f>
        <v>tr|I3T0U8|I3T0U8_MEDTR</v>
      </c>
      <c r="D17076" t="s">
        <v>22</v>
      </c>
      <c r="E17076">
        <v>83.57</v>
      </c>
      <c r="F17076">
        <v>207</v>
      </c>
      <c r="G17076">
        <v>34</v>
      </c>
      <c r="H17076">
        <v>4</v>
      </c>
      <c r="I17076">
        <v>1</v>
      </c>
      <c r="J17076">
        <v>609</v>
      </c>
      <c r="K17076">
        <v>1</v>
      </c>
      <c r="L17076">
        <v>1</v>
      </c>
      <c r="M17076">
        <v>206</v>
      </c>
      <c r="N17076" t="s">
        <v>18</v>
      </c>
      <c r="O17076" s="1">
        <v>1.97341E-90</v>
      </c>
      <c r="P17076">
        <v>863</v>
      </c>
    </row>
    <row r="17077" spans="1:16" x14ac:dyDescent="0.25">
      <c r="A17077" t="s">
        <v>25331</v>
      </c>
      <c r="B17077">
        <v>1740</v>
      </c>
      <c r="C17077" s="3" t="str">
        <f>HYPERLINK("http://www.uniprot.org/uniprot/I1KIH5","tr|I1KIH5|I1KIH5_SOYBN")</f>
        <v>tr|I1KIH5|I1KIH5_SOYBN</v>
      </c>
      <c r="D17077" t="s">
        <v>28</v>
      </c>
      <c r="E17077">
        <v>74.95</v>
      </c>
      <c r="F17077">
        <v>547</v>
      </c>
      <c r="G17077">
        <v>137</v>
      </c>
      <c r="H17077">
        <v>3</v>
      </c>
      <c r="I17077">
        <v>1</v>
      </c>
      <c r="J17077">
        <v>1632</v>
      </c>
      <c r="K17077">
        <v>1</v>
      </c>
      <c r="L17077">
        <v>1</v>
      </c>
      <c r="M17077">
        <v>538</v>
      </c>
      <c r="N17077" t="s">
        <v>18</v>
      </c>
      <c r="O17077">
        <v>0</v>
      </c>
      <c r="P17077">
        <v>2252</v>
      </c>
    </row>
    <row r="17078" spans="1:16" x14ac:dyDescent="0.25">
      <c r="A17078" t="s">
        <v>25332</v>
      </c>
      <c r="B17078">
        <v>252</v>
      </c>
      <c r="C17078" s="3" t="str">
        <f>HYPERLINK("http://www.uniprot.org/uniprot/G7KDJ4","tr|G7KDJ4|G7KDJ4_MEDTR")</f>
        <v>tr|G7KDJ4|G7KDJ4_MEDTR</v>
      </c>
      <c r="D17078" t="s">
        <v>25333</v>
      </c>
      <c r="E17078">
        <v>79.31</v>
      </c>
      <c r="F17078">
        <v>87</v>
      </c>
      <c r="G17078">
        <v>18</v>
      </c>
      <c r="H17078">
        <v>4</v>
      </c>
      <c r="I17078">
        <v>1</v>
      </c>
      <c r="J17078">
        <v>249</v>
      </c>
      <c r="K17078">
        <v>1</v>
      </c>
      <c r="L17078">
        <v>43</v>
      </c>
      <c r="M17078">
        <v>126</v>
      </c>
      <c r="N17078" t="s">
        <v>18</v>
      </c>
      <c r="O17078" s="1">
        <v>1.17074E-30</v>
      </c>
      <c r="P17078">
        <v>346</v>
      </c>
    </row>
    <row r="17079" spans="1:16" x14ac:dyDescent="0.25">
      <c r="A17079" t="s">
        <v>25334</v>
      </c>
      <c r="B17079">
        <v>3177</v>
      </c>
      <c r="C17079" s="3" t="str">
        <f>HYPERLINK("http://www.uniprot.org/uniprot/G7KJ72","tr|G7KJ72|G7KJ72_MEDTR")</f>
        <v>tr|G7KJ72|G7KJ72_MEDTR</v>
      </c>
      <c r="D17079" t="s">
        <v>25335</v>
      </c>
      <c r="E17079">
        <v>61.03</v>
      </c>
      <c r="F17079">
        <v>1124</v>
      </c>
      <c r="G17079">
        <v>438</v>
      </c>
      <c r="H17079">
        <v>66</v>
      </c>
      <c r="I17079">
        <v>1</v>
      </c>
      <c r="J17079">
        <v>3174</v>
      </c>
      <c r="K17079">
        <v>1</v>
      </c>
      <c r="L17079">
        <v>1</v>
      </c>
      <c r="M17079">
        <v>1085</v>
      </c>
      <c r="N17079" t="s">
        <v>18</v>
      </c>
      <c r="O17079">
        <v>0</v>
      </c>
      <c r="P17079">
        <v>3143</v>
      </c>
    </row>
    <row r="17080" spans="1:16" x14ac:dyDescent="0.25">
      <c r="A17080" t="s">
        <v>25336</v>
      </c>
      <c r="B17080">
        <v>768</v>
      </c>
      <c r="C17080" s="3" t="str">
        <f>HYPERLINK("http://www.uniprot.org/uniprot/Q949L4","tr|Q949L4|Q949L4_CICAR")</f>
        <v>tr|Q949L4|Q949L4_CICAR</v>
      </c>
      <c r="D17080" t="s">
        <v>176</v>
      </c>
      <c r="E17080">
        <v>70.849999999999994</v>
      </c>
      <c r="F17080">
        <v>175</v>
      </c>
      <c r="G17080">
        <v>51</v>
      </c>
      <c r="H17080">
        <v>3</v>
      </c>
      <c r="I17080">
        <v>208</v>
      </c>
      <c r="J17080">
        <v>723</v>
      </c>
      <c r="K17080">
        <v>1</v>
      </c>
      <c r="L17080">
        <v>1</v>
      </c>
      <c r="M17080">
        <v>175</v>
      </c>
      <c r="N17080" t="s">
        <v>18</v>
      </c>
      <c r="O17080" s="1">
        <v>7.4770099999999998E-66</v>
      </c>
      <c r="P17080">
        <v>653</v>
      </c>
    </row>
    <row r="17081" spans="1:16" x14ac:dyDescent="0.25">
      <c r="A17081" t="s">
        <v>25337</v>
      </c>
      <c r="B17081">
        <v>2847</v>
      </c>
      <c r="C17081" s="3" t="str">
        <f>HYPERLINK("http://www.uniprot.org/uniprot/A5APB2","tr|A5APB2|A5APB2_VITVI")</f>
        <v>tr|A5APB2|A5APB2_VITVI</v>
      </c>
      <c r="D17081" t="s">
        <v>25338</v>
      </c>
      <c r="E17081">
        <v>43.05</v>
      </c>
      <c r="F17081">
        <v>1036</v>
      </c>
      <c r="G17081">
        <v>590</v>
      </c>
      <c r="H17081">
        <v>89</v>
      </c>
      <c r="I17081">
        <v>1</v>
      </c>
      <c r="J17081">
        <v>2841</v>
      </c>
      <c r="K17081">
        <v>1</v>
      </c>
      <c r="L17081">
        <v>29</v>
      </c>
      <c r="M17081">
        <v>979</v>
      </c>
      <c r="N17081" t="s">
        <v>18</v>
      </c>
      <c r="O17081">
        <v>0</v>
      </c>
      <c r="P17081">
        <v>2075</v>
      </c>
    </row>
    <row r="17082" spans="1:16" x14ac:dyDescent="0.25">
      <c r="A17082" t="s">
        <v>25339</v>
      </c>
      <c r="B17082">
        <v>267</v>
      </c>
      <c r="C17082" s="3" t="str">
        <f>HYPERLINK("http://www.uniprot.org/uniprot/G7JJE0","tr|G7JJE0|G7JJE0_MEDTR")</f>
        <v>tr|G7JJE0|G7JJE0_MEDTR</v>
      </c>
      <c r="D17082" t="s">
        <v>10816</v>
      </c>
      <c r="E17082">
        <v>57.37</v>
      </c>
      <c r="F17082">
        <v>61</v>
      </c>
      <c r="G17082">
        <v>26</v>
      </c>
      <c r="H17082">
        <v>12</v>
      </c>
      <c r="I17082">
        <v>52</v>
      </c>
      <c r="J17082">
        <v>198</v>
      </c>
      <c r="K17082">
        <v>1</v>
      </c>
      <c r="L17082">
        <v>293</v>
      </c>
      <c r="M17082">
        <v>353</v>
      </c>
      <c r="N17082" t="s">
        <v>18</v>
      </c>
      <c r="O17082" s="1">
        <v>3.8413900000000002E-10</v>
      </c>
      <c r="P17082">
        <v>169</v>
      </c>
    </row>
    <row r="17083" spans="1:16" x14ac:dyDescent="0.25">
      <c r="A17083" t="s">
        <v>25340</v>
      </c>
      <c r="B17083">
        <v>1008</v>
      </c>
      <c r="C17083" s="3" t="str">
        <f>HYPERLINK("http://www.uniprot.org/uniprot/Q2HTG5","tr|Q2HTG5|Q2HTG5_MEDTR")</f>
        <v>tr|Q2HTG5|Q2HTG5_MEDTR</v>
      </c>
      <c r="D17083" t="s">
        <v>25341</v>
      </c>
      <c r="E17083">
        <v>60.63</v>
      </c>
      <c r="F17083">
        <v>348</v>
      </c>
      <c r="G17083">
        <v>137</v>
      </c>
      <c r="H17083">
        <v>13</v>
      </c>
      <c r="I17083">
        <v>1</v>
      </c>
      <c r="J17083">
        <v>1005</v>
      </c>
      <c r="K17083">
        <v>1</v>
      </c>
      <c r="L17083">
        <v>5</v>
      </c>
      <c r="M17083">
        <v>347</v>
      </c>
      <c r="N17083" t="s">
        <v>18</v>
      </c>
      <c r="O17083" s="1">
        <v>4.1375900000000002E-106</v>
      </c>
      <c r="P17083">
        <v>1002</v>
      </c>
    </row>
    <row r="17084" spans="1:16" x14ac:dyDescent="0.25">
      <c r="A17084" t="s">
        <v>25342</v>
      </c>
      <c r="B17084">
        <v>2196</v>
      </c>
      <c r="C17084" s="3" t="str">
        <f>HYPERLINK("http://www.uniprot.org/uniprot/A2Q660","tr|A2Q660|A2Q660_MEDTR")</f>
        <v>tr|A2Q660|A2Q660_MEDTR</v>
      </c>
      <c r="D17084" t="s">
        <v>25343</v>
      </c>
      <c r="E17084">
        <v>76.150000000000006</v>
      </c>
      <c r="F17084">
        <v>717</v>
      </c>
      <c r="G17084">
        <v>171</v>
      </c>
      <c r="H17084">
        <v>5</v>
      </c>
      <c r="I17084">
        <v>1</v>
      </c>
      <c r="J17084">
        <v>2136</v>
      </c>
      <c r="K17084">
        <v>1</v>
      </c>
      <c r="L17084">
        <v>1</v>
      </c>
      <c r="M17084">
        <v>710</v>
      </c>
      <c r="N17084" t="s">
        <v>18</v>
      </c>
      <c r="O17084">
        <v>0</v>
      </c>
      <c r="P17084">
        <v>2814</v>
      </c>
    </row>
    <row r="17085" spans="1:16" x14ac:dyDescent="0.25">
      <c r="A17085" t="s">
        <v>25344</v>
      </c>
      <c r="B17085">
        <v>582</v>
      </c>
      <c r="C17085" s="3" t="str">
        <f>HYPERLINK("http://www.uniprot.org/uniprot/Q1RU71","tr|Q1RU71|Q1RU71_MEDTR")</f>
        <v>tr|Q1RU71|Q1RU71_MEDTR</v>
      </c>
      <c r="D17085" t="s">
        <v>1807</v>
      </c>
      <c r="E17085">
        <v>68.37</v>
      </c>
      <c r="F17085">
        <v>215</v>
      </c>
      <c r="G17085">
        <v>68</v>
      </c>
      <c r="H17085">
        <v>28</v>
      </c>
      <c r="I17085">
        <v>19</v>
      </c>
      <c r="J17085">
        <v>579</v>
      </c>
      <c r="K17085">
        <v>1</v>
      </c>
      <c r="L17085">
        <v>245</v>
      </c>
      <c r="M17085">
        <v>459</v>
      </c>
      <c r="N17085" t="s">
        <v>18</v>
      </c>
      <c r="O17085" s="1">
        <v>4.6887200000000004E-72</v>
      </c>
      <c r="P17085">
        <v>704</v>
      </c>
    </row>
    <row r="17086" spans="1:16" x14ac:dyDescent="0.25">
      <c r="A17086" t="s">
        <v>25345</v>
      </c>
      <c r="B17086">
        <v>603</v>
      </c>
      <c r="C17086" s="3" t="str">
        <f>HYPERLINK("http://www.uniprot.org/uniprot/G7KBY1","tr|G7KBY1|G7KBY1_MEDTR")</f>
        <v>tr|G7KBY1|G7KBY1_MEDTR</v>
      </c>
      <c r="D17086" t="s">
        <v>25346</v>
      </c>
      <c r="E17086">
        <v>84</v>
      </c>
      <c r="F17086">
        <v>200</v>
      </c>
      <c r="G17086">
        <v>32</v>
      </c>
      <c r="H17086">
        <v>0</v>
      </c>
      <c r="I17086">
        <v>1</v>
      </c>
      <c r="J17086">
        <v>600</v>
      </c>
      <c r="K17086">
        <v>1</v>
      </c>
      <c r="L17086">
        <v>1</v>
      </c>
      <c r="M17086">
        <v>200</v>
      </c>
      <c r="N17086" t="s">
        <v>18</v>
      </c>
      <c r="O17086" s="1">
        <v>5.8556899999999999E-92</v>
      </c>
      <c r="P17086">
        <v>876</v>
      </c>
    </row>
    <row r="17087" spans="1:16" x14ac:dyDescent="0.25">
      <c r="A17087" t="s">
        <v>25347</v>
      </c>
      <c r="B17087">
        <v>408</v>
      </c>
      <c r="C17087" s="3" t="str">
        <f>HYPERLINK("http://www.uniprot.org/uniprot/G7JWH6","tr|G7JWH6|G7JWH6_MEDTR")</f>
        <v>tr|G7JWH6|G7JWH6_MEDTR</v>
      </c>
      <c r="D17087" t="s">
        <v>25348</v>
      </c>
      <c r="E17087">
        <v>52.84</v>
      </c>
      <c r="F17087">
        <v>123</v>
      </c>
      <c r="G17087">
        <v>58</v>
      </c>
      <c r="H17087">
        <v>1</v>
      </c>
      <c r="I17087">
        <v>1</v>
      </c>
      <c r="J17087">
        <v>366</v>
      </c>
      <c r="K17087">
        <v>1</v>
      </c>
      <c r="L17087">
        <v>49</v>
      </c>
      <c r="M17087">
        <v>171</v>
      </c>
      <c r="N17087" t="s">
        <v>18</v>
      </c>
      <c r="O17087" s="1">
        <v>3.0604800000000001E-31</v>
      </c>
      <c r="P17087">
        <v>329</v>
      </c>
    </row>
    <row r="17088" spans="1:16" x14ac:dyDescent="0.25">
      <c r="A17088" t="s">
        <v>25349</v>
      </c>
      <c r="B17088">
        <v>1806</v>
      </c>
      <c r="C17088" s="3" t="str">
        <f>HYPERLINK("http://www.uniprot.org/uniprot/G7KWG0","tr|G7KWG0|G7KWG0_MEDTR")</f>
        <v>tr|G7KWG0|G7KWG0_MEDTR</v>
      </c>
      <c r="D17088" t="s">
        <v>25350</v>
      </c>
      <c r="E17088">
        <v>73.010000000000005</v>
      </c>
      <c r="F17088">
        <v>641</v>
      </c>
      <c r="G17088">
        <v>173</v>
      </c>
      <c r="H17088">
        <v>44</v>
      </c>
      <c r="I17088">
        <v>4</v>
      </c>
      <c r="J17088">
        <v>1794</v>
      </c>
      <c r="K17088">
        <v>1</v>
      </c>
      <c r="L17088">
        <v>10</v>
      </c>
      <c r="M17088">
        <v>647</v>
      </c>
      <c r="N17088" t="s">
        <v>18</v>
      </c>
      <c r="O17088">
        <v>0</v>
      </c>
      <c r="P17088">
        <v>2329</v>
      </c>
    </row>
    <row r="17089" spans="1:16" x14ac:dyDescent="0.25">
      <c r="A17089" t="s">
        <v>25351</v>
      </c>
      <c r="B17089">
        <v>747</v>
      </c>
      <c r="C17089" s="3" t="str">
        <f>HYPERLINK("http://www.uniprot.org/uniprot/A2Q5V9","tr|A2Q5V9|A2Q5V9_MEDTR")</f>
        <v>tr|A2Q5V9|A2Q5V9_MEDTR</v>
      </c>
      <c r="D17089" t="s">
        <v>25352</v>
      </c>
      <c r="E17089">
        <v>71.48</v>
      </c>
      <c r="F17089">
        <v>263</v>
      </c>
      <c r="G17089">
        <v>75</v>
      </c>
      <c r="H17089">
        <v>15</v>
      </c>
      <c r="I17089">
        <v>1</v>
      </c>
      <c r="J17089">
        <v>744</v>
      </c>
      <c r="K17089">
        <v>1</v>
      </c>
      <c r="L17089">
        <v>1</v>
      </c>
      <c r="M17089">
        <v>252</v>
      </c>
      <c r="N17089" t="s">
        <v>18</v>
      </c>
      <c r="O17089" s="1">
        <v>1.0752E-90</v>
      </c>
      <c r="P17089">
        <v>867</v>
      </c>
    </row>
    <row r="17090" spans="1:16" x14ac:dyDescent="0.25">
      <c r="A17090" t="s">
        <v>25353</v>
      </c>
      <c r="B17090">
        <v>2145</v>
      </c>
      <c r="C17090" s="3" t="str">
        <f>HYPERLINK("http://www.uniprot.org/uniprot/A2Q3R1","tr|A2Q3R1|A2Q3R1_MEDTR")</f>
        <v>tr|A2Q3R1|A2Q3R1_MEDTR</v>
      </c>
      <c r="D17090" t="s">
        <v>25354</v>
      </c>
      <c r="E17090">
        <v>62.55</v>
      </c>
      <c r="F17090">
        <v>697</v>
      </c>
      <c r="G17090">
        <v>261</v>
      </c>
      <c r="H17090">
        <v>45</v>
      </c>
      <c r="I17090">
        <v>187</v>
      </c>
      <c r="J17090">
        <v>2142</v>
      </c>
      <c r="K17090">
        <v>1</v>
      </c>
      <c r="L17090">
        <v>45</v>
      </c>
      <c r="M17090">
        <v>737</v>
      </c>
      <c r="N17090" t="s">
        <v>18</v>
      </c>
      <c r="O17090">
        <v>0</v>
      </c>
      <c r="P17090">
        <v>2190</v>
      </c>
    </row>
    <row r="17091" spans="1:16" x14ac:dyDescent="0.25">
      <c r="A17091" t="s">
        <v>25355</v>
      </c>
      <c r="B17091">
        <v>2649</v>
      </c>
      <c r="C17091" s="3" t="str">
        <f>HYPERLINK("http://www.uniprot.org/uniprot/G7IEP0","tr|G7IEP0|G7IEP0_MEDTR")</f>
        <v>tr|G7IEP0|G7IEP0_MEDTR</v>
      </c>
      <c r="D17091" t="s">
        <v>25356</v>
      </c>
      <c r="E17091">
        <v>82.64</v>
      </c>
      <c r="F17091">
        <v>899</v>
      </c>
      <c r="G17091">
        <v>156</v>
      </c>
      <c r="H17091">
        <v>17</v>
      </c>
      <c r="I17091">
        <v>1</v>
      </c>
      <c r="J17091">
        <v>2646</v>
      </c>
      <c r="K17091">
        <v>1</v>
      </c>
      <c r="L17091">
        <v>1</v>
      </c>
      <c r="M17091">
        <v>899</v>
      </c>
      <c r="N17091" t="s">
        <v>18</v>
      </c>
      <c r="O17091">
        <v>0</v>
      </c>
      <c r="P17091">
        <v>3837</v>
      </c>
    </row>
    <row r="17092" spans="1:16" x14ac:dyDescent="0.25">
      <c r="A17092" t="s">
        <v>25357</v>
      </c>
      <c r="B17092">
        <v>957</v>
      </c>
      <c r="C17092" s="3" t="str">
        <f>HYPERLINK("http://www.uniprot.org/uniprot/G7KSA6","tr|G7KSA6|G7KSA6_MEDTR")</f>
        <v>tr|G7KSA6|G7KSA6_MEDTR</v>
      </c>
      <c r="D17092" t="s">
        <v>4355</v>
      </c>
      <c r="E17092">
        <v>87.93</v>
      </c>
      <c r="F17092">
        <v>315</v>
      </c>
      <c r="G17092">
        <v>38</v>
      </c>
      <c r="H17092">
        <v>0</v>
      </c>
      <c r="I17092">
        <v>10</v>
      </c>
      <c r="J17092">
        <v>954</v>
      </c>
      <c r="K17092">
        <v>1</v>
      </c>
      <c r="L17092">
        <v>3</v>
      </c>
      <c r="M17092">
        <v>315</v>
      </c>
      <c r="N17092" t="s">
        <v>18</v>
      </c>
      <c r="O17092" s="1">
        <v>5.9866200000000005E-160</v>
      </c>
      <c r="P17092">
        <v>1466</v>
      </c>
    </row>
    <row r="17093" spans="1:16" x14ac:dyDescent="0.25">
      <c r="A17093" t="s">
        <v>25358</v>
      </c>
      <c r="B17093">
        <v>762</v>
      </c>
      <c r="C17093" s="3" t="str">
        <f>HYPERLINK("http://www.uniprot.org/uniprot/Q7XJ86","tr|Q7XJ86|Q7XJ86_SOYBN")</f>
        <v>tr|Q7XJ86|Q7XJ86_SOYBN</v>
      </c>
      <c r="D17093" t="s">
        <v>25359</v>
      </c>
      <c r="E17093">
        <v>81.03</v>
      </c>
      <c r="F17093">
        <v>232</v>
      </c>
      <c r="G17093">
        <v>44</v>
      </c>
      <c r="H17093">
        <v>0</v>
      </c>
      <c r="I17093">
        <v>61</v>
      </c>
      <c r="J17093">
        <v>756</v>
      </c>
      <c r="K17093">
        <v>1</v>
      </c>
      <c r="L17093">
        <v>83</v>
      </c>
      <c r="M17093">
        <v>311</v>
      </c>
      <c r="N17093" t="s">
        <v>18</v>
      </c>
      <c r="O17093" s="1">
        <v>1.6739700000000001E-102</v>
      </c>
      <c r="P17093">
        <v>969</v>
      </c>
    </row>
    <row r="17094" spans="1:16" x14ac:dyDescent="0.25">
      <c r="A17094" t="s">
        <v>25360</v>
      </c>
      <c r="B17094">
        <v>1218</v>
      </c>
      <c r="C17094" s="3" t="str">
        <f>HYPERLINK("http://www.uniprot.org/uniprot/G7J6B6","tr|G7J6B6|G7J6B6_MEDTR")</f>
        <v>tr|G7J6B6|G7J6B6_MEDTR</v>
      </c>
      <c r="D17094" t="s">
        <v>25361</v>
      </c>
      <c r="E17094">
        <v>89.16</v>
      </c>
      <c r="F17094">
        <v>406</v>
      </c>
      <c r="G17094">
        <v>44</v>
      </c>
      <c r="H17094">
        <v>1</v>
      </c>
      <c r="I17094">
        <v>1</v>
      </c>
      <c r="J17094">
        <v>1215</v>
      </c>
      <c r="K17094">
        <v>1</v>
      </c>
      <c r="L17094">
        <v>1</v>
      </c>
      <c r="M17094">
        <v>406</v>
      </c>
      <c r="N17094" t="s">
        <v>18</v>
      </c>
      <c r="O17094">
        <v>0</v>
      </c>
      <c r="P17094">
        <v>1931</v>
      </c>
    </row>
    <row r="17095" spans="1:16" x14ac:dyDescent="0.25">
      <c r="A17095" t="s">
        <v>25362</v>
      </c>
      <c r="B17095">
        <v>1719</v>
      </c>
      <c r="C17095" s="3" t="str">
        <f>HYPERLINK("http://www.uniprot.org/uniprot/G7J5A0","tr|G7J5A0|G7J5A0_MEDTR")</f>
        <v>tr|G7J5A0|G7J5A0_MEDTR</v>
      </c>
      <c r="D17095" t="s">
        <v>25363</v>
      </c>
      <c r="E17095">
        <v>80.040000000000006</v>
      </c>
      <c r="F17095">
        <v>436</v>
      </c>
      <c r="G17095">
        <v>87</v>
      </c>
      <c r="H17095">
        <v>3</v>
      </c>
      <c r="I17095">
        <v>418</v>
      </c>
      <c r="J17095">
        <v>1716</v>
      </c>
      <c r="K17095">
        <v>1</v>
      </c>
      <c r="L17095">
        <v>116</v>
      </c>
      <c r="M17095">
        <v>549</v>
      </c>
      <c r="N17095" t="s">
        <v>18</v>
      </c>
      <c r="O17095">
        <v>0</v>
      </c>
      <c r="P17095">
        <v>1759</v>
      </c>
    </row>
    <row r="17096" spans="1:16" x14ac:dyDescent="0.25">
      <c r="A17096" t="s">
        <v>25364</v>
      </c>
      <c r="B17096">
        <v>915</v>
      </c>
      <c r="C17096" s="3" t="str">
        <f>HYPERLINK("http://www.uniprot.org/uniprot/G7LH86","tr|G7LH86|G7LH86_MEDTR")</f>
        <v>tr|G7LH86|G7LH86_MEDTR</v>
      </c>
      <c r="D17096" t="s">
        <v>25365</v>
      </c>
      <c r="E17096">
        <v>85.24</v>
      </c>
      <c r="F17096">
        <v>305</v>
      </c>
      <c r="G17096">
        <v>45</v>
      </c>
      <c r="H17096">
        <v>1</v>
      </c>
      <c r="I17096">
        <v>1</v>
      </c>
      <c r="J17096">
        <v>912</v>
      </c>
      <c r="K17096">
        <v>1</v>
      </c>
      <c r="L17096">
        <v>14</v>
      </c>
      <c r="M17096">
        <v>317</v>
      </c>
      <c r="N17096" t="s">
        <v>18</v>
      </c>
      <c r="O17096" s="1">
        <v>1.66134E-148</v>
      </c>
      <c r="P17096">
        <v>1367</v>
      </c>
    </row>
    <row r="17097" spans="1:16" x14ac:dyDescent="0.25">
      <c r="A17097" t="s">
        <v>25366</v>
      </c>
      <c r="B17097">
        <v>873</v>
      </c>
      <c r="C17097" s="3" t="str">
        <f>HYPERLINK("http://www.uniprot.org/uniprot/G7I830","tr|G7I830|G7I830_MEDTR")</f>
        <v>tr|G7I830|G7I830_MEDTR</v>
      </c>
      <c r="D17097" t="s">
        <v>21669</v>
      </c>
      <c r="E17097">
        <v>25.28</v>
      </c>
      <c r="F17097">
        <v>261</v>
      </c>
      <c r="G17097">
        <v>195</v>
      </c>
      <c r="H17097">
        <v>0</v>
      </c>
      <c r="I17097">
        <v>73</v>
      </c>
      <c r="J17097">
        <v>855</v>
      </c>
      <c r="K17097">
        <v>1</v>
      </c>
      <c r="L17097">
        <v>4</v>
      </c>
      <c r="M17097">
        <v>241</v>
      </c>
      <c r="N17097" t="s">
        <v>18</v>
      </c>
      <c r="O17097" s="1">
        <v>1.3063499999999999E-14</v>
      </c>
      <c r="P17097">
        <v>212</v>
      </c>
    </row>
    <row r="17098" spans="1:16" x14ac:dyDescent="0.25">
      <c r="A17098" t="s">
        <v>25367</v>
      </c>
      <c r="B17098">
        <v>1227</v>
      </c>
      <c r="C17098" s="3" t="str">
        <f>HYPERLINK("http://www.uniprot.org/uniprot/G7LHW1","tr|G7LHW1|G7LHW1_MEDTR")</f>
        <v>tr|G7LHW1|G7LHW1_MEDTR</v>
      </c>
      <c r="D17098" t="s">
        <v>25368</v>
      </c>
      <c r="E17098">
        <v>78.180000000000007</v>
      </c>
      <c r="F17098">
        <v>408</v>
      </c>
      <c r="G17098">
        <v>89</v>
      </c>
      <c r="H17098">
        <v>0</v>
      </c>
      <c r="I17098">
        <v>1</v>
      </c>
      <c r="J17098">
        <v>1224</v>
      </c>
      <c r="K17098">
        <v>1</v>
      </c>
      <c r="L17098">
        <v>1</v>
      </c>
      <c r="M17098">
        <v>408</v>
      </c>
      <c r="N17098" t="s">
        <v>18</v>
      </c>
      <c r="O17098" s="1">
        <v>9.4063199999999996E-170</v>
      </c>
      <c r="P17098">
        <v>1552</v>
      </c>
    </row>
    <row r="17099" spans="1:16" x14ac:dyDescent="0.25">
      <c r="A17099" t="s">
        <v>25369</v>
      </c>
      <c r="B17099">
        <v>3192</v>
      </c>
      <c r="C17099" s="3" t="str">
        <f>HYPERLINK("http://www.uniprot.org/uniprot/I1JLB0","tr|I1JLB0|I1JLB0_SOYBN")</f>
        <v>tr|I1JLB0|I1JLB0_SOYBN</v>
      </c>
      <c r="D17099" t="s">
        <v>71</v>
      </c>
      <c r="E17099">
        <v>59.62</v>
      </c>
      <c r="F17099">
        <v>1070</v>
      </c>
      <c r="G17099">
        <v>432</v>
      </c>
      <c r="H17099">
        <v>9</v>
      </c>
      <c r="I17099">
        <v>1</v>
      </c>
      <c r="J17099">
        <v>3183</v>
      </c>
      <c r="K17099">
        <v>1</v>
      </c>
      <c r="L17099">
        <v>1</v>
      </c>
      <c r="M17099">
        <v>1066</v>
      </c>
      <c r="N17099" t="s">
        <v>18</v>
      </c>
      <c r="O17099">
        <v>0</v>
      </c>
      <c r="P17099">
        <v>3139</v>
      </c>
    </row>
    <row r="17100" spans="1:16" x14ac:dyDescent="0.25">
      <c r="A17100" t="s">
        <v>25370</v>
      </c>
      <c r="B17100">
        <v>249</v>
      </c>
      <c r="C17100" s="3" t="str">
        <f>HYPERLINK("http://www.uniprot.org/uniprot/K7LT79","tr|K7LT79|K7LT79_SOYBN")</f>
        <v>tr|K7LT79|K7LT79_SOYBN</v>
      </c>
      <c r="D17100" t="s">
        <v>28</v>
      </c>
      <c r="E17100">
        <v>56.25</v>
      </c>
      <c r="F17100">
        <v>80</v>
      </c>
      <c r="G17100">
        <v>35</v>
      </c>
      <c r="H17100">
        <v>0</v>
      </c>
      <c r="I17100">
        <v>1</v>
      </c>
      <c r="J17100">
        <v>240</v>
      </c>
      <c r="K17100">
        <v>1</v>
      </c>
      <c r="L17100">
        <v>1</v>
      </c>
      <c r="M17100">
        <v>80</v>
      </c>
      <c r="N17100" t="s">
        <v>18</v>
      </c>
      <c r="O17100" s="1">
        <v>3.3194700000000001E-17</v>
      </c>
      <c r="P17100">
        <v>230</v>
      </c>
    </row>
    <row r="17101" spans="1:16" x14ac:dyDescent="0.25">
      <c r="A17101" t="s">
        <v>25371</v>
      </c>
      <c r="B17101">
        <v>765</v>
      </c>
      <c r="C17101" s="3" t="str">
        <f>HYPERLINK("http://www.uniprot.org/uniprot/Q93WR7","tr|Q93WR7|Q93WR7_MEDSV")</f>
        <v>tr|Q93WR7|Q93WR7_MEDSV</v>
      </c>
      <c r="D17101" t="s">
        <v>25372</v>
      </c>
      <c r="E17101">
        <v>92.91</v>
      </c>
      <c r="F17101">
        <v>254</v>
      </c>
      <c r="G17101">
        <v>18</v>
      </c>
      <c r="H17101">
        <v>0</v>
      </c>
      <c r="I17101">
        <v>1</v>
      </c>
      <c r="J17101">
        <v>762</v>
      </c>
      <c r="K17101">
        <v>1</v>
      </c>
      <c r="L17101">
        <v>103</v>
      </c>
      <c r="M17101">
        <v>356</v>
      </c>
      <c r="N17101" t="s">
        <v>18</v>
      </c>
      <c r="O17101" s="1">
        <v>8.30459E-134</v>
      </c>
      <c r="P17101">
        <v>1239</v>
      </c>
    </row>
    <row r="17102" spans="1:16" x14ac:dyDescent="0.25">
      <c r="A17102" t="s">
        <v>25373</v>
      </c>
      <c r="B17102">
        <v>2022</v>
      </c>
      <c r="C17102" s="3" t="str">
        <f>HYPERLINK("http://www.uniprot.org/uniprot/K7KW48","tr|K7KW48|K7KW48_SOYBN")</f>
        <v>tr|K7KW48|K7KW48_SOYBN</v>
      </c>
      <c r="D17102" t="s">
        <v>28</v>
      </c>
      <c r="E17102">
        <v>82.58</v>
      </c>
      <c r="F17102">
        <v>672</v>
      </c>
      <c r="G17102">
        <v>117</v>
      </c>
      <c r="H17102">
        <v>0</v>
      </c>
      <c r="I17102">
        <v>1</v>
      </c>
      <c r="J17102">
        <v>2016</v>
      </c>
      <c r="K17102">
        <v>1</v>
      </c>
      <c r="L17102">
        <v>374</v>
      </c>
      <c r="M17102">
        <v>1044</v>
      </c>
      <c r="N17102" t="s">
        <v>18</v>
      </c>
      <c r="O17102">
        <v>0</v>
      </c>
      <c r="P17102">
        <v>2878</v>
      </c>
    </row>
    <row r="17103" spans="1:16" x14ac:dyDescent="0.25">
      <c r="A17103" t="s">
        <v>25374</v>
      </c>
      <c r="B17103">
        <v>858</v>
      </c>
      <c r="C17103" s="3" t="str">
        <f>HYPERLINK("http://www.uniprot.org/uniprot/I1KIH6","tr|I1KIH6|I1KIH6_SOYBN")</f>
        <v>tr|I1KIH6|I1KIH6_SOYBN</v>
      </c>
      <c r="D17103" t="s">
        <v>28</v>
      </c>
      <c r="E17103">
        <v>82.1</v>
      </c>
      <c r="F17103">
        <v>285</v>
      </c>
      <c r="G17103">
        <v>51</v>
      </c>
      <c r="H17103">
        <v>0</v>
      </c>
      <c r="I17103">
        <v>1</v>
      </c>
      <c r="J17103">
        <v>855</v>
      </c>
      <c r="K17103">
        <v>1</v>
      </c>
      <c r="L17103">
        <v>1</v>
      </c>
      <c r="M17103">
        <v>281</v>
      </c>
      <c r="N17103" t="s">
        <v>18</v>
      </c>
      <c r="O17103" s="1">
        <v>1.70065E-136</v>
      </c>
      <c r="P17103">
        <v>1263</v>
      </c>
    </row>
    <row r="17104" spans="1:16" x14ac:dyDescent="0.25">
      <c r="A17104" t="s">
        <v>25375</v>
      </c>
      <c r="B17104">
        <v>1971</v>
      </c>
      <c r="C17104" s="3" t="str">
        <f>HYPERLINK("http://www.uniprot.org/uniprot/I1LHR7","tr|I1LHR7|I1LHR7_SOYBN")</f>
        <v>tr|I1LHR7|I1LHR7_SOYBN</v>
      </c>
      <c r="D17104" t="s">
        <v>28</v>
      </c>
      <c r="E17104">
        <v>81.239999999999995</v>
      </c>
      <c r="F17104">
        <v>677</v>
      </c>
      <c r="G17104">
        <v>127</v>
      </c>
      <c r="H17104">
        <v>21</v>
      </c>
      <c r="I17104">
        <v>1</v>
      </c>
      <c r="J17104">
        <v>1968</v>
      </c>
      <c r="K17104">
        <v>1</v>
      </c>
      <c r="L17104">
        <v>1</v>
      </c>
      <c r="M17104">
        <v>630</v>
      </c>
      <c r="N17104" t="s">
        <v>18</v>
      </c>
      <c r="O17104">
        <v>0</v>
      </c>
      <c r="P17104">
        <v>2816</v>
      </c>
    </row>
    <row r="17105" spans="1:16" x14ac:dyDescent="0.25">
      <c r="A17105" t="s">
        <v>25376</v>
      </c>
      <c r="B17105">
        <v>1458</v>
      </c>
      <c r="C17105" s="3" t="str">
        <f>HYPERLINK("http://www.uniprot.org/uniprot/A2Q2G1","tr|A2Q2G1|A2Q2G1_MEDTR")</f>
        <v>tr|A2Q2G1|A2Q2G1_MEDTR</v>
      </c>
      <c r="D17105" t="s">
        <v>25377</v>
      </c>
      <c r="E17105">
        <v>79.540000000000006</v>
      </c>
      <c r="F17105">
        <v>484</v>
      </c>
      <c r="G17105">
        <v>99</v>
      </c>
      <c r="H17105">
        <v>0</v>
      </c>
      <c r="I17105">
        <v>1</v>
      </c>
      <c r="J17105">
        <v>1452</v>
      </c>
      <c r="K17105">
        <v>1</v>
      </c>
      <c r="L17105">
        <v>1</v>
      </c>
      <c r="M17105">
        <v>483</v>
      </c>
      <c r="N17105" t="s">
        <v>18</v>
      </c>
      <c r="O17105">
        <v>0</v>
      </c>
      <c r="P17105">
        <v>1886</v>
      </c>
    </row>
    <row r="17106" spans="1:16" x14ac:dyDescent="0.25">
      <c r="A17106" t="s">
        <v>25378</v>
      </c>
      <c r="B17106">
        <v>906</v>
      </c>
      <c r="C17106" s="3" t="str">
        <f>HYPERLINK("http://www.uniprot.org/uniprot/I3S857","tr|I3S857|I3S857_MEDTR")</f>
        <v>tr|I3S857|I3S857_MEDTR</v>
      </c>
      <c r="D17106" t="s">
        <v>22</v>
      </c>
      <c r="E17106">
        <v>91.69</v>
      </c>
      <c r="F17106">
        <v>301</v>
      </c>
      <c r="G17106">
        <v>25</v>
      </c>
      <c r="H17106">
        <v>0</v>
      </c>
      <c r="I17106">
        <v>1</v>
      </c>
      <c r="J17106">
        <v>903</v>
      </c>
      <c r="K17106">
        <v>1</v>
      </c>
      <c r="L17106">
        <v>1</v>
      </c>
      <c r="M17106">
        <v>301</v>
      </c>
      <c r="N17106" t="s">
        <v>18</v>
      </c>
      <c r="O17106" s="1">
        <v>1.75883E-158</v>
      </c>
      <c r="P17106">
        <v>1453</v>
      </c>
    </row>
    <row r="17107" spans="1:16" x14ac:dyDescent="0.25">
      <c r="A17107" t="s">
        <v>25379</v>
      </c>
      <c r="B17107">
        <v>2685</v>
      </c>
      <c r="C17107" s="3" t="str">
        <f>HYPERLINK("http://www.uniprot.org/uniprot/G7JDJ9","tr|G7JDJ9|G7JDJ9_MEDTR")</f>
        <v>tr|G7JDJ9|G7JDJ9_MEDTR</v>
      </c>
      <c r="D17107" t="s">
        <v>25380</v>
      </c>
      <c r="E17107">
        <v>77.930000000000007</v>
      </c>
      <c r="F17107">
        <v>970</v>
      </c>
      <c r="G17107">
        <v>214</v>
      </c>
      <c r="H17107">
        <v>81</v>
      </c>
      <c r="I17107">
        <v>1</v>
      </c>
      <c r="J17107">
        <v>2667</v>
      </c>
      <c r="K17107">
        <v>1</v>
      </c>
      <c r="L17107">
        <v>1</v>
      </c>
      <c r="M17107">
        <v>968</v>
      </c>
      <c r="N17107" t="s">
        <v>18</v>
      </c>
      <c r="O17107">
        <v>0</v>
      </c>
      <c r="P17107">
        <v>3830</v>
      </c>
    </row>
    <row r="17108" spans="1:16" x14ac:dyDescent="0.25">
      <c r="A17108" t="s">
        <v>25381</v>
      </c>
      <c r="B17108">
        <v>327</v>
      </c>
      <c r="C17108" s="3" t="str">
        <f>HYPERLINK("http://www.uniprot.org/uniprot/I3S0D9","tr|I3S0D9|I3S0D9_MEDTR")</f>
        <v>tr|I3S0D9|I3S0D9_MEDTR</v>
      </c>
      <c r="D17108" t="s">
        <v>1367</v>
      </c>
      <c r="E17108">
        <v>61.11</v>
      </c>
      <c r="F17108">
        <v>108</v>
      </c>
      <c r="G17108">
        <v>42</v>
      </c>
      <c r="H17108">
        <v>0</v>
      </c>
      <c r="I17108">
        <v>1</v>
      </c>
      <c r="J17108">
        <v>324</v>
      </c>
      <c r="K17108">
        <v>1</v>
      </c>
      <c r="L17108">
        <v>1</v>
      </c>
      <c r="M17108">
        <v>108</v>
      </c>
      <c r="N17108" t="s">
        <v>18</v>
      </c>
      <c r="O17108" s="1">
        <v>6.0634999999999999E-27</v>
      </c>
      <c r="P17108">
        <v>314</v>
      </c>
    </row>
    <row r="17109" spans="1:16" x14ac:dyDescent="0.25">
      <c r="A17109" t="s">
        <v>25382</v>
      </c>
      <c r="B17109">
        <v>2157</v>
      </c>
      <c r="C17109" s="3" t="str">
        <f>HYPERLINK("http://www.uniprot.org/uniprot/I1KZ76","tr|I1KZ76|I1KZ76_SOYBN")</f>
        <v>tr|I1KZ76|I1KZ76_SOYBN</v>
      </c>
      <c r="D17109" t="s">
        <v>1645</v>
      </c>
      <c r="E17109">
        <v>52.63</v>
      </c>
      <c r="F17109">
        <v>836</v>
      </c>
      <c r="G17109">
        <v>396</v>
      </c>
      <c r="H17109">
        <v>118</v>
      </c>
      <c r="I17109">
        <v>1</v>
      </c>
      <c r="J17109">
        <v>2154</v>
      </c>
      <c r="K17109">
        <v>1</v>
      </c>
      <c r="L17109">
        <v>15</v>
      </c>
      <c r="M17109">
        <v>843</v>
      </c>
      <c r="N17109" t="s">
        <v>18</v>
      </c>
      <c r="O17109">
        <v>0</v>
      </c>
      <c r="P17109">
        <v>2042</v>
      </c>
    </row>
    <row r="17110" spans="1:16" x14ac:dyDescent="0.25">
      <c r="A17110" t="s">
        <v>25383</v>
      </c>
      <c r="B17110">
        <v>1596</v>
      </c>
      <c r="C17110" s="3" t="str">
        <f>HYPERLINK("http://www.uniprot.org/uniprot/Q2HTG9","tr|Q2HTG9|Q2HTG9_MEDTR")</f>
        <v>tr|Q2HTG9|Q2HTG9_MEDTR</v>
      </c>
      <c r="D17110" t="s">
        <v>25384</v>
      </c>
      <c r="E17110">
        <v>80.239999999999995</v>
      </c>
      <c r="F17110">
        <v>562</v>
      </c>
      <c r="G17110">
        <v>111</v>
      </c>
      <c r="H17110">
        <v>63</v>
      </c>
      <c r="I17110">
        <v>97</v>
      </c>
      <c r="J17110">
        <v>1593</v>
      </c>
      <c r="K17110">
        <v>1</v>
      </c>
      <c r="L17110">
        <v>2</v>
      </c>
      <c r="M17110">
        <v>563</v>
      </c>
      <c r="N17110" t="s">
        <v>18</v>
      </c>
      <c r="O17110">
        <v>0</v>
      </c>
      <c r="P17110">
        <v>2260</v>
      </c>
    </row>
    <row r="17111" spans="1:16" x14ac:dyDescent="0.25">
      <c r="A17111" t="s">
        <v>25385</v>
      </c>
      <c r="B17111">
        <v>885</v>
      </c>
      <c r="C17111" s="3" t="str">
        <f>HYPERLINK("http://www.uniprot.org/uniprot/A2Q664","tr|A2Q664|A2Q664_MEDTR")</f>
        <v>tr|A2Q664|A2Q664_MEDTR</v>
      </c>
      <c r="D17111" t="s">
        <v>25386</v>
      </c>
      <c r="E17111">
        <v>76.3</v>
      </c>
      <c r="F17111">
        <v>249</v>
      </c>
      <c r="G17111">
        <v>59</v>
      </c>
      <c r="H17111">
        <v>7</v>
      </c>
      <c r="I17111">
        <v>1</v>
      </c>
      <c r="J17111">
        <v>726</v>
      </c>
      <c r="K17111">
        <v>1</v>
      </c>
      <c r="L17111">
        <v>1</v>
      </c>
      <c r="M17111">
        <v>244</v>
      </c>
      <c r="N17111" t="s">
        <v>18</v>
      </c>
      <c r="O17111" s="1">
        <v>3.68638E-97</v>
      </c>
      <c r="P17111">
        <v>924</v>
      </c>
    </row>
    <row r="17112" spans="1:16" x14ac:dyDescent="0.25">
      <c r="A17112" t="s">
        <v>25387</v>
      </c>
      <c r="B17112">
        <v>834</v>
      </c>
      <c r="C17112" s="3" t="str">
        <f>HYPERLINK("http://www.uniprot.org/uniprot/I1L1G0","tr|I1L1G0|I1L1G0_SOYBN")</f>
        <v>tr|I1L1G0|I1L1G0_SOYBN</v>
      </c>
      <c r="D17112" t="s">
        <v>28</v>
      </c>
      <c r="E17112">
        <v>65.760000000000005</v>
      </c>
      <c r="F17112">
        <v>295</v>
      </c>
      <c r="G17112">
        <v>101</v>
      </c>
      <c r="H17112">
        <v>23</v>
      </c>
      <c r="I17112">
        <v>1</v>
      </c>
      <c r="J17112">
        <v>816</v>
      </c>
      <c r="K17112">
        <v>1</v>
      </c>
      <c r="L17112">
        <v>2</v>
      </c>
      <c r="M17112">
        <v>294</v>
      </c>
      <c r="N17112" t="s">
        <v>18</v>
      </c>
      <c r="O17112" s="1">
        <v>3.2105199999999997E-92</v>
      </c>
      <c r="P17112">
        <v>881</v>
      </c>
    </row>
    <row r="17113" spans="1:16" x14ac:dyDescent="0.25">
      <c r="A17113" t="s">
        <v>25388</v>
      </c>
      <c r="B17113">
        <v>828</v>
      </c>
      <c r="C17113" s="3" t="str">
        <f>HYPERLINK("http://www.uniprot.org/uniprot/G7KEA7","tr|G7KEA7|G7KEA7_MEDTR")</f>
        <v>tr|G7KEA7|G7KEA7_MEDTR</v>
      </c>
      <c r="D17113" t="s">
        <v>7670</v>
      </c>
      <c r="E17113">
        <v>29.57</v>
      </c>
      <c r="F17113">
        <v>257</v>
      </c>
      <c r="G17113">
        <v>181</v>
      </c>
      <c r="H17113">
        <v>20</v>
      </c>
      <c r="I17113">
        <v>1</v>
      </c>
      <c r="J17113">
        <v>711</v>
      </c>
      <c r="K17113">
        <v>1</v>
      </c>
      <c r="L17113">
        <v>266</v>
      </c>
      <c r="M17113">
        <v>514</v>
      </c>
      <c r="N17113" t="s">
        <v>18</v>
      </c>
      <c r="O17113" s="1">
        <v>9.7242800000000005E-17</v>
      </c>
      <c r="P17113">
        <v>230</v>
      </c>
    </row>
    <row r="17114" spans="1:16" x14ac:dyDescent="0.25">
      <c r="A17114" t="s">
        <v>25389</v>
      </c>
      <c r="B17114">
        <v>1500</v>
      </c>
      <c r="C17114" s="3" t="str">
        <f>HYPERLINK("http://www.uniprot.org/uniprot/G7KWG4","tr|G7KWG4|G7KWG4_MEDTR")</f>
        <v>tr|G7KWG4|G7KWG4_MEDTR</v>
      </c>
      <c r="D17114" t="s">
        <v>25390</v>
      </c>
      <c r="E17114">
        <v>82.36</v>
      </c>
      <c r="F17114">
        <v>516</v>
      </c>
      <c r="G17114">
        <v>91</v>
      </c>
      <c r="H17114">
        <v>17</v>
      </c>
      <c r="I17114">
        <v>1</v>
      </c>
      <c r="J17114">
        <v>1497</v>
      </c>
      <c r="K17114">
        <v>1</v>
      </c>
      <c r="L17114">
        <v>1</v>
      </c>
      <c r="M17114">
        <v>514</v>
      </c>
      <c r="N17114" t="s">
        <v>18</v>
      </c>
      <c r="O17114">
        <v>0</v>
      </c>
      <c r="P17114">
        <v>2123</v>
      </c>
    </row>
    <row r="17115" spans="1:16" x14ac:dyDescent="0.25">
      <c r="A17115" t="s">
        <v>25391</v>
      </c>
      <c r="B17115">
        <v>369</v>
      </c>
      <c r="C17115" s="3" t="str">
        <f>HYPERLINK("http://www.uniprot.org/uniprot/I3T0A3","tr|I3T0A3|I3T0A3_LOTJA")</f>
        <v>tr|I3T0A3|I3T0A3_LOTJA</v>
      </c>
      <c r="D17115" t="s">
        <v>93</v>
      </c>
      <c r="E17115">
        <v>95.08</v>
      </c>
      <c r="F17115">
        <v>122</v>
      </c>
      <c r="G17115">
        <v>6</v>
      </c>
      <c r="H17115">
        <v>0</v>
      </c>
      <c r="I17115">
        <v>1</v>
      </c>
      <c r="J17115">
        <v>366</v>
      </c>
      <c r="K17115">
        <v>1</v>
      </c>
      <c r="L17115">
        <v>1</v>
      </c>
      <c r="M17115">
        <v>122</v>
      </c>
      <c r="N17115" t="s">
        <v>18</v>
      </c>
      <c r="O17115" s="1">
        <v>3.1059100000000002E-60</v>
      </c>
      <c r="P17115">
        <v>601</v>
      </c>
    </row>
    <row r="17116" spans="1:16" x14ac:dyDescent="0.25">
      <c r="A17116" t="s">
        <v>25392</v>
      </c>
      <c r="B17116">
        <v>843</v>
      </c>
      <c r="C17116" s="3" t="str">
        <f>HYPERLINK("http://www.uniprot.org/uniprot/A2Q3R5","tr|A2Q3R5|A2Q3R5_MEDTR")</f>
        <v>tr|A2Q3R5|A2Q3R5_MEDTR</v>
      </c>
      <c r="D17116" t="s">
        <v>25393</v>
      </c>
      <c r="E17116">
        <v>80.69</v>
      </c>
      <c r="F17116">
        <v>316</v>
      </c>
      <c r="G17116">
        <v>61</v>
      </c>
      <c r="H17116">
        <v>36</v>
      </c>
      <c r="I17116">
        <v>1</v>
      </c>
      <c r="J17116">
        <v>840</v>
      </c>
      <c r="K17116">
        <v>1</v>
      </c>
      <c r="L17116">
        <v>1</v>
      </c>
      <c r="M17116">
        <v>316</v>
      </c>
      <c r="N17116" t="s">
        <v>18</v>
      </c>
      <c r="O17116" s="1">
        <v>2.2073E-149</v>
      </c>
      <c r="P17116">
        <v>1374</v>
      </c>
    </row>
    <row r="17117" spans="1:16" x14ac:dyDescent="0.25">
      <c r="A17117" t="s">
        <v>25394</v>
      </c>
      <c r="B17117">
        <v>948</v>
      </c>
      <c r="C17117" s="3" t="str">
        <f>HYPERLINK("http://www.uniprot.org/uniprot/I3SS87","tr|I3SS87|I3SS87_LOTJA")</f>
        <v>tr|I3SS87|I3SS87_LOTJA</v>
      </c>
      <c r="D17117" t="s">
        <v>93</v>
      </c>
      <c r="E17117">
        <v>86.26</v>
      </c>
      <c r="F17117">
        <v>313</v>
      </c>
      <c r="G17117">
        <v>43</v>
      </c>
      <c r="H17117">
        <v>0</v>
      </c>
      <c r="I17117">
        <v>1</v>
      </c>
      <c r="J17117">
        <v>939</v>
      </c>
      <c r="K17117">
        <v>1</v>
      </c>
      <c r="L17117">
        <v>1</v>
      </c>
      <c r="M17117">
        <v>313</v>
      </c>
      <c r="N17117" t="s">
        <v>18</v>
      </c>
      <c r="O17117" s="1">
        <v>1.18822E-152</v>
      </c>
      <c r="P17117">
        <v>1403</v>
      </c>
    </row>
    <row r="17118" spans="1:16" x14ac:dyDescent="0.25">
      <c r="A17118" t="s">
        <v>25395</v>
      </c>
      <c r="B17118">
        <v>1059</v>
      </c>
      <c r="C17118" s="3" t="str">
        <f>HYPERLINK("http://www.uniprot.org/uniprot/K7KEQ8","tr|K7KEQ8|K7KEQ8_SOYBN")</f>
        <v>tr|K7KEQ8|K7KEQ8_SOYBN</v>
      </c>
      <c r="D17118" t="s">
        <v>28</v>
      </c>
      <c r="E17118">
        <v>64.94</v>
      </c>
      <c r="F17118">
        <v>291</v>
      </c>
      <c r="G17118">
        <v>102</v>
      </c>
      <c r="H17118">
        <v>15</v>
      </c>
      <c r="I17118">
        <v>1</v>
      </c>
      <c r="J17118">
        <v>828</v>
      </c>
      <c r="K17118">
        <v>1</v>
      </c>
      <c r="L17118">
        <v>1</v>
      </c>
      <c r="M17118">
        <v>291</v>
      </c>
      <c r="N17118" t="s">
        <v>18</v>
      </c>
      <c r="O17118" s="1">
        <v>2.24239E-97</v>
      </c>
      <c r="P17118">
        <v>927</v>
      </c>
    </row>
    <row r="17119" spans="1:16" x14ac:dyDescent="0.25">
      <c r="A17119" t="s">
        <v>25396</v>
      </c>
      <c r="B17119">
        <v>1644</v>
      </c>
      <c r="C17119" s="3" t="str">
        <f>HYPERLINK("http://www.uniprot.org/uniprot/G7I262","tr|G7I262|G7I262_MEDTR")</f>
        <v>tr|G7I262|G7I262_MEDTR</v>
      </c>
      <c r="D17119" t="s">
        <v>1695</v>
      </c>
      <c r="E17119">
        <v>78.53</v>
      </c>
      <c r="F17119">
        <v>559</v>
      </c>
      <c r="G17119">
        <v>120</v>
      </c>
      <c r="H17119">
        <v>14</v>
      </c>
      <c r="I17119">
        <v>1</v>
      </c>
      <c r="J17119">
        <v>1635</v>
      </c>
      <c r="K17119">
        <v>1</v>
      </c>
      <c r="L17119">
        <v>1</v>
      </c>
      <c r="M17119">
        <v>554</v>
      </c>
      <c r="N17119" t="s">
        <v>18</v>
      </c>
      <c r="O17119">
        <v>0</v>
      </c>
      <c r="P17119">
        <v>2177</v>
      </c>
    </row>
    <row r="17120" spans="1:16" x14ac:dyDescent="0.25">
      <c r="A17120" t="s">
        <v>25397</v>
      </c>
      <c r="B17120">
        <v>1002</v>
      </c>
      <c r="C17120" s="3" t="str">
        <f>HYPERLINK("http://www.uniprot.org/uniprot/G7J6B7","tr|G7J6B7|G7J6B7_MEDTR")</f>
        <v>tr|G7J6B7|G7J6B7_MEDTR</v>
      </c>
      <c r="D17120" t="s">
        <v>25398</v>
      </c>
      <c r="E17120">
        <v>87.68</v>
      </c>
      <c r="F17120">
        <v>333</v>
      </c>
      <c r="G17120">
        <v>41</v>
      </c>
      <c r="H17120">
        <v>0</v>
      </c>
      <c r="I17120">
        <v>1</v>
      </c>
      <c r="J17120">
        <v>999</v>
      </c>
      <c r="K17120">
        <v>1</v>
      </c>
      <c r="L17120">
        <v>1</v>
      </c>
      <c r="M17120">
        <v>333</v>
      </c>
      <c r="N17120" t="s">
        <v>18</v>
      </c>
      <c r="O17120" s="1">
        <v>6.0052699999999999E-166</v>
      </c>
      <c r="P17120">
        <v>1518</v>
      </c>
    </row>
    <row r="17121" spans="1:16" x14ac:dyDescent="0.25">
      <c r="A17121" t="s">
        <v>25399</v>
      </c>
      <c r="B17121">
        <v>957</v>
      </c>
      <c r="C17121" s="3" t="str">
        <f>HYPERLINK("http://www.uniprot.org/uniprot/G7J598","tr|G7J598|G7J598_MEDTR")</f>
        <v>tr|G7J598|G7J598_MEDTR</v>
      </c>
      <c r="D17121" t="s">
        <v>25400</v>
      </c>
      <c r="E17121">
        <v>83.8</v>
      </c>
      <c r="F17121">
        <v>321</v>
      </c>
      <c r="G17121">
        <v>52</v>
      </c>
      <c r="H17121">
        <v>3</v>
      </c>
      <c r="I17121">
        <v>1</v>
      </c>
      <c r="J17121">
        <v>954</v>
      </c>
      <c r="K17121">
        <v>1</v>
      </c>
      <c r="L17121">
        <v>1</v>
      </c>
      <c r="M17121">
        <v>320</v>
      </c>
      <c r="N17121" t="s">
        <v>18</v>
      </c>
      <c r="O17121" s="1">
        <v>3.2925999999999997E-150</v>
      </c>
      <c r="P17121">
        <v>1382</v>
      </c>
    </row>
    <row r="17122" spans="1:16" x14ac:dyDescent="0.25">
      <c r="A17122" t="s">
        <v>25401</v>
      </c>
      <c r="B17122">
        <v>2265</v>
      </c>
      <c r="C17122" s="3" t="str">
        <f>HYPERLINK("http://www.uniprot.org/uniprot/A5BE46","tr|A5BE46|A5BE46_VITVI")</f>
        <v>tr|A5BE46|A5BE46_VITVI</v>
      </c>
      <c r="D17122" t="s">
        <v>462</v>
      </c>
      <c r="E17122">
        <v>79.73</v>
      </c>
      <c r="F17122">
        <v>760</v>
      </c>
      <c r="G17122">
        <v>154</v>
      </c>
      <c r="H17122">
        <v>7</v>
      </c>
      <c r="I17122">
        <v>1</v>
      </c>
      <c r="J17122">
        <v>2259</v>
      </c>
      <c r="K17122">
        <v>1</v>
      </c>
      <c r="L17122">
        <v>594</v>
      </c>
      <c r="M17122">
        <v>1353</v>
      </c>
      <c r="N17122" t="s">
        <v>18</v>
      </c>
      <c r="O17122">
        <v>0</v>
      </c>
      <c r="P17122">
        <v>3239</v>
      </c>
    </row>
    <row r="17123" spans="1:16" x14ac:dyDescent="0.25">
      <c r="A17123" t="s">
        <v>25402</v>
      </c>
      <c r="B17123">
        <v>720</v>
      </c>
      <c r="C17123" s="3" t="str">
        <f>HYPERLINK("http://www.uniprot.org/uniprot/I3SSJ4","tr|I3SSJ4|I3SSJ4_MEDTR")</f>
        <v>tr|I3SSJ4|I3SSJ4_MEDTR</v>
      </c>
      <c r="D17123" t="s">
        <v>22</v>
      </c>
      <c r="E17123">
        <v>70.09</v>
      </c>
      <c r="F17123">
        <v>204</v>
      </c>
      <c r="G17123">
        <v>61</v>
      </c>
      <c r="H17123">
        <v>0</v>
      </c>
      <c r="I17123">
        <v>103</v>
      </c>
      <c r="J17123">
        <v>714</v>
      </c>
      <c r="K17123">
        <v>1</v>
      </c>
      <c r="L17123">
        <v>37</v>
      </c>
      <c r="M17123">
        <v>240</v>
      </c>
      <c r="N17123" t="s">
        <v>18</v>
      </c>
      <c r="O17123" s="1">
        <v>1.2286600000000001E-72</v>
      </c>
      <c r="P17123">
        <v>711</v>
      </c>
    </row>
    <row r="17124" spans="1:16" x14ac:dyDescent="0.25">
      <c r="A17124" t="s">
        <v>25403</v>
      </c>
      <c r="B17124">
        <v>519</v>
      </c>
      <c r="C17124" s="3" t="str">
        <f>HYPERLINK("http://www.uniprot.org/uniprot/G7LHW2","tr|G7LHW2|G7LHW2_MEDTR")</f>
        <v>tr|G7LHW2|G7LHW2_MEDTR</v>
      </c>
      <c r="D17124" t="s">
        <v>25404</v>
      </c>
      <c r="E17124">
        <v>63.05</v>
      </c>
      <c r="F17124">
        <v>157</v>
      </c>
      <c r="G17124">
        <v>58</v>
      </c>
      <c r="H17124">
        <v>0</v>
      </c>
      <c r="I17124">
        <v>1</v>
      </c>
      <c r="J17124">
        <v>471</v>
      </c>
      <c r="K17124">
        <v>1</v>
      </c>
      <c r="L17124">
        <v>19</v>
      </c>
      <c r="M17124">
        <v>172</v>
      </c>
      <c r="N17124" t="s">
        <v>18</v>
      </c>
      <c r="O17124" s="1">
        <v>1.36575E-47</v>
      </c>
      <c r="P17124">
        <v>492</v>
      </c>
    </row>
    <row r="17125" spans="1:16" x14ac:dyDescent="0.25">
      <c r="A17125" t="s">
        <v>25405</v>
      </c>
      <c r="B17125">
        <v>651</v>
      </c>
      <c r="C17125" s="3" t="str">
        <f>HYPERLINK("http://www.uniprot.org/uniprot/G7J222","tr|G7J222|G7J222_MEDTR")</f>
        <v>tr|G7J222|G7J222_MEDTR</v>
      </c>
      <c r="D17125" t="s">
        <v>3450</v>
      </c>
      <c r="E17125">
        <v>46.21</v>
      </c>
      <c r="F17125">
        <v>119</v>
      </c>
      <c r="G17125">
        <v>64</v>
      </c>
      <c r="H17125">
        <v>0</v>
      </c>
      <c r="I17125">
        <v>115</v>
      </c>
      <c r="J17125">
        <v>471</v>
      </c>
      <c r="K17125">
        <v>1</v>
      </c>
      <c r="L17125">
        <v>478</v>
      </c>
      <c r="M17125">
        <v>594</v>
      </c>
      <c r="N17125" t="s">
        <v>18</v>
      </c>
      <c r="O17125" s="1">
        <v>1.1537899999999999E-17</v>
      </c>
      <c r="P17125">
        <v>236</v>
      </c>
    </row>
    <row r="17126" spans="1:16" x14ac:dyDescent="0.25">
      <c r="A17126" t="s">
        <v>25406</v>
      </c>
      <c r="B17126">
        <v>6018</v>
      </c>
      <c r="C17126" s="3" t="str">
        <f>HYPERLINK("http://www.uniprot.org/uniprot/I1IYS8","tr|I1IYS8|I1IYS8_BRADI")</f>
        <v>tr|I1IYS8|I1IYS8_BRADI</v>
      </c>
      <c r="D17126" t="s">
        <v>25407</v>
      </c>
      <c r="E17126">
        <v>57.15</v>
      </c>
      <c r="F17126">
        <v>1839</v>
      </c>
      <c r="G17126">
        <v>788</v>
      </c>
      <c r="H17126">
        <v>56</v>
      </c>
      <c r="I17126">
        <v>1</v>
      </c>
      <c r="J17126">
        <v>5349</v>
      </c>
      <c r="K17126">
        <v>1</v>
      </c>
      <c r="L17126">
        <v>1</v>
      </c>
      <c r="M17126">
        <v>1818</v>
      </c>
      <c r="N17126" t="s">
        <v>18</v>
      </c>
      <c r="O17126">
        <v>0</v>
      </c>
      <c r="P17126">
        <v>5379</v>
      </c>
    </row>
    <row r="17127" spans="1:16" x14ac:dyDescent="0.25">
      <c r="A17127" t="s">
        <v>25408</v>
      </c>
      <c r="B17127">
        <v>1569</v>
      </c>
      <c r="C17127" s="3" t="str">
        <f>HYPERLINK("http://www.uniprot.org/uniprot/K7LYY2","tr|K7LYY2|K7LYY2_SOYBN")</f>
        <v>tr|K7LYY2|K7LYY2_SOYBN</v>
      </c>
      <c r="D17127" t="s">
        <v>117</v>
      </c>
      <c r="E17127">
        <v>69.8</v>
      </c>
      <c r="F17127">
        <v>563</v>
      </c>
      <c r="G17127">
        <v>170</v>
      </c>
      <c r="H17127">
        <v>42</v>
      </c>
      <c r="I17127">
        <v>1</v>
      </c>
      <c r="J17127">
        <v>1563</v>
      </c>
      <c r="K17127">
        <v>1</v>
      </c>
      <c r="L17127">
        <v>1</v>
      </c>
      <c r="M17127">
        <v>535</v>
      </c>
      <c r="N17127" t="s">
        <v>18</v>
      </c>
      <c r="O17127">
        <v>0</v>
      </c>
      <c r="P17127">
        <v>1895</v>
      </c>
    </row>
    <row r="17128" spans="1:16" x14ac:dyDescent="0.25">
      <c r="A17128" t="s">
        <v>25409</v>
      </c>
      <c r="B17128">
        <v>1176</v>
      </c>
      <c r="C17128" s="3" t="str">
        <f>HYPERLINK("http://www.uniprot.org/uniprot/B5BSW8","tr|B5BSW8|B5BSW8_MEDTR")</f>
        <v>tr|B5BSW8|B5BSW8_MEDTR</v>
      </c>
      <c r="D17128" t="s">
        <v>25410</v>
      </c>
      <c r="E17128">
        <v>80.81</v>
      </c>
      <c r="F17128">
        <v>391</v>
      </c>
      <c r="G17128">
        <v>75</v>
      </c>
      <c r="H17128">
        <v>0</v>
      </c>
      <c r="I17128">
        <v>1</v>
      </c>
      <c r="J17128">
        <v>1173</v>
      </c>
      <c r="K17128">
        <v>1</v>
      </c>
      <c r="L17128">
        <v>102</v>
      </c>
      <c r="M17128">
        <v>492</v>
      </c>
      <c r="N17128" t="s">
        <v>18</v>
      </c>
      <c r="O17128">
        <v>0</v>
      </c>
      <c r="P17128">
        <v>1672</v>
      </c>
    </row>
    <row r="17129" spans="1:16" x14ac:dyDescent="0.25">
      <c r="A17129" t="s">
        <v>25411</v>
      </c>
      <c r="B17129">
        <v>405</v>
      </c>
      <c r="C17129" s="3" t="str">
        <f>HYPERLINK("http://www.uniprot.org/uniprot/I1JK04","tr|I1JK04|I1JK04_SOYBN")</f>
        <v>tr|I1JK04|I1JK04_SOYBN</v>
      </c>
      <c r="D17129" t="s">
        <v>28</v>
      </c>
      <c r="E17129">
        <v>45.86</v>
      </c>
      <c r="F17129">
        <v>133</v>
      </c>
      <c r="G17129">
        <v>72</v>
      </c>
      <c r="H17129">
        <v>7</v>
      </c>
      <c r="I17129">
        <v>13</v>
      </c>
      <c r="J17129">
        <v>390</v>
      </c>
      <c r="K17129">
        <v>1</v>
      </c>
      <c r="L17129">
        <v>2</v>
      </c>
      <c r="M17129">
        <v>133</v>
      </c>
      <c r="N17129" t="s">
        <v>18</v>
      </c>
      <c r="O17129" s="1">
        <v>9.2578700000000001E-20</v>
      </c>
      <c r="P17129">
        <v>252</v>
      </c>
    </row>
    <row r="17130" spans="1:16" x14ac:dyDescent="0.25">
      <c r="A17130" t="s">
        <v>25412</v>
      </c>
      <c r="B17130">
        <v>1353</v>
      </c>
      <c r="C17130" s="3" t="str">
        <f>HYPERLINK("http://www.uniprot.org/uniprot/A4PBE7","tr|A4PBE7|A4PBE7_PEA")</f>
        <v>tr|A4PBE7|A4PBE7_PEA</v>
      </c>
      <c r="D17130" t="s">
        <v>25413</v>
      </c>
      <c r="E17130">
        <v>91.98</v>
      </c>
      <c r="F17130">
        <v>449</v>
      </c>
      <c r="G17130">
        <v>36</v>
      </c>
      <c r="H17130">
        <v>0</v>
      </c>
      <c r="I17130">
        <v>1</v>
      </c>
      <c r="J17130">
        <v>1347</v>
      </c>
      <c r="K17130">
        <v>1</v>
      </c>
      <c r="L17130">
        <v>40</v>
      </c>
      <c r="M17130">
        <v>485</v>
      </c>
      <c r="N17130" t="s">
        <v>18</v>
      </c>
      <c r="O17130">
        <v>0</v>
      </c>
      <c r="P17130">
        <v>2180</v>
      </c>
    </row>
    <row r="17131" spans="1:16" x14ac:dyDescent="0.25">
      <c r="A17131" t="s">
        <v>25414</v>
      </c>
      <c r="B17131">
        <v>438</v>
      </c>
      <c r="C17131" s="3" t="str">
        <f>HYPERLINK("http://www.uniprot.org/uniprot/I1J4D2","tr|I1J4D2|I1J4D2_SOYBN")</f>
        <v>tr|I1J4D2|I1J4D2_SOYBN</v>
      </c>
      <c r="D17131" t="s">
        <v>28</v>
      </c>
      <c r="E17131">
        <v>86.66</v>
      </c>
      <c r="F17131">
        <v>120</v>
      </c>
      <c r="G17131">
        <v>16</v>
      </c>
      <c r="H17131">
        <v>0</v>
      </c>
      <c r="I17131">
        <v>67</v>
      </c>
      <c r="J17131">
        <v>426</v>
      </c>
      <c r="K17131">
        <v>1</v>
      </c>
      <c r="L17131">
        <v>21</v>
      </c>
      <c r="M17131">
        <v>136</v>
      </c>
      <c r="N17131" t="s">
        <v>18</v>
      </c>
      <c r="O17131" s="1">
        <v>1.9314800000000001E-57</v>
      </c>
      <c r="P17131">
        <v>577</v>
      </c>
    </row>
    <row r="17132" spans="1:16" x14ac:dyDescent="0.25">
      <c r="A17132" t="s">
        <v>25415</v>
      </c>
      <c r="B17132">
        <v>873</v>
      </c>
      <c r="C17132" s="3" t="str">
        <f>HYPERLINK("http://www.uniprot.org/uniprot/I1JGF8","tr|I1JGF8|I1JGF8_SOYBN")</f>
        <v>tr|I1JGF8|I1JGF8_SOYBN</v>
      </c>
      <c r="D17132" t="s">
        <v>28</v>
      </c>
      <c r="E17132">
        <v>24.24</v>
      </c>
      <c r="F17132">
        <v>165</v>
      </c>
      <c r="G17132">
        <v>125</v>
      </c>
      <c r="H17132">
        <v>37</v>
      </c>
      <c r="I17132">
        <v>397</v>
      </c>
      <c r="J17132">
        <v>780</v>
      </c>
      <c r="K17132">
        <v>1</v>
      </c>
      <c r="L17132">
        <v>335</v>
      </c>
      <c r="M17132">
        <v>497</v>
      </c>
      <c r="N17132" t="s">
        <v>18</v>
      </c>
      <c r="O17132" s="1">
        <v>2.0200799999999999E-7</v>
      </c>
      <c r="P17132">
        <v>150</v>
      </c>
    </row>
    <row r="17133" spans="1:16" x14ac:dyDescent="0.25">
      <c r="A17133" t="s">
        <v>25416</v>
      </c>
      <c r="B17133">
        <v>957</v>
      </c>
      <c r="C17133" s="3" t="str">
        <f>HYPERLINK("http://www.uniprot.org/uniprot/I1KFD4","tr|I1KFD4|I1KFD4_SOYBN")</f>
        <v>tr|I1KFD4|I1KFD4_SOYBN</v>
      </c>
      <c r="D17133" t="s">
        <v>71</v>
      </c>
      <c r="E17133">
        <v>86.52</v>
      </c>
      <c r="F17133">
        <v>334</v>
      </c>
      <c r="G17133">
        <v>45</v>
      </c>
      <c r="H17133">
        <v>16</v>
      </c>
      <c r="I17133">
        <v>1</v>
      </c>
      <c r="J17133">
        <v>954</v>
      </c>
      <c r="K17133">
        <v>1</v>
      </c>
      <c r="L17133">
        <v>76</v>
      </c>
      <c r="M17133">
        <v>407</v>
      </c>
      <c r="N17133" t="s">
        <v>18</v>
      </c>
      <c r="O17133" s="1">
        <v>3.2773599999999997E-166</v>
      </c>
      <c r="P17133">
        <v>1520</v>
      </c>
    </row>
    <row r="17134" spans="1:16" x14ac:dyDescent="0.25">
      <c r="A17134" t="s">
        <v>25417</v>
      </c>
      <c r="B17134">
        <v>1101</v>
      </c>
      <c r="C17134" s="3" t="str">
        <f>HYPERLINK("http://www.uniprot.org/uniprot/B7FL91","tr|B7FL91|B7FL91_MEDTR")</f>
        <v>tr|B7FL91|B7FL91_MEDTR</v>
      </c>
      <c r="D17134" t="s">
        <v>655</v>
      </c>
      <c r="E17134">
        <v>82.36</v>
      </c>
      <c r="F17134">
        <v>363</v>
      </c>
      <c r="G17134">
        <v>64</v>
      </c>
      <c r="H17134">
        <v>0</v>
      </c>
      <c r="I17134">
        <v>10</v>
      </c>
      <c r="J17134">
        <v>1098</v>
      </c>
      <c r="K17134">
        <v>1</v>
      </c>
      <c r="L17134">
        <v>1</v>
      </c>
      <c r="M17134">
        <v>363</v>
      </c>
      <c r="N17134" t="s">
        <v>18</v>
      </c>
      <c r="O17134" s="1">
        <v>2.4012800000000001E-166</v>
      </c>
      <c r="P17134">
        <v>1522</v>
      </c>
    </row>
    <row r="17135" spans="1:16" x14ac:dyDescent="0.25">
      <c r="A17135" t="s">
        <v>25418</v>
      </c>
      <c r="B17135">
        <v>321</v>
      </c>
      <c r="C17135" s="3" t="str">
        <f>HYPERLINK("http://www.uniprot.org/uniprot/J3MD35","tr|J3MD35|J3MD35_ORYBR")</f>
        <v>tr|J3MD35|J3MD35_ORYBR</v>
      </c>
      <c r="D17135" t="s">
        <v>25419</v>
      </c>
      <c r="E17135">
        <v>60.19</v>
      </c>
      <c r="F17135">
        <v>103</v>
      </c>
      <c r="G17135">
        <v>41</v>
      </c>
      <c r="H17135">
        <v>0</v>
      </c>
      <c r="I17135">
        <v>1</v>
      </c>
      <c r="J17135">
        <v>309</v>
      </c>
      <c r="K17135">
        <v>1</v>
      </c>
      <c r="L17135">
        <v>1</v>
      </c>
      <c r="M17135">
        <v>93</v>
      </c>
      <c r="N17135" t="s">
        <v>18</v>
      </c>
      <c r="O17135" s="1">
        <v>2.8380699999999999E-21</v>
      </c>
      <c r="P17135">
        <v>265</v>
      </c>
    </row>
    <row r="17136" spans="1:16" x14ac:dyDescent="0.25">
      <c r="A17136" t="s">
        <v>25420</v>
      </c>
      <c r="B17136">
        <v>963</v>
      </c>
      <c r="C17136" s="3" t="str">
        <f>HYPERLINK("http://www.uniprot.org/uniprot/I1KZW8","tr|I1KZW8|I1KZW8_SOYBN")</f>
        <v>tr|I1KZW8|I1KZW8_SOYBN</v>
      </c>
      <c r="D17136" t="s">
        <v>28</v>
      </c>
      <c r="E17136">
        <v>79.87</v>
      </c>
      <c r="F17136">
        <v>318</v>
      </c>
      <c r="G17136">
        <v>64</v>
      </c>
      <c r="H17136">
        <v>2</v>
      </c>
      <c r="I17136">
        <v>1</v>
      </c>
      <c r="J17136">
        <v>948</v>
      </c>
      <c r="K17136">
        <v>1</v>
      </c>
      <c r="L17136">
        <v>1</v>
      </c>
      <c r="M17136">
        <v>311</v>
      </c>
      <c r="N17136" t="s">
        <v>18</v>
      </c>
      <c r="O17136" s="1">
        <v>1.83597E-132</v>
      </c>
      <c r="P17136">
        <v>1229</v>
      </c>
    </row>
    <row r="17137" spans="1:16" x14ac:dyDescent="0.25">
      <c r="A17137" t="s">
        <v>25421</v>
      </c>
      <c r="B17137">
        <v>930</v>
      </c>
      <c r="C17137" s="3" t="str">
        <f>HYPERLINK("http://www.uniprot.org/uniprot/K7MB89","tr|K7MB89|K7MB89_SOYBN")</f>
        <v>tr|K7MB89|K7MB89_SOYBN</v>
      </c>
      <c r="D17137" t="s">
        <v>28</v>
      </c>
      <c r="E17137">
        <v>82.78</v>
      </c>
      <c r="F17137">
        <v>273</v>
      </c>
      <c r="G17137">
        <v>47</v>
      </c>
      <c r="H17137">
        <v>0</v>
      </c>
      <c r="I17137">
        <v>109</v>
      </c>
      <c r="J17137">
        <v>927</v>
      </c>
      <c r="K17137">
        <v>1</v>
      </c>
      <c r="L17137">
        <v>54</v>
      </c>
      <c r="M17137">
        <v>326</v>
      </c>
      <c r="N17137" t="s">
        <v>18</v>
      </c>
      <c r="O17137" s="1">
        <v>1.0114199999999999E-124</v>
      </c>
      <c r="P17137">
        <v>1162</v>
      </c>
    </row>
    <row r="17138" spans="1:16" x14ac:dyDescent="0.25">
      <c r="A17138" t="s">
        <v>25422</v>
      </c>
      <c r="B17138">
        <v>1473</v>
      </c>
      <c r="C17138" s="3" t="str">
        <f>HYPERLINK("http://www.uniprot.org/uniprot/G7KBY0","tr|G7KBY0|G7KBY0_MEDTR")</f>
        <v>tr|G7KBY0|G7KBY0_MEDTR</v>
      </c>
      <c r="D17138" t="s">
        <v>25423</v>
      </c>
      <c r="E17138">
        <v>81.7</v>
      </c>
      <c r="F17138">
        <v>492</v>
      </c>
      <c r="G17138">
        <v>90</v>
      </c>
      <c r="H17138">
        <v>2</v>
      </c>
      <c r="I17138">
        <v>1</v>
      </c>
      <c r="J17138">
        <v>1470</v>
      </c>
      <c r="K17138">
        <v>1</v>
      </c>
      <c r="L17138">
        <v>1</v>
      </c>
      <c r="M17138">
        <v>489</v>
      </c>
      <c r="N17138" t="s">
        <v>18</v>
      </c>
      <c r="O17138">
        <v>0</v>
      </c>
      <c r="P17138">
        <v>2089</v>
      </c>
    </row>
    <row r="17139" spans="1:16" x14ac:dyDescent="0.25">
      <c r="A17139" t="s">
        <v>25424</v>
      </c>
      <c r="B17139">
        <v>552</v>
      </c>
      <c r="C17139" s="3" t="str">
        <f>HYPERLINK("http://www.uniprot.org/uniprot/I1K701","tr|I1K701|I1K701_SOYBN")</f>
        <v>tr|I1K701|I1K701_SOYBN</v>
      </c>
      <c r="D17139" t="s">
        <v>71</v>
      </c>
      <c r="E17139">
        <v>53.25</v>
      </c>
      <c r="F17139">
        <v>169</v>
      </c>
      <c r="G17139">
        <v>79</v>
      </c>
      <c r="H17139">
        <v>1</v>
      </c>
      <c r="I17139">
        <v>1</v>
      </c>
      <c r="J17139">
        <v>504</v>
      </c>
      <c r="K17139">
        <v>1</v>
      </c>
      <c r="L17139">
        <v>244</v>
      </c>
      <c r="M17139">
        <v>394</v>
      </c>
      <c r="N17139" t="s">
        <v>18</v>
      </c>
      <c r="O17139" s="1">
        <v>1.4748800000000001E-34</v>
      </c>
      <c r="P17139">
        <v>380</v>
      </c>
    </row>
    <row r="17140" spans="1:16" x14ac:dyDescent="0.25">
      <c r="A17140" t="s">
        <v>25425</v>
      </c>
      <c r="B17140">
        <v>2850</v>
      </c>
      <c r="C17140" s="3" t="str">
        <f>HYPERLINK("http://www.uniprot.org/uniprot/I1NBN5","tr|I1NBN5|I1NBN5_SOYBN")</f>
        <v>tr|I1NBN5|I1NBN5_SOYBN</v>
      </c>
      <c r="D17140" t="s">
        <v>28</v>
      </c>
      <c r="E17140">
        <v>77.31</v>
      </c>
      <c r="F17140">
        <v>952</v>
      </c>
      <c r="G17140">
        <v>216</v>
      </c>
      <c r="H17140">
        <v>12</v>
      </c>
      <c r="I17140">
        <v>1</v>
      </c>
      <c r="J17140">
        <v>2820</v>
      </c>
      <c r="K17140">
        <v>1</v>
      </c>
      <c r="L17140">
        <v>1</v>
      </c>
      <c r="M17140">
        <v>950</v>
      </c>
      <c r="N17140" t="s">
        <v>18</v>
      </c>
      <c r="O17140">
        <v>0</v>
      </c>
      <c r="P17140">
        <v>3676</v>
      </c>
    </row>
    <row r="17141" spans="1:16" x14ac:dyDescent="0.25">
      <c r="A17141" t="s">
        <v>25426</v>
      </c>
      <c r="B17141">
        <v>666</v>
      </c>
      <c r="C17141" s="3" t="str">
        <f>HYPERLINK("http://www.uniprot.org/uniprot/B7FGM6","tr|B7FGM6|B7FGM6_MEDTR")</f>
        <v>tr|B7FGM6|B7FGM6_MEDTR</v>
      </c>
      <c r="D17141" t="s">
        <v>22</v>
      </c>
      <c r="E17141">
        <v>84.61</v>
      </c>
      <c r="F17141">
        <v>221</v>
      </c>
      <c r="G17141">
        <v>34</v>
      </c>
      <c r="H17141">
        <v>0</v>
      </c>
      <c r="I17141">
        <v>1</v>
      </c>
      <c r="J17141">
        <v>663</v>
      </c>
      <c r="K17141">
        <v>1</v>
      </c>
      <c r="L17141">
        <v>1</v>
      </c>
      <c r="M17141">
        <v>221</v>
      </c>
      <c r="N17141" t="s">
        <v>18</v>
      </c>
      <c r="O17141" s="1">
        <v>1.7335800000000001E-96</v>
      </c>
      <c r="P17141">
        <v>916</v>
      </c>
    </row>
    <row r="17142" spans="1:16" x14ac:dyDescent="0.25">
      <c r="A17142" t="s">
        <v>25427</v>
      </c>
      <c r="B17142">
        <v>1722</v>
      </c>
      <c r="C17142" s="3" t="str">
        <f>HYPERLINK("http://www.uniprot.org/uniprot/I3SS87","tr|I3SS87|I3SS87_LOTJA")</f>
        <v>tr|I3SS87|I3SS87_LOTJA</v>
      </c>
      <c r="D17142" t="s">
        <v>93</v>
      </c>
      <c r="E17142">
        <v>78.91</v>
      </c>
      <c r="F17142">
        <v>313</v>
      </c>
      <c r="G17142">
        <v>66</v>
      </c>
      <c r="H17142">
        <v>0</v>
      </c>
      <c r="I17142">
        <v>775</v>
      </c>
      <c r="J17142">
        <v>1713</v>
      </c>
      <c r="K17142">
        <v>1</v>
      </c>
      <c r="L17142">
        <v>1</v>
      </c>
      <c r="M17142">
        <v>313</v>
      </c>
      <c r="N17142" t="s">
        <v>18</v>
      </c>
      <c r="O17142" s="1">
        <v>4.3980200000000002E-137</v>
      </c>
      <c r="P17142">
        <v>1272</v>
      </c>
    </row>
    <row r="17143" spans="1:16" x14ac:dyDescent="0.25">
      <c r="A17143" t="s">
        <v>25428</v>
      </c>
      <c r="B17143">
        <v>2355</v>
      </c>
      <c r="C17143" s="3" t="str">
        <f>HYPERLINK("http://www.uniprot.org/uniprot/I1MWX4","tr|I1MWX4|I1MWX4_SOYBN")</f>
        <v>tr|I1MWX4|I1MWX4_SOYBN</v>
      </c>
      <c r="D17143" t="s">
        <v>71</v>
      </c>
      <c r="E17143">
        <v>74.19</v>
      </c>
      <c r="F17143">
        <v>589</v>
      </c>
      <c r="G17143">
        <v>152</v>
      </c>
      <c r="H17143">
        <v>2</v>
      </c>
      <c r="I17143">
        <v>592</v>
      </c>
      <c r="J17143">
        <v>2352</v>
      </c>
      <c r="K17143">
        <v>1</v>
      </c>
      <c r="L17143">
        <v>21</v>
      </c>
      <c r="M17143">
        <v>609</v>
      </c>
      <c r="N17143" t="s">
        <v>18</v>
      </c>
      <c r="O17143">
        <v>0</v>
      </c>
      <c r="P17143">
        <v>2189</v>
      </c>
    </row>
    <row r="17144" spans="1:16" x14ac:dyDescent="0.25">
      <c r="A17144" t="s">
        <v>25429</v>
      </c>
      <c r="B17144">
        <v>2265</v>
      </c>
      <c r="C17144" s="3" t="str">
        <f>HYPERLINK("http://www.uniprot.org/uniprot/G7I261","tr|G7I261|G7I261_MEDTR")</f>
        <v>tr|G7I261|G7I261_MEDTR</v>
      </c>
      <c r="D17144" t="s">
        <v>25430</v>
      </c>
      <c r="E17144">
        <v>78.290000000000006</v>
      </c>
      <c r="F17144">
        <v>705</v>
      </c>
      <c r="G17144">
        <v>153</v>
      </c>
      <c r="H17144">
        <v>21</v>
      </c>
      <c r="I17144">
        <v>1</v>
      </c>
      <c r="J17144">
        <v>2052</v>
      </c>
      <c r="K17144">
        <v>1</v>
      </c>
      <c r="L17144">
        <v>1</v>
      </c>
      <c r="M17144">
        <v>688</v>
      </c>
      <c r="N17144" t="s">
        <v>18</v>
      </c>
      <c r="O17144">
        <v>0</v>
      </c>
      <c r="P17144">
        <v>2866</v>
      </c>
    </row>
    <row r="17145" spans="1:16" x14ac:dyDescent="0.25">
      <c r="A17145" t="s">
        <v>25431</v>
      </c>
      <c r="B17145">
        <v>684</v>
      </c>
      <c r="C17145" s="3" t="str">
        <f>HYPERLINK("http://www.uniprot.org/uniprot/G7J6B9","tr|G7J6B9|G7J6B9_MEDTR")</f>
        <v>tr|G7J6B9|G7J6B9_MEDTR</v>
      </c>
      <c r="D17145" t="s">
        <v>25432</v>
      </c>
      <c r="E17145">
        <v>71.8</v>
      </c>
      <c r="F17145">
        <v>227</v>
      </c>
      <c r="G17145">
        <v>64</v>
      </c>
      <c r="H17145">
        <v>2</v>
      </c>
      <c r="I17145">
        <v>7</v>
      </c>
      <c r="J17145">
        <v>681</v>
      </c>
      <c r="K17145">
        <v>1</v>
      </c>
      <c r="L17145">
        <v>5</v>
      </c>
      <c r="M17145">
        <v>228</v>
      </c>
      <c r="N17145" t="s">
        <v>18</v>
      </c>
      <c r="O17145" s="1">
        <v>7.5883300000000002E-82</v>
      </c>
      <c r="P17145">
        <v>790</v>
      </c>
    </row>
    <row r="17146" spans="1:16" x14ac:dyDescent="0.25">
      <c r="A17146" t="s">
        <v>25433</v>
      </c>
      <c r="B17146">
        <v>501</v>
      </c>
      <c r="C17146" s="3" t="str">
        <f>HYPERLINK("http://www.uniprot.org/uniprot/I3T7X0","tr|I3T7X0|I3T7X0_MEDTR")</f>
        <v>tr|I3T7X0|I3T7X0_MEDTR</v>
      </c>
      <c r="D17146" t="s">
        <v>22</v>
      </c>
      <c r="E17146">
        <v>62.11</v>
      </c>
      <c r="F17146">
        <v>161</v>
      </c>
      <c r="G17146">
        <v>61</v>
      </c>
      <c r="H17146">
        <v>18</v>
      </c>
      <c r="I17146">
        <v>1</v>
      </c>
      <c r="J17146">
        <v>429</v>
      </c>
      <c r="K17146">
        <v>1</v>
      </c>
      <c r="L17146">
        <v>147</v>
      </c>
      <c r="M17146">
        <v>306</v>
      </c>
      <c r="N17146" t="s">
        <v>18</v>
      </c>
      <c r="O17146" s="1">
        <v>3.7276600000000002E-45</v>
      </c>
      <c r="P17146">
        <v>471</v>
      </c>
    </row>
    <row r="17147" spans="1:16" x14ac:dyDescent="0.25">
      <c r="A17147" t="s">
        <v>25434</v>
      </c>
      <c r="B17147">
        <v>540</v>
      </c>
      <c r="C17147" s="3" t="str">
        <f>HYPERLINK("http://www.uniprot.org/uniprot/G7JMT7","tr|G7JMT7|G7JMT7_MEDTR")</f>
        <v>tr|G7JMT7|G7JMT7_MEDTR</v>
      </c>
      <c r="D17147" t="s">
        <v>19238</v>
      </c>
      <c r="E17147">
        <v>87.27</v>
      </c>
      <c r="F17147">
        <v>165</v>
      </c>
      <c r="G17147">
        <v>21</v>
      </c>
      <c r="H17147">
        <v>0</v>
      </c>
      <c r="I17147">
        <v>1</v>
      </c>
      <c r="J17147">
        <v>495</v>
      </c>
      <c r="K17147">
        <v>1</v>
      </c>
      <c r="L17147">
        <v>175</v>
      </c>
      <c r="M17147">
        <v>339</v>
      </c>
      <c r="N17147" t="s">
        <v>18</v>
      </c>
      <c r="O17147" s="1">
        <v>2.2795300000000001E-74</v>
      </c>
      <c r="P17147">
        <v>723</v>
      </c>
    </row>
    <row r="17148" spans="1:16" x14ac:dyDescent="0.25">
      <c r="A17148" t="s">
        <v>25435</v>
      </c>
      <c r="B17148">
        <v>2034</v>
      </c>
      <c r="C17148" s="3" t="str">
        <f>HYPERLINK("http://www.uniprot.org/uniprot/G7IWL5","tr|G7IWL5|G7IWL5_MEDTR")</f>
        <v>tr|G7IWL5|G7IWL5_MEDTR</v>
      </c>
      <c r="D17148" t="s">
        <v>25436</v>
      </c>
      <c r="E17148">
        <v>80.17</v>
      </c>
      <c r="F17148">
        <v>686</v>
      </c>
      <c r="G17148">
        <v>136</v>
      </c>
      <c r="H17148">
        <v>9</v>
      </c>
      <c r="I17148">
        <v>1</v>
      </c>
      <c r="J17148">
        <v>2031</v>
      </c>
      <c r="K17148">
        <v>1</v>
      </c>
      <c r="L17148">
        <v>1</v>
      </c>
      <c r="M17148">
        <v>685</v>
      </c>
      <c r="N17148" t="s">
        <v>18</v>
      </c>
      <c r="O17148">
        <v>0</v>
      </c>
      <c r="P17148">
        <v>2723</v>
      </c>
    </row>
    <row r="17149" spans="1:16" x14ac:dyDescent="0.25">
      <c r="A17149" t="s">
        <v>25437</v>
      </c>
      <c r="B17149">
        <v>345</v>
      </c>
      <c r="C17149" s="3" t="str">
        <f>HYPERLINK("http://www.uniprot.org/uniprot/G7LHW3","tr|G7LHW3|G7LHW3_MEDTR")</f>
        <v>tr|G7LHW3|G7LHW3_MEDTR</v>
      </c>
      <c r="D17149" t="s">
        <v>25438</v>
      </c>
      <c r="E17149">
        <v>68.8</v>
      </c>
      <c r="F17149">
        <v>109</v>
      </c>
      <c r="G17149">
        <v>34</v>
      </c>
      <c r="H17149">
        <v>2</v>
      </c>
      <c r="I17149">
        <v>1</v>
      </c>
      <c r="J17149">
        <v>321</v>
      </c>
      <c r="K17149">
        <v>1</v>
      </c>
      <c r="L17149">
        <v>1</v>
      </c>
      <c r="M17149">
        <v>106</v>
      </c>
      <c r="N17149" t="s">
        <v>18</v>
      </c>
      <c r="O17149" s="1">
        <v>2.2418699999999999E-34</v>
      </c>
      <c r="P17149">
        <v>378</v>
      </c>
    </row>
    <row r="17150" spans="1:16" x14ac:dyDescent="0.25">
      <c r="A17150" t="s">
        <v>25439</v>
      </c>
      <c r="B17150">
        <v>243</v>
      </c>
      <c r="C17150" s="3" t="str">
        <f>HYPERLINK("http://www.uniprot.org/uniprot/G7J1G6","tr|G7J1G6|G7J1G6_MEDTR")</f>
        <v>tr|G7J1G6|G7J1G6_MEDTR</v>
      </c>
      <c r="D17150" t="s">
        <v>25440</v>
      </c>
      <c r="E17150">
        <v>76.25</v>
      </c>
      <c r="F17150">
        <v>80</v>
      </c>
      <c r="G17150">
        <v>19</v>
      </c>
      <c r="H17150">
        <v>0</v>
      </c>
      <c r="I17150">
        <v>1</v>
      </c>
      <c r="J17150">
        <v>240</v>
      </c>
      <c r="K17150">
        <v>1</v>
      </c>
      <c r="L17150">
        <v>904</v>
      </c>
      <c r="M17150">
        <v>983</v>
      </c>
      <c r="N17150" t="s">
        <v>18</v>
      </c>
      <c r="O17150" s="1">
        <v>5.14786E-26</v>
      </c>
      <c r="P17150">
        <v>306</v>
      </c>
    </row>
    <row r="17151" spans="1:16" x14ac:dyDescent="0.25">
      <c r="A17151" t="s">
        <v>25441</v>
      </c>
      <c r="B17151">
        <v>2724</v>
      </c>
      <c r="C17151" s="3" t="str">
        <f>HYPERLINK("http://www.uniprot.org/uniprot/K7LPI4","tr|K7LPI4|K7LPI4_SOYBN")</f>
        <v>tr|K7LPI4|K7LPI4_SOYBN</v>
      </c>
      <c r="D17151" t="s">
        <v>25442</v>
      </c>
      <c r="E17151">
        <v>72.62</v>
      </c>
      <c r="F17151">
        <v>917</v>
      </c>
      <c r="G17151">
        <v>251</v>
      </c>
      <c r="H17151">
        <v>10</v>
      </c>
      <c r="I17151">
        <v>1</v>
      </c>
      <c r="J17151">
        <v>2721</v>
      </c>
      <c r="K17151">
        <v>1</v>
      </c>
      <c r="L17151">
        <v>1</v>
      </c>
      <c r="M17151">
        <v>901</v>
      </c>
      <c r="N17151" t="s">
        <v>18</v>
      </c>
      <c r="O17151">
        <v>0</v>
      </c>
      <c r="P17151">
        <v>3551</v>
      </c>
    </row>
    <row r="17152" spans="1:16" x14ac:dyDescent="0.25">
      <c r="A17152" t="s">
        <v>25443</v>
      </c>
      <c r="B17152">
        <v>3783</v>
      </c>
      <c r="C17152" s="3" t="str">
        <f>HYPERLINK("http://www.uniprot.org/uniprot/K7MK22","tr|K7MK22|K7MK22_SOYBN")</f>
        <v>tr|K7MK22|K7MK22_SOYBN</v>
      </c>
      <c r="D17152" t="s">
        <v>28</v>
      </c>
      <c r="E17152">
        <v>69.98</v>
      </c>
      <c r="F17152">
        <v>1316</v>
      </c>
      <c r="G17152">
        <v>395</v>
      </c>
      <c r="H17152">
        <v>56</v>
      </c>
      <c r="I17152">
        <v>1</v>
      </c>
      <c r="J17152">
        <v>3780</v>
      </c>
      <c r="K17152">
        <v>1</v>
      </c>
      <c r="L17152">
        <v>1</v>
      </c>
      <c r="M17152">
        <v>1293</v>
      </c>
      <c r="N17152" t="s">
        <v>18</v>
      </c>
      <c r="O17152">
        <v>0</v>
      </c>
      <c r="P17152">
        <v>4411</v>
      </c>
    </row>
    <row r="17153" spans="1:16" x14ac:dyDescent="0.25">
      <c r="A17153" t="s">
        <v>25444</v>
      </c>
      <c r="B17153">
        <v>1065</v>
      </c>
      <c r="C17153" s="3" t="str">
        <f>HYPERLINK("http://www.uniprot.org/uniprot/G7JVI4","tr|G7JVI4|G7JVI4_MEDTR")</f>
        <v>tr|G7JVI4|G7JVI4_MEDTR</v>
      </c>
      <c r="D17153" t="s">
        <v>25445</v>
      </c>
      <c r="E17153">
        <v>58.02</v>
      </c>
      <c r="F17153">
        <v>293</v>
      </c>
      <c r="G17153">
        <v>123</v>
      </c>
      <c r="H17153">
        <v>2</v>
      </c>
      <c r="I17153">
        <v>184</v>
      </c>
      <c r="J17153">
        <v>1056</v>
      </c>
      <c r="K17153">
        <v>1</v>
      </c>
      <c r="L17153">
        <v>194</v>
      </c>
      <c r="M17153">
        <v>484</v>
      </c>
      <c r="N17153" t="s">
        <v>18</v>
      </c>
      <c r="O17153" s="1">
        <v>2.4245599999999999E-91</v>
      </c>
      <c r="P17153">
        <v>875</v>
      </c>
    </row>
    <row r="17154" spans="1:16" x14ac:dyDescent="0.25">
      <c r="A17154" t="s">
        <v>25446</v>
      </c>
      <c r="B17154">
        <v>363</v>
      </c>
      <c r="C17154" s="3" t="str">
        <f>HYPERLINK("http://www.uniprot.org/uniprot/C5LS33","tr|C5LS33|C5LS33_PERM5")</f>
        <v>tr|C5LS33|C5LS33_PERM5</v>
      </c>
      <c r="D17154" t="s">
        <v>14731</v>
      </c>
      <c r="E17154">
        <v>41.37</v>
      </c>
      <c r="F17154">
        <v>116</v>
      </c>
      <c r="G17154">
        <v>68</v>
      </c>
      <c r="H17154">
        <v>0</v>
      </c>
      <c r="I17154">
        <v>14</v>
      </c>
      <c r="J17154">
        <v>361</v>
      </c>
      <c r="K17154">
        <v>-3</v>
      </c>
      <c r="L17154">
        <v>84</v>
      </c>
      <c r="M17154">
        <v>199</v>
      </c>
      <c r="N17154" t="s">
        <v>18</v>
      </c>
      <c r="O17154" s="1">
        <v>1.1321799999999999E-17</v>
      </c>
      <c r="P17154">
        <v>234</v>
      </c>
    </row>
    <row r="17155" spans="1:16" x14ac:dyDescent="0.25">
      <c r="A17155" t="s">
        <v>25447</v>
      </c>
      <c r="B17155">
        <v>2352</v>
      </c>
      <c r="C17155" s="3" t="str">
        <f>HYPERLINK("http://www.uniprot.org/uniprot/G7KDI7","tr|G7KDI7|G7KDI7_MEDTR")</f>
        <v>tr|G7KDI7|G7KDI7_MEDTR</v>
      </c>
      <c r="D17155" t="s">
        <v>10923</v>
      </c>
      <c r="E17155">
        <v>80.5</v>
      </c>
      <c r="F17155">
        <v>790</v>
      </c>
      <c r="G17155">
        <v>154</v>
      </c>
      <c r="H17155">
        <v>7</v>
      </c>
      <c r="I17155">
        <v>1</v>
      </c>
      <c r="J17155">
        <v>2349</v>
      </c>
      <c r="K17155">
        <v>1</v>
      </c>
      <c r="L17155">
        <v>1</v>
      </c>
      <c r="M17155">
        <v>750</v>
      </c>
      <c r="N17155" t="s">
        <v>18</v>
      </c>
      <c r="O17155">
        <v>0</v>
      </c>
      <c r="P17155">
        <v>3213</v>
      </c>
    </row>
    <row r="17156" spans="1:16" x14ac:dyDescent="0.25">
      <c r="A17156" t="s">
        <v>25448</v>
      </c>
      <c r="B17156">
        <v>291</v>
      </c>
      <c r="C17156" s="3" t="str">
        <f>HYPERLINK("http://www.uniprot.org/uniprot/I1J4D2","tr|I1J4D2|I1J4D2_SOYBN")</f>
        <v>tr|I1J4D2|I1J4D2_SOYBN</v>
      </c>
      <c r="D17156" t="s">
        <v>28</v>
      </c>
      <c r="E17156">
        <v>81.48</v>
      </c>
      <c r="F17156">
        <v>54</v>
      </c>
      <c r="G17156">
        <v>10</v>
      </c>
      <c r="H17156">
        <v>0</v>
      </c>
      <c r="I17156">
        <v>67</v>
      </c>
      <c r="J17156">
        <v>228</v>
      </c>
      <c r="K17156">
        <v>1</v>
      </c>
      <c r="L17156">
        <v>21</v>
      </c>
      <c r="M17156">
        <v>70</v>
      </c>
      <c r="N17156" t="s">
        <v>18</v>
      </c>
      <c r="O17156" s="1">
        <v>7.0224399999999995E-20</v>
      </c>
      <c r="P17156">
        <v>253</v>
      </c>
    </row>
    <row r="17157" spans="1:16" x14ac:dyDescent="0.25">
      <c r="A17157" t="s">
        <v>25449</v>
      </c>
      <c r="B17157">
        <v>192</v>
      </c>
      <c r="C17157" s="3" t="str">
        <f>HYPERLINK("http://www.uniprot.org/uniprot/I1KK06","tr|I1KK06|I1KK06_SOYBN")</f>
        <v>tr|I1KK06|I1KK06_SOYBN</v>
      </c>
      <c r="D17157" t="s">
        <v>28</v>
      </c>
      <c r="E17157">
        <v>79.03</v>
      </c>
      <c r="F17157">
        <v>62</v>
      </c>
      <c r="G17157">
        <v>13</v>
      </c>
      <c r="H17157">
        <v>0</v>
      </c>
      <c r="I17157">
        <v>4</v>
      </c>
      <c r="J17157">
        <v>189</v>
      </c>
      <c r="K17157">
        <v>1</v>
      </c>
      <c r="L17157">
        <v>4</v>
      </c>
      <c r="M17157">
        <v>65</v>
      </c>
      <c r="N17157" t="s">
        <v>18</v>
      </c>
      <c r="O17157" s="1">
        <v>4.1606599999999999E-20</v>
      </c>
      <c r="P17157">
        <v>255</v>
      </c>
    </row>
    <row r="17158" spans="1:16" x14ac:dyDescent="0.25">
      <c r="A17158" t="s">
        <v>25450</v>
      </c>
      <c r="B17158">
        <v>312</v>
      </c>
      <c r="C17158" s="3" t="str">
        <f>HYPERLINK("http://www.uniprot.org/uniprot/I3SA41","tr|I3SA41|I3SA41_MEDTR")</f>
        <v>tr|I3SA41|I3SA41_MEDTR</v>
      </c>
      <c r="D17158" t="s">
        <v>24170</v>
      </c>
      <c r="E17158">
        <v>75</v>
      </c>
      <c r="F17158">
        <v>120</v>
      </c>
      <c r="G17158">
        <v>30</v>
      </c>
      <c r="H17158">
        <v>17</v>
      </c>
      <c r="I17158">
        <v>1</v>
      </c>
      <c r="J17158">
        <v>309</v>
      </c>
      <c r="K17158">
        <v>1</v>
      </c>
      <c r="L17158">
        <v>1</v>
      </c>
      <c r="M17158">
        <v>120</v>
      </c>
      <c r="N17158" t="s">
        <v>18</v>
      </c>
      <c r="O17158" s="1">
        <v>1.0501299999999999E-39</v>
      </c>
      <c r="P17158">
        <v>424</v>
      </c>
    </row>
    <row r="17159" spans="1:16" x14ac:dyDescent="0.25">
      <c r="A17159" t="s">
        <v>25451</v>
      </c>
      <c r="B17159">
        <v>750</v>
      </c>
      <c r="C17159" s="3" t="str">
        <f>HYPERLINK("http://www.uniprot.org/uniprot/I1KNT8","tr|I1KNT8|I1KNT8_SOYBN")</f>
        <v>tr|I1KNT8|I1KNT8_SOYBN</v>
      </c>
      <c r="D17159" t="s">
        <v>28</v>
      </c>
      <c r="E17159">
        <v>51.07</v>
      </c>
      <c r="F17159">
        <v>280</v>
      </c>
      <c r="G17159">
        <v>137</v>
      </c>
      <c r="H17159">
        <v>67</v>
      </c>
      <c r="I17159">
        <v>1</v>
      </c>
      <c r="J17159">
        <v>639</v>
      </c>
      <c r="K17159">
        <v>1</v>
      </c>
      <c r="L17159">
        <v>386</v>
      </c>
      <c r="M17159">
        <v>665</v>
      </c>
      <c r="N17159" t="s">
        <v>18</v>
      </c>
      <c r="O17159" s="1">
        <v>6.0104499999999999E-57</v>
      </c>
      <c r="P17159">
        <v>576</v>
      </c>
    </row>
    <row r="17160" spans="1:16" x14ac:dyDescent="0.25">
      <c r="A17160" t="s">
        <v>25452</v>
      </c>
      <c r="B17160">
        <v>1092</v>
      </c>
      <c r="C17160" s="3" t="str">
        <f>HYPERLINK("http://www.uniprot.org/uniprot/G7JZG8","tr|G7JZG8|G7JZG8_MEDTR")</f>
        <v>tr|G7JZG8|G7JZG8_MEDTR</v>
      </c>
      <c r="D17160" t="s">
        <v>25453</v>
      </c>
      <c r="E17160">
        <v>78.63</v>
      </c>
      <c r="F17160">
        <v>365</v>
      </c>
      <c r="G17160">
        <v>78</v>
      </c>
      <c r="H17160">
        <v>2</v>
      </c>
      <c r="I17160">
        <v>1</v>
      </c>
      <c r="J17160">
        <v>1089</v>
      </c>
      <c r="K17160">
        <v>1</v>
      </c>
      <c r="L17160">
        <v>1</v>
      </c>
      <c r="M17160">
        <v>354</v>
      </c>
      <c r="N17160" t="s">
        <v>18</v>
      </c>
      <c r="O17160" s="1">
        <v>4.6332200000000002E-154</v>
      </c>
      <c r="P17160">
        <v>1416</v>
      </c>
    </row>
    <row r="17161" spans="1:16" x14ac:dyDescent="0.25">
      <c r="A17161" t="s">
        <v>25454</v>
      </c>
      <c r="B17161">
        <v>1251</v>
      </c>
      <c r="C17161" s="3" t="str">
        <f>HYPERLINK("http://www.uniprot.org/uniprot/G7L6M5","tr|G7L6M5|G7L6M5_MEDTR")</f>
        <v>tr|G7L6M5|G7L6M5_MEDTR</v>
      </c>
      <c r="D17161" t="s">
        <v>14506</v>
      </c>
      <c r="E17161">
        <v>48.4</v>
      </c>
      <c r="F17161">
        <v>440</v>
      </c>
      <c r="G17161">
        <v>227</v>
      </c>
      <c r="H17161">
        <v>33</v>
      </c>
      <c r="I17161">
        <v>25</v>
      </c>
      <c r="J17161">
        <v>1245</v>
      </c>
      <c r="K17161">
        <v>1</v>
      </c>
      <c r="L17161">
        <v>3</v>
      </c>
      <c r="M17161">
        <v>432</v>
      </c>
      <c r="N17161" t="s">
        <v>18</v>
      </c>
      <c r="O17161" s="1">
        <v>5.2611600000000002E-91</v>
      </c>
      <c r="P17161">
        <v>873</v>
      </c>
    </row>
    <row r="17162" spans="1:16" x14ac:dyDescent="0.25">
      <c r="A17162" t="s">
        <v>25455</v>
      </c>
      <c r="B17162">
        <v>534</v>
      </c>
      <c r="C17162" s="3" t="str">
        <f>HYPERLINK("http://www.uniprot.org/uniprot/K7MB89","tr|K7MB89|K7MB89_SOYBN")</f>
        <v>tr|K7MB89|K7MB89_SOYBN</v>
      </c>
      <c r="D17162" t="s">
        <v>28</v>
      </c>
      <c r="E17162">
        <v>78.97</v>
      </c>
      <c r="F17162">
        <v>176</v>
      </c>
      <c r="G17162">
        <v>37</v>
      </c>
      <c r="H17162">
        <v>0</v>
      </c>
      <c r="I17162">
        <v>1</v>
      </c>
      <c r="J17162">
        <v>528</v>
      </c>
      <c r="K17162">
        <v>1</v>
      </c>
      <c r="L17162">
        <v>151</v>
      </c>
      <c r="M17162">
        <v>324</v>
      </c>
      <c r="N17162" t="s">
        <v>18</v>
      </c>
      <c r="O17162" s="1">
        <v>2.7381400000000001E-72</v>
      </c>
      <c r="P17162">
        <v>705</v>
      </c>
    </row>
    <row r="17163" spans="1:16" x14ac:dyDescent="0.25">
      <c r="A17163" t="s">
        <v>25456</v>
      </c>
      <c r="B17163">
        <v>2265</v>
      </c>
      <c r="C17163" s="3" t="str">
        <f>HYPERLINK("http://www.uniprot.org/uniprot/A5BE46","tr|A5BE46|A5BE46_VITVI")</f>
        <v>tr|A5BE46|A5BE46_VITVI</v>
      </c>
      <c r="D17163" t="s">
        <v>462</v>
      </c>
      <c r="E17163">
        <v>79.47</v>
      </c>
      <c r="F17163">
        <v>760</v>
      </c>
      <c r="G17163">
        <v>156</v>
      </c>
      <c r="H17163">
        <v>7</v>
      </c>
      <c r="I17163">
        <v>1</v>
      </c>
      <c r="J17163">
        <v>2259</v>
      </c>
      <c r="K17163">
        <v>1</v>
      </c>
      <c r="L17163">
        <v>594</v>
      </c>
      <c r="M17163">
        <v>1353</v>
      </c>
      <c r="N17163" t="s">
        <v>18</v>
      </c>
      <c r="O17163">
        <v>0</v>
      </c>
      <c r="P17163">
        <v>3225</v>
      </c>
    </row>
    <row r="17164" spans="1:16" x14ac:dyDescent="0.25">
      <c r="A17164" t="s">
        <v>25457</v>
      </c>
      <c r="B17164">
        <v>990</v>
      </c>
      <c r="C17164" s="3" t="str">
        <f>HYPERLINK("http://www.uniprot.org/uniprot/G7KBX5","tr|G7KBX5|G7KBX5_MEDTR")</f>
        <v>tr|G7KBX5|G7KBX5_MEDTR</v>
      </c>
      <c r="D17164" t="s">
        <v>25458</v>
      </c>
      <c r="E17164">
        <v>86.31</v>
      </c>
      <c r="F17164">
        <v>307</v>
      </c>
      <c r="G17164">
        <v>42</v>
      </c>
      <c r="H17164">
        <v>0</v>
      </c>
      <c r="I17164">
        <v>64</v>
      </c>
      <c r="J17164">
        <v>984</v>
      </c>
      <c r="K17164">
        <v>1</v>
      </c>
      <c r="L17164">
        <v>22</v>
      </c>
      <c r="M17164">
        <v>328</v>
      </c>
      <c r="N17164" t="s">
        <v>18</v>
      </c>
      <c r="O17164" s="1">
        <v>7.46962E-145</v>
      </c>
      <c r="P17164">
        <v>1336</v>
      </c>
    </row>
    <row r="17165" spans="1:16" x14ac:dyDescent="0.25">
      <c r="A17165" t="s">
        <v>25459</v>
      </c>
      <c r="B17165">
        <v>1749</v>
      </c>
      <c r="C17165" s="3" t="str">
        <f>HYPERLINK("http://www.uniprot.org/uniprot/G7JWF4","tr|G7JWF4|G7JWF4_MEDTR")</f>
        <v>tr|G7JWF4|G7JWF4_MEDTR</v>
      </c>
      <c r="D17165" t="s">
        <v>25460</v>
      </c>
      <c r="E17165">
        <v>76.28</v>
      </c>
      <c r="F17165">
        <v>582</v>
      </c>
      <c r="G17165">
        <v>138</v>
      </c>
      <c r="H17165">
        <v>1</v>
      </c>
      <c r="I17165">
        <v>1</v>
      </c>
      <c r="J17165">
        <v>1743</v>
      </c>
      <c r="K17165">
        <v>1</v>
      </c>
      <c r="L17165">
        <v>1</v>
      </c>
      <c r="M17165">
        <v>571</v>
      </c>
      <c r="N17165" t="s">
        <v>18</v>
      </c>
      <c r="O17165">
        <v>0</v>
      </c>
      <c r="P17165">
        <v>2251</v>
      </c>
    </row>
    <row r="17166" spans="1:16" x14ac:dyDescent="0.25">
      <c r="A17166" t="s">
        <v>25461</v>
      </c>
      <c r="B17166">
        <v>915</v>
      </c>
      <c r="C17166" s="3" t="str">
        <f>HYPERLINK("http://www.uniprot.org/uniprot/I1JGF8","tr|I1JGF8|I1JGF8_SOYBN")</f>
        <v>tr|I1JGF8|I1JGF8_SOYBN</v>
      </c>
      <c r="D17166" t="s">
        <v>28</v>
      </c>
      <c r="E17166">
        <v>28.22</v>
      </c>
      <c r="F17166">
        <v>248</v>
      </c>
      <c r="G17166">
        <v>178</v>
      </c>
      <c r="H17166">
        <v>17</v>
      </c>
      <c r="I17166">
        <v>208</v>
      </c>
      <c r="J17166">
        <v>900</v>
      </c>
      <c r="K17166">
        <v>1</v>
      </c>
      <c r="L17166">
        <v>334</v>
      </c>
      <c r="M17166">
        <v>572</v>
      </c>
      <c r="N17166" t="s">
        <v>18</v>
      </c>
      <c r="O17166" s="1">
        <v>1.0131400000000001E-12</v>
      </c>
      <c r="P17166">
        <v>196</v>
      </c>
    </row>
    <row r="17167" spans="1:16" x14ac:dyDescent="0.25">
      <c r="A17167" t="s">
        <v>25462</v>
      </c>
      <c r="B17167">
        <v>387</v>
      </c>
      <c r="C17167" s="3" t="str">
        <f>HYPERLINK("http://www.uniprot.org/uniprot/I1N892","tr|I1N892|I1N892_SOYBN")</f>
        <v>tr|I1N892|I1N892_SOYBN</v>
      </c>
      <c r="D17167" t="s">
        <v>28</v>
      </c>
      <c r="E17167">
        <v>83.03</v>
      </c>
      <c r="F17167">
        <v>112</v>
      </c>
      <c r="G17167">
        <v>19</v>
      </c>
      <c r="H17167">
        <v>1</v>
      </c>
      <c r="I17167">
        <v>1</v>
      </c>
      <c r="J17167">
        <v>333</v>
      </c>
      <c r="K17167">
        <v>1</v>
      </c>
      <c r="L17167">
        <v>1</v>
      </c>
      <c r="M17167">
        <v>110</v>
      </c>
      <c r="N17167" t="s">
        <v>18</v>
      </c>
      <c r="O17167" s="1">
        <v>1.32274E-45</v>
      </c>
      <c r="P17167">
        <v>459</v>
      </c>
    </row>
    <row r="17168" spans="1:16" x14ac:dyDescent="0.25">
      <c r="A17168" t="s">
        <v>25463</v>
      </c>
      <c r="B17168">
        <v>1068</v>
      </c>
      <c r="C17168" s="3" t="str">
        <f>HYPERLINK("http://www.uniprot.org/uniprot/A2Q3S2","tr|A2Q3S2|A2Q3S2_MEDTR")</f>
        <v>tr|A2Q3S2|A2Q3S2_MEDTR</v>
      </c>
      <c r="D17168" t="s">
        <v>25464</v>
      </c>
      <c r="E17168">
        <v>84.22</v>
      </c>
      <c r="F17168">
        <v>298</v>
      </c>
      <c r="G17168">
        <v>47</v>
      </c>
      <c r="H17168">
        <v>0</v>
      </c>
      <c r="I17168">
        <v>1</v>
      </c>
      <c r="J17168">
        <v>894</v>
      </c>
      <c r="K17168">
        <v>1</v>
      </c>
      <c r="L17168">
        <v>1</v>
      </c>
      <c r="M17168">
        <v>298</v>
      </c>
      <c r="N17168" t="s">
        <v>18</v>
      </c>
      <c r="O17168" s="1">
        <v>1.36106E-142</v>
      </c>
      <c r="P17168">
        <v>1317</v>
      </c>
    </row>
    <row r="17169" spans="1:16" x14ac:dyDescent="0.25">
      <c r="A17169" t="s">
        <v>25465</v>
      </c>
      <c r="B17169">
        <v>2010</v>
      </c>
      <c r="C17169" s="3" t="str">
        <f>HYPERLINK("http://www.uniprot.org/uniprot/G7IES3","tr|G7IES3|G7IES3_MEDTR")</f>
        <v>tr|G7IES3|G7IES3_MEDTR</v>
      </c>
      <c r="D17169" t="s">
        <v>25466</v>
      </c>
      <c r="E17169">
        <v>67.290000000000006</v>
      </c>
      <c r="F17169">
        <v>587</v>
      </c>
      <c r="G17169">
        <v>192</v>
      </c>
      <c r="H17169">
        <v>20</v>
      </c>
      <c r="I17169">
        <v>1</v>
      </c>
      <c r="J17169">
        <v>1701</v>
      </c>
      <c r="K17169">
        <v>1</v>
      </c>
      <c r="L17169">
        <v>1</v>
      </c>
      <c r="M17169">
        <v>585</v>
      </c>
      <c r="N17169" t="s">
        <v>18</v>
      </c>
      <c r="O17169">
        <v>0</v>
      </c>
      <c r="P17169">
        <v>1919</v>
      </c>
    </row>
    <row r="17170" spans="1:16" x14ac:dyDescent="0.25">
      <c r="A17170" t="s">
        <v>25467</v>
      </c>
      <c r="B17170">
        <v>1203</v>
      </c>
      <c r="C17170" s="3" t="str">
        <f>HYPERLINK("http://www.uniprot.org/uniprot/G7JLW0","tr|G7JLW0|G7JLW0_MEDTR")</f>
        <v>tr|G7JLW0|G7JLW0_MEDTR</v>
      </c>
      <c r="D17170" t="s">
        <v>25468</v>
      </c>
      <c r="E17170">
        <v>91.25</v>
      </c>
      <c r="F17170">
        <v>400</v>
      </c>
      <c r="G17170">
        <v>35</v>
      </c>
      <c r="H17170">
        <v>0</v>
      </c>
      <c r="I17170">
        <v>1</v>
      </c>
      <c r="J17170">
        <v>1200</v>
      </c>
      <c r="K17170">
        <v>1</v>
      </c>
      <c r="L17170">
        <v>59</v>
      </c>
      <c r="M17170">
        <v>458</v>
      </c>
      <c r="N17170" t="s">
        <v>18</v>
      </c>
      <c r="O17170">
        <v>0</v>
      </c>
      <c r="P17170">
        <v>1898</v>
      </c>
    </row>
    <row r="17171" spans="1:16" x14ac:dyDescent="0.25">
      <c r="A17171" t="s">
        <v>25469</v>
      </c>
      <c r="B17171">
        <v>792</v>
      </c>
      <c r="C17171" s="3" t="str">
        <f>HYPERLINK("http://www.uniprot.org/uniprot/G7I259","tr|G7I259|G7I259_MEDTR")</f>
        <v>tr|G7I259|G7I259_MEDTR</v>
      </c>
      <c r="D17171" t="s">
        <v>25470</v>
      </c>
      <c r="E17171">
        <v>78.319999999999993</v>
      </c>
      <c r="F17171">
        <v>263</v>
      </c>
      <c r="G17171">
        <v>57</v>
      </c>
      <c r="H17171">
        <v>0</v>
      </c>
      <c r="I17171">
        <v>1</v>
      </c>
      <c r="J17171">
        <v>789</v>
      </c>
      <c r="K17171">
        <v>1</v>
      </c>
      <c r="L17171">
        <v>1</v>
      </c>
      <c r="M17171">
        <v>262</v>
      </c>
      <c r="N17171" t="s">
        <v>18</v>
      </c>
      <c r="O17171" s="1">
        <v>2.1930899999999999E-108</v>
      </c>
      <c r="P17171">
        <v>1020</v>
      </c>
    </row>
    <row r="17172" spans="1:16" x14ac:dyDescent="0.25">
      <c r="A17172" t="s">
        <v>25471</v>
      </c>
      <c r="B17172">
        <v>1275</v>
      </c>
      <c r="C17172" s="3" t="str">
        <f>HYPERLINK("http://www.uniprot.org/uniprot/G7J6C1","tr|G7J6C1|G7J6C1_MEDTR")</f>
        <v>tr|G7J6C1|G7J6C1_MEDTR</v>
      </c>
      <c r="D17172" t="s">
        <v>25472</v>
      </c>
      <c r="E17172">
        <v>89.81</v>
      </c>
      <c r="F17172">
        <v>422</v>
      </c>
      <c r="G17172">
        <v>43</v>
      </c>
      <c r="H17172">
        <v>1</v>
      </c>
      <c r="I17172">
        <v>1</v>
      </c>
      <c r="J17172">
        <v>1263</v>
      </c>
      <c r="K17172">
        <v>1</v>
      </c>
      <c r="L17172">
        <v>1</v>
      </c>
      <c r="M17172">
        <v>421</v>
      </c>
      <c r="N17172" t="s">
        <v>18</v>
      </c>
      <c r="O17172">
        <v>0</v>
      </c>
      <c r="P17172">
        <v>1964</v>
      </c>
    </row>
    <row r="17173" spans="1:16" x14ac:dyDescent="0.25">
      <c r="A17173" t="s">
        <v>25473</v>
      </c>
      <c r="B17173">
        <v>2016</v>
      </c>
      <c r="C17173" s="3" t="str">
        <f>HYPERLINK("http://www.uniprot.org/uniprot/G7KSS7","tr|G7KSS7|G7KSS7_MEDTR")</f>
        <v>tr|G7KSS7|G7KSS7_MEDTR</v>
      </c>
      <c r="D17173" t="s">
        <v>25474</v>
      </c>
      <c r="E17173">
        <v>65.09</v>
      </c>
      <c r="F17173">
        <v>550</v>
      </c>
      <c r="G17173">
        <v>192</v>
      </c>
      <c r="H17173">
        <v>1</v>
      </c>
      <c r="I17173">
        <v>1</v>
      </c>
      <c r="J17173">
        <v>1647</v>
      </c>
      <c r="K17173">
        <v>1</v>
      </c>
      <c r="L17173">
        <v>1</v>
      </c>
      <c r="M17173">
        <v>546</v>
      </c>
      <c r="N17173" t="s">
        <v>18</v>
      </c>
      <c r="O17173">
        <v>0</v>
      </c>
      <c r="P17173">
        <v>1723</v>
      </c>
    </row>
    <row r="17174" spans="1:16" x14ac:dyDescent="0.25">
      <c r="A17174" t="s">
        <v>25475</v>
      </c>
      <c r="B17174">
        <v>603</v>
      </c>
      <c r="C17174" s="3" t="str">
        <f>HYPERLINK("http://www.uniprot.org/uniprot/I1JGU6","tr|I1JGU6|I1JGU6_SOYBN")</f>
        <v>tr|I1JGU6|I1JGU6_SOYBN</v>
      </c>
      <c r="D17174" t="s">
        <v>28</v>
      </c>
      <c r="E17174">
        <v>81.59</v>
      </c>
      <c r="F17174">
        <v>201</v>
      </c>
      <c r="G17174">
        <v>37</v>
      </c>
      <c r="H17174">
        <v>3</v>
      </c>
      <c r="I17174">
        <v>7</v>
      </c>
      <c r="J17174">
        <v>600</v>
      </c>
      <c r="K17174">
        <v>1</v>
      </c>
      <c r="L17174">
        <v>113</v>
      </c>
      <c r="M17174">
        <v>313</v>
      </c>
      <c r="N17174" t="s">
        <v>18</v>
      </c>
      <c r="O17174" s="1">
        <v>2.15025E-94</v>
      </c>
      <c r="P17174">
        <v>897</v>
      </c>
    </row>
    <row r="17175" spans="1:16" x14ac:dyDescent="0.25">
      <c r="A17175" t="s">
        <v>25476</v>
      </c>
      <c r="B17175">
        <v>498</v>
      </c>
      <c r="C17175" s="3" t="str">
        <f>HYPERLINK("http://www.uniprot.org/uniprot/E0A2W1","tr|E0A2W1|E0A2W1_SOYBN")</f>
        <v>tr|E0A2W1|E0A2W1_SOYBN</v>
      </c>
      <c r="D17175" t="s">
        <v>25477</v>
      </c>
      <c r="E17175">
        <v>68.67</v>
      </c>
      <c r="F17175">
        <v>166</v>
      </c>
      <c r="G17175">
        <v>52</v>
      </c>
      <c r="H17175">
        <v>1</v>
      </c>
      <c r="I17175">
        <v>1</v>
      </c>
      <c r="J17175">
        <v>495</v>
      </c>
      <c r="K17175">
        <v>1</v>
      </c>
      <c r="L17175">
        <v>1</v>
      </c>
      <c r="M17175">
        <v>164</v>
      </c>
      <c r="N17175" t="s">
        <v>18</v>
      </c>
      <c r="O17175" s="1">
        <v>3.6125099999999998E-56</v>
      </c>
      <c r="P17175">
        <v>566</v>
      </c>
    </row>
    <row r="17176" spans="1:16" x14ac:dyDescent="0.25">
      <c r="A17176" t="s">
        <v>25478</v>
      </c>
      <c r="B17176">
        <v>777</v>
      </c>
      <c r="C17176" s="3" t="str">
        <f>HYPERLINK("http://www.uniprot.org/uniprot/G7LHX1","tr|G7LHX1|G7LHX1_MEDTR")</f>
        <v>tr|G7LHX1|G7LHX1_MEDTR</v>
      </c>
      <c r="D17176" t="s">
        <v>25479</v>
      </c>
      <c r="E17176">
        <v>88.75</v>
      </c>
      <c r="F17176">
        <v>258</v>
      </c>
      <c r="G17176">
        <v>29</v>
      </c>
      <c r="H17176">
        <v>0</v>
      </c>
      <c r="I17176">
        <v>1</v>
      </c>
      <c r="J17176">
        <v>774</v>
      </c>
      <c r="K17176">
        <v>1</v>
      </c>
      <c r="L17176">
        <v>334</v>
      </c>
      <c r="M17176">
        <v>590</v>
      </c>
      <c r="N17176" t="s">
        <v>18</v>
      </c>
      <c r="O17176" s="1">
        <v>2.5889499999999998E-130</v>
      </c>
      <c r="P17176">
        <v>1209</v>
      </c>
    </row>
    <row r="17177" spans="1:16" x14ac:dyDescent="0.25">
      <c r="A17177" t="s">
        <v>25480</v>
      </c>
      <c r="B17177">
        <v>312</v>
      </c>
      <c r="C17177" s="3" t="str">
        <f>HYPERLINK("http://www.uniprot.org/uniprot/K7MQM9","tr|K7MQM9|K7MQM9_SOYBN")</f>
        <v>tr|K7MQM9|K7MQM9_SOYBN</v>
      </c>
      <c r="D17177" t="s">
        <v>28</v>
      </c>
      <c r="E17177">
        <v>49.45</v>
      </c>
      <c r="F17177">
        <v>91</v>
      </c>
      <c r="G17177">
        <v>46</v>
      </c>
      <c r="H17177">
        <v>0</v>
      </c>
      <c r="I17177">
        <v>19</v>
      </c>
      <c r="J17177">
        <v>291</v>
      </c>
      <c r="K17177">
        <v>1</v>
      </c>
      <c r="L17177">
        <v>825</v>
      </c>
      <c r="M17177">
        <v>913</v>
      </c>
      <c r="N17177" t="s">
        <v>18</v>
      </c>
      <c r="O17177" s="1">
        <v>2.87973E-13</v>
      </c>
      <c r="P17177">
        <v>196</v>
      </c>
    </row>
    <row r="17178" spans="1:16" x14ac:dyDescent="0.25">
      <c r="A17178" t="s">
        <v>25481</v>
      </c>
      <c r="B17178">
        <v>2193</v>
      </c>
      <c r="C17178" s="3" t="str">
        <f>HYPERLINK("http://www.uniprot.org/uniprot/A5BE46","tr|A5BE46|A5BE46_VITVI")</f>
        <v>tr|A5BE46|A5BE46_VITVI</v>
      </c>
      <c r="D17178" t="s">
        <v>462</v>
      </c>
      <c r="E17178">
        <v>79.069999999999993</v>
      </c>
      <c r="F17178">
        <v>736</v>
      </c>
      <c r="G17178">
        <v>154</v>
      </c>
      <c r="H17178">
        <v>7</v>
      </c>
      <c r="I17178">
        <v>1</v>
      </c>
      <c r="J17178">
        <v>2187</v>
      </c>
      <c r="K17178">
        <v>1</v>
      </c>
      <c r="L17178">
        <v>618</v>
      </c>
      <c r="M17178">
        <v>1353</v>
      </c>
      <c r="N17178" t="s">
        <v>18</v>
      </c>
      <c r="O17178">
        <v>0</v>
      </c>
      <c r="P17178">
        <v>3117</v>
      </c>
    </row>
    <row r="17179" spans="1:16" x14ac:dyDescent="0.25">
      <c r="A17179" t="s">
        <v>25482</v>
      </c>
      <c r="B17179">
        <v>1446</v>
      </c>
      <c r="C17179" s="3" t="str">
        <f>HYPERLINK("http://www.uniprot.org/uniprot/B9RK54","tr|B9RK54|B9RK54_RICCO")</f>
        <v>tr|B9RK54|B9RK54_RICCO</v>
      </c>
      <c r="D17179" t="s">
        <v>25483</v>
      </c>
      <c r="E17179">
        <v>78.650000000000006</v>
      </c>
      <c r="F17179">
        <v>356</v>
      </c>
      <c r="G17179">
        <v>76</v>
      </c>
      <c r="H17179">
        <v>0</v>
      </c>
      <c r="I17179">
        <v>376</v>
      </c>
      <c r="J17179">
        <v>1443</v>
      </c>
      <c r="K17179">
        <v>1</v>
      </c>
      <c r="L17179">
        <v>186</v>
      </c>
      <c r="M17179">
        <v>541</v>
      </c>
      <c r="N17179" t="s">
        <v>18</v>
      </c>
      <c r="O17179" s="1">
        <v>7.4064800000000002E-172</v>
      </c>
      <c r="P17179">
        <v>1571</v>
      </c>
    </row>
    <row r="17180" spans="1:16" x14ac:dyDescent="0.25">
      <c r="A17180" t="s">
        <v>25484</v>
      </c>
      <c r="B17180">
        <v>1467</v>
      </c>
      <c r="C17180" s="3" t="str">
        <f>HYPERLINK("http://www.uniprot.org/uniprot/B5BSW7","tr|B5BSW7|B5BSW7_MEDTR")</f>
        <v>tr|B5BSW7|B5BSW7_MEDTR</v>
      </c>
      <c r="D17180" t="s">
        <v>25485</v>
      </c>
      <c r="E17180">
        <v>62.24</v>
      </c>
      <c r="F17180">
        <v>490</v>
      </c>
      <c r="G17180">
        <v>185</v>
      </c>
      <c r="H17180">
        <v>2</v>
      </c>
      <c r="I17180">
        <v>1</v>
      </c>
      <c r="J17180">
        <v>1464</v>
      </c>
      <c r="K17180">
        <v>1</v>
      </c>
      <c r="L17180">
        <v>1</v>
      </c>
      <c r="M17180">
        <v>489</v>
      </c>
      <c r="N17180" t="s">
        <v>18</v>
      </c>
      <c r="O17180" s="1">
        <v>1.85843E-178</v>
      </c>
      <c r="P17180">
        <v>1628</v>
      </c>
    </row>
    <row r="17181" spans="1:16" x14ac:dyDescent="0.25">
      <c r="A17181" t="s">
        <v>25486</v>
      </c>
      <c r="B17181">
        <v>1680</v>
      </c>
      <c r="C17181" s="3" t="str">
        <f>HYPERLINK("http://www.uniprot.org/uniprot/K7KC87","tr|K7KC87|K7KC87_SOYBN")</f>
        <v>tr|K7KC87|K7KC87_SOYBN</v>
      </c>
      <c r="D17181" t="s">
        <v>28</v>
      </c>
      <c r="E17181">
        <v>78.17</v>
      </c>
      <c r="F17181">
        <v>559</v>
      </c>
      <c r="G17181">
        <v>122</v>
      </c>
      <c r="H17181">
        <v>2</v>
      </c>
      <c r="I17181">
        <v>7</v>
      </c>
      <c r="J17181">
        <v>1677</v>
      </c>
      <c r="K17181">
        <v>1</v>
      </c>
      <c r="L17181">
        <v>10</v>
      </c>
      <c r="M17181">
        <v>565</v>
      </c>
      <c r="N17181" t="s">
        <v>18</v>
      </c>
      <c r="O17181">
        <v>0</v>
      </c>
      <c r="P17181">
        <v>2188</v>
      </c>
    </row>
    <row r="17182" spans="1:16" x14ac:dyDescent="0.25">
      <c r="A17182" t="s">
        <v>25487</v>
      </c>
      <c r="B17182">
        <v>2547</v>
      </c>
      <c r="C17182" s="3" t="str">
        <f>HYPERLINK("http://www.uniprot.org/uniprot/I1KQP0","tr|I1KQP0|I1KQP0_SOYBN")</f>
        <v>tr|I1KQP0|I1KQP0_SOYBN</v>
      </c>
      <c r="D17182" t="s">
        <v>71</v>
      </c>
      <c r="E17182">
        <v>80.53</v>
      </c>
      <c r="F17182">
        <v>488</v>
      </c>
      <c r="G17182">
        <v>95</v>
      </c>
      <c r="H17182">
        <v>0</v>
      </c>
      <c r="I17182">
        <v>1081</v>
      </c>
      <c r="J17182">
        <v>2544</v>
      </c>
      <c r="K17182">
        <v>1</v>
      </c>
      <c r="L17182">
        <v>319</v>
      </c>
      <c r="M17182">
        <v>806</v>
      </c>
      <c r="N17182" t="s">
        <v>18</v>
      </c>
      <c r="O17182">
        <v>0</v>
      </c>
      <c r="P17182">
        <v>2079</v>
      </c>
    </row>
    <row r="17183" spans="1:16" x14ac:dyDescent="0.25">
      <c r="A17183" t="s">
        <v>25488</v>
      </c>
      <c r="B17183">
        <v>1335</v>
      </c>
      <c r="C17183" s="3" t="str">
        <f>HYPERLINK("http://www.uniprot.org/uniprot/G7KJ79","tr|G7KJ79|G7KJ79_MEDTR")</f>
        <v>tr|G7KJ79|G7KJ79_MEDTR</v>
      </c>
      <c r="D17183" t="s">
        <v>3646</v>
      </c>
      <c r="E17183">
        <v>87.78</v>
      </c>
      <c r="F17183">
        <v>442</v>
      </c>
      <c r="G17183">
        <v>54</v>
      </c>
      <c r="H17183">
        <v>0</v>
      </c>
      <c r="I17183">
        <v>1</v>
      </c>
      <c r="J17183">
        <v>1326</v>
      </c>
      <c r="K17183">
        <v>1</v>
      </c>
      <c r="L17183">
        <v>1</v>
      </c>
      <c r="M17183">
        <v>442</v>
      </c>
      <c r="N17183" t="s">
        <v>18</v>
      </c>
      <c r="O17183">
        <v>0</v>
      </c>
      <c r="P17183">
        <v>2073</v>
      </c>
    </row>
    <row r="17184" spans="1:16" x14ac:dyDescent="0.25">
      <c r="A17184" t="s">
        <v>25489</v>
      </c>
      <c r="B17184">
        <v>1239</v>
      </c>
      <c r="C17184" s="3" t="str">
        <f>HYPERLINK("http://www.uniprot.org/uniprot/M0TS81","tr|M0TS81|M0TS81_MUSAM")</f>
        <v>tr|M0TS81|M0TS81_MUSAM</v>
      </c>
      <c r="D17184" t="s">
        <v>2223</v>
      </c>
      <c r="E17184">
        <v>65.069999999999993</v>
      </c>
      <c r="F17184">
        <v>481</v>
      </c>
      <c r="G17184">
        <v>168</v>
      </c>
      <c r="H17184">
        <v>70</v>
      </c>
      <c r="I17184">
        <v>4</v>
      </c>
      <c r="J17184">
        <v>1236</v>
      </c>
      <c r="K17184">
        <v>1</v>
      </c>
      <c r="L17184">
        <v>39</v>
      </c>
      <c r="M17184">
        <v>517</v>
      </c>
      <c r="N17184" t="s">
        <v>18</v>
      </c>
      <c r="O17184" s="1">
        <v>7.7946899999999996E-180</v>
      </c>
      <c r="P17184">
        <v>1639</v>
      </c>
    </row>
    <row r="17185" spans="1:16" x14ac:dyDescent="0.25">
      <c r="A17185" t="s">
        <v>25490</v>
      </c>
      <c r="B17185">
        <v>264</v>
      </c>
      <c r="C17185" s="3" t="str">
        <f>HYPERLINK("http://www.uniprot.org/uniprot/C6TMB3","tr|C6TMB3|C6TMB3_SOYBN")</f>
        <v>tr|C6TMB3|C6TMB3_SOYBN</v>
      </c>
      <c r="D17185" t="s">
        <v>28</v>
      </c>
      <c r="E17185">
        <v>78.16</v>
      </c>
      <c r="F17185">
        <v>87</v>
      </c>
      <c r="G17185">
        <v>19</v>
      </c>
      <c r="H17185">
        <v>0</v>
      </c>
      <c r="I17185">
        <v>1</v>
      </c>
      <c r="J17185">
        <v>261</v>
      </c>
      <c r="K17185">
        <v>1</v>
      </c>
      <c r="L17185">
        <v>1</v>
      </c>
      <c r="M17185">
        <v>85</v>
      </c>
      <c r="N17185" t="s">
        <v>18</v>
      </c>
      <c r="O17185" s="1">
        <v>3.3547799999999999E-30</v>
      </c>
      <c r="P17185">
        <v>342</v>
      </c>
    </row>
    <row r="17186" spans="1:16" x14ac:dyDescent="0.25">
      <c r="A17186" t="s">
        <v>25491</v>
      </c>
      <c r="B17186">
        <v>552</v>
      </c>
      <c r="C17186" s="3" t="str">
        <f>HYPERLINK("http://www.uniprot.org/uniprot/G7KJV0","tr|G7KJV0|G7KJV0_MEDTR")</f>
        <v>tr|G7KJV0|G7KJV0_MEDTR</v>
      </c>
      <c r="D17186" t="s">
        <v>1620</v>
      </c>
      <c r="E17186">
        <v>84.48</v>
      </c>
      <c r="F17186">
        <v>174</v>
      </c>
      <c r="G17186">
        <v>27</v>
      </c>
      <c r="H17186">
        <v>0</v>
      </c>
      <c r="I17186">
        <v>1</v>
      </c>
      <c r="J17186">
        <v>522</v>
      </c>
      <c r="K17186">
        <v>1</v>
      </c>
      <c r="L17186">
        <v>381</v>
      </c>
      <c r="M17186">
        <v>554</v>
      </c>
      <c r="N17186" t="s">
        <v>18</v>
      </c>
      <c r="O17186" s="1">
        <v>6.5862500000000002E-80</v>
      </c>
      <c r="P17186">
        <v>765</v>
      </c>
    </row>
    <row r="17187" spans="1:16" x14ac:dyDescent="0.25">
      <c r="A17187" t="s">
        <v>25492</v>
      </c>
      <c r="B17187">
        <v>639</v>
      </c>
      <c r="C17187" s="3" t="str">
        <f>HYPERLINK("http://www.uniprot.org/uniprot/Q2HTH7","tr|Q2HTH7|Q2HTH7_MEDTR")</f>
        <v>tr|Q2HTH7|Q2HTH7_MEDTR</v>
      </c>
      <c r="D17187" t="s">
        <v>25493</v>
      </c>
      <c r="E17187">
        <v>70.23</v>
      </c>
      <c r="F17187">
        <v>215</v>
      </c>
      <c r="G17187">
        <v>64</v>
      </c>
      <c r="H17187">
        <v>3</v>
      </c>
      <c r="I17187">
        <v>1</v>
      </c>
      <c r="J17187">
        <v>636</v>
      </c>
      <c r="K17187">
        <v>1</v>
      </c>
      <c r="L17187">
        <v>92</v>
      </c>
      <c r="M17187">
        <v>304</v>
      </c>
      <c r="N17187" t="s">
        <v>18</v>
      </c>
      <c r="O17187" s="1">
        <v>2.9807600000000001E-79</v>
      </c>
      <c r="P17187">
        <v>767</v>
      </c>
    </row>
    <row r="17188" spans="1:16" x14ac:dyDescent="0.25">
      <c r="A17188" t="s">
        <v>25494</v>
      </c>
      <c r="B17188">
        <v>534</v>
      </c>
      <c r="C17188" s="3" t="str">
        <f>HYPERLINK("http://www.uniprot.org/uniprot/K7MB89","tr|K7MB89|K7MB89_SOYBN")</f>
        <v>tr|K7MB89|K7MB89_SOYBN</v>
      </c>
      <c r="D17188" t="s">
        <v>28</v>
      </c>
      <c r="E17188">
        <v>78.97</v>
      </c>
      <c r="F17188">
        <v>176</v>
      </c>
      <c r="G17188">
        <v>37</v>
      </c>
      <c r="H17188">
        <v>0</v>
      </c>
      <c r="I17188">
        <v>1</v>
      </c>
      <c r="J17188">
        <v>528</v>
      </c>
      <c r="K17188">
        <v>1</v>
      </c>
      <c r="L17188">
        <v>151</v>
      </c>
      <c r="M17188">
        <v>324</v>
      </c>
      <c r="N17188" t="s">
        <v>18</v>
      </c>
      <c r="O17188" s="1">
        <v>2.7381400000000001E-72</v>
      </c>
      <c r="P17188">
        <v>705</v>
      </c>
    </row>
    <row r="17189" spans="1:16" x14ac:dyDescent="0.25">
      <c r="A17189" t="s">
        <v>25495</v>
      </c>
      <c r="B17189">
        <v>648</v>
      </c>
      <c r="C17189" s="3" t="str">
        <f>HYPERLINK("http://www.uniprot.org/uniprot/G7IIC7","tr|G7IIC7|G7IIC7_MEDTR")</f>
        <v>tr|G7IIC7|G7IIC7_MEDTR</v>
      </c>
      <c r="D17189" t="s">
        <v>25496</v>
      </c>
      <c r="E17189">
        <v>70.760000000000005</v>
      </c>
      <c r="F17189">
        <v>171</v>
      </c>
      <c r="G17189">
        <v>50</v>
      </c>
      <c r="H17189">
        <v>0</v>
      </c>
      <c r="I17189">
        <v>133</v>
      </c>
      <c r="J17189">
        <v>645</v>
      </c>
      <c r="K17189">
        <v>1</v>
      </c>
      <c r="L17189">
        <v>3</v>
      </c>
      <c r="M17189">
        <v>173</v>
      </c>
      <c r="N17189" t="s">
        <v>18</v>
      </c>
      <c r="O17189" s="1">
        <v>3.7386400000000002E-61</v>
      </c>
      <c r="P17189">
        <v>611</v>
      </c>
    </row>
    <row r="17190" spans="1:16" x14ac:dyDescent="0.25">
      <c r="A17190" t="s">
        <v>25497</v>
      </c>
      <c r="B17190">
        <v>420</v>
      </c>
      <c r="C17190" s="3" t="str">
        <f>HYPERLINK("http://www.uniprot.org/uniprot/I3T9H9","tr|I3T9H9|I3T9H9_LOTJA")</f>
        <v>tr|I3T9H9|I3T9H9_LOTJA</v>
      </c>
      <c r="D17190" t="s">
        <v>93</v>
      </c>
      <c r="E17190">
        <v>69.56</v>
      </c>
      <c r="F17190">
        <v>184</v>
      </c>
      <c r="G17190">
        <v>56</v>
      </c>
      <c r="H17190">
        <v>45</v>
      </c>
      <c r="I17190">
        <v>1</v>
      </c>
      <c r="J17190">
        <v>417</v>
      </c>
      <c r="K17190">
        <v>1</v>
      </c>
      <c r="L17190">
        <v>1</v>
      </c>
      <c r="M17190">
        <v>184</v>
      </c>
      <c r="N17190" t="s">
        <v>18</v>
      </c>
      <c r="O17190" s="1">
        <v>1.02092E-58</v>
      </c>
      <c r="P17190">
        <v>588</v>
      </c>
    </row>
    <row r="17191" spans="1:16" x14ac:dyDescent="0.25">
      <c r="A17191" t="s">
        <v>25498</v>
      </c>
      <c r="B17191">
        <v>2577</v>
      </c>
      <c r="C17191" s="3" t="str">
        <f>HYPERLINK("http://www.uniprot.org/uniprot/G7JXN2","tr|G7JXN2|G7JXN2_MEDTR")</f>
        <v>tr|G7JXN2|G7JXN2_MEDTR</v>
      </c>
      <c r="D17191" t="s">
        <v>25499</v>
      </c>
      <c r="E17191">
        <v>77.400000000000006</v>
      </c>
      <c r="F17191">
        <v>903</v>
      </c>
      <c r="G17191">
        <v>204</v>
      </c>
      <c r="H17191">
        <v>50</v>
      </c>
      <c r="I17191">
        <v>10</v>
      </c>
      <c r="J17191">
        <v>2568</v>
      </c>
      <c r="K17191">
        <v>1</v>
      </c>
      <c r="L17191">
        <v>7</v>
      </c>
      <c r="M17191">
        <v>904</v>
      </c>
      <c r="N17191" t="s">
        <v>18</v>
      </c>
      <c r="O17191">
        <v>0</v>
      </c>
      <c r="P17191">
        <v>3553</v>
      </c>
    </row>
    <row r="17192" spans="1:16" x14ac:dyDescent="0.25">
      <c r="A17192" t="s">
        <v>25500</v>
      </c>
      <c r="B17192">
        <v>1407</v>
      </c>
      <c r="C17192" s="3" t="str">
        <f>HYPERLINK("http://www.uniprot.org/uniprot/G7KWG8","tr|G7KWG8|G7KWG8_MEDTR")</f>
        <v>tr|G7KWG8|G7KWG8_MEDTR</v>
      </c>
      <c r="D17192" t="s">
        <v>25501</v>
      </c>
      <c r="E17192">
        <v>78.150000000000006</v>
      </c>
      <c r="F17192">
        <v>293</v>
      </c>
      <c r="G17192">
        <v>64</v>
      </c>
      <c r="H17192">
        <v>0</v>
      </c>
      <c r="I17192">
        <v>526</v>
      </c>
      <c r="J17192">
        <v>1404</v>
      </c>
      <c r="K17192">
        <v>1</v>
      </c>
      <c r="L17192">
        <v>138</v>
      </c>
      <c r="M17192">
        <v>429</v>
      </c>
      <c r="N17192" t="s">
        <v>18</v>
      </c>
      <c r="O17192" s="1">
        <v>1.0830900000000001E-135</v>
      </c>
      <c r="P17192">
        <v>1259</v>
      </c>
    </row>
    <row r="17193" spans="1:16" x14ac:dyDescent="0.25">
      <c r="A17193" t="s">
        <v>25502</v>
      </c>
      <c r="B17193">
        <v>165</v>
      </c>
      <c r="C17193" s="3" t="str">
        <f>HYPERLINK("http://www.uniprot.org/uniprot/I3T0W3","tr|I3T0W3|I3T0W3_LOTJA")</f>
        <v>tr|I3T0W3|I3T0W3_LOTJA</v>
      </c>
      <c r="D17193" t="s">
        <v>93</v>
      </c>
      <c r="E17193">
        <v>95.45</v>
      </c>
      <c r="F17193">
        <v>44</v>
      </c>
      <c r="G17193">
        <v>2</v>
      </c>
      <c r="H17193">
        <v>0</v>
      </c>
      <c r="I17193">
        <v>31</v>
      </c>
      <c r="J17193">
        <v>162</v>
      </c>
      <c r="K17193">
        <v>1</v>
      </c>
      <c r="L17193">
        <v>136</v>
      </c>
      <c r="M17193">
        <v>179</v>
      </c>
      <c r="N17193" t="s">
        <v>18</v>
      </c>
      <c r="O17193" s="1">
        <v>8.0518899999999996E-16</v>
      </c>
      <c r="P17193">
        <v>218</v>
      </c>
    </row>
    <row r="17194" spans="1:16" x14ac:dyDescent="0.25">
      <c r="A17194" t="s">
        <v>25503</v>
      </c>
      <c r="B17194">
        <v>1269</v>
      </c>
      <c r="C17194" s="3" t="str">
        <f>HYPERLINK("http://www.uniprot.org/uniprot/A2Q3S6","tr|A2Q3S6|A2Q3S6_MEDTR")</f>
        <v>tr|A2Q3S6|A2Q3S6_MEDTR</v>
      </c>
      <c r="D17194" t="s">
        <v>25504</v>
      </c>
      <c r="E17194">
        <v>91.55</v>
      </c>
      <c r="F17194">
        <v>154</v>
      </c>
      <c r="G17194">
        <v>13</v>
      </c>
      <c r="H17194">
        <v>0</v>
      </c>
      <c r="I17194">
        <v>586</v>
      </c>
      <c r="J17194">
        <v>1047</v>
      </c>
      <c r="K17194">
        <v>1</v>
      </c>
      <c r="L17194">
        <v>124</v>
      </c>
      <c r="M17194">
        <v>277</v>
      </c>
      <c r="N17194" t="s">
        <v>18</v>
      </c>
      <c r="O17194" s="1">
        <v>1.46811E-80</v>
      </c>
      <c r="P17194">
        <v>783</v>
      </c>
    </row>
    <row r="17195" spans="1:16" x14ac:dyDescent="0.25">
      <c r="A17195" t="s">
        <v>25505</v>
      </c>
      <c r="B17195">
        <v>2214</v>
      </c>
      <c r="C17195" s="3" t="str">
        <f>HYPERLINK("http://www.uniprot.org/uniprot/K7N3S5","tr|K7N3S5|K7N3S5_SOYBN")</f>
        <v>tr|K7N3S5|K7N3S5_SOYBN</v>
      </c>
      <c r="D17195" t="s">
        <v>28</v>
      </c>
      <c r="E17195">
        <v>71</v>
      </c>
      <c r="F17195">
        <v>745</v>
      </c>
      <c r="G17195">
        <v>216</v>
      </c>
      <c r="H17195">
        <v>8</v>
      </c>
      <c r="I17195">
        <v>1</v>
      </c>
      <c r="J17195">
        <v>2211</v>
      </c>
      <c r="K17195">
        <v>1</v>
      </c>
      <c r="L17195">
        <v>1</v>
      </c>
      <c r="M17195">
        <v>738</v>
      </c>
      <c r="N17195" t="s">
        <v>18</v>
      </c>
      <c r="O17195">
        <v>0</v>
      </c>
      <c r="P17195">
        <v>2620</v>
      </c>
    </row>
    <row r="17196" spans="1:16" x14ac:dyDescent="0.25">
      <c r="A17196" t="s">
        <v>25506</v>
      </c>
      <c r="B17196">
        <v>1404</v>
      </c>
      <c r="C17196" s="3" t="str">
        <f>HYPERLINK("http://www.uniprot.org/uniprot/Q40325","tr|Q40325|Q40325_MEDSA")</f>
        <v>tr|Q40325|Q40325_MEDSA</v>
      </c>
      <c r="D17196" t="s">
        <v>25507</v>
      </c>
      <c r="E17196">
        <v>89.07</v>
      </c>
      <c r="F17196">
        <v>467</v>
      </c>
      <c r="G17196">
        <v>51</v>
      </c>
      <c r="H17196">
        <v>0</v>
      </c>
      <c r="I17196">
        <v>1</v>
      </c>
      <c r="J17196">
        <v>1401</v>
      </c>
      <c r="K17196">
        <v>1</v>
      </c>
      <c r="L17196">
        <v>1</v>
      </c>
      <c r="M17196">
        <v>455</v>
      </c>
      <c r="N17196" t="s">
        <v>18</v>
      </c>
      <c r="O17196">
        <v>0</v>
      </c>
      <c r="P17196">
        <v>2078</v>
      </c>
    </row>
    <row r="17197" spans="1:16" x14ac:dyDescent="0.25">
      <c r="A17197" t="s">
        <v>25508</v>
      </c>
      <c r="B17197">
        <v>720</v>
      </c>
      <c r="C17197" s="3" t="str">
        <f>HYPERLINK("http://www.uniprot.org/uniprot/I1MA05","tr|I1MA05|I1MA05_SOYBN")</f>
        <v>tr|I1MA05|I1MA05_SOYBN</v>
      </c>
      <c r="D17197" t="s">
        <v>28</v>
      </c>
      <c r="E17197">
        <v>89.67</v>
      </c>
      <c r="F17197">
        <v>155</v>
      </c>
      <c r="G17197">
        <v>16</v>
      </c>
      <c r="H17197">
        <v>6</v>
      </c>
      <c r="I17197">
        <v>1</v>
      </c>
      <c r="J17197">
        <v>447</v>
      </c>
      <c r="K17197">
        <v>1</v>
      </c>
      <c r="L17197">
        <v>1</v>
      </c>
      <c r="M17197">
        <v>155</v>
      </c>
      <c r="N17197" t="s">
        <v>18</v>
      </c>
      <c r="O17197" s="1">
        <v>7.9639100000000001E-72</v>
      </c>
      <c r="P17197">
        <v>704</v>
      </c>
    </row>
    <row r="17198" spans="1:16" x14ac:dyDescent="0.25">
      <c r="A17198" t="s">
        <v>25509</v>
      </c>
      <c r="B17198">
        <v>2460</v>
      </c>
      <c r="C17198" s="3" t="str">
        <f>HYPERLINK("http://www.uniprot.org/uniprot/G7J6C5","tr|G7J6C5|G7J6C5_MEDTR")</f>
        <v>tr|G7J6C5|G7J6C5_MEDTR</v>
      </c>
      <c r="D17198" t="s">
        <v>25510</v>
      </c>
      <c r="E17198">
        <v>72.45</v>
      </c>
      <c r="F17198">
        <v>846</v>
      </c>
      <c r="G17198">
        <v>233</v>
      </c>
      <c r="H17198">
        <v>28</v>
      </c>
      <c r="I17198">
        <v>1</v>
      </c>
      <c r="J17198">
        <v>2454</v>
      </c>
      <c r="K17198">
        <v>1</v>
      </c>
      <c r="L17198">
        <v>1</v>
      </c>
      <c r="M17198">
        <v>832</v>
      </c>
      <c r="N17198" t="s">
        <v>18</v>
      </c>
      <c r="O17198">
        <v>0</v>
      </c>
      <c r="P17198">
        <v>3011</v>
      </c>
    </row>
    <row r="17199" spans="1:16" x14ac:dyDescent="0.25">
      <c r="A17199" t="s">
        <v>25511</v>
      </c>
      <c r="B17199">
        <v>327</v>
      </c>
      <c r="C17199" s="3" t="str">
        <f>HYPERLINK("http://www.uniprot.org/uniprot/I1JT24","tr|I1JT24|I1JT24_SOYBN")</f>
        <v>tr|I1JT24|I1JT24_SOYBN</v>
      </c>
      <c r="D17199" t="s">
        <v>28</v>
      </c>
      <c r="E17199">
        <v>51</v>
      </c>
      <c r="F17199">
        <v>100</v>
      </c>
      <c r="G17199">
        <v>49</v>
      </c>
      <c r="H17199">
        <v>0</v>
      </c>
      <c r="I17199">
        <v>1</v>
      </c>
      <c r="J17199">
        <v>300</v>
      </c>
      <c r="K17199">
        <v>1</v>
      </c>
      <c r="L17199">
        <v>114</v>
      </c>
      <c r="M17199">
        <v>206</v>
      </c>
      <c r="N17199" t="s">
        <v>18</v>
      </c>
      <c r="O17199" s="1">
        <v>2.0231999999999999E-14</v>
      </c>
      <c r="P17199">
        <v>206</v>
      </c>
    </row>
    <row r="17200" spans="1:16" x14ac:dyDescent="0.25">
      <c r="A17200" t="s">
        <v>25512</v>
      </c>
      <c r="B17200">
        <v>954</v>
      </c>
      <c r="C17200" s="3" t="str">
        <f>HYPERLINK("http://www.uniprot.org/uniprot/I1K9W5","tr|I1K9W5|I1K9W5_SOYBN")</f>
        <v>tr|I1K9W5|I1K9W5_SOYBN</v>
      </c>
      <c r="D17200" t="s">
        <v>28</v>
      </c>
      <c r="E17200">
        <v>71.819999999999993</v>
      </c>
      <c r="F17200">
        <v>323</v>
      </c>
      <c r="G17200">
        <v>91</v>
      </c>
      <c r="H17200">
        <v>6</v>
      </c>
      <c r="I17200">
        <v>1</v>
      </c>
      <c r="J17200">
        <v>951</v>
      </c>
      <c r="K17200">
        <v>1</v>
      </c>
      <c r="L17200">
        <v>1</v>
      </c>
      <c r="M17200">
        <v>321</v>
      </c>
      <c r="N17200" t="s">
        <v>18</v>
      </c>
      <c r="O17200" s="1">
        <v>1.06046E-124</v>
      </c>
      <c r="P17200">
        <v>1162</v>
      </c>
    </row>
    <row r="17201" spans="1:16" x14ac:dyDescent="0.25">
      <c r="A17201" t="s">
        <v>25513</v>
      </c>
      <c r="B17201">
        <v>1884</v>
      </c>
      <c r="C17201" s="3" t="str">
        <f>HYPERLINK("http://www.uniprot.org/uniprot/K7N4M6","tr|K7N4M6|K7N4M6_SOYBN")</f>
        <v>tr|K7N4M6|K7N4M6_SOYBN</v>
      </c>
      <c r="D17201" t="s">
        <v>28</v>
      </c>
      <c r="E17201">
        <v>66.08</v>
      </c>
      <c r="F17201">
        <v>628</v>
      </c>
      <c r="G17201">
        <v>213</v>
      </c>
      <c r="H17201">
        <v>1</v>
      </c>
      <c r="I17201">
        <v>1</v>
      </c>
      <c r="J17201">
        <v>1881</v>
      </c>
      <c r="K17201">
        <v>1</v>
      </c>
      <c r="L17201">
        <v>1</v>
      </c>
      <c r="M17201">
        <v>624</v>
      </c>
      <c r="N17201" t="s">
        <v>18</v>
      </c>
      <c r="O17201">
        <v>0</v>
      </c>
      <c r="P17201">
        <v>2120</v>
      </c>
    </row>
    <row r="17202" spans="1:16" x14ac:dyDescent="0.25">
      <c r="A17202" t="s">
        <v>25514</v>
      </c>
      <c r="B17202">
        <v>1407</v>
      </c>
      <c r="C17202" s="3" t="str">
        <f>HYPERLINK("http://www.uniprot.org/uniprot/A2Q2T1","tr|A2Q2T1|A2Q2T1_MEDTR")</f>
        <v>tr|A2Q2T1|A2Q2T1_MEDTR</v>
      </c>
      <c r="D17202" t="s">
        <v>337</v>
      </c>
      <c r="E17202">
        <v>79.11</v>
      </c>
      <c r="F17202">
        <v>340</v>
      </c>
      <c r="G17202">
        <v>71</v>
      </c>
      <c r="H17202">
        <v>19</v>
      </c>
      <c r="I17202">
        <v>406</v>
      </c>
      <c r="J17202">
        <v>1368</v>
      </c>
      <c r="K17202">
        <v>1</v>
      </c>
      <c r="L17202">
        <v>138</v>
      </c>
      <c r="M17202">
        <v>477</v>
      </c>
      <c r="N17202" t="s">
        <v>18</v>
      </c>
      <c r="O17202" s="1">
        <v>6.1216800000000001E-147</v>
      </c>
      <c r="P17202">
        <v>1356</v>
      </c>
    </row>
    <row r="17203" spans="1:16" x14ac:dyDescent="0.25">
      <c r="A17203" t="s">
        <v>25515</v>
      </c>
      <c r="B17203">
        <v>2337</v>
      </c>
      <c r="C17203" s="3" t="str">
        <f>HYPERLINK("http://www.uniprot.org/uniprot/K7MQQ0","tr|K7MQQ0|K7MQQ0_SOYBN")</f>
        <v>tr|K7MQQ0|K7MQQ0_SOYBN</v>
      </c>
      <c r="D17203" t="s">
        <v>28</v>
      </c>
      <c r="E17203">
        <v>34.28</v>
      </c>
      <c r="F17203">
        <v>700</v>
      </c>
      <c r="G17203">
        <v>460</v>
      </c>
      <c r="H17203">
        <v>14</v>
      </c>
      <c r="I17203">
        <v>109</v>
      </c>
      <c r="J17203">
        <v>2166</v>
      </c>
      <c r="K17203">
        <v>1</v>
      </c>
      <c r="L17203">
        <v>23</v>
      </c>
      <c r="M17203">
        <v>693</v>
      </c>
      <c r="N17203" t="s">
        <v>18</v>
      </c>
      <c r="O17203" s="1">
        <v>8.7460500000000005E-86</v>
      </c>
      <c r="P17203">
        <v>831</v>
      </c>
    </row>
    <row r="17204" spans="1:16" x14ac:dyDescent="0.25">
      <c r="A17204" t="s">
        <v>25516</v>
      </c>
      <c r="B17204">
        <v>846</v>
      </c>
      <c r="C17204" s="3" t="str">
        <f>HYPERLINK("http://www.uniprot.org/uniprot/I1LJS6","tr|I1LJS6|I1LJS6_SOYBN")</f>
        <v>tr|I1LJS6|I1LJS6_SOYBN</v>
      </c>
      <c r="D17204" t="s">
        <v>25442</v>
      </c>
      <c r="E17204">
        <v>91.8</v>
      </c>
      <c r="F17204">
        <v>122</v>
      </c>
      <c r="G17204">
        <v>10</v>
      </c>
      <c r="H17204">
        <v>0</v>
      </c>
      <c r="I17204">
        <v>478</v>
      </c>
      <c r="J17204">
        <v>843</v>
      </c>
      <c r="K17204">
        <v>1</v>
      </c>
      <c r="L17204">
        <v>785</v>
      </c>
      <c r="M17204">
        <v>906</v>
      </c>
      <c r="N17204" t="s">
        <v>18</v>
      </c>
      <c r="O17204" s="1">
        <v>4.4513799999999998E-57</v>
      </c>
      <c r="P17204">
        <v>578</v>
      </c>
    </row>
    <row r="17205" spans="1:16" x14ac:dyDescent="0.25">
      <c r="A17205" t="s">
        <v>25517</v>
      </c>
      <c r="B17205">
        <v>540</v>
      </c>
      <c r="C17205" s="3" t="str">
        <f>HYPERLINK("http://www.uniprot.org/uniprot/G7KEY2","tr|G7KEY2|G7KEY2_MEDTR")</f>
        <v>tr|G7KEY2|G7KEY2_MEDTR</v>
      </c>
      <c r="D17205" t="s">
        <v>24446</v>
      </c>
      <c r="E17205">
        <v>91.86</v>
      </c>
      <c r="F17205">
        <v>172</v>
      </c>
      <c r="G17205">
        <v>14</v>
      </c>
      <c r="H17205">
        <v>0</v>
      </c>
      <c r="I17205">
        <v>16</v>
      </c>
      <c r="J17205">
        <v>531</v>
      </c>
      <c r="K17205">
        <v>1</v>
      </c>
      <c r="L17205">
        <v>4</v>
      </c>
      <c r="M17205">
        <v>175</v>
      </c>
      <c r="N17205" t="s">
        <v>18</v>
      </c>
      <c r="O17205" s="1">
        <v>2.05697E-83</v>
      </c>
      <c r="P17205">
        <v>801</v>
      </c>
    </row>
    <row r="17206" spans="1:16" x14ac:dyDescent="0.25">
      <c r="A17206" t="s">
        <v>25518</v>
      </c>
      <c r="B17206">
        <v>672</v>
      </c>
      <c r="C17206" s="3" t="str">
        <f>HYPERLINK("http://www.uniprot.org/uniprot/B7FHG3","tr|B7FHG3|B7FHG3_MEDTR")</f>
        <v>tr|B7FHG3|B7FHG3_MEDTR</v>
      </c>
      <c r="D17206" t="s">
        <v>581</v>
      </c>
      <c r="E17206">
        <v>81.849999999999994</v>
      </c>
      <c r="F17206">
        <v>226</v>
      </c>
      <c r="G17206">
        <v>41</v>
      </c>
      <c r="H17206">
        <v>3</v>
      </c>
      <c r="I17206">
        <v>1</v>
      </c>
      <c r="J17206">
        <v>669</v>
      </c>
      <c r="K17206">
        <v>1</v>
      </c>
      <c r="L17206">
        <v>37</v>
      </c>
      <c r="M17206">
        <v>260</v>
      </c>
      <c r="N17206" t="s">
        <v>18</v>
      </c>
      <c r="O17206" s="1">
        <v>2.9271799999999998E-99</v>
      </c>
      <c r="P17206">
        <v>940</v>
      </c>
    </row>
    <row r="17207" spans="1:16" x14ac:dyDescent="0.25">
      <c r="A17207" t="s">
        <v>25519</v>
      </c>
      <c r="B17207">
        <v>777</v>
      </c>
      <c r="C17207" s="3" t="str">
        <f>HYPERLINK("http://www.uniprot.org/uniprot/I3SX43","tr|I3SX43|I3SX43_MEDTR")</f>
        <v>tr|I3SX43|I3SX43_MEDTR</v>
      </c>
      <c r="D17207" t="s">
        <v>22</v>
      </c>
      <c r="E17207">
        <v>79.67</v>
      </c>
      <c r="F17207">
        <v>246</v>
      </c>
      <c r="G17207">
        <v>50</v>
      </c>
      <c r="H17207">
        <v>9</v>
      </c>
      <c r="I17207">
        <v>1</v>
      </c>
      <c r="J17207">
        <v>711</v>
      </c>
      <c r="K17207">
        <v>1</v>
      </c>
      <c r="L17207">
        <v>1</v>
      </c>
      <c r="M17207">
        <v>246</v>
      </c>
      <c r="N17207" t="s">
        <v>18</v>
      </c>
      <c r="O17207" s="1">
        <v>1.4305300000000001E-104</v>
      </c>
      <c r="P17207">
        <v>987</v>
      </c>
    </row>
    <row r="17208" spans="1:16" x14ac:dyDescent="0.25">
      <c r="A17208" t="s">
        <v>25520</v>
      </c>
      <c r="B17208">
        <v>318</v>
      </c>
      <c r="C17208" s="3" t="str">
        <f>HYPERLINK("http://www.uniprot.org/uniprot/G7KDI6","tr|G7KDI6|G7KDI6_MEDTR")</f>
        <v>tr|G7KDI6|G7KDI6_MEDTR</v>
      </c>
      <c r="D17208" t="s">
        <v>25521</v>
      </c>
      <c r="E17208">
        <v>80.34</v>
      </c>
      <c r="F17208">
        <v>117</v>
      </c>
      <c r="G17208">
        <v>23</v>
      </c>
      <c r="H17208">
        <v>12</v>
      </c>
      <c r="I17208">
        <v>1</v>
      </c>
      <c r="J17208">
        <v>315</v>
      </c>
      <c r="K17208">
        <v>1</v>
      </c>
      <c r="L17208">
        <v>44</v>
      </c>
      <c r="M17208">
        <v>160</v>
      </c>
      <c r="N17208" t="s">
        <v>18</v>
      </c>
      <c r="O17208" s="1">
        <v>1.95982E-46</v>
      </c>
      <c r="P17208">
        <v>482</v>
      </c>
    </row>
    <row r="17209" spans="1:16" x14ac:dyDescent="0.25">
      <c r="A17209" t="s">
        <v>25522</v>
      </c>
      <c r="B17209">
        <v>1161</v>
      </c>
      <c r="C17209" s="3" t="str">
        <f>HYPERLINK("http://www.uniprot.org/uniprot/I3S4B6","tr|I3S4B6|I3S4B6_MEDTR")</f>
        <v>tr|I3S4B6|I3S4B6_MEDTR</v>
      </c>
      <c r="D17209" t="s">
        <v>22</v>
      </c>
      <c r="E17209">
        <v>90.38</v>
      </c>
      <c r="F17209">
        <v>385</v>
      </c>
      <c r="G17209">
        <v>37</v>
      </c>
      <c r="H17209">
        <v>0</v>
      </c>
      <c r="I17209">
        <v>1</v>
      </c>
      <c r="J17209">
        <v>1155</v>
      </c>
      <c r="K17209">
        <v>1</v>
      </c>
      <c r="L17209">
        <v>1</v>
      </c>
      <c r="M17209">
        <v>382</v>
      </c>
      <c r="N17209" t="s">
        <v>18</v>
      </c>
      <c r="O17209">
        <v>0</v>
      </c>
      <c r="P17209">
        <v>1805</v>
      </c>
    </row>
    <row r="17210" spans="1:16" x14ac:dyDescent="0.25">
      <c r="A17210" t="s">
        <v>25523</v>
      </c>
      <c r="B17210">
        <v>717</v>
      </c>
      <c r="C17210" s="3" t="str">
        <f>HYPERLINK("http://www.uniprot.org/uniprot/I1KK08","tr|I1KK08|I1KK08_SOYBN")</f>
        <v>tr|I1KK08|I1KK08_SOYBN</v>
      </c>
      <c r="D17210" t="s">
        <v>28</v>
      </c>
      <c r="E17210">
        <v>60.59</v>
      </c>
      <c r="F17210">
        <v>236</v>
      </c>
      <c r="G17210">
        <v>93</v>
      </c>
      <c r="H17210">
        <v>0</v>
      </c>
      <c r="I17210">
        <v>7</v>
      </c>
      <c r="J17210">
        <v>714</v>
      </c>
      <c r="K17210">
        <v>1</v>
      </c>
      <c r="L17210">
        <v>1</v>
      </c>
      <c r="M17210">
        <v>226</v>
      </c>
      <c r="N17210" t="s">
        <v>18</v>
      </c>
      <c r="O17210" s="1">
        <v>3.2006500000000003E-73</v>
      </c>
      <c r="P17210">
        <v>716</v>
      </c>
    </row>
    <row r="17211" spans="1:16" x14ac:dyDescent="0.25">
      <c r="A17211" t="s">
        <v>25524</v>
      </c>
      <c r="B17211">
        <v>1212</v>
      </c>
      <c r="C17211" s="3" t="str">
        <f>HYPERLINK("http://www.uniprot.org/uniprot/A3DSX4","tr|A3DSX4|A3DSX4_PHAVU")</f>
        <v>tr|A3DSX4|A3DSX4_PHAVU</v>
      </c>
      <c r="D17211" t="s">
        <v>9969</v>
      </c>
      <c r="E17211">
        <v>67.86</v>
      </c>
      <c r="F17211">
        <v>389</v>
      </c>
      <c r="G17211">
        <v>125</v>
      </c>
      <c r="H17211">
        <v>3</v>
      </c>
      <c r="I17211">
        <v>1</v>
      </c>
      <c r="J17211">
        <v>1158</v>
      </c>
      <c r="K17211">
        <v>1</v>
      </c>
      <c r="L17211">
        <v>1</v>
      </c>
      <c r="M17211">
        <v>385</v>
      </c>
      <c r="N17211" t="s">
        <v>18</v>
      </c>
      <c r="O17211" s="1">
        <v>2.70313E-145</v>
      </c>
      <c r="P17211">
        <v>1341</v>
      </c>
    </row>
    <row r="17212" spans="1:16" x14ac:dyDescent="0.25">
      <c r="A17212" t="s">
        <v>25525</v>
      </c>
      <c r="B17212">
        <v>270</v>
      </c>
      <c r="C17212" s="3" t="str">
        <f>HYPERLINK("http://www.uniprot.org/uniprot/G7J7X2","tr|G7J7X2|G7J7X2_MEDTR")</f>
        <v>tr|G7J7X2|G7J7X2_MEDTR</v>
      </c>
      <c r="D17212" t="s">
        <v>146</v>
      </c>
      <c r="E17212">
        <v>67.34</v>
      </c>
      <c r="F17212">
        <v>49</v>
      </c>
      <c r="G17212">
        <v>16</v>
      </c>
      <c r="H17212">
        <v>0</v>
      </c>
      <c r="I17212">
        <v>1</v>
      </c>
      <c r="J17212">
        <v>147</v>
      </c>
      <c r="K17212">
        <v>1</v>
      </c>
      <c r="L17212">
        <v>74</v>
      </c>
      <c r="M17212">
        <v>122</v>
      </c>
      <c r="N17212" t="s">
        <v>18</v>
      </c>
      <c r="O17212" s="1">
        <v>3.8358099999999999E-13</v>
      </c>
      <c r="P17212">
        <v>195</v>
      </c>
    </row>
    <row r="17213" spans="1:16" x14ac:dyDescent="0.25">
      <c r="A17213" t="s">
        <v>25526</v>
      </c>
      <c r="B17213">
        <v>768</v>
      </c>
      <c r="C17213" s="3" t="str">
        <f>HYPERLINK("http://www.uniprot.org/uniprot/Q949L4","tr|Q949L4|Q949L4_CICAR")</f>
        <v>tr|Q949L4|Q949L4_CICAR</v>
      </c>
      <c r="D17213" t="s">
        <v>176</v>
      </c>
      <c r="E17213">
        <v>71.02</v>
      </c>
      <c r="F17213">
        <v>176</v>
      </c>
      <c r="G17213">
        <v>51</v>
      </c>
      <c r="H17213">
        <v>3</v>
      </c>
      <c r="I17213">
        <v>208</v>
      </c>
      <c r="J17213">
        <v>726</v>
      </c>
      <c r="K17213">
        <v>1</v>
      </c>
      <c r="L17213">
        <v>1</v>
      </c>
      <c r="M17213">
        <v>176</v>
      </c>
      <c r="N17213" t="s">
        <v>18</v>
      </c>
      <c r="O17213" s="1">
        <v>6.7626699999999995E-67</v>
      </c>
      <c r="P17213">
        <v>662</v>
      </c>
    </row>
    <row r="17214" spans="1:16" x14ac:dyDescent="0.25">
      <c r="A17214" t="s">
        <v>25527</v>
      </c>
      <c r="B17214">
        <v>951</v>
      </c>
      <c r="C17214" s="3" t="str">
        <f>HYPERLINK("http://www.uniprot.org/uniprot/Q9XER2","tr|Q9XER2|Q9XER2_TRIRP")</f>
        <v>tr|Q9XER2|Q9XER2_TRIRP</v>
      </c>
      <c r="D17214" t="s">
        <v>25528</v>
      </c>
      <c r="E17214">
        <v>87.73</v>
      </c>
      <c r="F17214">
        <v>318</v>
      </c>
      <c r="G17214">
        <v>39</v>
      </c>
      <c r="H17214">
        <v>2</v>
      </c>
      <c r="I17214">
        <v>1</v>
      </c>
      <c r="J17214">
        <v>948</v>
      </c>
      <c r="K17214">
        <v>1</v>
      </c>
      <c r="L17214">
        <v>1</v>
      </c>
      <c r="M17214">
        <v>318</v>
      </c>
      <c r="N17214" t="s">
        <v>18</v>
      </c>
      <c r="O17214" s="1">
        <v>2.2487700000000001E-159</v>
      </c>
      <c r="P17214">
        <v>1461</v>
      </c>
    </row>
    <row r="17215" spans="1:16" x14ac:dyDescent="0.25">
      <c r="A17215" t="s">
        <v>25529</v>
      </c>
      <c r="B17215">
        <v>534</v>
      </c>
      <c r="C17215" s="3" t="str">
        <f>HYPERLINK("http://www.uniprot.org/uniprot/K7MB89","tr|K7MB89|K7MB89_SOYBN")</f>
        <v>tr|K7MB89|K7MB89_SOYBN</v>
      </c>
      <c r="D17215" t="s">
        <v>28</v>
      </c>
      <c r="E17215">
        <v>79.540000000000006</v>
      </c>
      <c r="F17215">
        <v>176</v>
      </c>
      <c r="G17215">
        <v>36</v>
      </c>
      <c r="H17215">
        <v>0</v>
      </c>
      <c r="I17215">
        <v>1</v>
      </c>
      <c r="J17215">
        <v>528</v>
      </c>
      <c r="K17215">
        <v>1</v>
      </c>
      <c r="L17215">
        <v>151</v>
      </c>
      <c r="M17215">
        <v>324</v>
      </c>
      <c r="N17215" t="s">
        <v>18</v>
      </c>
      <c r="O17215" s="1">
        <v>7.20564E-73</v>
      </c>
      <c r="P17215">
        <v>710</v>
      </c>
    </row>
    <row r="17216" spans="1:16" x14ac:dyDescent="0.25">
      <c r="A17216" t="s">
        <v>25530</v>
      </c>
      <c r="B17216">
        <v>1140</v>
      </c>
      <c r="C17216" s="3" t="str">
        <f>HYPERLINK("http://www.uniprot.org/uniprot/G7IIC3","tr|G7IIC3|G7IIC3_MEDTR")</f>
        <v>tr|G7IIC3|G7IIC3_MEDTR</v>
      </c>
      <c r="D17216" t="s">
        <v>25531</v>
      </c>
      <c r="E17216">
        <v>88.6</v>
      </c>
      <c r="F17216">
        <v>395</v>
      </c>
      <c r="G17216">
        <v>45</v>
      </c>
      <c r="H17216">
        <v>16</v>
      </c>
      <c r="I17216">
        <v>1</v>
      </c>
      <c r="J17216">
        <v>1137</v>
      </c>
      <c r="K17216">
        <v>1</v>
      </c>
      <c r="L17216">
        <v>1</v>
      </c>
      <c r="M17216">
        <v>395</v>
      </c>
      <c r="N17216" t="s">
        <v>18</v>
      </c>
      <c r="O17216">
        <v>0</v>
      </c>
      <c r="P17216">
        <v>1761</v>
      </c>
    </row>
    <row r="17217" spans="1:16" x14ac:dyDescent="0.25">
      <c r="A17217" t="s">
        <v>25532</v>
      </c>
      <c r="B17217">
        <v>2064</v>
      </c>
      <c r="C17217" s="3" t="str">
        <f>HYPERLINK("http://www.uniprot.org/uniprot/G7KBX2","tr|G7KBX2|G7KBX2_MEDTR")</f>
        <v>tr|G7KBX2|G7KBX2_MEDTR</v>
      </c>
      <c r="D17217" t="s">
        <v>25533</v>
      </c>
      <c r="E17217">
        <v>78.52</v>
      </c>
      <c r="F17217">
        <v>703</v>
      </c>
      <c r="G17217">
        <v>151</v>
      </c>
      <c r="H17217">
        <v>16</v>
      </c>
      <c r="I17217">
        <v>1</v>
      </c>
      <c r="J17217">
        <v>2061</v>
      </c>
      <c r="K17217">
        <v>1</v>
      </c>
      <c r="L17217">
        <v>1</v>
      </c>
      <c r="M17217">
        <v>692</v>
      </c>
      <c r="N17217" t="s">
        <v>18</v>
      </c>
      <c r="O17217">
        <v>0</v>
      </c>
      <c r="P17217">
        <v>2686</v>
      </c>
    </row>
    <row r="17218" spans="1:16" x14ac:dyDescent="0.25">
      <c r="A17218" t="s">
        <v>25534</v>
      </c>
      <c r="B17218">
        <v>858</v>
      </c>
      <c r="C17218" s="3" t="str">
        <f>HYPERLINK("http://www.uniprot.org/uniprot/I3SM65","tr|I3SM65|I3SM65_MEDTR")</f>
        <v>tr|I3SM65|I3SM65_MEDTR</v>
      </c>
      <c r="D17218" t="s">
        <v>22</v>
      </c>
      <c r="E17218">
        <v>65.510000000000005</v>
      </c>
      <c r="F17218">
        <v>290</v>
      </c>
      <c r="G17218">
        <v>100</v>
      </c>
      <c r="H17218">
        <v>5</v>
      </c>
      <c r="I17218">
        <v>1</v>
      </c>
      <c r="J17218">
        <v>855</v>
      </c>
      <c r="K17218">
        <v>1</v>
      </c>
      <c r="L17218">
        <v>11</v>
      </c>
      <c r="M17218">
        <v>300</v>
      </c>
      <c r="N17218" t="s">
        <v>18</v>
      </c>
      <c r="O17218" s="1">
        <v>9.1439800000000008E-90</v>
      </c>
      <c r="P17218">
        <v>860</v>
      </c>
    </row>
    <row r="17219" spans="1:16" x14ac:dyDescent="0.25">
      <c r="A17219" t="s">
        <v>25535</v>
      </c>
      <c r="B17219">
        <v>984</v>
      </c>
      <c r="C17219" s="3" t="str">
        <f>HYPERLINK("http://www.uniprot.org/uniprot/I3T4V9","tr|I3T4V9|I3T4V9_MEDTR")</f>
        <v>tr|I3T4V9|I3T4V9_MEDTR</v>
      </c>
      <c r="D17219" t="s">
        <v>22</v>
      </c>
      <c r="E17219">
        <v>89.9</v>
      </c>
      <c r="F17219">
        <v>327</v>
      </c>
      <c r="G17219">
        <v>33</v>
      </c>
      <c r="H17219">
        <v>0</v>
      </c>
      <c r="I17219">
        <v>1</v>
      </c>
      <c r="J17219">
        <v>981</v>
      </c>
      <c r="K17219">
        <v>1</v>
      </c>
      <c r="L17219">
        <v>1</v>
      </c>
      <c r="M17219">
        <v>327</v>
      </c>
      <c r="N17219" t="s">
        <v>18</v>
      </c>
      <c r="O17219" s="1">
        <v>1.00289E-165</v>
      </c>
      <c r="P17219">
        <v>1516</v>
      </c>
    </row>
    <row r="17220" spans="1:16" x14ac:dyDescent="0.25">
      <c r="A17220" t="s">
        <v>25536</v>
      </c>
      <c r="B17220">
        <v>1209</v>
      </c>
      <c r="C17220" s="3" t="str">
        <f>HYPERLINK("http://www.uniprot.org/uniprot/K7MNX2","tr|K7MNX2|K7MNX2_SOYBN")</f>
        <v>tr|K7MNX2|K7MNX2_SOYBN</v>
      </c>
      <c r="D17220" t="s">
        <v>28</v>
      </c>
      <c r="E17220">
        <v>22.9</v>
      </c>
      <c r="F17220">
        <v>358</v>
      </c>
      <c r="G17220">
        <v>276</v>
      </c>
      <c r="H17220">
        <v>13</v>
      </c>
      <c r="I17220">
        <v>76</v>
      </c>
      <c r="J17220">
        <v>1110</v>
      </c>
      <c r="K17220">
        <v>1</v>
      </c>
      <c r="L17220">
        <v>256</v>
      </c>
      <c r="M17220">
        <v>599</v>
      </c>
      <c r="N17220" t="s">
        <v>18</v>
      </c>
      <c r="O17220" s="1">
        <v>1.87436E-13</v>
      </c>
      <c r="P17220">
        <v>204</v>
      </c>
    </row>
    <row r="17221" spans="1:16" x14ac:dyDescent="0.25">
      <c r="A17221" t="s">
        <v>25537</v>
      </c>
      <c r="B17221">
        <v>1323</v>
      </c>
      <c r="C17221" s="3" t="str">
        <f>HYPERLINK("http://www.uniprot.org/uniprot/G7IES8","tr|G7IES8|G7IES8_MEDTR")</f>
        <v>tr|G7IES8|G7IES8_MEDTR</v>
      </c>
      <c r="D17221" t="s">
        <v>25538</v>
      </c>
      <c r="E17221">
        <v>68.209999999999994</v>
      </c>
      <c r="F17221">
        <v>453</v>
      </c>
      <c r="G17221">
        <v>144</v>
      </c>
      <c r="H17221">
        <v>15</v>
      </c>
      <c r="I17221">
        <v>4</v>
      </c>
      <c r="J17221">
        <v>1317</v>
      </c>
      <c r="K17221">
        <v>1</v>
      </c>
      <c r="L17221">
        <v>24</v>
      </c>
      <c r="M17221">
        <v>469</v>
      </c>
      <c r="N17221" t="s">
        <v>18</v>
      </c>
      <c r="O17221" s="1">
        <v>2.5888E-152</v>
      </c>
      <c r="P17221">
        <v>1402</v>
      </c>
    </row>
    <row r="17222" spans="1:16" x14ac:dyDescent="0.25">
      <c r="A17222" t="s">
        <v>25539</v>
      </c>
      <c r="B17222">
        <v>165</v>
      </c>
      <c r="C17222" s="3" t="str">
        <f>HYPERLINK("http://www.uniprot.org/uniprot/K7KTF3","tr|K7KTF3|K7KTF3_SOYBN")</f>
        <v>tr|K7KTF3|K7KTF3_SOYBN</v>
      </c>
      <c r="D17222" t="s">
        <v>28</v>
      </c>
      <c r="E17222">
        <v>98.03</v>
      </c>
      <c r="F17222">
        <v>51</v>
      </c>
      <c r="G17222">
        <v>1</v>
      </c>
      <c r="H17222">
        <v>0</v>
      </c>
      <c r="I17222">
        <v>10</v>
      </c>
      <c r="J17222">
        <v>162</v>
      </c>
      <c r="K17222">
        <v>1</v>
      </c>
      <c r="L17222">
        <v>5</v>
      </c>
      <c r="M17222">
        <v>55</v>
      </c>
      <c r="N17222" t="s">
        <v>18</v>
      </c>
      <c r="O17222" s="1">
        <v>1.1600000000000001E-22</v>
      </c>
      <c r="P17222">
        <v>277</v>
      </c>
    </row>
    <row r="17223" spans="1:16" x14ac:dyDescent="0.25">
      <c r="A17223" t="s">
        <v>25540</v>
      </c>
      <c r="B17223">
        <v>1044</v>
      </c>
      <c r="C17223" s="3" t="str">
        <f>HYPERLINK("http://www.uniprot.org/uniprot/G7IB47","tr|G7IB47|G7IB47_MEDTR")</f>
        <v>tr|G7IB47|G7IB47_MEDTR</v>
      </c>
      <c r="D17223" t="s">
        <v>25541</v>
      </c>
      <c r="E17223">
        <v>57.14</v>
      </c>
      <c r="F17223">
        <v>357</v>
      </c>
      <c r="G17223">
        <v>153</v>
      </c>
      <c r="H17223">
        <v>10</v>
      </c>
      <c r="I17223">
        <v>1</v>
      </c>
      <c r="J17223">
        <v>1041</v>
      </c>
      <c r="K17223">
        <v>1</v>
      </c>
      <c r="L17223">
        <v>1</v>
      </c>
      <c r="M17223">
        <v>344</v>
      </c>
      <c r="N17223" t="s">
        <v>18</v>
      </c>
      <c r="O17223" s="1">
        <v>1.1602999999999999E-98</v>
      </c>
      <c r="P17223">
        <v>938</v>
      </c>
    </row>
    <row r="17224" spans="1:16" x14ac:dyDescent="0.25">
      <c r="A17224" t="s">
        <v>25542</v>
      </c>
      <c r="B17224">
        <v>759</v>
      </c>
      <c r="C17224" s="3" t="str">
        <f>HYPERLINK("http://www.uniprot.org/uniprot/G7J6C8","tr|G7J6C8|G7J6C8_MEDTR")</f>
        <v>tr|G7J6C8|G7J6C8_MEDTR</v>
      </c>
      <c r="D17224" t="s">
        <v>25543</v>
      </c>
      <c r="E17224">
        <v>87.6</v>
      </c>
      <c r="F17224">
        <v>250</v>
      </c>
      <c r="G17224">
        <v>31</v>
      </c>
      <c r="H17224">
        <v>0</v>
      </c>
      <c r="I17224">
        <v>1</v>
      </c>
      <c r="J17224">
        <v>750</v>
      </c>
      <c r="K17224">
        <v>1</v>
      </c>
      <c r="L17224">
        <v>1</v>
      </c>
      <c r="M17224">
        <v>250</v>
      </c>
      <c r="N17224" t="s">
        <v>18</v>
      </c>
      <c r="O17224" s="1">
        <v>1.59575E-121</v>
      </c>
      <c r="P17224">
        <v>1133</v>
      </c>
    </row>
    <row r="17225" spans="1:16" x14ac:dyDescent="0.25">
      <c r="A17225" t="s">
        <v>25544</v>
      </c>
      <c r="B17225">
        <v>3315</v>
      </c>
      <c r="C17225" s="3" t="str">
        <f>HYPERLINK("http://www.uniprot.org/uniprot/K7KSM0","tr|K7KSM0|K7KSM0_SOYBN")</f>
        <v>tr|K7KSM0|K7KSM0_SOYBN</v>
      </c>
      <c r="D17225" t="s">
        <v>117</v>
      </c>
      <c r="E17225">
        <v>60.46</v>
      </c>
      <c r="F17225">
        <v>860</v>
      </c>
      <c r="G17225">
        <v>340</v>
      </c>
      <c r="H17225">
        <v>37</v>
      </c>
      <c r="I17225">
        <v>1</v>
      </c>
      <c r="J17225">
        <v>2469</v>
      </c>
      <c r="K17225">
        <v>1</v>
      </c>
      <c r="L17225">
        <v>1</v>
      </c>
      <c r="M17225">
        <v>853</v>
      </c>
      <c r="N17225" t="s">
        <v>18</v>
      </c>
      <c r="O17225">
        <v>0</v>
      </c>
      <c r="P17225">
        <v>2460</v>
      </c>
    </row>
    <row r="17226" spans="1:16" x14ac:dyDescent="0.25">
      <c r="A17226" t="s">
        <v>25545</v>
      </c>
      <c r="B17226">
        <v>636</v>
      </c>
      <c r="C17226" s="3" t="str">
        <f>HYPERLINK("http://www.uniprot.org/uniprot/A2Q2T1","tr|A2Q2T1|A2Q2T1_MEDTR")</f>
        <v>tr|A2Q2T1|A2Q2T1_MEDTR</v>
      </c>
      <c r="D17226" t="s">
        <v>337</v>
      </c>
      <c r="E17226">
        <v>85.07</v>
      </c>
      <c r="F17226">
        <v>201</v>
      </c>
      <c r="G17226">
        <v>30</v>
      </c>
      <c r="H17226">
        <v>2</v>
      </c>
      <c r="I17226">
        <v>1</v>
      </c>
      <c r="J17226">
        <v>597</v>
      </c>
      <c r="K17226">
        <v>1</v>
      </c>
      <c r="L17226">
        <v>277</v>
      </c>
      <c r="M17226">
        <v>477</v>
      </c>
      <c r="N17226" t="s">
        <v>18</v>
      </c>
      <c r="O17226" s="1">
        <v>3.0288300000000001E-92</v>
      </c>
      <c r="P17226">
        <v>879</v>
      </c>
    </row>
    <row r="17227" spans="1:16" x14ac:dyDescent="0.25">
      <c r="A17227" t="s">
        <v>25546</v>
      </c>
      <c r="B17227">
        <v>720</v>
      </c>
      <c r="C17227" s="3" t="str">
        <f>HYPERLINK("http://www.uniprot.org/uniprot/K7N4M4","tr|K7N4M4|K7N4M4_SOYBN")</f>
        <v>tr|K7N4M4|K7N4M4_SOYBN</v>
      </c>
      <c r="D17227" t="s">
        <v>28</v>
      </c>
      <c r="E17227">
        <v>74.47</v>
      </c>
      <c r="F17227">
        <v>239</v>
      </c>
      <c r="G17227">
        <v>61</v>
      </c>
      <c r="H17227">
        <v>0</v>
      </c>
      <c r="I17227">
        <v>1</v>
      </c>
      <c r="J17227">
        <v>717</v>
      </c>
      <c r="K17227">
        <v>1</v>
      </c>
      <c r="L17227">
        <v>182</v>
      </c>
      <c r="M17227">
        <v>417</v>
      </c>
      <c r="N17227" t="s">
        <v>18</v>
      </c>
      <c r="O17227" s="1">
        <v>2.81288E-93</v>
      </c>
      <c r="P17227">
        <v>889</v>
      </c>
    </row>
    <row r="17228" spans="1:16" x14ac:dyDescent="0.25">
      <c r="A17228" t="s">
        <v>25547</v>
      </c>
      <c r="B17228">
        <v>582</v>
      </c>
      <c r="C17228" s="3" t="str">
        <f>HYPERLINK("http://www.uniprot.org/uniprot/G7LHX9","tr|G7LHX9|G7LHX9_MEDTR")</f>
        <v>tr|G7LHX9|G7LHX9_MEDTR</v>
      </c>
      <c r="D17228" t="s">
        <v>25548</v>
      </c>
      <c r="E17228">
        <v>68.87</v>
      </c>
      <c r="F17228">
        <v>196</v>
      </c>
      <c r="G17228">
        <v>61</v>
      </c>
      <c r="H17228">
        <v>3</v>
      </c>
      <c r="I17228">
        <v>1</v>
      </c>
      <c r="J17228">
        <v>579</v>
      </c>
      <c r="K17228">
        <v>1</v>
      </c>
      <c r="L17228">
        <v>1</v>
      </c>
      <c r="M17228">
        <v>194</v>
      </c>
      <c r="N17228" t="s">
        <v>18</v>
      </c>
      <c r="O17228" s="1">
        <v>5.1839900000000003E-71</v>
      </c>
      <c r="P17228">
        <v>695</v>
      </c>
    </row>
    <row r="17229" spans="1:16" x14ac:dyDescent="0.25">
      <c r="A17229" t="s">
        <v>25549</v>
      </c>
      <c r="B17229">
        <v>2589</v>
      </c>
      <c r="C17229" s="3" t="str">
        <f>HYPERLINK("http://www.uniprot.org/uniprot/K7MQM9","tr|K7MQM9|K7MQM9_SOYBN")</f>
        <v>tr|K7MQM9|K7MQM9_SOYBN</v>
      </c>
      <c r="D17229" t="s">
        <v>28</v>
      </c>
      <c r="E17229">
        <v>47.35</v>
      </c>
      <c r="F17229">
        <v>870</v>
      </c>
      <c r="G17229">
        <v>458</v>
      </c>
      <c r="H17229">
        <v>31</v>
      </c>
      <c r="I17229">
        <v>40</v>
      </c>
      <c r="J17229">
        <v>2556</v>
      </c>
      <c r="K17229">
        <v>1</v>
      </c>
      <c r="L17229">
        <v>39</v>
      </c>
      <c r="M17229">
        <v>901</v>
      </c>
      <c r="N17229" t="s">
        <v>18</v>
      </c>
      <c r="O17229">
        <v>0</v>
      </c>
      <c r="P17229">
        <v>1794</v>
      </c>
    </row>
    <row r="17230" spans="1:16" x14ac:dyDescent="0.25">
      <c r="A17230" t="s">
        <v>25550</v>
      </c>
      <c r="B17230">
        <v>1284</v>
      </c>
      <c r="C17230" s="3" t="str">
        <f>HYPERLINK("http://www.uniprot.org/uniprot/K7LPI2","tr|K7LPI2|K7LPI2_SOYBN")</f>
        <v>tr|K7LPI2|K7LPI2_SOYBN</v>
      </c>
      <c r="D17230" t="s">
        <v>117</v>
      </c>
      <c r="E17230">
        <v>67.16</v>
      </c>
      <c r="F17230">
        <v>472</v>
      </c>
      <c r="G17230">
        <v>155</v>
      </c>
      <c r="H17230">
        <v>68</v>
      </c>
      <c r="I17230">
        <v>67</v>
      </c>
      <c r="J17230">
        <v>1278</v>
      </c>
      <c r="K17230">
        <v>1</v>
      </c>
      <c r="L17230">
        <v>19</v>
      </c>
      <c r="M17230">
        <v>484</v>
      </c>
      <c r="N17230" t="s">
        <v>18</v>
      </c>
      <c r="O17230" s="1">
        <v>2.1673400000000001E-180</v>
      </c>
      <c r="P17230">
        <v>1644</v>
      </c>
    </row>
    <row r="17231" spans="1:16" x14ac:dyDescent="0.25">
      <c r="A17231" t="s">
        <v>25551</v>
      </c>
      <c r="B17231">
        <v>522</v>
      </c>
      <c r="C17231" s="3" t="str">
        <f>HYPERLINK("http://www.uniprot.org/uniprot/I1LY18","tr|I1LY18|I1LY18_SOYBN")</f>
        <v>tr|I1LY18|I1LY18_SOYBN</v>
      </c>
      <c r="D17231" t="s">
        <v>28</v>
      </c>
      <c r="E17231">
        <v>85.05</v>
      </c>
      <c r="F17231">
        <v>174</v>
      </c>
      <c r="G17231">
        <v>26</v>
      </c>
      <c r="H17231">
        <v>1</v>
      </c>
      <c r="I17231">
        <v>1</v>
      </c>
      <c r="J17231">
        <v>519</v>
      </c>
      <c r="K17231">
        <v>1</v>
      </c>
      <c r="L17231">
        <v>36</v>
      </c>
      <c r="M17231">
        <v>209</v>
      </c>
      <c r="N17231" t="s">
        <v>18</v>
      </c>
      <c r="O17231" s="1">
        <v>1.5898799999999999E-80</v>
      </c>
      <c r="P17231">
        <v>776</v>
      </c>
    </row>
    <row r="17232" spans="1:16" x14ac:dyDescent="0.25">
      <c r="A17232" t="s">
        <v>25552</v>
      </c>
      <c r="B17232">
        <v>297</v>
      </c>
      <c r="C17232" s="3" t="str">
        <f>HYPERLINK("http://www.uniprot.org/uniprot/I3S5K8","tr|I3S5K8|I3S5K8_MEDTR")</f>
        <v>tr|I3S5K8|I3S5K8_MEDTR</v>
      </c>
      <c r="D17232" t="s">
        <v>386</v>
      </c>
      <c r="E17232">
        <v>96.9</v>
      </c>
      <c r="F17232">
        <v>97</v>
      </c>
      <c r="G17232">
        <v>3</v>
      </c>
      <c r="H17232">
        <v>0</v>
      </c>
      <c r="I17232">
        <v>1</v>
      </c>
      <c r="J17232">
        <v>291</v>
      </c>
      <c r="K17232">
        <v>1</v>
      </c>
      <c r="L17232">
        <v>1</v>
      </c>
      <c r="M17232">
        <v>97</v>
      </c>
      <c r="N17232" t="s">
        <v>18</v>
      </c>
      <c r="O17232" s="1">
        <v>4.0620400000000001E-47</v>
      </c>
      <c r="P17232">
        <v>488</v>
      </c>
    </row>
    <row r="17233" spans="1:16" x14ac:dyDescent="0.25">
      <c r="A17233" t="s">
        <v>25553</v>
      </c>
      <c r="B17233">
        <v>957</v>
      </c>
      <c r="C17233" s="3" t="str">
        <f>HYPERLINK("http://www.uniprot.org/uniprot/K7L0B7","tr|K7L0B7|K7L0B7_SOYBN")</f>
        <v>tr|K7L0B7|K7L0B7_SOYBN</v>
      </c>
      <c r="D17233" t="s">
        <v>28</v>
      </c>
      <c r="E17233">
        <v>52.6</v>
      </c>
      <c r="F17233">
        <v>346</v>
      </c>
      <c r="G17233">
        <v>164</v>
      </c>
      <c r="H17233">
        <v>28</v>
      </c>
      <c r="I17233">
        <v>1</v>
      </c>
      <c r="J17233">
        <v>954</v>
      </c>
      <c r="K17233">
        <v>1</v>
      </c>
      <c r="L17233">
        <v>1</v>
      </c>
      <c r="M17233">
        <v>332</v>
      </c>
      <c r="N17233" t="s">
        <v>18</v>
      </c>
      <c r="O17233" s="1">
        <v>5.3675899999999998E-76</v>
      </c>
      <c r="P17233">
        <v>742</v>
      </c>
    </row>
    <row r="17234" spans="1:16" x14ac:dyDescent="0.25">
      <c r="A17234" t="s">
        <v>25554</v>
      </c>
      <c r="B17234">
        <v>1533</v>
      </c>
      <c r="C17234" s="3" t="str">
        <f>HYPERLINK("http://www.uniprot.org/uniprot/G7KAS8","tr|G7KAS8|G7KAS8_MEDTR")</f>
        <v>tr|G7KAS8|G7KAS8_MEDTR</v>
      </c>
      <c r="D17234" t="s">
        <v>25555</v>
      </c>
      <c r="E17234">
        <v>78.14</v>
      </c>
      <c r="F17234">
        <v>508</v>
      </c>
      <c r="G17234">
        <v>111</v>
      </c>
      <c r="H17234">
        <v>3</v>
      </c>
      <c r="I17234">
        <v>1</v>
      </c>
      <c r="J17234">
        <v>1515</v>
      </c>
      <c r="K17234">
        <v>1</v>
      </c>
      <c r="L17234">
        <v>1</v>
      </c>
      <c r="M17234">
        <v>506</v>
      </c>
      <c r="N17234" t="s">
        <v>18</v>
      </c>
      <c r="O17234">
        <v>0</v>
      </c>
      <c r="P17234">
        <v>2045</v>
      </c>
    </row>
    <row r="17235" spans="1:16" x14ac:dyDescent="0.25">
      <c r="A17235" t="s">
        <v>25556</v>
      </c>
      <c r="B17235">
        <v>603</v>
      </c>
      <c r="C17235" s="3" t="str">
        <f>HYPERLINK("http://www.uniprot.org/uniprot/G7KJ81","tr|G7KJ81|G7KJ81_MEDTR")</f>
        <v>tr|G7KJ81|G7KJ81_MEDTR</v>
      </c>
      <c r="D17235" t="s">
        <v>25557</v>
      </c>
      <c r="E17235">
        <v>93.96</v>
      </c>
      <c r="F17235">
        <v>199</v>
      </c>
      <c r="G17235">
        <v>12</v>
      </c>
      <c r="H17235">
        <v>0</v>
      </c>
      <c r="I17235">
        <v>1</v>
      </c>
      <c r="J17235">
        <v>597</v>
      </c>
      <c r="K17235">
        <v>1</v>
      </c>
      <c r="L17235">
        <v>1</v>
      </c>
      <c r="M17235">
        <v>199</v>
      </c>
      <c r="N17235" t="s">
        <v>18</v>
      </c>
      <c r="O17235" s="1">
        <v>9.3055000000000008E-106</v>
      </c>
      <c r="P17235">
        <v>995</v>
      </c>
    </row>
    <row r="17236" spans="1:16" x14ac:dyDescent="0.25">
      <c r="A17236" t="s">
        <v>25558</v>
      </c>
      <c r="B17236">
        <v>807</v>
      </c>
      <c r="C17236" s="3" t="str">
        <f>HYPERLINK("http://www.uniprot.org/uniprot/K7MNX2","tr|K7MNX2|K7MNX2_SOYBN")</f>
        <v>tr|K7MNX2|K7MNX2_SOYBN</v>
      </c>
      <c r="D17236" t="s">
        <v>28</v>
      </c>
      <c r="E17236">
        <v>26.82</v>
      </c>
      <c r="F17236">
        <v>123</v>
      </c>
      <c r="G17236">
        <v>90</v>
      </c>
      <c r="H17236">
        <v>2</v>
      </c>
      <c r="I17236">
        <v>175</v>
      </c>
      <c r="J17236">
        <v>537</v>
      </c>
      <c r="K17236">
        <v>1</v>
      </c>
      <c r="L17236">
        <v>402</v>
      </c>
      <c r="M17236">
        <v>524</v>
      </c>
      <c r="N17236" t="s">
        <v>18</v>
      </c>
      <c r="O17236" s="1">
        <v>2.19781E-10</v>
      </c>
      <c r="P17236">
        <v>175</v>
      </c>
    </row>
    <row r="17237" spans="1:16" x14ac:dyDescent="0.25">
      <c r="A17237" t="s">
        <v>25559</v>
      </c>
      <c r="B17237">
        <v>1731</v>
      </c>
      <c r="C17237" s="3" t="str">
        <f>HYPERLINK("http://www.uniprot.org/uniprot/I1KK09","tr|I1KK09|I1KK09_SOYBN")</f>
        <v>tr|I1KK09|I1KK09_SOYBN</v>
      </c>
      <c r="D17237" t="s">
        <v>71</v>
      </c>
      <c r="E17237">
        <v>80.13</v>
      </c>
      <c r="F17237">
        <v>574</v>
      </c>
      <c r="G17237">
        <v>114</v>
      </c>
      <c r="H17237">
        <v>1</v>
      </c>
      <c r="I17237">
        <v>10</v>
      </c>
      <c r="J17237">
        <v>1728</v>
      </c>
      <c r="K17237">
        <v>1</v>
      </c>
      <c r="L17237">
        <v>11</v>
      </c>
      <c r="M17237">
        <v>584</v>
      </c>
      <c r="N17237" t="s">
        <v>18</v>
      </c>
      <c r="O17237">
        <v>0</v>
      </c>
      <c r="P17237">
        <v>2523</v>
      </c>
    </row>
    <row r="17238" spans="1:16" x14ac:dyDescent="0.25">
      <c r="A17238" t="s">
        <v>25560</v>
      </c>
      <c r="B17238">
        <v>786</v>
      </c>
      <c r="C17238" s="3" t="str">
        <f>HYPERLINK("http://www.uniprot.org/uniprot/Q9XFI8","tr|Q9XFI8|Q9XFI8_SOYBN")</f>
        <v>tr|Q9XFI8|Q9XFI8_SOYBN</v>
      </c>
      <c r="D17238" t="s">
        <v>25561</v>
      </c>
      <c r="E17238">
        <v>81.53</v>
      </c>
      <c r="F17238">
        <v>260</v>
      </c>
      <c r="G17238">
        <v>48</v>
      </c>
      <c r="H17238">
        <v>0</v>
      </c>
      <c r="I17238">
        <v>4</v>
      </c>
      <c r="J17238">
        <v>783</v>
      </c>
      <c r="K17238">
        <v>1</v>
      </c>
      <c r="L17238">
        <v>86</v>
      </c>
      <c r="M17238">
        <v>344</v>
      </c>
      <c r="N17238" t="s">
        <v>18</v>
      </c>
      <c r="O17238" s="1">
        <v>1.4400299999999999E-120</v>
      </c>
      <c r="P17238">
        <v>1125</v>
      </c>
    </row>
    <row r="17239" spans="1:16" x14ac:dyDescent="0.25">
      <c r="A17239" t="s">
        <v>25562</v>
      </c>
      <c r="B17239">
        <v>243</v>
      </c>
      <c r="C17239" s="3" t="str">
        <f>HYPERLINK("http://www.uniprot.org/uniprot/G7J8Y6","tr|G7J8Y6|G7J8Y6_MEDTR")</f>
        <v>tr|G7J8Y6|G7J8Y6_MEDTR</v>
      </c>
      <c r="D17239" t="s">
        <v>1658</v>
      </c>
      <c r="E17239">
        <v>84.21</v>
      </c>
      <c r="F17239">
        <v>38</v>
      </c>
      <c r="G17239">
        <v>6</v>
      </c>
      <c r="H17239">
        <v>0</v>
      </c>
      <c r="I17239">
        <v>25</v>
      </c>
      <c r="J17239">
        <v>138</v>
      </c>
      <c r="K17239">
        <v>1</v>
      </c>
      <c r="L17239">
        <v>24</v>
      </c>
      <c r="M17239">
        <v>61</v>
      </c>
      <c r="N17239" t="s">
        <v>18</v>
      </c>
      <c r="O17239" s="1">
        <v>1.15215E-9</v>
      </c>
      <c r="P17239">
        <v>165</v>
      </c>
    </row>
    <row r="17240" spans="1:16" x14ac:dyDescent="0.25">
      <c r="A17240" t="s">
        <v>25563</v>
      </c>
      <c r="B17240">
        <v>1347</v>
      </c>
      <c r="C17240" s="3" t="str">
        <f>HYPERLINK("http://www.uniprot.org/uniprot/Q2HTI5","tr|Q2HTI5|Q2HTI5_MEDTR")</f>
        <v>tr|Q2HTI5|Q2HTI5_MEDTR</v>
      </c>
      <c r="D17240" t="s">
        <v>25564</v>
      </c>
      <c r="E17240">
        <v>61.96</v>
      </c>
      <c r="F17240">
        <v>468</v>
      </c>
      <c r="G17240">
        <v>178</v>
      </c>
      <c r="H17240">
        <v>22</v>
      </c>
      <c r="I17240">
        <v>7</v>
      </c>
      <c r="J17240">
        <v>1344</v>
      </c>
      <c r="K17240">
        <v>1</v>
      </c>
      <c r="L17240">
        <v>2</v>
      </c>
      <c r="M17240">
        <v>459</v>
      </c>
      <c r="N17240" t="s">
        <v>18</v>
      </c>
      <c r="O17240" s="1">
        <v>5.9390099999999995E-144</v>
      </c>
      <c r="P17240">
        <v>1330</v>
      </c>
    </row>
    <row r="17241" spans="1:16" x14ac:dyDescent="0.25">
      <c r="A17241" t="s">
        <v>25565</v>
      </c>
      <c r="B17241">
        <v>489</v>
      </c>
      <c r="C17241" s="3" t="str">
        <f>HYPERLINK("http://www.uniprot.org/uniprot/G7IUB6","tr|G7IUB6|G7IUB6_MEDTR")</f>
        <v>tr|G7IUB6|G7IUB6_MEDTR</v>
      </c>
      <c r="D17241" t="s">
        <v>25566</v>
      </c>
      <c r="E17241">
        <v>79.16</v>
      </c>
      <c r="F17241">
        <v>120</v>
      </c>
      <c r="G17241">
        <v>25</v>
      </c>
      <c r="H17241">
        <v>0</v>
      </c>
      <c r="I17241">
        <v>127</v>
      </c>
      <c r="J17241">
        <v>486</v>
      </c>
      <c r="K17241">
        <v>1</v>
      </c>
      <c r="L17241">
        <v>1</v>
      </c>
      <c r="M17241">
        <v>118</v>
      </c>
      <c r="N17241" t="s">
        <v>18</v>
      </c>
      <c r="O17241" s="1">
        <v>9.0973399999999994E-44</v>
      </c>
      <c r="P17241">
        <v>459</v>
      </c>
    </row>
    <row r="17242" spans="1:16" x14ac:dyDescent="0.25">
      <c r="A17242" t="s">
        <v>25567</v>
      </c>
      <c r="B17242">
        <v>534</v>
      </c>
      <c r="C17242" s="3" t="str">
        <f>HYPERLINK("http://www.uniprot.org/uniprot/G7IIC1","tr|G7IIC1|G7IIC1_MEDTR")</f>
        <v>tr|G7IIC1|G7IIC1_MEDTR</v>
      </c>
      <c r="D17242" t="s">
        <v>25568</v>
      </c>
      <c r="E17242">
        <v>70.05</v>
      </c>
      <c r="F17242">
        <v>177</v>
      </c>
      <c r="G17242">
        <v>53</v>
      </c>
      <c r="H17242">
        <v>0</v>
      </c>
      <c r="I17242">
        <v>1</v>
      </c>
      <c r="J17242">
        <v>531</v>
      </c>
      <c r="K17242">
        <v>1</v>
      </c>
      <c r="L17242">
        <v>1</v>
      </c>
      <c r="M17242">
        <v>175</v>
      </c>
      <c r="N17242" t="s">
        <v>18</v>
      </c>
      <c r="O17242" s="1">
        <v>9.7613200000000007E-62</v>
      </c>
      <c r="P17242">
        <v>614</v>
      </c>
    </row>
    <row r="17243" spans="1:16" x14ac:dyDescent="0.25">
      <c r="A17243" t="s">
        <v>25569</v>
      </c>
      <c r="B17243">
        <v>1782</v>
      </c>
      <c r="C17243" s="3" t="str">
        <f>HYPERLINK("http://www.uniprot.org/uniprot/B6C7B5","tr|B6C7B5|B6C7B5_PEA")</f>
        <v>tr|B6C7B5|B6C7B5_PEA</v>
      </c>
      <c r="D17243" t="s">
        <v>25570</v>
      </c>
      <c r="E17243">
        <v>85.76</v>
      </c>
      <c r="F17243">
        <v>590</v>
      </c>
      <c r="G17243">
        <v>84</v>
      </c>
      <c r="H17243">
        <v>0</v>
      </c>
      <c r="I17243">
        <v>1</v>
      </c>
      <c r="J17243">
        <v>1770</v>
      </c>
      <c r="K17243">
        <v>1</v>
      </c>
      <c r="L17243">
        <v>1</v>
      </c>
      <c r="M17243">
        <v>581</v>
      </c>
      <c r="N17243" t="s">
        <v>18</v>
      </c>
      <c r="O17243">
        <v>0</v>
      </c>
      <c r="P17243">
        <v>2662</v>
      </c>
    </row>
    <row r="17244" spans="1:16" x14ac:dyDescent="0.25">
      <c r="A17244" t="s">
        <v>25571</v>
      </c>
      <c r="B17244">
        <v>960</v>
      </c>
      <c r="C17244" s="3" t="str">
        <f>HYPERLINK("http://www.uniprot.org/uniprot/G7JXP6","tr|G7JXP6|G7JXP6_MEDTR")</f>
        <v>tr|G7JXP6|G7JXP6_MEDTR</v>
      </c>
      <c r="D17244" t="s">
        <v>25572</v>
      </c>
      <c r="E17244">
        <v>71.38</v>
      </c>
      <c r="F17244">
        <v>318</v>
      </c>
      <c r="G17244">
        <v>91</v>
      </c>
      <c r="H17244">
        <v>4</v>
      </c>
      <c r="I17244">
        <v>1</v>
      </c>
      <c r="J17244">
        <v>942</v>
      </c>
      <c r="K17244">
        <v>1</v>
      </c>
      <c r="L17244">
        <v>1</v>
      </c>
      <c r="M17244">
        <v>305</v>
      </c>
      <c r="N17244" t="s">
        <v>18</v>
      </c>
      <c r="O17244" s="1">
        <v>1.4042599999999999E-116</v>
      </c>
      <c r="P17244">
        <v>1092</v>
      </c>
    </row>
    <row r="17245" spans="1:16" x14ac:dyDescent="0.25">
      <c r="A17245" t="s">
        <v>25573</v>
      </c>
      <c r="B17245">
        <v>1788</v>
      </c>
      <c r="C17245" s="3" t="str">
        <f>HYPERLINK("http://www.uniprot.org/uniprot/G7KWH1","tr|G7KWH1|G7KWH1_MEDTR")</f>
        <v>tr|G7KWH1|G7KWH1_MEDTR</v>
      </c>
      <c r="D17245" t="s">
        <v>25574</v>
      </c>
      <c r="E17245">
        <v>85.71</v>
      </c>
      <c r="F17245">
        <v>588</v>
      </c>
      <c r="G17245">
        <v>84</v>
      </c>
      <c r="H17245">
        <v>8</v>
      </c>
      <c r="I17245">
        <v>46</v>
      </c>
      <c r="J17245">
        <v>1785</v>
      </c>
      <c r="K17245">
        <v>1</v>
      </c>
      <c r="L17245">
        <v>21</v>
      </c>
      <c r="M17245">
        <v>601</v>
      </c>
      <c r="N17245" t="s">
        <v>18</v>
      </c>
      <c r="O17245">
        <v>0</v>
      </c>
      <c r="P17245">
        <v>2583</v>
      </c>
    </row>
    <row r="17246" spans="1:16" x14ac:dyDescent="0.25">
      <c r="A17246" t="s">
        <v>25575</v>
      </c>
      <c r="B17246">
        <v>624</v>
      </c>
      <c r="C17246" s="3" t="str">
        <f>HYPERLINK("http://www.uniprot.org/uniprot/I3SN33","tr|I3SN33|I3SN33_MEDTR")</f>
        <v>tr|I3SN33|I3SN33_MEDTR</v>
      </c>
      <c r="D17246" t="s">
        <v>22</v>
      </c>
      <c r="E17246">
        <v>95.65</v>
      </c>
      <c r="F17246">
        <v>207</v>
      </c>
      <c r="G17246">
        <v>9</v>
      </c>
      <c r="H17246">
        <v>0</v>
      </c>
      <c r="I17246">
        <v>1</v>
      </c>
      <c r="J17246">
        <v>621</v>
      </c>
      <c r="K17246">
        <v>1</v>
      </c>
      <c r="L17246">
        <v>1</v>
      </c>
      <c r="M17246">
        <v>207</v>
      </c>
      <c r="N17246" t="s">
        <v>18</v>
      </c>
      <c r="O17246" s="1">
        <v>5.5484999999999996E-112</v>
      </c>
      <c r="P17246">
        <v>1049</v>
      </c>
    </row>
    <row r="17247" spans="1:16" x14ac:dyDescent="0.25">
      <c r="A17247" t="s">
        <v>25576</v>
      </c>
      <c r="B17247">
        <v>1302</v>
      </c>
      <c r="C17247" s="3" t="str">
        <f>HYPERLINK("http://www.uniprot.org/uniprot/Q53VM4","tr|Q53VM4|Q53VM4_LOTJA")</f>
        <v>tr|Q53VM4|Q53VM4_LOTJA</v>
      </c>
      <c r="D17247" t="s">
        <v>17031</v>
      </c>
      <c r="E17247">
        <v>94.47</v>
      </c>
      <c r="F17247">
        <v>398</v>
      </c>
      <c r="G17247">
        <v>22</v>
      </c>
      <c r="H17247">
        <v>2</v>
      </c>
      <c r="I17247">
        <v>1</v>
      </c>
      <c r="J17247">
        <v>1188</v>
      </c>
      <c r="K17247">
        <v>1</v>
      </c>
      <c r="L17247">
        <v>1</v>
      </c>
      <c r="M17247">
        <v>398</v>
      </c>
      <c r="N17247" t="s">
        <v>18</v>
      </c>
      <c r="O17247">
        <v>0</v>
      </c>
      <c r="P17247">
        <v>1980</v>
      </c>
    </row>
    <row r="17248" spans="1:16" x14ac:dyDescent="0.25">
      <c r="A17248" t="s">
        <v>25577</v>
      </c>
      <c r="B17248">
        <v>1365</v>
      </c>
      <c r="C17248" s="3" t="str">
        <f>HYPERLINK("http://www.uniprot.org/uniprot/G7IAL4","tr|G7IAL4|G7IAL4_MEDTR")</f>
        <v>tr|G7IAL4|G7IAL4_MEDTR</v>
      </c>
      <c r="D17248" t="s">
        <v>25578</v>
      </c>
      <c r="E17248">
        <v>85.02</v>
      </c>
      <c r="F17248">
        <v>454</v>
      </c>
      <c r="G17248">
        <v>68</v>
      </c>
      <c r="H17248">
        <v>0</v>
      </c>
      <c r="I17248">
        <v>1</v>
      </c>
      <c r="J17248">
        <v>1362</v>
      </c>
      <c r="K17248">
        <v>1</v>
      </c>
      <c r="L17248">
        <v>41</v>
      </c>
      <c r="M17248">
        <v>486</v>
      </c>
      <c r="N17248" t="s">
        <v>18</v>
      </c>
      <c r="O17248">
        <v>0</v>
      </c>
      <c r="P17248">
        <v>2066</v>
      </c>
    </row>
    <row r="17249" spans="1:16" x14ac:dyDescent="0.25">
      <c r="A17249" t="s">
        <v>25579</v>
      </c>
      <c r="B17249">
        <v>510</v>
      </c>
      <c r="C17249" s="3" t="str">
        <f>HYPERLINK("http://www.uniprot.org/uniprot/F6H3U5","tr|F6H3U5|F6H3U5_VITVI")</f>
        <v>tr|F6H3U5|F6H3U5_VITVI</v>
      </c>
      <c r="D17249" t="s">
        <v>25580</v>
      </c>
      <c r="E17249">
        <v>57.67</v>
      </c>
      <c r="F17249">
        <v>189</v>
      </c>
      <c r="G17249">
        <v>80</v>
      </c>
      <c r="H17249">
        <v>31</v>
      </c>
      <c r="I17249">
        <v>1</v>
      </c>
      <c r="J17249">
        <v>474</v>
      </c>
      <c r="K17249">
        <v>1</v>
      </c>
      <c r="L17249">
        <v>1</v>
      </c>
      <c r="M17249">
        <v>185</v>
      </c>
      <c r="N17249" t="s">
        <v>18</v>
      </c>
      <c r="O17249" s="1">
        <v>4.9353599999999998E-45</v>
      </c>
      <c r="P17249">
        <v>470</v>
      </c>
    </row>
    <row r="17250" spans="1:16" x14ac:dyDescent="0.25">
      <c r="A17250" t="s">
        <v>25581</v>
      </c>
      <c r="B17250">
        <v>501</v>
      </c>
      <c r="C17250" s="3" t="str">
        <f>HYPERLINK("http://www.uniprot.org/uniprot/I3SXB7","tr|I3SXB7|I3SXB7_MEDTR")</f>
        <v>tr|I3SXB7|I3SXB7_MEDTR</v>
      </c>
      <c r="D17250" t="s">
        <v>22</v>
      </c>
      <c r="E17250">
        <v>62.09</v>
      </c>
      <c r="F17250">
        <v>124</v>
      </c>
      <c r="G17250">
        <v>47</v>
      </c>
      <c r="H17250">
        <v>35</v>
      </c>
      <c r="I17250">
        <v>16</v>
      </c>
      <c r="J17250">
        <v>282</v>
      </c>
      <c r="K17250">
        <v>1</v>
      </c>
      <c r="L17250">
        <v>59</v>
      </c>
      <c r="M17250">
        <v>182</v>
      </c>
      <c r="N17250" t="s">
        <v>18</v>
      </c>
      <c r="O17250" s="1">
        <v>6.1729400000000001E-32</v>
      </c>
      <c r="P17250">
        <v>357</v>
      </c>
    </row>
    <row r="17251" spans="1:16" x14ac:dyDescent="0.25">
      <c r="A17251" t="s">
        <v>25582</v>
      </c>
      <c r="B17251">
        <v>2709</v>
      </c>
      <c r="C17251" s="3" t="str">
        <f>HYPERLINK("http://www.uniprot.org/uniprot/G7J6D1","tr|G7J6D1|G7J6D1_MEDTR")</f>
        <v>tr|G7J6D1|G7J6D1_MEDTR</v>
      </c>
      <c r="D17251" t="s">
        <v>25583</v>
      </c>
      <c r="E17251">
        <v>76.489999999999995</v>
      </c>
      <c r="F17251">
        <v>902</v>
      </c>
      <c r="G17251">
        <v>212</v>
      </c>
      <c r="H17251">
        <v>1</v>
      </c>
      <c r="I17251">
        <v>4</v>
      </c>
      <c r="J17251">
        <v>2706</v>
      </c>
      <c r="K17251">
        <v>1</v>
      </c>
      <c r="L17251">
        <v>46</v>
      </c>
      <c r="M17251">
        <v>947</v>
      </c>
      <c r="N17251" t="s">
        <v>18</v>
      </c>
      <c r="O17251">
        <v>0</v>
      </c>
      <c r="P17251">
        <v>3312</v>
      </c>
    </row>
    <row r="17252" spans="1:16" x14ac:dyDescent="0.25">
      <c r="A17252" t="s">
        <v>25584</v>
      </c>
      <c r="B17252">
        <v>327</v>
      </c>
      <c r="C17252" s="3" t="str">
        <f>HYPERLINK("http://www.uniprot.org/uniprot/I1MC30","tr|I1MC30|I1MC30_SOYBN")</f>
        <v>tr|I1MC30|I1MC30_SOYBN</v>
      </c>
      <c r="D17252" t="s">
        <v>28</v>
      </c>
      <c r="E17252">
        <v>69.52</v>
      </c>
      <c r="F17252">
        <v>105</v>
      </c>
      <c r="G17252">
        <v>32</v>
      </c>
      <c r="H17252">
        <v>4</v>
      </c>
      <c r="I17252">
        <v>1</v>
      </c>
      <c r="J17252">
        <v>303</v>
      </c>
      <c r="K17252">
        <v>1</v>
      </c>
      <c r="L17252">
        <v>1</v>
      </c>
      <c r="M17252">
        <v>105</v>
      </c>
      <c r="N17252" t="s">
        <v>18</v>
      </c>
      <c r="O17252" s="1">
        <v>2.07917E-35</v>
      </c>
      <c r="P17252">
        <v>387</v>
      </c>
    </row>
    <row r="17253" spans="1:16" x14ac:dyDescent="0.25">
      <c r="A17253" t="s">
        <v>25585</v>
      </c>
      <c r="B17253">
        <v>1695</v>
      </c>
      <c r="C17253" s="3" t="str">
        <f>HYPERLINK("http://www.uniprot.org/uniprot/B7FM06","tr|B7FM06|B7FM06_MEDTR")</f>
        <v>tr|B7FM06|B7FM06_MEDTR</v>
      </c>
      <c r="D17253" t="s">
        <v>22</v>
      </c>
      <c r="E17253">
        <v>85.83</v>
      </c>
      <c r="F17253">
        <v>600</v>
      </c>
      <c r="G17253">
        <v>85</v>
      </c>
      <c r="H17253">
        <v>36</v>
      </c>
      <c r="I17253">
        <v>1</v>
      </c>
      <c r="J17253">
        <v>1692</v>
      </c>
      <c r="K17253">
        <v>1</v>
      </c>
      <c r="L17253">
        <v>24</v>
      </c>
      <c r="M17253">
        <v>623</v>
      </c>
      <c r="N17253" t="s">
        <v>18</v>
      </c>
      <c r="O17253">
        <v>0</v>
      </c>
      <c r="P17253">
        <v>2798</v>
      </c>
    </row>
    <row r="17254" spans="1:16" x14ac:dyDescent="0.25">
      <c r="A17254" t="s">
        <v>25586</v>
      </c>
      <c r="B17254">
        <v>945</v>
      </c>
      <c r="C17254" s="3" t="str">
        <f>HYPERLINK("http://www.uniprot.org/uniprot/I1LCF2","tr|I1LCF2|I1LCF2_SOYBN")</f>
        <v>tr|I1LCF2|I1LCF2_SOYBN</v>
      </c>
      <c r="D17254" t="s">
        <v>28</v>
      </c>
      <c r="E17254">
        <v>67.62</v>
      </c>
      <c r="F17254">
        <v>312</v>
      </c>
      <c r="G17254">
        <v>101</v>
      </c>
      <c r="H17254">
        <v>2</v>
      </c>
      <c r="I17254">
        <v>1</v>
      </c>
      <c r="J17254">
        <v>930</v>
      </c>
      <c r="K17254">
        <v>1</v>
      </c>
      <c r="L17254">
        <v>1</v>
      </c>
      <c r="M17254">
        <v>306</v>
      </c>
      <c r="N17254" t="s">
        <v>18</v>
      </c>
      <c r="O17254" s="1">
        <v>1.9698200000000001E-115</v>
      </c>
      <c r="P17254">
        <v>1082</v>
      </c>
    </row>
    <row r="17255" spans="1:16" x14ac:dyDescent="0.25">
      <c r="A17255" t="s">
        <v>25587</v>
      </c>
      <c r="B17255">
        <v>1050</v>
      </c>
      <c r="C17255" s="3" t="str">
        <f>HYPERLINK("http://www.uniprot.org/uniprot/G7JF12","tr|G7JF12|G7JF12_MEDTR")</f>
        <v>tr|G7JF12|G7JF12_MEDTR</v>
      </c>
      <c r="D17255" t="s">
        <v>4923</v>
      </c>
      <c r="E17255">
        <v>85.71</v>
      </c>
      <c r="F17255">
        <v>343</v>
      </c>
      <c r="G17255">
        <v>49</v>
      </c>
      <c r="H17255">
        <v>5</v>
      </c>
      <c r="I17255">
        <v>1</v>
      </c>
      <c r="J17255">
        <v>1014</v>
      </c>
      <c r="K17255">
        <v>1</v>
      </c>
      <c r="L17255">
        <v>1</v>
      </c>
      <c r="M17255">
        <v>339</v>
      </c>
      <c r="N17255" t="s">
        <v>18</v>
      </c>
      <c r="O17255" s="1">
        <v>1.5057599999999999E-154</v>
      </c>
      <c r="P17255">
        <v>1420</v>
      </c>
    </row>
    <row r="17256" spans="1:16" x14ac:dyDescent="0.25">
      <c r="A17256" t="s">
        <v>25588</v>
      </c>
      <c r="B17256">
        <v>1776</v>
      </c>
      <c r="C17256" s="3" t="str">
        <f>HYPERLINK("http://www.uniprot.org/uniprot/G7KD39","tr|G7KD39|G7KD39_MEDTR")</f>
        <v>tr|G7KD39|G7KD39_MEDTR</v>
      </c>
      <c r="D17256" t="s">
        <v>14663</v>
      </c>
      <c r="E17256">
        <v>75.510000000000005</v>
      </c>
      <c r="F17256">
        <v>584</v>
      </c>
      <c r="G17256">
        <v>143</v>
      </c>
      <c r="H17256">
        <v>5</v>
      </c>
      <c r="I17256">
        <v>25</v>
      </c>
      <c r="J17256">
        <v>1761</v>
      </c>
      <c r="K17256">
        <v>1</v>
      </c>
      <c r="L17256">
        <v>23</v>
      </c>
      <c r="M17256">
        <v>606</v>
      </c>
      <c r="N17256" t="s">
        <v>18</v>
      </c>
      <c r="O17256">
        <v>0</v>
      </c>
      <c r="P17256">
        <v>2305</v>
      </c>
    </row>
    <row r="17257" spans="1:16" x14ac:dyDescent="0.25">
      <c r="A17257" t="s">
        <v>25589</v>
      </c>
      <c r="B17257">
        <v>1317</v>
      </c>
      <c r="C17257" s="3" t="str">
        <f>HYPERLINK("http://www.uniprot.org/uniprot/K7LT75","tr|K7LT75|K7LT75_SOYBN")</f>
        <v>tr|K7LT75|K7LT75_SOYBN</v>
      </c>
      <c r="D17257" t="s">
        <v>117</v>
      </c>
      <c r="E17257">
        <v>83.89</v>
      </c>
      <c r="F17257">
        <v>416</v>
      </c>
      <c r="G17257">
        <v>67</v>
      </c>
      <c r="H17257">
        <v>0</v>
      </c>
      <c r="I17257">
        <v>67</v>
      </c>
      <c r="J17257">
        <v>1314</v>
      </c>
      <c r="K17257">
        <v>1</v>
      </c>
      <c r="L17257">
        <v>101</v>
      </c>
      <c r="M17257">
        <v>516</v>
      </c>
      <c r="N17257" t="s">
        <v>18</v>
      </c>
      <c r="O17257">
        <v>0</v>
      </c>
      <c r="P17257">
        <v>1943</v>
      </c>
    </row>
    <row r="17258" spans="1:16" x14ac:dyDescent="0.25">
      <c r="A17258" t="s">
        <v>25590</v>
      </c>
      <c r="B17258">
        <v>2295</v>
      </c>
      <c r="C17258" s="3" t="str">
        <f>HYPERLINK("http://www.uniprot.org/uniprot/I1MSE8","tr|I1MSE8|I1MSE8_SOYBN")</f>
        <v>tr|I1MSE8|I1MSE8_SOYBN</v>
      </c>
      <c r="D17258" t="s">
        <v>71</v>
      </c>
      <c r="E17258">
        <v>79.510000000000005</v>
      </c>
      <c r="F17258">
        <v>737</v>
      </c>
      <c r="G17258">
        <v>151</v>
      </c>
      <c r="H17258">
        <v>1</v>
      </c>
      <c r="I17258">
        <v>76</v>
      </c>
      <c r="J17258">
        <v>2283</v>
      </c>
      <c r="K17258">
        <v>1</v>
      </c>
      <c r="L17258">
        <v>25</v>
      </c>
      <c r="M17258">
        <v>759</v>
      </c>
      <c r="N17258" t="s">
        <v>18</v>
      </c>
      <c r="O17258">
        <v>0</v>
      </c>
      <c r="P17258">
        <v>3030</v>
      </c>
    </row>
    <row r="17259" spans="1:16" x14ac:dyDescent="0.25">
      <c r="A17259" t="s">
        <v>25591</v>
      </c>
      <c r="B17259">
        <v>615</v>
      </c>
      <c r="C17259" s="3" t="str">
        <f>HYPERLINK("http://www.uniprot.org/uniprot/B9GPU5","tr|B9GPU5|B9GPU5_POPTR")</f>
        <v>tr|B9GPU5|B9GPU5_POPTR</v>
      </c>
      <c r="D17259" t="s">
        <v>25592</v>
      </c>
      <c r="E17259">
        <v>65.86</v>
      </c>
      <c r="F17259">
        <v>208</v>
      </c>
      <c r="G17259">
        <v>71</v>
      </c>
      <c r="H17259">
        <v>4</v>
      </c>
      <c r="I17259">
        <v>1</v>
      </c>
      <c r="J17259">
        <v>612</v>
      </c>
      <c r="K17259">
        <v>1</v>
      </c>
      <c r="L17259">
        <v>1</v>
      </c>
      <c r="M17259">
        <v>208</v>
      </c>
      <c r="N17259" t="s">
        <v>18</v>
      </c>
      <c r="O17259" s="1">
        <v>4.3922500000000003E-74</v>
      </c>
      <c r="P17259">
        <v>722</v>
      </c>
    </row>
    <row r="17260" spans="1:16" x14ac:dyDescent="0.25">
      <c r="A17260" t="s">
        <v>25593</v>
      </c>
      <c r="B17260">
        <v>1527</v>
      </c>
      <c r="C17260" s="3" t="str">
        <f>HYPERLINK("http://www.uniprot.org/uniprot/G7KAS9","tr|G7KAS9|G7KAS9_MEDTR")</f>
        <v>tr|G7KAS9|G7KAS9_MEDTR</v>
      </c>
      <c r="D17260" t="s">
        <v>25594</v>
      </c>
      <c r="E17260">
        <v>79.33</v>
      </c>
      <c r="F17260">
        <v>484</v>
      </c>
      <c r="G17260">
        <v>100</v>
      </c>
      <c r="H17260">
        <v>0</v>
      </c>
      <c r="I17260">
        <v>73</v>
      </c>
      <c r="J17260">
        <v>1524</v>
      </c>
      <c r="K17260">
        <v>1</v>
      </c>
      <c r="L17260">
        <v>23</v>
      </c>
      <c r="M17260">
        <v>506</v>
      </c>
      <c r="N17260" t="s">
        <v>18</v>
      </c>
      <c r="O17260">
        <v>0</v>
      </c>
      <c r="P17260">
        <v>1993</v>
      </c>
    </row>
    <row r="17261" spans="1:16" x14ac:dyDescent="0.25">
      <c r="A17261" t="s">
        <v>25595</v>
      </c>
      <c r="B17261">
        <v>1542</v>
      </c>
      <c r="C17261" s="3" t="str">
        <f>HYPERLINK("http://www.uniprot.org/uniprot/I1J4C7","tr|I1J4C7|I1J4C7_SOYBN")</f>
        <v>tr|I1J4C7|I1J4C7_SOYBN</v>
      </c>
      <c r="D17261" t="s">
        <v>28</v>
      </c>
      <c r="E17261">
        <v>66.790000000000006</v>
      </c>
      <c r="F17261">
        <v>512</v>
      </c>
      <c r="G17261">
        <v>170</v>
      </c>
      <c r="H17261">
        <v>7</v>
      </c>
      <c r="I17261">
        <v>1</v>
      </c>
      <c r="J17261">
        <v>1515</v>
      </c>
      <c r="K17261">
        <v>1</v>
      </c>
      <c r="L17261">
        <v>1</v>
      </c>
      <c r="M17261">
        <v>511</v>
      </c>
      <c r="N17261" t="s">
        <v>18</v>
      </c>
      <c r="O17261" s="1">
        <v>1.6324E-180</v>
      </c>
      <c r="P17261">
        <v>1646</v>
      </c>
    </row>
    <row r="17262" spans="1:16" x14ac:dyDescent="0.25">
      <c r="A17262" t="s">
        <v>25596</v>
      </c>
      <c r="B17262">
        <v>1281</v>
      </c>
      <c r="C17262" s="3" t="str">
        <f>HYPERLINK("http://www.uniprot.org/uniprot/I1KK10","tr|I1KK10|I1KK10_SOYBN")</f>
        <v>tr|I1KK10|I1KK10_SOYBN</v>
      </c>
      <c r="D17262" t="s">
        <v>71</v>
      </c>
      <c r="E17262">
        <v>74.930000000000007</v>
      </c>
      <c r="F17262">
        <v>415</v>
      </c>
      <c r="G17262">
        <v>104</v>
      </c>
      <c r="H17262">
        <v>0</v>
      </c>
      <c r="I17262">
        <v>10</v>
      </c>
      <c r="J17262">
        <v>1254</v>
      </c>
      <c r="K17262">
        <v>1</v>
      </c>
      <c r="L17262">
        <v>27</v>
      </c>
      <c r="M17262">
        <v>440</v>
      </c>
      <c r="N17262" t="s">
        <v>18</v>
      </c>
      <c r="O17262" s="1">
        <v>8.2064800000000006E-180</v>
      </c>
      <c r="P17262">
        <v>1639</v>
      </c>
    </row>
    <row r="17263" spans="1:16" x14ac:dyDescent="0.25">
      <c r="A17263" t="s">
        <v>25597</v>
      </c>
      <c r="B17263">
        <v>2538</v>
      </c>
      <c r="C17263" s="3" t="str">
        <f>HYPERLINK("http://www.uniprot.org/uniprot/K7K6Z0","tr|K7K6Z0|K7K6Z0_SOYBN")</f>
        <v>tr|K7K6Z0|K7K6Z0_SOYBN</v>
      </c>
      <c r="D17263" t="s">
        <v>1889</v>
      </c>
      <c r="E17263">
        <v>70.03</v>
      </c>
      <c r="F17263">
        <v>821</v>
      </c>
      <c r="G17263">
        <v>246</v>
      </c>
      <c r="H17263">
        <v>0</v>
      </c>
      <c r="I17263">
        <v>67</v>
      </c>
      <c r="J17263">
        <v>2529</v>
      </c>
      <c r="K17263">
        <v>1</v>
      </c>
      <c r="L17263">
        <v>22</v>
      </c>
      <c r="M17263">
        <v>835</v>
      </c>
      <c r="N17263" t="s">
        <v>18</v>
      </c>
      <c r="O17263">
        <v>0</v>
      </c>
      <c r="P17263">
        <v>2948</v>
      </c>
    </row>
    <row r="17264" spans="1:16" x14ac:dyDescent="0.25">
      <c r="A17264" t="s">
        <v>25598</v>
      </c>
      <c r="B17264">
        <v>1041</v>
      </c>
      <c r="C17264" s="3" t="str">
        <f>HYPERLINK("http://www.uniprot.org/uniprot/Q2HTI6","tr|Q2HTI6|Q2HTI6_MEDTR")</f>
        <v>tr|Q2HTI6|Q2HTI6_MEDTR</v>
      </c>
      <c r="D17264" t="s">
        <v>25599</v>
      </c>
      <c r="E17264">
        <v>84.72</v>
      </c>
      <c r="F17264">
        <v>347</v>
      </c>
      <c r="G17264">
        <v>53</v>
      </c>
      <c r="H17264">
        <v>3</v>
      </c>
      <c r="I17264">
        <v>7</v>
      </c>
      <c r="J17264">
        <v>1038</v>
      </c>
      <c r="K17264">
        <v>1</v>
      </c>
      <c r="L17264">
        <v>5</v>
      </c>
      <c r="M17264">
        <v>342</v>
      </c>
      <c r="N17264" t="s">
        <v>18</v>
      </c>
      <c r="O17264" s="1">
        <v>6.4205299999999996E-166</v>
      </c>
      <c r="P17264">
        <v>1518</v>
      </c>
    </row>
    <row r="17265" spans="1:16" x14ac:dyDescent="0.25">
      <c r="A17265" t="s">
        <v>25600</v>
      </c>
      <c r="B17265">
        <v>264</v>
      </c>
      <c r="C17265" s="3" t="str">
        <f>HYPERLINK("http://www.uniprot.org/uniprot/I3T1N7","tr|I3T1N7|I3T1N7_MEDTR")</f>
        <v>tr|I3T1N7|I3T1N7_MEDTR</v>
      </c>
      <c r="D17265" t="s">
        <v>22</v>
      </c>
      <c r="E17265">
        <v>89.65</v>
      </c>
      <c r="F17265">
        <v>87</v>
      </c>
      <c r="G17265">
        <v>9</v>
      </c>
      <c r="H17265">
        <v>0</v>
      </c>
      <c r="I17265">
        <v>1</v>
      </c>
      <c r="J17265">
        <v>261</v>
      </c>
      <c r="K17265">
        <v>1</v>
      </c>
      <c r="L17265">
        <v>94</v>
      </c>
      <c r="M17265">
        <v>178</v>
      </c>
      <c r="N17265" t="s">
        <v>18</v>
      </c>
      <c r="O17265" s="1">
        <v>4.5236100000000002E-35</v>
      </c>
      <c r="P17265">
        <v>384</v>
      </c>
    </row>
    <row r="17266" spans="1:16" x14ac:dyDescent="0.25">
      <c r="A17266" t="s">
        <v>25601</v>
      </c>
      <c r="B17266">
        <v>939</v>
      </c>
      <c r="C17266" s="3" t="str">
        <f>HYPERLINK("http://www.uniprot.org/uniprot/G7IIC0","tr|G7IIC0|G7IIC0_MEDTR")</f>
        <v>tr|G7IIC0|G7IIC0_MEDTR</v>
      </c>
      <c r="D17266" t="s">
        <v>25602</v>
      </c>
      <c r="E17266">
        <v>80.92</v>
      </c>
      <c r="F17266">
        <v>304</v>
      </c>
      <c r="G17266">
        <v>58</v>
      </c>
      <c r="H17266">
        <v>0</v>
      </c>
      <c r="I17266">
        <v>1</v>
      </c>
      <c r="J17266">
        <v>912</v>
      </c>
      <c r="K17266">
        <v>1</v>
      </c>
      <c r="L17266">
        <v>52</v>
      </c>
      <c r="M17266">
        <v>348</v>
      </c>
      <c r="N17266" t="s">
        <v>18</v>
      </c>
      <c r="O17266" s="1">
        <v>7.3630099999999997E-131</v>
      </c>
      <c r="P17266">
        <v>1215</v>
      </c>
    </row>
    <row r="17267" spans="1:16" x14ac:dyDescent="0.25">
      <c r="A17267" t="s">
        <v>25603</v>
      </c>
      <c r="B17267">
        <v>825</v>
      </c>
      <c r="C17267" s="3" t="str">
        <f>HYPERLINK("http://www.uniprot.org/uniprot/K7KAQ8","tr|K7KAQ8|K7KAQ8_SOYBN")</f>
        <v>tr|K7KAQ8|K7KAQ8_SOYBN</v>
      </c>
      <c r="D17267" t="s">
        <v>28</v>
      </c>
      <c r="E17267">
        <v>74.569999999999993</v>
      </c>
      <c r="F17267">
        <v>291</v>
      </c>
      <c r="G17267">
        <v>74</v>
      </c>
      <c r="H17267">
        <v>17</v>
      </c>
      <c r="I17267">
        <v>1</v>
      </c>
      <c r="J17267">
        <v>822</v>
      </c>
      <c r="K17267">
        <v>1</v>
      </c>
      <c r="L17267">
        <v>26</v>
      </c>
      <c r="M17267">
        <v>314</v>
      </c>
      <c r="N17267" t="s">
        <v>18</v>
      </c>
      <c r="O17267" s="1">
        <v>2.5501999999999999E-118</v>
      </c>
      <c r="P17267">
        <v>1106</v>
      </c>
    </row>
    <row r="17268" spans="1:16" x14ac:dyDescent="0.25">
      <c r="A17268" t="s">
        <v>25604</v>
      </c>
      <c r="B17268">
        <v>657</v>
      </c>
      <c r="C17268" s="3" t="str">
        <f>HYPERLINK("http://www.uniprot.org/uniprot/G7JXP6","tr|G7JXP6|G7JXP6_MEDTR")</f>
        <v>tr|G7JXP6|G7JXP6_MEDTR</v>
      </c>
      <c r="D17268" t="s">
        <v>25572</v>
      </c>
      <c r="E17268">
        <v>84.76</v>
      </c>
      <c r="F17268">
        <v>210</v>
      </c>
      <c r="G17268">
        <v>32</v>
      </c>
      <c r="H17268">
        <v>0</v>
      </c>
      <c r="I17268">
        <v>25</v>
      </c>
      <c r="J17268">
        <v>654</v>
      </c>
      <c r="K17268">
        <v>1</v>
      </c>
      <c r="L17268">
        <v>323</v>
      </c>
      <c r="M17268">
        <v>531</v>
      </c>
      <c r="N17268" t="s">
        <v>18</v>
      </c>
      <c r="O17268" s="1">
        <v>1.8465700000000001E-95</v>
      </c>
      <c r="P17268">
        <v>907</v>
      </c>
    </row>
    <row r="17269" spans="1:16" x14ac:dyDescent="0.25">
      <c r="A17269" t="s">
        <v>25605</v>
      </c>
      <c r="B17269">
        <v>1050</v>
      </c>
      <c r="C17269" s="3" t="str">
        <f>HYPERLINK("http://www.uniprot.org/uniprot/G7KWH3","tr|G7KWH3|G7KWH3_MEDTR")</f>
        <v>tr|G7KWH3|G7KWH3_MEDTR</v>
      </c>
      <c r="D17269" t="s">
        <v>25606</v>
      </c>
      <c r="E17269">
        <v>89.91</v>
      </c>
      <c r="F17269">
        <v>337</v>
      </c>
      <c r="G17269">
        <v>34</v>
      </c>
      <c r="H17269">
        <v>1</v>
      </c>
      <c r="I17269">
        <v>34</v>
      </c>
      <c r="J17269">
        <v>1041</v>
      </c>
      <c r="K17269">
        <v>1</v>
      </c>
      <c r="L17269">
        <v>18</v>
      </c>
      <c r="M17269">
        <v>354</v>
      </c>
      <c r="N17269" t="s">
        <v>18</v>
      </c>
      <c r="O17269" s="1">
        <v>3.9350400000000001E-179</v>
      </c>
      <c r="P17269">
        <v>1632</v>
      </c>
    </row>
    <row r="17270" spans="1:16" x14ac:dyDescent="0.25">
      <c r="A17270" t="s">
        <v>25607</v>
      </c>
      <c r="B17270">
        <v>603</v>
      </c>
      <c r="C17270" s="3" t="str">
        <f>HYPERLINK("http://www.uniprot.org/uniprot/I1N877","tr|I1N877|I1N877_SOYBN")</f>
        <v>tr|I1N877|I1N877_SOYBN</v>
      </c>
      <c r="D17270" t="s">
        <v>28</v>
      </c>
      <c r="E17270">
        <v>94</v>
      </c>
      <c r="F17270">
        <v>100</v>
      </c>
      <c r="G17270">
        <v>6</v>
      </c>
      <c r="H17270">
        <v>0</v>
      </c>
      <c r="I17270">
        <v>145</v>
      </c>
      <c r="J17270">
        <v>444</v>
      </c>
      <c r="K17270">
        <v>1</v>
      </c>
      <c r="L17270">
        <v>58</v>
      </c>
      <c r="M17270">
        <v>157</v>
      </c>
      <c r="N17270" t="s">
        <v>18</v>
      </c>
      <c r="O17270" s="1">
        <v>8.0065100000000004E-49</v>
      </c>
      <c r="P17270">
        <v>504</v>
      </c>
    </row>
    <row r="17271" spans="1:16" x14ac:dyDescent="0.25">
      <c r="A17271" t="s">
        <v>25608</v>
      </c>
      <c r="B17271">
        <v>951</v>
      </c>
      <c r="C17271" s="3" t="str">
        <f>HYPERLINK("http://www.uniprot.org/uniprot/G7IKJ3","tr|G7IKJ3|G7IKJ3_MEDTR")</f>
        <v>tr|G7IKJ3|G7IKJ3_MEDTR</v>
      </c>
      <c r="D17271" t="s">
        <v>3121</v>
      </c>
      <c r="E17271">
        <v>33.79</v>
      </c>
      <c r="F17271">
        <v>216</v>
      </c>
      <c r="G17271">
        <v>143</v>
      </c>
      <c r="H17271">
        <v>10</v>
      </c>
      <c r="I17271">
        <v>199</v>
      </c>
      <c r="J17271">
        <v>816</v>
      </c>
      <c r="K17271">
        <v>1</v>
      </c>
      <c r="L17271">
        <v>650</v>
      </c>
      <c r="M17271">
        <v>865</v>
      </c>
      <c r="N17271" t="s">
        <v>18</v>
      </c>
      <c r="O17271" s="1">
        <v>2.1157199999999999E-24</v>
      </c>
      <c r="P17271">
        <v>297</v>
      </c>
    </row>
    <row r="17272" spans="1:16" x14ac:dyDescent="0.25">
      <c r="A17272" t="s">
        <v>25609</v>
      </c>
      <c r="B17272">
        <v>333</v>
      </c>
      <c r="C17272" s="3" t="str">
        <f>HYPERLINK("http://www.uniprot.org/uniprot/I3SDW2","tr|I3SDW2|I3SDW2_LOTJA")</f>
        <v>tr|I3SDW2|I3SDW2_LOTJA</v>
      </c>
      <c r="D17272" t="s">
        <v>18832</v>
      </c>
      <c r="E17272">
        <v>98.18</v>
      </c>
      <c r="F17272">
        <v>110</v>
      </c>
      <c r="G17272">
        <v>2</v>
      </c>
      <c r="H17272">
        <v>0</v>
      </c>
      <c r="I17272">
        <v>1</v>
      </c>
      <c r="J17272">
        <v>330</v>
      </c>
      <c r="K17272">
        <v>1</v>
      </c>
      <c r="L17272">
        <v>1</v>
      </c>
      <c r="M17272">
        <v>110</v>
      </c>
      <c r="N17272" t="s">
        <v>18</v>
      </c>
      <c r="O17272" s="1">
        <v>3.38311E-54</v>
      </c>
      <c r="P17272">
        <v>549</v>
      </c>
    </row>
    <row r="17273" spans="1:16" x14ac:dyDescent="0.25">
      <c r="A17273" t="s">
        <v>25610</v>
      </c>
      <c r="B17273">
        <v>651</v>
      </c>
      <c r="C17273" s="3" t="str">
        <f>HYPERLINK("http://www.uniprot.org/uniprot/B7FLT5","tr|B7FLT5|B7FLT5_MEDTR")</f>
        <v>tr|B7FLT5|B7FLT5_MEDTR</v>
      </c>
      <c r="D17273" t="s">
        <v>22</v>
      </c>
      <c r="E17273">
        <v>78.34</v>
      </c>
      <c r="F17273">
        <v>217</v>
      </c>
      <c r="G17273">
        <v>47</v>
      </c>
      <c r="H17273">
        <v>1</v>
      </c>
      <c r="I17273">
        <v>1</v>
      </c>
      <c r="J17273">
        <v>648</v>
      </c>
      <c r="K17273">
        <v>1</v>
      </c>
      <c r="L17273">
        <v>1</v>
      </c>
      <c r="M17273">
        <v>217</v>
      </c>
      <c r="N17273" t="s">
        <v>18</v>
      </c>
      <c r="O17273" s="1">
        <v>3.50443E-99</v>
      </c>
      <c r="P17273">
        <v>939</v>
      </c>
    </row>
    <row r="17274" spans="1:16" x14ac:dyDescent="0.25">
      <c r="A17274" t="s">
        <v>25611</v>
      </c>
      <c r="B17274">
        <v>1245</v>
      </c>
      <c r="C17274" s="3" t="str">
        <f>HYPERLINK("http://www.uniprot.org/uniprot/G7IB41","tr|G7IB41|G7IB41_MEDTR")</f>
        <v>tr|G7IB41|G7IB41_MEDTR</v>
      </c>
      <c r="D17274" t="s">
        <v>25612</v>
      </c>
      <c r="E17274">
        <v>68.83</v>
      </c>
      <c r="F17274">
        <v>446</v>
      </c>
      <c r="G17274">
        <v>139</v>
      </c>
      <c r="H17274">
        <v>32</v>
      </c>
      <c r="I17274">
        <v>1</v>
      </c>
      <c r="J17274">
        <v>1242</v>
      </c>
      <c r="K17274">
        <v>1</v>
      </c>
      <c r="L17274">
        <v>1</v>
      </c>
      <c r="M17274">
        <v>432</v>
      </c>
      <c r="N17274" t="s">
        <v>18</v>
      </c>
      <c r="O17274" s="1">
        <v>1.0984099999999999E-173</v>
      </c>
      <c r="P17274">
        <v>1586</v>
      </c>
    </row>
    <row r="17275" spans="1:16" x14ac:dyDescent="0.25">
      <c r="A17275" t="s">
        <v>25613</v>
      </c>
      <c r="B17275">
        <v>801</v>
      </c>
      <c r="C17275" s="3" t="str">
        <f>HYPERLINK("http://www.uniprot.org/uniprot/G7J6D2","tr|G7J6D2|G7J6D2_MEDTR")</f>
        <v>tr|G7J6D2|G7J6D2_MEDTR</v>
      </c>
      <c r="D17275" t="s">
        <v>25614</v>
      </c>
      <c r="E17275">
        <v>75.47</v>
      </c>
      <c r="F17275">
        <v>265</v>
      </c>
      <c r="G17275">
        <v>65</v>
      </c>
      <c r="H17275">
        <v>0</v>
      </c>
      <c r="I17275">
        <v>4</v>
      </c>
      <c r="J17275">
        <v>798</v>
      </c>
      <c r="K17275">
        <v>1</v>
      </c>
      <c r="L17275">
        <v>4</v>
      </c>
      <c r="M17275">
        <v>267</v>
      </c>
      <c r="N17275" t="s">
        <v>18</v>
      </c>
      <c r="O17275" s="1">
        <v>2.6548500000000001E-109</v>
      </c>
      <c r="P17275">
        <v>1028</v>
      </c>
    </row>
    <row r="17276" spans="1:16" x14ac:dyDescent="0.25">
      <c r="A17276" t="s">
        <v>25615</v>
      </c>
      <c r="B17276">
        <v>987</v>
      </c>
      <c r="C17276" s="3" t="str">
        <f>HYPERLINK("http://www.uniprot.org/uniprot/I1JT26","tr|I1JT26|I1JT26_SOYBN")</f>
        <v>tr|I1JT26|I1JT26_SOYBN</v>
      </c>
      <c r="D17276" t="s">
        <v>71</v>
      </c>
      <c r="E17276">
        <v>73.33</v>
      </c>
      <c r="F17276">
        <v>315</v>
      </c>
      <c r="G17276">
        <v>84</v>
      </c>
      <c r="H17276">
        <v>3</v>
      </c>
      <c r="I17276">
        <v>1</v>
      </c>
      <c r="J17276">
        <v>936</v>
      </c>
      <c r="K17276">
        <v>1</v>
      </c>
      <c r="L17276">
        <v>1</v>
      </c>
      <c r="M17276">
        <v>310</v>
      </c>
      <c r="N17276" t="s">
        <v>18</v>
      </c>
      <c r="O17276" s="1">
        <v>6.1055799999999999E-131</v>
      </c>
      <c r="P17276">
        <v>1216</v>
      </c>
    </row>
    <row r="17277" spans="1:16" x14ac:dyDescent="0.25">
      <c r="A17277" t="s">
        <v>25616</v>
      </c>
      <c r="B17277">
        <v>1254</v>
      </c>
      <c r="C17277" s="3" t="str">
        <f>HYPERLINK("http://www.uniprot.org/uniprot/I1KC34","tr|I1KC34|I1KC34_SOYBN")</f>
        <v>tr|I1KC34|I1KC34_SOYBN</v>
      </c>
      <c r="D17277" t="s">
        <v>71</v>
      </c>
      <c r="E17277">
        <v>72.849999999999994</v>
      </c>
      <c r="F17277">
        <v>420</v>
      </c>
      <c r="G17277">
        <v>114</v>
      </c>
      <c r="H17277">
        <v>3</v>
      </c>
      <c r="I17277">
        <v>1</v>
      </c>
      <c r="J17277">
        <v>1251</v>
      </c>
      <c r="K17277">
        <v>1</v>
      </c>
      <c r="L17277">
        <v>1</v>
      </c>
      <c r="M17277">
        <v>413</v>
      </c>
      <c r="N17277" t="s">
        <v>18</v>
      </c>
      <c r="O17277" s="1">
        <v>9.1076400000000006E-168</v>
      </c>
      <c r="P17277">
        <v>1535</v>
      </c>
    </row>
    <row r="17278" spans="1:16" x14ac:dyDescent="0.25">
      <c r="A17278" t="s">
        <v>25617</v>
      </c>
      <c r="B17278">
        <v>783</v>
      </c>
      <c r="C17278" s="3" t="str">
        <f>HYPERLINK("http://www.uniprot.org/uniprot/K7K5R6","tr|K7K5R6|K7K5R6_SOYBN")</f>
        <v>tr|K7K5R6|K7K5R6_SOYBN</v>
      </c>
      <c r="D17278" t="s">
        <v>28</v>
      </c>
      <c r="E17278">
        <v>83.78</v>
      </c>
      <c r="F17278">
        <v>259</v>
      </c>
      <c r="G17278">
        <v>42</v>
      </c>
      <c r="H17278">
        <v>0</v>
      </c>
      <c r="I17278">
        <v>1</v>
      </c>
      <c r="J17278">
        <v>777</v>
      </c>
      <c r="K17278">
        <v>1</v>
      </c>
      <c r="L17278">
        <v>51</v>
      </c>
      <c r="M17278">
        <v>309</v>
      </c>
      <c r="N17278" t="s">
        <v>18</v>
      </c>
      <c r="O17278" s="1">
        <v>2.2797300000000001E-118</v>
      </c>
      <c r="P17278">
        <v>1106</v>
      </c>
    </row>
    <row r="17279" spans="1:16" x14ac:dyDescent="0.25">
      <c r="A17279" t="s">
        <v>25618</v>
      </c>
      <c r="B17279">
        <v>585</v>
      </c>
      <c r="C17279" s="3" t="str">
        <f>HYPERLINK("http://www.uniprot.org/uniprot/G7LHX9","tr|G7LHX9|G7LHX9_MEDTR")</f>
        <v>tr|G7LHX9|G7LHX9_MEDTR</v>
      </c>
      <c r="D17279" t="s">
        <v>25548</v>
      </c>
      <c r="E17279">
        <v>73.459999999999994</v>
      </c>
      <c r="F17279">
        <v>196</v>
      </c>
      <c r="G17279">
        <v>52</v>
      </c>
      <c r="H17279">
        <v>2</v>
      </c>
      <c r="I17279">
        <v>1</v>
      </c>
      <c r="J17279">
        <v>582</v>
      </c>
      <c r="K17279">
        <v>1</v>
      </c>
      <c r="L17279">
        <v>1</v>
      </c>
      <c r="M17279">
        <v>194</v>
      </c>
      <c r="N17279" t="s">
        <v>18</v>
      </c>
      <c r="O17279" s="1">
        <v>6.9515800000000003E-76</v>
      </c>
      <c r="P17279">
        <v>737</v>
      </c>
    </row>
    <row r="17280" spans="1:16" x14ac:dyDescent="0.25">
      <c r="A17280" t="s">
        <v>25619</v>
      </c>
      <c r="B17280">
        <v>414</v>
      </c>
      <c r="C17280" s="3" t="str">
        <f>HYPERLINK("http://www.uniprot.org/uniprot/G7IEA6","tr|G7IEA6|G7IEA6_MEDTR")</f>
        <v>tr|G7IEA6|G7IEA6_MEDTR</v>
      </c>
      <c r="D17280" t="s">
        <v>25620</v>
      </c>
      <c r="E17280">
        <v>91.17</v>
      </c>
      <c r="F17280">
        <v>136</v>
      </c>
      <c r="G17280">
        <v>12</v>
      </c>
      <c r="H17280">
        <v>0</v>
      </c>
      <c r="I17280">
        <v>1</v>
      </c>
      <c r="J17280">
        <v>408</v>
      </c>
      <c r="K17280">
        <v>1</v>
      </c>
      <c r="L17280">
        <v>268</v>
      </c>
      <c r="M17280">
        <v>403</v>
      </c>
      <c r="N17280" t="s">
        <v>18</v>
      </c>
      <c r="O17280" s="1">
        <v>1.03031E-63</v>
      </c>
      <c r="P17280">
        <v>631</v>
      </c>
    </row>
    <row r="17281" spans="1:16" x14ac:dyDescent="0.25">
      <c r="A17281" t="s">
        <v>25621</v>
      </c>
      <c r="B17281">
        <v>264</v>
      </c>
      <c r="C17281" s="3" t="str">
        <f>HYPERLINK("http://www.uniprot.org/uniprot/K7LT74","tr|K7LT74|K7LT74_SOYBN")</f>
        <v>tr|K7LT74|K7LT74_SOYBN</v>
      </c>
      <c r="D17281" t="s">
        <v>117</v>
      </c>
      <c r="E17281">
        <v>85.29</v>
      </c>
      <c r="F17281">
        <v>68</v>
      </c>
      <c r="G17281">
        <v>10</v>
      </c>
      <c r="H17281">
        <v>0</v>
      </c>
      <c r="I17281">
        <v>25</v>
      </c>
      <c r="J17281">
        <v>228</v>
      </c>
      <c r="K17281">
        <v>1</v>
      </c>
      <c r="L17281">
        <v>59</v>
      </c>
      <c r="M17281">
        <v>126</v>
      </c>
      <c r="N17281" t="s">
        <v>18</v>
      </c>
      <c r="O17281" s="1">
        <v>2.4041999999999998E-28</v>
      </c>
      <c r="P17281">
        <v>326</v>
      </c>
    </row>
    <row r="17282" spans="1:16" x14ac:dyDescent="0.25">
      <c r="A17282" t="s">
        <v>25622</v>
      </c>
      <c r="B17282">
        <v>822</v>
      </c>
      <c r="C17282" s="3" t="str">
        <f>HYPERLINK("http://www.uniprot.org/uniprot/C6TG60","tr|C6TG60|C6TG60_SOYBN")</f>
        <v>tr|C6TG60|C6TG60_SOYBN</v>
      </c>
      <c r="D17282" t="s">
        <v>210</v>
      </c>
      <c r="E17282">
        <v>79.12</v>
      </c>
      <c r="F17282">
        <v>273</v>
      </c>
      <c r="G17282">
        <v>57</v>
      </c>
      <c r="H17282">
        <v>0</v>
      </c>
      <c r="I17282">
        <v>1</v>
      </c>
      <c r="J17282">
        <v>819</v>
      </c>
      <c r="K17282">
        <v>1</v>
      </c>
      <c r="L17282">
        <v>58</v>
      </c>
      <c r="M17282">
        <v>330</v>
      </c>
      <c r="N17282" t="s">
        <v>18</v>
      </c>
      <c r="O17282" s="1">
        <v>2.00069E-123</v>
      </c>
      <c r="P17282">
        <v>1150</v>
      </c>
    </row>
    <row r="17283" spans="1:16" x14ac:dyDescent="0.25">
      <c r="A17283" t="s">
        <v>25623</v>
      </c>
      <c r="B17283">
        <v>1491</v>
      </c>
      <c r="C17283" s="3" t="str">
        <f>HYPERLINK("http://www.uniprot.org/uniprot/B9T3C2","tr|B9T3C2|B9T3C2_RICCO")</f>
        <v>tr|B9T3C2|B9T3C2_RICCO</v>
      </c>
      <c r="D17283" t="s">
        <v>25624</v>
      </c>
      <c r="E17283">
        <v>38.200000000000003</v>
      </c>
      <c r="F17283">
        <v>458</v>
      </c>
      <c r="G17283">
        <v>283</v>
      </c>
      <c r="H17283">
        <v>7</v>
      </c>
      <c r="I17283">
        <v>103</v>
      </c>
      <c r="J17283">
        <v>1455</v>
      </c>
      <c r="K17283">
        <v>1</v>
      </c>
      <c r="L17283">
        <v>130</v>
      </c>
      <c r="M17283">
        <v>556</v>
      </c>
      <c r="N17283" t="s">
        <v>18</v>
      </c>
      <c r="O17283" s="1">
        <v>3.69736E-73</v>
      </c>
      <c r="P17283">
        <v>720</v>
      </c>
    </row>
    <row r="17284" spans="1:16" x14ac:dyDescent="0.25">
      <c r="A17284" t="s">
        <v>25625</v>
      </c>
      <c r="B17284">
        <v>1287</v>
      </c>
      <c r="C17284" s="3" t="str">
        <f>HYPERLINK("http://www.uniprot.org/uniprot/C6TF04","tr|C6TF04|C6TF04_SOYBN")</f>
        <v>tr|C6TF04|C6TF04_SOYBN</v>
      </c>
      <c r="D17284" t="s">
        <v>897</v>
      </c>
      <c r="E17284">
        <v>63.23</v>
      </c>
      <c r="F17284">
        <v>427</v>
      </c>
      <c r="G17284">
        <v>157</v>
      </c>
      <c r="H17284">
        <v>0</v>
      </c>
      <c r="I17284">
        <v>1</v>
      </c>
      <c r="J17284">
        <v>1281</v>
      </c>
      <c r="K17284">
        <v>1</v>
      </c>
      <c r="L17284">
        <v>1</v>
      </c>
      <c r="M17284">
        <v>421</v>
      </c>
      <c r="N17284" t="s">
        <v>18</v>
      </c>
      <c r="O17284" s="1">
        <v>1.56965E-154</v>
      </c>
      <c r="P17284">
        <v>1421</v>
      </c>
    </row>
    <row r="17285" spans="1:16" x14ac:dyDescent="0.25">
      <c r="A17285" t="s">
        <v>25626</v>
      </c>
      <c r="B17285">
        <v>1422</v>
      </c>
      <c r="C17285" s="3" t="str">
        <f>HYPERLINK("http://www.uniprot.org/uniprot/G7ZW19","tr|G7ZW19|G7ZW19_MEDTR")</f>
        <v>tr|G7ZW19|G7ZW19_MEDTR</v>
      </c>
      <c r="D17285" t="s">
        <v>25627</v>
      </c>
      <c r="E17285">
        <v>66.73</v>
      </c>
      <c r="F17285">
        <v>472</v>
      </c>
      <c r="G17285">
        <v>157</v>
      </c>
      <c r="H17285">
        <v>0</v>
      </c>
      <c r="I17285">
        <v>1</v>
      </c>
      <c r="J17285">
        <v>1416</v>
      </c>
      <c r="K17285">
        <v>1</v>
      </c>
      <c r="L17285">
        <v>1</v>
      </c>
      <c r="M17285">
        <v>470</v>
      </c>
      <c r="N17285" t="s">
        <v>18</v>
      </c>
      <c r="O17285" s="1">
        <v>2.1959800000000001E-168</v>
      </c>
      <c r="P17285">
        <v>1541</v>
      </c>
    </row>
    <row r="17286" spans="1:16" x14ac:dyDescent="0.25">
      <c r="A17286" t="s">
        <v>25628</v>
      </c>
      <c r="B17286">
        <v>975</v>
      </c>
      <c r="C17286" s="3" t="str">
        <f>HYPERLINK("http://www.uniprot.org/uniprot/G7KJ83","tr|G7KJ83|G7KJ83_MEDTR")</f>
        <v>tr|G7KJ83|G7KJ83_MEDTR</v>
      </c>
      <c r="D17286" t="s">
        <v>25629</v>
      </c>
      <c r="E17286">
        <v>85.29</v>
      </c>
      <c r="F17286">
        <v>306</v>
      </c>
      <c r="G17286">
        <v>45</v>
      </c>
      <c r="H17286">
        <v>0</v>
      </c>
      <c r="I17286">
        <v>1</v>
      </c>
      <c r="J17286">
        <v>918</v>
      </c>
      <c r="K17286">
        <v>1</v>
      </c>
      <c r="L17286">
        <v>8</v>
      </c>
      <c r="M17286">
        <v>313</v>
      </c>
      <c r="N17286" t="s">
        <v>18</v>
      </c>
      <c r="O17286" s="1">
        <v>5.6274300000000003E-145</v>
      </c>
      <c r="P17286">
        <v>1337</v>
      </c>
    </row>
    <row r="17287" spans="1:16" x14ac:dyDescent="0.25">
      <c r="A17287" t="s">
        <v>25630</v>
      </c>
      <c r="B17287">
        <v>417</v>
      </c>
      <c r="C17287" s="3" t="str">
        <f>HYPERLINK("http://www.uniprot.org/uniprot/M1ARN0","tr|M1ARN0|M1ARN0_SOLTU")</f>
        <v>tr|M1ARN0|M1ARN0_SOLTU</v>
      </c>
      <c r="D17287" t="s">
        <v>25631</v>
      </c>
      <c r="E17287">
        <v>53.03</v>
      </c>
      <c r="F17287">
        <v>132</v>
      </c>
      <c r="G17287">
        <v>62</v>
      </c>
      <c r="H17287">
        <v>0</v>
      </c>
      <c r="I17287">
        <v>1</v>
      </c>
      <c r="J17287">
        <v>396</v>
      </c>
      <c r="K17287">
        <v>1</v>
      </c>
      <c r="L17287">
        <v>397</v>
      </c>
      <c r="M17287">
        <v>528</v>
      </c>
      <c r="N17287" t="s">
        <v>18</v>
      </c>
      <c r="O17287" s="1">
        <v>5.12582E-34</v>
      </c>
      <c r="P17287">
        <v>375</v>
      </c>
    </row>
    <row r="17288" spans="1:16" x14ac:dyDescent="0.25">
      <c r="A17288" t="s">
        <v>25632</v>
      </c>
      <c r="B17288">
        <v>1149</v>
      </c>
      <c r="C17288" s="3" t="str">
        <f>HYPERLINK("http://www.uniprot.org/uniprot/G7K4M4","tr|G7K4M4|G7K4M4_MEDTR")</f>
        <v>tr|G7K4M4|G7K4M4_MEDTR</v>
      </c>
      <c r="D17288" t="s">
        <v>517</v>
      </c>
      <c r="E17288">
        <v>52.48</v>
      </c>
      <c r="F17288">
        <v>282</v>
      </c>
      <c r="G17288">
        <v>134</v>
      </c>
      <c r="H17288">
        <v>1</v>
      </c>
      <c r="I17288">
        <v>1</v>
      </c>
      <c r="J17288">
        <v>843</v>
      </c>
      <c r="K17288">
        <v>1</v>
      </c>
      <c r="L17288">
        <v>265</v>
      </c>
      <c r="M17288">
        <v>544</v>
      </c>
      <c r="N17288" t="s">
        <v>18</v>
      </c>
      <c r="O17288" s="1">
        <v>4.6644200000000002E-75</v>
      </c>
      <c r="P17288">
        <v>735</v>
      </c>
    </row>
    <row r="17289" spans="1:16" x14ac:dyDescent="0.25">
      <c r="A17289" t="s">
        <v>25633</v>
      </c>
      <c r="B17289">
        <v>2037</v>
      </c>
      <c r="C17289" s="3" t="str">
        <f>HYPERLINK("http://www.uniprot.org/uniprot/Q2HTI8","tr|Q2HTI8|Q2HTI8_MEDTR")</f>
        <v>tr|Q2HTI8|Q2HTI8_MEDTR</v>
      </c>
      <c r="D17289" t="s">
        <v>25634</v>
      </c>
      <c r="E17289">
        <v>86.8</v>
      </c>
      <c r="F17289">
        <v>432</v>
      </c>
      <c r="G17289">
        <v>57</v>
      </c>
      <c r="H17289">
        <v>0</v>
      </c>
      <c r="I17289">
        <v>1</v>
      </c>
      <c r="J17289">
        <v>1296</v>
      </c>
      <c r="K17289">
        <v>1</v>
      </c>
      <c r="L17289">
        <v>1</v>
      </c>
      <c r="M17289">
        <v>430</v>
      </c>
      <c r="N17289" t="s">
        <v>18</v>
      </c>
      <c r="O17289">
        <v>0</v>
      </c>
      <c r="P17289">
        <v>1929</v>
      </c>
    </row>
    <row r="17290" spans="1:16" x14ac:dyDescent="0.25">
      <c r="A17290" t="s">
        <v>25635</v>
      </c>
      <c r="B17290">
        <v>708</v>
      </c>
      <c r="C17290" s="3" t="str">
        <f>HYPERLINK("http://www.uniprot.org/uniprot/A2Q675","tr|A2Q675|A2Q675_MEDTR")</f>
        <v>tr|A2Q675|A2Q675_MEDTR</v>
      </c>
      <c r="D17290" t="s">
        <v>25636</v>
      </c>
      <c r="E17290">
        <v>59.91</v>
      </c>
      <c r="F17290">
        <v>237</v>
      </c>
      <c r="G17290">
        <v>95</v>
      </c>
      <c r="H17290">
        <v>2</v>
      </c>
      <c r="I17290">
        <v>1</v>
      </c>
      <c r="J17290">
        <v>705</v>
      </c>
      <c r="K17290">
        <v>1</v>
      </c>
      <c r="L17290">
        <v>1</v>
      </c>
      <c r="M17290">
        <v>224</v>
      </c>
      <c r="N17290" t="s">
        <v>18</v>
      </c>
      <c r="O17290" s="1">
        <v>3.5581500000000002E-61</v>
      </c>
      <c r="P17290">
        <v>612</v>
      </c>
    </row>
    <row r="17291" spans="1:16" x14ac:dyDescent="0.25">
      <c r="A17291" t="s">
        <v>25637</v>
      </c>
      <c r="B17291">
        <v>1158</v>
      </c>
      <c r="C17291" s="3" t="str">
        <f>HYPERLINK("http://www.uniprot.org/uniprot/G7IGC0","tr|G7IGC0|G7IGC0_MEDTR")</f>
        <v>tr|G7IGC0|G7IGC0_MEDTR</v>
      </c>
      <c r="D17291" t="s">
        <v>25638</v>
      </c>
      <c r="E17291">
        <v>79.260000000000005</v>
      </c>
      <c r="F17291">
        <v>381</v>
      </c>
      <c r="G17291">
        <v>79</v>
      </c>
      <c r="H17291">
        <v>1</v>
      </c>
      <c r="I17291">
        <v>16</v>
      </c>
      <c r="J17291">
        <v>1155</v>
      </c>
      <c r="K17291">
        <v>1</v>
      </c>
      <c r="L17291">
        <v>44</v>
      </c>
      <c r="M17291">
        <v>423</v>
      </c>
      <c r="N17291" t="s">
        <v>18</v>
      </c>
      <c r="O17291" s="1">
        <v>8.6439599999999999E-178</v>
      </c>
      <c r="P17291">
        <v>1621</v>
      </c>
    </row>
    <row r="17292" spans="1:16" x14ac:dyDescent="0.25">
      <c r="A17292" t="s">
        <v>25639</v>
      </c>
      <c r="B17292">
        <v>525</v>
      </c>
      <c r="C17292" s="3" t="str">
        <f>HYPERLINK("http://www.uniprot.org/uniprot/I3SPI4","tr|I3SPI4|I3SPI4_MEDTR")</f>
        <v>tr|I3SPI4|I3SPI4_MEDTR</v>
      </c>
      <c r="D17292" t="s">
        <v>22</v>
      </c>
      <c r="E17292">
        <v>64.5</v>
      </c>
      <c r="F17292">
        <v>200</v>
      </c>
      <c r="G17292">
        <v>71</v>
      </c>
      <c r="H17292">
        <v>26</v>
      </c>
      <c r="I17292">
        <v>1</v>
      </c>
      <c r="J17292">
        <v>522</v>
      </c>
      <c r="K17292">
        <v>1</v>
      </c>
      <c r="L17292">
        <v>1</v>
      </c>
      <c r="M17292">
        <v>200</v>
      </c>
      <c r="N17292" t="s">
        <v>18</v>
      </c>
      <c r="O17292" s="1">
        <v>6.2329099999999995E-69</v>
      </c>
      <c r="P17292">
        <v>676</v>
      </c>
    </row>
    <row r="17293" spans="1:16" x14ac:dyDescent="0.25">
      <c r="A17293" t="s">
        <v>25640</v>
      </c>
      <c r="B17293">
        <v>2601</v>
      </c>
      <c r="C17293" s="3" t="str">
        <f>HYPERLINK("http://www.uniprot.org/uniprot/K7K6D3","tr|K7K6D3|K7K6D3_SOYBN")</f>
        <v>tr|K7K6D3|K7K6D3_SOYBN</v>
      </c>
      <c r="D17293" t="s">
        <v>28</v>
      </c>
      <c r="E17293">
        <v>59.29</v>
      </c>
      <c r="F17293">
        <v>877</v>
      </c>
      <c r="G17293">
        <v>357</v>
      </c>
      <c r="H17293">
        <v>48</v>
      </c>
      <c r="I17293">
        <v>112</v>
      </c>
      <c r="J17293">
        <v>2598</v>
      </c>
      <c r="K17293">
        <v>1</v>
      </c>
      <c r="L17293">
        <v>76</v>
      </c>
      <c r="M17293">
        <v>938</v>
      </c>
      <c r="N17293" t="s">
        <v>18</v>
      </c>
      <c r="O17293">
        <v>0</v>
      </c>
      <c r="P17293">
        <v>2391</v>
      </c>
    </row>
    <row r="17294" spans="1:16" x14ac:dyDescent="0.25">
      <c r="A17294" t="s">
        <v>25641</v>
      </c>
      <c r="B17294">
        <v>1134</v>
      </c>
      <c r="C17294" s="3" t="str">
        <f>HYPERLINK("http://www.uniprot.org/uniprot/I3SHR1","tr|I3SHR1|I3SHR1_LOTJA")</f>
        <v>tr|I3SHR1|I3SHR1_LOTJA</v>
      </c>
      <c r="D17294" t="s">
        <v>93</v>
      </c>
      <c r="E17294">
        <v>73.06</v>
      </c>
      <c r="F17294">
        <v>375</v>
      </c>
      <c r="G17294">
        <v>101</v>
      </c>
      <c r="H17294">
        <v>2</v>
      </c>
      <c r="I17294">
        <v>13</v>
      </c>
      <c r="J17294">
        <v>1131</v>
      </c>
      <c r="K17294">
        <v>1</v>
      </c>
      <c r="L17294">
        <v>7</v>
      </c>
      <c r="M17294">
        <v>371</v>
      </c>
      <c r="N17294" t="s">
        <v>18</v>
      </c>
      <c r="O17294" s="1">
        <v>1.09877E-153</v>
      </c>
      <c r="P17294">
        <v>1413</v>
      </c>
    </row>
    <row r="17295" spans="1:16" x14ac:dyDescent="0.25">
      <c r="A17295" t="s">
        <v>25642</v>
      </c>
      <c r="B17295">
        <v>1287</v>
      </c>
      <c r="C17295" s="3" t="str">
        <f>HYPERLINK("http://www.uniprot.org/uniprot/C6TDZ0","tr|C6TDZ0|C6TDZ0_SOYBN")</f>
        <v>tr|C6TDZ0|C6TDZ0_SOYBN</v>
      </c>
      <c r="D17295" t="s">
        <v>25643</v>
      </c>
      <c r="E17295">
        <v>92.05</v>
      </c>
      <c r="F17295">
        <v>428</v>
      </c>
      <c r="G17295">
        <v>34</v>
      </c>
      <c r="H17295">
        <v>0</v>
      </c>
      <c r="I17295">
        <v>1</v>
      </c>
      <c r="J17295">
        <v>1284</v>
      </c>
      <c r="K17295">
        <v>1</v>
      </c>
      <c r="L17295">
        <v>1</v>
      </c>
      <c r="M17295">
        <v>411</v>
      </c>
      <c r="N17295" t="s">
        <v>18</v>
      </c>
      <c r="O17295">
        <v>0</v>
      </c>
      <c r="P17295">
        <v>2048</v>
      </c>
    </row>
    <row r="17296" spans="1:16" x14ac:dyDescent="0.25">
      <c r="A17296" t="s">
        <v>25644</v>
      </c>
      <c r="B17296">
        <v>2205</v>
      </c>
      <c r="C17296" s="3" t="str">
        <f>HYPERLINK("http://www.uniprot.org/uniprot/G7L344","tr|G7L344|G7L344_MEDTR")</f>
        <v>tr|G7L344|G7L344_MEDTR</v>
      </c>
      <c r="D17296" t="s">
        <v>25645</v>
      </c>
      <c r="E17296">
        <v>75.900000000000006</v>
      </c>
      <c r="F17296">
        <v>693</v>
      </c>
      <c r="G17296">
        <v>167</v>
      </c>
      <c r="H17296">
        <v>12</v>
      </c>
      <c r="I17296">
        <v>1</v>
      </c>
      <c r="J17296">
        <v>2043</v>
      </c>
      <c r="K17296">
        <v>1</v>
      </c>
      <c r="L17296">
        <v>1</v>
      </c>
      <c r="M17296">
        <v>685</v>
      </c>
      <c r="N17296" t="s">
        <v>18</v>
      </c>
      <c r="O17296">
        <v>0</v>
      </c>
      <c r="P17296">
        <v>2624</v>
      </c>
    </row>
    <row r="17297" spans="1:16" x14ac:dyDescent="0.25">
      <c r="A17297" t="s">
        <v>25646</v>
      </c>
      <c r="B17297">
        <v>2931</v>
      </c>
      <c r="C17297" s="3" t="str">
        <f>HYPERLINK("http://www.uniprot.org/uniprot/G7IAL8","tr|G7IAL8|G7IAL8_MEDTR")</f>
        <v>tr|G7IAL8|G7IAL8_MEDTR</v>
      </c>
      <c r="D17297" t="s">
        <v>25647</v>
      </c>
      <c r="E17297">
        <v>84.48</v>
      </c>
      <c r="F17297">
        <v>986</v>
      </c>
      <c r="G17297">
        <v>153</v>
      </c>
      <c r="H17297">
        <v>10</v>
      </c>
      <c r="I17297">
        <v>1</v>
      </c>
      <c r="J17297">
        <v>2928</v>
      </c>
      <c r="K17297">
        <v>1</v>
      </c>
      <c r="L17297">
        <v>1</v>
      </c>
      <c r="M17297">
        <v>979</v>
      </c>
      <c r="N17297" t="s">
        <v>18</v>
      </c>
      <c r="O17297">
        <v>0</v>
      </c>
      <c r="P17297">
        <v>4306</v>
      </c>
    </row>
    <row r="17298" spans="1:16" x14ac:dyDescent="0.25">
      <c r="A17298" t="s">
        <v>25648</v>
      </c>
      <c r="B17298">
        <v>693</v>
      </c>
      <c r="C17298" s="3" t="str">
        <f>HYPERLINK("http://www.uniprot.org/uniprot/I3SGA2","tr|I3SGA2|I3SGA2_LOTJA")</f>
        <v>tr|I3SGA2|I3SGA2_LOTJA</v>
      </c>
      <c r="D17298" t="s">
        <v>93</v>
      </c>
      <c r="E17298">
        <v>70.290000000000006</v>
      </c>
      <c r="F17298">
        <v>202</v>
      </c>
      <c r="G17298">
        <v>60</v>
      </c>
      <c r="H17298">
        <v>0</v>
      </c>
      <c r="I17298">
        <v>85</v>
      </c>
      <c r="J17298">
        <v>690</v>
      </c>
      <c r="K17298">
        <v>1</v>
      </c>
      <c r="L17298">
        <v>35</v>
      </c>
      <c r="M17298">
        <v>236</v>
      </c>
      <c r="N17298" t="s">
        <v>18</v>
      </c>
      <c r="O17298" s="1">
        <v>1.31637E-81</v>
      </c>
      <c r="P17298">
        <v>788</v>
      </c>
    </row>
    <row r="17299" spans="1:16" x14ac:dyDescent="0.25">
      <c r="A17299" t="s">
        <v>25649</v>
      </c>
      <c r="B17299">
        <v>2130</v>
      </c>
      <c r="C17299" s="3" t="str">
        <f>HYPERLINK("http://www.uniprot.org/uniprot/A2A1E8","tr|A2A1E8|A2A1E8_LOTJA")</f>
        <v>tr|A2A1E8|A2A1E8_LOTJA</v>
      </c>
      <c r="D17299" t="s">
        <v>25650</v>
      </c>
      <c r="E17299">
        <v>81.010000000000005</v>
      </c>
      <c r="F17299">
        <v>711</v>
      </c>
      <c r="G17299">
        <v>135</v>
      </c>
      <c r="H17299">
        <v>2</v>
      </c>
      <c r="I17299">
        <v>1</v>
      </c>
      <c r="J17299">
        <v>2127</v>
      </c>
      <c r="K17299">
        <v>1</v>
      </c>
      <c r="L17299">
        <v>1</v>
      </c>
      <c r="M17299">
        <v>711</v>
      </c>
      <c r="N17299" t="s">
        <v>18</v>
      </c>
      <c r="O17299">
        <v>0</v>
      </c>
      <c r="P17299">
        <v>3007</v>
      </c>
    </row>
    <row r="17300" spans="1:16" x14ac:dyDescent="0.25">
      <c r="A17300" t="s">
        <v>25651</v>
      </c>
      <c r="B17300">
        <v>1917</v>
      </c>
      <c r="C17300" s="3" t="str">
        <f>HYPERLINK("http://www.uniprot.org/uniprot/G7J6D3","tr|G7J6D3|G7J6D3_MEDTR")</f>
        <v>tr|G7J6D3|G7J6D3_MEDTR</v>
      </c>
      <c r="D17300" t="s">
        <v>25652</v>
      </c>
      <c r="E17300">
        <v>79.09</v>
      </c>
      <c r="F17300">
        <v>641</v>
      </c>
      <c r="G17300">
        <v>134</v>
      </c>
      <c r="H17300">
        <v>3</v>
      </c>
      <c r="I17300">
        <v>1</v>
      </c>
      <c r="J17300">
        <v>1914</v>
      </c>
      <c r="K17300">
        <v>1</v>
      </c>
      <c r="L17300">
        <v>1</v>
      </c>
      <c r="M17300">
        <v>637</v>
      </c>
      <c r="N17300" t="s">
        <v>18</v>
      </c>
      <c r="O17300">
        <v>0</v>
      </c>
      <c r="P17300">
        <v>2569</v>
      </c>
    </row>
    <row r="17301" spans="1:16" x14ac:dyDescent="0.25">
      <c r="A17301" t="s">
        <v>25653</v>
      </c>
      <c r="B17301">
        <v>1632</v>
      </c>
      <c r="C17301" s="3" t="str">
        <f>HYPERLINK("http://www.uniprot.org/uniprot/G7J592","tr|G7J592|G7J592_MEDTR")</f>
        <v>tr|G7J592|G7J592_MEDTR</v>
      </c>
      <c r="D17301" t="s">
        <v>25654</v>
      </c>
      <c r="E17301">
        <v>69.16</v>
      </c>
      <c r="F17301">
        <v>613</v>
      </c>
      <c r="G17301">
        <v>189</v>
      </c>
      <c r="H17301">
        <v>71</v>
      </c>
      <c r="I17301">
        <v>1</v>
      </c>
      <c r="J17301">
        <v>1626</v>
      </c>
      <c r="K17301">
        <v>1</v>
      </c>
      <c r="L17301">
        <v>1</v>
      </c>
      <c r="M17301">
        <v>607</v>
      </c>
      <c r="N17301" t="s">
        <v>18</v>
      </c>
      <c r="O17301">
        <v>0</v>
      </c>
      <c r="P17301">
        <v>1931</v>
      </c>
    </row>
    <row r="17302" spans="1:16" x14ac:dyDescent="0.25">
      <c r="A17302" t="s">
        <v>25655</v>
      </c>
      <c r="B17302">
        <v>579</v>
      </c>
      <c r="C17302" s="3" t="str">
        <f>HYPERLINK("http://www.uniprot.org/uniprot/G7J5J8","tr|G7J5J8|G7J5J8_MEDTR")</f>
        <v>tr|G7J5J8|G7J5J8_MEDTR</v>
      </c>
      <c r="D17302" t="s">
        <v>25656</v>
      </c>
      <c r="E17302">
        <v>78.75</v>
      </c>
      <c r="F17302">
        <v>193</v>
      </c>
      <c r="G17302">
        <v>41</v>
      </c>
      <c r="H17302">
        <v>1</v>
      </c>
      <c r="I17302">
        <v>1</v>
      </c>
      <c r="J17302">
        <v>576</v>
      </c>
      <c r="K17302">
        <v>1</v>
      </c>
      <c r="L17302">
        <v>1</v>
      </c>
      <c r="M17302">
        <v>193</v>
      </c>
      <c r="N17302" t="s">
        <v>18</v>
      </c>
      <c r="O17302" s="1">
        <v>7.5753199999999995E-83</v>
      </c>
      <c r="P17302">
        <v>797</v>
      </c>
    </row>
    <row r="17303" spans="1:16" x14ac:dyDescent="0.25">
      <c r="A17303" t="s">
        <v>25657</v>
      </c>
      <c r="B17303">
        <v>375</v>
      </c>
      <c r="C17303" s="3" t="str">
        <f>HYPERLINK("http://www.uniprot.org/uniprot/I3T140","tr|I3T140|I3T140_MEDTR")</f>
        <v>tr|I3T140|I3T140_MEDTR</v>
      </c>
      <c r="D17303" t="s">
        <v>22</v>
      </c>
      <c r="E17303">
        <v>94.35</v>
      </c>
      <c r="F17303">
        <v>124</v>
      </c>
      <c r="G17303">
        <v>7</v>
      </c>
      <c r="H17303">
        <v>0</v>
      </c>
      <c r="I17303">
        <v>1</v>
      </c>
      <c r="J17303">
        <v>372</v>
      </c>
      <c r="K17303">
        <v>1</v>
      </c>
      <c r="L17303">
        <v>6</v>
      </c>
      <c r="M17303">
        <v>129</v>
      </c>
      <c r="N17303" t="s">
        <v>18</v>
      </c>
      <c r="O17303" s="1">
        <v>3.2865900000000001E-65</v>
      </c>
      <c r="P17303">
        <v>644</v>
      </c>
    </row>
    <row r="17304" spans="1:16" x14ac:dyDescent="0.25">
      <c r="A17304" t="s">
        <v>25658</v>
      </c>
      <c r="B17304">
        <v>801</v>
      </c>
      <c r="C17304" s="3" t="str">
        <f>HYPERLINK("http://www.uniprot.org/uniprot/G7J1I0","tr|G7J1I0|G7J1I0_MEDTR")</f>
        <v>tr|G7J1I0|G7J1I0_MEDTR</v>
      </c>
      <c r="D17304" t="s">
        <v>25659</v>
      </c>
      <c r="E17304">
        <v>70.88</v>
      </c>
      <c r="F17304">
        <v>316</v>
      </c>
      <c r="G17304">
        <v>92</v>
      </c>
      <c r="H17304">
        <v>50</v>
      </c>
      <c r="I17304">
        <v>1</v>
      </c>
      <c r="J17304">
        <v>798</v>
      </c>
      <c r="K17304">
        <v>1</v>
      </c>
      <c r="L17304">
        <v>1</v>
      </c>
      <c r="M17304">
        <v>312</v>
      </c>
      <c r="N17304" t="s">
        <v>18</v>
      </c>
      <c r="O17304" s="1">
        <v>1.00884E-108</v>
      </c>
      <c r="P17304">
        <v>1023</v>
      </c>
    </row>
    <row r="17305" spans="1:16" x14ac:dyDescent="0.25">
      <c r="A17305" t="s">
        <v>25660</v>
      </c>
      <c r="B17305">
        <v>1131</v>
      </c>
      <c r="C17305" s="3" t="str">
        <f>HYPERLINK("http://www.uniprot.org/uniprot/I3SJ33","tr|I3SJ33|I3SJ33_MEDTR")</f>
        <v>tr|I3SJ33|I3SJ33_MEDTR</v>
      </c>
      <c r="D17305" t="s">
        <v>22</v>
      </c>
      <c r="E17305">
        <v>84.12</v>
      </c>
      <c r="F17305">
        <v>378</v>
      </c>
      <c r="G17305">
        <v>60</v>
      </c>
      <c r="H17305">
        <v>2</v>
      </c>
      <c r="I17305">
        <v>1</v>
      </c>
      <c r="J17305">
        <v>1128</v>
      </c>
      <c r="K17305">
        <v>1</v>
      </c>
      <c r="L17305">
        <v>4</v>
      </c>
      <c r="M17305">
        <v>376</v>
      </c>
      <c r="N17305" t="s">
        <v>18</v>
      </c>
      <c r="O17305">
        <v>0</v>
      </c>
      <c r="P17305">
        <v>1695</v>
      </c>
    </row>
    <row r="17306" spans="1:16" x14ac:dyDescent="0.25">
      <c r="A17306" t="s">
        <v>25661</v>
      </c>
      <c r="B17306">
        <v>231</v>
      </c>
      <c r="C17306" s="3" t="str">
        <f>HYPERLINK("http://www.uniprot.org/uniprot/I3SZ44","tr|I3SZ44|I3SZ44_MEDTR")</f>
        <v>tr|I3SZ44|I3SZ44_MEDTR</v>
      </c>
      <c r="D17306" t="s">
        <v>22</v>
      </c>
      <c r="E17306">
        <v>79.72</v>
      </c>
      <c r="F17306">
        <v>74</v>
      </c>
      <c r="G17306">
        <v>15</v>
      </c>
      <c r="H17306">
        <v>0</v>
      </c>
      <c r="I17306">
        <v>4</v>
      </c>
      <c r="J17306">
        <v>225</v>
      </c>
      <c r="K17306">
        <v>1</v>
      </c>
      <c r="L17306">
        <v>6</v>
      </c>
      <c r="M17306">
        <v>79</v>
      </c>
      <c r="N17306" t="s">
        <v>18</v>
      </c>
      <c r="O17306" s="1">
        <v>1.5116199999999999E-30</v>
      </c>
      <c r="P17306">
        <v>345</v>
      </c>
    </row>
    <row r="17307" spans="1:16" x14ac:dyDescent="0.25">
      <c r="A17307" t="s">
        <v>25662</v>
      </c>
      <c r="B17307">
        <v>1290</v>
      </c>
      <c r="C17307" s="3" t="str">
        <f>HYPERLINK("http://www.uniprot.org/uniprot/K7L0C9","tr|K7L0C9|K7L0C9_SOYBN")</f>
        <v>tr|K7L0C9|K7L0C9_SOYBN</v>
      </c>
      <c r="D17307" t="s">
        <v>28</v>
      </c>
      <c r="E17307">
        <v>48.26</v>
      </c>
      <c r="F17307">
        <v>433</v>
      </c>
      <c r="G17307">
        <v>224</v>
      </c>
      <c r="H17307">
        <v>7</v>
      </c>
      <c r="I17307">
        <v>7</v>
      </c>
      <c r="J17307">
        <v>1284</v>
      </c>
      <c r="K17307">
        <v>1</v>
      </c>
      <c r="L17307">
        <v>1</v>
      </c>
      <c r="M17307">
        <v>412</v>
      </c>
      <c r="N17307" t="s">
        <v>18</v>
      </c>
      <c r="O17307" s="1">
        <v>2.0300000000000001E-85</v>
      </c>
      <c r="P17307">
        <v>825</v>
      </c>
    </row>
    <row r="17308" spans="1:16" x14ac:dyDescent="0.25">
      <c r="A17308" t="s">
        <v>25663</v>
      </c>
      <c r="B17308">
        <v>351</v>
      </c>
      <c r="C17308" s="3" t="str">
        <f>HYPERLINK("http://www.uniprot.org/uniprot/G7JQD3","tr|G7JQD3|G7JQD3_MEDTR")</f>
        <v>tr|G7JQD3|G7JQD3_MEDTR</v>
      </c>
      <c r="D17308" t="s">
        <v>25664</v>
      </c>
      <c r="E17308">
        <v>93.85</v>
      </c>
      <c r="F17308">
        <v>114</v>
      </c>
      <c r="G17308">
        <v>7</v>
      </c>
      <c r="H17308">
        <v>0</v>
      </c>
      <c r="I17308">
        <v>7</v>
      </c>
      <c r="J17308">
        <v>348</v>
      </c>
      <c r="K17308">
        <v>1</v>
      </c>
      <c r="L17308">
        <v>2</v>
      </c>
      <c r="M17308">
        <v>115</v>
      </c>
      <c r="N17308" t="s">
        <v>18</v>
      </c>
      <c r="O17308" s="1">
        <v>1.9335899999999999E-57</v>
      </c>
      <c r="P17308">
        <v>577</v>
      </c>
    </row>
    <row r="17309" spans="1:16" x14ac:dyDescent="0.25">
      <c r="A17309" t="s">
        <v>25665</v>
      </c>
      <c r="B17309">
        <v>1731</v>
      </c>
      <c r="C17309" s="3" t="str">
        <f>HYPERLINK("http://www.uniprot.org/uniprot/K7MHI2","tr|K7MHI2|K7MHI2_SOYBN")</f>
        <v>tr|K7MHI2|K7MHI2_SOYBN</v>
      </c>
      <c r="D17309" t="s">
        <v>28</v>
      </c>
      <c r="E17309">
        <v>71.12</v>
      </c>
      <c r="F17309">
        <v>613</v>
      </c>
      <c r="G17309">
        <v>177</v>
      </c>
      <c r="H17309">
        <v>37</v>
      </c>
      <c r="I17309">
        <v>1</v>
      </c>
      <c r="J17309">
        <v>1728</v>
      </c>
      <c r="K17309">
        <v>1</v>
      </c>
      <c r="L17309">
        <v>9</v>
      </c>
      <c r="M17309">
        <v>617</v>
      </c>
      <c r="N17309" t="s">
        <v>18</v>
      </c>
      <c r="O17309">
        <v>0</v>
      </c>
      <c r="P17309">
        <v>2097</v>
      </c>
    </row>
    <row r="17310" spans="1:16" x14ac:dyDescent="0.25">
      <c r="A17310" t="s">
        <v>25666</v>
      </c>
      <c r="B17310">
        <v>768</v>
      </c>
      <c r="C17310" s="3" t="str">
        <f>HYPERLINK("http://www.uniprot.org/uniprot/I3T8T3","tr|I3T8T3|I3T8T3_MEDTR")</f>
        <v>tr|I3T8T3|I3T8T3_MEDTR</v>
      </c>
      <c r="D17310" t="s">
        <v>22</v>
      </c>
      <c r="E17310">
        <v>84.57</v>
      </c>
      <c r="F17310">
        <v>214</v>
      </c>
      <c r="G17310">
        <v>33</v>
      </c>
      <c r="H17310">
        <v>6</v>
      </c>
      <c r="I17310">
        <v>7</v>
      </c>
      <c r="J17310">
        <v>630</v>
      </c>
      <c r="K17310">
        <v>1</v>
      </c>
      <c r="L17310">
        <v>31</v>
      </c>
      <c r="M17310">
        <v>244</v>
      </c>
      <c r="N17310" t="s">
        <v>18</v>
      </c>
      <c r="O17310" s="1">
        <v>9.0346399999999998E-104</v>
      </c>
      <c r="P17310">
        <v>980</v>
      </c>
    </row>
    <row r="17311" spans="1:16" x14ac:dyDescent="0.25">
      <c r="A17311" t="s">
        <v>25667</v>
      </c>
      <c r="B17311">
        <v>585</v>
      </c>
      <c r="C17311" s="3" t="str">
        <f>HYPERLINK("http://www.uniprot.org/uniprot/B9SZZ0","tr|B9SZZ0|B9SZZ0_RICCO")</f>
        <v>tr|B9SZZ0|B9SZZ0_RICCO</v>
      </c>
      <c r="D17311" t="s">
        <v>25668</v>
      </c>
      <c r="E17311">
        <v>39.75</v>
      </c>
      <c r="F17311">
        <v>244</v>
      </c>
      <c r="G17311">
        <v>147</v>
      </c>
      <c r="H17311">
        <v>58</v>
      </c>
      <c r="I17311">
        <v>16</v>
      </c>
      <c r="J17311">
        <v>573</v>
      </c>
      <c r="K17311">
        <v>1</v>
      </c>
      <c r="L17311">
        <v>1</v>
      </c>
      <c r="M17311">
        <v>239</v>
      </c>
      <c r="N17311" t="s">
        <v>18</v>
      </c>
      <c r="O17311" s="1">
        <v>1.9819000000000001E-30</v>
      </c>
      <c r="P17311">
        <v>345</v>
      </c>
    </row>
    <row r="17312" spans="1:16" x14ac:dyDescent="0.25">
      <c r="A17312" t="s">
        <v>25669</v>
      </c>
      <c r="B17312">
        <v>438</v>
      </c>
      <c r="C17312" s="3" t="str">
        <f>HYPERLINK("http://www.uniprot.org/uniprot/K7MHK8","tr|K7MHK8|K7MHK8_SOYBN")</f>
        <v>tr|K7MHK8|K7MHK8_SOYBN</v>
      </c>
      <c r="D17312" t="s">
        <v>28</v>
      </c>
      <c r="E17312">
        <v>90.27</v>
      </c>
      <c r="F17312">
        <v>144</v>
      </c>
      <c r="G17312">
        <v>14</v>
      </c>
      <c r="H17312">
        <v>0</v>
      </c>
      <c r="I17312">
        <v>4</v>
      </c>
      <c r="J17312">
        <v>435</v>
      </c>
      <c r="K17312">
        <v>1</v>
      </c>
      <c r="L17312">
        <v>312</v>
      </c>
      <c r="M17312">
        <v>454</v>
      </c>
      <c r="N17312" t="s">
        <v>18</v>
      </c>
      <c r="O17312" s="1">
        <v>2.87286E-69</v>
      </c>
      <c r="P17312">
        <v>679</v>
      </c>
    </row>
    <row r="17313" spans="1:16" x14ac:dyDescent="0.25">
      <c r="A17313" t="s">
        <v>25670</v>
      </c>
      <c r="B17313">
        <v>516</v>
      </c>
      <c r="C17313" s="3" t="str">
        <f>HYPERLINK("http://www.uniprot.org/uniprot/I3SAK4","tr|I3SAK4|I3SAK4_MEDTR")</f>
        <v>tr|I3SAK4|I3SAK4_MEDTR</v>
      </c>
      <c r="D17313" t="s">
        <v>22</v>
      </c>
      <c r="E17313">
        <v>74.28</v>
      </c>
      <c r="F17313">
        <v>175</v>
      </c>
      <c r="G17313">
        <v>45</v>
      </c>
      <c r="H17313">
        <v>4</v>
      </c>
      <c r="I17313">
        <v>1</v>
      </c>
      <c r="J17313">
        <v>513</v>
      </c>
      <c r="K17313">
        <v>1</v>
      </c>
      <c r="L17313">
        <v>110</v>
      </c>
      <c r="M17313">
        <v>283</v>
      </c>
      <c r="N17313" t="s">
        <v>18</v>
      </c>
      <c r="O17313" s="1">
        <v>6.7514200000000006E-79</v>
      </c>
      <c r="P17313">
        <v>762</v>
      </c>
    </row>
    <row r="17314" spans="1:16" x14ac:dyDescent="0.25">
      <c r="A17314" t="s">
        <v>25671</v>
      </c>
      <c r="B17314">
        <v>1629</v>
      </c>
      <c r="C17314" s="3" t="str">
        <f>HYPERLINK("http://www.uniprot.org/uniprot/G7ILR3","tr|G7ILR3|G7ILR3_MEDTR")</f>
        <v>tr|G7ILR3|G7ILR3_MEDTR</v>
      </c>
      <c r="D17314" t="s">
        <v>25672</v>
      </c>
      <c r="E17314">
        <v>90.59</v>
      </c>
      <c r="F17314">
        <v>542</v>
      </c>
      <c r="G17314">
        <v>51</v>
      </c>
      <c r="H17314">
        <v>0</v>
      </c>
      <c r="I17314">
        <v>1</v>
      </c>
      <c r="J17314">
        <v>1626</v>
      </c>
      <c r="K17314">
        <v>1</v>
      </c>
      <c r="L17314">
        <v>1</v>
      </c>
      <c r="M17314">
        <v>540</v>
      </c>
      <c r="N17314" t="s">
        <v>18</v>
      </c>
      <c r="O17314">
        <v>0</v>
      </c>
      <c r="P17314">
        <v>2564</v>
      </c>
    </row>
    <row r="17315" spans="1:16" x14ac:dyDescent="0.25">
      <c r="A17315" t="s">
        <v>25673</v>
      </c>
      <c r="B17315">
        <v>384</v>
      </c>
      <c r="C17315" s="3" t="str">
        <f>HYPERLINK("http://www.uniprot.org/uniprot/G7IMS1","tr|G7IMS1|G7IMS1_MEDTR")</f>
        <v>tr|G7IMS1|G7IMS1_MEDTR</v>
      </c>
      <c r="D17315" t="s">
        <v>25674</v>
      </c>
      <c r="E17315">
        <v>61.24</v>
      </c>
      <c r="F17315">
        <v>129</v>
      </c>
      <c r="G17315">
        <v>50</v>
      </c>
      <c r="H17315">
        <v>2</v>
      </c>
      <c r="I17315">
        <v>1</v>
      </c>
      <c r="J17315">
        <v>381</v>
      </c>
      <c r="K17315">
        <v>1</v>
      </c>
      <c r="L17315">
        <v>1</v>
      </c>
      <c r="M17315">
        <v>129</v>
      </c>
      <c r="N17315" t="s">
        <v>18</v>
      </c>
      <c r="O17315" s="1">
        <v>2.7648699999999999E-40</v>
      </c>
      <c r="P17315">
        <v>429</v>
      </c>
    </row>
    <row r="17316" spans="1:16" x14ac:dyDescent="0.25">
      <c r="A17316" t="s">
        <v>25675</v>
      </c>
      <c r="B17316">
        <v>3273</v>
      </c>
      <c r="C17316" s="3" t="str">
        <f>HYPERLINK("http://www.uniprot.org/uniprot/K7LC34","tr|K7LC34|K7LC34_SOYBN")</f>
        <v>tr|K7LC34|K7LC34_SOYBN</v>
      </c>
      <c r="D17316" t="s">
        <v>117</v>
      </c>
      <c r="E17316">
        <v>82.88</v>
      </c>
      <c r="F17316">
        <v>1087</v>
      </c>
      <c r="G17316">
        <v>186</v>
      </c>
      <c r="H17316">
        <v>3</v>
      </c>
      <c r="I17316">
        <v>4</v>
      </c>
      <c r="J17316">
        <v>3255</v>
      </c>
      <c r="K17316">
        <v>1</v>
      </c>
      <c r="L17316">
        <v>3</v>
      </c>
      <c r="M17316">
        <v>1082</v>
      </c>
      <c r="N17316" t="s">
        <v>18</v>
      </c>
      <c r="O17316">
        <v>0</v>
      </c>
      <c r="P17316">
        <v>4565</v>
      </c>
    </row>
    <row r="17317" spans="1:16" x14ac:dyDescent="0.25">
      <c r="A17317" t="s">
        <v>25676</v>
      </c>
      <c r="B17317">
        <v>1320</v>
      </c>
      <c r="C17317" s="3" t="str">
        <f>HYPERLINK("http://www.uniprot.org/uniprot/G7KBW6","tr|G7KBW6|G7KBW6_MEDTR")</f>
        <v>tr|G7KBW6|G7KBW6_MEDTR</v>
      </c>
      <c r="D17317" t="s">
        <v>25677</v>
      </c>
      <c r="E17317">
        <v>85.87</v>
      </c>
      <c r="F17317">
        <v>439</v>
      </c>
      <c r="G17317">
        <v>62</v>
      </c>
      <c r="H17317">
        <v>9</v>
      </c>
      <c r="I17317">
        <v>28</v>
      </c>
      <c r="J17317">
        <v>1317</v>
      </c>
      <c r="K17317">
        <v>1</v>
      </c>
      <c r="L17317">
        <v>237</v>
      </c>
      <c r="M17317">
        <v>675</v>
      </c>
      <c r="N17317" t="s">
        <v>18</v>
      </c>
      <c r="O17317">
        <v>0</v>
      </c>
      <c r="P17317">
        <v>2032</v>
      </c>
    </row>
    <row r="17318" spans="1:16" x14ac:dyDescent="0.25">
      <c r="A17318" t="s">
        <v>25678</v>
      </c>
      <c r="B17318">
        <v>963</v>
      </c>
      <c r="C17318" s="3" t="str">
        <f>HYPERLINK("http://www.uniprot.org/uniprot/G7JXQ1","tr|G7JXQ1|G7JXQ1_MEDTR")</f>
        <v>tr|G7JXQ1|G7JXQ1_MEDTR</v>
      </c>
      <c r="D17318" t="s">
        <v>25679</v>
      </c>
      <c r="E17318">
        <v>83.22</v>
      </c>
      <c r="F17318">
        <v>322</v>
      </c>
      <c r="G17318">
        <v>54</v>
      </c>
      <c r="H17318">
        <v>2</v>
      </c>
      <c r="I17318">
        <v>1</v>
      </c>
      <c r="J17318">
        <v>960</v>
      </c>
      <c r="K17318">
        <v>1</v>
      </c>
      <c r="L17318">
        <v>1</v>
      </c>
      <c r="M17318">
        <v>322</v>
      </c>
      <c r="N17318" t="s">
        <v>18</v>
      </c>
      <c r="O17318" s="1">
        <v>3.3381699999999996E-142</v>
      </c>
      <c r="P17318">
        <v>1313</v>
      </c>
    </row>
    <row r="17319" spans="1:16" x14ac:dyDescent="0.25">
      <c r="A17319" t="s">
        <v>25680</v>
      </c>
      <c r="B17319">
        <v>987</v>
      </c>
      <c r="C17319" s="3" t="str">
        <f>HYPERLINK("http://www.uniprot.org/uniprot/A0EVX3","tr|A0EVX3|A0EVX3_9FABA")</f>
        <v>tr|A0EVX3|A0EVX3_9FABA</v>
      </c>
      <c r="D17319" t="s">
        <v>25681</v>
      </c>
      <c r="E17319">
        <v>83.53</v>
      </c>
      <c r="F17319">
        <v>328</v>
      </c>
      <c r="G17319">
        <v>54</v>
      </c>
      <c r="H17319">
        <v>0</v>
      </c>
      <c r="I17319">
        <v>1</v>
      </c>
      <c r="J17319">
        <v>984</v>
      </c>
      <c r="K17319">
        <v>1</v>
      </c>
      <c r="L17319">
        <v>1</v>
      </c>
      <c r="M17319">
        <v>328</v>
      </c>
      <c r="N17319" t="s">
        <v>18</v>
      </c>
      <c r="O17319" s="1">
        <v>4.0481800000000003E-167</v>
      </c>
      <c r="P17319">
        <v>1528</v>
      </c>
    </row>
    <row r="17320" spans="1:16" x14ac:dyDescent="0.25">
      <c r="A17320" t="s">
        <v>25682</v>
      </c>
      <c r="B17320">
        <v>921</v>
      </c>
      <c r="C17320" s="3" t="str">
        <f>HYPERLINK("http://www.uniprot.org/uniprot/I1N887","tr|I1N887|I1N887_SOYBN")</f>
        <v>tr|I1N887|I1N887_SOYBN</v>
      </c>
      <c r="D17320" t="s">
        <v>28</v>
      </c>
      <c r="E17320">
        <v>68.72</v>
      </c>
      <c r="F17320">
        <v>307</v>
      </c>
      <c r="G17320">
        <v>96</v>
      </c>
      <c r="H17320">
        <v>3</v>
      </c>
      <c r="I17320">
        <v>7</v>
      </c>
      <c r="J17320">
        <v>918</v>
      </c>
      <c r="K17320">
        <v>1</v>
      </c>
      <c r="L17320">
        <v>1</v>
      </c>
      <c r="M17320">
        <v>307</v>
      </c>
      <c r="N17320" t="s">
        <v>18</v>
      </c>
      <c r="O17320" s="1">
        <v>1.3452399999999999E-113</v>
      </c>
      <c r="P17320">
        <v>1066</v>
      </c>
    </row>
    <row r="17321" spans="1:16" x14ac:dyDescent="0.25">
      <c r="A17321" t="s">
        <v>25683</v>
      </c>
      <c r="B17321">
        <v>1554</v>
      </c>
      <c r="C17321" s="3" t="str">
        <f>HYPERLINK("http://www.uniprot.org/uniprot/G7L345","tr|G7L345|G7L345_MEDTR")</f>
        <v>tr|G7L345|G7L345_MEDTR</v>
      </c>
      <c r="D17321" t="s">
        <v>25684</v>
      </c>
      <c r="E17321">
        <v>74.430000000000007</v>
      </c>
      <c r="F17321">
        <v>532</v>
      </c>
      <c r="G17321">
        <v>136</v>
      </c>
      <c r="H17321">
        <v>15</v>
      </c>
      <c r="I17321">
        <v>1</v>
      </c>
      <c r="J17321">
        <v>1551</v>
      </c>
      <c r="K17321">
        <v>1</v>
      </c>
      <c r="L17321">
        <v>1</v>
      </c>
      <c r="M17321">
        <v>521</v>
      </c>
      <c r="N17321" t="s">
        <v>18</v>
      </c>
      <c r="O17321">
        <v>0</v>
      </c>
      <c r="P17321">
        <v>1903</v>
      </c>
    </row>
    <row r="17322" spans="1:16" x14ac:dyDescent="0.25">
      <c r="A17322" t="s">
        <v>25685</v>
      </c>
      <c r="B17322">
        <v>1116</v>
      </c>
      <c r="C17322" s="3" t="str">
        <f>HYPERLINK("http://www.uniprot.org/uniprot/C6T8T0","tr|C6T8T0|C6T8T0_SOYBN")</f>
        <v>tr|C6T8T0|C6T8T0_SOYBN</v>
      </c>
      <c r="D17322" t="s">
        <v>210</v>
      </c>
      <c r="E17322">
        <v>86.52</v>
      </c>
      <c r="F17322">
        <v>371</v>
      </c>
      <c r="G17322">
        <v>50</v>
      </c>
      <c r="H17322">
        <v>0</v>
      </c>
      <c r="I17322">
        <v>1</v>
      </c>
      <c r="J17322">
        <v>1113</v>
      </c>
      <c r="K17322">
        <v>1</v>
      </c>
      <c r="L17322">
        <v>2</v>
      </c>
      <c r="M17322">
        <v>372</v>
      </c>
      <c r="N17322" t="s">
        <v>18</v>
      </c>
      <c r="O17322">
        <v>0</v>
      </c>
      <c r="P17322">
        <v>1672</v>
      </c>
    </row>
    <row r="17323" spans="1:16" x14ac:dyDescent="0.25">
      <c r="A17323" t="s">
        <v>25686</v>
      </c>
      <c r="B17323">
        <v>726</v>
      </c>
      <c r="C17323" s="3" t="str">
        <f>HYPERLINK("http://www.uniprot.org/uniprot/I1MWY7","tr|I1MWY7|I1MWY7_SOYBN")</f>
        <v>tr|I1MWY7|I1MWY7_SOYBN</v>
      </c>
      <c r="D17323" t="s">
        <v>117</v>
      </c>
      <c r="E17323">
        <v>74.540000000000006</v>
      </c>
      <c r="F17323">
        <v>220</v>
      </c>
      <c r="G17323">
        <v>56</v>
      </c>
      <c r="H17323">
        <v>0</v>
      </c>
      <c r="I17323">
        <v>1</v>
      </c>
      <c r="J17323">
        <v>660</v>
      </c>
      <c r="K17323">
        <v>1</v>
      </c>
      <c r="L17323">
        <v>161</v>
      </c>
      <c r="M17323">
        <v>380</v>
      </c>
      <c r="N17323" t="s">
        <v>18</v>
      </c>
      <c r="O17323" s="1">
        <v>1.37627E-95</v>
      </c>
      <c r="P17323">
        <v>909</v>
      </c>
    </row>
    <row r="17324" spans="1:16" x14ac:dyDescent="0.25">
      <c r="A17324" t="s">
        <v>25687</v>
      </c>
      <c r="B17324">
        <v>789</v>
      </c>
      <c r="C17324" s="3" t="str">
        <f>HYPERLINK("http://www.uniprot.org/uniprot/G7IB48","tr|G7IB48|G7IB48_MEDTR")</f>
        <v>tr|G7IB48|G7IB48_MEDTR</v>
      </c>
      <c r="D17324" t="s">
        <v>25688</v>
      </c>
      <c r="E17324">
        <v>73.58</v>
      </c>
      <c r="F17324">
        <v>106</v>
      </c>
      <c r="G17324">
        <v>28</v>
      </c>
      <c r="H17324">
        <v>1</v>
      </c>
      <c r="I17324">
        <v>79</v>
      </c>
      <c r="J17324">
        <v>393</v>
      </c>
      <c r="K17324">
        <v>1</v>
      </c>
      <c r="L17324">
        <v>26</v>
      </c>
      <c r="M17324">
        <v>131</v>
      </c>
      <c r="N17324" t="s">
        <v>18</v>
      </c>
      <c r="O17324" s="1">
        <v>4.9475199999999999E-36</v>
      </c>
      <c r="P17324">
        <v>396</v>
      </c>
    </row>
    <row r="17325" spans="1:16" x14ac:dyDescent="0.25">
      <c r="A17325" t="s">
        <v>25689</v>
      </c>
      <c r="B17325">
        <v>1812</v>
      </c>
      <c r="C17325" s="3" t="str">
        <f>HYPERLINK("http://www.uniprot.org/uniprot/G7J6D5","tr|G7J6D5|G7J6D5_MEDTR")</f>
        <v>tr|G7J6D5|G7J6D5_MEDTR</v>
      </c>
      <c r="D17325" t="s">
        <v>25690</v>
      </c>
      <c r="E17325">
        <v>83.27</v>
      </c>
      <c r="F17325">
        <v>592</v>
      </c>
      <c r="G17325">
        <v>99</v>
      </c>
      <c r="H17325">
        <v>0</v>
      </c>
      <c r="I17325">
        <v>1</v>
      </c>
      <c r="J17325">
        <v>1776</v>
      </c>
      <c r="K17325">
        <v>1</v>
      </c>
      <c r="L17325">
        <v>117</v>
      </c>
      <c r="M17325">
        <v>708</v>
      </c>
      <c r="N17325" t="s">
        <v>18</v>
      </c>
      <c r="O17325">
        <v>0</v>
      </c>
      <c r="P17325">
        <v>2628</v>
      </c>
    </row>
    <row r="17326" spans="1:16" x14ac:dyDescent="0.25">
      <c r="A17326" t="s">
        <v>25691</v>
      </c>
      <c r="B17326">
        <v>1350</v>
      </c>
      <c r="C17326" s="3" t="str">
        <f>HYPERLINK("http://www.uniprot.org/uniprot/G7J588","tr|G7J588|G7J588_MEDTR")</f>
        <v>tr|G7J588|G7J588_MEDTR</v>
      </c>
      <c r="D17326" t="s">
        <v>25692</v>
      </c>
      <c r="E17326">
        <v>95.96</v>
      </c>
      <c r="F17326">
        <v>421</v>
      </c>
      <c r="G17326">
        <v>17</v>
      </c>
      <c r="H17326">
        <v>0</v>
      </c>
      <c r="I17326">
        <v>1</v>
      </c>
      <c r="J17326">
        <v>1263</v>
      </c>
      <c r="K17326">
        <v>1</v>
      </c>
      <c r="L17326">
        <v>1</v>
      </c>
      <c r="M17326">
        <v>421</v>
      </c>
      <c r="N17326" t="s">
        <v>18</v>
      </c>
      <c r="O17326">
        <v>0</v>
      </c>
      <c r="P17326">
        <v>2137</v>
      </c>
    </row>
    <row r="17327" spans="1:16" x14ac:dyDescent="0.25">
      <c r="A17327" t="s">
        <v>25693</v>
      </c>
      <c r="B17327">
        <v>1587</v>
      </c>
      <c r="C17327" s="3" t="str">
        <f>HYPERLINK("http://www.uniprot.org/uniprot/G7J5J5","tr|G7J5J5|G7J5J5_MEDTR")</f>
        <v>tr|G7J5J5|G7J5J5_MEDTR</v>
      </c>
      <c r="D17327" t="s">
        <v>25694</v>
      </c>
      <c r="E17327">
        <v>70.760000000000005</v>
      </c>
      <c r="F17327">
        <v>537</v>
      </c>
      <c r="G17327">
        <v>157</v>
      </c>
      <c r="H17327">
        <v>10</v>
      </c>
      <c r="I17327">
        <v>1</v>
      </c>
      <c r="J17327">
        <v>1581</v>
      </c>
      <c r="K17327">
        <v>1</v>
      </c>
      <c r="L17327">
        <v>1</v>
      </c>
      <c r="M17327">
        <v>535</v>
      </c>
      <c r="N17327" t="s">
        <v>18</v>
      </c>
      <c r="O17327">
        <v>0</v>
      </c>
      <c r="P17327">
        <v>1855</v>
      </c>
    </row>
    <row r="17328" spans="1:16" x14ac:dyDescent="0.25">
      <c r="A17328" t="s">
        <v>25695</v>
      </c>
      <c r="B17328">
        <v>231</v>
      </c>
      <c r="C17328" s="3" t="str">
        <f>HYPERLINK("http://www.uniprot.org/uniprot/G7J9Z6","tr|G7J9Z6|G7J9Z6_MEDTR")</f>
        <v>tr|G7J9Z6|G7J9Z6_MEDTR</v>
      </c>
      <c r="D17328" t="s">
        <v>25696</v>
      </c>
      <c r="E17328">
        <v>90.54</v>
      </c>
      <c r="F17328">
        <v>74</v>
      </c>
      <c r="G17328">
        <v>7</v>
      </c>
      <c r="H17328">
        <v>0</v>
      </c>
      <c r="I17328">
        <v>1</v>
      </c>
      <c r="J17328">
        <v>222</v>
      </c>
      <c r="K17328">
        <v>1</v>
      </c>
      <c r="L17328">
        <v>1</v>
      </c>
      <c r="M17328">
        <v>71</v>
      </c>
      <c r="N17328" t="s">
        <v>18</v>
      </c>
      <c r="O17328" s="1">
        <v>3.4848499999999999E-27</v>
      </c>
      <c r="P17328">
        <v>316</v>
      </c>
    </row>
    <row r="17329" spans="1:16" x14ac:dyDescent="0.25">
      <c r="A17329" t="s">
        <v>25697</v>
      </c>
      <c r="B17329">
        <v>597</v>
      </c>
      <c r="C17329" s="3" t="str">
        <f>HYPERLINK("http://www.uniprot.org/uniprot/G7LHY0","tr|G7LHY0|G7LHY0_MEDTR")</f>
        <v>tr|G7LHY0|G7LHY0_MEDTR</v>
      </c>
      <c r="D17329" t="s">
        <v>25698</v>
      </c>
      <c r="E17329">
        <v>88.07</v>
      </c>
      <c r="F17329">
        <v>151</v>
      </c>
      <c r="G17329">
        <v>18</v>
      </c>
      <c r="H17329">
        <v>0</v>
      </c>
      <c r="I17329">
        <v>1</v>
      </c>
      <c r="J17329">
        <v>453</v>
      </c>
      <c r="K17329">
        <v>1</v>
      </c>
      <c r="L17329">
        <v>1</v>
      </c>
      <c r="M17329">
        <v>151</v>
      </c>
      <c r="N17329" t="s">
        <v>18</v>
      </c>
      <c r="O17329" s="1">
        <v>4.6705700000000002E-70</v>
      </c>
      <c r="P17329">
        <v>687</v>
      </c>
    </row>
    <row r="17330" spans="1:16" x14ac:dyDescent="0.25">
      <c r="A17330" t="s">
        <v>25699</v>
      </c>
      <c r="B17330">
        <v>291</v>
      </c>
      <c r="C17330" s="3" t="str">
        <f>HYPERLINK("http://www.uniprot.org/uniprot/G7J1I4","tr|G7J1I4|G7J1I4_MEDTR")</f>
        <v>tr|G7J1I4|G7J1I4_MEDTR</v>
      </c>
      <c r="D17330" t="s">
        <v>25700</v>
      </c>
      <c r="E17330">
        <v>80.2</v>
      </c>
      <c r="F17330">
        <v>96</v>
      </c>
      <c r="G17330">
        <v>19</v>
      </c>
      <c r="H17330">
        <v>0</v>
      </c>
      <c r="I17330">
        <v>1</v>
      </c>
      <c r="J17330">
        <v>288</v>
      </c>
      <c r="K17330">
        <v>1</v>
      </c>
      <c r="L17330">
        <v>1</v>
      </c>
      <c r="M17330">
        <v>96</v>
      </c>
      <c r="N17330" t="s">
        <v>18</v>
      </c>
      <c r="O17330" s="1">
        <v>3.3522899999999999E-38</v>
      </c>
      <c r="P17330">
        <v>411</v>
      </c>
    </row>
    <row r="17331" spans="1:16" x14ac:dyDescent="0.25">
      <c r="A17331" t="s">
        <v>25701</v>
      </c>
      <c r="B17331">
        <v>1593</v>
      </c>
      <c r="C17331" s="3" t="str">
        <f>HYPERLINK("http://www.uniprot.org/uniprot/I1LQG1","tr|I1LQG1|I1LQG1_SOYBN")</f>
        <v>tr|I1LQG1|I1LQG1_SOYBN</v>
      </c>
      <c r="D17331" t="s">
        <v>117</v>
      </c>
      <c r="E17331">
        <v>78.77</v>
      </c>
      <c r="F17331">
        <v>523</v>
      </c>
      <c r="G17331">
        <v>111</v>
      </c>
      <c r="H17331">
        <v>3</v>
      </c>
      <c r="I17331">
        <v>1</v>
      </c>
      <c r="J17331">
        <v>1560</v>
      </c>
      <c r="K17331">
        <v>1</v>
      </c>
      <c r="L17331">
        <v>1</v>
      </c>
      <c r="M17331">
        <v>521</v>
      </c>
      <c r="N17331" t="s">
        <v>18</v>
      </c>
      <c r="O17331">
        <v>0</v>
      </c>
      <c r="P17331">
        <v>2239</v>
      </c>
    </row>
    <row r="17332" spans="1:16" x14ac:dyDescent="0.25">
      <c r="A17332" t="s">
        <v>25702</v>
      </c>
      <c r="B17332">
        <v>1242</v>
      </c>
      <c r="C17332" s="3" t="str">
        <f>HYPERLINK("http://www.uniprot.org/uniprot/I1L1K7","tr|I1L1K7|I1L1K7_SOYBN")</f>
        <v>tr|I1L1K7|I1L1K7_SOYBN</v>
      </c>
      <c r="D17332" t="s">
        <v>28</v>
      </c>
      <c r="E17332">
        <v>93.7</v>
      </c>
      <c r="F17332">
        <v>413</v>
      </c>
      <c r="G17332">
        <v>26</v>
      </c>
      <c r="H17332">
        <v>0</v>
      </c>
      <c r="I17332">
        <v>1</v>
      </c>
      <c r="J17332">
        <v>1239</v>
      </c>
      <c r="K17332">
        <v>1</v>
      </c>
      <c r="L17332">
        <v>1</v>
      </c>
      <c r="M17332">
        <v>413</v>
      </c>
      <c r="N17332" t="s">
        <v>18</v>
      </c>
      <c r="O17332">
        <v>0</v>
      </c>
      <c r="P17332">
        <v>1999</v>
      </c>
    </row>
    <row r="17333" spans="1:16" x14ac:dyDescent="0.25">
      <c r="A17333" t="s">
        <v>25703</v>
      </c>
      <c r="B17333">
        <v>1164</v>
      </c>
      <c r="C17333" s="3" t="str">
        <f>HYPERLINK("http://www.uniprot.org/uniprot/G7LES1","tr|G7LES1|G7LES1_MEDTR")</f>
        <v>tr|G7LES1|G7LES1_MEDTR</v>
      </c>
      <c r="D17333" t="s">
        <v>25704</v>
      </c>
      <c r="E17333">
        <v>63.93</v>
      </c>
      <c r="F17333">
        <v>391</v>
      </c>
      <c r="G17333">
        <v>141</v>
      </c>
      <c r="H17333">
        <v>5</v>
      </c>
      <c r="I17333">
        <v>1</v>
      </c>
      <c r="J17333">
        <v>1158</v>
      </c>
      <c r="K17333">
        <v>1</v>
      </c>
      <c r="L17333">
        <v>94</v>
      </c>
      <c r="M17333">
        <v>471</v>
      </c>
      <c r="N17333" t="s">
        <v>18</v>
      </c>
      <c r="O17333" s="1">
        <v>2.7475100000000001E-131</v>
      </c>
      <c r="P17333">
        <v>1220</v>
      </c>
    </row>
    <row r="17334" spans="1:16" x14ac:dyDescent="0.25">
      <c r="A17334" t="s">
        <v>25705</v>
      </c>
      <c r="B17334">
        <v>1509</v>
      </c>
      <c r="C17334" s="3" t="str">
        <f>HYPERLINK("http://www.uniprot.org/uniprot/I1KII4","tr|I1KII4|I1KII4_SOYBN")</f>
        <v>tr|I1KII4|I1KII4_SOYBN</v>
      </c>
      <c r="D17334" t="s">
        <v>71</v>
      </c>
      <c r="E17334">
        <v>39.75</v>
      </c>
      <c r="F17334">
        <v>322</v>
      </c>
      <c r="G17334">
        <v>194</v>
      </c>
      <c r="H17334">
        <v>16</v>
      </c>
      <c r="I17334">
        <v>1</v>
      </c>
      <c r="J17334">
        <v>918</v>
      </c>
      <c r="K17334">
        <v>1</v>
      </c>
      <c r="L17334">
        <v>27</v>
      </c>
      <c r="M17334">
        <v>318</v>
      </c>
      <c r="N17334" t="s">
        <v>18</v>
      </c>
      <c r="O17334" s="1">
        <v>2.1507099999999999E-44</v>
      </c>
      <c r="P17334">
        <v>472</v>
      </c>
    </row>
    <row r="17335" spans="1:16" x14ac:dyDescent="0.25">
      <c r="A17335" t="s">
        <v>25706</v>
      </c>
      <c r="B17335">
        <v>1989</v>
      </c>
      <c r="C17335" s="3" t="str">
        <f>HYPERLINK("http://www.uniprot.org/uniprot/K7K4D8","tr|K7K4D8|K7K4D8_SOYBN")</f>
        <v>tr|K7K4D8|K7K4D8_SOYBN</v>
      </c>
      <c r="D17335" t="s">
        <v>28</v>
      </c>
      <c r="E17335">
        <v>74.56</v>
      </c>
      <c r="F17335">
        <v>456</v>
      </c>
      <c r="G17335">
        <v>116</v>
      </c>
      <c r="H17335">
        <v>2</v>
      </c>
      <c r="I17335">
        <v>607</v>
      </c>
      <c r="J17335">
        <v>1968</v>
      </c>
      <c r="K17335">
        <v>1</v>
      </c>
      <c r="L17335">
        <v>178</v>
      </c>
      <c r="M17335">
        <v>633</v>
      </c>
      <c r="N17335" t="s">
        <v>18</v>
      </c>
      <c r="O17335">
        <v>0</v>
      </c>
      <c r="P17335">
        <v>1706</v>
      </c>
    </row>
    <row r="17336" spans="1:16" x14ac:dyDescent="0.25">
      <c r="A17336" t="s">
        <v>25707</v>
      </c>
      <c r="B17336">
        <v>1296</v>
      </c>
      <c r="C17336" s="3" t="str">
        <f>HYPERLINK("http://www.uniprot.org/uniprot/Q2HW60","tr|Q2HW60|Q2HW60_MEDTR")</f>
        <v>tr|Q2HW60|Q2HW60_MEDTR</v>
      </c>
      <c r="D17336" t="s">
        <v>12168</v>
      </c>
      <c r="E17336">
        <v>61.83</v>
      </c>
      <c r="F17336">
        <v>359</v>
      </c>
      <c r="G17336">
        <v>137</v>
      </c>
      <c r="H17336">
        <v>27</v>
      </c>
      <c r="I17336">
        <v>175</v>
      </c>
      <c r="J17336">
        <v>1170</v>
      </c>
      <c r="K17336">
        <v>1</v>
      </c>
      <c r="L17336">
        <v>82</v>
      </c>
      <c r="M17336">
        <v>437</v>
      </c>
      <c r="N17336" t="s">
        <v>18</v>
      </c>
      <c r="O17336" s="1">
        <v>2.4528200000000001E-115</v>
      </c>
      <c r="P17336">
        <v>1083</v>
      </c>
    </row>
    <row r="17337" spans="1:16" x14ac:dyDescent="0.25">
      <c r="A17337" t="s">
        <v>25708</v>
      </c>
      <c r="B17337">
        <v>2265</v>
      </c>
      <c r="C17337" s="3" t="str">
        <f>HYPERLINK("http://www.uniprot.org/uniprot/A5BE46","tr|A5BE46|A5BE46_VITVI")</f>
        <v>tr|A5BE46|A5BE46_VITVI</v>
      </c>
      <c r="D17337" t="s">
        <v>462</v>
      </c>
      <c r="E17337">
        <v>79.73</v>
      </c>
      <c r="F17337">
        <v>760</v>
      </c>
      <c r="G17337">
        <v>154</v>
      </c>
      <c r="H17337">
        <v>7</v>
      </c>
      <c r="I17337">
        <v>1</v>
      </c>
      <c r="J17337">
        <v>2259</v>
      </c>
      <c r="K17337">
        <v>1</v>
      </c>
      <c r="L17337">
        <v>594</v>
      </c>
      <c r="M17337">
        <v>1353</v>
      </c>
      <c r="N17337" t="s">
        <v>18</v>
      </c>
      <c r="O17337">
        <v>0</v>
      </c>
      <c r="P17337">
        <v>3239</v>
      </c>
    </row>
    <row r="17338" spans="1:16" x14ac:dyDescent="0.25">
      <c r="A17338" t="s">
        <v>25709</v>
      </c>
      <c r="B17338">
        <v>399</v>
      </c>
      <c r="C17338" s="3" t="str">
        <f>HYPERLINK("http://www.uniprot.org/uniprot/I3TAB7","tr|I3TAB7|I3TAB7_MEDTR")</f>
        <v>tr|I3TAB7|I3TAB7_MEDTR</v>
      </c>
      <c r="D17338" t="s">
        <v>22</v>
      </c>
      <c r="E17338">
        <v>84.09</v>
      </c>
      <c r="F17338">
        <v>132</v>
      </c>
      <c r="G17338">
        <v>21</v>
      </c>
      <c r="H17338">
        <v>0</v>
      </c>
      <c r="I17338">
        <v>1</v>
      </c>
      <c r="J17338">
        <v>396</v>
      </c>
      <c r="K17338">
        <v>1</v>
      </c>
      <c r="L17338">
        <v>1</v>
      </c>
      <c r="M17338">
        <v>131</v>
      </c>
      <c r="N17338" t="s">
        <v>18</v>
      </c>
      <c r="O17338" s="1">
        <v>4.7427400000000004E-56</v>
      </c>
      <c r="P17338">
        <v>565</v>
      </c>
    </row>
    <row r="17339" spans="1:16" x14ac:dyDescent="0.25">
      <c r="A17339" t="s">
        <v>25710</v>
      </c>
      <c r="B17339">
        <v>1215</v>
      </c>
      <c r="C17339" s="3" t="str">
        <f>HYPERLINK("http://www.uniprot.org/uniprot/K7MHK8","tr|K7MHK8|K7MHK8_SOYBN")</f>
        <v>tr|K7MHK8|K7MHK8_SOYBN</v>
      </c>
      <c r="D17339" t="s">
        <v>28</v>
      </c>
      <c r="E17339">
        <v>84.51</v>
      </c>
      <c r="F17339">
        <v>310</v>
      </c>
      <c r="G17339">
        <v>48</v>
      </c>
      <c r="H17339">
        <v>0</v>
      </c>
      <c r="I17339">
        <v>280</v>
      </c>
      <c r="J17339">
        <v>1209</v>
      </c>
      <c r="K17339">
        <v>1</v>
      </c>
      <c r="L17339">
        <v>177</v>
      </c>
      <c r="M17339">
        <v>482</v>
      </c>
      <c r="N17339" t="s">
        <v>18</v>
      </c>
      <c r="O17339" s="1">
        <v>1.1017500000000001E-146</v>
      </c>
      <c r="P17339">
        <v>1353</v>
      </c>
    </row>
    <row r="17340" spans="1:16" x14ac:dyDescent="0.25">
      <c r="A17340" t="s">
        <v>25711</v>
      </c>
      <c r="B17340">
        <v>732</v>
      </c>
      <c r="C17340" s="3" t="str">
        <f>HYPERLINK("http://www.uniprot.org/uniprot/A5BBQ2","tr|A5BBQ2|A5BBQ2_VITVI")</f>
        <v>tr|A5BBQ2|A5BBQ2_VITVI</v>
      </c>
      <c r="D17340" t="s">
        <v>4301</v>
      </c>
      <c r="E17340">
        <v>79.42</v>
      </c>
      <c r="F17340">
        <v>243</v>
      </c>
      <c r="G17340">
        <v>50</v>
      </c>
      <c r="H17340">
        <v>0</v>
      </c>
      <c r="I17340">
        <v>1</v>
      </c>
      <c r="J17340">
        <v>729</v>
      </c>
      <c r="K17340">
        <v>1</v>
      </c>
      <c r="L17340">
        <v>658</v>
      </c>
      <c r="M17340">
        <v>900</v>
      </c>
      <c r="N17340" t="s">
        <v>18</v>
      </c>
      <c r="O17340" s="1">
        <v>5.2275200000000001E-111</v>
      </c>
      <c r="P17340">
        <v>1042</v>
      </c>
    </row>
    <row r="17341" spans="1:16" x14ac:dyDescent="0.25">
      <c r="A17341" t="s">
        <v>25712</v>
      </c>
      <c r="B17341">
        <v>1281</v>
      </c>
      <c r="C17341" s="3" t="str">
        <f>HYPERLINK("http://www.uniprot.org/uniprot/G7ILR4","tr|G7ILR4|G7ILR4_MEDTR")</f>
        <v>tr|G7ILR4|G7ILR4_MEDTR</v>
      </c>
      <c r="D17341" t="s">
        <v>25713</v>
      </c>
      <c r="E17341">
        <v>80.599999999999994</v>
      </c>
      <c r="F17341">
        <v>428</v>
      </c>
      <c r="G17341">
        <v>83</v>
      </c>
      <c r="H17341">
        <v>2</v>
      </c>
      <c r="I17341">
        <v>1</v>
      </c>
      <c r="J17341">
        <v>1278</v>
      </c>
      <c r="K17341">
        <v>1</v>
      </c>
      <c r="L17341">
        <v>1</v>
      </c>
      <c r="M17341">
        <v>428</v>
      </c>
      <c r="N17341" t="s">
        <v>18</v>
      </c>
      <c r="O17341">
        <v>0</v>
      </c>
      <c r="P17341">
        <v>1766</v>
      </c>
    </row>
    <row r="17342" spans="1:16" x14ac:dyDescent="0.25">
      <c r="A17342" t="s">
        <v>25714</v>
      </c>
      <c r="B17342">
        <v>639</v>
      </c>
      <c r="C17342" s="3" t="str">
        <f>HYPERLINK("http://www.uniprot.org/uniprot/I1L0P5","tr|I1L0P5|I1L0P5_SOYBN")</f>
        <v>tr|I1L0P5|I1L0P5_SOYBN</v>
      </c>
      <c r="D17342" t="s">
        <v>71</v>
      </c>
      <c r="E17342">
        <v>51.02</v>
      </c>
      <c r="F17342">
        <v>196</v>
      </c>
      <c r="G17342">
        <v>96</v>
      </c>
      <c r="H17342">
        <v>2</v>
      </c>
      <c r="I17342">
        <v>40</v>
      </c>
      <c r="J17342">
        <v>621</v>
      </c>
      <c r="K17342">
        <v>1</v>
      </c>
      <c r="L17342">
        <v>12</v>
      </c>
      <c r="M17342">
        <v>201</v>
      </c>
      <c r="N17342" t="s">
        <v>18</v>
      </c>
      <c r="O17342" s="1">
        <v>8.4784600000000004E-42</v>
      </c>
      <c r="P17342">
        <v>444</v>
      </c>
    </row>
    <row r="17343" spans="1:16" x14ac:dyDescent="0.25">
      <c r="A17343" t="s">
        <v>25715</v>
      </c>
      <c r="B17343">
        <v>2265</v>
      </c>
      <c r="C17343" s="3" t="str">
        <f>HYPERLINK("http://www.uniprot.org/uniprot/A5BE46","tr|A5BE46|A5BE46_VITVI")</f>
        <v>tr|A5BE46|A5BE46_VITVI</v>
      </c>
      <c r="D17343" t="s">
        <v>462</v>
      </c>
      <c r="E17343">
        <v>79.73</v>
      </c>
      <c r="F17343">
        <v>760</v>
      </c>
      <c r="G17343">
        <v>154</v>
      </c>
      <c r="H17343">
        <v>7</v>
      </c>
      <c r="I17343">
        <v>1</v>
      </c>
      <c r="J17343">
        <v>2259</v>
      </c>
      <c r="K17343">
        <v>1</v>
      </c>
      <c r="L17343">
        <v>594</v>
      </c>
      <c r="M17343">
        <v>1353</v>
      </c>
      <c r="N17343" t="s">
        <v>18</v>
      </c>
      <c r="O17343">
        <v>0</v>
      </c>
      <c r="P17343">
        <v>3239</v>
      </c>
    </row>
    <row r="17344" spans="1:16" x14ac:dyDescent="0.25">
      <c r="A17344" t="s">
        <v>25716</v>
      </c>
      <c r="B17344">
        <v>372</v>
      </c>
      <c r="C17344" s="3" t="str">
        <f>HYPERLINK("http://www.uniprot.org/uniprot/G7KBW3","tr|G7KBW3|G7KBW3_MEDTR")</f>
        <v>tr|G7KBW3|G7KBW3_MEDTR</v>
      </c>
      <c r="D17344" t="s">
        <v>25717</v>
      </c>
      <c r="E17344">
        <v>84.55</v>
      </c>
      <c r="F17344">
        <v>123</v>
      </c>
      <c r="G17344">
        <v>19</v>
      </c>
      <c r="H17344">
        <v>0</v>
      </c>
      <c r="I17344">
        <v>1</v>
      </c>
      <c r="J17344">
        <v>369</v>
      </c>
      <c r="K17344">
        <v>1</v>
      </c>
      <c r="L17344">
        <v>39</v>
      </c>
      <c r="M17344">
        <v>160</v>
      </c>
      <c r="N17344" t="s">
        <v>18</v>
      </c>
      <c r="O17344" s="1">
        <v>5.4663600000000003E-52</v>
      </c>
      <c r="P17344">
        <v>530</v>
      </c>
    </row>
    <row r="17345" spans="1:16" x14ac:dyDescent="0.25">
      <c r="A17345" t="s">
        <v>25718</v>
      </c>
      <c r="B17345">
        <v>594</v>
      </c>
      <c r="C17345" s="3" t="str">
        <f>HYPERLINK("http://www.uniprot.org/uniprot/G7JXQ3","tr|G7JXQ3|G7JXQ3_MEDTR")</f>
        <v>tr|G7JXQ3|G7JXQ3_MEDTR</v>
      </c>
      <c r="D17345" t="s">
        <v>25719</v>
      </c>
      <c r="E17345">
        <v>75.77</v>
      </c>
      <c r="F17345">
        <v>194</v>
      </c>
      <c r="G17345">
        <v>47</v>
      </c>
      <c r="H17345">
        <v>0</v>
      </c>
      <c r="I17345">
        <v>1</v>
      </c>
      <c r="J17345">
        <v>582</v>
      </c>
      <c r="K17345">
        <v>1</v>
      </c>
      <c r="L17345">
        <v>1</v>
      </c>
      <c r="M17345">
        <v>181</v>
      </c>
      <c r="N17345" t="s">
        <v>18</v>
      </c>
      <c r="O17345" s="1">
        <v>2.6025899999999999E-73</v>
      </c>
      <c r="P17345">
        <v>715</v>
      </c>
    </row>
    <row r="17346" spans="1:16" x14ac:dyDescent="0.25">
      <c r="A17346" t="s">
        <v>25720</v>
      </c>
      <c r="B17346">
        <v>1137</v>
      </c>
      <c r="C17346" s="3" t="str">
        <f>HYPERLINK("http://www.uniprot.org/uniprot/I3S8V0","tr|I3S8V0|I3S8V0_MEDTR")</f>
        <v>tr|I3S8V0|I3S8V0_MEDTR</v>
      </c>
      <c r="D17346" t="s">
        <v>22</v>
      </c>
      <c r="E17346">
        <v>90.47</v>
      </c>
      <c r="F17346">
        <v>378</v>
      </c>
      <c r="G17346">
        <v>36</v>
      </c>
      <c r="H17346">
        <v>0</v>
      </c>
      <c r="I17346">
        <v>1</v>
      </c>
      <c r="J17346">
        <v>1134</v>
      </c>
      <c r="K17346">
        <v>1</v>
      </c>
      <c r="L17346">
        <v>1</v>
      </c>
      <c r="M17346">
        <v>378</v>
      </c>
      <c r="N17346" t="s">
        <v>18</v>
      </c>
      <c r="O17346">
        <v>0</v>
      </c>
      <c r="P17346">
        <v>1774</v>
      </c>
    </row>
    <row r="17347" spans="1:16" x14ac:dyDescent="0.25">
      <c r="A17347" t="s">
        <v>25721</v>
      </c>
      <c r="B17347">
        <v>1509</v>
      </c>
      <c r="C17347" s="3" t="str">
        <f>HYPERLINK("http://www.uniprot.org/uniprot/I1MJD7","tr|I1MJD7|I1MJD7_SOYBN")</f>
        <v>tr|I1MJD7|I1MJD7_SOYBN</v>
      </c>
      <c r="D17347" t="s">
        <v>25722</v>
      </c>
      <c r="E17347">
        <v>74.7</v>
      </c>
      <c r="F17347">
        <v>502</v>
      </c>
      <c r="G17347">
        <v>127</v>
      </c>
      <c r="H17347">
        <v>0</v>
      </c>
      <c r="I17347">
        <v>1</v>
      </c>
      <c r="J17347">
        <v>1506</v>
      </c>
      <c r="K17347">
        <v>1</v>
      </c>
      <c r="L17347">
        <v>1</v>
      </c>
      <c r="M17347">
        <v>502</v>
      </c>
      <c r="N17347" t="s">
        <v>18</v>
      </c>
      <c r="O17347">
        <v>0</v>
      </c>
      <c r="P17347">
        <v>1931</v>
      </c>
    </row>
    <row r="17348" spans="1:16" x14ac:dyDescent="0.25">
      <c r="A17348" t="s">
        <v>25723</v>
      </c>
      <c r="B17348">
        <v>1362</v>
      </c>
      <c r="C17348" s="3" t="str">
        <f>HYPERLINK("http://www.uniprot.org/uniprot/G7L350","tr|G7L350|G7L350_MEDTR")</f>
        <v>tr|G7L350|G7L350_MEDTR</v>
      </c>
      <c r="D17348" t="s">
        <v>25724</v>
      </c>
      <c r="E17348">
        <v>81.23</v>
      </c>
      <c r="F17348">
        <v>453</v>
      </c>
      <c r="G17348">
        <v>85</v>
      </c>
      <c r="H17348">
        <v>0</v>
      </c>
      <c r="I17348">
        <v>1</v>
      </c>
      <c r="J17348">
        <v>1359</v>
      </c>
      <c r="K17348">
        <v>1</v>
      </c>
      <c r="L17348">
        <v>1</v>
      </c>
      <c r="M17348">
        <v>450</v>
      </c>
      <c r="N17348" t="s">
        <v>18</v>
      </c>
      <c r="O17348">
        <v>0</v>
      </c>
      <c r="P17348">
        <v>1867</v>
      </c>
    </row>
    <row r="17349" spans="1:16" x14ac:dyDescent="0.25">
      <c r="A17349" t="s">
        <v>25725</v>
      </c>
      <c r="B17349">
        <v>1704</v>
      </c>
      <c r="C17349" s="3" t="str">
        <f>HYPERLINK("http://www.uniprot.org/uniprot/I1M9E9","tr|I1M9E9|I1M9E9_SOYBN")</f>
        <v>tr|I1M9E9|I1M9E9_SOYBN</v>
      </c>
      <c r="D17349" t="s">
        <v>71</v>
      </c>
      <c r="E17349">
        <v>52.75</v>
      </c>
      <c r="F17349">
        <v>671</v>
      </c>
      <c r="G17349">
        <v>317</v>
      </c>
      <c r="H17349">
        <v>107</v>
      </c>
      <c r="I17349">
        <v>10</v>
      </c>
      <c r="J17349">
        <v>1701</v>
      </c>
      <c r="K17349">
        <v>1</v>
      </c>
      <c r="L17349">
        <v>3</v>
      </c>
      <c r="M17349">
        <v>665</v>
      </c>
      <c r="N17349" t="s">
        <v>18</v>
      </c>
      <c r="O17349" s="1">
        <v>5.8056800000000004E-166</v>
      </c>
      <c r="P17349">
        <v>1521</v>
      </c>
    </row>
    <row r="17350" spans="1:16" x14ac:dyDescent="0.25">
      <c r="A17350" t="s">
        <v>25726</v>
      </c>
      <c r="B17350">
        <v>654</v>
      </c>
      <c r="C17350" s="3" t="str">
        <f>HYPERLINK("http://www.uniprot.org/uniprot/I1K7Z7","tr|I1K7Z7|I1K7Z7_SOYBN")</f>
        <v>tr|I1K7Z7|I1K7Z7_SOYBN</v>
      </c>
      <c r="D17350" t="s">
        <v>28</v>
      </c>
      <c r="E17350">
        <v>78.239999999999995</v>
      </c>
      <c r="F17350">
        <v>216</v>
      </c>
      <c r="G17350">
        <v>47</v>
      </c>
      <c r="H17350">
        <v>0</v>
      </c>
      <c r="I17350">
        <v>1</v>
      </c>
      <c r="J17350">
        <v>648</v>
      </c>
      <c r="K17350">
        <v>1</v>
      </c>
      <c r="L17350">
        <v>11</v>
      </c>
      <c r="M17350">
        <v>221</v>
      </c>
      <c r="N17350" t="s">
        <v>18</v>
      </c>
      <c r="O17350" s="1">
        <v>4.6471300000000001E-91</v>
      </c>
      <c r="P17350">
        <v>869</v>
      </c>
    </row>
    <row r="17351" spans="1:16" x14ac:dyDescent="0.25">
      <c r="A17351" t="s">
        <v>25727</v>
      </c>
      <c r="B17351">
        <v>768</v>
      </c>
      <c r="C17351" s="3" t="str">
        <f>HYPERLINK("http://www.uniprot.org/uniprot/B7FL43","tr|B7FL43|B7FL43_MEDTR")</f>
        <v>tr|B7FL43|B7FL43_MEDTR</v>
      </c>
      <c r="D17351" t="s">
        <v>581</v>
      </c>
      <c r="E17351">
        <v>50.28</v>
      </c>
      <c r="F17351">
        <v>175</v>
      </c>
      <c r="G17351">
        <v>87</v>
      </c>
      <c r="H17351">
        <v>3</v>
      </c>
      <c r="I17351">
        <v>1</v>
      </c>
      <c r="J17351">
        <v>516</v>
      </c>
      <c r="K17351">
        <v>1</v>
      </c>
      <c r="L17351">
        <v>1</v>
      </c>
      <c r="M17351">
        <v>173</v>
      </c>
      <c r="N17351" t="s">
        <v>18</v>
      </c>
      <c r="O17351" s="1">
        <v>1.7398E-30</v>
      </c>
      <c r="P17351">
        <v>348</v>
      </c>
    </row>
    <row r="17352" spans="1:16" x14ac:dyDescent="0.25">
      <c r="A17352" t="s">
        <v>25728</v>
      </c>
      <c r="B17352">
        <v>3672</v>
      </c>
      <c r="C17352" s="3" t="str">
        <f>HYPERLINK("http://www.uniprot.org/uniprot/G7J5J3","tr|G7J5J3|G7J5J3_MEDTR")</f>
        <v>tr|G7J5J3|G7J5J3_MEDTR</v>
      </c>
      <c r="D17352" t="s">
        <v>25729</v>
      </c>
      <c r="E17352">
        <v>84.5</v>
      </c>
      <c r="F17352">
        <v>1233</v>
      </c>
      <c r="G17352">
        <v>191</v>
      </c>
      <c r="H17352">
        <v>53</v>
      </c>
      <c r="I17352">
        <v>130</v>
      </c>
      <c r="J17352">
        <v>3669</v>
      </c>
      <c r="K17352">
        <v>1</v>
      </c>
      <c r="L17352">
        <v>39</v>
      </c>
      <c r="M17352">
        <v>1260</v>
      </c>
      <c r="N17352" t="s">
        <v>18</v>
      </c>
      <c r="O17352">
        <v>0</v>
      </c>
      <c r="P17352">
        <v>5234</v>
      </c>
    </row>
    <row r="17353" spans="1:16" x14ac:dyDescent="0.25">
      <c r="A17353" t="s">
        <v>25730</v>
      </c>
      <c r="B17353">
        <v>993</v>
      </c>
      <c r="C17353" s="3" t="str">
        <f>HYPERLINK("http://www.uniprot.org/uniprot/G7J9Z8","tr|G7J9Z8|G7J9Z8_MEDTR")</f>
        <v>tr|G7J9Z8|G7J9Z8_MEDTR</v>
      </c>
      <c r="D17353" t="s">
        <v>25731</v>
      </c>
      <c r="E17353">
        <v>84.24</v>
      </c>
      <c r="F17353">
        <v>330</v>
      </c>
      <c r="G17353">
        <v>52</v>
      </c>
      <c r="H17353">
        <v>0</v>
      </c>
      <c r="I17353">
        <v>1</v>
      </c>
      <c r="J17353">
        <v>990</v>
      </c>
      <c r="K17353">
        <v>1</v>
      </c>
      <c r="L17353">
        <v>1</v>
      </c>
      <c r="M17353">
        <v>330</v>
      </c>
      <c r="N17353" t="s">
        <v>18</v>
      </c>
      <c r="O17353" s="1">
        <v>5.9231700000000001E-158</v>
      </c>
      <c r="P17353">
        <v>1449</v>
      </c>
    </row>
    <row r="17354" spans="1:16" x14ac:dyDescent="0.25">
      <c r="A17354" t="s">
        <v>25732</v>
      </c>
      <c r="B17354">
        <v>537</v>
      </c>
      <c r="C17354" s="3" t="str">
        <f>HYPERLINK("http://www.uniprot.org/uniprot/G7LHY2","tr|G7LHY2|G7LHY2_MEDTR")</f>
        <v>tr|G7LHY2|G7LHY2_MEDTR</v>
      </c>
      <c r="D17354" t="s">
        <v>25733</v>
      </c>
      <c r="E17354">
        <v>78.88</v>
      </c>
      <c r="F17354">
        <v>180</v>
      </c>
      <c r="G17354">
        <v>38</v>
      </c>
      <c r="H17354">
        <v>2</v>
      </c>
      <c r="I17354">
        <v>1</v>
      </c>
      <c r="J17354">
        <v>534</v>
      </c>
      <c r="K17354">
        <v>1</v>
      </c>
      <c r="L17354">
        <v>1</v>
      </c>
      <c r="M17354">
        <v>172</v>
      </c>
      <c r="N17354" t="s">
        <v>18</v>
      </c>
      <c r="O17354" s="1">
        <v>1.6521100000000001E-69</v>
      </c>
      <c r="P17354">
        <v>681</v>
      </c>
    </row>
    <row r="17355" spans="1:16" x14ac:dyDescent="0.25">
      <c r="A17355" t="s">
        <v>25734</v>
      </c>
      <c r="B17355">
        <v>3108</v>
      </c>
      <c r="C17355" s="3" t="str">
        <f>HYPERLINK("http://www.uniprot.org/uniprot/G7J1I5","tr|G7J1I5|G7J1I5_MEDTR")</f>
        <v>tr|G7J1I5|G7J1I5_MEDTR</v>
      </c>
      <c r="D17355" t="s">
        <v>25735</v>
      </c>
      <c r="E17355">
        <v>73.48</v>
      </c>
      <c r="F17355">
        <v>1041</v>
      </c>
      <c r="G17355">
        <v>276</v>
      </c>
      <c r="H17355">
        <v>7</v>
      </c>
      <c r="I17355">
        <v>4</v>
      </c>
      <c r="J17355">
        <v>3105</v>
      </c>
      <c r="K17355">
        <v>1</v>
      </c>
      <c r="L17355">
        <v>78</v>
      </c>
      <c r="M17355">
        <v>1115</v>
      </c>
      <c r="N17355" t="s">
        <v>18</v>
      </c>
      <c r="O17355">
        <v>0</v>
      </c>
      <c r="P17355">
        <v>3765</v>
      </c>
    </row>
    <row r="17356" spans="1:16" x14ac:dyDescent="0.25">
      <c r="A17356" t="s">
        <v>25736</v>
      </c>
      <c r="B17356">
        <v>1362</v>
      </c>
      <c r="C17356" s="3" t="str">
        <f>HYPERLINK("http://www.uniprot.org/uniprot/K7LT75","tr|K7LT75|K7LT75_SOYBN")</f>
        <v>tr|K7LT75|K7LT75_SOYBN</v>
      </c>
      <c r="D17356" t="s">
        <v>117</v>
      </c>
      <c r="E17356">
        <v>80.45</v>
      </c>
      <c r="F17356">
        <v>435</v>
      </c>
      <c r="G17356">
        <v>85</v>
      </c>
      <c r="H17356">
        <v>3</v>
      </c>
      <c r="I17356">
        <v>46</v>
      </c>
      <c r="J17356">
        <v>1341</v>
      </c>
      <c r="K17356">
        <v>1</v>
      </c>
      <c r="L17356">
        <v>82</v>
      </c>
      <c r="M17356">
        <v>516</v>
      </c>
      <c r="N17356" t="s">
        <v>18</v>
      </c>
      <c r="O17356">
        <v>0</v>
      </c>
      <c r="P17356">
        <v>1916</v>
      </c>
    </row>
    <row r="17357" spans="1:16" x14ac:dyDescent="0.25">
      <c r="A17357" t="s">
        <v>25737</v>
      </c>
      <c r="B17357">
        <v>1542</v>
      </c>
      <c r="C17357" s="3" t="str">
        <f>HYPERLINK("http://www.uniprot.org/uniprot/Q5GKZ7","tr|Q5GKZ7|Q5GKZ7_SOYBN")</f>
        <v>tr|Q5GKZ7|Q5GKZ7_SOYBN</v>
      </c>
      <c r="D17357" t="s">
        <v>25738</v>
      </c>
      <c r="E17357">
        <v>81.010000000000005</v>
      </c>
      <c r="F17357">
        <v>511</v>
      </c>
      <c r="G17357">
        <v>97</v>
      </c>
      <c r="H17357">
        <v>0</v>
      </c>
      <c r="I17357">
        <v>1</v>
      </c>
      <c r="J17357">
        <v>1533</v>
      </c>
      <c r="K17357">
        <v>1</v>
      </c>
      <c r="L17357">
        <v>1</v>
      </c>
      <c r="M17357">
        <v>498</v>
      </c>
      <c r="N17357" t="s">
        <v>18</v>
      </c>
      <c r="O17357">
        <v>0</v>
      </c>
      <c r="P17357">
        <v>2189</v>
      </c>
    </row>
    <row r="17358" spans="1:16" x14ac:dyDescent="0.25">
      <c r="A17358" t="s">
        <v>25739</v>
      </c>
      <c r="B17358">
        <v>1005</v>
      </c>
      <c r="C17358" s="3" t="str">
        <f>HYPERLINK("http://www.uniprot.org/uniprot/I1KYQ4","tr|I1KYQ4|I1KYQ4_SOYBN")</f>
        <v>tr|I1KYQ4|I1KYQ4_SOYBN</v>
      </c>
      <c r="D17358" t="s">
        <v>99</v>
      </c>
      <c r="E17358">
        <v>61.09</v>
      </c>
      <c r="F17358">
        <v>329</v>
      </c>
      <c r="G17358">
        <v>128</v>
      </c>
      <c r="H17358">
        <v>2</v>
      </c>
      <c r="I17358">
        <v>1</v>
      </c>
      <c r="J17358">
        <v>981</v>
      </c>
      <c r="K17358">
        <v>1</v>
      </c>
      <c r="L17358">
        <v>164</v>
      </c>
      <c r="M17358">
        <v>484</v>
      </c>
      <c r="N17358" t="s">
        <v>18</v>
      </c>
      <c r="O17358" s="1">
        <v>1.91187E-103</v>
      </c>
      <c r="P17358">
        <v>979</v>
      </c>
    </row>
    <row r="17359" spans="1:16" x14ac:dyDescent="0.25">
      <c r="A17359" t="s">
        <v>25740</v>
      </c>
      <c r="B17359">
        <v>960</v>
      </c>
      <c r="C17359" s="3" t="str">
        <f>HYPERLINK("http://www.uniprot.org/uniprot/I1JKF4","tr|I1JKF4|I1JKF4_SOYBN")</f>
        <v>tr|I1JKF4|I1JKF4_SOYBN</v>
      </c>
      <c r="D17359" t="s">
        <v>28</v>
      </c>
      <c r="E17359">
        <v>83.02</v>
      </c>
      <c r="F17359">
        <v>324</v>
      </c>
      <c r="G17359">
        <v>55</v>
      </c>
      <c r="H17359">
        <v>5</v>
      </c>
      <c r="I17359">
        <v>1</v>
      </c>
      <c r="J17359">
        <v>957</v>
      </c>
      <c r="K17359">
        <v>1</v>
      </c>
      <c r="L17359">
        <v>9</v>
      </c>
      <c r="M17359">
        <v>332</v>
      </c>
      <c r="N17359" t="s">
        <v>18</v>
      </c>
      <c r="O17359" s="1">
        <v>3.2000400000000002E-153</v>
      </c>
      <c r="P17359">
        <v>1408</v>
      </c>
    </row>
    <row r="17360" spans="1:16" x14ac:dyDescent="0.25">
      <c r="A17360" t="s">
        <v>25741</v>
      </c>
      <c r="B17360">
        <v>381</v>
      </c>
      <c r="C17360" s="3" t="str">
        <f>HYPERLINK("http://www.uniprot.org/uniprot/G7ZW21","tr|G7ZW21|G7ZW21_MEDTR")</f>
        <v>tr|G7ZW21|G7ZW21_MEDTR</v>
      </c>
      <c r="D17360" t="s">
        <v>25742</v>
      </c>
      <c r="E17360">
        <v>77.77</v>
      </c>
      <c r="F17360">
        <v>126</v>
      </c>
      <c r="G17360">
        <v>28</v>
      </c>
      <c r="H17360">
        <v>0</v>
      </c>
      <c r="I17360">
        <v>1</v>
      </c>
      <c r="J17360">
        <v>378</v>
      </c>
      <c r="K17360">
        <v>1</v>
      </c>
      <c r="L17360">
        <v>43</v>
      </c>
      <c r="M17360">
        <v>168</v>
      </c>
      <c r="N17360" t="s">
        <v>18</v>
      </c>
      <c r="O17360" s="1">
        <v>4.0009000000000002E-47</v>
      </c>
      <c r="P17360">
        <v>488</v>
      </c>
    </row>
    <row r="17361" spans="1:16" x14ac:dyDescent="0.25">
      <c r="A17361" t="s">
        <v>25743</v>
      </c>
      <c r="B17361">
        <v>900</v>
      </c>
      <c r="C17361" s="3" t="str">
        <f>HYPERLINK("http://www.uniprot.org/uniprot/G7KJT9","tr|G7KJT9|G7KJT9_MEDTR")</f>
        <v>tr|G7KJT9|G7KJT9_MEDTR</v>
      </c>
      <c r="D17361" t="s">
        <v>25744</v>
      </c>
      <c r="E17361">
        <v>69.430000000000007</v>
      </c>
      <c r="F17361">
        <v>301</v>
      </c>
      <c r="G17361">
        <v>92</v>
      </c>
      <c r="H17361">
        <v>2</v>
      </c>
      <c r="I17361">
        <v>1</v>
      </c>
      <c r="J17361">
        <v>897</v>
      </c>
      <c r="K17361">
        <v>1</v>
      </c>
      <c r="L17361">
        <v>1</v>
      </c>
      <c r="M17361">
        <v>289</v>
      </c>
      <c r="N17361" t="s">
        <v>18</v>
      </c>
      <c r="O17361" s="1">
        <v>3.2165700000000002E-104</v>
      </c>
      <c r="P17361">
        <v>985</v>
      </c>
    </row>
    <row r="17362" spans="1:16" x14ac:dyDescent="0.25">
      <c r="A17362" t="s">
        <v>25745</v>
      </c>
      <c r="B17362">
        <v>1278</v>
      </c>
      <c r="C17362" s="3" t="str">
        <f>HYPERLINK("http://www.uniprot.org/uniprot/K7K6Y5","tr|K7K6Y5|K7K6Y5_SOYBN")</f>
        <v>tr|K7K6Y5|K7K6Y5_SOYBN</v>
      </c>
      <c r="D17362" t="s">
        <v>28</v>
      </c>
      <c r="E17362">
        <v>60.83</v>
      </c>
      <c r="F17362">
        <v>286</v>
      </c>
      <c r="G17362">
        <v>112</v>
      </c>
      <c r="H17362">
        <v>3</v>
      </c>
      <c r="I17362">
        <v>1</v>
      </c>
      <c r="J17362">
        <v>849</v>
      </c>
      <c r="K17362">
        <v>1</v>
      </c>
      <c r="L17362">
        <v>69</v>
      </c>
      <c r="M17362">
        <v>348</v>
      </c>
      <c r="N17362" t="s">
        <v>18</v>
      </c>
      <c r="O17362" s="1">
        <v>5.8091300000000001E-93</v>
      </c>
      <c r="P17362">
        <v>890</v>
      </c>
    </row>
    <row r="17363" spans="1:16" x14ac:dyDescent="0.25">
      <c r="A17363" t="s">
        <v>25746</v>
      </c>
      <c r="B17363">
        <v>1050</v>
      </c>
      <c r="C17363" s="3" t="str">
        <f>HYPERLINK("http://www.uniprot.org/uniprot/I1KSC8","tr|I1KSC8|I1KSC8_SOYBN")</f>
        <v>tr|I1KSC8|I1KSC8_SOYBN</v>
      </c>
      <c r="D17363" t="s">
        <v>28</v>
      </c>
      <c r="E17363">
        <v>74.31</v>
      </c>
      <c r="F17363">
        <v>257</v>
      </c>
      <c r="G17363">
        <v>66</v>
      </c>
      <c r="H17363">
        <v>21</v>
      </c>
      <c r="I17363">
        <v>274</v>
      </c>
      <c r="J17363">
        <v>981</v>
      </c>
      <c r="K17363">
        <v>1</v>
      </c>
      <c r="L17363">
        <v>294</v>
      </c>
      <c r="M17363">
        <v>550</v>
      </c>
      <c r="N17363" t="s">
        <v>18</v>
      </c>
      <c r="O17363" s="1">
        <v>1.09676E-96</v>
      </c>
      <c r="P17363">
        <v>921</v>
      </c>
    </row>
    <row r="17364" spans="1:16" x14ac:dyDescent="0.25">
      <c r="A17364" t="s">
        <v>25747</v>
      </c>
      <c r="B17364">
        <v>1128</v>
      </c>
      <c r="C17364" s="3" t="str">
        <f>HYPERLINK("http://www.uniprot.org/uniprot/G7I830","tr|G7I830|G7I830_MEDTR")</f>
        <v>tr|G7I830|G7I830_MEDTR</v>
      </c>
      <c r="D17364" t="s">
        <v>21669</v>
      </c>
      <c r="E17364">
        <v>22.82</v>
      </c>
      <c r="F17364">
        <v>241</v>
      </c>
      <c r="G17364">
        <v>186</v>
      </c>
      <c r="H17364">
        <v>26</v>
      </c>
      <c r="I17364">
        <v>427</v>
      </c>
      <c r="J17364">
        <v>1071</v>
      </c>
      <c r="K17364">
        <v>1</v>
      </c>
      <c r="L17364">
        <v>1</v>
      </c>
      <c r="M17364">
        <v>239</v>
      </c>
      <c r="N17364" t="s">
        <v>18</v>
      </c>
      <c r="O17364" s="1">
        <v>1.13569E-9</v>
      </c>
      <c r="P17364">
        <v>171</v>
      </c>
    </row>
    <row r="17365" spans="1:16" x14ac:dyDescent="0.25">
      <c r="A17365" t="s">
        <v>25748</v>
      </c>
      <c r="B17365">
        <v>621</v>
      </c>
      <c r="C17365" s="3" t="str">
        <f>HYPERLINK("http://www.uniprot.org/uniprot/Q2HVF3","tr|Q2HVF3|Q2HVF3_MEDTR")</f>
        <v>tr|Q2HVF3|Q2HVF3_MEDTR</v>
      </c>
      <c r="D17365" t="s">
        <v>25749</v>
      </c>
      <c r="E17365">
        <v>60.84</v>
      </c>
      <c r="F17365">
        <v>212</v>
      </c>
      <c r="G17365">
        <v>83</v>
      </c>
      <c r="H17365">
        <v>6</v>
      </c>
      <c r="I17365">
        <v>1</v>
      </c>
      <c r="J17365">
        <v>618</v>
      </c>
      <c r="K17365">
        <v>1</v>
      </c>
      <c r="L17365">
        <v>1</v>
      </c>
      <c r="M17365">
        <v>210</v>
      </c>
      <c r="N17365" t="s">
        <v>18</v>
      </c>
      <c r="O17365" s="1">
        <v>2.8476799999999999E-60</v>
      </c>
      <c r="P17365">
        <v>603</v>
      </c>
    </row>
    <row r="17366" spans="1:16" x14ac:dyDescent="0.25">
      <c r="A17366" t="s">
        <v>25750</v>
      </c>
      <c r="B17366">
        <v>633</v>
      </c>
      <c r="C17366" s="3" t="str">
        <f>HYPERLINK("http://www.uniprot.org/uniprot/I1L0P5","tr|I1L0P5|I1L0P5_SOYBN")</f>
        <v>tr|I1L0P5|I1L0P5_SOYBN</v>
      </c>
      <c r="D17366" t="s">
        <v>71</v>
      </c>
      <c r="E17366">
        <v>55.5</v>
      </c>
      <c r="F17366">
        <v>209</v>
      </c>
      <c r="G17366">
        <v>93</v>
      </c>
      <c r="H17366">
        <v>0</v>
      </c>
      <c r="I17366">
        <v>1</v>
      </c>
      <c r="J17366">
        <v>627</v>
      </c>
      <c r="K17366">
        <v>1</v>
      </c>
      <c r="L17366">
        <v>1</v>
      </c>
      <c r="M17366">
        <v>204</v>
      </c>
      <c r="N17366" t="s">
        <v>18</v>
      </c>
      <c r="O17366" s="1">
        <v>1.95439E-59</v>
      </c>
      <c r="P17366">
        <v>596</v>
      </c>
    </row>
    <row r="17367" spans="1:16" x14ac:dyDescent="0.25">
      <c r="A17367" t="s">
        <v>25751</v>
      </c>
      <c r="B17367">
        <v>1533</v>
      </c>
      <c r="C17367" s="3" t="str">
        <f>HYPERLINK("http://www.uniprot.org/uniprot/I1MHP5","tr|I1MHP5|I1MHP5_SOYBN")</f>
        <v>tr|I1MHP5|I1MHP5_SOYBN</v>
      </c>
      <c r="D17367" t="s">
        <v>28</v>
      </c>
      <c r="E17367">
        <v>27.61</v>
      </c>
      <c r="F17367">
        <v>420</v>
      </c>
      <c r="G17367">
        <v>304</v>
      </c>
      <c r="H17367">
        <v>42</v>
      </c>
      <c r="I17367">
        <v>151</v>
      </c>
      <c r="J17367">
        <v>1284</v>
      </c>
      <c r="K17367">
        <v>1</v>
      </c>
      <c r="L17367">
        <v>1057</v>
      </c>
      <c r="M17367">
        <v>1470</v>
      </c>
      <c r="N17367" t="s">
        <v>18</v>
      </c>
      <c r="O17367" s="1">
        <v>5.2593899999999998E-30</v>
      </c>
      <c r="P17367">
        <v>348</v>
      </c>
    </row>
    <row r="17368" spans="1:16" x14ac:dyDescent="0.25">
      <c r="A17368" t="s">
        <v>25752</v>
      </c>
      <c r="B17368">
        <v>1164</v>
      </c>
      <c r="C17368" s="3" t="str">
        <f>HYPERLINK("http://www.uniprot.org/uniprot/G7KBV7","tr|G7KBV7|G7KBV7_MEDTR")</f>
        <v>tr|G7KBV7|G7KBV7_MEDTR</v>
      </c>
      <c r="D17368" t="s">
        <v>25753</v>
      </c>
      <c r="E17368">
        <v>83.95</v>
      </c>
      <c r="F17368">
        <v>324</v>
      </c>
      <c r="G17368">
        <v>52</v>
      </c>
      <c r="H17368">
        <v>3</v>
      </c>
      <c r="I17368">
        <v>178</v>
      </c>
      <c r="J17368">
        <v>1140</v>
      </c>
      <c r="K17368">
        <v>1</v>
      </c>
      <c r="L17368">
        <v>45</v>
      </c>
      <c r="M17368">
        <v>364</v>
      </c>
      <c r="N17368" t="s">
        <v>18</v>
      </c>
      <c r="O17368" s="1">
        <v>5.8873800000000002E-150</v>
      </c>
      <c r="P17368">
        <v>1381</v>
      </c>
    </row>
    <row r="17369" spans="1:16" x14ac:dyDescent="0.25">
      <c r="A17369" t="s">
        <v>25754</v>
      </c>
      <c r="B17369">
        <v>180</v>
      </c>
      <c r="C17369" s="3" t="str">
        <f>HYPERLINK("http://www.uniprot.org/uniprot/G7JIY5","tr|G7JIY5|G7JIY5_MEDTR")</f>
        <v>tr|G7JIY5|G7JIY5_MEDTR</v>
      </c>
      <c r="D17369" t="s">
        <v>17951</v>
      </c>
      <c r="E17369">
        <v>76.27</v>
      </c>
      <c r="F17369">
        <v>59</v>
      </c>
      <c r="G17369">
        <v>14</v>
      </c>
      <c r="H17369">
        <v>0</v>
      </c>
      <c r="I17369">
        <v>4</v>
      </c>
      <c r="J17369">
        <v>180</v>
      </c>
      <c r="K17369">
        <v>-1</v>
      </c>
      <c r="L17369">
        <v>17</v>
      </c>
      <c r="M17369">
        <v>75</v>
      </c>
      <c r="N17369" t="s">
        <v>18</v>
      </c>
      <c r="O17369" s="1">
        <v>3.1293200000000001E-15</v>
      </c>
      <c r="P17369">
        <v>213</v>
      </c>
    </row>
    <row r="17370" spans="1:16" x14ac:dyDescent="0.25">
      <c r="A17370" t="s">
        <v>25755</v>
      </c>
      <c r="B17370">
        <v>1248</v>
      </c>
      <c r="C17370" s="3" t="str">
        <f>HYPERLINK("http://www.uniprot.org/uniprot/K7KGJ8","tr|K7KGJ8|K7KGJ8_SOYBN")</f>
        <v>tr|K7KGJ8|K7KGJ8_SOYBN</v>
      </c>
      <c r="D17370" t="s">
        <v>28</v>
      </c>
      <c r="E17370">
        <v>91.08</v>
      </c>
      <c r="F17370">
        <v>415</v>
      </c>
      <c r="G17370">
        <v>37</v>
      </c>
      <c r="H17370">
        <v>0</v>
      </c>
      <c r="I17370">
        <v>1</v>
      </c>
      <c r="J17370">
        <v>1245</v>
      </c>
      <c r="K17370">
        <v>1</v>
      </c>
      <c r="L17370">
        <v>23</v>
      </c>
      <c r="M17370">
        <v>437</v>
      </c>
      <c r="N17370" t="s">
        <v>18</v>
      </c>
      <c r="O17370">
        <v>0</v>
      </c>
      <c r="P17370">
        <v>2000</v>
      </c>
    </row>
    <row r="17371" spans="1:16" x14ac:dyDescent="0.25">
      <c r="A17371" t="s">
        <v>25756</v>
      </c>
      <c r="B17371">
        <v>2127</v>
      </c>
      <c r="C17371" s="3" t="str">
        <f>HYPERLINK("http://www.uniprot.org/uniprot/G7KZG7","tr|G7KZG7|G7KZG7_MEDTR")</f>
        <v>tr|G7KZG7|G7KZG7_MEDTR</v>
      </c>
      <c r="D17371" t="s">
        <v>25757</v>
      </c>
      <c r="E17371">
        <v>90.25</v>
      </c>
      <c r="F17371">
        <v>708</v>
      </c>
      <c r="G17371">
        <v>69</v>
      </c>
      <c r="H17371">
        <v>0</v>
      </c>
      <c r="I17371">
        <v>1</v>
      </c>
      <c r="J17371">
        <v>2124</v>
      </c>
      <c r="K17371">
        <v>1</v>
      </c>
      <c r="L17371">
        <v>1</v>
      </c>
      <c r="M17371">
        <v>708</v>
      </c>
      <c r="N17371" t="s">
        <v>18</v>
      </c>
      <c r="O17371">
        <v>0</v>
      </c>
      <c r="P17371">
        <v>3372</v>
      </c>
    </row>
    <row r="17372" spans="1:16" x14ac:dyDescent="0.25">
      <c r="A17372" t="s">
        <v>25758</v>
      </c>
      <c r="B17372">
        <v>885</v>
      </c>
      <c r="C17372" s="3" t="str">
        <f>HYPERLINK("http://www.uniprot.org/uniprot/G7L348","tr|G7L348|G7L348_MEDTR")</f>
        <v>tr|G7L348|G7L348_MEDTR</v>
      </c>
      <c r="D17372" t="s">
        <v>6936</v>
      </c>
      <c r="E17372">
        <v>76.25</v>
      </c>
      <c r="F17372">
        <v>299</v>
      </c>
      <c r="G17372">
        <v>71</v>
      </c>
      <c r="H17372">
        <v>5</v>
      </c>
      <c r="I17372">
        <v>1</v>
      </c>
      <c r="J17372">
        <v>882</v>
      </c>
      <c r="K17372">
        <v>1</v>
      </c>
      <c r="L17372">
        <v>1</v>
      </c>
      <c r="M17372">
        <v>291</v>
      </c>
      <c r="N17372" t="s">
        <v>18</v>
      </c>
      <c r="O17372" s="1">
        <v>3.9112499999999999E-123</v>
      </c>
      <c r="P17372">
        <v>1148</v>
      </c>
    </row>
    <row r="17373" spans="1:16" x14ac:dyDescent="0.25">
      <c r="A17373" t="s">
        <v>25759</v>
      </c>
      <c r="B17373">
        <v>891</v>
      </c>
      <c r="C17373" s="3" t="str">
        <f>HYPERLINK("http://www.uniprot.org/uniprot/M4EKR9","tr|M4EKR9|M4EKR9_BRARP")</f>
        <v>tr|M4EKR9|M4EKR9_BRARP</v>
      </c>
      <c r="D17373" t="s">
        <v>25760</v>
      </c>
      <c r="E17373">
        <v>46.17</v>
      </c>
      <c r="F17373">
        <v>379</v>
      </c>
      <c r="G17373">
        <v>204</v>
      </c>
      <c r="H17373">
        <v>86</v>
      </c>
      <c r="I17373">
        <v>10</v>
      </c>
      <c r="J17373">
        <v>888</v>
      </c>
      <c r="K17373">
        <v>1</v>
      </c>
      <c r="L17373">
        <v>18</v>
      </c>
      <c r="M17373">
        <v>390</v>
      </c>
      <c r="N17373" t="s">
        <v>18</v>
      </c>
      <c r="O17373" s="1">
        <v>1.28974E-81</v>
      </c>
      <c r="P17373">
        <v>790</v>
      </c>
    </row>
    <row r="17374" spans="1:16" x14ac:dyDescent="0.25">
      <c r="A17374" t="s">
        <v>25761</v>
      </c>
      <c r="B17374">
        <v>3645</v>
      </c>
      <c r="C17374" s="3" t="str">
        <f>HYPERLINK("http://www.uniprot.org/uniprot/K7KIG0","tr|K7KIG0|K7KIG0_SOYBN")</f>
        <v>tr|K7KIG0|K7KIG0_SOYBN</v>
      </c>
      <c r="D17374" t="s">
        <v>28</v>
      </c>
      <c r="E17374">
        <v>76.84</v>
      </c>
      <c r="F17374">
        <v>946</v>
      </c>
      <c r="G17374">
        <v>219</v>
      </c>
      <c r="H17374">
        <v>4</v>
      </c>
      <c r="I17374">
        <v>1</v>
      </c>
      <c r="J17374">
        <v>2826</v>
      </c>
      <c r="K17374">
        <v>1</v>
      </c>
      <c r="L17374">
        <v>1</v>
      </c>
      <c r="M17374">
        <v>944</v>
      </c>
      <c r="N17374" t="s">
        <v>18</v>
      </c>
      <c r="O17374">
        <v>0</v>
      </c>
      <c r="P17374">
        <v>3757</v>
      </c>
    </row>
    <row r="17375" spans="1:16" x14ac:dyDescent="0.25">
      <c r="A17375" t="s">
        <v>25762</v>
      </c>
      <c r="B17375">
        <v>411</v>
      </c>
      <c r="C17375" s="3" t="str">
        <f>HYPERLINK("http://www.uniprot.org/uniprot/I1MWC2","tr|I1MWC2|I1MWC2_SOYBN")</f>
        <v>tr|I1MWC2|I1MWC2_SOYBN</v>
      </c>
      <c r="D17375" t="s">
        <v>28</v>
      </c>
      <c r="E17375">
        <v>85.58</v>
      </c>
      <c r="F17375">
        <v>111</v>
      </c>
      <c r="G17375">
        <v>16</v>
      </c>
      <c r="H17375">
        <v>1</v>
      </c>
      <c r="I17375">
        <v>79</v>
      </c>
      <c r="J17375">
        <v>408</v>
      </c>
      <c r="K17375">
        <v>1</v>
      </c>
      <c r="L17375">
        <v>76</v>
      </c>
      <c r="M17375">
        <v>186</v>
      </c>
      <c r="N17375" t="s">
        <v>18</v>
      </c>
      <c r="O17375" s="1">
        <v>3.9515599999999999E-47</v>
      </c>
      <c r="P17375">
        <v>488</v>
      </c>
    </row>
    <row r="17376" spans="1:16" x14ac:dyDescent="0.25">
      <c r="A17376" t="s">
        <v>25763</v>
      </c>
      <c r="B17376">
        <v>756</v>
      </c>
      <c r="C17376" s="3" t="str">
        <f>HYPERLINK("http://www.uniprot.org/uniprot/G7J6E0","tr|G7J6E0|G7J6E0_MEDTR")</f>
        <v>tr|G7J6E0|G7J6E0_MEDTR</v>
      </c>
      <c r="D17376" t="s">
        <v>25764</v>
      </c>
      <c r="E17376">
        <v>82.47</v>
      </c>
      <c r="F17376">
        <v>251</v>
      </c>
      <c r="G17376">
        <v>44</v>
      </c>
      <c r="H17376">
        <v>0</v>
      </c>
      <c r="I17376">
        <v>1</v>
      </c>
      <c r="J17376">
        <v>753</v>
      </c>
      <c r="K17376">
        <v>1</v>
      </c>
      <c r="L17376">
        <v>1</v>
      </c>
      <c r="M17376">
        <v>251</v>
      </c>
      <c r="N17376" t="s">
        <v>18</v>
      </c>
      <c r="O17376" s="1">
        <v>7.3457699999999997E-119</v>
      </c>
      <c r="P17376">
        <v>1110</v>
      </c>
    </row>
    <row r="17377" spans="1:16" x14ac:dyDescent="0.25">
      <c r="A17377" t="s">
        <v>25765</v>
      </c>
      <c r="B17377">
        <v>432</v>
      </c>
      <c r="C17377" s="3" t="str">
        <f>HYPERLINK("http://www.uniprot.org/uniprot/G7J5J1","tr|G7J5J1|G7J5J1_MEDTR")</f>
        <v>tr|G7J5J1|G7J5J1_MEDTR</v>
      </c>
      <c r="D17377" t="s">
        <v>25766</v>
      </c>
      <c r="E17377">
        <v>89.36</v>
      </c>
      <c r="F17377">
        <v>141</v>
      </c>
      <c r="G17377">
        <v>15</v>
      </c>
      <c r="H17377">
        <v>0</v>
      </c>
      <c r="I17377">
        <v>7</v>
      </c>
      <c r="J17377">
        <v>429</v>
      </c>
      <c r="K17377">
        <v>1</v>
      </c>
      <c r="L17377">
        <v>1</v>
      </c>
      <c r="M17377">
        <v>140</v>
      </c>
      <c r="N17377" t="s">
        <v>18</v>
      </c>
      <c r="O17377" s="1">
        <v>1.10522E-65</v>
      </c>
      <c r="P17377">
        <v>648</v>
      </c>
    </row>
    <row r="17378" spans="1:16" x14ac:dyDescent="0.25">
      <c r="A17378" t="s">
        <v>25767</v>
      </c>
      <c r="B17378">
        <v>396</v>
      </c>
      <c r="C17378" s="3" t="str">
        <f>HYPERLINK("http://www.uniprot.org/uniprot/I3SJ08","tr|I3SJ08|I3SJ08_LOTJA")</f>
        <v>tr|I3SJ08|I3SJ08_LOTJA</v>
      </c>
      <c r="D17378" t="s">
        <v>93</v>
      </c>
      <c r="E17378">
        <v>96.18</v>
      </c>
      <c r="F17378">
        <v>131</v>
      </c>
      <c r="G17378">
        <v>5</v>
      </c>
      <c r="H17378">
        <v>0</v>
      </c>
      <c r="I17378">
        <v>1</v>
      </c>
      <c r="J17378">
        <v>393</v>
      </c>
      <c r="K17378">
        <v>1</v>
      </c>
      <c r="L17378">
        <v>307</v>
      </c>
      <c r="M17378">
        <v>437</v>
      </c>
      <c r="N17378" t="s">
        <v>18</v>
      </c>
      <c r="O17378" s="1">
        <v>1.8647800000000001E-68</v>
      </c>
      <c r="P17378">
        <v>672</v>
      </c>
    </row>
    <row r="17379" spans="1:16" x14ac:dyDescent="0.25">
      <c r="A17379" t="s">
        <v>25768</v>
      </c>
      <c r="B17379">
        <v>1323</v>
      </c>
      <c r="C17379" s="3" t="str">
        <f>HYPERLINK("http://www.uniprot.org/uniprot/G7JUJ9","tr|G7JUJ9|G7JUJ9_MEDTR")</f>
        <v>tr|G7JUJ9|G7JUJ9_MEDTR</v>
      </c>
      <c r="D17379" t="s">
        <v>5908</v>
      </c>
      <c r="E17379">
        <v>87.04</v>
      </c>
      <c r="F17379">
        <v>440</v>
      </c>
      <c r="G17379">
        <v>57</v>
      </c>
      <c r="H17379">
        <v>0</v>
      </c>
      <c r="I17379">
        <v>1</v>
      </c>
      <c r="J17379">
        <v>1320</v>
      </c>
      <c r="K17379">
        <v>1</v>
      </c>
      <c r="L17379">
        <v>1</v>
      </c>
      <c r="M17379">
        <v>435</v>
      </c>
      <c r="N17379" t="s">
        <v>18</v>
      </c>
      <c r="O17379">
        <v>0</v>
      </c>
      <c r="P17379">
        <v>1918</v>
      </c>
    </row>
    <row r="17380" spans="1:16" x14ac:dyDescent="0.25">
      <c r="A17380" t="s">
        <v>25769</v>
      </c>
      <c r="B17380">
        <v>459</v>
      </c>
      <c r="C17380" s="3" t="str">
        <f>HYPERLINK("http://www.uniprot.org/uniprot/A8TVQ9","tr|A8TVQ9|A8TVQ9_MEDTR")</f>
        <v>tr|A8TVQ9|A8TVQ9_MEDTR</v>
      </c>
      <c r="D17380" t="s">
        <v>25770</v>
      </c>
      <c r="E17380">
        <v>55.83</v>
      </c>
      <c r="F17380">
        <v>197</v>
      </c>
      <c r="G17380">
        <v>87</v>
      </c>
      <c r="H17380">
        <v>45</v>
      </c>
      <c r="I17380">
        <v>1</v>
      </c>
      <c r="J17380">
        <v>456</v>
      </c>
      <c r="K17380">
        <v>1</v>
      </c>
      <c r="L17380">
        <v>308</v>
      </c>
      <c r="M17380">
        <v>504</v>
      </c>
      <c r="N17380" t="s">
        <v>18</v>
      </c>
      <c r="O17380" s="1">
        <v>5.4270399999999997E-52</v>
      </c>
      <c r="P17380">
        <v>530</v>
      </c>
    </row>
    <row r="17381" spans="1:16" x14ac:dyDescent="0.25">
      <c r="A17381" t="s">
        <v>25771</v>
      </c>
      <c r="B17381">
        <v>396</v>
      </c>
      <c r="C17381" s="3" t="str">
        <f>HYPERLINK("http://www.uniprot.org/uniprot/I3T2S4","tr|I3T2S4|I3T2S4_MEDTR")</f>
        <v>tr|I3T2S4|I3T2S4_MEDTR</v>
      </c>
      <c r="D17381" t="s">
        <v>22</v>
      </c>
      <c r="E17381">
        <v>70.22</v>
      </c>
      <c r="F17381">
        <v>131</v>
      </c>
      <c r="G17381">
        <v>39</v>
      </c>
      <c r="H17381">
        <v>0</v>
      </c>
      <c r="I17381">
        <v>1</v>
      </c>
      <c r="J17381">
        <v>393</v>
      </c>
      <c r="K17381">
        <v>1</v>
      </c>
      <c r="L17381">
        <v>1</v>
      </c>
      <c r="M17381">
        <v>123</v>
      </c>
      <c r="N17381" t="s">
        <v>18</v>
      </c>
      <c r="O17381" s="1">
        <v>4.7863200000000001E-40</v>
      </c>
      <c r="P17381">
        <v>427</v>
      </c>
    </row>
    <row r="17382" spans="1:16" x14ac:dyDescent="0.25">
      <c r="A17382" t="s">
        <v>25772</v>
      </c>
      <c r="B17382">
        <v>615</v>
      </c>
      <c r="C17382" s="3" t="str">
        <f>HYPERLINK("http://www.uniprot.org/uniprot/C6T2R4","tr|C6T2R4|C6T2R4_SOYBN")</f>
        <v>tr|C6T2R4|C6T2R4_SOYBN</v>
      </c>
      <c r="D17382" t="s">
        <v>210</v>
      </c>
      <c r="E17382">
        <v>64.349999999999994</v>
      </c>
      <c r="F17382">
        <v>202</v>
      </c>
      <c r="G17382">
        <v>72</v>
      </c>
      <c r="H17382">
        <v>0</v>
      </c>
      <c r="I17382">
        <v>1</v>
      </c>
      <c r="J17382">
        <v>606</v>
      </c>
      <c r="K17382">
        <v>1</v>
      </c>
      <c r="L17382">
        <v>1</v>
      </c>
      <c r="M17382">
        <v>202</v>
      </c>
      <c r="N17382" t="s">
        <v>18</v>
      </c>
      <c r="O17382" s="1">
        <v>1.9096400000000001E-69</v>
      </c>
      <c r="P17382">
        <v>682</v>
      </c>
    </row>
    <row r="17383" spans="1:16" x14ac:dyDescent="0.25">
      <c r="A17383" t="s">
        <v>25773</v>
      </c>
      <c r="B17383">
        <v>369</v>
      </c>
      <c r="C17383" s="3" t="str">
        <f>HYPERLINK("http://www.uniprot.org/uniprot/G7KS64","tr|G7KS64|G7KS64_MEDTR")</f>
        <v>tr|G7KS64|G7KS64_MEDTR</v>
      </c>
      <c r="D17383" t="s">
        <v>25774</v>
      </c>
      <c r="E17383">
        <v>44.75</v>
      </c>
      <c r="F17383">
        <v>143</v>
      </c>
      <c r="G17383">
        <v>79</v>
      </c>
      <c r="H17383">
        <v>39</v>
      </c>
      <c r="I17383">
        <v>55</v>
      </c>
      <c r="J17383">
        <v>366</v>
      </c>
      <c r="K17383">
        <v>1</v>
      </c>
      <c r="L17383">
        <v>380</v>
      </c>
      <c r="M17383">
        <v>522</v>
      </c>
      <c r="N17383" t="s">
        <v>18</v>
      </c>
      <c r="O17383" s="1">
        <v>1.00845E-26</v>
      </c>
      <c r="P17383">
        <v>312</v>
      </c>
    </row>
    <row r="17384" spans="1:16" x14ac:dyDescent="0.25">
      <c r="A17384" t="s">
        <v>25775</v>
      </c>
      <c r="B17384">
        <v>1461</v>
      </c>
      <c r="C17384" s="3" t="str">
        <f>HYPERLINK("http://www.uniprot.org/uniprot/I1J8V2","tr|I1J8V2|I1J8V2_SOYBN")</f>
        <v>tr|I1J8V2|I1J8V2_SOYBN</v>
      </c>
      <c r="D17384" t="s">
        <v>28</v>
      </c>
      <c r="E17384">
        <v>78.03</v>
      </c>
      <c r="F17384">
        <v>510</v>
      </c>
      <c r="G17384">
        <v>112</v>
      </c>
      <c r="H17384">
        <v>24</v>
      </c>
      <c r="I17384">
        <v>1</v>
      </c>
      <c r="J17384">
        <v>1458</v>
      </c>
      <c r="K17384">
        <v>1</v>
      </c>
      <c r="L17384">
        <v>1</v>
      </c>
      <c r="M17384">
        <v>503</v>
      </c>
      <c r="N17384" t="s">
        <v>18</v>
      </c>
      <c r="O17384">
        <v>0</v>
      </c>
      <c r="P17384">
        <v>1911</v>
      </c>
    </row>
    <row r="17385" spans="1:16" x14ac:dyDescent="0.25">
      <c r="A17385" t="s">
        <v>25776</v>
      </c>
      <c r="B17385">
        <v>906</v>
      </c>
      <c r="C17385" s="3" t="str">
        <f>HYPERLINK("http://www.uniprot.org/uniprot/G7KJU7","tr|G7KJU7|G7KJU7_MEDTR")</f>
        <v>tr|G7KJU7|G7KJU7_MEDTR</v>
      </c>
      <c r="D17385" t="s">
        <v>25777</v>
      </c>
      <c r="E17385">
        <v>89.7</v>
      </c>
      <c r="F17385">
        <v>301</v>
      </c>
      <c r="G17385">
        <v>31</v>
      </c>
      <c r="H17385">
        <v>2</v>
      </c>
      <c r="I17385">
        <v>1</v>
      </c>
      <c r="J17385">
        <v>897</v>
      </c>
      <c r="K17385">
        <v>1</v>
      </c>
      <c r="L17385">
        <v>1</v>
      </c>
      <c r="M17385">
        <v>301</v>
      </c>
      <c r="N17385" t="s">
        <v>18</v>
      </c>
      <c r="O17385" s="1">
        <v>2.7134899999999998E-159</v>
      </c>
      <c r="P17385">
        <v>1460</v>
      </c>
    </row>
    <row r="17386" spans="1:16" x14ac:dyDescent="0.25">
      <c r="A17386" t="s">
        <v>25778</v>
      </c>
      <c r="B17386">
        <v>2004</v>
      </c>
      <c r="C17386" s="3" t="str">
        <f>HYPERLINK("http://www.uniprot.org/uniprot/G7I2H0","tr|G7I2H0|G7I2H0_MEDTR")</f>
        <v>tr|G7I2H0|G7I2H0_MEDTR</v>
      </c>
      <c r="D17386" t="s">
        <v>144</v>
      </c>
      <c r="E17386">
        <v>33.72</v>
      </c>
      <c r="F17386">
        <v>338</v>
      </c>
      <c r="G17386">
        <v>224</v>
      </c>
      <c r="H17386">
        <v>2</v>
      </c>
      <c r="I17386">
        <v>964</v>
      </c>
      <c r="J17386">
        <v>1971</v>
      </c>
      <c r="K17386">
        <v>1</v>
      </c>
      <c r="L17386">
        <v>27</v>
      </c>
      <c r="M17386">
        <v>313</v>
      </c>
      <c r="N17386" t="s">
        <v>18</v>
      </c>
      <c r="O17386" s="1">
        <v>2.5269200000000001E-38</v>
      </c>
      <c r="P17386">
        <v>421</v>
      </c>
    </row>
    <row r="17387" spans="1:16" x14ac:dyDescent="0.25">
      <c r="A17387" t="s">
        <v>25779</v>
      </c>
      <c r="B17387">
        <v>546</v>
      </c>
      <c r="C17387" s="3" t="str">
        <f>HYPERLINK("http://www.uniprot.org/uniprot/I1NB50","tr|I1NB50|I1NB50_SOYBN")</f>
        <v>tr|I1NB50|I1NB50_SOYBN</v>
      </c>
      <c r="D17387" t="s">
        <v>28</v>
      </c>
      <c r="E17387">
        <v>96.55</v>
      </c>
      <c r="F17387">
        <v>29</v>
      </c>
      <c r="G17387">
        <v>1</v>
      </c>
      <c r="H17387">
        <v>0</v>
      </c>
      <c r="I17387">
        <v>1</v>
      </c>
      <c r="J17387">
        <v>87</v>
      </c>
      <c r="K17387">
        <v>1</v>
      </c>
      <c r="L17387">
        <v>358</v>
      </c>
      <c r="M17387">
        <v>386</v>
      </c>
      <c r="N17387" t="s">
        <v>18</v>
      </c>
      <c r="O17387" s="1">
        <v>2.4277699999999999E-10</v>
      </c>
      <c r="P17387">
        <v>171</v>
      </c>
    </row>
    <row r="17388" spans="1:16" x14ac:dyDescent="0.25">
      <c r="A17388" t="s">
        <v>25780</v>
      </c>
      <c r="B17388">
        <v>1680</v>
      </c>
      <c r="C17388" s="3" t="str">
        <f>HYPERLINK("http://www.uniprot.org/uniprot/G8D2D1","tr|G8D2D1|G8D2D1_MEDTR")</f>
        <v>tr|G8D2D1|G8D2D1_MEDTR</v>
      </c>
      <c r="D17388" t="s">
        <v>25781</v>
      </c>
      <c r="E17388">
        <v>73.02</v>
      </c>
      <c r="F17388">
        <v>571</v>
      </c>
      <c r="G17388">
        <v>154</v>
      </c>
      <c r="H17388">
        <v>15</v>
      </c>
      <c r="I17388">
        <v>10</v>
      </c>
      <c r="J17388">
        <v>1677</v>
      </c>
      <c r="K17388">
        <v>1</v>
      </c>
      <c r="L17388">
        <v>5</v>
      </c>
      <c r="M17388">
        <v>574</v>
      </c>
      <c r="N17388" t="s">
        <v>18</v>
      </c>
      <c r="O17388">
        <v>0</v>
      </c>
      <c r="P17388">
        <v>2124</v>
      </c>
    </row>
    <row r="17389" spans="1:16" x14ac:dyDescent="0.25">
      <c r="A17389" t="s">
        <v>25782</v>
      </c>
      <c r="B17389">
        <v>1080</v>
      </c>
      <c r="C17389" s="3" t="str">
        <f>HYPERLINK("http://www.uniprot.org/uniprot/G7I2H0","tr|G7I2H0|G7I2H0_MEDTR")</f>
        <v>tr|G7I2H0|G7I2H0_MEDTR</v>
      </c>
      <c r="D17389" t="s">
        <v>144</v>
      </c>
      <c r="E17389">
        <v>38.4</v>
      </c>
      <c r="F17389">
        <v>125</v>
      </c>
      <c r="G17389">
        <v>77</v>
      </c>
      <c r="H17389">
        <v>0</v>
      </c>
      <c r="I17389">
        <v>529</v>
      </c>
      <c r="J17389">
        <v>903</v>
      </c>
      <c r="K17389">
        <v>1</v>
      </c>
      <c r="L17389">
        <v>19</v>
      </c>
      <c r="M17389">
        <v>143</v>
      </c>
      <c r="N17389" t="s">
        <v>18</v>
      </c>
      <c r="O17389" s="1">
        <v>6.3937399999999996E-15</v>
      </c>
      <c r="P17389">
        <v>216</v>
      </c>
    </row>
    <row r="17390" spans="1:16" x14ac:dyDescent="0.25">
      <c r="A17390" t="s">
        <v>25783</v>
      </c>
      <c r="B17390">
        <v>240</v>
      </c>
      <c r="C17390" s="3" t="str">
        <f>HYPERLINK("http://www.uniprot.org/uniprot/Q2HVG1","tr|Q2HVG1|Q2HVG1_MEDTR")</f>
        <v>tr|Q2HVG1|Q2HVG1_MEDTR</v>
      </c>
      <c r="D17390" t="s">
        <v>25784</v>
      </c>
      <c r="E17390">
        <v>94.2</v>
      </c>
      <c r="F17390">
        <v>69</v>
      </c>
      <c r="G17390">
        <v>4</v>
      </c>
      <c r="H17390">
        <v>0</v>
      </c>
      <c r="I17390">
        <v>1</v>
      </c>
      <c r="J17390">
        <v>207</v>
      </c>
      <c r="K17390">
        <v>1</v>
      </c>
      <c r="L17390">
        <v>1</v>
      </c>
      <c r="M17390">
        <v>69</v>
      </c>
      <c r="N17390" t="s">
        <v>18</v>
      </c>
      <c r="O17390" s="1">
        <v>5.6996800000000002E-33</v>
      </c>
      <c r="P17390">
        <v>366</v>
      </c>
    </row>
    <row r="17391" spans="1:16" x14ac:dyDescent="0.25">
      <c r="A17391" t="s">
        <v>25785</v>
      </c>
      <c r="B17391">
        <v>1044</v>
      </c>
      <c r="C17391" s="3" t="str">
        <f>HYPERLINK("http://www.uniprot.org/uniprot/I3S616","tr|I3S616|I3S616_MEDTR")</f>
        <v>tr|I3S616|I3S616_MEDTR</v>
      </c>
      <c r="D17391" t="s">
        <v>22</v>
      </c>
      <c r="E17391">
        <v>57.49</v>
      </c>
      <c r="F17391">
        <v>367</v>
      </c>
      <c r="G17391">
        <v>156</v>
      </c>
      <c r="H17391">
        <v>21</v>
      </c>
      <c r="I17391">
        <v>1</v>
      </c>
      <c r="J17391">
        <v>1038</v>
      </c>
      <c r="K17391">
        <v>1</v>
      </c>
      <c r="L17391">
        <v>25</v>
      </c>
      <c r="M17391">
        <v>377</v>
      </c>
      <c r="N17391" t="s">
        <v>18</v>
      </c>
      <c r="O17391" s="1">
        <v>6.80231E-99</v>
      </c>
      <c r="P17391">
        <v>940</v>
      </c>
    </row>
    <row r="17392" spans="1:16" x14ac:dyDescent="0.25">
      <c r="A17392" t="s">
        <v>25786</v>
      </c>
      <c r="B17392">
        <v>735</v>
      </c>
      <c r="C17392" s="3" t="str">
        <f>HYPERLINK("http://www.uniprot.org/uniprot/Q2HVI3","tr|Q2HVI3|Q2HVI3_MEDTR")</f>
        <v>tr|Q2HVI3|Q2HVI3_MEDTR</v>
      </c>
      <c r="D17392" t="s">
        <v>25787</v>
      </c>
      <c r="E17392">
        <v>87.22</v>
      </c>
      <c r="F17392">
        <v>227</v>
      </c>
      <c r="G17392">
        <v>29</v>
      </c>
      <c r="H17392">
        <v>0</v>
      </c>
      <c r="I17392">
        <v>52</v>
      </c>
      <c r="J17392">
        <v>732</v>
      </c>
      <c r="K17392">
        <v>1</v>
      </c>
      <c r="L17392">
        <v>18</v>
      </c>
      <c r="M17392">
        <v>244</v>
      </c>
      <c r="N17392" t="s">
        <v>18</v>
      </c>
      <c r="O17392" s="1">
        <v>7.1344700000000001E-108</v>
      </c>
      <c r="P17392">
        <v>1015</v>
      </c>
    </row>
    <row r="17393" spans="1:16" x14ac:dyDescent="0.25">
      <c r="A17393" t="s">
        <v>25788</v>
      </c>
      <c r="B17393">
        <v>921</v>
      </c>
      <c r="C17393" s="3" t="str">
        <f>HYPERLINK("http://www.uniprot.org/uniprot/I1M7Z0","tr|I1M7Z0|I1M7Z0_SOYBN")</f>
        <v>tr|I1M7Z0|I1M7Z0_SOYBN</v>
      </c>
      <c r="D17393" t="s">
        <v>28</v>
      </c>
      <c r="E17393">
        <v>94.11</v>
      </c>
      <c r="F17393">
        <v>306</v>
      </c>
      <c r="G17393">
        <v>18</v>
      </c>
      <c r="H17393">
        <v>0</v>
      </c>
      <c r="I17393">
        <v>1</v>
      </c>
      <c r="J17393">
        <v>918</v>
      </c>
      <c r="K17393">
        <v>1</v>
      </c>
      <c r="L17393">
        <v>1</v>
      </c>
      <c r="M17393">
        <v>306</v>
      </c>
      <c r="N17393" t="s">
        <v>18</v>
      </c>
      <c r="O17393" s="1">
        <v>5.57375E-160</v>
      </c>
      <c r="P17393">
        <v>1466</v>
      </c>
    </row>
    <row r="17394" spans="1:16" x14ac:dyDescent="0.25">
      <c r="A17394" t="s">
        <v>25789</v>
      </c>
      <c r="B17394">
        <v>1047</v>
      </c>
      <c r="C17394" s="3" t="str">
        <f>HYPERLINK("http://www.uniprot.org/uniprot/G7JXR1","tr|G7JXR1|G7JXR1_MEDTR")</f>
        <v>tr|G7JXR1|G7JXR1_MEDTR</v>
      </c>
      <c r="D17394" t="s">
        <v>25790</v>
      </c>
      <c r="E17394">
        <v>85.33</v>
      </c>
      <c r="F17394">
        <v>341</v>
      </c>
      <c r="G17394">
        <v>50</v>
      </c>
      <c r="H17394">
        <v>0</v>
      </c>
      <c r="I17394">
        <v>1</v>
      </c>
      <c r="J17394">
        <v>1023</v>
      </c>
      <c r="K17394">
        <v>1</v>
      </c>
      <c r="L17394">
        <v>1</v>
      </c>
      <c r="M17394">
        <v>330</v>
      </c>
      <c r="N17394" t="s">
        <v>18</v>
      </c>
      <c r="O17394" s="1">
        <v>6.4994700000000003E-158</v>
      </c>
      <c r="P17394">
        <v>1449</v>
      </c>
    </row>
    <row r="17395" spans="1:16" x14ac:dyDescent="0.25">
      <c r="A17395" t="s">
        <v>25791</v>
      </c>
      <c r="B17395">
        <v>708</v>
      </c>
      <c r="C17395" s="3" t="str">
        <f>HYPERLINK("http://www.uniprot.org/uniprot/I1JR41","tr|I1JR41|I1JR41_SOYBN")</f>
        <v>tr|I1JR41|I1JR41_SOYBN</v>
      </c>
      <c r="D17395" t="s">
        <v>28</v>
      </c>
      <c r="E17395">
        <v>75.73</v>
      </c>
      <c r="F17395">
        <v>239</v>
      </c>
      <c r="G17395">
        <v>58</v>
      </c>
      <c r="H17395">
        <v>7</v>
      </c>
      <c r="I17395">
        <v>4</v>
      </c>
      <c r="J17395">
        <v>699</v>
      </c>
      <c r="K17395">
        <v>1</v>
      </c>
      <c r="L17395">
        <v>18</v>
      </c>
      <c r="M17395">
        <v>256</v>
      </c>
      <c r="N17395" t="s">
        <v>18</v>
      </c>
      <c r="O17395" s="1">
        <v>5.2556600000000005E-97</v>
      </c>
      <c r="P17395">
        <v>921</v>
      </c>
    </row>
    <row r="17396" spans="1:16" x14ac:dyDescent="0.25">
      <c r="A17396" t="s">
        <v>25792</v>
      </c>
      <c r="B17396">
        <v>1980</v>
      </c>
      <c r="C17396" s="3" t="str">
        <f>HYPERLINK("http://www.uniprot.org/uniprot/G7KZG0","tr|G7KZG0|G7KZG0_MEDTR")</f>
        <v>tr|G7KZG0|G7KZG0_MEDTR</v>
      </c>
      <c r="D17396" t="s">
        <v>25793</v>
      </c>
      <c r="E17396">
        <v>83.08</v>
      </c>
      <c r="F17396">
        <v>662</v>
      </c>
      <c r="G17396">
        <v>112</v>
      </c>
      <c r="H17396">
        <v>4</v>
      </c>
      <c r="I17396">
        <v>1</v>
      </c>
      <c r="J17396">
        <v>1974</v>
      </c>
      <c r="K17396">
        <v>1</v>
      </c>
      <c r="L17396">
        <v>1</v>
      </c>
      <c r="M17396">
        <v>657</v>
      </c>
      <c r="N17396" t="s">
        <v>18</v>
      </c>
      <c r="O17396">
        <v>0</v>
      </c>
      <c r="P17396">
        <v>2891</v>
      </c>
    </row>
    <row r="17397" spans="1:16" x14ac:dyDescent="0.25">
      <c r="A17397" t="s">
        <v>25794</v>
      </c>
      <c r="B17397">
        <v>903</v>
      </c>
      <c r="C17397" s="3" t="str">
        <f>HYPERLINK("http://www.uniprot.org/uniprot/G7L583","tr|G7L583|G7L583_MEDTR")</f>
        <v>tr|G7L583|G7L583_MEDTR</v>
      </c>
      <c r="D17397" t="s">
        <v>577</v>
      </c>
      <c r="E17397">
        <v>59.33</v>
      </c>
      <c r="F17397">
        <v>241</v>
      </c>
      <c r="G17397">
        <v>98</v>
      </c>
      <c r="H17397">
        <v>23</v>
      </c>
      <c r="I17397">
        <v>247</v>
      </c>
      <c r="J17397">
        <v>900</v>
      </c>
      <c r="K17397">
        <v>1</v>
      </c>
      <c r="L17397">
        <v>53</v>
      </c>
      <c r="M17397">
        <v>287</v>
      </c>
      <c r="N17397" t="s">
        <v>18</v>
      </c>
      <c r="O17397" s="1">
        <v>7.29582E-64</v>
      </c>
      <c r="P17397">
        <v>637</v>
      </c>
    </row>
    <row r="17398" spans="1:16" x14ac:dyDescent="0.25">
      <c r="A17398" t="s">
        <v>25795</v>
      </c>
      <c r="B17398">
        <v>342</v>
      </c>
      <c r="C17398" s="3" t="str">
        <f>HYPERLINK("http://www.uniprot.org/uniprot/Q2HUA2","tr|Q2HUA2|Q2HUA2_MEDTR")</f>
        <v>tr|Q2HUA2|Q2HUA2_MEDTR</v>
      </c>
      <c r="D17398" t="s">
        <v>5870</v>
      </c>
      <c r="E17398">
        <v>38.04</v>
      </c>
      <c r="F17398">
        <v>92</v>
      </c>
      <c r="G17398">
        <v>57</v>
      </c>
      <c r="H17398">
        <v>1</v>
      </c>
      <c r="I17398">
        <v>46</v>
      </c>
      <c r="J17398">
        <v>318</v>
      </c>
      <c r="K17398">
        <v>1</v>
      </c>
      <c r="L17398">
        <v>13</v>
      </c>
      <c r="M17398">
        <v>103</v>
      </c>
      <c r="N17398" t="s">
        <v>18</v>
      </c>
      <c r="O17398" s="1">
        <v>4.0017600000000002E-7</v>
      </c>
      <c r="P17398">
        <v>143</v>
      </c>
    </row>
    <row r="17399" spans="1:16" x14ac:dyDescent="0.25">
      <c r="A17399" t="s">
        <v>25796</v>
      </c>
      <c r="B17399">
        <v>1527</v>
      </c>
      <c r="C17399" s="3" t="str">
        <f>HYPERLINK("http://www.uniprot.org/uniprot/G7I8B4","tr|G7I8B4|G7I8B4_MEDTR")</f>
        <v>tr|G7I8B4|G7I8B4_MEDTR</v>
      </c>
      <c r="D17399" t="s">
        <v>25797</v>
      </c>
      <c r="E17399">
        <v>72.86</v>
      </c>
      <c r="F17399">
        <v>516</v>
      </c>
      <c r="G17399">
        <v>140</v>
      </c>
      <c r="H17399">
        <v>8</v>
      </c>
      <c r="I17399">
        <v>1</v>
      </c>
      <c r="J17399">
        <v>1524</v>
      </c>
      <c r="K17399">
        <v>1</v>
      </c>
      <c r="L17399">
        <v>1</v>
      </c>
      <c r="M17399">
        <v>497</v>
      </c>
      <c r="N17399" t="s">
        <v>18</v>
      </c>
      <c r="O17399">
        <v>0</v>
      </c>
      <c r="P17399">
        <v>1718</v>
      </c>
    </row>
    <row r="17400" spans="1:16" x14ac:dyDescent="0.25">
      <c r="A17400" t="s">
        <v>25798</v>
      </c>
      <c r="B17400">
        <v>1839</v>
      </c>
      <c r="C17400" s="3" t="str">
        <f>HYPERLINK("http://www.uniprot.org/uniprot/G7IB43","tr|G7IB43|G7IB43_MEDTR")</f>
        <v>tr|G7IB43|G7IB43_MEDTR</v>
      </c>
      <c r="D17400" t="s">
        <v>25799</v>
      </c>
      <c r="E17400">
        <v>75.89</v>
      </c>
      <c r="F17400">
        <v>614</v>
      </c>
      <c r="G17400">
        <v>148</v>
      </c>
      <c r="H17400">
        <v>9</v>
      </c>
      <c r="I17400">
        <v>22</v>
      </c>
      <c r="J17400">
        <v>1836</v>
      </c>
      <c r="K17400">
        <v>1</v>
      </c>
      <c r="L17400">
        <v>1</v>
      </c>
      <c r="M17400">
        <v>551</v>
      </c>
      <c r="N17400" t="s">
        <v>18</v>
      </c>
      <c r="O17400">
        <v>0</v>
      </c>
      <c r="P17400">
        <v>2365</v>
      </c>
    </row>
    <row r="17401" spans="1:16" x14ac:dyDescent="0.25">
      <c r="A17401" t="s">
        <v>25800</v>
      </c>
      <c r="B17401">
        <v>390</v>
      </c>
      <c r="C17401" s="3" t="str">
        <f>HYPERLINK("http://www.uniprot.org/uniprot/I3TA57","tr|I3TA57|I3TA57_MEDTR")</f>
        <v>tr|I3TA57|I3TA57_MEDTR</v>
      </c>
      <c r="D17401" t="s">
        <v>22</v>
      </c>
      <c r="E17401">
        <v>53.54</v>
      </c>
      <c r="F17401">
        <v>127</v>
      </c>
      <c r="G17401">
        <v>59</v>
      </c>
      <c r="H17401">
        <v>13</v>
      </c>
      <c r="I17401">
        <v>1</v>
      </c>
      <c r="J17401">
        <v>342</v>
      </c>
      <c r="K17401">
        <v>1</v>
      </c>
      <c r="L17401">
        <v>1</v>
      </c>
      <c r="M17401">
        <v>127</v>
      </c>
      <c r="N17401" t="s">
        <v>18</v>
      </c>
      <c r="O17401" s="1">
        <v>4.5484800000000004E-19</v>
      </c>
      <c r="P17401">
        <v>246</v>
      </c>
    </row>
    <row r="17402" spans="1:16" x14ac:dyDescent="0.25">
      <c r="A17402" t="s">
        <v>25801</v>
      </c>
      <c r="B17402">
        <v>1080</v>
      </c>
      <c r="C17402" s="3" t="str">
        <f>HYPERLINK("http://www.uniprot.org/uniprot/G7J586","tr|G7J586|G7J586_MEDTR")</f>
        <v>tr|G7J586|G7J586_MEDTR</v>
      </c>
      <c r="D17402" t="s">
        <v>25802</v>
      </c>
      <c r="E17402">
        <v>55.55</v>
      </c>
      <c r="F17402">
        <v>90</v>
      </c>
      <c r="G17402">
        <v>40</v>
      </c>
      <c r="H17402">
        <v>1</v>
      </c>
      <c r="I17402">
        <v>3</v>
      </c>
      <c r="J17402">
        <v>269</v>
      </c>
      <c r="K17402">
        <v>-2</v>
      </c>
      <c r="L17402">
        <v>30</v>
      </c>
      <c r="M17402">
        <v>119</v>
      </c>
      <c r="N17402" t="s">
        <v>18</v>
      </c>
      <c r="O17402" s="1">
        <v>2.3368000000000001E-17</v>
      </c>
      <c r="P17402">
        <v>237</v>
      </c>
    </row>
    <row r="17403" spans="1:16" x14ac:dyDescent="0.25">
      <c r="A17403" t="s">
        <v>25803</v>
      </c>
      <c r="B17403">
        <v>819</v>
      </c>
      <c r="C17403" s="3" t="str">
        <f>HYPERLINK("http://www.uniprot.org/uniprot/G7J5I9","tr|G7J5I9|G7J5I9_MEDTR")</f>
        <v>tr|G7J5I9|G7J5I9_MEDTR</v>
      </c>
      <c r="D17403" t="s">
        <v>25804</v>
      </c>
      <c r="E17403">
        <v>95.18</v>
      </c>
      <c r="F17403">
        <v>270</v>
      </c>
      <c r="G17403">
        <v>13</v>
      </c>
      <c r="H17403">
        <v>0</v>
      </c>
      <c r="I17403">
        <v>7</v>
      </c>
      <c r="J17403">
        <v>816</v>
      </c>
      <c r="K17403">
        <v>1</v>
      </c>
      <c r="L17403">
        <v>2</v>
      </c>
      <c r="M17403">
        <v>271</v>
      </c>
      <c r="N17403" t="s">
        <v>18</v>
      </c>
      <c r="O17403" s="1">
        <v>3.3631399999999999E-147</v>
      </c>
      <c r="P17403">
        <v>1355</v>
      </c>
    </row>
    <row r="17404" spans="1:16" x14ac:dyDescent="0.25">
      <c r="A17404" t="s">
        <v>25805</v>
      </c>
      <c r="B17404">
        <v>1647</v>
      </c>
      <c r="C17404" s="3" t="str">
        <f>HYPERLINK("http://www.uniprot.org/uniprot/I1KSA8","tr|I1KSA8|I1KSA8_SOYBN")</f>
        <v>tr|I1KSA8|I1KSA8_SOYBN</v>
      </c>
      <c r="D17404" t="s">
        <v>1950</v>
      </c>
      <c r="E17404">
        <v>93.13</v>
      </c>
      <c r="F17404">
        <v>306</v>
      </c>
      <c r="G17404">
        <v>21</v>
      </c>
      <c r="H17404">
        <v>9</v>
      </c>
      <c r="I17404">
        <v>754</v>
      </c>
      <c r="J17404">
        <v>1644</v>
      </c>
      <c r="K17404">
        <v>1</v>
      </c>
      <c r="L17404">
        <v>6</v>
      </c>
      <c r="M17404">
        <v>311</v>
      </c>
      <c r="N17404" t="s">
        <v>18</v>
      </c>
      <c r="O17404" s="1">
        <v>2.03475E-168</v>
      </c>
      <c r="P17404">
        <v>1542</v>
      </c>
    </row>
    <row r="17405" spans="1:16" x14ac:dyDescent="0.25">
      <c r="A17405" t="s">
        <v>25806</v>
      </c>
      <c r="B17405">
        <v>1290</v>
      </c>
      <c r="C17405" s="3" t="str">
        <f>HYPERLINK("http://www.uniprot.org/uniprot/G7J1I7","tr|G7J1I7|G7J1I7_MEDTR")</f>
        <v>tr|G7J1I7|G7J1I7_MEDTR</v>
      </c>
      <c r="D17405" t="s">
        <v>25807</v>
      </c>
      <c r="E17405">
        <v>84.72</v>
      </c>
      <c r="F17405">
        <v>432</v>
      </c>
      <c r="G17405">
        <v>66</v>
      </c>
      <c r="H17405">
        <v>3</v>
      </c>
      <c r="I17405">
        <v>1</v>
      </c>
      <c r="J17405">
        <v>1287</v>
      </c>
      <c r="K17405">
        <v>1</v>
      </c>
      <c r="L17405">
        <v>1</v>
      </c>
      <c r="M17405">
        <v>430</v>
      </c>
      <c r="N17405" t="s">
        <v>18</v>
      </c>
      <c r="O17405">
        <v>0</v>
      </c>
      <c r="P17405">
        <v>1828</v>
      </c>
    </row>
    <row r="17406" spans="1:16" x14ac:dyDescent="0.25">
      <c r="A17406" t="s">
        <v>25808</v>
      </c>
      <c r="B17406">
        <v>2118</v>
      </c>
      <c r="C17406" s="3" t="str">
        <f>HYPERLINK("http://www.uniprot.org/uniprot/K7LT74","tr|K7LT74|K7LT74_SOYBN")</f>
        <v>tr|K7LT74|K7LT74_SOYBN</v>
      </c>
      <c r="D17406" t="s">
        <v>117</v>
      </c>
      <c r="E17406">
        <v>61.59</v>
      </c>
      <c r="F17406">
        <v>742</v>
      </c>
      <c r="G17406">
        <v>285</v>
      </c>
      <c r="H17406">
        <v>65</v>
      </c>
      <c r="I17406">
        <v>85</v>
      </c>
      <c r="J17406">
        <v>2115</v>
      </c>
      <c r="K17406">
        <v>1</v>
      </c>
      <c r="L17406">
        <v>38</v>
      </c>
      <c r="M17406">
        <v>779</v>
      </c>
      <c r="N17406" t="s">
        <v>18</v>
      </c>
      <c r="O17406">
        <v>0</v>
      </c>
      <c r="P17406">
        <v>2425</v>
      </c>
    </row>
    <row r="17407" spans="1:16" x14ac:dyDescent="0.25">
      <c r="A17407" t="s">
        <v>25809</v>
      </c>
      <c r="B17407">
        <v>1365</v>
      </c>
      <c r="C17407" s="3" t="str">
        <f>HYPERLINK("http://www.uniprot.org/uniprot/I1MSF4","tr|I1MSF4|I1MSF4_SOYBN")</f>
        <v>tr|I1MSF4|I1MSF4_SOYBN</v>
      </c>
      <c r="D17407" t="s">
        <v>28</v>
      </c>
      <c r="E17407">
        <v>92.95</v>
      </c>
      <c r="F17407">
        <v>454</v>
      </c>
      <c r="G17407">
        <v>32</v>
      </c>
      <c r="H17407">
        <v>0</v>
      </c>
      <c r="I17407">
        <v>1</v>
      </c>
      <c r="J17407">
        <v>1362</v>
      </c>
      <c r="K17407">
        <v>1</v>
      </c>
      <c r="L17407">
        <v>1</v>
      </c>
      <c r="M17407">
        <v>454</v>
      </c>
      <c r="N17407" t="s">
        <v>18</v>
      </c>
      <c r="O17407">
        <v>0</v>
      </c>
      <c r="P17407">
        <v>2191</v>
      </c>
    </row>
    <row r="17408" spans="1:16" x14ac:dyDescent="0.25">
      <c r="A17408" t="s">
        <v>25810</v>
      </c>
      <c r="B17408">
        <v>495</v>
      </c>
      <c r="C17408" s="3" t="str">
        <f>HYPERLINK("http://www.uniprot.org/uniprot/I3T6G3","tr|I3T6G3|I3T6G3_LOTJA")</f>
        <v>tr|I3T6G3|I3T6G3_LOTJA</v>
      </c>
      <c r="D17408" t="s">
        <v>93</v>
      </c>
      <c r="E17408">
        <v>70.66</v>
      </c>
      <c r="F17408">
        <v>150</v>
      </c>
      <c r="G17408">
        <v>44</v>
      </c>
      <c r="H17408">
        <v>1</v>
      </c>
      <c r="I17408">
        <v>40</v>
      </c>
      <c r="J17408">
        <v>486</v>
      </c>
      <c r="K17408">
        <v>1</v>
      </c>
      <c r="L17408">
        <v>87</v>
      </c>
      <c r="M17408">
        <v>231</v>
      </c>
      <c r="N17408" t="s">
        <v>18</v>
      </c>
      <c r="O17408" s="1">
        <v>7.0867200000000007E-52</v>
      </c>
      <c r="P17408">
        <v>529</v>
      </c>
    </row>
    <row r="17409" spans="1:16" x14ac:dyDescent="0.25">
      <c r="A17409" t="s">
        <v>25811</v>
      </c>
      <c r="B17409">
        <v>768</v>
      </c>
      <c r="C17409" s="3" t="str">
        <f>HYPERLINK("http://www.uniprot.org/uniprot/Q2HSV3","tr|Q2HSV3|Q2HSV3_MEDTR")</f>
        <v>tr|Q2HSV3|Q2HSV3_MEDTR</v>
      </c>
      <c r="D17409" t="s">
        <v>9670</v>
      </c>
      <c r="E17409">
        <v>39.04</v>
      </c>
      <c r="F17409">
        <v>146</v>
      </c>
      <c r="G17409">
        <v>89</v>
      </c>
      <c r="H17409">
        <v>5</v>
      </c>
      <c r="I17409">
        <v>100</v>
      </c>
      <c r="J17409">
        <v>522</v>
      </c>
      <c r="K17409">
        <v>1</v>
      </c>
      <c r="L17409">
        <v>400</v>
      </c>
      <c r="M17409">
        <v>543</v>
      </c>
      <c r="N17409" t="s">
        <v>18</v>
      </c>
      <c r="O17409" s="1">
        <v>1.24972E-20</v>
      </c>
      <c r="P17409">
        <v>263</v>
      </c>
    </row>
    <row r="17410" spans="1:16" x14ac:dyDescent="0.25">
      <c r="A17410" t="s">
        <v>25812</v>
      </c>
      <c r="B17410">
        <v>474</v>
      </c>
      <c r="C17410" s="3" t="str">
        <f>HYPERLINK("http://www.uniprot.org/uniprot/I3SQM5","tr|I3SQM5|I3SQM5_LOTJA")</f>
        <v>tr|I3SQM5|I3SQM5_LOTJA</v>
      </c>
      <c r="D17410" t="s">
        <v>93</v>
      </c>
      <c r="E17410">
        <v>87.91</v>
      </c>
      <c r="F17410">
        <v>149</v>
      </c>
      <c r="G17410">
        <v>18</v>
      </c>
      <c r="H17410">
        <v>1</v>
      </c>
      <c r="I17410">
        <v>1</v>
      </c>
      <c r="J17410">
        <v>444</v>
      </c>
      <c r="K17410">
        <v>1</v>
      </c>
      <c r="L17410">
        <v>1</v>
      </c>
      <c r="M17410">
        <v>149</v>
      </c>
      <c r="N17410" t="s">
        <v>18</v>
      </c>
      <c r="O17410" s="1">
        <v>1.25428E-69</v>
      </c>
      <c r="P17410">
        <v>682</v>
      </c>
    </row>
    <row r="17411" spans="1:16" x14ac:dyDescent="0.25">
      <c r="A17411" t="s">
        <v>25813</v>
      </c>
      <c r="B17411">
        <v>213</v>
      </c>
      <c r="C17411" s="3" t="str">
        <f>HYPERLINK("http://www.uniprot.org/uniprot/G7KJU8","tr|G7KJU8|G7KJU8_MEDTR")</f>
        <v>tr|G7KJU8|G7KJU8_MEDTR</v>
      </c>
      <c r="D17411" t="s">
        <v>25814</v>
      </c>
      <c r="E17411">
        <v>96.92</v>
      </c>
      <c r="F17411">
        <v>65</v>
      </c>
      <c r="G17411">
        <v>2</v>
      </c>
      <c r="H17411">
        <v>0</v>
      </c>
      <c r="I17411">
        <v>13</v>
      </c>
      <c r="J17411">
        <v>207</v>
      </c>
      <c r="K17411">
        <v>1</v>
      </c>
      <c r="L17411">
        <v>243</v>
      </c>
      <c r="M17411">
        <v>307</v>
      </c>
      <c r="N17411" t="s">
        <v>18</v>
      </c>
      <c r="O17411" s="1">
        <v>1.1830899999999999E-30</v>
      </c>
      <c r="P17411">
        <v>346</v>
      </c>
    </row>
    <row r="17412" spans="1:16" x14ac:dyDescent="0.25">
      <c r="A17412" t="s">
        <v>25815</v>
      </c>
      <c r="B17412">
        <v>546</v>
      </c>
      <c r="C17412" s="3" t="str">
        <f>HYPERLINK("http://www.uniprot.org/uniprot/G7I2H0","tr|G7I2H0|G7I2H0_MEDTR")</f>
        <v>tr|G7I2H0|G7I2H0_MEDTR</v>
      </c>
      <c r="D17412" t="s">
        <v>144</v>
      </c>
      <c r="E17412">
        <v>39.130000000000003</v>
      </c>
      <c r="F17412">
        <v>161</v>
      </c>
      <c r="G17412">
        <v>98</v>
      </c>
      <c r="H17412">
        <v>2</v>
      </c>
      <c r="I17412">
        <v>37</v>
      </c>
      <c r="J17412">
        <v>513</v>
      </c>
      <c r="K17412">
        <v>1</v>
      </c>
      <c r="L17412">
        <v>159</v>
      </c>
      <c r="M17412">
        <v>313</v>
      </c>
      <c r="N17412" t="s">
        <v>18</v>
      </c>
      <c r="O17412" s="1">
        <v>2.4221499999999999E-18</v>
      </c>
      <c r="P17412">
        <v>240</v>
      </c>
    </row>
    <row r="17413" spans="1:16" x14ac:dyDescent="0.25">
      <c r="A17413" t="s">
        <v>25816</v>
      </c>
      <c r="B17413">
        <v>837</v>
      </c>
      <c r="C17413" s="3" t="str">
        <f>HYPERLINK("http://www.uniprot.org/uniprot/A2Q2T1","tr|A2Q2T1|A2Q2T1_MEDTR")</f>
        <v>tr|A2Q2T1|A2Q2T1_MEDTR</v>
      </c>
      <c r="D17413" t="s">
        <v>337</v>
      </c>
      <c r="E17413">
        <v>63.52</v>
      </c>
      <c r="F17413">
        <v>340</v>
      </c>
      <c r="G17413">
        <v>124</v>
      </c>
      <c r="H17413">
        <v>75</v>
      </c>
      <c r="I17413">
        <v>4</v>
      </c>
      <c r="J17413">
        <v>798</v>
      </c>
      <c r="K17413">
        <v>1</v>
      </c>
      <c r="L17413">
        <v>138</v>
      </c>
      <c r="M17413">
        <v>477</v>
      </c>
      <c r="N17413" t="s">
        <v>18</v>
      </c>
      <c r="O17413" s="1">
        <v>2.2294599999999998E-109</v>
      </c>
      <c r="P17413">
        <v>1029</v>
      </c>
    </row>
    <row r="17414" spans="1:16" x14ac:dyDescent="0.25">
      <c r="A17414" t="s">
        <v>25817</v>
      </c>
      <c r="B17414">
        <v>726</v>
      </c>
      <c r="C17414" s="3" t="str">
        <f>HYPERLINK("http://www.uniprot.org/uniprot/I3S050","tr|I3S050|I3S050_LOTJA")</f>
        <v>tr|I3S050|I3S050_LOTJA</v>
      </c>
      <c r="D17414" t="s">
        <v>93</v>
      </c>
      <c r="E17414">
        <v>93.65</v>
      </c>
      <c r="F17414">
        <v>205</v>
      </c>
      <c r="G17414">
        <v>13</v>
      </c>
      <c r="H17414">
        <v>0</v>
      </c>
      <c r="I17414">
        <v>109</v>
      </c>
      <c r="J17414">
        <v>723</v>
      </c>
      <c r="K17414">
        <v>1</v>
      </c>
      <c r="L17414">
        <v>38</v>
      </c>
      <c r="M17414">
        <v>241</v>
      </c>
      <c r="N17414" t="s">
        <v>18</v>
      </c>
      <c r="O17414" s="1">
        <v>1.7289199999999999E-114</v>
      </c>
      <c r="P17414">
        <v>1072</v>
      </c>
    </row>
    <row r="17415" spans="1:16" x14ac:dyDescent="0.25">
      <c r="A17415" t="s">
        <v>25818</v>
      </c>
      <c r="B17415">
        <v>804</v>
      </c>
      <c r="C17415" s="3" t="str">
        <f>HYPERLINK("http://www.uniprot.org/uniprot/G7KXF7","tr|G7KXF7|G7KXF7_MEDTR")</f>
        <v>tr|G7KXF7|G7KXF7_MEDTR</v>
      </c>
      <c r="D17415" t="s">
        <v>3136</v>
      </c>
      <c r="E17415">
        <v>83.07</v>
      </c>
      <c r="F17415">
        <v>195</v>
      </c>
      <c r="G17415">
        <v>33</v>
      </c>
      <c r="H17415">
        <v>0</v>
      </c>
      <c r="I17415">
        <v>151</v>
      </c>
      <c r="J17415">
        <v>735</v>
      </c>
      <c r="K17415">
        <v>1</v>
      </c>
      <c r="L17415">
        <v>424</v>
      </c>
      <c r="M17415">
        <v>618</v>
      </c>
      <c r="N17415" t="s">
        <v>18</v>
      </c>
      <c r="O17415" s="1">
        <v>7.0919599999999995E-86</v>
      </c>
      <c r="P17415">
        <v>826</v>
      </c>
    </row>
    <row r="17416" spans="1:16" x14ac:dyDescent="0.25">
      <c r="A17416" t="s">
        <v>25819</v>
      </c>
      <c r="B17416">
        <v>630</v>
      </c>
      <c r="C17416" s="3" t="str">
        <f>HYPERLINK("http://www.uniprot.org/uniprot/I1MFM6","tr|I1MFM6|I1MFM6_SOYBN")</f>
        <v>tr|I1MFM6|I1MFM6_SOYBN</v>
      </c>
      <c r="D17416" t="s">
        <v>28</v>
      </c>
      <c r="E17416">
        <v>73.11</v>
      </c>
      <c r="F17416">
        <v>212</v>
      </c>
      <c r="G17416">
        <v>57</v>
      </c>
      <c r="H17416">
        <v>3</v>
      </c>
      <c r="I17416">
        <v>1</v>
      </c>
      <c r="J17416">
        <v>627</v>
      </c>
      <c r="K17416">
        <v>1</v>
      </c>
      <c r="L17416">
        <v>1</v>
      </c>
      <c r="M17416">
        <v>201</v>
      </c>
      <c r="N17416" t="s">
        <v>18</v>
      </c>
      <c r="O17416" s="1">
        <v>4.4122200000000002E-80</v>
      </c>
      <c r="P17416">
        <v>774</v>
      </c>
    </row>
    <row r="17417" spans="1:16" x14ac:dyDescent="0.25">
      <c r="A17417" t="s">
        <v>25820</v>
      </c>
      <c r="B17417">
        <v>573</v>
      </c>
      <c r="C17417" s="3" t="str">
        <f>HYPERLINK("http://www.uniprot.org/uniprot/G7IMS6","tr|G7IMS6|G7IMS6_MEDTR")</f>
        <v>tr|G7IMS6|G7IMS6_MEDTR</v>
      </c>
      <c r="D17417" t="s">
        <v>25821</v>
      </c>
      <c r="E17417">
        <v>94.25</v>
      </c>
      <c r="F17417">
        <v>174</v>
      </c>
      <c r="G17417">
        <v>10</v>
      </c>
      <c r="H17417">
        <v>0</v>
      </c>
      <c r="I17417">
        <v>4</v>
      </c>
      <c r="J17417">
        <v>525</v>
      </c>
      <c r="K17417">
        <v>1</v>
      </c>
      <c r="L17417">
        <v>3</v>
      </c>
      <c r="M17417">
        <v>176</v>
      </c>
      <c r="N17417" t="s">
        <v>18</v>
      </c>
      <c r="O17417" s="1">
        <v>2.6823600000000001E-85</v>
      </c>
      <c r="P17417">
        <v>818</v>
      </c>
    </row>
    <row r="17418" spans="1:16" x14ac:dyDescent="0.25">
      <c r="A17418" t="s">
        <v>25822</v>
      </c>
      <c r="B17418">
        <v>249</v>
      </c>
      <c r="C17418" s="3" t="str">
        <f>HYPERLINK("http://www.uniprot.org/uniprot/I3SVM8","tr|I3SVM8|I3SVM8_LOTJA")</f>
        <v>tr|I3SVM8|I3SVM8_LOTJA</v>
      </c>
      <c r="D17418" t="s">
        <v>2200</v>
      </c>
      <c r="E17418">
        <v>82.92</v>
      </c>
      <c r="F17418">
        <v>82</v>
      </c>
      <c r="G17418">
        <v>14</v>
      </c>
      <c r="H17418">
        <v>0</v>
      </c>
      <c r="I17418">
        <v>1</v>
      </c>
      <c r="J17418">
        <v>246</v>
      </c>
      <c r="K17418">
        <v>1</v>
      </c>
      <c r="L17418">
        <v>1</v>
      </c>
      <c r="M17418">
        <v>82</v>
      </c>
      <c r="N17418" t="s">
        <v>18</v>
      </c>
      <c r="O17418" s="1">
        <v>2.4503699999999999E-28</v>
      </c>
      <c r="P17418">
        <v>326</v>
      </c>
    </row>
    <row r="17419" spans="1:16" x14ac:dyDescent="0.25">
      <c r="A17419" t="s">
        <v>25823</v>
      </c>
      <c r="B17419">
        <v>339</v>
      </c>
      <c r="C17419" s="3" t="str">
        <f>HYPERLINK("http://www.uniprot.org/uniprot/A9PB30","tr|A9PB30|A9PB30_POPTR")</f>
        <v>tr|A9PB30|A9PB30_POPTR</v>
      </c>
      <c r="D17419" t="s">
        <v>3427</v>
      </c>
      <c r="E17419">
        <v>97.32</v>
      </c>
      <c r="F17419">
        <v>112</v>
      </c>
      <c r="G17419">
        <v>3</v>
      </c>
      <c r="H17419">
        <v>0</v>
      </c>
      <c r="I17419">
        <v>1</v>
      </c>
      <c r="J17419">
        <v>336</v>
      </c>
      <c r="K17419">
        <v>1</v>
      </c>
      <c r="L17419">
        <v>1</v>
      </c>
      <c r="M17419">
        <v>112</v>
      </c>
      <c r="N17419" t="s">
        <v>18</v>
      </c>
      <c r="O17419" s="1">
        <v>1.00781E-58</v>
      </c>
      <c r="P17419">
        <v>588</v>
      </c>
    </row>
    <row r="17420" spans="1:16" x14ac:dyDescent="0.25">
      <c r="A17420" t="s">
        <v>25824</v>
      </c>
      <c r="B17420">
        <v>1575</v>
      </c>
      <c r="C17420" s="3" t="str">
        <f>HYPERLINK("http://www.uniprot.org/uniprot/G7JXR3","tr|G7JXR3|G7JXR3_MEDTR")</f>
        <v>tr|G7JXR3|G7JXR3_MEDTR</v>
      </c>
      <c r="D17420" t="s">
        <v>25825</v>
      </c>
      <c r="E17420">
        <v>84.11</v>
      </c>
      <c r="F17420">
        <v>510</v>
      </c>
      <c r="G17420">
        <v>81</v>
      </c>
      <c r="H17420">
        <v>3</v>
      </c>
      <c r="I17420">
        <v>52</v>
      </c>
      <c r="J17420">
        <v>1572</v>
      </c>
      <c r="K17420">
        <v>1</v>
      </c>
      <c r="L17420">
        <v>27</v>
      </c>
      <c r="M17420">
        <v>533</v>
      </c>
      <c r="N17420" t="s">
        <v>18</v>
      </c>
      <c r="O17420">
        <v>0</v>
      </c>
      <c r="P17420">
        <v>2241</v>
      </c>
    </row>
    <row r="17421" spans="1:16" x14ac:dyDescent="0.25">
      <c r="A17421" t="s">
        <v>25826</v>
      </c>
      <c r="B17421">
        <v>1764</v>
      </c>
      <c r="C17421" s="3" t="str">
        <f>HYPERLINK("http://www.uniprot.org/uniprot/K7KGJ9","tr|K7KGJ9|K7KGJ9_SOYBN")</f>
        <v>tr|K7KGJ9|K7KGJ9_SOYBN</v>
      </c>
      <c r="D17421" t="s">
        <v>28</v>
      </c>
      <c r="E17421">
        <v>69.62</v>
      </c>
      <c r="F17421">
        <v>632</v>
      </c>
      <c r="G17421">
        <v>192</v>
      </c>
      <c r="H17421">
        <v>45</v>
      </c>
      <c r="I17421">
        <v>1</v>
      </c>
      <c r="J17421">
        <v>1761</v>
      </c>
      <c r="K17421">
        <v>1</v>
      </c>
      <c r="L17421">
        <v>39</v>
      </c>
      <c r="M17421">
        <v>663</v>
      </c>
      <c r="N17421" t="s">
        <v>18</v>
      </c>
      <c r="O17421">
        <v>0</v>
      </c>
      <c r="P17421">
        <v>2206</v>
      </c>
    </row>
    <row r="17422" spans="1:16" x14ac:dyDescent="0.25">
      <c r="A17422" t="s">
        <v>25827</v>
      </c>
      <c r="B17422">
        <v>1068</v>
      </c>
      <c r="C17422" s="3" t="str">
        <f>HYPERLINK("http://www.uniprot.org/uniprot/A2Q5N9","tr|A2Q5N9|A2Q5N9_MEDTR")</f>
        <v>tr|A2Q5N9|A2Q5N9_MEDTR</v>
      </c>
      <c r="D17422" t="s">
        <v>25828</v>
      </c>
      <c r="E17422">
        <v>87.6</v>
      </c>
      <c r="F17422">
        <v>355</v>
      </c>
      <c r="G17422">
        <v>44</v>
      </c>
      <c r="H17422">
        <v>0</v>
      </c>
      <c r="I17422">
        <v>1</v>
      </c>
      <c r="J17422">
        <v>1065</v>
      </c>
      <c r="K17422">
        <v>1</v>
      </c>
      <c r="L17422">
        <v>1</v>
      </c>
      <c r="M17422">
        <v>355</v>
      </c>
      <c r="N17422" t="s">
        <v>18</v>
      </c>
      <c r="O17422" s="1">
        <v>4.6346899999999998E-175</v>
      </c>
      <c r="P17422">
        <v>1597</v>
      </c>
    </row>
    <row r="17423" spans="1:16" x14ac:dyDescent="0.25">
      <c r="A17423" t="s">
        <v>25829</v>
      </c>
      <c r="B17423">
        <v>822</v>
      </c>
      <c r="C17423" s="3" t="str">
        <f>HYPERLINK("http://www.uniprot.org/uniprot/G7L365","tr|G7L365|G7L365_MEDTR")</f>
        <v>tr|G7L365|G7L365_MEDTR</v>
      </c>
      <c r="D17423" t="s">
        <v>25830</v>
      </c>
      <c r="E17423">
        <v>75.75</v>
      </c>
      <c r="F17423">
        <v>264</v>
      </c>
      <c r="G17423">
        <v>64</v>
      </c>
      <c r="H17423">
        <v>0</v>
      </c>
      <c r="I17423">
        <v>25</v>
      </c>
      <c r="J17423">
        <v>816</v>
      </c>
      <c r="K17423">
        <v>1</v>
      </c>
      <c r="L17423">
        <v>21</v>
      </c>
      <c r="M17423">
        <v>274</v>
      </c>
      <c r="N17423" t="s">
        <v>18</v>
      </c>
      <c r="O17423" s="1">
        <v>4.0500000000000003E-108</v>
      </c>
      <c r="P17423">
        <v>1018</v>
      </c>
    </row>
    <row r="17424" spans="1:16" x14ac:dyDescent="0.25">
      <c r="A17424" t="s">
        <v>25831</v>
      </c>
      <c r="B17424">
        <v>435</v>
      </c>
      <c r="C17424" s="3" t="str">
        <f>HYPERLINK("http://www.uniprot.org/uniprot/K7MPV2","tr|K7MPV2|K7MPV2_SOYBN")</f>
        <v>tr|K7MPV2|K7MPV2_SOYBN</v>
      </c>
      <c r="D17424" t="s">
        <v>28</v>
      </c>
      <c r="E17424">
        <v>64.92</v>
      </c>
      <c r="F17424">
        <v>134</v>
      </c>
      <c r="G17424">
        <v>47</v>
      </c>
      <c r="H17424">
        <v>5</v>
      </c>
      <c r="I17424">
        <v>1</v>
      </c>
      <c r="J17424">
        <v>387</v>
      </c>
      <c r="K17424">
        <v>1</v>
      </c>
      <c r="L17424">
        <v>365</v>
      </c>
      <c r="M17424">
        <v>494</v>
      </c>
      <c r="N17424" t="s">
        <v>18</v>
      </c>
      <c r="O17424" s="1">
        <v>1.10767E-41</v>
      </c>
      <c r="P17424">
        <v>441</v>
      </c>
    </row>
    <row r="17425" spans="1:16" x14ac:dyDescent="0.25">
      <c r="A17425" t="s">
        <v>25832</v>
      </c>
      <c r="B17425">
        <v>2853</v>
      </c>
      <c r="C17425" s="3" t="str">
        <f>HYPERLINK("http://www.uniprot.org/uniprot/G7I899","tr|G7I899|G7I899_MEDTR")</f>
        <v>tr|G7I899|G7I899_MEDTR</v>
      </c>
      <c r="D17425" t="s">
        <v>25833</v>
      </c>
      <c r="E17425">
        <v>58.43</v>
      </c>
      <c r="F17425">
        <v>1008</v>
      </c>
      <c r="G17425">
        <v>419</v>
      </c>
      <c r="H17425">
        <v>58</v>
      </c>
      <c r="I17425">
        <v>1</v>
      </c>
      <c r="J17425">
        <v>2850</v>
      </c>
      <c r="K17425">
        <v>1</v>
      </c>
      <c r="L17425">
        <v>1</v>
      </c>
      <c r="M17425">
        <v>930</v>
      </c>
      <c r="N17425" t="s">
        <v>18</v>
      </c>
      <c r="O17425">
        <v>0</v>
      </c>
      <c r="P17425">
        <v>2509</v>
      </c>
    </row>
    <row r="17426" spans="1:16" x14ac:dyDescent="0.25">
      <c r="A17426" t="s">
        <v>25834</v>
      </c>
      <c r="B17426">
        <v>687</v>
      </c>
      <c r="C17426" s="3" t="str">
        <f>HYPERLINK("http://www.uniprot.org/uniprot/I3S0K4","tr|I3S0K4|I3S0K4_MEDTR")</f>
        <v>tr|I3S0K4|I3S0K4_MEDTR</v>
      </c>
      <c r="D17426" t="s">
        <v>22</v>
      </c>
      <c r="E17426">
        <v>86.69</v>
      </c>
      <c r="F17426">
        <v>233</v>
      </c>
      <c r="G17426">
        <v>31</v>
      </c>
      <c r="H17426">
        <v>5</v>
      </c>
      <c r="I17426">
        <v>1</v>
      </c>
      <c r="J17426">
        <v>684</v>
      </c>
      <c r="K17426">
        <v>1</v>
      </c>
      <c r="L17426">
        <v>1</v>
      </c>
      <c r="M17426">
        <v>233</v>
      </c>
      <c r="N17426" t="s">
        <v>18</v>
      </c>
      <c r="O17426" s="1">
        <v>1.0456299999999999E-107</v>
      </c>
      <c r="P17426">
        <v>1013</v>
      </c>
    </row>
    <row r="17427" spans="1:16" x14ac:dyDescent="0.25">
      <c r="A17427" t="s">
        <v>25835</v>
      </c>
      <c r="B17427">
        <v>510</v>
      </c>
      <c r="C17427" s="3" t="str">
        <f>HYPERLINK("http://www.uniprot.org/uniprot/Q0PN11","tr|Q0PN11|Q0PN11_9FABA")</f>
        <v>tr|Q0PN11|Q0PN11_9FABA</v>
      </c>
      <c r="D17427" t="s">
        <v>25836</v>
      </c>
      <c r="E17427">
        <v>88.88</v>
      </c>
      <c r="F17427">
        <v>135</v>
      </c>
      <c r="G17427">
        <v>15</v>
      </c>
      <c r="H17427">
        <v>0</v>
      </c>
      <c r="I17427">
        <v>79</v>
      </c>
      <c r="J17427">
        <v>483</v>
      </c>
      <c r="K17427">
        <v>1</v>
      </c>
      <c r="L17427">
        <v>31</v>
      </c>
      <c r="M17427">
        <v>165</v>
      </c>
      <c r="N17427" t="s">
        <v>18</v>
      </c>
      <c r="O17427" s="1">
        <v>2.1308900000000002E-64</v>
      </c>
      <c r="P17427">
        <v>637</v>
      </c>
    </row>
    <row r="17428" spans="1:16" x14ac:dyDescent="0.25">
      <c r="A17428" t="s">
        <v>25837</v>
      </c>
      <c r="B17428">
        <v>567</v>
      </c>
      <c r="C17428" s="3" t="str">
        <f>HYPERLINK("http://www.uniprot.org/uniprot/C6TK85","tr|C6TK85|C6TK85_SOYBN")</f>
        <v>tr|C6TK85|C6TK85_SOYBN</v>
      </c>
      <c r="D17428" t="s">
        <v>897</v>
      </c>
      <c r="E17428">
        <v>91.48</v>
      </c>
      <c r="F17428">
        <v>188</v>
      </c>
      <c r="G17428">
        <v>16</v>
      </c>
      <c r="H17428">
        <v>0</v>
      </c>
      <c r="I17428">
        <v>1</v>
      </c>
      <c r="J17428">
        <v>564</v>
      </c>
      <c r="K17428">
        <v>1</v>
      </c>
      <c r="L17428">
        <v>1</v>
      </c>
      <c r="M17428">
        <v>187</v>
      </c>
      <c r="N17428" t="s">
        <v>18</v>
      </c>
      <c r="O17428" s="1">
        <v>1.5107999999999999E-93</v>
      </c>
      <c r="P17428">
        <v>889</v>
      </c>
    </row>
    <row r="17429" spans="1:16" x14ac:dyDescent="0.25">
      <c r="A17429" t="s">
        <v>25838</v>
      </c>
      <c r="B17429">
        <v>2592</v>
      </c>
      <c r="C17429" s="3" t="str">
        <f>HYPERLINK("http://www.uniprot.org/uniprot/G7J5I7","tr|G7J5I7|G7J5I7_MEDTR")</f>
        <v>tr|G7J5I7|G7J5I7_MEDTR</v>
      </c>
      <c r="D17429" t="s">
        <v>25839</v>
      </c>
      <c r="E17429">
        <v>87.45</v>
      </c>
      <c r="F17429">
        <v>877</v>
      </c>
      <c r="G17429">
        <v>110</v>
      </c>
      <c r="H17429">
        <v>16</v>
      </c>
      <c r="I17429">
        <v>1</v>
      </c>
      <c r="J17429">
        <v>2583</v>
      </c>
      <c r="K17429">
        <v>1</v>
      </c>
      <c r="L17429">
        <v>1</v>
      </c>
      <c r="M17429">
        <v>876</v>
      </c>
      <c r="N17429" t="s">
        <v>18</v>
      </c>
      <c r="O17429">
        <v>0</v>
      </c>
      <c r="P17429">
        <v>3887</v>
      </c>
    </row>
    <row r="17430" spans="1:16" x14ac:dyDescent="0.25">
      <c r="A17430" t="s">
        <v>25840</v>
      </c>
      <c r="B17430">
        <v>738</v>
      </c>
      <c r="C17430" s="3" t="str">
        <f>HYPERLINK("http://www.uniprot.org/uniprot/I1J6Z7","tr|I1J6Z7|I1J6Z7_SOYBN")</f>
        <v>tr|I1J6Z7|I1J6Z7_SOYBN</v>
      </c>
      <c r="D17430" t="s">
        <v>28</v>
      </c>
      <c r="E17430">
        <v>66.12</v>
      </c>
      <c r="F17430">
        <v>245</v>
      </c>
      <c r="G17430">
        <v>83</v>
      </c>
      <c r="H17430">
        <v>17</v>
      </c>
      <c r="I17430">
        <v>1</v>
      </c>
      <c r="J17430">
        <v>684</v>
      </c>
      <c r="K17430">
        <v>1</v>
      </c>
      <c r="L17430">
        <v>1</v>
      </c>
      <c r="M17430">
        <v>244</v>
      </c>
      <c r="N17430" t="s">
        <v>18</v>
      </c>
      <c r="O17430" s="1">
        <v>2.40924E-87</v>
      </c>
      <c r="P17430">
        <v>838</v>
      </c>
    </row>
    <row r="17431" spans="1:16" x14ac:dyDescent="0.25">
      <c r="A17431" t="s">
        <v>25841</v>
      </c>
      <c r="B17431">
        <v>1251</v>
      </c>
      <c r="C17431" s="3" t="str">
        <f>HYPERLINK("http://www.uniprot.org/uniprot/G7LHY7","tr|G7LHY7|G7LHY7_MEDTR")</f>
        <v>tr|G7LHY7|G7LHY7_MEDTR</v>
      </c>
      <c r="D17431" t="s">
        <v>25842</v>
      </c>
      <c r="E17431">
        <v>72.55</v>
      </c>
      <c r="F17431">
        <v>419</v>
      </c>
      <c r="G17431">
        <v>115</v>
      </c>
      <c r="H17431">
        <v>3</v>
      </c>
      <c r="I17431">
        <v>1</v>
      </c>
      <c r="J17431">
        <v>1248</v>
      </c>
      <c r="K17431">
        <v>1</v>
      </c>
      <c r="L17431">
        <v>73</v>
      </c>
      <c r="M17431">
        <v>488</v>
      </c>
      <c r="N17431" t="s">
        <v>18</v>
      </c>
      <c r="O17431" s="1">
        <v>1.2690999999999999E-161</v>
      </c>
      <c r="P17431">
        <v>1482</v>
      </c>
    </row>
    <row r="17432" spans="1:16" x14ac:dyDescent="0.25">
      <c r="A17432" t="s">
        <v>25843</v>
      </c>
      <c r="B17432">
        <v>3741</v>
      </c>
      <c r="C17432" s="3" t="str">
        <f>HYPERLINK("http://www.uniprot.org/uniprot/G7J1I8","tr|G7J1I8|G7J1I8_MEDTR")</f>
        <v>tr|G7J1I8|G7J1I8_MEDTR</v>
      </c>
      <c r="D17432" t="s">
        <v>25844</v>
      </c>
      <c r="E17432">
        <v>88.85</v>
      </c>
      <c r="F17432">
        <v>1247</v>
      </c>
      <c r="G17432">
        <v>139</v>
      </c>
      <c r="H17432">
        <v>1</v>
      </c>
      <c r="I17432">
        <v>1</v>
      </c>
      <c r="J17432">
        <v>3738</v>
      </c>
      <c r="K17432">
        <v>1</v>
      </c>
      <c r="L17432">
        <v>136</v>
      </c>
      <c r="M17432">
        <v>1380</v>
      </c>
      <c r="N17432" t="s">
        <v>18</v>
      </c>
      <c r="O17432">
        <v>0</v>
      </c>
      <c r="P17432">
        <v>5741</v>
      </c>
    </row>
    <row r="17433" spans="1:16" x14ac:dyDescent="0.25">
      <c r="A17433" t="s">
        <v>25845</v>
      </c>
      <c r="B17433">
        <v>1545</v>
      </c>
      <c r="C17433" s="3" t="str">
        <f>HYPERLINK("http://www.uniprot.org/uniprot/Q700B1","tr|Q700B1|Q700B1_CICAR")</f>
        <v>tr|Q700B1|Q700B1_CICAR</v>
      </c>
      <c r="D17433" t="s">
        <v>24086</v>
      </c>
      <c r="E17433">
        <v>95.1</v>
      </c>
      <c r="F17433">
        <v>511</v>
      </c>
      <c r="G17433">
        <v>25</v>
      </c>
      <c r="H17433">
        <v>0</v>
      </c>
      <c r="I17433">
        <v>10</v>
      </c>
      <c r="J17433">
        <v>1542</v>
      </c>
      <c r="K17433">
        <v>1</v>
      </c>
      <c r="L17433">
        <v>1</v>
      </c>
      <c r="M17433">
        <v>511</v>
      </c>
      <c r="N17433" t="s">
        <v>18</v>
      </c>
      <c r="O17433">
        <v>0</v>
      </c>
      <c r="P17433">
        <v>2621</v>
      </c>
    </row>
    <row r="17434" spans="1:16" x14ac:dyDescent="0.25">
      <c r="A17434" t="s">
        <v>25846</v>
      </c>
      <c r="B17434">
        <v>1311</v>
      </c>
      <c r="C17434" s="3" t="str">
        <f>HYPERLINK("http://www.uniprot.org/uniprot/I1MSF5","tr|I1MSF5|I1MSF5_SOYBN")</f>
        <v>tr|I1MSF5|I1MSF5_SOYBN</v>
      </c>
      <c r="D17434" t="s">
        <v>28</v>
      </c>
      <c r="E17434">
        <v>82.05</v>
      </c>
      <c r="F17434">
        <v>429</v>
      </c>
      <c r="G17434">
        <v>77</v>
      </c>
      <c r="H17434">
        <v>6</v>
      </c>
      <c r="I17434">
        <v>40</v>
      </c>
      <c r="J17434">
        <v>1308</v>
      </c>
      <c r="K17434">
        <v>1</v>
      </c>
      <c r="L17434">
        <v>102</v>
      </c>
      <c r="M17434">
        <v>530</v>
      </c>
      <c r="N17434" t="s">
        <v>18</v>
      </c>
      <c r="O17434">
        <v>0</v>
      </c>
      <c r="P17434">
        <v>1870</v>
      </c>
    </row>
    <row r="17435" spans="1:16" x14ac:dyDescent="0.25">
      <c r="A17435" t="s">
        <v>25847</v>
      </c>
      <c r="B17435">
        <v>1068</v>
      </c>
      <c r="C17435" s="3" t="str">
        <f>HYPERLINK("http://www.uniprot.org/uniprot/I1MMB5","tr|I1MMB5|I1MMB5_SOYBN")</f>
        <v>tr|I1MMB5|I1MMB5_SOYBN</v>
      </c>
      <c r="D17435" t="s">
        <v>71</v>
      </c>
      <c r="E17435">
        <v>43.54</v>
      </c>
      <c r="F17435">
        <v>372</v>
      </c>
      <c r="G17435">
        <v>210</v>
      </c>
      <c r="H17435">
        <v>17</v>
      </c>
      <c r="I17435">
        <v>1</v>
      </c>
      <c r="J17435">
        <v>1065</v>
      </c>
      <c r="K17435">
        <v>1</v>
      </c>
      <c r="L17435">
        <v>1</v>
      </c>
      <c r="M17435">
        <v>350</v>
      </c>
      <c r="N17435" t="s">
        <v>18</v>
      </c>
      <c r="O17435" s="1">
        <v>2.3760799999999999E-62</v>
      </c>
      <c r="P17435">
        <v>625</v>
      </c>
    </row>
    <row r="17436" spans="1:16" x14ac:dyDescent="0.25">
      <c r="A17436" t="s">
        <v>25848</v>
      </c>
      <c r="B17436">
        <v>558</v>
      </c>
      <c r="C17436" s="3" t="str">
        <f>HYPERLINK("http://www.uniprot.org/uniprot/G7ZW25","tr|G7ZW25|G7ZW25_MEDTR")</f>
        <v>tr|G7ZW25|G7ZW25_MEDTR</v>
      </c>
      <c r="D17436" t="s">
        <v>25849</v>
      </c>
      <c r="E17436">
        <v>93.37</v>
      </c>
      <c r="F17436">
        <v>181</v>
      </c>
      <c r="G17436">
        <v>12</v>
      </c>
      <c r="H17436">
        <v>0</v>
      </c>
      <c r="I17436">
        <v>1</v>
      </c>
      <c r="J17436">
        <v>543</v>
      </c>
      <c r="K17436">
        <v>1</v>
      </c>
      <c r="L17436">
        <v>39</v>
      </c>
      <c r="M17436">
        <v>219</v>
      </c>
      <c r="N17436" t="s">
        <v>18</v>
      </c>
      <c r="O17436" s="1">
        <v>2.5944799999999999E-95</v>
      </c>
      <c r="P17436">
        <v>904</v>
      </c>
    </row>
    <row r="17437" spans="1:16" x14ac:dyDescent="0.25">
      <c r="A17437" t="s">
        <v>25850</v>
      </c>
      <c r="B17437">
        <v>744</v>
      </c>
      <c r="C17437" s="3" t="str">
        <f>HYPERLINK("http://www.uniprot.org/uniprot/G7KJU8","tr|G7KJU8|G7KJU8_MEDTR")</f>
        <v>tr|G7KJU8|G7KJU8_MEDTR</v>
      </c>
      <c r="D17437" t="s">
        <v>25814</v>
      </c>
      <c r="E17437">
        <v>88.97</v>
      </c>
      <c r="F17437">
        <v>245</v>
      </c>
      <c r="G17437">
        <v>27</v>
      </c>
      <c r="H17437">
        <v>0</v>
      </c>
      <c r="I17437">
        <v>4</v>
      </c>
      <c r="J17437">
        <v>738</v>
      </c>
      <c r="K17437">
        <v>1</v>
      </c>
      <c r="L17437">
        <v>63</v>
      </c>
      <c r="M17437">
        <v>307</v>
      </c>
      <c r="N17437" t="s">
        <v>18</v>
      </c>
      <c r="O17437" s="1">
        <v>3.1701E-127</v>
      </c>
      <c r="P17437">
        <v>1182</v>
      </c>
    </row>
    <row r="17438" spans="1:16" x14ac:dyDescent="0.25">
      <c r="A17438" t="s">
        <v>25851</v>
      </c>
      <c r="B17438">
        <v>1323</v>
      </c>
      <c r="C17438" s="3" t="str">
        <f>HYPERLINK("http://www.uniprot.org/uniprot/I1MNM6","tr|I1MNM6|I1MNM6_SOYBN")</f>
        <v>tr|I1MNM6|I1MNM6_SOYBN</v>
      </c>
      <c r="D17438" t="s">
        <v>28</v>
      </c>
      <c r="E17438">
        <v>81.36</v>
      </c>
      <c r="F17438">
        <v>440</v>
      </c>
      <c r="G17438">
        <v>82</v>
      </c>
      <c r="H17438">
        <v>0</v>
      </c>
      <c r="I17438">
        <v>1</v>
      </c>
      <c r="J17438">
        <v>1320</v>
      </c>
      <c r="K17438">
        <v>1</v>
      </c>
      <c r="L17438">
        <v>1</v>
      </c>
      <c r="M17438">
        <v>438</v>
      </c>
      <c r="N17438" t="s">
        <v>18</v>
      </c>
      <c r="O17438">
        <v>0</v>
      </c>
      <c r="P17438">
        <v>1901</v>
      </c>
    </row>
    <row r="17439" spans="1:16" x14ac:dyDescent="0.25">
      <c r="A17439" t="s">
        <v>25852</v>
      </c>
      <c r="B17439">
        <v>1128</v>
      </c>
      <c r="C17439" s="3" t="str">
        <f>HYPERLINK("http://www.uniprot.org/uniprot/K7MFN7","tr|K7MFN7|K7MFN7_SOYBN")</f>
        <v>tr|K7MFN7|K7MFN7_SOYBN</v>
      </c>
      <c r="D17439" t="s">
        <v>28</v>
      </c>
      <c r="E17439">
        <v>34.36</v>
      </c>
      <c r="F17439">
        <v>355</v>
      </c>
      <c r="G17439">
        <v>233</v>
      </c>
      <c r="H17439">
        <v>22</v>
      </c>
      <c r="I17439">
        <v>127</v>
      </c>
      <c r="J17439">
        <v>1125</v>
      </c>
      <c r="K17439">
        <v>1</v>
      </c>
      <c r="L17439">
        <v>3521</v>
      </c>
      <c r="M17439">
        <v>3868</v>
      </c>
      <c r="N17439" t="s">
        <v>18</v>
      </c>
      <c r="O17439" s="1">
        <v>1.5207499999999999E-38</v>
      </c>
      <c r="P17439">
        <v>420</v>
      </c>
    </row>
    <row r="17440" spans="1:16" x14ac:dyDescent="0.25">
      <c r="A17440" t="s">
        <v>25853</v>
      </c>
      <c r="B17440">
        <v>2790</v>
      </c>
      <c r="C17440" s="3" t="str">
        <f>HYPERLINK("http://www.uniprot.org/uniprot/K7LAA6","tr|K7LAA6|K7LAA6_SOYBN")</f>
        <v>tr|K7LAA6|K7LAA6_SOYBN</v>
      </c>
      <c r="D17440" t="s">
        <v>28</v>
      </c>
      <c r="E17440">
        <v>45.54</v>
      </c>
      <c r="F17440">
        <v>314</v>
      </c>
      <c r="G17440">
        <v>171</v>
      </c>
      <c r="H17440">
        <v>51</v>
      </c>
      <c r="I17440">
        <v>1873</v>
      </c>
      <c r="J17440">
        <v>2661</v>
      </c>
      <c r="K17440">
        <v>1</v>
      </c>
      <c r="L17440">
        <v>183</v>
      </c>
      <c r="M17440">
        <v>491</v>
      </c>
      <c r="N17440" t="s">
        <v>18</v>
      </c>
      <c r="O17440" s="1">
        <v>1.9735499999999999E-71</v>
      </c>
      <c r="P17440">
        <v>708</v>
      </c>
    </row>
    <row r="17441" spans="1:16" x14ac:dyDescent="0.25">
      <c r="A17441" t="s">
        <v>25854</v>
      </c>
      <c r="B17441">
        <v>357</v>
      </c>
      <c r="C17441" s="3" t="str">
        <f>HYPERLINK("http://www.uniprot.org/uniprot/K7L6E4","tr|K7L6E4|K7L6E4_SOYBN")</f>
        <v>tr|K7L6E4|K7L6E4_SOYBN</v>
      </c>
      <c r="D17441" t="s">
        <v>61</v>
      </c>
      <c r="E17441">
        <v>77.77</v>
      </c>
      <c r="F17441">
        <v>108</v>
      </c>
      <c r="G17441">
        <v>24</v>
      </c>
      <c r="H17441">
        <v>0</v>
      </c>
      <c r="I17441">
        <v>1</v>
      </c>
      <c r="J17441">
        <v>324</v>
      </c>
      <c r="K17441">
        <v>1</v>
      </c>
      <c r="L17441">
        <v>130</v>
      </c>
      <c r="M17441">
        <v>237</v>
      </c>
      <c r="N17441" t="s">
        <v>18</v>
      </c>
      <c r="O17441" s="1">
        <v>3.7502499999999998E-45</v>
      </c>
      <c r="P17441">
        <v>471</v>
      </c>
    </row>
    <row r="17442" spans="1:16" x14ac:dyDescent="0.25">
      <c r="A17442" t="s">
        <v>25855</v>
      </c>
      <c r="B17442">
        <v>1374</v>
      </c>
      <c r="C17442" s="3" t="str">
        <f>HYPERLINK("http://www.uniprot.org/uniprot/G7KBV3","tr|G7KBV3|G7KBV3_MEDTR")</f>
        <v>tr|G7KBV3|G7KBV3_MEDTR</v>
      </c>
      <c r="D17442" t="s">
        <v>25856</v>
      </c>
      <c r="E17442">
        <v>77.430000000000007</v>
      </c>
      <c r="F17442">
        <v>492</v>
      </c>
      <c r="G17442">
        <v>111</v>
      </c>
      <c r="H17442">
        <v>38</v>
      </c>
      <c r="I17442">
        <v>1</v>
      </c>
      <c r="J17442">
        <v>1362</v>
      </c>
      <c r="K17442">
        <v>1</v>
      </c>
      <c r="L17442">
        <v>1</v>
      </c>
      <c r="M17442">
        <v>488</v>
      </c>
      <c r="N17442" t="s">
        <v>18</v>
      </c>
      <c r="O17442">
        <v>0</v>
      </c>
      <c r="P17442">
        <v>1956</v>
      </c>
    </row>
    <row r="17443" spans="1:16" x14ac:dyDescent="0.25">
      <c r="A17443" t="s">
        <v>25857</v>
      </c>
      <c r="B17443">
        <v>492</v>
      </c>
      <c r="C17443" s="3" t="str">
        <f>HYPERLINK("http://www.uniprot.org/uniprot/G7JXR4","tr|G7JXR4|G7JXR4_MEDTR")</f>
        <v>tr|G7JXR4|G7JXR4_MEDTR</v>
      </c>
      <c r="D17443" t="s">
        <v>25858</v>
      </c>
      <c r="E17443">
        <v>74.849999999999994</v>
      </c>
      <c r="F17443">
        <v>167</v>
      </c>
      <c r="G17443">
        <v>42</v>
      </c>
      <c r="H17443">
        <v>4</v>
      </c>
      <c r="I17443">
        <v>1</v>
      </c>
      <c r="J17443">
        <v>489</v>
      </c>
      <c r="K17443">
        <v>1</v>
      </c>
      <c r="L17443">
        <v>11</v>
      </c>
      <c r="M17443">
        <v>177</v>
      </c>
      <c r="N17443" t="s">
        <v>18</v>
      </c>
      <c r="O17443" s="1">
        <v>1.53668E-59</v>
      </c>
      <c r="P17443">
        <v>595</v>
      </c>
    </row>
    <row r="17444" spans="1:16" x14ac:dyDescent="0.25">
      <c r="A17444" t="s">
        <v>25859</v>
      </c>
      <c r="B17444">
        <v>459</v>
      </c>
      <c r="C17444" s="3" t="str">
        <f>HYPERLINK("http://www.uniprot.org/uniprot/B7FGJ8","tr|B7FGJ8|B7FGJ8_MEDTR")</f>
        <v>tr|B7FGJ8|B7FGJ8_MEDTR</v>
      </c>
      <c r="D17444" t="s">
        <v>22</v>
      </c>
      <c r="E17444">
        <v>82.89</v>
      </c>
      <c r="F17444">
        <v>152</v>
      </c>
      <c r="G17444">
        <v>26</v>
      </c>
      <c r="H17444">
        <v>0</v>
      </c>
      <c r="I17444">
        <v>1</v>
      </c>
      <c r="J17444">
        <v>456</v>
      </c>
      <c r="K17444">
        <v>1</v>
      </c>
      <c r="L17444">
        <v>1</v>
      </c>
      <c r="M17444">
        <v>152</v>
      </c>
      <c r="N17444" t="s">
        <v>18</v>
      </c>
      <c r="O17444" s="1">
        <v>1.8566199999999998E-68</v>
      </c>
      <c r="P17444">
        <v>672</v>
      </c>
    </row>
    <row r="17445" spans="1:16" x14ac:dyDescent="0.25">
      <c r="A17445" t="s">
        <v>25860</v>
      </c>
      <c r="B17445">
        <v>774</v>
      </c>
      <c r="C17445" s="3" t="str">
        <f>HYPERLINK("http://www.uniprot.org/uniprot/A2Q5P5","tr|A2Q5P5|A2Q5P5_MEDTR")</f>
        <v>tr|A2Q5P5|A2Q5P5_MEDTR</v>
      </c>
      <c r="D17445" t="s">
        <v>25861</v>
      </c>
      <c r="E17445">
        <v>80.569999999999993</v>
      </c>
      <c r="F17445">
        <v>242</v>
      </c>
      <c r="G17445">
        <v>47</v>
      </c>
      <c r="H17445">
        <v>5</v>
      </c>
      <c r="I17445">
        <v>1</v>
      </c>
      <c r="J17445">
        <v>711</v>
      </c>
      <c r="K17445">
        <v>1</v>
      </c>
      <c r="L17445">
        <v>1</v>
      </c>
      <c r="M17445">
        <v>240</v>
      </c>
      <c r="N17445" t="s">
        <v>18</v>
      </c>
      <c r="O17445" s="1">
        <v>9.1931499999999995E-104</v>
      </c>
      <c r="P17445">
        <v>980</v>
      </c>
    </row>
    <row r="17446" spans="1:16" x14ac:dyDescent="0.25">
      <c r="A17446" t="s">
        <v>25862</v>
      </c>
      <c r="B17446">
        <v>996</v>
      </c>
      <c r="C17446" s="3" t="str">
        <f>HYPERLINK("http://www.uniprot.org/uniprot/G7L451","tr|G7L451|G7L451_MEDTR")</f>
        <v>tr|G7L451|G7L451_MEDTR</v>
      </c>
      <c r="D17446" t="s">
        <v>19186</v>
      </c>
      <c r="E17446">
        <v>85.95</v>
      </c>
      <c r="F17446">
        <v>299</v>
      </c>
      <c r="G17446">
        <v>42</v>
      </c>
      <c r="H17446">
        <v>3</v>
      </c>
      <c r="I17446">
        <v>106</v>
      </c>
      <c r="J17446">
        <v>993</v>
      </c>
      <c r="K17446">
        <v>1</v>
      </c>
      <c r="L17446">
        <v>29</v>
      </c>
      <c r="M17446">
        <v>322</v>
      </c>
      <c r="N17446" t="s">
        <v>18</v>
      </c>
      <c r="O17446" s="1">
        <v>5.0648E-141</v>
      </c>
      <c r="P17446">
        <v>1303</v>
      </c>
    </row>
    <row r="17447" spans="1:16" x14ac:dyDescent="0.25">
      <c r="A17447" t="s">
        <v>25863</v>
      </c>
      <c r="B17447">
        <v>3708</v>
      </c>
      <c r="C17447" s="3" t="str">
        <f>HYPERLINK("http://www.uniprot.org/uniprot/G7IAM4","tr|G7IAM4|G7IAM4_MEDTR")</f>
        <v>tr|G7IAM4|G7IAM4_MEDTR</v>
      </c>
      <c r="D17447" t="s">
        <v>25864</v>
      </c>
      <c r="E17447">
        <v>79.73</v>
      </c>
      <c r="F17447">
        <v>1342</v>
      </c>
      <c r="G17447">
        <v>272</v>
      </c>
      <c r="H17447">
        <v>107</v>
      </c>
      <c r="I17447">
        <v>1</v>
      </c>
      <c r="J17447">
        <v>3705</v>
      </c>
      <c r="K17447">
        <v>1</v>
      </c>
      <c r="L17447">
        <v>45</v>
      </c>
      <c r="M17447">
        <v>1385</v>
      </c>
      <c r="N17447" t="s">
        <v>18</v>
      </c>
      <c r="O17447">
        <v>0</v>
      </c>
      <c r="P17447">
        <v>5345</v>
      </c>
    </row>
    <row r="17448" spans="1:16" x14ac:dyDescent="0.25">
      <c r="A17448" t="s">
        <v>25865</v>
      </c>
      <c r="B17448">
        <v>1305</v>
      </c>
      <c r="C17448" s="3" t="str">
        <f>HYPERLINK("http://www.uniprot.org/uniprot/G7I898","tr|G7I898|G7I898_MEDTR")</f>
        <v>tr|G7I898|G7I898_MEDTR</v>
      </c>
      <c r="D17448" t="s">
        <v>25866</v>
      </c>
      <c r="E17448">
        <v>78.66</v>
      </c>
      <c r="F17448">
        <v>478</v>
      </c>
      <c r="G17448">
        <v>102</v>
      </c>
      <c r="H17448">
        <v>48</v>
      </c>
      <c r="I17448">
        <v>1</v>
      </c>
      <c r="J17448">
        <v>1290</v>
      </c>
      <c r="K17448">
        <v>1</v>
      </c>
      <c r="L17448">
        <v>122</v>
      </c>
      <c r="M17448">
        <v>597</v>
      </c>
      <c r="N17448" t="s">
        <v>18</v>
      </c>
      <c r="O17448">
        <v>0</v>
      </c>
      <c r="P17448">
        <v>1935</v>
      </c>
    </row>
    <row r="17449" spans="1:16" x14ac:dyDescent="0.25">
      <c r="A17449" t="s">
        <v>25867</v>
      </c>
      <c r="B17449">
        <v>744</v>
      </c>
      <c r="C17449" s="3" t="str">
        <f>HYPERLINK("http://www.uniprot.org/uniprot/I3SHN0","tr|I3SHN0|I3SHN0_MEDTR")</f>
        <v>tr|I3SHN0|I3SHN0_MEDTR</v>
      </c>
      <c r="D17449" t="s">
        <v>22</v>
      </c>
      <c r="E17449">
        <v>92.71</v>
      </c>
      <c r="F17449">
        <v>247</v>
      </c>
      <c r="G17449">
        <v>18</v>
      </c>
      <c r="H17449">
        <v>0</v>
      </c>
      <c r="I17449">
        <v>1</v>
      </c>
      <c r="J17449">
        <v>741</v>
      </c>
      <c r="K17449">
        <v>1</v>
      </c>
      <c r="L17449">
        <v>1</v>
      </c>
      <c r="M17449">
        <v>247</v>
      </c>
      <c r="N17449" t="s">
        <v>18</v>
      </c>
      <c r="O17449" s="1">
        <v>4.5776199999999999E-126</v>
      </c>
      <c r="P17449">
        <v>1172</v>
      </c>
    </row>
    <row r="17450" spans="1:16" x14ac:dyDescent="0.25">
      <c r="A17450" t="s">
        <v>25868</v>
      </c>
      <c r="B17450">
        <v>522</v>
      </c>
      <c r="C17450" s="3" t="str">
        <f>HYPERLINK("http://www.uniprot.org/uniprot/G7J6E3","tr|G7J6E3|G7J6E3_MEDTR")</f>
        <v>tr|G7J6E3|G7J6E3_MEDTR</v>
      </c>
      <c r="D17450" t="s">
        <v>25869</v>
      </c>
      <c r="E17450">
        <v>80.92</v>
      </c>
      <c r="F17450">
        <v>173</v>
      </c>
      <c r="G17450">
        <v>33</v>
      </c>
      <c r="H17450">
        <v>0</v>
      </c>
      <c r="I17450">
        <v>1</v>
      </c>
      <c r="J17450">
        <v>519</v>
      </c>
      <c r="K17450">
        <v>1</v>
      </c>
      <c r="L17450">
        <v>260</v>
      </c>
      <c r="M17450">
        <v>431</v>
      </c>
      <c r="N17450" t="s">
        <v>18</v>
      </c>
      <c r="O17450" s="1">
        <v>4.3397200000000001E-70</v>
      </c>
      <c r="P17450">
        <v>686</v>
      </c>
    </row>
    <row r="17451" spans="1:16" x14ac:dyDescent="0.25">
      <c r="A17451" t="s">
        <v>25870</v>
      </c>
      <c r="B17451">
        <v>405</v>
      </c>
      <c r="C17451" s="3" t="str">
        <f>HYPERLINK("http://www.uniprot.org/uniprot/I1KRI8","tr|I1KRI8|I1KRI8_SOYBN")</f>
        <v>tr|I1KRI8|I1KRI8_SOYBN</v>
      </c>
      <c r="D17451" t="s">
        <v>117</v>
      </c>
      <c r="E17451">
        <v>81.25</v>
      </c>
      <c r="F17451">
        <v>112</v>
      </c>
      <c r="G17451">
        <v>21</v>
      </c>
      <c r="H17451">
        <v>0</v>
      </c>
      <c r="I17451">
        <v>61</v>
      </c>
      <c r="J17451">
        <v>396</v>
      </c>
      <c r="K17451">
        <v>1</v>
      </c>
      <c r="L17451">
        <v>416</v>
      </c>
      <c r="M17451">
        <v>527</v>
      </c>
      <c r="N17451" t="s">
        <v>18</v>
      </c>
      <c r="O17451" s="1">
        <v>2.6749500000000001E-43</v>
      </c>
      <c r="P17451">
        <v>455</v>
      </c>
    </row>
    <row r="17452" spans="1:16" x14ac:dyDescent="0.25">
      <c r="A17452" t="s">
        <v>25871</v>
      </c>
      <c r="B17452">
        <v>933</v>
      </c>
      <c r="C17452" s="3" t="str">
        <f>HYPERLINK("http://www.uniprot.org/uniprot/G7J5I5","tr|G7J5I5|G7J5I5_MEDTR")</f>
        <v>tr|G7J5I5|G7J5I5_MEDTR</v>
      </c>
      <c r="D17452" t="s">
        <v>25872</v>
      </c>
      <c r="E17452">
        <v>82.58</v>
      </c>
      <c r="F17452">
        <v>310</v>
      </c>
      <c r="G17452">
        <v>54</v>
      </c>
      <c r="H17452">
        <v>0</v>
      </c>
      <c r="I17452">
        <v>1</v>
      </c>
      <c r="J17452">
        <v>930</v>
      </c>
      <c r="K17452">
        <v>1</v>
      </c>
      <c r="L17452">
        <v>1</v>
      </c>
      <c r="M17452">
        <v>285</v>
      </c>
      <c r="N17452" t="s">
        <v>18</v>
      </c>
      <c r="O17452" s="1">
        <v>7.7370699999999999E-149</v>
      </c>
      <c r="P17452">
        <v>1370</v>
      </c>
    </row>
    <row r="17453" spans="1:16" x14ac:dyDescent="0.25">
      <c r="A17453" t="s">
        <v>25873</v>
      </c>
      <c r="B17453">
        <v>756</v>
      </c>
      <c r="C17453" s="3" t="str">
        <f>HYPERLINK("http://www.uniprot.org/uniprot/I3SEM7","tr|I3SEM7|I3SEM7_MEDTR")</f>
        <v>tr|I3SEM7|I3SEM7_MEDTR</v>
      </c>
      <c r="D17453" t="s">
        <v>22</v>
      </c>
      <c r="E17453">
        <v>83.73</v>
      </c>
      <c r="F17453">
        <v>252</v>
      </c>
      <c r="G17453">
        <v>41</v>
      </c>
      <c r="H17453">
        <v>1</v>
      </c>
      <c r="I17453">
        <v>1</v>
      </c>
      <c r="J17453">
        <v>753</v>
      </c>
      <c r="K17453">
        <v>1</v>
      </c>
      <c r="L17453">
        <v>3</v>
      </c>
      <c r="M17453">
        <v>254</v>
      </c>
      <c r="N17453" t="s">
        <v>18</v>
      </c>
      <c r="O17453" s="1">
        <v>2.06534E-121</v>
      </c>
      <c r="P17453">
        <v>1132</v>
      </c>
    </row>
    <row r="17454" spans="1:16" x14ac:dyDescent="0.25">
      <c r="A17454" t="s">
        <v>25874</v>
      </c>
      <c r="B17454">
        <v>1326</v>
      </c>
      <c r="C17454" s="3" t="str">
        <f>HYPERLINK("http://www.uniprot.org/uniprot/G7LHY9","tr|G7LHY9|G7LHY9_MEDTR")</f>
        <v>tr|G7LHY9|G7LHY9_MEDTR</v>
      </c>
      <c r="D17454" t="s">
        <v>25875</v>
      </c>
      <c r="E17454">
        <v>83.77</v>
      </c>
      <c r="F17454">
        <v>456</v>
      </c>
      <c r="G17454">
        <v>74</v>
      </c>
      <c r="H17454">
        <v>20</v>
      </c>
      <c r="I17454">
        <v>1</v>
      </c>
      <c r="J17454">
        <v>1308</v>
      </c>
      <c r="K17454">
        <v>1</v>
      </c>
      <c r="L17454">
        <v>1</v>
      </c>
      <c r="M17454">
        <v>456</v>
      </c>
      <c r="N17454" t="s">
        <v>18</v>
      </c>
      <c r="O17454">
        <v>0</v>
      </c>
      <c r="P17454">
        <v>1907</v>
      </c>
    </row>
    <row r="17455" spans="1:16" x14ac:dyDescent="0.25">
      <c r="A17455" t="s">
        <v>25876</v>
      </c>
      <c r="B17455">
        <v>1437</v>
      </c>
      <c r="C17455" s="3" t="str">
        <f>HYPERLINK("http://www.uniprot.org/uniprot/G7J1I9","tr|G7J1I9|G7J1I9_MEDTR")</f>
        <v>tr|G7J1I9|G7J1I9_MEDTR</v>
      </c>
      <c r="D17455" t="s">
        <v>25877</v>
      </c>
      <c r="E17455">
        <v>80.790000000000006</v>
      </c>
      <c r="F17455">
        <v>479</v>
      </c>
      <c r="G17455">
        <v>92</v>
      </c>
      <c r="H17455">
        <v>1</v>
      </c>
      <c r="I17455">
        <v>1</v>
      </c>
      <c r="J17455">
        <v>1434</v>
      </c>
      <c r="K17455">
        <v>1</v>
      </c>
      <c r="L17455">
        <v>1</v>
      </c>
      <c r="M17455">
        <v>478</v>
      </c>
      <c r="N17455" t="s">
        <v>18</v>
      </c>
      <c r="O17455">
        <v>0</v>
      </c>
      <c r="P17455">
        <v>1986</v>
      </c>
    </row>
    <row r="17456" spans="1:16" x14ac:dyDescent="0.25">
      <c r="A17456" t="s">
        <v>25878</v>
      </c>
      <c r="B17456">
        <v>288</v>
      </c>
      <c r="C17456" s="3" t="str">
        <f>HYPERLINK("http://www.uniprot.org/uniprot/G7I929","tr|G7I929|G7I929_MEDTR")</f>
        <v>tr|G7I929|G7I929_MEDTR</v>
      </c>
      <c r="D17456" t="s">
        <v>25879</v>
      </c>
      <c r="E17456">
        <v>85.71</v>
      </c>
      <c r="F17456">
        <v>70</v>
      </c>
      <c r="G17456">
        <v>10</v>
      </c>
      <c r="H17456">
        <v>0</v>
      </c>
      <c r="I17456">
        <v>1</v>
      </c>
      <c r="J17456">
        <v>210</v>
      </c>
      <c r="K17456">
        <v>1</v>
      </c>
      <c r="L17456">
        <v>89</v>
      </c>
      <c r="M17456">
        <v>158</v>
      </c>
      <c r="N17456" t="s">
        <v>18</v>
      </c>
      <c r="O17456" s="1">
        <v>2.50175E-25</v>
      </c>
      <c r="P17456">
        <v>300</v>
      </c>
    </row>
    <row r="17457" spans="1:16" x14ac:dyDescent="0.25">
      <c r="A17457" t="s">
        <v>25880</v>
      </c>
      <c r="B17457">
        <v>264</v>
      </c>
      <c r="C17457" s="3" t="str">
        <f>HYPERLINK("http://www.uniprot.org/uniprot/I1MH91","tr|I1MH91|I1MH91_SOYBN")</f>
        <v>tr|I1MH91|I1MH91_SOYBN</v>
      </c>
      <c r="D17457" t="s">
        <v>28</v>
      </c>
      <c r="E17457">
        <v>84.21</v>
      </c>
      <c r="F17457">
        <v>57</v>
      </c>
      <c r="G17457">
        <v>9</v>
      </c>
      <c r="H17457">
        <v>0</v>
      </c>
      <c r="I17457">
        <v>37</v>
      </c>
      <c r="J17457">
        <v>207</v>
      </c>
      <c r="K17457">
        <v>1</v>
      </c>
      <c r="L17457">
        <v>106</v>
      </c>
      <c r="M17457">
        <v>162</v>
      </c>
      <c r="N17457" t="s">
        <v>18</v>
      </c>
      <c r="O17457" s="1">
        <v>4.1104600000000002E-20</v>
      </c>
      <c r="P17457">
        <v>255</v>
      </c>
    </row>
    <row r="17458" spans="1:16" x14ac:dyDescent="0.25">
      <c r="A17458" t="s">
        <v>25881</v>
      </c>
      <c r="B17458">
        <v>816</v>
      </c>
      <c r="C17458" s="3" t="str">
        <f>HYPERLINK("http://www.uniprot.org/uniprot/I1JM56","tr|I1JM56|I1JM56_SOYBN")</f>
        <v>tr|I1JM56|I1JM56_SOYBN</v>
      </c>
      <c r="D17458" t="s">
        <v>28</v>
      </c>
      <c r="E17458">
        <v>57.87</v>
      </c>
      <c r="F17458">
        <v>273</v>
      </c>
      <c r="G17458">
        <v>115</v>
      </c>
      <c r="H17458">
        <v>2</v>
      </c>
      <c r="I17458">
        <v>1</v>
      </c>
      <c r="J17458">
        <v>813</v>
      </c>
      <c r="K17458">
        <v>1</v>
      </c>
      <c r="L17458">
        <v>1</v>
      </c>
      <c r="M17458">
        <v>273</v>
      </c>
      <c r="N17458" t="s">
        <v>18</v>
      </c>
      <c r="O17458" s="1">
        <v>7.57388E-83</v>
      </c>
      <c r="P17458">
        <v>800</v>
      </c>
    </row>
    <row r="17459" spans="1:16" x14ac:dyDescent="0.25">
      <c r="A17459" t="s">
        <v>25882</v>
      </c>
      <c r="B17459">
        <v>1116</v>
      </c>
      <c r="C17459" s="3" t="str">
        <f>HYPERLINK("http://www.uniprot.org/uniprot/K7K4G1","tr|K7K4G1|K7K4G1_SOYBN")</f>
        <v>tr|K7K4G1|K7K4G1_SOYBN</v>
      </c>
      <c r="D17459" t="s">
        <v>28</v>
      </c>
      <c r="E17459">
        <v>66.83</v>
      </c>
      <c r="F17459">
        <v>389</v>
      </c>
      <c r="G17459">
        <v>129</v>
      </c>
      <c r="H17459">
        <v>23</v>
      </c>
      <c r="I17459">
        <v>16</v>
      </c>
      <c r="J17459">
        <v>1113</v>
      </c>
      <c r="K17459">
        <v>1</v>
      </c>
      <c r="L17459">
        <v>6</v>
      </c>
      <c r="M17459">
        <v>394</v>
      </c>
      <c r="N17459" t="s">
        <v>18</v>
      </c>
      <c r="O17459" s="1">
        <v>1.2701E-138</v>
      </c>
      <c r="P17459">
        <v>1283</v>
      </c>
    </row>
    <row r="17460" spans="1:16" x14ac:dyDescent="0.25">
      <c r="A17460" t="s">
        <v>25883</v>
      </c>
      <c r="B17460">
        <v>1044</v>
      </c>
      <c r="C17460" s="3" t="str">
        <f>HYPERLINK("http://www.uniprot.org/uniprot/G7ZUL7","tr|G7ZUL7|G7ZUL7_MEDTR")</f>
        <v>tr|G7ZUL7|G7ZUL7_MEDTR</v>
      </c>
      <c r="D17460" t="s">
        <v>25884</v>
      </c>
      <c r="E17460">
        <v>81.55</v>
      </c>
      <c r="F17460">
        <v>347</v>
      </c>
      <c r="G17460">
        <v>64</v>
      </c>
      <c r="H17460">
        <v>0</v>
      </c>
      <c r="I17460">
        <v>1</v>
      </c>
      <c r="J17460">
        <v>1041</v>
      </c>
      <c r="K17460">
        <v>1</v>
      </c>
      <c r="L17460">
        <v>1</v>
      </c>
      <c r="M17460">
        <v>338</v>
      </c>
      <c r="N17460" t="s">
        <v>18</v>
      </c>
      <c r="O17460" s="1">
        <v>1.8141799999999999E-168</v>
      </c>
      <c r="P17460">
        <v>1540</v>
      </c>
    </row>
    <row r="17461" spans="1:16" x14ac:dyDescent="0.25">
      <c r="A17461" t="s">
        <v>25885</v>
      </c>
      <c r="B17461">
        <v>1353</v>
      </c>
      <c r="C17461" s="3" t="str">
        <f>HYPERLINK("http://www.uniprot.org/uniprot/G7JDL9","tr|G7JDL9|G7JDL9_MEDTR")</f>
        <v>tr|G7JDL9|G7JDL9_MEDTR</v>
      </c>
      <c r="D17461" t="s">
        <v>242</v>
      </c>
      <c r="E17461">
        <v>33.57</v>
      </c>
      <c r="F17461">
        <v>274</v>
      </c>
      <c r="G17461">
        <v>182</v>
      </c>
      <c r="H17461">
        <v>3</v>
      </c>
      <c r="I17461">
        <v>121</v>
      </c>
      <c r="J17461">
        <v>933</v>
      </c>
      <c r="K17461">
        <v>1</v>
      </c>
      <c r="L17461">
        <v>30</v>
      </c>
      <c r="M17461">
        <v>277</v>
      </c>
      <c r="N17461" t="s">
        <v>18</v>
      </c>
      <c r="O17461" s="1">
        <v>9.2073099999999997E-36</v>
      </c>
      <c r="P17461">
        <v>397</v>
      </c>
    </row>
    <row r="17462" spans="1:16" x14ac:dyDescent="0.25">
      <c r="A17462" t="s">
        <v>25886</v>
      </c>
      <c r="B17462">
        <v>1407</v>
      </c>
      <c r="C17462" s="3" t="str">
        <f>HYPERLINK("http://www.uniprot.org/uniprot/G7JI22","tr|G7JI22|G7JI22_MEDTR")</f>
        <v>tr|G7JI22|G7JI22_MEDTR</v>
      </c>
      <c r="D17462" t="s">
        <v>25887</v>
      </c>
      <c r="E17462">
        <v>71.84</v>
      </c>
      <c r="F17462">
        <v>476</v>
      </c>
      <c r="G17462">
        <v>134</v>
      </c>
      <c r="H17462">
        <v>8</v>
      </c>
      <c r="I17462">
        <v>1</v>
      </c>
      <c r="J17462">
        <v>1404</v>
      </c>
      <c r="K17462">
        <v>1</v>
      </c>
      <c r="L17462">
        <v>36</v>
      </c>
      <c r="M17462">
        <v>511</v>
      </c>
      <c r="N17462" t="s">
        <v>18</v>
      </c>
      <c r="O17462">
        <v>0</v>
      </c>
      <c r="P17462">
        <v>1745</v>
      </c>
    </row>
    <row r="17463" spans="1:16" x14ac:dyDescent="0.25">
      <c r="A17463" t="s">
        <v>25888</v>
      </c>
      <c r="B17463">
        <v>681</v>
      </c>
      <c r="C17463" s="3" t="str">
        <f>HYPERLINK("http://www.uniprot.org/uniprot/G7I2H0","tr|G7I2H0|G7I2H0_MEDTR")</f>
        <v>tr|G7I2H0|G7I2H0_MEDTR</v>
      </c>
      <c r="D17463" t="s">
        <v>144</v>
      </c>
      <c r="E17463">
        <v>39.520000000000003</v>
      </c>
      <c r="F17463">
        <v>167</v>
      </c>
      <c r="G17463">
        <v>101</v>
      </c>
      <c r="H17463">
        <v>2</v>
      </c>
      <c r="I17463">
        <v>154</v>
      </c>
      <c r="J17463">
        <v>648</v>
      </c>
      <c r="K17463">
        <v>1</v>
      </c>
      <c r="L17463">
        <v>153</v>
      </c>
      <c r="M17463">
        <v>313</v>
      </c>
      <c r="N17463" t="s">
        <v>18</v>
      </c>
      <c r="O17463" s="1">
        <v>2.37577E-19</v>
      </c>
      <c r="P17463">
        <v>251</v>
      </c>
    </row>
    <row r="17464" spans="1:16" x14ac:dyDescent="0.25">
      <c r="A17464" t="s">
        <v>25889</v>
      </c>
      <c r="B17464">
        <v>945</v>
      </c>
      <c r="C17464" s="3" t="str">
        <f>HYPERLINK("http://www.uniprot.org/uniprot/A2Q1J3","tr|A2Q1J3|A2Q1J3_MEDTR")</f>
        <v>tr|A2Q1J3|A2Q1J3_MEDTR</v>
      </c>
      <c r="D17464" t="s">
        <v>25890</v>
      </c>
      <c r="E17464">
        <v>63.66</v>
      </c>
      <c r="F17464">
        <v>322</v>
      </c>
      <c r="G17464">
        <v>117</v>
      </c>
      <c r="H17464">
        <v>8</v>
      </c>
      <c r="I17464">
        <v>1</v>
      </c>
      <c r="J17464">
        <v>942</v>
      </c>
      <c r="K17464">
        <v>1</v>
      </c>
      <c r="L17464">
        <v>1</v>
      </c>
      <c r="M17464">
        <v>321</v>
      </c>
      <c r="N17464" t="s">
        <v>18</v>
      </c>
      <c r="O17464" s="1">
        <v>1.9123500000000001E-102</v>
      </c>
      <c r="P17464">
        <v>970</v>
      </c>
    </row>
    <row r="17465" spans="1:16" x14ac:dyDescent="0.25">
      <c r="A17465" t="s">
        <v>25891</v>
      </c>
      <c r="B17465">
        <v>1050</v>
      </c>
      <c r="C17465" s="3" t="str">
        <f>HYPERLINK("http://www.uniprot.org/uniprot/G7IMT7","tr|G7IMT7|G7IMT7_MEDTR")</f>
        <v>tr|G7IMT7|G7IMT7_MEDTR</v>
      </c>
      <c r="D17465" t="s">
        <v>25892</v>
      </c>
      <c r="E17465">
        <v>87.53</v>
      </c>
      <c r="F17465">
        <v>345</v>
      </c>
      <c r="G17465">
        <v>43</v>
      </c>
      <c r="H17465">
        <v>0</v>
      </c>
      <c r="I17465">
        <v>10</v>
      </c>
      <c r="J17465">
        <v>1044</v>
      </c>
      <c r="K17465">
        <v>1</v>
      </c>
      <c r="L17465">
        <v>5</v>
      </c>
      <c r="M17465">
        <v>349</v>
      </c>
      <c r="N17465" t="s">
        <v>18</v>
      </c>
      <c r="O17465" s="1">
        <v>1.26586E-177</v>
      </c>
      <c r="P17465">
        <v>1619</v>
      </c>
    </row>
    <row r="17466" spans="1:16" x14ac:dyDescent="0.25">
      <c r="A17466" t="s">
        <v>25893</v>
      </c>
      <c r="B17466">
        <v>1485</v>
      </c>
      <c r="C17466" s="3" t="str">
        <f>HYPERLINK("http://www.uniprot.org/uniprot/G7KBU8","tr|G7KBU8|G7KBU8_MEDTR")</f>
        <v>tr|G7KBU8|G7KBU8_MEDTR</v>
      </c>
      <c r="D17466" t="s">
        <v>25894</v>
      </c>
      <c r="E17466">
        <v>84.51</v>
      </c>
      <c r="F17466">
        <v>465</v>
      </c>
      <c r="G17466">
        <v>72</v>
      </c>
      <c r="H17466">
        <v>1</v>
      </c>
      <c r="I17466">
        <v>91</v>
      </c>
      <c r="J17466">
        <v>1482</v>
      </c>
      <c r="K17466">
        <v>1</v>
      </c>
      <c r="L17466">
        <v>117</v>
      </c>
      <c r="M17466">
        <v>578</v>
      </c>
      <c r="N17466" t="s">
        <v>18</v>
      </c>
      <c r="O17466">
        <v>0</v>
      </c>
      <c r="P17466">
        <v>1975</v>
      </c>
    </row>
    <row r="17467" spans="1:16" x14ac:dyDescent="0.25">
      <c r="A17467" t="s">
        <v>25895</v>
      </c>
      <c r="B17467">
        <v>780</v>
      </c>
      <c r="C17467" s="3" t="str">
        <f>HYPERLINK("http://www.uniprot.org/uniprot/G7JXR5","tr|G7JXR5|G7JXR5_MEDTR")</f>
        <v>tr|G7JXR5|G7JXR5_MEDTR</v>
      </c>
      <c r="D17467" t="s">
        <v>25896</v>
      </c>
      <c r="E17467">
        <v>72.97</v>
      </c>
      <c r="F17467">
        <v>259</v>
      </c>
      <c r="G17467">
        <v>70</v>
      </c>
      <c r="H17467">
        <v>14</v>
      </c>
      <c r="I17467">
        <v>37</v>
      </c>
      <c r="J17467">
        <v>771</v>
      </c>
      <c r="K17467">
        <v>1</v>
      </c>
      <c r="L17467">
        <v>15</v>
      </c>
      <c r="M17467">
        <v>270</v>
      </c>
      <c r="N17467" t="s">
        <v>18</v>
      </c>
      <c r="O17467" s="1">
        <v>7.6678899999999995E-98</v>
      </c>
      <c r="P17467">
        <v>929</v>
      </c>
    </row>
    <row r="17468" spans="1:16" x14ac:dyDescent="0.25">
      <c r="A17468" t="s">
        <v>25897</v>
      </c>
      <c r="B17468">
        <v>1557</v>
      </c>
      <c r="C17468" s="3" t="str">
        <f>HYPERLINK("http://www.uniprot.org/uniprot/D7UA50","tr|D7UA50|D7UA50_VITVI")</f>
        <v>tr|D7UA50|D7UA50_VITVI</v>
      </c>
      <c r="D17468" t="s">
        <v>25898</v>
      </c>
      <c r="E17468">
        <v>46.92</v>
      </c>
      <c r="F17468">
        <v>520</v>
      </c>
      <c r="G17468">
        <v>276</v>
      </c>
      <c r="H17468">
        <v>16</v>
      </c>
      <c r="I17468">
        <v>19</v>
      </c>
      <c r="J17468">
        <v>1530</v>
      </c>
      <c r="K17468">
        <v>1</v>
      </c>
      <c r="L17468">
        <v>12</v>
      </c>
      <c r="M17468">
        <v>525</v>
      </c>
      <c r="N17468" t="s">
        <v>18</v>
      </c>
      <c r="O17468" s="1">
        <v>7.5672999999999997E-117</v>
      </c>
      <c r="P17468">
        <v>1097</v>
      </c>
    </row>
    <row r="17469" spans="1:16" x14ac:dyDescent="0.25">
      <c r="A17469" t="s">
        <v>25899</v>
      </c>
      <c r="B17469">
        <v>885</v>
      </c>
      <c r="C17469" s="3" t="str">
        <f>HYPERLINK("http://www.uniprot.org/uniprot/A2Q5Q1","tr|A2Q5Q1|A2Q5Q1_MEDTR")</f>
        <v>tr|A2Q5Q1|A2Q5Q1_MEDTR</v>
      </c>
      <c r="D17469" t="s">
        <v>25900</v>
      </c>
      <c r="E17469">
        <v>65.430000000000007</v>
      </c>
      <c r="F17469">
        <v>298</v>
      </c>
      <c r="G17469">
        <v>103</v>
      </c>
      <c r="H17469">
        <v>4</v>
      </c>
      <c r="I17469">
        <v>1</v>
      </c>
      <c r="J17469">
        <v>882</v>
      </c>
      <c r="K17469">
        <v>1</v>
      </c>
      <c r="L17469">
        <v>1</v>
      </c>
      <c r="M17469">
        <v>271</v>
      </c>
      <c r="N17469" t="s">
        <v>18</v>
      </c>
      <c r="O17469" s="1">
        <v>6.5070700000000002E-94</v>
      </c>
      <c r="P17469">
        <v>896</v>
      </c>
    </row>
    <row r="17470" spans="1:16" x14ac:dyDescent="0.25">
      <c r="A17470" t="s">
        <v>25901</v>
      </c>
      <c r="B17470">
        <v>975</v>
      </c>
      <c r="C17470" s="3" t="str">
        <f>HYPERLINK("http://www.uniprot.org/uniprot/G7L452","tr|G7L452|G7L452_MEDTR")</f>
        <v>tr|G7L452|G7L452_MEDTR</v>
      </c>
      <c r="D17470" t="s">
        <v>25902</v>
      </c>
      <c r="E17470">
        <v>77.84</v>
      </c>
      <c r="F17470">
        <v>343</v>
      </c>
      <c r="G17470">
        <v>76</v>
      </c>
      <c r="H17470">
        <v>35</v>
      </c>
      <c r="I17470">
        <v>1</v>
      </c>
      <c r="J17470">
        <v>924</v>
      </c>
      <c r="K17470">
        <v>1</v>
      </c>
      <c r="L17470">
        <v>65</v>
      </c>
      <c r="M17470">
        <v>404</v>
      </c>
      <c r="N17470" t="s">
        <v>18</v>
      </c>
      <c r="O17470" s="1">
        <v>1.43105E-148</v>
      </c>
      <c r="P17470">
        <v>1368</v>
      </c>
    </row>
    <row r="17471" spans="1:16" x14ac:dyDescent="0.25">
      <c r="A17471" t="s">
        <v>25903</v>
      </c>
      <c r="B17471">
        <v>1377</v>
      </c>
      <c r="C17471" s="3" t="str">
        <f>HYPERLINK("http://www.uniprot.org/uniprot/G7IAM5","tr|G7IAM5|G7IAM5_MEDTR")</f>
        <v>tr|G7IAM5|G7IAM5_MEDTR</v>
      </c>
      <c r="D17471" t="s">
        <v>25904</v>
      </c>
      <c r="E17471">
        <v>86.62</v>
      </c>
      <c r="F17471">
        <v>456</v>
      </c>
      <c r="G17471">
        <v>61</v>
      </c>
      <c r="H17471">
        <v>0</v>
      </c>
      <c r="I17471">
        <v>7</v>
      </c>
      <c r="J17471">
        <v>1374</v>
      </c>
      <c r="K17471">
        <v>1</v>
      </c>
      <c r="L17471">
        <v>61</v>
      </c>
      <c r="M17471">
        <v>516</v>
      </c>
      <c r="N17471" t="s">
        <v>18</v>
      </c>
      <c r="O17471">
        <v>0</v>
      </c>
      <c r="P17471">
        <v>2101</v>
      </c>
    </row>
    <row r="17472" spans="1:16" x14ac:dyDescent="0.25">
      <c r="A17472" t="s">
        <v>25905</v>
      </c>
      <c r="B17472">
        <v>1389</v>
      </c>
      <c r="C17472" s="3" t="str">
        <f>HYPERLINK("http://www.uniprot.org/uniprot/G7I897","tr|G7I897|G7I897_MEDTR")</f>
        <v>tr|G7I897|G7I897_MEDTR</v>
      </c>
      <c r="D17472" t="s">
        <v>25906</v>
      </c>
      <c r="E17472">
        <v>90.92</v>
      </c>
      <c r="F17472">
        <v>463</v>
      </c>
      <c r="G17472">
        <v>42</v>
      </c>
      <c r="H17472">
        <v>2</v>
      </c>
      <c r="I17472">
        <v>1</v>
      </c>
      <c r="J17472">
        <v>1383</v>
      </c>
      <c r="K17472">
        <v>1</v>
      </c>
      <c r="L17472">
        <v>41</v>
      </c>
      <c r="M17472">
        <v>503</v>
      </c>
      <c r="N17472" t="s">
        <v>18</v>
      </c>
      <c r="O17472">
        <v>0</v>
      </c>
      <c r="P17472">
        <v>2192</v>
      </c>
    </row>
    <row r="17473" spans="1:16" x14ac:dyDescent="0.25">
      <c r="A17473" t="s">
        <v>25907</v>
      </c>
      <c r="B17473">
        <v>1287</v>
      </c>
      <c r="C17473" s="3" t="str">
        <f>HYPERLINK("http://www.uniprot.org/uniprot/K7MMP0","tr|K7MMP0|K7MMP0_SOYBN")</f>
        <v>tr|K7MMP0|K7MMP0_SOYBN</v>
      </c>
      <c r="D17473" t="s">
        <v>28</v>
      </c>
      <c r="E17473">
        <v>71.36</v>
      </c>
      <c r="F17473">
        <v>426</v>
      </c>
      <c r="G17473">
        <v>122</v>
      </c>
      <c r="H17473">
        <v>0</v>
      </c>
      <c r="I17473">
        <v>1</v>
      </c>
      <c r="J17473">
        <v>1278</v>
      </c>
      <c r="K17473">
        <v>1</v>
      </c>
      <c r="L17473">
        <v>49</v>
      </c>
      <c r="M17473">
        <v>470</v>
      </c>
      <c r="N17473" t="s">
        <v>18</v>
      </c>
      <c r="O17473" s="1">
        <v>1.46235E-168</v>
      </c>
      <c r="P17473">
        <v>1542</v>
      </c>
    </row>
    <row r="17474" spans="1:16" x14ac:dyDescent="0.25">
      <c r="A17474" t="s">
        <v>25908</v>
      </c>
      <c r="B17474">
        <v>2424</v>
      </c>
      <c r="C17474" s="3" t="str">
        <f>HYPERLINK("http://www.uniprot.org/uniprot/G7J6E4","tr|G7J6E4|G7J6E4_MEDTR")</f>
        <v>tr|G7J6E4|G7J6E4_MEDTR</v>
      </c>
      <c r="D17474" t="s">
        <v>25909</v>
      </c>
      <c r="E17474">
        <v>79.569999999999993</v>
      </c>
      <c r="F17474">
        <v>808</v>
      </c>
      <c r="G17474">
        <v>165</v>
      </c>
      <c r="H17474">
        <v>1</v>
      </c>
      <c r="I17474">
        <v>1</v>
      </c>
      <c r="J17474">
        <v>2421</v>
      </c>
      <c r="K17474">
        <v>1</v>
      </c>
      <c r="L17474">
        <v>1</v>
      </c>
      <c r="M17474">
        <v>807</v>
      </c>
      <c r="N17474" t="s">
        <v>18</v>
      </c>
      <c r="O17474">
        <v>0</v>
      </c>
      <c r="P17474">
        <v>3242</v>
      </c>
    </row>
    <row r="17475" spans="1:16" x14ac:dyDescent="0.25">
      <c r="A17475" t="s">
        <v>25910</v>
      </c>
      <c r="B17475">
        <v>2046</v>
      </c>
      <c r="C17475" s="3" t="str">
        <f>HYPERLINK("http://www.uniprot.org/uniprot/G7J4R3","tr|G7J4R3|G7J4R3_MEDTR")</f>
        <v>tr|G7J4R3|G7J4R3_MEDTR</v>
      </c>
      <c r="D17475" t="s">
        <v>25911</v>
      </c>
      <c r="E17475">
        <v>61.44</v>
      </c>
      <c r="F17475">
        <v>651</v>
      </c>
      <c r="G17475">
        <v>251</v>
      </c>
      <c r="H17475">
        <v>32</v>
      </c>
      <c r="I17475">
        <v>187</v>
      </c>
      <c r="J17475">
        <v>2043</v>
      </c>
      <c r="K17475">
        <v>1</v>
      </c>
      <c r="L17475">
        <v>40</v>
      </c>
      <c r="M17475">
        <v>669</v>
      </c>
      <c r="N17475" t="s">
        <v>18</v>
      </c>
      <c r="O17475">
        <v>0</v>
      </c>
      <c r="P17475">
        <v>1804</v>
      </c>
    </row>
    <row r="17476" spans="1:16" x14ac:dyDescent="0.25">
      <c r="A17476" t="s">
        <v>25912</v>
      </c>
      <c r="B17476">
        <v>1977</v>
      </c>
      <c r="C17476" s="3" t="str">
        <f>HYPERLINK("http://www.uniprot.org/uniprot/G7J520","tr|G7J520|G7J520_MEDTR")</f>
        <v>tr|G7J520|G7J520_MEDTR</v>
      </c>
      <c r="D17476" t="s">
        <v>25913</v>
      </c>
      <c r="E17476">
        <v>81.900000000000006</v>
      </c>
      <c r="F17476">
        <v>652</v>
      </c>
      <c r="G17476">
        <v>118</v>
      </c>
      <c r="H17476">
        <v>0</v>
      </c>
      <c r="I17476">
        <v>1</v>
      </c>
      <c r="J17476">
        <v>1956</v>
      </c>
      <c r="K17476">
        <v>1</v>
      </c>
      <c r="L17476">
        <v>106</v>
      </c>
      <c r="M17476">
        <v>755</v>
      </c>
      <c r="N17476" t="s">
        <v>18</v>
      </c>
      <c r="O17476">
        <v>0</v>
      </c>
      <c r="P17476">
        <v>2721</v>
      </c>
    </row>
    <row r="17477" spans="1:16" x14ac:dyDescent="0.25">
      <c r="A17477" t="s">
        <v>25914</v>
      </c>
      <c r="B17477">
        <v>537</v>
      </c>
      <c r="C17477" s="3" t="str">
        <f>HYPERLINK("http://www.uniprot.org/uniprot/G7JGR6","tr|G7JGR6|G7JGR6_MEDTR")</f>
        <v>tr|G7JGR6|G7JGR6_MEDTR</v>
      </c>
      <c r="D17477" t="s">
        <v>25915</v>
      </c>
      <c r="E17477">
        <v>68.78</v>
      </c>
      <c r="F17477">
        <v>189</v>
      </c>
      <c r="G17477">
        <v>59</v>
      </c>
      <c r="H17477">
        <v>18</v>
      </c>
      <c r="I17477">
        <v>1</v>
      </c>
      <c r="J17477">
        <v>513</v>
      </c>
      <c r="K17477">
        <v>1</v>
      </c>
      <c r="L17477">
        <v>1</v>
      </c>
      <c r="M17477">
        <v>189</v>
      </c>
      <c r="N17477" t="s">
        <v>18</v>
      </c>
      <c r="O17477" s="1">
        <v>3.9414300000000001E-63</v>
      </c>
      <c r="P17477">
        <v>626</v>
      </c>
    </row>
    <row r="17478" spans="1:16" x14ac:dyDescent="0.25">
      <c r="A17478" t="s">
        <v>25916</v>
      </c>
      <c r="B17478">
        <v>1038</v>
      </c>
      <c r="C17478" s="3" t="str">
        <f>HYPERLINK("http://www.uniprot.org/uniprot/E7BSD6","tr|E7BSD6|E7BSD6_CICAR")</f>
        <v>tr|E7BSD6|E7BSD6_CICAR</v>
      </c>
      <c r="D17478" t="s">
        <v>25917</v>
      </c>
      <c r="E17478">
        <v>94.2</v>
      </c>
      <c r="F17478">
        <v>345</v>
      </c>
      <c r="G17478">
        <v>20</v>
      </c>
      <c r="H17478">
        <v>0</v>
      </c>
      <c r="I17478">
        <v>1</v>
      </c>
      <c r="J17478">
        <v>1035</v>
      </c>
      <c r="K17478">
        <v>1</v>
      </c>
      <c r="L17478">
        <v>1</v>
      </c>
      <c r="M17478">
        <v>345</v>
      </c>
      <c r="N17478" t="s">
        <v>18</v>
      </c>
      <c r="O17478">
        <v>0</v>
      </c>
      <c r="P17478">
        <v>1753</v>
      </c>
    </row>
    <row r="17479" spans="1:16" x14ac:dyDescent="0.25">
      <c r="A17479" t="s">
        <v>25918</v>
      </c>
      <c r="B17479">
        <v>1878</v>
      </c>
      <c r="C17479" s="3" t="str">
        <f>HYPERLINK("http://www.uniprot.org/uniprot/M5XR98","tr|M5XR98|M5XR98_PRUPE")</f>
        <v>tr|M5XR98|M5XR98_PRUPE</v>
      </c>
      <c r="D17479" t="s">
        <v>25919</v>
      </c>
      <c r="E17479">
        <v>23.43</v>
      </c>
      <c r="F17479">
        <v>640</v>
      </c>
      <c r="G17479">
        <v>490</v>
      </c>
      <c r="H17479">
        <v>35</v>
      </c>
      <c r="I17479">
        <v>55</v>
      </c>
      <c r="J17479">
        <v>1869</v>
      </c>
      <c r="K17479">
        <v>1</v>
      </c>
      <c r="L17479">
        <v>53</v>
      </c>
      <c r="M17479">
        <v>653</v>
      </c>
      <c r="N17479" t="s">
        <v>18</v>
      </c>
      <c r="O17479" s="1">
        <v>1.0527300000000001E-30</v>
      </c>
      <c r="P17479">
        <v>355</v>
      </c>
    </row>
    <row r="17480" spans="1:16" x14ac:dyDescent="0.25">
      <c r="A17480" t="s">
        <v>25920</v>
      </c>
      <c r="B17480">
        <v>1146</v>
      </c>
      <c r="C17480" s="3" t="str">
        <f>HYPERLINK("http://www.uniprot.org/uniprot/K7KY96","tr|K7KY96|K7KY96_SOYBN")</f>
        <v>tr|K7KY96|K7KY96_SOYBN</v>
      </c>
      <c r="D17480" t="s">
        <v>28</v>
      </c>
      <c r="E17480">
        <v>74.22</v>
      </c>
      <c r="F17480">
        <v>388</v>
      </c>
      <c r="G17480">
        <v>100</v>
      </c>
      <c r="H17480">
        <v>7</v>
      </c>
      <c r="I17480">
        <v>1</v>
      </c>
      <c r="J17480">
        <v>1143</v>
      </c>
      <c r="K17480">
        <v>1</v>
      </c>
      <c r="L17480">
        <v>96</v>
      </c>
      <c r="M17480">
        <v>481</v>
      </c>
      <c r="N17480" t="s">
        <v>18</v>
      </c>
      <c r="O17480" s="1">
        <v>9.7470199999999998E-166</v>
      </c>
      <c r="P17480">
        <v>1517</v>
      </c>
    </row>
    <row r="17481" spans="1:16" x14ac:dyDescent="0.25">
      <c r="A17481" t="s">
        <v>25921</v>
      </c>
      <c r="B17481">
        <v>1248</v>
      </c>
      <c r="C17481" s="3" t="str">
        <f>HYPERLINK("http://www.uniprot.org/uniprot/I1LY11","tr|I1LY11|I1LY11_SOYBN")</f>
        <v>tr|I1LY11|I1LY11_SOYBN</v>
      </c>
      <c r="D17481" t="s">
        <v>99</v>
      </c>
      <c r="E17481">
        <v>71.61</v>
      </c>
      <c r="F17481">
        <v>391</v>
      </c>
      <c r="G17481">
        <v>111</v>
      </c>
      <c r="H17481">
        <v>22</v>
      </c>
      <c r="I17481">
        <v>139</v>
      </c>
      <c r="J17481">
        <v>1245</v>
      </c>
      <c r="K17481">
        <v>1</v>
      </c>
      <c r="L17481">
        <v>25</v>
      </c>
      <c r="M17481">
        <v>408</v>
      </c>
      <c r="N17481" t="s">
        <v>18</v>
      </c>
      <c r="O17481" s="1">
        <v>2.4733199999999999E-149</v>
      </c>
      <c r="P17481">
        <v>1376</v>
      </c>
    </row>
    <row r="17482" spans="1:16" x14ac:dyDescent="0.25">
      <c r="A17482" t="s">
        <v>25922</v>
      </c>
      <c r="B17482">
        <v>456</v>
      </c>
      <c r="C17482" s="3" t="str">
        <f>HYPERLINK("http://www.uniprot.org/uniprot/I1JM56","tr|I1JM56|I1JM56_SOYBN")</f>
        <v>tr|I1JM56|I1JM56_SOYBN</v>
      </c>
      <c r="D17482" t="s">
        <v>28</v>
      </c>
      <c r="E17482">
        <v>66.88</v>
      </c>
      <c r="F17482">
        <v>151</v>
      </c>
      <c r="G17482">
        <v>50</v>
      </c>
      <c r="H17482">
        <v>0</v>
      </c>
      <c r="I17482">
        <v>1</v>
      </c>
      <c r="J17482">
        <v>453</v>
      </c>
      <c r="K17482">
        <v>1</v>
      </c>
      <c r="L17482">
        <v>123</v>
      </c>
      <c r="M17482">
        <v>273</v>
      </c>
      <c r="N17482" t="s">
        <v>18</v>
      </c>
      <c r="O17482" s="1">
        <v>3.9124900000000003E-55</v>
      </c>
      <c r="P17482">
        <v>557</v>
      </c>
    </row>
    <row r="17483" spans="1:16" x14ac:dyDescent="0.25">
      <c r="A17483" t="s">
        <v>25923</v>
      </c>
      <c r="B17483">
        <v>552</v>
      </c>
      <c r="C17483" s="3" t="str">
        <f>HYPERLINK("http://www.uniprot.org/uniprot/G7J9H7","tr|G7J9H7|G7J9H7_MEDTR")</f>
        <v>tr|G7J9H7|G7J9H7_MEDTR</v>
      </c>
      <c r="D17483" t="s">
        <v>25924</v>
      </c>
      <c r="E17483">
        <v>56.62</v>
      </c>
      <c r="F17483">
        <v>166</v>
      </c>
      <c r="G17483">
        <v>72</v>
      </c>
      <c r="H17483">
        <v>5</v>
      </c>
      <c r="I17483">
        <v>61</v>
      </c>
      <c r="J17483">
        <v>543</v>
      </c>
      <c r="K17483">
        <v>1</v>
      </c>
      <c r="L17483">
        <v>46</v>
      </c>
      <c r="M17483">
        <v>205</v>
      </c>
      <c r="N17483" t="s">
        <v>18</v>
      </c>
      <c r="O17483" s="1">
        <v>8.6465600000000002E-35</v>
      </c>
      <c r="P17483">
        <v>382</v>
      </c>
    </row>
    <row r="17484" spans="1:16" x14ac:dyDescent="0.25">
      <c r="A17484" t="s">
        <v>25925</v>
      </c>
      <c r="B17484">
        <v>2118</v>
      </c>
      <c r="C17484" s="3" t="str">
        <f>HYPERLINK("http://www.uniprot.org/uniprot/G7ZW30","tr|G7ZW30|G7ZW30_MEDTR")</f>
        <v>tr|G7ZW30|G7ZW30_MEDTR</v>
      </c>
      <c r="D17484" t="s">
        <v>25926</v>
      </c>
      <c r="E17484">
        <v>63.54</v>
      </c>
      <c r="F17484">
        <v>716</v>
      </c>
      <c r="G17484">
        <v>261</v>
      </c>
      <c r="H17484">
        <v>25</v>
      </c>
      <c r="I17484">
        <v>1</v>
      </c>
      <c r="J17484">
        <v>2073</v>
      </c>
      <c r="K17484">
        <v>1</v>
      </c>
      <c r="L17484">
        <v>1</v>
      </c>
      <c r="M17484">
        <v>681</v>
      </c>
      <c r="N17484" t="s">
        <v>18</v>
      </c>
      <c r="O17484">
        <v>0</v>
      </c>
      <c r="P17484">
        <v>2174</v>
      </c>
    </row>
    <row r="17485" spans="1:16" x14ac:dyDescent="0.25">
      <c r="A17485" t="s">
        <v>25927</v>
      </c>
      <c r="B17485">
        <v>900</v>
      </c>
      <c r="C17485" s="3" t="str">
        <f>HYPERLINK("http://www.uniprot.org/uniprot/G7KJU9","tr|G7KJU9|G7KJU9_MEDTR")</f>
        <v>tr|G7KJU9|G7KJU9_MEDTR</v>
      </c>
      <c r="D17485" t="s">
        <v>25928</v>
      </c>
      <c r="E17485">
        <v>72.180000000000007</v>
      </c>
      <c r="F17485">
        <v>302</v>
      </c>
      <c r="G17485">
        <v>84</v>
      </c>
      <c r="H17485">
        <v>4</v>
      </c>
      <c r="I17485">
        <v>1</v>
      </c>
      <c r="J17485">
        <v>894</v>
      </c>
      <c r="K17485">
        <v>1</v>
      </c>
      <c r="L17485">
        <v>1</v>
      </c>
      <c r="M17485">
        <v>297</v>
      </c>
      <c r="N17485" t="s">
        <v>18</v>
      </c>
      <c r="O17485" s="1">
        <v>9.3371100000000001E-112</v>
      </c>
      <c r="P17485">
        <v>1050</v>
      </c>
    </row>
    <row r="17486" spans="1:16" x14ac:dyDescent="0.25">
      <c r="A17486" t="s">
        <v>25929</v>
      </c>
      <c r="B17486">
        <v>207</v>
      </c>
      <c r="C17486" s="3" t="str">
        <f>HYPERLINK("http://www.uniprot.org/uniprot/G7IZD7","tr|G7IZD7|G7IZD7_MEDTR")</f>
        <v>tr|G7IZD7|G7IZD7_MEDTR</v>
      </c>
      <c r="D17486" t="s">
        <v>25930</v>
      </c>
      <c r="E17486">
        <v>58.46</v>
      </c>
      <c r="F17486">
        <v>65</v>
      </c>
      <c r="G17486">
        <v>27</v>
      </c>
      <c r="H17486">
        <v>2</v>
      </c>
      <c r="I17486">
        <v>1</v>
      </c>
      <c r="J17486">
        <v>189</v>
      </c>
      <c r="K17486">
        <v>1</v>
      </c>
      <c r="L17486">
        <v>1</v>
      </c>
      <c r="M17486">
        <v>65</v>
      </c>
      <c r="N17486" t="s">
        <v>18</v>
      </c>
      <c r="O17486" s="1">
        <v>1.9028799999999999E-9</v>
      </c>
      <c r="P17486">
        <v>163</v>
      </c>
    </row>
    <row r="17487" spans="1:16" x14ac:dyDescent="0.25">
      <c r="A17487" t="s">
        <v>25931</v>
      </c>
      <c r="B17487">
        <v>684</v>
      </c>
      <c r="C17487" s="3" t="str">
        <f>HYPERLINK("http://www.uniprot.org/uniprot/K7MNX2","tr|K7MNX2|K7MNX2_SOYBN")</f>
        <v>tr|K7MNX2|K7MNX2_SOYBN</v>
      </c>
      <c r="D17487" t="s">
        <v>28</v>
      </c>
      <c r="E17487">
        <v>23.8</v>
      </c>
      <c r="F17487">
        <v>168</v>
      </c>
      <c r="G17487">
        <v>128</v>
      </c>
      <c r="H17487">
        <v>3</v>
      </c>
      <c r="I17487">
        <v>70</v>
      </c>
      <c r="J17487">
        <v>564</v>
      </c>
      <c r="K17487">
        <v>1</v>
      </c>
      <c r="L17487">
        <v>354</v>
      </c>
      <c r="M17487">
        <v>514</v>
      </c>
      <c r="N17487" t="s">
        <v>18</v>
      </c>
      <c r="O17487" s="1">
        <v>1.11887E-8</v>
      </c>
      <c r="P17487">
        <v>159</v>
      </c>
    </row>
    <row r="17488" spans="1:16" x14ac:dyDescent="0.25">
      <c r="A17488" t="s">
        <v>25932</v>
      </c>
      <c r="B17488">
        <v>768</v>
      </c>
      <c r="C17488" s="3" t="str">
        <f>HYPERLINK("http://www.uniprot.org/uniprot/Q2HVG4","tr|Q2HVG4|Q2HVG4_MEDTR")</f>
        <v>tr|Q2HVG4|Q2HVG4_MEDTR</v>
      </c>
      <c r="D17488" t="s">
        <v>25933</v>
      </c>
      <c r="E17488">
        <v>90.98</v>
      </c>
      <c r="F17488">
        <v>255</v>
      </c>
      <c r="G17488">
        <v>23</v>
      </c>
      <c r="H17488">
        <v>0</v>
      </c>
      <c r="I17488">
        <v>1</v>
      </c>
      <c r="J17488">
        <v>765</v>
      </c>
      <c r="K17488">
        <v>1</v>
      </c>
      <c r="L17488">
        <v>1</v>
      </c>
      <c r="M17488">
        <v>255</v>
      </c>
      <c r="N17488" t="s">
        <v>18</v>
      </c>
      <c r="O17488" s="1">
        <v>5.2476999999999996E-136</v>
      </c>
      <c r="P17488">
        <v>1258</v>
      </c>
    </row>
    <row r="17489" spans="1:16" x14ac:dyDescent="0.25">
      <c r="A17489" t="s">
        <v>25934</v>
      </c>
      <c r="B17489">
        <v>1050</v>
      </c>
      <c r="C17489" s="3" t="str">
        <f>HYPERLINK("http://www.uniprot.org/uniprot/G7IMT2","tr|G7IMT2|G7IMT2_MEDTR")</f>
        <v>tr|G7IMT2|G7IMT2_MEDTR</v>
      </c>
      <c r="D17489" t="s">
        <v>25935</v>
      </c>
      <c r="E17489">
        <v>81.599999999999994</v>
      </c>
      <c r="F17489">
        <v>348</v>
      </c>
      <c r="G17489">
        <v>64</v>
      </c>
      <c r="H17489">
        <v>0</v>
      </c>
      <c r="I17489">
        <v>4</v>
      </c>
      <c r="J17489">
        <v>1047</v>
      </c>
      <c r="K17489">
        <v>1</v>
      </c>
      <c r="L17489">
        <v>21</v>
      </c>
      <c r="M17489">
        <v>368</v>
      </c>
      <c r="N17489" t="s">
        <v>18</v>
      </c>
      <c r="O17489" s="1">
        <v>5.8938000000000001E-167</v>
      </c>
      <c r="P17489">
        <v>1527</v>
      </c>
    </row>
    <row r="17490" spans="1:16" x14ac:dyDescent="0.25">
      <c r="A17490" t="s">
        <v>25936</v>
      </c>
      <c r="B17490">
        <v>735</v>
      </c>
      <c r="C17490" s="3" t="str">
        <f>HYPERLINK("http://www.uniprot.org/uniprot/Q2HVI3","tr|Q2HVI3|Q2HVI3_MEDTR")</f>
        <v>tr|Q2HVI3|Q2HVI3_MEDTR</v>
      </c>
      <c r="D17490" t="s">
        <v>25787</v>
      </c>
      <c r="E17490">
        <v>80.17</v>
      </c>
      <c r="F17490">
        <v>227</v>
      </c>
      <c r="G17490">
        <v>45</v>
      </c>
      <c r="H17490">
        <v>0</v>
      </c>
      <c r="I17490">
        <v>52</v>
      </c>
      <c r="J17490">
        <v>732</v>
      </c>
      <c r="K17490">
        <v>1</v>
      </c>
      <c r="L17490">
        <v>18</v>
      </c>
      <c r="M17490">
        <v>244</v>
      </c>
      <c r="N17490" t="s">
        <v>18</v>
      </c>
      <c r="O17490" s="1">
        <v>4.3383799999999998E-97</v>
      </c>
      <c r="P17490">
        <v>922</v>
      </c>
    </row>
    <row r="17491" spans="1:16" x14ac:dyDescent="0.25">
      <c r="A17491" t="s">
        <v>25937</v>
      </c>
      <c r="B17491">
        <v>1242</v>
      </c>
      <c r="C17491" s="3" t="str">
        <f>HYPERLINK("http://www.uniprot.org/uniprot/G7IKJ3","tr|G7IKJ3|G7IKJ3_MEDTR")</f>
        <v>tr|G7IKJ3|G7IKJ3_MEDTR</v>
      </c>
      <c r="D17491" t="s">
        <v>3121</v>
      </c>
      <c r="E17491">
        <v>25.92</v>
      </c>
      <c r="F17491">
        <v>216</v>
      </c>
      <c r="G17491">
        <v>160</v>
      </c>
      <c r="H17491">
        <v>1</v>
      </c>
      <c r="I17491">
        <v>16</v>
      </c>
      <c r="J17491">
        <v>660</v>
      </c>
      <c r="K17491">
        <v>1</v>
      </c>
      <c r="L17491">
        <v>736</v>
      </c>
      <c r="M17491">
        <v>919</v>
      </c>
      <c r="N17491" t="s">
        <v>18</v>
      </c>
      <c r="O17491" s="1">
        <v>2.16174E-12</v>
      </c>
      <c r="P17491">
        <v>195</v>
      </c>
    </row>
    <row r="17492" spans="1:16" x14ac:dyDescent="0.25">
      <c r="A17492" t="s">
        <v>25938</v>
      </c>
      <c r="B17492">
        <v>1635</v>
      </c>
      <c r="C17492" s="3" t="str">
        <f>HYPERLINK("http://www.uniprot.org/uniprot/C8CPS0","tr|C8CPS0|C8CPS0_CITSI")</f>
        <v>tr|C8CPS0|C8CPS0_CITSI</v>
      </c>
      <c r="D17492" t="s">
        <v>25939</v>
      </c>
      <c r="E17492">
        <v>52.67</v>
      </c>
      <c r="F17492">
        <v>543</v>
      </c>
      <c r="G17492">
        <v>257</v>
      </c>
      <c r="H17492">
        <v>9</v>
      </c>
      <c r="I17492">
        <v>1</v>
      </c>
      <c r="J17492">
        <v>1602</v>
      </c>
      <c r="K17492">
        <v>1</v>
      </c>
      <c r="L17492">
        <v>1</v>
      </c>
      <c r="M17492">
        <v>525</v>
      </c>
      <c r="N17492" t="s">
        <v>18</v>
      </c>
      <c r="O17492" s="1">
        <v>3.9585899999999998E-140</v>
      </c>
      <c r="P17492">
        <v>1298</v>
      </c>
    </row>
    <row r="17493" spans="1:16" x14ac:dyDescent="0.25">
      <c r="A17493" t="s">
        <v>25940</v>
      </c>
      <c r="B17493">
        <v>819</v>
      </c>
      <c r="C17493" s="3" t="str">
        <f>HYPERLINK("http://www.uniprot.org/uniprot/A2Q5Q2","tr|A2Q5Q2|A2Q5Q2_MEDTR")</f>
        <v>tr|A2Q5Q2|A2Q5Q2_MEDTR</v>
      </c>
      <c r="D17493" t="s">
        <v>10005</v>
      </c>
      <c r="E17493">
        <v>69.81</v>
      </c>
      <c r="F17493">
        <v>275</v>
      </c>
      <c r="G17493">
        <v>83</v>
      </c>
      <c r="H17493">
        <v>7</v>
      </c>
      <c r="I17493">
        <v>1</v>
      </c>
      <c r="J17493">
        <v>804</v>
      </c>
      <c r="K17493">
        <v>1</v>
      </c>
      <c r="L17493">
        <v>1</v>
      </c>
      <c r="M17493">
        <v>259</v>
      </c>
      <c r="N17493" t="s">
        <v>18</v>
      </c>
      <c r="O17493" s="1">
        <v>4.6091100000000003E-96</v>
      </c>
      <c r="P17493">
        <v>914</v>
      </c>
    </row>
    <row r="17494" spans="1:16" x14ac:dyDescent="0.25">
      <c r="A17494" t="s">
        <v>25941</v>
      </c>
      <c r="B17494">
        <v>2139</v>
      </c>
      <c r="C17494" s="3" t="str">
        <f>HYPERLINK("http://www.uniprot.org/uniprot/G7L453","tr|G7L453|G7L453_MEDTR")</f>
        <v>tr|G7L453|G7L453_MEDTR</v>
      </c>
      <c r="D17494" t="s">
        <v>25942</v>
      </c>
      <c r="E17494">
        <v>85.41</v>
      </c>
      <c r="F17494">
        <v>713</v>
      </c>
      <c r="G17494">
        <v>104</v>
      </c>
      <c r="H17494">
        <v>1</v>
      </c>
      <c r="I17494">
        <v>1</v>
      </c>
      <c r="J17494">
        <v>2136</v>
      </c>
      <c r="K17494">
        <v>1</v>
      </c>
      <c r="L17494">
        <v>1</v>
      </c>
      <c r="M17494">
        <v>710</v>
      </c>
      <c r="N17494" t="s">
        <v>18</v>
      </c>
      <c r="O17494">
        <v>0</v>
      </c>
      <c r="P17494">
        <v>3211</v>
      </c>
    </row>
    <row r="17495" spans="1:16" x14ac:dyDescent="0.25">
      <c r="A17495" t="s">
        <v>25943</v>
      </c>
      <c r="B17495">
        <v>1896</v>
      </c>
      <c r="C17495" s="3" t="str">
        <f>HYPERLINK("http://www.uniprot.org/uniprot/Q6UY57","tr|Q6UY57|Q6UY57_MEDTR")</f>
        <v>tr|Q6UY57|Q6UY57_MEDTR</v>
      </c>
      <c r="D17495" t="s">
        <v>25944</v>
      </c>
      <c r="E17495">
        <v>80.12</v>
      </c>
      <c r="F17495">
        <v>634</v>
      </c>
      <c r="G17495">
        <v>126</v>
      </c>
      <c r="H17495">
        <v>3</v>
      </c>
      <c r="I17495">
        <v>1</v>
      </c>
      <c r="J17495">
        <v>1893</v>
      </c>
      <c r="K17495">
        <v>1</v>
      </c>
      <c r="L17495">
        <v>54</v>
      </c>
      <c r="M17495">
        <v>678</v>
      </c>
      <c r="N17495" t="s">
        <v>18</v>
      </c>
      <c r="O17495">
        <v>0</v>
      </c>
      <c r="P17495">
        <v>2617</v>
      </c>
    </row>
    <row r="17496" spans="1:16" x14ac:dyDescent="0.25">
      <c r="A17496" t="s">
        <v>25945</v>
      </c>
      <c r="B17496">
        <v>1062</v>
      </c>
      <c r="C17496" s="3" t="str">
        <f>HYPERLINK("http://www.uniprot.org/uniprot/G7L476","tr|G7L476|G7L476_MEDTR")</f>
        <v>tr|G7L476|G7L476_MEDTR</v>
      </c>
      <c r="D17496" t="s">
        <v>25946</v>
      </c>
      <c r="E17496">
        <v>45.18</v>
      </c>
      <c r="F17496">
        <v>135</v>
      </c>
      <c r="G17496">
        <v>74</v>
      </c>
      <c r="H17496">
        <v>8</v>
      </c>
      <c r="I17496">
        <v>382</v>
      </c>
      <c r="J17496">
        <v>762</v>
      </c>
      <c r="K17496">
        <v>1</v>
      </c>
      <c r="L17496">
        <v>39</v>
      </c>
      <c r="M17496">
        <v>159</v>
      </c>
      <c r="N17496" t="s">
        <v>18</v>
      </c>
      <c r="O17496" s="1">
        <v>2.0202399999999999E-13</v>
      </c>
      <c r="P17496">
        <v>203</v>
      </c>
    </row>
    <row r="17497" spans="1:16" x14ac:dyDescent="0.25">
      <c r="A17497" t="s">
        <v>25947</v>
      </c>
      <c r="B17497">
        <v>810</v>
      </c>
      <c r="C17497" s="3" t="str">
        <f>HYPERLINK("http://www.uniprot.org/uniprot/G7J6E7","tr|G7J6E7|G7J6E7_MEDTR")</f>
        <v>tr|G7J6E7|G7J6E7_MEDTR</v>
      </c>
      <c r="D17497" t="s">
        <v>25948</v>
      </c>
      <c r="E17497">
        <v>58.42</v>
      </c>
      <c r="F17497">
        <v>279</v>
      </c>
      <c r="G17497">
        <v>116</v>
      </c>
      <c r="H17497">
        <v>12</v>
      </c>
      <c r="I17497">
        <v>1</v>
      </c>
      <c r="J17497">
        <v>801</v>
      </c>
      <c r="K17497">
        <v>1</v>
      </c>
      <c r="L17497">
        <v>1</v>
      </c>
      <c r="M17497">
        <v>271</v>
      </c>
      <c r="N17497" t="s">
        <v>18</v>
      </c>
      <c r="O17497" s="1">
        <v>7.7341400000000005E-72</v>
      </c>
      <c r="P17497">
        <v>705</v>
      </c>
    </row>
    <row r="17498" spans="1:16" x14ac:dyDescent="0.25">
      <c r="A17498" t="s">
        <v>25949</v>
      </c>
      <c r="B17498">
        <v>678</v>
      </c>
      <c r="C17498" s="3" t="str">
        <f>HYPERLINK("http://www.uniprot.org/uniprot/G7J4R0","tr|G7J4R0|G7J4R0_MEDTR")</f>
        <v>tr|G7J4R0|G7J4R0_MEDTR</v>
      </c>
      <c r="D17498" t="s">
        <v>25950</v>
      </c>
      <c r="E17498">
        <v>81.39</v>
      </c>
      <c r="F17498">
        <v>215</v>
      </c>
      <c r="G17498">
        <v>40</v>
      </c>
      <c r="H17498">
        <v>0</v>
      </c>
      <c r="I17498">
        <v>16</v>
      </c>
      <c r="J17498">
        <v>660</v>
      </c>
      <c r="K17498">
        <v>1</v>
      </c>
      <c r="L17498">
        <v>12</v>
      </c>
      <c r="M17498">
        <v>209</v>
      </c>
      <c r="N17498" t="s">
        <v>18</v>
      </c>
      <c r="O17498" s="1">
        <v>4.9627600000000002E-86</v>
      </c>
      <c r="P17498">
        <v>826</v>
      </c>
    </row>
    <row r="17499" spans="1:16" x14ac:dyDescent="0.25">
      <c r="A17499" t="s">
        <v>25951</v>
      </c>
      <c r="B17499">
        <v>1791</v>
      </c>
      <c r="C17499" s="3" t="str">
        <f>HYPERLINK("http://www.uniprot.org/uniprot/G7J515","tr|G7J515|G7J515_MEDTR")</f>
        <v>tr|G7J515|G7J515_MEDTR</v>
      </c>
      <c r="D17499" t="s">
        <v>25952</v>
      </c>
      <c r="E17499">
        <v>74.5</v>
      </c>
      <c r="F17499">
        <v>600</v>
      </c>
      <c r="G17499">
        <v>153</v>
      </c>
      <c r="H17499">
        <v>6</v>
      </c>
      <c r="I17499">
        <v>7</v>
      </c>
      <c r="J17499">
        <v>1788</v>
      </c>
      <c r="K17499">
        <v>1</v>
      </c>
      <c r="L17499">
        <v>13</v>
      </c>
      <c r="M17499">
        <v>562</v>
      </c>
      <c r="N17499" t="s">
        <v>18</v>
      </c>
      <c r="O17499">
        <v>0</v>
      </c>
      <c r="P17499">
        <v>2206</v>
      </c>
    </row>
    <row r="17500" spans="1:16" x14ac:dyDescent="0.25">
      <c r="A17500" t="s">
        <v>25953</v>
      </c>
      <c r="B17500">
        <v>387</v>
      </c>
      <c r="C17500" s="3" t="str">
        <f>HYPERLINK("http://www.uniprot.org/uniprot/I3S2Q7","tr|I3S2Q7|I3S2Q7_MEDTR")</f>
        <v>tr|I3S2Q7|I3S2Q7_MEDTR</v>
      </c>
      <c r="D17500" t="s">
        <v>22</v>
      </c>
      <c r="E17500">
        <v>90.74</v>
      </c>
      <c r="F17500">
        <v>108</v>
      </c>
      <c r="G17500">
        <v>10</v>
      </c>
      <c r="H17500">
        <v>1</v>
      </c>
      <c r="I17500">
        <v>1</v>
      </c>
      <c r="J17500">
        <v>321</v>
      </c>
      <c r="K17500">
        <v>1</v>
      </c>
      <c r="L17500">
        <v>1</v>
      </c>
      <c r="M17500">
        <v>108</v>
      </c>
      <c r="N17500" t="s">
        <v>18</v>
      </c>
      <c r="O17500" s="1">
        <v>3.4659400000000003E-51</v>
      </c>
      <c r="P17500">
        <v>523</v>
      </c>
    </row>
    <row r="17501" spans="1:16" x14ac:dyDescent="0.25">
      <c r="A17501" t="s">
        <v>25954</v>
      </c>
      <c r="B17501">
        <v>2184</v>
      </c>
      <c r="C17501" s="3" t="str">
        <f>HYPERLINK("http://www.uniprot.org/uniprot/G7LHZ3","tr|G7LHZ3|G7LHZ3_MEDTR")</f>
        <v>tr|G7LHZ3|G7LHZ3_MEDTR</v>
      </c>
      <c r="D17501" t="s">
        <v>25955</v>
      </c>
      <c r="E17501">
        <v>83.13</v>
      </c>
      <c r="F17501">
        <v>771</v>
      </c>
      <c r="G17501">
        <v>130</v>
      </c>
      <c r="H17501">
        <v>44</v>
      </c>
      <c r="I17501">
        <v>1</v>
      </c>
      <c r="J17501">
        <v>2181</v>
      </c>
      <c r="K17501">
        <v>1</v>
      </c>
      <c r="L17501">
        <v>1</v>
      </c>
      <c r="M17501">
        <v>770</v>
      </c>
      <c r="N17501" t="s">
        <v>18</v>
      </c>
      <c r="O17501">
        <v>0</v>
      </c>
      <c r="P17501">
        <v>3315</v>
      </c>
    </row>
    <row r="17502" spans="1:16" x14ac:dyDescent="0.25">
      <c r="A17502" t="s">
        <v>25956</v>
      </c>
      <c r="B17502">
        <v>909</v>
      </c>
      <c r="C17502" s="3" t="str">
        <f>HYPERLINK("http://www.uniprot.org/uniprot/G7J1J0","tr|G7J1J0|G7J1J0_MEDTR")</f>
        <v>tr|G7J1J0|G7J1J0_MEDTR</v>
      </c>
      <c r="D17502" t="s">
        <v>25957</v>
      </c>
      <c r="E17502">
        <v>87.76</v>
      </c>
      <c r="F17502">
        <v>278</v>
      </c>
      <c r="G17502">
        <v>34</v>
      </c>
      <c r="H17502">
        <v>0</v>
      </c>
      <c r="I17502">
        <v>1</v>
      </c>
      <c r="J17502">
        <v>834</v>
      </c>
      <c r="K17502">
        <v>1</v>
      </c>
      <c r="L17502">
        <v>44</v>
      </c>
      <c r="M17502">
        <v>320</v>
      </c>
      <c r="N17502" t="s">
        <v>18</v>
      </c>
      <c r="O17502" s="1">
        <v>2.99677E-142</v>
      </c>
      <c r="P17502">
        <v>1313</v>
      </c>
    </row>
    <row r="17503" spans="1:16" x14ac:dyDescent="0.25">
      <c r="A17503" t="s">
        <v>25958</v>
      </c>
      <c r="B17503">
        <v>1080</v>
      </c>
      <c r="C17503" s="3" t="str">
        <f>HYPERLINK("http://www.uniprot.org/uniprot/G7IA56","tr|G7IA56|G7IA56_MEDTR")</f>
        <v>tr|G7IA56|G7IA56_MEDTR</v>
      </c>
      <c r="D17503" t="s">
        <v>493</v>
      </c>
      <c r="E17503">
        <v>45.9</v>
      </c>
      <c r="F17503">
        <v>427</v>
      </c>
      <c r="G17503">
        <v>231</v>
      </c>
      <c r="H17503">
        <v>76</v>
      </c>
      <c r="I17503">
        <v>22</v>
      </c>
      <c r="J17503">
        <v>1074</v>
      </c>
      <c r="K17503">
        <v>1</v>
      </c>
      <c r="L17503">
        <v>9</v>
      </c>
      <c r="M17503">
        <v>433</v>
      </c>
      <c r="N17503" t="s">
        <v>18</v>
      </c>
      <c r="O17503" s="1">
        <v>9.0418200000000007E-86</v>
      </c>
      <c r="P17503">
        <v>827</v>
      </c>
    </row>
    <row r="17504" spans="1:16" x14ac:dyDescent="0.25">
      <c r="A17504" t="s">
        <v>25959</v>
      </c>
      <c r="B17504">
        <v>408</v>
      </c>
      <c r="C17504" s="3" t="str">
        <f>HYPERLINK("http://www.uniprot.org/uniprot/K7MBY5","tr|K7MBY5|K7MBY5_SOYBN")</f>
        <v>tr|K7MBY5|K7MBY5_SOYBN</v>
      </c>
      <c r="D17504" t="s">
        <v>117</v>
      </c>
      <c r="E17504">
        <v>61.4</v>
      </c>
      <c r="F17504">
        <v>114</v>
      </c>
      <c r="G17504">
        <v>44</v>
      </c>
      <c r="H17504">
        <v>0</v>
      </c>
      <c r="I17504">
        <v>13</v>
      </c>
      <c r="J17504">
        <v>354</v>
      </c>
      <c r="K17504">
        <v>1</v>
      </c>
      <c r="L17504">
        <v>9</v>
      </c>
      <c r="M17504">
        <v>116</v>
      </c>
      <c r="N17504" t="s">
        <v>18</v>
      </c>
      <c r="O17504" s="1">
        <v>1.91713E-25</v>
      </c>
      <c r="P17504">
        <v>301</v>
      </c>
    </row>
    <row r="17505" spans="1:16" x14ac:dyDescent="0.25">
      <c r="A17505" t="s">
        <v>25960</v>
      </c>
      <c r="B17505">
        <v>975</v>
      </c>
      <c r="C17505" s="3" t="str">
        <f>HYPERLINK("http://www.uniprot.org/uniprot/I1MMA5","tr|I1MMA5|I1MMA5_SOYBN")</f>
        <v>tr|I1MMA5|I1MMA5_SOYBN</v>
      </c>
      <c r="D17505" t="s">
        <v>99</v>
      </c>
      <c r="E17505">
        <v>73.7</v>
      </c>
      <c r="F17505">
        <v>327</v>
      </c>
      <c r="G17505">
        <v>86</v>
      </c>
      <c r="H17505">
        <v>4</v>
      </c>
      <c r="I17505">
        <v>1</v>
      </c>
      <c r="J17505">
        <v>969</v>
      </c>
      <c r="K17505">
        <v>1</v>
      </c>
      <c r="L17505">
        <v>196</v>
      </c>
      <c r="M17505">
        <v>520</v>
      </c>
      <c r="N17505" t="s">
        <v>18</v>
      </c>
      <c r="O17505" s="1">
        <v>1.1761099999999999E-134</v>
      </c>
      <c r="P17505">
        <v>1248</v>
      </c>
    </row>
    <row r="17506" spans="1:16" x14ac:dyDescent="0.25">
      <c r="A17506" t="s">
        <v>25961</v>
      </c>
      <c r="B17506">
        <v>294</v>
      </c>
      <c r="C17506" s="3" t="str">
        <f>HYPERLINK("http://www.uniprot.org/uniprot/I3SD67","tr|I3SD67|I3SD67_LOTJA")</f>
        <v>tr|I3SD67|I3SD67_LOTJA</v>
      </c>
      <c r="D17506" t="s">
        <v>2200</v>
      </c>
      <c r="E17506">
        <v>94.62</v>
      </c>
      <c r="F17506">
        <v>93</v>
      </c>
      <c r="G17506">
        <v>5</v>
      </c>
      <c r="H17506">
        <v>0</v>
      </c>
      <c r="I17506">
        <v>13</v>
      </c>
      <c r="J17506">
        <v>291</v>
      </c>
      <c r="K17506">
        <v>1</v>
      </c>
      <c r="L17506">
        <v>7</v>
      </c>
      <c r="M17506">
        <v>99</v>
      </c>
      <c r="N17506" t="s">
        <v>18</v>
      </c>
      <c r="O17506" s="1">
        <v>2.3873399999999998E-44</v>
      </c>
      <c r="P17506">
        <v>464</v>
      </c>
    </row>
    <row r="17507" spans="1:16" x14ac:dyDescent="0.25">
      <c r="A17507" t="s">
        <v>25962</v>
      </c>
      <c r="B17507">
        <v>1146</v>
      </c>
      <c r="C17507" s="3" t="str">
        <f>HYPERLINK("http://www.uniprot.org/uniprot/G7ZW33","tr|G7ZW33|G7ZW33_MEDTR")</f>
        <v>tr|G7ZW33|G7ZW33_MEDTR</v>
      </c>
      <c r="D17507" t="s">
        <v>25963</v>
      </c>
      <c r="E17507">
        <v>73.239999999999995</v>
      </c>
      <c r="F17507">
        <v>370</v>
      </c>
      <c r="G17507">
        <v>99</v>
      </c>
      <c r="H17507">
        <v>3</v>
      </c>
      <c r="I17507">
        <v>1</v>
      </c>
      <c r="J17507">
        <v>1101</v>
      </c>
      <c r="K17507">
        <v>1</v>
      </c>
      <c r="L17507">
        <v>69</v>
      </c>
      <c r="M17507">
        <v>438</v>
      </c>
      <c r="N17507" t="s">
        <v>18</v>
      </c>
      <c r="O17507" s="1">
        <v>1.19703E-147</v>
      </c>
      <c r="P17507">
        <v>1361</v>
      </c>
    </row>
    <row r="17508" spans="1:16" x14ac:dyDescent="0.25">
      <c r="A17508" t="s">
        <v>25964</v>
      </c>
      <c r="B17508">
        <v>606</v>
      </c>
      <c r="C17508" s="3" t="str">
        <f>HYPERLINK("http://www.uniprot.org/uniprot/G7KJV2","tr|G7KJV2|G7KJV2_MEDTR")</f>
        <v>tr|G7KJV2|G7KJV2_MEDTR</v>
      </c>
      <c r="D17508" t="s">
        <v>25965</v>
      </c>
      <c r="E17508">
        <v>63.18</v>
      </c>
      <c r="F17508">
        <v>201</v>
      </c>
      <c r="G17508">
        <v>74</v>
      </c>
      <c r="H17508">
        <v>0</v>
      </c>
      <c r="I17508">
        <v>1</v>
      </c>
      <c r="J17508">
        <v>603</v>
      </c>
      <c r="K17508">
        <v>1</v>
      </c>
      <c r="L17508">
        <v>1</v>
      </c>
      <c r="M17508">
        <v>201</v>
      </c>
      <c r="N17508" t="s">
        <v>18</v>
      </c>
      <c r="O17508" s="1">
        <v>2.6043800000000001E-63</v>
      </c>
      <c r="P17508">
        <v>629</v>
      </c>
    </row>
    <row r="17509" spans="1:16" x14ac:dyDescent="0.25">
      <c r="A17509" t="s">
        <v>25966</v>
      </c>
      <c r="B17509">
        <v>1134</v>
      </c>
      <c r="C17509" s="3" t="str">
        <f>HYPERLINK("http://www.uniprot.org/uniprot/G7IKJ3","tr|G7IKJ3|G7IKJ3_MEDTR")</f>
        <v>tr|G7IKJ3|G7IKJ3_MEDTR</v>
      </c>
      <c r="D17509" t="s">
        <v>3121</v>
      </c>
      <c r="E17509">
        <v>35.479999999999997</v>
      </c>
      <c r="F17509">
        <v>186</v>
      </c>
      <c r="G17509">
        <v>120</v>
      </c>
      <c r="H17509">
        <v>2</v>
      </c>
      <c r="I17509">
        <v>301</v>
      </c>
      <c r="J17509">
        <v>852</v>
      </c>
      <c r="K17509">
        <v>1</v>
      </c>
      <c r="L17509">
        <v>637</v>
      </c>
      <c r="M17509">
        <v>816</v>
      </c>
      <c r="N17509" t="s">
        <v>18</v>
      </c>
      <c r="O17509" s="1">
        <v>1.9764199999999999E-26</v>
      </c>
      <c r="P17509">
        <v>285</v>
      </c>
    </row>
    <row r="17510" spans="1:16" x14ac:dyDescent="0.25">
      <c r="A17510" t="s">
        <v>25967</v>
      </c>
      <c r="B17510">
        <v>1626</v>
      </c>
      <c r="C17510" s="3" t="str">
        <f>HYPERLINK("http://www.uniprot.org/uniprot/G7I2H0","tr|G7I2H0|G7I2H0_MEDTR")</f>
        <v>tr|G7I2H0|G7I2H0_MEDTR</v>
      </c>
      <c r="D17510" t="s">
        <v>144</v>
      </c>
      <c r="E17510">
        <v>34.1</v>
      </c>
      <c r="F17510">
        <v>346</v>
      </c>
      <c r="G17510">
        <v>228</v>
      </c>
      <c r="H17510">
        <v>3</v>
      </c>
      <c r="I17510">
        <v>565</v>
      </c>
      <c r="J17510">
        <v>1593</v>
      </c>
      <c r="K17510">
        <v>1</v>
      </c>
      <c r="L17510">
        <v>27</v>
      </c>
      <c r="M17510">
        <v>313</v>
      </c>
      <c r="N17510" t="s">
        <v>18</v>
      </c>
      <c r="O17510" s="1">
        <v>1.5385E-35</v>
      </c>
      <c r="P17510">
        <v>396</v>
      </c>
    </row>
    <row r="17511" spans="1:16" x14ac:dyDescent="0.25">
      <c r="A17511" t="s">
        <v>25968</v>
      </c>
      <c r="B17511">
        <v>1278</v>
      </c>
      <c r="C17511" s="3" t="str">
        <f>HYPERLINK("http://www.uniprot.org/uniprot/Q2HT24","tr|Q2HT24|Q2HT24_MEDTR")</f>
        <v>tr|Q2HT24|Q2HT24_MEDTR</v>
      </c>
      <c r="D17511" t="s">
        <v>25969</v>
      </c>
      <c r="E17511">
        <v>90.58</v>
      </c>
      <c r="F17511">
        <v>425</v>
      </c>
      <c r="G17511">
        <v>40</v>
      </c>
      <c r="H17511">
        <v>1</v>
      </c>
      <c r="I17511">
        <v>1</v>
      </c>
      <c r="J17511">
        <v>1272</v>
      </c>
      <c r="K17511">
        <v>1</v>
      </c>
      <c r="L17511">
        <v>1</v>
      </c>
      <c r="M17511">
        <v>425</v>
      </c>
      <c r="N17511" t="s">
        <v>18</v>
      </c>
      <c r="O17511">
        <v>0</v>
      </c>
      <c r="P17511">
        <v>2018</v>
      </c>
    </row>
    <row r="17512" spans="1:16" x14ac:dyDescent="0.25">
      <c r="A17512" t="s">
        <v>25970</v>
      </c>
      <c r="B17512">
        <v>1119</v>
      </c>
      <c r="C17512" s="3" t="str">
        <f>HYPERLINK("http://www.uniprot.org/uniprot/G7IMT1","tr|G7IMT1|G7IMT1_MEDTR")</f>
        <v>tr|G7IMT1|G7IMT1_MEDTR</v>
      </c>
      <c r="D17512" t="s">
        <v>4341</v>
      </c>
      <c r="E17512">
        <v>92.49</v>
      </c>
      <c r="F17512">
        <v>373</v>
      </c>
      <c r="G17512">
        <v>28</v>
      </c>
      <c r="H17512">
        <v>1</v>
      </c>
      <c r="I17512">
        <v>1</v>
      </c>
      <c r="J17512">
        <v>1116</v>
      </c>
      <c r="K17512">
        <v>1</v>
      </c>
      <c r="L17512">
        <v>1</v>
      </c>
      <c r="M17512">
        <v>373</v>
      </c>
      <c r="N17512" t="s">
        <v>18</v>
      </c>
      <c r="O17512">
        <v>0</v>
      </c>
      <c r="P17512">
        <v>1828</v>
      </c>
    </row>
    <row r="17513" spans="1:16" x14ac:dyDescent="0.25">
      <c r="A17513" t="s">
        <v>25971</v>
      </c>
      <c r="B17513">
        <v>207</v>
      </c>
      <c r="C17513" s="3" t="str">
        <f>HYPERLINK("http://www.uniprot.org/uniprot/Q2HVI0","tr|Q2HVI0|Q2HVI0_MEDTR")</f>
        <v>tr|Q2HVI0|Q2HVI0_MEDTR</v>
      </c>
      <c r="D17513" t="s">
        <v>25972</v>
      </c>
      <c r="E17513">
        <v>89.7</v>
      </c>
      <c r="F17513">
        <v>68</v>
      </c>
      <c r="G17513">
        <v>7</v>
      </c>
      <c r="H17513">
        <v>0</v>
      </c>
      <c r="I17513">
        <v>1</v>
      </c>
      <c r="J17513">
        <v>204</v>
      </c>
      <c r="K17513">
        <v>1</v>
      </c>
      <c r="L17513">
        <v>37</v>
      </c>
      <c r="M17513">
        <v>104</v>
      </c>
      <c r="N17513" t="s">
        <v>18</v>
      </c>
      <c r="O17513" s="1">
        <v>3.5637899999999999E-32</v>
      </c>
      <c r="P17513">
        <v>359</v>
      </c>
    </row>
    <row r="17514" spans="1:16" x14ac:dyDescent="0.25">
      <c r="A17514" t="s">
        <v>25973</v>
      </c>
      <c r="B17514">
        <v>630</v>
      </c>
      <c r="C17514" s="3" t="str">
        <f>HYPERLINK("http://www.uniprot.org/uniprot/G7KBU1","tr|G7KBU1|G7KBU1_MEDTR")</f>
        <v>tr|G7KBU1|G7KBU1_MEDTR</v>
      </c>
      <c r="D17514" t="s">
        <v>25974</v>
      </c>
      <c r="E17514">
        <v>77.930000000000007</v>
      </c>
      <c r="F17514">
        <v>213</v>
      </c>
      <c r="G17514">
        <v>47</v>
      </c>
      <c r="H17514">
        <v>4</v>
      </c>
      <c r="I17514">
        <v>1</v>
      </c>
      <c r="J17514">
        <v>627</v>
      </c>
      <c r="K17514">
        <v>1</v>
      </c>
      <c r="L17514">
        <v>1</v>
      </c>
      <c r="M17514">
        <v>211</v>
      </c>
      <c r="N17514" t="s">
        <v>18</v>
      </c>
      <c r="O17514" s="1">
        <v>9.8066199999999996E-88</v>
      </c>
      <c r="P17514">
        <v>840</v>
      </c>
    </row>
    <row r="17515" spans="1:16" x14ac:dyDescent="0.25">
      <c r="A17515" t="s">
        <v>25975</v>
      </c>
      <c r="B17515">
        <v>930</v>
      </c>
      <c r="C17515" s="3" t="str">
        <f>HYPERLINK("http://www.uniprot.org/uniprot/K7L1W5","tr|K7L1W5|K7L1W5_SOYBN")</f>
        <v>tr|K7L1W5|K7L1W5_SOYBN</v>
      </c>
      <c r="D17515" t="s">
        <v>28</v>
      </c>
      <c r="E17515">
        <v>34.04</v>
      </c>
      <c r="F17515">
        <v>188</v>
      </c>
      <c r="G17515">
        <v>124</v>
      </c>
      <c r="H17515">
        <v>12</v>
      </c>
      <c r="I17515">
        <v>133</v>
      </c>
      <c r="J17515">
        <v>660</v>
      </c>
      <c r="K17515">
        <v>1</v>
      </c>
      <c r="L17515">
        <v>308</v>
      </c>
      <c r="M17515">
        <v>494</v>
      </c>
      <c r="N17515" t="s">
        <v>18</v>
      </c>
      <c r="O17515" s="1">
        <v>2.10032E-21</v>
      </c>
      <c r="P17515">
        <v>271</v>
      </c>
    </row>
    <row r="17516" spans="1:16" x14ac:dyDescent="0.25">
      <c r="A17516" t="s">
        <v>25976</v>
      </c>
      <c r="B17516">
        <v>1593</v>
      </c>
      <c r="C17516" s="3" t="str">
        <f>HYPERLINK("http://www.uniprot.org/uniprot/K7KGL1","tr|K7KGL1|K7KGL1_SOYBN")</f>
        <v>tr|K7KGL1|K7KGL1_SOYBN</v>
      </c>
      <c r="D17516" t="s">
        <v>28</v>
      </c>
      <c r="E17516">
        <v>55.36</v>
      </c>
      <c r="F17516">
        <v>587</v>
      </c>
      <c r="G17516">
        <v>262</v>
      </c>
      <c r="H17516">
        <v>57</v>
      </c>
      <c r="I17516">
        <v>1</v>
      </c>
      <c r="J17516">
        <v>1590</v>
      </c>
      <c r="K17516">
        <v>1</v>
      </c>
      <c r="L17516">
        <v>1</v>
      </c>
      <c r="M17516">
        <v>578</v>
      </c>
      <c r="N17516" t="s">
        <v>18</v>
      </c>
      <c r="O17516" s="1">
        <v>9.6640300000000006E-160</v>
      </c>
      <c r="P17516">
        <v>1467</v>
      </c>
    </row>
    <row r="17517" spans="1:16" x14ac:dyDescent="0.25">
      <c r="A17517" t="s">
        <v>25977</v>
      </c>
      <c r="B17517">
        <v>1401</v>
      </c>
      <c r="C17517" s="3" t="str">
        <f>HYPERLINK("http://www.uniprot.org/uniprot/A2Q5Q4","tr|A2Q5Q4|A2Q5Q4_MEDTR")</f>
        <v>tr|A2Q5Q4|A2Q5Q4_MEDTR</v>
      </c>
      <c r="D17517" t="s">
        <v>9971</v>
      </c>
      <c r="E17517">
        <v>88.27</v>
      </c>
      <c r="F17517">
        <v>469</v>
      </c>
      <c r="G17517">
        <v>55</v>
      </c>
      <c r="H17517">
        <v>3</v>
      </c>
      <c r="I17517">
        <v>1</v>
      </c>
      <c r="J17517">
        <v>1398</v>
      </c>
      <c r="K17517">
        <v>1</v>
      </c>
      <c r="L17517">
        <v>12</v>
      </c>
      <c r="M17517">
        <v>480</v>
      </c>
      <c r="N17517" t="s">
        <v>18</v>
      </c>
      <c r="O17517">
        <v>0</v>
      </c>
      <c r="P17517">
        <v>2208</v>
      </c>
    </row>
    <row r="17518" spans="1:16" x14ac:dyDescent="0.25">
      <c r="A17518" t="s">
        <v>25978</v>
      </c>
      <c r="B17518">
        <v>1356</v>
      </c>
      <c r="C17518" s="3" t="str">
        <f>HYPERLINK("http://www.uniprot.org/uniprot/G7I2H0","tr|G7I2H0|G7I2H0_MEDTR")</f>
        <v>tr|G7I2H0|G7I2H0_MEDTR</v>
      </c>
      <c r="D17518" t="s">
        <v>144</v>
      </c>
      <c r="E17518">
        <v>35.94</v>
      </c>
      <c r="F17518">
        <v>345</v>
      </c>
      <c r="G17518">
        <v>221</v>
      </c>
      <c r="H17518">
        <v>8</v>
      </c>
      <c r="I17518">
        <v>313</v>
      </c>
      <c r="J17518">
        <v>1323</v>
      </c>
      <c r="K17518">
        <v>1</v>
      </c>
      <c r="L17518">
        <v>9</v>
      </c>
      <c r="M17518">
        <v>313</v>
      </c>
      <c r="N17518" t="s">
        <v>18</v>
      </c>
      <c r="O17518" s="1">
        <v>4.2811799999999998E-41</v>
      </c>
      <c r="P17518">
        <v>443</v>
      </c>
    </row>
    <row r="17519" spans="1:16" x14ac:dyDescent="0.25">
      <c r="A17519" t="s">
        <v>25979</v>
      </c>
      <c r="B17519">
        <v>1530</v>
      </c>
      <c r="C17519" s="3" t="str">
        <f>HYPERLINK("http://www.uniprot.org/uniprot/G7IAM8","tr|G7IAM8|G7IAM8_MEDTR")</f>
        <v>tr|G7IAM8|G7IAM8_MEDTR</v>
      </c>
      <c r="D17519" t="s">
        <v>24</v>
      </c>
      <c r="E17519">
        <v>67.64</v>
      </c>
      <c r="F17519">
        <v>513</v>
      </c>
      <c r="G17519">
        <v>166</v>
      </c>
      <c r="H17519">
        <v>4</v>
      </c>
      <c r="I17519">
        <v>1</v>
      </c>
      <c r="J17519">
        <v>1527</v>
      </c>
      <c r="K17519">
        <v>1</v>
      </c>
      <c r="L17519">
        <v>1</v>
      </c>
      <c r="M17519">
        <v>505</v>
      </c>
      <c r="N17519" t="s">
        <v>18</v>
      </c>
      <c r="O17519">
        <v>0</v>
      </c>
      <c r="P17519">
        <v>1660</v>
      </c>
    </row>
    <row r="17520" spans="1:16" x14ac:dyDescent="0.25">
      <c r="A17520" t="s">
        <v>25980</v>
      </c>
      <c r="B17520">
        <v>1191</v>
      </c>
      <c r="C17520" s="3" t="str">
        <f>HYPERLINK("http://www.uniprot.org/uniprot/I1M978","tr|I1M978|I1M978_SOYBN")</f>
        <v>tr|I1M978|I1M978_SOYBN</v>
      </c>
      <c r="D17520" t="s">
        <v>71</v>
      </c>
      <c r="E17520">
        <v>72.97</v>
      </c>
      <c r="F17520">
        <v>396</v>
      </c>
      <c r="G17520">
        <v>107</v>
      </c>
      <c r="H17520">
        <v>0</v>
      </c>
      <c r="I17520">
        <v>1</v>
      </c>
      <c r="J17520">
        <v>1188</v>
      </c>
      <c r="K17520">
        <v>1</v>
      </c>
      <c r="L17520">
        <v>129</v>
      </c>
      <c r="M17520">
        <v>523</v>
      </c>
      <c r="N17520" t="s">
        <v>18</v>
      </c>
      <c r="O17520" s="1">
        <v>1.43602E-159</v>
      </c>
      <c r="P17520">
        <v>1464</v>
      </c>
    </row>
    <row r="17521" spans="1:16" x14ac:dyDescent="0.25">
      <c r="A17521" t="s">
        <v>25981</v>
      </c>
      <c r="B17521">
        <v>1506</v>
      </c>
      <c r="C17521" s="3" t="str">
        <f>HYPERLINK("http://www.uniprot.org/uniprot/K7MMN7","tr|K7MMN7|K7MMN7_SOYBN")</f>
        <v>tr|K7MMN7|K7MMN7_SOYBN</v>
      </c>
      <c r="D17521" t="s">
        <v>28</v>
      </c>
      <c r="E17521">
        <v>73.739999999999995</v>
      </c>
      <c r="F17521">
        <v>499</v>
      </c>
      <c r="G17521">
        <v>131</v>
      </c>
      <c r="H17521">
        <v>12</v>
      </c>
      <c r="I17521">
        <v>10</v>
      </c>
      <c r="J17521">
        <v>1470</v>
      </c>
      <c r="K17521">
        <v>1</v>
      </c>
      <c r="L17521">
        <v>91</v>
      </c>
      <c r="M17521">
        <v>586</v>
      </c>
      <c r="N17521" t="s">
        <v>18</v>
      </c>
      <c r="O17521">
        <v>0</v>
      </c>
      <c r="P17521">
        <v>1959</v>
      </c>
    </row>
    <row r="17522" spans="1:16" x14ac:dyDescent="0.25">
      <c r="A17522" t="s">
        <v>25982</v>
      </c>
      <c r="B17522">
        <v>1128</v>
      </c>
      <c r="C17522" s="3" t="str">
        <f>HYPERLINK("http://www.uniprot.org/uniprot/G7J6F2","tr|G7J6F2|G7J6F2_MEDTR")</f>
        <v>tr|G7J6F2|G7J6F2_MEDTR</v>
      </c>
      <c r="D17522" t="s">
        <v>25983</v>
      </c>
      <c r="E17522">
        <v>77.89</v>
      </c>
      <c r="F17522">
        <v>380</v>
      </c>
      <c r="G17522">
        <v>84</v>
      </c>
      <c r="H17522">
        <v>5</v>
      </c>
      <c r="I17522">
        <v>1</v>
      </c>
      <c r="J17522">
        <v>1125</v>
      </c>
      <c r="K17522">
        <v>1</v>
      </c>
      <c r="L17522">
        <v>1</v>
      </c>
      <c r="M17522">
        <v>373</v>
      </c>
      <c r="N17522" t="s">
        <v>18</v>
      </c>
      <c r="O17522" s="1">
        <v>5.7623300000000003E-163</v>
      </c>
      <c r="P17522">
        <v>1493</v>
      </c>
    </row>
    <row r="17523" spans="1:16" x14ac:dyDescent="0.25">
      <c r="A17523" t="s">
        <v>25984</v>
      </c>
      <c r="B17523">
        <v>1035</v>
      </c>
      <c r="C17523" s="3" t="str">
        <f>HYPERLINK("http://www.uniprot.org/uniprot/G7J4Q9","tr|G7J4Q9|G7J4Q9_MEDTR")</f>
        <v>tr|G7J4Q9|G7J4Q9_MEDTR</v>
      </c>
      <c r="D17523" t="s">
        <v>25985</v>
      </c>
      <c r="E17523">
        <v>74.709999999999994</v>
      </c>
      <c r="F17523">
        <v>348</v>
      </c>
      <c r="G17523">
        <v>88</v>
      </c>
      <c r="H17523">
        <v>7</v>
      </c>
      <c r="I17523">
        <v>7</v>
      </c>
      <c r="J17523">
        <v>1029</v>
      </c>
      <c r="K17523">
        <v>1</v>
      </c>
      <c r="L17523">
        <v>30</v>
      </c>
      <c r="M17523">
        <v>361</v>
      </c>
      <c r="N17523" t="s">
        <v>18</v>
      </c>
      <c r="O17523" s="1">
        <v>4.2935700000000003E-138</v>
      </c>
      <c r="P17523">
        <v>1278</v>
      </c>
    </row>
    <row r="17524" spans="1:16" x14ac:dyDescent="0.25">
      <c r="A17524" t="s">
        <v>25986</v>
      </c>
      <c r="B17524">
        <v>1449</v>
      </c>
      <c r="C17524" s="3" t="str">
        <f>HYPERLINK("http://www.uniprot.org/uniprot/G7J514","tr|G7J514|G7J514_MEDTR")</f>
        <v>tr|G7J514|G7J514_MEDTR</v>
      </c>
      <c r="D17524" t="s">
        <v>25987</v>
      </c>
      <c r="E17524">
        <v>92.11</v>
      </c>
      <c r="F17524">
        <v>482</v>
      </c>
      <c r="G17524">
        <v>38</v>
      </c>
      <c r="H17524">
        <v>0</v>
      </c>
      <c r="I17524">
        <v>1</v>
      </c>
      <c r="J17524">
        <v>1446</v>
      </c>
      <c r="K17524">
        <v>1</v>
      </c>
      <c r="L17524">
        <v>1</v>
      </c>
      <c r="M17524">
        <v>482</v>
      </c>
      <c r="N17524" t="s">
        <v>18</v>
      </c>
      <c r="O17524">
        <v>0</v>
      </c>
      <c r="P17524">
        <v>2311</v>
      </c>
    </row>
    <row r="17525" spans="1:16" x14ac:dyDescent="0.25">
      <c r="A17525" t="s">
        <v>25988</v>
      </c>
      <c r="B17525">
        <v>2754</v>
      </c>
      <c r="C17525" s="3" t="str">
        <f>HYPERLINK("http://www.uniprot.org/uniprot/I1KRX3","tr|I1KRX3|I1KRX3_SOYBN")</f>
        <v>tr|I1KRX3|I1KRX3_SOYBN</v>
      </c>
      <c r="D17525" t="s">
        <v>28</v>
      </c>
      <c r="E17525">
        <v>77.69</v>
      </c>
      <c r="F17525">
        <v>919</v>
      </c>
      <c r="G17525">
        <v>205</v>
      </c>
      <c r="H17525">
        <v>2</v>
      </c>
      <c r="I17525">
        <v>1</v>
      </c>
      <c r="J17525">
        <v>2751</v>
      </c>
      <c r="K17525">
        <v>1</v>
      </c>
      <c r="L17525">
        <v>1</v>
      </c>
      <c r="M17525">
        <v>904</v>
      </c>
      <c r="N17525" t="s">
        <v>18</v>
      </c>
      <c r="O17525">
        <v>0</v>
      </c>
      <c r="P17525">
        <v>3620</v>
      </c>
    </row>
    <row r="17526" spans="1:16" x14ac:dyDescent="0.25">
      <c r="A17526" t="s">
        <v>25989</v>
      </c>
      <c r="B17526">
        <v>489</v>
      </c>
      <c r="C17526" s="3" t="str">
        <f>HYPERLINK("http://www.uniprot.org/uniprot/G7LHZ4","tr|G7LHZ4|G7LHZ4_MEDTR")</f>
        <v>tr|G7LHZ4|G7LHZ4_MEDTR</v>
      </c>
      <c r="D17526" t="s">
        <v>25990</v>
      </c>
      <c r="E17526">
        <v>95</v>
      </c>
      <c r="F17526">
        <v>160</v>
      </c>
      <c r="G17526">
        <v>8</v>
      </c>
      <c r="H17526">
        <v>0</v>
      </c>
      <c r="I17526">
        <v>7</v>
      </c>
      <c r="J17526">
        <v>486</v>
      </c>
      <c r="K17526">
        <v>1</v>
      </c>
      <c r="L17526">
        <v>9</v>
      </c>
      <c r="M17526">
        <v>168</v>
      </c>
      <c r="N17526" t="s">
        <v>18</v>
      </c>
      <c r="O17526" s="1">
        <v>6.6534899999999998E-87</v>
      </c>
      <c r="P17526">
        <v>831</v>
      </c>
    </row>
    <row r="17527" spans="1:16" x14ac:dyDescent="0.25">
      <c r="A17527" t="s">
        <v>25991</v>
      </c>
      <c r="B17527">
        <v>1005</v>
      </c>
      <c r="C17527" s="3" t="str">
        <f>HYPERLINK("http://www.uniprot.org/uniprot/B7FF95","tr|B7FF95|B7FF95_MEDTR")</f>
        <v>tr|B7FF95|B7FF95_MEDTR</v>
      </c>
      <c r="D17527" t="s">
        <v>772</v>
      </c>
      <c r="E17527">
        <v>88.88</v>
      </c>
      <c r="F17527">
        <v>198</v>
      </c>
      <c r="G17527">
        <v>22</v>
      </c>
      <c r="H17527">
        <v>0</v>
      </c>
      <c r="I17527">
        <v>1</v>
      </c>
      <c r="J17527">
        <v>594</v>
      </c>
      <c r="K17527">
        <v>1</v>
      </c>
      <c r="L17527">
        <v>1</v>
      </c>
      <c r="M17527">
        <v>196</v>
      </c>
      <c r="N17527" t="s">
        <v>18</v>
      </c>
      <c r="O17527" s="1">
        <v>1.5148699999999999E-100</v>
      </c>
      <c r="P17527">
        <v>954</v>
      </c>
    </row>
    <row r="17528" spans="1:16" x14ac:dyDescent="0.25">
      <c r="A17528" t="s">
        <v>25992</v>
      </c>
      <c r="B17528">
        <v>621</v>
      </c>
      <c r="C17528" s="3" t="str">
        <f>HYPERLINK("http://www.uniprot.org/uniprot/G7IIL3","tr|G7IIL3|G7IIL3_MEDTR")</f>
        <v>tr|G7IIL3|G7IIL3_MEDTR</v>
      </c>
      <c r="D17528" t="s">
        <v>19897</v>
      </c>
      <c r="E17528">
        <v>58.37</v>
      </c>
      <c r="F17528">
        <v>209</v>
      </c>
      <c r="G17528">
        <v>87</v>
      </c>
      <c r="H17528">
        <v>3</v>
      </c>
      <c r="I17528">
        <v>1</v>
      </c>
      <c r="J17528">
        <v>618</v>
      </c>
      <c r="K17528">
        <v>1</v>
      </c>
      <c r="L17528">
        <v>217</v>
      </c>
      <c r="M17528">
        <v>424</v>
      </c>
      <c r="N17528" t="s">
        <v>18</v>
      </c>
      <c r="O17528" s="1">
        <v>8.5741199999999996E-57</v>
      </c>
      <c r="P17528">
        <v>573</v>
      </c>
    </row>
    <row r="17529" spans="1:16" x14ac:dyDescent="0.25">
      <c r="A17529" t="s">
        <v>25993</v>
      </c>
      <c r="B17529">
        <v>798</v>
      </c>
      <c r="C17529" s="3" t="str">
        <f>HYPERLINK("http://www.uniprot.org/uniprot/I1MMA3","tr|I1MMA3|I1MMA3_SOYBN")</f>
        <v>tr|I1MMA3|I1MMA3_SOYBN</v>
      </c>
      <c r="D17529" t="s">
        <v>99</v>
      </c>
      <c r="E17529">
        <v>71.319999999999993</v>
      </c>
      <c r="F17529">
        <v>265</v>
      </c>
      <c r="G17529">
        <v>76</v>
      </c>
      <c r="H17529">
        <v>0</v>
      </c>
      <c r="I17529">
        <v>1</v>
      </c>
      <c r="J17529">
        <v>795</v>
      </c>
      <c r="K17529">
        <v>1</v>
      </c>
      <c r="L17529">
        <v>266</v>
      </c>
      <c r="M17529">
        <v>530</v>
      </c>
      <c r="N17529" t="s">
        <v>18</v>
      </c>
      <c r="O17529" s="1">
        <v>3.2191600000000002E-107</v>
      </c>
      <c r="P17529">
        <v>1010</v>
      </c>
    </row>
    <row r="17530" spans="1:16" x14ac:dyDescent="0.25">
      <c r="A17530" t="s">
        <v>25994</v>
      </c>
      <c r="B17530">
        <v>1074</v>
      </c>
      <c r="C17530" s="3" t="str">
        <f>HYPERLINK("http://www.uniprot.org/uniprot/I3SS77","tr|I3SS77|I3SS77_LOTJA")</f>
        <v>tr|I3SS77|I3SS77_LOTJA</v>
      </c>
      <c r="D17530" t="s">
        <v>25995</v>
      </c>
      <c r="E17530">
        <v>87.11</v>
      </c>
      <c r="F17530">
        <v>357</v>
      </c>
      <c r="G17530">
        <v>46</v>
      </c>
      <c r="H17530">
        <v>0</v>
      </c>
      <c r="I17530">
        <v>1</v>
      </c>
      <c r="J17530">
        <v>1071</v>
      </c>
      <c r="K17530">
        <v>1</v>
      </c>
      <c r="L17530">
        <v>1</v>
      </c>
      <c r="M17530">
        <v>356</v>
      </c>
      <c r="N17530" t="s">
        <v>18</v>
      </c>
      <c r="O17530" s="1">
        <v>2.6289199999999998E-170</v>
      </c>
      <c r="P17530">
        <v>1556</v>
      </c>
    </row>
    <row r="17531" spans="1:16" x14ac:dyDescent="0.25">
      <c r="A17531" t="s">
        <v>25996</v>
      </c>
      <c r="B17531">
        <v>1953</v>
      </c>
      <c r="C17531" s="3" t="str">
        <f>HYPERLINK("http://www.uniprot.org/uniprot/G7KC87","tr|G7KC87|G7KC87_MEDTR")</f>
        <v>tr|G7KC87|G7KC87_MEDTR</v>
      </c>
      <c r="D17531" t="s">
        <v>25997</v>
      </c>
      <c r="E17531">
        <v>81.44</v>
      </c>
      <c r="F17531">
        <v>415</v>
      </c>
      <c r="G17531">
        <v>77</v>
      </c>
      <c r="H17531">
        <v>1</v>
      </c>
      <c r="I17531">
        <v>1</v>
      </c>
      <c r="J17531">
        <v>1242</v>
      </c>
      <c r="K17531">
        <v>1</v>
      </c>
      <c r="L17531">
        <v>34</v>
      </c>
      <c r="M17531">
        <v>447</v>
      </c>
      <c r="N17531" t="s">
        <v>18</v>
      </c>
      <c r="O17531">
        <v>0</v>
      </c>
      <c r="P17531">
        <v>1738</v>
      </c>
    </row>
    <row r="17532" spans="1:16" x14ac:dyDescent="0.25">
      <c r="A17532" t="s">
        <v>25998</v>
      </c>
      <c r="B17532">
        <v>651</v>
      </c>
      <c r="C17532" s="3" t="str">
        <f>HYPERLINK("http://www.uniprot.org/uniprot/G7KJV3","tr|G7KJV3|G7KJV3_MEDTR")</f>
        <v>tr|G7KJV3|G7KJV3_MEDTR</v>
      </c>
      <c r="D17532" t="s">
        <v>25999</v>
      </c>
      <c r="E17532">
        <v>88.62</v>
      </c>
      <c r="F17532">
        <v>167</v>
      </c>
      <c r="G17532">
        <v>19</v>
      </c>
      <c r="H17532">
        <v>0</v>
      </c>
      <c r="I17532">
        <v>148</v>
      </c>
      <c r="J17532">
        <v>648</v>
      </c>
      <c r="K17532">
        <v>1</v>
      </c>
      <c r="L17532">
        <v>48</v>
      </c>
      <c r="M17532">
        <v>214</v>
      </c>
      <c r="N17532" t="s">
        <v>18</v>
      </c>
      <c r="O17532" s="1">
        <v>4.9127600000000002E-85</v>
      </c>
      <c r="P17532">
        <v>817</v>
      </c>
    </row>
    <row r="17533" spans="1:16" x14ac:dyDescent="0.25">
      <c r="A17533" t="s">
        <v>26000</v>
      </c>
      <c r="B17533">
        <v>1818</v>
      </c>
      <c r="C17533" s="3" t="str">
        <f>HYPERLINK("http://www.uniprot.org/uniprot/G7KK21","tr|G7KK21|G7KK21_MEDTR")</f>
        <v>tr|G7KK21|G7KK21_MEDTR</v>
      </c>
      <c r="D17533" t="s">
        <v>26001</v>
      </c>
      <c r="E17533">
        <v>77.56</v>
      </c>
      <c r="F17533">
        <v>624</v>
      </c>
      <c r="G17533">
        <v>140</v>
      </c>
      <c r="H17533">
        <v>20</v>
      </c>
      <c r="I17533">
        <v>1</v>
      </c>
      <c r="J17533">
        <v>1812</v>
      </c>
      <c r="K17533">
        <v>1</v>
      </c>
      <c r="L17533">
        <v>1</v>
      </c>
      <c r="M17533">
        <v>604</v>
      </c>
      <c r="N17533" t="s">
        <v>18</v>
      </c>
      <c r="O17533">
        <v>0</v>
      </c>
      <c r="P17533">
        <v>2398</v>
      </c>
    </row>
    <row r="17534" spans="1:16" x14ac:dyDescent="0.25">
      <c r="A17534" t="s">
        <v>26002</v>
      </c>
      <c r="B17534">
        <v>3852</v>
      </c>
      <c r="C17534" s="3" t="str">
        <f>HYPERLINK("http://www.uniprot.org/uniprot/I1N2C5","tr|I1N2C5|I1N2C5_SOYBN")</f>
        <v>tr|I1N2C5|I1N2C5_SOYBN</v>
      </c>
      <c r="D17534" t="s">
        <v>71</v>
      </c>
      <c r="E17534">
        <v>63.91</v>
      </c>
      <c r="F17534">
        <v>1347</v>
      </c>
      <c r="G17534">
        <v>486</v>
      </c>
      <c r="H17534">
        <v>68</v>
      </c>
      <c r="I17534">
        <v>1</v>
      </c>
      <c r="J17534">
        <v>3837</v>
      </c>
      <c r="K17534">
        <v>1</v>
      </c>
      <c r="L17534">
        <v>1</v>
      </c>
      <c r="M17534">
        <v>1289</v>
      </c>
      <c r="N17534" t="s">
        <v>18</v>
      </c>
      <c r="O17534">
        <v>0</v>
      </c>
      <c r="P17534">
        <v>3904</v>
      </c>
    </row>
    <row r="17535" spans="1:16" x14ac:dyDescent="0.25">
      <c r="A17535" t="s">
        <v>26003</v>
      </c>
      <c r="B17535">
        <v>807</v>
      </c>
      <c r="C17535" s="3" t="str">
        <f>HYPERLINK("http://www.uniprot.org/uniprot/G7IH01","tr|G7IH01|G7IH01_MEDTR")</f>
        <v>tr|G7IH01|G7IH01_MEDTR</v>
      </c>
      <c r="D17535" t="s">
        <v>59</v>
      </c>
      <c r="E17535">
        <v>37.08</v>
      </c>
      <c r="F17535">
        <v>151</v>
      </c>
      <c r="G17535">
        <v>95</v>
      </c>
      <c r="H17535">
        <v>2</v>
      </c>
      <c r="I17535">
        <v>181</v>
      </c>
      <c r="J17535">
        <v>627</v>
      </c>
      <c r="K17535">
        <v>1</v>
      </c>
      <c r="L17535">
        <v>438</v>
      </c>
      <c r="M17535">
        <v>587</v>
      </c>
      <c r="N17535" t="s">
        <v>18</v>
      </c>
      <c r="O17535" s="1">
        <v>7.0537500000000002E-17</v>
      </c>
      <c r="P17535">
        <v>231</v>
      </c>
    </row>
    <row r="17536" spans="1:16" x14ac:dyDescent="0.25">
      <c r="A17536" t="s">
        <v>26004</v>
      </c>
      <c r="B17536">
        <v>510</v>
      </c>
      <c r="C17536" s="3" t="str">
        <f>HYPERLINK("http://www.uniprot.org/uniprot/Q2HT27","tr|Q2HT27|Q2HT27_MEDTR")</f>
        <v>tr|Q2HT27|Q2HT27_MEDTR</v>
      </c>
      <c r="D17536" t="s">
        <v>26005</v>
      </c>
      <c r="E17536">
        <v>75.92</v>
      </c>
      <c r="F17536">
        <v>162</v>
      </c>
      <c r="G17536">
        <v>39</v>
      </c>
      <c r="H17536">
        <v>0</v>
      </c>
      <c r="I17536">
        <v>1</v>
      </c>
      <c r="J17536">
        <v>486</v>
      </c>
      <c r="K17536">
        <v>1</v>
      </c>
      <c r="L17536">
        <v>2</v>
      </c>
      <c r="M17536">
        <v>158</v>
      </c>
      <c r="N17536" t="s">
        <v>18</v>
      </c>
      <c r="O17536" s="1">
        <v>1.47569E-65</v>
      </c>
      <c r="P17536">
        <v>647</v>
      </c>
    </row>
    <row r="17537" spans="1:16" x14ac:dyDescent="0.25">
      <c r="A17537" t="s">
        <v>26006</v>
      </c>
      <c r="B17537">
        <v>564</v>
      </c>
      <c r="C17537" s="3" t="str">
        <f>HYPERLINK("http://www.uniprot.org/uniprot/G7IMS8","tr|G7IMS8|G7IMS8_MEDTR")</f>
        <v>tr|G7IMS8|G7IMS8_MEDTR</v>
      </c>
      <c r="D17537" t="s">
        <v>26007</v>
      </c>
      <c r="E17537">
        <v>63.97</v>
      </c>
      <c r="F17537">
        <v>186</v>
      </c>
      <c r="G17537">
        <v>67</v>
      </c>
      <c r="H17537">
        <v>22</v>
      </c>
      <c r="I17537">
        <v>1</v>
      </c>
      <c r="J17537">
        <v>492</v>
      </c>
      <c r="K17537">
        <v>1</v>
      </c>
      <c r="L17537">
        <v>1</v>
      </c>
      <c r="M17537">
        <v>186</v>
      </c>
      <c r="N17537" t="s">
        <v>18</v>
      </c>
      <c r="O17537" s="1">
        <v>2.0259999999999999E-50</v>
      </c>
      <c r="P17537">
        <v>517</v>
      </c>
    </row>
    <row r="17538" spans="1:16" x14ac:dyDescent="0.25">
      <c r="A17538" t="s">
        <v>26008</v>
      </c>
      <c r="B17538">
        <v>2583</v>
      </c>
      <c r="C17538" s="3" t="str">
        <f>HYPERLINK("http://www.uniprot.org/uniprot/I1L1E8","tr|I1L1E8|I1L1E8_SOYBN")</f>
        <v>tr|I1L1E8|I1L1E8_SOYBN</v>
      </c>
      <c r="D17538" t="s">
        <v>71</v>
      </c>
      <c r="E17538">
        <v>79.209999999999994</v>
      </c>
      <c r="F17538">
        <v>861</v>
      </c>
      <c r="G17538">
        <v>179</v>
      </c>
      <c r="H17538">
        <v>1</v>
      </c>
      <c r="I17538">
        <v>1</v>
      </c>
      <c r="J17538">
        <v>2580</v>
      </c>
      <c r="K17538">
        <v>1</v>
      </c>
      <c r="L17538">
        <v>1</v>
      </c>
      <c r="M17538">
        <v>858</v>
      </c>
      <c r="N17538" t="s">
        <v>18</v>
      </c>
      <c r="O17538">
        <v>0</v>
      </c>
      <c r="P17538">
        <v>3485</v>
      </c>
    </row>
    <row r="17539" spans="1:16" x14ac:dyDescent="0.25">
      <c r="A17539" t="s">
        <v>26009</v>
      </c>
      <c r="B17539">
        <v>657</v>
      </c>
      <c r="C17539" s="3" t="str">
        <f>HYPERLINK("http://www.uniprot.org/uniprot/G7KBU0","tr|G7KBU0|G7KBU0_MEDTR")</f>
        <v>tr|G7KBU0|G7KBU0_MEDTR</v>
      </c>
      <c r="D17539" t="s">
        <v>26010</v>
      </c>
      <c r="E17539">
        <v>79.260000000000005</v>
      </c>
      <c r="F17539">
        <v>217</v>
      </c>
      <c r="G17539">
        <v>45</v>
      </c>
      <c r="H17539">
        <v>0</v>
      </c>
      <c r="I17539">
        <v>1</v>
      </c>
      <c r="J17539">
        <v>651</v>
      </c>
      <c r="K17539">
        <v>1</v>
      </c>
      <c r="L17539">
        <v>1</v>
      </c>
      <c r="M17539">
        <v>216</v>
      </c>
      <c r="N17539" t="s">
        <v>18</v>
      </c>
      <c r="O17539" s="1">
        <v>3.8503300000000003E-93</v>
      </c>
      <c r="P17539">
        <v>887</v>
      </c>
    </row>
    <row r="17540" spans="1:16" x14ac:dyDescent="0.25">
      <c r="A17540" t="s">
        <v>26011</v>
      </c>
      <c r="B17540">
        <v>1479</v>
      </c>
      <c r="C17540" s="3" t="str">
        <f>HYPERLINK("http://www.uniprot.org/uniprot/G7JXS2","tr|G7JXS2|G7JXS2_MEDTR")</f>
        <v>tr|G7JXS2|G7JXS2_MEDTR</v>
      </c>
      <c r="D17540" t="s">
        <v>26012</v>
      </c>
      <c r="E17540">
        <v>91.83</v>
      </c>
      <c r="F17540">
        <v>490</v>
      </c>
      <c r="G17540">
        <v>40</v>
      </c>
      <c r="H17540">
        <v>0</v>
      </c>
      <c r="I17540">
        <v>1</v>
      </c>
      <c r="J17540">
        <v>1470</v>
      </c>
      <c r="K17540">
        <v>1</v>
      </c>
      <c r="L17540">
        <v>1</v>
      </c>
      <c r="M17540">
        <v>487</v>
      </c>
      <c r="N17540" t="s">
        <v>18</v>
      </c>
      <c r="O17540">
        <v>0</v>
      </c>
      <c r="P17540">
        <v>2355</v>
      </c>
    </row>
    <row r="17541" spans="1:16" x14ac:dyDescent="0.25">
      <c r="A17541" t="s">
        <v>26013</v>
      </c>
      <c r="B17541">
        <v>2721</v>
      </c>
      <c r="C17541" s="3" t="str">
        <f>HYPERLINK("http://www.uniprot.org/uniprot/K7KGK8","tr|K7KGK8|K7KGK8_SOYBN")</f>
        <v>tr|K7KGK8|K7KGK8_SOYBN</v>
      </c>
      <c r="D17541" t="s">
        <v>28</v>
      </c>
      <c r="E17541">
        <v>69.06</v>
      </c>
      <c r="F17541">
        <v>918</v>
      </c>
      <c r="G17541">
        <v>284</v>
      </c>
      <c r="H17541">
        <v>13</v>
      </c>
      <c r="I17541">
        <v>4</v>
      </c>
      <c r="J17541">
        <v>2718</v>
      </c>
      <c r="K17541">
        <v>1</v>
      </c>
      <c r="L17541">
        <v>4</v>
      </c>
      <c r="M17541">
        <v>912</v>
      </c>
      <c r="N17541" t="s">
        <v>18</v>
      </c>
      <c r="O17541">
        <v>0</v>
      </c>
      <c r="P17541">
        <v>3058</v>
      </c>
    </row>
    <row r="17542" spans="1:16" x14ac:dyDescent="0.25">
      <c r="A17542" t="s">
        <v>26014</v>
      </c>
      <c r="B17542">
        <v>2724</v>
      </c>
      <c r="C17542" s="3" t="str">
        <f>HYPERLINK("http://www.uniprot.org/uniprot/A2Q5Q7","tr|A2Q5Q7|A2Q5Q7_MEDTR")</f>
        <v>tr|A2Q5Q7|A2Q5Q7_MEDTR</v>
      </c>
      <c r="D17542" t="s">
        <v>26015</v>
      </c>
      <c r="E17542">
        <v>78.14</v>
      </c>
      <c r="F17542">
        <v>906</v>
      </c>
      <c r="G17542">
        <v>198</v>
      </c>
      <c r="H17542">
        <v>0</v>
      </c>
      <c r="I17542">
        <v>1</v>
      </c>
      <c r="J17542">
        <v>2718</v>
      </c>
      <c r="K17542">
        <v>1</v>
      </c>
      <c r="L17542">
        <v>1</v>
      </c>
      <c r="M17542">
        <v>901</v>
      </c>
      <c r="N17542" t="s">
        <v>18</v>
      </c>
      <c r="O17542">
        <v>0</v>
      </c>
      <c r="P17542">
        <v>3517</v>
      </c>
    </row>
    <row r="17543" spans="1:16" x14ac:dyDescent="0.25">
      <c r="A17543" t="s">
        <v>26016</v>
      </c>
      <c r="B17543">
        <v>594</v>
      </c>
      <c r="C17543" s="3" t="str">
        <f>HYPERLINK("http://www.uniprot.org/uniprot/G7IAN1","tr|G7IAN1|G7IAN1_MEDTR")</f>
        <v>tr|G7IAN1|G7IAN1_MEDTR</v>
      </c>
      <c r="D17543" t="s">
        <v>26017</v>
      </c>
      <c r="E17543">
        <v>83.91</v>
      </c>
      <c r="F17543">
        <v>199</v>
      </c>
      <c r="G17543">
        <v>32</v>
      </c>
      <c r="H17543">
        <v>2</v>
      </c>
      <c r="I17543">
        <v>1</v>
      </c>
      <c r="J17543">
        <v>591</v>
      </c>
      <c r="K17543">
        <v>1</v>
      </c>
      <c r="L17543">
        <v>1</v>
      </c>
      <c r="M17543">
        <v>198</v>
      </c>
      <c r="N17543" t="s">
        <v>18</v>
      </c>
      <c r="O17543" s="1">
        <v>1.9835099999999999E-89</v>
      </c>
      <c r="P17543">
        <v>854</v>
      </c>
    </row>
    <row r="17544" spans="1:16" x14ac:dyDescent="0.25">
      <c r="A17544" t="s">
        <v>26018</v>
      </c>
      <c r="B17544">
        <v>702</v>
      </c>
      <c r="C17544" s="3" t="str">
        <f>HYPERLINK("http://www.uniprot.org/uniprot/G7I893","tr|G7I893|G7I893_MEDTR")</f>
        <v>tr|G7I893|G7I893_MEDTR</v>
      </c>
      <c r="D17544" t="s">
        <v>26019</v>
      </c>
      <c r="E17544">
        <v>86.86</v>
      </c>
      <c r="F17544">
        <v>236</v>
      </c>
      <c r="G17544">
        <v>31</v>
      </c>
      <c r="H17544">
        <v>3</v>
      </c>
      <c r="I17544">
        <v>1</v>
      </c>
      <c r="J17544">
        <v>699</v>
      </c>
      <c r="K17544">
        <v>1</v>
      </c>
      <c r="L17544">
        <v>1</v>
      </c>
      <c r="M17544">
        <v>236</v>
      </c>
      <c r="N17544" t="s">
        <v>18</v>
      </c>
      <c r="O17544" s="1">
        <v>6.0494899999999999E-114</v>
      </c>
      <c r="P17544">
        <v>1067</v>
      </c>
    </row>
    <row r="17545" spans="1:16" x14ac:dyDescent="0.25">
      <c r="A17545" t="s">
        <v>26020</v>
      </c>
      <c r="B17545">
        <v>1545</v>
      </c>
      <c r="C17545" s="3" t="str">
        <f>HYPERLINK("http://www.uniprot.org/uniprot/G7IK21","tr|G7IK21|G7IK21_MEDTR")</f>
        <v>tr|G7IK21|G7IK21_MEDTR</v>
      </c>
      <c r="D17545" t="s">
        <v>8024</v>
      </c>
      <c r="E17545">
        <v>44.3</v>
      </c>
      <c r="F17545">
        <v>544</v>
      </c>
      <c r="G17545">
        <v>303</v>
      </c>
      <c r="H17545">
        <v>43</v>
      </c>
      <c r="I17545">
        <v>1</v>
      </c>
      <c r="J17545">
        <v>1503</v>
      </c>
      <c r="K17545">
        <v>1</v>
      </c>
      <c r="L17545">
        <v>14</v>
      </c>
      <c r="M17545">
        <v>514</v>
      </c>
      <c r="N17545" t="s">
        <v>18</v>
      </c>
      <c r="O17545" s="1">
        <v>2.8576200000000002E-100</v>
      </c>
      <c r="P17545">
        <v>954</v>
      </c>
    </row>
    <row r="17546" spans="1:16" x14ac:dyDescent="0.25">
      <c r="A17546" t="s">
        <v>26021</v>
      </c>
      <c r="B17546">
        <v>1278</v>
      </c>
      <c r="C17546" s="3" t="str">
        <f>HYPERLINK("http://www.uniprot.org/uniprot/G7J6F5","tr|G7J6F5|G7J6F5_MEDTR")</f>
        <v>tr|G7J6F5|G7J6F5_MEDTR</v>
      </c>
      <c r="D17546" t="s">
        <v>26022</v>
      </c>
      <c r="E17546">
        <v>76.62</v>
      </c>
      <c r="F17546">
        <v>415</v>
      </c>
      <c r="G17546">
        <v>97</v>
      </c>
      <c r="H17546">
        <v>0</v>
      </c>
      <c r="I17546">
        <v>1</v>
      </c>
      <c r="J17546">
        <v>1245</v>
      </c>
      <c r="K17546">
        <v>1</v>
      </c>
      <c r="L17546">
        <v>36</v>
      </c>
      <c r="M17546">
        <v>447</v>
      </c>
      <c r="N17546" t="s">
        <v>18</v>
      </c>
      <c r="O17546">
        <v>0</v>
      </c>
      <c r="P17546">
        <v>1725</v>
      </c>
    </row>
    <row r="17547" spans="1:16" x14ac:dyDescent="0.25">
      <c r="A17547" t="s">
        <v>26023</v>
      </c>
      <c r="B17547">
        <v>855</v>
      </c>
      <c r="C17547" s="3" t="str">
        <f>HYPERLINK("http://www.uniprot.org/uniprot/G7J4Q8","tr|G7J4Q8|G7J4Q8_MEDTR")</f>
        <v>tr|G7J4Q8|G7J4Q8_MEDTR</v>
      </c>
      <c r="D17547" t="s">
        <v>26024</v>
      </c>
      <c r="E17547">
        <v>67.599999999999994</v>
      </c>
      <c r="F17547">
        <v>284</v>
      </c>
      <c r="G17547">
        <v>92</v>
      </c>
      <c r="H17547">
        <v>0</v>
      </c>
      <c r="I17547">
        <v>1</v>
      </c>
      <c r="J17547">
        <v>852</v>
      </c>
      <c r="K17547">
        <v>1</v>
      </c>
      <c r="L17547">
        <v>151</v>
      </c>
      <c r="M17547">
        <v>430</v>
      </c>
      <c r="N17547" t="s">
        <v>18</v>
      </c>
      <c r="O17547" s="1">
        <v>2.38383E-98</v>
      </c>
      <c r="P17547">
        <v>934</v>
      </c>
    </row>
    <row r="17548" spans="1:16" x14ac:dyDescent="0.25">
      <c r="A17548" t="s">
        <v>26025</v>
      </c>
      <c r="B17548">
        <v>714</v>
      </c>
      <c r="C17548" s="3" t="str">
        <f>HYPERLINK("http://www.uniprot.org/uniprot/I1JXH6","tr|I1JXH6|I1JXH6_SOYBN")</f>
        <v>tr|I1JXH6|I1JXH6_SOYBN</v>
      </c>
      <c r="D17548" t="s">
        <v>28</v>
      </c>
      <c r="E17548">
        <v>58.82</v>
      </c>
      <c r="F17548">
        <v>255</v>
      </c>
      <c r="G17548">
        <v>105</v>
      </c>
      <c r="H17548">
        <v>21</v>
      </c>
      <c r="I17548">
        <v>1</v>
      </c>
      <c r="J17548">
        <v>702</v>
      </c>
      <c r="K17548">
        <v>1</v>
      </c>
      <c r="L17548">
        <v>4</v>
      </c>
      <c r="M17548">
        <v>246</v>
      </c>
      <c r="N17548" t="s">
        <v>18</v>
      </c>
      <c r="O17548" s="1">
        <v>4.58519E-64</v>
      </c>
      <c r="P17548">
        <v>637</v>
      </c>
    </row>
    <row r="17549" spans="1:16" x14ac:dyDescent="0.25">
      <c r="A17549" t="s">
        <v>26026</v>
      </c>
      <c r="B17549">
        <v>285</v>
      </c>
      <c r="C17549" s="3" t="str">
        <f>HYPERLINK("http://www.uniprot.org/uniprot/I3SQN4","tr|I3SQN4|I3SQN4_MEDTR")</f>
        <v>tr|I3SQN4|I3SQN4_MEDTR</v>
      </c>
      <c r="D17549" t="s">
        <v>1367</v>
      </c>
      <c r="E17549">
        <v>79.41</v>
      </c>
      <c r="F17549">
        <v>68</v>
      </c>
      <c r="G17549">
        <v>14</v>
      </c>
      <c r="H17549">
        <v>0</v>
      </c>
      <c r="I17549">
        <v>79</v>
      </c>
      <c r="J17549">
        <v>282</v>
      </c>
      <c r="K17549">
        <v>1</v>
      </c>
      <c r="L17549">
        <v>2</v>
      </c>
      <c r="M17549">
        <v>69</v>
      </c>
      <c r="N17549" t="s">
        <v>18</v>
      </c>
      <c r="O17549" s="1">
        <v>2.8736699999999999E-21</v>
      </c>
      <c r="P17549">
        <v>265</v>
      </c>
    </row>
    <row r="17550" spans="1:16" x14ac:dyDescent="0.25">
      <c r="A17550" t="s">
        <v>26027</v>
      </c>
      <c r="B17550">
        <v>348</v>
      </c>
      <c r="C17550" s="3" t="str">
        <f>HYPERLINK("http://www.uniprot.org/uniprot/G7LIL4","tr|G7LIL4|G7LIL4_MEDTR")</f>
        <v>tr|G7LIL4|G7LIL4_MEDTR</v>
      </c>
      <c r="D17550" t="s">
        <v>26028</v>
      </c>
      <c r="E17550">
        <v>51.66</v>
      </c>
      <c r="F17550">
        <v>120</v>
      </c>
      <c r="G17550">
        <v>58</v>
      </c>
      <c r="H17550">
        <v>5</v>
      </c>
      <c r="I17550">
        <v>1</v>
      </c>
      <c r="J17550">
        <v>345</v>
      </c>
      <c r="K17550">
        <v>1</v>
      </c>
      <c r="L17550">
        <v>1</v>
      </c>
      <c r="M17550">
        <v>120</v>
      </c>
      <c r="N17550" t="s">
        <v>18</v>
      </c>
      <c r="O17550" s="1">
        <v>2.5601100000000002E-22</v>
      </c>
      <c r="P17550">
        <v>274</v>
      </c>
    </row>
    <row r="17551" spans="1:16" x14ac:dyDescent="0.25">
      <c r="A17551" t="s">
        <v>26029</v>
      </c>
      <c r="B17551">
        <v>798</v>
      </c>
      <c r="C17551" s="3" t="str">
        <f>HYPERLINK("http://www.uniprot.org/uniprot/G7J207","tr|G7J207|G7J207_MEDTR")</f>
        <v>tr|G7J207|G7J207_MEDTR</v>
      </c>
      <c r="D17551" t="s">
        <v>26030</v>
      </c>
      <c r="E17551">
        <v>64</v>
      </c>
      <c r="F17551">
        <v>150</v>
      </c>
      <c r="G17551">
        <v>54</v>
      </c>
      <c r="H17551">
        <v>3</v>
      </c>
      <c r="I17551">
        <v>214</v>
      </c>
      <c r="J17551">
        <v>654</v>
      </c>
      <c r="K17551">
        <v>1</v>
      </c>
      <c r="L17551">
        <v>113</v>
      </c>
      <c r="M17551">
        <v>262</v>
      </c>
      <c r="N17551" t="s">
        <v>18</v>
      </c>
      <c r="O17551" s="1">
        <v>3.1690400000000001E-46</v>
      </c>
      <c r="P17551">
        <v>484</v>
      </c>
    </row>
    <row r="17552" spans="1:16" x14ac:dyDescent="0.25">
      <c r="A17552" t="s">
        <v>26031</v>
      </c>
      <c r="B17552">
        <v>327</v>
      </c>
      <c r="C17552" s="3" t="str">
        <f>HYPERLINK("http://www.uniprot.org/uniprot/G7IA56","tr|G7IA56|G7IA56_MEDTR")</f>
        <v>tr|G7IA56|G7IA56_MEDTR</v>
      </c>
      <c r="D17552" t="s">
        <v>493</v>
      </c>
      <c r="E17552">
        <v>52.83</v>
      </c>
      <c r="F17552">
        <v>106</v>
      </c>
      <c r="G17552">
        <v>50</v>
      </c>
      <c r="H17552">
        <v>0</v>
      </c>
      <c r="I17552">
        <v>7</v>
      </c>
      <c r="J17552">
        <v>324</v>
      </c>
      <c r="K17552">
        <v>1</v>
      </c>
      <c r="L17552">
        <v>106</v>
      </c>
      <c r="M17552">
        <v>211</v>
      </c>
      <c r="N17552" t="s">
        <v>18</v>
      </c>
      <c r="O17552" s="1">
        <v>2.6301500000000001E-30</v>
      </c>
      <c r="P17552">
        <v>343</v>
      </c>
    </row>
    <row r="17553" spans="1:16" x14ac:dyDescent="0.25">
      <c r="A17553" t="s">
        <v>26032</v>
      </c>
      <c r="B17553">
        <v>2307</v>
      </c>
      <c r="C17553" s="3" t="str">
        <f>HYPERLINK("http://www.uniprot.org/uniprot/I1MSG5","tr|I1MSG5|I1MSG5_SOYBN")</f>
        <v>tr|I1MSG5|I1MSG5_SOYBN</v>
      </c>
      <c r="D17553" t="s">
        <v>71</v>
      </c>
      <c r="E17553">
        <v>64.47</v>
      </c>
      <c r="F17553">
        <v>805</v>
      </c>
      <c r="G17553">
        <v>286</v>
      </c>
      <c r="H17553">
        <v>37</v>
      </c>
      <c r="I17553">
        <v>1</v>
      </c>
      <c r="J17553">
        <v>2304</v>
      </c>
      <c r="K17553">
        <v>1</v>
      </c>
      <c r="L17553">
        <v>1</v>
      </c>
      <c r="M17553">
        <v>794</v>
      </c>
      <c r="N17553" t="s">
        <v>18</v>
      </c>
      <c r="O17553">
        <v>0</v>
      </c>
      <c r="P17553">
        <v>2476</v>
      </c>
    </row>
    <row r="17554" spans="1:16" x14ac:dyDescent="0.25">
      <c r="A17554" t="s">
        <v>26033</v>
      </c>
      <c r="B17554">
        <v>192</v>
      </c>
      <c r="C17554" s="3" t="str">
        <f>HYPERLINK("http://www.uniprot.org/uniprot/K7MG24","tr|K7MG24|K7MG24_SOYBN")</f>
        <v>tr|K7MG24|K7MG24_SOYBN</v>
      </c>
      <c r="D17554" t="s">
        <v>28</v>
      </c>
      <c r="E17554">
        <v>87.17</v>
      </c>
      <c r="F17554">
        <v>39</v>
      </c>
      <c r="G17554">
        <v>5</v>
      </c>
      <c r="H17554">
        <v>0</v>
      </c>
      <c r="I17554">
        <v>34</v>
      </c>
      <c r="J17554">
        <v>150</v>
      </c>
      <c r="K17554">
        <v>1</v>
      </c>
      <c r="L17554">
        <v>92</v>
      </c>
      <c r="M17554">
        <v>130</v>
      </c>
      <c r="N17554" t="s">
        <v>18</v>
      </c>
      <c r="O17554" s="1">
        <v>2.7031200000000001E-11</v>
      </c>
      <c r="P17554">
        <v>179</v>
      </c>
    </row>
    <row r="17555" spans="1:16" x14ac:dyDescent="0.25">
      <c r="A17555" t="s">
        <v>26034</v>
      </c>
      <c r="B17555">
        <v>2148</v>
      </c>
      <c r="C17555" s="3" t="str">
        <f>HYPERLINK("http://www.uniprot.org/uniprot/G8A2N9","tr|G8A2N9|G8A2N9_MEDTR")</f>
        <v>tr|G8A2N9|G8A2N9_MEDTR</v>
      </c>
      <c r="D17555" t="s">
        <v>26035</v>
      </c>
      <c r="E17555">
        <v>64.19</v>
      </c>
      <c r="F17555">
        <v>673</v>
      </c>
      <c r="G17555">
        <v>241</v>
      </c>
      <c r="H17555">
        <v>36</v>
      </c>
      <c r="I17555">
        <v>232</v>
      </c>
      <c r="J17555">
        <v>2142</v>
      </c>
      <c r="K17555">
        <v>1</v>
      </c>
      <c r="L17555">
        <v>38</v>
      </c>
      <c r="M17555">
        <v>701</v>
      </c>
      <c r="N17555" t="s">
        <v>18</v>
      </c>
      <c r="O17555">
        <v>0</v>
      </c>
      <c r="P17555">
        <v>2096</v>
      </c>
    </row>
    <row r="17556" spans="1:16" x14ac:dyDescent="0.25">
      <c r="A17556" t="s">
        <v>26036</v>
      </c>
      <c r="B17556">
        <v>582</v>
      </c>
      <c r="C17556" s="3" t="str">
        <f>HYPERLINK("http://www.uniprot.org/uniprot/G7KC81","tr|G7KC81|G7KC81_MEDTR")</f>
        <v>tr|G7KC81|G7KC81_MEDTR</v>
      </c>
      <c r="D17556" t="s">
        <v>26037</v>
      </c>
      <c r="E17556">
        <v>83.58</v>
      </c>
      <c r="F17556">
        <v>195</v>
      </c>
      <c r="G17556">
        <v>32</v>
      </c>
      <c r="H17556">
        <v>2</v>
      </c>
      <c r="I17556">
        <v>1</v>
      </c>
      <c r="J17556">
        <v>579</v>
      </c>
      <c r="K17556">
        <v>1</v>
      </c>
      <c r="L17556">
        <v>3</v>
      </c>
      <c r="M17556">
        <v>197</v>
      </c>
      <c r="N17556" t="s">
        <v>18</v>
      </c>
      <c r="O17556" s="1">
        <v>5.1600000000000001E-87</v>
      </c>
      <c r="P17556">
        <v>833</v>
      </c>
    </row>
    <row r="17557" spans="1:16" x14ac:dyDescent="0.25">
      <c r="A17557" t="s">
        <v>26038</v>
      </c>
      <c r="B17557">
        <v>1242</v>
      </c>
      <c r="C17557" s="3" t="str">
        <f>HYPERLINK("http://www.uniprot.org/uniprot/G7KJV4","tr|G7KJV4|G7KJV4_MEDTR")</f>
        <v>tr|G7KJV4|G7KJV4_MEDTR</v>
      </c>
      <c r="D17557" t="s">
        <v>26039</v>
      </c>
      <c r="E17557">
        <v>75.12</v>
      </c>
      <c r="F17557">
        <v>406</v>
      </c>
      <c r="G17557">
        <v>101</v>
      </c>
      <c r="H17557">
        <v>6</v>
      </c>
      <c r="I17557">
        <v>1</v>
      </c>
      <c r="J17557">
        <v>1200</v>
      </c>
      <c r="K17557">
        <v>1</v>
      </c>
      <c r="L17557">
        <v>1</v>
      </c>
      <c r="M17557">
        <v>404</v>
      </c>
      <c r="N17557" t="s">
        <v>18</v>
      </c>
      <c r="O17557" s="1">
        <v>1.38108E-176</v>
      </c>
      <c r="P17557">
        <v>1611</v>
      </c>
    </row>
    <row r="17558" spans="1:16" x14ac:dyDescent="0.25">
      <c r="A17558" t="s">
        <v>26040</v>
      </c>
      <c r="B17558">
        <v>1008</v>
      </c>
      <c r="C17558" s="3" t="str">
        <f>HYPERLINK("http://www.uniprot.org/uniprot/A2Q2T1","tr|A2Q2T1|A2Q2T1_MEDTR")</f>
        <v>tr|A2Q2T1|A2Q2T1_MEDTR</v>
      </c>
      <c r="D17558" t="s">
        <v>337</v>
      </c>
      <c r="E17558">
        <v>79.11</v>
      </c>
      <c r="F17558">
        <v>340</v>
      </c>
      <c r="G17558">
        <v>71</v>
      </c>
      <c r="H17558">
        <v>18</v>
      </c>
      <c r="I17558">
        <v>4</v>
      </c>
      <c r="J17558">
        <v>969</v>
      </c>
      <c r="K17558">
        <v>1</v>
      </c>
      <c r="L17558">
        <v>138</v>
      </c>
      <c r="M17558">
        <v>477</v>
      </c>
      <c r="N17558" t="s">
        <v>18</v>
      </c>
      <c r="O17558" s="1">
        <v>3.0260999999999999E-149</v>
      </c>
      <c r="P17558">
        <v>1374</v>
      </c>
    </row>
    <row r="17559" spans="1:16" x14ac:dyDescent="0.25">
      <c r="A17559" t="s">
        <v>26041</v>
      </c>
      <c r="B17559">
        <v>729</v>
      </c>
      <c r="C17559" s="3" t="str">
        <f>HYPERLINK("http://www.uniprot.org/uniprot/K7KWX1","tr|K7KWX1|K7KWX1_SOYBN")</f>
        <v>tr|K7KWX1|K7KWX1_SOYBN</v>
      </c>
      <c r="D17559" t="s">
        <v>61</v>
      </c>
      <c r="E17559">
        <v>33.17</v>
      </c>
      <c r="F17559">
        <v>211</v>
      </c>
      <c r="G17559">
        <v>141</v>
      </c>
      <c r="H17559">
        <v>0</v>
      </c>
      <c r="I17559">
        <v>85</v>
      </c>
      <c r="J17559">
        <v>717</v>
      </c>
      <c r="K17559">
        <v>1</v>
      </c>
      <c r="L17559">
        <v>246</v>
      </c>
      <c r="M17559">
        <v>432</v>
      </c>
      <c r="N17559" t="s">
        <v>18</v>
      </c>
      <c r="O17559" s="1">
        <v>7.27198E-28</v>
      </c>
      <c r="P17559">
        <v>325</v>
      </c>
    </row>
    <row r="17560" spans="1:16" x14ac:dyDescent="0.25">
      <c r="A17560" t="s">
        <v>26042</v>
      </c>
      <c r="B17560">
        <v>2361</v>
      </c>
      <c r="C17560" s="3" t="str">
        <f>HYPERLINK("http://www.uniprot.org/uniprot/I1ML79","tr|I1ML79|I1ML79_SOYBN")</f>
        <v>tr|I1ML79|I1ML79_SOYBN</v>
      </c>
      <c r="D17560" t="s">
        <v>28</v>
      </c>
      <c r="E17560">
        <v>81.06</v>
      </c>
      <c r="F17560">
        <v>787</v>
      </c>
      <c r="G17560">
        <v>149</v>
      </c>
      <c r="H17560">
        <v>1</v>
      </c>
      <c r="I17560">
        <v>1</v>
      </c>
      <c r="J17560">
        <v>2358</v>
      </c>
      <c r="K17560">
        <v>1</v>
      </c>
      <c r="L17560">
        <v>1</v>
      </c>
      <c r="M17560">
        <v>785</v>
      </c>
      <c r="N17560" t="s">
        <v>18</v>
      </c>
      <c r="O17560">
        <v>0</v>
      </c>
      <c r="P17560">
        <v>3300</v>
      </c>
    </row>
    <row r="17561" spans="1:16" x14ac:dyDescent="0.25">
      <c r="A17561" t="s">
        <v>26043</v>
      </c>
      <c r="B17561">
        <v>1677</v>
      </c>
      <c r="C17561" s="3" t="str">
        <f>HYPERLINK("http://www.uniprot.org/uniprot/I1MFM9","tr|I1MFM9|I1MFM9_SOYBN")</f>
        <v>tr|I1MFM9|I1MFM9_SOYBN</v>
      </c>
      <c r="D17561" t="s">
        <v>28</v>
      </c>
      <c r="E17561">
        <v>63.1</v>
      </c>
      <c r="F17561">
        <v>561</v>
      </c>
      <c r="G17561">
        <v>207</v>
      </c>
      <c r="H17561">
        <v>3</v>
      </c>
      <c r="I17561">
        <v>1</v>
      </c>
      <c r="J17561">
        <v>1674</v>
      </c>
      <c r="K17561">
        <v>1</v>
      </c>
      <c r="L17561">
        <v>1</v>
      </c>
      <c r="M17561">
        <v>539</v>
      </c>
      <c r="N17561" t="s">
        <v>18</v>
      </c>
      <c r="O17561">
        <v>0</v>
      </c>
      <c r="P17561">
        <v>1669</v>
      </c>
    </row>
    <row r="17562" spans="1:16" x14ac:dyDescent="0.25">
      <c r="A17562" t="s">
        <v>26044</v>
      </c>
      <c r="B17562">
        <v>333</v>
      </c>
      <c r="C17562" s="3" t="str">
        <f>HYPERLINK("http://www.uniprot.org/uniprot/A2Q2W3","tr|A2Q2W3|A2Q2W3_MEDTR")</f>
        <v>tr|A2Q2W3|A2Q2W3_MEDTR</v>
      </c>
      <c r="D17562" t="s">
        <v>26045</v>
      </c>
      <c r="E17562">
        <v>85.32</v>
      </c>
      <c r="F17562">
        <v>109</v>
      </c>
      <c r="G17562">
        <v>16</v>
      </c>
      <c r="H17562">
        <v>0</v>
      </c>
      <c r="I17562">
        <v>1</v>
      </c>
      <c r="J17562">
        <v>327</v>
      </c>
      <c r="K17562">
        <v>1</v>
      </c>
      <c r="L17562">
        <v>1</v>
      </c>
      <c r="M17562">
        <v>109</v>
      </c>
      <c r="N17562" t="s">
        <v>18</v>
      </c>
      <c r="O17562" s="1">
        <v>3.5091000000000002E-43</v>
      </c>
      <c r="P17562">
        <v>454</v>
      </c>
    </row>
    <row r="17563" spans="1:16" x14ac:dyDescent="0.25">
      <c r="A17563" t="s">
        <v>26046</v>
      </c>
      <c r="B17563">
        <v>3066</v>
      </c>
      <c r="C17563" s="3" t="str">
        <f>HYPERLINK("http://www.uniprot.org/uniprot/Q2HVH7","tr|Q2HVH7|Q2HVH7_MEDTR")</f>
        <v>tr|Q2HVH7|Q2HVH7_MEDTR</v>
      </c>
      <c r="D17563" t="s">
        <v>26047</v>
      </c>
      <c r="E17563">
        <v>64.39</v>
      </c>
      <c r="F17563">
        <v>1084</v>
      </c>
      <c r="G17563">
        <v>386</v>
      </c>
      <c r="H17563">
        <v>63</v>
      </c>
      <c r="I17563">
        <v>1</v>
      </c>
      <c r="J17563">
        <v>3063</v>
      </c>
      <c r="K17563">
        <v>1</v>
      </c>
      <c r="L17563">
        <v>1</v>
      </c>
      <c r="M17563">
        <v>1020</v>
      </c>
      <c r="N17563" t="s">
        <v>18</v>
      </c>
      <c r="O17563">
        <v>0</v>
      </c>
      <c r="P17563">
        <v>3161</v>
      </c>
    </row>
    <row r="17564" spans="1:16" x14ac:dyDescent="0.25">
      <c r="A17564" t="s">
        <v>26048</v>
      </c>
      <c r="B17564">
        <v>462</v>
      </c>
      <c r="C17564" s="3" t="str">
        <f>HYPERLINK("http://www.uniprot.org/uniprot/G7KBA2","tr|G7KBA2|G7KBA2_MEDTR")</f>
        <v>tr|G7KBA2|G7KBA2_MEDTR</v>
      </c>
      <c r="D17564" t="s">
        <v>26049</v>
      </c>
      <c r="E17564">
        <v>69.930000000000007</v>
      </c>
      <c r="F17564">
        <v>153</v>
      </c>
      <c r="G17564">
        <v>46</v>
      </c>
      <c r="H17564">
        <v>0</v>
      </c>
      <c r="I17564">
        <v>1</v>
      </c>
      <c r="J17564">
        <v>459</v>
      </c>
      <c r="K17564">
        <v>1</v>
      </c>
      <c r="L17564">
        <v>1</v>
      </c>
      <c r="M17564">
        <v>150</v>
      </c>
      <c r="N17564" t="s">
        <v>18</v>
      </c>
      <c r="O17564" s="1">
        <v>1.42118E-52</v>
      </c>
      <c r="P17564">
        <v>535</v>
      </c>
    </row>
    <row r="17565" spans="1:16" x14ac:dyDescent="0.25">
      <c r="A17565" t="s">
        <v>26050</v>
      </c>
      <c r="B17565">
        <v>1098</v>
      </c>
      <c r="C17565" s="3" t="str">
        <f>HYPERLINK("http://www.uniprot.org/uniprot/G7IJ15","tr|G7IJ15|G7IJ15_MEDTR")</f>
        <v>tr|G7IJ15|G7IJ15_MEDTR</v>
      </c>
      <c r="D17565" t="s">
        <v>495</v>
      </c>
      <c r="E17565">
        <v>33.11</v>
      </c>
      <c r="F17565">
        <v>302</v>
      </c>
      <c r="G17565">
        <v>202</v>
      </c>
      <c r="H17565">
        <v>43</v>
      </c>
      <c r="I17565">
        <v>307</v>
      </c>
      <c r="J17565">
        <v>1083</v>
      </c>
      <c r="K17565">
        <v>1</v>
      </c>
      <c r="L17565">
        <v>22</v>
      </c>
      <c r="M17565">
        <v>307</v>
      </c>
      <c r="N17565" t="s">
        <v>18</v>
      </c>
      <c r="O17565" s="1">
        <v>3.8361100000000002E-31</v>
      </c>
      <c r="P17565">
        <v>356</v>
      </c>
    </row>
    <row r="17566" spans="1:16" x14ac:dyDescent="0.25">
      <c r="A17566" t="s">
        <v>26051</v>
      </c>
      <c r="B17566">
        <v>1065</v>
      </c>
      <c r="C17566" s="3" t="str">
        <f>HYPERLINK("http://www.uniprot.org/uniprot/E3W9C1","tr|E3W9C1|E3W9C1_SOYBN")</f>
        <v>tr|E3W9C1|E3W9C1_SOYBN</v>
      </c>
      <c r="D17566" t="s">
        <v>26052</v>
      </c>
      <c r="E17566">
        <v>74.78</v>
      </c>
      <c r="F17566">
        <v>349</v>
      </c>
      <c r="G17566">
        <v>88</v>
      </c>
      <c r="H17566">
        <v>0</v>
      </c>
      <c r="I17566">
        <v>1</v>
      </c>
      <c r="J17566">
        <v>1047</v>
      </c>
      <c r="K17566">
        <v>1</v>
      </c>
      <c r="L17566">
        <v>1</v>
      </c>
      <c r="M17566">
        <v>348</v>
      </c>
      <c r="N17566" t="s">
        <v>18</v>
      </c>
      <c r="O17566" s="1">
        <v>2.08497E-151</v>
      </c>
      <c r="P17566">
        <v>1393</v>
      </c>
    </row>
    <row r="17567" spans="1:16" x14ac:dyDescent="0.25">
      <c r="A17567" t="s">
        <v>26053</v>
      </c>
      <c r="B17567">
        <v>894</v>
      </c>
      <c r="C17567" s="3" t="str">
        <f>HYPERLINK("http://www.uniprot.org/uniprot/A2Q5R3","tr|A2Q5R3|A2Q5R3_MEDTR")</f>
        <v>tr|A2Q5R3|A2Q5R3_MEDTR</v>
      </c>
      <c r="D17567" t="s">
        <v>26054</v>
      </c>
      <c r="E17567">
        <v>78.52</v>
      </c>
      <c r="F17567">
        <v>298</v>
      </c>
      <c r="G17567">
        <v>64</v>
      </c>
      <c r="H17567">
        <v>1</v>
      </c>
      <c r="I17567">
        <v>1</v>
      </c>
      <c r="J17567">
        <v>891</v>
      </c>
      <c r="K17567">
        <v>1</v>
      </c>
      <c r="L17567">
        <v>1</v>
      </c>
      <c r="M17567">
        <v>286</v>
      </c>
      <c r="N17567" t="s">
        <v>18</v>
      </c>
      <c r="O17567" s="1">
        <v>1.32483E-126</v>
      </c>
      <c r="P17567">
        <v>1178</v>
      </c>
    </row>
    <row r="17568" spans="1:16" x14ac:dyDescent="0.25">
      <c r="A17568" t="s">
        <v>26055</v>
      </c>
      <c r="B17568">
        <v>2004</v>
      </c>
      <c r="C17568" s="3" t="str">
        <f>HYPERLINK("http://www.uniprot.org/uniprot/G7I2H0","tr|G7I2H0|G7I2H0_MEDTR")</f>
        <v>tr|G7I2H0|G7I2H0_MEDTR</v>
      </c>
      <c r="D17568" t="s">
        <v>144</v>
      </c>
      <c r="E17568">
        <v>33.72</v>
      </c>
      <c r="F17568">
        <v>338</v>
      </c>
      <c r="G17568">
        <v>224</v>
      </c>
      <c r="H17568">
        <v>2</v>
      </c>
      <c r="I17568">
        <v>964</v>
      </c>
      <c r="J17568">
        <v>1971</v>
      </c>
      <c r="K17568">
        <v>1</v>
      </c>
      <c r="L17568">
        <v>27</v>
      </c>
      <c r="M17568">
        <v>313</v>
      </c>
      <c r="N17568" t="s">
        <v>18</v>
      </c>
      <c r="O17568" s="1">
        <v>2.5269200000000001E-38</v>
      </c>
      <c r="P17568">
        <v>421</v>
      </c>
    </row>
    <row r="17569" spans="1:16" x14ac:dyDescent="0.25">
      <c r="A17569" t="s">
        <v>26056</v>
      </c>
      <c r="B17569">
        <v>807</v>
      </c>
      <c r="C17569" s="3" t="str">
        <f>HYPERLINK("http://www.uniprot.org/uniprot/G7IAN2","tr|G7IAN2|G7IAN2_MEDTR")</f>
        <v>tr|G7IAN2|G7IAN2_MEDTR</v>
      </c>
      <c r="D17569" t="s">
        <v>26057</v>
      </c>
      <c r="E17569">
        <v>92.85</v>
      </c>
      <c r="F17569">
        <v>224</v>
      </c>
      <c r="G17569">
        <v>16</v>
      </c>
      <c r="H17569">
        <v>0</v>
      </c>
      <c r="I17569">
        <v>1</v>
      </c>
      <c r="J17569">
        <v>672</v>
      </c>
      <c r="K17569">
        <v>1</v>
      </c>
      <c r="L17569">
        <v>1</v>
      </c>
      <c r="M17569">
        <v>224</v>
      </c>
      <c r="N17569" t="s">
        <v>18</v>
      </c>
      <c r="O17569" s="1">
        <v>1.20812E-117</v>
      </c>
      <c r="P17569">
        <v>1100</v>
      </c>
    </row>
    <row r="17570" spans="1:16" x14ac:dyDescent="0.25">
      <c r="A17570" t="s">
        <v>26058</v>
      </c>
      <c r="B17570">
        <v>1143</v>
      </c>
      <c r="C17570" s="3" t="str">
        <f>HYPERLINK("http://www.uniprot.org/uniprot/G7I890","tr|G7I890|G7I890_MEDTR")</f>
        <v>tr|G7I890|G7I890_MEDTR</v>
      </c>
      <c r="D17570" t="s">
        <v>26059</v>
      </c>
      <c r="E17570">
        <v>87.46</v>
      </c>
      <c r="F17570">
        <v>359</v>
      </c>
      <c r="G17570">
        <v>45</v>
      </c>
      <c r="H17570">
        <v>0</v>
      </c>
      <c r="I17570">
        <v>61</v>
      </c>
      <c r="J17570">
        <v>1137</v>
      </c>
      <c r="K17570">
        <v>1</v>
      </c>
      <c r="L17570">
        <v>37</v>
      </c>
      <c r="M17570">
        <v>395</v>
      </c>
      <c r="N17570" t="s">
        <v>18</v>
      </c>
      <c r="O17570">
        <v>0</v>
      </c>
      <c r="P17570">
        <v>1665</v>
      </c>
    </row>
    <row r="17571" spans="1:16" x14ac:dyDescent="0.25">
      <c r="A17571" t="s">
        <v>26060</v>
      </c>
      <c r="B17571">
        <v>393</v>
      </c>
      <c r="C17571" s="3" t="str">
        <f>HYPERLINK("http://www.uniprot.org/uniprot/I3SQF1","tr|I3SQF1|I3SQF1_MEDTR")</f>
        <v>tr|I3SQF1|I3SQF1_MEDTR</v>
      </c>
      <c r="D17571" t="s">
        <v>22</v>
      </c>
      <c r="E17571">
        <v>83.07</v>
      </c>
      <c r="F17571">
        <v>130</v>
      </c>
      <c r="G17571">
        <v>22</v>
      </c>
      <c r="H17571">
        <v>0</v>
      </c>
      <c r="I17571">
        <v>1</v>
      </c>
      <c r="J17571">
        <v>390</v>
      </c>
      <c r="K17571">
        <v>1</v>
      </c>
      <c r="L17571">
        <v>1</v>
      </c>
      <c r="M17571">
        <v>130</v>
      </c>
      <c r="N17571" t="s">
        <v>18</v>
      </c>
      <c r="O17571" s="1">
        <v>1.6473999999999999E-53</v>
      </c>
      <c r="P17571">
        <v>543</v>
      </c>
    </row>
    <row r="17572" spans="1:16" x14ac:dyDescent="0.25">
      <c r="A17572" t="s">
        <v>26061</v>
      </c>
      <c r="B17572">
        <v>1236</v>
      </c>
      <c r="C17572" s="3" t="str">
        <f>HYPERLINK("http://www.uniprot.org/uniprot/G7J6X1","tr|G7J6X1|G7J6X1_MEDTR")</f>
        <v>tr|G7J6X1|G7J6X1_MEDTR</v>
      </c>
      <c r="D17572" t="s">
        <v>26062</v>
      </c>
      <c r="E17572">
        <v>77.64</v>
      </c>
      <c r="F17572">
        <v>425</v>
      </c>
      <c r="G17572">
        <v>95</v>
      </c>
      <c r="H17572">
        <v>16</v>
      </c>
      <c r="I17572">
        <v>1</v>
      </c>
      <c r="J17572">
        <v>1227</v>
      </c>
      <c r="K17572">
        <v>1</v>
      </c>
      <c r="L17572">
        <v>36</v>
      </c>
      <c r="M17572">
        <v>451</v>
      </c>
      <c r="N17572" t="s">
        <v>18</v>
      </c>
      <c r="O17572">
        <v>0</v>
      </c>
      <c r="P17572">
        <v>1732</v>
      </c>
    </row>
    <row r="17573" spans="1:16" x14ac:dyDescent="0.25">
      <c r="A17573" t="s">
        <v>26063</v>
      </c>
      <c r="B17573">
        <v>1587</v>
      </c>
      <c r="C17573" s="3" t="str">
        <f>HYPERLINK("http://www.uniprot.org/uniprot/G7J4Q1","tr|G7J4Q1|G7J4Q1_MEDTR")</f>
        <v>tr|G7J4Q1|G7J4Q1_MEDTR</v>
      </c>
      <c r="D17573" t="s">
        <v>26064</v>
      </c>
      <c r="E17573">
        <v>84.01</v>
      </c>
      <c r="F17573">
        <v>513</v>
      </c>
      <c r="G17573">
        <v>82</v>
      </c>
      <c r="H17573">
        <v>7</v>
      </c>
      <c r="I17573">
        <v>1</v>
      </c>
      <c r="J17573">
        <v>1518</v>
      </c>
      <c r="K17573">
        <v>1</v>
      </c>
      <c r="L17573">
        <v>1</v>
      </c>
      <c r="M17573">
        <v>513</v>
      </c>
      <c r="N17573" t="s">
        <v>18</v>
      </c>
      <c r="O17573">
        <v>0</v>
      </c>
      <c r="P17573">
        <v>2297</v>
      </c>
    </row>
    <row r="17574" spans="1:16" x14ac:dyDescent="0.25">
      <c r="A17574" t="s">
        <v>26065</v>
      </c>
      <c r="B17574">
        <v>2541</v>
      </c>
      <c r="C17574" s="3" t="str">
        <f>HYPERLINK("http://www.uniprot.org/uniprot/K7KL46","tr|K7KL46|K7KL46_SOYBN")</f>
        <v>tr|K7KL46|K7KL46_SOYBN</v>
      </c>
      <c r="D17574" t="s">
        <v>28</v>
      </c>
      <c r="E17574">
        <v>69.56</v>
      </c>
      <c r="F17574">
        <v>460</v>
      </c>
      <c r="G17574">
        <v>140</v>
      </c>
      <c r="H17574">
        <v>4</v>
      </c>
      <c r="I17574">
        <v>43</v>
      </c>
      <c r="J17574">
        <v>1410</v>
      </c>
      <c r="K17574">
        <v>1</v>
      </c>
      <c r="L17574">
        <v>38</v>
      </c>
      <c r="M17574">
        <v>494</v>
      </c>
      <c r="N17574" t="s">
        <v>18</v>
      </c>
      <c r="O17574" s="1">
        <v>5.1482100000000003E-172</v>
      </c>
      <c r="P17574">
        <v>1575</v>
      </c>
    </row>
    <row r="17575" spans="1:16" x14ac:dyDescent="0.25">
      <c r="A17575" t="s">
        <v>26066</v>
      </c>
      <c r="B17575">
        <v>1623</v>
      </c>
      <c r="C17575" s="3" t="str">
        <f>HYPERLINK("http://www.uniprot.org/uniprot/I1K3H9","tr|I1K3H9|I1K3H9_SOYBN")</f>
        <v>tr|I1K3H9|I1K3H9_SOYBN</v>
      </c>
      <c r="D17575" t="s">
        <v>28</v>
      </c>
      <c r="E17575">
        <v>71.63</v>
      </c>
      <c r="F17575">
        <v>543</v>
      </c>
      <c r="G17575">
        <v>154</v>
      </c>
      <c r="H17575">
        <v>3</v>
      </c>
      <c r="I17575">
        <v>1</v>
      </c>
      <c r="J17575">
        <v>1620</v>
      </c>
      <c r="K17575">
        <v>1</v>
      </c>
      <c r="L17575">
        <v>1</v>
      </c>
      <c r="M17575">
        <v>540</v>
      </c>
      <c r="N17575" t="s">
        <v>18</v>
      </c>
      <c r="O17575">
        <v>0</v>
      </c>
      <c r="P17575">
        <v>1957</v>
      </c>
    </row>
    <row r="17576" spans="1:16" x14ac:dyDescent="0.25">
      <c r="A17576" t="s">
        <v>26067</v>
      </c>
      <c r="B17576">
        <v>1491</v>
      </c>
      <c r="C17576" s="3" t="str">
        <f>HYPERLINK("http://www.uniprot.org/uniprot/G7LIL6","tr|G7LIL6|G7LIL6_MEDTR")</f>
        <v>tr|G7LIL6|G7LIL6_MEDTR</v>
      </c>
      <c r="D17576" t="s">
        <v>26068</v>
      </c>
      <c r="E17576">
        <v>84.13</v>
      </c>
      <c r="F17576">
        <v>498</v>
      </c>
      <c r="G17576">
        <v>79</v>
      </c>
      <c r="H17576">
        <v>2</v>
      </c>
      <c r="I17576">
        <v>1</v>
      </c>
      <c r="J17576">
        <v>1488</v>
      </c>
      <c r="K17576">
        <v>1</v>
      </c>
      <c r="L17576">
        <v>1</v>
      </c>
      <c r="M17576">
        <v>498</v>
      </c>
      <c r="N17576" t="s">
        <v>18</v>
      </c>
      <c r="O17576">
        <v>0</v>
      </c>
      <c r="P17576">
        <v>2184</v>
      </c>
    </row>
    <row r="17577" spans="1:16" x14ac:dyDescent="0.25">
      <c r="A17577" t="s">
        <v>26069</v>
      </c>
      <c r="B17577">
        <v>1650</v>
      </c>
      <c r="C17577" s="3" t="str">
        <f>HYPERLINK("http://www.uniprot.org/uniprot/G7J209","tr|G7J209|G7J209_MEDTR")</f>
        <v>tr|G7J209|G7J209_MEDTR</v>
      </c>
      <c r="D17577" t="s">
        <v>26070</v>
      </c>
      <c r="E17577">
        <v>81.61</v>
      </c>
      <c r="F17577">
        <v>593</v>
      </c>
      <c r="G17577">
        <v>109</v>
      </c>
      <c r="H17577">
        <v>46</v>
      </c>
      <c r="I17577">
        <v>7</v>
      </c>
      <c r="J17577">
        <v>1647</v>
      </c>
      <c r="K17577">
        <v>1</v>
      </c>
      <c r="L17577">
        <v>4</v>
      </c>
      <c r="M17577">
        <v>595</v>
      </c>
      <c r="N17577" t="s">
        <v>18</v>
      </c>
      <c r="O17577">
        <v>0</v>
      </c>
      <c r="P17577">
        <v>2442</v>
      </c>
    </row>
    <row r="17578" spans="1:16" x14ac:dyDescent="0.25">
      <c r="A17578" t="s">
        <v>26071</v>
      </c>
      <c r="B17578">
        <v>651</v>
      </c>
      <c r="C17578" s="3" t="str">
        <f>HYPERLINK("http://www.uniprot.org/uniprot/I1JPU0","tr|I1JPU0|I1JPU0_SOYBN")</f>
        <v>tr|I1JPU0|I1JPU0_SOYBN</v>
      </c>
      <c r="D17578" t="s">
        <v>71</v>
      </c>
      <c r="E17578">
        <v>50</v>
      </c>
      <c r="F17578">
        <v>140</v>
      </c>
      <c r="G17578">
        <v>70</v>
      </c>
      <c r="H17578">
        <v>0</v>
      </c>
      <c r="I17578">
        <v>214</v>
      </c>
      <c r="J17578">
        <v>633</v>
      </c>
      <c r="K17578">
        <v>1</v>
      </c>
      <c r="L17578">
        <v>209</v>
      </c>
      <c r="M17578">
        <v>346</v>
      </c>
      <c r="N17578" t="s">
        <v>18</v>
      </c>
      <c r="O17578" s="1">
        <v>6.5212799999999997E-29</v>
      </c>
      <c r="P17578">
        <v>333</v>
      </c>
    </row>
    <row r="17579" spans="1:16" x14ac:dyDescent="0.25">
      <c r="A17579" t="s">
        <v>26072</v>
      </c>
      <c r="B17579">
        <v>969</v>
      </c>
      <c r="C17579" s="3" t="str">
        <f>HYPERLINK("http://www.uniprot.org/uniprot/I1MSG8","tr|I1MSG8|I1MSG8_SOYBN")</f>
        <v>tr|I1MSG8|I1MSG8_SOYBN</v>
      </c>
      <c r="D17579" t="s">
        <v>71</v>
      </c>
      <c r="E17579">
        <v>80.989999999999995</v>
      </c>
      <c r="F17579">
        <v>321</v>
      </c>
      <c r="G17579">
        <v>61</v>
      </c>
      <c r="H17579">
        <v>5</v>
      </c>
      <c r="I17579">
        <v>1</v>
      </c>
      <c r="J17579">
        <v>948</v>
      </c>
      <c r="K17579">
        <v>1</v>
      </c>
      <c r="L17579">
        <v>108</v>
      </c>
      <c r="M17579">
        <v>426</v>
      </c>
      <c r="N17579" t="s">
        <v>18</v>
      </c>
      <c r="O17579" s="1">
        <v>3.7240800000000002E-149</v>
      </c>
      <c r="P17579">
        <v>1373</v>
      </c>
    </row>
    <row r="17580" spans="1:16" x14ac:dyDescent="0.25">
      <c r="A17580" t="s">
        <v>26073</v>
      </c>
      <c r="B17580">
        <v>1404</v>
      </c>
      <c r="C17580" s="3" t="str">
        <f>HYPERLINK("http://www.uniprot.org/uniprot/K7MG23","tr|K7MG23|K7MG23_SOYBN")</f>
        <v>tr|K7MG23|K7MG23_SOYBN</v>
      </c>
      <c r="D17580" t="s">
        <v>28</v>
      </c>
      <c r="E17580">
        <v>81.010000000000005</v>
      </c>
      <c r="F17580">
        <v>474</v>
      </c>
      <c r="G17580">
        <v>90</v>
      </c>
      <c r="H17580">
        <v>7</v>
      </c>
      <c r="I17580">
        <v>1</v>
      </c>
      <c r="J17580">
        <v>1401</v>
      </c>
      <c r="K17580">
        <v>1</v>
      </c>
      <c r="L17580">
        <v>1</v>
      </c>
      <c r="M17580">
        <v>471</v>
      </c>
      <c r="N17580" t="s">
        <v>18</v>
      </c>
      <c r="O17580">
        <v>0</v>
      </c>
      <c r="P17580">
        <v>1941</v>
      </c>
    </row>
    <row r="17581" spans="1:16" x14ac:dyDescent="0.25">
      <c r="A17581" t="s">
        <v>26074</v>
      </c>
      <c r="B17581">
        <v>957</v>
      </c>
      <c r="C17581" s="3" t="str">
        <f>HYPERLINK("http://www.uniprot.org/uniprot/G7K1K4","tr|G7K1K4|G7K1K4_MEDTR")</f>
        <v>tr|G7K1K4|G7K1K4_MEDTR</v>
      </c>
      <c r="D17581" t="s">
        <v>4384</v>
      </c>
      <c r="E17581">
        <v>87.14</v>
      </c>
      <c r="F17581">
        <v>319</v>
      </c>
      <c r="G17581">
        <v>41</v>
      </c>
      <c r="H17581">
        <v>1</v>
      </c>
      <c r="I17581">
        <v>1</v>
      </c>
      <c r="J17581">
        <v>954</v>
      </c>
      <c r="K17581">
        <v>1</v>
      </c>
      <c r="L17581">
        <v>1</v>
      </c>
      <c r="M17581">
        <v>319</v>
      </c>
      <c r="N17581" t="s">
        <v>18</v>
      </c>
      <c r="O17581" s="1">
        <v>1.2887800000000001E-162</v>
      </c>
      <c r="P17581">
        <v>1489</v>
      </c>
    </row>
    <row r="17582" spans="1:16" x14ac:dyDescent="0.25">
      <c r="A17582" t="s">
        <v>26075</v>
      </c>
      <c r="B17582">
        <v>1275</v>
      </c>
      <c r="C17582" s="3" t="str">
        <f>HYPERLINK("http://www.uniprot.org/uniprot/G7KC79","tr|G7KC79|G7KC79_MEDTR")</f>
        <v>tr|G7KC79|G7KC79_MEDTR</v>
      </c>
      <c r="D17582" t="s">
        <v>26076</v>
      </c>
      <c r="E17582">
        <v>55.5</v>
      </c>
      <c r="F17582">
        <v>418</v>
      </c>
      <c r="G17582">
        <v>186</v>
      </c>
      <c r="H17582">
        <v>22</v>
      </c>
      <c r="I17582">
        <v>37</v>
      </c>
      <c r="J17582">
        <v>1224</v>
      </c>
      <c r="K17582">
        <v>1</v>
      </c>
      <c r="L17582">
        <v>6</v>
      </c>
      <c r="M17582">
        <v>399</v>
      </c>
      <c r="N17582" t="s">
        <v>18</v>
      </c>
      <c r="O17582" s="1">
        <v>2.5862E-109</v>
      </c>
      <c r="P17582">
        <v>1031</v>
      </c>
    </row>
    <row r="17583" spans="1:16" x14ac:dyDescent="0.25">
      <c r="A17583" t="s">
        <v>26077</v>
      </c>
      <c r="B17583">
        <v>1128</v>
      </c>
      <c r="C17583" s="3" t="str">
        <f>HYPERLINK("http://www.uniprot.org/uniprot/G7KJW1","tr|G7KJW1|G7KJW1_MEDTR")</f>
        <v>tr|G7KJW1|G7KJW1_MEDTR</v>
      </c>
      <c r="D17583" t="s">
        <v>26078</v>
      </c>
      <c r="E17583">
        <v>60.21</v>
      </c>
      <c r="F17583">
        <v>372</v>
      </c>
      <c r="G17583">
        <v>148</v>
      </c>
      <c r="H17583">
        <v>14</v>
      </c>
      <c r="I17583">
        <v>1</v>
      </c>
      <c r="J17583">
        <v>1074</v>
      </c>
      <c r="K17583">
        <v>1</v>
      </c>
      <c r="L17583">
        <v>32</v>
      </c>
      <c r="M17583">
        <v>396</v>
      </c>
      <c r="N17583" t="s">
        <v>18</v>
      </c>
      <c r="O17583" s="1">
        <v>9.6312500000000002E-118</v>
      </c>
      <c r="P17583">
        <v>1103</v>
      </c>
    </row>
    <row r="17584" spans="1:16" x14ac:dyDescent="0.25">
      <c r="A17584" t="s">
        <v>26079</v>
      </c>
      <c r="B17584">
        <v>1071</v>
      </c>
      <c r="C17584" s="3" t="str">
        <f>HYPERLINK("http://www.uniprot.org/uniprot/G7I2H0","tr|G7I2H0|G7I2H0_MEDTR")</f>
        <v>tr|G7I2H0|G7I2H0_MEDTR</v>
      </c>
      <c r="D17584" t="s">
        <v>144</v>
      </c>
      <c r="E17584">
        <v>40.869999999999997</v>
      </c>
      <c r="F17584">
        <v>137</v>
      </c>
      <c r="G17584">
        <v>81</v>
      </c>
      <c r="H17584">
        <v>3</v>
      </c>
      <c r="I17584">
        <v>385</v>
      </c>
      <c r="J17584">
        <v>786</v>
      </c>
      <c r="K17584">
        <v>1</v>
      </c>
      <c r="L17584">
        <v>27</v>
      </c>
      <c r="M17584">
        <v>163</v>
      </c>
      <c r="N17584" t="s">
        <v>18</v>
      </c>
      <c r="O17584" s="1">
        <v>5.5680499999999996E-19</v>
      </c>
      <c r="P17584">
        <v>251</v>
      </c>
    </row>
    <row r="17585" spans="1:16" x14ac:dyDescent="0.25">
      <c r="A17585" t="s">
        <v>26080</v>
      </c>
      <c r="B17585">
        <v>516</v>
      </c>
      <c r="C17585" s="3" t="str">
        <f>HYPERLINK("http://www.uniprot.org/uniprot/G7JDL9","tr|G7JDL9|G7JDL9_MEDTR")</f>
        <v>tr|G7JDL9|G7JDL9_MEDTR</v>
      </c>
      <c r="D17585" t="s">
        <v>242</v>
      </c>
      <c r="E17585">
        <v>38.659999999999997</v>
      </c>
      <c r="F17585">
        <v>75</v>
      </c>
      <c r="G17585">
        <v>46</v>
      </c>
      <c r="H17585">
        <v>0</v>
      </c>
      <c r="I17585">
        <v>289</v>
      </c>
      <c r="J17585">
        <v>513</v>
      </c>
      <c r="K17585">
        <v>1</v>
      </c>
      <c r="L17585">
        <v>33</v>
      </c>
      <c r="M17585">
        <v>107</v>
      </c>
      <c r="N17585" t="s">
        <v>18</v>
      </c>
      <c r="O17585" s="1">
        <v>3.6554200000000002E-8</v>
      </c>
      <c r="P17585">
        <v>152</v>
      </c>
    </row>
    <row r="17586" spans="1:16" x14ac:dyDescent="0.25">
      <c r="A17586" t="s">
        <v>26081</v>
      </c>
      <c r="B17586">
        <v>261</v>
      </c>
      <c r="C17586" s="3" t="str">
        <f>HYPERLINK("http://www.uniprot.org/uniprot/M5X9T4","tr|M5X9T4|M5X9T4_PRUPE")</f>
        <v>tr|M5X9T4|M5X9T4_PRUPE</v>
      </c>
      <c r="D17586" t="s">
        <v>26082</v>
      </c>
      <c r="E17586">
        <v>89.02</v>
      </c>
      <c r="F17586">
        <v>82</v>
      </c>
      <c r="G17586">
        <v>9</v>
      </c>
      <c r="H17586">
        <v>0</v>
      </c>
      <c r="I17586">
        <v>4</v>
      </c>
      <c r="J17586">
        <v>249</v>
      </c>
      <c r="K17586">
        <v>1</v>
      </c>
      <c r="L17586">
        <v>374</v>
      </c>
      <c r="M17586">
        <v>455</v>
      </c>
      <c r="N17586" t="s">
        <v>18</v>
      </c>
      <c r="O17586" s="1">
        <v>2.9433800000000001E-34</v>
      </c>
      <c r="P17586">
        <v>377</v>
      </c>
    </row>
    <row r="17587" spans="1:16" x14ac:dyDescent="0.25">
      <c r="A17587" t="s">
        <v>26083</v>
      </c>
      <c r="B17587">
        <v>453</v>
      </c>
      <c r="C17587" s="3" t="str">
        <f>HYPERLINK("http://www.uniprot.org/uniprot/K7MHF2","tr|K7MHF2|K7MHF2_SOYBN")</f>
        <v>tr|K7MHF2|K7MHF2_SOYBN</v>
      </c>
      <c r="D17587" t="s">
        <v>28</v>
      </c>
      <c r="E17587">
        <v>78.28</v>
      </c>
      <c r="F17587">
        <v>152</v>
      </c>
      <c r="G17587">
        <v>33</v>
      </c>
      <c r="H17587">
        <v>2</v>
      </c>
      <c r="I17587">
        <v>1</v>
      </c>
      <c r="J17587">
        <v>450</v>
      </c>
      <c r="K17587">
        <v>1</v>
      </c>
      <c r="L17587">
        <v>1</v>
      </c>
      <c r="M17587">
        <v>152</v>
      </c>
      <c r="N17587" t="s">
        <v>18</v>
      </c>
      <c r="O17587" s="1">
        <v>1.7607500000000001E-63</v>
      </c>
      <c r="P17587">
        <v>629</v>
      </c>
    </row>
    <row r="17588" spans="1:16" x14ac:dyDescent="0.25">
      <c r="A17588" t="s">
        <v>26084</v>
      </c>
      <c r="B17588">
        <v>1038</v>
      </c>
      <c r="C17588" s="3" t="str">
        <f>HYPERLINK("http://www.uniprot.org/uniprot/I1LA88","tr|I1LA88|I1LA88_SOYBN")</f>
        <v>tr|I1LA88|I1LA88_SOYBN</v>
      </c>
      <c r="D17588" t="s">
        <v>28</v>
      </c>
      <c r="E17588">
        <v>52.64</v>
      </c>
      <c r="F17588">
        <v>378</v>
      </c>
      <c r="G17588">
        <v>179</v>
      </c>
      <c r="H17588">
        <v>45</v>
      </c>
      <c r="I17588">
        <v>28</v>
      </c>
      <c r="J17588">
        <v>1026</v>
      </c>
      <c r="K17588">
        <v>1</v>
      </c>
      <c r="L17588">
        <v>85</v>
      </c>
      <c r="M17588">
        <v>461</v>
      </c>
      <c r="N17588" t="s">
        <v>18</v>
      </c>
      <c r="O17588" s="1">
        <v>1.0040799999999999E-102</v>
      </c>
      <c r="P17588">
        <v>973</v>
      </c>
    </row>
    <row r="17589" spans="1:16" x14ac:dyDescent="0.25">
      <c r="A17589" t="s">
        <v>26085</v>
      </c>
      <c r="B17589">
        <v>1263</v>
      </c>
      <c r="C17589" s="3" t="str">
        <f>HYPERLINK("http://www.uniprot.org/uniprot/Q2HT34","tr|Q2HT34|Q2HT34_MEDTR")</f>
        <v>tr|Q2HT34|Q2HT34_MEDTR</v>
      </c>
      <c r="D17589" t="s">
        <v>26086</v>
      </c>
      <c r="E17589">
        <v>91.4</v>
      </c>
      <c r="F17589">
        <v>419</v>
      </c>
      <c r="G17589">
        <v>36</v>
      </c>
      <c r="H17589">
        <v>2</v>
      </c>
      <c r="I17589">
        <v>10</v>
      </c>
      <c r="J17589">
        <v>1260</v>
      </c>
      <c r="K17589">
        <v>1</v>
      </c>
      <c r="L17589">
        <v>3</v>
      </c>
      <c r="M17589">
        <v>421</v>
      </c>
      <c r="N17589" t="s">
        <v>18</v>
      </c>
      <c r="O17589">
        <v>0</v>
      </c>
      <c r="P17589">
        <v>2091</v>
      </c>
    </row>
    <row r="17590" spans="1:16" x14ac:dyDescent="0.25">
      <c r="A17590" t="s">
        <v>26087</v>
      </c>
      <c r="B17590">
        <v>2046</v>
      </c>
      <c r="C17590" s="3" t="str">
        <f>HYPERLINK("http://www.uniprot.org/uniprot/G7IFW1","tr|G7IFW1|G7IFW1_MEDTR")</f>
        <v>tr|G7IFW1|G7IFW1_MEDTR</v>
      </c>
      <c r="D17590" t="s">
        <v>26088</v>
      </c>
      <c r="E17590">
        <v>76.64</v>
      </c>
      <c r="F17590">
        <v>745</v>
      </c>
      <c r="G17590">
        <v>174</v>
      </c>
      <c r="H17590">
        <v>65</v>
      </c>
      <c r="I17590">
        <v>1</v>
      </c>
      <c r="J17590">
        <v>2040</v>
      </c>
      <c r="K17590">
        <v>1</v>
      </c>
      <c r="L17590">
        <v>1</v>
      </c>
      <c r="M17590">
        <v>743</v>
      </c>
      <c r="N17590" t="s">
        <v>18</v>
      </c>
      <c r="O17590">
        <v>0</v>
      </c>
      <c r="P17590">
        <v>2833</v>
      </c>
    </row>
    <row r="17591" spans="1:16" x14ac:dyDescent="0.25">
      <c r="A17591" t="s">
        <v>26089</v>
      </c>
      <c r="B17591">
        <v>1539</v>
      </c>
      <c r="C17591" s="3" t="str">
        <f>HYPERLINK("http://www.uniprot.org/uniprot/G7I2H0","tr|G7I2H0|G7I2H0_MEDTR")</f>
        <v>tr|G7I2H0|G7I2H0_MEDTR</v>
      </c>
      <c r="D17591" t="s">
        <v>144</v>
      </c>
      <c r="E17591">
        <v>31.18</v>
      </c>
      <c r="F17591">
        <v>279</v>
      </c>
      <c r="G17591">
        <v>192</v>
      </c>
      <c r="H17591">
        <v>19</v>
      </c>
      <c r="I17591">
        <v>637</v>
      </c>
      <c r="J17591">
        <v>1416</v>
      </c>
      <c r="K17591">
        <v>1</v>
      </c>
      <c r="L17591">
        <v>23</v>
      </c>
      <c r="M17591">
        <v>257</v>
      </c>
      <c r="N17591" t="s">
        <v>18</v>
      </c>
      <c r="O17591" s="1">
        <v>3.7988099999999998E-20</v>
      </c>
      <c r="P17591">
        <v>263</v>
      </c>
    </row>
    <row r="17592" spans="1:16" x14ac:dyDescent="0.25">
      <c r="A17592" t="s">
        <v>26090</v>
      </c>
      <c r="B17592">
        <v>1143</v>
      </c>
      <c r="C17592" s="3" t="str">
        <f>HYPERLINK("http://www.uniprot.org/uniprot/G7K236","tr|G7K236|G7K236_MEDTR")</f>
        <v>tr|G7K236|G7K236_MEDTR</v>
      </c>
      <c r="D17592" t="s">
        <v>26091</v>
      </c>
      <c r="E17592">
        <v>64.569999999999993</v>
      </c>
      <c r="F17592">
        <v>367</v>
      </c>
      <c r="G17592">
        <v>130</v>
      </c>
      <c r="H17592">
        <v>3</v>
      </c>
      <c r="I17592">
        <v>49</v>
      </c>
      <c r="J17592">
        <v>1140</v>
      </c>
      <c r="K17592">
        <v>1</v>
      </c>
      <c r="L17592">
        <v>5</v>
      </c>
      <c r="M17592">
        <v>362</v>
      </c>
      <c r="N17592" t="s">
        <v>18</v>
      </c>
      <c r="O17592" s="1">
        <v>1.2420700000000001E-120</v>
      </c>
      <c r="P17592">
        <v>1128</v>
      </c>
    </row>
    <row r="17593" spans="1:16" x14ac:dyDescent="0.25">
      <c r="A17593" t="s">
        <v>26092</v>
      </c>
      <c r="B17593">
        <v>1461</v>
      </c>
      <c r="C17593" s="3" t="str">
        <f>HYPERLINK("http://www.uniprot.org/uniprot/G7JXS4","tr|G7JXS4|G7JXS4_MEDTR")</f>
        <v>tr|G7JXS4|G7JXS4_MEDTR</v>
      </c>
      <c r="D17593" t="s">
        <v>26093</v>
      </c>
      <c r="E17593">
        <v>82.5</v>
      </c>
      <c r="F17593">
        <v>480</v>
      </c>
      <c r="G17593">
        <v>84</v>
      </c>
      <c r="H17593">
        <v>0</v>
      </c>
      <c r="I17593">
        <v>1</v>
      </c>
      <c r="J17593">
        <v>1440</v>
      </c>
      <c r="K17593">
        <v>1</v>
      </c>
      <c r="L17593">
        <v>4</v>
      </c>
      <c r="M17593">
        <v>483</v>
      </c>
      <c r="N17593" t="s">
        <v>18</v>
      </c>
      <c r="O17593">
        <v>0</v>
      </c>
      <c r="P17593">
        <v>2147</v>
      </c>
    </row>
    <row r="17594" spans="1:16" x14ac:dyDescent="0.25">
      <c r="A17594" t="s">
        <v>26094</v>
      </c>
      <c r="B17594">
        <v>609</v>
      </c>
      <c r="C17594" s="3" t="str">
        <f>HYPERLINK("http://www.uniprot.org/uniprot/I1NBS1","tr|I1NBS1|I1NBS1_SOYBN")</f>
        <v>tr|I1NBS1|I1NBS1_SOYBN</v>
      </c>
      <c r="D17594" t="s">
        <v>28</v>
      </c>
      <c r="E17594">
        <v>72.77</v>
      </c>
      <c r="F17594">
        <v>202</v>
      </c>
      <c r="G17594">
        <v>55</v>
      </c>
      <c r="H17594">
        <v>0</v>
      </c>
      <c r="I17594">
        <v>1</v>
      </c>
      <c r="J17594">
        <v>606</v>
      </c>
      <c r="K17594">
        <v>1</v>
      </c>
      <c r="L17594">
        <v>1</v>
      </c>
      <c r="M17594">
        <v>202</v>
      </c>
      <c r="N17594" t="s">
        <v>18</v>
      </c>
      <c r="O17594" s="1">
        <v>8.7645999999999996E-75</v>
      </c>
      <c r="P17594">
        <v>728</v>
      </c>
    </row>
    <row r="17595" spans="1:16" x14ac:dyDescent="0.25">
      <c r="A17595" t="s">
        <v>26095</v>
      </c>
      <c r="B17595">
        <v>1458</v>
      </c>
      <c r="C17595" s="3" t="str">
        <f>HYPERLINK("http://www.uniprot.org/uniprot/G7KZE1","tr|G7KZE1|G7KZE1_MEDTR")</f>
        <v>tr|G7KZE1|G7KZE1_MEDTR</v>
      </c>
      <c r="D17595" t="s">
        <v>26096</v>
      </c>
      <c r="E17595">
        <v>72.2</v>
      </c>
      <c r="F17595">
        <v>518</v>
      </c>
      <c r="G17595">
        <v>144</v>
      </c>
      <c r="H17595">
        <v>33</v>
      </c>
      <c r="I17595">
        <v>1</v>
      </c>
      <c r="J17595">
        <v>1455</v>
      </c>
      <c r="K17595">
        <v>1</v>
      </c>
      <c r="L17595">
        <v>1</v>
      </c>
      <c r="M17595">
        <v>492</v>
      </c>
      <c r="N17595" t="s">
        <v>18</v>
      </c>
      <c r="O17595">
        <v>0</v>
      </c>
      <c r="P17595">
        <v>1826</v>
      </c>
    </row>
    <row r="17596" spans="1:16" x14ac:dyDescent="0.25">
      <c r="A17596" t="s">
        <v>26097</v>
      </c>
      <c r="B17596">
        <v>813</v>
      </c>
      <c r="C17596" s="3" t="str">
        <f>HYPERLINK("http://www.uniprot.org/uniprot/A5AP21","tr|A5AP21|A5AP21_VITVI")</f>
        <v>tr|A5AP21|A5AP21_VITVI</v>
      </c>
      <c r="D17596" t="s">
        <v>26098</v>
      </c>
      <c r="E17596">
        <v>36.11</v>
      </c>
      <c r="F17596">
        <v>144</v>
      </c>
      <c r="G17596">
        <v>92</v>
      </c>
      <c r="H17596">
        <v>0</v>
      </c>
      <c r="I17596">
        <v>268</v>
      </c>
      <c r="J17596">
        <v>699</v>
      </c>
      <c r="K17596">
        <v>1</v>
      </c>
      <c r="L17596">
        <v>803</v>
      </c>
      <c r="M17596">
        <v>945</v>
      </c>
      <c r="N17596" t="s">
        <v>18</v>
      </c>
      <c r="O17596" s="1">
        <v>2.0849000000000001E-16</v>
      </c>
      <c r="P17596">
        <v>227</v>
      </c>
    </row>
    <row r="17597" spans="1:16" x14ac:dyDescent="0.25">
      <c r="A17597" t="s">
        <v>26099</v>
      </c>
      <c r="B17597">
        <v>789</v>
      </c>
      <c r="C17597" s="3" t="str">
        <f>HYPERLINK("http://www.uniprot.org/uniprot/G7IAN4","tr|G7IAN4|G7IAN4_MEDTR")</f>
        <v>tr|G7IAN4|G7IAN4_MEDTR</v>
      </c>
      <c r="D17597" t="s">
        <v>26100</v>
      </c>
      <c r="E17597">
        <v>76.06</v>
      </c>
      <c r="F17597">
        <v>234</v>
      </c>
      <c r="G17597">
        <v>56</v>
      </c>
      <c r="H17597">
        <v>3</v>
      </c>
      <c r="I17597">
        <v>1</v>
      </c>
      <c r="J17597">
        <v>693</v>
      </c>
      <c r="K17597">
        <v>1</v>
      </c>
      <c r="L17597">
        <v>1</v>
      </c>
      <c r="M17597">
        <v>231</v>
      </c>
      <c r="N17597" t="s">
        <v>18</v>
      </c>
      <c r="O17597" s="1">
        <v>9.7856500000000004E-101</v>
      </c>
      <c r="P17597">
        <v>954</v>
      </c>
    </row>
    <row r="17598" spans="1:16" x14ac:dyDescent="0.25">
      <c r="A17598" t="s">
        <v>26101</v>
      </c>
      <c r="B17598">
        <v>444</v>
      </c>
      <c r="C17598" s="3" t="str">
        <f>HYPERLINK("http://www.uniprot.org/uniprot/G7I889","tr|G7I889|G7I889_MEDTR")</f>
        <v>tr|G7I889|G7I889_MEDTR</v>
      </c>
      <c r="D17598" t="s">
        <v>26102</v>
      </c>
      <c r="E17598">
        <v>69.790000000000006</v>
      </c>
      <c r="F17598">
        <v>149</v>
      </c>
      <c r="G17598">
        <v>45</v>
      </c>
      <c r="H17598">
        <v>2</v>
      </c>
      <c r="I17598">
        <v>1</v>
      </c>
      <c r="J17598">
        <v>441</v>
      </c>
      <c r="K17598">
        <v>1</v>
      </c>
      <c r="L17598">
        <v>37</v>
      </c>
      <c r="M17598">
        <v>185</v>
      </c>
      <c r="N17598" t="s">
        <v>18</v>
      </c>
      <c r="O17598" s="1">
        <v>2.0487299999999999E-51</v>
      </c>
      <c r="P17598">
        <v>525</v>
      </c>
    </row>
    <row r="17599" spans="1:16" x14ac:dyDescent="0.25">
      <c r="A17599" t="s">
        <v>26103</v>
      </c>
      <c r="B17599">
        <v>1989</v>
      </c>
      <c r="C17599" s="3" t="str">
        <f>HYPERLINK("http://www.uniprot.org/uniprot/Q2V732","tr|Q2V732|Q2V732_SOYBN")</f>
        <v>tr|Q2V732|Q2V732_SOYBN</v>
      </c>
      <c r="D17599" t="s">
        <v>210</v>
      </c>
      <c r="E17599">
        <v>73.319999999999993</v>
      </c>
      <c r="F17599">
        <v>686</v>
      </c>
      <c r="G17599">
        <v>183</v>
      </c>
      <c r="H17599">
        <v>24</v>
      </c>
      <c r="I17599">
        <v>1</v>
      </c>
      <c r="J17599">
        <v>1986</v>
      </c>
      <c r="K17599">
        <v>1</v>
      </c>
      <c r="L17599">
        <v>1</v>
      </c>
      <c r="M17599">
        <v>672</v>
      </c>
      <c r="N17599" t="s">
        <v>18</v>
      </c>
      <c r="O17599">
        <v>0</v>
      </c>
      <c r="P17599">
        <v>2433</v>
      </c>
    </row>
    <row r="17600" spans="1:16" x14ac:dyDescent="0.25">
      <c r="A17600" t="s">
        <v>26104</v>
      </c>
      <c r="B17600">
        <v>270</v>
      </c>
      <c r="C17600" s="3" t="str">
        <f>HYPERLINK("http://www.uniprot.org/uniprot/G7J6X9","tr|G7J6X9|G7J6X9_MEDTR")</f>
        <v>tr|G7J6X9|G7J6X9_MEDTR</v>
      </c>
      <c r="D17600" t="s">
        <v>26105</v>
      </c>
      <c r="E17600">
        <v>82.35</v>
      </c>
      <c r="F17600">
        <v>85</v>
      </c>
      <c r="G17600">
        <v>15</v>
      </c>
      <c r="H17600">
        <v>0</v>
      </c>
      <c r="I17600">
        <v>1</v>
      </c>
      <c r="J17600">
        <v>255</v>
      </c>
      <c r="K17600">
        <v>1</v>
      </c>
      <c r="L17600">
        <v>335</v>
      </c>
      <c r="M17600">
        <v>419</v>
      </c>
      <c r="N17600" t="s">
        <v>18</v>
      </c>
      <c r="O17600" s="1">
        <v>1.4475E-36</v>
      </c>
      <c r="P17600">
        <v>397</v>
      </c>
    </row>
    <row r="17601" spans="1:16" x14ac:dyDescent="0.25">
      <c r="A17601" t="s">
        <v>26106</v>
      </c>
      <c r="B17601">
        <v>423</v>
      </c>
      <c r="C17601" s="3" t="str">
        <f>HYPERLINK("http://www.uniprot.org/uniprot/I1JT41","tr|I1JT41|I1JT41_SOYBN")</f>
        <v>tr|I1JT41|I1JT41_SOYBN</v>
      </c>
      <c r="D17601" t="s">
        <v>28</v>
      </c>
      <c r="E17601">
        <v>94.92</v>
      </c>
      <c r="F17601">
        <v>138</v>
      </c>
      <c r="G17601">
        <v>7</v>
      </c>
      <c r="H17601">
        <v>0</v>
      </c>
      <c r="I17601">
        <v>7</v>
      </c>
      <c r="J17601">
        <v>420</v>
      </c>
      <c r="K17601">
        <v>1</v>
      </c>
      <c r="L17601">
        <v>84</v>
      </c>
      <c r="M17601">
        <v>221</v>
      </c>
      <c r="N17601" t="s">
        <v>18</v>
      </c>
      <c r="O17601" s="1">
        <v>3.7228200000000002E-69</v>
      </c>
      <c r="P17601">
        <v>678</v>
      </c>
    </row>
    <row r="17602" spans="1:16" x14ac:dyDescent="0.25">
      <c r="A17602" t="s">
        <v>26107</v>
      </c>
      <c r="B17602">
        <v>2013</v>
      </c>
      <c r="C17602" s="3" t="str">
        <f>HYPERLINK("http://www.uniprot.org/uniprot/I1KC60","tr|I1KC60|I1KC60_SOYBN")</f>
        <v>tr|I1KC60|I1KC60_SOYBN</v>
      </c>
      <c r="D17602" t="s">
        <v>71</v>
      </c>
      <c r="E17602">
        <v>76.47</v>
      </c>
      <c r="F17602">
        <v>680</v>
      </c>
      <c r="G17602">
        <v>160</v>
      </c>
      <c r="H17602">
        <v>10</v>
      </c>
      <c r="I17602">
        <v>1</v>
      </c>
      <c r="J17602">
        <v>2010</v>
      </c>
      <c r="K17602">
        <v>1</v>
      </c>
      <c r="L17602">
        <v>1</v>
      </c>
      <c r="M17602">
        <v>676</v>
      </c>
      <c r="N17602" t="s">
        <v>18</v>
      </c>
      <c r="O17602">
        <v>0</v>
      </c>
      <c r="P17602">
        <v>2755</v>
      </c>
    </row>
    <row r="17603" spans="1:16" x14ac:dyDescent="0.25">
      <c r="A17603" t="s">
        <v>26108</v>
      </c>
      <c r="B17603">
        <v>3366</v>
      </c>
      <c r="C17603" s="3" t="str">
        <f>HYPERLINK("http://www.uniprot.org/uniprot/K7L5U1","tr|K7L5U1|K7L5U1_SOYBN")</f>
        <v>tr|K7L5U1|K7L5U1_SOYBN</v>
      </c>
      <c r="D17603" t="s">
        <v>28</v>
      </c>
      <c r="E17603">
        <v>82.19</v>
      </c>
      <c r="F17603">
        <v>938</v>
      </c>
      <c r="G17603">
        <v>167</v>
      </c>
      <c r="H17603">
        <v>1</v>
      </c>
      <c r="I17603">
        <v>4</v>
      </c>
      <c r="J17603">
        <v>2814</v>
      </c>
      <c r="K17603">
        <v>1</v>
      </c>
      <c r="L17603">
        <v>54</v>
      </c>
      <c r="M17603">
        <v>986</v>
      </c>
      <c r="N17603" t="s">
        <v>18</v>
      </c>
      <c r="O17603">
        <v>0</v>
      </c>
      <c r="P17603">
        <v>3917</v>
      </c>
    </row>
    <row r="17604" spans="1:16" x14ac:dyDescent="0.25">
      <c r="A17604" t="s">
        <v>26109</v>
      </c>
      <c r="B17604">
        <v>402</v>
      </c>
      <c r="C17604" s="3" t="str">
        <f>HYPERLINK("http://www.uniprot.org/uniprot/B7FN56","tr|B7FN56|B7FN56_MEDTR")</f>
        <v>tr|B7FN56|B7FN56_MEDTR</v>
      </c>
      <c r="D17604" t="s">
        <v>12652</v>
      </c>
      <c r="E17604">
        <v>85.71</v>
      </c>
      <c r="F17604">
        <v>133</v>
      </c>
      <c r="G17604">
        <v>19</v>
      </c>
      <c r="H17604">
        <v>0</v>
      </c>
      <c r="I17604">
        <v>1</v>
      </c>
      <c r="J17604">
        <v>399</v>
      </c>
      <c r="K17604">
        <v>1</v>
      </c>
      <c r="L17604">
        <v>1</v>
      </c>
      <c r="M17604">
        <v>133</v>
      </c>
      <c r="N17604" t="s">
        <v>18</v>
      </c>
      <c r="O17604" s="1">
        <v>3.49328E-59</v>
      </c>
      <c r="P17604">
        <v>592</v>
      </c>
    </row>
    <row r="17605" spans="1:16" x14ac:dyDescent="0.25">
      <c r="A17605" t="s">
        <v>26110</v>
      </c>
      <c r="B17605">
        <v>1644</v>
      </c>
      <c r="C17605" s="3" t="str">
        <f>HYPERLINK("http://www.uniprot.org/uniprot/G7J211","tr|G7J211|G7J211_MEDTR")</f>
        <v>tr|G7J211|G7J211_MEDTR</v>
      </c>
      <c r="D17605" t="s">
        <v>26111</v>
      </c>
      <c r="E17605">
        <v>78.5</v>
      </c>
      <c r="F17605">
        <v>549</v>
      </c>
      <c r="G17605">
        <v>118</v>
      </c>
      <c r="H17605">
        <v>2</v>
      </c>
      <c r="I17605">
        <v>1</v>
      </c>
      <c r="J17605">
        <v>1641</v>
      </c>
      <c r="K17605">
        <v>1</v>
      </c>
      <c r="L17605">
        <v>1</v>
      </c>
      <c r="M17605">
        <v>542</v>
      </c>
      <c r="N17605" t="s">
        <v>18</v>
      </c>
      <c r="O17605">
        <v>0</v>
      </c>
      <c r="P17605">
        <v>2189</v>
      </c>
    </row>
    <row r="17606" spans="1:16" x14ac:dyDescent="0.25">
      <c r="A17606" t="s">
        <v>26112</v>
      </c>
      <c r="B17606">
        <v>459</v>
      </c>
      <c r="C17606" s="3" t="str">
        <f>HYPERLINK("http://www.uniprot.org/uniprot/G7IA56","tr|G7IA56|G7IA56_MEDTR")</f>
        <v>tr|G7IA56|G7IA56_MEDTR</v>
      </c>
      <c r="D17606" t="s">
        <v>493</v>
      </c>
      <c r="E17606">
        <v>49</v>
      </c>
      <c r="F17606">
        <v>151</v>
      </c>
      <c r="G17606">
        <v>77</v>
      </c>
      <c r="H17606">
        <v>12</v>
      </c>
      <c r="I17606">
        <v>25</v>
      </c>
      <c r="J17606">
        <v>441</v>
      </c>
      <c r="K17606">
        <v>1</v>
      </c>
      <c r="L17606">
        <v>10</v>
      </c>
      <c r="M17606">
        <v>160</v>
      </c>
      <c r="N17606" t="s">
        <v>18</v>
      </c>
      <c r="O17606" s="1">
        <v>4.4705999999999998E-30</v>
      </c>
      <c r="P17606">
        <v>341</v>
      </c>
    </row>
    <row r="17607" spans="1:16" x14ac:dyDescent="0.25">
      <c r="A17607" t="s">
        <v>26113</v>
      </c>
      <c r="B17607">
        <v>717</v>
      </c>
      <c r="C17607" s="3" t="str">
        <f>HYPERLINK("http://www.uniprot.org/uniprot/I3SZU3","tr|I3SZU3|I3SZU3_MEDTR")</f>
        <v>tr|I3SZU3|I3SZU3_MEDTR</v>
      </c>
      <c r="D17607" t="s">
        <v>22</v>
      </c>
      <c r="E17607">
        <v>48.84</v>
      </c>
      <c r="F17607">
        <v>260</v>
      </c>
      <c r="G17607">
        <v>133</v>
      </c>
      <c r="H17607">
        <v>23</v>
      </c>
      <c r="I17607">
        <v>1</v>
      </c>
      <c r="J17607">
        <v>711</v>
      </c>
      <c r="K17607">
        <v>1</v>
      </c>
      <c r="L17607">
        <v>1</v>
      </c>
      <c r="M17607">
        <v>244</v>
      </c>
      <c r="N17607" t="s">
        <v>18</v>
      </c>
      <c r="O17607" s="1">
        <v>3.0166299999999999E-47</v>
      </c>
      <c r="P17607">
        <v>492</v>
      </c>
    </row>
    <row r="17608" spans="1:16" x14ac:dyDescent="0.25">
      <c r="A17608" t="s">
        <v>26114</v>
      </c>
      <c r="B17608">
        <v>3948</v>
      </c>
      <c r="C17608" s="3" t="str">
        <f>HYPERLINK("http://www.uniprot.org/uniprot/I1JMK1","tr|I1JMK1|I1JMK1_SOYBN")</f>
        <v>tr|I1JMK1|I1JMK1_SOYBN</v>
      </c>
      <c r="D17608" t="s">
        <v>71</v>
      </c>
      <c r="E17608">
        <v>69.84</v>
      </c>
      <c r="F17608">
        <v>859</v>
      </c>
      <c r="G17608">
        <v>259</v>
      </c>
      <c r="H17608">
        <v>64</v>
      </c>
      <c r="I17608">
        <v>1</v>
      </c>
      <c r="J17608">
        <v>2385</v>
      </c>
      <c r="K17608">
        <v>1</v>
      </c>
      <c r="L17608">
        <v>1</v>
      </c>
      <c r="M17608">
        <v>847</v>
      </c>
      <c r="N17608" t="s">
        <v>18</v>
      </c>
      <c r="O17608">
        <v>0</v>
      </c>
      <c r="P17608">
        <v>2844</v>
      </c>
    </row>
    <row r="17609" spans="1:16" x14ac:dyDescent="0.25">
      <c r="A17609" t="s">
        <v>26115</v>
      </c>
      <c r="B17609">
        <v>357</v>
      </c>
      <c r="C17609" s="3" t="str">
        <f>HYPERLINK("http://www.uniprot.org/uniprot/G7L6X6","tr|G7L6X6|G7L6X6_MEDTR")</f>
        <v>tr|G7L6X6|G7L6X6_MEDTR</v>
      </c>
      <c r="D17609" t="s">
        <v>26116</v>
      </c>
      <c r="E17609">
        <v>66.66</v>
      </c>
      <c r="F17609">
        <v>117</v>
      </c>
      <c r="G17609">
        <v>39</v>
      </c>
      <c r="H17609">
        <v>0</v>
      </c>
      <c r="I17609">
        <v>1</v>
      </c>
      <c r="J17609">
        <v>351</v>
      </c>
      <c r="K17609">
        <v>1</v>
      </c>
      <c r="L17609">
        <v>1</v>
      </c>
      <c r="M17609">
        <v>114</v>
      </c>
      <c r="N17609" t="s">
        <v>18</v>
      </c>
      <c r="O17609" s="1">
        <v>1.0936900000000001E-36</v>
      </c>
      <c r="P17609">
        <v>398</v>
      </c>
    </row>
    <row r="17610" spans="1:16" x14ac:dyDescent="0.25">
      <c r="A17610" t="s">
        <v>26117</v>
      </c>
      <c r="B17610">
        <v>654</v>
      </c>
      <c r="C17610" s="3" t="str">
        <f>HYPERLINK("http://www.uniprot.org/uniprot/I1J8X8","tr|I1J8X8|I1J8X8_SOYBN")</f>
        <v>tr|I1J8X8|I1J8X8_SOYBN</v>
      </c>
      <c r="D17610" t="s">
        <v>117</v>
      </c>
      <c r="E17610">
        <v>63.3</v>
      </c>
      <c r="F17610">
        <v>218</v>
      </c>
      <c r="G17610">
        <v>80</v>
      </c>
      <c r="H17610">
        <v>1</v>
      </c>
      <c r="I17610">
        <v>1</v>
      </c>
      <c r="J17610">
        <v>651</v>
      </c>
      <c r="K17610">
        <v>1</v>
      </c>
      <c r="L17610">
        <v>1</v>
      </c>
      <c r="M17610">
        <v>214</v>
      </c>
      <c r="N17610" t="s">
        <v>18</v>
      </c>
      <c r="O17610" s="1">
        <v>8.2602300000000004E-64</v>
      </c>
      <c r="P17610">
        <v>634</v>
      </c>
    </row>
    <row r="17611" spans="1:16" x14ac:dyDescent="0.25">
      <c r="A17611" t="s">
        <v>26118</v>
      </c>
      <c r="B17611">
        <v>459</v>
      </c>
      <c r="C17611" s="3" t="str">
        <f>HYPERLINK("http://www.uniprot.org/uniprot/G7KJW2","tr|G7KJW2|G7KJW2_MEDTR")</f>
        <v>tr|G7KJW2|G7KJW2_MEDTR</v>
      </c>
      <c r="D17611" t="s">
        <v>26119</v>
      </c>
      <c r="E17611">
        <v>93.89</v>
      </c>
      <c r="F17611">
        <v>131</v>
      </c>
      <c r="G17611">
        <v>8</v>
      </c>
      <c r="H17611">
        <v>0</v>
      </c>
      <c r="I17611">
        <v>64</v>
      </c>
      <c r="J17611">
        <v>456</v>
      </c>
      <c r="K17611">
        <v>1</v>
      </c>
      <c r="L17611">
        <v>23</v>
      </c>
      <c r="M17611">
        <v>153</v>
      </c>
      <c r="N17611" t="s">
        <v>18</v>
      </c>
      <c r="O17611" s="1">
        <v>9.8446300000000004E-70</v>
      </c>
      <c r="P17611">
        <v>683</v>
      </c>
    </row>
    <row r="17612" spans="1:16" x14ac:dyDescent="0.25">
      <c r="A17612" t="s">
        <v>26120</v>
      </c>
      <c r="B17612">
        <v>1170</v>
      </c>
      <c r="C17612" s="3" t="str">
        <f>HYPERLINK("http://www.uniprot.org/uniprot/I1MJN2","tr|I1MJN2|I1MJN2_SOYBN")</f>
        <v>tr|I1MJN2|I1MJN2_SOYBN</v>
      </c>
      <c r="D17612" t="s">
        <v>117</v>
      </c>
      <c r="E17612">
        <v>85.34</v>
      </c>
      <c r="F17612">
        <v>389</v>
      </c>
      <c r="G17612">
        <v>57</v>
      </c>
      <c r="H17612">
        <v>0</v>
      </c>
      <c r="I17612">
        <v>1</v>
      </c>
      <c r="J17612">
        <v>1167</v>
      </c>
      <c r="K17612">
        <v>1</v>
      </c>
      <c r="L17612">
        <v>1</v>
      </c>
      <c r="M17612">
        <v>389</v>
      </c>
      <c r="N17612" t="s">
        <v>18</v>
      </c>
      <c r="O17612">
        <v>0</v>
      </c>
      <c r="P17612">
        <v>1727</v>
      </c>
    </row>
    <row r="17613" spans="1:16" x14ac:dyDescent="0.25">
      <c r="A17613" t="s">
        <v>26121</v>
      </c>
      <c r="B17613">
        <v>702</v>
      </c>
      <c r="C17613" s="3" t="str">
        <f>HYPERLINK("http://www.uniprot.org/uniprot/G7I2H0","tr|G7I2H0|G7I2H0_MEDTR")</f>
        <v>tr|G7I2H0|G7I2H0_MEDTR</v>
      </c>
      <c r="D17613" t="s">
        <v>144</v>
      </c>
      <c r="E17613">
        <v>37.549999999999997</v>
      </c>
      <c r="F17613">
        <v>221</v>
      </c>
      <c r="G17613">
        <v>138</v>
      </c>
      <c r="H17613">
        <v>1</v>
      </c>
      <c r="I17613">
        <v>10</v>
      </c>
      <c r="J17613">
        <v>669</v>
      </c>
      <c r="K17613">
        <v>1</v>
      </c>
      <c r="L17613">
        <v>118</v>
      </c>
      <c r="M17613">
        <v>313</v>
      </c>
      <c r="N17613" t="s">
        <v>18</v>
      </c>
      <c r="O17613" s="1">
        <v>1.5818000000000001E-21</v>
      </c>
      <c r="P17613">
        <v>270</v>
      </c>
    </row>
    <row r="17614" spans="1:16" x14ac:dyDescent="0.25">
      <c r="A17614" t="s">
        <v>26122</v>
      </c>
      <c r="B17614">
        <v>1005</v>
      </c>
      <c r="C17614" s="3" t="str">
        <f>HYPERLINK("http://www.uniprot.org/uniprot/G7KNV0","tr|G7KNV0|G7KNV0_MEDTR")</f>
        <v>tr|G7KNV0|G7KNV0_MEDTR</v>
      </c>
      <c r="D17614" t="s">
        <v>26123</v>
      </c>
      <c r="E17614">
        <v>62.5</v>
      </c>
      <c r="F17614">
        <v>336</v>
      </c>
      <c r="G17614">
        <v>126</v>
      </c>
      <c r="H17614">
        <v>3</v>
      </c>
      <c r="I17614">
        <v>1</v>
      </c>
      <c r="J17614">
        <v>999</v>
      </c>
      <c r="K17614">
        <v>1</v>
      </c>
      <c r="L17614">
        <v>1</v>
      </c>
      <c r="M17614">
        <v>333</v>
      </c>
      <c r="N17614" t="s">
        <v>18</v>
      </c>
      <c r="O17614" s="1">
        <v>1.4604799999999999E-111</v>
      </c>
      <c r="P17614">
        <v>1049</v>
      </c>
    </row>
    <row r="17615" spans="1:16" x14ac:dyDescent="0.25">
      <c r="A17615" t="s">
        <v>26124</v>
      </c>
      <c r="B17615">
        <v>2469</v>
      </c>
      <c r="C17615" s="3" t="str">
        <f>HYPERLINK("http://www.uniprot.org/uniprot/K7MHF2","tr|K7MHF2|K7MHF2_SOYBN")</f>
        <v>tr|K7MHF2|K7MHF2_SOYBN</v>
      </c>
      <c r="D17615" t="s">
        <v>28</v>
      </c>
      <c r="E17615">
        <v>58.93</v>
      </c>
      <c r="F17615">
        <v>862</v>
      </c>
      <c r="G17615">
        <v>354</v>
      </c>
      <c r="H17615">
        <v>72</v>
      </c>
      <c r="I17615">
        <v>97</v>
      </c>
      <c r="J17615">
        <v>2466</v>
      </c>
      <c r="K17615">
        <v>1</v>
      </c>
      <c r="L17615">
        <v>153</v>
      </c>
      <c r="M17615">
        <v>980</v>
      </c>
      <c r="N17615" t="s">
        <v>18</v>
      </c>
      <c r="O17615">
        <v>0</v>
      </c>
      <c r="P17615">
        <v>2397</v>
      </c>
    </row>
    <row r="17616" spans="1:16" x14ac:dyDescent="0.25">
      <c r="A17616" t="s">
        <v>26125</v>
      </c>
      <c r="B17616">
        <v>1623</v>
      </c>
      <c r="C17616" s="3" t="str">
        <f>HYPERLINK("http://www.uniprot.org/uniprot/F6LPU5","tr|F6LPU5|F6LPU5_MEDTR")</f>
        <v>tr|F6LPU5|F6LPU5_MEDTR</v>
      </c>
      <c r="D17616" t="s">
        <v>26126</v>
      </c>
      <c r="E17616">
        <v>86.61</v>
      </c>
      <c r="F17616">
        <v>538</v>
      </c>
      <c r="G17616">
        <v>72</v>
      </c>
      <c r="H17616">
        <v>1</v>
      </c>
      <c r="I17616">
        <v>10</v>
      </c>
      <c r="J17616">
        <v>1620</v>
      </c>
      <c r="K17616">
        <v>1</v>
      </c>
      <c r="L17616">
        <v>41</v>
      </c>
      <c r="M17616">
        <v>576</v>
      </c>
      <c r="N17616" t="s">
        <v>18</v>
      </c>
      <c r="O17616">
        <v>0</v>
      </c>
      <c r="P17616">
        <v>2371</v>
      </c>
    </row>
    <row r="17617" spans="1:16" x14ac:dyDescent="0.25">
      <c r="A17617" t="s">
        <v>26127</v>
      </c>
      <c r="B17617">
        <v>684</v>
      </c>
      <c r="C17617" s="3" t="str">
        <f>HYPERLINK("http://www.uniprot.org/uniprot/Q705X3","tr|Q705X3|Q705X3_MEDTR")</f>
        <v>tr|Q705X3|Q705X3_MEDTR</v>
      </c>
      <c r="D17617" t="s">
        <v>26128</v>
      </c>
      <c r="E17617">
        <v>86.4</v>
      </c>
      <c r="F17617">
        <v>228</v>
      </c>
      <c r="G17617">
        <v>31</v>
      </c>
      <c r="H17617">
        <v>5</v>
      </c>
      <c r="I17617">
        <v>10</v>
      </c>
      <c r="J17617">
        <v>678</v>
      </c>
      <c r="K17617">
        <v>1</v>
      </c>
      <c r="L17617">
        <v>5</v>
      </c>
      <c r="M17617">
        <v>232</v>
      </c>
      <c r="N17617" t="s">
        <v>18</v>
      </c>
      <c r="O17617" s="1">
        <v>1.98309E-106</v>
      </c>
      <c r="P17617">
        <v>1002</v>
      </c>
    </row>
    <row r="17618" spans="1:16" x14ac:dyDescent="0.25">
      <c r="A17618" t="s">
        <v>26129</v>
      </c>
      <c r="B17618">
        <v>1497</v>
      </c>
      <c r="C17618" s="3" t="str">
        <f>HYPERLINK("http://www.uniprot.org/uniprot/M5VQ27","tr|M5VQ27|M5VQ27_PRUPE")</f>
        <v>tr|M5VQ27|M5VQ27_PRUPE</v>
      </c>
      <c r="D17618" t="s">
        <v>26130</v>
      </c>
      <c r="E17618">
        <v>24.74</v>
      </c>
      <c r="F17618">
        <v>493</v>
      </c>
      <c r="G17618">
        <v>371</v>
      </c>
      <c r="H17618">
        <v>48</v>
      </c>
      <c r="I17618">
        <v>139</v>
      </c>
      <c r="J17618">
        <v>1473</v>
      </c>
      <c r="K17618">
        <v>1</v>
      </c>
      <c r="L17618">
        <v>44</v>
      </c>
      <c r="M17618">
        <v>524</v>
      </c>
      <c r="N17618" t="s">
        <v>18</v>
      </c>
      <c r="O17618" s="1">
        <v>1.296E-25</v>
      </c>
      <c r="P17618">
        <v>310</v>
      </c>
    </row>
    <row r="17619" spans="1:16" x14ac:dyDescent="0.25">
      <c r="A17619" t="s">
        <v>26131</v>
      </c>
      <c r="B17619">
        <v>1479</v>
      </c>
      <c r="C17619" s="3" t="str">
        <f>HYPERLINK("http://www.uniprot.org/uniprot/F6LPU5","tr|F6LPU5|F6LPU5_MEDTR")</f>
        <v>tr|F6LPU5|F6LPU5_MEDTR</v>
      </c>
      <c r="D17619" t="s">
        <v>26126</v>
      </c>
      <c r="E17619">
        <v>91.27</v>
      </c>
      <c r="F17619">
        <v>493</v>
      </c>
      <c r="G17619">
        <v>43</v>
      </c>
      <c r="H17619">
        <v>1</v>
      </c>
      <c r="I17619">
        <v>1</v>
      </c>
      <c r="J17619">
        <v>1476</v>
      </c>
      <c r="K17619">
        <v>1</v>
      </c>
      <c r="L17619">
        <v>85</v>
      </c>
      <c r="M17619">
        <v>576</v>
      </c>
      <c r="N17619" t="s">
        <v>18</v>
      </c>
      <c r="O17619">
        <v>0</v>
      </c>
      <c r="P17619">
        <v>2322</v>
      </c>
    </row>
    <row r="17620" spans="1:16" x14ac:dyDescent="0.25">
      <c r="A17620" t="s">
        <v>26132</v>
      </c>
      <c r="B17620">
        <v>480</v>
      </c>
      <c r="C17620" s="3" t="str">
        <f>HYPERLINK("http://www.uniprot.org/uniprot/I3S244","tr|I3S244|I3S244_MEDTR")</f>
        <v>tr|I3S244|I3S244_MEDTR</v>
      </c>
      <c r="D17620" t="s">
        <v>22</v>
      </c>
      <c r="E17620">
        <v>45.39</v>
      </c>
      <c r="F17620">
        <v>163</v>
      </c>
      <c r="G17620">
        <v>89</v>
      </c>
      <c r="H17620">
        <v>4</v>
      </c>
      <c r="I17620">
        <v>1</v>
      </c>
      <c r="J17620">
        <v>477</v>
      </c>
      <c r="K17620">
        <v>1</v>
      </c>
      <c r="L17620">
        <v>1</v>
      </c>
      <c r="M17620">
        <v>163</v>
      </c>
      <c r="N17620" t="s">
        <v>18</v>
      </c>
      <c r="O17620" s="1">
        <v>2.3653799999999999E-23</v>
      </c>
      <c r="P17620">
        <v>283</v>
      </c>
    </row>
    <row r="17621" spans="1:16" x14ac:dyDescent="0.25">
      <c r="A17621" t="s">
        <v>26133</v>
      </c>
      <c r="B17621">
        <v>582</v>
      </c>
      <c r="C17621" s="3" t="str">
        <f>HYPERLINK("http://www.uniprot.org/uniprot/C6SW20","tr|C6SW20|C6SW20_SOYBN")</f>
        <v>tr|C6SW20|C6SW20_SOYBN</v>
      </c>
      <c r="D17621" t="s">
        <v>210</v>
      </c>
      <c r="E17621">
        <v>89.63</v>
      </c>
      <c r="F17621">
        <v>193</v>
      </c>
      <c r="G17621">
        <v>20</v>
      </c>
      <c r="H17621">
        <v>0</v>
      </c>
      <c r="I17621">
        <v>1</v>
      </c>
      <c r="J17621">
        <v>579</v>
      </c>
      <c r="K17621">
        <v>1</v>
      </c>
      <c r="L17621">
        <v>1</v>
      </c>
      <c r="M17621">
        <v>193</v>
      </c>
      <c r="N17621" t="s">
        <v>18</v>
      </c>
      <c r="O17621" s="1">
        <v>1.2680100000000001E-93</v>
      </c>
      <c r="P17621">
        <v>890</v>
      </c>
    </row>
    <row r="17622" spans="1:16" x14ac:dyDescent="0.25">
      <c r="A17622" t="s">
        <v>26134</v>
      </c>
      <c r="B17622">
        <v>1167</v>
      </c>
      <c r="C17622" s="3" t="str">
        <f>HYPERLINK("http://www.uniprot.org/uniprot/G7KZD9","tr|G7KZD9|G7KZD9_MEDTR")</f>
        <v>tr|G7KZD9|G7KZD9_MEDTR</v>
      </c>
      <c r="D17622" t="s">
        <v>26135</v>
      </c>
      <c r="E17622">
        <v>73.040000000000006</v>
      </c>
      <c r="F17622">
        <v>397</v>
      </c>
      <c r="G17622">
        <v>107</v>
      </c>
      <c r="H17622">
        <v>9</v>
      </c>
      <c r="I17622">
        <v>1</v>
      </c>
      <c r="J17622">
        <v>1164</v>
      </c>
      <c r="K17622">
        <v>1</v>
      </c>
      <c r="L17622">
        <v>1</v>
      </c>
      <c r="M17622">
        <v>383</v>
      </c>
      <c r="N17622" t="s">
        <v>18</v>
      </c>
      <c r="O17622" s="1">
        <v>3.4658299999999998E-150</v>
      </c>
      <c r="P17622">
        <v>1383</v>
      </c>
    </row>
    <row r="17623" spans="1:16" x14ac:dyDescent="0.25">
      <c r="A17623" t="s">
        <v>26136</v>
      </c>
      <c r="B17623">
        <v>1134</v>
      </c>
      <c r="C17623" s="3" t="str">
        <f>HYPERLINK("http://www.uniprot.org/uniprot/Q52ZI8","tr|Q52ZI8|Q52ZI8_PEA")</f>
        <v>tr|Q52ZI8|Q52ZI8_PEA</v>
      </c>
      <c r="D17623" t="s">
        <v>26137</v>
      </c>
      <c r="E17623">
        <v>55.55</v>
      </c>
      <c r="F17623">
        <v>216</v>
      </c>
      <c r="G17623">
        <v>96</v>
      </c>
      <c r="H17623">
        <v>28</v>
      </c>
      <c r="I17623">
        <v>568</v>
      </c>
      <c r="J17623">
        <v>1131</v>
      </c>
      <c r="K17623">
        <v>1</v>
      </c>
      <c r="L17623">
        <v>190</v>
      </c>
      <c r="M17623">
        <v>404</v>
      </c>
      <c r="N17623" t="s">
        <v>18</v>
      </c>
      <c r="O17623" s="1">
        <v>2.3611899999999999E-47</v>
      </c>
      <c r="P17623">
        <v>496</v>
      </c>
    </row>
    <row r="17624" spans="1:16" x14ac:dyDescent="0.25">
      <c r="A17624" t="s">
        <v>26138</v>
      </c>
      <c r="B17624">
        <v>3273</v>
      </c>
      <c r="C17624" s="3" t="str">
        <f>HYPERLINK("http://www.uniprot.org/uniprot/G7IAN6","tr|G7IAN6|G7IAN6_MEDTR")</f>
        <v>tr|G7IAN6|G7IAN6_MEDTR</v>
      </c>
      <c r="D17624" t="s">
        <v>26139</v>
      </c>
      <c r="E17624">
        <v>55.12</v>
      </c>
      <c r="F17624">
        <v>390</v>
      </c>
      <c r="G17624">
        <v>175</v>
      </c>
      <c r="H17624">
        <v>14</v>
      </c>
      <c r="I17624">
        <v>2143</v>
      </c>
      <c r="J17624">
        <v>3270</v>
      </c>
      <c r="K17624">
        <v>1</v>
      </c>
      <c r="L17624">
        <v>255</v>
      </c>
      <c r="M17624">
        <v>603</v>
      </c>
      <c r="N17624" t="s">
        <v>18</v>
      </c>
      <c r="O17624" s="1">
        <v>3.5909999999999997E-104</v>
      </c>
      <c r="P17624">
        <v>991</v>
      </c>
    </row>
    <row r="17625" spans="1:16" x14ac:dyDescent="0.25">
      <c r="A17625" t="s">
        <v>26140</v>
      </c>
      <c r="B17625">
        <v>1620</v>
      </c>
      <c r="C17625" s="3" t="str">
        <f>HYPERLINK("http://www.uniprot.org/uniprot/G7I885","tr|G7I885|G7I885_MEDTR")</f>
        <v>tr|G7I885|G7I885_MEDTR</v>
      </c>
      <c r="D17625" t="s">
        <v>9399</v>
      </c>
      <c r="E17625">
        <v>91.92</v>
      </c>
      <c r="F17625">
        <v>508</v>
      </c>
      <c r="G17625">
        <v>41</v>
      </c>
      <c r="H17625">
        <v>0</v>
      </c>
      <c r="I17625">
        <v>94</v>
      </c>
      <c r="J17625">
        <v>1617</v>
      </c>
      <c r="K17625">
        <v>1</v>
      </c>
      <c r="L17625">
        <v>34</v>
      </c>
      <c r="M17625">
        <v>541</v>
      </c>
      <c r="N17625" t="s">
        <v>18</v>
      </c>
      <c r="O17625">
        <v>0</v>
      </c>
      <c r="P17625">
        <v>2439</v>
      </c>
    </row>
    <row r="17626" spans="1:16" x14ac:dyDescent="0.25">
      <c r="A17626" t="s">
        <v>26141</v>
      </c>
      <c r="B17626">
        <v>948</v>
      </c>
      <c r="C17626" s="3" t="str">
        <f>HYPERLINK("http://www.uniprot.org/uniprot/K7MMK0","tr|K7MMK0|K7MMK0_SOYBN")</f>
        <v>tr|K7MMK0|K7MMK0_SOYBN</v>
      </c>
      <c r="D17626" t="s">
        <v>117</v>
      </c>
      <c r="E17626">
        <v>71.87</v>
      </c>
      <c r="F17626">
        <v>320</v>
      </c>
      <c r="G17626">
        <v>90</v>
      </c>
      <c r="H17626">
        <v>45</v>
      </c>
      <c r="I17626">
        <v>118</v>
      </c>
      <c r="J17626">
        <v>942</v>
      </c>
      <c r="K17626">
        <v>1</v>
      </c>
      <c r="L17626">
        <v>36</v>
      </c>
      <c r="M17626">
        <v>352</v>
      </c>
      <c r="N17626" t="s">
        <v>18</v>
      </c>
      <c r="O17626" s="1">
        <v>1.1225E-118</v>
      </c>
      <c r="P17626">
        <v>1110</v>
      </c>
    </row>
    <row r="17627" spans="1:16" x14ac:dyDescent="0.25">
      <c r="A17627" t="s">
        <v>26142</v>
      </c>
      <c r="B17627">
        <v>1956</v>
      </c>
      <c r="C17627" s="3" t="str">
        <f>HYPERLINK("http://www.uniprot.org/uniprot/G7J6Y1","tr|G7J6Y1|G7J6Y1_MEDTR")</f>
        <v>tr|G7J6Y1|G7J6Y1_MEDTR</v>
      </c>
      <c r="D17627" t="s">
        <v>26143</v>
      </c>
      <c r="E17627">
        <v>73.430000000000007</v>
      </c>
      <c r="F17627">
        <v>655</v>
      </c>
      <c r="G17627">
        <v>174</v>
      </c>
      <c r="H17627">
        <v>4</v>
      </c>
      <c r="I17627">
        <v>1</v>
      </c>
      <c r="J17627">
        <v>1953</v>
      </c>
      <c r="K17627">
        <v>1</v>
      </c>
      <c r="L17627">
        <v>1</v>
      </c>
      <c r="M17627">
        <v>622</v>
      </c>
      <c r="N17627" t="s">
        <v>18</v>
      </c>
      <c r="O17627">
        <v>0</v>
      </c>
      <c r="P17627">
        <v>2346</v>
      </c>
    </row>
    <row r="17628" spans="1:16" x14ac:dyDescent="0.25">
      <c r="A17628" t="s">
        <v>26144</v>
      </c>
      <c r="B17628">
        <v>3297</v>
      </c>
      <c r="C17628" s="3" t="str">
        <f>HYPERLINK("http://www.uniprot.org/uniprot/K7KSN8","tr|K7KSN8|K7KSN8_SOYBN")</f>
        <v>tr|K7KSN8|K7KSN8_SOYBN</v>
      </c>
      <c r="D17628" t="s">
        <v>28</v>
      </c>
      <c r="E17628">
        <v>71.62</v>
      </c>
      <c r="F17628">
        <v>1103</v>
      </c>
      <c r="G17628">
        <v>313</v>
      </c>
      <c r="H17628">
        <v>5</v>
      </c>
      <c r="I17628">
        <v>1</v>
      </c>
      <c r="J17628">
        <v>3294</v>
      </c>
      <c r="K17628">
        <v>1</v>
      </c>
      <c r="L17628">
        <v>1</v>
      </c>
      <c r="M17628">
        <v>1080</v>
      </c>
      <c r="N17628" t="s">
        <v>18</v>
      </c>
      <c r="O17628">
        <v>0</v>
      </c>
      <c r="P17628">
        <v>3782</v>
      </c>
    </row>
    <row r="17629" spans="1:16" x14ac:dyDescent="0.25">
      <c r="A17629" t="s">
        <v>26145</v>
      </c>
      <c r="B17629">
        <v>549</v>
      </c>
      <c r="C17629" s="3" t="str">
        <f>HYPERLINK("http://www.uniprot.org/uniprot/G7L9S1","tr|G7L9S1|G7L9S1_MEDTR")</f>
        <v>tr|G7L9S1|G7L9S1_MEDTR</v>
      </c>
      <c r="D17629" t="s">
        <v>16012</v>
      </c>
      <c r="E17629">
        <v>68.33</v>
      </c>
      <c r="F17629">
        <v>180</v>
      </c>
      <c r="G17629">
        <v>57</v>
      </c>
      <c r="H17629">
        <v>0</v>
      </c>
      <c r="I17629">
        <v>7</v>
      </c>
      <c r="J17629">
        <v>546</v>
      </c>
      <c r="K17629">
        <v>1</v>
      </c>
      <c r="L17629">
        <v>166</v>
      </c>
      <c r="M17629">
        <v>343</v>
      </c>
      <c r="N17629" t="s">
        <v>18</v>
      </c>
      <c r="O17629" s="1">
        <v>1.1704799999999999E-68</v>
      </c>
      <c r="P17629">
        <v>674</v>
      </c>
    </row>
    <row r="17630" spans="1:16" x14ac:dyDescent="0.25">
      <c r="A17630" t="s">
        <v>26146</v>
      </c>
      <c r="B17630">
        <v>1494</v>
      </c>
      <c r="C17630" s="3" t="str">
        <f>HYPERLINK("http://www.uniprot.org/uniprot/G7KG11","tr|G7KG11|G7KG11_MEDTR")</f>
        <v>tr|G7KG11|G7KG11_MEDTR</v>
      </c>
      <c r="D17630" t="s">
        <v>26147</v>
      </c>
      <c r="E17630">
        <v>89.33</v>
      </c>
      <c r="F17630">
        <v>497</v>
      </c>
      <c r="G17630">
        <v>53</v>
      </c>
      <c r="H17630">
        <v>0</v>
      </c>
      <c r="I17630">
        <v>1</v>
      </c>
      <c r="J17630">
        <v>1491</v>
      </c>
      <c r="K17630">
        <v>1</v>
      </c>
      <c r="L17630">
        <v>1</v>
      </c>
      <c r="M17630">
        <v>497</v>
      </c>
      <c r="N17630" t="s">
        <v>18</v>
      </c>
      <c r="O17630">
        <v>0</v>
      </c>
      <c r="P17630">
        <v>2293</v>
      </c>
    </row>
    <row r="17631" spans="1:16" x14ac:dyDescent="0.25">
      <c r="A17631" t="s">
        <v>26148</v>
      </c>
      <c r="B17631">
        <v>1758</v>
      </c>
      <c r="C17631" s="3" t="str">
        <f>HYPERLINK("http://www.uniprot.org/uniprot/G7LIM1","tr|G7LIM1|G7LIM1_MEDTR")</f>
        <v>tr|G7LIM1|G7LIM1_MEDTR</v>
      </c>
      <c r="D17631" t="s">
        <v>14941</v>
      </c>
      <c r="E17631">
        <v>78.87</v>
      </c>
      <c r="F17631">
        <v>568</v>
      </c>
      <c r="G17631">
        <v>120</v>
      </c>
      <c r="H17631">
        <v>2</v>
      </c>
      <c r="I17631">
        <v>58</v>
      </c>
      <c r="J17631">
        <v>1755</v>
      </c>
      <c r="K17631">
        <v>1</v>
      </c>
      <c r="L17631">
        <v>16</v>
      </c>
      <c r="M17631">
        <v>573</v>
      </c>
      <c r="N17631" t="s">
        <v>18</v>
      </c>
      <c r="O17631">
        <v>0</v>
      </c>
      <c r="P17631">
        <v>2408</v>
      </c>
    </row>
    <row r="17632" spans="1:16" x14ac:dyDescent="0.25">
      <c r="A17632" t="s">
        <v>26149</v>
      </c>
      <c r="B17632">
        <v>861</v>
      </c>
      <c r="C17632" s="3" t="str">
        <f>HYPERLINK("http://www.uniprot.org/uniprot/G7LJA7","tr|G7LJA7|G7LJA7_MEDTR")</f>
        <v>tr|G7LJA7|G7LJA7_MEDTR</v>
      </c>
      <c r="D17632" t="s">
        <v>5487</v>
      </c>
      <c r="E17632">
        <v>31.97</v>
      </c>
      <c r="F17632">
        <v>197</v>
      </c>
      <c r="G17632">
        <v>134</v>
      </c>
      <c r="H17632">
        <v>2</v>
      </c>
      <c r="I17632">
        <v>106</v>
      </c>
      <c r="J17632">
        <v>690</v>
      </c>
      <c r="K17632">
        <v>1</v>
      </c>
      <c r="L17632">
        <v>173</v>
      </c>
      <c r="M17632">
        <v>362</v>
      </c>
      <c r="N17632" t="s">
        <v>18</v>
      </c>
      <c r="O17632" s="1">
        <v>8.2180000000000001E-22</v>
      </c>
      <c r="P17632">
        <v>274</v>
      </c>
    </row>
    <row r="17633" spans="1:16" x14ac:dyDescent="0.25">
      <c r="A17633" t="s">
        <v>26150</v>
      </c>
      <c r="B17633">
        <v>612</v>
      </c>
      <c r="C17633" s="3" t="str">
        <f>HYPERLINK("http://www.uniprot.org/uniprot/G7IA56","tr|G7IA56|G7IA56_MEDTR")</f>
        <v>tr|G7IA56|G7IA56_MEDTR</v>
      </c>
      <c r="D17633" t="s">
        <v>493</v>
      </c>
      <c r="E17633">
        <v>49.53</v>
      </c>
      <c r="F17633">
        <v>214</v>
      </c>
      <c r="G17633">
        <v>108</v>
      </c>
      <c r="H17633">
        <v>11</v>
      </c>
      <c r="I17633">
        <v>1</v>
      </c>
      <c r="J17633">
        <v>609</v>
      </c>
      <c r="K17633">
        <v>1</v>
      </c>
      <c r="L17633">
        <v>43</v>
      </c>
      <c r="M17633">
        <v>256</v>
      </c>
      <c r="N17633" t="s">
        <v>18</v>
      </c>
      <c r="O17633" s="1">
        <v>6.8616299999999995E-51</v>
      </c>
      <c r="P17633">
        <v>522</v>
      </c>
    </row>
    <row r="17634" spans="1:16" x14ac:dyDescent="0.25">
      <c r="A17634" t="s">
        <v>26151</v>
      </c>
      <c r="B17634">
        <v>1758</v>
      </c>
      <c r="C17634" s="3" t="str">
        <f>HYPERLINK("http://www.uniprot.org/uniprot/K7LYU8","tr|K7LYU8|K7LYU8_SOYBN")</f>
        <v>tr|K7LYU8|K7LYU8_SOYBN</v>
      </c>
      <c r="D17634" t="s">
        <v>28</v>
      </c>
      <c r="E17634">
        <v>80</v>
      </c>
      <c r="F17634">
        <v>605</v>
      </c>
      <c r="G17634">
        <v>121</v>
      </c>
      <c r="H17634">
        <v>21</v>
      </c>
      <c r="I17634">
        <v>1</v>
      </c>
      <c r="J17634">
        <v>1752</v>
      </c>
      <c r="K17634">
        <v>1</v>
      </c>
      <c r="L17634">
        <v>1</v>
      </c>
      <c r="M17634">
        <v>600</v>
      </c>
      <c r="N17634" t="s">
        <v>18</v>
      </c>
      <c r="O17634">
        <v>0</v>
      </c>
      <c r="P17634">
        <v>2534</v>
      </c>
    </row>
    <row r="17635" spans="1:16" x14ac:dyDescent="0.25">
      <c r="A17635" t="s">
        <v>26152</v>
      </c>
      <c r="B17635">
        <v>1239</v>
      </c>
      <c r="C17635" s="3" t="str">
        <f>HYPERLINK("http://www.uniprot.org/uniprot/G7LF72","tr|G7LF72|G7LF72_MEDTR")</f>
        <v>tr|G7LF72|G7LF72_MEDTR</v>
      </c>
      <c r="D17635" t="s">
        <v>26153</v>
      </c>
      <c r="E17635">
        <v>92.71</v>
      </c>
      <c r="F17635">
        <v>412</v>
      </c>
      <c r="G17635">
        <v>30</v>
      </c>
      <c r="H17635">
        <v>0</v>
      </c>
      <c r="I17635">
        <v>1</v>
      </c>
      <c r="J17635">
        <v>1236</v>
      </c>
      <c r="K17635">
        <v>1</v>
      </c>
      <c r="L17635">
        <v>24</v>
      </c>
      <c r="M17635">
        <v>435</v>
      </c>
      <c r="N17635" t="s">
        <v>18</v>
      </c>
      <c r="O17635">
        <v>0</v>
      </c>
      <c r="P17635">
        <v>2012</v>
      </c>
    </row>
    <row r="17636" spans="1:16" x14ac:dyDescent="0.25">
      <c r="A17636" t="s">
        <v>26154</v>
      </c>
      <c r="B17636">
        <v>1290</v>
      </c>
      <c r="C17636" s="3" t="str">
        <f>HYPERLINK("http://www.uniprot.org/uniprot/I1MB97","tr|I1MB97|I1MB97_SOYBN")</f>
        <v>tr|I1MB97|I1MB97_SOYBN</v>
      </c>
      <c r="D17636" t="s">
        <v>28</v>
      </c>
      <c r="E17636">
        <v>63.31</v>
      </c>
      <c r="F17636">
        <v>428</v>
      </c>
      <c r="G17636">
        <v>157</v>
      </c>
      <c r="H17636">
        <v>0</v>
      </c>
      <c r="I17636">
        <v>1</v>
      </c>
      <c r="J17636">
        <v>1284</v>
      </c>
      <c r="K17636">
        <v>1</v>
      </c>
      <c r="L17636">
        <v>1</v>
      </c>
      <c r="M17636">
        <v>421</v>
      </c>
      <c r="N17636" t="s">
        <v>18</v>
      </c>
      <c r="O17636" s="1">
        <v>9.5566500000000002E-152</v>
      </c>
      <c r="P17636">
        <v>1397</v>
      </c>
    </row>
    <row r="17637" spans="1:16" x14ac:dyDescent="0.25">
      <c r="A17637" t="s">
        <v>26155</v>
      </c>
      <c r="B17637">
        <v>738</v>
      </c>
      <c r="C17637" s="3" t="str">
        <f>HYPERLINK("http://www.uniprot.org/uniprot/G7KC69","tr|G7KC69|G7KC69_MEDTR")</f>
        <v>tr|G7KC69|G7KC69_MEDTR</v>
      </c>
      <c r="D17637" t="s">
        <v>26156</v>
      </c>
      <c r="E17637">
        <v>73.41</v>
      </c>
      <c r="F17637">
        <v>252</v>
      </c>
      <c r="G17637">
        <v>67</v>
      </c>
      <c r="H17637">
        <v>7</v>
      </c>
      <c r="I17637">
        <v>1</v>
      </c>
      <c r="J17637">
        <v>735</v>
      </c>
      <c r="K17637">
        <v>1</v>
      </c>
      <c r="L17637">
        <v>1</v>
      </c>
      <c r="M17637">
        <v>252</v>
      </c>
      <c r="N17637" t="s">
        <v>18</v>
      </c>
      <c r="O17637" s="1">
        <v>2.4036600000000002E-95</v>
      </c>
      <c r="P17637">
        <v>907</v>
      </c>
    </row>
    <row r="17638" spans="1:16" x14ac:dyDescent="0.25">
      <c r="A17638" t="s">
        <v>26157</v>
      </c>
      <c r="B17638">
        <v>735</v>
      </c>
      <c r="C17638" s="3" t="str">
        <f>HYPERLINK("http://www.uniprot.org/uniprot/I1MHX8","tr|I1MHX8|I1MHX8_SOYBN")</f>
        <v>tr|I1MHX8|I1MHX8_SOYBN</v>
      </c>
      <c r="D17638" t="s">
        <v>28</v>
      </c>
      <c r="E17638">
        <v>66.8</v>
      </c>
      <c r="F17638">
        <v>235</v>
      </c>
      <c r="G17638">
        <v>78</v>
      </c>
      <c r="H17638">
        <v>2</v>
      </c>
      <c r="I17638">
        <v>1</v>
      </c>
      <c r="J17638">
        <v>699</v>
      </c>
      <c r="K17638">
        <v>1</v>
      </c>
      <c r="L17638">
        <v>1</v>
      </c>
      <c r="M17638">
        <v>219</v>
      </c>
      <c r="N17638" t="s">
        <v>18</v>
      </c>
      <c r="O17638" s="1">
        <v>1.1496500000000001E-73</v>
      </c>
      <c r="P17638">
        <v>720</v>
      </c>
    </row>
    <row r="17639" spans="1:16" x14ac:dyDescent="0.25">
      <c r="A17639" t="s">
        <v>26158</v>
      </c>
      <c r="B17639">
        <v>1725</v>
      </c>
      <c r="C17639" s="3" t="str">
        <f>HYPERLINK("http://www.uniprot.org/uniprot/I1MPC6","tr|I1MPC6|I1MPC6_SOYBN")</f>
        <v>tr|I1MPC6|I1MPC6_SOYBN</v>
      </c>
      <c r="D17639" t="s">
        <v>548</v>
      </c>
      <c r="E17639">
        <v>88.56</v>
      </c>
      <c r="F17639">
        <v>577</v>
      </c>
      <c r="G17639">
        <v>66</v>
      </c>
      <c r="H17639">
        <v>3</v>
      </c>
      <c r="I17639">
        <v>1</v>
      </c>
      <c r="J17639">
        <v>1722</v>
      </c>
      <c r="K17639">
        <v>1</v>
      </c>
      <c r="L17639">
        <v>1</v>
      </c>
      <c r="M17639">
        <v>577</v>
      </c>
      <c r="N17639" t="s">
        <v>18</v>
      </c>
      <c r="O17639">
        <v>0</v>
      </c>
      <c r="P17639">
        <v>2598</v>
      </c>
    </row>
    <row r="17640" spans="1:16" x14ac:dyDescent="0.25">
      <c r="A17640" t="s">
        <v>26159</v>
      </c>
      <c r="B17640">
        <v>1143</v>
      </c>
      <c r="C17640" s="3" t="str">
        <f>HYPERLINK("http://www.uniprot.org/uniprot/C7FDI5","tr|C7FDI5|C7FDI5_SOYBN")</f>
        <v>tr|C7FDI5|C7FDI5_SOYBN</v>
      </c>
      <c r="D17640" t="s">
        <v>717</v>
      </c>
      <c r="E17640">
        <v>49.17</v>
      </c>
      <c r="F17640">
        <v>362</v>
      </c>
      <c r="G17640">
        <v>184</v>
      </c>
      <c r="H17640">
        <v>4</v>
      </c>
      <c r="I17640">
        <v>1</v>
      </c>
      <c r="J17640">
        <v>1074</v>
      </c>
      <c r="K17640">
        <v>1</v>
      </c>
      <c r="L17640">
        <v>704</v>
      </c>
      <c r="M17640">
        <v>1060</v>
      </c>
      <c r="N17640" t="s">
        <v>18</v>
      </c>
      <c r="O17640" s="1">
        <v>1.2507500000000001E-96</v>
      </c>
      <c r="P17640">
        <v>921</v>
      </c>
    </row>
    <row r="17641" spans="1:16" x14ac:dyDescent="0.25">
      <c r="A17641" t="s">
        <v>26160</v>
      </c>
      <c r="B17641">
        <v>504</v>
      </c>
      <c r="C17641" s="3" t="str">
        <f>HYPERLINK("http://www.uniprot.org/uniprot/O65742","tr|O65742|O65742_CICAR")</f>
        <v>tr|O65742|O65742_CICAR</v>
      </c>
      <c r="D17641" t="s">
        <v>26161</v>
      </c>
      <c r="E17641">
        <v>100</v>
      </c>
      <c r="F17641">
        <v>35</v>
      </c>
      <c r="G17641">
        <v>0</v>
      </c>
      <c r="H17641">
        <v>0</v>
      </c>
      <c r="I17641">
        <v>1</v>
      </c>
      <c r="J17641">
        <v>105</v>
      </c>
      <c r="K17641">
        <v>1</v>
      </c>
      <c r="L17641">
        <v>1</v>
      </c>
      <c r="M17641">
        <v>35</v>
      </c>
      <c r="N17641" t="s">
        <v>18</v>
      </c>
      <c r="O17641" s="1">
        <v>1.01927E-10</v>
      </c>
      <c r="P17641">
        <v>174</v>
      </c>
    </row>
    <row r="17642" spans="1:16" x14ac:dyDescent="0.25">
      <c r="A17642" t="s">
        <v>26162</v>
      </c>
      <c r="B17642">
        <v>3324</v>
      </c>
      <c r="C17642" s="3" t="str">
        <f>HYPERLINK("http://www.uniprot.org/uniprot/Q9SEW2","tr|Q9SEW2|Q9SEW2_PEA")</f>
        <v>tr|Q9SEW2|Q9SEW2_PEA</v>
      </c>
      <c r="D17642" t="s">
        <v>26163</v>
      </c>
      <c r="E17642">
        <v>92.23</v>
      </c>
      <c r="F17642">
        <v>1107</v>
      </c>
      <c r="G17642">
        <v>86</v>
      </c>
      <c r="H17642">
        <v>0</v>
      </c>
      <c r="I17642">
        <v>1</v>
      </c>
      <c r="J17642">
        <v>3321</v>
      </c>
      <c r="K17642">
        <v>1</v>
      </c>
      <c r="L17642">
        <v>16</v>
      </c>
      <c r="M17642">
        <v>1121</v>
      </c>
      <c r="N17642" t="s">
        <v>18</v>
      </c>
      <c r="O17642">
        <v>0</v>
      </c>
      <c r="P17642">
        <v>5302</v>
      </c>
    </row>
    <row r="17643" spans="1:16" x14ac:dyDescent="0.25">
      <c r="A17643" t="s">
        <v>26164</v>
      </c>
      <c r="B17643">
        <v>1851</v>
      </c>
      <c r="C17643" s="3" t="str">
        <f>HYPERLINK("http://www.uniprot.org/uniprot/I1MHP5","tr|I1MHP5|I1MHP5_SOYBN")</f>
        <v>tr|I1MHP5|I1MHP5_SOYBN</v>
      </c>
      <c r="D17643" t="s">
        <v>28</v>
      </c>
      <c r="E17643">
        <v>27.85</v>
      </c>
      <c r="F17643">
        <v>420</v>
      </c>
      <c r="G17643">
        <v>303</v>
      </c>
      <c r="H17643">
        <v>42</v>
      </c>
      <c r="I17643">
        <v>151</v>
      </c>
      <c r="J17643">
        <v>1284</v>
      </c>
      <c r="K17643">
        <v>1</v>
      </c>
      <c r="L17643">
        <v>1057</v>
      </c>
      <c r="M17643">
        <v>1470</v>
      </c>
      <c r="N17643" t="s">
        <v>18</v>
      </c>
      <c r="O17643" s="1">
        <v>2.30072E-30</v>
      </c>
      <c r="P17643">
        <v>352</v>
      </c>
    </row>
    <row r="17644" spans="1:16" x14ac:dyDescent="0.25">
      <c r="A17644" t="s">
        <v>26165</v>
      </c>
      <c r="B17644">
        <v>1911</v>
      </c>
      <c r="C17644" s="3" t="str">
        <f>HYPERLINK("http://www.uniprot.org/uniprot/Q5GQ66","tr|Q5GQ66|Q5GQ66_PEA")</f>
        <v>tr|Q5GQ66|Q5GQ66_PEA</v>
      </c>
      <c r="D17644" t="s">
        <v>19432</v>
      </c>
      <c r="E17644">
        <v>79.02</v>
      </c>
      <c r="F17644">
        <v>634</v>
      </c>
      <c r="G17644">
        <v>133</v>
      </c>
      <c r="H17644">
        <v>0</v>
      </c>
      <c r="I17644">
        <v>7</v>
      </c>
      <c r="J17644">
        <v>1908</v>
      </c>
      <c r="K17644">
        <v>1</v>
      </c>
      <c r="L17644">
        <v>12</v>
      </c>
      <c r="M17644">
        <v>643</v>
      </c>
      <c r="N17644" t="s">
        <v>18</v>
      </c>
      <c r="O17644">
        <v>0</v>
      </c>
      <c r="P17644">
        <v>2676</v>
      </c>
    </row>
    <row r="17645" spans="1:16" x14ac:dyDescent="0.25">
      <c r="A17645" t="s">
        <v>26166</v>
      </c>
      <c r="B17645">
        <v>1917</v>
      </c>
      <c r="C17645" s="3" t="str">
        <f>HYPERLINK("http://www.uniprot.org/uniprot/G7JXS6","tr|G7JXS6|G7JXS6_MEDTR")</f>
        <v>tr|G7JXS6|G7JXS6_MEDTR</v>
      </c>
      <c r="D17645" t="s">
        <v>26167</v>
      </c>
      <c r="E17645">
        <v>84.11</v>
      </c>
      <c r="F17645">
        <v>642</v>
      </c>
      <c r="G17645">
        <v>102</v>
      </c>
      <c r="H17645">
        <v>4</v>
      </c>
      <c r="I17645">
        <v>1</v>
      </c>
      <c r="J17645">
        <v>1914</v>
      </c>
      <c r="K17645">
        <v>1</v>
      </c>
      <c r="L17645">
        <v>1</v>
      </c>
      <c r="M17645">
        <v>636</v>
      </c>
      <c r="N17645" t="s">
        <v>18</v>
      </c>
      <c r="O17645">
        <v>0</v>
      </c>
      <c r="P17645">
        <v>2695</v>
      </c>
    </row>
    <row r="17646" spans="1:16" x14ac:dyDescent="0.25">
      <c r="A17646" t="s">
        <v>26168</v>
      </c>
      <c r="B17646">
        <v>1428</v>
      </c>
      <c r="C17646" s="3" t="str">
        <f>HYPERLINK("http://www.uniprot.org/uniprot/K7MZU2","tr|K7MZU2|K7MZU2_SOYBN")</f>
        <v>tr|K7MZU2|K7MZU2_SOYBN</v>
      </c>
      <c r="D17646" t="s">
        <v>28</v>
      </c>
      <c r="E17646">
        <v>77.53</v>
      </c>
      <c r="F17646">
        <v>463</v>
      </c>
      <c r="G17646">
        <v>104</v>
      </c>
      <c r="H17646">
        <v>3</v>
      </c>
      <c r="I17646">
        <v>40</v>
      </c>
      <c r="J17646">
        <v>1419</v>
      </c>
      <c r="K17646">
        <v>1</v>
      </c>
      <c r="L17646">
        <v>16</v>
      </c>
      <c r="M17646">
        <v>465</v>
      </c>
      <c r="N17646" t="s">
        <v>18</v>
      </c>
      <c r="O17646">
        <v>0</v>
      </c>
      <c r="P17646">
        <v>1777</v>
      </c>
    </row>
    <row r="17647" spans="1:16" x14ac:dyDescent="0.25">
      <c r="A17647" t="s">
        <v>26169</v>
      </c>
      <c r="B17647">
        <v>1008</v>
      </c>
      <c r="C17647" s="3" t="str">
        <f>HYPERLINK("http://www.uniprot.org/uniprot/G7KZD5","tr|G7KZD5|G7KZD5_MEDTR")</f>
        <v>tr|G7KZD5|G7KZD5_MEDTR</v>
      </c>
      <c r="D17647" t="s">
        <v>26170</v>
      </c>
      <c r="E17647">
        <v>57.61</v>
      </c>
      <c r="F17647">
        <v>302</v>
      </c>
      <c r="G17647">
        <v>128</v>
      </c>
      <c r="H17647">
        <v>41</v>
      </c>
      <c r="I17647">
        <v>133</v>
      </c>
      <c r="J17647">
        <v>915</v>
      </c>
      <c r="K17647">
        <v>1</v>
      </c>
      <c r="L17647">
        <v>48</v>
      </c>
      <c r="M17647">
        <v>339</v>
      </c>
      <c r="N17647" t="s">
        <v>18</v>
      </c>
      <c r="O17647" s="1">
        <v>7.0904799999999999E-90</v>
      </c>
      <c r="P17647">
        <v>862</v>
      </c>
    </row>
    <row r="17648" spans="1:16" x14ac:dyDescent="0.25">
      <c r="A17648" t="s">
        <v>26171</v>
      </c>
      <c r="B17648">
        <v>1260</v>
      </c>
      <c r="C17648" s="3" t="str">
        <f>HYPERLINK("http://www.uniprot.org/uniprot/G8DCY4","tr|G8DCY4|G8DCY4_PHAVU")</f>
        <v>tr|G8DCY4|G8DCY4_PHAVU</v>
      </c>
      <c r="D17648" t="s">
        <v>1086</v>
      </c>
      <c r="E17648">
        <v>77.27</v>
      </c>
      <c r="F17648">
        <v>418</v>
      </c>
      <c r="G17648">
        <v>95</v>
      </c>
      <c r="H17648">
        <v>0</v>
      </c>
      <c r="I17648">
        <v>1</v>
      </c>
      <c r="J17648">
        <v>1254</v>
      </c>
      <c r="K17648">
        <v>1</v>
      </c>
      <c r="L17648">
        <v>528</v>
      </c>
      <c r="M17648">
        <v>886</v>
      </c>
      <c r="N17648" t="s">
        <v>18</v>
      </c>
      <c r="O17648" s="1">
        <v>1.5088499999999999E-178</v>
      </c>
      <c r="P17648">
        <v>1628</v>
      </c>
    </row>
    <row r="17649" spans="1:16" x14ac:dyDescent="0.25">
      <c r="A17649" t="s">
        <v>26172</v>
      </c>
      <c r="B17649">
        <v>183</v>
      </c>
      <c r="C17649" s="3" t="str">
        <f>HYPERLINK("http://www.uniprot.org/uniprot/I1NEL3","tr|I1NEL3|I1NEL3_SOYBN")</f>
        <v>tr|I1NEL3|I1NEL3_SOYBN</v>
      </c>
      <c r="D17649" t="s">
        <v>28</v>
      </c>
      <c r="E17649">
        <v>65.849999999999994</v>
      </c>
      <c r="F17649">
        <v>41</v>
      </c>
      <c r="G17649">
        <v>14</v>
      </c>
      <c r="H17649">
        <v>0</v>
      </c>
      <c r="I17649">
        <v>1</v>
      </c>
      <c r="J17649">
        <v>123</v>
      </c>
      <c r="K17649">
        <v>1</v>
      </c>
      <c r="L17649">
        <v>2</v>
      </c>
      <c r="M17649">
        <v>42</v>
      </c>
      <c r="N17649" t="s">
        <v>18</v>
      </c>
      <c r="O17649" s="1">
        <v>1.07426E-7</v>
      </c>
      <c r="P17649">
        <v>148</v>
      </c>
    </row>
    <row r="17650" spans="1:16" x14ac:dyDescent="0.25">
      <c r="A17650" t="s">
        <v>26173</v>
      </c>
      <c r="B17650">
        <v>573</v>
      </c>
      <c r="C17650" s="3" t="str">
        <f>HYPERLINK("http://www.uniprot.org/uniprot/G7I884","tr|G7I884|G7I884_MEDTR")</f>
        <v>tr|G7I884|G7I884_MEDTR</v>
      </c>
      <c r="D17650" t="s">
        <v>26174</v>
      </c>
      <c r="E17650">
        <v>56.59</v>
      </c>
      <c r="F17650">
        <v>182</v>
      </c>
      <c r="G17650">
        <v>79</v>
      </c>
      <c r="H17650">
        <v>4</v>
      </c>
      <c r="I17650">
        <v>1</v>
      </c>
      <c r="J17650">
        <v>534</v>
      </c>
      <c r="K17650">
        <v>1</v>
      </c>
      <c r="L17650">
        <v>1</v>
      </c>
      <c r="M17650">
        <v>175</v>
      </c>
      <c r="N17650" t="s">
        <v>18</v>
      </c>
      <c r="O17650" s="1">
        <v>1.9447300000000001E-43</v>
      </c>
      <c r="P17650">
        <v>457</v>
      </c>
    </row>
    <row r="17651" spans="1:16" x14ac:dyDescent="0.25">
      <c r="A17651" t="s">
        <v>26175</v>
      </c>
      <c r="B17651">
        <v>537</v>
      </c>
      <c r="C17651" s="3" t="str">
        <f>HYPERLINK("http://www.uniprot.org/uniprot/I1LA03","tr|I1LA03|I1LA03_SOYBN")</f>
        <v>tr|I1LA03|I1LA03_SOYBN</v>
      </c>
      <c r="D17651" t="s">
        <v>28</v>
      </c>
      <c r="E17651">
        <v>56.86</v>
      </c>
      <c r="F17651">
        <v>153</v>
      </c>
      <c r="G17651">
        <v>66</v>
      </c>
      <c r="H17651">
        <v>0</v>
      </c>
      <c r="I17651">
        <v>1</v>
      </c>
      <c r="J17651">
        <v>459</v>
      </c>
      <c r="K17651">
        <v>1</v>
      </c>
      <c r="L17651">
        <v>20</v>
      </c>
      <c r="M17651">
        <v>160</v>
      </c>
      <c r="N17651" t="s">
        <v>18</v>
      </c>
      <c r="O17651" s="1">
        <v>7.2499200000000002E-33</v>
      </c>
      <c r="P17651">
        <v>365</v>
      </c>
    </row>
    <row r="17652" spans="1:16" x14ac:dyDescent="0.25">
      <c r="A17652" t="s">
        <v>26176</v>
      </c>
      <c r="B17652">
        <v>483</v>
      </c>
      <c r="C17652" s="3" t="str">
        <f>HYPERLINK("http://www.uniprot.org/uniprot/G7J6Y5","tr|G7J6Y5|G7J6Y5_MEDTR")</f>
        <v>tr|G7J6Y5|G7J6Y5_MEDTR</v>
      </c>
      <c r="D17652" t="s">
        <v>26177</v>
      </c>
      <c r="E17652">
        <v>77.16</v>
      </c>
      <c r="F17652">
        <v>162</v>
      </c>
      <c r="G17652">
        <v>37</v>
      </c>
      <c r="H17652">
        <v>2</v>
      </c>
      <c r="I17652">
        <v>1</v>
      </c>
      <c r="J17652">
        <v>480</v>
      </c>
      <c r="K17652">
        <v>1</v>
      </c>
      <c r="L17652">
        <v>12</v>
      </c>
      <c r="M17652">
        <v>171</v>
      </c>
      <c r="N17652" t="s">
        <v>18</v>
      </c>
      <c r="O17652" s="1">
        <v>3.5889900000000001E-64</v>
      </c>
      <c r="P17652">
        <v>635</v>
      </c>
    </row>
    <row r="17653" spans="1:16" x14ac:dyDescent="0.25">
      <c r="A17653" t="s">
        <v>26178</v>
      </c>
      <c r="B17653">
        <v>1632</v>
      </c>
      <c r="C17653" s="3" t="str">
        <f>HYPERLINK("http://www.uniprot.org/uniprot/I1JT49","tr|I1JT49|I1JT49_SOYBN")</f>
        <v>tr|I1JT49|I1JT49_SOYBN</v>
      </c>
      <c r="D17653" t="s">
        <v>28</v>
      </c>
      <c r="E17653">
        <v>91.42</v>
      </c>
      <c r="F17653">
        <v>408</v>
      </c>
      <c r="G17653">
        <v>35</v>
      </c>
      <c r="H17653">
        <v>0</v>
      </c>
      <c r="I17653">
        <v>52</v>
      </c>
      <c r="J17653">
        <v>1275</v>
      </c>
      <c r="K17653">
        <v>1</v>
      </c>
      <c r="L17653">
        <v>20</v>
      </c>
      <c r="M17653">
        <v>425</v>
      </c>
      <c r="N17653" t="s">
        <v>18</v>
      </c>
      <c r="O17653">
        <v>0</v>
      </c>
      <c r="P17653">
        <v>2053</v>
      </c>
    </row>
    <row r="17654" spans="1:16" x14ac:dyDescent="0.25">
      <c r="A17654" t="s">
        <v>26179</v>
      </c>
      <c r="B17654">
        <v>645</v>
      </c>
      <c r="C17654" s="3" t="str">
        <f>HYPERLINK("http://www.uniprot.org/uniprot/I1KC61","tr|I1KC61|I1KC61_SOYBN")</f>
        <v>tr|I1KC61|I1KC61_SOYBN</v>
      </c>
      <c r="D17654" t="s">
        <v>28</v>
      </c>
      <c r="E17654">
        <v>54.4</v>
      </c>
      <c r="F17654">
        <v>125</v>
      </c>
      <c r="G17654">
        <v>57</v>
      </c>
      <c r="H17654">
        <v>0</v>
      </c>
      <c r="I17654">
        <v>268</v>
      </c>
      <c r="J17654">
        <v>642</v>
      </c>
      <c r="K17654">
        <v>1</v>
      </c>
      <c r="L17654">
        <v>422</v>
      </c>
      <c r="M17654">
        <v>540</v>
      </c>
      <c r="N17654" t="s">
        <v>18</v>
      </c>
      <c r="O17654" s="1">
        <v>5.4794599999999996E-28</v>
      </c>
      <c r="P17654">
        <v>325</v>
      </c>
    </row>
    <row r="17655" spans="1:16" x14ac:dyDescent="0.25">
      <c r="A17655" t="s">
        <v>26180</v>
      </c>
      <c r="B17655">
        <v>270</v>
      </c>
      <c r="C17655" s="3" t="str">
        <f>HYPERLINK("http://www.uniprot.org/uniprot/G7JHI8","tr|G7JHI8|G7JHI8_MEDTR")</f>
        <v>tr|G7JHI8|G7JHI8_MEDTR</v>
      </c>
      <c r="D17655" t="s">
        <v>26181</v>
      </c>
      <c r="E17655">
        <v>62.92</v>
      </c>
      <c r="F17655">
        <v>89</v>
      </c>
      <c r="G17655">
        <v>33</v>
      </c>
      <c r="H17655">
        <v>0</v>
      </c>
      <c r="I17655">
        <v>1</v>
      </c>
      <c r="J17655">
        <v>267</v>
      </c>
      <c r="K17655">
        <v>1</v>
      </c>
      <c r="L17655">
        <v>1</v>
      </c>
      <c r="M17655">
        <v>89</v>
      </c>
      <c r="N17655" t="s">
        <v>18</v>
      </c>
      <c r="O17655" s="1">
        <v>3.2396799999999998E-20</v>
      </c>
      <c r="P17655">
        <v>256</v>
      </c>
    </row>
    <row r="17656" spans="1:16" x14ac:dyDescent="0.25">
      <c r="A17656" t="s">
        <v>26182</v>
      </c>
      <c r="B17656">
        <v>1596</v>
      </c>
      <c r="C17656" s="3" t="str">
        <f>HYPERLINK("http://www.uniprot.org/uniprot/G7LIM7","tr|G7LIM7|G7LIM7_MEDTR")</f>
        <v>tr|G7LIM7|G7LIM7_MEDTR</v>
      </c>
      <c r="D17656" t="s">
        <v>26183</v>
      </c>
      <c r="E17656">
        <v>83.05</v>
      </c>
      <c r="F17656">
        <v>531</v>
      </c>
      <c r="G17656">
        <v>90</v>
      </c>
      <c r="H17656">
        <v>3</v>
      </c>
      <c r="I17656">
        <v>10</v>
      </c>
      <c r="J17656">
        <v>1593</v>
      </c>
      <c r="K17656">
        <v>1</v>
      </c>
      <c r="L17656">
        <v>1</v>
      </c>
      <c r="M17656">
        <v>529</v>
      </c>
      <c r="N17656" t="s">
        <v>18</v>
      </c>
      <c r="O17656">
        <v>0</v>
      </c>
      <c r="P17656">
        <v>2427</v>
      </c>
    </row>
    <row r="17657" spans="1:16" x14ac:dyDescent="0.25">
      <c r="A17657" t="s">
        <v>26184</v>
      </c>
      <c r="B17657">
        <v>1200</v>
      </c>
      <c r="C17657" s="3" t="str">
        <f>HYPERLINK("http://www.uniprot.org/uniprot/I1JGF8","tr|I1JGF8|I1JGF8_SOYBN")</f>
        <v>tr|I1JGF8|I1JGF8_SOYBN</v>
      </c>
      <c r="D17657" t="s">
        <v>28</v>
      </c>
      <c r="E17657">
        <v>41.12</v>
      </c>
      <c r="F17657">
        <v>338</v>
      </c>
      <c r="G17657">
        <v>199</v>
      </c>
      <c r="H17657">
        <v>7</v>
      </c>
      <c r="I17657">
        <v>1</v>
      </c>
      <c r="J17657">
        <v>993</v>
      </c>
      <c r="K17657">
        <v>1</v>
      </c>
      <c r="L17657">
        <v>163</v>
      </c>
      <c r="M17657">
        <v>495</v>
      </c>
      <c r="N17657" t="s">
        <v>18</v>
      </c>
      <c r="O17657" s="1">
        <v>2.63776E-60</v>
      </c>
      <c r="P17657">
        <v>608</v>
      </c>
    </row>
    <row r="17658" spans="1:16" x14ac:dyDescent="0.25">
      <c r="A17658" t="s">
        <v>26185</v>
      </c>
      <c r="B17658">
        <v>879</v>
      </c>
      <c r="C17658" s="3" t="str">
        <f>HYPERLINK("http://www.uniprot.org/uniprot/I1LRY8","tr|I1LRY8|I1LRY8_SOYBN")</f>
        <v>tr|I1LRY8|I1LRY8_SOYBN</v>
      </c>
      <c r="D17658" t="s">
        <v>71</v>
      </c>
      <c r="E17658">
        <v>47.93</v>
      </c>
      <c r="F17658">
        <v>315</v>
      </c>
      <c r="G17658">
        <v>164</v>
      </c>
      <c r="H17658">
        <v>23</v>
      </c>
      <c r="I17658">
        <v>1</v>
      </c>
      <c r="J17658">
        <v>876</v>
      </c>
      <c r="K17658">
        <v>1</v>
      </c>
      <c r="L17658">
        <v>1</v>
      </c>
      <c r="M17658">
        <v>285</v>
      </c>
      <c r="N17658" t="s">
        <v>18</v>
      </c>
      <c r="O17658" s="1">
        <v>1.39839E-56</v>
      </c>
      <c r="P17658">
        <v>574</v>
      </c>
    </row>
    <row r="17659" spans="1:16" x14ac:dyDescent="0.25">
      <c r="A17659" t="s">
        <v>26186</v>
      </c>
      <c r="B17659">
        <v>2553</v>
      </c>
      <c r="C17659" s="3" t="str">
        <f>HYPERLINK("http://www.uniprot.org/uniprot/K7LYU1","tr|K7LYU1|K7LYU1_SOYBN")</f>
        <v>tr|K7LYU1|K7LYU1_SOYBN</v>
      </c>
      <c r="D17659" t="s">
        <v>28</v>
      </c>
      <c r="E17659">
        <v>63.02</v>
      </c>
      <c r="F17659">
        <v>898</v>
      </c>
      <c r="G17659">
        <v>332</v>
      </c>
      <c r="H17659">
        <v>80</v>
      </c>
      <c r="I17659">
        <v>85</v>
      </c>
      <c r="J17659">
        <v>2538</v>
      </c>
      <c r="K17659">
        <v>1</v>
      </c>
      <c r="L17659">
        <v>333</v>
      </c>
      <c r="M17659">
        <v>1225</v>
      </c>
      <c r="N17659" t="s">
        <v>18</v>
      </c>
      <c r="O17659">
        <v>0</v>
      </c>
      <c r="P17659">
        <v>2691</v>
      </c>
    </row>
    <row r="17660" spans="1:16" x14ac:dyDescent="0.25">
      <c r="A17660" t="s">
        <v>26187</v>
      </c>
      <c r="B17660">
        <v>1152</v>
      </c>
      <c r="C17660" s="3" t="str">
        <f>HYPERLINK("http://www.uniprot.org/uniprot/G7LF69","tr|G7LF69|G7LF69_MEDTR")</f>
        <v>tr|G7LF69|G7LF69_MEDTR</v>
      </c>
      <c r="D17660" t="s">
        <v>26188</v>
      </c>
      <c r="E17660">
        <v>83.55</v>
      </c>
      <c r="F17660">
        <v>383</v>
      </c>
      <c r="G17660">
        <v>63</v>
      </c>
      <c r="H17660">
        <v>1</v>
      </c>
      <c r="I17660">
        <v>1</v>
      </c>
      <c r="J17660">
        <v>1146</v>
      </c>
      <c r="K17660">
        <v>1</v>
      </c>
      <c r="L17660">
        <v>1</v>
      </c>
      <c r="M17660">
        <v>371</v>
      </c>
      <c r="N17660" t="s">
        <v>18</v>
      </c>
      <c r="O17660" s="1">
        <v>2.1848199999999999E-173</v>
      </c>
      <c r="P17660">
        <v>1583</v>
      </c>
    </row>
    <row r="17661" spans="1:16" x14ac:dyDescent="0.25">
      <c r="A17661" t="s">
        <v>26189</v>
      </c>
      <c r="B17661">
        <v>1440</v>
      </c>
      <c r="C17661" s="3" t="str">
        <f>HYPERLINK("http://www.uniprot.org/uniprot/A6XNC2","tr|A6XNC2|A6XNC2_MEDTR")</f>
        <v>tr|A6XNC2|A6XNC2_MEDTR</v>
      </c>
      <c r="D17661" t="s">
        <v>259</v>
      </c>
      <c r="E17661">
        <v>67.94</v>
      </c>
      <c r="F17661">
        <v>471</v>
      </c>
      <c r="G17661">
        <v>151</v>
      </c>
      <c r="H17661">
        <v>0</v>
      </c>
      <c r="I17661">
        <v>1</v>
      </c>
      <c r="J17661">
        <v>1413</v>
      </c>
      <c r="K17661">
        <v>1</v>
      </c>
      <c r="L17661">
        <v>1</v>
      </c>
      <c r="M17661">
        <v>469</v>
      </c>
      <c r="N17661" t="s">
        <v>18</v>
      </c>
      <c r="O17661">
        <v>0</v>
      </c>
      <c r="P17661">
        <v>1648</v>
      </c>
    </row>
    <row r="17662" spans="1:16" x14ac:dyDescent="0.25">
      <c r="A17662" t="s">
        <v>26190</v>
      </c>
      <c r="B17662">
        <v>1968</v>
      </c>
      <c r="C17662" s="3" t="str">
        <f>HYPERLINK("http://www.uniprot.org/uniprot/G7KC66","tr|G7KC66|G7KC66_MEDTR")</f>
        <v>tr|G7KC66|G7KC66_MEDTR</v>
      </c>
      <c r="D17662" t="s">
        <v>26191</v>
      </c>
      <c r="E17662">
        <v>90.71</v>
      </c>
      <c r="F17662">
        <v>657</v>
      </c>
      <c r="G17662">
        <v>61</v>
      </c>
      <c r="H17662">
        <v>2</v>
      </c>
      <c r="I17662">
        <v>1</v>
      </c>
      <c r="J17662">
        <v>1965</v>
      </c>
      <c r="K17662">
        <v>1</v>
      </c>
      <c r="L17662">
        <v>1</v>
      </c>
      <c r="M17662">
        <v>655</v>
      </c>
      <c r="N17662" t="s">
        <v>18</v>
      </c>
      <c r="O17662">
        <v>0</v>
      </c>
      <c r="P17662">
        <v>3145</v>
      </c>
    </row>
    <row r="17663" spans="1:16" x14ac:dyDescent="0.25">
      <c r="A17663" t="s">
        <v>26192</v>
      </c>
      <c r="B17663">
        <v>591</v>
      </c>
      <c r="C17663" s="3" t="str">
        <f>HYPERLINK("http://www.uniprot.org/uniprot/I3T0X2","tr|I3T0X2|I3T0X2_LOTJA")</f>
        <v>tr|I3T0X2|I3T0X2_LOTJA</v>
      </c>
      <c r="D17663" t="s">
        <v>93</v>
      </c>
      <c r="E17663">
        <v>80.099999999999994</v>
      </c>
      <c r="F17663">
        <v>196</v>
      </c>
      <c r="G17663">
        <v>39</v>
      </c>
      <c r="H17663">
        <v>0</v>
      </c>
      <c r="I17663">
        <v>1</v>
      </c>
      <c r="J17663">
        <v>588</v>
      </c>
      <c r="K17663">
        <v>1</v>
      </c>
      <c r="L17663">
        <v>330</v>
      </c>
      <c r="M17663">
        <v>516</v>
      </c>
      <c r="N17663" t="s">
        <v>18</v>
      </c>
      <c r="O17663" s="1">
        <v>6.4929799999999997E-85</v>
      </c>
      <c r="P17663">
        <v>815</v>
      </c>
    </row>
    <row r="17664" spans="1:16" x14ac:dyDescent="0.25">
      <c r="A17664" t="s">
        <v>26193</v>
      </c>
      <c r="B17664">
        <v>1080</v>
      </c>
      <c r="C17664" s="3" t="str">
        <f>HYPERLINK("http://www.uniprot.org/uniprot/K7ME77","tr|K7ME77|K7ME77_SOYBN")</f>
        <v>tr|K7ME77|K7ME77_SOYBN</v>
      </c>
      <c r="D17664" t="s">
        <v>28</v>
      </c>
      <c r="E17664">
        <v>61.12</v>
      </c>
      <c r="F17664">
        <v>373</v>
      </c>
      <c r="G17664">
        <v>145</v>
      </c>
      <c r="H17664">
        <v>18</v>
      </c>
      <c r="I17664">
        <v>1</v>
      </c>
      <c r="J17664">
        <v>1065</v>
      </c>
      <c r="K17664">
        <v>1</v>
      </c>
      <c r="L17664">
        <v>1</v>
      </c>
      <c r="M17664">
        <v>366</v>
      </c>
      <c r="N17664" t="s">
        <v>18</v>
      </c>
      <c r="O17664" s="1">
        <v>2.2833800000000001E-113</v>
      </c>
      <c r="P17664">
        <v>1065</v>
      </c>
    </row>
    <row r="17665" spans="1:16" x14ac:dyDescent="0.25">
      <c r="A17665" t="s">
        <v>26194</v>
      </c>
      <c r="B17665">
        <v>513</v>
      </c>
      <c r="C17665" s="3" t="str">
        <f>HYPERLINK("http://www.uniprot.org/uniprot/I1L2X5","tr|I1L2X5|I1L2X5_SOYBN")</f>
        <v>tr|I1L2X5|I1L2X5_SOYBN</v>
      </c>
      <c r="D17665" t="s">
        <v>28</v>
      </c>
      <c r="E17665">
        <v>62.35</v>
      </c>
      <c r="F17665">
        <v>170</v>
      </c>
      <c r="G17665">
        <v>64</v>
      </c>
      <c r="H17665">
        <v>0</v>
      </c>
      <c r="I17665">
        <v>1</v>
      </c>
      <c r="J17665">
        <v>510</v>
      </c>
      <c r="K17665">
        <v>1</v>
      </c>
      <c r="L17665">
        <v>1</v>
      </c>
      <c r="M17665">
        <v>168</v>
      </c>
      <c r="N17665" t="s">
        <v>18</v>
      </c>
      <c r="O17665" s="1">
        <v>7.8198600000000002E-51</v>
      </c>
      <c r="P17665">
        <v>520</v>
      </c>
    </row>
    <row r="17666" spans="1:16" x14ac:dyDescent="0.25">
      <c r="A17666" t="s">
        <v>26195</v>
      </c>
      <c r="B17666">
        <v>1242</v>
      </c>
      <c r="C17666" s="3" t="str">
        <f>HYPERLINK("http://www.uniprot.org/uniprot/B9GNF9","tr|B9GNF9|B9GNF9_POPTR")</f>
        <v>tr|B9GNF9|B9GNF9_POPTR</v>
      </c>
      <c r="D17666" t="s">
        <v>26196</v>
      </c>
      <c r="E17666">
        <v>64.87</v>
      </c>
      <c r="F17666">
        <v>447</v>
      </c>
      <c r="G17666">
        <v>157</v>
      </c>
      <c r="H17666">
        <v>45</v>
      </c>
      <c r="I17666">
        <v>28</v>
      </c>
      <c r="J17666">
        <v>1233</v>
      </c>
      <c r="K17666">
        <v>1</v>
      </c>
      <c r="L17666">
        <v>4</v>
      </c>
      <c r="M17666">
        <v>450</v>
      </c>
      <c r="N17666" t="s">
        <v>18</v>
      </c>
      <c r="O17666" s="1">
        <v>1.6428200000000001E-153</v>
      </c>
      <c r="P17666">
        <v>1412</v>
      </c>
    </row>
    <row r="17667" spans="1:16" x14ac:dyDescent="0.25">
      <c r="A17667" t="s">
        <v>26197</v>
      </c>
      <c r="B17667">
        <v>2424</v>
      </c>
      <c r="C17667" s="3" t="str">
        <f>HYPERLINK("http://www.uniprot.org/uniprot/Q2HT46","tr|Q2HT46|Q2HT46_MEDTR")</f>
        <v>tr|Q2HT46|Q2HT46_MEDTR</v>
      </c>
      <c r="D17667" t="s">
        <v>26198</v>
      </c>
      <c r="E17667">
        <v>63.97</v>
      </c>
      <c r="F17667">
        <v>805</v>
      </c>
      <c r="G17667">
        <v>290</v>
      </c>
      <c r="H17667">
        <v>1</v>
      </c>
      <c r="I17667">
        <v>7</v>
      </c>
      <c r="J17667">
        <v>2418</v>
      </c>
      <c r="K17667">
        <v>1</v>
      </c>
      <c r="L17667">
        <v>36</v>
      </c>
      <c r="M17667">
        <v>825</v>
      </c>
      <c r="N17667" t="s">
        <v>18</v>
      </c>
      <c r="O17667">
        <v>0</v>
      </c>
      <c r="P17667">
        <v>2599</v>
      </c>
    </row>
    <row r="17668" spans="1:16" x14ac:dyDescent="0.25">
      <c r="A17668" t="s">
        <v>26199</v>
      </c>
      <c r="B17668">
        <v>1827</v>
      </c>
      <c r="C17668" s="3" t="str">
        <f>HYPERLINK("http://www.uniprot.org/uniprot/A2Q2V1","tr|A2Q2V1|A2Q2V1_MEDTR")</f>
        <v>tr|A2Q2V1|A2Q2V1_MEDTR</v>
      </c>
      <c r="D17668" t="s">
        <v>26200</v>
      </c>
      <c r="E17668">
        <v>96.38</v>
      </c>
      <c r="F17668">
        <v>608</v>
      </c>
      <c r="G17668">
        <v>22</v>
      </c>
      <c r="H17668">
        <v>0</v>
      </c>
      <c r="I17668">
        <v>1</v>
      </c>
      <c r="J17668">
        <v>1824</v>
      </c>
      <c r="K17668">
        <v>1</v>
      </c>
      <c r="L17668">
        <v>1</v>
      </c>
      <c r="M17668">
        <v>608</v>
      </c>
      <c r="N17668" t="s">
        <v>18</v>
      </c>
      <c r="O17668">
        <v>0</v>
      </c>
      <c r="P17668">
        <v>3006</v>
      </c>
    </row>
    <row r="17669" spans="1:16" x14ac:dyDescent="0.25">
      <c r="A17669" t="s">
        <v>26201</v>
      </c>
      <c r="B17669">
        <v>396</v>
      </c>
      <c r="C17669" s="3" t="str">
        <f>HYPERLINK("http://www.uniprot.org/uniprot/I3S317","tr|I3S317|I3S317_MEDTR")</f>
        <v>tr|I3S317|I3S317_MEDTR</v>
      </c>
      <c r="D17669" t="s">
        <v>22</v>
      </c>
      <c r="E17669">
        <v>79.2</v>
      </c>
      <c r="F17669">
        <v>125</v>
      </c>
      <c r="G17669">
        <v>26</v>
      </c>
      <c r="H17669">
        <v>0</v>
      </c>
      <c r="I17669">
        <v>1</v>
      </c>
      <c r="J17669">
        <v>375</v>
      </c>
      <c r="K17669">
        <v>1</v>
      </c>
      <c r="L17669">
        <v>1</v>
      </c>
      <c r="M17669">
        <v>125</v>
      </c>
      <c r="N17669" t="s">
        <v>18</v>
      </c>
      <c r="O17669" s="1">
        <v>1.48443E-49</v>
      </c>
      <c r="P17669">
        <v>509</v>
      </c>
    </row>
    <row r="17670" spans="1:16" x14ac:dyDescent="0.25">
      <c r="A17670" t="s">
        <v>26202</v>
      </c>
      <c r="B17670">
        <v>246</v>
      </c>
      <c r="C17670" s="3" t="str">
        <f>HYPERLINK("http://www.uniprot.org/uniprot/G7JXS7","tr|G7JXS7|G7JXS7_MEDTR")</f>
        <v>tr|G7JXS7|G7JXS7_MEDTR</v>
      </c>
      <c r="D17670" t="s">
        <v>26203</v>
      </c>
      <c r="E17670">
        <v>80.48</v>
      </c>
      <c r="F17670">
        <v>82</v>
      </c>
      <c r="G17670">
        <v>16</v>
      </c>
      <c r="H17670">
        <v>1</v>
      </c>
      <c r="I17670">
        <v>1</v>
      </c>
      <c r="J17670">
        <v>243</v>
      </c>
      <c r="K17670">
        <v>1</v>
      </c>
      <c r="L17670">
        <v>1</v>
      </c>
      <c r="M17670">
        <v>80</v>
      </c>
      <c r="N17670" t="s">
        <v>18</v>
      </c>
      <c r="O17670" s="1">
        <v>1.4419599999999999E-28</v>
      </c>
      <c r="P17670">
        <v>328</v>
      </c>
    </row>
    <row r="17671" spans="1:16" x14ac:dyDescent="0.25">
      <c r="A17671" t="s">
        <v>26204</v>
      </c>
      <c r="B17671">
        <v>618</v>
      </c>
      <c r="C17671" s="3" t="str">
        <f>HYPERLINK("http://www.uniprot.org/uniprot/I1JR51","tr|I1JR51|I1JR51_SOYBN")</f>
        <v>tr|I1JR51|I1JR51_SOYBN</v>
      </c>
      <c r="D17671" t="s">
        <v>28</v>
      </c>
      <c r="E17671">
        <v>67.8</v>
      </c>
      <c r="F17671">
        <v>205</v>
      </c>
      <c r="G17671">
        <v>66</v>
      </c>
      <c r="H17671">
        <v>0</v>
      </c>
      <c r="I17671">
        <v>1</v>
      </c>
      <c r="J17671">
        <v>615</v>
      </c>
      <c r="K17671">
        <v>1</v>
      </c>
      <c r="L17671">
        <v>1</v>
      </c>
      <c r="M17671">
        <v>205</v>
      </c>
      <c r="N17671" t="s">
        <v>18</v>
      </c>
      <c r="O17671" s="1">
        <v>1.4343500000000001E-72</v>
      </c>
      <c r="P17671">
        <v>709</v>
      </c>
    </row>
    <row r="17672" spans="1:16" x14ac:dyDescent="0.25">
      <c r="A17672" t="s">
        <v>26205</v>
      </c>
      <c r="B17672">
        <v>1008</v>
      </c>
      <c r="C17672" s="3" t="str">
        <f>HYPERLINK("http://www.uniprot.org/uniprot/G7KZD3","tr|G7KZD3|G7KZD3_MEDTR")</f>
        <v>tr|G7KZD3|G7KZD3_MEDTR</v>
      </c>
      <c r="D17672" t="s">
        <v>26206</v>
      </c>
      <c r="E17672">
        <v>86.21</v>
      </c>
      <c r="F17672">
        <v>341</v>
      </c>
      <c r="G17672">
        <v>47</v>
      </c>
      <c r="H17672">
        <v>6</v>
      </c>
      <c r="I17672">
        <v>1</v>
      </c>
      <c r="J17672">
        <v>1005</v>
      </c>
      <c r="K17672">
        <v>1</v>
      </c>
      <c r="L17672">
        <v>1</v>
      </c>
      <c r="M17672">
        <v>340</v>
      </c>
      <c r="N17672" t="s">
        <v>18</v>
      </c>
      <c r="O17672" s="1">
        <v>1.5971499999999999E-166</v>
      </c>
      <c r="P17672">
        <v>1523</v>
      </c>
    </row>
    <row r="17673" spans="1:16" x14ac:dyDescent="0.25">
      <c r="A17673" t="s">
        <v>26207</v>
      </c>
      <c r="B17673">
        <v>1749</v>
      </c>
      <c r="C17673" s="3" t="str">
        <f>HYPERLINK("http://www.uniprot.org/uniprot/I1KWN4","tr|I1KWN4|I1KWN4_SOYBN")</f>
        <v>tr|I1KWN4|I1KWN4_SOYBN</v>
      </c>
      <c r="D17673" t="s">
        <v>71</v>
      </c>
      <c r="E17673">
        <v>77.63</v>
      </c>
      <c r="F17673">
        <v>626</v>
      </c>
      <c r="G17673">
        <v>140</v>
      </c>
      <c r="H17673">
        <v>47</v>
      </c>
      <c r="I17673">
        <v>10</v>
      </c>
      <c r="J17673">
        <v>1746</v>
      </c>
      <c r="K17673">
        <v>1</v>
      </c>
      <c r="L17673">
        <v>1</v>
      </c>
      <c r="M17673">
        <v>623</v>
      </c>
      <c r="N17673" t="s">
        <v>18</v>
      </c>
      <c r="O17673">
        <v>0</v>
      </c>
      <c r="P17673">
        <v>2422</v>
      </c>
    </row>
    <row r="17674" spans="1:16" x14ac:dyDescent="0.25">
      <c r="A17674" t="s">
        <v>26208</v>
      </c>
      <c r="B17674">
        <v>663</v>
      </c>
      <c r="C17674" s="3" t="str">
        <f>HYPERLINK("http://www.uniprot.org/uniprot/G8A217","tr|G8A217|G8A217_MEDTR")</f>
        <v>tr|G8A217|G8A217_MEDTR</v>
      </c>
      <c r="D17674" t="s">
        <v>26209</v>
      </c>
      <c r="E17674">
        <v>72.349999999999994</v>
      </c>
      <c r="F17674">
        <v>217</v>
      </c>
      <c r="G17674">
        <v>60</v>
      </c>
      <c r="H17674">
        <v>0</v>
      </c>
      <c r="I17674">
        <v>1</v>
      </c>
      <c r="J17674">
        <v>651</v>
      </c>
      <c r="K17674">
        <v>1</v>
      </c>
      <c r="L17674">
        <v>947</v>
      </c>
      <c r="M17674">
        <v>1163</v>
      </c>
      <c r="N17674" t="s">
        <v>18</v>
      </c>
      <c r="O17674" s="1">
        <v>8.5184500000000005E-88</v>
      </c>
      <c r="P17674">
        <v>841</v>
      </c>
    </row>
    <row r="17675" spans="1:16" x14ac:dyDescent="0.25">
      <c r="A17675" t="s">
        <v>26210</v>
      </c>
      <c r="B17675">
        <v>537</v>
      </c>
      <c r="C17675" s="3" t="str">
        <f>HYPERLINK("http://www.uniprot.org/uniprot/I3SED6","tr|I3SED6|I3SED6_MEDTR")</f>
        <v>tr|I3SED6|I3SED6_MEDTR</v>
      </c>
      <c r="D17675" t="s">
        <v>22</v>
      </c>
      <c r="E17675">
        <v>77.3</v>
      </c>
      <c r="F17675">
        <v>163</v>
      </c>
      <c r="G17675">
        <v>37</v>
      </c>
      <c r="H17675">
        <v>8</v>
      </c>
      <c r="I17675">
        <v>70</v>
      </c>
      <c r="J17675">
        <v>534</v>
      </c>
      <c r="K17675">
        <v>1</v>
      </c>
      <c r="L17675">
        <v>23</v>
      </c>
      <c r="M17675">
        <v>184</v>
      </c>
      <c r="N17675" t="s">
        <v>18</v>
      </c>
      <c r="O17675" s="1">
        <v>7.4332099999999999E-62</v>
      </c>
      <c r="P17675">
        <v>615</v>
      </c>
    </row>
    <row r="17676" spans="1:16" x14ac:dyDescent="0.25">
      <c r="A17676" t="s">
        <v>26211</v>
      </c>
      <c r="B17676">
        <v>3012</v>
      </c>
      <c r="C17676" s="3" t="str">
        <f>HYPERLINK("http://www.uniprot.org/uniprot/K7MMK1","tr|K7MMK1|K7MMK1_SOYBN")</f>
        <v>tr|K7MMK1|K7MMK1_SOYBN</v>
      </c>
      <c r="D17676" t="s">
        <v>28</v>
      </c>
      <c r="E17676">
        <v>65.08</v>
      </c>
      <c r="F17676">
        <v>1031</v>
      </c>
      <c r="G17676">
        <v>360</v>
      </c>
      <c r="H17676">
        <v>41</v>
      </c>
      <c r="I17676">
        <v>31</v>
      </c>
      <c r="J17676">
        <v>3000</v>
      </c>
      <c r="K17676">
        <v>1</v>
      </c>
      <c r="L17676">
        <v>4</v>
      </c>
      <c r="M17676">
        <v>996</v>
      </c>
      <c r="N17676" t="s">
        <v>18</v>
      </c>
      <c r="O17676">
        <v>0</v>
      </c>
      <c r="P17676">
        <v>3243</v>
      </c>
    </row>
    <row r="17677" spans="1:16" x14ac:dyDescent="0.25">
      <c r="A17677" t="s">
        <v>26212</v>
      </c>
      <c r="B17677">
        <v>921</v>
      </c>
      <c r="C17677" s="3" t="str">
        <f>HYPERLINK("http://www.uniprot.org/uniprot/G7J6Y7","tr|G7J6Y7|G7J6Y7_MEDTR")</f>
        <v>tr|G7J6Y7|G7J6Y7_MEDTR</v>
      </c>
      <c r="D17677" t="s">
        <v>26213</v>
      </c>
      <c r="E17677">
        <v>82.41</v>
      </c>
      <c r="F17677">
        <v>307</v>
      </c>
      <c r="G17677">
        <v>54</v>
      </c>
      <c r="H17677">
        <v>1</v>
      </c>
      <c r="I17677">
        <v>1</v>
      </c>
      <c r="J17677">
        <v>918</v>
      </c>
      <c r="K17677">
        <v>1</v>
      </c>
      <c r="L17677">
        <v>174</v>
      </c>
      <c r="M17677">
        <v>469</v>
      </c>
      <c r="N17677" t="s">
        <v>18</v>
      </c>
      <c r="O17677" s="1">
        <v>1.0584999999999999E-134</v>
      </c>
      <c r="P17677">
        <v>1248</v>
      </c>
    </row>
    <row r="17678" spans="1:16" x14ac:dyDescent="0.25">
      <c r="A17678" t="s">
        <v>26214</v>
      </c>
      <c r="B17678">
        <v>1530</v>
      </c>
      <c r="C17678" s="3" t="str">
        <f>HYPERLINK("http://www.uniprot.org/uniprot/I1K7L6","tr|I1K7L6|I1K7L6_SOYBN")</f>
        <v>tr|I1K7L6|I1K7L6_SOYBN</v>
      </c>
      <c r="D17678" t="s">
        <v>28</v>
      </c>
      <c r="E17678">
        <v>75.680000000000007</v>
      </c>
      <c r="F17678">
        <v>510</v>
      </c>
      <c r="G17678">
        <v>124</v>
      </c>
      <c r="H17678">
        <v>1</v>
      </c>
      <c r="I17678">
        <v>1</v>
      </c>
      <c r="J17678">
        <v>1527</v>
      </c>
      <c r="K17678">
        <v>1</v>
      </c>
      <c r="L17678">
        <v>56</v>
      </c>
      <c r="M17678">
        <v>558</v>
      </c>
      <c r="N17678" t="s">
        <v>18</v>
      </c>
      <c r="O17678">
        <v>0</v>
      </c>
      <c r="P17678">
        <v>2033</v>
      </c>
    </row>
    <row r="17679" spans="1:16" x14ac:dyDescent="0.25">
      <c r="A17679" t="s">
        <v>26215</v>
      </c>
      <c r="B17679">
        <v>639</v>
      </c>
      <c r="C17679" s="3" t="str">
        <f>HYPERLINK("http://www.uniprot.org/uniprot/I1KC61","tr|I1KC61|I1KC61_SOYBN")</f>
        <v>tr|I1KC61|I1KC61_SOYBN</v>
      </c>
      <c r="D17679" t="s">
        <v>28</v>
      </c>
      <c r="E17679">
        <v>54.54</v>
      </c>
      <c r="F17679">
        <v>121</v>
      </c>
      <c r="G17679">
        <v>55</v>
      </c>
      <c r="H17679">
        <v>0</v>
      </c>
      <c r="I17679">
        <v>274</v>
      </c>
      <c r="J17679">
        <v>636</v>
      </c>
      <c r="K17679">
        <v>1</v>
      </c>
      <c r="L17679">
        <v>426</v>
      </c>
      <c r="M17679">
        <v>540</v>
      </c>
      <c r="N17679" t="s">
        <v>18</v>
      </c>
      <c r="O17679" s="1">
        <v>1.31412E-26</v>
      </c>
      <c r="P17679">
        <v>313</v>
      </c>
    </row>
    <row r="17680" spans="1:16" x14ac:dyDescent="0.25">
      <c r="A17680" t="s">
        <v>26216</v>
      </c>
      <c r="B17680">
        <v>1734</v>
      </c>
      <c r="C17680" s="3" t="str">
        <f>HYPERLINK("http://www.uniprot.org/uniprot/I1KRW1","tr|I1KRW1|I1KRW1_SOYBN")</f>
        <v>tr|I1KRW1|I1KRW1_SOYBN</v>
      </c>
      <c r="D17680" t="s">
        <v>117</v>
      </c>
      <c r="E17680">
        <v>82.38</v>
      </c>
      <c r="F17680">
        <v>579</v>
      </c>
      <c r="G17680">
        <v>102</v>
      </c>
      <c r="H17680">
        <v>3</v>
      </c>
      <c r="I17680">
        <v>1</v>
      </c>
      <c r="J17680">
        <v>1728</v>
      </c>
      <c r="K17680">
        <v>1</v>
      </c>
      <c r="L17680">
        <v>1</v>
      </c>
      <c r="M17680">
        <v>579</v>
      </c>
      <c r="N17680" t="s">
        <v>18</v>
      </c>
      <c r="O17680">
        <v>0</v>
      </c>
      <c r="P17680">
        <v>2450</v>
      </c>
    </row>
    <row r="17681" spans="1:16" x14ac:dyDescent="0.25">
      <c r="A17681" t="s">
        <v>26217</v>
      </c>
      <c r="B17681">
        <v>1500</v>
      </c>
      <c r="C17681" s="3" t="str">
        <f>HYPERLINK("http://www.uniprot.org/uniprot/K7KQG1","tr|K7KQG1|K7KQG1_SOYBN")</f>
        <v>tr|K7KQG1|K7KQG1_SOYBN</v>
      </c>
      <c r="D17681" t="s">
        <v>28</v>
      </c>
      <c r="E17681">
        <v>86.17</v>
      </c>
      <c r="F17681">
        <v>499</v>
      </c>
      <c r="G17681">
        <v>69</v>
      </c>
      <c r="H17681">
        <v>0</v>
      </c>
      <c r="I17681">
        <v>1</v>
      </c>
      <c r="J17681">
        <v>1497</v>
      </c>
      <c r="K17681">
        <v>1</v>
      </c>
      <c r="L17681">
        <v>1</v>
      </c>
      <c r="M17681">
        <v>498</v>
      </c>
      <c r="N17681" t="s">
        <v>18</v>
      </c>
      <c r="O17681">
        <v>0</v>
      </c>
      <c r="P17681">
        <v>2326</v>
      </c>
    </row>
    <row r="17682" spans="1:16" x14ac:dyDescent="0.25">
      <c r="A17682" t="s">
        <v>26218</v>
      </c>
      <c r="B17682">
        <v>1524</v>
      </c>
      <c r="C17682" s="3" t="str">
        <f>HYPERLINK("http://www.uniprot.org/uniprot/G7J214","tr|G7J214|G7J214_MEDTR")</f>
        <v>tr|G7J214|G7J214_MEDTR</v>
      </c>
      <c r="D17682" t="s">
        <v>26219</v>
      </c>
      <c r="E17682">
        <v>59.92</v>
      </c>
      <c r="F17682">
        <v>544</v>
      </c>
      <c r="G17682">
        <v>218</v>
      </c>
      <c r="H17682">
        <v>37</v>
      </c>
      <c r="I17682">
        <v>1</v>
      </c>
      <c r="J17682">
        <v>1521</v>
      </c>
      <c r="K17682">
        <v>1</v>
      </c>
      <c r="L17682">
        <v>11</v>
      </c>
      <c r="M17682">
        <v>539</v>
      </c>
      <c r="N17682" t="s">
        <v>18</v>
      </c>
      <c r="O17682" s="1">
        <v>9.7855000000000001E-162</v>
      </c>
      <c r="P17682">
        <v>1484</v>
      </c>
    </row>
    <row r="17683" spans="1:16" x14ac:dyDescent="0.25">
      <c r="A17683" t="s">
        <v>26220</v>
      </c>
      <c r="B17683">
        <v>231</v>
      </c>
      <c r="C17683" s="3" t="str">
        <f>HYPERLINK("http://www.uniprot.org/uniprot/I3S1W9","tr|I3S1W9|I3S1W9_LOTJA")</f>
        <v>tr|I3S1W9|I3S1W9_LOTJA</v>
      </c>
      <c r="D17683" t="s">
        <v>2200</v>
      </c>
      <c r="E17683">
        <v>83.92</v>
      </c>
      <c r="F17683">
        <v>56</v>
      </c>
      <c r="G17683">
        <v>9</v>
      </c>
      <c r="H17683">
        <v>0</v>
      </c>
      <c r="I17683">
        <v>1</v>
      </c>
      <c r="J17683">
        <v>168</v>
      </c>
      <c r="K17683">
        <v>1</v>
      </c>
      <c r="L17683">
        <v>1</v>
      </c>
      <c r="M17683">
        <v>56</v>
      </c>
      <c r="N17683" t="s">
        <v>18</v>
      </c>
      <c r="O17683" s="1">
        <v>5.0437900000000003E-18</v>
      </c>
      <c r="P17683">
        <v>237</v>
      </c>
    </row>
    <row r="17684" spans="1:16" x14ac:dyDescent="0.25">
      <c r="A17684" t="s">
        <v>26221</v>
      </c>
      <c r="B17684">
        <v>429</v>
      </c>
      <c r="C17684" s="3" t="str">
        <f>HYPERLINK("http://www.uniprot.org/uniprot/G7ZV82","tr|G7ZV82|G7ZV82_MEDTR")</f>
        <v>tr|G7ZV82|G7ZV82_MEDTR</v>
      </c>
      <c r="D17684" t="s">
        <v>9048</v>
      </c>
      <c r="E17684">
        <v>80</v>
      </c>
      <c r="F17684">
        <v>130</v>
      </c>
      <c r="G17684">
        <v>26</v>
      </c>
      <c r="H17684">
        <v>0</v>
      </c>
      <c r="I17684">
        <v>13</v>
      </c>
      <c r="J17684">
        <v>402</v>
      </c>
      <c r="K17684">
        <v>1</v>
      </c>
      <c r="L17684">
        <v>1127</v>
      </c>
      <c r="M17684">
        <v>1256</v>
      </c>
      <c r="N17684" t="s">
        <v>18</v>
      </c>
      <c r="O17684" s="1">
        <v>3.4679799999999999E-51</v>
      </c>
      <c r="P17684">
        <v>523</v>
      </c>
    </row>
    <row r="17685" spans="1:16" x14ac:dyDescent="0.25">
      <c r="A17685" t="s">
        <v>26222</v>
      </c>
      <c r="B17685">
        <v>168</v>
      </c>
      <c r="C17685" s="3" t="str">
        <f>HYPERLINK("http://www.uniprot.org/uniprot/G7KC64","tr|G7KC64|G7KC64_MEDTR")</f>
        <v>tr|G7KC64|G7KC64_MEDTR</v>
      </c>
      <c r="D17685" t="s">
        <v>26223</v>
      </c>
      <c r="E17685">
        <v>76.78</v>
      </c>
      <c r="F17685">
        <v>56</v>
      </c>
      <c r="G17685">
        <v>13</v>
      </c>
      <c r="H17685">
        <v>1</v>
      </c>
      <c r="I17685">
        <v>1</v>
      </c>
      <c r="J17685">
        <v>165</v>
      </c>
      <c r="K17685">
        <v>1</v>
      </c>
      <c r="L17685">
        <v>438</v>
      </c>
      <c r="M17685">
        <v>493</v>
      </c>
      <c r="N17685" t="s">
        <v>18</v>
      </c>
      <c r="O17685" s="1">
        <v>1.1586900000000001E-14</v>
      </c>
      <c r="P17685">
        <v>208</v>
      </c>
    </row>
    <row r="17686" spans="1:16" x14ac:dyDescent="0.25">
      <c r="A17686" t="s">
        <v>26224</v>
      </c>
      <c r="B17686">
        <v>219</v>
      </c>
      <c r="C17686" s="3" t="str">
        <f>HYPERLINK("http://www.uniprot.org/uniprot/I3S8S0","tr|I3S8S0|I3S8S0_MEDTR")</f>
        <v>tr|I3S8S0|I3S8S0_MEDTR</v>
      </c>
      <c r="D17686" t="s">
        <v>386</v>
      </c>
      <c r="E17686">
        <v>94.44</v>
      </c>
      <c r="F17686">
        <v>72</v>
      </c>
      <c r="G17686">
        <v>4</v>
      </c>
      <c r="H17686">
        <v>0</v>
      </c>
      <c r="I17686">
        <v>1</v>
      </c>
      <c r="J17686">
        <v>216</v>
      </c>
      <c r="K17686">
        <v>1</v>
      </c>
      <c r="L17686">
        <v>1</v>
      </c>
      <c r="M17686">
        <v>72</v>
      </c>
      <c r="N17686" t="s">
        <v>18</v>
      </c>
      <c r="O17686" s="1">
        <v>3.90091E-34</v>
      </c>
      <c r="P17686">
        <v>376</v>
      </c>
    </row>
    <row r="17687" spans="1:16" x14ac:dyDescent="0.25">
      <c r="A17687" t="s">
        <v>26225</v>
      </c>
      <c r="B17687">
        <v>615</v>
      </c>
      <c r="C17687" s="3" t="str">
        <f>HYPERLINK("http://www.uniprot.org/uniprot/G7ZVI5","tr|G7ZVI5|G7ZVI5_MEDTR")</f>
        <v>tr|G7ZVI5|G7ZVI5_MEDTR</v>
      </c>
      <c r="D17687" t="s">
        <v>3244</v>
      </c>
      <c r="E17687">
        <v>47.94</v>
      </c>
      <c r="F17687">
        <v>73</v>
      </c>
      <c r="G17687">
        <v>38</v>
      </c>
      <c r="H17687">
        <v>0</v>
      </c>
      <c r="I17687">
        <v>394</v>
      </c>
      <c r="J17687">
        <v>612</v>
      </c>
      <c r="K17687">
        <v>1</v>
      </c>
      <c r="L17687">
        <v>286</v>
      </c>
      <c r="M17687">
        <v>358</v>
      </c>
      <c r="N17687" t="s">
        <v>18</v>
      </c>
      <c r="O17687" s="1">
        <v>6.9031700000000005E-11</v>
      </c>
      <c r="P17687">
        <v>177</v>
      </c>
    </row>
    <row r="17688" spans="1:16" x14ac:dyDescent="0.25">
      <c r="A17688" t="s">
        <v>26226</v>
      </c>
      <c r="B17688">
        <v>3300</v>
      </c>
      <c r="C17688" s="3" t="str">
        <f>HYPERLINK("http://www.uniprot.org/uniprot/K7MHW0","tr|K7MHW0|K7MHW0_SOYBN")</f>
        <v>tr|K7MHW0|K7MHW0_SOYBN</v>
      </c>
      <c r="D17688" t="s">
        <v>117</v>
      </c>
      <c r="E17688">
        <v>63.07</v>
      </c>
      <c r="F17688">
        <v>1159</v>
      </c>
      <c r="G17688">
        <v>428</v>
      </c>
      <c r="H17688">
        <v>77</v>
      </c>
      <c r="I17688">
        <v>16</v>
      </c>
      <c r="J17688">
        <v>3261</v>
      </c>
      <c r="K17688">
        <v>1</v>
      </c>
      <c r="L17688">
        <v>25</v>
      </c>
      <c r="M17688">
        <v>1181</v>
      </c>
      <c r="N17688" t="s">
        <v>18</v>
      </c>
      <c r="O17688">
        <v>0</v>
      </c>
      <c r="P17688">
        <v>3583</v>
      </c>
    </row>
    <row r="17689" spans="1:16" x14ac:dyDescent="0.25">
      <c r="A17689" t="s">
        <v>26227</v>
      </c>
      <c r="B17689">
        <v>279</v>
      </c>
      <c r="C17689" s="3" t="str">
        <f>HYPERLINK("http://www.uniprot.org/uniprot/I1LXR4","tr|I1LXR4|I1LXR4_SOYBN")</f>
        <v>tr|I1LXR4|I1LXR4_SOYBN</v>
      </c>
      <c r="D17689" t="s">
        <v>28</v>
      </c>
      <c r="E17689">
        <v>72.819999999999993</v>
      </c>
      <c r="F17689">
        <v>92</v>
      </c>
      <c r="G17689">
        <v>25</v>
      </c>
      <c r="H17689">
        <v>0</v>
      </c>
      <c r="I17689">
        <v>1</v>
      </c>
      <c r="J17689">
        <v>276</v>
      </c>
      <c r="K17689">
        <v>1</v>
      </c>
      <c r="L17689">
        <v>1</v>
      </c>
      <c r="M17689">
        <v>92</v>
      </c>
      <c r="N17689" t="s">
        <v>18</v>
      </c>
      <c r="O17689" s="1">
        <v>1.1731499999999999E-30</v>
      </c>
      <c r="P17689">
        <v>346</v>
      </c>
    </row>
    <row r="17690" spans="1:16" x14ac:dyDescent="0.25">
      <c r="A17690" t="s">
        <v>26228</v>
      </c>
      <c r="B17690">
        <v>1191</v>
      </c>
      <c r="C17690" s="3" t="str">
        <f>HYPERLINK("http://www.uniprot.org/uniprot/G7IM37","tr|G7IM37|G7IM37_MEDTR")</f>
        <v>tr|G7IM37|G7IM37_MEDTR</v>
      </c>
      <c r="D17690" t="s">
        <v>26229</v>
      </c>
      <c r="E17690">
        <v>77.17</v>
      </c>
      <c r="F17690">
        <v>403</v>
      </c>
      <c r="G17690">
        <v>92</v>
      </c>
      <c r="H17690">
        <v>7</v>
      </c>
      <c r="I17690">
        <v>1</v>
      </c>
      <c r="J17690">
        <v>1188</v>
      </c>
      <c r="K17690">
        <v>1</v>
      </c>
      <c r="L17690">
        <v>1</v>
      </c>
      <c r="M17690">
        <v>398</v>
      </c>
      <c r="N17690" t="s">
        <v>18</v>
      </c>
      <c r="O17690" s="1">
        <v>1.4293799999999999E-175</v>
      </c>
      <c r="P17690">
        <v>1602</v>
      </c>
    </row>
    <row r="17691" spans="1:16" x14ac:dyDescent="0.25">
      <c r="A17691" t="s">
        <v>26230</v>
      </c>
      <c r="B17691">
        <v>312</v>
      </c>
      <c r="C17691" s="3" t="str">
        <f>HYPERLINK("http://www.uniprot.org/uniprot/A2Q2W7","tr|A2Q2W7|A2Q2W7_MEDTR")</f>
        <v>tr|A2Q2W7|A2Q2W7_MEDTR</v>
      </c>
      <c r="D17691" t="s">
        <v>26231</v>
      </c>
      <c r="E17691">
        <v>73.260000000000005</v>
      </c>
      <c r="F17691">
        <v>101</v>
      </c>
      <c r="G17691">
        <v>27</v>
      </c>
      <c r="H17691">
        <v>1</v>
      </c>
      <c r="I17691">
        <v>7</v>
      </c>
      <c r="J17691">
        <v>306</v>
      </c>
      <c r="K17691">
        <v>1</v>
      </c>
      <c r="L17691">
        <v>324</v>
      </c>
      <c r="M17691">
        <v>424</v>
      </c>
      <c r="N17691" t="s">
        <v>18</v>
      </c>
      <c r="O17691" s="1">
        <v>4.7247400000000001E-32</v>
      </c>
      <c r="P17691">
        <v>358</v>
      </c>
    </row>
    <row r="17692" spans="1:16" x14ac:dyDescent="0.25">
      <c r="A17692" t="s">
        <v>26232</v>
      </c>
      <c r="B17692">
        <v>291</v>
      </c>
      <c r="C17692" s="3" t="str">
        <f>HYPERLINK("http://www.uniprot.org/uniprot/Q949K8","tr|Q949K8|Q949K8_CICAR")</f>
        <v>tr|Q949K8|Q949K8_CICAR</v>
      </c>
      <c r="D17692" t="s">
        <v>55</v>
      </c>
      <c r="E17692">
        <v>69.66</v>
      </c>
      <c r="F17692">
        <v>89</v>
      </c>
      <c r="G17692">
        <v>27</v>
      </c>
      <c r="H17692">
        <v>0</v>
      </c>
      <c r="I17692">
        <v>16</v>
      </c>
      <c r="J17692">
        <v>282</v>
      </c>
      <c r="K17692">
        <v>1</v>
      </c>
      <c r="L17692">
        <v>15</v>
      </c>
      <c r="M17692">
        <v>103</v>
      </c>
      <c r="N17692" t="s">
        <v>18</v>
      </c>
      <c r="O17692" s="1">
        <v>1.72568E-26</v>
      </c>
      <c r="P17692">
        <v>310</v>
      </c>
    </row>
    <row r="17693" spans="1:16" x14ac:dyDescent="0.25">
      <c r="A17693" t="s">
        <v>26233</v>
      </c>
      <c r="B17693">
        <v>1215</v>
      </c>
      <c r="C17693" s="3" t="str">
        <f>HYPERLINK("http://www.uniprot.org/uniprot/I1N5U7","tr|I1N5U7|I1N5U7_SOYBN")</f>
        <v>tr|I1N5U7|I1N5U7_SOYBN</v>
      </c>
      <c r="D17693" t="s">
        <v>28</v>
      </c>
      <c r="E17693">
        <v>59.42</v>
      </c>
      <c r="F17693">
        <v>414</v>
      </c>
      <c r="G17693">
        <v>168</v>
      </c>
      <c r="H17693">
        <v>11</v>
      </c>
      <c r="I17693">
        <v>1</v>
      </c>
      <c r="J17693">
        <v>1209</v>
      </c>
      <c r="K17693">
        <v>1</v>
      </c>
      <c r="L17693">
        <v>1</v>
      </c>
      <c r="M17693">
        <v>404</v>
      </c>
      <c r="N17693" t="s">
        <v>18</v>
      </c>
      <c r="O17693" s="1">
        <v>4.5042600000000004E-124</v>
      </c>
      <c r="P17693">
        <v>1158</v>
      </c>
    </row>
    <row r="17694" spans="1:16" x14ac:dyDescent="0.25">
      <c r="A17694" t="s">
        <v>26234</v>
      </c>
      <c r="B17694">
        <v>1122</v>
      </c>
      <c r="C17694" s="3" t="str">
        <f>HYPERLINK("http://www.uniprot.org/uniprot/G7JXS9","tr|G7JXS9|G7JXS9_MEDTR")</f>
        <v>tr|G7JXS9|G7JXS9_MEDTR</v>
      </c>
      <c r="D17694" t="s">
        <v>26235</v>
      </c>
      <c r="E17694">
        <v>50.38</v>
      </c>
      <c r="F17694">
        <v>391</v>
      </c>
      <c r="G17694">
        <v>194</v>
      </c>
      <c r="H17694">
        <v>18</v>
      </c>
      <c r="I17694">
        <v>1</v>
      </c>
      <c r="J17694">
        <v>1119</v>
      </c>
      <c r="K17694">
        <v>1</v>
      </c>
      <c r="L17694">
        <v>1</v>
      </c>
      <c r="M17694">
        <v>362</v>
      </c>
      <c r="N17694" t="s">
        <v>18</v>
      </c>
      <c r="O17694" s="1">
        <v>2.0792499999999999E-80</v>
      </c>
      <c r="P17694">
        <v>781</v>
      </c>
    </row>
    <row r="17695" spans="1:16" x14ac:dyDescent="0.25">
      <c r="A17695" t="s">
        <v>26236</v>
      </c>
      <c r="B17695">
        <v>957</v>
      </c>
      <c r="C17695" s="3" t="str">
        <f>HYPERLINK("http://www.uniprot.org/uniprot/I1JR50","tr|I1JR50|I1JR50_SOYBN")</f>
        <v>tr|I1JR50|I1JR50_SOYBN</v>
      </c>
      <c r="D17695" t="s">
        <v>28</v>
      </c>
      <c r="E17695">
        <v>79.75</v>
      </c>
      <c r="F17695">
        <v>321</v>
      </c>
      <c r="G17695">
        <v>65</v>
      </c>
      <c r="H17695">
        <v>4</v>
      </c>
      <c r="I17695">
        <v>1</v>
      </c>
      <c r="J17695">
        <v>951</v>
      </c>
      <c r="K17695">
        <v>1</v>
      </c>
      <c r="L17695">
        <v>1</v>
      </c>
      <c r="M17695">
        <v>318</v>
      </c>
      <c r="N17695" t="s">
        <v>18</v>
      </c>
      <c r="O17695" s="1">
        <v>6.0144500000000002E-144</v>
      </c>
      <c r="P17695">
        <v>1328</v>
      </c>
    </row>
    <row r="17696" spans="1:16" x14ac:dyDescent="0.25">
      <c r="A17696" t="s">
        <v>26237</v>
      </c>
      <c r="B17696">
        <v>1908</v>
      </c>
      <c r="C17696" s="3" t="str">
        <f>HYPERLINK("http://www.uniprot.org/uniprot/K7MV52","tr|K7MV52|K7MV52_SOYBN")</f>
        <v>tr|K7MV52|K7MV52_SOYBN</v>
      </c>
      <c r="D17696" t="s">
        <v>28</v>
      </c>
      <c r="E17696">
        <v>75.11</v>
      </c>
      <c r="F17696">
        <v>635</v>
      </c>
      <c r="G17696">
        <v>158</v>
      </c>
      <c r="H17696">
        <v>0</v>
      </c>
      <c r="I17696">
        <v>1</v>
      </c>
      <c r="J17696">
        <v>1905</v>
      </c>
      <c r="K17696">
        <v>1</v>
      </c>
      <c r="L17696">
        <v>1</v>
      </c>
      <c r="M17696">
        <v>629</v>
      </c>
      <c r="N17696" t="s">
        <v>18</v>
      </c>
      <c r="O17696">
        <v>0</v>
      </c>
      <c r="P17696">
        <v>2418</v>
      </c>
    </row>
    <row r="17697" spans="1:16" x14ac:dyDescent="0.25">
      <c r="A17697" t="s">
        <v>26238</v>
      </c>
      <c r="B17697">
        <v>1398</v>
      </c>
      <c r="C17697" s="3" t="str">
        <f>HYPERLINK("http://www.uniprot.org/uniprot/K7N3Q1","tr|K7N3Q1|K7N3Q1_SOYBN")</f>
        <v>tr|K7N3Q1|K7N3Q1_SOYBN</v>
      </c>
      <c r="D17697" t="s">
        <v>28</v>
      </c>
      <c r="E17697">
        <v>83.59</v>
      </c>
      <c r="F17697">
        <v>445</v>
      </c>
      <c r="G17697">
        <v>73</v>
      </c>
      <c r="H17697">
        <v>4</v>
      </c>
      <c r="I17697">
        <v>70</v>
      </c>
      <c r="J17697">
        <v>1392</v>
      </c>
      <c r="K17697">
        <v>1</v>
      </c>
      <c r="L17697">
        <v>35</v>
      </c>
      <c r="M17697">
        <v>479</v>
      </c>
      <c r="N17697" t="s">
        <v>18</v>
      </c>
      <c r="O17697">
        <v>0</v>
      </c>
      <c r="P17697">
        <v>1969</v>
      </c>
    </row>
    <row r="17698" spans="1:16" x14ac:dyDescent="0.25">
      <c r="A17698" t="s">
        <v>26239</v>
      </c>
      <c r="B17698">
        <v>312</v>
      </c>
      <c r="C17698" s="3" t="str">
        <f>HYPERLINK("http://www.uniprot.org/uniprot/G7I882","tr|G7I882|G7I882_MEDTR")</f>
        <v>tr|G7I882|G7I882_MEDTR</v>
      </c>
      <c r="D17698" t="s">
        <v>26240</v>
      </c>
      <c r="E17698">
        <v>85.43</v>
      </c>
      <c r="F17698">
        <v>103</v>
      </c>
      <c r="G17698">
        <v>15</v>
      </c>
      <c r="H17698">
        <v>3</v>
      </c>
      <c r="I17698">
        <v>10</v>
      </c>
      <c r="J17698">
        <v>309</v>
      </c>
      <c r="K17698">
        <v>1</v>
      </c>
      <c r="L17698">
        <v>5</v>
      </c>
      <c r="M17698">
        <v>107</v>
      </c>
      <c r="N17698" t="s">
        <v>18</v>
      </c>
      <c r="O17698" s="1">
        <v>2.6704599999999999E-43</v>
      </c>
      <c r="P17698">
        <v>455</v>
      </c>
    </row>
    <row r="17699" spans="1:16" x14ac:dyDescent="0.25">
      <c r="A17699" t="s">
        <v>26241</v>
      </c>
      <c r="B17699">
        <v>1440</v>
      </c>
      <c r="C17699" s="3" t="str">
        <f>HYPERLINK("http://www.uniprot.org/uniprot/I1JUS4","tr|I1JUS4|I1JUS4_SOYBN")</f>
        <v>tr|I1JUS4|I1JUS4_SOYBN</v>
      </c>
      <c r="D17699" t="s">
        <v>28</v>
      </c>
      <c r="E17699">
        <v>60.21</v>
      </c>
      <c r="F17699">
        <v>460</v>
      </c>
      <c r="G17699">
        <v>183</v>
      </c>
      <c r="H17699">
        <v>15</v>
      </c>
      <c r="I17699">
        <v>1</v>
      </c>
      <c r="J17699">
        <v>1335</v>
      </c>
      <c r="K17699">
        <v>1</v>
      </c>
      <c r="L17699">
        <v>1</v>
      </c>
      <c r="M17699">
        <v>453</v>
      </c>
      <c r="N17699" t="s">
        <v>18</v>
      </c>
      <c r="O17699" s="1">
        <v>4.0677899999999998E-146</v>
      </c>
      <c r="P17699">
        <v>1349</v>
      </c>
    </row>
    <row r="17700" spans="1:16" x14ac:dyDescent="0.25">
      <c r="A17700" t="s">
        <v>26242</v>
      </c>
      <c r="B17700">
        <v>3096</v>
      </c>
      <c r="C17700" s="3" t="str">
        <f>HYPERLINK("http://www.uniprot.org/uniprot/G7J6Z1","tr|G7J6Z1|G7J6Z1_MEDTR")</f>
        <v>tr|G7J6Z1|G7J6Z1_MEDTR</v>
      </c>
      <c r="D17700" t="s">
        <v>26243</v>
      </c>
      <c r="E17700">
        <v>90.11</v>
      </c>
      <c r="F17700">
        <v>1042</v>
      </c>
      <c r="G17700">
        <v>103</v>
      </c>
      <c r="H17700">
        <v>13</v>
      </c>
      <c r="I17700">
        <v>1</v>
      </c>
      <c r="J17700">
        <v>3087</v>
      </c>
      <c r="K17700">
        <v>1</v>
      </c>
      <c r="L17700">
        <v>1</v>
      </c>
      <c r="M17700">
        <v>1039</v>
      </c>
      <c r="N17700" t="s">
        <v>18</v>
      </c>
      <c r="O17700">
        <v>0</v>
      </c>
      <c r="P17700">
        <v>4733</v>
      </c>
    </row>
    <row r="17701" spans="1:16" x14ac:dyDescent="0.25">
      <c r="A17701" t="s">
        <v>26244</v>
      </c>
      <c r="B17701">
        <v>1086</v>
      </c>
      <c r="C17701" s="3" t="str">
        <f>HYPERLINK("http://www.uniprot.org/uniprot/G7J4P6","tr|G7J4P6|G7J4P6_MEDTR")</f>
        <v>tr|G7J4P6|G7J4P6_MEDTR</v>
      </c>
      <c r="D17701" t="s">
        <v>26245</v>
      </c>
      <c r="E17701">
        <v>87.91</v>
      </c>
      <c r="F17701">
        <v>364</v>
      </c>
      <c r="G17701">
        <v>44</v>
      </c>
      <c r="H17701">
        <v>3</v>
      </c>
      <c r="I17701">
        <v>1</v>
      </c>
      <c r="J17701">
        <v>1083</v>
      </c>
      <c r="K17701">
        <v>1</v>
      </c>
      <c r="L17701">
        <v>1</v>
      </c>
      <c r="M17701">
        <v>364</v>
      </c>
      <c r="N17701" t="s">
        <v>18</v>
      </c>
      <c r="O17701">
        <v>0</v>
      </c>
      <c r="P17701">
        <v>1675</v>
      </c>
    </row>
    <row r="17702" spans="1:16" x14ac:dyDescent="0.25">
      <c r="A17702" t="s">
        <v>26246</v>
      </c>
      <c r="B17702">
        <v>2523</v>
      </c>
      <c r="C17702" s="3" t="str">
        <f>HYPERLINK("http://www.uniprot.org/uniprot/Q8L6L0","tr|Q8L6L0|Q8L6L0_MELAB")</f>
        <v>tr|Q8L6L0|Q8L6L0_MELAB</v>
      </c>
      <c r="D17702" t="s">
        <v>12526</v>
      </c>
      <c r="E17702">
        <v>84.99</v>
      </c>
      <c r="F17702">
        <v>853</v>
      </c>
      <c r="G17702">
        <v>128</v>
      </c>
      <c r="H17702">
        <v>40</v>
      </c>
      <c r="I17702">
        <v>82</v>
      </c>
      <c r="J17702">
        <v>2520</v>
      </c>
      <c r="K17702">
        <v>1</v>
      </c>
      <c r="L17702">
        <v>40</v>
      </c>
      <c r="M17702">
        <v>891</v>
      </c>
      <c r="N17702" t="s">
        <v>18</v>
      </c>
      <c r="O17702">
        <v>0</v>
      </c>
      <c r="P17702">
        <v>3708</v>
      </c>
    </row>
    <row r="17703" spans="1:16" x14ac:dyDescent="0.25">
      <c r="A17703" t="s">
        <v>26247</v>
      </c>
      <c r="B17703">
        <v>1719</v>
      </c>
      <c r="C17703" s="3" t="str">
        <f>HYPERLINK("http://www.uniprot.org/uniprot/I1KRW1","tr|I1KRW1|I1KRW1_SOYBN")</f>
        <v>tr|I1KRW1|I1KRW1_SOYBN</v>
      </c>
      <c r="D17703" t="s">
        <v>117</v>
      </c>
      <c r="E17703">
        <v>75.39</v>
      </c>
      <c r="F17703">
        <v>565</v>
      </c>
      <c r="G17703">
        <v>139</v>
      </c>
      <c r="H17703">
        <v>0</v>
      </c>
      <c r="I17703">
        <v>1</v>
      </c>
      <c r="J17703">
        <v>1695</v>
      </c>
      <c r="K17703">
        <v>1</v>
      </c>
      <c r="L17703">
        <v>1</v>
      </c>
      <c r="M17703">
        <v>564</v>
      </c>
      <c r="N17703" t="s">
        <v>18</v>
      </c>
      <c r="O17703">
        <v>0</v>
      </c>
      <c r="P17703">
        <v>2227</v>
      </c>
    </row>
    <row r="17704" spans="1:16" x14ac:dyDescent="0.25">
      <c r="A17704" t="s">
        <v>26248</v>
      </c>
      <c r="B17704">
        <v>1200</v>
      </c>
      <c r="C17704" s="3" t="str">
        <f>HYPERLINK("http://www.uniprot.org/uniprot/I1K3X0","tr|I1K3X0|I1K3X0_SOYBN")</f>
        <v>tr|I1K3X0|I1K3X0_SOYBN</v>
      </c>
      <c r="D17704" t="s">
        <v>28</v>
      </c>
      <c r="E17704">
        <v>68.47</v>
      </c>
      <c r="F17704">
        <v>406</v>
      </c>
      <c r="G17704">
        <v>128</v>
      </c>
      <c r="H17704">
        <v>8</v>
      </c>
      <c r="I17704">
        <v>1</v>
      </c>
      <c r="J17704">
        <v>1194</v>
      </c>
      <c r="K17704">
        <v>1</v>
      </c>
      <c r="L17704">
        <v>1</v>
      </c>
      <c r="M17704">
        <v>405</v>
      </c>
      <c r="N17704" t="s">
        <v>18</v>
      </c>
      <c r="O17704" s="1">
        <v>8.5399899999999992E-152</v>
      </c>
      <c r="P17704">
        <v>1397</v>
      </c>
    </row>
    <row r="17705" spans="1:16" x14ac:dyDescent="0.25">
      <c r="A17705" t="s">
        <v>26249</v>
      </c>
      <c r="B17705">
        <v>2655</v>
      </c>
      <c r="C17705" s="3" t="str">
        <f>HYPERLINK("http://www.uniprot.org/uniprot/G7JA00","tr|G7JA00|G7JA00_MEDTR")</f>
        <v>tr|G7JA00|G7JA00_MEDTR</v>
      </c>
      <c r="D17705" t="s">
        <v>26250</v>
      </c>
      <c r="E17705">
        <v>61.49</v>
      </c>
      <c r="F17705">
        <v>935</v>
      </c>
      <c r="G17705">
        <v>360</v>
      </c>
      <c r="H17705">
        <v>52</v>
      </c>
      <c r="I17705">
        <v>1</v>
      </c>
      <c r="J17705">
        <v>2649</v>
      </c>
      <c r="K17705">
        <v>1</v>
      </c>
      <c r="L17705">
        <v>1</v>
      </c>
      <c r="M17705">
        <v>912</v>
      </c>
      <c r="N17705" t="s">
        <v>18</v>
      </c>
      <c r="O17705">
        <v>0</v>
      </c>
      <c r="P17705">
        <v>2665</v>
      </c>
    </row>
    <row r="17706" spans="1:16" x14ac:dyDescent="0.25">
      <c r="A17706" t="s">
        <v>26251</v>
      </c>
      <c r="B17706">
        <v>2487</v>
      </c>
      <c r="C17706" s="3" t="str">
        <f>HYPERLINK("http://www.uniprot.org/uniprot/K7M2R2","tr|K7M2R2|K7M2R2_SOYBN")</f>
        <v>tr|K7M2R2|K7M2R2_SOYBN</v>
      </c>
      <c r="D17706" t="s">
        <v>28</v>
      </c>
      <c r="E17706">
        <v>59.83</v>
      </c>
      <c r="F17706">
        <v>829</v>
      </c>
      <c r="G17706">
        <v>333</v>
      </c>
      <c r="H17706">
        <v>2</v>
      </c>
      <c r="I17706">
        <v>1</v>
      </c>
      <c r="J17706">
        <v>2481</v>
      </c>
      <c r="K17706">
        <v>1</v>
      </c>
      <c r="L17706">
        <v>1</v>
      </c>
      <c r="M17706">
        <v>784</v>
      </c>
      <c r="N17706" t="s">
        <v>18</v>
      </c>
      <c r="O17706">
        <v>0</v>
      </c>
      <c r="P17706">
        <v>2385</v>
      </c>
    </row>
    <row r="17707" spans="1:16" x14ac:dyDescent="0.25">
      <c r="A17707" t="s">
        <v>26252</v>
      </c>
      <c r="B17707">
        <v>1761</v>
      </c>
      <c r="C17707" s="3" t="str">
        <f>HYPERLINK("http://www.uniprot.org/uniprot/G7JHX7","tr|G7JHX7|G7JHX7_MEDTR")</f>
        <v>tr|G7JHX7|G7JHX7_MEDTR</v>
      </c>
      <c r="D17707" t="s">
        <v>8390</v>
      </c>
      <c r="E17707">
        <v>77.010000000000005</v>
      </c>
      <c r="F17707">
        <v>609</v>
      </c>
      <c r="G17707">
        <v>140</v>
      </c>
      <c r="H17707">
        <v>45</v>
      </c>
      <c r="I17707">
        <v>64</v>
      </c>
      <c r="J17707">
        <v>1755</v>
      </c>
      <c r="K17707">
        <v>1</v>
      </c>
      <c r="L17707">
        <v>75</v>
      </c>
      <c r="M17707">
        <v>681</v>
      </c>
      <c r="N17707" t="s">
        <v>18</v>
      </c>
      <c r="O17707">
        <v>0</v>
      </c>
      <c r="P17707">
        <v>2341</v>
      </c>
    </row>
    <row r="17708" spans="1:16" x14ac:dyDescent="0.25">
      <c r="A17708" t="s">
        <v>26253</v>
      </c>
      <c r="B17708">
        <v>1068</v>
      </c>
      <c r="C17708" s="3" t="str">
        <f>HYPERLINK("http://www.uniprot.org/uniprot/I1JKG7","tr|I1JKG7|I1JKG7_SOYBN")</f>
        <v>tr|I1JKG7|I1JKG7_SOYBN</v>
      </c>
      <c r="D17708" t="s">
        <v>28</v>
      </c>
      <c r="E17708">
        <v>78.47</v>
      </c>
      <c r="F17708">
        <v>367</v>
      </c>
      <c r="G17708">
        <v>79</v>
      </c>
      <c r="H17708">
        <v>12</v>
      </c>
      <c r="I17708">
        <v>1</v>
      </c>
      <c r="J17708">
        <v>1065</v>
      </c>
      <c r="K17708">
        <v>1</v>
      </c>
      <c r="L17708">
        <v>1</v>
      </c>
      <c r="M17708">
        <v>366</v>
      </c>
      <c r="N17708" t="s">
        <v>18</v>
      </c>
      <c r="O17708" s="1">
        <v>5.8765100000000004E-162</v>
      </c>
      <c r="P17708">
        <v>1484</v>
      </c>
    </row>
    <row r="17709" spans="1:16" x14ac:dyDescent="0.25">
      <c r="A17709" t="s">
        <v>26254</v>
      </c>
      <c r="B17709">
        <v>1284</v>
      </c>
      <c r="C17709" s="3" t="str">
        <f>HYPERLINK("http://www.uniprot.org/uniprot/G7KC64","tr|G7KC64|G7KC64_MEDTR")</f>
        <v>tr|G7KC64|G7KC64_MEDTR</v>
      </c>
      <c r="D17709" t="s">
        <v>26223</v>
      </c>
      <c r="E17709">
        <v>71.36</v>
      </c>
      <c r="F17709">
        <v>426</v>
      </c>
      <c r="G17709">
        <v>122</v>
      </c>
      <c r="H17709">
        <v>9</v>
      </c>
      <c r="I17709">
        <v>1</v>
      </c>
      <c r="J17709">
        <v>1251</v>
      </c>
      <c r="K17709">
        <v>1</v>
      </c>
      <c r="L17709">
        <v>1</v>
      </c>
      <c r="M17709">
        <v>425</v>
      </c>
      <c r="N17709" t="s">
        <v>18</v>
      </c>
      <c r="O17709" s="1">
        <v>8.5426099999999995E-169</v>
      </c>
      <c r="P17709">
        <v>1544</v>
      </c>
    </row>
    <row r="17710" spans="1:16" x14ac:dyDescent="0.25">
      <c r="A17710" t="s">
        <v>26255</v>
      </c>
      <c r="B17710">
        <v>915</v>
      </c>
      <c r="C17710" s="3" t="str">
        <f>HYPERLINK("http://www.uniprot.org/uniprot/I1KJW5","tr|I1KJW5|I1KJW5_SOYBN")</f>
        <v>tr|I1KJW5|I1KJW5_SOYBN</v>
      </c>
      <c r="D17710" t="s">
        <v>28</v>
      </c>
      <c r="E17710">
        <v>64.569999999999993</v>
      </c>
      <c r="F17710">
        <v>319</v>
      </c>
      <c r="G17710">
        <v>113</v>
      </c>
      <c r="H17710">
        <v>15</v>
      </c>
      <c r="I17710">
        <v>1</v>
      </c>
      <c r="J17710">
        <v>912</v>
      </c>
      <c r="K17710">
        <v>1</v>
      </c>
      <c r="L17710">
        <v>1</v>
      </c>
      <c r="M17710">
        <v>309</v>
      </c>
      <c r="N17710" t="s">
        <v>18</v>
      </c>
      <c r="O17710" s="1">
        <v>1.0196599999999999E-105</v>
      </c>
      <c r="P17710">
        <v>998</v>
      </c>
    </row>
    <row r="17711" spans="1:16" x14ac:dyDescent="0.25">
      <c r="A17711" t="s">
        <v>26256</v>
      </c>
      <c r="B17711">
        <v>1095</v>
      </c>
      <c r="C17711" s="3" t="str">
        <f>HYPERLINK("http://www.uniprot.org/uniprot/G7ZV82","tr|G7ZV82|G7ZV82_MEDTR")</f>
        <v>tr|G7ZV82|G7ZV82_MEDTR</v>
      </c>
      <c r="D17711" t="s">
        <v>9048</v>
      </c>
      <c r="E17711">
        <v>82.79</v>
      </c>
      <c r="F17711">
        <v>215</v>
      </c>
      <c r="G17711">
        <v>37</v>
      </c>
      <c r="H17711">
        <v>0</v>
      </c>
      <c r="I17711">
        <v>322</v>
      </c>
      <c r="J17711">
        <v>966</v>
      </c>
      <c r="K17711">
        <v>1</v>
      </c>
      <c r="L17711">
        <v>1127</v>
      </c>
      <c r="M17711">
        <v>1341</v>
      </c>
      <c r="N17711" t="s">
        <v>18</v>
      </c>
      <c r="O17711" s="1">
        <v>5.7829500000000003E-96</v>
      </c>
      <c r="P17711">
        <v>915</v>
      </c>
    </row>
    <row r="17712" spans="1:16" x14ac:dyDescent="0.25">
      <c r="A17712" t="s">
        <v>26257</v>
      </c>
      <c r="B17712">
        <v>3084</v>
      </c>
      <c r="C17712" s="3" t="str">
        <f>HYPERLINK("http://www.uniprot.org/uniprot/G7KJI9","tr|G7KJI9|G7KJI9_MEDTR")</f>
        <v>tr|G7KJI9|G7KJI9_MEDTR</v>
      </c>
      <c r="D17712" t="s">
        <v>26258</v>
      </c>
      <c r="E17712">
        <v>44.37</v>
      </c>
      <c r="F17712">
        <v>471</v>
      </c>
      <c r="G17712">
        <v>262</v>
      </c>
      <c r="H17712">
        <v>78</v>
      </c>
      <c r="I17712">
        <v>1894</v>
      </c>
      <c r="J17712">
        <v>3072</v>
      </c>
      <c r="K17712">
        <v>1</v>
      </c>
      <c r="L17712">
        <v>515</v>
      </c>
      <c r="M17712">
        <v>980</v>
      </c>
      <c r="N17712" t="s">
        <v>18</v>
      </c>
      <c r="O17712" s="1">
        <v>8.9186799999999994E-89</v>
      </c>
      <c r="P17712">
        <v>858</v>
      </c>
    </row>
    <row r="17713" spans="1:16" x14ac:dyDescent="0.25">
      <c r="A17713" t="s">
        <v>26259</v>
      </c>
      <c r="B17713">
        <v>1794</v>
      </c>
      <c r="C17713" s="3" t="str">
        <f>HYPERLINK("http://www.uniprot.org/uniprot/G7IM40","tr|G7IM40|G7IM40_MEDTR")</f>
        <v>tr|G7IM40|G7IM40_MEDTR</v>
      </c>
      <c r="D17713" t="s">
        <v>26260</v>
      </c>
      <c r="E17713">
        <v>81.45</v>
      </c>
      <c r="F17713">
        <v>453</v>
      </c>
      <c r="G17713">
        <v>84</v>
      </c>
      <c r="H17713">
        <v>0</v>
      </c>
      <c r="I17713">
        <v>1</v>
      </c>
      <c r="J17713">
        <v>1359</v>
      </c>
      <c r="K17713">
        <v>1</v>
      </c>
      <c r="L17713">
        <v>65</v>
      </c>
      <c r="M17713">
        <v>517</v>
      </c>
      <c r="N17713" t="s">
        <v>18</v>
      </c>
      <c r="O17713">
        <v>0</v>
      </c>
      <c r="P17713">
        <v>1920</v>
      </c>
    </row>
    <row r="17714" spans="1:16" x14ac:dyDescent="0.25">
      <c r="A17714" t="s">
        <v>26261</v>
      </c>
      <c r="B17714">
        <v>828</v>
      </c>
      <c r="C17714" s="3" t="str">
        <f>HYPERLINK("http://www.uniprot.org/uniprot/G7IFX2","tr|G7IFX2|G7IFX2_MEDTR")</f>
        <v>tr|G7IFX2|G7IFX2_MEDTR</v>
      </c>
      <c r="D17714" t="s">
        <v>26262</v>
      </c>
      <c r="E17714">
        <v>73.58</v>
      </c>
      <c r="F17714">
        <v>265</v>
      </c>
      <c r="G17714">
        <v>70</v>
      </c>
      <c r="H17714">
        <v>2</v>
      </c>
      <c r="I17714">
        <v>4</v>
      </c>
      <c r="J17714">
        <v>792</v>
      </c>
      <c r="K17714">
        <v>1</v>
      </c>
      <c r="L17714">
        <v>3</v>
      </c>
      <c r="M17714">
        <v>260</v>
      </c>
      <c r="N17714" t="s">
        <v>18</v>
      </c>
      <c r="O17714" s="1">
        <v>3.3714999999999999E-102</v>
      </c>
      <c r="P17714">
        <v>967</v>
      </c>
    </row>
    <row r="17715" spans="1:16" x14ac:dyDescent="0.25">
      <c r="A17715" t="s">
        <v>26263</v>
      </c>
      <c r="B17715">
        <v>306</v>
      </c>
      <c r="C17715" s="3" t="str">
        <f>HYPERLINK("http://www.uniprot.org/uniprot/G7LF85","tr|G7LF85|G7LF85_MEDTR")</f>
        <v>tr|G7LF85|G7LF85_MEDTR</v>
      </c>
      <c r="D17715" t="s">
        <v>4936</v>
      </c>
      <c r="E17715">
        <v>57.81</v>
      </c>
      <c r="F17715">
        <v>64</v>
      </c>
      <c r="G17715">
        <v>27</v>
      </c>
      <c r="H17715">
        <v>2</v>
      </c>
      <c r="I17715">
        <v>1</v>
      </c>
      <c r="J17715">
        <v>186</v>
      </c>
      <c r="K17715">
        <v>1</v>
      </c>
      <c r="L17715">
        <v>1</v>
      </c>
      <c r="M17715">
        <v>62</v>
      </c>
      <c r="N17715" t="s">
        <v>18</v>
      </c>
      <c r="O17715" s="1">
        <v>6.6927699999999996E-10</v>
      </c>
      <c r="P17715">
        <v>167</v>
      </c>
    </row>
    <row r="17716" spans="1:16" x14ac:dyDescent="0.25">
      <c r="A17716" t="s">
        <v>26264</v>
      </c>
      <c r="B17716">
        <v>456</v>
      </c>
      <c r="C17716" s="3" t="str">
        <f>HYPERLINK("http://www.uniprot.org/uniprot/G7ZZW8","tr|G7ZZW8|G7ZZW8_MEDTR")</f>
        <v>tr|G7ZZW8|G7ZZW8_MEDTR</v>
      </c>
      <c r="D17716" t="s">
        <v>26265</v>
      </c>
      <c r="E17716">
        <v>64.959999999999994</v>
      </c>
      <c r="F17716">
        <v>157</v>
      </c>
      <c r="G17716">
        <v>55</v>
      </c>
      <c r="H17716">
        <v>7</v>
      </c>
      <c r="I17716">
        <v>1</v>
      </c>
      <c r="J17716">
        <v>450</v>
      </c>
      <c r="K17716">
        <v>1</v>
      </c>
      <c r="L17716">
        <v>1</v>
      </c>
      <c r="M17716">
        <v>155</v>
      </c>
      <c r="N17716" t="s">
        <v>18</v>
      </c>
      <c r="O17716" s="1">
        <v>9.9725199999999996E-51</v>
      </c>
      <c r="P17716">
        <v>519</v>
      </c>
    </row>
    <row r="17717" spans="1:16" x14ac:dyDescent="0.25">
      <c r="A17717" t="s">
        <v>26266</v>
      </c>
      <c r="B17717">
        <v>804</v>
      </c>
      <c r="C17717" s="3" t="str">
        <f>HYPERLINK("http://www.uniprot.org/uniprot/G7JXT3","tr|G7JXT3|G7JXT3_MEDTR")</f>
        <v>tr|G7JXT3|G7JXT3_MEDTR</v>
      </c>
      <c r="D17717" t="s">
        <v>26267</v>
      </c>
      <c r="E17717">
        <v>74.42</v>
      </c>
      <c r="F17717">
        <v>262</v>
      </c>
      <c r="G17717">
        <v>67</v>
      </c>
      <c r="H17717">
        <v>0</v>
      </c>
      <c r="I17717">
        <v>1</v>
      </c>
      <c r="J17717">
        <v>786</v>
      </c>
      <c r="K17717">
        <v>1</v>
      </c>
      <c r="L17717">
        <v>85</v>
      </c>
      <c r="M17717">
        <v>346</v>
      </c>
      <c r="N17717" t="s">
        <v>18</v>
      </c>
      <c r="O17717" s="1">
        <v>3.9898700000000002E-113</v>
      </c>
      <c r="P17717">
        <v>1061</v>
      </c>
    </row>
    <row r="17718" spans="1:16" x14ac:dyDescent="0.25">
      <c r="A17718" t="s">
        <v>26268</v>
      </c>
      <c r="B17718">
        <v>3258</v>
      </c>
      <c r="C17718" s="3" t="str">
        <f>HYPERLINK("http://www.uniprot.org/uniprot/I1NBR0","tr|I1NBR0|I1NBR0_SOYBN")</f>
        <v>tr|I1NBR0|I1NBR0_SOYBN</v>
      </c>
      <c r="D17718" t="s">
        <v>71</v>
      </c>
      <c r="E17718">
        <v>76.63</v>
      </c>
      <c r="F17718">
        <v>1134</v>
      </c>
      <c r="G17718">
        <v>265</v>
      </c>
      <c r="H17718">
        <v>60</v>
      </c>
      <c r="I17718">
        <v>34</v>
      </c>
      <c r="J17718">
        <v>3255</v>
      </c>
      <c r="K17718">
        <v>1</v>
      </c>
      <c r="L17718">
        <v>5</v>
      </c>
      <c r="M17718">
        <v>1067</v>
      </c>
      <c r="N17718" t="s">
        <v>18</v>
      </c>
      <c r="O17718">
        <v>0</v>
      </c>
      <c r="P17718">
        <v>4346</v>
      </c>
    </row>
    <row r="17719" spans="1:16" x14ac:dyDescent="0.25">
      <c r="A17719" t="s">
        <v>26269</v>
      </c>
      <c r="B17719">
        <v>1371</v>
      </c>
      <c r="C17719" s="3" t="str">
        <f>HYPERLINK("http://www.uniprot.org/uniprot/G7KZC3","tr|G7KZC3|G7KZC3_MEDTR")</f>
        <v>tr|G7KZC3|G7KZC3_MEDTR</v>
      </c>
      <c r="D17719" t="s">
        <v>26270</v>
      </c>
      <c r="E17719">
        <v>85.48</v>
      </c>
      <c r="F17719">
        <v>441</v>
      </c>
      <c r="G17719">
        <v>64</v>
      </c>
      <c r="H17719">
        <v>0</v>
      </c>
      <c r="I17719">
        <v>46</v>
      </c>
      <c r="J17719">
        <v>1368</v>
      </c>
      <c r="K17719">
        <v>1</v>
      </c>
      <c r="L17719">
        <v>17</v>
      </c>
      <c r="M17719">
        <v>456</v>
      </c>
      <c r="N17719" t="s">
        <v>18</v>
      </c>
      <c r="O17719">
        <v>0</v>
      </c>
      <c r="P17719">
        <v>2013</v>
      </c>
    </row>
    <row r="17720" spans="1:16" x14ac:dyDescent="0.25">
      <c r="A17720" t="s">
        <v>26271</v>
      </c>
      <c r="B17720">
        <v>858</v>
      </c>
      <c r="C17720" s="3" t="str">
        <f>HYPERLINK("http://www.uniprot.org/uniprot/G7JTV8","tr|G7JTV8|G7JTV8_MEDTR")</f>
        <v>tr|G7JTV8|G7JTV8_MEDTR</v>
      </c>
      <c r="D17720" t="s">
        <v>26272</v>
      </c>
      <c r="E17720">
        <v>77.180000000000007</v>
      </c>
      <c r="F17720">
        <v>298</v>
      </c>
      <c r="G17720">
        <v>68</v>
      </c>
      <c r="H17720">
        <v>13</v>
      </c>
      <c r="I17720">
        <v>1</v>
      </c>
      <c r="J17720">
        <v>855</v>
      </c>
      <c r="K17720">
        <v>1</v>
      </c>
      <c r="L17720">
        <v>1</v>
      </c>
      <c r="M17720">
        <v>298</v>
      </c>
      <c r="N17720" t="s">
        <v>18</v>
      </c>
      <c r="O17720" s="1">
        <v>1.1433799999999999E-124</v>
      </c>
      <c r="P17720">
        <v>1161</v>
      </c>
    </row>
    <row r="17721" spans="1:16" x14ac:dyDescent="0.25">
      <c r="A17721" t="s">
        <v>26273</v>
      </c>
      <c r="B17721">
        <v>1905</v>
      </c>
      <c r="C17721" s="3" t="str">
        <f>HYPERLINK("http://www.uniprot.org/uniprot/I1NGT2","tr|I1NGT2|I1NGT2_SOYBN")</f>
        <v>tr|I1NGT2|I1NGT2_SOYBN</v>
      </c>
      <c r="D17721" t="s">
        <v>28</v>
      </c>
      <c r="E17721">
        <v>49.9</v>
      </c>
      <c r="F17721">
        <v>539</v>
      </c>
      <c r="G17721">
        <v>270</v>
      </c>
      <c r="H17721">
        <v>53</v>
      </c>
      <c r="I17721">
        <v>1</v>
      </c>
      <c r="J17721">
        <v>1458</v>
      </c>
      <c r="K17721">
        <v>1</v>
      </c>
      <c r="L17721">
        <v>1</v>
      </c>
      <c r="M17721">
        <v>512</v>
      </c>
      <c r="N17721" t="s">
        <v>18</v>
      </c>
      <c r="O17721" s="1">
        <v>4.4036E-109</v>
      </c>
      <c r="P17721">
        <v>1031</v>
      </c>
    </row>
    <row r="17722" spans="1:16" x14ac:dyDescent="0.25">
      <c r="A17722" t="s">
        <v>26274</v>
      </c>
      <c r="B17722">
        <v>783</v>
      </c>
      <c r="C17722" s="3" t="str">
        <f>HYPERLINK("http://www.uniprot.org/uniprot/G7I880","tr|G7I880|G7I880_MEDTR")</f>
        <v>tr|G7I880|G7I880_MEDTR</v>
      </c>
      <c r="D17722" t="s">
        <v>26275</v>
      </c>
      <c r="E17722">
        <v>50.84</v>
      </c>
      <c r="F17722">
        <v>356</v>
      </c>
      <c r="G17722">
        <v>175</v>
      </c>
      <c r="H17722">
        <v>96</v>
      </c>
      <c r="I17722">
        <v>1</v>
      </c>
      <c r="J17722">
        <v>780</v>
      </c>
      <c r="K17722">
        <v>1</v>
      </c>
      <c r="L17722">
        <v>1</v>
      </c>
      <c r="M17722">
        <v>355</v>
      </c>
      <c r="N17722" t="s">
        <v>18</v>
      </c>
      <c r="O17722" s="1">
        <v>8.4689600000000006E-81</v>
      </c>
      <c r="P17722">
        <v>782</v>
      </c>
    </row>
    <row r="17723" spans="1:16" x14ac:dyDescent="0.25">
      <c r="A17723" t="s">
        <v>26276</v>
      </c>
      <c r="B17723">
        <v>1374</v>
      </c>
      <c r="C17723" s="3" t="str">
        <f>HYPERLINK("http://www.uniprot.org/uniprot/B9H9B5","tr|B9H9B5|B9H9B5_POPTR")</f>
        <v>tr|B9H9B5|B9H9B5_POPTR</v>
      </c>
      <c r="D17723" t="s">
        <v>26277</v>
      </c>
      <c r="E17723">
        <v>52.19</v>
      </c>
      <c r="F17723">
        <v>410</v>
      </c>
      <c r="G17723">
        <v>196</v>
      </c>
      <c r="H17723">
        <v>2</v>
      </c>
      <c r="I17723">
        <v>145</v>
      </c>
      <c r="J17723">
        <v>1368</v>
      </c>
      <c r="K17723">
        <v>1</v>
      </c>
      <c r="L17723">
        <v>66</v>
      </c>
      <c r="M17723">
        <v>475</v>
      </c>
      <c r="N17723" t="s">
        <v>18</v>
      </c>
      <c r="O17723" s="1">
        <v>1.9193099999999999E-113</v>
      </c>
      <c r="P17723">
        <v>1067</v>
      </c>
    </row>
    <row r="17724" spans="1:16" x14ac:dyDescent="0.25">
      <c r="A17724" t="s">
        <v>26278</v>
      </c>
      <c r="B17724">
        <v>1938</v>
      </c>
      <c r="C17724" s="3" t="str">
        <f>HYPERLINK("http://www.uniprot.org/uniprot/G7J6Z2","tr|G7J6Z2|G7J6Z2_MEDTR")</f>
        <v>tr|G7J6Z2|G7J6Z2_MEDTR</v>
      </c>
      <c r="D17724" t="s">
        <v>26279</v>
      </c>
      <c r="E17724">
        <v>82.91</v>
      </c>
      <c r="F17724">
        <v>597</v>
      </c>
      <c r="G17724">
        <v>102</v>
      </c>
      <c r="H17724">
        <v>1</v>
      </c>
      <c r="I17724">
        <v>100</v>
      </c>
      <c r="J17724">
        <v>1887</v>
      </c>
      <c r="K17724">
        <v>1</v>
      </c>
      <c r="L17724">
        <v>41</v>
      </c>
      <c r="M17724">
        <v>637</v>
      </c>
      <c r="N17724" t="s">
        <v>18</v>
      </c>
      <c r="O17724">
        <v>0</v>
      </c>
      <c r="P17724">
        <v>2561</v>
      </c>
    </row>
    <row r="17725" spans="1:16" x14ac:dyDescent="0.25">
      <c r="A17725" t="s">
        <v>26280</v>
      </c>
      <c r="B17725">
        <v>1158</v>
      </c>
      <c r="C17725" s="3" t="str">
        <f>HYPERLINK("http://www.uniprot.org/uniprot/G7J4P3","tr|G7J4P3|G7J4P3_MEDTR")</f>
        <v>tr|G7J4P3|G7J4P3_MEDTR</v>
      </c>
      <c r="D17725" t="s">
        <v>26281</v>
      </c>
      <c r="E17725">
        <v>91.19</v>
      </c>
      <c r="F17725">
        <v>386</v>
      </c>
      <c r="G17725">
        <v>34</v>
      </c>
      <c r="H17725">
        <v>1</v>
      </c>
      <c r="I17725">
        <v>1</v>
      </c>
      <c r="J17725">
        <v>1155</v>
      </c>
      <c r="K17725">
        <v>1</v>
      </c>
      <c r="L17725">
        <v>1</v>
      </c>
      <c r="M17725">
        <v>386</v>
      </c>
      <c r="N17725" t="s">
        <v>18</v>
      </c>
      <c r="O17725">
        <v>0</v>
      </c>
      <c r="P17725">
        <v>1906</v>
      </c>
    </row>
    <row r="17726" spans="1:16" x14ac:dyDescent="0.25">
      <c r="A17726" t="s">
        <v>26282</v>
      </c>
      <c r="B17726">
        <v>2841</v>
      </c>
      <c r="C17726" s="3" t="str">
        <f>HYPERLINK("http://www.uniprot.org/uniprot/K7VP31","tr|K7VP31|K7VP31_MAIZE")</f>
        <v>tr|K7VP31|K7VP31_MAIZE</v>
      </c>
      <c r="D17726" t="s">
        <v>26283</v>
      </c>
      <c r="E17726">
        <v>41.46</v>
      </c>
      <c r="F17726">
        <v>762</v>
      </c>
      <c r="G17726">
        <v>446</v>
      </c>
      <c r="H17726">
        <v>21</v>
      </c>
      <c r="I17726">
        <v>1</v>
      </c>
      <c r="J17726">
        <v>2223</v>
      </c>
      <c r="K17726">
        <v>1</v>
      </c>
      <c r="L17726">
        <v>87</v>
      </c>
      <c r="M17726">
        <v>809</v>
      </c>
      <c r="N17726" t="s">
        <v>18</v>
      </c>
      <c r="O17726" s="1">
        <v>1.6075999999999999E-137</v>
      </c>
      <c r="P17726">
        <v>1278</v>
      </c>
    </row>
    <row r="17727" spans="1:16" x14ac:dyDescent="0.25">
      <c r="A17727" t="s">
        <v>26284</v>
      </c>
      <c r="B17727">
        <v>1410</v>
      </c>
      <c r="C17727" s="3" t="str">
        <f>HYPERLINK("http://www.uniprot.org/uniprot/B9S0X3","tr|B9S0X3|B9S0X3_RICCO")</f>
        <v>tr|B9S0X3|B9S0X3_RICCO</v>
      </c>
      <c r="D17727" t="s">
        <v>26285</v>
      </c>
      <c r="E17727">
        <v>40.590000000000003</v>
      </c>
      <c r="F17727">
        <v>537</v>
      </c>
      <c r="G17727">
        <v>319</v>
      </c>
      <c r="H17727">
        <v>68</v>
      </c>
      <c r="I17727">
        <v>1</v>
      </c>
      <c r="J17727">
        <v>1407</v>
      </c>
      <c r="K17727">
        <v>1</v>
      </c>
      <c r="L17727">
        <v>1</v>
      </c>
      <c r="M17727">
        <v>497</v>
      </c>
      <c r="N17727" t="s">
        <v>18</v>
      </c>
      <c r="O17727" s="1">
        <v>3.33254E-68</v>
      </c>
      <c r="P17727">
        <v>677</v>
      </c>
    </row>
    <row r="17728" spans="1:16" x14ac:dyDescent="0.25">
      <c r="A17728" t="s">
        <v>26286</v>
      </c>
      <c r="B17728">
        <v>1926</v>
      </c>
      <c r="C17728" s="3" t="str">
        <f>HYPERLINK("http://www.uniprot.org/uniprot/G7LIN0","tr|G7LIN0|G7LIN0_MEDTR")</f>
        <v>tr|G7LIN0|G7LIN0_MEDTR</v>
      </c>
      <c r="D17728" t="s">
        <v>26287</v>
      </c>
      <c r="E17728">
        <v>74.77</v>
      </c>
      <c r="F17728">
        <v>666</v>
      </c>
      <c r="G17728">
        <v>168</v>
      </c>
      <c r="H17728">
        <v>27</v>
      </c>
      <c r="I17728">
        <v>1</v>
      </c>
      <c r="J17728">
        <v>1917</v>
      </c>
      <c r="K17728">
        <v>1</v>
      </c>
      <c r="L17728">
        <v>1</v>
      </c>
      <c r="M17728">
        <v>658</v>
      </c>
      <c r="N17728" t="s">
        <v>18</v>
      </c>
      <c r="O17728">
        <v>0</v>
      </c>
      <c r="P17728">
        <v>2416</v>
      </c>
    </row>
    <row r="17729" spans="1:16" x14ac:dyDescent="0.25">
      <c r="A17729" t="s">
        <v>26288</v>
      </c>
      <c r="B17729">
        <v>1398</v>
      </c>
      <c r="C17729" s="3" t="str">
        <f>HYPERLINK("http://www.uniprot.org/uniprot/I1KYH0","tr|I1KYH0|I1KYH0_SOYBN")</f>
        <v>tr|I1KYH0|I1KYH0_SOYBN</v>
      </c>
      <c r="D17729" t="s">
        <v>28</v>
      </c>
      <c r="E17729">
        <v>64.09</v>
      </c>
      <c r="F17729">
        <v>454</v>
      </c>
      <c r="G17729">
        <v>163</v>
      </c>
      <c r="H17729">
        <v>6</v>
      </c>
      <c r="I17729">
        <v>31</v>
      </c>
      <c r="J17729">
        <v>1374</v>
      </c>
      <c r="K17729">
        <v>1</v>
      </c>
      <c r="L17729">
        <v>2</v>
      </c>
      <c r="M17729">
        <v>454</v>
      </c>
      <c r="N17729" t="s">
        <v>18</v>
      </c>
      <c r="O17729" s="1">
        <v>3.3198799999999998E-153</v>
      </c>
      <c r="P17729">
        <v>1410</v>
      </c>
    </row>
    <row r="17730" spans="1:16" x14ac:dyDescent="0.25">
      <c r="A17730" t="s">
        <v>26289</v>
      </c>
      <c r="B17730">
        <v>897</v>
      </c>
      <c r="C17730" s="3" t="str">
        <f>HYPERLINK("http://www.uniprot.org/uniprot/I1LRY3","tr|I1LRY3|I1LRY3_SOYBN")</f>
        <v>tr|I1LRY3|I1LRY3_SOYBN</v>
      </c>
      <c r="D17730" t="s">
        <v>28</v>
      </c>
      <c r="E17730">
        <v>77.849999999999994</v>
      </c>
      <c r="F17730">
        <v>307</v>
      </c>
      <c r="G17730">
        <v>68</v>
      </c>
      <c r="H17730">
        <v>9</v>
      </c>
      <c r="I17730">
        <v>1</v>
      </c>
      <c r="J17730">
        <v>894</v>
      </c>
      <c r="K17730">
        <v>1</v>
      </c>
      <c r="L17730">
        <v>1</v>
      </c>
      <c r="M17730">
        <v>306</v>
      </c>
      <c r="N17730" t="s">
        <v>18</v>
      </c>
      <c r="O17730" s="1">
        <v>3.87071E-134</v>
      </c>
      <c r="P17730">
        <v>1243</v>
      </c>
    </row>
    <row r="17731" spans="1:16" x14ac:dyDescent="0.25">
      <c r="A17731" t="s">
        <v>26290</v>
      </c>
      <c r="B17731">
        <v>660</v>
      </c>
      <c r="C17731" s="3" t="str">
        <f>HYPERLINK("http://www.uniprot.org/uniprot/I1MSH4","tr|I1MSH4|I1MSH4_SOYBN")</f>
        <v>tr|I1MSH4|I1MSH4_SOYBN</v>
      </c>
      <c r="D17731" t="s">
        <v>28</v>
      </c>
      <c r="E17731">
        <v>46.42</v>
      </c>
      <c r="F17731">
        <v>252</v>
      </c>
      <c r="G17731">
        <v>135</v>
      </c>
      <c r="H17731">
        <v>34</v>
      </c>
      <c r="I17731">
        <v>1</v>
      </c>
      <c r="J17731">
        <v>654</v>
      </c>
      <c r="K17731">
        <v>1</v>
      </c>
      <c r="L17731">
        <v>77</v>
      </c>
      <c r="M17731">
        <v>322</v>
      </c>
      <c r="N17731" t="s">
        <v>18</v>
      </c>
      <c r="O17731" s="1">
        <v>2.93213E-40</v>
      </c>
      <c r="P17731">
        <v>431</v>
      </c>
    </row>
    <row r="17732" spans="1:16" x14ac:dyDescent="0.25">
      <c r="A17732" t="s">
        <v>26291</v>
      </c>
      <c r="B17732">
        <v>630</v>
      </c>
      <c r="C17732" s="3" t="str">
        <f>HYPERLINK("http://www.uniprot.org/uniprot/G7LF68","tr|G7LF68|G7LF68_MEDTR")</f>
        <v>tr|G7LF68|G7LF68_MEDTR</v>
      </c>
      <c r="D17732" t="s">
        <v>8470</v>
      </c>
      <c r="E17732">
        <v>54.71</v>
      </c>
      <c r="F17732">
        <v>212</v>
      </c>
      <c r="G17732">
        <v>96</v>
      </c>
      <c r="H17732">
        <v>8</v>
      </c>
      <c r="I17732">
        <v>13</v>
      </c>
      <c r="J17732">
        <v>624</v>
      </c>
      <c r="K17732">
        <v>1</v>
      </c>
      <c r="L17732">
        <v>9</v>
      </c>
      <c r="M17732">
        <v>213</v>
      </c>
      <c r="N17732" t="s">
        <v>18</v>
      </c>
      <c r="O17732" s="1">
        <v>1.2521E-50</v>
      </c>
      <c r="P17732">
        <v>520</v>
      </c>
    </row>
    <row r="17733" spans="1:16" x14ac:dyDescent="0.25">
      <c r="A17733" t="s">
        <v>26292</v>
      </c>
      <c r="B17733">
        <v>1017</v>
      </c>
      <c r="C17733" s="3" t="str">
        <f>HYPERLINK("http://www.uniprot.org/uniprot/I1JKG8","tr|I1JKG8|I1JKG8_SOYBN")</f>
        <v>tr|I1JKG8|I1JKG8_SOYBN</v>
      </c>
      <c r="D17733" t="s">
        <v>28</v>
      </c>
      <c r="E17733">
        <v>61.4</v>
      </c>
      <c r="F17733">
        <v>355</v>
      </c>
      <c r="G17733">
        <v>137</v>
      </c>
      <c r="H17733">
        <v>17</v>
      </c>
      <c r="I17733">
        <v>1</v>
      </c>
      <c r="J17733">
        <v>1014</v>
      </c>
      <c r="K17733">
        <v>1</v>
      </c>
      <c r="L17733">
        <v>1</v>
      </c>
      <c r="M17733">
        <v>336</v>
      </c>
      <c r="N17733" t="s">
        <v>18</v>
      </c>
      <c r="O17733" s="1">
        <v>2.2337599999999999E-99</v>
      </c>
      <c r="P17733">
        <v>944</v>
      </c>
    </row>
    <row r="17734" spans="1:16" x14ac:dyDescent="0.25">
      <c r="A17734" t="s">
        <v>26293</v>
      </c>
      <c r="B17734">
        <v>816</v>
      </c>
      <c r="C17734" s="3" t="str">
        <f>HYPERLINK("http://www.uniprot.org/uniprot/G7KC60","tr|G7KC60|G7KC60_MEDTR")</f>
        <v>tr|G7KC60|G7KC60_MEDTR</v>
      </c>
      <c r="D17734" t="s">
        <v>26294</v>
      </c>
      <c r="E17734">
        <v>66.66</v>
      </c>
      <c r="F17734">
        <v>324</v>
      </c>
      <c r="G17734">
        <v>108</v>
      </c>
      <c r="H17734">
        <v>53</v>
      </c>
      <c r="I17734">
        <v>1</v>
      </c>
      <c r="J17734">
        <v>813</v>
      </c>
      <c r="K17734">
        <v>1</v>
      </c>
      <c r="L17734">
        <v>1</v>
      </c>
      <c r="M17734">
        <v>323</v>
      </c>
      <c r="N17734" t="s">
        <v>18</v>
      </c>
      <c r="O17734" s="1">
        <v>2.6689200000000001E-112</v>
      </c>
      <c r="P17734">
        <v>1054</v>
      </c>
    </row>
    <row r="17735" spans="1:16" x14ac:dyDescent="0.25">
      <c r="A17735" t="s">
        <v>26295</v>
      </c>
      <c r="B17735">
        <v>915</v>
      </c>
      <c r="C17735" s="3" t="str">
        <f>HYPERLINK("http://www.uniprot.org/uniprot/I1KJW5","tr|I1KJW5|I1KJW5_SOYBN")</f>
        <v>tr|I1KJW5|I1KJW5_SOYBN</v>
      </c>
      <c r="D17735" t="s">
        <v>28</v>
      </c>
      <c r="E17735">
        <v>63.32</v>
      </c>
      <c r="F17735">
        <v>319</v>
      </c>
      <c r="G17735">
        <v>117</v>
      </c>
      <c r="H17735">
        <v>15</v>
      </c>
      <c r="I17735">
        <v>1</v>
      </c>
      <c r="J17735">
        <v>912</v>
      </c>
      <c r="K17735">
        <v>1</v>
      </c>
      <c r="L17735">
        <v>1</v>
      </c>
      <c r="M17735">
        <v>309</v>
      </c>
      <c r="N17735" t="s">
        <v>18</v>
      </c>
      <c r="O17735" s="1">
        <v>3.6266E-103</v>
      </c>
      <c r="P17735">
        <v>976</v>
      </c>
    </row>
    <row r="17736" spans="1:16" x14ac:dyDescent="0.25">
      <c r="A17736" t="s">
        <v>26296</v>
      </c>
      <c r="B17736">
        <v>219</v>
      </c>
      <c r="C17736" s="3" t="str">
        <f>HYPERLINK("http://www.uniprot.org/uniprot/I3T0R7","tr|I3T0R7|I3T0R7_MEDTR")</f>
        <v>tr|I3T0R7|I3T0R7_MEDTR</v>
      </c>
      <c r="D17736" t="s">
        <v>22</v>
      </c>
      <c r="E17736">
        <v>85.71</v>
      </c>
      <c r="F17736">
        <v>70</v>
      </c>
      <c r="G17736">
        <v>10</v>
      </c>
      <c r="H17736">
        <v>0</v>
      </c>
      <c r="I17736">
        <v>4</v>
      </c>
      <c r="J17736">
        <v>213</v>
      </c>
      <c r="K17736">
        <v>1</v>
      </c>
      <c r="L17736">
        <v>1</v>
      </c>
      <c r="M17736">
        <v>70</v>
      </c>
      <c r="N17736" t="s">
        <v>18</v>
      </c>
      <c r="O17736" s="1">
        <v>1.02894E-26</v>
      </c>
      <c r="P17736">
        <v>312</v>
      </c>
    </row>
    <row r="17737" spans="1:16" x14ac:dyDescent="0.25">
      <c r="A17737" t="s">
        <v>26297</v>
      </c>
      <c r="B17737">
        <v>1167</v>
      </c>
      <c r="C17737" s="3" t="str">
        <f>HYPERLINK("http://www.uniprot.org/uniprot/I1M5Y7","tr|I1M5Y7|I1M5Y7_SOYBN")</f>
        <v>tr|I1M5Y7|I1M5Y7_SOYBN</v>
      </c>
      <c r="D17737" t="s">
        <v>28</v>
      </c>
      <c r="E17737">
        <v>75.8</v>
      </c>
      <c r="F17737">
        <v>281</v>
      </c>
      <c r="G17737">
        <v>68</v>
      </c>
      <c r="H17737">
        <v>6</v>
      </c>
      <c r="I17737">
        <v>340</v>
      </c>
      <c r="J17737">
        <v>1164</v>
      </c>
      <c r="K17737">
        <v>1</v>
      </c>
      <c r="L17737">
        <v>12</v>
      </c>
      <c r="M17737">
        <v>290</v>
      </c>
      <c r="N17737" t="s">
        <v>18</v>
      </c>
      <c r="O17737" s="1">
        <v>3.2817499999999999E-108</v>
      </c>
      <c r="P17737">
        <v>1021</v>
      </c>
    </row>
    <row r="17738" spans="1:16" x14ac:dyDescent="0.25">
      <c r="A17738" t="s">
        <v>26298</v>
      </c>
      <c r="B17738">
        <v>1107</v>
      </c>
      <c r="C17738" s="3" t="str">
        <f>HYPERLINK("http://www.uniprot.org/uniprot/I1JDG6","tr|I1JDG6|I1JDG6_SOYBN")</f>
        <v>tr|I1JDG6|I1JDG6_SOYBN</v>
      </c>
      <c r="D17738" t="s">
        <v>117</v>
      </c>
      <c r="E17738">
        <v>66.75</v>
      </c>
      <c r="F17738">
        <v>370</v>
      </c>
      <c r="G17738">
        <v>123</v>
      </c>
      <c r="H17738">
        <v>3</v>
      </c>
      <c r="I17738">
        <v>1</v>
      </c>
      <c r="J17738">
        <v>1101</v>
      </c>
      <c r="K17738">
        <v>1</v>
      </c>
      <c r="L17738">
        <v>1</v>
      </c>
      <c r="M17738">
        <v>363</v>
      </c>
      <c r="N17738" t="s">
        <v>18</v>
      </c>
      <c r="O17738" s="1">
        <v>1.3887499999999999E-129</v>
      </c>
      <c r="P17738">
        <v>1205</v>
      </c>
    </row>
    <row r="17739" spans="1:16" x14ac:dyDescent="0.25">
      <c r="A17739" t="s">
        <v>26299</v>
      </c>
      <c r="B17739">
        <v>627</v>
      </c>
      <c r="C17739" s="3" t="str">
        <f>HYPERLINK("http://www.uniprot.org/uniprot/K7MNX2","tr|K7MNX2|K7MNX2_SOYBN")</f>
        <v>tr|K7MNX2|K7MNX2_SOYBN</v>
      </c>
      <c r="D17739" t="s">
        <v>28</v>
      </c>
      <c r="E17739">
        <v>25</v>
      </c>
      <c r="F17739">
        <v>124</v>
      </c>
      <c r="G17739">
        <v>93</v>
      </c>
      <c r="H17739">
        <v>2</v>
      </c>
      <c r="I17739">
        <v>1</v>
      </c>
      <c r="J17739">
        <v>366</v>
      </c>
      <c r="K17739">
        <v>1</v>
      </c>
      <c r="L17739">
        <v>404</v>
      </c>
      <c r="M17739">
        <v>527</v>
      </c>
      <c r="N17739" t="s">
        <v>18</v>
      </c>
      <c r="O17739" s="1">
        <v>6.1980600000000002E-10</v>
      </c>
      <c r="P17739">
        <v>169</v>
      </c>
    </row>
    <row r="17740" spans="1:16" x14ac:dyDescent="0.25">
      <c r="A17740" t="s">
        <v>26300</v>
      </c>
      <c r="B17740">
        <v>1173</v>
      </c>
      <c r="C17740" s="3" t="str">
        <f>HYPERLINK("http://www.uniprot.org/uniprot/C7FDI5","tr|C7FDI5|C7FDI5_SOYBN")</f>
        <v>tr|C7FDI5|C7FDI5_SOYBN</v>
      </c>
      <c r="D17740" t="s">
        <v>717</v>
      </c>
      <c r="E17740">
        <v>50.26</v>
      </c>
      <c r="F17740">
        <v>372</v>
      </c>
      <c r="G17740">
        <v>185</v>
      </c>
      <c r="H17740">
        <v>4</v>
      </c>
      <c r="I17740">
        <v>1</v>
      </c>
      <c r="J17740">
        <v>1104</v>
      </c>
      <c r="K17740">
        <v>1</v>
      </c>
      <c r="L17740">
        <v>694</v>
      </c>
      <c r="M17740">
        <v>1060</v>
      </c>
      <c r="N17740" t="s">
        <v>18</v>
      </c>
      <c r="O17740" s="1">
        <v>5.4667399999999996E-103</v>
      </c>
      <c r="P17740">
        <v>976</v>
      </c>
    </row>
    <row r="17741" spans="1:16" x14ac:dyDescent="0.25">
      <c r="A17741" t="s">
        <v>26301</v>
      </c>
      <c r="B17741">
        <v>369</v>
      </c>
      <c r="C17741" s="3" t="str">
        <f>HYPERLINK("http://www.uniprot.org/uniprot/G7IM41","tr|G7IM41|G7IM41_MEDTR")</f>
        <v>tr|G7IM41|G7IM41_MEDTR</v>
      </c>
      <c r="D17741" t="s">
        <v>26302</v>
      </c>
      <c r="E17741">
        <v>61.2</v>
      </c>
      <c r="F17741">
        <v>116</v>
      </c>
      <c r="G17741">
        <v>45</v>
      </c>
      <c r="H17741">
        <v>0</v>
      </c>
      <c r="I17741">
        <v>10</v>
      </c>
      <c r="J17741">
        <v>357</v>
      </c>
      <c r="K17741">
        <v>1</v>
      </c>
      <c r="L17741">
        <v>1</v>
      </c>
      <c r="M17741">
        <v>116</v>
      </c>
      <c r="N17741" t="s">
        <v>18</v>
      </c>
      <c r="O17741" s="1">
        <v>1.77596E-31</v>
      </c>
      <c r="P17741">
        <v>353</v>
      </c>
    </row>
    <row r="17742" spans="1:16" x14ac:dyDescent="0.25">
      <c r="A17742" t="s">
        <v>26303</v>
      </c>
      <c r="B17742">
        <v>300</v>
      </c>
      <c r="C17742" s="3" t="str">
        <f>HYPERLINK("http://www.uniprot.org/uniprot/G8DCY4","tr|G8DCY4|G8DCY4_PHAVU")</f>
        <v>tr|G8DCY4|G8DCY4_PHAVU</v>
      </c>
      <c r="D17742" t="s">
        <v>1086</v>
      </c>
      <c r="E17742">
        <v>90.9</v>
      </c>
      <c r="F17742">
        <v>88</v>
      </c>
      <c r="G17742">
        <v>8</v>
      </c>
      <c r="H17742">
        <v>0</v>
      </c>
      <c r="I17742">
        <v>1</v>
      </c>
      <c r="J17742">
        <v>264</v>
      </c>
      <c r="K17742">
        <v>1</v>
      </c>
      <c r="L17742">
        <v>528</v>
      </c>
      <c r="M17742">
        <v>615</v>
      </c>
      <c r="N17742" t="s">
        <v>18</v>
      </c>
      <c r="O17742" s="1">
        <v>6.6843800000000005E-42</v>
      </c>
      <c r="P17742">
        <v>443</v>
      </c>
    </row>
    <row r="17743" spans="1:16" x14ac:dyDescent="0.25">
      <c r="A17743" t="s">
        <v>26304</v>
      </c>
      <c r="B17743">
        <v>384</v>
      </c>
      <c r="C17743" s="3" t="str">
        <f>HYPERLINK("http://www.uniprot.org/uniprot/K7M6X9","tr|K7M6X9|K7M6X9_SOYBN")</f>
        <v>tr|K7M6X9|K7M6X9_SOYBN</v>
      </c>
      <c r="D17743" t="s">
        <v>28</v>
      </c>
      <c r="E17743">
        <v>86.88</v>
      </c>
      <c r="F17743">
        <v>122</v>
      </c>
      <c r="G17743">
        <v>16</v>
      </c>
      <c r="H17743">
        <v>0</v>
      </c>
      <c r="I17743">
        <v>1</v>
      </c>
      <c r="J17743">
        <v>366</v>
      </c>
      <c r="K17743">
        <v>1</v>
      </c>
      <c r="L17743">
        <v>1964</v>
      </c>
      <c r="M17743">
        <v>2085</v>
      </c>
      <c r="N17743" t="s">
        <v>18</v>
      </c>
      <c r="O17743" s="1">
        <v>1.7237900000000001E-58</v>
      </c>
      <c r="P17743">
        <v>586</v>
      </c>
    </row>
    <row r="17744" spans="1:16" x14ac:dyDescent="0.25">
      <c r="A17744" t="s">
        <v>26305</v>
      </c>
      <c r="B17744">
        <v>1650</v>
      </c>
      <c r="C17744" s="3" t="str">
        <f>HYPERLINK("http://www.uniprot.org/uniprot/I1N5U6","tr|I1N5U6|I1N5U6_SOYBN")</f>
        <v>tr|I1N5U6|I1N5U6_SOYBN</v>
      </c>
      <c r="D17744" t="s">
        <v>28</v>
      </c>
      <c r="E17744">
        <v>57.06</v>
      </c>
      <c r="F17744">
        <v>531</v>
      </c>
      <c r="G17744">
        <v>228</v>
      </c>
      <c r="H17744">
        <v>11</v>
      </c>
      <c r="I17744">
        <v>88</v>
      </c>
      <c r="J17744">
        <v>1647</v>
      </c>
      <c r="K17744">
        <v>1</v>
      </c>
      <c r="L17744">
        <v>30</v>
      </c>
      <c r="M17744">
        <v>536</v>
      </c>
      <c r="N17744" t="s">
        <v>18</v>
      </c>
      <c r="O17744" s="1">
        <v>7.2888800000000003E-150</v>
      </c>
      <c r="P17744">
        <v>1382</v>
      </c>
    </row>
    <row r="17745" spans="1:16" x14ac:dyDescent="0.25">
      <c r="A17745" t="s">
        <v>26306</v>
      </c>
      <c r="B17745">
        <v>999</v>
      </c>
      <c r="C17745" s="3" t="str">
        <f>HYPERLINK("http://www.uniprot.org/uniprot/I1J534","tr|I1J534|I1J534_SOYBN")</f>
        <v>tr|I1J534|I1J534_SOYBN</v>
      </c>
      <c r="D17745" t="s">
        <v>28</v>
      </c>
      <c r="E17745">
        <v>77.81</v>
      </c>
      <c r="F17745">
        <v>311</v>
      </c>
      <c r="G17745">
        <v>69</v>
      </c>
      <c r="H17745">
        <v>1</v>
      </c>
      <c r="I17745">
        <v>67</v>
      </c>
      <c r="J17745">
        <v>996</v>
      </c>
      <c r="K17745">
        <v>1</v>
      </c>
      <c r="L17745">
        <v>150</v>
      </c>
      <c r="M17745">
        <v>460</v>
      </c>
      <c r="N17745" t="s">
        <v>18</v>
      </c>
      <c r="O17745" s="1">
        <v>7.3699500000000002E-132</v>
      </c>
      <c r="P17745">
        <v>1224</v>
      </c>
    </row>
    <row r="17746" spans="1:16" x14ac:dyDescent="0.25">
      <c r="A17746" t="s">
        <v>26307</v>
      </c>
      <c r="B17746">
        <v>1542</v>
      </c>
      <c r="C17746" s="3" t="str">
        <f>HYPERLINK("http://www.uniprot.org/uniprot/G7I7Z2","tr|G7I7Z2|G7I7Z2_MEDTR")</f>
        <v>tr|G7I7Z2|G7I7Z2_MEDTR</v>
      </c>
      <c r="D17746" t="s">
        <v>26308</v>
      </c>
      <c r="E17746">
        <v>83.6</v>
      </c>
      <c r="F17746">
        <v>494</v>
      </c>
      <c r="G17746">
        <v>81</v>
      </c>
      <c r="H17746">
        <v>0</v>
      </c>
      <c r="I17746">
        <v>40</v>
      </c>
      <c r="J17746">
        <v>1521</v>
      </c>
      <c r="K17746">
        <v>1</v>
      </c>
      <c r="L17746">
        <v>2</v>
      </c>
      <c r="M17746">
        <v>495</v>
      </c>
      <c r="N17746" t="s">
        <v>18</v>
      </c>
      <c r="O17746">
        <v>0</v>
      </c>
      <c r="P17746">
        <v>2200</v>
      </c>
    </row>
    <row r="17747" spans="1:16" x14ac:dyDescent="0.25">
      <c r="A17747" t="s">
        <v>26309</v>
      </c>
      <c r="B17747">
        <v>1440</v>
      </c>
      <c r="C17747" s="3" t="str">
        <f>HYPERLINK("http://www.uniprot.org/uniprot/G7KYE7","tr|G7KYE7|G7KYE7_MEDTR")</f>
        <v>tr|G7KYE7|G7KYE7_MEDTR</v>
      </c>
      <c r="D17747" t="s">
        <v>26310</v>
      </c>
      <c r="E17747">
        <v>82.88</v>
      </c>
      <c r="F17747">
        <v>479</v>
      </c>
      <c r="G17747">
        <v>82</v>
      </c>
      <c r="H17747">
        <v>0</v>
      </c>
      <c r="I17747">
        <v>1</v>
      </c>
      <c r="J17747">
        <v>1437</v>
      </c>
      <c r="K17747">
        <v>1</v>
      </c>
      <c r="L17747">
        <v>108</v>
      </c>
      <c r="M17747">
        <v>585</v>
      </c>
      <c r="N17747" t="s">
        <v>18</v>
      </c>
      <c r="O17747">
        <v>0</v>
      </c>
      <c r="P17747">
        <v>2082</v>
      </c>
    </row>
    <row r="17748" spans="1:16" x14ac:dyDescent="0.25">
      <c r="A17748" t="s">
        <v>26311</v>
      </c>
      <c r="B17748">
        <v>201</v>
      </c>
      <c r="C17748" s="3" t="str">
        <f>HYPERLINK("http://www.uniprot.org/uniprot/I1N4V1","tr|I1N4V1|I1N4V1_SOYBN")</f>
        <v>tr|I1N4V1|I1N4V1_SOYBN</v>
      </c>
      <c r="D17748" t="s">
        <v>28</v>
      </c>
      <c r="E17748">
        <v>72.72</v>
      </c>
      <c r="F17748">
        <v>66</v>
      </c>
      <c r="G17748">
        <v>18</v>
      </c>
      <c r="H17748">
        <v>0</v>
      </c>
      <c r="I17748">
        <v>1</v>
      </c>
      <c r="J17748">
        <v>198</v>
      </c>
      <c r="K17748">
        <v>1</v>
      </c>
      <c r="L17748">
        <v>1</v>
      </c>
      <c r="M17748">
        <v>66</v>
      </c>
      <c r="N17748" t="s">
        <v>18</v>
      </c>
      <c r="O17748" s="1">
        <v>5.0320099999999996E-18</v>
      </c>
      <c r="P17748">
        <v>237</v>
      </c>
    </row>
    <row r="17749" spans="1:16" x14ac:dyDescent="0.25">
      <c r="A17749" t="s">
        <v>26312</v>
      </c>
      <c r="B17749">
        <v>2661</v>
      </c>
      <c r="C17749" s="3" t="str">
        <f>HYPERLINK("http://www.uniprot.org/uniprot/I1LDS0","tr|I1LDS0|I1LDS0_SOYBN")</f>
        <v>tr|I1LDS0|I1LDS0_SOYBN</v>
      </c>
      <c r="D17749" t="s">
        <v>71</v>
      </c>
      <c r="E17749">
        <v>65.03</v>
      </c>
      <c r="F17749">
        <v>941</v>
      </c>
      <c r="G17749">
        <v>329</v>
      </c>
      <c r="H17749">
        <v>55</v>
      </c>
      <c r="I17749">
        <v>1</v>
      </c>
      <c r="J17749">
        <v>2658</v>
      </c>
      <c r="K17749">
        <v>1</v>
      </c>
      <c r="L17749">
        <v>1</v>
      </c>
      <c r="M17749">
        <v>910</v>
      </c>
      <c r="N17749" t="s">
        <v>18</v>
      </c>
      <c r="O17749">
        <v>0</v>
      </c>
      <c r="P17749">
        <v>2822</v>
      </c>
    </row>
    <row r="17750" spans="1:16" x14ac:dyDescent="0.25">
      <c r="A17750" t="s">
        <v>26313</v>
      </c>
      <c r="B17750">
        <v>1911</v>
      </c>
      <c r="C17750" s="3" t="str">
        <f>HYPERLINK("http://www.uniprot.org/uniprot/G7I879","tr|G7I879|G7I879_MEDTR")</f>
        <v>tr|G7I879|G7I879_MEDTR</v>
      </c>
      <c r="D17750" t="s">
        <v>26314</v>
      </c>
      <c r="E17750">
        <v>89.79</v>
      </c>
      <c r="F17750">
        <v>637</v>
      </c>
      <c r="G17750">
        <v>65</v>
      </c>
      <c r="H17750">
        <v>1</v>
      </c>
      <c r="I17750">
        <v>1</v>
      </c>
      <c r="J17750">
        <v>1908</v>
      </c>
      <c r="K17750">
        <v>1</v>
      </c>
      <c r="L17750">
        <v>1</v>
      </c>
      <c r="M17750">
        <v>637</v>
      </c>
      <c r="N17750" t="s">
        <v>18</v>
      </c>
      <c r="O17750">
        <v>0</v>
      </c>
      <c r="P17750">
        <v>2990</v>
      </c>
    </row>
    <row r="17751" spans="1:16" x14ac:dyDescent="0.25">
      <c r="A17751" t="s">
        <v>26315</v>
      </c>
      <c r="B17751">
        <v>438</v>
      </c>
      <c r="C17751" s="3" t="str">
        <f>HYPERLINK("http://www.uniprot.org/uniprot/I1JTM4","tr|I1JTM4|I1JTM4_SOYBN")</f>
        <v>tr|I1JTM4|I1JTM4_SOYBN</v>
      </c>
      <c r="D17751" t="s">
        <v>28</v>
      </c>
      <c r="E17751">
        <v>63.82</v>
      </c>
      <c r="F17751">
        <v>141</v>
      </c>
      <c r="G17751">
        <v>51</v>
      </c>
      <c r="H17751">
        <v>3</v>
      </c>
      <c r="I17751">
        <v>7</v>
      </c>
      <c r="J17751">
        <v>420</v>
      </c>
      <c r="K17751">
        <v>1</v>
      </c>
      <c r="L17751">
        <v>9</v>
      </c>
      <c r="M17751">
        <v>149</v>
      </c>
      <c r="N17751" t="s">
        <v>18</v>
      </c>
      <c r="O17751" s="1">
        <v>3.9099000000000001E-42</v>
      </c>
      <c r="P17751">
        <v>445</v>
      </c>
    </row>
    <row r="17752" spans="1:16" x14ac:dyDescent="0.25">
      <c r="A17752" t="s">
        <v>26316</v>
      </c>
      <c r="B17752">
        <v>3477</v>
      </c>
      <c r="C17752" s="3" t="str">
        <f>HYPERLINK("http://www.uniprot.org/uniprot/G7J4P1","tr|G7J4P1|G7J4P1_MEDTR")</f>
        <v>tr|G7J4P1|G7J4P1_MEDTR</v>
      </c>
      <c r="D17752" t="s">
        <v>26317</v>
      </c>
      <c r="E17752">
        <v>77.150000000000006</v>
      </c>
      <c r="F17752">
        <v>1125</v>
      </c>
      <c r="G17752">
        <v>257</v>
      </c>
      <c r="H17752">
        <v>4</v>
      </c>
      <c r="I17752">
        <v>112</v>
      </c>
      <c r="J17752">
        <v>3474</v>
      </c>
      <c r="K17752">
        <v>1</v>
      </c>
      <c r="L17752">
        <v>30</v>
      </c>
      <c r="M17752">
        <v>1150</v>
      </c>
      <c r="N17752" t="s">
        <v>18</v>
      </c>
      <c r="O17752">
        <v>0</v>
      </c>
      <c r="P17752">
        <v>4346</v>
      </c>
    </row>
    <row r="17753" spans="1:16" x14ac:dyDescent="0.25">
      <c r="A17753" t="s">
        <v>26318</v>
      </c>
      <c r="B17753">
        <v>231</v>
      </c>
      <c r="C17753" s="3" t="str">
        <f>HYPERLINK("http://www.uniprot.org/uniprot/I1LTK6","tr|I1LTK6|I1LTK6_SOYBN")</f>
        <v>tr|I1LTK6|I1LTK6_SOYBN</v>
      </c>
      <c r="D17753" t="s">
        <v>28</v>
      </c>
      <c r="E17753">
        <v>90.74</v>
      </c>
      <c r="F17753">
        <v>54</v>
      </c>
      <c r="G17753">
        <v>5</v>
      </c>
      <c r="H17753">
        <v>0</v>
      </c>
      <c r="I17753">
        <v>69</v>
      </c>
      <c r="J17753">
        <v>230</v>
      </c>
      <c r="K17753">
        <v>-2</v>
      </c>
      <c r="L17753">
        <v>530</v>
      </c>
      <c r="M17753">
        <v>583</v>
      </c>
      <c r="N17753" t="s">
        <v>18</v>
      </c>
      <c r="O17753" s="1">
        <v>1.73989E-24</v>
      </c>
      <c r="P17753">
        <v>259</v>
      </c>
    </row>
    <row r="17754" spans="1:16" x14ac:dyDescent="0.25">
      <c r="A17754" t="s">
        <v>26319</v>
      </c>
      <c r="B17754">
        <v>1413</v>
      </c>
      <c r="C17754" s="3" t="str">
        <f>HYPERLINK("http://www.uniprot.org/uniprot/Q8GUA8","tr|Q8GUA8|Q8GUA8_MEDTR")</f>
        <v>tr|Q8GUA8|Q8GUA8_MEDTR</v>
      </c>
      <c r="D17754" t="s">
        <v>26320</v>
      </c>
      <c r="E17754">
        <v>91.06</v>
      </c>
      <c r="F17754">
        <v>470</v>
      </c>
      <c r="G17754">
        <v>42</v>
      </c>
      <c r="H17754">
        <v>0</v>
      </c>
      <c r="I17754">
        <v>1</v>
      </c>
      <c r="J17754">
        <v>1410</v>
      </c>
      <c r="K17754">
        <v>1</v>
      </c>
      <c r="L17754">
        <v>1</v>
      </c>
      <c r="M17754">
        <v>469</v>
      </c>
      <c r="N17754" t="s">
        <v>18</v>
      </c>
      <c r="O17754">
        <v>0</v>
      </c>
      <c r="P17754">
        <v>2230</v>
      </c>
    </row>
    <row r="17755" spans="1:16" x14ac:dyDescent="0.25">
      <c r="A17755" t="s">
        <v>26321</v>
      </c>
      <c r="B17755">
        <v>654</v>
      </c>
      <c r="C17755" s="3" t="str">
        <f>HYPERLINK("http://www.uniprot.org/uniprot/C6TJQ3","tr|C6TJQ3|C6TJQ3_SOYBN")</f>
        <v>tr|C6TJQ3|C6TJQ3_SOYBN</v>
      </c>
      <c r="D17755" t="s">
        <v>210</v>
      </c>
      <c r="E17755">
        <v>85.71</v>
      </c>
      <c r="F17755">
        <v>217</v>
      </c>
      <c r="G17755">
        <v>31</v>
      </c>
      <c r="H17755">
        <v>0</v>
      </c>
      <c r="I17755">
        <v>1</v>
      </c>
      <c r="J17755">
        <v>651</v>
      </c>
      <c r="K17755">
        <v>1</v>
      </c>
      <c r="L17755">
        <v>1</v>
      </c>
      <c r="M17755">
        <v>217</v>
      </c>
      <c r="N17755" t="s">
        <v>18</v>
      </c>
      <c r="O17755" s="1">
        <v>1.81897E-103</v>
      </c>
      <c r="P17755">
        <v>976</v>
      </c>
    </row>
    <row r="17756" spans="1:16" x14ac:dyDescent="0.25">
      <c r="A17756" t="s">
        <v>26322</v>
      </c>
      <c r="B17756">
        <v>5571</v>
      </c>
      <c r="C17756" s="3" t="str">
        <f>HYPERLINK("http://www.uniprot.org/uniprot/G7ZVH7","tr|G7ZVH7|G7ZVH7_MEDTR")</f>
        <v>tr|G7ZVH7|G7ZVH7_MEDTR</v>
      </c>
      <c r="D17756" t="s">
        <v>26323</v>
      </c>
      <c r="E17756">
        <v>80.86</v>
      </c>
      <c r="F17756">
        <v>1338</v>
      </c>
      <c r="G17756">
        <v>256</v>
      </c>
      <c r="H17756">
        <v>13</v>
      </c>
      <c r="I17756">
        <v>1594</v>
      </c>
      <c r="J17756">
        <v>5568</v>
      </c>
      <c r="K17756">
        <v>1</v>
      </c>
      <c r="L17756">
        <v>1</v>
      </c>
      <c r="M17756">
        <v>1285</v>
      </c>
      <c r="N17756" t="s">
        <v>18</v>
      </c>
      <c r="O17756">
        <v>0</v>
      </c>
      <c r="P17756">
        <v>5406</v>
      </c>
    </row>
    <row r="17757" spans="1:16" x14ac:dyDescent="0.25">
      <c r="A17757" t="s">
        <v>26324</v>
      </c>
      <c r="B17757">
        <v>1713</v>
      </c>
      <c r="C17757" s="3" t="str">
        <f>HYPERLINK("http://www.uniprot.org/uniprot/G7ZX23","tr|G7ZX23|G7ZX23_MEDTR")</f>
        <v>tr|G7ZX23|G7ZX23_MEDTR</v>
      </c>
      <c r="D17757" t="s">
        <v>26325</v>
      </c>
      <c r="E17757">
        <v>55.51</v>
      </c>
      <c r="F17757">
        <v>571</v>
      </c>
      <c r="G17757">
        <v>254</v>
      </c>
      <c r="H17757">
        <v>19</v>
      </c>
      <c r="I17757">
        <v>1</v>
      </c>
      <c r="J17757">
        <v>1656</v>
      </c>
      <c r="K17757">
        <v>1</v>
      </c>
      <c r="L17757">
        <v>1</v>
      </c>
      <c r="M17757">
        <v>549</v>
      </c>
      <c r="N17757" t="s">
        <v>18</v>
      </c>
      <c r="O17757" s="1">
        <v>1.8261800000000001E-151</v>
      </c>
      <c r="P17757">
        <v>1396</v>
      </c>
    </row>
    <row r="17758" spans="1:16" x14ac:dyDescent="0.25">
      <c r="A17758" t="s">
        <v>26326</v>
      </c>
      <c r="B17758">
        <v>303</v>
      </c>
      <c r="C17758" s="3" t="str">
        <f>HYPERLINK("http://www.uniprot.org/uniprot/I1MSH5","tr|I1MSH5|I1MSH5_SOYBN")</f>
        <v>tr|I1MSH5|I1MSH5_SOYBN</v>
      </c>
      <c r="D17758" t="s">
        <v>28</v>
      </c>
      <c r="E17758">
        <v>65.819999999999993</v>
      </c>
      <c r="F17758">
        <v>79</v>
      </c>
      <c r="G17758">
        <v>27</v>
      </c>
      <c r="H17758">
        <v>0</v>
      </c>
      <c r="I17758">
        <v>1</v>
      </c>
      <c r="J17758">
        <v>237</v>
      </c>
      <c r="K17758">
        <v>1</v>
      </c>
      <c r="L17758">
        <v>52</v>
      </c>
      <c r="M17758">
        <v>129</v>
      </c>
      <c r="N17758" t="s">
        <v>18</v>
      </c>
      <c r="O17758" s="1">
        <v>9.0399499999999998E-23</v>
      </c>
      <c r="P17758">
        <v>278</v>
      </c>
    </row>
    <row r="17759" spans="1:16" x14ac:dyDescent="0.25">
      <c r="A17759" t="s">
        <v>26327</v>
      </c>
      <c r="B17759">
        <v>978</v>
      </c>
      <c r="C17759" s="3" t="str">
        <f>HYPERLINK("http://www.uniprot.org/uniprot/G7LF67","tr|G7LF67|G7LF67_MEDTR")</f>
        <v>tr|G7LF67|G7LF67_MEDTR</v>
      </c>
      <c r="D17759" t="s">
        <v>26328</v>
      </c>
      <c r="E17759">
        <v>85.84</v>
      </c>
      <c r="F17759">
        <v>325</v>
      </c>
      <c r="G17759">
        <v>46</v>
      </c>
      <c r="H17759">
        <v>0</v>
      </c>
      <c r="I17759">
        <v>1</v>
      </c>
      <c r="J17759">
        <v>975</v>
      </c>
      <c r="K17759">
        <v>1</v>
      </c>
      <c r="L17759">
        <v>139</v>
      </c>
      <c r="M17759">
        <v>463</v>
      </c>
      <c r="N17759" t="s">
        <v>18</v>
      </c>
      <c r="O17759" s="1">
        <v>1.1717299999999999E-166</v>
      </c>
      <c r="P17759">
        <v>1524</v>
      </c>
    </row>
    <row r="17760" spans="1:16" x14ac:dyDescent="0.25">
      <c r="A17760" t="s">
        <v>26329</v>
      </c>
      <c r="B17760">
        <v>3102</v>
      </c>
      <c r="C17760" s="3" t="str">
        <f>HYPERLINK("http://www.uniprot.org/uniprot/I1KIJ3","tr|I1KIJ3|I1KIJ3_SOYBN")</f>
        <v>tr|I1KIJ3|I1KIJ3_SOYBN</v>
      </c>
      <c r="D17760" t="s">
        <v>28</v>
      </c>
      <c r="E17760">
        <v>79.58</v>
      </c>
      <c r="F17760">
        <v>921</v>
      </c>
      <c r="G17760">
        <v>188</v>
      </c>
      <c r="H17760">
        <v>2</v>
      </c>
      <c r="I17760">
        <v>343</v>
      </c>
      <c r="J17760">
        <v>3099</v>
      </c>
      <c r="K17760">
        <v>1</v>
      </c>
      <c r="L17760">
        <v>132</v>
      </c>
      <c r="M17760">
        <v>1047</v>
      </c>
      <c r="N17760" t="s">
        <v>18</v>
      </c>
      <c r="O17760">
        <v>0</v>
      </c>
      <c r="P17760">
        <v>3869</v>
      </c>
    </row>
    <row r="17761" spans="1:16" x14ac:dyDescent="0.25">
      <c r="A17761" t="s">
        <v>26330</v>
      </c>
      <c r="B17761">
        <v>1341</v>
      </c>
      <c r="C17761" s="3" t="str">
        <f>HYPERLINK("http://www.uniprot.org/uniprot/G7KC53","tr|G7KC53|G7KC53_MEDTR")</f>
        <v>tr|G7KC53|G7KC53_MEDTR</v>
      </c>
      <c r="D17761" t="s">
        <v>26331</v>
      </c>
      <c r="E17761">
        <v>85.42</v>
      </c>
      <c r="F17761">
        <v>446</v>
      </c>
      <c r="G17761">
        <v>65</v>
      </c>
      <c r="H17761">
        <v>0</v>
      </c>
      <c r="I17761">
        <v>1</v>
      </c>
      <c r="J17761">
        <v>1338</v>
      </c>
      <c r="K17761">
        <v>1</v>
      </c>
      <c r="L17761">
        <v>93</v>
      </c>
      <c r="M17761">
        <v>538</v>
      </c>
      <c r="N17761" t="s">
        <v>18</v>
      </c>
      <c r="O17761">
        <v>0</v>
      </c>
      <c r="P17761">
        <v>1981</v>
      </c>
    </row>
    <row r="17762" spans="1:16" x14ac:dyDescent="0.25">
      <c r="A17762" t="s">
        <v>26332</v>
      </c>
      <c r="B17762">
        <v>2469</v>
      </c>
      <c r="C17762" s="3" t="str">
        <f>HYPERLINK("http://www.uniprot.org/uniprot/I1KJW8","tr|I1KJW8|I1KJW8_SOYBN")</f>
        <v>tr|I1KJW8|I1KJW8_SOYBN</v>
      </c>
      <c r="D17762" t="s">
        <v>71</v>
      </c>
      <c r="E17762">
        <v>64.900000000000006</v>
      </c>
      <c r="F17762">
        <v>815</v>
      </c>
      <c r="G17762">
        <v>286</v>
      </c>
      <c r="H17762">
        <v>16</v>
      </c>
      <c r="I17762">
        <v>1</v>
      </c>
      <c r="J17762">
        <v>2397</v>
      </c>
      <c r="K17762">
        <v>1</v>
      </c>
      <c r="L17762">
        <v>1</v>
      </c>
      <c r="M17762">
        <v>780</v>
      </c>
      <c r="N17762" t="s">
        <v>18</v>
      </c>
      <c r="O17762">
        <v>0</v>
      </c>
      <c r="P17762">
        <v>2402</v>
      </c>
    </row>
    <row r="17763" spans="1:16" x14ac:dyDescent="0.25">
      <c r="A17763" t="s">
        <v>26333</v>
      </c>
      <c r="B17763">
        <v>1503</v>
      </c>
      <c r="C17763" s="3" t="str">
        <f>HYPERLINK("http://www.uniprot.org/uniprot/M5W337","tr|M5W337|M5W337_PRUPE")</f>
        <v>tr|M5W337|M5W337_PRUPE</v>
      </c>
      <c r="D17763" t="s">
        <v>468</v>
      </c>
      <c r="E17763">
        <v>26.12</v>
      </c>
      <c r="F17763">
        <v>509</v>
      </c>
      <c r="G17763">
        <v>376</v>
      </c>
      <c r="H17763">
        <v>24</v>
      </c>
      <c r="I17763">
        <v>1</v>
      </c>
      <c r="J17763">
        <v>1455</v>
      </c>
      <c r="K17763">
        <v>1</v>
      </c>
      <c r="L17763">
        <v>53</v>
      </c>
      <c r="M17763">
        <v>527</v>
      </c>
      <c r="N17763" t="s">
        <v>18</v>
      </c>
      <c r="O17763" s="1">
        <v>2.21302E-41</v>
      </c>
      <c r="P17763">
        <v>446</v>
      </c>
    </row>
    <row r="17764" spans="1:16" x14ac:dyDescent="0.25">
      <c r="A17764" t="s">
        <v>26334</v>
      </c>
      <c r="B17764">
        <v>3366</v>
      </c>
      <c r="C17764" s="3" t="str">
        <f>HYPERLINK("http://www.uniprot.org/uniprot/G7ZXF6","tr|G7ZXF6|G7ZXF6_MEDTR")</f>
        <v>tr|G7ZXF6|G7ZXF6_MEDTR</v>
      </c>
      <c r="D17764" t="s">
        <v>26335</v>
      </c>
      <c r="E17764">
        <v>78.37</v>
      </c>
      <c r="F17764">
        <v>1105</v>
      </c>
      <c r="G17764">
        <v>239</v>
      </c>
      <c r="H17764">
        <v>2</v>
      </c>
      <c r="I17764">
        <v>52</v>
      </c>
      <c r="J17764">
        <v>3360</v>
      </c>
      <c r="K17764">
        <v>1</v>
      </c>
      <c r="L17764">
        <v>88</v>
      </c>
      <c r="M17764">
        <v>1169</v>
      </c>
      <c r="N17764" t="s">
        <v>18</v>
      </c>
      <c r="O17764">
        <v>0</v>
      </c>
      <c r="P17764">
        <v>4411</v>
      </c>
    </row>
    <row r="17765" spans="1:16" x14ac:dyDescent="0.25">
      <c r="A17765" t="s">
        <v>26336</v>
      </c>
      <c r="B17765">
        <v>3156</v>
      </c>
      <c r="C17765" s="3" t="str">
        <f>HYPERLINK("http://www.uniprot.org/uniprot/K7LIJ5","tr|K7LIJ5|K7LIJ5_SOYBN")</f>
        <v>tr|K7LIJ5|K7LIJ5_SOYBN</v>
      </c>
      <c r="D17765" t="s">
        <v>28</v>
      </c>
      <c r="E17765">
        <v>84.5</v>
      </c>
      <c r="F17765">
        <v>897</v>
      </c>
      <c r="G17765">
        <v>139</v>
      </c>
      <c r="H17765">
        <v>0</v>
      </c>
      <c r="I17765">
        <v>463</v>
      </c>
      <c r="J17765">
        <v>3153</v>
      </c>
      <c r="K17765">
        <v>1</v>
      </c>
      <c r="L17765">
        <v>5</v>
      </c>
      <c r="M17765">
        <v>895</v>
      </c>
      <c r="N17765" t="s">
        <v>18</v>
      </c>
      <c r="O17765">
        <v>0</v>
      </c>
      <c r="P17765">
        <v>3878</v>
      </c>
    </row>
    <row r="17766" spans="1:16" x14ac:dyDescent="0.25">
      <c r="A17766" t="s">
        <v>26337</v>
      </c>
      <c r="B17766">
        <v>1584</v>
      </c>
      <c r="C17766" s="3" t="str">
        <f>HYPERLINK("http://www.uniprot.org/uniprot/I1MHP5","tr|I1MHP5|I1MHP5_SOYBN")</f>
        <v>tr|I1MHP5|I1MHP5_SOYBN</v>
      </c>
      <c r="D17766" t="s">
        <v>28</v>
      </c>
      <c r="E17766">
        <v>27.85</v>
      </c>
      <c r="F17766">
        <v>420</v>
      </c>
      <c r="G17766">
        <v>303</v>
      </c>
      <c r="H17766">
        <v>42</v>
      </c>
      <c r="I17766">
        <v>151</v>
      </c>
      <c r="J17766">
        <v>1284</v>
      </c>
      <c r="K17766">
        <v>1</v>
      </c>
      <c r="L17766">
        <v>1057</v>
      </c>
      <c r="M17766">
        <v>1470</v>
      </c>
      <c r="N17766" t="s">
        <v>18</v>
      </c>
      <c r="O17766" s="1">
        <v>1.89275E-30</v>
      </c>
      <c r="P17766">
        <v>352</v>
      </c>
    </row>
    <row r="17767" spans="1:16" x14ac:dyDescent="0.25">
      <c r="A17767" t="s">
        <v>26338</v>
      </c>
      <c r="B17767">
        <v>1014</v>
      </c>
      <c r="C17767" s="3" t="str">
        <f>HYPERLINK("http://www.uniprot.org/uniprot/G7IP83","tr|G7IP83|G7IP83_MEDTR")</f>
        <v>tr|G7IP83|G7IP83_MEDTR</v>
      </c>
      <c r="D17767" t="s">
        <v>26339</v>
      </c>
      <c r="E17767">
        <v>95.23</v>
      </c>
      <c r="F17767">
        <v>336</v>
      </c>
      <c r="G17767">
        <v>16</v>
      </c>
      <c r="H17767">
        <v>0</v>
      </c>
      <c r="I17767">
        <v>1</v>
      </c>
      <c r="J17767">
        <v>1008</v>
      </c>
      <c r="K17767">
        <v>1</v>
      </c>
      <c r="L17767">
        <v>1</v>
      </c>
      <c r="M17767">
        <v>336</v>
      </c>
      <c r="N17767" t="s">
        <v>18</v>
      </c>
      <c r="O17767" s="1">
        <v>1.07757E-178</v>
      </c>
      <c r="P17767">
        <v>1628</v>
      </c>
    </row>
    <row r="17768" spans="1:16" x14ac:dyDescent="0.25">
      <c r="A17768" t="s">
        <v>26340</v>
      </c>
      <c r="B17768">
        <v>381</v>
      </c>
      <c r="C17768" s="3" t="str">
        <f>HYPERLINK("http://www.uniprot.org/uniprot/Q2HVG9","tr|Q2HVG9|Q2HVG9_MEDTR")</f>
        <v>tr|Q2HVG9|Q2HVG9_MEDTR</v>
      </c>
      <c r="D17768" t="s">
        <v>26341</v>
      </c>
      <c r="E17768">
        <v>73.8</v>
      </c>
      <c r="F17768">
        <v>126</v>
      </c>
      <c r="G17768">
        <v>33</v>
      </c>
      <c r="H17768">
        <v>0</v>
      </c>
      <c r="I17768">
        <v>1</v>
      </c>
      <c r="J17768">
        <v>378</v>
      </c>
      <c r="K17768">
        <v>1</v>
      </c>
      <c r="L17768">
        <v>1</v>
      </c>
      <c r="M17768">
        <v>126</v>
      </c>
      <c r="N17768" t="s">
        <v>18</v>
      </c>
      <c r="O17768" s="1">
        <v>2.2718499999999999E-42</v>
      </c>
      <c r="P17768">
        <v>447</v>
      </c>
    </row>
    <row r="17769" spans="1:16" x14ac:dyDescent="0.25">
      <c r="A17769" t="s">
        <v>26342</v>
      </c>
      <c r="B17769">
        <v>2598</v>
      </c>
      <c r="C17769" s="3" t="str">
        <f>HYPERLINK("http://www.uniprot.org/uniprot/I1N5U5","tr|I1N5U5|I1N5U5_SOYBN")</f>
        <v>tr|I1N5U5|I1N5U5_SOYBN</v>
      </c>
      <c r="D17769" t="s">
        <v>28</v>
      </c>
      <c r="E17769">
        <v>84.98</v>
      </c>
      <c r="F17769">
        <v>726</v>
      </c>
      <c r="G17769">
        <v>109</v>
      </c>
      <c r="H17769">
        <v>3</v>
      </c>
      <c r="I17769">
        <v>1</v>
      </c>
      <c r="J17769">
        <v>2169</v>
      </c>
      <c r="K17769">
        <v>1</v>
      </c>
      <c r="L17769">
        <v>1</v>
      </c>
      <c r="M17769">
        <v>723</v>
      </c>
      <c r="N17769" t="s">
        <v>18</v>
      </c>
      <c r="O17769">
        <v>0</v>
      </c>
      <c r="P17769">
        <v>3197</v>
      </c>
    </row>
    <row r="17770" spans="1:16" x14ac:dyDescent="0.25">
      <c r="A17770" t="s">
        <v>26343</v>
      </c>
      <c r="B17770">
        <v>684</v>
      </c>
      <c r="C17770" s="3" t="str">
        <f>HYPERLINK("http://www.uniprot.org/uniprot/G7JYW5","tr|G7JYW5|G7JYW5_MEDTR")</f>
        <v>tr|G7JYW5|G7JYW5_MEDTR</v>
      </c>
      <c r="D17770" t="s">
        <v>26344</v>
      </c>
      <c r="E17770">
        <v>66.069999999999993</v>
      </c>
      <c r="F17770">
        <v>227</v>
      </c>
      <c r="G17770">
        <v>77</v>
      </c>
      <c r="H17770">
        <v>0</v>
      </c>
      <c r="I17770">
        <v>1</v>
      </c>
      <c r="J17770">
        <v>681</v>
      </c>
      <c r="K17770">
        <v>1</v>
      </c>
      <c r="L17770">
        <v>1</v>
      </c>
      <c r="M17770">
        <v>223</v>
      </c>
      <c r="N17770" t="s">
        <v>18</v>
      </c>
      <c r="O17770" s="1">
        <v>1.3861299999999999E-75</v>
      </c>
      <c r="P17770">
        <v>736</v>
      </c>
    </row>
    <row r="17771" spans="1:16" x14ac:dyDescent="0.25">
      <c r="A17771" t="s">
        <v>26345</v>
      </c>
      <c r="B17771">
        <v>159</v>
      </c>
      <c r="C17771" s="3" t="str">
        <f>HYPERLINK("http://www.uniprot.org/uniprot/K7KFU7","tr|K7KFU7|K7KFU7_SOYBN")</f>
        <v>tr|K7KFU7|K7KFU7_SOYBN</v>
      </c>
      <c r="D17771" t="s">
        <v>61</v>
      </c>
      <c r="E17771">
        <v>80.430000000000007</v>
      </c>
      <c r="F17771">
        <v>46</v>
      </c>
      <c r="G17771">
        <v>9</v>
      </c>
      <c r="H17771">
        <v>0</v>
      </c>
      <c r="I17771">
        <v>1</v>
      </c>
      <c r="J17771">
        <v>138</v>
      </c>
      <c r="K17771">
        <v>1</v>
      </c>
      <c r="L17771">
        <v>103</v>
      </c>
      <c r="M17771">
        <v>148</v>
      </c>
      <c r="N17771" t="s">
        <v>18</v>
      </c>
      <c r="O17771" s="1">
        <v>1.05885E-15</v>
      </c>
      <c r="P17771">
        <v>217</v>
      </c>
    </row>
    <row r="17772" spans="1:16" x14ac:dyDescent="0.25">
      <c r="A17772" t="s">
        <v>26346</v>
      </c>
      <c r="B17772">
        <v>1410</v>
      </c>
      <c r="C17772" s="3" t="str">
        <f>HYPERLINK("http://www.uniprot.org/uniprot/Q84UD8","tr|Q84UD8|Q84UD8_MEDTR")</f>
        <v>tr|Q84UD8|Q84UD8_MEDTR</v>
      </c>
      <c r="D17772" t="s">
        <v>26347</v>
      </c>
      <c r="E17772">
        <v>87.6</v>
      </c>
      <c r="F17772">
        <v>468</v>
      </c>
      <c r="G17772">
        <v>58</v>
      </c>
      <c r="H17772">
        <v>0</v>
      </c>
      <c r="I17772">
        <v>1</v>
      </c>
      <c r="J17772">
        <v>1404</v>
      </c>
      <c r="K17772">
        <v>1</v>
      </c>
      <c r="L17772">
        <v>1</v>
      </c>
      <c r="M17772">
        <v>466</v>
      </c>
      <c r="N17772" t="s">
        <v>18</v>
      </c>
      <c r="O17772">
        <v>0</v>
      </c>
      <c r="P17772">
        <v>2085</v>
      </c>
    </row>
    <row r="17773" spans="1:16" x14ac:dyDescent="0.25">
      <c r="A17773" t="s">
        <v>26348</v>
      </c>
      <c r="B17773">
        <v>1437</v>
      </c>
      <c r="C17773" s="3" t="str">
        <f>HYPERLINK("http://www.uniprot.org/uniprot/F6GVT0","tr|F6GVT0|F6GVT0_VITVI")</f>
        <v>tr|F6GVT0|F6GVT0_VITVI</v>
      </c>
      <c r="D17773" t="s">
        <v>26349</v>
      </c>
      <c r="E17773">
        <v>63.19</v>
      </c>
      <c r="F17773">
        <v>413</v>
      </c>
      <c r="G17773">
        <v>152</v>
      </c>
      <c r="H17773">
        <v>1</v>
      </c>
      <c r="I17773">
        <v>154</v>
      </c>
      <c r="J17773">
        <v>1389</v>
      </c>
      <c r="K17773">
        <v>1</v>
      </c>
      <c r="L17773">
        <v>16</v>
      </c>
      <c r="M17773">
        <v>391</v>
      </c>
      <c r="N17773" t="s">
        <v>18</v>
      </c>
      <c r="O17773" s="1">
        <v>4.1967500000000002E-143</v>
      </c>
      <c r="P17773">
        <v>1323</v>
      </c>
    </row>
    <row r="17774" spans="1:16" x14ac:dyDescent="0.25">
      <c r="A17774" t="s">
        <v>26350</v>
      </c>
      <c r="B17774">
        <v>690</v>
      </c>
      <c r="C17774" s="3" t="str">
        <f>HYPERLINK("http://www.uniprot.org/uniprot/B7FIG9","tr|B7FIG9|B7FIG9_MEDTR")</f>
        <v>tr|B7FIG9|B7FIG9_MEDTR</v>
      </c>
      <c r="D17774" t="s">
        <v>26351</v>
      </c>
      <c r="E17774">
        <v>74.67</v>
      </c>
      <c r="F17774">
        <v>229</v>
      </c>
      <c r="G17774">
        <v>58</v>
      </c>
      <c r="H17774">
        <v>0</v>
      </c>
      <c r="I17774">
        <v>1</v>
      </c>
      <c r="J17774">
        <v>687</v>
      </c>
      <c r="K17774">
        <v>1</v>
      </c>
      <c r="L17774">
        <v>1</v>
      </c>
      <c r="M17774">
        <v>229</v>
      </c>
      <c r="N17774" t="s">
        <v>18</v>
      </c>
      <c r="O17774" s="1">
        <v>5.2727600000000002E-91</v>
      </c>
      <c r="P17774">
        <v>869</v>
      </c>
    </row>
    <row r="17775" spans="1:16" x14ac:dyDescent="0.25">
      <c r="A17775" t="s">
        <v>26352</v>
      </c>
      <c r="B17775">
        <v>1851</v>
      </c>
      <c r="C17775" s="3" t="str">
        <f>HYPERLINK("http://www.uniprot.org/uniprot/G7I878","tr|G7I878|G7I878_MEDTR")</f>
        <v>tr|G7I878|G7I878_MEDTR</v>
      </c>
      <c r="D17775" t="s">
        <v>26353</v>
      </c>
      <c r="E17775">
        <v>84.92</v>
      </c>
      <c r="F17775">
        <v>617</v>
      </c>
      <c r="G17775">
        <v>93</v>
      </c>
      <c r="H17775">
        <v>1</v>
      </c>
      <c r="I17775">
        <v>1</v>
      </c>
      <c r="J17775">
        <v>1848</v>
      </c>
      <c r="K17775">
        <v>1</v>
      </c>
      <c r="L17775">
        <v>1</v>
      </c>
      <c r="M17775">
        <v>617</v>
      </c>
      <c r="N17775" t="s">
        <v>18</v>
      </c>
      <c r="O17775">
        <v>0</v>
      </c>
      <c r="P17775">
        <v>2656</v>
      </c>
    </row>
    <row r="17776" spans="1:16" x14ac:dyDescent="0.25">
      <c r="A17776" t="s">
        <v>26354</v>
      </c>
      <c r="B17776">
        <v>6696</v>
      </c>
      <c r="C17776" s="3" t="str">
        <f>HYPERLINK("http://www.uniprot.org/uniprot/Q40360","tr|Q40360|Q40360_MEDSA")</f>
        <v>tr|Q40360|Q40360_MEDSA</v>
      </c>
      <c r="D17776" t="s">
        <v>26355</v>
      </c>
      <c r="E17776">
        <v>90.05</v>
      </c>
      <c r="F17776">
        <v>2232</v>
      </c>
      <c r="G17776">
        <v>222</v>
      </c>
      <c r="H17776">
        <v>1</v>
      </c>
      <c r="I17776">
        <v>1</v>
      </c>
      <c r="J17776">
        <v>6693</v>
      </c>
      <c r="K17776">
        <v>1</v>
      </c>
      <c r="L17776">
        <v>1</v>
      </c>
      <c r="M17776">
        <v>2194</v>
      </c>
      <c r="N17776" t="s">
        <v>18</v>
      </c>
      <c r="O17776">
        <v>0</v>
      </c>
      <c r="P17776">
        <v>10414</v>
      </c>
    </row>
    <row r="17777" spans="1:16" x14ac:dyDescent="0.25">
      <c r="A17777" t="s">
        <v>26356</v>
      </c>
      <c r="B17777">
        <v>1074</v>
      </c>
      <c r="C17777" s="3" t="str">
        <f>HYPERLINK("http://www.uniprot.org/uniprot/G7J6Z8","tr|G7J6Z8|G7J6Z8_MEDTR")</f>
        <v>tr|G7J6Z8|G7J6Z8_MEDTR</v>
      </c>
      <c r="D17777" t="s">
        <v>26357</v>
      </c>
      <c r="E17777">
        <v>68.2</v>
      </c>
      <c r="F17777">
        <v>346</v>
      </c>
      <c r="G17777">
        <v>110</v>
      </c>
      <c r="H17777">
        <v>1</v>
      </c>
      <c r="I17777">
        <v>1</v>
      </c>
      <c r="J17777">
        <v>1035</v>
      </c>
      <c r="K17777">
        <v>1</v>
      </c>
      <c r="L17777">
        <v>12</v>
      </c>
      <c r="M17777">
        <v>348</v>
      </c>
      <c r="N17777" t="s">
        <v>18</v>
      </c>
      <c r="O17777" s="1">
        <v>6.1313499999999996E-127</v>
      </c>
      <c r="P17777">
        <v>1182</v>
      </c>
    </row>
    <row r="17778" spans="1:16" x14ac:dyDescent="0.25">
      <c r="A17778" t="s">
        <v>26358</v>
      </c>
      <c r="B17778">
        <v>2607</v>
      </c>
      <c r="C17778" s="3" t="str">
        <f>HYPERLINK("http://www.uniprot.org/uniprot/K7KSQ1","tr|K7KSQ1|K7KSQ1_SOYBN")</f>
        <v>tr|K7KSQ1|K7KSQ1_SOYBN</v>
      </c>
      <c r="D17778" t="s">
        <v>117</v>
      </c>
      <c r="E17778">
        <v>63.52</v>
      </c>
      <c r="F17778">
        <v>913</v>
      </c>
      <c r="G17778">
        <v>333</v>
      </c>
      <c r="H17778">
        <v>56</v>
      </c>
      <c r="I17778">
        <v>13</v>
      </c>
      <c r="J17778">
        <v>2583</v>
      </c>
      <c r="K17778">
        <v>1</v>
      </c>
      <c r="L17778">
        <v>7</v>
      </c>
      <c r="M17778">
        <v>903</v>
      </c>
      <c r="N17778" t="s">
        <v>18</v>
      </c>
      <c r="O17778">
        <v>0</v>
      </c>
      <c r="P17778">
        <v>2643</v>
      </c>
    </row>
    <row r="17779" spans="1:16" x14ac:dyDescent="0.25">
      <c r="A17779" t="s">
        <v>26359</v>
      </c>
      <c r="B17779">
        <v>201</v>
      </c>
      <c r="C17779" s="3" t="str">
        <f>HYPERLINK("http://www.uniprot.org/uniprot/I1L6Y9","tr|I1L6Y9|I1L6Y9_SOYBN")</f>
        <v>tr|I1L6Y9|I1L6Y9_SOYBN</v>
      </c>
      <c r="D17779" t="s">
        <v>28</v>
      </c>
      <c r="E17779">
        <v>89.39</v>
      </c>
      <c r="F17779">
        <v>66</v>
      </c>
      <c r="G17779">
        <v>7</v>
      </c>
      <c r="H17779">
        <v>0</v>
      </c>
      <c r="I17779">
        <v>1</v>
      </c>
      <c r="J17779">
        <v>198</v>
      </c>
      <c r="K17779">
        <v>1</v>
      </c>
      <c r="L17779">
        <v>191</v>
      </c>
      <c r="M17779">
        <v>256</v>
      </c>
      <c r="N17779" t="s">
        <v>18</v>
      </c>
      <c r="O17779" s="1">
        <v>1.84351E-28</v>
      </c>
      <c r="P17779">
        <v>327</v>
      </c>
    </row>
    <row r="17780" spans="1:16" x14ac:dyDescent="0.25">
      <c r="A17780" t="s">
        <v>26360</v>
      </c>
      <c r="B17780">
        <v>1956</v>
      </c>
      <c r="C17780" s="3" t="str">
        <f>HYPERLINK("http://www.uniprot.org/uniprot/I1KRV4","tr|I1KRV4|I1KRV4_SOYBN")</f>
        <v>tr|I1KRV4|I1KRV4_SOYBN</v>
      </c>
      <c r="D17780" t="s">
        <v>28</v>
      </c>
      <c r="E17780">
        <v>72.040000000000006</v>
      </c>
      <c r="F17780">
        <v>651</v>
      </c>
      <c r="G17780">
        <v>182</v>
      </c>
      <c r="H17780">
        <v>0</v>
      </c>
      <c r="I17780">
        <v>1</v>
      </c>
      <c r="J17780">
        <v>1953</v>
      </c>
      <c r="K17780">
        <v>1</v>
      </c>
      <c r="L17780">
        <v>1</v>
      </c>
      <c r="M17780">
        <v>625</v>
      </c>
      <c r="N17780" t="s">
        <v>18</v>
      </c>
      <c r="O17780">
        <v>0</v>
      </c>
      <c r="P17780">
        <v>2317</v>
      </c>
    </row>
    <row r="17781" spans="1:16" x14ac:dyDescent="0.25">
      <c r="A17781" t="s">
        <v>26361</v>
      </c>
      <c r="B17781">
        <v>3354</v>
      </c>
      <c r="C17781" s="3" t="str">
        <f>HYPERLINK("http://www.uniprot.org/uniprot/G7LIN4","tr|G7LIN4|G7LIN4_MEDTR")</f>
        <v>tr|G7LIN4|G7LIN4_MEDTR</v>
      </c>
      <c r="D17781" t="s">
        <v>1125</v>
      </c>
      <c r="E17781">
        <v>87.45</v>
      </c>
      <c r="F17781">
        <v>1100</v>
      </c>
      <c r="G17781">
        <v>138</v>
      </c>
      <c r="H17781">
        <v>0</v>
      </c>
      <c r="I17781">
        <v>1</v>
      </c>
      <c r="J17781">
        <v>3300</v>
      </c>
      <c r="K17781">
        <v>1</v>
      </c>
      <c r="L17781">
        <v>1</v>
      </c>
      <c r="M17781">
        <v>1100</v>
      </c>
      <c r="N17781" t="s">
        <v>18</v>
      </c>
      <c r="O17781">
        <v>0</v>
      </c>
      <c r="P17781">
        <v>4808</v>
      </c>
    </row>
    <row r="17782" spans="1:16" x14ac:dyDescent="0.25">
      <c r="A17782" t="s">
        <v>26362</v>
      </c>
      <c r="B17782">
        <v>1434</v>
      </c>
      <c r="C17782" s="3" t="str">
        <f>HYPERLINK("http://www.uniprot.org/uniprot/G7ZVE6","tr|G7ZVE6|G7ZVE6_MEDTR")</f>
        <v>tr|G7ZVE6|G7ZVE6_MEDTR</v>
      </c>
      <c r="D17782" t="s">
        <v>26363</v>
      </c>
      <c r="E17782">
        <v>44.6</v>
      </c>
      <c r="F17782">
        <v>500</v>
      </c>
      <c r="G17782">
        <v>277</v>
      </c>
      <c r="H17782">
        <v>67</v>
      </c>
      <c r="I17782">
        <v>1</v>
      </c>
      <c r="J17782">
        <v>1299</v>
      </c>
      <c r="K17782">
        <v>1</v>
      </c>
      <c r="L17782">
        <v>1</v>
      </c>
      <c r="M17782">
        <v>492</v>
      </c>
      <c r="N17782" t="s">
        <v>18</v>
      </c>
      <c r="O17782" s="1">
        <v>1.78663E-85</v>
      </c>
      <c r="P17782">
        <v>826</v>
      </c>
    </row>
    <row r="17783" spans="1:16" x14ac:dyDescent="0.25">
      <c r="A17783" t="s">
        <v>26364</v>
      </c>
      <c r="B17783">
        <v>570</v>
      </c>
      <c r="C17783" s="3" t="str">
        <f>HYPERLINK("http://www.uniprot.org/uniprot/I1LRY1","tr|I1LRY1|I1LRY1_SOYBN")</f>
        <v>tr|I1LRY1|I1LRY1_SOYBN</v>
      </c>
      <c r="D17783" t="s">
        <v>28</v>
      </c>
      <c r="E17783">
        <v>82.48</v>
      </c>
      <c r="F17783">
        <v>177</v>
      </c>
      <c r="G17783">
        <v>31</v>
      </c>
      <c r="H17783">
        <v>3</v>
      </c>
      <c r="I17783">
        <v>16</v>
      </c>
      <c r="J17783">
        <v>537</v>
      </c>
      <c r="K17783">
        <v>1</v>
      </c>
      <c r="L17783">
        <v>6</v>
      </c>
      <c r="M17783">
        <v>182</v>
      </c>
      <c r="N17783" t="s">
        <v>18</v>
      </c>
      <c r="O17783" s="1">
        <v>4.9650400000000002E-84</v>
      </c>
      <c r="P17783">
        <v>807</v>
      </c>
    </row>
    <row r="17784" spans="1:16" x14ac:dyDescent="0.25">
      <c r="A17784" t="s">
        <v>26365</v>
      </c>
      <c r="B17784">
        <v>330</v>
      </c>
      <c r="C17784" s="3" t="str">
        <f>HYPERLINK("http://www.uniprot.org/uniprot/I1LVJ4","tr|I1LVJ4|I1LVJ4_SOYBN")</f>
        <v>tr|I1LVJ4|I1LVJ4_SOYBN</v>
      </c>
      <c r="D17784" t="s">
        <v>28</v>
      </c>
      <c r="E17784">
        <v>52.21</v>
      </c>
      <c r="F17784">
        <v>113</v>
      </c>
      <c r="G17784">
        <v>54</v>
      </c>
      <c r="H17784">
        <v>4</v>
      </c>
      <c r="I17784">
        <v>1</v>
      </c>
      <c r="J17784">
        <v>327</v>
      </c>
      <c r="K17784">
        <v>1</v>
      </c>
      <c r="L17784">
        <v>1</v>
      </c>
      <c r="M17784">
        <v>109</v>
      </c>
      <c r="N17784" t="s">
        <v>18</v>
      </c>
      <c r="O17784" s="1">
        <v>3.2093099999999997E-20</v>
      </c>
      <c r="P17784">
        <v>256</v>
      </c>
    </row>
    <row r="17785" spans="1:16" x14ac:dyDescent="0.25">
      <c r="A17785" t="s">
        <v>26366</v>
      </c>
      <c r="B17785">
        <v>2790</v>
      </c>
      <c r="C17785" s="3" t="str">
        <f>HYPERLINK("http://www.uniprot.org/uniprot/G7LF66","tr|G7LF66|G7LF66_MEDTR")</f>
        <v>tr|G7LF66|G7LF66_MEDTR</v>
      </c>
      <c r="D17785" t="s">
        <v>8545</v>
      </c>
      <c r="E17785">
        <v>86.62</v>
      </c>
      <c r="F17785">
        <v>957</v>
      </c>
      <c r="G17785">
        <v>128</v>
      </c>
      <c r="H17785">
        <v>29</v>
      </c>
      <c r="I17785">
        <v>1</v>
      </c>
      <c r="J17785">
        <v>2784</v>
      </c>
      <c r="K17785">
        <v>1</v>
      </c>
      <c r="L17785">
        <v>1</v>
      </c>
      <c r="M17785">
        <v>957</v>
      </c>
      <c r="N17785" t="s">
        <v>18</v>
      </c>
      <c r="O17785">
        <v>0</v>
      </c>
      <c r="P17785">
        <v>4174</v>
      </c>
    </row>
    <row r="17786" spans="1:16" x14ac:dyDescent="0.25">
      <c r="A17786" t="s">
        <v>26367</v>
      </c>
      <c r="B17786">
        <v>1410</v>
      </c>
      <c r="C17786" s="3" t="str">
        <f>HYPERLINK("http://www.uniprot.org/uniprot/A2Q2T1","tr|A2Q2T1|A2Q2T1_MEDTR")</f>
        <v>tr|A2Q2T1|A2Q2T1_MEDTR</v>
      </c>
      <c r="D17786" t="s">
        <v>337</v>
      </c>
      <c r="E17786">
        <v>79.41</v>
      </c>
      <c r="F17786">
        <v>340</v>
      </c>
      <c r="G17786">
        <v>70</v>
      </c>
      <c r="H17786">
        <v>18</v>
      </c>
      <c r="I17786">
        <v>406</v>
      </c>
      <c r="J17786">
        <v>1371</v>
      </c>
      <c r="K17786">
        <v>1</v>
      </c>
      <c r="L17786">
        <v>138</v>
      </c>
      <c r="M17786">
        <v>477</v>
      </c>
      <c r="N17786" t="s">
        <v>18</v>
      </c>
      <c r="O17786" s="1">
        <v>4.5435700000000002E-150</v>
      </c>
      <c r="P17786">
        <v>1383</v>
      </c>
    </row>
    <row r="17787" spans="1:16" x14ac:dyDescent="0.25">
      <c r="A17787" t="s">
        <v>26368</v>
      </c>
      <c r="B17787">
        <v>552</v>
      </c>
      <c r="C17787" s="3" t="str">
        <f>HYPERLINK("http://www.uniprot.org/uniprot/C6SV99","tr|C6SV99|C6SV99_SOYBN")</f>
        <v>tr|C6SV99|C6SV99_SOYBN</v>
      </c>
      <c r="D17787" t="s">
        <v>210</v>
      </c>
      <c r="E17787">
        <v>96.17</v>
      </c>
      <c r="F17787">
        <v>183</v>
      </c>
      <c r="G17787">
        <v>7</v>
      </c>
      <c r="H17787">
        <v>0</v>
      </c>
      <c r="I17787">
        <v>1</v>
      </c>
      <c r="J17787">
        <v>549</v>
      </c>
      <c r="K17787">
        <v>1</v>
      </c>
      <c r="L17787">
        <v>1</v>
      </c>
      <c r="M17787">
        <v>183</v>
      </c>
      <c r="N17787" t="s">
        <v>18</v>
      </c>
      <c r="O17787" s="1">
        <v>4.50052E-100</v>
      </c>
      <c r="P17787">
        <v>945</v>
      </c>
    </row>
    <row r="17788" spans="1:16" x14ac:dyDescent="0.25">
      <c r="A17788" t="s">
        <v>26369</v>
      </c>
      <c r="B17788">
        <v>1716</v>
      </c>
      <c r="C17788" s="3" t="str">
        <f>HYPERLINK("http://www.uniprot.org/uniprot/K7K112","tr|K7K112|K7K112_SOYBN")</f>
        <v>tr|K7K112|K7K112_SOYBN</v>
      </c>
      <c r="D17788" t="s">
        <v>28</v>
      </c>
      <c r="E17788">
        <v>62.06</v>
      </c>
      <c r="F17788">
        <v>551</v>
      </c>
      <c r="G17788">
        <v>209</v>
      </c>
      <c r="H17788">
        <v>0</v>
      </c>
      <c r="I17788">
        <v>1</v>
      </c>
      <c r="J17788">
        <v>1653</v>
      </c>
      <c r="K17788">
        <v>1</v>
      </c>
      <c r="L17788">
        <v>78</v>
      </c>
      <c r="M17788">
        <v>606</v>
      </c>
      <c r="N17788" t="s">
        <v>18</v>
      </c>
      <c r="O17788">
        <v>0</v>
      </c>
      <c r="P17788">
        <v>1741</v>
      </c>
    </row>
    <row r="17789" spans="1:16" x14ac:dyDescent="0.25">
      <c r="A17789" t="s">
        <v>26370</v>
      </c>
      <c r="B17789">
        <v>840</v>
      </c>
      <c r="C17789" s="3" t="str">
        <f>HYPERLINK("http://www.uniprot.org/uniprot/R9ZRB8","tr|R9ZRB8|R9ZRB8_9FABA")</f>
        <v>tr|R9ZRB8|R9ZRB8_9FABA</v>
      </c>
      <c r="D17789" t="s">
        <v>26371</v>
      </c>
      <c r="E17789">
        <v>93.16</v>
      </c>
      <c r="F17789">
        <v>278</v>
      </c>
      <c r="G17789">
        <v>19</v>
      </c>
      <c r="H17789">
        <v>0</v>
      </c>
      <c r="I17789">
        <v>1</v>
      </c>
      <c r="J17789">
        <v>834</v>
      </c>
      <c r="K17789">
        <v>1</v>
      </c>
      <c r="L17789">
        <v>231</v>
      </c>
      <c r="M17789">
        <v>508</v>
      </c>
      <c r="N17789" t="s">
        <v>18</v>
      </c>
      <c r="O17789" s="1">
        <v>4.1324000000000003E-148</v>
      </c>
      <c r="P17789">
        <v>1363</v>
      </c>
    </row>
    <row r="17790" spans="1:16" x14ac:dyDescent="0.25">
      <c r="A17790" t="s">
        <v>26372</v>
      </c>
      <c r="B17790">
        <v>474</v>
      </c>
      <c r="C17790" s="3" t="str">
        <f>HYPERLINK("http://www.uniprot.org/uniprot/K7MCS6","tr|K7MCS6|K7MCS6_SOYBN")</f>
        <v>tr|K7MCS6|K7MCS6_SOYBN</v>
      </c>
      <c r="D17790" t="s">
        <v>28</v>
      </c>
      <c r="E17790">
        <v>76.77</v>
      </c>
      <c r="F17790">
        <v>155</v>
      </c>
      <c r="G17790">
        <v>36</v>
      </c>
      <c r="H17790">
        <v>0</v>
      </c>
      <c r="I17790">
        <v>7</v>
      </c>
      <c r="J17790">
        <v>471</v>
      </c>
      <c r="K17790">
        <v>1</v>
      </c>
      <c r="L17790">
        <v>185</v>
      </c>
      <c r="M17790">
        <v>339</v>
      </c>
      <c r="N17790" t="s">
        <v>18</v>
      </c>
      <c r="O17790" s="1">
        <v>6.4567699999999994E-58</v>
      </c>
      <c r="P17790">
        <v>581</v>
      </c>
    </row>
    <row r="17791" spans="1:16" x14ac:dyDescent="0.25">
      <c r="A17791" t="s">
        <v>26373</v>
      </c>
      <c r="B17791">
        <v>687</v>
      </c>
      <c r="C17791" s="3" t="str">
        <f>HYPERLINK("http://www.uniprot.org/uniprot/Q8H0P8","tr|Q8H0P8|Q8H0P8_MEDTR")</f>
        <v>tr|Q8H0P8|Q8H0P8_MEDTR</v>
      </c>
      <c r="D17791" t="s">
        <v>26374</v>
      </c>
      <c r="E17791">
        <v>80.290000000000006</v>
      </c>
      <c r="F17791">
        <v>203</v>
      </c>
      <c r="G17791">
        <v>40</v>
      </c>
      <c r="H17791">
        <v>3</v>
      </c>
      <c r="I17791">
        <v>1</v>
      </c>
      <c r="J17791">
        <v>600</v>
      </c>
      <c r="K17791">
        <v>1</v>
      </c>
      <c r="L17791">
        <v>33</v>
      </c>
      <c r="M17791">
        <v>233</v>
      </c>
      <c r="N17791" t="s">
        <v>18</v>
      </c>
      <c r="O17791" s="1">
        <v>1.12496E-85</v>
      </c>
      <c r="P17791">
        <v>823</v>
      </c>
    </row>
    <row r="17792" spans="1:16" x14ac:dyDescent="0.25">
      <c r="A17792" t="s">
        <v>26375</v>
      </c>
      <c r="B17792">
        <v>813</v>
      </c>
      <c r="C17792" s="3" t="str">
        <f>HYPERLINK("http://www.uniprot.org/uniprot/G7IP84","tr|G7IP84|G7IP84_MEDTR")</f>
        <v>tr|G7IP84|G7IP84_MEDTR</v>
      </c>
      <c r="D17792" t="s">
        <v>26376</v>
      </c>
      <c r="E17792">
        <v>86.71</v>
      </c>
      <c r="F17792">
        <v>271</v>
      </c>
      <c r="G17792">
        <v>36</v>
      </c>
      <c r="H17792">
        <v>1</v>
      </c>
      <c r="I17792">
        <v>1</v>
      </c>
      <c r="J17792">
        <v>810</v>
      </c>
      <c r="K17792">
        <v>1</v>
      </c>
      <c r="L17792">
        <v>1</v>
      </c>
      <c r="M17792">
        <v>271</v>
      </c>
      <c r="N17792" t="s">
        <v>18</v>
      </c>
      <c r="O17792" s="1">
        <v>8.7547199999999995E-132</v>
      </c>
      <c r="P17792">
        <v>1222</v>
      </c>
    </row>
    <row r="17793" spans="1:16" x14ac:dyDescent="0.25">
      <c r="A17793" t="s">
        <v>26377</v>
      </c>
      <c r="B17793">
        <v>1191</v>
      </c>
      <c r="C17793" s="3" t="str">
        <f>HYPERLINK("http://www.uniprot.org/uniprot/G7IG95","tr|G7IG95|G7IG95_MEDTR")</f>
        <v>tr|G7IG95|G7IG95_MEDTR</v>
      </c>
      <c r="D17793" t="s">
        <v>26378</v>
      </c>
      <c r="E17793">
        <v>79.66</v>
      </c>
      <c r="F17793">
        <v>418</v>
      </c>
      <c r="G17793">
        <v>85</v>
      </c>
      <c r="H17793">
        <v>23</v>
      </c>
      <c r="I17793">
        <v>1</v>
      </c>
      <c r="J17793">
        <v>1185</v>
      </c>
      <c r="K17793">
        <v>1</v>
      </c>
      <c r="L17793">
        <v>1</v>
      </c>
      <c r="M17793">
        <v>417</v>
      </c>
      <c r="N17793" t="s">
        <v>18</v>
      </c>
      <c r="O17793">
        <v>0</v>
      </c>
      <c r="P17793">
        <v>1700</v>
      </c>
    </row>
    <row r="17794" spans="1:16" x14ac:dyDescent="0.25">
      <c r="A17794" t="s">
        <v>26379</v>
      </c>
      <c r="B17794">
        <v>267</v>
      </c>
      <c r="C17794" s="3" t="str">
        <f>HYPERLINK("http://www.uniprot.org/uniprot/K7MC41","tr|K7MC41|K7MC41_SOYBN")</f>
        <v>tr|K7MC41|K7MC41_SOYBN</v>
      </c>
      <c r="D17794" t="s">
        <v>28</v>
      </c>
      <c r="E17794">
        <v>75.709999999999994</v>
      </c>
      <c r="F17794">
        <v>70</v>
      </c>
      <c r="G17794">
        <v>17</v>
      </c>
      <c r="H17794">
        <v>2</v>
      </c>
      <c r="I17794">
        <v>1</v>
      </c>
      <c r="J17794">
        <v>204</v>
      </c>
      <c r="K17794">
        <v>1</v>
      </c>
      <c r="L17794">
        <v>1</v>
      </c>
      <c r="M17794">
        <v>70</v>
      </c>
      <c r="N17794" t="s">
        <v>18</v>
      </c>
      <c r="O17794" s="1">
        <v>6.41378E-28</v>
      </c>
      <c r="P17794">
        <v>266</v>
      </c>
    </row>
    <row r="17795" spans="1:16" x14ac:dyDescent="0.25">
      <c r="A17795" t="s">
        <v>26380</v>
      </c>
      <c r="B17795">
        <v>690</v>
      </c>
      <c r="C17795" s="3" t="str">
        <f>HYPERLINK("http://www.uniprot.org/uniprot/K7MVV6","tr|K7MVV6|K7MVV6_SOYBN")</f>
        <v>tr|K7MVV6|K7MVV6_SOYBN</v>
      </c>
      <c r="D17795" t="s">
        <v>28</v>
      </c>
      <c r="E17795">
        <v>84.45</v>
      </c>
      <c r="F17795">
        <v>193</v>
      </c>
      <c r="G17795">
        <v>30</v>
      </c>
      <c r="H17795">
        <v>0</v>
      </c>
      <c r="I17795">
        <v>106</v>
      </c>
      <c r="J17795">
        <v>684</v>
      </c>
      <c r="K17795">
        <v>1</v>
      </c>
      <c r="L17795">
        <v>339</v>
      </c>
      <c r="M17795">
        <v>531</v>
      </c>
      <c r="N17795" t="s">
        <v>18</v>
      </c>
      <c r="O17795" s="1">
        <v>4.1778600000000001E-88</v>
      </c>
      <c r="P17795">
        <v>844</v>
      </c>
    </row>
    <row r="17796" spans="1:16" x14ac:dyDescent="0.25">
      <c r="A17796" t="s">
        <v>26381</v>
      </c>
      <c r="B17796">
        <v>1926</v>
      </c>
      <c r="C17796" s="3" t="str">
        <f>HYPERLINK("http://www.uniprot.org/uniprot/I1J537","tr|I1J537|I1J537_SOYBN")</f>
        <v>tr|I1J537|I1J537_SOYBN</v>
      </c>
      <c r="D17796" t="s">
        <v>117</v>
      </c>
      <c r="E17796">
        <v>68.930000000000007</v>
      </c>
      <c r="F17796">
        <v>660</v>
      </c>
      <c r="G17796">
        <v>205</v>
      </c>
      <c r="H17796">
        <v>72</v>
      </c>
      <c r="I17796">
        <v>160</v>
      </c>
      <c r="J17796">
        <v>1923</v>
      </c>
      <c r="K17796">
        <v>1</v>
      </c>
      <c r="L17796">
        <v>43</v>
      </c>
      <c r="M17796">
        <v>701</v>
      </c>
      <c r="N17796" t="s">
        <v>18</v>
      </c>
      <c r="O17796">
        <v>0</v>
      </c>
      <c r="P17796">
        <v>2135</v>
      </c>
    </row>
    <row r="17797" spans="1:16" x14ac:dyDescent="0.25">
      <c r="A17797" t="s">
        <v>26382</v>
      </c>
      <c r="B17797">
        <v>957</v>
      </c>
      <c r="C17797" s="3" t="str">
        <f>HYPERLINK("http://www.uniprot.org/uniprot/I1NBR0","tr|I1NBR0|I1NBR0_SOYBN")</f>
        <v>tr|I1NBR0|I1NBR0_SOYBN</v>
      </c>
      <c r="D17797" t="s">
        <v>71</v>
      </c>
      <c r="E17797">
        <v>76.72</v>
      </c>
      <c r="F17797">
        <v>318</v>
      </c>
      <c r="G17797">
        <v>74</v>
      </c>
      <c r="H17797">
        <v>31</v>
      </c>
      <c r="I17797">
        <v>94</v>
      </c>
      <c r="J17797">
        <v>954</v>
      </c>
      <c r="K17797">
        <v>1</v>
      </c>
      <c r="L17797">
        <v>750</v>
      </c>
      <c r="M17797">
        <v>1067</v>
      </c>
      <c r="N17797" t="s">
        <v>18</v>
      </c>
      <c r="O17797" s="1">
        <v>1.17652E-131</v>
      </c>
      <c r="P17797">
        <v>1222</v>
      </c>
    </row>
    <row r="17798" spans="1:16" x14ac:dyDescent="0.25">
      <c r="A17798" t="s">
        <v>26383</v>
      </c>
      <c r="B17798">
        <v>738</v>
      </c>
      <c r="C17798" s="3" t="str">
        <f>HYPERLINK("http://www.uniprot.org/uniprot/G7KYE4","tr|G7KYE4|G7KYE4_MEDTR")</f>
        <v>tr|G7KYE4|G7KYE4_MEDTR</v>
      </c>
      <c r="D17798" t="s">
        <v>26384</v>
      </c>
      <c r="E17798">
        <v>77.95</v>
      </c>
      <c r="F17798">
        <v>245</v>
      </c>
      <c r="G17798">
        <v>54</v>
      </c>
      <c r="H17798">
        <v>0</v>
      </c>
      <c r="I17798">
        <v>1</v>
      </c>
      <c r="J17798">
        <v>735</v>
      </c>
      <c r="K17798">
        <v>1</v>
      </c>
      <c r="L17798">
        <v>2</v>
      </c>
      <c r="M17798">
        <v>246</v>
      </c>
      <c r="N17798" t="s">
        <v>18</v>
      </c>
      <c r="O17798" s="1">
        <v>1.3585699999999999E-106</v>
      </c>
      <c r="P17798">
        <v>1004</v>
      </c>
    </row>
    <row r="17799" spans="1:16" x14ac:dyDescent="0.25">
      <c r="A17799" t="s">
        <v>26385</v>
      </c>
      <c r="B17799">
        <v>1443</v>
      </c>
      <c r="C17799" s="3" t="str">
        <f>HYPERLINK("http://www.uniprot.org/uniprot/Q6JA03","tr|Q6JA03|Q6JA03_MEDSA")</f>
        <v>tr|Q6JA03|Q6JA03_MEDSA</v>
      </c>
      <c r="D17799" t="s">
        <v>26386</v>
      </c>
      <c r="E17799">
        <v>86.07</v>
      </c>
      <c r="F17799">
        <v>481</v>
      </c>
      <c r="G17799">
        <v>67</v>
      </c>
      <c r="H17799">
        <v>1</v>
      </c>
      <c r="I17799">
        <v>1</v>
      </c>
      <c r="J17799">
        <v>1440</v>
      </c>
      <c r="K17799">
        <v>1</v>
      </c>
      <c r="L17799">
        <v>1</v>
      </c>
      <c r="M17799">
        <v>479</v>
      </c>
      <c r="N17799" t="s">
        <v>18</v>
      </c>
      <c r="O17799">
        <v>0</v>
      </c>
      <c r="P17799">
        <v>2136</v>
      </c>
    </row>
    <row r="17800" spans="1:16" x14ac:dyDescent="0.25">
      <c r="A17800" t="s">
        <v>26387</v>
      </c>
      <c r="B17800">
        <v>660</v>
      </c>
      <c r="C17800" s="3" t="str">
        <f>HYPERLINK("http://www.uniprot.org/uniprot/G8A207","tr|G8A207|G8A207_MEDTR")</f>
        <v>tr|G8A207|G8A207_MEDTR</v>
      </c>
      <c r="D17800" t="s">
        <v>26388</v>
      </c>
      <c r="E17800">
        <v>59.21</v>
      </c>
      <c r="F17800">
        <v>179</v>
      </c>
      <c r="G17800">
        <v>73</v>
      </c>
      <c r="H17800">
        <v>1</v>
      </c>
      <c r="I17800">
        <v>124</v>
      </c>
      <c r="J17800">
        <v>657</v>
      </c>
      <c r="K17800">
        <v>1</v>
      </c>
      <c r="L17800">
        <v>34</v>
      </c>
      <c r="M17800">
        <v>209</v>
      </c>
      <c r="N17800" t="s">
        <v>18</v>
      </c>
      <c r="O17800" s="1">
        <v>1.31617E-40</v>
      </c>
      <c r="P17800">
        <v>434</v>
      </c>
    </row>
    <row r="17801" spans="1:16" x14ac:dyDescent="0.25">
      <c r="A17801" t="s">
        <v>26389</v>
      </c>
      <c r="B17801">
        <v>1224</v>
      </c>
      <c r="C17801" s="3" t="str">
        <f>HYPERLINK("http://www.uniprot.org/uniprot/G7I876","tr|G7I876|G7I876_MEDTR")</f>
        <v>tr|G7I876|G7I876_MEDTR</v>
      </c>
      <c r="D17801" t="s">
        <v>26390</v>
      </c>
      <c r="E17801">
        <v>88.26</v>
      </c>
      <c r="F17801">
        <v>409</v>
      </c>
      <c r="G17801">
        <v>48</v>
      </c>
      <c r="H17801">
        <v>2</v>
      </c>
      <c r="I17801">
        <v>1</v>
      </c>
      <c r="J17801">
        <v>1221</v>
      </c>
      <c r="K17801">
        <v>1</v>
      </c>
      <c r="L17801">
        <v>1</v>
      </c>
      <c r="M17801">
        <v>409</v>
      </c>
      <c r="N17801" t="s">
        <v>18</v>
      </c>
      <c r="O17801">
        <v>0</v>
      </c>
      <c r="P17801">
        <v>1853</v>
      </c>
    </row>
    <row r="17802" spans="1:16" x14ac:dyDescent="0.25">
      <c r="A17802" t="s">
        <v>26391</v>
      </c>
      <c r="B17802">
        <v>1953</v>
      </c>
      <c r="C17802" s="3" t="str">
        <f>HYPERLINK("http://www.uniprot.org/uniprot/K7MN65","tr|K7MN65|K7MN65_SOYBN")</f>
        <v>tr|K7MN65|K7MN65_SOYBN</v>
      </c>
      <c r="D17802" t="s">
        <v>28</v>
      </c>
      <c r="E17802">
        <v>55.71</v>
      </c>
      <c r="F17802">
        <v>621</v>
      </c>
      <c r="G17802">
        <v>275</v>
      </c>
      <c r="H17802">
        <v>3</v>
      </c>
      <c r="I17802">
        <v>1</v>
      </c>
      <c r="J17802">
        <v>1854</v>
      </c>
      <c r="K17802">
        <v>1</v>
      </c>
      <c r="L17802">
        <v>66</v>
      </c>
      <c r="M17802">
        <v>640</v>
      </c>
      <c r="N17802" t="s">
        <v>18</v>
      </c>
      <c r="O17802">
        <v>0</v>
      </c>
      <c r="P17802">
        <v>1696</v>
      </c>
    </row>
    <row r="17803" spans="1:16" x14ac:dyDescent="0.25">
      <c r="A17803" t="s">
        <v>26392</v>
      </c>
      <c r="B17803">
        <v>978</v>
      </c>
      <c r="C17803" s="3" t="str">
        <f>HYPERLINK("http://www.uniprot.org/uniprot/I1MXK5","tr|I1MXK5|I1MXK5_SOYBN")</f>
        <v>tr|I1MXK5|I1MXK5_SOYBN</v>
      </c>
      <c r="D17803" t="s">
        <v>28</v>
      </c>
      <c r="E17803">
        <v>87.11</v>
      </c>
      <c r="F17803">
        <v>326</v>
      </c>
      <c r="G17803">
        <v>42</v>
      </c>
      <c r="H17803">
        <v>1</v>
      </c>
      <c r="I17803">
        <v>1</v>
      </c>
      <c r="J17803">
        <v>975</v>
      </c>
      <c r="K17803">
        <v>1</v>
      </c>
      <c r="L17803">
        <v>1</v>
      </c>
      <c r="M17803">
        <v>326</v>
      </c>
      <c r="N17803" t="s">
        <v>18</v>
      </c>
      <c r="O17803" s="1">
        <v>1.25479E-160</v>
      </c>
      <c r="P17803">
        <v>1472</v>
      </c>
    </row>
    <row r="17804" spans="1:16" x14ac:dyDescent="0.25">
      <c r="A17804" t="s">
        <v>26393</v>
      </c>
      <c r="B17804">
        <v>243</v>
      </c>
      <c r="C17804" s="3" t="str">
        <f>HYPERLINK("http://www.uniprot.org/uniprot/G7J4N7","tr|G7J4N7|G7J4N7_MEDTR")</f>
        <v>tr|G7J4N7|G7J4N7_MEDTR</v>
      </c>
      <c r="D17804" t="s">
        <v>26394</v>
      </c>
      <c r="E17804">
        <v>60</v>
      </c>
      <c r="F17804">
        <v>45</v>
      </c>
      <c r="G17804">
        <v>18</v>
      </c>
      <c r="H17804">
        <v>1</v>
      </c>
      <c r="I17804">
        <v>91</v>
      </c>
      <c r="J17804">
        <v>222</v>
      </c>
      <c r="K17804">
        <v>1</v>
      </c>
      <c r="L17804">
        <v>42</v>
      </c>
      <c r="M17804">
        <v>86</v>
      </c>
      <c r="N17804" t="s">
        <v>18</v>
      </c>
      <c r="O17804" s="1">
        <v>3.1376199999999997E-7</v>
      </c>
      <c r="P17804">
        <v>144</v>
      </c>
    </row>
    <row r="17805" spans="1:16" x14ac:dyDescent="0.25">
      <c r="A17805" t="s">
        <v>26395</v>
      </c>
      <c r="B17805">
        <v>153</v>
      </c>
      <c r="C17805" s="3" t="str">
        <f>HYPERLINK("http://www.uniprot.org/uniprot/G7IV97","tr|G7IV97|G7IV97_MEDTR")</f>
        <v>tr|G7IV97|G7IV97_MEDTR</v>
      </c>
      <c r="D17805" t="s">
        <v>6184</v>
      </c>
      <c r="E17805">
        <v>91.83</v>
      </c>
      <c r="F17805">
        <v>49</v>
      </c>
      <c r="G17805">
        <v>4</v>
      </c>
      <c r="H17805">
        <v>0</v>
      </c>
      <c r="I17805">
        <v>1</v>
      </c>
      <c r="J17805">
        <v>147</v>
      </c>
      <c r="K17805">
        <v>1</v>
      </c>
      <c r="L17805">
        <v>415</v>
      </c>
      <c r="M17805">
        <v>463</v>
      </c>
      <c r="N17805" t="s">
        <v>18</v>
      </c>
      <c r="O17805" s="1">
        <v>3.6641300000000002E-16</v>
      </c>
      <c r="P17805">
        <v>221</v>
      </c>
    </row>
    <row r="17806" spans="1:16" x14ac:dyDescent="0.25">
      <c r="A17806" t="s">
        <v>26396</v>
      </c>
      <c r="B17806">
        <v>1254</v>
      </c>
      <c r="C17806" s="3" t="str">
        <f>HYPERLINK("http://www.uniprot.org/uniprot/C6ZS19","tr|C6ZS19|C6ZS19_SOYBN")</f>
        <v>tr|C6ZS19|C6ZS19_SOYBN</v>
      </c>
      <c r="D17806" t="s">
        <v>3267</v>
      </c>
      <c r="E17806">
        <v>77.510000000000005</v>
      </c>
      <c r="F17806">
        <v>418</v>
      </c>
      <c r="G17806">
        <v>94</v>
      </c>
      <c r="H17806">
        <v>1</v>
      </c>
      <c r="I17806">
        <v>1</v>
      </c>
      <c r="J17806">
        <v>1251</v>
      </c>
      <c r="K17806">
        <v>1</v>
      </c>
      <c r="L17806">
        <v>26</v>
      </c>
      <c r="M17806">
        <v>393</v>
      </c>
      <c r="N17806" t="s">
        <v>18</v>
      </c>
      <c r="O17806">
        <v>0</v>
      </c>
      <c r="P17806">
        <v>1669</v>
      </c>
    </row>
    <row r="17807" spans="1:16" x14ac:dyDescent="0.25">
      <c r="A17807" t="s">
        <v>26397</v>
      </c>
      <c r="B17807">
        <v>720</v>
      </c>
      <c r="C17807" s="3" t="str">
        <f>HYPERLINK("http://www.uniprot.org/uniprot/A9Y0K9","tr|A9Y0K9|A9Y0K9_MEDTR")</f>
        <v>tr|A9Y0K9|A9Y0K9_MEDTR</v>
      </c>
      <c r="D17807" t="s">
        <v>26398</v>
      </c>
      <c r="E17807">
        <v>66.25</v>
      </c>
      <c r="F17807">
        <v>240</v>
      </c>
      <c r="G17807">
        <v>81</v>
      </c>
      <c r="H17807">
        <v>3</v>
      </c>
      <c r="I17807">
        <v>7</v>
      </c>
      <c r="J17807">
        <v>717</v>
      </c>
      <c r="K17807">
        <v>1</v>
      </c>
      <c r="L17807">
        <v>1</v>
      </c>
      <c r="M17807">
        <v>238</v>
      </c>
      <c r="N17807" t="s">
        <v>18</v>
      </c>
      <c r="O17807" s="1">
        <v>1.30966E-82</v>
      </c>
      <c r="P17807">
        <v>797</v>
      </c>
    </row>
    <row r="17808" spans="1:16" x14ac:dyDescent="0.25">
      <c r="A17808" t="s">
        <v>26399</v>
      </c>
      <c r="B17808">
        <v>1533</v>
      </c>
      <c r="C17808" s="3" t="str">
        <f>HYPERLINK("http://www.uniprot.org/uniprot/G7IUY2","tr|G7IUY2|G7IUY2_MEDTR")</f>
        <v>tr|G7IUY2|G7IUY2_MEDTR</v>
      </c>
      <c r="D17808" t="s">
        <v>26400</v>
      </c>
      <c r="E17808">
        <v>76.180000000000007</v>
      </c>
      <c r="F17808">
        <v>508</v>
      </c>
      <c r="G17808">
        <v>121</v>
      </c>
      <c r="H17808">
        <v>3</v>
      </c>
      <c r="I17808">
        <v>1</v>
      </c>
      <c r="J17808">
        <v>1515</v>
      </c>
      <c r="K17808">
        <v>1</v>
      </c>
      <c r="L17808">
        <v>1</v>
      </c>
      <c r="M17808">
        <v>506</v>
      </c>
      <c r="N17808" t="s">
        <v>18</v>
      </c>
      <c r="O17808">
        <v>0</v>
      </c>
      <c r="P17808">
        <v>1977</v>
      </c>
    </row>
    <row r="17809" spans="1:16" x14ac:dyDescent="0.25">
      <c r="A17809" t="s">
        <v>26401</v>
      </c>
      <c r="B17809">
        <v>315</v>
      </c>
      <c r="C17809" s="3" t="str">
        <f>HYPERLINK("http://www.uniprot.org/uniprot/K7MDN7","tr|K7MDN7|K7MDN7_SOYBN")</f>
        <v>tr|K7MDN7|K7MDN7_SOYBN</v>
      </c>
      <c r="D17809" t="s">
        <v>28</v>
      </c>
      <c r="E17809">
        <v>43.52</v>
      </c>
      <c r="F17809">
        <v>85</v>
      </c>
      <c r="G17809">
        <v>48</v>
      </c>
      <c r="H17809">
        <v>3</v>
      </c>
      <c r="I17809">
        <v>67</v>
      </c>
      <c r="J17809">
        <v>312</v>
      </c>
      <c r="K17809">
        <v>1</v>
      </c>
      <c r="L17809">
        <v>120</v>
      </c>
      <c r="M17809">
        <v>204</v>
      </c>
      <c r="N17809" t="s">
        <v>18</v>
      </c>
      <c r="O17809" s="1">
        <v>2.0553799999999999E-11</v>
      </c>
      <c r="P17809">
        <v>180</v>
      </c>
    </row>
    <row r="17810" spans="1:16" x14ac:dyDescent="0.25">
      <c r="A17810" t="s">
        <v>26402</v>
      </c>
      <c r="B17810">
        <v>1263</v>
      </c>
      <c r="C17810" s="3" t="str">
        <f>HYPERLINK("http://www.uniprot.org/uniprot/G7JT80","tr|G7JT80|G7JT80_MEDTR")</f>
        <v>tr|G7JT80|G7JT80_MEDTR</v>
      </c>
      <c r="D17810" t="s">
        <v>26403</v>
      </c>
      <c r="E17810">
        <v>70.099999999999994</v>
      </c>
      <c r="F17810">
        <v>398</v>
      </c>
      <c r="G17810">
        <v>119</v>
      </c>
      <c r="H17810">
        <v>6</v>
      </c>
      <c r="I17810">
        <v>1</v>
      </c>
      <c r="J17810">
        <v>1176</v>
      </c>
      <c r="K17810">
        <v>1</v>
      </c>
      <c r="L17810">
        <v>1</v>
      </c>
      <c r="M17810">
        <v>357</v>
      </c>
      <c r="N17810" t="s">
        <v>18</v>
      </c>
      <c r="O17810" s="1">
        <v>2.87596E-153</v>
      </c>
      <c r="P17810">
        <v>1410</v>
      </c>
    </row>
    <row r="17811" spans="1:16" x14ac:dyDescent="0.25">
      <c r="A17811" t="s">
        <v>26404</v>
      </c>
      <c r="B17811">
        <v>444</v>
      </c>
      <c r="C17811" s="3" t="str">
        <f>HYPERLINK("http://www.uniprot.org/uniprot/I3SJ25","tr|I3SJ25|I3SJ25_LOTJA")</f>
        <v>tr|I3SJ25|I3SJ25_LOTJA</v>
      </c>
      <c r="D17811" t="s">
        <v>965</v>
      </c>
      <c r="E17811">
        <v>92.59</v>
      </c>
      <c r="F17811">
        <v>135</v>
      </c>
      <c r="G17811">
        <v>10</v>
      </c>
      <c r="H17811">
        <v>0</v>
      </c>
      <c r="I17811">
        <v>1</v>
      </c>
      <c r="J17811">
        <v>405</v>
      </c>
      <c r="K17811">
        <v>1</v>
      </c>
      <c r="L17811">
        <v>8</v>
      </c>
      <c r="M17811">
        <v>142</v>
      </c>
      <c r="N17811" t="s">
        <v>18</v>
      </c>
      <c r="O17811" s="1">
        <v>5.93332E-67</v>
      </c>
      <c r="P17811">
        <v>659</v>
      </c>
    </row>
    <row r="17812" spans="1:16" x14ac:dyDescent="0.25">
      <c r="A17812" t="s">
        <v>26405</v>
      </c>
      <c r="B17812">
        <v>1071</v>
      </c>
      <c r="C17812" s="3" t="str">
        <f>HYPERLINK("http://www.uniprot.org/uniprot/G7LI69","tr|G7LI69|G7LI69_MEDTR")</f>
        <v>tr|G7LI69|G7LI69_MEDTR</v>
      </c>
      <c r="D17812" t="s">
        <v>26406</v>
      </c>
      <c r="E17812">
        <v>50.68</v>
      </c>
      <c r="F17812">
        <v>363</v>
      </c>
      <c r="G17812">
        <v>179</v>
      </c>
      <c r="H17812">
        <v>8</v>
      </c>
      <c r="I17812">
        <v>1</v>
      </c>
      <c r="J17812">
        <v>1065</v>
      </c>
      <c r="K17812">
        <v>1</v>
      </c>
      <c r="L17812">
        <v>53</v>
      </c>
      <c r="M17812">
        <v>397</v>
      </c>
      <c r="N17812" t="s">
        <v>18</v>
      </c>
      <c r="O17812" s="1">
        <v>9.0092000000000007E-86</v>
      </c>
      <c r="P17812">
        <v>827</v>
      </c>
    </row>
    <row r="17813" spans="1:16" x14ac:dyDescent="0.25">
      <c r="A17813" t="s">
        <v>26407</v>
      </c>
      <c r="B17813">
        <v>867</v>
      </c>
      <c r="C17813" s="3" t="str">
        <f>HYPERLINK("http://www.uniprot.org/uniprot/G7KC50","tr|G7KC50|G7KC50_MEDTR")</f>
        <v>tr|G7KC50|G7KC50_MEDTR</v>
      </c>
      <c r="D17813" t="s">
        <v>26408</v>
      </c>
      <c r="E17813">
        <v>83.68</v>
      </c>
      <c r="F17813">
        <v>288</v>
      </c>
      <c r="G17813">
        <v>47</v>
      </c>
      <c r="H17813">
        <v>0</v>
      </c>
      <c r="I17813">
        <v>1</v>
      </c>
      <c r="J17813">
        <v>864</v>
      </c>
      <c r="K17813">
        <v>1</v>
      </c>
      <c r="L17813">
        <v>84</v>
      </c>
      <c r="M17813">
        <v>371</v>
      </c>
      <c r="N17813" t="s">
        <v>18</v>
      </c>
      <c r="O17813" s="1">
        <v>8.9188E-133</v>
      </c>
      <c r="P17813">
        <v>1231</v>
      </c>
    </row>
    <row r="17814" spans="1:16" x14ac:dyDescent="0.25">
      <c r="A17814" t="s">
        <v>26409</v>
      </c>
      <c r="B17814">
        <v>1032</v>
      </c>
      <c r="C17814" s="3" t="str">
        <f>HYPERLINK("http://www.uniprot.org/uniprot/K7L1F7","tr|K7L1F7|K7L1F7_SOYBN")</f>
        <v>tr|K7L1F7|K7L1F7_SOYBN</v>
      </c>
      <c r="D17814" t="s">
        <v>28</v>
      </c>
      <c r="E17814">
        <v>66.849999999999994</v>
      </c>
      <c r="F17814">
        <v>350</v>
      </c>
      <c r="G17814">
        <v>116</v>
      </c>
      <c r="H17814">
        <v>7</v>
      </c>
      <c r="I17814">
        <v>1</v>
      </c>
      <c r="J17814">
        <v>1029</v>
      </c>
      <c r="K17814">
        <v>1</v>
      </c>
      <c r="L17814">
        <v>20</v>
      </c>
      <c r="M17814">
        <v>363</v>
      </c>
      <c r="N17814" t="s">
        <v>18</v>
      </c>
      <c r="O17814" s="1">
        <v>4.44137E-119</v>
      </c>
      <c r="P17814">
        <v>1114</v>
      </c>
    </row>
    <row r="17815" spans="1:16" x14ac:dyDescent="0.25">
      <c r="A17815" t="s">
        <v>26410</v>
      </c>
      <c r="B17815">
        <v>345</v>
      </c>
      <c r="C17815" s="3" t="str">
        <f>HYPERLINK("http://www.uniprot.org/uniprot/Q8MA49","tr|Q8MA49|Q8MA49_9MAGN")</f>
        <v>tr|Q8MA49|Q8MA49_9MAGN</v>
      </c>
      <c r="D17815" t="s">
        <v>26411</v>
      </c>
      <c r="E17815">
        <v>85.71</v>
      </c>
      <c r="F17815">
        <v>112</v>
      </c>
      <c r="G17815">
        <v>16</v>
      </c>
      <c r="H17815">
        <v>0</v>
      </c>
      <c r="I17815">
        <v>1</v>
      </c>
      <c r="J17815">
        <v>336</v>
      </c>
      <c r="K17815">
        <v>1</v>
      </c>
      <c r="L17815">
        <v>222</v>
      </c>
      <c r="M17815">
        <v>333</v>
      </c>
      <c r="N17815" t="s">
        <v>18</v>
      </c>
      <c r="O17815" s="1">
        <v>2.0886200000000001E-48</v>
      </c>
      <c r="P17815">
        <v>499</v>
      </c>
    </row>
    <row r="17816" spans="1:16" x14ac:dyDescent="0.25">
      <c r="A17816" t="s">
        <v>26412</v>
      </c>
      <c r="B17816">
        <v>2643</v>
      </c>
      <c r="C17816" s="3" t="str">
        <f>HYPERLINK("http://www.uniprot.org/uniprot/K7MCV2","tr|K7MCV2|K7MCV2_SOYBN")</f>
        <v>tr|K7MCV2|K7MCV2_SOYBN</v>
      </c>
      <c r="D17816" t="s">
        <v>28</v>
      </c>
      <c r="E17816">
        <v>70.94</v>
      </c>
      <c r="F17816">
        <v>888</v>
      </c>
      <c r="G17816">
        <v>258</v>
      </c>
      <c r="H17816">
        <v>8</v>
      </c>
      <c r="I17816">
        <v>1</v>
      </c>
      <c r="J17816">
        <v>2640</v>
      </c>
      <c r="K17816">
        <v>1</v>
      </c>
      <c r="L17816">
        <v>1</v>
      </c>
      <c r="M17816">
        <v>878</v>
      </c>
      <c r="N17816" t="s">
        <v>18</v>
      </c>
      <c r="O17816">
        <v>0</v>
      </c>
      <c r="P17816">
        <v>3091</v>
      </c>
    </row>
    <row r="17817" spans="1:16" x14ac:dyDescent="0.25">
      <c r="A17817" t="s">
        <v>26413</v>
      </c>
      <c r="B17817">
        <v>1224</v>
      </c>
      <c r="C17817" s="3" t="str">
        <f>HYPERLINK("http://www.uniprot.org/uniprot/D8T4U7","tr|D8T4U7|D8T4U7_SELML")</f>
        <v>tr|D8T4U7|D8T4U7_SELML</v>
      </c>
      <c r="D17817" t="s">
        <v>23533</v>
      </c>
      <c r="E17817">
        <v>31.73</v>
      </c>
      <c r="F17817">
        <v>208</v>
      </c>
      <c r="G17817">
        <v>142</v>
      </c>
      <c r="H17817">
        <v>29</v>
      </c>
      <c r="I17817">
        <v>329</v>
      </c>
      <c r="J17817">
        <v>865</v>
      </c>
      <c r="K17817">
        <v>2</v>
      </c>
      <c r="L17817">
        <v>10</v>
      </c>
      <c r="M17817">
        <v>192</v>
      </c>
      <c r="N17817" t="s">
        <v>18</v>
      </c>
      <c r="O17817" s="1">
        <v>4.1078699999999997E-8</v>
      </c>
      <c r="P17817">
        <v>158</v>
      </c>
    </row>
    <row r="17818" spans="1:16" x14ac:dyDescent="0.25">
      <c r="A17818" t="s">
        <v>26414</v>
      </c>
      <c r="B17818">
        <v>945</v>
      </c>
      <c r="C17818" s="3" t="str">
        <f>HYPERLINK("http://www.uniprot.org/uniprot/I3SWW4","tr|I3SWW4|I3SWW4_MEDTR")</f>
        <v>tr|I3SWW4|I3SWW4_MEDTR</v>
      </c>
      <c r="D17818" t="s">
        <v>22</v>
      </c>
      <c r="E17818">
        <v>75.08</v>
      </c>
      <c r="F17818">
        <v>293</v>
      </c>
      <c r="G17818">
        <v>73</v>
      </c>
      <c r="H17818">
        <v>0</v>
      </c>
      <c r="I17818">
        <v>1</v>
      </c>
      <c r="J17818">
        <v>879</v>
      </c>
      <c r="K17818">
        <v>1</v>
      </c>
      <c r="L17818">
        <v>94</v>
      </c>
      <c r="M17818">
        <v>386</v>
      </c>
      <c r="N17818" t="s">
        <v>18</v>
      </c>
      <c r="O17818" s="1">
        <v>2.5667E-123</v>
      </c>
      <c r="P17818">
        <v>1150</v>
      </c>
    </row>
    <row r="17819" spans="1:16" x14ac:dyDescent="0.25">
      <c r="A17819" t="s">
        <v>26415</v>
      </c>
      <c r="B17819">
        <v>2655</v>
      </c>
      <c r="C17819" s="3" t="str">
        <f>HYPERLINK("http://www.uniprot.org/uniprot/G7IG89","tr|G7IG89|G7IG89_MEDTR")</f>
        <v>tr|G7IG89|G7IG89_MEDTR</v>
      </c>
      <c r="D17819" t="s">
        <v>26416</v>
      </c>
      <c r="E17819">
        <v>78.540000000000006</v>
      </c>
      <c r="F17819">
        <v>508</v>
      </c>
      <c r="G17819">
        <v>109</v>
      </c>
      <c r="H17819">
        <v>5</v>
      </c>
      <c r="I17819">
        <v>1135</v>
      </c>
      <c r="J17819">
        <v>2643</v>
      </c>
      <c r="K17819">
        <v>1</v>
      </c>
      <c r="L17819">
        <v>677</v>
      </c>
      <c r="M17819">
        <v>1182</v>
      </c>
      <c r="N17819" t="s">
        <v>18</v>
      </c>
      <c r="O17819">
        <v>0</v>
      </c>
      <c r="P17819">
        <v>1997</v>
      </c>
    </row>
    <row r="17820" spans="1:16" x14ac:dyDescent="0.25">
      <c r="A17820" t="s">
        <v>26417</v>
      </c>
      <c r="B17820">
        <v>612</v>
      </c>
      <c r="C17820" s="3" t="str">
        <f>HYPERLINK("http://www.uniprot.org/uniprot/G7IGE6","tr|G7IGE6|G7IGE6_MEDTR")</f>
        <v>tr|G7IGE6|G7IGE6_MEDTR</v>
      </c>
      <c r="D17820" t="s">
        <v>26418</v>
      </c>
      <c r="E17820">
        <v>88.17</v>
      </c>
      <c r="F17820">
        <v>203</v>
      </c>
      <c r="G17820">
        <v>24</v>
      </c>
      <c r="H17820">
        <v>0</v>
      </c>
      <c r="I17820">
        <v>1</v>
      </c>
      <c r="J17820">
        <v>609</v>
      </c>
      <c r="K17820">
        <v>1</v>
      </c>
      <c r="L17820">
        <v>4</v>
      </c>
      <c r="M17820">
        <v>206</v>
      </c>
      <c r="N17820" t="s">
        <v>18</v>
      </c>
      <c r="O17820" s="1">
        <v>5.5355999999999999E-101</v>
      </c>
      <c r="P17820">
        <v>954</v>
      </c>
    </row>
    <row r="17821" spans="1:16" x14ac:dyDescent="0.25">
      <c r="A17821" t="s">
        <v>26419</v>
      </c>
      <c r="B17821">
        <v>663</v>
      </c>
      <c r="C17821" s="3" t="str">
        <f>HYPERLINK("http://www.uniprot.org/uniprot/B7FK77","tr|B7FK77|B7FK77_MEDTR")</f>
        <v>tr|B7FK77|B7FK77_MEDTR</v>
      </c>
      <c r="D17821" t="s">
        <v>22</v>
      </c>
      <c r="E17821">
        <v>76.92</v>
      </c>
      <c r="F17821">
        <v>221</v>
      </c>
      <c r="G17821">
        <v>51</v>
      </c>
      <c r="H17821">
        <v>1</v>
      </c>
      <c r="I17821">
        <v>1</v>
      </c>
      <c r="J17821">
        <v>660</v>
      </c>
      <c r="K17821">
        <v>1</v>
      </c>
      <c r="L17821">
        <v>129</v>
      </c>
      <c r="M17821">
        <v>349</v>
      </c>
      <c r="N17821" t="s">
        <v>18</v>
      </c>
      <c r="O17821" s="1">
        <v>3.0297499999999998E-85</v>
      </c>
      <c r="P17821">
        <v>819</v>
      </c>
    </row>
    <row r="17822" spans="1:16" x14ac:dyDescent="0.25">
      <c r="A17822" t="s">
        <v>26420</v>
      </c>
      <c r="B17822">
        <v>2244</v>
      </c>
      <c r="C17822" s="3" t="str">
        <f>HYPERLINK("http://www.uniprot.org/uniprot/G7JYY1","tr|G7JYY1|G7JYY1_MEDTR")</f>
        <v>tr|G7JYY1|G7JYY1_MEDTR</v>
      </c>
      <c r="D17822" t="s">
        <v>26421</v>
      </c>
      <c r="E17822">
        <v>88.41</v>
      </c>
      <c r="F17822">
        <v>734</v>
      </c>
      <c r="G17822">
        <v>85</v>
      </c>
      <c r="H17822">
        <v>27</v>
      </c>
      <c r="I17822">
        <v>121</v>
      </c>
      <c r="J17822">
        <v>2241</v>
      </c>
      <c r="K17822">
        <v>1</v>
      </c>
      <c r="L17822">
        <v>17</v>
      </c>
      <c r="M17822">
        <v>750</v>
      </c>
      <c r="N17822" t="s">
        <v>18</v>
      </c>
      <c r="O17822">
        <v>0</v>
      </c>
      <c r="P17822">
        <v>3429</v>
      </c>
    </row>
    <row r="17823" spans="1:16" x14ac:dyDescent="0.25">
      <c r="A17823" t="s">
        <v>26422</v>
      </c>
      <c r="B17823">
        <v>663</v>
      </c>
      <c r="C17823" s="3" t="str">
        <f>HYPERLINK("http://www.uniprot.org/uniprot/K7L8Z1","tr|K7L8Z1|K7L8Z1_SOYBN")</f>
        <v>tr|K7L8Z1|K7L8Z1_SOYBN</v>
      </c>
      <c r="D17823" t="s">
        <v>28</v>
      </c>
      <c r="E17823">
        <v>29.84</v>
      </c>
      <c r="F17823">
        <v>258</v>
      </c>
      <c r="G17823">
        <v>181</v>
      </c>
      <c r="H17823">
        <v>78</v>
      </c>
      <c r="I17823">
        <v>118</v>
      </c>
      <c r="J17823">
        <v>657</v>
      </c>
      <c r="K17823">
        <v>1</v>
      </c>
      <c r="L17823">
        <v>109</v>
      </c>
      <c r="M17823">
        <v>363</v>
      </c>
      <c r="N17823" t="s">
        <v>18</v>
      </c>
      <c r="O17823" s="1">
        <v>5.0993300000000004E-16</v>
      </c>
      <c r="P17823">
        <v>222</v>
      </c>
    </row>
    <row r="17824" spans="1:16" x14ac:dyDescent="0.25">
      <c r="A17824" t="s">
        <v>26423</v>
      </c>
      <c r="B17824">
        <v>570</v>
      </c>
      <c r="C17824" s="3" t="str">
        <f>HYPERLINK("http://www.uniprot.org/uniprot/B7FGM9","tr|B7FGM9|B7FGM9_MEDTR")</f>
        <v>tr|B7FGM9|B7FGM9_MEDTR</v>
      </c>
      <c r="D17824" t="s">
        <v>26424</v>
      </c>
      <c r="E17824">
        <v>79.89</v>
      </c>
      <c r="F17824">
        <v>189</v>
      </c>
      <c r="G17824">
        <v>38</v>
      </c>
      <c r="H17824">
        <v>0</v>
      </c>
      <c r="I17824">
        <v>1</v>
      </c>
      <c r="J17824">
        <v>567</v>
      </c>
      <c r="K17824">
        <v>1</v>
      </c>
      <c r="L17824">
        <v>1</v>
      </c>
      <c r="M17824">
        <v>189</v>
      </c>
      <c r="N17824" t="s">
        <v>18</v>
      </c>
      <c r="O17824" s="1">
        <v>3.44638E-77</v>
      </c>
      <c r="P17824">
        <v>748</v>
      </c>
    </row>
    <row r="17825" spans="1:16" x14ac:dyDescent="0.25">
      <c r="A17825" t="s">
        <v>26425</v>
      </c>
      <c r="B17825">
        <v>207</v>
      </c>
      <c r="C17825" s="3" t="str">
        <f>HYPERLINK("http://www.uniprot.org/uniprot/G7KSU7","tr|G7KSU7|G7KSU7_MEDTR")</f>
        <v>tr|G7KSU7|G7KSU7_MEDTR</v>
      </c>
      <c r="D17825" t="s">
        <v>26426</v>
      </c>
      <c r="E17825">
        <v>64.17</v>
      </c>
      <c r="F17825">
        <v>67</v>
      </c>
      <c r="G17825">
        <v>24</v>
      </c>
      <c r="H17825">
        <v>0</v>
      </c>
      <c r="I17825">
        <v>4</v>
      </c>
      <c r="J17825">
        <v>204</v>
      </c>
      <c r="K17825">
        <v>1</v>
      </c>
      <c r="L17825">
        <v>1</v>
      </c>
      <c r="M17825">
        <v>66</v>
      </c>
      <c r="N17825" t="s">
        <v>18</v>
      </c>
      <c r="O17825" s="1">
        <v>5.3501399999999997E-12</v>
      </c>
      <c r="P17825">
        <v>185</v>
      </c>
    </row>
    <row r="17826" spans="1:16" x14ac:dyDescent="0.25">
      <c r="A17826" t="s">
        <v>26427</v>
      </c>
      <c r="B17826">
        <v>918</v>
      </c>
      <c r="C17826" s="3" t="str">
        <f>HYPERLINK("http://www.uniprot.org/uniprot/K7LL35","tr|K7LL35|K7LL35_SOYBN")</f>
        <v>tr|K7LL35|K7LL35_SOYBN</v>
      </c>
      <c r="D17826" t="s">
        <v>28</v>
      </c>
      <c r="E17826">
        <v>73.63</v>
      </c>
      <c r="F17826">
        <v>311</v>
      </c>
      <c r="G17826">
        <v>82</v>
      </c>
      <c r="H17826">
        <v>6</v>
      </c>
      <c r="I17826">
        <v>1</v>
      </c>
      <c r="J17826">
        <v>915</v>
      </c>
      <c r="K17826">
        <v>1</v>
      </c>
      <c r="L17826">
        <v>1</v>
      </c>
      <c r="M17826">
        <v>309</v>
      </c>
      <c r="N17826" t="s">
        <v>18</v>
      </c>
      <c r="O17826" s="1">
        <v>9.8689899999999991E-125</v>
      </c>
      <c r="P17826">
        <v>1162</v>
      </c>
    </row>
    <row r="17827" spans="1:16" x14ac:dyDescent="0.25">
      <c r="A17827" t="s">
        <v>26428</v>
      </c>
      <c r="B17827">
        <v>759</v>
      </c>
      <c r="C17827" s="3" t="str">
        <f>HYPERLINK("http://www.uniprot.org/uniprot/G7I7N4","tr|G7I7N4|G7I7N4_MEDTR")</f>
        <v>tr|G7I7N4|G7I7N4_MEDTR</v>
      </c>
      <c r="D17827" t="s">
        <v>26429</v>
      </c>
      <c r="E17827">
        <v>82.67</v>
      </c>
      <c r="F17827">
        <v>254</v>
      </c>
      <c r="G17827">
        <v>44</v>
      </c>
      <c r="H17827">
        <v>2</v>
      </c>
      <c r="I17827">
        <v>1</v>
      </c>
      <c r="J17827">
        <v>756</v>
      </c>
      <c r="K17827">
        <v>1</v>
      </c>
      <c r="L17827">
        <v>8</v>
      </c>
      <c r="M17827">
        <v>261</v>
      </c>
      <c r="N17827" t="s">
        <v>18</v>
      </c>
      <c r="O17827" s="1">
        <v>9.3768999999999997E-114</v>
      </c>
      <c r="P17827">
        <v>1066</v>
      </c>
    </row>
    <row r="17828" spans="1:16" x14ac:dyDescent="0.25">
      <c r="A17828" t="s">
        <v>26430</v>
      </c>
      <c r="B17828">
        <v>1356</v>
      </c>
      <c r="C17828" s="3" t="str">
        <f>HYPERLINK("http://www.uniprot.org/uniprot/G7KJM2","tr|G7KJM2|G7KJM2_MEDTR")</f>
        <v>tr|G7KJM2|G7KJM2_MEDTR</v>
      </c>
      <c r="D17828" t="s">
        <v>8248</v>
      </c>
      <c r="E17828">
        <v>66.959999999999994</v>
      </c>
      <c r="F17828">
        <v>454</v>
      </c>
      <c r="G17828">
        <v>150</v>
      </c>
      <c r="H17828">
        <v>3</v>
      </c>
      <c r="I17828">
        <v>1</v>
      </c>
      <c r="J17828">
        <v>1353</v>
      </c>
      <c r="K17828">
        <v>1</v>
      </c>
      <c r="L17828">
        <v>130</v>
      </c>
      <c r="M17828">
        <v>576</v>
      </c>
      <c r="N17828" t="s">
        <v>18</v>
      </c>
      <c r="O17828" s="1">
        <v>1.23919E-173</v>
      </c>
      <c r="P17828">
        <v>1586</v>
      </c>
    </row>
    <row r="17829" spans="1:16" x14ac:dyDescent="0.25">
      <c r="A17829" t="s">
        <v>26431</v>
      </c>
      <c r="B17829">
        <v>852</v>
      </c>
      <c r="C17829" s="3" t="str">
        <f>HYPERLINK("http://www.uniprot.org/uniprot/G7JKT8","tr|G7JKT8|G7JKT8_MEDTR")</f>
        <v>tr|G7JKT8|G7JKT8_MEDTR</v>
      </c>
      <c r="D17829" t="s">
        <v>26432</v>
      </c>
      <c r="E17829">
        <v>82.72</v>
      </c>
      <c r="F17829">
        <v>272</v>
      </c>
      <c r="G17829">
        <v>47</v>
      </c>
      <c r="H17829">
        <v>2</v>
      </c>
      <c r="I17829">
        <v>1</v>
      </c>
      <c r="J17829">
        <v>810</v>
      </c>
      <c r="K17829">
        <v>1</v>
      </c>
      <c r="L17829">
        <v>1</v>
      </c>
      <c r="M17829">
        <v>271</v>
      </c>
      <c r="N17829" t="s">
        <v>18</v>
      </c>
      <c r="O17829" s="1">
        <v>2.3505100000000001E-122</v>
      </c>
      <c r="P17829">
        <v>1141</v>
      </c>
    </row>
    <row r="17830" spans="1:16" x14ac:dyDescent="0.25">
      <c r="A17830" t="s">
        <v>26433</v>
      </c>
      <c r="B17830">
        <v>1842</v>
      </c>
      <c r="C17830" s="3" t="str">
        <f>HYPERLINK("http://www.uniprot.org/uniprot/G7J4N6","tr|G7J4N6|G7J4N6_MEDTR")</f>
        <v>tr|G7J4N6|G7J4N6_MEDTR</v>
      </c>
      <c r="D17830" t="s">
        <v>26434</v>
      </c>
      <c r="E17830">
        <v>62.35</v>
      </c>
      <c r="F17830">
        <v>611</v>
      </c>
      <c r="G17830">
        <v>230</v>
      </c>
      <c r="H17830">
        <v>5</v>
      </c>
      <c r="I17830">
        <v>1</v>
      </c>
      <c r="J17830">
        <v>1818</v>
      </c>
      <c r="K17830">
        <v>1</v>
      </c>
      <c r="L17830">
        <v>1</v>
      </c>
      <c r="M17830">
        <v>573</v>
      </c>
      <c r="N17830" t="s">
        <v>18</v>
      </c>
      <c r="O17830">
        <v>0</v>
      </c>
      <c r="P17830">
        <v>1723</v>
      </c>
    </row>
    <row r="17831" spans="1:16" x14ac:dyDescent="0.25">
      <c r="A17831" t="s">
        <v>26435</v>
      </c>
      <c r="B17831">
        <v>1173</v>
      </c>
      <c r="C17831" s="3" t="str">
        <f>HYPERLINK("http://www.uniprot.org/uniprot/G7IV98","tr|G7IV98|G7IV98_MEDTR")</f>
        <v>tr|G7IV98|G7IV98_MEDTR</v>
      </c>
      <c r="D17831" t="s">
        <v>6228</v>
      </c>
      <c r="E17831">
        <v>76.209999999999994</v>
      </c>
      <c r="F17831">
        <v>206</v>
      </c>
      <c r="G17831">
        <v>49</v>
      </c>
      <c r="H17831">
        <v>6</v>
      </c>
      <c r="I17831">
        <v>1</v>
      </c>
      <c r="J17831">
        <v>600</v>
      </c>
      <c r="K17831">
        <v>1</v>
      </c>
      <c r="L17831">
        <v>1</v>
      </c>
      <c r="M17831">
        <v>206</v>
      </c>
      <c r="N17831" t="s">
        <v>18</v>
      </c>
      <c r="O17831" s="1">
        <v>5.8431800000000003E-81</v>
      </c>
      <c r="P17831">
        <v>782</v>
      </c>
    </row>
    <row r="17832" spans="1:16" x14ac:dyDescent="0.25">
      <c r="A17832" t="s">
        <v>26436</v>
      </c>
      <c r="B17832">
        <v>351</v>
      </c>
      <c r="C17832" s="3" t="str">
        <f>HYPERLINK("http://www.uniprot.org/uniprot/I1K3F8","tr|I1K3F8|I1K3F8_SOYBN")</f>
        <v>tr|I1K3F8|I1K3F8_SOYBN</v>
      </c>
      <c r="D17832" t="s">
        <v>28</v>
      </c>
      <c r="E17832">
        <v>71.55</v>
      </c>
      <c r="F17832">
        <v>116</v>
      </c>
      <c r="G17832">
        <v>33</v>
      </c>
      <c r="H17832">
        <v>0</v>
      </c>
      <c r="I17832">
        <v>1</v>
      </c>
      <c r="J17832">
        <v>348</v>
      </c>
      <c r="K17832">
        <v>1</v>
      </c>
      <c r="L17832">
        <v>1</v>
      </c>
      <c r="M17832">
        <v>115</v>
      </c>
      <c r="N17832" t="s">
        <v>18</v>
      </c>
      <c r="O17832" s="1">
        <v>6.9091599999999996E-39</v>
      </c>
      <c r="P17832">
        <v>417</v>
      </c>
    </row>
    <row r="17833" spans="1:16" x14ac:dyDescent="0.25">
      <c r="A17833" t="s">
        <v>26437</v>
      </c>
      <c r="B17833">
        <v>1350</v>
      </c>
      <c r="C17833" s="3" t="str">
        <f>HYPERLINK("http://www.uniprot.org/uniprot/G7LIN7","tr|G7LIN7|G7LIN7_MEDTR")</f>
        <v>tr|G7LIN7|G7LIN7_MEDTR</v>
      </c>
      <c r="D17833" t="s">
        <v>26438</v>
      </c>
      <c r="E17833">
        <v>93.05</v>
      </c>
      <c r="F17833">
        <v>432</v>
      </c>
      <c r="G17833">
        <v>30</v>
      </c>
      <c r="H17833">
        <v>0</v>
      </c>
      <c r="I17833">
        <v>1</v>
      </c>
      <c r="J17833">
        <v>1296</v>
      </c>
      <c r="K17833">
        <v>1</v>
      </c>
      <c r="L17833">
        <v>1</v>
      </c>
      <c r="M17833">
        <v>432</v>
      </c>
      <c r="N17833" t="s">
        <v>18</v>
      </c>
      <c r="O17833">
        <v>0</v>
      </c>
      <c r="P17833">
        <v>2099</v>
      </c>
    </row>
    <row r="17834" spans="1:16" x14ac:dyDescent="0.25">
      <c r="A17834" t="s">
        <v>26439</v>
      </c>
      <c r="B17834">
        <v>1431</v>
      </c>
      <c r="C17834" s="3" t="str">
        <f>HYPERLINK("http://www.uniprot.org/uniprot/G7IUZ1","tr|G7IUZ1|G7IUZ1_MEDTR")</f>
        <v>tr|G7IUZ1|G7IUZ1_MEDTR</v>
      </c>
      <c r="D17834" t="s">
        <v>26440</v>
      </c>
      <c r="E17834">
        <v>78.87</v>
      </c>
      <c r="F17834">
        <v>478</v>
      </c>
      <c r="G17834">
        <v>101</v>
      </c>
      <c r="H17834">
        <v>3</v>
      </c>
      <c r="I17834">
        <v>1</v>
      </c>
      <c r="J17834">
        <v>1425</v>
      </c>
      <c r="K17834">
        <v>1</v>
      </c>
      <c r="L17834">
        <v>20</v>
      </c>
      <c r="M17834">
        <v>497</v>
      </c>
      <c r="N17834" t="s">
        <v>18</v>
      </c>
      <c r="O17834">
        <v>0</v>
      </c>
      <c r="P17834">
        <v>1988</v>
      </c>
    </row>
    <row r="17835" spans="1:16" x14ac:dyDescent="0.25">
      <c r="A17835" t="s">
        <v>26441</v>
      </c>
      <c r="B17835">
        <v>1302</v>
      </c>
      <c r="C17835" s="3" t="str">
        <f>HYPERLINK("http://www.uniprot.org/uniprot/G7ZX28","tr|G7ZX28|G7ZX28_MEDTR")</f>
        <v>tr|G7ZX28|G7ZX28_MEDTR</v>
      </c>
      <c r="D17835" t="s">
        <v>26442</v>
      </c>
      <c r="E17835">
        <v>85.94</v>
      </c>
      <c r="F17835">
        <v>434</v>
      </c>
      <c r="G17835">
        <v>61</v>
      </c>
      <c r="H17835">
        <v>1</v>
      </c>
      <c r="I17835">
        <v>1</v>
      </c>
      <c r="J17835">
        <v>1299</v>
      </c>
      <c r="K17835">
        <v>1</v>
      </c>
      <c r="L17835">
        <v>1</v>
      </c>
      <c r="M17835">
        <v>433</v>
      </c>
      <c r="N17835" t="s">
        <v>18</v>
      </c>
      <c r="O17835">
        <v>0</v>
      </c>
      <c r="P17835">
        <v>1966</v>
      </c>
    </row>
    <row r="17836" spans="1:16" x14ac:dyDescent="0.25">
      <c r="A17836" t="s">
        <v>26443</v>
      </c>
      <c r="B17836">
        <v>855</v>
      </c>
      <c r="C17836" s="3" t="str">
        <f>HYPERLINK("http://www.uniprot.org/uniprot/G7JT81","tr|G7JT81|G7JT81_MEDTR")</f>
        <v>tr|G7JT81|G7JT81_MEDTR</v>
      </c>
      <c r="D17836" t="s">
        <v>26444</v>
      </c>
      <c r="E17836">
        <v>82.43</v>
      </c>
      <c r="F17836">
        <v>279</v>
      </c>
      <c r="G17836">
        <v>49</v>
      </c>
      <c r="H17836">
        <v>0</v>
      </c>
      <c r="I17836">
        <v>13</v>
      </c>
      <c r="J17836">
        <v>849</v>
      </c>
      <c r="K17836">
        <v>1</v>
      </c>
      <c r="L17836">
        <v>6</v>
      </c>
      <c r="M17836">
        <v>283</v>
      </c>
      <c r="N17836" t="s">
        <v>18</v>
      </c>
      <c r="O17836" s="1">
        <v>1.02448E-133</v>
      </c>
      <c r="P17836">
        <v>1239</v>
      </c>
    </row>
    <row r="17837" spans="1:16" x14ac:dyDescent="0.25">
      <c r="A17837" t="s">
        <v>26445</v>
      </c>
      <c r="B17837">
        <v>1734</v>
      </c>
      <c r="C17837" s="3" t="str">
        <f>HYPERLINK("http://www.uniprot.org/uniprot/G7LF61","tr|G7LF61|G7LF61_MEDTR")</f>
        <v>tr|G7LF61|G7LF61_MEDTR</v>
      </c>
      <c r="D17837" t="s">
        <v>26446</v>
      </c>
      <c r="E17837">
        <v>85.09</v>
      </c>
      <c r="F17837">
        <v>577</v>
      </c>
      <c r="G17837">
        <v>86</v>
      </c>
      <c r="H17837">
        <v>0</v>
      </c>
      <c r="I17837">
        <v>1</v>
      </c>
      <c r="J17837">
        <v>1731</v>
      </c>
      <c r="K17837">
        <v>1</v>
      </c>
      <c r="L17837">
        <v>1</v>
      </c>
      <c r="M17837">
        <v>575</v>
      </c>
      <c r="N17837" t="s">
        <v>18</v>
      </c>
      <c r="O17837">
        <v>0</v>
      </c>
      <c r="P17837">
        <v>2518</v>
      </c>
    </row>
    <row r="17838" spans="1:16" x14ac:dyDescent="0.25">
      <c r="A17838" t="s">
        <v>26447</v>
      </c>
      <c r="B17838">
        <v>1953</v>
      </c>
      <c r="C17838" s="3" t="str">
        <f>HYPERLINK("http://www.uniprot.org/uniprot/G7ZXU8","tr|G7ZXU8|G7ZXU8_MEDTR")</f>
        <v>tr|G7ZXU8|G7ZXU8_MEDTR</v>
      </c>
      <c r="D17838" t="s">
        <v>26448</v>
      </c>
      <c r="E17838">
        <v>85.07</v>
      </c>
      <c r="F17838">
        <v>650</v>
      </c>
      <c r="G17838">
        <v>97</v>
      </c>
      <c r="H17838">
        <v>0</v>
      </c>
      <c r="I17838">
        <v>1</v>
      </c>
      <c r="J17838">
        <v>1950</v>
      </c>
      <c r="K17838">
        <v>1</v>
      </c>
      <c r="L17838">
        <v>73</v>
      </c>
      <c r="M17838">
        <v>718</v>
      </c>
      <c r="N17838" t="s">
        <v>18</v>
      </c>
      <c r="O17838">
        <v>0</v>
      </c>
      <c r="P17838">
        <v>2849</v>
      </c>
    </row>
    <row r="17839" spans="1:16" x14ac:dyDescent="0.25">
      <c r="A17839" t="s">
        <v>26449</v>
      </c>
      <c r="B17839">
        <v>1260</v>
      </c>
      <c r="C17839" s="3" t="str">
        <f>HYPERLINK("http://www.uniprot.org/uniprot/G7KC47","tr|G7KC47|G7KC47_MEDTR")</f>
        <v>tr|G7KC47|G7KC47_MEDTR</v>
      </c>
      <c r="D17839" t="s">
        <v>26450</v>
      </c>
      <c r="E17839">
        <v>72.62</v>
      </c>
      <c r="F17839">
        <v>358</v>
      </c>
      <c r="G17839">
        <v>98</v>
      </c>
      <c r="H17839">
        <v>0</v>
      </c>
      <c r="I17839">
        <v>46</v>
      </c>
      <c r="J17839">
        <v>1119</v>
      </c>
      <c r="K17839">
        <v>1</v>
      </c>
      <c r="L17839">
        <v>14</v>
      </c>
      <c r="M17839">
        <v>371</v>
      </c>
      <c r="N17839" t="s">
        <v>18</v>
      </c>
      <c r="O17839" s="1">
        <v>6.0025599999999996E-135</v>
      </c>
      <c r="P17839">
        <v>1252</v>
      </c>
    </row>
    <row r="17840" spans="1:16" x14ac:dyDescent="0.25">
      <c r="A17840" t="s">
        <v>26451</v>
      </c>
      <c r="B17840">
        <v>2679</v>
      </c>
      <c r="C17840" s="3" t="str">
        <f>HYPERLINK("http://www.uniprot.org/uniprot/I1KZF2","tr|I1KZF2|I1KZF2_SOYBN")</f>
        <v>tr|I1KZF2|I1KZF2_SOYBN</v>
      </c>
      <c r="D17840" t="s">
        <v>71</v>
      </c>
      <c r="E17840">
        <v>85.81</v>
      </c>
      <c r="F17840">
        <v>860</v>
      </c>
      <c r="G17840">
        <v>122</v>
      </c>
      <c r="H17840">
        <v>0</v>
      </c>
      <c r="I17840">
        <v>1</v>
      </c>
      <c r="J17840">
        <v>2580</v>
      </c>
      <c r="K17840">
        <v>1</v>
      </c>
      <c r="L17840">
        <v>1</v>
      </c>
      <c r="M17840">
        <v>859</v>
      </c>
      <c r="N17840" t="s">
        <v>18</v>
      </c>
      <c r="O17840">
        <v>0</v>
      </c>
      <c r="P17840">
        <v>3863</v>
      </c>
    </row>
    <row r="17841" spans="1:16" x14ac:dyDescent="0.25">
      <c r="A17841" t="s">
        <v>26452</v>
      </c>
      <c r="B17841">
        <v>1158</v>
      </c>
      <c r="C17841" s="3" t="str">
        <f>HYPERLINK("http://www.uniprot.org/uniprot/M5VZX5","tr|M5VZX5|M5VZX5_PRUPE")</f>
        <v>tr|M5VZX5|M5VZX5_PRUPE</v>
      </c>
      <c r="D17841" t="s">
        <v>26453</v>
      </c>
      <c r="E17841">
        <v>62.5</v>
      </c>
      <c r="F17841">
        <v>376</v>
      </c>
      <c r="G17841">
        <v>141</v>
      </c>
      <c r="H17841">
        <v>4</v>
      </c>
      <c r="I17841">
        <v>37</v>
      </c>
      <c r="J17841">
        <v>1152</v>
      </c>
      <c r="K17841">
        <v>1</v>
      </c>
      <c r="L17841">
        <v>4</v>
      </c>
      <c r="M17841">
        <v>360</v>
      </c>
      <c r="N17841" t="s">
        <v>18</v>
      </c>
      <c r="O17841" s="1">
        <v>3.8108399999999999E-125</v>
      </c>
      <c r="P17841">
        <v>1167</v>
      </c>
    </row>
    <row r="17842" spans="1:16" x14ac:dyDescent="0.25">
      <c r="A17842" t="s">
        <v>26454</v>
      </c>
      <c r="B17842">
        <v>318</v>
      </c>
      <c r="C17842" s="3" t="str">
        <f>HYPERLINK("http://www.uniprot.org/uniprot/G7L3D0","tr|G7L3D0|G7L3D0_MEDTR")</f>
        <v>tr|G7L3D0|G7L3D0_MEDTR</v>
      </c>
      <c r="D17842" t="s">
        <v>7032</v>
      </c>
      <c r="E17842">
        <v>62.06</v>
      </c>
      <c r="F17842">
        <v>58</v>
      </c>
      <c r="G17842">
        <v>22</v>
      </c>
      <c r="H17842">
        <v>1</v>
      </c>
      <c r="I17842">
        <v>76</v>
      </c>
      <c r="J17842">
        <v>246</v>
      </c>
      <c r="K17842">
        <v>1</v>
      </c>
      <c r="L17842">
        <v>30</v>
      </c>
      <c r="M17842">
        <v>87</v>
      </c>
      <c r="N17842" t="s">
        <v>18</v>
      </c>
      <c r="O17842" s="1">
        <v>5.5745099999999996E-9</v>
      </c>
      <c r="P17842">
        <v>159</v>
      </c>
    </row>
    <row r="17843" spans="1:16" x14ac:dyDescent="0.25">
      <c r="A17843" t="s">
        <v>26455</v>
      </c>
      <c r="B17843">
        <v>1278</v>
      </c>
      <c r="C17843" s="3" t="str">
        <f>HYPERLINK("http://www.uniprot.org/uniprot/M5W337","tr|M5W337|M5W337_PRUPE")</f>
        <v>tr|M5W337|M5W337_PRUPE</v>
      </c>
      <c r="D17843" t="s">
        <v>468</v>
      </c>
      <c r="E17843">
        <v>24.57</v>
      </c>
      <c r="F17843">
        <v>415</v>
      </c>
      <c r="G17843">
        <v>313</v>
      </c>
      <c r="H17843">
        <v>21</v>
      </c>
      <c r="I17843">
        <v>1</v>
      </c>
      <c r="J17843">
        <v>1182</v>
      </c>
      <c r="K17843">
        <v>1</v>
      </c>
      <c r="L17843">
        <v>53</v>
      </c>
      <c r="M17843">
        <v>437</v>
      </c>
      <c r="N17843" t="s">
        <v>18</v>
      </c>
      <c r="O17843" s="1">
        <v>2.5729699999999999E-24</v>
      </c>
      <c r="P17843">
        <v>298</v>
      </c>
    </row>
    <row r="17844" spans="1:16" x14ac:dyDescent="0.25">
      <c r="A17844" t="s">
        <v>26456</v>
      </c>
      <c r="B17844">
        <v>423</v>
      </c>
      <c r="C17844" s="3" t="str">
        <f>HYPERLINK("http://www.uniprot.org/uniprot/I3SMP7","tr|I3SMP7|I3SMP7_MEDTR")</f>
        <v>tr|I3SMP7|I3SMP7_MEDTR</v>
      </c>
      <c r="D17844" t="s">
        <v>22</v>
      </c>
      <c r="E17844">
        <v>83.87</v>
      </c>
      <c r="F17844">
        <v>124</v>
      </c>
      <c r="G17844">
        <v>20</v>
      </c>
      <c r="H17844">
        <v>0</v>
      </c>
      <c r="I17844">
        <v>1</v>
      </c>
      <c r="J17844">
        <v>372</v>
      </c>
      <c r="K17844">
        <v>1</v>
      </c>
      <c r="L17844">
        <v>1</v>
      </c>
      <c r="M17844">
        <v>124</v>
      </c>
      <c r="N17844" t="s">
        <v>18</v>
      </c>
      <c r="O17844" s="1">
        <v>1.20316E-51</v>
      </c>
      <c r="P17844">
        <v>527</v>
      </c>
    </row>
    <row r="17845" spans="1:16" x14ac:dyDescent="0.25">
      <c r="A17845" t="s">
        <v>26457</v>
      </c>
      <c r="B17845">
        <v>303</v>
      </c>
      <c r="C17845" s="3" t="str">
        <f>HYPERLINK("http://www.uniprot.org/uniprot/G7IG88","tr|G7IG88|G7IG88_MEDTR")</f>
        <v>tr|G7IG88|G7IG88_MEDTR</v>
      </c>
      <c r="D17845" t="s">
        <v>26458</v>
      </c>
      <c r="E17845">
        <v>70.73</v>
      </c>
      <c r="F17845">
        <v>82</v>
      </c>
      <c r="G17845">
        <v>24</v>
      </c>
      <c r="H17845">
        <v>5</v>
      </c>
      <c r="I17845">
        <v>70</v>
      </c>
      <c r="J17845">
        <v>300</v>
      </c>
      <c r="K17845">
        <v>1</v>
      </c>
      <c r="L17845">
        <v>390</v>
      </c>
      <c r="M17845">
        <v>470</v>
      </c>
      <c r="N17845" t="s">
        <v>18</v>
      </c>
      <c r="O17845" s="1">
        <v>2.6302199999999999E-22</v>
      </c>
      <c r="P17845">
        <v>274</v>
      </c>
    </row>
    <row r="17846" spans="1:16" x14ac:dyDescent="0.25">
      <c r="A17846" t="s">
        <v>26459</v>
      </c>
      <c r="B17846">
        <v>1551</v>
      </c>
      <c r="C17846" s="3" t="str">
        <f>HYPERLINK("http://www.uniprot.org/uniprot/G7IGF7","tr|G7IGF7|G7IGF7_MEDTR")</f>
        <v>tr|G7IGF7|G7IGF7_MEDTR</v>
      </c>
      <c r="D17846" t="s">
        <v>26460</v>
      </c>
      <c r="E17846">
        <v>90.52</v>
      </c>
      <c r="F17846">
        <v>517</v>
      </c>
      <c r="G17846">
        <v>49</v>
      </c>
      <c r="H17846">
        <v>1</v>
      </c>
      <c r="I17846">
        <v>1</v>
      </c>
      <c r="J17846">
        <v>1548</v>
      </c>
      <c r="K17846">
        <v>1</v>
      </c>
      <c r="L17846">
        <v>1</v>
      </c>
      <c r="M17846">
        <v>509</v>
      </c>
      <c r="N17846" t="s">
        <v>18</v>
      </c>
      <c r="O17846">
        <v>0</v>
      </c>
      <c r="P17846">
        <v>2372</v>
      </c>
    </row>
    <row r="17847" spans="1:16" x14ac:dyDescent="0.25">
      <c r="A17847" t="s">
        <v>26461</v>
      </c>
      <c r="B17847">
        <v>999</v>
      </c>
      <c r="C17847" s="3" t="str">
        <f>HYPERLINK("http://www.uniprot.org/uniprot/G7ZZX0","tr|G7ZZX0|G7ZZX0_MEDTR")</f>
        <v>tr|G7ZZX0|G7ZZX0_MEDTR</v>
      </c>
      <c r="D17847" t="s">
        <v>26462</v>
      </c>
      <c r="E17847">
        <v>70.44</v>
      </c>
      <c r="F17847">
        <v>379</v>
      </c>
      <c r="G17847">
        <v>112</v>
      </c>
      <c r="H17847">
        <v>47</v>
      </c>
      <c r="I17847">
        <v>1</v>
      </c>
      <c r="J17847">
        <v>996</v>
      </c>
      <c r="K17847">
        <v>1</v>
      </c>
      <c r="L17847">
        <v>1</v>
      </c>
      <c r="M17847">
        <v>379</v>
      </c>
      <c r="N17847" t="s">
        <v>18</v>
      </c>
      <c r="O17847" s="1">
        <v>1.8741699999999999E-135</v>
      </c>
      <c r="P17847">
        <v>1255</v>
      </c>
    </row>
    <row r="17848" spans="1:16" x14ac:dyDescent="0.25">
      <c r="A17848" t="s">
        <v>26463</v>
      </c>
      <c r="B17848">
        <v>1824</v>
      </c>
      <c r="C17848" s="3" t="str">
        <f>HYPERLINK("http://www.uniprot.org/uniprot/G7JYY3","tr|G7JYY3|G7JYY3_MEDTR")</f>
        <v>tr|G7JYY3|G7JYY3_MEDTR</v>
      </c>
      <c r="D17848" t="s">
        <v>26464</v>
      </c>
      <c r="E17848">
        <v>88.43</v>
      </c>
      <c r="F17848">
        <v>614</v>
      </c>
      <c r="G17848">
        <v>71</v>
      </c>
      <c r="H17848">
        <v>8</v>
      </c>
      <c r="I17848">
        <v>1</v>
      </c>
      <c r="J17848">
        <v>1818</v>
      </c>
      <c r="K17848">
        <v>1</v>
      </c>
      <c r="L17848">
        <v>1</v>
      </c>
      <c r="M17848">
        <v>611</v>
      </c>
      <c r="N17848" t="s">
        <v>18</v>
      </c>
      <c r="O17848">
        <v>0</v>
      </c>
      <c r="P17848">
        <v>2681</v>
      </c>
    </row>
    <row r="17849" spans="1:16" x14ac:dyDescent="0.25">
      <c r="A17849" t="s">
        <v>26465</v>
      </c>
      <c r="B17849">
        <v>726</v>
      </c>
      <c r="C17849" s="3" t="str">
        <f>HYPERLINK("http://www.uniprot.org/uniprot/Q9LKR1","tr|Q9LKR1|Q9LKR1_PEA")</f>
        <v>tr|Q9LKR1|Q9LKR1_PEA</v>
      </c>
      <c r="D17849" t="s">
        <v>7890</v>
      </c>
      <c r="E17849">
        <v>64.55</v>
      </c>
      <c r="F17849">
        <v>79</v>
      </c>
      <c r="G17849">
        <v>28</v>
      </c>
      <c r="H17849">
        <v>10</v>
      </c>
      <c r="I17849">
        <v>1</v>
      </c>
      <c r="J17849">
        <v>207</v>
      </c>
      <c r="K17849">
        <v>1</v>
      </c>
      <c r="L17849">
        <v>1</v>
      </c>
      <c r="M17849">
        <v>77</v>
      </c>
      <c r="N17849" t="s">
        <v>18</v>
      </c>
      <c r="O17849" s="1">
        <v>4.2410700000000002E-12</v>
      </c>
      <c r="P17849">
        <v>189</v>
      </c>
    </row>
    <row r="17850" spans="1:16" x14ac:dyDescent="0.25">
      <c r="A17850" t="s">
        <v>26466</v>
      </c>
      <c r="B17850">
        <v>273</v>
      </c>
      <c r="C17850" s="3" t="str">
        <f>HYPERLINK("http://www.uniprot.org/uniprot/F1CT72","tr|F1CT72|F1CT72_PEA")</f>
        <v>tr|F1CT72|F1CT72_PEA</v>
      </c>
      <c r="D17850" t="s">
        <v>26467</v>
      </c>
      <c r="E17850">
        <v>84.26</v>
      </c>
      <c r="F17850">
        <v>89</v>
      </c>
      <c r="G17850">
        <v>14</v>
      </c>
      <c r="H17850">
        <v>0</v>
      </c>
      <c r="I17850">
        <v>1</v>
      </c>
      <c r="J17850">
        <v>267</v>
      </c>
      <c r="K17850">
        <v>1</v>
      </c>
      <c r="L17850">
        <v>1</v>
      </c>
      <c r="M17850">
        <v>87</v>
      </c>
      <c r="N17850" t="s">
        <v>18</v>
      </c>
      <c r="O17850" s="1">
        <v>5.6701700000000001E-33</v>
      </c>
      <c r="P17850">
        <v>366</v>
      </c>
    </row>
    <row r="17851" spans="1:16" x14ac:dyDescent="0.25">
      <c r="A17851" t="s">
        <v>26468</v>
      </c>
      <c r="B17851">
        <v>1491</v>
      </c>
      <c r="C17851" s="3" t="str">
        <f>HYPERLINK("http://www.uniprot.org/uniprot/K7MV60","tr|K7MV60|K7MV60_SOYBN")</f>
        <v>tr|K7MV60|K7MV60_SOYBN</v>
      </c>
      <c r="D17851" t="s">
        <v>28</v>
      </c>
      <c r="E17851">
        <v>90.5</v>
      </c>
      <c r="F17851">
        <v>495</v>
      </c>
      <c r="G17851">
        <v>47</v>
      </c>
      <c r="H17851">
        <v>0</v>
      </c>
      <c r="I17851">
        <v>1</v>
      </c>
      <c r="J17851">
        <v>1485</v>
      </c>
      <c r="K17851">
        <v>1</v>
      </c>
      <c r="L17851">
        <v>1</v>
      </c>
      <c r="M17851">
        <v>495</v>
      </c>
      <c r="N17851" t="s">
        <v>18</v>
      </c>
      <c r="O17851">
        <v>0</v>
      </c>
      <c r="P17851">
        <v>2327</v>
      </c>
    </row>
    <row r="17852" spans="1:16" x14ac:dyDescent="0.25">
      <c r="A17852" t="s">
        <v>26469</v>
      </c>
      <c r="B17852">
        <v>609</v>
      </c>
      <c r="C17852" s="3" t="str">
        <f>HYPERLINK("http://www.uniprot.org/uniprot/I3SXB4","tr|I3SXB4|I3SXB4_MEDTR")</f>
        <v>tr|I3SXB4|I3SXB4_MEDTR</v>
      </c>
      <c r="D17852" t="s">
        <v>22</v>
      </c>
      <c r="E17852">
        <v>97.96</v>
      </c>
      <c r="F17852">
        <v>197</v>
      </c>
      <c r="G17852">
        <v>4</v>
      </c>
      <c r="H17852">
        <v>0</v>
      </c>
      <c r="I17852">
        <v>16</v>
      </c>
      <c r="J17852">
        <v>606</v>
      </c>
      <c r="K17852">
        <v>1</v>
      </c>
      <c r="L17852">
        <v>4</v>
      </c>
      <c r="M17852">
        <v>200</v>
      </c>
      <c r="N17852" t="s">
        <v>18</v>
      </c>
      <c r="O17852" s="1">
        <v>1.69079E-110</v>
      </c>
      <c r="P17852">
        <v>1036</v>
      </c>
    </row>
    <row r="17853" spans="1:16" x14ac:dyDescent="0.25">
      <c r="A17853" t="s">
        <v>26470</v>
      </c>
      <c r="B17853">
        <v>5520</v>
      </c>
      <c r="C17853" s="3" t="str">
        <f>HYPERLINK("http://www.uniprot.org/uniprot/G7I7N1","tr|G7I7N1|G7I7N1_MEDTR")</f>
        <v>tr|G7I7N1|G7I7N1_MEDTR</v>
      </c>
      <c r="D17853" t="s">
        <v>26471</v>
      </c>
      <c r="E17853">
        <v>70.209999999999994</v>
      </c>
      <c r="F17853">
        <v>957</v>
      </c>
      <c r="G17853">
        <v>285</v>
      </c>
      <c r="H17853">
        <v>70</v>
      </c>
      <c r="I17853">
        <v>1</v>
      </c>
      <c r="J17853">
        <v>2661</v>
      </c>
      <c r="K17853">
        <v>1</v>
      </c>
      <c r="L17853">
        <v>1</v>
      </c>
      <c r="M17853">
        <v>938</v>
      </c>
      <c r="N17853" t="s">
        <v>18</v>
      </c>
      <c r="O17853">
        <v>0</v>
      </c>
      <c r="P17853">
        <v>3152</v>
      </c>
    </row>
    <row r="17854" spans="1:16" x14ac:dyDescent="0.25">
      <c r="A17854" t="s">
        <v>26472</v>
      </c>
      <c r="B17854">
        <v>828</v>
      </c>
      <c r="C17854" s="3" t="str">
        <f>HYPERLINK("http://www.uniprot.org/uniprot/G7IJ15","tr|G7IJ15|G7IJ15_MEDTR")</f>
        <v>tr|G7IJ15|G7IJ15_MEDTR</v>
      </c>
      <c r="D17854" t="s">
        <v>495</v>
      </c>
      <c r="E17854">
        <v>43.29</v>
      </c>
      <c r="F17854">
        <v>164</v>
      </c>
      <c r="G17854">
        <v>93</v>
      </c>
      <c r="H17854">
        <v>1</v>
      </c>
      <c r="I17854">
        <v>325</v>
      </c>
      <c r="J17854">
        <v>813</v>
      </c>
      <c r="K17854">
        <v>1</v>
      </c>
      <c r="L17854">
        <v>146</v>
      </c>
      <c r="M17854">
        <v>307</v>
      </c>
      <c r="N17854" t="s">
        <v>18</v>
      </c>
      <c r="O17854" s="1">
        <v>5.6745300000000003E-33</v>
      </c>
      <c r="P17854">
        <v>370</v>
      </c>
    </row>
    <row r="17855" spans="1:16" x14ac:dyDescent="0.25">
      <c r="A17855" t="s">
        <v>26473</v>
      </c>
      <c r="B17855">
        <v>1464</v>
      </c>
      <c r="C17855" s="3" t="str">
        <f>HYPERLINK("http://www.uniprot.org/uniprot/G7J708","tr|G7J708|G7J708_MEDTR")</f>
        <v>tr|G7J708|G7J708_MEDTR</v>
      </c>
      <c r="D17855" t="s">
        <v>26474</v>
      </c>
      <c r="E17855">
        <v>73.13</v>
      </c>
      <c r="F17855">
        <v>551</v>
      </c>
      <c r="G17855">
        <v>148</v>
      </c>
      <c r="H17855">
        <v>68</v>
      </c>
      <c r="I17855">
        <v>1</v>
      </c>
      <c r="J17855">
        <v>1449</v>
      </c>
      <c r="K17855">
        <v>1</v>
      </c>
      <c r="L17855">
        <v>257</v>
      </c>
      <c r="M17855">
        <v>807</v>
      </c>
      <c r="N17855" t="s">
        <v>18</v>
      </c>
      <c r="O17855">
        <v>0</v>
      </c>
      <c r="P17855">
        <v>2077</v>
      </c>
    </row>
    <row r="17856" spans="1:16" x14ac:dyDescent="0.25">
      <c r="A17856" t="s">
        <v>26475</v>
      </c>
      <c r="B17856">
        <v>579</v>
      </c>
      <c r="C17856" s="3" t="str">
        <f>HYPERLINK("http://www.uniprot.org/uniprot/G7J4N5","tr|G7J4N5|G7J4N5_MEDTR")</f>
        <v>tr|G7J4N5|G7J4N5_MEDTR</v>
      </c>
      <c r="D17856" t="s">
        <v>26476</v>
      </c>
      <c r="E17856">
        <v>89.13</v>
      </c>
      <c r="F17856">
        <v>46</v>
      </c>
      <c r="G17856">
        <v>5</v>
      </c>
      <c r="H17856">
        <v>0</v>
      </c>
      <c r="I17856">
        <v>436</v>
      </c>
      <c r="J17856">
        <v>573</v>
      </c>
      <c r="K17856">
        <v>1</v>
      </c>
      <c r="L17856">
        <v>118</v>
      </c>
      <c r="M17856">
        <v>163</v>
      </c>
      <c r="N17856" t="s">
        <v>18</v>
      </c>
      <c r="O17856" s="1">
        <v>1.4063999999999999E-20</v>
      </c>
      <c r="P17856">
        <v>260</v>
      </c>
    </row>
    <row r="17857" spans="1:16" x14ac:dyDescent="0.25">
      <c r="A17857" t="s">
        <v>26477</v>
      </c>
      <c r="B17857">
        <v>2580</v>
      </c>
      <c r="C17857" s="3" t="str">
        <f>HYPERLINK("http://www.uniprot.org/uniprot/G7K4B9","tr|G7K4B9|G7K4B9_MEDTR")</f>
        <v>tr|G7K4B9|G7K4B9_MEDTR</v>
      </c>
      <c r="D17857" t="s">
        <v>14537</v>
      </c>
      <c r="E17857">
        <v>71.680000000000007</v>
      </c>
      <c r="F17857">
        <v>731</v>
      </c>
      <c r="G17857">
        <v>207</v>
      </c>
      <c r="H17857">
        <v>20</v>
      </c>
      <c r="I17857">
        <v>445</v>
      </c>
      <c r="J17857">
        <v>2577</v>
      </c>
      <c r="K17857">
        <v>1</v>
      </c>
      <c r="L17857">
        <v>25</v>
      </c>
      <c r="M17857">
        <v>754</v>
      </c>
      <c r="N17857" t="s">
        <v>18</v>
      </c>
      <c r="O17857">
        <v>0</v>
      </c>
      <c r="P17857">
        <v>2606</v>
      </c>
    </row>
    <row r="17858" spans="1:16" x14ac:dyDescent="0.25">
      <c r="A17858" t="s">
        <v>26478</v>
      </c>
      <c r="B17858">
        <v>1104</v>
      </c>
      <c r="C17858" s="3" t="str">
        <f>HYPERLINK("http://www.uniprot.org/uniprot/M5X0T0","tr|M5X0T0|M5X0T0_PRUPE")</f>
        <v>tr|M5X0T0|M5X0T0_PRUPE</v>
      </c>
      <c r="D17858" t="s">
        <v>26479</v>
      </c>
      <c r="E17858">
        <v>77.11</v>
      </c>
      <c r="F17858">
        <v>367</v>
      </c>
      <c r="G17858">
        <v>84</v>
      </c>
      <c r="H17858">
        <v>0</v>
      </c>
      <c r="I17858">
        <v>1</v>
      </c>
      <c r="J17858">
        <v>1101</v>
      </c>
      <c r="K17858">
        <v>1</v>
      </c>
      <c r="L17858">
        <v>1</v>
      </c>
      <c r="M17858">
        <v>367</v>
      </c>
      <c r="N17858" t="s">
        <v>18</v>
      </c>
      <c r="O17858" s="1">
        <v>8.3098600000000002E-159</v>
      </c>
      <c r="P17858">
        <v>1457</v>
      </c>
    </row>
    <row r="17859" spans="1:16" x14ac:dyDescent="0.25">
      <c r="A17859" t="s">
        <v>26480</v>
      </c>
      <c r="B17859">
        <v>390</v>
      </c>
      <c r="C17859" s="3" t="str">
        <f>HYPERLINK("http://www.uniprot.org/uniprot/M5W206","tr|M5W206|M5W206_PRUPE")</f>
        <v>tr|M5W206|M5W206_PRUPE</v>
      </c>
      <c r="D17859" t="s">
        <v>15491</v>
      </c>
      <c r="E17859">
        <v>32.35</v>
      </c>
      <c r="F17859">
        <v>102</v>
      </c>
      <c r="G17859">
        <v>69</v>
      </c>
      <c r="H17859">
        <v>0</v>
      </c>
      <c r="I17859">
        <v>73</v>
      </c>
      <c r="J17859">
        <v>378</v>
      </c>
      <c r="K17859">
        <v>1</v>
      </c>
      <c r="L17859">
        <v>11</v>
      </c>
      <c r="M17859">
        <v>111</v>
      </c>
      <c r="N17859" t="s">
        <v>18</v>
      </c>
      <c r="O17859" s="1">
        <v>2.1177499999999999E-8</v>
      </c>
      <c r="P17859">
        <v>154</v>
      </c>
    </row>
    <row r="17860" spans="1:16" x14ac:dyDescent="0.25">
      <c r="A17860" t="s">
        <v>26481</v>
      </c>
      <c r="B17860">
        <v>729</v>
      </c>
      <c r="C17860" s="3" t="str">
        <f>HYPERLINK("http://www.uniprot.org/uniprot/G7IV02","tr|G7IV02|G7IV02_MEDTR")</f>
        <v>tr|G7IV02|G7IV02_MEDTR</v>
      </c>
      <c r="D17860" t="s">
        <v>26482</v>
      </c>
      <c r="E17860">
        <v>61.87</v>
      </c>
      <c r="F17860">
        <v>278</v>
      </c>
      <c r="G17860">
        <v>106</v>
      </c>
      <c r="H17860">
        <v>36</v>
      </c>
      <c r="I17860">
        <v>1</v>
      </c>
      <c r="J17860">
        <v>726</v>
      </c>
      <c r="K17860">
        <v>1</v>
      </c>
      <c r="L17860">
        <v>235</v>
      </c>
      <c r="M17860">
        <v>511</v>
      </c>
      <c r="N17860" t="s">
        <v>18</v>
      </c>
      <c r="O17860" s="1">
        <v>3.00604E-82</v>
      </c>
      <c r="P17860">
        <v>794</v>
      </c>
    </row>
    <row r="17861" spans="1:16" x14ac:dyDescent="0.25">
      <c r="A17861" t="s">
        <v>26483</v>
      </c>
      <c r="B17861">
        <v>801</v>
      </c>
      <c r="C17861" s="3" t="str">
        <f>HYPERLINK("http://www.uniprot.org/uniprot/I3T2V3","tr|I3T2V3|I3T2V3_MEDTR")</f>
        <v>tr|I3T2V3|I3T2V3_MEDTR</v>
      </c>
      <c r="D17861" t="s">
        <v>22</v>
      </c>
      <c r="E17861">
        <v>85.29</v>
      </c>
      <c r="F17861">
        <v>136</v>
      </c>
      <c r="G17861">
        <v>20</v>
      </c>
      <c r="H17861">
        <v>0</v>
      </c>
      <c r="I17861">
        <v>391</v>
      </c>
      <c r="J17861">
        <v>798</v>
      </c>
      <c r="K17861">
        <v>1</v>
      </c>
      <c r="L17861">
        <v>1</v>
      </c>
      <c r="M17861">
        <v>136</v>
      </c>
      <c r="N17861" t="s">
        <v>18</v>
      </c>
      <c r="O17861" s="1">
        <v>8.3684900000000004E-63</v>
      </c>
      <c r="P17861">
        <v>627</v>
      </c>
    </row>
    <row r="17862" spans="1:16" x14ac:dyDescent="0.25">
      <c r="A17862" t="s">
        <v>26484</v>
      </c>
      <c r="B17862">
        <v>1071</v>
      </c>
      <c r="C17862" s="3" t="str">
        <f>HYPERLINK("http://www.uniprot.org/uniprot/G7JT83","tr|G7JT83|G7JT83_MEDTR")</f>
        <v>tr|G7JT83|G7JT83_MEDTR</v>
      </c>
      <c r="D17862" t="s">
        <v>26485</v>
      </c>
      <c r="E17862">
        <v>95.37</v>
      </c>
      <c r="F17862">
        <v>346</v>
      </c>
      <c r="G17862">
        <v>16</v>
      </c>
      <c r="H17862">
        <v>0</v>
      </c>
      <c r="I17862">
        <v>25</v>
      </c>
      <c r="J17862">
        <v>1062</v>
      </c>
      <c r="K17862">
        <v>1</v>
      </c>
      <c r="L17862">
        <v>116</v>
      </c>
      <c r="M17862">
        <v>461</v>
      </c>
      <c r="N17862" t="s">
        <v>18</v>
      </c>
      <c r="O17862">
        <v>0</v>
      </c>
      <c r="P17862">
        <v>1723</v>
      </c>
    </row>
    <row r="17863" spans="1:16" x14ac:dyDescent="0.25">
      <c r="A17863" t="s">
        <v>26486</v>
      </c>
      <c r="B17863">
        <v>237</v>
      </c>
      <c r="C17863" s="3" t="str">
        <f>HYPERLINK("http://www.uniprot.org/uniprot/G7LF60","tr|G7LF60|G7LF60_MEDTR")</f>
        <v>tr|G7LF60|G7LF60_MEDTR</v>
      </c>
      <c r="D17863" t="s">
        <v>26487</v>
      </c>
      <c r="E17863">
        <v>88.33</v>
      </c>
      <c r="F17863">
        <v>60</v>
      </c>
      <c r="G17863">
        <v>7</v>
      </c>
      <c r="H17863">
        <v>0</v>
      </c>
      <c r="I17863">
        <v>1</v>
      </c>
      <c r="J17863">
        <v>180</v>
      </c>
      <c r="K17863">
        <v>1</v>
      </c>
      <c r="L17863">
        <v>1</v>
      </c>
      <c r="M17863">
        <v>60</v>
      </c>
      <c r="N17863" t="s">
        <v>18</v>
      </c>
      <c r="O17863" s="1">
        <v>6.9697799999999997E-28</v>
      </c>
      <c r="P17863">
        <v>322</v>
      </c>
    </row>
    <row r="17864" spans="1:16" x14ac:dyDescent="0.25">
      <c r="A17864" t="s">
        <v>26488</v>
      </c>
      <c r="B17864">
        <v>1599</v>
      </c>
      <c r="C17864" s="3" t="str">
        <f>HYPERLINK("http://www.uniprot.org/uniprot/K7KCA7","tr|K7KCA7|K7KCA7_SOYBN")</f>
        <v>tr|K7KCA7|K7KCA7_SOYBN</v>
      </c>
      <c r="D17864" t="s">
        <v>28</v>
      </c>
      <c r="E17864">
        <v>78.47</v>
      </c>
      <c r="F17864">
        <v>539</v>
      </c>
      <c r="G17864">
        <v>116</v>
      </c>
      <c r="H17864">
        <v>7</v>
      </c>
      <c r="I17864">
        <v>1</v>
      </c>
      <c r="J17864">
        <v>1596</v>
      </c>
      <c r="K17864">
        <v>1</v>
      </c>
      <c r="L17864">
        <v>1</v>
      </c>
      <c r="M17864">
        <v>534</v>
      </c>
      <c r="N17864" t="s">
        <v>18</v>
      </c>
      <c r="O17864">
        <v>0</v>
      </c>
      <c r="P17864">
        <v>2220</v>
      </c>
    </row>
    <row r="17865" spans="1:16" x14ac:dyDescent="0.25">
      <c r="A17865" t="s">
        <v>26489</v>
      </c>
      <c r="B17865">
        <v>717</v>
      </c>
      <c r="C17865" s="3" t="str">
        <f>HYPERLINK("http://www.uniprot.org/uniprot/G7KAV9","tr|G7KAV9|G7KAV9_MEDTR")</f>
        <v>tr|G7KAV9|G7KAV9_MEDTR</v>
      </c>
      <c r="D17865" t="s">
        <v>6849</v>
      </c>
      <c r="E17865">
        <v>78.05</v>
      </c>
      <c r="F17865">
        <v>237</v>
      </c>
      <c r="G17865">
        <v>52</v>
      </c>
      <c r="H17865">
        <v>0</v>
      </c>
      <c r="I17865">
        <v>1</v>
      </c>
      <c r="J17865">
        <v>711</v>
      </c>
      <c r="K17865">
        <v>1</v>
      </c>
      <c r="L17865">
        <v>107</v>
      </c>
      <c r="M17865">
        <v>343</v>
      </c>
      <c r="N17865" t="s">
        <v>18</v>
      </c>
      <c r="O17865" s="1">
        <v>1.47303E-102</v>
      </c>
      <c r="P17865">
        <v>969</v>
      </c>
    </row>
    <row r="17866" spans="1:16" x14ac:dyDescent="0.25">
      <c r="A17866" t="s">
        <v>26490</v>
      </c>
      <c r="B17866">
        <v>4467</v>
      </c>
      <c r="C17866" s="3" t="str">
        <f>HYPERLINK("http://www.uniprot.org/uniprot/D7KVW8","tr|D7KVW8|D7KVW8_ARALL")</f>
        <v>tr|D7KVW8|D7KVW8_ARALL</v>
      </c>
      <c r="D17866" t="s">
        <v>26491</v>
      </c>
      <c r="E17866">
        <v>49.64</v>
      </c>
      <c r="F17866">
        <v>1545</v>
      </c>
      <c r="G17866">
        <v>778</v>
      </c>
      <c r="H17866">
        <v>83</v>
      </c>
      <c r="I17866">
        <v>1</v>
      </c>
      <c r="J17866">
        <v>4386</v>
      </c>
      <c r="K17866">
        <v>1</v>
      </c>
      <c r="L17866">
        <v>1</v>
      </c>
      <c r="M17866">
        <v>1537</v>
      </c>
      <c r="N17866" t="s">
        <v>18</v>
      </c>
      <c r="O17866">
        <v>0</v>
      </c>
      <c r="P17866">
        <v>3994</v>
      </c>
    </row>
    <row r="17867" spans="1:16" x14ac:dyDescent="0.25">
      <c r="A17867" t="s">
        <v>26492</v>
      </c>
      <c r="B17867">
        <v>642</v>
      </c>
      <c r="C17867" s="3" t="str">
        <f>HYPERLINK("http://www.uniprot.org/uniprot/G7JXQ9","tr|G7JXQ9|G7JXQ9_MEDTR")</f>
        <v>tr|G7JXQ9|G7JXQ9_MEDTR</v>
      </c>
      <c r="D17867" t="s">
        <v>26493</v>
      </c>
      <c r="E17867">
        <v>70.040000000000006</v>
      </c>
      <c r="F17867">
        <v>227</v>
      </c>
      <c r="G17867">
        <v>68</v>
      </c>
      <c r="H17867">
        <v>14</v>
      </c>
      <c r="I17867">
        <v>1</v>
      </c>
      <c r="J17867">
        <v>639</v>
      </c>
      <c r="K17867">
        <v>1</v>
      </c>
      <c r="L17867">
        <v>1</v>
      </c>
      <c r="M17867">
        <v>227</v>
      </c>
      <c r="N17867" t="s">
        <v>18</v>
      </c>
      <c r="O17867" s="1">
        <v>1.40333E-76</v>
      </c>
      <c r="P17867">
        <v>744</v>
      </c>
    </row>
    <row r="17868" spans="1:16" x14ac:dyDescent="0.25">
      <c r="A17868" t="s">
        <v>26494</v>
      </c>
      <c r="B17868">
        <v>2004</v>
      </c>
      <c r="C17868" s="3" t="str">
        <f>HYPERLINK("http://www.uniprot.org/uniprot/G7I2H0","tr|G7I2H0|G7I2H0_MEDTR")</f>
        <v>tr|G7I2H0|G7I2H0_MEDTR</v>
      </c>
      <c r="D17868" t="s">
        <v>144</v>
      </c>
      <c r="E17868">
        <v>33.72</v>
      </c>
      <c r="F17868">
        <v>338</v>
      </c>
      <c r="G17868">
        <v>224</v>
      </c>
      <c r="H17868">
        <v>2</v>
      </c>
      <c r="I17868">
        <v>964</v>
      </c>
      <c r="J17868">
        <v>1971</v>
      </c>
      <c r="K17868">
        <v>1</v>
      </c>
      <c r="L17868">
        <v>27</v>
      </c>
      <c r="M17868">
        <v>313</v>
      </c>
      <c r="N17868" t="s">
        <v>18</v>
      </c>
      <c r="O17868" s="1">
        <v>2.5269200000000001E-38</v>
      </c>
      <c r="P17868">
        <v>421</v>
      </c>
    </row>
    <row r="17869" spans="1:16" x14ac:dyDescent="0.25">
      <c r="A17869" t="s">
        <v>26495</v>
      </c>
      <c r="B17869">
        <v>774</v>
      </c>
      <c r="C17869" s="3" t="str">
        <f>HYPERLINK("http://www.uniprot.org/uniprot/K7MNX2","tr|K7MNX2|K7MNX2_SOYBN")</f>
        <v>tr|K7MNX2|K7MNX2_SOYBN</v>
      </c>
      <c r="D17869" t="s">
        <v>28</v>
      </c>
      <c r="E17869">
        <v>29.2</v>
      </c>
      <c r="F17869">
        <v>113</v>
      </c>
      <c r="G17869">
        <v>80</v>
      </c>
      <c r="H17869">
        <v>2</v>
      </c>
      <c r="I17869">
        <v>40</v>
      </c>
      <c r="J17869">
        <v>372</v>
      </c>
      <c r="K17869">
        <v>1</v>
      </c>
      <c r="L17869">
        <v>402</v>
      </c>
      <c r="M17869">
        <v>514</v>
      </c>
      <c r="N17869" t="s">
        <v>18</v>
      </c>
      <c r="O17869" s="1">
        <v>4.1002400000000003E-11</v>
      </c>
      <c r="P17869">
        <v>181</v>
      </c>
    </row>
    <row r="17870" spans="1:16" x14ac:dyDescent="0.25">
      <c r="A17870" t="s">
        <v>26496</v>
      </c>
      <c r="B17870">
        <v>288</v>
      </c>
      <c r="C17870" s="3" t="str">
        <f>HYPERLINK("http://www.uniprot.org/uniprot/K7M2M1","tr|K7M2M1|K7M2M1_SOYBN")</f>
        <v>tr|K7M2M1|K7M2M1_SOYBN</v>
      </c>
      <c r="D17870" t="s">
        <v>28</v>
      </c>
      <c r="E17870">
        <v>87.87</v>
      </c>
      <c r="F17870">
        <v>66</v>
      </c>
      <c r="G17870">
        <v>8</v>
      </c>
      <c r="H17870">
        <v>0</v>
      </c>
      <c r="I17870">
        <v>76</v>
      </c>
      <c r="J17870">
        <v>273</v>
      </c>
      <c r="K17870">
        <v>1</v>
      </c>
      <c r="L17870">
        <v>54</v>
      </c>
      <c r="M17870">
        <v>119</v>
      </c>
      <c r="N17870" t="s">
        <v>18</v>
      </c>
      <c r="O17870" s="1">
        <v>1.46667E-25</v>
      </c>
      <c r="P17870">
        <v>302</v>
      </c>
    </row>
    <row r="17871" spans="1:16" x14ac:dyDescent="0.25">
      <c r="A17871" t="s">
        <v>26497</v>
      </c>
      <c r="B17871">
        <v>1326</v>
      </c>
      <c r="C17871" s="3" t="str">
        <f>HYPERLINK("http://www.uniprot.org/uniprot/G7IG88","tr|G7IG88|G7IG88_MEDTR")</f>
        <v>tr|G7IG88|G7IG88_MEDTR</v>
      </c>
      <c r="D17871" t="s">
        <v>26458</v>
      </c>
      <c r="E17871">
        <v>74.22</v>
      </c>
      <c r="F17871">
        <v>419</v>
      </c>
      <c r="G17871">
        <v>108</v>
      </c>
      <c r="H17871">
        <v>8</v>
      </c>
      <c r="I17871">
        <v>1</v>
      </c>
      <c r="J17871">
        <v>1233</v>
      </c>
      <c r="K17871">
        <v>1</v>
      </c>
      <c r="L17871">
        <v>1</v>
      </c>
      <c r="M17871">
        <v>400</v>
      </c>
      <c r="N17871" t="s">
        <v>18</v>
      </c>
      <c r="O17871" s="1">
        <v>4.1376399999999998E-158</v>
      </c>
      <c r="P17871">
        <v>1452</v>
      </c>
    </row>
    <row r="17872" spans="1:16" x14ac:dyDescent="0.25">
      <c r="A17872" t="s">
        <v>26498</v>
      </c>
      <c r="B17872">
        <v>2007</v>
      </c>
      <c r="C17872" s="3" t="str">
        <f>HYPERLINK("http://www.uniprot.org/uniprot/G7I2H0","tr|G7I2H0|G7I2H0_MEDTR")</f>
        <v>tr|G7I2H0|G7I2H0_MEDTR</v>
      </c>
      <c r="D17872" t="s">
        <v>144</v>
      </c>
      <c r="E17872">
        <v>34.020000000000003</v>
      </c>
      <c r="F17872">
        <v>338</v>
      </c>
      <c r="G17872">
        <v>223</v>
      </c>
      <c r="H17872">
        <v>2</v>
      </c>
      <c r="I17872">
        <v>964</v>
      </c>
      <c r="J17872">
        <v>1971</v>
      </c>
      <c r="K17872">
        <v>1</v>
      </c>
      <c r="L17872">
        <v>27</v>
      </c>
      <c r="M17872">
        <v>313</v>
      </c>
      <c r="N17872" t="s">
        <v>18</v>
      </c>
      <c r="O17872" s="1">
        <v>3.9060400000000003E-39</v>
      </c>
      <c r="P17872">
        <v>428</v>
      </c>
    </row>
    <row r="17873" spans="1:16" x14ac:dyDescent="0.25">
      <c r="A17873" t="s">
        <v>26499</v>
      </c>
      <c r="B17873">
        <v>606</v>
      </c>
      <c r="C17873" s="3" t="str">
        <f>HYPERLINK("http://www.uniprot.org/uniprot/G7ZZX4","tr|G7ZZX4|G7ZZX4_MEDTR")</f>
        <v>tr|G7ZZX4|G7ZZX4_MEDTR</v>
      </c>
      <c r="D17873" t="s">
        <v>26500</v>
      </c>
      <c r="E17873">
        <v>64.7</v>
      </c>
      <c r="F17873">
        <v>170</v>
      </c>
      <c r="G17873">
        <v>60</v>
      </c>
      <c r="H17873">
        <v>0</v>
      </c>
      <c r="I17873">
        <v>10</v>
      </c>
      <c r="J17873">
        <v>519</v>
      </c>
      <c r="K17873">
        <v>1</v>
      </c>
      <c r="L17873">
        <v>3</v>
      </c>
      <c r="M17873">
        <v>164</v>
      </c>
      <c r="N17873" t="s">
        <v>18</v>
      </c>
      <c r="O17873" s="1">
        <v>1.13495E-50</v>
      </c>
      <c r="P17873">
        <v>520</v>
      </c>
    </row>
    <row r="17874" spans="1:16" x14ac:dyDescent="0.25">
      <c r="A17874" t="s">
        <v>26501</v>
      </c>
      <c r="B17874">
        <v>1014</v>
      </c>
      <c r="C17874" s="3" t="str">
        <f>HYPERLINK("http://www.uniprot.org/uniprot/I1J544","tr|I1J544|I1J544_SOYBN")</f>
        <v>tr|I1J544|I1J544_SOYBN</v>
      </c>
      <c r="D17874" t="s">
        <v>28</v>
      </c>
      <c r="E17874">
        <v>77.56</v>
      </c>
      <c r="F17874">
        <v>312</v>
      </c>
      <c r="G17874">
        <v>70</v>
      </c>
      <c r="H17874">
        <v>1</v>
      </c>
      <c r="I17874">
        <v>79</v>
      </c>
      <c r="J17874">
        <v>1011</v>
      </c>
      <c r="K17874">
        <v>1</v>
      </c>
      <c r="L17874">
        <v>19</v>
      </c>
      <c r="M17874">
        <v>327</v>
      </c>
      <c r="N17874" t="s">
        <v>18</v>
      </c>
      <c r="O17874" s="1">
        <v>8.6377200000000007E-136</v>
      </c>
      <c r="P17874">
        <v>1258</v>
      </c>
    </row>
    <row r="17875" spans="1:16" x14ac:dyDescent="0.25">
      <c r="A17875" t="s">
        <v>26502</v>
      </c>
      <c r="B17875">
        <v>486</v>
      </c>
      <c r="C17875" s="3" t="str">
        <f>HYPERLINK("http://www.uniprot.org/uniprot/G7KWI3","tr|G7KWI3|G7KWI3_MEDTR")</f>
        <v>tr|G7KWI3|G7KWI3_MEDTR</v>
      </c>
      <c r="D17875" t="s">
        <v>26503</v>
      </c>
      <c r="E17875">
        <v>80.53</v>
      </c>
      <c r="F17875">
        <v>149</v>
      </c>
      <c r="G17875">
        <v>29</v>
      </c>
      <c r="H17875">
        <v>0</v>
      </c>
      <c r="I17875">
        <v>37</v>
      </c>
      <c r="J17875">
        <v>483</v>
      </c>
      <c r="K17875">
        <v>1</v>
      </c>
      <c r="L17875">
        <v>16</v>
      </c>
      <c r="M17875">
        <v>164</v>
      </c>
      <c r="N17875" t="s">
        <v>18</v>
      </c>
      <c r="O17875" s="1">
        <v>1.50023E-62</v>
      </c>
      <c r="P17875">
        <v>621</v>
      </c>
    </row>
    <row r="17876" spans="1:16" x14ac:dyDescent="0.25">
      <c r="A17876" t="s">
        <v>26504</v>
      </c>
      <c r="B17876">
        <v>1650</v>
      </c>
      <c r="C17876" s="3" t="str">
        <f>HYPERLINK("http://www.uniprot.org/uniprot/I1KWP4","tr|I1KWP4|I1KWP4_SOYBN")</f>
        <v>tr|I1KWP4|I1KWP4_SOYBN</v>
      </c>
      <c r="D17876" t="s">
        <v>28</v>
      </c>
      <c r="E17876">
        <v>77.86</v>
      </c>
      <c r="F17876">
        <v>384</v>
      </c>
      <c r="G17876">
        <v>85</v>
      </c>
      <c r="H17876">
        <v>7</v>
      </c>
      <c r="I17876">
        <v>1</v>
      </c>
      <c r="J17876">
        <v>1131</v>
      </c>
      <c r="K17876">
        <v>1</v>
      </c>
      <c r="L17876">
        <v>1</v>
      </c>
      <c r="M17876">
        <v>383</v>
      </c>
      <c r="N17876" t="s">
        <v>18</v>
      </c>
      <c r="O17876" s="1">
        <v>9.1565300000000001E-169</v>
      </c>
      <c r="P17876">
        <v>1545</v>
      </c>
    </row>
    <row r="17877" spans="1:16" x14ac:dyDescent="0.25">
      <c r="A17877" t="s">
        <v>26505</v>
      </c>
      <c r="B17877">
        <v>1122</v>
      </c>
      <c r="C17877" s="3" t="str">
        <f>HYPERLINK("http://www.uniprot.org/uniprot/G7KFG1","tr|G7KFG1|G7KFG1_MEDTR")</f>
        <v>tr|G7KFG1|G7KFG1_MEDTR</v>
      </c>
      <c r="D17877" t="s">
        <v>26506</v>
      </c>
      <c r="E17877">
        <v>72.540000000000006</v>
      </c>
      <c r="F17877">
        <v>357</v>
      </c>
      <c r="G17877">
        <v>98</v>
      </c>
      <c r="H17877">
        <v>5</v>
      </c>
      <c r="I17877">
        <v>64</v>
      </c>
      <c r="J17877">
        <v>1119</v>
      </c>
      <c r="K17877">
        <v>1</v>
      </c>
      <c r="L17877">
        <v>21</v>
      </c>
      <c r="M17877">
        <v>377</v>
      </c>
      <c r="N17877" t="s">
        <v>18</v>
      </c>
      <c r="O17877" s="1">
        <v>1.19934E-136</v>
      </c>
      <c r="P17877">
        <v>1266</v>
      </c>
    </row>
    <row r="17878" spans="1:16" x14ac:dyDescent="0.25">
      <c r="A17878" t="s">
        <v>26507</v>
      </c>
      <c r="B17878">
        <v>726</v>
      </c>
      <c r="C17878" s="3" t="str">
        <f>HYPERLINK("http://www.uniprot.org/uniprot/G7I7N0","tr|G7I7N0|G7I7N0_MEDTR")</f>
        <v>tr|G7I7N0|G7I7N0_MEDTR</v>
      </c>
      <c r="D17878" t="s">
        <v>26508</v>
      </c>
      <c r="E17878">
        <v>62.85</v>
      </c>
      <c r="F17878">
        <v>245</v>
      </c>
      <c r="G17878">
        <v>91</v>
      </c>
      <c r="H17878">
        <v>4</v>
      </c>
      <c r="I17878">
        <v>1</v>
      </c>
      <c r="J17878">
        <v>723</v>
      </c>
      <c r="K17878">
        <v>1</v>
      </c>
      <c r="L17878">
        <v>29</v>
      </c>
      <c r="M17878">
        <v>255</v>
      </c>
      <c r="N17878" t="s">
        <v>18</v>
      </c>
      <c r="O17878" s="1">
        <v>6.6465099999999998E-74</v>
      </c>
      <c r="P17878">
        <v>722</v>
      </c>
    </row>
    <row r="17879" spans="1:16" x14ac:dyDescent="0.25">
      <c r="A17879" t="s">
        <v>26509</v>
      </c>
      <c r="B17879">
        <v>972</v>
      </c>
      <c r="C17879" s="3" t="str">
        <f>HYPERLINK("http://www.uniprot.org/uniprot/G7KJL7","tr|G7KJL7|G7KJL7_MEDTR")</f>
        <v>tr|G7KJL7|G7KJL7_MEDTR</v>
      </c>
      <c r="D17879" t="s">
        <v>8575</v>
      </c>
      <c r="E17879">
        <v>81.44</v>
      </c>
      <c r="F17879">
        <v>291</v>
      </c>
      <c r="G17879">
        <v>54</v>
      </c>
      <c r="H17879">
        <v>0</v>
      </c>
      <c r="I17879">
        <v>1</v>
      </c>
      <c r="J17879">
        <v>873</v>
      </c>
      <c r="K17879">
        <v>1</v>
      </c>
      <c r="L17879">
        <v>107</v>
      </c>
      <c r="M17879">
        <v>396</v>
      </c>
      <c r="N17879" t="s">
        <v>18</v>
      </c>
      <c r="O17879" s="1">
        <v>4.4444E-134</v>
      </c>
      <c r="P17879">
        <v>1243</v>
      </c>
    </row>
    <row r="17880" spans="1:16" x14ac:dyDescent="0.25">
      <c r="A17880" t="s">
        <v>26510</v>
      </c>
      <c r="B17880">
        <v>1890</v>
      </c>
      <c r="C17880" s="3" t="str">
        <f>HYPERLINK("http://www.uniprot.org/uniprot/I1JTN0","tr|I1JTN0|I1JTN0_SOYBN")</f>
        <v>tr|I1JTN0|I1JTN0_SOYBN</v>
      </c>
      <c r="D17880" t="s">
        <v>71</v>
      </c>
      <c r="E17880">
        <v>58.62</v>
      </c>
      <c r="F17880">
        <v>725</v>
      </c>
      <c r="G17880">
        <v>300</v>
      </c>
      <c r="H17880">
        <v>96</v>
      </c>
      <c r="I17880">
        <v>1</v>
      </c>
      <c r="J17880">
        <v>1887</v>
      </c>
      <c r="K17880">
        <v>1</v>
      </c>
      <c r="L17880">
        <v>83</v>
      </c>
      <c r="M17880">
        <v>803</v>
      </c>
      <c r="N17880" t="s">
        <v>18</v>
      </c>
      <c r="O17880">
        <v>0</v>
      </c>
      <c r="P17880">
        <v>2060</v>
      </c>
    </row>
    <row r="17881" spans="1:16" x14ac:dyDescent="0.25">
      <c r="A17881" t="s">
        <v>26511</v>
      </c>
      <c r="B17881">
        <v>2601</v>
      </c>
      <c r="C17881" s="3" t="str">
        <f>HYPERLINK("http://www.uniprot.org/uniprot/G7J4N3","tr|G7J4N3|G7J4N3_MEDTR")</f>
        <v>tr|G7J4N3|G7J4N3_MEDTR</v>
      </c>
      <c r="D17881" t="s">
        <v>26512</v>
      </c>
      <c r="E17881">
        <v>63.39</v>
      </c>
      <c r="F17881">
        <v>877</v>
      </c>
      <c r="G17881">
        <v>321</v>
      </c>
      <c r="H17881">
        <v>13</v>
      </c>
      <c r="I17881">
        <v>7</v>
      </c>
      <c r="J17881">
        <v>2598</v>
      </c>
      <c r="K17881">
        <v>1</v>
      </c>
      <c r="L17881">
        <v>1</v>
      </c>
      <c r="M17881">
        <v>845</v>
      </c>
      <c r="N17881" t="s">
        <v>18</v>
      </c>
      <c r="O17881">
        <v>0</v>
      </c>
      <c r="P17881">
        <v>2619</v>
      </c>
    </row>
    <row r="17882" spans="1:16" x14ac:dyDescent="0.25">
      <c r="A17882" t="s">
        <v>26513</v>
      </c>
      <c r="B17882">
        <v>714</v>
      </c>
      <c r="C17882" s="3" t="str">
        <f>HYPERLINK("http://www.uniprot.org/uniprot/G7IVT9","tr|G7IVT9|G7IVT9_MEDTR")</f>
        <v>tr|G7IVT9|G7IVT9_MEDTR</v>
      </c>
      <c r="D17882" t="s">
        <v>26514</v>
      </c>
      <c r="E17882">
        <v>68.569999999999993</v>
      </c>
      <c r="F17882">
        <v>210</v>
      </c>
      <c r="G17882">
        <v>66</v>
      </c>
      <c r="H17882">
        <v>5</v>
      </c>
      <c r="I17882">
        <v>1</v>
      </c>
      <c r="J17882">
        <v>615</v>
      </c>
      <c r="K17882">
        <v>1</v>
      </c>
      <c r="L17882">
        <v>1</v>
      </c>
      <c r="M17882">
        <v>208</v>
      </c>
      <c r="N17882" t="s">
        <v>18</v>
      </c>
      <c r="O17882" s="1">
        <v>2.1989999999999999E-66</v>
      </c>
      <c r="P17882">
        <v>657</v>
      </c>
    </row>
    <row r="17883" spans="1:16" x14ac:dyDescent="0.25">
      <c r="A17883" t="s">
        <v>26515</v>
      </c>
      <c r="B17883">
        <v>1107</v>
      </c>
      <c r="C17883" s="3" t="str">
        <f>HYPERLINK("http://www.uniprot.org/uniprot/I1KRU6","tr|I1KRU6|I1KRU6_SOYBN")</f>
        <v>tr|I1KRU6|I1KRU6_SOYBN</v>
      </c>
      <c r="D17883" t="s">
        <v>28</v>
      </c>
      <c r="E17883">
        <v>83.69</v>
      </c>
      <c r="F17883">
        <v>368</v>
      </c>
      <c r="G17883">
        <v>60</v>
      </c>
      <c r="H17883">
        <v>0</v>
      </c>
      <c r="I17883">
        <v>1</v>
      </c>
      <c r="J17883">
        <v>1104</v>
      </c>
      <c r="K17883">
        <v>1</v>
      </c>
      <c r="L17883">
        <v>3</v>
      </c>
      <c r="M17883">
        <v>370</v>
      </c>
      <c r="N17883" t="s">
        <v>18</v>
      </c>
      <c r="O17883" s="1">
        <v>2.1178299999999999E-170</v>
      </c>
      <c r="P17883">
        <v>1557</v>
      </c>
    </row>
    <row r="17884" spans="1:16" x14ac:dyDescent="0.25">
      <c r="A17884" t="s">
        <v>26516</v>
      </c>
      <c r="B17884">
        <v>1143</v>
      </c>
      <c r="C17884" s="3" t="str">
        <f>HYPERLINK("http://www.uniprot.org/uniprot/C7FDI5","tr|C7FDI5|C7FDI5_SOYBN")</f>
        <v>tr|C7FDI5|C7FDI5_SOYBN</v>
      </c>
      <c r="D17884" t="s">
        <v>717</v>
      </c>
      <c r="E17884">
        <v>49.17</v>
      </c>
      <c r="F17884">
        <v>362</v>
      </c>
      <c r="G17884">
        <v>184</v>
      </c>
      <c r="H17884">
        <v>4</v>
      </c>
      <c r="I17884">
        <v>1</v>
      </c>
      <c r="J17884">
        <v>1074</v>
      </c>
      <c r="K17884">
        <v>1</v>
      </c>
      <c r="L17884">
        <v>704</v>
      </c>
      <c r="M17884">
        <v>1060</v>
      </c>
      <c r="N17884" t="s">
        <v>18</v>
      </c>
      <c r="O17884" s="1">
        <v>1.2507500000000001E-96</v>
      </c>
      <c r="P17884">
        <v>921</v>
      </c>
    </row>
    <row r="17885" spans="1:16" x14ac:dyDescent="0.25">
      <c r="A17885" t="s">
        <v>26517</v>
      </c>
      <c r="B17885">
        <v>624</v>
      </c>
      <c r="C17885" s="3" t="str">
        <f>HYPERLINK("http://www.uniprot.org/uniprot/K4DGW6","tr|K4DGW6|K4DGW6_SOLLC")</f>
        <v>tr|K4DGW6|K4DGW6_SOLLC</v>
      </c>
      <c r="D17885" t="s">
        <v>26518</v>
      </c>
      <c r="E17885">
        <v>30.63</v>
      </c>
      <c r="F17885">
        <v>111</v>
      </c>
      <c r="G17885">
        <v>77</v>
      </c>
      <c r="H17885">
        <v>8</v>
      </c>
      <c r="I17885">
        <v>9</v>
      </c>
      <c r="J17885">
        <v>317</v>
      </c>
      <c r="K17885">
        <v>3</v>
      </c>
      <c r="L17885">
        <v>391</v>
      </c>
      <c r="M17885">
        <v>501</v>
      </c>
      <c r="N17885" t="s">
        <v>18</v>
      </c>
      <c r="O17885" s="1">
        <v>1.8139999999999999E-8</v>
      </c>
      <c r="P17885">
        <v>134</v>
      </c>
    </row>
    <row r="17886" spans="1:16" x14ac:dyDescent="0.25">
      <c r="A17886" t="s">
        <v>26519</v>
      </c>
      <c r="B17886">
        <v>1482</v>
      </c>
      <c r="C17886" s="3" t="str">
        <f>HYPERLINK("http://www.uniprot.org/uniprot/G7ZX34","tr|G7ZX34|G7ZX34_MEDTR")</f>
        <v>tr|G7ZX34|G7ZX34_MEDTR</v>
      </c>
      <c r="D17886" t="s">
        <v>26520</v>
      </c>
      <c r="E17886">
        <v>57.14</v>
      </c>
      <c r="F17886">
        <v>490</v>
      </c>
      <c r="G17886">
        <v>210</v>
      </c>
      <c r="H17886">
        <v>23</v>
      </c>
      <c r="I17886">
        <v>1</v>
      </c>
      <c r="J17886">
        <v>1401</v>
      </c>
      <c r="K17886">
        <v>1</v>
      </c>
      <c r="L17886">
        <v>1</v>
      </c>
      <c r="M17886">
        <v>447</v>
      </c>
      <c r="N17886" t="s">
        <v>18</v>
      </c>
      <c r="O17886" s="1">
        <v>2.9502000000000001E-131</v>
      </c>
      <c r="P17886">
        <v>1221</v>
      </c>
    </row>
    <row r="17887" spans="1:16" x14ac:dyDescent="0.25">
      <c r="A17887" t="s">
        <v>26521</v>
      </c>
      <c r="B17887">
        <v>387</v>
      </c>
      <c r="C17887" s="3" t="str">
        <f>HYPERLINK("http://www.uniprot.org/uniprot/I1MSI3","tr|I1MSI3|I1MSI3_SOYBN")</f>
        <v>tr|I1MSI3|I1MSI3_SOYBN</v>
      </c>
      <c r="D17887" t="s">
        <v>28</v>
      </c>
      <c r="E17887">
        <v>91.08</v>
      </c>
      <c r="F17887">
        <v>101</v>
      </c>
      <c r="G17887">
        <v>9</v>
      </c>
      <c r="H17887">
        <v>0</v>
      </c>
      <c r="I17887">
        <v>82</v>
      </c>
      <c r="J17887">
        <v>384</v>
      </c>
      <c r="K17887">
        <v>1</v>
      </c>
      <c r="L17887">
        <v>360</v>
      </c>
      <c r="M17887">
        <v>460</v>
      </c>
      <c r="N17887" t="s">
        <v>18</v>
      </c>
      <c r="O17887" s="1">
        <v>4.2368200000000002E-49</v>
      </c>
      <c r="P17887">
        <v>505</v>
      </c>
    </row>
    <row r="17888" spans="1:16" x14ac:dyDescent="0.25">
      <c r="A17888" t="s">
        <v>26522</v>
      </c>
      <c r="B17888">
        <v>633</v>
      </c>
      <c r="C17888" s="3" t="str">
        <f>HYPERLINK("http://www.uniprot.org/uniprot/B7FMW0","tr|B7FMW0|B7FMW0_MEDTR")</f>
        <v>tr|B7FMW0|B7FMW0_MEDTR</v>
      </c>
      <c r="D17888" t="s">
        <v>4258</v>
      </c>
      <c r="E17888">
        <v>90.05</v>
      </c>
      <c r="F17888">
        <v>191</v>
      </c>
      <c r="G17888">
        <v>19</v>
      </c>
      <c r="H17888">
        <v>0</v>
      </c>
      <c r="I17888">
        <v>58</v>
      </c>
      <c r="J17888">
        <v>630</v>
      </c>
      <c r="K17888">
        <v>1</v>
      </c>
      <c r="L17888">
        <v>27</v>
      </c>
      <c r="M17888">
        <v>217</v>
      </c>
      <c r="N17888" t="s">
        <v>18</v>
      </c>
      <c r="O17888" s="1">
        <v>4.6088099999999999E-93</v>
      </c>
      <c r="P17888">
        <v>886</v>
      </c>
    </row>
    <row r="17889" spans="1:16" x14ac:dyDescent="0.25">
      <c r="A17889" t="s">
        <v>26523</v>
      </c>
      <c r="B17889">
        <v>189</v>
      </c>
      <c r="C17889" s="3" t="str">
        <f>HYPERLINK("http://www.uniprot.org/uniprot/K7L0D5","tr|K7L0D5|K7L0D5_SOYBN")</f>
        <v>tr|K7L0D5|K7L0D5_SOYBN</v>
      </c>
      <c r="D17889" t="s">
        <v>117</v>
      </c>
      <c r="E17889">
        <v>98.36</v>
      </c>
      <c r="F17889">
        <v>61</v>
      </c>
      <c r="G17889">
        <v>1</v>
      </c>
      <c r="H17889">
        <v>0</v>
      </c>
      <c r="I17889">
        <v>1</v>
      </c>
      <c r="J17889">
        <v>183</v>
      </c>
      <c r="K17889">
        <v>1</v>
      </c>
      <c r="L17889">
        <v>1</v>
      </c>
      <c r="M17889">
        <v>61</v>
      </c>
      <c r="N17889" t="s">
        <v>18</v>
      </c>
      <c r="O17889" s="1">
        <v>5.6301400000000001E-25</v>
      </c>
      <c r="P17889">
        <v>297</v>
      </c>
    </row>
    <row r="17890" spans="1:16" x14ac:dyDescent="0.25">
      <c r="A17890" t="s">
        <v>26524</v>
      </c>
      <c r="B17890">
        <v>693</v>
      </c>
      <c r="C17890" s="3" t="str">
        <f>HYPERLINK("http://www.uniprot.org/uniprot/I1J8Z2","tr|I1J8Z2|I1J8Z2_SOYBN")</f>
        <v>tr|I1J8Z2|I1J8Z2_SOYBN</v>
      </c>
      <c r="D17890" t="s">
        <v>28</v>
      </c>
      <c r="E17890">
        <v>82.46</v>
      </c>
      <c r="F17890">
        <v>211</v>
      </c>
      <c r="G17890">
        <v>37</v>
      </c>
      <c r="H17890">
        <v>3</v>
      </c>
      <c r="I17890">
        <v>1</v>
      </c>
      <c r="J17890">
        <v>624</v>
      </c>
      <c r="K17890">
        <v>1</v>
      </c>
      <c r="L17890">
        <v>1</v>
      </c>
      <c r="M17890">
        <v>208</v>
      </c>
      <c r="N17890" t="s">
        <v>18</v>
      </c>
      <c r="O17890" s="1">
        <v>7.1897199999999997E-96</v>
      </c>
      <c r="P17890">
        <v>911</v>
      </c>
    </row>
    <row r="17891" spans="1:16" x14ac:dyDescent="0.25">
      <c r="A17891" t="s">
        <v>26525</v>
      </c>
      <c r="B17891">
        <v>2076</v>
      </c>
      <c r="C17891" s="3" t="str">
        <f>HYPERLINK("http://www.uniprot.org/uniprot/G7K980","tr|G7K980|G7K980_MEDTR")</f>
        <v>tr|G7K980|G7K980_MEDTR</v>
      </c>
      <c r="D17891" t="s">
        <v>26526</v>
      </c>
      <c r="E17891">
        <v>78.8</v>
      </c>
      <c r="F17891">
        <v>755</v>
      </c>
      <c r="G17891">
        <v>160</v>
      </c>
      <c r="H17891">
        <v>66</v>
      </c>
      <c r="I17891">
        <v>1</v>
      </c>
      <c r="J17891">
        <v>2067</v>
      </c>
      <c r="K17891">
        <v>1</v>
      </c>
      <c r="L17891">
        <v>1</v>
      </c>
      <c r="M17891">
        <v>755</v>
      </c>
      <c r="N17891" t="s">
        <v>18</v>
      </c>
      <c r="O17891">
        <v>0</v>
      </c>
      <c r="P17891">
        <v>3240</v>
      </c>
    </row>
    <row r="17892" spans="1:16" x14ac:dyDescent="0.25">
      <c r="A17892" t="s">
        <v>26527</v>
      </c>
      <c r="B17892">
        <v>1059</v>
      </c>
      <c r="C17892" s="3" t="str">
        <f>HYPERLINK("http://www.uniprot.org/uniprot/A5B592","tr|A5B592|A5B592_VITVI")</f>
        <v>tr|A5B592|A5B592_VITVI</v>
      </c>
      <c r="D17892" t="s">
        <v>250</v>
      </c>
      <c r="E17892">
        <v>29.72</v>
      </c>
      <c r="F17892">
        <v>323</v>
      </c>
      <c r="G17892">
        <v>227</v>
      </c>
      <c r="H17892">
        <v>11</v>
      </c>
      <c r="I17892">
        <v>1</v>
      </c>
      <c r="J17892">
        <v>936</v>
      </c>
      <c r="K17892">
        <v>1</v>
      </c>
      <c r="L17892">
        <v>1094</v>
      </c>
      <c r="M17892">
        <v>1408</v>
      </c>
      <c r="N17892" t="s">
        <v>18</v>
      </c>
      <c r="O17892" s="1">
        <v>2.6136700000000002E-29</v>
      </c>
      <c r="P17892">
        <v>340</v>
      </c>
    </row>
    <row r="17893" spans="1:16" x14ac:dyDescent="0.25">
      <c r="A17893" t="s">
        <v>26528</v>
      </c>
      <c r="B17893">
        <v>1725</v>
      </c>
      <c r="C17893" s="3" t="str">
        <f>HYPERLINK("http://www.uniprot.org/uniprot/G7I2H0","tr|G7I2H0|G7I2H0_MEDTR")</f>
        <v>tr|G7I2H0|G7I2H0_MEDTR</v>
      </c>
      <c r="D17893" t="s">
        <v>144</v>
      </c>
      <c r="E17893">
        <v>33.42</v>
      </c>
      <c r="F17893">
        <v>362</v>
      </c>
      <c r="G17893">
        <v>241</v>
      </c>
      <c r="H17893">
        <v>6</v>
      </c>
      <c r="I17893">
        <v>586</v>
      </c>
      <c r="J17893">
        <v>1653</v>
      </c>
      <c r="K17893">
        <v>1</v>
      </c>
      <c r="L17893">
        <v>3</v>
      </c>
      <c r="M17893">
        <v>313</v>
      </c>
      <c r="N17893" t="s">
        <v>18</v>
      </c>
      <c r="O17893" s="1">
        <v>3.0404499999999998E-37</v>
      </c>
      <c r="P17893">
        <v>411</v>
      </c>
    </row>
    <row r="17894" spans="1:16" x14ac:dyDescent="0.25">
      <c r="A17894" t="s">
        <v>26529</v>
      </c>
      <c r="B17894">
        <v>777</v>
      </c>
      <c r="C17894" s="3" t="str">
        <f>HYPERLINK("http://www.uniprot.org/uniprot/B9RVU5","tr|B9RVU5|B9RVU5_RICCO")</f>
        <v>tr|B9RVU5|B9RVU5_RICCO</v>
      </c>
      <c r="D17894" t="s">
        <v>26530</v>
      </c>
      <c r="E17894">
        <v>84.5</v>
      </c>
      <c r="F17894">
        <v>142</v>
      </c>
      <c r="G17894">
        <v>22</v>
      </c>
      <c r="H17894">
        <v>0</v>
      </c>
      <c r="I17894">
        <v>1</v>
      </c>
      <c r="J17894">
        <v>426</v>
      </c>
      <c r="K17894">
        <v>1</v>
      </c>
      <c r="L17894">
        <v>1</v>
      </c>
      <c r="M17894">
        <v>142</v>
      </c>
      <c r="N17894" t="s">
        <v>18</v>
      </c>
      <c r="O17894" s="1">
        <v>4.21074E-64</v>
      </c>
      <c r="P17894">
        <v>638</v>
      </c>
    </row>
    <row r="17895" spans="1:16" x14ac:dyDescent="0.25">
      <c r="A17895" t="s">
        <v>26531</v>
      </c>
      <c r="B17895">
        <v>912</v>
      </c>
      <c r="C17895" s="3" t="str">
        <f>HYPERLINK("http://www.uniprot.org/uniprot/G7IG87","tr|G7IG87|G7IG87_MEDTR")</f>
        <v>tr|G7IG87|G7IG87_MEDTR</v>
      </c>
      <c r="D17895" t="s">
        <v>26532</v>
      </c>
      <c r="E17895">
        <v>44.96</v>
      </c>
      <c r="F17895">
        <v>318</v>
      </c>
      <c r="G17895">
        <v>175</v>
      </c>
      <c r="H17895">
        <v>15</v>
      </c>
      <c r="I17895">
        <v>1</v>
      </c>
      <c r="J17895">
        <v>909</v>
      </c>
      <c r="K17895">
        <v>1</v>
      </c>
      <c r="L17895">
        <v>1</v>
      </c>
      <c r="M17895">
        <v>313</v>
      </c>
      <c r="N17895" t="s">
        <v>18</v>
      </c>
      <c r="O17895" s="1">
        <v>7.6199600000000004E-53</v>
      </c>
      <c r="P17895">
        <v>542</v>
      </c>
    </row>
    <row r="17896" spans="1:16" x14ac:dyDescent="0.25">
      <c r="A17896" t="s">
        <v>26533</v>
      </c>
      <c r="B17896">
        <v>492</v>
      </c>
      <c r="C17896" s="3" t="str">
        <f>HYPERLINK("http://www.uniprot.org/uniprot/G7K4L8","tr|G7K4L8|G7K4L8_MEDTR")</f>
        <v>tr|G7K4L8|G7K4L8_MEDTR</v>
      </c>
      <c r="D17896" t="s">
        <v>1665</v>
      </c>
      <c r="E17896">
        <v>48.73</v>
      </c>
      <c r="F17896">
        <v>158</v>
      </c>
      <c r="G17896">
        <v>81</v>
      </c>
      <c r="H17896">
        <v>4</v>
      </c>
      <c r="I17896">
        <v>1</v>
      </c>
      <c r="J17896">
        <v>462</v>
      </c>
      <c r="K17896">
        <v>1</v>
      </c>
      <c r="L17896">
        <v>63</v>
      </c>
      <c r="M17896">
        <v>220</v>
      </c>
      <c r="N17896" t="s">
        <v>18</v>
      </c>
      <c r="O17896" s="1">
        <v>1.003E-34</v>
      </c>
      <c r="P17896">
        <v>381</v>
      </c>
    </row>
    <row r="17897" spans="1:16" x14ac:dyDescent="0.25">
      <c r="A17897" t="s">
        <v>26534</v>
      </c>
      <c r="B17897">
        <v>5088</v>
      </c>
      <c r="C17897" s="3" t="str">
        <f>HYPERLINK("http://www.uniprot.org/uniprot/I1N5T6","tr|I1N5T6|I1N5T6_SOYBN")</f>
        <v>tr|I1N5T6|I1N5T6_SOYBN</v>
      </c>
      <c r="D17897" t="s">
        <v>71</v>
      </c>
      <c r="E17897">
        <v>71.91</v>
      </c>
      <c r="F17897">
        <v>1574</v>
      </c>
      <c r="G17897">
        <v>442</v>
      </c>
      <c r="H17897">
        <v>24</v>
      </c>
      <c r="I17897">
        <v>364</v>
      </c>
      <c r="J17897">
        <v>5013</v>
      </c>
      <c r="K17897">
        <v>1</v>
      </c>
      <c r="L17897">
        <v>604</v>
      </c>
      <c r="M17897">
        <v>2151</v>
      </c>
      <c r="N17897" t="s">
        <v>18</v>
      </c>
      <c r="O17897">
        <v>0</v>
      </c>
      <c r="P17897">
        <v>5561</v>
      </c>
    </row>
    <row r="17898" spans="1:16" x14ac:dyDescent="0.25">
      <c r="A17898" t="s">
        <v>26535</v>
      </c>
      <c r="B17898">
        <v>1596</v>
      </c>
      <c r="C17898" s="3" t="str">
        <f>HYPERLINK("http://www.uniprot.org/uniprot/I1LB65","tr|I1LB65|I1LB65_SOYBN")</f>
        <v>tr|I1LB65|I1LB65_SOYBN</v>
      </c>
      <c r="D17898" t="s">
        <v>6663</v>
      </c>
      <c r="E17898">
        <v>91.91</v>
      </c>
      <c r="F17898">
        <v>532</v>
      </c>
      <c r="G17898">
        <v>43</v>
      </c>
      <c r="H17898">
        <v>1</v>
      </c>
      <c r="I17898">
        <v>1</v>
      </c>
      <c r="J17898">
        <v>1593</v>
      </c>
      <c r="K17898">
        <v>1</v>
      </c>
      <c r="L17898">
        <v>1</v>
      </c>
      <c r="M17898">
        <v>532</v>
      </c>
      <c r="N17898" t="s">
        <v>18</v>
      </c>
      <c r="O17898">
        <v>0</v>
      </c>
      <c r="P17898">
        <v>2551</v>
      </c>
    </row>
    <row r="17899" spans="1:16" x14ac:dyDescent="0.25">
      <c r="A17899" t="s">
        <v>26536</v>
      </c>
      <c r="B17899">
        <v>1275</v>
      </c>
      <c r="C17899" s="3" t="str">
        <f>HYPERLINK("http://www.uniprot.org/uniprot/G7KYD3","tr|G7KYD3|G7KYD3_MEDTR")</f>
        <v>tr|G7KYD3|G7KYD3_MEDTR</v>
      </c>
      <c r="D17899" t="s">
        <v>26537</v>
      </c>
      <c r="E17899">
        <v>78.95</v>
      </c>
      <c r="F17899">
        <v>423</v>
      </c>
      <c r="G17899">
        <v>89</v>
      </c>
      <c r="H17899">
        <v>0</v>
      </c>
      <c r="I17899">
        <v>1</v>
      </c>
      <c r="J17899">
        <v>1269</v>
      </c>
      <c r="K17899">
        <v>1</v>
      </c>
      <c r="L17899">
        <v>23</v>
      </c>
      <c r="M17899">
        <v>445</v>
      </c>
      <c r="N17899" t="s">
        <v>18</v>
      </c>
      <c r="O17899">
        <v>0</v>
      </c>
      <c r="P17899">
        <v>1783</v>
      </c>
    </row>
    <row r="17900" spans="1:16" x14ac:dyDescent="0.25">
      <c r="A17900" t="s">
        <v>26538</v>
      </c>
      <c r="B17900">
        <v>891</v>
      </c>
      <c r="C17900" s="3" t="str">
        <f>HYPERLINK("http://www.uniprot.org/uniprot/I1N4V8","tr|I1N4V8|I1N4V8_SOYBN")</f>
        <v>tr|I1N4V8|I1N4V8_SOYBN</v>
      </c>
      <c r="D17900" t="s">
        <v>28</v>
      </c>
      <c r="E17900">
        <v>77.2</v>
      </c>
      <c r="F17900">
        <v>136</v>
      </c>
      <c r="G17900">
        <v>31</v>
      </c>
      <c r="H17900">
        <v>4</v>
      </c>
      <c r="I17900">
        <v>304</v>
      </c>
      <c r="J17900">
        <v>699</v>
      </c>
      <c r="K17900">
        <v>1</v>
      </c>
      <c r="L17900">
        <v>369</v>
      </c>
      <c r="M17900">
        <v>504</v>
      </c>
      <c r="N17900" t="s">
        <v>18</v>
      </c>
      <c r="O17900" s="1">
        <v>4.04664E-51</v>
      </c>
      <c r="P17900">
        <v>527</v>
      </c>
    </row>
    <row r="17901" spans="1:16" x14ac:dyDescent="0.25">
      <c r="A17901" t="s">
        <v>26539</v>
      </c>
      <c r="B17901">
        <v>3225</v>
      </c>
      <c r="C17901" s="3" t="str">
        <f>HYPERLINK("http://www.uniprot.org/uniprot/K7N3P1","tr|K7N3P1|K7N3P1_SOYBN")</f>
        <v>tr|K7N3P1|K7N3P1_SOYBN</v>
      </c>
      <c r="D17901" t="s">
        <v>117</v>
      </c>
      <c r="E17901">
        <v>78.739999999999995</v>
      </c>
      <c r="F17901">
        <v>1082</v>
      </c>
      <c r="G17901">
        <v>230</v>
      </c>
      <c r="H17901">
        <v>8</v>
      </c>
      <c r="I17901">
        <v>1</v>
      </c>
      <c r="J17901">
        <v>3222</v>
      </c>
      <c r="K17901">
        <v>1</v>
      </c>
      <c r="L17901">
        <v>1</v>
      </c>
      <c r="M17901">
        <v>1065</v>
      </c>
      <c r="N17901" t="s">
        <v>18</v>
      </c>
      <c r="O17901">
        <v>0</v>
      </c>
      <c r="P17901">
        <v>4153</v>
      </c>
    </row>
    <row r="17902" spans="1:16" x14ac:dyDescent="0.25">
      <c r="A17902" t="s">
        <v>26540</v>
      </c>
      <c r="B17902">
        <v>1773</v>
      </c>
      <c r="C17902" s="3" t="str">
        <f>HYPERLINK("http://www.uniprot.org/uniprot/G7I7M4","tr|G7I7M4|G7I7M4_MEDTR")</f>
        <v>tr|G7I7M4|G7I7M4_MEDTR</v>
      </c>
      <c r="D17902" t="s">
        <v>26541</v>
      </c>
      <c r="E17902">
        <v>70.86</v>
      </c>
      <c r="F17902">
        <v>381</v>
      </c>
      <c r="G17902">
        <v>111</v>
      </c>
      <c r="H17902">
        <v>2</v>
      </c>
      <c r="I17902">
        <v>634</v>
      </c>
      <c r="J17902">
        <v>1770</v>
      </c>
      <c r="K17902">
        <v>1</v>
      </c>
      <c r="L17902">
        <v>14</v>
      </c>
      <c r="M17902">
        <v>392</v>
      </c>
      <c r="N17902" t="s">
        <v>18</v>
      </c>
      <c r="O17902" s="1">
        <v>2.3891E-162</v>
      </c>
      <c r="P17902">
        <v>1490</v>
      </c>
    </row>
    <row r="17903" spans="1:16" x14ac:dyDescent="0.25">
      <c r="A17903" t="s">
        <v>26542</v>
      </c>
      <c r="B17903">
        <v>819</v>
      </c>
      <c r="C17903" s="3" t="str">
        <f>HYPERLINK("http://www.uniprot.org/uniprot/K7MN70","tr|K7MN70|K7MN70_SOYBN")</f>
        <v>tr|K7MN70|K7MN70_SOYBN</v>
      </c>
      <c r="D17903" t="s">
        <v>28</v>
      </c>
      <c r="E17903">
        <v>42.91</v>
      </c>
      <c r="F17903">
        <v>254</v>
      </c>
      <c r="G17903">
        <v>145</v>
      </c>
      <c r="H17903">
        <v>8</v>
      </c>
      <c r="I17903">
        <v>7</v>
      </c>
      <c r="J17903">
        <v>744</v>
      </c>
      <c r="K17903">
        <v>1</v>
      </c>
      <c r="L17903">
        <v>39</v>
      </c>
      <c r="M17903">
        <v>272</v>
      </c>
      <c r="N17903" t="s">
        <v>18</v>
      </c>
      <c r="O17903" s="1">
        <v>5.8985399999999994E-51</v>
      </c>
      <c r="P17903">
        <v>525</v>
      </c>
    </row>
    <row r="17904" spans="1:16" x14ac:dyDescent="0.25">
      <c r="A17904" t="s">
        <v>26543</v>
      </c>
      <c r="B17904">
        <v>912</v>
      </c>
      <c r="C17904" s="3" t="str">
        <f>HYPERLINK("http://www.uniprot.org/uniprot/I1JTN2","tr|I1JTN2|I1JTN2_SOYBN")</f>
        <v>tr|I1JTN2|I1JTN2_SOYBN</v>
      </c>
      <c r="D17904" t="s">
        <v>28</v>
      </c>
      <c r="E17904">
        <v>73.22</v>
      </c>
      <c r="F17904">
        <v>254</v>
      </c>
      <c r="G17904">
        <v>68</v>
      </c>
      <c r="H17904">
        <v>4</v>
      </c>
      <c r="I17904">
        <v>94</v>
      </c>
      <c r="J17904">
        <v>843</v>
      </c>
      <c r="K17904">
        <v>1</v>
      </c>
      <c r="L17904">
        <v>37</v>
      </c>
      <c r="M17904">
        <v>290</v>
      </c>
      <c r="N17904" t="s">
        <v>18</v>
      </c>
      <c r="O17904" s="1">
        <v>3.0509099999999999E-102</v>
      </c>
      <c r="P17904">
        <v>968</v>
      </c>
    </row>
    <row r="17905" spans="1:16" x14ac:dyDescent="0.25">
      <c r="A17905" t="s">
        <v>26544</v>
      </c>
      <c r="B17905">
        <v>693</v>
      </c>
      <c r="C17905" s="3" t="str">
        <f>HYPERLINK("http://www.uniprot.org/uniprot/G7J4N1","tr|G7J4N1|G7J4N1_MEDTR")</f>
        <v>tr|G7J4N1|G7J4N1_MEDTR</v>
      </c>
      <c r="D17905" t="s">
        <v>26545</v>
      </c>
      <c r="E17905">
        <v>83.47</v>
      </c>
      <c r="F17905">
        <v>230</v>
      </c>
      <c r="G17905">
        <v>38</v>
      </c>
      <c r="H17905">
        <v>0</v>
      </c>
      <c r="I17905">
        <v>1</v>
      </c>
      <c r="J17905">
        <v>690</v>
      </c>
      <c r="K17905">
        <v>1</v>
      </c>
      <c r="L17905">
        <v>1</v>
      </c>
      <c r="M17905">
        <v>229</v>
      </c>
      <c r="N17905" t="s">
        <v>18</v>
      </c>
      <c r="O17905" s="1">
        <v>9.3683100000000005E-104</v>
      </c>
      <c r="P17905">
        <v>979</v>
      </c>
    </row>
    <row r="17906" spans="1:16" x14ac:dyDescent="0.25">
      <c r="A17906" t="s">
        <v>26546</v>
      </c>
      <c r="B17906">
        <v>1587</v>
      </c>
      <c r="C17906" s="3" t="str">
        <f>HYPERLINK("http://www.uniprot.org/uniprot/G8DCY4","tr|G8DCY4|G8DCY4_PHAVU")</f>
        <v>tr|G8DCY4|G8DCY4_PHAVU</v>
      </c>
      <c r="D17906" t="s">
        <v>1086</v>
      </c>
      <c r="E17906">
        <v>73.67</v>
      </c>
      <c r="F17906">
        <v>528</v>
      </c>
      <c r="G17906">
        <v>139</v>
      </c>
      <c r="H17906">
        <v>0</v>
      </c>
      <c r="I17906">
        <v>1</v>
      </c>
      <c r="J17906">
        <v>1584</v>
      </c>
      <c r="K17906">
        <v>1</v>
      </c>
      <c r="L17906">
        <v>315</v>
      </c>
      <c r="M17906">
        <v>755</v>
      </c>
      <c r="N17906" t="s">
        <v>18</v>
      </c>
      <c r="O17906">
        <v>0</v>
      </c>
      <c r="P17906">
        <v>1985</v>
      </c>
    </row>
    <row r="17907" spans="1:16" x14ac:dyDescent="0.25">
      <c r="A17907" t="s">
        <v>26547</v>
      </c>
      <c r="B17907">
        <v>483</v>
      </c>
      <c r="C17907" s="3" t="str">
        <f>HYPERLINK("http://www.uniprot.org/uniprot/I3T4A4","tr|I3T4A4|I3T4A4_MEDTR")</f>
        <v>tr|I3T4A4|I3T4A4_MEDTR</v>
      </c>
      <c r="D17907" t="s">
        <v>22</v>
      </c>
      <c r="E17907">
        <v>77.16</v>
      </c>
      <c r="F17907">
        <v>162</v>
      </c>
      <c r="G17907">
        <v>37</v>
      </c>
      <c r="H17907">
        <v>2</v>
      </c>
      <c r="I17907">
        <v>1</v>
      </c>
      <c r="J17907">
        <v>480</v>
      </c>
      <c r="K17907">
        <v>1</v>
      </c>
      <c r="L17907">
        <v>1</v>
      </c>
      <c r="M17907">
        <v>160</v>
      </c>
      <c r="N17907" t="s">
        <v>18</v>
      </c>
      <c r="O17907" s="1">
        <v>5.0196600000000002E-58</v>
      </c>
      <c r="P17907">
        <v>582</v>
      </c>
    </row>
    <row r="17908" spans="1:16" x14ac:dyDescent="0.25">
      <c r="A17908" t="s">
        <v>26548</v>
      </c>
      <c r="B17908">
        <v>267</v>
      </c>
      <c r="C17908" s="3" t="str">
        <f>HYPERLINK("http://www.uniprot.org/uniprot/G7ZX33","tr|G7ZX33|G7ZX33_MEDTR")</f>
        <v>tr|G7ZX33|G7ZX33_MEDTR</v>
      </c>
      <c r="D17908" t="s">
        <v>26549</v>
      </c>
      <c r="E17908">
        <v>73.86</v>
      </c>
      <c r="F17908">
        <v>88</v>
      </c>
      <c r="G17908">
        <v>23</v>
      </c>
      <c r="H17908">
        <v>0</v>
      </c>
      <c r="I17908">
        <v>1</v>
      </c>
      <c r="J17908">
        <v>264</v>
      </c>
      <c r="K17908">
        <v>1</v>
      </c>
      <c r="L17908">
        <v>1</v>
      </c>
      <c r="M17908">
        <v>88</v>
      </c>
      <c r="N17908" t="s">
        <v>18</v>
      </c>
      <c r="O17908" s="1">
        <v>7.4449600000000006E-30</v>
      </c>
      <c r="P17908">
        <v>339</v>
      </c>
    </row>
    <row r="17909" spans="1:16" x14ac:dyDescent="0.25">
      <c r="A17909" t="s">
        <v>26550</v>
      </c>
      <c r="B17909">
        <v>645</v>
      </c>
      <c r="C17909" s="3" t="str">
        <f>HYPERLINK("http://www.uniprot.org/uniprot/G7JT79","tr|G7JT79|G7JT79_MEDTR")</f>
        <v>tr|G7JT79|G7JT79_MEDTR</v>
      </c>
      <c r="D17909" t="s">
        <v>26551</v>
      </c>
      <c r="E17909">
        <v>66.959999999999994</v>
      </c>
      <c r="F17909">
        <v>221</v>
      </c>
      <c r="G17909">
        <v>73</v>
      </c>
      <c r="H17909">
        <v>8</v>
      </c>
      <c r="I17909">
        <v>1</v>
      </c>
      <c r="J17909">
        <v>639</v>
      </c>
      <c r="K17909">
        <v>1</v>
      </c>
      <c r="L17909">
        <v>1</v>
      </c>
      <c r="M17909">
        <v>211</v>
      </c>
      <c r="N17909" t="s">
        <v>18</v>
      </c>
      <c r="O17909" s="1">
        <v>6.1970200000000006E-64</v>
      </c>
      <c r="P17909">
        <v>635</v>
      </c>
    </row>
    <row r="17910" spans="1:16" x14ac:dyDescent="0.25">
      <c r="A17910" t="s">
        <v>26552</v>
      </c>
      <c r="B17910">
        <v>2079</v>
      </c>
      <c r="C17910" s="3" t="str">
        <f>HYPERLINK("http://www.uniprot.org/uniprot/G7LF59","tr|G7LF59|G7LF59_MEDTR")</f>
        <v>tr|G7LF59|G7LF59_MEDTR</v>
      </c>
      <c r="D17910" t="s">
        <v>26553</v>
      </c>
      <c r="E17910">
        <v>83.28</v>
      </c>
      <c r="F17910">
        <v>700</v>
      </c>
      <c r="G17910">
        <v>117</v>
      </c>
      <c r="H17910">
        <v>10</v>
      </c>
      <c r="I17910">
        <v>1</v>
      </c>
      <c r="J17910">
        <v>2070</v>
      </c>
      <c r="K17910">
        <v>1</v>
      </c>
      <c r="L17910">
        <v>1</v>
      </c>
      <c r="M17910">
        <v>700</v>
      </c>
      <c r="N17910" t="s">
        <v>18</v>
      </c>
      <c r="O17910">
        <v>0</v>
      </c>
      <c r="P17910">
        <v>2964</v>
      </c>
    </row>
    <row r="17911" spans="1:16" x14ac:dyDescent="0.25">
      <c r="A17911" t="s">
        <v>26554</v>
      </c>
      <c r="B17911">
        <v>285</v>
      </c>
      <c r="C17911" s="3" t="str">
        <f>HYPERLINK("http://www.uniprot.org/uniprot/I1KIK2","tr|I1KIK2|I1KIK2_SOYBN")</f>
        <v>tr|I1KIK2|I1KIK2_SOYBN</v>
      </c>
      <c r="D17911" t="s">
        <v>117</v>
      </c>
      <c r="E17911">
        <v>83.67</v>
      </c>
      <c r="F17911">
        <v>98</v>
      </c>
      <c r="G17911">
        <v>16</v>
      </c>
      <c r="H17911">
        <v>4</v>
      </c>
      <c r="I17911">
        <v>1</v>
      </c>
      <c r="J17911">
        <v>282</v>
      </c>
      <c r="K17911">
        <v>1</v>
      </c>
      <c r="L17911">
        <v>148</v>
      </c>
      <c r="M17911">
        <v>245</v>
      </c>
      <c r="N17911" t="s">
        <v>18</v>
      </c>
      <c r="O17911" s="1">
        <v>3.1625099999999998E-36</v>
      </c>
      <c r="P17911">
        <v>394</v>
      </c>
    </row>
    <row r="17912" spans="1:16" x14ac:dyDescent="0.25">
      <c r="A17912" t="s">
        <v>26555</v>
      </c>
      <c r="B17912">
        <v>273</v>
      </c>
      <c r="C17912" s="3" t="str">
        <f>HYPERLINK("http://www.uniprot.org/uniprot/G7KAV0","tr|G7KAV0|G7KAV0_MEDTR")</f>
        <v>tr|G7KAV0|G7KAV0_MEDTR</v>
      </c>
      <c r="D17912" t="s">
        <v>26556</v>
      </c>
      <c r="E17912">
        <v>96.62</v>
      </c>
      <c r="F17912">
        <v>89</v>
      </c>
      <c r="G17912">
        <v>3</v>
      </c>
      <c r="H17912">
        <v>0</v>
      </c>
      <c r="I17912">
        <v>1</v>
      </c>
      <c r="J17912">
        <v>267</v>
      </c>
      <c r="K17912">
        <v>1</v>
      </c>
      <c r="L17912">
        <v>272</v>
      </c>
      <c r="M17912">
        <v>360</v>
      </c>
      <c r="N17912" t="s">
        <v>18</v>
      </c>
      <c r="O17912" s="1">
        <v>1.3901499999999999E-47</v>
      </c>
      <c r="P17912">
        <v>492</v>
      </c>
    </row>
    <row r="17913" spans="1:16" x14ac:dyDescent="0.25">
      <c r="A17913" t="s">
        <v>26557</v>
      </c>
      <c r="B17913">
        <v>2166</v>
      </c>
      <c r="C17913" s="3" t="str">
        <f>HYPERLINK("http://www.uniprot.org/uniprot/G9MAK0","tr|G9MAK0|G9MAK0_GLYUR")</f>
        <v>tr|G9MAK0|G9MAK0_GLYUR</v>
      </c>
      <c r="D17913" t="s">
        <v>26558</v>
      </c>
      <c r="E17913">
        <v>78.81</v>
      </c>
      <c r="F17913">
        <v>760</v>
      </c>
      <c r="G17913">
        <v>161</v>
      </c>
      <c r="H17913">
        <v>44</v>
      </c>
      <c r="I17913">
        <v>1</v>
      </c>
      <c r="J17913">
        <v>2148</v>
      </c>
      <c r="K17913">
        <v>1</v>
      </c>
      <c r="L17913">
        <v>1</v>
      </c>
      <c r="M17913">
        <v>757</v>
      </c>
      <c r="N17913" t="s">
        <v>18</v>
      </c>
      <c r="O17913">
        <v>0</v>
      </c>
      <c r="P17913">
        <v>3230</v>
      </c>
    </row>
    <row r="17914" spans="1:16" x14ac:dyDescent="0.25">
      <c r="A17914" t="s">
        <v>26559</v>
      </c>
      <c r="B17914">
        <v>1173</v>
      </c>
      <c r="C17914" s="3" t="str">
        <f>HYPERLINK("http://www.uniprot.org/uniprot/C7FDI5","tr|C7FDI5|C7FDI5_SOYBN")</f>
        <v>tr|C7FDI5|C7FDI5_SOYBN</v>
      </c>
      <c r="D17914" t="s">
        <v>717</v>
      </c>
      <c r="E17914">
        <v>50.26</v>
      </c>
      <c r="F17914">
        <v>372</v>
      </c>
      <c r="G17914">
        <v>185</v>
      </c>
      <c r="H17914">
        <v>4</v>
      </c>
      <c r="I17914">
        <v>1</v>
      </c>
      <c r="J17914">
        <v>1104</v>
      </c>
      <c r="K17914">
        <v>1</v>
      </c>
      <c r="L17914">
        <v>694</v>
      </c>
      <c r="M17914">
        <v>1060</v>
      </c>
      <c r="N17914" t="s">
        <v>18</v>
      </c>
      <c r="O17914" s="1">
        <v>5.4667399999999996E-103</v>
      </c>
      <c r="P17914">
        <v>976</v>
      </c>
    </row>
    <row r="17915" spans="1:16" x14ac:dyDescent="0.25">
      <c r="A17915" t="s">
        <v>26560</v>
      </c>
      <c r="B17915">
        <v>813</v>
      </c>
      <c r="C17915" s="3" t="str">
        <f>HYPERLINK("http://www.uniprot.org/uniprot/G7IJ15","tr|G7IJ15|G7IJ15_MEDTR")</f>
        <v>tr|G7IJ15|G7IJ15_MEDTR</v>
      </c>
      <c r="D17915" t="s">
        <v>495</v>
      </c>
      <c r="E17915">
        <v>32.03</v>
      </c>
      <c r="F17915">
        <v>206</v>
      </c>
      <c r="G17915">
        <v>140</v>
      </c>
      <c r="H17915">
        <v>20</v>
      </c>
      <c r="I17915">
        <v>250</v>
      </c>
      <c r="J17915">
        <v>807</v>
      </c>
      <c r="K17915">
        <v>1</v>
      </c>
      <c r="L17915">
        <v>22</v>
      </c>
      <c r="M17915">
        <v>221</v>
      </c>
      <c r="N17915" t="s">
        <v>18</v>
      </c>
      <c r="O17915" s="1">
        <v>1.5426099999999999E-19</v>
      </c>
      <c r="P17915">
        <v>254</v>
      </c>
    </row>
    <row r="17916" spans="1:16" x14ac:dyDescent="0.25">
      <c r="A17916" t="s">
        <v>26561</v>
      </c>
      <c r="B17916">
        <v>297</v>
      </c>
      <c r="C17916" s="3" t="str">
        <f>HYPERLINK("http://www.uniprot.org/uniprot/K7KYE5","tr|K7KYE5|K7KYE5_SOYBN")</f>
        <v>tr|K7KYE5|K7KYE5_SOYBN</v>
      </c>
      <c r="D17916" t="s">
        <v>28</v>
      </c>
      <c r="E17916">
        <v>48.48</v>
      </c>
      <c r="F17916">
        <v>99</v>
      </c>
      <c r="G17916">
        <v>51</v>
      </c>
      <c r="H17916">
        <v>11</v>
      </c>
      <c r="I17916">
        <v>1</v>
      </c>
      <c r="J17916">
        <v>264</v>
      </c>
      <c r="K17916">
        <v>1</v>
      </c>
      <c r="L17916">
        <v>1</v>
      </c>
      <c r="M17916">
        <v>99</v>
      </c>
      <c r="N17916" t="s">
        <v>18</v>
      </c>
      <c r="O17916" s="1">
        <v>2.9381899999999998E-13</v>
      </c>
      <c r="P17916">
        <v>196</v>
      </c>
    </row>
    <row r="17917" spans="1:16" x14ac:dyDescent="0.25">
      <c r="A17917" t="s">
        <v>26562</v>
      </c>
      <c r="B17917">
        <v>720</v>
      </c>
      <c r="C17917" s="3" t="str">
        <f>HYPERLINK("http://www.uniprot.org/uniprot/I3SDG5","tr|I3SDG5|I3SDG5_LOTJA")</f>
        <v>tr|I3SDG5|I3SDG5_LOTJA</v>
      </c>
      <c r="D17917" t="s">
        <v>93</v>
      </c>
      <c r="E17917">
        <v>52.23</v>
      </c>
      <c r="F17917">
        <v>268</v>
      </c>
      <c r="G17917">
        <v>128</v>
      </c>
      <c r="H17917">
        <v>32</v>
      </c>
      <c r="I17917">
        <v>1</v>
      </c>
      <c r="J17917">
        <v>708</v>
      </c>
      <c r="K17917">
        <v>1</v>
      </c>
      <c r="L17917">
        <v>1</v>
      </c>
      <c r="M17917">
        <v>260</v>
      </c>
      <c r="N17917" t="s">
        <v>18</v>
      </c>
      <c r="O17917" s="1">
        <v>9.4512200000000003E-57</v>
      </c>
      <c r="P17917">
        <v>574</v>
      </c>
    </row>
    <row r="17918" spans="1:16" x14ac:dyDescent="0.25">
      <c r="A17918" t="s">
        <v>26563</v>
      </c>
      <c r="B17918">
        <v>2157</v>
      </c>
      <c r="C17918" s="3" t="str">
        <f>HYPERLINK("http://www.uniprot.org/uniprot/G7IG86","tr|G7IG86|G7IG86_MEDTR")</f>
        <v>tr|G7IG86|G7IG86_MEDTR</v>
      </c>
      <c r="D17918" t="s">
        <v>26564</v>
      </c>
      <c r="E17918">
        <v>72.22</v>
      </c>
      <c r="F17918">
        <v>720</v>
      </c>
      <c r="G17918">
        <v>200</v>
      </c>
      <c r="H17918">
        <v>2</v>
      </c>
      <c r="I17918">
        <v>1</v>
      </c>
      <c r="J17918">
        <v>2154</v>
      </c>
      <c r="K17918">
        <v>1</v>
      </c>
      <c r="L17918">
        <v>1</v>
      </c>
      <c r="M17918">
        <v>707</v>
      </c>
      <c r="N17918" t="s">
        <v>18</v>
      </c>
      <c r="O17918">
        <v>0</v>
      </c>
      <c r="P17918">
        <v>2574</v>
      </c>
    </row>
    <row r="17919" spans="1:16" x14ac:dyDescent="0.25">
      <c r="A17919" t="s">
        <v>26565</v>
      </c>
      <c r="B17919">
        <v>591</v>
      </c>
      <c r="C17919" s="3" t="str">
        <f>HYPERLINK("http://www.uniprot.org/uniprot/G7K4M4","tr|G7K4M4|G7K4M4_MEDTR")</f>
        <v>tr|G7K4M4|G7K4M4_MEDTR</v>
      </c>
      <c r="D17919" t="s">
        <v>517</v>
      </c>
      <c r="E17919">
        <v>50.76</v>
      </c>
      <c r="F17919">
        <v>195</v>
      </c>
      <c r="G17919">
        <v>96</v>
      </c>
      <c r="H17919">
        <v>0</v>
      </c>
      <c r="I17919">
        <v>1</v>
      </c>
      <c r="J17919">
        <v>585</v>
      </c>
      <c r="K17919">
        <v>1</v>
      </c>
      <c r="L17919">
        <v>327</v>
      </c>
      <c r="M17919">
        <v>519</v>
      </c>
      <c r="N17919" t="s">
        <v>18</v>
      </c>
      <c r="O17919" s="1">
        <v>4.3958399999999998E-49</v>
      </c>
      <c r="P17919">
        <v>506</v>
      </c>
    </row>
    <row r="17920" spans="1:16" x14ac:dyDescent="0.25">
      <c r="A17920" t="s">
        <v>26566</v>
      </c>
      <c r="B17920">
        <v>861</v>
      </c>
      <c r="C17920" s="3" t="str">
        <f>HYPERLINK("http://www.uniprot.org/uniprot/B3IX27","tr|B3IX27|B3IX27_LOTJA")</f>
        <v>tr|B3IX27|B3IX27_LOTJA</v>
      </c>
      <c r="D17920" t="s">
        <v>26567</v>
      </c>
      <c r="E17920">
        <v>75.34</v>
      </c>
      <c r="F17920">
        <v>288</v>
      </c>
      <c r="G17920">
        <v>71</v>
      </c>
      <c r="H17920">
        <v>2</v>
      </c>
      <c r="I17920">
        <v>1</v>
      </c>
      <c r="J17920">
        <v>858</v>
      </c>
      <c r="K17920">
        <v>1</v>
      </c>
      <c r="L17920">
        <v>1</v>
      </c>
      <c r="M17920">
        <v>284</v>
      </c>
      <c r="N17920" t="s">
        <v>18</v>
      </c>
      <c r="O17920" s="1">
        <v>2.49029E-111</v>
      </c>
      <c r="P17920">
        <v>1046</v>
      </c>
    </row>
    <row r="17921" spans="1:16" x14ac:dyDescent="0.25">
      <c r="A17921" t="s">
        <v>26568</v>
      </c>
      <c r="B17921">
        <v>342</v>
      </c>
      <c r="C17921" s="3" t="str">
        <f>HYPERLINK("http://www.uniprot.org/uniprot/G7JYY6","tr|G7JYY6|G7JYY6_MEDTR")</f>
        <v>tr|G7JYY6|G7JYY6_MEDTR</v>
      </c>
      <c r="D17921" t="s">
        <v>26569</v>
      </c>
      <c r="E17921">
        <v>64.650000000000006</v>
      </c>
      <c r="F17921">
        <v>116</v>
      </c>
      <c r="G17921">
        <v>41</v>
      </c>
      <c r="H17921">
        <v>3</v>
      </c>
      <c r="I17921">
        <v>1</v>
      </c>
      <c r="J17921">
        <v>339</v>
      </c>
      <c r="K17921">
        <v>1</v>
      </c>
      <c r="L17921">
        <v>1</v>
      </c>
      <c r="M17921">
        <v>113</v>
      </c>
      <c r="N17921" t="s">
        <v>18</v>
      </c>
      <c r="O17921" s="1">
        <v>3.3642099999999998E-30</v>
      </c>
      <c r="P17921">
        <v>342</v>
      </c>
    </row>
    <row r="17922" spans="1:16" x14ac:dyDescent="0.25">
      <c r="A17922" t="s">
        <v>26570</v>
      </c>
      <c r="B17922">
        <v>402</v>
      </c>
      <c r="C17922" s="3" t="str">
        <f>HYPERLINK("http://www.uniprot.org/uniprot/G7KWI0","tr|G7KWI0|G7KWI0_MEDTR")</f>
        <v>tr|G7KWI0|G7KWI0_MEDTR</v>
      </c>
      <c r="D17922" t="s">
        <v>26571</v>
      </c>
      <c r="E17922">
        <v>68.42</v>
      </c>
      <c r="F17922">
        <v>133</v>
      </c>
      <c r="G17922">
        <v>42</v>
      </c>
      <c r="H17922">
        <v>0</v>
      </c>
      <c r="I17922">
        <v>1</v>
      </c>
      <c r="J17922">
        <v>399</v>
      </c>
      <c r="K17922">
        <v>1</v>
      </c>
      <c r="L17922">
        <v>1</v>
      </c>
      <c r="M17922">
        <v>129</v>
      </c>
      <c r="N17922" t="s">
        <v>18</v>
      </c>
      <c r="O17922" s="1">
        <v>5.0677399999999997E-42</v>
      </c>
      <c r="P17922">
        <v>444</v>
      </c>
    </row>
    <row r="17923" spans="1:16" x14ac:dyDescent="0.25">
      <c r="A17923" t="s">
        <v>26572</v>
      </c>
      <c r="B17923">
        <v>690</v>
      </c>
      <c r="C17923" s="3" t="str">
        <f>HYPERLINK("http://www.uniprot.org/uniprot/G7KYC9","tr|G7KYC9|G7KYC9_MEDTR")</f>
        <v>tr|G7KYC9|G7KYC9_MEDTR</v>
      </c>
      <c r="D17923" t="s">
        <v>26573</v>
      </c>
      <c r="E17923">
        <v>62.77</v>
      </c>
      <c r="F17923">
        <v>231</v>
      </c>
      <c r="G17923">
        <v>86</v>
      </c>
      <c r="H17923">
        <v>2</v>
      </c>
      <c r="I17923">
        <v>1</v>
      </c>
      <c r="J17923">
        <v>687</v>
      </c>
      <c r="K17923">
        <v>1</v>
      </c>
      <c r="L17923">
        <v>1</v>
      </c>
      <c r="M17923">
        <v>231</v>
      </c>
      <c r="N17923" t="s">
        <v>18</v>
      </c>
      <c r="O17923" s="1">
        <v>1.5912700000000001E-79</v>
      </c>
      <c r="P17923">
        <v>770</v>
      </c>
    </row>
    <row r="17924" spans="1:16" x14ac:dyDescent="0.25">
      <c r="A17924" t="s">
        <v>26574</v>
      </c>
      <c r="B17924">
        <v>297</v>
      </c>
      <c r="C17924" s="3" t="str">
        <f>HYPERLINK("http://www.uniprot.org/uniprot/Q949L5","tr|Q949L5|Q949L5_CICAR")</f>
        <v>tr|Q949L5|Q949L5_CICAR</v>
      </c>
      <c r="D17924" t="s">
        <v>55</v>
      </c>
      <c r="E17924">
        <v>72.44</v>
      </c>
      <c r="F17924">
        <v>98</v>
      </c>
      <c r="G17924">
        <v>27</v>
      </c>
      <c r="H17924">
        <v>0</v>
      </c>
      <c r="I17924">
        <v>1</v>
      </c>
      <c r="J17924">
        <v>294</v>
      </c>
      <c r="K17924">
        <v>1</v>
      </c>
      <c r="L17924">
        <v>1</v>
      </c>
      <c r="M17924">
        <v>98</v>
      </c>
      <c r="N17924" t="s">
        <v>18</v>
      </c>
      <c r="O17924" s="1">
        <v>1.65684E-32</v>
      </c>
      <c r="P17924">
        <v>362</v>
      </c>
    </row>
    <row r="17925" spans="1:16" x14ac:dyDescent="0.25">
      <c r="A17925" t="s">
        <v>26575</v>
      </c>
      <c r="B17925">
        <v>918</v>
      </c>
      <c r="C17925" s="3" t="str">
        <f>HYPERLINK("http://www.uniprot.org/uniprot/I3SW40","tr|I3SW40|I3SW40_MEDTR")</f>
        <v>tr|I3SW40|I3SW40_MEDTR</v>
      </c>
      <c r="D17925" t="s">
        <v>22</v>
      </c>
      <c r="E17925">
        <v>89.83</v>
      </c>
      <c r="F17925">
        <v>305</v>
      </c>
      <c r="G17925">
        <v>31</v>
      </c>
      <c r="H17925">
        <v>0</v>
      </c>
      <c r="I17925">
        <v>1</v>
      </c>
      <c r="J17925">
        <v>915</v>
      </c>
      <c r="K17925">
        <v>1</v>
      </c>
      <c r="L17925">
        <v>1</v>
      </c>
      <c r="M17925">
        <v>305</v>
      </c>
      <c r="N17925" t="s">
        <v>18</v>
      </c>
      <c r="O17925" s="1">
        <v>5.1846699999999997E-158</v>
      </c>
      <c r="P17925">
        <v>1449</v>
      </c>
    </row>
    <row r="17926" spans="1:16" x14ac:dyDescent="0.25">
      <c r="A17926" t="s">
        <v>26576</v>
      </c>
      <c r="B17926">
        <v>513</v>
      </c>
      <c r="C17926" s="3" t="str">
        <f>HYPERLINK("http://www.uniprot.org/uniprot/G7ZXK0","tr|G7ZXK0|G7ZXK0_MEDTR")</f>
        <v>tr|G7ZXK0|G7ZXK0_MEDTR</v>
      </c>
      <c r="D17926" t="s">
        <v>2001</v>
      </c>
      <c r="E17926">
        <v>65.150000000000006</v>
      </c>
      <c r="F17926">
        <v>132</v>
      </c>
      <c r="G17926">
        <v>46</v>
      </c>
      <c r="H17926">
        <v>6</v>
      </c>
      <c r="I17926">
        <v>133</v>
      </c>
      <c r="J17926">
        <v>510</v>
      </c>
      <c r="K17926">
        <v>1</v>
      </c>
      <c r="L17926">
        <v>320</v>
      </c>
      <c r="M17926">
        <v>451</v>
      </c>
      <c r="N17926" t="s">
        <v>18</v>
      </c>
      <c r="O17926" s="1">
        <v>2.5214000000000001E-41</v>
      </c>
      <c r="P17926">
        <v>438</v>
      </c>
    </row>
    <row r="17927" spans="1:16" x14ac:dyDescent="0.25">
      <c r="A17927" t="s">
        <v>26577</v>
      </c>
      <c r="B17927">
        <v>1098</v>
      </c>
      <c r="C17927" s="3" t="str">
        <f>HYPERLINK("http://www.uniprot.org/uniprot/G7KJM2","tr|G7KJM2|G7KJM2_MEDTR")</f>
        <v>tr|G7KJM2|G7KJM2_MEDTR</v>
      </c>
      <c r="D17927" t="s">
        <v>8248</v>
      </c>
      <c r="E17927">
        <v>73.62</v>
      </c>
      <c r="F17927">
        <v>364</v>
      </c>
      <c r="G17927">
        <v>96</v>
      </c>
      <c r="H17927">
        <v>0</v>
      </c>
      <c r="I17927">
        <v>4</v>
      </c>
      <c r="J17927">
        <v>1095</v>
      </c>
      <c r="K17927">
        <v>1</v>
      </c>
      <c r="L17927">
        <v>216</v>
      </c>
      <c r="M17927">
        <v>576</v>
      </c>
      <c r="N17927" t="s">
        <v>18</v>
      </c>
      <c r="O17927" s="1">
        <v>8.5215400000000001E-156</v>
      </c>
      <c r="P17927">
        <v>1431</v>
      </c>
    </row>
    <row r="17928" spans="1:16" x14ac:dyDescent="0.25">
      <c r="A17928" t="s">
        <v>26578</v>
      </c>
      <c r="B17928">
        <v>495</v>
      </c>
      <c r="C17928" s="3" t="str">
        <f>HYPERLINK("http://www.uniprot.org/uniprot/I1K832","tr|I1K832|I1K832_SOYBN")</f>
        <v>tr|I1K832|I1K832_SOYBN</v>
      </c>
      <c r="D17928" t="s">
        <v>28</v>
      </c>
      <c r="E17928">
        <v>66.900000000000006</v>
      </c>
      <c r="F17928">
        <v>139</v>
      </c>
      <c r="G17928">
        <v>46</v>
      </c>
      <c r="H17928">
        <v>7</v>
      </c>
      <c r="I17928">
        <v>1</v>
      </c>
      <c r="J17928">
        <v>396</v>
      </c>
      <c r="K17928">
        <v>1</v>
      </c>
      <c r="L17928">
        <v>1</v>
      </c>
      <c r="M17928">
        <v>137</v>
      </c>
      <c r="N17928" t="s">
        <v>18</v>
      </c>
      <c r="O17928" s="1">
        <v>4.4594800000000002E-38</v>
      </c>
      <c r="P17928">
        <v>410</v>
      </c>
    </row>
    <row r="17929" spans="1:16" x14ac:dyDescent="0.25">
      <c r="A17929" t="s">
        <v>26579</v>
      </c>
      <c r="B17929">
        <v>2322</v>
      </c>
      <c r="C17929" s="3" t="str">
        <f>HYPERLINK("http://www.uniprot.org/uniprot/I1K7M8","tr|I1K7M8|I1K7M8_SOYBN")</f>
        <v>tr|I1K7M8|I1K7M8_SOYBN</v>
      </c>
      <c r="D17929" t="s">
        <v>28</v>
      </c>
      <c r="E17929">
        <v>76.260000000000005</v>
      </c>
      <c r="F17929">
        <v>809</v>
      </c>
      <c r="G17929">
        <v>192</v>
      </c>
      <c r="H17929">
        <v>36</v>
      </c>
      <c r="I17929">
        <v>1</v>
      </c>
      <c r="J17929">
        <v>2319</v>
      </c>
      <c r="K17929">
        <v>1</v>
      </c>
      <c r="L17929">
        <v>11</v>
      </c>
      <c r="M17929">
        <v>815</v>
      </c>
      <c r="N17929" t="s">
        <v>18</v>
      </c>
      <c r="O17929">
        <v>0</v>
      </c>
      <c r="P17929">
        <v>3151</v>
      </c>
    </row>
    <row r="17930" spans="1:16" x14ac:dyDescent="0.25">
      <c r="A17930" t="s">
        <v>26580</v>
      </c>
      <c r="B17930">
        <v>348</v>
      </c>
      <c r="C17930" s="3" t="str">
        <f>HYPERLINK("http://www.uniprot.org/uniprot/K7KQG4","tr|K7KQG4|K7KQG4_SOYBN")</f>
        <v>tr|K7KQG4|K7KQG4_SOYBN</v>
      </c>
      <c r="D17930" t="s">
        <v>28</v>
      </c>
      <c r="E17930">
        <v>85.49</v>
      </c>
      <c r="F17930">
        <v>131</v>
      </c>
      <c r="G17930">
        <v>19</v>
      </c>
      <c r="H17930">
        <v>16</v>
      </c>
      <c r="I17930">
        <v>1</v>
      </c>
      <c r="J17930">
        <v>345</v>
      </c>
      <c r="K17930">
        <v>1</v>
      </c>
      <c r="L17930">
        <v>478</v>
      </c>
      <c r="M17930">
        <v>608</v>
      </c>
      <c r="N17930" t="s">
        <v>18</v>
      </c>
      <c r="O17930" s="1">
        <v>1.10024E-57</v>
      </c>
      <c r="P17930">
        <v>579</v>
      </c>
    </row>
    <row r="17931" spans="1:16" x14ac:dyDescent="0.25">
      <c r="A17931" t="s">
        <v>26581</v>
      </c>
      <c r="B17931">
        <v>1224</v>
      </c>
      <c r="C17931" s="3" t="str">
        <f>HYPERLINK("http://www.uniprot.org/uniprot/I3SG08","tr|I3SG08|I3SG08_MEDTR")</f>
        <v>tr|I3SG08|I3SG08_MEDTR</v>
      </c>
      <c r="D17931" t="s">
        <v>22</v>
      </c>
      <c r="E17931">
        <v>84.8</v>
      </c>
      <c r="F17931">
        <v>408</v>
      </c>
      <c r="G17931">
        <v>62</v>
      </c>
      <c r="H17931">
        <v>1</v>
      </c>
      <c r="I17931">
        <v>1</v>
      </c>
      <c r="J17931">
        <v>1221</v>
      </c>
      <c r="K17931">
        <v>1</v>
      </c>
      <c r="L17931">
        <v>1</v>
      </c>
      <c r="M17931">
        <v>404</v>
      </c>
      <c r="N17931" t="s">
        <v>18</v>
      </c>
      <c r="O17931">
        <v>0</v>
      </c>
      <c r="P17931">
        <v>1728</v>
      </c>
    </row>
    <row r="17932" spans="1:16" x14ac:dyDescent="0.25">
      <c r="A17932" t="s">
        <v>26582</v>
      </c>
      <c r="B17932">
        <v>2451</v>
      </c>
      <c r="C17932" s="3" t="str">
        <f>HYPERLINK("http://www.uniprot.org/uniprot/G7LIP4","tr|G7LIP4|G7LIP4_MEDTR")</f>
        <v>tr|G7LIP4|G7LIP4_MEDTR</v>
      </c>
      <c r="D17932" t="s">
        <v>26583</v>
      </c>
      <c r="E17932">
        <v>76.58</v>
      </c>
      <c r="F17932">
        <v>474</v>
      </c>
      <c r="G17932">
        <v>111</v>
      </c>
      <c r="H17932">
        <v>37</v>
      </c>
      <c r="I17932">
        <v>1</v>
      </c>
      <c r="J17932">
        <v>1311</v>
      </c>
      <c r="K17932">
        <v>1</v>
      </c>
      <c r="L17932">
        <v>1</v>
      </c>
      <c r="M17932">
        <v>473</v>
      </c>
      <c r="N17932" t="s">
        <v>18</v>
      </c>
      <c r="O17932">
        <v>0</v>
      </c>
      <c r="P17932">
        <v>1847</v>
      </c>
    </row>
    <row r="17933" spans="1:16" x14ac:dyDescent="0.25">
      <c r="A17933" t="s">
        <v>26584</v>
      </c>
      <c r="B17933">
        <v>918</v>
      </c>
      <c r="C17933" s="3" t="str">
        <f>HYPERLINK("http://www.uniprot.org/uniprot/G7IUZ3","tr|G7IUZ3|G7IUZ3_MEDTR")</f>
        <v>tr|G7IUZ3|G7IUZ3_MEDTR</v>
      </c>
      <c r="D17933" t="s">
        <v>26585</v>
      </c>
      <c r="E17933">
        <v>74.53</v>
      </c>
      <c r="F17933">
        <v>326</v>
      </c>
      <c r="G17933">
        <v>83</v>
      </c>
      <c r="H17933">
        <v>27</v>
      </c>
      <c r="I17933">
        <v>1</v>
      </c>
      <c r="J17933">
        <v>897</v>
      </c>
      <c r="K17933">
        <v>1</v>
      </c>
      <c r="L17933">
        <v>183</v>
      </c>
      <c r="M17933">
        <v>508</v>
      </c>
      <c r="N17933" t="s">
        <v>18</v>
      </c>
      <c r="O17933" s="1">
        <v>1.0861E-139</v>
      </c>
      <c r="P17933">
        <v>1291</v>
      </c>
    </row>
    <row r="17934" spans="1:16" x14ac:dyDescent="0.25">
      <c r="A17934" t="s">
        <v>26586</v>
      </c>
      <c r="B17934">
        <v>1023</v>
      </c>
      <c r="C17934" s="3" t="str">
        <f>HYPERLINK("http://www.uniprot.org/uniprot/G7ZX30","tr|G7ZX30|G7ZX30_MEDTR")</f>
        <v>tr|G7ZX30|G7ZX30_MEDTR</v>
      </c>
      <c r="D17934" t="s">
        <v>26587</v>
      </c>
      <c r="E17934">
        <v>80.19</v>
      </c>
      <c r="F17934">
        <v>303</v>
      </c>
      <c r="G17934">
        <v>60</v>
      </c>
      <c r="H17934">
        <v>3</v>
      </c>
      <c r="I17934">
        <v>121</v>
      </c>
      <c r="J17934">
        <v>1020</v>
      </c>
      <c r="K17934">
        <v>1</v>
      </c>
      <c r="L17934">
        <v>39</v>
      </c>
      <c r="M17934">
        <v>330</v>
      </c>
      <c r="N17934" t="s">
        <v>18</v>
      </c>
      <c r="O17934" s="1">
        <v>3.4497499999999999E-132</v>
      </c>
      <c r="P17934">
        <v>1227</v>
      </c>
    </row>
    <row r="17935" spans="1:16" x14ac:dyDescent="0.25">
      <c r="A17935" t="s">
        <v>26588</v>
      </c>
      <c r="B17935">
        <v>312</v>
      </c>
      <c r="C17935" s="3" t="str">
        <f>HYPERLINK("http://www.uniprot.org/uniprot/G7JT75","tr|G7JT75|G7JT75_MEDTR")</f>
        <v>tr|G7JT75|G7JT75_MEDTR</v>
      </c>
      <c r="D17935" t="s">
        <v>26589</v>
      </c>
      <c r="E17935">
        <v>81.52</v>
      </c>
      <c r="F17935">
        <v>92</v>
      </c>
      <c r="G17935">
        <v>17</v>
      </c>
      <c r="H17935">
        <v>0</v>
      </c>
      <c r="I17935">
        <v>1</v>
      </c>
      <c r="J17935">
        <v>276</v>
      </c>
      <c r="K17935">
        <v>1</v>
      </c>
      <c r="L17935">
        <v>10</v>
      </c>
      <c r="M17935">
        <v>101</v>
      </c>
      <c r="N17935" t="s">
        <v>18</v>
      </c>
      <c r="O17935" s="1">
        <v>1.41929E-36</v>
      </c>
      <c r="P17935">
        <v>397</v>
      </c>
    </row>
    <row r="17936" spans="1:16" x14ac:dyDescent="0.25">
      <c r="A17936" t="s">
        <v>26590</v>
      </c>
      <c r="B17936">
        <v>1533</v>
      </c>
      <c r="C17936" s="3" t="str">
        <f>HYPERLINK("http://www.uniprot.org/uniprot/G7LF56","tr|G7LF56|G7LF56_MEDTR")</f>
        <v>tr|G7LF56|G7LF56_MEDTR</v>
      </c>
      <c r="D17936" t="s">
        <v>26591</v>
      </c>
      <c r="E17936">
        <v>65.91</v>
      </c>
      <c r="F17936">
        <v>531</v>
      </c>
      <c r="G17936">
        <v>181</v>
      </c>
      <c r="H17936">
        <v>21</v>
      </c>
      <c r="I17936">
        <v>1</v>
      </c>
      <c r="J17936">
        <v>1530</v>
      </c>
      <c r="K17936">
        <v>1</v>
      </c>
      <c r="L17936">
        <v>1</v>
      </c>
      <c r="M17936">
        <v>498</v>
      </c>
      <c r="N17936" t="s">
        <v>18</v>
      </c>
      <c r="O17936" s="1">
        <v>1.85662E-168</v>
      </c>
      <c r="P17936">
        <v>1542</v>
      </c>
    </row>
    <row r="17937" spans="1:16" x14ac:dyDescent="0.25">
      <c r="A17937" t="s">
        <v>26592</v>
      </c>
      <c r="B17937">
        <v>1149</v>
      </c>
      <c r="C17937" s="3" t="str">
        <f>HYPERLINK("http://www.uniprot.org/uniprot/G7KAU2","tr|G7KAU2|G7KAU2_MEDTR")</f>
        <v>tr|G7KAU2|G7KAU2_MEDTR</v>
      </c>
      <c r="D17937" t="s">
        <v>26593</v>
      </c>
      <c r="E17937">
        <v>72.84</v>
      </c>
      <c r="F17937">
        <v>383</v>
      </c>
      <c r="G17937">
        <v>104</v>
      </c>
      <c r="H17937">
        <v>1</v>
      </c>
      <c r="I17937">
        <v>1</v>
      </c>
      <c r="J17937">
        <v>1146</v>
      </c>
      <c r="K17937">
        <v>1</v>
      </c>
      <c r="L17937">
        <v>1</v>
      </c>
      <c r="M17937">
        <v>380</v>
      </c>
      <c r="N17937" t="s">
        <v>18</v>
      </c>
      <c r="O17937" s="1">
        <v>9.5029400000000005E-153</v>
      </c>
      <c r="P17937">
        <v>1405</v>
      </c>
    </row>
    <row r="17938" spans="1:16" x14ac:dyDescent="0.25">
      <c r="A17938" t="s">
        <v>26594</v>
      </c>
      <c r="B17938">
        <v>612</v>
      </c>
      <c r="C17938" s="3" t="str">
        <f>HYPERLINK("http://www.uniprot.org/uniprot/K7K110","tr|K7K110|K7K110_SOYBN")</f>
        <v>tr|K7K110|K7K110_SOYBN</v>
      </c>
      <c r="D17938" t="s">
        <v>28</v>
      </c>
      <c r="E17938">
        <v>76.56</v>
      </c>
      <c r="F17938">
        <v>192</v>
      </c>
      <c r="G17938">
        <v>45</v>
      </c>
      <c r="H17938">
        <v>11</v>
      </c>
      <c r="I17938">
        <v>67</v>
      </c>
      <c r="J17938">
        <v>609</v>
      </c>
      <c r="K17938">
        <v>1</v>
      </c>
      <c r="L17938">
        <v>106</v>
      </c>
      <c r="M17938">
        <v>295</v>
      </c>
      <c r="N17938" t="s">
        <v>18</v>
      </c>
      <c r="O17938" s="1">
        <v>3.6131200000000002E-76</v>
      </c>
      <c r="P17938">
        <v>740</v>
      </c>
    </row>
    <row r="17939" spans="1:16" x14ac:dyDescent="0.25">
      <c r="A17939" t="s">
        <v>26595</v>
      </c>
      <c r="B17939">
        <v>1851</v>
      </c>
      <c r="C17939" s="3" t="str">
        <f>HYPERLINK("http://www.uniprot.org/uniprot/I1MHP5","tr|I1MHP5|I1MHP5_SOYBN")</f>
        <v>tr|I1MHP5|I1MHP5_SOYBN</v>
      </c>
      <c r="D17939" t="s">
        <v>28</v>
      </c>
      <c r="E17939">
        <v>27.85</v>
      </c>
      <c r="F17939">
        <v>420</v>
      </c>
      <c r="G17939">
        <v>303</v>
      </c>
      <c r="H17939">
        <v>42</v>
      </c>
      <c r="I17939">
        <v>151</v>
      </c>
      <c r="J17939">
        <v>1284</v>
      </c>
      <c r="K17939">
        <v>1</v>
      </c>
      <c r="L17939">
        <v>1057</v>
      </c>
      <c r="M17939">
        <v>1470</v>
      </c>
      <c r="N17939" t="s">
        <v>18</v>
      </c>
      <c r="O17939" s="1">
        <v>2.30072E-30</v>
      </c>
      <c r="P17939">
        <v>352</v>
      </c>
    </row>
    <row r="17940" spans="1:16" x14ac:dyDescent="0.25">
      <c r="A17940" t="s">
        <v>26596</v>
      </c>
      <c r="B17940">
        <v>1110</v>
      </c>
      <c r="C17940" s="3" t="str">
        <f>HYPERLINK("http://www.uniprot.org/uniprot/K7MNX2","tr|K7MNX2|K7MNX2_SOYBN")</f>
        <v>tr|K7MNX2|K7MNX2_SOYBN</v>
      </c>
      <c r="D17940" t="s">
        <v>28</v>
      </c>
      <c r="E17940">
        <v>24.4</v>
      </c>
      <c r="F17940">
        <v>254</v>
      </c>
      <c r="G17940">
        <v>192</v>
      </c>
      <c r="H17940">
        <v>38</v>
      </c>
      <c r="I17940">
        <v>331</v>
      </c>
      <c r="J17940">
        <v>978</v>
      </c>
      <c r="K17940">
        <v>1</v>
      </c>
      <c r="L17940">
        <v>288</v>
      </c>
      <c r="M17940">
        <v>536</v>
      </c>
      <c r="N17940" t="s">
        <v>18</v>
      </c>
      <c r="O17940" s="1">
        <v>1.2624199999999999E-13</v>
      </c>
      <c r="P17940">
        <v>205</v>
      </c>
    </row>
    <row r="17941" spans="1:16" x14ac:dyDescent="0.25">
      <c r="A17941" t="s">
        <v>26597</v>
      </c>
      <c r="B17941">
        <v>1212</v>
      </c>
      <c r="C17941" s="3" t="str">
        <f>HYPERLINK("http://www.uniprot.org/uniprot/G7I2H0","tr|G7I2H0|G7I2H0_MEDTR")</f>
        <v>tr|G7I2H0|G7I2H0_MEDTR</v>
      </c>
      <c r="D17941" t="s">
        <v>144</v>
      </c>
      <c r="E17941">
        <v>32.5</v>
      </c>
      <c r="F17941">
        <v>320</v>
      </c>
      <c r="G17941">
        <v>216</v>
      </c>
      <c r="H17941">
        <v>0</v>
      </c>
      <c r="I17941">
        <v>208</v>
      </c>
      <c r="J17941">
        <v>1167</v>
      </c>
      <c r="K17941">
        <v>1</v>
      </c>
      <c r="L17941">
        <v>23</v>
      </c>
      <c r="M17941">
        <v>285</v>
      </c>
      <c r="N17941" t="s">
        <v>18</v>
      </c>
      <c r="O17941" s="1">
        <v>8.4075200000000001E-30</v>
      </c>
      <c r="P17941">
        <v>345</v>
      </c>
    </row>
    <row r="17942" spans="1:16" x14ac:dyDescent="0.25">
      <c r="A17942" t="s">
        <v>26598</v>
      </c>
      <c r="B17942">
        <v>474</v>
      </c>
      <c r="C17942" s="3" t="str">
        <f>HYPERLINK("http://www.uniprot.org/uniprot/B1B5X5","tr|B1B5X5|B1B5X5_TOBAC")</f>
        <v>tr|B1B5X5|B1B5X5_TOBAC</v>
      </c>
      <c r="D17942" t="s">
        <v>26599</v>
      </c>
      <c r="E17942">
        <v>41.07</v>
      </c>
      <c r="F17942">
        <v>112</v>
      </c>
      <c r="G17942">
        <v>66</v>
      </c>
      <c r="H17942">
        <v>13</v>
      </c>
      <c r="I17942">
        <v>7</v>
      </c>
      <c r="J17942">
        <v>303</v>
      </c>
      <c r="K17942">
        <v>1</v>
      </c>
      <c r="L17942">
        <v>304</v>
      </c>
      <c r="M17942">
        <v>415</v>
      </c>
      <c r="N17942" t="s">
        <v>18</v>
      </c>
      <c r="O17942" s="1">
        <v>3.13997E-12</v>
      </c>
      <c r="P17942">
        <v>187</v>
      </c>
    </row>
    <row r="17943" spans="1:16" x14ac:dyDescent="0.25">
      <c r="A17943" t="s">
        <v>26600</v>
      </c>
      <c r="B17943">
        <v>954</v>
      </c>
      <c r="C17943" s="3" t="str">
        <f>HYPERLINK("http://www.uniprot.org/uniprot/B9HAH0","tr|B9HAH0|B9HAH0_POPTR")</f>
        <v>tr|B9HAH0|B9HAH0_POPTR</v>
      </c>
      <c r="D17943" t="s">
        <v>26601</v>
      </c>
      <c r="E17943">
        <v>38.04</v>
      </c>
      <c r="F17943">
        <v>276</v>
      </c>
      <c r="G17943">
        <v>171</v>
      </c>
      <c r="H17943">
        <v>4</v>
      </c>
      <c r="I17943">
        <v>130</v>
      </c>
      <c r="J17943">
        <v>945</v>
      </c>
      <c r="K17943">
        <v>1</v>
      </c>
      <c r="L17943">
        <v>33</v>
      </c>
      <c r="M17943">
        <v>297</v>
      </c>
      <c r="N17943" t="s">
        <v>18</v>
      </c>
      <c r="O17943" s="1">
        <v>2.9556599999999999E-42</v>
      </c>
      <c r="P17943">
        <v>451</v>
      </c>
    </row>
    <row r="17944" spans="1:16" x14ac:dyDescent="0.25">
      <c r="A17944" t="s">
        <v>26602</v>
      </c>
      <c r="B17944">
        <v>1275</v>
      </c>
      <c r="C17944" s="3" t="str">
        <f>HYPERLINK("http://www.uniprot.org/uniprot/I1M3P9","tr|I1M3P9|I1M3P9_SOYBN")</f>
        <v>tr|I1M3P9|I1M3P9_SOYBN</v>
      </c>
      <c r="D17944" t="s">
        <v>71</v>
      </c>
      <c r="E17944">
        <v>64.14</v>
      </c>
      <c r="F17944">
        <v>449</v>
      </c>
      <c r="G17944">
        <v>161</v>
      </c>
      <c r="H17944">
        <v>25</v>
      </c>
      <c r="I17944">
        <v>1</v>
      </c>
      <c r="J17944">
        <v>1272</v>
      </c>
      <c r="K17944">
        <v>1</v>
      </c>
      <c r="L17944">
        <v>1</v>
      </c>
      <c r="M17944">
        <v>436</v>
      </c>
      <c r="N17944" t="s">
        <v>18</v>
      </c>
      <c r="O17944" s="1">
        <v>1.5545000000000001E-138</v>
      </c>
      <c r="P17944">
        <v>1283</v>
      </c>
    </row>
    <row r="17945" spans="1:16" x14ac:dyDescent="0.25">
      <c r="A17945" t="s">
        <v>26603</v>
      </c>
      <c r="B17945">
        <v>267</v>
      </c>
      <c r="C17945" s="3" t="str">
        <f>HYPERLINK("http://www.uniprot.org/uniprot/I3T732","tr|I3T732|I3T732_MEDTR")</f>
        <v>tr|I3T732|I3T732_MEDTR</v>
      </c>
      <c r="D17945" t="s">
        <v>386</v>
      </c>
      <c r="E17945">
        <v>82.95</v>
      </c>
      <c r="F17945">
        <v>88</v>
      </c>
      <c r="G17945">
        <v>15</v>
      </c>
      <c r="H17945">
        <v>0</v>
      </c>
      <c r="I17945">
        <v>1</v>
      </c>
      <c r="J17945">
        <v>264</v>
      </c>
      <c r="K17945">
        <v>1</v>
      </c>
      <c r="L17945">
        <v>1</v>
      </c>
      <c r="M17945">
        <v>88</v>
      </c>
      <c r="N17945" t="s">
        <v>18</v>
      </c>
      <c r="O17945" s="1">
        <v>3.6863300000000002E-37</v>
      </c>
      <c r="P17945">
        <v>402</v>
      </c>
    </row>
    <row r="17946" spans="1:16" x14ac:dyDescent="0.25">
      <c r="A17946" t="s">
        <v>26604</v>
      </c>
      <c r="B17946">
        <v>381</v>
      </c>
      <c r="C17946" s="3" t="str">
        <f>HYPERLINK("http://www.uniprot.org/uniprot/K7M091","tr|K7M091|K7M091_SOYBN")</f>
        <v>tr|K7M091|K7M091_SOYBN</v>
      </c>
      <c r="D17946" t="s">
        <v>28</v>
      </c>
      <c r="E17946">
        <v>76</v>
      </c>
      <c r="F17946">
        <v>125</v>
      </c>
      <c r="G17946">
        <v>30</v>
      </c>
      <c r="H17946">
        <v>0</v>
      </c>
      <c r="I17946">
        <v>1</v>
      </c>
      <c r="J17946">
        <v>375</v>
      </c>
      <c r="K17946">
        <v>1</v>
      </c>
      <c r="L17946">
        <v>121</v>
      </c>
      <c r="M17946">
        <v>244</v>
      </c>
      <c r="N17946" t="s">
        <v>18</v>
      </c>
      <c r="O17946" s="1">
        <v>1.91878E-49</v>
      </c>
      <c r="P17946">
        <v>508</v>
      </c>
    </row>
    <row r="17947" spans="1:16" x14ac:dyDescent="0.25">
      <c r="A17947" t="s">
        <v>26605</v>
      </c>
      <c r="B17947">
        <v>1446</v>
      </c>
      <c r="C17947" s="3" t="str">
        <f>HYPERLINK("http://www.uniprot.org/uniprot/G7JYY7","tr|G7JYY7|G7JYY7_MEDTR")</f>
        <v>tr|G7JYY7|G7JYY7_MEDTR</v>
      </c>
      <c r="D17947" t="s">
        <v>26606</v>
      </c>
      <c r="E17947">
        <v>94.17</v>
      </c>
      <c r="F17947">
        <v>481</v>
      </c>
      <c r="G17947">
        <v>28</v>
      </c>
      <c r="H17947">
        <v>0</v>
      </c>
      <c r="I17947">
        <v>1</v>
      </c>
      <c r="J17947">
        <v>1443</v>
      </c>
      <c r="K17947">
        <v>1</v>
      </c>
      <c r="L17947">
        <v>1</v>
      </c>
      <c r="M17947">
        <v>481</v>
      </c>
      <c r="N17947" t="s">
        <v>18</v>
      </c>
      <c r="O17947">
        <v>0</v>
      </c>
      <c r="P17947">
        <v>2373</v>
      </c>
    </row>
    <row r="17948" spans="1:16" x14ac:dyDescent="0.25">
      <c r="A17948" t="s">
        <v>26607</v>
      </c>
      <c r="B17948">
        <v>999</v>
      </c>
      <c r="C17948" s="3" t="str">
        <f>HYPERLINK("http://www.uniprot.org/uniprot/G7KWH7","tr|G7KWH7|G7KWH7_MEDTR")</f>
        <v>tr|G7KWH7|G7KWH7_MEDTR</v>
      </c>
      <c r="D17948" t="s">
        <v>26608</v>
      </c>
      <c r="E17948">
        <v>79.62</v>
      </c>
      <c r="F17948">
        <v>319</v>
      </c>
      <c r="G17948">
        <v>65</v>
      </c>
      <c r="H17948">
        <v>1</v>
      </c>
      <c r="I17948">
        <v>1</v>
      </c>
      <c r="J17948">
        <v>954</v>
      </c>
      <c r="K17948">
        <v>1</v>
      </c>
      <c r="L17948">
        <v>1</v>
      </c>
      <c r="M17948">
        <v>319</v>
      </c>
      <c r="N17948" t="s">
        <v>18</v>
      </c>
      <c r="O17948" s="1">
        <v>2.98523E-141</v>
      </c>
      <c r="P17948">
        <v>1305</v>
      </c>
    </row>
    <row r="17949" spans="1:16" x14ac:dyDescent="0.25">
      <c r="A17949" t="s">
        <v>26609</v>
      </c>
      <c r="B17949">
        <v>2886</v>
      </c>
      <c r="C17949" s="3" t="str">
        <f>HYPERLINK("http://www.uniprot.org/uniprot/I1ML61","tr|I1ML61|I1ML61_SOYBN")</f>
        <v>tr|I1ML61|I1ML61_SOYBN</v>
      </c>
      <c r="D17949" t="s">
        <v>71</v>
      </c>
      <c r="E17949">
        <v>81.42</v>
      </c>
      <c r="F17949">
        <v>1012</v>
      </c>
      <c r="G17949">
        <v>188</v>
      </c>
      <c r="H17949">
        <v>51</v>
      </c>
      <c r="I17949">
        <v>1</v>
      </c>
      <c r="J17949">
        <v>2883</v>
      </c>
      <c r="K17949">
        <v>1</v>
      </c>
      <c r="L17949">
        <v>1</v>
      </c>
      <c r="M17949">
        <v>1011</v>
      </c>
      <c r="N17949" t="s">
        <v>18</v>
      </c>
      <c r="O17949">
        <v>0</v>
      </c>
      <c r="P17949">
        <v>4059</v>
      </c>
    </row>
    <row r="17950" spans="1:16" x14ac:dyDescent="0.25">
      <c r="A17950" t="s">
        <v>26610</v>
      </c>
      <c r="B17950">
        <v>1311</v>
      </c>
      <c r="C17950" s="3" t="str">
        <f>HYPERLINK("http://www.uniprot.org/uniprot/I1KWP5","tr|I1KWP5|I1KWP5_SOYBN")</f>
        <v>tr|I1KWP5|I1KWP5_SOYBN</v>
      </c>
      <c r="D17950" t="s">
        <v>28</v>
      </c>
      <c r="E17950">
        <v>67.88</v>
      </c>
      <c r="F17950">
        <v>436</v>
      </c>
      <c r="G17950">
        <v>140</v>
      </c>
      <c r="H17950">
        <v>0</v>
      </c>
      <c r="I17950">
        <v>1</v>
      </c>
      <c r="J17950">
        <v>1308</v>
      </c>
      <c r="K17950">
        <v>1</v>
      </c>
      <c r="L17950">
        <v>1</v>
      </c>
      <c r="M17950">
        <v>418</v>
      </c>
      <c r="N17950" t="s">
        <v>18</v>
      </c>
      <c r="O17950" s="1">
        <v>2.9146300000000001E-156</v>
      </c>
      <c r="P17950">
        <v>1436</v>
      </c>
    </row>
    <row r="17951" spans="1:16" x14ac:dyDescent="0.25">
      <c r="A17951" t="s">
        <v>26611</v>
      </c>
      <c r="B17951">
        <v>663</v>
      </c>
      <c r="C17951" s="3" t="str">
        <f>HYPERLINK("http://www.uniprot.org/uniprot/I3T104","tr|I3T104|I3T104_MEDTR")</f>
        <v>tr|I3T104|I3T104_MEDTR</v>
      </c>
      <c r="D17951" t="s">
        <v>22</v>
      </c>
      <c r="E17951">
        <v>76.23</v>
      </c>
      <c r="F17951">
        <v>223</v>
      </c>
      <c r="G17951">
        <v>53</v>
      </c>
      <c r="H17951">
        <v>3</v>
      </c>
      <c r="I17951">
        <v>1</v>
      </c>
      <c r="J17951">
        <v>660</v>
      </c>
      <c r="K17951">
        <v>1</v>
      </c>
      <c r="L17951">
        <v>1</v>
      </c>
      <c r="M17951">
        <v>220</v>
      </c>
      <c r="N17951" t="s">
        <v>18</v>
      </c>
      <c r="O17951" s="1">
        <v>7.7046199999999997E-89</v>
      </c>
      <c r="P17951">
        <v>850</v>
      </c>
    </row>
    <row r="17952" spans="1:16" x14ac:dyDescent="0.25">
      <c r="A17952" t="s">
        <v>26612</v>
      </c>
      <c r="B17952">
        <v>1257</v>
      </c>
      <c r="C17952" s="3" t="str">
        <f>HYPERLINK("http://www.uniprot.org/uniprot/G7I7M2","tr|G7I7M2|G7I7M2_MEDTR")</f>
        <v>tr|G7I7M2|G7I7M2_MEDTR</v>
      </c>
      <c r="D17952" t="s">
        <v>26613</v>
      </c>
      <c r="E17952">
        <v>87.94</v>
      </c>
      <c r="F17952">
        <v>423</v>
      </c>
      <c r="G17952">
        <v>51</v>
      </c>
      <c r="H17952">
        <v>5</v>
      </c>
      <c r="I17952">
        <v>1</v>
      </c>
      <c r="J17952">
        <v>1254</v>
      </c>
      <c r="K17952">
        <v>1</v>
      </c>
      <c r="L17952">
        <v>1</v>
      </c>
      <c r="M17952">
        <v>423</v>
      </c>
      <c r="N17952" t="s">
        <v>18</v>
      </c>
      <c r="O17952">
        <v>0</v>
      </c>
      <c r="P17952">
        <v>1916</v>
      </c>
    </row>
    <row r="17953" spans="1:16" x14ac:dyDescent="0.25">
      <c r="A17953" t="s">
        <v>26614</v>
      </c>
      <c r="B17953">
        <v>861</v>
      </c>
      <c r="C17953" s="3" t="str">
        <f>HYPERLINK("http://www.uniprot.org/uniprot/G7I2H0","tr|G7I2H0|G7I2H0_MEDTR")</f>
        <v>tr|G7I2H0|G7I2H0_MEDTR</v>
      </c>
      <c r="D17953" t="s">
        <v>144</v>
      </c>
      <c r="E17953">
        <v>34.6</v>
      </c>
      <c r="F17953">
        <v>263</v>
      </c>
      <c r="G17953">
        <v>172</v>
      </c>
      <c r="H17953">
        <v>2</v>
      </c>
      <c r="I17953">
        <v>7</v>
      </c>
      <c r="J17953">
        <v>789</v>
      </c>
      <c r="K17953">
        <v>1</v>
      </c>
      <c r="L17953">
        <v>37</v>
      </c>
      <c r="M17953">
        <v>253</v>
      </c>
      <c r="N17953" t="s">
        <v>18</v>
      </c>
      <c r="O17953" s="1">
        <v>2.3855299999999999E-29</v>
      </c>
      <c r="P17953">
        <v>339</v>
      </c>
    </row>
    <row r="17954" spans="1:16" x14ac:dyDescent="0.25">
      <c r="A17954" t="s">
        <v>26615</v>
      </c>
      <c r="B17954">
        <v>1071</v>
      </c>
      <c r="C17954" s="3" t="str">
        <f>HYPERLINK("http://www.uniprot.org/uniprot/G8A2C7","tr|G8A2C7|G8A2C7_MEDTR")</f>
        <v>tr|G8A2C7|G8A2C7_MEDTR</v>
      </c>
      <c r="D17954" t="s">
        <v>26616</v>
      </c>
      <c r="E17954">
        <v>67.13</v>
      </c>
      <c r="F17954">
        <v>356</v>
      </c>
      <c r="G17954">
        <v>117</v>
      </c>
      <c r="H17954">
        <v>0</v>
      </c>
      <c r="I17954">
        <v>1</v>
      </c>
      <c r="J17954">
        <v>1068</v>
      </c>
      <c r="K17954">
        <v>1</v>
      </c>
      <c r="L17954">
        <v>1</v>
      </c>
      <c r="M17954">
        <v>352</v>
      </c>
      <c r="N17954" t="s">
        <v>18</v>
      </c>
      <c r="O17954" s="1">
        <v>5.5779499999999997E-128</v>
      </c>
      <c r="P17954">
        <v>1191</v>
      </c>
    </row>
    <row r="17955" spans="1:16" x14ac:dyDescent="0.25">
      <c r="A17955" t="s">
        <v>26617</v>
      </c>
      <c r="B17955">
        <v>786</v>
      </c>
      <c r="C17955" s="3" t="str">
        <f>HYPERLINK("http://www.uniprot.org/uniprot/B7FM96","tr|B7FM96|B7FM96_MEDTR")</f>
        <v>tr|B7FM96|B7FM96_MEDTR</v>
      </c>
      <c r="D17955" t="s">
        <v>22</v>
      </c>
      <c r="E17955">
        <v>82.44</v>
      </c>
      <c r="F17955">
        <v>262</v>
      </c>
      <c r="G17955">
        <v>46</v>
      </c>
      <c r="H17955">
        <v>1</v>
      </c>
      <c r="I17955">
        <v>1</v>
      </c>
      <c r="J17955">
        <v>783</v>
      </c>
      <c r="K17955">
        <v>1</v>
      </c>
      <c r="L17955">
        <v>1</v>
      </c>
      <c r="M17955">
        <v>262</v>
      </c>
      <c r="N17955" t="s">
        <v>18</v>
      </c>
      <c r="O17955" s="1">
        <v>1.4400299999999999E-120</v>
      </c>
      <c r="P17955">
        <v>1125</v>
      </c>
    </row>
    <row r="17956" spans="1:16" x14ac:dyDescent="0.25">
      <c r="A17956" t="s">
        <v>26618</v>
      </c>
      <c r="B17956">
        <v>276</v>
      </c>
      <c r="C17956" s="3" t="str">
        <f>HYPERLINK("http://www.uniprot.org/uniprot/G7IVT8","tr|G7IVT8|G7IVT8_MEDTR")</f>
        <v>tr|G7IVT8|G7IVT8_MEDTR</v>
      </c>
      <c r="D17956" t="s">
        <v>8036</v>
      </c>
      <c r="E17956">
        <v>91.2</v>
      </c>
      <c r="F17956">
        <v>91</v>
      </c>
      <c r="G17956">
        <v>8</v>
      </c>
      <c r="H17956">
        <v>0</v>
      </c>
      <c r="I17956">
        <v>1</v>
      </c>
      <c r="J17956">
        <v>273</v>
      </c>
      <c r="K17956">
        <v>1</v>
      </c>
      <c r="L17956">
        <v>55</v>
      </c>
      <c r="M17956">
        <v>145</v>
      </c>
      <c r="N17956" t="s">
        <v>18</v>
      </c>
      <c r="O17956" s="1">
        <v>1.06274E-39</v>
      </c>
      <c r="P17956">
        <v>424</v>
      </c>
    </row>
    <row r="17957" spans="1:16" x14ac:dyDescent="0.25">
      <c r="A17957" t="s">
        <v>26619</v>
      </c>
      <c r="B17957">
        <v>1518</v>
      </c>
      <c r="C17957" s="3" t="str">
        <f>HYPERLINK("http://www.uniprot.org/uniprot/Q8LP15","tr|Q8LP15|Q8LP15_PEA")</f>
        <v>tr|Q8LP15|Q8LP15_PEA</v>
      </c>
      <c r="D17957" t="s">
        <v>26620</v>
      </c>
      <c r="E17957">
        <v>89.5</v>
      </c>
      <c r="F17957">
        <v>505</v>
      </c>
      <c r="G17957">
        <v>53</v>
      </c>
      <c r="H17957">
        <v>0</v>
      </c>
      <c r="I17957">
        <v>1</v>
      </c>
      <c r="J17957">
        <v>1515</v>
      </c>
      <c r="K17957">
        <v>1</v>
      </c>
      <c r="L17957">
        <v>104</v>
      </c>
      <c r="M17957">
        <v>608</v>
      </c>
      <c r="N17957" t="s">
        <v>18</v>
      </c>
      <c r="O17957">
        <v>0</v>
      </c>
      <c r="P17957">
        <v>2410</v>
      </c>
    </row>
    <row r="17958" spans="1:16" x14ac:dyDescent="0.25">
      <c r="A17958" t="s">
        <v>26621</v>
      </c>
      <c r="B17958">
        <v>732</v>
      </c>
      <c r="C17958" s="3" t="str">
        <f>HYPERLINK("http://www.uniprot.org/uniprot/G7LIP5","tr|G7LIP5|G7LIP5_MEDTR")</f>
        <v>tr|G7LIP5|G7LIP5_MEDTR</v>
      </c>
      <c r="D17958" t="s">
        <v>26622</v>
      </c>
      <c r="E17958">
        <v>82.18</v>
      </c>
      <c r="F17958">
        <v>247</v>
      </c>
      <c r="G17958">
        <v>44</v>
      </c>
      <c r="H17958">
        <v>4</v>
      </c>
      <c r="I17958">
        <v>1</v>
      </c>
      <c r="J17958">
        <v>729</v>
      </c>
      <c r="K17958">
        <v>1</v>
      </c>
      <c r="L17958">
        <v>106</v>
      </c>
      <c r="M17958">
        <v>352</v>
      </c>
      <c r="N17958" t="s">
        <v>18</v>
      </c>
      <c r="O17958" s="1">
        <v>5.5851199999999998E-113</v>
      </c>
      <c r="P17958">
        <v>1059</v>
      </c>
    </row>
    <row r="17959" spans="1:16" x14ac:dyDescent="0.25">
      <c r="A17959" t="s">
        <v>26623</v>
      </c>
      <c r="B17959">
        <v>642</v>
      </c>
      <c r="C17959" s="3" t="str">
        <f>HYPERLINK("http://www.uniprot.org/uniprot/G7IV02","tr|G7IV02|G7IV02_MEDTR")</f>
        <v>tr|G7IV02|G7IV02_MEDTR</v>
      </c>
      <c r="D17959" t="s">
        <v>26482</v>
      </c>
      <c r="E17959">
        <v>83.09</v>
      </c>
      <c r="F17959">
        <v>207</v>
      </c>
      <c r="G17959">
        <v>35</v>
      </c>
      <c r="H17959">
        <v>0</v>
      </c>
      <c r="I17959">
        <v>19</v>
      </c>
      <c r="J17959">
        <v>639</v>
      </c>
      <c r="K17959">
        <v>1</v>
      </c>
      <c r="L17959">
        <v>305</v>
      </c>
      <c r="M17959">
        <v>511</v>
      </c>
      <c r="N17959" t="s">
        <v>18</v>
      </c>
      <c r="O17959" s="1">
        <v>4.9565899999999998E-98</v>
      </c>
      <c r="P17959">
        <v>929</v>
      </c>
    </row>
    <row r="17960" spans="1:16" x14ac:dyDescent="0.25">
      <c r="A17960" t="s">
        <v>26624</v>
      </c>
      <c r="B17960">
        <v>1737</v>
      </c>
      <c r="C17960" s="3" t="str">
        <f>HYPERLINK("http://www.uniprot.org/uniprot/I1LRX4","tr|I1LRX4|I1LRX4_SOYBN")</f>
        <v>tr|I1LRX4|I1LRX4_SOYBN</v>
      </c>
      <c r="D17960" t="s">
        <v>28</v>
      </c>
      <c r="E17960">
        <v>82.87</v>
      </c>
      <c r="F17960">
        <v>578</v>
      </c>
      <c r="G17960">
        <v>99</v>
      </c>
      <c r="H17960">
        <v>0</v>
      </c>
      <c r="I17960">
        <v>1</v>
      </c>
      <c r="J17960">
        <v>1734</v>
      </c>
      <c r="K17960">
        <v>1</v>
      </c>
      <c r="L17960">
        <v>1</v>
      </c>
      <c r="M17960">
        <v>573</v>
      </c>
      <c r="N17960" t="s">
        <v>18</v>
      </c>
      <c r="O17960">
        <v>0</v>
      </c>
      <c r="P17960">
        <v>2502</v>
      </c>
    </row>
    <row r="17961" spans="1:16" x14ac:dyDescent="0.25">
      <c r="A17961" t="s">
        <v>26625</v>
      </c>
      <c r="B17961">
        <v>2391</v>
      </c>
      <c r="C17961" s="3" t="str">
        <f>HYPERLINK("http://www.uniprot.org/uniprot/G7JT76","tr|G7JT76|G7JT76_MEDTR")</f>
        <v>tr|G7JT76|G7JT76_MEDTR</v>
      </c>
      <c r="D17961" t="s">
        <v>26626</v>
      </c>
      <c r="E17961">
        <v>82.27</v>
      </c>
      <c r="F17961">
        <v>677</v>
      </c>
      <c r="G17961">
        <v>120</v>
      </c>
      <c r="H17961">
        <v>0</v>
      </c>
      <c r="I17961">
        <v>358</v>
      </c>
      <c r="J17961">
        <v>2388</v>
      </c>
      <c r="K17961">
        <v>1</v>
      </c>
      <c r="L17961">
        <v>111</v>
      </c>
      <c r="M17961">
        <v>784</v>
      </c>
      <c r="N17961" t="s">
        <v>18</v>
      </c>
      <c r="O17961">
        <v>0</v>
      </c>
      <c r="P17961">
        <v>2884</v>
      </c>
    </row>
    <row r="17962" spans="1:16" x14ac:dyDescent="0.25">
      <c r="A17962" t="s">
        <v>26627</v>
      </c>
      <c r="B17962">
        <v>903</v>
      </c>
      <c r="C17962" s="3" t="str">
        <f>HYPERLINK("http://www.uniprot.org/uniprot/G7LF52","tr|G7LF52|G7LF52_MEDTR")</f>
        <v>tr|G7LF52|G7LF52_MEDTR</v>
      </c>
      <c r="D17962" t="s">
        <v>26628</v>
      </c>
      <c r="E17962">
        <v>70.62</v>
      </c>
      <c r="F17962">
        <v>303</v>
      </c>
      <c r="G17962">
        <v>89</v>
      </c>
      <c r="H17962">
        <v>3</v>
      </c>
      <c r="I17962">
        <v>1</v>
      </c>
      <c r="J17962">
        <v>900</v>
      </c>
      <c r="K17962">
        <v>1</v>
      </c>
      <c r="L17962">
        <v>2</v>
      </c>
      <c r="M17962">
        <v>302</v>
      </c>
      <c r="N17962" t="s">
        <v>18</v>
      </c>
      <c r="O17962" s="1">
        <v>2.3896399999999999E-115</v>
      </c>
      <c r="P17962">
        <v>1081</v>
      </c>
    </row>
    <row r="17963" spans="1:16" x14ac:dyDescent="0.25">
      <c r="A17963" t="s">
        <v>26629</v>
      </c>
      <c r="B17963">
        <v>1914</v>
      </c>
      <c r="C17963" s="3" t="str">
        <f>HYPERLINK("http://www.uniprot.org/uniprot/K7L0D9","tr|K7L0D9|K7L0D9_SOYBN")</f>
        <v>tr|K7L0D9|K7L0D9_SOYBN</v>
      </c>
      <c r="D17963" t="s">
        <v>28</v>
      </c>
      <c r="E17963">
        <v>66.3</v>
      </c>
      <c r="F17963">
        <v>647</v>
      </c>
      <c r="G17963">
        <v>218</v>
      </c>
      <c r="H17963">
        <v>10</v>
      </c>
      <c r="I17963">
        <v>1</v>
      </c>
      <c r="J17963">
        <v>1911</v>
      </c>
      <c r="K17963">
        <v>1</v>
      </c>
      <c r="L17963">
        <v>1</v>
      </c>
      <c r="M17963">
        <v>633</v>
      </c>
      <c r="N17963" t="s">
        <v>18</v>
      </c>
      <c r="O17963">
        <v>0</v>
      </c>
      <c r="P17963">
        <v>2132</v>
      </c>
    </row>
    <row r="17964" spans="1:16" x14ac:dyDescent="0.25">
      <c r="A17964" t="s">
        <v>26630</v>
      </c>
      <c r="B17964">
        <v>1176</v>
      </c>
      <c r="C17964" s="3" t="str">
        <f>HYPERLINK("http://www.uniprot.org/uniprot/G7KAU7","tr|G7KAU7|G7KAU7_MEDTR")</f>
        <v>tr|G7KAU7|G7KAU7_MEDTR</v>
      </c>
      <c r="D17964" t="s">
        <v>26631</v>
      </c>
      <c r="E17964">
        <v>86.7</v>
      </c>
      <c r="F17964">
        <v>391</v>
      </c>
      <c r="G17964">
        <v>52</v>
      </c>
      <c r="H17964">
        <v>0</v>
      </c>
      <c r="I17964">
        <v>1</v>
      </c>
      <c r="J17964">
        <v>1173</v>
      </c>
      <c r="K17964">
        <v>1</v>
      </c>
      <c r="L17964">
        <v>1</v>
      </c>
      <c r="M17964">
        <v>391</v>
      </c>
      <c r="N17964" t="s">
        <v>18</v>
      </c>
      <c r="O17964">
        <v>0</v>
      </c>
      <c r="P17964">
        <v>1841</v>
      </c>
    </row>
    <row r="17965" spans="1:16" x14ac:dyDescent="0.25">
      <c r="A17965" t="s">
        <v>26632</v>
      </c>
      <c r="B17965">
        <v>1296</v>
      </c>
      <c r="C17965" s="3" t="str">
        <f>HYPERLINK("http://www.uniprot.org/uniprot/K7LAV5","tr|K7LAV5|K7LAV5_SOYBN")</f>
        <v>tr|K7LAV5|K7LAV5_SOYBN</v>
      </c>
      <c r="D17965" t="s">
        <v>28</v>
      </c>
      <c r="E17965">
        <v>80</v>
      </c>
      <c r="F17965">
        <v>270</v>
      </c>
      <c r="G17965">
        <v>54</v>
      </c>
      <c r="H17965">
        <v>0</v>
      </c>
      <c r="I17965">
        <v>217</v>
      </c>
      <c r="J17965">
        <v>1026</v>
      </c>
      <c r="K17965">
        <v>1</v>
      </c>
      <c r="L17965">
        <v>35</v>
      </c>
      <c r="M17965">
        <v>304</v>
      </c>
      <c r="N17965" t="s">
        <v>18</v>
      </c>
      <c r="O17965" s="1">
        <v>1.6946999999999999E-124</v>
      </c>
      <c r="P17965">
        <v>1162</v>
      </c>
    </row>
    <row r="17966" spans="1:16" x14ac:dyDescent="0.25">
      <c r="A17966" t="s">
        <v>26633</v>
      </c>
      <c r="B17966">
        <v>1149</v>
      </c>
      <c r="C17966" s="3" t="str">
        <f>HYPERLINK("http://www.uniprot.org/uniprot/M5Y0E0","tr|M5Y0E0|M5Y0E0_PRUPE")</f>
        <v>tr|M5Y0E0|M5Y0E0_PRUPE</v>
      </c>
      <c r="D17966" t="s">
        <v>452</v>
      </c>
      <c r="E17966">
        <v>34.090000000000003</v>
      </c>
      <c r="F17966">
        <v>176</v>
      </c>
      <c r="G17966">
        <v>116</v>
      </c>
      <c r="H17966">
        <v>2</v>
      </c>
      <c r="I17966">
        <v>112</v>
      </c>
      <c r="J17966">
        <v>633</v>
      </c>
      <c r="K17966">
        <v>1</v>
      </c>
      <c r="L17966">
        <v>6</v>
      </c>
      <c r="M17966">
        <v>179</v>
      </c>
      <c r="N17966" t="s">
        <v>18</v>
      </c>
      <c r="O17966" s="1">
        <v>2.3528200000000002E-18</v>
      </c>
      <c r="P17966">
        <v>246</v>
      </c>
    </row>
    <row r="17967" spans="1:16" x14ac:dyDescent="0.25">
      <c r="A17967" t="s">
        <v>26634</v>
      </c>
      <c r="B17967">
        <v>1389</v>
      </c>
      <c r="C17967" s="3" t="str">
        <f>HYPERLINK("http://www.uniprot.org/uniprot/G7JDL9","tr|G7JDL9|G7JDL9_MEDTR")</f>
        <v>tr|G7JDL9|G7JDL9_MEDTR</v>
      </c>
      <c r="D17967" t="s">
        <v>242</v>
      </c>
      <c r="E17967">
        <v>28.15</v>
      </c>
      <c r="F17967">
        <v>341</v>
      </c>
      <c r="G17967">
        <v>245</v>
      </c>
      <c r="H17967">
        <v>40</v>
      </c>
      <c r="I17967">
        <v>256</v>
      </c>
      <c r="J17967">
        <v>1158</v>
      </c>
      <c r="K17967">
        <v>1</v>
      </c>
      <c r="L17967">
        <v>25</v>
      </c>
      <c r="M17967">
        <v>354</v>
      </c>
      <c r="N17967" t="s">
        <v>18</v>
      </c>
      <c r="O17967" s="1">
        <v>2.7918300000000001E-27</v>
      </c>
      <c r="P17967">
        <v>324</v>
      </c>
    </row>
    <row r="17968" spans="1:16" x14ac:dyDescent="0.25">
      <c r="A17968" t="s">
        <v>26635</v>
      </c>
      <c r="B17968">
        <v>870</v>
      </c>
      <c r="C17968" s="3" t="str">
        <f>HYPERLINK("http://www.uniprot.org/uniprot/A2Q2T1","tr|A2Q2T1|A2Q2T1_MEDTR")</f>
        <v>tr|A2Q2T1|A2Q2T1_MEDTR</v>
      </c>
      <c r="D17968" t="s">
        <v>337</v>
      </c>
      <c r="E17968">
        <v>69.89</v>
      </c>
      <c r="F17968">
        <v>279</v>
      </c>
      <c r="G17968">
        <v>84</v>
      </c>
      <c r="H17968">
        <v>2</v>
      </c>
      <c r="I17968">
        <v>1</v>
      </c>
      <c r="J17968">
        <v>831</v>
      </c>
      <c r="K17968">
        <v>1</v>
      </c>
      <c r="L17968">
        <v>215</v>
      </c>
      <c r="M17968">
        <v>477</v>
      </c>
      <c r="N17968" t="s">
        <v>18</v>
      </c>
      <c r="O17968" s="1">
        <v>3.4443200000000002E-100</v>
      </c>
      <c r="P17968">
        <v>950</v>
      </c>
    </row>
    <row r="17969" spans="1:16" x14ac:dyDescent="0.25">
      <c r="A17969" t="s">
        <v>26636</v>
      </c>
      <c r="B17969">
        <v>1470</v>
      </c>
      <c r="C17969" s="3" t="str">
        <f>HYPERLINK("http://www.uniprot.org/uniprot/K7MWJ4","tr|K7MWJ4|K7MWJ4_SOYBN")</f>
        <v>tr|K7MWJ4|K7MWJ4_SOYBN</v>
      </c>
      <c r="D17969" t="s">
        <v>28</v>
      </c>
      <c r="E17969">
        <v>53.29</v>
      </c>
      <c r="F17969">
        <v>319</v>
      </c>
      <c r="G17969">
        <v>149</v>
      </c>
      <c r="H17969">
        <v>9</v>
      </c>
      <c r="I17969">
        <v>517</v>
      </c>
      <c r="J17969">
        <v>1446</v>
      </c>
      <c r="K17969">
        <v>1</v>
      </c>
      <c r="L17969">
        <v>405</v>
      </c>
      <c r="M17969">
        <v>716</v>
      </c>
      <c r="N17969" t="s">
        <v>18</v>
      </c>
      <c r="O17969" s="1">
        <v>2.95675E-83</v>
      </c>
      <c r="P17969">
        <v>807</v>
      </c>
    </row>
    <row r="17970" spans="1:16" x14ac:dyDescent="0.25">
      <c r="A17970" t="s">
        <v>26637</v>
      </c>
      <c r="B17970">
        <v>234</v>
      </c>
      <c r="C17970" s="3" t="str">
        <f>HYPERLINK("http://www.uniprot.org/uniprot/C6T663","tr|C6T663|C6T663_SOYBN")</f>
        <v>tr|C6T663|C6T663_SOYBN</v>
      </c>
      <c r="D17970" t="s">
        <v>28</v>
      </c>
      <c r="E17970">
        <v>51.31</v>
      </c>
      <c r="F17970">
        <v>76</v>
      </c>
      <c r="G17970">
        <v>37</v>
      </c>
      <c r="H17970">
        <v>0</v>
      </c>
      <c r="I17970">
        <v>4</v>
      </c>
      <c r="J17970">
        <v>231</v>
      </c>
      <c r="K17970">
        <v>1</v>
      </c>
      <c r="L17970">
        <v>3</v>
      </c>
      <c r="M17970">
        <v>78</v>
      </c>
      <c r="N17970" t="s">
        <v>18</v>
      </c>
      <c r="O17970" s="1">
        <v>1.1988399999999999E-11</v>
      </c>
      <c r="P17970">
        <v>182</v>
      </c>
    </row>
    <row r="17971" spans="1:16" x14ac:dyDescent="0.25">
      <c r="A17971" t="s">
        <v>26638</v>
      </c>
      <c r="B17971">
        <v>267</v>
      </c>
      <c r="C17971" s="3" t="str">
        <f>HYPERLINK("http://www.uniprot.org/uniprot/I3T732","tr|I3T732|I3T732_MEDTR")</f>
        <v>tr|I3T732|I3T732_MEDTR</v>
      </c>
      <c r="D17971" t="s">
        <v>386</v>
      </c>
      <c r="E17971">
        <v>82.95</v>
      </c>
      <c r="F17971">
        <v>88</v>
      </c>
      <c r="G17971">
        <v>15</v>
      </c>
      <c r="H17971">
        <v>0</v>
      </c>
      <c r="I17971">
        <v>1</v>
      </c>
      <c r="J17971">
        <v>264</v>
      </c>
      <c r="K17971">
        <v>1</v>
      </c>
      <c r="L17971">
        <v>1</v>
      </c>
      <c r="M17971">
        <v>88</v>
      </c>
      <c r="N17971" t="s">
        <v>18</v>
      </c>
      <c r="O17971" s="1">
        <v>3.6863300000000002E-37</v>
      </c>
      <c r="P17971">
        <v>402</v>
      </c>
    </row>
    <row r="17972" spans="1:16" x14ac:dyDescent="0.25">
      <c r="A17972" t="s">
        <v>26639</v>
      </c>
      <c r="B17972">
        <v>1089</v>
      </c>
      <c r="C17972" s="3" t="str">
        <f>HYPERLINK("http://www.uniprot.org/uniprot/G7IGG5","tr|G7IGG5|G7IGG5_MEDTR")</f>
        <v>tr|G7IGG5|G7IGG5_MEDTR</v>
      </c>
      <c r="D17972" t="s">
        <v>26640</v>
      </c>
      <c r="E17972">
        <v>79.099999999999994</v>
      </c>
      <c r="F17972">
        <v>335</v>
      </c>
      <c r="G17972">
        <v>70</v>
      </c>
      <c r="H17972">
        <v>0</v>
      </c>
      <c r="I17972">
        <v>52</v>
      </c>
      <c r="J17972">
        <v>1056</v>
      </c>
      <c r="K17972">
        <v>1</v>
      </c>
      <c r="L17972">
        <v>34</v>
      </c>
      <c r="M17972">
        <v>368</v>
      </c>
      <c r="N17972" t="s">
        <v>18</v>
      </c>
      <c r="O17972" s="1">
        <v>4.6118700000000002E-154</v>
      </c>
      <c r="P17972">
        <v>1416</v>
      </c>
    </row>
    <row r="17973" spans="1:16" x14ac:dyDescent="0.25">
      <c r="A17973" t="s">
        <v>26641</v>
      </c>
      <c r="B17973">
        <v>714</v>
      </c>
      <c r="C17973" s="3" t="str">
        <f>HYPERLINK("http://www.uniprot.org/uniprot/I1N5T4","tr|I1N5T4|I1N5T4_SOYBN")</f>
        <v>tr|I1N5T4|I1N5T4_SOYBN</v>
      </c>
      <c r="D17973" t="s">
        <v>28</v>
      </c>
      <c r="E17973">
        <v>78.11</v>
      </c>
      <c r="F17973">
        <v>233</v>
      </c>
      <c r="G17973">
        <v>51</v>
      </c>
      <c r="H17973">
        <v>0</v>
      </c>
      <c r="I17973">
        <v>1</v>
      </c>
      <c r="J17973">
        <v>699</v>
      </c>
      <c r="K17973">
        <v>1</v>
      </c>
      <c r="L17973">
        <v>1</v>
      </c>
      <c r="M17973">
        <v>232</v>
      </c>
      <c r="N17973" t="s">
        <v>18</v>
      </c>
      <c r="O17973" s="1">
        <v>6.9923699999999996E-105</v>
      </c>
      <c r="P17973">
        <v>989</v>
      </c>
    </row>
    <row r="17974" spans="1:16" x14ac:dyDescent="0.25">
      <c r="A17974" t="s">
        <v>26642</v>
      </c>
      <c r="B17974">
        <v>624</v>
      </c>
      <c r="C17974" s="3" t="str">
        <f>HYPERLINK("http://www.uniprot.org/uniprot/I3S1K5","tr|I3S1K5|I3S1K5_MEDTR")</f>
        <v>tr|I3S1K5|I3S1K5_MEDTR</v>
      </c>
      <c r="D17974" t="s">
        <v>22</v>
      </c>
      <c r="E17974">
        <v>57.43</v>
      </c>
      <c r="F17974">
        <v>242</v>
      </c>
      <c r="G17974">
        <v>103</v>
      </c>
      <c r="H17974">
        <v>36</v>
      </c>
      <c r="I17974">
        <v>1</v>
      </c>
      <c r="J17974">
        <v>618</v>
      </c>
      <c r="K17974">
        <v>1</v>
      </c>
      <c r="L17974">
        <v>1</v>
      </c>
      <c r="M17974">
        <v>239</v>
      </c>
      <c r="N17974" t="s">
        <v>18</v>
      </c>
      <c r="O17974" s="1">
        <v>2.2124500000000001E-60</v>
      </c>
      <c r="P17974">
        <v>604</v>
      </c>
    </row>
    <row r="17975" spans="1:16" x14ac:dyDescent="0.25">
      <c r="A17975" t="s">
        <v>26643</v>
      </c>
      <c r="B17975">
        <v>1311</v>
      </c>
      <c r="C17975" s="3" t="str">
        <f>HYPERLINK("http://www.uniprot.org/uniprot/G7KYC6","tr|G7KYC6|G7KYC6_MEDTR")</f>
        <v>tr|G7KYC6|G7KYC6_MEDTR</v>
      </c>
      <c r="D17975" t="s">
        <v>26644</v>
      </c>
      <c r="E17975">
        <v>92.88</v>
      </c>
      <c r="F17975">
        <v>436</v>
      </c>
      <c r="G17975">
        <v>31</v>
      </c>
      <c r="H17975">
        <v>0</v>
      </c>
      <c r="I17975">
        <v>1</v>
      </c>
      <c r="J17975">
        <v>1308</v>
      </c>
      <c r="K17975">
        <v>1</v>
      </c>
      <c r="L17975">
        <v>1</v>
      </c>
      <c r="M17975">
        <v>435</v>
      </c>
      <c r="N17975" t="s">
        <v>18</v>
      </c>
      <c r="O17975">
        <v>0</v>
      </c>
      <c r="P17975">
        <v>2060</v>
      </c>
    </row>
    <row r="17976" spans="1:16" x14ac:dyDescent="0.25">
      <c r="A17976" t="s">
        <v>26645</v>
      </c>
      <c r="B17976">
        <v>561</v>
      </c>
      <c r="C17976" s="3" t="str">
        <f>HYPERLINK("http://www.uniprot.org/uniprot/K7MII0","tr|K7MII0|K7MII0_SOYBN")</f>
        <v>tr|K7MII0|K7MII0_SOYBN</v>
      </c>
      <c r="D17976" t="s">
        <v>28</v>
      </c>
      <c r="E17976">
        <v>53.84</v>
      </c>
      <c r="F17976">
        <v>104</v>
      </c>
      <c r="G17976">
        <v>48</v>
      </c>
      <c r="H17976">
        <v>2</v>
      </c>
      <c r="I17976">
        <v>247</v>
      </c>
      <c r="J17976">
        <v>552</v>
      </c>
      <c r="K17976">
        <v>1</v>
      </c>
      <c r="L17976">
        <v>83</v>
      </c>
      <c r="M17976">
        <v>180</v>
      </c>
      <c r="N17976" t="s">
        <v>18</v>
      </c>
      <c r="O17976" s="1">
        <v>7.8653099999999997E-23</v>
      </c>
      <c r="P17976">
        <v>279</v>
      </c>
    </row>
    <row r="17977" spans="1:16" x14ac:dyDescent="0.25">
      <c r="A17977" t="s">
        <v>26646</v>
      </c>
      <c r="B17977">
        <v>642</v>
      </c>
      <c r="C17977" s="3" t="str">
        <f>HYPERLINK("http://www.uniprot.org/uniprot/C6SXE3","tr|C6SXE3|C6SXE3_SOYBN")</f>
        <v>tr|C6SXE3|C6SXE3_SOYBN</v>
      </c>
      <c r="D17977" t="s">
        <v>897</v>
      </c>
      <c r="E17977">
        <v>81.03</v>
      </c>
      <c r="F17977">
        <v>174</v>
      </c>
      <c r="G17977">
        <v>33</v>
      </c>
      <c r="H17977">
        <v>0</v>
      </c>
      <c r="I17977">
        <v>1</v>
      </c>
      <c r="J17977">
        <v>522</v>
      </c>
      <c r="K17977">
        <v>1</v>
      </c>
      <c r="L17977">
        <v>1</v>
      </c>
      <c r="M17977">
        <v>174</v>
      </c>
      <c r="N17977" t="s">
        <v>18</v>
      </c>
      <c r="O17977" s="1">
        <v>5.8959200000000004E-75</v>
      </c>
      <c r="P17977">
        <v>730</v>
      </c>
    </row>
    <row r="17978" spans="1:16" x14ac:dyDescent="0.25">
      <c r="A17978" t="s">
        <v>26647</v>
      </c>
      <c r="B17978">
        <v>252</v>
      </c>
      <c r="C17978" s="3" t="str">
        <f>HYPERLINK("http://www.uniprot.org/uniprot/G7L8N0","tr|G7L8N0|G7L8N0_MEDTR")</f>
        <v>tr|G7L8N0|G7L8N0_MEDTR</v>
      </c>
      <c r="D17978" t="s">
        <v>378</v>
      </c>
      <c r="E17978">
        <v>48.8</v>
      </c>
      <c r="F17978">
        <v>84</v>
      </c>
      <c r="G17978">
        <v>43</v>
      </c>
      <c r="H17978">
        <v>1</v>
      </c>
      <c r="I17978">
        <v>1</v>
      </c>
      <c r="J17978">
        <v>249</v>
      </c>
      <c r="K17978">
        <v>1</v>
      </c>
      <c r="L17978">
        <v>88</v>
      </c>
      <c r="M17978">
        <v>171</v>
      </c>
      <c r="N17978" t="s">
        <v>18</v>
      </c>
      <c r="O17978" s="1">
        <v>8.1453199999999998E-16</v>
      </c>
      <c r="P17978">
        <v>218</v>
      </c>
    </row>
    <row r="17979" spans="1:16" x14ac:dyDescent="0.25">
      <c r="A17979" t="s">
        <v>26648</v>
      </c>
      <c r="B17979">
        <v>1011</v>
      </c>
      <c r="C17979" s="3" t="str">
        <f>HYPERLINK("http://www.uniprot.org/uniprot/G8A2C7","tr|G8A2C7|G8A2C7_MEDTR")</f>
        <v>tr|G8A2C7|G8A2C7_MEDTR</v>
      </c>
      <c r="D17979" t="s">
        <v>26616</v>
      </c>
      <c r="E17979">
        <v>67.599999999999994</v>
      </c>
      <c r="F17979">
        <v>355</v>
      </c>
      <c r="G17979">
        <v>115</v>
      </c>
      <c r="H17979">
        <v>19</v>
      </c>
      <c r="I17979">
        <v>1</v>
      </c>
      <c r="J17979">
        <v>1008</v>
      </c>
      <c r="K17979">
        <v>1</v>
      </c>
      <c r="L17979">
        <v>1</v>
      </c>
      <c r="M17979">
        <v>352</v>
      </c>
      <c r="N17979" t="s">
        <v>18</v>
      </c>
      <c r="O17979" s="1">
        <v>1.287E-123</v>
      </c>
      <c r="P17979">
        <v>1153</v>
      </c>
    </row>
    <row r="17980" spans="1:16" x14ac:dyDescent="0.25">
      <c r="A17980" t="s">
        <v>26649</v>
      </c>
      <c r="B17980">
        <v>1158</v>
      </c>
      <c r="C17980" s="3" t="str">
        <f>HYPERLINK("http://www.uniprot.org/uniprot/I1JT68","tr|I1JT68|I1JT68_SOYBN")</f>
        <v>tr|I1JT68|I1JT68_SOYBN</v>
      </c>
      <c r="D17980" t="s">
        <v>28</v>
      </c>
      <c r="E17980">
        <v>80.25</v>
      </c>
      <c r="F17980">
        <v>385</v>
      </c>
      <c r="G17980">
        <v>76</v>
      </c>
      <c r="H17980">
        <v>0</v>
      </c>
      <c r="I17980">
        <v>1</v>
      </c>
      <c r="J17980">
        <v>1155</v>
      </c>
      <c r="K17980">
        <v>1</v>
      </c>
      <c r="L17980">
        <v>12</v>
      </c>
      <c r="M17980">
        <v>388</v>
      </c>
      <c r="N17980" t="s">
        <v>18</v>
      </c>
      <c r="O17980" s="1">
        <v>5.8114999999999999E-166</v>
      </c>
      <c r="P17980">
        <v>1519</v>
      </c>
    </row>
    <row r="17981" spans="1:16" x14ac:dyDescent="0.25">
      <c r="A17981" t="s">
        <v>26650</v>
      </c>
      <c r="B17981">
        <v>321</v>
      </c>
      <c r="C17981" s="3" t="str">
        <f>HYPERLINK("http://www.uniprot.org/uniprot/Q4FCQ5","tr|Q4FCQ5|Q4FCQ5_PRUDU")</f>
        <v>tr|Q4FCQ5|Q4FCQ5_PRUDU</v>
      </c>
      <c r="D17981" t="s">
        <v>26651</v>
      </c>
      <c r="E17981">
        <v>39.81</v>
      </c>
      <c r="F17981">
        <v>108</v>
      </c>
      <c r="G17981">
        <v>65</v>
      </c>
      <c r="H17981">
        <v>4</v>
      </c>
      <c r="I17981">
        <v>7</v>
      </c>
      <c r="J17981">
        <v>318</v>
      </c>
      <c r="K17981">
        <v>1</v>
      </c>
      <c r="L17981">
        <v>35</v>
      </c>
      <c r="M17981">
        <v>138</v>
      </c>
      <c r="N17981" t="s">
        <v>18</v>
      </c>
      <c r="O17981" s="1">
        <v>1.0445799999999999E-15</v>
      </c>
      <c r="P17981">
        <v>217</v>
      </c>
    </row>
    <row r="17982" spans="1:16" x14ac:dyDescent="0.25">
      <c r="A17982" t="s">
        <v>26652</v>
      </c>
      <c r="B17982">
        <v>735</v>
      </c>
      <c r="C17982" s="3" t="str">
        <f>HYPERLINK("http://www.uniprot.org/uniprot/A5AM06","tr|A5AM06|A5AM06_VITVI")</f>
        <v>tr|A5AM06|A5AM06_VITVI</v>
      </c>
      <c r="D17982" t="s">
        <v>1615</v>
      </c>
      <c r="E17982">
        <v>30.18</v>
      </c>
      <c r="F17982">
        <v>222</v>
      </c>
      <c r="G17982">
        <v>155</v>
      </c>
      <c r="H17982">
        <v>3</v>
      </c>
      <c r="I17982">
        <v>1</v>
      </c>
      <c r="J17982">
        <v>657</v>
      </c>
      <c r="K17982">
        <v>1</v>
      </c>
      <c r="L17982">
        <v>1063</v>
      </c>
      <c r="M17982">
        <v>1281</v>
      </c>
      <c r="N17982" t="s">
        <v>18</v>
      </c>
      <c r="O17982" s="1">
        <v>4.1462500000000003E-23</v>
      </c>
      <c r="P17982">
        <v>284</v>
      </c>
    </row>
    <row r="17983" spans="1:16" x14ac:dyDescent="0.25">
      <c r="A17983" t="s">
        <v>26653</v>
      </c>
      <c r="B17983">
        <v>906</v>
      </c>
      <c r="C17983" s="3" t="str">
        <f>HYPERLINK("http://www.uniprot.org/uniprot/G7LIP6","tr|G7LIP6|G7LIP6_MEDTR")</f>
        <v>tr|G7LIP6|G7LIP6_MEDTR</v>
      </c>
      <c r="D17983" t="s">
        <v>26654</v>
      </c>
      <c r="E17983">
        <v>95.68</v>
      </c>
      <c r="F17983">
        <v>301</v>
      </c>
      <c r="G17983">
        <v>13</v>
      </c>
      <c r="H17983">
        <v>0</v>
      </c>
      <c r="I17983">
        <v>1</v>
      </c>
      <c r="J17983">
        <v>903</v>
      </c>
      <c r="K17983">
        <v>1</v>
      </c>
      <c r="L17983">
        <v>1</v>
      </c>
      <c r="M17983">
        <v>301</v>
      </c>
      <c r="N17983" t="s">
        <v>18</v>
      </c>
      <c r="O17983" s="1">
        <v>6.9003699999999999E-163</v>
      </c>
      <c r="P17983">
        <v>1491</v>
      </c>
    </row>
    <row r="17984" spans="1:16" x14ac:dyDescent="0.25">
      <c r="A17984" t="s">
        <v>26655</v>
      </c>
      <c r="B17984">
        <v>1512</v>
      </c>
      <c r="C17984" s="3" t="str">
        <f>HYPERLINK("http://www.uniprot.org/uniprot/I1KF65","tr|I1KF65|I1KF65_SOYBN")</f>
        <v>tr|I1KF65|I1KF65_SOYBN</v>
      </c>
      <c r="D17984" t="s">
        <v>28</v>
      </c>
      <c r="E17984">
        <v>85.28</v>
      </c>
      <c r="F17984">
        <v>503</v>
      </c>
      <c r="G17984">
        <v>74</v>
      </c>
      <c r="H17984">
        <v>0</v>
      </c>
      <c r="I17984">
        <v>1</v>
      </c>
      <c r="J17984">
        <v>1509</v>
      </c>
      <c r="K17984">
        <v>1</v>
      </c>
      <c r="L17984">
        <v>1</v>
      </c>
      <c r="M17984">
        <v>503</v>
      </c>
      <c r="N17984" t="s">
        <v>18</v>
      </c>
      <c r="O17984">
        <v>0</v>
      </c>
      <c r="P17984">
        <v>2289</v>
      </c>
    </row>
    <row r="17985" spans="1:16" x14ac:dyDescent="0.25">
      <c r="A17985" t="s">
        <v>26656</v>
      </c>
      <c r="B17985">
        <v>309</v>
      </c>
      <c r="C17985" s="3" t="str">
        <f>HYPERLINK("http://www.uniprot.org/uniprot/G7JT77","tr|G7JT77|G7JT77_MEDTR")</f>
        <v>tr|G7JT77|G7JT77_MEDTR</v>
      </c>
      <c r="D17985" t="s">
        <v>26657</v>
      </c>
      <c r="E17985">
        <v>99.01</v>
      </c>
      <c r="F17985">
        <v>102</v>
      </c>
      <c r="G17985">
        <v>1</v>
      </c>
      <c r="H17985">
        <v>0</v>
      </c>
      <c r="I17985">
        <v>1</v>
      </c>
      <c r="J17985">
        <v>306</v>
      </c>
      <c r="K17985">
        <v>1</v>
      </c>
      <c r="L17985">
        <v>1</v>
      </c>
      <c r="M17985">
        <v>102</v>
      </c>
      <c r="N17985" t="s">
        <v>18</v>
      </c>
      <c r="O17985" s="1">
        <v>7.0397100000000004E-52</v>
      </c>
      <c r="P17985">
        <v>529</v>
      </c>
    </row>
    <row r="17986" spans="1:16" x14ac:dyDescent="0.25">
      <c r="A17986" t="s">
        <v>26658</v>
      </c>
      <c r="B17986">
        <v>1113</v>
      </c>
      <c r="C17986" s="3" t="str">
        <f>HYPERLINK("http://www.uniprot.org/uniprot/G7LF49","tr|G7LF49|G7LF49_MEDTR")</f>
        <v>tr|G7LF49|G7LF49_MEDTR</v>
      </c>
      <c r="D17986" t="s">
        <v>26659</v>
      </c>
      <c r="E17986">
        <v>72.16</v>
      </c>
      <c r="F17986">
        <v>370</v>
      </c>
      <c r="G17986">
        <v>103</v>
      </c>
      <c r="H17986">
        <v>0</v>
      </c>
      <c r="I17986">
        <v>1</v>
      </c>
      <c r="J17986">
        <v>1110</v>
      </c>
      <c r="K17986">
        <v>1</v>
      </c>
      <c r="L17986">
        <v>1</v>
      </c>
      <c r="M17986">
        <v>370</v>
      </c>
      <c r="N17986" t="s">
        <v>18</v>
      </c>
      <c r="O17986" s="1">
        <v>4.9492999999999999E-151</v>
      </c>
      <c r="P17986">
        <v>1390</v>
      </c>
    </row>
    <row r="17987" spans="1:16" x14ac:dyDescent="0.25">
      <c r="A17987" t="s">
        <v>26660</v>
      </c>
      <c r="B17987">
        <v>1953</v>
      </c>
      <c r="C17987" s="3" t="str">
        <f>HYPERLINK("http://www.uniprot.org/uniprot/K7L0E0","tr|K7L0E0|K7L0E0_SOYBN")</f>
        <v>tr|K7L0E0|K7L0E0_SOYBN</v>
      </c>
      <c r="D17987" t="s">
        <v>28</v>
      </c>
      <c r="E17987">
        <v>77.760000000000005</v>
      </c>
      <c r="F17987">
        <v>661</v>
      </c>
      <c r="G17987">
        <v>147</v>
      </c>
      <c r="H17987">
        <v>21</v>
      </c>
      <c r="I17987">
        <v>25</v>
      </c>
      <c r="J17987">
        <v>1944</v>
      </c>
      <c r="K17987">
        <v>1</v>
      </c>
      <c r="L17987">
        <v>4</v>
      </c>
      <c r="M17987">
        <v>663</v>
      </c>
      <c r="N17987" t="s">
        <v>18</v>
      </c>
      <c r="O17987">
        <v>0</v>
      </c>
      <c r="P17987">
        <v>2683</v>
      </c>
    </row>
    <row r="17988" spans="1:16" x14ac:dyDescent="0.25">
      <c r="A17988" t="s">
        <v>26661</v>
      </c>
      <c r="B17988">
        <v>1884</v>
      </c>
      <c r="C17988" s="3" t="str">
        <f>HYPERLINK("http://www.uniprot.org/uniprot/G7KAT5","tr|G7KAT5|G7KAT5_MEDTR")</f>
        <v>tr|G7KAT5|G7KAT5_MEDTR</v>
      </c>
      <c r="D17988" t="s">
        <v>26662</v>
      </c>
      <c r="E17988">
        <v>73.400000000000006</v>
      </c>
      <c r="F17988">
        <v>628</v>
      </c>
      <c r="G17988">
        <v>167</v>
      </c>
      <c r="H17988">
        <v>2</v>
      </c>
      <c r="I17988">
        <v>4</v>
      </c>
      <c r="J17988">
        <v>1881</v>
      </c>
      <c r="K17988">
        <v>1</v>
      </c>
      <c r="L17988">
        <v>19</v>
      </c>
      <c r="M17988">
        <v>634</v>
      </c>
      <c r="N17988" t="s">
        <v>18</v>
      </c>
      <c r="O17988">
        <v>0</v>
      </c>
      <c r="P17988">
        <v>2283</v>
      </c>
    </row>
    <row r="17989" spans="1:16" x14ac:dyDescent="0.25">
      <c r="A17989" t="s">
        <v>26663</v>
      </c>
      <c r="B17989">
        <v>2178</v>
      </c>
      <c r="C17989" s="3" t="str">
        <f>HYPERLINK("http://www.uniprot.org/uniprot/I1J495","tr|I1J495|I1J495_SOYBN")</f>
        <v>tr|I1J495|I1J495_SOYBN</v>
      </c>
      <c r="D17989" t="s">
        <v>71</v>
      </c>
      <c r="E17989">
        <v>85.93</v>
      </c>
      <c r="F17989">
        <v>654</v>
      </c>
      <c r="G17989">
        <v>92</v>
      </c>
      <c r="H17989">
        <v>0</v>
      </c>
      <c r="I17989">
        <v>214</v>
      </c>
      <c r="J17989">
        <v>2175</v>
      </c>
      <c r="K17989">
        <v>1</v>
      </c>
      <c r="L17989">
        <v>110</v>
      </c>
      <c r="M17989">
        <v>763</v>
      </c>
      <c r="N17989" t="s">
        <v>18</v>
      </c>
      <c r="O17989">
        <v>0</v>
      </c>
      <c r="P17989">
        <v>2967</v>
      </c>
    </row>
    <row r="17990" spans="1:16" x14ac:dyDescent="0.25">
      <c r="A17990" t="s">
        <v>26664</v>
      </c>
      <c r="B17990">
        <v>825</v>
      </c>
      <c r="C17990" s="3" t="str">
        <f>HYPERLINK("http://www.uniprot.org/uniprot/G7K0F2","tr|G7K0F2|G7K0F2_MEDTR")</f>
        <v>tr|G7K0F2|G7K0F2_MEDTR</v>
      </c>
      <c r="D17990" t="s">
        <v>26665</v>
      </c>
      <c r="E17990">
        <v>73.47</v>
      </c>
      <c r="F17990">
        <v>279</v>
      </c>
      <c r="G17990">
        <v>74</v>
      </c>
      <c r="H17990">
        <v>5</v>
      </c>
      <c r="I17990">
        <v>1</v>
      </c>
      <c r="J17990">
        <v>822</v>
      </c>
      <c r="K17990">
        <v>1</v>
      </c>
      <c r="L17990">
        <v>1</v>
      </c>
      <c r="M17990">
        <v>264</v>
      </c>
      <c r="N17990" t="s">
        <v>18</v>
      </c>
      <c r="O17990" s="1">
        <v>2.8261300000000001E-109</v>
      </c>
      <c r="P17990">
        <v>1028</v>
      </c>
    </row>
    <row r="17991" spans="1:16" x14ac:dyDescent="0.25">
      <c r="A17991" t="s">
        <v>26666</v>
      </c>
      <c r="B17991">
        <v>345</v>
      </c>
      <c r="C17991" s="3" t="str">
        <f>HYPERLINK("http://www.uniprot.org/uniprot/G7KX35","tr|G7KX35|G7KX35_MEDTR")</f>
        <v>tr|G7KX35|G7KX35_MEDTR</v>
      </c>
      <c r="D17991" t="s">
        <v>12677</v>
      </c>
      <c r="E17991">
        <v>79.819999999999993</v>
      </c>
      <c r="F17991">
        <v>114</v>
      </c>
      <c r="G17991">
        <v>23</v>
      </c>
      <c r="H17991">
        <v>0</v>
      </c>
      <c r="I17991">
        <v>1</v>
      </c>
      <c r="J17991">
        <v>342</v>
      </c>
      <c r="K17991">
        <v>1</v>
      </c>
      <c r="L17991">
        <v>213</v>
      </c>
      <c r="M17991">
        <v>326</v>
      </c>
      <c r="N17991" t="s">
        <v>18</v>
      </c>
      <c r="O17991" s="1">
        <v>2.0229900000000002E-43</v>
      </c>
      <c r="P17991">
        <v>456</v>
      </c>
    </row>
    <row r="17992" spans="1:16" x14ac:dyDescent="0.25">
      <c r="A17992" t="s">
        <v>26667</v>
      </c>
      <c r="B17992">
        <v>1773</v>
      </c>
      <c r="C17992" s="3" t="str">
        <f>HYPERLINK("http://www.uniprot.org/uniprot/K7MWJ4","tr|K7MWJ4|K7MWJ4_SOYBN")</f>
        <v>tr|K7MWJ4|K7MWJ4_SOYBN</v>
      </c>
      <c r="D17992" t="s">
        <v>28</v>
      </c>
      <c r="E17992">
        <v>46.3</v>
      </c>
      <c r="F17992">
        <v>704</v>
      </c>
      <c r="G17992">
        <v>378</v>
      </c>
      <c r="H17992">
        <v>120</v>
      </c>
      <c r="I17992">
        <v>13</v>
      </c>
      <c r="J17992">
        <v>1764</v>
      </c>
      <c r="K17992">
        <v>1</v>
      </c>
      <c r="L17992">
        <v>14</v>
      </c>
      <c r="M17992">
        <v>716</v>
      </c>
      <c r="N17992" t="s">
        <v>18</v>
      </c>
      <c r="O17992" s="1">
        <v>1.14844E-156</v>
      </c>
      <c r="P17992">
        <v>1441</v>
      </c>
    </row>
    <row r="17993" spans="1:16" x14ac:dyDescent="0.25">
      <c r="A17993" t="s">
        <v>26668</v>
      </c>
      <c r="B17993">
        <v>798</v>
      </c>
      <c r="C17993" s="3" t="str">
        <f>HYPERLINK("http://www.uniprot.org/uniprot/K7L1W5","tr|K7L1W5|K7L1W5_SOYBN")</f>
        <v>tr|K7L1W5|K7L1W5_SOYBN</v>
      </c>
      <c r="D17993" t="s">
        <v>28</v>
      </c>
      <c r="E17993">
        <v>64.78</v>
      </c>
      <c r="F17993">
        <v>213</v>
      </c>
      <c r="G17993">
        <v>75</v>
      </c>
      <c r="H17993">
        <v>16</v>
      </c>
      <c r="I17993">
        <v>1</v>
      </c>
      <c r="J17993">
        <v>591</v>
      </c>
      <c r="K17993">
        <v>1</v>
      </c>
      <c r="L17993">
        <v>318</v>
      </c>
      <c r="M17993">
        <v>530</v>
      </c>
      <c r="N17993" t="s">
        <v>18</v>
      </c>
      <c r="O17993" s="1">
        <v>9.47556E-67</v>
      </c>
      <c r="P17993">
        <v>661</v>
      </c>
    </row>
    <row r="17994" spans="1:16" x14ac:dyDescent="0.25">
      <c r="A17994" t="s">
        <v>26669</v>
      </c>
      <c r="B17994">
        <v>1773</v>
      </c>
      <c r="C17994" s="3" t="str">
        <f>HYPERLINK("http://www.uniprot.org/uniprot/G7IG84","tr|G7IG84|G7IG84_MEDTR")</f>
        <v>tr|G7IG84|G7IG84_MEDTR</v>
      </c>
      <c r="D17994" t="s">
        <v>26670</v>
      </c>
      <c r="E17994">
        <v>72.06</v>
      </c>
      <c r="F17994">
        <v>605</v>
      </c>
      <c r="G17994">
        <v>169</v>
      </c>
      <c r="H17994">
        <v>15</v>
      </c>
      <c r="I17994">
        <v>1</v>
      </c>
      <c r="J17994">
        <v>1770</v>
      </c>
      <c r="K17994">
        <v>1</v>
      </c>
      <c r="L17994">
        <v>1</v>
      </c>
      <c r="M17994">
        <v>603</v>
      </c>
      <c r="N17994" t="s">
        <v>18</v>
      </c>
      <c r="O17994">
        <v>0</v>
      </c>
      <c r="P17994">
        <v>2152</v>
      </c>
    </row>
    <row r="17995" spans="1:16" x14ac:dyDescent="0.25">
      <c r="A17995" t="s">
        <v>26671</v>
      </c>
      <c r="B17995">
        <v>240</v>
      </c>
      <c r="C17995" s="3" t="str">
        <f>HYPERLINK("http://www.uniprot.org/uniprot/G7IGG4","tr|G7IGG4|G7IGG4_MEDTR")</f>
        <v>tr|G7IGG4|G7IGG4_MEDTR</v>
      </c>
      <c r="D17995" t="s">
        <v>26672</v>
      </c>
      <c r="E17995">
        <v>80.88</v>
      </c>
      <c r="F17995">
        <v>68</v>
      </c>
      <c r="G17995">
        <v>13</v>
      </c>
      <c r="H17995">
        <v>0</v>
      </c>
      <c r="I17995">
        <v>31</v>
      </c>
      <c r="J17995">
        <v>234</v>
      </c>
      <c r="K17995">
        <v>1</v>
      </c>
      <c r="L17995">
        <v>71</v>
      </c>
      <c r="M17995">
        <v>138</v>
      </c>
      <c r="N17995" t="s">
        <v>18</v>
      </c>
      <c r="O17995" s="1">
        <v>2.3384799999999998E-24</v>
      </c>
      <c r="P17995">
        <v>288</v>
      </c>
    </row>
    <row r="17996" spans="1:16" x14ac:dyDescent="0.25">
      <c r="A17996" t="s">
        <v>26673</v>
      </c>
      <c r="B17996">
        <v>1365</v>
      </c>
      <c r="C17996" s="3" t="str">
        <f>HYPERLINK("http://www.uniprot.org/uniprot/O22636","tr|O22636|O22636_PEA")</f>
        <v>tr|O22636|O22636_PEA</v>
      </c>
      <c r="D17996" t="s">
        <v>26674</v>
      </c>
      <c r="E17996">
        <v>85.05</v>
      </c>
      <c r="F17996">
        <v>455</v>
      </c>
      <c r="G17996">
        <v>68</v>
      </c>
      <c r="H17996">
        <v>1</v>
      </c>
      <c r="I17996">
        <v>1</v>
      </c>
      <c r="J17996">
        <v>1362</v>
      </c>
      <c r="K17996">
        <v>1</v>
      </c>
      <c r="L17996">
        <v>1</v>
      </c>
      <c r="M17996">
        <v>454</v>
      </c>
      <c r="N17996" t="s">
        <v>18</v>
      </c>
      <c r="O17996">
        <v>0</v>
      </c>
      <c r="P17996">
        <v>2003</v>
      </c>
    </row>
    <row r="17997" spans="1:16" x14ac:dyDescent="0.25">
      <c r="A17997" t="s">
        <v>26675</v>
      </c>
      <c r="B17997">
        <v>1047</v>
      </c>
      <c r="C17997" s="3" t="str">
        <f>HYPERLINK("http://www.uniprot.org/uniprot/I1J550","tr|I1J550|I1J550_SOYBN")</f>
        <v>tr|I1J550|I1J550_SOYBN</v>
      </c>
      <c r="D17997" t="s">
        <v>28</v>
      </c>
      <c r="E17997">
        <v>93.48</v>
      </c>
      <c r="F17997">
        <v>307</v>
      </c>
      <c r="G17997">
        <v>20</v>
      </c>
      <c r="H17997">
        <v>0</v>
      </c>
      <c r="I17997">
        <v>85</v>
      </c>
      <c r="J17997">
        <v>1005</v>
      </c>
      <c r="K17997">
        <v>1</v>
      </c>
      <c r="L17997">
        <v>89</v>
      </c>
      <c r="M17997">
        <v>395</v>
      </c>
      <c r="N17997" t="s">
        <v>18</v>
      </c>
      <c r="O17997" s="1">
        <v>1.6489800000000001E-169</v>
      </c>
      <c r="P17997">
        <v>1549</v>
      </c>
    </row>
    <row r="17998" spans="1:16" x14ac:dyDescent="0.25">
      <c r="A17998" t="s">
        <v>26676</v>
      </c>
      <c r="B17998">
        <v>2655</v>
      </c>
      <c r="C17998" s="3" t="str">
        <f>HYPERLINK("http://www.uniprot.org/uniprot/G7KWI7","tr|G7KWI7|G7KWI7_MEDTR")</f>
        <v>tr|G7KWI7|G7KWI7_MEDTR</v>
      </c>
      <c r="D17998" t="s">
        <v>26677</v>
      </c>
      <c r="E17998">
        <v>71.260000000000005</v>
      </c>
      <c r="F17998">
        <v>623</v>
      </c>
      <c r="G17998">
        <v>179</v>
      </c>
      <c r="H17998">
        <v>5</v>
      </c>
      <c r="I17998">
        <v>799</v>
      </c>
      <c r="J17998">
        <v>2652</v>
      </c>
      <c r="K17998">
        <v>1</v>
      </c>
      <c r="L17998">
        <v>295</v>
      </c>
      <c r="M17998">
        <v>904</v>
      </c>
      <c r="N17998" t="s">
        <v>18</v>
      </c>
      <c r="O17998">
        <v>0</v>
      </c>
      <c r="P17998">
        <v>2191</v>
      </c>
    </row>
    <row r="17999" spans="1:16" x14ac:dyDescent="0.25">
      <c r="A17999" t="s">
        <v>26678</v>
      </c>
      <c r="B17999">
        <v>2076</v>
      </c>
      <c r="C17999" s="3" t="str">
        <f>HYPERLINK("http://www.uniprot.org/uniprot/G7KYC5","tr|G7KYC5|G7KYC5_MEDTR")</f>
        <v>tr|G7KYC5|G7KYC5_MEDTR</v>
      </c>
      <c r="D17999" t="s">
        <v>26679</v>
      </c>
      <c r="E17999">
        <v>90.44</v>
      </c>
      <c r="F17999">
        <v>691</v>
      </c>
      <c r="G17999">
        <v>66</v>
      </c>
      <c r="H17999">
        <v>0</v>
      </c>
      <c r="I17999">
        <v>1</v>
      </c>
      <c r="J17999">
        <v>2073</v>
      </c>
      <c r="K17999">
        <v>1</v>
      </c>
      <c r="L17999">
        <v>64</v>
      </c>
      <c r="M17999">
        <v>748</v>
      </c>
      <c r="N17999" t="s">
        <v>18</v>
      </c>
      <c r="O17999">
        <v>0</v>
      </c>
      <c r="P17999">
        <v>3377</v>
      </c>
    </row>
    <row r="18000" spans="1:16" x14ac:dyDescent="0.25">
      <c r="A18000" t="s">
        <v>26680</v>
      </c>
      <c r="B18000">
        <v>1851</v>
      </c>
      <c r="C18000" s="3" t="str">
        <f>HYPERLINK("http://www.uniprot.org/uniprot/I1MHP5","tr|I1MHP5|I1MHP5_SOYBN")</f>
        <v>tr|I1MHP5|I1MHP5_SOYBN</v>
      </c>
      <c r="D18000" t="s">
        <v>28</v>
      </c>
      <c r="E18000">
        <v>27.85</v>
      </c>
      <c r="F18000">
        <v>420</v>
      </c>
      <c r="G18000">
        <v>303</v>
      </c>
      <c r="H18000">
        <v>42</v>
      </c>
      <c r="I18000">
        <v>151</v>
      </c>
      <c r="J18000">
        <v>1284</v>
      </c>
      <c r="K18000">
        <v>1</v>
      </c>
      <c r="L18000">
        <v>1057</v>
      </c>
      <c r="M18000">
        <v>1470</v>
      </c>
      <c r="N18000" t="s">
        <v>18</v>
      </c>
      <c r="O18000" s="1">
        <v>2.30072E-30</v>
      </c>
      <c r="P18000">
        <v>352</v>
      </c>
    </row>
    <row r="18001" spans="1:16" x14ac:dyDescent="0.25">
      <c r="A18001" t="s">
        <v>26681</v>
      </c>
      <c r="B18001">
        <v>366</v>
      </c>
      <c r="C18001" s="3" t="str">
        <f>HYPERLINK("http://www.uniprot.org/uniprot/K7N3N8","tr|K7N3N8|K7N3N8_SOYBN")</f>
        <v>tr|K7N3N8|K7N3N8_SOYBN</v>
      </c>
      <c r="D18001" t="s">
        <v>28</v>
      </c>
      <c r="E18001">
        <v>66.66</v>
      </c>
      <c r="F18001">
        <v>105</v>
      </c>
      <c r="G18001">
        <v>35</v>
      </c>
      <c r="H18001">
        <v>0</v>
      </c>
      <c r="I18001">
        <v>1</v>
      </c>
      <c r="J18001">
        <v>315</v>
      </c>
      <c r="K18001">
        <v>1</v>
      </c>
      <c r="L18001">
        <v>35</v>
      </c>
      <c r="M18001">
        <v>139</v>
      </c>
      <c r="N18001" t="s">
        <v>18</v>
      </c>
      <c r="O18001" s="1">
        <v>4.2454999999999998E-33</v>
      </c>
      <c r="P18001">
        <v>367</v>
      </c>
    </row>
    <row r="18002" spans="1:16" x14ac:dyDescent="0.25">
      <c r="A18002" t="s">
        <v>26682</v>
      </c>
      <c r="B18002">
        <v>1593</v>
      </c>
      <c r="C18002" s="3" t="str">
        <f>HYPERLINK("http://www.uniprot.org/uniprot/I1MX35","tr|I1MX35|I1MX35_SOYBN")</f>
        <v>tr|I1MX35|I1MX35_SOYBN</v>
      </c>
      <c r="D18002" t="s">
        <v>28</v>
      </c>
      <c r="E18002">
        <v>77.86</v>
      </c>
      <c r="F18002">
        <v>524</v>
      </c>
      <c r="G18002">
        <v>116</v>
      </c>
      <c r="H18002">
        <v>6</v>
      </c>
      <c r="I18002">
        <v>19</v>
      </c>
      <c r="J18002">
        <v>1572</v>
      </c>
      <c r="K18002">
        <v>1</v>
      </c>
      <c r="L18002">
        <v>4</v>
      </c>
      <c r="M18002">
        <v>521</v>
      </c>
      <c r="N18002" t="s">
        <v>18</v>
      </c>
      <c r="O18002">
        <v>0</v>
      </c>
      <c r="P18002">
        <v>2087</v>
      </c>
    </row>
    <row r="18003" spans="1:16" x14ac:dyDescent="0.25">
      <c r="A18003" t="s">
        <v>26683</v>
      </c>
      <c r="B18003">
        <v>921</v>
      </c>
      <c r="C18003" s="3" t="str">
        <f>HYPERLINK("http://www.uniprot.org/uniprot/C6T551","tr|C6T551|C6T551_SOYBN")</f>
        <v>tr|C6T551|C6T551_SOYBN</v>
      </c>
      <c r="D18003" t="s">
        <v>11677</v>
      </c>
      <c r="E18003">
        <v>75.650000000000006</v>
      </c>
      <c r="F18003">
        <v>152</v>
      </c>
      <c r="G18003">
        <v>37</v>
      </c>
      <c r="H18003">
        <v>0</v>
      </c>
      <c r="I18003">
        <v>460</v>
      </c>
      <c r="J18003">
        <v>915</v>
      </c>
      <c r="K18003">
        <v>1</v>
      </c>
      <c r="L18003">
        <v>1</v>
      </c>
      <c r="M18003">
        <v>152</v>
      </c>
      <c r="N18003" t="s">
        <v>18</v>
      </c>
      <c r="O18003" s="1">
        <v>1.0444400000000001E-65</v>
      </c>
      <c r="P18003">
        <v>653</v>
      </c>
    </row>
    <row r="18004" spans="1:16" x14ac:dyDescent="0.25">
      <c r="A18004" t="s">
        <v>26684</v>
      </c>
      <c r="B18004">
        <v>1071</v>
      </c>
      <c r="C18004" s="3" t="str">
        <f>HYPERLINK("http://www.uniprot.org/uniprot/G8A2C7","tr|G8A2C7|G8A2C7_MEDTR")</f>
        <v>tr|G8A2C7|G8A2C7_MEDTR</v>
      </c>
      <c r="D18004" t="s">
        <v>26616</v>
      </c>
      <c r="E18004">
        <v>71.34</v>
      </c>
      <c r="F18004">
        <v>356</v>
      </c>
      <c r="G18004">
        <v>102</v>
      </c>
      <c r="H18004">
        <v>0</v>
      </c>
      <c r="I18004">
        <v>1</v>
      </c>
      <c r="J18004">
        <v>1068</v>
      </c>
      <c r="K18004">
        <v>1</v>
      </c>
      <c r="L18004">
        <v>1</v>
      </c>
      <c r="M18004">
        <v>352</v>
      </c>
      <c r="N18004" t="s">
        <v>18</v>
      </c>
      <c r="O18004" s="1">
        <v>1.9793099999999998E-133</v>
      </c>
      <c r="P18004">
        <v>1238</v>
      </c>
    </row>
    <row r="18005" spans="1:16" x14ac:dyDescent="0.25">
      <c r="A18005" t="s">
        <v>26685</v>
      </c>
      <c r="B18005">
        <v>1722</v>
      </c>
      <c r="C18005" s="3" t="str">
        <f>HYPERLINK("http://www.uniprot.org/uniprot/F6GZP8","tr|F6GZP8|F6GZP8_VITVI")</f>
        <v>tr|F6GZP8|F6GZP8_VITVI</v>
      </c>
      <c r="D18005" t="s">
        <v>26686</v>
      </c>
      <c r="E18005">
        <v>72.489999999999995</v>
      </c>
      <c r="F18005">
        <v>549</v>
      </c>
      <c r="G18005">
        <v>151</v>
      </c>
      <c r="H18005">
        <v>1</v>
      </c>
      <c r="I18005">
        <v>10</v>
      </c>
      <c r="J18005">
        <v>1653</v>
      </c>
      <c r="K18005">
        <v>1</v>
      </c>
      <c r="L18005">
        <v>606</v>
      </c>
      <c r="M18005">
        <v>1153</v>
      </c>
      <c r="N18005" t="s">
        <v>18</v>
      </c>
      <c r="O18005">
        <v>0</v>
      </c>
      <c r="P18005">
        <v>2100</v>
      </c>
    </row>
    <row r="18006" spans="1:16" x14ac:dyDescent="0.25">
      <c r="A18006" t="s">
        <v>26687</v>
      </c>
      <c r="B18006">
        <v>1488</v>
      </c>
      <c r="C18006" s="3" t="str">
        <f>HYPERLINK("http://www.uniprot.org/uniprot/G8A0I2","tr|G8A0I2|G8A0I2_MEDTR")</f>
        <v>tr|G8A0I2|G8A0I2_MEDTR</v>
      </c>
      <c r="D18006" t="s">
        <v>24451</v>
      </c>
      <c r="E18006">
        <v>46.95</v>
      </c>
      <c r="F18006">
        <v>230</v>
      </c>
      <c r="G18006">
        <v>122</v>
      </c>
      <c r="H18006">
        <v>4</v>
      </c>
      <c r="I18006">
        <v>802</v>
      </c>
      <c r="J18006">
        <v>1479</v>
      </c>
      <c r="K18006">
        <v>1</v>
      </c>
      <c r="L18006">
        <v>165</v>
      </c>
      <c r="M18006">
        <v>390</v>
      </c>
      <c r="N18006" t="s">
        <v>18</v>
      </c>
      <c r="O18006" s="1">
        <v>7.0013800000000003E-48</v>
      </c>
      <c r="P18006">
        <v>502</v>
      </c>
    </row>
    <row r="18007" spans="1:16" x14ac:dyDescent="0.25">
      <c r="A18007" t="s">
        <v>26688</v>
      </c>
      <c r="B18007">
        <v>414</v>
      </c>
      <c r="C18007" s="3" t="str">
        <f>HYPERLINK("http://www.uniprot.org/uniprot/I3SX89","tr|I3SX89|I3SX89_LOTJA")</f>
        <v>tr|I3SX89|I3SX89_LOTJA</v>
      </c>
      <c r="D18007" t="s">
        <v>93</v>
      </c>
      <c r="E18007">
        <v>80.569999999999993</v>
      </c>
      <c r="F18007">
        <v>139</v>
      </c>
      <c r="G18007">
        <v>27</v>
      </c>
      <c r="H18007">
        <v>2</v>
      </c>
      <c r="I18007">
        <v>1</v>
      </c>
      <c r="J18007">
        <v>411</v>
      </c>
      <c r="K18007">
        <v>1</v>
      </c>
      <c r="L18007">
        <v>1</v>
      </c>
      <c r="M18007">
        <v>138</v>
      </c>
      <c r="N18007" t="s">
        <v>18</v>
      </c>
      <c r="O18007" s="1">
        <v>5.6666300000000005E-54</v>
      </c>
      <c r="P18007">
        <v>547</v>
      </c>
    </row>
    <row r="18008" spans="1:16" x14ac:dyDescent="0.25">
      <c r="A18008" t="s">
        <v>26689</v>
      </c>
      <c r="B18008">
        <v>780</v>
      </c>
      <c r="C18008" s="3" t="str">
        <f>HYPERLINK("http://www.uniprot.org/uniprot/G7JMD7","tr|G7JMD7|G7JMD7_MEDTR")</f>
        <v>tr|G7JMD7|G7JMD7_MEDTR</v>
      </c>
      <c r="D18008" t="s">
        <v>26690</v>
      </c>
      <c r="E18008">
        <v>90.12</v>
      </c>
      <c r="F18008">
        <v>233</v>
      </c>
      <c r="G18008">
        <v>23</v>
      </c>
      <c r="H18008">
        <v>2</v>
      </c>
      <c r="I18008">
        <v>61</v>
      </c>
      <c r="J18008">
        <v>753</v>
      </c>
      <c r="K18008">
        <v>1</v>
      </c>
      <c r="L18008">
        <v>379</v>
      </c>
      <c r="M18008">
        <v>611</v>
      </c>
      <c r="N18008" t="s">
        <v>18</v>
      </c>
      <c r="O18008" s="1">
        <v>1.54811E-123</v>
      </c>
      <c r="P18008">
        <v>1102</v>
      </c>
    </row>
    <row r="18009" spans="1:16" x14ac:dyDescent="0.25">
      <c r="A18009" t="s">
        <v>26691</v>
      </c>
      <c r="B18009">
        <v>1191</v>
      </c>
      <c r="C18009" s="3" t="str">
        <f>HYPERLINK("http://www.uniprot.org/uniprot/I1KYH8","tr|I1KYH8|I1KYH8_SOYBN")</f>
        <v>tr|I1KYH8|I1KYH8_SOYBN</v>
      </c>
      <c r="D18009" t="s">
        <v>99</v>
      </c>
      <c r="E18009">
        <v>71.459999999999994</v>
      </c>
      <c r="F18009">
        <v>396</v>
      </c>
      <c r="G18009">
        <v>113</v>
      </c>
      <c r="H18009">
        <v>0</v>
      </c>
      <c r="I18009">
        <v>1</v>
      </c>
      <c r="J18009">
        <v>1188</v>
      </c>
      <c r="K18009">
        <v>1</v>
      </c>
      <c r="L18009">
        <v>117</v>
      </c>
      <c r="M18009">
        <v>510</v>
      </c>
      <c r="N18009" t="s">
        <v>18</v>
      </c>
      <c r="O18009" s="1">
        <v>2.8867899999999998E-168</v>
      </c>
      <c r="P18009">
        <v>1539</v>
      </c>
    </row>
    <row r="18010" spans="1:16" x14ac:dyDescent="0.25">
      <c r="A18010" t="s">
        <v>26692</v>
      </c>
      <c r="B18010">
        <v>261</v>
      </c>
      <c r="C18010" s="3" t="str">
        <f>HYPERLINK("http://www.uniprot.org/uniprot/I3T2D2","tr|I3T2D2|I3T2D2_LOTJA")</f>
        <v>tr|I3T2D2|I3T2D2_LOTJA</v>
      </c>
      <c r="D18010" t="s">
        <v>2200</v>
      </c>
      <c r="E18010">
        <v>82.95</v>
      </c>
      <c r="F18010">
        <v>88</v>
      </c>
      <c r="G18010">
        <v>15</v>
      </c>
      <c r="H18010">
        <v>3</v>
      </c>
      <c r="I18010">
        <v>4</v>
      </c>
      <c r="J18010">
        <v>258</v>
      </c>
      <c r="K18010">
        <v>1</v>
      </c>
      <c r="L18010">
        <v>3</v>
      </c>
      <c r="M18010">
        <v>90</v>
      </c>
      <c r="N18010" t="s">
        <v>18</v>
      </c>
      <c r="O18010" s="1">
        <v>9.4685400000000003E-33</v>
      </c>
      <c r="P18010">
        <v>364</v>
      </c>
    </row>
    <row r="18011" spans="1:16" x14ac:dyDescent="0.25">
      <c r="A18011" t="s">
        <v>26693</v>
      </c>
      <c r="B18011">
        <v>249</v>
      </c>
      <c r="C18011" s="3" t="str">
        <f>HYPERLINK("http://www.uniprot.org/uniprot/G8A2X4","tr|G8A2X4|G8A2X4_MEDTR")</f>
        <v>tr|G8A2X4|G8A2X4_MEDTR</v>
      </c>
      <c r="D18011" t="s">
        <v>26694</v>
      </c>
      <c r="E18011">
        <v>82.92</v>
      </c>
      <c r="F18011">
        <v>82</v>
      </c>
      <c r="G18011">
        <v>14</v>
      </c>
      <c r="H18011">
        <v>0</v>
      </c>
      <c r="I18011">
        <v>1</v>
      </c>
      <c r="J18011">
        <v>246</v>
      </c>
      <c r="K18011">
        <v>1</v>
      </c>
      <c r="L18011">
        <v>176</v>
      </c>
      <c r="M18011">
        <v>257</v>
      </c>
      <c r="N18011" t="s">
        <v>18</v>
      </c>
      <c r="O18011" s="1">
        <v>3.5383300000000002E-27</v>
      </c>
      <c r="P18011">
        <v>316</v>
      </c>
    </row>
    <row r="18012" spans="1:16" x14ac:dyDescent="0.25">
      <c r="A18012" t="s">
        <v>26695</v>
      </c>
      <c r="B18012">
        <v>705</v>
      </c>
      <c r="C18012" s="3" t="str">
        <f>HYPERLINK("http://www.uniprot.org/uniprot/G7LF48","tr|G7LF48|G7LF48_MEDTR")</f>
        <v>tr|G7LF48|G7LF48_MEDTR</v>
      </c>
      <c r="D18012" t="s">
        <v>26696</v>
      </c>
      <c r="E18012">
        <v>72.22</v>
      </c>
      <c r="F18012">
        <v>234</v>
      </c>
      <c r="G18012">
        <v>65</v>
      </c>
      <c r="H18012">
        <v>0</v>
      </c>
      <c r="I18012">
        <v>1</v>
      </c>
      <c r="J18012">
        <v>702</v>
      </c>
      <c r="K18012">
        <v>1</v>
      </c>
      <c r="L18012">
        <v>866</v>
      </c>
      <c r="M18012">
        <v>1091</v>
      </c>
      <c r="N18012" t="s">
        <v>18</v>
      </c>
      <c r="O18012" s="1">
        <v>1.05026E-89</v>
      </c>
      <c r="P18012">
        <v>858</v>
      </c>
    </row>
    <row r="18013" spans="1:16" x14ac:dyDescent="0.25">
      <c r="A18013" t="s">
        <v>26697</v>
      </c>
      <c r="B18013">
        <v>1788</v>
      </c>
      <c r="C18013" s="3" t="str">
        <f>HYPERLINK("http://www.uniprot.org/uniprot/Q70KR5","tr|Q70KR5|Q70KR5_PEA")</f>
        <v>tr|Q70KR5|Q70KR5_PEA</v>
      </c>
      <c r="D18013" t="s">
        <v>26698</v>
      </c>
      <c r="E18013">
        <v>81.709999999999994</v>
      </c>
      <c r="F18013">
        <v>596</v>
      </c>
      <c r="G18013">
        <v>109</v>
      </c>
      <c r="H18013">
        <v>1</v>
      </c>
      <c r="I18013">
        <v>1</v>
      </c>
      <c r="J18013">
        <v>1785</v>
      </c>
      <c r="K18013">
        <v>1</v>
      </c>
      <c r="L18013">
        <v>1</v>
      </c>
      <c r="M18013">
        <v>594</v>
      </c>
      <c r="N18013" t="s">
        <v>18</v>
      </c>
      <c r="O18013">
        <v>0</v>
      </c>
      <c r="P18013">
        <v>2519</v>
      </c>
    </row>
    <row r="18014" spans="1:16" x14ac:dyDescent="0.25">
      <c r="A18014" t="s">
        <v>26699</v>
      </c>
      <c r="B18014">
        <v>597</v>
      </c>
      <c r="C18014" s="3" t="str">
        <f>HYPERLINK("http://www.uniprot.org/uniprot/I3S710","tr|I3S710|I3S710_MEDTR")</f>
        <v>tr|I3S710|I3S710_MEDTR</v>
      </c>
      <c r="D18014" t="s">
        <v>22</v>
      </c>
      <c r="E18014">
        <v>83.67</v>
      </c>
      <c r="F18014">
        <v>196</v>
      </c>
      <c r="G18014">
        <v>32</v>
      </c>
      <c r="H18014">
        <v>5</v>
      </c>
      <c r="I18014">
        <v>22</v>
      </c>
      <c r="J18014">
        <v>594</v>
      </c>
      <c r="K18014">
        <v>1</v>
      </c>
      <c r="L18014">
        <v>19</v>
      </c>
      <c r="M18014">
        <v>214</v>
      </c>
      <c r="N18014" t="s">
        <v>18</v>
      </c>
      <c r="O18014" s="1">
        <v>6.0717299999999997E-86</v>
      </c>
      <c r="P18014">
        <v>824</v>
      </c>
    </row>
    <row r="18015" spans="1:16" x14ac:dyDescent="0.25">
      <c r="A18015" t="s">
        <v>26700</v>
      </c>
      <c r="B18015">
        <v>345</v>
      </c>
      <c r="C18015" s="3" t="str">
        <f>HYPERLINK("http://www.uniprot.org/uniprot/M5WGB9","tr|M5WGB9|M5WGB9_PRUPE")</f>
        <v>tr|M5WGB9|M5WGB9_PRUPE</v>
      </c>
      <c r="D18015" t="s">
        <v>26701</v>
      </c>
      <c r="E18015">
        <v>55</v>
      </c>
      <c r="F18015">
        <v>60</v>
      </c>
      <c r="G18015">
        <v>27</v>
      </c>
      <c r="H18015">
        <v>1</v>
      </c>
      <c r="I18015">
        <v>88</v>
      </c>
      <c r="J18015">
        <v>264</v>
      </c>
      <c r="K18015">
        <v>1</v>
      </c>
      <c r="L18015">
        <v>1</v>
      </c>
      <c r="M18015">
        <v>60</v>
      </c>
      <c r="N18015" t="s">
        <v>18</v>
      </c>
      <c r="O18015" s="1">
        <v>3.0511299999999999E-7</v>
      </c>
      <c r="P18015">
        <v>144</v>
      </c>
    </row>
    <row r="18016" spans="1:16" x14ac:dyDescent="0.25">
      <c r="A18016" t="s">
        <v>26702</v>
      </c>
      <c r="B18016">
        <v>1449</v>
      </c>
      <c r="C18016" s="3" t="str">
        <f>HYPERLINK("http://www.uniprot.org/uniprot/K7MNX2","tr|K7MNX2|K7MNX2_SOYBN")</f>
        <v>tr|K7MNX2|K7MNX2_SOYBN</v>
      </c>
      <c r="D18016" t="s">
        <v>28</v>
      </c>
      <c r="E18016">
        <v>24.89</v>
      </c>
      <c r="F18016">
        <v>245</v>
      </c>
      <c r="G18016">
        <v>184</v>
      </c>
      <c r="H18016">
        <v>3</v>
      </c>
      <c r="I18016">
        <v>319</v>
      </c>
      <c r="J18016">
        <v>1044</v>
      </c>
      <c r="K18016">
        <v>1</v>
      </c>
      <c r="L18016">
        <v>276</v>
      </c>
      <c r="M18016">
        <v>514</v>
      </c>
      <c r="N18016" t="s">
        <v>18</v>
      </c>
      <c r="O18016" s="1">
        <v>2.4974200000000002E-18</v>
      </c>
      <c r="P18016">
        <v>247</v>
      </c>
    </row>
    <row r="18017" spans="1:16" x14ac:dyDescent="0.25">
      <c r="A18017" t="s">
        <v>26703</v>
      </c>
      <c r="B18017">
        <v>1413</v>
      </c>
      <c r="C18017" s="3" t="str">
        <f>HYPERLINK("http://www.uniprot.org/uniprot/G7J656","tr|G7J656|G7J656_MEDTR")</f>
        <v>tr|G7J656|G7J656_MEDTR</v>
      </c>
      <c r="D18017" t="s">
        <v>4773</v>
      </c>
      <c r="E18017">
        <v>74.680000000000007</v>
      </c>
      <c r="F18017">
        <v>470</v>
      </c>
      <c r="G18017">
        <v>119</v>
      </c>
      <c r="H18017">
        <v>0</v>
      </c>
      <c r="I18017">
        <v>1</v>
      </c>
      <c r="J18017">
        <v>1410</v>
      </c>
      <c r="K18017">
        <v>1</v>
      </c>
      <c r="L18017">
        <v>1</v>
      </c>
      <c r="M18017">
        <v>465</v>
      </c>
      <c r="N18017" t="s">
        <v>18</v>
      </c>
      <c r="O18017">
        <v>0</v>
      </c>
      <c r="P18017">
        <v>1883</v>
      </c>
    </row>
    <row r="18018" spans="1:16" x14ac:dyDescent="0.25">
      <c r="A18018" t="s">
        <v>26704</v>
      </c>
      <c r="B18018">
        <v>741</v>
      </c>
      <c r="C18018" s="3" t="str">
        <f>HYPERLINK("http://www.uniprot.org/uniprot/C6T7J8","tr|C6T7J8|C6T7J8_SOYBN")</f>
        <v>tr|C6T7J8|C6T7J8_SOYBN</v>
      </c>
      <c r="D18018" t="s">
        <v>210</v>
      </c>
      <c r="E18018">
        <v>64.91</v>
      </c>
      <c r="F18018">
        <v>248</v>
      </c>
      <c r="G18018">
        <v>87</v>
      </c>
      <c r="H18018">
        <v>2</v>
      </c>
      <c r="I18018">
        <v>1</v>
      </c>
      <c r="J18018">
        <v>738</v>
      </c>
      <c r="K18018">
        <v>1</v>
      </c>
      <c r="L18018">
        <v>6</v>
      </c>
      <c r="M18018">
        <v>240</v>
      </c>
      <c r="N18018" t="s">
        <v>18</v>
      </c>
      <c r="O18018" s="1">
        <v>2.0639400000000001E-78</v>
      </c>
      <c r="P18018">
        <v>761</v>
      </c>
    </row>
    <row r="18019" spans="1:16" x14ac:dyDescent="0.25">
      <c r="A18019" t="s">
        <v>26705</v>
      </c>
      <c r="B18019">
        <v>1020</v>
      </c>
      <c r="C18019" s="3" t="str">
        <f>HYPERLINK("http://www.uniprot.org/uniprot/I3S5V6","tr|I3S5V6|I3S5V6_MEDTR")</f>
        <v>tr|I3S5V6|I3S5V6_MEDTR</v>
      </c>
      <c r="D18019" t="s">
        <v>22</v>
      </c>
      <c r="E18019">
        <v>69.02</v>
      </c>
      <c r="F18019">
        <v>339</v>
      </c>
      <c r="G18019">
        <v>105</v>
      </c>
      <c r="H18019">
        <v>2</v>
      </c>
      <c r="I18019">
        <v>1</v>
      </c>
      <c r="J18019">
        <v>1011</v>
      </c>
      <c r="K18019">
        <v>1</v>
      </c>
      <c r="L18019">
        <v>1</v>
      </c>
      <c r="M18019">
        <v>334</v>
      </c>
      <c r="N18019" t="s">
        <v>18</v>
      </c>
      <c r="O18019" s="1">
        <v>1.5942500000000001E-129</v>
      </c>
      <c r="P18019">
        <v>1204</v>
      </c>
    </row>
    <row r="18020" spans="1:16" x14ac:dyDescent="0.25">
      <c r="A18020" t="s">
        <v>26706</v>
      </c>
      <c r="B18020">
        <v>537</v>
      </c>
      <c r="C18020" s="3" t="str">
        <f>HYPERLINK("http://www.uniprot.org/uniprot/B7FMM5","tr|B7FMM5|B7FMM5_MEDTR")</f>
        <v>tr|B7FMM5|B7FMM5_MEDTR</v>
      </c>
      <c r="D18020" t="s">
        <v>26707</v>
      </c>
      <c r="E18020">
        <v>74.44</v>
      </c>
      <c r="F18020">
        <v>180</v>
      </c>
      <c r="G18020">
        <v>46</v>
      </c>
      <c r="H18020">
        <v>3</v>
      </c>
      <c r="I18020">
        <v>1</v>
      </c>
      <c r="J18020">
        <v>531</v>
      </c>
      <c r="K18020">
        <v>1</v>
      </c>
      <c r="L18020">
        <v>1</v>
      </c>
      <c r="M18020">
        <v>173</v>
      </c>
      <c r="N18020" t="s">
        <v>18</v>
      </c>
      <c r="O18020" s="1">
        <v>1.03722E-63</v>
      </c>
      <c r="P18020">
        <v>631</v>
      </c>
    </row>
    <row r="18021" spans="1:16" x14ac:dyDescent="0.25">
      <c r="A18021" t="s">
        <v>26708</v>
      </c>
      <c r="B18021">
        <v>2211</v>
      </c>
      <c r="C18021" s="3" t="str">
        <f>HYPERLINK("http://www.uniprot.org/uniprot/G7IGG6","tr|G7IGG6|G7IGG6_MEDTR")</f>
        <v>tr|G7IGG6|G7IGG6_MEDTR</v>
      </c>
      <c r="D18021" t="s">
        <v>26709</v>
      </c>
      <c r="E18021">
        <v>79.63</v>
      </c>
      <c r="F18021">
        <v>771</v>
      </c>
      <c r="G18021">
        <v>157</v>
      </c>
      <c r="H18021">
        <v>37</v>
      </c>
      <c r="I18021">
        <v>7</v>
      </c>
      <c r="J18021">
        <v>2208</v>
      </c>
      <c r="K18021">
        <v>1</v>
      </c>
      <c r="L18021">
        <v>6</v>
      </c>
      <c r="M18021">
        <v>776</v>
      </c>
      <c r="N18021" t="s">
        <v>18</v>
      </c>
      <c r="O18021">
        <v>0</v>
      </c>
      <c r="P18021">
        <v>3086</v>
      </c>
    </row>
    <row r="18022" spans="1:16" x14ac:dyDescent="0.25">
      <c r="A18022" t="s">
        <v>26710</v>
      </c>
      <c r="B18022">
        <v>1119</v>
      </c>
      <c r="C18022" s="3" t="str">
        <f>HYPERLINK("http://www.uniprot.org/uniprot/I1M016","tr|I1M016|I1M016_SOYBN")</f>
        <v>tr|I1M016|I1M016_SOYBN</v>
      </c>
      <c r="D18022" t="s">
        <v>28</v>
      </c>
      <c r="E18022">
        <v>90.32</v>
      </c>
      <c r="F18022">
        <v>372</v>
      </c>
      <c r="G18022">
        <v>36</v>
      </c>
      <c r="H18022">
        <v>0</v>
      </c>
      <c r="I18022">
        <v>1</v>
      </c>
      <c r="J18022">
        <v>1116</v>
      </c>
      <c r="K18022">
        <v>1</v>
      </c>
      <c r="L18022">
        <v>1</v>
      </c>
      <c r="M18022">
        <v>366</v>
      </c>
      <c r="N18022" t="s">
        <v>18</v>
      </c>
      <c r="O18022">
        <v>0</v>
      </c>
      <c r="P18022">
        <v>1775</v>
      </c>
    </row>
    <row r="18023" spans="1:16" x14ac:dyDescent="0.25">
      <c r="A18023" t="s">
        <v>26711</v>
      </c>
      <c r="B18023">
        <v>1038</v>
      </c>
      <c r="C18023" s="3" t="str">
        <f>HYPERLINK("http://www.uniprot.org/uniprot/G7JZ11","tr|G7JZ11|G7JZ11_MEDTR")</f>
        <v>tr|G7JZ11|G7JZ11_MEDTR</v>
      </c>
      <c r="D18023" t="s">
        <v>26712</v>
      </c>
      <c r="E18023">
        <v>74.75</v>
      </c>
      <c r="F18023">
        <v>309</v>
      </c>
      <c r="G18023">
        <v>78</v>
      </c>
      <c r="H18023">
        <v>0</v>
      </c>
      <c r="I18023">
        <v>109</v>
      </c>
      <c r="J18023">
        <v>1035</v>
      </c>
      <c r="K18023">
        <v>1</v>
      </c>
      <c r="L18023">
        <v>69</v>
      </c>
      <c r="M18023">
        <v>377</v>
      </c>
      <c r="N18023" t="s">
        <v>18</v>
      </c>
      <c r="O18023" s="1">
        <v>1.0628599999999999E-136</v>
      </c>
      <c r="P18023">
        <v>1266</v>
      </c>
    </row>
    <row r="18024" spans="1:16" x14ac:dyDescent="0.25">
      <c r="A18024" t="s">
        <v>26713</v>
      </c>
      <c r="B18024">
        <v>3120</v>
      </c>
      <c r="C18024" s="3" t="str">
        <f>HYPERLINK("http://www.uniprot.org/uniprot/G7KWI8","tr|G7KWI8|G7KWI8_MEDTR")</f>
        <v>tr|G7KWI8|G7KWI8_MEDTR</v>
      </c>
      <c r="D18024" t="s">
        <v>26714</v>
      </c>
      <c r="E18024">
        <v>76.17</v>
      </c>
      <c r="F18024">
        <v>1045</v>
      </c>
      <c r="G18024">
        <v>249</v>
      </c>
      <c r="H18024">
        <v>7</v>
      </c>
      <c r="I18024">
        <v>1</v>
      </c>
      <c r="J18024">
        <v>3114</v>
      </c>
      <c r="K18024">
        <v>1</v>
      </c>
      <c r="L18024">
        <v>1</v>
      </c>
      <c r="M18024">
        <v>998</v>
      </c>
      <c r="N18024" t="s">
        <v>18</v>
      </c>
      <c r="O18024">
        <v>0</v>
      </c>
      <c r="P18024">
        <v>3826</v>
      </c>
    </row>
    <row r="18025" spans="1:16" x14ac:dyDescent="0.25">
      <c r="A18025" t="s">
        <v>26715</v>
      </c>
      <c r="B18025">
        <v>1050</v>
      </c>
      <c r="C18025" s="3" t="str">
        <f>HYPERLINK("http://www.uniprot.org/uniprot/G7KYC1","tr|G7KYC1|G7KYC1_MEDTR")</f>
        <v>tr|G7KYC1|G7KYC1_MEDTR</v>
      </c>
      <c r="D18025" t="s">
        <v>26716</v>
      </c>
      <c r="E18025">
        <v>96.01</v>
      </c>
      <c r="F18025">
        <v>351</v>
      </c>
      <c r="G18025">
        <v>14</v>
      </c>
      <c r="H18025">
        <v>3</v>
      </c>
      <c r="I18025">
        <v>1</v>
      </c>
      <c r="J18025">
        <v>1044</v>
      </c>
      <c r="K18025">
        <v>1</v>
      </c>
      <c r="L18025">
        <v>1</v>
      </c>
      <c r="M18025">
        <v>351</v>
      </c>
      <c r="N18025" t="s">
        <v>18</v>
      </c>
      <c r="O18025">
        <v>0</v>
      </c>
      <c r="P18025">
        <v>1778</v>
      </c>
    </row>
    <row r="18026" spans="1:16" x14ac:dyDescent="0.25">
      <c r="A18026" t="s">
        <v>26717</v>
      </c>
      <c r="B18026">
        <v>189</v>
      </c>
      <c r="C18026" s="3" t="str">
        <f>HYPERLINK("http://www.uniprot.org/uniprot/I1N4W0","tr|I1N4W0|I1N4W0_SOYBN")</f>
        <v>tr|I1N4W0|I1N4W0_SOYBN</v>
      </c>
      <c r="D18026" t="s">
        <v>28</v>
      </c>
      <c r="E18026">
        <v>68.849999999999994</v>
      </c>
      <c r="F18026">
        <v>61</v>
      </c>
      <c r="G18026">
        <v>19</v>
      </c>
      <c r="H18026">
        <v>0</v>
      </c>
      <c r="I18026">
        <v>1</v>
      </c>
      <c r="J18026">
        <v>183</v>
      </c>
      <c r="K18026">
        <v>1</v>
      </c>
      <c r="L18026">
        <v>4</v>
      </c>
      <c r="M18026">
        <v>64</v>
      </c>
      <c r="N18026" t="s">
        <v>18</v>
      </c>
      <c r="O18026" s="1">
        <v>3.4236199999999997E-14</v>
      </c>
      <c r="P18026">
        <v>204</v>
      </c>
    </row>
    <row r="18027" spans="1:16" x14ac:dyDescent="0.25">
      <c r="A18027" t="s">
        <v>26718</v>
      </c>
      <c r="B18027">
        <v>624</v>
      </c>
      <c r="C18027" s="3" t="str">
        <f>HYPERLINK("http://www.uniprot.org/uniprot/I1NGR9","tr|I1NGR9|I1NGR9_SOYBN")</f>
        <v>tr|I1NGR9|I1NGR9_SOYBN</v>
      </c>
      <c r="D18027" t="s">
        <v>28</v>
      </c>
      <c r="E18027">
        <v>85.02</v>
      </c>
      <c r="F18027">
        <v>207</v>
      </c>
      <c r="G18027">
        <v>31</v>
      </c>
      <c r="H18027">
        <v>0</v>
      </c>
      <c r="I18027">
        <v>1</v>
      </c>
      <c r="J18027">
        <v>621</v>
      </c>
      <c r="K18027">
        <v>1</v>
      </c>
      <c r="L18027">
        <v>1</v>
      </c>
      <c r="M18027">
        <v>204</v>
      </c>
      <c r="N18027" t="s">
        <v>18</v>
      </c>
      <c r="O18027" s="1">
        <v>3.16527E-91</v>
      </c>
      <c r="P18027">
        <v>870</v>
      </c>
    </row>
    <row r="18028" spans="1:16" x14ac:dyDescent="0.25">
      <c r="A18028" t="s">
        <v>26719</v>
      </c>
      <c r="B18028">
        <v>456</v>
      </c>
      <c r="C18028" s="3" t="str">
        <f>HYPERLINK("http://www.uniprot.org/uniprot/I1MX33","tr|I1MX33|I1MX33_SOYBN")</f>
        <v>tr|I1MX33|I1MX33_SOYBN</v>
      </c>
      <c r="D18028" t="s">
        <v>28</v>
      </c>
      <c r="E18028">
        <v>85.93</v>
      </c>
      <c r="F18028">
        <v>128</v>
      </c>
      <c r="G18028">
        <v>18</v>
      </c>
      <c r="H18028">
        <v>0</v>
      </c>
      <c r="I18028">
        <v>1</v>
      </c>
      <c r="J18028">
        <v>384</v>
      </c>
      <c r="K18028">
        <v>1</v>
      </c>
      <c r="L18028">
        <v>1</v>
      </c>
      <c r="M18028">
        <v>128</v>
      </c>
      <c r="N18028" t="s">
        <v>18</v>
      </c>
      <c r="O18028" s="1">
        <v>8.9988700000000002E-60</v>
      </c>
      <c r="P18028">
        <v>597</v>
      </c>
    </row>
    <row r="18029" spans="1:16" x14ac:dyDescent="0.25">
      <c r="A18029" t="s">
        <v>26720</v>
      </c>
      <c r="B18029">
        <v>1107</v>
      </c>
      <c r="C18029" s="3" t="str">
        <f>HYPERLINK("http://www.uniprot.org/uniprot/A2Q2T1","tr|A2Q2T1|A2Q2T1_MEDTR")</f>
        <v>tr|A2Q2T1|A2Q2T1_MEDTR</v>
      </c>
      <c r="D18029" t="s">
        <v>337</v>
      </c>
      <c r="E18029">
        <v>53.75</v>
      </c>
      <c r="F18029">
        <v>240</v>
      </c>
      <c r="G18029">
        <v>111</v>
      </c>
      <c r="H18029">
        <v>18</v>
      </c>
      <c r="I18029">
        <v>406</v>
      </c>
      <c r="J18029">
        <v>1071</v>
      </c>
      <c r="K18029">
        <v>1</v>
      </c>
      <c r="L18029">
        <v>138</v>
      </c>
      <c r="M18029">
        <v>376</v>
      </c>
      <c r="N18029" t="s">
        <v>18</v>
      </c>
      <c r="O18029" s="1">
        <v>2.5842799999999999E-59</v>
      </c>
      <c r="P18029">
        <v>599</v>
      </c>
    </row>
    <row r="18030" spans="1:16" x14ac:dyDescent="0.25">
      <c r="A18030" t="s">
        <v>26721</v>
      </c>
      <c r="B18030">
        <v>1002</v>
      </c>
      <c r="C18030" s="3" t="str">
        <f>HYPERLINK("http://www.uniprot.org/uniprot/I1JTP1","tr|I1JTP1|I1JTP1_SOYBN")</f>
        <v>tr|I1JTP1|I1JTP1_SOYBN</v>
      </c>
      <c r="D18030" t="s">
        <v>99</v>
      </c>
      <c r="E18030">
        <v>60.77</v>
      </c>
      <c r="F18030">
        <v>334</v>
      </c>
      <c r="G18030">
        <v>131</v>
      </c>
      <c r="H18030">
        <v>4</v>
      </c>
      <c r="I18030">
        <v>4</v>
      </c>
      <c r="J18030">
        <v>993</v>
      </c>
      <c r="K18030">
        <v>1</v>
      </c>
      <c r="L18030">
        <v>1</v>
      </c>
      <c r="M18030">
        <v>326</v>
      </c>
      <c r="N18030" t="s">
        <v>18</v>
      </c>
      <c r="O18030" s="1">
        <v>1.11491E-103</v>
      </c>
      <c r="P18030">
        <v>981</v>
      </c>
    </row>
    <row r="18031" spans="1:16" x14ac:dyDescent="0.25">
      <c r="A18031" t="s">
        <v>26722</v>
      </c>
      <c r="B18031">
        <v>1311</v>
      </c>
      <c r="C18031" s="3" t="str">
        <f>HYPERLINK("http://www.uniprot.org/uniprot/I1JT73","tr|I1JT73|I1JT73_SOYBN")</f>
        <v>tr|I1JT73|I1JT73_SOYBN</v>
      </c>
      <c r="D18031" t="s">
        <v>117</v>
      </c>
      <c r="E18031">
        <v>73.8</v>
      </c>
      <c r="F18031">
        <v>420</v>
      </c>
      <c r="G18031">
        <v>110</v>
      </c>
      <c r="H18031">
        <v>5</v>
      </c>
      <c r="I18031">
        <v>61</v>
      </c>
      <c r="J18031">
        <v>1305</v>
      </c>
      <c r="K18031">
        <v>1</v>
      </c>
      <c r="L18031">
        <v>24</v>
      </c>
      <c r="M18031">
        <v>438</v>
      </c>
      <c r="N18031" t="s">
        <v>18</v>
      </c>
      <c r="O18031">
        <v>0</v>
      </c>
      <c r="P18031">
        <v>1679</v>
      </c>
    </row>
    <row r="18032" spans="1:16" x14ac:dyDescent="0.25">
      <c r="A18032" t="s">
        <v>26723</v>
      </c>
      <c r="B18032">
        <v>279</v>
      </c>
      <c r="C18032" s="3" t="str">
        <f>HYPERLINK("http://www.uniprot.org/uniprot/G7IVT6","tr|G7IVT6|G7IVT6_MEDTR")</f>
        <v>tr|G7IVT6|G7IVT6_MEDTR</v>
      </c>
      <c r="D18032" t="s">
        <v>26724</v>
      </c>
      <c r="E18032">
        <v>89.74</v>
      </c>
      <c r="F18032">
        <v>78</v>
      </c>
      <c r="G18032">
        <v>8</v>
      </c>
      <c r="H18032">
        <v>0</v>
      </c>
      <c r="I18032">
        <v>43</v>
      </c>
      <c r="J18032">
        <v>276</v>
      </c>
      <c r="K18032">
        <v>1</v>
      </c>
      <c r="L18032">
        <v>13</v>
      </c>
      <c r="M18032">
        <v>90</v>
      </c>
      <c r="N18032" t="s">
        <v>18</v>
      </c>
      <c r="O18032" s="1">
        <v>8.6800800000000008E-34</v>
      </c>
      <c r="P18032">
        <v>373</v>
      </c>
    </row>
    <row r="18033" spans="1:16" x14ac:dyDescent="0.25">
      <c r="A18033" t="s">
        <v>26725</v>
      </c>
      <c r="B18033">
        <v>492</v>
      </c>
      <c r="C18033" s="3" t="str">
        <f>HYPERLINK("http://www.uniprot.org/uniprot/I1JGF8","tr|I1JGF8|I1JGF8_SOYBN")</f>
        <v>tr|I1JGF8|I1JGF8_SOYBN</v>
      </c>
      <c r="D18033" t="s">
        <v>28</v>
      </c>
      <c r="E18033">
        <v>38.520000000000003</v>
      </c>
      <c r="F18033">
        <v>122</v>
      </c>
      <c r="G18033">
        <v>75</v>
      </c>
      <c r="H18033">
        <v>3</v>
      </c>
      <c r="I18033">
        <v>46</v>
      </c>
      <c r="J18033">
        <v>402</v>
      </c>
      <c r="K18033">
        <v>1</v>
      </c>
      <c r="L18033">
        <v>379</v>
      </c>
      <c r="M18033">
        <v>494</v>
      </c>
      <c r="N18033" t="s">
        <v>18</v>
      </c>
      <c r="O18033" s="1">
        <v>7.4730000000000001E-14</v>
      </c>
      <c r="P18033">
        <v>201</v>
      </c>
    </row>
    <row r="18034" spans="1:16" x14ac:dyDescent="0.25">
      <c r="A18034" t="s">
        <v>26726</v>
      </c>
      <c r="B18034">
        <v>1287</v>
      </c>
      <c r="C18034" s="3" t="str">
        <f>HYPERLINK("http://www.uniprot.org/uniprot/G7LIR3","tr|G7LIR3|G7LIR3_MEDTR")</f>
        <v>tr|G7LIR3|G7LIR3_MEDTR</v>
      </c>
      <c r="D18034" t="s">
        <v>26727</v>
      </c>
      <c r="E18034">
        <v>85.32</v>
      </c>
      <c r="F18034">
        <v>402</v>
      </c>
      <c r="G18034">
        <v>59</v>
      </c>
      <c r="H18034">
        <v>15</v>
      </c>
      <c r="I18034">
        <v>124</v>
      </c>
      <c r="J18034">
        <v>1284</v>
      </c>
      <c r="K18034">
        <v>1</v>
      </c>
      <c r="L18034">
        <v>50</v>
      </c>
      <c r="M18034">
        <v>451</v>
      </c>
      <c r="N18034" t="s">
        <v>18</v>
      </c>
      <c r="O18034">
        <v>0</v>
      </c>
      <c r="P18034">
        <v>1769</v>
      </c>
    </row>
    <row r="18035" spans="1:16" x14ac:dyDescent="0.25">
      <c r="A18035" t="s">
        <v>26728</v>
      </c>
      <c r="B18035">
        <v>1155</v>
      </c>
      <c r="C18035" s="3" t="str">
        <f>HYPERLINK("http://www.uniprot.org/uniprot/G7JDL9","tr|G7JDL9|G7JDL9_MEDTR")</f>
        <v>tr|G7JDL9|G7JDL9_MEDTR</v>
      </c>
      <c r="D18035" t="s">
        <v>242</v>
      </c>
      <c r="E18035">
        <v>35.020000000000003</v>
      </c>
      <c r="F18035">
        <v>177</v>
      </c>
      <c r="G18035">
        <v>115</v>
      </c>
      <c r="H18035">
        <v>2</v>
      </c>
      <c r="I18035">
        <v>301</v>
      </c>
      <c r="J18035">
        <v>825</v>
      </c>
      <c r="K18035">
        <v>1</v>
      </c>
      <c r="L18035">
        <v>106</v>
      </c>
      <c r="M18035">
        <v>272</v>
      </c>
      <c r="N18035" t="s">
        <v>18</v>
      </c>
      <c r="O18035" s="1">
        <v>3.6606400000000002E-19</v>
      </c>
      <c r="P18035">
        <v>253</v>
      </c>
    </row>
    <row r="18036" spans="1:16" x14ac:dyDescent="0.25">
      <c r="A18036" t="s">
        <v>26729</v>
      </c>
      <c r="B18036">
        <v>543</v>
      </c>
      <c r="C18036" s="3" t="str">
        <f>HYPERLINK("http://www.uniprot.org/uniprot/G7K4M4","tr|G7K4M4|G7K4M4_MEDTR")</f>
        <v>tr|G7K4M4|G7K4M4_MEDTR</v>
      </c>
      <c r="D18036" t="s">
        <v>517</v>
      </c>
      <c r="E18036">
        <v>55.96</v>
      </c>
      <c r="F18036">
        <v>109</v>
      </c>
      <c r="G18036">
        <v>48</v>
      </c>
      <c r="H18036">
        <v>0</v>
      </c>
      <c r="I18036">
        <v>22</v>
      </c>
      <c r="J18036">
        <v>348</v>
      </c>
      <c r="K18036">
        <v>1</v>
      </c>
      <c r="L18036">
        <v>433</v>
      </c>
      <c r="M18036">
        <v>541</v>
      </c>
      <c r="N18036" t="s">
        <v>18</v>
      </c>
      <c r="O18036" s="1">
        <v>5.6267199999999996E-28</v>
      </c>
      <c r="P18036">
        <v>323</v>
      </c>
    </row>
    <row r="18037" spans="1:16" x14ac:dyDescent="0.25">
      <c r="A18037" t="s">
        <v>26730</v>
      </c>
      <c r="B18037">
        <v>1302</v>
      </c>
      <c r="C18037" s="3" t="str">
        <f>HYPERLINK("http://www.uniprot.org/uniprot/G7JT87","tr|G7JT87|G7JT87_MEDTR")</f>
        <v>tr|G7JT87|G7JT87_MEDTR</v>
      </c>
      <c r="D18037" t="s">
        <v>26731</v>
      </c>
      <c r="E18037">
        <v>73.45</v>
      </c>
      <c r="F18037">
        <v>437</v>
      </c>
      <c r="G18037">
        <v>116</v>
      </c>
      <c r="H18037">
        <v>4</v>
      </c>
      <c r="I18037">
        <v>1</v>
      </c>
      <c r="J18037">
        <v>1299</v>
      </c>
      <c r="K18037">
        <v>1</v>
      </c>
      <c r="L18037">
        <v>1</v>
      </c>
      <c r="M18037">
        <v>436</v>
      </c>
      <c r="N18037" t="s">
        <v>18</v>
      </c>
      <c r="O18037" s="1">
        <v>3.0673200000000002E-174</v>
      </c>
      <c r="P18037">
        <v>1591</v>
      </c>
    </row>
    <row r="18038" spans="1:16" x14ac:dyDescent="0.25">
      <c r="A18038" t="s">
        <v>26732</v>
      </c>
      <c r="B18038">
        <v>3606</v>
      </c>
      <c r="C18038" s="3" t="str">
        <f>HYPERLINK("http://www.uniprot.org/uniprot/G7LEF5","tr|G7LEF5|G7LEF5_MEDTR")</f>
        <v>tr|G7LEF5|G7LEF5_MEDTR</v>
      </c>
      <c r="D18038" t="s">
        <v>26733</v>
      </c>
      <c r="E18038">
        <v>56.65</v>
      </c>
      <c r="F18038">
        <v>812</v>
      </c>
      <c r="G18038">
        <v>352</v>
      </c>
      <c r="H18038">
        <v>18</v>
      </c>
      <c r="I18038">
        <v>1138</v>
      </c>
      <c r="J18038">
        <v>3519</v>
      </c>
      <c r="K18038">
        <v>1</v>
      </c>
      <c r="L18038">
        <v>119</v>
      </c>
      <c r="M18038">
        <v>906</v>
      </c>
      <c r="N18038" t="s">
        <v>18</v>
      </c>
      <c r="O18038">
        <v>0</v>
      </c>
      <c r="P18038">
        <v>2214</v>
      </c>
    </row>
    <row r="18039" spans="1:16" x14ac:dyDescent="0.25">
      <c r="A18039" t="s">
        <v>26734</v>
      </c>
      <c r="B18039">
        <v>612</v>
      </c>
      <c r="C18039" s="3" t="str">
        <f>HYPERLINK("http://www.uniprot.org/uniprot/Q40994","tr|Q40994|Q40994_PEA")</f>
        <v>tr|Q40994|Q40994_PEA</v>
      </c>
      <c r="D18039" t="s">
        <v>26735</v>
      </c>
      <c r="E18039">
        <v>87.56</v>
      </c>
      <c r="F18039">
        <v>201</v>
      </c>
      <c r="G18039">
        <v>25</v>
      </c>
      <c r="H18039">
        <v>0</v>
      </c>
      <c r="I18039">
        <v>1</v>
      </c>
      <c r="J18039">
        <v>603</v>
      </c>
      <c r="K18039">
        <v>1</v>
      </c>
      <c r="L18039">
        <v>176</v>
      </c>
      <c r="M18039">
        <v>376</v>
      </c>
      <c r="N18039" t="s">
        <v>18</v>
      </c>
      <c r="O18039" s="1">
        <v>3.8335299999999999E-102</v>
      </c>
      <c r="P18039">
        <v>964</v>
      </c>
    </row>
    <row r="18040" spans="1:16" x14ac:dyDescent="0.25">
      <c r="A18040" t="s">
        <v>26736</v>
      </c>
      <c r="B18040">
        <v>2016</v>
      </c>
      <c r="C18040" s="3" t="str">
        <f>HYPERLINK("http://www.uniprot.org/uniprot/G7KAT3","tr|G7KAT3|G7KAT3_MEDTR")</f>
        <v>tr|G7KAT3|G7KAT3_MEDTR</v>
      </c>
      <c r="D18040" t="s">
        <v>26737</v>
      </c>
      <c r="E18040">
        <v>77.39</v>
      </c>
      <c r="F18040">
        <v>668</v>
      </c>
      <c r="G18040">
        <v>151</v>
      </c>
      <c r="H18040">
        <v>0</v>
      </c>
      <c r="I18040">
        <v>7</v>
      </c>
      <c r="J18040">
        <v>2010</v>
      </c>
      <c r="K18040">
        <v>1</v>
      </c>
      <c r="L18040">
        <v>1</v>
      </c>
      <c r="M18040">
        <v>658</v>
      </c>
      <c r="N18040" t="s">
        <v>18</v>
      </c>
      <c r="O18040">
        <v>0</v>
      </c>
      <c r="P18040">
        <v>2626</v>
      </c>
    </row>
    <row r="18041" spans="1:16" x14ac:dyDescent="0.25">
      <c r="A18041" t="s">
        <v>26738</v>
      </c>
      <c r="B18041">
        <v>834</v>
      </c>
      <c r="C18041" s="3" t="str">
        <f>HYPERLINK("http://www.uniprot.org/uniprot/K7MNX2","tr|K7MNX2|K7MNX2_SOYBN")</f>
        <v>tr|K7MNX2|K7MNX2_SOYBN</v>
      </c>
      <c r="D18041" t="s">
        <v>28</v>
      </c>
      <c r="E18041">
        <v>30</v>
      </c>
      <c r="F18041">
        <v>80</v>
      </c>
      <c r="G18041">
        <v>56</v>
      </c>
      <c r="H18041">
        <v>0</v>
      </c>
      <c r="I18041">
        <v>175</v>
      </c>
      <c r="J18041">
        <v>414</v>
      </c>
      <c r="K18041">
        <v>1</v>
      </c>
      <c r="L18041">
        <v>402</v>
      </c>
      <c r="M18041">
        <v>481</v>
      </c>
      <c r="N18041" t="s">
        <v>18</v>
      </c>
      <c r="O18041" s="1">
        <v>4.9100600000000002E-8</v>
      </c>
      <c r="P18041">
        <v>155</v>
      </c>
    </row>
    <row r="18042" spans="1:16" x14ac:dyDescent="0.25">
      <c r="A18042" t="s">
        <v>26739</v>
      </c>
      <c r="B18042">
        <v>438</v>
      </c>
      <c r="C18042" s="3" t="str">
        <f>HYPERLINK("http://www.uniprot.org/uniprot/G7KP14","tr|G7KP14|G7KP14_MEDTR")</f>
        <v>tr|G7KP14|G7KP14_MEDTR</v>
      </c>
      <c r="D18042" t="s">
        <v>1548</v>
      </c>
      <c r="E18042">
        <v>40.450000000000003</v>
      </c>
      <c r="F18042">
        <v>131</v>
      </c>
      <c r="G18042">
        <v>78</v>
      </c>
      <c r="H18042">
        <v>1</v>
      </c>
      <c r="I18042">
        <v>28</v>
      </c>
      <c r="J18042">
        <v>417</v>
      </c>
      <c r="K18042">
        <v>1</v>
      </c>
      <c r="L18042">
        <v>21</v>
      </c>
      <c r="M18042">
        <v>143</v>
      </c>
      <c r="N18042" t="s">
        <v>18</v>
      </c>
      <c r="O18042" s="1">
        <v>8.7711599999999995E-18</v>
      </c>
      <c r="P18042">
        <v>235</v>
      </c>
    </row>
    <row r="18043" spans="1:16" x14ac:dyDescent="0.25">
      <c r="A18043" t="s">
        <v>26740</v>
      </c>
      <c r="B18043">
        <v>555</v>
      </c>
      <c r="C18043" s="3" t="str">
        <f>HYPERLINK("http://www.uniprot.org/uniprot/G7IH00","tr|G7IH00|G7IH00_MEDTR")</f>
        <v>tr|G7IH00|G7IH00_MEDTR</v>
      </c>
      <c r="D18043" t="s">
        <v>6226</v>
      </c>
      <c r="E18043">
        <v>48.14</v>
      </c>
      <c r="F18043">
        <v>81</v>
      </c>
      <c r="G18043">
        <v>42</v>
      </c>
      <c r="H18043">
        <v>1</v>
      </c>
      <c r="I18043">
        <v>166</v>
      </c>
      <c r="J18043">
        <v>405</v>
      </c>
      <c r="K18043">
        <v>1</v>
      </c>
      <c r="L18043">
        <v>2</v>
      </c>
      <c r="M18043">
        <v>82</v>
      </c>
      <c r="N18043" t="s">
        <v>18</v>
      </c>
      <c r="O18043" s="1">
        <v>4.7129899999999997E-12</v>
      </c>
      <c r="P18043">
        <v>186</v>
      </c>
    </row>
    <row r="18044" spans="1:16" x14ac:dyDescent="0.25">
      <c r="A18044" t="s">
        <v>26741</v>
      </c>
      <c r="B18044">
        <v>807</v>
      </c>
      <c r="C18044" s="3" t="str">
        <f>HYPERLINK("http://www.uniprot.org/uniprot/B7FIV3","tr|B7FIV3|B7FIV3_MEDTR")</f>
        <v>tr|B7FIV3|B7FIV3_MEDTR</v>
      </c>
      <c r="D18044" t="s">
        <v>22</v>
      </c>
      <c r="E18044">
        <v>84.64</v>
      </c>
      <c r="F18044">
        <v>254</v>
      </c>
      <c r="G18044">
        <v>39</v>
      </c>
      <c r="H18044">
        <v>1</v>
      </c>
      <c r="I18044">
        <v>1</v>
      </c>
      <c r="J18044">
        <v>759</v>
      </c>
      <c r="K18044">
        <v>1</v>
      </c>
      <c r="L18044">
        <v>1</v>
      </c>
      <c r="M18044">
        <v>251</v>
      </c>
      <c r="N18044" t="s">
        <v>18</v>
      </c>
      <c r="O18044" s="1">
        <v>1.63283E-114</v>
      </c>
      <c r="P18044">
        <v>1073</v>
      </c>
    </row>
    <row r="18045" spans="1:16" x14ac:dyDescent="0.25">
      <c r="A18045" t="s">
        <v>26742</v>
      </c>
      <c r="B18045">
        <v>2910</v>
      </c>
      <c r="C18045" s="3" t="str">
        <f>HYPERLINK("http://www.uniprot.org/uniprot/I1M3P7","tr|I1M3P7|I1M3P7_SOYBN")</f>
        <v>tr|I1M3P7|I1M3P7_SOYBN</v>
      </c>
      <c r="D18045" t="s">
        <v>28</v>
      </c>
      <c r="E18045">
        <v>63.47</v>
      </c>
      <c r="F18045">
        <v>972</v>
      </c>
      <c r="G18045">
        <v>355</v>
      </c>
      <c r="H18045">
        <v>26</v>
      </c>
      <c r="I18045">
        <v>64</v>
      </c>
      <c r="J18045">
        <v>2901</v>
      </c>
      <c r="K18045">
        <v>1</v>
      </c>
      <c r="L18045">
        <v>20</v>
      </c>
      <c r="M18045">
        <v>988</v>
      </c>
      <c r="N18045" t="s">
        <v>18</v>
      </c>
      <c r="O18045">
        <v>0</v>
      </c>
      <c r="P18045">
        <v>3028</v>
      </c>
    </row>
    <row r="18046" spans="1:16" x14ac:dyDescent="0.25">
      <c r="A18046" t="s">
        <v>26743</v>
      </c>
      <c r="B18046">
        <v>882</v>
      </c>
      <c r="C18046" s="3" t="str">
        <f>HYPERLINK("http://www.uniprot.org/uniprot/G7IG80","tr|G7IG80|G7IG80_MEDTR")</f>
        <v>tr|G7IG80|G7IG80_MEDTR</v>
      </c>
      <c r="D18046" t="s">
        <v>26744</v>
      </c>
      <c r="E18046">
        <v>68.010000000000005</v>
      </c>
      <c r="F18046">
        <v>297</v>
      </c>
      <c r="G18046">
        <v>95</v>
      </c>
      <c r="H18046">
        <v>4</v>
      </c>
      <c r="I18046">
        <v>1</v>
      </c>
      <c r="J18046">
        <v>879</v>
      </c>
      <c r="K18046">
        <v>1</v>
      </c>
      <c r="L18046">
        <v>1</v>
      </c>
      <c r="M18046">
        <v>296</v>
      </c>
      <c r="N18046" t="s">
        <v>18</v>
      </c>
      <c r="O18046" s="1">
        <v>1.5349699999999999E-103</v>
      </c>
      <c r="P18046">
        <v>979</v>
      </c>
    </row>
    <row r="18047" spans="1:16" x14ac:dyDescent="0.25">
      <c r="A18047" t="s">
        <v>26745</v>
      </c>
      <c r="B18047">
        <v>1119</v>
      </c>
      <c r="C18047" s="3" t="str">
        <f>HYPERLINK("http://www.uniprot.org/uniprot/G7IGG7","tr|G7IGG7|G7IGG7_MEDTR")</f>
        <v>tr|G7IGG7|G7IGG7_MEDTR</v>
      </c>
      <c r="D18047" t="s">
        <v>26746</v>
      </c>
      <c r="E18047">
        <v>81.05</v>
      </c>
      <c r="F18047">
        <v>380</v>
      </c>
      <c r="G18047">
        <v>72</v>
      </c>
      <c r="H18047">
        <v>10</v>
      </c>
      <c r="I18047">
        <v>4</v>
      </c>
      <c r="J18047">
        <v>1113</v>
      </c>
      <c r="K18047">
        <v>1</v>
      </c>
      <c r="L18047">
        <v>3</v>
      </c>
      <c r="M18047">
        <v>381</v>
      </c>
      <c r="N18047" t="s">
        <v>18</v>
      </c>
      <c r="O18047" s="1">
        <v>1.40072E-161</v>
      </c>
      <c r="P18047">
        <v>1481</v>
      </c>
    </row>
    <row r="18048" spans="1:16" x14ac:dyDescent="0.25">
      <c r="A18048" t="s">
        <v>26747</v>
      </c>
      <c r="B18048">
        <v>2775</v>
      </c>
      <c r="C18048" s="3" t="str">
        <f>HYPERLINK("http://www.uniprot.org/uniprot/K7MVU4","tr|K7MVU4|K7MVU4_SOYBN")</f>
        <v>tr|K7MVU4|K7MVU4_SOYBN</v>
      </c>
      <c r="D18048" t="s">
        <v>28</v>
      </c>
      <c r="E18048">
        <v>77.349999999999994</v>
      </c>
      <c r="F18048">
        <v>424</v>
      </c>
      <c r="G18048">
        <v>96</v>
      </c>
      <c r="H18048">
        <v>34</v>
      </c>
      <c r="I18048">
        <v>1603</v>
      </c>
      <c r="J18048">
        <v>2772</v>
      </c>
      <c r="K18048">
        <v>1</v>
      </c>
      <c r="L18048">
        <v>73</v>
      </c>
      <c r="M18048">
        <v>495</v>
      </c>
      <c r="N18048" t="s">
        <v>18</v>
      </c>
      <c r="O18048">
        <v>0</v>
      </c>
      <c r="P18048">
        <v>1715</v>
      </c>
    </row>
    <row r="18049" spans="1:16" x14ac:dyDescent="0.25">
      <c r="A18049" t="s">
        <v>26748</v>
      </c>
      <c r="B18049">
        <v>1521</v>
      </c>
      <c r="C18049" s="3" t="str">
        <f>HYPERLINK("http://www.uniprot.org/uniprot/G7JZ13","tr|G7JZ13|G7JZ13_MEDTR")</f>
        <v>tr|G7JZ13|G7JZ13_MEDTR</v>
      </c>
      <c r="D18049" t="s">
        <v>26749</v>
      </c>
      <c r="E18049">
        <v>88.13</v>
      </c>
      <c r="F18049">
        <v>514</v>
      </c>
      <c r="G18049">
        <v>61</v>
      </c>
      <c r="H18049">
        <v>9</v>
      </c>
      <c r="I18049">
        <v>4</v>
      </c>
      <c r="J18049">
        <v>1518</v>
      </c>
      <c r="K18049">
        <v>1</v>
      </c>
      <c r="L18049">
        <v>109</v>
      </c>
      <c r="M18049">
        <v>622</v>
      </c>
      <c r="N18049" t="s">
        <v>18</v>
      </c>
      <c r="O18049">
        <v>0</v>
      </c>
      <c r="P18049">
        <v>2370</v>
      </c>
    </row>
    <row r="18050" spans="1:16" x14ac:dyDescent="0.25">
      <c r="A18050" t="s">
        <v>26750</v>
      </c>
      <c r="B18050">
        <v>1290</v>
      </c>
      <c r="C18050" s="3" t="str">
        <f>HYPERLINK("http://www.uniprot.org/uniprot/G7KWI9","tr|G7KWI9|G7KWI9_MEDTR")</f>
        <v>tr|G7KWI9|G7KWI9_MEDTR</v>
      </c>
      <c r="D18050" t="s">
        <v>26751</v>
      </c>
      <c r="E18050">
        <v>91.82</v>
      </c>
      <c r="F18050">
        <v>428</v>
      </c>
      <c r="G18050">
        <v>35</v>
      </c>
      <c r="H18050">
        <v>0</v>
      </c>
      <c r="I18050">
        <v>1</v>
      </c>
      <c r="J18050">
        <v>1284</v>
      </c>
      <c r="K18050">
        <v>1</v>
      </c>
      <c r="L18050">
        <v>1</v>
      </c>
      <c r="M18050">
        <v>428</v>
      </c>
      <c r="N18050" t="s">
        <v>18</v>
      </c>
      <c r="O18050">
        <v>0</v>
      </c>
      <c r="P18050">
        <v>2042</v>
      </c>
    </row>
    <row r="18051" spans="1:16" x14ac:dyDescent="0.25">
      <c r="A18051" t="s">
        <v>26752</v>
      </c>
      <c r="B18051">
        <v>972</v>
      </c>
      <c r="C18051" s="3" t="str">
        <f>HYPERLINK("http://www.uniprot.org/uniprot/G7KYC3","tr|G7KYC3|G7KYC3_MEDTR")</f>
        <v>tr|G7KYC3|G7KYC3_MEDTR</v>
      </c>
      <c r="D18051" t="s">
        <v>26753</v>
      </c>
      <c r="E18051">
        <v>79.56</v>
      </c>
      <c r="F18051">
        <v>323</v>
      </c>
      <c r="G18051">
        <v>66</v>
      </c>
      <c r="H18051">
        <v>1</v>
      </c>
      <c r="I18051">
        <v>1</v>
      </c>
      <c r="J18051">
        <v>966</v>
      </c>
      <c r="K18051">
        <v>1</v>
      </c>
      <c r="L18051">
        <v>147</v>
      </c>
      <c r="M18051">
        <v>469</v>
      </c>
      <c r="N18051" t="s">
        <v>18</v>
      </c>
      <c r="O18051" s="1">
        <v>7.8087999999999996E-147</v>
      </c>
      <c r="P18051">
        <v>1353</v>
      </c>
    </row>
    <row r="18052" spans="1:16" x14ac:dyDescent="0.25">
      <c r="A18052" t="s">
        <v>26754</v>
      </c>
      <c r="B18052">
        <v>1170</v>
      </c>
      <c r="C18052" s="3" t="str">
        <f>HYPERLINK("http://www.uniprot.org/uniprot/G7KLX9","tr|G7KLX9|G7KLX9_MEDTR")</f>
        <v>tr|G7KLX9|G7KLX9_MEDTR</v>
      </c>
      <c r="D18052" t="s">
        <v>17689</v>
      </c>
      <c r="E18052">
        <v>52.14</v>
      </c>
      <c r="F18052">
        <v>349</v>
      </c>
      <c r="G18052">
        <v>167</v>
      </c>
      <c r="H18052">
        <v>6</v>
      </c>
      <c r="I18052">
        <v>37</v>
      </c>
      <c r="J18052">
        <v>1065</v>
      </c>
      <c r="K18052">
        <v>1</v>
      </c>
      <c r="L18052">
        <v>21</v>
      </c>
      <c r="M18052">
        <v>341</v>
      </c>
      <c r="N18052" t="s">
        <v>18</v>
      </c>
      <c r="O18052" s="1">
        <v>1.3018700000000001E-88</v>
      </c>
      <c r="P18052">
        <v>852</v>
      </c>
    </row>
    <row r="18053" spans="1:16" x14ac:dyDescent="0.25">
      <c r="A18053" t="s">
        <v>26755</v>
      </c>
      <c r="B18053">
        <v>357</v>
      </c>
      <c r="C18053" s="3" t="str">
        <f>HYPERLINK("http://www.uniprot.org/uniprot/K7MIJ7","tr|K7MIJ7|K7MIJ7_SOYBN")</f>
        <v>tr|K7MIJ7|K7MIJ7_SOYBN</v>
      </c>
      <c r="D18053" t="s">
        <v>28</v>
      </c>
      <c r="E18053">
        <v>42.73</v>
      </c>
      <c r="F18053">
        <v>117</v>
      </c>
      <c r="G18053">
        <v>67</v>
      </c>
      <c r="H18053">
        <v>23</v>
      </c>
      <c r="I18053">
        <v>31</v>
      </c>
      <c r="J18053">
        <v>312</v>
      </c>
      <c r="K18053">
        <v>1</v>
      </c>
      <c r="L18053">
        <v>7</v>
      </c>
      <c r="M18053">
        <v>118</v>
      </c>
      <c r="N18053" t="s">
        <v>18</v>
      </c>
      <c r="O18053" s="1">
        <v>1.1013299999999999E-12</v>
      </c>
      <c r="P18053">
        <v>191</v>
      </c>
    </row>
    <row r="18054" spans="1:16" x14ac:dyDescent="0.25">
      <c r="A18054" t="s">
        <v>26756</v>
      </c>
      <c r="B18054">
        <v>183</v>
      </c>
      <c r="C18054" s="3" t="str">
        <f>HYPERLINK("http://www.uniprot.org/uniprot/G7I7J6","tr|G7I7J6|G7I7J6_MEDTR")</f>
        <v>tr|G7I7J6|G7I7J6_MEDTR</v>
      </c>
      <c r="D18054" t="s">
        <v>26757</v>
      </c>
      <c r="E18054">
        <v>68.75</v>
      </c>
      <c r="F18054">
        <v>64</v>
      </c>
      <c r="G18054">
        <v>20</v>
      </c>
      <c r="H18054">
        <v>4</v>
      </c>
      <c r="I18054">
        <v>1</v>
      </c>
      <c r="J18054">
        <v>180</v>
      </c>
      <c r="K18054">
        <v>1</v>
      </c>
      <c r="L18054">
        <v>1</v>
      </c>
      <c r="M18054">
        <v>64</v>
      </c>
      <c r="N18054" t="s">
        <v>18</v>
      </c>
      <c r="O18054" s="1">
        <v>9.0731300000000008E-15</v>
      </c>
      <c r="P18054">
        <v>209</v>
      </c>
    </row>
    <row r="18055" spans="1:16" x14ac:dyDescent="0.25">
      <c r="A18055" t="s">
        <v>26758</v>
      </c>
      <c r="B18055">
        <v>645</v>
      </c>
      <c r="C18055" s="3" t="str">
        <f>HYPERLINK("http://www.uniprot.org/uniprot/A2Q2T1","tr|A2Q2T1|A2Q2T1_MEDTR")</f>
        <v>tr|A2Q2T1|A2Q2T1_MEDTR</v>
      </c>
      <c r="D18055" t="s">
        <v>337</v>
      </c>
      <c r="E18055">
        <v>80.61</v>
      </c>
      <c r="F18055">
        <v>196</v>
      </c>
      <c r="G18055">
        <v>38</v>
      </c>
      <c r="H18055">
        <v>0</v>
      </c>
      <c r="I18055">
        <v>4</v>
      </c>
      <c r="J18055">
        <v>591</v>
      </c>
      <c r="K18055">
        <v>1</v>
      </c>
      <c r="L18055">
        <v>138</v>
      </c>
      <c r="M18055">
        <v>333</v>
      </c>
      <c r="N18055" t="s">
        <v>18</v>
      </c>
      <c r="O18055" s="1">
        <v>1.4187400000000001E-84</v>
      </c>
      <c r="P18055">
        <v>813</v>
      </c>
    </row>
    <row r="18056" spans="1:16" x14ac:dyDescent="0.25">
      <c r="A18056" t="s">
        <v>26759</v>
      </c>
      <c r="B18056">
        <v>939</v>
      </c>
      <c r="C18056" s="3" t="str">
        <f>HYPERLINK("http://www.uniprot.org/uniprot/G7ZXM5","tr|G7ZXM5|G7ZXM5_MEDTR")</f>
        <v>tr|G7ZXM5|G7ZXM5_MEDTR</v>
      </c>
      <c r="D18056" t="s">
        <v>26760</v>
      </c>
      <c r="E18056">
        <v>77.849999999999994</v>
      </c>
      <c r="F18056">
        <v>307</v>
      </c>
      <c r="G18056">
        <v>68</v>
      </c>
      <c r="H18056">
        <v>2</v>
      </c>
      <c r="I18056">
        <v>1</v>
      </c>
      <c r="J18056">
        <v>915</v>
      </c>
      <c r="K18056">
        <v>1</v>
      </c>
      <c r="L18056">
        <v>1</v>
      </c>
      <c r="M18056">
        <v>293</v>
      </c>
      <c r="N18056" t="s">
        <v>18</v>
      </c>
      <c r="O18056" s="1">
        <v>8.4243599999999999E-127</v>
      </c>
      <c r="P18056">
        <v>1180</v>
      </c>
    </row>
    <row r="18057" spans="1:16" x14ac:dyDescent="0.25">
      <c r="A18057" t="s">
        <v>26761</v>
      </c>
      <c r="B18057">
        <v>876</v>
      </c>
      <c r="C18057" s="3" t="str">
        <f>HYPERLINK("http://www.uniprot.org/uniprot/I1JT74","tr|I1JT74|I1JT74_SOYBN")</f>
        <v>tr|I1JT74|I1JT74_SOYBN</v>
      </c>
      <c r="D18057" t="s">
        <v>28</v>
      </c>
      <c r="E18057">
        <v>78.92</v>
      </c>
      <c r="F18057">
        <v>280</v>
      </c>
      <c r="G18057">
        <v>59</v>
      </c>
      <c r="H18057">
        <v>1</v>
      </c>
      <c r="I18057">
        <v>7</v>
      </c>
      <c r="J18057">
        <v>843</v>
      </c>
      <c r="K18057">
        <v>1</v>
      </c>
      <c r="L18057">
        <v>1</v>
      </c>
      <c r="M18057">
        <v>278</v>
      </c>
      <c r="N18057" t="s">
        <v>18</v>
      </c>
      <c r="O18057" s="1">
        <v>1.19446E-116</v>
      </c>
      <c r="P18057">
        <v>1092</v>
      </c>
    </row>
    <row r="18058" spans="1:16" x14ac:dyDescent="0.25">
      <c r="A18058" t="s">
        <v>26762</v>
      </c>
      <c r="B18058">
        <v>1980</v>
      </c>
      <c r="C18058" s="3" t="str">
        <f>HYPERLINK("http://www.uniprot.org/uniprot/K7KJX2","tr|K7KJX2|K7KJX2_SOYBN")</f>
        <v>tr|K7KJX2|K7KJX2_SOYBN</v>
      </c>
      <c r="D18058" t="s">
        <v>28</v>
      </c>
      <c r="E18058">
        <v>63.74</v>
      </c>
      <c r="F18058">
        <v>695</v>
      </c>
      <c r="G18058">
        <v>252</v>
      </c>
      <c r="H18058">
        <v>36</v>
      </c>
      <c r="I18058">
        <v>1</v>
      </c>
      <c r="J18058">
        <v>1977</v>
      </c>
      <c r="K18058">
        <v>1</v>
      </c>
      <c r="L18058">
        <v>1</v>
      </c>
      <c r="M18058">
        <v>669</v>
      </c>
      <c r="N18058" t="s">
        <v>18</v>
      </c>
      <c r="O18058">
        <v>0</v>
      </c>
      <c r="P18058">
        <v>2086</v>
      </c>
    </row>
    <row r="18059" spans="1:16" x14ac:dyDescent="0.25">
      <c r="A18059" t="s">
        <v>26763</v>
      </c>
      <c r="B18059">
        <v>1581</v>
      </c>
      <c r="C18059" s="3" t="str">
        <f>HYPERLINK("http://www.uniprot.org/uniprot/B2BA71","tr|B2BA71|B2BA71_PEA")</f>
        <v>tr|B2BA71|B2BA71_PEA</v>
      </c>
      <c r="D18059" t="s">
        <v>26764</v>
      </c>
      <c r="E18059">
        <v>88.23</v>
      </c>
      <c r="F18059">
        <v>527</v>
      </c>
      <c r="G18059">
        <v>62</v>
      </c>
      <c r="H18059">
        <v>4</v>
      </c>
      <c r="I18059">
        <v>10</v>
      </c>
      <c r="J18059">
        <v>1578</v>
      </c>
      <c r="K18059">
        <v>1</v>
      </c>
      <c r="L18059">
        <v>13</v>
      </c>
      <c r="M18059">
        <v>532</v>
      </c>
      <c r="N18059" t="s">
        <v>18</v>
      </c>
      <c r="O18059">
        <v>0</v>
      </c>
      <c r="P18059">
        <v>2335</v>
      </c>
    </row>
    <row r="18060" spans="1:16" x14ac:dyDescent="0.25">
      <c r="A18060" t="s">
        <v>26765</v>
      </c>
      <c r="B18060">
        <v>783</v>
      </c>
      <c r="C18060" s="3" t="str">
        <f>HYPERLINK("http://www.uniprot.org/uniprot/A5YM77","tr|A5YM77|A5YM77_CICAR")</f>
        <v>tr|A5YM77|A5YM77_CICAR</v>
      </c>
      <c r="D18060" t="s">
        <v>6083</v>
      </c>
      <c r="E18060">
        <v>92.88</v>
      </c>
      <c r="F18060">
        <v>253</v>
      </c>
      <c r="G18060">
        <v>18</v>
      </c>
      <c r="H18060">
        <v>0</v>
      </c>
      <c r="I18060">
        <v>22</v>
      </c>
      <c r="J18060">
        <v>780</v>
      </c>
      <c r="K18060">
        <v>1</v>
      </c>
      <c r="L18060">
        <v>6</v>
      </c>
      <c r="M18060">
        <v>258</v>
      </c>
      <c r="N18060" t="s">
        <v>18</v>
      </c>
      <c r="O18060" s="1">
        <v>7.0703300000000003E-128</v>
      </c>
      <c r="P18060">
        <v>1188</v>
      </c>
    </row>
    <row r="18061" spans="1:16" x14ac:dyDescent="0.25">
      <c r="A18061" t="s">
        <v>26766</v>
      </c>
      <c r="B18061">
        <v>1038</v>
      </c>
      <c r="C18061" s="3" t="str">
        <f>HYPERLINK("http://www.uniprot.org/uniprot/G7K1Y8","tr|G7K1Y8|G7K1Y8_MEDTR")</f>
        <v>tr|G7K1Y8|G7K1Y8_MEDTR</v>
      </c>
      <c r="D18061" t="s">
        <v>26767</v>
      </c>
      <c r="E18061">
        <v>65.31</v>
      </c>
      <c r="F18061">
        <v>346</v>
      </c>
      <c r="G18061">
        <v>120</v>
      </c>
      <c r="H18061">
        <v>2</v>
      </c>
      <c r="I18061">
        <v>1</v>
      </c>
      <c r="J18061">
        <v>1032</v>
      </c>
      <c r="K18061">
        <v>1</v>
      </c>
      <c r="L18061">
        <v>89</v>
      </c>
      <c r="M18061">
        <v>433</v>
      </c>
      <c r="N18061" t="s">
        <v>18</v>
      </c>
      <c r="O18061" s="1">
        <v>1.43983E-125</v>
      </c>
      <c r="P18061">
        <v>1170</v>
      </c>
    </row>
    <row r="18062" spans="1:16" x14ac:dyDescent="0.25">
      <c r="A18062" t="s">
        <v>26768</v>
      </c>
      <c r="B18062">
        <v>354</v>
      </c>
      <c r="C18062" s="3" t="str">
        <f>HYPERLINK("http://www.uniprot.org/uniprot/I3SU09","tr|I3SU09|I3SU09_MEDTR")</f>
        <v>tr|I3SU09|I3SU09_MEDTR</v>
      </c>
      <c r="D18062" t="s">
        <v>22</v>
      </c>
      <c r="E18062">
        <v>83.06</v>
      </c>
      <c r="F18062">
        <v>124</v>
      </c>
      <c r="G18062">
        <v>21</v>
      </c>
      <c r="H18062">
        <v>8</v>
      </c>
      <c r="I18062">
        <v>1</v>
      </c>
      <c r="J18062">
        <v>348</v>
      </c>
      <c r="K18062">
        <v>1</v>
      </c>
      <c r="L18062">
        <v>230</v>
      </c>
      <c r="M18062">
        <v>353</v>
      </c>
      <c r="N18062" t="s">
        <v>18</v>
      </c>
      <c r="O18062" s="1">
        <v>2.43561E-52</v>
      </c>
      <c r="P18062">
        <v>533</v>
      </c>
    </row>
    <row r="18063" spans="1:16" x14ac:dyDescent="0.25">
      <c r="A18063" t="s">
        <v>26769</v>
      </c>
      <c r="B18063">
        <v>927</v>
      </c>
      <c r="C18063" s="3" t="str">
        <f>HYPERLINK("http://www.uniprot.org/uniprot/B3U396","tr|B3U396|B3U396_MEDTR")</f>
        <v>tr|B3U396|B3U396_MEDTR</v>
      </c>
      <c r="D18063" t="s">
        <v>26770</v>
      </c>
      <c r="E18063">
        <v>68.12</v>
      </c>
      <c r="F18063">
        <v>320</v>
      </c>
      <c r="G18063">
        <v>102</v>
      </c>
      <c r="H18063">
        <v>13</v>
      </c>
      <c r="I18063">
        <v>1</v>
      </c>
      <c r="J18063">
        <v>921</v>
      </c>
      <c r="K18063">
        <v>1</v>
      </c>
      <c r="L18063">
        <v>1</v>
      </c>
      <c r="M18063">
        <v>316</v>
      </c>
      <c r="N18063" t="s">
        <v>18</v>
      </c>
      <c r="O18063" s="1">
        <v>2.17422E-111</v>
      </c>
      <c r="P18063">
        <v>1047</v>
      </c>
    </row>
    <row r="18064" spans="1:16" x14ac:dyDescent="0.25">
      <c r="A18064" t="s">
        <v>26771</v>
      </c>
      <c r="B18064">
        <v>1068</v>
      </c>
      <c r="C18064" s="3" t="str">
        <f>HYPERLINK("http://www.uniprot.org/uniprot/G7KEG6","tr|G7KEG6|G7KEG6_MEDTR")</f>
        <v>tr|G7KEG6|G7KEG6_MEDTR</v>
      </c>
      <c r="D18064" t="s">
        <v>21788</v>
      </c>
      <c r="E18064">
        <v>62.98</v>
      </c>
      <c r="F18064">
        <v>389</v>
      </c>
      <c r="G18064">
        <v>144</v>
      </c>
      <c r="H18064">
        <v>35</v>
      </c>
      <c r="I18064">
        <v>4</v>
      </c>
      <c r="J18064">
        <v>1065</v>
      </c>
      <c r="K18064">
        <v>1</v>
      </c>
      <c r="L18064">
        <v>3</v>
      </c>
      <c r="M18064">
        <v>391</v>
      </c>
      <c r="N18064" t="s">
        <v>18</v>
      </c>
      <c r="O18064" s="1">
        <v>2.4977499999999998E-120</v>
      </c>
      <c r="P18064">
        <v>1125</v>
      </c>
    </row>
    <row r="18065" spans="1:16" x14ac:dyDescent="0.25">
      <c r="A18065" t="s">
        <v>26772</v>
      </c>
      <c r="B18065">
        <v>981</v>
      </c>
      <c r="C18065" s="3" t="str">
        <f>HYPERLINK("http://www.uniprot.org/uniprot/K7L0E7","tr|K7L0E7|K7L0E7_SOYBN")</f>
        <v>tr|K7L0E7|K7L0E7_SOYBN</v>
      </c>
      <c r="D18065" t="s">
        <v>117</v>
      </c>
      <c r="E18065">
        <v>72.98</v>
      </c>
      <c r="F18065">
        <v>322</v>
      </c>
      <c r="G18065">
        <v>87</v>
      </c>
      <c r="H18065">
        <v>3</v>
      </c>
      <c r="I18065">
        <v>16</v>
      </c>
      <c r="J18065">
        <v>972</v>
      </c>
      <c r="K18065">
        <v>1</v>
      </c>
      <c r="L18065">
        <v>14</v>
      </c>
      <c r="M18065">
        <v>335</v>
      </c>
      <c r="N18065" t="s">
        <v>18</v>
      </c>
      <c r="O18065" s="1">
        <v>2.0991E-131</v>
      </c>
      <c r="P18065">
        <v>1220</v>
      </c>
    </row>
    <row r="18066" spans="1:16" x14ac:dyDescent="0.25">
      <c r="A18066" t="s">
        <v>26773</v>
      </c>
      <c r="B18066">
        <v>978</v>
      </c>
      <c r="C18066" s="3" t="str">
        <f>HYPERLINK("http://www.uniprot.org/uniprot/G7KAT1","tr|G7KAT1|G7KAT1_MEDTR")</f>
        <v>tr|G7KAT1|G7KAT1_MEDTR</v>
      </c>
      <c r="D18066" t="s">
        <v>26774</v>
      </c>
      <c r="E18066">
        <v>77.53</v>
      </c>
      <c r="F18066">
        <v>325</v>
      </c>
      <c r="G18066">
        <v>73</v>
      </c>
      <c r="H18066">
        <v>0</v>
      </c>
      <c r="I18066">
        <v>1</v>
      </c>
      <c r="J18066">
        <v>975</v>
      </c>
      <c r="K18066">
        <v>1</v>
      </c>
      <c r="L18066">
        <v>181</v>
      </c>
      <c r="M18066">
        <v>505</v>
      </c>
      <c r="N18066" t="s">
        <v>18</v>
      </c>
      <c r="O18066" s="1">
        <v>1.2606200000000001E-144</v>
      </c>
      <c r="P18066">
        <v>1334</v>
      </c>
    </row>
    <row r="18067" spans="1:16" x14ac:dyDescent="0.25">
      <c r="A18067" t="s">
        <v>26775</v>
      </c>
      <c r="B18067">
        <v>390</v>
      </c>
      <c r="C18067" s="3" t="str">
        <f>HYPERLINK("http://www.uniprot.org/uniprot/G7KQC5","tr|G7KQC5|G7KQC5_MEDTR")</f>
        <v>tr|G7KQC5|G7KQC5_MEDTR</v>
      </c>
      <c r="D18067" t="s">
        <v>26776</v>
      </c>
      <c r="E18067">
        <v>80.62</v>
      </c>
      <c r="F18067">
        <v>129</v>
      </c>
      <c r="G18067">
        <v>25</v>
      </c>
      <c r="H18067">
        <v>0</v>
      </c>
      <c r="I18067">
        <v>1</v>
      </c>
      <c r="J18067">
        <v>387</v>
      </c>
      <c r="K18067">
        <v>1</v>
      </c>
      <c r="L18067">
        <v>1</v>
      </c>
      <c r="M18067">
        <v>129</v>
      </c>
      <c r="N18067" t="s">
        <v>18</v>
      </c>
      <c r="O18067" s="1">
        <v>3.3343299999999999E-54</v>
      </c>
      <c r="P18067">
        <v>549</v>
      </c>
    </row>
    <row r="18068" spans="1:16" x14ac:dyDescent="0.25">
      <c r="A18068" t="s">
        <v>26777</v>
      </c>
      <c r="B18068">
        <v>456</v>
      </c>
      <c r="C18068" s="3" t="str">
        <f>HYPERLINK("http://www.uniprot.org/uniprot/K4BQT5","tr|K4BQT5|K4BQT5_SOLLC")</f>
        <v>tr|K4BQT5|K4BQT5_SOLLC</v>
      </c>
      <c r="D18068" t="s">
        <v>863</v>
      </c>
      <c r="E18068">
        <v>57.39</v>
      </c>
      <c r="F18068">
        <v>115</v>
      </c>
      <c r="G18068">
        <v>49</v>
      </c>
      <c r="H18068">
        <v>3</v>
      </c>
      <c r="I18068">
        <v>61</v>
      </c>
      <c r="J18068">
        <v>396</v>
      </c>
      <c r="K18068">
        <v>1</v>
      </c>
      <c r="L18068">
        <v>55</v>
      </c>
      <c r="M18068">
        <v>165</v>
      </c>
      <c r="N18068" t="s">
        <v>18</v>
      </c>
      <c r="O18068" s="1">
        <v>3.57168E-24</v>
      </c>
      <c r="P18068">
        <v>290</v>
      </c>
    </row>
    <row r="18069" spans="1:16" x14ac:dyDescent="0.25">
      <c r="A18069" t="s">
        <v>26778</v>
      </c>
      <c r="B18069">
        <v>2193</v>
      </c>
      <c r="C18069" s="3" t="str">
        <f>HYPERLINK("http://www.uniprot.org/uniprot/A5BE46","tr|A5BE46|A5BE46_VITVI")</f>
        <v>tr|A5BE46|A5BE46_VITVI</v>
      </c>
      <c r="D18069" t="s">
        <v>462</v>
      </c>
      <c r="E18069">
        <v>79.069999999999993</v>
      </c>
      <c r="F18069">
        <v>736</v>
      </c>
      <c r="G18069">
        <v>154</v>
      </c>
      <c r="H18069">
        <v>7</v>
      </c>
      <c r="I18069">
        <v>1</v>
      </c>
      <c r="J18069">
        <v>2187</v>
      </c>
      <c r="K18069">
        <v>1</v>
      </c>
      <c r="L18069">
        <v>618</v>
      </c>
      <c r="M18069">
        <v>1353</v>
      </c>
      <c r="N18069" t="s">
        <v>18</v>
      </c>
      <c r="O18069">
        <v>0</v>
      </c>
      <c r="P18069">
        <v>3117</v>
      </c>
    </row>
    <row r="18070" spans="1:16" x14ac:dyDescent="0.25">
      <c r="A18070" t="s">
        <v>26779</v>
      </c>
      <c r="B18070">
        <v>1212</v>
      </c>
      <c r="C18070" s="3" t="str">
        <f>HYPERLINK("http://www.uniprot.org/uniprot/K7LXS8","tr|K7LXS8|K7LXS8_SOYBN")</f>
        <v>tr|K7LXS8|K7LXS8_SOYBN</v>
      </c>
      <c r="D18070" t="s">
        <v>28</v>
      </c>
      <c r="E18070">
        <v>63.23</v>
      </c>
      <c r="F18070">
        <v>291</v>
      </c>
      <c r="G18070">
        <v>107</v>
      </c>
      <c r="H18070">
        <v>3</v>
      </c>
      <c r="I18070">
        <v>4</v>
      </c>
      <c r="J18070">
        <v>867</v>
      </c>
      <c r="K18070">
        <v>1</v>
      </c>
      <c r="L18070">
        <v>176</v>
      </c>
      <c r="M18070">
        <v>440</v>
      </c>
      <c r="N18070" t="s">
        <v>18</v>
      </c>
      <c r="O18070" s="1">
        <v>3.2453799999999999E-90</v>
      </c>
      <c r="P18070">
        <v>866</v>
      </c>
    </row>
    <row r="18071" spans="1:16" x14ac:dyDescent="0.25">
      <c r="A18071" t="s">
        <v>26780</v>
      </c>
      <c r="B18071">
        <v>861</v>
      </c>
      <c r="C18071" s="3" t="str">
        <f>HYPERLINK("http://www.uniprot.org/uniprot/I1LUJ2","tr|I1LUJ2|I1LUJ2_SOYBN")</f>
        <v>tr|I1LUJ2|I1LUJ2_SOYBN</v>
      </c>
      <c r="D18071" t="s">
        <v>28</v>
      </c>
      <c r="E18071">
        <v>81.81</v>
      </c>
      <c r="F18071">
        <v>286</v>
      </c>
      <c r="G18071">
        <v>52</v>
      </c>
      <c r="H18071">
        <v>0</v>
      </c>
      <c r="I18071">
        <v>1</v>
      </c>
      <c r="J18071">
        <v>858</v>
      </c>
      <c r="K18071">
        <v>1</v>
      </c>
      <c r="L18071">
        <v>1</v>
      </c>
      <c r="M18071">
        <v>279</v>
      </c>
      <c r="N18071" t="s">
        <v>18</v>
      </c>
      <c r="O18071" s="1">
        <v>7.1954000000000002E-135</v>
      </c>
      <c r="P18071">
        <v>1249</v>
      </c>
    </row>
    <row r="18072" spans="1:16" x14ac:dyDescent="0.25">
      <c r="A18072" t="s">
        <v>26781</v>
      </c>
      <c r="B18072">
        <v>2235</v>
      </c>
      <c r="C18072" s="3" t="str">
        <f>HYPERLINK("http://www.uniprot.org/uniprot/G7IGE1","tr|G7IGE1|G7IGE1_MEDTR")</f>
        <v>tr|G7IGE1|G7IGE1_MEDTR</v>
      </c>
      <c r="D18072" t="s">
        <v>26782</v>
      </c>
      <c r="E18072">
        <v>83.31</v>
      </c>
      <c r="F18072">
        <v>749</v>
      </c>
      <c r="G18072">
        <v>125</v>
      </c>
      <c r="H18072">
        <v>5</v>
      </c>
      <c r="I18072">
        <v>1</v>
      </c>
      <c r="J18072">
        <v>2232</v>
      </c>
      <c r="K18072">
        <v>1</v>
      </c>
      <c r="L18072">
        <v>31</v>
      </c>
      <c r="M18072">
        <v>777</v>
      </c>
      <c r="N18072" t="s">
        <v>18</v>
      </c>
      <c r="O18072">
        <v>0</v>
      </c>
      <c r="P18072">
        <v>3262</v>
      </c>
    </row>
    <row r="18073" spans="1:16" x14ac:dyDescent="0.25">
      <c r="A18073" t="s">
        <v>26783</v>
      </c>
      <c r="B18073">
        <v>333</v>
      </c>
      <c r="C18073" s="3" t="str">
        <f>HYPERLINK("http://www.uniprot.org/uniprot/G7K2V0","tr|G7K2V0|G7K2V0_MEDTR")</f>
        <v>tr|G7K2V0|G7K2V0_MEDTR</v>
      </c>
      <c r="D18073" t="s">
        <v>26784</v>
      </c>
      <c r="E18073">
        <v>67.900000000000006</v>
      </c>
      <c r="F18073">
        <v>81</v>
      </c>
      <c r="G18073">
        <v>26</v>
      </c>
      <c r="H18073">
        <v>3</v>
      </c>
      <c r="I18073">
        <v>1</v>
      </c>
      <c r="J18073">
        <v>234</v>
      </c>
      <c r="K18073">
        <v>1</v>
      </c>
      <c r="L18073">
        <v>1</v>
      </c>
      <c r="M18073">
        <v>81</v>
      </c>
      <c r="N18073" t="s">
        <v>18</v>
      </c>
      <c r="O18073" s="1">
        <v>4.8025000000000002E-32</v>
      </c>
      <c r="P18073">
        <v>264</v>
      </c>
    </row>
    <row r="18074" spans="1:16" x14ac:dyDescent="0.25">
      <c r="A18074" t="s">
        <v>26785</v>
      </c>
      <c r="B18074">
        <v>1287</v>
      </c>
      <c r="C18074" s="3" t="str">
        <f>HYPERLINK("http://www.uniprot.org/uniprot/G7K043","tr|G7K043|G7K043_MEDTR")</f>
        <v>tr|G7K043|G7K043_MEDTR</v>
      </c>
      <c r="D18074" t="s">
        <v>26786</v>
      </c>
      <c r="E18074">
        <v>98.83</v>
      </c>
      <c r="F18074">
        <v>428</v>
      </c>
      <c r="G18074">
        <v>5</v>
      </c>
      <c r="H18074">
        <v>0</v>
      </c>
      <c r="I18074">
        <v>1</v>
      </c>
      <c r="J18074">
        <v>1284</v>
      </c>
      <c r="K18074">
        <v>1</v>
      </c>
      <c r="L18074">
        <v>1</v>
      </c>
      <c r="M18074">
        <v>428</v>
      </c>
      <c r="N18074" t="s">
        <v>18</v>
      </c>
      <c r="O18074">
        <v>0</v>
      </c>
      <c r="P18074">
        <v>2173</v>
      </c>
    </row>
    <row r="18075" spans="1:16" x14ac:dyDescent="0.25">
      <c r="A18075" t="s">
        <v>26787</v>
      </c>
      <c r="B18075">
        <v>1359</v>
      </c>
      <c r="C18075" s="3" t="str">
        <f>HYPERLINK("http://www.uniprot.org/uniprot/C8CPS0","tr|C8CPS0|C8CPS0_CITSI")</f>
        <v>tr|C8CPS0|C8CPS0_CITSI</v>
      </c>
      <c r="D18075" t="s">
        <v>25939</v>
      </c>
      <c r="E18075">
        <v>52.58</v>
      </c>
      <c r="F18075">
        <v>445</v>
      </c>
      <c r="G18075">
        <v>211</v>
      </c>
      <c r="H18075">
        <v>5</v>
      </c>
      <c r="I18075">
        <v>34</v>
      </c>
      <c r="J18075">
        <v>1353</v>
      </c>
      <c r="K18075">
        <v>1</v>
      </c>
      <c r="L18075">
        <v>65</v>
      </c>
      <c r="M18075">
        <v>503</v>
      </c>
      <c r="N18075" t="s">
        <v>18</v>
      </c>
      <c r="O18075" s="1">
        <v>3.9372399999999998E-111</v>
      </c>
      <c r="P18075">
        <v>1047</v>
      </c>
    </row>
    <row r="18076" spans="1:16" x14ac:dyDescent="0.25">
      <c r="A18076" t="s">
        <v>26788</v>
      </c>
      <c r="B18076">
        <v>1218</v>
      </c>
      <c r="C18076" s="3" t="str">
        <f>HYPERLINK("http://www.uniprot.org/uniprot/F8UX79","tr|F8UX79|F8UX79_ARAHY")</f>
        <v>tr|F8UX79|F8UX79_ARAHY</v>
      </c>
      <c r="D18076" t="s">
        <v>26789</v>
      </c>
      <c r="E18076">
        <v>85.74</v>
      </c>
      <c r="F18076">
        <v>407</v>
      </c>
      <c r="G18076">
        <v>58</v>
      </c>
      <c r="H18076">
        <v>2</v>
      </c>
      <c r="I18076">
        <v>1</v>
      </c>
      <c r="J18076">
        <v>1215</v>
      </c>
      <c r="K18076">
        <v>1</v>
      </c>
      <c r="L18076">
        <v>1</v>
      </c>
      <c r="M18076">
        <v>405</v>
      </c>
      <c r="N18076" t="s">
        <v>18</v>
      </c>
      <c r="O18076">
        <v>0</v>
      </c>
      <c r="P18076">
        <v>1762</v>
      </c>
    </row>
    <row r="18077" spans="1:16" x14ac:dyDescent="0.25">
      <c r="A18077" t="s">
        <v>26790</v>
      </c>
      <c r="B18077">
        <v>1176</v>
      </c>
      <c r="C18077" s="3" t="str">
        <f>HYPERLINK("http://www.uniprot.org/uniprot/I1N4W1","tr|I1N4W1|I1N4W1_SOYBN")</f>
        <v>tr|I1N4W1|I1N4W1_SOYBN</v>
      </c>
      <c r="D18077" t="s">
        <v>28</v>
      </c>
      <c r="E18077">
        <v>87.21</v>
      </c>
      <c r="F18077">
        <v>391</v>
      </c>
      <c r="G18077">
        <v>50</v>
      </c>
      <c r="H18077">
        <v>0</v>
      </c>
      <c r="I18077">
        <v>1</v>
      </c>
      <c r="J18077">
        <v>1173</v>
      </c>
      <c r="K18077">
        <v>1</v>
      </c>
      <c r="L18077">
        <v>52</v>
      </c>
      <c r="M18077">
        <v>441</v>
      </c>
      <c r="N18077" t="s">
        <v>18</v>
      </c>
      <c r="O18077">
        <v>0</v>
      </c>
      <c r="P18077">
        <v>1940</v>
      </c>
    </row>
    <row r="18078" spans="1:16" x14ac:dyDescent="0.25">
      <c r="A18078" t="s">
        <v>26791</v>
      </c>
      <c r="B18078">
        <v>1383</v>
      </c>
      <c r="C18078" s="3" t="str">
        <f>HYPERLINK("http://www.uniprot.org/uniprot/C6TJ73","tr|C6TJ73|C6TJ73_SOYBN")</f>
        <v>tr|C6TJ73|C6TJ73_SOYBN</v>
      </c>
      <c r="D18078" t="s">
        <v>210</v>
      </c>
      <c r="E18078">
        <v>68.88</v>
      </c>
      <c r="F18078">
        <v>466</v>
      </c>
      <c r="G18078">
        <v>145</v>
      </c>
      <c r="H18078">
        <v>6</v>
      </c>
      <c r="I18078">
        <v>1</v>
      </c>
      <c r="J18078">
        <v>1380</v>
      </c>
      <c r="K18078">
        <v>1</v>
      </c>
      <c r="L18078">
        <v>1</v>
      </c>
      <c r="M18078">
        <v>460</v>
      </c>
      <c r="N18078" t="s">
        <v>18</v>
      </c>
      <c r="O18078" s="1">
        <v>3.5876100000000002E-176</v>
      </c>
      <c r="P18078">
        <v>1608</v>
      </c>
    </row>
    <row r="18079" spans="1:16" x14ac:dyDescent="0.25">
      <c r="A18079" t="s">
        <v>26792</v>
      </c>
      <c r="B18079">
        <v>873</v>
      </c>
      <c r="C18079" s="3" t="str">
        <f>HYPERLINK("http://www.uniprot.org/uniprot/G7I7K2","tr|G7I7K2|G7I7K2_MEDTR")</f>
        <v>tr|G7I7K2|G7I7K2_MEDTR</v>
      </c>
      <c r="D18079" t="s">
        <v>26793</v>
      </c>
      <c r="E18079">
        <v>93.87</v>
      </c>
      <c r="F18079">
        <v>294</v>
      </c>
      <c r="G18079">
        <v>18</v>
      </c>
      <c r="H18079">
        <v>4</v>
      </c>
      <c r="I18079">
        <v>1</v>
      </c>
      <c r="J18079">
        <v>870</v>
      </c>
      <c r="K18079">
        <v>1</v>
      </c>
      <c r="L18079">
        <v>44</v>
      </c>
      <c r="M18079">
        <v>337</v>
      </c>
      <c r="N18079" t="s">
        <v>18</v>
      </c>
      <c r="O18079" s="1">
        <v>1.4834800000000001E-151</v>
      </c>
      <c r="P18079">
        <v>1393</v>
      </c>
    </row>
    <row r="18080" spans="1:16" x14ac:dyDescent="0.25">
      <c r="A18080" t="s">
        <v>26794</v>
      </c>
      <c r="B18080">
        <v>1593</v>
      </c>
      <c r="C18080" s="3" t="str">
        <f>HYPERLINK("http://www.uniprot.org/uniprot/G8A2C0","tr|G8A2C0|G8A2C0_MEDTR")</f>
        <v>tr|G8A2C0|G8A2C0_MEDTR</v>
      </c>
      <c r="D18080" t="s">
        <v>26795</v>
      </c>
      <c r="E18080">
        <v>94.86</v>
      </c>
      <c r="F18080">
        <v>467</v>
      </c>
      <c r="G18080">
        <v>24</v>
      </c>
      <c r="H18080">
        <v>0</v>
      </c>
      <c r="I18080">
        <v>190</v>
      </c>
      <c r="J18080">
        <v>1590</v>
      </c>
      <c r="K18080">
        <v>1</v>
      </c>
      <c r="L18080">
        <v>62</v>
      </c>
      <c r="M18080">
        <v>528</v>
      </c>
      <c r="N18080" t="s">
        <v>18</v>
      </c>
      <c r="O18080">
        <v>0</v>
      </c>
      <c r="P18080">
        <v>2275</v>
      </c>
    </row>
    <row r="18081" spans="1:16" x14ac:dyDescent="0.25">
      <c r="A18081" t="s">
        <v>26796</v>
      </c>
      <c r="B18081">
        <v>342</v>
      </c>
      <c r="C18081" s="3" t="str">
        <f>HYPERLINK("http://www.uniprot.org/uniprot/Q45NL7","tr|Q45NL7|Q45NL7_MEDSA")</f>
        <v>tr|Q45NL7|Q45NL7_MEDSA</v>
      </c>
      <c r="D18081" t="s">
        <v>26797</v>
      </c>
      <c r="E18081">
        <v>88.49</v>
      </c>
      <c r="F18081">
        <v>113</v>
      </c>
      <c r="G18081">
        <v>13</v>
      </c>
      <c r="H18081">
        <v>0</v>
      </c>
      <c r="I18081">
        <v>1</v>
      </c>
      <c r="J18081">
        <v>339</v>
      </c>
      <c r="K18081">
        <v>1</v>
      </c>
      <c r="L18081">
        <v>1</v>
      </c>
      <c r="M18081">
        <v>113</v>
      </c>
      <c r="N18081" t="s">
        <v>18</v>
      </c>
      <c r="O18081" s="1">
        <v>2.64714E-51</v>
      </c>
      <c r="P18081">
        <v>524</v>
      </c>
    </row>
    <row r="18082" spans="1:16" x14ac:dyDescent="0.25">
      <c r="A18082" t="s">
        <v>26798</v>
      </c>
      <c r="B18082">
        <v>948</v>
      </c>
      <c r="C18082" s="3" t="str">
        <f>HYPERLINK("http://www.uniprot.org/uniprot/Q40310","tr|Q40310|Q40310_MEDSA")</f>
        <v>tr|Q40310|Q40310_MEDSA</v>
      </c>
      <c r="D18082" t="s">
        <v>6584</v>
      </c>
      <c r="E18082">
        <v>90.09</v>
      </c>
      <c r="F18082">
        <v>313</v>
      </c>
      <c r="G18082">
        <v>31</v>
      </c>
      <c r="H18082">
        <v>0</v>
      </c>
      <c r="I18082">
        <v>1</v>
      </c>
      <c r="J18082">
        <v>939</v>
      </c>
      <c r="K18082">
        <v>1</v>
      </c>
      <c r="L18082">
        <v>1</v>
      </c>
      <c r="M18082">
        <v>312</v>
      </c>
      <c r="N18082" t="s">
        <v>18</v>
      </c>
      <c r="O18082" s="1">
        <v>1.26656E-162</v>
      </c>
      <c r="P18082">
        <v>1489</v>
      </c>
    </row>
    <row r="18083" spans="1:16" x14ac:dyDescent="0.25">
      <c r="A18083" t="s">
        <v>26799</v>
      </c>
      <c r="B18083">
        <v>699</v>
      </c>
      <c r="C18083" s="3" t="str">
        <f>HYPERLINK("http://www.uniprot.org/uniprot/I3SJ82","tr|I3SJ82|I3SJ82_MEDTR")</f>
        <v>tr|I3SJ82|I3SJ82_MEDTR</v>
      </c>
      <c r="D18083" t="s">
        <v>22</v>
      </c>
      <c r="E18083">
        <v>81.81</v>
      </c>
      <c r="F18083">
        <v>209</v>
      </c>
      <c r="G18083">
        <v>38</v>
      </c>
      <c r="H18083">
        <v>1</v>
      </c>
      <c r="I18083">
        <v>73</v>
      </c>
      <c r="J18083">
        <v>696</v>
      </c>
      <c r="K18083">
        <v>1</v>
      </c>
      <c r="L18083">
        <v>22</v>
      </c>
      <c r="M18083">
        <v>230</v>
      </c>
      <c r="N18083" t="s">
        <v>18</v>
      </c>
      <c r="O18083" s="1">
        <v>1.7493E-97</v>
      </c>
      <c r="P18083">
        <v>925</v>
      </c>
    </row>
    <row r="18084" spans="1:16" x14ac:dyDescent="0.25">
      <c r="A18084" t="s">
        <v>26800</v>
      </c>
      <c r="B18084">
        <v>3678</v>
      </c>
      <c r="C18084" s="3" t="str">
        <f>HYPERLINK("http://www.uniprot.org/uniprot/G7LIR6","tr|G7LIR6|G7LIR6_MEDTR")</f>
        <v>tr|G7LIR6|G7LIR6_MEDTR</v>
      </c>
      <c r="D18084" t="s">
        <v>26801</v>
      </c>
      <c r="E18084">
        <v>69.42</v>
      </c>
      <c r="F18084">
        <v>1233</v>
      </c>
      <c r="G18084">
        <v>377</v>
      </c>
      <c r="H18084">
        <v>22</v>
      </c>
      <c r="I18084">
        <v>1</v>
      </c>
      <c r="J18084">
        <v>3633</v>
      </c>
      <c r="K18084">
        <v>1</v>
      </c>
      <c r="L18084">
        <v>1</v>
      </c>
      <c r="M18084">
        <v>1197</v>
      </c>
      <c r="N18084" t="s">
        <v>18</v>
      </c>
      <c r="O18084">
        <v>0</v>
      </c>
      <c r="P18084">
        <v>4149</v>
      </c>
    </row>
    <row r="18085" spans="1:16" x14ac:dyDescent="0.25">
      <c r="A18085" t="s">
        <v>26802</v>
      </c>
      <c r="B18085">
        <v>1050</v>
      </c>
      <c r="C18085" s="3" t="str">
        <f>HYPERLINK("http://www.uniprot.org/uniprot/Q5MYA1","tr|Q5MYA1|Q5MYA1_SOYBN")</f>
        <v>tr|Q5MYA1|Q5MYA1_SOYBN</v>
      </c>
      <c r="D18085" t="s">
        <v>26803</v>
      </c>
      <c r="E18085">
        <v>69.23</v>
      </c>
      <c r="F18085">
        <v>351</v>
      </c>
      <c r="G18085">
        <v>108</v>
      </c>
      <c r="H18085">
        <v>2</v>
      </c>
      <c r="I18085">
        <v>1</v>
      </c>
      <c r="J18085">
        <v>1047</v>
      </c>
      <c r="K18085">
        <v>1</v>
      </c>
      <c r="L18085">
        <v>26</v>
      </c>
      <c r="M18085">
        <v>367</v>
      </c>
      <c r="N18085" t="s">
        <v>18</v>
      </c>
      <c r="O18085" s="1">
        <v>6.5923700000000003E-126</v>
      </c>
      <c r="P18085">
        <v>1173</v>
      </c>
    </row>
    <row r="18086" spans="1:16" x14ac:dyDescent="0.25">
      <c r="A18086" t="s">
        <v>26804</v>
      </c>
      <c r="B18086">
        <v>261</v>
      </c>
      <c r="C18086" s="3" t="str">
        <f>HYPERLINK("http://www.uniprot.org/uniprot/I3T2D2","tr|I3T2D2|I3T2D2_LOTJA")</f>
        <v>tr|I3T2D2|I3T2D2_LOTJA</v>
      </c>
      <c r="D18086" t="s">
        <v>2200</v>
      </c>
      <c r="E18086">
        <v>82.95</v>
      </c>
      <c r="F18086">
        <v>88</v>
      </c>
      <c r="G18086">
        <v>15</v>
      </c>
      <c r="H18086">
        <v>3</v>
      </c>
      <c r="I18086">
        <v>4</v>
      </c>
      <c r="J18086">
        <v>258</v>
      </c>
      <c r="K18086">
        <v>1</v>
      </c>
      <c r="L18086">
        <v>3</v>
      </c>
      <c r="M18086">
        <v>90</v>
      </c>
      <c r="N18086" t="s">
        <v>18</v>
      </c>
      <c r="O18086" s="1">
        <v>9.4685400000000003E-33</v>
      </c>
      <c r="P18086">
        <v>364</v>
      </c>
    </row>
    <row r="18087" spans="1:16" x14ac:dyDescent="0.25">
      <c r="A18087" t="s">
        <v>26805</v>
      </c>
      <c r="B18087">
        <v>1881</v>
      </c>
      <c r="C18087" s="3" t="str">
        <f>HYPERLINK("http://www.uniprot.org/uniprot/Q84YG8","tr|Q84YG8|Q84YG8_MEDTR")</f>
        <v>tr|Q84YG8|Q84YG8_MEDTR</v>
      </c>
      <c r="D18087" t="s">
        <v>26806</v>
      </c>
      <c r="E18087">
        <v>86.63</v>
      </c>
      <c r="F18087">
        <v>636</v>
      </c>
      <c r="G18087">
        <v>85</v>
      </c>
      <c r="H18087">
        <v>10</v>
      </c>
      <c r="I18087">
        <v>1</v>
      </c>
      <c r="J18087">
        <v>1878</v>
      </c>
      <c r="K18087">
        <v>1</v>
      </c>
      <c r="L18087">
        <v>1</v>
      </c>
      <c r="M18087">
        <v>625</v>
      </c>
      <c r="N18087" t="s">
        <v>18</v>
      </c>
      <c r="O18087">
        <v>0</v>
      </c>
      <c r="P18087">
        <v>2739</v>
      </c>
    </row>
    <row r="18088" spans="1:16" x14ac:dyDescent="0.25">
      <c r="A18088" t="s">
        <v>26807</v>
      </c>
      <c r="B18088">
        <v>714</v>
      </c>
      <c r="C18088" s="3" t="str">
        <f>HYPERLINK("http://www.uniprot.org/uniprot/G7J2Y0","tr|G7J2Y0|G7J2Y0_MEDTR")</f>
        <v>tr|G7J2Y0|G7J2Y0_MEDTR</v>
      </c>
      <c r="D18088" t="s">
        <v>26808</v>
      </c>
      <c r="E18088">
        <v>57.53</v>
      </c>
      <c r="F18088">
        <v>146</v>
      </c>
      <c r="G18088">
        <v>62</v>
      </c>
      <c r="H18088">
        <v>34</v>
      </c>
      <c r="I18088">
        <v>349</v>
      </c>
      <c r="J18088">
        <v>684</v>
      </c>
      <c r="K18088">
        <v>1</v>
      </c>
      <c r="L18088">
        <v>700</v>
      </c>
      <c r="M18088">
        <v>845</v>
      </c>
      <c r="N18088" t="s">
        <v>18</v>
      </c>
      <c r="O18088" s="1">
        <v>8.1501199999999993E-37</v>
      </c>
      <c r="P18088">
        <v>402</v>
      </c>
    </row>
    <row r="18089" spans="1:16" x14ac:dyDescent="0.25">
      <c r="A18089" t="s">
        <v>26809</v>
      </c>
      <c r="B18089">
        <v>348</v>
      </c>
      <c r="C18089" s="3" t="str">
        <f>HYPERLINK("http://www.uniprot.org/uniprot/G7LF85","tr|G7LF85|G7LF85_MEDTR")</f>
        <v>tr|G7LF85|G7LF85_MEDTR</v>
      </c>
      <c r="D18089" t="s">
        <v>4936</v>
      </c>
      <c r="E18089">
        <v>49.2</v>
      </c>
      <c r="F18089">
        <v>63</v>
      </c>
      <c r="G18089">
        <v>32</v>
      </c>
      <c r="H18089">
        <v>1</v>
      </c>
      <c r="I18089">
        <v>1</v>
      </c>
      <c r="J18089">
        <v>186</v>
      </c>
      <c r="K18089">
        <v>1</v>
      </c>
      <c r="L18089">
        <v>1</v>
      </c>
      <c r="M18089">
        <v>62</v>
      </c>
      <c r="N18089" t="s">
        <v>18</v>
      </c>
      <c r="O18089" s="1">
        <v>5.1824199999999996E-7</v>
      </c>
      <c r="P18089">
        <v>142</v>
      </c>
    </row>
    <row r="18090" spans="1:16" x14ac:dyDescent="0.25">
      <c r="A18090" t="s">
        <v>26810</v>
      </c>
      <c r="B18090">
        <v>888</v>
      </c>
      <c r="C18090" s="3" t="str">
        <f>HYPERLINK("http://www.uniprot.org/uniprot/G7KAS9","tr|G7KAS9|G7KAS9_MEDTR")</f>
        <v>tr|G7KAS9|G7KAS9_MEDTR</v>
      </c>
      <c r="D18090" t="s">
        <v>25594</v>
      </c>
      <c r="E18090">
        <v>77.959999999999994</v>
      </c>
      <c r="F18090">
        <v>295</v>
      </c>
      <c r="G18090">
        <v>65</v>
      </c>
      <c r="H18090">
        <v>0</v>
      </c>
      <c r="I18090">
        <v>1</v>
      </c>
      <c r="J18090">
        <v>885</v>
      </c>
      <c r="K18090">
        <v>1</v>
      </c>
      <c r="L18090">
        <v>212</v>
      </c>
      <c r="M18090">
        <v>506</v>
      </c>
      <c r="N18090" t="s">
        <v>18</v>
      </c>
      <c r="O18090" s="1">
        <v>6.7002000000000004E-131</v>
      </c>
      <c r="P18090">
        <v>1215</v>
      </c>
    </row>
    <row r="18091" spans="1:16" x14ac:dyDescent="0.25">
      <c r="A18091" t="s">
        <v>26811</v>
      </c>
      <c r="B18091">
        <v>1509</v>
      </c>
      <c r="C18091" s="3" t="str">
        <f>HYPERLINK("http://www.uniprot.org/uniprot/G7JZ89","tr|G7JZ89|G7JZ89_MEDTR")</f>
        <v>tr|G7JZ89|G7JZ89_MEDTR</v>
      </c>
      <c r="D18091" t="s">
        <v>26812</v>
      </c>
      <c r="E18091">
        <v>87.84</v>
      </c>
      <c r="F18091">
        <v>502</v>
      </c>
      <c r="G18091">
        <v>61</v>
      </c>
      <c r="H18091">
        <v>0</v>
      </c>
      <c r="I18091">
        <v>1</v>
      </c>
      <c r="J18091">
        <v>1506</v>
      </c>
      <c r="K18091">
        <v>1</v>
      </c>
      <c r="L18091">
        <v>3</v>
      </c>
      <c r="M18091">
        <v>504</v>
      </c>
      <c r="N18091" t="s">
        <v>18</v>
      </c>
      <c r="O18091">
        <v>0</v>
      </c>
      <c r="P18091">
        <v>2300</v>
      </c>
    </row>
    <row r="18092" spans="1:16" x14ac:dyDescent="0.25">
      <c r="A18092" t="s">
        <v>26813</v>
      </c>
      <c r="B18092">
        <v>207</v>
      </c>
      <c r="C18092" s="3" t="str">
        <f>HYPERLINK("http://www.uniprot.org/uniprot/D7T7E9","tr|D7T7E9|D7T7E9_VITVI")</f>
        <v>tr|D7T7E9|D7T7E9_VITVI</v>
      </c>
      <c r="D18092" t="s">
        <v>26814</v>
      </c>
      <c r="E18092">
        <v>76.92</v>
      </c>
      <c r="F18092">
        <v>52</v>
      </c>
      <c r="G18092">
        <v>12</v>
      </c>
      <c r="H18092">
        <v>0</v>
      </c>
      <c r="I18092">
        <v>1</v>
      </c>
      <c r="J18092">
        <v>156</v>
      </c>
      <c r="K18092">
        <v>1</v>
      </c>
      <c r="L18092">
        <v>177</v>
      </c>
      <c r="M18092">
        <v>228</v>
      </c>
      <c r="N18092" t="s">
        <v>18</v>
      </c>
      <c r="O18092" s="1">
        <v>1.59877E-17</v>
      </c>
      <c r="P18092">
        <v>206</v>
      </c>
    </row>
    <row r="18093" spans="1:16" x14ac:dyDescent="0.25">
      <c r="A18093" t="s">
        <v>26815</v>
      </c>
      <c r="B18093">
        <v>405</v>
      </c>
      <c r="C18093" s="3" t="str">
        <f>HYPERLINK("http://www.uniprot.org/uniprot/G7KB30","tr|G7KB30|G7KB30_MEDTR")</f>
        <v>tr|G7KB30|G7KB30_MEDTR</v>
      </c>
      <c r="D18093" t="s">
        <v>1324</v>
      </c>
      <c r="E18093">
        <v>44.8</v>
      </c>
      <c r="F18093">
        <v>125</v>
      </c>
      <c r="G18093">
        <v>69</v>
      </c>
      <c r="H18093">
        <v>1</v>
      </c>
      <c r="I18093">
        <v>1</v>
      </c>
      <c r="J18093">
        <v>372</v>
      </c>
      <c r="K18093">
        <v>1</v>
      </c>
      <c r="L18093">
        <v>224</v>
      </c>
      <c r="M18093">
        <v>343</v>
      </c>
      <c r="N18093" t="s">
        <v>18</v>
      </c>
      <c r="O18093" s="1">
        <v>1.02358E-18</v>
      </c>
      <c r="P18093">
        <v>243</v>
      </c>
    </row>
    <row r="18094" spans="1:16" x14ac:dyDescent="0.25">
      <c r="A18094" t="s">
        <v>26816</v>
      </c>
      <c r="B18094">
        <v>669</v>
      </c>
      <c r="C18094" s="3" t="str">
        <f>HYPERLINK("http://www.uniprot.org/uniprot/K7M2L5","tr|K7M2L5|K7M2L5_SOYBN")</f>
        <v>tr|K7M2L5|K7M2L5_SOYBN</v>
      </c>
      <c r="D18094" t="s">
        <v>28</v>
      </c>
      <c r="E18094">
        <v>66.66</v>
      </c>
      <c r="F18094">
        <v>222</v>
      </c>
      <c r="G18094">
        <v>74</v>
      </c>
      <c r="H18094">
        <v>0</v>
      </c>
      <c r="I18094">
        <v>1</v>
      </c>
      <c r="J18094">
        <v>666</v>
      </c>
      <c r="K18094">
        <v>1</v>
      </c>
      <c r="L18094">
        <v>62</v>
      </c>
      <c r="M18094">
        <v>282</v>
      </c>
      <c r="N18094" t="s">
        <v>18</v>
      </c>
      <c r="O18094" s="1">
        <v>1.2633600000000001E-78</v>
      </c>
      <c r="P18094">
        <v>762</v>
      </c>
    </row>
    <row r="18095" spans="1:16" x14ac:dyDescent="0.25">
      <c r="A18095" t="s">
        <v>26817</v>
      </c>
      <c r="B18095">
        <v>2559</v>
      </c>
      <c r="C18095" s="3" t="str">
        <f>HYPERLINK("http://www.uniprot.org/uniprot/G7IG77","tr|G7IG77|G7IG77_MEDTR")</f>
        <v>tr|G7IG77|G7IG77_MEDTR</v>
      </c>
      <c r="D18095" t="s">
        <v>26818</v>
      </c>
      <c r="E18095">
        <v>75.31</v>
      </c>
      <c r="F18095">
        <v>875</v>
      </c>
      <c r="G18095">
        <v>216</v>
      </c>
      <c r="H18095">
        <v>23</v>
      </c>
      <c r="I18095">
        <v>1</v>
      </c>
      <c r="J18095">
        <v>2556</v>
      </c>
      <c r="K18095">
        <v>1</v>
      </c>
      <c r="L18095">
        <v>1</v>
      </c>
      <c r="M18095">
        <v>869</v>
      </c>
      <c r="N18095" t="s">
        <v>18</v>
      </c>
      <c r="O18095">
        <v>0</v>
      </c>
      <c r="P18095">
        <v>3264</v>
      </c>
    </row>
    <row r="18096" spans="1:16" x14ac:dyDescent="0.25">
      <c r="A18096" t="s">
        <v>26819</v>
      </c>
      <c r="B18096">
        <v>1383</v>
      </c>
      <c r="C18096" s="3" t="str">
        <f>HYPERLINK("http://www.uniprot.org/uniprot/I1L1Q5","tr|I1L1Q5|I1L1Q5_SOYBN")</f>
        <v>tr|I1L1Q5|I1L1Q5_SOYBN</v>
      </c>
      <c r="D18096" t="s">
        <v>28</v>
      </c>
      <c r="E18096">
        <v>71.67</v>
      </c>
      <c r="F18096">
        <v>459</v>
      </c>
      <c r="G18096">
        <v>130</v>
      </c>
      <c r="H18096">
        <v>0</v>
      </c>
      <c r="I18096">
        <v>1</v>
      </c>
      <c r="J18096">
        <v>1377</v>
      </c>
      <c r="K18096">
        <v>1</v>
      </c>
      <c r="L18096">
        <v>1</v>
      </c>
      <c r="M18096">
        <v>454</v>
      </c>
      <c r="N18096" t="s">
        <v>18</v>
      </c>
      <c r="O18096">
        <v>0</v>
      </c>
      <c r="P18096">
        <v>1674</v>
      </c>
    </row>
    <row r="18097" spans="1:16" x14ac:dyDescent="0.25">
      <c r="A18097" t="s">
        <v>26820</v>
      </c>
      <c r="B18097">
        <v>522</v>
      </c>
      <c r="C18097" s="3" t="str">
        <f>HYPERLINK("http://www.uniprot.org/uniprot/G7K2V0","tr|G7K2V0|G7K2V0_MEDTR")</f>
        <v>tr|G7K2V0|G7K2V0_MEDTR</v>
      </c>
      <c r="D18097" t="s">
        <v>26784</v>
      </c>
      <c r="E18097">
        <v>69.23</v>
      </c>
      <c r="F18097">
        <v>78</v>
      </c>
      <c r="G18097">
        <v>24</v>
      </c>
      <c r="H18097">
        <v>1</v>
      </c>
      <c r="I18097">
        <v>19</v>
      </c>
      <c r="J18097">
        <v>249</v>
      </c>
      <c r="K18097">
        <v>1</v>
      </c>
      <c r="L18097">
        <v>17</v>
      </c>
      <c r="M18097">
        <v>94</v>
      </c>
      <c r="N18097" t="s">
        <v>18</v>
      </c>
      <c r="O18097" s="1">
        <v>3.3693699999999999E-22</v>
      </c>
      <c r="P18097">
        <v>273</v>
      </c>
    </row>
    <row r="18098" spans="1:16" x14ac:dyDescent="0.25">
      <c r="A18098" t="s">
        <v>26821</v>
      </c>
      <c r="B18098">
        <v>276</v>
      </c>
      <c r="C18098" s="3" t="str">
        <f>HYPERLINK("http://www.uniprot.org/uniprot/G7K044","tr|G7K044|G7K044_MEDTR")</f>
        <v>tr|G7K044|G7K044_MEDTR</v>
      </c>
      <c r="D18098" t="s">
        <v>26822</v>
      </c>
      <c r="E18098">
        <v>85.91</v>
      </c>
      <c r="F18098">
        <v>71</v>
      </c>
      <c r="G18098">
        <v>10</v>
      </c>
      <c r="H18098">
        <v>1</v>
      </c>
      <c r="I18098">
        <v>61</v>
      </c>
      <c r="J18098">
        <v>270</v>
      </c>
      <c r="K18098">
        <v>1</v>
      </c>
      <c r="L18098">
        <v>329</v>
      </c>
      <c r="M18098">
        <v>399</v>
      </c>
      <c r="N18098" t="s">
        <v>18</v>
      </c>
      <c r="O18098" s="1">
        <v>1.55953E-33</v>
      </c>
      <c r="P18098">
        <v>322</v>
      </c>
    </row>
    <row r="18099" spans="1:16" x14ac:dyDescent="0.25">
      <c r="A18099" t="s">
        <v>26823</v>
      </c>
      <c r="B18099">
        <v>648</v>
      </c>
      <c r="C18099" s="3" t="str">
        <f>HYPERLINK("http://www.uniprot.org/uniprot/G7KWJ0","tr|G7KWJ0|G7KWJ0_MEDTR")</f>
        <v>tr|G7KWJ0|G7KWJ0_MEDTR</v>
      </c>
      <c r="D18099" t="s">
        <v>26824</v>
      </c>
      <c r="E18099">
        <v>86.29</v>
      </c>
      <c r="F18099">
        <v>197</v>
      </c>
      <c r="G18099">
        <v>27</v>
      </c>
      <c r="H18099">
        <v>0</v>
      </c>
      <c r="I18099">
        <v>55</v>
      </c>
      <c r="J18099">
        <v>645</v>
      </c>
      <c r="K18099">
        <v>1</v>
      </c>
      <c r="L18099">
        <v>12</v>
      </c>
      <c r="M18099">
        <v>205</v>
      </c>
      <c r="N18099" t="s">
        <v>18</v>
      </c>
      <c r="O18099" s="1">
        <v>1.60673E-96</v>
      </c>
      <c r="P18099">
        <v>916</v>
      </c>
    </row>
    <row r="18100" spans="1:16" x14ac:dyDescent="0.25">
      <c r="A18100" t="s">
        <v>26825</v>
      </c>
      <c r="B18100">
        <v>2265</v>
      </c>
      <c r="C18100" s="3" t="str">
        <f>HYPERLINK("http://www.uniprot.org/uniprot/A5BE46","tr|A5BE46|A5BE46_VITVI")</f>
        <v>tr|A5BE46|A5BE46_VITVI</v>
      </c>
      <c r="D18100" t="s">
        <v>462</v>
      </c>
      <c r="E18100">
        <v>79.73</v>
      </c>
      <c r="F18100">
        <v>760</v>
      </c>
      <c r="G18100">
        <v>154</v>
      </c>
      <c r="H18100">
        <v>7</v>
      </c>
      <c r="I18100">
        <v>1</v>
      </c>
      <c r="J18100">
        <v>2259</v>
      </c>
      <c r="K18100">
        <v>1</v>
      </c>
      <c r="L18100">
        <v>594</v>
      </c>
      <c r="M18100">
        <v>1353</v>
      </c>
      <c r="N18100" t="s">
        <v>18</v>
      </c>
      <c r="O18100">
        <v>0</v>
      </c>
      <c r="P18100">
        <v>3239</v>
      </c>
    </row>
    <row r="18101" spans="1:16" x14ac:dyDescent="0.25">
      <c r="A18101" t="s">
        <v>26826</v>
      </c>
      <c r="B18101">
        <v>804</v>
      </c>
      <c r="C18101" s="3" t="str">
        <f>HYPERLINK("http://www.uniprot.org/uniprot/E1U3C8","tr|E1U3C8|E1U3C8_CICAR")</f>
        <v>tr|E1U3C8|E1U3C8_CICAR</v>
      </c>
      <c r="D18101" t="s">
        <v>26827</v>
      </c>
      <c r="E18101">
        <v>94.38</v>
      </c>
      <c r="F18101">
        <v>267</v>
      </c>
      <c r="G18101">
        <v>15</v>
      </c>
      <c r="H18101">
        <v>0</v>
      </c>
      <c r="I18101">
        <v>1</v>
      </c>
      <c r="J18101">
        <v>801</v>
      </c>
      <c r="K18101">
        <v>1</v>
      </c>
      <c r="L18101">
        <v>1</v>
      </c>
      <c r="M18101">
        <v>267</v>
      </c>
      <c r="N18101" t="s">
        <v>18</v>
      </c>
      <c r="O18101" s="1">
        <v>9.1132300000000005E-142</v>
      </c>
      <c r="P18101">
        <v>1308</v>
      </c>
    </row>
    <row r="18102" spans="1:16" x14ac:dyDescent="0.25">
      <c r="A18102" t="s">
        <v>26828</v>
      </c>
      <c r="B18102">
        <v>948</v>
      </c>
      <c r="C18102" s="3" t="str">
        <f>HYPERLINK("http://www.uniprot.org/uniprot/Q52ZI7","tr|Q52ZI7|Q52ZI7_PEA")</f>
        <v>tr|Q52ZI7|Q52ZI7_PEA</v>
      </c>
      <c r="D18102" t="s">
        <v>26829</v>
      </c>
      <c r="E18102">
        <v>85.07</v>
      </c>
      <c r="F18102">
        <v>315</v>
      </c>
      <c r="G18102">
        <v>47</v>
      </c>
      <c r="H18102">
        <v>0</v>
      </c>
      <c r="I18102">
        <v>1</v>
      </c>
      <c r="J18102">
        <v>945</v>
      </c>
      <c r="K18102">
        <v>1</v>
      </c>
      <c r="L18102">
        <v>1</v>
      </c>
      <c r="M18102">
        <v>312</v>
      </c>
      <c r="N18102" t="s">
        <v>18</v>
      </c>
      <c r="O18102" s="1">
        <v>1.1482199999999999E-155</v>
      </c>
      <c r="P18102">
        <v>1429</v>
      </c>
    </row>
    <row r="18103" spans="1:16" x14ac:dyDescent="0.25">
      <c r="A18103" t="s">
        <v>26830</v>
      </c>
      <c r="B18103">
        <v>285</v>
      </c>
      <c r="C18103" s="3" t="str">
        <f>HYPERLINK("http://www.uniprot.org/uniprot/I1L2S8","tr|I1L2S8|I1L2S8_SOYBN")</f>
        <v>tr|I1L2S8|I1L2S8_SOYBN</v>
      </c>
      <c r="D18103" t="s">
        <v>28</v>
      </c>
      <c r="E18103">
        <v>50</v>
      </c>
      <c r="F18103">
        <v>90</v>
      </c>
      <c r="G18103">
        <v>45</v>
      </c>
      <c r="H18103">
        <v>0</v>
      </c>
      <c r="I18103">
        <v>13</v>
      </c>
      <c r="J18103">
        <v>282</v>
      </c>
      <c r="K18103">
        <v>1</v>
      </c>
      <c r="L18103">
        <v>164</v>
      </c>
      <c r="M18103">
        <v>253</v>
      </c>
      <c r="N18103" t="s">
        <v>18</v>
      </c>
      <c r="O18103" s="1">
        <v>3.7531299999999998E-21</v>
      </c>
      <c r="P18103">
        <v>264</v>
      </c>
    </row>
    <row r="18104" spans="1:16" x14ac:dyDescent="0.25">
      <c r="A18104" t="s">
        <v>26831</v>
      </c>
      <c r="B18104">
        <v>1101</v>
      </c>
      <c r="C18104" s="3" t="str">
        <f>HYPERLINK("http://www.uniprot.org/uniprot/G8A2B9","tr|G8A2B9|G8A2B9_MEDTR")</f>
        <v>tr|G8A2B9|G8A2B9_MEDTR</v>
      </c>
      <c r="D18104" t="s">
        <v>26832</v>
      </c>
      <c r="E18104">
        <v>65.19</v>
      </c>
      <c r="F18104">
        <v>339</v>
      </c>
      <c r="G18104">
        <v>118</v>
      </c>
      <c r="H18104">
        <v>2</v>
      </c>
      <c r="I18104">
        <v>85</v>
      </c>
      <c r="J18104">
        <v>1095</v>
      </c>
      <c r="K18104">
        <v>1</v>
      </c>
      <c r="L18104">
        <v>205</v>
      </c>
      <c r="M18104">
        <v>543</v>
      </c>
      <c r="N18104" t="s">
        <v>18</v>
      </c>
      <c r="O18104" s="1">
        <v>1.42418E-126</v>
      </c>
      <c r="P18104">
        <v>1179</v>
      </c>
    </row>
    <row r="18105" spans="1:16" x14ac:dyDescent="0.25">
      <c r="A18105" t="s">
        <v>26833</v>
      </c>
      <c r="B18105">
        <v>3387</v>
      </c>
      <c r="C18105" s="3" t="str">
        <f>HYPERLINK("http://www.uniprot.org/uniprot/I1JT76","tr|I1JT76|I1JT76_SOYBN")</f>
        <v>tr|I1JT76|I1JT76_SOYBN</v>
      </c>
      <c r="D18105" t="s">
        <v>26834</v>
      </c>
      <c r="E18105">
        <v>86.01</v>
      </c>
      <c r="F18105">
        <v>715</v>
      </c>
      <c r="G18105">
        <v>100</v>
      </c>
      <c r="H18105">
        <v>1</v>
      </c>
      <c r="I18105">
        <v>1237</v>
      </c>
      <c r="J18105">
        <v>3378</v>
      </c>
      <c r="K18105">
        <v>1</v>
      </c>
      <c r="L18105">
        <v>22</v>
      </c>
      <c r="M18105">
        <v>733</v>
      </c>
      <c r="N18105" t="s">
        <v>18</v>
      </c>
      <c r="O18105">
        <v>0</v>
      </c>
      <c r="P18105">
        <v>3351</v>
      </c>
    </row>
    <row r="18106" spans="1:16" x14ac:dyDescent="0.25">
      <c r="A18106" t="s">
        <v>26835</v>
      </c>
      <c r="B18106">
        <v>528</v>
      </c>
      <c r="C18106" s="3" t="str">
        <f>HYPERLINK("http://www.uniprot.org/uniprot/K7KJM6","tr|K7KJM6|K7KJM6_SOYBN")</f>
        <v>tr|K7KJM6|K7KJM6_SOYBN</v>
      </c>
      <c r="D18106" t="s">
        <v>28</v>
      </c>
      <c r="E18106">
        <v>63.29</v>
      </c>
      <c r="F18106">
        <v>188</v>
      </c>
      <c r="G18106">
        <v>69</v>
      </c>
      <c r="H18106">
        <v>13</v>
      </c>
      <c r="I18106">
        <v>1</v>
      </c>
      <c r="J18106">
        <v>525</v>
      </c>
      <c r="K18106">
        <v>1</v>
      </c>
      <c r="L18106">
        <v>1</v>
      </c>
      <c r="M18106">
        <v>188</v>
      </c>
      <c r="N18106" t="s">
        <v>18</v>
      </c>
      <c r="O18106" s="1">
        <v>2.7808800000000001E-56</v>
      </c>
      <c r="P18106">
        <v>567</v>
      </c>
    </row>
    <row r="18107" spans="1:16" x14ac:dyDescent="0.25">
      <c r="A18107" t="s">
        <v>26836</v>
      </c>
      <c r="B18107">
        <v>225</v>
      </c>
      <c r="C18107" s="3" t="str">
        <f>HYPERLINK("http://www.uniprot.org/uniprot/I3S1B5","tr|I3S1B5|I3S1B5_MEDTR")</f>
        <v>tr|I3S1B5|I3S1B5_MEDTR</v>
      </c>
      <c r="D18107" t="s">
        <v>386</v>
      </c>
      <c r="E18107">
        <v>90</v>
      </c>
      <c r="F18107">
        <v>50</v>
      </c>
      <c r="G18107">
        <v>5</v>
      </c>
      <c r="H18107">
        <v>0</v>
      </c>
      <c r="I18107">
        <v>40</v>
      </c>
      <c r="J18107">
        <v>189</v>
      </c>
      <c r="K18107">
        <v>1</v>
      </c>
      <c r="L18107">
        <v>1</v>
      </c>
      <c r="M18107">
        <v>50</v>
      </c>
      <c r="N18107" t="s">
        <v>18</v>
      </c>
      <c r="O18107" s="1">
        <v>1.29212E-21</v>
      </c>
      <c r="P18107">
        <v>268</v>
      </c>
    </row>
    <row r="18108" spans="1:16" x14ac:dyDescent="0.25">
      <c r="A18108" t="s">
        <v>26837</v>
      </c>
      <c r="B18108">
        <v>249</v>
      </c>
      <c r="C18108" s="3" t="str">
        <f>HYPERLINK("http://www.uniprot.org/uniprot/I3T8K1","tr|I3T8K1|I3T8K1_LOTJA")</f>
        <v>tr|I3T8K1|I3T8K1_LOTJA</v>
      </c>
      <c r="D18108" t="s">
        <v>2200</v>
      </c>
      <c r="E18108">
        <v>81.7</v>
      </c>
      <c r="F18108">
        <v>82</v>
      </c>
      <c r="G18108">
        <v>15</v>
      </c>
      <c r="H18108">
        <v>0</v>
      </c>
      <c r="I18108">
        <v>1</v>
      </c>
      <c r="J18108">
        <v>246</v>
      </c>
      <c r="K18108">
        <v>1</v>
      </c>
      <c r="L18108">
        <v>1</v>
      </c>
      <c r="M18108">
        <v>82</v>
      </c>
      <c r="N18108" t="s">
        <v>18</v>
      </c>
      <c r="O18108" s="1">
        <v>4.1797100000000004E-28</v>
      </c>
      <c r="P18108">
        <v>324</v>
      </c>
    </row>
    <row r="18109" spans="1:16" x14ac:dyDescent="0.25">
      <c r="A18109" t="s">
        <v>26838</v>
      </c>
      <c r="B18109">
        <v>1143</v>
      </c>
      <c r="C18109" s="3" t="str">
        <f>HYPERLINK("http://www.uniprot.org/uniprot/A5AEN7","tr|A5AEN7|A5AEN7_VITVI")</f>
        <v>tr|A5AEN7|A5AEN7_VITVI</v>
      </c>
      <c r="D18109" t="s">
        <v>1208</v>
      </c>
      <c r="E18109">
        <v>26.13</v>
      </c>
      <c r="F18109">
        <v>199</v>
      </c>
      <c r="G18109">
        <v>147</v>
      </c>
      <c r="H18109">
        <v>3</v>
      </c>
      <c r="I18109">
        <v>76</v>
      </c>
      <c r="J18109">
        <v>663</v>
      </c>
      <c r="K18109">
        <v>1</v>
      </c>
      <c r="L18109">
        <v>468</v>
      </c>
      <c r="M18109">
        <v>660</v>
      </c>
      <c r="N18109" t="s">
        <v>18</v>
      </c>
      <c r="O18109" s="1">
        <v>4.2613800000000002E-12</v>
      </c>
      <c r="P18109">
        <v>192</v>
      </c>
    </row>
    <row r="18110" spans="1:16" x14ac:dyDescent="0.25">
      <c r="A18110" t="s">
        <v>26839</v>
      </c>
      <c r="B18110">
        <v>663</v>
      </c>
      <c r="C18110" s="3" t="str">
        <f>HYPERLINK("http://www.uniprot.org/uniprot/G7ZZD4","tr|G7ZZD4|G7ZZD4_MEDTR")</f>
        <v>tr|G7ZZD4|G7ZZD4_MEDTR</v>
      </c>
      <c r="D18110" t="s">
        <v>26840</v>
      </c>
      <c r="E18110">
        <v>42.08</v>
      </c>
      <c r="F18110">
        <v>240</v>
      </c>
      <c r="G18110">
        <v>139</v>
      </c>
      <c r="H18110">
        <v>23</v>
      </c>
      <c r="I18110">
        <v>1</v>
      </c>
      <c r="J18110">
        <v>651</v>
      </c>
      <c r="K18110">
        <v>1</v>
      </c>
      <c r="L18110">
        <v>102</v>
      </c>
      <c r="M18110">
        <v>339</v>
      </c>
      <c r="N18110" t="s">
        <v>18</v>
      </c>
      <c r="O18110" s="1">
        <v>7.3123600000000006E-39</v>
      </c>
      <c r="P18110">
        <v>419</v>
      </c>
    </row>
    <row r="18111" spans="1:16" x14ac:dyDescent="0.25">
      <c r="A18111" t="s">
        <v>26841</v>
      </c>
      <c r="B18111">
        <v>1038</v>
      </c>
      <c r="C18111" s="3" t="str">
        <f>HYPERLINK("http://www.uniprot.org/uniprot/G7JTA0","tr|G7JTA0|G7JTA0_MEDTR")</f>
        <v>tr|G7JTA0|G7JTA0_MEDTR</v>
      </c>
      <c r="D18111" t="s">
        <v>26842</v>
      </c>
      <c r="E18111">
        <v>76.23</v>
      </c>
      <c r="F18111">
        <v>345</v>
      </c>
      <c r="G18111">
        <v>82</v>
      </c>
      <c r="H18111">
        <v>0</v>
      </c>
      <c r="I18111">
        <v>1</v>
      </c>
      <c r="J18111">
        <v>1035</v>
      </c>
      <c r="K18111">
        <v>1</v>
      </c>
      <c r="L18111">
        <v>1</v>
      </c>
      <c r="M18111">
        <v>343</v>
      </c>
      <c r="N18111" t="s">
        <v>18</v>
      </c>
      <c r="O18111" s="1">
        <v>2.70283E-140</v>
      </c>
      <c r="P18111">
        <v>1297</v>
      </c>
    </row>
    <row r="18112" spans="1:16" x14ac:dyDescent="0.25">
      <c r="A18112" t="s">
        <v>26843</v>
      </c>
      <c r="B18112">
        <v>417</v>
      </c>
      <c r="C18112" s="3" t="str">
        <f>HYPERLINK("http://www.uniprot.org/uniprot/I3S6N6","tr|I3S6N6|I3S6N6_LOTJA")</f>
        <v>tr|I3S6N6|I3S6N6_LOTJA</v>
      </c>
      <c r="D18112" t="s">
        <v>93</v>
      </c>
      <c r="E18112">
        <v>99.27</v>
      </c>
      <c r="F18112">
        <v>138</v>
      </c>
      <c r="G18112">
        <v>1</v>
      </c>
      <c r="H18112">
        <v>0</v>
      </c>
      <c r="I18112">
        <v>1</v>
      </c>
      <c r="J18112">
        <v>414</v>
      </c>
      <c r="K18112">
        <v>1</v>
      </c>
      <c r="L18112">
        <v>1</v>
      </c>
      <c r="M18112">
        <v>138</v>
      </c>
      <c r="N18112" t="s">
        <v>18</v>
      </c>
      <c r="O18112" s="1">
        <v>5.2432399999999998E-71</v>
      </c>
      <c r="P18112">
        <v>694</v>
      </c>
    </row>
    <row r="18113" spans="1:16" x14ac:dyDescent="0.25">
      <c r="A18113" t="s">
        <v>26844</v>
      </c>
      <c r="B18113">
        <v>498</v>
      </c>
      <c r="C18113" s="3" t="str">
        <f>HYPERLINK("http://www.uniprot.org/uniprot/G7KBT5","tr|G7KBT5|G7KBT5_MEDTR")</f>
        <v>tr|G7KBT5|G7KBT5_MEDTR</v>
      </c>
      <c r="D18113" t="s">
        <v>26845</v>
      </c>
      <c r="E18113">
        <v>25.14</v>
      </c>
      <c r="F18113">
        <v>171</v>
      </c>
      <c r="G18113">
        <v>128</v>
      </c>
      <c r="H18113">
        <v>14</v>
      </c>
      <c r="I18113">
        <v>10</v>
      </c>
      <c r="J18113">
        <v>480</v>
      </c>
      <c r="K18113">
        <v>1</v>
      </c>
      <c r="L18113">
        <v>18</v>
      </c>
      <c r="M18113">
        <v>188</v>
      </c>
      <c r="N18113" t="s">
        <v>18</v>
      </c>
      <c r="O18113" s="1">
        <v>6.9083699999999998E-7</v>
      </c>
      <c r="P18113">
        <v>141</v>
      </c>
    </row>
    <row r="18114" spans="1:16" x14ac:dyDescent="0.25">
      <c r="A18114" t="s">
        <v>26846</v>
      </c>
      <c r="B18114">
        <v>1407</v>
      </c>
      <c r="C18114" s="3" t="str">
        <f>HYPERLINK("http://www.uniprot.org/uniprot/G7KAS8","tr|G7KAS8|G7KAS8_MEDTR")</f>
        <v>tr|G7KAS8|G7KAS8_MEDTR</v>
      </c>
      <c r="D18114" t="s">
        <v>25555</v>
      </c>
      <c r="E18114">
        <v>79.91</v>
      </c>
      <c r="F18114">
        <v>468</v>
      </c>
      <c r="G18114">
        <v>94</v>
      </c>
      <c r="H18114">
        <v>4</v>
      </c>
      <c r="I18114">
        <v>1</v>
      </c>
      <c r="J18114">
        <v>1392</v>
      </c>
      <c r="K18114">
        <v>1</v>
      </c>
      <c r="L18114">
        <v>39</v>
      </c>
      <c r="M18114">
        <v>506</v>
      </c>
      <c r="N18114" t="s">
        <v>18</v>
      </c>
      <c r="O18114">
        <v>0</v>
      </c>
      <c r="P18114">
        <v>1947</v>
      </c>
    </row>
    <row r="18115" spans="1:16" x14ac:dyDescent="0.25">
      <c r="A18115" t="s">
        <v>26847</v>
      </c>
      <c r="B18115">
        <v>1512</v>
      </c>
      <c r="C18115" s="3" t="str">
        <f>HYPERLINK("http://www.uniprot.org/uniprot/J7FWR9","tr|J7FWR9|J7FWR9_ROSRU")</f>
        <v>tr|J7FWR9|J7FWR9_ROSRU</v>
      </c>
      <c r="D18115" t="s">
        <v>458</v>
      </c>
      <c r="E18115">
        <v>63.67</v>
      </c>
      <c r="F18115">
        <v>501</v>
      </c>
      <c r="G18115">
        <v>182</v>
      </c>
      <c r="H18115">
        <v>0</v>
      </c>
      <c r="I18115">
        <v>7</v>
      </c>
      <c r="J18115">
        <v>1509</v>
      </c>
      <c r="K18115">
        <v>1</v>
      </c>
      <c r="L18115">
        <v>687</v>
      </c>
      <c r="M18115">
        <v>1187</v>
      </c>
      <c r="N18115" t="s">
        <v>18</v>
      </c>
      <c r="O18115">
        <v>0</v>
      </c>
      <c r="P18115">
        <v>1752</v>
      </c>
    </row>
    <row r="18116" spans="1:16" x14ac:dyDescent="0.25">
      <c r="A18116" t="s">
        <v>26848</v>
      </c>
      <c r="B18116">
        <v>780</v>
      </c>
      <c r="C18116" s="3" t="str">
        <f>HYPERLINK("http://www.uniprot.org/uniprot/G7K4M4","tr|G7K4M4|G7K4M4_MEDTR")</f>
        <v>tr|G7K4M4|G7K4M4_MEDTR</v>
      </c>
      <c r="D18116" t="s">
        <v>517</v>
      </c>
      <c r="E18116">
        <v>50.19</v>
      </c>
      <c r="F18116">
        <v>259</v>
      </c>
      <c r="G18116">
        <v>129</v>
      </c>
      <c r="H18116">
        <v>0</v>
      </c>
      <c r="I18116">
        <v>1</v>
      </c>
      <c r="J18116">
        <v>777</v>
      </c>
      <c r="K18116">
        <v>1</v>
      </c>
      <c r="L18116">
        <v>265</v>
      </c>
      <c r="M18116">
        <v>521</v>
      </c>
      <c r="N18116" t="s">
        <v>18</v>
      </c>
      <c r="O18116" s="1">
        <v>8.5568700000000003E-65</v>
      </c>
      <c r="P18116">
        <v>644</v>
      </c>
    </row>
    <row r="18117" spans="1:16" x14ac:dyDescent="0.25">
      <c r="A18117" t="s">
        <v>26849</v>
      </c>
      <c r="B18117">
        <v>264</v>
      </c>
      <c r="C18117" s="3" t="str">
        <f>HYPERLINK("http://www.uniprot.org/uniprot/Q949K8","tr|Q949K8|Q949K8_CICAR")</f>
        <v>tr|Q949K8|Q949K8_CICAR</v>
      </c>
      <c r="D18117" t="s">
        <v>55</v>
      </c>
      <c r="E18117">
        <v>87.35</v>
      </c>
      <c r="F18117">
        <v>87</v>
      </c>
      <c r="G18117">
        <v>11</v>
      </c>
      <c r="H18117">
        <v>0</v>
      </c>
      <c r="I18117">
        <v>1</v>
      </c>
      <c r="J18117">
        <v>261</v>
      </c>
      <c r="K18117">
        <v>1</v>
      </c>
      <c r="L18117">
        <v>161</v>
      </c>
      <c r="M18117">
        <v>247</v>
      </c>
      <c r="N18117" t="s">
        <v>18</v>
      </c>
      <c r="O18117" s="1">
        <v>1.2718599999999999E-37</v>
      </c>
      <c r="P18117">
        <v>406</v>
      </c>
    </row>
    <row r="18118" spans="1:16" x14ac:dyDescent="0.25">
      <c r="A18118" t="s">
        <v>26850</v>
      </c>
      <c r="B18118">
        <v>1356</v>
      </c>
      <c r="C18118" s="3" t="str">
        <f>HYPERLINK("http://www.uniprot.org/uniprot/I1M3P4","tr|I1M3P4|I1M3P4_SOYBN")</f>
        <v>tr|I1M3P4|I1M3P4_SOYBN</v>
      </c>
      <c r="D18118" t="s">
        <v>71</v>
      </c>
      <c r="E18118">
        <v>67.349999999999994</v>
      </c>
      <c r="F18118">
        <v>487</v>
      </c>
      <c r="G18118">
        <v>159</v>
      </c>
      <c r="H18118">
        <v>36</v>
      </c>
      <c r="I18118">
        <v>1</v>
      </c>
      <c r="J18118">
        <v>1353</v>
      </c>
      <c r="K18118">
        <v>1</v>
      </c>
      <c r="L18118">
        <v>5</v>
      </c>
      <c r="M18118">
        <v>474</v>
      </c>
      <c r="N18118" t="s">
        <v>18</v>
      </c>
      <c r="O18118" s="1">
        <v>2.0425900000000001E-176</v>
      </c>
      <c r="P18118">
        <v>1610</v>
      </c>
    </row>
    <row r="18119" spans="1:16" x14ac:dyDescent="0.25">
      <c r="A18119" t="s">
        <v>26851</v>
      </c>
      <c r="B18119">
        <v>2091</v>
      </c>
      <c r="C18119" s="3" t="str">
        <f>HYPERLINK("http://www.uniprot.org/uniprot/G7JP16","tr|G7JP16|G7JP16_MEDTR")</f>
        <v>tr|G7JP16|G7JP16_MEDTR</v>
      </c>
      <c r="D18119" t="s">
        <v>26852</v>
      </c>
      <c r="E18119">
        <v>86.63</v>
      </c>
      <c r="F18119">
        <v>696</v>
      </c>
      <c r="G18119">
        <v>93</v>
      </c>
      <c r="H18119">
        <v>0</v>
      </c>
      <c r="I18119">
        <v>1</v>
      </c>
      <c r="J18119">
        <v>2088</v>
      </c>
      <c r="K18119">
        <v>1</v>
      </c>
      <c r="L18119">
        <v>143</v>
      </c>
      <c r="M18119">
        <v>838</v>
      </c>
      <c r="N18119" t="s">
        <v>18</v>
      </c>
      <c r="O18119">
        <v>0</v>
      </c>
      <c r="P18119">
        <v>3134</v>
      </c>
    </row>
    <row r="18120" spans="1:16" x14ac:dyDescent="0.25">
      <c r="A18120" t="s">
        <v>26853</v>
      </c>
      <c r="B18120">
        <v>1266</v>
      </c>
      <c r="C18120" s="3" t="str">
        <f>HYPERLINK("http://www.uniprot.org/uniprot/K7KSK2","tr|K7KSK2|K7KSK2_SOYBN")</f>
        <v>tr|K7KSK2|K7KSK2_SOYBN</v>
      </c>
      <c r="D18120" t="s">
        <v>28</v>
      </c>
      <c r="E18120">
        <v>74.75</v>
      </c>
      <c r="F18120">
        <v>412</v>
      </c>
      <c r="G18120">
        <v>104</v>
      </c>
      <c r="H18120">
        <v>0</v>
      </c>
      <c r="I18120">
        <v>1</v>
      </c>
      <c r="J18120">
        <v>1236</v>
      </c>
      <c r="K18120">
        <v>1</v>
      </c>
      <c r="L18120">
        <v>98</v>
      </c>
      <c r="M18120">
        <v>503</v>
      </c>
      <c r="N18120" t="s">
        <v>18</v>
      </c>
      <c r="O18120" s="1">
        <v>3.50404E-175</v>
      </c>
      <c r="P18120">
        <v>1599</v>
      </c>
    </row>
    <row r="18121" spans="1:16" x14ac:dyDescent="0.25">
      <c r="A18121" t="s">
        <v>26854</v>
      </c>
      <c r="B18121">
        <v>582</v>
      </c>
      <c r="C18121" s="3" t="str">
        <f>HYPERLINK("http://www.uniprot.org/uniprot/I3TA09","tr|I3TA09|I3TA09_LOTJA")</f>
        <v>tr|I3TA09|I3TA09_LOTJA</v>
      </c>
      <c r="D18121" t="s">
        <v>93</v>
      </c>
      <c r="E18121">
        <v>80.98</v>
      </c>
      <c r="F18121">
        <v>142</v>
      </c>
      <c r="G18121">
        <v>27</v>
      </c>
      <c r="H18121">
        <v>0</v>
      </c>
      <c r="I18121">
        <v>154</v>
      </c>
      <c r="J18121">
        <v>579</v>
      </c>
      <c r="K18121">
        <v>1</v>
      </c>
      <c r="L18121">
        <v>49</v>
      </c>
      <c r="M18121">
        <v>190</v>
      </c>
      <c r="N18121" t="s">
        <v>18</v>
      </c>
      <c r="O18121" s="1">
        <v>7.0226400000000003E-60</v>
      </c>
      <c r="P18121">
        <v>599</v>
      </c>
    </row>
    <row r="18122" spans="1:16" x14ac:dyDescent="0.25">
      <c r="A18122" t="s">
        <v>26855</v>
      </c>
      <c r="B18122">
        <v>1182</v>
      </c>
      <c r="C18122" s="3" t="str">
        <f>HYPERLINK("http://www.uniprot.org/uniprot/I6PD40","tr|I6PD40|I6PD40_PEA")</f>
        <v>tr|I6PD40|I6PD40_PEA</v>
      </c>
      <c r="D18122" t="s">
        <v>26856</v>
      </c>
      <c r="E18122">
        <v>67.959999999999994</v>
      </c>
      <c r="F18122">
        <v>384</v>
      </c>
      <c r="G18122">
        <v>123</v>
      </c>
      <c r="H18122">
        <v>2</v>
      </c>
      <c r="I18122">
        <v>1</v>
      </c>
      <c r="J18122">
        <v>1146</v>
      </c>
      <c r="K18122">
        <v>1</v>
      </c>
      <c r="L18122">
        <v>1</v>
      </c>
      <c r="M18122">
        <v>383</v>
      </c>
      <c r="N18122" t="s">
        <v>18</v>
      </c>
      <c r="O18122" s="1">
        <v>1.12673E-148</v>
      </c>
      <c r="P18122">
        <v>1370</v>
      </c>
    </row>
    <row r="18123" spans="1:16" x14ac:dyDescent="0.25">
      <c r="A18123" t="s">
        <v>26857</v>
      </c>
      <c r="B18123">
        <v>1470</v>
      </c>
      <c r="C18123" s="3" t="str">
        <f>HYPERLINK("http://www.uniprot.org/uniprot/C8CPS0","tr|C8CPS0|C8CPS0_CITSI")</f>
        <v>tr|C8CPS0|C8CPS0_CITSI</v>
      </c>
      <c r="D18123" t="s">
        <v>25939</v>
      </c>
      <c r="E18123">
        <v>51.18</v>
      </c>
      <c r="F18123">
        <v>506</v>
      </c>
      <c r="G18123">
        <v>247</v>
      </c>
      <c r="H18123">
        <v>19</v>
      </c>
      <c r="I18123">
        <v>1</v>
      </c>
      <c r="J18123">
        <v>1461</v>
      </c>
      <c r="K18123">
        <v>1</v>
      </c>
      <c r="L18123">
        <v>1</v>
      </c>
      <c r="M18123">
        <v>498</v>
      </c>
      <c r="N18123" t="s">
        <v>18</v>
      </c>
      <c r="O18123" s="1">
        <v>1.03709E-128</v>
      </c>
      <c r="P18123">
        <v>1199</v>
      </c>
    </row>
    <row r="18124" spans="1:16" x14ac:dyDescent="0.25">
      <c r="A18124" t="s">
        <v>26858</v>
      </c>
      <c r="B18124">
        <v>363</v>
      </c>
      <c r="C18124" s="3" t="str">
        <f>HYPERLINK("http://www.uniprot.org/uniprot/A2Q5Q4","tr|A2Q5Q4|A2Q5Q4_MEDTR")</f>
        <v>tr|A2Q5Q4|A2Q5Q4_MEDTR</v>
      </c>
      <c r="D18124" t="s">
        <v>9971</v>
      </c>
      <c r="E18124">
        <v>85.71</v>
      </c>
      <c r="F18124">
        <v>84</v>
      </c>
      <c r="G18124">
        <v>12</v>
      </c>
      <c r="H18124">
        <v>0</v>
      </c>
      <c r="I18124">
        <v>10</v>
      </c>
      <c r="J18124">
        <v>261</v>
      </c>
      <c r="K18124">
        <v>1</v>
      </c>
      <c r="L18124">
        <v>22</v>
      </c>
      <c r="M18124">
        <v>104</v>
      </c>
      <c r="N18124" t="s">
        <v>18</v>
      </c>
      <c r="O18124" s="1">
        <v>3.2647799999999998E-33</v>
      </c>
      <c r="P18124">
        <v>368</v>
      </c>
    </row>
    <row r="18125" spans="1:16" x14ac:dyDescent="0.25">
      <c r="A18125" t="s">
        <v>26859</v>
      </c>
      <c r="B18125">
        <v>1104</v>
      </c>
      <c r="C18125" s="3" t="str">
        <f>HYPERLINK("http://www.uniprot.org/uniprot/Q700B0","tr|Q700B0|Q700B0_CICAR")</f>
        <v>tr|Q700B0|Q700B0_CICAR</v>
      </c>
      <c r="D18125" t="s">
        <v>26860</v>
      </c>
      <c r="E18125">
        <v>100</v>
      </c>
      <c r="F18125">
        <v>367</v>
      </c>
      <c r="G18125">
        <v>0</v>
      </c>
      <c r="H18125">
        <v>0</v>
      </c>
      <c r="I18125">
        <v>1</v>
      </c>
      <c r="J18125">
        <v>1101</v>
      </c>
      <c r="K18125">
        <v>1</v>
      </c>
      <c r="L18125">
        <v>1</v>
      </c>
      <c r="M18125">
        <v>367</v>
      </c>
      <c r="N18125" t="s">
        <v>18</v>
      </c>
      <c r="O18125">
        <v>0</v>
      </c>
      <c r="P18125">
        <v>1902</v>
      </c>
    </row>
    <row r="18126" spans="1:16" x14ac:dyDescent="0.25">
      <c r="A18126" t="s">
        <v>26861</v>
      </c>
      <c r="B18126">
        <v>3819</v>
      </c>
      <c r="C18126" s="3" t="str">
        <f>HYPERLINK("http://www.uniprot.org/uniprot/K7N3N7","tr|K7N3N7|K7N3N7_SOYBN")</f>
        <v>tr|K7N3N7|K7N3N7_SOYBN</v>
      </c>
      <c r="D18126" t="s">
        <v>28</v>
      </c>
      <c r="E18126">
        <v>81.12</v>
      </c>
      <c r="F18126">
        <v>1229</v>
      </c>
      <c r="G18126">
        <v>232</v>
      </c>
      <c r="H18126">
        <v>0</v>
      </c>
      <c r="I18126">
        <v>127</v>
      </c>
      <c r="J18126">
        <v>3813</v>
      </c>
      <c r="K18126">
        <v>1</v>
      </c>
      <c r="L18126">
        <v>40</v>
      </c>
      <c r="M18126">
        <v>1268</v>
      </c>
      <c r="N18126" t="s">
        <v>18</v>
      </c>
      <c r="O18126">
        <v>0</v>
      </c>
      <c r="P18126">
        <v>5122</v>
      </c>
    </row>
    <row r="18127" spans="1:16" x14ac:dyDescent="0.25">
      <c r="A18127" t="s">
        <v>26862</v>
      </c>
      <c r="B18127">
        <v>411</v>
      </c>
      <c r="C18127" s="3" t="str">
        <f>HYPERLINK("http://www.uniprot.org/uniprot/G7I7K3","tr|G7I7K3|G7I7K3_MEDTR")</f>
        <v>tr|G7I7K3|G7I7K3_MEDTR</v>
      </c>
      <c r="D18127" t="s">
        <v>26863</v>
      </c>
      <c r="E18127">
        <v>61.87</v>
      </c>
      <c r="F18127">
        <v>139</v>
      </c>
      <c r="G18127">
        <v>53</v>
      </c>
      <c r="H18127">
        <v>3</v>
      </c>
      <c r="I18127">
        <v>1</v>
      </c>
      <c r="J18127">
        <v>408</v>
      </c>
      <c r="K18127">
        <v>1</v>
      </c>
      <c r="L18127">
        <v>1</v>
      </c>
      <c r="M18127">
        <v>139</v>
      </c>
      <c r="N18127" t="s">
        <v>18</v>
      </c>
      <c r="O18127" s="1">
        <v>3.5823399999999999E-40</v>
      </c>
      <c r="P18127">
        <v>428</v>
      </c>
    </row>
    <row r="18128" spans="1:16" x14ac:dyDescent="0.25">
      <c r="A18128" t="s">
        <v>26864</v>
      </c>
      <c r="B18128">
        <v>1902</v>
      </c>
      <c r="C18128" s="3" t="str">
        <f>HYPERLINK("http://www.uniprot.org/uniprot/Q8GV75","tr|Q8GV75|Q8GV75_MEDTR")</f>
        <v>tr|Q8GV75|Q8GV75_MEDTR</v>
      </c>
      <c r="D18128" t="s">
        <v>26865</v>
      </c>
      <c r="E18128">
        <v>84.46</v>
      </c>
      <c r="F18128">
        <v>618</v>
      </c>
      <c r="G18128">
        <v>96</v>
      </c>
      <c r="H18128">
        <v>1</v>
      </c>
      <c r="I18128">
        <v>1</v>
      </c>
      <c r="J18128">
        <v>1851</v>
      </c>
      <c r="K18128">
        <v>1</v>
      </c>
      <c r="L18128">
        <v>1</v>
      </c>
      <c r="M18128">
        <v>605</v>
      </c>
      <c r="N18128" t="s">
        <v>18</v>
      </c>
      <c r="O18128">
        <v>0</v>
      </c>
      <c r="P18128">
        <v>2589</v>
      </c>
    </row>
    <row r="18129" spans="1:16" x14ac:dyDescent="0.25">
      <c r="A18129" t="s">
        <v>26866</v>
      </c>
      <c r="B18129">
        <v>261</v>
      </c>
      <c r="C18129" s="3" t="str">
        <f>HYPERLINK("http://www.uniprot.org/uniprot/G7ZXL9","tr|G7ZXL9|G7ZXL9_MEDTR")</f>
        <v>tr|G7ZXL9|G7ZXL9_MEDTR</v>
      </c>
      <c r="D18129" t="s">
        <v>26867</v>
      </c>
      <c r="E18129">
        <v>86.66</v>
      </c>
      <c r="F18129">
        <v>60</v>
      </c>
      <c r="G18129">
        <v>8</v>
      </c>
      <c r="H18129">
        <v>0</v>
      </c>
      <c r="I18129">
        <v>79</v>
      </c>
      <c r="J18129">
        <v>258</v>
      </c>
      <c r="K18129">
        <v>1</v>
      </c>
      <c r="L18129">
        <v>26</v>
      </c>
      <c r="M18129">
        <v>85</v>
      </c>
      <c r="N18129" t="s">
        <v>18</v>
      </c>
      <c r="O18129" s="1">
        <v>1.4148900000000001E-28</v>
      </c>
      <c r="P18129">
        <v>328</v>
      </c>
    </row>
    <row r="18130" spans="1:16" x14ac:dyDescent="0.25">
      <c r="A18130" t="s">
        <v>26868</v>
      </c>
      <c r="B18130">
        <v>1764</v>
      </c>
      <c r="C18130" s="3" t="str">
        <f>HYPERLINK("http://www.uniprot.org/uniprot/I1K7P2","tr|I1K7P2|I1K7P2_SOYBN")</f>
        <v>tr|I1K7P2|I1K7P2_SOYBN</v>
      </c>
      <c r="D18130" t="s">
        <v>117</v>
      </c>
      <c r="E18130">
        <v>58.86</v>
      </c>
      <c r="F18130">
        <v>654</v>
      </c>
      <c r="G18130">
        <v>269</v>
      </c>
      <c r="H18130">
        <v>67</v>
      </c>
      <c r="I18130">
        <v>1</v>
      </c>
      <c r="J18130">
        <v>1761</v>
      </c>
      <c r="K18130">
        <v>1</v>
      </c>
      <c r="L18130">
        <v>1</v>
      </c>
      <c r="M18130">
        <v>637</v>
      </c>
      <c r="N18130" t="s">
        <v>18</v>
      </c>
      <c r="O18130">
        <v>0</v>
      </c>
      <c r="P18130">
        <v>1685</v>
      </c>
    </row>
    <row r="18131" spans="1:16" x14ac:dyDescent="0.25">
      <c r="A18131" t="s">
        <v>26869</v>
      </c>
      <c r="B18131">
        <v>564</v>
      </c>
      <c r="C18131" s="3" t="str">
        <f>HYPERLINK("http://www.uniprot.org/uniprot/I1KFI3","tr|I1KFI3|I1KFI3_SOYBN")</f>
        <v>tr|I1KFI3|I1KFI3_SOYBN</v>
      </c>
      <c r="D18131" t="s">
        <v>28</v>
      </c>
      <c r="E18131">
        <v>92.51</v>
      </c>
      <c r="F18131">
        <v>187</v>
      </c>
      <c r="G18131">
        <v>14</v>
      </c>
      <c r="H18131">
        <v>0</v>
      </c>
      <c r="I18131">
        <v>1</v>
      </c>
      <c r="J18131">
        <v>561</v>
      </c>
      <c r="K18131">
        <v>1</v>
      </c>
      <c r="L18131">
        <v>16</v>
      </c>
      <c r="M18131">
        <v>202</v>
      </c>
      <c r="N18131" t="s">
        <v>18</v>
      </c>
      <c r="O18131" s="1">
        <v>2.8851099999999999E-97</v>
      </c>
      <c r="P18131">
        <v>921</v>
      </c>
    </row>
    <row r="18132" spans="1:16" x14ac:dyDescent="0.25">
      <c r="A18132" t="s">
        <v>26870</v>
      </c>
      <c r="B18132">
        <v>1413</v>
      </c>
      <c r="C18132" s="3" t="str">
        <f>HYPERLINK("http://www.uniprot.org/uniprot/K7KQ56","tr|K7KQ56|K7KQ56_SOYBN")</f>
        <v>tr|K7KQ56|K7KQ56_SOYBN</v>
      </c>
      <c r="D18132" t="s">
        <v>28</v>
      </c>
      <c r="E18132">
        <v>81.06</v>
      </c>
      <c r="F18132">
        <v>375</v>
      </c>
      <c r="G18132">
        <v>71</v>
      </c>
      <c r="H18132">
        <v>3</v>
      </c>
      <c r="I18132">
        <v>295</v>
      </c>
      <c r="J18132">
        <v>1410</v>
      </c>
      <c r="K18132">
        <v>1</v>
      </c>
      <c r="L18132">
        <v>81</v>
      </c>
      <c r="M18132">
        <v>450</v>
      </c>
      <c r="N18132" t="s">
        <v>18</v>
      </c>
      <c r="O18132" s="1">
        <v>4.0936999999999998E-175</v>
      </c>
      <c r="P18132">
        <v>1599</v>
      </c>
    </row>
    <row r="18133" spans="1:16" x14ac:dyDescent="0.25">
      <c r="A18133" t="s">
        <v>26871</v>
      </c>
      <c r="B18133">
        <v>558</v>
      </c>
      <c r="C18133" s="3" t="str">
        <f>HYPERLINK("http://www.uniprot.org/uniprot/G7LJE1","tr|G7LJE1|G7LJE1_MEDTR")</f>
        <v>tr|G7LJE1|G7LJE1_MEDTR</v>
      </c>
      <c r="D18133" t="s">
        <v>26872</v>
      </c>
      <c r="E18133">
        <v>79.34</v>
      </c>
      <c r="F18133">
        <v>184</v>
      </c>
      <c r="G18133">
        <v>38</v>
      </c>
      <c r="H18133">
        <v>0</v>
      </c>
      <c r="I18133">
        <v>4</v>
      </c>
      <c r="J18133">
        <v>555</v>
      </c>
      <c r="K18133">
        <v>1</v>
      </c>
      <c r="L18133">
        <v>4</v>
      </c>
      <c r="M18133">
        <v>183</v>
      </c>
      <c r="N18133" t="s">
        <v>18</v>
      </c>
      <c r="O18133" s="1">
        <v>4.4460899999999998E-79</v>
      </c>
      <c r="P18133">
        <v>764</v>
      </c>
    </row>
    <row r="18134" spans="1:16" x14ac:dyDescent="0.25">
      <c r="A18134" t="s">
        <v>26873</v>
      </c>
      <c r="B18134">
        <v>1434</v>
      </c>
      <c r="C18134" s="3" t="str">
        <f>HYPERLINK("http://www.uniprot.org/uniprot/G7IJ15","tr|G7IJ15|G7IJ15_MEDTR")</f>
        <v>tr|G7IJ15|G7IJ15_MEDTR</v>
      </c>
      <c r="D18134" t="s">
        <v>495</v>
      </c>
      <c r="E18134">
        <v>27.54</v>
      </c>
      <c r="F18134">
        <v>305</v>
      </c>
      <c r="G18134">
        <v>221</v>
      </c>
      <c r="H18134">
        <v>58</v>
      </c>
      <c r="I18134">
        <v>442</v>
      </c>
      <c r="J18134">
        <v>1182</v>
      </c>
      <c r="K18134">
        <v>1</v>
      </c>
      <c r="L18134">
        <v>42</v>
      </c>
      <c r="M18134">
        <v>301</v>
      </c>
      <c r="N18134" t="s">
        <v>18</v>
      </c>
      <c r="O18134" s="1">
        <v>1.8834899999999999E-18</v>
      </c>
      <c r="P18134">
        <v>248</v>
      </c>
    </row>
    <row r="18135" spans="1:16" x14ac:dyDescent="0.25">
      <c r="A18135" t="s">
        <v>26874</v>
      </c>
      <c r="B18135">
        <v>1245</v>
      </c>
      <c r="C18135" s="3" t="str">
        <f>HYPERLINK("http://www.uniprot.org/uniprot/I3SF03","tr|I3SF03|I3SF03_MEDTR")</f>
        <v>tr|I3SF03|I3SF03_MEDTR</v>
      </c>
      <c r="D18135" t="s">
        <v>22</v>
      </c>
      <c r="E18135">
        <v>81.92</v>
      </c>
      <c r="F18135">
        <v>415</v>
      </c>
      <c r="G18135">
        <v>75</v>
      </c>
      <c r="H18135">
        <v>1</v>
      </c>
      <c r="I18135">
        <v>1</v>
      </c>
      <c r="J18135">
        <v>1242</v>
      </c>
      <c r="K18135">
        <v>1</v>
      </c>
      <c r="L18135">
        <v>1</v>
      </c>
      <c r="M18135">
        <v>411</v>
      </c>
      <c r="N18135" t="s">
        <v>18</v>
      </c>
      <c r="O18135">
        <v>0</v>
      </c>
      <c r="P18135">
        <v>1810</v>
      </c>
    </row>
    <row r="18136" spans="1:16" x14ac:dyDescent="0.25">
      <c r="A18136" t="s">
        <v>26875</v>
      </c>
      <c r="B18136">
        <v>837</v>
      </c>
      <c r="C18136" s="3" t="str">
        <f>HYPERLINK("http://www.uniprot.org/uniprot/K7MFY9","tr|K7MFY9|K7MFY9_SOYBN")</f>
        <v>tr|K7MFY9|K7MFY9_SOYBN</v>
      </c>
      <c r="D18136" t="s">
        <v>28</v>
      </c>
      <c r="E18136">
        <v>84.89</v>
      </c>
      <c r="F18136">
        <v>278</v>
      </c>
      <c r="G18136">
        <v>42</v>
      </c>
      <c r="H18136">
        <v>0</v>
      </c>
      <c r="I18136">
        <v>1</v>
      </c>
      <c r="J18136">
        <v>834</v>
      </c>
      <c r="K18136">
        <v>1</v>
      </c>
      <c r="L18136">
        <v>1</v>
      </c>
      <c r="M18136">
        <v>278</v>
      </c>
      <c r="N18136" t="s">
        <v>18</v>
      </c>
      <c r="O18136" s="1">
        <v>1.2979700000000001E-133</v>
      </c>
      <c r="P18136">
        <v>1238</v>
      </c>
    </row>
    <row r="18137" spans="1:16" x14ac:dyDescent="0.25">
      <c r="A18137" t="s">
        <v>26876</v>
      </c>
      <c r="B18137">
        <v>1014</v>
      </c>
      <c r="C18137" s="3" t="str">
        <f>HYPERLINK("http://www.uniprot.org/uniprot/I1KIL1","tr|I1KIL1|I1KIL1_SOYBN")</f>
        <v>tr|I1KIL1|I1KIL1_SOYBN</v>
      </c>
      <c r="D18137" t="s">
        <v>117</v>
      </c>
      <c r="E18137">
        <v>68.45</v>
      </c>
      <c r="F18137">
        <v>336</v>
      </c>
      <c r="G18137">
        <v>106</v>
      </c>
      <c r="H18137">
        <v>2</v>
      </c>
      <c r="I18137">
        <v>10</v>
      </c>
      <c r="J18137">
        <v>1011</v>
      </c>
      <c r="K18137">
        <v>1</v>
      </c>
      <c r="L18137">
        <v>2</v>
      </c>
      <c r="M18137">
        <v>336</v>
      </c>
      <c r="N18137" t="s">
        <v>18</v>
      </c>
      <c r="O18137" s="1">
        <v>6.8599699999999995E-125</v>
      </c>
      <c r="P18137">
        <v>1164</v>
      </c>
    </row>
    <row r="18138" spans="1:16" x14ac:dyDescent="0.25">
      <c r="A18138" t="s">
        <v>26877</v>
      </c>
      <c r="B18138">
        <v>555</v>
      </c>
      <c r="C18138" s="3" t="str">
        <f>HYPERLINK("http://www.uniprot.org/uniprot/G7KVL6","tr|G7KVL6|G7KVL6_MEDTR")</f>
        <v>tr|G7KVL6|G7KVL6_MEDTR</v>
      </c>
      <c r="D18138" t="s">
        <v>460</v>
      </c>
      <c r="E18138">
        <v>35.51</v>
      </c>
      <c r="F18138">
        <v>107</v>
      </c>
      <c r="G18138">
        <v>69</v>
      </c>
      <c r="H18138">
        <v>4</v>
      </c>
      <c r="I18138">
        <v>205</v>
      </c>
      <c r="J18138">
        <v>513</v>
      </c>
      <c r="K18138">
        <v>1</v>
      </c>
      <c r="L18138">
        <v>36</v>
      </c>
      <c r="M18138">
        <v>137</v>
      </c>
      <c r="N18138" t="s">
        <v>18</v>
      </c>
      <c r="O18138" s="1">
        <v>5.2108200000000003E-11</v>
      </c>
      <c r="P18138">
        <v>177</v>
      </c>
    </row>
    <row r="18139" spans="1:16" x14ac:dyDescent="0.25">
      <c r="A18139" t="s">
        <v>26878</v>
      </c>
      <c r="B18139">
        <v>972</v>
      </c>
      <c r="C18139" s="3" t="str">
        <f>HYPERLINK("http://www.uniprot.org/uniprot/G7KQC0","tr|G7KQC0|G7KQC0_MEDTR")</f>
        <v>tr|G7KQC0|G7KQC0_MEDTR</v>
      </c>
      <c r="D18139" t="s">
        <v>26879</v>
      </c>
      <c r="E18139">
        <v>83.02</v>
      </c>
      <c r="F18139">
        <v>324</v>
      </c>
      <c r="G18139">
        <v>55</v>
      </c>
      <c r="H18139">
        <v>2</v>
      </c>
      <c r="I18139">
        <v>1</v>
      </c>
      <c r="J18139">
        <v>966</v>
      </c>
      <c r="K18139">
        <v>1</v>
      </c>
      <c r="L18139">
        <v>1</v>
      </c>
      <c r="M18139">
        <v>324</v>
      </c>
      <c r="N18139" t="s">
        <v>18</v>
      </c>
      <c r="O18139" s="1">
        <v>1.6207000000000001E-160</v>
      </c>
      <c r="P18139">
        <v>1471</v>
      </c>
    </row>
    <row r="18140" spans="1:16" x14ac:dyDescent="0.25">
      <c r="A18140" t="s">
        <v>26880</v>
      </c>
      <c r="B18140">
        <v>1206</v>
      </c>
      <c r="C18140" s="3" t="str">
        <f>HYPERLINK("http://www.uniprot.org/uniprot/K7MNX2","tr|K7MNX2|K7MNX2_SOYBN")</f>
        <v>tr|K7MNX2|K7MNX2_SOYBN</v>
      </c>
      <c r="D18140" t="s">
        <v>28</v>
      </c>
      <c r="E18140">
        <v>25.39</v>
      </c>
      <c r="F18140">
        <v>315</v>
      </c>
      <c r="G18140">
        <v>235</v>
      </c>
      <c r="H18140">
        <v>19</v>
      </c>
      <c r="I18140">
        <v>250</v>
      </c>
      <c r="J18140">
        <v>1137</v>
      </c>
      <c r="K18140">
        <v>1</v>
      </c>
      <c r="L18140">
        <v>232</v>
      </c>
      <c r="M18140">
        <v>540</v>
      </c>
      <c r="N18140" t="s">
        <v>18</v>
      </c>
      <c r="O18140" s="1">
        <v>3.17725E-21</v>
      </c>
      <c r="P18140">
        <v>271</v>
      </c>
    </row>
    <row r="18141" spans="1:16" x14ac:dyDescent="0.25">
      <c r="A18141" t="s">
        <v>26881</v>
      </c>
      <c r="B18141">
        <v>639</v>
      </c>
      <c r="C18141" s="3" t="str">
        <f>HYPERLINK("http://www.uniprot.org/uniprot/K7MCR5","tr|K7MCR5|K7MCR5_SOYBN")</f>
        <v>tr|K7MCR5|K7MCR5_SOYBN</v>
      </c>
      <c r="D18141" t="s">
        <v>28</v>
      </c>
      <c r="E18141">
        <v>80.75</v>
      </c>
      <c r="F18141">
        <v>213</v>
      </c>
      <c r="G18141">
        <v>41</v>
      </c>
      <c r="H18141">
        <v>1</v>
      </c>
      <c r="I18141">
        <v>1</v>
      </c>
      <c r="J18141">
        <v>636</v>
      </c>
      <c r="K18141">
        <v>1</v>
      </c>
      <c r="L18141">
        <v>1</v>
      </c>
      <c r="M18141">
        <v>213</v>
      </c>
      <c r="N18141" t="s">
        <v>18</v>
      </c>
      <c r="O18141" s="1">
        <v>5.9782300000000003E-96</v>
      </c>
      <c r="P18141">
        <v>911</v>
      </c>
    </row>
    <row r="18142" spans="1:16" x14ac:dyDescent="0.25">
      <c r="A18142" t="s">
        <v>26882</v>
      </c>
      <c r="B18142">
        <v>777</v>
      </c>
      <c r="C18142" s="3" t="str">
        <f>HYPERLINK("http://www.uniprot.org/uniprot/Q949L4","tr|Q949L4|Q949L4_CICAR")</f>
        <v>tr|Q949L4|Q949L4_CICAR</v>
      </c>
      <c r="D18142" t="s">
        <v>176</v>
      </c>
      <c r="E18142">
        <v>72.150000000000006</v>
      </c>
      <c r="F18142">
        <v>176</v>
      </c>
      <c r="G18142">
        <v>49</v>
      </c>
      <c r="H18142">
        <v>0</v>
      </c>
      <c r="I18142">
        <v>208</v>
      </c>
      <c r="J18142">
        <v>735</v>
      </c>
      <c r="K18142">
        <v>1</v>
      </c>
      <c r="L18142">
        <v>1</v>
      </c>
      <c r="M18142">
        <v>176</v>
      </c>
      <c r="N18142" t="s">
        <v>18</v>
      </c>
      <c r="O18142" s="1">
        <v>7.4154299999999999E-69</v>
      </c>
      <c r="P18142">
        <v>679</v>
      </c>
    </row>
    <row r="18143" spans="1:16" x14ac:dyDescent="0.25">
      <c r="A18143" t="s">
        <v>26883</v>
      </c>
      <c r="B18143">
        <v>1173</v>
      </c>
      <c r="C18143" s="3" t="str">
        <f>HYPERLINK("http://www.uniprot.org/uniprot/C7FDI5","tr|C7FDI5|C7FDI5_SOYBN")</f>
        <v>tr|C7FDI5|C7FDI5_SOYBN</v>
      </c>
      <c r="D18143" t="s">
        <v>717</v>
      </c>
      <c r="E18143">
        <v>50.26</v>
      </c>
      <c r="F18143">
        <v>372</v>
      </c>
      <c r="G18143">
        <v>185</v>
      </c>
      <c r="H18143">
        <v>4</v>
      </c>
      <c r="I18143">
        <v>1</v>
      </c>
      <c r="J18143">
        <v>1104</v>
      </c>
      <c r="K18143">
        <v>1</v>
      </c>
      <c r="L18143">
        <v>694</v>
      </c>
      <c r="M18143">
        <v>1060</v>
      </c>
      <c r="N18143" t="s">
        <v>18</v>
      </c>
      <c r="O18143" s="1">
        <v>5.4667399999999996E-103</v>
      </c>
      <c r="P18143">
        <v>976</v>
      </c>
    </row>
    <row r="18144" spans="1:16" x14ac:dyDescent="0.25">
      <c r="A18144" t="s">
        <v>26884</v>
      </c>
      <c r="B18144">
        <v>1257</v>
      </c>
      <c r="C18144" s="3" t="str">
        <f>HYPERLINK("http://www.uniprot.org/uniprot/G7IG71","tr|G7IG71|G7IG71_MEDTR")</f>
        <v>tr|G7IG71|G7IG71_MEDTR</v>
      </c>
      <c r="D18144" t="s">
        <v>26885</v>
      </c>
      <c r="E18144">
        <v>65.98</v>
      </c>
      <c r="F18144">
        <v>394</v>
      </c>
      <c r="G18144">
        <v>134</v>
      </c>
      <c r="H18144">
        <v>2</v>
      </c>
      <c r="I18144">
        <v>76</v>
      </c>
      <c r="J18144">
        <v>1251</v>
      </c>
      <c r="K18144">
        <v>1</v>
      </c>
      <c r="L18144">
        <v>14</v>
      </c>
      <c r="M18144">
        <v>406</v>
      </c>
      <c r="N18144" t="s">
        <v>18</v>
      </c>
      <c r="O18144" s="1">
        <v>5.0510600000000004E-142</v>
      </c>
      <c r="P18144">
        <v>1313</v>
      </c>
    </row>
    <row r="18145" spans="1:16" x14ac:dyDescent="0.25">
      <c r="A18145" t="s">
        <v>26886</v>
      </c>
      <c r="B18145">
        <v>1149</v>
      </c>
      <c r="C18145" s="3" t="str">
        <f>HYPERLINK("http://www.uniprot.org/uniprot/I1MHF9","tr|I1MHF9|I1MHF9_SOYBN")</f>
        <v>tr|I1MHF9|I1MHF9_SOYBN</v>
      </c>
      <c r="D18145" t="s">
        <v>28</v>
      </c>
      <c r="E18145">
        <v>68.31</v>
      </c>
      <c r="F18145">
        <v>385</v>
      </c>
      <c r="G18145">
        <v>122</v>
      </c>
      <c r="H18145">
        <v>3</v>
      </c>
      <c r="I18145">
        <v>1</v>
      </c>
      <c r="J18145">
        <v>1146</v>
      </c>
      <c r="K18145">
        <v>1</v>
      </c>
      <c r="L18145">
        <v>1</v>
      </c>
      <c r="M18145">
        <v>356</v>
      </c>
      <c r="N18145" t="s">
        <v>18</v>
      </c>
      <c r="O18145" s="1">
        <v>1.0223900000000001E-130</v>
      </c>
      <c r="P18145">
        <v>1215</v>
      </c>
    </row>
    <row r="18146" spans="1:16" x14ac:dyDescent="0.25">
      <c r="A18146" t="s">
        <v>26887</v>
      </c>
      <c r="B18146">
        <v>1293</v>
      </c>
      <c r="C18146" s="3" t="str">
        <f>HYPERLINK("http://www.uniprot.org/uniprot/G7K048","tr|G7K048|G7K048_MEDTR")</f>
        <v>tr|G7K048|G7K048_MEDTR</v>
      </c>
      <c r="D18146" t="s">
        <v>26888</v>
      </c>
      <c r="E18146">
        <v>80.209999999999994</v>
      </c>
      <c r="F18146">
        <v>465</v>
      </c>
      <c r="G18146">
        <v>92</v>
      </c>
      <c r="H18146">
        <v>35</v>
      </c>
      <c r="I18146">
        <v>1</v>
      </c>
      <c r="J18146">
        <v>1290</v>
      </c>
      <c r="K18146">
        <v>1</v>
      </c>
      <c r="L18146">
        <v>1</v>
      </c>
      <c r="M18146">
        <v>465</v>
      </c>
      <c r="N18146" t="s">
        <v>18</v>
      </c>
      <c r="O18146">
        <v>0</v>
      </c>
      <c r="P18146">
        <v>1983</v>
      </c>
    </row>
    <row r="18147" spans="1:16" x14ac:dyDescent="0.25">
      <c r="A18147" t="s">
        <v>26889</v>
      </c>
      <c r="B18147">
        <v>1566</v>
      </c>
      <c r="C18147" s="3" t="str">
        <f>HYPERLINK("http://www.uniprot.org/uniprot/C8CPS0","tr|C8CPS0|C8CPS0_CITSI")</f>
        <v>tr|C8CPS0|C8CPS0_CITSI</v>
      </c>
      <c r="D18147" t="s">
        <v>25939</v>
      </c>
      <c r="E18147">
        <v>43.72</v>
      </c>
      <c r="F18147">
        <v>526</v>
      </c>
      <c r="G18147">
        <v>296</v>
      </c>
      <c r="H18147">
        <v>6</v>
      </c>
      <c r="I18147">
        <v>1</v>
      </c>
      <c r="J18147">
        <v>1560</v>
      </c>
      <c r="K18147">
        <v>1</v>
      </c>
      <c r="L18147">
        <v>1</v>
      </c>
      <c r="M18147">
        <v>515</v>
      </c>
      <c r="N18147" t="s">
        <v>18</v>
      </c>
      <c r="O18147" s="1">
        <v>4.19579E-107</v>
      </c>
      <c r="P18147">
        <v>1013</v>
      </c>
    </row>
    <row r="18148" spans="1:16" x14ac:dyDescent="0.25">
      <c r="A18148" t="s">
        <v>26890</v>
      </c>
      <c r="B18148">
        <v>888</v>
      </c>
      <c r="C18148" s="3" t="str">
        <f>HYPERLINK("http://www.uniprot.org/uniprot/O65734","tr|O65734|O65734_CICAR")</f>
        <v>tr|O65734|O65734_CICAR</v>
      </c>
      <c r="D18148" t="s">
        <v>26891</v>
      </c>
      <c r="E18148">
        <v>100</v>
      </c>
      <c r="F18148">
        <v>295</v>
      </c>
      <c r="G18148">
        <v>0</v>
      </c>
      <c r="H18148">
        <v>0</v>
      </c>
      <c r="I18148">
        <v>1</v>
      </c>
      <c r="J18148">
        <v>885</v>
      </c>
      <c r="K18148">
        <v>1</v>
      </c>
      <c r="L18148">
        <v>1</v>
      </c>
      <c r="M18148">
        <v>295</v>
      </c>
      <c r="N18148" t="s">
        <v>18</v>
      </c>
      <c r="O18148" s="1">
        <v>2.9660199999999999E-179</v>
      </c>
      <c r="P18148">
        <v>1632</v>
      </c>
    </row>
    <row r="18149" spans="1:16" x14ac:dyDescent="0.25">
      <c r="A18149" t="s">
        <v>26892</v>
      </c>
      <c r="B18149">
        <v>1950</v>
      </c>
      <c r="C18149" s="3" t="str">
        <f>HYPERLINK("http://www.uniprot.org/uniprot/G7KWU8","tr|G7KWU8|G7KWU8_MEDTR")</f>
        <v>tr|G7KWU8|G7KWU8_MEDTR</v>
      </c>
      <c r="D18149" t="s">
        <v>26893</v>
      </c>
      <c r="E18149">
        <v>94.6</v>
      </c>
      <c r="F18149">
        <v>649</v>
      </c>
      <c r="G18149">
        <v>35</v>
      </c>
      <c r="H18149">
        <v>0</v>
      </c>
      <c r="I18149">
        <v>1</v>
      </c>
      <c r="J18149">
        <v>1947</v>
      </c>
      <c r="K18149">
        <v>1</v>
      </c>
      <c r="L18149">
        <v>1</v>
      </c>
      <c r="M18149">
        <v>648</v>
      </c>
      <c r="N18149" t="s">
        <v>18</v>
      </c>
      <c r="O18149">
        <v>0</v>
      </c>
      <c r="P18149">
        <v>3144</v>
      </c>
    </row>
    <row r="18150" spans="1:16" x14ac:dyDescent="0.25">
      <c r="A18150" t="s">
        <v>26894</v>
      </c>
      <c r="B18150">
        <v>1533</v>
      </c>
      <c r="C18150" s="3" t="str">
        <f>HYPERLINK("http://www.uniprot.org/uniprot/I1NGR3","tr|I1NGR3|I1NGR3_SOYBN")</f>
        <v>tr|I1NGR3|I1NGR3_SOYBN</v>
      </c>
      <c r="D18150" t="s">
        <v>28</v>
      </c>
      <c r="E18150">
        <v>88.86</v>
      </c>
      <c r="F18150">
        <v>512</v>
      </c>
      <c r="G18150">
        <v>57</v>
      </c>
      <c r="H18150">
        <v>2</v>
      </c>
      <c r="I18150">
        <v>1</v>
      </c>
      <c r="J18150">
        <v>1530</v>
      </c>
      <c r="K18150">
        <v>1</v>
      </c>
      <c r="L18150">
        <v>1</v>
      </c>
      <c r="M18150">
        <v>512</v>
      </c>
      <c r="N18150" t="s">
        <v>18</v>
      </c>
      <c r="O18150">
        <v>0</v>
      </c>
      <c r="P18150">
        <v>2458</v>
      </c>
    </row>
    <row r="18151" spans="1:16" x14ac:dyDescent="0.25">
      <c r="A18151" t="s">
        <v>26895</v>
      </c>
      <c r="B18151">
        <v>3084</v>
      </c>
      <c r="C18151" s="3" t="str">
        <f>HYPERLINK("http://www.uniprot.org/uniprot/G7I7J7","tr|G7I7J7|G7I7J7_MEDTR")</f>
        <v>tr|G7I7J7|G7I7J7_MEDTR</v>
      </c>
      <c r="D18151" t="s">
        <v>26896</v>
      </c>
      <c r="E18151">
        <v>81.459999999999994</v>
      </c>
      <c r="F18151">
        <v>1095</v>
      </c>
      <c r="G18151">
        <v>203</v>
      </c>
      <c r="H18151">
        <v>69</v>
      </c>
      <c r="I18151">
        <v>1</v>
      </c>
      <c r="J18151">
        <v>3078</v>
      </c>
      <c r="K18151">
        <v>1</v>
      </c>
      <c r="L18151">
        <v>5</v>
      </c>
      <c r="M18151">
        <v>1076</v>
      </c>
      <c r="N18151" t="s">
        <v>18</v>
      </c>
      <c r="O18151">
        <v>0</v>
      </c>
      <c r="P18151">
        <v>4361</v>
      </c>
    </row>
    <row r="18152" spans="1:16" x14ac:dyDescent="0.25">
      <c r="A18152" t="s">
        <v>26897</v>
      </c>
      <c r="B18152">
        <v>531</v>
      </c>
      <c r="C18152" s="3" t="str">
        <f>HYPERLINK("http://www.uniprot.org/uniprot/G7I945","tr|G7I945|G7I945_MEDTR")</f>
        <v>tr|G7I945|G7I945_MEDTR</v>
      </c>
      <c r="D18152" t="s">
        <v>26898</v>
      </c>
      <c r="E18152">
        <v>61.59</v>
      </c>
      <c r="F18152">
        <v>138</v>
      </c>
      <c r="G18152">
        <v>53</v>
      </c>
      <c r="H18152">
        <v>13</v>
      </c>
      <c r="I18152">
        <v>1</v>
      </c>
      <c r="J18152">
        <v>375</v>
      </c>
      <c r="K18152">
        <v>1</v>
      </c>
      <c r="L18152">
        <v>1</v>
      </c>
      <c r="M18152">
        <v>132</v>
      </c>
      <c r="N18152" t="s">
        <v>18</v>
      </c>
      <c r="O18152" s="1">
        <v>2.5191E-33</v>
      </c>
      <c r="P18152">
        <v>369</v>
      </c>
    </row>
    <row r="18153" spans="1:16" x14ac:dyDescent="0.25">
      <c r="A18153" t="s">
        <v>26899</v>
      </c>
      <c r="B18153">
        <v>1194</v>
      </c>
      <c r="C18153" s="3" t="str">
        <f>HYPERLINK("http://www.uniprot.org/uniprot/G8A2B7","tr|G8A2B7|G8A2B7_MEDTR")</f>
        <v>tr|G8A2B7|G8A2B7_MEDTR</v>
      </c>
      <c r="D18153" t="s">
        <v>26900</v>
      </c>
      <c r="E18153">
        <v>76.88</v>
      </c>
      <c r="F18153">
        <v>411</v>
      </c>
      <c r="G18153">
        <v>95</v>
      </c>
      <c r="H18153">
        <v>29</v>
      </c>
      <c r="I18153">
        <v>1</v>
      </c>
      <c r="J18153">
        <v>1146</v>
      </c>
      <c r="K18153">
        <v>1</v>
      </c>
      <c r="L18153">
        <v>1</v>
      </c>
      <c r="M18153">
        <v>411</v>
      </c>
      <c r="N18153" t="s">
        <v>18</v>
      </c>
      <c r="O18153" s="1">
        <v>1.0284799999999999E-173</v>
      </c>
      <c r="P18153">
        <v>1586</v>
      </c>
    </row>
    <row r="18154" spans="1:16" x14ac:dyDescent="0.25">
      <c r="A18154" t="s">
        <v>26901</v>
      </c>
      <c r="B18154">
        <v>1362</v>
      </c>
      <c r="C18154" s="3" t="str">
        <f>HYPERLINK("http://www.uniprot.org/uniprot/I1K7P3","tr|I1K7P3|I1K7P3_SOYBN")</f>
        <v>tr|I1K7P3|I1K7P3_SOYBN</v>
      </c>
      <c r="D18154" t="s">
        <v>99</v>
      </c>
      <c r="E18154">
        <v>71.67</v>
      </c>
      <c r="F18154">
        <v>466</v>
      </c>
      <c r="G18154">
        <v>132</v>
      </c>
      <c r="H18154">
        <v>13</v>
      </c>
      <c r="I18154">
        <v>1</v>
      </c>
      <c r="J18154">
        <v>1359</v>
      </c>
      <c r="K18154">
        <v>1</v>
      </c>
      <c r="L18154">
        <v>5</v>
      </c>
      <c r="M18154">
        <v>447</v>
      </c>
      <c r="N18154" t="s">
        <v>18</v>
      </c>
      <c r="O18154" s="1">
        <v>1.8639499999999999E-169</v>
      </c>
      <c r="P18154">
        <v>1550</v>
      </c>
    </row>
    <row r="18155" spans="1:16" x14ac:dyDescent="0.25">
      <c r="A18155" t="s">
        <v>26902</v>
      </c>
      <c r="B18155">
        <v>1899</v>
      </c>
      <c r="C18155" s="3" t="str">
        <f>HYPERLINK("http://www.uniprot.org/uniprot/K7KYE3","tr|K7KYE3|K7KYE3_SOYBN")</f>
        <v>tr|K7KYE3|K7KYE3_SOYBN</v>
      </c>
      <c r="D18155" t="s">
        <v>28</v>
      </c>
      <c r="E18155">
        <v>51.49</v>
      </c>
      <c r="F18155">
        <v>637</v>
      </c>
      <c r="G18155">
        <v>309</v>
      </c>
      <c r="H18155">
        <v>16</v>
      </c>
      <c r="I18155">
        <v>34</v>
      </c>
      <c r="J18155">
        <v>1896</v>
      </c>
      <c r="K18155">
        <v>1</v>
      </c>
      <c r="L18155">
        <v>11</v>
      </c>
      <c r="M18155">
        <v>540</v>
      </c>
      <c r="N18155" t="s">
        <v>18</v>
      </c>
      <c r="O18155" s="1">
        <v>1.8802999999999999E-152</v>
      </c>
      <c r="P18155">
        <v>1405</v>
      </c>
    </row>
    <row r="18156" spans="1:16" x14ac:dyDescent="0.25">
      <c r="A18156" t="s">
        <v>26903</v>
      </c>
      <c r="B18156">
        <v>2754</v>
      </c>
      <c r="C18156" s="3" t="str">
        <f>HYPERLINK("http://www.uniprot.org/uniprot/Q1RSH3","tr|Q1RSH3|Q1RSH3_MEDTR")</f>
        <v>tr|Q1RSH3|Q1RSH3_MEDTR</v>
      </c>
      <c r="D18156" t="s">
        <v>18074</v>
      </c>
      <c r="E18156">
        <v>86.79</v>
      </c>
      <c r="F18156">
        <v>568</v>
      </c>
      <c r="G18156">
        <v>75</v>
      </c>
      <c r="H18156">
        <v>16</v>
      </c>
      <c r="I18156">
        <v>1096</v>
      </c>
      <c r="J18156">
        <v>2751</v>
      </c>
      <c r="K18156">
        <v>1</v>
      </c>
      <c r="L18156">
        <v>22</v>
      </c>
      <c r="M18156">
        <v>574</v>
      </c>
      <c r="N18156" t="s">
        <v>18</v>
      </c>
      <c r="O18156">
        <v>0</v>
      </c>
      <c r="P18156">
        <v>2336</v>
      </c>
    </row>
    <row r="18157" spans="1:16" x14ac:dyDescent="0.25">
      <c r="A18157" t="s">
        <v>26904</v>
      </c>
      <c r="B18157">
        <v>1257</v>
      </c>
      <c r="C18157" s="3" t="str">
        <f>HYPERLINK("http://www.uniprot.org/uniprot/Q84XC0","tr|Q84XC0|Q84XC0_PEA")</f>
        <v>tr|Q84XC0|Q84XC0_PEA</v>
      </c>
      <c r="D18157" t="s">
        <v>26905</v>
      </c>
      <c r="E18157">
        <v>77.67</v>
      </c>
      <c r="F18157">
        <v>421</v>
      </c>
      <c r="G18157">
        <v>94</v>
      </c>
      <c r="H18157">
        <v>3</v>
      </c>
      <c r="I18157">
        <v>1</v>
      </c>
      <c r="J18157">
        <v>1254</v>
      </c>
      <c r="K18157">
        <v>1</v>
      </c>
      <c r="L18157">
        <v>93</v>
      </c>
      <c r="M18157">
        <v>513</v>
      </c>
      <c r="N18157" t="s">
        <v>18</v>
      </c>
      <c r="O18157">
        <v>0</v>
      </c>
      <c r="P18157">
        <v>1648</v>
      </c>
    </row>
    <row r="18158" spans="1:16" x14ac:dyDescent="0.25">
      <c r="A18158" t="s">
        <v>26906</v>
      </c>
      <c r="B18158">
        <v>1845</v>
      </c>
      <c r="C18158" s="3" t="str">
        <f>HYPERLINK("http://www.uniprot.org/uniprot/M5X5H9","tr|M5X5H9|M5X5H9_PRUPE")</f>
        <v>tr|M5X5H9|M5X5H9_PRUPE</v>
      </c>
      <c r="D18158" t="s">
        <v>12667</v>
      </c>
      <c r="E18158">
        <v>22.85</v>
      </c>
      <c r="F18158">
        <v>595</v>
      </c>
      <c r="G18158">
        <v>459</v>
      </c>
      <c r="H18158">
        <v>46</v>
      </c>
      <c r="I18158">
        <v>196</v>
      </c>
      <c r="J18158">
        <v>1842</v>
      </c>
      <c r="K18158">
        <v>1</v>
      </c>
      <c r="L18158">
        <v>97</v>
      </c>
      <c r="M18158">
        <v>633</v>
      </c>
      <c r="N18158" t="s">
        <v>18</v>
      </c>
      <c r="O18158" s="1">
        <v>1.2570100000000001E-28</v>
      </c>
      <c r="P18158">
        <v>337</v>
      </c>
    </row>
    <row r="18159" spans="1:16" x14ac:dyDescent="0.25">
      <c r="A18159" t="s">
        <v>26907</v>
      </c>
      <c r="B18159">
        <v>909</v>
      </c>
      <c r="C18159" s="3" t="str">
        <f>HYPERLINK("http://www.uniprot.org/uniprot/I3SZ49","tr|I3SZ49|I3SZ49_MEDTR")</f>
        <v>tr|I3SZ49|I3SZ49_MEDTR</v>
      </c>
      <c r="D18159" t="s">
        <v>22</v>
      </c>
      <c r="E18159">
        <v>87.74</v>
      </c>
      <c r="F18159">
        <v>253</v>
      </c>
      <c r="G18159">
        <v>31</v>
      </c>
      <c r="H18159">
        <v>0</v>
      </c>
      <c r="I18159">
        <v>148</v>
      </c>
      <c r="J18159">
        <v>906</v>
      </c>
      <c r="K18159">
        <v>1</v>
      </c>
      <c r="L18159">
        <v>51</v>
      </c>
      <c r="M18159">
        <v>303</v>
      </c>
      <c r="N18159" t="s">
        <v>18</v>
      </c>
      <c r="O18159" s="1">
        <v>8.4845600000000008E-121</v>
      </c>
      <c r="P18159">
        <v>1128</v>
      </c>
    </row>
    <row r="18160" spans="1:16" x14ac:dyDescent="0.25">
      <c r="A18160" t="s">
        <v>26908</v>
      </c>
      <c r="B18160">
        <v>1257</v>
      </c>
      <c r="C18160" s="3" t="str">
        <f>HYPERLINK("http://www.uniprot.org/uniprot/I3SZ34","tr|I3SZ34|I3SZ34_MEDTR")</f>
        <v>tr|I3SZ34|I3SZ34_MEDTR</v>
      </c>
      <c r="D18160" t="s">
        <v>22</v>
      </c>
      <c r="E18160">
        <v>61.44</v>
      </c>
      <c r="F18160">
        <v>428</v>
      </c>
      <c r="G18160">
        <v>165</v>
      </c>
      <c r="H18160">
        <v>10</v>
      </c>
      <c r="I18160">
        <v>1</v>
      </c>
      <c r="J18160">
        <v>1254</v>
      </c>
      <c r="K18160">
        <v>1</v>
      </c>
      <c r="L18160">
        <v>1</v>
      </c>
      <c r="M18160">
        <v>410</v>
      </c>
      <c r="N18160" t="s">
        <v>18</v>
      </c>
      <c r="O18160" s="1">
        <v>2.51847E-125</v>
      </c>
      <c r="P18160">
        <v>1169</v>
      </c>
    </row>
    <row r="18161" spans="1:16" x14ac:dyDescent="0.25">
      <c r="A18161" t="s">
        <v>26909</v>
      </c>
      <c r="B18161">
        <v>1068</v>
      </c>
      <c r="C18161" s="3" t="str">
        <f>HYPERLINK("http://www.uniprot.org/uniprot/G7LEF2","tr|G7LEF2|G7LEF2_MEDTR")</f>
        <v>tr|G7LEF2|G7LEF2_MEDTR</v>
      </c>
      <c r="D18161" t="s">
        <v>26910</v>
      </c>
      <c r="E18161">
        <v>65.11</v>
      </c>
      <c r="F18161">
        <v>387</v>
      </c>
      <c r="G18161">
        <v>135</v>
      </c>
      <c r="H18161">
        <v>38</v>
      </c>
      <c r="I18161">
        <v>1</v>
      </c>
      <c r="J18161">
        <v>1047</v>
      </c>
      <c r="K18161">
        <v>1</v>
      </c>
      <c r="L18161">
        <v>1</v>
      </c>
      <c r="M18161">
        <v>386</v>
      </c>
      <c r="N18161" t="s">
        <v>18</v>
      </c>
      <c r="O18161" s="1">
        <v>2.3324000000000001E-126</v>
      </c>
      <c r="P18161">
        <v>1177</v>
      </c>
    </row>
    <row r="18162" spans="1:16" x14ac:dyDescent="0.25">
      <c r="A18162" t="s">
        <v>26911</v>
      </c>
      <c r="B18162">
        <v>1851</v>
      </c>
      <c r="C18162" s="3" t="str">
        <f>HYPERLINK("http://www.uniprot.org/uniprot/I1MHP5","tr|I1MHP5|I1MHP5_SOYBN")</f>
        <v>tr|I1MHP5|I1MHP5_SOYBN</v>
      </c>
      <c r="D18162" t="s">
        <v>28</v>
      </c>
      <c r="E18162">
        <v>27.85</v>
      </c>
      <c r="F18162">
        <v>420</v>
      </c>
      <c r="G18162">
        <v>303</v>
      </c>
      <c r="H18162">
        <v>42</v>
      </c>
      <c r="I18162">
        <v>151</v>
      </c>
      <c r="J18162">
        <v>1284</v>
      </c>
      <c r="K18162">
        <v>1</v>
      </c>
      <c r="L18162">
        <v>1057</v>
      </c>
      <c r="M18162">
        <v>1470</v>
      </c>
      <c r="N18162" t="s">
        <v>18</v>
      </c>
      <c r="O18162" s="1">
        <v>2.30072E-30</v>
      </c>
      <c r="P18162">
        <v>352</v>
      </c>
    </row>
    <row r="18163" spans="1:16" x14ac:dyDescent="0.25">
      <c r="A18163" t="s">
        <v>26912</v>
      </c>
      <c r="B18163">
        <v>1281</v>
      </c>
      <c r="C18163" s="3" t="str">
        <f>HYPERLINK("http://www.uniprot.org/uniprot/G7KQB6","tr|G7KQB6|G7KQB6_MEDTR")</f>
        <v>tr|G7KQB6|G7KQB6_MEDTR</v>
      </c>
      <c r="D18163" t="s">
        <v>26913</v>
      </c>
      <c r="E18163">
        <v>91.31</v>
      </c>
      <c r="F18163">
        <v>426</v>
      </c>
      <c r="G18163">
        <v>37</v>
      </c>
      <c r="H18163">
        <v>0</v>
      </c>
      <c r="I18163">
        <v>1</v>
      </c>
      <c r="J18163">
        <v>1278</v>
      </c>
      <c r="K18163">
        <v>1</v>
      </c>
      <c r="L18163">
        <v>1</v>
      </c>
      <c r="M18163">
        <v>424</v>
      </c>
      <c r="N18163" t="s">
        <v>18</v>
      </c>
      <c r="O18163">
        <v>0</v>
      </c>
      <c r="P18163">
        <v>2016</v>
      </c>
    </row>
    <row r="18164" spans="1:16" x14ac:dyDescent="0.25">
      <c r="A18164" t="s">
        <v>26914</v>
      </c>
      <c r="B18164">
        <v>1584</v>
      </c>
      <c r="C18164" s="3" t="str">
        <f>HYPERLINK("http://www.uniprot.org/uniprot/G7IZP1","tr|G7IZP1|G7IZP1_MEDTR")</f>
        <v>tr|G7IZP1|G7IZP1_MEDTR</v>
      </c>
      <c r="D18164" t="s">
        <v>7939</v>
      </c>
      <c r="E18164">
        <v>84.26</v>
      </c>
      <c r="F18164">
        <v>521</v>
      </c>
      <c r="G18164">
        <v>82</v>
      </c>
      <c r="H18164">
        <v>0</v>
      </c>
      <c r="I18164">
        <v>1</v>
      </c>
      <c r="J18164">
        <v>1563</v>
      </c>
      <c r="K18164">
        <v>1</v>
      </c>
      <c r="L18164">
        <v>1</v>
      </c>
      <c r="M18164">
        <v>512</v>
      </c>
      <c r="N18164" t="s">
        <v>18</v>
      </c>
      <c r="O18164">
        <v>0</v>
      </c>
      <c r="P18164">
        <v>2207</v>
      </c>
    </row>
    <row r="18165" spans="1:16" x14ac:dyDescent="0.25">
      <c r="A18165" t="s">
        <v>26915</v>
      </c>
      <c r="B18165">
        <v>1851</v>
      </c>
      <c r="C18165" s="3" t="str">
        <f>HYPERLINK("http://www.uniprot.org/uniprot/I1MHP5","tr|I1MHP5|I1MHP5_SOYBN")</f>
        <v>tr|I1MHP5|I1MHP5_SOYBN</v>
      </c>
      <c r="D18165" t="s">
        <v>28</v>
      </c>
      <c r="E18165">
        <v>27.85</v>
      </c>
      <c r="F18165">
        <v>420</v>
      </c>
      <c r="G18165">
        <v>303</v>
      </c>
      <c r="H18165">
        <v>42</v>
      </c>
      <c r="I18165">
        <v>151</v>
      </c>
      <c r="J18165">
        <v>1284</v>
      </c>
      <c r="K18165">
        <v>1</v>
      </c>
      <c r="L18165">
        <v>1057</v>
      </c>
      <c r="M18165">
        <v>1470</v>
      </c>
      <c r="N18165" t="s">
        <v>18</v>
      </c>
      <c r="O18165" s="1">
        <v>2.30072E-30</v>
      </c>
      <c r="P18165">
        <v>352</v>
      </c>
    </row>
    <row r="18166" spans="1:16" x14ac:dyDescent="0.25">
      <c r="A18166" t="s">
        <v>26916</v>
      </c>
      <c r="B18166">
        <v>486</v>
      </c>
      <c r="C18166" s="3" t="str">
        <f>HYPERLINK("http://www.uniprot.org/uniprot/I3S8Z6","tr|I3S8Z6|I3S8Z6_MEDTR")</f>
        <v>tr|I3S8Z6|I3S8Z6_MEDTR</v>
      </c>
      <c r="D18166" t="s">
        <v>22</v>
      </c>
      <c r="E18166">
        <v>89.67</v>
      </c>
      <c r="F18166">
        <v>155</v>
      </c>
      <c r="G18166">
        <v>16</v>
      </c>
      <c r="H18166">
        <v>0</v>
      </c>
      <c r="I18166">
        <v>1</v>
      </c>
      <c r="J18166">
        <v>465</v>
      </c>
      <c r="K18166">
        <v>1</v>
      </c>
      <c r="L18166">
        <v>233</v>
      </c>
      <c r="M18166">
        <v>387</v>
      </c>
      <c r="N18166" t="s">
        <v>18</v>
      </c>
      <c r="O18166" s="1">
        <v>1.9503000000000001E-78</v>
      </c>
      <c r="P18166">
        <v>758</v>
      </c>
    </row>
    <row r="18167" spans="1:16" x14ac:dyDescent="0.25">
      <c r="A18167" t="s">
        <v>26917</v>
      </c>
      <c r="B18167">
        <v>1851</v>
      </c>
      <c r="C18167" s="3" t="str">
        <f>HYPERLINK("http://www.uniprot.org/uniprot/I1MHP5","tr|I1MHP5|I1MHP5_SOYBN")</f>
        <v>tr|I1MHP5|I1MHP5_SOYBN</v>
      </c>
      <c r="D18167" t="s">
        <v>28</v>
      </c>
      <c r="E18167">
        <v>27.85</v>
      </c>
      <c r="F18167">
        <v>420</v>
      </c>
      <c r="G18167">
        <v>303</v>
      </c>
      <c r="H18167">
        <v>42</v>
      </c>
      <c r="I18167">
        <v>151</v>
      </c>
      <c r="J18167">
        <v>1284</v>
      </c>
      <c r="K18167">
        <v>1</v>
      </c>
      <c r="L18167">
        <v>1057</v>
      </c>
      <c r="M18167">
        <v>1470</v>
      </c>
      <c r="N18167" t="s">
        <v>18</v>
      </c>
      <c r="O18167" s="1">
        <v>2.30072E-30</v>
      </c>
      <c r="P18167">
        <v>352</v>
      </c>
    </row>
    <row r="18168" spans="1:16" x14ac:dyDescent="0.25">
      <c r="A18168" t="s">
        <v>26918</v>
      </c>
      <c r="B18168">
        <v>2460</v>
      </c>
      <c r="C18168" s="3" t="str">
        <f>HYPERLINK("http://www.uniprot.org/uniprot/G7INL3","tr|G7INL3|G7INL3_MEDTR")</f>
        <v>tr|G7INL3|G7INL3_MEDTR</v>
      </c>
      <c r="D18168" t="s">
        <v>26919</v>
      </c>
      <c r="E18168">
        <v>85.8</v>
      </c>
      <c r="F18168">
        <v>831</v>
      </c>
      <c r="G18168">
        <v>118</v>
      </c>
      <c r="H18168">
        <v>12</v>
      </c>
      <c r="I18168">
        <v>1</v>
      </c>
      <c r="J18168">
        <v>2457</v>
      </c>
      <c r="K18168">
        <v>1</v>
      </c>
      <c r="L18168">
        <v>1</v>
      </c>
      <c r="M18168">
        <v>830</v>
      </c>
      <c r="N18168" t="s">
        <v>18</v>
      </c>
      <c r="O18168">
        <v>0</v>
      </c>
      <c r="P18168">
        <v>3723</v>
      </c>
    </row>
    <row r="18169" spans="1:16" x14ac:dyDescent="0.25">
      <c r="A18169" t="s">
        <v>26920</v>
      </c>
      <c r="B18169">
        <v>2625</v>
      </c>
      <c r="C18169" s="3" t="str">
        <f>HYPERLINK("http://www.uniprot.org/uniprot/I1MHF8","tr|I1MHF8|I1MHF8_SOYBN")</f>
        <v>tr|I1MHF8|I1MHF8_SOYBN</v>
      </c>
      <c r="D18169" t="s">
        <v>28</v>
      </c>
      <c r="E18169">
        <v>79.739999999999995</v>
      </c>
      <c r="F18169">
        <v>879</v>
      </c>
      <c r="G18169">
        <v>178</v>
      </c>
      <c r="H18169">
        <v>5</v>
      </c>
      <c r="I18169">
        <v>1</v>
      </c>
      <c r="J18169">
        <v>2622</v>
      </c>
      <c r="K18169">
        <v>1</v>
      </c>
      <c r="L18169">
        <v>1</v>
      </c>
      <c r="M18169">
        <v>874</v>
      </c>
      <c r="N18169" t="s">
        <v>18</v>
      </c>
      <c r="O18169">
        <v>0</v>
      </c>
      <c r="P18169">
        <v>3653</v>
      </c>
    </row>
    <row r="18170" spans="1:16" x14ac:dyDescent="0.25">
      <c r="A18170" t="s">
        <v>26921</v>
      </c>
      <c r="B18170">
        <v>1266</v>
      </c>
      <c r="C18170" s="3" t="str">
        <f>HYPERLINK("http://www.uniprot.org/uniprot/G7K053","tr|G7K053|G7K053_MEDTR")</f>
        <v>tr|G7K053|G7K053_MEDTR</v>
      </c>
      <c r="D18170" t="s">
        <v>26922</v>
      </c>
      <c r="E18170">
        <v>91.92</v>
      </c>
      <c r="F18170">
        <v>421</v>
      </c>
      <c r="G18170">
        <v>34</v>
      </c>
      <c r="H18170">
        <v>0</v>
      </c>
      <c r="I18170">
        <v>1</v>
      </c>
      <c r="J18170">
        <v>1263</v>
      </c>
      <c r="K18170">
        <v>1</v>
      </c>
      <c r="L18170">
        <v>71</v>
      </c>
      <c r="M18170">
        <v>488</v>
      </c>
      <c r="N18170" t="s">
        <v>18</v>
      </c>
      <c r="O18170">
        <v>0</v>
      </c>
      <c r="P18170">
        <v>2122</v>
      </c>
    </row>
    <row r="18171" spans="1:16" x14ac:dyDescent="0.25">
      <c r="A18171" t="s">
        <v>26923</v>
      </c>
      <c r="B18171">
        <v>3345</v>
      </c>
      <c r="C18171" s="3" t="str">
        <f>HYPERLINK("http://www.uniprot.org/uniprot/G7KWJ2","tr|G7KWJ2|G7KWJ2_MEDTR")</f>
        <v>tr|G7KWJ2|G7KWJ2_MEDTR</v>
      </c>
      <c r="D18171" t="s">
        <v>26924</v>
      </c>
      <c r="E18171">
        <v>89</v>
      </c>
      <c r="F18171">
        <v>1137</v>
      </c>
      <c r="G18171">
        <v>125</v>
      </c>
      <c r="H18171">
        <v>23</v>
      </c>
      <c r="I18171">
        <v>1</v>
      </c>
      <c r="J18171">
        <v>3342</v>
      </c>
      <c r="K18171">
        <v>1</v>
      </c>
      <c r="L18171">
        <v>1</v>
      </c>
      <c r="M18171">
        <v>1129</v>
      </c>
      <c r="N18171" t="s">
        <v>18</v>
      </c>
      <c r="O18171">
        <v>0</v>
      </c>
      <c r="P18171">
        <v>5240</v>
      </c>
    </row>
    <row r="18172" spans="1:16" x14ac:dyDescent="0.25">
      <c r="A18172" t="s">
        <v>26925</v>
      </c>
      <c r="B18172">
        <v>882</v>
      </c>
      <c r="C18172" s="3" t="str">
        <f>HYPERLINK("http://www.uniprot.org/uniprot/Q2HRU5","tr|Q2HRU5|Q2HRU5_MEDTR")</f>
        <v>tr|Q2HRU5|Q2HRU5_MEDTR</v>
      </c>
      <c r="D18172" t="s">
        <v>26926</v>
      </c>
      <c r="E18172">
        <v>89.13</v>
      </c>
      <c r="F18172">
        <v>276</v>
      </c>
      <c r="G18172">
        <v>30</v>
      </c>
      <c r="H18172">
        <v>0</v>
      </c>
      <c r="I18172">
        <v>52</v>
      </c>
      <c r="J18172">
        <v>879</v>
      </c>
      <c r="K18172">
        <v>1</v>
      </c>
      <c r="L18172">
        <v>18</v>
      </c>
      <c r="M18172">
        <v>293</v>
      </c>
      <c r="N18172" t="s">
        <v>18</v>
      </c>
      <c r="O18172" s="1">
        <v>6.1457699999999999E-153</v>
      </c>
      <c r="P18172">
        <v>1405</v>
      </c>
    </row>
    <row r="18173" spans="1:16" x14ac:dyDescent="0.25">
      <c r="A18173" t="s">
        <v>26927</v>
      </c>
      <c r="B18173">
        <v>186</v>
      </c>
      <c r="C18173" s="3" t="str">
        <f>HYPERLINK("http://www.uniprot.org/uniprot/I1K3E4","tr|I1K3E4|I1K3E4_SOYBN")</f>
        <v>tr|I1K3E4|I1K3E4_SOYBN</v>
      </c>
      <c r="D18173" t="s">
        <v>28</v>
      </c>
      <c r="E18173">
        <v>84</v>
      </c>
      <c r="F18173">
        <v>50</v>
      </c>
      <c r="G18173">
        <v>8</v>
      </c>
      <c r="H18173">
        <v>0</v>
      </c>
      <c r="I18173">
        <v>1</v>
      </c>
      <c r="J18173">
        <v>150</v>
      </c>
      <c r="K18173">
        <v>1</v>
      </c>
      <c r="L18173">
        <v>1</v>
      </c>
      <c r="M18173">
        <v>50</v>
      </c>
      <c r="N18173" t="s">
        <v>18</v>
      </c>
      <c r="O18173" s="1">
        <v>1.4401299999999999E-20</v>
      </c>
      <c r="P18173">
        <v>259</v>
      </c>
    </row>
    <row r="18174" spans="1:16" x14ac:dyDescent="0.25">
      <c r="A18174" t="s">
        <v>26928</v>
      </c>
      <c r="B18174">
        <v>2253</v>
      </c>
      <c r="C18174" s="3" t="str">
        <f>HYPERLINK("http://www.uniprot.org/uniprot/G7IAP3","tr|G7IAP3|G7IAP3_MEDTR")</f>
        <v>tr|G7IAP3|G7IAP3_MEDTR</v>
      </c>
      <c r="D18174" t="s">
        <v>26929</v>
      </c>
      <c r="E18174">
        <v>84.5</v>
      </c>
      <c r="F18174">
        <v>755</v>
      </c>
      <c r="G18174">
        <v>117</v>
      </c>
      <c r="H18174">
        <v>6</v>
      </c>
      <c r="I18174">
        <v>1</v>
      </c>
      <c r="J18174">
        <v>2247</v>
      </c>
      <c r="K18174">
        <v>1</v>
      </c>
      <c r="L18174">
        <v>1</v>
      </c>
      <c r="M18174">
        <v>752</v>
      </c>
      <c r="N18174" t="s">
        <v>18</v>
      </c>
      <c r="O18174">
        <v>0</v>
      </c>
      <c r="P18174">
        <v>3233</v>
      </c>
    </row>
    <row r="18175" spans="1:16" x14ac:dyDescent="0.25">
      <c r="A18175" t="s">
        <v>26930</v>
      </c>
      <c r="B18175">
        <v>531</v>
      </c>
      <c r="C18175" s="3" t="str">
        <f>HYPERLINK("http://www.uniprot.org/uniprot/G7I945","tr|G7I945|G7I945_MEDTR")</f>
        <v>tr|G7I945|G7I945_MEDTR</v>
      </c>
      <c r="D18175" t="s">
        <v>26898</v>
      </c>
      <c r="E18175">
        <v>85.71</v>
      </c>
      <c r="F18175">
        <v>147</v>
      </c>
      <c r="G18175">
        <v>21</v>
      </c>
      <c r="H18175">
        <v>0</v>
      </c>
      <c r="I18175">
        <v>88</v>
      </c>
      <c r="J18175">
        <v>528</v>
      </c>
      <c r="K18175">
        <v>1</v>
      </c>
      <c r="L18175">
        <v>86</v>
      </c>
      <c r="M18175">
        <v>232</v>
      </c>
      <c r="N18175" t="s">
        <v>18</v>
      </c>
      <c r="O18175" s="1">
        <v>8.8563399999999995E-71</v>
      </c>
      <c r="P18175">
        <v>692</v>
      </c>
    </row>
    <row r="18176" spans="1:16" x14ac:dyDescent="0.25">
      <c r="A18176" t="s">
        <v>26931</v>
      </c>
      <c r="B18176">
        <v>1824</v>
      </c>
      <c r="C18176" s="3" t="str">
        <f>HYPERLINK("http://www.uniprot.org/uniprot/G8A2B6","tr|G8A2B6|G8A2B6_MEDTR")</f>
        <v>tr|G8A2B6|G8A2B6_MEDTR</v>
      </c>
      <c r="D18176" t="s">
        <v>26932</v>
      </c>
      <c r="E18176">
        <v>75.760000000000005</v>
      </c>
      <c r="F18176">
        <v>590</v>
      </c>
      <c r="G18176">
        <v>143</v>
      </c>
      <c r="H18176">
        <v>9</v>
      </c>
      <c r="I18176">
        <v>1</v>
      </c>
      <c r="J18176">
        <v>1743</v>
      </c>
      <c r="K18176">
        <v>1</v>
      </c>
      <c r="L18176">
        <v>46</v>
      </c>
      <c r="M18176">
        <v>619</v>
      </c>
      <c r="N18176" t="s">
        <v>18</v>
      </c>
      <c r="O18176">
        <v>0</v>
      </c>
      <c r="P18176">
        <v>2244</v>
      </c>
    </row>
    <row r="18177" spans="1:16" x14ac:dyDescent="0.25">
      <c r="A18177" t="s">
        <v>26933</v>
      </c>
      <c r="B18177">
        <v>1398</v>
      </c>
      <c r="C18177" s="3" t="str">
        <f>HYPERLINK("http://www.uniprot.org/uniprot/I1K7P4","tr|I1K7P4|I1K7P4_SOYBN")</f>
        <v>tr|I1K7P4|I1K7P4_SOYBN</v>
      </c>
      <c r="D18177" t="s">
        <v>28</v>
      </c>
      <c r="E18177">
        <v>85.77</v>
      </c>
      <c r="F18177">
        <v>464</v>
      </c>
      <c r="G18177">
        <v>66</v>
      </c>
      <c r="H18177">
        <v>1</v>
      </c>
      <c r="I18177">
        <v>1</v>
      </c>
      <c r="J18177">
        <v>1389</v>
      </c>
      <c r="K18177">
        <v>1</v>
      </c>
      <c r="L18177">
        <v>1</v>
      </c>
      <c r="M18177">
        <v>463</v>
      </c>
      <c r="N18177" t="s">
        <v>18</v>
      </c>
      <c r="O18177">
        <v>0</v>
      </c>
      <c r="P18177">
        <v>1989</v>
      </c>
    </row>
    <row r="18178" spans="1:16" x14ac:dyDescent="0.25">
      <c r="A18178" t="s">
        <v>26934</v>
      </c>
      <c r="B18178">
        <v>2181</v>
      </c>
      <c r="C18178" s="3" t="str">
        <f>HYPERLINK("http://www.uniprot.org/uniprot/K7KYE4","tr|K7KYE4|K7KYE4_SOYBN")</f>
        <v>tr|K7KYE4|K7KYE4_SOYBN</v>
      </c>
      <c r="D18178" t="s">
        <v>28</v>
      </c>
      <c r="E18178">
        <v>54.36</v>
      </c>
      <c r="F18178">
        <v>642</v>
      </c>
      <c r="G18178">
        <v>293</v>
      </c>
      <c r="H18178">
        <v>60</v>
      </c>
      <c r="I18178">
        <v>430</v>
      </c>
      <c r="J18178">
        <v>2175</v>
      </c>
      <c r="K18178">
        <v>1</v>
      </c>
      <c r="L18178">
        <v>827</v>
      </c>
      <c r="M18178">
        <v>1461</v>
      </c>
      <c r="N18178" t="s">
        <v>18</v>
      </c>
      <c r="O18178" s="1">
        <v>2.3664099999999999E-178</v>
      </c>
      <c r="P18178">
        <v>1629</v>
      </c>
    </row>
    <row r="18179" spans="1:16" x14ac:dyDescent="0.25">
      <c r="A18179" t="s">
        <v>26935</v>
      </c>
      <c r="B18179">
        <v>618</v>
      </c>
      <c r="C18179" s="3" t="str">
        <f>HYPERLINK("http://www.uniprot.org/uniprot/I1JD92","tr|I1JD92|I1JD92_SOYBN")</f>
        <v>tr|I1JD92|I1JD92_SOYBN</v>
      </c>
      <c r="D18179" t="s">
        <v>28</v>
      </c>
      <c r="E18179">
        <v>75.97</v>
      </c>
      <c r="F18179">
        <v>179</v>
      </c>
      <c r="G18179">
        <v>43</v>
      </c>
      <c r="H18179">
        <v>0</v>
      </c>
      <c r="I18179">
        <v>79</v>
      </c>
      <c r="J18179">
        <v>615</v>
      </c>
      <c r="K18179">
        <v>1</v>
      </c>
      <c r="L18179">
        <v>1</v>
      </c>
      <c r="M18179">
        <v>179</v>
      </c>
      <c r="N18179" t="s">
        <v>18</v>
      </c>
      <c r="O18179" s="1">
        <v>5.0897000000000005E-78</v>
      </c>
      <c r="P18179">
        <v>756</v>
      </c>
    </row>
    <row r="18180" spans="1:16" x14ac:dyDescent="0.25">
      <c r="A18180" t="s">
        <v>26936</v>
      </c>
      <c r="B18180">
        <v>2130</v>
      </c>
      <c r="C18180" s="3" t="str">
        <f>HYPERLINK("http://www.uniprot.org/uniprot/G7LJE3","tr|G7LJE3|G7LJE3_MEDTR")</f>
        <v>tr|G7LJE3|G7LJE3_MEDTR</v>
      </c>
      <c r="D18180" t="s">
        <v>26937</v>
      </c>
      <c r="E18180">
        <v>79.400000000000006</v>
      </c>
      <c r="F18180">
        <v>709</v>
      </c>
      <c r="G18180">
        <v>146</v>
      </c>
      <c r="H18180">
        <v>0</v>
      </c>
      <c r="I18180">
        <v>1</v>
      </c>
      <c r="J18180">
        <v>2127</v>
      </c>
      <c r="K18180">
        <v>1</v>
      </c>
      <c r="L18180">
        <v>1</v>
      </c>
      <c r="M18180">
        <v>707</v>
      </c>
      <c r="N18180" t="s">
        <v>18</v>
      </c>
      <c r="O18180">
        <v>0</v>
      </c>
      <c r="P18180">
        <v>2966</v>
      </c>
    </row>
    <row r="18181" spans="1:16" x14ac:dyDescent="0.25">
      <c r="A18181" t="s">
        <v>26938</v>
      </c>
      <c r="B18181">
        <v>606</v>
      </c>
      <c r="C18181" s="3" t="str">
        <f>HYPERLINK("http://www.uniprot.org/uniprot/I3S9B7","tr|I3S9B7|I3S9B7_LOTJA")</f>
        <v>tr|I3S9B7|I3S9B7_LOTJA</v>
      </c>
      <c r="D18181" t="s">
        <v>93</v>
      </c>
      <c r="E18181">
        <v>82.95</v>
      </c>
      <c r="F18181">
        <v>176</v>
      </c>
      <c r="G18181">
        <v>30</v>
      </c>
      <c r="H18181">
        <v>0</v>
      </c>
      <c r="I18181">
        <v>76</v>
      </c>
      <c r="J18181">
        <v>603</v>
      </c>
      <c r="K18181">
        <v>1</v>
      </c>
      <c r="L18181">
        <v>22</v>
      </c>
      <c r="M18181">
        <v>196</v>
      </c>
      <c r="N18181" t="s">
        <v>18</v>
      </c>
      <c r="O18181" s="1">
        <v>3.8737199999999998E-75</v>
      </c>
      <c r="P18181">
        <v>731</v>
      </c>
    </row>
    <row r="18182" spans="1:16" x14ac:dyDescent="0.25">
      <c r="A18182" t="s">
        <v>26939</v>
      </c>
      <c r="B18182">
        <v>1470</v>
      </c>
      <c r="C18182" s="3" t="str">
        <f>HYPERLINK("http://www.uniprot.org/uniprot/K7KY74","tr|K7KY74|K7KY74_SOYBN")</f>
        <v>tr|K7KY74|K7KY74_SOYBN</v>
      </c>
      <c r="D18182" t="s">
        <v>28</v>
      </c>
      <c r="E18182">
        <v>77.91</v>
      </c>
      <c r="F18182">
        <v>489</v>
      </c>
      <c r="G18182">
        <v>108</v>
      </c>
      <c r="H18182">
        <v>3</v>
      </c>
      <c r="I18182">
        <v>10</v>
      </c>
      <c r="J18182">
        <v>1467</v>
      </c>
      <c r="K18182">
        <v>1</v>
      </c>
      <c r="L18182">
        <v>5</v>
      </c>
      <c r="M18182">
        <v>484</v>
      </c>
      <c r="N18182" t="s">
        <v>18</v>
      </c>
      <c r="O18182">
        <v>0</v>
      </c>
      <c r="P18182">
        <v>2024</v>
      </c>
    </row>
    <row r="18183" spans="1:16" x14ac:dyDescent="0.25">
      <c r="A18183" t="s">
        <v>26940</v>
      </c>
      <c r="B18183">
        <v>207</v>
      </c>
      <c r="C18183" s="3" t="str">
        <f>HYPERLINK("http://www.uniprot.org/uniprot/G7JTA8","tr|G7JTA8|G7JTA8_MEDTR")</f>
        <v>tr|G7JTA8|G7JTA8_MEDTR</v>
      </c>
      <c r="D18183" t="s">
        <v>26941</v>
      </c>
      <c r="E18183">
        <v>87.87</v>
      </c>
      <c r="F18183">
        <v>66</v>
      </c>
      <c r="G18183">
        <v>8</v>
      </c>
      <c r="H18183">
        <v>0</v>
      </c>
      <c r="I18183">
        <v>1</v>
      </c>
      <c r="J18183">
        <v>198</v>
      </c>
      <c r="K18183">
        <v>1</v>
      </c>
      <c r="L18183">
        <v>1</v>
      </c>
      <c r="M18183">
        <v>66</v>
      </c>
      <c r="N18183" t="s">
        <v>18</v>
      </c>
      <c r="O18183" s="1">
        <v>3.1220299999999999E-28</v>
      </c>
      <c r="P18183">
        <v>325</v>
      </c>
    </row>
    <row r="18184" spans="1:16" x14ac:dyDescent="0.25">
      <c r="A18184" t="s">
        <v>26942</v>
      </c>
      <c r="B18184">
        <v>726</v>
      </c>
      <c r="C18184" s="3" t="str">
        <f>HYPERLINK("http://www.uniprot.org/uniprot/G7LEE2","tr|G7LEE2|G7LEE2_MEDTR")</f>
        <v>tr|G7LEE2|G7LEE2_MEDTR</v>
      </c>
      <c r="D18184" t="s">
        <v>26943</v>
      </c>
      <c r="E18184">
        <v>69.400000000000006</v>
      </c>
      <c r="F18184">
        <v>219</v>
      </c>
      <c r="G18184">
        <v>67</v>
      </c>
      <c r="H18184">
        <v>0</v>
      </c>
      <c r="I18184">
        <v>64</v>
      </c>
      <c r="J18184">
        <v>720</v>
      </c>
      <c r="K18184">
        <v>1</v>
      </c>
      <c r="L18184">
        <v>24</v>
      </c>
      <c r="M18184">
        <v>235</v>
      </c>
      <c r="N18184" t="s">
        <v>18</v>
      </c>
      <c r="O18184" s="1">
        <v>2.3584800000000001E-79</v>
      </c>
      <c r="P18184">
        <v>769</v>
      </c>
    </row>
    <row r="18185" spans="1:16" x14ac:dyDescent="0.25">
      <c r="A18185" t="s">
        <v>26944</v>
      </c>
      <c r="B18185">
        <v>2109</v>
      </c>
      <c r="C18185" s="3" t="str">
        <f>HYPERLINK("http://www.uniprot.org/uniprot/M5X830","tr|M5X830|M5X830_PRUPE")</f>
        <v>tr|M5X830|M5X830_PRUPE</v>
      </c>
      <c r="D18185" t="s">
        <v>26945</v>
      </c>
      <c r="E18185">
        <v>50</v>
      </c>
      <c r="F18185">
        <v>738</v>
      </c>
      <c r="G18185">
        <v>369</v>
      </c>
      <c r="H18185">
        <v>38</v>
      </c>
      <c r="I18185">
        <v>1</v>
      </c>
      <c r="J18185">
        <v>2100</v>
      </c>
      <c r="K18185">
        <v>1</v>
      </c>
      <c r="L18185">
        <v>1</v>
      </c>
      <c r="M18185">
        <v>727</v>
      </c>
      <c r="N18185" t="s">
        <v>18</v>
      </c>
      <c r="O18185" s="1">
        <v>4.2762599999999999E-177</v>
      </c>
      <c r="P18185">
        <v>1618</v>
      </c>
    </row>
    <row r="18186" spans="1:16" x14ac:dyDescent="0.25">
      <c r="A18186" t="s">
        <v>26946</v>
      </c>
      <c r="B18186">
        <v>795</v>
      </c>
      <c r="C18186" s="3" t="str">
        <f>HYPERLINK("http://www.uniprot.org/uniprot/G7JLT2","tr|G7JLT2|G7JLT2_MEDTR")</f>
        <v>tr|G7JLT2|G7JLT2_MEDTR</v>
      </c>
      <c r="D18186" t="s">
        <v>23454</v>
      </c>
      <c r="E18186">
        <v>90.72</v>
      </c>
      <c r="F18186">
        <v>248</v>
      </c>
      <c r="G18186">
        <v>23</v>
      </c>
      <c r="H18186">
        <v>0</v>
      </c>
      <c r="I18186">
        <v>1</v>
      </c>
      <c r="J18186">
        <v>744</v>
      </c>
      <c r="K18186">
        <v>1</v>
      </c>
      <c r="L18186">
        <v>1</v>
      </c>
      <c r="M18186">
        <v>248</v>
      </c>
      <c r="N18186" t="s">
        <v>18</v>
      </c>
      <c r="O18186" s="1">
        <v>2.35155E-126</v>
      </c>
      <c r="P18186">
        <v>1175</v>
      </c>
    </row>
    <row r="18187" spans="1:16" x14ac:dyDescent="0.25">
      <c r="A18187" t="s">
        <v>26947</v>
      </c>
      <c r="B18187">
        <v>372</v>
      </c>
      <c r="C18187" s="3" t="str">
        <f>HYPERLINK("http://www.uniprot.org/uniprot/G9BXE5","tr|G9BXE5|G9BXE5_SOYBN")</f>
        <v>tr|G9BXE5|G9BXE5_SOYBN</v>
      </c>
      <c r="D18187" t="s">
        <v>26948</v>
      </c>
      <c r="E18187">
        <v>51.04</v>
      </c>
      <c r="F18187">
        <v>96</v>
      </c>
      <c r="G18187">
        <v>47</v>
      </c>
      <c r="H18187">
        <v>0</v>
      </c>
      <c r="I18187">
        <v>1</v>
      </c>
      <c r="J18187">
        <v>288</v>
      </c>
      <c r="K18187">
        <v>1</v>
      </c>
      <c r="L18187">
        <v>19</v>
      </c>
      <c r="M18187">
        <v>99</v>
      </c>
      <c r="N18187" t="s">
        <v>18</v>
      </c>
      <c r="O18187" s="1">
        <v>1.19051E-14</v>
      </c>
      <c r="P18187">
        <v>208</v>
      </c>
    </row>
    <row r="18188" spans="1:16" x14ac:dyDescent="0.25">
      <c r="A18188" t="s">
        <v>26949</v>
      </c>
      <c r="B18188">
        <v>1050</v>
      </c>
      <c r="C18188" s="3" t="str">
        <f>HYPERLINK("http://www.uniprot.org/uniprot/K7MNX2","tr|K7MNX2|K7MNX2_SOYBN")</f>
        <v>tr|K7MNX2|K7MNX2_SOYBN</v>
      </c>
      <c r="D18188" t="s">
        <v>28</v>
      </c>
      <c r="E18188">
        <v>24.78</v>
      </c>
      <c r="F18188">
        <v>234</v>
      </c>
      <c r="G18188">
        <v>176</v>
      </c>
      <c r="H18188">
        <v>4</v>
      </c>
      <c r="I18188">
        <v>1</v>
      </c>
      <c r="J18188">
        <v>690</v>
      </c>
      <c r="K18188">
        <v>1</v>
      </c>
      <c r="L18188">
        <v>288</v>
      </c>
      <c r="M18188">
        <v>514</v>
      </c>
      <c r="N18188" t="s">
        <v>18</v>
      </c>
      <c r="O18188" s="1">
        <v>7.7735099999999992E-18</v>
      </c>
      <c r="P18188">
        <v>241</v>
      </c>
    </row>
    <row r="18189" spans="1:16" x14ac:dyDescent="0.25">
      <c r="A18189" t="s">
        <v>26950</v>
      </c>
      <c r="B18189">
        <v>1143</v>
      </c>
      <c r="C18189" s="3" t="str">
        <f>HYPERLINK("http://www.uniprot.org/uniprot/C7FDI5","tr|C7FDI5|C7FDI5_SOYBN")</f>
        <v>tr|C7FDI5|C7FDI5_SOYBN</v>
      </c>
      <c r="D18189" t="s">
        <v>717</v>
      </c>
      <c r="E18189">
        <v>49.17</v>
      </c>
      <c r="F18189">
        <v>362</v>
      </c>
      <c r="G18189">
        <v>184</v>
      </c>
      <c r="H18189">
        <v>4</v>
      </c>
      <c r="I18189">
        <v>1</v>
      </c>
      <c r="J18189">
        <v>1074</v>
      </c>
      <c r="K18189">
        <v>1</v>
      </c>
      <c r="L18189">
        <v>704</v>
      </c>
      <c r="M18189">
        <v>1060</v>
      </c>
      <c r="N18189" t="s">
        <v>18</v>
      </c>
      <c r="O18189" s="1">
        <v>1.2507500000000001E-96</v>
      </c>
      <c r="P18189">
        <v>921</v>
      </c>
    </row>
    <row r="18190" spans="1:16" x14ac:dyDescent="0.25">
      <c r="A18190" t="s">
        <v>26951</v>
      </c>
      <c r="B18190">
        <v>426</v>
      </c>
      <c r="C18190" s="3" t="str">
        <f>HYPERLINK("http://www.uniprot.org/uniprot/K7L1W5","tr|K7L1W5|K7L1W5_SOYBN")</f>
        <v>tr|K7L1W5|K7L1W5_SOYBN</v>
      </c>
      <c r="D18190" t="s">
        <v>28</v>
      </c>
      <c r="E18190">
        <v>37.5</v>
      </c>
      <c r="F18190">
        <v>88</v>
      </c>
      <c r="G18190">
        <v>55</v>
      </c>
      <c r="H18190">
        <v>1</v>
      </c>
      <c r="I18190">
        <v>118</v>
      </c>
      <c r="J18190">
        <v>378</v>
      </c>
      <c r="K18190">
        <v>1</v>
      </c>
      <c r="L18190">
        <v>306</v>
      </c>
      <c r="M18190">
        <v>393</v>
      </c>
      <c r="N18190" t="s">
        <v>18</v>
      </c>
      <c r="O18190" s="1">
        <v>3.5249600000000003E-11</v>
      </c>
      <c r="P18190">
        <v>178</v>
      </c>
    </row>
    <row r="18191" spans="1:16" x14ac:dyDescent="0.25">
      <c r="A18191" t="s">
        <v>26952</v>
      </c>
      <c r="B18191">
        <v>1620</v>
      </c>
      <c r="C18191" s="3" t="str">
        <f>HYPERLINK("http://www.uniprot.org/uniprot/G7KDW6","tr|G7KDW6|G7KDW6_MEDTR")</f>
        <v>tr|G7KDW6|G7KDW6_MEDTR</v>
      </c>
      <c r="D18191" t="s">
        <v>26953</v>
      </c>
      <c r="E18191">
        <v>80.94</v>
      </c>
      <c r="F18191">
        <v>530</v>
      </c>
      <c r="G18191">
        <v>101</v>
      </c>
      <c r="H18191">
        <v>0</v>
      </c>
      <c r="I18191">
        <v>28</v>
      </c>
      <c r="J18191">
        <v>1617</v>
      </c>
      <c r="K18191">
        <v>1</v>
      </c>
      <c r="L18191">
        <v>2</v>
      </c>
      <c r="M18191">
        <v>531</v>
      </c>
      <c r="N18191" t="s">
        <v>18</v>
      </c>
      <c r="O18191">
        <v>0</v>
      </c>
      <c r="P18191">
        <v>2227</v>
      </c>
    </row>
    <row r="18192" spans="1:16" x14ac:dyDescent="0.25">
      <c r="A18192" t="s">
        <v>26954</v>
      </c>
      <c r="B18192">
        <v>318</v>
      </c>
      <c r="C18192" s="3" t="str">
        <f>HYPERLINK("http://www.uniprot.org/uniprot/I3SBB1","tr|I3SBB1|I3SBB1_MEDTR")</f>
        <v>tr|I3SBB1|I3SBB1_MEDTR</v>
      </c>
      <c r="D18192" t="s">
        <v>22</v>
      </c>
      <c r="E18192">
        <v>84.76</v>
      </c>
      <c r="F18192">
        <v>105</v>
      </c>
      <c r="G18192">
        <v>16</v>
      </c>
      <c r="H18192">
        <v>0</v>
      </c>
      <c r="I18192">
        <v>1</v>
      </c>
      <c r="J18192">
        <v>315</v>
      </c>
      <c r="K18192">
        <v>1</v>
      </c>
      <c r="L18192">
        <v>40</v>
      </c>
      <c r="M18192">
        <v>140</v>
      </c>
      <c r="N18192" t="s">
        <v>18</v>
      </c>
      <c r="O18192" s="1">
        <v>3.2379100000000001E-41</v>
      </c>
      <c r="P18192">
        <v>437</v>
      </c>
    </row>
    <row r="18193" spans="1:16" x14ac:dyDescent="0.25">
      <c r="A18193" t="s">
        <v>26955</v>
      </c>
      <c r="B18193">
        <v>918</v>
      </c>
      <c r="C18193" s="3" t="str">
        <f>HYPERLINK("http://www.uniprot.org/uniprot/Q2HUM2","tr|Q2HUM2|Q2HUM2_MEDTR")</f>
        <v>tr|Q2HUM2|Q2HUM2_MEDTR</v>
      </c>
      <c r="D18193" t="s">
        <v>26956</v>
      </c>
      <c r="E18193">
        <v>84.26</v>
      </c>
      <c r="F18193">
        <v>305</v>
      </c>
      <c r="G18193">
        <v>48</v>
      </c>
      <c r="H18193">
        <v>0</v>
      </c>
      <c r="I18193">
        <v>1</v>
      </c>
      <c r="J18193">
        <v>915</v>
      </c>
      <c r="K18193">
        <v>1</v>
      </c>
      <c r="L18193">
        <v>83</v>
      </c>
      <c r="M18193">
        <v>387</v>
      </c>
      <c r="N18193" t="s">
        <v>18</v>
      </c>
      <c r="O18193" s="1">
        <v>3.5988399999999998E-151</v>
      </c>
      <c r="P18193">
        <v>1390</v>
      </c>
    </row>
    <row r="18194" spans="1:16" x14ac:dyDescent="0.25">
      <c r="A18194" t="s">
        <v>26957</v>
      </c>
      <c r="B18194">
        <v>3144</v>
      </c>
      <c r="C18194" s="3" t="str">
        <f>HYPERLINK("http://www.uniprot.org/uniprot/G8DCY4","tr|G8DCY4|G8DCY4_PHAVU")</f>
        <v>tr|G8DCY4|G8DCY4_PHAVU</v>
      </c>
      <c r="D18194" t="s">
        <v>1086</v>
      </c>
      <c r="E18194">
        <v>82.32</v>
      </c>
      <c r="F18194">
        <v>1041</v>
      </c>
      <c r="G18194">
        <v>184</v>
      </c>
      <c r="H18194">
        <v>0</v>
      </c>
      <c r="I18194">
        <v>1</v>
      </c>
      <c r="J18194">
        <v>3123</v>
      </c>
      <c r="K18194">
        <v>1</v>
      </c>
      <c r="L18194">
        <v>315</v>
      </c>
      <c r="M18194">
        <v>1268</v>
      </c>
      <c r="N18194" t="s">
        <v>18</v>
      </c>
      <c r="O18194">
        <v>0</v>
      </c>
      <c r="P18194">
        <v>4447</v>
      </c>
    </row>
    <row r="18195" spans="1:16" x14ac:dyDescent="0.25">
      <c r="A18195" t="s">
        <v>26958</v>
      </c>
      <c r="B18195">
        <v>1083</v>
      </c>
      <c r="C18195" s="3" t="str">
        <f>HYPERLINK("http://www.uniprot.org/uniprot/K7MVU4","tr|K7MVU4|K7MVU4_SOYBN")</f>
        <v>tr|K7MVU4|K7MVU4_SOYBN</v>
      </c>
      <c r="D18195" t="s">
        <v>28</v>
      </c>
      <c r="E18195">
        <v>67.97</v>
      </c>
      <c r="F18195">
        <v>306</v>
      </c>
      <c r="G18195">
        <v>98</v>
      </c>
      <c r="H18195">
        <v>34</v>
      </c>
      <c r="I18195">
        <v>1</v>
      </c>
      <c r="J18195">
        <v>816</v>
      </c>
      <c r="K18195">
        <v>1</v>
      </c>
      <c r="L18195">
        <v>138</v>
      </c>
      <c r="M18195">
        <v>420</v>
      </c>
      <c r="N18195" t="s">
        <v>18</v>
      </c>
      <c r="O18195" s="1">
        <v>2.9961900000000002E-113</v>
      </c>
      <c r="P18195">
        <v>1064</v>
      </c>
    </row>
    <row r="18196" spans="1:16" x14ac:dyDescent="0.25">
      <c r="A18196" t="s">
        <v>26959</v>
      </c>
      <c r="B18196">
        <v>1407</v>
      </c>
      <c r="C18196" s="3" t="str">
        <f>HYPERLINK("http://www.uniprot.org/uniprot/I1J563","tr|I1J563|I1J563_SOYBN")</f>
        <v>tr|I1J563|I1J563_SOYBN</v>
      </c>
      <c r="D18196" t="s">
        <v>28</v>
      </c>
      <c r="E18196">
        <v>79.13</v>
      </c>
      <c r="F18196">
        <v>441</v>
      </c>
      <c r="G18196">
        <v>92</v>
      </c>
      <c r="H18196">
        <v>0</v>
      </c>
      <c r="I18196">
        <v>73</v>
      </c>
      <c r="J18196">
        <v>1395</v>
      </c>
      <c r="K18196">
        <v>1</v>
      </c>
      <c r="L18196">
        <v>28</v>
      </c>
      <c r="M18196">
        <v>461</v>
      </c>
      <c r="N18196" t="s">
        <v>18</v>
      </c>
      <c r="O18196">
        <v>0</v>
      </c>
      <c r="P18196">
        <v>1864</v>
      </c>
    </row>
    <row r="18197" spans="1:16" x14ac:dyDescent="0.25">
      <c r="A18197" t="s">
        <v>26960</v>
      </c>
      <c r="B18197">
        <v>1134</v>
      </c>
      <c r="C18197" s="3" t="str">
        <f>HYPERLINK("http://www.uniprot.org/uniprot/G7KWJ4","tr|G7KWJ4|G7KWJ4_MEDTR")</f>
        <v>tr|G7KWJ4|G7KWJ4_MEDTR</v>
      </c>
      <c r="D18197" t="s">
        <v>26961</v>
      </c>
      <c r="E18197">
        <v>83.37</v>
      </c>
      <c r="F18197">
        <v>379</v>
      </c>
      <c r="G18197">
        <v>63</v>
      </c>
      <c r="H18197">
        <v>3</v>
      </c>
      <c r="I18197">
        <v>4</v>
      </c>
      <c r="J18197">
        <v>1131</v>
      </c>
      <c r="K18197">
        <v>1</v>
      </c>
      <c r="L18197">
        <v>1</v>
      </c>
      <c r="M18197">
        <v>377</v>
      </c>
      <c r="N18197" t="s">
        <v>18</v>
      </c>
      <c r="O18197" s="1">
        <v>1.16579E-179</v>
      </c>
      <c r="P18197">
        <v>1637</v>
      </c>
    </row>
    <row r="18198" spans="1:16" x14ac:dyDescent="0.25">
      <c r="A18198" t="s">
        <v>26962</v>
      </c>
      <c r="B18198">
        <v>639</v>
      </c>
      <c r="C18198" s="3" t="str">
        <f>HYPERLINK("http://www.uniprot.org/uniprot/Q2HRU8","tr|Q2HRU8|Q2HRU8_MEDTR")</f>
        <v>tr|Q2HRU8|Q2HRU8_MEDTR</v>
      </c>
      <c r="D18198" t="s">
        <v>26963</v>
      </c>
      <c r="E18198">
        <v>61.92</v>
      </c>
      <c r="F18198">
        <v>218</v>
      </c>
      <c r="G18198">
        <v>83</v>
      </c>
      <c r="H18198">
        <v>7</v>
      </c>
      <c r="I18198">
        <v>1</v>
      </c>
      <c r="J18198">
        <v>633</v>
      </c>
      <c r="K18198">
        <v>1</v>
      </c>
      <c r="L18198">
        <v>1</v>
      </c>
      <c r="M18198">
        <v>218</v>
      </c>
      <c r="N18198" t="s">
        <v>18</v>
      </c>
      <c r="O18198" s="1">
        <v>4.3242199999999997E-62</v>
      </c>
      <c r="P18198">
        <v>619</v>
      </c>
    </row>
    <row r="18199" spans="1:16" x14ac:dyDescent="0.25">
      <c r="A18199" t="s">
        <v>26964</v>
      </c>
      <c r="B18199">
        <v>1263</v>
      </c>
      <c r="C18199" s="3" t="str">
        <f>HYPERLINK("http://www.uniprot.org/uniprot/G7KWU1","tr|G7KWU1|G7KWU1_MEDTR")</f>
        <v>tr|G7KWU1|G7KWU1_MEDTR</v>
      </c>
      <c r="D18199" t="s">
        <v>26965</v>
      </c>
      <c r="E18199">
        <v>90.71</v>
      </c>
      <c r="F18199">
        <v>420</v>
      </c>
      <c r="G18199">
        <v>39</v>
      </c>
      <c r="H18199">
        <v>0</v>
      </c>
      <c r="I18199">
        <v>1</v>
      </c>
      <c r="J18199">
        <v>1260</v>
      </c>
      <c r="K18199">
        <v>1</v>
      </c>
      <c r="L18199">
        <v>1</v>
      </c>
      <c r="M18199">
        <v>418</v>
      </c>
      <c r="N18199" t="s">
        <v>18</v>
      </c>
      <c r="O18199">
        <v>0</v>
      </c>
      <c r="P18199">
        <v>1998</v>
      </c>
    </row>
    <row r="18200" spans="1:16" x14ac:dyDescent="0.25">
      <c r="A18200" t="s">
        <v>26966</v>
      </c>
      <c r="B18200">
        <v>954</v>
      </c>
      <c r="C18200" s="3" t="str">
        <f>HYPERLINK("http://www.uniprot.org/uniprot/I1L3B4","tr|I1L3B4|I1L3B4_SOYBN")</f>
        <v>tr|I1L3B4|I1L3B4_SOYBN</v>
      </c>
      <c r="D18200" t="s">
        <v>28</v>
      </c>
      <c r="E18200">
        <v>61.72</v>
      </c>
      <c r="F18200">
        <v>290</v>
      </c>
      <c r="G18200">
        <v>111</v>
      </c>
      <c r="H18200">
        <v>1</v>
      </c>
      <c r="I18200">
        <v>79</v>
      </c>
      <c r="J18200">
        <v>945</v>
      </c>
      <c r="K18200">
        <v>1</v>
      </c>
      <c r="L18200">
        <v>41</v>
      </c>
      <c r="M18200">
        <v>330</v>
      </c>
      <c r="N18200" t="s">
        <v>18</v>
      </c>
      <c r="O18200" s="1">
        <v>1.39467E-100</v>
      </c>
      <c r="P18200">
        <v>954</v>
      </c>
    </row>
    <row r="18201" spans="1:16" x14ac:dyDescent="0.25">
      <c r="A18201" t="s">
        <v>26967</v>
      </c>
      <c r="B18201">
        <v>2190</v>
      </c>
      <c r="C18201" s="3" t="str">
        <f>HYPERLINK("http://www.uniprot.org/uniprot/I1MX24","tr|I1MX24|I1MX24_SOYBN")</f>
        <v>tr|I1MX24|I1MX24_SOYBN</v>
      </c>
      <c r="D18201" t="s">
        <v>71</v>
      </c>
      <c r="E18201">
        <v>77</v>
      </c>
      <c r="F18201">
        <v>735</v>
      </c>
      <c r="G18201">
        <v>169</v>
      </c>
      <c r="H18201">
        <v>10</v>
      </c>
      <c r="I18201">
        <v>1</v>
      </c>
      <c r="J18201">
        <v>2175</v>
      </c>
      <c r="K18201">
        <v>1</v>
      </c>
      <c r="L18201">
        <v>2</v>
      </c>
      <c r="M18201">
        <v>734</v>
      </c>
      <c r="N18201" t="s">
        <v>18</v>
      </c>
      <c r="O18201">
        <v>0</v>
      </c>
      <c r="P18201">
        <v>2970</v>
      </c>
    </row>
    <row r="18202" spans="1:16" x14ac:dyDescent="0.25">
      <c r="A18202" t="s">
        <v>26968</v>
      </c>
      <c r="B18202">
        <v>666</v>
      </c>
      <c r="C18202" s="3" t="str">
        <f>HYPERLINK("http://www.uniprot.org/uniprot/G7I946","tr|G7I946|G7I946_MEDTR")</f>
        <v>tr|G7I946|G7I946_MEDTR</v>
      </c>
      <c r="D18202" t="s">
        <v>26969</v>
      </c>
      <c r="E18202">
        <v>87.33</v>
      </c>
      <c r="F18202">
        <v>221</v>
      </c>
      <c r="G18202">
        <v>28</v>
      </c>
      <c r="H18202">
        <v>0</v>
      </c>
      <c r="I18202">
        <v>1</v>
      </c>
      <c r="J18202">
        <v>663</v>
      </c>
      <c r="K18202">
        <v>1</v>
      </c>
      <c r="L18202">
        <v>212</v>
      </c>
      <c r="M18202">
        <v>432</v>
      </c>
      <c r="N18202" t="s">
        <v>18</v>
      </c>
      <c r="O18202" s="1">
        <v>2.25887E-104</v>
      </c>
      <c r="P18202">
        <v>984</v>
      </c>
    </row>
    <row r="18203" spans="1:16" x14ac:dyDescent="0.25">
      <c r="A18203" t="s">
        <v>26970</v>
      </c>
      <c r="B18203">
        <v>1170</v>
      </c>
      <c r="C18203" s="3" t="str">
        <f>HYPERLINK("http://www.uniprot.org/uniprot/G7IYP1","tr|G7IYP1|G7IYP1_MEDTR")</f>
        <v>tr|G7IYP1|G7IYP1_MEDTR</v>
      </c>
      <c r="D18203" t="s">
        <v>26971</v>
      </c>
      <c r="E18203">
        <v>91.53</v>
      </c>
      <c r="F18203">
        <v>390</v>
      </c>
      <c r="G18203">
        <v>33</v>
      </c>
      <c r="H18203">
        <v>1</v>
      </c>
      <c r="I18203">
        <v>1</v>
      </c>
      <c r="J18203">
        <v>1167</v>
      </c>
      <c r="K18203">
        <v>1</v>
      </c>
      <c r="L18203">
        <v>1</v>
      </c>
      <c r="M18203">
        <v>390</v>
      </c>
      <c r="N18203" t="s">
        <v>18</v>
      </c>
      <c r="O18203">
        <v>0</v>
      </c>
      <c r="P18203">
        <v>1964</v>
      </c>
    </row>
    <row r="18204" spans="1:16" x14ac:dyDescent="0.25">
      <c r="A18204" t="s">
        <v>26972</v>
      </c>
      <c r="B18204">
        <v>1197</v>
      </c>
      <c r="C18204" s="3" t="str">
        <f>HYPERLINK("http://www.uniprot.org/uniprot/B9R7Z7","tr|B9R7Z7|B9R7Z7_RICCO")</f>
        <v>tr|B9R7Z7|B9R7Z7_RICCO</v>
      </c>
      <c r="D18204" t="s">
        <v>26973</v>
      </c>
      <c r="E18204">
        <v>97.97</v>
      </c>
      <c r="F18204">
        <v>396</v>
      </c>
      <c r="G18204">
        <v>8</v>
      </c>
      <c r="H18204">
        <v>0</v>
      </c>
      <c r="I18204">
        <v>7</v>
      </c>
      <c r="J18204">
        <v>1194</v>
      </c>
      <c r="K18204">
        <v>1</v>
      </c>
      <c r="L18204">
        <v>4</v>
      </c>
      <c r="M18204">
        <v>399</v>
      </c>
      <c r="N18204" t="s">
        <v>18</v>
      </c>
      <c r="O18204">
        <v>0</v>
      </c>
      <c r="P18204">
        <v>1967</v>
      </c>
    </row>
    <row r="18205" spans="1:16" x14ac:dyDescent="0.25">
      <c r="A18205" t="s">
        <v>26974</v>
      </c>
      <c r="B18205">
        <v>1173</v>
      </c>
      <c r="C18205" s="3" t="str">
        <f>HYPERLINK("http://www.uniprot.org/uniprot/C7FDI5","tr|C7FDI5|C7FDI5_SOYBN")</f>
        <v>tr|C7FDI5|C7FDI5_SOYBN</v>
      </c>
      <c r="D18205" t="s">
        <v>717</v>
      </c>
      <c r="E18205">
        <v>50</v>
      </c>
      <c r="F18205">
        <v>372</v>
      </c>
      <c r="G18205">
        <v>186</v>
      </c>
      <c r="H18205">
        <v>4</v>
      </c>
      <c r="I18205">
        <v>1</v>
      </c>
      <c r="J18205">
        <v>1104</v>
      </c>
      <c r="K18205">
        <v>1</v>
      </c>
      <c r="L18205">
        <v>694</v>
      </c>
      <c r="M18205">
        <v>1060</v>
      </c>
      <c r="N18205" t="s">
        <v>18</v>
      </c>
      <c r="O18205" s="1">
        <v>2.0773599999999999E-102</v>
      </c>
      <c r="P18205">
        <v>971</v>
      </c>
    </row>
    <row r="18206" spans="1:16" x14ac:dyDescent="0.25">
      <c r="A18206" t="s">
        <v>26975</v>
      </c>
      <c r="B18206">
        <v>1773</v>
      </c>
      <c r="C18206" s="3" t="str">
        <f>HYPERLINK("http://www.uniprot.org/uniprot/I1K3E1","tr|I1K3E1|I1K3E1_SOYBN")</f>
        <v>tr|I1K3E1|I1K3E1_SOYBN</v>
      </c>
      <c r="D18206" t="s">
        <v>28</v>
      </c>
      <c r="E18206">
        <v>70.78</v>
      </c>
      <c r="F18206">
        <v>599</v>
      </c>
      <c r="G18206">
        <v>175</v>
      </c>
      <c r="H18206">
        <v>10</v>
      </c>
      <c r="I18206">
        <v>1</v>
      </c>
      <c r="J18206">
        <v>1767</v>
      </c>
      <c r="K18206">
        <v>1</v>
      </c>
      <c r="L18206">
        <v>1</v>
      </c>
      <c r="M18206">
        <v>596</v>
      </c>
      <c r="N18206" t="s">
        <v>18</v>
      </c>
      <c r="O18206">
        <v>0</v>
      </c>
      <c r="P18206">
        <v>2002</v>
      </c>
    </row>
    <row r="18207" spans="1:16" x14ac:dyDescent="0.25">
      <c r="A18207" t="s">
        <v>26976</v>
      </c>
      <c r="B18207">
        <v>975</v>
      </c>
      <c r="C18207" s="3" t="str">
        <f>HYPERLINK("http://www.uniprot.org/uniprot/G7LJE5","tr|G7LJE5|G7LJE5_MEDTR")</f>
        <v>tr|G7LJE5|G7LJE5_MEDTR</v>
      </c>
      <c r="D18207" t="s">
        <v>26977</v>
      </c>
      <c r="E18207">
        <v>69.25</v>
      </c>
      <c r="F18207">
        <v>335</v>
      </c>
      <c r="G18207">
        <v>103</v>
      </c>
      <c r="H18207">
        <v>11</v>
      </c>
      <c r="I18207">
        <v>1</v>
      </c>
      <c r="J18207">
        <v>972</v>
      </c>
      <c r="K18207">
        <v>1</v>
      </c>
      <c r="L18207">
        <v>109</v>
      </c>
      <c r="M18207">
        <v>426</v>
      </c>
      <c r="N18207" t="s">
        <v>18</v>
      </c>
      <c r="O18207" s="1">
        <v>8.1827199999999994E-120</v>
      </c>
      <c r="P18207">
        <v>1120</v>
      </c>
    </row>
    <row r="18208" spans="1:16" x14ac:dyDescent="0.25">
      <c r="A18208" t="s">
        <v>26978</v>
      </c>
      <c r="B18208">
        <v>1974</v>
      </c>
      <c r="C18208" s="3" t="str">
        <f>HYPERLINK("http://www.uniprot.org/uniprot/K7LAA9","tr|K7LAA9|K7LAA9_SOYBN")</f>
        <v>tr|K7LAA9|K7LAA9_SOYBN</v>
      </c>
      <c r="D18208" t="s">
        <v>28</v>
      </c>
      <c r="E18208">
        <v>68.2</v>
      </c>
      <c r="F18208">
        <v>695</v>
      </c>
      <c r="G18208">
        <v>221</v>
      </c>
      <c r="H18208">
        <v>47</v>
      </c>
      <c r="I18208">
        <v>28</v>
      </c>
      <c r="J18208">
        <v>1971</v>
      </c>
      <c r="K18208">
        <v>1</v>
      </c>
      <c r="L18208">
        <v>8</v>
      </c>
      <c r="M18208">
        <v>698</v>
      </c>
      <c r="N18208" t="s">
        <v>18</v>
      </c>
      <c r="O18208">
        <v>0</v>
      </c>
      <c r="P18208">
        <v>2420</v>
      </c>
    </row>
    <row r="18209" spans="1:16" x14ac:dyDescent="0.25">
      <c r="A18209" t="s">
        <v>26979</v>
      </c>
      <c r="B18209">
        <v>2625</v>
      </c>
      <c r="C18209" s="3" t="str">
        <f>HYPERLINK("http://www.uniprot.org/uniprot/B9S084","tr|B9S084|B9S084_RICCO")</f>
        <v>tr|B9S084|B9S084_RICCO</v>
      </c>
      <c r="D18209" t="s">
        <v>26980</v>
      </c>
      <c r="E18209">
        <v>57.2</v>
      </c>
      <c r="F18209">
        <v>853</v>
      </c>
      <c r="G18209">
        <v>365</v>
      </c>
      <c r="H18209">
        <v>0</v>
      </c>
      <c r="I18209">
        <v>1</v>
      </c>
      <c r="J18209">
        <v>2559</v>
      </c>
      <c r="K18209">
        <v>1</v>
      </c>
      <c r="L18209">
        <v>64</v>
      </c>
      <c r="M18209">
        <v>833</v>
      </c>
      <c r="N18209" t="s">
        <v>18</v>
      </c>
      <c r="O18209">
        <v>0</v>
      </c>
      <c r="P18209">
        <v>2341</v>
      </c>
    </row>
    <row r="18210" spans="1:16" x14ac:dyDescent="0.25">
      <c r="A18210" t="s">
        <v>26981</v>
      </c>
      <c r="B18210">
        <v>3042</v>
      </c>
      <c r="C18210" s="3" t="str">
        <f>HYPERLINK("http://www.uniprot.org/uniprot/G7LED8","tr|G7LED8|G7LED8_MEDTR")</f>
        <v>tr|G7LED8|G7LED8_MEDTR</v>
      </c>
      <c r="D18210" t="s">
        <v>26982</v>
      </c>
      <c r="E18210">
        <v>80.650000000000006</v>
      </c>
      <c r="F18210">
        <v>1070</v>
      </c>
      <c r="G18210">
        <v>207</v>
      </c>
      <c r="H18210">
        <v>57</v>
      </c>
      <c r="I18210">
        <v>1</v>
      </c>
      <c r="J18210">
        <v>3039</v>
      </c>
      <c r="K18210">
        <v>1</v>
      </c>
      <c r="L18210">
        <v>1</v>
      </c>
      <c r="M18210">
        <v>1070</v>
      </c>
      <c r="N18210" t="s">
        <v>18</v>
      </c>
      <c r="O18210">
        <v>0</v>
      </c>
      <c r="P18210">
        <v>4386</v>
      </c>
    </row>
    <row r="18211" spans="1:16" x14ac:dyDescent="0.25">
      <c r="A18211" t="s">
        <v>26983</v>
      </c>
      <c r="B18211">
        <v>651</v>
      </c>
      <c r="C18211" s="3" t="str">
        <f>HYPERLINK("http://www.uniprot.org/uniprot/A5AUG1","tr|A5AUG1|A5AUG1_VITVI")</f>
        <v>tr|A5AUG1|A5AUG1_VITVI</v>
      </c>
      <c r="D18211" t="s">
        <v>4556</v>
      </c>
      <c r="E18211">
        <v>35.44</v>
      </c>
      <c r="F18211">
        <v>79</v>
      </c>
      <c r="G18211">
        <v>51</v>
      </c>
      <c r="H18211">
        <v>0</v>
      </c>
      <c r="I18211">
        <v>76</v>
      </c>
      <c r="J18211">
        <v>312</v>
      </c>
      <c r="K18211">
        <v>1</v>
      </c>
      <c r="L18211">
        <v>14</v>
      </c>
      <c r="M18211">
        <v>91</v>
      </c>
      <c r="N18211" t="s">
        <v>18</v>
      </c>
      <c r="O18211" s="1">
        <v>3.1493599999999998E-7</v>
      </c>
      <c r="P18211">
        <v>146</v>
      </c>
    </row>
    <row r="18212" spans="1:16" x14ac:dyDescent="0.25">
      <c r="A18212" t="s">
        <v>26984</v>
      </c>
      <c r="B18212">
        <v>1524</v>
      </c>
      <c r="C18212" s="3" t="str">
        <f>HYPERLINK("http://www.uniprot.org/uniprot/I1J903","tr|I1J903|I1J903_SOYBN")</f>
        <v>tr|I1J903|I1J903_SOYBN</v>
      </c>
      <c r="D18212" t="s">
        <v>71</v>
      </c>
      <c r="E18212">
        <v>67.77</v>
      </c>
      <c r="F18212">
        <v>512</v>
      </c>
      <c r="G18212">
        <v>165</v>
      </c>
      <c r="H18212">
        <v>24</v>
      </c>
      <c r="I18212">
        <v>55</v>
      </c>
      <c r="J18212">
        <v>1518</v>
      </c>
      <c r="K18212">
        <v>1</v>
      </c>
      <c r="L18212">
        <v>35</v>
      </c>
      <c r="M18212">
        <v>545</v>
      </c>
      <c r="N18212" t="s">
        <v>18</v>
      </c>
      <c r="O18212">
        <v>0</v>
      </c>
      <c r="P18212">
        <v>1798</v>
      </c>
    </row>
    <row r="18213" spans="1:16" x14ac:dyDescent="0.25">
      <c r="A18213" t="s">
        <v>26985</v>
      </c>
      <c r="B18213">
        <v>3330</v>
      </c>
      <c r="C18213" s="3" t="str">
        <f>HYPERLINK("http://www.uniprot.org/uniprot/G7KQB2","tr|G7KQB2|G7KQB2_MEDTR")</f>
        <v>tr|G7KQB2|G7KQB2_MEDTR</v>
      </c>
      <c r="D18213" t="s">
        <v>26986</v>
      </c>
      <c r="E18213">
        <v>78.33</v>
      </c>
      <c r="F18213">
        <v>1186</v>
      </c>
      <c r="G18213">
        <v>257</v>
      </c>
      <c r="H18213">
        <v>77</v>
      </c>
      <c r="I18213">
        <v>1</v>
      </c>
      <c r="J18213">
        <v>3327</v>
      </c>
      <c r="K18213">
        <v>1</v>
      </c>
      <c r="L18213">
        <v>1</v>
      </c>
      <c r="M18213">
        <v>1173</v>
      </c>
      <c r="N18213" t="s">
        <v>18</v>
      </c>
      <c r="O18213">
        <v>0</v>
      </c>
      <c r="P18213">
        <v>5092</v>
      </c>
    </row>
    <row r="18214" spans="1:16" x14ac:dyDescent="0.25">
      <c r="A18214" t="s">
        <v>26987</v>
      </c>
      <c r="B18214">
        <v>744</v>
      </c>
      <c r="C18214" s="3" t="str">
        <f>HYPERLINK("http://www.uniprot.org/uniprot/G7KBB5","tr|G7KBB5|G7KBB5_MEDTR")</f>
        <v>tr|G7KBB5|G7KBB5_MEDTR</v>
      </c>
      <c r="D18214" t="s">
        <v>14125</v>
      </c>
      <c r="E18214">
        <v>77.64</v>
      </c>
      <c r="F18214">
        <v>246</v>
      </c>
      <c r="G18214">
        <v>55</v>
      </c>
      <c r="H18214">
        <v>0</v>
      </c>
      <c r="I18214">
        <v>4</v>
      </c>
      <c r="J18214">
        <v>741</v>
      </c>
      <c r="K18214">
        <v>1</v>
      </c>
      <c r="L18214">
        <v>235</v>
      </c>
      <c r="M18214">
        <v>479</v>
      </c>
      <c r="N18214" t="s">
        <v>18</v>
      </c>
      <c r="O18214" s="1">
        <v>1.80846E-106</v>
      </c>
      <c r="P18214">
        <v>1003</v>
      </c>
    </row>
    <row r="18215" spans="1:16" x14ac:dyDescent="0.25">
      <c r="A18215" t="s">
        <v>26988</v>
      </c>
      <c r="B18215">
        <v>732</v>
      </c>
      <c r="C18215" s="3" t="str">
        <f>HYPERLINK("http://www.uniprot.org/uniprot/I3S0X5","tr|I3S0X5|I3S0X5_MEDTR")</f>
        <v>tr|I3S0X5|I3S0X5_MEDTR</v>
      </c>
      <c r="D18215" t="s">
        <v>22</v>
      </c>
      <c r="E18215">
        <v>82.14</v>
      </c>
      <c r="F18215">
        <v>224</v>
      </c>
      <c r="G18215">
        <v>40</v>
      </c>
      <c r="H18215">
        <v>1</v>
      </c>
      <c r="I18215">
        <v>61</v>
      </c>
      <c r="J18215">
        <v>729</v>
      </c>
      <c r="K18215">
        <v>1</v>
      </c>
      <c r="L18215">
        <v>20</v>
      </c>
      <c r="M18215">
        <v>240</v>
      </c>
      <c r="N18215" t="s">
        <v>18</v>
      </c>
      <c r="O18215" s="1">
        <v>4.9041700000000003E-101</v>
      </c>
      <c r="P18215">
        <v>956</v>
      </c>
    </row>
    <row r="18216" spans="1:16" x14ac:dyDescent="0.25">
      <c r="A18216" t="s">
        <v>26989</v>
      </c>
      <c r="B18216">
        <v>870</v>
      </c>
      <c r="C18216" s="3" t="str">
        <f>HYPERLINK("http://www.uniprot.org/uniprot/I1LUJ6","tr|I1LUJ6|I1LUJ6_SOYBN")</f>
        <v>tr|I1LUJ6|I1LUJ6_SOYBN</v>
      </c>
      <c r="D18216" t="s">
        <v>28</v>
      </c>
      <c r="E18216">
        <v>90.31</v>
      </c>
      <c r="F18216">
        <v>289</v>
      </c>
      <c r="G18216">
        <v>28</v>
      </c>
      <c r="H18216">
        <v>0</v>
      </c>
      <c r="I18216">
        <v>1</v>
      </c>
      <c r="J18216">
        <v>867</v>
      </c>
      <c r="K18216">
        <v>1</v>
      </c>
      <c r="L18216">
        <v>48</v>
      </c>
      <c r="M18216">
        <v>336</v>
      </c>
      <c r="N18216" t="s">
        <v>18</v>
      </c>
      <c r="O18216" s="1">
        <v>1.8052800000000001E-141</v>
      </c>
      <c r="P18216">
        <v>1306</v>
      </c>
    </row>
    <row r="18217" spans="1:16" x14ac:dyDescent="0.25">
      <c r="A18217" t="s">
        <v>26990</v>
      </c>
      <c r="B18217">
        <v>222</v>
      </c>
      <c r="C18217" s="3" t="str">
        <f>HYPERLINK("http://www.uniprot.org/uniprot/G7KEA7","tr|G7KEA7|G7KEA7_MEDTR")</f>
        <v>tr|G7KEA7|G7KEA7_MEDTR</v>
      </c>
      <c r="D18217" t="s">
        <v>7670</v>
      </c>
      <c r="E18217">
        <v>44.44</v>
      </c>
      <c r="F18217">
        <v>72</v>
      </c>
      <c r="G18217">
        <v>40</v>
      </c>
      <c r="H18217">
        <v>5</v>
      </c>
      <c r="I18217">
        <v>1</v>
      </c>
      <c r="J18217">
        <v>201</v>
      </c>
      <c r="K18217">
        <v>1</v>
      </c>
      <c r="L18217">
        <v>266</v>
      </c>
      <c r="M18217">
        <v>336</v>
      </c>
      <c r="N18217" t="s">
        <v>18</v>
      </c>
      <c r="O18217" s="1">
        <v>4.0501699999999998E-7</v>
      </c>
      <c r="P18217">
        <v>143</v>
      </c>
    </row>
    <row r="18218" spans="1:16" x14ac:dyDescent="0.25">
      <c r="A18218" t="s">
        <v>26991</v>
      </c>
      <c r="B18218">
        <v>1284</v>
      </c>
      <c r="C18218" s="3" t="str">
        <f>HYPERLINK("http://www.uniprot.org/uniprot/G7IH01","tr|G7IH01|G7IH01_MEDTR")</f>
        <v>tr|G7IH01|G7IH01_MEDTR</v>
      </c>
      <c r="D18218" t="s">
        <v>59</v>
      </c>
      <c r="E18218">
        <v>35.56</v>
      </c>
      <c r="F18218">
        <v>239</v>
      </c>
      <c r="G18218">
        <v>154</v>
      </c>
      <c r="H18218">
        <v>5</v>
      </c>
      <c r="I18218">
        <v>409</v>
      </c>
      <c r="J18218">
        <v>1110</v>
      </c>
      <c r="K18218">
        <v>1</v>
      </c>
      <c r="L18218">
        <v>398</v>
      </c>
      <c r="M18218">
        <v>619</v>
      </c>
      <c r="N18218" t="s">
        <v>18</v>
      </c>
      <c r="O18218" s="1">
        <v>1.3309400000000001E-20</v>
      </c>
      <c r="P18218">
        <v>266</v>
      </c>
    </row>
    <row r="18219" spans="1:16" x14ac:dyDescent="0.25">
      <c r="A18219" t="s">
        <v>26992</v>
      </c>
      <c r="B18219">
        <v>873</v>
      </c>
      <c r="C18219" s="3" t="str">
        <f>HYPERLINK("http://www.uniprot.org/uniprot/I3SJJ3","tr|I3SJJ3|I3SJJ3_MEDTR")</f>
        <v>tr|I3SJJ3|I3SJJ3_MEDTR</v>
      </c>
      <c r="D18219" t="s">
        <v>22</v>
      </c>
      <c r="E18219">
        <v>84.33</v>
      </c>
      <c r="F18219">
        <v>249</v>
      </c>
      <c r="G18219">
        <v>39</v>
      </c>
      <c r="H18219">
        <v>5</v>
      </c>
      <c r="I18219">
        <v>139</v>
      </c>
      <c r="J18219">
        <v>870</v>
      </c>
      <c r="K18219">
        <v>1</v>
      </c>
      <c r="L18219">
        <v>52</v>
      </c>
      <c r="M18219">
        <v>300</v>
      </c>
      <c r="N18219" t="s">
        <v>18</v>
      </c>
      <c r="O18219" s="1">
        <v>1.8940999999999998E-114</v>
      </c>
      <c r="P18219">
        <v>1073</v>
      </c>
    </row>
    <row r="18220" spans="1:16" x14ac:dyDescent="0.25">
      <c r="A18220" t="s">
        <v>26993</v>
      </c>
      <c r="B18220">
        <v>594</v>
      </c>
      <c r="C18220" s="3" t="str">
        <f>HYPERLINK("http://www.uniprot.org/uniprot/B7FLR0","tr|B7FLR0|B7FLR0_MEDTR")</f>
        <v>tr|B7FLR0|B7FLR0_MEDTR</v>
      </c>
      <c r="D18220" t="s">
        <v>581</v>
      </c>
      <c r="E18220">
        <v>85.53</v>
      </c>
      <c r="F18220">
        <v>159</v>
      </c>
      <c r="G18220">
        <v>23</v>
      </c>
      <c r="H18220">
        <v>0</v>
      </c>
      <c r="I18220">
        <v>1</v>
      </c>
      <c r="J18220">
        <v>477</v>
      </c>
      <c r="K18220">
        <v>1</v>
      </c>
      <c r="L18220">
        <v>1</v>
      </c>
      <c r="M18220">
        <v>158</v>
      </c>
      <c r="N18220" t="s">
        <v>18</v>
      </c>
      <c r="O18220" s="1">
        <v>5.7979699999999999E-73</v>
      </c>
      <c r="P18220">
        <v>712</v>
      </c>
    </row>
    <row r="18221" spans="1:16" x14ac:dyDescent="0.25">
      <c r="A18221" t="s">
        <v>26994</v>
      </c>
      <c r="B18221">
        <v>852</v>
      </c>
      <c r="C18221" s="3" t="str">
        <f>HYPERLINK("http://www.uniprot.org/uniprot/G7KWJ9","tr|G7KWJ9|G7KWJ9_MEDTR")</f>
        <v>tr|G7KWJ9|G7KWJ9_MEDTR</v>
      </c>
      <c r="D18221" t="s">
        <v>26995</v>
      </c>
      <c r="E18221">
        <v>80.56</v>
      </c>
      <c r="F18221">
        <v>283</v>
      </c>
      <c r="G18221">
        <v>55</v>
      </c>
      <c r="H18221">
        <v>0</v>
      </c>
      <c r="I18221">
        <v>1</v>
      </c>
      <c r="J18221">
        <v>849</v>
      </c>
      <c r="K18221">
        <v>1</v>
      </c>
      <c r="L18221">
        <v>1</v>
      </c>
      <c r="M18221">
        <v>283</v>
      </c>
      <c r="N18221" t="s">
        <v>18</v>
      </c>
      <c r="O18221" s="1">
        <v>2.86665E-128</v>
      </c>
      <c r="P18221">
        <v>1192</v>
      </c>
    </row>
    <row r="18222" spans="1:16" x14ac:dyDescent="0.25">
      <c r="A18222" t="s">
        <v>26996</v>
      </c>
      <c r="B18222">
        <v>1428</v>
      </c>
      <c r="C18222" s="3" t="str">
        <f>HYPERLINK("http://www.uniprot.org/uniprot/G7L4Q9","tr|G7L4Q9|G7L4Q9_MEDTR")</f>
        <v>tr|G7L4Q9|G7L4Q9_MEDTR</v>
      </c>
      <c r="D18222" t="s">
        <v>26997</v>
      </c>
      <c r="E18222">
        <v>77.87</v>
      </c>
      <c r="F18222">
        <v>470</v>
      </c>
      <c r="G18222">
        <v>104</v>
      </c>
      <c r="H18222">
        <v>30</v>
      </c>
      <c r="I18222">
        <v>88</v>
      </c>
      <c r="J18222">
        <v>1407</v>
      </c>
      <c r="K18222">
        <v>1</v>
      </c>
      <c r="L18222">
        <v>36</v>
      </c>
      <c r="M18222">
        <v>505</v>
      </c>
      <c r="N18222" t="s">
        <v>18</v>
      </c>
      <c r="O18222">
        <v>0</v>
      </c>
      <c r="P18222">
        <v>1914</v>
      </c>
    </row>
    <row r="18223" spans="1:16" x14ac:dyDescent="0.25">
      <c r="A18223" t="s">
        <v>26998</v>
      </c>
      <c r="B18223">
        <v>705</v>
      </c>
      <c r="C18223" s="3" t="str">
        <f>HYPERLINK("http://www.uniprot.org/uniprot/G7KWT9","tr|G7KWT9|G7KWT9_MEDTR")</f>
        <v>tr|G7KWT9|G7KWT9_MEDTR</v>
      </c>
      <c r="D18223" t="s">
        <v>26999</v>
      </c>
      <c r="E18223">
        <v>83.33</v>
      </c>
      <c r="F18223">
        <v>234</v>
      </c>
      <c r="G18223">
        <v>39</v>
      </c>
      <c r="H18223">
        <v>0</v>
      </c>
      <c r="I18223">
        <v>1</v>
      </c>
      <c r="J18223">
        <v>702</v>
      </c>
      <c r="K18223">
        <v>1</v>
      </c>
      <c r="L18223">
        <v>1</v>
      </c>
      <c r="M18223">
        <v>233</v>
      </c>
      <c r="N18223" t="s">
        <v>18</v>
      </c>
      <c r="O18223" s="1">
        <v>3.3629500000000001E-104</v>
      </c>
      <c r="P18223">
        <v>983</v>
      </c>
    </row>
    <row r="18224" spans="1:16" x14ac:dyDescent="0.25">
      <c r="A18224" t="s">
        <v>27000</v>
      </c>
      <c r="B18224">
        <v>1347</v>
      </c>
      <c r="C18224" s="3" t="str">
        <f>HYPERLINK("http://www.uniprot.org/uniprot/G7IAP8","tr|G7IAP8|G7IAP8_MEDTR")</f>
        <v>tr|G7IAP8|G7IAP8_MEDTR</v>
      </c>
      <c r="D18224" t="s">
        <v>27001</v>
      </c>
      <c r="E18224">
        <v>49.25</v>
      </c>
      <c r="F18224">
        <v>471</v>
      </c>
      <c r="G18224">
        <v>239</v>
      </c>
      <c r="H18224">
        <v>23</v>
      </c>
      <c r="I18224">
        <v>1</v>
      </c>
      <c r="J18224">
        <v>1344</v>
      </c>
      <c r="K18224">
        <v>1</v>
      </c>
      <c r="L18224">
        <v>1</v>
      </c>
      <c r="M18224">
        <v>441</v>
      </c>
      <c r="N18224" t="s">
        <v>18</v>
      </c>
      <c r="O18224" s="1">
        <v>7.36168E-94</v>
      </c>
      <c r="P18224">
        <v>898</v>
      </c>
    </row>
    <row r="18225" spans="1:16" x14ac:dyDescent="0.25">
      <c r="A18225" t="s">
        <v>27002</v>
      </c>
      <c r="B18225">
        <v>915</v>
      </c>
      <c r="C18225" s="3" t="str">
        <f>HYPERLINK("http://www.uniprot.org/uniprot/B7FHY7","tr|B7FHY7|B7FHY7_MEDTR")</f>
        <v>tr|B7FHY7|B7FHY7_MEDTR</v>
      </c>
      <c r="D18225" t="s">
        <v>581</v>
      </c>
      <c r="E18225">
        <v>87.87</v>
      </c>
      <c r="F18225">
        <v>297</v>
      </c>
      <c r="G18225">
        <v>36</v>
      </c>
      <c r="H18225">
        <v>0</v>
      </c>
      <c r="I18225">
        <v>22</v>
      </c>
      <c r="J18225">
        <v>912</v>
      </c>
      <c r="K18225">
        <v>1</v>
      </c>
      <c r="L18225">
        <v>59</v>
      </c>
      <c r="M18225">
        <v>355</v>
      </c>
      <c r="N18225" t="s">
        <v>18</v>
      </c>
      <c r="O18225" s="1">
        <v>7.2063699999999996E-152</v>
      </c>
      <c r="P18225">
        <v>1396</v>
      </c>
    </row>
    <row r="18226" spans="1:16" x14ac:dyDescent="0.25">
      <c r="A18226" t="s">
        <v>27003</v>
      </c>
      <c r="B18226">
        <v>639</v>
      </c>
      <c r="C18226" s="3" t="str">
        <f>HYPERLINK("http://www.uniprot.org/uniprot/K7L256","tr|K7L256|K7L256_SOYBN")</f>
        <v>tr|K7L256|K7L256_SOYBN</v>
      </c>
      <c r="D18226" t="s">
        <v>61</v>
      </c>
      <c r="E18226">
        <v>87.43</v>
      </c>
      <c r="F18226">
        <v>191</v>
      </c>
      <c r="G18226">
        <v>24</v>
      </c>
      <c r="H18226">
        <v>0</v>
      </c>
      <c r="I18226">
        <v>1</v>
      </c>
      <c r="J18226">
        <v>573</v>
      </c>
      <c r="K18226">
        <v>1</v>
      </c>
      <c r="L18226">
        <v>134</v>
      </c>
      <c r="M18226">
        <v>324</v>
      </c>
      <c r="N18226" t="s">
        <v>18</v>
      </c>
      <c r="O18226" s="1">
        <v>2.6897400000000002E-88</v>
      </c>
      <c r="P18226">
        <v>845</v>
      </c>
    </row>
    <row r="18227" spans="1:16" x14ac:dyDescent="0.25">
      <c r="A18227" t="s">
        <v>27004</v>
      </c>
      <c r="B18227">
        <v>1170</v>
      </c>
      <c r="C18227" s="3" t="str">
        <f>HYPERLINK("http://www.uniprot.org/uniprot/G8A2A9","tr|G8A2A9|G8A2A9_MEDTR")</f>
        <v>tr|G8A2A9|G8A2A9_MEDTR</v>
      </c>
      <c r="D18227" t="s">
        <v>27005</v>
      </c>
      <c r="E18227">
        <v>85.38</v>
      </c>
      <c r="F18227">
        <v>390</v>
      </c>
      <c r="G18227">
        <v>57</v>
      </c>
      <c r="H18227">
        <v>1</v>
      </c>
      <c r="I18227">
        <v>1</v>
      </c>
      <c r="J18227">
        <v>1167</v>
      </c>
      <c r="K18227">
        <v>1</v>
      </c>
      <c r="L18227">
        <v>1</v>
      </c>
      <c r="M18227">
        <v>390</v>
      </c>
      <c r="N18227" t="s">
        <v>18</v>
      </c>
      <c r="O18227">
        <v>0</v>
      </c>
      <c r="P18227">
        <v>1829</v>
      </c>
    </row>
    <row r="18228" spans="1:16" x14ac:dyDescent="0.25">
      <c r="A18228" t="s">
        <v>27006</v>
      </c>
      <c r="B18228">
        <v>1305</v>
      </c>
      <c r="C18228" s="3" t="str">
        <f>HYPERLINK("http://www.uniprot.org/uniprot/I3SHJ7","tr|I3SHJ7|I3SHJ7_MEDTR")</f>
        <v>tr|I3SHJ7|I3SHJ7_MEDTR</v>
      </c>
      <c r="D18228" t="s">
        <v>22</v>
      </c>
      <c r="E18228">
        <v>79.260000000000005</v>
      </c>
      <c r="F18228">
        <v>434</v>
      </c>
      <c r="G18228">
        <v>90</v>
      </c>
      <c r="H18228">
        <v>0</v>
      </c>
      <c r="I18228">
        <v>1</v>
      </c>
      <c r="J18228">
        <v>1302</v>
      </c>
      <c r="K18228">
        <v>1</v>
      </c>
      <c r="L18228">
        <v>1</v>
      </c>
      <c r="M18228">
        <v>433</v>
      </c>
      <c r="N18228" t="s">
        <v>18</v>
      </c>
      <c r="O18228">
        <v>0</v>
      </c>
      <c r="P18228">
        <v>1769</v>
      </c>
    </row>
    <row r="18229" spans="1:16" x14ac:dyDescent="0.25">
      <c r="A18229" t="s">
        <v>27007</v>
      </c>
      <c r="B18229">
        <v>747</v>
      </c>
      <c r="C18229" s="3" t="str">
        <f>HYPERLINK("http://www.uniprot.org/uniprot/G7J5E7","tr|G7J5E7|G7J5E7_MEDTR")</f>
        <v>tr|G7J5E7|G7J5E7_MEDTR</v>
      </c>
      <c r="D18229" t="s">
        <v>27008</v>
      </c>
      <c r="E18229">
        <v>71.959999999999994</v>
      </c>
      <c r="F18229">
        <v>239</v>
      </c>
      <c r="G18229">
        <v>67</v>
      </c>
      <c r="H18229">
        <v>14</v>
      </c>
      <c r="I18229">
        <v>1</v>
      </c>
      <c r="J18229">
        <v>675</v>
      </c>
      <c r="K18229">
        <v>1</v>
      </c>
      <c r="L18229">
        <v>156</v>
      </c>
      <c r="M18229">
        <v>392</v>
      </c>
      <c r="N18229" t="s">
        <v>18</v>
      </c>
      <c r="O18229" s="1">
        <v>6.3034100000000004E-91</v>
      </c>
      <c r="P18229">
        <v>869</v>
      </c>
    </row>
    <row r="18230" spans="1:16" x14ac:dyDescent="0.25">
      <c r="A18230" t="s">
        <v>27009</v>
      </c>
      <c r="B18230">
        <v>591</v>
      </c>
      <c r="C18230" s="3" t="str">
        <f>HYPERLINK("http://www.uniprot.org/uniprot/I3S898","tr|I3S898|I3S898_MEDTR")</f>
        <v>tr|I3S898|I3S898_MEDTR</v>
      </c>
      <c r="D18230" t="s">
        <v>22</v>
      </c>
      <c r="E18230">
        <v>66.66</v>
      </c>
      <c r="F18230">
        <v>198</v>
      </c>
      <c r="G18230">
        <v>66</v>
      </c>
      <c r="H18230">
        <v>2</v>
      </c>
      <c r="I18230">
        <v>1</v>
      </c>
      <c r="J18230">
        <v>588</v>
      </c>
      <c r="K18230">
        <v>1</v>
      </c>
      <c r="L18230">
        <v>1</v>
      </c>
      <c r="M18230">
        <v>196</v>
      </c>
      <c r="N18230" t="s">
        <v>18</v>
      </c>
      <c r="O18230" s="1">
        <v>1.4532099999999999E-68</v>
      </c>
      <c r="P18230">
        <v>674</v>
      </c>
    </row>
    <row r="18231" spans="1:16" x14ac:dyDescent="0.25">
      <c r="A18231" t="s">
        <v>27010</v>
      </c>
      <c r="B18231">
        <v>1386</v>
      </c>
      <c r="C18231" s="3" t="str">
        <f>HYPERLINK("http://www.uniprot.org/uniprot/G7LJF0","tr|G7LJF0|G7LJF0_MEDTR")</f>
        <v>tr|G7LJF0|G7LJF0_MEDTR</v>
      </c>
      <c r="D18231" t="s">
        <v>27011</v>
      </c>
      <c r="E18231">
        <v>55.55</v>
      </c>
      <c r="F18231">
        <v>495</v>
      </c>
      <c r="G18231">
        <v>220</v>
      </c>
      <c r="H18231">
        <v>42</v>
      </c>
      <c r="I18231">
        <v>1</v>
      </c>
      <c r="J18231">
        <v>1359</v>
      </c>
      <c r="K18231">
        <v>1</v>
      </c>
      <c r="L18231">
        <v>45</v>
      </c>
      <c r="M18231">
        <v>519</v>
      </c>
      <c r="N18231" t="s">
        <v>18</v>
      </c>
      <c r="O18231" s="1">
        <v>1.09885E-124</v>
      </c>
      <c r="P18231">
        <v>1164</v>
      </c>
    </row>
    <row r="18232" spans="1:16" x14ac:dyDescent="0.25">
      <c r="A18232" t="s">
        <v>27012</v>
      </c>
      <c r="B18232">
        <v>2019</v>
      </c>
      <c r="C18232" s="3" t="str">
        <f>HYPERLINK("http://www.uniprot.org/uniprot/G7I3Q0","tr|G7I3Q0|G7I3Q0_MEDTR")</f>
        <v>tr|G7I3Q0|G7I3Q0_MEDTR</v>
      </c>
      <c r="D18232" t="s">
        <v>2735</v>
      </c>
      <c r="E18232">
        <v>31.63</v>
      </c>
      <c r="F18232">
        <v>373</v>
      </c>
      <c r="G18232">
        <v>255</v>
      </c>
      <c r="H18232">
        <v>28</v>
      </c>
      <c r="I18232">
        <v>448</v>
      </c>
      <c r="J18232">
        <v>1482</v>
      </c>
      <c r="K18232">
        <v>1</v>
      </c>
      <c r="L18232">
        <v>249</v>
      </c>
      <c r="M18232">
        <v>618</v>
      </c>
      <c r="N18232" t="s">
        <v>18</v>
      </c>
      <c r="O18232" s="1">
        <v>1.26334E-45</v>
      </c>
      <c r="P18232">
        <v>484</v>
      </c>
    </row>
    <row r="18233" spans="1:16" x14ac:dyDescent="0.25">
      <c r="A18233" t="s">
        <v>27013</v>
      </c>
      <c r="B18233">
        <v>1209</v>
      </c>
      <c r="C18233" s="3" t="str">
        <f>HYPERLINK("http://www.uniprot.org/uniprot/A5AHQ6","tr|A5AHQ6|A5AHQ6_VITVI")</f>
        <v>tr|A5AHQ6|A5AHQ6_VITVI</v>
      </c>
      <c r="D18233" t="s">
        <v>563</v>
      </c>
      <c r="E18233">
        <v>20.61</v>
      </c>
      <c r="F18233">
        <v>422</v>
      </c>
      <c r="G18233">
        <v>335</v>
      </c>
      <c r="H18233">
        <v>26</v>
      </c>
      <c r="I18233">
        <v>1</v>
      </c>
      <c r="J18233">
        <v>1188</v>
      </c>
      <c r="K18233">
        <v>1</v>
      </c>
      <c r="L18233">
        <v>599</v>
      </c>
      <c r="M18233">
        <v>1008</v>
      </c>
      <c r="N18233" t="s">
        <v>18</v>
      </c>
      <c r="O18233" s="1">
        <v>2.6154499999999999E-15</v>
      </c>
      <c r="P18233">
        <v>220</v>
      </c>
    </row>
    <row r="18234" spans="1:16" x14ac:dyDescent="0.25">
      <c r="A18234" t="s">
        <v>27014</v>
      </c>
      <c r="B18234">
        <v>564</v>
      </c>
      <c r="C18234" s="3" t="str">
        <f>HYPERLINK("http://www.uniprot.org/uniprot/G7JTB1","tr|G7JTB1|G7JTB1_MEDTR")</f>
        <v>tr|G7JTB1|G7JTB1_MEDTR</v>
      </c>
      <c r="D18234" t="s">
        <v>27015</v>
      </c>
      <c r="E18234">
        <v>90.86</v>
      </c>
      <c r="F18234">
        <v>186</v>
      </c>
      <c r="G18234">
        <v>17</v>
      </c>
      <c r="H18234">
        <v>0</v>
      </c>
      <c r="I18234">
        <v>1</v>
      </c>
      <c r="J18234">
        <v>558</v>
      </c>
      <c r="K18234">
        <v>1</v>
      </c>
      <c r="L18234">
        <v>139</v>
      </c>
      <c r="M18234">
        <v>324</v>
      </c>
      <c r="N18234" t="s">
        <v>18</v>
      </c>
      <c r="O18234" s="1">
        <v>7.1062600000000003E-96</v>
      </c>
      <c r="P18234">
        <v>909</v>
      </c>
    </row>
    <row r="18235" spans="1:16" x14ac:dyDescent="0.25">
      <c r="A18235" t="s">
        <v>27016</v>
      </c>
      <c r="B18235">
        <v>1902</v>
      </c>
      <c r="C18235" s="3" t="str">
        <f>HYPERLINK("http://www.uniprot.org/uniprot/G7LED0","tr|G7LED0|G7LED0_MEDTR")</f>
        <v>tr|G7LED0|G7LED0_MEDTR</v>
      </c>
      <c r="D18235" t="s">
        <v>27017</v>
      </c>
      <c r="E18235">
        <v>78.040000000000006</v>
      </c>
      <c r="F18235">
        <v>633</v>
      </c>
      <c r="G18235">
        <v>139</v>
      </c>
      <c r="H18235">
        <v>3</v>
      </c>
      <c r="I18235">
        <v>10</v>
      </c>
      <c r="J18235">
        <v>1899</v>
      </c>
      <c r="K18235">
        <v>1</v>
      </c>
      <c r="L18235">
        <v>6</v>
      </c>
      <c r="M18235">
        <v>633</v>
      </c>
      <c r="N18235" t="s">
        <v>18</v>
      </c>
      <c r="O18235">
        <v>0</v>
      </c>
      <c r="P18235">
        <v>2395</v>
      </c>
    </row>
    <row r="18236" spans="1:16" x14ac:dyDescent="0.25">
      <c r="A18236" t="s">
        <v>27018</v>
      </c>
      <c r="B18236">
        <v>1143</v>
      </c>
      <c r="C18236" s="3" t="str">
        <f>HYPERLINK("http://www.uniprot.org/uniprot/C7FDI5","tr|C7FDI5|C7FDI5_SOYBN")</f>
        <v>tr|C7FDI5|C7FDI5_SOYBN</v>
      </c>
      <c r="D18236" t="s">
        <v>717</v>
      </c>
      <c r="E18236">
        <v>49.17</v>
      </c>
      <c r="F18236">
        <v>362</v>
      </c>
      <c r="G18236">
        <v>184</v>
      </c>
      <c r="H18236">
        <v>4</v>
      </c>
      <c r="I18236">
        <v>1</v>
      </c>
      <c r="J18236">
        <v>1074</v>
      </c>
      <c r="K18236">
        <v>1</v>
      </c>
      <c r="L18236">
        <v>704</v>
      </c>
      <c r="M18236">
        <v>1060</v>
      </c>
      <c r="N18236" t="s">
        <v>18</v>
      </c>
      <c r="O18236" s="1">
        <v>1.2507500000000001E-96</v>
      </c>
      <c r="P18236">
        <v>921</v>
      </c>
    </row>
    <row r="18237" spans="1:16" x14ac:dyDescent="0.25">
      <c r="A18237" t="s">
        <v>27019</v>
      </c>
      <c r="B18237">
        <v>2019</v>
      </c>
      <c r="C18237" s="3" t="str">
        <f>HYPERLINK("http://www.uniprot.org/uniprot/G7KAR9","tr|G7KAR9|G7KAR9_MEDTR")</f>
        <v>tr|G7KAR9|G7KAR9_MEDTR</v>
      </c>
      <c r="D18237" t="s">
        <v>27020</v>
      </c>
      <c r="E18237">
        <v>59.72</v>
      </c>
      <c r="F18237">
        <v>514</v>
      </c>
      <c r="G18237">
        <v>207</v>
      </c>
      <c r="H18237">
        <v>50</v>
      </c>
      <c r="I18237">
        <v>583</v>
      </c>
      <c r="J18237">
        <v>1974</v>
      </c>
      <c r="K18237">
        <v>1</v>
      </c>
      <c r="L18237">
        <v>248</v>
      </c>
      <c r="M18237">
        <v>744</v>
      </c>
      <c r="N18237" t="s">
        <v>18</v>
      </c>
      <c r="O18237" s="1">
        <v>2.3171599999999999E-140</v>
      </c>
      <c r="P18237">
        <v>1301</v>
      </c>
    </row>
    <row r="18238" spans="1:16" x14ac:dyDescent="0.25">
      <c r="A18238" t="s">
        <v>27021</v>
      </c>
      <c r="B18238">
        <v>1071</v>
      </c>
      <c r="C18238" s="3" t="str">
        <f>HYPERLINK("http://www.uniprot.org/uniprot/O04998","tr|O04998|O04998_MEDTR")</f>
        <v>tr|O04998|O04998_MEDTR</v>
      </c>
      <c r="D18238" t="s">
        <v>27022</v>
      </c>
      <c r="E18238">
        <v>95.21</v>
      </c>
      <c r="F18238">
        <v>355</v>
      </c>
      <c r="G18238">
        <v>17</v>
      </c>
      <c r="H18238">
        <v>0</v>
      </c>
      <c r="I18238">
        <v>1</v>
      </c>
      <c r="J18238">
        <v>1065</v>
      </c>
      <c r="K18238">
        <v>1</v>
      </c>
      <c r="L18238">
        <v>1</v>
      </c>
      <c r="M18238">
        <v>355</v>
      </c>
      <c r="N18238" t="s">
        <v>18</v>
      </c>
      <c r="O18238">
        <v>0</v>
      </c>
      <c r="P18238">
        <v>1856</v>
      </c>
    </row>
    <row r="18239" spans="1:16" x14ac:dyDescent="0.25">
      <c r="A18239" t="s">
        <v>27023</v>
      </c>
      <c r="B18239">
        <v>642</v>
      </c>
      <c r="C18239" s="3" t="str">
        <f>HYPERLINK("http://www.uniprot.org/uniprot/G7JXJ4","tr|G7JXJ4|G7JXJ4_MEDTR")</f>
        <v>tr|G7JXJ4|G7JXJ4_MEDTR</v>
      </c>
      <c r="D18239" t="s">
        <v>11245</v>
      </c>
      <c r="E18239">
        <v>61.53</v>
      </c>
      <c r="F18239">
        <v>208</v>
      </c>
      <c r="G18239">
        <v>80</v>
      </c>
      <c r="H18239">
        <v>4</v>
      </c>
      <c r="I18239">
        <v>1</v>
      </c>
      <c r="J18239">
        <v>612</v>
      </c>
      <c r="K18239">
        <v>1</v>
      </c>
      <c r="L18239">
        <v>40</v>
      </c>
      <c r="M18239">
        <v>247</v>
      </c>
      <c r="N18239" t="s">
        <v>18</v>
      </c>
      <c r="O18239" s="1">
        <v>1.04557E-55</v>
      </c>
      <c r="P18239">
        <v>564</v>
      </c>
    </row>
    <row r="18240" spans="1:16" x14ac:dyDescent="0.25">
      <c r="A18240" t="s">
        <v>27024</v>
      </c>
      <c r="B18240">
        <v>372</v>
      </c>
      <c r="C18240" s="3" t="str">
        <f>HYPERLINK("http://www.uniprot.org/uniprot/Q949L5","tr|Q949L5|Q949L5_CICAR")</f>
        <v>tr|Q949L5|Q949L5_CICAR</v>
      </c>
      <c r="D18240" t="s">
        <v>55</v>
      </c>
      <c r="E18240">
        <v>71.13</v>
      </c>
      <c r="F18240">
        <v>97</v>
      </c>
      <c r="G18240">
        <v>28</v>
      </c>
      <c r="H18240">
        <v>0</v>
      </c>
      <c r="I18240">
        <v>1</v>
      </c>
      <c r="J18240">
        <v>291</v>
      </c>
      <c r="K18240">
        <v>1</v>
      </c>
      <c r="L18240">
        <v>1</v>
      </c>
      <c r="M18240">
        <v>97</v>
      </c>
      <c r="N18240" t="s">
        <v>18</v>
      </c>
      <c r="O18240" s="1">
        <v>1.0717899999999999E-31</v>
      </c>
      <c r="P18240">
        <v>355</v>
      </c>
    </row>
    <row r="18241" spans="1:16" x14ac:dyDescent="0.25">
      <c r="A18241" t="s">
        <v>27025</v>
      </c>
      <c r="B18241">
        <v>2442</v>
      </c>
      <c r="C18241" s="3" t="str">
        <f>HYPERLINK("http://www.uniprot.org/uniprot/K7ME72","tr|K7ME72|K7ME72_SOYBN")</f>
        <v>tr|K7ME72|K7ME72_SOYBN</v>
      </c>
      <c r="D18241" t="s">
        <v>28</v>
      </c>
      <c r="E18241">
        <v>83.12</v>
      </c>
      <c r="F18241">
        <v>812</v>
      </c>
      <c r="G18241">
        <v>137</v>
      </c>
      <c r="H18241">
        <v>0</v>
      </c>
      <c r="I18241">
        <v>4</v>
      </c>
      <c r="J18241">
        <v>2439</v>
      </c>
      <c r="K18241">
        <v>1</v>
      </c>
      <c r="L18241">
        <v>47</v>
      </c>
      <c r="M18241">
        <v>858</v>
      </c>
      <c r="N18241" t="s">
        <v>18</v>
      </c>
      <c r="O18241">
        <v>0</v>
      </c>
      <c r="P18241">
        <v>3571</v>
      </c>
    </row>
    <row r="18242" spans="1:16" x14ac:dyDescent="0.25">
      <c r="A18242" t="s">
        <v>27026</v>
      </c>
      <c r="B18242">
        <v>222</v>
      </c>
      <c r="C18242" s="3" t="str">
        <f>HYPERLINK("http://www.uniprot.org/uniprot/G7KEA7","tr|G7KEA7|G7KEA7_MEDTR")</f>
        <v>tr|G7KEA7|G7KEA7_MEDTR</v>
      </c>
      <c r="D18242" t="s">
        <v>7670</v>
      </c>
      <c r="E18242">
        <v>44</v>
      </c>
      <c r="F18242">
        <v>75</v>
      </c>
      <c r="G18242">
        <v>42</v>
      </c>
      <c r="H18242">
        <v>5</v>
      </c>
      <c r="I18242">
        <v>1</v>
      </c>
      <c r="J18242">
        <v>210</v>
      </c>
      <c r="K18242">
        <v>1</v>
      </c>
      <c r="L18242">
        <v>266</v>
      </c>
      <c r="M18242">
        <v>339</v>
      </c>
      <c r="N18242" t="s">
        <v>18</v>
      </c>
      <c r="O18242" s="1">
        <v>4.0501699999999998E-7</v>
      </c>
      <c r="P18242">
        <v>143</v>
      </c>
    </row>
    <row r="18243" spans="1:16" x14ac:dyDescent="0.25">
      <c r="A18243" t="s">
        <v>27027</v>
      </c>
      <c r="B18243">
        <v>972</v>
      </c>
      <c r="C18243" s="3" t="str">
        <f>HYPERLINK("http://www.uniprot.org/uniprot/K7KWL4","tr|K7KWL4|K7KWL4_SOYBN")</f>
        <v>tr|K7KWL4|K7KWL4_SOYBN</v>
      </c>
      <c r="D18243" t="s">
        <v>61</v>
      </c>
      <c r="E18243">
        <v>65.81</v>
      </c>
      <c r="F18243">
        <v>354</v>
      </c>
      <c r="G18243">
        <v>121</v>
      </c>
      <c r="H18243">
        <v>43</v>
      </c>
      <c r="I18243">
        <v>1</v>
      </c>
      <c r="J18243">
        <v>933</v>
      </c>
      <c r="K18243">
        <v>1</v>
      </c>
      <c r="L18243">
        <v>105</v>
      </c>
      <c r="M18243">
        <v>454</v>
      </c>
      <c r="N18243" t="s">
        <v>18</v>
      </c>
      <c r="O18243" s="1">
        <v>1.0972400000000001E-124</v>
      </c>
      <c r="P18243">
        <v>1162</v>
      </c>
    </row>
    <row r="18244" spans="1:16" x14ac:dyDescent="0.25">
      <c r="A18244" t="s">
        <v>27028</v>
      </c>
      <c r="B18244">
        <v>3156</v>
      </c>
      <c r="C18244" s="3" t="str">
        <f>HYPERLINK("http://www.uniprot.org/uniprot/Q710T7","tr|Q710T7|Q710T7_POPDE")</f>
        <v>tr|Q710T7|Q710T7_POPDE</v>
      </c>
      <c r="D18244" t="s">
        <v>1150</v>
      </c>
      <c r="E18244">
        <v>71.319999999999993</v>
      </c>
      <c r="F18244">
        <v>1060</v>
      </c>
      <c r="G18244">
        <v>304</v>
      </c>
      <c r="H18244">
        <v>14</v>
      </c>
      <c r="I18244">
        <v>1</v>
      </c>
      <c r="J18244">
        <v>3138</v>
      </c>
      <c r="K18244">
        <v>1</v>
      </c>
      <c r="L18244">
        <v>322</v>
      </c>
      <c r="M18244">
        <v>1377</v>
      </c>
      <c r="N18244" t="s">
        <v>18</v>
      </c>
      <c r="O18244">
        <v>0</v>
      </c>
      <c r="P18244">
        <v>3827</v>
      </c>
    </row>
    <row r="18245" spans="1:16" x14ac:dyDescent="0.25">
      <c r="A18245" t="s">
        <v>27029</v>
      </c>
      <c r="B18245">
        <v>333</v>
      </c>
      <c r="C18245" s="3" t="str">
        <f>HYPERLINK("http://www.uniprot.org/uniprot/G7JHR0","tr|G7JHR0|G7JHR0_MEDTR")</f>
        <v>tr|G7JHR0|G7JHR0_MEDTR</v>
      </c>
      <c r="D18245" t="s">
        <v>10119</v>
      </c>
      <c r="E18245">
        <v>94.33</v>
      </c>
      <c r="F18245">
        <v>106</v>
      </c>
      <c r="G18245">
        <v>6</v>
      </c>
      <c r="H18245">
        <v>0</v>
      </c>
      <c r="I18245">
        <v>1</v>
      </c>
      <c r="J18245">
        <v>318</v>
      </c>
      <c r="K18245">
        <v>1</v>
      </c>
      <c r="L18245">
        <v>281</v>
      </c>
      <c r="M18245">
        <v>386</v>
      </c>
      <c r="N18245" t="s">
        <v>18</v>
      </c>
      <c r="O18245" s="1">
        <v>2.9637499999999999E-50</v>
      </c>
      <c r="P18245">
        <v>515</v>
      </c>
    </row>
    <row r="18246" spans="1:16" x14ac:dyDescent="0.25">
      <c r="A18246" t="s">
        <v>27030</v>
      </c>
      <c r="B18246">
        <v>1728</v>
      </c>
      <c r="C18246" s="3" t="str">
        <f>HYPERLINK("http://www.uniprot.org/uniprot/G7KWK1","tr|G7KWK1|G7KWK1_MEDTR")</f>
        <v>tr|G7KWK1|G7KWK1_MEDTR</v>
      </c>
      <c r="D18246" t="s">
        <v>27031</v>
      </c>
      <c r="E18246">
        <v>81.7</v>
      </c>
      <c r="F18246">
        <v>574</v>
      </c>
      <c r="G18246">
        <v>105</v>
      </c>
      <c r="H18246">
        <v>0</v>
      </c>
      <c r="I18246">
        <v>4</v>
      </c>
      <c r="J18246">
        <v>1725</v>
      </c>
      <c r="K18246">
        <v>1</v>
      </c>
      <c r="L18246">
        <v>107</v>
      </c>
      <c r="M18246">
        <v>679</v>
      </c>
      <c r="N18246" t="s">
        <v>18</v>
      </c>
      <c r="O18246">
        <v>0</v>
      </c>
      <c r="P18246">
        <v>2439</v>
      </c>
    </row>
    <row r="18247" spans="1:16" x14ac:dyDescent="0.25">
      <c r="A18247" t="s">
        <v>27032</v>
      </c>
      <c r="B18247">
        <v>639</v>
      </c>
      <c r="C18247" s="3" t="str">
        <f>HYPERLINK("http://www.uniprot.org/uniprot/Q2HRV3","tr|Q2HRV3|Q2HRV3_MEDTR")</f>
        <v>tr|Q2HRV3|Q2HRV3_MEDTR</v>
      </c>
      <c r="D18247" t="s">
        <v>27033</v>
      </c>
      <c r="E18247">
        <v>76.489999999999995</v>
      </c>
      <c r="F18247">
        <v>217</v>
      </c>
      <c r="G18247">
        <v>51</v>
      </c>
      <c r="H18247">
        <v>5</v>
      </c>
      <c r="I18247">
        <v>1</v>
      </c>
      <c r="J18247">
        <v>636</v>
      </c>
      <c r="K18247">
        <v>1</v>
      </c>
      <c r="L18247">
        <v>1</v>
      </c>
      <c r="M18247">
        <v>212</v>
      </c>
      <c r="N18247" t="s">
        <v>18</v>
      </c>
      <c r="O18247" s="1">
        <v>8.6525900000000005E-87</v>
      </c>
      <c r="P18247">
        <v>832</v>
      </c>
    </row>
    <row r="18248" spans="1:16" x14ac:dyDescent="0.25">
      <c r="A18248" t="s">
        <v>27034</v>
      </c>
      <c r="B18248">
        <v>1701</v>
      </c>
      <c r="C18248" s="3" t="str">
        <f>HYPERLINK("http://www.uniprot.org/uniprot/G7I2F3","tr|G7I2F3|G7I2F3_MEDTR")</f>
        <v>tr|G7I2F3|G7I2F3_MEDTR</v>
      </c>
      <c r="D18248" t="s">
        <v>257</v>
      </c>
      <c r="E18248">
        <v>30.27</v>
      </c>
      <c r="F18248">
        <v>393</v>
      </c>
      <c r="G18248">
        <v>274</v>
      </c>
      <c r="H18248">
        <v>35</v>
      </c>
      <c r="I18248">
        <v>622</v>
      </c>
      <c r="J18248">
        <v>1695</v>
      </c>
      <c r="K18248">
        <v>1</v>
      </c>
      <c r="L18248">
        <v>43</v>
      </c>
      <c r="M18248">
        <v>402</v>
      </c>
      <c r="N18248" t="s">
        <v>18</v>
      </c>
      <c r="O18248" s="1">
        <v>2.2893699999999999E-29</v>
      </c>
      <c r="P18248">
        <v>343</v>
      </c>
    </row>
    <row r="18249" spans="1:16" x14ac:dyDescent="0.25">
      <c r="A18249" t="s">
        <v>27035</v>
      </c>
      <c r="B18249">
        <v>327</v>
      </c>
      <c r="C18249" s="3" t="str">
        <f>HYPERLINK("http://www.uniprot.org/uniprot/G7IAQ0","tr|G7IAQ0|G7IAQ0_MEDTR")</f>
        <v>tr|G7IAQ0|G7IAQ0_MEDTR</v>
      </c>
      <c r="D18249" t="s">
        <v>27036</v>
      </c>
      <c r="E18249">
        <v>76.59</v>
      </c>
      <c r="F18249">
        <v>94</v>
      </c>
      <c r="G18249">
        <v>22</v>
      </c>
      <c r="H18249">
        <v>1</v>
      </c>
      <c r="I18249">
        <v>1</v>
      </c>
      <c r="J18249">
        <v>279</v>
      </c>
      <c r="K18249">
        <v>1</v>
      </c>
      <c r="L18249">
        <v>1</v>
      </c>
      <c r="M18249">
        <v>94</v>
      </c>
      <c r="N18249" t="s">
        <v>18</v>
      </c>
      <c r="O18249" s="1">
        <v>1.2189200000000001E-35</v>
      </c>
      <c r="P18249">
        <v>389</v>
      </c>
    </row>
    <row r="18250" spans="1:16" x14ac:dyDescent="0.25">
      <c r="A18250" t="s">
        <v>27037</v>
      </c>
      <c r="B18250">
        <v>1200</v>
      </c>
      <c r="C18250" s="3" t="str">
        <f>HYPERLINK("http://www.uniprot.org/uniprot/C6TD64","tr|C6TD64|C6TD64_SOYBN")</f>
        <v>tr|C6TD64|C6TD64_SOYBN</v>
      </c>
      <c r="D18250" t="s">
        <v>210</v>
      </c>
      <c r="E18250">
        <v>84.31</v>
      </c>
      <c r="F18250">
        <v>408</v>
      </c>
      <c r="G18250">
        <v>64</v>
      </c>
      <c r="H18250">
        <v>9</v>
      </c>
      <c r="I18250">
        <v>1</v>
      </c>
      <c r="J18250">
        <v>1197</v>
      </c>
      <c r="K18250">
        <v>1</v>
      </c>
      <c r="L18250">
        <v>1</v>
      </c>
      <c r="M18250">
        <v>407</v>
      </c>
      <c r="N18250" t="s">
        <v>18</v>
      </c>
      <c r="O18250">
        <v>0</v>
      </c>
      <c r="P18250">
        <v>1805</v>
      </c>
    </row>
    <row r="18251" spans="1:16" x14ac:dyDescent="0.25">
      <c r="A18251" t="s">
        <v>27038</v>
      </c>
      <c r="B18251">
        <v>576</v>
      </c>
      <c r="C18251" s="3" t="str">
        <f>HYPERLINK("http://www.uniprot.org/uniprot/G7I947","tr|G7I947|G7I947_MEDTR")</f>
        <v>tr|G7I947|G7I947_MEDTR</v>
      </c>
      <c r="D18251" t="s">
        <v>27039</v>
      </c>
      <c r="E18251">
        <v>65</v>
      </c>
      <c r="F18251">
        <v>180</v>
      </c>
      <c r="G18251">
        <v>63</v>
      </c>
      <c r="H18251">
        <v>7</v>
      </c>
      <c r="I18251">
        <v>1</v>
      </c>
      <c r="J18251">
        <v>519</v>
      </c>
      <c r="K18251">
        <v>1</v>
      </c>
      <c r="L18251">
        <v>97</v>
      </c>
      <c r="M18251">
        <v>256</v>
      </c>
      <c r="N18251" t="s">
        <v>18</v>
      </c>
      <c r="O18251" s="1">
        <v>1.97616E-51</v>
      </c>
      <c r="P18251">
        <v>526</v>
      </c>
    </row>
    <row r="18252" spans="1:16" x14ac:dyDescent="0.25">
      <c r="A18252" t="s">
        <v>27040</v>
      </c>
      <c r="B18252">
        <v>288</v>
      </c>
      <c r="C18252" s="3" t="str">
        <f>HYPERLINK("http://www.uniprot.org/uniprot/G8A2A7","tr|G8A2A7|G8A2A7_MEDTR")</f>
        <v>tr|G8A2A7|G8A2A7_MEDTR</v>
      </c>
      <c r="D18252" t="s">
        <v>27041</v>
      </c>
      <c r="E18252">
        <v>57.57</v>
      </c>
      <c r="F18252">
        <v>66</v>
      </c>
      <c r="G18252">
        <v>28</v>
      </c>
      <c r="H18252">
        <v>0</v>
      </c>
      <c r="I18252">
        <v>88</v>
      </c>
      <c r="J18252">
        <v>285</v>
      </c>
      <c r="K18252">
        <v>1</v>
      </c>
      <c r="L18252">
        <v>30</v>
      </c>
      <c r="M18252">
        <v>95</v>
      </c>
      <c r="N18252" t="s">
        <v>18</v>
      </c>
      <c r="O18252" s="1">
        <v>2.96897E-10</v>
      </c>
      <c r="P18252">
        <v>170</v>
      </c>
    </row>
    <row r="18253" spans="1:16" x14ac:dyDescent="0.25">
      <c r="A18253" t="s">
        <v>27042</v>
      </c>
      <c r="B18253">
        <v>1119</v>
      </c>
      <c r="C18253" s="3" t="str">
        <f>HYPERLINK("http://www.uniprot.org/uniprot/Q9M6R8","tr|Q9M6R8|Q9M6R8_PEA")</f>
        <v>tr|Q9M6R8|Q9M6R8_PEA</v>
      </c>
      <c r="D18253" t="s">
        <v>27043</v>
      </c>
      <c r="E18253">
        <v>86.82</v>
      </c>
      <c r="F18253">
        <v>372</v>
      </c>
      <c r="G18253">
        <v>49</v>
      </c>
      <c r="H18253">
        <v>0</v>
      </c>
      <c r="I18253">
        <v>1</v>
      </c>
      <c r="J18253">
        <v>1116</v>
      </c>
      <c r="K18253">
        <v>1</v>
      </c>
      <c r="L18253">
        <v>1</v>
      </c>
      <c r="M18253">
        <v>372</v>
      </c>
      <c r="N18253" t="s">
        <v>18</v>
      </c>
      <c r="O18253">
        <v>0</v>
      </c>
      <c r="P18253">
        <v>1697</v>
      </c>
    </row>
    <row r="18254" spans="1:16" x14ac:dyDescent="0.25">
      <c r="A18254" t="s">
        <v>27044</v>
      </c>
      <c r="B18254">
        <v>642</v>
      </c>
      <c r="C18254" s="3" t="str">
        <f>HYPERLINK("http://www.uniprot.org/uniprot/G7J5E8","tr|G7J5E8|G7J5E8_MEDTR")</f>
        <v>tr|G7J5E8|G7J5E8_MEDTR</v>
      </c>
      <c r="D18254" t="s">
        <v>27045</v>
      </c>
      <c r="E18254">
        <v>71.86</v>
      </c>
      <c r="F18254">
        <v>231</v>
      </c>
      <c r="G18254">
        <v>65</v>
      </c>
      <c r="H18254">
        <v>25</v>
      </c>
      <c r="I18254">
        <v>1</v>
      </c>
      <c r="J18254">
        <v>618</v>
      </c>
      <c r="K18254">
        <v>1</v>
      </c>
      <c r="L18254">
        <v>1</v>
      </c>
      <c r="M18254">
        <v>231</v>
      </c>
      <c r="N18254" t="s">
        <v>18</v>
      </c>
      <c r="O18254" s="1">
        <v>2.9193299999999998E-82</v>
      </c>
      <c r="P18254">
        <v>793</v>
      </c>
    </row>
    <row r="18255" spans="1:16" x14ac:dyDescent="0.25">
      <c r="A18255" t="s">
        <v>27046</v>
      </c>
      <c r="B18255">
        <v>1695</v>
      </c>
      <c r="C18255" s="3" t="str">
        <f>HYPERLINK("http://www.uniprot.org/uniprot/I1KRS8","tr|I1KRS8|I1KRS8_SOYBN")</f>
        <v>tr|I1KRS8|I1KRS8_SOYBN</v>
      </c>
      <c r="D18255" t="s">
        <v>28</v>
      </c>
      <c r="E18255">
        <v>80.87</v>
      </c>
      <c r="F18255">
        <v>570</v>
      </c>
      <c r="G18255">
        <v>109</v>
      </c>
      <c r="H18255">
        <v>6</v>
      </c>
      <c r="I18255">
        <v>1</v>
      </c>
      <c r="J18255">
        <v>1692</v>
      </c>
      <c r="K18255">
        <v>1</v>
      </c>
      <c r="L18255">
        <v>1</v>
      </c>
      <c r="M18255">
        <v>568</v>
      </c>
      <c r="N18255" t="s">
        <v>18</v>
      </c>
      <c r="O18255">
        <v>0</v>
      </c>
      <c r="P18255">
        <v>2295</v>
      </c>
    </row>
    <row r="18256" spans="1:16" x14ac:dyDescent="0.25">
      <c r="A18256" t="s">
        <v>27047</v>
      </c>
      <c r="B18256">
        <v>933</v>
      </c>
      <c r="C18256" s="3" t="str">
        <f>HYPERLINK("http://www.uniprot.org/uniprot/G7LJF1","tr|G7LJF1|G7LJF1_MEDTR")</f>
        <v>tr|G7LJF1|G7LJF1_MEDTR</v>
      </c>
      <c r="D18256" t="s">
        <v>27048</v>
      </c>
      <c r="E18256">
        <v>77.239999999999995</v>
      </c>
      <c r="F18256">
        <v>312</v>
      </c>
      <c r="G18256">
        <v>71</v>
      </c>
      <c r="H18256">
        <v>2</v>
      </c>
      <c r="I18256">
        <v>1</v>
      </c>
      <c r="J18256">
        <v>930</v>
      </c>
      <c r="K18256">
        <v>1</v>
      </c>
      <c r="L18256">
        <v>69</v>
      </c>
      <c r="M18256">
        <v>364</v>
      </c>
      <c r="N18256" t="s">
        <v>18</v>
      </c>
      <c r="O18256" s="1">
        <v>1.2812500000000001E-135</v>
      </c>
      <c r="P18256">
        <v>1256</v>
      </c>
    </row>
    <row r="18257" spans="1:16" x14ac:dyDescent="0.25">
      <c r="A18257" t="s">
        <v>27049</v>
      </c>
      <c r="B18257">
        <v>3273</v>
      </c>
      <c r="C18257" s="3" t="str">
        <f>HYPERLINK("http://www.uniprot.org/uniprot/I1J9U5","tr|I1J9U5|I1J9U5_SOYBN")</f>
        <v>tr|I1J9U5|I1J9U5_SOYBN</v>
      </c>
      <c r="D18257" t="s">
        <v>99</v>
      </c>
      <c r="E18257">
        <v>85.05</v>
      </c>
      <c r="F18257">
        <v>1091</v>
      </c>
      <c r="G18257">
        <v>163</v>
      </c>
      <c r="H18257">
        <v>3</v>
      </c>
      <c r="I18257">
        <v>1</v>
      </c>
      <c r="J18257">
        <v>3264</v>
      </c>
      <c r="K18257">
        <v>1</v>
      </c>
      <c r="L18257">
        <v>26</v>
      </c>
      <c r="M18257">
        <v>1113</v>
      </c>
      <c r="N18257" t="s">
        <v>18</v>
      </c>
      <c r="O18257">
        <v>0</v>
      </c>
      <c r="P18257">
        <v>4931</v>
      </c>
    </row>
    <row r="18258" spans="1:16" x14ac:dyDescent="0.25">
      <c r="A18258" t="s">
        <v>27050</v>
      </c>
      <c r="B18258">
        <v>606</v>
      </c>
      <c r="C18258" s="3" t="str">
        <f>HYPERLINK("http://www.uniprot.org/uniprot/I7A4H7","tr|I7A4H7|I7A4H7_PHAVU")</f>
        <v>tr|I7A4H7|I7A4H7_PHAVU</v>
      </c>
      <c r="D18258" t="s">
        <v>27051</v>
      </c>
      <c r="E18258">
        <v>50</v>
      </c>
      <c r="F18258">
        <v>182</v>
      </c>
      <c r="G18258">
        <v>91</v>
      </c>
      <c r="H18258">
        <v>0</v>
      </c>
      <c r="I18258">
        <v>34</v>
      </c>
      <c r="J18258">
        <v>579</v>
      </c>
      <c r="K18258">
        <v>1</v>
      </c>
      <c r="L18258">
        <v>516</v>
      </c>
      <c r="M18258">
        <v>697</v>
      </c>
      <c r="N18258" t="s">
        <v>18</v>
      </c>
      <c r="O18258" s="1">
        <v>2.8928699999999999E-46</v>
      </c>
      <c r="P18258">
        <v>482</v>
      </c>
    </row>
    <row r="18259" spans="1:16" x14ac:dyDescent="0.25">
      <c r="A18259" t="s">
        <v>27052</v>
      </c>
      <c r="B18259">
        <v>2532</v>
      </c>
      <c r="C18259" s="3" t="str">
        <f>HYPERLINK("http://www.uniprot.org/uniprot/G7JU94","tr|G7JU94|G7JU94_MEDTR")</f>
        <v>tr|G7JU94|G7JU94_MEDTR</v>
      </c>
      <c r="D18259" t="s">
        <v>27053</v>
      </c>
      <c r="E18259">
        <v>67.430000000000007</v>
      </c>
      <c r="F18259">
        <v>866</v>
      </c>
      <c r="G18259">
        <v>282</v>
      </c>
      <c r="H18259">
        <v>23</v>
      </c>
      <c r="I18259">
        <v>1</v>
      </c>
      <c r="J18259">
        <v>2529</v>
      </c>
      <c r="K18259">
        <v>1</v>
      </c>
      <c r="L18259">
        <v>1</v>
      </c>
      <c r="M18259">
        <v>820</v>
      </c>
      <c r="N18259" t="s">
        <v>18</v>
      </c>
      <c r="O18259">
        <v>0</v>
      </c>
      <c r="P18259">
        <v>2716</v>
      </c>
    </row>
    <row r="18260" spans="1:16" x14ac:dyDescent="0.25">
      <c r="A18260" t="s">
        <v>27054</v>
      </c>
      <c r="B18260">
        <v>327</v>
      </c>
      <c r="C18260" s="3" t="str">
        <f>HYPERLINK("http://www.uniprot.org/uniprot/K7MSB4","tr|K7MSB4|K7MSB4_SOYBN")</f>
        <v>tr|K7MSB4|K7MSB4_SOYBN</v>
      </c>
      <c r="D18260" t="s">
        <v>28</v>
      </c>
      <c r="E18260">
        <v>81.92</v>
      </c>
      <c r="F18260">
        <v>83</v>
      </c>
      <c r="G18260">
        <v>15</v>
      </c>
      <c r="H18260">
        <v>0</v>
      </c>
      <c r="I18260">
        <v>73</v>
      </c>
      <c r="J18260">
        <v>321</v>
      </c>
      <c r="K18260">
        <v>1</v>
      </c>
      <c r="L18260">
        <v>24</v>
      </c>
      <c r="M18260">
        <v>105</v>
      </c>
      <c r="N18260" t="s">
        <v>18</v>
      </c>
      <c r="O18260" s="1">
        <v>5.66212E-33</v>
      </c>
      <c r="P18260">
        <v>366</v>
      </c>
    </row>
    <row r="18261" spans="1:16" x14ac:dyDescent="0.25">
      <c r="A18261" t="s">
        <v>27055</v>
      </c>
      <c r="B18261">
        <v>777</v>
      </c>
      <c r="C18261" s="3" t="str">
        <f>HYPERLINK("http://www.uniprot.org/uniprot/K7L0E8","tr|K7L0E8|K7L0E8_SOYBN")</f>
        <v>tr|K7L0E8|K7L0E8_SOYBN</v>
      </c>
      <c r="D18261" t="s">
        <v>28</v>
      </c>
      <c r="E18261">
        <v>39.24</v>
      </c>
      <c r="F18261">
        <v>265</v>
      </c>
      <c r="G18261">
        <v>161</v>
      </c>
      <c r="H18261">
        <v>23</v>
      </c>
      <c r="I18261">
        <v>1</v>
      </c>
      <c r="J18261">
        <v>726</v>
      </c>
      <c r="K18261">
        <v>1</v>
      </c>
      <c r="L18261">
        <v>1</v>
      </c>
      <c r="M18261">
        <v>254</v>
      </c>
      <c r="N18261" t="s">
        <v>18</v>
      </c>
      <c r="O18261" s="1">
        <v>4.1164399999999997E-27</v>
      </c>
      <c r="P18261">
        <v>319</v>
      </c>
    </row>
    <row r="18262" spans="1:16" x14ac:dyDescent="0.25">
      <c r="A18262" t="s">
        <v>27056</v>
      </c>
      <c r="B18262">
        <v>4449</v>
      </c>
      <c r="C18262" s="3" t="str">
        <f>HYPERLINK("http://www.uniprot.org/uniprot/G7KAR8","tr|G7KAR8|G7KAR8_MEDTR")</f>
        <v>tr|G7KAR8|G7KAR8_MEDTR</v>
      </c>
      <c r="D18262" t="s">
        <v>27057</v>
      </c>
      <c r="E18262">
        <v>82.18</v>
      </c>
      <c r="F18262">
        <v>1510</v>
      </c>
      <c r="G18262">
        <v>269</v>
      </c>
      <c r="H18262">
        <v>28</v>
      </c>
      <c r="I18262">
        <v>1</v>
      </c>
      <c r="J18262">
        <v>4446</v>
      </c>
      <c r="K18262">
        <v>1</v>
      </c>
      <c r="L18262">
        <v>1</v>
      </c>
      <c r="M18262">
        <v>1507</v>
      </c>
      <c r="N18262" t="s">
        <v>18</v>
      </c>
      <c r="O18262">
        <v>0</v>
      </c>
      <c r="P18262">
        <v>6599</v>
      </c>
    </row>
    <row r="18263" spans="1:16" x14ac:dyDescent="0.25">
      <c r="A18263" t="s">
        <v>27058</v>
      </c>
      <c r="B18263">
        <v>480</v>
      </c>
      <c r="C18263" s="3" t="str">
        <f>HYPERLINK("http://www.uniprot.org/uniprot/G7KQ94","tr|G7KQ94|G7KQ94_MEDTR")</f>
        <v>tr|G7KQ94|G7KQ94_MEDTR</v>
      </c>
      <c r="D18263" t="s">
        <v>27059</v>
      </c>
      <c r="E18263">
        <v>91.82</v>
      </c>
      <c r="F18263">
        <v>159</v>
      </c>
      <c r="G18263">
        <v>13</v>
      </c>
      <c r="H18263">
        <v>0</v>
      </c>
      <c r="I18263">
        <v>1</v>
      </c>
      <c r="J18263">
        <v>477</v>
      </c>
      <c r="K18263">
        <v>1</v>
      </c>
      <c r="L18263">
        <v>72</v>
      </c>
      <c r="M18263">
        <v>230</v>
      </c>
      <c r="N18263" t="s">
        <v>18</v>
      </c>
      <c r="O18263" s="1">
        <v>2.65659E-83</v>
      </c>
      <c r="P18263">
        <v>800</v>
      </c>
    </row>
    <row r="18264" spans="1:16" x14ac:dyDescent="0.25">
      <c r="A18264" t="s">
        <v>27060</v>
      </c>
      <c r="B18264">
        <v>813</v>
      </c>
      <c r="C18264" s="3" t="str">
        <f>HYPERLINK("http://www.uniprot.org/uniprot/G7K0I9","tr|G7K0I9|G7K0I9_MEDTR")</f>
        <v>tr|G7K0I9|G7K0I9_MEDTR</v>
      </c>
      <c r="D18264" t="s">
        <v>21144</v>
      </c>
      <c r="E18264">
        <v>44.52</v>
      </c>
      <c r="F18264">
        <v>265</v>
      </c>
      <c r="G18264">
        <v>147</v>
      </c>
      <c r="H18264">
        <v>19</v>
      </c>
      <c r="I18264">
        <v>64</v>
      </c>
      <c r="J18264">
        <v>801</v>
      </c>
      <c r="K18264">
        <v>1</v>
      </c>
      <c r="L18264">
        <v>23</v>
      </c>
      <c r="M18264">
        <v>263</v>
      </c>
      <c r="N18264" t="s">
        <v>18</v>
      </c>
      <c r="O18264" s="1">
        <v>1.8096E-44</v>
      </c>
      <c r="P18264">
        <v>469</v>
      </c>
    </row>
    <row r="18265" spans="1:16" x14ac:dyDescent="0.25">
      <c r="A18265" t="s">
        <v>27061</v>
      </c>
      <c r="B18265">
        <v>2751</v>
      </c>
      <c r="C18265" s="3" t="str">
        <f>HYPERLINK("http://www.uniprot.org/uniprot/G7LBV8","tr|G7LBV8|G7LBV8_MEDTR")</f>
        <v>tr|G7LBV8|G7LBV8_MEDTR</v>
      </c>
      <c r="D18265" t="s">
        <v>27062</v>
      </c>
      <c r="E18265">
        <v>76.239999999999995</v>
      </c>
      <c r="F18265">
        <v>926</v>
      </c>
      <c r="G18265">
        <v>220</v>
      </c>
      <c r="H18265">
        <v>18</v>
      </c>
      <c r="I18265">
        <v>7</v>
      </c>
      <c r="J18265">
        <v>2730</v>
      </c>
      <c r="K18265">
        <v>1</v>
      </c>
      <c r="L18265">
        <v>9</v>
      </c>
      <c r="M18265">
        <v>933</v>
      </c>
      <c r="N18265" t="s">
        <v>18</v>
      </c>
      <c r="O18265">
        <v>0</v>
      </c>
      <c r="P18265">
        <v>3591</v>
      </c>
    </row>
    <row r="18266" spans="1:16" x14ac:dyDescent="0.25">
      <c r="A18266" t="s">
        <v>27063</v>
      </c>
      <c r="B18266">
        <v>1926</v>
      </c>
      <c r="C18266" s="3" t="str">
        <f>HYPERLINK("http://www.uniprot.org/uniprot/A5BU47","tr|A5BU47|A5BU47_VITVI")</f>
        <v>tr|A5BU47|A5BU47_VITVI</v>
      </c>
      <c r="D18266" t="s">
        <v>6354</v>
      </c>
      <c r="E18266">
        <v>23.56</v>
      </c>
      <c r="F18266">
        <v>662</v>
      </c>
      <c r="G18266">
        <v>506</v>
      </c>
      <c r="H18266">
        <v>41</v>
      </c>
      <c r="I18266">
        <v>52</v>
      </c>
      <c r="J18266">
        <v>1914</v>
      </c>
      <c r="K18266">
        <v>1</v>
      </c>
      <c r="L18266">
        <v>1012</v>
      </c>
      <c r="M18266">
        <v>1576</v>
      </c>
      <c r="N18266" t="s">
        <v>18</v>
      </c>
      <c r="O18266" s="1">
        <v>2.76746E-34</v>
      </c>
      <c r="P18266">
        <v>386</v>
      </c>
    </row>
    <row r="18267" spans="1:16" x14ac:dyDescent="0.25">
      <c r="A18267" t="s">
        <v>27064</v>
      </c>
      <c r="B18267">
        <v>744</v>
      </c>
      <c r="C18267" s="3" t="str">
        <f>HYPERLINK("http://www.uniprot.org/uniprot/I3SMG5","tr|I3SMG5|I3SMG5_MEDTR")</f>
        <v>tr|I3SMG5|I3SMG5_MEDTR</v>
      </c>
      <c r="D18267" t="s">
        <v>22</v>
      </c>
      <c r="E18267">
        <v>69.16</v>
      </c>
      <c r="F18267">
        <v>227</v>
      </c>
      <c r="G18267">
        <v>70</v>
      </c>
      <c r="H18267">
        <v>5</v>
      </c>
      <c r="I18267">
        <v>70</v>
      </c>
      <c r="J18267">
        <v>735</v>
      </c>
      <c r="K18267">
        <v>1</v>
      </c>
      <c r="L18267">
        <v>23</v>
      </c>
      <c r="M18267">
        <v>247</v>
      </c>
      <c r="N18267" t="s">
        <v>18</v>
      </c>
      <c r="O18267" s="1">
        <v>2.0835900000000001E-78</v>
      </c>
      <c r="P18267">
        <v>761</v>
      </c>
    </row>
    <row r="18268" spans="1:16" x14ac:dyDescent="0.25">
      <c r="A18268" t="s">
        <v>27065</v>
      </c>
      <c r="B18268">
        <v>1041</v>
      </c>
      <c r="C18268" s="3" t="str">
        <f>HYPERLINK("http://www.uniprot.org/uniprot/I3SPZ7","tr|I3SPZ7|I3SPZ7_MEDTR")</f>
        <v>tr|I3SPZ7|I3SPZ7_MEDTR</v>
      </c>
      <c r="D18268" t="s">
        <v>22</v>
      </c>
      <c r="E18268">
        <v>87.28</v>
      </c>
      <c r="F18268">
        <v>346</v>
      </c>
      <c r="G18268">
        <v>44</v>
      </c>
      <c r="H18268">
        <v>0</v>
      </c>
      <c r="I18268">
        <v>1</v>
      </c>
      <c r="J18268">
        <v>1038</v>
      </c>
      <c r="K18268">
        <v>1</v>
      </c>
      <c r="L18268">
        <v>1</v>
      </c>
      <c r="M18268">
        <v>346</v>
      </c>
      <c r="N18268" t="s">
        <v>18</v>
      </c>
      <c r="O18268" s="1">
        <v>2.2015900000000002E-174</v>
      </c>
      <c r="P18268">
        <v>1591</v>
      </c>
    </row>
    <row r="18269" spans="1:16" x14ac:dyDescent="0.25">
      <c r="A18269" t="s">
        <v>27066</v>
      </c>
      <c r="B18269">
        <v>1164</v>
      </c>
      <c r="C18269" s="3" t="str">
        <f>HYPERLINK("http://www.uniprot.org/uniprot/B6VPZ9","tr|B6VPZ9|B6VPZ9_LOTJA")</f>
        <v>tr|B6VPZ9|B6VPZ9_LOTJA</v>
      </c>
      <c r="D18269" t="s">
        <v>27067</v>
      </c>
      <c r="E18269">
        <v>95.5</v>
      </c>
      <c r="F18269">
        <v>356</v>
      </c>
      <c r="G18269">
        <v>16</v>
      </c>
      <c r="H18269">
        <v>0</v>
      </c>
      <c r="I18269">
        <v>94</v>
      </c>
      <c r="J18269">
        <v>1161</v>
      </c>
      <c r="K18269">
        <v>1</v>
      </c>
      <c r="L18269">
        <v>31</v>
      </c>
      <c r="M18269">
        <v>386</v>
      </c>
      <c r="N18269" t="s">
        <v>18</v>
      </c>
      <c r="O18269">
        <v>0</v>
      </c>
      <c r="P18269">
        <v>1797</v>
      </c>
    </row>
    <row r="18270" spans="1:16" x14ac:dyDescent="0.25">
      <c r="A18270" t="s">
        <v>27068</v>
      </c>
      <c r="B18270">
        <v>1884</v>
      </c>
      <c r="C18270" s="3" t="str">
        <f>HYPERLINK("http://www.uniprot.org/uniprot/K7K6A2","tr|K7K6A2|K7K6A2_SOYBN")</f>
        <v>tr|K7K6A2|K7K6A2_SOYBN</v>
      </c>
      <c r="D18270" t="s">
        <v>28</v>
      </c>
      <c r="E18270">
        <v>79.58</v>
      </c>
      <c r="F18270">
        <v>627</v>
      </c>
      <c r="G18270">
        <v>128</v>
      </c>
      <c r="H18270">
        <v>0</v>
      </c>
      <c r="I18270">
        <v>1</v>
      </c>
      <c r="J18270">
        <v>1881</v>
      </c>
      <c r="K18270">
        <v>1</v>
      </c>
      <c r="L18270">
        <v>28</v>
      </c>
      <c r="M18270">
        <v>652</v>
      </c>
      <c r="N18270" t="s">
        <v>18</v>
      </c>
      <c r="O18270">
        <v>0</v>
      </c>
      <c r="P18270">
        <v>2587</v>
      </c>
    </row>
    <row r="18271" spans="1:16" x14ac:dyDescent="0.25">
      <c r="A18271" t="s">
        <v>27069</v>
      </c>
      <c r="B18271">
        <v>1362</v>
      </c>
      <c r="C18271" s="3" t="str">
        <f>HYPERLINK("http://www.uniprot.org/uniprot/G7KXH7","tr|G7KXH7|G7KXH7_MEDTR")</f>
        <v>tr|G7KXH7|G7KXH7_MEDTR</v>
      </c>
      <c r="D18271" t="s">
        <v>27070</v>
      </c>
      <c r="E18271">
        <v>93.17</v>
      </c>
      <c r="F18271">
        <v>454</v>
      </c>
      <c r="G18271">
        <v>31</v>
      </c>
      <c r="H18271">
        <v>1</v>
      </c>
      <c r="I18271">
        <v>1</v>
      </c>
      <c r="J18271">
        <v>1359</v>
      </c>
      <c r="K18271">
        <v>1</v>
      </c>
      <c r="L18271">
        <v>91</v>
      </c>
      <c r="M18271">
        <v>544</v>
      </c>
      <c r="N18271" t="s">
        <v>18</v>
      </c>
      <c r="O18271">
        <v>0</v>
      </c>
      <c r="P18271">
        <v>2252</v>
      </c>
    </row>
    <row r="18272" spans="1:16" x14ac:dyDescent="0.25">
      <c r="A18272" t="s">
        <v>27071</v>
      </c>
      <c r="B18272">
        <v>807</v>
      </c>
      <c r="C18272" s="3" t="str">
        <f>HYPERLINK("http://www.uniprot.org/uniprot/Q2HRV4","tr|Q2HRV4|Q2HRV4_MEDTR")</f>
        <v>tr|Q2HRV4|Q2HRV4_MEDTR</v>
      </c>
      <c r="D18272" t="s">
        <v>27072</v>
      </c>
      <c r="E18272">
        <v>61.5</v>
      </c>
      <c r="F18272">
        <v>265</v>
      </c>
      <c r="G18272">
        <v>102</v>
      </c>
      <c r="H18272">
        <v>1</v>
      </c>
      <c r="I18272">
        <v>13</v>
      </c>
      <c r="J18272">
        <v>804</v>
      </c>
      <c r="K18272">
        <v>1</v>
      </c>
      <c r="L18272">
        <v>6</v>
      </c>
      <c r="M18272">
        <v>251</v>
      </c>
      <c r="N18272" t="s">
        <v>18</v>
      </c>
      <c r="O18272" s="1">
        <v>2.6311499999999999E-80</v>
      </c>
      <c r="P18272">
        <v>778</v>
      </c>
    </row>
    <row r="18273" spans="1:16" x14ac:dyDescent="0.25">
      <c r="A18273" t="s">
        <v>27073</v>
      </c>
      <c r="B18273">
        <v>1494</v>
      </c>
      <c r="C18273" s="3" t="str">
        <f>HYPERLINK("http://www.uniprot.org/uniprot/G7L565","tr|G7L565|G7L565_MEDTR")</f>
        <v>tr|G7L565|G7L565_MEDTR</v>
      </c>
      <c r="D18273" t="s">
        <v>2702</v>
      </c>
      <c r="E18273">
        <v>66.2</v>
      </c>
      <c r="F18273">
        <v>500</v>
      </c>
      <c r="G18273">
        <v>169</v>
      </c>
      <c r="H18273">
        <v>3</v>
      </c>
      <c r="I18273">
        <v>1</v>
      </c>
      <c r="J18273">
        <v>1491</v>
      </c>
      <c r="K18273">
        <v>1</v>
      </c>
      <c r="L18273">
        <v>48</v>
      </c>
      <c r="M18273">
        <v>546</v>
      </c>
      <c r="N18273" t="s">
        <v>18</v>
      </c>
      <c r="O18273">
        <v>0</v>
      </c>
      <c r="P18273">
        <v>1732</v>
      </c>
    </row>
    <row r="18274" spans="1:16" x14ac:dyDescent="0.25">
      <c r="A18274" t="s">
        <v>27074</v>
      </c>
      <c r="B18274">
        <v>1872</v>
      </c>
      <c r="C18274" s="3" t="str">
        <f>HYPERLINK("http://www.uniprot.org/uniprot/G7IAQ1","tr|G7IAQ1|G7IAQ1_MEDTR")</f>
        <v>tr|G7IAQ1|G7IAQ1_MEDTR</v>
      </c>
      <c r="D18274" t="s">
        <v>27075</v>
      </c>
      <c r="E18274">
        <v>82.75</v>
      </c>
      <c r="F18274">
        <v>603</v>
      </c>
      <c r="G18274">
        <v>104</v>
      </c>
      <c r="H18274">
        <v>7</v>
      </c>
      <c r="I18274">
        <v>79</v>
      </c>
      <c r="J18274">
        <v>1866</v>
      </c>
      <c r="K18274">
        <v>1</v>
      </c>
      <c r="L18274">
        <v>22</v>
      </c>
      <c r="M18274">
        <v>623</v>
      </c>
      <c r="N18274" t="s">
        <v>18</v>
      </c>
      <c r="O18274">
        <v>0</v>
      </c>
      <c r="P18274">
        <v>2695</v>
      </c>
    </row>
    <row r="18275" spans="1:16" x14ac:dyDescent="0.25">
      <c r="A18275" t="s">
        <v>27076</v>
      </c>
      <c r="B18275">
        <v>942</v>
      </c>
      <c r="C18275" s="3" t="str">
        <f>HYPERLINK("http://www.uniprot.org/uniprot/I3SLN6","tr|I3SLN6|I3SLN6_MEDTR")</f>
        <v>tr|I3SLN6|I3SLN6_MEDTR</v>
      </c>
      <c r="D18275" t="s">
        <v>22</v>
      </c>
      <c r="E18275">
        <v>84.48</v>
      </c>
      <c r="F18275">
        <v>290</v>
      </c>
      <c r="G18275">
        <v>45</v>
      </c>
      <c r="H18275">
        <v>0</v>
      </c>
      <c r="I18275">
        <v>70</v>
      </c>
      <c r="J18275">
        <v>939</v>
      </c>
      <c r="K18275">
        <v>1</v>
      </c>
      <c r="L18275">
        <v>24</v>
      </c>
      <c r="M18275">
        <v>313</v>
      </c>
      <c r="N18275" t="s">
        <v>18</v>
      </c>
      <c r="O18275" s="1">
        <v>1.7588699999999999E-140</v>
      </c>
      <c r="P18275">
        <v>1298</v>
      </c>
    </row>
    <row r="18276" spans="1:16" x14ac:dyDescent="0.25">
      <c r="A18276" t="s">
        <v>27077</v>
      </c>
      <c r="B18276">
        <v>522</v>
      </c>
      <c r="C18276" s="3" t="str">
        <f>HYPERLINK("http://www.uniprot.org/uniprot/G7I948","tr|G7I948|G7I948_MEDTR")</f>
        <v>tr|G7I948|G7I948_MEDTR</v>
      </c>
      <c r="D18276" t="s">
        <v>27078</v>
      </c>
      <c r="E18276">
        <v>95.95</v>
      </c>
      <c r="F18276">
        <v>173</v>
      </c>
      <c r="G18276">
        <v>7</v>
      </c>
      <c r="H18276">
        <v>0</v>
      </c>
      <c r="I18276">
        <v>1</v>
      </c>
      <c r="J18276">
        <v>519</v>
      </c>
      <c r="K18276">
        <v>1</v>
      </c>
      <c r="L18276">
        <v>1</v>
      </c>
      <c r="M18276">
        <v>173</v>
      </c>
      <c r="N18276" t="s">
        <v>18</v>
      </c>
      <c r="O18276" s="1">
        <v>6.0135999999999996E-96</v>
      </c>
      <c r="P18276">
        <v>909</v>
      </c>
    </row>
    <row r="18277" spans="1:16" x14ac:dyDescent="0.25">
      <c r="A18277" t="s">
        <v>27079</v>
      </c>
      <c r="B18277">
        <v>432</v>
      </c>
      <c r="C18277" s="3" t="str">
        <f>HYPERLINK("http://www.uniprot.org/uniprot/G8A2A6","tr|G8A2A6|G8A2A6_MEDTR")</f>
        <v>tr|G8A2A6|G8A2A6_MEDTR</v>
      </c>
      <c r="D18277" t="s">
        <v>27080</v>
      </c>
      <c r="E18277">
        <v>75.17</v>
      </c>
      <c r="F18277">
        <v>141</v>
      </c>
      <c r="G18277">
        <v>35</v>
      </c>
      <c r="H18277">
        <v>3</v>
      </c>
      <c r="I18277">
        <v>16</v>
      </c>
      <c r="J18277">
        <v>429</v>
      </c>
      <c r="K18277">
        <v>1</v>
      </c>
      <c r="L18277">
        <v>42</v>
      </c>
      <c r="M18277">
        <v>182</v>
      </c>
      <c r="N18277" t="s">
        <v>18</v>
      </c>
      <c r="O18277" s="1">
        <v>2.5538600000000001E-54</v>
      </c>
      <c r="P18277">
        <v>550</v>
      </c>
    </row>
    <row r="18278" spans="1:16" x14ac:dyDescent="0.25">
      <c r="A18278" t="s">
        <v>27081</v>
      </c>
      <c r="B18278">
        <v>1353</v>
      </c>
      <c r="C18278" s="3" t="str">
        <f>HYPERLINK("http://www.uniprot.org/uniprot/I1K7Q0","tr|I1K7Q0|I1K7Q0_SOYBN")</f>
        <v>tr|I1K7Q0|I1K7Q0_SOYBN</v>
      </c>
      <c r="D18278" t="s">
        <v>71</v>
      </c>
      <c r="E18278">
        <v>72.34</v>
      </c>
      <c r="F18278">
        <v>452</v>
      </c>
      <c r="G18278">
        <v>125</v>
      </c>
      <c r="H18278">
        <v>5</v>
      </c>
      <c r="I18278">
        <v>1</v>
      </c>
      <c r="J18278">
        <v>1341</v>
      </c>
      <c r="K18278">
        <v>1</v>
      </c>
      <c r="L18278">
        <v>1</v>
      </c>
      <c r="M18278">
        <v>447</v>
      </c>
      <c r="N18278" t="s">
        <v>18</v>
      </c>
      <c r="O18278">
        <v>0</v>
      </c>
      <c r="P18278">
        <v>1721</v>
      </c>
    </row>
    <row r="18279" spans="1:16" x14ac:dyDescent="0.25">
      <c r="A18279" t="s">
        <v>27082</v>
      </c>
      <c r="B18279">
        <v>522</v>
      </c>
      <c r="C18279" s="3" t="str">
        <f>HYPERLINK("http://www.uniprot.org/uniprot/B7FHC6","tr|B7FHC6|B7FHC6_MEDTR")</f>
        <v>tr|B7FHC6|B7FHC6_MEDTR</v>
      </c>
      <c r="D18279" t="s">
        <v>27083</v>
      </c>
      <c r="E18279">
        <v>85.54</v>
      </c>
      <c r="F18279">
        <v>173</v>
      </c>
      <c r="G18279">
        <v>25</v>
      </c>
      <c r="H18279">
        <v>0</v>
      </c>
      <c r="I18279">
        <v>1</v>
      </c>
      <c r="J18279">
        <v>519</v>
      </c>
      <c r="K18279">
        <v>1</v>
      </c>
      <c r="L18279">
        <v>1</v>
      </c>
      <c r="M18279">
        <v>164</v>
      </c>
      <c r="N18279" t="s">
        <v>18</v>
      </c>
      <c r="O18279" s="1">
        <v>1.88243E-73</v>
      </c>
      <c r="P18279">
        <v>715</v>
      </c>
    </row>
    <row r="18280" spans="1:16" x14ac:dyDescent="0.25">
      <c r="A18280" t="s">
        <v>27084</v>
      </c>
      <c r="B18280">
        <v>1851</v>
      </c>
      <c r="C18280" s="3" t="str">
        <f>HYPERLINK("http://www.uniprot.org/uniprot/I1MHP5","tr|I1MHP5|I1MHP5_SOYBN")</f>
        <v>tr|I1MHP5|I1MHP5_SOYBN</v>
      </c>
      <c r="D18280" t="s">
        <v>28</v>
      </c>
      <c r="E18280">
        <v>27.85</v>
      </c>
      <c r="F18280">
        <v>420</v>
      </c>
      <c r="G18280">
        <v>303</v>
      </c>
      <c r="H18280">
        <v>42</v>
      </c>
      <c r="I18280">
        <v>151</v>
      </c>
      <c r="J18280">
        <v>1284</v>
      </c>
      <c r="K18280">
        <v>1</v>
      </c>
      <c r="L18280">
        <v>1057</v>
      </c>
      <c r="M18280">
        <v>1470</v>
      </c>
      <c r="N18280" t="s">
        <v>18</v>
      </c>
      <c r="O18280" s="1">
        <v>2.30072E-30</v>
      </c>
      <c r="P18280">
        <v>352</v>
      </c>
    </row>
    <row r="18281" spans="1:16" x14ac:dyDescent="0.25">
      <c r="A18281" t="s">
        <v>27085</v>
      </c>
      <c r="B18281">
        <v>954</v>
      </c>
      <c r="C18281" s="3" t="str">
        <f>HYPERLINK("http://www.uniprot.org/uniprot/G7LJF3","tr|G7LJF3|G7LJF3_MEDTR")</f>
        <v>tr|G7LJF3|G7LJF3_MEDTR</v>
      </c>
      <c r="D18281" t="s">
        <v>27086</v>
      </c>
      <c r="E18281">
        <v>77.39</v>
      </c>
      <c r="F18281">
        <v>323</v>
      </c>
      <c r="G18281">
        <v>73</v>
      </c>
      <c r="H18281">
        <v>13</v>
      </c>
      <c r="I18281">
        <v>4</v>
      </c>
      <c r="J18281">
        <v>933</v>
      </c>
      <c r="K18281">
        <v>1</v>
      </c>
      <c r="L18281">
        <v>304</v>
      </c>
      <c r="M18281">
        <v>626</v>
      </c>
      <c r="N18281" t="s">
        <v>18</v>
      </c>
      <c r="O18281" s="1">
        <v>1.29032E-138</v>
      </c>
      <c r="P18281">
        <v>1282</v>
      </c>
    </row>
    <row r="18282" spans="1:16" x14ac:dyDescent="0.25">
      <c r="A18282" t="s">
        <v>27087</v>
      </c>
      <c r="B18282">
        <v>669</v>
      </c>
      <c r="C18282" s="3" t="str">
        <f>HYPERLINK("http://www.uniprot.org/uniprot/L1JAL1","tr|L1JAL1|L1JAL1_GUITH")</f>
        <v>tr|L1JAL1|L1JAL1_GUITH</v>
      </c>
      <c r="D18282" t="s">
        <v>6415</v>
      </c>
      <c r="E18282">
        <v>54.9</v>
      </c>
      <c r="F18282">
        <v>51</v>
      </c>
      <c r="G18282">
        <v>23</v>
      </c>
      <c r="H18282">
        <v>0</v>
      </c>
      <c r="I18282">
        <v>166</v>
      </c>
      <c r="J18282">
        <v>318</v>
      </c>
      <c r="K18282">
        <v>1</v>
      </c>
      <c r="L18282">
        <v>908</v>
      </c>
      <c r="M18282">
        <v>958</v>
      </c>
      <c r="N18282" t="s">
        <v>18</v>
      </c>
      <c r="O18282" s="1">
        <v>1.37826E-8</v>
      </c>
      <c r="P18282">
        <v>158</v>
      </c>
    </row>
    <row r="18283" spans="1:16" x14ac:dyDescent="0.25">
      <c r="A18283" t="s">
        <v>27088</v>
      </c>
      <c r="B18283">
        <v>951</v>
      </c>
      <c r="C18283" s="3" t="str">
        <f>HYPERLINK("http://www.uniprot.org/uniprot/K7KY75","tr|K7KY75|K7KY75_SOYBN")</f>
        <v>tr|K7KY75|K7KY75_SOYBN</v>
      </c>
      <c r="D18283" t="s">
        <v>28</v>
      </c>
      <c r="E18283">
        <v>75.260000000000005</v>
      </c>
      <c r="F18283">
        <v>287</v>
      </c>
      <c r="G18283">
        <v>71</v>
      </c>
      <c r="H18283">
        <v>1</v>
      </c>
      <c r="I18283">
        <v>91</v>
      </c>
      <c r="J18283">
        <v>948</v>
      </c>
      <c r="K18283">
        <v>1</v>
      </c>
      <c r="L18283">
        <v>36</v>
      </c>
      <c r="M18283">
        <v>317</v>
      </c>
      <c r="N18283" t="s">
        <v>18</v>
      </c>
      <c r="O18283" s="1">
        <v>1.8025900000000001E-116</v>
      </c>
      <c r="P18283">
        <v>1091</v>
      </c>
    </row>
    <row r="18284" spans="1:16" x14ac:dyDescent="0.25">
      <c r="A18284" t="s">
        <v>27089</v>
      </c>
      <c r="B18284">
        <v>1737</v>
      </c>
      <c r="C18284" s="3" t="str">
        <f>HYPERLINK("http://www.uniprot.org/uniprot/K7MK43","tr|K7MK43|K7MK43_SOYBN")</f>
        <v>tr|K7MK43|K7MK43_SOYBN</v>
      </c>
      <c r="D18284" t="s">
        <v>28</v>
      </c>
      <c r="E18284">
        <v>80.650000000000006</v>
      </c>
      <c r="F18284">
        <v>584</v>
      </c>
      <c r="G18284">
        <v>113</v>
      </c>
      <c r="H18284">
        <v>6</v>
      </c>
      <c r="I18284">
        <v>1</v>
      </c>
      <c r="J18284">
        <v>1734</v>
      </c>
      <c r="K18284">
        <v>1</v>
      </c>
      <c r="L18284">
        <v>1</v>
      </c>
      <c r="M18284">
        <v>579</v>
      </c>
      <c r="N18284" t="s">
        <v>18</v>
      </c>
      <c r="O18284">
        <v>0</v>
      </c>
      <c r="P18284">
        <v>2516</v>
      </c>
    </row>
    <row r="18285" spans="1:16" x14ac:dyDescent="0.25">
      <c r="A18285" t="s">
        <v>27090</v>
      </c>
      <c r="B18285">
        <v>591</v>
      </c>
      <c r="C18285" s="3" t="str">
        <f>HYPERLINK("http://www.uniprot.org/uniprot/G7KQY9","tr|G7KQY9|G7KQY9_MEDTR")</f>
        <v>tr|G7KQY9|G7KQY9_MEDTR</v>
      </c>
      <c r="D18285" t="s">
        <v>19542</v>
      </c>
      <c r="E18285">
        <v>45.4</v>
      </c>
      <c r="F18285">
        <v>196</v>
      </c>
      <c r="G18285">
        <v>107</v>
      </c>
      <c r="H18285">
        <v>0</v>
      </c>
      <c r="I18285">
        <v>1</v>
      </c>
      <c r="J18285">
        <v>588</v>
      </c>
      <c r="K18285">
        <v>1</v>
      </c>
      <c r="L18285">
        <v>1</v>
      </c>
      <c r="M18285">
        <v>192</v>
      </c>
      <c r="N18285" t="s">
        <v>18</v>
      </c>
      <c r="O18285" s="1">
        <v>3.3814200000000002E-33</v>
      </c>
      <c r="P18285">
        <v>369</v>
      </c>
    </row>
    <row r="18286" spans="1:16" x14ac:dyDescent="0.25">
      <c r="A18286" t="s">
        <v>27091</v>
      </c>
      <c r="B18286">
        <v>957</v>
      </c>
      <c r="C18286" s="3" t="str">
        <f>HYPERLINK("http://www.uniprot.org/uniprot/G7LCQ5","tr|G7LCQ5|G7LCQ5_MEDTR")</f>
        <v>tr|G7LCQ5|G7LCQ5_MEDTR</v>
      </c>
      <c r="D18286" t="s">
        <v>27092</v>
      </c>
      <c r="E18286">
        <v>79.55</v>
      </c>
      <c r="F18286">
        <v>318</v>
      </c>
      <c r="G18286">
        <v>65</v>
      </c>
      <c r="H18286">
        <v>0</v>
      </c>
      <c r="I18286">
        <v>1</v>
      </c>
      <c r="J18286">
        <v>954</v>
      </c>
      <c r="K18286">
        <v>1</v>
      </c>
      <c r="L18286">
        <v>1</v>
      </c>
      <c r="M18286">
        <v>318</v>
      </c>
      <c r="N18286" t="s">
        <v>18</v>
      </c>
      <c r="O18286" s="1">
        <v>8.3730400000000004E-154</v>
      </c>
      <c r="P18286">
        <v>1413</v>
      </c>
    </row>
    <row r="18287" spans="1:16" x14ac:dyDescent="0.25">
      <c r="A18287" t="s">
        <v>27093</v>
      </c>
      <c r="B18287">
        <v>1839</v>
      </c>
      <c r="C18287" s="3" t="str">
        <f>HYPERLINK("http://www.uniprot.org/uniprot/G7KAR5","tr|G7KAR5|G7KAR5_MEDTR")</f>
        <v>tr|G7KAR5|G7KAR5_MEDTR</v>
      </c>
      <c r="D18287" t="s">
        <v>27094</v>
      </c>
      <c r="E18287">
        <v>85.04</v>
      </c>
      <c r="F18287">
        <v>615</v>
      </c>
      <c r="G18287">
        <v>92</v>
      </c>
      <c r="H18287">
        <v>3</v>
      </c>
      <c r="I18287">
        <v>1</v>
      </c>
      <c r="J18287">
        <v>1836</v>
      </c>
      <c r="K18287">
        <v>1</v>
      </c>
      <c r="L18287">
        <v>1</v>
      </c>
      <c r="M18287">
        <v>614</v>
      </c>
      <c r="N18287" t="s">
        <v>18</v>
      </c>
      <c r="O18287">
        <v>0</v>
      </c>
      <c r="P18287">
        <v>2701</v>
      </c>
    </row>
    <row r="18288" spans="1:16" x14ac:dyDescent="0.25">
      <c r="A18288" t="s">
        <v>27095</v>
      </c>
      <c r="B18288">
        <v>855</v>
      </c>
      <c r="C18288" s="3" t="str">
        <f>HYPERLINK("http://www.uniprot.org/uniprot/G7KQ98","tr|G7KQ98|G7KQ98_MEDTR")</f>
        <v>tr|G7KQ98|G7KQ98_MEDTR</v>
      </c>
      <c r="D18288" t="s">
        <v>27096</v>
      </c>
      <c r="E18288">
        <v>69.56</v>
      </c>
      <c r="F18288">
        <v>299</v>
      </c>
      <c r="G18288">
        <v>91</v>
      </c>
      <c r="H18288">
        <v>15</v>
      </c>
      <c r="I18288">
        <v>1</v>
      </c>
      <c r="J18288">
        <v>852</v>
      </c>
      <c r="K18288">
        <v>1</v>
      </c>
      <c r="L18288">
        <v>1</v>
      </c>
      <c r="M18288">
        <v>297</v>
      </c>
      <c r="N18288" t="s">
        <v>18</v>
      </c>
      <c r="O18288" s="1">
        <v>1.0316399999999999E-109</v>
      </c>
      <c r="P18288">
        <v>1032</v>
      </c>
    </row>
    <row r="18289" spans="1:16" x14ac:dyDescent="0.25">
      <c r="A18289" t="s">
        <v>27097</v>
      </c>
      <c r="B18289">
        <v>1401</v>
      </c>
      <c r="C18289" s="3" t="str">
        <f>HYPERLINK("http://www.uniprot.org/uniprot/I1MHP5","tr|I1MHP5|I1MHP5_SOYBN")</f>
        <v>tr|I1MHP5|I1MHP5_SOYBN</v>
      </c>
      <c r="D18289" t="s">
        <v>28</v>
      </c>
      <c r="E18289">
        <v>27.85</v>
      </c>
      <c r="F18289">
        <v>420</v>
      </c>
      <c r="G18289">
        <v>303</v>
      </c>
      <c r="H18289">
        <v>42</v>
      </c>
      <c r="I18289">
        <v>151</v>
      </c>
      <c r="J18289">
        <v>1284</v>
      </c>
      <c r="K18289">
        <v>1</v>
      </c>
      <c r="L18289">
        <v>1057</v>
      </c>
      <c r="M18289">
        <v>1470</v>
      </c>
      <c r="N18289" t="s">
        <v>18</v>
      </c>
      <c r="O18289" s="1">
        <v>1.6017700000000001E-30</v>
      </c>
      <c r="P18289">
        <v>352</v>
      </c>
    </row>
    <row r="18290" spans="1:16" x14ac:dyDescent="0.25">
      <c r="A18290" t="s">
        <v>27098</v>
      </c>
      <c r="B18290">
        <v>2406</v>
      </c>
      <c r="C18290" s="3" t="str">
        <f>HYPERLINK("http://www.uniprot.org/uniprot/G7I2H0","tr|G7I2H0|G7I2H0_MEDTR")</f>
        <v>tr|G7I2H0|G7I2H0_MEDTR</v>
      </c>
      <c r="D18290" t="s">
        <v>144</v>
      </c>
      <c r="E18290">
        <v>31</v>
      </c>
      <c r="F18290">
        <v>258</v>
      </c>
      <c r="G18290">
        <v>178</v>
      </c>
      <c r="H18290">
        <v>0</v>
      </c>
      <c r="I18290">
        <v>1630</v>
      </c>
      <c r="J18290">
        <v>2403</v>
      </c>
      <c r="K18290">
        <v>1</v>
      </c>
      <c r="L18290">
        <v>14</v>
      </c>
      <c r="M18290">
        <v>231</v>
      </c>
      <c r="N18290" t="s">
        <v>18</v>
      </c>
      <c r="O18290" s="1">
        <v>5.9877100000000003E-21</v>
      </c>
      <c r="P18290">
        <v>272</v>
      </c>
    </row>
    <row r="18291" spans="1:16" x14ac:dyDescent="0.25">
      <c r="A18291" t="s">
        <v>27099</v>
      </c>
      <c r="B18291">
        <v>597</v>
      </c>
      <c r="C18291" s="3" t="str">
        <f>HYPERLINK("http://www.uniprot.org/uniprot/A5AEG4","tr|A5AEG4|A5AEG4_VITVI")</f>
        <v>tr|A5AEG4|A5AEG4_VITVI</v>
      </c>
      <c r="D18291" t="s">
        <v>2698</v>
      </c>
      <c r="E18291">
        <v>70.459999999999994</v>
      </c>
      <c r="F18291">
        <v>193</v>
      </c>
      <c r="G18291">
        <v>57</v>
      </c>
      <c r="H18291">
        <v>0</v>
      </c>
      <c r="I18291">
        <v>1</v>
      </c>
      <c r="J18291">
        <v>579</v>
      </c>
      <c r="K18291">
        <v>1</v>
      </c>
      <c r="L18291">
        <v>140</v>
      </c>
      <c r="M18291">
        <v>332</v>
      </c>
      <c r="N18291" t="s">
        <v>18</v>
      </c>
      <c r="O18291" s="1">
        <v>6.2978400000000001E-75</v>
      </c>
      <c r="P18291">
        <v>729</v>
      </c>
    </row>
    <row r="18292" spans="1:16" x14ac:dyDescent="0.25">
      <c r="A18292" t="s">
        <v>27100</v>
      </c>
      <c r="B18292">
        <v>1314</v>
      </c>
      <c r="C18292" s="3" t="str">
        <f>HYPERLINK("http://www.uniprot.org/uniprot/A5B592","tr|A5B592|A5B592_VITVI")</f>
        <v>tr|A5B592|A5B592_VITVI</v>
      </c>
      <c r="D18292" t="s">
        <v>250</v>
      </c>
      <c r="E18292">
        <v>28.88</v>
      </c>
      <c r="F18292">
        <v>322</v>
      </c>
      <c r="G18292">
        <v>229</v>
      </c>
      <c r="H18292">
        <v>10</v>
      </c>
      <c r="I18292">
        <v>1</v>
      </c>
      <c r="J18292">
        <v>936</v>
      </c>
      <c r="K18292">
        <v>1</v>
      </c>
      <c r="L18292">
        <v>1094</v>
      </c>
      <c r="M18292">
        <v>1408</v>
      </c>
      <c r="N18292" t="s">
        <v>18</v>
      </c>
      <c r="O18292" s="1">
        <v>1.6094599999999999E-29</v>
      </c>
      <c r="P18292">
        <v>343</v>
      </c>
    </row>
    <row r="18293" spans="1:16" x14ac:dyDescent="0.25">
      <c r="A18293" t="s">
        <v>27101</v>
      </c>
      <c r="B18293">
        <v>588</v>
      </c>
      <c r="C18293" s="3" t="str">
        <f>HYPERLINK("http://www.uniprot.org/uniprot/I3T574","tr|I3T574|I3T574_MEDTR")</f>
        <v>tr|I3T574|I3T574_MEDTR</v>
      </c>
      <c r="D18293" t="s">
        <v>22</v>
      </c>
      <c r="E18293">
        <v>50.98</v>
      </c>
      <c r="F18293">
        <v>204</v>
      </c>
      <c r="G18293">
        <v>100</v>
      </c>
      <c r="H18293">
        <v>9</v>
      </c>
      <c r="I18293">
        <v>1</v>
      </c>
      <c r="J18293">
        <v>585</v>
      </c>
      <c r="K18293">
        <v>1</v>
      </c>
      <c r="L18293">
        <v>1</v>
      </c>
      <c r="M18293">
        <v>188</v>
      </c>
      <c r="N18293" t="s">
        <v>18</v>
      </c>
      <c r="O18293" s="1">
        <v>5.2947300000000002E-39</v>
      </c>
      <c r="P18293">
        <v>419</v>
      </c>
    </row>
    <row r="18294" spans="1:16" x14ac:dyDescent="0.25">
      <c r="A18294" t="s">
        <v>27102</v>
      </c>
      <c r="B18294">
        <v>1695</v>
      </c>
      <c r="C18294" s="3" t="str">
        <f>HYPERLINK("http://www.uniprot.org/uniprot/A5BE46","tr|A5BE46|A5BE46_VITVI")</f>
        <v>tr|A5BE46|A5BE46_VITVI</v>
      </c>
      <c r="D18294" t="s">
        <v>462</v>
      </c>
      <c r="E18294">
        <v>74.03</v>
      </c>
      <c r="F18294">
        <v>570</v>
      </c>
      <c r="G18294">
        <v>148</v>
      </c>
      <c r="H18294">
        <v>7</v>
      </c>
      <c r="I18294">
        <v>1</v>
      </c>
      <c r="J18294">
        <v>1689</v>
      </c>
      <c r="K18294">
        <v>1</v>
      </c>
      <c r="L18294">
        <v>272</v>
      </c>
      <c r="M18294">
        <v>841</v>
      </c>
      <c r="N18294" t="s">
        <v>18</v>
      </c>
      <c r="O18294">
        <v>0</v>
      </c>
      <c r="P18294">
        <v>2210</v>
      </c>
    </row>
    <row r="18295" spans="1:16" x14ac:dyDescent="0.25">
      <c r="A18295" t="s">
        <v>27103</v>
      </c>
      <c r="B18295">
        <v>1266</v>
      </c>
      <c r="C18295" s="3" t="str">
        <f>HYPERLINK("http://www.uniprot.org/uniprot/I1M003","tr|I1M003|I1M003_SOYBN")</f>
        <v>tr|I1M003|I1M003_SOYBN</v>
      </c>
      <c r="D18295" t="s">
        <v>28</v>
      </c>
      <c r="E18295">
        <v>86.62</v>
      </c>
      <c r="F18295">
        <v>299</v>
      </c>
      <c r="G18295">
        <v>40</v>
      </c>
      <c r="H18295">
        <v>0</v>
      </c>
      <c r="I18295">
        <v>358</v>
      </c>
      <c r="J18295">
        <v>1254</v>
      </c>
      <c r="K18295">
        <v>1</v>
      </c>
      <c r="L18295">
        <v>154</v>
      </c>
      <c r="M18295">
        <v>451</v>
      </c>
      <c r="N18295" t="s">
        <v>18</v>
      </c>
      <c r="O18295" s="1">
        <v>4.9236199999999996E-153</v>
      </c>
      <c r="P18295">
        <v>1408</v>
      </c>
    </row>
    <row r="18296" spans="1:16" x14ac:dyDescent="0.25">
      <c r="A18296" t="s">
        <v>27104</v>
      </c>
      <c r="B18296">
        <v>741</v>
      </c>
      <c r="C18296" s="3" t="str">
        <f>HYPERLINK("http://www.uniprot.org/uniprot/G7K058","tr|G7K058|G7K058_MEDTR")</f>
        <v>tr|G7K058|G7K058_MEDTR</v>
      </c>
      <c r="D18296" t="s">
        <v>27105</v>
      </c>
      <c r="E18296">
        <v>85.24</v>
      </c>
      <c r="F18296">
        <v>244</v>
      </c>
      <c r="G18296">
        <v>36</v>
      </c>
      <c r="H18296">
        <v>0</v>
      </c>
      <c r="I18296">
        <v>7</v>
      </c>
      <c r="J18296">
        <v>738</v>
      </c>
      <c r="K18296">
        <v>1</v>
      </c>
      <c r="L18296">
        <v>29</v>
      </c>
      <c r="M18296">
        <v>270</v>
      </c>
      <c r="N18296" t="s">
        <v>18</v>
      </c>
      <c r="O18296" s="1">
        <v>1.23771E-115</v>
      </c>
      <c r="P18296">
        <v>1082</v>
      </c>
    </row>
    <row r="18297" spans="1:16" x14ac:dyDescent="0.25">
      <c r="A18297" t="s">
        <v>27106</v>
      </c>
      <c r="B18297">
        <v>1761</v>
      </c>
      <c r="C18297" s="3" t="str">
        <f>HYPERLINK("http://www.uniprot.org/uniprot/G7KXH8","tr|G7KXH8|G7KXH8_MEDTR")</f>
        <v>tr|G7KXH8|G7KXH8_MEDTR</v>
      </c>
      <c r="D18297" t="s">
        <v>27107</v>
      </c>
      <c r="E18297">
        <v>80.94</v>
      </c>
      <c r="F18297">
        <v>593</v>
      </c>
      <c r="G18297">
        <v>113</v>
      </c>
      <c r="H18297">
        <v>7</v>
      </c>
      <c r="I18297">
        <v>1</v>
      </c>
      <c r="J18297">
        <v>1758</v>
      </c>
      <c r="K18297">
        <v>1</v>
      </c>
      <c r="L18297">
        <v>1</v>
      </c>
      <c r="M18297">
        <v>593</v>
      </c>
      <c r="N18297" t="s">
        <v>18</v>
      </c>
      <c r="O18297">
        <v>0</v>
      </c>
      <c r="P18297">
        <v>2527</v>
      </c>
    </row>
    <row r="18298" spans="1:16" x14ac:dyDescent="0.25">
      <c r="A18298" t="s">
        <v>27108</v>
      </c>
      <c r="B18298">
        <v>1563</v>
      </c>
      <c r="C18298" s="3" t="str">
        <f>HYPERLINK("http://www.uniprot.org/uniprot/Q2HRV5","tr|Q2HRV5|Q2HRV5_MEDTR")</f>
        <v>tr|Q2HRV5|Q2HRV5_MEDTR</v>
      </c>
      <c r="D18298" t="s">
        <v>27109</v>
      </c>
      <c r="E18298">
        <v>86.29</v>
      </c>
      <c r="F18298">
        <v>518</v>
      </c>
      <c r="G18298">
        <v>71</v>
      </c>
      <c r="H18298">
        <v>2</v>
      </c>
      <c r="I18298">
        <v>10</v>
      </c>
      <c r="J18298">
        <v>1557</v>
      </c>
      <c r="K18298">
        <v>1</v>
      </c>
      <c r="L18298">
        <v>5</v>
      </c>
      <c r="M18298">
        <v>510</v>
      </c>
      <c r="N18298" t="s">
        <v>18</v>
      </c>
      <c r="O18298">
        <v>0</v>
      </c>
      <c r="P18298">
        <v>2347</v>
      </c>
    </row>
    <row r="18299" spans="1:16" x14ac:dyDescent="0.25">
      <c r="A18299" t="s">
        <v>27110</v>
      </c>
      <c r="B18299">
        <v>873</v>
      </c>
      <c r="C18299" s="3" t="str">
        <f>HYPERLINK("http://www.uniprot.org/uniprot/I1LDU6","tr|I1LDU6|I1LDU6_SOYBN")</f>
        <v>tr|I1LDU6|I1LDU6_SOYBN</v>
      </c>
      <c r="D18299" t="s">
        <v>28</v>
      </c>
      <c r="E18299">
        <v>78.760000000000005</v>
      </c>
      <c r="F18299">
        <v>292</v>
      </c>
      <c r="G18299">
        <v>62</v>
      </c>
      <c r="H18299">
        <v>3</v>
      </c>
      <c r="I18299">
        <v>1</v>
      </c>
      <c r="J18299">
        <v>867</v>
      </c>
      <c r="K18299">
        <v>1</v>
      </c>
      <c r="L18299">
        <v>1</v>
      </c>
      <c r="M18299">
        <v>292</v>
      </c>
      <c r="N18299" t="s">
        <v>18</v>
      </c>
      <c r="O18299" s="1">
        <v>3.4358900000000001E-132</v>
      </c>
      <c r="P18299">
        <v>1226</v>
      </c>
    </row>
    <row r="18300" spans="1:16" x14ac:dyDescent="0.25">
      <c r="A18300" t="s">
        <v>27111</v>
      </c>
      <c r="B18300">
        <v>1602</v>
      </c>
      <c r="C18300" s="3" t="str">
        <f>HYPERLINK("http://www.uniprot.org/uniprot/I1M9B6","tr|I1M9B6|I1M9B6_SOYBN")</f>
        <v>tr|I1M9B6|I1M9B6_SOYBN</v>
      </c>
      <c r="D18300" t="s">
        <v>28</v>
      </c>
      <c r="E18300">
        <v>69.38</v>
      </c>
      <c r="F18300">
        <v>539</v>
      </c>
      <c r="G18300">
        <v>165</v>
      </c>
      <c r="H18300">
        <v>8</v>
      </c>
      <c r="I18300">
        <v>7</v>
      </c>
      <c r="J18300">
        <v>1599</v>
      </c>
      <c r="K18300">
        <v>1</v>
      </c>
      <c r="L18300">
        <v>5</v>
      </c>
      <c r="M18300">
        <v>522</v>
      </c>
      <c r="N18300" t="s">
        <v>18</v>
      </c>
      <c r="O18300">
        <v>0</v>
      </c>
      <c r="P18300">
        <v>1859</v>
      </c>
    </row>
    <row r="18301" spans="1:16" x14ac:dyDescent="0.25">
      <c r="A18301" t="s">
        <v>27112</v>
      </c>
      <c r="B18301">
        <v>942</v>
      </c>
      <c r="C18301" s="3" t="str">
        <f>HYPERLINK("http://www.uniprot.org/uniprot/G7I950","tr|G7I950|G7I950_MEDTR")</f>
        <v>tr|G7I950|G7I950_MEDTR</v>
      </c>
      <c r="D18301" t="s">
        <v>27113</v>
      </c>
      <c r="E18301">
        <v>83.61</v>
      </c>
      <c r="F18301">
        <v>299</v>
      </c>
      <c r="G18301">
        <v>49</v>
      </c>
      <c r="H18301">
        <v>0</v>
      </c>
      <c r="I18301">
        <v>43</v>
      </c>
      <c r="J18301">
        <v>939</v>
      </c>
      <c r="K18301">
        <v>1</v>
      </c>
      <c r="L18301">
        <v>18</v>
      </c>
      <c r="M18301">
        <v>316</v>
      </c>
      <c r="N18301" t="s">
        <v>18</v>
      </c>
      <c r="O18301" s="1">
        <v>9.3263100000000005E-142</v>
      </c>
      <c r="P18301">
        <v>1309</v>
      </c>
    </row>
    <row r="18302" spans="1:16" x14ac:dyDescent="0.25">
      <c r="A18302" t="s">
        <v>27114</v>
      </c>
      <c r="B18302">
        <v>801</v>
      </c>
      <c r="C18302" s="3" t="str">
        <f>HYPERLINK("http://www.uniprot.org/uniprot/G8A2A5","tr|G8A2A5|G8A2A5_MEDTR")</f>
        <v>tr|G8A2A5|G8A2A5_MEDTR</v>
      </c>
      <c r="D18302" t="s">
        <v>27115</v>
      </c>
      <c r="E18302">
        <v>82.95</v>
      </c>
      <c r="F18302">
        <v>264</v>
      </c>
      <c r="G18302">
        <v>45</v>
      </c>
      <c r="H18302">
        <v>2</v>
      </c>
      <c r="I18302">
        <v>1</v>
      </c>
      <c r="J18302">
        <v>786</v>
      </c>
      <c r="K18302">
        <v>1</v>
      </c>
      <c r="L18302">
        <v>1</v>
      </c>
      <c r="M18302">
        <v>264</v>
      </c>
      <c r="N18302" t="s">
        <v>18</v>
      </c>
      <c r="O18302" s="1">
        <v>5.7020400000000003E-120</v>
      </c>
      <c r="P18302">
        <v>1120</v>
      </c>
    </row>
    <row r="18303" spans="1:16" x14ac:dyDescent="0.25">
      <c r="A18303" t="s">
        <v>27116</v>
      </c>
      <c r="B18303">
        <v>1266</v>
      </c>
      <c r="C18303" s="3" t="str">
        <f>HYPERLINK("http://www.uniprot.org/uniprot/I1JT85","tr|I1JT85|I1JT85_SOYBN")</f>
        <v>tr|I1JT85|I1JT85_SOYBN</v>
      </c>
      <c r="D18303" t="s">
        <v>28</v>
      </c>
      <c r="E18303">
        <v>92.87</v>
      </c>
      <c r="F18303">
        <v>421</v>
      </c>
      <c r="G18303">
        <v>30</v>
      </c>
      <c r="H18303">
        <v>1</v>
      </c>
      <c r="I18303">
        <v>1</v>
      </c>
      <c r="J18303">
        <v>1260</v>
      </c>
      <c r="K18303">
        <v>1</v>
      </c>
      <c r="L18303">
        <v>1</v>
      </c>
      <c r="M18303">
        <v>421</v>
      </c>
      <c r="N18303" t="s">
        <v>18</v>
      </c>
      <c r="O18303">
        <v>0</v>
      </c>
      <c r="P18303">
        <v>2005</v>
      </c>
    </row>
    <row r="18304" spans="1:16" x14ac:dyDescent="0.25">
      <c r="A18304" t="s">
        <v>27117</v>
      </c>
      <c r="B18304">
        <v>1929</v>
      </c>
      <c r="C18304" s="3" t="str">
        <f>HYPERLINK("http://www.uniprot.org/uniprot/G7ZZG1","tr|G7ZZG1|G7ZZG1_MEDTR")</f>
        <v>tr|G7ZZG1|G7ZZG1_MEDTR</v>
      </c>
      <c r="D18304" t="s">
        <v>27118</v>
      </c>
      <c r="E18304">
        <v>78.010000000000005</v>
      </c>
      <c r="F18304">
        <v>646</v>
      </c>
      <c r="G18304">
        <v>142</v>
      </c>
      <c r="H18304">
        <v>4</v>
      </c>
      <c r="I18304">
        <v>1</v>
      </c>
      <c r="J18304">
        <v>1926</v>
      </c>
      <c r="K18304">
        <v>1</v>
      </c>
      <c r="L18304">
        <v>17</v>
      </c>
      <c r="M18304">
        <v>626</v>
      </c>
      <c r="N18304" t="s">
        <v>18</v>
      </c>
      <c r="O18304">
        <v>0</v>
      </c>
      <c r="P18304">
        <v>2606</v>
      </c>
    </row>
    <row r="18305" spans="1:16" x14ac:dyDescent="0.25">
      <c r="A18305" t="s">
        <v>27119</v>
      </c>
      <c r="B18305">
        <v>531</v>
      </c>
      <c r="C18305" s="3" t="str">
        <f>HYPERLINK("http://www.uniprot.org/uniprot/G7KVL6","tr|G7KVL6|G7KVL6_MEDTR")</f>
        <v>tr|G7KVL6|G7KVL6_MEDTR</v>
      </c>
      <c r="D18305" t="s">
        <v>460</v>
      </c>
      <c r="E18305">
        <v>35.51</v>
      </c>
      <c r="F18305">
        <v>107</v>
      </c>
      <c r="G18305">
        <v>69</v>
      </c>
      <c r="H18305">
        <v>4</v>
      </c>
      <c r="I18305">
        <v>181</v>
      </c>
      <c r="J18305">
        <v>489</v>
      </c>
      <c r="K18305">
        <v>1</v>
      </c>
      <c r="L18305">
        <v>36</v>
      </c>
      <c r="M18305">
        <v>137</v>
      </c>
      <c r="N18305" t="s">
        <v>18</v>
      </c>
      <c r="O18305" s="1">
        <v>4.6229300000000001E-11</v>
      </c>
      <c r="P18305">
        <v>177</v>
      </c>
    </row>
    <row r="18306" spans="1:16" x14ac:dyDescent="0.25">
      <c r="A18306" t="s">
        <v>27120</v>
      </c>
      <c r="B18306">
        <v>1569</v>
      </c>
      <c r="C18306" s="3" t="str">
        <f>HYPERLINK("http://www.uniprot.org/uniprot/G7LJF6","tr|G7LJF6|G7LJF6_MEDTR")</f>
        <v>tr|G7LJF6|G7LJF6_MEDTR</v>
      </c>
      <c r="D18306" t="s">
        <v>27121</v>
      </c>
      <c r="E18306">
        <v>95.22</v>
      </c>
      <c r="F18306">
        <v>524</v>
      </c>
      <c r="G18306">
        <v>25</v>
      </c>
      <c r="H18306">
        <v>2</v>
      </c>
      <c r="I18306">
        <v>1</v>
      </c>
      <c r="J18306">
        <v>1566</v>
      </c>
      <c r="K18306">
        <v>1</v>
      </c>
      <c r="L18306">
        <v>1</v>
      </c>
      <c r="M18306">
        <v>524</v>
      </c>
      <c r="N18306" t="s">
        <v>18</v>
      </c>
      <c r="O18306">
        <v>0</v>
      </c>
      <c r="P18306">
        <v>2585</v>
      </c>
    </row>
    <row r="18307" spans="1:16" x14ac:dyDescent="0.25">
      <c r="A18307" t="s">
        <v>27122</v>
      </c>
      <c r="B18307">
        <v>219</v>
      </c>
      <c r="C18307" s="3" t="str">
        <f>HYPERLINK("http://www.uniprot.org/uniprot/G7KHA2","tr|G7KHA2|G7KHA2_MEDTR")</f>
        <v>tr|G7KHA2|G7KHA2_MEDTR</v>
      </c>
      <c r="D18307" t="s">
        <v>22175</v>
      </c>
      <c r="E18307">
        <v>72.72</v>
      </c>
      <c r="F18307">
        <v>66</v>
      </c>
      <c r="G18307">
        <v>18</v>
      </c>
      <c r="H18307">
        <v>0</v>
      </c>
      <c r="I18307">
        <v>3</v>
      </c>
      <c r="J18307">
        <v>200</v>
      </c>
      <c r="K18307">
        <v>-2</v>
      </c>
      <c r="L18307">
        <v>620</v>
      </c>
      <c r="M18307">
        <v>685</v>
      </c>
      <c r="N18307" t="s">
        <v>18</v>
      </c>
      <c r="O18307" s="1">
        <v>8.7625399999999999E-18</v>
      </c>
      <c r="P18307">
        <v>235</v>
      </c>
    </row>
    <row r="18308" spans="1:16" x14ac:dyDescent="0.25">
      <c r="A18308" t="s">
        <v>27123</v>
      </c>
      <c r="B18308">
        <v>945</v>
      </c>
      <c r="C18308" s="3" t="str">
        <f>HYPERLINK("http://www.uniprot.org/uniprot/K7MNX2","tr|K7MNX2|K7MNX2_SOYBN")</f>
        <v>tr|K7MNX2|K7MNX2_SOYBN</v>
      </c>
      <c r="D18308" t="s">
        <v>28</v>
      </c>
      <c r="E18308">
        <v>30.81</v>
      </c>
      <c r="F18308">
        <v>172</v>
      </c>
      <c r="G18308">
        <v>119</v>
      </c>
      <c r="H18308">
        <v>7</v>
      </c>
      <c r="I18308">
        <v>127</v>
      </c>
      <c r="J18308">
        <v>621</v>
      </c>
      <c r="K18308">
        <v>1</v>
      </c>
      <c r="L18308">
        <v>271</v>
      </c>
      <c r="M18308">
        <v>429</v>
      </c>
      <c r="N18308" t="s">
        <v>18</v>
      </c>
      <c r="O18308" s="1">
        <v>2.4816400000000001E-9</v>
      </c>
      <c r="P18308">
        <v>167</v>
      </c>
    </row>
    <row r="18309" spans="1:16" x14ac:dyDescent="0.25">
      <c r="A18309" t="s">
        <v>27124</v>
      </c>
      <c r="B18309">
        <v>1107</v>
      </c>
      <c r="C18309" s="3" t="str">
        <f>HYPERLINK("http://www.uniprot.org/uniprot/G7JU99","tr|G7JU99|G7JU99_MEDTR")</f>
        <v>tr|G7JU99|G7JU99_MEDTR</v>
      </c>
      <c r="D18309" t="s">
        <v>27125</v>
      </c>
      <c r="E18309">
        <v>60.47</v>
      </c>
      <c r="F18309">
        <v>382</v>
      </c>
      <c r="G18309">
        <v>151</v>
      </c>
      <c r="H18309">
        <v>14</v>
      </c>
      <c r="I18309">
        <v>1</v>
      </c>
      <c r="J18309">
        <v>1104</v>
      </c>
      <c r="K18309">
        <v>1</v>
      </c>
      <c r="L18309">
        <v>1</v>
      </c>
      <c r="M18309">
        <v>377</v>
      </c>
      <c r="N18309" t="s">
        <v>18</v>
      </c>
      <c r="O18309" s="1">
        <v>1.95137E-107</v>
      </c>
      <c r="P18309">
        <v>1014</v>
      </c>
    </row>
    <row r="18310" spans="1:16" x14ac:dyDescent="0.25">
      <c r="A18310" t="s">
        <v>27126</v>
      </c>
      <c r="B18310">
        <v>732</v>
      </c>
      <c r="C18310" s="3" t="str">
        <f>HYPERLINK("http://www.uniprot.org/uniprot/G7LEC5","tr|G7LEC5|G7LEC5_MEDTR")</f>
        <v>tr|G7LEC5|G7LEC5_MEDTR</v>
      </c>
      <c r="D18310" t="s">
        <v>27127</v>
      </c>
      <c r="E18310">
        <v>82.23</v>
      </c>
      <c r="F18310">
        <v>242</v>
      </c>
      <c r="G18310">
        <v>43</v>
      </c>
      <c r="H18310">
        <v>1</v>
      </c>
      <c r="I18310">
        <v>1</v>
      </c>
      <c r="J18310">
        <v>723</v>
      </c>
      <c r="K18310">
        <v>1</v>
      </c>
      <c r="L18310">
        <v>1</v>
      </c>
      <c r="M18310">
        <v>239</v>
      </c>
      <c r="N18310" t="s">
        <v>18</v>
      </c>
      <c r="O18310" s="1">
        <v>1.5209700000000001E-110</v>
      </c>
      <c r="P18310">
        <v>1038</v>
      </c>
    </row>
    <row r="18311" spans="1:16" x14ac:dyDescent="0.25">
      <c r="A18311" t="s">
        <v>27128</v>
      </c>
      <c r="B18311">
        <v>987</v>
      </c>
      <c r="C18311" s="3" t="str">
        <f>HYPERLINK("http://www.uniprot.org/uniprot/G7LCQ8","tr|G7LCQ8|G7LCQ8_MEDTR")</f>
        <v>tr|G7LCQ8|G7LCQ8_MEDTR</v>
      </c>
      <c r="D18311" t="s">
        <v>27129</v>
      </c>
      <c r="E18311">
        <v>68.84</v>
      </c>
      <c r="F18311">
        <v>321</v>
      </c>
      <c r="G18311">
        <v>100</v>
      </c>
      <c r="H18311">
        <v>4</v>
      </c>
      <c r="I18311">
        <v>34</v>
      </c>
      <c r="J18311">
        <v>984</v>
      </c>
      <c r="K18311">
        <v>1</v>
      </c>
      <c r="L18311">
        <v>1</v>
      </c>
      <c r="M18311">
        <v>321</v>
      </c>
      <c r="N18311" t="s">
        <v>18</v>
      </c>
      <c r="O18311" s="1">
        <v>5.1806900000000002E-122</v>
      </c>
      <c r="P18311">
        <v>1139</v>
      </c>
    </row>
    <row r="18312" spans="1:16" x14ac:dyDescent="0.25">
      <c r="A18312" t="s">
        <v>27130</v>
      </c>
      <c r="B18312">
        <v>540</v>
      </c>
      <c r="C18312" s="3" t="str">
        <f>HYPERLINK("http://www.uniprot.org/uniprot/G7KAR2","tr|G7KAR2|G7KAR2_MEDTR")</f>
        <v>tr|G7KAR2|G7KAR2_MEDTR</v>
      </c>
      <c r="D18312" t="s">
        <v>27131</v>
      </c>
      <c r="E18312">
        <v>82.06</v>
      </c>
      <c r="F18312">
        <v>184</v>
      </c>
      <c r="G18312">
        <v>33</v>
      </c>
      <c r="H18312">
        <v>6</v>
      </c>
      <c r="I18312">
        <v>4</v>
      </c>
      <c r="J18312">
        <v>537</v>
      </c>
      <c r="K18312">
        <v>1</v>
      </c>
      <c r="L18312">
        <v>3</v>
      </c>
      <c r="M18312">
        <v>185</v>
      </c>
      <c r="N18312" t="s">
        <v>18</v>
      </c>
      <c r="O18312" s="1">
        <v>2.5144700000000001E-81</v>
      </c>
      <c r="P18312">
        <v>783</v>
      </c>
    </row>
    <row r="18313" spans="1:16" x14ac:dyDescent="0.25">
      <c r="A18313" t="s">
        <v>27132</v>
      </c>
      <c r="B18313">
        <v>279</v>
      </c>
      <c r="C18313" s="3" t="str">
        <f>HYPERLINK("http://www.uniprot.org/uniprot/G7KHU7","tr|G7KHU7|G7KHU7_MEDTR")</f>
        <v>tr|G7KHU7|G7KHU7_MEDTR</v>
      </c>
      <c r="D18313" t="s">
        <v>27133</v>
      </c>
      <c r="E18313">
        <v>66.3</v>
      </c>
      <c r="F18313">
        <v>92</v>
      </c>
      <c r="G18313">
        <v>31</v>
      </c>
      <c r="H18313">
        <v>2</v>
      </c>
      <c r="I18313">
        <v>4</v>
      </c>
      <c r="J18313">
        <v>273</v>
      </c>
      <c r="K18313">
        <v>1</v>
      </c>
      <c r="L18313">
        <v>70</v>
      </c>
      <c r="M18313">
        <v>161</v>
      </c>
      <c r="N18313" t="s">
        <v>18</v>
      </c>
      <c r="O18313" s="1">
        <v>8.1431700000000001E-24</v>
      </c>
      <c r="P18313">
        <v>287</v>
      </c>
    </row>
    <row r="18314" spans="1:16" x14ac:dyDescent="0.25">
      <c r="A18314" t="s">
        <v>27134</v>
      </c>
      <c r="B18314">
        <v>921</v>
      </c>
      <c r="C18314" s="3" t="str">
        <f>HYPERLINK("http://www.uniprot.org/uniprot/G7JMF6","tr|G7JMF6|G7JMF6_MEDTR")</f>
        <v>tr|G7JMF6|G7JMF6_MEDTR</v>
      </c>
      <c r="D18314" t="s">
        <v>17944</v>
      </c>
      <c r="E18314">
        <v>77.040000000000006</v>
      </c>
      <c r="F18314">
        <v>305</v>
      </c>
      <c r="G18314">
        <v>70</v>
      </c>
      <c r="H18314">
        <v>0</v>
      </c>
      <c r="I18314">
        <v>4</v>
      </c>
      <c r="J18314">
        <v>918</v>
      </c>
      <c r="K18314">
        <v>1</v>
      </c>
      <c r="L18314">
        <v>12</v>
      </c>
      <c r="M18314">
        <v>316</v>
      </c>
      <c r="N18314" t="s">
        <v>18</v>
      </c>
      <c r="O18314" s="1">
        <v>1.99163E-141</v>
      </c>
      <c r="P18314">
        <v>1306</v>
      </c>
    </row>
    <row r="18315" spans="1:16" x14ac:dyDescent="0.25">
      <c r="A18315" t="s">
        <v>27135</v>
      </c>
      <c r="B18315">
        <v>789</v>
      </c>
      <c r="C18315" s="3" t="str">
        <f>HYPERLINK("http://www.uniprot.org/uniprot/K7MNX2","tr|K7MNX2|K7MNX2_SOYBN")</f>
        <v>tr|K7MNX2|K7MNX2_SOYBN</v>
      </c>
      <c r="D18315" t="s">
        <v>28</v>
      </c>
      <c r="E18315">
        <v>26.54</v>
      </c>
      <c r="F18315">
        <v>113</v>
      </c>
      <c r="G18315">
        <v>83</v>
      </c>
      <c r="H18315">
        <v>2</v>
      </c>
      <c r="I18315">
        <v>40</v>
      </c>
      <c r="J18315">
        <v>372</v>
      </c>
      <c r="K18315">
        <v>1</v>
      </c>
      <c r="L18315">
        <v>402</v>
      </c>
      <c r="M18315">
        <v>514</v>
      </c>
      <c r="N18315" t="s">
        <v>18</v>
      </c>
      <c r="O18315" s="1">
        <v>4.6630699999999999E-10</v>
      </c>
      <c r="P18315">
        <v>172</v>
      </c>
    </row>
    <row r="18316" spans="1:16" x14ac:dyDescent="0.25">
      <c r="A18316" t="s">
        <v>27136</v>
      </c>
      <c r="B18316">
        <v>486</v>
      </c>
      <c r="C18316" s="3" t="str">
        <f>HYPERLINK("http://www.uniprot.org/uniprot/Q2PF04","tr|Q2PF04|Q2PF04_TRIPR")</f>
        <v>tr|Q2PF04|Q2PF04_TRIPR</v>
      </c>
      <c r="D18316" t="s">
        <v>7515</v>
      </c>
      <c r="E18316">
        <v>88.23</v>
      </c>
      <c r="F18316">
        <v>153</v>
      </c>
      <c r="G18316">
        <v>18</v>
      </c>
      <c r="H18316">
        <v>5</v>
      </c>
      <c r="I18316">
        <v>1</v>
      </c>
      <c r="J18316">
        <v>444</v>
      </c>
      <c r="K18316">
        <v>1</v>
      </c>
      <c r="L18316">
        <v>46</v>
      </c>
      <c r="M18316">
        <v>198</v>
      </c>
      <c r="N18316" t="s">
        <v>18</v>
      </c>
      <c r="O18316" s="1">
        <v>7.42833E-70</v>
      </c>
      <c r="P18316">
        <v>684</v>
      </c>
    </row>
    <row r="18317" spans="1:16" x14ac:dyDescent="0.25">
      <c r="A18317" t="s">
        <v>27137</v>
      </c>
      <c r="B18317">
        <v>651</v>
      </c>
      <c r="C18317" s="3" t="str">
        <f>HYPERLINK("http://www.uniprot.org/uniprot/G7ZUL4","tr|G7ZUL4|G7ZUL4_MEDTR")</f>
        <v>tr|G7ZUL4|G7ZUL4_MEDTR</v>
      </c>
      <c r="D18317" t="s">
        <v>27138</v>
      </c>
      <c r="E18317">
        <v>93.98</v>
      </c>
      <c r="F18317">
        <v>216</v>
      </c>
      <c r="G18317">
        <v>13</v>
      </c>
      <c r="H18317">
        <v>0</v>
      </c>
      <c r="I18317">
        <v>1</v>
      </c>
      <c r="J18317">
        <v>648</v>
      </c>
      <c r="K18317">
        <v>1</v>
      </c>
      <c r="L18317">
        <v>1</v>
      </c>
      <c r="M18317">
        <v>215</v>
      </c>
      <c r="N18317" t="s">
        <v>18</v>
      </c>
      <c r="O18317" s="1">
        <v>7.0448199999999998E-108</v>
      </c>
      <c r="P18317">
        <v>1014</v>
      </c>
    </row>
    <row r="18318" spans="1:16" x14ac:dyDescent="0.25">
      <c r="A18318" t="s">
        <v>27139</v>
      </c>
      <c r="B18318">
        <v>1248</v>
      </c>
      <c r="C18318" s="3" t="str">
        <f>HYPERLINK("http://www.uniprot.org/uniprot/I1LA88","tr|I1LA88|I1LA88_SOYBN")</f>
        <v>tr|I1LA88|I1LA88_SOYBN</v>
      </c>
      <c r="D18318" t="s">
        <v>28</v>
      </c>
      <c r="E18318">
        <v>61.51</v>
      </c>
      <c r="F18318">
        <v>382</v>
      </c>
      <c r="G18318">
        <v>147</v>
      </c>
      <c r="H18318">
        <v>12</v>
      </c>
      <c r="I18318">
        <v>91</v>
      </c>
      <c r="J18318">
        <v>1200</v>
      </c>
      <c r="K18318">
        <v>1</v>
      </c>
      <c r="L18318">
        <v>32</v>
      </c>
      <c r="M18318">
        <v>412</v>
      </c>
      <c r="N18318" t="s">
        <v>18</v>
      </c>
      <c r="O18318" s="1">
        <v>6.76681E-131</v>
      </c>
      <c r="P18318">
        <v>1217</v>
      </c>
    </row>
    <row r="18319" spans="1:16" x14ac:dyDescent="0.25">
      <c r="A18319" t="s">
        <v>27140</v>
      </c>
      <c r="B18319">
        <v>732</v>
      </c>
      <c r="C18319" s="3" t="str">
        <f>HYPERLINK("http://www.uniprot.org/uniprot/I3SLA5","tr|I3SLA5|I3SLA5_MEDTR")</f>
        <v>tr|I3SLA5|I3SLA5_MEDTR</v>
      </c>
      <c r="D18319" t="s">
        <v>22</v>
      </c>
      <c r="E18319">
        <v>51.46</v>
      </c>
      <c r="F18319">
        <v>171</v>
      </c>
      <c r="G18319">
        <v>83</v>
      </c>
      <c r="H18319">
        <v>5</v>
      </c>
      <c r="I18319">
        <v>142</v>
      </c>
      <c r="J18319">
        <v>639</v>
      </c>
      <c r="K18319">
        <v>1</v>
      </c>
      <c r="L18319">
        <v>35</v>
      </c>
      <c r="M18319">
        <v>204</v>
      </c>
      <c r="N18319" t="s">
        <v>18</v>
      </c>
      <c r="O18319" s="1">
        <v>1.3573900000000001E-42</v>
      </c>
      <c r="P18319">
        <v>452</v>
      </c>
    </row>
    <row r="18320" spans="1:16" x14ac:dyDescent="0.25">
      <c r="A18320" t="s">
        <v>27141</v>
      </c>
      <c r="B18320">
        <v>933</v>
      </c>
      <c r="C18320" s="3" t="str">
        <f>HYPERLINK("http://www.uniprot.org/uniprot/G7K060","tr|G7K060|G7K060_MEDTR")</f>
        <v>tr|G7K060|G7K060_MEDTR</v>
      </c>
      <c r="D18320" t="s">
        <v>27142</v>
      </c>
      <c r="E18320">
        <v>86.39</v>
      </c>
      <c r="F18320">
        <v>316</v>
      </c>
      <c r="G18320">
        <v>43</v>
      </c>
      <c r="H18320">
        <v>6</v>
      </c>
      <c r="I18320">
        <v>1</v>
      </c>
      <c r="J18320">
        <v>930</v>
      </c>
      <c r="K18320">
        <v>1</v>
      </c>
      <c r="L18320">
        <v>1</v>
      </c>
      <c r="M18320">
        <v>316</v>
      </c>
      <c r="N18320" t="s">
        <v>18</v>
      </c>
      <c r="O18320" s="1">
        <v>1.9675300000000002E-152</v>
      </c>
      <c r="P18320">
        <v>1401</v>
      </c>
    </row>
    <row r="18321" spans="1:16" x14ac:dyDescent="0.25">
      <c r="A18321" t="s">
        <v>27143</v>
      </c>
      <c r="B18321">
        <v>960</v>
      </c>
      <c r="C18321" s="3" t="str">
        <f>HYPERLINK("http://www.uniprot.org/uniprot/A2Q324","tr|A2Q324|A2Q324_MEDTR")</f>
        <v>tr|A2Q324|A2Q324_MEDTR</v>
      </c>
      <c r="D18321" t="s">
        <v>27144</v>
      </c>
      <c r="E18321">
        <v>90.28</v>
      </c>
      <c r="F18321">
        <v>319</v>
      </c>
      <c r="G18321">
        <v>31</v>
      </c>
      <c r="H18321">
        <v>0</v>
      </c>
      <c r="I18321">
        <v>1</v>
      </c>
      <c r="J18321">
        <v>957</v>
      </c>
      <c r="K18321">
        <v>1</v>
      </c>
      <c r="L18321">
        <v>1</v>
      </c>
      <c r="M18321">
        <v>319</v>
      </c>
      <c r="N18321" t="s">
        <v>18</v>
      </c>
      <c r="O18321" s="1">
        <v>4.4446199999999998E-171</v>
      </c>
      <c r="P18321">
        <v>1562</v>
      </c>
    </row>
    <row r="18322" spans="1:16" x14ac:dyDescent="0.25">
      <c r="A18322" t="s">
        <v>27145</v>
      </c>
      <c r="B18322">
        <v>900</v>
      </c>
      <c r="C18322" s="3" t="str">
        <f>HYPERLINK("http://www.uniprot.org/uniprot/Q2HRW3","tr|Q2HRW3|Q2HRW3_MEDTR")</f>
        <v>tr|Q2HRW3|Q2HRW3_MEDTR</v>
      </c>
      <c r="D18322" t="s">
        <v>27146</v>
      </c>
      <c r="E18322">
        <v>55.14</v>
      </c>
      <c r="F18322">
        <v>301</v>
      </c>
      <c r="G18322">
        <v>135</v>
      </c>
      <c r="H18322">
        <v>2</v>
      </c>
      <c r="I18322">
        <v>1</v>
      </c>
      <c r="J18322">
        <v>897</v>
      </c>
      <c r="K18322">
        <v>1</v>
      </c>
      <c r="L18322">
        <v>1</v>
      </c>
      <c r="M18322">
        <v>301</v>
      </c>
      <c r="N18322" t="s">
        <v>18</v>
      </c>
      <c r="O18322" s="1">
        <v>1.7174799999999999E-81</v>
      </c>
      <c r="P18322">
        <v>789</v>
      </c>
    </row>
    <row r="18323" spans="1:16" x14ac:dyDescent="0.25">
      <c r="A18323" t="s">
        <v>27147</v>
      </c>
      <c r="B18323">
        <v>1299</v>
      </c>
      <c r="C18323" s="3" t="str">
        <f>HYPERLINK("http://www.uniprot.org/uniprot/G7L565","tr|G7L565|G7L565_MEDTR")</f>
        <v>tr|G7L565|G7L565_MEDTR</v>
      </c>
      <c r="D18323" t="s">
        <v>2702</v>
      </c>
      <c r="E18323">
        <v>64.209999999999994</v>
      </c>
      <c r="F18323">
        <v>422</v>
      </c>
      <c r="G18323">
        <v>151</v>
      </c>
      <c r="H18323">
        <v>1</v>
      </c>
      <c r="I18323">
        <v>22</v>
      </c>
      <c r="J18323">
        <v>1284</v>
      </c>
      <c r="K18323">
        <v>1</v>
      </c>
      <c r="L18323">
        <v>127</v>
      </c>
      <c r="M18323">
        <v>546</v>
      </c>
      <c r="N18323" t="s">
        <v>18</v>
      </c>
      <c r="O18323" s="1">
        <v>6.2017400000000004E-151</v>
      </c>
      <c r="P18323">
        <v>1390</v>
      </c>
    </row>
    <row r="18324" spans="1:16" x14ac:dyDescent="0.25">
      <c r="A18324" t="s">
        <v>27148</v>
      </c>
      <c r="B18324">
        <v>909</v>
      </c>
      <c r="C18324" s="3" t="str">
        <f>HYPERLINK("http://www.uniprot.org/uniprot/G7IAQ3","tr|G7IAQ3|G7IAQ3_MEDTR")</f>
        <v>tr|G7IAQ3|G7IAQ3_MEDTR</v>
      </c>
      <c r="D18324" t="s">
        <v>27149</v>
      </c>
      <c r="E18324">
        <v>93.49</v>
      </c>
      <c r="F18324">
        <v>292</v>
      </c>
      <c r="G18324">
        <v>19</v>
      </c>
      <c r="H18324">
        <v>1</v>
      </c>
      <c r="I18324">
        <v>1</v>
      </c>
      <c r="J18324">
        <v>873</v>
      </c>
      <c r="K18324">
        <v>1</v>
      </c>
      <c r="L18324">
        <v>1</v>
      </c>
      <c r="M18324">
        <v>292</v>
      </c>
      <c r="N18324" t="s">
        <v>18</v>
      </c>
      <c r="O18324" s="1">
        <v>1.5355299999999999E-146</v>
      </c>
      <c r="P18324">
        <v>1350</v>
      </c>
    </row>
    <row r="18325" spans="1:16" x14ac:dyDescent="0.25">
      <c r="A18325" t="s">
        <v>27150</v>
      </c>
      <c r="B18325">
        <v>1062</v>
      </c>
      <c r="C18325" s="3" t="str">
        <f>HYPERLINK("http://www.uniprot.org/uniprot/G7I957","tr|G7I957|G7I957_MEDTR")</f>
        <v>tr|G7I957|G7I957_MEDTR</v>
      </c>
      <c r="D18325" t="s">
        <v>27151</v>
      </c>
      <c r="E18325">
        <v>87.57</v>
      </c>
      <c r="F18325">
        <v>322</v>
      </c>
      <c r="G18325">
        <v>40</v>
      </c>
      <c r="H18325">
        <v>1</v>
      </c>
      <c r="I18325">
        <v>1</v>
      </c>
      <c r="J18325">
        <v>963</v>
      </c>
      <c r="K18325">
        <v>1</v>
      </c>
      <c r="L18325">
        <v>317</v>
      </c>
      <c r="M18325">
        <v>638</v>
      </c>
      <c r="N18325" t="s">
        <v>18</v>
      </c>
      <c r="O18325" s="1">
        <v>8.9798099999999999E-163</v>
      </c>
      <c r="P18325">
        <v>1491</v>
      </c>
    </row>
    <row r="18326" spans="1:16" x14ac:dyDescent="0.25">
      <c r="A18326" t="s">
        <v>27152</v>
      </c>
      <c r="B18326">
        <v>981</v>
      </c>
      <c r="C18326" s="3" t="str">
        <f>HYPERLINK("http://www.uniprot.org/uniprot/D3YBD4","tr|D3YBD4|D3YBD4_TRIRP")</f>
        <v>tr|D3YBD4|D3YBD4_TRIRP</v>
      </c>
      <c r="D18326" t="s">
        <v>21042</v>
      </c>
      <c r="E18326">
        <v>91.1</v>
      </c>
      <c r="F18326">
        <v>326</v>
      </c>
      <c r="G18326">
        <v>29</v>
      </c>
      <c r="H18326">
        <v>0</v>
      </c>
      <c r="I18326">
        <v>1</v>
      </c>
      <c r="J18326">
        <v>978</v>
      </c>
      <c r="K18326">
        <v>1</v>
      </c>
      <c r="L18326">
        <v>1</v>
      </c>
      <c r="M18326">
        <v>326</v>
      </c>
      <c r="N18326" t="s">
        <v>18</v>
      </c>
      <c r="O18326" s="1">
        <v>3.3049599999999999E-177</v>
      </c>
      <c r="P18326">
        <v>1615</v>
      </c>
    </row>
    <row r="18327" spans="1:16" x14ac:dyDescent="0.25">
      <c r="A18327" t="s">
        <v>27153</v>
      </c>
      <c r="B18327">
        <v>1353</v>
      </c>
      <c r="C18327" s="3" t="str">
        <f>HYPERLINK("http://www.uniprot.org/uniprot/I1K7Q0","tr|I1K7Q0|I1K7Q0_SOYBN")</f>
        <v>tr|I1K7Q0|I1K7Q0_SOYBN</v>
      </c>
      <c r="D18327" t="s">
        <v>71</v>
      </c>
      <c r="E18327">
        <v>72.34</v>
      </c>
      <c r="F18327">
        <v>452</v>
      </c>
      <c r="G18327">
        <v>125</v>
      </c>
      <c r="H18327">
        <v>5</v>
      </c>
      <c r="I18327">
        <v>1</v>
      </c>
      <c r="J18327">
        <v>1341</v>
      </c>
      <c r="K18327">
        <v>1</v>
      </c>
      <c r="L18327">
        <v>1</v>
      </c>
      <c r="M18327">
        <v>447</v>
      </c>
      <c r="N18327" t="s">
        <v>18</v>
      </c>
      <c r="O18327">
        <v>0</v>
      </c>
      <c r="P18327">
        <v>1721</v>
      </c>
    </row>
    <row r="18328" spans="1:16" x14ac:dyDescent="0.25">
      <c r="A18328" t="s">
        <v>27154</v>
      </c>
      <c r="B18328">
        <v>1977</v>
      </c>
      <c r="C18328" s="3" t="str">
        <f>HYPERLINK("http://www.uniprot.org/uniprot/K7KJT5","tr|K7KJT5|K7KJT5_SOYBN")</f>
        <v>tr|K7KJT5|K7KJT5_SOYBN</v>
      </c>
      <c r="D18328" t="s">
        <v>28</v>
      </c>
      <c r="E18328">
        <v>75.52</v>
      </c>
      <c r="F18328">
        <v>662</v>
      </c>
      <c r="G18328">
        <v>162</v>
      </c>
      <c r="H18328">
        <v>4</v>
      </c>
      <c r="I18328">
        <v>1</v>
      </c>
      <c r="J18328">
        <v>1974</v>
      </c>
      <c r="K18328">
        <v>1</v>
      </c>
      <c r="L18328">
        <v>14</v>
      </c>
      <c r="M18328">
        <v>671</v>
      </c>
      <c r="N18328" t="s">
        <v>18</v>
      </c>
      <c r="O18328">
        <v>0</v>
      </c>
      <c r="P18328">
        <v>2575</v>
      </c>
    </row>
    <row r="18329" spans="1:16" x14ac:dyDescent="0.25">
      <c r="A18329" t="s">
        <v>27155</v>
      </c>
      <c r="B18329">
        <v>2934</v>
      </c>
      <c r="C18329" s="3" t="str">
        <f>HYPERLINK("http://www.uniprot.org/uniprot/K7KQ51","tr|K7KQ51|K7KQ51_SOYBN")</f>
        <v>tr|K7KQ51|K7KQ51_SOYBN</v>
      </c>
      <c r="D18329" t="s">
        <v>28</v>
      </c>
      <c r="E18329">
        <v>63.92</v>
      </c>
      <c r="F18329">
        <v>1020</v>
      </c>
      <c r="G18329">
        <v>368</v>
      </c>
      <c r="H18329">
        <v>56</v>
      </c>
      <c r="I18329">
        <v>1</v>
      </c>
      <c r="J18329">
        <v>2892</v>
      </c>
      <c r="K18329">
        <v>1</v>
      </c>
      <c r="L18329">
        <v>1</v>
      </c>
      <c r="M18329">
        <v>990</v>
      </c>
      <c r="N18329" t="s">
        <v>18</v>
      </c>
      <c r="O18329">
        <v>0</v>
      </c>
      <c r="P18329">
        <v>3032</v>
      </c>
    </row>
    <row r="18330" spans="1:16" x14ac:dyDescent="0.25">
      <c r="A18330" t="s">
        <v>27156</v>
      </c>
      <c r="B18330">
        <v>936</v>
      </c>
      <c r="C18330" s="3" t="str">
        <f>HYPERLINK("http://www.uniprot.org/uniprot/G7JMF2","tr|G7JMF2|G7JMF2_MEDTR")</f>
        <v>tr|G7JMF2|G7JMF2_MEDTR</v>
      </c>
      <c r="D18330" t="s">
        <v>27157</v>
      </c>
      <c r="E18330">
        <v>77.31</v>
      </c>
      <c r="F18330">
        <v>313</v>
      </c>
      <c r="G18330">
        <v>71</v>
      </c>
      <c r="H18330">
        <v>2</v>
      </c>
      <c r="I18330">
        <v>1</v>
      </c>
      <c r="J18330">
        <v>933</v>
      </c>
      <c r="K18330">
        <v>1</v>
      </c>
      <c r="L18330">
        <v>1</v>
      </c>
      <c r="M18330">
        <v>310</v>
      </c>
      <c r="N18330" t="s">
        <v>18</v>
      </c>
      <c r="O18330" s="1">
        <v>1.6267700000000001E-138</v>
      </c>
      <c r="P18330">
        <v>1281</v>
      </c>
    </row>
    <row r="18331" spans="1:16" x14ac:dyDescent="0.25">
      <c r="A18331" t="s">
        <v>27158</v>
      </c>
      <c r="B18331">
        <v>951</v>
      </c>
      <c r="C18331" s="3" t="str">
        <f>HYPERLINK("http://www.uniprot.org/uniprot/K7MQJ9","tr|K7MQJ9|K7MQJ9_SOYBN")</f>
        <v>tr|K7MQJ9|K7MQJ9_SOYBN</v>
      </c>
      <c r="D18331" t="s">
        <v>28</v>
      </c>
      <c r="E18331">
        <v>64.06</v>
      </c>
      <c r="F18331">
        <v>320</v>
      </c>
      <c r="G18331">
        <v>115</v>
      </c>
      <c r="H18331">
        <v>4</v>
      </c>
      <c r="I18331">
        <v>1</v>
      </c>
      <c r="J18331">
        <v>948</v>
      </c>
      <c r="K18331">
        <v>1</v>
      </c>
      <c r="L18331">
        <v>432</v>
      </c>
      <c r="M18331">
        <v>751</v>
      </c>
      <c r="N18331" t="s">
        <v>18</v>
      </c>
      <c r="O18331" s="1">
        <v>1.1684E-115</v>
      </c>
      <c r="P18331">
        <v>1084</v>
      </c>
    </row>
    <row r="18332" spans="1:16" x14ac:dyDescent="0.25">
      <c r="A18332" t="s">
        <v>27159</v>
      </c>
      <c r="B18332">
        <v>189</v>
      </c>
      <c r="C18332" s="3" t="str">
        <f>HYPERLINK("http://www.uniprot.org/uniprot/I1KFP9","tr|I1KFP9|I1KFP9_SOYBN")</f>
        <v>tr|I1KFP9|I1KFP9_SOYBN</v>
      </c>
      <c r="D18332" t="s">
        <v>71</v>
      </c>
      <c r="E18332">
        <v>80.48</v>
      </c>
      <c r="F18332">
        <v>41</v>
      </c>
      <c r="G18332">
        <v>8</v>
      </c>
      <c r="H18332">
        <v>0</v>
      </c>
      <c r="I18332">
        <v>61</v>
      </c>
      <c r="J18332">
        <v>183</v>
      </c>
      <c r="K18332">
        <v>1</v>
      </c>
      <c r="L18332">
        <v>442</v>
      </c>
      <c r="M18332">
        <v>482</v>
      </c>
      <c r="N18332" t="s">
        <v>18</v>
      </c>
      <c r="O18332" s="1">
        <v>7.1386799999999996E-12</v>
      </c>
      <c r="P18332">
        <v>184</v>
      </c>
    </row>
    <row r="18333" spans="1:16" x14ac:dyDescent="0.25">
      <c r="A18333" t="s">
        <v>27160</v>
      </c>
      <c r="B18333">
        <v>348</v>
      </c>
      <c r="C18333" s="3" t="str">
        <f>HYPERLINK("http://www.uniprot.org/uniprot/I3SC62","tr|I3SC62|I3SC62_LOTJA")</f>
        <v>tr|I3SC62|I3SC62_LOTJA</v>
      </c>
      <c r="D18333" t="s">
        <v>2200</v>
      </c>
      <c r="E18333">
        <v>93.91</v>
      </c>
      <c r="F18333">
        <v>115</v>
      </c>
      <c r="G18333">
        <v>7</v>
      </c>
      <c r="H18333">
        <v>0</v>
      </c>
      <c r="I18333">
        <v>1</v>
      </c>
      <c r="J18333">
        <v>345</v>
      </c>
      <c r="K18333">
        <v>1</v>
      </c>
      <c r="L18333">
        <v>1</v>
      </c>
      <c r="M18333">
        <v>115</v>
      </c>
      <c r="N18333" t="s">
        <v>18</v>
      </c>
      <c r="O18333" s="1">
        <v>1.48702E-54</v>
      </c>
      <c r="P18333">
        <v>552</v>
      </c>
    </row>
    <row r="18334" spans="1:16" x14ac:dyDescent="0.25">
      <c r="A18334" t="s">
        <v>27161</v>
      </c>
      <c r="B18334">
        <v>813</v>
      </c>
      <c r="C18334" s="3" t="str">
        <f>HYPERLINK("http://www.uniprot.org/uniprot/G7LEC4","tr|G7LEC4|G7LEC4_MEDTR")</f>
        <v>tr|G7LEC4|G7LEC4_MEDTR</v>
      </c>
      <c r="D18334" t="s">
        <v>27162</v>
      </c>
      <c r="E18334">
        <v>76.42</v>
      </c>
      <c r="F18334">
        <v>140</v>
      </c>
      <c r="G18334">
        <v>33</v>
      </c>
      <c r="H18334">
        <v>12</v>
      </c>
      <c r="I18334">
        <v>403</v>
      </c>
      <c r="J18334">
        <v>786</v>
      </c>
      <c r="K18334">
        <v>1</v>
      </c>
      <c r="L18334">
        <v>3</v>
      </c>
      <c r="M18334">
        <v>142</v>
      </c>
      <c r="N18334" t="s">
        <v>18</v>
      </c>
      <c r="O18334" s="1">
        <v>5.0760900000000003E-55</v>
      </c>
      <c r="P18334">
        <v>560</v>
      </c>
    </row>
    <row r="18335" spans="1:16" x14ac:dyDescent="0.25">
      <c r="A18335" t="s">
        <v>27163</v>
      </c>
      <c r="B18335">
        <v>561</v>
      </c>
      <c r="C18335" s="3" t="str">
        <f>HYPERLINK("http://www.uniprot.org/uniprot/I3S8A1","tr|I3S8A1|I3S8A1_MEDTR")</f>
        <v>tr|I3S8A1|I3S8A1_MEDTR</v>
      </c>
      <c r="D18335" t="s">
        <v>22</v>
      </c>
      <c r="E18335">
        <v>70.099999999999994</v>
      </c>
      <c r="F18335">
        <v>184</v>
      </c>
      <c r="G18335">
        <v>55</v>
      </c>
      <c r="H18335">
        <v>2</v>
      </c>
      <c r="I18335">
        <v>1</v>
      </c>
      <c r="J18335">
        <v>546</v>
      </c>
      <c r="K18335">
        <v>1</v>
      </c>
      <c r="L18335">
        <v>1</v>
      </c>
      <c r="M18335">
        <v>184</v>
      </c>
      <c r="N18335" t="s">
        <v>18</v>
      </c>
      <c r="O18335" s="1">
        <v>4.4044700000000003E-66</v>
      </c>
      <c r="P18335">
        <v>652</v>
      </c>
    </row>
    <row r="18336" spans="1:16" x14ac:dyDescent="0.25">
      <c r="A18336" t="s">
        <v>27164</v>
      </c>
      <c r="B18336">
        <v>435</v>
      </c>
      <c r="C18336" s="3" t="str">
        <f>HYPERLINK("http://www.uniprot.org/uniprot/G7KAR0","tr|G7KAR0|G7KAR0_MEDTR")</f>
        <v>tr|G7KAR0|G7KAR0_MEDTR</v>
      </c>
      <c r="D18336" t="s">
        <v>27165</v>
      </c>
      <c r="E18336">
        <v>49.28</v>
      </c>
      <c r="F18336">
        <v>140</v>
      </c>
      <c r="G18336">
        <v>71</v>
      </c>
      <c r="H18336">
        <v>0</v>
      </c>
      <c r="I18336">
        <v>1</v>
      </c>
      <c r="J18336">
        <v>420</v>
      </c>
      <c r="K18336">
        <v>1</v>
      </c>
      <c r="L18336">
        <v>1</v>
      </c>
      <c r="M18336">
        <v>138</v>
      </c>
      <c r="N18336" t="s">
        <v>18</v>
      </c>
      <c r="O18336" s="1">
        <v>4.5179900000000003E-27</v>
      </c>
      <c r="P18336">
        <v>315</v>
      </c>
    </row>
    <row r="18337" spans="1:16" x14ac:dyDescent="0.25">
      <c r="A18337" t="s">
        <v>27166</v>
      </c>
      <c r="B18337">
        <v>1869</v>
      </c>
      <c r="C18337" s="3" t="str">
        <f>HYPERLINK("http://www.uniprot.org/uniprot/I1KJ68","tr|I1KJ68|I1KJ68_SOYBN")</f>
        <v>tr|I1KJ68|I1KJ68_SOYBN</v>
      </c>
      <c r="D18337" t="s">
        <v>117</v>
      </c>
      <c r="E18337">
        <v>60.53</v>
      </c>
      <c r="F18337">
        <v>413</v>
      </c>
      <c r="G18337">
        <v>163</v>
      </c>
      <c r="H18337">
        <v>7</v>
      </c>
      <c r="I18337">
        <v>10</v>
      </c>
      <c r="J18337">
        <v>1227</v>
      </c>
      <c r="K18337">
        <v>1</v>
      </c>
      <c r="L18337">
        <v>16</v>
      </c>
      <c r="M18337">
        <v>402</v>
      </c>
      <c r="N18337" t="s">
        <v>18</v>
      </c>
      <c r="O18337" s="1">
        <v>3.1625500000000001E-128</v>
      </c>
      <c r="P18337">
        <v>1196</v>
      </c>
    </row>
    <row r="18338" spans="1:16" x14ac:dyDescent="0.25">
      <c r="A18338" t="s">
        <v>27167</v>
      </c>
      <c r="B18338">
        <v>447</v>
      </c>
      <c r="C18338" s="3" t="str">
        <f>HYPERLINK("http://www.uniprot.org/uniprot/I3S9H1","tr|I3S9H1|I3S9H1_MEDTR")</f>
        <v>tr|I3S9H1|I3S9H1_MEDTR</v>
      </c>
      <c r="D18338" t="s">
        <v>22</v>
      </c>
      <c r="E18338">
        <v>87.5</v>
      </c>
      <c r="F18338">
        <v>144</v>
      </c>
      <c r="G18338">
        <v>18</v>
      </c>
      <c r="H18338">
        <v>0</v>
      </c>
      <c r="I18338">
        <v>1</v>
      </c>
      <c r="J18338">
        <v>432</v>
      </c>
      <c r="K18338">
        <v>1</v>
      </c>
      <c r="L18338">
        <v>1</v>
      </c>
      <c r="M18338">
        <v>143</v>
      </c>
      <c r="N18338" t="s">
        <v>18</v>
      </c>
      <c r="O18338" s="1">
        <v>3.0326299999999998E-63</v>
      </c>
      <c r="P18338">
        <v>627</v>
      </c>
    </row>
    <row r="18339" spans="1:16" x14ac:dyDescent="0.25">
      <c r="A18339" t="s">
        <v>27168</v>
      </c>
      <c r="B18339">
        <v>633</v>
      </c>
      <c r="C18339" s="3" t="str">
        <f>HYPERLINK("http://www.uniprot.org/uniprot/G7IN18","tr|G7IN18|G7IN18_MEDTR")</f>
        <v>tr|G7IN18|G7IN18_MEDTR</v>
      </c>
      <c r="D18339" t="s">
        <v>27169</v>
      </c>
      <c r="E18339">
        <v>76.78</v>
      </c>
      <c r="F18339">
        <v>112</v>
      </c>
      <c r="G18339">
        <v>26</v>
      </c>
      <c r="H18339">
        <v>0</v>
      </c>
      <c r="I18339">
        <v>163</v>
      </c>
      <c r="J18339">
        <v>498</v>
      </c>
      <c r="K18339">
        <v>1</v>
      </c>
      <c r="L18339">
        <v>104</v>
      </c>
      <c r="M18339">
        <v>214</v>
      </c>
      <c r="N18339" t="s">
        <v>18</v>
      </c>
      <c r="O18339" s="1">
        <v>8.5367000000000004E-39</v>
      </c>
      <c r="P18339">
        <v>418</v>
      </c>
    </row>
    <row r="18340" spans="1:16" x14ac:dyDescent="0.25">
      <c r="A18340" t="s">
        <v>27170</v>
      </c>
      <c r="B18340">
        <v>978</v>
      </c>
      <c r="C18340" s="3" t="str">
        <f>HYPERLINK("http://www.uniprot.org/uniprot/G3VTE3","tr|G3VTE3|G3VTE3_SARHA")</f>
        <v>tr|G3VTE3|G3VTE3_SARHA</v>
      </c>
      <c r="D18340" t="s">
        <v>2094</v>
      </c>
      <c r="E18340">
        <v>25.76</v>
      </c>
      <c r="F18340">
        <v>295</v>
      </c>
      <c r="G18340">
        <v>219</v>
      </c>
      <c r="H18340">
        <v>13</v>
      </c>
      <c r="I18340">
        <v>21</v>
      </c>
      <c r="J18340">
        <v>866</v>
      </c>
      <c r="K18340">
        <v>-2</v>
      </c>
      <c r="L18340">
        <v>356</v>
      </c>
      <c r="M18340">
        <v>648</v>
      </c>
      <c r="N18340" t="s">
        <v>18</v>
      </c>
      <c r="O18340" s="1">
        <v>1.8196900000000001E-10</v>
      </c>
      <c r="P18340">
        <v>177</v>
      </c>
    </row>
    <row r="18341" spans="1:16" x14ac:dyDescent="0.25">
      <c r="A18341" t="s">
        <v>27171</v>
      </c>
      <c r="B18341">
        <v>1029</v>
      </c>
      <c r="C18341" s="3" t="str">
        <f>HYPERLINK("http://www.uniprot.org/uniprot/I1KHA8","tr|I1KHA8|I1KHA8_SOYBN")</f>
        <v>tr|I1KHA8|I1KHA8_SOYBN</v>
      </c>
      <c r="D18341" t="s">
        <v>71</v>
      </c>
      <c r="E18341">
        <v>79.17</v>
      </c>
      <c r="F18341">
        <v>341</v>
      </c>
      <c r="G18341">
        <v>71</v>
      </c>
      <c r="H18341">
        <v>0</v>
      </c>
      <c r="I18341">
        <v>1</v>
      </c>
      <c r="J18341">
        <v>1023</v>
      </c>
      <c r="K18341">
        <v>1</v>
      </c>
      <c r="L18341">
        <v>43</v>
      </c>
      <c r="M18341">
        <v>381</v>
      </c>
      <c r="N18341" t="s">
        <v>18</v>
      </c>
      <c r="O18341" s="1">
        <v>2.4802999999999999E-154</v>
      </c>
      <c r="P18341">
        <v>1418</v>
      </c>
    </row>
    <row r="18342" spans="1:16" x14ac:dyDescent="0.25">
      <c r="A18342" t="s">
        <v>27172</v>
      </c>
      <c r="B18342">
        <v>594</v>
      </c>
      <c r="C18342" s="3" t="str">
        <f>HYPERLINK("http://www.uniprot.org/uniprot/A8IK57","tr|A8IK57|A8IK57_MEDTR")</f>
        <v>tr|A8IK57|A8IK57_MEDTR</v>
      </c>
      <c r="D18342" t="s">
        <v>27173</v>
      </c>
      <c r="E18342">
        <v>88.83</v>
      </c>
      <c r="F18342">
        <v>197</v>
      </c>
      <c r="G18342">
        <v>22</v>
      </c>
      <c r="H18342">
        <v>0</v>
      </c>
      <c r="I18342">
        <v>1</v>
      </c>
      <c r="J18342">
        <v>591</v>
      </c>
      <c r="K18342">
        <v>1</v>
      </c>
      <c r="L18342">
        <v>1</v>
      </c>
      <c r="M18342">
        <v>196</v>
      </c>
      <c r="N18342" t="s">
        <v>18</v>
      </c>
      <c r="O18342" s="1">
        <v>1.9167399999999999E-92</v>
      </c>
      <c r="P18342">
        <v>880</v>
      </c>
    </row>
    <row r="18343" spans="1:16" x14ac:dyDescent="0.25">
      <c r="A18343" t="s">
        <v>27174</v>
      </c>
      <c r="B18343">
        <v>828</v>
      </c>
      <c r="C18343" s="3" t="str">
        <f>HYPERLINK("http://www.uniprot.org/uniprot/A2Q1Y1","tr|A2Q1Y1|A2Q1Y1_MEDTR")</f>
        <v>tr|A2Q1Y1|A2Q1Y1_MEDTR</v>
      </c>
      <c r="D18343" t="s">
        <v>27175</v>
      </c>
      <c r="E18343">
        <v>81.45</v>
      </c>
      <c r="F18343">
        <v>275</v>
      </c>
      <c r="G18343">
        <v>51</v>
      </c>
      <c r="H18343">
        <v>0</v>
      </c>
      <c r="I18343">
        <v>1</v>
      </c>
      <c r="J18343">
        <v>825</v>
      </c>
      <c r="K18343">
        <v>1</v>
      </c>
      <c r="L18343">
        <v>69</v>
      </c>
      <c r="M18343">
        <v>343</v>
      </c>
      <c r="N18343" t="s">
        <v>18</v>
      </c>
      <c r="O18343" s="1">
        <v>1.4523100000000001E-129</v>
      </c>
      <c r="P18343">
        <v>1203</v>
      </c>
    </row>
    <row r="18344" spans="1:16" x14ac:dyDescent="0.25">
      <c r="A18344" t="s">
        <v>27176</v>
      </c>
      <c r="B18344">
        <v>414</v>
      </c>
      <c r="C18344" s="3" t="str">
        <f>HYPERLINK("http://www.uniprot.org/uniprot/K7KWC6","tr|K7KWC6|K7KWC6_SOYBN")</f>
        <v>tr|K7KWC6|K7KWC6_SOYBN</v>
      </c>
      <c r="D18344" t="s">
        <v>28</v>
      </c>
      <c r="E18344">
        <v>64.58</v>
      </c>
      <c r="F18344">
        <v>96</v>
      </c>
      <c r="G18344">
        <v>34</v>
      </c>
      <c r="H18344">
        <v>0</v>
      </c>
      <c r="I18344">
        <v>82</v>
      </c>
      <c r="J18344">
        <v>369</v>
      </c>
      <c r="K18344">
        <v>1</v>
      </c>
      <c r="L18344">
        <v>66</v>
      </c>
      <c r="M18344">
        <v>161</v>
      </c>
      <c r="N18344" t="s">
        <v>18</v>
      </c>
      <c r="O18344" s="1">
        <v>9.7332899999999998E-30</v>
      </c>
      <c r="P18344">
        <v>338</v>
      </c>
    </row>
    <row r="18345" spans="1:16" x14ac:dyDescent="0.25">
      <c r="A18345" t="s">
        <v>27177</v>
      </c>
      <c r="B18345">
        <v>963</v>
      </c>
      <c r="C18345" s="3" t="str">
        <f>HYPERLINK("http://www.uniprot.org/uniprot/G7KKH6","tr|G7KKH6|G7KKH6_MEDTR")</f>
        <v>tr|G7KKH6|G7KKH6_MEDTR</v>
      </c>
      <c r="D18345" t="s">
        <v>27178</v>
      </c>
      <c r="E18345">
        <v>92.18</v>
      </c>
      <c r="F18345">
        <v>320</v>
      </c>
      <c r="G18345">
        <v>25</v>
      </c>
      <c r="H18345">
        <v>0</v>
      </c>
      <c r="I18345">
        <v>1</v>
      </c>
      <c r="J18345">
        <v>960</v>
      </c>
      <c r="K18345">
        <v>1</v>
      </c>
      <c r="L18345">
        <v>1</v>
      </c>
      <c r="M18345">
        <v>320</v>
      </c>
      <c r="N18345" t="s">
        <v>18</v>
      </c>
      <c r="O18345" s="1">
        <v>4.7868899999999999E-165</v>
      </c>
      <c r="P18345">
        <v>1510</v>
      </c>
    </row>
    <row r="18346" spans="1:16" x14ac:dyDescent="0.25">
      <c r="A18346" t="s">
        <v>27179</v>
      </c>
      <c r="B18346">
        <v>1485</v>
      </c>
      <c r="C18346" s="3" t="str">
        <f>HYPERLINK("http://www.uniprot.org/uniprot/G7K066","tr|G7K066|G7K066_MEDTR")</f>
        <v>tr|G7K066|G7K066_MEDTR</v>
      </c>
      <c r="D18346" t="s">
        <v>27180</v>
      </c>
      <c r="E18346">
        <v>72.36</v>
      </c>
      <c r="F18346">
        <v>532</v>
      </c>
      <c r="G18346">
        <v>147</v>
      </c>
      <c r="H18346">
        <v>38</v>
      </c>
      <c r="I18346">
        <v>1</v>
      </c>
      <c r="J18346">
        <v>1482</v>
      </c>
      <c r="K18346">
        <v>1</v>
      </c>
      <c r="L18346">
        <v>1</v>
      </c>
      <c r="M18346">
        <v>493</v>
      </c>
      <c r="N18346" t="s">
        <v>18</v>
      </c>
      <c r="O18346">
        <v>0</v>
      </c>
      <c r="P18346">
        <v>1969</v>
      </c>
    </row>
    <row r="18347" spans="1:16" x14ac:dyDescent="0.25">
      <c r="A18347" t="s">
        <v>27181</v>
      </c>
      <c r="B18347">
        <v>996</v>
      </c>
      <c r="C18347" s="3" t="str">
        <f>HYPERLINK("http://www.uniprot.org/uniprot/G7KXL9","tr|G7KXL9|G7KXL9_MEDTR")</f>
        <v>tr|G7KXL9|G7KXL9_MEDTR</v>
      </c>
      <c r="D18347" t="s">
        <v>27182</v>
      </c>
      <c r="E18347">
        <v>73.83</v>
      </c>
      <c r="F18347">
        <v>321</v>
      </c>
      <c r="G18347">
        <v>84</v>
      </c>
      <c r="H18347">
        <v>0</v>
      </c>
      <c r="I18347">
        <v>31</v>
      </c>
      <c r="J18347">
        <v>993</v>
      </c>
      <c r="K18347">
        <v>1</v>
      </c>
      <c r="L18347">
        <v>432</v>
      </c>
      <c r="M18347">
        <v>752</v>
      </c>
      <c r="N18347" t="s">
        <v>18</v>
      </c>
      <c r="O18347" s="1">
        <v>1.20551E-142</v>
      </c>
      <c r="P18347">
        <v>1317</v>
      </c>
    </row>
    <row r="18348" spans="1:16" x14ac:dyDescent="0.25">
      <c r="A18348" t="s">
        <v>27183</v>
      </c>
      <c r="B18348">
        <v>339</v>
      </c>
      <c r="C18348" s="3" t="str">
        <f>HYPERLINK("http://www.uniprot.org/uniprot/Q2HRW5","tr|Q2HRW5|Q2HRW5_MEDTR")</f>
        <v>tr|Q2HRW5|Q2HRW5_MEDTR</v>
      </c>
      <c r="D18348" t="s">
        <v>27184</v>
      </c>
      <c r="E18348">
        <v>80</v>
      </c>
      <c r="F18348">
        <v>75</v>
      </c>
      <c r="G18348">
        <v>15</v>
      </c>
      <c r="H18348">
        <v>0</v>
      </c>
      <c r="I18348">
        <v>13</v>
      </c>
      <c r="J18348">
        <v>237</v>
      </c>
      <c r="K18348">
        <v>1</v>
      </c>
      <c r="L18348">
        <v>153</v>
      </c>
      <c r="M18348">
        <v>227</v>
      </c>
      <c r="N18348" t="s">
        <v>18</v>
      </c>
      <c r="O18348" s="1">
        <v>5.5815799999999996E-25</v>
      </c>
      <c r="P18348">
        <v>297</v>
      </c>
    </row>
    <row r="18349" spans="1:16" x14ac:dyDescent="0.25">
      <c r="A18349" t="s">
        <v>27185</v>
      </c>
      <c r="B18349">
        <v>159</v>
      </c>
      <c r="C18349" s="3" t="str">
        <f>HYPERLINK("http://www.uniprot.org/uniprot/Q949L5","tr|Q949L5|Q949L5_CICAR")</f>
        <v>tr|Q949L5|Q949L5_CICAR</v>
      </c>
      <c r="D18349" t="s">
        <v>55</v>
      </c>
      <c r="E18349">
        <v>78.569999999999993</v>
      </c>
      <c r="F18349">
        <v>42</v>
      </c>
      <c r="G18349">
        <v>9</v>
      </c>
      <c r="H18349">
        <v>0</v>
      </c>
      <c r="I18349">
        <v>1</v>
      </c>
      <c r="J18349">
        <v>126</v>
      </c>
      <c r="K18349">
        <v>1</v>
      </c>
      <c r="L18349">
        <v>1</v>
      </c>
      <c r="M18349">
        <v>42</v>
      </c>
      <c r="N18349" t="s">
        <v>18</v>
      </c>
      <c r="O18349" s="1">
        <v>1.9341700000000002E-9</v>
      </c>
      <c r="P18349">
        <v>163</v>
      </c>
    </row>
    <row r="18350" spans="1:16" x14ac:dyDescent="0.25">
      <c r="A18350" t="s">
        <v>27186</v>
      </c>
      <c r="B18350">
        <v>1005</v>
      </c>
      <c r="C18350" s="3" t="str">
        <f>HYPERLINK("http://www.uniprot.org/uniprot/G7IAQ7","tr|G7IAQ7|G7IAQ7_MEDTR")</f>
        <v>tr|G7IAQ7|G7IAQ7_MEDTR</v>
      </c>
      <c r="D18350" t="s">
        <v>27187</v>
      </c>
      <c r="E18350">
        <v>80</v>
      </c>
      <c r="F18350">
        <v>335</v>
      </c>
      <c r="G18350">
        <v>67</v>
      </c>
      <c r="H18350">
        <v>1</v>
      </c>
      <c r="I18350">
        <v>1</v>
      </c>
      <c r="J18350">
        <v>1002</v>
      </c>
      <c r="K18350">
        <v>1</v>
      </c>
      <c r="L18350">
        <v>1</v>
      </c>
      <c r="M18350">
        <v>333</v>
      </c>
      <c r="N18350" t="s">
        <v>18</v>
      </c>
      <c r="O18350" s="1">
        <v>2.0191100000000001E-145</v>
      </c>
      <c r="P18350">
        <v>1341</v>
      </c>
    </row>
    <row r="18351" spans="1:16" x14ac:dyDescent="0.25">
      <c r="A18351" t="s">
        <v>27188</v>
      </c>
      <c r="B18351">
        <v>1224</v>
      </c>
      <c r="C18351" s="3" t="str">
        <f>HYPERLINK("http://www.uniprot.org/uniprot/K7MNA8","tr|K7MNA8|K7MNA8_SOYBN")</f>
        <v>tr|K7MNA8|K7MNA8_SOYBN</v>
      </c>
      <c r="D18351" t="s">
        <v>28</v>
      </c>
      <c r="E18351">
        <v>79.209999999999994</v>
      </c>
      <c r="F18351">
        <v>409</v>
      </c>
      <c r="G18351">
        <v>85</v>
      </c>
      <c r="H18351">
        <v>3</v>
      </c>
      <c r="I18351">
        <v>1</v>
      </c>
      <c r="J18351">
        <v>1218</v>
      </c>
      <c r="K18351">
        <v>1</v>
      </c>
      <c r="L18351">
        <v>1</v>
      </c>
      <c r="M18351">
        <v>408</v>
      </c>
      <c r="N18351" t="s">
        <v>18</v>
      </c>
      <c r="O18351">
        <v>0</v>
      </c>
      <c r="P18351">
        <v>1653</v>
      </c>
    </row>
    <row r="18352" spans="1:16" x14ac:dyDescent="0.25">
      <c r="A18352" t="s">
        <v>27189</v>
      </c>
      <c r="B18352">
        <v>435</v>
      </c>
      <c r="C18352" s="3" t="str">
        <f>HYPERLINK("http://www.uniprot.org/uniprot/G7I978","tr|G7I978|G7I978_MEDTR")</f>
        <v>tr|G7I978|G7I978_MEDTR</v>
      </c>
      <c r="D18352" t="s">
        <v>27190</v>
      </c>
      <c r="E18352">
        <v>55.85</v>
      </c>
      <c r="F18352">
        <v>111</v>
      </c>
      <c r="G18352">
        <v>49</v>
      </c>
      <c r="H18352">
        <v>5</v>
      </c>
      <c r="I18352">
        <v>1</v>
      </c>
      <c r="J18352">
        <v>318</v>
      </c>
      <c r="K18352">
        <v>1</v>
      </c>
      <c r="L18352">
        <v>133</v>
      </c>
      <c r="M18352">
        <v>243</v>
      </c>
      <c r="N18352" t="s">
        <v>18</v>
      </c>
      <c r="O18352" s="1">
        <v>4.9952199999999998E-26</v>
      </c>
      <c r="P18352">
        <v>306</v>
      </c>
    </row>
    <row r="18353" spans="1:16" x14ac:dyDescent="0.25">
      <c r="A18353" t="s">
        <v>27191</v>
      </c>
      <c r="B18353">
        <v>2244</v>
      </c>
      <c r="C18353" s="3" t="str">
        <f>HYPERLINK("http://www.uniprot.org/uniprot/D3YBD3","tr|D3YBD3|D3YBD3_TRIRP")</f>
        <v>tr|D3YBD3|D3YBD3_TRIRP</v>
      </c>
      <c r="D18353" t="s">
        <v>27192</v>
      </c>
      <c r="E18353">
        <v>83.72</v>
      </c>
      <c r="F18353">
        <v>768</v>
      </c>
      <c r="G18353">
        <v>125</v>
      </c>
      <c r="H18353">
        <v>31</v>
      </c>
      <c r="I18353">
        <v>31</v>
      </c>
      <c r="J18353">
        <v>2241</v>
      </c>
      <c r="K18353">
        <v>1</v>
      </c>
      <c r="L18353">
        <v>1</v>
      </c>
      <c r="M18353">
        <v>767</v>
      </c>
      <c r="N18353" t="s">
        <v>18</v>
      </c>
      <c r="O18353">
        <v>0</v>
      </c>
      <c r="P18353">
        <v>3286</v>
      </c>
    </row>
    <row r="18354" spans="1:16" x14ac:dyDescent="0.25">
      <c r="A18354" t="s">
        <v>27193</v>
      </c>
      <c r="B18354">
        <v>1569</v>
      </c>
      <c r="C18354" s="3" t="str">
        <f>HYPERLINK("http://www.uniprot.org/uniprot/I1JGF8","tr|I1JGF8|I1JGF8_SOYBN")</f>
        <v>tr|I1JGF8|I1JGF8_SOYBN</v>
      </c>
      <c r="D18354" t="s">
        <v>28</v>
      </c>
      <c r="E18354">
        <v>40.520000000000003</v>
      </c>
      <c r="F18354">
        <v>422</v>
      </c>
      <c r="G18354">
        <v>251</v>
      </c>
      <c r="H18354">
        <v>7</v>
      </c>
      <c r="I18354">
        <v>118</v>
      </c>
      <c r="J18354">
        <v>1362</v>
      </c>
      <c r="K18354">
        <v>1</v>
      </c>
      <c r="L18354">
        <v>88</v>
      </c>
      <c r="M18354">
        <v>495</v>
      </c>
      <c r="N18354" t="s">
        <v>18</v>
      </c>
      <c r="O18354" s="1">
        <v>2.6658800000000002E-69</v>
      </c>
      <c r="P18354">
        <v>687</v>
      </c>
    </row>
    <row r="18355" spans="1:16" x14ac:dyDescent="0.25">
      <c r="A18355" t="s">
        <v>27194</v>
      </c>
      <c r="B18355">
        <v>735</v>
      </c>
      <c r="C18355" s="3" t="str">
        <f>HYPERLINK("http://www.uniprot.org/uniprot/K7MI15","tr|K7MI15|K7MI15_SOYBN")</f>
        <v>tr|K7MI15|K7MI15_SOYBN</v>
      </c>
      <c r="D18355" t="s">
        <v>28</v>
      </c>
      <c r="E18355">
        <v>76.95</v>
      </c>
      <c r="F18355">
        <v>243</v>
      </c>
      <c r="G18355">
        <v>56</v>
      </c>
      <c r="H18355">
        <v>0</v>
      </c>
      <c r="I18355">
        <v>1</v>
      </c>
      <c r="J18355">
        <v>729</v>
      </c>
      <c r="K18355">
        <v>1</v>
      </c>
      <c r="L18355">
        <v>292</v>
      </c>
      <c r="M18355">
        <v>534</v>
      </c>
      <c r="N18355" t="s">
        <v>18</v>
      </c>
      <c r="O18355" s="1">
        <v>7.8880799999999997E-107</v>
      </c>
      <c r="P18355">
        <v>1006</v>
      </c>
    </row>
    <row r="18356" spans="1:16" x14ac:dyDescent="0.25">
      <c r="A18356" t="s">
        <v>27195</v>
      </c>
      <c r="B18356">
        <v>1194</v>
      </c>
      <c r="C18356" s="3" t="str">
        <f>HYPERLINK("http://www.uniprot.org/uniprot/I1KRS6","tr|I1KRS6|I1KRS6_SOYBN")</f>
        <v>tr|I1KRS6|I1KRS6_SOYBN</v>
      </c>
      <c r="D18356" t="s">
        <v>28</v>
      </c>
      <c r="E18356">
        <v>84.22</v>
      </c>
      <c r="F18356">
        <v>336</v>
      </c>
      <c r="G18356">
        <v>53</v>
      </c>
      <c r="H18356">
        <v>2</v>
      </c>
      <c r="I18356">
        <v>4</v>
      </c>
      <c r="J18356">
        <v>1005</v>
      </c>
      <c r="K18356">
        <v>1</v>
      </c>
      <c r="L18356">
        <v>4</v>
      </c>
      <c r="M18356">
        <v>337</v>
      </c>
      <c r="N18356" t="s">
        <v>18</v>
      </c>
      <c r="O18356" s="1">
        <v>4.0537500000000001E-162</v>
      </c>
      <c r="P18356">
        <v>1486</v>
      </c>
    </row>
    <row r="18357" spans="1:16" x14ac:dyDescent="0.25">
      <c r="A18357" t="s">
        <v>27196</v>
      </c>
      <c r="B18357">
        <v>2640</v>
      </c>
      <c r="C18357" s="3" t="str">
        <f>HYPERLINK("http://www.uniprot.org/uniprot/G7LJG1","tr|G7LJG1|G7LJG1_MEDTR")</f>
        <v>tr|G7LJG1|G7LJG1_MEDTR</v>
      </c>
      <c r="D18357" t="s">
        <v>27197</v>
      </c>
      <c r="E18357">
        <v>84.15</v>
      </c>
      <c r="F18357">
        <v>877</v>
      </c>
      <c r="G18357">
        <v>139</v>
      </c>
      <c r="H18357">
        <v>1</v>
      </c>
      <c r="I18357">
        <v>1</v>
      </c>
      <c r="J18357">
        <v>2628</v>
      </c>
      <c r="K18357">
        <v>1</v>
      </c>
      <c r="L18357">
        <v>1</v>
      </c>
      <c r="M18357">
        <v>866</v>
      </c>
      <c r="N18357" t="s">
        <v>18</v>
      </c>
      <c r="O18357">
        <v>0</v>
      </c>
      <c r="P18357">
        <v>3859</v>
      </c>
    </row>
    <row r="18358" spans="1:16" x14ac:dyDescent="0.25">
      <c r="A18358" t="s">
        <v>27198</v>
      </c>
      <c r="B18358">
        <v>903</v>
      </c>
      <c r="C18358" s="3" t="str">
        <f>HYPERLINK("http://www.uniprot.org/uniprot/I1N0B6","tr|I1N0B6|I1N0B6_SOYBN")</f>
        <v>tr|I1N0B6|I1N0B6_SOYBN</v>
      </c>
      <c r="D18358" t="s">
        <v>71</v>
      </c>
      <c r="E18358">
        <v>57.69</v>
      </c>
      <c r="F18358">
        <v>182</v>
      </c>
      <c r="G18358">
        <v>77</v>
      </c>
      <c r="H18358">
        <v>8</v>
      </c>
      <c r="I18358">
        <v>61</v>
      </c>
      <c r="J18358">
        <v>582</v>
      </c>
      <c r="K18358">
        <v>1</v>
      </c>
      <c r="L18358">
        <v>21</v>
      </c>
      <c r="M18358">
        <v>196</v>
      </c>
      <c r="N18358" t="s">
        <v>18</v>
      </c>
      <c r="O18358" s="1">
        <v>5.8077000000000001E-45</v>
      </c>
      <c r="P18358">
        <v>474</v>
      </c>
    </row>
    <row r="18359" spans="1:16" x14ac:dyDescent="0.25">
      <c r="A18359" t="s">
        <v>27199</v>
      </c>
      <c r="B18359">
        <v>321</v>
      </c>
      <c r="C18359" s="3" t="str">
        <f>HYPERLINK("http://www.uniprot.org/uniprot/I1NGY0","tr|I1NGY0|I1NGY0_SOYBN")</f>
        <v>tr|I1NGY0|I1NGY0_SOYBN</v>
      </c>
      <c r="D18359" t="s">
        <v>28</v>
      </c>
      <c r="E18359">
        <v>64.58</v>
      </c>
      <c r="F18359">
        <v>96</v>
      </c>
      <c r="G18359">
        <v>34</v>
      </c>
      <c r="H18359">
        <v>1</v>
      </c>
      <c r="I18359">
        <v>4</v>
      </c>
      <c r="J18359">
        <v>288</v>
      </c>
      <c r="K18359">
        <v>1</v>
      </c>
      <c r="L18359">
        <v>63</v>
      </c>
      <c r="M18359">
        <v>152</v>
      </c>
      <c r="N18359" t="s">
        <v>18</v>
      </c>
      <c r="O18359" s="1">
        <v>3.4612600000000003E-27</v>
      </c>
      <c r="P18359">
        <v>316</v>
      </c>
    </row>
    <row r="18360" spans="1:16" x14ac:dyDescent="0.25">
      <c r="A18360" t="s">
        <v>27200</v>
      </c>
      <c r="B18360">
        <v>1317</v>
      </c>
      <c r="C18360" s="3" t="str">
        <f>HYPERLINK("http://www.uniprot.org/uniprot/G7JUA2","tr|G7JUA2|G7JUA2_MEDTR")</f>
        <v>tr|G7JUA2|G7JUA2_MEDTR</v>
      </c>
      <c r="D18360" t="s">
        <v>27201</v>
      </c>
      <c r="E18360">
        <v>76.13</v>
      </c>
      <c r="F18360">
        <v>440</v>
      </c>
      <c r="G18360">
        <v>105</v>
      </c>
      <c r="H18360">
        <v>2</v>
      </c>
      <c r="I18360">
        <v>1</v>
      </c>
      <c r="J18360">
        <v>1314</v>
      </c>
      <c r="K18360">
        <v>1</v>
      </c>
      <c r="L18360">
        <v>1</v>
      </c>
      <c r="M18360">
        <v>431</v>
      </c>
      <c r="N18360" t="s">
        <v>18</v>
      </c>
      <c r="O18360" s="1">
        <v>2.0230599999999998E-173</v>
      </c>
      <c r="P18360">
        <v>1584</v>
      </c>
    </row>
    <row r="18361" spans="1:16" x14ac:dyDescent="0.25">
      <c r="A18361" t="s">
        <v>27202</v>
      </c>
      <c r="B18361">
        <v>2001</v>
      </c>
      <c r="C18361" s="3" t="str">
        <f>HYPERLINK("http://www.uniprot.org/uniprot/G7LEC3","tr|G7LEC3|G7LEC3_MEDTR")</f>
        <v>tr|G7LEC3|G7LEC3_MEDTR</v>
      </c>
      <c r="D18361" t="s">
        <v>27203</v>
      </c>
      <c r="E18361">
        <v>91.59</v>
      </c>
      <c r="F18361">
        <v>666</v>
      </c>
      <c r="G18361">
        <v>56</v>
      </c>
      <c r="H18361">
        <v>0</v>
      </c>
      <c r="I18361">
        <v>1</v>
      </c>
      <c r="J18361">
        <v>1998</v>
      </c>
      <c r="K18361">
        <v>1</v>
      </c>
      <c r="L18361">
        <v>1</v>
      </c>
      <c r="M18361">
        <v>666</v>
      </c>
      <c r="N18361" t="s">
        <v>18</v>
      </c>
      <c r="O18361">
        <v>0</v>
      </c>
      <c r="P18361">
        <v>3110</v>
      </c>
    </row>
    <row r="18362" spans="1:16" x14ac:dyDescent="0.25">
      <c r="A18362" t="s">
        <v>27204</v>
      </c>
      <c r="B18362">
        <v>1542</v>
      </c>
      <c r="C18362" s="3" t="str">
        <f>HYPERLINK("http://www.uniprot.org/uniprot/I1KSS9","tr|I1KSS9|I1KSS9_SOYBN")</f>
        <v>tr|I1KSS9|I1KSS9_SOYBN</v>
      </c>
      <c r="D18362" t="s">
        <v>28</v>
      </c>
      <c r="E18362">
        <v>96.68</v>
      </c>
      <c r="F18362">
        <v>513</v>
      </c>
      <c r="G18362">
        <v>17</v>
      </c>
      <c r="H18362">
        <v>0</v>
      </c>
      <c r="I18362">
        <v>1</v>
      </c>
      <c r="J18362">
        <v>1539</v>
      </c>
      <c r="K18362">
        <v>1</v>
      </c>
      <c r="L18362">
        <v>1</v>
      </c>
      <c r="M18362">
        <v>513</v>
      </c>
      <c r="N18362" t="s">
        <v>18</v>
      </c>
      <c r="O18362">
        <v>0</v>
      </c>
      <c r="P18362">
        <v>2608</v>
      </c>
    </row>
    <row r="18363" spans="1:16" x14ac:dyDescent="0.25">
      <c r="A18363" t="s">
        <v>27205</v>
      </c>
      <c r="B18363">
        <v>504</v>
      </c>
      <c r="C18363" s="3" t="str">
        <f>HYPERLINK("http://www.uniprot.org/uniprot/G7K9H8","tr|G7K9H8|G7K9H8_MEDTR")</f>
        <v>tr|G7K9H8|G7K9H8_MEDTR</v>
      </c>
      <c r="D18363" t="s">
        <v>27206</v>
      </c>
      <c r="E18363">
        <v>71.91</v>
      </c>
      <c r="F18363">
        <v>146</v>
      </c>
      <c r="G18363">
        <v>41</v>
      </c>
      <c r="H18363">
        <v>0</v>
      </c>
      <c r="I18363">
        <v>1</v>
      </c>
      <c r="J18363">
        <v>438</v>
      </c>
      <c r="K18363">
        <v>1</v>
      </c>
      <c r="L18363">
        <v>1</v>
      </c>
      <c r="M18363">
        <v>141</v>
      </c>
      <c r="N18363" t="s">
        <v>18</v>
      </c>
      <c r="O18363" s="1">
        <v>4.2329900000000003E-49</v>
      </c>
      <c r="P18363">
        <v>505</v>
      </c>
    </row>
    <row r="18364" spans="1:16" x14ac:dyDescent="0.25">
      <c r="A18364" t="s">
        <v>27207</v>
      </c>
      <c r="B18364">
        <v>414</v>
      </c>
      <c r="C18364" s="3" t="str">
        <f>HYPERLINK("http://www.uniprot.org/uniprot/I1MPY4","tr|I1MPY4|I1MPY4_SOYBN")</f>
        <v>tr|I1MPY4|I1MPY4_SOYBN</v>
      </c>
      <c r="D18364" t="s">
        <v>28</v>
      </c>
      <c r="E18364">
        <v>71.11</v>
      </c>
      <c r="F18364">
        <v>135</v>
      </c>
      <c r="G18364">
        <v>39</v>
      </c>
      <c r="H18364">
        <v>0</v>
      </c>
      <c r="I18364">
        <v>1</v>
      </c>
      <c r="J18364">
        <v>405</v>
      </c>
      <c r="K18364">
        <v>1</v>
      </c>
      <c r="L18364">
        <v>1</v>
      </c>
      <c r="M18364">
        <v>135</v>
      </c>
      <c r="N18364" t="s">
        <v>18</v>
      </c>
      <c r="O18364" s="1">
        <v>1.59693E-48</v>
      </c>
      <c r="P18364">
        <v>500</v>
      </c>
    </row>
    <row r="18365" spans="1:16" x14ac:dyDescent="0.25">
      <c r="A18365" t="s">
        <v>27208</v>
      </c>
      <c r="B18365">
        <v>702</v>
      </c>
      <c r="C18365" s="3" t="str">
        <f>HYPERLINK("http://www.uniprot.org/uniprot/G7JB38","tr|G7JB38|G7JB38_MEDTR")</f>
        <v>tr|G7JB38|G7JB38_MEDTR</v>
      </c>
      <c r="D18365" t="s">
        <v>17925</v>
      </c>
      <c r="E18365">
        <v>82.4</v>
      </c>
      <c r="F18365">
        <v>233</v>
      </c>
      <c r="G18365">
        <v>41</v>
      </c>
      <c r="H18365">
        <v>0</v>
      </c>
      <c r="I18365">
        <v>1</v>
      </c>
      <c r="J18365">
        <v>699</v>
      </c>
      <c r="K18365">
        <v>1</v>
      </c>
      <c r="L18365">
        <v>117</v>
      </c>
      <c r="M18365">
        <v>349</v>
      </c>
      <c r="N18365" t="s">
        <v>18</v>
      </c>
      <c r="O18365" s="1">
        <v>2.8166199999999999E-103</v>
      </c>
      <c r="P18365">
        <v>975</v>
      </c>
    </row>
    <row r="18366" spans="1:16" x14ac:dyDescent="0.25">
      <c r="A18366" t="s">
        <v>27209</v>
      </c>
      <c r="B18366">
        <v>1056</v>
      </c>
      <c r="C18366" s="3" t="str">
        <f>HYPERLINK("http://www.uniprot.org/uniprot/G7I2H0","tr|G7I2H0|G7I2H0_MEDTR")</f>
        <v>tr|G7I2H0|G7I2H0_MEDTR</v>
      </c>
      <c r="D18366" t="s">
        <v>144</v>
      </c>
      <c r="E18366">
        <v>29.77</v>
      </c>
      <c r="F18366">
        <v>178</v>
      </c>
      <c r="G18366">
        <v>125</v>
      </c>
      <c r="H18366">
        <v>21</v>
      </c>
      <c r="I18366">
        <v>427</v>
      </c>
      <c r="J18366">
        <v>897</v>
      </c>
      <c r="K18366">
        <v>1</v>
      </c>
      <c r="L18366">
        <v>23</v>
      </c>
      <c r="M18366">
        <v>200</v>
      </c>
      <c r="N18366" t="s">
        <v>18</v>
      </c>
      <c r="O18366" s="1">
        <v>1.80966E-14</v>
      </c>
      <c r="P18366">
        <v>212</v>
      </c>
    </row>
    <row r="18367" spans="1:16" x14ac:dyDescent="0.25">
      <c r="A18367" t="s">
        <v>27210</v>
      </c>
      <c r="B18367">
        <v>819</v>
      </c>
      <c r="C18367" s="3" t="str">
        <f>HYPERLINK("http://www.uniprot.org/uniprot/G7I2H0","tr|G7I2H0|G7I2H0_MEDTR")</f>
        <v>tr|G7I2H0|G7I2H0_MEDTR</v>
      </c>
      <c r="D18367" t="s">
        <v>144</v>
      </c>
      <c r="E18367">
        <v>38.5</v>
      </c>
      <c r="F18367">
        <v>187</v>
      </c>
      <c r="G18367">
        <v>115</v>
      </c>
      <c r="H18367">
        <v>2</v>
      </c>
      <c r="I18367">
        <v>193</v>
      </c>
      <c r="J18367">
        <v>747</v>
      </c>
      <c r="K18367">
        <v>1</v>
      </c>
      <c r="L18367">
        <v>136</v>
      </c>
      <c r="M18367">
        <v>313</v>
      </c>
      <c r="N18367" t="s">
        <v>18</v>
      </c>
      <c r="O18367" s="1">
        <v>1.91518E-17</v>
      </c>
      <c r="P18367">
        <v>236</v>
      </c>
    </row>
    <row r="18368" spans="1:16" x14ac:dyDescent="0.25">
      <c r="A18368" t="s">
        <v>27211</v>
      </c>
      <c r="B18368">
        <v>651</v>
      </c>
      <c r="C18368" s="3" t="str">
        <f>HYPERLINK("http://www.uniprot.org/uniprot/K7MNX2","tr|K7MNX2|K7MNX2_SOYBN")</f>
        <v>tr|K7MNX2|K7MNX2_SOYBN</v>
      </c>
      <c r="D18368" t="s">
        <v>28</v>
      </c>
      <c r="E18368">
        <v>26.4</v>
      </c>
      <c r="F18368">
        <v>178</v>
      </c>
      <c r="G18368">
        <v>131</v>
      </c>
      <c r="H18368">
        <v>1</v>
      </c>
      <c r="I18368">
        <v>118</v>
      </c>
      <c r="J18368">
        <v>648</v>
      </c>
      <c r="K18368">
        <v>1</v>
      </c>
      <c r="L18368">
        <v>276</v>
      </c>
      <c r="M18368">
        <v>447</v>
      </c>
      <c r="N18368" t="s">
        <v>18</v>
      </c>
      <c r="O18368" s="1">
        <v>8.0087899999999994E-11</v>
      </c>
      <c r="P18368">
        <v>177</v>
      </c>
    </row>
    <row r="18369" spans="1:16" x14ac:dyDescent="0.25">
      <c r="A18369" t="s">
        <v>27212</v>
      </c>
      <c r="B18369">
        <v>594</v>
      </c>
      <c r="C18369" s="3" t="str">
        <f>HYPERLINK("http://www.uniprot.org/uniprot/A8IK57","tr|A8IK57|A8IK57_MEDTR")</f>
        <v>tr|A8IK57|A8IK57_MEDTR</v>
      </c>
      <c r="D18369" t="s">
        <v>27173</v>
      </c>
      <c r="E18369">
        <v>88.83</v>
      </c>
      <c r="F18369">
        <v>197</v>
      </c>
      <c r="G18369">
        <v>22</v>
      </c>
      <c r="H18369">
        <v>0</v>
      </c>
      <c r="I18369">
        <v>1</v>
      </c>
      <c r="J18369">
        <v>591</v>
      </c>
      <c r="K18369">
        <v>1</v>
      </c>
      <c r="L18369">
        <v>1</v>
      </c>
      <c r="M18369">
        <v>196</v>
      </c>
      <c r="N18369" t="s">
        <v>18</v>
      </c>
      <c r="O18369" s="1">
        <v>1.9167399999999999E-92</v>
      </c>
      <c r="P18369">
        <v>880</v>
      </c>
    </row>
    <row r="18370" spans="1:16" x14ac:dyDescent="0.25">
      <c r="A18370" t="s">
        <v>27213</v>
      </c>
      <c r="B18370">
        <v>549</v>
      </c>
      <c r="C18370" s="3" t="str">
        <f>HYPERLINK("http://www.uniprot.org/uniprot/Q2HUM6","tr|Q2HUM6|Q2HUM6_MEDTR")</f>
        <v>tr|Q2HUM6|Q2HUM6_MEDTR</v>
      </c>
      <c r="D18370" t="s">
        <v>27214</v>
      </c>
      <c r="E18370">
        <v>78.02</v>
      </c>
      <c r="F18370">
        <v>182</v>
      </c>
      <c r="G18370">
        <v>40</v>
      </c>
      <c r="H18370">
        <v>2</v>
      </c>
      <c r="I18370">
        <v>1</v>
      </c>
      <c r="J18370">
        <v>540</v>
      </c>
      <c r="K18370">
        <v>1</v>
      </c>
      <c r="L18370">
        <v>1</v>
      </c>
      <c r="M18370">
        <v>182</v>
      </c>
      <c r="N18370" t="s">
        <v>18</v>
      </c>
      <c r="O18370" s="1">
        <v>2.9765200000000002E-72</v>
      </c>
      <c r="P18370">
        <v>705</v>
      </c>
    </row>
    <row r="18371" spans="1:16" x14ac:dyDescent="0.25">
      <c r="A18371" t="s">
        <v>27215</v>
      </c>
      <c r="B18371">
        <v>1941</v>
      </c>
      <c r="C18371" s="3" t="str">
        <f>HYPERLINK("http://www.uniprot.org/uniprot/I1KD70","tr|I1KD70|I1KD70_SOYBN")</f>
        <v>tr|I1KD70|I1KD70_SOYBN</v>
      </c>
      <c r="D18371" t="s">
        <v>99</v>
      </c>
      <c r="E18371">
        <v>66.92</v>
      </c>
      <c r="F18371">
        <v>647</v>
      </c>
      <c r="G18371">
        <v>214</v>
      </c>
      <c r="H18371">
        <v>2</v>
      </c>
      <c r="I18371">
        <v>1</v>
      </c>
      <c r="J18371">
        <v>1935</v>
      </c>
      <c r="K18371">
        <v>1</v>
      </c>
      <c r="L18371">
        <v>59</v>
      </c>
      <c r="M18371">
        <v>682</v>
      </c>
      <c r="N18371" t="s">
        <v>18</v>
      </c>
      <c r="O18371">
        <v>0</v>
      </c>
      <c r="P18371">
        <v>2084</v>
      </c>
    </row>
    <row r="18372" spans="1:16" x14ac:dyDescent="0.25">
      <c r="A18372" t="s">
        <v>27216</v>
      </c>
      <c r="B18372">
        <v>2160</v>
      </c>
      <c r="C18372" s="3" t="str">
        <f>HYPERLINK("http://www.uniprot.org/uniprot/D2DWB2","tr|D2DWB2|D2DWB2_PHAVU")</f>
        <v>tr|D2DWB2|D2DWB2_PHAVU</v>
      </c>
      <c r="D18372" t="s">
        <v>27217</v>
      </c>
      <c r="E18372">
        <v>79.069999999999993</v>
      </c>
      <c r="F18372">
        <v>717</v>
      </c>
      <c r="G18372">
        <v>150</v>
      </c>
      <c r="H18372">
        <v>20</v>
      </c>
      <c r="I18372">
        <v>67</v>
      </c>
      <c r="J18372">
        <v>2157</v>
      </c>
      <c r="K18372">
        <v>1</v>
      </c>
      <c r="L18372">
        <v>6</v>
      </c>
      <c r="M18372">
        <v>711</v>
      </c>
      <c r="N18372" t="s">
        <v>18</v>
      </c>
      <c r="O18372">
        <v>0</v>
      </c>
      <c r="P18372">
        <v>2765</v>
      </c>
    </row>
    <row r="18373" spans="1:16" x14ac:dyDescent="0.25">
      <c r="A18373" t="s">
        <v>27218</v>
      </c>
      <c r="B18373">
        <v>666</v>
      </c>
      <c r="C18373" s="3" t="str">
        <f>HYPERLINK("http://www.uniprot.org/uniprot/Q9FSZ5","tr|Q9FSZ5|Q9FSZ5_CICAR")</f>
        <v>tr|Q9FSZ5|Q9FSZ5_CICAR</v>
      </c>
      <c r="D18373" t="s">
        <v>27219</v>
      </c>
      <c r="E18373">
        <v>92.76</v>
      </c>
      <c r="F18373">
        <v>221</v>
      </c>
      <c r="G18373">
        <v>16</v>
      </c>
      <c r="H18373">
        <v>0</v>
      </c>
      <c r="I18373">
        <v>1</v>
      </c>
      <c r="J18373">
        <v>663</v>
      </c>
      <c r="K18373">
        <v>1</v>
      </c>
      <c r="L18373">
        <v>1</v>
      </c>
      <c r="M18373">
        <v>221</v>
      </c>
      <c r="N18373" t="s">
        <v>18</v>
      </c>
      <c r="O18373" s="1">
        <v>9.4464899999999995E-119</v>
      </c>
      <c r="P18373">
        <v>1108</v>
      </c>
    </row>
    <row r="18374" spans="1:16" x14ac:dyDescent="0.25">
      <c r="A18374" t="s">
        <v>27220</v>
      </c>
      <c r="B18374">
        <v>507</v>
      </c>
      <c r="C18374" s="3" t="str">
        <f>HYPERLINK("http://www.uniprot.org/uniprot/I1MWN5","tr|I1MWN5|I1MWN5_SOYBN")</f>
        <v>tr|I1MWN5|I1MWN5_SOYBN</v>
      </c>
      <c r="D18374" t="s">
        <v>1187</v>
      </c>
      <c r="E18374">
        <v>71.31</v>
      </c>
      <c r="F18374">
        <v>129</v>
      </c>
      <c r="G18374">
        <v>37</v>
      </c>
      <c r="H18374">
        <v>0</v>
      </c>
      <c r="I18374">
        <v>16</v>
      </c>
      <c r="J18374">
        <v>402</v>
      </c>
      <c r="K18374">
        <v>1</v>
      </c>
      <c r="L18374">
        <v>348</v>
      </c>
      <c r="M18374">
        <v>472</v>
      </c>
      <c r="N18374" t="s">
        <v>18</v>
      </c>
      <c r="O18374" s="1">
        <v>7.6918200000000002E-43</v>
      </c>
      <c r="P18374">
        <v>451</v>
      </c>
    </row>
    <row r="18375" spans="1:16" x14ac:dyDescent="0.25">
      <c r="A18375" t="s">
        <v>27221</v>
      </c>
      <c r="B18375">
        <v>783</v>
      </c>
      <c r="C18375" s="3" t="str">
        <f>HYPERLINK("http://www.uniprot.org/uniprot/Q2HRW5","tr|Q2HRW5|Q2HRW5_MEDTR")</f>
        <v>tr|Q2HRW5|Q2HRW5_MEDTR</v>
      </c>
      <c r="D18375" t="s">
        <v>27184</v>
      </c>
      <c r="E18375">
        <v>76.209999999999994</v>
      </c>
      <c r="F18375">
        <v>227</v>
      </c>
      <c r="G18375">
        <v>54</v>
      </c>
      <c r="H18375">
        <v>0</v>
      </c>
      <c r="I18375">
        <v>1</v>
      </c>
      <c r="J18375">
        <v>681</v>
      </c>
      <c r="K18375">
        <v>1</v>
      </c>
      <c r="L18375">
        <v>1</v>
      </c>
      <c r="M18375">
        <v>227</v>
      </c>
      <c r="N18375" t="s">
        <v>18</v>
      </c>
      <c r="O18375" s="1">
        <v>4.6363100000000003E-87</v>
      </c>
      <c r="P18375">
        <v>836</v>
      </c>
    </row>
    <row r="18376" spans="1:16" x14ac:dyDescent="0.25">
      <c r="A18376" t="s">
        <v>27222</v>
      </c>
      <c r="B18376">
        <v>714</v>
      </c>
      <c r="C18376" s="3" t="str">
        <f>HYPERLINK("http://www.uniprot.org/uniprot/G7KWT9","tr|G7KWT9|G7KWT9_MEDTR")</f>
        <v>tr|G7KWT9|G7KWT9_MEDTR</v>
      </c>
      <c r="D18376" t="s">
        <v>26999</v>
      </c>
      <c r="E18376">
        <v>81.97</v>
      </c>
      <c r="F18376">
        <v>233</v>
      </c>
      <c r="G18376">
        <v>42</v>
      </c>
      <c r="H18376">
        <v>0</v>
      </c>
      <c r="I18376">
        <v>1</v>
      </c>
      <c r="J18376">
        <v>699</v>
      </c>
      <c r="K18376">
        <v>1</v>
      </c>
      <c r="L18376">
        <v>1</v>
      </c>
      <c r="M18376">
        <v>233</v>
      </c>
      <c r="N18376" t="s">
        <v>18</v>
      </c>
      <c r="O18376" s="1">
        <v>1.19272E-104</v>
      </c>
      <c r="P18376">
        <v>987</v>
      </c>
    </row>
    <row r="18377" spans="1:16" x14ac:dyDescent="0.25">
      <c r="A18377" t="s">
        <v>27223</v>
      </c>
      <c r="B18377">
        <v>1359</v>
      </c>
      <c r="C18377" s="3" t="str">
        <f>HYPERLINK("http://www.uniprot.org/uniprot/G7IAR1","tr|G7IAR1|G7IAR1_MEDTR")</f>
        <v>tr|G7IAR1|G7IAR1_MEDTR</v>
      </c>
      <c r="D18377" t="s">
        <v>27224</v>
      </c>
      <c r="E18377">
        <v>85.01</v>
      </c>
      <c r="F18377">
        <v>427</v>
      </c>
      <c r="G18377">
        <v>64</v>
      </c>
      <c r="H18377">
        <v>0</v>
      </c>
      <c r="I18377">
        <v>76</v>
      </c>
      <c r="J18377">
        <v>1356</v>
      </c>
      <c r="K18377">
        <v>1</v>
      </c>
      <c r="L18377">
        <v>113</v>
      </c>
      <c r="M18377">
        <v>539</v>
      </c>
      <c r="N18377" t="s">
        <v>18</v>
      </c>
      <c r="O18377">
        <v>0</v>
      </c>
      <c r="P18377">
        <v>1875</v>
      </c>
    </row>
    <row r="18378" spans="1:16" x14ac:dyDescent="0.25">
      <c r="A18378" t="s">
        <v>27225</v>
      </c>
      <c r="B18378">
        <v>648</v>
      </c>
      <c r="C18378" s="3" t="str">
        <f>HYPERLINK("http://www.uniprot.org/uniprot/A2Q2T1","tr|A2Q2T1|A2Q2T1_MEDTR")</f>
        <v>tr|A2Q2T1|A2Q2T1_MEDTR</v>
      </c>
      <c r="D18378" t="s">
        <v>337</v>
      </c>
      <c r="E18378">
        <v>85.85</v>
      </c>
      <c r="F18378">
        <v>205</v>
      </c>
      <c r="G18378">
        <v>29</v>
      </c>
      <c r="H18378">
        <v>2</v>
      </c>
      <c r="I18378">
        <v>1</v>
      </c>
      <c r="J18378">
        <v>609</v>
      </c>
      <c r="K18378">
        <v>1</v>
      </c>
      <c r="L18378">
        <v>273</v>
      </c>
      <c r="M18378">
        <v>477</v>
      </c>
      <c r="N18378" t="s">
        <v>18</v>
      </c>
      <c r="O18378" s="1">
        <v>1.04145E-95</v>
      </c>
      <c r="P18378">
        <v>909</v>
      </c>
    </row>
    <row r="18379" spans="1:16" x14ac:dyDescent="0.25">
      <c r="A18379" t="s">
        <v>27226</v>
      </c>
      <c r="B18379">
        <v>1836</v>
      </c>
      <c r="C18379" s="3" t="str">
        <f>HYPERLINK("http://www.uniprot.org/uniprot/G7I982","tr|G7I982|G7I982_MEDTR")</f>
        <v>tr|G7I982|G7I982_MEDTR</v>
      </c>
      <c r="D18379" t="s">
        <v>27227</v>
      </c>
      <c r="E18379">
        <v>78.63</v>
      </c>
      <c r="F18379">
        <v>599</v>
      </c>
      <c r="G18379">
        <v>128</v>
      </c>
      <c r="H18379">
        <v>4</v>
      </c>
      <c r="I18379">
        <v>49</v>
      </c>
      <c r="J18379">
        <v>1833</v>
      </c>
      <c r="K18379">
        <v>1</v>
      </c>
      <c r="L18379">
        <v>28</v>
      </c>
      <c r="M18379">
        <v>616</v>
      </c>
      <c r="N18379" t="s">
        <v>18</v>
      </c>
      <c r="O18379">
        <v>0</v>
      </c>
      <c r="P18379">
        <v>2469</v>
      </c>
    </row>
    <row r="18380" spans="1:16" x14ac:dyDescent="0.25">
      <c r="A18380" t="s">
        <v>27228</v>
      </c>
      <c r="B18380">
        <v>2757</v>
      </c>
      <c r="C18380" s="3" t="str">
        <f>HYPERLINK("http://www.uniprot.org/uniprot/D3YBD2","tr|D3YBD2|D3YBD2_TRIRP")</f>
        <v>tr|D3YBD2|D3YBD2_TRIRP</v>
      </c>
      <c r="D18380" t="s">
        <v>10493</v>
      </c>
      <c r="E18380">
        <v>71.680000000000007</v>
      </c>
      <c r="F18380">
        <v>936</v>
      </c>
      <c r="G18380">
        <v>265</v>
      </c>
      <c r="H18380">
        <v>34</v>
      </c>
      <c r="I18380">
        <v>49</v>
      </c>
      <c r="J18380">
        <v>2754</v>
      </c>
      <c r="K18380">
        <v>1</v>
      </c>
      <c r="L18380">
        <v>1</v>
      </c>
      <c r="M18380">
        <v>934</v>
      </c>
      <c r="N18380" t="s">
        <v>18</v>
      </c>
      <c r="O18380">
        <v>0</v>
      </c>
      <c r="P18380">
        <v>3212</v>
      </c>
    </row>
    <row r="18381" spans="1:16" x14ac:dyDescent="0.25">
      <c r="A18381" t="s">
        <v>27229</v>
      </c>
      <c r="B18381">
        <v>1143</v>
      </c>
      <c r="C18381" s="3" t="str">
        <f>HYPERLINK("http://www.uniprot.org/uniprot/A5C1E1","tr|A5C1E1|A5C1E1_VITVI")</f>
        <v>tr|A5C1E1|A5C1E1_VITVI</v>
      </c>
      <c r="D18381" t="s">
        <v>27230</v>
      </c>
      <c r="E18381">
        <v>40.659999999999997</v>
      </c>
      <c r="F18381">
        <v>391</v>
      </c>
      <c r="G18381">
        <v>232</v>
      </c>
      <c r="H18381">
        <v>58</v>
      </c>
      <c r="I18381">
        <v>112</v>
      </c>
      <c r="J18381">
        <v>1110</v>
      </c>
      <c r="K18381">
        <v>1</v>
      </c>
      <c r="L18381">
        <v>62</v>
      </c>
      <c r="M18381">
        <v>443</v>
      </c>
      <c r="N18381" t="s">
        <v>18</v>
      </c>
      <c r="O18381" s="1">
        <v>2.63838E-54</v>
      </c>
      <c r="P18381">
        <v>556</v>
      </c>
    </row>
    <row r="18382" spans="1:16" x14ac:dyDescent="0.25">
      <c r="A18382" t="s">
        <v>27231</v>
      </c>
      <c r="B18382">
        <v>891</v>
      </c>
      <c r="C18382" s="3" t="str">
        <f>HYPERLINK("http://www.uniprot.org/uniprot/G7I2H0","tr|G7I2H0|G7I2H0_MEDTR")</f>
        <v>tr|G7I2H0|G7I2H0_MEDTR</v>
      </c>
      <c r="D18382" t="s">
        <v>144</v>
      </c>
      <c r="E18382">
        <v>38.68</v>
      </c>
      <c r="F18382">
        <v>137</v>
      </c>
      <c r="G18382">
        <v>84</v>
      </c>
      <c r="H18382">
        <v>3</v>
      </c>
      <c r="I18382">
        <v>181</v>
      </c>
      <c r="J18382">
        <v>582</v>
      </c>
      <c r="K18382">
        <v>1</v>
      </c>
      <c r="L18382">
        <v>27</v>
      </c>
      <c r="M18382">
        <v>163</v>
      </c>
      <c r="N18382" t="s">
        <v>18</v>
      </c>
      <c r="O18382" s="1">
        <v>1.8972600000000001E-16</v>
      </c>
      <c r="P18382">
        <v>228</v>
      </c>
    </row>
    <row r="18383" spans="1:16" x14ac:dyDescent="0.25">
      <c r="A18383" t="s">
        <v>27232</v>
      </c>
      <c r="B18383">
        <v>960</v>
      </c>
      <c r="C18383" s="3" t="str">
        <f>HYPERLINK("http://www.uniprot.org/uniprot/Q2HSL7","tr|Q2HSL7|Q2HSL7_MEDTR")</f>
        <v>tr|Q2HSL7|Q2HSL7_MEDTR</v>
      </c>
      <c r="D18383" t="s">
        <v>27233</v>
      </c>
      <c r="E18383">
        <v>60.92</v>
      </c>
      <c r="F18383">
        <v>325</v>
      </c>
      <c r="G18383">
        <v>127</v>
      </c>
      <c r="H18383">
        <v>14</v>
      </c>
      <c r="I18383">
        <v>13</v>
      </c>
      <c r="J18383">
        <v>945</v>
      </c>
      <c r="K18383">
        <v>1</v>
      </c>
      <c r="L18383">
        <v>6</v>
      </c>
      <c r="M18383">
        <v>330</v>
      </c>
      <c r="N18383" t="s">
        <v>18</v>
      </c>
      <c r="O18383" s="1">
        <v>8.2516899999999997E-109</v>
      </c>
      <c r="P18383">
        <v>1025</v>
      </c>
    </row>
    <row r="18384" spans="1:16" x14ac:dyDescent="0.25">
      <c r="A18384" t="s">
        <v>27234</v>
      </c>
      <c r="B18384">
        <v>1170</v>
      </c>
      <c r="C18384" s="3" t="str">
        <f>HYPERLINK("http://www.uniprot.org/uniprot/I1M0A8","tr|I1M0A8|I1M0A8_SOYBN")</f>
        <v>tr|I1M0A8|I1M0A8_SOYBN</v>
      </c>
      <c r="D18384" t="s">
        <v>71</v>
      </c>
      <c r="E18384">
        <v>76.58</v>
      </c>
      <c r="F18384">
        <v>363</v>
      </c>
      <c r="G18384">
        <v>85</v>
      </c>
      <c r="H18384">
        <v>4</v>
      </c>
      <c r="I18384">
        <v>79</v>
      </c>
      <c r="J18384">
        <v>1155</v>
      </c>
      <c r="K18384">
        <v>1</v>
      </c>
      <c r="L18384">
        <v>27</v>
      </c>
      <c r="M18384">
        <v>386</v>
      </c>
      <c r="N18384" t="s">
        <v>18</v>
      </c>
      <c r="O18384" s="1">
        <v>9.4553999999999999E-156</v>
      </c>
      <c r="P18384">
        <v>1431</v>
      </c>
    </row>
    <row r="18385" spans="1:16" x14ac:dyDescent="0.25">
      <c r="A18385" t="s">
        <v>27235</v>
      </c>
      <c r="B18385">
        <v>3231</v>
      </c>
      <c r="C18385" s="3" t="str">
        <f>HYPERLINK("http://www.uniprot.org/uniprot/A5BE46","tr|A5BE46|A5BE46_VITVI")</f>
        <v>tr|A5BE46|A5BE46_VITVI</v>
      </c>
      <c r="D18385" t="s">
        <v>462</v>
      </c>
      <c r="E18385">
        <v>79.39</v>
      </c>
      <c r="F18385">
        <v>1082</v>
      </c>
      <c r="G18385">
        <v>223</v>
      </c>
      <c r="H18385">
        <v>7</v>
      </c>
      <c r="I18385">
        <v>1</v>
      </c>
      <c r="J18385">
        <v>3225</v>
      </c>
      <c r="K18385">
        <v>1</v>
      </c>
      <c r="L18385">
        <v>272</v>
      </c>
      <c r="M18385">
        <v>1353</v>
      </c>
      <c r="N18385" t="s">
        <v>18</v>
      </c>
      <c r="O18385">
        <v>0</v>
      </c>
      <c r="P18385">
        <v>4573</v>
      </c>
    </row>
    <row r="18386" spans="1:16" x14ac:dyDescent="0.25">
      <c r="A18386" t="s">
        <v>27236</v>
      </c>
      <c r="B18386">
        <v>1119</v>
      </c>
      <c r="C18386" s="3" t="str">
        <f>HYPERLINK("http://www.uniprot.org/uniprot/M5XKV7","tr|M5XKV7|M5XKV7_PRUPE")</f>
        <v>tr|M5XKV7|M5XKV7_PRUPE</v>
      </c>
      <c r="D18386" t="s">
        <v>27237</v>
      </c>
      <c r="E18386">
        <v>39.049999999999997</v>
      </c>
      <c r="F18386">
        <v>338</v>
      </c>
      <c r="G18386">
        <v>206</v>
      </c>
      <c r="H18386">
        <v>19</v>
      </c>
      <c r="I18386">
        <v>103</v>
      </c>
      <c r="J18386">
        <v>1059</v>
      </c>
      <c r="K18386">
        <v>1</v>
      </c>
      <c r="L18386">
        <v>91</v>
      </c>
      <c r="M18386">
        <v>415</v>
      </c>
      <c r="N18386" t="s">
        <v>18</v>
      </c>
      <c r="O18386" s="1">
        <v>4.6546600000000001E-48</v>
      </c>
      <c r="P18386">
        <v>502</v>
      </c>
    </row>
    <row r="18387" spans="1:16" x14ac:dyDescent="0.25">
      <c r="A18387" t="s">
        <v>27238</v>
      </c>
      <c r="B18387">
        <v>1194</v>
      </c>
      <c r="C18387" s="3" t="str">
        <f>HYPERLINK("http://www.uniprot.org/uniprot/G7JUA6","tr|G7JUA6|G7JUA6_MEDTR")</f>
        <v>tr|G7JUA6|G7JUA6_MEDTR</v>
      </c>
      <c r="D18387" t="s">
        <v>27239</v>
      </c>
      <c r="E18387">
        <v>73.09</v>
      </c>
      <c r="F18387">
        <v>394</v>
      </c>
      <c r="G18387">
        <v>106</v>
      </c>
      <c r="H18387">
        <v>3</v>
      </c>
      <c r="I18387">
        <v>1</v>
      </c>
      <c r="J18387">
        <v>1173</v>
      </c>
      <c r="K18387">
        <v>1</v>
      </c>
      <c r="L18387">
        <v>1</v>
      </c>
      <c r="M18387">
        <v>379</v>
      </c>
      <c r="N18387" t="s">
        <v>18</v>
      </c>
      <c r="O18387" s="1">
        <v>1.1450499999999999E-148</v>
      </c>
      <c r="P18387">
        <v>1370</v>
      </c>
    </row>
    <row r="18388" spans="1:16" x14ac:dyDescent="0.25">
      <c r="A18388" t="s">
        <v>27240</v>
      </c>
      <c r="B18388">
        <v>1863</v>
      </c>
      <c r="C18388" s="3" t="str">
        <f>HYPERLINK("http://www.uniprot.org/uniprot/G7LEC2","tr|G7LEC2|G7LEC2_MEDTR")</f>
        <v>tr|G7LEC2|G7LEC2_MEDTR</v>
      </c>
      <c r="D18388" t="s">
        <v>27241</v>
      </c>
      <c r="E18388">
        <v>76.63</v>
      </c>
      <c r="F18388">
        <v>672</v>
      </c>
      <c r="G18388">
        <v>157</v>
      </c>
      <c r="H18388">
        <v>52</v>
      </c>
      <c r="I18388">
        <v>1</v>
      </c>
      <c r="J18388">
        <v>1860</v>
      </c>
      <c r="K18388">
        <v>1</v>
      </c>
      <c r="L18388">
        <v>1</v>
      </c>
      <c r="M18388">
        <v>672</v>
      </c>
      <c r="N18388" t="s">
        <v>18</v>
      </c>
      <c r="O18388">
        <v>0</v>
      </c>
      <c r="P18388">
        <v>2466</v>
      </c>
    </row>
    <row r="18389" spans="1:16" x14ac:dyDescent="0.25">
      <c r="A18389" t="s">
        <v>27242</v>
      </c>
      <c r="B18389">
        <v>3153</v>
      </c>
      <c r="C18389" s="3" t="str">
        <f>HYPERLINK("http://www.uniprot.org/uniprot/I1K030","tr|I1K030|I1K030_SOYBN")</f>
        <v>tr|I1K030|I1K030_SOYBN</v>
      </c>
      <c r="D18389" t="s">
        <v>28</v>
      </c>
      <c r="E18389">
        <v>72.8</v>
      </c>
      <c r="F18389">
        <v>1048</v>
      </c>
      <c r="G18389">
        <v>285</v>
      </c>
      <c r="H18389">
        <v>25</v>
      </c>
      <c r="I18389">
        <v>1</v>
      </c>
      <c r="J18389">
        <v>3069</v>
      </c>
      <c r="K18389">
        <v>1</v>
      </c>
      <c r="L18389">
        <v>48</v>
      </c>
      <c r="M18389">
        <v>1092</v>
      </c>
      <c r="N18389" t="s">
        <v>18</v>
      </c>
      <c r="O18389">
        <v>0</v>
      </c>
      <c r="P18389">
        <v>3799</v>
      </c>
    </row>
    <row r="18390" spans="1:16" x14ac:dyDescent="0.25">
      <c r="A18390" t="s">
        <v>27243</v>
      </c>
      <c r="B18390">
        <v>1605</v>
      </c>
      <c r="C18390" s="3" t="str">
        <f>HYPERLINK("http://www.uniprot.org/uniprot/G7K9H7","tr|G7K9H7|G7K9H7_MEDTR")</f>
        <v>tr|G7K9H7|G7K9H7_MEDTR</v>
      </c>
      <c r="D18390" t="s">
        <v>27244</v>
      </c>
      <c r="E18390">
        <v>85.76</v>
      </c>
      <c r="F18390">
        <v>534</v>
      </c>
      <c r="G18390">
        <v>76</v>
      </c>
      <c r="H18390">
        <v>0</v>
      </c>
      <c r="I18390">
        <v>1</v>
      </c>
      <c r="J18390">
        <v>1602</v>
      </c>
      <c r="K18390">
        <v>1</v>
      </c>
      <c r="L18390">
        <v>125</v>
      </c>
      <c r="M18390">
        <v>658</v>
      </c>
      <c r="N18390" t="s">
        <v>18</v>
      </c>
      <c r="O18390">
        <v>0</v>
      </c>
      <c r="P18390">
        <v>2423</v>
      </c>
    </row>
    <row r="18391" spans="1:16" x14ac:dyDescent="0.25">
      <c r="A18391" t="s">
        <v>27245</v>
      </c>
      <c r="B18391">
        <v>1065</v>
      </c>
      <c r="C18391" s="3" t="str">
        <f>HYPERLINK("http://www.uniprot.org/uniprot/I3SU97","tr|I3SU97|I3SU97_MEDTR")</f>
        <v>tr|I3SU97|I3SU97_MEDTR</v>
      </c>
      <c r="D18391" t="s">
        <v>22</v>
      </c>
      <c r="E18391">
        <v>92.65</v>
      </c>
      <c r="F18391">
        <v>354</v>
      </c>
      <c r="G18391">
        <v>26</v>
      </c>
      <c r="H18391">
        <v>0</v>
      </c>
      <c r="I18391">
        <v>1</v>
      </c>
      <c r="J18391">
        <v>1062</v>
      </c>
      <c r="K18391">
        <v>1</v>
      </c>
      <c r="L18391">
        <v>1</v>
      </c>
      <c r="M18391">
        <v>354</v>
      </c>
      <c r="N18391" t="s">
        <v>18</v>
      </c>
      <c r="O18391">
        <v>0</v>
      </c>
      <c r="P18391">
        <v>1704</v>
      </c>
    </row>
    <row r="18392" spans="1:16" x14ac:dyDescent="0.25">
      <c r="A18392" t="s">
        <v>27246</v>
      </c>
      <c r="B18392">
        <v>1539</v>
      </c>
      <c r="C18392" s="3" t="str">
        <f>HYPERLINK("http://www.uniprot.org/uniprot/G7JSI7","tr|G7JSI7|G7JSI7_MEDTR")</f>
        <v>tr|G7JSI7|G7JSI7_MEDTR</v>
      </c>
      <c r="D18392" t="s">
        <v>27247</v>
      </c>
      <c r="E18392">
        <v>75.78</v>
      </c>
      <c r="F18392">
        <v>508</v>
      </c>
      <c r="G18392">
        <v>123</v>
      </c>
      <c r="H18392">
        <v>44</v>
      </c>
      <c r="I18392">
        <v>1</v>
      </c>
      <c r="J18392">
        <v>1392</v>
      </c>
      <c r="K18392">
        <v>1</v>
      </c>
      <c r="L18392">
        <v>1</v>
      </c>
      <c r="M18392">
        <v>497</v>
      </c>
      <c r="N18392" t="s">
        <v>18</v>
      </c>
      <c r="O18392">
        <v>0</v>
      </c>
      <c r="P18392">
        <v>1908</v>
      </c>
    </row>
    <row r="18393" spans="1:16" x14ac:dyDescent="0.25">
      <c r="A18393" t="s">
        <v>27248</v>
      </c>
      <c r="B18393">
        <v>1080</v>
      </c>
      <c r="C18393" s="3" t="str">
        <f>HYPERLINK("http://www.uniprot.org/uniprot/G7JDL9","tr|G7JDL9|G7JDL9_MEDTR")</f>
        <v>tr|G7JDL9|G7JDL9_MEDTR</v>
      </c>
      <c r="D18393" t="s">
        <v>242</v>
      </c>
      <c r="E18393">
        <v>31.66</v>
      </c>
      <c r="F18393">
        <v>259</v>
      </c>
      <c r="G18393">
        <v>177</v>
      </c>
      <c r="H18393">
        <v>10</v>
      </c>
      <c r="I18393">
        <v>322</v>
      </c>
      <c r="J18393">
        <v>1068</v>
      </c>
      <c r="K18393">
        <v>1</v>
      </c>
      <c r="L18393">
        <v>25</v>
      </c>
      <c r="M18393">
        <v>270</v>
      </c>
      <c r="N18393" t="s">
        <v>18</v>
      </c>
      <c r="O18393" s="1">
        <v>4.2688299999999996E-27</v>
      </c>
      <c r="P18393">
        <v>321</v>
      </c>
    </row>
    <row r="18394" spans="1:16" x14ac:dyDescent="0.25">
      <c r="A18394" t="s">
        <v>27249</v>
      </c>
      <c r="B18394">
        <v>1620</v>
      </c>
      <c r="C18394" s="3" t="str">
        <f>HYPERLINK("http://www.uniprot.org/uniprot/G7IKJ3","tr|G7IKJ3|G7IKJ3_MEDTR")</f>
        <v>tr|G7IKJ3|G7IKJ3_MEDTR</v>
      </c>
      <c r="D18394" t="s">
        <v>3121</v>
      </c>
      <c r="E18394">
        <v>27.72</v>
      </c>
      <c r="F18394">
        <v>321</v>
      </c>
      <c r="G18394">
        <v>232</v>
      </c>
      <c r="H18394">
        <v>3</v>
      </c>
      <c r="I18394">
        <v>79</v>
      </c>
      <c r="J18394">
        <v>1032</v>
      </c>
      <c r="K18394">
        <v>1</v>
      </c>
      <c r="L18394">
        <v>637</v>
      </c>
      <c r="M18394">
        <v>919</v>
      </c>
      <c r="N18394" t="s">
        <v>18</v>
      </c>
      <c r="O18394" s="1">
        <v>2.61693E-27</v>
      </c>
      <c r="P18394">
        <v>325</v>
      </c>
    </row>
    <row r="18395" spans="1:16" x14ac:dyDescent="0.25">
      <c r="A18395" t="s">
        <v>27250</v>
      </c>
      <c r="B18395">
        <v>1017</v>
      </c>
      <c r="C18395" s="3" t="str">
        <f>HYPERLINK("http://www.uniprot.org/uniprot/K7LW53","tr|K7LW53|K7LW53_SOYBN")</f>
        <v>tr|K7LW53|K7LW53_SOYBN</v>
      </c>
      <c r="D18395" t="s">
        <v>28</v>
      </c>
      <c r="E18395">
        <v>71.89</v>
      </c>
      <c r="F18395">
        <v>338</v>
      </c>
      <c r="G18395">
        <v>95</v>
      </c>
      <c r="H18395">
        <v>0</v>
      </c>
      <c r="I18395">
        <v>1</v>
      </c>
      <c r="J18395">
        <v>1014</v>
      </c>
      <c r="K18395">
        <v>1</v>
      </c>
      <c r="L18395">
        <v>7</v>
      </c>
      <c r="M18395">
        <v>342</v>
      </c>
      <c r="N18395" t="s">
        <v>18</v>
      </c>
      <c r="O18395" s="1">
        <v>4.1737800000000001E-130</v>
      </c>
      <c r="P18395">
        <v>1209</v>
      </c>
    </row>
    <row r="18396" spans="1:16" x14ac:dyDescent="0.25">
      <c r="A18396" t="s">
        <v>27251</v>
      </c>
      <c r="B18396">
        <v>612</v>
      </c>
      <c r="C18396" s="3" t="str">
        <f>HYPERLINK("http://www.uniprot.org/uniprot/I1N1P4","tr|I1N1P4|I1N1P4_SOYBN")</f>
        <v>tr|I1N1P4|I1N1P4_SOYBN</v>
      </c>
      <c r="D18396" t="s">
        <v>71</v>
      </c>
      <c r="E18396">
        <v>74.58</v>
      </c>
      <c r="F18396">
        <v>181</v>
      </c>
      <c r="G18396">
        <v>46</v>
      </c>
      <c r="H18396">
        <v>0</v>
      </c>
      <c r="I18396">
        <v>43</v>
      </c>
      <c r="J18396">
        <v>585</v>
      </c>
      <c r="K18396">
        <v>1</v>
      </c>
      <c r="L18396">
        <v>15</v>
      </c>
      <c r="M18396">
        <v>194</v>
      </c>
      <c r="N18396" t="s">
        <v>18</v>
      </c>
      <c r="O18396" s="1">
        <v>1.47032E-69</v>
      </c>
      <c r="P18396">
        <v>683</v>
      </c>
    </row>
    <row r="18397" spans="1:16" x14ac:dyDescent="0.25">
      <c r="A18397" t="s">
        <v>27252</v>
      </c>
      <c r="B18397">
        <v>1026</v>
      </c>
      <c r="C18397" s="3" t="str">
        <f>HYPERLINK("http://www.uniprot.org/uniprot/D2DWB3","tr|D2DWB3|D2DWB3_PHAVU")</f>
        <v>tr|D2DWB3|D2DWB3_PHAVU</v>
      </c>
      <c r="D18397" t="s">
        <v>27253</v>
      </c>
      <c r="E18397">
        <v>77.64</v>
      </c>
      <c r="F18397">
        <v>331</v>
      </c>
      <c r="G18397">
        <v>74</v>
      </c>
      <c r="H18397">
        <v>0</v>
      </c>
      <c r="I18397">
        <v>31</v>
      </c>
      <c r="J18397">
        <v>1023</v>
      </c>
      <c r="K18397">
        <v>1</v>
      </c>
      <c r="L18397">
        <v>49</v>
      </c>
      <c r="M18397">
        <v>379</v>
      </c>
      <c r="N18397" t="s">
        <v>18</v>
      </c>
      <c r="O18397" s="1">
        <v>2.4677100000000001E-154</v>
      </c>
      <c r="P18397">
        <v>1418</v>
      </c>
    </row>
    <row r="18398" spans="1:16" x14ac:dyDescent="0.25">
      <c r="A18398" t="s">
        <v>27254</v>
      </c>
      <c r="B18398">
        <v>1473</v>
      </c>
      <c r="C18398" s="3" t="str">
        <f>HYPERLINK("http://www.uniprot.org/uniprot/K7K270","tr|K7K270|K7K270_SOYBN")</f>
        <v>tr|K7K270|K7K270_SOYBN</v>
      </c>
      <c r="D18398" t="s">
        <v>28</v>
      </c>
      <c r="E18398">
        <v>55.4</v>
      </c>
      <c r="F18398">
        <v>527</v>
      </c>
      <c r="G18398">
        <v>235</v>
      </c>
      <c r="H18398">
        <v>37</v>
      </c>
      <c r="I18398">
        <v>1</v>
      </c>
      <c r="J18398">
        <v>1470</v>
      </c>
      <c r="K18398">
        <v>1</v>
      </c>
      <c r="L18398">
        <v>1</v>
      </c>
      <c r="M18398">
        <v>518</v>
      </c>
      <c r="N18398" t="s">
        <v>18</v>
      </c>
      <c r="O18398" s="1">
        <v>8.76459E-144</v>
      </c>
      <c r="P18398">
        <v>1329</v>
      </c>
    </row>
    <row r="18399" spans="1:16" x14ac:dyDescent="0.25">
      <c r="A18399" t="s">
        <v>27255</v>
      </c>
      <c r="B18399">
        <v>432</v>
      </c>
      <c r="C18399" s="3" t="str">
        <f>HYPERLINK("http://www.uniprot.org/uniprot/G7KXL9","tr|G7KXL9|G7KXL9_MEDTR")</f>
        <v>tr|G7KXL9|G7KXL9_MEDTR</v>
      </c>
      <c r="D18399" t="s">
        <v>27182</v>
      </c>
      <c r="E18399">
        <v>73.42</v>
      </c>
      <c r="F18399">
        <v>143</v>
      </c>
      <c r="G18399">
        <v>38</v>
      </c>
      <c r="H18399">
        <v>0</v>
      </c>
      <c r="I18399">
        <v>1</v>
      </c>
      <c r="J18399">
        <v>429</v>
      </c>
      <c r="K18399">
        <v>1</v>
      </c>
      <c r="L18399">
        <v>610</v>
      </c>
      <c r="M18399">
        <v>752</v>
      </c>
      <c r="N18399" t="s">
        <v>18</v>
      </c>
      <c r="O18399" s="1">
        <v>6.7206999999999997E-55</v>
      </c>
      <c r="P18399">
        <v>555</v>
      </c>
    </row>
    <row r="18400" spans="1:16" x14ac:dyDescent="0.25">
      <c r="A18400" t="s">
        <v>27256</v>
      </c>
      <c r="B18400">
        <v>2472</v>
      </c>
      <c r="C18400" s="3" t="str">
        <f>HYPERLINK("http://www.uniprot.org/uniprot/K7MXQ0","tr|K7MXQ0|K7MXQ0_SOYBN")</f>
        <v>tr|K7MXQ0|K7MXQ0_SOYBN</v>
      </c>
      <c r="D18400" t="s">
        <v>28</v>
      </c>
      <c r="E18400">
        <v>79.73</v>
      </c>
      <c r="F18400">
        <v>829</v>
      </c>
      <c r="G18400">
        <v>168</v>
      </c>
      <c r="H18400">
        <v>7</v>
      </c>
      <c r="I18400">
        <v>4</v>
      </c>
      <c r="J18400">
        <v>2469</v>
      </c>
      <c r="K18400">
        <v>1</v>
      </c>
      <c r="L18400">
        <v>5</v>
      </c>
      <c r="M18400">
        <v>823</v>
      </c>
      <c r="N18400" t="s">
        <v>18</v>
      </c>
      <c r="O18400">
        <v>0</v>
      </c>
      <c r="P18400">
        <v>3329</v>
      </c>
    </row>
    <row r="18401" spans="1:16" x14ac:dyDescent="0.25">
      <c r="A18401" t="s">
        <v>27257</v>
      </c>
      <c r="B18401">
        <v>3237</v>
      </c>
      <c r="C18401" s="3" t="str">
        <f>HYPERLINK("http://www.uniprot.org/uniprot/K7K7B9","tr|K7K7B9|K7K7B9_SOYBN")</f>
        <v>tr|K7K7B9|K7K7B9_SOYBN</v>
      </c>
      <c r="D18401" t="s">
        <v>28</v>
      </c>
      <c r="E18401">
        <v>75.77</v>
      </c>
      <c r="F18401">
        <v>900</v>
      </c>
      <c r="G18401">
        <v>218</v>
      </c>
      <c r="H18401">
        <v>6</v>
      </c>
      <c r="I18401">
        <v>4</v>
      </c>
      <c r="J18401">
        <v>2685</v>
      </c>
      <c r="K18401">
        <v>1</v>
      </c>
      <c r="L18401">
        <v>19</v>
      </c>
      <c r="M18401">
        <v>894</v>
      </c>
      <c r="N18401" t="s">
        <v>18</v>
      </c>
      <c r="O18401">
        <v>0</v>
      </c>
      <c r="P18401">
        <v>3321</v>
      </c>
    </row>
    <row r="18402" spans="1:16" x14ac:dyDescent="0.25">
      <c r="A18402" t="s">
        <v>27258</v>
      </c>
      <c r="B18402">
        <v>1170</v>
      </c>
      <c r="C18402" s="3" t="str">
        <f>HYPERLINK("http://www.uniprot.org/uniprot/I3SPJ8","tr|I3SPJ8|I3SPJ8_MEDTR")</f>
        <v>tr|I3SPJ8|I3SPJ8_MEDTR</v>
      </c>
      <c r="D18402" t="s">
        <v>22</v>
      </c>
      <c r="E18402">
        <v>74.8</v>
      </c>
      <c r="F18402">
        <v>389</v>
      </c>
      <c r="G18402">
        <v>98</v>
      </c>
      <c r="H18402">
        <v>0</v>
      </c>
      <c r="I18402">
        <v>1</v>
      </c>
      <c r="J18402">
        <v>1167</v>
      </c>
      <c r="K18402">
        <v>1</v>
      </c>
      <c r="L18402">
        <v>1</v>
      </c>
      <c r="M18402">
        <v>388</v>
      </c>
      <c r="N18402" t="s">
        <v>18</v>
      </c>
      <c r="O18402" s="1">
        <v>2.1015600000000001E-163</v>
      </c>
      <c r="P18402">
        <v>1497</v>
      </c>
    </row>
    <row r="18403" spans="1:16" x14ac:dyDescent="0.25">
      <c r="A18403" t="s">
        <v>27259</v>
      </c>
      <c r="B18403">
        <v>840</v>
      </c>
      <c r="C18403" s="3" t="str">
        <f>HYPERLINK("http://www.uniprot.org/uniprot/I1K8J0","tr|I1K8J0|I1K8J0_SOYBN")</f>
        <v>tr|I1K8J0|I1K8J0_SOYBN</v>
      </c>
      <c r="D18403" t="s">
        <v>28</v>
      </c>
      <c r="E18403">
        <v>38.479999999999997</v>
      </c>
      <c r="F18403">
        <v>291</v>
      </c>
      <c r="G18403">
        <v>179</v>
      </c>
      <c r="H18403">
        <v>13</v>
      </c>
      <c r="I18403">
        <v>1</v>
      </c>
      <c r="J18403">
        <v>834</v>
      </c>
      <c r="K18403">
        <v>1</v>
      </c>
      <c r="L18403">
        <v>96</v>
      </c>
      <c r="M18403">
        <v>372</v>
      </c>
      <c r="N18403" t="s">
        <v>18</v>
      </c>
      <c r="O18403" s="1">
        <v>3.4920799999999998E-38</v>
      </c>
      <c r="P18403">
        <v>415</v>
      </c>
    </row>
    <row r="18404" spans="1:16" x14ac:dyDescent="0.25">
      <c r="A18404" t="s">
        <v>27260</v>
      </c>
      <c r="B18404">
        <v>1269</v>
      </c>
      <c r="C18404" s="3" t="str">
        <f>HYPERLINK("http://www.uniprot.org/uniprot/I1ND98","tr|I1ND98|I1ND98_SOYBN")</f>
        <v>tr|I1ND98|I1ND98_SOYBN</v>
      </c>
      <c r="D18404" t="s">
        <v>28</v>
      </c>
      <c r="E18404">
        <v>93.25</v>
      </c>
      <c r="F18404">
        <v>415</v>
      </c>
      <c r="G18404">
        <v>28</v>
      </c>
      <c r="H18404">
        <v>0</v>
      </c>
      <c r="I18404">
        <v>22</v>
      </c>
      <c r="J18404">
        <v>1266</v>
      </c>
      <c r="K18404">
        <v>1</v>
      </c>
      <c r="L18404">
        <v>150</v>
      </c>
      <c r="M18404">
        <v>564</v>
      </c>
      <c r="N18404" t="s">
        <v>18</v>
      </c>
      <c r="O18404">
        <v>0</v>
      </c>
      <c r="P18404">
        <v>2071</v>
      </c>
    </row>
    <row r="18405" spans="1:16" x14ac:dyDescent="0.25">
      <c r="A18405" t="s">
        <v>27261</v>
      </c>
      <c r="B18405">
        <v>735</v>
      </c>
      <c r="C18405" s="3" t="str">
        <f>HYPERLINK("http://www.uniprot.org/uniprot/E1U3U5","tr|E1U3U5|E1U3U5_CICAR")</f>
        <v>tr|E1U3U5|E1U3U5_CICAR</v>
      </c>
      <c r="D18405" t="s">
        <v>27262</v>
      </c>
      <c r="E18405">
        <v>90.57</v>
      </c>
      <c r="F18405">
        <v>244</v>
      </c>
      <c r="G18405">
        <v>23</v>
      </c>
      <c r="H18405">
        <v>0</v>
      </c>
      <c r="I18405">
        <v>1</v>
      </c>
      <c r="J18405">
        <v>732</v>
      </c>
      <c r="K18405">
        <v>1</v>
      </c>
      <c r="L18405">
        <v>1</v>
      </c>
      <c r="M18405">
        <v>244</v>
      </c>
      <c r="N18405" t="s">
        <v>18</v>
      </c>
      <c r="O18405" s="1">
        <v>3.76551E-125</v>
      </c>
      <c r="P18405">
        <v>1164</v>
      </c>
    </row>
    <row r="18406" spans="1:16" x14ac:dyDescent="0.25">
      <c r="A18406" t="s">
        <v>27263</v>
      </c>
      <c r="B18406">
        <v>867</v>
      </c>
      <c r="C18406" s="3" t="str">
        <f>HYPERLINK("http://www.uniprot.org/uniprot/B7FJ72","tr|B7FJ72|B7FJ72_MEDTR")</f>
        <v>tr|B7FJ72|B7FJ72_MEDTR</v>
      </c>
      <c r="D18406" t="s">
        <v>581</v>
      </c>
      <c r="E18406">
        <v>75.88</v>
      </c>
      <c r="F18406">
        <v>311</v>
      </c>
      <c r="G18406">
        <v>75</v>
      </c>
      <c r="H18406">
        <v>23</v>
      </c>
      <c r="I18406">
        <v>1</v>
      </c>
      <c r="J18406">
        <v>864</v>
      </c>
      <c r="K18406">
        <v>1</v>
      </c>
      <c r="L18406">
        <v>4</v>
      </c>
      <c r="M18406">
        <v>304</v>
      </c>
      <c r="N18406" t="s">
        <v>18</v>
      </c>
      <c r="O18406" s="1">
        <v>4.01277E-125</v>
      </c>
      <c r="P18406">
        <v>1165</v>
      </c>
    </row>
    <row r="18407" spans="1:16" x14ac:dyDescent="0.25">
      <c r="A18407" t="s">
        <v>27264</v>
      </c>
      <c r="B18407">
        <v>1545</v>
      </c>
      <c r="C18407" s="3" t="str">
        <f>HYPERLINK("http://www.uniprot.org/uniprot/K7KJT5","tr|K7KJT5|K7KJT5_SOYBN")</f>
        <v>tr|K7KJT5|K7KJT5_SOYBN</v>
      </c>
      <c r="D18407" t="s">
        <v>28</v>
      </c>
      <c r="E18407">
        <v>68.989999999999995</v>
      </c>
      <c r="F18407">
        <v>516</v>
      </c>
      <c r="G18407">
        <v>160</v>
      </c>
      <c r="H18407">
        <v>2</v>
      </c>
      <c r="I18407">
        <v>1</v>
      </c>
      <c r="J18407">
        <v>1542</v>
      </c>
      <c r="K18407">
        <v>1</v>
      </c>
      <c r="L18407">
        <v>157</v>
      </c>
      <c r="M18407">
        <v>671</v>
      </c>
      <c r="N18407" t="s">
        <v>18</v>
      </c>
      <c r="O18407">
        <v>0</v>
      </c>
      <c r="P18407">
        <v>1809</v>
      </c>
    </row>
    <row r="18408" spans="1:16" x14ac:dyDescent="0.25">
      <c r="A18408" t="s">
        <v>27265</v>
      </c>
      <c r="B18408">
        <v>1851</v>
      </c>
      <c r="C18408" s="3" t="str">
        <f>HYPERLINK("http://www.uniprot.org/uniprot/I1MHP5","tr|I1MHP5|I1MHP5_SOYBN")</f>
        <v>tr|I1MHP5|I1MHP5_SOYBN</v>
      </c>
      <c r="D18408" t="s">
        <v>28</v>
      </c>
      <c r="E18408">
        <v>27.85</v>
      </c>
      <c r="F18408">
        <v>420</v>
      </c>
      <c r="G18408">
        <v>303</v>
      </c>
      <c r="H18408">
        <v>42</v>
      </c>
      <c r="I18408">
        <v>151</v>
      </c>
      <c r="J18408">
        <v>1284</v>
      </c>
      <c r="K18408">
        <v>1</v>
      </c>
      <c r="L18408">
        <v>1057</v>
      </c>
      <c r="M18408">
        <v>1470</v>
      </c>
      <c r="N18408" t="s">
        <v>18</v>
      </c>
      <c r="O18408" s="1">
        <v>2.30072E-30</v>
      </c>
      <c r="P18408">
        <v>352</v>
      </c>
    </row>
    <row r="18409" spans="1:16" x14ac:dyDescent="0.25">
      <c r="A18409" t="s">
        <v>27266</v>
      </c>
      <c r="B18409">
        <v>1284</v>
      </c>
      <c r="C18409" s="3" t="str">
        <f>HYPERLINK("http://www.uniprot.org/uniprot/G7LJG3","tr|G7LJG3|G7LJG3_MEDTR")</f>
        <v>tr|G7LJG3|G7LJG3_MEDTR</v>
      </c>
      <c r="D18409" t="s">
        <v>27267</v>
      </c>
      <c r="E18409">
        <v>81.790000000000006</v>
      </c>
      <c r="F18409">
        <v>379</v>
      </c>
      <c r="G18409">
        <v>69</v>
      </c>
      <c r="H18409">
        <v>0</v>
      </c>
      <c r="I18409">
        <v>145</v>
      </c>
      <c r="J18409">
        <v>1281</v>
      </c>
      <c r="K18409">
        <v>1</v>
      </c>
      <c r="L18409">
        <v>49</v>
      </c>
      <c r="M18409">
        <v>427</v>
      </c>
      <c r="N18409" t="s">
        <v>18</v>
      </c>
      <c r="O18409" s="1">
        <v>1.83903E-171</v>
      </c>
      <c r="P18409">
        <v>1567</v>
      </c>
    </row>
    <row r="18410" spans="1:16" x14ac:dyDescent="0.25">
      <c r="A18410" t="s">
        <v>27268</v>
      </c>
      <c r="B18410">
        <v>1197</v>
      </c>
      <c r="C18410" s="3" t="str">
        <f>HYPERLINK("http://www.uniprot.org/uniprot/M5W337","tr|M5W337|M5W337_PRUPE")</f>
        <v>tr|M5W337|M5W337_PRUPE</v>
      </c>
      <c r="D18410" t="s">
        <v>468</v>
      </c>
      <c r="E18410">
        <v>23.7</v>
      </c>
      <c r="F18410">
        <v>405</v>
      </c>
      <c r="G18410">
        <v>309</v>
      </c>
      <c r="H18410">
        <v>21</v>
      </c>
      <c r="I18410">
        <v>1</v>
      </c>
      <c r="J18410">
        <v>1152</v>
      </c>
      <c r="K18410">
        <v>1</v>
      </c>
      <c r="L18410">
        <v>53</v>
      </c>
      <c r="M18410">
        <v>427</v>
      </c>
      <c r="N18410" t="s">
        <v>18</v>
      </c>
      <c r="O18410" s="1">
        <v>3.4713800000000003E-20</v>
      </c>
      <c r="P18410">
        <v>262</v>
      </c>
    </row>
    <row r="18411" spans="1:16" x14ac:dyDescent="0.25">
      <c r="A18411" t="s">
        <v>27269</v>
      </c>
      <c r="B18411">
        <v>849</v>
      </c>
      <c r="C18411" s="3" t="str">
        <f>HYPERLINK("http://www.uniprot.org/uniprot/B9FXW0","tr|B9FXW0|B9FXW0_ORYSJ")</f>
        <v>tr|B9FXW0|B9FXW0_ORYSJ</v>
      </c>
      <c r="D18411" t="s">
        <v>27270</v>
      </c>
      <c r="E18411">
        <v>49.47</v>
      </c>
      <c r="F18411">
        <v>378</v>
      </c>
      <c r="G18411">
        <v>191</v>
      </c>
      <c r="H18411">
        <v>106</v>
      </c>
      <c r="I18411">
        <v>31</v>
      </c>
      <c r="J18411">
        <v>846</v>
      </c>
      <c r="K18411">
        <v>1</v>
      </c>
      <c r="L18411">
        <v>86</v>
      </c>
      <c r="M18411">
        <v>463</v>
      </c>
      <c r="N18411" t="s">
        <v>18</v>
      </c>
      <c r="O18411" s="1">
        <v>3.5197899999999997E-86</v>
      </c>
      <c r="P18411">
        <v>829</v>
      </c>
    </row>
    <row r="18412" spans="1:16" x14ac:dyDescent="0.25">
      <c r="A18412" t="s">
        <v>27271</v>
      </c>
      <c r="B18412">
        <v>1818</v>
      </c>
      <c r="C18412" s="3" t="str">
        <f>HYPERLINK("http://www.uniprot.org/uniprot/I1MSL6","tr|I1MSL6|I1MSL6_SOYBN")</f>
        <v>tr|I1MSL6|I1MSL6_SOYBN</v>
      </c>
      <c r="D18412" t="s">
        <v>71</v>
      </c>
      <c r="E18412">
        <v>75.239999999999995</v>
      </c>
      <c r="F18412">
        <v>517</v>
      </c>
      <c r="G18412">
        <v>128</v>
      </c>
      <c r="H18412">
        <v>4</v>
      </c>
      <c r="I18412">
        <v>1</v>
      </c>
      <c r="J18412">
        <v>1539</v>
      </c>
      <c r="K18412">
        <v>1</v>
      </c>
      <c r="L18412">
        <v>1</v>
      </c>
      <c r="M18412">
        <v>504</v>
      </c>
      <c r="N18412" t="s">
        <v>18</v>
      </c>
      <c r="O18412">
        <v>0</v>
      </c>
      <c r="P18412">
        <v>1903</v>
      </c>
    </row>
    <row r="18413" spans="1:16" x14ac:dyDescent="0.25">
      <c r="A18413" t="s">
        <v>27272</v>
      </c>
      <c r="B18413">
        <v>1488</v>
      </c>
      <c r="C18413" s="3" t="str">
        <f>HYPERLINK("http://www.uniprot.org/uniprot/G7LEB3","tr|G7LEB3|G7LEB3_MEDTR")</f>
        <v>tr|G7LEB3|G7LEB3_MEDTR</v>
      </c>
      <c r="D18413" t="s">
        <v>27273</v>
      </c>
      <c r="E18413">
        <v>94.34</v>
      </c>
      <c r="F18413">
        <v>495</v>
      </c>
      <c r="G18413">
        <v>28</v>
      </c>
      <c r="H18413">
        <v>0</v>
      </c>
      <c r="I18413">
        <v>1</v>
      </c>
      <c r="J18413">
        <v>1485</v>
      </c>
      <c r="K18413">
        <v>1</v>
      </c>
      <c r="L18413">
        <v>1</v>
      </c>
      <c r="M18413">
        <v>495</v>
      </c>
      <c r="N18413" t="s">
        <v>18</v>
      </c>
      <c r="O18413">
        <v>0</v>
      </c>
      <c r="P18413">
        <v>2544</v>
      </c>
    </row>
    <row r="18414" spans="1:16" x14ac:dyDescent="0.25">
      <c r="A18414" t="s">
        <v>27274</v>
      </c>
      <c r="B18414">
        <v>1245</v>
      </c>
      <c r="C18414" s="3" t="str">
        <f>HYPERLINK("http://www.uniprot.org/uniprot/I1MTE8","tr|I1MTE8|I1MTE8_SOYBN")</f>
        <v>tr|I1MTE8|I1MTE8_SOYBN</v>
      </c>
      <c r="D18414" t="s">
        <v>28</v>
      </c>
      <c r="E18414">
        <v>85.78</v>
      </c>
      <c r="F18414">
        <v>387</v>
      </c>
      <c r="G18414">
        <v>55</v>
      </c>
      <c r="H18414">
        <v>0</v>
      </c>
      <c r="I18414">
        <v>82</v>
      </c>
      <c r="J18414">
        <v>1242</v>
      </c>
      <c r="K18414">
        <v>1</v>
      </c>
      <c r="L18414">
        <v>100</v>
      </c>
      <c r="M18414">
        <v>485</v>
      </c>
      <c r="N18414" t="s">
        <v>18</v>
      </c>
      <c r="O18414">
        <v>0</v>
      </c>
      <c r="P18414">
        <v>1848</v>
      </c>
    </row>
    <row r="18415" spans="1:16" x14ac:dyDescent="0.25">
      <c r="A18415" t="s">
        <v>27275</v>
      </c>
      <c r="B18415">
        <v>228</v>
      </c>
      <c r="C18415" s="3" t="str">
        <f>HYPERLINK("http://www.uniprot.org/uniprot/G7K9H0","tr|G7K9H0|G7K9H0_MEDTR")</f>
        <v>tr|G7K9H0|G7K9H0_MEDTR</v>
      </c>
      <c r="D18415" t="s">
        <v>27276</v>
      </c>
      <c r="E18415">
        <v>92</v>
      </c>
      <c r="F18415">
        <v>50</v>
      </c>
      <c r="G18415">
        <v>4</v>
      </c>
      <c r="H18415">
        <v>0</v>
      </c>
      <c r="I18415">
        <v>1</v>
      </c>
      <c r="J18415">
        <v>150</v>
      </c>
      <c r="K18415">
        <v>1</v>
      </c>
      <c r="L18415">
        <v>1</v>
      </c>
      <c r="M18415">
        <v>50</v>
      </c>
      <c r="N18415" t="s">
        <v>18</v>
      </c>
      <c r="O18415" s="1">
        <v>1.16438E-22</v>
      </c>
      <c r="P18415">
        <v>277</v>
      </c>
    </row>
    <row r="18416" spans="1:16" x14ac:dyDescent="0.25">
      <c r="A18416" t="s">
        <v>27277</v>
      </c>
      <c r="B18416">
        <v>2016</v>
      </c>
      <c r="C18416" s="3" t="str">
        <f>HYPERLINK("http://www.uniprot.org/uniprot/K7L0V6","tr|K7L0V6|K7L0V6_SOYBN")</f>
        <v>tr|K7L0V6|K7L0V6_SOYBN</v>
      </c>
      <c r="D18416" t="s">
        <v>28</v>
      </c>
      <c r="E18416">
        <v>65.67</v>
      </c>
      <c r="F18416">
        <v>638</v>
      </c>
      <c r="G18416">
        <v>219</v>
      </c>
      <c r="H18416">
        <v>15</v>
      </c>
      <c r="I18416">
        <v>145</v>
      </c>
      <c r="J18416">
        <v>2013</v>
      </c>
      <c r="K18416">
        <v>1</v>
      </c>
      <c r="L18416">
        <v>49</v>
      </c>
      <c r="M18416">
        <v>684</v>
      </c>
      <c r="N18416" t="s">
        <v>18</v>
      </c>
      <c r="O18416">
        <v>0</v>
      </c>
      <c r="P18416">
        <v>2023</v>
      </c>
    </row>
    <row r="18417" spans="1:16" x14ac:dyDescent="0.25">
      <c r="A18417" t="s">
        <v>27278</v>
      </c>
      <c r="B18417">
        <v>2259</v>
      </c>
      <c r="C18417" s="3" t="str">
        <f>HYPERLINK("http://www.uniprot.org/uniprot/G7I7V8","tr|G7I7V8|G7I7V8_MEDTR")</f>
        <v>tr|G7I7V8|G7I7V8_MEDTR</v>
      </c>
      <c r="D18417" t="s">
        <v>27279</v>
      </c>
      <c r="E18417">
        <v>79.349999999999994</v>
      </c>
      <c r="F18417">
        <v>809</v>
      </c>
      <c r="G18417">
        <v>167</v>
      </c>
      <c r="H18417">
        <v>57</v>
      </c>
      <c r="I18417">
        <v>1</v>
      </c>
      <c r="J18417">
        <v>2256</v>
      </c>
      <c r="K18417">
        <v>1</v>
      </c>
      <c r="L18417">
        <v>1</v>
      </c>
      <c r="M18417">
        <v>806</v>
      </c>
      <c r="N18417" t="s">
        <v>18</v>
      </c>
      <c r="O18417">
        <v>0</v>
      </c>
      <c r="P18417">
        <v>3418</v>
      </c>
    </row>
    <row r="18418" spans="1:16" x14ac:dyDescent="0.25">
      <c r="A18418" t="s">
        <v>27280</v>
      </c>
      <c r="B18418">
        <v>801</v>
      </c>
      <c r="C18418" s="3" t="str">
        <f>HYPERLINK("http://www.uniprot.org/uniprot/Q2HVT7","tr|Q2HVT7|Q2HVT7_MEDTR")</f>
        <v>tr|Q2HVT7|Q2HVT7_MEDTR</v>
      </c>
      <c r="D18418" t="s">
        <v>27281</v>
      </c>
      <c r="E18418">
        <v>74.709999999999994</v>
      </c>
      <c r="F18418">
        <v>265</v>
      </c>
      <c r="G18418">
        <v>67</v>
      </c>
      <c r="H18418">
        <v>0</v>
      </c>
      <c r="I18418">
        <v>4</v>
      </c>
      <c r="J18418">
        <v>798</v>
      </c>
      <c r="K18418">
        <v>1</v>
      </c>
      <c r="L18418">
        <v>161</v>
      </c>
      <c r="M18418">
        <v>425</v>
      </c>
      <c r="N18418" t="s">
        <v>18</v>
      </c>
      <c r="O18418" s="1">
        <v>5.36176E-102</v>
      </c>
      <c r="P18418">
        <v>965</v>
      </c>
    </row>
    <row r="18419" spans="1:16" x14ac:dyDescent="0.25">
      <c r="A18419" t="s">
        <v>27282</v>
      </c>
      <c r="B18419">
        <v>510</v>
      </c>
      <c r="C18419" s="3" t="str">
        <f>HYPERLINK("http://www.uniprot.org/uniprot/G7JXJ4","tr|G7JXJ4|G7JXJ4_MEDTR")</f>
        <v>tr|G7JXJ4|G7JXJ4_MEDTR</v>
      </c>
      <c r="D18419" t="s">
        <v>11245</v>
      </c>
      <c r="E18419">
        <v>51.7</v>
      </c>
      <c r="F18419">
        <v>147</v>
      </c>
      <c r="G18419">
        <v>71</v>
      </c>
      <c r="H18419">
        <v>2</v>
      </c>
      <c r="I18419">
        <v>46</v>
      </c>
      <c r="J18419">
        <v>480</v>
      </c>
      <c r="K18419">
        <v>1</v>
      </c>
      <c r="L18419">
        <v>101</v>
      </c>
      <c r="M18419">
        <v>247</v>
      </c>
      <c r="N18419" t="s">
        <v>18</v>
      </c>
      <c r="O18419" s="1">
        <v>4.6408299999999997E-27</v>
      </c>
      <c r="P18419">
        <v>315</v>
      </c>
    </row>
    <row r="18420" spans="1:16" x14ac:dyDescent="0.25">
      <c r="A18420" t="s">
        <v>27283</v>
      </c>
      <c r="B18420">
        <v>558</v>
      </c>
      <c r="C18420" s="3" t="str">
        <f>HYPERLINK("http://www.uniprot.org/uniprot/G7ZUL7","tr|G7ZUL7|G7ZUL7_MEDTR")</f>
        <v>tr|G7ZUL7|G7ZUL7_MEDTR</v>
      </c>
      <c r="D18420" t="s">
        <v>25884</v>
      </c>
      <c r="E18420">
        <v>76.53</v>
      </c>
      <c r="F18420">
        <v>196</v>
      </c>
      <c r="G18420">
        <v>46</v>
      </c>
      <c r="H18420">
        <v>12</v>
      </c>
      <c r="I18420">
        <v>4</v>
      </c>
      <c r="J18420">
        <v>555</v>
      </c>
      <c r="K18420">
        <v>1</v>
      </c>
      <c r="L18420">
        <v>114</v>
      </c>
      <c r="M18420">
        <v>309</v>
      </c>
      <c r="N18420" t="s">
        <v>18</v>
      </c>
      <c r="O18420" s="1">
        <v>5.4223799999999997E-85</v>
      </c>
      <c r="P18420">
        <v>815</v>
      </c>
    </row>
    <row r="18421" spans="1:16" x14ac:dyDescent="0.25">
      <c r="A18421" t="s">
        <v>27284</v>
      </c>
      <c r="B18421">
        <v>3213</v>
      </c>
      <c r="C18421" s="3" t="str">
        <f>HYPERLINK("http://www.uniprot.org/uniprot/G7INK2","tr|G7INK2|G7INK2_MEDTR")</f>
        <v>tr|G7INK2|G7INK2_MEDTR</v>
      </c>
      <c r="D18421" t="s">
        <v>27285</v>
      </c>
      <c r="E18421">
        <v>79</v>
      </c>
      <c r="F18421">
        <v>1067</v>
      </c>
      <c r="G18421">
        <v>224</v>
      </c>
      <c r="H18421">
        <v>2</v>
      </c>
      <c r="I18421">
        <v>13</v>
      </c>
      <c r="J18421">
        <v>3207</v>
      </c>
      <c r="K18421">
        <v>1</v>
      </c>
      <c r="L18421">
        <v>8</v>
      </c>
      <c r="M18421">
        <v>1069</v>
      </c>
      <c r="N18421" t="s">
        <v>18</v>
      </c>
      <c r="O18421">
        <v>0</v>
      </c>
      <c r="P18421">
        <v>4339</v>
      </c>
    </row>
    <row r="18422" spans="1:16" x14ac:dyDescent="0.25">
      <c r="A18422" t="s">
        <v>27286</v>
      </c>
      <c r="B18422">
        <v>942</v>
      </c>
      <c r="C18422" s="3" t="str">
        <f>HYPERLINK("http://www.uniprot.org/uniprot/G7KIS4","tr|G7KIS4|G7KIS4_MEDTR")</f>
        <v>tr|G7KIS4|G7KIS4_MEDTR</v>
      </c>
      <c r="D18422" t="s">
        <v>27287</v>
      </c>
      <c r="E18422">
        <v>87.53</v>
      </c>
      <c r="F18422">
        <v>313</v>
      </c>
      <c r="G18422">
        <v>39</v>
      </c>
      <c r="H18422">
        <v>0</v>
      </c>
      <c r="I18422">
        <v>1</v>
      </c>
      <c r="J18422">
        <v>939</v>
      </c>
      <c r="K18422">
        <v>1</v>
      </c>
      <c r="L18422">
        <v>66</v>
      </c>
      <c r="M18422">
        <v>378</v>
      </c>
      <c r="N18422" t="s">
        <v>18</v>
      </c>
      <c r="O18422" s="1">
        <v>1.6348300000000001E-162</v>
      </c>
      <c r="P18422">
        <v>1488</v>
      </c>
    </row>
    <row r="18423" spans="1:16" x14ac:dyDescent="0.25">
      <c r="A18423" t="s">
        <v>27288</v>
      </c>
      <c r="B18423">
        <v>3405</v>
      </c>
      <c r="C18423" s="3" t="str">
        <f>HYPERLINK("http://www.uniprot.org/uniprot/G7JWY0","tr|G7JWY0|G7JWY0_MEDTR")</f>
        <v>tr|G7JWY0|G7JWY0_MEDTR</v>
      </c>
      <c r="D18423" t="s">
        <v>27289</v>
      </c>
      <c r="E18423">
        <v>81.5</v>
      </c>
      <c r="F18423">
        <v>1065</v>
      </c>
      <c r="G18423">
        <v>197</v>
      </c>
      <c r="H18423">
        <v>14</v>
      </c>
      <c r="I18423">
        <v>250</v>
      </c>
      <c r="J18423">
        <v>3402</v>
      </c>
      <c r="K18423">
        <v>1</v>
      </c>
      <c r="L18423">
        <v>500</v>
      </c>
      <c r="M18423">
        <v>1563</v>
      </c>
      <c r="N18423" t="s">
        <v>18</v>
      </c>
      <c r="O18423">
        <v>0</v>
      </c>
      <c r="P18423">
        <v>4419</v>
      </c>
    </row>
    <row r="18424" spans="1:16" x14ac:dyDescent="0.25">
      <c r="A18424" t="s">
        <v>27290</v>
      </c>
      <c r="B18424">
        <v>1281</v>
      </c>
      <c r="C18424" s="3" t="str">
        <f>HYPERLINK("http://www.uniprot.org/uniprot/G7KHY6","tr|G7KHY6|G7KHY6_MEDTR")</f>
        <v>tr|G7KHY6|G7KHY6_MEDTR</v>
      </c>
      <c r="D18424" t="s">
        <v>24945</v>
      </c>
      <c r="E18424">
        <v>81.48</v>
      </c>
      <c r="F18424">
        <v>443</v>
      </c>
      <c r="G18424">
        <v>82</v>
      </c>
      <c r="H18424">
        <v>21</v>
      </c>
      <c r="I18424">
        <v>13</v>
      </c>
      <c r="J18424">
        <v>1278</v>
      </c>
      <c r="K18424">
        <v>1</v>
      </c>
      <c r="L18424">
        <v>28</v>
      </c>
      <c r="M18424">
        <v>470</v>
      </c>
      <c r="N18424" t="s">
        <v>18</v>
      </c>
      <c r="O18424">
        <v>0</v>
      </c>
      <c r="P18424">
        <v>1885</v>
      </c>
    </row>
    <row r="18425" spans="1:16" x14ac:dyDescent="0.25">
      <c r="A18425" t="s">
        <v>27291</v>
      </c>
      <c r="B18425">
        <v>855</v>
      </c>
      <c r="C18425" s="3" t="str">
        <f>HYPERLINK("http://www.uniprot.org/uniprot/C6TGF5","tr|C6TGF5|C6TGF5_SOYBN")</f>
        <v>tr|C6TGF5|C6TGF5_SOYBN</v>
      </c>
      <c r="D18425" t="s">
        <v>210</v>
      </c>
      <c r="E18425">
        <v>80.98</v>
      </c>
      <c r="F18425">
        <v>284</v>
      </c>
      <c r="G18425">
        <v>54</v>
      </c>
      <c r="H18425">
        <v>0</v>
      </c>
      <c r="I18425">
        <v>1</v>
      </c>
      <c r="J18425">
        <v>852</v>
      </c>
      <c r="K18425">
        <v>1</v>
      </c>
      <c r="L18425">
        <v>1</v>
      </c>
      <c r="M18425">
        <v>281</v>
      </c>
      <c r="N18425" t="s">
        <v>18</v>
      </c>
      <c r="O18425" s="1">
        <v>2.7022699999999999E-126</v>
      </c>
      <c r="P18425">
        <v>1175</v>
      </c>
    </row>
    <row r="18426" spans="1:16" x14ac:dyDescent="0.25">
      <c r="A18426" t="s">
        <v>27292</v>
      </c>
      <c r="B18426">
        <v>414</v>
      </c>
      <c r="C18426" s="3" t="str">
        <f>HYPERLINK("http://www.uniprot.org/uniprot/A5B976","tr|A5B976|A5B976_VITVI")</f>
        <v>tr|A5B976|A5B976_VITVI</v>
      </c>
      <c r="D18426" t="s">
        <v>27293</v>
      </c>
      <c r="E18426">
        <v>63.88</v>
      </c>
      <c r="F18426">
        <v>144</v>
      </c>
      <c r="G18426">
        <v>52</v>
      </c>
      <c r="H18426">
        <v>8</v>
      </c>
      <c r="I18426">
        <v>4</v>
      </c>
      <c r="J18426">
        <v>411</v>
      </c>
      <c r="K18426">
        <v>1</v>
      </c>
      <c r="L18426">
        <v>1081</v>
      </c>
      <c r="M18426">
        <v>1224</v>
      </c>
      <c r="N18426" t="s">
        <v>18</v>
      </c>
      <c r="O18426" s="1">
        <v>8.7626499999999997E-47</v>
      </c>
      <c r="P18426">
        <v>485</v>
      </c>
    </row>
    <row r="18427" spans="1:16" x14ac:dyDescent="0.25">
      <c r="A18427" t="s">
        <v>27294</v>
      </c>
      <c r="B18427">
        <v>738</v>
      </c>
      <c r="C18427" s="3" t="str">
        <f>HYPERLINK("http://www.uniprot.org/uniprot/G7IAR4","tr|G7IAR4|G7IAR4_MEDTR")</f>
        <v>tr|G7IAR4|G7IAR4_MEDTR</v>
      </c>
      <c r="D18427" t="s">
        <v>27295</v>
      </c>
      <c r="E18427">
        <v>89.38</v>
      </c>
      <c r="F18427">
        <v>245</v>
      </c>
      <c r="G18427">
        <v>26</v>
      </c>
      <c r="H18427">
        <v>0</v>
      </c>
      <c r="I18427">
        <v>1</v>
      </c>
      <c r="J18427">
        <v>735</v>
      </c>
      <c r="K18427">
        <v>1</v>
      </c>
      <c r="L18427">
        <v>133</v>
      </c>
      <c r="M18427">
        <v>377</v>
      </c>
      <c r="N18427" t="s">
        <v>18</v>
      </c>
      <c r="O18427" s="1">
        <v>6.2815699999999995E-120</v>
      </c>
      <c r="P18427">
        <v>1119</v>
      </c>
    </row>
    <row r="18428" spans="1:16" x14ac:dyDescent="0.25">
      <c r="A18428" t="s">
        <v>27296</v>
      </c>
      <c r="B18428">
        <v>405</v>
      </c>
      <c r="C18428" s="3" t="str">
        <f>HYPERLINK("http://www.uniprot.org/uniprot/F6HFH6","tr|F6HFH6|F6HFH6_VITVI")</f>
        <v>tr|F6HFH6|F6HFH6_VITVI</v>
      </c>
      <c r="D18428" t="s">
        <v>27297</v>
      </c>
      <c r="E18428">
        <v>62.83</v>
      </c>
      <c r="F18428">
        <v>113</v>
      </c>
      <c r="G18428">
        <v>42</v>
      </c>
      <c r="H18428">
        <v>0</v>
      </c>
      <c r="I18428">
        <v>1</v>
      </c>
      <c r="J18428">
        <v>339</v>
      </c>
      <c r="K18428">
        <v>1</v>
      </c>
      <c r="L18428">
        <v>1</v>
      </c>
      <c r="M18428">
        <v>111</v>
      </c>
      <c r="N18428" t="s">
        <v>18</v>
      </c>
      <c r="O18428" s="1">
        <v>1.52246E-30</v>
      </c>
      <c r="P18428">
        <v>345</v>
      </c>
    </row>
    <row r="18429" spans="1:16" x14ac:dyDescent="0.25">
      <c r="A18429" t="s">
        <v>27298</v>
      </c>
      <c r="B18429">
        <v>747</v>
      </c>
      <c r="C18429" s="3" t="str">
        <f>HYPERLINK("http://www.uniprot.org/uniprot/D3YBB6","tr|D3YBB6|D3YBB6_TRIRP")</f>
        <v>tr|D3YBB6|D3YBB6_TRIRP</v>
      </c>
      <c r="D18429" t="s">
        <v>27299</v>
      </c>
      <c r="E18429">
        <v>89.5</v>
      </c>
      <c r="F18429">
        <v>181</v>
      </c>
      <c r="G18429">
        <v>19</v>
      </c>
      <c r="H18429">
        <v>0</v>
      </c>
      <c r="I18429">
        <v>202</v>
      </c>
      <c r="J18429">
        <v>744</v>
      </c>
      <c r="K18429">
        <v>1</v>
      </c>
      <c r="L18429">
        <v>6</v>
      </c>
      <c r="M18429">
        <v>186</v>
      </c>
      <c r="N18429" t="s">
        <v>18</v>
      </c>
      <c r="O18429" s="1">
        <v>1.7763800000000001E-85</v>
      </c>
      <c r="P18429">
        <v>822</v>
      </c>
    </row>
    <row r="18430" spans="1:16" x14ac:dyDescent="0.25">
      <c r="A18430" t="s">
        <v>27300</v>
      </c>
      <c r="B18430">
        <v>1659</v>
      </c>
      <c r="C18430" s="3" t="str">
        <f>HYPERLINK("http://www.uniprot.org/uniprot/I1K7Q1","tr|I1K7Q1|I1K7Q1_SOYBN")</f>
        <v>tr|I1K7Q1|I1K7Q1_SOYBN</v>
      </c>
      <c r="D18430" t="s">
        <v>71</v>
      </c>
      <c r="E18430">
        <v>71.95</v>
      </c>
      <c r="F18430">
        <v>574</v>
      </c>
      <c r="G18430">
        <v>161</v>
      </c>
      <c r="H18430">
        <v>31</v>
      </c>
      <c r="I18430">
        <v>1</v>
      </c>
      <c r="J18430">
        <v>1629</v>
      </c>
      <c r="K18430">
        <v>1</v>
      </c>
      <c r="L18430">
        <v>32</v>
      </c>
      <c r="M18430">
        <v>587</v>
      </c>
      <c r="N18430" t="s">
        <v>18</v>
      </c>
      <c r="O18430">
        <v>0</v>
      </c>
      <c r="P18430">
        <v>2004</v>
      </c>
    </row>
    <row r="18431" spans="1:16" x14ac:dyDescent="0.25">
      <c r="A18431" t="s">
        <v>27301</v>
      </c>
      <c r="B18431">
        <v>1155</v>
      </c>
      <c r="C18431" s="3" t="str">
        <f>HYPERLINK("http://www.uniprot.org/uniprot/I1KFK5","tr|I1KFK5|I1KFK5_SOYBN")</f>
        <v>tr|I1KFK5|I1KFK5_SOYBN</v>
      </c>
      <c r="D18431" t="s">
        <v>71</v>
      </c>
      <c r="E18431">
        <v>82.43</v>
      </c>
      <c r="F18431">
        <v>370</v>
      </c>
      <c r="G18431">
        <v>65</v>
      </c>
      <c r="H18431">
        <v>0</v>
      </c>
      <c r="I18431">
        <v>1</v>
      </c>
      <c r="J18431">
        <v>1110</v>
      </c>
      <c r="K18431">
        <v>1</v>
      </c>
      <c r="L18431">
        <v>57</v>
      </c>
      <c r="M18431">
        <v>426</v>
      </c>
      <c r="N18431" t="s">
        <v>18</v>
      </c>
      <c r="O18431" s="1">
        <v>2.2652099999999999E-178</v>
      </c>
      <c r="P18431">
        <v>1626</v>
      </c>
    </row>
    <row r="18432" spans="1:16" x14ac:dyDescent="0.25">
      <c r="A18432" t="s">
        <v>27302</v>
      </c>
      <c r="B18432">
        <v>1206</v>
      </c>
      <c r="C18432" s="3" t="str">
        <f>HYPERLINK("http://www.uniprot.org/uniprot/I1KRS2","tr|I1KRS2|I1KRS2_SOYBN")</f>
        <v>tr|I1KRS2|I1KRS2_SOYBN</v>
      </c>
      <c r="D18432" t="s">
        <v>28</v>
      </c>
      <c r="E18432">
        <v>79.59</v>
      </c>
      <c r="F18432">
        <v>397</v>
      </c>
      <c r="G18432">
        <v>81</v>
      </c>
      <c r="H18432">
        <v>37</v>
      </c>
      <c r="I18432">
        <v>124</v>
      </c>
      <c r="J18432">
        <v>1203</v>
      </c>
      <c r="K18432">
        <v>1</v>
      </c>
      <c r="L18432">
        <v>47</v>
      </c>
      <c r="M18432">
        <v>442</v>
      </c>
      <c r="N18432" t="s">
        <v>18</v>
      </c>
      <c r="O18432" s="1">
        <v>6.3393799999999997E-171</v>
      </c>
      <c r="P18432">
        <v>1562</v>
      </c>
    </row>
    <row r="18433" spans="1:16" x14ac:dyDescent="0.25">
      <c r="A18433" t="s">
        <v>27303</v>
      </c>
      <c r="B18433">
        <v>2967</v>
      </c>
      <c r="C18433" s="3" t="str">
        <f>HYPERLINK("http://www.uniprot.org/uniprot/G7LJG4","tr|G7LJG4|G7LJG4_MEDTR")</f>
        <v>tr|G7LJG4|G7LJG4_MEDTR</v>
      </c>
      <c r="D18433" t="s">
        <v>27304</v>
      </c>
      <c r="E18433">
        <v>84.99</v>
      </c>
      <c r="F18433">
        <v>993</v>
      </c>
      <c r="G18433">
        <v>149</v>
      </c>
      <c r="H18433">
        <v>5</v>
      </c>
      <c r="I18433">
        <v>1</v>
      </c>
      <c r="J18433">
        <v>2964</v>
      </c>
      <c r="K18433">
        <v>1</v>
      </c>
      <c r="L18433">
        <v>461</v>
      </c>
      <c r="M18433">
        <v>1451</v>
      </c>
      <c r="N18433" t="s">
        <v>18</v>
      </c>
      <c r="O18433">
        <v>0</v>
      </c>
      <c r="P18433">
        <v>4447</v>
      </c>
    </row>
    <row r="18434" spans="1:16" x14ac:dyDescent="0.25">
      <c r="A18434" t="s">
        <v>27305</v>
      </c>
      <c r="B18434">
        <v>1851</v>
      </c>
      <c r="C18434" s="3" t="str">
        <f>HYPERLINK("http://www.uniprot.org/uniprot/I1MHP5","tr|I1MHP5|I1MHP5_SOYBN")</f>
        <v>tr|I1MHP5|I1MHP5_SOYBN</v>
      </c>
      <c r="D18434" t="s">
        <v>28</v>
      </c>
      <c r="E18434">
        <v>27.85</v>
      </c>
      <c r="F18434">
        <v>420</v>
      </c>
      <c r="G18434">
        <v>303</v>
      </c>
      <c r="H18434">
        <v>42</v>
      </c>
      <c r="I18434">
        <v>151</v>
      </c>
      <c r="J18434">
        <v>1284</v>
      </c>
      <c r="K18434">
        <v>1</v>
      </c>
      <c r="L18434">
        <v>1057</v>
      </c>
      <c r="M18434">
        <v>1470</v>
      </c>
      <c r="N18434" t="s">
        <v>18</v>
      </c>
      <c r="O18434" s="1">
        <v>2.30072E-30</v>
      </c>
      <c r="P18434">
        <v>352</v>
      </c>
    </row>
    <row r="18435" spans="1:16" x14ac:dyDescent="0.25">
      <c r="A18435" t="s">
        <v>27306</v>
      </c>
      <c r="B18435">
        <v>1245</v>
      </c>
      <c r="C18435" s="3" t="str">
        <f>HYPERLINK("http://www.uniprot.org/uniprot/I1LRW4","tr|I1LRW4|I1LRW4_SOYBN")</f>
        <v>tr|I1LRW4|I1LRW4_SOYBN</v>
      </c>
      <c r="D18435" t="s">
        <v>71</v>
      </c>
      <c r="E18435">
        <v>75.12</v>
      </c>
      <c r="F18435">
        <v>414</v>
      </c>
      <c r="G18435">
        <v>103</v>
      </c>
      <c r="H18435">
        <v>0</v>
      </c>
      <c r="I18435">
        <v>1</v>
      </c>
      <c r="J18435">
        <v>1242</v>
      </c>
      <c r="K18435">
        <v>1</v>
      </c>
      <c r="L18435">
        <v>26</v>
      </c>
      <c r="M18435">
        <v>439</v>
      </c>
      <c r="N18435" t="s">
        <v>18</v>
      </c>
      <c r="O18435" s="1">
        <v>1.33961E-179</v>
      </c>
      <c r="P18435">
        <v>1637</v>
      </c>
    </row>
    <row r="18436" spans="1:16" x14ac:dyDescent="0.25">
      <c r="A18436" t="s">
        <v>27307</v>
      </c>
      <c r="B18436">
        <v>2511</v>
      </c>
      <c r="C18436" s="3" t="str">
        <f>HYPERLINK("http://www.uniprot.org/uniprot/G7JUA9","tr|G7JUA9|G7JUA9_MEDTR")</f>
        <v>tr|G7JUA9|G7JUA9_MEDTR</v>
      </c>
      <c r="D18436" t="s">
        <v>27308</v>
      </c>
      <c r="E18436">
        <v>79.62</v>
      </c>
      <c r="F18436">
        <v>859</v>
      </c>
      <c r="G18436">
        <v>175</v>
      </c>
      <c r="H18436">
        <v>23</v>
      </c>
      <c r="I18436">
        <v>1</v>
      </c>
      <c r="J18436">
        <v>2508</v>
      </c>
      <c r="K18436">
        <v>1</v>
      </c>
      <c r="L18436">
        <v>1</v>
      </c>
      <c r="M18436">
        <v>857</v>
      </c>
      <c r="N18436" t="s">
        <v>18</v>
      </c>
      <c r="O18436">
        <v>0</v>
      </c>
      <c r="P18436">
        <v>3420</v>
      </c>
    </row>
    <row r="18437" spans="1:16" x14ac:dyDescent="0.25">
      <c r="A18437" t="s">
        <v>27309</v>
      </c>
      <c r="B18437">
        <v>1992</v>
      </c>
      <c r="C18437" s="3" t="str">
        <f>HYPERLINK("http://www.uniprot.org/uniprot/G7LEB2","tr|G7LEB2|G7LEB2_MEDTR")</f>
        <v>tr|G7LEB2|G7LEB2_MEDTR</v>
      </c>
      <c r="D18437" t="s">
        <v>27310</v>
      </c>
      <c r="E18437">
        <v>80.95</v>
      </c>
      <c r="F18437">
        <v>252</v>
      </c>
      <c r="G18437">
        <v>48</v>
      </c>
      <c r="H18437">
        <v>4</v>
      </c>
      <c r="I18437">
        <v>1</v>
      </c>
      <c r="J18437">
        <v>744</v>
      </c>
      <c r="K18437">
        <v>1</v>
      </c>
      <c r="L18437">
        <v>1</v>
      </c>
      <c r="M18437">
        <v>250</v>
      </c>
      <c r="N18437" t="s">
        <v>18</v>
      </c>
      <c r="O18437" s="1">
        <v>1.81681E-113</v>
      </c>
      <c r="P18437">
        <v>1069</v>
      </c>
    </row>
    <row r="18438" spans="1:16" x14ac:dyDescent="0.25">
      <c r="A18438" t="s">
        <v>27311</v>
      </c>
      <c r="B18438">
        <v>561</v>
      </c>
      <c r="C18438" s="3" t="str">
        <f>HYPERLINK("http://www.uniprot.org/uniprot/K7KMS3","tr|K7KMS3|K7KMS3_SOYBN")</f>
        <v>tr|K7KMS3|K7KMS3_SOYBN</v>
      </c>
      <c r="D18438" t="s">
        <v>28</v>
      </c>
      <c r="E18438">
        <v>82.07</v>
      </c>
      <c r="F18438">
        <v>106</v>
      </c>
      <c r="G18438">
        <v>19</v>
      </c>
      <c r="H18438">
        <v>0</v>
      </c>
      <c r="I18438">
        <v>130</v>
      </c>
      <c r="J18438">
        <v>447</v>
      </c>
      <c r="K18438">
        <v>1</v>
      </c>
      <c r="L18438">
        <v>95</v>
      </c>
      <c r="M18438">
        <v>200</v>
      </c>
      <c r="N18438" t="s">
        <v>18</v>
      </c>
      <c r="O18438" s="1">
        <v>1.5243699999999999E-42</v>
      </c>
      <c r="P18438">
        <v>449</v>
      </c>
    </row>
    <row r="18439" spans="1:16" x14ac:dyDescent="0.25">
      <c r="A18439" t="s">
        <v>27312</v>
      </c>
      <c r="B18439">
        <v>1167</v>
      </c>
      <c r="C18439" s="3" t="str">
        <f>HYPERLINK("http://www.uniprot.org/uniprot/I1J919","tr|I1J919|I1J919_SOYBN")</f>
        <v>tr|I1J919|I1J919_SOYBN</v>
      </c>
      <c r="D18439" t="s">
        <v>28</v>
      </c>
      <c r="E18439">
        <v>73.56</v>
      </c>
      <c r="F18439">
        <v>401</v>
      </c>
      <c r="G18439">
        <v>106</v>
      </c>
      <c r="H18439">
        <v>14</v>
      </c>
      <c r="I18439">
        <v>1</v>
      </c>
      <c r="J18439">
        <v>1161</v>
      </c>
      <c r="K18439">
        <v>1</v>
      </c>
      <c r="L18439">
        <v>78</v>
      </c>
      <c r="M18439">
        <v>474</v>
      </c>
      <c r="N18439" t="s">
        <v>18</v>
      </c>
      <c r="O18439" s="1">
        <v>3.7029200000000001E-152</v>
      </c>
      <c r="P18439">
        <v>1400</v>
      </c>
    </row>
    <row r="18440" spans="1:16" x14ac:dyDescent="0.25">
      <c r="A18440" t="s">
        <v>27313</v>
      </c>
      <c r="B18440">
        <v>3912</v>
      </c>
      <c r="C18440" s="3" t="str">
        <f>HYPERLINK("http://www.uniprot.org/uniprot/K7LEH0","tr|K7LEH0|K7LEH0_SOYBN")</f>
        <v>tr|K7LEH0|K7LEH0_SOYBN</v>
      </c>
      <c r="D18440" t="s">
        <v>28</v>
      </c>
      <c r="E18440">
        <v>78.61</v>
      </c>
      <c r="F18440">
        <v>1197</v>
      </c>
      <c r="G18440">
        <v>256</v>
      </c>
      <c r="H18440">
        <v>32</v>
      </c>
      <c r="I18440">
        <v>415</v>
      </c>
      <c r="J18440">
        <v>3909</v>
      </c>
      <c r="K18440">
        <v>1</v>
      </c>
      <c r="L18440">
        <v>119</v>
      </c>
      <c r="M18440">
        <v>1302</v>
      </c>
      <c r="N18440" t="s">
        <v>18</v>
      </c>
      <c r="O18440">
        <v>0</v>
      </c>
      <c r="P18440">
        <v>4622</v>
      </c>
    </row>
    <row r="18441" spans="1:16" x14ac:dyDescent="0.25">
      <c r="A18441" t="s">
        <v>27314</v>
      </c>
      <c r="B18441">
        <v>666</v>
      </c>
      <c r="C18441" s="3" t="str">
        <f>HYPERLINK("http://www.uniprot.org/uniprot/I3SZV9","tr|I3SZV9|I3SZV9_MEDTR")</f>
        <v>tr|I3SZV9|I3SZV9_MEDTR</v>
      </c>
      <c r="D18441" t="s">
        <v>22</v>
      </c>
      <c r="E18441">
        <v>86.28</v>
      </c>
      <c r="F18441">
        <v>226</v>
      </c>
      <c r="G18441">
        <v>31</v>
      </c>
      <c r="H18441">
        <v>5</v>
      </c>
      <c r="I18441">
        <v>1</v>
      </c>
      <c r="J18441">
        <v>663</v>
      </c>
      <c r="K18441">
        <v>1</v>
      </c>
      <c r="L18441">
        <v>1</v>
      </c>
      <c r="M18441">
        <v>226</v>
      </c>
      <c r="N18441" t="s">
        <v>18</v>
      </c>
      <c r="O18441" s="1">
        <v>3.9872900000000002E-101</v>
      </c>
      <c r="P18441">
        <v>956</v>
      </c>
    </row>
    <row r="18442" spans="1:16" x14ac:dyDescent="0.25">
      <c r="A18442" t="s">
        <v>27315</v>
      </c>
      <c r="B18442">
        <v>456</v>
      </c>
      <c r="C18442" s="3" t="str">
        <f>HYPERLINK("http://www.uniprot.org/uniprot/B4YK04","tr|B4YK04|B4YK04_PEA")</f>
        <v>tr|B4YK04|B4YK04_PEA</v>
      </c>
      <c r="D18442" t="s">
        <v>27316</v>
      </c>
      <c r="E18442">
        <v>47.36</v>
      </c>
      <c r="F18442">
        <v>152</v>
      </c>
      <c r="G18442">
        <v>80</v>
      </c>
      <c r="H18442">
        <v>6</v>
      </c>
      <c r="I18442">
        <v>7</v>
      </c>
      <c r="J18442">
        <v>444</v>
      </c>
      <c r="K18442">
        <v>1</v>
      </c>
      <c r="L18442">
        <v>241</v>
      </c>
      <c r="M18442">
        <v>359</v>
      </c>
      <c r="N18442" t="s">
        <v>18</v>
      </c>
      <c r="O18442" s="1">
        <v>4.6647600000000003E-24</v>
      </c>
      <c r="P18442">
        <v>289</v>
      </c>
    </row>
    <row r="18443" spans="1:16" x14ac:dyDescent="0.25">
      <c r="A18443" t="s">
        <v>27317</v>
      </c>
      <c r="B18443">
        <v>4857</v>
      </c>
      <c r="C18443" s="3" t="str">
        <f>HYPERLINK("http://www.uniprot.org/uniprot/K7KWK9","tr|K7KWK9|K7KWK9_SOYBN")</f>
        <v>tr|K7KWK9|K7KWK9_SOYBN</v>
      </c>
      <c r="D18443" t="s">
        <v>28</v>
      </c>
      <c r="E18443">
        <v>84.06</v>
      </c>
      <c r="F18443">
        <v>1625</v>
      </c>
      <c r="G18443">
        <v>259</v>
      </c>
      <c r="H18443">
        <v>42</v>
      </c>
      <c r="I18443">
        <v>1</v>
      </c>
      <c r="J18443">
        <v>4749</v>
      </c>
      <c r="K18443">
        <v>1</v>
      </c>
      <c r="L18443">
        <v>1</v>
      </c>
      <c r="M18443">
        <v>1625</v>
      </c>
      <c r="N18443" t="s">
        <v>18</v>
      </c>
      <c r="O18443">
        <v>0</v>
      </c>
      <c r="P18443">
        <v>6840</v>
      </c>
    </row>
    <row r="18444" spans="1:16" x14ac:dyDescent="0.25">
      <c r="A18444" t="s">
        <v>27318</v>
      </c>
      <c r="B18444">
        <v>1260</v>
      </c>
      <c r="C18444" s="3" t="str">
        <f>HYPERLINK("http://www.uniprot.org/uniprot/G7L565","tr|G7L565|G7L565_MEDTR")</f>
        <v>tr|G7L565|G7L565_MEDTR</v>
      </c>
      <c r="D18444" t="s">
        <v>2702</v>
      </c>
      <c r="E18444">
        <v>68.8</v>
      </c>
      <c r="F18444">
        <v>420</v>
      </c>
      <c r="G18444">
        <v>131</v>
      </c>
      <c r="H18444">
        <v>2</v>
      </c>
      <c r="I18444">
        <v>1</v>
      </c>
      <c r="J18444">
        <v>1254</v>
      </c>
      <c r="K18444">
        <v>1</v>
      </c>
      <c r="L18444">
        <v>48</v>
      </c>
      <c r="M18444">
        <v>467</v>
      </c>
      <c r="N18444" t="s">
        <v>18</v>
      </c>
      <c r="O18444" s="1">
        <v>8.29853E-169</v>
      </c>
      <c r="P18444">
        <v>1544</v>
      </c>
    </row>
    <row r="18445" spans="1:16" x14ac:dyDescent="0.25">
      <c r="A18445" t="s">
        <v>27319</v>
      </c>
      <c r="B18445">
        <v>936</v>
      </c>
      <c r="C18445" s="3" t="str">
        <f>HYPERLINK("http://www.uniprot.org/uniprot/G7ZUL8","tr|G7ZUL8|G7ZUL8_MEDTR")</f>
        <v>tr|G7ZUL8|G7ZUL8_MEDTR</v>
      </c>
      <c r="D18445" t="s">
        <v>27320</v>
      </c>
      <c r="E18445">
        <v>65.73</v>
      </c>
      <c r="F18445">
        <v>286</v>
      </c>
      <c r="G18445">
        <v>98</v>
      </c>
      <c r="H18445">
        <v>1</v>
      </c>
      <c r="I18445">
        <v>76</v>
      </c>
      <c r="J18445">
        <v>930</v>
      </c>
      <c r="K18445">
        <v>1</v>
      </c>
      <c r="L18445">
        <v>46</v>
      </c>
      <c r="M18445">
        <v>322</v>
      </c>
      <c r="N18445" t="s">
        <v>18</v>
      </c>
      <c r="O18445" s="1">
        <v>9.0514400000000007E-89</v>
      </c>
      <c r="P18445">
        <v>852</v>
      </c>
    </row>
    <row r="18446" spans="1:16" x14ac:dyDescent="0.25">
      <c r="A18446" t="s">
        <v>27321</v>
      </c>
      <c r="B18446">
        <v>1149</v>
      </c>
      <c r="C18446" s="3" t="str">
        <f>HYPERLINK("http://www.uniprot.org/uniprot/Q2HUP2","tr|Q2HUP2|Q2HUP2_MEDTR")</f>
        <v>tr|Q2HUP2|Q2HUP2_MEDTR</v>
      </c>
      <c r="D18446" t="s">
        <v>27322</v>
      </c>
      <c r="E18446">
        <v>85.3</v>
      </c>
      <c r="F18446">
        <v>381</v>
      </c>
      <c r="G18446">
        <v>56</v>
      </c>
      <c r="H18446">
        <v>1</v>
      </c>
      <c r="I18446">
        <v>4</v>
      </c>
      <c r="J18446">
        <v>1143</v>
      </c>
      <c r="K18446">
        <v>1</v>
      </c>
      <c r="L18446">
        <v>12</v>
      </c>
      <c r="M18446">
        <v>392</v>
      </c>
      <c r="N18446" t="s">
        <v>18</v>
      </c>
      <c r="O18446">
        <v>0</v>
      </c>
      <c r="P18446">
        <v>1828</v>
      </c>
    </row>
    <row r="18447" spans="1:16" x14ac:dyDescent="0.25">
      <c r="A18447" t="s">
        <v>27323</v>
      </c>
      <c r="B18447">
        <v>204</v>
      </c>
      <c r="C18447" s="3" t="str">
        <f>HYPERLINK("http://www.uniprot.org/uniprot/Q949L5","tr|Q949L5|Q949L5_CICAR")</f>
        <v>tr|Q949L5|Q949L5_CICAR</v>
      </c>
      <c r="D18447" t="s">
        <v>55</v>
      </c>
      <c r="E18447">
        <v>74.239999999999995</v>
      </c>
      <c r="F18447">
        <v>66</v>
      </c>
      <c r="G18447">
        <v>17</v>
      </c>
      <c r="H18447">
        <v>0</v>
      </c>
      <c r="I18447">
        <v>4</v>
      </c>
      <c r="J18447">
        <v>201</v>
      </c>
      <c r="K18447">
        <v>1</v>
      </c>
      <c r="L18447">
        <v>12</v>
      </c>
      <c r="M18447">
        <v>77</v>
      </c>
      <c r="N18447" t="s">
        <v>18</v>
      </c>
      <c r="O18447" s="1">
        <v>1.19341E-19</v>
      </c>
      <c r="P18447">
        <v>251</v>
      </c>
    </row>
    <row r="18448" spans="1:16" x14ac:dyDescent="0.25">
      <c r="A18448" t="s">
        <v>27324</v>
      </c>
      <c r="B18448">
        <v>1938</v>
      </c>
      <c r="C18448" s="3" t="str">
        <f>HYPERLINK("http://www.uniprot.org/uniprot/G7KIS1","tr|G7KIS1|G7KIS1_MEDTR")</f>
        <v>tr|G7KIS1|G7KIS1_MEDTR</v>
      </c>
      <c r="D18448" t="s">
        <v>27325</v>
      </c>
      <c r="E18448">
        <v>87.78</v>
      </c>
      <c r="F18448">
        <v>647</v>
      </c>
      <c r="G18448">
        <v>79</v>
      </c>
      <c r="H18448">
        <v>2</v>
      </c>
      <c r="I18448">
        <v>1</v>
      </c>
      <c r="J18448">
        <v>1935</v>
      </c>
      <c r="K18448">
        <v>1</v>
      </c>
      <c r="L18448">
        <v>1</v>
      </c>
      <c r="M18448">
        <v>645</v>
      </c>
      <c r="N18448" t="s">
        <v>18</v>
      </c>
      <c r="O18448">
        <v>0</v>
      </c>
      <c r="P18448">
        <v>2944</v>
      </c>
    </row>
    <row r="18449" spans="1:16" x14ac:dyDescent="0.25">
      <c r="A18449" t="s">
        <v>27326</v>
      </c>
      <c r="B18449">
        <v>531</v>
      </c>
      <c r="C18449" s="3" t="str">
        <f>HYPERLINK("http://www.uniprot.org/uniprot/G7JWX9","tr|G7JWX9|G7JWX9_MEDTR")</f>
        <v>tr|G7JWX9|G7JWX9_MEDTR</v>
      </c>
      <c r="D18449" t="s">
        <v>27327</v>
      </c>
      <c r="E18449">
        <v>80.7</v>
      </c>
      <c r="F18449">
        <v>171</v>
      </c>
      <c r="G18449">
        <v>33</v>
      </c>
      <c r="H18449">
        <v>0</v>
      </c>
      <c r="I18449">
        <v>1</v>
      </c>
      <c r="J18449">
        <v>513</v>
      </c>
      <c r="K18449">
        <v>1</v>
      </c>
      <c r="L18449">
        <v>1</v>
      </c>
      <c r="M18449">
        <v>168</v>
      </c>
      <c r="N18449" t="s">
        <v>18</v>
      </c>
      <c r="O18449" s="1">
        <v>5.0172799999999996E-74</v>
      </c>
      <c r="P18449">
        <v>720</v>
      </c>
    </row>
    <row r="18450" spans="1:16" x14ac:dyDescent="0.25">
      <c r="A18450" t="s">
        <v>27328</v>
      </c>
      <c r="B18450">
        <v>573</v>
      </c>
      <c r="C18450" s="3" t="str">
        <f>HYPERLINK("http://www.uniprot.org/uniprot/I1KJS3","tr|I1KJS3|I1KJS3_SOYBN")</f>
        <v>tr|I1KJS3|I1KJS3_SOYBN</v>
      </c>
      <c r="D18450" t="s">
        <v>28</v>
      </c>
      <c r="E18450">
        <v>74.209999999999994</v>
      </c>
      <c r="F18450">
        <v>190</v>
      </c>
      <c r="G18450">
        <v>49</v>
      </c>
      <c r="H18450">
        <v>12</v>
      </c>
      <c r="I18450">
        <v>31</v>
      </c>
      <c r="J18450">
        <v>564</v>
      </c>
      <c r="K18450">
        <v>1</v>
      </c>
      <c r="L18450">
        <v>64</v>
      </c>
      <c r="M18450">
        <v>253</v>
      </c>
      <c r="N18450" t="s">
        <v>18</v>
      </c>
      <c r="O18450" s="1">
        <v>2.2045100000000001E-71</v>
      </c>
      <c r="P18450">
        <v>698</v>
      </c>
    </row>
    <row r="18451" spans="1:16" x14ac:dyDescent="0.25">
      <c r="A18451" t="s">
        <v>27329</v>
      </c>
      <c r="B18451">
        <v>1554</v>
      </c>
      <c r="C18451" s="3" t="str">
        <f>HYPERLINK("http://www.uniprot.org/uniprot/K7MXP7","tr|K7MXP7|K7MXP7_SOYBN")</f>
        <v>tr|K7MXP7|K7MXP7_SOYBN</v>
      </c>
      <c r="D18451" t="s">
        <v>28</v>
      </c>
      <c r="E18451">
        <v>36.270000000000003</v>
      </c>
      <c r="F18451">
        <v>499</v>
      </c>
      <c r="G18451">
        <v>318</v>
      </c>
      <c r="H18451">
        <v>27</v>
      </c>
      <c r="I18451">
        <v>121</v>
      </c>
      <c r="J18451">
        <v>1536</v>
      </c>
      <c r="K18451">
        <v>1</v>
      </c>
      <c r="L18451">
        <v>63</v>
      </c>
      <c r="M18451">
        <v>518</v>
      </c>
      <c r="N18451" t="s">
        <v>18</v>
      </c>
      <c r="O18451" s="1">
        <v>9.3545999999999996E-67</v>
      </c>
      <c r="P18451">
        <v>665</v>
      </c>
    </row>
    <row r="18452" spans="1:16" x14ac:dyDescent="0.25">
      <c r="A18452" t="s">
        <v>27330</v>
      </c>
      <c r="B18452">
        <v>813</v>
      </c>
      <c r="C18452" s="3" t="str">
        <f>HYPERLINK("http://www.uniprot.org/uniprot/I1JDQ5","tr|I1JDQ5|I1JDQ5_SOYBN")</f>
        <v>tr|I1JDQ5|I1JDQ5_SOYBN</v>
      </c>
      <c r="D18452" t="s">
        <v>28</v>
      </c>
      <c r="E18452">
        <v>52.78</v>
      </c>
      <c r="F18452">
        <v>269</v>
      </c>
      <c r="G18452">
        <v>127</v>
      </c>
      <c r="H18452">
        <v>4</v>
      </c>
      <c r="I18452">
        <v>1</v>
      </c>
      <c r="J18452">
        <v>795</v>
      </c>
      <c r="K18452">
        <v>1</v>
      </c>
      <c r="L18452">
        <v>1</v>
      </c>
      <c r="M18452">
        <v>257</v>
      </c>
      <c r="N18452" t="s">
        <v>18</v>
      </c>
      <c r="O18452" s="1">
        <v>6.1907199999999997E-61</v>
      </c>
      <c r="P18452">
        <v>611</v>
      </c>
    </row>
    <row r="18453" spans="1:16" x14ac:dyDescent="0.25">
      <c r="A18453" t="s">
        <v>27331</v>
      </c>
      <c r="B18453">
        <v>426</v>
      </c>
      <c r="C18453" s="3" t="str">
        <f>HYPERLINK("http://www.uniprot.org/uniprot/G7IAR4","tr|G7IAR4|G7IAR4_MEDTR")</f>
        <v>tr|G7IAR4|G7IAR4_MEDTR</v>
      </c>
      <c r="D18453" t="s">
        <v>27295</v>
      </c>
      <c r="E18453">
        <v>65.92</v>
      </c>
      <c r="F18453">
        <v>135</v>
      </c>
      <c r="G18453">
        <v>46</v>
      </c>
      <c r="H18453">
        <v>0</v>
      </c>
      <c r="I18453">
        <v>1</v>
      </c>
      <c r="J18453">
        <v>405</v>
      </c>
      <c r="K18453">
        <v>1</v>
      </c>
      <c r="L18453">
        <v>1</v>
      </c>
      <c r="M18453">
        <v>135</v>
      </c>
      <c r="N18453" t="s">
        <v>18</v>
      </c>
      <c r="O18453" s="1">
        <v>7.0369599999999999E-44</v>
      </c>
      <c r="P18453">
        <v>460</v>
      </c>
    </row>
    <row r="18454" spans="1:16" x14ac:dyDescent="0.25">
      <c r="A18454" t="s">
        <v>27332</v>
      </c>
      <c r="B18454">
        <v>672</v>
      </c>
      <c r="C18454" s="3" t="str">
        <f>HYPERLINK("http://www.uniprot.org/uniprot/K7MNA5","tr|K7MNA5|K7MNA5_SOYBN")</f>
        <v>tr|K7MNA5|K7MNA5_SOYBN</v>
      </c>
      <c r="D18454" t="s">
        <v>28</v>
      </c>
      <c r="E18454">
        <v>52.78</v>
      </c>
      <c r="F18454">
        <v>233</v>
      </c>
      <c r="G18454">
        <v>110</v>
      </c>
      <c r="H18454">
        <v>33</v>
      </c>
      <c r="I18454">
        <v>70</v>
      </c>
      <c r="J18454">
        <v>669</v>
      </c>
      <c r="K18454">
        <v>1</v>
      </c>
      <c r="L18454">
        <v>29</v>
      </c>
      <c r="M18454">
        <v>256</v>
      </c>
      <c r="N18454" t="s">
        <v>18</v>
      </c>
      <c r="O18454" s="1">
        <v>4.9038900000000001E-46</v>
      </c>
      <c r="P18454">
        <v>481</v>
      </c>
    </row>
    <row r="18455" spans="1:16" x14ac:dyDescent="0.25">
      <c r="A18455" t="s">
        <v>27333</v>
      </c>
      <c r="B18455">
        <v>1155</v>
      </c>
      <c r="C18455" s="3" t="str">
        <f>HYPERLINK("http://www.uniprot.org/uniprot/I1L4B2","tr|I1L4B2|I1L4B2_SOYBN")</f>
        <v>tr|I1L4B2|I1L4B2_SOYBN</v>
      </c>
      <c r="D18455" t="s">
        <v>28</v>
      </c>
      <c r="E18455">
        <v>41.63</v>
      </c>
      <c r="F18455">
        <v>257</v>
      </c>
      <c r="G18455">
        <v>150</v>
      </c>
      <c r="H18455">
        <v>5</v>
      </c>
      <c r="I18455">
        <v>334</v>
      </c>
      <c r="J18455">
        <v>1089</v>
      </c>
      <c r="K18455">
        <v>1</v>
      </c>
      <c r="L18455">
        <v>8</v>
      </c>
      <c r="M18455">
        <v>257</v>
      </c>
      <c r="N18455" t="s">
        <v>18</v>
      </c>
      <c r="O18455" s="1">
        <v>1.7434200000000001E-45</v>
      </c>
      <c r="P18455">
        <v>480</v>
      </c>
    </row>
    <row r="18456" spans="1:16" x14ac:dyDescent="0.25">
      <c r="A18456" t="s">
        <v>27334</v>
      </c>
      <c r="B18456">
        <v>897</v>
      </c>
      <c r="C18456" s="3" t="str">
        <f>HYPERLINK("http://www.uniprot.org/uniprot/D3YBB4","tr|D3YBB4|D3YBB4_TRIRP")</f>
        <v>tr|D3YBB4|D3YBB4_TRIRP</v>
      </c>
      <c r="D18456" t="s">
        <v>21042</v>
      </c>
      <c r="E18456">
        <v>64.98</v>
      </c>
      <c r="F18456">
        <v>297</v>
      </c>
      <c r="G18456">
        <v>104</v>
      </c>
      <c r="H18456">
        <v>5</v>
      </c>
      <c r="I18456">
        <v>19</v>
      </c>
      <c r="J18456">
        <v>894</v>
      </c>
      <c r="K18456">
        <v>1</v>
      </c>
      <c r="L18456">
        <v>8</v>
      </c>
      <c r="M18456">
        <v>290</v>
      </c>
      <c r="N18456" t="s">
        <v>18</v>
      </c>
      <c r="O18456" s="1">
        <v>4.1837299999999999E-96</v>
      </c>
      <c r="P18456">
        <v>915</v>
      </c>
    </row>
    <row r="18457" spans="1:16" x14ac:dyDescent="0.25">
      <c r="A18457" t="s">
        <v>27335</v>
      </c>
      <c r="B18457">
        <v>1377</v>
      </c>
      <c r="C18457" s="3" t="str">
        <f>HYPERLINK("http://www.uniprot.org/uniprot/I1JT87","tr|I1JT87|I1JT87_SOYBN")</f>
        <v>tr|I1JT87|I1JT87_SOYBN</v>
      </c>
      <c r="D18457" t="s">
        <v>28</v>
      </c>
      <c r="E18457">
        <v>78.53</v>
      </c>
      <c r="F18457">
        <v>452</v>
      </c>
      <c r="G18457">
        <v>97</v>
      </c>
      <c r="H18457">
        <v>2</v>
      </c>
      <c r="I18457">
        <v>1</v>
      </c>
      <c r="J18457">
        <v>1350</v>
      </c>
      <c r="K18457">
        <v>1</v>
      </c>
      <c r="L18457">
        <v>1</v>
      </c>
      <c r="M18457">
        <v>444</v>
      </c>
      <c r="N18457" t="s">
        <v>18</v>
      </c>
      <c r="O18457">
        <v>0</v>
      </c>
      <c r="P18457">
        <v>1784</v>
      </c>
    </row>
    <row r="18458" spans="1:16" x14ac:dyDescent="0.25">
      <c r="A18458" t="s">
        <v>27336</v>
      </c>
      <c r="B18458">
        <v>270</v>
      </c>
      <c r="C18458" s="3" t="str">
        <f>HYPERLINK("http://www.uniprot.org/uniprot/G7ZZF3","tr|G7ZZF3|G7ZZF3_MEDTR")</f>
        <v>tr|G7ZZF3|G7ZZF3_MEDTR</v>
      </c>
      <c r="D18458" t="s">
        <v>15500</v>
      </c>
      <c r="E18458">
        <v>76.34</v>
      </c>
      <c r="F18458">
        <v>93</v>
      </c>
      <c r="G18458">
        <v>22</v>
      </c>
      <c r="H18458">
        <v>4</v>
      </c>
      <c r="I18458">
        <v>1</v>
      </c>
      <c r="J18458">
        <v>267</v>
      </c>
      <c r="K18458">
        <v>1</v>
      </c>
      <c r="L18458">
        <v>145</v>
      </c>
      <c r="M18458">
        <v>237</v>
      </c>
      <c r="N18458" t="s">
        <v>18</v>
      </c>
      <c r="O18458" s="1">
        <v>3.8180599999999997E-29</v>
      </c>
      <c r="P18458">
        <v>333</v>
      </c>
    </row>
    <row r="18459" spans="1:16" x14ac:dyDescent="0.25">
      <c r="A18459" t="s">
        <v>27337</v>
      </c>
      <c r="B18459">
        <v>1218</v>
      </c>
      <c r="C18459" s="3" t="str">
        <f>HYPERLINK("http://www.uniprot.org/uniprot/I1KRS3","tr|I1KRS3|I1KRS3_SOYBN")</f>
        <v>tr|I1KRS3|I1KRS3_SOYBN</v>
      </c>
      <c r="D18459" t="s">
        <v>28</v>
      </c>
      <c r="E18459">
        <v>74.56</v>
      </c>
      <c r="F18459">
        <v>405</v>
      </c>
      <c r="G18459">
        <v>103</v>
      </c>
      <c r="H18459">
        <v>0</v>
      </c>
      <c r="I18459">
        <v>1</v>
      </c>
      <c r="J18459">
        <v>1215</v>
      </c>
      <c r="K18459">
        <v>1</v>
      </c>
      <c r="L18459">
        <v>1</v>
      </c>
      <c r="M18459">
        <v>390</v>
      </c>
      <c r="N18459" t="s">
        <v>18</v>
      </c>
      <c r="O18459" s="1">
        <v>5.6410299999999998E-167</v>
      </c>
      <c r="P18459">
        <v>1528</v>
      </c>
    </row>
    <row r="18460" spans="1:16" x14ac:dyDescent="0.25">
      <c r="A18460" t="s">
        <v>27338</v>
      </c>
      <c r="B18460">
        <v>1170</v>
      </c>
      <c r="C18460" s="3" t="str">
        <f>HYPERLINK("http://www.uniprot.org/uniprot/G7LJG4","tr|G7LJG4|G7LJG4_MEDTR")</f>
        <v>tr|G7LJG4|G7LJG4_MEDTR</v>
      </c>
      <c r="D18460" t="s">
        <v>27304</v>
      </c>
      <c r="E18460">
        <v>83.2</v>
      </c>
      <c r="F18460">
        <v>405</v>
      </c>
      <c r="G18460">
        <v>68</v>
      </c>
      <c r="H18460">
        <v>21</v>
      </c>
      <c r="I18460">
        <v>1</v>
      </c>
      <c r="J18460">
        <v>1152</v>
      </c>
      <c r="K18460">
        <v>1</v>
      </c>
      <c r="L18460">
        <v>1</v>
      </c>
      <c r="M18460">
        <v>405</v>
      </c>
      <c r="N18460" t="s">
        <v>18</v>
      </c>
      <c r="O18460">
        <v>0</v>
      </c>
      <c r="P18460">
        <v>1741</v>
      </c>
    </row>
    <row r="18461" spans="1:16" x14ac:dyDescent="0.25">
      <c r="A18461" t="s">
        <v>27339</v>
      </c>
      <c r="B18461">
        <v>1149</v>
      </c>
      <c r="C18461" s="3" t="str">
        <f>HYPERLINK("http://www.uniprot.org/uniprot/G7J522","tr|G7J522|G7J522_MEDTR")</f>
        <v>tr|G7J522|G7J522_MEDTR</v>
      </c>
      <c r="D18461" t="s">
        <v>6657</v>
      </c>
      <c r="E18461">
        <v>50.75</v>
      </c>
      <c r="F18461">
        <v>461</v>
      </c>
      <c r="G18461">
        <v>227</v>
      </c>
      <c r="H18461">
        <v>85</v>
      </c>
      <c r="I18461">
        <v>1</v>
      </c>
      <c r="J18461">
        <v>1128</v>
      </c>
      <c r="K18461">
        <v>1</v>
      </c>
      <c r="L18461">
        <v>1</v>
      </c>
      <c r="M18461">
        <v>458</v>
      </c>
      <c r="N18461" t="s">
        <v>18</v>
      </c>
      <c r="O18461" s="1">
        <v>6.0216900000000001E-115</v>
      </c>
      <c r="P18461">
        <v>1079</v>
      </c>
    </row>
    <row r="18462" spans="1:16" x14ac:dyDescent="0.25">
      <c r="A18462" t="s">
        <v>27340</v>
      </c>
      <c r="B18462">
        <v>750</v>
      </c>
      <c r="C18462" s="3" t="str">
        <f>HYPERLINK("http://www.uniprot.org/uniprot/I1LRW2","tr|I1LRW2|I1LRW2_SOYBN")</f>
        <v>tr|I1LRW2|I1LRW2_SOYBN</v>
      </c>
      <c r="D18462" t="s">
        <v>28</v>
      </c>
      <c r="E18462">
        <v>53.09</v>
      </c>
      <c r="F18462">
        <v>226</v>
      </c>
      <c r="G18462">
        <v>106</v>
      </c>
      <c r="H18462">
        <v>8</v>
      </c>
      <c r="I18462">
        <v>1</v>
      </c>
      <c r="J18462">
        <v>654</v>
      </c>
      <c r="K18462">
        <v>1</v>
      </c>
      <c r="L18462">
        <v>1</v>
      </c>
      <c r="M18462">
        <v>214</v>
      </c>
      <c r="N18462" t="s">
        <v>18</v>
      </c>
      <c r="O18462" s="1">
        <v>1.0953599999999999E-58</v>
      </c>
      <c r="P18462">
        <v>591</v>
      </c>
    </row>
    <row r="18463" spans="1:16" x14ac:dyDescent="0.25">
      <c r="A18463" t="s">
        <v>27341</v>
      </c>
      <c r="B18463">
        <v>870</v>
      </c>
      <c r="C18463" s="3" t="str">
        <f>HYPERLINK("http://www.uniprot.org/uniprot/G7I853","tr|G7I853|G7I853_MEDTR")</f>
        <v>tr|G7I853|G7I853_MEDTR</v>
      </c>
      <c r="D18463" t="s">
        <v>27342</v>
      </c>
      <c r="E18463">
        <v>72.92</v>
      </c>
      <c r="F18463">
        <v>314</v>
      </c>
      <c r="G18463">
        <v>85</v>
      </c>
      <c r="H18463">
        <v>26</v>
      </c>
      <c r="I18463">
        <v>1</v>
      </c>
      <c r="J18463">
        <v>864</v>
      </c>
      <c r="K18463">
        <v>1</v>
      </c>
      <c r="L18463">
        <v>1</v>
      </c>
      <c r="M18463">
        <v>314</v>
      </c>
      <c r="N18463" t="s">
        <v>18</v>
      </c>
      <c r="O18463" s="1">
        <v>6.4506699999999998E-123</v>
      </c>
      <c r="P18463">
        <v>1146</v>
      </c>
    </row>
    <row r="18464" spans="1:16" x14ac:dyDescent="0.25">
      <c r="A18464" t="s">
        <v>27343</v>
      </c>
      <c r="B18464">
        <v>2289</v>
      </c>
      <c r="C18464" s="3" t="str">
        <f>HYPERLINK("http://www.uniprot.org/uniprot/G7LEA6","tr|G7LEA6|G7LEA6_MEDTR")</f>
        <v>tr|G7LEA6|G7LEA6_MEDTR</v>
      </c>
      <c r="D18464" t="s">
        <v>27344</v>
      </c>
      <c r="E18464">
        <v>94.86</v>
      </c>
      <c r="F18464">
        <v>760</v>
      </c>
      <c r="G18464">
        <v>39</v>
      </c>
      <c r="H18464">
        <v>0</v>
      </c>
      <c r="I18464">
        <v>7</v>
      </c>
      <c r="J18464">
        <v>2286</v>
      </c>
      <c r="K18464">
        <v>1</v>
      </c>
      <c r="L18464">
        <v>4</v>
      </c>
      <c r="M18464">
        <v>763</v>
      </c>
      <c r="N18464" t="s">
        <v>18</v>
      </c>
      <c r="O18464">
        <v>0</v>
      </c>
      <c r="P18464">
        <v>3813</v>
      </c>
    </row>
    <row r="18465" spans="1:16" x14ac:dyDescent="0.25">
      <c r="A18465" t="s">
        <v>27345</v>
      </c>
      <c r="B18465">
        <v>645</v>
      </c>
      <c r="C18465" s="3" t="str">
        <f>HYPERLINK("http://www.uniprot.org/uniprot/I1MTF2","tr|I1MTF2|I1MTF2_SOYBN")</f>
        <v>tr|I1MTF2|I1MTF2_SOYBN</v>
      </c>
      <c r="D18465" t="s">
        <v>28</v>
      </c>
      <c r="E18465">
        <v>84.21</v>
      </c>
      <c r="F18465">
        <v>190</v>
      </c>
      <c r="G18465">
        <v>30</v>
      </c>
      <c r="H18465">
        <v>0</v>
      </c>
      <c r="I18465">
        <v>73</v>
      </c>
      <c r="J18465">
        <v>642</v>
      </c>
      <c r="K18465">
        <v>1</v>
      </c>
      <c r="L18465">
        <v>24</v>
      </c>
      <c r="M18465">
        <v>213</v>
      </c>
      <c r="N18465" t="s">
        <v>18</v>
      </c>
      <c r="O18465" s="1">
        <v>7.2695699999999999E-89</v>
      </c>
      <c r="P18465">
        <v>850</v>
      </c>
    </row>
    <row r="18466" spans="1:16" x14ac:dyDescent="0.25">
      <c r="A18466" t="s">
        <v>27346</v>
      </c>
      <c r="B18466">
        <v>465</v>
      </c>
      <c r="C18466" s="3" t="str">
        <f>HYPERLINK("http://www.uniprot.org/uniprot/G7K9G8","tr|G7K9G8|G7K9G8_MEDTR")</f>
        <v>tr|G7K9G8|G7K9G8_MEDTR</v>
      </c>
      <c r="D18466" t="s">
        <v>27347</v>
      </c>
      <c r="E18466">
        <v>59</v>
      </c>
      <c r="F18466">
        <v>161</v>
      </c>
      <c r="G18466">
        <v>66</v>
      </c>
      <c r="H18466">
        <v>7</v>
      </c>
      <c r="I18466">
        <v>1</v>
      </c>
      <c r="J18466">
        <v>462</v>
      </c>
      <c r="K18466">
        <v>1</v>
      </c>
      <c r="L18466">
        <v>1</v>
      </c>
      <c r="M18466">
        <v>161</v>
      </c>
      <c r="N18466" t="s">
        <v>18</v>
      </c>
      <c r="O18466" s="1">
        <v>4.7187100000000002E-40</v>
      </c>
      <c r="P18466">
        <v>427</v>
      </c>
    </row>
    <row r="18467" spans="1:16" x14ac:dyDescent="0.25">
      <c r="A18467" t="s">
        <v>27348</v>
      </c>
      <c r="B18467">
        <v>1137</v>
      </c>
      <c r="C18467" s="3" t="str">
        <f>HYPERLINK("http://www.uniprot.org/uniprot/G7KQ89","tr|G7KQ89|G7KQ89_MEDTR")</f>
        <v>tr|G7KQ89|G7KQ89_MEDTR</v>
      </c>
      <c r="D18467" t="s">
        <v>27349</v>
      </c>
      <c r="E18467">
        <v>57.14</v>
      </c>
      <c r="F18467">
        <v>434</v>
      </c>
      <c r="G18467">
        <v>186</v>
      </c>
      <c r="H18467">
        <v>56</v>
      </c>
      <c r="I18467">
        <v>1</v>
      </c>
      <c r="J18467">
        <v>1134</v>
      </c>
      <c r="K18467">
        <v>1</v>
      </c>
      <c r="L18467">
        <v>43</v>
      </c>
      <c r="M18467">
        <v>435</v>
      </c>
      <c r="N18467" t="s">
        <v>18</v>
      </c>
      <c r="O18467" s="1">
        <v>3.2482100000000003E-113</v>
      </c>
      <c r="P18467">
        <v>1064</v>
      </c>
    </row>
    <row r="18468" spans="1:16" x14ac:dyDescent="0.25">
      <c r="A18468" t="s">
        <v>27350</v>
      </c>
      <c r="B18468">
        <v>336</v>
      </c>
      <c r="C18468" s="3" t="str">
        <f>HYPERLINK("http://www.uniprot.org/uniprot/G7JDT0","tr|G7JDT0|G7JDT0_MEDTR")</f>
        <v>tr|G7JDT0|G7JDT0_MEDTR</v>
      </c>
      <c r="D18468" t="s">
        <v>11840</v>
      </c>
      <c r="E18468">
        <v>63.91</v>
      </c>
      <c r="F18468">
        <v>97</v>
      </c>
      <c r="G18468">
        <v>35</v>
      </c>
      <c r="H18468">
        <v>9</v>
      </c>
      <c r="I18468">
        <v>1</v>
      </c>
      <c r="J18468">
        <v>264</v>
      </c>
      <c r="K18468">
        <v>1</v>
      </c>
      <c r="L18468">
        <v>12</v>
      </c>
      <c r="M18468">
        <v>108</v>
      </c>
      <c r="N18468" t="s">
        <v>18</v>
      </c>
      <c r="O18468" s="1">
        <v>4.9102200000000003E-21</v>
      </c>
      <c r="P18468">
        <v>263</v>
      </c>
    </row>
    <row r="18469" spans="1:16" x14ac:dyDescent="0.25">
      <c r="A18469" t="s">
        <v>27351</v>
      </c>
      <c r="B18469">
        <v>1020</v>
      </c>
      <c r="C18469" s="3" t="str">
        <f>HYPERLINK("http://www.uniprot.org/uniprot/I1LUK9","tr|I1LUK9|I1LUK9_SOYBN")</f>
        <v>tr|I1LUK9|I1LUK9_SOYBN</v>
      </c>
      <c r="D18469" t="s">
        <v>71</v>
      </c>
      <c r="E18469">
        <v>75.44</v>
      </c>
      <c r="F18469">
        <v>334</v>
      </c>
      <c r="G18469">
        <v>82</v>
      </c>
      <c r="H18469">
        <v>13</v>
      </c>
      <c r="I18469">
        <v>1</v>
      </c>
      <c r="J18469">
        <v>963</v>
      </c>
      <c r="K18469">
        <v>1</v>
      </c>
      <c r="L18469">
        <v>1</v>
      </c>
      <c r="M18469">
        <v>327</v>
      </c>
      <c r="N18469" t="s">
        <v>18</v>
      </c>
      <c r="O18469" s="1">
        <v>4.9558899999999997E-131</v>
      </c>
      <c r="P18469">
        <v>1217</v>
      </c>
    </row>
    <row r="18470" spans="1:16" x14ac:dyDescent="0.25">
      <c r="A18470" t="s">
        <v>27352</v>
      </c>
      <c r="B18470">
        <v>1851</v>
      </c>
      <c r="C18470" s="3" t="str">
        <f>HYPERLINK("http://www.uniprot.org/uniprot/I1MHP5","tr|I1MHP5|I1MHP5_SOYBN")</f>
        <v>tr|I1MHP5|I1MHP5_SOYBN</v>
      </c>
      <c r="D18470" t="s">
        <v>28</v>
      </c>
      <c r="E18470">
        <v>27.85</v>
      </c>
      <c r="F18470">
        <v>420</v>
      </c>
      <c r="G18470">
        <v>303</v>
      </c>
      <c r="H18470">
        <v>42</v>
      </c>
      <c r="I18470">
        <v>151</v>
      </c>
      <c r="J18470">
        <v>1284</v>
      </c>
      <c r="K18470">
        <v>1</v>
      </c>
      <c r="L18470">
        <v>1057</v>
      </c>
      <c r="M18470">
        <v>1470</v>
      </c>
      <c r="N18470" t="s">
        <v>18</v>
      </c>
      <c r="O18470" s="1">
        <v>2.30072E-30</v>
      </c>
      <c r="P18470">
        <v>352</v>
      </c>
    </row>
    <row r="18471" spans="1:16" x14ac:dyDescent="0.25">
      <c r="A18471" t="s">
        <v>27353</v>
      </c>
      <c r="B18471">
        <v>1602</v>
      </c>
      <c r="C18471" s="3" t="str">
        <f>HYPERLINK("http://www.uniprot.org/uniprot/G7IKA2","tr|G7IKA2|G7IKA2_MEDTR")</f>
        <v>tr|G7IKA2|G7IKA2_MEDTR</v>
      </c>
      <c r="D18471" t="s">
        <v>27354</v>
      </c>
      <c r="E18471">
        <v>92.99</v>
      </c>
      <c r="F18471">
        <v>514</v>
      </c>
      <c r="G18471">
        <v>36</v>
      </c>
      <c r="H18471">
        <v>0</v>
      </c>
      <c r="I18471">
        <v>58</v>
      </c>
      <c r="J18471">
        <v>1599</v>
      </c>
      <c r="K18471">
        <v>1</v>
      </c>
      <c r="L18471">
        <v>20</v>
      </c>
      <c r="M18471">
        <v>533</v>
      </c>
      <c r="N18471" t="s">
        <v>18</v>
      </c>
      <c r="O18471">
        <v>0</v>
      </c>
      <c r="P18471">
        <v>2538</v>
      </c>
    </row>
    <row r="18472" spans="1:16" x14ac:dyDescent="0.25">
      <c r="A18472" t="s">
        <v>27355</v>
      </c>
      <c r="B18472">
        <v>1269</v>
      </c>
      <c r="C18472" s="3" t="str">
        <f>HYPERLINK("http://www.uniprot.org/uniprot/G7KIR8","tr|G7KIR8|G7KIR8_MEDTR")</f>
        <v>tr|G7KIR8|G7KIR8_MEDTR</v>
      </c>
      <c r="D18472" t="s">
        <v>27356</v>
      </c>
      <c r="E18472">
        <v>78.83</v>
      </c>
      <c r="F18472">
        <v>463</v>
      </c>
      <c r="G18472">
        <v>98</v>
      </c>
      <c r="H18472">
        <v>41</v>
      </c>
      <c r="I18472">
        <v>1</v>
      </c>
      <c r="J18472">
        <v>1266</v>
      </c>
      <c r="K18472">
        <v>1</v>
      </c>
      <c r="L18472">
        <v>3</v>
      </c>
      <c r="M18472">
        <v>465</v>
      </c>
      <c r="N18472" t="s">
        <v>18</v>
      </c>
      <c r="O18472">
        <v>0</v>
      </c>
      <c r="P18472">
        <v>1851</v>
      </c>
    </row>
    <row r="18473" spans="1:16" x14ac:dyDescent="0.25">
      <c r="A18473" t="s">
        <v>27357</v>
      </c>
      <c r="B18473">
        <v>1044</v>
      </c>
      <c r="C18473" s="3" t="str">
        <f>HYPERLINK("http://www.uniprot.org/uniprot/G7KXL9","tr|G7KXL9|G7KXL9_MEDTR")</f>
        <v>tr|G7KXL9|G7KXL9_MEDTR</v>
      </c>
      <c r="D18473" t="s">
        <v>27182</v>
      </c>
      <c r="E18473">
        <v>70.400000000000006</v>
      </c>
      <c r="F18473">
        <v>321</v>
      </c>
      <c r="G18473">
        <v>95</v>
      </c>
      <c r="H18473">
        <v>0</v>
      </c>
      <c r="I18473">
        <v>79</v>
      </c>
      <c r="J18473">
        <v>1041</v>
      </c>
      <c r="K18473">
        <v>1</v>
      </c>
      <c r="L18473">
        <v>432</v>
      </c>
      <c r="M18473">
        <v>752</v>
      </c>
      <c r="N18473" t="s">
        <v>18</v>
      </c>
      <c r="O18473" s="1">
        <v>1.5501099999999999E-135</v>
      </c>
      <c r="P18473">
        <v>1256</v>
      </c>
    </row>
    <row r="18474" spans="1:16" x14ac:dyDescent="0.25">
      <c r="A18474" t="s">
        <v>27358</v>
      </c>
      <c r="B18474">
        <v>1428</v>
      </c>
      <c r="C18474" s="3" t="str">
        <f>HYPERLINK("http://www.uniprot.org/uniprot/I1N833","tr|I1N833|I1N833_SOYBN")</f>
        <v>tr|I1N833|I1N833_SOYBN</v>
      </c>
      <c r="D18474" t="s">
        <v>99</v>
      </c>
      <c r="E18474">
        <v>87.18</v>
      </c>
      <c r="F18474">
        <v>476</v>
      </c>
      <c r="G18474">
        <v>61</v>
      </c>
      <c r="H18474">
        <v>1</v>
      </c>
      <c r="I18474">
        <v>1</v>
      </c>
      <c r="J18474">
        <v>1425</v>
      </c>
      <c r="K18474">
        <v>1</v>
      </c>
      <c r="L18474">
        <v>12</v>
      </c>
      <c r="M18474">
        <v>477</v>
      </c>
      <c r="N18474" t="s">
        <v>18</v>
      </c>
      <c r="O18474">
        <v>0</v>
      </c>
      <c r="P18474">
        <v>2155</v>
      </c>
    </row>
    <row r="18475" spans="1:16" x14ac:dyDescent="0.25">
      <c r="A18475" t="s">
        <v>27359</v>
      </c>
      <c r="B18475">
        <v>516</v>
      </c>
      <c r="C18475" s="3" t="str">
        <f>HYPERLINK("http://www.uniprot.org/uniprot/M5Y0E0","tr|M5Y0E0|M5Y0E0_PRUPE")</f>
        <v>tr|M5Y0E0|M5Y0E0_PRUPE</v>
      </c>
      <c r="D18475" t="s">
        <v>452</v>
      </c>
      <c r="E18475">
        <v>36.549999999999997</v>
      </c>
      <c r="F18475">
        <v>145</v>
      </c>
      <c r="G18475">
        <v>92</v>
      </c>
      <c r="H18475">
        <v>2</v>
      </c>
      <c r="I18475">
        <v>76</v>
      </c>
      <c r="J18475">
        <v>504</v>
      </c>
      <c r="K18475">
        <v>1</v>
      </c>
      <c r="L18475">
        <v>6</v>
      </c>
      <c r="M18475">
        <v>148</v>
      </c>
      <c r="N18475" t="s">
        <v>18</v>
      </c>
      <c r="O18475" s="1">
        <v>6.8778600000000001E-15</v>
      </c>
      <c r="P18475">
        <v>210</v>
      </c>
    </row>
    <row r="18476" spans="1:16" x14ac:dyDescent="0.25">
      <c r="A18476" t="s">
        <v>27360</v>
      </c>
      <c r="B18476">
        <v>642</v>
      </c>
      <c r="C18476" s="3" t="str">
        <f>HYPERLINK("http://www.uniprot.org/uniprot/G7IBZ9","tr|G7IBZ9|G7IBZ9_MEDTR")</f>
        <v>tr|G7IBZ9|G7IBZ9_MEDTR</v>
      </c>
      <c r="D18476" t="s">
        <v>22645</v>
      </c>
      <c r="E18476">
        <v>56.98</v>
      </c>
      <c r="F18476">
        <v>186</v>
      </c>
      <c r="G18476">
        <v>80</v>
      </c>
      <c r="H18476">
        <v>9</v>
      </c>
      <c r="I18476">
        <v>109</v>
      </c>
      <c r="J18476">
        <v>639</v>
      </c>
      <c r="K18476">
        <v>1</v>
      </c>
      <c r="L18476">
        <v>39</v>
      </c>
      <c r="M18476">
        <v>215</v>
      </c>
      <c r="N18476" t="s">
        <v>18</v>
      </c>
      <c r="O18476" s="1">
        <v>3.7273900000000001E-45</v>
      </c>
      <c r="P18476">
        <v>473</v>
      </c>
    </row>
    <row r="18477" spans="1:16" x14ac:dyDescent="0.25">
      <c r="A18477" t="s">
        <v>27361</v>
      </c>
      <c r="B18477">
        <v>1590</v>
      </c>
      <c r="C18477" s="3" t="str">
        <f>HYPERLINK("http://www.uniprot.org/uniprot/I1MX14","tr|I1MX14|I1MX14_SOYBN")</f>
        <v>tr|I1MX14|I1MX14_SOYBN</v>
      </c>
      <c r="D18477" t="s">
        <v>28</v>
      </c>
      <c r="E18477">
        <v>76.94</v>
      </c>
      <c r="F18477">
        <v>577</v>
      </c>
      <c r="G18477">
        <v>133</v>
      </c>
      <c r="H18477">
        <v>48</v>
      </c>
      <c r="I18477">
        <v>1</v>
      </c>
      <c r="J18477">
        <v>1587</v>
      </c>
      <c r="K18477">
        <v>1</v>
      </c>
      <c r="L18477">
        <v>1</v>
      </c>
      <c r="M18477">
        <v>573</v>
      </c>
      <c r="N18477" t="s">
        <v>18</v>
      </c>
      <c r="O18477">
        <v>0</v>
      </c>
      <c r="P18477">
        <v>2246</v>
      </c>
    </row>
    <row r="18478" spans="1:16" x14ac:dyDescent="0.25">
      <c r="A18478" t="s">
        <v>27362</v>
      </c>
      <c r="B18478">
        <v>2556</v>
      </c>
      <c r="C18478" s="3" t="str">
        <f>HYPERLINK("http://www.uniprot.org/uniprot/D3YBB3","tr|D3YBB3|D3YBB3_TRIRP")</f>
        <v>tr|D3YBB3|D3YBB3_TRIRP</v>
      </c>
      <c r="D18478" t="s">
        <v>21042</v>
      </c>
      <c r="E18478">
        <v>70.02</v>
      </c>
      <c r="F18478">
        <v>894</v>
      </c>
      <c r="G18478">
        <v>268</v>
      </c>
      <c r="H18478">
        <v>43</v>
      </c>
      <c r="I18478">
        <v>1</v>
      </c>
      <c r="J18478">
        <v>2553</v>
      </c>
      <c r="K18478">
        <v>1</v>
      </c>
      <c r="L18478">
        <v>1</v>
      </c>
      <c r="M18478">
        <v>890</v>
      </c>
      <c r="N18478" t="s">
        <v>18</v>
      </c>
      <c r="O18478">
        <v>0</v>
      </c>
      <c r="P18478">
        <v>3026</v>
      </c>
    </row>
    <row r="18479" spans="1:16" x14ac:dyDescent="0.25">
      <c r="A18479" t="s">
        <v>27363</v>
      </c>
      <c r="B18479">
        <v>1467</v>
      </c>
      <c r="C18479" s="3" t="str">
        <f>HYPERLINK("http://www.uniprot.org/uniprot/I3SFS5","tr|I3SFS5|I3SFS5_LOTJA")</f>
        <v>tr|I3SFS5|I3SFS5_LOTJA</v>
      </c>
      <c r="D18479" t="s">
        <v>93</v>
      </c>
      <c r="E18479">
        <v>72.28</v>
      </c>
      <c r="F18479">
        <v>498</v>
      </c>
      <c r="G18479">
        <v>138</v>
      </c>
      <c r="H18479">
        <v>10</v>
      </c>
      <c r="I18479">
        <v>1</v>
      </c>
      <c r="J18479">
        <v>1464</v>
      </c>
      <c r="K18479">
        <v>1</v>
      </c>
      <c r="L18479">
        <v>1</v>
      </c>
      <c r="M18479">
        <v>496</v>
      </c>
      <c r="N18479" t="s">
        <v>18</v>
      </c>
      <c r="O18479">
        <v>0</v>
      </c>
      <c r="P18479">
        <v>1812</v>
      </c>
    </row>
    <row r="18480" spans="1:16" x14ac:dyDescent="0.25">
      <c r="A18480" t="s">
        <v>27364</v>
      </c>
      <c r="B18480">
        <v>2199</v>
      </c>
      <c r="C18480" s="3" t="str">
        <f>HYPERLINK("http://www.uniprot.org/uniprot/G7J119","tr|G7J119|G7J119_MEDTR")</f>
        <v>tr|G7J119|G7J119_MEDTR</v>
      </c>
      <c r="D18480" t="s">
        <v>15460</v>
      </c>
      <c r="E18480">
        <v>67.77</v>
      </c>
      <c r="F18480">
        <v>751</v>
      </c>
      <c r="G18480">
        <v>242</v>
      </c>
      <c r="H18480">
        <v>19</v>
      </c>
      <c r="I18480">
        <v>1</v>
      </c>
      <c r="J18480">
        <v>2196</v>
      </c>
      <c r="K18480">
        <v>1</v>
      </c>
      <c r="L18480">
        <v>503</v>
      </c>
      <c r="M18480">
        <v>1251</v>
      </c>
      <c r="N18480" t="s">
        <v>18</v>
      </c>
      <c r="O18480">
        <v>0</v>
      </c>
      <c r="P18480">
        <v>2464</v>
      </c>
    </row>
    <row r="18481" spans="1:16" x14ac:dyDescent="0.25">
      <c r="A18481" t="s">
        <v>27365</v>
      </c>
      <c r="B18481">
        <v>555</v>
      </c>
      <c r="C18481" s="3" t="str">
        <f>HYPERLINK("http://www.uniprot.org/uniprot/K7KQ49","tr|K7KQ49|K7KQ49_SOYBN")</f>
        <v>tr|K7KQ49|K7KQ49_SOYBN</v>
      </c>
      <c r="D18481" t="s">
        <v>28</v>
      </c>
      <c r="E18481">
        <v>62.14</v>
      </c>
      <c r="F18481">
        <v>177</v>
      </c>
      <c r="G18481">
        <v>67</v>
      </c>
      <c r="H18481">
        <v>0</v>
      </c>
      <c r="I18481">
        <v>1</v>
      </c>
      <c r="J18481">
        <v>531</v>
      </c>
      <c r="K18481">
        <v>1</v>
      </c>
      <c r="L18481">
        <v>1</v>
      </c>
      <c r="M18481">
        <v>176</v>
      </c>
      <c r="N18481" t="s">
        <v>18</v>
      </c>
      <c r="O18481" s="1">
        <v>1.03784E-51</v>
      </c>
      <c r="P18481">
        <v>528</v>
      </c>
    </row>
    <row r="18482" spans="1:16" x14ac:dyDescent="0.25">
      <c r="A18482" t="s">
        <v>27366</v>
      </c>
      <c r="B18482">
        <v>2511</v>
      </c>
      <c r="C18482" s="3" t="str">
        <f>HYPERLINK("http://www.uniprot.org/uniprot/I1LL54","tr|I1LL54|I1LL54_SOYBN")</f>
        <v>tr|I1LL54|I1LL54_SOYBN</v>
      </c>
      <c r="D18482" t="s">
        <v>117</v>
      </c>
      <c r="E18482">
        <v>90.87</v>
      </c>
      <c r="F18482">
        <v>844</v>
      </c>
      <c r="G18482">
        <v>77</v>
      </c>
      <c r="H18482">
        <v>8</v>
      </c>
      <c r="I18482">
        <v>1</v>
      </c>
      <c r="J18482">
        <v>2508</v>
      </c>
      <c r="K18482">
        <v>1</v>
      </c>
      <c r="L18482">
        <v>1</v>
      </c>
      <c r="M18482">
        <v>842</v>
      </c>
      <c r="N18482" t="s">
        <v>18</v>
      </c>
      <c r="O18482">
        <v>0</v>
      </c>
      <c r="P18482">
        <v>3976</v>
      </c>
    </row>
    <row r="18483" spans="1:16" x14ac:dyDescent="0.25">
      <c r="A18483" t="s">
        <v>27367</v>
      </c>
      <c r="B18483">
        <v>471</v>
      </c>
      <c r="C18483" s="3" t="str">
        <f>HYPERLINK("http://www.uniprot.org/uniprot/G7L8N0","tr|G7L8N0|G7L8N0_MEDTR")</f>
        <v>tr|G7L8N0|G7L8N0_MEDTR</v>
      </c>
      <c r="D18483" t="s">
        <v>378</v>
      </c>
      <c r="E18483">
        <v>40.9</v>
      </c>
      <c r="F18483">
        <v>154</v>
      </c>
      <c r="G18483">
        <v>91</v>
      </c>
      <c r="H18483">
        <v>0</v>
      </c>
      <c r="I18483">
        <v>7</v>
      </c>
      <c r="J18483">
        <v>468</v>
      </c>
      <c r="K18483">
        <v>1</v>
      </c>
      <c r="L18483">
        <v>57</v>
      </c>
      <c r="M18483">
        <v>182</v>
      </c>
      <c r="N18483" t="s">
        <v>18</v>
      </c>
      <c r="O18483" s="1">
        <v>5.5445999999999997E-25</v>
      </c>
      <c r="P18483">
        <v>297</v>
      </c>
    </row>
    <row r="18484" spans="1:16" x14ac:dyDescent="0.25">
      <c r="A18484" t="s">
        <v>27368</v>
      </c>
      <c r="B18484">
        <v>2454</v>
      </c>
      <c r="C18484" s="3" t="str">
        <f>HYPERLINK("http://www.uniprot.org/uniprot/G7JUB1","tr|G7JUB1|G7JUB1_MEDTR")</f>
        <v>tr|G7JUB1|G7JUB1_MEDTR</v>
      </c>
      <c r="D18484" t="s">
        <v>27369</v>
      </c>
      <c r="E18484">
        <v>90.03</v>
      </c>
      <c r="F18484">
        <v>823</v>
      </c>
      <c r="G18484">
        <v>82</v>
      </c>
      <c r="H18484">
        <v>6</v>
      </c>
      <c r="I18484">
        <v>1</v>
      </c>
      <c r="J18484">
        <v>2451</v>
      </c>
      <c r="K18484">
        <v>1</v>
      </c>
      <c r="L18484">
        <v>1</v>
      </c>
      <c r="M18484">
        <v>823</v>
      </c>
      <c r="N18484" t="s">
        <v>18</v>
      </c>
      <c r="O18484">
        <v>0</v>
      </c>
      <c r="P18484">
        <v>3893</v>
      </c>
    </row>
    <row r="18485" spans="1:16" x14ac:dyDescent="0.25">
      <c r="A18485" t="s">
        <v>27370</v>
      </c>
      <c r="B18485">
        <v>636</v>
      </c>
      <c r="C18485" s="3" t="str">
        <f>HYPERLINK("http://www.uniprot.org/uniprot/G7LEB1","tr|G7LEB1|G7LEB1_MEDTR")</f>
        <v>tr|G7LEB1|G7LEB1_MEDTR</v>
      </c>
      <c r="D18485" t="s">
        <v>8338</v>
      </c>
      <c r="E18485">
        <v>90.35</v>
      </c>
      <c r="F18485">
        <v>197</v>
      </c>
      <c r="G18485">
        <v>19</v>
      </c>
      <c r="H18485">
        <v>0</v>
      </c>
      <c r="I18485">
        <v>22</v>
      </c>
      <c r="J18485">
        <v>612</v>
      </c>
      <c r="K18485">
        <v>1</v>
      </c>
      <c r="L18485">
        <v>3</v>
      </c>
      <c r="M18485">
        <v>199</v>
      </c>
      <c r="N18485" t="s">
        <v>18</v>
      </c>
      <c r="O18485" s="1">
        <v>2.5581199999999999E-99</v>
      </c>
      <c r="P18485">
        <v>940</v>
      </c>
    </row>
    <row r="18486" spans="1:16" x14ac:dyDescent="0.25">
      <c r="A18486" t="s">
        <v>27371</v>
      </c>
      <c r="B18486">
        <v>1407</v>
      </c>
      <c r="C18486" s="3" t="str">
        <f>HYPERLINK("http://www.uniprot.org/uniprot/K7MKN9","tr|K7MKN9|K7MKN9_SOYBN")</f>
        <v>tr|K7MKN9|K7MKN9_SOYBN</v>
      </c>
      <c r="D18486" t="s">
        <v>28</v>
      </c>
      <c r="E18486">
        <v>59.96</v>
      </c>
      <c r="F18486">
        <v>532</v>
      </c>
      <c r="G18486">
        <v>213</v>
      </c>
      <c r="H18486">
        <v>65</v>
      </c>
      <c r="I18486">
        <v>1</v>
      </c>
      <c r="J18486">
        <v>1401</v>
      </c>
      <c r="K18486">
        <v>1</v>
      </c>
      <c r="L18486">
        <v>30</v>
      </c>
      <c r="M18486">
        <v>554</v>
      </c>
      <c r="N18486" t="s">
        <v>18</v>
      </c>
      <c r="O18486" s="1">
        <v>1.2277700000000001E-163</v>
      </c>
      <c r="P18486">
        <v>1500</v>
      </c>
    </row>
    <row r="18487" spans="1:16" x14ac:dyDescent="0.25">
      <c r="A18487" t="s">
        <v>27372</v>
      </c>
      <c r="B18487">
        <v>795</v>
      </c>
      <c r="C18487" s="3" t="str">
        <f>HYPERLINK("http://www.uniprot.org/uniprot/G7K9G7","tr|G7K9G7|G7K9G7_MEDTR")</f>
        <v>tr|G7K9G7|G7K9G7_MEDTR</v>
      </c>
      <c r="D18487" t="s">
        <v>27373</v>
      </c>
      <c r="E18487">
        <v>84.01</v>
      </c>
      <c r="F18487">
        <v>269</v>
      </c>
      <c r="G18487">
        <v>43</v>
      </c>
      <c r="H18487">
        <v>5</v>
      </c>
      <c r="I18487">
        <v>1</v>
      </c>
      <c r="J18487">
        <v>792</v>
      </c>
      <c r="K18487">
        <v>1</v>
      </c>
      <c r="L18487">
        <v>1</v>
      </c>
      <c r="M18487">
        <v>263</v>
      </c>
      <c r="N18487" t="s">
        <v>18</v>
      </c>
      <c r="O18487" s="1">
        <v>1.2497900000000001E-119</v>
      </c>
      <c r="P18487">
        <v>1117</v>
      </c>
    </row>
    <row r="18488" spans="1:16" x14ac:dyDescent="0.25">
      <c r="A18488" t="s">
        <v>27374</v>
      </c>
      <c r="B18488">
        <v>1020</v>
      </c>
      <c r="C18488" s="3" t="str">
        <f>HYPERLINK("http://www.uniprot.org/uniprot/G7KQ87","tr|G7KQ87|G7KQ87_MEDTR")</f>
        <v>tr|G7KQ87|G7KQ87_MEDTR</v>
      </c>
      <c r="D18488" t="s">
        <v>27375</v>
      </c>
      <c r="E18488">
        <v>79.349999999999994</v>
      </c>
      <c r="F18488">
        <v>339</v>
      </c>
      <c r="G18488">
        <v>70</v>
      </c>
      <c r="H18488">
        <v>0</v>
      </c>
      <c r="I18488">
        <v>1</v>
      </c>
      <c r="J18488">
        <v>1017</v>
      </c>
      <c r="K18488">
        <v>1</v>
      </c>
      <c r="L18488">
        <v>1</v>
      </c>
      <c r="M18488">
        <v>333</v>
      </c>
      <c r="N18488" t="s">
        <v>18</v>
      </c>
      <c r="O18488" s="1">
        <v>1.7504299999999999E-152</v>
      </c>
      <c r="P18488">
        <v>1402</v>
      </c>
    </row>
    <row r="18489" spans="1:16" x14ac:dyDescent="0.25">
      <c r="A18489" t="s">
        <v>27376</v>
      </c>
      <c r="B18489">
        <v>1038</v>
      </c>
      <c r="C18489" s="3" t="str">
        <f>HYPERLINK("http://www.uniprot.org/uniprot/G7JZ52","tr|G7JZ52|G7JZ52_MEDTR")</f>
        <v>tr|G7JZ52|G7JZ52_MEDTR</v>
      </c>
      <c r="D18489" t="s">
        <v>1382</v>
      </c>
      <c r="E18489">
        <v>81.790000000000006</v>
      </c>
      <c r="F18489">
        <v>346</v>
      </c>
      <c r="G18489">
        <v>63</v>
      </c>
      <c r="H18489">
        <v>2</v>
      </c>
      <c r="I18489">
        <v>4</v>
      </c>
      <c r="J18489">
        <v>1035</v>
      </c>
      <c r="K18489">
        <v>1</v>
      </c>
      <c r="L18489">
        <v>152</v>
      </c>
      <c r="M18489">
        <v>497</v>
      </c>
      <c r="N18489" t="s">
        <v>18</v>
      </c>
      <c r="O18489" s="1">
        <v>2.12673E-161</v>
      </c>
      <c r="P18489">
        <v>1479</v>
      </c>
    </row>
    <row r="18490" spans="1:16" x14ac:dyDescent="0.25">
      <c r="A18490" t="s">
        <v>27377</v>
      </c>
      <c r="B18490">
        <v>1470</v>
      </c>
      <c r="C18490" s="3" t="str">
        <f>HYPERLINK("http://www.uniprot.org/uniprot/I3SEH1","tr|I3SEH1|I3SEH1_MEDTR")</f>
        <v>tr|I3SEH1|I3SEH1_MEDTR</v>
      </c>
      <c r="D18490" t="s">
        <v>22</v>
      </c>
      <c r="E18490">
        <v>79.3</v>
      </c>
      <c r="F18490">
        <v>401</v>
      </c>
      <c r="G18490">
        <v>83</v>
      </c>
      <c r="H18490">
        <v>4</v>
      </c>
      <c r="I18490">
        <v>1</v>
      </c>
      <c r="J18490">
        <v>1191</v>
      </c>
      <c r="K18490">
        <v>1</v>
      </c>
      <c r="L18490">
        <v>2</v>
      </c>
      <c r="M18490">
        <v>397</v>
      </c>
      <c r="N18490" t="s">
        <v>18</v>
      </c>
      <c r="O18490" s="1">
        <v>2.4399900000000001E-170</v>
      </c>
      <c r="P18490">
        <v>1558</v>
      </c>
    </row>
    <row r="18491" spans="1:16" x14ac:dyDescent="0.25">
      <c r="A18491" t="s">
        <v>27378</v>
      </c>
      <c r="B18491">
        <v>1938</v>
      </c>
      <c r="C18491" s="3" t="str">
        <f>HYPERLINK("http://www.uniprot.org/uniprot/K7M2K1","tr|K7M2K1|K7M2K1_SOYBN")</f>
        <v>tr|K7M2K1|K7M2K1_SOYBN</v>
      </c>
      <c r="D18491" t="s">
        <v>28</v>
      </c>
      <c r="E18491">
        <v>64.489999999999995</v>
      </c>
      <c r="F18491">
        <v>628</v>
      </c>
      <c r="G18491">
        <v>223</v>
      </c>
      <c r="H18491">
        <v>15</v>
      </c>
      <c r="I18491">
        <v>1</v>
      </c>
      <c r="J18491">
        <v>1839</v>
      </c>
      <c r="K18491">
        <v>1</v>
      </c>
      <c r="L18491">
        <v>1</v>
      </c>
      <c r="M18491">
        <v>606</v>
      </c>
      <c r="N18491" t="s">
        <v>18</v>
      </c>
      <c r="O18491">
        <v>0</v>
      </c>
      <c r="P18491">
        <v>1896</v>
      </c>
    </row>
    <row r="18492" spans="1:16" x14ac:dyDescent="0.25">
      <c r="A18492" t="s">
        <v>27379</v>
      </c>
      <c r="B18492">
        <v>543</v>
      </c>
      <c r="C18492" s="3" t="str">
        <f>HYPERLINK("http://www.uniprot.org/uniprot/G7L9Y7","tr|G7L9Y7|G7L9Y7_MEDTR")</f>
        <v>tr|G7L9Y7|G7L9Y7_MEDTR</v>
      </c>
      <c r="D18492" t="s">
        <v>1629</v>
      </c>
      <c r="E18492">
        <v>41.12</v>
      </c>
      <c r="F18492">
        <v>214</v>
      </c>
      <c r="G18492">
        <v>126</v>
      </c>
      <c r="H18492">
        <v>34</v>
      </c>
      <c r="I18492">
        <v>1</v>
      </c>
      <c r="J18492">
        <v>540</v>
      </c>
      <c r="K18492">
        <v>1</v>
      </c>
      <c r="L18492">
        <v>535</v>
      </c>
      <c r="M18492">
        <v>728</v>
      </c>
      <c r="N18492" t="s">
        <v>18</v>
      </c>
      <c r="O18492" s="1">
        <v>1.06115E-26</v>
      </c>
      <c r="P18492">
        <v>312</v>
      </c>
    </row>
    <row r="18493" spans="1:16" x14ac:dyDescent="0.25">
      <c r="A18493" t="s">
        <v>27380</v>
      </c>
      <c r="B18493">
        <v>1122</v>
      </c>
      <c r="C18493" s="3" t="str">
        <f>HYPERLINK("http://www.uniprot.org/uniprot/I1KD66","tr|I1KD66|I1KD66_SOYBN")</f>
        <v>tr|I1KD66|I1KD66_SOYBN</v>
      </c>
      <c r="D18493" t="s">
        <v>71</v>
      </c>
      <c r="E18493">
        <v>72.989999999999995</v>
      </c>
      <c r="F18493">
        <v>374</v>
      </c>
      <c r="G18493">
        <v>101</v>
      </c>
      <c r="H18493">
        <v>5</v>
      </c>
      <c r="I18493">
        <v>13</v>
      </c>
      <c r="J18493">
        <v>1119</v>
      </c>
      <c r="K18493">
        <v>1</v>
      </c>
      <c r="L18493">
        <v>23</v>
      </c>
      <c r="M18493">
        <v>394</v>
      </c>
      <c r="N18493" t="s">
        <v>18</v>
      </c>
      <c r="O18493" s="1">
        <v>6.74739E-164</v>
      </c>
      <c r="P18493">
        <v>1501</v>
      </c>
    </row>
    <row r="18494" spans="1:16" x14ac:dyDescent="0.25">
      <c r="A18494" t="s">
        <v>27381</v>
      </c>
      <c r="B18494">
        <v>1290</v>
      </c>
      <c r="C18494" s="3" t="str">
        <f>HYPERLINK("http://www.uniprot.org/uniprot/G7KIR6","tr|G7KIR6|G7KIR6_MEDTR")</f>
        <v>tr|G7KIR6|G7KIR6_MEDTR</v>
      </c>
      <c r="D18494" t="s">
        <v>27382</v>
      </c>
      <c r="E18494">
        <v>89.16</v>
      </c>
      <c r="F18494">
        <v>406</v>
      </c>
      <c r="G18494">
        <v>44</v>
      </c>
      <c r="H18494">
        <v>3</v>
      </c>
      <c r="I18494">
        <v>79</v>
      </c>
      <c r="J18494">
        <v>1287</v>
      </c>
      <c r="K18494">
        <v>1</v>
      </c>
      <c r="L18494">
        <v>27</v>
      </c>
      <c r="M18494">
        <v>432</v>
      </c>
      <c r="N18494" t="s">
        <v>18</v>
      </c>
      <c r="O18494">
        <v>0</v>
      </c>
      <c r="P18494">
        <v>1799</v>
      </c>
    </row>
    <row r="18495" spans="1:16" x14ac:dyDescent="0.25">
      <c r="A18495" t="s">
        <v>27383</v>
      </c>
      <c r="B18495">
        <v>1086</v>
      </c>
      <c r="C18495" s="3" t="str">
        <f>HYPERLINK("http://www.uniprot.org/uniprot/G7JWX2","tr|G7JWX2|G7JWX2_MEDTR")</f>
        <v>tr|G7JWX2|G7JWX2_MEDTR</v>
      </c>
      <c r="D18495" t="s">
        <v>27384</v>
      </c>
      <c r="E18495">
        <v>91.68</v>
      </c>
      <c r="F18495">
        <v>361</v>
      </c>
      <c r="G18495">
        <v>30</v>
      </c>
      <c r="H18495">
        <v>0</v>
      </c>
      <c r="I18495">
        <v>1</v>
      </c>
      <c r="J18495">
        <v>1083</v>
      </c>
      <c r="K18495">
        <v>1</v>
      </c>
      <c r="L18495">
        <v>61</v>
      </c>
      <c r="M18495">
        <v>421</v>
      </c>
      <c r="N18495" t="s">
        <v>18</v>
      </c>
      <c r="O18495">
        <v>0</v>
      </c>
      <c r="P18495">
        <v>1734</v>
      </c>
    </row>
    <row r="18496" spans="1:16" x14ac:dyDescent="0.25">
      <c r="A18496" t="s">
        <v>27385</v>
      </c>
      <c r="B18496">
        <v>564</v>
      </c>
      <c r="C18496" s="3" t="str">
        <f>HYPERLINK("http://www.uniprot.org/uniprot/I1JQM9","tr|I1JQM9|I1JQM9_SOYBN")</f>
        <v>tr|I1JQM9|I1JQM9_SOYBN</v>
      </c>
      <c r="D18496" t="s">
        <v>28</v>
      </c>
      <c r="E18496">
        <v>91.97</v>
      </c>
      <c r="F18496">
        <v>187</v>
      </c>
      <c r="G18496">
        <v>15</v>
      </c>
      <c r="H18496">
        <v>0</v>
      </c>
      <c r="I18496">
        <v>1</v>
      </c>
      <c r="J18496">
        <v>561</v>
      </c>
      <c r="K18496">
        <v>1</v>
      </c>
      <c r="L18496">
        <v>1</v>
      </c>
      <c r="M18496">
        <v>187</v>
      </c>
      <c r="N18496" t="s">
        <v>18</v>
      </c>
      <c r="O18496" s="1">
        <v>2.52748E-93</v>
      </c>
      <c r="P18496">
        <v>887</v>
      </c>
    </row>
    <row r="18497" spans="1:16" x14ac:dyDescent="0.25">
      <c r="A18497" t="s">
        <v>27386</v>
      </c>
      <c r="B18497">
        <v>756</v>
      </c>
      <c r="C18497" s="3" t="str">
        <f>HYPERLINK("http://www.uniprot.org/uniprot/C6THS8","tr|C6THS8|C6THS8_SOYBN")</f>
        <v>tr|C6THS8|C6THS8_SOYBN</v>
      </c>
      <c r="D18497" t="s">
        <v>210</v>
      </c>
      <c r="E18497">
        <v>72.48</v>
      </c>
      <c r="F18497">
        <v>258</v>
      </c>
      <c r="G18497">
        <v>71</v>
      </c>
      <c r="H18497">
        <v>7</v>
      </c>
      <c r="I18497">
        <v>1</v>
      </c>
      <c r="J18497">
        <v>753</v>
      </c>
      <c r="K18497">
        <v>1</v>
      </c>
      <c r="L18497">
        <v>1</v>
      </c>
      <c r="M18497">
        <v>232</v>
      </c>
      <c r="N18497" t="s">
        <v>18</v>
      </c>
      <c r="O18497" s="1">
        <v>9.0213399999999995E-101</v>
      </c>
      <c r="P18497">
        <v>954</v>
      </c>
    </row>
    <row r="18498" spans="1:16" x14ac:dyDescent="0.25">
      <c r="A18498" t="s">
        <v>27387</v>
      </c>
      <c r="B18498">
        <v>1143</v>
      </c>
      <c r="C18498" s="3" t="str">
        <f>HYPERLINK("http://www.uniprot.org/uniprot/C7FDI5","tr|C7FDI5|C7FDI5_SOYBN")</f>
        <v>tr|C7FDI5|C7FDI5_SOYBN</v>
      </c>
      <c r="D18498" t="s">
        <v>717</v>
      </c>
      <c r="E18498">
        <v>49.17</v>
      </c>
      <c r="F18498">
        <v>362</v>
      </c>
      <c r="G18498">
        <v>184</v>
      </c>
      <c r="H18498">
        <v>4</v>
      </c>
      <c r="I18498">
        <v>1</v>
      </c>
      <c r="J18498">
        <v>1074</v>
      </c>
      <c r="K18498">
        <v>1</v>
      </c>
      <c r="L18498">
        <v>704</v>
      </c>
      <c r="M18498">
        <v>1060</v>
      </c>
      <c r="N18498" t="s">
        <v>18</v>
      </c>
      <c r="O18498" s="1">
        <v>1.2507500000000001E-96</v>
      </c>
      <c r="P18498">
        <v>921</v>
      </c>
    </row>
    <row r="18499" spans="1:16" x14ac:dyDescent="0.25">
      <c r="A18499" t="s">
        <v>27388</v>
      </c>
      <c r="B18499">
        <v>603</v>
      </c>
      <c r="C18499" s="3" t="str">
        <f>HYPERLINK("http://www.uniprot.org/uniprot/E1AXT3","tr|E1AXT3|E1AXT3_MEDTR")</f>
        <v>tr|E1AXT3|E1AXT3_MEDTR</v>
      </c>
      <c r="D18499" t="s">
        <v>27389</v>
      </c>
      <c r="E18499">
        <v>63.1</v>
      </c>
      <c r="F18499">
        <v>206</v>
      </c>
      <c r="G18499">
        <v>76</v>
      </c>
      <c r="H18499">
        <v>7</v>
      </c>
      <c r="I18499">
        <v>1</v>
      </c>
      <c r="J18499">
        <v>597</v>
      </c>
      <c r="K18499">
        <v>1</v>
      </c>
      <c r="L18499">
        <v>1</v>
      </c>
      <c r="M18499">
        <v>204</v>
      </c>
      <c r="N18499" t="s">
        <v>18</v>
      </c>
      <c r="O18499" s="1">
        <v>9.7420000000000011E-63</v>
      </c>
      <c r="P18499">
        <v>624</v>
      </c>
    </row>
    <row r="18500" spans="1:16" x14ac:dyDescent="0.25">
      <c r="A18500" t="s">
        <v>27390</v>
      </c>
      <c r="B18500">
        <v>432</v>
      </c>
      <c r="C18500" s="3" t="str">
        <f>HYPERLINK("http://www.uniprot.org/uniprot/I1MX12","tr|I1MX12|I1MX12_SOYBN")</f>
        <v>tr|I1MX12|I1MX12_SOYBN</v>
      </c>
      <c r="D18500" t="s">
        <v>28</v>
      </c>
      <c r="E18500">
        <v>76.36</v>
      </c>
      <c r="F18500">
        <v>110</v>
      </c>
      <c r="G18500">
        <v>26</v>
      </c>
      <c r="H18500">
        <v>3</v>
      </c>
      <c r="I18500">
        <v>64</v>
      </c>
      <c r="J18500">
        <v>384</v>
      </c>
      <c r="K18500">
        <v>1</v>
      </c>
      <c r="L18500">
        <v>31</v>
      </c>
      <c r="M18500">
        <v>138</v>
      </c>
      <c r="N18500" t="s">
        <v>18</v>
      </c>
      <c r="O18500" s="1">
        <v>3.8251100000000002E-42</v>
      </c>
      <c r="P18500">
        <v>445</v>
      </c>
    </row>
    <row r="18501" spans="1:16" x14ac:dyDescent="0.25">
      <c r="A18501" t="s">
        <v>27391</v>
      </c>
      <c r="B18501">
        <v>756</v>
      </c>
      <c r="C18501" s="3" t="str">
        <f>HYPERLINK("http://www.uniprot.org/uniprot/B7FHH9","tr|B7FHH9|B7FHH9_MEDTR")</f>
        <v>tr|B7FHH9|B7FHH9_MEDTR</v>
      </c>
      <c r="D18501" t="s">
        <v>27392</v>
      </c>
      <c r="E18501">
        <v>86.85</v>
      </c>
      <c r="F18501">
        <v>251</v>
      </c>
      <c r="G18501">
        <v>33</v>
      </c>
      <c r="H18501">
        <v>0</v>
      </c>
      <c r="I18501">
        <v>1</v>
      </c>
      <c r="J18501">
        <v>753</v>
      </c>
      <c r="K18501">
        <v>1</v>
      </c>
      <c r="L18501">
        <v>1</v>
      </c>
      <c r="M18501">
        <v>251</v>
      </c>
      <c r="N18501" t="s">
        <v>18</v>
      </c>
      <c r="O18501" s="1">
        <v>1.3821400000000001E-125</v>
      </c>
      <c r="P18501">
        <v>1168</v>
      </c>
    </row>
    <row r="18502" spans="1:16" x14ac:dyDescent="0.25">
      <c r="A18502" t="s">
        <v>27393</v>
      </c>
      <c r="B18502">
        <v>903</v>
      </c>
      <c r="C18502" s="3" t="str">
        <f>HYPERLINK("http://www.uniprot.org/uniprot/D3YBB2","tr|D3YBB2|D3YBB2_TRIRP")</f>
        <v>tr|D3YBB2|D3YBB2_TRIRP</v>
      </c>
      <c r="D18502" t="s">
        <v>27394</v>
      </c>
      <c r="E18502">
        <v>86.37</v>
      </c>
      <c r="F18502">
        <v>301</v>
      </c>
      <c r="G18502">
        <v>41</v>
      </c>
      <c r="H18502">
        <v>1</v>
      </c>
      <c r="I18502">
        <v>1</v>
      </c>
      <c r="J18502">
        <v>900</v>
      </c>
      <c r="K18502">
        <v>1</v>
      </c>
      <c r="L18502">
        <v>38</v>
      </c>
      <c r="M18502">
        <v>338</v>
      </c>
      <c r="N18502" t="s">
        <v>18</v>
      </c>
      <c r="O18502" s="1">
        <v>1.3021499999999999E-137</v>
      </c>
      <c r="P18502">
        <v>1273</v>
      </c>
    </row>
    <row r="18503" spans="1:16" x14ac:dyDescent="0.25">
      <c r="A18503" t="s">
        <v>27395</v>
      </c>
      <c r="B18503">
        <v>282</v>
      </c>
      <c r="C18503" s="3" t="str">
        <f>HYPERLINK("http://www.uniprot.org/uniprot/I1K7Q4","tr|I1K7Q4|I1K7Q4_SOYBN")</f>
        <v>tr|I1K7Q4|I1K7Q4_SOYBN</v>
      </c>
      <c r="D18503" t="s">
        <v>28</v>
      </c>
      <c r="E18503">
        <v>50.68</v>
      </c>
      <c r="F18503">
        <v>73</v>
      </c>
      <c r="G18503">
        <v>36</v>
      </c>
      <c r="H18503">
        <v>0</v>
      </c>
      <c r="I18503">
        <v>61</v>
      </c>
      <c r="J18503">
        <v>279</v>
      </c>
      <c r="K18503">
        <v>1</v>
      </c>
      <c r="L18503">
        <v>153</v>
      </c>
      <c r="M18503">
        <v>211</v>
      </c>
      <c r="N18503" t="s">
        <v>18</v>
      </c>
      <c r="O18503" s="1">
        <v>2.8008100000000001E-8</v>
      </c>
      <c r="P18503">
        <v>153</v>
      </c>
    </row>
    <row r="18504" spans="1:16" x14ac:dyDescent="0.25">
      <c r="A18504" t="s">
        <v>27396</v>
      </c>
      <c r="B18504">
        <v>846</v>
      </c>
      <c r="C18504" s="3" t="str">
        <f>HYPERLINK("http://www.uniprot.org/uniprot/G7ZX08","tr|G7ZX08|G7ZX08_MEDTR")</f>
        <v>tr|G7ZX08|G7ZX08_MEDTR</v>
      </c>
      <c r="D18504" t="s">
        <v>27397</v>
      </c>
      <c r="E18504">
        <v>48.88</v>
      </c>
      <c r="F18504">
        <v>268</v>
      </c>
      <c r="G18504">
        <v>137</v>
      </c>
      <c r="H18504">
        <v>25</v>
      </c>
      <c r="I18504">
        <v>37</v>
      </c>
      <c r="J18504">
        <v>765</v>
      </c>
      <c r="K18504">
        <v>1</v>
      </c>
      <c r="L18504">
        <v>13</v>
      </c>
      <c r="M18504">
        <v>269</v>
      </c>
      <c r="N18504" t="s">
        <v>18</v>
      </c>
      <c r="O18504" s="1">
        <v>5.4414399999999999E-55</v>
      </c>
      <c r="P18504">
        <v>560</v>
      </c>
    </row>
    <row r="18505" spans="1:16" x14ac:dyDescent="0.25">
      <c r="A18505" t="s">
        <v>27398</v>
      </c>
      <c r="B18505">
        <v>1581</v>
      </c>
      <c r="C18505" s="3" t="str">
        <f>HYPERLINK("http://www.uniprot.org/uniprot/K7L5Q8","tr|K7L5Q8|K7L5Q8_SOYBN")</f>
        <v>tr|K7L5Q8|K7L5Q8_SOYBN</v>
      </c>
      <c r="D18505" t="s">
        <v>28</v>
      </c>
      <c r="E18505">
        <v>68</v>
      </c>
      <c r="F18505">
        <v>525</v>
      </c>
      <c r="G18505">
        <v>168</v>
      </c>
      <c r="H18505">
        <v>4</v>
      </c>
      <c r="I18505">
        <v>7</v>
      </c>
      <c r="J18505">
        <v>1569</v>
      </c>
      <c r="K18505">
        <v>1</v>
      </c>
      <c r="L18505">
        <v>131</v>
      </c>
      <c r="M18505">
        <v>645</v>
      </c>
      <c r="N18505" t="s">
        <v>18</v>
      </c>
      <c r="O18505">
        <v>0</v>
      </c>
      <c r="P18505">
        <v>1753</v>
      </c>
    </row>
    <row r="18506" spans="1:16" x14ac:dyDescent="0.25">
      <c r="A18506" t="s">
        <v>27399</v>
      </c>
      <c r="B18506">
        <v>900</v>
      </c>
      <c r="C18506" s="3" t="str">
        <f>HYPERLINK("http://www.uniprot.org/uniprot/G7LJG7","tr|G7LJG7|G7LJG7_MEDTR")</f>
        <v>tr|G7LJG7|G7LJG7_MEDTR</v>
      </c>
      <c r="D18506" t="s">
        <v>27400</v>
      </c>
      <c r="E18506">
        <v>72.48</v>
      </c>
      <c r="F18506">
        <v>298</v>
      </c>
      <c r="G18506">
        <v>82</v>
      </c>
      <c r="H18506">
        <v>3</v>
      </c>
      <c r="I18506">
        <v>4</v>
      </c>
      <c r="J18506">
        <v>888</v>
      </c>
      <c r="K18506">
        <v>1</v>
      </c>
      <c r="L18506">
        <v>22</v>
      </c>
      <c r="M18506">
        <v>317</v>
      </c>
      <c r="N18506" t="s">
        <v>18</v>
      </c>
      <c r="O18506" s="1">
        <v>2.2944799999999999E-118</v>
      </c>
      <c r="P18506">
        <v>1107</v>
      </c>
    </row>
    <row r="18507" spans="1:16" x14ac:dyDescent="0.25">
      <c r="A18507" t="s">
        <v>27401</v>
      </c>
      <c r="B18507">
        <v>1356</v>
      </c>
      <c r="C18507" s="3" t="str">
        <f>HYPERLINK("http://www.uniprot.org/uniprot/C6TJ54","tr|C6TJ54|C6TJ54_SOYBN")</f>
        <v>tr|C6TJ54|C6TJ54_SOYBN</v>
      </c>
      <c r="D18507" t="s">
        <v>210</v>
      </c>
      <c r="E18507">
        <v>75.47</v>
      </c>
      <c r="F18507">
        <v>367</v>
      </c>
      <c r="G18507">
        <v>90</v>
      </c>
      <c r="H18507">
        <v>8</v>
      </c>
      <c r="I18507">
        <v>1</v>
      </c>
      <c r="J18507">
        <v>1077</v>
      </c>
      <c r="K18507">
        <v>1</v>
      </c>
      <c r="L18507">
        <v>1</v>
      </c>
      <c r="M18507">
        <v>366</v>
      </c>
      <c r="N18507" t="s">
        <v>18</v>
      </c>
      <c r="O18507" s="1">
        <v>4.4382000000000002E-147</v>
      </c>
      <c r="P18507">
        <v>1357</v>
      </c>
    </row>
    <row r="18508" spans="1:16" x14ac:dyDescent="0.25">
      <c r="A18508" t="s">
        <v>27402</v>
      </c>
      <c r="B18508">
        <v>357</v>
      </c>
      <c r="C18508" s="3" t="str">
        <f>HYPERLINK("http://www.uniprot.org/uniprot/K7L7Z4","tr|K7L7Z4|K7L7Z4_SOYBN")</f>
        <v>tr|K7L7Z4|K7L7Z4_SOYBN</v>
      </c>
      <c r="D18508" t="s">
        <v>28</v>
      </c>
      <c r="E18508">
        <v>80.7</v>
      </c>
      <c r="F18508">
        <v>114</v>
      </c>
      <c r="G18508">
        <v>22</v>
      </c>
      <c r="H18508">
        <v>0</v>
      </c>
      <c r="I18508">
        <v>1</v>
      </c>
      <c r="J18508">
        <v>342</v>
      </c>
      <c r="K18508">
        <v>1</v>
      </c>
      <c r="L18508">
        <v>1</v>
      </c>
      <c r="M18508">
        <v>114</v>
      </c>
      <c r="N18508" t="s">
        <v>18</v>
      </c>
      <c r="O18508" s="1">
        <v>6.83457E-47</v>
      </c>
      <c r="P18508">
        <v>486</v>
      </c>
    </row>
    <row r="18509" spans="1:16" x14ac:dyDescent="0.25">
      <c r="A18509" t="s">
        <v>27403</v>
      </c>
      <c r="B18509">
        <v>1062</v>
      </c>
      <c r="C18509" s="3" t="str">
        <f>HYPERLINK("http://www.uniprot.org/uniprot/G7JUB3","tr|G7JUB3|G7JUB3_MEDTR")</f>
        <v>tr|G7JUB3|G7JUB3_MEDTR</v>
      </c>
      <c r="D18509" t="s">
        <v>27404</v>
      </c>
      <c r="E18509">
        <v>84.47</v>
      </c>
      <c r="F18509">
        <v>335</v>
      </c>
      <c r="G18509">
        <v>52</v>
      </c>
      <c r="H18509">
        <v>0</v>
      </c>
      <c r="I18509">
        <v>52</v>
      </c>
      <c r="J18509">
        <v>1056</v>
      </c>
      <c r="K18509">
        <v>1</v>
      </c>
      <c r="L18509">
        <v>59</v>
      </c>
      <c r="M18509">
        <v>393</v>
      </c>
      <c r="N18509" t="s">
        <v>18</v>
      </c>
      <c r="O18509" s="1">
        <v>1.69352E-161</v>
      </c>
      <c r="P18509">
        <v>1480</v>
      </c>
    </row>
    <row r="18510" spans="1:16" x14ac:dyDescent="0.25">
      <c r="A18510" t="s">
        <v>27405</v>
      </c>
      <c r="B18510">
        <v>4959</v>
      </c>
      <c r="C18510" s="3" t="str">
        <f>HYPERLINK("http://www.uniprot.org/uniprot/G7LEB1","tr|G7LEB1|G7LEB1_MEDTR")</f>
        <v>tr|G7LEB1|G7LEB1_MEDTR</v>
      </c>
      <c r="D18510" t="s">
        <v>8338</v>
      </c>
      <c r="E18510">
        <v>80.05</v>
      </c>
      <c r="F18510">
        <v>1705</v>
      </c>
      <c r="G18510">
        <v>340</v>
      </c>
      <c r="H18510">
        <v>60</v>
      </c>
      <c r="I18510">
        <v>22</v>
      </c>
      <c r="J18510">
        <v>4956</v>
      </c>
      <c r="K18510">
        <v>1</v>
      </c>
      <c r="L18510">
        <v>3</v>
      </c>
      <c r="M18510">
        <v>1702</v>
      </c>
      <c r="N18510" t="s">
        <v>18</v>
      </c>
      <c r="O18510">
        <v>0</v>
      </c>
      <c r="P18510">
        <v>7084</v>
      </c>
    </row>
    <row r="18511" spans="1:16" x14ac:dyDescent="0.25">
      <c r="A18511" t="s">
        <v>27406</v>
      </c>
      <c r="B18511">
        <v>510</v>
      </c>
      <c r="C18511" s="3" t="str">
        <f>HYPERLINK("http://www.uniprot.org/uniprot/B7FN53","tr|B7FN53|B7FN53_MEDTR")</f>
        <v>tr|B7FN53|B7FN53_MEDTR</v>
      </c>
      <c r="D18511" t="s">
        <v>22</v>
      </c>
      <c r="E18511">
        <v>77.83</v>
      </c>
      <c r="F18511">
        <v>185</v>
      </c>
      <c r="G18511">
        <v>41</v>
      </c>
      <c r="H18511">
        <v>35</v>
      </c>
      <c r="I18511">
        <v>1</v>
      </c>
      <c r="J18511">
        <v>450</v>
      </c>
      <c r="K18511">
        <v>1</v>
      </c>
      <c r="L18511">
        <v>1</v>
      </c>
      <c r="M18511">
        <v>185</v>
      </c>
      <c r="N18511" t="s">
        <v>18</v>
      </c>
      <c r="O18511" s="1">
        <v>5.78954E-70</v>
      </c>
      <c r="P18511">
        <v>685</v>
      </c>
    </row>
    <row r="18512" spans="1:16" x14ac:dyDescent="0.25">
      <c r="A18512" t="s">
        <v>27407</v>
      </c>
      <c r="B18512">
        <v>2085</v>
      </c>
      <c r="C18512" s="3" t="str">
        <f>HYPERLINK("http://www.uniprot.org/uniprot/G7K9G5","tr|G7K9G5|G7K9G5_MEDTR")</f>
        <v>tr|G7K9G5|G7K9G5_MEDTR</v>
      </c>
      <c r="D18512" t="s">
        <v>27408</v>
      </c>
      <c r="E18512">
        <v>81.11</v>
      </c>
      <c r="F18512">
        <v>699</v>
      </c>
      <c r="G18512">
        <v>132</v>
      </c>
      <c r="H18512">
        <v>5</v>
      </c>
      <c r="I18512">
        <v>1</v>
      </c>
      <c r="J18512">
        <v>2082</v>
      </c>
      <c r="K18512">
        <v>1</v>
      </c>
      <c r="L18512">
        <v>3</v>
      </c>
      <c r="M18512">
        <v>700</v>
      </c>
      <c r="N18512" t="s">
        <v>18</v>
      </c>
      <c r="O18512">
        <v>0</v>
      </c>
      <c r="P18512">
        <v>2949</v>
      </c>
    </row>
    <row r="18513" spans="1:16" x14ac:dyDescent="0.25">
      <c r="A18513" t="s">
        <v>27409</v>
      </c>
      <c r="B18513">
        <v>1407</v>
      </c>
      <c r="C18513" s="3" t="str">
        <f>HYPERLINK("http://www.uniprot.org/uniprot/G7KQ86","tr|G7KQ86|G7KQ86_MEDTR")</f>
        <v>tr|G7KQ86|G7KQ86_MEDTR</v>
      </c>
      <c r="D18513" t="s">
        <v>27410</v>
      </c>
      <c r="E18513">
        <v>79.44</v>
      </c>
      <c r="F18513">
        <v>467</v>
      </c>
      <c r="G18513">
        <v>96</v>
      </c>
      <c r="H18513">
        <v>0</v>
      </c>
      <c r="I18513">
        <v>4</v>
      </c>
      <c r="J18513">
        <v>1404</v>
      </c>
      <c r="K18513">
        <v>1</v>
      </c>
      <c r="L18513">
        <v>90</v>
      </c>
      <c r="M18513">
        <v>556</v>
      </c>
      <c r="N18513" t="s">
        <v>18</v>
      </c>
      <c r="O18513">
        <v>0</v>
      </c>
      <c r="P18513">
        <v>1989</v>
      </c>
    </row>
    <row r="18514" spans="1:16" x14ac:dyDescent="0.25">
      <c r="A18514" t="s">
        <v>27411</v>
      </c>
      <c r="B18514">
        <v>984</v>
      </c>
      <c r="C18514" s="3" t="str">
        <f>HYPERLINK("http://www.uniprot.org/uniprot/G7JDL9","tr|G7JDL9|G7JDL9_MEDTR")</f>
        <v>tr|G7JDL9|G7JDL9_MEDTR</v>
      </c>
      <c r="D18514" t="s">
        <v>242</v>
      </c>
      <c r="E18514">
        <v>32.25</v>
      </c>
      <c r="F18514">
        <v>248</v>
      </c>
      <c r="G18514">
        <v>168</v>
      </c>
      <c r="H18514">
        <v>33</v>
      </c>
      <c r="I18514">
        <v>124</v>
      </c>
      <c r="J18514">
        <v>768</v>
      </c>
      <c r="K18514">
        <v>1</v>
      </c>
      <c r="L18514">
        <v>31</v>
      </c>
      <c r="M18514">
        <v>277</v>
      </c>
      <c r="N18514" t="s">
        <v>18</v>
      </c>
      <c r="O18514" s="1">
        <v>9.7642300000000006E-28</v>
      </c>
      <c r="P18514">
        <v>326</v>
      </c>
    </row>
    <row r="18515" spans="1:16" x14ac:dyDescent="0.25">
      <c r="A18515" t="s">
        <v>27412</v>
      </c>
      <c r="B18515">
        <v>1416</v>
      </c>
      <c r="C18515" s="3" t="str">
        <f>HYPERLINK("http://www.uniprot.org/uniprot/G7IJ15","tr|G7IJ15|G7IJ15_MEDTR")</f>
        <v>tr|G7IJ15|G7IJ15_MEDTR</v>
      </c>
      <c r="D18515" t="s">
        <v>495</v>
      </c>
      <c r="E18515">
        <v>29.61</v>
      </c>
      <c r="F18515">
        <v>314</v>
      </c>
      <c r="G18515">
        <v>221</v>
      </c>
      <c r="H18515">
        <v>43</v>
      </c>
      <c r="I18515">
        <v>589</v>
      </c>
      <c r="J18515">
        <v>1401</v>
      </c>
      <c r="K18515">
        <v>1</v>
      </c>
      <c r="L18515">
        <v>39</v>
      </c>
      <c r="M18515">
        <v>307</v>
      </c>
      <c r="N18515" t="s">
        <v>18</v>
      </c>
      <c r="O18515" s="1">
        <v>7.8208000000000003E-25</v>
      </c>
      <c r="P18515">
        <v>303</v>
      </c>
    </row>
    <row r="18516" spans="1:16" x14ac:dyDescent="0.25">
      <c r="A18516" t="s">
        <v>27413</v>
      </c>
      <c r="B18516">
        <v>2961</v>
      </c>
      <c r="C18516" s="3" t="str">
        <f>HYPERLINK("http://www.uniprot.org/uniprot/G7JX26","tr|G7JX26|G7JX26_MEDTR")</f>
        <v>tr|G7JX26|G7JX26_MEDTR</v>
      </c>
      <c r="D18516" t="s">
        <v>27414</v>
      </c>
      <c r="E18516">
        <v>69.22</v>
      </c>
      <c r="F18516">
        <v>1004</v>
      </c>
      <c r="G18516">
        <v>309</v>
      </c>
      <c r="H18516">
        <v>18</v>
      </c>
      <c r="I18516">
        <v>1</v>
      </c>
      <c r="J18516">
        <v>2958</v>
      </c>
      <c r="K18516">
        <v>1</v>
      </c>
      <c r="L18516">
        <v>1</v>
      </c>
      <c r="M18516">
        <v>997</v>
      </c>
      <c r="N18516" t="s">
        <v>18</v>
      </c>
      <c r="O18516">
        <v>0</v>
      </c>
      <c r="P18516">
        <v>3177</v>
      </c>
    </row>
    <row r="18517" spans="1:16" x14ac:dyDescent="0.25">
      <c r="A18517" t="s">
        <v>27415</v>
      </c>
      <c r="B18517">
        <v>1128</v>
      </c>
      <c r="C18517" s="3" t="str">
        <f>HYPERLINK("http://www.uniprot.org/uniprot/I1LUL2","tr|I1LUL2|I1LUL2_SOYBN")</f>
        <v>tr|I1LUL2|I1LUL2_SOYBN</v>
      </c>
      <c r="D18517" t="s">
        <v>71</v>
      </c>
      <c r="E18517">
        <v>79.72</v>
      </c>
      <c r="F18517">
        <v>370</v>
      </c>
      <c r="G18517">
        <v>75</v>
      </c>
      <c r="H18517">
        <v>8</v>
      </c>
      <c r="I18517">
        <v>40</v>
      </c>
      <c r="J18517">
        <v>1125</v>
      </c>
      <c r="K18517">
        <v>1</v>
      </c>
      <c r="L18517">
        <v>20</v>
      </c>
      <c r="M18517">
        <v>389</v>
      </c>
      <c r="N18517" t="s">
        <v>18</v>
      </c>
      <c r="O18517" s="1">
        <v>6.5776800000000004E-167</v>
      </c>
      <c r="P18517">
        <v>1527</v>
      </c>
    </row>
    <row r="18518" spans="1:16" x14ac:dyDescent="0.25">
      <c r="A18518" t="s">
        <v>27416</v>
      </c>
      <c r="B18518">
        <v>1572</v>
      </c>
      <c r="C18518" s="3" t="str">
        <f>HYPERLINK("http://www.uniprot.org/uniprot/Q2HS18","tr|Q2HS18|Q2HS18_MEDTR")</f>
        <v>tr|Q2HS18|Q2HS18_MEDTR</v>
      </c>
      <c r="D18518" t="s">
        <v>27417</v>
      </c>
      <c r="E18518">
        <v>85.85</v>
      </c>
      <c r="F18518">
        <v>523</v>
      </c>
      <c r="G18518">
        <v>74</v>
      </c>
      <c r="H18518">
        <v>0</v>
      </c>
      <c r="I18518">
        <v>1</v>
      </c>
      <c r="J18518">
        <v>1569</v>
      </c>
      <c r="K18518">
        <v>1</v>
      </c>
      <c r="L18518">
        <v>87</v>
      </c>
      <c r="M18518">
        <v>609</v>
      </c>
      <c r="N18518" t="s">
        <v>18</v>
      </c>
      <c r="O18518">
        <v>0</v>
      </c>
      <c r="P18518">
        <v>2384</v>
      </c>
    </row>
    <row r="18519" spans="1:16" x14ac:dyDescent="0.25">
      <c r="A18519" t="s">
        <v>27418</v>
      </c>
      <c r="B18519">
        <v>1629</v>
      </c>
      <c r="C18519" s="3" t="str">
        <f>HYPERLINK("http://www.uniprot.org/uniprot/I1N1P3","tr|I1N1P3|I1N1P3_SOYBN")</f>
        <v>tr|I1N1P3|I1N1P3_SOYBN</v>
      </c>
      <c r="D18519" t="s">
        <v>28</v>
      </c>
      <c r="E18519">
        <v>90.67</v>
      </c>
      <c r="F18519">
        <v>472</v>
      </c>
      <c r="G18519">
        <v>44</v>
      </c>
      <c r="H18519">
        <v>14</v>
      </c>
      <c r="I18519">
        <v>250</v>
      </c>
      <c r="J18519">
        <v>1623</v>
      </c>
      <c r="K18519">
        <v>1</v>
      </c>
      <c r="L18519">
        <v>70</v>
      </c>
      <c r="M18519">
        <v>541</v>
      </c>
      <c r="N18519" t="s">
        <v>18</v>
      </c>
      <c r="O18519">
        <v>0</v>
      </c>
      <c r="P18519">
        <v>2204</v>
      </c>
    </row>
    <row r="18520" spans="1:16" x14ac:dyDescent="0.25">
      <c r="A18520" t="s">
        <v>27419</v>
      </c>
      <c r="B18520">
        <v>1035</v>
      </c>
      <c r="C18520" s="3" t="str">
        <f>HYPERLINK("http://www.uniprot.org/uniprot/G7KIQ8","tr|G7KIQ8|G7KIQ8_MEDTR")</f>
        <v>tr|G7KIQ8|G7KIQ8_MEDTR</v>
      </c>
      <c r="D18520" t="s">
        <v>27420</v>
      </c>
      <c r="E18520">
        <v>88.69</v>
      </c>
      <c r="F18520">
        <v>345</v>
      </c>
      <c r="G18520">
        <v>39</v>
      </c>
      <c r="H18520">
        <v>1</v>
      </c>
      <c r="I18520">
        <v>1</v>
      </c>
      <c r="J18520">
        <v>1032</v>
      </c>
      <c r="K18520">
        <v>1</v>
      </c>
      <c r="L18520">
        <v>1</v>
      </c>
      <c r="M18520">
        <v>342</v>
      </c>
      <c r="N18520" t="s">
        <v>18</v>
      </c>
      <c r="O18520" s="1">
        <v>7.7524699999999995E-172</v>
      </c>
      <c r="P18520">
        <v>1569</v>
      </c>
    </row>
    <row r="18521" spans="1:16" x14ac:dyDescent="0.25">
      <c r="A18521" t="s">
        <v>27421</v>
      </c>
      <c r="B18521">
        <v>459</v>
      </c>
      <c r="C18521" s="3" t="str">
        <f>HYPERLINK("http://www.uniprot.org/uniprot/G7L8N0","tr|G7L8N0|G7L8N0_MEDTR")</f>
        <v>tr|G7L8N0|G7L8N0_MEDTR</v>
      </c>
      <c r="D18521" t="s">
        <v>378</v>
      </c>
      <c r="E18521">
        <v>55.31</v>
      </c>
      <c r="F18521">
        <v>94</v>
      </c>
      <c r="G18521">
        <v>42</v>
      </c>
      <c r="H18521">
        <v>0</v>
      </c>
      <c r="I18521">
        <v>112</v>
      </c>
      <c r="J18521">
        <v>393</v>
      </c>
      <c r="K18521">
        <v>1</v>
      </c>
      <c r="L18521">
        <v>56</v>
      </c>
      <c r="M18521">
        <v>149</v>
      </c>
      <c r="N18521" t="s">
        <v>18</v>
      </c>
      <c r="O18521" s="1">
        <v>1.0306399999999999E-26</v>
      </c>
      <c r="P18521">
        <v>312</v>
      </c>
    </row>
    <row r="18522" spans="1:16" x14ac:dyDescent="0.25">
      <c r="A18522" t="s">
        <v>27422</v>
      </c>
      <c r="B18522">
        <v>957</v>
      </c>
      <c r="C18522" s="3" t="str">
        <f>HYPERLINK("http://www.uniprot.org/uniprot/I1JR93","tr|I1JR93|I1JR93_SOYBN")</f>
        <v>tr|I1JR93|I1JR93_SOYBN</v>
      </c>
      <c r="D18522" t="s">
        <v>1950</v>
      </c>
      <c r="E18522">
        <v>93.48</v>
      </c>
      <c r="F18522">
        <v>307</v>
      </c>
      <c r="G18522">
        <v>20</v>
      </c>
      <c r="H18522">
        <v>0</v>
      </c>
      <c r="I18522">
        <v>28</v>
      </c>
      <c r="J18522">
        <v>948</v>
      </c>
      <c r="K18522">
        <v>1</v>
      </c>
      <c r="L18522">
        <v>11</v>
      </c>
      <c r="M18522">
        <v>317</v>
      </c>
      <c r="N18522" t="s">
        <v>18</v>
      </c>
      <c r="O18522" s="1">
        <v>1.08849E-169</v>
      </c>
      <c r="P18522">
        <v>1550</v>
      </c>
    </row>
    <row r="18523" spans="1:16" x14ac:dyDescent="0.25">
      <c r="A18523" t="s">
        <v>27423</v>
      </c>
      <c r="B18523">
        <v>843</v>
      </c>
      <c r="C18523" s="3" t="str">
        <f>HYPERLINK("http://www.uniprot.org/uniprot/K7MF75","tr|K7MF75|K7MF75_SOYBN")</f>
        <v>tr|K7MF75|K7MF75_SOYBN</v>
      </c>
      <c r="D18523" t="s">
        <v>28</v>
      </c>
      <c r="E18523">
        <v>41.62</v>
      </c>
      <c r="F18523">
        <v>221</v>
      </c>
      <c r="G18523">
        <v>129</v>
      </c>
      <c r="H18523">
        <v>2</v>
      </c>
      <c r="I18523">
        <v>88</v>
      </c>
      <c r="J18523">
        <v>744</v>
      </c>
      <c r="K18523">
        <v>1</v>
      </c>
      <c r="L18523">
        <v>30</v>
      </c>
      <c r="M18523">
        <v>199</v>
      </c>
      <c r="N18523" t="s">
        <v>18</v>
      </c>
      <c r="O18523" s="1">
        <v>7.1045000000000004E-31</v>
      </c>
      <c r="P18523">
        <v>352</v>
      </c>
    </row>
    <row r="18524" spans="1:16" x14ac:dyDescent="0.25">
      <c r="A18524" t="s">
        <v>27424</v>
      </c>
      <c r="B18524">
        <v>3087</v>
      </c>
      <c r="C18524" s="3" t="str">
        <f>HYPERLINK("http://www.uniprot.org/uniprot/I1LDV5","tr|I1LDV5|I1LDV5_SOYBN")</f>
        <v>tr|I1LDV5|I1LDV5_SOYBN</v>
      </c>
      <c r="D18524" t="s">
        <v>117</v>
      </c>
      <c r="E18524">
        <v>85.93</v>
      </c>
      <c r="F18524">
        <v>967</v>
      </c>
      <c r="G18524">
        <v>136</v>
      </c>
      <c r="H18524">
        <v>0</v>
      </c>
      <c r="I18524">
        <v>121</v>
      </c>
      <c r="J18524">
        <v>3021</v>
      </c>
      <c r="K18524">
        <v>1</v>
      </c>
      <c r="L18524">
        <v>69</v>
      </c>
      <c r="M18524">
        <v>1031</v>
      </c>
      <c r="N18524" t="s">
        <v>18</v>
      </c>
      <c r="O18524">
        <v>0</v>
      </c>
      <c r="P18524">
        <v>4545</v>
      </c>
    </row>
    <row r="18525" spans="1:16" x14ac:dyDescent="0.25">
      <c r="A18525" t="s">
        <v>27425</v>
      </c>
      <c r="B18525">
        <v>429</v>
      </c>
      <c r="C18525" s="3" t="str">
        <f>HYPERLINK("http://www.uniprot.org/uniprot/G7I8Y2","tr|G7I8Y2|G7I8Y2_MEDTR")</f>
        <v>tr|G7I8Y2|G7I8Y2_MEDTR</v>
      </c>
      <c r="D18525" t="s">
        <v>27426</v>
      </c>
      <c r="E18525">
        <v>87.32</v>
      </c>
      <c r="F18525">
        <v>142</v>
      </c>
      <c r="G18525">
        <v>18</v>
      </c>
      <c r="H18525">
        <v>0</v>
      </c>
      <c r="I18525">
        <v>1</v>
      </c>
      <c r="J18525">
        <v>426</v>
      </c>
      <c r="K18525">
        <v>1</v>
      </c>
      <c r="L18525">
        <v>1</v>
      </c>
      <c r="M18525">
        <v>142</v>
      </c>
      <c r="N18525" t="s">
        <v>18</v>
      </c>
      <c r="O18525" s="1">
        <v>2.9222399999999998E-66</v>
      </c>
      <c r="P18525">
        <v>653</v>
      </c>
    </row>
    <row r="18526" spans="1:16" x14ac:dyDescent="0.25">
      <c r="A18526" t="s">
        <v>27427</v>
      </c>
      <c r="B18526">
        <v>444</v>
      </c>
      <c r="C18526" s="3" t="str">
        <f>HYPERLINK("http://www.uniprot.org/uniprot/G7I986","tr|G7I986|G7I986_MEDTR")</f>
        <v>tr|G7I986|G7I986_MEDTR</v>
      </c>
      <c r="D18526" t="s">
        <v>27428</v>
      </c>
      <c r="E18526">
        <v>84.93</v>
      </c>
      <c r="F18526">
        <v>146</v>
      </c>
      <c r="G18526">
        <v>22</v>
      </c>
      <c r="H18526">
        <v>0</v>
      </c>
      <c r="I18526">
        <v>1</v>
      </c>
      <c r="J18526">
        <v>438</v>
      </c>
      <c r="K18526">
        <v>1</v>
      </c>
      <c r="L18526">
        <v>1</v>
      </c>
      <c r="M18526">
        <v>146</v>
      </c>
      <c r="N18526" t="s">
        <v>18</v>
      </c>
      <c r="O18526" s="1">
        <v>5.93332E-67</v>
      </c>
      <c r="P18526">
        <v>659</v>
      </c>
    </row>
    <row r="18527" spans="1:16" x14ac:dyDescent="0.25">
      <c r="A18527" t="s">
        <v>27429</v>
      </c>
      <c r="B18527">
        <v>3060</v>
      </c>
      <c r="C18527" s="3" t="str">
        <f>HYPERLINK("http://www.uniprot.org/uniprot/D3YBB1","tr|D3YBB1|D3YBB1_TRIRP")</f>
        <v>tr|D3YBB1|D3YBB1_TRIRP</v>
      </c>
      <c r="D18527" t="s">
        <v>27430</v>
      </c>
      <c r="E18527">
        <v>93.02</v>
      </c>
      <c r="F18527">
        <v>1018</v>
      </c>
      <c r="G18527">
        <v>71</v>
      </c>
      <c r="H18527">
        <v>0</v>
      </c>
      <c r="I18527">
        <v>1</v>
      </c>
      <c r="J18527">
        <v>3054</v>
      </c>
      <c r="K18527">
        <v>1</v>
      </c>
      <c r="L18527">
        <v>1</v>
      </c>
      <c r="M18527">
        <v>1018</v>
      </c>
      <c r="N18527" t="s">
        <v>18</v>
      </c>
      <c r="O18527">
        <v>0</v>
      </c>
      <c r="P18527">
        <v>4840</v>
      </c>
    </row>
    <row r="18528" spans="1:16" x14ac:dyDescent="0.25">
      <c r="A18528" t="s">
        <v>27431</v>
      </c>
      <c r="B18528">
        <v>564</v>
      </c>
      <c r="C18528" s="3" t="str">
        <f>HYPERLINK("http://www.uniprot.org/uniprot/I3ST48","tr|I3ST48|I3ST48_MEDTR")</f>
        <v>tr|I3ST48|I3ST48_MEDTR</v>
      </c>
      <c r="D18528" t="s">
        <v>7384</v>
      </c>
      <c r="E18528">
        <v>90.37</v>
      </c>
      <c r="F18528">
        <v>187</v>
      </c>
      <c r="G18528">
        <v>18</v>
      </c>
      <c r="H18528">
        <v>0</v>
      </c>
      <c r="I18528">
        <v>1</v>
      </c>
      <c r="J18528">
        <v>561</v>
      </c>
      <c r="K18528">
        <v>1</v>
      </c>
      <c r="L18528">
        <v>1</v>
      </c>
      <c r="M18528">
        <v>187</v>
      </c>
      <c r="N18528" t="s">
        <v>18</v>
      </c>
      <c r="O18528" s="1">
        <v>3.89934E-94</v>
      </c>
      <c r="P18528">
        <v>894</v>
      </c>
    </row>
    <row r="18529" spans="1:16" x14ac:dyDescent="0.25">
      <c r="A18529" t="s">
        <v>27432</v>
      </c>
      <c r="B18529">
        <v>2727</v>
      </c>
      <c r="C18529" s="3" t="str">
        <f>HYPERLINK("http://www.uniprot.org/uniprot/I1KFK2","tr|I1KFK2|I1KFK2_SOYBN")</f>
        <v>tr|I1KFK2|I1KFK2_SOYBN</v>
      </c>
      <c r="D18529" t="s">
        <v>71</v>
      </c>
      <c r="E18529">
        <v>56.47</v>
      </c>
      <c r="F18529">
        <v>942</v>
      </c>
      <c r="G18529">
        <v>410</v>
      </c>
      <c r="H18529">
        <v>40</v>
      </c>
      <c r="I18529">
        <v>1</v>
      </c>
      <c r="J18529">
        <v>2706</v>
      </c>
      <c r="K18529">
        <v>1</v>
      </c>
      <c r="L18529">
        <v>1</v>
      </c>
      <c r="M18529">
        <v>937</v>
      </c>
      <c r="N18529" t="s">
        <v>18</v>
      </c>
      <c r="O18529">
        <v>0</v>
      </c>
      <c r="P18529">
        <v>2639</v>
      </c>
    </row>
    <row r="18530" spans="1:16" x14ac:dyDescent="0.25">
      <c r="A18530" t="s">
        <v>27433</v>
      </c>
      <c r="B18530">
        <v>744</v>
      </c>
      <c r="C18530" s="3" t="str">
        <f>HYPERLINK("http://www.uniprot.org/uniprot/I1K3D2","tr|I1K3D2|I1K3D2_SOYBN")</f>
        <v>tr|I1K3D2|I1K3D2_SOYBN</v>
      </c>
      <c r="D18530" t="s">
        <v>28</v>
      </c>
      <c r="E18530">
        <v>74.67</v>
      </c>
      <c r="F18530">
        <v>229</v>
      </c>
      <c r="G18530">
        <v>58</v>
      </c>
      <c r="H18530">
        <v>8</v>
      </c>
      <c r="I18530">
        <v>1</v>
      </c>
      <c r="J18530">
        <v>663</v>
      </c>
      <c r="K18530">
        <v>1</v>
      </c>
      <c r="L18530">
        <v>1</v>
      </c>
      <c r="M18530">
        <v>226</v>
      </c>
      <c r="N18530" t="s">
        <v>18</v>
      </c>
      <c r="O18530" s="1">
        <v>6.0482900000000003E-86</v>
      </c>
      <c r="P18530">
        <v>826</v>
      </c>
    </row>
    <row r="18531" spans="1:16" x14ac:dyDescent="0.25">
      <c r="A18531" t="s">
        <v>27434</v>
      </c>
      <c r="B18531">
        <v>351</v>
      </c>
      <c r="C18531" s="3" t="str">
        <f>HYPERLINK("http://www.uniprot.org/uniprot/C6T494","tr|C6T494|C6T494_SOYBN")</f>
        <v>tr|C6T494|C6T494_SOYBN</v>
      </c>
      <c r="D18531" t="s">
        <v>105</v>
      </c>
      <c r="E18531">
        <v>84.48</v>
      </c>
      <c r="F18531">
        <v>116</v>
      </c>
      <c r="G18531">
        <v>18</v>
      </c>
      <c r="H18531">
        <v>0</v>
      </c>
      <c r="I18531">
        <v>1</v>
      </c>
      <c r="J18531">
        <v>348</v>
      </c>
      <c r="K18531">
        <v>1</v>
      </c>
      <c r="L18531">
        <v>1</v>
      </c>
      <c r="M18531">
        <v>116</v>
      </c>
      <c r="N18531" t="s">
        <v>18</v>
      </c>
      <c r="O18531" s="1">
        <v>1.4839400000000001E-49</v>
      </c>
      <c r="P18531">
        <v>509</v>
      </c>
    </row>
    <row r="18532" spans="1:16" x14ac:dyDescent="0.25">
      <c r="A18532" t="s">
        <v>27435</v>
      </c>
      <c r="B18532">
        <v>1620</v>
      </c>
      <c r="C18532" s="3" t="str">
        <f>HYPERLINK("http://www.uniprot.org/uniprot/K7M367","tr|K7M367|K7M367_SOYBN")</f>
        <v>tr|K7M367|K7M367_SOYBN</v>
      </c>
      <c r="D18532" t="s">
        <v>28</v>
      </c>
      <c r="E18532">
        <v>85.65</v>
      </c>
      <c r="F18532">
        <v>481</v>
      </c>
      <c r="G18532">
        <v>69</v>
      </c>
      <c r="H18532">
        <v>13</v>
      </c>
      <c r="I18532">
        <v>214</v>
      </c>
      <c r="J18532">
        <v>1617</v>
      </c>
      <c r="K18532">
        <v>1</v>
      </c>
      <c r="L18532">
        <v>70</v>
      </c>
      <c r="M18532">
        <v>548</v>
      </c>
      <c r="N18532" t="s">
        <v>18</v>
      </c>
      <c r="O18532">
        <v>0</v>
      </c>
      <c r="P18532">
        <v>2149</v>
      </c>
    </row>
    <row r="18533" spans="1:16" x14ac:dyDescent="0.25">
      <c r="A18533" t="s">
        <v>27436</v>
      </c>
      <c r="B18533">
        <v>660</v>
      </c>
      <c r="C18533" s="3" t="str">
        <f>HYPERLINK("http://www.uniprot.org/uniprot/K7L7Z4","tr|K7L7Z4|K7L7Z4_SOYBN")</f>
        <v>tr|K7L7Z4|K7L7Z4_SOYBN</v>
      </c>
      <c r="D18533" t="s">
        <v>28</v>
      </c>
      <c r="E18533">
        <v>70.09</v>
      </c>
      <c r="F18533">
        <v>214</v>
      </c>
      <c r="G18533">
        <v>64</v>
      </c>
      <c r="H18533">
        <v>2</v>
      </c>
      <c r="I18533">
        <v>1</v>
      </c>
      <c r="J18533">
        <v>636</v>
      </c>
      <c r="K18533">
        <v>1</v>
      </c>
      <c r="L18533">
        <v>1</v>
      </c>
      <c r="M18533">
        <v>214</v>
      </c>
      <c r="N18533" t="s">
        <v>18</v>
      </c>
      <c r="O18533" s="1">
        <v>5.1160200000000001E-77</v>
      </c>
      <c r="P18533">
        <v>748</v>
      </c>
    </row>
    <row r="18534" spans="1:16" x14ac:dyDescent="0.25">
      <c r="A18534" t="s">
        <v>27437</v>
      </c>
      <c r="B18534">
        <v>1026</v>
      </c>
      <c r="C18534" s="3" t="str">
        <f>HYPERLINK("http://www.uniprot.org/uniprot/G7JUB8","tr|G7JUB8|G7JUB8_MEDTR")</f>
        <v>tr|G7JUB8|G7JUB8_MEDTR</v>
      </c>
      <c r="D18534" t="s">
        <v>27438</v>
      </c>
      <c r="E18534">
        <v>76.39</v>
      </c>
      <c r="F18534">
        <v>394</v>
      </c>
      <c r="G18534">
        <v>93</v>
      </c>
      <c r="H18534">
        <v>53</v>
      </c>
      <c r="I18534">
        <v>1</v>
      </c>
      <c r="J18534">
        <v>1023</v>
      </c>
      <c r="K18534">
        <v>1</v>
      </c>
      <c r="L18534">
        <v>1</v>
      </c>
      <c r="M18534">
        <v>394</v>
      </c>
      <c r="N18534" t="s">
        <v>18</v>
      </c>
      <c r="O18534" s="1">
        <v>1.14099E-167</v>
      </c>
      <c r="P18534">
        <v>1533</v>
      </c>
    </row>
    <row r="18535" spans="1:16" x14ac:dyDescent="0.25">
      <c r="A18535" t="s">
        <v>27439</v>
      </c>
      <c r="B18535">
        <v>5133</v>
      </c>
      <c r="C18535" s="3" t="str">
        <f>HYPERLINK("http://www.uniprot.org/uniprot/G7LEB1","tr|G7LEB1|G7LEB1_MEDTR")</f>
        <v>tr|G7LEB1|G7LEB1_MEDTR</v>
      </c>
      <c r="D18535" t="s">
        <v>8338</v>
      </c>
      <c r="E18535">
        <v>74.06</v>
      </c>
      <c r="F18535">
        <v>1708</v>
      </c>
      <c r="G18535">
        <v>443</v>
      </c>
      <c r="H18535">
        <v>3</v>
      </c>
      <c r="I18535">
        <v>16</v>
      </c>
      <c r="J18535">
        <v>5130</v>
      </c>
      <c r="K18535">
        <v>1</v>
      </c>
      <c r="L18535">
        <v>2</v>
      </c>
      <c r="M18535">
        <v>1702</v>
      </c>
      <c r="N18535" t="s">
        <v>18</v>
      </c>
      <c r="O18535">
        <v>0</v>
      </c>
      <c r="P18535">
        <v>6539</v>
      </c>
    </row>
    <row r="18536" spans="1:16" x14ac:dyDescent="0.25">
      <c r="A18536" t="s">
        <v>27440</v>
      </c>
      <c r="B18536">
        <v>2823</v>
      </c>
      <c r="C18536" s="3" t="str">
        <f>HYPERLINK("http://www.uniprot.org/uniprot/I1K020","tr|I1K020|I1K020_SOYBN")</f>
        <v>tr|I1K020|I1K020_SOYBN</v>
      </c>
      <c r="D18536" t="s">
        <v>71</v>
      </c>
      <c r="E18536">
        <v>73.099999999999994</v>
      </c>
      <c r="F18536">
        <v>937</v>
      </c>
      <c r="G18536">
        <v>252</v>
      </c>
      <c r="H18536">
        <v>0</v>
      </c>
      <c r="I18536">
        <v>4</v>
      </c>
      <c r="J18536">
        <v>2814</v>
      </c>
      <c r="K18536">
        <v>1</v>
      </c>
      <c r="L18536">
        <v>37</v>
      </c>
      <c r="M18536">
        <v>961</v>
      </c>
      <c r="N18536" t="s">
        <v>18</v>
      </c>
      <c r="O18536">
        <v>0</v>
      </c>
      <c r="P18536">
        <v>3485</v>
      </c>
    </row>
    <row r="18537" spans="1:16" x14ac:dyDescent="0.25">
      <c r="A18537" t="s">
        <v>27441</v>
      </c>
      <c r="B18537">
        <v>540</v>
      </c>
      <c r="C18537" s="3" t="str">
        <f>HYPERLINK("http://www.uniprot.org/uniprot/I1J929","tr|I1J929|I1J929_SOYBN")</f>
        <v>tr|I1J929|I1J929_SOYBN</v>
      </c>
      <c r="D18537" t="s">
        <v>28</v>
      </c>
      <c r="E18537">
        <v>64.8</v>
      </c>
      <c r="F18537">
        <v>179</v>
      </c>
      <c r="G18537">
        <v>63</v>
      </c>
      <c r="H18537">
        <v>0</v>
      </c>
      <c r="I18537">
        <v>1</v>
      </c>
      <c r="J18537">
        <v>537</v>
      </c>
      <c r="K18537">
        <v>1</v>
      </c>
      <c r="L18537">
        <v>1</v>
      </c>
      <c r="M18537">
        <v>176</v>
      </c>
      <c r="N18537" t="s">
        <v>18</v>
      </c>
      <c r="O18537" s="1">
        <v>5.6407799999999996E-57</v>
      </c>
      <c r="P18537">
        <v>573</v>
      </c>
    </row>
    <row r="18538" spans="1:16" x14ac:dyDescent="0.25">
      <c r="A18538" t="s">
        <v>27442</v>
      </c>
      <c r="B18538">
        <v>573</v>
      </c>
      <c r="C18538" s="3" t="str">
        <f>HYPERLINK("http://www.uniprot.org/uniprot/G7KQ85","tr|G7KQ85|G7KQ85_MEDTR")</f>
        <v>tr|G7KQ85|G7KQ85_MEDTR</v>
      </c>
      <c r="D18538" t="s">
        <v>27443</v>
      </c>
      <c r="E18538">
        <v>65.42</v>
      </c>
      <c r="F18538">
        <v>188</v>
      </c>
      <c r="G18538">
        <v>65</v>
      </c>
      <c r="H18538">
        <v>0</v>
      </c>
      <c r="I18538">
        <v>1</v>
      </c>
      <c r="J18538">
        <v>564</v>
      </c>
      <c r="K18538">
        <v>1</v>
      </c>
      <c r="L18538">
        <v>1</v>
      </c>
      <c r="M18538">
        <v>182</v>
      </c>
      <c r="N18538" t="s">
        <v>18</v>
      </c>
      <c r="O18538" s="1">
        <v>2.0681499999999999E-61</v>
      </c>
      <c r="P18538">
        <v>612</v>
      </c>
    </row>
    <row r="18539" spans="1:16" x14ac:dyDescent="0.25">
      <c r="A18539" t="s">
        <v>27444</v>
      </c>
      <c r="B18539">
        <v>1266</v>
      </c>
      <c r="C18539" s="3" t="str">
        <f>HYPERLINK("http://www.uniprot.org/uniprot/I1L0L9","tr|I1L0L9|I1L0L9_SOYBN")</f>
        <v>tr|I1L0L9|I1L0L9_SOYBN</v>
      </c>
      <c r="D18539" t="s">
        <v>71</v>
      </c>
      <c r="E18539">
        <v>81.45</v>
      </c>
      <c r="F18539">
        <v>372</v>
      </c>
      <c r="G18539">
        <v>69</v>
      </c>
      <c r="H18539">
        <v>0</v>
      </c>
      <c r="I18539">
        <v>145</v>
      </c>
      <c r="J18539">
        <v>1260</v>
      </c>
      <c r="K18539">
        <v>1</v>
      </c>
      <c r="L18539">
        <v>1</v>
      </c>
      <c r="M18539">
        <v>371</v>
      </c>
      <c r="N18539" t="s">
        <v>18</v>
      </c>
      <c r="O18539" s="1">
        <v>2.05426E-175</v>
      </c>
      <c r="P18539">
        <v>1601</v>
      </c>
    </row>
    <row r="18540" spans="1:16" x14ac:dyDescent="0.25">
      <c r="A18540" t="s">
        <v>27445</v>
      </c>
      <c r="B18540">
        <v>375</v>
      </c>
      <c r="C18540" s="3" t="str">
        <f>HYPERLINK("http://www.uniprot.org/uniprot/K7KN88","tr|K7KN88|K7KN88_SOYBN")</f>
        <v>tr|K7KN88|K7KN88_SOYBN</v>
      </c>
      <c r="D18540" t="s">
        <v>28</v>
      </c>
      <c r="E18540">
        <v>59.58</v>
      </c>
      <c r="F18540">
        <v>146</v>
      </c>
      <c r="G18540">
        <v>59</v>
      </c>
      <c r="H18540">
        <v>26</v>
      </c>
      <c r="I18540">
        <v>1</v>
      </c>
      <c r="J18540">
        <v>360</v>
      </c>
      <c r="K18540">
        <v>1</v>
      </c>
      <c r="L18540">
        <v>11</v>
      </c>
      <c r="M18540">
        <v>156</v>
      </c>
      <c r="N18540" t="s">
        <v>18</v>
      </c>
      <c r="O18540" s="1">
        <v>6.4589499999999998E-37</v>
      </c>
      <c r="P18540">
        <v>400</v>
      </c>
    </row>
    <row r="18541" spans="1:16" x14ac:dyDescent="0.25">
      <c r="A18541" t="s">
        <v>27446</v>
      </c>
      <c r="B18541">
        <v>1665</v>
      </c>
      <c r="C18541" s="3" t="str">
        <f>HYPERLINK("http://www.uniprot.org/uniprot/G7JX25","tr|G7JX25|G7JX25_MEDTR")</f>
        <v>tr|G7JX25|G7JX25_MEDTR</v>
      </c>
      <c r="D18541" t="s">
        <v>27447</v>
      </c>
      <c r="E18541">
        <v>72</v>
      </c>
      <c r="F18541">
        <v>568</v>
      </c>
      <c r="G18541">
        <v>159</v>
      </c>
      <c r="H18541">
        <v>14</v>
      </c>
      <c r="I18541">
        <v>1</v>
      </c>
      <c r="J18541">
        <v>1662</v>
      </c>
      <c r="K18541">
        <v>1</v>
      </c>
      <c r="L18541">
        <v>1</v>
      </c>
      <c r="M18541">
        <v>545</v>
      </c>
      <c r="N18541" t="s">
        <v>18</v>
      </c>
      <c r="O18541">
        <v>0</v>
      </c>
      <c r="P18541">
        <v>1914</v>
      </c>
    </row>
    <row r="18542" spans="1:16" x14ac:dyDescent="0.25">
      <c r="A18542" t="s">
        <v>27448</v>
      </c>
      <c r="B18542">
        <v>708</v>
      </c>
      <c r="C18542" s="3" t="str">
        <f>HYPERLINK("http://www.uniprot.org/uniprot/K7MBS2","tr|K7MBS2|K7MBS2_SOYBN")</f>
        <v>tr|K7MBS2|K7MBS2_SOYBN</v>
      </c>
      <c r="D18542" t="s">
        <v>28</v>
      </c>
      <c r="E18542">
        <v>72.89</v>
      </c>
      <c r="F18542">
        <v>166</v>
      </c>
      <c r="G18542">
        <v>45</v>
      </c>
      <c r="H18542">
        <v>1</v>
      </c>
      <c r="I18542">
        <v>1</v>
      </c>
      <c r="J18542">
        <v>495</v>
      </c>
      <c r="K18542">
        <v>1</v>
      </c>
      <c r="L18542">
        <v>1</v>
      </c>
      <c r="M18542">
        <v>156</v>
      </c>
      <c r="N18542" t="s">
        <v>18</v>
      </c>
      <c r="O18542" s="1">
        <v>1.3808300000000001E-84</v>
      </c>
      <c r="P18542">
        <v>607</v>
      </c>
    </row>
    <row r="18543" spans="1:16" x14ac:dyDescent="0.25">
      <c r="A18543" t="s">
        <v>27449</v>
      </c>
      <c r="B18543">
        <v>867</v>
      </c>
      <c r="C18543" s="3" t="str">
        <f>HYPERLINK("http://www.uniprot.org/uniprot/G7KIQ4","tr|G7KIQ4|G7KIQ4_MEDTR")</f>
        <v>tr|G7KIQ4|G7KIQ4_MEDTR</v>
      </c>
      <c r="D18543" t="s">
        <v>27450</v>
      </c>
      <c r="E18543">
        <v>39.130000000000003</v>
      </c>
      <c r="F18543">
        <v>322</v>
      </c>
      <c r="G18543">
        <v>196</v>
      </c>
      <c r="H18543">
        <v>37</v>
      </c>
      <c r="I18543">
        <v>7</v>
      </c>
      <c r="J18543">
        <v>861</v>
      </c>
      <c r="K18543">
        <v>1</v>
      </c>
      <c r="L18543">
        <v>4</v>
      </c>
      <c r="M18543">
        <v>298</v>
      </c>
      <c r="N18543" t="s">
        <v>18</v>
      </c>
      <c r="O18543" s="1">
        <v>5.5506700000000001E-42</v>
      </c>
      <c r="P18543">
        <v>448</v>
      </c>
    </row>
    <row r="18544" spans="1:16" x14ac:dyDescent="0.25">
      <c r="A18544" t="s">
        <v>27451</v>
      </c>
      <c r="B18544">
        <v>1026</v>
      </c>
      <c r="C18544" s="3" t="str">
        <f>HYPERLINK("http://www.uniprot.org/uniprot/A5AWV0","tr|A5AWV0|A5AWV0_VITVI")</f>
        <v>tr|A5AWV0|A5AWV0_VITVI</v>
      </c>
      <c r="D18544" t="s">
        <v>791</v>
      </c>
      <c r="E18544">
        <v>53.89</v>
      </c>
      <c r="F18544">
        <v>321</v>
      </c>
      <c r="G18544">
        <v>148</v>
      </c>
      <c r="H18544">
        <v>2</v>
      </c>
      <c r="I18544">
        <v>4</v>
      </c>
      <c r="J18544">
        <v>960</v>
      </c>
      <c r="K18544">
        <v>1</v>
      </c>
      <c r="L18544">
        <v>476</v>
      </c>
      <c r="M18544">
        <v>795</v>
      </c>
      <c r="N18544" t="s">
        <v>18</v>
      </c>
      <c r="O18544" s="1">
        <v>7.0517799999999997E-101</v>
      </c>
      <c r="P18544">
        <v>957</v>
      </c>
    </row>
    <row r="18545" spans="1:16" x14ac:dyDescent="0.25">
      <c r="A18545" t="s">
        <v>27452</v>
      </c>
      <c r="B18545">
        <v>375</v>
      </c>
      <c r="C18545" s="3" t="str">
        <f>HYPERLINK("http://www.uniprot.org/uniprot/I3SZY5","tr|I3SZY5|I3SZY5_MEDTR")</f>
        <v>tr|I3SZY5|I3SZY5_MEDTR</v>
      </c>
      <c r="D18545" t="s">
        <v>22</v>
      </c>
      <c r="E18545">
        <v>82.25</v>
      </c>
      <c r="F18545">
        <v>124</v>
      </c>
      <c r="G18545">
        <v>22</v>
      </c>
      <c r="H18545">
        <v>0</v>
      </c>
      <c r="I18545">
        <v>3</v>
      </c>
      <c r="J18545">
        <v>374</v>
      </c>
      <c r="K18545">
        <v>-2</v>
      </c>
      <c r="L18545">
        <v>7</v>
      </c>
      <c r="M18545">
        <v>130</v>
      </c>
      <c r="N18545" t="s">
        <v>18</v>
      </c>
      <c r="O18545" s="1">
        <v>3.7855800000000002E-53</v>
      </c>
      <c r="P18545">
        <v>540</v>
      </c>
    </row>
    <row r="18546" spans="1:16" x14ac:dyDescent="0.25">
      <c r="A18546" t="s">
        <v>27453</v>
      </c>
      <c r="B18546">
        <v>1614</v>
      </c>
      <c r="C18546" s="3" t="str">
        <f>HYPERLINK("http://www.uniprot.org/uniprot/G7KY96","tr|G7KY96|G7KY96_MEDTR")</f>
        <v>tr|G7KY96|G7KY96_MEDTR</v>
      </c>
      <c r="D18546" t="s">
        <v>27454</v>
      </c>
      <c r="E18546">
        <v>74.12</v>
      </c>
      <c r="F18546">
        <v>344</v>
      </c>
      <c r="G18546">
        <v>89</v>
      </c>
      <c r="H18546">
        <v>3</v>
      </c>
      <c r="I18546">
        <v>583</v>
      </c>
      <c r="J18546">
        <v>1605</v>
      </c>
      <c r="K18546">
        <v>1</v>
      </c>
      <c r="L18546">
        <v>21</v>
      </c>
      <c r="M18546">
        <v>363</v>
      </c>
      <c r="N18546" t="s">
        <v>18</v>
      </c>
      <c r="O18546" s="1">
        <v>6.8475299999999995E-145</v>
      </c>
      <c r="P18546">
        <v>1339</v>
      </c>
    </row>
    <row r="18547" spans="1:16" x14ac:dyDescent="0.25">
      <c r="A18547" t="s">
        <v>27455</v>
      </c>
      <c r="B18547">
        <v>777</v>
      </c>
      <c r="C18547" s="3" t="str">
        <f>HYPERLINK("http://www.uniprot.org/uniprot/K7MNX2","tr|K7MNX2|K7MNX2_SOYBN")</f>
        <v>tr|K7MNX2|K7MNX2_SOYBN</v>
      </c>
      <c r="D18547" t="s">
        <v>28</v>
      </c>
      <c r="E18547">
        <v>25.39</v>
      </c>
      <c r="F18547">
        <v>126</v>
      </c>
      <c r="G18547">
        <v>94</v>
      </c>
      <c r="H18547">
        <v>2</v>
      </c>
      <c r="I18547">
        <v>40</v>
      </c>
      <c r="J18547">
        <v>411</v>
      </c>
      <c r="K18547">
        <v>1</v>
      </c>
      <c r="L18547">
        <v>402</v>
      </c>
      <c r="M18547">
        <v>527</v>
      </c>
      <c r="N18547" t="s">
        <v>18</v>
      </c>
      <c r="O18547" s="1">
        <v>1.2032700000000001E-10</v>
      </c>
      <c r="P18547">
        <v>177</v>
      </c>
    </row>
    <row r="18548" spans="1:16" x14ac:dyDescent="0.25">
      <c r="A18548" t="s">
        <v>27456</v>
      </c>
      <c r="B18548">
        <v>1527</v>
      </c>
      <c r="C18548" s="3" t="str">
        <f>HYPERLINK("http://www.uniprot.org/uniprot/G7IC06","tr|G7IC06|G7IC06_MEDTR")</f>
        <v>tr|G7IC06|G7IC06_MEDTR</v>
      </c>
      <c r="D18548" t="s">
        <v>27457</v>
      </c>
      <c r="E18548">
        <v>88.53</v>
      </c>
      <c r="F18548">
        <v>506</v>
      </c>
      <c r="G18548">
        <v>58</v>
      </c>
      <c r="H18548">
        <v>1</v>
      </c>
      <c r="I18548">
        <v>10</v>
      </c>
      <c r="J18548">
        <v>1524</v>
      </c>
      <c r="K18548">
        <v>1</v>
      </c>
      <c r="L18548">
        <v>3</v>
      </c>
      <c r="M18548">
        <v>508</v>
      </c>
      <c r="N18548" t="s">
        <v>18</v>
      </c>
      <c r="O18548">
        <v>0</v>
      </c>
      <c r="P18548">
        <v>2321</v>
      </c>
    </row>
    <row r="18549" spans="1:16" x14ac:dyDescent="0.25">
      <c r="A18549" t="s">
        <v>27458</v>
      </c>
      <c r="B18549">
        <v>978</v>
      </c>
      <c r="C18549" s="3" t="str">
        <f>HYPERLINK("http://www.uniprot.org/uniprot/I1MX10","tr|I1MX10|I1MX10_SOYBN")</f>
        <v>tr|I1MX10|I1MX10_SOYBN</v>
      </c>
      <c r="D18549" t="s">
        <v>28</v>
      </c>
      <c r="E18549">
        <v>89.81</v>
      </c>
      <c r="F18549">
        <v>324</v>
      </c>
      <c r="G18549">
        <v>33</v>
      </c>
      <c r="H18549">
        <v>0</v>
      </c>
      <c r="I18549">
        <v>1</v>
      </c>
      <c r="J18549">
        <v>972</v>
      </c>
      <c r="K18549">
        <v>1</v>
      </c>
      <c r="L18549">
        <v>1</v>
      </c>
      <c r="M18549">
        <v>318</v>
      </c>
      <c r="N18549" t="s">
        <v>18</v>
      </c>
      <c r="O18549" s="1">
        <v>3.5197999999999999E-171</v>
      </c>
      <c r="P18549">
        <v>1563</v>
      </c>
    </row>
    <row r="18550" spans="1:16" x14ac:dyDescent="0.25">
      <c r="A18550" t="s">
        <v>27459</v>
      </c>
      <c r="B18550">
        <v>516</v>
      </c>
      <c r="C18550" s="3" t="str">
        <f>HYPERLINK("http://www.uniprot.org/uniprot/G7I9Z6","tr|G7I9Z6|G7I9Z6_MEDTR")</f>
        <v>tr|G7I9Z6|G7I9Z6_MEDTR</v>
      </c>
      <c r="D18550" t="s">
        <v>27460</v>
      </c>
      <c r="E18550">
        <v>83.13</v>
      </c>
      <c r="F18550">
        <v>172</v>
      </c>
      <c r="G18550">
        <v>29</v>
      </c>
      <c r="H18550">
        <v>1</v>
      </c>
      <c r="I18550">
        <v>1</v>
      </c>
      <c r="J18550">
        <v>513</v>
      </c>
      <c r="K18550">
        <v>1</v>
      </c>
      <c r="L18550">
        <v>1</v>
      </c>
      <c r="M18550">
        <v>172</v>
      </c>
      <c r="N18550" t="s">
        <v>18</v>
      </c>
      <c r="O18550" s="1">
        <v>4.67551E-80</v>
      </c>
      <c r="P18550">
        <v>772</v>
      </c>
    </row>
    <row r="18551" spans="1:16" x14ac:dyDescent="0.25">
      <c r="A18551" t="s">
        <v>27461</v>
      </c>
      <c r="B18551">
        <v>957</v>
      </c>
      <c r="C18551" s="3" t="str">
        <f>HYPERLINK("http://www.uniprot.org/uniprot/D3YBB0","tr|D3YBB0|D3YBB0_TRIRP")</f>
        <v>tr|D3YBB0|D3YBB0_TRIRP</v>
      </c>
      <c r="D18551" t="s">
        <v>27462</v>
      </c>
      <c r="E18551">
        <v>77.16</v>
      </c>
      <c r="F18551">
        <v>324</v>
      </c>
      <c r="G18551">
        <v>74</v>
      </c>
      <c r="H18551">
        <v>6</v>
      </c>
      <c r="I18551">
        <v>1</v>
      </c>
      <c r="J18551">
        <v>954</v>
      </c>
      <c r="K18551">
        <v>1</v>
      </c>
      <c r="L18551">
        <v>1</v>
      </c>
      <c r="M18551">
        <v>316</v>
      </c>
      <c r="N18551" t="s">
        <v>18</v>
      </c>
      <c r="O18551" s="1">
        <v>4.9430099999999999E-130</v>
      </c>
      <c r="P18551">
        <v>1208</v>
      </c>
    </row>
    <row r="18552" spans="1:16" x14ac:dyDescent="0.25">
      <c r="A18552" t="s">
        <v>27463</v>
      </c>
      <c r="B18552">
        <v>1566</v>
      </c>
      <c r="C18552" s="3" t="str">
        <f>HYPERLINK("http://www.uniprot.org/uniprot/Q9AT07","tr|Q9AT07|Q9AT07_CICAR")</f>
        <v>tr|Q9AT07|Q9AT07_CICAR</v>
      </c>
      <c r="D18552" t="s">
        <v>1751</v>
      </c>
      <c r="E18552">
        <v>99.8</v>
      </c>
      <c r="F18552">
        <v>521</v>
      </c>
      <c r="G18552">
        <v>1</v>
      </c>
      <c r="H18552">
        <v>0</v>
      </c>
      <c r="I18552">
        <v>1</v>
      </c>
      <c r="J18552">
        <v>1563</v>
      </c>
      <c r="K18552">
        <v>1</v>
      </c>
      <c r="L18552">
        <v>1</v>
      </c>
      <c r="M18552">
        <v>521</v>
      </c>
      <c r="N18552" t="s">
        <v>18</v>
      </c>
      <c r="O18552">
        <v>0</v>
      </c>
      <c r="P18552">
        <v>2700</v>
      </c>
    </row>
    <row r="18553" spans="1:16" x14ac:dyDescent="0.25">
      <c r="A18553" t="s">
        <v>27464</v>
      </c>
      <c r="B18553">
        <v>888</v>
      </c>
      <c r="C18553" s="3" t="str">
        <f>HYPERLINK("http://www.uniprot.org/uniprot/I3TAY5","tr|I3TAY5|I3TAY5_MEDTR")</f>
        <v>tr|I3TAY5|I3TAY5_MEDTR</v>
      </c>
      <c r="D18553" t="s">
        <v>27465</v>
      </c>
      <c r="E18553">
        <v>80.28</v>
      </c>
      <c r="F18553">
        <v>284</v>
      </c>
      <c r="G18553">
        <v>56</v>
      </c>
      <c r="H18553">
        <v>1</v>
      </c>
      <c r="I18553">
        <v>1</v>
      </c>
      <c r="J18553">
        <v>849</v>
      </c>
      <c r="K18553">
        <v>1</v>
      </c>
      <c r="L18553">
        <v>1</v>
      </c>
      <c r="M18553">
        <v>280</v>
      </c>
      <c r="N18553" t="s">
        <v>18</v>
      </c>
      <c r="O18553" s="1">
        <v>1.44911E-117</v>
      </c>
      <c r="P18553">
        <v>1100</v>
      </c>
    </row>
    <row r="18554" spans="1:16" x14ac:dyDescent="0.25">
      <c r="A18554" t="s">
        <v>27466</v>
      </c>
      <c r="B18554">
        <v>1404</v>
      </c>
      <c r="C18554" s="3" t="str">
        <f>HYPERLINK("http://www.uniprot.org/uniprot/I1K3D1","tr|I1K3D1|I1K3D1_SOYBN")</f>
        <v>tr|I1K3D1|I1K3D1_SOYBN</v>
      </c>
      <c r="D18554" t="s">
        <v>28</v>
      </c>
      <c r="E18554">
        <v>77.42</v>
      </c>
      <c r="F18554">
        <v>474</v>
      </c>
      <c r="G18554">
        <v>107</v>
      </c>
      <c r="H18554">
        <v>7</v>
      </c>
      <c r="I18554">
        <v>1</v>
      </c>
      <c r="J18554">
        <v>1401</v>
      </c>
      <c r="K18554">
        <v>1</v>
      </c>
      <c r="L18554">
        <v>344</v>
      </c>
      <c r="M18554">
        <v>817</v>
      </c>
      <c r="N18554" t="s">
        <v>18</v>
      </c>
      <c r="O18554">
        <v>0</v>
      </c>
      <c r="P18554">
        <v>1909</v>
      </c>
    </row>
    <row r="18555" spans="1:16" x14ac:dyDescent="0.25">
      <c r="A18555" t="s">
        <v>27467</v>
      </c>
      <c r="B18555">
        <v>738</v>
      </c>
      <c r="C18555" s="3" t="str">
        <f>HYPERLINK("http://www.uniprot.org/uniprot/G7LJH7","tr|G7LJH7|G7LJH7_MEDTR")</f>
        <v>tr|G7LJH7|G7LJH7_MEDTR</v>
      </c>
      <c r="D18555" t="s">
        <v>27468</v>
      </c>
      <c r="E18555">
        <v>67.459999999999994</v>
      </c>
      <c r="F18555">
        <v>249</v>
      </c>
      <c r="G18555">
        <v>81</v>
      </c>
      <c r="H18555">
        <v>4</v>
      </c>
      <c r="I18555">
        <v>1</v>
      </c>
      <c r="J18555">
        <v>735</v>
      </c>
      <c r="K18555">
        <v>1</v>
      </c>
      <c r="L18555">
        <v>1</v>
      </c>
      <c r="M18555">
        <v>242</v>
      </c>
      <c r="N18555" t="s">
        <v>18</v>
      </c>
      <c r="O18555" s="1">
        <v>1.7908800000000002E-74</v>
      </c>
      <c r="P18555">
        <v>727</v>
      </c>
    </row>
    <row r="18556" spans="1:16" x14ac:dyDescent="0.25">
      <c r="A18556" t="s">
        <v>27469</v>
      </c>
      <c r="B18556">
        <v>6627</v>
      </c>
      <c r="C18556" s="3" t="str">
        <f>HYPERLINK("http://www.uniprot.org/uniprot/G7JKW4","tr|G7JKW4|G7JKW4_MEDTR")</f>
        <v>tr|G7JKW4|G7JKW4_MEDTR</v>
      </c>
      <c r="D18556" t="s">
        <v>27470</v>
      </c>
      <c r="E18556">
        <v>88.43</v>
      </c>
      <c r="F18556">
        <v>2256</v>
      </c>
      <c r="G18556">
        <v>261</v>
      </c>
      <c r="H18556">
        <v>53</v>
      </c>
      <c r="I18556">
        <v>16</v>
      </c>
      <c r="J18556">
        <v>6624</v>
      </c>
      <c r="K18556">
        <v>1</v>
      </c>
      <c r="L18556">
        <v>3</v>
      </c>
      <c r="M18556">
        <v>2247</v>
      </c>
      <c r="N18556" t="s">
        <v>18</v>
      </c>
      <c r="O18556">
        <v>0</v>
      </c>
      <c r="P18556">
        <v>10410</v>
      </c>
    </row>
    <row r="18557" spans="1:16" x14ac:dyDescent="0.25">
      <c r="A18557" t="s">
        <v>27471</v>
      </c>
      <c r="B18557">
        <v>3669</v>
      </c>
      <c r="C18557" s="3" t="str">
        <f>HYPERLINK("http://www.uniprot.org/uniprot/G7JFS6","tr|G7JFS6|G7JFS6_MEDTR")</f>
        <v>tr|G7JFS6|G7JFS6_MEDTR</v>
      </c>
      <c r="D18557" t="s">
        <v>27472</v>
      </c>
      <c r="E18557">
        <v>54.34</v>
      </c>
      <c r="F18557">
        <v>979</v>
      </c>
      <c r="G18557">
        <v>447</v>
      </c>
      <c r="H18557">
        <v>85</v>
      </c>
      <c r="I18557">
        <v>985</v>
      </c>
      <c r="J18557">
        <v>3666</v>
      </c>
      <c r="K18557">
        <v>1</v>
      </c>
      <c r="L18557">
        <v>320</v>
      </c>
      <c r="M18557">
        <v>1290</v>
      </c>
      <c r="N18557" t="s">
        <v>18</v>
      </c>
      <c r="O18557">
        <v>0</v>
      </c>
      <c r="P18557">
        <v>2349</v>
      </c>
    </row>
    <row r="18558" spans="1:16" x14ac:dyDescent="0.25">
      <c r="A18558" t="s">
        <v>27473</v>
      </c>
      <c r="B18558">
        <v>624</v>
      </c>
      <c r="C18558" s="3" t="str">
        <f>HYPERLINK("http://www.uniprot.org/uniprot/I3S822","tr|I3S822|I3S822_MEDTR")</f>
        <v>tr|I3S822|I3S822_MEDTR</v>
      </c>
      <c r="D18558" t="s">
        <v>22</v>
      </c>
      <c r="E18558">
        <v>62.17</v>
      </c>
      <c r="F18558">
        <v>193</v>
      </c>
      <c r="G18558">
        <v>73</v>
      </c>
      <c r="H18558">
        <v>0</v>
      </c>
      <c r="I18558">
        <v>43</v>
      </c>
      <c r="J18558">
        <v>621</v>
      </c>
      <c r="K18558">
        <v>1</v>
      </c>
      <c r="L18558">
        <v>9</v>
      </c>
      <c r="M18558">
        <v>198</v>
      </c>
      <c r="N18558" t="s">
        <v>18</v>
      </c>
      <c r="O18558" s="1">
        <v>1.8141E-54</v>
      </c>
      <c r="P18558">
        <v>553</v>
      </c>
    </row>
    <row r="18559" spans="1:16" x14ac:dyDescent="0.25">
      <c r="A18559" t="s">
        <v>27474</v>
      </c>
      <c r="B18559">
        <v>492</v>
      </c>
      <c r="C18559" s="3" t="str">
        <f>HYPERLINK("http://www.uniprot.org/uniprot/G7LDI6","tr|G7LDI6|G7LDI6_MEDTR")</f>
        <v>tr|G7LDI6|G7LDI6_MEDTR</v>
      </c>
      <c r="D18559" t="s">
        <v>27475</v>
      </c>
      <c r="E18559">
        <v>64.73</v>
      </c>
      <c r="F18559">
        <v>173</v>
      </c>
      <c r="G18559">
        <v>61</v>
      </c>
      <c r="H18559">
        <v>10</v>
      </c>
      <c r="I18559">
        <v>1</v>
      </c>
      <c r="J18559">
        <v>489</v>
      </c>
      <c r="K18559">
        <v>1</v>
      </c>
      <c r="L18559">
        <v>1</v>
      </c>
      <c r="M18559">
        <v>171</v>
      </c>
      <c r="N18559" t="s">
        <v>18</v>
      </c>
      <c r="O18559" s="1">
        <v>2.1492399999999999E-53</v>
      </c>
      <c r="P18559">
        <v>542</v>
      </c>
    </row>
    <row r="18560" spans="1:16" x14ac:dyDescent="0.25">
      <c r="A18560" t="s">
        <v>27476</v>
      </c>
      <c r="B18560">
        <v>4731</v>
      </c>
      <c r="C18560" s="3" t="str">
        <f>HYPERLINK("http://www.uniprot.org/uniprot/I1JX93","tr|I1JX93|I1JX93_SOYBN")</f>
        <v>tr|I1JX93|I1JX93_SOYBN</v>
      </c>
      <c r="D18560" t="s">
        <v>28</v>
      </c>
      <c r="E18560">
        <v>60.39</v>
      </c>
      <c r="F18560">
        <v>664</v>
      </c>
      <c r="G18560">
        <v>263</v>
      </c>
      <c r="H18560">
        <v>24</v>
      </c>
      <c r="I18560">
        <v>2764</v>
      </c>
      <c r="J18560">
        <v>4683</v>
      </c>
      <c r="K18560">
        <v>1</v>
      </c>
      <c r="L18560">
        <v>1</v>
      </c>
      <c r="M18560">
        <v>663</v>
      </c>
      <c r="N18560" t="s">
        <v>18</v>
      </c>
      <c r="O18560">
        <v>0</v>
      </c>
      <c r="P18560">
        <v>1978</v>
      </c>
    </row>
    <row r="18561" spans="1:16" x14ac:dyDescent="0.25">
      <c r="A18561" t="s">
        <v>27477</v>
      </c>
      <c r="B18561">
        <v>1392</v>
      </c>
      <c r="C18561" s="3" t="str">
        <f>HYPERLINK("http://www.uniprot.org/uniprot/G7K9G1","tr|G7K9G1|G7K9G1_MEDTR")</f>
        <v>tr|G7K9G1|G7K9G1_MEDTR</v>
      </c>
      <c r="D18561" t="s">
        <v>27478</v>
      </c>
      <c r="E18561">
        <v>83.04</v>
      </c>
      <c r="F18561">
        <v>466</v>
      </c>
      <c r="G18561">
        <v>79</v>
      </c>
      <c r="H18561">
        <v>3</v>
      </c>
      <c r="I18561">
        <v>1</v>
      </c>
      <c r="J18561">
        <v>1389</v>
      </c>
      <c r="K18561">
        <v>1</v>
      </c>
      <c r="L18561">
        <v>1</v>
      </c>
      <c r="M18561">
        <v>457</v>
      </c>
      <c r="N18561" t="s">
        <v>18</v>
      </c>
      <c r="O18561">
        <v>0</v>
      </c>
      <c r="P18561">
        <v>1977</v>
      </c>
    </row>
    <row r="18562" spans="1:16" x14ac:dyDescent="0.25">
      <c r="A18562" t="s">
        <v>27479</v>
      </c>
      <c r="B18562">
        <v>1176</v>
      </c>
      <c r="C18562" s="3" t="str">
        <f>HYPERLINK("http://www.uniprot.org/uniprot/G7KQ83","tr|G7KQ83|G7KQ83_MEDTR")</f>
        <v>tr|G7KQ83|G7KQ83_MEDTR</v>
      </c>
      <c r="D18562" t="s">
        <v>27480</v>
      </c>
      <c r="E18562">
        <v>80.66</v>
      </c>
      <c r="F18562">
        <v>393</v>
      </c>
      <c r="G18562">
        <v>76</v>
      </c>
      <c r="H18562">
        <v>2</v>
      </c>
      <c r="I18562">
        <v>1</v>
      </c>
      <c r="J18562">
        <v>1173</v>
      </c>
      <c r="K18562">
        <v>1</v>
      </c>
      <c r="L18562">
        <v>1</v>
      </c>
      <c r="M18562">
        <v>390</v>
      </c>
      <c r="N18562" t="s">
        <v>18</v>
      </c>
      <c r="O18562">
        <v>0</v>
      </c>
      <c r="P18562">
        <v>1670</v>
      </c>
    </row>
    <row r="18563" spans="1:16" x14ac:dyDescent="0.25">
      <c r="A18563" t="s">
        <v>27481</v>
      </c>
      <c r="B18563">
        <v>408</v>
      </c>
      <c r="C18563" s="3" t="str">
        <f>HYPERLINK("http://www.uniprot.org/uniprot/G7K0D6","tr|G7K0D6|G7K0D6_MEDTR")</f>
        <v>tr|G7K0D6|G7K0D6_MEDTR</v>
      </c>
      <c r="D18563" t="s">
        <v>21671</v>
      </c>
      <c r="E18563">
        <v>86.58</v>
      </c>
      <c r="F18563">
        <v>82</v>
      </c>
      <c r="G18563">
        <v>11</v>
      </c>
      <c r="H18563">
        <v>0</v>
      </c>
      <c r="I18563">
        <v>160</v>
      </c>
      <c r="J18563">
        <v>405</v>
      </c>
      <c r="K18563">
        <v>1</v>
      </c>
      <c r="L18563">
        <v>747</v>
      </c>
      <c r="M18563">
        <v>828</v>
      </c>
      <c r="N18563" t="s">
        <v>18</v>
      </c>
      <c r="O18563" s="1">
        <v>2.8782000000000001E-45</v>
      </c>
      <c r="P18563">
        <v>346</v>
      </c>
    </row>
    <row r="18564" spans="1:16" x14ac:dyDescent="0.25">
      <c r="A18564" t="s">
        <v>27482</v>
      </c>
      <c r="B18564">
        <v>3255</v>
      </c>
      <c r="C18564" s="3" t="str">
        <f>HYPERLINK("http://www.uniprot.org/uniprot/I1KWP9","tr|I1KWP9|I1KWP9_SOYBN")</f>
        <v>tr|I1KWP9|I1KWP9_SOYBN</v>
      </c>
      <c r="D18564" t="s">
        <v>71</v>
      </c>
      <c r="E18564">
        <v>58.98</v>
      </c>
      <c r="F18564">
        <v>1197</v>
      </c>
      <c r="G18564">
        <v>491</v>
      </c>
      <c r="H18564">
        <v>113</v>
      </c>
      <c r="I18564">
        <v>1</v>
      </c>
      <c r="J18564">
        <v>3252</v>
      </c>
      <c r="K18564">
        <v>1</v>
      </c>
      <c r="L18564">
        <v>1</v>
      </c>
      <c r="M18564">
        <v>1191</v>
      </c>
      <c r="N18564" t="s">
        <v>18</v>
      </c>
      <c r="O18564">
        <v>0</v>
      </c>
      <c r="P18564">
        <v>3146</v>
      </c>
    </row>
    <row r="18565" spans="1:16" x14ac:dyDescent="0.25">
      <c r="A18565" t="s">
        <v>27483</v>
      </c>
      <c r="B18565">
        <v>903</v>
      </c>
      <c r="C18565" s="3" t="str">
        <f>HYPERLINK("http://www.uniprot.org/uniprot/A6XNC2","tr|A6XNC2|A6XNC2_MEDTR")</f>
        <v>tr|A6XNC2|A6XNC2_MEDTR</v>
      </c>
      <c r="D18565" t="s">
        <v>259</v>
      </c>
      <c r="E18565">
        <v>67.12</v>
      </c>
      <c r="F18565">
        <v>292</v>
      </c>
      <c r="G18565">
        <v>96</v>
      </c>
      <c r="H18565">
        <v>0</v>
      </c>
      <c r="I18565">
        <v>4</v>
      </c>
      <c r="J18565">
        <v>879</v>
      </c>
      <c r="K18565">
        <v>1</v>
      </c>
      <c r="L18565">
        <v>171</v>
      </c>
      <c r="M18565">
        <v>461</v>
      </c>
      <c r="N18565" t="s">
        <v>18</v>
      </c>
      <c r="O18565" s="1">
        <v>3.9480300000000001E-110</v>
      </c>
      <c r="P18565">
        <v>1036</v>
      </c>
    </row>
    <row r="18566" spans="1:16" x14ac:dyDescent="0.25">
      <c r="A18566" t="s">
        <v>27484</v>
      </c>
      <c r="B18566">
        <v>849</v>
      </c>
      <c r="C18566" s="3" t="str">
        <f>HYPERLINK("http://www.uniprot.org/uniprot/I1J7S3","tr|I1J7S3|I1J7S3_SOYBN")</f>
        <v>tr|I1J7S3|I1J7S3_SOYBN</v>
      </c>
      <c r="D18566" t="s">
        <v>28</v>
      </c>
      <c r="E18566">
        <v>73.92</v>
      </c>
      <c r="F18566">
        <v>280</v>
      </c>
      <c r="G18566">
        <v>73</v>
      </c>
      <c r="H18566">
        <v>0</v>
      </c>
      <c r="I18566">
        <v>7</v>
      </c>
      <c r="J18566">
        <v>846</v>
      </c>
      <c r="K18566">
        <v>1</v>
      </c>
      <c r="L18566">
        <v>2</v>
      </c>
      <c r="M18566">
        <v>270</v>
      </c>
      <c r="N18566" t="s">
        <v>18</v>
      </c>
      <c r="O18566" s="1">
        <v>6.1699399999999999E-107</v>
      </c>
      <c r="P18566">
        <v>1008</v>
      </c>
    </row>
    <row r="18567" spans="1:16" x14ac:dyDescent="0.25">
      <c r="A18567" t="s">
        <v>27485</v>
      </c>
      <c r="B18567">
        <v>297</v>
      </c>
      <c r="C18567" s="3" t="str">
        <f>HYPERLINK("http://www.uniprot.org/uniprot/I1J6R9","tr|I1J6R9|I1J6R9_SOYBN")</f>
        <v>tr|I1J6R9|I1J6R9_SOYBN</v>
      </c>
      <c r="D18567" t="s">
        <v>71</v>
      </c>
      <c r="E18567">
        <v>78.84</v>
      </c>
      <c r="F18567">
        <v>52</v>
      </c>
      <c r="G18567">
        <v>11</v>
      </c>
      <c r="H18567">
        <v>0</v>
      </c>
      <c r="I18567">
        <v>140</v>
      </c>
      <c r="J18567">
        <v>295</v>
      </c>
      <c r="K18567">
        <v>2</v>
      </c>
      <c r="L18567">
        <v>121</v>
      </c>
      <c r="M18567">
        <v>170</v>
      </c>
      <c r="N18567" t="s">
        <v>18</v>
      </c>
      <c r="O18567" s="1">
        <v>3.97178E-15</v>
      </c>
      <c r="P18567">
        <v>212</v>
      </c>
    </row>
    <row r="18568" spans="1:16" x14ac:dyDescent="0.25">
      <c r="A18568" t="s">
        <v>27486</v>
      </c>
      <c r="B18568">
        <v>1656</v>
      </c>
      <c r="C18568" s="3" t="str">
        <f>HYPERLINK("http://www.uniprot.org/uniprot/I1LUL4","tr|I1LUL4|I1LUL4_SOYBN")</f>
        <v>tr|I1LUL4|I1LUL4_SOYBN</v>
      </c>
      <c r="D18568" t="s">
        <v>71</v>
      </c>
      <c r="E18568">
        <v>77.27</v>
      </c>
      <c r="F18568">
        <v>550</v>
      </c>
      <c r="G18568">
        <v>125</v>
      </c>
      <c r="H18568">
        <v>0</v>
      </c>
      <c r="I18568">
        <v>4</v>
      </c>
      <c r="J18568">
        <v>1653</v>
      </c>
      <c r="K18568">
        <v>1</v>
      </c>
      <c r="L18568">
        <v>5</v>
      </c>
      <c r="M18568">
        <v>548</v>
      </c>
      <c r="N18568" t="s">
        <v>18</v>
      </c>
      <c r="O18568">
        <v>0</v>
      </c>
      <c r="P18568">
        <v>2215</v>
      </c>
    </row>
    <row r="18569" spans="1:16" x14ac:dyDescent="0.25">
      <c r="A18569" t="s">
        <v>27487</v>
      </c>
      <c r="B18569">
        <v>1335</v>
      </c>
      <c r="C18569" s="3" t="str">
        <f>HYPERLINK("http://www.uniprot.org/uniprot/G7IN28","tr|G7IN28|G7IN28_MEDTR")</f>
        <v>tr|G7IN28|G7IN28_MEDTR</v>
      </c>
      <c r="D18569" t="s">
        <v>27488</v>
      </c>
      <c r="E18569">
        <v>82.31</v>
      </c>
      <c r="F18569">
        <v>441</v>
      </c>
      <c r="G18569">
        <v>78</v>
      </c>
      <c r="H18569">
        <v>0</v>
      </c>
      <c r="I18569">
        <v>1</v>
      </c>
      <c r="J18569">
        <v>1323</v>
      </c>
      <c r="K18569">
        <v>1</v>
      </c>
      <c r="L18569">
        <v>509</v>
      </c>
      <c r="M18569">
        <v>946</v>
      </c>
      <c r="N18569" t="s">
        <v>18</v>
      </c>
      <c r="O18569">
        <v>0</v>
      </c>
      <c r="P18569">
        <v>1806</v>
      </c>
    </row>
    <row r="18570" spans="1:16" x14ac:dyDescent="0.25">
      <c r="A18570" t="s">
        <v>27489</v>
      </c>
      <c r="B18570">
        <v>1809</v>
      </c>
      <c r="C18570" s="3" t="str">
        <f>HYPERLINK("http://www.uniprot.org/uniprot/G7I3Q0","tr|G7I3Q0|G7I3Q0_MEDTR")</f>
        <v>tr|G7I3Q0|G7I3Q0_MEDTR</v>
      </c>
      <c r="D18570" t="s">
        <v>2735</v>
      </c>
      <c r="E18570">
        <v>30.43</v>
      </c>
      <c r="F18570">
        <v>368</v>
      </c>
      <c r="G18570">
        <v>256</v>
      </c>
      <c r="H18570">
        <v>4</v>
      </c>
      <c r="I18570">
        <v>397</v>
      </c>
      <c r="J18570">
        <v>1488</v>
      </c>
      <c r="K18570">
        <v>1</v>
      </c>
      <c r="L18570">
        <v>249</v>
      </c>
      <c r="M18570">
        <v>596</v>
      </c>
      <c r="N18570" t="s">
        <v>18</v>
      </c>
      <c r="O18570" s="1">
        <v>4.0572299999999998E-40</v>
      </c>
      <c r="P18570">
        <v>436</v>
      </c>
    </row>
    <row r="18571" spans="1:16" x14ac:dyDescent="0.25">
      <c r="A18571" t="s">
        <v>27490</v>
      </c>
      <c r="B18571">
        <v>540</v>
      </c>
      <c r="C18571" s="3" t="str">
        <f>HYPERLINK("http://www.uniprot.org/uniprot/G7KXJ9","tr|G7KXJ9|G7KXJ9_MEDTR")</f>
        <v>tr|G7KXJ9|G7KXJ9_MEDTR</v>
      </c>
      <c r="D18571" t="s">
        <v>27491</v>
      </c>
      <c r="E18571">
        <v>76.61</v>
      </c>
      <c r="F18571">
        <v>124</v>
      </c>
      <c r="G18571">
        <v>29</v>
      </c>
      <c r="H18571">
        <v>0</v>
      </c>
      <c r="I18571">
        <v>166</v>
      </c>
      <c r="J18571">
        <v>537</v>
      </c>
      <c r="K18571">
        <v>1</v>
      </c>
      <c r="L18571">
        <v>1</v>
      </c>
      <c r="M18571">
        <v>124</v>
      </c>
      <c r="N18571" t="s">
        <v>18</v>
      </c>
      <c r="O18571" s="1">
        <v>1.21998E-43</v>
      </c>
      <c r="P18571">
        <v>458</v>
      </c>
    </row>
    <row r="18572" spans="1:16" x14ac:dyDescent="0.25">
      <c r="A18572" t="s">
        <v>27492</v>
      </c>
      <c r="B18572">
        <v>1107</v>
      </c>
      <c r="C18572" s="3" t="str">
        <f>HYPERLINK("http://www.uniprot.org/uniprot/G7KYA2","tr|G7KYA2|G7KYA2_MEDTR")</f>
        <v>tr|G7KYA2|G7KYA2_MEDTR</v>
      </c>
      <c r="D18572" t="s">
        <v>27493</v>
      </c>
      <c r="E18572">
        <v>78.86</v>
      </c>
      <c r="F18572">
        <v>369</v>
      </c>
      <c r="G18572">
        <v>78</v>
      </c>
      <c r="H18572">
        <v>2</v>
      </c>
      <c r="I18572">
        <v>1</v>
      </c>
      <c r="J18572">
        <v>1101</v>
      </c>
      <c r="K18572">
        <v>1</v>
      </c>
      <c r="L18572">
        <v>1</v>
      </c>
      <c r="M18572">
        <v>364</v>
      </c>
      <c r="N18572" t="s">
        <v>18</v>
      </c>
      <c r="O18572" s="1">
        <v>5.7808000000000005E-160</v>
      </c>
      <c r="P18572">
        <v>1467</v>
      </c>
    </row>
    <row r="18573" spans="1:16" x14ac:dyDescent="0.25">
      <c r="A18573" t="s">
        <v>27494</v>
      </c>
      <c r="B18573">
        <v>879</v>
      </c>
      <c r="C18573" s="3" t="str">
        <f>HYPERLINK("http://www.uniprot.org/uniprot/G7KEK1","tr|G7KEK1|G7KEK1_MEDTR")</f>
        <v>tr|G7KEK1|G7KEK1_MEDTR</v>
      </c>
      <c r="D18573" t="s">
        <v>780</v>
      </c>
      <c r="E18573">
        <v>95.23</v>
      </c>
      <c r="F18573">
        <v>84</v>
      </c>
      <c r="G18573">
        <v>4</v>
      </c>
      <c r="H18573">
        <v>0</v>
      </c>
      <c r="I18573">
        <v>166</v>
      </c>
      <c r="J18573">
        <v>417</v>
      </c>
      <c r="K18573">
        <v>1</v>
      </c>
      <c r="L18573">
        <v>42</v>
      </c>
      <c r="M18573">
        <v>125</v>
      </c>
      <c r="N18573" t="s">
        <v>18</v>
      </c>
      <c r="O18573" s="1">
        <v>9.3180799999999996E-42</v>
      </c>
      <c r="P18573">
        <v>409</v>
      </c>
    </row>
    <row r="18574" spans="1:16" x14ac:dyDescent="0.25">
      <c r="A18574" t="s">
        <v>27495</v>
      </c>
      <c r="B18574">
        <v>318</v>
      </c>
      <c r="C18574" s="3" t="str">
        <f>HYPERLINK("http://www.uniprot.org/uniprot/G7IC10","tr|G7IC10|G7IC10_MEDTR")</f>
        <v>tr|G7IC10|G7IC10_MEDTR</v>
      </c>
      <c r="D18574" t="s">
        <v>27496</v>
      </c>
      <c r="E18574">
        <v>82.52</v>
      </c>
      <c r="F18574">
        <v>103</v>
      </c>
      <c r="G18574">
        <v>18</v>
      </c>
      <c r="H18574">
        <v>1</v>
      </c>
      <c r="I18574">
        <v>1</v>
      </c>
      <c r="J18574">
        <v>306</v>
      </c>
      <c r="K18574">
        <v>1</v>
      </c>
      <c r="L18574">
        <v>1</v>
      </c>
      <c r="M18574">
        <v>98</v>
      </c>
      <c r="N18574" t="s">
        <v>18</v>
      </c>
      <c r="O18574" s="1">
        <v>1.2732700000000001E-37</v>
      </c>
      <c r="P18574">
        <v>406</v>
      </c>
    </row>
    <row r="18575" spans="1:16" x14ac:dyDescent="0.25">
      <c r="A18575" t="s">
        <v>27497</v>
      </c>
      <c r="B18575">
        <v>1164</v>
      </c>
      <c r="C18575" s="3" t="str">
        <f>HYPERLINK("http://www.uniprot.org/uniprot/G7I8Y4","tr|G7I8Y4|G7I8Y4_MEDTR")</f>
        <v>tr|G7I8Y4|G7I8Y4_MEDTR</v>
      </c>
      <c r="D18575" t="s">
        <v>27498</v>
      </c>
      <c r="E18575">
        <v>92.74</v>
      </c>
      <c r="F18575">
        <v>386</v>
      </c>
      <c r="G18575">
        <v>28</v>
      </c>
      <c r="H18575">
        <v>0</v>
      </c>
      <c r="I18575">
        <v>4</v>
      </c>
      <c r="J18575">
        <v>1161</v>
      </c>
      <c r="K18575">
        <v>1</v>
      </c>
      <c r="L18575">
        <v>3</v>
      </c>
      <c r="M18575">
        <v>388</v>
      </c>
      <c r="N18575" t="s">
        <v>18</v>
      </c>
      <c r="O18575">
        <v>0</v>
      </c>
      <c r="P18575">
        <v>1903</v>
      </c>
    </row>
    <row r="18576" spans="1:16" x14ac:dyDescent="0.25">
      <c r="A18576" t="s">
        <v>27499</v>
      </c>
      <c r="B18576">
        <v>423</v>
      </c>
      <c r="C18576" s="3" t="str">
        <f>HYPERLINK("http://www.uniprot.org/uniprot/I3SX89","tr|I3SX89|I3SX89_LOTJA")</f>
        <v>tr|I3SX89|I3SX89_LOTJA</v>
      </c>
      <c r="D18576" t="s">
        <v>93</v>
      </c>
      <c r="E18576">
        <v>68.290000000000006</v>
      </c>
      <c r="F18576">
        <v>123</v>
      </c>
      <c r="G18576">
        <v>39</v>
      </c>
      <c r="H18576">
        <v>0</v>
      </c>
      <c r="I18576">
        <v>52</v>
      </c>
      <c r="J18576">
        <v>420</v>
      </c>
      <c r="K18576">
        <v>1</v>
      </c>
      <c r="L18576">
        <v>16</v>
      </c>
      <c r="M18576">
        <v>138</v>
      </c>
      <c r="N18576" t="s">
        <v>18</v>
      </c>
      <c r="O18576" s="1">
        <v>1.9253300000000001E-41</v>
      </c>
      <c r="P18576">
        <v>439</v>
      </c>
    </row>
    <row r="18577" spans="1:16" x14ac:dyDescent="0.25">
      <c r="A18577" t="s">
        <v>27500</v>
      </c>
      <c r="B18577">
        <v>1527</v>
      </c>
      <c r="C18577" s="3" t="str">
        <f>HYPERLINK("http://www.uniprot.org/uniprot/I1K863","tr|I1K863|I1K863_SOYBN")</f>
        <v>tr|I1K863|I1K863_SOYBN</v>
      </c>
      <c r="D18577" t="s">
        <v>28</v>
      </c>
      <c r="E18577">
        <v>54.22</v>
      </c>
      <c r="F18577">
        <v>509</v>
      </c>
      <c r="G18577">
        <v>233</v>
      </c>
      <c r="H18577">
        <v>1</v>
      </c>
      <c r="I18577">
        <v>1</v>
      </c>
      <c r="J18577">
        <v>1524</v>
      </c>
      <c r="K18577">
        <v>1</v>
      </c>
      <c r="L18577">
        <v>1</v>
      </c>
      <c r="M18577">
        <v>448</v>
      </c>
      <c r="N18577" t="s">
        <v>18</v>
      </c>
      <c r="O18577" s="1">
        <v>9.9042900000000004E-130</v>
      </c>
      <c r="P18577">
        <v>1208</v>
      </c>
    </row>
    <row r="18578" spans="1:16" x14ac:dyDescent="0.25">
      <c r="A18578" t="s">
        <v>27501</v>
      </c>
      <c r="B18578">
        <v>1224</v>
      </c>
      <c r="C18578" s="3" t="str">
        <f>HYPERLINK("http://www.uniprot.org/uniprot/I1K7Q5","tr|I1K7Q5|I1K7Q5_SOYBN")</f>
        <v>tr|I1K7Q5|I1K7Q5_SOYBN</v>
      </c>
      <c r="D18578" t="s">
        <v>28</v>
      </c>
      <c r="E18578">
        <v>80.430000000000007</v>
      </c>
      <c r="F18578">
        <v>414</v>
      </c>
      <c r="G18578">
        <v>81</v>
      </c>
      <c r="H18578">
        <v>9</v>
      </c>
      <c r="I18578">
        <v>1</v>
      </c>
      <c r="J18578">
        <v>1215</v>
      </c>
      <c r="K18578">
        <v>1</v>
      </c>
      <c r="L18578">
        <v>3</v>
      </c>
      <c r="M18578">
        <v>416</v>
      </c>
      <c r="N18578" t="s">
        <v>18</v>
      </c>
      <c r="O18578">
        <v>0</v>
      </c>
      <c r="P18578">
        <v>1746</v>
      </c>
    </row>
    <row r="18579" spans="1:16" x14ac:dyDescent="0.25">
      <c r="A18579" t="s">
        <v>27502</v>
      </c>
      <c r="B18579">
        <v>2832</v>
      </c>
      <c r="C18579" s="3" t="str">
        <f>HYPERLINK("http://www.uniprot.org/uniprot/I1KFK2","tr|I1KFK2|I1KFK2_SOYBN")</f>
        <v>tr|I1KFK2|I1KFK2_SOYBN</v>
      </c>
      <c r="D18579" t="s">
        <v>71</v>
      </c>
      <c r="E18579">
        <v>54.92</v>
      </c>
      <c r="F18579">
        <v>945</v>
      </c>
      <c r="G18579">
        <v>426</v>
      </c>
      <c r="H18579">
        <v>8</v>
      </c>
      <c r="I18579">
        <v>1</v>
      </c>
      <c r="J18579">
        <v>2811</v>
      </c>
      <c r="K18579">
        <v>1</v>
      </c>
      <c r="L18579">
        <v>1</v>
      </c>
      <c r="M18579">
        <v>937</v>
      </c>
      <c r="N18579" t="s">
        <v>18</v>
      </c>
      <c r="O18579">
        <v>0</v>
      </c>
      <c r="P18579">
        <v>2555</v>
      </c>
    </row>
    <row r="18580" spans="1:16" x14ac:dyDescent="0.25">
      <c r="A18580" t="s">
        <v>27503</v>
      </c>
      <c r="B18580">
        <v>639</v>
      </c>
      <c r="C18580" s="3" t="str">
        <f>HYPERLINK("http://www.uniprot.org/uniprot/B7FIL2","tr|B7FIL2|B7FIL2_MEDTR")</f>
        <v>tr|B7FIL2|B7FIL2_MEDTR</v>
      </c>
      <c r="D18580" t="s">
        <v>27504</v>
      </c>
      <c r="E18580">
        <v>87.14</v>
      </c>
      <c r="F18580">
        <v>210</v>
      </c>
      <c r="G18580">
        <v>27</v>
      </c>
      <c r="H18580">
        <v>0</v>
      </c>
      <c r="I18580">
        <v>1</v>
      </c>
      <c r="J18580">
        <v>630</v>
      </c>
      <c r="K18580">
        <v>1</v>
      </c>
      <c r="L18580">
        <v>1</v>
      </c>
      <c r="M18580">
        <v>210</v>
      </c>
      <c r="N18580" t="s">
        <v>18</v>
      </c>
      <c r="O18580" s="1">
        <v>4.1304599999999998E-105</v>
      </c>
      <c r="P18580">
        <v>990</v>
      </c>
    </row>
    <row r="18581" spans="1:16" x14ac:dyDescent="0.25">
      <c r="A18581" t="s">
        <v>27505</v>
      </c>
      <c r="B18581">
        <v>522</v>
      </c>
      <c r="C18581" s="3" t="str">
        <f>HYPERLINK("http://www.uniprot.org/uniprot/G7LHU1","tr|G7LHU1|G7LHU1_MEDTR")</f>
        <v>tr|G7LHU1|G7LHU1_MEDTR</v>
      </c>
      <c r="D18581" t="s">
        <v>27506</v>
      </c>
      <c r="E18581">
        <v>72.67</v>
      </c>
      <c r="F18581">
        <v>172</v>
      </c>
      <c r="G18581">
        <v>47</v>
      </c>
      <c r="H18581">
        <v>0</v>
      </c>
      <c r="I18581">
        <v>1</v>
      </c>
      <c r="J18581">
        <v>516</v>
      </c>
      <c r="K18581">
        <v>1</v>
      </c>
      <c r="L18581">
        <v>1</v>
      </c>
      <c r="M18581">
        <v>169</v>
      </c>
      <c r="N18581" t="s">
        <v>18</v>
      </c>
      <c r="O18581" s="1">
        <v>5.3172700000000003E-60</v>
      </c>
      <c r="P18581">
        <v>599</v>
      </c>
    </row>
    <row r="18582" spans="1:16" x14ac:dyDescent="0.25">
      <c r="A18582" t="s">
        <v>27507</v>
      </c>
      <c r="B18582">
        <v>3405</v>
      </c>
      <c r="C18582" s="3" t="str">
        <f>HYPERLINK("http://www.uniprot.org/uniprot/G7JGU9","tr|G7JGU9|G7JGU9_MEDTR")</f>
        <v>tr|G7JGU9|G7JGU9_MEDTR</v>
      </c>
      <c r="D18582" t="s">
        <v>27508</v>
      </c>
      <c r="E18582">
        <v>89.57</v>
      </c>
      <c r="F18582">
        <v>1142</v>
      </c>
      <c r="G18582">
        <v>119</v>
      </c>
      <c r="H18582">
        <v>8</v>
      </c>
      <c r="I18582">
        <v>1</v>
      </c>
      <c r="J18582">
        <v>3402</v>
      </c>
      <c r="K18582">
        <v>1</v>
      </c>
      <c r="L18582">
        <v>1</v>
      </c>
      <c r="M18582">
        <v>1138</v>
      </c>
      <c r="N18582" t="s">
        <v>18</v>
      </c>
      <c r="O18582">
        <v>0</v>
      </c>
      <c r="P18582">
        <v>5246</v>
      </c>
    </row>
    <row r="18583" spans="1:16" x14ac:dyDescent="0.25">
      <c r="A18583" t="s">
        <v>27509</v>
      </c>
      <c r="B18583">
        <v>3099</v>
      </c>
      <c r="C18583" s="3" t="str">
        <f>HYPERLINK("http://www.uniprot.org/uniprot/G7JUC1","tr|G7JUC1|G7JUC1_MEDTR")</f>
        <v>tr|G7JUC1|G7JUC1_MEDTR</v>
      </c>
      <c r="D18583" t="s">
        <v>27510</v>
      </c>
      <c r="E18583">
        <v>74.56</v>
      </c>
      <c r="F18583">
        <v>1042</v>
      </c>
      <c r="G18583">
        <v>265</v>
      </c>
      <c r="H18583">
        <v>33</v>
      </c>
      <c r="I18583">
        <v>7</v>
      </c>
      <c r="J18583">
        <v>3033</v>
      </c>
      <c r="K18583">
        <v>1</v>
      </c>
      <c r="L18583">
        <v>9</v>
      </c>
      <c r="M18583">
        <v>1027</v>
      </c>
      <c r="N18583" t="s">
        <v>18</v>
      </c>
      <c r="O18583">
        <v>0</v>
      </c>
      <c r="P18583">
        <v>3888</v>
      </c>
    </row>
    <row r="18584" spans="1:16" x14ac:dyDescent="0.25">
      <c r="A18584" t="s">
        <v>27511</v>
      </c>
      <c r="B18584">
        <v>987</v>
      </c>
      <c r="C18584" s="3" t="str">
        <f>HYPERLINK("http://www.uniprot.org/uniprot/G7ZVT6","tr|G7ZVT6|G7ZVT6_MEDTR")</f>
        <v>tr|G7ZVT6|G7ZVT6_MEDTR</v>
      </c>
      <c r="D18584" t="s">
        <v>27512</v>
      </c>
      <c r="E18584">
        <v>77.91</v>
      </c>
      <c r="F18584">
        <v>326</v>
      </c>
      <c r="G18584">
        <v>72</v>
      </c>
      <c r="H18584">
        <v>5</v>
      </c>
      <c r="I18584">
        <v>16</v>
      </c>
      <c r="J18584">
        <v>978</v>
      </c>
      <c r="K18584">
        <v>1</v>
      </c>
      <c r="L18584">
        <v>2</v>
      </c>
      <c r="M18584">
        <v>322</v>
      </c>
      <c r="N18584" t="s">
        <v>18</v>
      </c>
      <c r="O18584" s="1">
        <v>1.1888199999999999E-134</v>
      </c>
      <c r="P18584">
        <v>1248</v>
      </c>
    </row>
    <row r="18585" spans="1:16" x14ac:dyDescent="0.25">
      <c r="A18585" t="s">
        <v>27513</v>
      </c>
      <c r="B18585">
        <v>615</v>
      </c>
      <c r="C18585" s="3" t="str">
        <f>HYPERLINK("http://www.uniprot.org/uniprot/I3SSG3","tr|I3SSG3|I3SSG3_MEDTR")</f>
        <v>tr|I3SSG3|I3SSG3_MEDTR</v>
      </c>
      <c r="D18585" t="s">
        <v>22</v>
      </c>
      <c r="E18585">
        <v>89.7</v>
      </c>
      <c r="F18585">
        <v>204</v>
      </c>
      <c r="G18585">
        <v>21</v>
      </c>
      <c r="H18585">
        <v>0</v>
      </c>
      <c r="I18585">
        <v>1</v>
      </c>
      <c r="J18585">
        <v>612</v>
      </c>
      <c r="K18585">
        <v>1</v>
      </c>
      <c r="L18585">
        <v>1</v>
      </c>
      <c r="M18585">
        <v>202</v>
      </c>
      <c r="N18585" t="s">
        <v>18</v>
      </c>
      <c r="O18585" s="1">
        <v>1.8325599999999999E-96</v>
      </c>
      <c r="P18585">
        <v>915</v>
      </c>
    </row>
    <row r="18586" spans="1:16" x14ac:dyDescent="0.25">
      <c r="A18586" t="s">
        <v>27514</v>
      </c>
      <c r="B18586">
        <v>2709</v>
      </c>
      <c r="C18586" s="3" t="str">
        <f>HYPERLINK("http://www.uniprot.org/uniprot/G7K9F9","tr|G7K9F9|G7K9F9_MEDTR")</f>
        <v>tr|G7K9F9|G7K9F9_MEDTR</v>
      </c>
      <c r="D18586" t="s">
        <v>3910</v>
      </c>
      <c r="E18586">
        <v>78.45</v>
      </c>
      <c r="F18586">
        <v>933</v>
      </c>
      <c r="G18586">
        <v>201</v>
      </c>
      <c r="H18586">
        <v>31</v>
      </c>
      <c r="I18586">
        <v>1</v>
      </c>
      <c r="J18586">
        <v>2706</v>
      </c>
      <c r="K18586">
        <v>1</v>
      </c>
      <c r="L18586">
        <v>1</v>
      </c>
      <c r="M18586">
        <v>907</v>
      </c>
      <c r="N18586" t="s">
        <v>18</v>
      </c>
      <c r="O18586">
        <v>0</v>
      </c>
      <c r="P18586">
        <v>3644</v>
      </c>
    </row>
    <row r="18587" spans="1:16" x14ac:dyDescent="0.25">
      <c r="A18587" t="s">
        <v>27515</v>
      </c>
      <c r="B18587">
        <v>3879</v>
      </c>
      <c r="C18587" s="3" t="str">
        <f>HYPERLINK("http://www.uniprot.org/uniprot/K7L0V1","tr|K7L0V1|K7L0V1_SOYBN")</f>
        <v>tr|K7L0V1|K7L0V1_SOYBN</v>
      </c>
      <c r="D18587" t="s">
        <v>28</v>
      </c>
      <c r="E18587">
        <v>80.48</v>
      </c>
      <c r="F18587">
        <v>1327</v>
      </c>
      <c r="G18587">
        <v>259</v>
      </c>
      <c r="H18587">
        <v>40</v>
      </c>
      <c r="I18587">
        <v>1</v>
      </c>
      <c r="J18587">
        <v>3861</v>
      </c>
      <c r="K18587">
        <v>1</v>
      </c>
      <c r="L18587">
        <v>1</v>
      </c>
      <c r="M18587">
        <v>1317</v>
      </c>
      <c r="N18587" t="s">
        <v>18</v>
      </c>
      <c r="O18587">
        <v>0</v>
      </c>
      <c r="P18587">
        <v>5335</v>
      </c>
    </row>
    <row r="18588" spans="1:16" x14ac:dyDescent="0.25">
      <c r="A18588" t="s">
        <v>27516</v>
      </c>
      <c r="B18588">
        <v>585</v>
      </c>
      <c r="C18588" s="3" t="str">
        <f>HYPERLINK("http://www.uniprot.org/uniprot/G8A2A1","tr|G8A2A1|G8A2A1_MEDTR")</f>
        <v>tr|G8A2A1|G8A2A1_MEDTR</v>
      </c>
      <c r="D18588" t="s">
        <v>27517</v>
      </c>
      <c r="E18588">
        <v>56.96</v>
      </c>
      <c r="F18588">
        <v>158</v>
      </c>
      <c r="G18588">
        <v>68</v>
      </c>
      <c r="H18588">
        <v>20</v>
      </c>
      <c r="I18588">
        <v>110</v>
      </c>
      <c r="J18588">
        <v>523</v>
      </c>
      <c r="K18588">
        <v>-3</v>
      </c>
      <c r="L18588">
        <v>369</v>
      </c>
      <c r="M18588">
        <v>525</v>
      </c>
      <c r="N18588" t="s">
        <v>18</v>
      </c>
      <c r="O18588" s="1">
        <v>7.5554300000000004E-38</v>
      </c>
      <c r="P18588">
        <v>409</v>
      </c>
    </row>
    <row r="18589" spans="1:16" x14ac:dyDescent="0.25">
      <c r="A18589" t="s">
        <v>27518</v>
      </c>
      <c r="B18589">
        <v>1878</v>
      </c>
      <c r="C18589" s="3" t="str">
        <f>HYPERLINK("http://www.uniprot.org/uniprot/K7MV73","tr|K7MV73|K7MV73_SOYBN")</f>
        <v>tr|K7MV73|K7MV73_SOYBN</v>
      </c>
      <c r="D18589" t="s">
        <v>117</v>
      </c>
      <c r="E18589">
        <v>78.02</v>
      </c>
      <c r="F18589">
        <v>637</v>
      </c>
      <c r="G18589">
        <v>140</v>
      </c>
      <c r="H18589">
        <v>12</v>
      </c>
      <c r="I18589">
        <v>1</v>
      </c>
      <c r="J18589">
        <v>1875</v>
      </c>
      <c r="K18589">
        <v>1</v>
      </c>
      <c r="L18589">
        <v>1</v>
      </c>
      <c r="M18589">
        <v>636</v>
      </c>
      <c r="N18589" t="s">
        <v>18</v>
      </c>
      <c r="O18589">
        <v>0</v>
      </c>
      <c r="P18589">
        <v>2441</v>
      </c>
    </row>
    <row r="18590" spans="1:16" x14ac:dyDescent="0.25">
      <c r="A18590" t="s">
        <v>27519</v>
      </c>
      <c r="B18590">
        <v>2004</v>
      </c>
      <c r="C18590" s="3" t="str">
        <f>HYPERLINK("http://www.uniprot.org/uniprot/C6K8D1","tr|C6K8D1|C6K8D1_SOYBN")</f>
        <v>tr|C6K8D1|C6K8D1_SOYBN</v>
      </c>
      <c r="D18590" t="s">
        <v>27520</v>
      </c>
      <c r="E18590">
        <v>38.21</v>
      </c>
      <c r="F18590">
        <v>696</v>
      </c>
      <c r="G18590">
        <v>430</v>
      </c>
      <c r="H18590">
        <v>36</v>
      </c>
      <c r="I18590">
        <v>1</v>
      </c>
      <c r="J18590">
        <v>1980</v>
      </c>
      <c r="K18590">
        <v>1</v>
      </c>
      <c r="L18590">
        <v>1</v>
      </c>
      <c r="M18590">
        <v>643</v>
      </c>
      <c r="N18590" t="s">
        <v>18</v>
      </c>
      <c r="O18590" s="1">
        <v>6.1237799999999998E-93</v>
      </c>
      <c r="P18590">
        <v>892</v>
      </c>
    </row>
    <row r="18591" spans="1:16" x14ac:dyDescent="0.25">
      <c r="A18591" t="s">
        <v>27521</v>
      </c>
      <c r="B18591">
        <v>987</v>
      </c>
      <c r="C18591" s="3" t="str">
        <f>HYPERLINK("http://www.uniprot.org/uniprot/G7IN27","tr|G7IN27|G7IN27_MEDTR")</f>
        <v>tr|G7IN27|G7IN27_MEDTR</v>
      </c>
      <c r="D18591" t="s">
        <v>27522</v>
      </c>
      <c r="E18591">
        <v>73.39</v>
      </c>
      <c r="F18591">
        <v>312</v>
      </c>
      <c r="G18591">
        <v>83</v>
      </c>
      <c r="H18591">
        <v>2</v>
      </c>
      <c r="I18591">
        <v>1</v>
      </c>
      <c r="J18591">
        <v>930</v>
      </c>
      <c r="K18591">
        <v>1</v>
      </c>
      <c r="L18591">
        <v>1</v>
      </c>
      <c r="M18591">
        <v>312</v>
      </c>
      <c r="N18591" t="s">
        <v>18</v>
      </c>
      <c r="O18591" s="1">
        <v>4.6857399999999999E-123</v>
      </c>
      <c r="P18591">
        <v>1148</v>
      </c>
    </row>
    <row r="18592" spans="1:16" x14ac:dyDescent="0.25">
      <c r="A18592" t="s">
        <v>27523</v>
      </c>
      <c r="B18592">
        <v>1815</v>
      </c>
      <c r="C18592" s="3" t="str">
        <f>HYPERLINK("http://www.uniprot.org/uniprot/I1N1P2","tr|I1N1P2|I1N1P2_SOYBN")</f>
        <v>tr|I1N1P2|I1N1P2_SOYBN</v>
      </c>
      <c r="D18592" t="s">
        <v>99</v>
      </c>
      <c r="E18592">
        <v>68.31</v>
      </c>
      <c r="F18592">
        <v>628</v>
      </c>
      <c r="G18592">
        <v>199</v>
      </c>
      <c r="H18592">
        <v>25</v>
      </c>
      <c r="I18592">
        <v>1</v>
      </c>
      <c r="J18592">
        <v>1809</v>
      </c>
      <c r="K18592">
        <v>1</v>
      </c>
      <c r="L18592">
        <v>1</v>
      </c>
      <c r="M18592">
        <v>610</v>
      </c>
      <c r="N18592" t="s">
        <v>18</v>
      </c>
      <c r="O18592">
        <v>0</v>
      </c>
      <c r="P18592">
        <v>2037</v>
      </c>
    </row>
    <row r="18593" spans="1:16" x14ac:dyDescent="0.25">
      <c r="A18593" t="s">
        <v>27524</v>
      </c>
      <c r="B18593">
        <v>2766</v>
      </c>
      <c r="C18593" s="3" t="str">
        <f>HYPERLINK("http://www.uniprot.org/uniprot/G7KI91","tr|G7KI91|G7KI91_MEDTR")</f>
        <v>tr|G7KI91|G7KI91_MEDTR</v>
      </c>
      <c r="D18593" t="s">
        <v>27525</v>
      </c>
      <c r="E18593">
        <v>81.260000000000005</v>
      </c>
      <c r="F18593">
        <v>902</v>
      </c>
      <c r="G18593">
        <v>169</v>
      </c>
      <c r="H18593">
        <v>0</v>
      </c>
      <c r="I18593">
        <v>1</v>
      </c>
      <c r="J18593">
        <v>2706</v>
      </c>
      <c r="K18593">
        <v>1</v>
      </c>
      <c r="L18593">
        <v>1</v>
      </c>
      <c r="M18593">
        <v>899</v>
      </c>
      <c r="N18593" t="s">
        <v>18</v>
      </c>
      <c r="O18593">
        <v>0</v>
      </c>
      <c r="P18593">
        <v>3756</v>
      </c>
    </row>
    <row r="18594" spans="1:16" x14ac:dyDescent="0.25">
      <c r="A18594" t="s">
        <v>27526</v>
      </c>
      <c r="B18594">
        <v>1242</v>
      </c>
      <c r="C18594" s="3" t="str">
        <f>HYPERLINK("http://www.uniprot.org/uniprot/G7KXJ5","tr|G7KXJ5|G7KXJ5_MEDTR")</f>
        <v>tr|G7KXJ5|G7KXJ5_MEDTR</v>
      </c>
      <c r="D18594" t="s">
        <v>27527</v>
      </c>
      <c r="E18594">
        <v>74.680000000000007</v>
      </c>
      <c r="F18594">
        <v>395</v>
      </c>
      <c r="G18594">
        <v>100</v>
      </c>
      <c r="H18594">
        <v>0</v>
      </c>
      <c r="I18594">
        <v>55</v>
      </c>
      <c r="J18594">
        <v>1239</v>
      </c>
      <c r="K18594">
        <v>1</v>
      </c>
      <c r="L18594">
        <v>21</v>
      </c>
      <c r="M18594">
        <v>412</v>
      </c>
      <c r="N18594" t="s">
        <v>18</v>
      </c>
      <c r="O18594" s="1">
        <v>6.0046199999999995E-172</v>
      </c>
      <c r="P18594">
        <v>1571</v>
      </c>
    </row>
    <row r="18595" spans="1:16" x14ac:dyDescent="0.25">
      <c r="A18595" t="s">
        <v>27528</v>
      </c>
      <c r="B18595">
        <v>1176</v>
      </c>
      <c r="C18595" s="3" t="str">
        <f>HYPERLINK("http://www.uniprot.org/uniprot/G7KXB8","tr|G7KXB8|G7KXB8_MEDTR")</f>
        <v>tr|G7KXB8|G7KXB8_MEDTR</v>
      </c>
      <c r="D18595" t="s">
        <v>27529</v>
      </c>
      <c r="E18595">
        <v>91.81</v>
      </c>
      <c r="F18595">
        <v>391</v>
      </c>
      <c r="G18595">
        <v>32</v>
      </c>
      <c r="H18595">
        <v>0</v>
      </c>
      <c r="I18595">
        <v>1</v>
      </c>
      <c r="J18595">
        <v>1173</v>
      </c>
      <c r="K18595">
        <v>1</v>
      </c>
      <c r="L18595">
        <v>1</v>
      </c>
      <c r="M18595">
        <v>391</v>
      </c>
      <c r="N18595" t="s">
        <v>18</v>
      </c>
      <c r="O18595">
        <v>0</v>
      </c>
      <c r="P18595">
        <v>1879</v>
      </c>
    </row>
    <row r="18596" spans="1:16" x14ac:dyDescent="0.25">
      <c r="A18596" t="s">
        <v>27530</v>
      </c>
      <c r="B18596">
        <v>777</v>
      </c>
      <c r="C18596" s="3" t="str">
        <f>HYPERLINK("http://www.uniprot.org/uniprot/Q710T7","tr|Q710T7|Q710T7_POPDE")</f>
        <v>tr|Q710T7|Q710T7_POPDE</v>
      </c>
      <c r="D18596" t="s">
        <v>1150</v>
      </c>
      <c r="E18596">
        <v>51.18</v>
      </c>
      <c r="F18596">
        <v>254</v>
      </c>
      <c r="G18596">
        <v>124</v>
      </c>
      <c r="H18596">
        <v>9</v>
      </c>
      <c r="I18596">
        <v>10</v>
      </c>
      <c r="J18596">
        <v>744</v>
      </c>
      <c r="K18596">
        <v>1</v>
      </c>
      <c r="L18596">
        <v>211</v>
      </c>
      <c r="M18596">
        <v>463</v>
      </c>
      <c r="N18596" t="s">
        <v>18</v>
      </c>
      <c r="O18596" s="1">
        <v>4.6663299999999998E-55</v>
      </c>
      <c r="P18596">
        <v>560</v>
      </c>
    </row>
    <row r="18597" spans="1:16" x14ac:dyDescent="0.25">
      <c r="A18597" t="s">
        <v>27531</v>
      </c>
      <c r="B18597">
        <v>1740</v>
      </c>
      <c r="C18597" s="3" t="str">
        <f>HYPERLINK("http://www.uniprot.org/uniprot/I1NGP4","tr|I1NGP4|I1NGP4_SOYBN")</f>
        <v>tr|I1NGP4|I1NGP4_SOYBN</v>
      </c>
      <c r="D18597" t="s">
        <v>117</v>
      </c>
      <c r="E18597">
        <v>82.02</v>
      </c>
      <c r="F18597">
        <v>573</v>
      </c>
      <c r="G18597">
        <v>103</v>
      </c>
      <c r="H18597">
        <v>0</v>
      </c>
      <c r="I18597">
        <v>1</v>
      </c>
      <c r="J18597">
        <v>1719</v>
      </c>
      <c r="K18597">
        <v>1</v>
      </c>
      <c r="L18597">
        <v>1</v>
      </c>
      <c r="M18597">
        <v>568</v>
      </c>
      <c r="N18597" t="s">
        <v>18</v>
      </c>
      <c r="O18597">
        <v>0</v>
      </c>
      <c r="P18597">
        <v>2476</v>
      </c>
    </row>
    <row r="18598" spans="1:16" x14ac:dyDescent="0.25">
      <c r="A18598" t="s">
        <v>27532</v>
      </c>
      <c r="B18598">
        <v>2091</v>
      </c>
      <c r="C18598" s="3" t="str">
        <f>HYPERLINK("http://www.uniprot.org/uniprot/I1MA86","tr|I1MA86|I1MA86_SOYBN")</f>
        <v>tr|I1MA86|I1MA86_SOYBN</v>
      </c>
      <c r="D18598" t="s">
        <v>71</v>
      </c>
      <c r="E18598">
        <v>74.25</v>
      </c>
      <c r="F18598">
        <v>703</v>
      </c>
      <c r="G18598">
        <v>181</v>
      </c>
      <c r="H18598">
        <v>7</v>
      </c>
      <c r="I18598">
        <v>1</v>
      </c>
      <c r="J18598">
        <v>2088</v>
      </c>
      <c r="K18598">
        <v>1</v>
      </c>
      <c r="L18598">
        <v>1</v>
      </c>
      <c r="M18598">
        <v>686</v>
      </c>
      <c r="N18598" t="s">
        <v>18</v>
      </c>
      <c r="O18598">
        <v>0</v>
      </c>
      <c r="P18598">
        <v>2713</v>
      </c>
    </row>
    <row r="18599" spans="1:16" x14ac:dyDescent="0.25">
      <c r="A18599" t="s">
        <v>27533</v>
      </c>
      <c r="B18599">
        <v>1281</v>
      </c>
      <c r="C18599" s="3" t="str">
        <f>HYPERLINK("http://www.uniprot.org/uniprot/G7KTL9","tr|G7KTL9|G7KTL9_MEDTR")</f>
        <v>tr|G7KTL9|G7KTL9_MEDTR</v>
      </c>
      <c r="D18599" t="s">
        <v>27534</v>
      </c>
      <c r="E18599">
        <v>70.849999999999994</v>
      </c>
      <c r="F18599">
        <v>422</v>
      </c>
      <c r="G18599">
        <v>123</v>
      </c>
      <c r="H18599">
        <v>0</v>
      </c>
      <c r="I18599">
        <v>7</v>
      </c>
      <c r="J18599">
        <v>1272</v>
      </c>
      <c r="K18599">
        <v>1</v>
      </c>
      <c r="L18599">
        <v>378</v>
      </c>
      <c r="M18599">
        <v>796</v>
      </c>
      <c r="N18599" t="s">
        <v>18</v>
      </c>
      <c r="O18599">
        <v>0</v>
      </c>
      <c r="P18599">
        <v>1676</v>
      </c>
    </row>
    <row r="18600" spans="1:16" x14ac:dyDescent="0.25">
      <c r="A18600" t="s">
        <v>27535</v>
      </c>
      <c r="B18600">
        <v>315</v>
      </c>
      <c r="C18600" s="3" t="str">
        <f>HYPERLINK("http://www.uniprot.org/uniprot/B9V280","tr|B9V280|B9V280_MEDTR")</f>
        <v>tr|B9V280|B9V280_MEDTR</v>
      </c>
      <c r="D18600" t="s">
        <v>27536</v>
      </c>
      <c r="E18600">
        <v>51.06</v>
      </c>
      <c r="F18600">
        <v>94</v>
      </c>
      <c r="G18600">
        <v>46</v>
      </c>
      <c r="H18600">
        <v>5</v>
      </c>
      <c r="I18600">
        <v>1</v>
      </c>
      <c r="J18600">
        <v>267</v>
      </c>
      <c r="K18600">
        <v>1</v>
      </c>
      <c r="L18600">
        <v>1</v>
      </c>
      <c r="M18600">
        <v>94</v>
      </c>
      <c r="N18600" t="s">
        <v>18</v>
      </c>
      <c r="O18600" s="1">
        <v>1.16441E-14</v>
      </c>
      <c r="P18600">
        <v>208</v>
      </c>
    </row>
    <row r="18601" spans="1:16" x14ac:dyDescent="0.25">
      <c r="A18601" t="s">
        <v>27537</v>
      </c>
      <c r="B18601">
        <v>825</v>
      </c>
      <c r="C18601" s="3" t="str">
        <f>HYPERLINK("http://www.uniprot.org/uniprot/G7J4Q4","tr|G7J4Q4|G7J4Q4_MEDTR")</f>
        <v>tr|G7J4Q4|G7J4Q4_MEDTR</v>
      </c>
      <c r="D18601" t="s">
        <v>27538</v>
      </c>
      <c r="E18601">
        <v>87.17</v>
      </c>
      <c r="F18601">
        <v>273</v>
      </c>
      <c r="G18601">
        <v>35</v>
      </c>
      <c r="H18601">
        <v>0</v>
      </c>
      <c r="I18601">
        <v>1</v>
      </c>
      <c r="J18601">
        <v>819</v>
      </c>
      <c r="K18601">
        <v>1</v>
      </c>
      <c r="L18601">
        <v>1</v>
      </c>
      <c r="M18601">
        <v>273</v>
      </c>
      <c r="N18601" t="s">
        <v>18</v>
      </c>
      <c r="O18601" s="1">
        <v>5.2928899999999999E-132</v>
      </c>
      <c r="P18601">
        <v>1224</v>
      </c>
    </row>
    <row r="18602" spans="1:16" x14ac:dyDescent="0.25">
      <c r="A18602" t="s">
        <v>27539</v>
      </c>
      <c r="B18602">
        <v>996</v>
      </c>
      <c r="C18602" s="3" t="str">
        <f>HYPERLINK("http://www.uniprot.org/uniprot/G8A358","tr|G8A358|G8A358_MEDTR")</f>
        <v>tr|G8A358|G8A358_MEDTR</v>
      </c>
      <c r="D18602" t="s">
        <v>27540</v>
      </c>
      <c r="E18602">
        <v>83.73</v>
      </c>
      <c r="F18602">
        <v>332</v>
      </c>
      <c r="G18602">
        <v>54</v>
      </c>
      <c r="H18602">
        <v>1</v>
      </c>
      <c r="I18602">
        <v>1</v>
      </c>
      <c r="J18602">
        <v>993</v>
      </c>
      <c r="K18602">
        <v>1</v>
      </c>
      <c r="L18602">
        <v>1</v>
      </c>
      <c r="M18602">
        <v>332</v>
      </c>
      <c r="N18602" t="s">
        <v>18</v>
      </c>
      <c r="O18602" s="1">
        <v>1.36971E-162</v>
      </c>
      <c r="P18602">
        <v>1489</v>
      </c>
    </row>
    <row r="18603" spans="1:16" x14ac:dyDescent="0.25">
      <c r="A18603" t="s">
        <v>27541</v>
      </c>
      <c r="B18603">
        <v>684</v>
      </c>
      <c r="C18603" s="3" t="str">
        <f>HYPERLINK("http://www.uniprot.org/uniprot/G7LJI3","tr|G7LJI3|G7LJI3_MEDTR")</f>
        <v>tr|G7LJI3|G7LJI3_MEDTR</v>
      </c>
      <c r="D18603" t="s">
        <v>27542</v>
      </c>
      <c r="E18603">
        <v>72.680000000000007</v>
      </c>
      <c r="F18603">
        <v>238</v>
      </c>
      <c r="G18603">
        <v>65</v>
      </c>
      <c r="H18603">
        <v>11</v>
      </c>
      <c r="I18603">
        <v>1</v>
      </c>
      <c r="J18603">
        <v>681</v>
      </c>
      <c r="K18603">
        <v>1</v>
      </c>
      <c r="L18603">
        <v>1</v>
      </c>
      <c r="M18603">
        <v>238</v>
      </c>
      <c r="N18603" t="s">
        <v>18</v>
      </c>
      <c r="O18603" s="1">
        <v>4.4383900000000002E-90</v>
      </c>
      <c r="P18603">
        <v>861</v>
      </c>
    </row>
    <row r="18604" spans="1:16" x14ac:dyDescent="0.25">
      <c r="A18604" t="s">
        <v>27543</v>
      </c>
      <c r="B18604">
        <v>1716</v>
      </c>
      <c r="C18604" s="3" t="str">
        <f>HYPERLINK("http://www.uniprot.org/uniprot/I3SDZ9","tr|I3SDZ9|I3SDZ9_MEDTR")</f>
        <v>tr|I3SDZ9|I3SDZ9_MEDTR</v>
      </c>
      <c r="D18604" t="s">
        <v>22</v>
      </c>
      <c r="E18604">
        <v>79.03</v>
      </c>
      <c r="F18604">
        <v>520</v>
      </c>
      <c r="G18604">
        <v>109</v>
      </c>
      <c r="H18604">
        <v>0</v>
      </c>
      <c r="I18604">
        <v>1</v>
      </c>
      <c r="J18604">
        <v>1560</v>
      </c>
      <c r="K18604">
        <v>1</v>
      </c>
      <c r="L18604">
        <v>1</v>
      </c>
      <c r="M18604">
        <v>520</v>
      </c>
      <c r="N18604" t="s">
        <v>18</v>
      </c>
      <c r="O18604">
        <v>0</v>
      </c>
      <c r="P18604">
        <v>2082</v>
      </c>
    </row>
    <row r="18605" spans="1:16" x14ac:dyDescent="0.25">
      <c r="A18605" t="s">
        <v>27544</v>
      </c>
      <c r="B18605">
        <v>2283</v>
      </c>
      <c r="C18605" s="3" t="str">
        <f>HYPERLINK("http://www.uniprot.org/uniprot/G7JUC3","tr|G7JUC3|G7JUC3_MEDTR")</f>
        <v>tr|G7JUC3|G7JUC3_MEDTR</v>
      </c>
      <c r="D18605" t="s">
        <v>27545</v>
      </c>
      <c r="E18605">
        <v>71.510000000000005</v>
      </c>
      <c r="F18605">
        <v>797</v>
      </c>
      <c r="G18605">
        <v>227</v>
      </c>
      <c r="H18605">
        <v>37</v>
      </c>
      <c r="I18605">
        <v>1</v>
      </c>
      <c r="J18605">
        <v>2280</v>
      </c>
      <c r="K18605">
        <v>1</v>
      </c>
      <c r="L18605">
        <v>1</v>
      </c>
      <c r="M18605">
        <v>775</v>
      </c>
      <c r="N18605" t="s">
        <v>18</v>
      </c>
      <c r="O18605">
        <v>0</v>
      </c>
      <c r="P18605">
        <v>2798</v>
      </c>
    </row>
    <row r="18606" spans="1:16" x14ac:dyDescent="0.25">
      <c r="A18606" t="s">
        <v>27546</v>
      </c>
      <c r="B18606">
        <v>1149</v>
      </c>
      <c r="C18606" s="3" t="str">
        <f>HYPERLINK("http://www.uniprot.org/uniprot/I1MM40","tr|I1MM40|I1MM40_SOYBN")</f>
        <v>tr|I1MM40|I1MM40_SOYBN</v>
      </c>
      <c r="D18606" t="s">
        <v>28</v>
      </c>
      <c r="E18606">
        <v>73.819999999999993</v>
      </c>
      <c r="F18606">
        <v>382</v>
      </c>
      <c r="G18606">
        <v>100</v>
      </c>
      <c r="H18606">
        <v>0</v>
      </c>
      <c r="I18606">
        <v>1</v>
      </c>
      <c r="J18606">
        <v>1146</v>
      </c>
      <c r="K18606">
        <v>1</v>
      </c>
      <c r="L18606">
        <v>1</v>
      </c>
      <c r="M18606">
        <v>382</v>
      </c>
      <c r="N18606" t="s">
        <v>18</v>
      </c>
      <c r="O18606" s="1">
        <v>1.3690400000000001E-159</v>
      </c>
      <c r="P18606">
        <v>1464</v>
      </c>
    </row>
    <row r="18607" spans="1:16" x14ac:dyDescent="0.25">
      <c r="A18607" t="s">
        <v>27547</v>
      </c>
      <c r="B18607">
        <v>1665</v>
      </c>
      <c r="C18607" s="3" t="str">
        <f>HYPERLINK("http://www.uniprot.org/uniprot/K7MKP9","tr|K7MKP9|K7MKP9_SOYBN")</f>
        <v>tr|K7MKP9|K7MKP9_SOYBN</v>
      </c>
      <c r="D18607" t="s">
        <v>28</v>
      </c>
      <c r="E18607">
        <v>63.25</v>
      </c>
      <c r="F18607">
        <v>362</v>
      </c>
      <c r="G18607">
        <v>133</v>
      </c>
      <c r="H18607">
        <v>36</v>
      </c>
      <c r="I18607">
        <v>547</v>
      </c>
      <c r="J18607">
        <v>1524</v>
      </c>
      <c r="K18607">
        <v>1</v>
      </c>
      <c r="L18607">
        <v>172</v>
      </c>
      <c r="M18607">
        <v>533</v>
      </c>
      <c r="N18607" t="s">
        <v>18</v>
      </c>
      <c r="O18607" s="1">
        <v>2.2428299999999999E-114</v>
      </c>
      <c r="P18607">
        <v>1076</v>
      </c>
    </row>
    <row r="18608" spans="1:16" x14ac:dyDescent="0.25">
      <c r="A18608" t="s">
        <v>27548</v>
      </c>
      <c r="B18608">
        <v>522</v>
      </c>
      <c r="C18608" s="3" t="str">
        <f>HYPERLINK("http://www.uniprot.org/uniprot/I1J926","tr|I1J926|I1J926_SOYBN")</f>
        <v>tr|I1J926|I1J926_SOYBN</v>
      </c>
      <c r="D18608" t="s">
        <v>117</v>
      </c>
      <c r="E18608">
        <v>71.92</v>
      </c>
      <c r="F18608">
        <v>171</v>
      </c>
      <c r="G18608">
        <v>48</v>
      </c>
      <c r="H18608">
        <v>15</v>
      </c>
      <c r="I18608">
        <v>1</v>
      </c>
      <c r="J18608">
        <v>468</v>
      </c>
      <c r="K18608">
        <v>1</v>
      </c>
      <c r="L18608">
        <v>295</v>
      </c>
      <c r="M18608">
        <v>465</v>
      </c>
      <c r="N18608" t="s">
        <v>18</v>
      </c>
      <c r="O18608" s="1">
        <v>4.50538E-68</v>
      </c>
      <c r="P18608">
        <v>638</v>
      </c>
    </row>
    <row r="18609" spans="1:16" x14ac:dyDescent="0.25">
      <c r="A18609" t="s">
        <v>27549</v>
      </c>
      <c r="B18609">
        <v>2595</v>
      </c>
      <c r="C18609" s="3" t="str">
        <f>HYPERLINK("http://www.uniprot.org/uniprot/G7KPT7","tr|G7KPT7|G7KPT7_MEDTR")</f>
        <v>tr|G7KPT7|G7KPT7_MEDTR</v>
      </c>
      <c r="D18609" t="s">
        <v>27550</v>
      </c>
      <c r="E18609">
        <v>88.62</v>
      </c>
      <c r="F18609">
        <v>466</v>
      </c>
      <c r="G18609">
        <v>53</v>
      </c>
      <c r="H18609">
        <v>0</v>
      </c>
      <c r="I18609">
        <v>1</v>
      </c>
      <c r="J18609">
        <v>1398</v>
      </c>
      <c r="K18609">
        <v>1</v>
      </c>
      <c r="L18609">
        <v>1</v>
      </c>
      <c r="M18609">
        <v>466</v>
      </c>
      <c r="N18609" t="s">
        <v>18</v>
      </c>
      <c r="O18609">
        <v>0</v>
      </c>
      <c r="P18609">
        <v>2198</v>
      </c>
    </row>
    <row r="18610" spans="1:16" x14ac:dyDescent="0.25">
      <c r="A18610" t="s">
        <v>27551</v>
      </c>
      <c r="B18610">
        <v>663</v>
      </c>
      <c r="C18610" s="3" t="str">
        <f>HYPERLINK("http://www.uniprot.org/uniprot/I1LG46","tr|I1LG46|I1LG46_SOYBN")</f>
        <v>tr|I1LG46|I1LG46_SOYBN</v>
      </c>
      <c r="D18610" t="s">
        <v>28</v>
      </c>
      <c r="E18610">
        <v>67.400000000000006</v>
      </c>
      <c r="F18610">
        <v>227</v>
      </c>
      <c r="G18610">
        <v>74</v>
      </c>
      <c r="H18610">
        <v>7</v>
      </c>
      <c r="I18610">
        <v>1</v>
      </c>
      <c r="J18610">
        <v>660</v>
      </c>
      <c r="K18610">
        <v>1</v>
      </c>
      <c r="L18610">
        <v>1</v>
      </c>
      <c r="M18610">
        <v>227</v>
      </c>
      <c r="N18610" t="s">
        <v>18</v>
      </c>
      <c r="O18610" s="1">
        <v>1.66634E-75</v>
      </c>
      <c r="P18610">
        <v>735</v>
      </c>
    </row>
    <row r="18611" spans="1:16" x14ac:dyDescent="0.25">
      <c r="A18611" t="s">
        <v>27552</v>
      </c>
      <c r="B18611">
        <v>1524</v>
      </c>
      <c r="C18611" s="3" t="str">
        <f>HYPERLINK("http://www.uniprot.org/uniprot/I3SR00","tr|I3SR00|I3SR00_MEDTR")</f>
        <v>tr|I3SR00|I3SR00_MEDTR</v>
      </c>
      <c r="D18611" t="s">
        <v>22</v>
      </c>
      <c r="E18611">
        <v>83.15</v>
      </c>
      <c r="F18611">
        <v>475</v>
      </c>
      <c r="G18611">
        <v>80</v>
      </c>
      <c r="H18611">
        <v>2</v>
      </c>
      <c r="I18611">
        <v>55</v>
      </c>
      <c r="J18611">
        <v>1473</v>
      </c>
      <c r="K18611">
        <v>1</v>
      </c>
      <c r="L18611">
        <v>46</v>
      </c>
      <c r="M18611">
        <v>519</v>
      </c>
      <c r="N18611" t="s">
        <v>18</v>
      </c>
      <c r="O18611">
        <v>0</v>
      </c>
      <c r="P18611">
        <v>1967</v>
      </c>
    </row>
    <row r="18612" spans="1:16" x14ac:dyDescent="0.25">
      <c r="A18612" t="s">
        <v>27553</v>
      </c>
      <c r="B18612">
        <v>441</v>
      </c>
      <c r="C18612" s="3" t="str">
        <f>HYPERLINK("http://www.uniprot.org/uniprot/K7KLA8","tr|K7KLA8|K7KLA8_SOYBN")</f>
        <v>tr|K7KLA8|K7KLA8_SOYBN</v>
      </c>
      <c r="D18612" t="s">
        <v>28</v>
      </c>
      <c r="E18612">
        <v>85</v>
      </c>
      <c r="F18612">
        <v>100</v>
      </c>
      <c r="G18612">
        <v>15</v>
      </c>
      <c r="H18612">
        <v>0</v>
      </c>
      <c r="I18612">
        <v>88</v>
      </c>
      <c r="J18612">
        <v>387</v>
      </c>
      <c r="K18612">
        <v>1</v>
      </c>
      <c r="L18612">
        <v>341</v>
      </c>
      <c r="M18612">
        <v>439</v>
      </c>
      <c r="N18612" t="s">
        <v>18</v>
      </c>
      <c r="O18612" s="1">
        <v>7.0916300000000005E-44</v>
      </c>
      <c r="P18612">
        <v>460</v>
      </c>
    </row>
    <row r="18613" spans="1:16" x14ac:dyDescent="0.25">
      <c r="A18613" t="s">
        <v>27554</v>
      </c>
      <c r="B18613">
        <v>1092</v>
      </c>
      <c r="C18613" s="3" t="str">
        <f>HYPERLINK("http://www.uniprot.org/uniprot/Q3LSN2","tr|Q3LSN2|Q3LSN2_PEA")</f>
        <v>tr|Q3LSN2|Q3LSN2_PEA</v>
      </c>
      <c r="D18613" t="s">
        <v>5361</v>
      </c>
      <c r="E18613">
        <v>90.67</v>
      </c>
      <c r="F18613">
        <v>354</v>
      </c>
      <c r="G18613">
        <v>33</v>
      </c>
      <c r="H18613">
        <v>10</v>
      </c>
      <c r="I18613">
        <v>49</v>
      </c>
      <c r="J18613">
        <v>1080</v>
      </c>
      <c r="K18613">
        <v>1</v>
      </c>
      <c r="L18613">
        <v>17</v>
      </c>
      <c r="M18613">
        <v>370</v>
      </c>
      <c r="N18613" t="s">
        <v>18</v>
      </c>
      <c r="O18613">
        <v>0</v>
      </c>
      <c r="P18613">
        <v>1776</v>
      </c>
    </row>
    <row r="18614" spans="1:16" x14ac:dyDescent="0.25">
      <c r="A18614" t="s">
        <v>27555</v>
      </c>
      <c r="B18614">
        <v>3003</v>
      </c>
      <c r="C18614" s="3" t="str">
        <f>HYPERLINK("http://www.uniprot.org/uniprot/G7IN26","tr|G7IN26|G7IN26_MEDTR")</f>
        <v>tr|G7IN26|G7IN26_MEDTR</v>
      </c>
      <c r="D18614" t="s">
        <v>27556</v>
      </c>
      <c r="E18614">
        <v>85.27</v>
      </c>
      <c r="F18614">
        <v>978</v>
      </c>
      <c r="G18614">
        <v>144</v>
      </c>
      <c r="H18614">
        <v>4</v>
      </c>
      <c r="I18614">
        <v>1</v>
      </c>
      <c r="J18614">
        <v>2922</v>
      </c>
      <c r="K18614">
        <v>1</v>
      </c>
      <c r="L18614">
        <v>1</v>
      </c>
      <c r="M18614">
        <v>977</v>
      </c>
      <c r="N18614" t="s">
        <v>18</v>
      </c>
      <c r="O18614">
        <v>0</v>
      </c>
      <c r="P18614">
        <v>4344</v>
      </c>
    </row>
    <row r="18615" spans="1:16" x14ac:dyDescent="0.25">
      <c r="A18615" t="s">
        <v>27557</v>
      </c>
      <c r="B18615">
        <v>558</v>
      </c>
      <c r="C18615" s="3" t="str">
        <f>HYPERLINK("http://www.uniprot.org/uniprot/G7KI90","tr|G7KI90|G7KI90_MEDTR")</f>
        <v>tr|G7KI90|G7KI90_MEDTR</v>
      </c>
      <c r="D18615" t="s">
        <v>27558</v>
      </c>
      <c r="E18615">
        <v>63.24</v>
      </c>
      <c r="F18615">
        <v>185</v>
      </c>
      <c r="G18615">
        <v>68</v>
      </c>
      <c r="H18615">
        <v>0</v>
      </c>
      <c r="I18615">
        <v>1</v>
      </c>
      <c r="J18615">
        <v>555</v>
      </c>
      <c r="K18615">
        <v>1</v>
      </c>
      <c r="L18615">
        <v>1</v>
      </c>
      <c r="M18615">
        <v>185</v>
      </c>
      <c r="N18615" t="s">
        <v>18</v>
      </c>
      <c r="O18615" s="1">
        <v>2.37398E-56</v>
      </c>
      <c r="P18615">
        <v>568</v>
      </c>
    </row>
    <row r="18616" spans="1:16" x14ac:dyDescent="0.25">
      <c r="A18616" t="s">
        <v>27559</v>
      </c>
      <c r="B18616">
        <v>1083</v>
      </c>
      <c r="C18616" s="3" t="str">
        <f>HYPERLINK("http://www.uniprot.org/uniprot/G7JWW6","tr|G7JWW6|G7JWW6_MEDTR")</f>
        <v>tr|G7JWW6|G7JWW6_MEDTR</v>
      </c>
      <c r="D18616" t="s">
        <v>27560</v>
      </c>
      <c r="E18616">
        <v>96.07</v>
      </c>
      <c r="F18616">
        <v>357</v>
      </c>
      <c r="G18616">
        <v>14</v>
      </c>
      <c r="H18616">
        <v>0</v>
      </c>
      <c r="I18616">
        <v>4</v>
      </c>
      <c r="J18616">
        <v>1074</v>
      </c>
      <c r="K18616">
        <v>1</v>
      </c>
      <c r="L18616">
        <v>3</v>
      </c>
      <c r="M18616">
        <v>359</v>
      </c>
      <c r="N18616" t="s">
        <v>18</v>
      </c>
      <c r="O18616">
        <v>0</v>
      </c>
      <c r="P18616">
        <v>1879</v>
      </c>
    </row>
    <row r="18617" spans="1:16" x14ac:dyDescent="0.25">
      <c r="A18617" t="s">
        <v>27561</v>
      </c>
      <c r="B18617">
        <v>1407</v>
      </c>
      <c r="C18617" s="3" t="str">
        <f>HYPERLINK("http://www.uniprot.org/uniprot/I1NBX1","tr|I1NBX1|I1NBX1_SOYBN")</f>
        <v>tr|I1NBX1|I1NBX1_SOYBN</v>
      </c>
      <c r="D18617" t="s">
        <v>71</v>
      </c>
      <c r="E18617">
        <v>80.760000000000005</v>
      </c>
      <c r="F18617">
        <v>468</v>
      </c>
      <c r="G18617">
        <v>90</v>
      </c>
      <c r="H18617">
        <v>0</v>
      </c>
      <c r="I18617">
        <v>1</v>
      </c>
      <c r="J18617">
        <v>1404</v>
      </c>
      <c r="K18617">
        <v>1</v>
      </c>
      <c r="L18617">
        <v>1</v>
      </c>
      <c r="M18617">
        <v>464</v>
      </c>
      <c r="N18617" t="s">
        <v>18</v>
      </c>
      <c r="O18617">
        <v>0</v>
      </c>
      <c r="P18617">
        <v>2054</v>
      </c>
    </row>
    <row r="18618" spans="1:16" x14ac:dyDescent="0.25">
      <c r="A18618" t="s">
        <v>27562</v>
      </c>
      <c r="B18618">
        <v>1140</v>
      </c>
      <c r="C18618" s="3" t="str">
        <f>HYPERLINK("http://www.uniprot.org/uniprot/G7KXB3","tr|G7KXB3|G7KXB3_MEDTR")</f>
        <v>tr|G7KXB3|G7KXB3_MEDTR</v>
      </c>
      <c r="D18618" t="s">
        <v>27563</v>
      </c>
      <c r="E18618">
        <v>89.2</v>
      </c>
      <c r="F18618">
        <v>352</v>
      </c>
      <c r="G18618">
        <v>38</v>
      </c>
      <c r="H18618">
        <v>0</v>
      </c>
      <c r="I18618">
        <v>82</v>
      </c>
      <c r="J18618">
        <v>1137</v>
      </c>
      <c r="K18618">
        <v>1</v>
      </c>
      <c r="L18618">
        <v>28</v>
      </c>
      <c r="M18618">
        <v>379</v>
      </c>
      <c r="N18618" t="s">
        <v>18</v>
      </c>
      <c r="O18618" s="1">
        <v>9.6416799999999996E-174</v>
      </c>
      <c r="P18618">
        <v>1586</v>
      </c>
    </row>
    <row r="18619" spans="1:16" x14ac:dyDescent="0.25">
      <c r="A18619" t="s">
        <v>27564</v>
      </c>
      <c r="B18619">
        <v>1416</v>
      </c>
      <c r="C18619" s="3" t="str">
        <f>HYPERLINK("http://www.uniprot.org/uniprot/G7IC19","tr|G7IC19|G7IC19_MEDTR")</f>
        <v>tr|G7IC19|G7IC19_MEDTR</v>
      </c>
      <c r="D18619" t="s">
        <v>27565</v>
      </c>
      <c r="E18619">
        <v>83.89</v>
      </c>
      <c r="F18619">
        <v>472</v>
      </c>
      <c r="G18619">
        <v>76</v>
      </c>
      <c r="H18619">
        <v>1</v>
      </c>
      <c r="I18619">
        <v>1</v>
      </c>
      <c r="J18619">
        <v>1413</v>
      </c>
      <c r="K18619">
        <v>1</v>
      </c>
      <c r="L18619">
        <v>177</v>
      </c>
      <c r="M18619">
        <v>643</v>
      </c>
      <c r="N18619" t="s">
        <v>18</v>
      </c>
      <c r="O18619">
        <v>0</v>
      </c>
      <c r="P18619">
        <v>2034</v>
      </c>
    </row>
    <row r="18620" spans="1:16" x14ac:dyDescent="0.25">
      <c r="A18620" t="s">
        <v>27566</v>
      </c>
      <c r="B18620">
        <v>1560</v>
      </c>
      <c r="C18620" s="3" t="str">
        <f>HYPERLINK("http://www.uniprot.org/uniprot/G7I8Z3","tr|G7I8Z3|G7I8Z3_MEDTR")</f>
        <v>tr|G7I8Z3|G7I8Z3_MEDTR</v>
      </c>
      <c r="D18620" t="s">
        <v>27567</v>
      </c>
      <c r="E18620">
        <v>79.650000000000006</v>
      </c>
      <c r="F18620">
        <v>526</v>
      </c>
      <c r="G18620">
        <v>107</v>
      </c>
      <c r="H18620">
        <v>7</v>
      </c>
      <c r="I18620">
        <v>1</v>
      </c>
      <c r="J18620">
        <v>1557</v>
      </c>
      <c r="K18620">
        <v>1</v>
      </c>
      <c r="L18620">
        <v>28</v>
      </c>
      <c r="M18620">
        <v>553</v>
      </c>
      <c r="N18620" t="s">
        <v>18</v>
      </c>
      <c r="O18620">
        <v>0</v>
      </c>
      <c r="P18620">
        <v>2106</v>
      </c>
    </row>
    <row r="18621" spans="1:16" x14ac:dyDescent="0.25">
      <c r="A18621" t="s">
        <v>27568</v>
      </c>
      <c r="B18621">
        <v>624</v>
      </c>
      <c r="C18621" s="3" t="str">
        <f>HYPERLINK("http://www.uniprot.org/uniprot/G7J1P4","tr|G7J1P4|G7J1P4_MEDTR")</f>
        <v>tr|G7J1P4|G7J1P4_MEDTR</v>
      </c>
      <c r="D18621" t="s">
        <v>27569</v>
      </c>
      <c r="E18621">
        <v>51.81</v>
      </c>
      <c r="F18621">
        <v>110</v>
      </c>
      <c r="G18621">
        <v>53</v>
      </c>
      <c r="H18621">
        <v>0</v>
      </c>
      <c r="I18621">
        <v>55</v>
      </c>
      <c r="J18621">
        <v>384</v>
      </c>
      <c r="K18621">
        <v>1</v>
      </c>
      <c r="L18621">
        <v>16</v>
      </c>
      <c r="M18621">
        <v>125</v>
      </c>
      <c r="N18621" t="s">
        <v>18</v>
      </c>
      <c r="O18621" s="1">
        <v>3.9417500000000001E-25</v>
      </c>
      <c r="P18621">
        <v>300</v>
      </c>
    </row>
    <row r="18622" spans="1:16" x14ac:dyDescent="0.25">
      <c r="A18622" t="s">
        <v>27570</v>
      </c>
      <c r="B18622">
        <v>1326</v>
      </c>
      <c r="C18622" s="3" t="str">
        <f>HYPERLINK("http://www.uniprot.org/uniprot/I1K866","tr|I1K866|I1K866_SOYBN")</f>
        <v>tr|I1K866|I1K866_SOYBN</v>
      </c>
      <c r="D18622" t="s">
        <v>28</v>
      </c>
      <c r="E18622">
        <v>80</v>
      </c>
      <c r="F18622">
        <v>440</v>
      </c>
      <c r="G18622">
        <v>88</v>
      </c>
      <c r="H18622">
        <v>0</v>
      </c>
      <c r="I18622">
        <v>4</v>
      </c>
      <c r="J18622">
        <v>1323</v>
      </c>
      <c r="K18622">
        <v>1</v>
      </c>
      <c r="L18622">
        <v>8</v>
      </c>
      <c r="M18622">
        <v>447</v>
      </c>
      <c r="N18622" t="s">
        <v>18</v>
      </c>
      <c r="O18622">
        <v>0</v>
      </c>
      <c r="P18622">
        <v>1863</v>
      </c>
    </row>
    <row r="18623" spans="1:16" x14ac:dyDescent="0.25">
      <c r="A18623" t="s">
        <v>27571</v>
      </c>
      <c r="B18623">
        <v>1314</v>
      </c>
      <c r="C18623" s="3" t="str">
        <f>HYPERLINK("http://www.uniprot.org/uniprot/I1K7Q5","tr|I1K7Q5|I1K7Q5_SOYBN")</f>
        <v>tr|I1K7Q5|I1K7Q5_SOYBN</v>
      </c>
      <c r="D18623" t="s">
        <v>28</v>
      </c>
      <c r="E18623">
        <v>77.34</v>
      </c>
      <c r="F18623">
        <v>128</v>
      </c>
      <c r="G18623">
        <v>29</v>
      </c>
      <c r="H18623">
        <v>5</v>
      </c>
      <c r="I18623">
        <v>1</v>
      </c>
      <c r="J18623">
        <v>369</v>
      </c>
      <c r="K18623">
        <v>1</v>
      </c>
      <c r="L18623">
        <v>3</v>
      </c>
      <c r="M18623">
        <v>130</v>
      </c>
      <c r="N18623" t="s">
        <v>18</v>
      </c>
      <c r="O18623" s="1">
        <v>9.0757300000000004E-49</v>
      </c>
      <c r="P18623">
        <v>509</v>
      </c>
    </row>
    <row r="18624" spans="1:16" x14ac:dyDescent="0.25">
      <c r="A18624" t="s">
        <v>27572</v>
      </c>
      <c r="B18624">
        <v>1104</v>
      </c>
      <c r="C18624" s="3" t="str">
        <f>HYPERLINK("http://www.uniprot.org/uniprot/K7KYE8","tr|K7KYE8|K7KYE8_SOYBN")</f>
        <v>tr|K7KYE8|K7KYE8_SOYBN</v>
      </c>
      <c r="D18624" t="s">
        <v>117</v>
      </c>
      <c r="E18624">
        <v>74.62</v>
      </c>
      <c r="F18624">
        <v>331</v>
      </c>
      <c r="G18624">
        <v>84</v>
      </c>
      <c r="H18624">
        <v>5</v>
      </c>
      <c r="I18624">
        <v>49</v>
      </c>
      <c r="J18624">
        <v>1026</v>
      </c>
      <c r="K18624">
        <v>1</v>
      </c>
      <c r="L18624">
        <v>109</v>
      </c>
      <c r="M18624">
        <v>439</v>
      </c>
      <c r="N18624" t="s">
        <v>18</v>
      </c>
      <c r="O18624" s="1">
        <v>3.2829500000000001E-139</v>
      </c>
      <c r="P18624">
        <v>1288</v>
      </c>
    </row>
    <row r="18625" spans="1:16" x14ac:dyDescent="0.25">
      <c r="A18625" t="s">
        <v>27573</v>
      </c>
      <c r="B18625">
        <v>1173</v>
      </c>
      <c r="C18625" s="3" t="str">
        <f>HYPERLINK("http://www.uniprot.org/uniprot/I1KRR4","tr|I1KRR4|I1KRR4_SOYBN")</f>
        <v>tr|I1KRR4|I1KRR4_SOYBN</v>
      </c>
      <c r="D18625" t="s">
        <v>28</v>
      </c>
      <c r="E18625">
        <v>76.510000000000005</v>
      </c>
      <c r="F18625">
        <v>396</v>
      </c>
      <c r="G18625">
        <v>93</v>
      </c>
      <c r="H18625">
        <v>11</v>
      </c>
      <c r="I18625">
        <v>1</v>
      </c>
      <c r="J18625">
        <v>1155</v>
      </c>
      <c r="K18625">
        <v>1</v>
      </c>
      <c r="L18625">
        <v>1</v>
      </c>
      <c r="M18625">
        <v>393</v>
      </c>
      <c r="N18625" t="s">
        <v>18</v>
      </c>
      <c r="O18625" s="1">
        <v>2.48694E-172</v>
      </c>
      <c r="P18625">
        <v>1574</v>
      </c>
    </row>
    <row r="18626" spans="1:16" x14ac:dyDescent="0.25">
      <c r="A18626" t="s">
        <v>27574</v>
      </c>
      <c r="B18626">
        <v>282</v>
      </c>
      <c r="C18626" s="3" t="str">
        <f>HYPERLINK("http://www.uniprot.org/uniprot/G7L781","tr|G7L781|G7L781_MEDTR")</f>
        <v>tr|G7L781|G7L781_MEDTR</v>
      </c>
      <c r="D18626" t="s">
        <v>15025</v>
      </c>
      <c r="E18626">
        <v>83.72</v>
      </c>
      <c r="F18626">
        <v>86</v>
      </c>
      <c r="G18626">
        <v>14</v>
      </c>
      <c r="H18626">
        <v>0</v>
      </c>
      <c r="I18626">
        <v>10</v>
      </c>
      <c r="J18626">
        <v>267</v>
      </c>
      <c r="K18626">
        <v>1</v>
      </c>
      <c r="L18626">
        <v>158</v>
      </c>
      <c r="M18626">
        <v>242</v>
      </c>
      <c r="N18626" t="s">
        <v>18</v>
      </c>
      <c r="O18626" s="1">
        <v>6.6201700000000001E-34</v>
      </c>
      <c r="P18626">
        <v>374</v>
      </c>
    </row>
    <row r="18627" spans="1:16" x14ac:dyDescent="0.25">
      <c r="A18627" t="s">
        <v>27575</v>
      </c>
      <c r="B18627">
        <v>639</v>
      </c>
      <c r="C18627" s="3" t="str">
        <f>HYPERLINK("http://www.uniprot.org/uniprot/B7FL93","tr|B7FL93|B7FL93_MEDTR")</f>
        <v>tr|B7FL93|B7FL93_MEDTR</v>
      </c>
      <c r="D18627" t="s">
        <v>27576</v>
      </c>
      <c r="E18627">
        <v>91.98</v>
      </c>
      <c r="F18627">
        <v>212</v>
      </c>
      <c r="G18627">
        <v>17</v>
      </c>
      <c r="H18627">
        <v>0</v>
      </c>
      <c r="I18627">
        <v>1</v>
      </c>
      <c r="J18627">
        <v>636</v>
      </c>
      <c r="K18627">
        <v>1</v>
      </c>
      <c r="L18627">
        <v>79</v>
      </c>
      <c r="M18627">
        <v>290</v>
      </c>
      <c r="N18627" t="s">
        <v>18</v>
      </c>
      <c r="O18627" s="1">
        <v>3.0561199999999999E-108</v>
      </c>
      <c r="P18627">
        <v>1017</v>
      </c>
    </row>
    <row r="18628" spans="1:16" x14ac:dyDescent="0.25">
      <c r="A18628" t="s">
        <v>27577</v>
      </c>
      <c r="B18628">
        <v>1581</v>
      </c>
      <c r="C18628" s="3" t="str">
        <f>HYPERLINK("http://www.uniprot.org/uniprot/I1LVN3","tr|I1LVN3|I1LVN3_SOYBN")</f>
        <v>tr|I1LVN3|I1LVN3_SOYBN</v>
      </c>
      <c r="D18628" t="s">
        <v>28</v>
      </c>
      <c r="E18628">
        <v>77.03</v>
      </c>
      <c r="F18628">
        <v>209</v>
      </c>
      <c r="G18628">
        <v>48</v>
      </c>
      <c r="H18628">
        <v>0</v>
      </c>
      <c r="I18628">
        <v>916</v>
      </c>
      <c r="J18628">
        <v>1542</v>
      </c>
      <c r="K18628">
        <v>1</v>
      </c>
      <c r="L18628">
        <v>1</v>
      </c>
      <c r="M18628">
        <v>207</v>
      </c>
      <c r="N18628" t="s">
        <v>18</v>
      </c>
      <c r="O18628" s="1">
        <v>2.1940099999999999E-87</v>
      </c>
      <c r="P18628">
        <v>843</v>
      </c>
    </row>
    <row r="18629" spans="1:16" x14ac:dyDescent="0.25">
      <c r="A18629" t="s">
        <v>27578</v>
      </c>
      <c r="B18629">
        <v>1005</v>
      </c>
      <c r="C18629" s="3" t="str">
        <f>HYPERLINK("http://www.uniprot.org/uniprot/I1MM35","tr|I1MM35|I1MM35_SOYBN")</f>
        <v>tr|I1MM35|I1MM35_SOYBN</v>
      </c>
      <c r="D18629" t="s">
        <v>27579</v>
      </c>
      <c r="E18629">
        <v>78.44</v>
      </c>
      <c r="F18629">
        <v>334</v>
      </c>
      <c r="G18629">
        <v>72</v>
      </c>
      <c r="H18629">
        <v>0</v>
      </c>
      <c r="I18629">
        <v>1</v>
      </c>
      <c r="J18629">
        <v>1002</v>
      </c>
      <c r="K18629">
        <v>1</v>
      </c>
      <c r="L18629">
        <v>1</v>
      </c>
      <c r="M18629">
        <v>332</v>
      </c>
      <c r="N18629" t="s">
        <v>18</v>
      </c>
      <c r="O18629" s="1">
        <v>5.3134500000000003E-146</v>
      </c>
      <c r="P18629">
        <v>1346</v>
      </c>
    </row>
    <row r="18630" spans="1:16" x14ac:dyDescent="0.25">
      <c r="A18630" t="s">
        <v>27580</v>
      </c>
      <c r="B18630">
        <v>1047</v>
      </c>
      <c r="C18630" s="3" t="str">
        <f>HYPERLINK("http://www.uniprot.org/uniprot/I1K016","tr|I1K016|I1K016_SOYBN")</f>
        <v>tr|I1K016|I1K016_SOYBN</v>
      </c>
      <c r="D18630" t="s">
        <v>28</v>
      </c>
      <c r="E18630">
        <v>81.99</v>
      </c>
      <c r="F18630">
        <v>211</v>
      </c>
      <c r="G18630">
        <v>38</v>
      </c>
      <c r="H18630">
        <v>3</v>
      </c>
      <c r="I18630">
        <v>415</v>
      </c>
      <c r="J18630">
        <v>1038</v>
      </c>
      <c r="K18630">
        <v>1</v>
      </c>
      <c r="L18630">
        <v>138</v>
      </c>
      <c r="M18630">
        <v>348</v>
      </c>
      <c r="N18630" t="s">
        <v>18</v>
      </c>
      <c r="O18630" s="1">
        <v>1.9220099999999999E-101</v>
      </c>
      <c r="P18630">
        <v>962</v>
      </c>
    </row>
    <row r="18631" spans="1:16" x14ac:dyDescent="0.25">
      <c r="A18631" t="s">
        <v>27581</v>
      </c>
      <c r="B18631">
        <v>990</v>
      </c>
      <c r="C18631" s="3" t="str">
        <f>HYPERLINK("http://www.uniprot.org/uniprot/I1J924","tr|I1J924|I1J924_SOYBN")</f>
        <v>tr|I1J924|I1J924_SOYBN</v>
      </c>
      <c r="D18631" t="s">
        <v>28</v>
      </c>
      <c r="E18631">
        <v>64.03</v>
      </c>
      <c r="F18631">
        <v>342</v>
      </c>
      <c r="G18631">
        <v>123</v>
      </c>
      <c r="H18631">
        <v>14</v>
      </c>
      <c r="I18631">
        <v>1</v>
      </c>
      <c r="J18631">
        <v>984</v>
      </c>
      <c r="K18631">
        <v>1</v>
      </c>
      <c r="L18631">
        <v>45</v>
      </c>
      <c r="M18631">
        <v>371</v>
      </c>
      <c r="N18631" t="s">
        <v>18</v>
      </c>
      <c r="O18631" s="1">
        <v>8.05499E-115</v>
      </c>
      <c r="P18631">
        <v>1077</v>
      </c>
    </row>
    <row r="18632" spans="1:16" x14ac:dyDescent="0.25">
      <c r="A18632" t="s">
        <v>27582</v>
      </c>
      <c r="B18632">
        <v>1830</v>
      </c>
      <c r="C18632" s="3" t="str">
        <f>HYPERLINK("http://www.uniprot.org/uniprot/I1KJ54","tr|I1KJ54|I1KJ54_SOYBN")</f>
        <v>tr|I1KJ54|I1KJ54_SOYBN</v>
      </c>
      <c r="D18632" t="s">
        <v>27583</v>
      </c>
      <c r="E18632">
        <v>86.26</v>
      </c>
      <c r="F18632">
        <v>619</v>
      </c>
      <c r="G18632">
        <v>85</v>
      </c>
      <c r="H18632">
        <v>10</v>
      </c>
      <c r="I18632">
        <v>1</v>
      </c>
      <c r="J18632">
        <v>1827</v>
      </c>
      <c r="K18632">
        <v>1</v>
      </c>
      <c r="L18632">
        <v>1</v>
      </c>
      <c r="M18632">
        <v>605</v>
      </c>
      <c r="N18632" t="s">
        <v>18</v>
      </c>
      <c r="O18632">
        <v>0</v>
      </c>
      <c r="P18632">
        <v>2698</v>
      </c>
    </row>
    <row r="18633" spans="1:16" x14ac:dyDescent="0.25">
      <c r="A18633" t="s">
        <v>27584</v>
      </c>
      <c r="B18633">
        <v>489</v>
      </c>
      <c r="C18633" s="3" t="str">
        <f>HYPERLINK("http://www.uniprot.org/uniprot/I1LXS9","tr|I1LXS9|I1LXS9_SOYBN")</f>
        <v>tr|I1LXS9|I1LXS9_SOYBN</v>
      </c>
      <c r="D18633" t="s">
        <v>28</v>
      </c>
      <c r="E18633">
        <v>83.22</v>
      </c>
      <c r="F18633">
        <v>149</v>
      </c>
      <c r="G18633">
        <v>25</v>
      </c>
      <c r="H18633">
        <v>0</v>
      </c>
      <c r="I18633">
        <v>3</v>
      </c>
      <c r="J18633">
        <v>449</v>
      </c>
      <c r="K18633">
        <v>3</v>
      </c>
      <c r="L18633">
        <v>19196</v>
      </c>
      <c r="M18633">
        <v>19344</v>
      </c>
      <c r="N18633" t="s">
        <v>18</v>
      </c>
      <c r="O18633" s="1">
        <v>4.6636200000000002E-64</v>
      </c>
      <c r="P18633">
        <v>634</v>
      </c>
    </row>
    <row r="18634" spans="1:16" x14ac:dyDescent="0.25">
      <c r="A18634" t="s">
        <v>27585</v>
      </c>
      <c r="B18634">
        <v>2217</v>
      </c>
      <c r="C18634" s="3" t="str">
        <f>HYPERLINK("http://www.uniprot.org/uniprot/M5X032","tr|M5X032|M5X032_PRUPE")</f>
        <v>tr|M5X032|M5X032_PRUPE</v>
      </c>
      <c r="D18634" t="s">
        <v>27586</v>
      </c>
      <c r="E18634">
        <v>75.5</v>
      </c>
      <c r="F18634">
        <v>449</v>
      </c>
      <c r="G18634">
        <v>110</v>
      </c>
      <c r="H18634">
        <v>0</v>
      </c>
      <c r="I18634">
        <v>760</v>
      </c>
      <c r="J18634">
        <v>2106</v>
      </c>
      <c r="K18634">
        <v>1</v>
      </c>
      <c r="L18634">
        <v>216</v>
      </c>
      <c r="M18634">
        <v>662</v>
      </c>
      <c r="N18634" t="s">
        <v>18</v>
      </c>
      <c r="O18634">
        <v>0</v>
      </c>
      <c r="P18634">
        <v>1765</v>
      </c>
    </row>
    <row r="18635" spans="1:16" x14ac:dyDescent="0.25">
      <c r="A18635" t="s">
        <v>27587</v>
      </c>
      <c r="B18635">
        <v>747</v>
      </c>
      <c r="C18635" s="3" t="str">
        <f>HYPERLINK("http://www.uniprot.org/uniprot/G7JY02","tr|G7JY02|G7JY02_MEDTR")</f>
        <v>tr|G7JY02|G7JY02_MEDTR</v>
      </c>
      <c r="D18635" t="s">
        <v>27588</v>
      </c>
      <c r="E18635">
        <v>76.05</v>
      </c>
      <c r="F18635">
        <v>238</v>
      </c>
      <c r="G18635">
        <v>57</v>
      </c>
      <c r="H18635">
        <v>0</v>
      </c>
      <c r="I18635">
        <v>7</v>
      </c>
      <c r="J18635">
        <v>720</v>
      </c>
      <c r="K18635">
        <v>1</v>
      </c>
      <c r="L18635">
        <v>307</v>
      </c>
      <c r="M18635">
        <v>539</v>
      </c>
      <c r="N18635" t="s">
        <v>18</v>
      </c>
      <c r="O18635" s="1">
        <v>3.7311399999999999E-89</v>
      </c>
      <c r="P18635">
        <v>845</v>
      </c>
    </row>
    <row r="18636" spans="1:16" x14ac:dyDescent="0.25">
      <c r="A18636" t="s">
        <v>27589</v>
      </c>
      <c r="B18636">
        <v>822</v>
      </c>
      <c r="C18636" s="3" t="str">
        <f>HYPERLINK("http://www.uniprot.org/uniprot/K7MNX2","tr|K7MNX2|K7MNX2_SOYBN")</f>
        <v>tr|K7MNX2|K7MNX2_SOYBN</v>
      </c>
      <c r="D18636" t="s">
        <v>28</v>
      </c>
      <c r="E18636">
        <v>26.56</v>
      </c>
      <c r="F18636">
        <v>256</v>
      </c>
      <c r="G18636">
        <v>188</v>
      </c>
      <c r="H18636">
        <v>16</v>
      </c>
      <c r="I18636">
        <v>31</v>
      </c>
      <c r="J18636">
        <v>750</v>
      </c>
      <c r="K18636">
        <v>1</v>
      </c>
      <c r="L18636">
        <v>233</v>
      </c>
      <c r="M18636">
        <v>481</v>
      </c>
      <c r="N18636" t="s">
        <v>18</v>
      </c>
      <c r="O18636" s="1">
        <v>4.5935099999999998E-19</v>
      </c>
      <c r="P18636">
        <v>250</v>
      </c>
    </row>
    <row r="18637" spans="1:16" x14ac:dyDescent="0.25">
      <c r="A18637" t="s">
        <v>27590</v>
      </c>
      <c r="B18637">
        <v>1095</v>
      </c>
      <c r="C18637" s="3" t="str">
        <f>HYPERLINK("http://www.uniprot.org/uniprot/K7M2J9","tr|K7M2J9|K7M2J9_SOYBN")</f>
        <v>tr|K7M2J9|K7M2J9_SOYBN</v>
      </c>
      <c r="D18637" t="s">
        <v>28</v>
      </c>
      <c r="E18637">
        <v>48.04</v>
      </c>
      <c r="F18637">
        <v>410</v>
      </c>
      <c r="G18637">
        <v>213</v>
      </c>
      <c r="H18637">
        <v>46</v>
      </c>
      <c r="I18637">
        <v>1</v>
      </c>
      <c r="J18637">
        <v>1092</v>
      </c>
      <c r="K18637">
        <v>1</v>
      </c>
      <c r="L18637">
        <v>1</v>
      </c>
      <c r="M18637">
        <v>410</v>
      </c>
      <c r="N18637" t="s">
        <v>18</v>
      </c>
      <c r="O18637" s="1">
        <v>3.0663899999999999E-97</v>
      </c>
      <c r="P18637">
        <v>926</v>
      </c>
    </row>
    <row r="18638" spans="1:16" x14ac:dyDescent="0.25">
      <c r="A18638" t="s">
        <v>27591</v>
      </c>
      <c r="B18638">
        <v>2697</v>
      </c>
      <c r="C18638" s="3" t="str">
        <f>HYPERLINK("http://www.uniprot.org/uniprot/G7IN22","tr|G7IN22|G7IN22_MEDTR")</f>
        <v>tr|G7IN22|G7IN22_MEDTR</v>
      </c>
      <c r="D18638" t="s">
        <v>27592</v>
      </c>
      <c r="E18638">
        <v>79.55</v>
      </c>
      <c r="F18638">
        <v>983</v>
      </c>
      <c r="G18638">
        <v>201</v>
      </c>
      <c r="H18638">
        <v>85</v>
      </c>
      <c r="I18638">
        <v>1</v>
      </c>
      <c r="J18638">
        <v>2694</v>
      </c>
      <c r="K18638">
        <v>1</v>
      </c>
      <c r="L18638">
        <v>1</v>
      </c>
      <c r="M18638">
        <v>981</v>
      </c>
      <c r="N18638" t="s">
        <v>18</v>
      </c>
      <c r="O18638">
        <v>0</v>
      </c>
      <c r="P18638">
        <v>3884</v>
      </c>
    </row>
    <row r="18639" spans="1:16" x14ac:dyDescent="0.25">
      <c r="A18639" t="s">
        <v>27593</v>
      </c>
      <c r="B18639">
        <v>792</v>
      </c>
      <c r="C18639" s="3" t="str">
        <f>HYPERLINK("http://www.uniprot.org/uniprot/K7KWC1","tr|K7KWC1|K7KWC1_SOYBN")</f>
        <v>tr|K7KWC1|K7KWC1_SOYBN</v>
      </c>
      <c r="D18639" t="s">
        <v>28</v>
      </c>
      <c r="E18639">
        <v>73.180000000000007</v>
      </c>
      <c r="F18639">
        <v>276</v>
      </c>
      <c r="G18639">
        <v>74</v>
      </c>
      <c r="H18639">
        <v>14</v>
      </c>
      <c r="I18639">
        <v>4</v>
      </c>
      <c r="J18639">
        <v>789</v>
      </c>
      <c r="K18639">
        <v>1</v>
      </c>
      <c r="L18639">
        <v>130</v>
      </c>
      <c r="M18639">
        <v>404</v>
      </c>
      <c r="N18639" t="s">
        <v>18</v>
      </c>
      <c r="O18639" s="1">
        <v>1.01873E-105</v>
      </c>
      <c r="P18639">
        <v>997</v>
      </c>
    </row>
    <row r="18640" spans="1:16" x14ac:dyDescent="0.25">
      <c r="A18640" t="s">
        <v>27594</v>
      </c>
      <c r="B18640">
        <v>2004</v>
      </c>
      <c r="C18640" s="3" t="str">
        <f>HYPERLINK("http://www.uniprot.org/uniprot/G7KI79","tr|G7KI79|G7KI79_MEDTR")</f>
        <v>tr|G7KI79|G7KI79_MEDTR</v>
      </c>
      <c r="D18640" t="s">
        <v>27595</v>
      </c>
      <c r="E18640">
        <v>87.77</v>
      </c>
      <c r="F18640">
        <v>671</v>
      </c>
      <c r="G18640">
        <v>82</v>
      </c>
      <c r="H18640">
        <v>4</v>
      </c>
      <c r="I18640">
        <v>1</v>
      </c>
      <c r="J18640">
        <v>2001</v>
      </c>
      <c r="K18640">
        <v>1</v>
      </c>
      <c r="L18640">
        <v>1</v>
      </c>
      <c r="M18640">
        <v>667</v>
      </c>
      <c r="N18640" t="s">
        <v>18</v>
      </c>
      <c r="O18640">
        <v>0</v>
      </c>
      <c r="P18640">
        <v>3031</v>
      </c>
    </row>
    <row r="18641" spans="1:16" x14ac:dyDescent="0.25">
      <c r="A18641" t="s">
        <v>27596</v>
      </c>
      <c r="B18641">
        <v>1482</v>
      </c>
      <c r="C18641" s="3" t="str">
        <f>HYPERLINK("http://www.uniprot.org/uniprot/G7JZ62","tr|G7JZ62|G7JZ62_MEDTR")</f>
        <v>tr|G7JZ62|G7JZ62_MEDTR</v>
      </c>
      <c r="D18641" t="s">
        <v>27597</v>
      </c>
      <c r="E18641">
        <v>82.48</v>
      </c>
      <c r="F18641">
        <v>491</v>
      </c>
      <c r="G18641">
        <v>86</v>
      </c>
      <c r="H18641">
        <v>0</v>
      </c>
      <c r="I18641">
        <v>1</v>
      </c>
      <c r="J18641">
        <v>1473</v>
      </c>
      <c r="K18641">
        <v>1</v>
      </c>
      <c r="L18641">
        <v>1</v>
      </c>
      <c r="M18641">
        <v>491</v>
      </c>
      <c r="N18641" t="s">
        <v>18</v>
      </c>
      <c r="O18641">
        <v>0</v>
      </c>
      <c r="P18641">
        <v>2127</v>
      </c>
    </row>
    <row r="18642" spans="1:16" x14ac:dyDescent="0.25">
      <c r="A18642" t="s">
        <v>27598</v>
      </c>
      <c r="B18642">
        <v>402</v>
      </c>
      <c r="C18642" s="3" t="str">
        <f>HYPERLINK("http://www.uniprot.org/uniprot/G7KXJ0","tr|G7KXJ0|G7KXJ0_MEDTR")</f>
        <v>tr|G7KXJ0|G7KXJ0_MEDTR</v>
      </c>
      <c r="D18642" t="s">
        <v>27599</v>
      </c>
      <c r="E18642">
        <v>88.88</v>
      </c>
      <c r="F18642">
        <v>126</v>
      </c>
      <c r="G18642">
        <v>14</v>
      </c>
      <c r="H18642">
        <v>0</v>
      </c>
      <c r="I18642">
        <v>1</v>
      </c>
      <c r="J18642">
        <v>378</v>
      </c>
      <c r="K18642">
        <v>1</v>
      </c>
      <c r="L18642">
        <v>1</v>
      </c>
      <c r="M18642">
        <v>126</v>
      </c>
      <c r="N18642" t="s">
        <v>18</v>
      </c>
      <c r="O18642" s="1">
        <v>2.26428E-58</v>
      </c>
      <c r="P18642">
        <v>585</v>
      </c>
    </row>
    <row r="18643" spans="1:16" x14ac:dyDescent="0.25">
      <c r="A18643" t="s">
        <v>27600</v>
      </c>
      <c r="B18643">
        <v>1110</v>
      </c>
      <c r="C18643" s="3" t="str">
        <f>HYPERLINK("http://www.uniprot.org/uniprot/G7KXB2","tr|G7KXB2|G7KXB2_MEDTR")</f>
        <v>tr|G7KXB2|G7KXB2_MEDTR</v>
      </c>
      <c r="D18643" t="s">
        <v>27601</v>
      </c>
      <c r="E18643">
        <v>62.5</v>
      </c>
      <c r="F18643">
        <v>376</v>
      </c>
      <c r="G18643">
        <v>141</v>
      </c>
      <c r="H18643">
        <v>7</v>
      </c>
      <c r="I18643">
        <v>1</v>
      </c>
      <c r="J18643">
        <v>1107</v>
      </c>
      <c r="K18643">
        <v>1</v>
      </c>
      <c r="L18643">
        <v>4</v>
      </c>
      <c r="M18643">
        <v>379</v>
      </c>
      <c r="N18643" t="s">
        <v>18</v>
      </c>
      <c r="O18643" s="1">
        <v>1.26466E-122</v>
      </c>
      <c r="P18643">
        <v>1145</v>
      </c>
    </row>
    <row r="18644" spans="1:16" x14ac:dyDescent="0.25">
      <c r="A18644" t="s">
        <v>27602</v>
      </c>
      <c r="B18644">
        <v>243</v>
      </c>
      <c r="C18644" s="3" t="str">
        <f>HYPERLINK("http://www.uniprot.org/uniprot/A8WJI5","tr|A8WJI5|A8WJI5_CAEBR")</f>
        <v>tr|A8WJI5|A8WJI5_CAEBR</v>
      </c>
      <c r="D18644" t="s">
        <v>27603</v>
      </c>
      <c r="E18644">
        <v>50</v>
      </c>
      <c r="F18644">
        <v>78</v>
      </c>
      <c r="G18644">
        <v>39</v>
      </c>
      <c r="H18644">
        <v>0</v>
      </c>
      <c r="I18644">
        <v>5</v>
      </c>
      <c r="J18644">
        <v>238</v>
      </c>
      <c r="K18644">
        <v>-3</v>
      </c>
      <c r="L18644">
        <v>31</v>
      </c>
      <c r="M18644">
        <v>108</v>
      </c>
      <c r="N18644" t="s">
        <v>18</v>
      </c>
      <c r="O18644" s="1">
        <v>1.96806E-17</v>
      </c>
      <c r="P18644">
        <v>232</v>
      </c>
    </row>
    <row r="18645" spans="1:16" x14ac:dyDescent="0.25">
      <c r="A18645" t="s">
        <v>27604</v>
      </c>
      <c r="B18645">
        <v>675</v>
      </c>
      <c r="C18645" s="3" t="str">
        <f>HYPERLINK("http://www.uniprot.org/uniprot/I1L2V8","tr|I1L2V8|I1L2V8_SOYBN")</f>
        <v>tr|I1L2V8|I1L2V8_SOYBN</v>
      </c>
      <c r="D18645" t="s">
        <v>28</v>
      </c>
      <c r="E18645">
        <v>35.86</v>
      </c>
      <c r="F18645">
        <v>145</v>
      </c>
      <c r="G18645">
        <v>93</v>
      </c>
      <c r="H18645">
        <v>8</v>
      </c>
      <c r="I18645">
        <v>256</v>
      </c>
      <c r="J18645">
        <v>666</v>
      </c>
      <c r="K18645">
        <v>1</v>
      </c>
      <c r="L18645">
        <v>254</v>
      </c>
      <c r="M18645">
        <v>397</v>
      </c>
      <c r="N18645" t="s">
        <v>18</v>
      </c>
      <c r="O18645" s="1">
        <v>6.1225000000000002E-12</v>
      </c>
      <c r="P18645">
        <v>187</v>
      </c>
    </row>
    <row r="18646" spans="1:16" x14ac:dyDescent="0.25">
      <c r="A18646" t="s">
        <v>27605</v>
      </c>
      <c r="B18646">
        <v>876</v>
      </c>
      <c r="C18646" s="3" t="str">
        <f>HYPERLINK("http://www.uniprot.org/uniprot/G7I8Y7","tr|G7I8Y7|G7I8Y7_MEDTR")</f>
        <v>tr|G7I8Y7|G7I8Y7_MEDTR</v>
      </c>
      <c r="D18646" t="s">
        <v>27606</v>
      </c>
      <c r="E18646">
        <v>87.09</v>
      </c>
      <c r="F18646">
        <v>279</v>
      </c>
      <c r="G18646">
        <v>36</v>
      </c>
      <c r="H18646">
        <v>0</v>
      </c>
      <c r="I18646">
        <v>1</v>
      </c>
      <c r="J18646">
        <v>837</v>
      </c>
      <c r="K18646">
        <v>1</v>
      </c>
      <c r="L18646">
        <v>422</v>
      </c>
      <c r="M18646">
        <v>700</v>
      </c>
      <c r="N18646" t="s">
        <v>18</v>
      </c>
      <c r="O18646" s="1">
        <v>2.47333E-138</v>
      </c>
      <c r="P18646">
        <v>1279</v>
      </c>
    </row>
    <row r="18647" spans="1:16" x14ac:dyDescent="0.25">
      <c r="A18647" t="s">
        <v>27607</v>
      </c>
      <c r="B18647">
        <v>363</v>
      </c>
      <c r="C18647" s="3" t="str">
        <f>HYPERLINK("http://www.uniprot.org/uniprot/R4IU68","tr|R4IU68|R4IU68_VICFA")</f>
        <v>tr|R4IU68|R4IU68_VICFA</v>
      </c>
      <c r="D18647" t="s">
        <v>1582</v>
      </c>
      <c r="E18647">
        <v>81.98</v>
      </c>
      <c r="F18647">
        <v>111</v>
      </c>
      <c r="G18647">
        <v>20</v>
      </c>
      <c r="H18647">
        <v>0</v>
      </c>
      <c r="I18647">
        <v>1</v>
      </c>
      <c r="J18647">
        <v>333</v>
      </c>
      <c r="K18647">
        <v>1</v>
      </c>
      <c r="L18647">
        <v>30</v>
      </c>
      <c r="M18647">
        <v>140</v>
      </c>
      <c r="N18647" t="s">
        <v>18</v>
      </c>
      <c r="O18647" s="1">
        <v>1.4288199999999999E-44</v>
      </c>
      <c r="P18647">
        <v>464</v>
      </c>
    </row>
    <row r="18648" spans="1:16" x14ac:dyDescent="0.25">
      <c r="A18648" t="s">
        <v>27608</v>
      </c>
      <c r="B18648">
        <v>1173</v>
      </c>
      <c r="C18648" s="3" t="str">
        <f>HYPERLINK("http://www.uniprot.org/uniprot/I3SLC3","tr|I3SLC3|I3SLC3_MEDTR")</f>
        <v>tr|I3SLC3|I3SLC3_MEDTR</v>
      </c>
      <c r="D18648" t="s">
        <v>22</v>
      </c>
      <c r="E18648">
        <v>80.25</v>
      </c>
      <c r="F18648">
        <v>395</v>
      </c>
      <c r="G18648">
        <v>78</v>
      </c>
      <c r="H18648">
        <v>5</v>
      </c>
      <c r="I18648">
        <v>1</v>
      </c>
      <c r="J18648">
        <v>1170</v>
      </c>
      <c r="K18648">
        <v>1</v>
      </c>
      <c r="L18648">
        <v>1</v>
      </c>
      <c r="M18648">
        <v>369</v>
      </c>
      <c r="N18648" t="s">
        <v>18</v>
      </c>
      <c r="O18648" s="1">
        <v>2.03445E-174</v>
      </c>
      <c r="P18648">
        <v>1592</v>
      </c>
    </row>
    <row r="18649" spans="1:16" x14ac:dyDescent="0.25">
      <c r="A18649" t="s">
        <v>27609</v>
      </c>
      <c r="B18649">
        <v>1443</v>
      </c>
      <c r="C18649" s="3" t="str">
        <f>HYPERLINK("http://www.uniprot.org/uniprot/G7IA56","tr|G7IA56|G7IA56_MEDTR")</f>
        <v>tr|G7IA56|G7IA56_MEDTR</v>
      </c>
      <c r="D18649" t="s">
        <v>493</v>
      </c>
      <c r="E18649">
        <v>52.38</v>
      </c>
      <c r="F18649">
        <v>483</v>
      </c>
      <c r="G18649">
        <v>230</v>
      </c>
      <c r="H18649">
        <v>32</v>
      </c>
      <c r="I18649">
        <v>7</v>
      </c>
      <c r="J18649">
        <v>1359</v>
      </c>
      <c r="K18649">
        <v>1</v>
      </c>
      <c r="L18649">
        <v>8</v>
      </c>
      <c r="M18649">
        <v>469</v>
      </c>
      <c r="N18649" t="s">
        <v>18</v>
      </c>
      <c r="O18649" s="1">
        <v>3.0399399999999999E-125</v>
      </c>
      <c r="P18649">
        <v>1169</v>
      </c>
    </row>
    <row r="18650" spans="1:16" x14ac:dyDescent="0.25">
      <c r="A18650" t="s">
        <v>27610</v>
      </c>
      <c r="B18650">
        <v>426</v>
      </c>
      <c r="C18650" s="3" t="str">
        <f>HYPERLINK("http://www.uniprot.org/uniprot/I1L9G9","tr|I1L9G9|I1L9G9_SOYBN")</f>
        <v>tr|I1L9G9|I1L9G9_SOYBN</v>
      </c>
      <c r="D18650" t="s">
        <v>117</v>
      </c>
      <c r="E18650">
        <v>96.49</v>
      </c>
      <c r="F18650">
        <v>114</v>
      </c>
      <c r="G18650">
        <v>4</v>
      </c>
      <c r="H18650">
        <v>0</v>
      </c>
      <c r="I18650">
        <v>1</v>
      </c>
      <c r="J18650">
        <v>342</v>
      </c>
      <c r="K18650">
        <v>1</v>
      </c>
      <c r="L18650">
        <v>1</v>
      </c>
      <c r="M18650">
        <v>114</v>
      </c>
      <c r="N18650" t="s">
        <v>18</v>
      </c>
      <c r="O18650" s="1">
        <v>8.8605799999999995E-55</v>
      </c>
      <c r="P18650">
        <v>554</v>
      </c>
    </row>
    <row r="18651" spans="1:16" x14ac:dyDescent="0.25">
      <c r="A18651" t="s">
        <v>27611</v>
      </c>
      <c r="B18651">
        <v>1683</v>
      </c>
      <c r="C18651" s="3" t="str">
        <f>HYPERLINK("http://www.uniprot.org/uniprot/G7L779","tr|G7L779|G7L779_MEDTR")</f>
        <v>tr|G7L779|G7L779_MEDTR</v>
      </c>
      <c r="D18651" t="s">
        <v>27612</v>
      </c>
      <c r="E18651">
        <v>84.14</v>
      </c>
      <c r="F18651">
        <v>555</v>
      </c>
      <c r="G18651">
        <v>88</v>
      </c>
      <c r="H18651">
        <v>14</v>
      </c>
      <c r="I18651">
        <v>58</v>
      </c>
      <c r="J18651">
        <v>1680</v>
      </c>
      <c r="K18651">
        <v>1</v>
      </c>
      <c r="L18651">
        <v>36</v>
      </c>
      <c r="M18651">
        <v>589</v>
      </c>
      <c r="N18651" t="s">
        <v>18</v>
      </c>
      <c r="O18651">
        <v>0</v>
      </c>
      <c r="P18651">
        <v>2385</v>
      </c>
    </row>
    <row r="18652" spans="1:16" x14ac:dyDescent="0.25">
      <c r="A18652" t="s">
        <v>27613</v>
      </c>
      <c r="B18652">
        <v>501</v>
      </c>
      <c r="C18652" s="3" t="str">
        <f>HYPERLINK("http://www.uniprot.org/uniprot/B7FH91","tr|B7FH91|B7FH91_MEDTR")</f>
        <v>tr|B7FH91|B7FH91_MEDTR</v>
      </c>
      <c r="D18652" t="s">
        <v>27614</v>
      </c>
      <c r="E18652">
        <v>95.78</v>
      </c>
      <c r="F18652">
        <v>166</v>
      </c>
      <c r="G18652">
        <v>7</v>
      </c>
      <c r="H18652">
        <v>0</v>
      </c>
      <c r="I18652">
        <v>1</v>
      </c>
      <c r="J18652">
        <v>498</v>
      </c>
      <c r="K18652">
        <v>1</v>
      </c>
      <c r="L18652">
        <v>1</v>
      </c>
      <c r="M18652">
        <v>166</v>
      </c>
      <c r="N18652" t="s">
        <v>18</v>
      </c>
      <c r="O18652" s="1">
        <v>1.82869E-84</v>
      </c>
      <c r="P18652">
        <v>810</v>
      </c>
    </row>
    <row r="18653" spans="1:16" x14ac:dyDescent="0.25">
      <c r="A18653" t="s">
        <v>27615</v>
      </c>
      <c r="B18653">
        <v>1560</v>
      </c>
      <c r="C18653" s="3" t="str">
        <f>HYPERLINK("http://www.uniprot.org/uniprot/G7JGV7","tr|G7JGV7|G7JGV7_MEDTR")</f>
        <v>tr|G7JGV7|G7JGV7_MEDTR</v>
      </c>
      <c r="D18653" t="s">
        <v>27616</v>
      </c>
      <c r="E18653">
        <v>81.5</v>
      </c>
      <c r="F18653">
        <v>519</v>
      </c>
      <c r="G18653">
        <v>96</v>
      </c>
      <c r="H18653">
        <v>0</v>
      </c>
      <c r="I18653">
        <v>1</v>
      </c>
      <c r="J18653">
        <v>1557</v>
      </c>
      <c r="K18653">
        <v>1</v>
      </c>
      <c r="L18653">
        <v>1</v>
      </c>
      <c r="M18653">
        <v>519</v>
      </c>
      <c r="N18653" t="s">
        <v>18</v>
      </c>
      <c r="O18653">
        <v>0</v>
      </c>
      <c r="P18653">
        <v>2243</v>
      </c>
    </row>
    <row r="18654" spans="1:16" x14ac:dyDescent="0.25">
      <c r="A18654" t="s">
        <v>27617</v>
      </c>
      <c r="B18654">
        <v>1383</v>
      </c>
      <c r="C18654" s="3" t="str">
        <f>HYPERLINK("http://www.uniprot.org/uniprot/G7JUC6","tr|G7JUC6|G7JUC6_MEDTR")</f>
        <v>tr|G7JUC6|G7JUC6_MEDTR</v>
      </c>
      <c r="D18654" t="s">
        <v>27618</v>
      </c>
      <c r="E18654">
        <v>79.430000000000007</v>
      </c>
      <c r="F18654">
        <v>457</v>
      </c>
      <c r="G18654">
        <v>94</v>
      </c>
      <c r="H18654">
        <v>4</v>
      </c>
      <c r="I18654">
        <v>22</v>
      </c>
      <c r="J18654">
        <v>1380</v>
      </c>
      <c r="K18654">
        <v>1</v>
      </c>
      <c r="L18654">
        <v>10</v>
      </c>
      <c r="M18654">
        <v>457</v>
      </c>
      <c r="N18654" t="s">
        <v>18</v>
      </c>
      <c r="O18654">
        <v>0</v>
      </c>
      <c r="P18654">
        <v>1877</v>
      </c>
    </row>
    <row r="18655" spans="1:16" x14ac:dyDescent="0.25">
      <c r="A18655" t="s">
        <v>27619</v>
      </c>
      <c r="B18655">
        <v>837</v>
      </c>
      <c r="C18655" s="3" t="str">
        <f>HYPERLINK("http://www.uniprot.org/uniprot/G7ZWQ0","tr|G7ZWQ0|G7ZWQ0_MEDTR")</f>
        <v>tr|G7ZWQ0|G7ZWQ0_MEDTR</v>
      </c>
      <c r="D18655" t="s">
        <v>27620</v>
      </c>
      <c r="E18655">
        <v>73.91</v>
      </c>
      <c r="F18655">
        <v>253</v>
      </c>
      <c r="G18655">
        <v>66</v>
      </c>
      <c r="H18655">
        <v>3</v>
      </c>
      <c r="I18655">
        <v>82</v>
      </c>
      <c r="J18655">
        <v>831</v>
      </c>
      <c r="K18655">
        <v>1</v>
      </c>
      <c r="L18655">
        <v>26</v>
      </c>
      <c r="M18655">
        <v>264</v>
      </c>
      <c r="N18655" t="s">
        <v>18</v>
      </c>
      <c r="O18655" s="1">
        <v>4.2241299999999999E-92</v>
      </c>
      <c r="P18655">
        <v>880</v>
      </c>
    </row>
    <row r="18656" spans="1:16" x14ac:dyDescent="0.25">
      <c r="A18656" t="s">
        <v>27621</v>
      </c>
      <c r="B18656">
        <v>2025</v>
      </c>
      <c r="C18656" s="3" t="str">
        <f>HYPERLINK("http://www.uniprot.org/uniprot/I1MTG4","tr|I1MTG4|I1MTG4_SOYBN")</f>
        <v>tr|I1MTG4|I1MTG4_SOYBN</v>
      </c>
      <c r="D18656" t="s">
        <v>28</v>
      </c>
      <c r="E18656">
        <v>70.52</v>
      </c>
      <c r="F18656">
        <v>346</v>
      </c>
      <c r="G18656">
        <v>102</v>
      </c>
      <c r="H18656">
        <v>2</v>
      </c>
      <c r="I18656">
        <v>52</v>
      </c>
      <c r="J18656">
        <v>1083</v>
      </c>
      <c r="K18656">
        <v>1</v>
      </c>
      <c r="L18656">
        <v>21</v>
      </c>
      <c r="M18656">
        <v>361</v>
      </c>
      <c r="N18656" t="s">
        <v>18</v>
      </c>
      <c r="O18656" s="1">
        <v>2.94932E-127</v>
      </c>
      <c r="P18656">
        <v>1188</v>
      </c>
    </row>
    <row r="18657" spans="1:16" x14ac:dyDescent="0.25">
      <c r="A18657" t="s">
        <v>27622</v>
      </c>
      <c r="B18657">
        <v>1482</v>
      </c>
      <c r="C18657" s="3" t="str">
        <f>HYPERLINK("http://www.uniprot.org/uniprot/G7K9F1","tr|G7K9F1|G7K9F1_MEDTR")</f>
        <v>tr|G7K9F1|G7K9F1_MEDTR</v>
      </c>
      <c r="D18657" t="s">
        <v>27623</v>
      </c>
      <c r="E18657">
        <v>73.72</v>
      </c>
      <c r="F18657">
        <v>430</v>
      </c>
      <c r="G18657">
        <v>113</v>
      </c>
      <c r="H18657">
        <v>4</v>
      </c>
      <c r="I18657">
        <v>202</v>
      </c>
      <c r="J18657">
        <v>1479</v>
      </c>
      <c r="K18657">
        <v>1</v>
      </c>
      <c r="L18657">
        <v>64</v>
      </c>
      <c r="M18657">
        <v>489</v>
      </c>
      <c r="N18657" t="s">
        <v>18</v>
      </c>
      <c r="O18657" s="1">
        <v>4.8179600000000003E-166</v>
      </c>
      <c r="P18657">
        <v>1521</v>
      </c>
    </row>
    <row r="18658" spans="1:16" x14ac:dyDescent="0.25">
      <c r="A18658" t="s">
        <v>27624</v>
      </c>
      <c r="B18658">
        <v>3156</v>
      </c>
      <c r="C18658" s="3" t="str">
        <f>HYPERLINK("http://www.uniprot.org/uniprot/Q710T7","tr|Q710T7|Q710T7_POPDE")</f>
        <v>tr|Q710T7|Q710T7_POPDE</v>
      </c>
      <c r="D18658" t="s">
        <v>1150</v>
      </c>
      <c r="E18658">
        <v>71.22</v>
      </c>
      <c r="F18658">
        <v>1060</v>
      </c>
      <c r="G18658">
        <v>305</v>
      </c>
      <c r="H18658">
        <v>14</v>
      </c>
      <c r="I18658">
        <v>1</v>
      </c>
      <c r="J18658">
        <v>3138</v>
      </c>
      <c r="K18658">
        <v>1</v>
      </c>
      <c r="L18658">
        <v>322</v>
      </c>
      <c r="M18658">
        <v>1377</v>
      </c>
      <c r="N18658" t="s">
        <v>18</v>
      </c>
      <c r="O18658">
        <v>0</v>
      </c>
      <c r="P18658">
        <v>3818</v>
      </c>
    </row>
    <row r="18659" spans="1:16" x14ac:dyDescent="0.25">
      <c r="A18659" t="s">
        <v>27625</v>
      </c>
      <c r="B18659">
        <v>978</v>
      </c>
      <c r="C18659" s="3" t="str">
        <f>HYPERLINK("http://www.uniprot.org/uniprot/G7KSY5","tr|G7KSY5|G7KSY5_MEDTR")</f>
        <v>tr|G7KSY5|G7KSY5_MEDTR</v>
      </c>
      <c r="D18659" t="s">
        <v>27626</v>
      </c>
      <c r="E18659">
        <v>53.07</v>
      </c>
      <c r="F18659">
        <v>341</v>
      </c>
      <c r="G18659">
        <v>160</v>
      </c>
      <c r="H18659">
        <v>16</v>
      </c>
      <c r="I18659">
        <v>1</v>
      </c>
      <c r="J18659">
        <v>975</v>
      </c>
      <c r="K18659">
        <v>1</v>
      </c>
      <c r="L18659">
        <v>3</v>
      </c>
      <c r="M18659">
        <v>336</v>
      </c>
      <c r="N18659" t="s">
        <v>18</v>
      </c>
      <c r="O18659" s="1">
        <v>3.7452200000000002E-72</v>
      </c>
      <c r="P18659">
        <v>709</v>
      </c>
    </row>
    <row r="18660" spans="1:16" x14ac:dyDescent="0.25">
      <c r="A18660" t="s">
        <v>27627</v>
      </c>
      <c r="B18660">
        <v>1545</v>
      </c>
      <c r="C18660" s="3" t="str">
        <f>HYPERLINK("http://www.uniprot.org/uniprot/G7JZ32","tr|G7JZ32|G7JZ32_MEDTR")</f>
        <v>tr|G7JZ32|G7JZ32_MEDTR</v>
      </c>
      <c r="D18660" t="s">
        <v>27628</v>
      </c>
      <c r="E18660">
        <v>83.13</v>
      </c>
      <c r="F18660">
        <v>421</v>
      </c>
      <c r="G18660">
        <v>71</v>
      </c>
      <c r="H18660">
        <v>6</v>
      </c>
      <c r="I18660">
        <v>259</v>
      </c>
      <c r="J18660">
        <v>1503</v>
      </c>
      <c r="K18660">
        <v>1</v>
      </c>
      <c r="L18660">
        <v>219</v>
      </c>
      <c r="M18660">
        <v>639</v>
      </c>
      <c r="N18660" t="s">
        <v>18</v>
      </c>
      <c r="O18660">
        <v>0</v>
      </c>
      <c r="P18660">
        <v>1777</v>
      </c>
    </row>
    <row r="18661" spans="1:16" x14ac:dyDescent="0.25">
      <c r="A18661" t="s">
        <v>27629</v>
      </c>
      <c r="B18661">
        <v>1173</v>
      </c>
      <c r="C18661" s="3" t="str">
        <f>HYPERLINK("http://www.uniprot.org/uniprot/C7FDI5","tr|C7FDI5|C7FDI5_SOYBN")</f>
        <v>tr|C7FDI5|C7FDI5_SOYBN</v>
      </c>
      <c r="D18661" t="s">
        <v>717</v>
      </c>
      <c r="E18661">
        <v>50.26</v>
      </c>
      <c r="F18661">
        <v>372</v>
      </c>
      <c r="G18661">
        <v>185</v>
      </c>
      <c r="H18661">
        <v>4</v>
      </c>
      <c r="I18661">
        <v>1</v>
      </c>
      <c r="J18661">
        <v>1104</v>
      </c>
      <c r="K18661">
        <v>1</v>
      </c>
      <c r="L18661">
        <v>694</v>
      </c>
      <c r="M18661">
        <v>1060</v>
      </c>
      <c r="N18661" t="s">
        <v>18</v>
      </c>
      <c r="O18661" s="1">
        <v>5.4667399999999996E-103</v>
      </c>
      <c r="P18661">
        <v>976</v>
      </c>
    </row>
    <row r="18662" spans="1:16" x14ac:dyDescent="0.25">
      <c r="A18662" t="s">
        <v>27630</v>
      </c>
      <c r="B18662">
        <v>852</v>
      </c>
      <c r="C18662" s="3" t="str">
        <f>HYPERLINK("http://www.uniprot.org/uniprot/I3T5Y3","tr|I3T5Y3|I3T5Y3_MEDTR")</f>
        <v>tr|I3T5Y3|I3T5Y3_MEDTR</v>
      </c>
      <c r="D18662" t="s">
        <v>22</v>
      </c>
      <c r="E18662">
        <v>82.57</v>
      </c>
      <c r="F18662">
        <v>287</v>
      </c>
      <c r="G18662">
        <v>50</v>
      </c>
      <c r="H18662">
        <v>5</v>
      </c>
      <c r="I18662">
        <v>1</v>
      </c>
      <c r="J18662">
        <v>846</v>
      </c>
      <c r="K18662">
        <v>1</v>
      </c>
      <c r="L18662">
        <v>1</v>
      </c>
      <c r="M18662">
        <v>286</v>
      </c>
      <c r="N18662" t="s">
        <v>18</v>
      </c>
      <c r="O18662" s="1">
        <v>2.5927799999999999E-129</v>
      </c>
      <c r="P18662">
        <v>1201</v>
      </c>
    </row>
    <row r="18663" spans="1:16" x14ac:dyDescent="0.25">
      <c r="A18663" t="s">
        <v>27631</v>
      </c>
      <c r="B18663">
        <v>948</v>
      </c>
      <c r="C18663" s="3" t="str">
        <f>HYPERLINK("http://www.uniprot.org/uniprot/G7IN18","tr|G7IN18|G7IN18_MEDTR")</f>
        <v>tr|G7IN18|G7IN18_MEDTR</v>
      </c>
      <c r="D18663" t="s">
        <v>27169</v>
      </c>
      <c r="E18663">
        <v>91.5</v>
      </c>
      <c r="F18663">
        <v>318</v>
      </c>
      <c r="G18663">
        <v>27</v>
      </c>
      <c r="H18663">
        <v>3</v>
      </c>
      <c r="I18663">
        <v>1</v>
      </c>
      <c r="J18663">
        <v>945</v>
      </c>
      <c r="K18663">
        <v>1</v>
      </c>
      <c r="L18663">
        <v>1</v>
      </c>
      <c r="M18663">
        <v>318</v>
      </c>
      <c r="N18663" t="s">
        <v>18</v>
      </c>
      <c r="O18663" s="1">
        <v>9.0557600000000001E-169</v>
      </c>
      <c r="P18663">
        <v>1542</v>
      </c>
    </row>
    <row r="18664" spans="1:16" x14ac:dyDescent="0.25">
      <c r="A18664" t="s">
        <v>27632</v>
      </c>
      <c r="B18664">
        <v>471</v>
      </c>
      <c r="C18664" s="3" t="str">
        <f>HYPERLINK("http://www.uniprot.org/uniprot/I3S9B6","tr|I3S9B6|I3S9B6_MEDTR")</f>
        <v>tr|I3S9B6|I3S9B6_MEDTR</v>
      </c>
      <c r="D18664" t="s">
        <v>27633</v>
      </c>
      <c r="E18664">
        <v>98.71</v>
      </c>
      <c r="F18664">
        <v>156</v>
      </c>
      <c r="G18664">
        <v>2</v>
      </c>
      <c r="H18664">
        <v>0</v>
      </c>
      <c r="I18664">
        <v>1</v>
      </c>
      <c r="J18664">
        <v>468</v>
      </c>
      <c r="K18664">
        <v>1</v>
      </c>
      <c r="L18664">
        <v>1</v>
      </c>
      <c r="M18664">
        <v>156</v>
      </c>
      <c r="N18664" t="s">
        <v>18</v>
      </c>
      <c r="O18664" s="1">
        <v>3.1982100000000001E-81</v>
      </c>
      <c r="P18664">
        <v>782</v>
      </c>
    </row>
    <row r="18665" spans="1:16" x14ac:dyDescent="0.25">
      <c r="A18665" t="s">
        <v>27634</v>
      </c>
      <c r="B18665">
        <v>1083</v>
      </c>
      <c r="C18665" s="3" t="str">
        <f>HYPERLINK("http://www.uniprot.org/uniprot/I1N5P4","tr|I1N5P4|I1N5P4_SOYBN")</f>
        <v>tr|I1N5P4|I1N5P4_SOYBN</v>
      </c>
      <c r="D18665" t="s">
        <v>117</v>
      </c>
      <c r="E18665">
        <v>70.239999999999995</v>
      </c>
      <c r="F18665">
        <v>363</v>
      </c>
      <c r="G18665">
        <v>108</v>
      </c>
      <c r="H18665">
        <v>3</v>
      </c>
      <c r="I18665">
        <v>1</v>
      </c>
      <c r="J18665">
        <v>1080</v>
      </c>
      <c r="K18665">
        <v>1</v>
      </c>
      <c r="L18665">
        <v>1</v>
      </c>
      <c r="M18665">
        <v>362</v>
      </c>
      <c r="N18665" t="s">
        <v>18</v>
      </c>
      <c r="O18665" s="1">
        <v>5.7934300000000003E-141</v>
      </c>
      <c r="P18665">
        <v>1303</v>
      </c>
    </row>
    <row r="18666" spans="1:16" x14ac:dyDescent="0.25">
      <c r="A18666" t="s">
        <v>27635</v>
      </c>
      <c r="B18666">
        <v>2331</v>
      </c>
      <c r="C18666" s="3" t="str">
        <f>HYPERLINK("http://www.uniprot.org/uniprot/G7IND7","tr|G7IND7|G7IND7_MEDTR")</f>
        <v>tr|G7IND7|G7IND7_MEDTR</v>
      </c>
      <c r="D18666" t="s">
        <v>2100</v>
      </c>
      <c r="E18666">
        <v>61.65</v>
      </c>
      <c r="F18666">
        <v>532</v>
      </c>
      <c r="G18666">
        <v>204</v>
      </c>
      <c r="H18666">
        <v>2</v>
      </c>
      <c r="I18666">
        <v>19</v>
      </c>
      <c r="J18666">
        <v>1608</v>
      </c>
      <c r="K18666">
        <v>1</v>
      </c>
      <c r="L18666">
        <v>12</v>
      </c>
      <c r="M18666">
        <v>526</v>
      </c>
      <c r="N18666" t="s">
        <v>18</v>
      </c>
      <c r="O18666">
        <v>0</v>
      </c>
      <c r="P18666">
        <v>1717</v>
      </c>
    </row>
    <row r="18667" spans="1:16" x14ac:dyDescent="0.25">
      <c r="A18667" t="s">
        <v>27636</v>
      </c>
      <c r="B18667">
        <v>819</v>
      </c>
      <c r="C18667" s="3" t="str">
        <f>HYPERLINK("http://www.uniprot.org/uniprot/G7J7Q5","tr|G7J7Q5|G7J7Q5_MEDTR")</f>
        <v>tr|G7J7Q5|G7J7Q5_MEDTR</v>
      </c>
      <c r="D18667" t="s">
        <v>27637</v>
      </c>
      <c r="E18667">
        <v>90.77</v>
      </c>
      <c r="F18667">
        <v>271</v>
      </c>
      <c r="G18667">
        <v>25</v>
      </c>
      <c r="H18667">
        <v>1</v>
      </c>
      <c r="I18667">
        <v>4</v>
      </c>
      <c r="J18667">
        <v>813</v>
      </c>
      <c r="K18667">
        <v>1</v>
      </c>
      <c r="L18667">
        <v>3</v>
      </c>
      <c r="M18667">
        <v>273</v>
      </c>
      <c r="N18667" t="s">
        <v>18</v>
      </c>
      <c r="O18667" s="1">
        <v>9.8079500000000004E-139</v>
      </c>
      <c r="P18667">
        <v>1282</v>
      </c>
    </row>
    <row r="18668" spans="1:16" x14ac:dyDescent="0.25">
      <c r="A18668" t="s">
        <v>27638</v>
      </c>
      <c r="B18668">
        <v>3210</v>
      </c>
      <c r="C18668" s="3" t="str">
        <f>HYPERLINK("http://www.uniprot.org/uniprot/G7KXB0","tr|G7KXB0|G7KXB0_MEDTR")</f>
        <v>tr|G7KXB0|G7KXB0_MEDTR</v>
      </c>
      <c r="D18668" t="s">
        <v>27639</v>
      </c>
      <c r="E18668">
        <v>79.599999999999994</v>
      </c>
      <c r="F18668">
        <v>1054</v>
      </c>
      <c r="G18668">
        <v>215</v>
      </c>
      <c r="H18668">
        <v>5</v>
      </c>
      <c r="I18668">
        <v>61</v>
      </c>
      <c r="J18668">
        <v>3207</v>
      </c>
      <c r="K18668">
        <v>1</v>
      </c>
      <c r="L18668">
        <v>83</v>
      </c>
      <c r="M18668">
        <v>1131</v>
      </c>
      <c r="N18668" t="s">
        <v>18</v>
      </c>
      <c r="O18668">
        <v>0</v>
      </c>
      <c r="P18668">
        <v>4215</v>
      </c>
    </row>
    <row r="18669" spans="1:16" x14ac:dyDescent="0.25">
      <c r="A18669" t="s">
        <v>27640</v>
      </c>
      <c r="B18669">
        <v>1095</v>
      </c>
      <c r="C18669" s="3" t="str">
        <f>HYPERLINK("http://www.uniprot.org/uniprot/G7L225","tr|G7L225|G7L225_MEDTR")</f>
        <v>tr|G7L225|G7L225_MEDTR</v>
      </c>
      <c r="D18669" t="s">
        <v>27641</v>
      </c>
      <c r="E18669">
        <v>66.12</v>
      </c>
      <c r="F18669">
        <v>369</v>
      </c>
      <c r="G18669">
        <v>125</v>
      </c>
      <c r="H18669">
        <v>5</v>
      </c>
      <c r="I18669">
        <v>1</v>
      </c>
      <c r="J18669">
        <v>1092</v>
      </c>
      <c r="K18669">
        <v>1</v>
      </c>
      <c r="L18669">
        <v>1</v>
      </c>
      <c r="M18669">
        <v>309</v>
      </c>
      <c r="N18669" t="s">
        <v>18</v>
      </c>
      <c r="O18669" s="1">
        <v>1.66704E-127</v>
      </c>
      <c r="P18669">
        <v>1187</v>
      </c>
    </row>
    <row r="18670" spans="1:16" x14ac:dyDescent="0.25">
      <c r="A18670" t="s">
        <v>27642</v>
      </c>
      <c r="B18670">
        <v>471</v>
      </c>
      <c r="C18670" s="3" t="str">
        <f>HYPERLINK("http://www.uniprot.org/uniprot/G7IC21","tr|G7IC21|G7IC21_MEDTR")</f>
        <v>tr|G7IC21|G7IC21_MEDTR</v>
      </c>
      <c r="D18670" t="s">
        <v>27643</v>
      </c>
      <c r="E18670">
        <v>55.42</v>
      </c>
      <c r="F18670">
        <v>166</v>
      </c>
      <c r="G18670">
        <v>74</v>
      </c>
      <c r="H18670">
        <v>10</v>
      </c>
      <c r="I18670">
        <v>1</v>
      </c>
      <c r="J18670">
        <v>468</v>
      </c>
      <c r="K18670">
        <v>1</v>
      </c>
      <c r="L18670">
        <v>202</v>
      </c>
      <c r="M18670">
        <v>367</v>
      </c>
      <c r="N18670" t="s">
        <v>18</v>
      </c>
      <c r="O18670" s="1">
        <v>1.6617100000000001E-37</v>
      </c>
      <c r="P18670">
        <v>405</v>
      </c>
    </row>
    <row r="18671" spans="1:16" x14ac:dyDescent="0.25">
      <c r="A18671" t="s">
        <v>27644</v>
      </c>
      <c r="B18671">
        <v>3111</v>
      </c>
      <c r="C18671" s="3" t="str">
        <f>HYPERLINK("http://www.uniprot.org/uniprot/G7I8Z4","tr|G7I8Z4|G7I8Z4_MEDTR")</f>
        <v>tr|G7I8Z4|G7I8Z4_MEDTR</v>
      </c>
      <c r="D18671" t="s">
        <v>27645</v>
      </c>
      <c r="E18671">
        <v>65.63</v>
      </c>
      <c r="F18671">
        <v>1100</v>
      </c>
      <c r="G18671">
        <v>378</v>
      </c>
      <c r="H18671">
        <v>65</v>
      </c>
      <c r="I18671">
        <v>4</v>
      </c>
      <c r="J18671">
        <v>3108</v>
      </c>
      <c r="K18671">
        <v>1</v>
      </c>
      <c r="L18671">
        <v>1</v>
      </c>
      <c r="M18671">
        <v>1042</v>
      </c>
      <c r="N18671" t="s">
        <v>18</v>
      </c>
      <c r="O18671">
        <v>0</v>
      </c>
      <c r="P18671">
        <v>3392</v>
      </c>
    </row>
    <row r="18672" spans="1:16" x14ac:dyDescent="0.25">
      <c r="A18672" t="s">
        <v>27646</v>
      </c>
      <c r="B18672">
        <v>1581</v>
      </c>
      <c r="C18672" s="3" t="str">
        <f>HYPERLINK("http://www.uniprot.org/uniprot/G7K3Z1","tr|G7K3Z1|G7K3Z1_MEDTR")</f>
        <v>tr|G7K3Z1|G7K3Z1_MEDTR</v>
      </c>
      <c r="D18672" t="s">
        <v>21565</v>
      </c>
      <c r="E18672">
        <v>84.71</v>
      </c>
      <c r="F18672">
        <v>543</v>
      </c>
      <c r="G18672">
        <v>83</v>
      </c>
      <c r="H18672">
        <v>17</v>
      </c>
      <c r="I18672">
        <v>1</v>
      </c>
      <c r="J18672">
        <v>1578</v>
      </c>
      <c r="K18672">
        <v>1</v>
      </c>
      <c r="L18672">
        <v>1</v>
      </c>
      <c r="M18672">
        <v>532</v>
      </c>
      <c r="N18672" t="s">
        <v>18</v>
      </c>
      <c r="O18672">
        <v>0</v>
      </c>
      <c r="P18672">
        <v>2301</v>
      </c>
    </row>
    <row r="18673" spans="1:16" x14ac:dyDescent="0.25">
      <c r="A18673" t="s">
        <v>27647</v>
      </c>
      <c r="B18673">
        <v>576</v>
      </c>
      <c r="C18673" s="3" t="str">
        <f>HYPERLINK("http://www.uniprot.org/uniprot/I3T3E9","tr|I3T3E9|I3T3E9_LOTJA")</f>
        <v>tr|I3T3E9|I3T3E9_LOTJA</v>
      </c>
      <c r="D18673" t="s">
        <v>93</v>
      </c>
      <c r="E18673">
        <v>92.3</v>
      </c>
      <c r="F18673">
        <v>182</v>
      </c>
      <c r="G18673">
        <v>14</v>
      </c>
      <c r="H18673">
        <v>0</v>
      </c>
      <c r="I18673">
        <v>1</v>
      </c>
      <c r="J18673">
        <v>546</v>
      </c>
      <c r="K18673">
        <v>1</v>
      </c>
      <c r="L18673">
        <v>1</v>
      </c>
      <c r="M18673">
        <v>182</v>
      </c>
      <c r="N18673" t="s">
        <v>18</v>
      </c>
      <c r="O18673" s="1">
        <v>1.22068E-101</v>
      </c>
      <c r="P18673">
        <v>959</v>
      </c>
    </row>
    <row r="18674" spans="1:16" x14ac:dyDescent="0.25">
      <c r="A18674" t="s">
        <v>27648</v>
      </c>
      <c r="B18674">
        <v>1107</v>
      </c>
      <c r="C18674" s="3" t="str">
        <f>HYPERLINK("http://www.uniprot.org/uniprot/C6TNU7","tr|C6TNU7|C6TNU7_SOYBN")</f>
        <v>tr|C6TNU7|C6TNU7_SOYBN</v>
      </c>
      <c r="D18674" t="s">
        <v>210</v>
      </c>
      <c r="E18674">
        <v>80.62</v>
      </c>
      <c r="F18674">
        <v>351</v>
      </c>
      <c r="G18674">
        <v>68</v>
      </c>
      <c r="H18674">
        <v>0</v>
      </c>
      <c r="I18674">
        <v>52</v>
      </c>
      <c r="J18674">
        <v>1104</v>
      </c>
      <c r="K18674">
        <v>1</v>
      </c>
      <c r="L18674">
        <v>11</v>
      </c>
      <c r="M18674">
        <v>354</v>
      </c>
      <c r="N18674" t="s">
        <v>18</v>
      </c>
      <c r="O18674" s="1">
        <v>4.7399800000000001E-154</v>
      </c>
      <c r="P18674">
        <v>1416</v>
      </c>
    </row>
    <row r="18675" spans="1:16" x14ac:dyDescent="0.25">
      <c r="A18675" t="s">
        <v>27649</v>
      </c>
      <c r="B18675">
        <v>1410</v>
      </c>
      <c r="C18675" s="3" t="str">
        <f>HYPERLINK("http://www.uniprot.org/uniprot/A2Q2T1","tr|A2Q2T1|A2Q2T1_MEDTR")</f>
        <v>tr|A2Q2T1|A2Q2T1_MEDTR</v>
      </c>
      <c r="D18675" t="s">
        <v>337</v>
      </c>
      <c r="E18675">
        <v>77.64</v>
      </c>
      <c r="F18675">
        <v>340</v>
      </c>
      <c r="G18675">
        <v>76</v>
      </c>
      <c r="H18675">
        <v>18</v>
      </c>
      <c r="I18675">
        <v>406</v>
      </c>
      <c r="J18675">
        <v>1371</v>
      </c>
      <c r="K18675">
        <v>1</v>
      </c>
      <c r="L18675">
        <v>138</v>
      </c>
      <c r="M18675">
        <v>477</v>
      </c>
      <c r="N18675" t="s">
        <v>18</v>
      </c>
      <c r="O18675" s="1">
        <v>1.7867E-146</v>
      </c>
      <c r="P18675">
        <v>1352</v>
      </c>
    </row>
    <row r="18676" spans="1:16" x14ac:dyDescent="0.25">
      <c r="A18676" t="s">
        <v>27650</v>
      </c>
      <c r="B18676">
        <v>1008</v>
      </c>
      <c r="C18676" s="3" t="str">
        <f>HYPERLINK("http://www.uniprot.org/uniprot/G7ZUR6","tr|G7ZUR6|G7ZUR6_MEDTR")</f>
        <v>tr|G7ZUR6|G7ZUR6_MEDTR</v>
      </c>
      <c r="D18676" t="s">
        <v>27651</v>
      </c>
      <c r="E18676">
        <v>82.73</v>
      </c>
      <c r="F18676">
        <v>336</v>
      </c>
      <c r="G18676">
        <v>58</v>
      </c>
      <c r="H18676">
        <v>2</v>
      </c>
      <c r="I18676">
        <v>1</v>
      </c>
      <c r="J18676">
        <v>1002</v>
      </c>
      <c r="K18676">
        <v>1</v>
      </c>
      <c r="L18676">
        <v>1</v>
      </c>
      <c r="M18676">
        <v>336</v>
      </c>
      <c r="N18676" t="s">
        <v>18</v>
      </c>
      <c r="O18676" s="1">
        <v>4.8088800000000002E-163</v>
      </c>
      <c r="P18676">
        <v>1493</v>
      </c>
    </row>
    <row r="18677" spans="1:16" x14ac:dyDescent="0.25">
      <c r="A18677" t="s">
        <v>27652</v>
      </c>
      <c r="B18677">
        <v>282</v>
      </c>
      <c r="C18677" s="3" t="str">
        <f>HYPERLINK("http://www.uniprot.org/uniprot/G7L786","tr|G7L786|G7L786_MEDTR")</f>
        <v>tr|G7L786|G7L786_MEDTR</v>
      </c>
      <c r="D18677" t="s">
        <v>27653</v>
      </c>
      <c r="E18677">
        <v>65.849999999999994</v>
      </c>
      <c r="F18677">
        <v>82</v>
      </c>
      <c r="G18677">
        <v>28</v>
      </c>
      <c r="H18677">
        <v>7</v>
      </c>
      <c r="I18677">
        <v>55</v>
      </c>
      <c r="J18677">
        <v>279</v>
      </c>
      <c r="K18677">
        <v>1</v>
      </c>
      <c r="L18677">
        <v>19</v>
      </c>
      <c r="M18677">
        <v>100</v>
      </c>
      <c r="N18677" t="s">
        <v>18</v>
      </c>
      <c r="O18677" s="1">
        <v>1.34012E-18</v>
      </c>
      <c r="P18677">
        <v>242</v>
      </c>
    </row>
    <row r="18678" spans="1:16" x14ac:dyDescent="0.25">
      <c r="A18678" t="s">
        <v>27654</v>
      </c>
      <c r="B18678">
        <v>858</v>
      </c>
      <c r="C18678" s="3" t="str">
        <f>HYPERLINK("http://www.uniprot.org/uniprot/G7JPC5","tr|G7JPC5|G7JPC5_MEDTR")</f>
        <v>tr|G7JPC5|G7JPC5_MEDTR</v>
      </c>
      <c r="D18678" t="s">
        <v>27655</v>
      </c>
      <c r="E18678">
        <v>95.78</v>
      </c>
      <c r="F18678">
        <v>285</v>
      </c>
      <c r="G18678">
        <v>12</v>
      </c>
      <c r="H18678">
        <v>0</v>
      </c>
      <c r="I18678">
        <v>1</v>
      </c>
      <c r="J18678">
        <v>855</v>
      </c>
      <c r="K18678">
        <v>1</v>
      </c>
      <c r="L18678">
        <v>1</v>
      </c>
      <c r="M18678">
        <v>285</v>
      </c>
      <c r="N18678" t="s">
        <v>18</v>
      </c>
      <c r="O18678" s="1">
        <v>7.84504E-158</v>
      </c>
      <c r="P18678">
        <v>1447</v>
      </c>
    </row>
    <row r="18679" spans="1:16" x14ac:dyDescent="0.25">
      <c r="A18679" t="s">
        <v>27656</v>
      </c>
      <c r="B18679">
        <v>2940</v>
      </c>
      <c r="C18679" s="3" t="str">
        <f>HYPERLINK("http://www.uniprot.org/uniprot/G7JUC7","tr|G7JUC7|G7JUC7_MEDTR")</f>
        <v>tr|G7JUC7|G7JUC7_MEDTR</v>
      </c>
      <c r="D18679" t="s">
        <v>27657</v>
      </c>
      <c r="E18679">
        <v>83.9</v>
      </c>
      <c r="F18679">
        <v>994</v>
      </c>
      <c r="G18679">
        <v>160</v>
      </c>
      <c r="H18679">
        <v>15</v>
      </c>
      <c r="I18679">
        <v>1</v>
      </c>
      <c r="J18679">
        <v>2937</v>
      </c>
      <c r="K18679">
        <v>1</v>
      </c>
      <c r="L18679">
        <v>1</v>
      </c>
      <c r="M18679">
        <v>958</v>
      </c>
      <c r="N18679" t="s">
        <v>18</v>
      </c>
      <c r="O18679">
        <v>0</v>
      </c>
      <c r="P18679">
        <v>4274</v>
      </c>
    </row>
    <row r="18680" spans="1:16" x14ac:dyDescent="0.25">
      <c r="A18680" t="s">
        <v>27658</v>
      </c>
      <c r="B18680">
        <v>1467</v>
      </c>
      <c r="C18680" s="3" t="str">
        <f>HYPERLINK("http://www.uniprot.org/uniprot/G7ZWP9","tr|G7ZWP9|G7ZWP9_MEDTR")</f>
        <v>tr|G7ZWP9|G7ZWP9_MEDTR</v>
      </c>
      <c r="D18680" t="s">
        <v>27659</v>
      </c>
      <c r="E18680">
        <v>73.03</v>
      </c>
      <c r="F18680">
        <v>508</v>
      </c>
      <c r="G18680">
        <v>137</v>
      </c>
      <c r="H18680">
        <v>33</v>
      </c>
      <c r="I18680">
        <v>37</v>
      </c>
      <c r="J18680">
        <v>1461</v>
      </c>
      <c r="K18680">
        <v>1</v>
      </c>
      <c r="L18680">
        <v>13</v>
      </c>
      <c r="M18680">
        <v>519</v>
      </c>
      <c r="N18680" t="s">
        <v>18</v>
      </c>
      <c r="O18680">
        <v>0</v>
      </c>
      <c r="P18680">
        <v>1908</v>
      </c>
    </row>
    <row r="18681" spans="1:16" x14ac:dyDescent="0.25">
      <c r="A18681" t="s">
        <v>27660</v>
      </c>
      <c r="B18681">
        <v>1566</v>
      </c>
      <c r="C18681" s="3" t="str">
        <f>HYPERLINK("http://www.uniprot.org/uniprot/A7X665","tr|A7X665|A7X665_SOYBN")</f>
        <v>tr|A7X665|A7X665_SOYBN</v>
      </c>
      <c r="D18681" t="s">
        <v>27661</v>
      </c>
      <c r="E18681">
        <v>67.900000000000006</v>
      </c>
      <c r="F18681">
        <v>296</v>
      </c>
      <c r="G18681">
        <v>95</v>
      </c>
      <c r="H18681">
        <v>3</v>
      </c>
      <c r="I18681">
        <v>1</v>
      </c>
      <c r="J18681">
        <v>879</v>
      </c>
      <c r="K18681">
        <v>1</v>
      </c>
      <c r="L18681">
        <v>1</v>
      </c>
      <c r="M18681">
        <v>295</v>
      </c>
      <c r="N18681" t="s">
        <v>18</v>
      </c>
      <c r="O18681" s="1">
        <v>4.7894899999999996E-111</v>
      </c>
      <c r="P18681">
        <v>1047</v>
      </c>
    </row>
    <row r="18682" spans="1:16" x14ac:dyDescent="0.25">
      <c r="A18682" t="s">
        <v>27662</v>
      </c>
      <c r="B18682">
        <v>1773</v>
      </c>
      <c r="C18682" s="3" t="str">
        <f>HYPERLINK("http://www.uniprot.org/uniprot/G7K9E9","tr|G7K9E9|G7K9E9_MEDTR")</f>
        <v>tr|G7K9E9|G7K9E9_MEDTR</v>
      </c>
      <c r="D18682" t="s">
        <v>27663</v>
      </c>
      <c r="E18682">
        <v>83.7</v>
      </c>
      <c r="F18682">
        <v>589</v>
      </c>
      <c r="G18682">
        <v>96</v>
      </c>
      <c r="H18682">
        <v>0</v>
      </c>
      <c r="I18682">
        <v>1</v>
      </c>
      <c r="J18682">
        <v>1767</v>
      </c>
      <c r="K18682">
        <v>1</v>
      </c>
      <c r="L18682">
        <v>386</v>
      </c>
      <c r="M18682">
        <v>974</v>
      </c>
      <c r="N18682" t="s">
        <v>18</v>
      </c>
      <c r="O18682">
        <v>0</v>
      </c>
      <c r="P18682">
        <v>2590</v>
      </c>
    </row>
    <row r="18683" spans="1:16" x14ac:dyDescent="0.25">
      <c r="A18683" t="s">
        <v>27664</v>
      </c>
      <c r="B18683">
        <v>531</v>
      </c>
      <c r="C18683" s="3" t="str">
        <f>HYPERLINK("http://www.uniprot.org/uniprot/I1L460","tr|I1L460|I1L460_SOYBN")</f>
        <v>tr|I1L460|I1L460_SOYBN</v>
      </c>
      <c r="D18683" t="s">
        <v>28</v>
      </c>
      <c r="E18683">
        <v>84.09</v>
      </c>
      <c r="F18683">
        <v>176</v>
      </c>
      <c r="G18683">
        <v>28</v>
      </c>
      <c r="H18683">
        <v>0</v>
      </c>
      <c r="I18683">
        <v>1</v>
      </c>
      <c r="J18683">
        <v>528</v>
      </c>
      <c r="K18683">
        <v>1</v>
      </c>
      <c r="L18683">
        <v>29</v>
      </c>
      <c r="M18683">
        <v>204</v>
      </c>
      <c r="N18683" t="s">
        <v>18</v>
      </c>
      <c r="O18683" s="1">
        <v>1.00861E-82</v>
      </c>
      <c r="P18683">
        <v>795</v>
      </c>
    </row>
    <row r="18684" spans="1:16" x14ac:dyDescent="0.25">
      <c r="A18684" t="s">
        <v>27665</v>
      </c>
      <c r="B18684">
        <v>564</v>
      </c>
      <c r="C18684" s="3" t="str">
        <f>HYPERLINK("http://www.uniprot.org/uniprot/G3VL27","tr|G3VL27|G3VL27_SARHA")</f>
        <v>tr|G3VL27|G3VL27_SARHA</v>
      </c>
      <c r="D18684" t="s">
        <v>2094</v>
      </c>
      <c r="E18684">
        <v>23.52</v>
      </c>
      <c r="F18684">
        <v>187</v>
      </c>
      <c r="G18684">
        <v>143</v>
      </c>
      <c r="H18684">
        <v>5</v>
      </c>
      <c r="I18684">
        <v>16</v>
      </c>
      <c r="J18684">
        <v>561</v>
      </c>
      <c r="K18684">
        <v>-1</v>
      </c>
      <c r="L18684">
        <v>144</v>
      </c>
      <c r="M18684">
        <v>321</v>
      </c>
      <c r="N18684" t="s">
        <v>18</v>
      </c>
      <c r="O18684" s="1">
        <v>8.0599099999999995E-7</v>
      </c>
      <c r="P18684">
        <v>141</v>
      </c>
    </row>
    <row r="18685" spans="1:16" x14ac:dyDescent="0.25">
      <c r="A18685" t="s">
        <v>27666</v>
      </c>
      <c r="B18685">
        <v>363</v>
      </c>
      <c r="C18685" s="3" t="str">
        <f>HYPERLINK("http://www.uniprot.org/uniprot/Q949L5","tr|Q949L5|Q949L5_CICAR")</f>
        <v>tr|Q949L5|Q949L5_CICAR</v>
      </c>
      <c r="D18685" t="s">
        <v>55</v>
      </c>
      <c r="E18685">
        <v>74.73</v>
      </c>
      <c r="F18685">
        <v>95</v>
      </c>
      <c r="G18685">
        <v>24</v>
      </c>
      <c r="H18685">
        <v>0</v>
      </c>
      <c r="I18685">
        <v>43</v>
      </c>
      <c r="J18685">
        <v>327</v>
      </c>
      <c r="K18685">
        <v>1</v>
      </c>
      <c r="L18685">
        <v>1</v>
      </c>
      <c r="M18685">
        <v>95</v>
      </c>
      <c r="N18685" t="s">
        <v>18</v>
      </c>
      <c r="O18685" s="1">
        <v>3.2647799999999998E-33</v>
      </c>
      <c r="P18685">
        <v>368</v>
      </c>
    </row>
    <row r="18686" spans="1:16" x14ac:dyDescent="0.25">
      <c r="A18686" t="s">
        <v>27667</v>
      </c>
      <c r="B18686">
        <v>741</v>
      </c>
      <c r="C18686" s="3" t="str">
        <f>HYPERLINK("http://www.uniprot.org/uniprot/K7LW62","tr|K7LW62|K7LW62_SOYBN")</f>
        <v>tr|K7LW62|K7LW62_SOYBN</v>
      </c>
      <c r="D18686" t="s">
        <v>28</v>
      </c>
      <c r="E18686">
        <v>78.31</v>
      </c>
      <c r="F18686">
        <v>249</v>
      </c>
      <c r="G18686">
        <v>54</v>
      </c>
      <c r="H18686">
        <v>3</v>
      </c>
      <c r="I18686">
        <v>1</v>
      </c>
      <c r="J18686">
        <v>738</v>
      </c>
      <c r="K18686">
        <v>1</v>
      </c>
      <c r="L18686">
        <v>1</v>
      </c>
      <c r="M18686">
        <v>249</v>
      </c>
      <c r="N18686" t="s">
        <v>18</v>
      </c>
      <c r="O18686" s="1">
        <v>2.2661300000000001E-101</v>
      </c>
      <c r="P18686">
        <v>959</v>
      </c>
    </row>
    <row r="18687" spans="1:16" x14ac:dyDescent="0.25">
      <c r="A18687" t="s">
        <v>27668</v>
      </c>
      <c r="B18687">
        <v>990</v>
      </c>
      <c r="C18687" s="3" t="str">
        <f>HYPERLINK("http://www.uniprot.org/uniprot/I1MGZ9","tr|I1MGZ9|I1MGZ9_SOYBN")</f>
        <v>tr|I1MGZ9|I1MGZ9_SOYBN</v>
      </c>
      <c r="D18687" t="s">
        <v>99</v>
      </c>
      <c r="E18687">
        <v>83.28</v>
      </c>
      <c r="F18687">
        <v>329</v>
      </c>
      <c r="G18687">
        <v>55</v>
      </c>
      <c r="H18687">
        <v>0</v>
      </c>
      <c r="I18687">
        <v>1</v>
      </c>
      <c r="J18687">
        <v>987</v>
      </c>
      <c r="K18687">
        <v>1</v>
      </c>
      <c r="L18687">
        <v>1</v>
      </c>
      <c r="M18687">
        <v>328</v>
      </c>
      <c r="N18687" t="s">
        <v>18</v>
      </c>
      <c r="O18687" s="1">
        <v>2.4751E-156</v>
      </c>
      <c r="P18687">
        <v>1435</v>
      </c>
    </row>
    <row r="18688" spans="1:16" x14ac:dyDescent="0.25">
      <c r="A18688" t="s">
        <v>27669</v>
      </c>
      <c r="B18688">
        <v>3369</v>
      </c>
      <c r="C18688" s="3" t="str">
        <f>HYPERLINK("http://www.uniprot.org/uniprot/I1N1N9","tr|I1N1N9|I1N1N9_SOYBN")</f>
        <v>tr|I1N1N9|I1N1N9_SOYBN</v>
      </c>
      <c r="D18688" t="s">
        <v>71</v>
      </c>
      <c r="E18688">
        <v>82.86</v>
      </c>
      <c r="F18688">
        <v>1115</v>
      </c>
      <c r="G18688">
        <v>191</v>
      </c>
      <c r="H18688">
        <v>1</v>
      </c>
      <c r="I18688">
        <v>7</v>
      </c>
      <c r="J18688">
        <v>3348</v>
      </c>
      <c r="K18688">
        <v>1</v>
      </c>
      <c r="L18688">
        <v>69</v>
      </c>
      <c r="M18688">
        <v>1178</v>
      </c>
      <c r="N18688" t="s">
        <v>18</v>
      </c>
      <c r="O18688">
        <v>0</v>
      </c>
      <c r="P18688">
        <v>4804</v>
      </c>
    </row>
    <row r="18689" spans="1:16" x14ac:dyDescent="0.25">
      <c r="A18689" t="s">
        <v>27670</v>
      </c>
      <c r="B18689">
        <v>528</v>
      </c>
      <c r="C18689" s="3" t="str">
        <f>HYPERLINK("http://www.uniprot.org/uniprot/G7KHM7","tr|G7KHM7|G7KHM7_MEDTR")</f>
        <v>tr|G7KHM7|G7KHM7_MEDTR</v>
      </c>
      <c r="D18689" t="s">
        <v>27671</v>
      </c>
      <c r="E18689">
        <v>85.71</v>
      </c>
      <c r="F18689">
        <v>175</v>
      </c>
      <c r="G18689">
        <v>25</v>
      </c>
      <c r="H18689">
        <v>0</v>
      </c>
      <c r="I18689">
        <v>1</v>
      </c>
      <c r="J18689">
        <v>525</v>
      </c>
      <c r="K18689">
        <v>1</v>
      </c>
      <c r="L18689">
        <v>1</v>
      </c>
      <c r="M18689">
        <v>175</v>
      </c>
      <c r="N18689" t="s">
        <v>18</v>
      </c>
      <c r="O18689" s="1">
        <v>2.7552E-88</v>
      </c>
      <c r="P18689">
        <v>843</v>
      </c>
    </row>
    <row r="18690" spans="1:16" x14ac:dyDescent="0.25">
      <c r="A18690" t="s">
        <v>27672</v>
      </c>
      <c r="B18690">
        <v>3366</v>
      </c>
      <c r="C18690" s="3" t="str">
        <f>HYPERLINK("http://www.uniprot.org/uniprot/G7JZ57","tr|G7JZ57|G7JZ57_MEDTR")</f>
        <v>tr|G7JZ57|G7JZ57_MEDTR</v>
      </c>
      <c r="D18690" t="s">
        <v>27673</v>
      </c>
      <c r="E18690">
        <v>83.19</v>
      </c>
      <c r="F18690">
        <v>1071</v>
      </c>
      <c r="G18690">
        <v>180</v>
      </c>
      <c r="H18690">
        <v>0</v>
      </c>
      <c r="I18690">
        <v>16</v>
      </c>
      <c r="J18690">
        <v>3228</v>
      </c>
      <c r="K18690">
        <v>1</v>
      </c>
      <c r="L18690">
        <v>18</v>
      </c>
      <c r="M18690">
        <v>1079</v>
      </c>
      <c r="N18690" t="s">
        <v>18</v>
      </c>
      <c r="O18690">
        <v>0</v>
      </c>
      <c r="P18690">
        <v>4460</v>
      </c>
    </row>
    <row r="18691" spans="1:16" x14ac:dyDescent="0.25">
      <c r="A18691" t="s">
        <v>27674</v>
      </c>
      <c r="B18691">
        <v>918</v>
      </c>
      <c r="C18691" s="3" t="str">
        <f>HYPERLINK("http://www.uniprot.org/uniprot/H2D5S1","tr|H2D5S1|H2D5S1_SOYBN")</f>
        <v>tr|H2D5S1|H2D5S1_SOYBN</v>
      </c>
      <c r="D18691" t="s">
        <v>27675</v>
      </c>
      <c r="E18691">
        <v>94.88</v>
      </c>
      <c r="F18691">
        <v>293</v>
      </c>
      <c r="G18691">
        <v>15</v>
      </c>
      <c r="H18691">
        <v>0</v>
      </c>
      <c r="I18691">
        <v>37</v>
      </c>
      <c r="J18691">
        <v>915</v>
      </c>
      <c r="K18691">
        <v>1</v>
      </c>
      <c r="L18691">
        <v>13</v>
      </c>
      <c r="M18691">
        <v>305</v>
      </c>
      <c r="N18691" t="s">
        <v>18</v>
      </c>
      <c r="O18691" s="1">
        <v>1.00951E-161</v>
      </c>
      <c r="P18691">
        <v>1481</v>
      </c>
    </row>
    <row r="18692" spans="1:16" x14ac:dyDescent="0.25">
      <c r="A18692" t="s">
        <v>27676</v>
      </c>
      <c r="B18692">
        <v>1476</v>
      </c>
      <c r="C18692" s="3" t="str">
        <f>HYPERLINK("http://www.uniprot.org/uniprot/G7KXA9","tr|G7KXA9|G7KXA9_MEDTR")</f>
        <v>tr|G7KXA9|G7KXA9_MEDTR</v>
      </c>
      <c r="D18692" t="s">
        <v>27677</v>
      </c>
      <c r="E18692">
        <v>92.63</v>
      </c>
      <c r="F18692">
        <v>489</v>
      </c>
      <c r="G18692">
        <v>36</v>
      </c>
      <c r="H18692">
        <v>0</v>
      </c>
      <c r="I18692">
        <v>7</v>
      </c>
      <c r="J18692">
        <v>1473</v>
      </c>
      <c r="K18692">
        <v>1</v>
      </c>
      <c r="L18692">
        <v>4</v>
      </c>
      <c r="M18692">
        <v>491</v>
      </c>
      <c r="N18692" t="s">
        <v>18</v>
      </c>
      <c r="O18692">
        <v>0</v>
      </c>
      <c r="P18692">
        <v>2339</v>
      </c>
    </row>
    <row r="18693" spans="1:16" x14ac:dyDescent="0.25">
      <c r="A18693" t="s">
        <v>27678</v>
      </c>
      <c r="B18693">
        <v>960</v>
      </c>
      <c r="C18693" s="3" t="str">
        <f>HYPERLINK("http://www.uniprot.org/uniprot/G7IC23","tr|G7IC23|G7IC23_MEDTR")</f>
        <v>tr|G7IC23|G7IC23_MEDTR</v>
      </c>
      <c r="D18693" t="s">
        <v>27679</v>
      </c>
      <c r="E18693">
        <v>82.91</v>
      </c>
      <c r="F18693">
        <v>322</v>
      </c>
      <c r="G18693">
        <v>55</v>
      </c>
      <c r="H18693">
        <v>3</v>
      </c>
      <c r="I18693">
        <v>1</v>
      </c>
      <c r="J18693">
        <v>957</v>
      </c>
      <c r="K18693">
        <v>1</v>
      </c>
      <c r="L18693">
        <v>1</v>
      </c>
      <c r="M18693">
        <v>322</v>
      </c>
      <c r="N18693" t="s">
        <v>18</v>
      </c>
      <c r="O18693" s="1">
        <v>9.0181300000000004E-148</v>
      </c>
      <c r="P18693">
        <v>1361</v>
      </c>
    </row>
    <row r="18694" spans="1:16" x14ac:dyDescent="0.25">
      <c r="A18694" t="s">
        <v>27680</v>
      </c>
      <c r="B18694">
        <v>492</v>
      </c>
      <c r="C18694" s="3" t="str">
        <f>HYPERLINK("http://www.uniprot.org/uniprot/G7I8Z5","tr|G7I8Z5|G7I8Z5_MEDTR")</f>
        <v>tr|G7I8Z5|G7I8Z5_MEDTR</v>
      </c>
      <c r="D18694" t="s">
        <v>27681</v>
      </c>
      <c r="E18694">
        <v>72.83</v>
      </c>
      <c r="F18694">
        <v>162</v>
      </c>
      <c r="G18694">
        <v>44</v>
      </c>
      <c r="H18694">
        <v>2</v>
      </c>
      <c r="I18694">
        <v>1</v>
      </c>
      <c r="J18694">
        <v>480</v>
      </c>
      <c r="K18694">
        <v>1</v>
      </c>
      <c r="L18694">
        <v>1</v>
      </c>
      <c r="M18694">
        <v>159</v>
      </c>
      <c r="N18694" t="s">
        <v>18</v>
      </c>
      <c r="O18694" s="1">
        <v>5.8393900000000002E-59</v>
      </c>
      <c r="P18694">
        <v>590</v>
      </c>
    </row>
    <row r="18695" spans="1:16" x14ac:dyDescent="0.25">
      <c r="A18695" t="s">
        <v>27682</v>
      </c>
      <c r="B18695">
        <v>378</v>
      </c>
      <c r="C18695" s="3" t="str">
        <f>HYPERLINK("http://www.uniprot.org/uniprot/I3S793","tr|I3S793|I3S793_MEDTR")</f>
        <v>tr|I3S793|I3S793_MEDTR</v>
      </c>
      <c r="D18695" t="s">
        <v>22</v>
      </c>
      <c r="E18695">
        <v>69.41</v>
      </c>
      <c r="F18695">
        <v>85</v>
      </c>
      <c r="G18695">
        <v>26</v>
      </c>
      <c r="H18695">
        <v>0</v>
      </c>
      <c r="I18695">
        <v>121</v>
      </c>
      <c r="J18695">
        <v>375</v>
      </c>
      <c r="K18695">
        <v>1</v>
      </c>
      <c r="L18695">
        <v>62</v>
      </c>
      <c r="M18695">
        <v>145</v>
      </c>
      <c r="N18695" t="s">
        <v>18</v>
      </c>
      <c r="O18695" s="1">
        <v>1.02906E-26</v>
      </c>
      <c r="P18695">
        <v>312</v>
      </c>
    </row>
    <row r="18696" spans="1:16" x14ac:dyDescent="0.25">
      <c r="A18696" t="s">
        <v>27683</v>
      </c>
      <c r="B18696">
        <v>1026</v>
      </c>
      <c r="C18696" s="3" t="str">
        <f>HYPERLINK("http://www.uniprot.org/uniprot/A5C3G7","tr|A5C3G7|A5C3G7_VITVI")</f>
        <v>tr|A5C3G7|A5C3G7_VITVI</v>
      </c>
      <c r="D18696" t="s">
        <v>27684</v>
      </c>
      <c r="E18696">
        <v>67.16</v>
      </c>
      <c r="F18696">
        <v>335</v>
      </c>
      <c r="G18696">
        <v>110</v>
      </c>
      <c r="H18696">
        <v>0</v>
      </c>
      <c r="I18696">
        <v>1</v>
      </c>
      <c r="J18696">
        <v>1005</v>
      </c>
      <c r="K18696">
        <v>1</v>
      </c>
      <c r="L18696">
        <v>1</v>
      </c>
      <c r="M18696">
        <v>269</v>
      </c>
      <c r="N18696" t="s">
        <v>18</v>
      </c>
      <c r="O18696" s="1">
        <v>7.7605699999999999E-116</v>
      </c>
      <c r="P18696">
        <v>1086</v>
      </c>
    </row>
    <row r="18697" spans="1:16" x14ac:dyDescent="0.25">
      <c r="A18697" t="s">
        <v>27685</v>
      </c>
      <c r="B18697">
        <v>354</v>
      </c>
      <c r="C18697" s="3" t="str">
        <f>HYPERLINK("http://www.uniprot.org/uniprot/R4IU93","tr|R4IU93|R4IU93_VICFA")</f>
        <v>tr|R4IU93|R4IU93_VICFA</v>
      </c>
      <c r="D18697" t="s">
        <v>1582</v>
      </c>
      <c r="E18697">
        <v>98.29</v>
      </c>
      <c r="F18697">
        <v>117</v>
      </c>
      <c r="G18697">
        <v>2</v>
      </c>
      <c r="H18697">
        <v>0</v>
      </c>
      <c r="I18697">
        <v>1</v>
      </c>
      <c r="J18697">
        <v>351</v>
      </c>
      <c r="K18697">
        <v>1</v>
      </c>
      <c r="L18697">
        <v>1</v>
      </c>
      <c r="M18697">
        <v>117</v>
      </c>
      <c r="N18697" t="s">
        <v>18</v>
      </c>
      <c r="O18697" s="1">
        <v>4.8962099999999999E-61</v>
      </c>
      <c r="P18697">
        <v>608</v>
      </c>
    </row>
    <row r="18698" spans="1:16" x14ac:dyDescent="0.25">
      <c r="A18698" t="s">
        <v>27686</v>
      </c>
      <c r="B18698">
        <v>1029</v>
      </c>
      <c r="C18698" s="3" t="str">
        <f>HYPERLINK("http://www.uniprot.org/uniprot/I3S8C8","tr|I3S8C8|I3S8C8_MEDTR")</f>
        <v>tr|I3S8C8|I3S8C8_MEDTR</v>
      </c>
      <c r="D18698" t="s">
        <v>22</v>
      </c>
      <c r="E18698">
        <v>89.44</v>
      </c>
      <c r="F18698">
        <v>341</v>
      </c>
      <c r="G18698">
        <v>36</v>
      </c>
      <c r="H18698">
        <v>0</v>
      </c>
      <c r="I18698">
        <v>1</v>
      </c>
      <c r="J18698">
        <v>1023</v>
      </c>
      <c r="K18698">
        <v>1</v>
      </c>
      <c r="L18698">
        <v>1</v>
      </c>
      <c r="M18698">
        <v>341</v>
      </c>
      <c r="N18698" t="s">
        <v>18</v>
      </c>
      <c r="O18698" s="1">
        <v>5.6783799999999997E-175</v>
      </c>
      <c r="P18698">
        <v>1596</v>
      </c>
    </row>
    <row r="18699" spans="1:16" x14ac:dyDescent="0.25">
      <c r="A18699" t="s">
        <v>27687</v>
      </c>
      <c r="B18699">
        <v>1422</v>
      </c>
      <c r="C18699" s="3" t="str">
        <f>HYPERLINK("http://www.uniprot.org/uniprot/G7L787","tr|G7L787|G7L787_MEDTR")</f>
        <v>tr|G7L787|G7L787_MEDTR</v>
      </c>
      <c r="D18699" t="s">
        <v>27688</v>
      </c>
      <c r="E18699">
        <v>79.06</v>
      </c>
      <c r="F18699">
        <v>473</v>
      </c>
      <c r="G18699">
        <v>99</v>
      </c>
      <c r="H18699">
        <v>5</v>
      </c>
      <c r="I18699">
        <v>1</v>
      </c>
      <c r="J18699">
        <v>1404</v>
      </c>
      <c r="K18699">
        <v>1</v>
      </c>
      <c r="L18699">
        <v>1</v>
      </c>
      <c r="M18699">
        <v>463</v>
      </c>
      <c r="N18699" t="s">
        <v>18</v>
      </c>
      <c r="O18699">
        <v>0</v>
      </c>
      <c r="P18699">
        <v>1829</v>
      </c>
    </row>
    <row r="18700" spans="1:16" x14ac:dyDescent="0.25">
      <c r="A18700" t="s">
        <v>27689</v>
      </c>
      <c r="B18700">
        <v>417</v>
      </c>
      <c r="C18700" s="3" t="str">
        <f>HYPERLINK("http://www.uniprot.org/uniprot/G7JNE2","tr|G7JNE2|G7JNE2_MEDTR")</f>
        <v>tr|G7JNE2|G7JNE2_MEDTR</v>
      </c>
      <c r="D18700" t="s">
        <v>27690</v>
      </c>
      <c r="E18700">
        <v>67.790000000000006</v>
      </c>
      <c r="F18700">
        <v>118</v>
      </c>
      <c r="G18700">
        <v>38</v>
      </c>
      <c r="H18700">
        <v>3</v>
      </c>
      <c r="I18700">
        <v>70</v>
      </c>
      <c r="J18700">
        <v>414</v>
      </c>
      <c r="K18700">
        <v>1</v>
      </c>
      <c r="L18700">
        <v>23</v>
      </c>
      <c r="M18700">
        <v>135</v>
      </c>
      <c r="N18700" t="s">
        <v>18</v>
      </c>
      <c r="O18700" s="1">
        <v>6.6945300000000003E-34</v>
      </c>
      <c r="P18700">
        <v>374</v>
      </c>
    </row>
    <row r="18701" spans="1:16" x14ac:dyDescent="0.25">
      <c r="A18701" t="s">
        <v>27691</v>
      </c>
      <c r="B18701">
        <v>4893</v>
      </c>
      <c r="C18701" s="3" t="str">
        <f>HYPERLINK("http://www.uniprot.org/uniprot/G7JGW1","tr|G7JGW1|G7JGW1_MEDTR")</f>
        <v>tr|G7JGW1|G7JGW1_MEDTR</v>
      </c>
      <c r="D18701" t="s">
        <v>27692</v>
      </c>
      <c r="E18701">
        <v>80.2</v>
      </c>
      <c r="F18701">
        <v>1652</v>
      </c>
      <c r="G18701">
        <v>327</v>
      </c>
      <c r="H18701">
        <v>23</v>
      </c>
      <c r="I18701">
        <v>1</v>
      </c>
      <c r="J18701">
        <v>4887</v>
      </c>
      <c r="K18701">
        <v>1</v>
      </c>
      <c r="L18701">
        <v>1</v>
      </c>
      <c r="M18701">
        <v>1637</v>
      </c>
      <c r="N18701" t="s">
        <v>18</v>
      </c>
      <c r="O18701">
        <v>0</v>
      </c>
      <c r="P18701">
        <v>6528</v>
      </c>
    </row>
    <row r="18702" spans="1:16" x14ac:dyDescent="0.25">
      <c r="A18702" t="s">
        <v>27693</v>
      </c>
      <c r="B18702">
        <v>846</v>
      </c>
      <c r="C18702" s="3" t="str">
        <f>HYPERLINK("http://www.uniprot.org/uniprot/G7JUC8","tr|G7JUC8|G7JUC8_MEDTR")</f>
        <v>tr|G7JUC8|G7JUC8_MEDTR</v>
      </c>
      <c r="D18702" t="s">
        <v>27694</v>
      </c>
      <c r="E18702">
        <v>76.17</v>
      </c>
      <c r="F18702">
        <v>298</v>
      </c>
      <c r="G18702">
        <v>71</v>
      </c>
      <c r="H18702">
        <v>45</v>
      </c>
      <c r="I18702">
        <v>85</v>
      </c>
      <c r="J18702">
        <v>843</v>
      </c>
      <c r="K18702">
        <v>1</v>
      </c>
      <c r="L18702">
        <v>26</v>
      </c>
      <c r="M18702">
        <v>323</v>
      </c>
      <c r="N18702" t="s">
        <v>18</v>
      </c>
      <c r="O18702" s="1">
        <v>1.6045299999999999E-123</v>
      </c>
      <c r="P18702">
        <v>1151</v>
      </c>
    </row>
    <row r="18703" spans="1:16" x14ac:dyDescent="0.25">
      <c r="A18703" t="s">
        <v>27695</v>
      </c>
      <c r="B18703">
        <v>1314</v>
      </c>
      <c r="C18703" s="3" t="str">
        <f>HYPERLINK("http://www.uniprot.org/uniprot/G7I2F3","tr|G7I2F3|G7I2F3_MEDTR")</f>
        <v>tr|G7I2F3|G7I2F3_MEDTR</v>
      </c>
      <c r="D18703" t="s">
        <v>257</v>
      </c>
      <c r="E18703">
        <v>40.25</v>
      </c>
      <c r="F18703">
        <v>390</v>
      </c>
      <c r="G18703">
        <v>233</v>
      </c>
      <c r="H18703">
        <v>14</v>
      </c>
      <c r="I18703">
        <v>172</v>
      </c>
      <c r="J18703">
        <v>1299</v>
      </c>
      <c r="K18703">
        <v>1</v>
      </c>
      <c r="L18703">
        <v>43</v>
      </c>
      <c r="M18703">
        <v>408</v>
      </c>
      <c r="N18703" t="s">
        <v>18</v>
      </c>
      <c r="O18703" s="1">
        <v>1.2634800000000001E-58</v>
      </c>
      <c r="P18703">
        <v>594</v>
      </c>
    </row>
    <row r="18704" spans="1:16" x14ac:dyDescent="0.25">
      <c r="A18704" t="s">
        <v>27696</v>
      </c>
      <c r="B18704">
        <v>2613</v>
      </c>
      <c r="C18704" s="3" t="str">
        <f>HYPERLINK("http://www.uniprot.org/uniprot/I1K010","tr|I1K010|I1K010_SOYBN")</f>
        <v>tr|I1K010|I1K010_SOYBN</v>
      </c>
      <c r="D18704" t="s">
        <v>71</v>
      </c>
      <c r="E18704">
        <v>79.73</v>
      </c>
      <c r="F18704">
        <v>908</v>
      </c>
      <c r="G18704">
        <v>184</v>
      </c>
      <c r="H18704">
        <v>38</v>
      </c>
      <c r="I18704">
        <v>1</v>
      </c>
      <c r="J18704">
        <v>2610</v>
      </c>
      <c r="K18704">
        <v>1</v>
      </c>
      <c r="L18704">
        <v>1</v>
      </c>
      <c r="M18704">
        <v>883</v>
      </c>
      <c r="N18704" t="s">
        <v>18</v>
      </c>
      <c r="O18704">
        <v>0</v>
      </c>
      <c r="P18704">
        <v>3705</v>
      </c>
    </row>
    <row r="18705" spans="1:16" x14ac:dyDescent="0.25">
      <c r="A18705" t="s">
        <v>27697</v>
      </c>
      <c r="B18705">
        <v>573</v>
      </c>
      <c r="C18705" s="3" t="str">
        <f>HYPERLINK("http://www.uniprot.org/uniprot/G7K9E9","tr|G7K9E9|G7K9E9_MEDTR")</f>
        <v>tr|G7K9E9|G7K9E9_MEDTR</v>
      </c>
      <c r="D18705" t="s">
        <v>27663</v>
      </c>
      <c r="E18705">
        <v>74.11</v>
      </c>
      <c r="F18705">
        <v>197</v>
      </c>
      <c r="G18705">
        <v>51</v>
      </c>
      <c r="H18705">
        <v>9</v>
      </c>
      <c r="I18705">
        <v>1</v>
      </c>
      <c r="J18705">
        <v>564</v>
      </c>
      <c r="K18705">
        <v>1</v>
      </c>
      <c r="L18705">
        <v>1</v>
      </c>
      <c r="M18705">
        <v>195</v>
      </c>
      <c r="N18705" t="s">
        <v>18</v>
      </c>
      <c r="O18705" s="1">
        <v>1.8619099999999999E-78</v>
      </c>
      <c r="P18705">
        <v>759</v>
      </c>
    </row>
    <row r="18706" spans="1:16" x14ac:dyDescent="0.25">
      <c r="A18706" t="s">
        <v>27698</v>
      </c>
      <c r="B18706">
        <v>972</v>
      </c>
      <c r="C18706" s="3" t="str">
        <f>HYPERLINK("http://www.uniprot.org/uniprot/G7KPS4","tr|G7KPS4|G7KPS4_MEDTR")</f>
        <v>tr|G7KPS4|G7KPS4_MEDTR</v>
      </c>
      <c r="D18706" t="s">
        <v>27699</v>
      </c>
      <c r="E18706">
        <v>88.65</v>
      </c>
      <c r="F18706">
        <v>326</v>
      </c>
      <c r="G18706">
        <v>37</v>
      </c>
      <c r="H18706">
        <v>3</v>
      </c>
      <c r="I18706">
        <v>1</v>
      </c>
      <c r="J18706">
        <v>969</v>
      </c>
      <c r="K18706">
        <v>1</v>
      </c>
      <c r="L18706">
        <v>1</v>
      </c>
      <c r="M18706">
        <v>326</v>
      </c>
      <c r="N18706" t="s">
        <v>18</v>
      </c>
      <c r="O18706" s="1">
        <v>1.6207000000000001E-160</v>
      </c>
      <c r="P18706">
        <v>1471</v>
      </c>
    </row>
    <row r="18707" spans="1:16" x14ac:dyDescent="0.25">
      <c r="A18707" t="s">
        <v>27700</v>
      </c>
      <c r="B18707">
        <v>528</v>
      </c>
      <c r="C18707" s="3" t="str">
        <f>HYPERLINK("http://www.uniprot.org/uniprot/G7K0D8","tr|G7K0D8|G7K0D8_MEDTR")</f>
        <v>tr|G7K0D8|G7K0D8_MEDTR</v>
      </c>
      <c r="D18707" t="s">
        <v>27701</v>
      </c>
      <c r="E18707">
        <v>58.29</v>
      </c>
      <c r="F18707">
        <v>211</v>
      </c>
      <c r="G18707">
        <v>88</v>
      </c>
      <c r="H18707">
        <v>46</v>
      </c>
      <c r="I18707">
        <v>28</v>
      </c>
      <c r="J18707">
        <v>522</v>
      </c>
      <c r="K18707">
        <v>1</v>
      </c>
      <c r="L18707">
        <v>105</v>
      </c>
      <c r="M18707">
        <v>306</v>
      </c>
      <c r="N18707" t="s">
        <v>18</v>
      </c>
      <c r="O18707" s="1">
        <v>8.1099099999999999E-48</v>
      </c>
      <c r="P18707">
        <v>494</v>
      </c>
    </row>
    <row r="18708" spans="1:16" x14ac:dyDescent="0.25">
      <c r="A18708" t="s">
        <v>27702</v>
      </c>
      <c r="B18708">
        <v>690</v>
      </c>
      <c r="C18708" s="3" t="str">
        <f>HYPERLINK("http://www.uniprot.org/uniprot/I1JGF8","tr|I1JGF8|I1JGF8_SOYBN")</f>
        <v>tr|I1JGF8|I1JGF8_SOYBN</v>
      </c>
      <c r="D18708" t="s">
        <v>28</v>
      </c>
      <c r="E18708">
        <v>37.119999999999997</v>
      </c>
      <c r="F18708">
        <v>167</v>
      </c>
      <c r="G18708">
        <v>105</v>
      </c>
      <c r="H18708">
        <v>5</v>
      </c>
      <c r="I18708">
        <v>1</v>
      </c>
      <c r="J18708">
        <v>486</v>
      </c>
      <c r="K18708">
        <v>1</v>
      </c>
      <c r="L18708">
        <v>333</v>
      </c>
      <c r="M18708">
        <v>495</v>
      </c>
      <c r="N18708" t="s">
        <v>18</v>
      </c>
      <c r="O18708" s="1">
        <v>3.8584199999999998E-17</v>
      </c>
      <c r="P18708">
        <v>232</v>
      </c>
    </row>
    <row r="18709" spans="1:16" x14ac:dyDescent="0.25">
      <c r="A18709" t="s">
        <v>27703</v>
      </c>
      <c r="B18709">
        <v>924</v>
      </c>
      <c r="C18709" s="3" t="str">
        <f>HYPERLINK("http://www.uniprot.org/uniprot/K7MNX2","tr|K7MNX2|K7MNX2_SOYBN")</f>
        <v>tr|K7MNX2|K7MNX2_SOYBN</v>
      </c>
      <c r="D18709" t="s">
        <v>28</v>
      </c>
      <c r="E18709">
        <v>27.43</v>
      </c>
      <c r="F18709">
        <v>113</v>
      </c>
      <c r="G18709">
        <v>82</v>
      </c>
      <c r="H18709">
        <v>2</v>
      </c>
      <c r="I18709">
        <v>175</v>
      </c>
      <c r="J18709">
        <v>507</v>
      </c>
      <c r="K18709">
        <v>1</v>
      </c>
      <c r="L18709">
        <v>402</v>
      </c>
      <c r="M18709">
        <v>514</v>
      </c>
      <c r="N18709" t="s">
        <v>18</v>
      </c>
      <c r="O18709" s="1">
        <v>3.6709799999999999E-10</v>
      </c>
      <c r="P18709">
        <v>174</v>
      </c>
    </row>
    <row r="18710" spans="1:16" x14ac:dyDescent="0.25">
      <c r="A18710" t="s">
        <v>27704</v>
      </c>
      <c r="B18710">
        <v>1752</v>
      </c>
      <c r="C18710" s="3" t="str">
        <f>HYPERLINK("http://www.uniprot.org/uniprot/J7EPL5","tr|J7EPL5|J7EPL5_SOYBN")</f>
        <v>tr|J7EPL5|J7EPL5_SOYBN</v>
      </c>
      <c r="D18710" t="s">
        <v>27705</v>
      </c>
      <c r="E18710">
        <v>81.53</v>
      </c>
      <c r="F18710">
        <v>585</v>
      </c>
      <c r="G18710">
        <v>108</v>
      </c>
      <c r="H18710">
        <v>3</v>
      </c>
      <c r="I18710">
        <v>4</v>
      </c>
      <c r="J18710">
        <v>1749</v>
      </c>
      <c r="K18710">
        <v>1</v>
      </c>
      <c r="L18710">
        <v>3</v>
      </c>
      <c r="M18710">
        <v>587</v>
      </c>
      <c r="N18710" t="s">
        <v>18</v>
      </c>
      <c r="O18710">
        <v>0</v>
      </c>
      <c r="P18710">
        <v>2415</v>
      </c>
    </row>
    <row r="18711" spans="1:16" x14ac:dyDescent="0.25">
      <c r="A18711" t="s">
        <v>27706</v>
      </c>
      <c r="B18711">
        <v>2163</v>
      </c>
      <c r="C18711" s="3" t="str">
        <f>HYPERLINK("http://www.uniprot.org/uniprot/K7LWF3","tr|K7LWF3|K7LWF3_SOYBN")</f>
        <v>tr|K7LWF3|K7LWF3_SOYBN</v>
      </c>
      <c r="D18711" t="s">
        <v>28</v>
      </c>
      <c r="E18711">
        <v>53.48</v>
      </c>
      <c r="F18711">
        <v>344</v>
      </c>
      <c r="G18711">
        <v>160</v>
      </c>
      <c r="H18711">
        <v>31</v>
      </c>
      <c r="I18711">
        <v>64</v>
      </c>
      <c r="J18711">
        <v>1002</v>
      </c>
      <c r="K18711">
        <v>1</v>
      </c>
      <c r="L18711">
        <v>20</v>
      </c>
      <c r="M18711">
        <v>355</v>
      </c>
      <c r="N18711" t="s">
        <v>18</v>
      </c>
      <c r="O18711" s="1">
        <v>5.9305299999999996E-81</v>
      </c>
      <c r="P18711">
        <v>789</v>
      </c>
    </row>
    <row r="18712" spans="1:16" x14ac:dyDescent="0.25">
      <c r="A18712" t="s">
        <v>27707</v>
      </c>
      <c r="B18712">
        <v>351</v>
      </c>
      <c r="C18712" s="3" t="str">
        <f>HYPERLINK("http://www.uniprot.org/uniprot/I1MUI5","tr|I1MUI5|I1MUI5_SOYBN")</f>
        <v>tr|I1MUI5|I1MUI5_SOYBN</v>
      </c>
      <c r="D18712" t="s">
        <v>28</v>
      </c>
      <c r="E18712">
        <v>57.5</v>
      </c>
      <c r="F18712">
        <v>80</v>
      </c>
      <c r="G18712">
        <v>34</v>
      </c>
      <c r="H18712">
        <v>2</v>
      </c>
      <c r="I18712">
        <v>115</v>
      </c>
      <c r="J18712">
        <v>348</v>
      </c>
      <c r="K18712">
        <v>1</v>
      </c>
      <c r="L18712">
        <v>36</v>
      </c>
      <c r="M18712">
        <v>115</v>
      </c>
      <c r="N18712" t="s">
        <v>18</v>
      </c>
      <c r="O18712" s="1">
        <v>3.12304E-15</v>
      </c>
      <c r="P18712">
        <v>213</v>
      </c>
    </row>
    <row r="18713" spans="1:16" x14ac:dyDescent="0.25">
      <c r="A18713" t="s">
        <v>27708</v>
      </c>
      <c r="B18713">
        <v>1302</v>
      </c>
      <c r="C18713" s="3" t="str">
        <f>HYPERLINK("http://www.uniprot.org/uniprot/I1LP75","tr|I1LP75|I1LP75_SOYBN")</f>
        <v>tr|I1LP75|I1LP75_SOYBN</v>
      </c>
      <c r="D18713" t="s">
        <v>71</v>
      </c>
      <c r="E18713">
        <v>69.95</v>
      </c>
      <c r="F18713">
        <v>476</v>
      </c>
      <c r="G18713">
        <v>143</v>
      </c>
      <c r="H18713">
        <v>45</v>
      </c>
      <c r="I18713">
        <v>1</v>
      </c>
      <c r="J18713">
        <v>1293</v>
      </c>
      <c r="K18713">
        <v>1</v>
      </c>
      <c r="L18713">
        <v>139</v>
      </c>
      <c r="M18713">
        <v>614</v>
      </c>
      <c r="N18713" t="s">
        <v>18</v>
      </c>
      <c r="O18713" s="1">
        <v>2.50922E-176</v>
      </c>
      <c r="P18713">
        <v>1609</v>
      </c>
    </row>
    <row r="18714" spans="1:16" x14ac:dyDescent="0.25">
      <c r="A18714" t="s">
        <v>27709</v>
      </c>
      <c r="B18714">
        <v>744</v>
      </c>
      <c r="C18714" s="3" t="str">
        <f>HYPERLINK("http://www.uniprot.org/uniprot/K7MNX2","tr|K7MNX2|K7MNX2_SOYBN")</f>
        <v>tr|K7MNX2|K7MNX2_SOYBN</v>
      </c>
      <c r="D18714" t="s">
        <v>28</v>
      </c>
      <c r="E18714">
        <v>26.12</v>
      </c>
      <c r="F18714">
        <v>111</v>
      </c>
      <c r="G18714">
        <v>82</v>
      </c>
      <c r="H18714">
        <v>2</v>
      </c>
      <c r="I18714">
        <v>1</v>
      </c>
      <c r="J18714">
        <v>327</v>
      </c>
      <c r="K18714">
        <v>1</v>
      </c>
      <c r="L18714">
        <v>404</v>
      </c>
      <c r="M18714">
        <v>514</v>
      </c>
      <c r="N18714" t="s">
        <v>18</v>
      </c>
      <c r="O18714" s="1">
        <v>2.9687400000000002E-8</v>
      </c>
      <c r="P18714">
        <v>156</v>
      </c>
    </row>
    <row r="18715" spans="1:16" x14ac:dyDescent="0.25">
      <c r="A18715" t="s">
        <v>27710</v>
      </c>
      <c r="B18715">
        <v>1389</v>
      </c>
      <c r="C18715" s="3" t="str">
        <f>HYPERLINK("http://www.uniprot.org/uniprot/G7KXI7","tr|G7KXI7|G7KXI7_MEDTR")</f>
        <v>tr|G7KXI7|G7KXI7_MEDTR</v>
      </c>
      <c r="D18715" t="s">
        <v>27711</v>
      </c>
      <c r="E18715">
        <v>90.71</v>
      </c>
      <c r="F18715">
        <v>463</v>
      </c>
      <c r="G18715">
        <v>43</v>
      </c>
      <c r="H18715">
        <v>1</v>
      </c>
      <c r="I18715">
        <v>1</v>
      </c>
      <c r="J18715">
        <v>1386</v>
      </c>
      <c r="K18715">
        <v>1</v>
      </c>
      <c r="L18715">
        <v>1</v>
      </c>
      <c r="M18715">
        <v>463</v>
      </c>
      <c r="N18715" t="s">
        <v>18</v>
      </c>
      <c r="O18715">
        <v>0</v>
      </c>
      <c r="P18715">
        <v>2211</v>
      </c>
    </row>
    <row r="18716" spans="1:16" x14ac:dyDescent="0.25">
      <c r="A18716" t="s">
        <v>27712</v>
      </c>
      <c r="B18716">
        <v>2526</v>
      </c>
      <c r="C18716" s="3" t="str">
        <f>HYPERLINK("http://www.uniprot.org/uniprot/G7KXA8","tr|G7KXA8|G7KXA8_MEDTR")</f>
        <v>tr|G7KXA8|G7KXA8_MEDTR</v>
      </c>
      <c r="D18716" t="s">
        <v>27713</v>
      </c>
      <c r="E18716">
        <v>74.2</v>
      </c>
      <c r="F18716">
        <v>849</v>
      </c>
      <c r="G18716">
        <v>219</v>
      </c>
      <c r="H18716">
        <v>18</v>
      </c>
      <c r="I18716">
        <v>31</v>
      </c>
      <c r="J18716">
        <v>2523</v>
      </c>
      <c r="K18716">
        <v>1</v>
      </c>
      <c r="L18716">
        <v>151</v>
      </c>
      <c r="M18716">
        <v>993</v>
      </c>
      <c r="N18716" t="s">
        <v>18</v>
      </c>
      <c r="O18716">
        <v>0</v>
      </c>
      <c r="P18716">
        <v>3224</v>
      </c>
    </row>
    <row r="18717" spans="1:16" x14ac:dyDescent="0.25">
      <c r="A18717" t="s">
        <v>27714</v>
      </c>
      <c r="B18717">
        <v>684</v>
      </c>
      <c r="C18717" s="3" t="str">
        <f>HYPERLINK("http://www.uniprot.org/uniprot/I3SR39","tr|I3SR39|I3SR39_MEDTR")</f>
        <v>tr|I3SR39|I3SR39_MEDTR</v>
      </c>
      <c r="D18717" t="s">
        <v>22</v>
      </c>
      <c r="E18717">
        <v>85.28</v>
      </c>
      <c r="F18717">
        <v>231</v>
      </c>
      <c r="G18717">
        <v>34</v>
      </c>
      <c r="H18717">
        <v>4</v>
      </c>
      <c r="I18717">
        <v>1</v>
      </c>
      <c r="J18717">
        <v>681</v>
      </c>
      <c r="K18717">
        <v>1</v>
      </c>
      <c r="L18717">
        <v>54</v>
      </c>
      <c r="M18717">
        <v>284</v>
      </c>
      <c r="N18717" t="s">
        <v>18</v>
      </c>
      <c r="O18717" s="1">
        <v>3.9957800000000001E-107</v>
      </c>
      <c r="P18717">
        <v>1008</v>
      </c>
    </row>
    <row r="18718" spans="1:16" x14ac:dyDescent="0.25">
      <c r="A18718" t="s">
        <v>27715</v>
      </c>
      <c r="B18718">
        <v>1398</v>
      </c>
      <c r="C18718" s="3" t="str">
        <f>HYPERLINK("http://www.uniprot.org/uniprot/K4A759","tr|K4A759|K4A759_SETIT")</f>
        <v>tr|K4A759|K4A759_SETIT</v>
      </c>
      <c r="D18718" t="s">
        <v>27716</v>
      </c>
      <c r="E18718">
        <v>48.44</v>
      </c>
      <c r="F18718">
        <v>514</v>
      </c>
      <c r="G18718">
        <v>265</v>
      </c>
      <c r="H18718">
        <v>93</v>
      </c>
      <c r="I18718">
        <v>19</v>
      </c>
      <c r="J18718">
        <v>1281</v>
      </c>
      <c r="K18718">
        <v>1</v>
      </c>
      <c r="L18718">
        <v>58</v>
      </c>
      <c r="M18718">
        <v>571</v>
      </c>
      <c r="N18718" t="s">
        <v>18</v>
      </c>
      <c r="O18718" s="1">
        <v>3.5800499999999998E-123</v>
      </c>
      <c r="P18718">
        <v>1151</v>
      </c>
    </row>
    <row r="18719" spans="1:16" x14ac:dyDescent="0.25">
      <c r="A18719" t="s">
        <v>27717</v>
      </c>
      <c r="B18719">
        <v>2523</v>
      </c>
      <c r="C18719" s="3" t="str">
        <f>HYPERLINK("http://www.uniprot.org/uniprot/G7IA05","tr|G7IA05|G7IA05_MEDTR")</f>
        <v>tr|G7IA05|G7IA05_MEDTR</v>
      </c>
      <c r="D18719" t="s">
        <v>27718</v>
      </c>
      <c r="E18719">
        <v>76.209999999999994</v>
      </c>
      <c r="F18719">
        <v>845</v>
      </c>
      <c r="G18719">
        <v>201</v>
      </c>
      <c r="H18719">
        <v>11</v>
      </c>
      <c r="I18719">
        <v>19</v>
      </c>
      <c r="J18719">
        <v>2520</v>
      </c>
      <c r="K18719">
        <v>1</v>
      </c>
      <c r="L18719">
        <v>9</v>
      </c>
      <c r="M18719">
        <v>826</v>
      </c>
      <c r="N18719" t="s">
        <v>18</v>
      </c>
      <c r="O18719">
        <v>0</v>
      </c>
      <c r="P18719">
        <v>3006</v>
      </c>
    </row>
    <row r="18720" spans="1:16" x14ac:dyDescent="0.25">
      <c r="A18720" t="s">
        <v>27719</v>
      </c>
      <c r="B18720">
        <v>1212</v>
      </c>
      <c r="C18720" s="3" t="str">
        <f>HYPERLINK("http://www.uniprot.org/uniprot/K7KT42","tr|K7KT42|K7KT42_SOYBN")</f>
        <v>tr|K7KT42|K7KT42_SOYBN</v>
      </c>
      <c r="D18720" t="s">
        <v>28</v>
      </c>
      <c r="E18720">
        <v>77.28</v>
      </c>
      <c r="F18720">
        <v>405</v>
      </c>
      <c r="G18720">
        <v>92</v>
      </c>
      <c r="H18720">
        <v>2</v>
      </c>
      <c r="I18720">
        <v>1</v>
      </c>
      <c r="J18720">
        <v>1209</v>
      </c>
      <c r="K18720">
        <v>1</v>
      </c>
      <c r="L18720">
        <v>1</v>
      </c>
      <c r="M18720">
        <v>402</v>
      </c>
      <c r="N18720" t="s">
        <v>18</v>
      </c>
      <c r="O18720" s="1">
        <v>4.13183E-178</v>
      </c>
      <c r="P18720">
        <v>1624</v>
      </c>
    </row>
    <row r="18721" spans="1:16" x14ac:dyDescent="0.25">
      <c r="A18721" t="s">
        <v>27720</v>
      </c>
      <c r="B18721">
        <v>933</v>
      </c>
      <c r="C18721" s="3" t="str">
        <f>HYPERLINK("http://www.uniprot.org/uniprot/I3SC37","tr|I3SC37|I3SC37_MEDTR")</f>
        <v>tr|I3SC37|I3SC37_MEDTR</v>
      </c>
      <c r="D18721" t="s">
        <v>22</v>
      </c>
      <c r="E18721">
        <v>87.05</v>
      </c>
      <c r="F18721">
        <v>309</v>
      </c>
      <c r="G18721">
        <v>40</v>
      </c>
      <c r="H18721">
        <v>0</v>
      </c>
      <c r="I18721">
        <v>1</v>
      </c>
      <c r="J18721">
        <v>927</v>
      </c>
      <c r="K18721">
        <v>1</v>
      </c>
      <c r="L18721">
        <v>1</v>
      </c>
      <c r="M18721">
        <v>309</v>
      </c>
      <c r="N18721" t="s">
        <v>18</v>
      </c>
      <c r="O18721" s="1">
        <v>8.8318499999999995E-153</v>
      </c>
      <c r="P18721">
        <v>1404</v>
      </c>
    </row>
    <row r="18722" spans="1:16" x14ac:dyDescent="0.25">
      <c r="A18722" t="s">
        <v>27721</v>
      </c>
      <c r="B18722">
        <v>1017</v>
      </c>
      <c r="C18722" s="3" t="str">
        <f>HYPERLINK("http://www.uniprot.org/uniprot/Q9SSY8","tr|Q9SSY8|Q9SSY8_PEA")</f>
        <v>tr|Q9SSY8|Q9SSY8_PEA</v>
      </c>
      <c r="D18722" t="s">
        <v>27722</v>
      </c>
      <c r="E18722">
        <v>79.349999999999994</v>
      </c>
      <c r="F18722">
        <v>339</v>
      </c>
      <c r="G18722">
        <v>70</v>
      </c>
      <c r="H18722">
        <v>1</v>
      </c>
      <c r="I18722">
        <v>1</v>
      </c>
      <c r="J18722">
        <v>1014</v>
      </c>
      <c r="K18722">
        <v>1</v>
      </c>
      <c r="L18722">
        <v>1</v>
      </c>
      <c r="M18722">
        <v>339</v>
      </c>
      <c r="N18722" t="s">
        <v>18</v>
      </c>
      <c r="O18722" s="1">
        <v>1.12613E-159</v>
      </c>
      <c r="P18722">
        <v>1464</v>
      </c>
    </row>
    <row r="18723" spans="1:16" x14ac:dyDescent="0.25">
      <c r="A18723" t="s">
        <v>27723</v>
      </c>
      <c r="B18723">
        <v>975</v>
      </c>
      <c r="C18723" s="3" t="str">
        <f>HYPERLINK("http://www.uniprot.org/uniprot/I3S345","tr|I3S345|I3S345_MEDTR")</f>
        <v>tr|I3S345|I3S345_MEDTR</v>
      </c>
      <c r="D18723" t="s">
        <v>22</v>
      </c>
      <c r="E18723">
        <v>80.180000000000007</v>
      </c>
      <c r="F18723">
        <v>323</v>
      </c>
      <c r="G18723">
        <v>64</v>
      </c>
      <c r="H18723">
        <v>0</v>
      </c>
      <c r="I18723">
        <v>1</v>
      </c>
      <c r="J18723">
        <v>969</v>
      </c>
      <c r="K18723">
        <v>1</v>
      </c>
      <c r="L18723">
        <v>3</v>
      </c>
      <c r="M18723">
        <v>325</v>
      </c>
      <c r="N18723" t="s">
        <v>18</v>
      </c>
      <c r="O18723" s="1">
        <v>5.0780000000000001E-154</v>
      </c>
      <c r="P18723">
        <v>1415</v>
      </c>
    </row>
    <row r="18724" spans="1:16" x14ac:dyDescent="0.25">
      <c r="A18724" t="s">
        <v>27724</v>
      </c>
      <c r="B18724">
        <v>603</v>
      </c>
      <c r="C18724" s="3" t="str">
        <f>HYPERLINK("http://www.uniprot.org/uniprot/G7L788","tr|G7L788|G7L788_MEDTR")</f>
        <v>tr|G7L788|G7L788_MEDTR</v>
      </c>
      <c r="D18724" t="s">
        <v>27725</v>
      </c>
      <c r="E18724">
        <v>66.209999999999994</v>
      </c>
      <c r="F18724">
        <v>222</v>
      </c>
      <c r="G18724">
        <v>75</v>
      </c>
      <c r="H18724">
        <v>25</v>
      </c>
      <c r="I18724">
        <v>1</v>
      </c>
      <c r="J18724">
        <v>591</v>
      </c>
      <c r="K18724">
        <v>1</v>
      </c>
      <c r="L18724">
        <v>2</v>
      </c>
      <c r="M18724">
        <v>223</v>
      </c>
      <c r="N18724" t="s">
        <v>18</v>
      </c>
      <c r="O18724" s="1">
        <v>9.0760400000000004E-77</v>
      </c>
      <c r="P18724">
        <v>745</v>
      </c>
    </row>
    <row r="18725" spans="1:16" x14ac:dyDescent="0.25">
      <c r="A18725" t="s">
        <v>27726</v>
      </c>
      <c r="B18725">
        <v>1755</v>
      </c>
      <c r="C18725" s="3" t="str">
        <f>HYPERLINK("http://www.uniprot.org/uniprot/G7JPD1","tr|G7JPD1|G7JPD1_MEDTR")</f>
        <v>tr|G7JPD1|G7JPD1_MEDTR</v>
      </c>
      <c r="D18725" t="s">
        <v>27727</v>
      </c>
      <c r="E18725">
        <v>75.709999999999994</v>
      </c>
      <c r="F18725">
        <v>556</v>
      </c>
      <c r="G18725">
        <v>135</v>
      </c>
      <c r="H18725">
        <v>0</v>
      </c>
      <c r="I18725">
        <v>85</v>
      </c>
      <c r="J18725">
        <v>1752</v>
      </c>
      <c r="K18725">
        <v>1</v>
      </c>
      <c r="L18725">
        <v>29</v>
      </c>
      <c r="M18725">
        <v>583</v>
      </c>
      <c r="N18725" t="s">
        <v>18</v>
      </c>
      <c r="O18725">
        <v>0</v>
      </c>
      <c r="P18725">
        <v>2158</v>
      </c>
    </row>
    <row r="18726" spans="1:16" x14ac:dyDescent="0.25">
      <c r="A18726" t="s">
        <v>27728</v>
      </c>
      <c r="B18726">
        <v>1155</v>
      </c>
      <c r="C18726" s="3" t="str">
        <f>HYPERLINK("http://www.uniprot.org/uniprot/I1LVP2","tr|I1LVP2|I1LVP2_SOYBN")</f>
        <v>tr|I1LVP2|I1LVP2_SOYBN</v>
      </c>
      <c r="D18726" t="s">
        <v>28</v>
      </c>
      <c r="E18726">
        <v>55.82</v>
      </c>
      <c r="F18726">
        <v>249</v>
      </c>
      <c r="G18726">
        <v>110</v>
      </c>
      <c r="H18726">
        <v>39</v>
      </c>
      <c r="I18726">
        <v>463</v>
      </c>
      <c r="J18726">
        <v>1092</v>
      </c>
      <c r="K18726">
        <v>1</v>
      </c>
      <c r="L18726">
        <v>1</v>
      </c>
      <c r="M18726">
        <v>236</v>
      </c>
      <c r="N18726" t="s">
        <v>18</v>
      </c>
      <c r="O18726" s="1">
        <v>7.5449E-57</v>
      </c>
      <c r="P18726">
        <v>578</v>
      </c>
    </row>
    <row r="18727" spans="1:16" x14ac:dyDescent="0.25">
      <c r="A18727" t="s">
        <v>27729</v>
      </c>
      <c r="B18727">
        <v>1305</v>
      </c>
      <c r="C18727" s="3" t="str">
        <f>HYPERLINK("http://www.uniprot.org/uniprot/K7MFU7","tr|K7MFU7|K7MFU7_SOYBN")</f>
        <v>tr|K7MFU7|K7MFU7_SOYBN</v>
      </c>
      <c r="D18727" t="s">
        <v>28</v>
      </c>
      <c r="E18727">
        <v>42.21</v>
      </c>
      <c r="F18727">
        <v>443</v>
      </c>
      <c r="G18727">
        <v>256</v>
      </c>
      <c r="H18727">
        <v>15</v>
      </c>
      <c r="I18727">
        <v>10</v>
      </c>
      <c r="J18727">
        <v>1293</v>
      </c>
      <c r="K18727">
        <v>1</v>
      </c>
      <c r="L18727">
        <v>129</v>
      </c>
      <c r="M18727">
        <v>564</v>
      </c>
      <c r="N18727" t="s">
        <v>18</v>
      </c>
      <c r="O18727" s="1">
        <v>5.9688299999999999E-77</v>
      </c>
      <c r="P18727">
        <v>752</v>
      </c>
    </row>
    <row r="18728" spans="1:16" x14ac:dyDescent="0.25">
      <c r="A18728" t="s">
        <v>27730</v>
      </c>
      <c r="B18728">
        <v>1200</v>
      </c>
      <c r="C18728" s="3" t="str">
        <f>HYPERLINK("http://www.uniprot.org/uniprot/K7MKQ4","tr|K7MKQ4|K7MKQ4_SOYBN")</f>
        <v>tr|K7MKQ4|K7MKQ4_SOYBN</v>
      </c>
      <c r="D18728" t="s">
        <v>28</v>
      </c>
      <c r="E18728">
        <v>70.66</v>
      </c>
      <c r="F18728">
        <v>300</v>
      </c>
      <c r="G18728">
        <v>88</v>
      </c>
      <c r="H18728">
        <v>2</v>
      </c>
      <c r="I18728">
        <v>274</v>
      </c>
      <c r="J18728">
        <v>1167</v>
      </c>
      <c r="K18728">
        <v>1</v>
      </c>
      <c r="L18728">
        <v>14</v>
      </c>
      <c r="M18728">
        <v>306</v>
      </c>
      <c r="N18728" t="s">
        <v>18</v>
      </c>
      <c r="O18728" s="1">
        <v>1.5745000000000001E-113</v>
      </c>
      <c r="P18728">
        <v>1067</v>
      </c>
    </row>
    <row r="18729" spans="1:16" x14ac:dyDescent="0.25">
      <c r="A18729" t="s">
        <v>27731</v>
      </c>
      <c r="B18729">
        <v>792</v>
      </c>
      <c r="C18729" s="3" t="str">
        <f>HYPERLINK("http://www.uniprot.org/uniprot/G7K9E5","tr|G7K9E5|G7K9E5_MEDTR")</f>
        <v>tr|G7K9E5|G7K9E5_MEDTR</v>
      </c>
      <c r="D18729" t="s">
        <v>27732</v>
      </c>
      <c r="E18729">
        <v>78.7</v>
      </c>
      <c r="F18729">
        <v>263</v>
      </c>
      <c r="G18729">
        <v>56</v>
      </c>
      <c r="H18729">
        <v>0</v>
      </c>
      <c r="I18729">
        <v>1</v>
      </c>
      <c r="J18729">
        <v>789</v>
      </c>
      <c r="K18729">
        <v>1</v>
      </c>
      <c r="L18729">
        <v>1</v>
      </c>
      <c r="M18729">
        <v>260</v>
      </c>
      <c r="N18729" t="s">
        <v>18</v>
      </c>
      <c r="O18729" s="1">
        <v>1.16018E-117</v>
      </c>
      <c r="P18729">
        <v>1100</v>
      </c>
    </row>
    <row r="18730" spans="1:16" x14ac:dyDescent="0.25">
      <c r="A18730" t="s">
        <v>27733</v>
      </c>
      <c r="B18730">
        <v>888</v>
      </c>
      <c r="C18730" s="3" t="str">
        <f>HYPERLINK("http://www.uniprot.org/uniprot/M5Y0E0","tr|M5Y0E0|M5Y0E0_PRUPE")</f>
        <v>tr|M5Y0E0|M5Y0E0_PRUPE</v>
      </c>
      <c r="D18730" t="s">
        <v>452</v>
      </c>
      <c r="E18730">
        <v>33.33</v>
      </c>
      <c r="F18730">
        <v>171</v>
      </c>
      <c r="G18730">
        <v>114</v>
      </c>
      <c r="H18730">
        <v>2</v>
      </c>
      <c r="I18730">
        <v>1</v>
      </c>
      <c r="J18730">
        <v>507</v>
      </c>
      <c r="K18730">
        <v>1</v>
      </c>
      <c r="L18730">
        <v>11</v>
      </c>
      <c r="M18730">
        <v>179</v>
      </c>
      <c r="N18730" t="s">
        <v>18</v>
      </c>
      <c r="O18730" s="1">
        <v>6.4781599999999997E-17</v>
      </c>
      <c r="P18730">
        <v>232</v>
      </c>
    </row>
    <row r="18731" spans="1:16" x14ac:dyDescent="0.25">
      <c r="A18731" t="s">
        <v>27734</v>
      </c>
      <c r="B18731">
        <v>441</v>
      </c>
      <c r="C18731" s="3" t="str">
        <f>HYPERLINK("http://www.uniprot.org/uniprot/I1LXS9","tr|I1LXS9|I1LXS9_SOYBN")</f>
        <v>tr|I1LXS9|I1LXS9_SOYBN</v>
      </c>
      <c r="D18731" t="s">
        <v>28</v>
      </c>
      <c r="E18731">
        <v>77.849999999999994</v>
      </c>
      <c r="F18731">
        <v>149</v>
      </c>
      <c r="G18731">
        <v>33</v>
      </c>
      <c r="H18731">
        <v>11</v>
      </c>
      <c r="I18731">
        <v>3</v>
      </c>
      <c r="J18731">
        <v>416</v>
      </c>
      <c r="K18731">
        <v>3</v>
      </c>
      <c r="L18731">
        <v>19196</v>
      </c>
      <c r="M18731">
        <v>19344</v>
      </c>
      <c r="N18731" t="s">
        <v>18</v>
      </c>
      <c r="O18731" s="1">
        <v>5.4305599999999997E-60</v>
      </c>
      <c r="P18731">
        <v>599</v>
      </c>
    </row>
    <row r="18732" spans="1:16" x14ac:dyDescent="0.25">
      <c r="A18732" t="s">
        <v>27735</v>
      </c>
      <c r="B18732">
        <v>1098</v>
      </c>
      <c r="C18732" s="3" t="str">
        <f>HYPERLINK("http://www.uniprot.org/uniprot/K7LE81","tr|K7LE81|K7LE81_SOYBN")</f>
        <v>tr|K7LE81|K7LE81_SOYBN</v>
      </c>
      <c r="D18732" t="s">
        <v>61</v>
      </c>
      <c r="E18732">
        <v>59.95</v>
      </c>
      <c r="F18732">
        <v>402</v>
      </c>
      <c r="G18732">
        <v>161</v>
      </c>
      <c r="H18732">
        <v>37</v>
      </c>
      <c r="I18732">
        <v>1</v>
      </c>
      <c r="J18732">
        <v>1095</v>
      </c>
      <c r="K18732">
        <v>1</v>
      </c>
      <c r="L18732">
        <v>53</v>
      </c>
      <c r="M18732">
        <v>438</v>
      </c>
      <c r="N18732" t="s">
        <v>18</v>
      </c>
      <c r="O18732" s="1">
        <v>2.3476999999999999E-113</v>
      </c>
      <c r="P18732">
        <v>1065</v>
      </c>
    </row>
    <row r="18733" spans="1:16" x14ac:dyDescent="0.25">
      <c r="A18733" t="s">
        <v>27736</v>
      </c>
      <c r="B18733">
        <v>207</v>
      </c>
      <c r="C18733" s="3" t="str">
        <f>HYPERLINK("http://www.uniprot.org/uniprot/D7SYI5","tr|D7SYI5|D7SYI5_VITVI")</f>
        <v>tr|D7SYI5|D7SYI5_VITVI</v>
      </c>
      <c r="D18733" t="s">
        <v>17157</v>
      </c>
      <c r="E18733">
        <v>65.510000000000005</v>
      </c>
      <c r="F18733">
        <v>58</v>
      </c>
      <c r="G18733">
        <v>20</v>
      </c>
      <c r="H18733">
        <v>0</v>
      </c>
      <c r="I18733">
        <v>25</v>
      </c>
      <c r="J18733">
        <v>198</v>
      </c>
      <c r="K18733">
        <v>1</v>
      </c>
      <c r="L18733">
        <v>107</v>
      </c>
      <c r="M18733">
        <v>164</v>
      </c>
      <c r="N18733" t="s">
        <v>18</v>
      </c>
      <c r="O18733" s="1">
        <v>5.3501399999999997E-12</v>
      </c>
      <c r="P18733">
        <v>185</v>
      </c>
    </row>
    <row r="18734" spans="1:16" x14ac:dyDescent="0.25">
      <c r="A18734" t="s">
        <v>27737</v>
      </c>
      <c r="B18734">
        <v>1437</v>
      </c>
      <c r="C18734" s="3" t="str">
        <f>HYPERLINK("http://www.uniprot.org/uniprot/I1M3M3","tr|I1M3M3|I1M3M3_SOYBN")</f>
        <v>tr|I1M3M3|I1M3M3_SOYBN</v>
      </c>
      <c r="D18734" t="s">
        <v>71</v>
      </c>
      <c r="E18734">
        <v>80.08</v>
      </c>
      <c r="F18734">
        <v>477</v>
      </c>
      <c r="G18734">
        <v>95</v>
      </c>
      <c r="H18734">
        <v>0</v>
      </c>
      <c r="I18734">
        <v>1</v>
      </c>
      <c r="J18734">
        <v>1431</v>
      </c>
      <c r="K18734">
        <v>1</v>
      </c>
      <c r="L18734">
        <v>107</v>
      </c>
      <c r="M18734">
        <v>583</v>
      </c>
      <c r="N18734" t="s">
        <v>18</v>
      </c>
      <c r="O18734">
        <v>0</v>
      </c>
      <c r="P18734">
        <v>2000</v>
      </c>
    </row>
    <row r="18735" spans="1:16" x14ac:dyDescent="0.25">
      <c r="A18735" t="s">
        <v>27738</v>
      </c>
      <c r="B18735">
        <v>2076</v>
      </c>
      <c r="C18735" s="3" t="str">
        <f>HYPERLINK("http://www.uniprot.org/uniprot/I1MI23","tr|I1MI23|I1MI23_SOYBN")</f>
        <v>tr|I1MI23|I1MI23_SOYBN</v>
      </c>
      <c r="D18735" t="s">
        <v>28</v>
      </c>
      <c r="E18735">
        <v>75.88</v>
      </c>
      <c r="F18735">
        <v>709</v>
      </c>
      <c r="G18735">
        <v>171</v>
      </c>
      <c r="H18735">
        <v>35</v>
      </c>
      <c r="I18735">
        <v>52</v>
      </c>
      <c r="J18735">
        <v>2073</v>
      </c>
      <c r="K18735">
        <v>1</v>
      </c>
      <c r="L18735">
        <v>36</v>
      </c>
      <c r="M18735">
        <v>744</v>
      </c>
      <c r="N18735" t="s">
        <v>18</v>
      </c>
      <c r="O18735">
        <v>0</v>
      </c>
      <c r="P18735">
        <v>2769</v>
      </c>
    </row>
    <row r="18736" spans="1:16" x14ac:dyDescent="0.25">
      <c r="A18736" t="s">
        <v>27739</v>
      </c>
      <c r="B18736">
        <v>3339</v>
      </c>
      <c r="C18736" s="3" t="str">
        <f>HYPERLINK("http://www.uniprot.org/uniprot/I1LP75","tr|I1LP75|I1LP75_SOYBN")</f>
        <v>tr|I1LP75|I1LP75_SOYBN</v>
      </c>
      <c r="D18736" t="s">
        <v>71</v>
      </c>
      <c r="E18736">
        <v>75.87</v>
      </c>
      <c r="F18736">
        <v>601</v>
      </c>
      <c r="G18736">
        <v>145</v>
      </c>
      <c r="H18736">
        <v>4</v>
      </c>
      <c r="I18736">
        <v>1</v>
      </c>
      <c r="J18736">
        <v>1791</v>
      </c>
      <c r="K18736">
        <v>1</v>
      </c>
      <c r="L18736">
        <v>1</v>
      </c>
      <c r="M18736">
        <v>601</v>
      </c>
      <c r="N18736" t="s">
        <v>18</v>
      </c>
      <c r="O18736">
        <v>0</v>
      </c>
      <c r="P18736">
        <v>2276</v>
      </c>
    </row>
    <row r="18737" spans="1:16" x14ac:dyDescent="0.25">
      <c r="A18737" t="s">
        <v>27740</v>
      </c>
      <c r="B18737">
        <v>657</v>
      </c>
      <c r="C18737" s="3" t="str">
        <f>HYPERLINK("http://www.uniprot.org/uniprot/A5AEG4","tr|A5AEG4|A5AEG4_VITVI")</f>
        <v>tr|A5AEG4|A5AEG4_VITVI</v>
      </c>
      <c r="D18737" t="s">
        <v>2698</v>
      </c>
      <c r="E18737">
        <v>72.760000000000005</v>
      </c>
      <c r="F18737">
        <v>213</v>
      </c>
      <c r="G18737">
        <v>58</v>
      </c>
      <c r="H18737">
        <v>0</v>
      </c>
      <c r="I18737">
        <v>1</v>
      </c>
      <c r="J18737">
        <v>639</v>
      </c>
      <c r="K18737">
        <v>1</v>
      </c>
      <c r="L18737">
        <v>120</v>
      </c>
      <c r="M18737">
        <v>332</v>
      </c>
      <c r="N18737" t="s">
        <v>18</v>
      </c>
      <c r="O18737" s="1">
        <v>5.9540000000000001E-86</v>
      </c>
      <c r="P18737">
        <v>825</v>
      </c>
    </row>
    <row r="18738" spans="1:16" x14ac:dyDescent="0.25">
      <c r="A18738" t="s">
        <v>27741</v>
      </c>
      <c r="B18738">
        <v>870</v>
      </c>
      <c r="C18738" s="3" t="str">
        <f>HYPERLINK("http://www.uniprot.org/uniprot/G7KXI4","tr|G7KXI4|G7KXI4_MEDTR")</f>
        <v>tr|G7KXI4|G7KXI4_MEDTR</v>
      </c>
      <c r="D18738" t="s">
        <v>27742</v>
      </c>
      <c r="E18738">
        <v>76.650000000000006</v>
      </c>
      <c r="F18738">
        <v>287</v>
      </c>
      <c r="G18738">
        <v>67</v>
      </c>
      <c r="H18738">
        <v>0</v>
      </c>
      <c r="I18738">
        <v>1</v>
      </c>
      <c r="J18738">
        <v>861</v>
      </c>
      <c r="K18738">
        <v>1</v>
      </c>
      <c r="L18738">
        <v>10</v>
      </c>
      <c r="M18738">
        <v>291</v>
      </c>
      <c r="N18738" t="s">
        <v>18</v>
      </c>
      <c r="O18738" s="1">
        <v>2.3687299999999999E-125</v>
      </c>
      <c r="P18738">
        <v>1167</v>
      </c>
    </row>
    <row r="18739" spans="1:16" x14ac:dyDescent="0.25">
      <c r="A18739" t="s">
        <v>27743</v>
      </c>
      <c r="B18739">
        <v>489</v>
      </c>
      <c r="C18739" s="3" t="str">
        <f>HYPERLINK("http://www.uniprot.org/uniprot/G7KXA8","tr|G7KXA8|G7KXA8_MEDTR")</f>
        <v>tr|G7KXA8|G7KXA8_MEDTR</v>
      </c>
      <c r="D18739" t="s">
        <v>27713</v>
      </c>
      <c r="E18739">
        <v>84.96</v>
      </c>
      <c r="F18739">
        <v>153</v>
      </c>
      <c r="G18739">
        <v>23</v>
      </c>
      <c r="H18739">
        <v>1</v>
      </c>
      <c r="I18739">
        <v>1</v>
      </c>
      <c r="J18739">
        <v>456</v>
      </c>
      <c r="K18739">
        <v>1</v>
      </c>
      <c r="L18739">
        <v>1</v>
      </c>
      <c r="M18739">
        <v>153</v>
      </c>
      <c r="N18739" t="s">
        <v>18</v>
      </c>
      <c r="O18739" s="1">
        <v>5.6586999999999997E-70</v>
      </c>
      <c r="P18739">
        <v>685</v>
      </c>
    </row>
    <row r="18740" spans="1:16" x14ac:dyDescent="0.25">
      <c r="A18740" t="s">
        <v>27744</v>
      </c>
      <c r="B18740">
        <v>1092</v>
      </c>
      <c r="C18740" s="3" t="str">
        <f>HYPERLINK("http://www.uniprot.org/uniprot/I1L5V3","tr|I1L5V3|I1L5V3_SOYBN")</f>
        <v>tr|I1L5V3|I1L5V3_SOYBN</v>
      </c>
      <c r="D18740" t="s">
        <v>28</v>
      </c>
      <c r="E18740">
        <v>64.22</v>
      </c>
      <c r="F18740">
        <v>369</v>
      </c>
      <c r="G18740">
        <v>132</v>
      </c>
      <c r="H18740">
        <v>6</v>
      </c>
      <c r="I18740">
        <v>1</v>
      </c>
      <c r="J18740">
        <v>1089</v>
      </c>
      <c r="K18740">
        <v>1</v>
      </c>
      <c r="L18740">
        <v>1</v>
      </c>
      <c r="M18740">
        <v>363</v>
      </c>
      <c r="N18740" t="s">
        <v>18</v>
      </c>
      <c r="O18740" s="1">
        <v>6.5253800000000001E-124</v>
      </c>
      <c r="P18740">
        <v>1156</v>
      </c>
    </row>
    <row r="18741" spans="1:16" x14ac:dyDescent="0.25">
      <c r="A18741" t="s">
        <v>27745</v>
      </c>
      <c r="B18741">
        <v>237</v>
      </c>
      <c r="C18741" s="3" t="str">
        <f>HYPERLINK("http://www.uniprot.org/uniprot/I1JNV5","tr|I1JNV5|I1JNV5_SOYBN")</f>
        <v>tr|I1JNV5|I1JNV5_SOYBN</v>
      </c>
      <c r="D18741" t="s">
        <v>28</v>
      </c>
      <c r="E18741">
        <v>73.209999999999994</v>
      </c>
      <c r="F18741">
        <v>56</v>
      </c>
      <c r="G18741">
        <v>15</v>
      </c>
      <c r="H18741">
        <v>2</v>
      </c>
      <c r="I18741">
        <v>73</v>
      </c>
      <c r="J18741">
        <v>234</v>
      </c>
      <c r="K18741">
        <v>1</v>
      </c>
      <c r="L18741">
        <v>58</v>
      </c>
      <c r="M18741">
        <v>113</v>
      </c>
      <c r="N18741" t="s">
        <v>18</v>
      </c>
      <c r="O18741" s="1">
        <v>4.84917E-13</v>
      </c>
      <c r="P18741">
        <v>194</v>
      </c>
    </row>
    <row r="18742" spans="1:16" x14ac:dyDescent="0.25">
      <c r="A18742" t="s">
        <v>27746</v>
      </c>
      <c r="B18742">
        <v>516</v>
      </c>
      <c r="C18742" s="3" t="str">
        <f>HYPERLINK("http://www.uniprot.org/uniprot/G7L7T4","tr|G7L7T4|G7L7T4_MEDTR")</f>
        <v>tr|G7L7T4|G7L7T4_MEDTR</v>
      </c>
      <c r="D18742" t="s">
        <v>15015</v>
      </c>
      <c r="E18742">
        <v>75</v>
      </c>
      <c r="F18742">
        <v>188</v>
      </c>
      <c r="G18742">
        <v>47</v>
      </c>
      <c r="H18742">
        <v>17</v>
      </c>
      <c r="I18742">
        <v>1</v>
      </c>
      <c r="J18742">
        <v>513</v>
      </c>
      <c r="K18742">
        <v>1</v>
      </c>
      <c r="L18742">
        <v>1</v>
      </c>
      <c r="M18742">
        <v>187</v>
      </c>
      <c r="N18742" t="s">
        <v>18</v>
      </c>
      <c r="O18742" s="1">
        <v>1.19174E-75</v>
      </c>
      <c r="P18742">
        <v>734</v>
      </c>
    </row>
    <row r="18743" spans="1:16" x14ac:dyDescent="0.25">
      <c r="A18743" t="s">
        <v>27747</v>
      </c>
      <c r="B18743">
        <v>645</v>
      </c>
      <c r="C18743" s="3" t="str">
        <f>HYPERLINK("http://www.uniprot.org/uniprot/G7IA07","tr|G7IA07|G7IA07_MEDTR")</f>
        <v>tr|G7IA07|G7IA07_MEDTR</v>
      </c>
      <c r="D18743" t="s">
        <v>27748</v>
      </c>
      <c r="E18743">
        <v>89.35</v>
      </c>
      <c r="F18743">
        <v>216</v>
      </c>
      <c r="G18743">
        <v>23</v>
      </c>
      <c r="H18743">
        <v>3</v>
      </c>
      <c r="I18743">
        <v>1</v>
      </c>
      <c r="J18743">
        <v>639</v>
      </c>
      <c r="K18743">
        <v>1</v>
      </c>
      <c r="L18743">
        <v>1</v>
      </c>
      <c r="M18743">
        <v>216</v>
      </c>
      <c r="N18743" t="s">
        <v>18</v>
      </c>
      <c r="O18743" s="1">
        <v>5.9193599999999995E-107</v>
      </c>
      <c r="P18743">
        <v>1006</v>
      </c>
    </row>
    <row r="18744" spans="1:16" x14ac:dyDescent="0.25">
      <c r="A18744" t="s">
        <v>27749</v>
      </c>
      <c r="B18744">
        <v>537</v>
      </c>
      <c r="C18744" s="3" t="str">
        <f>HYPERLINK("http://www.uniprot.org/uniprot/K7KT44","tr|K7KT44|K7KT44_SOYBN")</f>
        <v>tr|K7KT44|K7KT44_SOYBN</v>
      </c>
      <c r="D18744" t="s">
        <v>28</v>
      </c>
      <c r="E18744">
        <v>58.06</v>
      </c>
      <c r="F18744">
        <v>186</v>
      </c>
      <c r="G18744">
        <v>78</v>
      </c>
      <c r="H18744">
        <v>12</v>
      </c>
      <c r="I18744">
        <v>1</v>
      </c>
      <c r="J18744">
        <v>522</v>
      </c>
      <c r="K18744">
        <v>1</v>
      </c>
      <c r="L18744">
        <v>1</v>
      </c>
      <c r="M18744">
        <v>180</v>
      </c>
      <c r="N18744" t="s">
        <v>18</v>
      </c>
      <c r="O18744" s="1">
        <v>5.5253799999999997E-49</v>
      </c>
      <c r="P18744">
        <v>504</v>
      </c>
    </row>
    <row r="18745" spans="1:16" x14ac:dyDescent="0.25">
      <c r="A18745" t="s">
        <v>27750</v>
      </c>
      <c r="B18745">
        <v>411</v>
      </c>
      <c r="C18745" s="3" t="str">
        <f>HYPERLINK("http://www.uniprot.org/uniprot/I3SPV4","tr|I3SPV4|I3SPV4_MEDTR")</f>
        <v>tr|I3SPV4|I3SPV4_MEDTR</v>
      </c>
      <c r="D18745" t="s">
        <v>22</v>
      </c>
      <c r="E18745">
        <v>77.53</v>
      </c>
      <c r="F18745">
        <v>138</v>
      </c>
      <c r="G18745">
        <v>31</v>
      </c>
      <c r="H18745">
        <v>2</v>
      </c>
      <c r="I18745">
        <v>1</v>
      </c>
      <c r="J18745">
        <v>408</v>
      </c>
      <c r="K18745">
        <v>1</v>
      </c>
      <c r="L18745">
        <v>1</v>
      </c>
      <c r="M18745">
        <v>138</v>
      </c>
      <c r="N18745" t="s">
        <v>18</v>
      </c>
      <c r="O18745" s="1">
        <v>1.0374799999999999E-55</v>
      </c>
      <c r="P18745">
        <v>562</v>
      </c>
    </row>
    <row r="18746" spans="1:16" x14ac:dyDescent="0.25">
      <c r="A18746" t="s">
        <v>27751</v>
      </c>
      <c r="B18746">
        <v>1209</v>
      </c>
      <c r="C18746" s="3" t="str">
        <f>HYPERLINK("http://www.uniprot.org/uniprot/A5AHQ6","tr|A5AHQ6|A5AHQ6_VITVI")</f>
        <v>tr|A5AHQ6|A5AHQ6_VITVI</v>
      </c>
      <c r="D18746" t="s">
        <v>563</v>
      </c>
      <c r="E18746">
        <v>20.61</v>
      </c>
      <c r="F18746">
        <v>422</v>
      </c>
      <c r="G18746">
        <v>335</v>
      </c>
      <c r="H18746">
        <v>26</v>
      </c>
      <c r="I18746">
        <v>1</v>
      </c>
      <c r="J18746">
        <v>1188</v>
      </c>
      <c r="K18746">
        <v>1</v>
      </c>
      <c r="L18746">
        <v>599</v>
      </c>
      <c r="M18746">
        <v>1008</v>
      </c>
      <c r="N18746" t="s">
        <v>18</v>
      </c>
      <c r="O18746" s="1">
        <v>2.6154499999999999E-15</v>
      </c>
      <c r="P18746">
        <v>220</v>
      </c>
    </row>
    <row r="18747" spans="1:16" x14ac:dyDescent="0.25">
      <c r="A18747" t="s">
        <v>27752</v>
      </c>
      <c r="B18747">
        <v>1254</v>
      </c>
      <c r="C18747" s="3" t="str">
        <f>HYPERLINK("http://www.uniprot.org/uniprot/I1KRQ5","tr|I1KRQ5|I1KRQ5_SOYBN")</f>
        <v>tr|I1KRQ5|I1KRQ5_SOYBN</v>
      </c>
      <c r="D18747" t="s">
        <v>28</v>
      </c>
      <c r="E18747">
        <v>76.760000000000005</v>
      </c>
      <c r="F18747">
        <v>439</v>
      </c>
      <c r="G18747">
        <v>102</v>
      </c>
      <c r="H18747">
        <v>22</v>
      </c>
      <c r="I18747">
        <v>1</v>
      </c>
      <c r="J18747">
        <v>1251</v>
      </c>
      <c r="K18747">
        <v>1</v>
      </c>
      <c r="L18747">
        <v>1</v>
      </c>
      <c r="M18747">
        <v>436</v>
      </c>
      <c r="N18747" t="s">
        <v>18</v>
      </c>
      <c r="O18747">
        <v>0</v>
      </c>
      <c r="P18747">
        <v>1738</v>
      </c>
    </row>
    <row r="18748" spans="1:16" x14ac:dyDescent="0.25">
      <c r="A18748" t="s">
        <v>27753</v>
      </c>
      <c r="B18748">
        <v>1836</v>
      </c>
      <c r="C18748" s="3" t="str">
        <f>HYPERLINK("http://www.uniprot.org/uniprot/G7L789","tr|G7L789|G7L789_MEDTR")</f>
        <v>tr|G7L789|G7L789_MEDTR</v>
      </c>
      <c r="D18748" t="s">
        <v>27754</v>
      </c>
      <c r="E18748">
        <v>76.53</v>
      </c>
      <c r="F18748">
        <v>618</v>
      </c>
      <c r="G18748">
        <v>145</v>
      </c>
      <c r="H18748">
        <v>13</v>
      </c>
      <c r="I18748">
        <v>1</v>
      </c>
      <c r="J18748">
        <v>1815</v>
      </c>
      <c r="K18748">
        <v>1</v>
      </c>
      <c r="L18748">
        <v>15</v>
      </c>
      <c r="M18748">
        <v>630</v>
      </c>
      <c r="N18748" t="s">
        <v>18</v>
      </c>
      <c r="O18748">
        <v>0</v>
      </c>
      <c r="P18748">
        <v>2388</v>
      </c>
    </row>
    <row r="18749" spans="1:16" x14ac:dyDescent="0.25">
      <c r="A18749" t="s">
        <v>27755</v>
      </c>
      <c r="B18749">
        <v>1035</v>
      </c>
      <c r="C18749" s="3" t="str">
        <f>HYPERLINK("http://www.uniprot.org/uniprot/I1KGZ1","tr|I1KGZ1|I1KGZ1_SOYBN")</f>
        <v>tr|I1KGZ1|I1KGZ1_SOYBN</v>
      </c>
      <c r="D18749" t="s">
        <v>28</v>
      </c>
      <c r="E18749">
        <v>89.47</v>
      </c>
      <c r="F18749">
        <v>342</v>
      </c>
      <c r="G18749">
        <v>36</v>
      </c>
      <c r="H18749">
        <v>0</v>
      </c>
      <c r="I18749">
        <v>7</v>
      </c>
      <c r="J18749">
        <v>1032</v>
      </c>
      <c r="K18749">
        <v>1</v>
      </c>
      <c r="L18749">
        <v>36</v>
      </c>
      <c r="M18749">
        <v>374</v>
      </c>
      <c r="N18749" t="s">
        <v>18</v>
      </c>
      <c r="O18749" s="1">
        <v>1.2348299999999999E-177</v>
      </c>
      <c r="P18749">
        <v>1619</v>
      </c>
    </row>
    <row r="18750" spans="1:16" x14ac:dyDescent="0.25">
      <c r="A18750" t="s">
        <v>27756</v>
      </c>
      <c r="B18750">
        <v>2859</v>
      </c>
      <c r="C18750" s="3" t="str">
        <f>HYPERLINK("http://www.uniprot.org/uniprot/G7JUD3","tr|G7JUD3|G7JUD3_MEDTR")</f>
        <v>tr|G7JUD3|G7JUD3_MEDTR</v>
      </c>
      <c r="D18750" t="s">
        <v>27757</v>
      </c>
      <c r="E18750">
        <v>89.39</v>
      </c>
      <c r="F18750">
        <v>952</v>
      </c>
      <c r="G18750">
        <v>101</v>
      </c>
      <c r="H18750">
        <v>0</v>
      </c>
      <c r="I18750">
        <v>1</v>
      </c>
      <c r="J18750">
        <v>2856</v>
      </c>
      <c r="K18750">
        <v>1</v>
      </c>
      <c r="L18750">
        <v>1</v>
      </c>
      <c r="M18750">
        <v>952</v>
      </c>
      <c r="N18750" t="s">
        <v>18</v>
      </c>
      <c r="O18750">
        <v>0</v>
      </c>
      <c r="P18750">
        <v>4321</v>
      </c>
    </row>
    <row r="18751" spans="1:16" x14ac:dyDescent="0.25">
      <c r="A18751" t="s">
        <v>27758</v>
      </c>
      <c r="B18751">
        <v>1395</v>
      </c>
      <c r="C18751" s="3" t="str">
        <f>HYPERLINK("http://www.uniprot.org/uniprot/K7KE08","tr|K7KE08|K7KE08_SOYBN")</f>
        <v>tr|K7KE08|K7KE08_SOYBN</v>
      </c>
      <c r="D18751" t="s">
        <v>28</v>
      </c>
      <c r="E18751">
        <v>71.89</v>
      </c>
      <c r="F18751">
        <v>459</v>
      </c>
      <c r="G18751">
        <v>129</v>
      </c>
      <c r="H18751">
        <v>34</v>
      </c>
      <c r="I18751">
        <v>76</v>
      </c>
      <c r="J18751">
        <v>1350</v>
      </c>
      <c r="K18751">
        <v>1</v>
      </c>
      <c r="L18751">
        <v>7</v>
      </c>
      <c r="M18751">
        <v>462</v>
      </c>
      <c r="N18751" t="s">
        <v>18</v>
      </c>
      <c r="O18751">
        <v>0</v>
      </c>
      <c r="P18751">
        <v>1650</v>
      </c>
    </row>
    <row r="18752" spans="1:16" x14ac:dyDescent="0.25">
      <c r="A18752" t="s">
        <v>27759</v>
      </c>
      <c r="B18752">
        <v>630</v>
      </c>
      <c r="C18752" s="3" t="str">
        <f>HYPERLINK("http://www.uniprot.org/uniprot/I1JX75","tr|I1JX75|I1JX75_SOYBN")</f>
        <v>tr|I1JX75|I1JX75_SOYBN</v>
      </c>
      <c r="D18752" t="s">
        <v>28</v>
      </c>
      <c r="E18752">
        <v>46.73</v>
      </c>
      <c r="F18752">
        <v>199</v>
      </c>
      <c r="G18752">
        <v>106</v>
      </c>
      <c r="H18752">
        <v>51</v>
      </c>
      <c r="I18752">
        <v>70</v>
      </c>
      <c r="J18752">
        <v>513</v>
      </c>
      <c r="K18752">
        <v>1</v>
      </c>
      <c r="L18752">
        <v>32</v>
      </c>
      <c r="M18752">
        <v>223</v>
      </c>
      <c r="N18752" t="s">
        <v>18</v>
      </c>
      <c r="O18752" s="1">
        <v>5.4691499999999997E-30</v>
      </c>
      <c r="P18752">
        <v>342</v>
      </c>
    </row>
    <row r="18753" spans="1:16" x14ac:dyDescent="0.25">
      <c r="A18753" t="s">
        <v>27760</v>
      </c>
      <c r="B18753">
        <v>1617</v>
      </c>
      <c r="C18753" s="3" t="str">
        <f>HYPERLINK("http://www.uniprot.org/uniprot/G7K9E0","tr|G7K9E0|G7K9E0_MEDTR")</f>
        <v>tr|G7K9E0|G7K9E0_MEDTR</v>
      </c>
      <c r="D18753" t="s">
        <v>27761</v>
      </c>
      <c r="E18753">
        <v>90.64</v>
      </c>
      <c r="F18753">
        <v>513</v>
      </c>
      <c r="G18753">
        <v>48</v>
      </c>
      <c r="H18753">
        <v>0</v>
      </c>
      <c r="I18753">
        <v>73</v>
      </c>
      <c r="J18753">
        <v>1611</v>
      </c>
      <c r="K18753">
        <v>1</v>
      </c>
      <c r="L18753">
        <v>27</v>
      </c>
      <c r="M18753">
        <v>537</v>
      </c>
      <c r="N18753" t="s">
        <v>18</v>
      </c>
      <c r="O18753">
        <v>0</v>
      </c>
      <c r="P18753">
        <v>2513</v>
      </c>
    </row>
    <row r="18754" spans="1:16" x14ac:dyDescent="0.25">
      <c r="A18754" t="s">
        <v>27762</v>
      </c>
      <c r="B18754">
        <v>1851</v>
      </c>
      <c r="C18754" s="3" t="str">
        <f>HYPERLINK("http://www.uniprot.org/uniprot/I1MHP5","tr|I1MHP5|I1MHP5_SOYBN")</f>
        <v>tr|I1MHP5|I1MHP5_SOYBN</v>
      </c>
      <c r="D18754" t="s">
        <v>28</v>
      </c>
      <c r="E18754">
        <v>27.85</v>
      </c>
      <c r="F18754">
        <v>420</v>
      </c>
      <c r="G18754">
        <v>303</v>
      </c>
      <c r="H18754">
        <v>42</v>
      </c>
      <c r="I18754">
        <v>151</v>
      </c>
      <c r="J18754">
        <v>1284</v>
      </c>
      <c r="K18754">
        <v>1</v>
      </c>
      <c r="L18754">
        <v>1057</v>
      </c>
      <c r="M18754">
        <v>1470</v>
      </c>
      <c r="N18754" t="s">
        <v>18</v>
      </c>
      <c r="O18754" s="1">
        <v>2.30072E-30</v>
      </c>
      <c r="P18754">
        <v>352</v>
      </c>
    </row>
    <row r="18755" spans="1:16" x14ac:dyDescent="0.25">
      <c r="A18755" t="s">
        <v>27763</v>
      </c>
      <c r="B18755">
        <v>789</v>
      </c>
      <c r="C18755" s="3" t="str">
        <f>HYPERLINK("http://www.uniprot.org/uniprot/K7MNX2","tr|K7MNX2|K7MNX2_SOYBN")</f>
        <v>tr|K7MNX2|K7MNX2_SOYBN</v>
      </c>
      <c r="D18755" t="s">
        <v>28</v>
      </c>
      <c r="E18755">
        <v>28.4</v>
      </c>
      <c r="F18755">
        <v>176</v>
      </c>
      <c r="G18755">
        <v>126</v>
      </c>
      <c r="H18755">
        <v>2</v>
      </c>
      <c r="I18755">
        <v>190</v>
      </c>
      <c r="J18755">
        <v>711</v>
      </c>
      <c r="K18755">
        <v>1</v>
      </c>
      <c r="L18755">
        <v>320</v>
      </c>
      <c r="M18755">
        <v>486</v>
      </c>
      <c r="N18755" t="s">
        <v>18</v>
      </c>
      <c r="O18755" s="1">
        <v>3.5703800000000002E-10</v>
      </c>
      <c r="P18755">
        <v>173</v>
      </c>
    </row>
    <row r="18756" spans="1:16" x14ac:dyDescent="0.25">
      <c r="A18756" t="s">
        <v>27764</v>
      </c>
      <c r="B18756">
        <v>606</v>
      </c>
      <c r="C18756" s="3" t="str">
        <f>HYPERLINK("http://www.uniprot.org/uniprot/K7MNX2","tr|K7MNX2|K7MNX2_SOYBN")</f>
        <v>tr|K7MNX2|K7MNX2_SOYBN</v>
      </c>
      <c r="D18756" t="s">
        <v>28</v>
      </c>
      <c r="E18756">
        <v>24.7</v>
      </c>
      <c r="F18756">
        <v>170</v>
      </c>
      <c r="G18756">
        <v>128</v>
      </c>
      <c r="H18756">
        <v>3</v>
      </c>
      <c r="I18756">
        <v>97</v>
      </c>
      <c r="J18756">
        <v>597</v>
      </c>
      <c r="K18756">
        <v>1</v>
      </c>
      <c r="L18756">
        <v>274</v>
      </c>
      <c r="M18756">
        <v>437</v>
      </c>
      <c r="N18756" t="s">
        <v>18</v>
      </c>
      <c r="O18756" s="1">
        <v>3.4570999999999999E-7</v>
      </c>
      <c r="P18756">
        <v>145</v>
      </c>
    </row>
    <row r="18757" spans="1:16" x14ac:dyDescent="0.25">
      <c r="A18757" t="s">
        <v>27765</v>
      </c>
      <c r="B18757">
        <v>381</v>
      </c>
      <c r="C18757" s="3" t="str">
        <f>HYPERLINK("http://www.uniprot.org/uniprot/I1KGW7","tr|I1KGW7|I1KGW7_SOYBN")</f>
        <v>tr|I1KGW7|I1KGW7_SOYBN</v>
      </c>
      <c r="D18757" t="s">
        <v>4127</v>
      </c>
      <c r="E18757">
        <v>62.96</v>
      </c>
      <c r="F18757">
        <v>81</v>
      </c>
      <c r="G18757">
        <v>30</v>
      </c>
      <c r="H18757">
        <v>4</v>
      </c>
      <c r="I18757">
        <v>1</v>
      </c>
      <c r="J18757">
        <v>231</v>
      </c>
      <c r="K18757">
        <v>1</v>
      </c>
      <c r="L18757">
        <v>25</v>
      </c>
      <c r="M18757">
        <v>101</v>
      </c>
      <c r="N18757" t="s">
        <v>18</v>
      </c>
      <c r="O18757" s="1">
        <v>1.5842900000000001E-19</v>
      </c>
      <c r="P18757">
        <v>250</v>
      </c>
    </row>
    <row r="18758" spans="1:16" x14ac:dyDescent="0.25">
      <c r="A18758" t="s">
        <v>27766</v>
      </c>
      <c r="B18758">
        <v>207</v>
      </c>
      <c r="C18758" s="3" t="str">
        <f>HYPERLINK("http://www.uniprot.org/uniprot/D7SYI5","tr|D7SYI5|D7SYI5_VITVI")</f>
        <v>tr|D7SYI5|D7SYI5_VITVI</v>
      </c>
      <c r="D18758" t="s">
        <v>17157</v>
      </c>
      <c r="E18758">
        <v>56.71</v>
      </c>
      <c r="F18758">
        <v>67</v>
      </c>
      <c r="G18758">
        <v>29</v>
      </c>
      <c r="H18758">
        <v>0</v>
      </c>
      <c r="I18758">
        <v>4</v>
      </c>
      <c r="J18758">
        <v>204</v>
      </c>
      <c r="K18758">
        <v>1</v>
      </c>
      <c r="L18758">
        <v>73</v>
      </c>
      <c r="M18758">
        <v>139</v>
      </c>
      <c r="N18758" t="s">
        <v>18</v>
      </c>
      <c r="O18758" s="1">
        <v>9.7502500000000005E-14</v>
      </c>
      <c r="P18758">
        <v>200</v>
      </c>
    </row>
    <row r="18759" spans="1:16" x14ac:dyDescent="0.25">
      <c r="A18759" t="s">
        <v>27767</v>
      </c>
      <c r="B18759">
        <v>414</v>
      </c>
      <c r="C18759" s="3" t="str">
        <f>HYPERLINK("http://www.uniprot.org/uniprot/I1M3M2","tr|I1M3M2|I1M3M2_SOYBN")</f>
        <v>tr|I1M3M2|I1M3M2_SOYBN</v>
      </c>
      <c r="D18759" t="s">
        <v>71</v>
      </c>
      <c r="E18759">
        <v>78.83</v>
      </c>
      <c r="F18759">
        <v>137</v>
      </c>
      <c r="G18759">
        <v>29</v>
      </c>
      <c r="H18759">
        <v>0</v>
      </c>
      <c r="I18759">
        <v>1</v>
      </c>
      <c r="J18759">
        <v>411</v>
      </c>
      <c r="K18759">
        <v>1</v>
      </c>
      <c r="L18759">
        <v>1</v>
      </c>
      <c r="M18759">
        <v>136</v>
      </c>
      <c r="N18759" t="s">
        <v>18</v>
      </c>
      <c r="O18759" s="1">
        <v>6.2651900000000003E-53</v>
      </c>
      <c r="P18759">
        <v>538</v>
      </c>
    </row>
    <row r="18760" spans="1:16" x14ac:dyDescent="0.25">
      <c r="A18760" t="s">
        <v>27768</v>
      </c>
      <c r="B18760">
        <v>1080</v>
      </c>
      <c r="C18760" s="3" t="str">
        <f>HYPERLINK("http://www.uniprot.org/uniprot/I1LV40","tr|I1LV40|I1LV40_SOYBN")</f>
        <v>tr|I1LV40|I1LV40_SOYBN</v>
      </c>
      <c r="D18760" t="s">
        <v>28</v>
      </c>
      <c r="E18760">
        <v>70.599999999999994</v>
      </c>
      <c r="F18760">
        <v>364</v>
      </c>
      <c r="G18760">
        <v>107</v>
      </c>
      <c r="H18760">
        <v>5</v>
      </c>
      <c r="I18760">
        <v>1</v>
      </c>
      <c r="J18760">
        <v>1077</v>
      </c>
      <c r="K18760">
        <v>1</v>
      </c>
      <c r="L18760">
        <v>1</v>
      </c>
      <c r="M18760">
        <v>364</v>
      </c>
      <c r="N18760" t="s">
        <v>18</v>
      </c>
      <c r="O18760" s="1">
        <v>2.5884E-141</v>
      </c>
      <c r="P18760">
        <v>1306</v>
      </c>
    </row>
    <row r="18761" spans="1:16" x14ac:dyDescent="0.25">
      <c r="A18761" t="s">
        <v>27769</v>
      </c>
      <c r="B18761">
        <v>993</v>
      </c>
      <c r="C18761" s="3" t="str">
        <f>HYPERLINK("http://www.uniprot.org/uniprot/K7KMT5","tr|K7KMT5|K7KMT5_SOYBN")</f>
        <v>tr|K7KMT5|K7KMT5_SOYBN</v>
      </c>
      <c r="D18761" t="s">
        <v>28</v>
      </c>
      <c r="E18761">
        <v>52.92</v>
      </c>
      <c r="F18761">
        <v>393</v>
      </c>
      <c r="G18761">
        <v>185</v>
      </c>
      <c r="H18761">
        <v>76</v>
      </c>
      <c r="I18761">
        <v>1</v>
      </c>
      <c r="J18761">
        <v>951</v>
      </c>
      <c r="K18761">
        <v>1</v>
      </c>
      <c r="L18761">
        <v>456</v>
      </c>
      <c r="M18761">
        <v>848</v>
      </c>
      <c r="N18761" t="s">
        <v>18</v>
      </c>
      <c r="O18761" s="1">
        <v>6.6714700000000004E-93</v>
      </c>
      <c r="P18761">
        <v>888</v>
      </c>
    </row>
    <row r="18762" spans="1:16" x14ac:dyDescent="0.25">
      <c r="A18762" t="s">
        <v>27770</v>
      </c>
      <c r="B18762">
        <v>2904</v>
      </c>
      <c r="C18762" s="3" t="str">
        <f>HYPERLINK("http://www.uniprot.org/uniprot/K7MFP9","tr|K7MFP9|K7MFP9_SOYBN")</f>
        <v>tr|K7MFP9|K7MFP9_SOYBN</v>
      </c>
      <c r="D18762" t="s">
        <v>28</v>
      </c>
      <c r="E18762">
        <v>48.4</v>
      </c>
      <c r="F18762">
        <v>1006</v>
      </c>
      <c r="G18762">
        <v>519</v>
      </c>
      <c r="H18762">
        <v>40</v>
      </c>
      <c r="I18762">
        <v>1</v>
      </c>
      <c r="J18762">
        <v>2898</v>
      </c>
      <c r="K18762">
        <v>1</v>
      </c>
      <c r="L18762">
        <v>1</v>
      </c>
      <c r="M18762">
        <v>937</v>
      </c>
      <c r="N18762" t="s">
        <v>18</v>
      </c>
      <c r="O18762">
        <v>0</v>
      </c>
      <c r="P18762">
        <v>1995</v>
      </c>
    </row>
    <row r="18763" spans="1:16" x14ac:dyDescent="0.25">
      <c r="A18763" t="s">
        <v>27771</v>
      </c>
      <c r="B18763">
        <v>1083</v>
      </c>
      <c r="C18763" s="3" t="str">
        <f>HYPERLINK("http://www.uniprot.org/uniprot/M5WSV4","tr|M5WSV4|M5WSV4_PRUPE")</f>
        <v>tr|M5WSV4|M5WSV4_PRUPE</v>
      </c>
      <c r="D18763" t="s">
        <v>27772</v>
      </c>
      <c r="E18763">
        <v>74.2</v>
      </c>
      <c r="F18763">
        <v>283</v>
      </c>
      <c r="G18763">
        <v>73</v>
      </c>
      <c r="H18763">
        <v>0</v>
      </c>
      <c r="I18763">
        <v>82</v>
      </c>
      <c r="J18763">
        <v>930</v>
      </c>
      <c r="K18763">
        <v>1</v>
      </c>
      <c r="L18763">
        <v>72</v>
      </c>
      <c r="M18763">
        <v>354</v>
      </c>
      <c r="N18763" t="s">
        <v>18</v>
      </c>
      <c r="O18763" s="1">
        <v>3.41222E-125</v>
      </c>
      <c r="P18763">
        <v>1167</v>
      </c>
    </row>
    <row r="18764" spans="1:16" x14ac:dyDescent="0.25">
      <c r="A18764" t="s">
        <v>27773</v>
      </c>
      <c r="B18764">
        <v>978</v>
      </c>
      <c r="C18764" s="3" t="str">
        <f>HYPERLINK("http://www.uniprot.org/uniprot/B7FKZ0","tr|B7FKZ0|B7FKZ0_MEDTR")</f>
        <v>tr|B7FKZ0|B7FKZ0_MEDTR</v>
      </c>
      <c r="D18764" t="s">
        <v>27774</v>
      </c>
      <c r="E18764">
        <v>71.2</v>
      </c>
      <c r="F18764">
        <v>323</v>
      </c>
      <c r="G18764">
        <v>93</v>
      </c>
      <c r="H18764">
        <v>1</v>
      </c>
      <c r="I18764">
        <v>10</v>
      </c>
      <c r="J18764">
        <v>975</v>
      </c>
      <c r="K18764">
        <v>1</v>
      </c>
      <c r="L18764">
        <v>3</v>
      </c>
      <c r="M18764">
        <v>322</v>
      </c>
      <c r="N18764" t="s">
        <v>18</v>
      </c>
      <c r="O18764" s="1">
        <v>2.92651E-117</v>
      </c>
      <c r="P18764">
        <v>1098</v>
      </c>
    </row>
    <row r="18765" spans="1:16" x14ac:dyDescent="0.25">
      <c r="A18765" t="s">
        <v>27775</v>
      </c>
      <c r="B18765">
        <v>801</v>
      </c>
      <c r="C18765" s="3" t="str">
        <f>HYPERLINK("http://www.uniprot.org/uniprot/G7KXA7","tr|G7KXA7|G7KXA7_MEDTR")</f>
        <v>tr|G7KXA7|G7KXA7_MEDTR</v>
      </c>
      <c r="D18765" t="s">
        <v>27776</v>
      </c>
      <c r="E18765">
        <v>80.86</v>
      </c>
      <c r="F18765">
        <v>230</v>
      </c>
      <c r="G18765">
        <v>44</v>
      </c>
      <c r="H18765">
        <v>2</v>
      </c>
      <c r="I18765">
        <v>115</v>
      </c>
      <c r="J18765">
        <v>798</v>
      </c>
      <c r="K18765">
        <v>1</v>
      </c>
      <c r="L18765">
        <v>39</v>
      </c>
      <c r="M18765">
        <v>259</v>
      </c>
      <c r="N18765" t="s">
        <v>18</v>
      </c>
      <c r="O18765" s="1">
        <v>1.51101E-96</v>
      </c>
      <c r="P18765">
        <v>918</v>
      </c>
    </row>
    <row r="18766" spans="1:16" x14ac:dyDescent="0.25">
      <c r="A18766" t="s">
        <v>27777</v>
      </c>
      <c r="B18766">
        <v>933</v>
      </c>
      <c r="C18766" s="3" t="str">
        <f>HYPERLINK("http://www.uniprot.org/uniprot/G7L219","tr|G7L219|G7L219_MEDTR")</f>
        <v>tr|G7L219|G7L219_MEDTR</v>
      </c>
      <c r="D18766" t="s">
        <v>27778</v>
      </c>
      <c r="E18766">
        <v>84.78</v>
      </c>
      <c r="F18766">
        <v>309</v>
      </c>
      <c r="G18766">
        <v>47</v>
      </c>
      <c r="H18766">
        <v>0</v>
      </c>
      <c r="I18766">
        <v>1</v>
      </c>
      <c r="J18766">
        <v>927</v>
      </c>
      <c r="K18766">
        <v>1</v>
      </c>
      <c r="L18766">
        <v>211</v>
      </c>
      <c r="M18766">
        <v>518</v>
      </c>
      <c r="N18766" t="s">
        <v>18</v>
      </c>
      <c r="O18766" s="1">
        <v>1.27532E-151</v>
      </c>
      <c r="P18766">
        <v>1394</v>
      </c>
    </row>
    <row r="18767" spans="1:16" x14ac:dyDescent="0.25">
      <c r="A18767" t="s">
        <v>27779</v>
      </c>
      <c r="B18767">
        <v>2037</v>
      </c>
      <c r="C18767" s="3" t="str">
        <f>HYPERLINK("http://www.uniprot.org/uniprot/G7IC30","tr|G7IC30|G7IC30_MEDTR")</f>
        <v>tr|G7IC30|G7IC30_MEDTR</v>
      </c>
      <c r="D18767" t="s">
        <v>27780</v>
      </c>
      <c r="E18767">
        <v>58</v>
      </c>
      <c r="F18767">
        <v>693</v>
      </c>
      <c r="G18767">
        <v>291</v>
      </c>
      <c r="H18767">
        <v>16</v>
      </c>
      <c r="I18767">
        <v>1</v>
      </c>
      <c r="J18767">
        <v>2031</v>
      </c>
      <c r="K18767">
        <v>1</v>
      </c>
      <c r="L18767">
        <v>1</v>
      </c>
      <c r="M18767">
        <v>641</v>
      </c>
      <c r="N18767" t="s">
        <v>18</v>
      </c>
      <c r="O18767">
        <v>0</v>
      </c>
      <c r="P18767">
        <v>1664</v>
      </c>
    </row>
    <row r="18768" spans="1:16" x14ac:dyDescent="0.25">
      <c r="A18768" t="s">
        <v>27781</v>
      </c>
      <c r="B18768">
        <v>774</v>
      </c>
      <c r="C18768" s="3" t="str">
        <f>HYPERLINK("http://www.uniprot.org/uniprot/B9HD31","tr|B9HD31|B9HD31_POPTR")</f>
        <v>tr|B9HD31|B9HD31_POPTR</v>
      </c>
      <c r="D18768" t="s">
        <v>27782</v>
      </c>
      <c r="E18768">
        <v>68.87</v>
      </c>
      <c r="F18768">
        <v>257</v>
      </c>
      <c r="G18768">
        <v>80</v>
      </c>
      <c r="H18768">
        <v>0</v>
      </c>
      <c r="I18768">
        <v>1</v>
      </c>
      <c r="J18768">
        <v>771</v>
      </c>
      <c r="K18768">
        <v>1</v>
      </c>
      <c r="L18768">
        <v>1</v>
      </c>
      <c r="M18768">
        <v>253</v>
      </c>
      <c r="N18768" t="s">
        <v>18</v>
      </c>
      <c r="O18768" s="1">
        <v>1.20345E-95</v>
      </c>
      <c r="P18768">
        <v>910</v>
      </c>
    </row>
    <row r="18769" spans="1:16" x14ac:dyDescent="0.25">
      <c r="A18769" t="s">
        <v>27783</v>
      </c>
      <c r="B18769">
        <v>564</v>
      </c>
      <c r="C18769" s="3" t="str">
        <f>HYPERLINK("http://www.uniprot.org/uniprot/G7IA07","tr|G7IA07|G7IA07_MEDTR")</f>
        <v>tr|G7IA07|G7IA07_MEDTR</v>
      </c>
      <c r="D18769" t="s">
        <v>27748</v>
      </c>
      <c r="E18769">
        <v>62.88</v>
      </c>
      <c r="F18769">
        <v>194</v>
      </c>
      <c r="G18769">
        <v>72</v>
      </c>
      <c r="H18769">
        <v>7</v>
      </c>
      <c r="I18769">
        <v>1</v>
      </c>
      <c r="J18769">
        <v>561</v>
      </c>
      <c r="K18769">
        <v>1</v>
      </c>
      <c r="L18769">
        <v>220</v>
      </c>
      <c r="M18769">
        <v>398</v>
      </c>
      <c r="N18769" t="s">
        <v>18</v>
      </c>
      <c r="O18769" s="1">
        <v>1.1477699999999999E-53</v>
      </c>
      <c r="P18769">
        <v>545</v>
      </c>
    </row>
    <row r="18770" spans="1:16" x14ac:dyDescent="0.25">
      <c r="A18770" t="s">
        <v>27784</v>
      </c>
      <c r="B18770">
        <v>2991</v>
      </c>
      <c r="C18770" s="3" t="str">
        <f>HYPERLINK("http://www.uniprot.org/uniprot/K7KI34","tr|K7KI34|K7KI34_SOYBN")</f>
        <v>tr|K7KI34|K7KI34_SOYBN</v>
      </c>
      <c r="D18770" t="s">
        <v>117</v>
      </c>
      <c r="E18770">
        <v>88.1</v>
      </c>
      <c r="F18770">
        <v>1009</v>
      </c>
      <c r="G18770">
        <v>120</v>
      </c>
      <c r="H18770">
        <v>13</v>
      </c>
      <c r="I18770">
        <v>1</v>
      </c>
      <c r="J18770">
        <v>2988</v>
      </c>
      <c r="K18770">
        <v>1</v>
      </c>
      <c r="L18770">
        <v>1</v>
      </c>
      <c r="M18770">
        <v>1001</v>
      </c>
      <c r="N18770" t="s">
        <v>18</v>
      </c>
      <c r="O18770">
        <v>0</v>
      </c>
      <c r="P18770">
        <v>4517</v>
      </c>
    </row>
    <row r="18771" spans="1:16" x14ac:dyDescent="0.25">
      <c r="A18771" t="s">
        <v>27785</v>
      </c>
      <c r="B18771">
        <v>585</v>
      </c>
      <c r="C18771" s="3" t="str">
        <f>HYPERLINK("http://www.uniprot.org/uniprot/I1JTA1","tr|I1JTA1|I1JTA1_SOYBN")</f>
        <v>tr|I1JTA1|I1JTA1_SOYBN</v>
      </c>
      <c r="D18771" t="s">
        <v>28</v>
      </c>
      <c r="E18771">
        <v>51.87</v>
      </c>
      <c r="F18771">
        <v>187</v>
      </c>
      <c r="G18771">
        <v>90</v>
      </c>
      <c r="H18771">
        <v>3</v>
      </c>
      <c r="I18771">
        <v>10</v>
      </c>
      <c r="J18771">
        <v>561</v>
      </c>
      <c r="K18771">
        <v>1</v>
      </c>
      <c r="L18771">
        <v>162</v>
      </c>
      <c r="M18771">
        <v>336</v>
      </c>
      <c r="N18771" t="s">
        <v>18</v>
      </c>
      <c r="O18771" s="1">
        <v>2.0414500000000001E-43</v>
      </c>
      <c r="P18771">
        <v>457</v>
      </c>
    </row>
    <row r="18772" spans="1:16" x14ac:dyDescent="0.25">
      <c r="A18772" t="s">
        <v>27786</v>
      </c>
      <c r="B18772">
        <v>324</v>
      </c>
      <c r="C18772" s="3" t="str">
        <f>HYPERLINK("http://www.uniprot.org/uniprot/A5BX99","tr|A5BX99|A5BX99_VITVI")</f>
        <v>tr|A5BX99|A5BX99_VITVI</v>
      </c>
      <c r="D18772" t="s">
        <v>27787</v>
      </c>
      <c r="E18772">
        <v>65.040000000000006</v>
      </c>
      <c r="F18772">
        <v>103</v>
      </c>
      <c r="G18772">
        <v>36</v>
      </c>
      <c r="H18772">
        <v>0</v>
      </c>
      <c r="I18772">
        <v>4</v>
      </c>
      <c r="J18772">
        <v>312</v>
      </c>
      <c r="K18772">
        <v>1</v>
      </c>
      <c r="L18772">
        <v>488</v>
      </c>
      <c r="M18772">
        <v>590</v>
      </c>
      <c r="N18772" t="s">
        <v>18</v>
      </c>
      <c r="O18772" s="1">
        <v>4.6510199999999998E-35</v>
      </c>
      <c r="P18772">
        <v>384</v>
      </c>
    </row>
    <row r="18773" spans="1:16" x14ac:dyDescent="0.25">
      <c r="A18773" t="s">
        <v>27788</v>
      </c>
      <c r="B18773">
        <v>243</v>
      </c>
      <c r="C18773" s="3" t="str">
        <f>HYPERLINK("http://www.uniprot.org/uniprot/I1KRQ2","tr|I1KRQ2|I1KRQ2_SOYBN")</f>
        <v>tr|I1KRQ2|I1KRQ2_SOYBN</v>
      </c>
      <c r="D18773" t="s">
        <v>28</v>
      </c>
      <c r="E18773">
        <v>76.25</v>
      </c>
      <c r="F18773">
        <v>80</v>
      </c>
      <c r="G18773">
        <v>19</v>
      </c>
      <c r="H18773">
        <v>0</v>
      </c>
      <c r="I18773">
        <v>1</v>
      </c>
      <c r="J18773">
        <v>240</v>
      </c>
      <c r="K18773">
        <v>1</v>
      </c>
      <c r="L18773">
        <v>1</v>
      </c>
      <c r="M18773">
        <v>80</v>
      </c>
      <c r="N18773" t="s">
        <v>18</v>
      </c>
      <c r="O18773" s="1">
        <v>6.4969699999999999E-29</v>
      </c>
      <c r="P18773">
        <v>331</v>
      </c>
    </row>
    <row r="18774" spans="1:16" x14ac:dyDescent="0.25">
      <c r="A18774" t="s">
        <v>27789</v>
      </c>
      <c r="B18774">
        <v>687</v>
      </c>
      <c r="C18774" s="3" t="str">
        <f>HYPERLINK("http://www.uniprot.org/uniprot/G7L789","tr|G7L789|G7L789_MEDTR")</f>
        <v>tr|G7L789|G7L789_MEDTR</v>
      </c>
      <c r="D18774" t="s">
        <v>27754</v>
      </c>
      <c r="E18774">
        <v>81.569999999999993</v>
      </c>
      <c r="F18774">
        <v>228</v>
      </c>
      <c r="G18774">
        <v>42</v>
      </c>
      <c r="H18774">
        <v>0</v>
      </c>
      <c r="I18774">
        <v>1</v>
      </c>
      <c r="J18774">
        <v>684</v>
      </c>
      <c r="K18774">
        <v>1</v>
      </c>
      <c r="L18774">
        <v>646</v>
      </c>
      <c r="M18774">
        <v>869</v>
      </c>
      <c r="N18774" t="s">
        <v>18</v>
      </c>
      <c r="O18774" s="1">
        <v>3.1482900000000001E-104</v>
      </c>
      <c r="P18774">
        <v>983</v>
      </c>
    </row>
    <row r="18775" spans="1:16" x14ac:dyDescent="0.25">
      <c r="A18775" t="s">
        <v>27790</v>
      </c>
      <c r="B18775">
        <v>882</v>
      </c>
      <c r="C18775" s="3" t="str">
        <f>HYPERLINK("http://www.uniprot.org/uniprot/G7JPD5","tr|G7JPD5|G7JPD5_MEDTR")</f>
        <v>tr|G7JPD5|G7JPD5_MEDTR</v>
      </c>
      <c r="D18775" t="s">
        <v>27791</v>
      </c>
      <c r="E18775">
        <v>74.760000000000005</v>
      </c>
      <c r="F18775">
        <v>210</v>
      </c>
      <c r="G18775">
        <v>53</v>
      </c>
      <c r="H18775">
        <v>0</v>
      </c>
      <c r="I18775">
        <v>193</v>
      </c>
      <c r="J18775">
        <v>822</v>
      </c>
      <c r="K18775">
        <v>1</v>
      </c>
      <c r="L18775">
        <v>1</v>
      </c>
      <c r="M18775">
        <v>210</v>
      </c>
      <c r="N18775" t="s">
        <v>18</v>
      </c>
      <c r="O18775" s="1">
        <v>1.35095E-83</v>
      </c>
      <c r="P18775">
        <v>807</v>
      </c>
    </row>
    <row r="18776" spans="1:16" x14ac:dyDescent="0.25">
      <c r="A18776" t="s">
        <v>27792</v>
      </c>
      <c r="B18776">
        <v>1785</v>
      </c>
      <c r="C18776" s="3" t="str">
        <f>HYPERLINK("http://www.uniprot.org/uniprot/G7JGW9","tr|G7JGW9|G7JGW9_MEDTR")</f>
        <v>tr|G7JGW9|G7JGW9_MEDTR</v>
      </c>
      <c r="D18776" t="s">
        <v>27793</v>
      </c>
      <c r="E18776">
        <v>89.3</v>
      </c>
      <c r="F18776">
        <v>589</v>
      </c>
      <c r="G18776">
        <v>63</v>
      </c>
      <c r="H18776">
        <v>2</v>
      </c>
      <c r="I18776">
        <v>1</v>
      </c>
      <c r="J18776">
        <v>1761</v>
      </c>
      <c r="K18776">
        <v>1</v>
      </c>
      <c r="L18776">
        <v>149</v>
      </c>
      <c r="M18776">
        <v>737</v>
      </c>
      <c r="N18776" t="s">
        <v>18</v>
      </c>
      <c r="O18776">
        <v>0</v>
      </c>
      <c r="P18776">
        <v>2753</v>
      </c>
    </row>
    <row r="18777" spans="1:16" x14ac:dyDescent="0.25">
      <c r="A18777" t="s">
        <v>27794</v>
      </c>
      <c r="B18777">
        <v>1233</v>
      </c>
      <c r="C18777" s="3" t="str">
        <f>HYPERLINK("http://www.uniprot.org/uniprot/Q647J9","tr|Q647J9|Q647J9_MEDSA")</f>
        <v>tr|Q647J9|Q647J9_MEDSA</v>
      </c>
      <c r="D18777" t="s">
        <v>27795</v>
      </c>
      <c r="E18777">
        <v>89.32</v>
      </c>
      <c r="F18777">
        <v>412</v>
      </c>
      <c r="G18777">
        <v>44</v>
      </c>
      <c r="H18777">
        <v>2</v>
      </c>
      <c r="I18777">
        <v>1</v>
      </c>
      <c r="J18777">
        <v>1230</v>
      </c>
      <c r="K18777">
        <v>1</v>
      </c>
      <c r="L18777">
        <v>1</v>
      </c>
      <c r="M18777">
        <v>411</v>
      </c>
      <c r="N18777" t="s">
        <v>18</v>
      </c>
      <c r="O18777">
        <v>0</v>
      </c>
      <c r="P18777">
        <v>1843</v>
      </c>
    </row>
    <row r="18778" spans="1:16" x14ac:dyDescent="0.25">
      <c r="A18778" t="s">
        <v>27796</v>
      </c>
      <c r="B18778">
        <v>2634</v>
      </c>
      <c r="C18778" s="3" t="str">
        <f>HYPERLINK("http://www.uniprot.org/uniprot/K7MHI8","tr|K7MHI8|K7MHI8_SOYBN")</f>
        <v>tr|K7MHI8|K7MHI8_SOYBN</v>
      </c>
      <c r="D18778" t="s">
        <v>117</v>
      </c>
      <c r="E18778">
        <v>71.64</v>
      </c>
      <c r="F18778">
        <v>878</v>
      </c>
      <c r="G18778">
        <v>249</v>
      </c>
      <c r="H18778">
        <v>1</v>
      </c>
      <c r="I18778">
        <v>1</v>
      </c>
      <c r="J18778">
        <v>2631</v>
      </c>
      <c r="K18778">
        <v>1</v>
      </c>
      <c r="L18778">
        <v>1</v>
      </c>
      <c r="M18778">
        <v>862</v>
      </c>
      <c r="N18778" t="s">
        <v>18</v>
      </c>
      <c r="O18778">
        <v>0</v>
      </c>
      <c r="P18778">
        <v>3085</v>
      </c>
    </row>
    <row r="18779" spans="1:16" x14ac:dyDescent="0.25">
      <c r="A18779" t="s">
        <v>27797</v>
      </c>
      <c r="B18779">
        <v>1416</v>
      </c>
      <c r="C18779" s="3" t="str">
        <f>HYPERLINK("http://www.uniprot.org/uniprot/I3SR96","tr|I3SR96|I3SR96_MEDTR")</f>
        <v>tr|I3SR96|I3SR96_MEDTR</v>
      </c>
      <c r="D18779" t="s">
        <v>22</v>
      </c>
      <c r="E18779">
        <v>89.7</v>
      </c>
      <c r="F18779">
        <v>476</v>
      </c>
      <c r="G18779">
        <v>49</v>
      </c>
      <c r="H18779">
        <v>5</v>
      </c>
      <c r="I18779">
        <v>1</v>
      </c>
      <c r="J18779">
        <v>1413</v>
      </c>
      <c r="K18779">
        <v>1</v>
      </c>
      <c r="L18779">
        <v>1</v>
      </c>
      <c r="M18779">
        <v>475</v>
      </c>
      <c r="N18779" t="s">
        <v>18</v>
      </c>
      <c r="O18779">
        <v>0</v>
      </c>
      <c r="P18779">
        <v>2175</v>
      </c>
    </row>
    <row r="18780" spans="1:16" x14ac:dyDescent="0.25">
      <c r="A18780" t="s">
        <v>27798</v>
      </c>
      <c r="B18780">
        <v>1872</v>
      </c>
      <c r="C18780" s="3" t="str">
        <f>HYPERLINK("http://www.uniprot.org/uniprot/G7KAS2","tr|G7KAS2|G7KAS2_MEDTR")</f>
        <v>tr|G7KAS2|G7KAS2_MEDTR</v>
      </c>
      <c r="D18780" t="s">
        <v>27799</v>
      </c>
      <c r="E18780">
        <v>88.54</v>
      </c>
      <c r="F18780">
        <v>288</v>
      </c>
      <c r="G18780">
        <v>33</v>
      </c>
      <c r="H18780">
        <v>0</v>
      </c>
      <c r="I18780">
        <v>913</v>
      </c>
      <c r="J18780">
        <v>1776</v>
      </c>
      <c r="K18780">
        <v>1</v>
      </c>
      <c r="L18780">
        <v>219</v>
      </c>
      <c r="M18780">
        <v>504</v>
      </c>
      <c r="N18780" t="s">
        <v>18</v>
      </c>
      <c r="O18780" s="1">
        <v>1.3651999999999999E-155</v>
      </c>
      <c r="P18780">
        <v>1432</v>
      </c>
    </row>
    <row r="18781" spans="1:16" x14ac:dyDescent="0.25">
      <c r="A18781" t="s">
        <v>27800</v>
      </c>
      <c r="B18781">
        <v>1017</v>
      </c>
      <c r="C18781" s="3" t="str">
        <f>HYPERLINK("http://www.uniprot.org/uniprot/G8A0I2","tr|G8A0I2|G8A0I2_MEDTR")</f>
        <v>tr|G8A0I2|G8A0I2_MEDTR</v>
      </c>
      <c r="D18781" t="s">
        <v>24451</v>
      </c>
      <c r="E18781">
        <v>59.7</v>
      </c>
      <c r="F18781">
        <v>340</v>
      </c>
      <c r="G18781">
        <v>137</v>
      </c>
      <c r="H18781">
        <v>4</v>
      </c>
      <c r="I18781">
        <v>1</v>
      </c>
      <c r="J18781">
        <v>1008</v>
      </c>
      <c r="K18781">
        <v>1</v>
      </c>
      <c r="L18781">
        <v>56</v>
      </c>
      <c r="M18781">
        <v>390</v>
      </c>
      <c r="N18781" t="s">
        <v>18</v>
      </c>
      <c r="O18781" s="1">
        <v>1.0687999999999999E-109</v>
      </c>
      <c r="P18781">
        <v>1033</v>
      </c>
    </row>
    <row r="18782" spans="1:16" x14ac:dyDescent="0.25">
      <c r="A18782" t="s">
        <v>27801</v>
      </c>
      <c r="B18782">
        <v>573</v>
      </c>
      <c r="C18782" s="3" t="str">
        <f>HYPERLINK("http://www.uniprot.org/uniprot/K7KKN7","tr|K7KKN7|K7KKN7_SOYBN")</f>
        <v>tr|K7KKN7|K7KKN7_SOYBN</v>
      </c>
      <c r="D18782" t="s">
        <v>28</v>
      </c>
      <c r="E18782">
        <v>63</v>
      </c>
      <c r="F18782">
        <v>200</v>
      </c>
      <c r="G18782">
        <v>74</v>
      </c>
      <c r="H18782">
        <v>13</v>
      </c>
      <c r="I18782">
        <v>7</v>
      </c>
      <c r="J18782">
        <v>567</v>
      </c>
      <c r="K18782">
        <v>1</v>
      </c>
      <c r="L18782">
        <v>4</v>
      </c>
      <c r="M18782">
        <v>203</v>
      </c>
      <c r="N18782" t="s">
        <v>18</v>
      </c>
      <c r="O18782" s="1">
        <v>3.9003700000000001E-60</v>
      </c>
      <c r="P18782">
        <v>601</v>
      </c>
    </row>
    <row r="18783" spans="1:16" x14ac:dyDescent="0.25">
      <c r="A18783" t="s">
        <v>27802</v>
      </c>
      <c r="B18783">
        <v>210</v>
      </c>
      <c r="C18783" s="3" t="str">
        <f>HYPERLINK("http://www.uniprot.org/uniprot/G7JGJ8","tr|G7JGJ8|G7JGJ8_MEDTR")</f>
        <v>tr|G7JGJ8|G7JGJ8_MEDTR</v>
      </c>
      <c r="D18783" t="s">
        <v>417</v>
      </c>
      <c r="E18783">
        <v>65.510000000000005</v>
      </c>
      <c r="F18783">
        <v>58</v>
      </c>
      <c r="G18783">
        <v>20</v>
      </c>
      <c r="H18783">
        <v>0</v>
      </c>
      <c r="I18783">
        <v>1</v>
      </c>
      <c r="J18783">
        <v>174</v>
      </c>
      <c r="K18783">
        <v>1</v>
      </c>
      <c r="L18783">
        <v>434</v>
      </c>
      <c r="M18783">
        <v>491</v>
      </c>
      <c r="N18783" t="s">
        <v>18</v>
      </c>
      <c r="O18783" s="1">
        <v>4.24276E-12</v>
      </c>
      <c r="P18783">
        <v>186</v>
      </c>
    </row>
    <row r="18784" spans="1:16" x14ac:dyDescent="0.25">
      <c r="A18784" t="s">
        <v>27803</v>
      </c>
      <c r="B18784">
        <v>444</v>
      </c>
      <c r="C18784" s="3" t="str">
        <f>HYPERLINK("http://www.uniprot.org/uniprot/I1J6Z7","tr|I1J6Z7|I1J6Z7_SOYBN")</f>
        <v>tr|I1J6Z7|I1J6Z7_SOYBN</v>
      </c>
      <c r="D18784" t="s">
        <v>28</v>
      </c>
      <c r="E18784">
        <v>73.98</v>
      </c>
      <c r="F18784">
        <v>123</v>
      </c>
      <c r="G18784">
        <v>32</v>
      </c>
      <c r="H18784">
        <v>0</v>
      </c>
      <c r="I18784">
        <v>25</v>
      </c>
      <c r="J18784">
        <v>393</v>
      </c>
      <c r="K18784">
        <v>1</v>
      </c>
      <c r="L18784">
        <v>82</v>
      </c>
      <c r="M18784">
        <v>204</v>
      </c>
      <c r="N18784" t="s">
        <v>18</v>
      </c>
      <c r="O18784" s="1">
        <v>1.0522E-47</v>
      </c>
      <c r="P18784">
        <v>493</v>
      </c>
    </row>
    <row r="18785" spans="1:16" x14ac:dyDescent="0.25">
      <c r="A18785" t="s">
        <v>27804</v>
      </c>
      <c r="B18785">
        <v>327</v>
      </c>
      <c r="C18785" s="3" t="str">
        <f>HYPERLINK("http://www.uniprot.org/uniprot/G7KHY3","tr|G7KHY3|G7KHY3_MEDTR")</f>
        <v>tr|G7KHY3|G7KHY3_MEDTR</v>
      </c>
      <c r="D18785" t="s">
        <v>1820</v>
      </c>
      <c r="E18785">
        <v>59.78</v>
      </c>
      <c r="F18785">
        <v>92</v>
      </c>
      <c r="G18785">
        <v>37</v>
      </c>
      <c r="H18785">
        <v>0</v>
      </c>
      <c r="I18785">
        <v>1</v>
      </c>
      <c r="J18785">
        <v>276</v>
      </c>
      <c r="K18785">
        <v>1</v>
      </c>
      <c r="L18785">
        <v>226</v>
      </c>
      <c r="M18785">
        <v>317</v>
      </c>
      <c r="N18785" t="s">
        <v>18</v>
      </c>
      <c r="O18785" s="1">
        <v>3.3271500000000002E-25</v>
      </c>
      <c r="P18785">
        <v>299</v>
      </c>
    </row>
    <row r="18786" spans="1:16" x14ac:dyDescent="0.25">
      <c r="A18786" t="s">
        <v>27805</v>
      </c>
      <c r="B18786">
        <v>1098</v>
      </c>
      <c r="C18786" s="3" t="str">
        <f>HYPERLINK("http://www.uniprot.org/uniprot/I1LUM2","tr|I1LUM2|I1LUM2_SOYBN")</f>
        <v>tr|I1LUM2|I1LUM2_SOYBN</v>
      </c>
      <c r="D18786" t="s">
        <v>28</v>
      </c>
      <c r="E18786">
        <v>71.819999999999993</v>
      </c>
      <c r="F18786">
        <v>362</v>
      </c>
      <c r="G18786">
        <v>102</v>
      </c>
      <c r="H18786">
        <v>0</v>
      </c>
      <c r="I18786">
        <v>1</v>
      </c>
      <c r="J18786">
        <v>1086</v>
      </c>
      <c r="K18786">
        <v>1</v>
      </c>
      <c r="L18786">
        <v>1</v>
      </c>
      <c r="M18786">
        <v>362</v>
      </c>
      <c r="N18786" t="s">
        <v>18</v>
      </c>
      <c r="O18786" s="1">
        <v>7.7252999999999999E-149</v>
      </c>
      <c r="P18786">
        <v>1371</v>
      </c>
    </row>
    <row r="18787" spans="1:16" x14ac:dyDescent="0.25">
      <c r="A18787" t="s">
        <v>27806</v>
      </c>
      <c r="B18787">
        <v>765</v>
      </c>
      <c r="C18787" s="3" t="str">
        <f>HYPERLINK("http://www.uniprot.org/uniprot/I1LV41","tr|I1LV41|I1LV41_SOYBN")</f>
        <v>tr|I1LV41|I1LV41_SOYBN</v>
      </c>
      <c r="D18787" t="s">
        <v>28</v>
      </c>
      <c r="E18787">
        <v>83.19</v>
      </c>
      <c r="F18787">
        <v>238</v>
      </c>
      <c r="G18787">
        <v>40</v>
      </c>
      <c r="H18787">
        <v>0</v>
      </c>
      <c r="I18787">
        <v>1</v>
      </c>
      <c r="J18787">
        <v>714</v>
      </c>
      <c r="K18787">
        <v>1</v>
      </c>
      <c r="L18787">
        <v>1</v>
      </c>
      <c r="M18787">
        <v>238</v>
      </c>
      <c r="N18787" t="s">
        <v>18</v>
      </c>
      <c r="O18787" s="1">
        <v>9.2459100000000001E-109</v>
      </c>
      <c r="P18787">
        <v>1023</v>
      </c>
    </row>
    <row r="18788" spans="1:16" x14ac:dyDescent="0.25">
      <c r="A18788" t="s">
        <v>27807</v>
      </c>
      <c r="B18788">
        <v>948</v>
      </c>
      <c r="C18788" s="3" t="str">
        <f>HYPERLINK("http://www.uniprot.org/uniprot/G7IRB7","tr|G7IRB7|G7IRB7_MEDTR")</f>
        <v>tr|G7IRB7|G7IRB7_MEDTR</v>
      </c>
      <c r="D18788" t="s">
        <v>27808</v>
      </c>
      <c r="E18788">
        <v>83.33</v>
      </c>
      <c r="F18788">
        <v>324</v>
      </c>
      <c r="G18788">
        <v>54</v>
      </c>
      <c r="H18788">
        <v>10</v>
      </c>
      <c r="I18788">
        <v>4</v>
      </c>
      <c r="J18788">
        <v>945</v>
      </c>
      <c r="K18788">
        <v>1</v>
      </c>
      <c r="L18788">
        <v>3</v>
      </c>
      <c r="M18788">
        <v>325</v>
      </c>
      <c r="N18788" t="s">
        <v>18</v>
      </c>
      <c r="O18788" s="1">
        <v>8.5351200000000008E-143</v>
      </c>
      <c r="P18788">
        <v>1318</v>
      </c>
    </row>
    <row r="18789" spans="1:16" x14ac:dyDescent="0.25">
      <c r="A18789" t="s">
        <v>27809</v>
      </c>
      <c r="B18789">
        <v>531</v>
      </c>
      <c r="C18789" s="3" t="str">
        <f>HYPERLINK("http://www.uniprot.org/uniprot/A9PBU0","tr|A9PBU0|A9PBU0_POPTR")</f>
        <v>tr|A9PBU0|A9PBU0_POPTR</v>
      </c>
      <c r="D18789" t="s">
        <v>27810</v>
      </c>
      <c r="E18789">
        <v>68.84</v>
      </c>
      <c r="F18789">
        <v>138</v>
      </c>
      <c r="G18789">
        <v>43</v>
      </c>
      <c r="H18789">
        <v>5</v>
      </c>
      <c r="I18789">
        <v>130</v>
      </c>
      <c r="J18789">
        <v>528</v>
      </c>
      <c r="K18789">
        <v>1</v>
      </c>
      <c r="L18789">
        <v>50</v>
      </c>
      <c r="M18789">
        <v>187</v>
      </c>
      <c r="N18789" t="s">
        <v>18</v>
      </c>
      <c r="O18789" s="1">
        <v>2.35234E-39</v>
      </c>
      <c r="P18789">
        <v>421</v>
      </c>
    </row>
    <row r="18790" spans="1:16" x14ac:dyDescent="0.25">
      <c r="A18790" t="s">
        <v>27811</v>
      </c>
      <c r="B18790">
        <v>1056</v>
      </c>
      <c r="C18790" s="3" t="str">
        <f>HYPERLINK("http://www.uniprot.org/uniprot/A5AEN7","tr|A5AEN7|A5AEN7_VITVI")</f>
        <v>tr|A5AEN7|A5AEN7_VITVI</v>
      </c>
      <c r="D18790" t="s">
        <v>1208</v>
      </c>
      <c r="E18790">
        <v>32.72</v>
      </c>
      <c r="F18790">
        <v>165</v>
      </c>
      <c r="G18790">
        <v>111</v>
      </c>
      <c r="H18790">
        <v>2</v>
      </c>
      <c r="I18790">
        <v>76</v>
      </c>
      <c r="J18790">
        <v>564</v>
      </c>
      <c r="K18790">
        <v>1</v>
      </c>
      <c r="L18790">
        <v>468</v>
      </c>
      <c r="M18790">
        <v>627</v>
      </c>
      <c r="N18790" t="s">
        <v>18</v>
      </c>
      <c r="O18790" s="1">
        <v>1.38561E-14</v>
      </c>
      <c r="P18790">
        <v>213</v>
      </c>
    </row>
    <row r="18791" spans="1:16" x14ac:dyDescent="0.25">
      <c r="A18791" t="s">
        <v>27812</v>
      </c>
      <c r="B18791">
        <v>384</v>
      </c>
      <c r="C18791" s="3" t="str">
        <f>HYPERLINK("http://www.uniprot.org/uniprot/A2Q327","tr|A2Q327|A2Q327_MEDTR")</f>
        <v>tr|A2Q327|A2Q327_MEDTR</v>
      </c>
      <c r="D18791" t="s">
        <v>27813</v>
      </c>
      <c r="E18791">
        <v>82.81</v>
      </c>
      <c r="F18791">
        <v>128</v>
      </c>
      <c r="G18791">
        <v>22</v>
      </c>
      <c r="H18791">
        <v>2</v>
      </c>
      <c r="I18791">
        <v>1</v>
      </c>
      <c r="J18791">
        <v>378</v>
      </c>
      <c r="K18791">
        <v>1</v>
      </c>
      <c r="L18791">
        <v>1</v>
      </c>
      <c r="M18791">
        <v>126</v>
      </c>
      <c r="N18791" t="s">
        <v>18</v>
      </c>
      <c r="O18791" s="1">
        <v>1.84599E-52</v>
      </c>
      <c r="P18791">
        <v>534</v>
      </c>
    </row>
    <row r="18792" spans="1:16" x14ac:dyDescent="0.25">
      <c r="A18792" t="s">
        <v>27814</v>
      </c>
      <c r="B18792">
        <v>819</v>
      </c>
      <c r="C18792" s="3" t="str">
        <f>HYPERLINK("http://www.uniprot.org/uniprot/G7KXA6","tr|G7KXA6|G7KXA6_MEDTR")</f>
        <v>tr|G7KXA6|G7KXA6_MEDTR</v>
      </c>
      <c r="D18792" t="s">
        <v>27815</v>
      </c>
      <c r="E18792">
        <v>87.17</v>
      </c>
      <c r="F18792">
        <v>273</v>
      </c>
      <c r="G18792">
        <v>35</v>
      </c>
      <c r="H18792">
        <v>1</v>
      </c>
      <c r="I18792">
        <v>1</v>
      </c>
      <c r="J18792">
        <v>816</v>
      </c>
      <c r="K18792">
        <v>1</v>
      </c>
      <c r="L18792">
        <v>1</v>
      </c>
      <c r="M18792">
        <v>273</v>
      </c>
      <c r="N18792" t="s">
        <v>18</v>
      </c>
      <c r="O18792" s="1">
        <v>3.8568600000000001E-135</v>
      </c>
      <c r="P18792">
        <v>1251</v>
      </c>
    </row>
    <row r="18793" spans="1:16" x14ac:dyDescent="0.25">
      <c r="A18793" t="s">
        <v>27816</v>
      </c>
      <c r="B18793">
        <v>1644</v>
      </c>
      <c r="C18793" s="3" t="str">
        <f>HYPERLINK("http://www.uniprot.org/uniprot/G7L217","tr|G7L217|G7L217_MEDTR")</f>
        <v>tr|G7L217|G7L217_MEDTR</v>
      </c>
      <c r="D18793" t="s">
        <v>27817</v>
      </c>
      <c r="E18793">
        <v>70.930000000000007</v>
      </c>
      <c r="F18793">
        <v>492</v>
      </c>
      <c r="G18793">
        <v>143</v>
      </c>
      <c r="H18793">
        <v>5</v>
      </c>
      <c r="I18793">
        <v>1</v>
      </c>
      <c r="J18793">
        <v>1461</v>
      </c>
      <c r="K18793">
        <v>1</v>
      </c>
      <c r="L18793">
        <v>1</v>
      </c>
      <c r="M18793">
        <v>488</v>
      </c>
      <c r="N18793" t="s">
        <v>18</v>
      </c>
      <c r="O18793">
        <v>0</v>
      </c>
      <c r="P18793">
        <v>1654</v>
      </c>
    </row>
    <row r="18794" spans="1:16" x14ac:dyDescent="0.25">
      <c r="A18794" t="s">
        <v>27818</v>
      </c>
      <c r="B18794">
        <v>744</v>
      </c>
      <c r="C18794" s="3" t="str">
        <f>HYPERLINK("http://www.uniprot.org/uniprot/I1LDW7","tr|I1LDW7|I1LDW7_SOYBN")</f>
        <v>tr|I1LDW7|I1LDW7_SOYBN</v>
      </c>
      <c r="D18794" t="s">
        <v>28</v>
      </c>
      <c r="E18794">
        <v>68.11</v>
      </c>
      <c r="F18794">
        <v>254</v>
      </c>
      <c r="G18794">
        <v>81</v>
      </c>
      <c r="H18794">
        <v>8</v>
      </c>
      <c r="I18794">
        <v>1</v>
      </c>
      <c r="J18794">
        <v>738</v>
      </c>
      <c r="K18794">
        <v>1</v>
      </c>
      <c r="L18794">
        <v>1</v>
      </c>
      <c r="M18794">
        <v>254</v>
      </c>
      <c r="N18794" t="s">
        <v>18</v>
      </c>
      <c r="O18794" s="1">
        <v>1.70054E-88</v>
      </c>
      <c r="P18794">
        <v>848</v>
      </c>
    </row>
    <row r="18795" spans="1:16" x14ac:dyDescent="0.25">
      <c r="A18795" t="s">
        <v>27819</v>
      </c>
      <c r="B18795">
        <v>1065</v>
      </c>
      <c r="C18795" s="3" t="str">
        <f>HYPERLINK("http://www.uniprot.org/uniprot/K7M5Y9","tr|K7M5Y9|K7M5Y9_SOYBN")</f>
        <v>tr|K7M5Y9|K7M5Y9_SOYBN</v>
      </c>
      <c r="D18795" t="s">
        <v>28</v>
      </c>
      <c r="E18795">
        <v>33.409999999999997</v>
      </c>
      <c r="F18795">
        <v>410</v>
      </c>
      <c r="G18795">
        <v>273</v>
      </c>
      <c r="H18795">
        <v>56</v>
      </c>
      <c r="I18795">
        <v>1</v>
      </c>
      <c r="J18795">
        <v>1062</v>
      </c>
      <c r="K18795">
        <v>1</v>
      </c>
      <c r="L18795">
        <v>1</v>
      </c>
      <c r="M18795">
        <v>394</v>
      </c>
      <c r="N18795" t="s">
        <v>18</v>
      </c>
      <c r="O18795" s="1">
        <v>2.8129199999999999E-39</v>
      </c>
      <c r="P18795">
        <v>426</v>
      </c>
    </row>
    <row r="18796" spans="1:16" x14ac:dyDescent="0.25">
      <c r="A18796" t="s">
        <v>27820</v>
      </c>
      <c r="B18796">
        <v>1164</v>
      </c>
      <c r="C18796" s="3" t="str">
        <f>HYPERLINK("http://www.uniprot.org/uniprot/N1NKL1","tr|N1NKL1|N1NKL1_9FABA")</f>
        <v>tr|N1NKL1|N1NKL1_9FABA</v>
      </c>
      <c r="D18796" t="s">
        <v>27821</v>
      </c>
      <c r="E18796">
        <v>72</v>
      </c>
      <c r="F18796">
        <v>275</v>
      </c>
      <c r="G18796">
        <v>77</v>
      </c>
      <c r="H18796">
        <v>3</v>
      </c>
      <c r="I18796">
        <v>229</v>
      </c>
      <c r="J18796">
        <v>1044</v>
      </c>
      <c r="K18796">
        <v>1</v>
      </c>
      <c r="L18796">
        <v>79</v>
      </c>
      <c r="M18796">
        <v>352</v>
      </c>
      <c r="N18796" t="s">
        <v>18</v>
      </c>
      <c r="O18796" s="1">
        <v>1.4176399999999999E-111</v>
      </c>
      <c r="P18796">
        <v>1050</v>
      </c>
    </row>
    <row r="18797" spans="1:16" x14ac:dyDescent="0.25">
      <c r="A18797" t="s">
        <v>27822</v>
      </c>
      <c r="B18797">
        <v>399</v>
      </c>
      <c r="C18797" s="3" t="str">
        <f>HYPERLINK("http://www.uniprot.org/uniprot/I1JTS1","tr|I1JTS1|I1JTS1_SOYBN")</f>
        <v>tr|I1JTS1|I1JTS1_SOYBN</v>
      </c>
      <c r="D18797" t="s">
        <v>28</v>
      </c>
      <c r="E18797">
        <v>67.709999999999994</v>
      </c>
      <c r="F18797">
        <v>127</v>
      </c>
      <c r="G18797">
        <v>41</v>
      </c>
      <c r="H18797">
        <v>0</v>
      </c>
      <c r="I18797">
        <v>7</v>
      </c>
      <c r="J18797">
        <v>387</v>
      </c>
      <c r="K18797">
        <v>1</v>
      </c>
      <c r="L18797">
        <v>2</v>
      </c>
      <c r="M18797">
        <v>123</v>
      </c>
      <c r="N18797" t="s">
        <v>18</v>
      </c>
      <c r="O18797" s="1">
        <v>6.22301E-40</v>
      </c>
      <c r="P18797">
        <v>426</v>
      </c>
    </row>
    <row r="18798" spans="1:16" x14ac:dyDescent="0.25">
      <c r="A18798" t="s">
        <v>27823</v>
      </c>
      <c r="B18798">
        <v>621</v>
      </c>
      <c r="C18798" s="3" t="str">
        <f>HYPERLINK("http://www.uniprot.org/uniprot/I1K7R3","tr|I1K7R3|I1K7R3_SOYBN")</f>
        <v>tr|I1K7R3|I1K7R3_SOYBN</v>
      </c>
      <c r="D18798" t="s">
        <v>28</v>
      </c>
      <c r="E18798">
        <v>82.52</v>
      </c>
      <c r="F18798">
        <v>206</v>
      </c>
      <c r="G18798">
        <v>36</v>
      </c>
      <c r="H18798">
        <v>0</v>
      </c>
      <c r="I18798">
        <v>1</v>
      </c>
      <c r="J18798">
        <v>618</v>
      </c>
      <c r="K18798">
        <v>1</v>
      </c>
      <c r="L18798">
        <v>1</v>
      </c>
      <c r="M18798">
        <v>205</v>
      </c>
      <c r="N18798" t="s">
        <v>18</v>
      </c>
      <c r="O18798" s="1">
        <v>1.18537E-90</v>
      </c>
      <c r="P18798">
        <v>865</v>
      </c>
    </row>
    <row r="18799" spans="1:16" x14ac:dyDescent="0.25">
      <c r="A18799" t="s">
        <v>27824</v>
      </c>
      <c r="B18799">
        <v>6279</v>
      </c>
      <c r="C18799" s="3" t="str">
        <f>HYPERLINK("http://www.uniprot.org/uniprot/G7ZZF8","tr|G7ZZF8|G7ZZF8_MEDTR")</f>
        <v>tr|G7ZZF8|G7ZZF8_MEDTR</v>
      </c>
      <c r="D18799" t="s">
        <v>27825</v>
      </c>
      <c r="E18799">
        <v>78.709999999999994</v>
      </c>
      <c r="F18799">
        <v>1522</v>
      </c>
      <c r="G18799">
        <v>324</v>
      </c>
      <c r="H18799">
        <v>6</v>
      </c>
      <c r="I18799">
        <v>1</v>
      </c>
      <c r="J18799">
        <v>4548</v>
      </c>
      <c r="K18799">
        <v>1</v>
      </c>
      <c r="L18799">
        <v>1</v>
      </c>
      <c r="M18799">
        <v>1506</v>
      </c>
      <c r="N18799" t="s">
        <v>18</v>
      </c>
      <c r="O18799">
        <v>0</v>
      </c>
      <c r="P18799">
        <v>6151</v>
      </c>
    </row>
    <row r="18800" spans="1:16" x14ac:dyDescent="0.25">
      <c r="A18800" t="s">
        <v>27826</v>
      </c>
      <c r="B18800">
        <v>1365</v>
      </c>
      <c r="C18800" s="3" t="str">
        <f>HYPERLINK("http://www.uniprot.org/uniprot/I1KRQ3","tr|I1KRQ3|I1KRQ3_SOYBN")</f>
        <v>tr|I1KRQ3|I1KRQ3_SOYBN</v>
      </c>
      <c r="D18800" t="s">
        <v>28</v>
      </c>
      <c r="E18800">
        <v>71.260000000000005</v>
      </c>
      <c r="F18800">
        <v>341</v>
      </c>
      <c r="G18800">
        <v>98</v>
      </c>
      <c r="H18800">
        <v>5</v>
      </c>
      <c r="I18800">
        <v>130</v>
      </c>
      <c r="J18800">
        <v>1137</v>
      </c>
      <c r="K18800">
        <v>1</v>
      </c>
      <c r="L18800">
        <v>2</v>
      </c>
      <c r="M18800">
        <v>339</v>
      </c>
      <c r="N18800" t="s">
        <v>18</v>
      </c>
      <c r="O18800" s="1">
        <v>1.3526699999999999E-135</v>
      </c>
      <c r="P18800">
        <v>1258</v>
      </c>
    </row>
    <row r="18801" spans="1:16" x14ac:dyDescent="0.25">
      <c r="A18801" t="s">
        <v>27827</v>
      </c>
      <c r="B18801">
        <v>648</v>
      </c>
      <c r="C18801" s="3" t="str">
        <f>HYPERLINK("http://www.uniprot.org/uniprot/I1K426","tr|I1K426|I1K426_SOYBN")</f>
        <v>tr|I1K426|I1K426_SOYBN</v>
      </c>
      <c r="D18801" t="s">
        <v>27828</v>
      </c>
      <c r="E18801">
        <v>92.55</v>
      </c>
      <c r="F18801">
        <v>215</v>
      </c>
      <c r="G18801">
        <v>16</v>
      </c>
      <c r="H18801">
        <v>0</v>
      </c>
      <c r="I18801">
        <v>1</v>
      </c>
      <c r="J18801">
        <v>645</v>
      </c>
      <c r="K18801">
        <v>1</v>
      </c>
      <c r="L18801">
        <v>1</v>
      </c>
      <c r="M18801">
        <v>215</v>
      </c>
      <c r="N18801" t="s">
        <v>18</v>
      </c>
      <c r="O18801" s="1">
        <v>3.8065800000000002E-114</v>
      </c>
      <c r="P18801">
        <v>1068</v>
      </c>
    </row>
    <row r="18802" spans="1:16" x14ac:dyDescent="0.25">
      <c r="A18802" t="s">
        <v>27829</v>
      </c>
      <c r="B18802">
        <v>1548</v>
      </c>
      <c r="C18802" s="3" t="str">
        <f>HYPERLINK("http://www.uniprot.org/uniprot/G7JPD6","tr|G7JPD6|G7JPD6_MEDTR")</f>
        <v>tr|G7JPD6|G7JPD6_MEDTR</v>
      </c>
      <c r="D18802" t="s">
        <v>27830</v>
      </c>
      <c r="E18802">
        <v>75.14</v>
      </c>
      <c r="F18802">
        <v>523</v>
      </c>
      <c r="G18802">
        <v>130</v>
      </c>
      <c r="H18802">
        <v>8</v>
      </c>
      <c r="I18802">
        <v>1</v>
      </c>
      <c r="J18802">
        <v>1545</v>
      </c>
      <c r="K18802">
        <v>1</v>
      </c>
      <c r="L18802">
        <v>1</v>
      </c>
      <c r="M18802">
        <v>511</v>
      </c>
      <c r="N18802" t="s">
        <v>18</v>
      </c>
      <c r="O18802">
        <v>0</v>
      </c>
      <c r="P18802">
        <v>1875</v>
      </c>
    </row>
    <row r="18803" spans="1:16" x14ac:dyDescent="0.25">
      <c r="A18803" t="s">
        <v>27831</v>
      </c>
      <c r="B18803">
        <v>1740</v>
      </c>
      <c r="C18803" s="3" t="str">
        <f>HYPERLINK("http://www.uniprot.org/uniprot/G7IZY0","tr|G7IZY0|G7IZY0_MEDTR")</f>
        <v>tr|G7IZY0|G7IZY0_MEDTR</v>
      </c>
      <c r="D18803" t="s">
        <v>27832</v>
      </c>
      <c r="E18803">
        <v>54.19</v>
      </c>
      <c r="F18803">
        <v>668</v>
      </c>
      <c r="G18803">
        <v>306</v>
      </c>
      <c r="H18803">
        <v>91</v>
      </c>
      <c r="I18803">
        <v>4</v>
      </c>
      <c r="J18803">
        <v>1734</v>
      </c>
      <c r="K18803">
        <v>1</v>
      </c>
      <c r="L18803">
        <v>43</v>
      </c>
      <c r="M18803">
        <v>706</v>
      </c>
      <c r="N18803" t="s">
        <v>18</v>
      </c>
      <c r="O18803" s="1">
        <v>2.4977700000000002E-180</v>
      </c>
      <c r="P18803">
        <v>1645</v>
      </c>
    </row>
    <row r="18804" spans="1:16" x14ac:dyDescent="0.25">
      <c r="A18804" t="s">
        <v>27833</v>
      </c>
      <c r="B18804">
        <v>2397</v>
      </c>
      <c r="C18804" s="3" t="str">
        <f>HYPERLINK("http://www.uniprot.org/uniprot/G7JUE1","tr|G7JUE1|G7JUE1_MEDTR")</f>
        <v>tr|G7JUE1|G7JUE1_MEDTR</v>
      </c>
      <c r="D18804" t="s">
        <v>27834</v>
      </c>
      <c r="E18804">
        <v>81.819999999999993</v>
      </c>
      <c r="F18804">
        <v>798</v>
      </c>
      <c r="G18804">
        <v>145</v>
      </c>
      <c r="H18804">
        <v>0</v>
      </c>
      <c r="I18804">
        <v>1</v>
      </c>
      <c r="J18804">
        <v>2394</v>
      </c>
      <c r="K18804">
        <v>1</v>
      </c>
      <c r="L18804">
        <v>1</v>
      </c>
      <c r="M18804">
        <v>786</v>
      </c>
      <c r="N18804" t="s">
        <v>18</v>
      </c>
      <c r="O18804">
        <v>0</v>
      </c>
      <c r="P18804">
        <v>3389</v>
      </c>
    </row>
    <row r="18805" spans="1:16" x14ac:dyDescent="0.25">
      <c r="A18805" t="s">
        <v>27835</v>
      </c>
      <c r="B18805">
        <v>426</v>
      </c>
      <c r="C18805" s="3" t="str">
        <f>HYPERLINK("http://www.uniprot.org/uniprot/G8A2Y6","tr|G8A2Y6|G8A2Y6_MEDTR")</f>
        <v>tr|G8A2Y6|G8A2Y6_MEDTR</v>
      </c>
      <c r="D18805" t="s">
        <v>27836</v>
      </c>
      <c r="E18805">
        <v>63.41</v>
      </c>
      <c r="F18805">
        <v>123</v>
      </c>
      <c r="G18805">
        <v>45</v>
      </c>
      <c r="H18805">
        <v>1</v>
      </c>
      <c r="I18805">
        <v>1</v>
      </c>
      <c r="J18805">
        <v>366</v>
      </c>
      <c r="K18805">
        <v>1</v>
      </c>
      <c r="L18805">
        <v>186</v>
      </c>
      <c r="M18805">
        <v>307</v>
      </c>
      <c r="N18805" t="s">
        <v>18</v>
      </c>
      <c r="O18805" s="1">
        <v>1.1653099999999999E-30</v>
      </c>
      <c r="P18805">
        <v>346</v>
      </c>
    </row>
    <row r="18806" spans="1:16" x14ac:dyDescent="0.25">
      <c r="A18806" t="s">
        <v>27837</v>
      </c>
      <c r="B18806">
        <v>1569</v>
      </c>
      <c r="C18806" s="3" t="str">
        <f>HYPERLINK("http://www.uniprot.org/uniprot/G7JNV8","tr|G7JNV8|G7JNV8_MEDTR")</f>
        <v>tr|G7JNV8|G7JNV8_MEDTR</v>
      </c>
      <c r="D18806" t="s">
        <v>27838</v>
      </c>
      <c r="E18806">
        <v>69.5</v>
      </c>
      <c r="F18806">
        <v>505</v>
      </c>
      <c r="G18806">
        <v>154</v>
      </c>
      <c r="H18806">
        <v>1</v>
      </c>
      <c r="I18806">
        <v>49</v>
      </c>
      <c r="J18806">
        <v>1560</v>
      </c>
      <c r="K18806">
        <v>1</v>
      </c>
      <c r="L18806">
        <v>23</v>
      </c>
      <c r="M18806">
        <v>523</v>
      </c>
      <c r="N18806" t="s">
        <v>18</v>
      </c>
      <c r="O18806">
        <v>0</v>
      </c>
      <c r="P18806">
        <v>1679</v>
      </c>
    </row>
    <row r="18807" spans="1:16" x14ac:dyDescent="0.25">
      <c r="A18807" t="s">
        <v>27839</v>
      </c>
      <c r="B18807">
        <v>834</v>
      </c>
      <c r="C18807" s="3" t="str">
        <f>HYPERLINK("http://www.uniprot.org/uniprot/I1KTV3","tr|I1KTV3|I1KTV3_SOYBN")</f>
        <v>tr|I1KTV3|I1KTV3_SOYBN</v>
      </c>
      <c r="D18807" t="s">
        <v>117</v>
      </c>
      <c r="E18807">
        <v>76.86</v>
      </c>
      <c r="F18807">
        <v>281</v>
      </c>
      <c r="G18807">
        <v>65</v>
      </c>
      <c r="H18807">
        <v>4</v>
      </c>
      <c r="I18807">
        <v>1</v>
      </c>
      <c r="J18807">
        <v>831</v>
      </c>
      <c r="K18807">
        <v>1</v>
      </c>
      <c r="L18807">
        <v>1</v>
      </c>
      <c r="M18807">
        <v>280</v>
      </c>
      <c r="N18807" t="s">
        <v>18</v>
      </c>
      <c r="O18807" s="1">
        <v>3.6478399999999999E-112</v>
      </c>
      <c r="P18807">
        <v>1053</v>
      </c>
    </row>
    <row r="18808" spans="1:16" x14ac:dyDescent="0.25">
      <c r="A18808" t="s">
        <v>27840</v>
      </c>
      <c r="B18808">
        <v>2265</v>
      </c>
      <c r="C18808" s="3" t="str">
        <f>HYPERLINK("http://www.uniprot.org/uniprot/A5BE46","tr|A5BE46|A5BE46_VITVI")</f>
        <v>tr|A5BE46|A5BE46_VITVI</v>
      </c>
      <c r="D18808" t="s">
        <v>462</v>
      </c>
      <c r="E18808">
        <v>79.73</v>
      </c>
      <c r="F18808">
        <v>760</v>
      </c>
      <c r="G18808">
        <v>154</v>
      </c>
      <c r="H18808">
        <v>7</v>
      </c>
      <c r="I18808">
        <v>1</v>
      </c>
      <c r="J18808">
        <v>2259</v>
      </c>
      <c r="K18808">
        <v>1</v>
      </c>
      <c r="L18808">
        <v>594</v>
      </c>
      <c r="M18808">
        <v>1353</v>
      </c>
      <c r="N18808" t="s">
        <v>18</v>
      </c>
      <c r="O18808">
        <v>0</v>
      </c>
      <c r="P18808">
        <v>3239</v>
      </c>
    </row>
    <row r="18809" spans="1:16" x14ac:dyDescent="0.25">
      <c r="A18809" t="s">
        <v>27841</v>
      </c>
      <c r="B18809">
        <v>1311</v>
      </c>
      <c r="C18809" s="3" t="str">
        <f>HYPERLINK("http://www.uniprot.org/uniprot/I3SWS1","tr|I3SWS1|I3SWS1_LOTJA")</f>
        <v>tr|I3SWS1|I3SWS1_LOTJA</v>
      </c>
      <c r="D18809" t="s">
        <v>93</v>
      </c>
      <c r="E18809">
        <v>73</v>
      </c>
      <c r="F18809">
        <v>400</v>
      </c>
      <c r="G18809">
        <v>108</v>
      </c>
      <c r="H18809">
        <v>4</v>
      </c>
      <c r="I18809">
        <v>106</v>
      </c>
      <c r="J18809">
        <v>1293</v>
      </c>
      <c r="K18809">
        <v>1</v>
      </c>
      <c r="L18809">
        <v>35</v>
      </c>
      <c r="M18809">
        <v>430</v>
      </c>
      <c r="N18809" t="s">
        <v>18</v>
      </c>
      <c r="O18809">
        <v>0</v>
      </c>
      <c r="P18809">
        <v>1652</v>
      </c>
    </row>
    <row r="18810" spans="1:16" x14ac:dyDescent="0.25">
      <c r="A18810" t="s">
        <v>27842</v>
      </c>
      <c r="B18810">
        <v>516</v>
      </c>
      <c r="C18810" s="3" t="str">
        <f>HYPERLINK("http://www.uniprot.org/uniprot/M5Y0E0","tr|M5Y0E0|M5Y0E0_PRUPE")</f>
        <v>tr|M5Y0E0|M5Y0E0_PRUPE</v>
      </c>
      <c r="D18810" t="s">
        <v>452</v>
      </c>
      <c r="E18810">
        <v>36.549999999999997</v>
      </c>
      <c r="F18810">
        <v>145</v>
      </c>
      <c r="G18810">
        <v>92</v>
      </c>
      <c r="H18810">
        <v>2</v>
      </c>
      <c r="I18810">
        <v>76</v>
      </c>
      <c r="J18810">
        <v>504</v>
      </c>
      <c r="K18810">
        <v>1</v>
      </c>
      <c r="L18810">
        <v>6</v>
      </c>
      <c r="M18810">
        <v>148</v>
      </c>
      <c r="N18810" t="s">
        <v>18</v>
      </c>
      <c r="O18810" s="1">
        <v>6.8778600000000001E-15</v>
      </c>
      <c r="P18810">
        <v>210</v>
      </c>
    </row>
    <row r="18811" spans="1:16" x14ac:dyDescent="0.25">
      <c r="A18811" t="s">
        <v>27843</v>
      </c>
      <c r="B18811">
        <v>477</v>
      </c>
      <c r="C18811" s="3" t="str">
        <f>HYPERLINK("http://www.uniprot.org/uniprot/Q9FDV6","tr|Q9FDV6|Q9FDV6_FAGSY")</f>
        <v>tr|Q9FDV6|Q9FDV6_FAGSY</v>
      </c>
      <c r="D18811" t="s">
        <v>27844</v>
      </c>
      <c r="E18811">
        <v>76.92</v>
      </c>
      <c r="F18811">
        <v>65</v>
      </c>
      <c r="G18811">
        <v>15</v>
      </c>
      <c r="H18811">
        <v>0</v>
      </c>
      <c r="I18811">
        <v>130</v>
      </c>
      <c r="J18811">
        <v>324</v>
      </c>
      <c r="K18811">
        <v>1</v>
      </c>
      <c r="L18811">
        <v>48</v>
      </c>
      <c r="M18811">
        <v>112</v>
      </c>
      <c r="N18811" t="s">
        <v>18</v>
      </c>
      <c r="O18811" s="1">
        <v>8.3960999999999998E-28</v>
      </c>
      <c r="P18811">
        <v>261</v>
      </c>
    </row>
    <row r="18812" spans="1:16" x14ac:dyDescent="0.25">
      <c r="A18812" t="s">
        <v>27845</v>
      </c>
      <c r="B18812">
        <v>945</v>
      </c>
      <c r="C18812" s="3" t="str">
        <f>HYPERLINK("http://www.uniprot.org/uniprot/K7MPN4","tr|K7MPN4|K7MPN4_SOYBN")</f>
        <v>tr|K7MPN4|K7MPN4_SOYBN</v>
      </c>
      <c r="D18812" t="s">
        <v>28</v>
      </c>
      <c r="E18812">
        <v>59.86</v>
      </c>
      <c r="F18812">
        <v>147</v>
      </c>
      <c r="G18812">
        <v>59</v>
      </c>
      <c r="H18812">
        <v>0</v>
      </c>
      <c r="I18812">
        <v>469</v>
      </c>
      <c r="J18812">
        <v>909</v>
      </c>
      <c r="K18812">
        <v>1</v>
      </c>
      <c r="L18812">
        <v>174</v>
      </c>
      <c r="M18812">
        <v>317</v>
      </c>
      <c r="N18812" t="s">
        <v>18</v>
      </c>
      <c r="O18812" s="1">
        <v>6.1813600000000005E-42</v>
      </c>
      <c r="P18812">
        <v>428</v>
      </c>
    </row>
    <row r="18813" spans="1:16" x14ac:dyDescent="0.25">
      <c r="A18813" t="s">
        <v>27846</v>
      </c>
      <c r="B18813">
        <v>834</v>
      </c>
      <c r="C18813" s="3" t="str">
        <f>HYPERLINK("http://www.uniprot.org/uniprot/E1U3Z1","tr|E1U3Z1|E1U3Z1_CICAR")</f>
        <v>tr|E1U3Z1|E1U3Z1_CICAR</v>
      </c>
      <c r="D18813" t="s">
        <v>11602</v>
      </c>
      <c r="E18813">
        <v>93.1</v>
      </c>
      <c r="F18813">
        <v>261</v>
      </c>
      <c r="G18813">
        <v>18</v>
      </c>
      <c r="H18813">
        <v>0</v>
      </c>
      <c r="I18813">
        <v>1</v>
      </c>
      <c r="J18813">
        <v>783</v>
      </c>
      <c r="K18813">
        <v>1</v>
      </c>
      <c r="L18813">
        <v>1</v>
      </c>
      <c r="M18813">
        <v>261</v>
      </c>
      <c r="N18813" t="s">
        <v>18</v>
      </c>
      <c r="O18813" s="1">
        <v>5.9849799999999997E-131</v>
      </c>
      <c r="P18813">
        <v>1215</v>
      </c>
    </row>
    <row r="18814" spans="1:16" x14ac:dyDescent="0.25">
      <c r="A18814" t="s">
        <v>27847</v>
      </c>
      <c r="B18814">
        <v>1506</v>
      </c>
      <c r="C18814" s="3" t="str">
        <f>HYPERLINK("http://www.uniprot.org/uniprot/I1M338","tr|I1M338|I1M338_SOYBN")</f>
        <v>tr|I1M338|I1M338_SOYBN</v>
      </c>
      <c r="D18814" t="s">
        <v>71</v>
      </c>
      <c r="E18814">
        <v>64.099999999999994</v>
      </c>
      <c r="F18814">
        <v>507</v>
      </c>
      <c r="G18814">
        <v>182</v>
      </c>
      <c r="H18814">
        <v>29</v>
      </c>
      <c r="I18814">
        <v>46</v>
      </c>
      <c r="J18814">
        <v>1479</v>
      </c>
      <c r="K18814">
        <v>1</v>
      </c>
      <c r="L18814">
        <v>16</v>
      </c>
      <c r="M18814">
        <v>519</v>
      </c>
      <c r="N18814" t="s">
        <v>18</v>
      </c>
      <c r="O18814">
        <v>0</v>
      </c>
      <c r="P18814">
        <v>1670</v>
      </c>
    </row>
    <row r="18815" spans="1:16" x14ac:dyDescent="0.25">
      <c r="A18815" t="s">
        <v>27848</v>
      </c>
      <c r="B18815">
        <v>750</v>
      </c>
      <c r="C18815" s="3" t="str">
        <f>HYPERLINK("http://www.uniprot.org/uniprot/I3S5L5","tr|I3S5L5|I3S5L5_MEDTR")</f>
        <v>tr|I3S5L5|I3S5L5_MEDTR</v>
      </c>
      <c r="D18815" t="s">
        <v>22</v>
      </c>
      <c r="E18815">
        <v>69.290000000000006</v>
      </c>
      <c r="F18815">
        <v>254</v>
      </c>
      <c r="G18815">
        <v>78</v>
      </c>
      <c r="H18815">
        <v>6</v>
      </c>
      <c r="I18815">
        <v>1</v>
      </c>
      <c r="J18815">
        <v>744</v>
      </c>
      <c r="K18815">
        <v>1</v>
      </c>
      <c r="L18815">
        <v>1</v>
      </c>
      <c r="M18815">
        <v>246</v>
      </c>
      <c r="N18815" t="s">
        <v>18</v>
      </c>
      <c r="O18815" s="1">
        <v>6.8133400000000005E-85</v>
      </c>
      <c r="P18815">
        <v>817</v>
      </c>
    </row>
    <row r="18816" spans="1:16" x14ac:dyDescent="0.25">
      <c r="A18816" t="s">
        <v>27849</v>
      </c>
      <c r="B18816">
        <v>273</v>
      </c>
      <c r="C18816" s="3" t="str">
        <f>HYPERLINK("http://www.uniprot.org/uniprot/P93474","tr|P93474|P93474_PEA")</f>
        <v>tr|P93474|P93474_PEA</v>
      </c>
      <c r="D18816" t="s">
        <v>27850</v>
      </c>
      <c r="E18816">
        <v>98.88</v>
      </c>
      <c r="F18816">
        <v>90</v>
      </c>
      <c r="G18816">
        <v>1</v>
      </c>
      <c r="H18816">
        <v>0</v>
      </c>
      <c r="I18816">
        <v>1</v>
      </c>
      <c r="J18816">
        <v>270</v>
      </c>
      <c r="K18816">
        <v>1</v>
      </c>
      <c r="L18816">
        <v>1</v>
      </c>
      <c r="M18816">
        <v>90</v>
      </c>
      <c r="N18816" t="s">
        <v>18</v>
      </c>
      <c r="O18816" s="1">
        <v>3.0969200000000001E-47</v>
      </c>
      <c r="P18816">
        <v>489</v>
      </c>
    </row>
    <row r="18817" spans="1:16" x14ac:dyDescent="0.25">
      <c r="A18817" t="s">
        <v>27851</v>
      </c>
      <c r="B18817">
        <v>381</v>
      </c>
      <c r="C18817" s="3" t="str">
        <f>HYPERLINK("http://www.uniprot.org/uniprot/G7JZ43","tr|G7JZ43|G7JZ43_MEDTR")</f>
        <v>tr|G7JZ43|G7JZ43_MEDTR</v>
      </c>
      <c r="D18817" t="s">
        <v>27852</v>
      </c>
      <c r="E18817">
        <v>80.95</v>
      </c>
      <c r="F18817">
        <v>126</v>
      </c>
      <c r="G18817">
        <v>24</v>
      </c>
      <c r="H18817">
        <v>0</v>
      </c>
      <c r="I18817">
        <v>1</v>
      </c>
      <c r="J18817">
        <v>378</v>
      </c>
      <c r="K18817">
        <v>1</v>
      </c>
      <c r="L18817">
        <v>1</v>
      </c>
      <c r="M18817">
        <v>126</v>
      </c>
      <c r="N18817" t="s">
        <v>18</v>
      </c>
      <c r="O18817" s="1">
        <v>2.4216400000000002E-52</v>
      </c>
      <c r="P18817">
        <v>533</v>
      </c>
    </row>
    <row r="18818" spans="1:16" x14ac:dyDescent="0.25">
      <c r="A18818" t="s">
        <v>27853</v>
      </c>
      <c r="B18818">
        <v>1329</v>
      </c>
      <c r="C18818" s="3" t="str">
        <f>HYPERLINK("http://www.uniprot.org/uniprot/A2Q329","tr|A2Q329|A2Q329_MEDTR")</f>
        <v>tr|A2Q329|A2Q329_MEDTR</v>
      </c>
      <c r="D18818" t="s">
        <v>27854</v>
      </c>
      <c r="E18818">
        <v>81.3</v>
      </c>
      <c r="F18818">
        <v>476</v>
      </c>
      <c r="G18818">
        <v>89</v>
      </c>
      <c r="H18818">
        <v>34</v>
      </c>
      <c r="I18818">
        <v>1</v>
      </c>
      <c r="J18818">
        <v>1326</v>
      </c>
      <c r="K18818">
        <v>1</v>
      </c>
      <c r="L18818">
        <v>1</v>
      </c>
      <c r="M18818">
        <v>476</v>
      </c>
      <c r="N18818" t="s">
        <v>18</v>
      </c>
      <c r="O18818">
        <v>0</v>
      </c>
      <c r="P18818">
        <v>1968</v>
      </c>
    </row>
    <row r="18819" spans="1:16" x14ac:dyDescent="0.25">
      <c r="A18819" t="s">
        <v>27855</v>
      </c>
      <c r="B18819">
        <v>588</v>
      </c>
      <c r="C18819" s="3" t="str">
        <f>HYPERLINK("http://www.uniprot.org/uniprot/G7KXA5","tr|G7KXA5|G7KXA5_MEDTR")</f>
        <v>tr|G7KXA5|G7KXA5_MEDTR</v>
      </c>
      <c r="D18819" t="s">
        <v>27856</v>
      </c>
      <c r="E18819">
        <v>90.86</v>
      </c>
      <c r="F18819">
        <v>197</v>
      </c>
      <c r="G18819">
        <v>18</v>
      </c>
      <c r="H18819">
        <v>3</v>
      </c>
      <c r="I18819">
        <v>1</v>
      </c>
      <c r="J18819">
        <v>582</v>
      </c>
      <c r="K18819">
        <v>1</v>
      </c>
      <c r="L18819">
        <v>1</v>
      </c>
      <c r="M18819">
        <v>197</v>
      </c>
      <c r="N18819" t="s">
        <v>18</v>
      </c>
      <c r="O18819" s="1">
        <v>1.32476E-98</v>
      </c>
      <c r="P18819">
        <v>933</v>
      </c>
    </row>
    <row r="18820" spans="1:16" x14ac:dyDescent="0.25">
      <c r="A18820" t="s">
        <v>27857</v>
      </c>
      <c r="B18820">
        <v>1215</v>
      </c>
      <c r="C18820" s="3" t="str">
        <f>HYPERLINK("http://www.uniprot.org/uniprot/K7MNX2","tr|K7MNX2|K7MNX2_SOYBN")</f>
        <v>tr|K7MNX2|K7MNX2_SOYBN</v>
      </c>
      <c r="D18820" t="s">
        <v>28</v>
      </c>
      <c r="E18820">
        <v>25.25</v>
      </c>
      <c r="F18820">
        <v>297</v>
      </c>
      <c r="G18820">
        <v>222</v>
      </c>
      <c r="H18820">
        <v>12</v>
      </c>
      <c r="I18820">
        <v>76</v>
      </c>
      <c r="J18820">
        <v>930</v>
      </c>
      <c r="K18820">
        <v>1</v>
      </c>
      <c r="L18820">
        <v>256</v>
      </c>
      <c r="M18820">
        <v>539</v>
      </c>
      <c r="N18820" t="s">
        <v>18</v>
      </c>
      <c r="O18820" s="1">
        <v>1.1832299999999999E-15</v>
      </c>
      <c r="P18820">
        <v>223</v>
      </c>
    </row>
    <row r="18821" spans="1:16" x14ac:dyDescent="0.25">
      <c r="A18821" t="s">
        <v>27858</v>
      </c>
      <c r="B18821">
        <v>1011</v>
      </c>
      <c r="C18821" s="3" t="str">
        <f>HYPERLINK("http://www.uniprot.org/uniprot/G7IC33","tr|G7IC33|G7IC33_MEDTR")</f>
        <v>tr|G7IC33|G7IC33_MEDTR</v>
      </c>
      <c r="D18821" t="s">
        <v>27859</v>
      </c>
      <c r="E18821">
        <v>84.59</v>
      </c>
      <c r="F18821">
        <v>331</v>
      </c>
      <c r="G18821">
        <v>51</v>
      </c>
      <c r="H18821">
        <v>0</v>
      </c>
      <c r="I18821">
        <v>7</v>
      </c>
      <c r="J18821">
        <v>999</v>
      </c>
      <c r="K18821">
        <v>1</v>
      </c>
      <c r="L18821">
        <v>24</v>
      </c>
      <c r="M18821">
        <v>353</v>
      </c>
      <c r="N18821" t="s">
        <v>18</v>
      </c>
      <c r="O18821" s="1">
        <v>2.6587700000000001E-153</v>
      </c>
      <c r="P18821">
        <v>1409</v>
      </c>
    </row>
    <row r="18822" spans="1:16" x14ac:dyDescent="0.25">
      <c r="A18822" t="s">
        <v>27860</v>
      </c>
      <c r="B18822">
        <v>372</v>
      </c>
      <c r="C18822" s="3" t="str">
        <f>HYPERLINK("http://www.uniprot.org/uniprot/G7I903","tr|G7I903|G7I903_MEDTR")</f>
        <v>tr|G7I903|G7I903_MEDTR</v>
      </c>
      <c r="D18822" t="s">
        <v>27861</v>
      </c>
      <c r="E18822">
        <v>85.82</v>
      </c>
      <c r="F18822">
        <v>127</v>
      </c>
      <c r="G18822">
        <v>18</v>
      </c>
      <c r="H18822">
        <v>4</v>
      </c>
      <c r="I18822">
        <v>1</v>
      </c>
      <c r="J18822">
        <v>369</v>
      </c>
      <c r="K18822">
        <v>1</v>
      </c>
      <c r="L18822">
        <v>1</v>
      </c>
      <c r="M18822">
        <v>125</v>
      </c>
      <c r="N18822" t="s">
        <v>18</v>
      </c>
      <c r="O18822" s="1">
        <v>5.6568000000000002E-49</v>
      </c>
      <c r="P18822">
        <v>504</v>
      </c>
    </row>
    <row r="18823" spans="1:16" x14ac:dyDescent="0.25">
      <c r="A18823" t="s">
        <v>27862</v>
      </c>
      <c r="B18823">
        <v>4815</v>
      </c>
      <c r="C18823" s="3" t="str">
        <f>HYPERLINK("http://www.uniprot.org/uniprot/G7IV31","tr|G7IV31|G7IV31_MEDTR")</f>
        <v>tr|G7IV31|G7IV31_MEDTR</v>
      </c>
      <c r="D18823" t="s">
        <v>5349</v>
      </c>
      <c r="E18823">
        <v>30.59</v>
      </c>
      <c r="F18823">
        <v>1768</v>
      </c>
      <c r="G18823">
        <v>1227</v>
      </c>
      <c r="H18823">
        <v>203</v>
      </c>
      <c r="I18823">
        <v>1</v>
      </c>
      <c r="J18823">
        <v>4695</v>
      </c>
      <c r="K18823">
        <v>1</v>
      </c>
      <c r="L18823">
        <v>1</v>
      </c>
      <c r="M18823">
        <v>1692</v>
      </c>
      <c r="N18823" t="s">
        <v>18</v>
      </c>
      <c r="O18823">
        <v>0</v>
      </c>
      <c r="P18823">
        <v>1777</v>
      </c>
    </row>
    <row r="18824" spans="1:16" x14ac:dyDescent="0.25">
      <c r="A18824" t="s">
        <v>27863</v>
      </c>
      <c r="B18824">
        <v>1299</v>
      </c>
      <c r="C18824" s="3" t="str">
        <f>HYPERLINK("http://www.uniprot.org/uniprot/Q71CE5","tr|Q71CE5|Q71CE5_MEDTR")</f>
        <v>tr|Q71CE5|Q71CE5_MEDTR</v>
      </c>
      <c r="D18824" t="s">
        <v>2671</v>
      </c>
      <c r="E18824">
        <v>83.37</v>
      </c>
      <c r="F18824">
        <v>427</v>
      </c>
      <c r="G18824">
        <v>71</v>
      </c>
      <c r="H18824">
        <v>2</v>
      </c>
      <c r="I18824">
        <v>1</v>
      </c>
      <c r="J18824">
        <v>1275</v>
      </c>
      <c r="K18824">
        <v>1</v>
      </c>
      <c r="L18824">
        <v>19</v>
      </c>
      <c r="M18824">
        <v>444</v>
      </c>
      <c r="N18824" t="s">
        <v>18</v>
      </c>
      <c r="O18824">
        <v>0</v>
      </c>
      <c r="P18824">
        <v>1840</v>
      </c>
    </row>
    <row r="18825" spans="1:16" x14ac:dyDescent="0.25">
      <c r="A18825" t="s">
        <v>27864</v>
      </c>
      <c r="B18825">
        <v>255</v>
      </c>
      <c r="C18825" s="3" t="str">
        <f>HYPERLINK("http://www.uniprot.org/uniprot/I1JTA3","tr|I1JTA3|I1JTA3_SOYBN")</f>
        <v>tr|I1JTA3|I1JTA3_SOYBN</v>
      </c>
      <c r="D18825" t="s">
        <v>71</v>
      </c>
      <c r="E18825">
        <v>78.569999999999993</v>
      </c>
      <c r="F18825">
        <v>84</v>
      </c>
      <c r="G18825">
        <v>18</v>
      </c>
      <c r="H18825">
        <v>0</v>
      </c>
      <c r="I18825">
        <v>1</v>
      </c>
      <c r="J18825">
        <v>252</v>
      </c>
      <c r="K18825">
        <v>1</v>
      </c>
      <c r="L18825">
        <v>1</v>
      </c>
      <c r="M18825">
        <v>83</v>
      </c>
      <c r="N18825" t="s">
        <v>18</v>
      </c>
      <c r="O18825" s="1">
        <v>1.2895100000000001E-29</v>
      </c>
      <c r="P18825">
        <v>337</v>
      </c>
    </row>
    <row r="18826" spans="1:16" x14ac:dyDescent="0.25">
      <c r="A18826" t="s">
        <v>27865</v>
      </c>
      <c r="B18826">
        <v>5067</v>
      </c>
      <c r="C18826" s="3" t="str">
        <f>HYPERLINK("http://www.uniprot.org/uniprot/G7ZZF0","tr|G7ZZF0|G7ZZF0_MEDTR")</f>
        <v>tr|G7ZZF0|G7ZZF0_MEDTR</v>
      </c>
      <c r="D18826" t="s">
        <v>5290</v>
      </c>
      <c r="E18826">
        <v>88.7</v>
      </c>
      <c r="F18826">
        <v>912</v>
      </c>
      <c r="G18826">
        <v>103</v>
      </c>
      <c r="H18826">
        <v>3</v>
      </c>
      <c r="I18826">
        <v>2338</v>
      </c>
      <c r="J18826">
        <v>5064</v>
      </c>
      <c r="K18826">
        <v>1</v>
      </c>
      <c r="L18826">
        <v>769</v>
      </c>
      <c r="M18826">
        <v>1673</v>
      </c>
      <c r="N18826" t="s">
        <v>18</v>
      </c>
      <c r="O18826">
        <v>0</v>
      </c>
      <c r="P18826">
        <v>4081</v>
      </c>
    </row>
    <row r="18827" spans="1:16" x14ac:dyDescent="0.25">
      <c r="A18827" t="s">
        <v>27866</v>
      </c>
      <c r="B18827">
        <v>1251</v>
      </c>
      <c r="C18827" s="3" t="str">
        <f>HYPERLINK("http://www.uniprot.org/uniprot/K7KQ42","tr|K7KQ42|K7KQ42_SOYBN")</f>
        <v>tr|K7KQ42|K7KQ42_SOYBN</v>
      </c>
      <c r="D18827" t="s">
        <v>28</v>
      </c>
      <c r="E18827">
        <v>90.6</v>
      </c>
      <c r="F18827">
        <v>181</v>
      </c>
      <c r="G18827">
        <v>17</v>
      </c>
      <c r="H18827">
        <v>0</v>
      </c>
      <c r="I18827">
        <v>706</v>
      </c>
      <c r="J18827">
        <v>1248</v>
      </c>
      <c r="K18827">
        <v>1</v>
      </c>
      <c r="L18827">
        <v>394</v>
      </c>
      <c r="M18827">
        <v>574</v>
      </c>
      <c r="N18827" t="s">
        <v>18</v>
      </c>
      <c r="O18827" s="1">
        <v>3.8927100000000002E-94</v>
      </c>
      <c r="P18827">
        <v>900</v>
      </c>
    </row>
    <row r="18828" spans="1:16" x14ac:dyDescent="0.25">
      <c r="A18828" t="s">
        <v>27867</v>
      </c>
      <c r="B18828">
        <v>882</v>
      </c>
      <c r="C18828" s="3" t="str">
        <f>HYPERLINK("http://www.uniprot.org/uniprot/G7L792","tr|G7L792|G7L792_MEDTR")</f>
        <v>tr|G7L792|G7L792_MEDTR</v>
      </c>
      <c r="D18828" t="s">
        <v>27868</v>
      </c>
      <c r="E18828">
        <v>83.25</v>
      </c>
      <c r="F18828">
        <v>215</v>
      </c>
      <c r="G18828">
        <v>36</v>
      </c>
      <c r="H18828">
        <v>0</v>
      </c>
      <c r="I18828">
        <v>172</v>
      </c>
      <c r="J18828">
        <v>816</v>
      </c>
      <c r="K18828">
        <v>1</v>
      </c>
      <c r="L18828">
        <v>58</v>
      </c>
      <c r="M18828">
        <v>271</v>
      </c>
      <c r="N18828" t="s">
        <v>18</v>
      </c>
      <c r="O18828" s="1">
        <v>2.0793899999999999E-92</v>
      </c>
      <c r="P18828">
        <v>883</v>
      </c>
    </row>
    <row r="18829" spans="1:16" x14ac:dyDescent="0.25">
      <c r="A18829" t="s">
        <v>27869</v>
      </c>
      <c r="B18829">
        <v>2475</v>
      </c>
      <c r="C18829" s="3" t="str">
        <f>HYPERLINK("http://www.uniprot.org/uniprot/G7JPD7","tr|G7JPD7|G7JPD7_MEDTR")</f>
        <v>tr|G7JPD7|G7JPD7_MEDTR</v>
      </c>
      <c r="D18829" t="s">
        <v>27870</v>
      </c>
      <c r="E18829">
        <v>77.61</v>
      </c>
      <c r="F18829">
        <v>840</v>
      </c>
      <c r="G18829">
        <v>188</v>
      </c>
      <c r="H18829">
        <v>17</v>
      </c>
      <c r="I18829">
        <v>1</v>
      </c>
      <c r="J18829">
        <v>2469</v>
      </c>
      <c r="K18829">
        <v>1</v>
      </c>
      <c r="L18829">
        <v>1</v>
      </c>
      <c r="M18829">
        <v>809</v>
      </c>
      <c r="N18829" t="s">
        <v>18</v>
      </c>
      <c r="O18829">
        <v>0</v>
      </c>
      <c r="P18829">
        <v>3280</v>
      </c>
    </row>
    <row r="18830" spans="1:16" x14ac:dyDescent="0.25">
      <c r="A18830" t="s">
        <v>27871</v>
      </c>
      <c r="B18830">
        <v>1455</v>
      </c>
      <c r="C18830" s="3" t="str">
        <f>HYPERLINK("http://www.uniprot.org/uniprot/I1MCE2","tr|I1MCE2|I1MCE2_SOYBN")</f>
        <v>tr|I1MCE2|I1MCE2_SOYBN</v>
      </c>
      <c r="D18830" t="s">
        <v>117</v>
      </c>
      <c r="E18830">
        <v>87.62</v>
      </c>
      <c r="F18830">
        <v>485</v>
      </c>
      <c r="G18830">
        <v>60</v>
      </c>
      <c r="H18830">
        <v>12</v>
      </c>
      <c r="I18830">
        <v>1</v>
      </c>
      <c r="J18830">
        <v>1419</v>
      </c>
      <c r="K18830">
        <v>1</v>
      </c>
      <c r="L18830">
        <v>1</v>
      </c>
      <c r="M18830">
        <v>485</v>
      </c>
      <c r="N18830" t="s">
        <v>18</v>
      </c>
      <c r="O18830">
        <v>0</v>
      </c>
      <c r="P18830">
        <v>2123</v>
      </c>
    </row>
    <row r="18831" spans="1:16" x14ac:dyDescent="0.25">
      <c r="A18831" t="s">
        <v>27872</v>
      </c>
      <c r="B18831">
        <v>1143</v>
      </c>
      <c r="C18831" s="3" t="str">
        <f>HYPERLINK("http://www.uniprot.org/uniprot/G7JUE3","tr|G7JUE3|G7JUE3_MEDTR")</f>
        <v>tr|G7JUE3|G7JUE3_MEDTR</v>
      </c>
      <c r="D18831" t="s">
        <v>27873</v>
      </c>
      <c r="E18831">
        <v>85.3</v>
      </c>
      <c r="F18831">
        <v>381</v>
      </c>
      <c r="G18831">
        <v>56</v>
      </c>
      <c r="H18831">
        <v>1</v>
      </c>
      <c r="I18831">
        <v>1</v>
      </c>
      <c r="J18831">
        <v>1140</v>
      </c>
      <c r="K18831">
        <v>1</v>
      </c>
      <c r="L18831">
        <v>1</v>
      </c>
      <c r="M18831">
        <v>381</v>
      </c>
      <c r="N18831" t="s">
        <v>18</v>
      </c>
      <c r="O18831">
        <v>0</v>
      </c>
      <c r="P18831">
        <v>1682</v>
      </c>
    </row>
    <row r="18832" spans="1:16" x14ac:dyDescent="0.25">
      <c r="A18832" t="s">
        <v>27874</v>
      </c>
      <c r="B18832">
        <v>1791</v>
      </c>
      <c r="C18832" s="3" t="str">
        <f>HYPERLINK("http://www.uniprot.org/uniprot/G7K3A5","tr|G7K3A5|G7K3A5_MEDTR")</f>
        <v>tr|G7K3A5|G7K3A5_MEDTR</v>
      </c>
      <c r="D18832" t="s">
        <v>27875</v>
      </c>
      <c r="E18832">
        <v>54.96</v>
      </c>
      <c r="F18832">
        <v>393</v>
      </c>
      <c r="G18832">
        <v>177</v>
      </c>
      <c r="H18832">
        <v>14</v>
      </c>
      <c r="I18832">
        <v>7</v>
      </c>
      <c r="J18832">
        <v>1143</v>
      </c>
      <c r="K18832">
        <v>1</v>
      </c>
      <c r="L18832">
        <v>14</v>
      </c>
      <c r="M18832">
        <v>399</v>
      </c>
      <c r="N18832" t="s">
        <v>18</v>
      </c>
      <c r="O18832" s="1">
        <v>5.8721100000000004E-100</v>
      </c>
      <c r="P18832">
        <v>952</v>
      </c>
    </row>
    <row r="18833" spans="1:16" x14ac:dyDescent="0.25">
      <c r="A18833" t="s">
        <v>27876</v>
      </c>
      <c r="B18833">
        <v>2034</v>
      </c>
      <c r="C18833" s="3" t="str">
        <f>HYPERLINK("http://www.uniprot.org/uniprot/G7JNV9","tr|G7JNV9|G7JNV9_MEDTR")</f>
        <v>tr|G7JNV9|G7JNV9_MEDTR</v>
      </c>
      <c r="D18833" t="s">
        <v>27877</v>
      </c>
      <c r="E18833">
        <v>73.09</v>
      </c>
      <c r="F18833">
        <v>684</v>
      </c>
      <c r="G18833">
        <v>184</v>
      </c>
      <c r="H18833">
        <v>13</v>
      </c>
      <c r="I18833">
        <v>1</v>
      </c>
      <c r="J18833">
        <v>2013</v>
      </c>
      <c r="K18833">
        <v>1</v>
      </c>
      <c r="L18833">
        <v>1</v>
      </c>
      <c r="M18833">
        <v>670</v>
      </c>
      <c r="N18833" t="s">
        <v>18</v>
      </c>
      <c r="O18833">
        <v>0</v>
      </c>
      <c r="P18833">
        <v>2409</v>
      </c>
    </row>
    <row r="18834" spans="1:16" x14ac:dyDescent="0.25">
      <c r="A18834" t="s">
        <v>27878</v>
      </c>
      <c r="B18834">
        <v>2511</v>
      </c>
      <c r="C18834" s="3" t="str">
        <f>HYPERLINK("http://www.uniprot.org/uniprot/G7K838","tr|G7K838|G7K838_MEDTR")</f>
        <v>tr|G7K838|G7K838_MEDTR</v>
      </c>
      <c r="D18834" t="s">
        <v>27879</v>
      </c>
      <c r="E18834">
        <v>76.739999999999995</v>
      </c>
      <c r="F18834">
        <v>830</v>
      </c>
      <c r="G18834">
        <v>193</v>
      </c>
      <c r="H18834">
        <v>3</v>
      </c>
      <c r="I18834">
        <v>28</v>
      </c>
      <c r="J18834">
        <v>2508</v>
      </c>
      <c r="K18834">
        <v>1</v>
      </c>
      <c r="L18834">
        <v>7</v>
      </c>
      <c r="M18834">
        <v>829</v>
      </c>
      <c r="N18834" t="s">
        <v>18</v>
      </c>
      <c r="O18834">
        <v>0</v>
      </c>
      <c r="P18834">
        <v>3263</v>
      </c>
    </row>
    <row r="18835" spans="1:16" x14ac:dyDescent="0.25">
      <c r="A18835" t="s">
        <v>27880</v>
      </c>
      <c r="B18835">
        <v>1209</v>
      </c>
      <c r="C18835" s="3" t="str">
        <f>HYPERLINK("http://www.uniprot.org/uniprot/A5AHQ6","tr|A5AHQ6|A5AHQ6_VITVI")</f>
        <v>tr|A5AHQ6|A5AHQ6_VITVI</v>
      </c>
      <c r="D18835" t="s">
        <v>563</v>
      </c>
      <c r="E18835">
        <v>21.27</v>
      </c>
      <c r="F18835">
        <v>423</v>
      </c>
      <c r="G18835">
        <v>333</v>
      </c>
      <c r="H18835">
        <v>27</v>
      </c>
      <c r="I18835">
        <v>1</v>
      </c>
      <c r="J18835">
        <v>1188</v>
      </c>
      <c r="K18835">
        <v>1</v>
      </c>
      <c r="L18835">
        <v>599</v>
      </c>
      <c r="M18835">
        <v>1008</v>
      </c>
      <c r="N18835" t="s">
        <v>18</v>
      </c>
      <c r="O18835" s="1">
        <v>1.6952900000000001E-14</v>
      </c>
      <c r="P18835">
        <v>213</v>
      </c>
    </row>
    <row r="18836" spans="1:16" x14ac:dyDescent="0.25">
      <c r="A18836" t="s">
        <v>27881</v>
      </c>
      <c r="B18836">
        <v>1173</v>
      </c>
      <c r="C18836" s="3" t="str">
        <f>HYPERLINK("http://www.uniprot.org/uniprot/C7FDI5","tr|C7FDI5|C7FDI5_SOYBN")</f>
        <v>tr|C7FDI5|C7FDI5_SOYBN</v>
      </c>
      <c r="D18836" t="s">
        <v>717</v>
      </c>
      <c r="E18836">
        <v>50.26</v>
      </c>
      <c r="F18836">
        <v>372</v>
      </c>
      <c r="G18836">
        <v>185</v>
      </c>
      <c r="H18836">
        <v>4</v>
      </c>
      <c r="I18836">
        <v>1</v>
      </c>
      <c r="J18836">
        <v>1104</v>
      </c>
      <c r="K18836">
        <v>1</v>
      </c>
      <c r="L18836">
        <v>694</v>
      </c>
      <c r="M18836">
        <v>1060</v>
      </c>
      <c r="N18836" t="s">
        <v>18</v>
      </c>
      <c r="O18836" s="1">
        <v>5.4667399999999996E-103</v>
      </c>
      <c r="P18836">
        <v>976</v>
      </c>
    </row>
    <row r="18837" spans="1:16" x14ac:dyDescent="0.25">
      <c r="A18837" t="s">
        <v>27882</v>
      </c>
      <c r="B18837">
        <v>1425</v>
      </c>
      <c r="C18837" s="3" t="str">
        <f>HYPERLINK("http://www.uniprot.org/uniprot/G7IJ15","tr|G7IJ15|G7IJ15_MEDTR")</f>
        <v>tr|G7IJ15|G7IJ15_MEDTR</v>
      </c>
      <c r="D18837" t="s">
        <v>495</v>
      </c>
      <c r="E18837">
        <v>32.72</v>
      </c>
      <c r="F18837">
        <v>220</v>
      </c>
      <c r="G18837">
        <v>148</v>
      </c>
      <c r="H18837">
        <v>0</v>
      </c>
      <c r="I18837">
        <v>718</v>
      </c>
      <c r="J18837">
        <v>1377</v>
      </c>
      <c r="K18837">
        <v>1</v>
      </c>
      <c r="L18837">
        <v>22</v>
      </c>
      <c r="M18837">
        <v>224</v>
      </c>
      <c r="N18837" t="s">
        <v>18</v>
      </c>
      <c r="O18837" s="1">
        <v>2.33378E-21</v>
      </c>
      <c r="P18837">
        <v>249</v>
      </c>
    </row>
    <row r="18838" spans="1:16" x14ac:dyDescent="0.25">
      <c r="A18838" t="s">
        <v>27883</v>
      </c>
      <c r="B18838">
        <v>477</v>
      </c>
      <c r="C18838" s="3" t="str">
        <f>HYPERLINK("http://www.uniprot.org/uniprot/Q9FDV6","tr|Q9FDV6|Q9FDV6_FAGSY")</f>
        <v>tr|Q9FDV6|Q9FDV6_FAGSY</v>
      </c>
      <c r="D18838" t="s">
        <v>27844</v>
      </c>
      <c r="E18838">
        <v>76.92</v>
      </c>
      <c r="F18838">
        <v>65</v>
      </c>
      <c r="G18838">
        <v>15</v>
      </c>
      <c r="H18838">
        <v>0</v>
      </c>
      <c r="I18838">
        <v>130</v>
      </c>
      <c r="J18838">
        <v>324</v>
      </c>
      <c r="K18838">
        <v>1</v>
      </c>
      <c r="L18838">
        <v>48</v>
      </c>
      <c r="M18838">
        <v>112</v>
      </c>
      <c r="N18838" t="s">
        <v>18</v>
      </c>
      <c r="O18838" s="1">
        <v>8.3960999999999998E-28</v>
      </c>
      <c r="P18838">
        <v>261</v>
      </c>
    </row>
    <row r="18839" spans="1:16" x14ac:dyDescent="0.25">
      <c r="A18839" t="s">
        <v>27884</v>
      </c>
      <c r="B18839">
        <v>1242</v>
      </c>
      <c r="C18839" s="3" t="str">
        <f>HYPERLINK("http://www.uniprot.org/uniprot/G7KDA1","tr|G7KDA1|G7KDA1_MEDTR")</f>
        <v>tr|G7KDA1|G7KDA1_MEDTR</v>
      </c>
      <c r="D18839" t="s">
        <v>27885</v>
      </c>
      <c r="E18839">
        <v>68.31</v>
      </c>
      <c r="F18839">
        <v>445</v>
      </c>
      <c r="G18839">
        <v>141</v>
      </c>
      <c r="H18839">
        <v>34</v>
      </c>
      <c r="I18839">
        <v>1</v>
      </c>
      <c r="J18839">
        <v>1233</v>
      </c>
      <c r="K18839">
        <v>1</v>
      </c>
      <c r="L18839">
        <v>107</v>
      </c>
      <c r="M18839">
        <v>549</v>
      </c>
      <c r="N18839" t="s">
        <v>18</v>
      </c>
      <c r="O18839" s="1">
        <v>7.6134900000000004E-159</v>
      </c>
      <c r="P18839">
        <v>1458</v>
      </c>
    </row>
    <row r="18840" spans="1:16" x14ac:dyDescent="0.25">
      <c r="A18840" t="s">
        <v>27886</v>
      </c>
      <c r="B18840">
        <v>1590</v>
      </c>
      <c r="C18840" s="3" t="str">
        <f>HYPERLINK("http://www.uniprot.org/uniprot/G7K1R8","tr|G7K1R8|G7K1R8_MEDTR")</f>
        <v>tr|G7K1R8|G7K1R8_MEDTR</v>
      </c>
      <c r="D18840" t="s">
        <v>27887</v>
      </c>
      <c r="E18840">
        <v>53.64</v>
      </c>
      <c r="F18840">
        <v>563</v>
      </c>
      <c r="G18840">
        <v>261</v>
      </c>
      <c r="H18840">
        <v>35</v>
      </c>
      <c r="I18840">
        <v>1</v>
      </c>
      <c r="J18840">
        <v>1584</v>
      </c>
      <c r="K18840">
        <v>1</v>
      </c>
      <c r="L18840">
        <v>1</v>
      </c>
      <c r="M18840">
        <v>545</v>
      </c>
      <c r="N18840" t="s">
        <v>18</v>
      </c>
      <c r="O18840" s="1">
        <v>3.67969E-143</v>
      </c>
      <c r="P18840">
        <v>1324</v>
      </c>
    </row>
    <row r="18841" spans="1:16" x14ac:dyDescent="0.25">
      <c r="A18841" t="s">
        <v>27888</v>
      </c>
      <c r="B18841">
        <v>2256</v>
      </c>
      <c r="C18841" s="3" t="str">
        <f>HYPERLINK("http://www.uniprot.org/uniprot/Q9LEN6","tr|Q9LEN6|Q9LEN6_CICAR")</f>
        <v>tr|Q9LEN6|Q9LEN6_CICAR</v>
      </c>
      <c r="D18841" t="s">
        <v>2482</v>
      </c>
      <c r="E18841">
        <v>92.95</v>
      </c>
      <c r="F18841">
        <v>710</v>
      </c>
      <c r="G18841">
        <v>50</v>
      </c>
      <c r="H18841">
        <v>0</v>
      </c>
      <c r="I18841">
        <v>124</v>
      </c>
      <c r="J18841">
        <v>2253</v>
      </c>
      <c r="K18841">
        <v>1</v>
      </c>
      <c r="L18841">
        <v>1</v>
      </c>
      <c r="M18841">
        <v>708</v>
      </c>
      <c r="N18841" t="s">
        <v>18</v>
      </c>
      <c r="O18841">
        <v>0</v>
      </c>
      <c r="P18841">
        <v>3419</v>
      </c>
    </row>
    <row r="18842" spans="1:16" x14ac:dyDescent="0.25">
      <c r="A18842" t="s">
        <v>27889</v>
      </c>
      <c r="B18842">
        <v>1572</v>
      </c>
      <c r="C18842" s="3" t="str">
        <f>HYPERLINK("http://www.uniprot.org/uniprot/I3SWS0","tr|I3SWS0|I3SWS0_MEDTR")</f>
        <v>tr|I3SWS0|I3SWS0_MEDTR</v>
      </c>
      <c r="D18842" t="s">
        <v>22</v>
      </c>
      <c r="E18842">
        <v>91.77</v>
      </c>
      <c r="F18842">
        <v>523</v>
      </c>
      <c r="G18842">
        <v>43</v>
      </c>
      <c r="H18842">
        <v>0</v>
      </c>
      <c r="I18842">
        <v>1</v>
      </c>
      <c r="J18842">
        <v>1569</v>
      </c>
      <c r="K18842">
        <v>1</v>
      </c>
      <c r="L18842">
        <v>1</v>
      </c>
      <c r="M18842">
        <v>523</v>
      </c>
      <c r="N18842" t="s">
        <v>18</v>
      </c>
      <c r="O18842">
        <v>0</v>
      </c>
      <c r="P18842">
        <v>2491</v>
      </c>
    </row>
    <row r="18843" spans="1:16" x14ac:dyDescent="0.25">
      <c r="A18843" t="s">
        <v>27890</v>
      </c>
      <c r="B18843">
        <v>1449</v>
      </c>
      <c r="C18843" s="3" t="str">
        <f>HYPERLINK("http://www.uniprot.org/uniprot/G7KHJ9","tr|G7KHJ9|G7KHJ9_MEDTR")</f>
        <v>tr|G7KHJ9|G7KHJ9_MEDTR</v>
      </c>
      <c r="D18843" t="s">
        <v>27891</v>
      </c>
      <c r="E18843">
        <v>84.84</v>
      </c>
      <c r="F18843">
        <v>297</v>
      </c>
      <c r="G18843">
        <v>45</v>
      </c>
      <c r="H18843">
        <v>2</v>
      </c>
      <c r="I18843">
        <v>1</v>
      </c>
      <c r="J18843">
        <v>885</v>
      </c>
      <c r="K18843">
        <v>1</v>
      </c>
      <c r="L18843">
        <v>1</v>
      </c>
      <c r="M18843">
        <v>297</v>
      </c>
      <c r="N18843" t="s">
        <v>18</v>
      </c>
      <c r="O18843" s="1">
        <v>7.2455999999999997E-143</v>
      </c>
      <c r="P18843">
        <v>1321</v>
      </c>
    </row>
    <row r="18844" spans="1:16" x14ac:dyDescent="0.25">
      <c r="A18844" t="s">
        <v>27892</v>
      </c>
      <c r="B18844">
        <v>1113</v>
      </c>
      <c r="C18844" s="3" t="str">
        <f>HYPERLINK("http://www.uniprot.org/uniprot/A2Q330","tr|A2Q330|A2Q330_MEDTR")</f>
        <v>tr|A2Q330|A2Q330_MEDTR</v>
      </c>
      <c r="D18844" t="s">
        <v>27893</v>
      </c>
      <c r="E18844">
        <v>56.04</v>
      </c>
      <c r="F18844">
        <v>364</v>
      </c>
      <c r="G18844">
        <v>160</v>
      </c>
      <c r="H18844">
        <v>22</v>
      </c>
      <c r="I18844">
        <v>85</v>
      </c>
      <c r="J18844">
        <v>1110</v>
      </c>
      <c r="K18844">
        <v>1</v>
      </c>
      <c r="L18844">
        <v>31</v>
      </c>
      <c r="M18844">
        <v>365</v>
      </c>
      <c r="N18844" t="s">
        <v>18</v>
      </c>
      <c r="O18844" s="1">
        <v>4.5602800000000002E-88</v>
      </c>
      <c r="P18844">
        <v>847</v>
      </c>
    </row>
    <row r="18845" spans="1:16" x14ac:dyDescent="0.25">
      <c r="A18845" t="s">
        <v>27894</v>
      </c>
      <c r="B18845">
        <v>1284</v>
      </c>
      <c r="C18845" s="3" t="str">
        <f>HYPERLINK("http://www.uniprot.org/uniprot/C6TLR0","tr|C6TLR0|C6TLR0_SOYBN")</f>
        <v>tr|C6TLR0|C6TLR0_SOYBN</v>
      </c>
      <c r="D18845" t="s">
        <v>897</v>
      </c>
      <c r="E18845">
        <v>79.3</v>
      </c>
      <c r="F18845">
        <v>430</v>
      </c>
      <c r="G18845">
        <v>89</v>
      </c>
      <c r="H18845">
        <v>3</v>
      </c>
      <c r="I18845">
        <v>1</v>
      </c>
      <c r="J18845">
        <v>1281</v>
      </c>
      <c r="K18845">
        <v>1</v>
      </c>
      <c r="L18845">
        <v>1</v>
      </c>
      <c r="M18845">
        <v>429</v>
      </c>
      <c r="N18845" t="s">
        <v>18</v>
      </c>
      <c r="O18845">
        <v>0</v>
      </c>
      <c r="P18845">
        <v>1852</v>
      </c>
    </row>
    <row r="18846" spans="1:16" x14ac:dyDescent="0.25">
      <c r="A18846" t="s">
        <v>27895</v>
      </c>
      <c r="B18846">
        <v>747</v>
      </c>
      <c r="C18846" s="3" t="str">
        <f>HYPERLINK("http://www.uniprot.org/uniprot/Q56NI6","tr|Q56NI6|Q56NI6_PEA")</f>
        <v>tr|Q56NI6|Q56NI6_PEA</v>
      </c>
      <c r="D18846" t="s">
        <v>27896</v>
      </c>
      <c r="E18846">
        <v>75.8</v>
      </c>
      <c r="F18846">
        <v>248</v>
      </c>
      <c r="G18846">
        <v>60</v>
      </c>
      <c r="H18846">
        <v>0</v>
      </c>
      <c r="I18846">
        <v>1</v>
      </c>
      <c r="J18846">
        <v>744</v>
      </c>
      <c r="K18846">
        <v>1</v>
      </c>
      <c r="L18846">
        <v>1</v>
      </c>
      <c r="M18846">
        <v>242</v>
      </c>
      <c r="N18846" t="s">
        <v>18</v>
      </c>
      <c r="O18846" s="1">
        <v>1.8935100000000001E-95</v>
      </c>
      <c r="P18846">
        <v>908</v>
      </c>
    </row>
    <row r="18847" spans="1:16" x14ac:dyDescent="0.25">
      <c r="A18847" t="s">
        <v>27897</v>
      </c>
      <c r="B18847">
        <v>1053</v>
      </c>
      <c r="C18847" s="3" t="str">
        <f>HYPERLINK("http://www.uniprot.org/uniprot/B7FII8","tr|B7FII8|B7FII8_MEDTR")</f>
        <v>tr|B7FII8|B7FII8_MEDTR</v>
      </c>
      <c r="D18847" t="s">
        <v>22</v>
      </c>
      <c r="E18847">
        <v>86.41</v>
      </c>
      <c r="F18847">
        <v>346</v>
      </c>
      <c r="G18847">
        <v>47</v>
      </c>
      <c r="H18847">
        <v>0</v>
      </c>
      <c r="I18847">
        <v>1</v>
      </c>
      <c r="J18847">
        <v>1038</v>
      </c>
      <c r="K18847">
        <v>1</v>
      </c>
      <c r="L18847">
        <v>11</v>
      </c>
      <c r="M18847">
        <v>344</v>
      </c>
      <c r="N18847" t="s">
        <v>18</v>
      </c>
      <c r="O18847" s="1">
        <v>9.4338200000000002E-173</v>
      </c>
      <c r="P18847">
        <v>1577</v>
      </c>
    </row>
    <row r="18848" spans="1:16" x14ac:dyDescent="0.25">
      <c r="A18848" t="s">
        <v>27898</v>
      </c>
      <c r="B18848">
        <v>1248</v>
      </c>
      <c r="C18848" s="3" t="str">
        <f>HYPERLINK("http://www.uniprot.org/uniprot/I1K4D9","tr|I1K4D9|I1K4D9_SOYBN")</f>
        <v>tr|I1K4D9|I1K4D9_SOYBN</v>
      </c>
      <c r="D18848" t="s">
        <v>28</v>
      </c>
      <c r="E18848">
        <v>68.489999999999995</v>
      </c>
      <c r="F18848">
        <v>419</v>
      </c>
      <c r="G18848">
        <v>132</v>
      </c>
      <c r="H18848">
        <v>4</v>
      </c>
      <c r="I18848">
        <v>1</v>
      </c>
      <c r="J18848">
        <v>1245</v>
      </c>
      <c r="K18848">
        <v>1</v>
      </c>
      <c r="L18848">
        <v>1</v>
      </c>
      <c r="M18848">
        <v>419</v>
      </c>
      <c r="N18848" t="s">
        <v>18</v>
      </c>
      <c r="O18848" s="1">
        <v>5.8596699999999999E-167</v>
      </c>
      <c r="P18848">
        <v>1528</v>
      </c>
    </row>
    <row r="18849" spans="1:16" x14ac:dyDescent="0.25">
      <c r="A18849" t="s">
        <v>27899</v>
      </c>
      <c r="B18849">
        <v>1272</v>
      </c>
      <c r="C18849" s="3" t="str">
        <f>HYPERLINK("http://www.uniprot.org/uniprot/I1JTS5","tr|I1JTS5|I1JTS5_SOYBN")</f>
        <v>tr|I1JTS5|I1JTS5_SOYBN</v>
      </c>
      <c r="D18849" t="s">
        <v>71</v>
      </c>
      <c r="E18849">
        <v>64.16</v>
      </c>
      <c r="F18849">
        <v>427</v>
      </c>
      <c r="G18849">
        <v>153</v>
      </c>
      <c r="H18849">
        <v>7</v>
      </c>
      <c r="I18849">
        <v>7</v>
      </c>
      <c r="J18849">
        <v>1266</v>
      </c>
      <c r="K18849">
        <v>1</v>
      </c>
      <c r="L18849">
        <v>2</v>
      </c>
      <c r="M18849">
        <v>414</v>
      </c>
      <c r="N18849" t="s">
        <v>18</v>
      </c>
      <c r="O18849" s="1">
        <v>5.1442500000000001E-142</v>
      </c>
      <c r="P18849">
        <v>1313</v>
      </c>
    </row>
    <row r="18850" spans="1:16" x14ac:dyDescent="0.25">
      <c r="A18850" t="s">
        <v>27900</v>
      </c>
      <c r="B18850">
        <v>765</v>
      </c>
      <c r="C18850" s="3" t="str">
        <f>HYPERLINK("http://www.uniprot.org/uniprot/E9GE78","tr|E9GE78|E9GE78_DAPPU")</f>
        <v>tr|E9GE78|E9GE78_DAPPU</v>
      </c>
      <c r="D18850" t="s">
        <v>27901</v>
      </c>
      <c r="E18850">
        <v>30.23</v>
      </c>
      <c r="F18850">
        <v>172</v>
      </c>
      <c r="G18850">
        <v>120</v>
      </c>
      <c r="H18850">
        <v>4</v>
      </c>
      <c r="I18850">
        <v>250</v>
      </c>
      <c r="J18850">
        <v>753</v>
      </c>
      <c r="K18850">
        <v>1</v>
      </c>
      <c r="L18850">
        <v>112</v>
      </c>
      <c r="M18850">
        <v>256</v>
      </c>
      <c r="N18850" t="s">
        <v>18</v>
      </c>
      <c r="O18850" s="1">
        <v>1.67812E-9</v>
      </c>
      <c r="P18850">
        <v>167</v>
      </c>
    </row>
    <row r="18851" spans="1:16" x14ac:dyDescent="0.25">
      <c r="A18851" t="s">
        <v>27902</v>
      </c>
      <c r="B18851">
        <v>468</v>
      </c>
      <c r="C18851" s="3" t="str">
        <f>HYPERLINK("http://www.uniprot.org/uniprot/I1N2J8","tr|I1N2J8|I1N2J8_SOYBN")</f>
        <v>tr|I1N2J8|I1N2J8_SOYBN</v>
      </c>
      <c r="D18851" t="s">
        <v>71</v>
      </c>
      <c r="E18851">
        <v>76.81</v>
      </c>
      <c r="F18851">
        <v>69</v>
      </c>
      <c r="G18851">
        <v>16</v>
      </c>
      <c r="H18851">
        <v>0</v>
      </c>
      <c r="I18851">
        <v>157</v>
      </c>
      <c r="J18851">
        <v>363</v>
      </c>
      <c r="K18851">
        <v>1</v>
      </c>
      <c r="L18851">
        <v>191</v>
      </c>
      <c r="M18851">
        <v>259</v>
      </c>
      <c r="N18851" t="s">
        <v>18</v>
      </c>
      <c r="O18851" s="1">
        <v>2.6786000000000001E-19</v>
      </c>
      <c r="P18851">
        <v>248</v>
      </c>
    </row>
    <row r="18852" spans="1:16" x14ac:dyDescent="0.25">
      <c r="A18852" t="s">
        <v>27903</v>
      </c>
      <c r="B18852">
        <v>1101</v>
      </c>
      <c r="C18852" s="3" t="str">
        <f>HYPERLINK("http://www.uniprot.org/uniprot/I1K3C0","tr|I1K3C0|I1K3C0_SOYBN")</f>
        <v>tr|I1K3C0|I1K3C0_SOYBN</v>
      </c>
      <c r="D18852" t="s">
        <v>99</v>
      </c>
      <c r="E18852">
        <v>59.4</v>
      </c>
      <c r="F18852">
        <v>367</v>
      </c>
      <c r="G18852">
        <v>149</v>
      </c>
      <c r="H18852">
        <v>4</v>
      </c>
      <c r="I18852">
        <v>10</v>
      </c>
      <c r="J18852">
        <v>1098</v>
      </c>
      <c r="K18852">
        <v>1</v>
      </c>
      <c r="L18852">
        <v>3</v>
      </c>
      <c r="M18852">
        <v>338</v>
      </c>
      <c r="N18852" t="s">
        <v>18</v>
      </c>
      <c r="O18852" s="1">
        <v>3.1875000000000003E-110</v>
      </c>
      <c r="P18852">
        <v>1038</v>
      </c>
    </row>
    <row r="18853" spans="1:16" x14ac:dyDescent="0.25">
      <c r="A18853" t="s">
        <v>27904</v>
      </c>
      <c r="B18853">
        <v>930</v>
      </c>
      <c r="C18853" s="3" t="str">
        <f>HYPERLINK("http://www.uniprot.org/uniprot/G7L794","tr|G7L794|G7L794_MEDTR")</f>
        <v>tr|G7L794|G7L794_MEDTR</v>
      </c>
      <c r="D18853" t="s">
        <v>27905</v>
      </c>
      <c r="E18853">
        <v>78.569999999999993</v>
      </c>
      <c r="F18853">
        <v>154</v>
      </c>
      <c r="G18853">
        <v>33</v>
      </c>
      <c r="H18853">
        <v>3</v>
      </c>
      <c r="I18853">
        <v>232</v>
      </c>
      <c r="J18853">
        <v>684</v>
      </c>
      <c r="K18853">
        <v>1</v>
      </c>
      <c r="L18853">
        <v>79</v>
      </c>
      <c r="M18853">
        <v>232</v>
      </c>
      <c r="N18853" t="s">
        <v>18</v>
      </c>
      <c r="O18853" s="1">
        <v>8.4484500000000002E-55</v>
      </c>
      <c r="P18853">
        <v>559</v>
      </c>
    </row>
    <row r="18854" spans="1:16" x14ac:dyDescent="0.25">
      <c r="A18854" t="s">
        <v>27906</v>
      </c>
      <c r="B18854">
        <v>1305</v>
      </c>
      <c r="C18854" s="3" t="str">
        <f>HYPERLINK("http://www.uniprot.org/uniprot/I1LQW6","tr|I1LQW6|I1LQW6_SOYBN")</f>
        <v>tr|I1LQW6|I1LQW6_SOYBN</v>
      </c>
      <c r="D18854" t="s">
        <v>28</v>
      </c>
      <c r="E18854">
        <v>75.87</v>
      </c>
      <c r="F18854">
        <v>427</v>
      </c>
      <c r="G18854">
        <v>103</v>
      </c>
      <c r="H18854">
        <v>4</v>
      </c>
      <c r="I18854">
        <v>25</v>
      </c>
      <c r="J18854">
        <v>1293</v>
      </c>
      <c r="K18854">
        <v>1</v>
      </c>
      <c r="L18854">
        <v>1</v>
      </c>
      <c r="M18854">
        <v>406</v>
      </c>
      <c r="N18854" t="s">
        <v>18</v>
      </c>
      <c r="O18854" s="1">
        <v>2.2007900000000002E-180</v>
      </c>
      <c r="P18854">
        <v>1644</v>
      </c>
    </row>
    <row r="18855" spans="1:16" x14ac:dyDescent="0.25">
      <c r="A18855" t="s">
        <v>27907</v>
      </c>
      <c r="B18855">
        <v>789</v>
      </c>
      <c r="C18855" s="3" t="str">
        <f>HYPERLINK("http://www.uniprot.org/uniprot/G7JGX3","tr|G7JGX3|G7JGX3_MEDTR")</f>
        <v>tr|G7JGX3|G7JGX3_MEDTR</v>
      </c>
      <c r="D18855" t="s">
        <v>27908</v>
      </c>
      <c r="E18855">
        <v>91.28</v>
      </c>
      <c r="F18855">
        <v>264</v>
      </c>
      <c r="G18855">
        <v>23</v>
      </c>
      <c r="H18855">
        <v>2</v>
      </c>
      <c r="I18855">
        <v>1</v>
      </c>
      <c r="J18855">
        <v>786</v>
      </c>
      <c r="K18855">
        <v>1</v>
      </c>
      <c r="L18855">
        <v>1</v>
      </c>
      <c r="M18855">
        <v>264</v>
      </c>
      <c r="N18855" t="s">
        <v>18</v>
      </c>
      <c r="O18855" s="1">
        <v>2.0215899999999998E-130</v>
      </c>
      <c r="P18855">
        <v>1210</v>
      </c>
    </row>
    <row r="18856" spans="1:16" x14ac:dyDescent="0.25">
      <c r="A18856" t="s">
        <v>27909</v>
      </c>
      <c r="B18856">
        <v>2220</v>
      </c>
      <c r="C18856" s="3" t="str">
        <f>HYPERLINK("http://www.uniprot.org/uniprot/I1LVQ7","tr|I1LVQ7|I1LVQ7_SOYBN")</f>
        <v>tr|I1LVQ7|I1LVQ7_SOYBN</v>
      </c>
      <c r="D18856" t="s">
        <v>71</v>
      </c>
      <c r="E18856">
        <v>82.02</v>
      </c>
      <c r="F18856">
        <v>740</v>
      </c>
      <c r="G18856">
        <v>133</v>
      </c>
      <c r="H18856">
        <v>1</v>
      </c>
      <c r="I18856">
        <v>1</v>
      </c>
      <c r="J18856">
        <v>2217</v>
      </c>
      <c r="K18856">
        <v>1</v>
      </c>
      <c r="L18856">
        <v>1</v>
      </c>
      <c r="M18856">
        <v>736</v>
      </c>
      <c r="N18856" t="s">
        <v>18</v>
      </c>
      <c r="O18856">
        <v>0</v>
      </c>
      <c r="P18856">
        <v>3186</v>
      </c>
    </row>
    <row r="18857" spans="1:16" x14ac:dyDescent="0.25">
      <c r="A18857" t="s">
        <v>27910</v>
      </c>
      <c r="B18857">
        <v>1068</v>
      </c>
      <c r="C18857" s="3" t="str">
        <f>HYPERLINK("http://www.uniprot.org/uniprot/K7KE10","tr|K7KE10|K7KE10_SOYBN")</f>
        <v>tr|K7KE10|K7KE10_SOYBN</v>
      </c>
      <c r="D18857" t="s">
        <v>28</v>
      </c>
      <c r="E18857">
        <v>29.08</v>
      </c>
      <c r="F18857">
        <v>337</v>
      </c>
      <c r="G18857">
        <v>239</v>
      </c>
      <c r="H18857">
        <v>7</v>
      </c>
      <c r="I18857">
        <v>58</v>
      </c>
      <c r="J18857">
        <v>1047</v>
      </c>
      <c r="K18857">
        <v>1</v>
      </c>
      <c r="L18857">
        <v>10</v>
      </c>
      <c r="M18857">
        <v>277</v>
      </c>
      <c r="N18857" t="s">
        <v>18</v>
      </c>
      <c r="O18857" s="1">
        <v>5.0122200000000001E-20</v>
      </c>
      <c r="P18857">
        <v>260</v>
      </c>
    </row>
    <row r="18858" spans="1:16" x14ac:dyDescent="0.25">
      <c r="A18858" t="s">
        <v>27911</v>
      </c>
      <c r="B18858">
        <v>1068</v>
      </c>
      <c r="C18858" s="3" t="str">
        <f>HYPERLINK("http://www.uniprot.org/uniprot/G7JPT4","tr|G7JPT4|G7JPT4_MEDTR")</f>
        <v>tr|G7JPT4|G7JPT4_MEDTR</v>
      </c>
      <c r="D18858" t="s">
        <v>27912</v>
      </c>
      <c r="E18858">
        <v>90.39</v>
      </c>
      <c r="F18858">
        <v>354</v>
      </c>
      <c r="G18858">
        <v>34</v>
      </c>
      <c r="H18858">
        <v>0</v>
      </c>
      <c r="I18858">
        <v>1</v>
      </c>
      <c r="J18858">
        <v>1062</v>
      </c>
      <c r="K18858">
        <v>1</v>
      </c>
      <c r="L18858">
        <v>1</v>
      </c>
      <c r="M18858">
        <v>354</v>
      </c>
      <c r="N18858" t="s">
        <v>18</v>
      </c>
      <c r="O18858">
        <v>0</v>
      </c>
      <c r="P18858">
        <v>1705</v>
      </c>
    </row>
    <row r="18859" spans="1:16" x14ac:dyDescent="0.25">
      <c r="A18859" t="s">
        <v>27913</v>
      </c>
      <c r="B18859">
        <v>1074</v>
      </c>
      <c r="C18859" s="3" t="str">
        <f>HYPERLINK("http://www.uniprot.org/uniprot/Q9M6N2","tr|Q9M6N2|Q9M6N2_VICFA")</f>
        <v>tr|Q9M6N2|Q9M6N2_VICFA</v>
      </c>
      <c r="D18859" t="s">
        <v>27914</v>
      </c>
      <c r="E18859">
        <v>85.18</v>
      </c>
      <c r="F18859">
        <v>351</v>
      </c>
      <c r="G18859">
        <v>52</v>
      </c>
      <c r="H18859">
        <v>0</v>
      </c>
      <c r="I18859">
        <v>19</v>
      </c>
      <c r="J18859">
        <v>1071</v>
      </c>
      <c r="K18859">
        <v>1</v>
      </c>
      <c r="L18859">
        <v>3</v>
      </c>
      <c r="M18859">
        <v>349</v>
      </c>
      <c r="N18859" t="s">
        <v>18</v>
      </c>
      <c r="O18859" s="1">
        <v>1.30472E-169</v>
      </c>
      <c r="P18859">
        <v>1550</v>
      </c>
    </row>
    <row r="18860" spans="1:16" x14ac:dyDescent="0.25">
      <c r="A18860" t="s">
        <v>27915</v>
      </c>
      <c r="B18860">
        <v>3309</v>
      </c>
      <c r="C18860" s="3" t="str">
        <f>HYPERLINK("http://www.uniprot.org/uniprot/G8A0D0","tr|G8A0D0|G8A0D0_MEDTR")</f>
        <v>tr|G8A0D0|G8A0D0_MEDTR</v>
      </c>
      <c r="D18860" t="s">
        <v>27916</v>
      </c>
      <c r="E18860">
        <v>67.41</v>
      </c>
      <c r="F18860">
        <v>1111</v>
      </c>
      <c r="G18860">
        <v>362</v>
      </c>
      <c r="H18860">
        <v>14</v>
      </c>
      <c r="I18860">
        <v>1</v>
      </c>
      <c r="J18860">
        <v>3291</v>
      </c>
      <c r="K18860">
        <v>1</v>
      </c>
      <c r="L18860">
        <v>1</v>
      </c>
      <c r="M18860">
        <v>1040</v>
      </c>
      <c r="N18860" t="s">
        <v>18</v>
      </c>
      <c r="O18860">
        <v>0</v>
      </c>
      <c r="P18860">
        <v>3631</v>
      </c>
    </row>
    <row r="18861" spans="1:16" x14ac:dyDescent="0.25">
      <c r="A18861" t="s">
        <v>27917</v>
      </c>
      <c r="B18861">
        <v>1716</v>
      </c>
      <c r="C18861" s="3" t="str">
        <f>HYPERLINK("http://www.uniprot.org/uniprot/I1MHP5","tr|I1MHP5|I1MHP5_SOYBN")</f>
        <v>tr|I1MHP5|I1MHP5_SOYBN</v>
      </c>
      <c r="D18861" t="s">
        <v>28</v>
      </c>
      <c r="E18861">
        <v>27.85</v>
      </c>
      <c r="F18861">
        <v>420</v>
      </c>
      <c r="G18861">
        <v>303</v>
      </c>
      <c r="H18861">
        <v>42</v>
      </c>
      <c r="I18861">
        <v>151</v>
      </c>
      <c r="J18861">
        <v>1284</v>
      </c>
      <c r="K18861">
        <v>1</v>
      </c>
      <c r="L18861">
        <v>1057</v>
      </c>
      <c r="M18861">
        <v>1470</v>
      </c>
      <c r="N18861" t="s">
        <v>18</v>
      </c>
      <c r="O18861" s="1">
        <v>2.0955399999999999E-30</v>
      </c>
      <c r="P18861">
        <v>352</v>
      </c>
    </row>
    <row r="18862" spans="1:16" x14ac:dyDescent="0.25">
      <c r="A18862" t="s">
        <v>27918</v>
      </c>
      <c r="B18862">
        <v>1593</v>
      </c>
      <c r="C18862" s="3" t="str">
        <f>HYPERLINK("http://www.uniprot.org/uniprot/K7MTF4","tr|K7MTF4|K7MTF4_SOYBN")</f>
        <v>tr|K7MTF4|K7MTF4_SOYBN</v>
      </c>
      <c r="D18862" t="s">
        <v>28</v>
      </c>
      <c r="E18862">
        <v>49.12</v>
      </c>
      <c r="F18862">
        <v>401</v>
      </c>
      <c r="G18862">
        <v>204</v>
      </c>
      <c r="H18862">
        <v>55</v>
      </c>
      <c r="I18862">
        <v>1</v>
      </c>
      <c r="J18862">
        <v>1038</v>
      </c>
      <c r="K18862">
        <v>1</v>
      </c>
      <c r="L18862">
        <v>1</v>
      </c>
      <c r="M18862">
        <v>401</v>
      </c>
      <c r="N18862" t="s">
        <v>18</v>
      </c>
      <c r="O18862" s="1">
        <v>4.0063000000000002E-89</v>
      </c>
      <c r="P18862">
        <v>858</v>
      </c>
    </row>
    <row r="18863" spans="1:16" x14ac:dyDescent="0.25">
      <c r="A18863" t="s">
        <v>27919</v>
      </c>
      <c r="B18863">
        <v>591</v>
      </c>
      <c r="C18863" s="3" t="str">
        <f>HYPERLINK("http://www.uniprot.org/uniprot/I1JQQ8","tr|I1JQQ8|I1JQQ8_SOYBN")</f>
        <v>tr|I1JQQ8|I1JQQ8_SOYBN</v>
      </c>
      <c r="D18863" t="s">
        <v>28</v>
      </c>
      <c r="E18863">
        <v>64.59</v>
      </c>
      <c r="F18863">
        <v>209</v>
      </c>
      <c r="G18863">
        <v>74</v>
      </c>
      <c r="H18863">
        <v>13</v>
      </c>
      <c r="I18863">
        <v>1</v>
      </c>
      <c r="J18863">
        <v>588</v>
      </c>
      <c r="K18863">
        <v>1</v>
      </c>
      <c r="L18863">
        <v>1</v>
      </c>
      <c r="M18863">
        <v>206</v>
      </c>
      <c r="N18863" t="s">
        <v>18</v>
      </c>
      <c r="O18863" s="1">
        <v>9.1023300000000007E-71</v>
      </c>
      <c r="P18863">
        <v>693</v>
      </c>
    </row>
    <row r="18864" spans="1:16" x14ac:dyDescent="0.25">
      <c r="A18864" t="s">
        <v>27920</v>
      </c>
      <c r="B18864">
        <v>1290</v>
      </c>
      <c r="C18864" s="3" t="str">
        <f>HYPERLINK("http://www.uniprot.org/uniprot/G7KP92","tr|G7KP92|G7KP92_MEDTR")</f>
        <v>tr|G7KP92|G7KP92_MEDTR</v>
      </c>
      <c r="D18864" t="s">
        <v>27921</v>
      </c>
      <c r="E18864">
        <v>68.040000000000006</v>
      </c>
      <c r="F18864">
        <v>410</v>
      </c>
      <c r="G18864">
        <v>131</v>
      </c>
      <c r="H18864">
        <v>9</v>
      </c>
      <c r="I18864">
        <v>1</v>
      </c>
      <c r="J18864">
        <v>1203</v>
      </c>
      <c r="K18864">
        <v>1</v>
      </c>
      <c r="L18864">
        <v>1</v>
      </c>
      <c r="M18864">
        <v>408</v>
      </c>
      <c r="N18864" t="s">
        <v>18</v>
      </c>
      <c r="O18864" s="1">
        <v>3.8799500000000002E-153</v>
      </c>
      <c r="P18864">
        <v>1409</v>
      </c>
    </row>
    <row r="18865" spans="1:16" x14ac:dyDescent="0.25">
      <c r="A18865" t="s">
        <v>27922</v>
      </c>
      <c r="B18865">
        <v>633</v>
      </c>
      <c r="C18865" s="3" t="str">
        <f>HYPERLINK("http://www.uniprot.org/uniprot/I1N1Y6","tr|I1N1Y6|I1N1Y6_SOYBN")</f>
        <v>tr|I1N1Y6|I1N1Y6_SOYBN</v>
      </c>
      <c r="D18865" t="s">
        <v>19815</v>
      </c>
      <c r="E18865">
        <v>78.069999999999993</v>
      </c>
      <c r="F18865">
        <v>187</v>
      </c>
      <c r="G18865">
        <v>41</v>
      </c>
      <c r="H18865">
        <v>4</v>
      </c>
      <c r="I18865">
        <v>25</v>
      </c>
      <c r="J18865">
        <v>573</v>
      </c>
      <c r="K18865">
        <v>1</v>
      </c>
      <c r="L18865">
        <v>26</v>
      </c>
      <c r="M18865">
        <v>212</v>
      </c>
      <c r="N18865" t="s">
        <v>18</v>
      </c>
      <c r="O18865" s="1">
        <v>5.1193300000000002E-76</v>
      </c>
      <c r="P18865">
        <v>739</v>
      </c>
    </row>
    <row r="18866" spans="1:16" x14ac:dyDescent="0.25">
      <c r="A18866" t="s">
        <v>27923</v>
      </c>
      <c r="B18866">
        <v>351</v>
      </c>
      <c r="C18866" s="3" t="str">
        <f>HYPERLINK("http://www.uniprot.org/uniprot/G7ZVK2","tr|G7ZVK2|G7ZVK2_MEDTR")</f>
        <v>tr|G7ZVK2|G7ZVK2_MEDTR</v>
      </c>
      <c r="D18866" t="s">
        <v>27924</v>
      </c>
      <c r="E18866">
        <v>50</v>
      </c>
      <c r="F18866">
        <v>104</v>
      </c>
      <c r="G18866">
        <v>52</v>
      </c>
      <c r="H18866">
        <v>0</v>
      </c>
      <c r="I18866">
        <v>1</v>
      </c>
      <c r="J18866">
        <v>312</v>
      </c>
      <c r="K18866">
        <v>1</v>
      </c>
      <c r="L18866">
        <v>144</v>
      </c>
      <c r="M18866">
        <v>247</v>
      </c>
      <c r="N18866" t="s">
        <v>18</v>
      </c>
      <c r="O18866" s="1">
        <v>1.44735E-20</v>
      </c>
      <c r="P18866">
        <v>259</v>
      </c>
    </row>
    <row r="18867" spans="1:16" x14ac:dyDescent="0.25">
      <c r="A18867" t="s">
        <v>27925</v>
      </c>
      <c r="B18867">
        <v>912</v>
      </c>
      <c r="C18867" s="3" t="str">
        <f>HYPERLINK("http://www.uniprot.org/uniprot/I1M336","tr|I1M336|I1M336_SOYBN")</f>
        <v>tr|I1M336|I1M336_SOYBN</v>
      </c>
      <c r="D18867" t="s">
        <v>71</v>
      </c>
      <c r="E18867">
        <v>56.96</v>
      </c>
      <c r="F18867">
        <v>237</v>
      </c>
      <c r="G18867">
        <v>102</v>
      </c>
      <c r="H18867">
        <v>0</v>
      </c>
      <c r="I18867">
        <v>67</v>
      </c>
      <c r="J18867">
        <v>777</v>
      </c>
      <c r="K18867">
        <v>1</v>
      </c>
      <c r="L18867">
        <v>46</v>
      </c>
      <c r="M18867">
        <v>257</v>
      </c>
      <c r="N18867" t="s">
        <v>18</v>
      </c>
      <c r="O18867" s="1">
        <v>2.0052499999999999E-53</v>
      </c>
      <c r="P18867">
        <v>547</v>
      </c>
    </row>
    <row r="18868" spans="1:16" x14ac:dyDescent="0.25">
      <c r="A18868" t="s">
        <v>27926</v>
      </c>
      <c r="B18868">
        <v>1227</v>
      </c>
      <c r="C18868" s="3" t="str">
        <f>HYPERLINK("http://www.uniprot.org/uniprot/I3S9V9","tr|I3S9V9|I3S9V9_MEDTR")</f>
        <v>tr|I3S9V9|I3S9V9_MEDTR</v>
      </c>
      <c r="D18868" t="s">
        <v>22</v>
      </c>
      <c r="E18868">
        <v>75.239999999999995</v>
      </c>
      <c r="F18868">
        <v>408</v>
      </c>
      <c r="G18868">
        <v>101</v>
      </c>
      <c r="H18868">
        <v>24</v>
      </c>
      <c r="I18868">
        <v>7</v>
      </c>
      <c r="J18868">
        <v>1158</v>
      </c>
      <c r="K18868">
        <v>1</v>
      </c>
      <c r="L18868">
        <v>4</v>
      </c>
      <c r="M18868">
        <v>411</v>
      </c>
      <c r="N18868" t="s">
        <v>18</v>
      </c>
      <c r="O18868" s="1">
        <v>2.31149E-176</v>
      </c>
      <c r="P18868">
        <v>1609</v>
      </c>
    </row>
    <row r="18869" spans="1:16" x14ac:dyDescent="0.25">
      <c r="A18869" t="s">
        <v>27927</v>
      </c>
      <c r="B18869">
        <v>1773</v>
      </c>
      <c r="C18869" s="3" t="str">
        <f>HYPERLINK("http://www.uniprot.org/uniprot/I1K1I2","tr|I1K1I2|I1K1I2_SOYBN")</f>
        <v>tr|I1K1I2|I1K1I2_SOYBN</v>
      </c>
      <c r="D18869" t="s">
        <v>28</v>
      </c>
      <c r="E18869">
        <v>74.53</v>
      </c>
      <c r="F18869">
        <v>593</v>
      </c>
      <c r="G18869">
        <v>151</v>
      </c>
      <c r="H18869">
        <v>3</v>
      </c>
      <c r="I18869">
        <v>1</v>
      </c>
      <c r="J18869">
        <v>1770</v>
      </c>
      <c r="K18869">
        <v>1</v>
      </c>
      <c r="L18869">
        <v>1</v>
      </c>
      <c r="M18869">
        <v>590</v>
      </c>
      <c r="N18869" t="s">
        <v>18</v>
      </c>
      <c r="O18869">
        <v>0</v>
      </c>
      <c r="P18869">
        <v>2280</v>
      </c>
    </row>
    <row r="18870" spans="1:16" x14ac:dyDescent="0.25">
      <c r="A18870" t="s">
        <v>27928</v>
      </c>
      <c r="B18870">
        <v>1536</v>
      </c>
      <c r="C18870" s="3" t="str">
        <f>HYPERLINK("http://www.uniprot.org/uniprot/G7JZ42","tr|G7JZ42|G7JZ42_MEDTR")</f>
        <v>tr|G7JZ42|G7JZ42_MEDTR</v>
      </c>
      <c r="D18870" t="s">
        <v>1322</v>
      </c>
      <c r="E18870">
        <v>87.93</v>
      </c>
      <c r="F18870">
        <v>514</v>
      </c>
      <c r="G18870">
        <v>62</v>
      </c>
      <c r="H18870">
        <v>3</v>
      </c>
      <c r="I18870">
        <v>1</v>
      </c>
      <c r="J18870">
        <v>1533</v>
      </c>
      <c r="K18870">
        <v>1</v>
      </c>
      <c r="L18870">
        <v>147</v>
      </c>
      <c r="M18870">
        <v>660</v>
      </c>
      <c r="N18870" t="s">
        <v>18</v>
      </c>
      <c r="O18870">
        <v>0</v>
      </c>
      <c r="P18870">
        <v>2301</v>
      </c>
    </row>
    <row r="18871" spans="1:16" x14ac:dyDescent="0.25">
      <c r="A18871" t="s">
        <v>27929</v>
      </c>
      <c r="B18871">
        <v>2673</v>
      </c>
      <c r="C18871" s="3" t="str">
        <f>HYPERLINK("http://www.uniprot.org/uniprot/G4XDS1","tr|G4XDS1|G4XDS1_VICFA")</f>
        <v>tr|G4XDS1|G4XDS1_VICFA</v>
      </c>
      <c r="D18871" t="s">
        <v>27930</v>
      </c>
      <c r="E18871">
        <v>89.41</v>
      </c>
      <c r="F18871">
        <v>869</v>
      </c>
      <c r="G18871">
        <v>92</v>
      </c>
      <c r="H18871">
        <v>2</v>
      </c>
      <c r="I18871">
        <v>70</v>
      </c>
      <c r="J18871">
        <v>2670</v>
      </c>
      <c r="K18871">
        <v>1</v>
      </c>
      <c r="L18871">
        <v>27</v>
      </c>
      <c r="M18871">
        <v>894</v>
      </c>
      <c r="N18871" t="s">
        <v>18</v>
      </c>
      <c r="O18871">
        <v>0</v>
      </c>
      <c r="P18871">
        <v>4057</v>
      </c>
    </row>
    <row r="18872" spans="1:16" x14ac:dyDescent="0.25">
      <c r="A18872" t="s">
        <v>27931</v>
      </c>
      <c r="B18872">
        <v>963</v>
      </c>
      <c r="C18872" s="3" t="str">
        <f>HYPERLINK("http://www.uniprot.org/uniprot/I1KKG6","tr|I1KKG6|I1KKG6_SOYBN")</f>
        <v>tr|I1KKG6|I1KKG6_SOYBN</v>
      </c>
      <c r="D18872" t="s">
        <v>28</v>
      </c>
      <c r="E18872">
        <v>69.459999999999994</v>
      </c>
      <c r="F18872">
        <v>334</v>
      </c>
      <c r="G18872">
        <v>102</v>
      </c>
      <c r="H18872">
        <v>14</v>
      </c>
      <c r="I18872">
        <v>1</v>
      </c>
      <c r="J18872">
        <v>960</v>
      </c>
      <c r="K18872">
        <v>1</v>
      </c>
      <c r="L18872">
        <v>1</v>
      </c>
      <c r="M18872">
        <v>332</v>
      </c>
      <c r="N18872" t="s">
        <v>18</v>
      </c>
      <c r="O18872" s="1">
        <v>2.4871500000000001E-121</v>
      </c>
      <c r="P18872">
        <v>1133</v>
      </c>
    </row>
    <row r="18873" spans="1:16" x14ac:dyDescent="0.25">
      <c r="A18873" t="s">
        <v>27932</v>
      </c>
      <c r="B18873">
        <v>972</v>
      </c>
      <c r="C18873" s="3" t="str">
        <f>HYPERLINK("http://www.uniprot.org/uniprot/Q2MJ13","tr|Q2MJ13|Q2MJ13_MEDTR")</f>
        <v>tr|Q2MJ13|Q2MJ13_MEDTR</v>
      </c>
      <c r="D18873" t="s">
        <v>27933</v>
      </c>
      <c r="E18873">
        <v>80.239999999999995</v>
      </c>
      <c r="F18873">
        <v>324</v>
      </c>
      <c r="G18873">
        <v>64</v>
      </c>
      <c r="H18873">
        <v>1</v>
      </c>
      <c r="I18873">
        <v>1</v>
      </c>
      <c r="J18873">
        <v>969</v>
      </c>
      <c r="K18873">
        <v>1</v>
      </c>
      <c r="L18873">
        <v>179</v>
      </c>
      <c r="M18873">
        <v>500</v>
      </c>
      <c r="N18873" t="s">
        <v>18</v>
      </c>
      <c r="O18873" s="1">
        <v>1.2871400000000001E-149</v>
      </c>
      <c r="P18873">
        <v>1377</v>
      </c>
    </row>
    <row r="18874" spans="1:16" x14ac:dyDescent="0.25">
      <c r="A18874" t="s">
        <v>27934</v>
      </c>
      <c r="B18874">
        <v>1473</v>
      </c>
      <c r="C18874" s="3" t="str">
        <f>HYPERLINK("http://www.uniprot.org/uniprot/I1LRR3","tr|I1LRR3|I1LRR3_SOYBN")</f>
        <v>tr|I1LRR3|I1LRR3_SOYBN</v>
      </c>
      <c r="D18874" t="s">
        <v>71</v>
      </c>
      <c r="E18874">
        <v>87.98</v>
      </c>
      <c r="F18874">
        <v>491</v>
      </c>
      <c r="G18874">
        <v>59</v>
      </c>
      <c r="H18874">
        <v>1</v>
      </c>
      <c r="I18874">
        <v>1</v>
      </c>
      <c r="J18874">
        <v>1470</v>
      </c>
      <c r="K18874">
        <v>1</v>
      </c>
      <c r="L18874">
        <v>20</v>
      </c>
      <c r="M18874">
        <v>510</v>
      </c>
      <c r="N18874" t="s">
        <v>18</v>
      </c>
      <c r="O18874">
        <v>0</v>
      </c>
      <c r="P18874">
        <v>2313</v>
      </c>
    </row>
    <row r="18875" spans="1:16" x14ac:dyDescent="0.25">
      <c r="A18875" t="s">
        <v>27935</v>
      </c>
      <c r="B18875">
        <v>999</v>
      </c>
      <c r="C18875" s="3" t="str">
        <f>HYPERLINK("http://www.uniprot.org/uniprot/I1M957","tr|I1M957|I1M957_SOYBN")</f>
        <v>tr|I1M957|I1M957_SOYBN</v>
      </c>
      <c r="D18875" t="s">
        <v>28</v>
      </c>
      <c r="E18875">
        <v>80.06</v>
      </c>
      <c r="F18875">
        <v>326</v>
      </c>
      <c r="G18875">
        <v>65</v>
      </c>
      <c r="H18875">
        <v>10</v>
      </c>
      <c r="I18875">
        <v>1</v>
      </c>
      <c r="J18875">
        <v>948</v>
      </c>
      <c r="K18875">
        <v>1</v>
      </c>
      <c r="L18875">
        <v>1</v>
      </c>
      <c r="M18875">
        <v>323</v>
      </c>
      <c r="N18875" t="s">
        <v>18</v>
      </c>
      <c r="O18875" s="1">
        <v>2.8847300000000001E-144</v>
      </c>
      <c r="P18875">
        <v>1331</v>
      </c>
    </row>
    <row r="18876" spans="1:16" x14ac:dyDescent="0.25">
      <c r="A18876" t="s">
        <v>27936</v>
      </c>
      <c r="B18876">
        <v>861</v>
      </c>
      <c r="C18876" s="3" t="str">
        <f>HYPERLINK("http://www.uniprot.org/uniprot/G7LDZ3","tr|G7LDZ3|G7LDZ3_MEDTR")</f>
        <v>tr|G7LDZ3|G7LDZ3_MEDTR</v>
      </c>
      <c r="D18876" t="s">
        <v>19847</v>
      </c>
      <c r="E18876">
        <v>84.61</v>
      </c>
      <c r="F18876">
        <v>286</v>
      </c>
      <c r="G18876">
        <v>44</v>
      </c>
      <c r="H18876">
        <v>0</v>
      </c>
      <c r="I18876">
        <v>1</v>
      </c>
      <c r="J18876">
        <v>858</v>
      </c>
      <c r="K18876">
        <v>1</v>
      </c>
      <c r="L18876">
        <v>1</v>
      </c>
      <c r="M18876">
        <v>286</v>
      </c>
      <c r="N18876" t="s">
        <v>18</v>
      </c>
      <c r="O18876" s="1">
        <v>1.9594999999999999E-132</v>
      </c>
      <c r="P18876">
        <v>1228</v>
      </c>
    </row>
    <row r="18877" spans="1:16" x14ac:dyDescent="0.25">
      <c r="A18877" t="s">
        <v>27937</v>
      </c>
      <c r="B18877">
        <v>1179</v>
      </c>
      <c r="C18877" s="3" t="str">
        <f>HYPERLINK("http://www.uniprot.org/uniprot/I1K887","tr|I1K887|I1K887_SOYBN")</f>
        <v>tr|I1K887|I1K887_SOYBN</v>
      </c>
      <c r="D18877" t="s">
        <v>28</v>
      </c>
      <c r="E18877">
        <v>64.760000000000005</v>
      </c>
      <c r="F18877">
        <v>420</v>
      </c>
      <c r="G18877">
        <v>148</v>
      </c>
      <c r="H18877">
        <v>28</v>
      </c>
      <c r="I18877">
        <v>1</v>
      </c>
      <c r="J18877">
        <v>1176</v>
      </c>
      <c r="K18877">
        <v>1</v>
      </c>
      <c r="L18877">
        <v>1</v>
      </c>
      <c r="M18877">
        <v>410</v>
      </c>
      <c r="N18877" t="s">
        <v>18</v>
      </c>
      <c r="O18877" s="1">
        <v>5.5821100000000003E-140</v>
      </c>
      <c r="P18877">
        <v>1295</v>
      </c>
    </row>
    <row r="18878" spans="1:16" x14ac:dyDescent="0.25">
      <c r="A18878" t="s">
        <v>27938</v>
      </c>
      <c r="B18878">
        <v>1908</v>
      </c>
      <c r="C18878" s="3" t="str">
        <f>HYPERLINK("http://www.uniprot.org/uniprot/K7KSU2","tr|K7KSU2|K7KSU2_SOYBN")</f>
        <v>tr|K7KSU2|K7KSU2_SOYBN</v>
      </c>
      <c r="D18878" t="s">
        <v>28</v>
      </c>
      <c r="E18878">
        <v>69</v>
      </c>
      <c r="F18878">
        <v>626</v>
      </c>
      <c r="G18878">
        <v>194</v>
      </c>
      <c r="H18878">
        <v>14</v>
      </c>
      <c r="I18878">
        <v>1</v>
      </c>
      <c r="J18878">
        <v>1836</v>
      </c>
      <c r="K18878">
        <v>1</v>
      </c>
      <c r="L18878">
        <v>1</v>
      </c>
      <c r="M18878">
        <v>613</v>
      </c>
      <c r="N18878" t="s">
        <v>18</v>
      </c>
      <c r="O18878">
        <v>0</v>
      </c>
      <c r="P18878">
        <v>2207</v>
      </c>
    </row>
    <row r="18879" spans="1:16" x14ac:dyDescent="0.25">
      <c r="A18879" t="s">
        <v>27939</v>
      </c>
      <c r="B18879">
        <v>459</v>
      </c>
      <c r="C18879" s="3" t="str">
        <f>HYPERLINK("http://www.uniprot.org/uniprot/G7ZZF0","tr|G7ZZF0|G7ZZF0_MEDTR")</f>
        <v>tr|G7ZZF0|G7ZZF0_MEDTR</v>
      </c>
      <c r="D18879" t="s">
        <v>5290</v>
      </c>
      <c r="E18879">
        <v>79.31</v>
      </c>
      <c r="F18879">
        <v>145</v>
      </c>
      <c r="G18879">
        <v>30</v>
      </c>
      <c r="H18879">
        <v>0</v>
      </c>
      <c r="I18879">
        <v>1</v>
      </c>
      <c r="J18879">
        <v>435</v>
      </c>
      <c r="K18879">
        <v>1</v>
      </c>
      <c r="L18879">
        <v>196</v>
      </c>
      <c r="M18879">
        <v>340</v>
      </c>
      <c r="N18879" t="s">
        <v>18</v>
      </c>
      <c r="O18879" s="1">
        <v>2.5967100000000001E-62</v>
      </c>
      <c r="P18879">
        <v>619</v>
      </c>
    </row>
    <row r="18880" spans="1:16" x14ac:dyDescent="0.25">
      <c r="A18880" t="s">
        <v>27940</v>
      </c>
      <c r="B18880">
        <v>1203</v>
      </c>
      <c r="C18880" s="3" t="str">
        <f>HYPERLINK("http://www.uniprot.org/uniprot/I3SC99","tr|I3SC99|I3SC99_MEDTR")</f>
        <v>tr|I3SC99|I3SC99_MEDTR</v>
      </c>
      <c r="D18880" t="s">
        <v>22</v>
      </c>
      <c r="E18880">
        <v>80.459999999999994</v>
      </c>
      <c r="F18880">
        <v>302</v>
      </c>
      <c r="G18880">
        <v>59</v>
      </c>
      <c r="H18880">
        <v>0</v>
      </c>
      <c r="I18880">
        <v>13</v>
      </c>
      <c r="J18880">
        <v>918</v>
      </c>
      <c r="K18880">
        <v>1</v>
      </c>
      <c r="L18880">
        <v>11</v>
      </c>
      <c r="M18880">
        <v>308</v>
      </c>
      <c r="N18880" t="s">
        <v>18</v>
      </c>
      <c r="O18880" s="1">
        <v>2.6776599999999999E-137</v>
      </c>
      <c r="P18880">
        <v>1272</v>
      </c>
    </row>
    <row r="18881" spans="1:16" x14ac:dyDescent="0.25">
      <c r="A18881" t="s">
        <v>27941</v>
      </c>
      <c r="B18881">
        <v>2085</v>
      </c>
      <c r="C18881" s="3" t="str">
        <f>HYPERLINK("http://www.uniprot.org/uniprot/I1MPL7","tr|I1MPL7|I1MPL7_SOYBN")</f>
        <v>tr|I1MPL7|I1MPL7_SOYBN</v>
      </c>
      <c r="D18881" t="s">
        <v>117</v>
      </c>
      <c r="E18881">
        <v>54.07</v>
      </c>
      <c r="F18881">
        <v>736</v>
      </c>
      <c r="G18881">
        <v>338</v>
      </c>
      <c r="H18881">
        <v>57</v>
      </c>
      <c r="I18881">
        <v>43</v>
      </c>
      <c r="J18881">
        <v>2079</v>
      </c>
      <c r="K18881">
        <v>1</v>
      </c>
      <c r="L18881">
        <v>11</v>
      </c>
      <c r="M18881">
        <v>717</v>
      </c>
      <c r="N18881" t="s">
        <v>18</v>
      </c>
      <c r="O18881">
        <v>0</v>
      </c>
      <c r="P18881">
        <v>1682</v>
      </c>
    </row>
    <row r="18882" spans="1:16" x14ac:dyDescent="0.25">
      <c r="A18882" t="s">
        <v>27942</v>
      </c>
      <c r="B18882">
        <v>1149</v>
      </c>
      <c r="C18882" s="3" t="str">
        <f>HYPERLINK("http://www.uniprot.org/uniprot/I3SF16","tr|I3SF16|I3SF16_MEDTR")</f>
        <v>tr|I3SF16|I3SF16_MEDTR</v>
      </c>
      <c r="D18882" t="s">
        <v>22</v>
      </c>
      <c r="E18882">
        <v>86.22</v>
      </c>
      <c r="F18882">
        <v>305</v>
      </c>
      <c r="G18882">
        <v>42</v>
      </c>
      <c r="H18882">
        <v>0</v>
      </c>
      <c r="I18882">
        <v>232</v>
      </c>
      <c r="J18882">
        <v>1146</v>
      </c>
      <c r="K18882">
        <v>1</v>
      </c>
      <c r="L18882">
        <v>59</v>
      </c>
      <c r="M18882">
        <v>358</v>
      </c>
      <c r="N18882" t="s">
        <v>18</v>
      </c>
      <c r="O18882" s="1">
        <v>8.0447199999999996E-152</v>
      </c>
      <c r="P18882">
        <v>1397</v>
      </c>
    </row>
    <row r="18883" spans="1:16" x14ac:dyDescent="0.25">
      <c r="A18883" t="s">
        <v>27943</v>
      </c>
      <c r="B18883">
        <v>1569</v>
      </c>
      <c r="C18883" s="3" t="str">
        <f>HYPERLINK("http://www.uniprot.org/uniprot/I1LVQ8","tr|I1LVQ8|I1LVQ8_SOYBN")</f>
        <v>tr|I1LVQ8|I1LVQ8_SOYBN</v>
      </c>
      <c r="D18883" t="s">
        <v>28</v>
      </c>
      <c r="E18883">
        <v>65.56</v>
      </c>
      <c r="F18883">
        <v>546</v>
      </c>
      <c r="G18883">
        <v>188</v>
      </c>
      <c r="H18883">
        <v>24</v>
      </c>
      <c r="I18883">
        <v>1</v>
      </c>
      <c r="J18883">
        <v>1566</v>
      </c>
      <c r="K18883">
        <v>1</v>
      </c>
      <c r="L18883">
        <v>1</v>
      </c>
      <c r="M18883">
        <v>528</v>
      </c>
      <c r="N18883" t="s">
        <v>18</v>
      </c>
      <c r="O18883" s="1">
        <v>3.1547000000000003E-179</v>
      </c>
      <c r="P18883">
        <v>1635</v>
      </c>
    </row>
    <row r="18884" spans="1:16" x14ac:dyDescent="0.25">
      <c r="A18884" t="s">
        <v>27944</v>
      </c>
      <c r="B18884">
        <v>915</v>
      </c>
      <c r="C18884" s="3" t="str">
        <f>HYPERLINK("http://www.uniprot.org/uniprot/A2Q2T1","tr|A2Q2T1|A2Q2T1_MEDTR")</f>
        <v>tr|A2Q2T1|A2Q2T1_MEDTR</v>
      </c>
      <c r="D18884" t="s">
        <v>337</v>
      </c>
      <c r="E18884">
        <v>84.69</v>
      </c>
      <c r="F18884">
        <v>294</v>
      </c>
      <c r="G18884">
        <v>45</v>
      </c>
      <c r="H18884">
        <v>2</v>
      </c>
      <c r="I18884">
        <v>1</v>
      </c>
      <c r="J18884">
        <v>876</v>
      </c>
      <c r="K18884">
        <v>1</v>
      </c>
      <c r="L18884">
        <v>184</v>
      </c>
      <c r="M18884">
        <v>477</v>
      </c>
      <c r="N18884" t="s">
        <v>18</v>
      </c>
      <c r="O18884" s="1">
        <v>1.01024E-137</v>
      </c>
      <c r="P18884">
        <v>1274</v>
      </c>
    </row>
    <row r="18885" spans="1:16" x14ac:dyDescent="0.25">
      <c r="A18885" t="s">
        <v>27945</v>
      </c>
      <c r="B18885">
        <v>807</v>
      </c>
      <c r="C18885" s="3" t="str">
        <f>HYPERLINK("http://www.uniprot.org/uniprot/I3STP7","tr|I3STP7|I3STP7_MEDTR")</f>
        <v>tr|I3STP7|I3STP7_MEDTR</v>
      </c>
      <c r="D18885" t="s">
        <v>22</v>
      </c>
      <c r="E18885">
        <v>62.28</v>
      </c>
      <c r="F18885">
        <v>289</v>
      </c>
      <c r="G18885">
        <v>109</v>
      </c>
      <c r="H18885">
        <v>21</v>
      </c>
      <c r="I18885">
        <v>1</v>
      </c>
      <c r="J18885">
        <v>804</v>
      </c>
      <c r="K18885">
        <v>1</v>
      </c>
      <c r="L18885">
        <v>1</v>
      </c>
      <c r="M18885">
        <v>288</v>
      </c>
      <c r="N18885" t="s">
        <v>18</v>
      </c>
      <c r="O18885" s="1">
        <v>9.3148599999999997E-94</v>
      </c>
      <c r="P18885">
        <v>894</v>
      </c>
    </row>
    <row r="18886" spans="1:16" x14ac:dyDescent="0.25">
      <c r="A18886" t="s">
        <v>27946</v>
      </c>
      <c r="B18886">
        <v>1059</v>
      </c>
      <c r="C18886" s="3" t="str">
        <f>HYPERLINK("http://www.uniprot.org/uniprot/I1LHG9","tr|I1LHG9|I1LHG9_SOYBN")</f>
        <v>tr|I1LHG9|I1LHG9_SOYBN</v>
      </c>
      <c r="D18886" t="s">
        <v>28</v>
      </c>
      <c r="E18886">
        <v>73.599999999999994</v>
      </c>
      <c r="F18886">
        <v>197</v>
      </c>
      <c r="G18886">
        <v>52</v>
      </c>
      <c r="H18886">
        <v>0</v>
      </c>
      <c r="I18886">
        <v>466</v>
      </c>
      <c r="J18886">
        <v>1056</v>
      </c>
      <c r="K18886">
        <v>1</v>
      </c>
      <c r="L18886">
        <v>150</v>
      </c>
      <c r="M18886">
        <v>346</v>
      </c>
      <c r="N18886" t="s">
        <v>18</v>
      </c>
      <c r="O18886" s="1">
        <v>9.7946999999999999E-77</v>
      </c>
      <c r="P18886">
        <v>749</v>
      </c>
    </row>
    <row r="18887" spans="1:16" x14ac:dyDescent="0.25">
      <c r="A18887" t="s">
        <v>27947</v>
      </c>
      <c r="B18887">
        <v>1671</v>
      </c>
      <c r="C18887" s="3" t="str">
        <f>HYPERLINK("http://www.uniprot.org/uniprot/I1KJ36","tr|I1KJ36|I1KJ36_SOYBN")</f>
        <v>tr|I1KJ36|I1KJ36_SOYBN</v>
      </c>
      <c r="D18887" t="s">
        <v>71</v>
      </c>
      <c r="E18887">
        <v>67.400000000000006</v>
      </c>
      <c r="F18887">
        <v>586</v>
      </c>
      <c r="G18887">
        <v>191</v>
      </c>
      <c r="H18887">
        <v>30</v>
      </c>
      <c r="I18887">
        <v>1</v>
      </c>
      <c r="J18887">
        <v>1668</v>
      </c>
      <c r="K18887">
        <v>1</v>
      </c>
      <c r="L18887">
        <v>1</v>
      </c>
      <c r="M18887">
        <v>575</v>
      </c>
      <c r="N18887" t="s">
        <v>18</v>
      </c>
      <c r="O18887">
        <v>0</v>
      </c>
      <c r="P18887">
        <v>1923</v>
      </c>
    </row>
    <row r="18888" spans="1:16" x14ac:dyDescent="0.25">
      <c r="A18888" t="s">
        <v>27948</v>
      </c>
      <c r="B18888">
        <v>1098</v>
      </c>
      <c r="C18888" s="3" t="str">
        <f>HYPERLINK("http://www.uniprot.org/uniprot/I1K681","tr|I1K681|I1K681_SOYBN")</f>
        <v>tr|I1K681|I1K681_SOYBN</v>
      </c>
      <c r="D18888" t="s">
        <v>28</v>
      </c>
      <c r="E18888">
        <v>50.27</v>
      </c>
      <c r="F18888">
        <v>368</v>
      </c>
      <c r="G18888">
        <v>183</v>
      </c>
      <c r="H18888">
        <v>3</v>
      </c>
      <c r="I18888">
        <v>1</v>
      </c>
      <c r="J18888">
        <v>1095</v>
      </c>
      <c r="K18888">
        <v>1</v>
      </c>
      <c r="L18888">
        <v>1</v>
      </c>
      <c r="M18888">
        <v>336</v>
      </c>
      <c r="N18888" t="s">
        <v>18</v>
      </c>
      <c r="O18888" s="1">
        <v>1.43425E-86</v>
      </c>
      <c r="P18888">
        <v>834</v>
      </c>
    </row>
    <row r="18889" spans="1:16" x14ac:dyDescent="0.25">
      <c r="A18889" t="s">
        <v>27949</v>
      </c>
      <c r="B18889">
        <v>1356</v>
      </c>
      <c r="C18889" s="3" t="str">
        <f>HYPERLINK("http://www.uniprot.org/uniprot/K7MW27","tr|K7MW27|K7MW27_SOYBN")</f>
        <v>tr|K7MW27|K7MW27_SOYBN</v>
      </c>
      <c r="D18889" t="s">
        <v>28</v>
      </c>
      <c r="E18889">
        <v>66.97</v>
      </c>
      <c r="F18889">
        <v>436</v>
      </c>
      <c r="G18889">
        <v>144</v>
      </c>
      <c r="H18889">
        <v>11</v>
      </c>
      <c r="I18889">
        <v>1</v>
      </c>
      <c r="J18889">
        <v>1275</v>
      </c>
      <c r="K18889">
        <v>1</v>
      </c>
      <c r="L18889">
        <v>1</v>
      </c>
      <c r="M18889">
        <v>426</v>
      </c>
      <c r="N18889" t="s">
        <v>18</v>
      </c>
      <c r="O18889" s="1">
        <v>6.8312999999999998E-156</v>
      </c>
      <c r="P18889">
        <v>1433</v>
      </c>
    </row>
    <row r="18890" spans="1:16" x14ac:dyDescent="0.25">
      <c r="A18890" t="s">
        <v>27950</v>
      </c>
      <c r="B18890">
        <v>2004</v>
      </c>
      <c r="C18890" s="3" t="str">
        <f>HYPERLINK("http://www.uniprot.org/uniprot/K7L2P2","tr|K7L2P2|K7L2P2_SOYBN")</f>
        <v>tr|K7L2P2|K7L2P2_SOYBN</v>
      </c>
      <c r="D18890" t="s">
        <v>28</v>
      </c>
      <c r="E18890">
        <v>47.64</v>
      </c>
      <c r="F18890">
        <v>680</v>
      </c>
      <c r="G18890">
        <v>356</v>
      </c>
      <c r="H18890">
        <v>13</v>
      </c>
      <c r="I18890">
        <v>1</v>
      </c>
      <c r="J18890">
        <v>2001</v>
      </c>
      <c r="K18890">
        <v>1</v>
      </c>
      <c r="L18890">
        <v>1</v>
      </c>
      <c r="M18890">
        <v>656</v>
      </c>
      <c r="N18890" t="s">
        <v>18</v>
      </c>
      <c r="O18890" s="1">
        <v>1.21122E-157</v>
      </c>
      <c r="P18890">
        <v>1450</v>
      </c>
    </row>
    <row r="18891" spans="1:16" x14ac:dyDescent="0.25">
      <c r="A18891" t="s">
        <v>27951</v>
      </c>
      <c r="B18891">
        <v>654</v>
      </c>
      <c r="C18891" s="3" t="str">
        <f>HYPERLINK("http://www.uniprot.org/uniprot/K0I2D6","tr|K0I2D6|K0I2D6_ASTSI")</f>
        <v>tr|K0I2D6|K0I2D6_ASTSI</v>
      </c>
      <c r="D18891" t="s">
        <v>27952</v>
      </c>
      <c r="E18891">
        <v>63.76</v>
      </c>
      <c r="F18891">
        <v>218</v>
      </c>
      <c r="G18891">
        <v>79</v>
      </c>
      <c r="H18891">
        <v>3</v>
      </c>
      <c r="I18891">
        <v>1</v>
      </c>
      <c r="J18891">
        <v>645</v>
      </c>
      <c r="K18891">
        <v>1</v>
      </c>
      <c r="L18891">
        <v>334</v>
      </c>
      <c r="M18891">
        <v>551</v>
      </c>
      <c r="N18891" t="s">
        <v>18</v>
      </c>
      <c r="O18891" s="1">
        <v>3.24071E-68</v>
      </c>
      <c r="P18891">
        <v>672</v>
      </c>
    </row>
    <row r="18892" spans="1:16" x14ac:dyDescent="0.25">
      <c r="A18892" t="s">
        <v>27953</v>
      </c>
      <c r="B18892">
        <v>375</v>
      </c>
      <c r="C18892" s="3" t="str">
        <f>HYPERLINK("http://www.uniprot.org/uniprot/G7ZVK5","tr|G7ZVK5|G7ZVK5_MEDTR")</f>
        <v>tr|G7ZVK5|G7ZVK5_MEDTR</v>
      </c>
      <c r="D18892" t="s">
        <v>27954</v>
      </c>
      <c r="E18892">
        <v>46.46</v>
      </c>
      <c r="F18892">
        <v>99</v>
      </c>
      <c r="G18892">
        <v>53</v>
      </c>
      <c r="H18892">
        <v>5</v>
      </c>
      <c r="I18892">
        <v>85</v>
      </c>
      <c r="J18892">
        <v>366</v>
      </c>
      <c r="K18892">
        <v>1</v>
      </c>
      <c r="L18892">
        <v>73</v>
      </c>
      <c r="M18892">
        <v>169</v>
      </c>
      <c r="N18892" t="s">
        <v>18</v>
      </c>
      <c r="O18892" s="1">
        <v>4.5042000000000003E-14</v>
      </c>
      <c r="P18892">
        <v>203</v>
      </c>
    </row>
    <row r="18893" spans="1:16" x14ac:dyDescent="0.25">
      <c r="A18893" t="s">
        <v>27955</v>
      </c>
      <c r="B18893">
        <v>1533</v>
      </c>
      <c r="C18893" s="3" t="str">
        <f>HYPERLINK("http://www.uniprot.org/uniprot/I1LV45","tr|I1LV45|I1LV45_SOYBN")</f>
        <v>tr|I1LV45|I1LV45_SOYBN</v>
      </c>
      <c r="D18893" t="s">
        <v>28</v>
      </c>
      <c r="E18893">
        <v>48.9</v>
      </c>
      <c r="F18893">
        <v>683</v>
      </c>
      <c r="G18893">
        <v>349</v>
      </c>
      <c r="H18893">
        <v>201</v>
      </c>
      <c r="I18893">
        <v>25</v>
      </c>
      <c r="J18893">
        <v>1470</v>
      </c>
      <c r="K18893">
        <v>1</v>
      </c>
      <c r="L18893">
        <v>11</v>
      </c>
      <c r="M18893">
        <v>691</v>
      </c>
      <c r="N18893" t="s">
        <v>18</v>
      </c>
      <c r="O18893" s="1">
        <v>4.60494E-143</v>
      </c>
      <c r="P18893">
        <v>1323</v>
      </c>
    </row>
    <row r="18894" spans="1:16" x14ac:dyDescent="0.25">
      <c r="A18894" t="s">
        <v>27956</v>
      </c>
      <c r="B18894">
        <v>2340</v>
      </c>
      <c r="C18894" s="3" t="str">
        <f>HYPERLINK("http://www.uniprot.org/uniprot/K7M2B3","tr|K7M2B3|K7M2B3_SOYBN")</f>
        <v>tr|K7M2B3|K7M2B3_SOYBN</v>
      </c>
      <c r="D18894" t="s">
        <v>28</v>
      </c>
      <c r="E18894">
        <v>81.3</v>
      </c>
      <c r="F18894">
        <v>107</v>
      </c>
      <c r="G18894">
        <v>20</v>
      </c>
      <c r="H18894">
        <v>0</v>
      </c>
      <c r="I18894">
        <v>64</v>
      </c>
      <c r="J18894">
        <v>384</v>
      </c>
      <c r="K18894">
        <v>1</v>
      </c>
      <c r="L18894">
        <v>21</v>
      </c>
      <c r="M18894">
        <v>127</v>
      </c>
      <c r="N18894" t="s">
        <v>18</v>
      </c>
      <c r="O18894" s="1">
        <v>1.78568E-46</v>
      </c>
      <c r="P18894">
        <v>492</v>
      </c>
    </row>
    <row r="18895" spans="1:16" x14ac:dyDescent="0.25">
      <c r="A18895" t="s">
        <v>27957</v>
      </c>
      <c r="B18895">
        <v>2064</v>
      </c>
      <c r="C18895" s="3" t="str">
        <f>HYPERLINK("http://www.uniprot.org/uniprot/G7KHJ2","tr|G7KHJ2|G7KHJ2_MEDTR")</f>
        <v>tr|G7KHJ2|G7KHJ2_MEDTR</v>
      </c>
      <c r="D18895" t="s">
        <v>27958</v>
      </c>
      <c r="E18895">
        <v>90.07</v>
      </c>
      <c r="F18895">
        <v>383</v>
      </c>
      <c r="G18895">
        <v>38</v>
      </c>
      <c r="H18895">
        <v>0</v>
      </c>
      <c r="I18895">
        <v>301</v>
      </c>
      <c r="J18895">
        <v>1449</v>
      </c>
      <c r="K18895">
        <v>1</v>
      </c>
      <c r="L18895">
        <v>159</v>
      </c>
      <c r="M18895">
        <v>541</v>
      </c>
      <c r="N18895" t="s">
        <v>18</v>
      </c>
      <c r="O18895">
        <v>0</v>
      </c>
      <c r="P18895">
        <v>1779</v>
      </c>
    </row>
    <row r="18896" spans="1:16" x14ac:dyDescent="0.25">
      <c r="A18896" t="s">
        <v>27959</v>
      </c>
      <c r="B18896">
        <v>513</v>
      </c>
      <c r="C18896" s="3" t="str">
        <f>HYPERLINK("http://www.uniprot.org/uniprot/I1JEH5","tr|I1JEH5|I1JEH5_SOYBN")</f>
        <v>tr|I1JEH5|I1JEH5_SOYBN</v>
      </c>
      <c r="D18896" t="s">
        <v>28</v>
      </c>
      <c r="E18896">
        <v>87.64</v>
      </c>
      <c r="F18896">
        <v>170</v>
      </c>
      <c r="G18896">
        <v>21</v>
      </c>
      <c r="H18896">
        <v>0</v>
      </c>
      <c r="I18896">
        <v>1</v>
      </c>
      <c r="J18896">
        <v>510</v>
      </c>
      <c r="K18896">
        <v>1</v>
      </c>
      <c r="L18896">
        <v>1</v>
      </c>
      <c r="M18896">
        <v>170</v>
      </c>
      <c r="N18896" t="s">
        <v>18</v>
      </c>
      <c r="O18896" s="1">
        <v>9.4708600000000007E-81</v>
      </c>
      <c r="P18896">
        <v>778</v>
      </c>
    </row>
    <row r="18897" spans="1:16" x14ac:dyDescent="0.25">
      <c r="A18897" t="s">
        <v>27960</v>
      </c>
      <c r="B18897">
        <v>1716</v>
      </c>
      <c r="C18897" s="3" t="str">
        <f>HYPERLINK("http://www.uniprot.org/uniprot/A2Q336","tr|A2Q336|A2Q336_MEDTR")</f>
        <v>tr|A2Q336|A2Q336_MEDTR</v>
      </c>
      <c r="D18897" t="s">
        <v>27961</v>
      </c>
      <c r="E18897">
        <v>78.290000000000006</v>
      </c>
      <c r="F18897">
        <v>433</v>
      </c>
      <c r="G18897">
        <v>94</v>
      </c>
      <c r="H18897">
        <v>12</v>
      </c>
      <c r="I18897">
        <v>451</v>
      </c>
      <c r="J18897">
        <v>1713</v>
      </c>
      <c r="K18897">
        <v>1</v>
      </c>
      <c r="L18897">
        <v>1</v>
      </c>
      <c r="M18897">
        <v>433</v>
      </c>
      <c r="N18897" t="s">
        <v>18</v>
      </c>
      <c r="O18897">
        <v>0</v>
      </c>
      <c r="P18897">
        <v>1662</v>
      </c>
    </row>
    <row r="18898" spans="1:16" x14ac:dyDescent="0.25">
      <c r="A18898" t="s">
        <v>27962</v>
      </c>
      <c r="B18898">
        <v>2478</v>
      </c>
      <c r="C18898" s="3" t="str">
        <f>HYPERLINK("http://www.uniprot.org/uniprot/I1JLC7","tr|I1JLC7|I1JLC7_SOYBN")</f>
        <v>tr|I1JLC7|I1JLC7_SOYBN</v>
      </c>
      <c r="D18898" t="s">
        <v>28</v>
      </c>
      <c r="E18898">
        <v>78.16</v>
      </c>
      <c r="F18898">
        <v>829</v>
      </c>
      <c r="G18898">
        <v>181</v>
      </c>
      <c r="H18898">
        <v>29</v>
      </c>
      <c r="I18898">
        <v>73</v>
      </c>
      <c r="J18898">
        <v>2472</v>
      </c>
      <c r="K18898">
        <v>1</v>
      </c>
      <c r="L18898">
        <v>24</v>
      </c>
      <c r="M18898">
        <v>846</v>
      </c>
      <c r="N18898" t="s">
        <v>18</v>
      </c>
      <c r="O18898">
        <v>0</v>
      </c>
      <c r="P18898">
        <v>3318</v>
      </c>
    </row>
    <row r="18899" spans="1:16" x14ac:dyDescent="0.25">
      <c r="A18899" t="s">
        <v>27963</v>
      </c>
      <c r="B18899">
        <v>1380</v>
      </c>
      <c r="C18899" s="3" t="str">
        <f>HYPERLINK("http://www.uniprot.org/uniprot/I1N4F1","tr|I1N4F1|I1N4F1_SOYBN")</f>
        <v>tr|I1N4F1|I1N4F1_SOYBN</v>
      </c>
      <c r="D18899" t="s">
        <v>71</v>
      </c>
      <c r="E18899">
        <v>79.03</v>
      </c>
      <c r="F18899">
        <v>496</v>
      </c>
      <c r="G18899">
        <v>104</v>
      </c>
      <c r="H18899">
        <v>37</v>
      </c>
      <c r="I18899">
        <v>1</v>
      </c>
      <c r="J18899">
        <v>1377</v>
      </c>
      <c r="K18899">
        <v>1</v>
      </c>
      <c r="L18899">
        <v>1</v>
      </c>
      <c r="M18899">
        <v>496</v>
      </c>
      <c r="N18899" t="s">
        <v>18</v>
      </c>
      <c r="O18899">
        <v>0</v>
      </c>
      <c r="P18899">
        <v>1998</v>
      </c>
    </row>
    <row r="18900" spans="1:16" x14ac:dyDescent="0.25">
      <c r="A18900" t="s">
        <v>27964</v>
      </c>
      <c r="B18900">
        <v>1875</v>
      </c>
      <c r="C18900" s="3" t="str">
        <f>HYPERLINK("http://www.uniprot.org/uniprot/G7IC40","tr|G7IC40|G7IC40_MEDTR")</f>
        <v>tr|G7IC40|G7IC40_MEDTR</v>
      </c>
      <c r="D18900" t="s">
        <v>27965</v>
      </c>
      <c r="E18900">
        <v>88.57</v>
      </c>
      <c r="F18900">
        <v>630</v>
      </c>
      <c r="G18900">
        <v>72</v>
      </c>
      <c r="H18900">
        <v>6</v>
      </c>
      <c r="I18900">
        <v>1</v>
      </c>
      <c r="J18900">
        <v>1872</v>
      </c>
      <c r="K18900">
        <v>1</v>
      </c>
      <c r="L18900">
        <v>1</v>
      </c>
      <c r="M18900">
        <v>628</v>
      </c>
      <c r="N18900" t="s">
        <v>18</v>
      </c>
      <c r="O18900">
        <v>0</v>
      </c>
      <c r="P18900">
        <v>2867</v>
      </c>
    </row>
    <row r="18901" spans="1:16" x14ac:dyDescent="0.25">
      <c r="A18901" t="s">
        <v>27966</v>
      </c>
      <c r="B18901">
        <v>1218</v>
      </c>
      <c r="C18901" s="3" t="str">
        <f>HYPERLINK("http://www.uniprot.org/uniprot/A0MQ40","tr|A0MQ40|A0MQ40_PEA")</f>
        <v>tr|A0MQ40|A0MQ40_PEA</v>
      </c>
      <c r="D18901" t="s">
        <v>27967</v>
      </c>
      <c r="E18901">
        <v>89.13</v>
      </c>
      <c r="F18901">
        <v>405</v>
      </c>
      <c r="G18901">
        <v>44</v>
      </c>
      <c r="H18901">
        <v>0</v>
      </c>
      <c r="I18901">
        <v>1</v>
      </c>
      <c r="J18901">
        <v>1215</v>
      </c>
      <c r="K18901">
        <v>1</v>
      </c>
      <c r="L18901">
        <v>1</v>
      </c>
      <c r="M18901">
        <v>405</v>
      </c>
      <c r="N18901" t="s">
        <v>18</v>
      </c>
      <c r="O18901">
        <v>0</v>
      </c>
      <c r="P18901">
        <v>1926</v>
      </c>
    </row>
    <row r="18902" spans="1:16" x14ac:dyDescent="0.25">
      <c r="A18902" t="s">
        <v>27968</v>
      </c>
      <c r="B18902">
        <v>273</v>
      </c>
      <c r="C18902" s="3" t="str">
        <f>HYPERLINK("http://www.uniprot.org/uniprot/I3S6W8","tr|I3S6W8|I3S6W8_MEDTR")</f>
        <v>tr|I3S6W8|I3S6W8_MEDTR</v>
      </c>
      <c r="D18902" t="s">
        <v>22</v>
      </c>
      <c r="E18902">
        <v>66.31</v>
      </c>
      <c r="F18902">
        <v>95</v>
      </c>
      <c r="G18902">
        <v>32</v>
      </c>
      <c r="H18902">
        <v>6</v>
      </c>
      <c r="I18902">
        <v>1</v>
      </c>
      <c r="J18902">
        <v>267</v>
      </c>
      <c r="K18902">
        <v>1</v>
      </c>
      <c r="L18902">
        <v>1</v>
      </c>
      <c r="M18902">
        <v>95</v>
      </c>
      <c r="N18902" t="s">
        <v>18</v>
      </c>
      <c r="O18902" s="1">
        <v>6.5025699999999997E-21</v>
      </c>
      <c r="P18902">
        <v>262</v>
      </c>
    </row>
    <row r="18903" spans="1:16" x14ac:dyDescent="0.25">
      <c r="A18903" t="s">
        <v>27969</v>
      </c>
      <c r="B18903">
        <v>312</v>
      </c>
      <c r="C18903" s="3" t="str">
        <f>HYPERLINK("http://www.uniprot.org/uniprot/I3NMS1","tr|I3NMS1|I3NMS1_HEVBR")</f>
        <v>tr|I3NMS1|I3NMS1_HEVBR</v>
      </c>
      <c r="D18903" t="s">
        <v>27970</v>
      </c>
      <c r="E18903">
        <v>55.55</v>
      </c>
      <c r="F18903">
        <v>90</v>
      </c>
      <c r="G18903">
        <v>40</v>
      </c>
      <c r="H18903">
        <v>9</v>
      </c>
      <c r="I18903">
        <v>4</v>
      </c>
      <c r="J18903">
        <v>246</v>
      </c>
      <c r="K18903">
        <v>1</v>
      </c>
      <c r="L18903">
        <v>3</v>
      </c>
      <c r="M18903">
        <v>90</v>
      </c>
      <c r="N18903" t="s">
        <v>18</v>
      </c>
      <c r="O18903" s="1">
        <v>1.1691599999999999E-14</v>
      </c>
      <c r="P18903">
        <v>208</v>
      </c>
    </row>
    <row r="18904" spans="1:16" x14ac:dyDescent="0.25">
      <c r="A18904" t="s">
        <v>27971</v>
      </c>
      <c r="B18904">
        <v>984</v>
      </c>
      <c r="C18904" s="3" t="str">
        <f>HYPERLINK("http://www.uniprot.org/uniprot/I1JTA6","tr|I1JTA6|I1JTA6_SOYBN")</f>
        <v>tr|I1JTA6|I1JTA6_SOYBN</v>
      </c>
      <c r="D18904" t="s">
        <v>28</v>
      </c>
      <c r="E18904">
        <v>82.35</v>
      </c>
      <c r="F18904">
        <v>272</v>
      </c>
      <c r="G18904">
        <v>48</v>
      </c>
      <c r="H18904">
        <v>0</v>
      </c>
      <c r="I18904">
        <v>145</v>
      </c>
      <c r="J18904">
        <v>960</v>
      </c>
      <c r="K18904">
        <v>1</v>
      </c>
      <c r="L18904">
        <v>34</v>
      </c>
      <c r="M18904">
        <v>299</v>
      </c>
      <c r="N18904" t="s">
        <v>18</v>
      </c>
      <c r="O18904" s="1">
        <v>5.21075E-122</v>
      </c>
      <c r="P18904">
        <v>1139</v>
      </c>
    </row>
    <row r="18905" spans="1:16" x14ac:dyDescent="0.25">
      <c r="A18905" t="s">
        <v>27972</v>
      </c>
      <c r="B18905">
        <v>510</v>
      </c>
      <c r="C18905" s="3" t="str">
        <f>HYPERLINK("http://www.uniprot.org/uniprot/I1JDH4","tr|I1JDH4|I1JDH4_SOYBN")</f>
        <v>tr|I1JDH4|I1JDH4_SOYBN</v>
      </c>
      <c r="D18905" t="s">
        <v>28</v>
      </c>
      <c r="E18905">
        <v>71.42</v>
      </c>
      <c r="F18905">
        <v>112</v>
      </c>
      <c r="G18905">
        <v>32</v>
      </c>
      <c r="H18905">
        <v>8</v>
      </c>
      <c r="I18905">
        <v>193</v>
      </c>
      <c r="J18905">
        <v>504</v>
      </c>
      <c r="K18905">
        <v>1</v>
      </c>
      <c r="L18905">
        <v>198</v>
      </c>
      <c r="M18905">
        <v>309</v>
      </c>
      <c r="N18905" t="s">
        <v>18</v>
      </c>
      <c r="O18905" s="1">
        <v>8.4379899999999994E-37</v>
      </c>
      <c r="P18905">
        <v>399</v>
      </c>
    </row>
    <row r="18906" spans="1:16" x14ac:dyDescent="0.25">
      <c r="A18906" t="s">
        <v>27973</v>
      </c>
      <c r="B18906">
        <v>1197</v>
      </c>
      <c r="C18906" s="3" t="str">
        <f>HYPERLINK("http://www.uniprot.org/uniprot/I1KRP8","tr|I1KRP8|I1KRP8_SOYBN")</f>
        <v>tr|I1KRP8|I1KRP8_SOYBN</v>
      </c>
      <c r="D18906" t="s">
        <v>28</v>
      </c>
      <c r="E18906">
        <v>69.77</v>
      </c>
      <c r="F18906">
        <v>407</v>
      </c>
      <c r="G18906">
        <v>123</v>
      </c>
      <c r="H18906">
        <v>9</v>
      </c>
      <c r="I18906">
        <v>1</v>
      </c>
      <c r="J18906">
        <v>1194</v>
      </c>
      <c r="K18906">
        <v>1</v>
      </c>
      <c r="L18906">
        <v>81</v>
      </c>
      <c r="M18906">
        <v>485</v>
      </c>
      <c r="N18906" t="s">
        <v>18</v>
      </c>
      <c r="O18906" s="1">
        <v>3.13075E-146</v>
      </c>
      <c r="P18906">
        <v>1349</v>
      </c>
    </row>
    <row r="18907" spans="1:16" x14ac:dyDescent="0.25">
      <c r="A18907" t="s">
        <v>27974</v>
      </c>
      <c r="B18907">
        <v>885</v>
      </c>
      <c r="C18907" s="3" t="str">
        <f>HYPERLINK("http://www.uniprot.org/uniprot/G7L799","tr|G7L799|G7L799_MEDTR")</f>
        <v>tr|G7L799|G7L799_MEDTR</v>
      </c>
      <c r="D18907" t="s">
        <v>27975</v>
      </c>
      <c r="E18907">
        <v>70.97</v>
      </c>
      <c r="F18907">
        <v>317</v>
      </c>
      <c r="G18907">
        <v>92</v>
      </c>
      <c r="H18907">
        <v>23</v>
      </c>
      <c r="I18907">
        <v>1</v>
      </c>
      <c r="J18907">
        <v>882</v>
      </c>
      <c r="K18907">
        <v>1</v>
      </c>
      <c r="L18907">
        <v>34</v>
      </c>
      <c r="M18907">
        <v>336</v>
      </c>
      <c r="N18907" t="s">
        <v>18</v>
      </c>
      <c r="O18907" s="1">
        <v>1.7638399999999999E-107</v>
      </c>
      <c r="P18907">
        <v>1013</v>
      </c>
    </row>
    <row r="18908" spans="1:16" x14ac:dyDescent="0.25">
      <c r="A18908" t="s">
        <v>27976</v>
      </c>
      <c r="B18908">
        <v>2517</v>
      </c>
      <c r="C18908" s="3" t="str">
        <f>HYPERLINK("http://www.uniprot.org/uniprot/G7JPE5","tr|G7JPE5|G7JPE5_MEDTR")</f>
        <v>tr|G7JPE5|G7JPE5_MEDTR</v>
      </c>
      <c r="D18908" t="s">
        <v>27977</v>
      </c>
      <c r="E18908">
        <v>78.66</v>
      </c>
      <c r="F18908">
        <v>839</v>
      </c>
      <c r="G18908">
        <v>179</v>
      </c>
      <c r="H18908">
        <v>1</v>
      </c>
      <c r="I18908">
        <v>1</v>
      </c>
      <c r="J18908">
        <v>2514</v>
      </c>
      <c r="K18908">
        <v>1</v>
      </c>
      <c r="L18908">
        <v>1</v>
      </c>
      <c r="M18908">
        <v>839</v>
      </c>
      <c r="N18908" t="s">
        <v>18</v>
      </c>
      <c r="O18908">
        <v>0</v>
      </c>
      <c r="P18908">
        <v>3563</v>
      </c>
    </row>
    <row r="18909" spans="1:16" x14ac:dyDescent="0.25">
      <c r="A18909" t="s">
        <v>27978</v>
      </c>
      <c r="B18909">
        <v>807</v>
      </c>
      <c r="C18909" s="3" t="str">
        <f>HYPERLINK("http://www.uniprot.org/uniprot/G7JGX5","tr|G7JGX5|G7JGX5_MEDTR")</f>
        <v>tr|G7JGX5|G7JGX5_MEDTR</v>
      </c>
      <c r="D18909" t="s">
        <v>27979</v>
      </c>
      <c r="E18909">
        <v>76.77</v>
      </c>
      <c r="F18909">
        <v>267</v>
      </c>
      <c r="G18909">
        <v>62</v>
      </c>
      <c r="H18909">
        <v>13</v>
      </c>
      <c r="I18909">
        <v>43</v>
      </c>
      <c r="J18909">
        <v>804</v>
      </c>
      <c r="K18909">
        <v>1</v>
      </c>
      <c r="L18909">
        <v>14</v>
      </c>
      <c r="M18909">
        <v>280</v>
      </c>
      <c r="N18909" t="s">
        <v>18</v>
      </c>
      <c r="O18909" s="1">
        <v>2.6976700000000001E-109</v>
      </c>
      <c r="P18909">
        <v>1028</v>
      </c>
    </row>
    <row r="18910" spans="1:16" x14ac:dyDescent="0.25">
      <c r="A18910" t="s">
        <v>27980</v>
      </c>
      <c r="B18910">
        <v>768</v>
      </c>
      <c r="C18910" s="3" t="str">
        <f>HYPERLINK("http://www.uniprot.org/uniprot/K7LWV0","tr|K7LWV0|K7LWV0_SOYBN")</f>
        <v>tr|K7LWV0|K7LWV0_SOYBN</v>
      </c>
      <c r="D18910" t="s">
        <v>28</v>
      </c>
      <c r="E18910">
        <v>67.02</v>
      </c>
      <c r="F18910">
        <v>282</v>
      </c>
      <c r="G18910">
        <v>93</v>
      </c>
      <c r="H18910">
        <v>29</v>
      </c>
      <c r="I18910">
        <v>7</v>
      </c>
      <c r="J18910">
        <v>765</v>
      </c>
      <c r="K18910">
        <v>1</v>
      </c>
      <c r="L18910">
        <v>5</v>
      </c>
      <c r="M18910">
        <v>277</v>
      </c>
      <c r="N18910" t="s">
        <v>18</v>
      </c>
      <c r="O18910" s="1">
        <v>1.30763E-94</v>
      </c>
      <c r="P18910">
        <v>901</v>
      </c>
    </row>
    <row r="18911" spans="1:16" x14ac:dyDescent="0.25">
      <c r="A18911" t="s">
        <v>27981</v>
      </c>
      <c r="B18911">
        <v>657</v>
      </c>
      <c r="C18911" s="3" t="str">
        <f>HYPERLINK("http://www.uniprot.org/uniprot/I1LR58","tr|I1LR58|I1LR58_SOYBN")</f>
        <v>tr|I1LR58|I1LR58_SOYBN</v>
      </c>
      <c r="D18911" t="s">
        <v>71</v>
      </c>
      <c r="E18911">
        <v>79.099999999999994</v>
      </c>
      <c r="F18911">
        <v>134</v>
      </c>
      <c r="G18911">
        <v>28</v>
      </c>
      <c r="H18911">
        <v>2</v>
      </c>
      <c r="I18911">
        <v>193</v>
      </c>
      <c r="J18911">
        <v>588</v>
      </c>
      <c r="K18911">
        <v>1</v>
      </c>
      <c r="L18911">
        <v>273</v>
      </c>
      <c r="M18911">
        <v>406</v>
      </c>
      <c r="N18911" t="s">
        <v>18</v>
      </c>
      <c r="O18911" s="1">
        <v>2.1373899999999999E-51</v>
      </c>
      <c r="P18911">
        <v>527</v>
      </c>
    </row>
    <row r="18912" spans="1:16" x14ac:dyDescent="0.25">
      <c r="A18912" t="s">
        <v>27982</v>
      </c>
      <c r="B18912">
        <v>1629</v>
      </c>
      <c r="C18912" s="3" t="str">
        <f>HYPERLINK("http://www.uniprot.org/uniprot/G7J5H8","tr|G7J5H8|G7J5H8_MEDTR")</f>
        <v>tr|G7J5H8|G7J5H8_MEDTR</v>
      </c>
      <c r="D18912" t="s">
        <v>27983</v>
      </c>
      <c r="E18912">
        <v>50.53</v>
      </c>
      <c r="F18912">
        <v>556</v>
      </c>
      <c r="G18912">
        <v>275</v>
      </c>
      <c r="H18912">
        <v>14</v>
      </c>
      <c r="I18912">
        <v>1</v>
      </c>
      <c r="J18912">
        <v>1626</v>
      </c>
      <c r="K18912">
        <v>1</v>
      </c>
      <c r="L18912">
        <v>82</v>
      </c>
      <c r="M18912">
        <v>630</v>
      </c>
      <c r="N18912" t="s">
        <v>18</v>
      </c>
      <c r="O18912" s="1">
        <v>3.11343E-145</v>
      </c>
      <c r="P18912">
        <v>1342</v>
      </c>
    </row>
    <row r="18913" spans="1:16" x14ac:dyDescent="0.25">
      <c r="A18913" t="s">
        <v>27984</v>
      </c>
      <c r="B18913">
        <v>1041</v>
      </c>
      <c r="C18913" s="3" t="str">
        <f>HYPERLINK("http://www.uniprot.org/uniprot/G7K832","tr|G7K832|G7K832_MEDTR")</f>
        <v>tr|G7K832|G7K832_MEDTR</v>
      </c>
      <c r="D18913" t="s">
        <v>27985</v>
      </c>
      <c r="E18913">
        <v>59.71</v>
      </c>
      <c r="F18913">
        <v>345</v>
      </c>
      <c r="G18913">
        <v>139</v>
      </c>
      <c r="H18913">
        <v>10</v>
      </c>
      <c r="I18913">
        <v>4</v>
      </c>
      <c r="J18913">
        <v>1008</v>
      </c>
      <c r="K18913">
        <v>1</v>
      </c>
      <c r="L18913">
        <v>6</v>
      </c>
      <c r="M18913">
        <v>326</v>
      </c>
      <c r="N18913" t="s">
        <v>18</v>
      </c>
      <c r="O18913" s="1">
        <v>4.5401499999999999E-95</v>
      </c>
      <c r="P18913">
        <v>907</v>
      </c>
    </row>
    <row r="18914" spans="1:16" x14ac:dyDescent="0.25">
      <c r="A18914" t="s">
        <v>27986</v>
      </c>
      <c r="B18914">
        <v>1806</v>
      </c>
      <c r="C18914" s="3" t="str">
        <f>HYPERLINK("http://www.uniprot.org/uniprot/I1KJ35","tr|I1KJ35|I1KJ35_SOYBN")</f>
        <v>tr|I1KJ35|I1KJ35_SOYBN</v>
      </c>
      <c r="D18914" t="s">
        <v>117</v>
      </c>
      <c r="E18914">
        <v>92.72</v>
      </c>
      <c r="F18914">
        <v>481</v>
      </c>
      <c r="G18914">
        <v>35</v>
      </c>
      <c r="H18914">
        <v>0</v>
      </c>
      <c r="I18914">
        <v>361</v>
      </c>
      <c r="J18914">
        <v>1803</v>
      </c>
      <c r="K18914">
        <v>1</v>
      </c>
      <c r="L18914">
        <v>34</v>
      </c>
      <c r="M18914">
        <v>514</v>
      </c>
      <c r="N18914" t="s">
        <v>18</v>
      </c>
      <c r="O18914">
        <v>0</v>
      </c>
      <c r="P18914">
        <v>2474</v>
      </c>
    </row>
    <row r="18915" spans="1:16" x14ac:dyDescent="0.25">
      <c r="A18915" t="s">
        <v>27987</v>
      </c>
      <c r="B18915">
        <v>978</v>
      </c>
      <c r="C18915" s="3" t="str">
        <f>HYPERLINK("http://www.uniprot.org/uniprot/A5AM06","tr|A5AM06|A5AM06_VITVI")</f>
        <v>tr|A5AM06|A5AM06_VITVI</v>
      </c>
      <c r="D18915" t="s">
        <v>1615</v>
      </c>
      <c r="E18915">
        <v>29.41</v>
      </c>
      <c r="F18915">
        <v>204</v>
      </c>
      <c r="G18915">
        <v>144</v>
      </c>
      <c r="H18915">
        <v>3</v>
      </c>
      <c r="I18915">
        <v>1</v>
      </c>
      <c r="J18915">
        <v>603</v>
      </c>
      <c r="K18915">
        <v>1</v>
      </c>
      <c r="L18915">
        <v>1063</v>
      </c>
      <c r="M18915">
        <v>1263</v>
      </c>
      <c r="N18915" t="s">
        <v>18</v>
      </c>
      <c r="O18915" s="1">
        <v>6.2743599999999998E-19</v>
      </c>
      <c r="P18915">
        <v>250</v>
      </c>
    </row>
    <row r="18916" spans="1:16" x14ac:dyDescent="0.25">
      <c r="A18916" t="s">
        <v>27988</v>
      </c>
      <c r="B18916">
        <v>621</v>
      </c>
      <c r="C18916" s="3" t="str">
        <f>HYPERLINK("http://www.uniprot.org/uniprot/I1L2L0","tr|I1L2L0|I1L2L0_SOYBN")</f>
        <v>tr|I1L2L0|I1L2L0_SOYBN</v>
      </c>
      <c r="D18916" t="s">
        <v>28</v>
      </c>
      <c r="E18916">
        <v>44.5</v>
      </c>
      <c r="F18916">
        <v>173</v>
      </c>
      <c r="G18916">
        <v>96</v>
      </c>
      <c r="H18916">
        <v>0</v>
      </c>
      <c r="I18916">
        <v>22</v>
      </c>
      <c r="J18916">
        <v>540</v>
      </c>
      <c r="K18916">
        <v>1</v>
      </c>
      <c r="L18916">
        <v>259</v>
      </c>
      <c r="M18916">
        <v>430</v>
      </c>
      <c r="N18916" t="s">
        <v>18</v>
      </c>
      <c r="O18916" s="1">
        <v>1.7961200000000001E-38</v>
      </c>
      <c r="P18916">
        <v>415</v>
      </c>
    </row>
    <row r="18917" spans="1:16" x14ac:dyDescent="0.25">
      <c r="A18917" t="s">
        <v>27989</v>
      </c>
      <c r="B18917">
        <v>1926</v>
      </c>
      <c r="C18917" s="3" t="str">
        <f>HYPERLINK("http://www.uniprot.org/uniprot/G7JGJ8","tr|G7JGJ8|G7JGJ8_MEDTR")</f>
        <v>tr|G7JGJ8|G7JGJ8_MEDTR</v>
      </c>
      <c r="D18917" t="s">
        <v>417</v>
      </c>
      <c r="E18917">
        <v>57.28</v>
      </c>
      <c r="F18917">
        <v>391</v>
      </c>
      <c r="G18917">
        <v>167</v>
      </c>
      <c r="H18917">
        <v>9</v>
      </c>
      <c r="I18917">
        <v>745</v>
      </c>
      <c r="J18917">
        <v>1890</v>
      </c>
      <c r="K18917">
        <v>1</v>
      </c>
      <c r="L18917">
        <v>105</v>
      </c>
      <c r="M18917">
        <v>491</v>
      </c>
      <c r="N18917" t="s">
        <v>18</v>
      </c>
      <c r="O18917" s="1">
        <v>4.4570700000000001E-117</v>
      </c>
      <c r="P18917">
        <v>1100</v>
      </c>
    </row>
    <row r="18918" spans="1:16" x14ac:dyDescent="0.25">
      <c r="A18918" t="s">
        <v>27990</v>
      </c>
      <c r="B18918">
        <v>2643</v>
      </c>
      <c r="C18918" s="3" t="str">
        <f>HYPERLINK("http://www.uniprot.org/uniprot/I1LNN3","tr|I1LNN3|I1LNN3_SOYBN")</f>
        <v>tr|I1LNN3|I1LNN3_SOYBN</v>
      </c>
      <c r="D18918" t="s">
        <v>71</v>
      </c>
      <c r="E18918">
        <v>74.239999999999995</v>
      </c>
      <c r="F18918">
        <v>823</v>
      </c>
      <c r="G18918">
        <v>212</v>
      </c>
      <c r="H18918">
        <v>1</v>
      </c>
      <c r="I18918">
        <v>148</v>
      </c>
      <c r="J18918">
        <v>2613</v>
      </c>
      <c r="K18918">
        <v>1</v>
      </c>
      <c r="L18918">
        <v>88</v>
      </c>
      <c r="M18918">
        <v>907</v>
      </c>
      <c r="N18918" t="s">
        <v>18</v>
      </c>
      <c r="O18918">
        <v>0</v>
      </c>
      <c r="P18918">
        <v>3172</v>
      </c>
    </row>
    <row r="18919" spans="1:16" x14ac:dyDescent="0.25">
      <c r="A18919" t="s">
        <v>27991</v>
      </c>
      <c r="B18919">
        <v>2808</v>
      </c>
      <c r="C18919" s="3" t="str">
        <f>HYPERLINK("http://www.uniprot.org/uniprot/Q6Q2Z8","tr|Q6Q2Z8|Q6Q2Z8_SOYBN")</f>
        <v>tr|Q6Q2Z8|Q6Q2Z8_SOYBN</v>
      </c>
      <c r="D18919" t="s">
        <v>27992</v>
      </c>
      <c r="E18919">
        <v>90.99</v>
      </c>
      <c r="F18919">
        <v>966</v>
      </c>
      <c r="G18919">
        <v>87</v>
      </c>
      <c r="H18919">
        <v>31</v>
      </c>
      <c r="I18919">
        <v>1</v>
      </c>
      <c r="J18919">
        <v>2805</v>
      </c>
      <c r="K18919">
        <v>1</v>
      </c>
      <c r="L18919">
        <v>1</v>
      </c>
      <c r="M18919">
        <v>966</v>
      </c>
      <c r="N18919" t="s">
        <v>18</v>
      </c>
      <c r="O18919">
        <v>0</v>
      </c>
      <c r="P18919">
        <v>4554</v>
      </c>
    </row>
    <row r="18920" spans="1:16" x14ac:dyDescent="0.25">
      <c r="A18920" t="s">
        <v>27993</v>
      </c>
      <c r="B18920">
        <v>657</v>
      </c>
      <c r="C18920" s="3" t="str">
        <f>HYPERLINK("http://www.uniprot.org/uniprot/I3T296","tr|I3T296|I3T296_MEDTR")</f>
        <v>tr|I3T296|I3T296_MEDTR</v>
      </c>
      <c r="D18920" t="s">
        <v>22</v>
      </c>
      <c r="E18920">
        <v>92.66</v>
      </c>
      <c r="F18920">
        <v>218</v>
      </c>
      <c r="G18920">
        <v>16</v>
      </c>
      <c r="H18920">
        <v>0</v>
      </c>
      <c r="I18920">
        <v>1</v>
      </c>
      <c r="J18920">
        <v>654</v>
      </c>
      <c r="K18920">
        <v>1</v>
      </c>
      <c r="L18920">
        <v>1</v>
      </c>
      <c r="M18920">
        <v>218</v>
      </c>
      <c r="N18920" t="s">
        <v>18</v>
      </c>
      <c r="O18920" s="1">
        <v>2.82909E-120</v>
      </c>
      <c r="P18920">
        <v>1121</v>
      </c>
    </row>
    <row r="18921" spans="1:16" x14ac:dyDescent="0.25">
      <c r="A18921" t="s">
        <v>27994</v>
      </c>
      <c r="B18921">
        <v>1044</v>
      </c>
      <c r="C18921" s="3" t="str">
        <f>HYPERLINK("http://www.uniprot.org/uniprot/I1K1Z5","tr|I1K1Z5|I1K1Z5_SOYBN")</f>
        <v>tr|I1K1Z5|I1K1Z5_SOYBN</v>
      </c>
      <c r="D18921" t="s">
        <v>28</v>
      </c>
      <c r="E18921">
        <v>47.24</v>
      </c>
      <c r="F18921">
        <v>345</v>
      </c>
      <c r="G18921">
        <v>182</v>
      </c>
      <c r="H18921">
        <v>18</v>
      </c>
      <c r="I18921">
        <v>61</v>
      </c>
      <c r="J18921">
        <v>1041</v>
      </c>
      <c r="K18921">
        <v>1</v>
      </c>
      <c r="L18921">
        <v>16</v>
      </c>
      <c r="M18921">
        <v>351</v>
      </c>
      <c r="N18921" t="s">
        <v>18</v>
      </c>
      <c r="O18921" s="1">
        <v>6.1953900000000004E-76</v>
      </c>
      <c r="P18921">
        <v>742</v>
      </c>
    </row>
    <row r="18922" spans="1:16" x14ac:dyDescent="0.25">
      <c r="A18922" t="s">
        <v>27995</v>
      </c>
      <c r="B18922">
        <v>978</v>
      </c>
      <c r="C18922" s="3" t="str">
        <f>HYPERLINK("http://www.uniprot.org/uniprot/G7JL88","tr|G7JL88|G7JL88_MEDTR")</f>
        <v>tr|G7JL88|G7JL88_MEDTR</v>
      </c>
      <c r="D18922" t="s">
        <v>27996</v>
      </c>
      <c r="E18922">
        <v>71.599999999999994</v>
      </c>
      <c r="F18922">
        <v>331</v>
      </c>
      <c r="G18922">
        <v>94</v>
      </c>
      <c r="H18922">
        <v>6</v>
      </c>
      <c r="I18922">
        <v>1</v>
      </c>
      <c r="J18922">
        <v>975</v>
      </c>
      <c r="K18922">
        <v>1</v>
      </c>
      <c r="L18922">
        <v>1</v>
      </c>
      <c r="M18922">
        <v>326</v>
      </c>
      <c r="N18922" t="s">
        <v>18</v>
      </c>
      <c r="O18922" s="1">
        <v>1.9584400000000001E-121</v>
      </c>
      <c r="P18922">
        <v>1134</v>
      </c>
    </row>
    <row r="18923" spans="1:16" x14ac:dyDescent="0.25">
      <c r="A18923" t="s">
        <v>27997</v>
      </c>
      <c r="B18923">
        <v>1548</v>
      </c>
      <c r="C18923" s="3" t="str">
        <f>HYPERLINK("http://www.uniprot.org/uniprot/O04862","tr|O04862|O04862_PEA")</f>
        <v>tr|O04862|O04862_PEA</v>
      </c>
      <c r="D18923" t="s">
        <v>27998</v>
      </c>
      <c r="E18923">
        <v>88.93</v>
      </c>
      <c r="F18923">
        <v>515</v>
      </c>
      <c r="G18923">
        <v>57</v>
      </c>
      <c r="H18923">
        <v>0</v>
      </c>
      <c r="I18923">
        <v>1</v>
      </c>
      <c r="J18923">
        <v>1545</v>
      </c>
      <c r="K18923">
        <v>1</v>
      </c>
      <c r="L18923">
        <v>1</v>
      </c>
      <c r="M18923">
        <v>515</v>
      </c>
      <c r="N18923" t="s">
        <v>18</v>
      </c>
      <c r="O18923">
        <v>0</v>
      </c>
      <c r="P18923">
        <v>2379</v>
      </c>
    </row>
    <row r="18924" spans="1:16" x14ac:dyDescent="0.25">
      <c r="A18924" t="s">
        <v>27999</v>
      </c>
      <c r="B18924">
        <v>3414</v>
      </c>
      <c r="C18924" s="3" t="str">
        <f>HYPERLINK("http://www.uniprot.org/uniprot/A2Q337","tr|A2Q337|A2Q337_MEDTR")</f>
        <v>tr|A2Q337|A2Q337_MEDTR</v>
      </c>
      <c r="D18924" t="s">
        <v>28000</v>
      </c>
      <c r="E18924">
        <v>71.5</v>
      </c>
      <c r="F18924">
        <v>1158</v>
      </c>
      <c r="G18924">
        <v>330</v>
      </c>
      <c r="H18924">
        <v>21</v>
      </c>
      <c r="I18924">
        <v>1</v>
      </c>
      <c r="J18924">
        <v>3411</v>
      </c>
      <c r="K18924">
        <v>1</v>
      </c>
      <c r="L18924">
        <v>1</v>
      </c>
      <c r="M18924">
        <v>1114</v>
      </c>
      <c r="N18924" t="s">
        <v>18</v>
      </c>
      <c r="O18924">
        <v>0</v>
      </c>
      <c r="P18924">
        <v>3956</v>
      </c>
    </row>
    <row r="18925" spans="1:16" x14ac:dyDescent="0.25">
      <c r="A18925" t="s">
        <v>28001</v>
      </c>
      <c r="B18925">
        <v>201</v>
      </c>
      <c r="C18925" s="3" t="str">
        <f>HYPERLINK("http://www.uniprot.org/uniprot/G7K107","tr|G7K107|G7K107_MEDTR")</f>
        <v>tr|G7K107|G7K107_MEDTR</v>
      </c>
      <c r="D18925" t="s">
        <v>28002</v>
      </c>
      <c r="E18925">
        <v>63.26</v>
      </c>
      <c r="F18925">
        <v>49</v>
      </c>
      <c r="G18925">
        <v>18</v>
      </c>
      <c r="H18925">
        <v>0</v>
      </c>
      <c r="I18925">
        <v>52</v>
      </c>
      <c r="J18925">
        <v>198</v>
      </c>
      <c r="K18925">
        <v>1</v>
      </c>
      <c r="L18925">
        <v>1077</v>
      </c>
      <c r="M18925">
        <v>1122</v>
      </c>
      <c r="N18925" t="s">
        <v>18</v>
      </c>
      <c r="O18925" s="1">
        <v>2.11905E-8</v>
      </c>
      <c r="P18925">
        <v>154</v>
      </c>
    </row>
    <row r="18926" spans="1:16" x14ac:dyDescent="0.25">
      <c r="A18926" t="s">
        <v>28003</v>
      </c>
      <c r="B18926">
        <v>738</v>
      </c>
      <c r="C18926" s="3" t="str">
        <f>HYPERLINK("http://www.uniprot.org/uniprot/Q9FNT1","tr|Q9FNT1|Q9FNT1_CICAR")</f>
        <v>tr|Q9FNT1|Q9FNT1_CICAR</v>
      </c>
      <c r="D18926" t="s">
        <v>28004</v>
      </c>
      <c r="E18926">
        <v>94.82</v>
      </c>
      <c r="F18926">
        <v>232</v>
      </c>
      <c r="G18926">
        <v>12</v>
      </c>
      <c r="H18926">
        <v>0</v>
      </c>
      <c r="I18926">
        <v>40</v>
      </c>
      <c r="J18926">
        <v>735</v>
      </c>
      <c r="K18926">
        <v>1</v>
      </c>
      <c r="L18926">
        <v>14</v>
      </c>
      <c r="M18926">
        <v>245</v>
      </c>
      <c r="N18926" t="s">
        <v>18</v>
      </c>
      <c r="O18926" s="1">
        <v>2.3012900000000001E-130</v>
      </c>
      <c r="P18926">
        <v>1209</v>
      </c>
    </row>
    <row r="18927" spans="1:16" x14ac:dyDescent="0.25">
      <c r="A18927" t="s">
        <v>28005</v>
      </c>
      <c r="B18927">
        <v>1095</v>
      </c>
      <c r="C18927" s="3" t="str">
        <f>HYPERLINK("http://www.uniprot.org/uniprot/B7FIM8","tr|B7FIM8|B7FIM8_MEDTR")</f>
        <v>tr|B7FIM8|B7FIM8_MEDTR</v>
      </c>
      <c r="D18927" t="s">
        <v>581</v>
      </c>
      <c r="E18927">
        <v>90.51</v>
      </c>
      <c r="F18927">
        <v>369</v>
      </c>
      <c r="G18927">
        <v>35</v>
      </c>
      <c r="H18927">
        <v>5</v>
      </c>
      <c r="I18927">
        <v>1</v>
      </c>
      <c r="J18927">
        <v>1092</v>
      </c>
      <c r="K18927">
        <v>1</v>
      </c>
      <c r="L18927">
        <v>9</v>
      </c>
      <c r="M18927">
        <v>377</v>
      </c>
      <c r="N18927" t="s">
        <v>18</v>
      </c>
      <c r="O18927">
        <v>0</v>
      </c>
      <c r="P18927">
        <v>1777</v>
      </c>
    </row>
    <row r="18928" spans="1:16" x14ac:dyDescent="0.25">
      <c r="A18928" t="s">
        <v>28006</v>
      </c>
      <c r="B18928">
        <v>2952</v>
      </c>
      <c r="C18928" s="3" t="str">
        <f>HYPERLINK("http://www.uniprot.org/uniprot/G7I915","tr|G7I915|G7I915_MEDTR")</f>
        <v>tr|G7I915|G7I915_MEDTR</v>
      </c>
      <c r="D18928" t="s">
        <v>28007</v>
      </c>
      <c r="E18928">
        <v>76.7</v>
      </c>
      <c r="F18928">
        <v>1026</v>
      </c>
      <c r="G18928">
        <v>239</v>
      </c>
      <c r="H18928">
        <v>44</v>
      </c>
      <c r="I18928">
        <v>1</v>
      </c>
      <c r="J18928">
        <v>2946</v>
      </c>
      <c r="K18928">
        <v>1</v>
      </c>
      <c r="L18928">
        <v>1</v>
      </c>
      <c r="M18928">
        <v>1025</v>
      </c>
      <c r="N18928" t="s">
        <v>18</v>
      </c>
      <c r="O18928">
        <v>0</v>
      </c>
      <c r="P18928">
        <v>3951</v>
      </c>
    </row>
    <row r="18929" spans="1:16" x14ac:dyDescent="0.25">
      <c r="A18929" t="s">
        <v>28008</v>
      </c>
      <c r="B18929">
        <v>1380</v>
      </c>
      <c r="C18929" s="3" t="str">
        <f>HYPERLINK("http://www.uniprot.org/uniprot/I1JD38","tr|I1JD38|I1JD38_SOYBN")</f>
        <v>tr|I1JD38|I1JD38_SOYBN</v>
      </c>
      <c r="D18929" t="s">
        <v>99</v>
      </c>
      <c r="E18929">
        <v>77.569999999999993</v>
      </c>
      <c r="F18929">
        <v>486</v>
      </c>
      <c r="G18929">
        <v>109</v>
      </c>
      <c r="H18929">
        <v>38</v>
      </c>
      <c r="I18929">
        <v>1</v>
      </c>
      <c r="J18929">
        <v>1344</v>
      </c>
      <c r="K18929">
        <v>1</v>
      </c>
      <c r="L18929">
        <v>1</v>
      </c>
      <c r="M18929">
        <v>486</v>
      </c>
      <c r="N18929" t="s">
        <v>18</v>
      </c>
      <c r="O18929">
        <v>0</v>
      </c>
      <c r="P18929">
        <v>1935</v>
      </c>
    </row>
    <row r="18930" spans="1:16" x14ac:dyDescent="0.25">
      <c r="A18930" t="s">
        <v>28009</v>
      </c>
      <c r="B18930">
        <v>963</v>
      </c>
      <c r="C18930" s="3" t="str">
        <f>HYPERLINK("http://www.uniprot.org/uniprot/I1K890","tr|I1K890|I1K890_SOYBN")</f>
        <v>tr|I1K890|I1K890_SOYBN</v>
      </c>
      <c r="D18930" t="s">
        <v>28</v>
      </c>
      <c r="E18930">
        <v>72.52</v>
      </c>
      <c r="F18930">
        <v>222</v>
      </c>
      <c r="G18930">
        <v>61</v>
      </c>
      <c r="H18930">
        <v>0</v>
      </c>
      <c r="I18930">
        <v>295</v>
      </c>
      <c r="J18930">
        <v>960</v>
      </c>
      <c r="K18930">
        <v>1</v>
      </c>
      <c r="L18930">
        <v>175</v>
      </c>
      <c r="M18930">
        <v>394</v>
      </c>
      <c r="N18930" t="s">
        <v>18</v>
      </c>
      <c r="O18930" s="1">
        <v>4.2919199999999998E-81</v>
      </c>
      <c r="P18930">
        <v>786</v>
      </c>
    </row>
    <row r="18931" spans="1:16" x14ac:dyDescent="0.25">
      <c r="A18931" t="s">
        <v>28010</v>
      </c>
      <c r="B18931">
        <v>1614</v>
      </c>
      <c r="C18931" s="3" t="str">
        <f>HYPERLINK("http://www.uniprot.org/uniprot/I1K7R7","tr|I1K7R7|I1K7R7_SOYBN")</f>
        <v>tr|I1K7R7|I1K7R7_SOYBN</v>
      </c>
      <c r="D18931" t="s">
        <v>99</v>
      </c>
      <c r="E18931">
        <v>83.99</v>
      </c>
      <c r="F18931">
        <v>556</v>
      </c>
      <c r="G18931">
        <v>89</v>
      </c>
      <c r="H18931">
        <v>20</v>
      </c>
      <c r="I18931">
        <v>4</v>
      </c>
      <c r="J18931">
        <v>1611</v>
      </c>
      <c r="K18931">
        <v>1</v>
      </c>
      <c r="L18931">
        <v>45</v>
      </c>
      <c r="M18931">
        <v>598</v>
      </c>
      <c r="N18931" t="s">
        <v>18</v>
      </c>
      <c r="O18931">
        <v>0</v>
      </c>
      <c r="P18931">
        <v>2408</v>
      </c>
    </row>
    <row r="18932" spans="1:16" x14ac:dyDescent="0.25">
      <c r="A18932" t="s">
        <v>28011</v>
      </c>
      <c r="B18932">
        <v>1893</v>
      </c>
      <c r="C18932" s="3" t="str">
        <f>HYPERLINK("http://www.uniprot.org/uniprot/G7ZZF0","tr|G7ZZF0|G7ZZF0_MEDTR")</f>
        <v>tr|G7ZZF0|G7ZZF0_MEDTR</v>
      </c>
      <c r="D18932" t="s">
        <v>5290</v>
      </c>
      <c r="E18932">
        <v>87.47</v>
      </c>
      <c r="F18932">
        <v>607</v>
      </c>
      <c r="G18932">
        <v>76</v>
      </c>
      <c r="H18932">
        <v>17</v>
      </c>
      <c r="I18932">
        <v>58</v>
      </c>
      <c r="J18932">
        <v>1827</v>
      </c>
      <c r="K18932">
        <v>1</v>
      </c>
      <c r="L18932">
        <v>532</v>
      </c>
      <c r="M18932">
        <v>1132</v>
      </c>
      <c r="N18932" t="s">
        <v>18</v>
      </c>
      <c r="O18932">
        <v>0</v>
      </c>
      <c r="P18932">
        <v>2665</v>
      </c>
    </row>
    <row r="18933" spans="1:16" x14ac:dyDescent="0.25">
      <c r="A18933" t="s">
        <v>28012</v>
      </c>
      <c r="B18933">
        <v>399</v>
      </c>
      <c r="C18933" s="3" t="str">
        <f>HYPERLINK("http://www.uniprot.org/uniprot/I3S0F0","tr|I3S0F0|I3S0F0_LOTJA")</f>
        <v>tr|I3S0F0|I3S0F0_LOTJA</v>
      </c>
      <c r="D18933" t="s">
        <v>93</v>
      </c>
      <c r="E18933">
        <v>68.42</v>
      </c>
      <c r="F18933">
        <v>133</v>
      </c>
      <c r="G18933">
        <v>42</v>
      </c>
      <c r="H18933">
        <v>1</v>
      </c>
      <c r="I18933">
        <v>1</v>
      </c>
      <c r="J18933">
        <v>396</v>
      </c>
      <c r="K18933">
        <v>1</v>
      </c>
      <c r="L18933">
        <v>32</v>
      </c>
      <c r="M18933">
        <v>162</v>
      </c>
      <c r="N18933" t="s">
        <v>18</v>
      </c>
      <c r="O18933" s="1">
        <v>9.2775199999999998E-44</v>
      </c>
      <c r="P18933">
        <v>459</v>
      </c>
    </row>
    <row r="18934" spans="1:16" x14ac:dyDescent="0.25">
      <c r="A18934" t="s">
        <v>28013</v>
      </c>
      <c r="B18934">
        <v>1206</v>
      </c>
      <c r="C18934" s="3" t="str">
        <f>HYPERLINK("http://www.uniprot.org/uniprot/R9R6C4","tr|R9R6C4|R9R6C4_9FABA")</f>
        <v>tr|R9R6C4|R9R6C4_9FABA</v>
      </c>
      <c r="D18934" t="s">
        <v>28014</v>
      </c>
      <c r="E18934">
        <v>79.099999999999994</v>
      </c>
      <c r="F18934">
        <v>402</v>
      </c>
      <c r="G18934">
        <v>84</v>
      </c>
      <c r="H18934">
        <v>2</v>
      </c>
      <c r="I18934">
        <v>1</v>
      </c>
      <c r="J18934">
        <v>1200</v>
      </c>
      <c r="K18934">
        <v>1</v>
      </c>
      <c r="L18934">
        <v>1</v>
      </c>
      <c r="M18934">
        <v>401</v>
      </c>
      <c r="N18934" t="s">
        <v>18</v>
      </c>
      <c r="O18934">
        <v>0</v>
      </c>
      <c r="P18934">
        <v>1651</v>
      </c>
    </row>
    <row r="18935" spans="1:16" x14ac:dyDescent="0.25">
      <c r="A18935" t="s">
        <v>28015</v>
      </c>
      <c r="B18935">
        <v>582</v>
      </c>
      <c r="C18935" s="3" t="str">
        <f>HYPERLINK("http://www.uniprot.org/uniprot/G7JPE7","tr|G7JPE7|G7JPE7_MEDTR")</f>
        <v>tr|G7JPE7|G7JPE7_MEDTR</v>
      </c>
      <c r="D18935" t="s">
        <v>28016</v>
      </c>
      <c r="E18935">
        <v>58.04</v>
      </c>
      <c r="F18935">
        <v>174</v>
      </c>
      <c r="G18935">
        <v>73</v>
      </c>
      <c r="H18935">
        <v>2</v>
      </c>
      <c r="I18935">
        <v>64</v>
      </c>
      <c r="J18935">
        <v>579</v>
      </c>
      <c r="K18935">
        <v>1</v>
      </c>
      <c r="L18935">
        <v>8</v>
      </c>
      <c r="M18935">
        <v>177</v>
      </c>
      <c r="N18935" t="s">
        <v>18</v>
      </c>
      <c r="O18935" s="1">
        <v>2.2696099999999999E-42</v>
      </c>
      <c r="P18935">
        <v>448</v>
      </c>
    </row>
    <row r="18936" spans="1:16" x14ac:dyDescent="0.25">
      <c r="A18936" t="s">
        <v>28017</v>
      </c>
      <c r="B18936">
        <v>1599</v>
      </c>
      <c r="C18936" s="3" t="str">
        <f>HYPERLINK("http://www.uniprot.org/uniprot/G7JGX6","tr|G7JGX6|G7JGX6_MEDTR")</f>
        <v>tr|G7JGX6|G7JGX6_MEDTR</v>
      </c>
      <c r="D18936" t="s">
        <v>28018</v>
      </c>
      <c r="E18936">
        <v>76.650000000000006</v>
      </c>
      <c r="F18936">
        <v>574</v>
      </c>
      <c r="G18936">
        <v>134</v>
      </c>
      <c r="H18936">
        <v>42</v>
      </c>
      <c r="I18936">
        <v>1</v>
      </c>
      <c r="J18936">
        <v>1596</v>
      </c>
      <c r="K18936">
        <v>1</v>
      </c>
      <c r="L18936">
        <v>1</v>
      </c>
      <c r="M18936">
        <v>563</v>
      </c>
      <c r="N18936" t="s">
        <v>18</v>
      </c>
      <c r="O18936">
        <v>0</v>
      </c>
      <c r="P18936">
        <v>2139</v>
      </c>
    </row>
    <row r="18937" spans="1:16" x14ac:dyDescent="0.25">
      <c r="A18937" t="s">
        <v>28019</v>
      </c>
      <c r="B18937">
        <v>1545</v>
      </c>
      <c r="C18937" s="3" t="str">
        <f>HYPERLINK("http://www.uniprot.org/uniprot/G7JVE2","tr|G7JVE2|G7JVE2_MEDTR")</f>
        <v>tr|G7JVE2|G7JVE2_MEDTR</v>
      </c>
      <c r="D18937" t="s">
        <v>28020</v>
      </c>
      <c r="E18937">
        <v>90.12</v>
      </c>
      <c r="F18937">
        <v>395</v>
      </c>
      <c r="G18937">
        <v>39</v>
      </c>
      <c r="H18937">
        <v>8</v>
      </c>
      <c r="I18937">
        <v>1</v>
      </c>
      <c r="J18937">
        <v>1161</v>
      </c>
      <c r="K18937">
        <v>1</v>
      </c>
      <c r="L18937">
        <v>1</v>
      </c>
      <c r="M18937">
        <v>391</v>
      </c>
      <c r="N18937" t="s">
        <v>18</v>
      </c>
      <c r="O18937">
        <v>0</v>
      </c>
      <c r="P18937">
        <v>1744</v>
      </c>
    </row>
    <row r="18938" spans="1:16" x14ac:dyDescent="0.25">
      <c r="A18938" t="s">
        <v>28021</v>
      </c>
      <c r="B18938">
        <v>495</v>
      </c>
      <c r="C18938" s="3" t="str">
        <f>HYPERLINK("http://www.uniprot.org/uniprot/K7MFU0","tr|K7MFU0|K7MFU0_SOYBN")</f>
        <v>tr|K7MFU0|K7MFU0_SOYBN</v>
      </c>
      <c r="D18938" t="s">
        <v>28</v>
      </c>
      <c r="E18938">
        <v>82.2</v>
      </c>
      <c r="F18938">
        <v>163</v>
      </c>
      <c r="G18938">
        <v>29</v>
      </c>
      <c r="H18938">
        <v>0</v>
      </c>
      <c r="I18938">
        <v>1</v>
      </c>
      <c r="J18938">
        <v>489</v>
      </c>
      <c r="K18938">
        <v>1</v>
      </c>
      <c r="L18938">
        <v>451</v>
      </c>
      <c r="M18938">
        <v>613</v>
      </c>
      <c r="N18938" t="s">
        <v>18</v>
      </c>
      <c r="O18938" s="1">
        <v>2.9567600000000001E-74</v>
      </c>
      <c r="P18938">
        <v>722</v>
      </c>
    </row>
    <row r="18939" spans="1:16" x14ac:dyDescent="0.25">
      <c r="A18939" t="s">
        <v>28022</v>
      </c>
      <c r="B18939">
        <v>822</v>
      </c>
      <c r="C18939" s="3" t="str">
        <f>HYPERLINK("http://www.uniprot.org/uniprot/G7JPT9","tr|G7JPT9|G7JPT9_MEDTR")</f>
        <v>tr|G7JPT9|G7JPT9_MEDTR</v>
      </c>
      <c r="D18939" t="s">
        <v>28023</v>
      </c>
      <c r="E18939">
        <v>94.16</v>
      </c>
      <c r="F18939">
        <v>240</v>
      </c>
      <c r="G18939">
        <v>14</v>
      </c>
      <c r="H18939">
        <v>0</v>
      </c>
      <c r="I18939">
        <v>28</v>
      </c>
      <c r="J18939">
        <v>747</v>
      </c>
      <c r="K18939">
        <v>1</v>
      </c>
      <c r="L18939">
        <v>100</v>
      </c>
      <c r="M18939">
        <v>339</v>
      </c>
      <c r="N18939" t="s">
        <v>18</v>
      </c>
      <c r="O18939" s="1">
        <v>3.9197600000000001E-137</v>
      </c>
      <c r="P18939">
        <v>1221</v>
      </c>
    </row>
    <row r="18940" spans="1:16" x14ac:dyDescent="0.25">
      <c r="A18940" t="s">
        <v>28024</v>
      </c>
      <c r="B18940">
        <v>1713</v>
      </c>
      <c r="C18940" s="3" t="str">
        <f>HYPERLINK("http://www.uniprot.org/uniprot/G7K831","tr|G7K831|G7K831_MEDTR")</f>
        <v>tr|G7K831|G7K831_MEDTR</v>
      </c>
      <c r="D18940" t="s">
        <v>28025</v>
      </c>
      <c r="E18940">
        <v>80.52</v>
      </c>
      <c r="F18940">
        <v>570</v>
      </c>
      <c r="G18940">
        <v>111</v>
      </c>
      <c r="H18940">
        <v>0</v>
      </c>
      <c r="I18940">
        <v>1</v>
      </c>
      <c r="J18940">
        <v>1710</v>
      </c>
      <c r="K18940">
        <v>1</v>
      </c>
      <c r="L18940">
        <v>1</v>
      </c>
      <c r="M18940">
        <v>566</v>
      </c>
      <c r="N18940" t="s">
        <v>18</v>
      </c>
      <c r="O18940">
        <v>0</v>
      </c>
      <c r="P18940">
        <v>2373</v>
      </c>
    </row>
    <row r="18941" spans="1:16" x14ac:dyDescent="0.25">
      <c r="A18941" t="s">
        <v>28026</v>
      </c>
      <c r="B18941">
        <v>1092</v>
      </c>
      <c r="C18941" s="3" t="str">
        <f>HYPERLINK("http://www.uniprot.org/uniprot/G7KPR4","tr|G7KPR4|G7KPR4_MEDTR")</f>
        <v>tr|G7KPR4|G7KPR4_MEDTR</v>
      </c>
      <c r="D18941" t="s">
        <v>28027</v>
      </c>
      <c r="E18941">
        <v>73.959999999999994</v>
      </c>
      <c r="F18941">
        <v>361</v>
      </c>
      <c r="G18941">
        <v>94</v>
      </c>
      <c r="H18941">
        <v>0</v>
      </c>
      <c r="I18941">
        <v>1</v>
      </c>
      <c r="J18941">
        <v>1083</v>
      </c>
      <c r="K18941">
        <v>1</v>
      </c>
      <c r="L18941">
        <v>189</v>
      </c>
      <c r="M18941">
        <v>549</v>
      </c>
      <c r="N18941" t="s">
        <v>18</v>
      </c>
      <c r="O18941" s="1">
        <v>5.4730599999999998E-155</v>
      </c>
      <c r="P18941">
        <v>1424</v>
      </c>
    </row>
    <row r="18942" spans="1:16" x14ac:dyDescent="0.25">
      <c r="A18942" t="s">
        <v>28028</v>
      </c>
      <c r="B18942">
        <v>831</v>
      </c>
      <c r="C18942" s="3" t="str">
        <f>HYPERLINK("http://www.uniprot.org/uniprot/G7IJ15","tr|G7IJ15|G7IJ15_MEDTR")</f>
        <v>tr|G7IJ15|G7IJ15_MEDTR</v>
      </c>
      <c r="D18942" t="s">
        <v>495</v>
      </c>
      <c r="E18942">
        <v>32.049999999999997</v>
      </c>
      <c r="F18942">
        <v>234</v>
      </c>
      <c r="G18942">
        <v>159</v>
      </c>
      <c r="H18942">
        <v>5</v>
      </c>
      <c r="I18942">
        <v>139</v>
      </c>
      <c r="J18942">
        <v>825</v>
      </c>
      <c r="K18942">
        <v>1</v>
      </c>
      <c r="L18942">
        <v>22</v>
      </c>
      <c r="M18942">
        <v>221</v>
      </c>
      <c r="N18942" t="s">
        <v>18</v>
      </c>
      <c r="O18942" s="1">
        <v>8.5630600000000002E-21</v>
      </c>
      <c r="P18942">
        <v>265</v>
      </c>
    </row>
    <row r="18943" spans="1:16" x14ac:dyDescent="0.25">
      <c r="A18943" t="s">
        <v>28029</v>
      </c>
      <c r="B18943">
        <v>2265</v>
      </c>
      <c r="C18943" s="3" t="str">
        <f>HYPERLINK("http://www.uniprot.org/uniprot/G7JVP3","tr|G7JVP3|G7JVP3_MEDTR")</f>
        <v>tr|G7JVP3|G7JVP3_MEDTR</v>
      </c>
      <c r="D18943" t="s">
        <v>28030</v>
      </c>
      <c r="E18943">
        <v>74.52</v>
      </c>
      <c r="F18943">
        <v>793</v>
      </c>
      <c r="G18943">
        <v>202</v>
      </c>
      <c r="H18943">
        <v>39</v>
      </c>
      <c r="I18943">
        <v>1</v>
      </c>
      <c r="J18943">
        <v>2262</v>
      </c>
      <c r="K18943">
        <v>1</v>
      </c>
      <c r="L18943">
        <v>1</v>
      </c>
      <c r="M18943">
        <v>784</v>
      </c>
      <c r="N18943" t="s">
        <v>18</v>
      </c>
      <c r="O18943">
        <v>0</v>
      </c>
      <c r="P18943">
        <v>2975</v>
      </c>
    </row>
    <row r="18944" spans="1:16" x14ac:dyDescent="0.25">
      <c r="A18944" t="s">
        <v>28031</v>
      </c>
      <c r="B18944">
        <v>1437</v>
      </c>
      <c r="C18944" s="3" t="str">
        <f>HYPERLINK("http://www.uniprot.org/uniprot/G7IA56","tr|G7IA56|G7IA56_MEDTR")</f>
        <v>tr|G7IA56|G7IA56_MEDTR</v>
      </c>
      <c r="D18944" t="s">
        <v>493</v>
      </c>
      <c r="E18944">
        <v>56.95</v>
      </c>
      <c r="F18944">
        <v>460</v>
      </c>
      <c r="G18944">
        <v>198</v>
      </c>
      <c r="H18944">
        <v>10</v>
      </c>
      <c r="I18944">
        <v>7</v>
      </c>
      <c r="J18944">
        <v>1356</v>
      </c>
      <c r="K18944">
        <v>1</v>
      </c>
      <c r="L18944">
        <v>9</v>
      </c>
      <c r="M18944">
        <v>466</v>
      </c>
      <c r="N18944" t="s">
        <v>18</v>
      </c>
      <c r="O18944" s="1">
        <v>3.7958000000000002E-144</v>
      </c>
      <c r="P18944">
        <v>1332</v>
      </c>
    </row>
    <row r="18945" spans="1:16" x14ac:dyDescent="0.25">
      <c r="A18945" t="s">
        <v>28032</v>
      </c>
      <c r="B18945">
        <v>435</v>
      </c>
      <c r="C18945" s="3" t="str">
        <f>HYPERLINK("http://www.uniprot.org/uniprot/I1MYZ5","tr|I1MYZ5|I1MYZ5_SOYBN")</f>
        <v>tr|I1MYZ5|I1MYZ5_SOYBN</v>
      </c>
      <c r="D18945" t="s">
        <v>28</v>
      </c>
      <c r="E18945">
        <v>81.290000000000006</v>
      </c>
      <c r="F18945">
        <v>139</v>
      </c>
      <c r="G18945">
        <v>26</v>
      </c>
      <c r="H18945">
        <v>0</v>
      </c>
      <c r="I18945">
        <v>1</v>
      </c>
      <c r="J18945">
        <v>417</v>
      </c>
      <c r="K18945">
        <v>1</v>
      </c>
      <c r="L18945">
        <v>1</v>
      </c>
      <c r="M18945">
        <v>139</v>
      </c>
      <c r="N18945" t="s">
        <v>18</v>
      </c>
      <c r="O18945" s="1">
        <v>4.1896600000000002E-57</v>
      </c>
      <c r="P18945">
        <v>574</v>
      </c>
    </row>
    <row r="18946" spans="1:16" x14ac:dyDescent="0.25">
      <c r="A18946" t="s">
        <v>28033</v>
      </c>
      <c r="B18946">
        <v>1185</v>
      </c>
      <c r="C18946" s="3" t="str">
        <f>HYPERLINK("http://www.uniprot.org/uniprot/I1JLC4","tr|I1JLC4|I1JLC4_SOYBN")</f>
        <v>tr|I1JLC4|I1JLC4_SOYBN</v>
      </c>
      <c r="D18946" t="s">
        <v>28</v>
      </c>
      <c r="E18946">
        <v>82.74</v>
      </c>
      <c r="F18946">
        <v>394</v>
      </c>
      <c r="G18946">
        <v>68</v>
      </c>
      <c r="H18946">
        <v>0</v>
      </c>
      <c r="I18946">
        <v>1</v>
      </c>
      <c r="J18946">
        <v>1182</v>
      </c>
      <c r="K18946">
        <v>1</v>
      </c>
      <c r="L18946">
        <v>1</v>
      </c>
      <c r="M18946">
        <v>390</v>
      </c>
      <c r="N18946" t="s">
        <v>18</v>
      </c>
      <c r="O18946">
        <v>0</v>
      </c>
      <c r="P18946">
        <v>1692</v>
      </c>
    </row>
    <row r="18947" spans="1:16" x14ac:dyDescent="0.25">
      <c r="A18947" t="s">
        <v>28034</v>
      </c>
      <c r="B18947">
        <v>1452</v>
      </c>
      <c r="C18947" s="3" t="str">
        <f>HYPERLINK("http://www.uniprot.org/uniprot/K7M2A8","tr|K7M2A8|K7M2A8_SOYBN")</f>
        <v>tr|K7M2A8|K7M2A8_SOYBN</v>
      </c>
      <c r="D18947" t="s">
        <v>28</v>
      </c>
      <c r="E18947">
        <v>76.63</v>
      </c>
      <c r="F18947">
        <v>488</v>
      </c>
      <c r="G18947">
        <v>114</v>
      </c>
      <c r="H18947">
        <v>10</v>
      </c>
      <c r="I18947">
        <v>16</v>
      </c>
      <c r="J18947">
        <v>1449</v>
      </c>
      <c r="K18947">
        <v>1</v>
      </c>
      <c r="L18947">
        <v>17</v>
      </c>
      <c r="M18947">
        <v>504</v>
      </c>
      <c r="N18947" t="s">
        <v>18</v>
      </c>
      <c r="O18947">
        <v>0</v>
      </c>
      <c r="P18947">
        <v>1949</v>
      </c>
    </row>
    <row r="18948" spans="1:16" x14ac:dyDescent="0.25">
      <c r="A18948" t="s">
        <v>28035</v>
      </c>
      <c r="B18948">
        <v>1542</v>
      </c>
      <c r="C18948" s="3" t="str">
        <f>HYPERLINK("http://www.uniprot.org/uniprot/G7KHI6","tr|G7KHI6|G7KHI6_MEDTR")</f>
        <v>tr|G7KHI6|G7KHI6_MEDTR</v>
      </c>
      <c r="D18948" t="s">
        <v>28036</v>
      </c>
      <c r="E18948">
        <v>88.41</v>
      </c>
      <c r="F18948">
        <v>328</v>
      </c>
      <c r="G18948">
        <v>38</v>
      </c>
      <c r="H18948">
        <v>0</v>
      </c>
      <c r="I18948">
        <v>550</v>
      </c>
      <c r="J18948">
        <v>1533</v>
      </c>
      <c r="K18948">
        <v>1</v>
      </c>
      <c r="L18948">
        <v>90</v>
      </c>
      <c r="M18948">
        <v>416</v>
      </c>
      <c r="N18948" t="s">
        <v>18</v>
      </c>
      <c r="O18948" s="1">
        <v>3.9125200000000002E-158</v>
      </c>
      <c r="P18948">
        <v>1453</v>
      </c>
    </row>
    <row r="18949" spans="1:16" x14ac:dyDescent="0.25">
      <c r="A18949" t="s">
        <v>28037</v>
      </c>
      <c r="B18949">
        <v>1734</v>
      </c>
      <c r="C18949" s="3" t="str">
        <f>HYPERLINK("http://www.uniprot.org/uniprot/G7JY18","tr|G7JY18|G7JY18_MEDTR")</f>
        <v>tr|G7JY18|G7JY18_MEDTR</v>
      </c>
      <c r="D18949" t="s">
        <v>28038</v>
      </c>
      <c r="E18949">
        <v>78.37</v>
      </c>
      <c r="F18949">
        <v>578</v>
      </c>
      <c r="G18949">
        <v>125</v>
      </c>
      <c r="H18949">
        <v>1</v>
      </c>
      <c r="I18949">
        <v>1</v>
      </c>
      <c r="J18949">
        <v>1731</v>
      </c>
      <c r="K18949">
        <v>1</v>
      </c>
      <c r="L18949">
        <v>1</v>
      </c>
      <c r="M18949">
        <v>578</v>
      </c>
      <c r="N18949" t="s">
        <v>18</v>
      </c>
      <c r="O18949">
        <v>0</v>
      </c>
      <c r="P18949">
        <v>2301</v>
      </c>
    </row>
    <row r="18950" spans="1:16" x14ac:dyDescent="0.25">
      <c r="A18950" t="s">
        <v>28039</v>
      </c>
      <c r="B18950">
        <v>2034</v>
      </c>
      <c r="C18950" s="3" t="str">
        <f>HYPERLINK("http://www.uniprot.org/uniprot/A2Q340","tr|A2Q340|A2Q340_MEDTR")</f>
        <v>tr|A2Q340|A2Q340_MEDTR</v>
      </c>
      <c r="D18950" t="s">
        <v>28040</v>
      </c>
      <c r="E18950">
        <v>80.790000000000006</v>
      </c>
      <c r="F18950">
        <v>677</v>
      </c>
      <c r="G18950">
        <v>130</v>
      </c>
      <c r="H18950">
        <v>0</v>
      </c>
      <c r="I18950">
        <v>1</v>
      </c>
      <c r="J18950">
        <v>2031</v>
      </c>
      <c r="K18950">
        <v>1</v>
      </c>
      <c r="L18950">
        <v>3</v>
      </c>
      <c r="M18950">
        <v>664</v>
      </c>
      <c r="N18950" t="s">
        <v>18</v>
      </c>
      <c r="O18950">
        <v>0</v>
      </c>
      <c r="P18950">
        <v>2795</v>
      </c>
    </row>
    <row r="18951" spans="1:16" x14ac:dyDescent="0.25">
      <c r="A18951" t="s">
        <v>28041</v>
      </c>
      <c r="B18951">
        <v>2652</v>
      </c>
      <c r="C18951" s="3" t="str">
        <f>HYPERLINK("http://www.uniprot.org/uniprot/G7K107","tr|G7K107|G7K107_MEDTR")</f>
        <v>tr|G7K107|G7K107_MEDTR</v>
      </c>
      <c r="D18951" t="s">
        <v>28002</v>
      </c>
      <c r="E18951">
        <v>60.86</v>
      </c>
      <c r="F18951">
        <v>948</v>
      </c>
      <c r="G18951">
        <v>371</v>
      </c>
      <c r="H18951">
        <v>85</v>
      </c>
      <c r="I18951">
        <v>1</v>
      </c>
      <c r="J18951">
        <v>2589</v>
      </c>
      <c r="K18951">
        <v>1</v>
      </c>
      <c r="L18951">
        <v>155</v>
      </c>
      <c r="M18951">
        <v>1072</v>
      </c>
      <c r="N18951" t="s">
        <v>18</v>
      </c>
      <c r="O18951">
        <v>0</v>
      </c>
      <c r="P18951">
        <v>2692</v>
      </c>
    </row>
    <row r="18952" spans="1:16" x14ac:dyDescent="0.25">
      <c r="A18952" t="s">
        <v>28042</v>
      </c>
      <c r="B18952">
        <v>777</v>
      </c>
      <c r="C18952" s="3" t="str">
        <f>HYPERLINK("http://www.uniprot.org/uniprot/I1L5W1","tr|I1L5W1|I1L5W1_SOYBN")</f>
        <v>tr|I1L5W1|I1L5W1_SOYBN</v>
      </c>
      <c r="D18952" t="s">
        <v>28</v>
      </c>
      <c r="E18952">
        <v>81</v>
      </c>
      <c r="F18952">
        <v>258</v>
      </c>
      <c r="G18952">
        <v>49</v>
      </c>
      <c r="H18952">
        <v>0</v>
      </c>
      <c r="I18952">
        <v>1</v>
      </c>
      <c r="J18952">
        <v>774</v>
      </c>
      <c r="K18952">
        <v>1</v>
      </c>
      <c r="L18952">
        <v>5</v>
      </c>
      <c r="M18952">
        <v>262</v>
      </c>
      <c r="N18952" t="s">
        <v>18</v>
      </c>
      <c r="O18952" s="1">
        <v>3.62938E-116</v>
      </c>
      <c r="P18952">
        <v>1087</v>
      </c>
    </row>
    <row r="18953" spans="1:16" x14ac:dyDescent="0.25">
      <c r="A18953" t="s">
        <v>28043</v>
      </c>
      <c r="B18953">
        <v>2874</v>
      </c>
      <c r="C18953" s="3" t="str">
        <f>HYPERLINK("http://www.uniprot.org/uniprot/I1MX81","tr|I1MX81|I1MX81_SOYBN")</f>
        <v>tr|I1MX81|I1MX81_SOYBN</v>
      </c>
      <c r="D18953" t="s">
        <v>28</v>
      </c>
      <c r="E18953">
        <v>85.64</v>
      </c>
      <c r="F18953">
        <v>968</v>
      </c>
      <c r="G18953">
        <v>139</v>
      </c>
      <c r="H18953">
        <v>25</v>
      </c>
      <c r="I18953">
        <v>43</v>
      </c>
      <c r="J18953">
        <v>2871</v>
      </c>
      <c r="K18953">
        <v>1</v>
      </c>
      <c r="L18953">
        <v>14</v>
      </c>
      <c r="M18953">
        <v>980</v>
      </c>
      <c r="N18953" t="s">
        <v>18</v>
      </c>
      <c r="O18953">
        <v>0</v>
      </c>
      <c r="P18953">
        <v>4277</v>
      </c>
    </row>
    <row r="18954" spans="1:16" x14ac:dyDescent="0.25">
      <c r="A18954" t="s">
        <v>28044</v>
      </c>
      <c r="B18954">
        <v>621</v>
      </c>
      <c r="C18954" s="3" t="str">
        <f>HYPERLINK("http://www.uniprot.org/uniprot/I1JTT0","tr|I1JTT0|I1JTT0_SOYBN")</f>
        <v>tr|I1JTT0|I1JTT0_SOYBN</v>
      </c>
      <c r="D18954" t="s">
        <v>28</v>
      </c>
      <c r="E18954">
        <v>38.950000000000003</v>
      </c>
      <c r="F18954">
        <v>249</v>
      </c>
      <c r="G18954">
        <v>152</v>
      </c>
      <c r="H18954">
        <v>45</v>
      </c>
      <c r="I18954">
        <v>1</v>
      </c>
      <c r="J18954">
        <v>612</v>
      </c>
      <c r="K18954">
        <v>1</v>
      </c>
      <c r="L18954">
        <v>124</v>
      </c>
      <c r="M18954">
        <v>362</v>
      </c>
      <c r="N18954" t="s">
        <v>18</v>
      </c>
      <c r="O18954" s="1">
        <v>8.6339800000000006E-33</v>
      </c>
      <c r="P18954">
        <v>366</v>
      </c>
    </row>
    <row r="18955" spans="1:16" x14ac:dyDescent="0.25">
      <c r="A18955" t="s">
        <v>28045</v>
      </c>
      <c r="B18955">
        <v>618</v>
      </c>
      <c r="C18955" s="3" t="str">
        <f>HYPERLINK("http://www.uniprot.org/uniprot/I1K7R8","tr|I1K7R8|I1K7R8_SOYBN")</f>
        <v>tr|I1K7R8|I1K7R8_SOYBN</v>
      </c>
      <c r="D18955" t="s">
        <v>28</v>
      </c>
      <c r="E18955">
        <v>69.430000000000007</v>
      </c>
      <c r="F18955">
        <v>229</v>
      </c>
      <c r="G18955">
        <v>70</v>
      </c>
      <c r="H18955">
        <v>25</v>
      </c>
      <c r="I18955">
        <v>1</v>
      </c>
      <c r="J18955">
        <v>612</v>
      </c>
      <c r="K18955">
        <v>1</v>
      </c>
      <c r="L18955">
        <v>1</v>
      </c>
      <c r="M18955">
        <v>229</v>
      </c>
      <c r="N18955" t="s">
        <v>18</v>
      </c>
      <c r="O18955" s="1">
        <v>7.6055600000000006E-74</v>
      </c>
      <c r="P18955">
        <v>720</v>
      </c>
    </row>
    <row r="18956" spans="1:16" x14ac:dyDescent="0.25">
      <c r="A18956" t="s">
        <v>28046</v>
      </c>
      <c r="B18956">
        <v>3144</v>
      </c>
      <c r="C18956" s="3" t="str">
        <f>HYPERLINK("http://www.uniprot.org/uniprot/A5CA30","tr|A5CA30|A5CA30_VITVI")</f>
        <v>tr|A5CA30|A5CA30_VITVI</v>
      </c>
      <c r="D18956" t="s">
        <v>329</v>
      </c>
      <c r="E18956">
        <v>54.35</v>
      </c>
      <c r="F18956">
        <v>1067</v>
      </c>
      <c r="G18956">
        <v>487</v>
      </c>
      <c r="H18956">
        <v>20</v>
      </c>
      <c r="I18956">
        <v>1</v>
      </c>
      <c r="J18956">
        <v>3141</v>
      </c>
      <c r="K18956">
        <v>1</v>
      </c>
      <c r="L18956">
        <v>209</v>
      </c>
      <c r="M18956">
        <v>1215</v>
      </c>
      <c r="N18956" t="s">
        <v>18</v>
      </c>
      <c r="O18956">
        <v>0</v>
      </c>
      <c r="P18956">
        <v>2969</v>
      </c>
    </row>
    <row r="18957" spans="1:16" x14ac:dyDescent="0.25">
      <c r="A18957" t="s">
        <v>28047</v>
      </c>
      <c r="B18957">
        <v>1206</v>
      </c>
      <c r="C18957" s="3" t="str">
        <f>HYPERLINK("http://www.uniprot.org/uniprot/I1K3B5","tr|I1K3B5|I1K3B5_SOYBN")</f>
        <v>tr|I1K3B5|I1K3B5_SOYBN</v>
      </c>
      <c r="D18957" t="s">
        <v>71</v>
      </c>
      <c r="E18957">
        <v>62.4</v>
      </c>
      <c r="F18957">
        <v>407</v>
      </c>
      <c r="G18957">
        <v>153</v>
      </c>
      <c r="H18957">
        <v>7</v>
      </c>
      <c r="I18957">
        <v>1</v>
      </c>
      <c r="J18957">
        <v>1200</v>
      </c>
      <c r="K18957">
        <v>1</v>
      </c>
      <c r="L18957">
        <v>1</v>
      </c>
      <c r="M18957">
        <v>398</v>
      </c>
      <c r="N18957" t="s">
        <v>18</v>
      </c>
      <c r="O18957" s="1">
        <v>3.4006400000000001E-132</v>
      </c>
      <c r="P18957">
        <v>1228</v>
      </c>
    </row>
    <row r="18958" spans="1:16" x14ac:dyDescent="0.25">
      <c r="A18958" t="s">
        <v>28048</v>
      </c>
      <c r="B18958">
        <v>573</v>
      </c>
      <c r="C18958" s="3" t="str">
        <f>HYPERLINK("http://www.uniprot.org/uniprot/G7L7A4","tr|G7L7A4|G7L7A4_MEDTR")</f>
        <v>tr|G7L7A4|G7L7A4_MEDTR</v>
      </c>
      <c r="D18958" t="s">
        <v>28049</v>
      </c>
      <c r="E18958">
        <v>76.53</v>
      </c>
      <c r="F18958">
        <v>179</v>
      </c>
      <c r="G18958">
        <v>42</v>
      </c>
      <c r="H18958">
        <v>2</v>
      </c>
      <c r="I18958">
        <v>31</v>
      </c>
      <c r="J18958">
        <v>561</v>
      </c>
      <c r="K18958">
        <v>1</v>
      </c>
      <c r="L18958">
        <v>14</v>
      </c>
      <c r="M18958">
        <v>190</v>
      </c>
      <c r="N18958" t="s">
        <v>18</v>
      </c>
      <c r="O18958" s="1">
        <v>3.0832900000000001E-65</v>
      </c>
      <c r="P18958">
        <v>645</v>
      </c>
    </row>
    <row r="18959" spans="1:16" x14ac:dyDescent="0.25">
      <c r="A18959" t="s">
        <v>28050</v>
      </c>
      <c r="B18959">
        <v>1482</v>
      </c>
      <c r="C18959" s="3" t="str">
        <f>HYPERLINK("http://www.uniprot.org/uniprot/K7K3W8","tr|K7K3W8|K7K3W8_SOYBN")</f>
        <v>tr|K7K3W8|K7K3W8_SOYBN</v>
      </c>
      <c r="D18959" t="s">
        <v>28</v>
      </c>
      <c r="E18959">
        <v>62.81</v>
      </c>
      <c r="F18959">
        <v>476</v>
      </c>
      <c r="G18959">
        <v>177</v>
      </c>
      <c r="H18959">
        <v>2</v>
      </c>
      <c r="I18959">
        <v>58</v>
      </c>
      <c r="J18959">
        <v>1479</v>
      </c>
      <c r="K18959">
        <v>1</v>
      </c>
      <c r="L18959">
        <v>1</v>
      </c>
      <c r="M18959">
        <v>470</v>
      </c>
      <c r="N18959" t="s">
        <v>18</v>
      </c>
      <c r="O18959" s="1">
        <v>4.0881200000000002E-157</v>
      </c>
      <c r="P18959">
        <v>1444</v>
      </c>
    </row>
    <row r="18960" spans="1:16" x14ac:dyDescent="0.25">
      <c r="A18960" t="s">
        <v>28051</v>
      </c>
      <c r="B18960">
        <v>855</v>
      </c>
      <c r="C18960" s="3" t="str">
        <f>HYPERLINK("http://www.uniprot.org/uniprot/B7FK63","tr|B7FK63|B7FK63_MEDTR")</f>
        <v>tr|B7FK63|B7FK63_MEDTR</v>
      </c>
      <c r="D18960" t="s">
        <v>28052</v>
      </c>
      <c r="E18960">
        <v>82.39</v>
      </c>
      <c r="F18960">
        <v>284</v>
      </c>
      <c r="G18960">
        <v>50</v>
      </c>
      <c r="H18960">
        <v>0</v>
      </c>
      <c r="I18960">
        <v>1</v>
      </c>
      <c r="J18960">
        <v>852</v>
      </c>
      <c r="K18960">
        <v>1</v>
      </c>
      <c r="L18960">
        <v>1</v>
      </c>
      <c r="M18960">
        <v>280</v>
      </c>
      <c r="N18960" t="s">
        <v>18</v>
      </c>
      <c r="O18960" s="1">
        <v>3.5211000000000001E-134</v>
      </c>
      <c r="P18960">
        <v>1243</v>
      </c>
    </row>
    <row r="18961" spans="1:16" x14ac:dyDescent="0.25">
      <c r="A18961" t="s">
        <v>28053</v>
      </c>
      <c r="B18961">
        <v>2118</v>
      </c>
      <c r="C18961" s="3" t="str">
        <f>HYPERLINK("http://www.uniprot.org/uniprot/O04434","tr|O04434|O04434_PEA")</f>
        <v>tr|O04434|O04434_PEA</v>
      </c>
      <c r="D18961" t="s">
        <v>28054</v>
      </c>
      <c r="E18961">
        <v>84.25</v>
      </c>
      <c r="F18961">
        <v>705</v>
      </c>
      <c r="G18961">
        <v>111</v>
      </c>
      <c r="H18961">
        <v>0</v>
      </c>
      <c r="I18961">
        <v>1</v>
      </c>
      <c r="J18961">
        <v>2115</v>
      </c>
      <c r="K18961">
        <v>1</v>
      </c>
      <c r="L18961">
        <v>1</v>
      </c>
      <c r="M18961">
        <v>704</v>
      </c>
      <c r="N18961" t="s">
        <v>18</v>
      </c>
      <c r="O18961">
        <v>0</v>
      </c>
      <c r="P18961">
        <v>3101</v>
      </c>
    </row>
    <row r="18962" spans="1:16" x14ac:dyDescent="0.25">
      <c r="A18962" t="s">
        <v>28055</v>
      </c>
      <c r="B18962">
        <v>978</v>
      </c>
      <c r="C18962" s="3" t="str">
        <f>HYPERLINK("http://www.uniprot.org/uniprot/K7MFU0","tr|K7MFU0|K7MFU0_SOYBN")</f>
        <v>tr|K7MFU0|K7MFU0_SOYBN</v>
      </c>
      <c r="D18962" t="s">
        <v>28</v>
      </c>
      <c r="E18962">
        <v>84.56</v>
      </c>
      <c r="F18962">
        <v>324</v>
      </c>
      <c r="G18962">
        <v>50</v>
      </c>
      <c r="H18962">
        <v>0</v>
      </c>
      <c r="I18962">
        <v>1</v>
      </c>
      <c r="J18962">
        <v>972</v>
      </c>
      <c r="K18962">
        <v>1</v>
      </c>
      <c r="L18962">
        <v>290</v>
      </c>
      <c r="M18962">
        <v>613</v>
      </c>
      <c r="N18962" t="s">
        <v>18</v>
      </c>
      <c r="O18962" s="1">
        <v>8.9924400000000005E-159</v>
      </c>
      <c r="P18962">
        <v>1456</v>
      </c>
    </row>
    <row r="18963" spans="1:16" x14ac:dyDescent="0.25">
      <c r="A18963" t="s">
        <v>28056</v>
      </c>
      <c r="B18963">
        <v>882</v>
      </c>
      <c r="C18963" s="3" t="str">
        <f>HYPERLINK("http://www.uniprot.org/uniprot/G7JPU0","tr|G7JPU0|G7JPU0_MEDTR")</f>
        <v>tr|G7JPU0|G7JPU0_MEDTR</v>
      </c>
      <c r="D18963" t="s">
        <v>28057</v>
      </c>
      <c r="E18963">
        <v>86.95</v>
      </c>
      <c r="F18963">
        <v>299</v>
      </c>
      <c r="G18963">
        <v>39</v>
      </c>
      <c r="H18963">
        <v>6</v>
      </c>
      <c r="I18963">
        <v>1</v>
      </c>
      <c r="J18963">
        <v>879</v>
      </c>
      <c r="K18963">
        <v>1</v>
      </c>
      <c r="L18963">
        <v>2</v>
      </c>
      <c r="M18963">
        <v>300</v>
      </c>
      <c r="N18963" t="s">
        <v>18</v>
      </c>
      <c r="O18963" s="1">
        <v>3.38013E-143</v>
      </c>
      <c r="P18963">
        <v>1321</v>
      </c>
    </row>
    <row r="18964" spans="1:16" x14ac:dyDescent="0.25">
      <c r="A18964" t="s">
        <v>28058</v>
      </c>
      <c r="B18964">
        <v>897</v>
      </c>
      <c r="C18964" s="3" t="str">
        <f>HYPERLINK("http://www.uniprot.org/uniprot/G7K830","tr|G7K830|G7K830_MEDTR")</f>
        <v>tr|G7K830|G7K830_MEDTR</v>
      </c>
      <c r="D18964" t="s">
        <v>28059</v>
      </c>
      <c r="E18964">
        <v>69.08</v>
      </c>
      <c r="F18964">
        <v>262</v>
      </c>
      <c r="G18964">
        <v>81</v>
      </c>
      <c r="H18964">
        <v>10</v>
      </c>
      <c r="I18964">
        <v>1</v>
      </c>
      <c r="J18964">
        <v>756</v>
      </c>
      <c r="K18964">
        <v>1</v>
      </c>
      <c r="L18964">
        <v>1</v>
      </c>
      <c r="M18964">
        <v>261</v>
      </c>
      <c r="N18964" t="s">
        <v>18</v>
      </c>
      <c r="O18964" s="1">
        <v>4.1934499999999997E-88</v>
      </c>
      <c r="P18964">
        <v>846</v>
      </c>
    </row>
    <row r="18965" spans="1:16" x14ac:dyDescent="0.25">
      <c r="A18965" t="s">
        <v>28060</v>
      </c>
      <c r="B18965">
        <v>534</v>
      </c>
      <c r="C18965" s="3" t="str">
        <f>HYPERLINK("http://www.uniprot.org/uniprot/G7KPR4","tr|G7KPR4|G7KPR4_MEDTR")</f>
        <v>tr|G7KPR4|G7KPR4_MEDTR</v>
      </c>
      <c r="D18965" t="s">
        <v>28027</v>
      </c>
      <c r="E18965">
        <v>72.569999999999993</v>
      </c>
      <c r="F18965">
        <v>175</v>
      </c>
      <c r="G18965">
        <v>48</v>
      </c>
      <c r="H18965">
        <v>0</v>
      </c>
      <c r="I18965">
        <v>1</v>
      </c>
      <c r="J18965">
        <v>525</v>
      </c>
      <c r="K18965">
        <v>1</v>
      </c>
      <c r="L18965">
        <v>375</v>
      </c>
      <c r="M18965">
        <v>549</v>
      </c>
      <c r="N18965" t="s">
        <v>18</v>
      </c>
      <c r="O18965" s="1">
        <v>6.7442699999999997E-71</v>
      </c>
      <c r="P18965">
        <v>693</v>
      </c>
    </row>
    <row r="18966" spans="1:16" x14ac:dyDescent="0.25">
      <c r="A18966" t="s">
        <v>28061</v>
      </c>
      <c r="B18966">
        <v>375</v>
      </c>
      <c r="C18966" s="3" t="str">
        <f>HYPERLINK("http://www.uniprot.org/uniprot/K4BQT5","tr|K4BQT5|K4BQT5_SOLLC")</f>
        <v>tr|K4BQT5|K4BQT5_SOLLC</v>
      </c>
      <c r="D18966" t="s">
        <v>863</v>
      </c>
      <c r="E18966">
        <v>51.54</v>
      </c>
      <c r="F18966">
        <v>97</v>
      </c>
      <c r="G18966">
        <v>47</v>
      </c>
      <c r="H18966">
        <v>0</v>
      </c>
      <c r="I18966">
        <v>76</v>
      </c>
      <c r="J18966">
        <v>366</v>
      </c>
      <c r="K18966">
        <v>1</v>
      </c>
      <c r="L18966">
        <v>55</v>
      </c>
      <c r="M18966">
        <v>147</v>
      </c>
      <c r="N18966" t="s">
        <v>18</v>
      </c>
      <c r="O18966" s="1">
        <v>1.0720700000000001E-15</v>
      </c>
      <c r="P18966">
        <v>217</v>
      </c>
    </row>
    <row r="18967" spans="1:16" x14ac:dyDescent="0.25">
      <c r="A18967" t="s">
        <v>28062</v>
      </c>
      <c r="B18967">
        <v>3432</v>
      </c>
      <c r="C18967" s="3" t="str">
        <f>HYPERLINK("http://www.uniprot.org/uniprot/G7JBQ0","tr|G7JBQ0|G7JBQ0_MEDTR")</f>
        <v>tr|G7JBQ0|G7JBQ0_MEDTR</v>
      </c>
      <c r="D18967" t="s">
        <v>9966</v>
      </c>
      <c r="E18967">
        <v>51.34</v>
      </c>
      <c r="F18967">
        <v>1231</v>
      </c>
      <c r="G18967">
        <v>599</v>
      </c>
      <c r="H18967">
        <v>98</v>
      </c>
      <c r="I18967">
        <v>10</v>
      </c>
      <c r="J18967">
        <v>3408</v>
      </c>
      <c r="K18967">
        <v>1</v>
      </c>
      <c r="L18967">
        <v>3</v>
      </c>
      <c r="M18967">
        <v>1097</v>
      </c>
      <c r="N18967" t="s">
        <v>18</v>
      </c>
      <c r="O18967">
        <v>0</v>
      </c>
      <c r="P18967">
        <v>2899</v>
      </c>
    </row>
    <row r="18968" spans="1:16" x14ac:dyDescent="0.25">
      <c r="A18968" t="s">
        <v>28063</v>
      </c>
      <c r="B18968">
        <v>498</v>
      </c>
      <c r="C18968" s="3" t="str">
        <f>HYPERLINK("http://www.uniprot.org/uniprot/I1N5U1","tr|I1N5U1|I1N5U1_SOYBN")</f>
        <v>tr|I1N5U1|I1N5U1_SOYBN</v>
      </c>
      <c r="D18968" t="s">
        <v>28</v>
      </c>
      <c r="E18968">
        <v>89.36</v>
      </c>
      <c r="F18968">
        <v>94</v>
      </c>
      <c r="G18968">
        <v>10</v>
      </c>
      <c r="H18968">
        <v>1</v>
      </c>
      <c r="I18968">
        <v>184</v>
      </c>
      <c r="J18968">
        <v>462</v>
      </c>
      <c r="K18968">
        <v>1</v>
      </c>
      <c r="L18968">
        <v>1</v>
      </c>
      <c r="M18968">
        <v>94</v>
      </c>
      <c r="N18968" t="s">
        <v>18</v>
      </c>
      <c r="O18968" s="1">
        <v>1.0559700000000001E-39</v>
      </c>
      <c r="P18968">
        <v>424</v>
      </c>
    </row>
    <row r="18969" spans="1:16" x14ac:dyDescent="0.25">
      <c r="A18969" t="s">
        <v>28064</v>
      </c>
      <c r="B18969">
        <v>666</v>
      </c>
      <c r="C18969" s="3" t="str">
        <f>HYPERLINK("http://www.uniprot.org/uniprot/G7JDL9","tr|G7JDL9|G7JDL9_MEDTR")</f>
        <v>tr|G7JDL9|G7JDL9_MEDTR</v>
      </c>
      <c r="D18969" t="s">
        <v>242</v>
      </c>
      <c r="E18969">
        <v>29.37</v>
      </c>
      <c r="F18969">
        <v>143</v>
      </c>
      <c r="G18969">
        <v>101</v>
      </c>
      <c r="H18969">
        <v>18</v>
      </c>
      <c r="I18969">
        <v>211</v>
      </c>
      <c r="J18969">
        <v>585</v>
      </c>
      <c r="K18969">
        <v>1</v>
      </c>
      <c r="L18969">
        <v>36</v>
      </c>
      <c r="M18969">
        <v>178</v>
      </c>
      <c r="N18969" t="s">
        <v>18</v>
      </c>
      <c r="O18969" s="1">
        <v>5.7208200000000003E-7</v>
      </c>
      <c r="P18969">
        <v>144</v>
      </c>
    </row>
    <row r="18970" spans="1:16" x14ac:dyDescent="0.25">
      <c r="A18970" t="s">
        <v>28065</v>
      </c>
      <c r="B18970">
        <v>501</v>
      </c>
      <c r="C18970" s="3" t="str">
        <f>HYPERLINK("http://www.uniprot.org/uniprot/B7FL48","tr|B7FL48|B7FL48_MEDTR")</f>
        <v>tr|B7FL48|B7FL48_MEDTR</v>
      </c>
      <c r="D18970" t="s">
        <v>22</v>
      </c>
      <c r="E18970">
        <v>83.92</v>
      </c>
      <c r="F18970">
        <v>168</v>
      </c>
      <c r="G18970">
        <v>27</v>
      </c>
      <c r="H18970">
        <v>2</v>
      </c>
      <c r="I18970">
        <v>1</v>
      </c>
      <c r="J18970">
        <v>498</v>
      </c>
      <c r="K18970">
        <v>1</v>
      </c>
      <c r="L18970">
        <v>1</v>
      </c>
      <c r="M18970">
        <v>167</v>
      </c>
      <c r="N18970" t="s">
        <v>18</v>
      </c>
      <c r="O18970" s="1">
        <v>6.2997099999999998E-77</v>
      </c>
      <c r="P18970">
        <v>745</v>
      </c>
    </row>
    <row r="18971" spans="1:16" x14ac:dyDescent="0.25">
      <c r="A18971" t="s">
        <v>28066</v>
      </c>
      <c r="B18971">
        <v>921</v>
      </c>
      <c r="C18971" s="3" t="str">
        <f>HYPERLINK("http://www.uniprot.org/uniprot/I1J7C0","tr|I1J7C0|I1J7C0_SOYBN")</f>
        <v>tr|I1J7C0|I1J7C0_SOYBN</v>
      </c>
      <c r="D18971" t="s">
        <v>28</v>
      </c>
      <c r="E18971">
        <v>86.05</v>
      </c>
      <c r="F18971">
        <v>294</v>
      </c>
      <c r="G18971">
        <v>41</v>
      </c>
      <c r="H18971">
        <v>0</v>
      </c>
      <c r="I18971">
        <v>28</v>
      </c>
      <c r="J18971">
        <v>909</v>
      </c>
      <c r="K18971">
        <v>1</v>
      </c>
      <c r="L18971">
        <v>39</v>
      </c>
      <c r="M18971">
        <v>327</v>
      </c>
      <c r="N18971" t="s">
        <v>18</v>
      </c>
      <c r="O18971" s="1">
        <v>5.0764400000000001E-137</v>
      </c>
      <c r="P18971">
        <v>1268</v>
      </c>
    </row>
    <row r="18972" spans="1:16" x14ac:dyDescent="0.25">
      <c r="A18972" t="s">
        <v>28067</v>
      </c>
      <c r="B18972">
        <v>1782</v>
      </c>
      <c r="C18972" s="3" t="str">
        <f>HYPERLINK("http://www.uniprot.org/uniprot/K7LWE7","tr|K7LWE7|K7LWE7_SOYBN")</f>
        <v>tr|K7LWE7|K7LWE7_SOYBN</v>
      </c>
      <c r="D18972" t="s">
        <v>28</v>
      </c>
      <c r="E18972">
        <v>71.33</v>
      </c>
      <c r="F18972">
        <v>593</v>
      </c>
      <c r="G18972">
        <v>170</v>
      </c>
      <c r="H18972">
        <v>7</v>
      </c>
      <c r="I18972">
        <v>1</v>
      </c>
      <c r="J18972">
        <v>1758</v>
      </c>
      <c r="K18972">
        <v>1</v>
      </c>
      <c r="L18972">
        <v>1</v>
      </c>
      <c r="M18972">
        <v>593</v>
      </c>
      <c r="N18972" t="s">
        <v>18</v>
      </c>
      <c r="O18972">
        <v>0</v>
      </c>
      <c r="P18972">
        <v>2115</v>
      </c>
    </row>
    <row r="18973" spans="1:16" x14ac:dyDescent="0.25">
      <c r="A18973" t="s">
        <v>28068</v>
      </c>
      <c r="B18973">
        <v>411</v>
      </c>
      <c r="C18973" s="3" t="str">
        <f>HYPERLINK("http://www.uniprot.org/uniprot/Q9M5L1","tr|Q9M5L1|Q9M5L1_EUPES")</f>
        <v>tr|Q9M5L1|Q9M5L1_EUPES</v>
      </c>
      <c r="D18973" t="s">
        <v>28069</v>
      </c>
      <c r="E18973">
        <v>95.94</v>
      </c>
      <c r="F18973">
        <v>74</v>
      </c>
      <c r="G18973">
        <v>3</v>
      </c>
      <c r="H18973">
        <v>0</v>
      </c>
      <c r="I18973">
        <v>10</v>
      </c>
      <c r="J18973">
        <v>231</v>
      </c>
      <c r="K18973">
        <v>1</v>
      </c>
      <c r="L18973">
        <v>36</v>
      </c>
      <c r="M18973">
        <v>109</v>
      </c>
      <c r="N18973" t="s">
        <v>18</v>
      </c>
      <c r="O18973" s="1">
        <v>4.68954E-32</v>
      </c>
      <c r="P18973">
        <v>358</v>
      </c>
    </row>
    <row r="18974" spans="1:16" x14ac:dyDescent="0.25">
      <c r="A18974" t="s">
        <v>28070</v>
      </c>
      <c r="B18974">
        <v>801</v>
      </c>
      <c r="C18974" s="3" t="str">
        <f>HYPERLINK("http://www.uniprot.org/uniprot/G7JY19","tr|G7JY19|G7JY19_MEDTR")</f>
        <v>tr|G7JY19|G7JY19_MEDTR</v>
      </c>
      <c r="D18974" t="s">
        <v>28071</v>
      </c>
      <c r="E18974">
        <v>91.35</v>
      </c>
      <c r="F18974">
        <v>266</v>
      </c>
      <c r="G18974">
        <v>23</v>
      </c>
      <c r="H18974">
        <v>0</v>
      </c>
      <c r="I18974">
        <v>1</v>
      </c>
      <c r="J18974">
        <v>798</v>
      </c>
      <c r="K18974">
        <v>1</v>
      </c>
      <c r="L18974">
        <v>1</v>
      </c>
      <c r="M18974">
        <v>266</v>
      </c>
      <c r="N18974" t="s">
        <v>18</v>
      </c>
      <c r="O18974" s="1">
        <v>9.6811900000000001E-136</v>
      </c>
      <c r="P18974">
        <v>1256</v>
      </c>
    </row>
    <row r="18975" spans="1:16" x14ac:dyDescent="0.25">
      <c r="A18975" t="s">
        <v>28072</v>
      </c>
      <c r="B18975">
        <v>2421</v>
      </c>
      <c r="C18975" s="3" t="str">
        <f>HYPERLINK("http://www.uniprot.org/uniprot/G7KYL6","tr|G7KYL6|G7KYL6_MEDTR")</f>
        <v>tr|G7KYL6|G7KYL6_MEDTR</v>
      </c>
      <c r="D18975" t="s">
        <v>28073</v>
      </c>
      <c r="E18975">
        <v>69.599999999999994</v>
      </c>
      <c r="F18975">
        <v>783</v>
      </c>
      <c r="G18975">
        <v>238</v>
      </c>
      <c r="H18975">
        <v>9</v>
      </c>
      <c r="I18975">
        <v>1</v>
      </c>
      <c r="J18975">
        <v>2322</v>
      </c>
      <c r="K18975">
        <v>1</v>
      </c>
      <c r="L18975">
        <v>75</v>
      </c>
      <c r="M18975">
        <v>783</v>
      </c>
      <c r="N18975" t="s">
        <v>18</v>
      </c>
      <c r="O18975">
        <v>0</v>
      </c>
      <c r="P18975">
        <v>2614</v>
      </c>
    </row>
    <row r="18976" spans="1:16" x14ac:dyDescent="0.25">
      <c r="A18976" t="s">
        <v>28074</v>
      </c>
      <c r="B18976">
        <v>1137</v>
      </c>
      <c r="C18976" s="3" t="str">
        <f>HYPERLINK("http://www.uniprot.org/uniprot/C6TML7","tr|C6TML7|C6TML7_SOYBN")</f>
        <v>tr|C6TML7|C6TML7_SOYBN</v>
      </c>
      <c r="D18976" t="s">
        <v>210</v>
      </c>
      <c r="E18976">
        <v>78.290000000000006</v>
      </c>
      <c r="F18976">
        <v>364</v>
      </c>
      <c r="G18976">
        <v>79</v>
      </c>
      <c r="H18976">
        <v>0</v>
      </c>
      <c r="I18976">
        <v>1</v>
      </c>
      <c r="J18976">
        <v>1092</v>
      </c>
      <c r="K18976">
        <v>1</v>
      </c>
      <c r="L18976">
        <v>1</v>
      </c>
      <c r="M18976">
        <v>363</v>
      </c>
      <c r="N18976" t="s">
        <v>18</v>
      </c>
      <c r="O18976" s="1">
        <v>3.5416799999999999E-160</v>
      </c>
      <c r="P18976">
        <v>1469</v>
      </c>
    </row>
    <row r="18977" spans="1:16" x14ac:dyDescent="0.25">
      <c r="A18977" t="s">
        <v>28075</v>
      </c>
      <c r="B18977">
        <v>2112</v>
      </c>
      <c r="C18977" s="3" t="str">
        <f>HYPERLINK("http://www.uniprot.org/uniprot/G7L209","tr|G7L209|G7L209_MEDTR")</f>
        <v>tr|G7L209|G7L209_MEDTR</v>
      </c>
      <c r="D18977" t="s">
        <v>28076</v>
      </c>
      <c r="E18977">
        <v>80.11</v>
      </c>
      <c r="F18977">
        <v>709</v>
      </c>
      <c r="G18977">
        <v>141</v>
      </c>
      <c r="H18977">
        <v>6</v>
      </c>
      <c r="I18977">
        <v>1</v>
      </c>
      <c r="J18977">
        <v>2109</v>
      </c>
      <c r="K18977">
        <v>1</v>
      </c>
      <c r="L18977">
        <v>1</v>
      </c>
      <c r="M18977">
        <v>700</v>
      </c>
      <c r="N18977" t="s">
        <v>18</v>
      </c>
      <c r="O18977">
        <v>0</v>
      </c>
      <c r="P18977">
        <v>2950</v>
      </c>
    </row>
    <row r="18978" spans="1:16" x14ac:dyDescent="0.25">
      <c r="A18978" t="s">
        <v>28077</v>
      </c>
      <c r="B18978">
        <v>966</v>
      </c>
      <c r="C18978" s="3" t="str">
        <f>HYPERLINK("http://www.uniprot.org/uniprot/G7IC52","tr|G7IC52|G7IC52_MEDTR")</f>
        <v>tr|G7IC52|G7IC52_MEDTR</v>
      </c>
      <c r="D18978" t="s">
        <v>28078</v>
      </c>
      <c r="E18978">
        <v>77.06</v>
      </c>
      <c r="F18978">
        <v>327</v>
      </c>
      <c r="G18978">
        <v>75</v>
      </c>
      <c r="H18978">
        <v>8</v>
      </c>
      <c r="I18978">
        <v>1</v>
      </c>
      <c r="J18978">
        <v>957</v>
      </c>
      <c r="K18978">
        <v>1</v>
      </c>
      <c r="L18978">
        <v>1</v>
      </c>
      <c r="M18978">
        <v>325</v>
      </c>
      <c r="N18978" t="s">
        <v>18</v>
      </c>
      <c r="O18978" s="1">
        <v>6.3312999999999998E-141</v>
      </c>
      <c r="P18978">
        <v>1302</v>
      </c>
    </row>
    <row r="18979" spans="1:16" x14ac:dyDescent="0.25">
      <c r="A18979" t="s">
        <v>28079</v>
      </c>
      <c r="B18979">
        <v>2505</v>
      </c>
      <c r="C18979" s="3" t="str">
        <f>HYPERLINK("http://www.uniprot.org/uniprot/G7I924","tr|G7I924|G7I924_MEDTR")</f>
        <v>tr|G7I924|G7I924_MEDTR</v>
      </c>
      <c r="D18979" t="s">
        <v>28080</v>
      </c>
      <c r="E18979">
        <v>64.7</v>
      </c>
      <c r="F18979">
        <v>136</v>
      </c>
      <c r="G18979">
        <v>48</v>
      </c>
      <c r="H18979">
        <v>0</v>
      </c>
      <c r="I18979">
        <v>2095</v>
      </c>
      <c r="J18979">
        <v>2502</v>
      </c>
      <c r="K18979">
        <v>1</v>
      </c>
      <c r="L18979">
        <v>663</v>
      </c>
      <c r="M18979">
        <v>798</v>
      </c>
      <c r="N18979" t="s">
        <v>18</v>
      </c>
      <c r="O18979" s="1">
        <v>6.6919999999999998E-39</v>
      </c>
      <c r="P18979">
        <v>427</v>
      </c>
    </row>
    <row r="18980" spans="1:16" x14ac:dyDescent="0.25">
      <c r="A18980" t="s">
        <v>28081</v>
      </c>
      <c r="B18980">
        <v>1104</v>
      </c>
      <c r="C18980" s="3" t="str">
        <f>HYPERLINK("http://www.uniprot.org/uniprot/I1K893","tr|I1K893|I1K893_SOYBN")</f>
        <v>tr|I1K893|I1K893_SOYBN</v>
      </c>
      <c r="D18980" t="s">
        <v>28</v>
      </c>
      <c r="E18980">
        <v>67.19</v>
      </c>
      <c r="F18980">
        <v>381</v>
      </c>
      <c r="G18980">
        <v>125</v>
      </c>
      <c r="H18980">
        <v>14</v>
      </c>
      <c r="I18980">
        <v>1</v>
      </c>
      <c r="J18980">
        <v>1101</v>
      </c>
      <c r="K18980">
        <v>1</v>
      </c>
      <c r="L18980">
        <v>1</v>
      </c>
      <c r="M18980">
        <v>378</v>
      </c>
      <c r="N18980" t="s">
        <v>18</v>
      </c>
      <c r="O18980" s="1">
        <v>7.5684299999999994E-136</v>
      </c>
      <c r="P18980">
        <v>1259</v>
      </c>
    </row>
    <row r="18981" spans="1:16" x14ac:dyDescent="0.25">
      <c r="A18981" t="s">
        <v>28082</v>
      </c>
      <c r="B18981">
        <v>1026</v>
      </c>
      <c r="C18981" s="3" t="str">
        <f>HYPERLINK("http://www.uniprot.org/uniprot/I1K7S0","tr|I1K7S0|I1K7S0_SOYBN")</f>
        <v>tr|I1K7S0|I1K7S0_SOYBN</v>
      </c>
      <c r="D18981" t="s">
        <v>28</v>
      </c>
      <c r="E18981">
        <v>84.73</v>
      </c>
      <c r="F18981">
        <v>334</v>
      </c>
      <c r="G18981">
        <v>51</v>
      </c>
      <c r="H18981">
        <v>0</v>
      </c>
      <c r="I18981">
        <v>1</v>
      </c>
      <c r="J18981">
        <v>1002</v>
      </c>
      <c r="K18981">
        <v>1</v>
      </c>
      <c r="L18981">
        <v>8</v>
      </c>
      <c r="M18981">
        <v>341</v>
      </c>
      <c r="N18981" t="s">
        <v>18</v>
      </c>
      <c r="O18981" s="1">
        <v>3.43542E-164</v>
      </c>
      <c r="P18981">
        <v>1503</v>
      </c>
    </row>
    <row r="18982" spans="1:16" x14ac:dyDescent="0.25">
      <c r="A18982" t="s">
        <v>28083</v>
      </c>
      <c r="B18982">
        <v>1230</v>
      </c>
      <c r="C18982" s="3" t="str">
        <f>HYPERLINK("http://www.uniprot.org/uniprot/G7ZZF0","tr|G7ZZF0|G7ZZF0_MEDTR")</f>
        <v>tr|G7ZZF0|G7ZZF0_MEDTR</v>
      </c>
      <c r="D18982" t="s">
        <v>5290</v>
      </c>
      <c r="E18982">
        <v>86.09</v>
      </c>
      <c r="F18982">
        <v>410</v>
      </c>
      <c r="G18982">
        <v>57</v>
      </c>
      <c r="H18982">
        <v>1</v>
      </c>
      <c r="I18982">
        <v>1</v>
      </c>
      <c r="J18982">
        <v>1227</v>
      </c>
      <c r="K18982">
        <v>1</v>
      </c>
      <c r="L18982">
        <v>1228</v>
      </c>
      <c r="M18982">
        <v>1637</v>
      </c>
      <c r="N18982" t="s">
        <v>18</v>
      </c>
      <c r="O18982">
        <v>0</v>
      </c>
      <c r="P18982">
        <v>1774</v>
      </c>
    </row>
    <row r="18983" spans="1:16" x14ac:dyDescent="0.25">
      <c r="A18983" t="s">
        <v>28084</v>
      </c>
      <c r="B18983">
        <v>1311</v>
      </c>
      <c r="C18983" s="3" t="str">
        <f>HYPERLINK("http://www.uniprot.org/uniprot/K7KQ35","tr|K7KQ35|K7KQ35_SOYBN")</f>
        <v>tr|K7KQ35|K7KQ35_SOYBN</v>
      </c>
      <c r="D18983" t="s">
        <v>28</v>
      </c>
      <c r="E18983">
        <v>68.05</v>
      </c>
      <c r="F18983">
        <v>432</v>
      </c>
      <c r="G18983">
        <v>138</v>
      </c>
      <c r="H18983">
        <v>18</v>
      </c>
      <c r="I18983">
        <v>67</v>
      </c>
      <c r="J18983">
        <v>1308</v>
      </c>
      <c r="K18983">
        <v>1</v>
      </c>
      <c r="L18983">
        <v>25</v>
      </c>
      <c r="M18983">
        <v>440</v>
      </c>
      <c r="N18983" t="s">
        <v>18</v>
      </c>
      <c r="O18983" s="1">
        <v>1.35704E-145</v>
      </c>
      <c r="P18983">
        <v>1344</v>
      </c>
    </row>
    <row r="18984" spans="1:16" x14ac:dyDescent="0.25">
      <c r="A18984" t="s">
        <v>28085</v>
      </c>
      <c r="B18984">
        <v>723</v>
      </c>
      <c r="C18984" s="3" t="str">
        <f>HYPERLINK("http://www.uniprot.org/uniprot/G7JPE8","tr|G7JPE8|G7JPE8_MEDTR")</f>
        <v>tr|G7JPE8|G7JPE8_MEDTR</v>
      </c>
      <c r="D18984" t="s">
        <v>7640</v>
      </c>
      <c r="E18984">
        <v>71.25</v>
      </c>
      <c r="F18984">
        <v>240</v>
      </c>
      <c r="G18984">
        <v>69</v>
      </c>
      <c r="H18984">
        <v>0</v>
      </c>
      <c r="I18984">
        <v>1</v>
      </c>
      <c r="J18984">
        <v>720</v>
      </c>
      <c r="K18984">
        <v>1</v>
      </c>
      <c r="L18984">
        <v>16</v>
      </c>
      <c r="M18984">
        <v>250</v>
      </c>
      <c r="N18984" t="s">
        <v>18</v>
      </c>
      <c r="O18984" s="1">
        <v>1.0822E-84</v>
      </c>
      <c r="P18984">
        <v>815</v>
      </c>
    </row>
    <row r="18985" spans="1:16" x14ac:dyDescent="0.25">
      <c r="A18985" t="s">
        <v>28086</v>
      </c>
      <c r="B18985">
        <v>798</v>
      </c>
      <c r="C18985" s="3" t="str">
        <f>HYPERLINK("http://www.uniprot.org/uniprot/G7JGX9","tr|G7JGX9|G7JGX9_MEDTR")</f>
        <v>tr|G7JGX9|G7JGX9_MEDTR</v>
      </c>
      <c r="D18985" t="s">
        <v>28087</v>
      </c>
      <c r="E18985">
        <v>89.65</v>
      </c>
      <c r="F18985">
        <v>261</v>
      </c>
      <c r="G18985">
        <v>27</v>
      </c>
      <c r="H18985">
        <v>0</v>
      </c>
      <c r="I18985">
        <v>1</v>
      </c>
      <c r="J18985">
        <v>783</v>
      </c>
      <c r="K18985">
        <v>1</v>
      </c>
      <c r="L18985">
        <v>128</v>
      </c>
      <c r="M18985">
        <v>388</v>
      </c>
      <c r="N18985" t="s">
        <v>18</v>
      </c>
      <c r="O18985" s="1">
        <v>2.6030800000000001E-149</v>
      </c>
      <c r="P18985">
        <v>1373</v>
      </c>
    </row>
    <row r="18986" spans="1:16" x14ac:dyDescent="0.25">
      <c r="A18986" t="s">
        <v>28088</v>
      </c>
      <c r="B18986">
        <v>267</v>
      </c>
      <c r="C18986" s="3" t="str">
        <f>HYPERLINK("http://www.uniprot.org/uniprot/I3SY08","tr|I3SY08|I3SY08_LOTJA")</f>
        <v>tr|I3SY08|I3SY08_LOTJA</v>
      </c>
      <c r="D18986" t="s">
        <v>2200</v>
      </c>
      <c r="E18986">
        <v>98.7</v>
      </c>
      <c r="F18986">
        <v>77</v>
      </c>
      <c r="G18986">
        <v>1</v>
      </c>
      <c r="H18986">
        <v>0</v>
      </c>
      <c r="I18986">
        <v>1</v>
      </c>
      <c r="J18986">
        <v>231</v>
      </c>
      <c r="K18986">
        <v>1</v>
      </c>
      <c r="L18986">
        <v>1</v>
      </c>
      <c r="M18986">
        <v>77</v>
      </c>
      <c r="N18986" t="s">
        <v>18</v>
      </c>
      <c r="O18986" s="1">
        <v>3.6863300000000002E-37</v>
      </c>
      <c r="P18986">
        <v>402</v>
      </c>
    </row>
    <row r="18987" spans="1:16" x14ac:dyDescent="0.25">
      <c r="A18987" t="s">
        <v>28089</v>
      </c>
      <c r="B18987">
        <v>630</v>
      </c>
      <c r="C18987" s="3" t="str">
        <f>HYPERLINK("http://www.uniprot.org/uniprot/C6FF73","tr|C6FF73|C6FF73_SOYBN")</f>
        <v>tr|C6FF73|C6FF73_SOYBN</v>
      </c>
      <c r="D18987" t="s">
        <v>28090</v>
      </c>
      <c r="E18987">
        <v>58.85</v>
      </c>
      <c r="F18987">
        <v>209</v>
      </c>
      <c r="G18987">
        <v>86</v>
      </c>
      <c r="H18987">
        <v>0</v>
      </c>
      <c r="I18987">
        <v>1</v>
      </c>
      <c r="J18987">
        <v>627</v>
      </c>
      <c r="K18987">
        <v>1</v>
      </c>
      <c r="L18987">
        <v>87</v>
      </c>
      <c r="M18987">
        <v>289</v>
      </c>
      <c r="N18987" t="s">
        <v>18</v>
      </c>
      <c r="O18987" s="1">
        <v>9.8980200000000002E-56</v>
      </c>
      <c r="P18987">
        <v>564</v>
      </c>
    </row>
    <row r="18988" spans="1:16" x14ac:dyDescent="0.25">
      <c r="A18988" t="s">
        <v>28091</v>
      </c>
      <c r="B18988">
        <v>1170</v>
      </c>
      <c r="C18988" s="3" t="str">
        <f>HYPERLINK("http://www.uniprot.org/uniprot/G7JPU2","tr|G7JPU2|G7JPU2_MEDTR")</f>
        <v>tr|G7JPU2|G7JPU2_MEDTR</v>
      </c>
      <c r="D18988" t="s">
        <v>28092</v>
      </c>
      <c r="E18988">
        <v>93.62</v>
      </c>
      <c r="F18988">
        <v>392</v>
      </c>
      <c r="G18988">
        <v>25</v>
      </c>
      <c r="H18988">
        <v>3</v>
      </c>
      <c r="I18988">
        <v>1</v>
      </c>
      <c r="J18988">
        <v>1167</v>
      </c>
      <c r="K18988">
        <v>1</v>
      </c>
      <c r="L18988">
        <v>1</v>
      </c>
      <c r="M18988">
        <v>390</v>
      </c>
      <c r="N18988" t="s">
        <v>18</v>
      </c>
      <c r="O18988">
        <v>0</v>
      </c>
      <c r="P18988">
        <v>1910</v>
      </c>
    </row>
    <row r="18989" spans="1:16" x14ac:dyDescent="0.25">
      <c r="A18989" t="s">
        <v>28093</v>
      </c>
      <c r="B18989">
        <v>924</v>
      </c>
      <c r="C18989" s="3" t="str">
        <f>HYPERLINK("http://www.uniprot.org/uniprot/G7K830","tr|G7K830|G7K830_MEDTR")</f>
        <v>tr|G7K830|G7K830_MEDTR</v>
      </c>
      <c r="D18989" t="s">
        <v>28059</v>
      </c>
      <c r="E18989">
        <v>71.09</v>
      </c>
      <c r="F18989">
        <v>256</v>
      </c>
      <c r="G18989">
        <v>74</v>
      </c>
      <c r="H18989">
        <v>10</v>
      </c>
      <c r="I18989">
        <v>1</v>
      </c>
      <c r="J18989">
        <v>738</v>
      </c>
      <c r="K18989">
        <v>1</v>
      </c>
      <c r="L18989">
        <v>1</v>
      </c>
      <c r="M18989">
        <v>254</v>
      </c>
      <c r="N18989" t="s">
        <v>18</v>
      </c>
      <c r="O18989" s="1">
        <v>1.2757200000000001E-87</v>
      </c>
      <c r="P18989">
        <v>842</v>
      </c>
    </row>
    <row r="18990" spans="1:16" x14ac:dyDescent="0.25">
      <c r="A18990" t="s">
        <v>28094</v>
      </c>
      <c r="B18990">
        <v>1389</v>
      </c>
      <c r="C18990" s="3" t="str">
        <f>HYPERLINK("http://www.uniprot.org/uniprot/G7KPR4","tr|G7KPR4|G7KPR4_MEDTR")</f>
        <v>tr|G7KPR4|G7KPR4_MEDTR</v>
      </c>
      <c r="D18990" t="s">
        <v>28027</v>
      </c>
      <c r="E18990">
        <v>72.39</v>
      </c>
      <c r="F18990">
        <v>460</v>
      </c>
      <c r="G18990">
        <v>127</v>
      </c>
      <c r="H18990">
        <v>0</v>
      </c>
      <c r="I18990">
        <v>1</v>
      </c>
      <c r="J18990">
        <v>1380</v>
      </c>
      <c r="K18990">
        <v>1</v>
      </c>
      <c r="L18990">
        <v>90</v>
      </c>
      <c r="M18990">
        <v>549</v>
      </c>
      <c r="N18990" t="s">
        <v>18</v>
      </c>
      <c r="O18990">
        <v>0</v>
      </c>
      <c r="P18990">
        <v>1757</v>
      </c>
    </row>
    <row r="18991" spans="1:16" x14ac:dyDescent="0.25">
      <c r="A18991" t="s">
        <v>28095</v>
      </c>
      <c r="B18991">
        <v>987</v>
      </c>
      <c r="C18991" s="3" t="str">
        <f>HYPERLINK("http://www.uniprot.org/uniprot/G7I2H0","tr|G7I2H0|G7I2H0_MEDTR")</f>
        <v>tr|G7I2H0|G7I2H0_MEDTR</v>
      </c>
      <c r="D18991" t="s">
        <v>144</v>
      </c>
      <c r="E18991">
        <v>36.36</v>
      </c>
      <c r="F18991">
        <v>319</v>
      </c>
      <c r="G18991">
        <v>203</v>
      </c>
      <c r="H18991">
        <v>3</v>
      </c>
      <c r="I18991">
        <v>7</v>
      </c>
      <c r="J18991">
        <v>954</v>
      </c>
      <c r="K18991">
        <v>1</v>
      </c>
      <c r="L18991">
        <v>37</v>
      </c>
      <c r="M18991">
        <v>313</v>
      </c>
      <c r="N18991" t="s">
        <v>18</v>
      </c>
      <c r="O18991" s="1">
        <v>1.44394E-39</v>
      </c>
      <c r="P18991">
        <v>428</v>
      </c>
    </row>
    <row r="18992" spans="1:16" x14ac:dyDescent="0.25">
      <c r="A18992" t="s">
        <v>28096</v>
      </c>
      <c r="B18992">
        <v>282</v>
      </c>
      <c r="C18992" s="3" t="str">
        <f>HYPERLINK("http://www.uniprot.org/uniprot/I3SPE3","tr|I3SPE3|I3SPE3_MEDTR")</f>
        <v>tr|I3SPE3|I3SPE3_MEDTR</v>
      </c>
      <c r="D18992" t="s">
        <v>22</v>
      </c>
      <c r="E18992">
        <v>78.040000000000006</v>
      </c>
      <c r="F18992">
        <v>82</v>
      </c>
      <c r="G18992">
        <v>18</v>
      </c>
      <c r="H18992">
        <v>0</v>
      </c>
      <c r="I18992">
        <v>31</v>
      </c>
      <c r="J18992">
        <v>276</v>
      </c>
      <c r="K18992">
        <v>1</v>
      </c>
      <c r="L18992">
        <v>11</v>
      </c>
      <c r="M18992">
        <v>92</v>
      </c>
      <c r="N18992" t="s">
        <v>18</v>
      </c>
      <c r="O18992" s="1">
        <v>4.4405599999999999E-30</v>
      </c>
      <c r="P18992">
        <v>341</v>
      </c>
    </row>
    <row r="18993" spans="1:16" x14ac:dyDescent="0.25">
      <c r="A18993" t="s">
        <v>28097</v>
      </c>
      <c r="B18993">
        <v>504</v>
      </c>
      <c r="C18993" s="3" t="str">
        <f>HYPERLINK("http://www.uniprot.org/uniprot/K7M9X4","tr|K7M9X4|K7M9X4_SOYBN")</f>
        <v>tr|K7M9X4|K7M9X4_SOYBN</v>
      </c>
      <c r="D18993" t="s">
        <v>28</v>
      </c>
      <c r="E18993">
        <v>34</v>
      </c>
      <c r="F18993">
        <v>100</v>
      </c>
      <c r="G18993">
        <v>66</v>
      </c>
      <c r="H18993">
        <v>6</v>
      </c>
      <c r="I18993">
        <v>166</v>
      </c>
      <c r="J18993">
        <v>447</v>
      </c>
      <c r="K18993">
        <v>1</v>
      </c>
      <c r="L18993">
        <v>332</v>
      </c>
      <c r="M18993">
        <v>424</v>
      </c>
      <c r="N18993" t="s">
        <v>18</v>
      </c>
      <c r="O18993" s="1">
        <v>4.0081699999999998E-7</v>
      </c>
      <c r="P18993">
        <v>143</v>
      </c>
    </row>
    <row r="18994" spans="1:16" x14ac:dyDescent="0.25">
      <c r="A18994" t="s">
        <v>28098</v>
      </c>
      <c r="B18994">
        <v>1209</v>
      </c>
      <c r="C18994" s="3" t="str">
        <f>HYPERLINK("http://www.uniprot.org/uniprot/A5B592","tr|A5B592|A5B592_VITVI")</f>
        <v>tr|A5B592|A5B592_VITVI</v>
      </c>
      <c r="D18994" t="s">
        <v>250</v>
      </c>
      <c r="E18994">
        <v>29.72</v>
      </c>
      <c r="F18994">
        <v>323</v>
      </c>
      <c r="G18994">
        <v>227</v>
      </c>
      <c r="H18994">
        <v>11</v>
      </c>
      <c r="I18994">
        <v>1</v>
      </c>
      <c r="J18994">
        <v>936</v>
      </c>
      <c r="K18994">
        <v>1</v>
      </c>
      <c r="L18994">
        <v>1094</v>
      </c>
      <c r="M18994">
        <v>1408</v>
      </c>
      <c r="N18994" t="s">
        <v>18</v>
      </c>
      <c r="O18994" s="1">
        <v>1.86568E-29</v>
      </c>
      <c r="P18994">
        <v>342</v>
      </c>
    </row>
    <row r="18995" spans="1:16" x14ac:dyDescent="0.25">
      <c r="A18995" t="s">
        <v>28099</v>
      </c>
      <c r="B18995">
        <v>2937</v>
      </c>
      <c r="C18995" s="3" t="str">
        <f>HYPERLINK("http://www.uniprot.org/uniprot/G7IU29","tr|G7IU29|G7IU29_MEDTR")</f>
        <v>tr|G7IU29|G7IU29_MEDTR</v>
      </c>
      <c r="D18995" t="s">
        <v>28100</v>
      </c>
      <c r="E18995">
        <v>66.53</v>
      </c>
      <c r="F18995">
        <v>762</v>
      </c>
      <c r="G18995">
        <v>255</v>
      </c>
      <c r="H18995">
        <v>12</v>
      </c>
      <c r="I18995">
        <v>682</v>
      </c>
      <c r="J18995">
        <v>2931</v>
      </c>
      <c r="K18995">
        <v>1</v>
      </c>
      <c r="L18995">
        <v>485</v>
      </c>
      <c r="M18995">
        <v>1232</v>
      </c>
      <c r="N18995" t="s">
        <v>18</v>
      </c>
      <c r="O18995">
        <v>0</v>
      </c>
      <c r="P18995">
        <v>2578</v>
      </c>
    </row>
    <row r="18996" spans="1:16" x14ac:dyDescent="0.25">
      <c r="A18996" t="s">
        <v>28101</v>
      </c>
      <c r="B18996">
        <v>2964</v>
      </c>
      <c r="C18996" s="3" t="str">
        <f>HYPERLINK("http://www.uniprot.org/uniprot/K7L0D4","tr|K7L0D4|K7L0D4_SOYBN")</f>
        <v>tr|K7L0D4|K7L0D4_SOYBN</v>
      </c>
      <c r="D18996" t="s">
        <v>28</v>
      </c>
      <c r="E18996">
        <v>66.92</v>
      </c>
      <c r="F18996">
        <v>910</v>
      </c>
      <c r="G18996">
        <v>301</v>
      </c>
      <c r="H18996">
        <v>2</v>
      </c>
      <c r="I18996">
        <v>238</v>
      </c>
      <c r="J18996">
        <v>2961</v>
      </c>
      <c r="K18996">
        <v>1</v>
      </c>
      <c r="L18996">
        <v>208</v>
      </c>
      <c r="M18996">
        <v>1110</v>
      </c>
      <c r="N18996" t="s">
        <v>18</v>
      </c>
      <c r="O18996">
        <v>0</v>
      </c>
      <c r="P18996">
        <v>3061</v>
      </c>
    </row>
    <row r="18997" spans="1:16" x14ac:dyDescent="0.25">
      <c r="A18997" t="s">
        <v>28102</v>
      </c>
      <c r="B18997">
        <v>1371</v>
      </c>
      <c r="C18997" s="3" t="str">
        <f>HYPERLINK("http://www.uniprot.org/uniprot/K7M2A5","tr|K7M2A5|K7M2A5_SOYBN")</f>
        <v>tr|K7M2A5|K7M2A5_SOYBN</v>
      </c>
      <c r="D18997" t="s">
        <v>28</v>
      </c>
      <c r="E18997">
        <v>83.11</v>
      </c>
      <c r="F18997">
        <v>456</v>
      </c>
      <c r="G18997">
        <v>77</v>
      </c>
      <c r="H18997">
        <v>0</v>
      </c>
      <c r="I18997">
        <v>1</v>
      </c>
      <c r="J18997">
        <v>1368</v>
      </c>
      <c r="K18997">
        <v>1</v>
      </c>
      <c r="L18997">
        <v>608</v>
      </c>
      <c r="M18997">
        <v>1058</v>
      </c>
      <c r="N18997" t="s">
        <v>18</v>
      </c>
      <c r="O18997">
        <v>0</v>
      </c>
      <c r="P18997">
        <v>1957</v>
      </c>
    </row>
    <row r="18998" spans="1:16" x14ac:dyDescent="0.25">
      <c r="A18998" t="s">
        <v>28103</v>
      </c>
      <c r="B18998">
        <v>423</v>
      </c>
      <c r="C18998" s="3" t="str">
        <f>HYPERLINK("http://www.uniprot.org/uniprot/G7LBJ0","tr|G7LBJ0|G7LBJ0_MEDTR")</f>
        <v>tr|G7LBJ0|G7LBJ0_MEDTR</v>
      </c>
      <c r="D18998" t="s">
        <v>2399</v>
      </c>
      <c r="E18998">
        <v>97.85</v>
      </c>
      <c r="F18998">
        <v>140</v>
      </c>
      <c r="G18998">
        <v>3</v>
      </c>
      <c r="H18998">
        <v>0</v>
      </c>
      <c r="I18998">
        <v>1</v>
      </c>
      <c r="J18998">
        <v>420</v>
      </c>
      <c r="K18998">
        <v>1</v>
      </c>
      <c r="L18998">
        <v>1</v>
      </c>
      <c r="M18998">
        <v>140</v>
      </c>
      <c r="N18998" t="s">
        <v>18</v>
      </c>
      <c r="O18998" s="1">
        <v>3.25379E-73</v>
      </c>
      <c r="P18998">
        <v>713</v>
      </c>
    </row>
    <row r="18999" spans="1:16" x14ac:dyDescent="0.25">
      <c r="A18999" t="s">
        <v>28104</v>
      </c>
      <c r="B18999">
        <v>840</v>
      </c>
      <c r="C18999" s="3" t="str">
        <f>HYPERLINK("http://www.uniprot.org/uniprot/G7JY21","tr|G7JY21|G7JY21_MEDTR")</f>
        <v>tr|G7JY21|G7JY21_MEDTR</v>
      </c>
      <c r="D18999" t="s">
        <v>28105</v>
      </c>
      <c r="E18999">
        <v>76.150000000000006</v>
      </c>
      <c r="F18999">
        <v>281</v>
      </c>
      <c r="G18999">
        <v>67</v>
      </c>
      <c r="H18999">
        <v>3</v>
      </c>
      <c r="I18999">
        <v>1</v>
      </c>
      <c r="J18999">
        <v>834</v>
      </c>
      <c r="K18999">
        <v>1</v>
      </c>
      <c r="L18999">
        <v>3</v>
      </c>
      <c r="M18999">
        <v>282</v>
      </c>
      <c r="N18999" t="s">
        <v>18</v>
      </c>
      <c r="O18999" s="1">
        <v>5.2639999999999996E-119</v>
      </c>
      <c r="P18999">
        <v>1112</v>
      </c>
    </row>
    <row r="19000" spans="1:16" x14ac:dyDescent="0.25">
      <c r="A19000" t="s">
        <v>28106</v>
      </c>
      <c r="B19000">
        <v>1461</v>
      </c>
      <c r="C19000" s="3" t="str">
        <f>HYPERLINK("http://www.uniprot.org/uniprot/Q84PE0","tr|Q84PE0|Q84PE0_MEDTR")</f>
        <v>tr|Q84PE0|Q84PE0_MEDTR</v>
      </c>
      <c r="D19000" t="s">
        <v>28107</v>
      </c>
      <c r="E19000">
        <v>89.95</v>
      </c>
      <c r="F19000">
        <v>468</v>
      </c>
      <c r="G19000">
        <v>47</v>
      </c>
      <c r="H19000">
        <v>0</v>
      </c>
      <c r="I19000">
        <v>55</v>
      </c>
      <c r="J19000">
        <v>1458</v>
      </c>
      <c r="K19000">
        <v>1</v>
      </c>
      <c r="L19000">
        <v>22</v>
      </c>
      <c r="M19000">
        <v>485</v>
      </c>
      <c r="N19000" t="s">
        <v>18</v>
      </c>
      <c r="O19000">
        <v>0</v>
      </c>
      <c r="P19000">
        <v>2181</v>
      </c>
    </row>
    <row r="19001" spans="1:16" x14ac:dyDescent="0.25">
      <c r="A19001" t="s">
        <v>28108</v>
      </c>
      <c r="B19001">
        <v>360</v>
      </c>
      <c r="C19001" s="3" t="str">
        <f>HYPERLINK("http://www.uniprot.org/uniprot/P93509","tr|P93509|P93509_ROBPS")</f>
        <v>tr|P93509|P93509_ROBPS</v>
      </c>
      <c r="D19001" t="s">
        <v>21887</v>
      </c>
      <c r="E19001">
        <v>82.75</v>
      </c>
      <c r="F19001">
        <v>116</v>
      </c>
      <c r="G19001">
        <v>20</v>
      </c>
      <c r="H19001">
        <v>0</v>
      </c>
      <c r="I19001">
        <v>7</v>
      </c>
      <c r="J19001">
        <v>354</v>
      </c>
      <c r="K19001">
        <v>1</v>
      </c>
      <c r="L19001">
        <v>2</v>
      </c>
      <c r="M19001">
        <v>111</v>
      </c>
      <c r="N19001" t="s">
        <v>18</v>
      </c>
      <c r="O19001" s="1">
        <v>3.98963E-47</v>
      </c>
      <c r="P19001">
        <v>488</v>
      </c>
    </row>
    <row r="19002" spans="1:16" x14ac:dyDescent="0.25">
      <c r="A19002" t="s">
        <v>28109</v>
      </c>
      <c r="B19002">
        <v>603</v>
      </c>
      <c r="C19002" s="3" t="str">
        <f>HYPERLINK("http://www.uniprot.org/uniprot/G7K424","tr|G7K424|G7K424_MEDTR")</f>
        <v>tr|G7K424|G7K424_MEDTR</v>
      </c>
      <c r="D19002" t="s">
        <v>28110</v>
      </c>
      <c r="E19002">
        <v>67</v>
      </c>
      <c r="F19002">
        <v>200</v>
      </c>
      <c r="G19002">
        <v>66</v>
      </c>
      <c r="H19002">
        <v>0</v>
      </c>
      <c r="I19002">
        <v>1</v>
      </c>
      <c r="J19002">
        <v>600</v>
      </c>
      <c r="K19002">
        <v>1</v>
      </c>
      <c r="L19002">
        <v>1</v>
      </c>
      <c r="M19002">
        <v>200</v>
      </c>
      <c r="N19002" t="s">
        <v>18</v>
      </c>
      <c r="O19002" s="1">
        <v>4.9917500000000003E-67</v>
      </c>
      <c r="P19002">
        <v>661</v>
      </c>
    </row>
    <row r="19003" spans="1:16" x14ac:dyDescent="0.25">
      <c r="A19003" t="s">
        <v>28111</v>
      </c>
      <c r="B19003">
        <v>1005</v>
      </c>
      <c r="C19003" s="3" t="str">
        <f>HYPERLINK("http://www.uniprot.org/uniprot/G7ID32","tr|G7ID32|G7ID32_MEDTR")</f>
        <v>tr|G7ID32|G7ID32_MEDTR</v>
      </c>
      <c r="D19003" t="s">
        <v>28112</v>
      </c>
      <c r="E19003">
        <v>74.849999999999994</v>
      </c>
      <c r="F19003">
        <v>338</v>
      </c>
      <c r="G19003">
        <v>85</v>
      </c>
      <c r="H19003">
        <v>5</v>
      </c>
      <c r="I19003">
        <v>1</v>
      </c>
      <c r="J19003">
        <v>999</v>
      </c>
      <c r="K19003">
        <v>1</v>
      </c>
      <c r="L19003">
        <v>1</v>
      </c>
      <c r="M19003">
        <v>338</v>
      </c>
      <c r="N19003" t="s">
        <v>18</v>
      </c>
      <c r="O19003" s="1">
        <v>3.33586E-140</v>
      </c>
      <c r="P19003">
        <v>1296</v>
      </c>
    </row>
    <row r="19004" spans="1:16" x14ac:dyDescent="0.25">
      <c r="A19004" t="s">
        <v>28113</v>
      </c>
      <c r="B19004">
        <v>1947</v>
      </c>
      <c r="C19004" s="3" t="str">
        <f>HYPERLINK("http://www.uniprot.org/uniprot/G7I929","tr|G7I929|G7I929_MEDTR")</f>
        <v>tr|G7I929|G7I929_MEDTR</v>
      </c>
      <c r="D19004" t="s">
        <v>25879</v>
      </c>
      <c r="E19004">
        <v>81.55</v>
      </c>
      <c r="F19004">
        <v>667</v>
      </c>
      <c r="G19004">
        <v>123</v>
      </c>
      <c r="H19004">
        <v>48</v>
      </c>
      <c r="I19004">
        <v>64</v>
      </c>
      <c r="J19004">
        <v>1920</v>
      </c>
      <c r="K19004">
        <v>1</v>
      </c>
      <c r="L19004">
        <v>440</v>
      </c>
      <c r="M19004">
        <v>1106</v>
      </c>
      <c r="N19004" t="s">
        <v>18</v>
      </c>
      <c r="O19004">
        <v>0</v>
      </c>
      <c r="P19004">
        <v>2699</v>
      </c>
    </row>
    <row r="19005" spans="1:16" x14ac:dyDescent="0.25">
      <c r="A19005" t="s">
        <v>28114</v>
      </c>
      <c r="B19005">
        <v>2061</v>
      </c>
      <c r="C19005" s="3" t="str">
        <f>HYPERLINK("http://www.uniprot.org/uniprot/K7KT57","tr|K7KT57|K7KT57_SOYBN")</f>
        <v>tr|K7KT57|K7KT57_SOYBN</v>
      </c>
      <c r="D19005" t="s">
        <v>28</v>
      </c>
      <c r="E19005">
        <v>59.18</v>
      </c>
      <c r="F19005">
        <v>691</v>
      </c>
      <c r="G19005">
        <v>282</v>
      </c>
      <c r="H19005">
        <v>27</v>
      </c>
      <c r="I19005">
        <v>64</v>
      </c>
      <c r="J19005">
        <v>2055</v>
      </c>
      <c r="K19005">
        <v>1</v>
      </c>
      <c r="L19005">
        <v>18</v>
      </c>
      <c r="M19005">
        <v>659</v>
      </c>
      <c r="N19005" t="s">
        <v>18</v>
      </c>
      <c r="O19005">
        <v>0</v>
      </c>
      <c r="P19005">
        <v>1813</v>
      </c>
    </row>
    <row r="19006" spans="1:16" x14ac:dyDescent="0.25">
      <c r="A19006" t="s">
        <v>28115</v>
      </c>
      <c r="B19006">
        <v>1479</v>
      </c>
      <c r="C19006" s="3" t="str">
        <f>HYPERLINK("http://www.uniprot.org/uniprot/I1K7S1","tr|I1K7S1|I1K7S1_SOYBN")</f>
        <v>tr|I1K7S1|I1K7S1_SOYBN</v>
      </c>
      <c r="D19006" t="s">
        <v>28</v>
      </c>
      <c r="E19006">
        <v>76.209999999999994</v>
      </c>
      <c r="F19006">
        <v>492</v>
      </c>
      <c r="G19006">
        <v>117</v>
      </c>
      <c r="H19006">
        <v>0</v>
      </c>
      <c r="I19006">
        <v>1</v>
      </c>
      <c r="J19006">
        <v>1476</v>
      </c>
      <c r="K19006">
        <v>1</v>
      </c>
      <c r="L19006">
        <v>1</v>
      </c>
      <c r="M19006">
        <v>487</v>
      </c>
      <c r="N19006" t="s">
        <v>18</v>
      </c>
      <c r="O19006">
        <v>0</v>
      </c>
      <c r="P19006">
        <v>1854</v>
      </c>
    </row>
    <row r="19007" spans="1:16" x14ac:dyDescent="0.25">
      <c r="A19007" t="s">
        <v>28116</v>
      </c>
      <c r="B19007">
        <v>3279</v>
      </c>
      <c r="C19007" s="3" t="str">
        <f>HYPERLINK("http://www.uniprot.org/uniprot/I1KRP3","tr|I1KRP3|I1KRP3_SOYBN")</f>
        <v>tr|I1KRP3|I1KRP3_SOYBN</v>
      </c>
      <c r="D19007" t="s">
        <v>71</v>
      </c>
      <c r="E19007">
        <v>87.76</v>
      </c>
      <c r="F19007">
        <v>1095</v>
      </c>
      <c r="G19007">
        <v>134</v>
      </c>
      <c r="H19007">
        <v>3</v>
      </c>
      <c r="I19007">
        <v>1</v>
      </c>
      <c r="J19007">
        <v>3276</v>
      </c>
      <c r="K19007">
        <v>1</v>
      </c>
      <c r="L19007">
        <v>45</v>
      </c>
      <c r="M19007">
        <v>1136</v>
      </c>
      <c r="N19007" t="s">
        <v>18</v>
      </c>
      <c r="O19007">
        <v>0</v>
      </c>
      <c r="P19007">
        <v>4962</v>
      </c>
    </row>
    <row r="19008" spans="1:16" x14ac:dyDescent="0.25">
      <c r="A19008" t="s">
        <v>28117</v>
      </c>
      <c r="B19008">
        <v>831</v>
      </c>
      <c r="C19008" s="3" t="str">
        <f>HYPERLINK("http://www.uniprot.org/uniprot/Q8W4T7","tr|Q8W4T7|Q8W4T7_MEDTR")</f>
        <v>tr|Q8W4T7|Q8W4T7_MEDTR</v>
      </c>
      <c r="D19008" t="s">
        <v>28118</v>
      </c>
      <c r="E19008">
        <v>82.24</v>
      </c>
      <c r="F19008">
        <v>276</v>
      </c>
      <c r="G19008">
        <v>49</v>
      </c>
      <c r="H19008">
        <v>0</v>
      </c>
      <c r="I19008">
        <v>1</v>
      </c>
      <c r="J19008">
        <v>828</v>
      </c>
      <c r="K19008">
        <v>1</v>
      </c>
      <c r="L19008">
        <v>1</v>
      </c>
      <c r="M19008">
        <v>276</v>
      </c>
      <c r="N19008" t="s">
        <v>18</v>
      </c>
      <c r="O19008" s="1">
        <v>5.2042599999999997E-127</v>
      </c>
      <c r="P19008">
        <v>1181</v>
      </c>
    </row>
    <row r="19009" spans="1:16" x14ac:dyDescent="0.25">
      <c r="A19009" t="s">
        <v>28119</v>
      </c>
      <c r="B19009">
        <v>669</v>
      </c>
      <c r="C19009" s="3" t="str">
        <f>HYPERLINK("http://www.uniprot.org/uniprot/G7JPE9","tr|G7JPE9|G7JPE9_MEDTR")</f>
        <v>tr|G7JPE9|G7JPE9_MEDTR</v>
      </c>
      <c r="D19009" t="s">
        <v>28120</v>
      </c>
      <c r="E19009">
        <v>82.77</v>
      </c>
      <c r="F19009">
        <v>209</v>
      </c>
      <c r="G19009">
        <v>36</v>
      </c>
      <c r="H19009">
        <v>0</v>
      </c>
      <c r="I19009">
        <v>7</v>
      </c>
      <c r="J19009">
        <v>633</v>
      </c>
      <c r="K19009">
        <v>1</v>
      </c>
      <c r="L19009">
        <v>4</v>
      </c>
      <c r="M19009">
        <v>212</v>
      </c>
      <c r="N19009" t="s">
        <v>18</v>
      </c>
      <c r="O19009" s="1">
        <v>6.2265200000000001E-102</v>
      </c>
      <c r="P19009">
        <v>963</v>
      </c>
    </row>
    <row r="19010" spans="1:16" x14ac:dyDescent="0.25">
      <c r="A19010" t="s">
        <v>28121</v>
      </c>
      <c r="B19010">
        <v>597</v>
      </c>
      <c r="C19010" s="3" t="str">
        <f>HYPERLINK("http://www.uniprot.org/uniprot/I1K701","tr|I1K701|I1K701_SOYBN")</f>
        <v>tr|I1K701|I1K701_SOYBN</v>
      </c>
      <c r="D19010" t="s">
        <v>71</v>
      </c>
      <c r="E19010">
        <v>79.180000000000007</v>
      </c>
      <c r="F19010">
        <v>197</v>
      </c>
      <c r="G19010">
        <v>41</v>
      </c>
      <c r="H19010">
        <v>0</v>
      </c>
      <c r="I19010">
        <v>1</v>
      </c>
      <c r="J19010">
        <v>591</v>
      </c>
      <c r="K19010">
        <v>1</v>
      </c>
      <c r="L19010">
        <v>445</v>
      </c>
      <c r="M19010">
        <v>639</v>
      </c>
      <c r="N19010" t="s">
        <v>18</v>
      </c>
      <c r="O19010" s="1">
        <v>5.8809499999999999E-81</v>
      </c>
      <c r="P19010">
        <v>781</v>
      </c>
    </row>
    <row r="19011" spans="1:16" x14ac:dyDescent="0.25">
      <c r="A19011" t="s">
        <v>28122</v>
      </c>
      <c r="B19011">
        <v>492</v>
      </c>
      <c r="C19011" s="3" t="str">
        <f>HYPERLINK("http://www.uniprot.org/uniprot/G7JVF2","tr|G7JVF2|G7JVF2_MEDTR")</f>
        <v>tr|G7JVF2|G7JVF2_MEDTR</v>
      </c>
      <c r="D19011" t="s">
        <v>28123</v>
      </c>
      <c r="E19011">
        <v>64.16</v>
      </c>
      <c r="F19011">
        <v>173</v>
      </c>
      <c r="G19011">
        <v>62</v>
      </c>
      <c r="H19011">
        <v>10</v>
      </c>
      <c r="I19011">
        <v>1</v>
      </c>
      <c r="J19011">
        <v>489</v>
      </c>
      <c r="K19011">
        <v>1</v>
      </c>
      <c r="L19011">
        <v>2</v>
      </c>
      <c r="M19011">
        <v>173</v>
      </c>
      <c r="N19011" t="s">
        <v>18</v>
      </c>
      <c r="O19011" s="1">
        <v>1.22041E-48</v>
      </c>
      <c r="P19011">
        <v>501</v>
      </c>
    </row>
    <row r="19012" spans="1:16" x14ac:dyDescent="0.25">
      <c r="A19012" t="s">
        <v>28124</v>
      </c>
      <c r="B19012">
        <v>1641</v>
      </c>
      <c r="C19012" s="3" t="str">
        <f>HYPERLINK("http://www.uniprot.org/uniprot/I1JMD4","tr|I1JMD4|I1JMD4_SOYBN")</f>
        <v>tr|I1JMD4|I1JMD4_SOYBN</v>
      </c>
      <c r="D19012" t="s">
        <v>28</v>
      </c>
      <c r="E19012">
        <v>84.79</v>
      </c>
      <c r="F19012">
        <v>546</v>
      </c>
      <c r="G19012">
        <v>83</v>
      </c>
      <c r="H19012">
        <v>0</v>
      </c>
      <c r="I19012">
        <v>1</v>
      </c>
      <c r="J19012">
        <v>1638</v>
      </c>
      <c r="K19012">
        <v>1</v>
      </c>
      <c r="L19012">
        <v>1</v>
      </c>
      <c r="M19012">
        <v>544</v>
      </c>
      <c r="N19012" t="s">
        <v>18</v>
      </c>
      <c r="O19012">
        <v>0</v>
      </c>
      <c r="P19012">
        <v>2403</v>
      </c>
    </row>
    <row r="19013" spans="1:16" x14ac:dyDescent="0.25">
      <c r="A19013" t="s">
        <v>28125</v>
      </c>
      <c r="B19013">
        <v>573</v>
      </c>
      <c r="C19013" s="3" t="str">
        <f>HYPERLINK("http://www.uniprot.org/uniprot/I1MTI5","tr|I1MTI5|I1MTI5_SOYBN")</f>
        <v>tr|I1MTI5|I1MTI5_SOYBN</v>
      </c>
      <c r="D19013" t="s">
        <v>28</v>
      </c>
      <c r="E19013">
        <v>60.13</v>
      </c>
      <c r="F19013">
        <v>153</v>
      </c>
      <c r="G19013">
        <v>61</v>
      </c>
      <c r="H19013">
        <v>0</v>
      </c>
      <c r="I19013">
        <v>1</v>
      </c>
      <c r="J19013">
        <v>459</v>
      </c>
      <c r="K19013">
        <v>1</v>
      </c>
      <c r="L19013">
        <v>1</v>
      </c>
      <c r="M19013">
        <v>153</v>
      </c>
      <c r="N19013" t="s">
        <v>18</v>
      </c>
      <c r="O19013" s="1">
        <v>1.2576200000000001E-50</v>
      </c>
      <c r="P19013">
        <v>519</v>
      </c>
    </row>
    <row r="19014" spans="1:16" x14ac:dyDescent="0.25">
      <c r="A19014" t="s">
        <v>28126</v>
      </c>
      <c r="B19014">
        <v>2010</v>
      </c>
      <c r="C19014" s="3" t="str">
        <f>HYPERLINK("http://www.uniprot.org/uniprot/G7K825","tr|G7K825|G7K825_MEDTR")</f>
        <v>tr|G7K825|G7K825_MEDTR</v>
      </c>
      <c r="D19014" t="s">
        <v>28127</v>
      </c>
      <c r="E19014">
        <v>68.64</v>
      </c>
      <c r="F19014">
        <v>692</v>
      </c>
      <c r="G19014">
        <v>217</v>
      </c>
      <c r="H19014">
        <v>37</v>
      </c>
      <c r="I19014">
        <v>1</v>
      </c>
      <c r="J19014">
        <v>1965</v>
      </c>
      <c r="K19014">
        <v>1</v>
      </c>
      <c r="L19014">
        <v>1</v>
      </c>
      <c r="M19014">
        <v>683</v>
      </c>
      <c r="N19014" t="s">
        <v>18</v>
      </c>
      <c r="O19014">
        <v>0</v>
      </c>
      <c r="P19014">
        <v>2268</v>
      </c>
    </row>
    <row r="19015" spans="1:16" x14ac:dyDescent="0.25">
      <c r="A19015" t="s">
        <v>28128</v>
      </c>
      <c r="B19015">
        <v>2022</v>
      </c>
      <c r="C19015" s="3" t="str">
        <f>HYPERLINK("http://www.uniprot.org/uniprot/A0EJF0","tr|A0EJF0|A0EJF0_MEDTR")</f>
        <v>tr|A0EJF0|A0EJF0_MEDTR</v>
      </c>
      <c r="D19015" t="s">
        <v>28129</v>
      </c>
      <c r="E19015">
        <v>77.09</v>
      </c>
      <c r="F19015">
        <v>668</v>
      </c>
      <c r="G19015">
        <v>153</v>
      </c>
      <c r="H19015">
        <v>2</v>
      </c>
      <c r="I19015">
        <v>4</v>
      </c>
      <c r="J19015">
        <v>2001</v>
      </c>
      <c r="K19015">
        <v>1</v>
      </c>
      <c r="L19015">
        <v>3</v>
      </c>
      <c r="M19015">
        <v>669</v>
      </c>
      <c r="N19015" t="s">
        <v>18</v>
      </c>
      <c r="O19015">
        <v>0</v>
      </c>
      <c r="P19015">
        <v>2655</v>
      </c>
    </row>
    <row r="19016" spans="1:16" x14ac:dyDescent="0.25">
      <c r="A19016" t="s">
        <v>28130</v>
      </c>
      <c r="B19016">
        <v>1269</v>
      </c>
      <c r="C19016" s="3" t="str">
        <f>HYPERLINK("http://www.uniprot.org/uniprot/K7MNI8","tr|K7MNI8|K7MNI8_SOYBN")</f>
        <v>tr|K7MNI8|K7MNI8_SOYBN</v>
      </c>
      <c r="D19016" t="s">
        <v>28</v>
      </c>
      <c r="E19016">
        <v>73.05</v>
      </c>
      <c r="F19016">
        <v>475</v>
      </c>
      <c r="G19016">
        <v>128</v>
      </c>
      <c r="H19016">
        <v>53</v>
      </c>
      <c r="I19016">
        <v>1</v>
      </c>
      <c r="J19016">
        <v>1266</v>
      </c>
      <c r="K19016">
        <v>1</v>
      </c>
      <c r="L19016">
        <v>5</v>
      </c>
      <c r="M19016">
        <v>476</v>
      </c>
      <c r="N19016" t="s">
        <v>18</v>
      </c>
      <c r="O19016">
        <v>0</v>
      </c>
      <c r="P19016">
        <v>1762</v>
      </c>
    </row>
    <row r="19017" spans="1:16" x14ac:dyDescent="0.25">
      <c r="A19017" t="s">
        <v>28131</v>
      </c>
      <c r="B19017">
        <v>453</v>
      </c>
      <c r="C19017" s="3" t="str">
        <f>HYPERLINK("http://www.uniprot.org/uniprot/G7L8N0","tr|G7L8N0|G7L8N0_MEDTR")</f>
        <v>tr|G7L8N0|G7L8N0_MEDTR</v>
      </c>
      <c r="D19017" t="s">
        <v>378</v>
      </c>
      <c r="E19017">
        <v>52.58</v>
      </c>
      <c r="F19017">
        <v>116</v>
      </c>
      <c r="G19017">
        <v>55</v>
      </c>
      <c r="H19017">
        <v>1</v>
      </c>
      <c r="I19017">
        <v>106</v>
      </c>
      <c r="J19017">
        <v>450</v>
      </c>
      <c r="K19017">
        <v>1</v>
      </c>
      <c r="L19017">
        <v>56</v>
      </c>
      <c r="M19017">
        <v>171</v>
      </c>
      <c r="N19017" t="s">
        <v>18</v>
      </c>
      <c r="O19017" s="1">
        <v>9.1272000000000007E-28</v>
      </c>
      <c r="P19017">
        <v>321</v>
      </c>
    </row>
    <row r="19018" spans="1:16" x14ac:dyDescent="0.25">
      <c r="A19018" t="s">
        <v>28132</v>
      </c>
      <c r="B19018">
        <v>1143</v>
      </c>
      <c r="C19018" s="3" t="str">
        <f>HYPERLINK("http://www.uniprot.org/uniprot/C7FDI5","tr|C7FDI5|C7FDI5_SOYBN")</f>
        <v>tr|C7FDI5|C7FDI5_SOYBN</v>
      </c>
      <c r="D19018" t="s">
        <v>717</v>
      </c>
      <c r="E19018">
        <v>49.17</v>
      </c>
      <c r="F19018">
        <v>362</v>
      </c>
      <c r="G19018">
        <v>184</v>
      </c>
      <c r="H19018">
        <v>4</v>
      </c>
      <c r="I19018">
        <v>1</v>
      </c>
      <c r="J19018">
        <v>1074</v>
      </c>
      <c r="K19018">
        <v>1</v>
      </c>
      <c r="L19018">
        <v>704</v>
      </c>
      <c r="M19018">
        <v>1060</v>
      </c>
      <c r="N19018" t="s">
        <v>18</v>
      </c>
      <c r="O19018" s="1">
        <v>1.2507500000000001E-96</v>
      </c>
      <c r="P19018">
        <v>921</v>
      </c>
    </row>
    <row r="19019" spans="1:16" x14ac:dyDescent="0.25">
      <c r="A19019" t="s">
        <v>28133</v>
      </c>
      <c r="B19019">
        <v>1110</v>
      </c>
      <c r="C19019" s="3" t="str">
        <f>HYPERLINK("http://www.uniprot.org/uniprot/G7IU31","tr|G7IU31|G7IU31_MEDTR")</f>
        <v>tr|G7IU31|G7IU31_MEDTR</v>
      </c>
      <c r="D19019" t="s">
        <v>28134</v>
      </c>
      <c r="E19019">
        <v>93.51</v>
      </c>
      <c r="F19019">
        <v>370</v>
      </c>
      <c r="G19019">
        <v>24</v>
      </c>
      <c r="H19019">
        <v>1</v>
      </c>
      <c r="I19019">
        <v>1</v>
      </c>
      <c r="J19019">
        <v>1107</v>
      </c>
      <c r="K19019">
        <v>1</v>
      </c>
      <c r="L19019">
        <v>127</v>
      </c>
      <c r="M19019">
        <v>496</v>
      </c>
      <c r="N19019" t="s">
        <v>18</v>
      </c>
      <c r="O19019">
        <v>0</v>
      </c>
      <c r="P19019">
        <v>1865</v>
      </c>
    </row>
    <row r="19020" spans="1:16" x14ac:dyDescent="0.25">
      <c r="A19020" t="s">
        <v>28135</v>
      </c>
      <c r="B19020">
        <v>1752</v>
      </c>
      <c r="C19020" s="3" t="str">
        <f>HYPERLINK("http://www.uniprot.org/uniprot/I1M329","tr|I1M329|I1M329_SOYBN")</f>
        <v>tr|I1M329|I1M329_SOYBN</v>
      </c>
      <c r="D19020" t="s">
        <v>28</v>
      </c>
      <c r="E19020">
        <v>82.17</v>
      </c>
      <c r="F19020">
        <v>561</v>
      </c>
      <c r="G19020">
        <v>100</v>
      </c>
      <c r="H19020">
        <v>11</v>
      </c>
      <c r="I19020">
        <v>100</v>
      </c>
      <c r="J19020">
        <v>1749</v>
      </c>
      <c r="K19020">
        <v>1</v>
      </c>
      <c r="L19020">
        <v>19</v>
      </c>
      <c r="M19020">
        <v>579</v>
      </c>
      <c r="N19020" t="s">
        <v>18</v>
      </c>
      <c r="O19020">
        <v>0</v>
      </c>
      <c r="P19020">
        <v>2337</v>
      </c>
    </row>
    <row r="19021" spans="1:16" x14ac:dyDescent="0.25">
      <c r="A19021" t="s">
        <v>28136</v>
      </c>
      <c r="B19021">
        <v>1356</v>
      </c>
      <c r="C19021" s="3" t="str">
        <f>HYPERLINK("http://www.uniprot.org/uniprot/G7KHI5","tr|G7KHI5|G7KHI5_MEDTR")</f>
        <v>tr|G7KHI5|G7KHI5_MEDTR</v>
      </c>
      <c r="D19021" t="s">
        <v>28137</v>
      </c>
      <c r="E19021">
        <v>91.68</v>
      </c>
      <c r="F19021">
        <v>409</v>
      </c>
      <c r="G19021">
        <v>34</v>
      </c>
      <c r="H19021">
        <v>0</v>
      </c>
      <c r="I19021">
        <v>127</v>
      </c>
      <c r="J19021">
        <v>1353</v>
      </c>
      <c r="K19021">
        <v>1</v>
      </c>
      <c r="L19021">
        <v>69</v>
      </c>
      <c r="M19021">
        <v>477</v>
      </c>
      <c r="N19021" t="s">
        <v>18</v>
      </c>
      <c r="O19021">
        <v>0</v>
      </c>
      <c r="P19021">
        <v>1976</v>
      </c>
    </row>
    <row r="19022" spans="1:16" x14ac:dyDescent="0.25">
      <c r="A19022" t="s">
        <v>28138</v>
      </c>
      <c r="B19022">
        <v>2100</v>
      </c>
      <c r="C19022" s="3" t="str">
        <f>HYPERLINK("http://www.uniprot.org/uniprot/G7JY31","tr|G7JY31|G7JY31_MEDTR")</f>
        <v>tr|G7JY31|G7JY31_MEDTR</v>
      </c>
      <c r="D19022" t="s">
        <v>28139</v>
      </c>
      <c r="E19022">
        <v>73.31</v>
      </c>
      <c r="F19022">
        <v>697</v>
      </c>
      <c r="G19022">
        <v>186</v>
      </c>
      <c r="H19022">
        <v>1</v>
      </c>
      <c r="I19022">
        <v>4</v>
      </c>
      <c r="J19022">
        <v>2091</v>
      </c>
      <c r="K19022">
        <v>1</v>
      </c>
      <c r="L19022">
        <v>3</v>
      </c>
      <c r="M19022">
        <v>662</v>
      </c>
      <c r="N19022" t="s">
        <v>18</v>
      </c>
      <c r="O19022">
        <v>0</v>
      </c>
      <c r="P19022">
        <v>2573</v>
      </c>
    </row>
    <row r="19023" spans="1:16" x14ac:dyDescent="0.25">
      <c r="A19023" t="s">
        <v>28140</v>
      </c>
      <c r="B19023">
        <v>2424</v>
      </c>
      <c r="C19023" s="3" t="str">
        <f>HYPERLINK("http://www.uniprot.org/uniprot/G7KYM5","tr|G7KYM5|G7KYM5_MEDTR")</f>
        <v>tr|G7KYM5|G7KYM5_MEDTR</v>
      </c>
      <c r="D19023" t="s">
        <v>28141</v>
      </c>
      <c r="E19023">
        <v>77.08</v>
      </c>
      <c r="F19023">
        <v>781</v>
      </c>
      <c r="G19023">
        <v>179</v>
      </c>
      <c r="H19023">
        <v>14</v>
      </c>
      <c r="I19023">
        <v>1</v>
      </c>
      <c r="J19023">
        <v>2301</v>
      </c>
      <c r="K19023">
        <v>1</v>
      </c>
      <c r="L19023">
        <v>1</v>
      </c>
      <c r="M19023">
        <v>777</v>
      </c>
      <c r="N19023" t="s">
        <v>18</v>
      </c>
      <c r="O19023">
        <v>0</v>
      </c>
      <c r="P19023">
        <v>3089</v>
      </c>
    </row>
    <row r="19024" spans="1:16" x14ac:dyDescent="0.25">
      <c r="A19024" t="s">
        <v>28142</v>
      </c>
      <c r="B19024">
        <v>1185</v>
      </c>
      <c r="C19024" s="3" t="str">
        <f>HYPERLINK("http://www.uniprot.org/uniprot/G7KSA2","tr|G7KSA2|G7KSA2_MEDTR")</f>
        <v>tr|G7KSA2|G7KSA2_MEDTR</v>
      </c>
      <c r="D19024" t="s">
        <v>28143</v>
      </c>
      <c r="E19024">
        <v>87.56</v>
      </c>
      <c r="F19024">
        <v>394</v>
      </c>
      <c r="G19024">
        <v>49</v>
      </c>
      <c r="H19024">
        <v>0</v>
      </c>
      <c r="I19024">
        <v>1</v>
      </c>
      <c r="J19024">
        <v>1182</v>
      </c>
      <c r="K19024">
        <v>1</v>
      </c>
      <c r="L19024">
        <v>1</v>
      </c>
      <c r="M19024">
        <v>394</v>
      </c>
      <c r="N19024" t="s">
        <v>18</v>
      </c>
      <c r="O19024">
        <v>0</v>
      </c>
      <c r="P19024">
        <v>1744</v>
      </c>
    </row>
    <row r="19025" spans="1:16" x14ac:dyDescent="0.25">
      <c r="A19025" t="s">
        <v>28144</v>
      </c>
      <c r="B19025">
        <v>1041</v>
      </c>
      <c r="C19025" s="3" t="str">
        <f>HYPERLINK("http://www.uniprot.org/uniprot/G7ID34","tr|G7ID34|G7ID34_MEDTR")</f>
        <v>tr|G7ID34|G7ID34_MEDTR</v>
      </c>
      <c r="D19025" t="s">
        <v>28145</v>
      </c>
      <c r="E19025">
        <v>93.93</v>
      </c>
      <c r="F19025">
        <v>297</v>
      </c>
      <c r="G19025">
        <v>18</v>
      </c>
      <c r="H19025">
        <v>2</v>
      </c>
      <c r="I19025">
        <v>145</v>
      </c>
      <c r="J19025">
        <v>1029</v>
      </c>
      <c r="K19025">
        <v>1</v>
      </c>
      <c r="L19025">
        <v>70</v>
      </c>
      <c r="M19025">
        <v>366</v>
      </c>
      <c r="N19025" t="s">
        <v>18</v>
      </c>
      <c r="O19025" s="1">
        <v>9.2927499999999994E-157</v>
      </c>
      <c r="P19025">
        <v>1439</v>
      </c>
    </row>
    <row r="19026" spans="1:16" x14ac:dyDescent="0.25">
      <c r="A19026" t="s">
        <v>28146</v>
      </c>
      <c r="B19026">
        <v>1299</v>
      </c>
      <c r="C19026" s="3" t="str">
        <f>HYPERLINK("http://www.uniprot.org/uniprot/K7M5Y4","tr|K7M5Y4|K7M5Y4_SOYBN")</f>
        <v>tr|K7M5Y4|K7M5Y4_SOYBN</v>
      </c>
      <c r="D19026" t="s">
        <v>28</v>
      </c>
      <c r="E19026">
        <v>77.88</v>
      </c>
      <c r="F19026">
        <v>407</v>
      </c>
      <c r="G19026">
        <v>90</v>
      </c>
      <c r="H19026">
        <v>28</v>
      </c>
      <c r="I19026">
        <v>160</v>
      </c>
      <c r="J19026">
        <v>1296</v>
      </c>
      <c r="K19026">
        <v>1</v>
      </c>
      <c r="L19026">
        <v>979</v>
      </c>
      <c r="M19026">
        <v>1385</v>
      </c>
      <c r="N19026" t="s">
        <v>18</v>
      </c>
      <c r="O19026" s="1">
        <v>7.2750999999999999E-176</v>
      </c>
      <c r="P19026">
        <v>1605</v>
      </c>
    </row>
    <row r="19027" spans="1:16" x14ac:dyDescent="0.25">
      <c r="A19027" t="s">
        <v>28147</v>
      </c>
      <c r="B19027">
        <v>4641</v>
      </c>
      <c r="C19027" s="3" t="str">
        <f>HYPERLINK("http://www.uniprot.org/uniprot/M5XL69","tr|M5XL69|M5XL69_PRUPE")</f>
        <v>tr|M5XL69|M5XL69_PRUPE</v>
      </c>
      <c r="D19027" t="s">
        <v>28148</v>
      </c>
      <c r="E19027">
        <v>70.75</v>
      </c>
      <c r="F19027">
        <v>1607</v>
      </c>
      <c r="G19027">
        <v>470</v>
      </c>
      <c r="H19027">
        <v>69</v>
      </c>
      <c r="I19027">
        <v>13</v>
      </c>
      <c r="J19027">
        <v>4626</v>
      </c>
      <c r="K19027">
        <v>1</v>
      </c>
      <c r="L19027">
        <v>3</v>
      </c>
      <c r="M19027">
        <v>1601</v>
      </c>
      <c r="N19027" t="s">
        <v>18</v>
      </c>
      <c r="O19027">
        <v>0</v>
      </c>
      <c r="P19027">
        <v>5806</v>
      </c>
    </row>
    <row r="19028" spans="1:16" x14ac:dyDescent="0.25">
      <c r="A19028" t="s">
        <v>28149</v>
      </c>
      <c r="B19028">
        <v>354</v>
      </c>
      <c r="C19028" s="3" t="str">
        <f>HYPERLINK("http://www.uniprot.org/uniprot/G7JCZ7","tr|G7JCZ7|G7JCZ7_MEDTR")</f>
        <v>tr|G7JCZ7|G7JCZ7_MEDTR</v>
      </c>
      <c r="D19028" t="s">
        <v>290</v>
      </c>
      <c r="E19028">
        <v>80.3</v>
      </c>
      <c r="F19028">
        <v>66</v>
      </c>
      <c r="G19028">
        <v>13</v>
      </c>
      <c r="H19028">
        <v>0</v>
      </c>
      <c r="I19028">
        <v>154</v>
      </c>
      <c r="J19028">
        <v>351</v>
      </c>
      <c r="K19028">
        <v>1</v>
      </c>
      <c r="L19028">
        <v>270</v>
      </c>
      <c r="M19028">
        <v>331</v>
      </c>
      <c r="N19028" t="s">
        <v>18</v>
      </c>
      <c r="O19028" s="1">
        <v>1.4411899999999999E-20</v>
      </c>
      <c r="P19028">
        <v>259</v>
      </c>
    </row>
    <row r="19029" spans="1:16" x14ac:dyDescent="0.25">
      <c r="A19029" t="s">
        <v>28150</v>
      </c>
      <c r="B19029">
        <v>402</v>
      </c>
      <c r="C19029" s="3" t="str">
        <f>HYPERLINK("http://www.uniprot.org/uniprot/G8A1S3","tr|G8A1S3|G8A1S3_MEDTR")</f>
        <v>tr|G8A1S3|G8A1S3_MEDTR</v>
      </c>
      <c r="D19029" t="s">
        <v>28151</v>
      </c>
      <c r="E19029">
        <v>99.15</v>
      </c>
      <c r="F19029">
        <v>118</v>
      </c>
      <c r="G19029">
        <v>1</v>
      </c>
      <c r="H19029">
        <v>0</v>
      </c>
      <c r="I19029">
        <v>1</v>
      </c>
      <c r="J19029">
        <v>354</v>
      </c>
      <c r="K19029">
        <v>1</v>
      </c>
      <c r="L19029">
        <v>1</v>
      </c>
      <c r="M19029">
        <v>118</v>
      </c>
      <c r="N19029" t="s">
        <v>18</v>
      </c>
      <c r="O19029" s="1">
        <v>3.2696099999999999E-57</v>
      </c>
      <c r="P19029">
        <v>575</v>
      </c>
    </row>
    <row r="19030" spans="1:16" x14ac:dyDescent="0.25">
      <c r="A19030" t="s">
        <v>28152</v>
      </c>
      <c r="B19030">
        <v>525</v>
      </c>
      <c r="C19030" s="3" t="str">
        <f>HYPERLINK("http://www.uniprot.org/uniprot/G7LFI2","tr|G7LFI2|G7LFI2_MEDTR")</f>
        <v>tr|G7LFI2|G7LFI2_MEDTR</v>
      </c>
      <c r="D19030" t="s">
        <v>9240</v>
      </c>
      <c r="E19030">
        <v>47.82</v>
      </c>
      <c r="F19030">
        <v>161</v>
      </c>
      <c r="G19030">
        <v>84</v>
      </c>
      <c r="H19030">
        <v>0</v>
      </c>
      <c r="I19030">
        <v>40</v>
      </c>
      <c r="J19030">
        <v>522</v>
      </c>
      <c r="K19030">
        <v>1</v>
      </c>
      <c r="L19030">
        <v>228</v>
      </c>
      <c r="M19030">
        <v>384</v>
      </c>
      <c r="N19030" t="s">
        <v>18</v>
      </c>
      <c r="O19030" s="1">
        <v>2.2375100000000001E-34</v>
      </c>
      <c r="P19030">
        <v>378</v>
      </c>
    </row>
    <row r="19031" spans="1:16" x14ac:dyDescent="0.25">
      <c r="A19031" t="s">
        <v>28153</v>
      </c>
      <c r="B19031">
        <v>1779</v>
      </c>
      <c r="C19031" s="3" t="str">
        <f>HYPERLINK("http://www.uniprot.org/uniprot/I1K3B1","tr|I1K3B1|I1K3B1_SOYBN")</f>
        <v>tr|I1K3B1|I1K3B1_SOYBN</v>
      </c>
      <c r="D19031" t="s">
        <v>28</v>
      </c>
      <c r="E19031">
        <v>88.48</v>
      </c>
      <c r="F19031">
        <v>573</v>
      </c>
      <c r="G19031">
        <v>66</v>
      </c>
      <c r="H19031">
        <v>0</v>
      </c>
      <c r="I19031">
        <v>58</v>
      </c>
      <c r="J19031">
        <v>1776</v>
      </c>
      <c r="K19031">
        <v>1</v>
      </c>
      <c r="L19031">
        <v>29</v>
      </c>
      <c r="M19031">
        <v>601</v>
      </c>
      <c r="N19031" t="s">
        <v>18</v>
      </c>
      <c r="O19031">
        <v>0</v>
      </c>
      <c r="P19031">
        <v>2698</v>
      </c>
    </row>
    <row r="19032" spans="1:16" x14ac:dyDescent="0.25">
      <c r="A19032" t="s">
        <v>28154</v>
      </c>
      <c r="B19032">
        <v>813</v>
      </c>
      <c r="C19032" s="3" t="str">
        <f>HYPERLINK("http://www.uniprot.org/uniprot/G7L7B6","tr|G7L7B6|G7L7B6_MEDTR")</f>
        <v>tr|G7L7B6|G7L7B6_MEDTR</v>
      </c>
      <c r="D19032" t="s">
        <v>28155</v>
      </c>
      <c r="E19032">
        <v>82.96</v>
      </c>
      <c r="F19032">
        <v>270</v>
      </c>
      <c r="G19032">
        <v>46</v>
      </c>
      <c r="H19032">
        <v>0</v>
      </c>
      <c r="I19032">
        <v>1</v>
      </c>
      <c r="J19032">
        <v>810</v>
      </c>
      <c r="K19032">
        <v>1</v>
      </c>
      <c r="L19032">
        <v>1</v>
      </c>
      <c r="M19032">
        <v>269</v>
      </c>
      <c r="N19032" t="s">
        <v>18</v>
      </c>
      <c r="O19032" s="1">
        <v>7.6873200000000003E-120</v>
      </c>
      <c r="P19032">
        <v>1119</v>
      </c>
    </row>
    <row r="19033" spans="1:16" x14ac:dyDescent="0.25">
      <c r="A19033" t="s">
        <v>28156</v>
      </c>
      <c r="B19033">
        <v>567</v>
      </c>
      <c r="C19033" s="3" t="str">
        <f>HYPERLINK("http://www.uniprot.org/uniprot/I1LQX8","tr|I1LQX8|I1LQX8_SOYBN")</f>
        <v>tr|I1LQX8|I1LQX8_SOYBN</v>
      </c>
      <c r="D19033" t="s">
        <v>28</v>
      </c>
      <c r="E19033">
        <v>90.4</v>
      </c>
      <c r="F19033">
        <v>125</v>
      </c>
      <c r="G19033">
        <v>12</v>
      </c>
      <c r="H19033">
        <v>0</v>
      </c>
      <c r="I19033">
        <v>1</v>
      </c>
      <c r="J19033">
        <v>375</v>
      </c>
      <c r="K19033">
        <v>1</v>
      </c>
      <c r="L19033">
        <v>87</v>
      </c>
      <c r="M19033">
        <v>211</v>
      </c>
      <c r="N19033" t="s">
        <v>18</v>
      </c>
      <c r="O19033" s="1">
        <v>1.0228299999999999E-57</v>
      </c>
      <c r="P19033">
        <v>580</v>
      </c>
    </row>
    <row r="19034" spans="1:16" x14ac:dyDescent="0.25">
      <c r="A19034" t="s">
        <v>28157</v>
      </c>
      <c r="B19034">
        <v>333</v>
      </c>
      <c r="C19034" s="3" t="str">
        <f>HYPERLINK("http://www.uniprot.org/uniprot/D8S4B1","tr|D8S4B1|D8S4B1_SELML")</f>
        <v>tr|D8S4B1|D8S4B1_SELML</v>
      </c>
      <c r="D19034" t="s">
        <v>28158</v>
      </c>
      <c r="E19034">
        <v>90.32</v>
      </c>
      <c r="F19034">
        <v>31</v>
      </c>
      <c r="G19034">
        <v>3</v>
      </c>
      <c r="H19034">
        <v>0</v>
      </c>
      <c r="I19034">
        <v>70</v>
      </c>
      <c r="J19034">
        <v>162</v>
      </c>
      <c r="K19034">
        <v>1</v>
      </c>
      <c r="L19034">
        <v>106</v>
      </c>
      <c r="M19034">
        <v>136</v>
      </c>
      <c r="N19034" t="s">
        <v>18</v>
      </c>
      <c r="O19034" s="1">
        <v>1.9434599999999998E-9</v>
      </c>
      <c r="P19034">
        <v>163</v>
      </c>
    </row>
    <row r="19035" spans="1:16" x14ac:dyDescent="0.25">
      <c r="A19035" t="s">
        <v>28159</v>
      </c>
      <c r="B19035">
        <v>564</v>
      </c>
      <c r="C19035" s="3" t="str">
        <f>HYPERLINK("http://www.uniprot.org/uniprot/G7JVF5","tr|G7JVF5|G7JVF5_MEDTR")</f>
        <v>tr|G7JVF5|G7JVF5_MEDTR</v>
      </c>
      <c r="D19035" t="s">
        <v>28160</v>
      </c>
      <c r="E19035">
        <v>89.83</v>
      </c>
      <c r="F19035">
        <v>187</v>
      </c>
      <c r="G19035">
        <v>19</v>
      </c>
      <c r="H19035">
        <v>0</v>
      </c>
      <c r="I19035">
        <v>1</v>
      </c>
      <c r="J19035">
        <v>561</v>
      </c>
      <c r="K19035">
        <v>1</v>
      </c>
      <c r="L19035">
        <v>115</v>
      </c>
      <c r="M19035">
        <v>301</v>
      </c>
      <c r="N19035" t="s">
        <v>18</v>
      </c>
      <c r="O19035" s="1">
        <v>9.6044000000000001E-93</v>
      </c>
      <c r="P19035">
        <v>882</v>
      </c>
    </row>
    <row r="19036" spans="1:16" x14ac:dyDescent="0.25">
      <c r="A19036" t="s">
        <v>28161</v>
      </c>
      <c r="B19036">
        <v>1626</v>
      </c>
      <c r="C19036" s="3" t="str">
        <f>HYPERLINK("http://www.uniprot.org/uniprot/K7KE22","tr|K7KE22|K7KE22_SOYBN")</f>
        <v>tr|K7KE22|K7KE22_SOYBN</v>
      </c>
      <c r="D19036" t="s">
        <v>28</v>
      </c>
      <c r="E19036">
        <v>82.72</v>
      </c>
      <c r="F19036">
        <v>550</v>
      </c>
      <c r="G19036">
        <v>95</v>
      </c>
      <c r="H19036">
        <v>9</v>
      </c>
      <c r="I19036">
        <v>1</v>
      </c>
      <c r="J19036">
        <v>1623</v>
      </c>
      <c r="K19036">
        <v>1</v>
      </c>
      <c r="L19036">
        <v>1</v>
      </c>
      <c r="M19036">
        <v>546</v>
      </c>
      <c r="N19036" t="s">
        <v>18</v>
      </c>
      <c r="O19036">
        <v>0</v>
      </c>
      <c r="P19036">
        <v>2287</v>
      </c>
    </row>
    <row r="19037" spans="1:16" x14ac:dyDescent="0.25">
      <c r="A19037" t="s">
        <v>28162</v>
      </c>
      <c r="B19037">
        <v>1776</v>
      </c>
      <c r="C19037" s="3" t="str">
        <f>HYPERLINK("http://www.uniprot.org/uniprot/G7JPU4","tr|G7JPU4|G7JPU4_MEDTR")</f>
        <v>tr|G7JPU4|G7JPU4_MEDTR</v>
      </c>
      <c r="D19037" t="s">
        <v>28163</v>
      </c>
      <c r="E19037">
        <v>75.989999999999995</v>
      </c>
      <c r="F19037">
        <v>579</v>
      </c>
      <c r="G19037">
        <v>139</v>
      </c>
      <c r="H19037">
        <v>1</v>
      </c>
      <c r="I19037">
        <v>1</v>
      </c>
      <c r="J19037">
        <v>1734</v>
      </c>
      <c r="K19037">
        <v>1</v>
      </c>
      <c r="L19037">
        <v>103</v>
      </c>
      <c r="M19037">
        <v>675</v>
      </c>
      <c r="N19037" t="s">
        <v>18</v>
      </c>
      <c r="O19037">
        <v>0</v>
      </c>
      <c r="P19037">
        <v>2215</v>
      </c>
    </row>
    <row r="19038" spans="1:16" x14ac:dyDescent="0.25">
      <c r="A19038" t="s">
        <v>28164</v>
      </c>
      <c r="B19038">
        <v>981</v>
      </c>
      <c r="C19038" s="3" t="str">
        <f>HYPERLINK("http://www.uniprot.org/uniprot/G7K821","tr|G7K821|G7K821_MEDTR")</f>
        <v>tr|G7K821|G7K821_MEDTR</v>
      </c>
      <c r="D19038" t="s">
        <v>28165</v>
      </c>
      <c r="E19038">
        <v>88.95</v>
      </c>
      <c r="F19038">
        <v>326</v>
      </c>
      <c r="G19038">
        <v>36</v>
      </c>
      <c r="H19038">
        <v>0</v>
      </c>
      <c r="I19038">
        <v>1</v>
      </c>
      <c r="J19038">
        <v>978</v>
      </c>
      <c r="K19038">
        <v>1</v>
      </c>
      <c r="L19038">
        <v>1</v>
      </c>
      <c r="M19038">
        <v>326</v>
      </c>
      <c r="N19038" t="s">
        <v>18</v>
      </c>
      <c r="O19038" s="1">
        <v>2.8043100000000002E-168</v>
      </c>
      <c r="P19038">
        <v>1538</v>
      </c>
    </row>
    <row r="19039" spans="1:16" x14ac:dyDescent="0.25">
      <c r="A19039" t="s">
        <v>28166</v>
      </c>
      <c r="B19039">
        <v>1389</v>
      </c>
      <c r="C19039" s="3" t="str">
        <f>HYPERLINK("http://www.uniprot.org/uniprot/G7KPR4","tr|G7KPR4|G7KPR4_MEDTR")</f>
        <v>tr|G7KPR4|G7KPR4_MEDTR</v>
      </c>
      <c r="D19039" t="s">
        <v>28027</v>
      </c>
      <c r="E19039">
        <v>73.040000000000006</v>
      </c>
      <c r="F19039">
        <v>460</v>
      </c>
      <c r="G19039">
        <v>124</v>
      </c>
      <c r="H19039">
        <v>0</v>
      </c>
      <c r="I19039">
        <v>1</v>
      </c>
      <c r="J19039">
        <v>1380</v>
      </c>
      <c r="K19039">
        <v>1</v>
      </c>
      <c r="L19039">
        <v>90</v>
      </c>
      <c r="M19039">
        <v>549</v>
      </c>
      <c r="N19039" t="s">
        <v>18</v>
      </c>
      <c r="O19039">
        <v>0</v>
      </c>
      <c r="P19039">
        <v>1789</v>
      </c>
    </row>
    <row r="19040" spans="1:16" x14ac:dyDescent="0.25">
      <c r="A19040" t="s">
        <v>28167</v>
      </c>
      <c r="B19040">
        <v>354</v>
      </c>
      <c r="C19040" s="3" t="str">
        <f>HYPERLINK("http://www.uniprot.org/uniprot/G8A0G9","tr|G8A0G9|G8A0G9_MEDTR")</f>
        <v>tr|G8A0G9|G8A0G9_MEDTR</v>
      </c>
      <c r="D19040" t="s">
        <v>28168</v>
      </c>
      <c r="E19040">
        <v>87.5</v>
      </c>
      <c r="F19040">
        <v>112</v>
      </c>
      <c r="G19040">
        <v>14</v>
      </c>
      <c r="H19040">
        <v>0</v>
      </c>
      <c r="I19040">
        <v>1</v>
      </c>
      <c r="J19040">
        <v>336</v>
      </c>
      <c r="K19040">
        <v>1</v>
      </c>
      <c r="L19040">
        <v>105</v>
      </c>
      <c r="M19040">
        <v>216</v>
      </c>
      <c r="N19040" t="s">
        <v>18</v>
      </c>
      <c r="O19040" s="1">
        <v>7.5713100000000001E-54</v>
      </c>
      <c r="P19040">
        <v>546</v>
      </c>
    </row>
    <row r="19041" spans="1:16" x14ac:dyDescent="0.25">
      <c r="A19041" t="s">
        <v>28169</v>
      </c>
      <c r="B19041">
        <v>360</v>
      </c>
      <c r="C19041" s="3" t="str">
        <f>HYPERLINK("http://www.uniprot.org/uniprot/G7IZJ9","tr|G7IZJ9|G7IZJ9_MEDTR")</f>
        <v>tr|G7IZJ9|G7IZJ9_MEDTR</v>
      </c>
      <c r="D19041" t="s">
        <v>28170</v>
      </c>
      <c r="E19041">
        <v>65.040000000000006</v>
      </c>
      <c r="F19041">
        <v>123</v>
      </c>
      <c r="G19041">
        <v>43</v>
      </c>
      <c r="H19041">
        <v>4</v>
      </c>
      <c r="I19041">
        <v>1</v>
      </c>
      <c r="J19041">
        <v>357</v>
      </c>
      <c r="K19041">
        <v>1</v>
      </c>
      <c r="L19041">
        <v>153</v>
      </c>
      <c r="M19041">
        <v>275</v>
      </c>
      <c r="N19041" t="s">
        <v>18</v>
      </c>
      <c r="O19041" s="1">
        <v>7.8043200000000002E-35</v>
      </c>
      <c r="P19041">
        <v>382</v>
      </c>
    </row>
    <row r="19042" spans="1:16" x14ac:dyDescent="0.25">
      <c r="A19042" t="s">
        <v>28171</v>
      </c>
      <c r="B19042">
        <v>1080</v>
      </c>
      <c r="C19042" s="3" t="str">
        <f>HYPERLINK("http://www.uniprot.org/uniprot/I1LXT0","tr|I1LXT0|I1LXT0_SOYBN")</f>
        <v>tr|I1LXT0|I1LXT0_SOYBN</v>
      </c>
      <c r="D19042" t="s">
        <v>28</v>
      </c>
      <c r="E19042">
        <v>63.38</v>
      </c>
      <c r="F19042">
        <v>355</v>
      </c>
      <c r="G19042">
        <v>130</v>
      </c>
      <c r="H19042">
        <v>28</v>
      </c>
      <c r="I19042">
        <v>97</v>
      </c>
      <c r="J19042">
        <v>1077</v>
      </c>
      <c r="K19042">
        <v>1</v>
      </c>
      <c r="L19042">
        <v>6569</v>
      </c>
      <c r="M19042">
        <v>6913</v>
      </c>
      <c r="N19042" t="s">
        <v>18</v>
      </c>
      <c r="O19042" s="1">
        <v>1.4860199999999999E-115</v>
      </c>
      <c r="P19042">
        <v>1029</v>
      </c>
    </row>
    <row r="19043" spans="1:16" x14ac:dyDescent="0.25">
      <c r="A19043" t="s">
        <v>28172</v>
      </c>
      <c r="B19043">
        <v>1299</v>
      </c>
      <c r="C19043" s="3" t="str">
        <f>HYPERLINK("http://www.uniprot.org/uniprot/K7M2I9","tr|K7M2I9|K7M2I9_SOYBN")</f>
        <v>tr|K7M2I9|K7M2I9_SOYBN</v>
      </c>
      <c r="D19043" t="s">
        <v>28</v>
      </c>
      <c r="E19043">
        <v>85.6</v>
      </c>
      <c r="F19043">
        <v>396</v>
      </c>
      <c r="G19043">
        <v>57</v>
      </c>
      <c r="H19043">
        <v>0</v>
      </c>
      <c r="I19043">
        <v>1</v>
      </c>
      <c r="J19043">
        <v>1188</v>
      </c>
      <c r="K19043">
        <v>1</v>
      </c>
      <c r="L19043">
        <v>1</v>
      </c>
      <c r="M19043">
        <v>393</v>
      </c>
      <c r="N19043" t="s">
        <v>18</v>
      </c>
      <c r="O19043">
        <v>0</v>
      </c>
      <c r="P19043">
        <v>1690</v>
      </c>
    </row>
    <row r="19044" spans="1:16" x14ac:dyDescent="0.25">
      <c r="A19044" t="s">
        <v>28173</v>
      </c>
      <c r="B19044">
        <v>1335</v>
      </c>
      <c r="C19044" s="3" t="str">
        <f>HYPERLINK("http://www.uniprot.org/uniprot/K7LWF8","tr|K7LWF8|K7LWF8_SOYBN")</f>
        <v>tr|K7LWF8|K7LWF8_SOYBN</v>
      </c>
      <c r="D19044" t="s">
        <v>28</v>
      </c>
      <c r="E19044">
        <v>47.39</v>
      </c>
      <c r="F19044">
        <v>460</v>
      </c>
      <c r="G19044">
        <v>242</v>
      </c>
      <c r="H19044">
        <v>16</v>
      </c>
      <c r="I19044">
        <v>1</v>
      </c>
      <c r="J19044">
        <v>1332</v>
      </c>
      <c r="K19044">
        <v>1</v>
      </c>
      <c r="L19044">
        <v>1</v>
      </c>
      <c r="M19044">
        <v>413</v>
      </c>
      <c r="N19044" t="s">
        <v>18</v>
      </c>
      <c r="O19044" s="1">
        <v>2.4179999999999999E-89</v>
      </c>
      <c r="P19044">
        <v>859</v>
      </c>
    </row>
    <row r="19045" spans="1:16" x14ac:dyDescent="0.25">
      <c r="A19045" t="s">
        <v>28174</v>
      </c>
      <c r="B19045">
        <v>339</v>
      </c>
      <c r="C19045" s="3" t="str">
        <f>HYPERLINK("http://www.uniprot.org/uniprot/G7IA52","tr|G7IA52|G7IA52_MEDTR")</f>
        <v>tr|G7IA52|G7IA52_MEDTR</v>
      </c>
      <c r="D19045" t="s">
        <v>28175</v>
      </c>
      <c r="E19045">
        <v>75</v>
      </c>
      <c r="F19045">
        <v>84</v>
      </c>
      <c r="G19045">
        <v>21</v>
      </c>
      <c r="H19045">
        <v>0</v>
      </c>
      <c r="I19045">
        <v>25</v>
      </c>
      <c r="J19045">
        <v>276</v>
      </c>
      <c r="K19045">
        <v>1</v>
      </c>
      <c r="L19045">
        <v>17</v>
      </c>
      <c r="M19045">
        <v>99</v>
      </c>
      <c r="N19045" t="s">
        <v>18</v>
      </c>
      <c r="O19045" s="1">
        <v>5.0483299999999999E-26</v>
      </c>
      <c r="P19045">
        <v>306</v>
      </c>
    </row>
    <row r="19046" spans="1:16" x14ac:dyDescent="0.25">
      <c r="A19046" t="s">
        <v>28176</v>
      </c>
      <c r="B19046">
        <v>2931</v>
      </c>
      <c r="C19046" s="3" t="str">
        <f>HYPERLINK("http://www.uniprot.org/uniprot/I1N5H9","tr|I1N5H9|I1N5H9_SOYBN")</f>
        <v>tr|I1N5H9|I1N5H9_SOYBN</v>
      </c>
      <c r="D19046" t="s">
        <v>99</v>
      </c>
      <c r="E19046">
        <v>78.180000000000007</v>
      </c>
      <c r="F19046">
        <v>972</v>
      </c>
      <c r="G19046">
        <v>212</v>
      </c>
      <c r="H19046">
        <v>5</v>
      </c>
      <c r="I19046">
        <v>19</v>
      </c>
      <c r="J19046">
        <v>2919</v>
      </c>
      <c r="K19046">
        <v>1</v>
      </c>
      <c r="L19046">
        <v>1</v>
      </c>
      <c r="M19046">
        <v>958</v>
      </c>
      <c r="N19046" t="s">
        <v>18</v>
      </c>
      <c r="O19046">
        <v>0</v>
      </c>
      <c r="P19046">
        <v>3769</v>
      </c>
    </row>
    <row r="19047" spans="1:16" x14ac:dyDescent="0.25">
      <c r="A19047" t="s">
        <v>28177</v>
      </c>
      <c r="B19047">
        <v>1557</v>
      </c>
      <c r="C19047" s="3" t="str">
        <f>HYPERLINK("http://www.uniprot.org/uniprot/G7L2H8","tr|G7L2H8|G7L2H8_MEDTR")</f>
        <v>tr|G7L2H8|G7L2H8_MEDTR</v>
      </c>
      <c r="D19047" t="s">
        <v>28178</v>
      </c>
      <c r="E19047">
        <v>89.57</v>
      </c>
      <c r="F19047">
        <v>518</v>
      </c>
      <c r="G19047">
        <v>54</v>
      </c>
      <c r="H19047">
        <v>0</v>
      </c>
      <c r="I19047">
        <v>1</v>
      </c>
      <c r="J19047">
        <v>1554</v>
      </c>
      <c r="K19047">
        <v>1</v>
      </c>
      <c r="L19047">
        <v>256</v>
      </c>
      <c r="M19047">
        <v>773</v>
      </c>
      <c r="N19047" t="s">
        <v>18</v>
      </c>
      <c r="O19047">
        <v>0</v>
      </c>
      <c r="P19047">
        <v>2505</v>
      </c>
    </row>
    <row r="19048" spans="1:16" x14ac:dyDescent="0.25">
      <c r="A19048" t="s">
        <v>28179</v>
      </c>
      <c r="B19048">
        <v>5700</v>
      </c>
      <c r="C19048" s="3" t="str">
        <f>HYPERLINK("http://www.uniprot.org/uniprot/M5WED5","tr|M5WED5|M5WED5_PRUPE")</f>
        <v>tr|M5WED5|M5WED5_PRUPE</v>
      </c>
      <c r="D19048" t="s">
        <v>28180</v>
      </c>
      <c r="E19048">
        <v>56.49</v>
      </c>
      <c r="F19048">
        <v>1940</v>
      </c>
      <c r="G19048">
        <v>844</v>
      </c>
      <c r="H19048">
        <v>48</v>
      </c>
      <c r="I19048">
        <v>22</v>
      </c>
      <c r="J19048">
        <v>5697</v>
      </c>
      <c r="K19048">
        <v>1</v>
      </c>
      <c r="L19048">
        <v>4</v>
      </c>
      <c r="M19048">
        <v>1771</v>
      </c>
      <c r="N19048" t="s">
        <v>18</v>
      </c>
      <c r="O19048">
        <v>0</v>
      </c>
      <c r="P19048">
        <v>5154</v>
      </c>
    </row>
    <row r="19049" spans="1:16" x14ac:dyDescent="0.25">
      <c r="A19049" t="s">
        <v>28181</v>
      </c>
      <c r="B19049">
        <v>759</v>
      </c>
      <c r="C19049" s="3" t="str">
        <f>HYPERLINK("http://www.uniprot.org/uniprot/G7KSA9","tr|G7KSA9|G7KSA9_MEDTR")</f>
        <v>tr|G7KSA9|G7KSA9_MEDTR</v>
      </c>
      <c r="D19049" t="s">
        <v>28182</v>
      </c>
      <c r="E19049">
        <v>85.39</v>
      </c>
      <c r="F19049">
        <v>226</v>
      </c>
      <c r="G19049">
        <v>33</v>
      </c>
      <c r="H19049">
        <v>0</v>
      </c>
      <c r="I19049">
        <v>79</v>
      </c>
      <c r="J19049">
        <v>756</v>
      </c>
      <c r="K19049">
        <v>1</v>
      </c>
      <c r="L19049">
        <v>873</v>
      </c>
      <c r="M19049">
        <v>1098</v>
      </c>
      <c r="N19049" t="s">
        <v>18</v>
      </c>
      <c r="O19049" s="1">
        <v>3.8246699999999998E-99</v>
      </c>
      <c r="P19049">
        <v>940</v>
      </c>
    </row>
    <row r="19050" spans="1:16" x14ac:dyDescent="0.25">
      <c r="A19050" t="s">
        <v>28183</v>
      </c>
      <c r="B19050">
        <v>267</v>
      </c>
      <c r="C19050" s="3" t="str">
        <f>HYPERLINK("http://www.uniprot.org/uniprot/G7L204","tr|G7L204|G7L204_MEDTR")</f>
        <v>tr|G7L204|G7L204_MEDTR</v>
      </c>
      <c r="D19050" t="s">
        <v>28184</v>
      </c>
      <c r="E19050">
        <v>77.08</v>
      </c>
      <c r="F19050">
        <v>48</v>
      </c>
      <c r="G19050">
        <v>11</v>
      </c>
      <c r="H19050">
        <v>1</v>
      </c>
      <c r="I19050">
        <v>61</v>
      </c>
      <c r="J19050">
        <v>201</v>
      </c>
      <c r="K19050">
        <v>1</v>
      </c>
      <c r="L19050">
        <v>21</v>
      </c>
      <c r="M19050">
        <v>67</v>
      </c>
      <c r="N19050" t="s">
        <v>18</v>
      </c>
      <c r="O19050" s="1">
        <v>4.5377000000000003E-11</v>
      </c>
      <c r="P19050">
        <v>177</v>
      </c>
    </row>
    <row r="19051" spans="1:16" x14ac:dyDescent="0.25">
      <c r="A19051" t="s">
        <v>28185</v>
      </c>
      <c r="B19051">
        <v>465</v>
      </c>
      <c r="C19051" s="3" t="str">
        <f>HYPERLINK("http://www.uniprot.org/uniprot/I1MQ59","tr|I1MQ59|I1MQ59_SOYBN")</f>
        <v>tr|I1MQ59|I1MQ59_SOYBN</v>
      </c>
      <c r="D19051" t="s">
        <v>28</v>
      </c>
      <c r="E19051">
        <v>68.55</v>
      </c>
      <c r="F19051">
        <v>159</v>
      </c>
      <c r="G19051">
        <v>50</v>
      </c>
      <c r="H19051">
        <v>5</v>
      </c>
      <c r="I19051">
        <v>1</v>
      </c>
      <c r="J19051">
        <v>462</v>
      </c>
      <c r="K19051">
        <v>1</v>
      </c>
      <c r="L19051">
        <v>89</v>
      </c>
      <c r="M19051">
        <v>246</v>
      </c>
      <c r="N19051" t="s">
        <v>18</v>
      </c>
      <c r="O19051" s="1">
        <v>2.41224E-52</v>
      </c>
      <c r="P19051">
        <v>533</v>
      </c>
    </row>
    <row r="19052" spans="1:16" x14ac:dyDescent="0.25">
      <c r="A19052" t="s">
        <v>28186</v>
      </c>
      <c r="B19052">
        <v>741</v>
      </c>
      <c r="C19052" s="3" t="str">
        <f>HYPERLINK("http://www.uniprot.org/uniprot/B7FGG0","tr|B7FGG0|B7FGG0_MEDTR")</f>
        <v>tr|B7FGG0|B7FGG0_MEDTR</v>
      </c>
      <c r="D19052" t="s">
        <v>22</v>
      </c>
      <c r="E19052">
        <v>60.81</v>
      </c>
      <c r="F19052">
        <v>245</v>
      </c>
      <c r="G19052">
        <v>96</v>
      </c>
      <c r="H19052">
        <v>6</v>
      </c>
      <c r="I19052">
        <v>1</v>
      </c>
      <c r="J19052">
        <v>717</v>
      </c>
      <c r="K19052">
        <v>1</v>
      </c>
      <c r="L19052">
        <v>1</v>
      </c>
      <c r="M19052">
        <v>245</v>
      </c>
      <c r="N19052" t="s">
        <v>18</v>
      </c>
      <c r="O19052" s="1">
        <v>2.5288500000000001E-68</v>
      </c>
      <c r="P19052">
        <v>674</v>
      </c>
    </row>
    <row r="19053" spans="1:16" x14ac:dyDescent="0.25">
      <c r="A19053" t="s">
        <v>28187</v>
      </c>
      <c r="B19053">
        <v>741</v>
      </c>
      <c r="C19053" s="3" t="str">
        <f>HYPERLINK("http://www.uniprot.org/uniprot/I1JER2","tr|I1JER2|I1JER2_SOYBN")</f>
        <v>tr|I1JER2|I1JER2_SOYBN</v>
      </c>
      <c r="D19053" t="s">
        <v>28</v>
      </c>
      <c r="E19053">
        <v>56.06</v>
      </c>
      <c r="F19053">
        <v>66</v>
      </c>
      <c r="G19053">
        <v>29</v>
      </c>
      <c r="H19053">
        <v>1</v>
      </c>
      <c r="I19053">
        <v>541</v>
      </c>
      <c r="J19053">
        <v>735</v>
      </c>
      <c r="K19053">
        <v>1</v>
      </c>
      <c r="L19053">
        <v>224</v>
      </c>
      <c r="M19053">
        <v>289</v>
      </c>
      <c r="N19053" t="s">
        <v>18</v>
      </c>
      <c r="O19053" s="1">
        <v>3.47378E-9</v>
      </c>
      <c r="P19053">
        <v>164</v>
      </c>
    </row>
    <row r="19054" spans="1:16" x14ac:dyDescent="0.25">
      <c r="A19054" t="s">
        <v>28188</v>
      </c>
      <c r="B19054">
        <v>2040</v>
      </c>
      <c r="C19054" s="3" t="str">
        <f>HYPERLINK("http://www.uniprot.org/uniprot/I1K896","tr|I1K896|I1K896_SOYBN")</f>
        <v>tr|I1K896|I1K896_SOYBN</v>
      </c>
      <c r="D19054" t="s">
        <v>28</v>
      </c>
      <c r="E19054">
        <v>79.150000000000006</v>
      </c>
      <c r="F19054">
        <v>710</v>
      </c>
      <c r="G19054">
        <v>148</v>
      </c>
      <c r="H19054">
        <v>34</v>
      </c>
      <c r="I19054">
        <v>10</v>
      </c>
      <c r="J19054">
        <v>2037</v>
      </c>
      <c r="K19054">
        <v>1</v>
      </c>
      <c r="L19054">
        <v>5</v>
      </c>
      <c r="M19054">
        <v>706</v>
      </c>
      <c r="N19054" t="s">
        <v>18</v>
      </c>
      <c r="O19054">
        <v>0</v>
      </c>
      <c r="P19054">
        <v>2911</v>
      </c>
    </row>
    <row r="19055" spans="1:16" x14ac:dyDescent="0.25">
      <c r="A19055" t="s">
        <v>28189</v>
      </c>
      <c r="B19055">
        <v>474</v>
      </c>
      <c r="C19055" s="3" t="str">
        <f>HYPERLINK("http://www.uniprot.org/uniprot/I1JTC1","tr|I1JTC1|I1JTC1_SOYBN")</f>
        <v>tr|I1JTC1|I1JTC1_SOYBN</v>
      </c>
      <c r="D19055" t="s">
        <v>28</v>
      </c>
      <c r="E19055">
        <v>46.97</v>
      </c>
      <c r="F19055">
        <v>149</v>
      </c>
      <c r="G19055">
        <v>79</v>
      </c>
      <c r="H19055">
        <v>3</v>
      </c>
      <c r="I19055">
        <v>22</v>
      </c>
      <c r="J19055">
        <v>459</v>
      </c>
      <c r="K19055">
        <v>1</v>
      </c>
      <c r="L19055">
        <v>19</v>
      </c>
      <c r="M19055">
        <v>153</v>
      </c>
      <c r="N19055" t="s">
        <v>18</v>
      </c>
      <c r="O19055" s="1">
        <v>3.4555799999999999E-27</v>
      </c>
      <c r="P19055">
        <v>316</v>
      </c>
    </row>
    <row r="19056" spans="1:16" x14ac:dyDescent="0.25">
      <c r="A19056" t="s">
        <v>28190</v>
      </c>
      <c r="B19056">
        <v>5316</v>
      </c>
      <c r="C19056" s="3" t="str">
        <f>HYPERLINK("http://www.uniprot.org/uniprot/I1N058","tr|I1N058|I1N058_SOYBN")</f>
        <v>tr|I1N058|I1N058_SOYBN</v>
      </c>
      <c r="D19056" t="s">
        <v>71</v>
      </c>
      <c r="E19056">
        <v>80.5</v>
      </c>
      <c r="F19056">
        <v>1759</v>
      </c>
      <c r="G19056">
        <v>343</v>
      </c>
      <c r="H19056">
        <v>36</v>
      </c>
      <c r="I19056">
        <v>142</v>
      </c>
      <c r="J19056">
        <v>5310</v>
      </c>
      <c r="K19056">
        <v>1</v>
      </c>
      <c r="L19056">
        <v>25</v>
      </c>
      <c r="M19056">
        <v>1753</v>
      </c>
      <c r="N19056" t="s">
        <v>18</v>
      </c>
      <c r="O19056">
        <v>0</v>
      </c>
      <c r="P19056">
        <v>7165</v>
      </c>
    </row>
    <row r="19057" spans="1:16" x14ac:dyDescent="0.25">
      <c r="A19057" t="s">
        <v>28191</v>
      </c>
      <c r="B19057">
        <v>3450</v>
      </c>
      <c r="C19057" s="3" t="str">
        <f>HYPERLINK("http://www.uniprot.org/uniprot/H9CDQ2","tr|H9CDQ2|H9CDQ2_SOYBN")</f>
        <v>tr|H9CDQ2|H9CDQ2_SOYBN</v>
      </c>
      <c r="D19057" t="s">
        <v>28192</v>
      </c>
      <c r="E19057">
        <v>79.66</v>
      </c>
      <c r="F19057">
        <v>1121</v>
      </c>
      <c r="G19057">
        <v>228</v>
      </c>
      <c r="H19057">
        <v>10</v>
      </c>
      <c r="I19057">
        <v>109</v>
      </c>
      <c r="J19057">
        <v>3441</v>
      </c>
      <c r="K19057">
        <v>1</v>
      </c>
      <c r="L19057">
        <v>27</v>
      </c>
      <c r="M19057">
        <v>1143</v>
      </c>
      <c r="N19057" t="s">
        <v>18</v>
      </c>
      <c r="O19057">
        <v>0</v>
      </c>
      <c r="P19057">
        <v>4411</v>
      </c>
    </row>
    <row r="19058" spans="1:16" x14ac:dyDescent="0.25">
      <c r="A19058" t="s">
        <v>28193</v>
      </c>
      <c r="B19058">
        <v>813</v>
      </c>
      <c r="C19058" s="3" t="str">
        <f>HYPERLINK("http://www.uniprot.org/uniprot/G7L7B6","tr|G7L7B6|G7L7B6_MEDTR")</f>
        <v>tr|G7L7B6|G7L7B6_MEDTR</v>
      </c>
      <c r="D19058" t="s">
        <v>28155</v>
      </c>
      <c r="E19058">
        <v>82.96</v>
      </c>
      <c r="F19058">
        <v>270</v>
      </c>
      <c r="G19058">
        <v>46</v>
      </c>
      <c r="H19058">
        <v>0</v>
      </c>
      <c r="I19058">
        <v>1</v>
      </c>
      <c r="J19058">
        <v>810</v>
      </c>
      <c r="K19058">
        <v>1</v>
      </c>
      <c r="L19058">
        <v>1</v>
      </c>
      <c r="M19058">
        <v>269</v>
      </c>
      <c r="N19058" t="s">
        <v>18</v>
      </c>
      <c r="O19058" s="1">
        <v>7.6873200000000003E-120</v>
      </c>
      <c r="P19058">
        <v>1119</v>
      </c>
    </row>
    <row r="19059" spans="1:16" x14ac:dyDescent="0.25">
      <c r="A19059" t="s">
        <v>28194</v>
      </c>
      <c r="B19059">
        <v>879</v>
      </c>
      <c r="C19059" s="3" t="str">
        <f>HYPERLINK("http://www.uniprot.org/uniprot/G7JPF9","tr|G7JPF9|G7JPF9_MEDTR")</f>
        <v>tr|G7JPF9|G7JPF9_MEDTR</v>
      </c>
      <c r="D19059" t="s">
        <v>28195</v>
      </c>
      <c r="E19059">
        <v>58.16</v>
      </c>
      <c r="F19059">
        <v>294</v>
      </c>
      <c r="G19059">
        <v>123</v>
      </c>
      <c r="H19059">
        <v>4</v>
      </c>
      <c r="I19059">
        <v>4</v>
      </c>
      <c r="J19059">
        <v>873</v>
      </c>
      <c r="K19059">
        <v>1</v>
      </c>
      <c r="L19059">
        <v>1</v>
      </c>
      <c r="M19059">
        <v>291</v>
      </c>
      <c r="N19059" t="s">
        <v>18</v>
      </c>
      <c r="O19059" s="1">
        <v>1.9422600000000001E-74</v>
      </c>
      <c r="P19059">
        <v>728</v>
      </c>
    </row>
    <row r="19060" spans="1:16" x14ac:dyDescent="0.25">
      <c r="A19060" t="s">
        <v>28196</v>
      </c>
      <c r="B19060">
        <v>732</v>
      </c>
      <c r="C19060" s="3" t="str">
        <f>HYPERLINK("http://www.uniprot.org/uniprot/I1JGF8","tr|I1JGF8|I1JGF8_SOYBN")</f>
        <v>tr|I1JGF8|I1JGF8_SOYBN</v>
      </c>
      <c r="D19060" t="s">
        <v>28</v>
      </c>
      <c r="E19060">
        <v>36.840000000000003</v>
      </c>
      <c r="F19060">
        <v>171</v>
      </c>
      <c r="G19060">
        <v>108</v>
      </c>
      <c r="H19060">
        <v>7</v>
      </c>
      <c r="I19060">
        <v>1</v>
      </c>
      <c r="J19060">
        <v>492</v>
      </c>
      <c r="K19060">
        <v>1</v>
      </c>
      <c r="L19060">
        <v>331</v>
      </c>
      <c r="M19060">
        <v>495</v>
      </c>
      <c r="N19060" t="s">
        <v>18</v>
      </c>
      <c r="O19060" s="1">
        <v>5.7427499999999997E-17</v>
      </c>
      <c r="P19060">
        <v>231</v>
      </c>
    </row>
    <row r="19061" spans="1:16" x14ac:dyDescent="0.25">
      <c r="A19061" t="s">
        <v>28197</v>
      </c>
      <c r="B19061">
        <v>312</v>
      </c>
      <c r="C19061" s="3" t="str">
        <f>HYPERLINK("http://www.uniprot.org/uniprot/R7W1L4","tr|R7W1L4|R7W1L4_AEGTA")</f>
        <v>tr|R7W1L4|R7W1L4_AEGTA</v>
      </c>
      <c r="D19061" t="s">
        <v>1134</v>
      </c>
      <c r="E19061">
        <v>100</v>
      </c>
      <c r="F19061">
        <v>82</v>
      </c>
      <c r="G19061">
        <v>0</v>
      </c>
      <c r="H19061">
        <v>0</v>
      </c>
      <c r="I19061">
        <v>64</v>
      </c>
      <c r="J19061">
        <v>309</v>
      </c>
      <c r="K19061">
        <v>1</v>
      </c>
      <c r="L19061">
        <v>15</v>
      </c>
      <c r="M19061">
        <v>96</v>
      </c>
      <c r="N19061" t="s">
        <v>18</v>
      </c>
      <c r="O19061" s="1">
        <v>4.4119799999999998E-38</v>
      </c>
      <c r="P19061">
        <v>410</v>
      </c>
    </row>
    <row r="19062" spans="1:16" x14ac:dyDescent="0.25">
      <c r="A19062" t="s">
        <v>28198</v>
      </c>
      <c r="B19062">
        <v>717</v>
      </c>
      <c r="C19062" s="3" t="str">
        <f>HYPERLINK("http://www.uniprot.org/uniprot/I1KJB2","tr|I1KJB2|I1KJB2_SOYBN")</f>
        <v>tr|I1KJB2|I1KJB2_SOYBN</v>
      </c>
      <c r="D19062" t="s">
        <v>28</v>
      </c>
      <c r="E19062">
        <v>73.44</v>
      </c>
      <c r="F19062">
        <v>241</v>
      </c>
      <c r="G19062">
        <v>64</v>
      </c>
      <c r="H19062">
        <v>3</v>
      </c>
      <c r="I19062">
        <v>1</v>
      </c>
      <c r="J19062">
        <v>714</v>
      </c>
      <c r="K19062">
        <v>1</v>
      </c>
      <c r="L19062">
        <v>1</v>
      </c>
      <c r="M19062">
        <v>238</v>
      </c>
      <c r="N19062" t="s">
        <v>18</v>
      </c>
      <c r="O19062" s="1">
        <v>2.97494E-95</v>
      </c>
      <c r="P19062">
        <v>906</v>
      </c>
    </row>
    <row r="19063" spans="1:16" x14ac:dyDescent="0.25">
      <c r="A19063" t="s">
        <v>28199</v>
      </c>
      <c r="B19063">
        <v>1611</v>
      </c>
      <c r="C19063" s="3" t="str">
        <f>HYPERLINK("http://www.uniprot.org/uniprot/G7JPU6","tr|G7JPU6|G7JPU6_MEDTR")</f>
        <v>tr|G7JPU6|G7JPU6_MEDTR</v>
      </c>
      <c r="D19063" t="s">
        <v>28200</v>
      </c>
      <c r="E19063">
        <v>92.77</v>
      </c>
      <c r="F19063">
        <v>512</v>
      </c>
      <c r="G19063">
        <v>37</v>
      </c>
      <c r="H19063">
        <v>0</v>
      </c>
      <c r="I19063">
        <v>73</v>
      </c>
      <c r="J19063">
        <v>1608</v>
      </c>
      <c r="K19063">
        <v>1</v>
      </c>
      <c r="L19063">
        <v>33</v>
      </c>
      <c r="M19063">
        <v>544</v>
      </c>
      <c r="N19063" t="s">
        <v>18</v>
      </c>
      <c r="O19063">
        <v>0</v>
      </c>
      <c r="P19063">
        <v>2517</v>
      </c>
    </row>
    <row r="19064" spans="1:16" x14ac:dyDescent="0.25">
      <c r="A19064" t="s">
        <v>28201</v>
      </c>
      <c r="B19064">
        <v>1764</v>
      </c>
      <c r="C19064" s="3" t="str">
        <f>HYPERLINK("http://www.uniprot.org/uniprot/G7K819","tr|G7K819|G7K819_MEDTR")</f>
        <v>tr|G7K819|G7K819_MEDTR</v>
      </c>
      <c r="D19064" t="s">
        <v>28202</v>
      </c>
      <c r="E19064">
        <v>84.65</v>
      </c>
      <c r="F19064">
        <v>593</v>
      </c>
      <c r="G19064">
        <v>91</v>
      </c>
      <c r="H19064">
        <v>6</v>
      </c>
      <c r="I19064">
        <v>1</v>
      </c>
      <c r="J19064">
        <v>1761</v>
      </c>
      <c r="K19064">
        <v>1</v>
      </c>
      <c r="L19064">
        <v>1</v>
      </c>
      <c r="M19064">
        <v>587</v>
      </c>
      <c r="N19064" t="s">
        <v>18</v>
      </c>
      <c r="O19064">
        <v>0</v>
      </c>
      <c r="P19064">
        <v>2504</v>
      </c>
    </row>
    <row r="19065" spans="1:16" x14ac:dyDescent="0.25">
      <c r="A19065" t="s">
        <v>28203</v>
      </c>
      <c r="B19065">
        <v>1341</v>
      </c>
      <c r="C19065" s="3" t="str">
        <f>HYPERLINK("http://www.uniprot.org/uniprot/K7MNX2","tr|K7MNX2|K7MNX2_SOYBN")</f>
        <v>tr|K7MNX2|K7MNX2_SOYBN</v>
      </c>
      <c r="D19065" t="s">
        <v>28</v>
      </c>
      <c r="E19065">
        <v>24.77</v>
      </c>
      <c r="F19065">
        <v>226</v>
      </c>
      <c r="G19065">
        <v>170</v>
      </c>
      <c r="H19065">
        <v>1</v>
      </c>
      <c r="I19065">
        <v>283</v>
      </c>
      <c r="J19065">
        <v>957</v>
      </c>
      <c r="K19065">
        <v>1</v>
      </c>
      <c r="L19065">
        <v>265</v>
      </c>
      <c r="M19065">
        <v>483</v>
      </c>
      <c r="N19065" t="s">
        <v>18</v>
      </c>
      <c r="O19065" s="1">
        <v>2.32653E-15</v>
      </c>
      <c r="P19065">
        <v>221</v>
      </c>
    </row>
    <row r="19066" spans="1:16" x14ac:dyDescent="0.25">
      <c r="A19066" t="s">
        <v>28204</v>
      </c>
      <c r="B19066">
        <v>2031</v>
      </c>
      <c r="C19066" s="3" t="str">
        <f>HYPERLINK("http://www.uniprot.org/uniprot/G7ZYL0","tr|G7ZYL0|G7ZYL0_MEDTR")</f>
        <v>tr|G7ZYL0|G7ZYL0_MEDTR</v>
      </c>
      <c r="D19066" t="s">
        <v>28205</v>
      </c>
      <c r="E19066">
        <v>82.17</v>
      </c>
      <c r="F19066">
        <v>662</v>
      </c>
      <c r="G19066">
        <v>118</v>
      </c>
      <c r="H19066">
        <v>0</v>
      </c>
      <c r="I19066">
        <v>28</v>
      </c>
      <c r="J19066">
        <v>2013</v>
      </c>
      <c r="K19066">
        <v>1</v>
      </c>
      <c r="L19066">
        <v>10</v>
      </c>
      <c r="M19066">
        <v>668</v>
      </c>
      <c r="N19066" t="s">
        <v>18</v>
      </c>
      <c r="O19066">
        <v>0</v>
      </c>
      <c r="P19066">
        <v>2872</v>
      </c>
    </row>
    <row r="19067" spans="1:16" x14ac:dyDescent="0.25">
      <c r="A19067" t="s">
        <v>28206</v>
      </c>
      <c r="B19067">
        <v>876</v>
      </c>
      <c r="C19067" s="3" t="str">
        <f>HYPERLINK("http://www.uniprot.org/uniprot/K7LAA6","tr|K7LAA6|K7LAA6_SOYBN")</f>
        <v>tr|K7LAA6|K7LAA6_SOYBN</v>
      </c>
      <c r="D19067" t="s">
        <v>28</v>
      </c>
      <c r="E19067">
        <v>33.1</v>
      </c>
      <c r="F19067">
        <v>287</v>
      </c>
      <c r="G19067">
        <v>192</v>
      </c>
      <c r="H19067">
        <v>27</v>
      </c>
      <c r="I19067">
        <v>64</v>
      </c>
      <c r="J19067">
        <v>843</v>
      </c>
      <c r="K19067">
        <v>1</v>
      </c>
      <c r="L19067">
        <v>141</v>
      </c>
      <c r="M19067">
        <v>420</v>
      </c>
      <c r="N19067" t="s">
        <v>18</v>
      </c>
      <c r="O19067" s="1">
        <v>4.9747500000000001E-30</v>
      </c>
      <c r="P19067">
        <v>345</v>
      </c>
    </row>
    <row r="19068" spans="1:16" x14ac:dyDescent="0.25">
      <c r="A19068" t="s">
        <v>28207</v>
      </c>
      <c r="B19068">
        <v>1671</v>
      </c>
      <c r="C19068" s="3" t="str">
        <f>HYPERLINK("http://www.uniprot.org/uniprot/G7LDW5","tr|G7LDW5|G7LDW5_MEDTR")</f>
        <v>tr|G7LDW5|G7LDW5_MEDTR</v>
      </c>
      <c r="D19068" t="s">
        <v>12981</v>
      </c>
      <c r="E19068">
        <v>75.09</v>
      </c>
      <c r="F19068">
        <v>273</v>
      </c>
      <c r="G19068">
        <v>68</v>
      </c>
      <c r="H19068">
        <v>8</v>
      </c>
      <c r="I19068">
        <v>859</v>
      </c>
      <c r="J19068">
        <v>1653</v>
      </c>
      <c r="K19068">
        <v>1</v>
      </c>
      <c r="L19068">
        <v>204</v>
      </c>
      <c r="M19068">
        <v>476</v>
      </c>
      <c r="N19068" t="s">
        <v>18</v>
      </c>
      <c r="O19068" s="1">
        <v>2.4978099999999999E-105</v>
      </c>
      <c r="P19068">
        <v>998</v>
      </c>
    </row>
    <row r="19069" spans="1:16" x14ac:dyDescent="0.25">
      <c r="A19069" t="s">
        <v>28208</v>
      </c>
      <c r="B19069">
        <v>324</v>
      </c>
      <c r="C19069" s="3" t="str">
        <f>HYPERLINK("http://www.uniprot.org/uniprot/G7J9E6","tr|G7J9E6|G7J9E6_MEDTR")</f>
        <v>tr|G7J9E6|G7J9E6_MEDTR</v>
      </c>
      <c r="D19069" t="s">
        <v>15527</v>
      </c>
      <c r="E19069">
        <v>62.61</v>
      </c>
      <c r="F19069">
        <v>107</v>
      </c>
      <c r="G19069">
        <v>40</v>
      </c>
      <c r="H19069">
        <v>0</v>
      </c>
      <c r="I19069">
        <v>1</v>
      </c>
      <c r="J19069">
        <v>321</v>
      </c>
      <c r="K19069">
        <v>1</v>
      </c>
      <c r="L19069">
        <v>84</v>
      </c>
      <c r="M19069">
        <v>190</v>
      </c>
      <c r="N19069" t="s">
        <v>18</v>
      </c>
      <c r="O19069" s="1">
        <v>2.38869E-31</v>
      </c>
      <c r="P19069">
        <v>352</v>
      </c>
    </row>
    <row r="19070" spans="1:16" x14ac:dyDescent="0.25">
      <c r="A19070" t="s">
        <v>28209</v>
      </c>
      <c r="B19070">
        <v>1722</v>
      </c>
      <c r="C19070" s="3" t="str">
        <f>HYPERLINK("http://www.uniprot.org/uniprot/K7LW72","tr|K7LW72|K7LW72_SOYBN")</f>
        <v>tr|K7LW72|K7LW72_SOYBN</v>
      </c>
      <c r="D19070" t="s">
        <v>28</v>
      </c>
      <c r="E19070">
        <v>49.65</v>
      </c>
      <c r="F19070">
        <v>584</v>
      </c>
      <c r="G19070">
        <v>294</v>
      </c>
      <c r="H19070">
        <v>31</v>
      </c>
      <c r="I19070">
        <v>1</v>
      </c>
      <c r="J19070">
        <v>1659</v>
      </c>
      <c r="K19070">
        <v>1</v>
      </c>
      <c r="L19070">
        <v>15</v>
      </c>
      <c r="M19070">
        <v>559</v>
      </c>
      <c r="N19070" t="s">
        <v>18</v>
      </c>
      <c r="O19070" s="1">
        <v>1.42137E-119</v>
      </c>
      <c r="P19070">
        <v>1121</v>
      </c>
    </row>
    <row r="19071" spans="1:16" x14ac:dyDescent="0.25">
      <c r="A19071" t="s">
        <v>28210</v>
      </c>
      <c r="B19071">
        <v>867</v>
      </c>
      <c r="C19071" s="3" t="str">
        <f>HYPERLINK("http://www.uniprot.org/uniprot/I3SZ63","tr|I3SZ63|I3SZ63_MEDTR")</f>
        <v>tr|I3SZ63|I3SZ63_MEDTR</v>
      </c>
      <c r="D19071" t="s">
        <v>22</v>
      </c>
      <c r="E19071">
        <v>75.34</v>
      </c>
      <c r="F19071">
        <v>292</v>
      </c>
      <c r="G19071">
        <v>72</v>
      </c>
      <c r="H19071">
        <v>26</v>
      </c>
      <c r="I19071">
        <v>52</v>
      </c>
      <c r="J19071">
        <v>849</v>
      </c>
      <c r="K19071">
        <v>1</v>
      </c>
      <c r="L19071">
        <v>18</v>
      </c>
      <c r="M19071">
        <v>309</v>
      </c>
      <c r="N19071" t="s">
        <v>18</v>
      </c>
      <c r="O19071" s="1">
        <v>5.6123500000000004E-119</v>
      </c>
      <c r="P19071">
        <v>1112</v>
      </c>
    </row>
    <row r="19072" spans="1:16" x14ac:dyDescent="0.25">
      <c r="A19072" t="s">
        <v>28211</v>
      </c>
      <c r="B19072">
        <v>516</v>
      </c>
      <c r="C19072" s="3" t="str">
        <f>HYPERLINK("http://www.uniprot.org/uniprot/I1M360","tr|I1M360|I1M360_SOYBN")</f>
        <v>tr|I1M360|I1M360_SOYBN</v>
      </c>
      <c r="D19072" t="s">
        <v>28</v>
      </c>
      <c r="E19072">
        <v>56.61</v>
      </c>
      <c r="F19072">
        <v>136</v>
      </c>
      <c r="G19072">
        <v>59</v>
      </c>
      <c r="H19072">
        <v>6</v>
      </c>
      <c r="I19072">
        <v>118</v>
      </c>
      <c r="J19072">
        <v>507</v>
      </c>
      <c r="K19072">
        <v>1</v>
      </c>
      <c r="L19072">
        <v>52</v>
      </c>
      <c r="M19072">
        <v>185</v>
      </c>
      <c r="N19072" t="s">
        <v>18</v>
      </c>
      <c r="O19072" s="1">
        <v>1.74094E-34</v>
      </c>
      <c r="P19072">
        <v>379</v>
      </c>
    </row>
    <row r="19073" spans="1:16" x14ac:dyDescent="0.25">
      <c r="A19073" t="s">
        <v>28212</v>
      </c>
      <c r="B19073">
        <v>645</v>
      </c>
      <c r="C19073" s="3" t="str">
        <f>HYPERLINK("http://www.uniprot.org/uniprot/I1K1I9","tr|I1K1I9|I1K1I9_SOYBN")</f>
        <v>tr|I1K1I9|I1K1I9_SOYBN</v>
      </c>
      <c r="D19073" t="s">
        <v>28</v>
      </c>
      <c r="E19073">
        <v>51.92</v>
      </c>
      <c r="F19073">
        <v>208</v>
      </c>
      <c r="G19073">
        <v>100</v>
      </c>
      <c r="H19073">
        <v>46</v>
      </c>
      <c r="I19073">
        <v>145</v>
      </c>
      <c r="J19073">
        <v>630</v>
      </c>
      <c r="K19073">
        <v>1</v>
      </c>
      <c r="L19073">
        <v>53</v>
      </c>
      <c r="M19073">
        <v>259</v>
      </c>
      <c r="N19073" t="s">
        <v>18</v>
      </c>
      <c r="O19073" s="1">
        <v>2.3658200000000002E-47</v>
      </c>
      <c r="P19073">
        <v>492</v>
      </c>
    </row>
    <row r="19074" spans="1:16" x14ac:dyDescent="0.25">
      <c r="A19074" t="s">
        <v>28213</v>
      </c>
      <c r="B19074">
        <v>2508</v>
      </c>
      <c r="C19074" s="3" t="str">
        <f>HYPERLINK("http://www.uniprot.org/uniprot/G7JY34","tr|G7JY34|G7JY34_MEDTR")</f>
        <v>tr|G7JY34|G7JY34_MEDTR</v>
      </c>
      <c r="D19074" t="s">
        <v>28214</v>
      </c>
      <c r="E19074">
        <v>79.23</v>
      </c>
      <c r="F19074">
        <v>838</v>
      </c>
      <c r="G19074">
        <v>174</v>
      </c>
      <c r="H19074">
        <v>3</v>
      </c>
      <c r="I19074">
        <v>1</v>
      </c>
      <c r="J19074">
        <v>2505</v>
      </c>
      <c r="K19074">
        <v>1</v>
      </c>
      <c r="L19074">
        <v>1</v>
      </c>
      <c r="M19074">
        <v>825</v>
      </c>
      <c r="N19074" t="s">
        <v>18</v>
      </c>
      <c r="O19074">
        <v>0</v>
      </c>
      <c r="P19074">
        <v>3250</v>
      </c>
    </row>
    <row r="19075" spans="1:16" x14ac:dyDescent="0.25">
      <c r="A19075" t="s">
        <v>28215</v>
      </c>
      <c r="B19075">
        <v>2523</v>
      </c>
      <c r="C19075" s="3" t="str">
        <f>HYPERLINK("http://www.uniprot.org/uniprot/G7KYM9","tr|G7KYM9|G7KYM9_MEDTR")</f>
        <v>tr|G7KYM9|G7KYM9_MEDTR</v>
      </c>
      <c r="D19075" t="s">
        <v>28216</v>
      </c>
      <c r="E19075">
        <v>81.75</v>
      </c>
      <c r="F19075">
        <v>866</v>
      </c>
      <c r="G19075">
        <v>158</v>
      </c>
      <c r="H19075">
        <v>28</v>
      </c>
      <c r="I19075">
        <v>1</v>
      </c>
      <c r="J19075">
        <v>2514</v>
      </c>
      <c r="K19075">
        <v>1</v>
      </c>
      <c r="L19075">
        <v>18</v>
      </c>
      <c r="M19075">
        <v>883</v>
      </c>
      <c r="N19075" t="s">
        <v>18</v>
      </c>
      <c r="O19075">
        <v>0</v>
      </c>
      <c r="P19075">
        <v>3750</v>
      </c>
    </row>
    <row r="19076" spans="1:16" x14ac:dyDescent="0.25">
      <c r="A19076" t="s">
        <v>28217</v>
      </c>
      <c r="B19076">
        <v>1920</v>
      </c>
      <c r="C19076" s="3" t="str">
        <f>HYPERLINK("http://www.uniprot.org/uniprot/A5AYJ3","tr|A5AYJ3|A5AYJ3_VITVI")</f>
        <v>tr|A5AYJ3|A5AYJ3_VITVI</v>
      </c>
      <c r="D19076" t="s">
        <v>2676</v>
      </c>
      <c r="E19076">
        <v>59.05</v>
      </c>
      <c r="F19076">
        <v>657</v>
      </c>
      <c r="G19076">
        <v>269</v>
      </c>
      <c r="H19076">
        <v>26</v>
      </c>
      <c r="I19076">
        <v>25</v>
      </c>
      <c r="J19076">
        <v>1917</v>
      </c>
      <c r="K19076">
        <v>1</v>
      </c>
      <c r="L19076">
        <v>236</v>
      </c>
      <c r="M19076">
        <v>889</v>
      </c>
      <c r="N19076" t="s">
        <v>18</v>
      </c>
      <c r="O19076">
        <v>0</v>
      </c>
      <c r="P19076">
        <v>1952</v>
      </c>
    </row>
    <row r="19077" spans="1:16" x14ac:dyDescent="0.25">
      <c r="A19077" t="s">
        <v>28218</v>
      </c>
      <c r="B19077">
        <v>1482</v>
      </c>
      <c r="C19077" s="3" t="str">
        <f>HYPERLINK("http://www.uniprot.org/uniprot/G7L202","tr|G7L202|G7L202_MEDTR")</f>
        <v>tr|G7L202|G7L202_MEDTR</v>
      </c>
      <c r="D19077" t="s">
        <v>28219</v>
      </c>
      <c r="E19077">
        <v>70.489999999999995</v>
      </c>
      <c r="F19077">
        <v>505</v>
      </c>
      <c r="G19077">
        <v>149</v>
      </c>
      <c r="H19077">
        <v>12</v>
      </c>
      <c r="I19077">
        <v>1</v>
      </c>
      <c r="J19077">
        <v>1479</v>
      </c>
      <c r="K19077">
        <v>1</v>
      </c>
      <c r="L19077">
        <v>1</v>
      </c>
      <c r="M19077">
        <v>486</v>
      </c>
      <c r="N19077" t="s">
        <v>18</v>
      </c>
      <c r="O19077">
        <v>0</v>
      </c>
      <c r="P19077">
        <v>1821</v>
      </c>
    </row>
    <row r="19078" spans="1:16" x14ac:dyDescent="0.25">
      <c r="A19078" t="s">
        <v>28220</v>
      </c>
      <c r="B19078">
        <v>1593</v>
      </c>
      <c r="C19078" s="3" t="str">
        <f>HYPERLINK("http://www.uniprot.org/uniprot/I1JGF8","tr|I1JGF8|I1JGF8_SOYBN")</f>
        <v>tr|I1JGF8|I1JGF8_SOYBN</v>
      </c>
      <c r="D19078" t="s">
        <v>28</v>
      </c>
      <c r="E19078">
        <v>37.32</v>
      </c>
      <c r="F19078">
        <v>501</v>
      </c>
      <c r="G19078">
        <v>314</v>
      </c>
      <c r="H19078">
        <v>14</v>
      </c>
      <c r="I19078">
        <v>118</v>
      </c>
      <c r="J19078">
        <v>1578</v>
      </c>
      <c r="K19078">
        <v>1</v>
      </c>
      <c r="L19078">
        <v>88</v>
      </c>
      <c r="M19078">
        <v>572</v>
      </c>
      <c r="N19078" t="s">
        <v>18</v>
      </c>
      <c r="O19078" s="1">
        <v>2.4418400000000001E-70</v>
      </c>
      <c r="P19078">
        <v>696</v>
      </c>
    </row>
    <row r="19079" spans="1:16" x14ac:dyDescent="0.25">
      <c r="A19079" t="s">
        <v>28221</v>
      </c>
      <c r="B19079">
        <v>1263</v>
      </c>
      <c r="C19079" s="3" t="str">
        <f>HYPERLINK("http://www.uniprot.org/uniprot/G7I9U4","tr|G7I9U4|G7I9U4_MEDTR")</f>
        <v>tr|G7I9U4|G7I9U4_MEDTR</v>
      </c>
      <c r="D19079" t="s">
        <v>28222</v>
      </c>
      <c r="E19079">
        <v>77.010000000000005</v>
      </c>
      <c r="F19079">
        <v>422</v>
      </c>
      <c r="G19079">
        <v>97</v>
      </c>
      <c r="H19079">
        <v>2</v>
      </c>
      <c r="I19079">
        <v>1</v>
      </c>
      <c r="J19079">
        <v>1260</v>
      </c>
      <c r="K19079">
        <v>1</v>
      </c>
      <c r="L19079">
        <v>1</v>
      </c>
      <c r="M19079">
        <v>403</v>
      </c>
      <c r="N19079" t="s">
        <v>18</v>
      </c>
      <c r="O19079" s="1">
        <v>4.4062099999999999E-178</v>
      </c>
      <c r="P19079">
        <v>1624</v>
      </c>
    </row>
    <row r="19080" spans="1:16" x14ac:dyDescent="0.25">
      <c r="A19080" t="s">
        <v>28223</v>
      </c>
      <c r="B19080">
        <v>1083</v>
      </c>
      <c r="C19080" s="3" t="str">
        <f>HYPERLINK("http://www.uniprot.org/uniprot/G8A016","tr|G8A016|G8A016_MEDTR")</f>
        <v>tr|G8A016|G8A016_MEDTR</v>
      </c>
      <c r="D19080" t="s">
        <v>28224</v>
      </c>
      <c r="E19080">
        <v>72.09</v>
      </c>
      <c r="F19080">
        <v>362</v>
      </c>
      <c r="G19080">
        <v>101</v>
      </c>
      <c r="H19080">
        <v>10</v>
      </c>
      <c r="I19080">
        <v>1</v>
      </c>
      <c r="J19080">
        <v>1056</v>
      </c>
      <c r="K19080">
        <v>1</v>
      </c>
      <c r="L19080">
        <v>1</v>
      </c>
      <c r="M19080">
        <v>352</v>
      </c>
      <c r="N19080" t="s">
        <v>18</v>
      </c>
      <c r="O19080" s="1">
        <v>1.74435E-137</v>
      </c>
      <c r="P19080">
        <v>1273</v>
      </c>
    </row>
    <row r="19081" spans="1:16" x14ac:dyDescent="0.25">
      <c r="A19081" t="s">
        <v>28225</v>
      </c>
      <c r="B19081">
        <v>1767</v>
      </c>
      <c r="C19081" s="3" t="str">
        <f>HYPERLINK("http://www.uniprot.org/uniprot/Q2HY08","tr|Q2HY08|Q2HY08_MEDSA")</f>
        <v>tr|Q2HY08|Q2HY08_MEDSA</v>
      </c>
      <c r="D19081" t="s">
        <v>28226</v>
      </c>
      <c r="E19081">
        <v>72.33</v>
      </c>
      <c r="F19081">
        <v>582</v>
      </c>
      <c r="G19081">
        <v>161</v>
      </c>
      <c r="H19081">
        <v>1</v>
      </c>
      <c r="I19081">
        <v>16</v>
      </c>
      <c r="J19081">
        <v>1758</v>
      </c>
      <c r="K19081">
        <v>1</v>
      </c>
      <c r="L19081">
        <v>4</v>
      </c>
      <c r="M19081">
        <v>520</v>
      </c>
      <c r="N19081" t="s">
        <v>18</v>
      </c>
      <c r="O19081">
        <v>0</v>
      </c>
      <c r="P19081">
        <v>2137</v>
      </c>
    </row>
    <row r="19082" spans="1:16" x14ac:dyDescent="0.25">
      <c r="A19082" t="s">
        <v>28227</v>
      </c>
      <c r="B19082">
        <v>1146</v>
      </c>
      <c r="C19082" s="3" t="str">
        <f>HYPERLINK("http://www.uniprot.org/uniprot/I1KM42","tr|I1KM42|I1KM42_SOYBN")</f>
        <v>tr|I1KM42|I1KM42_SOYBN</v>
      </c>
      <c r="D19082" t="s">
        <v>28</v>
      </c>
      <c r="E19082">
        <v>79.58</v>
      </c>
      <c r="F19082">
        <v>382</v>
      </c>
      <c r="G19082">
        <v>78</v>
      </c>
      <c r="H19082">
        <v>2</v>
      </c>
      <c r="I19082">
        <v>1</v>
      </c>
      <c r="J19082">
        <v>1140</v>
      </c>
      <c r="K19082">
        <v>1</v>
      </c>
      <c r="L19082">
        <v>1</v>
      </c>
      <c r="M19082">
        <v>381</v>
      </c>
      <c r="N19082" t="s">
        <v>18</v>
      </c>
      <c r="O19082" s="1">
        <v>1.3112500000000001E-178</v>
      </c>
      <c r="P19082">
        <v>1628</v>
      </c>
    </row>
    <row r="19083" spans="1:16" x14ac:dyDescent="0.25">
      <c r="A19083" t="s">
        <v>28228</v>
      </c>
      <c r="B19083">
        <v>519</v>
      </c>
      <c r="C19083" s="3" t="str">
        <f>HYPERLINK("http://www.uniprot.org/uniprot/I1KYS4","tr|I1KYS4|I1KYS4_SOYBN")</f>
        <v>tr|I1KYS4|I1KYS4_SOYBN</v>
      </c>
      <c r="D19083" t="s">
        <v>71</v>
      </c>
      <c r="E19083">
        <v>98.14</v>
      </c>
      <c r="F19083">
        <v>54</v>
      </c>
      <c r="G19083">
        <v>1</v>
      </c>
      <c r="H19083">
        <v>0</v>
      </c>
      <c r="I19083">
        <v>355</v>
      </c>
      <c r="J19083">
        <v>516</v>
      </c>
      <c r="K19083">
        <v>1</v>
      </c>
      <c r="L19083">
        <v>1764</v>
      </c>
      <c r="M19083">
        <v>1817</v>
      </c>
      <c r="N19083" t="s">
        <v>18</v>
      </c>
      <c r="O19083" s="1">
        <v>1.6811799999999999E-21</v>
      </c>
      <c r="P19083">
        <v>267</v>
      </c>
    </row>
    <row r="19084" spans="1:16" x14ac:dyDescent="0.25">
      <c r="A19084" t="s">
        <v>28229</v>
      </c>
      <c r="B19084">
        <v>2136</v>
      </c>
      <c r="C19084" s="3" t="str">
        <f>HYPERLINK("http://www.uniprot.org/uniprot/Q5J884","tr|Q5J884|Q5J884_LOTJA")</f>
        <v>tr|Q5J884|Q5J884_LOTJA</v>
      </c>
      <c r="D19084" t="s">
        <v>28230</v>
      </c>
      <c r="E19084">
        <v>83.58</v>
      </c>
      <c r="F19084">
        <v>719</v>
      </c>
      <c r="G19084">
        <v>118</v>
      </c>
      <c r="H19084">
        <v>12</v>
      </c>
      <c r="I19084">
        <v>13</v>
      </c>
      <c r="J19084">
        <v>2133</v>
      </c>
      <c r="K19084">
        <v>1</v>
      </c>
      <c r="L19084">
        <v>4</v>
      </c>
      <c r="M19084">
        <v>718</v>
      </c>
      <c r="N19084" t="s">
        <v>18</v>
      </c>
      <c r="O19084">
        <v>0</v>
      </c>
      <c r="P19084">
        <v>3089</v>
      </c>
    </row>
    <row r="19085" spans="1:16" x14ac:dyDescent="0.25">
      <c r="A19085" t="s">
        <v>28231</v>
      </c>
      <c r="B19085">
        <v>1554</v>
      </c>
      <c r="C19085" s="3" t="str">
        <f>HYPERLINK("http://www.uniprot.org/uniprot/K7KQK3","tr|K7KQK3|K7KQK3_SOYBN")</f>
        <v>tr|K7KQK3|K7KQK3_SOYBN</v>
      </c>
      <c r="D19085" t="s">
        <v>28</v>
      </c>
      <c r="E19085">
        <v>57.9</v>
      </c>
      <c r="F19085">
        <v>525</v>
      </c>
      <c r="G19085">
        <v>221</v>
      </c>
      <c r="H19085">
        <v>11</v>
      </c>
      <c r="I19085">
        <v>10</v>
      </c>
      <c r="J19085">
        <v>1551</v>
      </c>
      <c r="K19085">
        <v>1</v>
      </c>
      <c r="L19085">
        <v>9</v>
      </c>
      <c r="M19085">
        <v>521</v>
      </c>
      <c r="N19085" t="s">
        <v>18</v>
      </c>
      <c r="O19085" s="1">
        <v>1.55186E-162</v>
      </c>
      <c r="P19085">
        <v>1491</v>
      </c>
    </row>
    <row r="19086" spans="1:16" x14ac:dyDescent="0.25">
      <c r="A19086" t="s">
        <v>28232</v>
      </c>
      <c r="B19086">
        <v>891</v>
      </c>
      <c r="C19086" s="3" t="str">
        <f>HYPERLINK("http://www.uniprot.org/uniprot/G7JIF3","tr|G7JIF3|G7JIF3_MEDTR")</f>
        <v>tr|G7JIF3|G7JIF3_MEDTR</v>
      </c>
      <c r="D19086" t="s">
        <v>28233</v>
      </c>
      <c r="E19086">
        <v>60.6</v>
      </c>
      <c r="F19086">
        <v>297</v>
      </c>
      <c r="G19086">
        <v>117</v>
      </c>
      <c r="H19086">
        <v>3</v>
      </c>
      <c r="I19086">
        <v>1</v>
      </c>
      <c r="J19086">
        <v>882</v>
      </c>
      <c r="K19086">
        <v>1</v>
      </c>
      <c r="L19086">
        <v>1</v>
      </c>
      <c r="M19086">
        <v>294</v>
      </c>
      <c r="N19086" t="s">
        <v>18</v>
      </c>
      <c r="O19086" s="1">
        <v>6.4009099999999997E-81</v>
      </c>
      <c r="P19086">
        <v>784</v>
      </c>
    </row>
    <row r="19087" spans="1:16" x14ac:dyDescent="0.25">
      <c r="A19087" t="s">
        <v>28234</v>
      </c>
      <c r="B19087">
        <v>438</v>
      </c>
      <c r="C19087" s="3" t="str">
        <f>HYPERLINK("http://www.uniprot.org/uniprot/G7JGY0","tr|G7JGY0|G7JGY0_MEDTR")</f>
        <v>tr|G7JGY0|G7JGY0_MEDTR</v>
      </c>
      <c r="D19087" t="s">
        <v>28235</v>
      </c>
      <c r="E19087">
        <v>93.1</v>
      </c>
      <c r="F19087">
        <v>145</v>
      </c>
      <c r="G19087">
        <v>10</v>
      </c>
      <c r="H19087">
        <v>0</v>
      </c>
      <c r="I19087">
        <v>1</v>
      </c>
      <c r="J19087">
        <v>435</v>
      </c>
      <c r="K19087">
        <v>1</v>
      </c>
      <c r="L19087">
        <v>25</v>
      </c>
      <c r="M19087">
        <v>169</v>
      </c>
      <c r="N19087" t="s">
        <v>18</v>
      </c>
      <c r="O19087" s="1">
        <v>1.05493E-71</v>
      </c>
      <c r="P19087">
        <v>700</v>
      </c>
    </row>
    <row r="19088" spans="1:16" x14ac:dyDescent="0.25">
      <c r="A19088" t="s">
        <v>28236</v>
      </c>
      <c r="B19088">
        <v>819</v>
      </c>
      <c r="C19088" s="3" t="str">
        <f>HYPERLINK("http://www.uniprot.org/uniprot/G7JVF9","tr|G7JVF9|G7JVF9_MEDTR")</f>
        <v>tr|G7JVF9|G7JVF9_MEDTR</v>
      </c>
      <c r="D19088" t="s">
        <v>28237</v>
      </c>
      <c r="E19088">
        <v>60</v>
      </c>
      <c r="F19088">
        <v>275</v>
      </c>
      <c r="G19088">
        <v>110</v>
      </c>
      <c r="H19088">
        <v>3</v>
      </c>
      <c r="I19088">
        <v>1</v>
      </c>
      <c r="J19088">
        <v>816</v>
      </c>
      <c r="K19088">
        <v>1</v>
      </c>
      <c r="L19088">
        <v>1</v>
      </c>
      <c r="M19088">
        <v>270</v>
      </c>
      <c r="N19088" t="s">
        <v>18</v>
      </c>
      <c r="O19088" s="1">
        <v>8.7328100000000005E-79</v>
      </c>
      <c r="P19088">
        <v>765</v>
      </c>
    </row>
    <row r="19089" spans="1:16" x14ac:dyDescent="0.25">
      <c r="A19089" t="s">
        <v>28238</v>
      </c>
      <c r="B19089">
        <v>933</v>
      </c>
      <c r="C19089" s="3" t="str">
        <f>HYPERLINK("http://www.uniprot.org/uniprot/K7KE27","tr|K7KE27|K7KE27_SOYBN")</f>
        <v>tr|K7KE27|K7KE27_SOYBN</v>
      </c>
      <c r="D19089" t="s">
        <v>28</v>
      </c>
      <c r="E19089">
        <v>83.81</v>
      </c>
      <c r="F19089">
        <v>309</v>
      </c>
      <c r="G19089">
        <v>50</v>
      </c>
      <c r="H19089">
        <v>2</v>
      </c>
      <c r="I19089">
        <v>1</v>
      </c>
      <c r="J19089">
        <v>921</v>
      </c>
      <c r="K19089">
        <v>1</v>
      </c>
      <c r="L19089">
        <v>1</v>
      </c>
      <c r="M19089">
        <v>307</v>
      </c>
      <c r="N19089" t="s">
        <v>18</v>
      </c>
      <c r="O19089" s="1">
        <v>1.04812E-137</v>
      </c>
      <c r="P19089">
        <v>1274</v>
      </c>
    </row>
    <row r="19090" spans="1:16" x14ac:dyDescent="0.25">
      <c r="A19090" t="s">
        <v>28239</v>
      </c>
      <c r="B19090">
        <v>792</v>
      </c>
      <c r="C19090" s="3" t="str">
        <f>HYPERLINK("http://www.uniprot.org/uniprot/I1MTI9","tr|I1MTI9|I1MTI9_SOYBN")</f>
        <v>tr|I1MTI9|I1MTI9_SOYBN</v>
      </c>
      <c r="D19090" t="s">
        <v>71</v>
      </c>
      <c r="E19090">
        <v>84.03</v>
      </c>
      <c r="F19090">
        <v>263</v>
      </c>
      <c r="G19090">
        <v>42</v>
      </c>
      <c r="H19090">
        <v>0</v>
      </c>
      <c r="I19090">
        <v>1</v>
      </c>
      <c r="J19090">
        <v>789</v>
      </c>
      <c r="K19090">
        <v>1</v>
      </c>
      <c r="L19090">
        <v>1</v>
      </c>
      <c r="M19090">
        <v>262</v>
      </c>
      <c r="N19090" t="s">
        <v>18</v>
      </c>
      <c r="O19090" s="1">
        <v>5.9309399999999997E-130</v>
      </c>
      <c r="P19090">
        <v>1206</v>
      </c>
    </row>
    <row r="19091" spans="1:16" x14ac:dyDescent="0.25">
      <c r="A19091" t="s">
        <v>28240</v>
      </c>
      <c r="B19091">
        <v>1296</v>
      </c>
      <c r="C19091" s="3" t="str">
        <f>HYPERLINK("http://www.uniprot.org/uniprot/G7K818","tr|G7K818|G7K818_MEDTR")</f>
        <v>tr|G7K818|G7K818_MEDTR</v>
      </c>
      <c r="D19091" t="s">
        <v>28241</v>
      </c>
      <c r="E19091">
        <v>73.81</v>
      </c>
      <c r="F19091">
        <v>359</v>
      </c>
      <c r="G19091">
        <v>94</v>
      </c>
      <c r="H19091">
        <v>4</v>
      </c>
      <c r="I19091">
        <v>220</v>
      </c>
      <c r="J19091">
        <v>1284</v>
      </c>
      <c r="K19091">
        <v>1</v>
      </c>
      <c r="L19091">
        <v>75</v>
      </c>
      <c r="M19091">
        <v>422</v>
      </c>
      <c r="N19091" t="s">
        <v>18</v>
      </c>
      <c r="O19091" s="1">
        <v>6.3952000000000001E-148</v>
      </c>
      <c r="P19091">
        <v>1364</v>
      </c>
    </row>
    <row r="19092" spans="1:16" x14ac:dyDescent="0.25">
      <c r="A19092" t="s">
        <v>28242</v>
      </c>
      <c r="B19092">
        <v>1401</v>
      </c>
      <c r="C19092" s="3" t="str">
        <f>HYPERLINK("http://www.uniprot.org/uniprot/G7KPR4","tr|G7KPR4|G7KPR4_MEDTR")</f>
        <v>tr|G7KPR4|G7KPR4_MEDTR</v>
      </c>
      <c r="D19092" t="s">
        <v>28027</v>
      </c>
      <c r="E19092">
        <v>73.36</v>
      </c>
      <c r="F19092">
        <v>458</v>
      </c>
      <c r="G19092">
        <v>122</v>
      </c>
      <c r="H19092">
        <v>0</v>
      </c>
      <c r="I19092">
        <v>1</v>
      </c>
      <c r="J19092">
        <v>1374</v>
      </c>
      <c r="K19092">
        <v>1</v>
      </c>
      <c r="L19092">
        <v>90</v>
      </c>
      <c r="M19092">
        <v>547</v>
      </c>
      <c r="N19092" t="s">
        <v>18</v>
      </c>
      <c r="O19092">
        <v>0</v>
      </c>
      <c r="P19092">
        <v>1789</v>
      </c>
    </row>
    <row r="19093" spans="1:16" x14ac:dyDescent="0.25">
      <c r="A19093" t="s">
        <v>28243</v>
      </c>
      <c r="B19093">
        <v>2022</v>
      </c>
      <c r="C19093" s="3" t="str">
        <f>HYPERLINK("http://www.uniprot.org/uniprot/G7ZYK9","tr|G7ZYK9|G7ZYK9_MEDTR")</f>
        <v>tr|G7ZYK9|G7ZYK9_MEDTR</v>
      </c>
      <c r="D19093" t="s">
        <v>28244</v>
      </c>
      <c r="E19093">
        <v>82.31</v>
      </c>
      <c r="F19093">
        <v>673</v>
      </c>
      <c r="G19093">
        <v>119</v>
      </c>
      <c r="H19093">
        <v>1</v>
      </c>
      <c r="I19093">
        <v>1</v>
      </c>
      <c r="J19093">
        <v>2016</v>
      </c>
      <c r="K19093">
        <v>1</v>
      </c>
      <c r="L19093">
        <v>1</v>
      </c>
      <c r="M19093">
        <v>672</v>
      </c>
      <c r="N19093" t="s">
        <v>18</v>
      </c>
      <c r="O19093">
        <v>0</v>
      </c>
      <c r="P19093">
        <v>2921</v>
      </c>
    </row>
    <row r="19094" spans="1:16" x14ac:dyDescent="0.25">
      <c r="A19094" t="s">
        <v>28245</v>
      </c>
      <c r="B19094">
        <v>1005</v>
      </c>
      <c r="C19094" s="3" t="str">
        <f>HYPERLINK("http://www.uniprot.org/uniprot/G7JKV1","tr|G7JKV1|G7JKV1_MEDTR")</f>
        <v>tr|G7JKV1|G7JKV1_MEDTR</v>
      </c>
      <c r="D19094" t="s">
        <v>16126</v>
      </c>
      <c r="E19094">
        <v>86.85</v>
      </c>
      <c r="F19094">
        <v>312</v>
      </c>
      <c r="G19094">
        <v>41</v>
      </c>
      <c r="H19094">
        <v>0</v>
      </c>
      <c r="I19094">
        <v>64</v>
      </c>
      <c r="J19094">
        <v>999</v>
      </c>
      <c r="K19094">
        <v>1</v>
      </c>
      <c r="L19094">
        <v>27</v>
      </c>
      <c r="M19094">
        <v>338</v>
      </c>
      <c r="N19094" t="s">
        <v>18</v>
      </c>
      <c r="O19094" s="1">
        <v>2.81091E-155</v>
      </c>
      <c r="P19094">
        <v>1426</v>
      </c>
    </row>
    <row r="19095" spans="1:16" x14ac:dyDescent="0.25">
      <c r="A19095" t="s">
        <v>28246</v>
      </c>
      <c r="B19095">
        <v>1527</v>
      </c>
      <c r="C19095" s="3" t="str">
        <f>HYPERLINK("http://www.uniprot.org/uniprot/G7JDL9","tr|G7JDL9|G7JDL9_MEDTR")</f>
        <v>tr|G7JDL9|G7JDL9_MEDTR</v>
      </c>
      <c r="D19095" t="s">
        <v>242</v>
      </c>
      <c r="E19095">
        <v>26.16</v>
      </c>
      <c r="F19095">
        <v>493</v>
      </c>
      <c r="G19095">
        <v>364</v>
      </c>
      <c r="H19095">
        <v>41</v>
      </c>
      <c r="I19095">
        <v>166</v>
      </c>
      <c r="J19095">
        <v>1521</v>
      </c>
      <c r="K19095">
        <v>1</v>
      </c>
      <c r="L19095">
        <v>25</v>
      </c>
      <c r="M19095">
        <v>438</v>
      </c>
      <c r="N19095" t="s">
        <v>18</v>
      </c>
      <c r="O19095" s="1">
        <v>1.6786200000000001E-36</v>
      </c>
      <c r="P19095">
        <v>404</v>
      </c>
    </row>
    <row r="19096" spans="1:16" x14ac:dyDescent="0.25">
      <c r="A19096" t="s">
        <v>28247</v>
      </c>
      <c r="B19096">
        <v>486</v>
      </c>
      <c r="C19096" s="3" t="str">
        <f>HYPERLINK("http://www.uniprot.org/uniprot/Q2HSK3","tr|Q2HSK3|Q2HSK3_MEDTR")</f>
        <v>tr|Q2HSK3|Q2HSK3_MEDTR</v>
      </c>
      <c r="D19096" t="s">
        <v>28248</v>
      </c>
      <c r="E19096">
        <v>54.08</v>
      </c>
      <c r="F19096">
        <v>98</v>
      </c>
      <c r="G19096">
        <v>45</v>
      </c>
      <c r="H19096">
        <v>0</v>
      </c>
      <c r="I19096">
        <v>4</v>
      </c>
      <c r="J19096">
        <v>297</v>
      </c>
      <c r="K19096">
        <v>1</v>
      </c>
      <c r="L19096">
        <v>131</v>
      </c>
      <c r="M19096">
        <v>227</v>
      </c>
      <c r="N19096" t="s">
        <v>18</v>
      </c>
      <c r="O19096" s="1">
        <v>5.9682999999999997E-19</v>
      </c>
      <c r="P19096">
        <v>245</v>
      </c>
    </row>
    <row r="19097" spans="1:16" x14ac:dyDescent="0.25">
      <c r="A19097" t="s">
        <v>28249</v>
      </c>
      <c r="B19097">
        <v>1167</v>
      </c>
      <c r="C19097" s="3" t="str">
        <f>HYPERLINK("http://www.uniprot.org/uniprot/I1MDL7","tr|I1MDL7|I1MDL7_SOYBN")</f>
        <v>tr|I1MDL7|I1MDL7_SOYBN</v>
      </c>
      <c r="D19097" t="s">
        <v>71</v>
      </c>
      <c r="E19097">
        <v>83.11</v>
      </c>
      <c r="F19097">
        <v>379</v>
      </c>
      <c r="G19097">
        <v>64</v>
      </c>
      <c r="H19097">
        <v>0</v>
      </c>
      <c r="I19097">
        <v>1</v>
      </c>
      <c r="J19097">
        <v>1137</v>
      </c>
      <c r="K19097">
        <v>1</v>
      </c>
      <c r="L19097">
        <v>1</v>
      </c>
      <c r="M19097">
        <v>373</v>
      </c>
      <c r="N19097" t="s">
        <v>18</v>
      </c>
      <c r="O19097" s="1">
        <v>4.8137799999999998E-168</v>
      </c>
      <c r="P19097">
        <v>1537</v>
      </c>
    </row>
    <row r="19098" spans="1:16" x14ac:dyDescent="0.25">
      <c r="A19098" t="s">
        <v>28250</v>
      </c>
      <c r="B19098">
        <v>906</v>
      </c>
      <c r="C19098" s="3" t="str">
        <f>HYPERLINK("http://www.uniprot.org/uniprot/I1LV51","tr|I1LV51|I1LV51_SOYBN")</f>
        <v>tr|I1LV51|I1LV51_SOYBN</v>
      </c>
      <c r="D19098" t="s">
        <v>28</v>
      </c>
      <c r="E19098">
        <v>47.04</v>
      </c>
      <c r="F19098">
        <v>355</v>
      </c>
      <c r="G19098">
        <v>188</v>
      </c>
      <c r="H19098">
        <v>70</v>
      </c>
      <c r="I19098">
        <v>7</v>
      </c>
      <c r="J19098">
        <v>861</v>
      </c>
      <c r="K19098">
        <v>1</v>
      </c>
      <c r="L19098">
        <v>10</v>
      </c>
      <c r="M19098">
        <v>362</v>
      </c>
      <c r="N19098" t="s">
        <v>18</v>
      </c>
      <c r="O19098" s="1">
        <v>1.4794200000000001E-64</v>
      </c>
      <c r="P19098">
        <v>643</v>
      </c>
    </row>
    <row r="19099" spans="1:16" x14ac:dyDescent="0.25">
      <c r="A19099" t="s">
        <v>28251</v>
      </c>
      <c r="B19099">
        <v>849</v>
      </c>
      <c r="C19099" s="3" t="str">
        <f>HYPERLINK("http://www.uniprot.org/uniprot/I3SBX1","tr|I3SBX1|I3SBX1_LOTJA")</f>
        <v>tr|I3SBX1|I3SBX1_LOTJA</v>
      </c>
      <c r="D19099" t="s">
        <v>93</v>
      </c>
      <c r="E19099">
        <v>86.57</v>
      </c>
      <c r="F19099">
        <v>283</v>
      </c>
      <c r="G19099">
        <v>38</v>
      </c>
      <c r="H19099">
        <v>1</v>
      </c>
      <c r="I19099">
        <v>1</v>
      </c>
      <c r="J19099">
        <v>846</v>
      </c>
      <c r="K19099">
        <v>1</v>
      </c>
      <c r="L19099">
        <v>1</v>
      </c>
      <c r="M19099">
        <v>283</v>
      </c>
      <c r="N19099" t="s">
        <v>18</v>
      </c>
      <c r="O19099" s="1">
        <v>2.5682900000000002E-137</v>
      </c>
      <c r="P19099">
        <v>1270</v>
      </c>
    </row>
    <row r="19100" spans="1:16" x14ac:dyDescent="0.25">
      <c r="A19100" t="s">
        <v>28252</v>
      </c>
      <c r="B19100">
        <v>603</v>
      </c>
      <c r="C19100" s="3" t="str">
        <f>HYPERLINK("http://www.uniprot.org/uniprot/G7KHH7","tr|G7KHH7|G7KHH7_MEDTR")</f>
        <v>tr|G7KHH7|G7KHH7_MEDTR</v>
      </c>
      <c r="D19100" t="s">
        <v>28253</v>
      </c>
      <c r="E19100">
        <v>88.5</v>
      </c>
      <c r="F19100">
        <v>200</v>
      </c>
      <c r="G19100">
        <v>23</v>
      </c>
      <c r="H19100">
        <v>0</v>
      </c>
      <c r="I19100">
        <v>1</v>
      </c>
      <c r="J19100">
        <v>600</v>
      </c>
      <c r="K19100">
        <v>1</v>
      </c>
      <c r="L19100">
        <v>1</v>
      </c>
      <c r="M19100">
        <v>200</v>
      </c>
      <c r="N19100" t="s">
        <v>18</v>
      </c>
      <c r="O19100" s="1">
        <v>3.9186799999999997E-96</v>
      </c>
      <c r="P19100">
        <v>912</v>
      </c>
    </row>
    <row r="19101" spans="1:16" x14ac:dyDescent="0.25">
      <c r="A19101" t="s">
        <v>28254</v>
      </c>
      <c r="B19101">
        <v>1464</v>
      </c>
      <c r="C19101" s="3" t="str">
        <f>HYPERLINK("http://www.uniprot.org/uniprot/G7KYN0","tr|G7KYN0|G7KYN0_MEDTR")</f>
        <v>tr|G7KYN0|G7KYN0_MEDTR</v>
      </c>
      <c r="D19101" t="s">
        <v>28255</v>
      </c>
      <c r="E19101">
        <v>67.13</v>
      </c>
      <c r="F19101">
        <v>496</v>
      </c>
      <c r="G19101">
        <v>163</v>
      </c>
      <c r="H19101">
        <v>9</v>
      </c>
      <c r="I19101">
        <v>1</v>
      </c>
      <c r="J19101">
        <v>1461</v>
      </c>
      <c r="K19101">
        <v>1</v>
      </c>
      <c r="L19101">
        <v>1</v>
      </c>
      <c r="M19101">
        <v>494</v>
      </c>
      <c r="N19101" t="s">
        <v>18</v>
      </c>
      <c r="O19101">
        <v>0</v>
      </c>
      <c r="P19101">
        <v>1651</v>
      </c>
    </row>
    <row r="19102" spans="1:16" x14ac:dyDescent="0.25">
      <c r="A19102" t="s">
        <v>28256</v>
      </c>
      <c r="B19102">
        <v>891</v>
      </c>
      <c r="C19102" s="3" t="str">
        <f>HYPERLINK("http://www.uniprot.org/uniprot/K7MTL7","tr|K7MTL7|K7MTL7_SOYBN")</f>
        <v>tr|K7MTL7|K7MTL7_SOYBN</v>
      </c>
      <c r="D19102" t="s">
        <v>28</v>
      </c>
      <c r="E19102">
        <v>92.55</v>
      </c>
      <c r="F19102">
        <v>282</v>
      </c>
      <c r="G19102">
        <v>21</v>
      </c>
      <c r="H19102">
        <v>0</v>
      </c>
      <c r="I19102">
        <v>31</v>
      </c>
      <c r="J19102">
        <v>876</v>
      </c>
      <c r="K19102">
        <v>1</v>
      </c>
      <c r="L19102">
        <v>508</v>
      </c>
      <c r="M19102">
        <v>789</v>
      </c>
      <c r="N19102" t="s">
        <v>18</v>
      </c>
      <c r="O19102" s="1">
        <v>2.30725E-147</v>
      </c>
      <c r="P19102">
        <v>1357</v>
      </c>
    </row>
    <row r="19103" spans="1:16" x14ac:dyDescent="0.25">
      <c r="A19103" t="s">
        <v>28257</v>
      </c>
      <c r="B19103">
        <v>666</v>
      </c>
      <c r="C19103" s="3" t="str">
        <f>HYPERLINK("http://www.uniprot.org/uniprot/G7L200","tr|G7L200|G7L200_MEDTR")</f>
        <v>tr|G7L200|G7L200_MEDTR</v>
      </c>
      <c r="D19103" t="s">
        <v>28258</v>
      </c>
      <c r="E19103">
        <v>79.099999999999994</v>
      </c>
      <c r="F19103">
        <v>201</v>
      </c>
      <c r="G19103">
        <v>42</v>
      </c>
      <c r="H19103">
        <v>0</v>
      </c>
      <c r="I19103">
        <v>61</v>
      </c>
      <c r="J19103">
        <v>663</v>
      </c>
      <c r="K19103">
        <v>1</v>
      </c>
      <c r="L19103">
        <v>1</v>
      </c>
      <c r="M19103">
        <v>200</v>
      </c>
      <c r="N19103" t="s">
        <v>18</v>
      </c>
      <c r="O19103" s="1">
        <v>3.06715E-85</v>
      </c>
      <c r="P19103">
        <v>819</v>
      </c>
    </row>
    <row r="19104" spans="1:16" x14ac:dyDescent="0.25">
      <c r="A19104" t="s">
        <v>28259</v>
      </c>
      <c r="B19104">
        <v>1683</v>
      </c>
      <c r="C19104" s="3" t="str">
        <f>HYPERLINK("http://www.uniprot.org/uniprot/G7ID48","tr|G7ID48|G7ID48_MEDTR")</f>
        <v>tr|G7ID48|G7ID48_MEDTR</v>
      </c>
      <c r="D19104" t="s">
        <v>28260</v>
      </c>
      <c r="E19104">
        <v>64.650000000000006</v>
      </c>
      <c r="F19104">
        <v>563</v>
      </c>
      <c r="G19104">
        <v>199</v>
      </c>
      <c r="H19104">
        <v>21</v>
      </c>
      <c r="I19104">
        <v>49</v>
      </c>
      <c r="J19104">
        <v>1674</v>
      </c>
      <c r="K19104">
        <v>1</v>
      </c>
      <c r="L19104">
        <v>19</v>
      </c>
      <c r="M19104">
        <v>553</v>
      </c>
      <c r="N19104" t="s">
        <v>18</v>
      </c>
      <c r="O19104">
        <v>0</v>
      </c>
      <c r="P19104">
        <v>1706</v>
      </c>
    </row>
    <row r="19105" spans="1:16" x14ac:dyDescent="0.25">
      <c r="A19105" t="s">
        <v>28261</v>
      </c>
      <c r="B19105">
        <v>1080</v>
      </c>
      <c r="C19105" s="3" t="str">
        <f>HYPERLINK("http://www.uniprot.org/uniprot/G7I9U9","tr|G7I9U9|G7I9U9_MEDTR")</f>
        <v>tr|G7I9U9|G7I9U9_MEDTR</v>
      </c>
      <c r="D19105" t="s">
        <v>28262</v>
      </c>
      <c r="E19105">
        <v>89.06</v>
      </c>
      <c r="F19105">
        <v>384</v>
      </c>
      <c r="G19105">
        <v>42</v>
      </c>
      <c r="H19105">
        <v>25</v>
      </c>
      <c r="I19105">
        <v>1</v>
      </c>
      <c r="J19105">
        <v>1077</v>
      </c>
      <c r="K19105">
        <v>1</v>
      </c>
      <c r="L19105">
        <v>1</v>
      </c>
      <c r="M19105">
        <v>384</v>
      </c>
      <c r="N19105" t="s">
        <v>18</v>
      </c>
      <c r="O19105">
        <v>0</v>
      </c>
      <c r="P19105">
        <v>1742</v>
      </c>
    </row>
    <row r="19106" spans="1:16" x14ac:dyDescent="0.25">
      <c r="A19106" t="s">
        <v>28263</v>
      </c>
      <c r="B19106">
        <v>630</v>
      </c>
      <c r="C19106" s="3" t="str">
        <f>HYPERLINK("http://www.uniprot.org/uniprot/B7FI43","tr|B7FI43|B7FI43_MEDTR")</f>
        <v>tr|B7FI43|B7FI43_MEDTR</v>
      </c>
      <c r="D19106" t="s">
        <v>28264</v>
      </c>
      <c r="E19106">
        <v>80.88</v>
      </c>
      <c r="F19106">
        <v>204</v>
      </c>
      <c r="G19106">
        <v>39</v>
      </c>
      <c r="H19106">
        <v>0</v>
      </c>
      <c r="I19106">
        <v>1</v>
      </c>
      <c r="J19106">
        <v>612</v>
      </c>
      <c r="K19106">
        <v>1</v>
      </c>
      <c r="L19106">
        <v>1</v>
      </c>
      <c r="M19106">
        <v>204</v>
      </c>
      <c r="N19106" t="s">
        <v>18</v>
      </c>
      <c r="O19106" s="1">
        <v>3.60106E-90</v>
      </c>
      <c r="P19106">
        <v>861</v>
      </c>
    </row>
    <row r="19107" spans="1:16" x14ac:dyDescent="0.25">
      <c r="A19107" t="s">
        <v>28265</v>
      </c>
      <c r="B19107">
        <v>396</v>
      </c>
      <c r="C19107" s="3" t="str">
        <f>HYPERLINK("http://www.uniprot.org/uniprot/I1K898","tr|I1K898|I1K898_SOYBN")</f>
        <v>tr|I1K898|I1K898_SOYBN</v>
      </c>
      <c r="D19107" t="s">
        <v>28</v>
      </c>
      <c r="E19107">
        <v>87.69</v>
      </c>
      <c r="F19107">
        <v>130</v>
      </c>
      <c r="G19107">
        <v>16</v>
      </c>
      <c r="H19107">
        <v>0</v>
      </c>
      <c r="I19107">
        <v>1</v>
      </c>
      <c r="J19107">
        <v>390</v>
      </c>
      <c r="K19107">
        <v>1</v>
      </c>
      <c r="L19107">
        <v>91</v>
      </c>
      <c r="M19107">
        <v>220</v>
      </c>
      <c r="N19107" t="s">
        <v>18</v>
      </c>
      <c r="O19107" s="1">
        <v>1.38295E-63</v>
      </c>
      <c r="P19107">
        <v>630</v>
      </c>
    </row>
    <row r="19108" spans="1:16" x14ac:dyDescent="0.25">
      <c r="A19108" t="s">
        <v>28266</v>
      </c>
      <c r="B19108">
        <v>327</v>
      </c>
      <c r="C19108" s="3" t="str">
        <f>HYPERLINK("http://www.uniprot.org/uniprot/K7KHV6","tr|K7KHV6|K7KHV6_SOYBN")</f>
        <v>tr|K7KHV6|K7KHV6_SOYBN</v>
      </c>
      <c r="D19108" t="s">
        <v>28</v>
      </c>
      <c r="E19108">
        <v>71.150000000000006</v>
      </c>
      <c r="F19108">
        <v>104</v>
      </c>
      <c r="G19108">
        <v>30</v>
      </c>
      <c r="H19108">
        <v>3</v>
      </c>
      <c r="I19108">
        <v>4</v>
      </c>
      <c r="J19108">
        <v>306</v>
      </c>
      <c r="K19108">
        <v>1</v>
      </c>
      <c r="L19108">
        <v>155</v>
      </c>
      <c r="M19108">
        <v>258</v>
      </c>
      <c r="N19108" t="s">
        <v>18</v>
      </c>
      <c r="O19108" s="1">
        <v>2.29879E-34</v>
      </c>
      <c r="P19108">
        <v>378</v>
      </c>
    </row>
    <row r="19109" spans="1:16" x14ac:dyDescent="0.25">
      <c r="A19109" t="s">
        <v>28267</v>
      </c>
      <c r="B19109">
        <v>1467</v>
      </c>
      <c r="C19109" s="3" t="str">
        <f>HYPERLINK("http://www.uniprot.org/uniprot/K7MNX2","tr|K7MNX2|K7MNX2_SOYBN")</f>
        <v>tr|K7MNX2|K7MNX2_SOYBN</v>
      </c>
      <c r="D19109" t="s">
        <v>28</v>
      </c>
      <c r="E19109">
        <v>26.19</v>
      </c>
      <c r="F19109">
        <v>252</v>
      </c>
      <c r="G19109">
        <v>186</v>
      </c>
      <c r="H19109">
        <v>22</v>
      </c>
      <c r="I19109">
        <v>346</v>
      </c>
      <c r="J19109">
        <v>1035</v>
      </c>
      <c r="K19109">
        <v>1</v>
      </c>
      <c r="L19109">
        <v>277</v>
      </c>
      <c r="M19109">
        <v>521</v>
      </c>
      <c r="N19109" t="s">
        <v>18</v>
      </c>
      <c r="O19109" s="1">
        <v>1.7053599999999999E-14</v>
      </c>
      <c r="P19109">
        <v>214</v>
      </c>
    </row>
    <row r="19110" spans="1:16" x14ac:dyDescent="0.25">
      <c r="A19110" t="s">
        <v>28268</v>
      </c>
      <c r="B19110">
        <v>780</v>
      </c>
      <c r="C19110" s="3" t="str">
        <f>HYPERLINK("http://www.uniprot.org/uniprot/I1KRN8","tr|I1KRN8|I1KRN8_SOYBN")</f>
        <v>tr|I1KRN8|I1KRN8_SOYBN</v>
      </c>
      <c r="D19110" t="s">
        <v>71</v>
      </c>
      <c r="E19110">
        <v>62.64</v>
      </c>
      <c r="F19110">
        <v>265</v>
      </c>
      <c r="G19110">
        <v>99</v>
      </c>
      <c r="H19110">
        <v>6</v>
      </c>
      <c r="I19110">
        <v>1</v>
      </c>
      <c r="J19110">
        <v>777</v>
      </c>
      <c r="K19110">
        <v>1</v>
      </c>
      <c r="L19110">
        <v>35</v>
      </c>
      <c r="M19110">
        <v>277</v>
      </c>
      <c r="N19110" t="s">
        <v>18</v>
      </c>
      <c r="O19110" s="1">
        <v>1.6622499999999999E-76</v>
      </c>
      <c r="P19110">
        <v>745</v>
      </c>
    </row>
    <row r="19111" spans="1:16" x14ac:dyDescent="0.25">
      <c r="A19111" t="s">
        <v>28269</v>
      </c>
      <c r="B19111">
        <v>2850</v>
      </c>
      <c r="C19111" s="3" t="str">
        <f>HYPERLINK("http://www.uniprot.org/uniprot/G7L7B9","tr|G7L7B9|G7L7B9_MEDTR")</f>
        <v>tr|G7L7B9|G7L7B9_MEDTR</v>
      </c>
      <c r="D19111" t="s">
        <v>28270</v>
      </c>
      <c r="E19111">
        <v>78.67</v>
      </c>
      <c r="F19111">
        <v>1027</v>
      </c>
      <c r="G19111">
        <v>219</v>
      </c>
      <c r="H19111">
        <v>79</v>
      </c>
      <c r="I19111">
        <v>1</v>
      </c>
      <c r="J19111">
        <v>2844</v>
      </c>
      <c r="K19111">
        <v>1</v>
      </c>
      <c r="L19111">
        <v>14</v>
      </c>
      <c r="M19111">
        <v>1038</v>
      </c>
      <c r="N19111" t="s">
        <v>18</v>
      </c>
      <c r="O19111">
        <v>0</v>
      </c>
      <c r="P19111">
        <v>4181</v>
      </c>
    </row>
    <row r="19112" spans="1:16" x14ac:dyDescent="0.25">
      <c r="A19112" t="s">
        <v>28271</v>
      </c>
      <c r="B19112">
        <v>891</v>
      </c>
      <c r="C19112" s="3" t="str">
        <f>HYPERLINK("http://www.uniprot.org/uniprot/C6TKW6","tr|C6TKW6|C6TKW6_SOYBN")</f>
        <v>tr|C6TKW6|C6TKW6_SOYBN</v>
      </c>
      <c r="D19112" t="s">
        <v>897</v>
      </c>
      <c r="E19112">
        <v>73.3</v>
      </c>
      <c r="F19112">
        <v>221</v>
      </c>
      <c r="G19112">
        <v>59</v>
      </c>
      <c r="H19112">
        <v>0</v>
      </c>
      <c r="I19112">
        <v>217</v>
      </c>
      <c r="J19112">
        <v>879</v>
      </c>
      <c r="K19112">
        <v>1</v>
      </c>
      <c r="L19112">
        <v>71</v>
      </c>
      <c r="M19112">
        <v>288</v>
      </c>
      <c r="N19112" t="s">
        <v>18</v>
      </c>
      <c r="O19112" s="1">
        <v>1.4259699999999999E-80</v>
      </c>
      <c r="P19112">
        <v>781</v>
      </c>
    </row>
    <row r="19113" spans="1:16" x14ac:dyDescent="0.25">
      <c r="A19113" t="s">
        <v>28272</v>
      </c>
      <c r="B19113">
        <v>1905</v>
      </c>
      <c r="C19113" s="3" t="str">
        <f>HYPERLINK("http://www.uniprot.org/uniprot/G7JVG3","tr|G7JVG3|G7JVG3_MEDTR")</f>
        <v>tr|G7JVG3|G7JVG3_MEDTR</v>
      </c>
      <c r="D19113" t="s">
        <v>28273</v>
      </c>
      <c r="E19113">
        <v>89.93</v>
      </c>
      <c r="F19113">
        <v>636</v>
      </c>
      <c r="G19113">
        <v>64</v>
      </c>
      <c r="H19113">
        <v>2</v>
      </c>
      <c r="I19113">
        <v>1</v>
      </c>
      <c r="J19113">
        <v>1902</v>
      </c>
      <c r="K19113">
        <v>1</v>
      </c>
      <c r="L19113">
        <v>1</v>
      </c>
      <c r="M19113">
        <v>635</v>
      </c>
      <c r="N19113" t="s">
        <v>18</v>
      </c>
      <c r="O19113">
        <v>0</v>
      </c>
      <c r="P19113">
        <v>2881</v>
      </c>
    </row>
    <row r="19114" spans="1:16" x14ac:dyDescent="0.25">
      <c r="A19114" t="s">
        <v>28274</v>
      </c>
      <c r="B19114">
        <v>1149</v>
      </c>
      <c r="C19114" s="3" t="str">
        <f>HYPERLINK("http://www.uniprot.org/uniprot/I1JME3","tr|I1JME3|I1JME3_SOYBN")</f>
        <v>tr|I1JME3|I1JME3_SOYBN</v>
      </c>
      <c r="D19114" t="s">
        <v>71</v>
      </c>
      <c r="E19114">
        <v>82.71</v>
      </c>
      <c r="F19114">
        <v>353</v>
      </c>
      <c r="G19114">
        <v>61</v>
      </c>
      <c r="H19114">
        <v>2</v>
      </c>
      <c r="I19114">
        <v>91</v>
      </c>
      <c r="J19114">
        <v>1143</v>
      </c>
      <c r="K19114">
        <v>1</v>
      </c>
      <c r="L19114">
        <v>88</v>
      </c>
      <c r="M19114">
        <v>440</v>
      </c>
      <c r="N19114" t="s">
        <v>18</v>
      </c>
      <c r="O19114" s="1">
        <v>6.7787500000000001E-167</v>
      </c>
      <c r="P19114">
        <v>1527</v>
      </c>
    </row>
    <row r="19115" spans="1:16" x14ac:dyDescent="0.25">
      <c r="A19115" t="s">
        <v>28275</v>
      </c>
      <c r="B19115">
        <v>651</v>
      </c>
      <c r="C19115" s="3" t="str">
        <f>HYPERLINK("http://www.uniprot.org/uniprot/G7JNT6","tr|G7JNT6|G7JNT6_MEDTR")</f>
        <v>tr|G7JNT6|G7JNT6_MEDTR</v>
      </c>
      <c r="D19115" t="s">
        <v>28276</v>
      </c>
      <c r="E19115">
        <v>83.12</v>
      </c>
      <c r="F19115">
        <v>160</v>
      </c>
      <c r="G19115">
        <v>27</v>
      </c>
      <c r="H19115">
        <v>0</v>
      </c>
      <c r="I19115">
        <v>169</v>
      </c>
      <c r="J19115">
        <v>648</v>
      </c>
      <c r="K19115">
        <v>1</v>
      </c>
      <c r="L19115">
        <v>19</v>
      </c>
      <c r="M19115">
        <v>178</v>
      </c>
      <c r="N19115" t="s">
        <v>18</v>
      </c>
      <c r="O19115" s="1">
        <v>2.2926699999999999E-66</v>
      </c>
      <c r="P19115">
        <v>656</v>
      </c>
    </row>
    <row r="19116" spans="1:16" x14ac:dyDescent="0.25">
      <c r="A19116" t="s">
        <v>28277</v>
      </c>
      <c r="B19116">
        <v>2094</v>
      </c>
      <c r="C19116" s="3" t="str">
        <f>HYPERLINK("http://www.uniprot.org/uniprot/G7K817","tr|G7K817|G7K817_MEDTR")</f>
        <v>tr|G7K817|G7K817_MEDTR</v>
      </c>
      <c r="D19116" t="s">
        <v>28278</v>
      </c>
      <c r="E19116">
        <v>86.07</v>
      </c>
      <c r="F19116">
        <v>704</v>
      </c>
      <c r="G19116">
        <v>98</v>
      </c>
      <c r="H19116">
        <v>16</v>
      </c>
      <c r="I19116">
        <v>1</v>
      </c>
      <c r="J19116">
        <v>2064</v>
      </c>
      <c r="K19116">
        <v>1</v>
      </c>
      <c r="L19116">
        <v>1</v>
      </c>
      <c r="M19116">
        <v>704</v>
      </c>
      <c r="N19116" t="s">
        <v>18</v>
      </c>
      <c r="O19116">
        <v>0</v>
      </c>
      <c r="P19116">
        <v>3124</v>
      </c>
    </row>
    <row r="19117" spans="1:16" x14ac:dyDescent="0.25">
      <c r="A19117" t="s">
        <v>28279</v>
      </c>
      <c r="B19117">
        <v>906</v>
      </c>
      <c r="C19117" s="3" t="str">
        <f>HYPERLINK("http://www.uniprot.org/uniprot/I1N0K6","tr|I1N0K6|I1N0K6_SOYBN")</f>
        <v>tr|I1N0K6|I1N0K6_SOYBN</v>
      </c>
      <c r="D19117" t="s">
        <v>28</v>
      </c>
      <c r="E19117">
        <v>94.68</v>
      </c>
      <c r="F19117">
        <v>301</v>
      </c>
      <c r="G19117">
        <v>16</v>
      </c>
      <c r="H19117">
        <v>0</v>
      </c>
      <c r="I19117">
        <v>1</v>
      </c>
      <c r="J19117">
        <v>903</v>
      </c>
      <c r="K19117">
        <v>1</v>
      </c>
      <c r="L19117">
        <v>1</v>
      </c>
      <c r="M19117">
        <v>301</v>
      </c>
      <c r="N19117" t="s">
        <v>18</v>
      </c>
      <c r="O19117" s="1">
        <v>2.5279900000000001E-173</v>
      </c>
      <c r="P19117">
        <v>1581</v>
      </c>
    </row>
    <row r="19118" spans="1:16" x14ac:dyDescent="0.25">
      <c r="A19118" t="s">
        <v>28280</v>
      </c>
      <c r="B19118">
        <v>2298</v>
      </c>
      <c r="C19118" s="3" t="str">
        <f>HYPERLINK("http://www.uniprot.org/uniprot/G8A0L0","tr|G8A0L0|G8A0L0_MEDTR")</f>
        <v>tr|G8A0L0|G8A0L0_MEDTR</v>
      </c>
      <c r="D19118" t="s">
        <v>28281</v>
      </c>
      <c r="E19118">
        <v>82.77</v>
      </c>
      <c r="F19118">
        <v>685</v>
      </c>
      <c r="G19118">
        <v>118</v>
      </c>
      <c r="H19118">
        <v>2</v>
      </c>
      <c r="I19118">
        <v>247</v>
      </c>
      <c r="J19118">
        <v>2295</v>
      </c>
      <c r="K19118">
        <v>1</v>
      </c>
      <c r="L19118">
        <v>67</v>
      </c>
      <c r="M19118">
        <v>749</v>
      </c>
      <c r="N19118" t="s">
        <v>18</v>
      </c>
      <c r="O19118">
        <v>0</v>
      </c>
      <c r="P19118">
        <v>3025</v>
      </c>
    </row>
    <row r="19119" spans="1:16" x14ac:dyDescent="0.25">
      <c r="A19119" t="s">
        <v>28282</v>
      </c>
      <c r="B19119">
        <v>699</v>
      </c>
      <c r="C19119" s="3" t="str">
        <f>HYPERLINK("http://www.uniprot.org/uniprot/G7K9J3","tr|G7K9J3|G7K9J3_MEDTR")</f>
        <v>tr|G7K9J3|G7K9J3_MEDTR</v>
      </c>
      <c r="D19119" t="s">
        <v>28283</v>
      </c>
      <c r="E19119">
        <v>59.41</v>
      </c>
      <c r="F19119">
        <v>170</v>
      </c>
      <c r="G19119">
        <v>69</v>
      </c>
      <c r="H19119">
        <v>0</v>
      </c>
      <c r="I19119">
        <v>46</v>
      </c>
      <c r="J19119">
        <v>555</v>
      </c>
      <c r="K19119">
        <v>1</v>
      </c>
      <c r="L19119">
        <v>80</v>
      </c>
      <c r="M19119">
        <v>248</v>
      </c>
      <c r="N19119" t="s">
        <v>18</v>
      </c>
      <c r="O19119" s="1">
        <v>8.2396800000000001E-47</v>
      </c>
      <c r="P19119">
        <v>488</v>
      </c>
    </row>
    <row r="19120" spans="1:16" x14ac:dyDescent="0.25">
      <c r="A19120" t="s">
        <v>28284</v>
      </c>
      <c r="B19120">
        <v>1455</v>
      </c>
      <c r="C19120" s="3" t="str">
        <f>HYPERLINK("http://www.uniprot.org/uniprot/I1M4P4","tr|I1M4P4|I1M4P4_SOYBN")</f>
        <v>tr|I1M4P4|I1M4P4_SOYBN</v>
      </c>
      <c r="D19120" t="s">
        <v>28</v>
      </c>
      <c r="E19120">
        <v>66.73</v>
      </c>
      <c r="F19120">
        <v>490</v>
      </c>
      <c r="G19120">
        <v>163</v>
      </c>
      <c r="H19120">
        <v>6</v>
      </c>
      <c r="I19120">
        <v>1</v>
      </c>
      <c r="J19120">
        <v>1452</v>
      </c>
      <c r="K19120">
        <v>1</v>
      </c>
      <c r="L19120">
        <v>1</v>
      </c>
      <c r="M19120">
        <v>475</v>
      </c>
      <c r="N19120" t="s">
        <v>18</v>
      </c>
      <c r="O19120" s="1">
        <v>2.3231800000000002E-173</v>
      </c>
      <c r="P19120">
        <v>1584</v>
      </c>
    </row>
    <row r="19121" spans="1:16" x14ac:dyDescent="0.25">
      <c r="A19121" t="s">
        <v>28285</v>
      </c>
      <c r="B19121">
        <v>1284</v>
      </c>
      <c r="C19121" s="3" t="str">
        <f>HYPERLINK("http://www.uniprot.org/uniprot/I1M358","tr|I1M358|I1M358_SOYBN")</f>
        <v>tr|I1M358|I1M358_SOYBN</v>
      </c>
      <c r="D19121" t="s">
        <v>71</v>
      </c>
      <c r="E19121">
        <v>76.72</v>
      </c>
      <c r="F19121">
        <v>434</v>
      </c>
      <c r="G19121">
        <v>101</v>
      </c>
      <c r="H19121">
        <v>7</v>
      </c>
      <c r="I19121">
        <v>1</v>
      </c>
      <c r="J19121">
        <v>1281</v>
      </c>
      <c r="K19121">
        <v>1</v>
      </c>
      <c r="L19121">
        <v>1</v>
      </c>
      <c r="M19121">
        <v>418</v>
      </c>
      <c r="N19121" t="s">
        <v>18</v>
      </c>
      <c r="O19121">
        <v>0</v>
      </c>
      <c r="P19121">
        <v>1662</v>
      </c>
    </row>
    <row r="19122" spans="1:16" x14ac:dyDescent="0.25">
      <c r="A19122" t="s">
        <v>28286</v>
      </c>
      <c r="B19122">
        <v>663</v>
      </c>
      <c r="C19122" s="3" t="str">
        <f>HYPERLINK("http://www.uniprot.org/uniprot/G7KQ17","tr|G7KQ17|G7KQ17_MEDTR")</f>
        <v>tr|G7KQ17|G7KQ17_MEDTR</v>
      </c>
      <c r="D19122" t="s">
        <v>28287</v>
      </c>
      <c r="E19122">
        <v>92.27</v>
      </c>
      <c r="F19122">
        <v>220</v>
      </c>
      <c r="G19122">
        <v>17</v>
      </c>
      <c r="H19122">
        <v>0</v>
      </c>
      <c r="I19122">
        <v>1</v>
      </c>
      <c r="J19122">
        <v>660</v>
      </c>
      <c r="K19122">
        <v>1</v>
      </c>
      <c r="L19122">
        <v>1</v>
      </c>
      <c r="M19122">
        <v>220</v>
      </c>
      <c r="N19122" t="s">
        <v>18</v>
      </c>
      <c r="O19122" s="1">
        <v>1.8211099999999999E-114</v>
      </c>
      <c r="P19122">
        <v>1071</v>
      </c>
    </row>
    <row r="19123" spans="1:16" x14ac:dyDescent="0.25">
      <c r="A19123" t="s">
        <v>28288</v>
      </c>
      <c r="B19123">
        <v>153</v>
      </c>
      <c r="C19123" s="3" t="str">
        <f>HYPERLINK("http://www.uniprot.org/uniprot/G7J0R9","tr|G7J0R9|G7J0R9_MEDTR")</f>
        <v>tr|G7J0R9|G7J0R9_MEDTR</v>
      </c>
      <c r="D19123" t="s">
        <v>6800</v>
      </c>
      <c r="E19123">
        <v>79.16</v>
      </c>
      <c r="F19123">
        <v>48</v>
      </c>
      <c r="G19123">
        <v>10</v>
      </c>
      <c r="H19123">
        <v>0</v>
      </c>
      <c r="I19123">
        <v>7</v>
      </c>
      <c r="J19123">
        <v>150</v>
      </c>
      <c r="K19123">
        <v>1</v>
      </c>
      <c r="L19123">
        <v>149</v>
      </c>
      <c r="M19123">
        <v>196</v>
      </c>
      <c r="N19123" t="s">
        <v>18</v>
      </c>
      <c r="O19123" s="1">
        <v>9.9783800000000002E-14</v>
      </c>
      <c r="P19123">
        <v>200</v>
      </c>
    </row>
    <row r="19124" spans="1:16" x14ac:dyDescent="0.25">
      <c r="A19124" t="s">
        <v>28289</v>
      </c>
      <c r="B19124">
        <v>2100</v>
      </c>
      <c r="C19124" s="3" t="str">
        <f>HYPERLINK("http://www.uniprot.org/uniprot/G7KYN6","tr|G7KYN6|G7KYN6_MEDTR")</f>
        <v>tr|G7KYN6|G7KYN6_MEDTR</v>
      </c>
      <c r="D19124" t="s">
        <v>28290</v>
      </c>
      <c r="E19124">
        <v>87.06</v>
      </c>
      <c r="F19124">
        <v>711</v>
      </c>
      <c r="G19124">
        <v>92</v>
      </c>
      <c r="H19124">
        <v>12</v>
      </c>
      <c r="I19124">
        <v>1</v>
      </c>
      <c r="J19124">
        <v>2097</v>
      </c>
      <c r="K19124">
        <v>1</v>
      </c>
      <c r="L19124">
        <v>3</v>
      </c>
      <c r="M19124">
        <v>713</v>
      </c>
      <c r="N19124" t="s">
        <v>18</v>
      </c>
      <c r="O19124">
        <v>0</v>
      </c>
      <c r="P19124">
        <v>3158</v>
      </c>
    </row>
    <row r="19125" spans="1:16" x14ac:dyDescent="0.25">
      <c r="A19125" t="s">
        <v>28291</v>
      </c>
      <c r="B19125">
        <v>699</v>
      </c>
      <c r="C19125" s="3" t="str">
        <f>HYPERLINK("http://www.uniprot.org/uniprot/K7MTL7","tr|K7MTL7|K7MTL7_SOYBN")</f>
        <v>tr|K7MTL7|K7MTL7_SOYBN</v>
      </c>
      <c r="D19125" t="s">
        <v>28</v>
      </c>
      <c r="E19125">
        <v>92.24</v>
      </c>
      <c r="F19125">
        <v>129</v>
      </c>
      <c r="G19125">
        <v>10</v>
      </c>
      <c r="H19125">
        <v>0</v>
      </c>
      <c r="I19125">
        <v>1</v>
      </c>
      <c r="J19125">
        <v>387</v>
      </c>
      <c r="K19125">
        <v>1</v>
      </c>
      <c r="L19125">
        <v>1</v>
      </c>
      <c r="M19125">
        <v>129</v>
      </c>
      <c r="N19125" t="s">
        <v>18</v>
      </c>
      <c r="O19125" s="1">
        <v>3.4457899999999999E-61</v>
      </c>
      <c r="P19125">
        <v>612</v>
      </c>
    </row>
    <row r="19126" spans="1:16" x14ac:dyDescent="0.25">
      <c r="A19126" t="s">
        <v>28292</v>
      </c>
      <c r="B19126">
        <v>936</v>
      </c>
      <c r="C19126" s="3" t="str">
        <f>HYPERLINK("http://www.uniprot.org/uniprot/G7L1Z9","tr|G7L1Z9|G7L1Z9_MEDTR")</f>
        <v>tr|G7L1Z9|G7L1Z9_MEDTR</v>
      </c>
      <c r="D19126" t="s">
        <v>28293</v>
      </c>
      <c r="E19126">
        <v>78.98</v>
      </c>
      <c r="F19126">
        <v>314</v>
      </c>
      <c r="G19126">
        <v>66</v>
      </c>
      <c r="H19126">
        <v>7</v>
      </c>
      <c r="I19126">
        <v>1</v>
      </c>
      <c r="J19126">
        <v>921</v>
      </c>
      <c r="K19126">
        <v>1</v>
      </c>
      <c r="L19126">
        <v>1</v>
      </c>
      <c r="M19126">
        <v>305</v>
      </c>
      <c r="N19126" t="s">
        <v>18</v>
      </c>
      <c r="O19126" s="1">
        <v>1.09117E-134</v>
      </c>
      <c r="P19126">
        <v>1248</v>
      </c>
    </row>
    <row r="19127" spans="1:16" x14ac:dyDescent="0.25">
      <c r="A19127" t="s">
        <v>28294</v>
      </c>
      <c r="B19127">
        <v>2235</v>
      </c>
      <c r="C19127" s="3" t="str">
        <f>HYPERLINK("http://www.uniprot.org/uniprot/G7ID47","tr|G7ID47|G7ID47_MEDTR")</f>
        <v>tr|G7ID47|G7ID47_MEDTR</v>
      </c>
      <c r="D19127" t="s">
        <v>28295</v>
      </c>
      <c r="E19127">
        <v>82.59</v>
      </c>
      <c r="F19127">
        <v>741</v>
      </c>
      <c r="G19127">
        <v>129</v>
      </c>
      <c r="H19127">
        <v>0</v>
      </c>
      <c r="I19127">
        <v>1</v>
      </c>
      <c r="J19127">
        <v>2223</v>
      </c>
      <c r="K19127">
        <v>1</v>
      </c>
      <c r="L19127">
        <v>41</v>
      </c>
      <c r="M19127">
        <v>779</v>
      </c>
      <c r="N19127" t="s">
        <v>18</v>
      </c>
      <c r="O19127">
        <v>0</v>
      </c>
      <c r="P19127">
        <v>3192</v>
      </c>
    </row>
    <row r="19128" spans="1:16" x14ac:dyDescent="0.25">
      <c r="A19128" t="s">
        <v>28296</v>
      </c>
      <c r="B19128">
        <v>1698</v>
      </c>
      <c r="C19128" s="3" t="str">
        <f>HYPERLINK("http://www.uniprot.org/uniprot/G7I9V1","tr|G7I9V1|G7I9V1_MEDTR")</f>
        <v>tr|G7I9V1|G7I9V1_MEDTR</v>
      </c>
      <c r="D19128" t="s">
        <v>28297</v>
      </c>
      <c r="E19128">
        <v>82.16</v>
      </c>
      <c r="F19128">
        <v>583</v>
      </c>
      <c r="G19128">
        <v>104</v>
      </c>
      <c r="H19128">
        <v>18</v>
      </c>
      <c r="I19128">
        <v>1</v>
      </c>
      <c r="J19128">
        <v>1695</v>
      </c>
      <c r="K19128">
        <v>1</v>
      </c>
      <c r="L19128">
        <v>1</v>
      </c>
      <c r="M19128">
        <v>573</v>
      </c>
      <c r="N19128" t="s">
        <v>18</v>
      </c>
      <c r="O19128">
        <v>0</v>
      </c>
      <c r="P19128">
        <v>2453</v>
      </c>
    </row>
    <row r="19129" spans="1:16" x14ac:dyDescent="0.25">
      <c r="A19129" t="s">
        <v>28298</v>
      </c>
      <c r="B19129">
        <v>195</v>
      </c>
      <c r="C19129" s="3" t="str">
        <f>HYPERLINK("http://www.uniprot.org/uniprot/G8A026","tr|G8A026|G8A026_MEDTR")</f>
        <v>tr|G8A026|G8A026_MEDTR</v>
      </c>
      <c r="D19129" t="s">
        <v>15582</v>
      </c>
      <c r="E19129">
        <v>90.32</v>
      </c>
      <c r="F19129">
        <v>62</v>
      </c>
      <c r="G19129">
        <v>6</v>
      </c>
      <c r="H19129">
        <v>0</v>
      </c>
      <c r="I19129">
        <v>1</v>
      </c>
      <c r="J19129">
        <v>186</v>
      </c>
      <c r="K19129">
        <v>1</v>
      </c>
      <c r="L19129">
        <v>133</v>
      </c>
      <c r="M19129">
        <v>194</v>
      </c>
      <c r="N19129" t="s">
        <v>18</v>
      </c>
      <c r="O19129" s="1">
        <v>1.33061E-26</v>
      </c>
      <c r="P19129">
        <v>311</v>
      </c>
    </row>
    <row r="19130" spans="1:16" x14ac:dyDescent="0.25">
      <c r="A19130" t="s">
        <v>28299</v>
      </c>
      <c r="B19130">
        <v>1968</v>
      </c>
      <c r="C19130" s="3" t="str">
        <f>HYPERLINK("http://www.uniprot.org/uniprot/M5XLG9","tr|M5XLG9|M5XLG9_PRUPE")</f>
        <v>tr|M5XLG9|M5XLG9_PRUPE</v>
      </c>
      <c r="D19130" t="s">
        <v>28300</v>
      </c>
      <c r="E19130">
        <v>55.43</v>
      </c>
      <c r="F19130">
        <v>671</v>
      </c>
      <c r="G19130">
        <v>299</v>
      </c>
      <c r="H19130">
        <v>18</v>
      </c>
      <c r="I19130">
        <v>1</v>
      </c>
      <c r="J19130">
        <v>1959</v>
      </c>
      <c r="K19130">
        <v>1</v>
      </c>
      <c r="L19130">
        <v>1</v>
      </c>
      <c r="M19130">
        <v>669</v>
      </c>
      <c r="N19130" t="s">
        <v>18</v>
      </c>
      <c r="O19130">
        <v>0</v>
      </c>
      <c r="P19130">
        <v>1940</v>
      </c>
    </row>
    <row r="19131" spans="1:16" x14ac:dyDescent="0.25">
      <c r="A19131" t="s">
        <v>28301</v>
      </c>
      <c r="B19131">
        <v>2196</v>
      </c>
      <c r="C19131" s="3" t="str">
        <f>HYPERLINK("http://www.uniprot.org/uniprot/I1K7S8","tr|I1K7S8|I1K7S8_SOYBN")</f>
        <v>tr|I1K7S8|I1K7S8_SOYBN</v>
      </c>
      <c r="D19131" t="s">
        <v>71</v>
      </c>
      <c r="E19131">
        <v>53.5</v>
      </c>
      <c r="F19131">
        <v>757</v>
      </c>
      <c r="G19131">
        <v>352</v>
      </c>
      <c r="H19131">
        <v>26</v>
      </c>
      <c r="I19131">
        <v>1</v>
      </c>
      <c r="J19131">
        <v>2193</v>
      </c>
      <c r="K19131">
        <v>1</v>
      </c>
      <c r="L19131">
        <v>1</v>
      </c>
      <c r="M19131">
        <v>717</v>
      </c>
      <c r="N19131" t="s">
        <v>18</v>
      </c>
      <c r="O19131">
        <v>0</v>
      </c>
      <c r="P19131">
        <v>1678</v>
      </c>
    </row>
    <row r="19132" spans="1:16" x14ac:dyDescent="0.25">
      <c r="A19132" t="s">
        <v>28302</v>
      </c>
      <c r="B19132">
        <v>2193</v>
      </c>
      <c r="C19132" s="3" t="str">
        <f>HYPERLINK("http://www.uniprot.org/uniprot/A5BE46","tr|A5BE46|A5BE46_VITVI")</f>
        <v>tr|A5BE46|A5BE46_VITVI</v>
      </c>
      <c r="D19132" t="s">
        <v>462</v>
      </c>
      <c r="E19132">
        <v>79.069999999999993</v>
      </c>
      <c r="F19132">
        <v>736</v>
      </c>
      <c r="G19132">
        <v>154</v>
      </c>
      <c r="H19132">
        <v>7</v>
      </c>
      <c r="I19132">
        <v>1</v>
      </c>
      <c r="J19132">
        <v>2187</v>
      </c>
      <c r="K19132">
        <v>1</v>
      </c>
      <c r="L19132">
        <v>618</v>
      </c>
      <c r="M19132">
        <v>1353</v>
      </c>
      <c r="N19132" t="s">
        <v>18</v>
      </c>
      <c r="O19132">
        <v>0</v>
      </c>
      <c r="P19132">
        <v>3117</v>
      </c>
    </row>
    <row r="19133" spans="1:16" x14ac:dyDescent="0.25">
      <c r="A19133" t="s">
        <v>28303</v>
      </c>
      <c r="B19133">
        <v>1218</v>
      </c>
      <c r="C19133" s="3" t="str">
        <f>HYPERLINK("http://www.uniprot.org/uniprot/K7L5P5","tr|K7L5P5|K7L5P5_SOYBN")</f>
        <v>tr|K7L5P5|K7L5P5_SOYBN</v>
      </c>
      <c r="D19133" t="s">
        <v>28</v>
      </c>
      <c r="E19133">
        <v>57.3</v>
      </c>
      <c r="F19133">
        <v>431</v>
      </c>
      <c r="G19133">
        <v>184</v>
      </c>
      <c r="H19133">
        <v>26</v>
      </c>
      <c r="I19133">
        <v>1</v>
      </c>
      <c r="J19133">
        <v>1215</v>
      </c>
      <c r="K19133">
        <v>1</v>
      </c>
      <c r="L19133">
        <v>1</v>
      </c>
      <c r="M19133">
        <v>419</v>
      </c>
      <c r="N19133" t="s">
        <v>18</v>
      </c>
      <c r="O19133" s="1">
        <v>5.3414200000000004E-125</v>
      </c>
      <c r="P19133">
        <v>1166</v>
      </c>
    </row>
    <row r="19134" spans="1:16" x14ac:dyDescent="0.25">
      <c r="A19134" t="s">
        <v>28304</v>
      </c>
      <c r="B19134">
        <v>2037</v>
      </c>
      <c r="C19134" s="3" t="str">
        <f>HYPERLINK("http://www.uniprot.org/uniprot/G7L7C0","tr|G7L7C0|G7L7C0_MEDTR")</f>
        <v>tr|G7L7C0|G7L7C0_MEDTR</v>
      </c>
      <c r="D19134" t="s">
        <v>28305</v>
      </c>
      <c r="E19134">
        <v>84.29</v>
      </c>
      <c r="F19134">
        <v>662</v>
      </c>
      <c r="G19134">
        <v>104</v>
      </c>
      <c r="H19134">
        <v>0</v>
      </c>
      <c r="I19134">
        <v>49</v>
      </c>
      <c r="J19134">
        <v>2034</v>
      </c>
      <c r="K19134">
        <v>1</v>
      </c>
      <c r="L19134">
        <v>17</v>
      </c>
      <c r="M19134">
        <v>678</v>
      </c>
      <c r="N19134" t="s">
        <v>18</v>
      </c>
      <c r="O19134">
        <v>0</v>
      </c>
      <c r="P19134">
        <v>2825</v>
      </c>
    </row>
    <row r="19135" spans="1:16" x14ac:dyDescent="0.25">
      <c r="A19135" t="s">
        <v>28306</v>
      </c>
      <c r="B19135">
        <v>1368</v>
      </c>
      <c r="C19135" s="3" t="str">
        <f>HYPERLINK("http://www.uniprot.org/uniprot/G7IND7","tr|G7IND7|G7IND7_MEDTR")</f>
        <v>tr|G7IND7|G7IND7_MEDTR</v>
      </c>
      <c r="D19135" t="s">
        <v>2100</v>
      </c>
      <c r="E19135">
        <v>72.290000000000006</v>
      </c>
      <c r="F19135">
        <v>462</v>
      </c>
      <c r="G19135">
        <v>128</v>
      </c>
      <c r="H19135">
        <v>7</v>
      </c>
      <c r="I19135">
        <v>1</v>
      </c>
      <c r="J19135">
        <v>1365</v>
      </c>
      <c r="K19135">
        <v>1</v>
      </c>
      <c r="L19135">
        <v>84</v>
      </c>
      <c r="M19135">
        <v>545</v>
      </c>
      <c r="N19135" t="s">
        <v>18</v>
      </c>
      <c r="O19135">
        <v>0</v>
      </c>
      <c r="P19135">
        <v>1784</v>
      </c>
    </row>
    <row r="19136" spans="1:16" x14ac:dyDescent="0.25">
      <c r="A19136" t="s">
        <v>28307</v>
      </c>
      <c r="B19136">
        <v>1029</v>
      </c>
      <c r="C19136" s="3" t="str">
        <f>HYPERLINK("http://www.uniprot.org/uniprot/G7JVG6","tr|G7JVG6|G7JVG6_MEDTR")</f>
        <v>tr|G7JVG6|G7JVG6_MEDTR</v>
      </c>
      <c r="D19136" t="s">
        <v>28308</v>
      </c>
      <c r="E19136">
        <v>86.44</v>
      </c>
      <c r="F19136">
        <v>332</v>
      </c>
      <c r="G19136">
        <v>45</v>
      </c>
      <c r="H19136">
        <v>2</v>
      </c>
      <c r="I19136">
        <v>1</v>
      </c>
      <c r="J19136">
        <v>990</v>
      </c>
      <c r="K19136">
        <v>1</v>
      </c>
      <c r="L19136">
        <v>1</v>
      </c>
      <c r="M19136">
        <v>332</v>
      </c>
      <c r="N19136" t="s">
        <v>18</v>
      </c>
      <c r="O19136" s="1">
        <v>6.7388500000000005E-160</v>
      </c>
      <c r="P19136">
        <v>1466</v>
      </c>
    </row>
    <row r="19137" spans="1:16" x14ac:dyDescent="0.25">
      <c r="A19137" t="s">
        <v>28309</v>
      </c>
      <c r="B19137">
        <v>159</v>
      </c>
      <c r="C19137" s="3" t="str">
        <f>HYPERLINK("http://www.uniprot.org/uniprot/I1NAC2","tr|I1NAC2|I1NAC2_SOYBN")</f>
        <v>tr|I1NAC2|I1NAC2_SOYBN</v>
      </c>
      <c r="D19137" t="s">
        <v>71</v>
      </c>
      <c r="E19137">
        <v>82.6</v>
      </c>
      <c r="F19137">
        <v>46</v>
      </c>
      <c r="G19137">
        <v>8</v>
      </c>
      <c r="H19137">
        <v>0</v>
      </c>
      <c r="I19137">
        <v>1</v>
      </c>
      <c r="J19137">
        <v>138</v>
      </c>
      <c r="K19137">
        <v>1</v>
      </c>
      <c r="L19137">
        <v>237</v>
      </c>
      <c r="M19137">
        <v>282</v>
      </c>
      <c r="N19137" t="s">
        <v>18</v>
      </c>
      <c r="O19137" s="1">
        <v>2.1335199999999999E-16</v>
      </c>
      <c r="P19137">
        <v>223</v>
      </c>
    </row>
    <row r="19138" spans="1:16" x14ac:dyDescent="0.25">
      <c r="A19138" t="s">
        <v>28310</v>
      </c>
      <c r="B19138">
        <v>456</v>
      </c>
      <c r="C19138" s="3" t="str">
        <f>HYPERLINK("http://www.uniprot.org/uniprot/G7JNT7","tr|G7JNT7|G7JNT7_MEDTR")</f>
        <v>tr|G7JNT7|G7JNT7_MEDTR</v>
      </c>
      <c r="D19138" t="s">
        <v>28311</v>
      </c>
      <c r="E19138">
        <v>76.510000000000005</v>
      </c>
      <c r="F19138">
        <v>149</v>
      </c>
      <c r="G19138">
        <v>35</v>
      </c>
      <c r="H19138">
        <v>2</v>
      </c>
      <c r="I19138">
        <v>1</v>
      </c>
      <c r="J19138">
        <v>441</v>
      </c>
      <c r="K19138">
        <v>1</v>
      </c>
      <c r="L19138">
        <v>1</v>
      </c>
      <c r="M19138">
        <v>145</v>
      </c>
      <c r="N19138" t="s">
        <v>18</v>
      </c>
      <c r="O19138" s="1">
        <v>1.1000400000000001E-57</v>
      </c>
      <c r="P19138">
        <v>579</v>
      </c>
    </row>
    <row r="19139" spans="1:16" x14ac:dyDescent="0.25">
      <c r="A19139" t="s">
        <v>28312</v>
      </c>
      <c r="B19139">
        <v>633</v>
      </c>
      <c r="C19139" s="3" t="str">
        <f>HYPERLINK("http://www.uniprot.org/uniprot/G7K816","tr|G7K816|G7K816_MEDTR")</f>
        <v>tr|G7K816|G7K816_MEDTR</v>
      </c>
      <c r="D19139" t="s">
        <v>28313</v>
      </c>
      <c r="E19139">
        <v>94.28</v>
      </c>
      <c r="F19139">
        <v>210</v>
      </c>
      <c r="G19139">
        <v>12</v>
      </c>
      <c r="H19139">
        <v>0</v>
      </c>
      <c r="I19139">
        <v>1</v>
      </c>
      <c r="J19139">
        <v>630</v>
      </c>
      <c r="K19139">
        <v>1</v>
      </c>
      <c r="L19139">
        <v>1</v>
      </c>
      <c r="M19139">
        <v>210</v>
      </c>
      <c r="N19139" t="s">
        <v>18</v>
      </c>
      <c r="O19139" s="1">
        <v>7.3240300000000005E-107</v>
      </c>
      <c r="P19139">
        <v>1005</v>
      </c>
    </row>
    <row r="19140" spans="1:16" x14ac:dyDescent="0.25">
      <c r="A19140" t="s">
        <v>28314</v>
      </c>
      <c r="B19140">
        <v>1494</v>
      </c>
      <c r="C19140" s="3" t="str">
        <f>HYPERLINK("http://www.uniprot.org/uniprot/G8A0H7","tr|G8A0H7|G8A0H7_MEDTR")</f>
        <v>tr|G8A0H7|G8A0H7_MEDTR</v>
      </c>
      <c r="D19140" t="s">
        <v>28315</v>
      </c>
      <c r="E19140">
        <v>72.7</v>
      </c>
      <c r="F19140">
        <v>491</v>
      </c>
      <c r="G19140">
        <v>134</v>
      </c>
      <c r="H19140">
        <v>1</v>
      </c>
      <c r="I19140">
        <v>13</v>
      </c>
      <c r="J19140">
        <v>1482</v>
      </c>
      <c r="K19140">
        <v>1</v>
      </c>
      <c r="L19140">
        <v>48</v>
      </c>
      <c r="M19140">
        <v>538</v>
      </c>
      <c r="N19140" t="s">
        <v>18</v>
      </c>
      <c r="O19140">
        <v>0</v>
      </c>
      <c r="P19140">
        <v>1910</v>
      </c>
    </row>
    <row r="19141" spans="1:16" x14ac:dyDescent="0.25">
      <c r="A19141" t="s">
        <v>28316</v>
      </c>
      <c r="B19141">
        <v>1044</v>
      </c>
      <c r="C19141" s="3" t="str">
        <f>HYPERLINK("http://www.uniprot.org/uniprot/G7ZYK6","tr|G7ZYK6|G7ZYK6_MEDTR")</f>
        <v>tr|G7ZYK6|G7ZYK6_MEDTR</v>
      </c>
      <c r="D19141" t="s">
        <v>28317</v>
      </c>
      <c r="E19141">
        <v>77.58</v>
      </c>
      <c r="F19141">
        <v>348</v>
      </c>
      <c r="G19141">
        <v>78</v>
      </c>
      <c r="H19141">
        <v>1</v>
      </c>
      <c r="I19141">
        <v>1</v>
      </c>
      <c r="J19141">
        <v>1041</v>
      </c>
      <c r="K19141">
        <v>1</v>
      </c>
      <c r="L19141">
        <v>1</v>
      </c>
      <c r="M19141">
        <v>348</v>
      </c>
      <c r="N19141" t="s">
        <v>18</v>
      </c>
      <c r="O19141" s="1">
        <v>3.00425E-155</v>
      </c>
      <c r="P19141">
        <v>1426</v>
      </c>
    </row>
    <row r="19142" spans="1:16" x14ac:dyDescent="0.25">
      <c r="A19142" t="s">
        <v>28318</v>
      </c>
      <c r="B19142">
        <v>864</v>
      </c>
      <c r="C19142" s="3" t="str">
        <f>HYPERLINK("http://www.uniprot.org/uniprot/I1MI58","tr|I1MI58|I1MI58_SOYBN")</f>
        <v>tr|I1MI58|I1MI58_SOYBN</v>
      </c>
      <c r="D19142" t="s">
        <v>117</v>
      </c>
      <c r="E19142">
        <v>87.93</v>
      </c>
      <c r="F19142">
        <v>290</v>
      </c>
      <c r="G19142">
        <v>35</v>
      </c>
      <c r="H19142">
        <v>10</v>
      </c>
      <c r="I19142">
        <v>1</v>
      </c>
      <c r="J19142">
        <v>840</v>
      </c>
      <c r="K19142">
        <v>1</v>
      </c>
      <c r="L19142">
        <v>1</v>
      </c>
      <c r="M19142">
        <v>290</v>
      </c>
      <c r="N19142" t="s">
        <v>18</v>
      </c>
      <c r="O19142" s="1">
        <v>3.4749500000000001E-137</v>
      </c>
      <c r="P19142">
        <v>1269</v>
      </c>
    </row>
    <row r="19143" spans="1:16" x14ac:dyDescent="0.25">
      <c r="A19143" t="s">
        <v>28319</v>
      </c>
      <c r="B19143">
        <v>1173</v>
      </c>
      <c r="C19143" s="3" t="str">
        <f>HYPERLINK("http://www.uniprot.org/uniprot/G7K4M4","tr|G7K4M4|G7K4M4_MEDTR")</f>
        <v>tr|G7K4M4|G7K4M4_MEDTR</v>
      </c>
      <c r="D19143" t="s">
        <v>517</v>
      </c>
      <c r="E19143">
        <v>49.82</v>
      </c>
      <c r="F19143">
        <v>281</v>
      </c>
      <c r="G19143">
        <v>141</v>
      </c>
      <c r="H19143">
        <v>2</v>
      </c>
      <c r="I19143">
        <v>1</v>
      </c>
      <c r="J19143">
        <v>837</v>
      </c>
      <c r="K19143">
        <v>1</v>
      </c>
      <c r="L19143">
        <v>265</v>
      </c>
      <c r="M19143">
        <v>541</v>
      </c>
      <c r="N19143" t="s">
        <v>18</v>
      </c>
      <c r="O19143" s="1">
        <v>1.9624699999999999E-68</v>
      </c>
      <c r="P19143">
        <v>678</v>
      </c>
    </row>
    <row r="19144" spans="1:16" x14ac:dyDescent="0.25">
      <c r="A19144" t="s">
        <v>28320</v>
      </c>
      <c r="B19144">
        <v>3018</v>
      </c>
      <c r="C19144" s="3" t="str">
        <f>HYPERLINK("http://www.uniprot.org/uniprot/G7IU41","tr|G7IU41|G7IU41_MEDTR")</f>
        <v>tr|G7IU41|G7IU41_MEDTR</v>
      </c>
      <c r="D19144" t="s">
        <v>28321</v>
      </c>
      <c r="E19144">
        <v>75.12</v>
      </c>
      <c r="F19144">
        <v>1021</v>
      </c>
      <c r="G19144">
        <v>254</v>
      </c>
      <c r="H19144">
        <v>16</v>
      </c>
      <c r="I19144">
        <v>1</v>
      </c>
      <c r="J19144">
        <v>3015</v>
      </c>
      <c r="K19144">
        <v>1</v>
      </c>
      <c r="L19144">
        <v>1</v>
      </c>
      <c r="M19144">
        <v>1007</v>
      </c>
      <c r="N19144" t="s">
        <v>18</v>
      </c>
      <c r="O19144">
        <v>0</v>
      </c>
      <c r="P19144">
        <v>3864</v>
      </c>
    </row>
    <row r="19145" spans="1:16" x14ac:dyDescent="0.25">
      <c r="A19145" t="s">
        <v>28322</v>
      </c>
      <c r="B19145">
        <v>693</v>
      </c>
      <c r="C19145" s="3" t="str">
        <f>HYPERLINK("http://www.uniprot.org/uniprot/M5Y0E0","tr|M5Y0E0|M5Y0E0_PRUPE")</f>
        <v>tr|M5Y0E0|M5Y0E0_PRUPE</v>
      </c>
      <c r="D19145" t="s">
        <v>452</v>
      </c>
      <c r="E19145">
        <v>34.090000000000003</v>
      </c>
      <c r="F19145">
        <v>176</v>
      </c>
      <c r="G19145">
        <v>116</v>
      </c>
      <c r="H19145">
        <v>2</v>
      </c>
      <c r="I19145">
        <v>76</v>
      </c>
      <c r="J19145">
        <v>597</v>
      </c>
      <c r="K19145">
        <v>1</v>
      </c>
      <c r="L19145">
        <v>6</v>
      </c>
      <c r="M19145">
        <v>179</v>
      </c>
      <c r="N19145" t="s">
        <v>18</v>
      </c>
      <c r="O19145" s="1">
        <v>1.2128999999999999E-18</v>
      </c>
      <c r="P19145">
        <v>245</v>
      </c>
    </row>
    <row r="19146" spans="1:16" x14ac:dyDescent="0.25">
      <c r="A19146" t="s">
        <v>28323</v>
      </c>
      <c r="B19146">
        <v>2133</v>
      </c>
      <c r="C19146" s="3" t="str">
        <f>HYPERLINK("http://www.uniprot.org/uniprot/K7LV81","tr|K7LV81|K7LV81_SOYBN")</f>
        <v>tr|K7LV81|K7LV81_SOYBN</v>
      </c>
      <c r="D19146" t="s">
        <v>28</v>
      </c>
      <c r="E19146">
        <v>69.209999999999994</v>
      </c>
      <c r="F19146">
        <v>747</v>
      </c>
      <c r="G19146">
        <v>230</v>
      </c>
      <c r="H19146">
        <v>39</v>
      </c>
      <c r="I19146">
        <v>1</v>
      </c>
      <c r="J19146">
        <v>2124</v>
      </c>
      <c r="K19146">
        <v>1</v>
      </c>
      <c r="L19146">
        <v>1</v>
      </c>
      <c r="M19146">
        <v>698</v>
      </c>
      <c r="N19146" t="s">
        <v>18</v>
      </c>
      <c r="O19146">
        <v>0</v>
      </c>
      <c r="P19146">
        <v>2486</v>
      </c>
    </row>
    <row r="19147" spans="1:16" x14ac:dyDescent="0.25">
      <c r="A19147" t="s">
        <v>28324</v>
      </c>
      <c r="B19147">
        <v>663</v>
      </c>
      <c r="C19147" s="3" t="str">
        <f>HYPERLINK("http://www.uniprot.org/uniprot/G7KQ20","tr|G7KQ20|G7KQ20_MEDTR")</f>
        <v>tr|G7KQ20|G7KQ20_MEDTR</v>
      </c>
      <c r="D19147" t="s">
        <v>28325</v>
      </c>
      <c r="E19147">
        <v>93.18</v>
      </c>
      <c r="F19147">
        <v>220</v>
      </c>
      <c r="G19147">
        <v>15</v>
      </c>
      <c r="H19147">
        <v>0</v>
      </c>
      <c r="I19147">
        <v>1</v>
      </c>
      <c r="J19147">
        <v>660</v>
      </c>
      <c r="K19147">
        <v>1</v>
      </c>
      <c r="L19147">
        <v>1</v>
      </c>
      <c r="M19147">
        <v>220</v>
      </c>
      <c r="N19147" t="s">
        <v>18</v>
      </c>
      <c r="O19147" s="1">
        <v>6.25908E-115</v>
      </c>
      <c r="P19147">
        <v>1075</v>
      </c>
    </row>
    <row r="19148" spans="1:16" x14ac:dyDescent="0.25">
      <c r="A19148" t="s">
        <v>28326</v>
      </c>
      <c r="B19148">
        <v>1566</v>
      </c>
      <c r="C19148" s="3" t="str">
        <f>HYPERLINK("http://www.uniprot.org/uniprot/G7JZ14","tr|G7JZ14|G7JZ14_MEDTR")</f>
        <v>tr|G7JZ14|G7JZ14_MEDTR</v>
      </c>
      <c r="D19148" t="s">
        <v>28327</v>
      </c>
      <c r="E19148">
        <v>84.66</v>
      </c>
      <c r="F19148">
        <v>515</v>
      </c>
      <c r="G19148">
        <v>79</v>
      </c>
      <c r="H19148">
        <v>1</v>
      </c>
      <c r="I19148">
        <v>1</v>
      </c>
      <c r="J19148">
        <v>1542</v>
      </c>
      <c r="K19148">
        <v>1</v>
      </c>
      <c r="L19148">
        <v>1</v>
      </c>
      <c r="M19148">
        <v>515</v>
      </c>
      <c r="N19148" t="s">
        <v>18</v>
      </c>
      <c r="O19148">
        <v>0</v>
      </c>
      <c r="P19148">
        <v>2267</v>
      </c>
    </row>
    <row r="19149" spans="1:16" x14ac:dyDescent="0.25">
      <c r="A19149" t="s">
        <v>28328</v>
      </c>
      <c r="B19149">
        <v>1968</v>
      </c>
      <c r="C19149" s="3" t="str">
        <f>HYPERLINK("http://www.uniprot.org/uniprot/G7KYN7","tr|G7KYN7|G7KYN7_MEDTR")</f>
        <v>tr|G7KYN7|G7KYN7_MEDTR</v>
      </c>
      <c r="D19149" t="s">
        <v>28329</v>
      </c>
      <c r="E19149">
        <v>81.63</v>
      </c>
      <c r="F19149">
        <v>659</v>
      </c>
      <c r="G19149">
        <v>121</v>
      </c>
      <c r="H19149">
        <v>6</v>
      </c>
      <c r="I19149">
        <v>1</v>
      </c>
      <c r="J19149">
        <v>1959</v>
      </c>
      <c r="K19149">
        <v>1</v>
      </c>
      <c r="L19149">
        <v>1</v>
      </c>
      <c r="M19149">
        <v>654</v>
      </c>
      <c r="N19149" t="s">
        <v>18</v>
      </c>
      <c r="O19149">
        <v>0</v>
      </c>
      <c r="P19149">
        <v>2699</v>
      </c>
    </row>
    <row r="19150" spans="1:16" x14ac:dyDescent="0.25">
      <c r="A19150" t="s">
        <v>28330</v>
      </c>
      <c r="B19150">
        <v>1128</v>
      </c>
      <c r="C19150" s="3" t="str">
        <f>HYPERLINK("http://www.uniprot.org/uniprot/G7I2F3","tr|G7I2F3|G7I2F3_MEDTR")</f>
        <v>tr|G7I2F3|G7I2F3_MEDTR</v>
      </c>
      <c r="D19150" t="s">
        <v>257</v>
      </c>
      <c r="E19150">
        <v>34.020000000000003</v>
      </c>
      <c r="F19150">
        <v>241</v>
      </c>
      <c r="G19150">
        <v>159</v>
      </c>
      <c r="H19150">
        <v>40</v>
      </c>
      <c r="I19150">
        <v>511</v>
      </c>
      <c r="J19150">
        <v>1113</v>
      </c>
      <c r="K19150">
        <v>1</v>
      </c>
      <c r="L19150">
        <v>169</v>
      </c>
      <c r="M19150">
        <v>408</v>
      </c>
      <c r="N19150" t="s">
        <v>18</v>
      </c>
      <c r="O19150" s="1">
        <v>7.8284899999999997E-27</v>
      </c>
      <c r="P19150">
        <v>319</v>
      </c>
    </row>
    <row r="19151" spans="1:16" x14ac:dyDescent="0.25">
      <c r="A19151" t="s">
        <v>28331</v>
      </c>
      <c r="B19151">
        <v>2145</v>
      </c>
      <c r="C19151" s="3" t="str">
        <f>HYPERLINK("http://www.uniprot.org/uniprot/G7ID47","tr|G7ID47|G7ID47_MEDTR")</f>
        <v>tr|G7ID47|G7ID47_MEDTR</v>
      </c>
      <c r="D19151" t="s">
        <v>28295</v>
      </c>
      <c r="E19151">
        <v>78.209999999999994</v>
      </c>
      <c r="F19151">
        <v>716</v>
      </c>
      <c r="G19151">
        <v>156</v>
      </c>
      <c r="H19151">
        <v>3</v>
      </c>
      <c r="I19151">
        <v>1</v>
      </c>
      <c r="J19151">
        <v>2139</v>
      </c>
      <c r="K19151">
        <v>1</v>
      </c>
      <c r="L19151">
        <v>65</v>
      </c>
      <c r="M19151">
        <v>776</v>
      </c>
      <c r="N19151" t="s">
        <v>18</v>
      </c>
      <c r="O19151">
        <v>0</v>
      </c>
      <c r="P19151">
        <v>2878</v>
      </c>
    </row>
    <row r="19152" spans="1:16" x14ac:dyDescent="0.25">
      <c r="A19152" t="s">
        <v>28332</v>
      </c>
      <c r="B19152">
        <v>309</v>
      </c>
      <c r="C19152" s="3" t="str">
        <f>HYPERLINK("http://www.uniprot.org/uniprot/I1M944","tr|I1M944|I1M944_SOYBN")</f>
        <v>tr|I1M944|I1M944_SOYBN</v>
      </c>
      <c r="D19152" t="s">
        <v>28</v>
      </c>
      <c r="E19152">
        <v>52.29</v>
      </c>
      <c r="F19152">
        <v>109</v>
      </c>
      <c r="G19152">
        <v>52</v>
      </c>
      <c r="H19152">
        <v>8</v>
      </c>
      <c r="I19152">
        <v>1</v>
      </c>
      <c r="J19152">
        <v>303</v>
      </c>
      <c r="K19152">
        <v>1</v>
      </c>
      <c r="L19152">
        <v>17</v>
      </c>
      <c r="M19152">
        <v>125</v>
      </c>
      <c r="N19152" t="s">
        <v>18</v>
      </c>
      <c r="O19152" s="1">
        <v>2.98522E-18</v>
      </c>
      <c r="P19152">
        <v>239</v>
      </c>
    </row>
    <row r="19153" spans="1:16" x14ac:dyDescent="0.25">
      <c r="A19153" t="s">
        <v>28333</v>
      </c>
      <c r="B19153">
        <v>1014</v>
      </c>
      <c r="C19153" s="3" t="str">
        <f>HYPERLINK("http://www.uniprot.org/uniprot/G8A013","tr|G8A013|G8A013_MEDTR")</f>
        <v>tr|G8A013|G8A013_MEDTR</v>
      </c>
      <c r="D19153" t="s">
        <v>28334</v>
      </c>
      <c r="E19153">
        <v>76.260000000000005</v>
      </c>
      <c r="F19153">
        <v>337</v>
      </c>
      <c r="G19153">
        <v>80</v>
      </c>
      <c r="H19153">
        <v>0</v>
      </c>
      <c r="I19153">
        <v>1</v>
      </c>
      <c r="J19153">
        <v>1011</v>
      </c>
      <c r="K19153">
        <v>1</v>
      </c>
      <c r="L19153">
        <v>12</v>
      </c>
      <c r="M19153">
        <v>346</v>
      </c>
      <c r="N19153" t="s">
        <v>18</v>
      </c>
      <c r="O19153" s="1">
        <v>4.5801099999999996E-137</v>
      </c>
      <c r="P19153">
        <v>1269</v>
      </c>
    </row>
    <row r="19154" spans="1:16" x14ac:dyDescent="0.25">
      <c r="A19154" t="s">
        <v>28335</v>
      </c>
      <c r="B19154">
        <v>1044</v>
      </c>
      <c r="C19154" s="3" t="str">
        <f>HYPERLINK("http://www.uniprot.org/uniprot/K7KT64","tr|K7KT64|K7KT64_SOYBN")</f>
        <v>tr|K7KT64|K7KT64_SOYBN</v>
      </c>
      <c r="D19154" t="s">
        <v>28336</v>
      </c>
      <c r="E19154">
        <v>78.2</v>
      </c>
      <c r="F19154">
        <v>367</v>
      </c>
      <c r="G19154">
        <v>80</v>
      </c>
      <c r="H19154">
        <v>23</v>
      </c>
      <c r="I19154">
        <v>10</v>
      </c>
      <c r="J19154">
        <v>1041</v>
      </c>
      <c r="K19154">
        <v>1</v>
      </c>
      <c r="L19154">
        <v>97</v>
      </c>
      <c r="M19154">
        <v>462</v>
      </c>
      <c r="N19154" t="s">
        <v>18</v>
      </c>
      <c r="O19154" s="1">
        <v>1.3031499999999999E-158</v>
      </c>
      <c r="P19154">
        <v>1455</v>
      </c>
    </row>
    <row r="19155" spans="1:16" x14ac:dyDescent="0.25">
      <c r="A19155" t="s">
        <v>28337</v>
      </c>
      <c r="B19155">
        <v>1746</v>
      </c>
      <c r="C19155" s="3" t="str">
        <f>HYPERLINK("http://www.uniprot.org/uniprot/K7KHV8","tr|K7KHV8|K7KHV8_SOYBN")</f>
        <v>tr|K7KHV8|K7KHV8_SOYBN</v>
      </c>
      <c r="D19155" t="s">
        <v>28</v>
      </c>
      <c r="E19155">
        <v>90.03</v>
      </c>
      <c r="F19155">
        <v>582</v>
      </c>
      <c r="G19155">
        <v>58</v>
      </c>
      <c r="H19155">
        <v>1</v>
      </c>
      <c r="I19155">
        <v>1</v>
      </c>
      <c r="J19155">
        <v>1743</v>
      </c>
      <c r="K19155">
        <v>1</v>
      </c>
      <c r="L19155">
        <v>12</v>
      </c>
      <c r="M19155">
        <v>593</v>
      </c>
      <c r="N19155" t="s">
        <v>18</v>
      </c>
      <c r="O19155">
        <v>0</v>
      </c>
      <c r="P19155">
        <v>2848</v>
      </c>
    </row>
    <row r="19156" spans="1:16" x14ac:dyDescent="0.25">
      <c r="A19156" t="s">
        <v>28338</v>
      </c>
      <c r="B19156">
        <v>5313</v>
      </c>
      <c r="C19156" s="3" t="str">
        <f>HYPERLINK("http://www.uniprot.org/uniprot/I1N058","tr|I1N058|I1N058_SOYBN")</f>
        <v>tr|I1N058|I1N058_SOYBN</v>
      </c>
      <c r="D19156" t="s">
        <v>71</v>
      </c>
      <c r="E19156">
        <v>80.78</v>
      </c>
      <c r="F19156">
        <v>1816</v>
      </c>
      <c r="G19156">
        <v>349</v>
      </c>
      <c r="H19156">
        <v>46</v>
      </c>
      <c r="I19156">
        <v>1</v>
      </c>
      <c r="J19156">
        <v>5310</v>
      </c>
      <c r="K19156">
        <v>1</v>
      </c>
      <c r="L19156">
        <v>1</v>
      </c>
      <c r="M19156">
        <v>1815</v>
      </c>
      <c r="N19156" t="s">
        <v>18</v>
      </c>
      <c r="O19156">
        <v>0</v>
      </c>
      <c r="P19156">
        <v>7420</v>
      </c>
    </row>
    <row r="19157" spans="1:16" x14ac:dyDescent="0.25">
      <c r="A19157" t="s">
        <v>28339</v>
      </c>
      <c r="B19157">
        <v>1554</v>
      </c>
      <c r="C19157" s="3" t="str">
        <f>HYPERLINK("http://www.uniprot.org/uniprot/M8AYM7","tr|M8AYM7|M8AYM7_AEGTA")</f>
        <v>tr|M8AYM7|M8AYM7_AEGTA</v>
      </c>
      <c r="D19157" t="s">
        <v>28340</v>
      </c>
      <c r="E19157">
        <v>51.08</v>
      </c>
      <c r="F19157">
        <v>505</v>
      </c>
      <c r="G19157">
        <v>247</v>
      </c>
      <c r="H19157">
        <v>46</v>
      </c>
      <c r="I19157">
        <v>154</v>
      </c>
      <c r="J19157">
        <v>1530</v>
      </c>
      <c r="K19157">
        <v>1</v>
      </c>
      <c r="L19157">
        <v>22</v>
      </c>
      <c r="M19157">
        <v>524</v>
      </c>
      <c r="N19157" t="s">
        <v>18</v>
      </c>
      <c r="O19157" s="1">
        <v>1.41339E-139</v>
      </c>
      <c r="P19157">
        <v>1293</v>
      </c>
    </row>
    <row r="19158" spans="1:16" x14ac:dyDescent="0.25">
      <c r="A19158" t="s">
        <v>28341</v>
      </c>
      <c r="B19158">
        <v>1671</v>
      </c>
      <c r="C19158" s="3" t="str">
        <f>HYPERLINK("http://www.uniprot.org/uniprot/G7L7Z1","tr|G7L7Z1|G7L7Z1_MEDTR")</f>
        <v>tr|G7L7Z1|G7L7Z1_MEDTR</v>
      </c>
      <c r="D19158" t="s">
        <v>28342</v>
      </c>
      <c r="E19158">
        <v>80.849999999999994</v>
      </c>
      <c r="F19158">
        <v>585</v>
      </c>
      <c r="G19158">
        <v>112</v>
      </c>
      <c r="H19158">
        <v>37</v>
      </c>
      <c r="I19158">
        <v>7</v>
      </c>
      <c r="J19158">
        <v>1650</v>
      </c>
      <c r="K19158">
        <v>1</v>
      </c>
      <c r="L19158">
        <v>2</v>
      </c>
      <c r="M19158">
        <v>586</v>
      </c>
      <c r="N19158" t="s">
        <v>18</v>
      </c>
      <c r="O19158">
        <v>0</v>
      </c>
      <c r="P19158">
        <v>2399</v>
      </c>
    </row>
    <row r="19159" spans="1:16" x14ac:dyDescent="0.25">
      <c r="A19159" t="s">
        <v>28343</v>
      </c>
      <c r="B19159">
        <v>1302</v>
      </c>
      <c r="C19159" s="3" t="str">
        <f>HYPERLINK("http://www.uniprot.org/uniprot/G7JPG1","tr|G7JPG1|G7JPG1_MEDTR")</f>
        <v>tr|G7JPG1|G7JPG1_MEDTR</v>
      </c>
      <c r="D19159" t="s">
        <v>28344</v>
      </c>
      <c r="E19159">
        <v>67.319999999999993</v>
      </c>
      <c r="F19159">
        <v>303</v>
      </c>
      <c r="G19159">
        <v>99</v>
      </c>
      <c r="H19159">
        <v>15</v>
      </c>
      <c r="I19159">
        <v>1</v>
      </c>
      <c r="J19159">
        <v>864</v>
      </c>
      <c r="K19159">
        <v>1</v>
      </c>
      <c r="L19159">
        <v>56</v>
      </c>
      <c r="M19159">
        <v>329</v>
      </c>
      <c r="N19159" t="s">
        <v>18</v>
      </c>
      <c r="O19159" s="1">
        <v>3.3462700000000002E-104</v>
      </c>
      <c r="P19159">
        <v>987</v>
      </c>
    </row>
    <row r="19160" spans="1:16" x14ac:dyDescent="0.25">
      <c r="A19160" t="s">
        <v>28345</v>
      </c>
      <c r="B19160">
        <v>633</v>
      </c>
      <c r="C19160" s="3" t="str">
        <f>HYPERLINK("http://www.uniprot.org/uniprot/B7FGI9","tr|B7FGI9|B7FGI9_MEDTR")</f>
        <v>tr|B7FGI9|B7FGI9_MEDTR</v>
      </c>
      <c r="D19160" t="s">
        <v>28346</v>
      </c>
      <c r="E19160">
        <v>87.98</v>
      </c>
      <c r="F19160">
        <v>208</v>
      </c>
      <c r="G19160">
        <v>25</v>
      </c>
      <c r="H19160">
        <v>0</v>
      </c>
      <c r="I19160">
        <v>7</v>
      </c>
      <c r="J19160">
        <v>630</v>
      </c>
      <c r="K19160">
        <v>1</v>
      </c>
      <c r="L19160">
        <v>4</v>
      </c>
      <c r="M19160">
        <v>211</v>
      </c>
      <c r="N19160" t="s">
        <v>18</v>
      </c>
      <c r="O19160" s="1">
        <v>5.43161E-102</v>
      </c>
      <c r="P19160">
        <v>963</v>
      </c>
    </row>
    <row r="19161" spans="1:16" x14ac:dyDescent="0.25">
      <c r="A19161" t="s">
        <v>28347</v>
      </c>
      <c r="B19161">
        <v>2718</v>
      </c>
      <c r="C19161" s="3" t="str">
        <f>HYPERLINK("http://www.uniprot.org/uniprot/G7JVG8","tr|G7JVG8|G7JVG8_MEDTR")</f>
        <v>tr|G7JVG8|G7JVG8_MEDTR</v>
      </c>
      <c r="D19161" t="s">
        <v>28348</v>
      </c>
      <c r="E19161">
        <v>81.75</v>
      </c>
      <c r="F19161">
        <v>285</v>
      </c>
      <c r="G19161">
        <v>52</v>
      </c>
      <c r="H19161">
        <v>10</v>
      </c>
      <c r="I19161">
        <v>1</v>
      </c>
      <c r="J19161">
        <v>825</v>
      </c>
      <c r="K19161">
        <v>1</v>
      </c>
      <c r="L19161">
        <v>67</v>
      </c>
      <c r="M19161">
        <v>351</v>
      </c>
      <c r="N19161" t="s">
        <v>18</v>
      </c>
      <c r="O19161" s="1">
        <v>1.70187E-128</v>
      </c>
      <c r="P19161">
        <v>1200</v>
      </c>
    </row>
    <row r="19162" spans="1:16" x14ac:dyDescent="0.25">
      <c r="A19162" t="s">
        <v>28349</v>
      </c>
      <c r="B19162">
        <v>1074</v>
      </c>
      <c r="C19162" s="3" t="str">
        <f>HYPERLINK("http://www.uniprot.org/uniprot/K7KE18","tr|K7KE18|K7KE18_SOYBN")</f>
        <v>tr|K7KE18|K7KE18_SOYBN</v>
      </c>
      <c r="D19162" t="s">
        <v>117</v>
      </c>
      <c r="E19162">
        <v>53.22</v>
      </c>
      <c r="F19162">
        <v>357</v>
      </c>
      <c r="G19162">
        <v>167</v>
      </c>
      <c r="H19162">
        <v>1</v>
      </c>
      <c r="I19162">
        <v>1</v>
      </c>
      <c r="J19162">
        <v>1068</v>
      </c>
      <c r="K19162">
        <v>1</v>
      </c>
      <c r="L19162">
        <v>1</v>
      </c>
      <c r="M19162">
        <v>352</v>
      </c>
      <c r="N19162" t="s">
        <v>18</v>
      </c>
      <c r="O19162" s="1">
        <v>2.3461799999999999E-102</v>
      </c>
      <c r="P19162">
        <v>970</v>
      </c>
    </row>
    <row r="19163" spans="1:16" x14ac:dyDescent="0.25">
      <c r="A19163" t="s">
        <v>28350</v>
      </c>
      <c r="B19163">
        <v>3369</v>
      </c>
      <c r="C19163" s="3" t="str">
        <f>HYPERLINK("http://www.uniprot.org/uniprot/G7JNT8","tr|G7JNT8|G7JNT8_MEDTR")</f>
        <v>tr|G7JNT8|G7JNT8_MEDTR</v>
      </c>
      <c r="D19163" t="s">
        <v>28351</v>
      </c>
      <c r="E19163">
        <v>86.85</v>
      </c>
      <c r="F19163">
        <v>1118</v>
      </c>
      <c r="G19163">
        <v>147</v>
      </c>
      <c r="H19163">
        <v>1</v>
      </c>
      <c r="I19163">
        <v>1</v>
      </c>
      <c r="J19163">
        <v>3351</v>
      </c>
      <c r="K19163">
        <v>1</v>
      </c>
      <c r="L19163">
        <v>1</v>
      </c>
      <c r="M19163">
        <v>1118</v>
      </c>
      <c r="N19163" t="s">
        <v>18</v>
      </c>
      <c r="O19163">
        <v>0</v>
      </c>
      <c r="P19163">
        <v>5114</v>
      </c>
    </row>
    <row r="19164" spans="1:16" x14ac:dyDescent="0.25">
      <c r="A19164" t="s">
        <v>28352</v>
      </c>
      <c r="B19164">
        <v>804</v>
      </c>
      <c r="C19164" s="3" t="str">
        <f>HYPERLINK("http://www.uniprot.org/uniprot/G7K816","tr|G7K816|G7K816_MEDTR")</f>
        <v>tr|G7K816|G7K816_MEDTR</v>
      </c>
      <c r="D19164" t="s">
        <v>28313</v>
      </c>
      <c r="E19164">
        <v>92.88</v>
      </c>
      <c r="F19164">
        <v>253</v>
      </c>
      <c r="G19164">
        <v>18</v>
      </c>
      <c r="H19164">
        <v>0</v>
      </c>
      <c r="I19164">
        <v>43</v>
      </c>
      <c r="J19164">
        <v>801</v>
      </c>
      <c r="K19164">
        <v>1</v>
      </c>
      <c r="L19164">
        <v>637</v>
      </c>
      <c r="M19164">
        <v>889</v>
      </c>
      <c r="N19164" t="s">
        <v>18</v>
      </c>
      <c r="O19164" s="1">
        <v>1.1554999999999999E-128</v>
      </c>
      <c r="P19164">
        <v>1195</v>
      </c>
    </row>
    <row r="19165" spans="1:16" x14ac:dyDescent="0.25">
      <c r="A19165" t="s">
        <v>28353</v>
      </c>
      <c r="B19165">
        <v>780</v>
      </c>
      <c r="C19165" s="3" t="str">
        <f>HYPERLINK("http://www.uniprot.org/uniprot/G7JBQ9","tr|G7JBQ9|G7JBQ9_MEDTR")</f>
        <v>tr|G7JBQ9|G7JBQ9_MEDTR</v>
      </c>
      <c r="D19165" t="s">
        <v>28354</v>
      </c>
      <c r="E19165">
        <v>85.06</v>
      </c>
      <c r="F19165">
        <v>241</v>
      </c>
      <c r="G19165">
        <v>36</v>
      </c>
      <c r="H19165">
        <v>4</v>
      </c>
      <c r="I19165">
        <v>1</v>
      </c>
      <c r="J19165">
        <v>711</v>
      </c>
      <c r="K19165">
        <v>1</v>
      </c>
      <c r="L19165">
        <v>178</v>
      </c>
      <c r="M19165">
        <v>418</v>
      </c>
      <c r="N19165" t="s">
        <v>18</v>
      </c>
      <c r="O19165" s="1">
        <v>1.9409100000000002E-117</v>
      </c>
      <c r="P19165">
        <v>1098</v>
      </c>
    </row>
    <row r="19166" spans="1:16" x14ac:dyDescent="0.25">
      <c r="A19166" t="s">
        <v>28355</v>
      </c>
      <c r="B19166">
        <v>1149</v>
      </c>
      <c r="C19166" s="3" t="str">
        <f>HYPERLINK("http://www.uniprot.org/uniprot/G7ZZ54","tr|G7ZZ54|G7ZZ54_MEDTR")</f>
        <v>tr|G7ZZ54|G7ZZ54_MEDTR</v>
      </c>
      <c r="D19166" t="s">
        <v>28356</v>
      </c>
      <c r="E19166">
        <v>83.84</v>
      </c>
      <c r="F19166">
        <v>390</v>
      </c>
      <c r="G19166">
        <v>63</v>
      </c>
      <c r="H19166">
        <v>8</v>
      </c>
      <c r="I19166">
        <v>1</v>
      </c>
      <c r="J19166">
        <v>1146</v>
      </c>
      <c r="K19166">
        <v>1</v>
      </c>
      <c r="L19166">
        <v>1</v>
      </c>
      <c r="M19166">
        <v>390</v>
      </c>
      <c r="N19166" t="s">
        <v>18</v>
      </c>
      <c r="O19166">
        <v>0</v>
      </c>
      <c r="P19166">
        <v>1708</v>
      </c>
    </row>
    <row r="19167" spans="1:16" x14ac:dyDescent="0.25">
      <c r="A19167" t="s">
        <v>28357</v>
      </c>
      <c r="B19167">
        <v>2223</v>
      </c>
      <c r="C19167" s="3" t="str">
        <f>HYPERLINK("http://www.uniprot.org/uniprot/G7JKV2","tr|G7JKV2|G7JKV2_MEDTR")</f>
        <v>tr|G7JKV2|G7JKV2_MEDTR</v>
      </c>
      <c r="D19167" t="s">
        <v>28358</v>
      </c>
      <c r="E19167">
        <v>90.67</v>
      </c>
      <c r="F19167">
        <v>740</v>
      </c>
      <c r="G19167">
        <v>69</v>
      </c>
      <c r="H19167">
        <v>0</v>
      </c>
      <c r="I19167">
        <v>1</v>
      </c>
      <c r="J19167">
        <v>2220</v>
      </c>
      <c r="K19167">
        <v>1</v>
      </c>
      <c r="L19167">
        <v>2</v>
      </c>
      <c r="M19167">
        <v>741</v>
      </c>
      <c r="N19167" t="s">
        <v>18</v>
      </c>
      <c r="O19167">
        <v>0</v>
      </c>
      <c r="P19167">
        <v>3412</v>
      </c>
    </row>
    <row r="19168" spans="1:16" x14ac:dyDescent="0.25">
      <c r="A19168" t="s">
        <v>28359</v>
      </c>
      <c r="B19168">
        <v>357</v>
      </c>
      <c r="C19168" s="3" t="str">
        <f>HYPERLINK("http://www.uniprot.org/uniprot/Q949L5","tr|Q949L5|Q949L5_CICAR")</f>
        <v>tr|Q949L5|Q949L5_CICAR</v>
      </c>
      <c r="D19168" t="s">
        <v>55</v>
      </c>
      <c r="E19168">
        <v>66.98</v>
      </c>
      <c r="F19168">
        <v>106</v>
      </c>
      <c r="G19168">
        <v>35</v>
      </c>
      <c r="H19168">
        <v>0</v>
      </c>
      <c r="I19168">
        <v>37</v>
      </c>
      <c r="J19168">
        <v>354</v>
      </c>
      <c r="K19168">
        <v>1</v>
      </c>
      <c r="L19168">
        <v>1</v>
      </c>
      <c r="M19168">
        <v>106</v>
      </c>
      <c r="N19168" t="s">
        <v>18</v>
      </c>
      <c r="O19168" s="1">
        <v>2.3599299999999998E-31</v>
      </c>
      <c r="P19168">
        <v>352</v>
      </c>
    </row>
    <row r="19169" spans="1:16" x14ac:dyDescent="0.25">
      <c r="A19169" t="s">
        <v>28360</v>
      </c>
      <c r="B19169">
        <v>1935</v>
      </c>
      <c r="C19169" s="3" t="str">
        <f>HYPERLINK("http://www.uniprot.org/uniprot/G7I2H0","tr|G7I2H0|G7I2H0_MEDTR")</f>
        <v>tr|G7I2H0|G7I2H0_MEDTR</v>
      </c>
      <c r="D19169" t="s">
        <v>144</v>
      </c>
      <c r="E19169">
        <v>32.9</v>
      </c>
      <c r="F19169">
        <v>310</v>
      </c>
      <c r="G19169">
        <v>208</v>
      </c>
      <c r="H19169">
        <v>1</v>
      </c>
      <c r="I19169">
        <v>964</v>
      </c>
      <c r="J19169">
        <v>1890</v>
      </c>
      <c r="K19169">
        <v>1</v>
      </c>
      <c r="L19169">
        <v>27</v>
      </c>
      <c r="M19169">
        <v>285</v>
      </c>
      <c r="N19169" t="s">
        <v>18</v>
      </c>
      <c r="O19169" s="1">
        <v>4.4453700000000001E-32</v>
      </c>
      <c r="P19169">
        <v>367</v>
      </c>
    </row>
    <row r="19170" spans="1:16" x14ac:dyDescent="0.25">
      <c r="A19170" t="s">
        <v>28361</v>
      </c>
      <c r="B19170">
        <v>1350</v>
      </c>
      <c r="C19170" s="3" t="str">
        <f>HYPERLINK("http://www.uniprot.org/uniprot/I1M325","tr|I1M325|I1M325_SOYBN")</f>
        <v>tr|I1M325|I1M325_SOYBN</v>
      </c>
      <c r="D19170" t="s">
        <v>117</v>
      </c>
      <c r="E19170">
        <v>74.88</v>
      </c>
      <c r="F19170">
        <v>430</v>
      </c>
      <c r="G19170">
        <v>108</v>
      </c>
      <c r="H19170">
        <v>28</v>
      </c>
      <c r="I19170">
        <v>1</v>
      </c>
      <c r="J19170">
        <v>1206</v>
      </c>
      <c r="K19170">
        <v>1</v>
      </c>
      <c r="L19170">
        <v>2</v>
      </c>
      <c r="M19170">
        <v>430</v>
      </c>
      <c r="N19170" t="s">
        <v>18</v>
      </c>
      <c r="O19170">
        <v>0</v>
      </c>
      <c r="P19170">
        <v>1623</v>
      </c>
    </row>
    <row r="19171" spans="1:16" x14ac:dyDescent="0.25">
      <c r="A19171" t="s">
        <v>28362</v>
      </c>
      <c r="B19171">
        <v>1047</v>
      </c>
      <c r="C19171" s="3" t="str">
        <f>HYPERLINK("http://www.uniprot.org/uniprot/I3SQ86","tr|I3SQ86|I3SQ86_MEDTR")</f>
        <v>tr|I3SQ86|I3SQ86_MEDTR</v>
      </c>
      <c r="D19171" t="s">
        <v>22</v>
      </c>
      <c r="E19171">
        <v>89.94</v>
      </c>
      <c r="F19171">
        <v>348</v>
      </c>
      <c r="G19171">
        <v>35</v>
      </c>
      <c r="H19171">
        <v>0</v>
      </c>
      <c r="I19171">
        <v>1</v>
      </c>
      <c r="J19171">
        <v>1044</v>
      </c>
      <c r="K19171">
        <v>1</v>
      </c>
      <c r="L19171">
        <v>1</v>
      </c>
      <c r="M19171">
        <v>344</v>
      </c>
      <c r="N19171" t="s">
        <v>18</v>
      </c>
      <c r="O19171" s="1">
        <v>6.2516000000000001E-177</v>
      </c>
      <c r="P19171">
        <v>1613</v>
      </c>
    </row>
    <row r="19172" spans="1:16" x14ac:dyDescent="0.25">
      <c r="A19172" t="s">
        <v>28363</v>
      </c>
      <c r="B19172">
        <v>333</v>
      </c>
      <c r="C19172" s="3" t="str">
        <f>HYPERLINK("http://www.uniprot.org/uniprot/G7KQ10","tr|G7KQ10|G7KQ10_MEDTR")</f>
        <v>tr|G7KQ10|G7KQ10_MEDTR</v>
      </c>
      <c r="D19172" t="s">
        <v>28364</v>
      </c>
      <c r="E19172">
        <v>78.760000000000005</v>
      </c>
      <c r="F19172">
        <v>113</v>
      </c>
      <c r="G19172">
        <v>24</v>
      </c>
      <c r="H19172">
        <v>3</v>
      </c>
      <c r="I19172">
        <v>1</v>
      </c>
      <c r="J19172">
        <v>330</v>
      </c>
      <c r="K19172">
        <v>1</v>
      </c>
      <c r="L19172">
        <v>1</v>
      </c>
      <c r="M19172">
        <v>111</v>
      </c>
      <c r="N19172" t="s">
        <v>18</v>
      </c>
      <c r="O19172" s="1">
        <v>1.2480799999999999E-40</v>
      </c>
      <c r="P19172">
        <v>432</v>
      </c>
    </row>
    <row r="19173" spans="1:16" x14ac:dyDescent="0.25">
      <c r="A19173" t="s">
        <v>28365</v>
      </c>
      <c r="B19173">
        <v>759</v>
      </c>
      <c r="C19173" s="3" t="str">
        <f>HYPERLINK("http://www.uniprot.org/uniprot/G7JZ18","tr|G7JZ18|G7JZ18_MEDTR")</f>
        <v>tr|G7JZ18|G7JZ18_MEDTR</v>
      </c>
      <c r="D19173" t="s">
        <v>28366</v>
      </c>
      <c r="E19173">
        <v>72.900000000000006</v>
      </c>
      <c r="F19173">
        <v>262</v>
      </c>
      <c r="G19173">
        <v>71</v>
      </c>
      <c r="H19173">
        <v>10</v>
      </c>
      <c r="I19173">
        <v>1</v>
      </c>
      <c r="J19173">
        <v>756</v>
      </c>
      <c r="K19173">
        <v>1</v>
      </c>
      <c r="L19173">
        <v>1</v>
      </c>
      <c r="M19173">
        <v>261</v>
      </c>
      <c r="N19173" t="s">
        <v>18</v>
      </c>
      <c r="O19173" s="1">
        <v>1.0391399999999999E-104</v>
      </c>
      <c r="P19173">
        <v>988</v>
      </c>
    </row>
    <row r="19174" spans="1:16" x14ac:dyDescent="0.25">
      <c r="A19174" t="s">
        <v>28367</v>
      </c>
      <c r="B19174">
        <v>1245</v>
      </c>
      <c r="C19174" s="3" t="str">
        <f>HYPERLINK("http://www.uniprot.org/uniprot/G7KYN9","tr|G7KYN9|G7KYN9_MEDTR")</f>
        <v>tr|G7KYN9|G7KYN9_MEDTR</v>
      </c>
      <c r="D19174" t="s">
        <v>28368</v>
      </c>
      <c r="E19174">
        <v>60.54</v>
      </c>
      <c r="F19174">
        <v>441</v>
      </c>
      <c r="G19174">
        <v>174</v>
      </c>
      <c r="H19174">
        <v>27</v>
      </c>
      <c r="I19174">
        <v>1</v>
      </c>
      <c r="J19174">
        <v>1242</v>
      </c>
      <c r="K19174">
        <v>1</v>
      </c>
      <c r="L19174">
        <v>1</v>
      </c>
      <c r="M19174">
        <v>429</v>
      </c>
      <c r="N19174" t="s">
        <v>18</v>
      </c>
      <c r="O19174" s="1">
        <v>3.2331699999999999E-133</v>
      </c>
      <c r="P19174">
        <v>1237</v>
      </c>
    </row>
    <row r="19175" spans="1:16" x14ac:dyDescent="0.25">
      <c r="A19175" t="s">
        <v>28369</v>
      </c>
      <c r="B19175">
        <v>1674</v>
      </c>
      <c r="C19175" s="3" t="str">
        <f>HYPERLINK("http://www.uniprot.org/uniprot/G7KSB1","tr|G7KSB1|G7KSB1_MEDTR")</f>
        <v>tr|G7KSB1|G7KSB1_MEDTR</v>
      </c>
      <c r="D19175" t="s">
        <v>28370</v>
      </c>
      <c r="E19175">
        <v>71.680000000000007</v>
      </c>
      <c r="F19175">
        <v>558</v>
      </c>
      <c r="G19175">
        <v>158</v>
      </c>
      <c r="H19175">
        <v>1</v>
      </c>
      <c r="I19175">
        <v>1</v>
      </c>
      <c r="J19175">
        <v>1671</v>
      </c>
      <c r="K19175">
        <v>1</v>
      </c>
      <c r="L19175">
        <v>1</v>
      </c>
      <c r="M19175">
        <v>558</v>
      </c>
      <c r="N19175" t="s">
        <v>18</v>
      </c>
      <c r="O19175">
        <v>0</v>
      </c>
      <c r="P19175">
        <v>1993</v>
      </c>
    </row>
    <row r="19176" spans="1:16" x14ac:dyDescent="0.25">
      <c r="A19176" t="s">
        <v>28371</v>
      </c>
      <c r="B19176">
        <v>816</v>
      </c>
      <c r="C19176" s="3" t="str">
        <f>HYPERLINK("http://www.uniprot.org/uniprot/G7ID43","tr|G7ID43|G7ID43_MEDTR")</f>
        <v>tr|G7ID43|G7ID43_MEDTR</v>
      </c>
      <c r="D19176" t="s">
        <v>28372</v>
      </c>
      <c r="E19176">
        <v>82.89</v>
      </c>
      <c r="F19176">
        <v>269</v>
      </c>
      <c r="G19176">
        <v>46</v>
      </c>
      <c r="H19176">
        <v>2</v>
      </c>
      <c r="I19176">
        <v>1</v>
      </c>
      <c r="J19176">
        <v>801</v>
      </c>
      <c r="K19176">
        <v>1</v>
      </c>
      <c r="L19176">
        <v>216</v>
      </c>
      <c r="M19176">
        <v>484</v>
      </c>
      <c r="N19176" t="s">
        <v>18</v>
      </c>
      <c r="O19176" s="1">
        <v>3.2474300000000003E-126</v>
      </c>
      <c r="P19176">
        <v>1174</v>
      </c>
    </row>
    <row r="19177" spans="1:16" x14ac:dyDescent="0.25">
      <c r="A19177" t="s">
        <v>28373</v>
      </c>
      <c r="B19177">
        <v>1032</v>
      </c>
      <c r="C19177" s="3" t="str">
        <f>HYPERLINK("http://www.uniprot.org/uniprot/I1MX93","tr|I1MX93|I1MX93_SOYBN")</f>
        <v>tr|I1MX93|I1MX93_SOYBN</v>
      </c>
      <c r="D19177" t="s">
        <v>71</v>
      </c>
      <c r="E19177">
        <v>74.92</v>
      </c>
      <c r="F19177">
        <v>343</v>
      </c>
      <c r="G19177">
        <v>86</v>
      </c>
      <c r="H19177">
        <v>0</v>
      </c>
      <c r="I19177">
        <v>1</v>
      </c>
      <c r="J19177">
        <v>1029</v>
      </c>
      <c r="K19177">
        <v>1</v>
      </c>
      <c r="L19177">
        <v>1</v>
      </c>
      <c r="M19177">
        <v>343</v>
      </c>
      <c r="N19177" t="s">
        <v>18</v>
      </c>
      <c r="O19177" s="1">
        <v>1.08889E-133</v>
      </c>
      <c r="P19177">
        <v>1240</v>
      </c>
    </row>
    <row r="19178" spans="1:16" x14ac:dyDescent="0.25">
      <c r="A19178" t="s">
        <v>28374</v>
      </c>
      <c r="B19178">
        <v>1089</v>
      </c>
      <c r="C19178" s="3" t="str">
        <f>HYPERLINK("http://www.uniprot.org/uniprot/G8A030","tr|G8A030|G8A030_MEDTR")</f>
        <v>tr|G8A030|G8A030_MEDTR</v>
      </c>
      <c r="D19178" t="s">
        <v>28375</v>
      </c>
      <c r="E19178">
        <v>78.37</v>
      </c>
      <c r="F19178">
        <v>370</v>
      </c>
      <c r="G19178">
        <v>80</v>
      </c>
      <c r="H19178">
        <v>9</v>
      </c>
      <c r="I19178">
        <v>4</v>
      </c>
      <c r="J19178">
        <v>1086</v>
      </c>
      <c r="K19178">
        <v>1</v>
      </c>
      <c r="L19178">
        <v>3</v>
      </c>
      <c r="M19178">
        <v>372</v>
      </c>
      <c r="N19178" t="s">
        <v>18</v>
      </c>
      <c r="O19178" s="1">
        <v>1.13331E-160</v>
      </c>
      <c r="P19178">
        <v>1473</v>
      </c>
    </row>
    <row r="19179" spans="1:16" x14ac:dyDescent="0.25">
      <c r="A19179" t="s">
        <v>28376</v>
      </c>
      <c r="B19179">
        <v>813</v>
      </c>
      <c r="C19179" s="3" t="str">
        <f>HYPERLINK("http://www.uniprot.org/uniprot/I3RZA3","tr|I3RZA3|I3RZA3_MEDTR")</f>
        <v>tr|I3RZA3|I3RZA3_MEDTR</v>
      </c>
      <c r="D19179" t="s">
        <v>22</v>
      </c>
      <c r="E19179">
        <v>53.97</v>
      </c>
      <c r="F19179">
        <v>289</v>
      </c>
      <c r="G19179">
        <v>133</v>
      </c>
      <c r="H19179">
        <v>19</v>
      </c>
      <c r="I19179">
        <v>1</v>
      </c>
      <c r="J19179">
        <v>810</v>
      </c>
      <c r="K19179">
        <v>1</v>
      </c>
      <c r="L19179">
        <v>21</v>
      </c>
      <c r="M19179">
        <v>304</v>
      </c>
      <c r="N19179" t="s">
        <v>18</v>
      </c>
      <c r="O19179" s="1">
        <v>1.1256E-70</v>
      </c>
      <c r="P19179">
        <v>695</v>
      </c>
    </row>
    <row r="19180" spans="1:16" x14ac:dyDescent="0.25">
      <c r="A19180" t="s">
        <v>28377</v>
      </c>
      <c r="B19180">
        <v>1209</v>
      </c>
      <c r="C19180" s="3" t="str">
        <f>HYPERLINK("http://www.uniprot.org/uniprot/M5XL67","tr|M5XL67|M5XL67_PRUPE")</f>
        <v>tr|M5XL67|M5XL67_PRUPE</v>
      </c>
      <c r="D19180" t="s">
        <v>28378</v>
      </c>
      <c r="E19180">
        <v>87.97</v>
      </c>
      <c r="F19180">
        <v>158</v>
      </c>
      <c r="G19180">
        <v>19</v>
      </c>
      <c r="H19180">
        <v>0</v>
      </c>
      <c r="I19180">
        <v>61</v>
      </c>
      <c r="J19180">
        <v>534</v>
      </c>
      <c r="K19180">
        <v>1</v>
      </c>
      <c r="L19180">
        <v>44</v>
      </c>
      <c r="M19180">
        <v>201</v>
      </c>
      <c r="N19180" t="s">
        <v>18</v>
      </c>
      <c r="O19180" s="1">
        <v>7.71223E-84</v>
      </c>
      <c r="P19180">
        <v>811</v>
      </c>
    </row>
    <row r="19181" spans="1:16" x14ac:dyDescent="0.25">
      <c r="A19181" t="s">
        <v>28379</v>
      </c>
      <c r="B19181">
        <v>978</v>
      </c>
      <c r="C19181" s="3" t="str">
        <f>HYPERLINK("http://www.uniprot.org/uniprot/I1N059","tr|I1N059|I1N059_SOYBN")</f>
        <v>tr|I1N059|I1N059_SOYBN</v>
      </c>
      <c r="D19181" t="s">
        <v>28</v>
      </c>
      <c r="E19181">
        <v>84.66</v>
      </c>
      <c r="F19181">
        <v>326</v>
      </c>
      <c r="G19181">
        <v>50</v>
      </c>
      <c r="H19181">
        <v>1</v>
      </c>
      <c r="I19181">
        <v>1</v>
      </c>
      <c r="J19181">
        <v>975</v>
      </c>
      <c r="K19181">
        <v>1</v>
      </c>
      <c r="L19181">
        <v>1</v>
      </c>
      <c r="M19181">
        <v>326</v>
      </c>
      <c r="N19181" t="s">
        <v>18</v>
      </c>
      <c r="O19181" s="1">
        <v>9.2841599999999993E-164</v>
      </c>
      <c r="P19181">
        <v>1499</v>
      </c>
    </row>
    <row r="19182" spans="1:16" x14ac:dyDescent="0.25">
      <c r="A19182" t="s">
        <v>28380</v>
      </c>
      <c r="B19182">
        <v>1680</v>
      </c>
      <c r="C19182" s="3" t="str">
        <f>HYPERLINK("http://www.uniprot.org/uniprot/I1K3A7","tr|I1K3A7|I1K3A7_SOYBN")</f>
        <v>tr|I1K3A7|I1K3A7_SOYBN</v>
      </c>
      <c r="D19182" t="s">
        <v>117</v>
      </c>
      <c r="E19182">
        <v>73.7</v>
      </c>
      <c r="F19182">
        <v>559</v>
      </c>
      <c r="G19182">
        <v>147</v>
      </c>
      <c r="H19182">
        <v>27</v>
      </c>
      <c r="I19182">
        <v>76</v>
      </c>
      <c r="J19182">
        <v>1671</v>
      </c>
      <c r="K19182">
        <v>1</v>
      </c>
      <c r="L19182">
        <v>25</v>
      </c>
      <c r="M19182">
        <v>583</v>
      </c>
      <c r="N19182" t="s">
        <v>18</v>
      </c>
      <c r="O19182">
        <v>0</v>
      </c>
      <c r="P19182">
        <v>2148</v>
      </c>
    </row>
    <row r="19183" spans="1:16" x14ac:dyDescent="0.25">
      <c r="A19183" t="s">
        <v>28381</v>
      </c>
      <c r="B19183">
        <v>552</v>
      </c>
      <c r="C19183" s="3" t="str">
        <f>HYPERLINK("http://www.uniprot.org/uniprot/G7L7Z2","tr|G7L7Z2|G7L7Z2_MEDTR")</f>
        <v>tr|G7L7Z2|G7L7Z2_MEDTR</v>
      </c>
      <c r="D19183" t="s">
        <v>28382</v>
      </c>
      <c r="E19183">
        <v>85.32</v>
      </c>
      <c r="F19183">
        <v>184</v>
      </c>
      <c r="G19183">
        <v>27</v>
      </c>
      <c r="H19183">
        <v>1</v>
      </c>
      <c r="I19183">
        <v>1</v>
      </c>
      <c r="J19183">
        <v>549</v>
      </c>
      <c r="K19183">
        <v>1</v>
      </c>
      <c r="L19183">
        <v>1</v>
      </c>
      <c r="M19183">
        <v>184</v>
      </c>
      <c r="N19183" t="s">
        <v>18</v>
      </c>
      <c r="O19183" s="1">
        <v>8.2400000000000002E-86</v>
      </c>
      <c r="P19183">
        <v>822</v>
      </c>
    </row>
    <row r="19184" spans="1:16" x14ac:dyDescent="0.25">
      <c r="A19184" t="s">
        <v>28383</v>
      </c>
      <c r="B19184">
        <v>324</v>
      </c>
      <c r="C19184" s="3" t="str">
        <f>HYPERLINK("http://www.uniprot.org/uniprot/Q2HSW3","tr|Q2HSW3|Q2HSW3_MEDTR")</f>
        <v>tr|Q2HSW3|Q2HSW3_MEDTR</v>
      </c>
      <c r="D19184" t="s">
        <v>28384</v>
      </c>
      <c r="E19184">
        <v>89.58</v>
      </c>
      <c r="F19184">
        <v>48</v>
      </c>
      <c r="G19184">
        <v>5</v>
      </c>
      <c r="H19184">
        <v>0</v>
      </c>
      <c r="I19184">
        <v>178</v>
      </c>
      <c r="J19184">
        <v>321</v>
      </c>
      <c r="K19184">
        <v>1</v>
      </c>
      <c r="L19184">
        <v>60</v>
      </c>
      <c r="M19184">
        <v>107</v>
      </c>
      <c r="N19184" t="s">
        <v>18</v>
      </c>
      <c r="O19184" s="1">
        <v>7.45999E-17</v>
      </c>
      <c r="P19184">
        <v>227</v>
      </c>
    </row>
    <row r="19185" spans="1:16" x14ac:dyDescent="0.25">
      <c r="A19185" t="s">
        <v>28385</v>
      </c>
      <c r="B19185">
        <v>504</v>
      </c>
      <c r="C19185" s="3" t="str">
        <f>HYPERLINK("http://www.uniprot.org/uniprot/I1K6A8","tr|I1K6A8|I1K6A8_SOYBN")</f>
        <v>tr|I1K6A8|I1K6A8_SOYBN</v>
      </c>
      <c r="D19185" t="s">
        <v>28</v>
      </c>
      <c r="E19185">
        <v>51.12</v>
      </c>
      <c r="F19185">
        <v>178</v>
      </c>
      <c r="G19185">
        <v>87</v>
      </c>
      <c r="H19185">
        <v>15</v>
      </c>
      <c r="I19185">
        <v>10</v>
      </c>
      <c r="J19185">
        <v>498</v>
      </c>
      <c r="K19185">
        <v>1</v>
      </c>
      <c r="L19185">
        <v>187</v>
      </c>
      <c r="M19185">
        <v>362</v>
      </c>
      <c r="N19185" t="s">
        <v>18</v>
      </c>
      <c r="O19185" s="1">
        <v>3.7168900000000001E-37</v>
      </c>
      <c r="P19185">
        <v>402</v>
      </c>
    </row>
    <row r="19186" spans="1:16" x14ac:dyDescent="0.25">
      <c r="A19186" t="s">
        <v>28386</v>
      </c>
      <c r="B19186">
        <v>1557</v>
      </c>
      <c r="C19186" s="3" t="str">
        <f>HYPERLINK("http://www.uniprot.org/uniprot/G7JVH0","tr|G7JVH0|G7JVH0_MEDTR")</f>
        <v>tr|G7JVH0|G7JVH0_MEDTR</v>
      </c>
      <c r="D19186" t="s">
        <v>28387</v>
      </c>
      <c r="E19186">
        <v>80.56</v>
      </c>
      <c r="F19186">
        <v>530</v>
      </c>
      <c r="G19186">
        <v>103</v>
      </c>
      <c r="H19186">
        <v>12</v>
      </c>
      <c r="I19186">
        <v>1</v>
      </c>
      <c r="J19186">
        <v>1554</v>
      </c>
      <c r="K19186">
        <v>1</v>
      </c>
      <c r="L19186">
        <v>1</v>
      </c>
      <c r="M19186">
        <v>521</v>
      </c>
      <c r="N19186" t="s">
        <v>18</v>
      </c>
      <c r="O19186">
        <v>0</v>
      </c>
      <c r="P19186">
        <v>2141</v>
      </c>
    </row>
    <row r="19187" spans="1:16" x14ac:dyDescent="0.25">
      <c r="A19187" t="s">
        <v>28388</v>
      </c>
      <c r="B19187">
        <v>681</v>
      </c>
      <c r="C19187" s="3" t="str">
        <f>HYPERLINK("http://www.uniprot.org/uniprot/K7L0Z0","tr|K7L0Z0|K7L0Z0_SOYBN")</f>
        <v>tr|K7L0Z0|K7L0Z0_SOYBN</v>
      </c>
      <c r="D19187" t="s">
        <v>117</v>
      </c>
      <c r="E19187">
        <v>58.14</v>
      </c>
      <c r="F19187">
        <v>227</v>
      </c>
      <c r="G19187">
        <v>95</v>
      </c>
      <c r="H19187">
        <v>1</v>
      </c>
      <c r="I19187">
        <v>1</v>
      </c>
      <c r="J19187">
        <v>678</v>
      </c>
      <c r="K19187">
        <v>1</v>
      </c>
      <c r="L19187">
        <v>161</v>
      </c>
      <c r="M19187">
        <v>385</v>
      </c>
      <c r="N19187" t="s">
        <v>18</v>
      </c>
      <c r="O19187" s="1">
        <v>1.01629E-70</v>
      </c>
      <c r="P19187">
        <v>694</v>
      </c>
    </row>
    <row r="19188" spans="1:16" x14ac:dyDescent="0.25">
      <c r="A19188" t="s">
        <v>28389</v>
      </c>
      <c r="B19188">
        <v>741</v>
      </c>
      <c r="C19188" s="3" t="str">
        <f>HYPERLINK("http://www.uniprot.org/uniprot/G7JNT9","tr|G7JNT9|G7JNT9_MEDTR")</f>
        <v>tr|G7JNT9|G7JNT9_MEDTR</v>
      </c>
      <c r="D19188" t="s">
        <v>9345</v>
      </c>
      <c r="E19188">
        <v>68.97</v>
      </c>
      <c r="F19188">
        <v>245</v>
      </c>
      <c r="G19188">
        <v>76</v>
      </c>
      <c r="H19188">
        <v>4</v>
      </c>
      <c r="I19188">
        <v>16</v>
      </c>
      <c r="J19188">
        <v>738</v>
      </c>
      <c r="K19188">
        <v>1</v>
      </c>
      <c r="L19188">
        <v>73</v>
      </c>
      <c r="M19188">
        <v>308</v>
      </c>
      <c r="N19188" t="s">
        <v>18</v>
      </c>
      <c r="O19188" s="1">
        <v>1.2897699999999999E-88</v>
      </c>
      <c r="P19188">
        <v>849</v>
      </c>
    </row>
    <row r="19189" spans="1:16" x14ac:dyDescent="0.25">
      <c r="A19189" t="s">
        <v>28390</v>
      </c>
      <c r="B19189">
        <v>900</v>
      </c>
      <c r="C19189" s="3" t="str">
        <f>HYPERLINK("http://www.uniprot.org/uniprot/I3T7I5","tr|I3T7I5|I3T7I5_MEDTR")</f>
        <v>tr|I3T7I5|I3T7I5_MEDTR</v>
      </c>
      <c r="D19189" t="s">
        <v>28391</v>
      </c>
      <c r="E19189">
        <v>84.35</v>
      </c>
      <c r="F19189">
        <v>294</v>
      </c>
      <c r="G19189">
        <v>46</v>
      </c>
      <c r="H19189">
        <v>4</v>
      </c>
      <c r="I19189">
        <v>1</v>
      </c>
      <c r="J19189">
        <v>870</v>
      </c>
      <c r="K19189">
        <v>1</v>
      </c>
      <c r="L19189">
        <v>1</v>
      </c>
      <c r="M19189">
        <v>294</v>
      </c>
      <c r="N19189" t="s">
        <v>18</v>
      </c>
      <c r="O19189" s="1">
        <v>9.90668E-138</v>
      </c>
      <c r="P19189">
        <v>1274</v>
      </c>
    </row>
    <row r="19190" spans="1:16" x14ac:dyDescent="0.25">
      <c r="A19190" t="s">
        <v>28392</v>
      </c>
      <c r="B19190">
        <v>1701</v>
      </c>
      <c r="C19190" s="3" t="str">
        <f>HYPERLINK("http://www.uniprot.org/uniprot/I1K5D9","tr|I1K5D9|I1K5D9_SOYBN")</f>
        <v>tr|I1K5D9|I1K5D9_SOYBN</v>
      </c>
      <c r="D19190" t="s">
        <v>28</v>
      </c>
      <c r="E19190">
        <v>72.05</v>
      </c>
      <c r="F19190">
        <v>594</v>
      </c>
      <c r="G19190">
        <v>166</v>
      </c>
      <c r="H19190">
        <v>28</v>
      </c>
      <c r="I19190">
        <v>1</v>
      </c>
      <c r="J19190">
        <v>1698</v>
      </c>
      <c r="K19190">
        <v>1</v>
      </c>
      <c r="L19190">
        <v>1</v>
      </c>
      <c r="M19190">
        <v>594</v>
      </c>
      <c r="N19190" t="s">
        <v>18</v>
      </c>
      <c r="O19190">
        <v>0</v>
      </c>
      <c r="P19190">
        <v>2140</v>
      </c>
    </row>
    <row r="19191" spans="1:16" x14ac:dyDescent="0.25">
      <c r="A19191" t="s">
        <v>28393</v>
      </c>
      <c r="B19191">
        <v>1140</v>
      </c>
      <c r="C19191" s="3" t="str">
        <f>HYPERLINK("http://www.uniprot.org/uniprot/G7KAB1","tr|G7KAB1|G7KAB1_MEDTR")</f>
        <v>tr|G7KAB1|G7KAB1_MEDTR</v>
      </c>
      <c r="D19191" t="s">
        <v>28394</v>
      </c>
      <c r="E19191">
        <v>83.42</v>
      </c>
      <c r="F19191">
        <v>380</v>
      </c>
      <c r="G19191">
        <v>63</v>
      </c>
      <c r="H19191">
        <v>1</v>
      </c>
      <c r="I19191">
        <v>1</v>
      </c>
      <c r="J19191">
        <v>1137</v>
      </c>
      <c r="K19191">
        <v>1</v>
      </c>
      <c r="L19191">
        <v>1</v>
      </c>
      <c r="M19191">
        <v>379</v>
      </c>
      <c r="N19191" t="s">
        <v>18</v>
      </c>
      <c r="O19191" s="1">
        <v>1.69797E-178</v>
      </c>
      <c r="P19191">
        <v>1627</v>
      </c>
    </row>
    <row r="19192" spans="1:16" x14ac:dyDescent="0.25">
      <c r="A19192" t="s">
        <v>28395</v>
      </c>
      <c r="B19192">
        <v>1560</v>
      </c>
      <c r="C19192" s="3" t="str">
        <f>HYPERLINK("http://www.uniprot.org/uniprot/G7ZZ55","tr|G7ZZ55|G7ZZ55_MEDTR")</f>
        <v>tr|G7ZZ55|G7ZZ55_MEDTR</v>
      </c>
      <c r="D19192" t="s">
        <v>28396</v>
      </c>
      <c r="E19192">
        <v>82.04</v>
      </c>
      <c r="F19192">
        <v>518</v>
      </c>
      <c r="G19192">
        <v>93</v>
      </c>
      <c r="H19192">
        <v>0</v>
      </c>
      <c r="I19192">
        <v>4</v>
      </c>
      <c r="J19192">
        <v>1557</v>
      </c>
      <c r="K19192">
        <v>1</v>
      </c>
      <c r="L19192">
        <v>43</v>
      </c>
      <c r="M19192">
        <v>560</v>
      </c>
      <c r="N19192" t="s">
        <v>18</v>
      </c>
      <c r="O19192">
        <v>0</v>
      </c>
      <c r="P19192">
        <v>2196</v>
      </c>
    </row>
    <row r="19193" spans="1:16" x14ac:dyDescent="0.25">
      <c r="A19193" t="s">
        <v>28397</v>
      </c>
      <c r="B19193">
        <v>2154</v>
      </c>
      <c r="C19193" s="3" t="str">
        <f>HYPERLINK("http://www.uniprot.org/uniprot/G7JLX7","tr|G7JLX7|G7JLX7_MEDTR")</f>
        <v>tr|G7JLX7|G7JLX7_MEDTR</v>
      </c>
      <c r="D19193" t="s">
        <v>28398</v>
      </c>
      <c r="E19193">
        <v>83.82</v>
      </c>
      <c r="F19193">
        <v>717</v>
      </c>
      <c r="G19193">
        <v>116</v>
      </c>
      <c r="H19193">
        <v>0</v>
      </c>
      <c r="I19193">
        <v>1</v>
      </c>
      <c r="J19193">
        <v>2151</v>
      </c>
      <c r="K19193">
        <v>1</v>
      </c>
      <c r="L19193">
        <v>126</v>
      </c>
      <c r="M19193">
        <v>839</v>
      </c>
      <c r="N19193" t="s">
        <v>18</v>
      </c>
      <c r="O19193">
        <v>0</v>
      </c>
      <c r="P19193">
        <v>3147</v>
      </c>
    </row>
    <row r="19194" spans="1:16" x14ac:dyDescent="0.25">
      <c r="A19194" t="s">
        <v>28399</v>
      </c>
      <c r="B19194">
        <v>1716</v>
      </c>
      <c r="C19194" s="3" t="str">
        <f>HYPERLINK("http://www.uniprot.org/uniprot/I1MHP5","tr|I1MHP5|I1MHP5_SOYBN")</f>
        <v>tr|I1MHP5|I1MHP5_SOYBN</v>
      </c>
      <c r="D19194" t="s">
        <v>28</v>
      </c>
      <c r="E19194">
        <v>27.85</v>
      </c>
      <c r="F19194">
        <v>420</v>
      </c>
      <c r="G19194">
        <v>303</v>
      </c>
      <c r="H19194">
        <v>42</v>
      </c>
      <c r="I19194">
        <v>151</v>
      </c>
      <c r="J19194">
        <v>1284</v>
      </c>
      <c r="K19194">
        <v>1</v>
      </c>
      <c r="L19194">
        <v>1057</v>
      </c>
      <c r="M19194">
        <v>1470</v>
      </c>
      <c r="N19194" t="s">
        <v>18</v>
      </c>
      <c r="O19194" s="1">
        <v>2.0955399999999999E-30</v>
      </c>
      <c r="P19194">
        <v>352</v>
      </c>
    </row>
    <row r="19195" spans="1:16" x14ac:dyDescent="0.25">
      <c r="A19195" t="s">
        <v>28400</v>
      </c>
      <c r="B19195">
        <v>1380</v>
      </c>
      <c r="C19195" s="3" t="str">
        <f>HYPERLINK("http://www.uniprot.org/uniprot/M5Y187","tr|M5Y187|M5Y187_PRUPE")</f>
        <v>tr|M5Y187|M5Y187_PRUPE</v>
      </c>
      <c r="D19195" t="s">
        <v>6991</v>
      </c>
      <c r="E19195">
        <v>23.44</v>
      </c>
      <c r="F19195">
        <v>418</v>
      </c>
      <c r="G19195">
        <v>320</v>
      </c>
      <c r="H19195">
        <v>4</v>
      </c>
      <c r="I19195">
        <v>130</v>
      </c>
      <c r="J19195">
        <v>1371</v>
      </c>
      <c r="K19195">
        <v>1</v>
      </c>
      <c r="L19195">
        <v>200</v>
      </c>
      <c r="M19195">
        <v>585</v>
      </c>
      <c r="N19195" t="s">
        <v>18</v>
      </c>
      <c r="O19195" s="1">
        <v>2.4223999999999999E-23</v>
      </c>
      <c r="P19195">
        <v>290</v>
      </c>
    </row>
    <row r="19196" spans="1:16" x14ac:dyDescent="0.25">
      <c r="A19196" t="s">
        <v>28401</v>
      </c>
      <c r="B19196">
        <v>1626</v>
      </c>
      <c r="C19196" s="3" t="str">
        <f>HYPERLINK("http://www.uniprot.org/uniprot/G7IU47","tr|G7IU47|G7IU47_MEDTR")</f>
        <v>tr|G7IU47|G7IU47_MEDTR</v>
      </c>
      <c r="D19196" t="s">
        <v>28402</v>
      </c>
      <c r="E19196">
        <v>75.400000000000006</v>
      </c>
      <c r="F19196">
        <v>549</v>
      </c>
      <c r="G19196">
        <v>135</v>
      </c>
      <c r="H19196">
        <v>9</v>
      </c>
      <c r="I19196">
        <v>1</v>
      </c>
      <c r="J19196">
        <v>1620</v>
      </c>
      <c r="K19196">
        <v>1</v>
      </c>
      <c r="L19196">
        <v>1</v>
      </c>
      <c r="M19196">
        <v>549</v>
      </c>
      <c r="N19196" t="s">
        <v>18</v>
      </c>
      <c r="O19196">
        <v>0</v>
      </c>
      <c r="P19196">
        <v>2137</v>
      </c>
    </row>
    <row r="19197" spans="1:16" x14ac:dyDescent="0.25">
      <c r="A19197" t="s">
        <v>28403</v>
      </c>
      <c r="B19197">
        <v>1230</v>
      </c>
      <c r="C19197" s="3" t="str">
        <f>HYPERLINK("http://www.uniprot.org/uniprot/I1LV52","tr|I1LV52|I1LV52_SOYBN")</f>
        <v>tr|I1LV52|I1LV52_SOYBN</v>
      </c>
      <c r="D19197" t="s">
        <v>28</v>
      </c>
      <c r="E19197">
        <v>73.42</v>
      </c>
      <c r="F19197">
        <v>207</v>
      </c>
      <c r="G19197">
        <v>55</v>
      </c>
      <c r="H19197">
        <v>3</v>
      </c>
      <c r="I19197">
        <v>1</v>
      </c>
      <c r="J19197">
        <v>612</v>
      </c>
      <c r="K19197">
        <v>1</v>
      </c>
      <c r="L19197">
        <v>1</v>
      </c>
      <c r="M19197">
        <v>204</v>
      </c>
      <c r="N19197" t="s">
        <v>18</v>
      </c>
      <c r="O19197" s="1">
        <v>2.72974E-76</v>
      </c>
      <c r="P19197">
        <v>746</v>
      </c>
    </row>
    <row r="19198" spans="1:16" x14ac:dyDescent="0.25">
      <c r="A19198" t="s">
        <v>28404</v>
      </c>
      <c r="B19198">
        <v>1530</v>
      </c>
      <c r="C19198" s="3" t="str">
        <f>HYPERLINK("http://www.uniprot.org/uniprot/G7KQ08","tr|G7KQ08|G7KQ08_MEDTR")</f>
        <v>tr|G7KQ08|G7KQ08_MEDTR</v>
      </c>
      <c r="D19198" t="s">
        <v>28405</v>
      </c>
      <c r="E19198">
        <v>76.28</v>
      </c>
      <c r="F19198">
        <v>506</v>
      </c>
      <c r="G19198">
        <v>120</v>
      </c>
      <c r="H19198">
        <v>1</v>
      </c>
      <c r="I19198">
        <v>13</v>
      </c>
      <c r="J19198">
        <v>1527</v>
      </c>
      <c r="K19198">
        <v>1</v>
      </c>
      <c r="L19198">
        <v>5</v>
      </c>
      <c r="M19198">
        <v>504</v>
      </c>
      <c r="N19198" t="s">
        <v>18</v>
      </c>
      <c r="O19198">
        <v>0</v>
      </c>
      <c r="P19198">
        <v>1956</v>
      </c>
    </row>
    <row r="19199" spans="1:16" x14ac:dyDescent="0.25">
      <c r="A19199" t="s">
        <v>28406</v>
      </c>
      <c r="B19199">
        <v>312</v>
      </c>
      <c r="C19199" s="3" t="str">
        <f>HYPERLINK("http://www.uniprot.org/uniprot/G7JZ19","tr|G7JZ19|G7JZ19_MEDTR")</f>
        <v>tr|G7JZ19|G7JZ19_MEDTR</v>
      </c>
      <c r="D19199" t="s">
        <v>28407</v>
      </c>
      <c r="E19199">
        <v>60.24</v>
      </c>
      <c r="F19199">
        <v>83</v>
      </c>
      <c r="G19199">
        <v>33</v>
      </c>
      <c r="H19199">
        <v>1</v>
      </c>
      <c r="I19199">
        <v>64</v>
      </c>
      <c r="J19199">
        <v>309</v>
      </c>
      <c r="K19199">
        <v>1</v>
      </c>
      <c r="L19199">
        <v>22</v>
      </c>
      <c r="M19199">
        <v>104</v>
      </c>
      <c r="N19199" t="s">
        <v>18</v>
      </c>
      <c r="O19199" s="1">
        <v>1.05746E-15</v>
      </c>
      <c r="P19199">
        <v>217</v>
      </c>
    </row>
    <row r="19200" spans="1:16" x14ac:dyDescent="0.25">
      <c r="A19200" t="s">
        <v>28408</v>
      </c>
      <c r="B19200">
        <v>2316</v>
      </c>
      <c r="C19200" s="3" t="str">
        <f>HYPERLINK("http://www.uniprot.org/uniprot/G7KYP0","tr|G7KYP0|G7KYP0_MEDTR")</f>
        <v>tr|G7KYP0|G7KYP0_MEDTR</v>
      </c>
      <c r="D19200" t="s">
        <v>28409</v>
      </c>
      <c r="E19200">
        <v>75.63</v>
      </c>
      <c r="F19200">
        <v>751</v>
      </c>
      <c r="G19200">
        <v>183</v>
      </c>
      <c r="H19200">
        <v>1</v>
      </c>
      <c r="I19200">
        <v>10</v>
      </c>
      <c r="J19200">
        <v>2259</v>
      </c>
      <c r="K19200">
        <v>1</v>
      </c>
      <c r="L19200">
        <v>3</v>
      </c>
      <c r="M19200">
        <v>711</v>
      </c>
      <c r="N19200" t="s">
        <v>18</v>
      </c>
      <c r="O19200">
        <v>0</v>
      </c>
      <c r="P19200">
        <v>2786</v>
      </c>
    </row>
    <row r="19201" spans="1:16" x14ac:dyDescent="0.25">
      <c r="A19201" t="s">
        <v>28410</v>
      </c>
      <c r="B19201">
        <v>1812</v>
      </c>
      <c r="C19201" s="3" t="str">
        <f>HYPERLINK("http://www.uniprot.org/uniprot/Q84V95","tr|Q84V95|Q84V95_LOTCO")</f>
        <v>tr|Q84V95|Q84V95_LOTCO</v>
      </c>
      <c r="D19201" t="s">
        <v>28411</v>
      </c>
      <c r="E19201">
        <v>90.09</v>
      </c>
      <c r="F19201">
        <v>606</v>
      </c>
      <c r="G19201">
        <v>60</v>
      </c>
      <c r="H19201">
        <v>3</v>
      </c>
      <c r="I19201">
        <v>1</v>
      </c>
      <c r="J19201">
        <v>1809</v>
      </c>
      <c r="K19201">
        <v>1</v>
      </c>
      <c r="L19201">
        <v>1</v>
      </c>
      <c r="M19201">
        <v>606</v>
      </c>
      <c r="N19201" t="s">
        <v>18</v>
      </c>
      <c r="O19201">
        <v>0</v>
      </c>
      <c r="P19201">
        <v>2887</v>
      </c>
    </row>
    <row r="19202" spans="1:16" x14ac:dyDescent="0.25">
      <c r="A19202" t="s">
        <v>28412</v>
      </c>
      <c r="B19202">
        <v>645</v>
      </c>
      <c r="C19202" s="3" t="str">
        <f>HYPERLINK("http://www.uniprot.org/uniprot/G7I9V5","tr|G7I9V5|G7I9V5_MEDTR")</f>
        <v>tr|G7I9V5|G7I9V5_MEDTR</v>
      </c>
      <c r="D19202" t="s">
        <v>28413</v>
      </c>
      <c r="E19202">
        <v>93.45</v>
      </c>
      <c r="F19202">
        <v>214</v>
      </c>
      <c r="G19202">
        <v>14</v>
      </c>
      <c r="H19202">
        <v>0</v>
      </c>
      <c r="I19202">
        <v>1</v>
      </c>
      <c r="J19202">
        <v>642</v>
      </c>
      <c r="K19202">
        <v>1</v>
      </c>
      <c r="L19202">
        <v>1</v>
      </c>
      <c r="M19202">
        <v>214</v>
      </c>
      <c r="N19202" t="s">
        <v>18</v>
      </c>
      <c r="O19202" s="1">
        <v>1.60826E-112</v>
      </c>
      <c r="P19202">
        <v>1054</v>
      </c>
    </row>
    <row r="19203" spans="1:16" x14ac:dyDescent="0.25">
      <c r="A19203" t="s">
        <v>28414</v>
      </c>
      <c r="B19203">
        <v>1215</v>
      </c>
      <c r="C19203" s="3" t="str">
        <f>HYPERLINK("http://www.uniprot.org/uniprot/G8A031","tr|G8A031|G8A031_MEDTR")</f>
        <v>tr|G8A031|G8A031_MEDTR</v>
      </c>
      <c r="D19203" t="s">
        <v>28415</v>
      </c>
      <c r="E19203">
        <v>76.34</v>
      </c>
      <c r="F19203">
        <v>410</v>
      </c>
      <c r="G19203">
        <v>97</v>
      </c>
      <c r="H19203">
        <v>12</v>
      </c>
      <c r="I19203">
        <v>19</v>
      </c>
      <c r="J19203">
        <v>1212</v>
      </c>
      <c r="K19203">
        <v>1</v>
      </c>
      <c r="L19203">
        <v>159</v>
      </c>
      <c r="M19203">
        <v>560</v>
      </c>
      <c r="N19203" t="s">
        <v>18</v>
      </c>
      <c r="O19203">
        <v>0</v>
      </c>
      <c r="P19203">
        <v>1698</v>
      </c>
    </row>
    <row r="19204" spans="1:16" x14ac:dyDescent="0.25">
      <c r="A19204" t="s">
        <v>28416</v>
      </c>
      <c r="B19204">
        <v>2223</v>
      </c>
      <c r="C19204" s="3" t="str">
        <f>HYPERLINK("http://www.uniprot.org/uniprot/I1K8B0","tr|I1K8B0|I1K8B0_SOYBN")</f>
        <v>tr|I1K8B0|I1K8B0_SOYBN</v>
      </c>
      <c r="D19204" t="s">
        <v>117</v>
      </c>
      <c r="E19204">
        <v>84.36</v>
      </c>
      <c r="F19204">
        <v>742</v>
      </c>
      <c r="G19204">
        <v>116</v>
      </c>
      <c r="H19204">
        <v>2</v>
      </c>
      <c r="I19204">
        <v>1</v>
      </c>
      <c r="J19204">
        <v>2220</v>
      </c>
      <c r="K19204">
        <v>1</v>
      </c>
      <c r="L19204">
        <v>1</v>
      </c>
      <c r="M19204">
        <v>742</v>
      </c>
      <c r="N19204" t="s">
        <v>18</v>
      </c>
      <c r="O19204">
        <v>0</v>
      </c>
      <c r="P19204">
        <v>3406</v>
      </c>
    </row>
    <row r="19205" spans="1:16" x14ac:dyDescent="0.25">
      <c r="A19205" t="s">
        <v>28417</v>
      </c>
      <c r="B19205">
        <v>1995</v>
      </c>
      <c r="C19205" s="3" t="str">
        <f>HYPERLINK("http://www.uniprot.org/uniprot/I1K7T5","tr|I1K7T5|I1K7T5_SOYBN")</f>
        <v>tr|I1K7T5|I1K7T5_SOYBN</v>
      </c>
      <c r="D19205" t="s">
        <v>71</v>
      </c>
      <c r="E19205">
        <v>58.35</v>
      </c>
      <c r="F19205">
        <v>682</v>
      </c>
      <c r="G19205">
        <v>284</v>
      </c>
      <c r="H19205">
        <v>36</v>
      </c>
      <c r="I19205">
        <v>55</v>
      </c>
      <c r="J19205">
        <v>1992</v>
      </c>
      <c r="K19205">
        <v>1</v>
      </c>
      <c r="L19205">
        <v>29</v>
      </c>
      <c r="M19205">
        <v>677</v>
      </c>
      <c r="N19205" t="s">
        <v>18</v>
      </c>
      <c r="O19205">
        <v>0</v>
      </c>
      <c r="P19205">
        <v>1764</v>
      </c>
    </row>
    <row r="19206" spans="1:16" x14ac:dyDescent="0.25">
      <c r="A19206" t="s">
        <v>28418</v>
      </c>
      <c r="B19206">
        <v>1398</v>
      </c>
      <c r="C19206" s="3" t="str">
        <f>HYPERLINK("http://www.uniprot.org/uniprot/I1N060","tr|I1N060|I1N060_SOYBN")</f>
        <v>tr|I1N060|I1N060_SOYBN</v>
      </c>
      <c r="D19206" t="s">
        <v>71</v>
      </c>
      <c r="E19206">
        <v>81.709999999999994</v>
      </c>
      <c r="F19206">
        <v>454</v>
      </c>
      <c r="G19206">
        <v>83</v>
      </c>
      <c r="H19206">
        <v>0</v>
      </c>
      <c r="I19206">
        <v>31</v>
      </c>
      <c r="J19206">
        <v>1392</v>
      </c>
      <c r="K19206">
        <v>1</v>
      </c>
      <c r="L19206">
        <v>9</v>
      </c>
      <c r="M19206">
        <v>461</v>
      </c>
      <c r="N19206" t="s">
        <v>18</v>
      </c>
      <c r="O19206">
        <v>0</v>
      </c>
      <c r="P19206">
        <v>1951</v>
      </c>
    </row>
    <row r="19207" spans="1:16" x14ac:dyDescent="0.25">
      <c r="A19207" t="s">
        <v>28419</v>
      </c>
      <c r="B19207">
        <v>1587</v>
      </c>
      <c r="C19207" s="3" t="str">
        <f>HYPERLINK("http://www.uniprot.org/uniprot/I1KRN5","tr|I1KRN5|I1KRN5_SOYBN")</f>
        <v>tr|I1KRN5|I1KRN5_SOYBN</v>
      </c>
      <c r="D19207" t="s">
        <v>117</v>
      </c>
      <c r="E19207">
        <v>78.42</v>
      </c>
      <c r="F19207">
        <v>584</v>
      </c>
      <c r="G19207">
        <v>126</v>
      </c>
      <c r="H19207">
        <v>56</v>
      </c>
      <c r="I19207">
        <v>1</v>
      </c>
      <c r="J19207">
        <v>1584</v>
      </c>
      <c r="K19207">
        <v>1</v>
      </c>
      <c r="L19207">
        <v>1</v>
      </c>
      <c r="M19207">
        <v>584</v>
      </c>
      <c r="N19207" t="s">
        <v>18</v>
      </c>
      <c r="O19207">
        <v>0</v>
      </c>
      <c r="P19207">
        <v>2321</v>
      </c>
    </row>
    <row r="19208" spans="1:16" x14ac:dyDescent="0.25">
      <c r="A19208" t="s">
        <v>28420</v>
      </c>
      <c r="B19208">
        <v>1407</v>
      </c>
      <c r="C19208" s="3" t="str">
        <f>HYPERLINK("http://www.uniprot.org/uniprot/A2Q2T1","tr|A2Q2T1|A2Q2T1_MEDTR")</f>
        <v>tr|A2Q2T1|A2Q2T1_MEDTR</v>
      </c>
      <c r="D19208" t="s">
        <v>337</v>
      </c>
      <c r="E19208">
        <v>78.52</v>
      </c>
      <c r="F19208">
        <v>340</v>
      </c>
      <c r="G19208">
        <v>73</v>
      </c>
      <c r="H19208">
        <v>19</v>
      </c>
      <c r="I19208">
        <v>406</v>
      </c>
      <c r="J19208">
        <v>1368</v>
      </c>
      <c r="K19208">
        <v>1</v>
      </c>
      <c r="L19208">
        <v>138</v>
      </c>
      <c r="M19208">
        <v>477</v>
      </c>
      <c r="N19208" t="s">
        <v>18</v>
      </c>
      <c r="O19208" s="1">
        <v>3.0381600000000001E-146</v>
      </c>
      <c r="P19208">
        <v>1350</v>
      </c>
    </row>
    <row r="19209" spans="1:16" x14ac:dyDescent="0.25">
      <c r="A19209" t="s">
        <v>28421</v>
      </c>
      <c r="B19209">
        <v>186</v>
      </c>
      <c r="C19209" s="3" t="str">
        <f>HYPERLINK("http://www.uniprot.org/uniprot/K7LTG1","tr|K7LTG1|K7LTG1_SOYBN")</f>
        <v>tr|K7LTG1|K7LTG1_SOYBN</v>
      </c>
      <c r="D19209" t="s">
        <v>28</v>
      </c>
      <c r="E19209">
        <v>80</v>
      </c>
      <c r="F19209">
        <v>60</v>
      </c>
      <c r="G19209">
        <v>12</v>
      </c>
      <c r="H19209">
        <v>0</v>
      </c>
      <c r="I19209">
        <v>1</v>
      </c>
      <c r="J19209">
        <v>180</v>
      </c>
      <c r="K19209">
        <v>1</v>
      </c>
      <c r="L19209">
        <v>151</v>
      </c>
      <c r="M19209">
        <v>210</v>
      </c>
      <c r="N19209" t="s">
        <v>18</v>
      </c>
      <c r="O19209" s="1">
        <v>3.5471600000000002E-19</v>
      </c>
      <c r="P19209">
        <v>247</v>
      </c>
    </row>
    <row r="19210" spans="1:16" x14ac:dyDescent="0.25">
      <c r="A19210" t="s">
        <v>28422</v>
      </c>
      <c r="B19210">
        <v>444</v>
      </c>
      <c r="C19210" s="3" t="str">
        <f>HYPERLINK("http://www.uniprot.org/uniprot/G7JGY3","tr|G7JGY3|G7JGY3_MEDTR")</f>
        <v>tr|G7JGY3|G7JGY3_MEDTR</v>
      </c>
      <c r="D19210" t="s">
        <v>28423</v>
      </c>
      <c r="E19210">
        <v>71.42</v>
      </c>
      <c r="F19210">
        <v>140</v>
      </c>
      <c r="G19210">
        <v>40</v>
      </c>
      <c r="H19210">
        <v>0</v>
      </c>
      <c r="I19210">
        <v>1</v>
      </c>
      <c r="J19210">
        <v>420</v>
      </c>
      <c r="K19210">
        <v>1</v>
      </c>
      <c r="L19210">
        <v>245</v>
      </c>
      <c r="M19210">
        <v>384</v>
      </c>
      <c r="N19210" t="s">
        <v>18</v>
      </c>
      <c r="O19210" s="1">
        <v>3.27086E-49</v>
      </c>
      <c r="P19210">
        <v>506</v>
      </c>
    </row>
    <row r="19211" spans="1:16" x14ac:dyDescent="0.25">
      <c r="A19211" t="s">
        <v>28424</v>
      </c>
      <c r="B19211">
        <v>840</v>
      </c>
      <c r="C19211" s="3" t="str">
        <f>HYPERLINK("http://www.uniprot.org/uniprot/B7FLJ0","tr|B7FLJ0|B7FLJ0_MEDTR")</f>
        <v>tr|B7FLJ0|B7FLJ0_MEDTR</v>
      </c>
      <c r="D19211" t="s">
        <v>28425</v>
      </c>
      <c r="E19211">
        <v>85.79</v>
      </c>
      <c r="F19211">
        <v>183</v>
      </c>
      <c r="G19211">
        <v>26</v>
      </c>
      <c r="H19211">
        <v>0</v>
      </c>
      <c r="I19211">
        <v>289</v>
      </c>
      <c r="J19211">
        <v>837</v>
      </c>
      <c r="K19211">
        <v>1</v>
      </c>
      <c r="L19211">
        <v>99</v>
      </c>
      <c r="M19211">
        <v>281</v>
      </c>
      <c r="N19211" t="s">
        <v>18</v>
      </c>
      <c r="O19211" s="1">
        <v>2.0893000000000002E-83</v>
      </c>
      <c r="P19211">
        <v>805</v>
      </c>
    </row>
    <row r="19212" spans="1:16" x14ac:dyDescent="0.25">
      <c r="A19212" t="s">
        <v>28426</v>
      </c>
      <c r="B19212">
        <v>1068</v>
      </c>
      <c r="C19212" s="3" t="str">
        <f>HYPERLINK("http://www.uniprot.org/uniprot/K7L0Z0","tr|K7L0Z0|K7L0Z0_SOYBN")</f>
        <v>tr|K7L0Z0|K7L0Z0_SOYBN</v>
      </c>
      <c r="D19212" t="s">
        <v>117</v>
      </c>
      <c r="E19212">
        <v>58.93</v>
      </c>
      <c r="F19212">
        <v>358</v>
      </c>
      <c r="G19212">
        <v>147</v>
      </c>
      <c r="H19212">
        <v>3</v>
      </c>
      <c r="I19212">
        <v>1</v>
      </c>
      <c r="J19212">
        <v>1065</v>
      </c>
      <c r="K19212">
        <v>1</v>
      </c>
      <c r="L19212">
        <v>32</v>
      </c>
      <c r="M19212">
        <v>385</v>
      </c>
      <c r="N19212" t="s">
        <v>18</v>
      </c>
      <c r="O19212" s="1">
        <v>7.7825100000000004E-114</v>
      </c>
      <c r="P19212">
        <v>1069</v>
      </c>
    </row>
    <row r="19213" spans="1:16" x14ac:dyDescent="0.25">
      <c r="A19213" t="s">
        <v>28427</v>
      </c>
      <c r="B19213">
        <v>531</v>
      </c>
      <c r="C19213" s="3" t="str">
        <f>HYPERLINK("http://www.uniprot.org/uniprot/I1MTJ4","tr|I1MTJ4|I1MTJ4_SOYBN")</f>
        <v>tr|I1MTJ4|I1MTJ4_SOYBN</v>
      </c>
      <c r="D19213" t="s">
        <v>117</v>
      </c>
      <c r="E19213">
        <v>84.09</v>
      </c>
      <c r="F19213">
        <v>176</v>
      </c>
      <c r="G19213">
        <v>28</v>
      </c>
      <c r="H19213">
        <v>0</v>
      </c>
      <c r="I19213">
        <v>1</v>
      </c>
      <c r="J19213">
        <v>528</v>
      </c>
      <c r="K19213">
        <v>1</v>
      </c>
      <c r="L19213">
        <v>10</v>
      </c>
      <c r="M19213">
        <v>184</v>
      </c>
      <c r="N19213" t="s">
        <v>18</v>
      </c>
      <c r="O19213" s="1">
        <v>6.7653500000000006E-79</v>
      </c>
      <c r="P19213">
        <v>762</v>
      </c>
    </row>
    <row r="19214" spans="1:16" x14ac:dyDescent="0.25">
      <c r="A19214" t="s">
        <v>28428</v>
      </c>
      <c r="B19214">
        <v>1626</v>
      </c>
      <c r="C19214" s="3" t="str">
        <f>HYPERLINK("http://www.uniprot.org/uniprot/G7K815","tr|G7K815|G7K815_MEDTR")</f>
        <v>tr|G7K815|G7K815_MEDTR</v>
      </c>
      <c r="D19214" t="s">
        <v>28429</v>
      </c>
      <c r="E19214">
        <v>74.39</v>
      </c>
      <c r="F19214">
        <v>574</v>
      </c>
      <c r="G19214">
        <v>147</v>
      </c>
      <c r="H19214">
        <v>33</v>
      </c>
      <c r="I19214">
        <v>1</v>
      </c>
      <c r="J19214">
        <v>1623</v>
      </c>
      <c r="K19214">
        <v>1</v>
      </c>
      <c r="L19214">
        <v>9</v>
      </c>
      <c r="M19214">
        <v>566</v>
      </c>
      <c r="N19214" t="s">
        <v>18</v>
      </c>
      <c r="O19214">
        <v>0</v>
      </c>
      <c r="P19214">
        <v>2079</v>
      </c>
    </row>
    <row r="19215" spans="1:16" x14ac:dyDescent="0.25">
      <c r="A19215" t="s">
        <v>28430</v>
      </c>
      <c r="B19215">
        <v>1269</v>
      </c>
      <c r="C19215" s="3" t="str">
        <f>HYPERLINK("http://www.uniprot.org/uniprot/I1L467","tr|I1L467|I1L467_SOYBN")</f>
        <v>tr|I1L467|I1L467_SOYBN</v>
      </c>
      <c r="D19215" t="s">
        <v>99</v>
      </c>
      <c r="E19215">
        <v>39.9</v>
      </c>
      <c r="F19215">
        <v>411</v>
      </c>
      <c r="G19215">
        <v>247</v>
      </c>
      <c r="H19215">
        <v>12</v>
      </c>
      <c r="I19215">
        <v>55</v>
      </c>
      <c r="J19215">
        <v>1251</v>
      </c>
      <c r="K19215">
        <v>1</v>
      </c>
      <c r="L19215">
        <v>16</v>
      </c>
      <c r="M19215">
        <v>383</v>
      </c>
      <c r="N19215" t="s">
        <v>18</v>
      </c>
      <c r="O19215" s="1">
        <v>6.2111600000000003E-55</v>
      </c>
      <c r="P19215">
        <v>562</v>
      </c>
    </row>
    <row r="19216" spans="1:16" x14ac:dyDescent="0.25">
      <c r="A19216" t="s">
        <v>28431</v>
      </c>
      <c r="B19216">
        <v>783</v>
      </c>
      <c r="C19216" s="3" t="str">
        <f>HYPERLINK("http://www.uniprot.org/uniprot/G7ZZ57","tr|G7ZZ57|G7ZZ57_MEDTR")</f>
        <v>tr|G7ZZ57|G7ZZ57_MEDTR</v>
      </c>
      <c r="D19216" t="s">
        <v>28432</v>
      </c>
      <c r="E19216">
        <v>55.34</v>
      </c>
      <c r="F19216">
        <v>215</v>
      </c>
      <c r="G19216">
        <v>96</v>
      </c>
      <c r="H19216">
        <v>12</v>
      </c>
      <c r="I19216">
        <v>1</v>
      </c>
      <c r="J19216">
        <v>609</v>
      </c>
      <c r="K19216">
        <v>1</v>
      </c>
      <c r="L19216">
        <v>1</v>
      </c>
      <c r="M19216">
        <v>205</v>
      </c>
      <c r="N19216" t="s">
        <v>18</v>
      </c>
      <c r="O19216" s="1">
        <v>2.3278099999999999E-46</v>
      </c>
      <c r="P19216">
        <v>485</v>
      </c>
    </row>
    <row r="19217" spans="1:16" x14ac:dyDescent="0.25">
      <c r="A19217" t="s">
        <v>28433</v>
      </c>
      <c r="B19217">
        <v>3003</v>
      </c>
      <c r="C19217" s="3" t="str">
        <f>HYPERLINK("http://www.uniprot.org/uniprot/I1KW58","tr|I1KW58|I1KW58_SOYBN")</f>
        <v>tr|I1KW58|I1KW58_SOYBN</v>
      </c>
      <c r="D19217" t="s">
        <v>71</v>
      </c>
      <c r="E19217">
        <v>78.19</v>
      </c>
      <c r="F19217">
        <v>995</v>
      </c>
      <c r="G19217">
        <v>217</v>
      </c>
      <c r="H19217">
        <v>2</v>
      </c>
      <c r="I19217">
        <v>22</v>
      </c>
      <c r="J19217">
        <v>3000</v>
      </c>
      <c r="K19217">
        <v>1</v>
      </c>
      <c r="L19217">
        <v>42</v>
      </c>
      <c r="M19217">
        <v>1034</v>
      </c>
      <c r="N19217" t="s">
        <v>18</v>
      </c>
      <c r="O19217">
        <v>0</v>
      </c>
      <c r="P19217">
        <v>4008</v>
      </c>
    </row>
    <row r="19218" spans="1:16" x14ac:dyDescent="0.25">
      <c r="A19218" t="s">
        <v>28434</v>
      </c>
      <c r="B19218">
        <v>1311</v>
      </c>
      <c r="C19218" s="3" t="str">
        <f>HYPERLINK("http://www.uniprot.org/uniprot/I1LGI1","tr|I1LGI1|I1LGI1_SOYBN")</f>
        <v>tr|I1LGI1|I1LGI1_SOYBN</v>
      </c>
      <c r="D19218" t="s">
        <v>28</v>
      </c>
      <c r="E19218">
        <v>91.99</v>
      </c>
      <c r="F19218">
        <v>437</v>
      </c>
      <c r="G19218">
        <v>35</v>
      </c>
      <c r="H19218">
        <v>1</v>
      </c>
      <c r="I19218">
        <v>1</v>
      </c>
      <c r="J19218">
        <v>1308</v>
      </c>
      <c r="K19218">
        <v>1</v>
      </c>
      <c r="L19218">
        <v>141</v>
      </c>
      <c r="M19218">
        <v>577</v>
      </c>
      <c r="N19218" t="s">
        <v>18</v>
      </c>
      <c r="O19218">
        <v>0</v>
      </c>
      <c r="P19218">
        <v>2149</v>
      </c>
    </row>
    <row r="19219" spans="1:16" x14ac:dyDescent="0.25">
      <c r="A19219" t="s">
        <v>28435</v>
      </c>
      <c r="B19219">
        <v>1113</v>
      </c>
      <c r="C19219" s="3" t="str">
        <f>HYPERLINK("http://www.uniprot.org/uniprot/G7IU49","tr|G7IU49|G7IU49_MEDTR")</f>
        <v>tr|G7IU49|G7IU49_MEDTR</v>
      </c>
      <c r="D19219" t="s">
        <v>28436</v>
      </c>
      <c r="E19219">
        <v>86.43</v>
      </c>
      <c r="F19219">
        <v>376</v>
      </c>
      <c r="G19219">
        <v>51</v>
      </c>
      <c r="H19219">
        <v>6</v>
      </c>
      <c r="I19219">
        <v>1</v>
      </c>
      <c r="J19219">
        <v>1110</v>
      </c>
      <c r="K19219">
        <v>1</v>
      </c>
      <c r="L19219">
        <v>103</v>
      </c>
      <c r="M19219">
        <v>478</v>
      </c>
      <c r="N19219" t="s">
        <v>18</v>
      </c>
      <c r="O19219">
        <v>0</v>
      </c>
      <c r="P19219">
        <v>1708</v>
      </c>
    </row>
    <row r="19220" spans="1:16" x14ac:dyDescent="0.25">
      <c r="A19220" t="s">
        <v>28437</v>
      </c>
      <c r="B19220">
        <v>1110</v>
      </c>
      <c r="C19220" s="3" t="str">
        <f>HYPERLINK("http://www.uniprot.org/uniprot/G7I3Q0","tr|G7I3Q0|G7I3Q0_MEDTR")</f>
        <v>tr|G7I3Q0|G7I3Q0_MEDTR</v>
      </c>
      <c r="D19220" t="s">
        <v>2735</v>
      </c>
      <c r="E19220">
        <v>25.76</v>
      </c>
      <c r="F19220">
        <v>260</v>
      </c>
      <c r="G19220">
        <v>193</v>
      </c>
      <c r="H19220">
        <v>11</v>
      </c>
      <c r="I19220">
        <v>1</v>
      </c>
      <c r="J19220">
        <v>747</v>
      </c>
      <c r="K19220">
        <v>1</v>
      </c>
      <c r="L19220">
        <v>418</v>
      </c>
      <c r="M19220">
        <v>671</v>
      </c>
      <c r="N19220" t="s">
        <v>18</v>
      </c>
      <c r="O19220" s="1">
        <v>5.8641500000000004E-11</v>
      </c>
      <c r="P19220">
        <v>182</v>
      </c>
    </row>
    <row r="19221" spans="1:16" x14ac:dyDescent="0.25">
      <c r="A19221" t="s">
        <v>28438</v>
      </c>
      <c r="B19221">
        <v>1161</v>
      </c>
      <c r="C19221" s="3" t="str">
        <f>HYPERLINK("http://www.uniprot.org/uniprot/I1VZH6","tr|I1VZH6|I1VZH6_MEDTR")</f>
        <v>tr|I1VZH6|I1VZH6_MEDTR</v>
      </c>
      <c r="D19221" t="s">
        <v>28439</v>
      </c>
      <c r="E19221">
        <v>67.930000000000007</v>
      </c>
      <c r="F19221">
        <v>368</v>
      </c>
      <c r="G19221">
        <v>118</v>
      </c>
      <c r="H19221">
        <v>5</v>
      </c>
      <c r="I19221">
        <v>70</v>
      </c>
      <c r="J19221">
        <v>1158</v>
      </c>
      <c r="K19221">
        <v>1</v>
      </c>
      <c r="L19221">
        <v>19</v>
      </c>
      <c r="M19221">
        <v>381</v>
      </c>
      <c r="N19221" t="s">
        <v>18</v>
      </c>
      <c r="O19221" s="1">
        <v>1.7734899999999999E-130</v>
      </c>
      <c r="P19221">
        <v>1213</v>
      </c>
    </row>
    <row r="19222" spans="1:16" x14ac:dyDescent="0.25">
      <c r="A19222" t="s">
        <v>28440</v>
      </c>
      <c r="B19222">
        <v>855</v>
      </c>
      <c r="C19222" s="3" t="str">
        <f>HYPERLINK("http://www.uniprot.org/uniprot/I1K1K0","tr|I1K1K0|I1K1K0_SOYBN")</f>
        <v>tr|I1K1K0|I1K1K0_SOYBN</v>
      </c>
      <c r="D19222" t="s">
        <v>71</v>
      </c>
      <c r="E19222">
        <v>54.54</v>
      </c>
      <c r="F19222">
        <v>253</v>
      </c>
      <c r="G19222">
        <v>115</v>
      </c>
      <c r="H19222">
        <v>11</v>
      </c>
      <c r="I19222">
        <v>1</v>
      </c>
      <c r="J19222">
        <v>726</v>
      </c>
      <c r="K19222">
        <v>1</v>
      </c>
      <c r="L19222">
        <v>29</v>
      </c>
      <c r="M19222">
        <v>272</v>
      </c>
      <c r="N19222" t="s">
        <v>18</v>
      </c>
      <c r="O19222" s="1">
        <v>1.2758000000000001E-67</v>
      </c>
      <c r="P19222">
        <v>669</v>
      </c>
    </row>
    <row r="19223" spans="1:16" x14ac:dyDescent="0.25">
      <c r="A19223" t="s">
        <v>28441</v>
      </c>
      <c r="B19223">
        <v>1137</v>
      </c>
      <c r="C19223" s="3" t="str">
        <f>HYPERLINK("http://www.uniprot.org/uniprot/I1JEF6","tr|I1JEF6|I1JEF6_SOYBN")</f>
        <v>tr|I1JEF6|I1JEF6_SOYBN</v>
      </c>
      <c r="D19223" t="s">
        <v>71</v>
      </c>
      <c r="E19223">
        <v>52.25</v>
      </c>
      <c r="F19223">
        <v>400</v>
      </c>
      <c r="G19223">
        <v>191</v>
      </c>
      <c r="H19223">
        <v>25</v>
      </c>
      <c r="I19223">
        <v>4</v>
      </c>
      <c r="J19223">
        <v>1128</v>
      </c>
      <c r="K19223">
        <v>1</v>
      </c>
      <c r="L19223">
        <v>30</v>
      </c>
      <c r="M19223">
        <v>410</v>
      </c>
      <c r="N19223" t="s">
        <v>18</v>
      </c>
      <c r="O19223" s="1">
        <v>6.5906100000000003E-90</v>
      </c>
      <c r="P19223">
        <v>863</v>
      </c>
    </row>
    <row r="19224" spans="1:16" x14ac:dyDescent="0.25">
      <c r="A19224" t="s">
        <v>28442</v>
      </c>
      <c r="B19224">
        <v>753</v>
      </c>
      <c r="C19224" s="3" t="str">
        <f>HYPERLINK("http://www.uniprot.org/uniprot/G7KYP1","tr|G7KYP1|G7KYP1_MEDTR")</f>
        <v>tr|G7KYP1|G7KYP1_MEDTR</v>
      </c>
      <c r="D19224" t="s">
        <v>28443</v>
      </c>
      <c r="E19224">
        <v>80.260000000000005</v>
      </c>
      <c r="F19224">
        <v>228</v>
      </c>
      <c r="G19224">
        <v>45</v>
      </c>
      <c r="H19224">
        <v>3</v>
      </c>
      <c r="I19224">
        <v>76</v>
      </c>
      <c r="J19224">
        <v>750</v>
      </c>
      <c r="K19224">
        <v>1</v>
      </c>
      <c r="L19224">
        <v>25</v>
      </c>
      <c r="M19224">
        <v>251</v>
      </c>
      <c r="N19224" t="s">
        <v>18</v>
      </c>
      <c r="O19224" s="1">
        <v>3.75576E-99</v>
      </c>
      <c r="P19224">
        <v>940</v>
      </c>
    </row>
    <row r="19225" spans="1:16" x14ac:dyDescent="0.25">
      <c r="A19225" t="s">
        <v>28444</v>
      </c>
      <c r="B19225">
        <v>489</v>
      </c>
      <c r="C19225" s="3" t="str">
        <f>HYPERLINK("http://www.uniprot.org/uniprot/G7KSC0","tr|G7KSC0|G7KSC0_MEDTR")</f>
        <v>tr|G7KSC0|G7KSC0_MEDTR</v>
      </c>
      <c r="D19225" t="s">
        <v>28445</v>
      </c>
      <c r="E19225">
        <v>70</v>
      </c>
      <c r="F19225">
        <v>120</v>
      </c>
      <c r="G19225">
        <v>36</v>
      </c>
      <c r="H19225">
        <v>3</v>
      </c>
      <c r="I19225">
        <v>127</v>
      </c>
      <c r="J19225">
        <v>477</v>
      </c>
      <c r="K19225">
        <v>1</v>
      </c>
      <c r="L19225">
        <v>34</v>
      </c>
      <c r="M19225">
        <v>148</v>
      </c>
      <c r="N19225" t="s">
        <v>18</v>
      </c>
      <c r="O19225" s="1">
        <v>8.8114900000000006E-39</v>
      </c>
      <c r="P19225">
        <v>416</v>
      </c>
    </row>
    <row r="19226" spans="1:16" x14ac:dyDescent="0.25">
      <c r="A19226" t="s">
        <v>28446</v>
      </c>
      <c r="B19226">
        <v>1428</v>
      </c>
      <c r="C19226" s="3" t="str">
        <f>HYPERLINK("http://www.uniprot.org/uniprot/G7KVT3","tr|G7KVT3|G7KVT3_MEDTR")</f>
        <v>tr|G7KVT3|G7KVT3_MEDTR</v>
      </c>
      <c r="D19226" t="s">
        <v>28447</v>
      </c>
      <c r="E19226">
        <v>79.2</v>
      </c>
      <c r="F19226">
        <v>476</v>
      </c>
      <c r="G19226">
        <v>99</v>
      </c>
      <c r="H19226">
        <v>2</v>
      </c>
      <c r="I19226">
        <v>1</v>
      </c>
      <c r="J19226">
        <v>1422</v>
      </c>
      <c r="K19226">
        <v>1</v>
      </c>
      <c r="L19226">
        <v>16</v>
      </c>
      <c r="M19226">
        <v>485</v>
      </c>
      <c r="N19226" t="s">
        <v>18</v>
      </c>
      <c r="O19226">
        <v>0</v>
      </c>
      <c r="P19226">
        <v>1902</v>
      </c>
    </row>
    <row r="19227" spans="1:16" x14ac:dyDescent="0.25">
      <c r="A19227" t="s">
        <v>28448</v>
      </c>
      <c r="B19227">
        <v>1320</v>
      </c>
      <c r="C19227" s="3" t="str">
        <f>HYPERLINK("http://www.uniprot.org/uniprot/G7ID38","tr|G7ID38|G7ID38_MEDTR")</f>
        <v>tr|G7ID38|G7ID38_MEDTR</v>
      </c>
      <c r="D19227" t="s">
        <v>28449</v>
      </c>
      <c r="E19227">
        <v>88.32</v>
      </c>
      <c r="F19227">
        <v>437</v>
      </c>
      <c r="G19227">
        <v>51</v>
      </c>
      <c r="H19227">
        <v>0</v>
      </c>
      <c r="I19227">
        <v>1</v>
      </c>
      <c r="J19227">
        <v>1311</v>
      </c>
      <c r="K19227">
        <v>1</v>
      </c>
      <c r="L19227">
        <v>53</v>
      </c>
      <c r="M19227">
        <v>488</v>
      </c>
      <c r="N19227" t="s">
        <v>18</v>
      </c>
      <c r="O19227">
        <v>0</v>
      </c>
      <c r="P19227">
        <v>2124</v>
      </c>
    </row>
    <row r="19228" spans="1:16" x14ac:dyDescent="0.25">
      <c r="A19228" t="s">
        <v>28450</v>
      </c>
      <c r="B19228">
        <v>702</v>
      </c>
      <c r="C19228" s="3" t="str">
        <f>HYPERLINK("http://www.uniprot.org/uniprot/M9R4V8","tr|M9R4V8|M9R4V8_MEDTR")</f>
        <v>tr|M9R4V8|M9R4V8_MEDTR</v>
      </c>
      <c r="D19228" t="s">
        <v>28451</v>
      </c>
      <c r="E19228">
        <v>76</v>
      </c>
      <c r="F19228">
        <v>125</v>
      </c>
      <c r="G19228">
        <v>30</v>
      </c>
      <c r="H19228">
        <v>0</v>
      </c>
      <c r="I19228">
        <v>1</v>
      </c>
      <c r="J19228">
        <v>375</v>
      </c>
      <c r="K19228">
        <v>1</v>
      </c>
      <c r="L19228">
        <v>2</v>
      </c>
      <c r="M19228">
        <v>125</v>
      </c>
      <c r="N19228" t="s">
        <v>18</v>
      </c>
      <c r="O19228" s="1">
        <v>4.1337600000000001E-46</v>
      </c>
      <c r="P19228">
        <v>482</v>
      </c>
    </row>
    <row r="19229" spans="1:16" x14ac:dyDescent="0.25">
      <c r="A19229" t="s">
        <v>28452</v>
      </c>
      <c r="B19229">
        <v>2394</v>
      </c>
      <c r="C19229" s="3" t="str">
        <f>HYPERLINK("http://www.uniprot.org/uniprot/G8DCY4","tr|G8DCY4|G8DCY4_PHAVU")</f>
        <v>tr|G8DCY4|G8DCY4_PHAVU</v>
      </c>
      <c r="D19229" t="s">
        <v>1086</v>
      </c>
      <c r="E19229">
        <v>79.08</v>
      </c>
      <c r="F19229">
        <v>784</v>
      </c>
      <c r="G19229">
        <v>164</v>
      </c>
      <c r="H19229">
        <v>0</v>
      </c>
      <c r="I19229">
        <v>1</v>
      </c>
      <c r="J19229">
        <v>2352</v>
      </c>
      <c r="K19229">
        <v>1</v>
      </c>
      <c r="L19229">
        <v>315</v>
      </c>
      <c r="M19229">
        <v>1011</v>
      </c>
      <c r="N19229" t="s">
        <v>18</v>
      </c>
      <c r="O19229">
        <v>0</v>
      </c>
      <c r="P19229">
        <v>3186</v>
      </c>
    </row>
    <row r="19230" spans="1:16" x14ac:dyDescent="0.25">
      <c r="A19230" t="s">
        <v>28453</v>
      </c>
      <c r="B19230">
        <v>786</v>
      </c>
      <c r="C19230" s="3" t="str">
        <f>HYPERLINK("http://www.uniprot.org/uniprot/G7J714","tr|G7J714|G7J714_MEDTR")</f>
        <v>tr|G7J714|G7J714_MEDTR</v>
      </c>
      <c r="D19230" t="s">
        <v>28454</v>
      </c>
      <c r="E19230">
        <v>65.12</v>
      </c>
      <c r="F19230">
        <v>281</v>
      </c>
      <c r="G19230">
        <v>98</v>
      </c>
      <c r="H19230">
        <v>21</v>
      </c>
      <c r="I19230">
        <v>1</v>
      </c>
      <c r="J19230">
        <v>780</v>
      </c>
      <c r="K19230">
        <v>1</v>
      </c>
      <c r="L19230">
        <v>1</v>
      </c>
      <c r="M19230">
        <v>277</v>
      </c>
      <c r="N19230" t="s">
        <v>18</v>
      </c>
      <c r="O19230" s="1">
        <v>1.60326E-95</v>
      </c>
      <c r="P19230">
        <v>909</v>
      </c>
    </row>
    <row r="19231" spans="1:16" x14ac:dyDescent="0.25">
      <c r="A19231" t="s">
        <v>28455</v>
      </c>
      <c r="B19231">
        <v>834</v>
      </c>
      <c r="C19231" s="3" t="str">
        <f>HYPERLINK("http://www.uniprot.org/uniprot/I1K7T9","tr|I1K7T9|I1K7T9_SOYBN")</f>
        <v>tr|I1K7T9|I1K7T9_SOYBN</v>
      </c>
      <c r="D19231" t="s">
        <v>28</v>
      </c>
      <c r="E19231">
        <v>57.45</v>
      </c>
      <c r="F19231">
        <v>322</v>
      </c>
      <c r="G19231">
        <v>137</v>
      </c>
      <c r="H19231">
        <v>48</v>
      </c>
      <c r="I19231">
        <v>1</v>
      </c>
      <c r="J19231">
        <v>822</v>
      </c>
      <c r="K19231">
        <v>1</v>
      </c>
      <c r="L19231">
        <v>1</v>
      </c>
      <c r="M19231">
        <v>306</v>
      </c>
      <c r="N19231" t="s">
        <v>18</v>
      </c>
      <c r="O19231" s="1">
        <v>2.6324699999999999E-86</v>
      </c>
      <c r="P19231">
        <v>830</v>
      </c>
    </row>
    <row r="19232" spans="1:16" x14ac:dyDescent="0.25">
      <c r="A19232" t="s">
        <v>28456</v>
      </c>
      <c r="B19232">
        <v>570</v>
      </c>
      <c r="C19232" s="3" t="str">
        <f>HYPERLINK("http://www.uniprot.org/uniprot/G7JRF9","tr|G7JRF9|G7JRF9_MEDTR")</f>
        <v>tr|G7JRF9|G7JRF9_MEDTR</v>
      </c>
      <c r="D19232" t="s">
        <v>28457</v>
      </c>
      <c r="E19232">
        <v>85.63</v>
      </c>
      <c r="F19232">
        <v>188</v>
      </c>
      <c r="G19232">
        <v>27</v>
      </c>
      <c r="H19232">
        <v>0</v>
      </c>
      <c r="I19232">
        <v>1</v>
      </c>
      <c r="J19232">
        <v>564</v>
      </c>
      <c r="K19232">
        <v>1</v>
      </c>
      <c r="L19232">
        <v>1</v>
      </c>
      <c r="M19232">
        <v>188</v>
      </c>
      <c r="N19232" t="s">
        <v>18</v>
      </c>
      <c r="O19232" s="1">
        <v>4.7867800000000001E-95</v>
      </c>
      <c r="P19232">
        <v>902</v>
      </c>
    </row>
    <row r="19233" spans="1:16" x14ac:dyDescent="0.25">
      <c r="A19233" t="s">
        <v>28458</v>
      </c>
      <c r="B19233">
        <v>1338</v>
      </c>
      <c r="C19233" s="3" t="str">
        <f>HYPERLINK("http://www.uniprot.org/uniprot/C6TF12","tr|C6TF12|C6TF12_SOYBN")</f>
        <v>tr|C6TF12|C6TF12_SOYBN</v>
      </c>
      <c r="D19233" t="s">
        <v>210</v>
      </c>
      <c r="E19233">
        <v>85.26</v>
      </c>
      <c r="F19233">
        <v>441</v>
      </c>
      <c r="G19233">
        <v>65</v>
      </c>
      <c r="H19233">
        <v>11</v>
      </c>
      <c r="I19233">
        <v>1</v>
      </c>
      <c r="J19233">
        <v>1290</v>
      </c>
      <c r="K19233">
        <v>1</v>
      </c>
      <c r="L19233">
        <v>37</v>
      </c>
      <c r="M19233">
        <v>477</v>
      </c>
      <c r="N19233" t="s">
        <v>18</v>
      </c>
      <c r="O19233">
        <v>0</v>
      </c>
      <c r="P19233">
        <v>1952</v>
      </c>
    </row>
    <row r="19234" spans="1:16" x14ac:dyDescent="0.25">
      <c r="A19234" t="s">
        <v>28459</v>
      </c>
      <c r="B19234">
        <v>741</v>
      </c>
      <c r="C19234" s="3" t="str">
        <f>HYPERLINK("http://www.uniprot.org/uniprot/G0ZMZ1","tr|G0ZMZ1|G0ZMZ1_VICSA")</f>
        <v>tr|G0ZMZ1|G0ZMZ1_VICSA</v>
      </c>
      <c r="D19234" t="s">
        <v>28460</v>
      </c>
      <c r="E19234">
        <v>81.45</v>
      </c>
      <c r="F19234">
        <v>248</v>
      </c>
      <c r="G19234">
        <v>46</v>
      </c>
      <c r="H19234">
        <v>2</v>
      </c>
      <c r="I19234">
        <v>1</v>
      </c>
      <c r="J19234">
        <v>738</v>
      </c>
      <c r="K19234">
        <v>1</v>
      </c>
      <c r="L19234">
        <v>8</v>
      </c>
      <c r="M19234">
        <v>244</v>
      </c>
      <c r="N19234" t="s">
        <v>18</v>
      </c>
      <c r="O19234" s="1">
        <v>7.0444699999999996E-103</v>
      </c>
      <c r="P19234">
        <v>972</v>
      </c>
    </row>
    <row r="19235" spans="1:16" x14ac:dyDescent="0.25">
      <c r="A19235" t="s">
        <v>28461</v>
      </c>
      <c r="B19235">
        <v>2424</v>
      </c>
      <c r="C19235" s="3" t="str">
        <f>HYPERLINK("http://www.uniprot.org/uniprot/I1LQY7","tr|I1LQY7|I1LQY7_SOYBN")</f>
        <v>tr|I1LQY7|I1LQY7_SOYBN</v>
      </c>
      <c r="D19235" t="s">
        <v>71</v>
      </c>
      <c r="E19235">
        <v>75.61</v>
      </c>
      <c r="F19235">
        <v>808</v>
      </c>
      <c r="G19235">
        <v>197</v>
      </c>
      <c r="H19235">
        <v>1</v>
      </c>
      <c r="I19235">
        <v>1</v>
      </c>
      <c r="J19235">
        <v>2421</v>
      </c>
      <c r="K19235">
        <v>1</v>
      </c>
      <c r="L19235">
        <v>1</v>
      </c>
      <c r="M19235">
        <v>792</v>
      </c>
      <c r="N19235" t="s">
        <v>18</v>
      </c>
      <c r="O19235">
        <v>0</v>
      </c>
      <c r="P19235">
        <v>3077</v>
      </c>
    </row>
    <row r="19236" spans="1:16" x14ac:dyDescent="0.25">
      <c r="A19236" t="s">
        <v>28462</v>
      </c>
      <c r="B19236">
        <v>1074</v>
      </c>
      <c r="C19236" s="3" t="str">
        <f>HYPERLINK("http://www.uniprot.org/uniprot/I1M5U1","tr|I1M5U1|I1M5U1_SOYBN")</f>
        <v>tr|I1M5U1|I1M5U1_SOYBN</v>
      </c>
      <c r="D19236" t="s">
        <v>28</v>
      </c>
      <c r="E19236">
        <v>41.04</v>
      </c>
      <c r="F19236">
        <v>307</v>
      </c>
      <c r="G19236">
        <v>181</v>
      </c>
      <c r="H19236">
        <v>1</v>
      </c>
      <c r="I19236">
        <v>1</v>
      </c>
      <c r="J19236">
        <v>918</v>
      </c>
      <c r="K19236">
        <v>1</v>
      </c>
      <c r="L19236">
        <v>1</v>
      </c>
      <c r="M19236">
        <v>266</v>
      </c>
      <c r="N19236" t="s">
        <v>18</v>
      </c>
      <c r="O19236" s="1">
        <v>2.08899E-42</v>
      </c>
      <c r="P19236">
        <v>453</v>
      </c>
    </row>
    <row r="19237" spans="1:16" x14ac:dyDescent="0.25">
      <c r="A19237" t="s">
        <v>28463</v>
      </c>
      <c r="B19237">
        <v>945</v>
      </c>
      <c r="C19237" s="3" t="str">
        <f>HYPERLINK("http://www.uniprot.org/uniprot/G7JVH4","tr|G7JVH4|G7JVH4_MEDTR")</f>
        <v>tr|G7JVH4|G7JVH4_MEDTR</v>
      </c>
      <c r="D19237" t="s">
        <v>28464</v>
      </c>
      <c r="E19237">
        <v>75.94</v>
      </c>
      <c r="F19237">
        <v>316</v>
      </c>
      <c r="G19237">
        <v>76</v>
      </c>
      <c r="H19237">
        <v>2</v>
      </c>
      <c r="I19237">
        <v>1</v>
      </c>
      <c r="J19237">
        <v>942</v>
      </c>
      <c r="K19237">
        <v>1</v>
      </c>
      <c r="L19237">
        <v>1</v>
      </c>
      <c r="M19237">
        <v>279</v>
      </c>
      <c r="N19237" t="s">
        <v>18</v>
      </c>
      <c r="O19237" s="1">
        <v>2.0996899999999999E-125</v>
      </c>
      <c r="P19237">
        <v>1168</v>
      </c>
    </row>
    <row r="19238" spans="1:16" x14ac:dyDescent="0.25">
      <c r="A19238" t="s">
        <v>28465</v>
      </c>
      <c r="B19238">
        <v>969</v>
      </c>
      <c r="C19238" s="3" t="str">
        <f>HYPERLINK("http://www.uniprot.org/uniprot/B7FL02","tr|B7FL02|B7FL02_MEDTR")</f>
        <v>tr|B7FL02|B7FL02_MEDTR</v>
      </c>
      <c r="D19238" t="s">
        <v>581</v>
      </c>
      <c r="E19238">
        <v>81.680000000000007</v>
      </c>
      <c r="F19238">
        <v>344</v>
      </c>
      <c r="G19238">
        <v>63</v>
      </c>
      <c r="H19238">
        <v>22</v>
      </c>
      <c r="I19238">
        <v>1</v>
      </c>
      <c r="J19238">
        <v>966</v>
      </c>
      <c r="K19238">
        <v>1</v>
      </c>
      <c r="L19238">
        <v>1</v>
      </c>
      <c r="M19238">
        <v>344</v>
      </c>
      <c r="N19238" t="s">
        <v>18</v>
      </c>
      <c r="O19238" s="1">
        <v>6.7711499999999999E-159</v>
      </c>
      <c r="P19238">
        <v>1457</v>
      </c>
    </row>
    <row r="19239" spans="1:16" x14ac:dyDescent="0.25">
      <c r="A19239" t="s">
        <v>28466</v>
      </c>
      <c r="B19239">
        <v>249</v>
      </c>
      <c r="C19239" s="3" t="str">
        <f>HYPERLINK("http://www.uniprot.org/uniprot/G7JNU1","tr|G7JNU1|G7JNU1_MEDTR")</f>
        <v>tr|G7JNU1|G7JNU1_MEDTR</v>
      </c>
      <c r="D19239" t="s">
        <v>28467</v>
      </c>
      <c r="E19239">
        <v>92.68</v>
      </c>
      <c r="F19239">
        <v>82</v>
      </c>
      <c r="G19239">
        <v>6</v>
      </c>
      <c r="H19239">
        <v>0</v>
      </c>
      <c r="I19239">
        <v>1</v>
      </c>
      <c r="J19239">
        <v>246</v>
      </c>
      <c r="K19239">
        <v>1</v>
      </c>
      <c r="L19239">
        <v>1</v>
      </c>
      <c r="M19239">
        <v>82</v>
      </c>
      <c r="N19239" t="s">
        <v>18</v>
      </c>
      <c r="O19239" s="1">
        <v>1.09738E-36</v>
      </c>
      <c r="P19239">
        <v>398</v>
      </c>
    </row>
    <row r="19240" spans="1:16" x14ac:dyDescent="0.25">
      <c r="A19240" t="s">
        <v>28468</v>
      </c>
      <c r="B19240">
        <v>3768</v>
      </c>
      <c r="C19240" s="3" t="str">
        <f>HYPERLINK("http://www.uniprot.org/uniprot/K7K4L2","tr|K7K4L2|K7K4L2_SOYBN")</f>
        <v>tr|K7K4L2|K7K4L2_SOYBN</v>
      </c>
      <c r="D19240" t="s">
        <v>28</v>
      </c>
      <c r="E19240">
        <v>64.58</v>
      </c>
      <c r="F19240">
        <v>1299</v>
      </c>
      <c r="G19240">
        <v>460</v>
      </c>
      <c r="H19240">
        <v>54</v>
      </c>
      <c r="I19240">
        <v>31</v>
      </c>
      <c r="J19240">
        <v>3765</v>
      </c>
      <c r="K19240">
        <v>1</v>
      </c>
      <c r="L19240">
        <v>1</v>
      </c>
      <c r="M19240">
        <v>1285</v>
      </c>
      <c r="N19240" t="s">
        <v>18</v>
      </c>
      <c r="O19240">
        <v>0</v>
      </c>
      <c r="P19240">
        <v>4053</v>
      </c>
    </row>
    <row r="19241" spans="1:16" x14ac:dyDescent="0.25">
      <c r="A19241" t="s">
        <v>28469</v>
      </c>
      <c r="B19241">
        <v>2760</v>
      </c>
      <c r="C19241" s="3" t="str">
        <f>HYPERLINK("http://www.uniprot.org/uniprot/I1KJ44","tr|I1KJ44|I1KJ44_SOYBN")</f>
        <v>tr|I1KJ44|I1KJ44_SOYBN</v>
      </c>
      <c r="D19241" t="s">
        <v>71</v>
      </c>
      <c r="E19241">
        <v>61.24</v>
      </c>
      <c r="F19241">
        <v>1027</v>
      </c>
      <c r="G19241">
        <v>398</v>
      </c>
      <c r="H19241">
        <v>113</v>
      </c>
      <c r="I19241">
        <v>1</v>
      </c>
      <c r="J19241">
        <v>2742</v>
      </c>
      <c r="K19241">
        <v>1</v>
      </c>
      <c r="L19241">
        <v>1</v>
      </c>
      <c r="M19241">
        <v>1017</v>
      </c>
      <c r="N19241" t="s">
        <v>18</v>
      </c>
      <c r="O19241">
        <v>0</v>
      </c>
      <c r="P19241">
        <v>2816</v>
      </c>
    </row>
    <row r="19242" spans="1:16" x14ac:dyDescent="0.25">
      <c r="A19242" t="s">
        <v>28470</v>
      </c>
      <c r="B19242">
        <v>777</v>
      </c>
      <c r="C19242" s="3" t="str">
        <f>HYPERLINK("http://www.uniprot.org/uniprot/Q949L4","tr|Q949L4|Q949L4_CICAR")</f>
        <v>tr|Q949L4|Q949L4_CICAR</v>
      </c>
      <c r="D19242" t="s">
        <v>176</v>
      </c>
      <c r="E19242">
        <v>73.14</v>
      </c>
      <c r="F19242">
        <v>175</v>
      </c>
      <c r="G19242">
        <v>47</v>
      </c>
      <c r="H19242">
        <v>0</v>
      </c>
      <c r="I19242">
        <v>208</v>
      </c>
      <c r="J19242">
        <v>732</v>
      </c>
      <c r="K19242">
        <v>1</v>
      </c>
      <c r="L19242">
        <v>1</v>
      </c>
      <c r="M19242">
        <v>175</v>
      </c>
      <c r="N19242" t="s">
        <v>18</v>
      </c>
      <c r="O19242" s="1">
        <v>3.9319999999999998E-70</v>
      </c>
      <c r="P19242">
        <v>690</v>
      </c>
    </row>
    <row r="19243" spans="1:16" x14ac:dyDescent="0.25">
      <c r="A19243" t="s">
        <v>28471</v>
      </c>
      <c r="B19243">
        <v>1389</v>
      </c>
      <c r="C19243" s="3" t="str">
        <f>HYPERLINK("http://www.uniprot.org/uniprot/G7ZZ57","tr|G7ZZ57|G7ZZ57_MEDTR")</f>
        <v>tr|G7ZZ57|G7ZZ57_MEDTR</v>
      </c>
      <c r="D19243" t="s">
        <v>28432</v>
      </c>
      <c r="E19243">
        <v>69.42</v>
      </c>
      <c r="F19243">
        <v>399</v>
      </c>
      <c r="G19243">
        <v>122</v>
      </c>
      <c r="H19243">
        <v>14</v>
      </c>
      <c r="I19243">
        <v>232</v>
      </c>
      <c r="J19243">
        <v>1386</v>
      </c>
      <c r="K19243">
        <v>1</v>
      </c>
      <c r="L19243">
        <v>148</v>
      </c>
      <c r="M19243">
        <v>543</v>
      </c>
      <c r="N19243" t="s">
        <v>18</v>
      </c>
      <c r="O19243" s="1">
        <v>5.6092600000000003E-153</v>
      </c>
      <c r="P19243">
        <v>1408</v>
      </c>
    </row>
    <row r="19244" spans="1:16" x14ac:dyDescent="0.25">
      <c r="A19244" t="s">
        <v>28472</v>
      </c>
      <c r="B19244">
        <v>1014</v>
      </c>
      <c r="C19244" s="3" t="str">
        <f>HYPERLINK("http://www.uniprot.org/uniprot/K7LHU1","tr|K7LHU1|K7LHU1_SOYBN")</f>
        <v>tr|K7LHU1|K7LHU1_SOYBN</v>
      </c>
      <c r="D19244" t="s">
        <v>28</v>
      </c>
      <c r="E19244">
        <v>68.61</v>
      </c>
      <c r="F19244">
        <v>325</v>
      </c>
      <c r="G19244">
        <v>102</v>
      </c>
      <c r="H19244">
        <v>0</v>
      </c>
      <c r="I19244">
        <v>37</v>
      </c>
      <c r="J19244">
        <v>1011</v>
      </c>
      <c r="K19244">
        <v>1</v>
      </c>
      <c r="L19244">
        <v>798</v>
      </c>
      <c r="M19244">
        <v>1121</v>
      </c>
      <c r="N19244" t="s">
        <v>18</v>
      </c>
      <c r="O19244" s="1">
        <v>4.1617999999999998E-122</v>
      </c>
      <c r="P19244">
        <v>1140</v>
      </c>
    </row>
    <row r="19245" spans="1:16" x14ac:dyDescent="0.25">
      <c r="A19245" t="s">
        <v>28473</v>
      </c>
      <c r="B19245">
        <v>765</v>
      </c>
      <c r="C19245" s="3" t="str">
        <f>HYPERLINK("http://www.uniprot.org/uniprot/I1LGI1","tr|I1LGI1|I1LGI1_SOYBN")</f>
        <v>tr|I1LGI1|I1LGI1_SOYBN</v>
      </c>
      <c r="D19245" t="s">
        <v>28</v>
      </c>
      <c r="E19245">
        <v>95.88</v>
      </c>
      <c r="F19245">
        <v>243</v>
      </c>
      <c r="G19245">
        <v>10</v>
      </c>
      <c r="H19245">
        <v>0</v>
      </c>
      <c r="I19245">
        <v>1</v>
      </c>
      <c r="J19245">
        <v>729</v>
      </c>
      <c r="K19245">
        <v>1</v>
      </c>
      <c r="L19245">
        <v>306</v>
      </c>
      <c r="M19245">
        <v>548</v>
      </c>
      <c r="N19245" t="s">
        <v>18</v>
      </c>
      <c r="O19245" s="1">
        <v>1.7877900000000001E-136</v>
      </c>
      <c r="P19245">
        <v>1262</v>
      </c>
    </row>
    <row r="19246" spans="1:16" x14ac:dyDescent="0.25">
      <c r="A19246" t="s">
        <v>28474</v>
      </c>
      <c r="B19246">
        <v>2349</v>
      </c>
      <c r="C19246" s="3" t="str">
        <f>HYPERLINK("http://www.uniprot.org/uniprot/I1M4P0","tr|I1M4P0|I1M4P0_SOYBN")</f>
        <v>tr|I1M4P0|I1M4P0_SOYBN</v>
      </c>
      <c r="D19246" t="s">
        <v>28</v>
      </c>
      <c r="E19246">
        <v>85.97</v>
      </c>
      <c r="F19246">
        <v>820</v>
      </c>
      <c r="G19246">
        <v>115</v>
      </c>
      <c r="H19246">
        <v>38</v>
      </c>
      <c r="I19246">
        <v>1</v>
      </c>
      <c r="J19246">
        <v>2346</v>
      </c>
      <c r="K19246">
        <v>1</v>
      </c>
      <c r="L19246">
        <v>1</v>
      </c>
      <c r="M19246">
        <v>820</v>
      </c>
      <c r="N19246" t="s">
        <v>18</v>
      </c>
      <c r="O19246">
        <v>0</v>
      </c>
      <c r="P19246">
        <v>3638</v>
      </c>
    </row>
    <row r="19247" spans="1:16" x14ac:dyDescent="0.25">
      <c r="A19247" t="s">
        <v>28475</v>
      </c>
      <c r="B19247">
        <v>1944</v>
      </c>
      <c r="C19247" s="3" t="str">
        <f>HYPERLINK("http://www.uniprot.org/uniprot/G7ZUZ7","tr|G7ZUZ7|G7ZUZ7_MEDTR")</f>
        <v>tr|G7ZUZ7|G7ZUZ7_MEDTR</v>
      </c>
      <c r="D19247" t="s">
        <v>28476</v>
      </c>
      <c r="E19247">
        <v>39.85</v>
      </c>
      <c r="F19247">
        <v>670</v>
      </c>
      <c r="G19247">
        <v>403</v>
      </c>
      <c r="H19247">
        <v>55</v>
      </c>
      <c r="I19247">
        <v>94</v>
      </c>
      <c r="J19247">
        <v>1938</v>
      </c>
      <c r="K19247">
        <v>1</v>
      </c>
      <c r="L19247">
        <v>385</v>
      </c>
      <c r="M19247">
        <v>1020</v>
      </c>
      <c r="N19247" t="s">
        <v>18</v>
      </c>
      <c r="O19247" s="1">
        <v>4.9882100000000003E-116</v>
      </c>
      <c r="P19247">
        <v>1091</v>
      </c>
    </row>
    <row r="19248" spans="1:16" x14ac:dyDescent="0.25">
      <c r="A19248" t="s">
        <v>28477</v>
      </c>
      <c r="B19248">
        <v>1479</v>
      </c>
      <c r="C19248" s="3" t="str">
        <f>HYPERLINK("http://www.uniprot.org/uniprot/G7IIZ4","tr|G7IIZ4|G7IIZ4_MEDTR")</f>
        <v>tr|G7IIZ4|G7IIZ4_MEDTR</v>
      </c>
      <c r="D19248" t="s">
        <v>28478</v>
      </c>
      <c r="E19248">
        <v>76.59</v>
      </c>
      <c r="F19248">
        <v>470</v>
      </c>
      <c r="G19248">
        <v>110</v>
      </c>
      <c r="H19248">
        <v>1</v>
      </c>
      <c r="I19248">
        <v>70</v>
      </c>
      <c r="J19248">
        <v>1476</v>
      </c>
      <c r="K19248">
        <v>1</v>
      </c>
      <c r="L19248">
        <v>46</v>
      </c>
      <c r="M19248">
        <v>497</v>
      </c>
      <c r="N19248" t="s">
        <v>18</v>
      </c>
      <c r="O19248">
        <v>0</v>
      </c>
      <c r="P19248">
        <v>1893</v>
      </c>
    </row>
    <row r="19249" spans="1:16" x14ac:dyDescent="0.25">
      <c r="A19249" t="s">
        <v>28479</v>
      </c>
      <c r="B19249">
        <v>1560</v>
      </c>
      <c r="C19249" s="3" t="str">
        <f>HYPERLINK("http://www.uniprot.org/uniprot/G7KQ07","tr|G7KQ07|G7KQ07_MEDTR")</f>
        <v>tr|G7KQ07|G7KQ07_MEDTR</v>
      </c>
      <c r="D19249" t="s">
        <v>28480</v>
      </c>
      <c r="E19249">
        <v>91.13</v>
      </c>
      <c r="F19249">
        <v>519</v>
      </c>
      <c r="G19249">
        <v>46</v>
      </c>
      <c r="H19249">
        <v>0</v>
      </c>
      <c r="I19249">
        <v>1</v>
      </c>
      <c r="J19249">
        <v>1557</v>
      </c>
      <c r="K19249">
        <v>1</v>
      </c>
      <c r="L19249">
        <v>1</v>
      </c>
      <c r="M19249">
        <v>519</v>
      </c>
      <c r="N19249" t="s">
        <v>18</v>
      </c>
      <c r="O19249">
        <v>0</v>
      </c>
      <c r="P19249">
        <v>2479</v>
      </c>
    </row>
    <row r="19250" spans="1:16" x14ac:dyDescent="0.25">
      <c r="A19250" t="s">
        <v>28481</v>
      </c>
      <c r="B19250">
        <v>1935</v>
      </c>
      <c r="C19250" s="3" t="str">
        <f>HYPERLINK("http://www.uniprot.org/uniprot/G7I2H0","tr|G7I2H0|G7I2H0_MEDTR")</f>
        <v>tr|G7I2H0|G7I2H0_MEDTR</v>
      </c>
      <c r="D19250" t="s">
        <v>144</v>
      </c>
      <c r="E19250">
        <v>32.9</v>
      </c>
      <c r="F19250">
        <v>310</v>
      </c>
      <c r="G19250">
        <v>208</v>
      </c>
      <c r="H19250">
        <v>1</v>
      </c>
      <c r="I19250">
        <v>964</v>
      </c>
      <c r="J19250">
        <v>1890</v>
      </c>
      <c r="K19250">
        <v>1</v>
      </c>
      <c r="L19250">
        <v>27</v>
      </c>
      <c r="M19250">
        <v>285</v>
      </c>
      <c r="N19250" t="s">
        <v>18</v>
      </c>
      <c r="O19250" s="1">
        <v>4.4453700000000001E-32</v>
      </c>
      <c r="P19250">
        <v>367</v>
      </c>
    </row>
    <row r="19251" spans="1:16" x14ac:dyDescent="0.25">
      <c r="A19251" t="s">
        <v>28482</v>
      </c>
      <c r="B19251">
        <v>1551</v>
      </c>
      <c r="C19251" s="3" t="str">
        <f>HYPERLINK("http://www.uniprot.org/uniprot/G7KYP2","tr|G7KYP2|G7KYP2_MEDTR")</f>
        <v>tr|G7KYP2|G7KYP2_MEDTR</v>
      </c>
      <c r="D19251" t="s">
        <v>28483</v>
      </c>
      <c r="E19251">
        <v>89.36</v>
      </c>
      <c r="F19251">
        <v>517</v>
      </c>
      <c r="G19251">
        <v>55</v>
      </c>
      <c r="H19251">
        <v>1</v>
      </c>
      <c r="I19251">
        <v>1</v>
      </c>
      <c r="J19251">
        <v>1548</v>
      </c>
      <c r="K19251">
        <v>1</v>
      </c>
      <c r="L19251">
        <v>134</v>
      </c>
      <c r="M19251">
        <v>650</v>
      </c>
      <c r="N19251" t="s">
        <v>18</v>
      </c>
      <c r="O19251">
        <v>0</v>
      </c>
      <c r="P19251">
        <v>2400</v>
      </c>
    </row>
    <row r="19252" spans="1:16" x14ac:dyDescent="0.25">
      <c r="A19252" t="s">
        <v>28484</v>
      </c>
      <c r="B19252">
        <v>231</v>
      </c>
      <c r="C19252" s="3" t="str">
        <f>HYPERLINK("http://www.uniprot.org/uniprot/G7KSC2","tr|G7KSC2|G7KSC2_MEDTR")</f>
        <v>tr|G7KSC2|G7KSC2_MEDTR</v>
      </c>
      <c r="D19252" t="s">
        <v>28485</v>
      </c>
      <c r="E19252">
        <v>74.239999999999995</v>
      </c>
      <c r="F19252">
        <v>66</v>
      </c>
      <c r="G19252">
        <v>17</v>
      </c>
      <c r="H19252">
        <v>1</v>
      </c>
      <c r="I19252">
        <v>1</v>
      </c>
      <c r="J19252">
        <v>195</v>
      </c>
      <c r="K19252">
        <v>1</v>
      </c>
      <c r="L19252">
        <v>1</v>
      </c>
      <c r="M19252">
        <v>66</v>
      </c>
      <c r="N19252" t="s">
        <v>18</v>
      </c>
      <c r="O19252" s="1">
        <v>3.1592300000000002E-20</v>
      </c>
      <c r="P19252">
        <v>256</v>
      </c>
    </row>
    <row r="19253" spans="1:16" x14ac:dyDescent="0.25">
      <c r="A19253" t="s">
        <v>28486</v>
      </c>
      <c r="B19253">
        <v>1437</v>
      </c>
      <c r="C19253" s="3" t="str">
        <f>HYPERLINK("http://www.uniprot.org/uniprot/I1KYQ4","tr|I1KYQ4|I1KYQ4_SOYBN")</f>
        <v>tr|I1KYQ4|I1KYQ4_SOYBN</v>
      </c>
      <c r="D19253" t="s">
        <v>99</v>
      </c>
      <c r="E19253">
        <v>63.36</v>
      </c>
      <c r="F19253">
        <v>475</v>
      </c>
      <c r="G19253">
        <v>174</v>
      </c>
      <c r="H19253">
        <v>1</v>
      </c>
      <c r="I19253">
        <v>1</v>
      </c>
      <c r="J19253">
        <v>1422</v>
      </c>
      <c r="K19253">
        <v>1</v>
      </c>
      <c r="L19253">
        <v>23</v>
      </c>
      <c r="M19253">
        <v>486</v>
      </c>
      <c r="N19253" t="s">
        <v>18</v>
      </c>
      <c r="O19253" s="1">
        <v>4.45275E-169</v>
      </c>
      <c r="P19253">
        <v>1547</v>
      </c>
    </row>
    <row r="19254" spans="1:16" x14ac:dyDescent="0.25">
      <c r="A19254" t="s">
        <v>28487</v>
      </c>
      <c r="B19254">
        <v>1530</v>
      </c>
      <c r="C19254" s="3" t="str">
        <f>HYPERLINK("http://www.uniprot.org/uniprot/G7ID37","tr|G7ID37|G7ID37_MEDTR")</f>
        <v>tr|G7ID37|G7ID37_MEDTR</v>
      </c>
      <c r="D19254" t="s">
        <v>28488</v>
      </c>
      <c r="E19254">
        <v>85.03</v>
      </c>
      <c r="F19254">
        <v>508</v>
      </c>
      <c r="G19254">
        <v>76</v>
      </c>
      <c r="H19254">
        <v>0</v>
      </c>
      <c r="I19254">
        <v>1</v>
      </c>
      <c r="J19254">
        <v>1524</v>
      </c>
      <c r="K19254">
        <v>1</v>
      </c>
      <c r="L19254">
        <v>1</v>
      </c>
      <c r="M19254">
        <v>508</v>
      </c>
      <c r="N19254" t="s">
        <v>18</v>
      </c>
      <c r="O19254">
        <v>0</v>
      </c>
      <c r="P19254">
        <v>2281</v>
      </c>
    </row>
    <row r="19255" spans="1:16" x14ac:dyDescent="0.25">
      <c r="A19255" t="s">
        <v>28489</v>
      </c>
      <c r="B19255">
        <v>450</v>
      </c>
      <c r="C19255" s="3" t="str">
        <f>HYPERLINK("http://www.uniprot.org/uniprot/G7I9W1","tr|G7I9W1|G7I9W1_MEDTR")</f>
        <v>tr|G7I9W1|G7I9W1_MEDTR</v>
      </c>
      <c r="D19255" t="s">
        <v>28490</v>
      </c>
      <c r="E19255">
        <v>70.19</v>
      </c>
      <c r="F19255">
        <v>151</v>
      </c>
      <c r="G19255">
        <v>45</v>
      </c>
      <c r="H19255">
        <v>2</v>
      </c>
      <c r="I19255">
        <v>1</v>
      </c>
      <c r="J19255">
        <v>447</v>
      </c>
      <c r="K19255">
        <v>1</v>
      </c>
      <c r="L19255">
        <v>1</v>
      </c>
      <c r="M19255">
        <v>149</v>
      </c>
      <c r="N19255" t="s">
        <v>18</v>
      </c>
      <c r="O19255" s="1">
        <v>1.1521700000000001E-46</v>
      </c>
      <c r="P19255">
        <v>484</v>
      </c>
    </row>
    <row r="19256" spans="1:16" x14ac:dyDescent="0.25">
      <c r="A19256" t="s">
        <v>28491</v>
      </c>
      <c r="B19256">
        <v>489</v>
      </c>
      <c r="C19256" s="3" t="str">
        <f>HYPERLINK("http://www.uniprot.org/uniprot/G8A033","tr|G8A033|G8A033_MEDTR")</f>
        <v>tr|G8A033|G8A033_MEDTR</v>
      </c>
      <c r="D19256" t="s">
        <v>28492</v>
      </c>
      <c r="E19256">
        <v>79.739999999999995</v>
      </c>
      <c r="F19256">
        <v>158</v>
      </c>
      <c r="G19256">
        <v>32</v>
      </c>
      <c r="H19256">
        <v>0</v>
      </c>
      <c r="I19256">
        <v>1</v>
      </c>
      <c r="J19256">
        <v>474</v>
      </c>
      <c r="K19256">
        <v>1</v>
      </c>
      <c r="L19256">
        <v>1</v>
      </c>
      <c r="M19256">
        <v>158</v>
      </c>
      <c r="N19256" t="s">
        <v>18</v>
      </c>
      <c r="O19256" s="1">
        <v>4.79038E-69</v>
      </c>
      <c r="P19256">
        <v>677</v>
      </c>
    </row>
    <row r="19257" spans="1:16" x14ac:dyDescent="0.25">
      <c r="A19257" t="s">
        <v>28493</v>
      </c>
      <c r="B19257">
        <v>2100</v>
      </c>
      <c r="C19257" s="3" t="str">
        <f>HYPERLINK("http://www.uniprot.org/uniprot/K7QDN2","tr|K7QDN2|K7QDN2_PEA")</f>
        <v>tr|K7QDN2|K7QDN2_PEA</v>
      </c>
      <c r="D19257" t="s">
        <v>28494</v>
      </c>
      <c r="E19257">
        <v>77.09</v>
      </c>
      <c r="F19257">
        <v>703</v>
      </c>
      <c r="G19257">
        <v>161</v>
      </c>
      <c r="H19257">
        <v>4</v>
      </c>
      <c r="I19257">
        <v>1</v>
      </c>
      <c r="J19257">
        <v>2097</v>
      </c>
      <c r="K19257">
        <v>1</v>
      </c>
      <c r="L19257">
        <v>1</v>
      </c>
      <c r="M19257">
        <v>702</v>
      </c>
      <c r="N19257" t="s">
        <v>18</v>
      </c>
      <c r="O19257">
        <v>0</v>
      </c>
      <c r="P19257">
        <v>2729</v>
      </c>
    </row>
    <row r="19258" spans="1:16" x14ac:dyDescent="0.25">
      <c r="A19258" t="s">
        <v>28495</v>
      </c>
      <c r="B19258">
        <v>951</v>
      </c>
      <c r="C19258" s="3" t="str">
        <f>HYPERLINK("http://www.uniprot.org/uniprot/B7FHU2","tr|B7FHU2|B7FHU2_MEDTR")</f>
        <v>tr|B7FHU2|B7FHU2_MEDTR</v>
      </c>
      <c r="D19258" t="s">
        <v>22</v>
      </c>
      <c r="E19258">
        <v>73.58</v>
      </c>
      <c r="F19258">
        <v>318</v>
      </c>
      <c r="G19258">
        <v>84</v>
      </c>
      <c r="H19258">
        <v>2</v>
      </c>
      <c r="I19258">
        <v>1</v>
      </c>
      <c r="J19258">
        <v>948</v>
      </c>
      <c r="K19258">
        <v>1</v>
      </c>
      <c r="L19258">
        <v>1</v>
      </c>
      <c r="M19258">
        <v>315</v>
      </c>
      <c r="N19258" t="s">
        <v>18</v>
      </c>
      <c r="O19258" s="1">
        <v>2.5968999999999999E-123</v>
      </c>
      <c r="P19258">
        <v>1150</v>
      </c>
    </row>
    <row r="19259" spans="1:16" x14ac:dyDescent="0.25">
      <c r="A19259" t="s">
        <v>28496</v>
      </c>
      <c r="B19259">
        <v>1386</v>
      </c>
      <c r="C19259" s="3" t="str">
        <f>HYPERLINK("http://www.uniprot.org/uniprot/B7FIQ8","tr|B7FIQ8|B7FIQ8_MEDTR")</f>
        <v>tr|B7FIQ8|B7FIQ8_MEDTR</v>
      </c>
      <c r="D19259" t="s">
        <v>22</v>
      </c>
      <c r="E19259">
        <v>84.34</v>
      </c>
      <c r="F19259">
        <v>460</v>
      </c>
      <c r="G19259">
        <v>72</v>
      </c>
      <c r="H19259">
        <v>0</v>
      </c>
      <c r="I19259">
        <v>1</v>
      </c>
      <c r="J19259">
        <v>1380</v>
      </c>
      <c r="K19259">
        <v>1</v>
      </c>
      <c r="L19259">
        <v>1</v>
      </c>
      <c r="M19259">
        <v>459</v>
      </c>
      <c r="N19259" t="s">
        <v>18</v>
      </c>
      <c r="O19259">
        <v>0</v>
      </c>
      <c r="P19259">
        <v>2114</v>
      </c>
    </row>
    <row r="19260" spans="1:16" x14ac:dyDescent="0.25">
      <c r="A19260" t="s">
        <v>28497</v>
      </c>
      <c r="B19260">
        <v>1701</v>
      </c>
      <c r="C19260" s="3" t="str">
        <f>HYPERLINK("http://www.uniprot.org/uniprot/I1KRN5","tr|I1KRN5|I1KRN5_SOYBN")</f>
        <v>tr|I1KRN5|I1KRN5_SOYBN</v>
      </c>
      <c r="D19260" t="s">
        <v>117</v>
      </c>
      <c r="E19260">
        <v>80.87</v>
      </c>
      <c r="F19260">
        <v>570</v>
      </c>
      <c r="G19260">
        <v>109</v>
      </c>
      <c r="H19260">
        <v>20</v>
      </c>
      <c r="I19260">
        <v>19</v>
      </c>
      <c r="J19260">
        <v>1668</v>
      </c>
      <c r="K19260">
        <v>1</v>
      </c>
      <c r="L19260">
        <v>5</v>
      </c>
      <c r="M19260">
        <v>574</v>
      </c>
      <c r="N19260" t="s">
        <v>18</v>
      </c>
      <c r="O19260">
        <v>0</v>
      </c>
      <c r="P19260">
        <v>2404</v>
      </c>
    </row>
    <row r="19261" spans="1:16" x14ac:dyDescent="0.25">
      <c r="A19261" t="s">
        <v>28498</v>
      </c>
      <c r="B19261">
        <v>894</v>
      </c>
      <c r="C19261" s="3" t="str">
        <f>HYPERLINK("http://www.uniprot.org/uniprot/G7L7Z7","tr|G7L7Z7|G7L7Z7_MEDTR")</f>
        <v>tr|G7L7Z7|G7L7Z7_MEDTR</v>
      </c>
      <c r="D19261" t="s">
        <v>28499</v>
      </c>
      <c r="E19261">
        <v>69.930000000000007</v>
      </c>
      <c r="F19261">
        <v>296</v>
      </c>
      <c r="G19261">
        <v>89</v>
      </c>
      <c r="H19261">
        <v>0</v>
      </c>
      <c r="I19261">
        <v>4</v>
      </c>
      <c r="J19261">
        <v>891</v>
      </c>
      <c r="K19261">
        <v>1</v>
      </c>
      <c r="L19261">
        <v>56</v>
      </c>
      <c r="M19261">
        <v>351</v>
      </c>
      <c r="N19261" t="s">
        <v>18</v>
      </c>
      <c r="O19261" s="1">
        <v>3.6078599999999998E-124</v>
      </c>
      <c r="P19261">
        <v>1157</v>
      </c>
    </row>
    <row r="19262" spans="1:16" x14ac:dyDescent="0.25">
      <c r="A19262" t="s">
        <v>28500</v>
      </c>
      <c r="B19262">
        <v>1236</v>
      </c>
      <c r="C19262" s="3" t="str">
        <f>HYPERLINK("http://www.uniprot.org/uniprot/G7JQF7","tr|G7JQF7|G7JQF7_MEDTR")</f>
        <v>tr|G7JQF7|G7JQF7_MEDTR</v>
      </c>
      <c r="D19262" t="s">
        <v>28501</v>
      </c>
      <c r="E19262">
        <v>92.73</v>
      </c>
      <c r="F19262">
        <v>413</v>
      </c>
      <c r="G19262">
        <v>30</v>
      </c>
      <c r="H19262">
        <v>5</v>
      </c>
      <c r="I19262">
        <v>10</v>
      </c>
      <c r="J19262">
        <v>1233</v>
      </c>
      <c r="K19262">
        <v>1</v>
      </c>
      <c r="L19262">
        <v>5</v>
      </c>
      <c r="M19262">
        <v>417</v>
      </c>
      <c r="N19262" t="s">
        <v>18</v>
      </c>
      <c r="O19262">
        <v>0</v>
      </c>
      <c r="P19262">
        <v>1962</v>
      </c>
    </row>
    <row r="19263" spans="1:16" x14ac:dyDescent="0.25">
      <c r="A19263" t="s">
        <v>28502</v>
      </c>
      <c r="B19263">
        <v>1662</v>
      </c>
      <c r="C19263" s="3" t="str">
        <f>HYPERLINK("http://www.uniprot.org/uniprot/Q04219","tr|Q04219|Q04219_ANTMA")</f>
        <v>tr|Q04219|Q04219_ANTMA</v>
      </c>
      <c r="D19263" t="s">
        <v>28503</v>
      </c>
      <c r="E19263">
        <v>58.98</v>
      </c>
      <c r="F19263">
        <v>412</v>
      </c>
      <c r="G19263">
        <v>169</v>
      </c>
      <c r="H19263">
        <v>6</v>
      </c>
      <c r="I19263">
        <v>1</v>
      </c>
      <c r="J19263">
        <v>1218</v>
      </c>
      <c r="K19263">
        <v>1</v>
      </c>
      <c r="L19263">
        <v>343</v>
      </c>
      <c r="M19263">
        <v>752</v>
      </c>
      <c r="N19263" t="s">
        <v>18</v>
      </c>
      <c r="O19263" s="1">
        <v>1.30252E-138</v>
      </c>
      <c r="P19263">
        <v>1285</v>
      </c>
    </row>
    <row r="19264" spans="1:16" x14ac:dyDescent="0.25">
      <c r="A19264" t="s">
        <v>28504</v>
      </c>
      <c r="B19264">
        <v>939</v>
      </c>
      <c r="C19264" s="3" t="str">
        <f>HYPERLINK("http://www.uniprot.org/uniprot/G7JVH5","tr|G7JVH5|G7JVH5_MEDTR")</f>
        <v>tr|G7JVH5|G7JVH5_MEDTR</v>
      </c>
      <c r="D19264" t="s">
        <v>28505</v>
      </c>
      <c r="E19264">
        <v>84.66</v>
      </c>
      <c r="F19264">
        <v>313</v>
      </c>
      <c r="G19264">
        <v>48</v>
      </c>
      <c r="H19264">
        <v>8</v>
      </c>
      <c r="I19264">
        <v>10</v>
      </c>
      <c r="J19264">
        <v>924</v>
      </c>
      <c r="K19264">
        <v>1</v>
      </c>
      <c r="L19264">
        <v>1</v>
      </c>
      <c r="M19264">
        <v>313</v>
      </c>
      <c r="N19264" t="s">
        <v>18</v>
      </c>
      <c r="O19264" s="1">
        <v>1.8594199999999999E-158</v>
      </c>
      <c r="P19264">
        <v>1453</v>
      </c>
    </row>
    <row r="19265" spans="1:16" x14ac:dyDescent="0.25">
      <c r="A19265" t="s">
        <v>28506</v>
      </c>
      <c r="B19265">
        <v>1032</v>
      </c>
      <c r="C19265" s="3" t="str">
        <f>HYPERLINK("http://www.uniprot.org/uniprot/C6TIQ5","tr|C6TIQ5|C6TIQ5_SOYBN")</f>
        <v>tr|C6TIQ5|C6TIQ5_SOYBN</v>
      </c>
      <c r="D19265" t="s">
        <v>210</v>
      </c>
      <c r="E19265">
        <v>83.67</v>
      </c>
      <c r="F19265">
        <v>343</v>
      </c>
      <c r="G19265">
        <v>56</v>
      </c>
      <c r="H19265">
        <v>0</v>
      </c>
      <c r="I19265">
        <v>1</v>
      </c>
      <c r="J19265">
        <v>1029</v>
      </c>
      <c r="K19265">
        <v>1</v>
      </c>
      <c r="L19265">
        <v>1</v>
      </c>
      <c r="M19265">
        <v>343</v>
      </c>
      <c r="N19265" t="s">
        <v>18</v>
      </c>
      <c r="O19265" s="1">
        <v>3.2407499999999998E-170</v>
      </c>
      <c r="P19265">
        <v>1555</v>
      </c>
    </row>
    <row r="19266" spans="1:16" x14ac:dyDescent="0.25">
      <c r="A19266" t="s">
        <v>28507</v>
      </c>
      <c r="B19266">
        <v>1071</v>
      </c>
      <c r="C19266" s="3" t="str">
        <f>HYPERLINK("http://www.uniprot.org/uniprot/G7JNU3","tr|G7JNU3|G7JNU3_MEDTR")</f>
        <v>tr|G7JNU3|G7JNU3_MEDTR</v>
      </c>
      <c r="D19266" t="s">
        <v>28508</v>
      </c>
      <c r="E19266">
        <v>81.69</v>
      </c>
      <c r="F19266">
        <v>355</v>
      </c>
      <c r="G19266">
        <v>65</v>
      </c>
      <c r="H19266">
        <v>0</v>
      </c>
      <c r="I19266">
        <v>1</v>
      </c>
      <c r="J19266">
        <v>1065</v>
      </c>
      <c r="K19266">
        <v>1</v>
      </c>
      <c r="L19266">
        <v>1</v>
      </c>
      <c r="M19266">
        <v>352</v>
      </c>
      <c r="N19266" t="s">
        <v>18</v>
      </c>
      <c r="O19266" s="1">
        <v>1.83973E-155</v>
      </c>
      <c r="P19266">
        <v>1428</v>
      </c>
    </row>
    <row r="19267" spans="1:16" x14ac:dyDescent="0.25">
      <c r="A19267" t="s">
        <v>28509</v>
      </c>
      <c r="B19267">
        <v>963</v>
      </c>
      <c r="C19267" s="3" t="str">
        <f>HYPERLINK("http://www.uniprot.org/uniprot/G7K807","tr|G7K807|G7K807_MEDTR")</f>
        <v>tr|G7K807|G7K807_MEDTR</v>
      </c>
      <c r="D19267" t="s">
        <v>28510</v>
      </c>
      <c r="E19267">
        <v>86.25</v>
      </c>
      <c r="F19267">
        <v>320</v>
      </c>
      <c r="G19267">
        <v>44</v>
      </c>
      <c r="H19267">
        <v>0</v>
      </c>
      <c r="I19267">
        <v>1</v>
      </c>
      <c r="J19267">
        <v>960</v>
      </c>
      <c r="K19267">
        <v>1</v>
      </c>
      <c r="L19267">
        <v>23</v>
      </c>
      <c r="M19267">
        <v>342</v>
      </c>
      <c r="N19267" t="s">
        <v>18</v>
      </c>
      <c r="O19267" s="1">
        <v>1.06888E-156</v>
      </c>
      <c r="P19267">
        <v>1438</v>
      </c>
    </row>
    <row r="19268" spans="1:16" x14ac:dyDescent="0.25">
      <c r="A19268" t="s">
        <v>28511</v>
      </c>
      <c r="B19268">
        <v>420</v>
      </c>
      <c r="C19268" s="3" t="str">
        <f>HYPERLINK("http://www.uniprot.org/uniprot/K7L0T2","tr|K7L0T2|K7L0T2_SOYBN")</f>
        <v>tr|K7L0T2|K7L0T2_SOYBN</v>
      </c>
      <c r="D19268" t="s">
        <v>28</v>
      </c>
      <c r="E19268">
        <v>66.42</v>
      </c>
      <c r="F19268">
        <v>140</v>
      </c>
      <c r="G19268">
        <v>47</v>
      </c>
      <c r="H19268">
        <v>1</v>
      </c>
      <c r="I19268">
        <v>1</v>
      </c>
      <c r="J19268">
        <v>417</v>
      </c>
      <c r="K19268">
        <v>1</v>
      </c>
      <c r="L19268">
        <v>1</v>
      </c>
      <c r="M19268">
        <v>139</v>
      </c>
      <c r="N19268" t="s">
        <v>18</v>
      </c>
      <c r="O19268" s="1">
        <v>6.0129999999999998E-43</v>
      </c>
      <c r="P19268">
        <v>452</v>
      </c>
    </row>
    <row r="19269" spans="1:16" x14ac:dyDescent="0.25">
      <c r="A19269" t="s">
        <v>28512</v>
      </c>
      <c r="B19269">
        <v>576</v>
      </c>
      <c r="C19269" s="3" t="str">
        <f>HYPERLINK("http://www.uniprot.org/uniprot/K4BQT5","tr|K4BQT5|K4BQT5_SOLLC")</f>
        <v>tr|K4BQT5|K4BQT5_SOLLC</v>
      </c>
      <c r="D19269" t="s">
        <v>863</v>
      </c>
      <c r="E19269">
        <v>52.94</v>
      </c>
      <c r="F19269">
        <v>170</v>
      </c>
      <c r="G19269">
        <v>80</v>
      </c>
      <c r="H19269">
        <v>10</v>
      </c>
      <c r="I19269">
        <v>76</v>
      </c>
      <c r="J19269">
        <v>555</v>
      </c>
      <c r="K19269">
        <v>1</v>
      </c>
      <c r="L19269">
        <v>55</v>
      </c>
      <c r="M19269">
        <v>220</v>
      </c>
      <c r="N19269" t="s">
        <v>18</v>
      </c>
      <c r="O19269" s="1">
        <v>8.6118000000000002E-39</v>
      </c>
      <c r="P19269">
        <v>417</v>
      </c>
    </row>
    <row r="19270" spans="1:16" x14ac:dyDescent="0.25">
      <c r="A19270" t="s">
        <v>28513</v>
      </c>
      <c r="B19270">
        <v>585</v>
      </c>
      <c r="C19270" s="3" t="str">
        <f>HYPERLINK("http://www.uniprot.org/uniprot/M5X9E7","tr|M5X9E7|M5X9E7_PRUPE")</f>
        <v>tr|M5X9E7|M5X9E7_PRUPE</v>
      </c>
      <c r="D19270" t="s">
        <v>28514</v>
      </c>
      <c r="E19270">
        <v>48.57</v>
      </c>
      <c r="F19270">
        <v>105</v>
      </c>
      <c r="G19270">
        <v>54</v>
      </c>
      <c r="H19270">
        <v>0</v>
      </c>
      <c r="I19270">
        <v>4</v>
      </c>
      <c r="J19270">
        <v>318</v>
      </c>
      <c r="K19270">
        <v>1</v>
      </c>
      <c r="L19270">
        <v>131</v>
      </c>
      <c r="M19270">
        <v>234</v>
      </c>
      <c r="N19270" t="s">
        <v>18</v>
      </c>
      <c r="O19270" s="1">
        <v>3.6202600000000002E-24</v>
      </c>
      <c r="P19270">
        <v>291</v>
      </c>
    </row>
    <row r="19271" spans="1:16" x14ac:dyDescent="0.25">
      <c r="A19271" t="s">
        <v>28515</v>
      </c>
      <c r="B19271">
        <v>1089</v>
      </c>
      <c r="C19271" s="3" t="str">
        <f>HYPERLINK("http://www.uniprot.org/uniprot/I1J4I0","tr|I1J4I0|I1J4I0_SOYBN")</f>
        <v>tr|I1J4I0|I1J4I0_SOYBN</v>
      </c>
      <c r="D19271" t="s">
        <v>28</v>
      </c>
      <c r="E19271">
        <v>82.17</v>
      </c>
      <c r="F19271">
        <v>258</v>
      </c>
      <c r="G19271">
        <v>46</v>
      </c>
      <c r="H19271">
        <v>0</v>
      </c>
      <c r="I19271">
        <v>310</v>
      </c>
      <c r="J19271">
        <v>1083</v>
      </c>
      <c r="K19271">
        <v>1</v>
      </c>
      <c r="L19271">
        <v>84</v>
      </c>
      <c r="M19271">
        <v>339</v>
      </c>
      <c r="N19271" t="s">
        <v>18</v>
      </c>
      <c r="O19271" s="1">
        <v>5.1465399999999997E-121</v>
      </c>
      <c r="P19271">
        <v>1131</v>
      </c>
    </row>
    <row r="19272" spans="1:16" x14ac:dyDescent="0.25">
      <c r="A19272" t="s">
        <v>28516</v>
      </c>
      <c r="B19272">
        <v>942</v>
      </c>
      <c r="C19272" s="3" t="str">
        <f>HYPERLINK("http://www.uniprot.org/uniprot/I1LGI1","tr|I1LGI1|I1LGI1_SOYBN")</f>
        <v>tr|I1LGI1|I1LGI1_SOYBN</v>
      </c>
      <c r="D19272" t="s">
        <v>28</v>
      </c>
      <c r="E19272">
        <v>88.88</v>
      </c>
      <c r="F19272">
        <v>297</v>
      </c>
      <c r="G19272">
        <v>33</v>
      </c>
      <c r="H19272">
        <v>0</v>
      </c>
      <c r="I19272">
        <v>1</v>
      </c>
      <c r="J19272">
        <v>891</v>
      </c>
      <c r="K19272">
        <v>1</v>
      </c>
      <c r="L19272">
        <v>1</v>
      </c>
      <c r="M19272">
        <v>296</v>
      </c>
      <c r="N19272" t="s">
        <v>18</v>
      </c>
      <c r="O19272" s="1">
        <v>2.70725E-149</v>
      </c>
      <c r="P19272">
        <v>1374</v>
      </c>
    </row>
    <row r="19273" spans="1:16" x14ac:dyDescent="0.25">
      <c r="A19273" t="s">
        <v>28517</v>
      </c>
      <c r="B19273">
        <v>888</v>
      </c>
      <c r="C19273" s="3" t="str">
        <f>HYPERLINK("http://www.uniprot.org/uniprot/G7J2M5","tr|G7J2M5|G7J2M5_MEDTR")</f>
        <v>tr|G7J2M5|G7J2M5_MEDTR</v>
      </c>
      <c r="D19273" t="s">
        <v>28518</v>
      </c>
      <c r="E19273">
        <v>82.81</v>
      </c>
      <c r="F19273">
        <v>291</v>
      </c>
      <c r="G19273">
        <v>50</v>
      </c>
      <c r="H19273">
        <v>5</v>
      </c>
      <c r="I19273">
        <v>1</v>
      </c>
      <c r="J19273">
        <v>858</v>
      </c>
      <c r="K19273">
        <v>1</v>
      </c>
      <c r="L19273">
        <v>1</v>
      </c>
      <c r="M19273">
        <v>291</v>
      </c>
      <c r="N19273" t="s">
        <v>18</v>
      </c>
      <c r="O19273" s="1">
        <v>2.2253000000000001E-134</v>
      </c>
      <c r="P19273">
        <v>1245</v>
      </c>
    </row>
    <row r="19274" spans="1:16" x14ac:dyDescent="0.25">
      <c r="A19274" t="s">
        <v>28519</v>
      </c>
      <c r="B19274">
        <v>1857</v>
      </c>
      <c r="C19274" s="3" t="str">
        <f>HYPERLINK("http://www.uniprot.org/uniprot/I1LV53","tr|I1LV53|I1LV53_SOYBN")</f>
        <v>tr|I1LV53|I1LV53_SOYBN</v>
      </c>
      <c r="D19274" t="s">
        <v>99</v>
      </c>
      <c r="E19274">
        <v>81.86</v>
      </c>
      <c r="F19274">
        <v>612</v>
      </c>
      <c r="G19274">
        <v>111</v>
      </c>
      <c r="H19274">
        <v>0</v>
      </c>
      <c r="I19274">
        <v>19</v>
      </c>
      <c r="J19274">
        <v>1854</v>
      </c>
      <c r="K19274">
        <v>1</v>
      </c>
      <c r="L19274">
        <v>1</v>
      </c>
      <c r="M19274">
        <v>610</v>
      </c>
      <c r="N19274" t="s">
        <v>18</v>
      </c>
      <c r="O19274">
        <v>0</v>
      </c>
      <c r="P19274">
        <v>2605</v>
      </c>
    </row>
    <row r="19275" spans="1:16" x14ac:dyDescent="0.25">
      <c r="A19275" t="s">
        <v>28520</v>
      </c>
      <c r="B19275">
        <v>606</v>
      </c>
      <c r="C19275" s="3" t="str">
        <f>HYPERLINK("http://www.uniprot.org/uniprot/C6T283","tr|C6T283|C6T283_SOYBN")</f>
        <v>tr|C6T283|C6T283_SOYBN</v>
      </c>
      <c r="D19275" t="s">
        <v>28521</v>
      </c>
      <c r="E19275">
        <v>51.42</v>
      </c>
      <c r="F19275">
        <v>210</v>
      </c>
      <c r="G19275">
        <v>102</v>
      </c>
      <c r="H19275">
        <v>9</v>
      </c>
      <c r="I19275">
        <v>1</v>
      </c>
      <c r="J19275">
        <v>603</v>
      </c>
      <c r="K19275">
        <v>1</v>
      </c>
      <c r="L19275">
        <v>1</v>
      </c>
      <c r="M19275">
        <v>193</v>
      </c>
      <c r="N19275" t="s">
        <v>18</v>
      </c>
      <c r="O19275" s="1">
        <v>3.0979400000000001E-40</v>
      </c>
      <c r="P19275">
        <v>430</v>
      </c>
    </row>
    <row r="19276" spans="1:16" x14ac:dyDescent="0.25">
      <c r="A19276" t="s">
        <v>28522</v>
      </c>
      <c r="B19276">
        <v>996</v>
      </c>
      <c r="C19276" s="3" t="str">
        <f>HYPERLINK("http://www.uniprot.org/uniprot/I1K1L7","tr|I1K1L7|I1K1L7_SOYBN")</f>
        <v>tr|I1K1L7|I1K1L7_SOYBN</v>
      </c>
      <c r="D19276" t="s">
        <v>28</v>
      </c>
      <c r="E19276">
        <v>71.38</v>
      </c>
      <c r="F19276">
        <v>332</v>
      </c>
      <c r="G19276">
        <v>95</v>
      </c>
      <c r="H19276">
        <v>2</v>
      </c>
      <c r="I19276">
        <v>1</v>
      </c>
      <c r="J19276">
        <v>990</v>
      </c>
      <c r="K19276">
        <v>1</v>
      </c>
      <c r="L19276">
        <v>1</v>
      </c>
      <c r="M19276">
        <v>328</v>
      </c>
      <c r="N19276" t="s">
        <v>18</v>
      </c>
      <c r="O19276" s="1">
        <v>1.6938899999999999E-120</v>
      </c>
      <c r="P19276">
        <v>1126</v>
      </c>
    </row>
    <row r="19277" spans="1:16" x14ac:dyDescent="0.25">
      <c r="A19277" t="s">
        <v>28523</v>
      </c>
      <c r="B19277">
        <v>1296</v>
      </c>
      <c r="C19277" s="3" t="str">
        <f>HYPERLINK("http://www.uniprot.org/uniprot/G7JDL9","tr|G7JDL9|G7JDL9_MEDTR")</f>
        <v>tr|G7JDL9|G7JDL9_MEDTR</v>
      </c>
      <c r="D19277" t="s">
        <v>242</v>
      </c>
      <c r="E19277">
        <v>33.67</v>
      </c>
      <c r="F19277">
        <v>193</v>
      </c>
      <c r="G19277">
        <v>128</v>
      </c>
      <c r="H19277">
        <v>0</v>
      </c>
      <c r="I19277">
        <v>238</v>
      </c>
      <c r="J19277">
        <v>816</v>
      </c>
      <c r="K19277">
        <v>1</v>
      </c>
      <c r="L19277">
        <v>112</v>
      </c>
      <c r="M19277">
        <v>277</v>
      </c>
      <c r="N19277" t="s">
        <v>18</v>
      </c>
      <c r="O19277" s="1">
        <v>5.6185399999999999E-19</v>
      </c>
      <c r="P19277">
        <v>252</v>
      </c>
    </row>
    <row r="19278" spans="1:16" x14ac:dyDescent="0.25">
      <c r="A19278" t="s">
        <v>28524</v>
      </c>
      <c r="B19278">
        <v>2775</v>
      </c>
      <c r="C19278" s="3" t="str">
        <f>HYPERLINK("http://www.uniprot.org/uniprot/G7KYP4","tr|G7KYP4|G7KYP4_MEDTR")</f>
        <v>tr|G7KYP4|G7KYP4_MEDTR</v>
      </c>
      <c r="D19278" t="s">
        <v>28525</v>
      </c>
      <c r="E19278">
        <v>89.4</v>
      </c>
      <c r="F19278">
        <v>925</v>
      </c>
      <c r="G19278">
        <v>98</v>
      </c>
      <c r="H19278">
        <v>1</v>
      </c>
      <c r="I19278">
        <v>1</v>
      </c>
      <c r="J19278">
        <v>2772</v>
      </c>
      <c r="K19278">
        <v>1</v>
      </c>
      <c r="L19278">
        <v>45</v>
      </c>
      <c r="M19278">
        <v>966</v>
      </c>
      <c r="N19278" t="s">
        <v>18</v>
      </c>
      <c r="O19278">
        <v>0</v>
      </c>
      <c r="P19278">
        <v>4551</v>
      </c>
    </row>
    <row r="19279" spans="1:16" x14ac:dyDescent="0.25">
      <c r="A19279" t="s">
        <v>28526</v>
      </c>
      <c r="B19279">
        <v>804</v>
      </c>
      <c r="C19279" s="3" t="str">
        <f>HYPERLINK("http://www.uniprot.org/uniprot/G7KSC2","tr|G7KSC2|G7KSC2_MEDTR")</f>
        <v>tr|G7KSC2|G7KSC2_MEDTR</v>
      </c>
      <c r="D19279" t="s">
        <v>28485</v>
      </c>
      <c r="E19279">
        <v>80</v>
      </c>
      <c r="F19279">
        <v>220</v>
      </c>
      <c r="G19279">
        <v>44</v>
      </c>
      <c r="H19279">
        <v>1</v>
      </c>
      <c r="I19279">
        <v>1</v>
      </c>
      <c r="J19279">
        <v>657</v>
      </c>
      <c r="K19279">
        <v>1</v>
      </c>
      <c r="L19279">
        <v>1</v>
      </c>
      <c r="M19279">
        <v>220</v>
      </c>
      <c r="N19279" t="s">
        <v>18</v>
      </c>
      <c r="O19279" s="1">
        <v>2.9727099999999999E-92</v>
      </c>
      <c r="P19279">
        <v>881</v>
      </c>
    </row>
    <row r="19280" spans="1:16" x14ac:dyDescent="0.25">
      <c r="A19280" t="s">
        <v>28527</v>
      </c>
      <c r="B19280">
        <v>1407</v>
      </c>
      <c r="C19280" s="3" t="str">
        <f>HYPERLINK("http://www.uniprot.org/uniprot/G7KUY2","tr|G7KUY2|G7KUY2_MEDTR")</f>
        <v>tr|G7KUY2|G7KUY2_MEDTR</v>
      </c>
      <c r="D19280" t="s">
        <v>28528</v>
      </c>
      <c r="E19280">
        <v>69.5</v>
      </c>
      <c r="F19280">
        <v>469</v>
      </c>
      <c r="G19280">
        <v>143</v>
      </c>
      <c r="H19280">
        <v>2</v>
      </c>
      <c r="I19280">
        <v>4</v>
      </c>
      <c r="J19280">
        <v>1404</v>
      </c>
      <c r="K19280">
        <v>1</v>
      </c>
      <c r="L19280">
        <v>3</v>
      </c>
      <c r="M19280">
        <v>466</v>
      </c>
      <c r="N19280" t="s">
        <v>18</v>
      </c>
      <c r="O19280" s="1">
        <v>7.4141500000000003E-177</v>
      </c>
      <c r="P19280">
        <v>1614</v>
      </c>
    </row>
    <row r="19281" spans="1:16" x14ac:dyDescent="0.25">
      <c r="A19281" t="s">
        <v>28529</v>
      </c>
      <c r="B19281">
        <v>1827</v>
      </c>
      <c r="C19281" s="3" t="str">
        <f>HYPERLINK("http://www.uniprot.org/uniprot/G7ID52","tr|G7ID52|G7ID52_MEDTR")</f>
        <v>tr|G7ID52|G7ID52_MEDTR</v>
      </c>
      <c r="D19281" t="s">
        <v>28530</v>
      </c>
      <c r="E19281">
        <v>76.98</v>
      </c>
      <c r="F19281">
        <v>591</v>
      </c>
      <c r="G19281">
        <v>136</v>
      </c>
      <c r="H19281">
        <v>41</v>
      </c>
      <c r="I19281">
        <v>1</v>
      </c>
      <c r="J19281">
        <v>1650</v>
      </c>
      <c r="K19281">
        <v>1</v>
      </c>
      <c r="L19281">
        <v>1</v>
      </c>
      <c r="M19281">
        <v>587</v>
      </c>
      <c r="N19281" t="s">
        <v>18</v>
      </c>
      <c r="O19281">
        <v>0</v>
      </c>
      <c r="P19281">
        <v>2145</v>
      </c>
    </row>
    <row r="19282" spans="1:16" x14ac:dyDescent="0.25">
      <c r="A19282" t="s">
        <v>28531</v>
      </c>
      <c r="B19282">
        <v>1569</v>
      </c>
      <c r="C19282" s="3" t="str">
        <f>HYPERLINK("http://www.uniprot.org/uniprot/G7I9W3","tr|G7I9W3|G7I9W3_MEDTR")</f>
        <v>tr|G7I9W3|G7I9W3_MEDTR</v>
      </c>
      <c r="D19282" t="s">
        <v>28532</v>
      </c>
      <c r="E19282">
        <v>88.14</v>
      </c>
      <c r="F19282">
        <v>523</v>
      </c>
      <c r="G19282">
        <v>62</v>
      </c>
      <c r="H19282">
        <v>1</v>
      </c>
      <c r="I19282">
        <v>1</v>
      </c>
      <c r="J19282">
        <v>1566</v>
      </c>
      <c r="K19282">
        <v>1</v>
      </c>
      <c r="L19282">
        <v>58</v>
      </c>
      <c r="M19282">
        <v>580</v>
      </c>
      <c r="N19282" t="s">
        <v>18</v>
      </c>
      <c r="O19282">
        <v>0</v>
      </c>
      <c r="P19282">
        <v>2499</v>
      </c>
    </row>
    <row r="19283" spans="1:16" x14ac:dyDescent="0.25">
      <c r="A19283" t="s">
        <v>28533</v>
      </c>
      <c r="B19283">
        <v>1800</v>
      </c>
      <c r="C19283" s="3" t="str">
        <f>HYPERLINK("http://www.uniprot.org/uniprot/G8A036","tr|G8A036|G8A036_MEDTR")</f>
        <v>tr|G8A036|G8A036_MEDTR</v>
      </c>
      <c r="D19283" t="s">
        <v>28534</v>
      </c>
      <c r="E19283">
        <v>84.38</v>
      </c>
      <c r="F19283">
        <v>557</v>
      </c>
      <c r="G19283">
        <v>87</v>
      </c>
      <c r="H19283">
        <v>3</v>
      </c>
      <c r="I19283">
        <v>133</v>
      </c>
      <c r="J19283">
        <v>1794</v>
      </c>
      <c r="K19283">
        <v>1</v>
      </c>
      <c r="L19283">
        <v>93</v>
      </c>
      <c r="M19283">
        <v>649</v>
      </c>
      <c r="N19283" t="s">
        <v>18</v>
      </c>
      <c r="O19283">
        <v>0</v>
      </c>
      <c r="P19283">
        <v>2564</v>
      </c>
    </row>
    <row r="19284" spans="1:16" x14ac:dyDescent="0.25">
      <c r="A19284" t="s">
        <v>28535</v>
      </c>
      <c r="B19284">
        <v>1272</v>
      </c>
      <c r="C19284" s="3" t="str">
        <f>HYPERLINK("http://www.uniprot.org/uniprot/G7J720","tr|G7J720|G7J720_MEDTR")</f>
        <v>tr|G7J720|G7J720_MEDTR</v>
      </c>
      <c r="D19284" t="s">
        <v>28536</v>
      </c>
      <c r="E19284">
        <v>76.650000000000006</v>
      </c>
      <c r="F19284">
        <v>424</v>
      </c>
      <c r="G19284">
        <v>99</v>
      </c>
      <c r="H19284">
        <v>2</v>
      </c>
      <c r="I19284">
        <v>1</v>
      </c>
      <c r="J19284">
        <v>1266</v>
      </c>
      <c r="K19284">
        <v>1</v>
      </c>
      <c r="L19284">
        <v>1</v>
      </c>
      <c r="M19284">
        <v>423</v>
      </c>
      <c r="N19284" t="s">
        <v>18</v>
      </c>
      <c r="O19284">
        <v>0</v>
      </c>
      <c r="P19284">
        <v>1756</v>
      </c>
    </row>
    <row r="19285" spans="1:16" x14ac:dyDescent="0.25">
      <c r="A19285" t="s">
        <v>28537</v>
      </c>
      <c r="B19285">
        <v>675</v>
      </c>
      <c r="C19285" s="3" t="str">
        <f>HYPERLINK("http://www.uniprot.org/uniprot/I1K7U1","tr|I1K7U1|I1K7U1_SOYBN")</f>
        <v>tr|I1K7U1|I1K7U1_SOYBN</v>
      </c>
      <c r="D19285" t="s">
        <v>28</v>
      </c>
      <c r="E19285">
        <v>88.39</v>
      </c>
      <c r="F19285">
        <v>224</v>
      </c>
      <c r="G19285">
        <v>26</v>
      </c>
      <c r="H19285">
        <v>1</v>
      </c>
      <c r="I19285">
        <v>4</v>
      </c>
      <c r="J19285">
        <v>672</v>
      </c>
      <c r="K19285">
        <v>1</v>
      </c>
      <c r="L19285">
        <v>1</v>
      </c>
      <c r="M19285">
        <v>223</v>
      </c>
      <c r="N19285" t="s">
        <v>18</v>
      </c>
      <c r="O19285" s="1">
        <v>5.5732000000000004E-106</v>
      </c>
      <c r="P19285">
        <v>998</v>
      </c>
    </row>
    <row r="19286" spans="1:16" x14ac:dyDescent="0.25">
      <c r="A19286" t="s">
        <v>28538</v>
      </c>
      <c r="B19286">
        <v>486</v>
      </c>
      <c r="C19286" s="3" t="str">
        <f>HYPERLINK("http://www.uniprot.org/uniprot/G7IY77","tr|G7IY77|G7IY77_MEDTR")</f>
        <v>tr|G7IY77|G7IY77_MEDTR</v>
      </c>
      <c r="D19286" t="s">
        <v>28539</v>
      </c>
      <c r="E19286">
        <v>70.37</v>
      </c>
      <c r="F19286">
        <v>162</v>
      </c>
      <c r="G19286">
        <v>48</v>
      </c>
      <c r="H19286">
        <v>1</v>
      </c>
      <c r="I19286">
        <v>1</v>
      </c>
      <c r="J19286">
        <v>483</v>
      </c>
      <c r="K19286">
        <v>1</v>
      </c>
      <c r="L19286">
        <v>1</v>
      </c>
      <c r="M19286">
        <v>161</v>
      </c>
      <c r="N19286" t="s">
        <v>18</v>
      </c>
      <c r="O19286" s="1">
        <v>3.3499299999999998E-54</v>
      </c>
      <c r="P19286">
        <v>549</v>
      </c>
    </row>
    <row r="19287" spans="1:16" x14ac:dyDescent="0.25">
      <c r="A19287" t="s">
        <v>28540</v>
      </c>
      <c r="B19287">
        <v>1086</v>
      </c>
      <c r="C19287" s="3" t="str">
        <f>HYPERLINK("http://www.uniprot.org/uniprot/I1K3A4","tr|I1K3A4|I1K3A4_SOYBN")</f>
        <v>tr|I1K3A4|I1K3A4_SOYBN</v>
      </c>
      <c r="D19287" t="s">
        <v>28</v>
      </c>
      <c r="E19287">
        <v>69.8</v>
      </c>
      <c r="F19287">
        <v>351</v>
      </c>
      <c r="G19287">
        <v>106</v>
      </c>
      <c r="H19287">
        <v>7</v>
      </c>
      <c r="I19287">
        <v>46</v>
      </c>
      <c r="J19287">
        <v>1077</v>
      </c>
      <c r="K19287">
        <v>1</v>
      </c>
      <c r="L19287">
        <v>8</v>
      </c>
      <c r="M19287">
        <v>352</v>
      </c>
      <c r="N19287" t="s">
        <v>18</v>
      </c>
      <c r="O19287" s="1">
        <v>2.2220700000000001E-124</v>
      </c>
      <c r="P19287">
        <v>1160</v>
      </c>
    </row>
    <row r="19288" spans="1:16" x14ac:dyDescent="0.25">
      <c r="A19288" t="s">
        <v>28541</v>
      </c>
      <c r="B19288">
        <v>1089</v>
      </c>
      <c r="C19288" s="3" t="str">
        <f>HYPERLINK("http://www.uniprot.org/uniprot/C6TD09","tr|C6TD09|C6TD09_SOYBN")</f>
        <v>tr|C6TD09|C6TD09_SOYBN</v>
      </c>
      <c r="D19288" t="s">
        <v>897</v>
      </c>
      <c r="E19288">
        <v>91.32</v>
      </c>
      <c r="F19288">
        <v>346</v>
      </c>
      <c r="G19288">
        <v>30</v>
      </c>
      <c r="H19288">
        <v>0</v>
      </c>
      <c r="I19288">
        <v>49</v>
      </c>
      <c r="J19288">
        <v>1086</v>
      </c>
      <c r="K19288">
        <v>1</v>
      </c>
      <c r="L19288">
        <v>21</v>
      </c>
      <c r="M19288">
        <v>366</v>
      </c>
      <c r="N19288" t="s">
        <v>18</v>
      </c>
      <c r="O19288">
        <v>0</v>
      </c>
      <c r="P19288">
        <v>1686</v>
      </c>
    </row>
    <row r="19289" spans="1:16" x14ac:dyDescent="0.25">
      <c r="A19289" t="s">
        <v>28542</v>
      </c>
      <c r="B19289">
        <v>2013</v>
      </c>
      <c r="C19289" s="3" t="str">
        <f>HYPERLINK("http://www.uniprot.org/uniprot/G7JQG0","tr|G7JQG0|G7JQG0_MEDTR")</f>
        <v>tr|G7JQG0|G7JQG0_MEDTR</v>
      </c>
      <c r="D19289" t="s">
        <v>28543</v>
      </c>
      <c r="E19289">
        <v>80.27</v>
      </c>
      <c r="F19289">
        <v>664</v>
      </c>
      <c r="G19289">
        <v>131</v>
      </c>
      <c r="H19289">
        <v>7</v>
      </c>
      <c r="I19289">
        <v>40</v>
      </c>
      <c r="J19289">
        <v>2010</v>
      </c>
      <c r="K19289">
        <v>1</v>
      </c>
      <c r="L19289">
        <v>16</v>
      </c>
      <c r="M19289">
        <v>679</v>
      </c>
      <c r="N19289" t="s">
        <v>18</v>
      </c>
      <c r="O19289">
        <v>0</v>
      </c>
      <c r="P19289">
        <v>2710</v>
      </c>
    </row>
    <row r="19290" spans="1:16" x14ac:dyDescent="0.25">
      <c r="A19290" t="s">
        <v>28544</v>
      </c>
      <c r="B19290">
        <v>747</v>
      </c>
      <c r="C19290" s="3" t="str">
        <f>HYPERLINK("http://www.uniprot.org/uniprot/G7JGY8","tr|G7JGY8|G7JGY8_MEDTR")</f>
        <v>tr|G7JGY8|G7JGY8_MEDTR</v>
      </c>
      <c r="D19290" t="s">
        <v>28545</v>
      </c>
      <c r="E19290">
        <v>64.36</v>
      </c>
      <c r="F19290">
        <v>261</v>
      </c>
      <c r="G19290">
        <v>93</v>
      </c>
      <c r="H19290">
        <v>13</v>
      </c>
      <c r="I19290">
        <v>1</v>
      </c>
      <c r="J19290">
        <v>744</v>
      </c>
      <c r="K19290">
        <v>1</v>
      </c>
      <c r="L19290">
        <v>1</v>
      </c>
      <c r="M19290">
        <v>253</v>
      </c>
      <c r="N19290" t="s">
        <v>18</v>
      </c>
      <c r="O19290" s="1">
        <v>2.32003E-85</v>
      </c>
      <c r="P19290">
        <v>821</v>
      </c>
    </row>
    <row r="19291" spans="1:16" x14ac:dyDescent="0.25">
      <c r="A19291" t="s">
        <v>28546</v>
      </c>
      <c r="B19291">
        <v>390</v>
      </c>
      <c r="C19291" s="3" t="str">
        <f>HYPERLINK("http://www.uniprot.org/uniprot/G7JD05","tr|G7JD05|G7JD05_MEDTR")</f>
        <v>tr|G7JD05|G7JD05_MEDTR</v>
      </c>
      <c r="D19291" t="s">
        <v>28547</v>
      </c>
      <c r="E19291">
        <v>75.2</v>
      </c>
      <c r="F19291">
        <v>125</v>
      </c>
      <c r="G19291">
        <v>31</v>
      </c>
      <c r="H19291">
        <v>0</v>
      </c>
      <c r="I19291">
        <v>1</v>
      </c>
      <c r="J19291">
        <v>375</v>
      </c>
      <c r="K19291">
        <v>1</v>
      </c>
      <c r="L19291">
        <v>1</v>
      </c>
      <c r="M19291">
        <v>125</v>
      </c>
      <c r="N19291" t="s">
        <v>18</v>
      </c>
      <c r="O19291" s="1">
        <v>1.6586499999999999E-45</v>
      </c>
      <c r="P19291">
        <v>474</v>
      </c>
    </row>
    <row r="19292" spans="1:16" x14ac:dyDescent="0.25">
      <c r="A19292" t="s">
        <v>28548</v>
      </c>
      <c r="B19292">
        <v>984</v>
      </c>
      <c r="C19292" s="3" t="str">
        <f>HYPERLINK("http://www.uniprot.org/uniprot/I1MCD5","tr|I1MCD5|I1MCD5_SOYBN")</f>
        <v>tr|I1MCD5|I1MCD5_SOYBN</v>
      </c>
      <c r="D19292" t="s">
        <v>28</v>
      </c>
      <c r="E19292">
        <v>88.69</v>
      </c>
      <c r="F19292">
        <v>230</v>
      </c>
      <c r="G19292">
        <v>26</v>
      </c>
      <c r="H19292">
        <v>0</v>
      </c>
      <c r="I19292">
        <v>1</v>
      </c>
      <c r="J19292">
        <v>690</v>
      </c>
      <c r="K19292">
        <v>1</v>
      </c>
      <c r="L19292">
        <v>1</v>
      </c>
      <c r="M19292">
        <v>229</v>
      </c>
      <c r="N19292" t="s">
        <v>18</v>
      </c>
      <c r="O19292" s="1">
        <v>1.4684599999999999E-116</v>
      </c>
      <c r="P19292">
        <v>1092</v>
      </c>
    </row>
    <row r="19293" spans="1:16" x14ac:dyDescent="0.25">
      <c r="A19293" t="s">
        <v>28549</v>
      </c>
      <c r="B19293">
        <v>1749</v>
      </c>
      <c r="C19293" s="3" t="str">
        <f>HYPERLINK("http://www.uniprot.org/uniprot/G7JNU4","tr|G7JNU4|G7JNU4_MEDTR")</f>
        <v>tr|G7JNU4|G7JNU4_MEDTR</v>
      </c>
      <c r="D19293" t="s">
        <v>28550</v>
      </c>
      <c r="E19293">
        <v>89.61</v>
      </c>
      <c r="F19293">
        <v>578</v>
      </c>
      <c r="G19293">
        <v>60</v>
      </c>
      <c r="H19293">
        <v>11</v>
      </c>
      <c r="I19293">
        <v>46</v>
      </c>
      <c r="J19293">
        <v>1746</v>
      </c>
      <c r="K19293">
        <v>1</v>
      </c>
      <c r="L19293">
        <v>14</v>
      </c>
      <c r="M19293">
        <v>590</v>
      </c>
      <c r="N19293" t="s">
        <v>18</v>
      </c>
      <c r="O19293">
        <v>0</v>
      </c>
      <c r="P19293">
        <v>2632</v>
      </c>
    </row>
    <row r="19294" spans="1:16" x14ac:dyDescent="0.25">
      <c r="A19294" t="s">
        <v>28551</v>
      </c>
      <c r="B19294">
        <v>1218</v>
      </c>
      <c r="C19294" s="3" t="str">
        <f>HYPERLINK("http://www.uniprot.org/uniprot/G7K805","tr|G7K805|G7K805_MEDTR")</f>
        <v>tr|G7K805|G7K805_MEDTR</v>
      </c>
      <c r="D19294" t="s">
        <v>28552</v>
      </c>
      <c r="E19294">
        <v>66.75</v>
      </c>
      <c r="F19294">
        <v>394</v>
      </c>
      <c r="G19294">
        <v>131</v>
      </c>
      <c r="H19294">
        <v>4</v>
      </c>
      <c r="I19294">
        <v>43</v>
      </c>
      <c r="J19294">
        <v>1212</v>
      </c>
      <c r="K19294">
        <v>1</v>
      </c>
      <c r="L19294">
        <v>6</v>
      </c>
      <c r="M19294">
        <v>396</v>
      </c>
      <c r="N19294" t="s">
        <v>18</v>
      </c>
      <c r="O19294" s="1">
        <v>7.9263600000000002E-145</v>
      </c>
      <c r="P19294">
        <v>1337</v>
      </c>
    </row>
    <row r="19295" spans="1:16" x14ac:dyDescent="0.25">
      <c r="A19295" t="s">
        <v>28553</v>
      </c>
      <c r="B19295">
        <v>1389</v>
      </c>
      <c r="C19295" s="3" t="str">
        <f>HYPERLINK("http://www.uniprot.org/uniprot/G7KPR4","tr|G7KPR4|G7KPR4_MEDTR")</f>
        <v>tr|G7KPR4|G7KPR4_MEDTR</v>
      </c>
      <c r="D19295" t="s">
        <v>28027</v>
      </c>
      <c r="E19295">
        <v>71.52</v>
      </c>
      <c r="F19295">
        <v>460</v>
      </c>
      <c r="G19295">
        <v>131</v>
      </c>
      <c r="H19295">
        <v>0</v>
      </c>
      <c r="I19295">
        <v>1</v>
      </c>
      <c r="J19295">
        <v>1380</v>
      </c>
      <c r="K19295">
        <v>1</v>
      </c>
      <c r="L19295">
        <v>90</v>
      </c>
      <c r="M19295">
        <v>549</v>
      </c>
      <c r="N19295" t="s">
        <v>18</v>
      </c>
      <c r="O19295">
        <v>0</v>
      </c>
      <c r="P19295">
        <v>1729</v>
      </c>
    </row>
    <row r="19296" spans="1:16" x14ac:dyDescent="0.25">
      <c r="A19296" t="s">
        <v>28554</v>
      </c>
      <c r="B19296">
        <v>1653</v>
      </c>
      <c r="C19296" s="3" t="str">
        <f>HYPERLINK("http://www.uniprot.org/uniprot/K7LHU1","tr|K7LHU1|K7LHU1_SOYBN")</f>
        <v>tr|K7LHU1|K7LHU1_SOYBN</v>
      </c>
      <c r="D19296" t="s">
        <v>28</v>
      </c>
      <c r="E19296">
        <v>50.55</v>
      </c>
      <c r="F19296">
        <v>635</v>
      </c>
      <c r="G19296">
        <v>314</v>
      </c>
      <c r="H19296">
        <v>143</v>
      </c>
      <c r="I19296">
        <v>175</v>
      </c>
      <c r="J19296">
        <v>1650</v>
      </c>
      <c r="K19296">
        <v>1</v>
      </c>
      <c r="L19296">
        <v>62</v>
      </c>
      <c r="M19296">
        <v>691</v>
      </c>
      <c r="N19296" t="s">
        <v>18</v>
      </c>
      <c r="O19296" s="1">
        <v>4.2838599999999998E-150</v>
      </c>
      <c r="P19296">
        <v>1384</v>
      </c>
    </row>
    <row r="19297" spans="1:16" x14ac:dyDescent="0.25">
      <c r="A19297" t="s">
        <v>28555</v>
      </c>
      <c r="B19297">
        <v>303</v>
      </c>
      <c r="C19297" s="3" t="str">
        <f>HYPERLINK("http://www.uniprot.org/uniprot/Q1RSH3","tr|Q1RSH3|Q1RSH3_MEDTR")</f>
        <v>tr|Q1RSH3|Q1RSH3_MEDTR</v>
      </c>
      <c r="D19297" t="s">
        <v>18074</v>
      </c>
      <c r="E19297">
        <v>50</v>
      </c>
      <c r="F19297">
        <v>134</v>
      </c>
      <c r="G19297">
        <v>67</v>
      </c>
      <c r="H19297">
        <v>58</v>
      </c>
      <c r="I19297">
        <v>61</v>
      </c>
      <c r="J19297">
        <v>288</v>
      </c>
      <c r="K19297">
        <v>1</v>
      </c>
      <c r="L19297">
        <v>303</v>
      </c>
      <c r="M19297">
        <v>436</v>
      </c>
      <c r="N19297" t="s">
        <v>18</v>
      </c>
      <c r="O19297" s="1">
        <v>4.9603900000000001E-21</v>
      </c>
      <c r="P19297">
        <v>263</v>
      </c>
    </row>
    <row r="19298" spans="1:16" x14ac:dyDescent="0.25">
      <c r="A19298" t="s">
        <v>28556</v>
      </c>
      <c r="B19298">
        <v>1518</v>
      </c>
      <c r="C19298" s="3" t="str">
        <f>HYPERLINK("http://www.uniprot.org/uniprot/I1LV54","tr|I1LV54|I1LV54_SOYBN")</f>
        <v>tr|I1LV54|I1LV54_SOYBN</v>
      </c>
      <c r="D19298" t="s">
        <v>28</v>
      </c>
      <c r="E19298">
        <v>64.28</v>
      </c>
      <c r="F19298">
        <v>504</v>
      </c>
      <c r="G19298">
        <v>180</v>
      </c>
      <c r="H19298">
        <v>0</v>
      </c>
      <c r="I19298">
        <v>1</v>
      </c>
      <c r="J19298">
        <v>1512</v>
      </c>
      <c r="K19298">
        <v>1</v>
      </c>
      <c r="L19298">
        <v>1</v>
      </c>
      <c r="M19298">
        <v>434</v>
      </c>
      <c r="N19298" t="s">
        <v>18</v>
      </c>
      <c r="O19298" s="1">
        <v>4.6667800000000003E-164</v>
      </c>
      <c r="P19298">
        <v>1504</v>
      </c>
    </row>
    <row r="19299" spans="1:16" x14ac:dyDescent="0.25">
      <c r="A19299" t="s">
        <v>28557</v>
      </c>
      <c r="B19299">
        <v>342</v>
      </c>
      <c r="C19299" s="3" t="str">
        <f>HYPERLINK("http://www.uniprot.org/uniprot/G7J0R9","tr|G7J0R9|G7J0R9_MEDTR")</f>
        <v>tr|G7J0R9|G7J0R9_MEDTR</v>
      </c>
      <c r="D19299" t="s">
        <v>6800</v>
      </c>
      <c r="E19299">
        <v>71.3</v>
      </c>
      <c r="F19299">
        <v>115</v>
      </c>
      <c r="G19299">
        <v>33</v>
      </c>
      <c r="H19299">
        <v>8</v>
      </c>
      <c r="I19299">
        <v>7</v>
      </c>
      <c r="J19299">
        <v>327</v>
      </c>
      <c r="K19299">
        <v>1</v>
      </c>
      <c r="L19299">
        <v>149</v>
      </c>
      <c r="M19299">
        <v>263</v>
      </c>
      <c r="N19299" t="s">
        <v>18</v>
      </c>
      <c r="O19299" s="1">
        <v>1.5066299999999999E-38</v>
      </c>
      <c r="P19299">
        <v>414</v>
      </c>
    </row>
    <row r="19300" spans="1:16" x14ac:dyDescent="0.25">
      <c r="A19300" t="s">
        <v>28558</v>
      </c>
      <c r="B19300">
        <v>1056</v>
      </c>
      <c r="C19300" s="3" t="str">
        <f>HYPERLINK("http://www.uniprot.org/uniprot/I1N5J9","tr|I1N5J9|I1N5J9_SOYBN")</f>
        <v>tr|I1N5J9|I1N5J9_SOYBN</v>
      </c>
      <c r="D19300" t="s">
        <v>71</v>
      </c>
      <c r="E19300">
        <v>62.6</v>
      </c>
      <c r="F19300">
        <v>353</v>
      </c>
      <c r="G19300">
        <v>132</v>
      </c>
      <c r="H19300">
        <v>4</v>
      </c>
      <c r="I19300">
        <v>4</v>
      </c>
      <c r="J19300">
        <v>1050</v>
      </c>
      <c r="K19300">
        <v>1</v>
      </c>
      <c r="L19300">
        <v>26</v>
      </c>
      <c r="M19300">
        <v>364</v>
      </c>
      <c r="N19300" t="s">
        <v>18</v>
      </c>
      <c r="O19300" s="1">
        <v>1.8170799999999999E-115</v>
      </c>
      <c r="P19300">
        <v>1083</v>
      </c>
    </row>
    <row r="19301" spans="1:16" x14ac:dyDescent="0.25">
      <c r="A19301" t="s">
        <v>28559</v>
      </c>
      <c r="B19301">
        <v>936</v>
      </c>
      <c r="C19301" s="3" t="str">
        <f>HYPERLINK("http://www.uniprot.org/uniprot/G7JZ31","tr|G7JZ31|G7JZ31_MEDTR")</f>
        <v>tr|G7JZ31|G7JZ31_MEDTR</v>
      </c>
      <c r="D19301" t="s">
        <v>28560</v>
      </c>
      <c r="E19301">
        <v>55.11</v>
      </c>
      <c r="F19301">
        <v>254</v>
      </c>
      <c r="G19301">
        <v>114</v>
      </c>
      <c r="H19301">
        <v>0</v>
      </c>
      <c r="I19301">
        <v>94</v>
      </c>
      <c r="J19301">
        <v>855</v>
      </c>
      <c r="K19301">
        <v>1</v>
      </c>
      <c r="L19301">
        <v>4</v>
      </c>
      <c r="M19301">
        <v>247</v>
      </c>
      <c r="N19301" t="s">
        <v>18</v>
      </c>
      <c r="O19301" s="1">
        <v>7.4735600000000001E-59</v>
      </c>
      <c r="P19301">
        <v>594</v>
      </c>
    </row>
    <row r="19302" spans="1:16" x14ac:dyDescent="0.25">
      <c r="A19302" t="s">
        <v>28561</v>
      </c>
      <c r="B19302">
        <v>1350</v>
      </c>
      <c r="C19302" s="3" t="str">
        <f>HYPERLINK("http://www.uniprot.org/uniprot/G7KYP8","tr|G7KYP8|G7KYP8_MEDTR")</f>
        <v>tr|G7KYP8|G7KYP8_MEDTR</v>
      </c>
      <c r="D19302" t="s">
        <v>28562</v>
      </c>
      <c r="E19302">
        <v>72.78</v>
      </c>
      <c r="F19302">
        <v>463</v>
      </c>
      <c r="G19302">
        <v>126</v>
      </c>
      <c r="H19302">
        <v>33</v>
      </c>
      <c r="I19302">
        <v>58</v>
      </c>
      <c r="J19302">
        <v>1347</v>
      </c>
      <c r="K19302">
        <v>1</v>
      </c>
      <c r="L19302">
        <v>102</v>
      </c>
      <c r="M19302">
        <v>561</v>
      </c>
      <c r="N19302" t="s">
        <v>18</v>
      </c>
      <c r="O19302">
        <v>0</v>
      </c>
      <c r="P19302">
        <v>1808</v>
      </c>
    </row>
    <row r="19303" spans="1:16" x14ac:dyDescent="0.25">
      <c r="A19303" t="s">
        <v>28563</v>
      </c>
      <c r="B19303">
        <v>1461</v>
      </c>
      <c r="C19303" s="3" t="str">
        <f>HYPERLINK("http://www.uniprot.org/uniprot/G7KSC5","tr|G7KSC5|G7KSC5_MEDTR")</f>
        <v>tr|G7KSC5|G7KSC5_MEDTR</v>
      </c>
      <c r="D19303" t="s">
        <v>28564</v>
      </c>
      <c r="E19303">
        <v>85.21</v>
      </c>
      <c r="F19303">
        <v>487</v>
      </c>
      <c r="G19303">
        <v>72</v>
      </c>
      <c r="H19303">
        <v>1</v>
      </c>
      <c r="I19303">
        <v>1</v>
      </c>
      <c r="J19303">
        <v>1458</v>
      </c>
      <c r="K19303">
        <v>1</v>
      </c>
      <c r="L19303">
        <v>1</v>
      </c>
      <c r="M19303">
        <v>487</v>
      </c>
      <c r="N19303" t="s">
        <v>18</v>
      </c>
      <c r="O19303">
        <v>0</v>
      </c>
      <c r="P19303">
        <v>2155</v>
      </c>
    </row>
    <row r="19304" spans="1:16" x14ac:dyDescent="0.25">
      <c r="A19304" t="s">
        <v>28565</v>
      </c>
      <c r="B19304">
        <v>993</v>
      </c>
      <c r="C19304" s="3" t="str">
        <f>HYPERLINK("http://www.uniprot.org/uniprot/G7KUY2","tr|G7KUY2|G7KUY2_MEDTR")</f>
        <v>tr|G7KUY2|G7KUY2_MEDTR</v>
      </c>
      <c r="D19304" t="s">
        <v>28528</v>
      </c>
      <c r="E19304">
        <v>70.180000000000007</v>
      </c>
      <c r="F19304">
        <v>332</v>
      </c>
      <c r="G19304">
        <v>99</v>
      </c>
      <c r="H19304">
        <v>2</v>
      </c>
      <c r="I19304">
        <v>1</v>
      </c>
      <c r="J19304">
        <v>990</v>
      </c>
      <c r="K19304">
        <v>1</v>
      </c>
      <c r="L19304">
        <v>141</v>
      </c>
      <c r="M19304">
        <v>466</v>
      </c>
      <c r="N19304" t="s">
        <v>18</v>
      </c>
      <c r="O19304" s="1">
        <v>2.42719E-127</v>
      </c>
      <c r="P19304">
        <v>1185</v>
      </c>
    </row>
    <row r="19305" spans="1:16" x14ac:dyDescent="0.25">
      <c r="A19305" t="s">
        <v>28566</v>
      </c>
      <c r="B19305">
        <v>570</v>
      </c>
      <c r="C19305" s="3" t="str">
        <f>HYPERLINK("http://www.uniprot.org/uniprot/G7ID53","tr|G7ID53|G7ID53_MEDTR")</f>
        <v>tr|G7ID53|G7ID53_MEDTR</v>
      </c>
      <c r="D19305" t="s">
        <v>28567</v>
      </c>
      <c r="E19305">
        <v>89.47</v>
      </c>
      <c r="F19305">
        <v>190</v>
      </c>
      <c r="G19305">
        <v>20</v>
      </c>
      <c r="H19305">
        <v>2</v>
      </c>
      <c r="I19305">
        <v>4</v>
      </c>
      <c r="J19305">
        <v>567</v>
      </c>
      <c r="K19305">
        <v>1</v>
      </c>
      <c r="L19305">
        <v>1</v>
      </c>
      <c r="M19305">
        <v>189</v>
      </c>
      <c r="N19305" t="s">
        <v>18</v>
      </c>
      <c r="O19305" s="1">
        <v>2.0111100000000001E-93</v>
      </c>
      <c r="P19305">
        <v>888</v>
      </c>
    </row>
    <row r="19306" spans="1:16" x14ac:dyDescent="0.25">
      <c r="A19306" t="s">
        <v>28568</v>
      </c>
      <c r="B19306">
        <v>987</v>
      </c>
      <c r="C19306" s="3" t="str">
        <f>HYPERLINK("http://www.uniprot.org/uniprot/G7I9W5","tr|G7I9W5|G7I9W5_MEDTR")</f>
        <v>tr|G7I9W5|G7I9W5_MEDTR</v>
      </c>
      <c r="D19306" t="s">
        <v>28569</v>
      </c>
      <c r="E19306">
        <v>78.400000000000006</v>
      </c>
      <c r="F19306">
        <v>301</v>
      </c>
      <c r="G19306">
        <v>65</v>
      </c>
      <c r="H19306">
        <v>0</v>
      </c>
      <c r="I19306">
        <v>1</v>
      </c>
      <c r="J19306">
        <v>903</v>
      </c>
      <c r="K19306">
        <v>1</v>
      </c>
      <c r="L19306">
        <v>40</v>
      </c>
      <c r="M19306">
        <v>337</v>
      </c>
      <c r="N19306" t="s">
        <v>18</v>
      </c>
      <c r="O19306" s="1">
        <v>1.60673E-131</v>
      </c>
      <c r="P19306">
        <v>1221</v>
      </c>
    </row>
    <row r="19307" spans="1:16" x14ac:dyDescent="0.25">
      <c r="A19307" t="s">
        <v>28570</v>
      </c>
      <c r="B19307">
        <v>1959</v>
      </c>
      <c r="C19307" s="3" t="str">
        <f>HYPERLINK("http://www.uniprot.org/uniprot/I1KKU9","tr|I1KKU9|I1KKU9_SOYBN")</f>
        <v>tr|I1KKU9|I1KKU9_SOYBN</v>
      </c>
      <c r="D19307" t="s">
        <v>71</v>
      </c>
      <c r="E19307">
        <v>69.72</v>
      </c>
      <c r="F19307">
        <v>654</v>
      </c>
      <c r="G19307">
        <v>198</v>
      </c>
      <c r="H19307">
        <v>8</v>
      </c>
      <c r="I19307">
        <v>19</v>
      </c>
      <c r="J19307">
        <v>1956</v>
      </c>
      <c r="K19307">
        <v>1</v>
      </c>
      <c r="L19307">
        <v>54</v>
      </c>
      <c r="M19307">
        <v>703</v>
      </c>
      <c r="N19307" t="s">
        <v>18</v>
      </c>
      <c r="O19307">
        <v>0</v>
      </c>
      <c r="P19307">
        <v>2432</v>
      </c>
    </row>
    <row r="19308" spans="1:16" x14ac:dyDescent="0.25">
      <c r="A19308" t="s">
        <v>28571</v>
      </c>
      <c r="B19308">
        <v>1314</v>
      </c>
      <c r="C19308" s="3" t="str">
        <f>HYPERLINK("http://www.uniprot.org/uniprot/G7J7J6","tr|G7J7J6|G7J7J6_MEDTR")</f>
        <v>tr|G7J7J6|G7J7J6_MEDTR</v>
      </c>
      <c r="D19308" t="s">
        <v>28572</v>
      </c>
      <c r="E19308">
        <v>68.86</v>
      </c>
      <c r="F19308">
        <v>440</v>
      </c>
      <c r="G19308">
        <v>137</v>
      </c>
      <c r="H19308">
        <v>17</v>
      </c>
      <c r="I19308">
        <v>43</v>
      </c>
      <c r="J19308">
        <v>1311</v>
      </c>
      <c r="K19308">
        <v>1</v>
      </c>
      <c r="L19308">
        <v>1</v>
      </c>
      <c r="M19308">
        <v>434</v>
      </c>
      <c r="N19308" t="s">
        <v>18</v>
      </c>
      <c r="O19308" s="1">
        <v>1.3523100000000001E-169</v>
      </c>
      <c r="P19308">
        <v>1551</v>
      </c>
    </row>
    <row r="19309" spans="1:16" x14ac:dyDescent="0.25">
      <c r="A19309" t="s">
        <v>28573</v>
      </c>
      <c r="B19309">
        <v>2412</v>
      </c>
      <c r="C19309" s="3" t="str">
        <f>HYPERLINK("http://www.uniprot.org/uniprot/K7KSW0","tr|K7KSW0|K7KSW0_SOYBN")</f>
        <v>tr|K7KSW0|K7KSW0_SOYBN</v>
      </c>
      <c r="D19309" t="s">
        <v>28</v>
      </c>
      <c r="E19309">
        <v>81.739999999999995</v>
      </c>
      <c r="F19309">
        <v>838</v>
      </c>
      <c r="G19309">
        <v>153</v>
      </c>
      <c r="H19309">
        <v>58</v>
      </c>
      <c r="I19309">
        <v>25</v>
      </c>
      <c r="J19309">
        <v>2364</v>
      </c>
      <c r="K19309">
        <v>1</v>
      </c>
      <c r="L19309">
        <v>19</v>
      </c>
      <c r="M19309">
        <v>855</v>
      </c>
      <c r="N19309" t="s">
        <v>18</v>
      </c>
      <c r="O19309">
        <v>0</v>
      </c>
      <c r="P19309">
        <v>3613</v>
      </c>
    </row>
    <row r="19310" spans="1:16" x14ac:dyDescent="0.25">
      <c r="A19310" t="s">
        <v>28574</v>
      </c>
      <c r="B19310">
        <v>909</v>
      </c>
      <c r="C19310" s="3" t="str">
        <f>HYPERLINK("http://www.uniprot.org/uniprot/B7FJ33","tr|B7FJ33|B7FJ33_MEDTR")</f>
        <v>tr|B7FJ33|B7FJ33_MEDTR</v>
      </c>
      <c r="D19310" t="s">
        <v>581</v>
      </c>
      <c r="E19310">
        <v>83.77</v>
      </c>
      <c r="F19310">
        <v>302</v>
      </c>
      <c r="G19310">
        <v>49</v>
      </c>
      <c r="H19310">
        <v>0</v>
      </c>
      <c r="I19310">
        <v>1</v>
      </c>
      <c r="J19310">
        <v>906</v>
      </c>
      <c r="K19310">
        <v>1</v>
      </c>
      <c r="L19310">
        <v>1</v>
      </c>
      <c r="M19310">
        <v>294</v>
      </c>
      <c r="N19310" t="s">
        <v>18</v>
      </c>
      <c r="O19310" s="1">
        <v>2.8048900000000002E-140</v>
      </c>
      <c r="P19310">
        <v>1296</v>
      </c>
    </row>
    <row r="19311" spans="1:16" x14ac:dyDescent="0.25">
      <c r="A19311" t="s">
        <v>28575</v>
      </c>
      <c r="B19311">
        <v>2862</v>
      </c>
      <c r="C19311" s="3" t="str">
        <f>HYPERLINK("http://www.uniprot.org/uniprot/K7KQK7","tr|K7KQK7|K7KQK7_SOYBN")</f>
        <v>tr|K7KQK7|K7KQK7_SOYBN</v>
      </c>
      <c r="D19311" t="s">
        <v>28</v>
      </c>
      <c r="E19311">
        <v>80.81</v>
      </c>
      <c r="F19311">
        <v>959</v>
      </c>
      <c r="G19311">
        <v>184</v>
      </c>
      <c r="H19311">
        <v>21</v>
      </c>
      <c r="I19311">
        <v>1</v>
      </c>
      <c r="J19311">
        <v>2814</v>
      </c>
      <c r="K19311">
        <v>1</v>
      </c>
      <c r="L19311">
        <v>1</v>
      </c>
      <c r="M19311">
        <v>906</v>
      </c>
      <c r="N19311" t="s">
        <v>18</v>
      </c>
      <c r="O19311">
        <v>0</v>
      </c>
      <c r="P19311">
        <v>3900</v>
      </c>
    </row>
    <row r="19312" spans="1:16" x14ac:dyDescent="0.25">
      <c r="A19312" t="s">
        <v>28576</v>
      </c>
      <c r="B19312">
        <v>2766</v>
      </c>
      <c r="C19312" s="3" t="str">
        <f>HYPERLINK("http://www.uniprot.org/uniprot/G7JQG1","tr|G7JQG1|G7JQG1_MEDTR")</f>
        <v>tr|G7JQG1|G7JQG1_MEDTR</v>
      </c>
      <c r="D19312" t="s">
        <v>28577</v>
      </c>
      <c r="E19312">
        <v>85.2</v>
      </c>
      <c r="F19312">
        <v>791</v>
      </c>
      <c r="G19312">
        <v>117</v>
      </c>
      <c r="H19312">
        <v>4</v>
      </c>
      <c r="I19312">
        <v>355</v>
      </c>
      <c r="J19312">
        <v>2715</v>
      </c>
      <c r="K19312">
        <v>1</v>
      </c>
      <c r="L19312">
        <v>50</v>
      </c>
      <c r="M19312">
        <v>839</v>
      </c>
      <c r="N19312" t="s">
        <v>18</v>
      </c>
      <c r="O19312">
        <v>0</v>
      </c>
      <c r="P19312">
        <v>3487</v>
      </c>
    </row>
    <row r="19313" spans="1:16" x14ac:dyDescent="0.25">
      <c r="A19313" t="s">
        <v>28578</v>
      </c>
      <c r="B19313">
        <v>1659</v>
      </c>
      <c r="C19313" s="3" t="str">
        <f>HYPERLINK("http://www.uniprot.org/uniprot/I1LVS5","tr|I1LVS5|I1LVS5_SOYBN")</f>
        <v>tr|I1LVS5|I1LVS5_SOYBN</v>
      </c>
      <c r="D19313" t="s">
        <v>28</v>
      </c>
      <c r="E19313">
        <v>77.3</v>
      </c>
      <c r="F19313">
        <v>542</v>
      </c>
      <c r="G19313">
        <v>123</v>
      </c>
      <c r="H19313">
        <v>0</v>
      </c>
      <c r="I19313">
        <v>28</v>
      </c>
      <c r="J19313">
        <v>1653</v>
      </c>
      <c r="K19313">
        <v>1</v>
      </c>
      <c r="L19313">
        <v>6</v>
      </c>
      <c r="M19313">
        <v>544</v>
      </c>
      <c r="N19313" t="s">
        <v>18</v>
      </c>
      <c r="O19313">
        <v>0</v>
      </c>
      <c r="P19313">
        <v>2113</v>
      </c>
    </row>
    <row r="19314" spans="1:16" x14ac:dyDescent="0.25">
      <c r="A19314" t="s">
        <v>28579</v>
      </c>
      <c r="B19314">
        <v>477</v>
      </c>
      <c r="C19314" s="3" t="str">
        <f>HYPERLINK("http://www.uniprot.org/uniprot/B7FMD5","tr|B7FMD5|B7FMD5_MEDTR")</f>
        <v>tr|B7FMD5|B7FMD5_MEDTR</v>
      </c>
      <c r="D19314" t="s">
        <v>22</v>
      </c>
      <c r="E19314">
        <v>90.44</v>
      </c>
      <c r="F19314">
        <v>157</v>
      </c>
      <c r="G19314">
        <v>15</v>
      </c>
      <c r="H19314">
        <v>0</v>
      </c>
      <c r="I19314">
        <v>4</v>
      </c>
      <c r="J19314">
        <v>474</v>
      </c>
      <c r="K19314">
        <v>1</v>
      </c>
      <c r="L19314">
        <v>3</v>
      </c>
      <c r="M19314">
        <v>159</v>
      </c>
      <c r="N19314" t="s">
        <v>18</v>
      </c>
      <c r="O19314" s="1">
        <v>3.4871099999999997E-83</v>
      </c>
      <c r="P19314">
        <v>799</v>
      </c>
    </row>
    <row r="19315" spans="1:16" x14ac:dyDescent="0.25">
      <c r="A19315" t="s">
        <v>28580</v>
      </c>
      <c r="B19315">
        <v>1596</v>
      </c>
      <c r="C19315" s="3" t="str">
        <f>HYPERLINK("http://www.uniprot.org/uniprot/G7JNU5","tr|G7JNU5|G7JNU5_MEDTR")</f>
        <v>tr|G7JNU5|G7JNU5_MEDTR</v>
      </c>
      <c r="D19315" t="s">
        <v>28581</v>
      </c>
      <c r="E19315">
        <v>93.57</v>
      </c>
      <c r="F19315">
        <v>529</v>
      </c>
      <c r="G19315">
        <v>34</v>
      </c>
      <c r="H19315">
        <v>0</v>
      </c>
      <c r="I19315">
        <v>7</v>
      </c>
      <c r="J19315">
        <v>1593</v>
      </c>
      <c r="K19315">
        <v>1</v>
      </c>
      <c r="L19315">
        <v>4</v>
      </c>
      <c r="M19315">
        <v>532</v>
      </c>
      <c r="N19315" t="s">
        <v>18</v>
      </c>
      <c r="O19315">
        <v>0</v>
      </c>
      <c r="P19315">
        <v>2605</v>
      </c>
    </row>
    <row r="19316" spans="1:16" x14ac:dyDescent="0.25">
      <c r="A19316" t="s">
        <v>28582</v>
      </c>
      <c r="B19316">
        <v>1206</v>
      </c>
      <c r="C19316" s="3" t="str">
        <f>HYPERLINK("http://www.uniprot.org/uniprot/G7K805","tr|G7K805|G7K805_MEDTR")</f>
        <v>tr|G7K805|G7K805_MEDTR</v>
      </c>
      <c r="D19316" t="s">
        <v>28552</v>
      </c>
      <c r="E19316">
        <v>79.06</v>
      </c>
      <c r="F19316">
        <v>387</v>
      </c>
      <c r="G19316">
        <v>81</v>
      </c>
      <c r="H19316">
        <v>3</v>
      </c>
      <c r="I19316">
        <v>19</v>
      </c>
      <c r="J19316">
        <v>1170</v>
      </c>
      <c r="K19316">
        <v>1</v>
      </c>
      <c r="L19316">
        <v>3</v>
      </c>
      <c r="M19316">
        <v>385</v>
      </c>
      <c r="N19316" t="s">
        <v>18</v>
      </c>
      <c r="O19316" s="1">
        <v>9.1540499999999994E-170</v>
      </c>
      <c r="P19316">
        <v>1552</v>
      </c>
    </row>
    <row r="19317" spans="1:16" x14ac:dyDescent="0.25">
      <c r="A19317" t="s">
        <v>28583</v>
      </c>
      <c r="B19317">
        <v>753</v>
      </c>
      <c r="C19317" s="3" t="str">
        <f>HYPERLINK("http://www.uniprot.org/uniprot/F6GTS8","tr|F6GTS8|F6GTS8_VITVI")</f>
        <v>tr|F6GTS8|F6GTS8_VITVI</v>
      </c>
      <c r="D19317" t="s">
        <v>28584</v>
      </c>
      <c r="E19317">
        <v>62.72</v>
      </c>
      <c r="F19317">
        <v>279</v>
      </c>
      <c r="G19317">
        <v>104</v>
      </c>
      <c r="H19317">
        <v>29</v>
      </c>
      <c r="I19317">
        <v>1</v>
      </c>
      <c r="J19317">
        <v>750</v>
      </c>
      <c r="K19317">
        <v>1</v>
      </c>
      <c r="L19317">
        <v>210</v>
      </c>
      <c r="M19317">
        <v>488</v>
      </c>
      <c r="N19317" t="s">
        <v>18</v>
      </c>
      <c r="O19317" s="1">
        <v>1.2938300000000001E-91</v>
      </c>
      <c r="P19317">
        <v>875</v>
      </c>
    </row>
    <row r="19318" spans="1:16" x14ac:dyDescent="0.25">
      <c r="A19318" t="s">
        <v>28585</v>
      </c>
      <c r="B19318">
        <v>576</v>
      </c>
      <c r="C19318" s="3" t="str">
        <f>HYPERLINK("http://www.uniprot.org/uniprot/K4BQT5","tr|K4BQT5|K4BQT5_SOLLC")</f>
        <v>tr|K4BQT5|K4BQT5_SOLLC</v>
      </c>
      <c r="D19318" t="s">
        <v>863</v>
      </c>
      <c r="E19318">
        <v>54.11</v>
      </c>
      <c r="F19318">
        <v>170</v>
      </c>
      <c r="G19318">
        <v>78</v>
      </c>
      <c r="H19318">
        <v>10</v>
      </c>
      <c r="I19318">
        <v>76</v>
      </c>
      <c r="J19318">
        <v>555</v>
      </c>
      <c r="K19318">
        <v>1</v>
      </c>
      <c r="L19318">
        <v>55</v>
      </c>
      <c r="M19318">
        <v>220</v>
      </c>
      <c r="N19318" t="s">
        <v>18</v>
      </c>
      <c r="O19318" s="1">
        <v>2.9598300000000001E-39</v>
      </c>
      <c r="P19318">
        <v>421</v>
      </c>
    </row>
    <row r="19319" spans="1:16" x14ac:dyDescent="0.25">
      <c r="A19319" t="s">
        <v>28586</v>
      </c>
      <c r="B19319">
        <v>798</v>
      </c>
      <c r="C19319" s="3" t="str">
        <f>HYPERLINK("http://www.uniprot.org/uniprot/M5X9E7","tr|M5X9E7|M5X9E7_PRUPE")</f>
        <v>tr|M5X9E7|M5X9E7_PRUPE</v>
      </c>
      <c r="D19319" t="s">
        <v>28514</v>
      </c>
      <c r="E19319">
        <v>43.79</v>
      </c>
      <c r="F19319">
        <v>153</v>
      </c>
      <c r="G19319">
        <v>86</v>
      </c>
      <c r="H19319">
        <v>0</v>
      </c>
      <c r="I19319">
        <v>7</v>
      </c>
      <c r="J19319">
        <v>465</v>
      </c>
      <c r="K19319">
        <v>1</v>
      </c>
      <c r="L19319">
        <v>83</v>
      </c>
      <c r="M19319">
        <v>234</v>
      </c>
      <c r="N19319" t="s">
        <v>18</v>
      </c>
      <c r="O19319" s="1">
        <v>6.8539300000000004E-33</v>
      </c>
      <c r="P19319">
        <v>369</v>
      </c>
    </row>
    <row r="19320" spans="1:16" x14ac:dyDescent="0.25">
      <c r="A19320" t="s">
        <v>28587</v>
      </c>
      <c r="B19320">
        <v>831</v>
      </c>
      <c r="C19320" s="3" t="str">
        <f>HYPERLINK("http://www.uniprot.org/uniprot/F8TRJ1","tr|F8TRJ1|F8TRJ1_9ROSA")</f>
        <v>tr|F8TRJ1|F8TRJ1_9ROSA</v>
      </c>
      <c r="D19320" t="s">
        <v>28588</v>
      </c>
      <c r="E19320">
        <v>93.84</v>
      </c>
      <c r="F19320">
        <v>276</v>
      </c>
      <c r="G19320">
        <v>17</v>
      </c>
      <c r="H19320">
        <v>0</v>
      </c>
      <c r="I19320">
        <v>1</v>
      </c>
      <c r="J19320">
        <v>828</v>
      </c>
      <c r="K19320">
        <v>1</v>
      </c>
      <c r="L19320">
        <v>186</v>
      </c>
      <c r="M19320">
        <v>461</v>
      </c>
      <c r="N19320" t="s">
        <v>18</v>
      </c>
      <c r="O19320" s="1">
        <v>9.1226799999999996E-148</v>
      </c>
      <c r="P19320">
        <v>1360</v>
      </c>
    </row>
    <row r="19321" spans="1:16" x14ac:dyDescent="0.25">
      <c r="A19321" t="s">
        <v>28589</v>
      </c>
      <c r="B19321">
        <v>597</v>
      </c>
      <c r="C19321" s="3" t="str">
        <f>HYPERLINK("http://www.uniprot.org/uniprot/A5AEG4","tr|A5AEG4|A5AEG4_VITVI")</f>
        <v>tr|A5AEG4|A5AEG4_VITVI</v>
      </c>
      <c r="D19321" t="s">
        <v>2698</v>
      </c>
      <c r="E19321">
        <v>70.459999999999994</v>
      </c>
      <c r="F19321">
        <v>193</v>
      </c>
      <c r="G19321">
        <v>57</v>
      </c>
      <c r="H19321">
        <v>0</v>
      </c>
      <c r="I19321">
        <v>1</v>
      </c>
      <c r="J19321">
        <v>579</v>
      </c>
      <c r="K19321">
        <v>1</v>
      </c>
      <c r="L19321">
        <v>140</v>
      </c>
      <c r="M19321">
        <v>332</v>
      </c>
      <c r="N19321" t="s">
        <v>18</v>
      </c>
      <c r="O19321" s="1">
        <v>1.2689700000000001E-75</v>
      </c>
      <c r="P19321">
        <v>735</v>
      </c>
    </row>
    <row r="19322" spans="1:16" x14ac:dyDescent="0.25">
      <c r="A19322" t="s">
        <v>28590</v>
      </c>
      <c r="B19322">
        <v>894</v>
      </c>
      <c r="C19322" s="3" t="str">
        <f>HYPERLINK("http://www.uniprot.org/uniprot/B7FIV1","tr|B7FIV1|B7FIV1_MEDTR")</f>
        <v>tr|B7FIV1|B7FIV1_MEDTR</v>
      </c>
      <c r="D19322" t="s">
        <v>581</v>
      </c>
      <c r="E19322">
        <v>91.58</v>
      </c>
      <c r="F19322">
        <v>297</v>
      </c>
      <c r="G19322">
        <v>25</v>
      </c>
      <c r="H19322">
        <v>0</v>
      </c>
      <c r="I19322">
        <v>1</v>
      </c>
      <c r="J19322">
        <v>891</v>
      </c>
      <c r="K19322">
        <v>1</v>
      </c>
      <c r="L19322">
        <v>1</v>
      </c>
      <c r="M19322">
        <v>296</v>
      </c>
      <c r="N19322" t="s">
        <v>18</v>
      </c>
      <c r="O19322" s="1">
        <v>6.7412999999999999E-155</v>
      </c>
      <c r="P19322">
        <v>1422</v>
      </c>
    </row>
    <row r="19323" spans="1:16" x14ac:dyDescent="0.25">
      <c r="A19323" t="s">
        <v>28591</v>
      </c>
      <c r="B19323">
        <v>594</v>
      </c>
      <c r="C19323" s="3" t="str">
        <f>HYPERLINK("http://www.uniprot.org/uniprot/K7M386","tr|K7M386|K7M386_SOYBN")</f>
        <v>tr|K7M386|K7M386_SOYBN</v>
      </c>
      <c r="D19323" t="s">
        <v>28</v>
      </c>
      <c r="E19323">
        <v>75.87</v>
      </c>
      <c r="F19323">
        <v>199</v>
      </c>
      <c r="G19323">
        <v>48</v>
      </c>
      <c r="H19323">
        <v>8</v>
      </c>
      <c r="I19323">
        <v>1</v>
      </c>
      <c r="J19323">
        <v>573</v>
      </c>
      <c r="K19323">
        <v>1</v>
      </c>
      <c r="L19323">
        <v>1</v>
      </c>
      <c r="M19323">
        <v>198</v>
      </c>
      <c r="N19323" t="s">
        <v>18</v>
      </c>
      <c r="O19323" s="1">
        <v>2.4303100000000001E-79</v>
      </c>
      <c r="P19323">
        <v>767</v>
      </c>
    </row>
    <row r="19324" spans="1:16" x14ac:dyDescent="0.25">
      <c r="A19324" t="s">
        <v>28592</v>
      </c>
      <c r="B19324">
        <v>2022</v>
      </c>
      <c r="C19324" s="3" t="str">
        <f>HYPERLINK("http://www.uniprot.org/uniprot/G7LI73","tr|G7LI73|G7LI73_MEDTR")</f>
        <v>tr|G7LI73|G7LI73_MEDTR</v>
      </c>
      <c r="D19324" t="s">
        <v>28593</v>
      </c>
      <c r="E19324">
        <v>85.65</v>
      </c>
      <c r="F19324">
        <v>676</v>
      </c>
      <c r="G19324">
        <v>97</v>
      </c>
      <c r="H19324">
        <v>3</v>
      </c>
      <c r="I19324">
        <v>1</v>
      </c>
      <c r="J19324">
        <v>2019</v>
      </c>
      <c r="K19324">
        <v>1</v>
      </c>
      <c r="L19324">
        <v>1</v>
      </c>
      <c r="M19324">
        <v>673</v>
      </c>
      <c r="N19324" t="s">
        <v>18</v>
      </c>
      <c r="O19324">
        <v>0</v>
      </c>
      <c r="P19324">
        <v>2907</v>
      </c>
    </row>
    <row r="19325" spans="1:16" x14ac:dyDescent="0.25">
      <c r="A19325" t="s">
        <v>28594</v>
      </c>
      <c r="B19325">
        <v>1314</v>
      </c>
      <c r="C19325" s="3" t="str">
        <f>HYPERLINK("http://www.uniprot.org/uniprot/A5B592","tr|A5B592|A5B592_VITVI")</f>
        <v>tr|A5B592|A5B592_VITVI</v>
      </c>
      <c r="D19325" t="s">
        <v>250</v>
      </c>
      <c r="E19325">
        <v>29.72</v>
      </c>
      <c r="F19325">
        <v>323</v>
      </c>
      <c r="G19325">
        <v>227</v>
      </c>
      <c r="H19325">
        <v>11</v>
      </c>
      <c r="I19325">
        <v>1</v>
      </c>
      <c r="J19325">
        <v>936</v>
      </c>
      <c r="K19325">
        <v>1</v>
      </c>
      <c r="L19325">
        <v>1094</v>
      </c>
      <c r="M19325">
        <v>1408</v>
      </c>
      <c r="N19325" t="s">
        <v>18</v>
      </c>
      <c r="O19325" s="1">
        <v>2.10203E-29</v>
      </c>
      <c r="P19325">
        <v>342</v>
      </c>
    </row>
    <row r="19326" spans="1:16" x14ac:dyDescent="0.25">
      <c r="A19326" t="s">
        <v>28595</v>
      </c>
      <c r="B19326">
        <v>1839</v>
      </c>
      <c r="C19326" s="3" t="str">
        <f>HYPERLINK("http://www.uniprot.org/uniprot/I1N5J7","tr|I1N5J7|I1N5J7_SOYBN")</f>
        <v>tr|I1N5J7|I1N5J7_SOYBN</v>
      </c>
      <c r="D19326" t="s">
        <v>28</v>
      </c>
      <c r="E19326">
        <v>77.319999999999993</v>
      </c>
      <c r="F19326">
        <v>635</v>
      </c>
      <c r="G19326">
        <v>144</v>
      </c>
      <c r="H19326">
        <v>23</v>
      </c>
      <c r="I19326">
        <v>1</v>
      </c>
      <c r="J19326">
        <v>1836</v>
      </c>
      <c r="K19326">
        <v>1</v>
      </c>
      <c r="L19326">
        <v>1</v>
      </c>
      <c r="M19326">
        <v>612</v>
      </c>
      <c r="N19326" t="s">
        <v>18</v>
      </c>
      <c r="O19326">
        <v>0</v>
      </c>
      <c r="P19326">
        <v>2471</v>
      </c>
    </row>
    <row r="19327" spans="1:16" x14ac:dyDescent="0.25">
      <c r="A19327" t="s">
        <v>28596</v>
      </c>
      <c r="B19327">
        <v>1248</v>
      </c>
      <c r="C19327" s="3" t="str">
        <f>HYPERLINK("http://www.uniprot.org/uniprot/I1JEF4","tr|I1JEF4|I1JEF4_SOYBN")</f>
        <v>tr|I1JEF4|I1JEF4_SOYBN</v>
      </c>
      <c r="D19327" t="s">
        <v>28</v>
      </c>
      <c r="E19327">
        <v>78.069999999999993</v>
      </c>
      <c r="F19327">
        <v>415</v>
      </c>
      <c r="G19327">
        <v>91</v>
      </c>
      <c r="H19327">
        <v>0</v>
      </c>
      <c r="I19327">
        <v>1</v>
      </c>
      <c r="J19327">
        <v>1245</v>
      </c>
      <c r="K19327">
        <v>1</v>
      </c>
      <c r="L19327">
        <v>1</v>
      </c>
      <c r="M19327">
        <v>414</v>
      </c>
      <c r="N19327" t="s">
        <v>18</v>
      </c>
      <c r="O19327" s="1">
        <v>2.07446E-180</v>
      </c>
      <c r="P19327">
        <v>1644</v>
      </c>
    </row>
    <row r="19328" spans="1:16" x14ac:dyDescent="0.25">
      <c r="A19328" t="s">
        <v>28597</v>
      </c>
      <c r="B19328">
        <v>843</v>
      </c>
      <c r="C19328" s="3" t="str">
        <f>HYPERLINK("http://www.uniprot.org/uniprot/G7KYP9","tr|G7KYP9|G7KYP9_MEDTR")</f>
        <v>tr|G7KYP9|G7KYP9_MEDTR</v>
      </c>
      <c r="D19328" t="s">
        <v>7860</v>
      </c>
      <c r="E19328">
        <v>93.59</v>
      </c>
      <c r="F19328">
        <v>281</v>
      </c>
      <c r="G19328">
        <v>18</v>
      </c>
      <c r="H19328">
        <v>1</v>
      </c>
      <c r="I19328">
        <v>1</v>
      </c>
      <c r="J19328">
        <v>840</v>
      </c>
      <c r="K19328">
        <v>1</v>
      </c>
      <c r="L19328">
        <v>2</v>
      </c>
      <c r="M19328">
        <v>282</v>
      </c>
      <c r="N19328" t="s">
        <v>18</v>
      </c>
      <c r="O19328" s="1">
        <v>4.7518099999999999E-152</v>
      </c>
      <c r="P19328">
        <v>1397</v>
      </c>
    </row>
    <row r="19329" spans="1:16" x14ac:dyDescent="0.25">
      <c r="A19329" t="s">
        <v>28598</v>
      </c>
      <c r="B19329">
        <v>978</v>
      </c>
      <c r="C19329" s="3" t="str">
        <f>HYPERLINK("http://www.uniprot.org/uniprot/G7KSC8","tr|G7KSC8|G7KSC8_MEDTR")</f>
        <v>tr|G7KSC8|G7KSC8_MEDTR</v>
      </c>
      <c r="D19329" t="s">
        <v>28599</v>
      </c>
      <c r="E19329">
        <v>61.29</v>
      </c>
      <c r="F19329">
        <v>354</v>
      </c>
      <c r="G19329">
        <v>137</v>
      </c>
      <c r="H19329">
        <v>32</v>
      </c>
      <c r="I19329">
        <v>10</v>
      </c>
      <c r="J19329">
        <v>975</v>
      </c>
      <c r="K19329">
        <v>1</v>
      </c>
      <c r="L19329">
        <v>1</v>
      </c>
      <c r="M19329">
        <v>350</v>
      </c>
      <c r="N19329" t="s">
        <v>18</v>
      </c>
      <c r="O19329" s="1">
        <v>9.1396200000000007E-103</v>
      </c>
      <c r="P19329">
        <v>973</v>
      </c>
    </row>
    <row r="19330" spans="1:16" x14ac:dyDescent="0.25">
      <c r="A19330" t="s">
        <v>28600</v>
      </c>
      <c r="B19330">
        <v>2703</v>
      </c>
      <c r="C19330" s="3" t="str">
        <f>HYPERLINK("http://www.uniprot.org/uniprot/G7I6Q0","tr|G7I6Q0|G7I6Q0_MEDTR")</f>
        <v>tr|G7I6Q0|G7I6Q0_MEDTR</v>
      </c>
      <c r="D19330" t="s">
        <v>8113</v>
      </c>
      <c r="E19330">
        <v>76.989999999999995</v>
      </c>
      <c r="F19330">
        <v>804</v>
      </c>
      <c r="G19330">
        <v>185</v>
      </c>
      <c r="H19330">
        <v>16</v>
      </c>
      <c r="I19330">
        <v>172</v>
      </c>
      <c r="J19330">
        <v>2535</v>
      </c>
      <c r="K19330">
        <v>1</v>
      </c>
      <c r="L19330">
        <v>120</v>
      </c>
      <c r="M19330">
        <v>921</v>
      </c>
      <c r="N19330" t="s">
        <v>18</v>
      </c>
      <c r="O19330">
        <v>0</v>
      </c>
      <c r="P19330">
        <v>3132</v>
      </c>
    </row>
    <row r="19331" spans="1:16" x14ac:dyDescent="0.25">
      <c r="A19331" t="s">
        <v>28601</v>
      </c>
      <c r="B19331">
        <v>1503</v>
      </c>
      <c r="C19331" s="3" t="str">
        <f>HYPERLINK("http://www.uniprot.org/uniprot/G7ID54","tr|G7ID54|G7ID54_MEDTR")</f>
        <v>tr|G7ID54|G7ID54_MEDTR</v>
      </c>
      <c r="D19331" t="s">
        <v>28602</v>
      </c>
      <c r="E19331">
        <v>77.64</v>
      </c>
      <c r="F19331">
        <v>501</v>
      </c>
      <c r="G19331">
        <v>112</v>
      </c>
      <c r="H19331">
        <v>3</v>
      </c>
      <c r="I19331">
        <v>1</v>
      </c>
      <c r="J19331">
        <v>1494</v>
      </c>
      <c r="K19331">
        <v>1</v>
      </c>
      <c r="L19331">
        <v>1</v>
      </c>
      <c r="M19331">
        <v>499</v>
      </c>
      <c r="N19331" t="s">
        <v>18</v>
      </c>
      <c r="O19331">
        <v>0</v>
      </c>
      <c r="P19331">
        <v>2108</v>
      </c>
    </row>
    <row r="19332" spans="1:16" x14ac:dyDescent="0.25">
      <c r="A19332" t="s">
        <v>28603</v>
      </c>
      <c r="B19332">
        <v>1569</v>
      </c>
      <c r="C19332" s="3" t="str">
        <f>HYPERLINK("http://www.uniprot.org/uniprot/G7I9W8","tr|G7I9W8|G7I9W8_MEDTR")</f>
        <v>tr|G7I9W8|G7I9W8_MEDTR</v>
      </c>
      <c r="D19332" t="s">
        <v>28604</v>
      </c>
      <c r="E19332">
        <v>80.849999999999994</v>
      </c>
      <c r="F19332">
        <v>517</v>
      </c>
      <c r="G19332">
        <v>99</v>
      </c>
      <c r="H19332">
        <v>1</v>
      </c>
      <c r="I19332">
        <v>19</v>
      </c>
      <c r="J19332">
        <v>1566</v>
      </c>
      <c r="K19332">
        <v>1</v>
      </c>
      <c r="L19332">
        <v>37</v>
      </c>
      <c r="M19332">
        <v>551</v>
      </c>
      <c r="N19332" t="s">
        <v>18</v>
      </c>
      <c r="O19332">
        <v>0</v>
      </c>
      <c r="P19332">
        <v>2254</v>
      </c>
    </row>
    <row r="19333" spans="1:16" x14ac:dyDescent="0.25">
      <c r="A19333" t="s">
        <v>28605</v>
      </c>
      <c r="B19333">
        <v>3156</v>
      </c>
      <c r="C19333" s="3" t="str">
        <f>HYPERLINK("http://www.uniprot.org/uniprot/Q710T7","tr|Q710T7|Q710T7_POPDE")</f>
        <v>tr|Q710T7|Q710T7_POPDE</v>
      </c>
      <c r="D19333" t="s">
        <v>1150</v>
      </c>
      <c r="E19333">
        <v>71.41</v>
      </c>
      <c r="F19333">
        <v>1060</v>
      </c>
      <c r="G19333">
        <v>303</v>
      </c>
      <c r="H19333">
        <v>14</v>
      </c>
      <c r="I19333">
        <v>1</v>
      </c>
      <c r="J19333">
        <v>3138</v>
      </c>
      <c r="K19333">
        <v>1</v>
      </c>
      <c r="L19333">
        <v>322</v>
      </c>
      <c r="M19333">
        <v>1377</v>
      </c>
      <c r="N19333" t="s">
        <v>18</v>
      </c>
      <c r="O19333">
        <v>0</v>
      </c>
      <c r="P19333">
        <v>3847</v>
      </c>
    </row>
    <row r="19334" spans="1:16" x14ac:dyDescent="0.25">
      <c r="A19334" t="s">
        <v>28606</v>
      </c>
      <c r="B19334">
        <v>1260</v>
      </c>
      <c r="C19334" s="3" t="str">
        <f>HYPERLINK("http://www.uniprot.org/uniprot/G7J7J6","tr|G7J7J6|G7J7J6_MEDTR")</f>
        <v>tr|G7J7J6|G7J7J6_MEDTR</v>
      </c>
      <c r="D19334" t="s">
        <v>28572</v>
      </c>
      <c r="E19334">
        <v>74.819999999999993</v>
      </c>
      <c r="F19334">
        <v>437</v>
      </c>
      <c r="G19334">
        <v>110</v>
      </c>
      <c r="H19334">
        <v>19</v>
      </c>
      <c r="I19334">
        <v>1</v>
      </c>
      <c r="J19334">
        <v>1254</v>
      </c>
      <c r="K19334">
        <v>1</v>
      </c>
      <c r="L19334">
        <v>1</v>
      </c>
      <c r="M19334">
        <v>433</v>
      </c>
      <c r="N19334" t="s">
        <v>18</v>
      </c>
      <c r="O19334">
        <v>0</v>
      </c>
      <c r="P19334">
        <v>1698</v>
      </c>
    </row>
    <row r="19335" spans="1:16" x14ac:dyDescent="0.25">
      <c r="A19335" t="s">
        <v>28607</v>
      </c>
      <c r="B19335">
        <v>753</v>
      </c>
      <c r="C19335" s="3" t="str">
        <f>HYPERLINK("http://www.uniprot.org/uniprot/I1M8G0","tr|I1M8G0|I1M8G0_SOYBN")</f>
        <v>tr|I1M8G0|I1M8G0_SOYBN</v>
      </c>
      <c r="D19335" t="s">
        <v>71</v>
      </c>
      <c r="E19335">
        <v>70.510000000000005</v>
      </c>
      <c r="F19335">
        <v>251</v>
      </c>
      <c r="G19335">
        <v>74</v>
      </c>
      <c r="H19335">
        <v>1</v>
      </c>
      <c r="I19335">
        <v>1</v>
      </c>
      <c r="J19335">
        <v>750</v>
      </c>
      <c r="K19335">
        <v>1</v>
      </c>
      <c r="L19335">
        <v>1</v>
      </c>
      <c r="M19335">
        <v>251</v>
      </c>
      <c r="N19335" t="s">
        <v>18</v>
      </c>
      <c r="O19335" s="1">
        <v>3.2825799999999999E-103</v>
      </c>
      <c r="P19335">
        <v>975</v>
      </c>
    </row>
    <row r="19336" spans="1:16" x14ac:dyDescent="0.25">
      <c r="A19336" t="s">
        <v>28608</v>
      </c>
      <c r="B19336">
        <v>1173</v>
      </c>
      <c r="C19336" s="3" t="str">
        <f>HYPERLINK("http://www.uniprot.org/uniprot/C7FDI5","tr|C7FDI5|C7FDI5_SOYBN")</f>
        <v>tr|C7FDI5|C7FDI5_SOYBN</v>
      </c>
      <c r="D19336" t="s">
        <v>717</v>
      </c>
      <c r="E19336">
        <v>50.26</v>
      </c>
      <c r="F19336">
        <v>372</v>
      </c>
      <c r="G19336">
        <v>185</v>
      </c>
      <c r="H19336">
        <v>4</v>
      </c>
      <c r="I19336">
        <v>1</v>
      </c>
      <c r="J19336">
        <v>1104</v>
      </c>
      <c r="K19336">
        <v>1</v>
      </c>
      <c r="L19336">
        <v>694</v>
      </c>
      <c r="M19336">
        <v>1060</v>
      </c>
      <c r="N19336" t="s">
        <v>18</v>
      </c>
      <c r="O19336" s="1">
        <v>5.4667399999999996E-103</v>
      </c>
      <c r="P19336">
        <v>976</v>
      </c>
    </row>
    <row r="19337" spans="1:16" x14ac:dyDescent="0.25">
      <c r="A19337" t="s">
        <v>28609</v>
      </c>
      <c r="B19337">
        <v>2022</v>
      </c>
      <c r="C19337" s="3" t="str">
        <f>HYPERLINK("http://www.uniprot.org/uniprot/I1K3A1","tr|I1K3A1|I1K3A1_SOYBN")</f>
        <v>tr|I1K3A1|I1K3A1_SOYBN</v>
      </c>
      <c r="D19337" t="s">
        <v>28</v>
      </c>
      <c r="E19337">
        <v>61.63</v>
      </c>
      <c r="F19337">
        <v>696</v>
      </c>
      <c r="G19337">
        <v>267</v>
      </c>
      <c r="H19337">
        <v>43</v>
      </c>
      <c r="I19337">
        <v>61</v>
      </c>
      <c r="J19337">
        <v>2019</v>
      </c>
      <c r="K19337">
        <v>1</v>
      </c>
      <c r="L19337">
        <v>25</v>
      </c>
      <c r="M19337">
        <v>716</v>
      </c>
      <c r="N19337" t="s">
        <v>18</v>
      </c>
      <c r="O19337">
        <v>0</v>
      </c>
      <c r="P19337">
        <v>2019</v>
      </c>
    </row>
    <row r="19338" spans="1:16" x14ac:dyDescent="0.25">
      <c r="A19338" t="s">
        <v>28610</v>
      </c>
      <c r="B19338">
        <v>2124</v>
      </c>
      <c r="C19338" s="3" t="str">
        <f>HYPERLINK("http://www.uniprot.org/uniprot/G7L803","tr|G7L803|G7L803_MEDTR")</f>
        <v>tr|G7L803|G7L803_MEDTR</v>
      </c>
      <c r="D19338" t="s">
        <v>28611</v>
      </c>
      <c r="E19338">
        <v>78.53</v>
      </c>
      <c r="F19338">
        <v>750</v>
      </c>
      <c r="G19338">
        <v>161</v>
      </c>
      <c r="H19338">
        <v>62</v>
      </c>
      <c r="I19338">
        <v>1</v>
      </c>
      <c r="J19338">
        <v>2064</v>
      </c>
      <c r="K19338">
        <v>1</v>
      </c>
      <c r="L19338">
        <v>1</v>
      </c>
      <c r="M19338">
        <v>750</v>
      </c>
      <c r="N19338" t="s">
        <v>18</v>
      </c>
      <c r="O19338">
        <v>0</v>
      </c>
      <c r="P19338">
        <v>2992</v>
      </c>
    </row>
    <row r="19339" spans="1:16" x14ac:dyDescent="0.25">
      <c r="A19339" t="s">
        <v>28612</v>
      </c>
      <c r="B19339">
        <v>468</v>
      </c>
      <c r="C19339" s="3" t="str">
        <f>HYPERLINK("http://www.uniprot.org/uniprot/C6SVX0","tr|C6SVX0|C6SVX0_SOYBN")</f>
        <v>tr|C6SVX0|C6SVX0_SOYBN</v>
      </c>
      <c r="D19339" t="s">
        <v>897</v>
      </c>
      <c r="E19339">
        <v>84.47</v>
      </c>
      <c r="F19339">
        <v>161</v>
      </c>
      <c r="G19339">
        <v>25</v>
      </c>
      <c r="H19339">
        <v>6</v>
      </c>
      <c r="I19339">
        <v>1</v>
      </c>
      <c r="J19339">
        <v>465</v>
      </c>
      <c r="K19339">
        <v>1</v>
      </c>
      <c r="L19339">
        <v>1</v>
      </c>
      <c r="M19339">
        <v>161</v>
      </c>
      <c r="N19339" t="s">
        <v>18</v>
      </c>
      <c r="O19339" s="1">
        <v>4.4954200000000003E-75</v>
      </c>
      <c r="P19339">
        <v>729</v>
      </c>
    </row>
    <row r="19340" spans="1:16" x14ac:dyDescent="0.25">
      <c r="A19340" t="s">
        <v>28613</v>
      </c>
      <c r="B19340">
        <v>315</v>
      </c>
      <c r="C19340" s="3" t="str">
        <f>HYPERLINK("http://www.uniprot.org/uniprot/K7L7X4","tr|K7L7X4|K7L7X4_SOYBN")</f>
        <v>tr|K7L7X4|K7L7X4_SOYBN</v>
      </c>
      <c r="D19340" t="s">
        <v>28</v>
      </c>
      <c r="E19340">
        <v>61.34</v>
      </c>
      <c r="F19340">
        <v>119</v>
      </c>
      <c r="G19340">
        <v>46</v>
      </c>
      <c r="H19340">
        <v>15</v>
      </c>
      <c r="I19340">
        <v>1</v>
      </c>
      <c r="J19340">
        <v>312</v>
      </c>
      <c r="K19340">
        <v>1</v>
      </c>
      <c r="L19340">
        <v>1</v>
      </c>
      <c r="M19340">
        <v>112</v>
      </c>
      <c r="N19340" t="s">
        <v>18</v>
      </c>
      <c r="O19340" s="1">
        <v>7.0315400000000001E-28</v>
      </c>
      <c r="P19340">
        <v>322</v>
      </c>
    </row>
    <row r="19341" spans="1:16" x14ac:dyDescent="0.25">
      <c r="A19341" t="s">
        <v>28614</v>
      </c>
      <c r="B19341">
        <v>471</v>
      </c>
      <c r="C19341" s="3" t="str">
        <f>HYPERLINK("http://www.uniprot.org/uniprot/G7JVH8","tr|G7JVH8|G7JVH8_MEDTR")</f>
        <v>tr|G7JVH8|G7JVH8_MEDTR</v>
      </c>
      <c r="D19341" t="s">
        <v>28615</v>
      </c>
      <c r="E19341">
        <v>65.64</v>
      </c>
      <c r="F19341">
        <v>131</v>
      </c>
      <c r="G19341">
        <v>45</v>
      </c>
      <c r="H19341">
        <v>24</v>
      </c>
      <c r="I19341">
        <v>145</v>
      </c>
      <c r="J19341">
        <v>465</v>
      </c>
      <c r="K19341">
        <v>1</v>
      </c>
      <c r="L19341">
        <v>42</v>
      </c>
      <c r="M19341">
        <v>168</v>
      </c>
      <c r="N19341" t="s">
        <v>18</v>
      </c>
      <c r="O19341" s="1">
        <v>6.7621100000000003E-31</v>
      </c>
      <c r="P19341">
        <v>348</v>
      </c>
    </row>
    <row r="19342" spans="1:16" x14ac:dyDescent="0.25">
      <c r="A19342" t="s">
        <v>28616</v>
      </c>
      <c r="B19342">
        <v>1947</v>
      </c>
      <c r="C19342" s="3" t="str">
        <f>HYPERLINK("http://www.uniprot.org/uniprot/B9I6R5","tr|B9I6R5|B9I6R5_POPTR")</f>
        <v>tr|B9I6R5|B9I6R5_POPTR</v>
      </c>
      <c r="D19342" t="s">
        <v>28617</v>
      </c>
      <c r="E19342">
        <v>60.25</v>
      </c>
      <c r="F19342">
        <v>624</v>
      </c>
      <c r="G19342">
        <v>248</v>
      </c>
      <c r="H19342">
        <v>1</v>
      </c>
      <c r="I19342">
        <v>28</v>
      </c>
      <c r="J19342">
        <v>1896</v>
      </c>
      <c r="K19342">
        <v>1</v>
      </c>
      <c r="L19342">
        <v>6</v>
      </c>
      <c r="M19342">
        <v>575</v>
      </c>
      <c r="N19342" t="s">
        <v>18</v>
      </c>
      <c r="O19342">
        <v>0</v>
      </c>
      <c r="P19342">
        <v>1867</v>
      </c>
    </row>
    <row r="19343" spans="1:16" x14ac:dyDescent="0.25">
      <c r="A19343" t="s">
        <v>28618</v>
      </c>
      <c r="B19343">
        <v>552</v>
      </c>
      <c r="C19343" s="3" t="str">
        <f>HYPERLINK("http://www.uniprot.org/uniprot/C6T021","tr|C6T021|C6T021_SOYBN")</f>
        <v>tr|C6T021|C6T021_SOYBN</v>
      </c>
      <c r="D19343" t="s">
        <v>210</v>
      </c>
      <c r="E19343">
        <v>72.13</v>
      </c>
      <c r="F19343">
        <v>183</v>
      </c>
      <c r="G19343">
        <v>51</v>
      </c>
      <c r="H19343">
        <v>0</v>
      </c>
      <c r="I19343">
        <v>1</v>
      </c>
      <c r="J19343">
        <v>549</v>
      </c>
      <c r="K19343">
        <v>1</v>
      </c>
      <c r="L19343">
        <v>1</v>
      </c>
      <c r="M19343">
        <v>182</v>
      </c>
      <c r="N19343" t="s">
        <v>18</v>
      </c>
      <c r="O19343" s="1">
        <v>1.01195E-67</v>
      </c>
      <c r="P19343">
        <v>666</v>
      </c>
    </row>
    <row r="19344" spans="1:16" x14ac:dyDescent="0.25">
      <c r="A19344" t="s">
        <v>28619</v>
      </c>
      <c r="B19344">
        <v>1068</v>
      </c>
      <c r="C19344" s="3" t="str">
        <f>HYPERLINK("http://www.uniprot.org/uniprot/G7K801","tr|G7K801|G7K801_MEDTR")</f>
        <v>tr|G7K801|G7K801_MEDTR</v>
      </c>
      <c r="D19344" t="s">
        <v>28620</v>
      </c>
      <c r="E19344">
        <v>86.51</v>
      </c>
      <c r="F19344">
        <v>356</v>
      </c>
      <c r="G19344">
        <v>48</v>
      </c>
      <c r="H19344">
        <v>1</v>
      </c>
      <c r="I19344">
        <v>1</v>
      </c>
      <c r="J19344">
        <v>1065</v>
      </c>
      <c r="K19344">
        <v>1</v>
      </c>
      <c r="L19344">
        <v>1</v>
      </c>
      <c r="M19344">
        <v>351</v>
      </c>
      <c r="N19344" t="s">
        <v>18</v>
      </c>
      <c r="O19344" s="1">
        <v>4.0601900000000002E-171</v>
      </c>
      <c r="P19344">
        <v>1563</v>
      </c>
    </row>
    <row r="19345" spans="1:16" x14ac:dyDescent="0.25">
      <c r="A19345" t="s">
        <v>28621</v>
      </c>
      <c r="B19345">
        <v>1374</v>
      </c>
      <c r="C19345" s="3" t="str">
        <f>HYPERLINK("http://www.uniprot.org/uniprot/G7KPS2","tr|G7KPS2|G7KPS2_MEDTR")</f>
        <v>tr|G7KPS2|G7KPS2_MEDTR</v>
      </c>
      <c r="D19345" t="s">
        <v>28622</v>
      </c>
      <c r="E19345">
        <v>65.69</v>
      </c>
      <c r="F19345">
        <v>478</v>
      </c>
      <c r="G19345">
        <v>164</v>
      </c>
      <c r="H19345">
        <v>21</v>
      </c>
      <c r="I19345">
        <v>1</v>
      </c>
      <c r="J19345">
        <v>1371</v>
      </c>
      <c r="K19345">
        <v>1</v>
      </c>
      <c r="L19345">
        <v>1</v>
      </c>
      <c r="M19345">
        <v>470</v>
      </c>
      <c r="N19345" t="s">
        <v>18</v>
      </c>
      <c r="O19345" s="1">
        <v>1.35018E-175</v>
      </c>
      <c r="P19345">
        <v>1603</v>
      </c>
    </row>
    <row r="19346" spans="1:16" x14ac:dyDescent="0.25">
      <c r="A19346" t="s">
        <v>28623</v>
      </c>
      <c r="B19346">
        <v>645</v>
      </c>
      <c r="C19346" s="3" t="str">
        <f>HYPERLINK("http://www.uniprot.org/uniprot/K7MNX2","tr|K7MNX2|K7MNX2_SOYBN")</f>
        <v>tr|K7MNX2|K7MNX2_SOYBN</v>
      </c>
      <c r="D19346" t="s">
        <v>28</v>
      </c>
      <c r="E19346">
        <v>30.68</v>
      </c>
      <c r="F19346">
        <v>176</v>
      </c>
      <c r="G19346">
        <v>122</v>
      </c>
      <c r="H19346">
        <v>2</v>
      </c>
      <c r="I19346">
        <v>121</v>
      </c>
      <c r="J19346">
        <v>642</v>
      </c>
      <c r="K19346">
        <v>1</v>
      </c>
      <c r="L19346">
        <v>277</v>
      </c>
      <c r="M19346">
        <v>445</v>
      </c>
      <c r="N19346" t="s">
        <v>18</v>
      </c>
      <c r="O19346" s="1">
        <v>9.3899900000000001E-12</v>
      </c>
      <c r="P19346">
        <v>185</v>
      </c>
    </row>
    <row r="19347" spans="1:16" x14ac:dyDescent="0.25">
      <c r="A19347" t="s">
        <v>28624</v>
      </c>
      <c r="B19347">
        <v>249</v>
      </c>
      <c r="C19347" s="3" t="str">
        <f>HYPERLINK("http://www.uniprot.org/uniprot/Q949K8","tr|Q949K8|Q949K8_CICAR")</f>
        <v>tr|Q949K8|Q949K8_CICAR</v>
      </c>
      <c r="D19347" t="s">
        <v>55</v>
      </c>
      <c r="E19347">
        <v>77.63</v>
      </c>
      <c r="F19347">
        <v>76</v>
      </c>
      <c r="G19347">
        <v>17</v>
      </c>
      <c r="H19347">
        <v>2</v>
      </c>
      <c r="I19347">
        <v>1</v>
      </c>
      <c r="J19347">
        <v>222</v>
      </c>
      <c r="K19347">
        <v>1</v>
      </c>
      <c r="L19347">
        <v>22</v>
      </c>
      <c r="M19347">
        <v>97</v>
      </c>
      <c r="N19347" t="s">
        <v>18</v>
      </c>
      <c r="O19347" s="1">
        <v>1.06536E-23</v>
      </c>
      <c r="P19347">
        <v>286</v>
      </c>
    </row>
    <row r="19348" spans="1:16" x14ac:dyDescent="0.25">
      <c r="A19348" t="s">
        <v>28625</v>
      </c>
      <c r="B19348">
        <v>1305</v>
      </c>
      <c r="C19348" s="3" t="str">
        <f>HYPERLINK("http://www.uniprot.org/uniprot/K7LJ32","tr|K7LJ32|K7LJ32_SOYBN")</f>
        <v>tr|K7LJ32|K7LJ32_SOYBN</v>
      </c>
      <c r="D19348" t="s">
        <v>28</v>
      </c>
      <c r="E19348">
        <v>71.55</v>
      </c>
      <c r="F19348">
        <v>436</v>
      </c>
      <c r="G19348">
        <v>124</v>
      </c>
      <c r="H19348">
        <v>2</v>
      </c>
      <c r="I19348">
        <v>1</v>
      </c>
      <c r="J19348">
        <v>1302</v>
      </c>
      <c r="K19348">
        <v>1</v>
      </c>
      <c r="L19348">
        <v>7</v>
      </c>
      <c r="M19348">
        <v>437</v>
      </c>
      <c r="N19348" t="s">
        <v>18</v>
      </c>
      <c r="O19348">
        <v>0</v>
      </c>
      <c r="P19348">
        <v>1658</v>
      </c>
    </row>
    <row r="19349" spans="1:16" x14ac:dyDescent="0.25">
      <c r="A19349" t="s">
        <v>28626</v>
      </c>
      <c r="B19349">
        <v>174</v>
      </c>
      <c r="C19349" s="3" t="str">
        <f>HYPERLINK("http://www.uniprot.org/uniprot/I3SIM9","tr|I3SIM9|I3SIM9_MEDTR")</f>
        <v>tr|I3SIM9|I3SIM9_MEDTR</v>
      </c>
      <c r="D19349" t="s">
        <v>386</v>
      </c>
      <c r="E19349">
        <v>94.64</v>
      </c>
      <c r="F19349">
        <v>56</v>
      </c>
      <c r="G19349">
        <v>3</v>
      </c>
      <c r="H19349">
        <v>0</v>
      </c>
      <c r="I19349">
        <v>1</v>
      </c>
      <c r="J19349">
        <v>168</v>
      </c>
      <c r="K19349">
        <v>1</v>
      </c>
      <c r="L19349">
        <v>60</v>
      </c>
      <c r="M19349">
        <v>115</v>
      </c>
      <c r="N19349" t="s">
        <v>18</v>
      </c>
      <c r="O19349" s="1">
        <v>2.66145E-22</v>
      </c>
      <c r="P19349">
        <v>274</v>
      </c>
    </row>
    <row r="19350" spans="1:16" x14ac:dyDescent="0.25">
      <c r="A19350" t="s">
        <v>28627</v>
      </c>
      <c r="B19350">
        <v>3498</v>
      </c>
      <c r="C19350" s="3" t="str">
        <f>HYPERLINK("http://www.uniprot.org/uniprot/G7IU57","tr|G7IU57|G7IU57_MEDTR")</f>
        <v>tr|G7IU57|G7IU57_MEDTR</v>
      </c>
      <c r="D19350" t="s">
        <v>28628</v>
      </c>
      <c r="E19350">
        <v>90.58</v>
      </c>
      <c r="F19350">
        <v>1168</v>
      </c>
      <c r="G19350">
        <v>110</v>
      </c>
      <c r="H19350">
        <v>3</v>
      </c>
      <c r="I19350">
        <v>1</v>
      </c>
      <c r="J19350">
        <v>3495</v>
      </c>
      <c r="K19350">
        <v>1</v>
      </c>
      <c r="L19350">
        <v>1</v>
      </c>
      <c r="M19350">
        <v>1166</v>
      </c>
      <c r="N19350" t="s">
        <v>18</v>
      </c>
      <c r="O19350">
        <v>0</v>
      </c>
      <c r="P19350">
        <v>5386</v>
      </c>
    </row>
    <row r="19351" spans="1:16" x14ac:dyDescent="0.25">
      <c r="A19351" t="s">
        <v>28629</v>
      </c>
      <c r="B19351">
        <v>1173</v>
      </c>
      <c r="C19351" s="3" t="str">
        <f>HYPERLINK("http://www.uniprot.org/uniprot/C7FDI5","tr|C7FDI5|C7FDI5_SOYBN")</f>
        <v>tr|C7FDI5|C7FDI5_SOYBN</v>
      </c>
      <c r="D19351" t="s">
        <v>717</v>
      </c>
      <c r="E19351">
        <v>50.26</v>
      </c>
      <c r="F19351">
        <v>372</v>
      </c>
      <c r="G19351">
        <v>185</v>
      </c>
      <c r="H19351">
        <v>4</v>
      </c>
      <c r="I19351">
        <v>1</v>
      </c>
      <c r="J19351">
        <v>1104</v>
      </c>
      <c r="K19351">
        <v>1</v>
      </c>
      <c r="L19351">
        <v>694</v>
      </c>
      <c r="M19351">
        <v>1060</v>
      </c>
      <c r="N19351" t="s">
        <v>18</v>
      </c>
      <c r="O19351" s="1">
        <v>5.4667399999999996E-103</v>
      </c>
      <c r="P19351">
        <v>976</v>
      </c>
    </row>
    <row r="19352" spans="1:16" x14ac:dyDescent="0.25">
      <c r="A19352" t="s">
        <v>28630</v>
      </c>
      <c r="B19352">
        <v>708</v>
      </c>
      <c r="C19352" s="3" t="str">
        <f>HYPERLINK("http://www.uniprot.org/uniprot/I3SRA1","tr|I3SRA1|I3SRA1_MEDTR")</f>
        <v>tr|I3SRA1|I3SRA1_MEDTR</v>
      </c>
      <c r="D19352" t="s">
        <v>22</v>
      </c>
      <c r="E19352">
        <v>84.25</v>
      </c>
      <c r="F19352">
        <v>235</v>
      </c>
      <c r="G19352">
        <v>37</v>
      </c>
      <c r="H19352">
        <v>0</v>
      </c>
      <c r="I19352">
        <v>1</v>
      </c>
      <c r="J19352">
        <v>705</v>
      </c>
      <c r="K19352">
        <v>1</v>
      </c>
      <c r="L19352">
        <v>79</v>
      </c>
      <c r="M19352">
        <v>313</v>
      </c>
      <c r="N19352" t="s">
        <v>18</v>
      </c>
      <c r="O19352" s="1">
        <v>5.9854200000000003E-109</v>
      </c>
      <c r="P19352">
        <v>1024</v>
      </c>
    </row>
    <row r="19353" spans="1:16" x14ac:dyDescent="0.25">
      <c r="A19353" t="s">
        <v>28631</v>
      </c>
      <c r="B19353">
        <v>714</v>
      </c>
      <c r="C19353" s="3" t="str">
        <f>HYPERLINK("http://www.uniprot.org/uniprot/G7IMH8","tr|G7IMH8|G7IMH8_MEDTR")</f>
        <v>tr|G7IMH8|G7IMH8_MEDTR</v>
      </c>
      <c r="D19353" t="s">
        <v>28632</v>
      </c>
      <c r="E19353">
        <v>74.8</v>
      </c>
      <c r="F19353">
        <v>250</v>
      </c>
      <c r="G19353">
        <v>63</v>
      </c>
      <c r="H19353">
        <v>13</v>
      </c>
      <c r="I19353">
        <v>1</v>
      </c>
      <c r="J19353">
        <v>711</v>
      </c>
      <c r="K19353">
        <v>1</v>
      </c>
      <c r="L19353">
        <v>1</v>
      </c>
      <c r="M19353">
        <v>247</v>
      </c>
      <c r="N19353" t="s">
        <v>18</v>
      </c>
      <c r="O19353" s="1">
        <v>8.2790100000000005E-98</v>
      </c>
      <c r="P19353">
        <v>928</v>
      </c>
    </row>
    <row r="19354" spans="1:16" x14ac:dyDescent="0.25">
      <c r="A19354" t="s">
        <v>28633</v>
      </c>
      <c r="B19354">
        <v>1839</v>
      </c>
      <c r="C19354" s="3" t="str">
        <f>HYPERLINK("http://www.uniprot.org/uniprot/Q8VXF6","tr|Q8VXF6|Q8VXF6_LUPLU")</f>
        <v>tr|Q8VXF6|Q8VXF6_LUPLU</v>
      </c>
      <c r="D19354" t="s">
        <v>28634</v>
      </c>
      <c r="E19354">
        <v>87.23</v>
      </c>
      <c r="F19354">
        <v>611</v>
      </c>
      <c r="G19354">
        <v>78</v>
      </c>
      <c r="H19354">
        <v>0</v>
      </c>
      <c r="I19354">
        <v>1</v>
      </c>
      <c r="J19354">
        <v>1833</v>
      </c>
      <c r="K19354">
        <v>1</v>
      </c>
      <c r="L19354">
        <v>1</v>
      </c>
      <c r="M19354">
        <v>611</v>
      </c>
      <c r="N19354" t="s">
        <v>18</v>
      </c>
      <c r="O19354">
        <v>0</v>
      </c>
      <c r="P19354">
        <v>2951</v>
      </c>
    </row>
    <row r="19355" spans="1:16" x14ac:dyDescent="0.25">
      <c r="A19355" t="s">
        <v>28635</v>
      </c>
      <c r="B19355">
        <v>585</v>
      </c>
      <c r="C19355" s="3" t="str">
        <f>HYPERLINK("http://www.uniprot.org/uniprot/Q2HTL7","tr|Q2HTL7|Q2HTL7_MEDTR")</f>
        <v>tr|Q2HTL7|Q2HTL7_MEDTR</v>
      </c>
      <c r="D19355" t="s">
        <v>28636</v>
      </c>
      <c r="E19355">
        <v>78.12</v>
      </c>
      <c r="F19355">
        <v>192</v>
      </c>
      <c r="G19355">
        <v>42</v>
      </c>
      <c r="H19355">
        <v>0</v>
      </c>
      <c r="I19355">
        <v>1</v>
      </c>
      <c r="J19355">
        <v>576</v>
      </c>
      <c r="K19355">
        <v>1</v>
      </c>
      <c r="L19355">
        <v>1</v>
      </c>
      <c r="M19355">
        <v>192</v>
      </c>
      <c r="N19355" t="s">
        <v>18</v>
      </c>
      <c r="O19355" s="1">
        <v>2.9138599999999997E-82</v>
      </c>
      <c r="P19355">
        <v>792</v>
      </c>
    </row>
    <row r="19356" spans="1:16" x14ac:dyDescent="0.25">
      <c r="A19356" t="s">
        <v>28637</v>
      </c>
      <c r="B19356">
        <v>1296</v>
      </c>
      <c r="C19356" s="3" t="str">
        <f>HYPERLINK("http://www.uniprot.org/uniprot/I1JGF8","tr|I1JGF8|I1JGF8_SOYBN")</f>
        <v>tr|I1JGF8|I1JGF8_SOYBN</v>
      </c>
      <c r="D19356" t="s">
        <v>28</v>
      </c>
      <c r="E19356">
        <v>35.54</v>
      </c>
      <c r="F19356">
        <v>166</v>
      </c>
      <c r="G19356">
        <v>107</v>
      </c>
      <c r="H19356">
        <v>6</v>
      </c>
      <c r="I19356">
        <v>511</v>
      </c>
      <c r="J19356">
        <v>990</v>
      </c>
      <c r="K19356">
        <v>1</v>
      </c>
      <c r="L19356">
        <v>335</v>
      </c>
      <c r="M19356">
        <v>494</v>
      </c>
      <c r="N19356" t="s">
        <v>18</v>
      </c>
      <c r="O19356" s="1">
        <v>1.9310599999999999E-19</v>
      </c>
      <c r="P19356">
        <v>256</v>
      </c>
    </row>
    <row r="19357" spans="1:16" x14ac:dyDescent="0.25">
      <c r="A19357" t="s">
        <v>28638</v>
      </c>
      <c r="B19357">
        <v>645</v>
      </c>
      <c r="C19357" s="3" t="str">
        <f>HYPERLINK("http://www.uniprot.org/uniprot/G7ID56","tr|G7ID56|G7ID56_MEDTR")</f>
        <v>tr|G7ID56|G7ID56_MEDTR</v>
      </c>
      <c r="D19357" t="s">
        <v>28639</v>
      </c>
      <c r="E19357">
        <v>75.67</v>
      </c>
      <c r="F19357">
        <v>222</v>
      </c>
      <c r="G19357">
        <v>54</v>
      </c>
      <c r="H19357">
        <v>8</v>
      </c>
      <c r="I19357">
        <v>1</v>
      </c>
      <c r="J19357">
        <v>642</v>
      </c>
      <c r="K19357">
        <v>1</v>
      </c>
      <c r="L19357">
        <v>1</v>
      </c>
      <c r="M19357">
        <v>222</v>
      </c>
      <c r="N19357" t="s">
        <v>18</v>
      </c>
      <c r="O19357" s="1">
        <v>3.47831E-99</v>
      </c>
      <c r="P19357">
        <v>939</v>
      </c>
    </row>
    <row r="19358" spans="1:16" x14ac:dyDescent="0.25">
      <c r="A19358" t="s">
        <v>28640</v>
      </c>
      <c r="B19358">
        <v>1413</v>
      </c>
      <c r="C19358" s="3" t="str">
        <f>HYPERLINK("http://www.uniprot.org/uniprot/F6H3N1","tr|F6H3N1|F6H3N1_VITVI")</f>
        <v>tr|F6H3N1|F6H3N1_VITVI</v>
      </c>
      <c r="D19358" t="s">
        <v>28641</v>
      </c>
      <c r="E19358">
        <v>42.8</v>
      </c>
      <c r="F19358">
        <v>542</v>
      </c>
      <c r="G19358">
        <v>310</v>
      </c>
      <c r="H19358">
        <v>72</v>
      </c>
      <c r="I19358">
        <v>1</v>
      </c>
      <c r="J19358">
        <v>1410</v>
      </c>
      <c r="K19358">
        <v>1</v>
      </c>
      <c r="L19358">
        <v>1</v>
      </c>
      <c r="M19358">
        <v>526</v>
      </c>
      <c r="N19358" t="s">
        <v>18</v>
      </c>
      <c r="O19358" s="1">
        <v>1.5385100000000001E-97</v>
      </c>
      <c r="P19358">
        <v>930</v>
      </c>
    </row>
    <row r="19359" spans="1:16" x14ac:dyDescent="0.25">
      <c r="A19359" t="s">
        <v>28642</v>
      </c>
      <c r="B19359">
        <v>603</v>
      </c>
      <c r="C19359" s="3" t="str">
        <f>HYPERLINK("http://www.uniprot.org/uniprot/G8A011","tr|G8A011|G8A011_MEDTR")</f>
        <v>tr|G8A011|G8A011_MEDTR</v>
      </c>
      <c r="D19359" t="s">
        <v>28643</v>
      </c>
      <c r="E19359">
        <v>76.56</v>
      </c>
      <c r="F19359">
        <v>192</v>
      </c>
      <c r="G19359">
        <v>45</v>
      </c>
      <c r="H19359">
        <v>0</v>
      </c>
      <c r="I19359">
        <v>1</v>
      </c>
      <c r="J19359">
        <v>576</v>
      </c>
      <c r="K19359">
        <v>1</v>
      </c>
      <c r="L19359">
        <v>1</v>
      </c>
      <c r="M19359">
        <v>189</v>
      </c>
      <c r="N19359" t="s">
        <v>18</v>
      </c>
      <c r="O19359" s="1">
        <v>1.7116700000000001E-75</v>
      </c>
      <c r="P19359">
        <v>734</v>
      </c>
    </row>
    <row r="19360" spans="1:16" x14ac:dyDescent="0.25">
      <c r="A19360" t="s">
        <v>28644</v>
      </c>
      <c r="B19360">
        <v>1377</v>
      </c>
      <c r="C19360" s="3" t="str">
        <f>HYPERLINK("http://www.uniprot.org/uniprot/Q9M3Z6","tr|Q9M3Z6|Q9M3Z6_CICAR")</f>
        <v>tr|Q9M3Z6|Q9M3Z6_CICAR</v>
      </c>
      <c r="D19360" t="s">
        <v>28645</v>
      </c>
      <c r="E19360">
        <v>96.28</v>
      </c>
      <c r="F19360">
        <v>458</v>
      </c>
      <c r="G19360">
        <v>17</v>
      </c>
      <c r="H19360">
        <v>0</v>
      </c>
      <c r="I19360">
        <v>1</v>
      </c>
      <c r="J19360">
        <v>1374</v>
      </c>
      <c r="K19360">
        <v>1</v>
      </c>
      <c r="L19360">
        <v>1</v>
      </c>
      <c r="M19360">
        <v>458</v>
      </c>
      <c r="N19360" t="s">
        <v>18</v>
      </c>
      <c r="O19360">
        <v>0</v>
      </c>
      <c r="P19360">
        <v>2194</v>
      </c>
    </row>
    <row r="19361" spans="1:16" x14ac:dyDescent="0.25">
      <c r="A19361" t="s">
        <v>28646</v>
      </c>
      <c r="B19361">
        <v>1074</v>
      </c>
      <c r="C19361" s="3" t="str">
        <f>HYPERLINK("http://www.uniprot.org/uniprot/I1JTE2","tr|I1JTE2|I1JTE2_SOYBN")</f>
        <v>tr|I1JTE2|I1JTE2_SOYBN</v>
      </c>
      <c r="D19361" t="s">
        <v>71</v>
      </c>
      <c r="E19361">
        <v>88.23</v>
      </c>
      <c r="F19361">
        <v>323</v>
      </c>
      <c r="G19361">
        <v>38</v>
      </c>
      <c r="H19361">
        <v>1</v>
      </c>
      <c r="I19361">
        <v>106</v>
      </c>
      <c r="J19361">
        <v>1071</v>
      </c>
      <c r="K19361">
        <v>1</v>
      </c>
      <c r="L19361">
        <v>34</v>
      </c>
      <c r="M19361">
        <v>353</v>
      </c>
      <c r="N19361" t="s">
        <v>18</v>
      </c>
      <c r="O19361" s="1">
        <v>1.59491E-167</v>
      </c>
      <c r="P19361">
        <v>1532</v>
      </c>
    </row>
    <row r="19362" spans="1:16" x14ac:dyDescent="0.25">
      <c r="A19362" t="s">
        <v>28647</v>
      </c>
      <c r="B19362">
        <v>486</v>
      </c>
      <c r="C19362" s="3" t="str">
        <f>HYPERLINK("http://www.uniprot.org/uniprot/G7IY77","tr|G7IY77|G7IY77_MEDTR")</f>
        <v>tr|G7IY77|G7IY77_MEDTR</v>
      </c>
      <c r="D19362" t="s">
        <v>28539</v>
      </c>
      <c r="E19362">
        <v>71.599999999999994</v>
      </c>
      <c r="F19362">
        <v>162</v>
      </c>
      <c r="G19362">
        <v>46</v>
      </c>
      <c r="H19362">
        <v>1</v>
      </c>
      <c r="I19362">
        <v>1</v>
      </c>
      <c r="J19362">
        <v>483</v>
      </c>
      <c r="K19362">
        <v>1</v>
      </c>
      <c r="L19362">
        <v>1</v>
      </c>
      <c r="M19362">
        <v>161</v>
      </c>
      <c r="N19362" t="s">
        <v>18</v>
      </c>
      <c r="O19362" s="1">
        <v>4.6744399999999997E-56</v>
      </c>
      <c r="P19362">
        <v>565</v>
      </c>
    </row>
    <row r="19363" spans="1:16" x14ac:dyDescent="0.25">
      <c r="A19363" t="s">
        <v>28648</v>
      </c>
      <c r="B19363">
        <v>1500</v>
      </c>
      <c r="C19363" s="3" t="str">
        <f>HYPERLINK("http://www.uniprot.org/uniprot/K7L5P1","tr|K7L5P1|K7L5P1_SOYBN")</f>
        <v>tr|K7L5P1|K7L5P1_SOYBN</v>
      </c>
      <c r="D19363" t="s">
        <v>28</v>
      </c>
      <c r="E19363">
        <v>70.510000000000005</v>
      </c>
      <c r="F19363">
        <v>502</v>
      </c>
      <c r="G19363">
        <v>148</v>
      </c>
      <c r="H19363">
        <v>14</v>
      </c>
      <c r="I19363">
        <v>1</v>
      </c>
      <c r="J19363">
        <v>1464</v>
      </c>
      <c r="K19363">
        <v>1</v>
      </c>
      <c r="L19363">
        <v>1</v>
      </c>
      <c r="M19363">
        <v>498</v>
      </c>
      <c r="N19363" t="s">
        <v>18</v>
      </c>
      <c r="O19363">
        <v>0</v>
      </c>
      <c r="P19363">
        <v>1648</v>
      </c>
    </row>
    <row r="19364" spans="1:16" x14ac:dyDescent="0.25">
      <c r="A19364" t="s">
        <v>28649</v>
      </c>
      <c r="B19364">
        <v>2370</v>
      </c>
      <c r="C19364" s="3" t="str">
        <f>HYPERLINK("http://www.uniprot.org/uniprot/G7L804","tr|G7L804|G7L804_MEDTR")</f>
        <v>tr|G7L804|G7L804_MEDTR</v>
      </c>
      <c r="D19364" t="s">
        <v>28650</v>
      </c>
      <c r="E19364">
        <v>81.36</v>
      </c>
      <c r="F19364">
        <v>789</v>
      </c>
      <c r="G19364">
        <v>147</v>
      </c>
      <c r="H19364">
        <v>0</v>
      </c>
      <c r="I19364">
        <v>1</v>
      </c>
      <c r="J19364">
        <v>2367</v>
      </c>
      <c r="K19364">
        <v>1</v>
      </c>
      <c r="L19364">
        <v>1</v>
      </c>
      <c r="M19364">
        <v>746</v>
      </c>
      <c r="N19364" t="s">
        <v>18</v>
      </c>
      <c r="O19364">
        <v>0</v>
      </c>
      <c r="P19364">
        <v>3224</v>
      </c>
    </row>
    <row r="19365" spans="1:16" x14ac:dyDescent="0.25">
      <c r="A19365" t="s">
        <v>28651</v>
      </c>
      <c r="B19365">
        <v>1242</v>
      </c>
      <c r="C19365" s="3" t="str">
        <f>HYPERLINK("http://www.uniprot.org/uniprot/G7JQG6","tr|G7JQG6|G7JQG6_MEDTR")</f>
        <v>tr|G7JQG6|G7JQG6_MEDTR</v>
      </c>
      <c r="D19365" t="s">
        <v>28652</v>
      </c>
      <c r="E19365">
        <v>83.38</v>
      </c>
      <c r="F19365">
        <v>337</v>
      </c>
      <c r="G19365">
        <v>56</v>
      </c>
      <c r="H19365">
        <v>0</v>
      </c>
      <c r="I19365">
        <v>4</v>
      </c>
      <c r="J19365">
        <v>1014</v>
      </c>
      <c r="K19365">
        <v>1</v>
      </c>
      <c r="L19365">
        <v>77</v>
      </c>
      <c r="M19365">
        <v>412</v>
      </c>
      <c r="N19365" t="s">
        <v>18</v>
      </c>
      <c r="O19365" s="1">
        <v>7.6134900000000004E-159</v>
      </c>
      <c r="P19365">
        <v>1458</v>
      </c>
    </row>
    <row r="19366" spans="1:16" x14ac:dyDescent="0.25">
      <c r="A19366" t="s">
        <v>28653</v>
      </c>
      <c r="B19366">
        <v>417</v>
      </c>
      <c r="C19366" s="3" t="str">
        <f>HYPERLINK("http://www.uniprot.org/uniprot/G7JGZ7","tr|G7JGZ7|G7JGZ7_MEDTR")</f>
        <v>tr|G7JGZ7|G7JGZ7_MEDTR</v>
      </c>
      <c r="D19366" t="s">
        <v>28654</v>
      </c>
      <c r="E19366">
        <v>90.57</v>
      </c>
      <c r="F19366">
        <v>138</v>
      </c>
      <c r="G19366">
        <v>13</v>
      </c>
      <c r="H19366">
        <v>0</v>
      </c>
      <c r="I19366">
        <v>1</v>
      </c>
      <c r="J19366">
        <v>414</v>
      </c>
      <c r="K19366">
        <v>1</v>
      </c>
      <c r="L19366">
        <v>20</v>
      </c>
      <c r="M19366">
        <v>156</v>
      </c>
      <c r="N19366" t="s">
        <v>18</v>
      </c>
      <c r="O19366" s="1">
        <v>2.2796299999999999E-66</v>
      </c>
      <c r="P19366">
        <v>654</v>
      </c>
    </row>
    <row r="19367" spans="1:16" x14ac:dyDescent="0.25">
      <c r="A19367" t="s">
        <v>28655</v>
      </c>
      <c r="B19367">
        <v>867</v>
      </c>
      <c r="C19367" s="3" t="str">
        <f>HYPERLINK("http://www.uniprot.org/uniprot/G7JVH9","tr|G7JVH9|G7JVH9_MEDTR")</f>
        <v>tr|G7JVH9|G7JVH9_MEDTR</v>
      </c>
      <c r="D19367" t="s">
        <v>28656</v>
      </c>
      <c r="E19367">
        <v>79.86</v>
      </c>
      <c r="F19367">
        <v>288</v>
      </c>
      <c r="G19367">
        <v>58</v>
      </c>
      <c r="H19367">
        <v>5</v>
      </c>
      <c r="I19367">
        <v>16</v>
      </c>
      <c r="J19367">
        <v>864</v>
      </c>
      <c r="K19367">
        <v>1</v>
      </c>
      <c r="L19367">
        <v>2</v>
      </c>
      <c r="M19367">
        <v>289</v>
      </c>
      <c r="N19367" t="s">
        <v>18</v>
      </c>
      <c r="O19367" s="1">
        <v>3.3891399999999998E-132</v>
      </c>
      <c r="P19367">
        <v>1226</v>
      </c>
    </row>
    <row r="19368" spans="1:16" x14ac:dyDescent="0.25">
      <c r="A19368" t="s">
        <v>28657</v>
      </c>
      <c r="B19368">
        <v>537</v>
      </c>
      <c r="C19368" s="3" t="str">
        <f>HYPERLINK("http://www.uniprot.org/uniprot/K7MKS0","tr|K7MKS0|K7MKS0_SOYBN")</f>
        <v>tr|K7MKS0|K7MKS0_SOYBN</v>
      </c>
      <c r="D19368" t="s">
        <v>28</v>
      </c>
      <c r="E19368">
        <v>80.52</v>
      </c>
      <c r="F19368">
        <v>190</v>
      </c>
      <c r="G19368">
        <v>37</v>
      </c>
      <c r="H19368">
        <v>14</v>
      </c>
      <c r="I19368">
        <v>1</v>
      </c>
      <c r="J19368">
        <v>528</v>
      </c>
      <c r="K19368">
        <v>1</v>
      </c>
      <c r="L19368">
        <v>1</v>
      </c>
      <c r="M19368">
        <v>190</v>
      </c>
      <c r="N19368" t="s">
        <v>18</v>
      </c>
      <c r="O19368" s="1">
        <v>8.7197000000000003E-87</v>
      </c>
      <c r="P19368">
        <v>830</v>
      </c>
    </row>
    <row r="19369" spans="1:16" x14ac:dyDescent="0.25">
      <c r="A19369" t="s">
        <v>28658</v>
      </c>
      <c r="B19369">
        <v>606</v>
      </c>
      <c r="C19369" s="3" t="str">
        <f>HYPERLINK("http://www.uniprot.org/uniprot/Q9FS28","tr|Q9FS28|Q9FS28_PEA")</f>
        <v>tr|Q9FS28|Q9FS28_PEA</v>
      </c>
      <c r="D19369" t="s">
        <v>28659</v>
      </c>
      <c r="E19369">
        <v>71.62</v>
      </c>
      <c r="F19369">
        <v>148</v>
      </c>
      <c r="G19369">
        <v>42</v>
      </c>
      <c r="H19369">
        <v>4</v>
      </c>
      <c r="I19369">
        <v>172</v>
      </c>
      <c r="J19369">
        <v>603</v>
      </c>
      <c r="K19369">
        <v>1</v>
      </c>
      <c r="L19369">
        <v>45</v>
      </c>
      <c r="M19369">
        <v>192</v>
      </c>
      <c r="N19369" t="s">
        <v>18</v>
      </c>
      <c r="O19369" s="1">
        <v>2.28685E-51</v>
      </c>
      <c r="P19369">
        <v>526</v>
      </c>
    </row>
    <row r="19370" spans="1:16" x14ac:dyDescent="0.25">
      <c r="A19370" t="s">
        <v>28660</v>
      </c>
      <c r="B19370">
        <v>2559</v>
      </c>
      <c r="C19370" s="3" t="str">
        <f>HYPERLINK("http://www.uniprot.org/uniprot/I1MQA4","tr|I1MQA4|I1MQA4_SOYBN")</f>
        <v>tr|I1MQA4|I1MQA4_SOYBN</v>
      </c>
      <c r="D19370" t="s">
        <v>71</v>
      </c>
      <c r="E19370">
        <v>66.849999999999994</v>
      </c>
      <c r="F19370">
        <v>875</v>
      </c>
      <c r="G19370">
        <v>290</v>
      </c>
      <c r="H19370">
        <v>23</v>
      </c>
      <c r="I19370">
        <v>1</v>
      </c>
      <c r="J19370">
        <v>2556</v>
      </c>
      <c r="K19370">
        <v>1</v>
      </c>
      <c r="L19370">
        <v>2</v>
      </c>
      <c r="M19370">
        <v>859</v>
      </c>
      <c r="N19370" t="s">
        <v>18</v>
      </c>
      <c r="O19370">
        <v>0</v>
      </c>
      <c r="P19370">
        <v>2795</v>
      </c>
    </row>
    <row r="19371" spans="1:16" x14ac:dyDescent="0.25">
      <c r="A19371" t="s">
        <v>28661</v>
      </c>
      <c r="B19371">
        <v>1143</v>
      </c>
      <c r="C19371" s="3" t="str">
        <f>HYPERLINK("http://www.uniprot.org/uniprot/C7FDI5","tr|C7FDI5|C7FDI5_SOYBN")</f>
        <v>tr|C7FDI5|C7FDI5_SOYBN</v>
      </c>
      <c r="D19371" t="s">
        <v>717</v>
      </c>
      <c r="E19371">
        <v>49.17</v>
      </c>
      <c r="F19371">
        <v>362</v>
      </c>
      <c r="G19371">
        <v>184</v>
      </c>
      <c r="H19371">
        <v>4</v>
      </c>
      <c r="I19371">
        <v>1</v>
      </c>
      <c r="J19371">
        <v>1074</v>
      </c>
      <c r="K19371">
        <v>1</v>
      </c>
      <c r="L19371">
        <v>704</v>
      </c>
      <c r="M19371">
        <v>1060</v>
      </c>
      <c r="N19371" t="s">
        <v>18</v>
      </c>
      <c r="O19371" s="1">
        <v>1.2507500000000001E-96</v>
      </c>
      <c r="P19371">
        <v>921</v>
      </c>
    </row>
    <row r="19372" spans="1:16" x14ac:dyDescent="0.25">
      <c r="A19372" t="s">
        <v>28662</v>
      </c>
      <c r="B19372">
        <v>1332</v>
      </c>
      <c r="C19372" s="3" t="str">
        <f>HYPERLINK("http://www.uniprot.org/uniprot/K7MCV4","tr|K7MCV4|K7MCV4_SOYBN")</f>
        <v>tr|K7MCV4|K7MCV4_SOYBN</v>
      </c>
      <c r="D19372" t="s">
        <v>28</v>
      </c>
      <c r="E19372">
        <v>55.35</v>
      </c>
      <c r="F19372">
        <v>439</v>
      </c>
      <c r="G19372">
        <v>196</v>
      </c>
      <c r="H19372">
        <v>6</v>
      </c>
      <c r="I19372">
        <v>1</v>
      </c>
      <c r="J19372">
        <v>1299</v>
      </c>
      <c r="K19372">
        <v>1</v>
      </c>
      <c r="L19372">
        <v>55</v>
      </c>
      <c r="M19372">
        <v>475</v>
      </c>
      <c r="N19372" t="s">
        <v>18</v>
      </c>
      <c r="O19372" s="1">
        <v>4.9668700000000004E-127</v>
      </c>
      <c r="P19372">
        <v>1184</v>
      </c>
    </row>
    <row r="19373" spans="1:16" x14ac:dyDescent="0.25">
      <c r="A19373" t="s">
        <v>28663</v>
      </c>
      <c r="B19373">
        <v>1233</v>
      </c>
      <c r="C19373" s="3" t="str">
        <f>HYPERLINK("http://www.uniprot.org/uniprot/G7IU55","tr|G7IU55|G7IU55_MEDTR")</f>
        <v>tr|G7IU55|G7IU55_MEDTR</v>
      </c>
      <c r="D19373" t="s">
        <v>28664</v>
      </c>
      <c r="E19373">
        <v>62.53</v>
      </c>
      <c r="F19373">
        <v>411</v>
      </c>
      <c r="G19373">
        <v>154</v>
      </c>
      <c r="H19373">
        <v>2</v>
      </c>
      <c r="I19373">
        <v>1</v>
      </c>
      <c r="J19373">
        <v>1227</v>
      </c>
      <c r="K19373">
        <v>1</v>
      </c>
      <c r="L19373">
        <v>115</v>
      </c>
      <c r="M19373">
        <v>487</v>
      </c>
      <c r="N19373" t="s">
        <v>18</v>
      </c>
      <c r="O19373" s="1">
        <v>1.4828000000000001E-122</v>
      </c>
      <c r="P19373">
        <v>1145</v>
      </c>
    </row>
    <row r="19374" spans="1:16" x14ac:dyDescent="0.25">
      <c r="A19374" t="s">
        <v>28665</v>
      </c>
      <c r="B19374">
        <v>1848</v>
      </c>
      <c r="C19374" s="3" t="str">
        <f>HYPERLINK("http://www.uniprot.org/uniprot/I1MHP5","tr|I1MHP5|I1MHP5_SOYBN")</f>
        <v>tr|I1MHP5|I1MHP5_SOYBN</v>
      </c>
      <c r="D19374" t="s">
        <v>28</v>
      </c>
      <c r="E19374">
        <v>27.85</v>
      </c>
      <c r="F19374">
        <v>420</v>
      </c>
      <c r="G19374">
        <v>303</v>
      </c>
      <c r="H19374">
        <v>42</v>
      </c>
      <c r="I19374">
        <v>151</v>
      </c>
      <c r="J19374">
        <v>1284</v>
      </c>
      <c r="K19374">
        <v>1</v>
      </c>
      <c r="L19374">
        <v>1057</v>
      </c>
      <c r="M19374">
        <v>1470</v>
      </c>
      <c r="N19374" t="s">
        <v>18</v>
      </c>
      <c r="O19374" s="1">
        <v>2.29577E-30</v>
      </c>
      <c r="P19374">
        <v>352</v>
      </c>
    </row>
    <row r="19375" spans="1:16" x14ac:dyDescent="0.25">
      <c r="A19375" t="s">
        <v>28666</v>
      </c>
      <c r="B19375">
        <v>1419</v>
      </c>
      <c r="C19375" s="3" t="str">
        <f>HYPERLINK("http://www.uniprot.org/uniprot/G7IIX9","tr|G7IIX9|G7IIX9_MEDTR")</f>
        <v>tr|G7IIX9|G7IIX9_MEDTR</v>
      </c>
      <c r="D19375" t="s">
        <v>28667</v>
      </c>
      <c r="E19375">
        <v>67.53</v>
      </c>
      <c r="F19375">
        <v>459</v>
      </c>
      <c r="G19375">
        <v>149</v>
      </c>
      <c r="H19375">
        <v>1</v>
      </c>
      <c r="I19375">
        <v>1</v>
      </c>
      <c r="J19375">
        <v>1374</v>
      </c>
      <c r="K19375">
        <v>1</v>
      </c>
      <c r="L19375">
        <v>1</v>
      </c>
      <c r="M19375">
        <v>442</v>
      </c>
      <c r="N19375" t="s">
        <v>18</v>
      </c>
      <c r="O19375" s="1">
        <v>9.8498000000000005E-161</v>
      </c>
      <c r="P19375">
        <v>1475</v>
      </c>
    </row>
    <row r="19376" spans="1:16" x14ac:dyDescent="0.25">
      <c r="A19376" t="s">
        <v>28668</v>
      </c>
      <c r="B19376">
        <v>1167</v>
      </c>
      <c r="C19376" s="3" t="str">
        <f>HYPERLINK("http://www.uniprot.org/uniprot/I3SPI3","tr|I3SPI3|I3SPI3_LOTJA")</f>
        <v>tr|I3SPI3|I3SPI3_LOTJA</v>
      </c>
      <c r="D19376" t="s">
        <v>93</v>
      </c>
      <c r="E19376">
        <v>81.41</v>
      </c>
      <c r="F19376">
        <v>226</v>
      </c>
      <c r="G19376">
        <v>42</v>
      </c>
      <c r="H19376">
        <v>1</v>
      </c>
      <c r="I19376">
        <v>1</v>
      </c>
      <c r="J19376">
        <v>675</v>
      </c>
      <c r="K19376">
        <v>1</v>
      </c>
      <c r="L19376">
        <v>1</v>
      </c>
      <c r="M19376">
        <v>226</v>
      </c>
      <c r="N19376" t="s">
        <v>18</v>
      </c>
      <c r="O19376" s="1">
        <v>3.0787600000000001E-98</v>
      </c>
      <c r="P19376">
        <v>935</v>
      </c>
    </row>
    <row r="19377" spans="1:16" x14ac:dyDescent="0.25">
      <c r="A19377" t="s">
        <v>28669</v>
      </c>
      <c r="B19377">
        <v>318</v>
      </c>
      <c r="C19377" s="3" t="str">
        <f>HYPERLINK("http://www.uniprot.org/uniprot/I1JEF4","tr|I1JEF4|I1JEF4_SOYBN")</f>
        <v>tr|I1JEF4|I1JEF4_SOYBN</v>
      </c>
      <c r="D19377" t="s">
        <v>28</v>
      </c>
      <c r="E19377">
        <v>81.39</v>
      </c>
      <c r="F19377">
        <v>86</v>
      </c>
      <c r="G19377">
        <v>16</v>
      </c>
      <c r="H19377">
        <v>0</v>
      </c>
      <c r="I19377">
        <v>1</v>
      </c>
      <c r="J19377">
        <v>258</v>
      </c>
      <c r="K19377">
        <v>1</v>
      </c>
      <c r="L19377">
        <v>254</v>
      </c>
      <c r="M19377">
        <v>339</v>
      </c>
      <c r="N19377" t="s">
        <v>18</v>
      </c>
      <c r="O19377" s="1">
        <v>2.1470100000000001E-32</v>
      </c>
      <c r="P19377">
        <v>357</v>
      </c>
    </row>
    <row r="19378" spans="1:16" x14ac:dyDescent="0.25">
      <c r="A19378" t="s">
        <v>28670</v>
      </c>
      <c r="B19378">
        <v>882</v>
      </c>
      <c r="C19378" s="3" t="str">
        <f>HYPERLINK("http://www.uniprot.org/uniprot/Q2HTL8","tr|Q2HTL8|Q2HTL8_MEDTR")</f>
        <v>tr|Q2HTL8|Q2HTL8_MEDTR</v>
      </c>
      <c r="D19378" t="s">
        <v>28671</v>
      </c>
      <c r="E19378">
        <v>91.12</v>
      </c>
      <c r="F19378">
        <v>293</v>
      </c>
      <c r="G19378">
        <v>26</v>
      </c>
      <c r="H19378">
        <v>0</v>
      </c>
      <c r="I19378">
        <v>1</v>
      </c>
      <c r="J19378">
        <v>879</v>
      </c>
      <c r="K19378">
        <v>1</v>
      </c>
      <c r="L19378">
        <v>1</v>
      </c>
      <c r="M19378">
        <v>293</v>
      </c>
      <c r="N19378" t="s">
        <v>18</v>
      </c>
      <c r="O19378" s="1">
        <v>5.0275599999999998E-155</v>
      </c>
      <c r="P19378">
        <v>1423</v>
      </c>
    </row>
    <row r="19379" spans="1:16" x14ac:dyDescent="0.25">
      <c r="A19379" t="s">
        <v>28672</v>
      </c>
      <c r="B19379">
        <v>1068</v>
      </c>
      <c r="C19379" s="3" t="str">
        <f>HYPERLINK("http://www.uniprot.org/uniprot/G7KT59","tr|G7KT59|G7KT59_MEDTR")</f>
        <v>tr|G7KT59|G7KT59_MEDTR</v>
      </c>
      <c r="D19379" t="s">
        <v>28673</v>
      </c>
      <c r="E19379">
        <v>42.33</v>
      </c>
      <c r="F19379">
        <v>411</v>
      </c>
      <c r="G19379">
        <v>237</v>
      </c>
      <c r="H19379">
        <v>56</v>
      </c>
      <c r="I19379">
        <v>1</v>
      </c>
      <c r="J19379">
        <v>1065</v>
      </c>
      <c r="K19379">
        <v>1</v>
      </c>
      <c r="L19379">
        <v>38</v>
      </c>
      <c r="M19379">
        <v>422</v>
      </c>
      <c r="N19379" t="s">
        <v>18</v>
      </c>
      <c r="O19379" s="1">
        <v>1.7580599999999999E-65</v>
      </c>
      <c r="P19379">
        <v>652</v>
      </c>
    </row>
    <row r="19380" spans="1:16" x14ac:dyDescent="0.25">
      <c r="A19380" t="s">
        <v>28674</v>
      </c>
      <c r="B19380">
        <v>1407</v>
      </c>
      <c r="C19380" s="3" t="str">
        <f>HYPERLINK("http://www.uniprot.org/uniprot/G7KUY2","tr|G7KUY2|G7KUY2_MEDTR")</f>
        <v>tr|G7KUY2|G7KUY2_MEDTR</v>
      </c>
      <c r="D19380" t="s">
        <v>28528</v>
      </c>
      <c r="E19380">
        <v>69.87</v>
      </c>
      <c r="F19380">
        <v>468</v>
      </c>
      <c r="G19380">
        <v>141</v>
      </c>
      <c r="H19380">
        <v>2</v>
      </c>
      <c r="I19380">
        <v>7</v>
      </c>
      <c r="J19380">
        <v>1404</v>
      </c>
      <c r="K19380">
        <v>1</v>
      </c>
      <c r="L19380">
        <v>4</v>
      </c>
      <c r="M19380">
        <v>466</v>
      </c>
      <c r="N19380" t="s">
        <v>18</v>
      </c>
      <c r="O19380" s="1">
        <v>3.2160199999999999E-180</v>
      </c>
      <c r="P19380">
        <v>1643</v>
      </c>
    </row>
    <row r="19381" spans="1:16" x14ac:dyDescent="0.25">
      <c r="A19381" t="s">
        <v>28675</v>
      </c>
      <c r="B19381">
        <v>2817</v>
      </c>
      <c r="C19381" s="3" t="str">
        <f>HYPERLINK("http://www.uniprot.org/uniprot/K7N3K5","tr|K7N3K5|K7N3K5_SOYBN")</f>
        <v>tr|K7N3K5|K7N3K5_SOYBN</v>
      </c>
      <c r="D19381" t="s">
        <v>28</v>
      </c>
      <c r="E19381">
        <v>80.650000000000006</v>
      </c>
      <c r="F19381">
        <v>946</v>
      </c>
      <c r="G19381">
        <v>183</v>
      </c>
      <c r="H19381">
        <v>9</v>
      </c>
      <c r="I19381">
        <v>1</v>
      </c>
      <c r="J19381">
        <v>2811</v>
      </c>
      <c r="K19381">
        <v>1</v>
      </c>
      <c r="L19381">
        <v>46</v>
      </c>
      <c r="M19381">
        <v>989</v>
      </c>
      <c r="N19381" t="s">
        <v>18</v>
      </c>
      <c r="O19381">
        <v>0</v>
      </c>
      <c r="P19381">
        <v>3920</v>
      </c>
    </row>
    <row r="19382" spans="1:16" x14ac:dyDescent="0.25">
      <c r="A19382" t="s">
        <v>28676</v>
      </c>
      <c r="B19382">
        <v>621</v>
      </c>
      <c r="C19382" s="3" t="str">
        <f>HYPERLINK("http://www.uniprot.org/uniprot/G7I9X2","tr|G7I9X2|G7I9X2_MEDTR")</f>
        <v>tr|G7I9X2|G7I9X2_MEDTR</v>
      </c>
      <c r="D19382" t="s">
        <v>28677</v>
      </c>
      <c r="E19382">
        <v>80.599999999999994</v>
      </c>
      <c r="F19382">
        <v>232</v>
      </c>
      <c r="G19382">
        <v>45</v>
      </c>
      <c r="H19382">
        <v>26</v>
      </c>
      <c r="I19382">
        <v>1</v>
      </c>
      <c r="J19382">
        <v>618</v>
      </c>
      <c r="K19382">
        <v>1</v>
      </c>
      <c r="L19382">
        <v>48</v>
      </c>
      <c r="M19382">
        <v>279</v>
      </c>
      <c r="N19382" t="s">
        <v>18</v>
      </c>
      <c r="O19382" s="1">
        <v>1.5445599999999999E-98</v>
      </c>
      <c r="P19382">
        <v>933</v>
      </c>
    </row>
    <row r="19383" spans="1:16" x14ac:dyDescent="0.25">
      <c r="A19383" t="s">
        <v>28678</v>
      </c>
      <c r="B19383">
        <v>1623</v>
      </c>
      <c r="C19383" s="3" t="str">
        <f>HYPERLINK("http://www.uniprot.org/uniprot/G8A009","tr|G8A009|G8A009_MEDTR")</f>
        <v>tr|G8A009|G8A009_MEDTR</v>
      </c>
      <c r="D19383" t="s">
        <v>28679</v>
      </c>
      <c r="E19383">
        <v>85.39</v>
      </c>
      <c r="F19383">
        <v>541</v>
      </c>
      <c r="G19383">
        <v>79</v>
      </c>
      <c r="H19383">
        <v>1</v>
      </c>
      <c r="I19383">
        <v>1</v>
      </c>
      <c r="J19383">
        <v>1620</v>
      </c>
      <c r="K19383">
        <v>1</v>
      </c>
      <c r="L19383">
        <v>1</v>
      </c>
      <c r="M19383">
        <v>531</v>
      </c>
      <c r="N19383" t="s">
        <v>18</v>
      </c>
      <c r="O19383">
        <v>0</v>
      </c>
      <c r="P19383">
        <v>2316</v>
      </c>
    </row>
    <row r="19384" spans="1:16" x14ac:dyDescent="0.25">
      <c r="A19384" t="s">
        <v>28680</v>
      </c>
      <c r="B19384">
        <v>1215</v>
      </c>
      <c r="C19384" s="3" t="str">
        <f>HYPERLINK("http://www.uniprot.org/uniprot/F6K5V1","tr|F6K5V1|F6K5V1_EUCGL")</f>
        <v>tr|F6K5V1|F6K5V1_EUCGL</v>
      </c>
      <c r="D19384" t="s">
        <v>28681</v>
      </c>
      <c r="E19384">
        <v>67.33</v>
      </c>
      <c r="F19384">
        <v>199</v>
      </c>
      <c r="G19384">
        <v>65</v>
      </c>
      <c r="H19384">
        <v>0</v>
      </c>
      <c r="I19384">
        <v>616</v>
      </c>
      <c r="J19384">
        <v>1212</v>
      </c>
      <c r="K19384">
        <v>1</v>
      </c>
      <c r="L19384">
        <v>362</v>
      </c>
      <c r="M19384">
        <v>560</v>
      </c>
      <c r="N19384" t="s">
        <v>18</v>
      </c>
      <c r="O19384" s="1">
        <v>1.0529500000000001E-72</v>
      </c>
      <c r="P19384">
        <v>715</v>
      </c>
    </row>
    <row r="19385" spans="1:16" x14ac:dyDescent="0.25">
      <c r="A19385" t="s">
        <v>28682</v>
      </c>
      <c r="B19385">
        <v>2445</v>
      </c>
      <c r="C19385" s="3" t="str">
        <f>HYPERLINK("http://www.uniprot.org/uniprot/I1JTE4","tr|I1JTE4|I1JTE4_SOYBN")</f>
        <v>tr|I1JTE4|I1JTE4_SOYBN</v>
      </c>
      <c r="D19385" t="s">
        <v>28</v>
      </c>
      <c r="E19385">
        <v>79.790000000000006</v>
      </c>
      <c r="F19385">
        <v>881</v>
      </c>
      <c r="G19385">
        <v>178</v>
      </c>
      <c r="H19385">
        <v>67</v>
      </c>
      <c r="I19385">
        <v>1</v>
      </c>
      <c r="J19385">
        <v>2442</v>
      </c>
      <c r="K19385">
        <v>1</v>
      </c>
      <c r="L19385">
        <v>1</v>
      </c>
      <c r="M19385">
        <v>880</v>
      </c>
      <c r="N19385" t="s">
        <v>18</v>
      </c>
      <c r="O19385">
        <v>0</v>
      </c>
      <c r="P19385">
        <v>3529</v>
      </c>
    </row>
    <row r="19386" spans="1:16" x14ac:dyDescent="0.25">
      <c r="A19386" t="s">
        <v>28683</v>
      </c>
      <c r="B19386">
        <v>3606</v>
      </c>
      <c r="C19386" s="3" t="str">
        <f>HYPERLINK("http://www.uniprot.org/uniprot/G7IY76","tr|G7IY76|G7IY76_MEDTR")</f>
        <v>tr|G7IY76|G7IY76_MEDTR</v>
      </c>
      <c r="D19386" t="s">
        <v>28684</v>
      </c>
      <c r="E19386">
        <v>83.51</v>
      </c>
      <c r="F19386">
        <v>1201</v>
      </c>
      <c r="G19386">
        <v>198</v>
      </c>
      <c r="H19386">
        <v>0</v>
      </c>
      <c r="I19386">
        <v>1</v>
      </c>
      <c r="J19386">
        <v>3603</v>
      </c>
      <c r="K19386">
        <v>1</v>
      </c>
      <c r="L19386">
        <v>183</v>
      </c>
      <c r="M19386">
        <v>1383</v>
      </c>
      <c r="N19386" t="s">
        <v>18</v>
      </c>
      <c r="O19386">
        <v>0</v>
      </c>
      <c r="P19386">
        <v>5112</v>
      </c>
    </row>
    <row r="19387" spans="1:16" x14ac:dyDescent="0.25">
      <c r="A19387" t="s">
        <v>28685</v>
      </c>
      <c r="B19387">
        <v>1620</v>
      </c>
      <c r="C19387" s="3" t="str">
        <f>HYPERLINK("http://www.uniprot.org/uniprot/K7L5P0","tr|K7L5P0|K7L5P0_SOYBN")</f>
        <v>tr|K7L5P0|K7L5P0_SOYBN</v>
      </c>
      <c r="D19387" t="s">
        <v>28</v>
      </c>
      <c r="E19387">
        <v>78.55</v>
      </c>
      <c r="F19387">
        <v>541</v>
      </c>
      <c r="G19387">
        <v>116</v>
      </c>
      <c r="H19387">
        <v>2</v>
      </c>
      <c r="I19387">
        <v>1</v>
      </c>
      <c r="J19387">
        <v>1617</v>
      </c>
      <c r="K19387">
        <v>1</v>
      </c>
      <c r="L19387">
        <v>158</v>
      </c>
      <c r="M19387">
        <v>698</v>
      </c>
      <c r="N19387" t="s">
        <v>18</v>
      </c>
      <c r="O19387">
        <v>0</v>
      </c>
      <c r="P19387">
        <v>2147</v>
      </c>
    </row>
    <row r="19388" spans="1:16" x14ac:dyDescent="0.25">
      <c r="A19388" t="s">
        <v>28686</v>
      </c>
      <c r="B19388">
        <v>339</v>
      </c>
      <c r="C19388" s="3" t="str">
        <f>HYPERLINK("http://www.uniprot.org/uniprot/C6TM14","tr|C6TM14|C6TM14_SOYBN")</f>
        <v>tr|C6TM14|C6TM14_SOYBN</v>
      </c>
      <c r="D19388" t="s">
        <v>210</v>
      </c>
      <c r="E19388">
        <v>60.62</v>
      </c>
      <c r="F19388">
        <v>127</v>
      </c>
      <c r="G19388">
        <v>50</v>
      </c>
      <c r="H19388">
        <v>15</v>
      </c>
      <c r="I19388">
        <v>1</v>
      </c>
      <c r="J19388">
        <v>336</v>
      </c>
      <c r="K19388">
        <v>1</v>
      </c>
      <c r="L19388">
        <v>1</v>
      </c>
      <c r="M19388">
        <v>123</v>
      </c>
      <c r="N19388" t="s">
        <v>18</v>
      </c>
      <c r="O19388" s="1">
        <v>1.37161E-31</v>
      </c>
      <c r="P19388">
        <v>354</v>
      </c>
    </row>
    <row r="19389" spans="1:16" x14ac:dyDescent="0.25">
      <c r="A19389" t="s">
        <v>28687</v>
      </c>
      <c r="B19389">
        <v>378</v>
      </c>
      <c r="C19389" s="3" t="str">
        <f>HYPERLINK("http://www.uniprot.org/uniprot/G7JQH1","tr|G7JQH1|G7JQH1_MEDTR")</f>
        <v>tr|G7JQH1|G7JQH1_MEDTR</v>
      </c>
      <c r="D19389" t="s">
        <v>28688</v>
      </c>
      <c r="E19389">
        <v>74.22</v>
      </c>
      <c r="F19389">
        <v>97</v>
      </c>
      <c r="G19389">
        <v>25</v>
      </c>
      <c r="H19389">
        <v>2</v>
      </c>
      <c r="I19389">
        <v>91</v>
      </c>
      <c r="J19389">
        <v>375</v>
      </c>
      <c r="K19389">
        <v>1</v>
      </c>
      <c r="L19389">
        <v>1</v>
      </c>
      <c r="M19389">
        <v>94</v>
      </c>
      <c r="N19389" t="s">
        <v>18</v>
      </c>
      <c r="O19389" s="1">
        <v>6.44559E-29</v>
      </c>
      <c r="P19389">
        <v>331</v>
      </c>
    </row>
    <row r="19390" spans="1:16" x14ac:dyDescent="0.25">
      <c r="A19390" t="s">
        <v>28689</v>
      </c>
      <c r="B19390">
        <v>1944</v>
      </c>
      <c r="C19390" s="3" t="str">
        <f>HYPERLINK("http://www.uniprot.org/uniprot/M5WX29","tr|M5WX29|M5WX29_PRUPE")</f>
        <v>tr|M5WX29|M5WX29_PRUPE</v>
      </c>
      <c r="D19390" t="s">
        <v>11709</v>
      </c>
      <c r="E19390">
        <v>24.87</v>
      </c>
      <c r="F19390">
        <v>623</v>
      </c>
      <c r="G19390">
        <v>468</v>
      </c>
      <c r="H19390">
        <v>14</v>
      </c>
      <c r="I19390">
        <v>67</v>
      </c>
      <c r="J19390">
        <v>1893</v>
      </c>
      <c r="K19390">
        <v>1</v>
      </c>
      <c r="L19390">
        <v>128</v>
      </c>
      <c r="M19390">
        <v>688</v>
      </c>
      <c r="N19390" t="s">
        <v>18</v>
      </c>
      <c r="O19390" s="1">
        <v>2.1399400000000001E-42</v>
      </c>
      <c r="P19390">
        <v>456</v>
      </c>
    </row>
    <row r="19391" spans="1:16" x14ac:dyDescent="0.25">
      <c r="A19391" t="s">
        <v>28690</v>
      </c>
      <c r="B19391">
        <v>1374</v>
      </c>
      <c r="C19391" s="3" t="str">
        <f>HYPERLINK("http://www.uniprot.org/uniprot/G7KW97","tr|G7KW97|G7KW97_MEDTR")</f>
        <v>tr|G7KW97|G7KW97_MEDTR</v>
      </c>
      <c r="D19391" t="s">
        <v>28691</v>
      </c>
      <c r="E19391">
        <v>84.02</v>
      </c>
      <c r="F19391">
        <v>194</v>
      </c>
      <c r="G19391">
        <v>31</v>
      </c>
      <c r="H19391">
        <v>0</v>
      </c>
      <c r="I19391">
        <v>787</v>
      </c>
      <c r="J19391">
        <v>1368</v>
      </c>
      <c r="K19391">
        <v>1</v>
      </c>
      <c r="L19391">
        <v>90</v>
      </c>
      <c r="M19391">
        <v>281</v>
      </c>
      <c r="N19391" t="s">
        <v>18</v>
      </c>
      <c r="O19391" s="1">
        <v>1.66976E-112</v>
      </c>
      <c r="P19391">
        <v>893</v>
      </c>
    </row>
    <row r="19392" spans="1:16" x14ac:dyDescent="0.25">
      <c r="A19392" t="s">
        <v>28692</v>
      </c>
      <c r="B19392">
        <v>1593</v>
      </c>
      <c r="C19392" s="3" t="str">
        <f>HYPERLINK("http://www.uniprot.org/uniprot/I1JME7","tr|I1JME7|I1JME7_SOYBN")</f>
        <v>tr|I1JME7|I1JME7_SOYBN</v>
      </c>
      <c r="D19392" t="s">
        <v>117</v>
      </c>
      <c r="E19392">
        <v>77.12</v>
      </c>
      <c r="F19392">
        <v>564</v>
      </c>
      <c r="G19392">
        <v>129</v>
      </c>
      <c r="H19392">
        <v>34</v>
      </c>
      <c r="I19392">
        <v>1</v>
      </c>
      <c r="J19392">
        <v>1590</v>
      </c>
      <c r="K19392">
        <v>1</v>
      </c>
      <c r="L19392">
        <v>1</v>
      </c>
      <c r="M19392">
        <v>559</v>
      </c>
      <c r="N19392" t="s">
        <v>18</v>
      </c>
      <c r="O19392">
        <v>0</v>
      </c>
      <c r="P19392">
        <v>2248</v>
      </c>
    </row>
    <row r="19393" spans="1:16" x14ac:dyDescent="0.25">
      <c r="A19393" t="s">
        <v>28693</v>
      </c>
      <c r="B19393">
        <v>1620</v>
      </c>
      <c r="C19393" s="3" t="str">
        <f>HYPERLINK("http://www.uniprot.org/uniprot/K7MKS1","tr|K7MKS1|K7MKS1_SOYBN")</f>
        <v>tr|K7MKS1|K7MKS1_SOYBN</v>
      </c>
      <c r="D19393" t="s">
        <v>28</v>
      </c>
      <c r="E19393">
        <v>76.959999999999994</v>
      </c>
      <c r="F19393">
        <v>547</v>
      </c>
      <c r="G19393">
        <v>126</v>
      </c>
      <c r="H19393">
        <v>10</v>
      </c>
      <c r="I19393">
        <v>1</v>
      </c>
      <c r="J19393">
        <v>1611</v>
      </c>
      <c r="K19393">
        <v>1</v>
      </c>
      <c r="L19393">
        <v>31</v>
      </c>
      <c r="M19393">
        <v>572</v>
      </c>
      <c r="N19393" t="s">
        <v>18</v>
      </c>
      <c r="O19393">
        <v>0</v>
      </c>
      <c r="P19393">
        <v>2123</v>
      </c>
    </row>
    <row r="19394" spans="1:16" x14ac:dyDescent="0.25">
      <c r="A19394" t="s">
        <v>28694</v>
      </c>
      <c r="B19394">
        <v>441</v>
      </c>
      <c r="C19394" s="3" t="str">
        <f>HYPERLINK("http://www.uniprot.org/uniprot/G7K7Z5","tr|G7K7Z5|G7K7Z5_MEDTR")</f>
        <v>tr|G7K7Z5|G7K7Z5_MEDTR</v>
      </c>
      <c r="D19394" t="s">
        <v>28695</v>
      </c>
      <c r="E19394">
        <v>81.08</v>
      </c>
      <c r="F19394">
        <v>148</v>
      </c>
      <c r="G19394">
        <v>28</v>
      </c>
      <c r="H19394">
        <v>2</v>
      </c>
      <c r="I19394">
        <v>1</v>
      </c>
      <c r="J19394">
        <v>438</v>
      </c>
      <c r="K19394">
        <v>1</v>
      </c>
      <c r="L19394">
        <v>22</v>
      </c>
      <c r="M19394">
        <v>165</v>
      </c>
      <c r="N19394" t="s">
        <v>18</v>
      </c>
      <c r="O19394" s="1">
        <v>6.6068499999999994E-58</v>
      </c>
      <c r="P19394">
        <v>581</v>
      </c>
    </row>
    <row r="19395" spans="1:16" x14ac:dyDescent="0.25">
      <c r="A19395" t="s">
        <v>28696</v>
      </c>
      <c r="B19395">
        <v>1521</v>
      </c>
      <c r="C19395" s="3" t="str">
        <f>HYPERLINK("http://www.uniprot.org/uniprot/I1K5F2","tr|I1K5F2|I1K5F2_SOYBN")</f>
        <v>tr|I1K5F2|I1K5F2_SOYBN</v>
      </c>
      <c r="D19395" t="s">
        <v>28</v>
      </c>
      <c r="E19395">
        <v>85</v>
      </c>
      <c r="F19395">
        <v>507</v>
      </c>
      <c r="G19395">
        <v>76</v>
      </c>
      <c r="H19395">
        <v>3</v>
      </c>
      <c r="I19395">
        <v>4</v>
      </c>
      <c r="J19395">
        <v>1515</v>
      </c>
      <c r="K19395">
        <v>1</v>
      </c>
      <c r="L19395">
        <v>1</v>
      </c>
      <c r="M19395">
        <v>503</v>
      </c>
      <c r="N19395" t="s">
        <v>18</v>
      </c>
      <c r="O19395">
        <v>0</v>
      </c>
      <c r="P19395">
        <v>2230</v>
      </c>
    </row>
    <row r="19396" spans="1:16" x14ac:dyDescent="0.25">
      <c r="A19396" t="s">
        <v>28697</v>
      </c>
      <c r="B19396">
        <v>1509</v>
      </c>
      <c r="C19396" s="3" t="str">
        <f>HYPERLINK("http://www.uniprot.org/uniprot/G7IKJ3","tr|G7IKJ3|G7IKJ3_MEDTR")</f>
        <v>tr|G7IKJ3|G7IKJ3_MEDTR</v>
      </c>
      <c r="D19396" t="s">
        <v>3121</v>
      </c>
      <c r="E19396">
        <v>27.1</v>
      </c>
      <c r="F19396">
        <v>321</v>
      </c>
      <c r="G19396">
        <v>234</v>
      </c>
      <c r="H19396">
        <v>3</v>
      </c>
      <c r="I19396">
        <v>79</v>
      </c>
      <c r="J19396">
        <v>1032</v>
      </c>
      <c r="K19396">
        <v>1</v>
      </c>
      <c r="L19396">
        <v>637</v>
      </c>
      <c r="M19396">
        <v>919</v>
      </c>
      <c r="N19396" t="s">
        <v>18</v>
      </c>
      <c r="O19396" s="1">
        <v>4.9812400000000003E-25</v>
      </c>
      <c r="P19396">
        <v>305</v>
      </c>
    </row>
    <row r="19397" spans="1:16" x14ac:dyDescent="0.25">
      <c r="A19397" t="s">
        <v>28698</v>
      </c>
      <c r="B19397">
        <v>1614</v>
      </c>
      <c r="C19397" s="3" t="str">
        <f>HYPERLINK("http://www.uniprot.org/uniprot/I1KCR2","tr|I1KCR2|I1KCR2_SOYBN")</f>
        <v>tr|I1KCR2|I1KCR2_SOYBN</v>
      </c>
      <c r="D19397" t="s">
        <v>71</v>
      </c>
      <c r="E19397">
        <v>68.5</v>
      </c>
      <c r="F19397">
        <v>543</v>
      </c>
      <c r="G19397">
        <v>171</v>
      </c>
      <c r="H19397">
        <v>13</v>
      </c>
      <c r="I19397">
        <v>1</v>
      </c>
      <c r="J19397">
        <v>1590</v>
      </c>
      <c r="K19397">
        <v>1</v>
      </c>
      <c r="L19397">
        <v>1</v>
      </c>
      <c r="M19397">
        <v>525</v>
      </c>
      <c r="N19397" t="s">
        <v>18</v>
      </c>
      <c r="O19397">
        <v>0</v>
      </c>
      <c r="P19397">
        <v>1894</v>
      </c>
    </row>
    <row r="19398" spans="1:16" x14ac:dyDescent="0.25">
      <c r="A19398" t="s">
        <v>28699</v>
      </c>
      <c r="B19398">
        <v>744</v>
      </c>
      <c r="C19398" s="3" t="str">
        <f>HYPERLINK("http://www.uniprot.org/uniprot/G7KXX0","tr|G7KXX0|G7KXX0_MEDTR")</f>
        <v>tr|G7KXX0|G7KXX0_MEDTR</v>
      </c>
      <c r="D19398" t="s">
        <v>28700</v>
      </c>
      <c r="E19398">
        <v>68.040000000000006</v>
      </c>
      <c r="F19398">
        <v>241</v>
      </c>
      <c r="G19398">
        <v>77</v>
      </c>
      <c r="H19398">
        <v>1</v>
      </c>
      <c r="I19398">
        <v>1</v>
      </c>
      <c r="J19398">
        <v>720</v>
      </c>
      <c r="K19398">
        <v>1</v>
      </c>
      <c r="L19398">
        <v>1</v>
      </c>
      <c r="M19398">
        <v>218</v>
      </c>
      <c r="N19398" t="s">
        <v>18</v>
      </c>
      <c r="O19398" s="1">
        <v>4.62028E-94</v>
      </c>
      <c r="P19398">
        <v>896</v>
      </c>
    </row>
    <row r="19399" spans="1:16" x14ac:dyDescent="0.25">
      <c r="A19399" t="s">
        <v>28701</v>
      </c>
      <c r="B19399">
        <v>1314</v>
      </c>
      <c r="C19399" s="3" t="str">
        <f>HYPERLINK("http://www.uniprot.org/uniprot/K7MCZ6","tr|K7MCZ6|K7MCZ6_SOYBN")</f>
        <v>tr|K7MCZ6|K7MCZ6_SOYBN</v>
      </c>
      <c r="D19399" t="s">
        <v>28</v>
      </c>
      <c r="E19399">
        <v>64.650000000000006</v>
      </c>
      <c r="F19399">
        <v>249</v>
      </c>
      <c r="G19399">
        <v>88</v>
      </c>
      <c r="H19399">
        <v>0</v>
      </c>
      <c r="I19399">
        <v>565</v>
      </c>
      <c r="J19399">
        <v>1311</v>
      </c>
      <c r="K19399">
        <v>1</v>
      </c>
      <c r="L19399">
        <v>300</v>
      </c>
      <c r="M19399">
        <v>534</v>
      </c>
      <c r="N19399" t="s">
        <v>18</v>
      </c>
      <c r="O19399" s="1">
        <v>3.5277700000000001E-85</v>
      </c>
      <c r="P19399">
        <v>823</v>
      </c>
    </row>
    <row r="19400" spans="1:16" x14ac:dyDescent="0.25">
      <c r="A19400" t="s">
        <v>28702</v>
      </c>
      <c r="B19400">
        <v>915</v>
      </c>
      <c r="C19400" s="3" t="str">
        <f>HYPERLINK("http://www.uniprot.org/uniprot/G7IU51","tr|G7IU51|G7IU51_MEDTR")</f>
        <v>tr|G7IU51|G7IU51_MEDTR</v>
      </c>
      <c r="D19400" t="s">
        <v>28703</v>
      </c>
      <c r="E19400">
        <v>64.400000000000006</v>
      </c>
      <c r="F19400">
        <v>309</v>
      </c>
      <c r="G19400">
        <v>110</v>
      </c>
      <c r="H19400">
        <v>5</v>
      </c>
      <c r="I19400">
        <v>1</v>
      </c>
      <c r="J19400">
        <v>912</v>
      </c>
      <c r="K19400">
        <v>1</v>
      </c>
      <c r="L19400">
        <v>1</v>
      </c>
      <c r="M19400">
        <v>293</v>
      </c>
      <c r="N19400" t="s">
        <v>18</v>
      </c>
      <c r="O19400" s="1">
        <v>1.0551799999999999E-102</v>
      </c>
      <c r="P19400">
        <v>972</v>
      </c>
    </row>
    <row r="19401" spans="1:16" x14ac:dyDescent="0.25">
      <c r="A19401" t="s">
        <v>28704</v>
      </c>
      <c r="B19401">
        <v>3762</v>
      </c>
      <c r="C19401" s="3" t="str">
        <f>HYPERLINK("http://www.uniprot.org/uniprot/K7LWG2","tr|K7LWG2|K7LWG2_SOYBN")</f>
        <v>tr|K7LWG2|K7LWG2_SOYBN</v>
      </c>
      <c r="D19401" t="s">
        <v>28</v>
      </c>
      <c r="E19401">
        <v>66.48</v>
      </c>
      <c r="F19401">
        <v>1265</v>
      </c>
      <c r="G19401">
        <v>424</v>
      </c>
      <c r="H19401">
        <v>17</v>
      </c>
      <c r="I19401">
        <v>1</v>
      </c>
      <c r="J19401">
        <v>3744</v>
      </c>
      <c r="K19401">
        <v>1</v>
      </c>
      <c r="L19401">
        <v>97</v>
      </c>
      <c r="M19401">
        <v>1310</v>
      </c>
      <c r="N19401" t="s">
        <v>18</v>
      </c>
      <c r="O19401">
        <v>0</v>
      </c>
      <c r="P19401">
        <v>4121</v>
      </c>
    </row>
    <row r="19402" spans="1:16" x14ac:dyDescent="0.25">
      <c r="A19402" t="s">
        <v>28705</v>
      </c>
      <c r="B19402">
        <v>5034</v>
      </c>
      <c r="C19402" s="3" t="str">
        <f>HYPERLINK("http://www.uniprot.org/uniprot/K7KNP5","tr|K7KNP5|K7KNP5_SOYBN")</f>
        <v>tr|K7KNP5|K7KNP5_SOYBN</v>
      </c>
      <c r="D19402" t="s">
        <v>28</v>
      </c>
      <c r="E19402">
        <v>62.82</v>
      </c>
      <c r="F19402">
        <v>1867</v>
      </c>
      <c r="G19402">
        <v>694</v>
      </c>
      <c r="H19402">
        <v>193</v>
      </c>
      <c r="I19402">
        <v>10</v>
      </c>
      <c r="J19402">
        <v>5031</v>
      </c>
      <c r="K19402">
        <v>1</v>
      </c>
      <c r="L19402">
        <v>11</v>
      </c>
      <c r="M19402">
        <v>1858</v>
      </c>
      <c r="N19402" t="s">
        <v>18</v>
      </c>
      <c r="O19402">
        <v>0</v>
      </c>
      <c r="P19402">
        <v>5493</v>
      </c>
    </row>
    <row r="19403" spans="1:16" x14ac:dyDescent="0.25">
      <c r="A19403" t="s">
        <v>28706</v>
      </c>
      <c r="B19403">
        <v>1536</v>
      </c>
      <c r="C19403" s="3" t="str">
        <f>HYPERLINK("http://www.uniprot.org/uniprot/G7JZ42","tr|G7JZ42|G7JZ42_MEDTR")</f>
        <v>tr|G7JZ42|G7JZ42_MEDTR</v>
      </c>
      <c r="D19403" t="s">
        <v>1322</v>
      </c>
      <c r="E19403">
        <v>88.32</v>
      </c>
      <c r="F19403">
        <v>514</v>
      </c>
      <c r="G19403">
        <v>60</v>
      </c>
      <c r="H19403">
        <v>3</v>
      </c>
      <c r="I19403">
        <v>1</v>
      </c>
      <c r="J19403">
        <v>1533</v>
      </c>
      <c r="K19403">
        <v>1</v>
      </c>
      <c r="L19403">
        <v>147</v>
      </c>
      <c r="M19403">
        <v>660</v>
      </c>
      <c r="N19403" t="s">
        <v>18</v>
      </c>
      <c r="O19403">
        <v>0</v>
      </c>
      <c r="P19403">
        <v>2310</v>
      </c>
    </row>
    <row r="19404" spans="1:16" x14ac:dyDescent="0.25">
      <c r="A19404" t="s">
        <v>28707</v>
      </c>
      <c r="B19404">
        <v>1167</v>
      </c>
      <c r="C19404" s="3" t="str">
        <f>HYPERLINK("http://www.uniprot.org/uniprot/Q2HTL9","tr|Q2HTL9|Q2HTL9_MEDTR")</f>
        <v>tr|Q2HTL9|Q2HTL9_MEDTR</v>
      </c>
      <c r="D19404" t="s">
        <v>28708</v>
      </c>
      <c r="E19404">
        <v>81.95</v>
      </c>
      <c r="F19404">
        <v>388</v>
      </c>
      <c r="G19404">
        <v>70</v>
      </c>
      <c r="H19404">
        <v>0</v>
      </c>
      <c r="I19404">
        <v>1</v>
      </c>
      <c r="J19404">
        <v>1164</v>
      </c>
      <c r="K19404">
        <v>1</v>
      </c>
      <c r="L19404">
        <v>1</v>
      </c>
      <c r="M19404">
        <v>388</v>
      </c>
      <c r="N19404" t="s">
        <v>18</v>
      </c>
      <c r="O19404" s="1">
        <v>8.4774499999999997E-173</v>
      </c>
      <c r="P19404">
        <v>1578</v>
      </c>
    </row>
    <row r="19405" spans="1:16" x14ac:dyDescent="0.25">
      <c r="A19405" t="s">
        <v>28709</v>
      </c>
      <c r="B19405">
        <v>1197</v>
      </c>
      <c r="C19405" s="3" t="str">
        <f>HYPERLINK("http://www.uniprot.org/uniprot/G7KT59","tr|G7KT59|G7KT59_MEDTR")</f>
        <v>tr|G7KT59|G7KT59_MEDTR</v>
      </c>
      <c r="D19405" t="s">
        <v>28673</v>
      </c>
      <c r="E19405">
        <v>42.85</v>
      </c>
      <c r="F19405">
        <v>420</v>
      </c>
      <c r="G19405">
        <v>240</v>
      </c>
      <c r="H19405">
        <v>28</v>
      </c>
      <c r="I19405">
        <v>19</v>
      </c>
      <c r="J19405">
        <v>1194</v>
      </c>
      <c r="K19405">
        <v>1</v>
      </c>
      <c r="L19405">
        <v>33</v>
      </c>
      <c r="M19405">
        <v>422</v>
      </c>
      <c r="N19405" t="s">
        <v>18</v>
      </c>
      <c r="O19405" s="1">
        <v>6.0288799999999998E-73</v>
      </c>
      <c r="P19405">
        <v>717</v>
      </c>
    </row>
    <row r="19406" spans="1:16" x14ac:dyDescent="0.25">
      <c r="A19406" t="s">
        <v>28710</v>
      </c>
      <c r="B19406">
        <v>822</v>
      </c>
      <c r="C19406" s="3" t="str">
        <f>HYPERLINK("http://www.uniprot.org/uniprot/G7KX08","tr|G7KX08|G7KX08_MEDTR")</f>
        <v>tr|G7KX08|G7KX08_MEDTR</v>
      </c>
      <c r="D19406" t="s">
        <v>7524</v>
      </c>
      <c r="E19406">
        <v>73.03</v>
      </c>
      <c r="F19406">
        <v>204</v>
      </c>
      <c r="G19406">
        <v>55</v>
      </c>
      <c r="H19406">
        <v>0</v>
      </c>
      <c r="I19406">
        <v>208</v>
      </c>
      <c r="J19406">
        <v>819</v>
      </c>
      <c r="K19406">
        <v>1</v>
      </c>
      <c r="L19406">
        <v>329</v>
      </c>
      <c r="M19406">
        <v>532</v>
      </c>
      <c r="N19406" t="s">
        <v>18</v>
      </c>
      <c r="O19406" s="1">
        <v>1.31194E-82</v>
      </c>
      <c r="P19406">
        <v>798</v>
      </c>
    </row>
    <row r="19407" spans="1:16" x14ac:dyDescent="0.25">
      <c r="A19407" t="s">
        <v>28711</v>
      </c>
      <c r="B19407">
        <v>588</v>
      </c>
      <c r="C19407" s="3" t="str">
        <f>HYPERLINK("http://www.uniprot.org/uniprot/I1LDY5","tr|I1LDY5|I1LDY5_SOYBN")</f>
        <v>tr|I1LDY5|I1LDY5_SOYBN</v>
      </c>
      <c r="D19407" t="s">
        <v>28</v>
      </c>
      <c r="E19407">
        <v>60.09</v>
      </c>
      <c r="F19407">
        <v>208</v>
      </c>
      <c r="G19407">
        <v>83</v>
      </c>
      <c r="H19407">
        <v>37</v>
      </c>
      <c r="I19407">
        <v>1</v>
      </c>
      <c r="J19407">
        <v>513</v>
      </c>
      <c r="K19407">
        <v>1</v>
      </c>
      <c r="L19407">
        <v>1</v>
      </c>
      <c r="M19407">
        <v>202</v>
      </c>
      <c r="N19407" t="s">
        <v>18</v>
      </c>
      <c r="O19407" s="1">
        <v>3.1959899999999999E-60</v>
      </c>
      <c r="P19407">
        <v>557</v>
      </c>
    </row>
    <row r="19408" spans="1:16" x14ac:dyDescent="0.25">
      <c r="A19408" t="s">
        <v>28712</v>
      </c>
      <c r="B19408">
        <v>1359</v>
      </c>
      <c r="C19408" s="3" t="str">
        <f>HYPERLINK("http://www.uniprot.org/uniprot/G7I9X4","tr|G7I9X4|G7I9X4_MEDTR")</f>
        <v>tr|G7I9X4|G7I9X4_MEDTR</v>
      </c>
      <c r="D19408" t="s">
        <v>28713</v>
      </c>
      <c r="E19408">
        <v>86.5</v>
      </c>
      <c r="F19408">
        <v>452</v>
      </c>
      <c r="G19408">
        <v>61</v>
      </c>
      <c r="H19408">
        <v>0</v>
      </c>
      <c r="I19408">
        <v>1</v>
      </c>
      <c r="J19408">
        <v>1356</v>
      </c>
      <c r="K19408">
        <v>1</v>
      </c>
      <c r="L19408">
        <v>2</v>
      </c>
      <c r="M19408">
        <v>453</v>
      </c>
      <c r="N19408" t="s">
        <v>18</v>
      </c>
      <c r="O19408">
        <v>0</v>
      </c>
      <c r="P19408">
        <v>2156</v>
      </c>
    </row>
    <row r="19409" spans="1:16" x14ac:dyDescent="0.25">
      <c r="A19409" t="s">
        <v>28714</v>
      </c>
      <c r="B19409">
        <v>2172</v>
      </c>
      <c r="C19409" s="3" t="str">
        <f>HYPERLINK("http://www.uniprot.org/uniprot/I1JDH1","tr|I1JDH1|I1JDH1_SOYBN")</f>
        <v>tr|I1JDH1|I1JDH1_SOYBN</v>
      </c>
      <c r="D19409" t="s">
        <v>28</v>
      </c>
      <c r="E19409">
        <v>85.51</v>
      </c>
      <c r="F19409">
        <v>725</v>
      </c>
      <c r="G19409">
        <v>105</v>
      </c>
      <c r="H19409">
        <v>2</v>
      </c>
      <c r="I19409">
        <v>1</v>
      </c>
      <c r="J19409">
        <v>2169</v>
      </c>
      <c r="K19409">
        <v>1</v>
      </c>
      <c r="L19409">
        <v>1</v>
      </c>
      <c r="M19409">
        <v>724</v>
      </c>
      <c r="N19409" t="s">
        <v>18</v>
      </c>
      <c r="O19409">
        <v>0</v>
      </c>
      <c r="P19409">
        <v>3058</v>
      </c>
    </row>
    <row r="19410" spans="1:16" x14ac:dyDescent="0.25">
      <c r="A19410" t="s">
        <v>28715</v>
      </c>
      <c r="B19410">
        <v>912</v>
      </c>
      <c r="C19410" s="3" t="str">
        <f>HYPERLINK("http://www.uniprot.org/uniprot/I1JTE5","tr|I1JTE5|I1JTE5_SOYBN")</f>
        <v>tr|I1JTE5|I1JTE5_SOYBN</v>
      </c>
      <c r="D19410" t="s">
        <v>117</v>
      </c>
      <c r="E19410">
        <v>71.52</v>
      </c>
      <c r="F19410">
        <v>295</v>
      </c>
      <c r="G19410">
        <v>84</v>
      </c>
      <c r="H19410">
        <v>2</v>
      </c>
      <c r="I19410">
        <v>1</v>
      </c>
      <c r="J19410">
        <v>879</v>
      </c>
      <c r="K19410">
        <v>1</v>
      </c>
      <c r="L19410">
        <v>1</v>
      </c>
      <c r="M19410">
        <v>280</v>
      </c>
      <c r="N19410" t="s">
        <v>18</v>
      </c>
      <c r="O19410" s="1">
        <v>1.55965E-114</v>
      </c>
      <c r="P19410">
        <v>1074</v>
      </c>
    </row>
    <row r="19411" spans="1:16" x14ac:dyDescent="0.25">
      <c r="A19411" t="s">
        <v>28716</v>
      </c>
      <c r="B19411">
        <v>1245</v>
      </c>
      <c r="C19411" s="3" t="str">
        <f>HYPERLINK("http://www.uniprot.org/uniprot/G7IY74","tr|G7IY74|G7IY74_MEDTR")</f>
        <v>tr|G7IY74|G7IY74_MEDTR</v>
      </c>
      <c r="D19411" t="s">
        <v>28717</v>
      </c>
      <c r="E19411">
        <v>83.77</v>
      </c>
      <c r="F19411">
        <v>413</v>
      </c>
      <c r="G19411">
        <v>67</v>
      </c>
      <c r="H19411">
        <v>0</v>
      </c>
      <c r="I19411">
        <v>1</v>
      </c>
      <c r="J19411">
        <v>1239</v>
      </c>
      <c r="K19411">
        <v>1</v>
      </c>
      <c r="L19411">
        <v>1</v>
      </c>
      <c r="M19411">
        <v>412</v>
      </c>
      <c r="N19411" t="s">
        <v>18</v>
      </c>
      <c r="O19411">
        <v>0</v>
      </c>
      <c r="P19411">
        <v>1719</v>
      </c>
    </row>
    <row r="19412" spans="1:16" x14ac:dyDescent="0.25">
      <c r="A19412" t="s">
        <v>28718</v>
      </c>
      <c r="B19412">
        <v>1296</v>
      </c>
      <c r="C19412" s="3" t="str">
        <f>HYPERLINK("http://www.uniprot.org/uniprot/I1K398","tr|I1K398|I1K398_SOYBN")</f>
        <v>tr|I1K398|I1K398_SOYBN</v>
      </c>
      <c r="D19412" t="s">
        <v>28</v>
      </c>
      <c r="E19412">
        <v>80.22</v>
      </c>
      <c r="F19412">
        <v>440</v>
      </c>
      <c r="G19412">
        <v>87</v>
      </c>
      <c r="H19412">
        <v>10</v>
      </c>
      <c r="I19412">
        <v>1</v>
      </c>
      <c r="J19412">
        <v>1290</v>
      </c>
      <c r="K19412">
        <v>1</v>
      </c>
      <c r="L19412">
        <v>1</v>
      </c>
      <c r="M19412">
        <v>439</v>
      </c>
      <c r="N19412" t="s">
        <v>18</v>
      </c>
      <c r="O19412">
        <v>0</v>
      </c>
      <c r="P19412">
        <v>1795</v>
      </c>
    </row>
    <row r="19413" spans="1:16" x14ac:dyDescent="0.25">
      <c r="A19413" t="s">
        <v>28719</v>
      </c>
      <c r="B19413">
        <v>1047</v>
      </c>
      <c r="C19413" s="3" t="str">
        <f>HYPERLINK("http://www.uniprot.org/uniprot/G7L808","tr|G7L808|G7L808_MEDTR")</f>
        <v>tr|G7L808|G7L808_MEDTR</v>
      </c>
      <c r="D19413" t="s">
        <v>28720</v>
      </c>
      <c r="E19413">
        <v>85.05</v>
      </c>
      <c r="F19413">
        <v>348</v>
      </c>
      <c r="G19413">
        <v>52</v>
      </c>
      <c r="H19413">
        <v>0</v>
      </c>
      <c r="I19413">
        <v>1</v>
      </c>
      <c r="J19413">
        <v>1044</v>
      </c>
      <c r="K19413">
        <v>1</v>
      </c>
      <c r="L19413">
        <v>1</v>
      </c>
      <c r="M19413">
        <v>348</v>
      </c>
      <c r="N19413" t="s">
        <v>18</v>
      </c>
      <c r="O19413" s="1">
        <v>1.0713200000000001E-160</v>
      </c>
      <c r="P19413">
        <v>1473</v>
      </c>
    </row>
    <row r="19414" spans="1:16" x14ac:dyDescent="0.25">
      <c r="A19414" t="s">
        <v>28721</v>
      </c>
      <c r="B19414">
        <v>1311</v>
      </c>
      <c r="C19414" s="3" t="str">
        <f>HYPERLINK("http://www.uniprot.org/uniprot/G7JQI3","tr|G7JQI3|G7JQI3_MEDTR")</f>
        <v>tr|G7JQI3|G7JQI3_MEDTR</v>
      </c>
      <c r="D19414" t="s">
        <v>28722</v>
      </c>
      <c r="E19414">
        <v>78.260000000000005</v>
      </c>
      <c r="F19414">
        <v>437</v>
      </c>
      <c r="G19414">
        <v>95</v>
      </c>
      <c r="H19414">
        <v>1</v>
      </c>
      <c r="I19414">
        <v>1</v>
      </c>
      <c r="J19414">
        <v>1308</v>
      </c>
      <c r="K19414">
        <v>1</v>
      </c>
      <c r="L19414">
        <v>38</v>
      </c>
      <c r="M19414">
        <v>473</v>
      </c>
      <c r="N19414" t="s">
        <v>18</v>
      </c>
      <c r="O19414">
        <v>0</v>
      </c>
      <c r="P19414">
        <v>1776</v>
      </c>
    </row>
    <row r="19415" spans="1:16" x14ac:dyDescent="0.25">
      <c r="A19415" t="s">
        <v>28723</v>
      </c>
      <c r="B19415">
        <v>2367</v>
      </c>
      <c r="C19415" s="3" t="str">
        <f>HYPERLINK("http://www.uniprot.org/uniprot/I1KVD8","tr|I1KVD8|I1KVD8_SOYBN")</f>
        <v>tr|I1KVD8|I1KVD8_SOYBN</v>
      </c>
      <c r="D19415" t="s">
        <v>23221</v>
      </c>
      <c r="E19415">
        <v>89.24</v>
      </c>
      <c r="F19415">
        <v>809</v>
      </c>
      <c r="G19415">
        <v>87</v>
      </c>
      <c r="H19415">
        <v>21</v>
      </c>
      <c r="I19415">
        <v>1</v>
      </c>
      <c r="J19415">
        <v>2364</v>
      </c>
      <c r="K19415">
        <v>1</v>
      </c>
      <c r="L19415">
        <v>1</v>
      </c>
      <c r="M19415">
        <v>809</v>
      </c>
      <c r="N19415" t="s">
        <v>18</v>
      </c>
      <c r="O19415">
        <v>0</v>
      </c>
      <c r="P19415">
        <v>3888</v>
      </c>
    </row>
    <row r="19416" spans="1:16" x14ac:dyDescent="0.25">
      <c r="A19416" t="s">
        <v>28724</v>
      </c>
      <c r="B19416">
        <v>648</v>
      </c>
      <c r="C19416" s="3" t="str">
        <f>HYPERLINK("http://www.uniprot.org/uniprot/G7JD12","tr|G7JD12|G7JD12_MEDTR")</f>
        <v>tr|G7JD12|G7JD12_MEDTR</v>
      </c>
      <c r="D19416" t="s">
        <v>28725</v>
      </c>
      <c r="E19416">
        <v>82.87</v>
      </c>
      <c r="F19416">
        <v>216</v>
      </c>
      <c r="G19416">
        <v>37</v>
      </c>
      <c r="H19416">
        <v>1</v>
      </c>
      <c r="I19416">
        <v>1</v>
      </c>
      <c r="J19416">
        <v>645</v>
      </c>
      <c r="K19416">
        <v>1</v>
      </c>
      <c r="L19416">
        <v>73</v>
      </c>
      <c r="M19416">
        <v>288</v>
      </c>
      <c r="N19416" t="s">
        <v>18</v>
      </c>
      <c r="O19416" s="1">
        <v>1.14879E-102</v>
      </c>
      <c r="P19416">
        <v>969</v>
      </c>
    </row>
    <row r="19417" spans="1:16" x14ac:dyDescent="0.25">
      <c r="A19417" t="s">
        <v>28726</v>
      </c>
      <c r="B19417">
        <v>1101</v>
      </c>
      <c r="C19417" s="3" t="str">
        <f>HYPERLINK("http://www.uniprot.org/uniprot/I3T983","tr|I3T983|I3T983_MEDTR")</f>
        <v>tr|I3T983|I3T983_MEDTR</v>
      </c>
      <c r="D19417" t="s">
        <v>22</v>
      </c>
      <c r="E19417">
        <v>90.16</v>
      </c>
      <c r="F19417">
        <v>366</v>
      </c>
      <c r="G19417">
        <v>36</v>
      </c>
      <c r="H19417">
        <v>0</v>
      </c>
      <c r="I19417">
        <v>1</v>
      </c>
      <c r="J19417">
        <v>1098</v>
      </c>
      <c r="K19417">
        <v>1</v>
      </c>
      <c r="L19417">
        <v>36</v>
      </c>
      <c r="M19417">
        <v>401</v>
      </c>
      <c r="N19417" t="s">
        <v>18</v>
      </c>
      <c r="O19417">
        <v>0</v>
      </c>
      <c r="P19417">
        <v>1756</v>
      </c>
    </row>
    <row r="19418" spans="1:16" x14ac:dyDescent="0.25">
      <c r="A19418" t="s">
        <v>28727</v>
      </c>
      <c r="B19418">
        <v>348</v>
      </c>
      <c r="C19418" s="3" t="str">
        <f>HYPERLINK("http://www.uniprot.org/uniprot/B7FJ32","tr|B7FJ32|B7FJ32_MEDTR")</f>
        <v>tr|B7FJ32|B7FJ32_MEDTR</v>
      </c>
      <c r="D19418" t="s">
        <v>386</v>
      </c>
      <c r="E19418">
        <v>92.55</v>
      </c>
      <c r="F19418">
        <v>94</v>
      </c>
      <c r="G19418">
        <v>7</v>
      </c>
      <c r="H19418">
        <v>0</v>
      </c>
      <c r="I19418">
        <v>64</v>
      </c>
      <c r="J19418">
        <v>345</v>
      </c>
      <c r="K19418">
        <v>1</v>
      </c>
      <c r="L19418">
        <v>22</v>
      </c>
      <c r="M19418">
        <v>115</v>
      </c>
      <c r="N19418" t="s">
        <v>18</v>
      </c>
      <c r="O19418" s="1">
        <v>4.9502200000000004E-50</v>
      </c>
      <c r="P19418">
        <v>513</v>
      </c>
    </row>
    <row r="19419" spans="1:16" x14ac:dyDescent="0.25">
      <c r="A19419" t="s">
        <v>28728</v>
      </c>
      <c r="B19419">
        <v>564</v>
      </c>
      <c r="C19419" s="3" t="str">
        <f>HYPERLINK("http://www.uniprot.org/uniprot/G7K7Z2","tr|G7K7Z2|G7K7Z2_MEDTR")</f>
        <v>tr|G7K7Z2|G7K7Z2_MEDTR</v>
      </c>
      <c r="D19419" t="s">
        <v>28729</v>
      </c>
      <c r="E19419">
        <v>76.88</v>
      </c>
      <c r="F19419">
        <v>186</v>
      </c>
      <c r="G19419">
        <v>43</v>
      </c>
      <c r="H19419">
        <v>1</v>
      </c>
      <c r="I19419">
        <v>1</v>
      </c>
      <c r="J19419">
        <v>555</v>
      </c>
      <c r="K19419">
        <v>1</v>
      </c>
      <c r="L19419">
        <v>1</v>
      </c>
      <c r="M19419">
        <v>186</v>
      </c>
      <c r="N19419" t="s">
        <v>18</v>
      </c>
      <c r="O19419" s="1">
        <v>1.8197300000000001E-75</v>
      </c>
      <c r="P19419">
        <v>733</v>
      </c>
    </row>
    <row r="19420" spans="1:16" x14ac:dyDescent="0.25">
      <c r="A19420" t="s">
        <v>28730</v>
      </c>
      <c r="B19420">
        <v>1239</v>
      </c>
      <c r="C19420" s="3" t="str">
        <f>HYPERLINK("http://www.uniprot.org/uniprot/Q947K6","tr|Q947K6|Q947K6_MEDSV")</f>
        <v>tr|Q947K6|Q947K6_MEDSV</v>
      </c>
      <c r="D19420" t="s">
        <v>28731</v>
      </c>
      <c r="E19420">
        <v>92.47</v>
      </c>
      <c r="F19420">
        <v>412</v>
      </c>
      <c r="G19420">
        <v>31</v>
      </c>
      <c r="H19420">
        <v>0</v>
      </c>
      <c r="I19420">
        <v>1</v>
      </c>
      <c r="J19420">
        <v>1236</v>
      </c>
      <c r="K19420">
        <v>1</v>
      </c>
      <c r="L19420">
        <v>1</v>
      </c>
      <c r="M19420">
        <v>412</v>
      </c>
      <c r="N19420" t="s">
        <v>18</v>
      </c>
      <c r="O19420">
        <v>0</v>
      </c>
      <c r="P19420">
        <v>2027</v>
      </c>
    </row>
    <row r="19421" spans="1:16" x14ac:dyDescent="0.25">
      <c r="A19421" t="s">
        <v>28732</v>
      </c>
      <c r="B19421">
        <v>687</v>
      </c>
      <c r="C19421" s="3" t="str">
        <f>HYPERLINK("http://www.uniprot.org/uniprot/G7K4M4","tr|G7K4M4|G7K4M4_MEDTR")</f>
        <v>tr|G7K4M4|G7K4M4_MEDTR</v>
      </c>
      <c r="D19421" t="s">
        <v>517</v>
      </c>
      <c r="E19421">
        <v>60</v>
      </c>
      <c r="F19421">
        <v>115</v>
      </c>
      <c r="G19421">
        <v>46</v>
      </c>
      <c r="H19421">
        <v>0</v>
      </c>
      <c r="I19421">
        <v>199</v>
      </c>
      <c r="J19421">
        <v>543</v>
      </c>
      <c r="K19421">
        <v>1</v>
      </c>
      <c r="L19421">
        <v>427</v>
      </c>
      <c r="M19421">
        <v>541</v>
      </c>
      <c r="N19421" t="s">
        <v>18</v>
      </c>
      <c r="O19421" s="1">
        <v>1.76396E-30</v>
      </c>
      <c r="P19421">
        <v>347</v>
      </c>
    </row>
    <row r="19422" spans="1:16" x14ac:dyDescent="0.25">
      <c r="A19422" t="s">
        <v>28733</v>
      </c>
      <c r="B19422">
        <v>720</v>
      </c>
      <c r="C19422" s="3" t="str">
        <f>HYPERLINK("http://www.uniprot.org/uniprot/I1L4B2","tr|I1L4B2|I1L4B2_SOYBN")</f>
        <v>tr|I1L4B2|I1L4B2_SOYBN</v>
      </c>
      <c r="D19422" t="s">
        <v>28</v>
      </c>
      <c r="E19422">
        <v>28.42</v>
      </c>
      <c r="F19422">
        <v>190</v>
      </c>
      <c r="G19422">
        <v>136</v>
      </c>
      <c r="H19422">
        <v>5</v>
      </c>
      <c r="I19422">
        <v>22</v>
      </c>
      <c r="J19422">
        <v>576</v>
      </c>
      <c r="K19422">
        <v>1</v>
      </c>
      <c r="L19422">
        <v>231</v>
      </c>
      <c r="M19422">
        <v>406</v>
      </c>
      <c r="N19422" t="s">
        <v>18</v>
      </c>
      <c r="O19422" s="1">
        <v>1.09397E-12</v>
      </c>
      <c r="P19422">
        <v>194</v>
      </c>
    </row>
    <row r="19423" spans="1:16" x14ac:dyDescent="0.25">
      <c r="A19423" t="s">
        <v>28734</v>
      </c>
      <c r="B19423">
        <v>747</v>
      </c>
      <c r="C19423" s="3" t="str">
        <f>HYPERLINK("http://www.uniprot.org/uniprot/K7MNX2","tr|K7MNX2|K7MNX2_SOYBN")</f>
        <v>tr|K7MNX2|K7MNX2_SOYBN</v>
      </c>
      <c r="D19423" t="s">
        <v>28</v>
      </c>
      <c r="E19423">
        <v>28.44</v>
      </c>
      <c r="F19423">
        <v>116</v>
      </c>
      <c r="G19423">
        <v>83</v>
      </c>
      <c r="H19423">
        <v>2</v>
      </c>
      <c r="I19423">
        <v>70</v>
      </c>
      <c r="J19423">
        <v>411</v>
      </c>
      <c r="K19423">
        <v>1</v>
      </c>
      <c r="L19423">
        <v>402</v>
      </c>
      <c r="M19423">
        <v>517</v>
      </c>
      <c r="N19423" t="s">
        <v>18</v>
      </c>
      <c r="O19423" s="1">
        <v>8.4256699999999997E-11</v>
      </c>
      <c r="P19423">
        <v>178</v>
      </c>
    </row>
    <row r="19424" spans="1:16" x14ac:dyDescent="0.25">
      <c r="A19424" t="s">
        <v>28735</v>
      </c>
      <c r="B19424">
        <v>1299</v>
      </c>
      <c r="C19424" s="3" t="str">
        <f>HYPERLINK("http://www.uniprot.org/uniprot/I1MX16","tr|I1MX16|I1MX16_SOYBN")</f>
        <v>tr|I1MX16|I1MX16_SOYBN</v>
      </c>
      <c r="D19424" t="s">
        <v>71</v>
      </c>
      <c r="E19424">
        <v>59.41</v>
      </c>
      <c r="F19424">
        <v>441</v>
      </c>
      <c r="G19424">
        <v>179</v>
      </c>
      <c r="H19424">
        <v>10</v>
      </c>
      <c r="I19424">
        <v>1</v>
      </c>
      <c r="J19424">
        <v>1293</v>
      </c>
      <c r="K19424">
        <v>1</v>
      </c>
      <c r="L19424">
        <v>203</v>
      </c>
      <c r="M19424">
        <v>642</v>
      </c>
      <c r="N19424" t="s">
        <v>18</v>
      </c>
      <c r="O19424" s="1">
        <v>2.2108899999999999E-140</v>
      </c>
      <c r="P19424">
        <v>1299</v>
      </c>
    </row>
    <row r="19425" spans="1:16" x14ac:dyDescent="0.25">
      <c r="A19425" t="s">
        <v>28736</v>
      </c>
      <c r="B19425">
        <v>1209</v>
      </c>
      <c r="C19425" s="3" t="str">
        <f>HYPERLINK("http://www.uniprot.org/uniprot/I3T4L1","tr|I3T4L1|I3T4L1_MEDTR")</f>
        <v>tr|I3T4L1|I3T4L1_MEDTR</v>
      </c>
      <c r="D19425" t="s">
        <v>22</v>
      </c>
      <c r="E19425">
        <v>76.58</v>
      </c>
      <c r="F19425">
        <v>410</v>
      </c>
      <c r="G19425">
        <v>96</v>
      </c>
      <c r="H19425">
        <v>8</v>
      </c>
      <c r="I19425">
        <v>1</v>
      </c>
      <c r="J19425">
        <v>1206</v>
      </c>
      <c r="K19425">
        <v>1</v>
      </c>
      <c r="L19425">
        <v>1</v>
      </c>
      <c r="M19425">
        <v>407</v>
      </c>
      <c r="N19425" t="s">
        <v>18</v>
      </c>
      <c r="O19425" s="1">
        <v>2.1137500000000002E-174</v>
      </c>
      <c r="P19425">
        <v>1592</v>
      </c>
    </row>
    <row r="19426" spans="1:16" x14ac:dyDescent="0.25">
      <c r="A19426" t="s">
        <v>28737</v>
      </c>
      <c r="B19426">
        <v>540</v>
      </c>
      <c r="C19426" s="3" t="str">
        <f>HYPERLINK("http://www.uniprot.org/uniprot/I1JD92","tr|I1JD92|I1JD92_SOYBN")</f>
        <v>tr|I1JD92|I1JD92_SOYBN</v>
      </c>
      <c r="D19426" t="s">
        <v>28</v>
      </c>
      <c r="E19426">
        <v>75.97</v>
      </c>
      <c r="F19426">
        <v>179</v>
      </c>
      <c r="G19426">
        <v>43</v>
      </c>
      <c r="H19426">
        <v>0</v>
      </c>
      <c r="I19426">
        <v>1</v>
      </c>
      <c r="J19426">
        <v>537</v>
      </c>
      <c r="K19426">
        <v>1</v>
      </c>
      <c r="L19426">
        <v>1</v>
      </c>
      <c r="M19426">
        <v>179</v>
      </c>
      <c r="N19426" t="s">
        <v>18</v>
      </c>
      <c r="O19426" s="1">
        <v>4.4384699999999999E-78</v>
      </c>
      <c r="P19426">
        <v>755</v>
      </c>
    </row>
    <row r="19427" spans="1:16" x14ac:dyDescent="0.25">
      <c r="A19427" t="s">
        <v>28738</v>
      </c>
      <c r="B19427">
        <v>579</v>
      </c>
      <c r="C19427" s="3" t="str">
        <f>HYPERLINK("http://www.uniprot.org/uniprot/I1JGF8","tr|I1JGF8|I1JGF8_SOYBN")</f>
        <v>tr|I1JGF8|I1JGF8_SOYBN</v>
      </c>
      <c r="D19427" t="s">
        <v>28</v>
      </c>
      <c r="E19427">
        <v>30.99</v>
      </c>
      <c r="F19427">
        <v>171</v>
      </c>
      <c r="G19427">
        <v>118</v>
      </c>
      <c r="H19427">
        <v>35</v>
      </c>
      <c r="I19427">
        <v>1</v>
      </c>
      <c r="J19427">
        <v>408</v>
      </c>
      <c r="K19427">
        <v>1</v>
      </c>
      <c r="L19427">
        <v>331</v>
      </c>
      <c r="M19427">
        <v>494</v>
      </c>
      <c r="N19427" t="s">
        <v>18</v>
      </c>
      <c r="O19427" s="1">
        <v>3.2498199999999998E-9</v>
      </c>
      <c r="P19427">
        <v>162</v>
      </c>
    </row>
    <row r="19428" spans="1:16" x14ac:dyDescent="0.25">
      <c r="A19428" t="s">
        <v>28739</v>
      </c>
      <c r="B19428">
        <v>1176</v>
      </c>
      <c r="C19428" s="3" t="str">
        <f>HYPERLINK("http://www.uniprot.org/uniprot/G7IIX9","tr|G7IIX9|G7IIX9_MEDTR")</f>
        <v>tr|G7IIX9|G7IIX9_MEDTR</v>
      </c>
      <c r="D19428" t="s">
        <v>28667</v>
      </c>
      <c r="E19428">
        <v>73.239999999999995</v>
      </c>
      <c r="F19428">
        <v>299</v>
      </c>
      <c r="G19428">
        <v>80</v>
      </c>
      <c r="H19428">
        <v>1</v>
      </c>
      <c r="I19428">
        <v>25</v>
      </c>
      <c r="J19428">
        <v>918</v>
      </c>
      <c r="K19428">
        <v>1</v>
      </c>
      <c r="L19428">
        <v>164</v>
      </c>
      <c r="M19428">
        <v>457</v>
      </c>
      <c r="N19428" t="s">
        <v>18</v>
      </c>
      <c r="O19428" s="1">
        <v>1.8822200000000002E-111</v>
      </c>
      <c r="P19428">
        <v>1049</v>
      </c>
    </row>
    <row r="19429" spans="1:16" x14ac:dyDescent="0.25">
      <c r="A19429" t="s">
        <v>28740</v>
      </c>
      <c r="B19429">
        <v>2097</v>
      </c>
      <c r="C19429" s="3" t="str">
        <f>HYPERLINK("http://www.uniprot.org/uniprot/G7LEX7","tr|G7LEX7|G7LEX7_MEDTR")</f>
        <v>tr|G7LEX7|G7LEX7_MEDTR</v>
      </c>
      <c r="D19429" t="s">
        <v>28741</v>
      </c>
      <c r="E19429">
        <v>85.5</v>
      </c>
      <c r="F19429">
        <v>697</v>
      </c>
      <c r="G19429">
        <v>101</v>
      </c>
      <c r="H19429">
        <v>1</v>
      </c>
      <c r="I19429">
        <v>7</v>
      </c>
      <c r="J19429">
        <v>2094</v>
      </c>
      <c r="K19429">
        <v>1</v>
      </c>
      <c r="L19429">
        <v>5</v>
      </c>
      <c r="M19429">
        <v>701</v>
      </c>
      <c r="N19429" t="s">
        <v>18</v>
      </c>
      <c r="O19429">
        <v>0</v>
      </c>
      <c r="P19429">
        <v>3089</v>
      </c>
    </row>
    <row r="19430" spans="1:16" x14ac:dyDescent="0.25">
      <c r="A19430" t="s">
        <v>28742</v>
      </c>
      <c r="B19430">
        <v>1707</v>
      </c>
      <c r="C19430" s="3" t="str">
        <f>HYPERLINK("http://www.uniprot.org/uniprot/G7JY02","tr|G7JY02|G7JY02_MEDTR")</f>
        <v>tr|G7JY02|G7JY02_MEDTR</v>
      </c>
      <c r="D19430" t="s">
        <v>27588</v>
      </c>
      <c r="E19430">
        <v>89.7</v>
      </c>
      <c r="F19430">
        <v>379</v>
      </c>
      <c r="G19430">
        <v>39</v>
      </c>
      <c r="H19430">
        <v>0</v>
      </c>
      <c r="I19430">
        <v>568</v>
      </c>
      <c r="J19430">
        <v>1704</v>
      </c>
      <c r="K19430">
        <v>1</v>
      </c>
      <c r="L19430">
        <v>371</v>
      </c>
      <c r="M19430">
        <v>749</v>
      </c>
      <c r="N19430" t="s">
        <v>18</v>
      </c>
      <c r="O19430">
        <v>0</v>
      </c>
      <c r="P19430">
        <v>1713</v>
      </c>
    </row>
    <row r="19431" spans="1:16" x14ac:dyDescent="0.25">
      <c r="A19431" t="s">
        <v>28743</v>
      </c>
      <c r="B19431">
        <v>783</v>
      </c>
      <c r="C19431" s="3" t="str">
        <f>HYPERLINK("http://www.uniprot.org/uniprot/I3TAX9","tr|I3TAX9|I3TAX9_MEDTR")</f>
        <v>tr|I3TAX9|I3TAX9_MEDTR</v>
      </c>
      <c r="D19431" t="s">
        <v>28744</v>
      </c>
      <c r="E19431">
        <v>83.95</v>
      </c>
      <c r="F19431">
        <v>243</v>
      </c>
      <c r="G19431">
        <v>39</v>
      </c>
      <c r="H19431">
        <v>0</v>
      </c>
      <c r="I19431">
        <v>1</v>
      </c>
      <c r="J19431">
        <v>729</v>
      </c>
      <c r="K19431">
        <v>1</v>
      </c>
      <c r="L19431">
        <v>1</v>
      </c>
      <c r="M19431">
        <v>243</v>
      </c>
      <c r="N19431" t="s">
        <v>18</v>
      </c>
      <c r="O19431" s="1">
        <v>3.5252800000000002E-111</v>
      </c>
      <c r="P19431">
        <v>1044</v>
      </c>
    </row>
    <row r="19432" spans="1:16" x14ac:dyDescent="0.25">
      <c r="A19432" t="s">
        <v>28745</v>
      </c>
      <c r="B19432">
        <v>1200</v>
      </c>
      <c r="C19432" s="3" t="str">
        <f>HYPERLINK("http://www.uniprot.org/uniprot/G7KT66","tr|G7KT66|G7KT66_MEDTR")</f>
        <v>tr|G7KT66|G7KT66_MEDTR</v>
      </c>
      <c r="D19432" t="s">
        <v>28746</v>
      </c>
      <c r="E19432">
        <v>48.18</v>
      </c>
      <c r="F19432">
        <v>413</v>
      </c>
      <c r="G19432">
        <v>214</v>
      </c>
      <c r="H19432">
        <v>15</v>
      </c>
      <c r="I19432">
        <v>1</v>
      </c>
      <c r="J19432">
        <v>1194</v>
      </c>
      <c r="K19432">
        <v>1</v>
      </c>
      <c r="L19432">
        <v>30</v>
      </c>
      <c r="M19432">
        <v>412</v>
      </c>
      <c r="N19432" t="s">
        <v>18</v>
      </c>
      <c r="O19432" s="1">
        <v>6.6612899999999998E-88</v>
      </c>
      <c r="P19432">
        <v>846</v>
      </c>
    </row>
    <row r="19433" spans="1:16" x14ac:dyDescent="0.25">
      <c r="A19433" t="s">
        <v>28747</v>
      </c>
      <c r="B19433">
        <v>519</v>
      </c>
      <c r="C19433" s="3" t="str">
        <f>HYPERLINK("http://www.uniprot.org/uniprot/G7KUW7","tr|G7KUW7|G7KUW7_MEDTR")</f>
        <v>tr|G7KUW7|G7KUW7_MEDTR</v>
      </c>
      <c r="D19433" t="s">
        <v>28748</v>
      </c>
      <c r="E19433">
        <v>60.79</v>
      </c>
      <c r="F19433">
        <v>176</v>
      </c>
      <c r="G19433">
        <v>69</v>
      </c>
      <c r="H19433">
        <v>4</v>
      </c>
      <c r="I19433">
        <v>1</v>
      </c>
      <c r="J19433">
        <v>516</v>
      </c>
      <c r="K19433">
        <v>1</v>
      </c>
      <c r="L19433">
        <v>66</v>
      </c>
      <c r="M19433">
        <v>235</v>
      </c>
      <c r="N19433" t="s">
        <v>18</v>
      </c>
      <c r="O19433" s="1">
        <v>1.41333E-44</v>
      </c>
      <c r="P19433">
        <v>466</v>
      </c>
    </row>
    <row r="19434" spans="1:16" x14ac:dyDescent="0.25">
      <c r="A19434" t="s">
        <v>28749</v>
      </c>
      <c r="B19434">
        <v>606</v>
      </c>
      <c r="C19434" s="3" t="str">
        <f>HYPERLINK("http://www.uniprot.org/uniprot/I3S8C1","tr|I3S8C1|I3S8C1_MEDTR")</f>
        <v>tr|I3S8C1|I3S8C1_MEDTR</v>
      </c>
      <c r="D19434" t="s">
        <v>22</v>
      </c>
      <c r="E19434">
        <v>75</v>
      </c>
      <c r="F19434">
        <v>204</v>
      </c>
      <c r="G19434">
        <v>51</v>
      </c>
      <c r="H19434">
        <v>3</v>
      </c>
      <c r="I19434">
        <v>1</v>
      </c>
      <c r="J19434">
        <v>603</v>
      </c>
      <c r="K19434">
        <v>1</v>
      </c>
      <c r="L19434">
        <v>1</v>
      </c>
      <c r="M19434">
        <v>204</v>
      </c>
      <c r="N19434" t="s">
        <v>18</v>
      </c>
      <c r="O19434" s="1">
        <v>2.26573E-83</v>
      </c>
      <c r="P19434">
        <v>802</v>
      </c>
    </row>
    <row r="19435" spans="1:16" x14ac:dyDescent="0.25">
      <c r="A19435" t="s">
        <v>28750</v>
      </c>
      <c r="B19435">
        <v>867</v>
      </c>
      <c r="C19435" s="3" t="str">
        <f>HYPERLINK("http://www.uniprot.org/uniprot/G7I9X5","tr|G7I9X5|G7I9X5_MEDTR")</f>
        <v>tr|G7I9X5|G7I9X5_MEDTR</v>
      </c>
      <c r="D19435" t="s">
        <v>28751</v>
      </c>
      <c r="E19435">
        <v>73.64</v>
      </c>
      <c r="F19435">
        <v>258</v>
      </c>
      <c r="G19435">
        <v>68</v>
      </c>
      <c r="H19435">
        <v>0</v>
      </c>
      <c r="I19435">
        <v>91</v>
      </c>
      <c r="J19435">
        <v>864</v>
      </c>
      <c r="K19435">
        <v>1</v>
      </c>
      <c r="L19435">
        <v>24</v>
      </c>
      <c r="M19435">
        <v>280</v>
      </c>
      <c r="N19435" t="s">
        <v>18</v>
      </c>
      <c r="O19435" s="1">
        <v>1.13611E-103</v>
      </c>
      <c r="P19435">
        <v>980</v>
      </c>
    </row>
    <row r="19436" spans="1:16" x14ac:dyDescent="0.25">
      <c r="A19436" t="s">
        <v>28752</v>
      </c>
      <c r="B19436">
        <v>1377</v>
      </c>
      <c r="C19436" s="3" t="str">
        <f>HYPERLINK("http://www.uniprot.org/uniprot/I1KKV5","tr|I1KKV5|I1KKV5_SOYBN")</f>
        <v>tr|I1KKV5|I1KKV5_SOYBN</v>
      </c>
      <c r="D19436" t="s">
        <v>71</v>
      </c>
      <c r="E19436">
        <v>83.15</v>
      </c>
      <c r="F19436">
        <v>457</v>
      </c>
      <c r="G19436">
        <v>77</v>
      </c>
      <c r="H19436">
        <v>0</v>
      </c>
      <c r="I19436">
        <v>1</v>
      </c>
      <c r="J19436">
        <v>1371</v>
      </c>
      <c r="K19436">
        <v>1</v>
      </c>
      <c r="L19436">
        <v>1</v>
      </c>
      <c r="M19436">
        <v>453</v>
      </c>
      <c r="N19436" t="s">
        <v>18</v>
      </c>
      <c r="O19436">
        <v>0</v>
      </c>
      <c r="P19436">
        <v>2024</v>
      </c>
    </row>
    <row r="19437" spans="1:16" x14ac:dyDescent="0.25">
      <c r="A19437" t="s">
        <v>28753</v>
      </c>
      <c r="B19437">
        <v>1494</v>
      </c>
      <c r="C19437" s="3" t="str">
        <f>HYPERLINK("http://www.uniprot.org/uniprot/G7J7K1","tr|G7J7K1|G7J7K1_MEDTR")</f>
        <v>tr|G7J7K1|G7J7K1_MEDTR</v>
      </c>
      <c r="D19437" t="s">
        <v>28754</v>
      </c>
      <c r="E19437">
        <v>85.59</v>
      </c>
      <c r="F19437">
        <v>493</v>
      </c>
      <c r="G19437">
        <v>71</v>
      </c>
      <c r="H19437">
        <v>4</v>
      </c>
      <c r="I19437">
        <v>25</v>
      </c>
      <c r="J19437">
        <v>1491</v>
      </c>
      <c r="K19437">
        <v>1</v>
      </c>
      <c r="L19437">
        <v>5</v>
      </c>
      <c r="M19437">
        <v>484</v>
      </c>
      <c r="N19437" t="s">
        <v>18</v>
      </c>
      <c r="O19437">
        <v>0</v>
      </c>
      <c r="P19437">
        <v>2271</v>
      </c>
    </row>
    <row r="19438" spans="1:16" x14ac:dyDescent="0.25">
      <c r="A19438" t="s">
        <v>28755</v>
      </c>
      <c r="B19438">
        <v>1062</v>
      </c>
      <c r="C19438" s="3" t="str">
        <f>HYPERLINK("http://www.uniprot.org/uniprot/K7KHW3","tr|K7KHW3|K7KHW3_SOYBN")</f>
        <v>tr|K7KHW3|K7KHW3_SOYBN</v>
      </c>
      <c r="D19438" t="s">
        <v>28</v>
      </c>
      <c r="E19438">
        <v>72.819999999999993</v>
      </c>
      <c r="F19438">
        <v>357</v>
      </c>
      <c r="G19438">
        <v>97</v>
      </c>
      <c r="H19438">
        <v>5</v>
      </c>
      <c r="I19438">
        <v>4</v>
      </c>
      <c r="J19438">
        <v>1059</v>
      </c>
      <c r="K19438">
        <v>1</v>
      </c>
      <c r="L19438">
        <v>1</v>
      </c>
      <c r="M19438">
        <v>356</v>
      </c>
      <c r="N19438" t="s">
        <v>18</v>
      </c>
      <c r="O19438" s="1">
        <v>3.2086899999999998E-144</v>
      </c>
      <c r="P19438">
        <v>1331</v>
      </c>
    </row>
    <row r="19439" spans="1:16" x14ac:dyDescent="0.25">
      <c r="A19439" t="s">
        <v>28756</v>
      </c>
      <c r="B19439">
        <v>663</v>
      </c>
      <c r="C19439" s="3" t="str">
        <f>HYPERLINK("http://www.uniprot.org/uniprot/I1N068","tr|I1N068|I1N068_SOYBN")</f>
        <v>tr|I1N068|I1N068_SOYBN</v>
      </c>
      <c r="D19439" t="s">
        <v>71</v>
      </c>
      <c r="E19439">
        <v>84.54</v>
      </c>
      <c r="F19439">
        <v>220</v>
      </c>
      <c r="G19439">
        <v>34</v>
      </c>
      <c r="H19439">
        <v>0</v>
      </c>
      <c r="I19439">
        <v>1</v>
      </c>
      <c r="J19439">
        <v>660</v>
      </c>
      <c r="K19439">
        <v>1</v>
      </c>
      <c r="L19439">
        <v>1</v>
      </c>
      <c r="M19439">
        <v>220</v>
      </c>
      <c r="N19439" t="s">
        <v>18</v>
      </c>
      <c r="O19439" s="1">
        <v>3.68648E-99</v>
      </c>
      <c r="P19439">
        <v>939</v>
      </c>
    </row>
    <row r="19440" spans="1:16" x14ac:dyDescent="0.25">
      <c r="A19440" t="s">
        <v>28757</v>
      </c>
      <c r="B19440">
        <v>387</v>
      </c>
      <c r="C19440" s="3" t="str">
        <f>HYPERLINK("http://www.uniprot.org/uniprot/I3SQD3","tr|I3SQD3|I3SQD3_MEDTR")</f>
        <v>tr|I3SQD3|I3SQD3_MEDTR</v>
      </c>
      <c r="D19440" t="s">
        <v>28758</v>
      </c>
      <c r="E19440">
        <v>97.27</v>
      </c>
      <c r="F19440">
        <v>110</v>
      </c>
      <c r="G19440">
        <v>3</v>
      </c>
      <c r="H19440">
        <v>0</v>
      </c>
      <c r="I19440">
        <v>55</v>
      </c>
      <c r="J19440">
        <v>384</v>
      </c>
      <c r="K19440">
        <v>1</v>
      </c>
      <c r="L19440">
        <v>21</v>
      </c>
      <c r="M19440">
        <v>130</v>
      </c>
      <c r="N19440" t="s">
        <v>18</v>
      </c>
      <c r="O19440" s="1">
        <v>4.8363199999999997E-53</v>
      </c>
      <c r="P19440">
        <v>539</v>
      </c>
    </row>
    <row r="19441" spans="1:16" x14ac:dyDescent="0.25">
      <c r="A19441" t="s">
        <v>28759</v>
      </c>
      <c r="B19441">
        <v>1998</v>
      </c>
      <c r="C19441" s="3" t="str">
        <f>HYPERLINK("http://www.uniprot.org/uniprot/G7L811","tr|G7L811|G7L811_MEDTR")</f>
        <v>tr|G7L811|G7L811_MEDTR</v>
      </c>
      <c r="D19441" t="s">
        <v>28760</v>
      </c>
      <c r="E19441">
        <v>79.61</v>
      </c>
      <c r="F19441">
        <v>677</v>
      </c>
      <c r="G19441">
        <v>138</v>
      </c>
      <c r="H19441">
        <v>12</v>
      </c>
      <c r="I19441">
        <v>1</v>
      </c>
      <c r="J19441">
        <v>1995</v>
      </c>
      <c r="K19441">
        <v>1</v>
      </c>
      <c r="L19441">
        <v>1</v>
      </c>
      <c r="M19441">
        <v>667</v>
      </c>
      <c r="N19441" t="s">
        <v>18</v>
      </c>
      <c r="O19441">
        <v>0</v>
      </c>
      <c r="P19441">
        <v>2754</v>
      </c>
    </row>
    <row r="19442" spans="1:16" x14ac:dyDescent="0.25">
      <c r="A19442" t="s">
        <v>28761</v>
      </c>
      <c r="B19442">
        <v>1206</v>
      </c>
      <c r="C19442" s="3" t="str">
        <f>HYPERLINK("http://www.uniprot.org/uniprot/G7JQI6","tr|G7JQI6|G7JQI6_MEDTR")</f>
        <v>tr|G7JQI6|G7JQI6_MEDTR</v>
      </c>
      <c r="D19442" t="s">
        <v>28762</v>
      </c>
      <c r="E19442">
        <v>75.180000000000007</v>
      </c>
      <c r="F19442">
        <v>407</v>
      </c>
      <c r="G19442">
        <v>101</v>
      </c>
      <c r="H19442">
        <v>7</v>
      </c>
      <c r="I19442">
        <v>1</v>
      </c>
      <c r="J19442">
        <v>1200</v>
      </c>
      <c r="K19442">
        <v>1</v>
      </c>
      <c r="L19442">
        <v>1</v>
      </c>
      <c r="M19442">
        <v>406</v>
      </c>
      <c r="N19442" t="s">
        <v>18</v>
      </c>
      <c r="O19442" s="1">
        <v>1.9087399999999999E-167</v>
      </c>
      <c r="P19442">
        <v>1532</v>
      </c>
    </row>
    <row r="19443" spans="1:16" x14ac:dyDescent="0.25">
      <c r="A19443" t="s">
        <v>28763</v>
      </c>
      <c r="B19443">
        <v>882</v>
      </c>
      <c r="C19443" s="3" t="str">
        <f>HYPERLINK("http://www.uniprot.org/uniprot/I1MST0","tr|I1MST0|I1MST0_SOYBN")</f>
        <v>tr|I1MST0|I1MST0_SOYBN</v>
      </c>
      <c r="D19443" t="s">
        <v>28</v>
      </c>
      <c r="E19443">
        <v>84.87</v>
      </c>
      <c r="F19443">
        <v>271</v>
      </c>
      <c r="G19443">
        <v>41</v>
      </c>
      <c r="H19443">
        <v>0</v>
      </c>
      <c r="I19443">
        <v>67</v>
      </c>
      <c r="J19443">
        <v>879</v>
      </c>
      <c r="K19443">
        <v>1</v>
      </c>
      <c r="L19443">
        <v>1</v>
      </c>
      <c r="M19443">
        <v>270</v>
      </c>
      <c r="N19443" t="s">
        <v>18</v>
      </c>
      <c r="O19443" s="1">
        <v>6.3894499999999999E-134</v>
      </c>
      <c r="P19443">
        <v>1241</v>
      </c>
    </row>
    <row r="19444" spans="1:16" x14ac:dyDescent="0.25">
      <c r="A19444" t="s">
        <v>28764</v>
      </c>
      <c r="B19444">
        <v>504</v>
      </c>
      <c r="C19444" s="3" t="str">
        <f>HYPERLINK("http://www.uniprot.org/uniprot/I3SS52","tr|I3SS52|I3SS52_MEDTR")</f>
        <v>tr|I3SS52|I3SS52_MEDTR</v>
      </c>
      <c r="D19444" t="s">
        <v>22</v>
      </c>
      <c r="E19444">
        <v>85.54</v>
      </c>
      <c r="F19444">
        <v>166</v>
      </c>
      <c r="G19444">
        <v>24</v>
      </c>
      <c r="H19444">
        <v>0</v>
      </c>
      <c r="I19444">
        <v>1</v>
      </c>
      <c r="J19444">
        <v>498</v>
      </c>
      <c r="K19444">
        <v>1</v>
      </c>
      <c r="L19444">
        <v>1</v>
      </c>
      <c r="M19444">
        <v>166</v>
      </c>
      <c r="N19444" t="s">
        <v>18</v>
      </c>
      <c r="O19444" s="1">
        <v>4.7984400000000001E-77</v>
      </c>
      <c r="P19444">
        <v>746</v>
      </c>
    </row>
    <row r="19445" spans="1:16" x14ac:dyDescent="0.25">
      <c r="A19445" t="s">
        <v>28765</v>
      </c>
      <c r="B19445">
        <v>1527</v>
      </c>
      <c r="C19445" s="3" t="str">
        <f>HYPERLINK("http://www.uniprot.org/uniprot/G7JNQ9","tr|G7JNQ9|G7JNQ9_MEDTR")</f>
        <v>tr|G7JNQ9|G7JNQ9_MEDTR</v>
      </c>
      <c r="D19445" t="s">
        <v>28766</v>
      </c>
      <c r="E19445">
        <v>85.92</v>
      </c>
      <c r="F19445">
        <v>483</v>
      </c>
      <c r="G19445">
        <v>68</v>
      </c>
      <c r="H19445">
        <v>0</v>
      </c>
      <c r="I19445">
        <v>70</v>
      </c>
      <c r="J19445">
        <v>1518</v>
      </c>
      <c r="K19445">
        <v>1</v>
      </c>
      <c r="L19445">
        <v>43</v>
      </c>
      <c r="M19445">
        <v>499</v>
      </c>
      <c r="N19445" t="s">
        <v>18</v>
      </c>
      <c r="O19445">
        <v>0</v>
      </c>
      <c r="P19445">
        <v>2199</v>
      </c>
    </row>
    <row r="19446" spans="1:16" x14ac:dyDescent="0.25">
      <c r="A19446" t="s">
        <v>28767</v>
      </c>
      <c r="B19446">
        <v>741</v>
      </c>
      <c r="C19446" s="3" t="str">
        <f>HYPERLINK("http://www.uniprot.org/uniprot/G7K6Q6","tr|G7K6Q6|G7K6Q6_MEDTR")</f>
        <v>tr|G7K6Q6|G7K6Q6_MEDTR</v>
      </c>
      <c r="D19446" t="s">
        <v>28768</v>
      </c>
      <c r="E19446">
        <v>68.64</v>
      </c>
      <c r="F19446">
        <v>236</v>
      </c>
      <c r="G19446">
        <v>74</v>
      </c>
      <c r="H19446">
        <v>1</v>
      </c>
      <c r="I19446">
        <v>34</v>
      </c>
      <c r="J19446">
        <v>738</v>
      </c>
      <c r="K19446">
        <v>1</v>
      </c>
      <c r="L19446">
        <v>8</v>
      </c>
      <c r="M19446">
        <v>229</v>
      </c>
      <c r="N19446" t="s">
        <v>18</v>
      </c>
      <c r="O19446" s="1">
        <v>6.4159399999999997E-80</v>
      </c>
      <c r="P19446">
        <v>774</v>
      </c>
    </row>
    <row r="19447" spans="1:16" x14ac:dyDescent="0.25">
      <c r="A19447" t="s">
        <v>28769</v>
      </c>
      <c r="B19447">
        <v>1428</v>
      </c>
      <c r="C19447" s="3" t="str">
        <f>HYPERLINK("http://www.uniprot.org/uniprot/I1L482","tr|I1L482|I1L482_SOYBN")</f>
        <v>tr|I1L482|I1L482_SOYBN</v>
      </c>
      <c r="D19447" t="s">
        <v>28</v>
      </c>
      <c r="E19447">
        <v>79.83</v>
      </c>
      <c r="F19447">
        <v>481</v>
      </c>
      <c r="G19447">
        <v>97</v>
      </c>
      <c r="H19447">
        <v>7</v>
      </c>
      <c r="I19447">
        <v>4</v>
      </c>
      <c r="J19447">
        <v>1425</v>
      </c>
      <c r="K19447">
        <v>1</v>
      </c>
      <c r="L19447">
        <v>11</v>
      </c>
      <c r="M19447">
        <v>489</v>
      </c>
      <c r="N19447" t="s">
        <v>18</v>
      </c>
      <c r="O19447">
        <v>0</v>
      </c>
      <c r="P19447">
        <v>1953</v>
      </c>
    </row>
    <row r="19448" spans="1:16" x14ac:dyDescent="0.25">
      <c r="A19448" t="s">
        <v>28770</v>
      </c>
      <c r="B19448">
        <v>2883</v>
      </c>
      <c r="C19448" s="3" t="str">
        <f>HYPERLINK("http://www.uniprot.org/uniprot/I1MHP5","tr|I1MHP5|I1MHP5_SOYBN")</f>
        <v>tr|I1MHP5|I1MHP5_SOYBN</v>
      </c>
      <c r="D19448" t="s">
        <v>28</v>
      </c>
      <c r="E19448">
        <v>27.61</v>
      </c>
      <c r="F19448">
        <v>420</v>
      </c>
      <c r="G19448">
        <v>304</v>
      </c>
      <c r="H19448">
        <v>42</v>
      </c>
      <c r="I19448">
        <v>1168</v>
      </c>
      <c r="J19448">
        <v>2301</v>
      </c>
      <c r="K19448">
        <v>1</v>
      </c>
      <c r="L19448">
        <v>1057</v>
      </c>
      <c r="M19448">
        <v>1470</v>
      </c>
      <c r="N19448" t="s">
        <v>18</v>
      </c>
      <c r="O19448" s="1">
        <v>1.13099E-29</v>
      </c>
      <c r="P19448">
        <v>348</v>
      </c>
    </row>
    <row r="19449" spans="1:16" x14ac:dyDescent="0.25">
      <c r="A19449" t="s">
        <v>28771</v>
      </c>
      <c r="B19449">
        <v>537</v>
      </c>
      <c r="C19449" s="3" t="str">
        <f>HYPERLINK("http://www.uniprot.org/uniprot/G7L988","tr|G7L988|G7L988_MEDTR")</f>
        <v>tr|G7L988|G7L988_MEDTR</v>
      </c>
      <c r="D19449" t="s">
        <v>28772</v>
      </c>
      <c r="E19449">
        <v>68.069999999999993</v>
      </c>
      <c r="F19449">
        <v>166</v>
      </c>
      <c r="G19449">
        <v>53</v>
      </c>
      <c r="H19449">
        <v>0</v>
      </c>
      <c r="I19449">
        <v>1</v>
      </c>
      <c r="J19449">
        <v>498</v>
      </c>
      <c r="K19449">
        <v>1</v>
      </c>
      <c r="L19449">
        <v>1</v>
      </c>
      <c r="M19449">
        <v>166</v>
      </c>
      <c r="N19449" t="s">
        <v>18</v>
      </c>
      <c r="O19449" s="1">
        <v>2.47448E-57</v>
      </c>
      <c r="P19449">
        <v>576</v>
      </c>
    </row>
    <row r="19450" spans="1:16" x14ac:dyDescent="0.25">
      <c r="A19450" t="s">
        <v>28773</v>
      </c>
      <c r="B19450">
        <v>1029</v>
      </c>
      <c r="C19450" s="3" t="str">
        <f>HYPERLINK("http://www.uniprot.org/uniprot/G7IKN6","tr|G7IKN6|G7IKN6_MEDTR")</f>
        <v>tr|G7IKN6|G7IKN6_MEDTR</v>
      </c>
      <c r="D19450" t="s">
        <v>28774</v>
      </c>
      <c r="E19450">
        <v>74.25</v>
      </c>
      <c r="F19450">
        <v>334</v>
      </c>
      <c r="G19450">
        <v>86</v>
      </c>
      <c r="H19450">
        <v>1</v>
      </c>
      <c r="I19450">
        <v>1</v>
      </c>
      <c r="J19450">
        <v>999</v>
      </c>
      <c r="K19450">
        <v>1</v>
      </c>
      <c r="L19450">
        <v>1</v>
      </c>
      <c r="M19450">
        <v>331</v>
      </c>
      <c r="N19450" t="s">
        <v>18</v>
      </c>
      <c r="O19450" s="1">
        <v>2.4918299999999999E-138</v>
      </c>
      <c r="P19450">
        <v>1280</v>
      </c>
    </row>
    <row r="19451" spans="1:16" x14ac:dyDescent="0.25">
      <c r="A19451" t="s">
        <v>28775</v>
      </c>
      <c r="B19451">
        <v>942</v>
      </c>
      <c r="C19451" s="3" t="str">
        <f>HYPERLINK("http://www.uniprot.org/uniprot/I1M320","tr|I1M320|I1M320_SOYBN")</f>
        <v>tr|I1M320|I1M320_SOYBN</v>
      </c>
      <c r="D19451" t="s">
        <v>28</v>
      </c>
      <c r="E19451">
        <v>76.84</v>
      </c>
      <c r="F19451">
        <v>311</v>
      </c>
      <c r="G19451">
        <v>72</v>
      </c>
      <c r="H19451">
        <v>1</v>
      </c>
      <c r="I19451">
        <v>7</v>
      </c>
      <c r="J19451">
        <v>936</v>
      </c>
      <c r="K19451">
        <v>1</v>
      </c>
      <c r="L19451">
        <v>5</v>
      </c>
      <c r="M19451">
        <v>313</v>
      </c>
      <c r="N19451" t="s">
        <v>18</v>
      </c>
      <c r="O19451" s="1">
        <v>6.2702599999999997E-130</v>
      </c>
      <c r="P19451">
        <v>1207</v>
      </c>
    </row>
    <row r="19452" spans="1:16" x14ac:dyDescent="0.25">
      <c r="A19452" t="s">
        <v>28776</v>
      </c>
      <c r="B19452">
        <v>1896</v>
      </c>
      <c r="C19452" s="3" t="str">
        <f>HYPERLINK("http://www.uniprot.org/uniprot/G7IIX7","tr|G7IIX7|G7IIX7_MEDTR")</f>
        <v>tr|G7IIX7|G7IIX7_MEDTR</v>
      </c>
      <c r="D19452" t="s">
        <v>28777</v>
      </c>
      <c r="E19452">
        <v>80.849999999999994</v>
      </c>
      <c r="F19452">
        <v>632</v>
      </c>
      <c r="G19452">
        <v>121</v>
      </c>
      <c r="H19452">
        <v>1</v>
      </c>
      <c r="I19452">
        <v>1</v>
      </c>
      <c r="J19452">
        <v>1893</v>
      </c>
      <c r="K19452">
        <v>1</v>
      </c>
      <c r="L19452">
        <v>228</v>
      </c>
      <c r="M19452">
        <v>859</v>
      </c>
      <c r="N19452" t="s">
        <v>18</v>
      </c>
      <c r="O19452">
        <v>0</v>
      </c>
      <c r="P19452">
        <v>2662</v>
      </c>
    </row>
    <row r="19453" spans="1:16" x14ac:dyDescent="0.25">
      <c r="A19453" t="s">
        <v>28778</v>
      </c>
      <c r="B19453">
        <v>852</v>
      </c>
      <c r="C19453" s="3" t="str">
        <f>HYPERLINK("http://www.uniprot.org/uniprot/G7LEX8","tr|G7LEX8|G7LEX8_MEDTR")</f>
        <v>tr|G7LEX8|G7LEX8_MEDTR</v>
      </c>
      <c r="D19453" t="s">
        <v>28779</v>
      </c>
      <c r="E19453">
        <v>74.17</v>
      </c>
      <c r="F19453">
        <v>333</v>
      </c>
      <c r="G19453">
        <v>86</v>
      </c>
      <c r="H19453">
        <v>50</v>
      </c>
      <c r="I19453">
        <v>1</v>
      </c>
      <c r="J19453">
        <v>849</v>
      </c>
      <c r="K19453">
        <v>1</v>
      </c>
      <c r="L19453">
        <v>33</v>
      </c>
      <c r="M19453">
        <v>363</v>
      </c>
      <c r="N19453" t="s">
        <v>18</v>
      </c>
      <c r="O19453" s="1">
        <v>2.5867700000000001E-137</v>
      </c>
      <c r="P19453">
        <v>1270</v>
      </c>
    </row>
    <row r="19454" spans="1:16" x14ac:dyDescent="0.25">
      <c r="A19454" t="s">
        <v>28780</v>
      </c>
      <c r="B19454">
        <v>2010</v>
      </c>
      <c r="C19454" s="3" t="str">
        <f>HYPERLINK("http://www.uniprot.org/uniprot/G7JZ32","tr|G7JZ32|G7JZ32_MEDTR")</f>
        <v>tr|G7JZ32|G7JZ32_MEDTR</v>
      </c>
      <c r="D19454" t="s">
        <v>27628</v>
      </c>
      <c r="E19454">
        <v>86.98</v>
      </c>
      <c r="F19454">
        <v>507</v>
      </c>
      <c r="G19454">
        <v>66</v>
      </c>
      <c r="H19454">
        <v>0</v>
      </c>
      <c r="I19454">
        <v>472</v>
      </c>
      <c r="J19454">
        <v>1992</v>
      </c>
      <c r="K19454">
        <v>1</v>
      </c>
      <c r="L19454">
        <v>180</v>
      </c>
      <c r="M19454">
        <v>686</v>
      </c>
      <c r="N19454" t="s">
        <v>18</v>
      </c>
      <c r="O19454">
        <v>0</v>
      </c>
      <c r="P19454">
        <v>2300</v>
      </c>
    </row>
    <row r="19455" spans="1:16" x14ac:dyDescent="0.25">
      <c r="A19455" t="s">
        <v>28781</v>
      </c>
      <c r="B19455">
        <v>1230</v>
      </c>
      <c r="C19455" s="3" t="str">
        <f>HYPERLINK("http://www.uniprot.org/uniprot/Q2HTM6","tr|Q2HTM6|Q2HTM6_MEDTR")</f>
        <v>tr|Q2HTM6|Q2HTM6_MEDTR</v>
      </c>
      <c r="D19455" t="s">
        <v>28782</v>
      </c>
      <c r="E19455">
        <v>88.97</v>
      </c>
      <c r="F19455">
        <v>408</v>
      </c>
      <c r="G19455">
        <v>45</v>
      </c>
      <c r="H19455">
        <v>0</v>
      </c>
      <c r="I19455">
        <v>1</v>
      </c>
      <c r="J19455">
        <v>1224</v>
      </c>
      <c r="K19455">
        <v>1</v>
      </c>
      <c r="L19455">
        <v>110</v>
      </c>
      <c r="M19455">
        <v>517</v>
      </c>
      <c r="N19455" t="s">
        <v>18</v>
      </c>
      <c r="O19455">
        <v>0</v>
      </c>
      <c r="P19455">
        <v>1853</v>
      </c>
    </row>
    <row r="19456" spans="1:16" x14ac:dyDescent="0.25">
      <c r="A19456" t="s">
        <v>28783</v>
      </c>
      <c r="B19456">
        <v>2841</v>
      </c>
      <c r="C19456" s="3" t="str">
        <f>HYPERLINK("http://www.uniprot.org/uniprot/I1J7G9","tr|I1J7G9|I1J7G9_SOYBN")</f>
        <v>tr|I1J7G9|I1J7G9_SOYBN</v>
      </c>
      <c r="D19456" t="s">
        <v>28</v>
      </c>
      <c r="E19456">
        <v>70.52</v>
      </c>
      <c r="F19456">
        <v>960</v>
      </c>
      <c r="G19456">
        <v>283</v>
      </c>
      <c r="H19456">
        <v>14</v>
      </c>
      <c r="I19456">
        <v>1</v>
      </c>
      <c r="J19456">
        <v>2838</v>
      </c>
      <c r="K19456">
        <v>1</v>
      </c>
      <c r="L19456">
        <v>1</v>
      </c>
      <c r="M19456">
        <v>954</v>
      </c>
      <c r="N19456" t="s">
        <v>18</v>
      </c>
      <c r="O19456">
        <v>0</v>
      </c>
      <c r="P19456">
        <v>3472</v>
      </c>
    </row>
    <row r="19457" spans="1:16" x14ac:dyDescent="0.25">
      <c r="A19457" t="s">
        <v>28784</v>
      </c>
      <c r="B19457">
        <v>1398</v>
      </c>
      <c r="C19457" s="3" t="str">
        <f>HYPERLINK("http://www.uniprot.org/uniprot/B7FHX4","tr|B7FHX4|B7FHX4_MEDTR")</f>
        <v>tr|B7FHX4|B7FHX4_MEDTR</v>
      </c>
      <c r="D19457" t="s">
        <v>188</v>
      </c>
      <c r="E19457">
        <v>91.82</v>
      </c>
      <c r="F19457">
        <v>465</v>
      </c>
      <c r="G19457">
        <v>38</v>
      </c>
      <c r="H19457">
        <v>0</v>
      </c>
      <c r="I19457">
        <v>1</v>
      </c>
      <c r="J19457">
        <v>1395</v>
      </c>
      <c r="K19457">
        <v>1</v>
      </c>
      <c r="L19457">
        <v>1</v>
      </c>
      <c r="M19457">
        <v>465</v>
      </c>
      <c r="N19457" t="s">
        <v>18</v>
      </c>
      <c r="O19457">
        <v>0</v>
      </c>
      <c r="P19457">
        <v>2269</v>
      </c>
    </row>
    <row r="19458" spans="1:16" x14ac:dyDescent="0.25">
      <c r="A19458" t="s">
        <v>28785</v>
      </c>
      <c r="B19458">
        <v>948</v>
      </c>
      <c r="C19458" s="3" t="str">
        <f>HYPERLINK("http://www.uniprot.org/uniprot/G7I9X7","tr|G7I9X7|G7I9X7_MEDTR")</f>
        <v>tr|G7I9X7|G7I9X7_MEDTR</v>
      </c>
      <c r="D19458" t="s">
        <v>28786</v>
      </c>
      <c r="E19458">
        <v>71.86</v>
      </c>
      <c r="F19458">
        <v>327</v>
      </c>
      <c r="G19458">
        <v>92</v>
      </c>
      <c r="H19458">
        <v>12</v>
      </c>
      <c r="I19458">
        <v>1</v>
      </c>
      <c r="J19458">
        <v>945</v>
      </c>
      <c r="K19458">
        <v>1</v>
      </c>
      <c r="L19458">
        <v>1</v>
      </c>
      <c r="M19458">
        <v>307</v>
      </c>
      <c r="N19458" t="s">
        <v>18</v>
      </c>
      <c r="O19458" s="1">
        <v>5.5838599999999995E-110</v>
      </c>
      <c r="P19458">
        <v>1035</v>
      </c>
    </row>
    <row r="19459" spans="1:16" x14ac:dyDescent="0.25">
      <c r="A19459" t="s">
        <v>28787</v>
      </c>
      <c r="B19459">
        <v>933</v>
      </c>
      <c r="C19459" s="3" t="str">
        <f>HYPERLINK("http://www.uniprot.org/uniprot/I1JDH4","tr|I1JDH4|I1JDH4_SOYBN")</f>
        <v>tr|I1JDH4|I1JDH4_SOYBN</v>
      </c>
      <c r="D19459" t="s">
        <v>28</v>
      </c>
      <c r="E19459">
        <v>82.2</v>
      </c>
      <c r="F19459">
        <v>309</v>
      </c>
      <c r="G19459">
        <v>55</v>
      </c>
      <c r="H19459">
        <v>0</v>
      </c>
      <c r="I19459">
        <v>1</v>
      </c>
      <c r="J19459">
        <v>927</v>
      </c>
      <c r="K19459">
        <v>1</v>
      </c>
      <c r="L19459">
        <v>1</v>
      </c>
      <c r="M19459">
        <v>309</v>
      </c>
      <c r="N19459" t="s">
        <v>18</v>
      </c>
      <c r="O19459" s="1">
        <v>2.3295699999999999E-145</v>
      </c>
      <c r="P19459">
        <v>1340</v>
      </c>
    </row>
    <row r="19460" spans="1:16" x14ac:dyDescent="0.25">
      <c r="A19460" t="s">
        <v>28788</v>
      </c>
      <c r="B19460">
        <v>777</v>
      </c>
      <c r="C19460" s="3" t="str">
        <f>HYPERLINK("http://www.uniprot.org/uniprot/K7KI57","tr|K7KI57|K7KI57_SOYBN")</f>
        <v>tr|K7KI57|K7KI57_SOYBN</v>
      </c>
      <c r="D19460" t="s">
        <v>28</v>
      </c>
      <c r="E19460">
        <v>64.45</v>
      </c>
      <c r="F19460">
        <v>256</v>
      </c>
      <c r="G19460">
        <v>91</v>
      </c>
      <c r="H19460">
        <v>0</v>
      </c>
      <c r="I19460">
        <v>1</v>
      </c>
      <c r="J19460">
        <v>768</v>
      </c>
      <c r="K19460">
        <v>1</v>
      </c>
      <c r="L19460">
        <v>1</v>
      </c>
      <c r="M19460">
        <v>253</v>
      </c>
      <c r="N19460" t="s">
        <v>18</v>
      </c>
      <c r="O19460" s="1">
        <v>4.3272200000000001E-85</v>
      </c>
      <c r="P19460">
        <v>819</v>
      </c>
    </row>
    <row r="19461" spans="1:16" x14ac:dyDescent="0.25">
      <c r="A19461" t="s">
        <v>28789</v>
      </c>
      <c r="B19461">
        <v>1260</v>
      </c>
      <c r="C19461" s="3" t="str">
        <f>HYPERLINK("http://www.uniprot.org/uniprot/I1JTE7","tr|I1JTE7|I1JTE7_SOYBN")</f>
        <v>tr|I1JTE7|I1JTE7_SOYBN</v>
      </c>
      <c r="D19461" t="s">
        <v>28</v>
      </c>
      <c r="E19461">
        <v>74.459999999999994</v>
      </c>
      <c r="F19461">
        <v>419</v>
      </c>
      <c r="G19461">
        <v>107</v>
      </c>
      <c r="H19461">
        <v>0</v>
      </c>
      <c r="I19461">
        <v>1</v>
      </c>
      <c r="J19461">
        <v>1257</v>
      </c>
      <c r="K19461">
        <v>1</v>
      </c>
      <c r="L19461">
        <v>105</v>
      </c>
      <c r="M19461">
        <v>521</v>
      </c>
      <c r="N19461" t="s">
        <v>18</v>
      </c>
      <c r="O19461">
        <v>0</v>
      </c>
      <c r="P19461">
        <v>1674</v>
      </c>
    </row>
    <row r="19462" spans="1:16" x14ac:dyDescent="0.25">
      <c r="A19462" t="s">
        <v>28790</v>
      </c>
      <c r="B19462">
        <v>2232</v>
      </c>
      <c r="C19462" s="3" t="str">
        <f>HYPERLINK("http://www.uniprot.org/uniprot/G7IY71","tr|G7IY71|G7IY71_MEDTR")</f>
        <v>tr|G7IY71|G7IY71_MEDTR</v>
      </c>
      <c r="D19462" t="s">
        <v>28791</v>
      </c>
      <c r="E19462">
        <v>81.209999999999994</v>
      </c>
      <c r="F19462">
        <v>740</v>
      </c>
      <c r="G19462">
        <v>139</v>
      </c>
      <c r="H19462">
        <v>1</v>
      </c>
      <c r="I19462">
        <v>13</v>
      </c>
      <c r="J19462">
        <v>2229</v>
      </c>
      <c r="K19462">
        <v>1</v>
      </c>
      <c r="L19462">
        <v>33</v>
      </c>
      <c r="M19462">
        <v>754</v>
      </c>
      <c r="N19462" t="s">
        <v>18</v>
      </c>
      <c r="O19462">
        <v>0</v>
      </c>
      <c r="P19462">
        <v>3132</v>
      </c>
    </row>
    <row r="19463" spans="1:16" x14ac:dyDescent="0.25">
      <c r="A19463" t="s">
        <v>28792</v>
      </c>
      <c r="B19463">
        <v>945</v>
      </c>
      <c r="C19463" s="3" t="str">
        <f>HYPERLINK("http://www.uniprot.org/uniprot/I1KRM4","tr|I1KRM4|I1KRM4_SOYBN")</f>
        <v>tr|I1KRM4|I1KRM4_SOYBN</v>
      </c>
      <c r="D19463" t="s">
        <v>28</v>
      </c>
      <c r="E19463">
        <v>61.73</v>
      </c>
      <c r="F19463">
        <v>277</v>
      </c>
      <c r="G19463">
        <v>106</v>
      </c>
      <c r="H19463">
        <v>0</v>
      </c>
      <c r="I19463">
        <v>112</v>
      </c>
      <c r="J19463">
        <v>942</v>
      </c>
      <c r="K19463">
        <v>1</v>
      </c>
      <c r="L19463">
        <v>29</v>
      </c>
      <c r="M19463">
        <v>293</v>
      </c>
      <c r="N19463" t="s">
        <v>18</v>
      </c>
      <c r="O19463" s="1">
        <v>1.24531E-85</v>
      </c>
      <c r="P19463">
        <v>825</v>
      </c>
    </row>
    <row r="19464" spans="1:16" x14ac:dyDescent="0.25">
      <c r="A19464" t="s">
        <v>28793</v>
      </c>
      <c r="B19464">
        <v>2931</v>
      </c>
      <c r="C19464" s="3" t="str">
        <f>HYPERLINK("http://www.uniprot.org/uniprot/G7L813","tr|G7L813|G7L813_MEDTR")</f>
        <v>tr|G7L813|G7L813_MEDTR</v>
      </c>
      <c r="D19464" t="s">
        <v>28794</v>
      </c>
      <c r="E19464">
        <v>74.41</v>
      </c>
      <c r="F19464">
        <v>981</v>
      </c>
      <c r="G19464">
        <v>251</v>
      </c>
      <c r="H19464">
        <v>43</v>
      </c>
      <c r="I19464">
        <v>1</v>
      </c>
      <c r="J19464">
        <v>2814</v>
      </c>
      <c r="K19464">
        <v>1</v>
      </c>
      <c r="L19464">
        <v>1</v>
      </c>
      <c r="M19464">
        <v>974</v>
      </c>
      <c r="N19464" t="s">
        <v>18</v>
      </c>
      <c r="O19464">
        <v>0</v>
      </c>
      <c r="P19464">
        <v>3665</v>
      </c>
    </row>
    <row r="19465" spans="1:16" x14ac:dyDescent="0.25">
      <c r="A19465" t="s">
        <v>28795</v>
      </c>
      <c r="B19465">
        <v>1983</v>
      </c>
      <c r="C19465" s="3" t="str">
        <f>HYPERLINK("http://www.uniprot.org/uniprot/G7JQI5","tr|G7JQI5|G7JQI5_MEDTR")</f>
        <v>tr|G7JQI5|G7JQI5_MEDTR</v>
      </c>
      <c r="D19465" t="s">
        <v>28796</v>
      </c>
      <c r="E19465">
        <v>86.59</v>
      </c>
      <c r="F19465">
        <v>634</v>
      </c>
      <c r="G19465">
        <v>85</v>
      </c>
      <c r="H19465">
        <v>24</v>
      </c>
      <c r="I19465">
        <v>151</v>
      </c>
      <c r="J19465">
        <v>1980</v>
      </c>
      <c r="K19465">
        <v>1</v>
      </c>
      <c r="L19465">
        <v>615</v>
      </c>
      <c r="M19465">
        <v>1237</v>
      </c>
      <c r="N19465" t="s">
        <v>18</v>
      </c>
      <c r="O19465">
        <v>0</v>
      </c>
      <c r="P19465">
        <v>2791</v>
      </c>
    </row>
    <row r="19466" spans="1:16" x14ac:dyDescent="0.25">
      <c r="A19466" t="s">
        <v>28797</v>
      </c>
      <c r="B19466">
        <v>2085</v>
      </c>
      <c r="C19466" s="3" t="str">
        <f>HYPERLINK("http://www.uniprot.org/uniprot/G7JD14","tr|G7JD14|G7JD14_MEDTR")</f>
        <v>tr|G7JD14|G7JD14_MEDTR</v>
      </c>
      <c r="D19466" t="s">
        <v>28798</v>
      </c>
      <c r="E19466">
        <v>87.28</v>
      </c>
      <c r="F19466">
        <v>637</v>
      </c>
      <c r="G19466">
        <v>81</v>
      </c>
      <c r="H19466">
        <v>2</v>
      </c>
      <c r="I19466">
        <v>178</v>
      </c>
      <c r="J19466">
        <v>2082</v>
      </c>
      <c r="K19466">
        <v>1</v>
      </c>
      <c r="L19466">
        <v>1</v>
      </c>
      <c r="M19466">
        <v>636</v>
      </c>
      <c r="N19466" t="s">
        <v>18</v>
      </c>
      <c r="O19466">
        <v>0</v>
      </c>
      <c r="P19466">
        <v>2854</v>
      </c>
    </row>
    <row r="19467" spans="1:16" x14ac:dyDescent="0.25">
      <c r="A19467" t="s">
        <v>28799</v>
      </c>
      <c r="B19467">
        <v>1026</v>
      </c>
      <c r="C19467" s="3" t="str">
        <f>HYPERLINK("http://www.uniprot.org/uniprot/C6TNU3","tr|C6TNU3|C6TNU3_SOYBN")</f>
        <v>tr|C6TNU3|C6TNU3_SOYBN</v>
      </c>
      <c r="D19467" t="s">
        <v>897</v>
      </c>
      <c r="E19467">
        <v>83.67</v>
      </c>
      <c r="F19467">
        <v>343</v>
      </c>
      <c r="G19467">
        <v>56</v>
      </c>
      <c r="H19467">
        <v>2</v>
      </c>
      <c r="I19467">
        <v>1</v>
      </c>
      <c r="J19467">
        <v>1023</v>
      </c>
      <c r="K19467">
        <v>1</v>
      </c>
      <c r="L19467">
        <v>1</v>
      </c>
      <c r="M19467">
        <v>343</v>
      </c>
      <c r="N19467" t="s">
        <v>18</v>
      </c>
      <c r="O19467" s="1">
        <v>5.4847400000000004E-162</v>
      </c>
      <c r="P19467">
        <v>1484</v>
      </c>
    </row>
    <row r="19468" spans="1:16" x14ac:dyDescent="0.25">
      <c r="A19468" t="s">
        <v>28800</v>
      </c>
      <c r="B19468">
        <v>858</v>
      </c>
      <c r="C19468" s="3" t="str">
        <f>HYPERLINK("http://www.uniprot.org/uniprot/G7JNR0","tr|G7JNR0|G7JNR0_MEDTR")</f>
        <v>tr|G7JNR0|G7JNR0_MEDTR</v>
      </c>
      <c r="D19468" t="s">
        <v>28801</v>
      </c>
      <c r="E19468">
        <v>85.07</v>
      </c>
      <c r="F19468">
        <v>268</v>
      </c>
      <c r="G19468">
        <v>40</v>
      </c>
      <c r="H19468">
        <v>0</v>
      </c>
      <c r="I19468">
        <v>52</v>
      </c>
      <c r="J19468">
        <v>855</v>
      </c>
      <c r="K19468">
        <v>1</v>
      </c>
      <c r="L19468">
        <v>18</v>
      </c>
      <c r="M19468">
        <v>280</v>
      </c>
      <c r="N19468" t="s">
        <v>18</v>
      </c>
      <c r="O19468" s="1">
        <v>2.6298200000000001E-129</v>
      </c>
      <c r="P19468">
        <v>1201</v>
      </c>
    </row>
    <row r="19469" spans="1:16" x14ac:dyDescent="0.25">
      <c r="A19469" t="s">
        <v>28802</v>
      </c>
      <c r="B19469">
        <v>678</v>
      </c>
      <c r="C19469" s="3" t="str">
        <f>HYPERLINK("http://www.uniprot.org/uniprot/G7K6Q4","tr|G7K6Q4|G7K6Q4_MEDTR")</f>
        <v>tr|G7K6Q4|G7K6Q4_MEDTR</v>
      </c>
      <c r="D19469" t="s">
        <v>28803</v>
      </c>
      <c r="E19469">
        <v>80.31</v>
      </c>
      <c r="F19469">
        <v>188</v>
      </c>
      <c r="G19469">
        <v>37</v>
      </c>
      <c r="H19469">
        <v>0</v>
      </c>
      <c r="I19469">
        <v>67</v>
      </c>
      <c r="J19469">
        <v>630</v>
      </c>
      <c r="K19469">
        <v>1</v>
      </c>
      <c r="L19469">
        <v>22</v>
      </c>
      <c r="M19469">
        <v>209</v>
      </c>
      <c r="N19469" t="s">
        <v>18</v>
      </c>
      <c r="O19469" s="1">
        <v>7.6742199999999999E-79</v>
      </c>
      <c r="P19469">
        <v>764</v>
      </c>
    </row>
    <row r="19470" spans="1:16" x14ac:dyDescent="0.25">
      <c r="A19470" t="s">
        <v>28804</v>
      </c>
      <c r="B19470">
        <v>4617</v>
      </c>
      <c r="C19470" s="3" t="str">
        <f>HYPERLINK("http://www.uniprot.org/uniprot/I1KJQ8","tr|I1KJQ8|I1KJQ8_SOYBN")</f>
        <v>tr|I1KJQ8|I1KJQ8_SOYBN</v>
      </c>
      <c r="D19470" t="s">
        <v>71</v>
      </c>
      <c r="E19470">
        <v>86.21</v>
      </c>
      <c r="F19470">
        <v>1538</v>
      </c>
      <c r="G19470">
        <v>212</v>
      </c>
      <c r="H19470">
        <v>0</v>
      </c>
      <c r="I19470">
        <v>1</v>
      </c>
      <c r="J19470">
        <v>4614</v>
      </c>
      <c r="K19470">
        <v>1</v>
      </c>
      <c r="L19470">
        <v>1</v>
      </c>
      <c r="M19470">
        <v>1533</v>
      </c>
      <c r="N19470" t="s">
        <v>18</v>
      </c>
      <c r="O19470">
        <v>0</v>
      </c>
      <c r="P19470">
        <v>6914</v>
      </c>
    </row>
    <row r="19471" spans="1:16" x14ac:dyDescent="0.25">
      <c r="A19471" t="s">
        <v>28805</v>
      </c>
      <c r="B19471">
        <v>648</v>
      </c>
      <c r="C19471" s="3" t="str">
        <f>HYPERLINK("http://www.uniprot.org/uniprot/K7MNX2","tr|K7MNX2|K7MNX2_SOYBN")</f>
        <v>tr|K7MNX2|K7MNX2_SOYBN</v>
      </c>
      <c r="D19471" t="s">
        <v>28</v>
      </c>
      <c r="E19471">
        <v>23.95</v>
      </c>
      <c r="F19471">
        <v>167</v>
      </c>
      <c r="G19471">
        <v>127</v>
      </c>
      <c r="H19471">
        <v>2</v>
      </c>
      <c r="I19471">
        <v>13</v>
      </c>
      <c r="J19471">
        <v>507</v>
      </c>
      <c r="K19471">
        <v>1</v>
      </c>
      <c r="L19471">
        <v>354</v>
      </c>
      <c r="M19471">
        <v>514</v>
      </c>
      <c r="N19471" t="s">
        <v>18</v>
      </c>
      <c r="O19471" s="1">
        <v>2.2999400000000001E-10</v>
      </c>
      <c r="P19471">
        <v>173</v>
      </c>
    </row>
    <row r="19472" spans="1:16" x14ac:dyDescent="0.25">
      <c r="A19472" t="s">
        <v>28806</v>
      </c>
      <c r="B19472">
        <v>393</v>
      </c>
      <c r="C19472" s="3" t="str">
        <f>HYPERLINK("http://www.uniprot.org/uniprot/Q2HSV2","tr|Q2HSV2|Q2HSV2_MEDTR")</f>
        <v>tr|Q2HSV2|Q2HSV2_MEDTR</v>
      </c>
      <c r="D19472" t="s">
        <v>28807</v>
      </c>
      <c r="E19472">
        <v>93.75</v>
      </c>
      <c r="F19472">
        <v>96</v>
      </c>
      <c r="G19472">
        <v>6</v>
      </c>
      <c r="H19472">
        <v>0</v>
      </c>
      <c r="I19472">
        <v>97</v>
      </c>
      <c r="J19472">
        <v>384</v>
      </c>
      <c r="K19472">
        <v>1</v>
      </c>
      <c r="L19472">
        <v>36</v>
      </c>
      <c r="M19472">
        <v>131</v>
      </c>
      <c r="N19472" t="s">
        <v>18</v>
      </c>
      <c r="O19472" s="1">
        <v>1.8848700000000001E-49</v>
      </c>
      <c r="P19472">
        <v>508</v>
      </c>
    </row>
    <row r="19473" spans="1:16" x14ac:dyDescent="0.25">
      <c r="A19473" t="s">
        <v>28808</v>
      </c>
      <c r="B19473">
        <v>390</v>
      </c>
      <c r="C19473" s="3" t="str">
        <f>HYPERLINK("http://www.uniprot.org/uniprot/K7M662","tr|K7M662|K7M662_SOYBN")</f>
        <v>tr|K7M662|K7M662_SOYBN</v>
      </c>
      <c r="D19473" t="s">
        <v>28</v>
      </c>
      <c r="E19473">
        <v>32</v>
      </c>
      <c r="F19473">
        <v>125</v>
      </c>
      <c r="G19473">
        <v>85</v>
      </c>
      <c r="H19473">
        <v>24</v>
      </c>
      <c r="I19473">
        <v>43</v>
      </c>
      <c r="J19473">
        <v>345</v>
      </c>
      <c r="K19473">
        <v>1</v>
      </c>
      <c r="L19473">
        <v>224</v>
      </c>
      <c r="M19473">
        <v>345</v>
      </c>
      <c r="N19473" t="s">
        <v>18</v>
      </c>
      <c r="O19473" s="1">
        <v>5.2162099999999996E-7</v>
      </c>
      <c r="P19473">
        <v>142</v>
      </c>
    </row>
    <row r="19474" spans="1:16" x14ac:dyDescent="0.25">
      <c r="A19474" t="s">
        <v>28809</v>
      </c>
      <c r="B19474">
        <v>1356</v>
      </c>
      <c r="C19474" s="3" t="str">
        <f>HYPERLINK("http://www.uniprot.org/uniprot/G7I2F3","tr|G7I2F3|G7I2F3_MEDTR")</f>
        <v>tr|G7I2F3|G7I2F3_MEDTR</v>
      </c>
      <c r="D19474" t="s">
        <v>257</v>
      </c>
      <c r="E19474">
        <v>35.25</v>
      </c>
      <c r="F19474">
        <v>329</v>
      </c>
      <c r="G19474">
        <v>213</v>
      </c>
      <c r="H19474">
        <v>28</v>
      </c>
      <c r="I19474">
        <v>442</v>
      </c>
      <c r="J19474">
        <v>1344</v>
      </c>
      <c r="K19474">
        <v>1</v>
      </c>
      <c r="L19474">
        <v>75</v>
      </c>
      <c r="M19474">
        <v>385</v>
      </c>
      <c r="N19474" t="s">
        <v>18</v>
      </c>
      <c r="O19474" s="1">
        <v>1.8613499999999999E-36</v>
      </c>
      <c r="P19474">
        <v>403</v>
      </c>
    </row>
    <row r="19475" spans="1:16" x14ac:dyDescent="0.25">
      <c r="A19475" t="s">
        <v>28810</v>
      </c>
      <c r="B19475">
        <v>2241</v>
      </c>
      <c r="C19475" s="3" t="str">
        <f>HYPERLINK("http://www.uniprot.org/uniprot/B2ZF65","tr|B2ZF65|B2ZF65_SOYBN")</f>
        <v>tr|B2ZF65|B2ZF65_SOYBN</v>
      </c>
      <c r="D19475" t="s">
        <v>28811</v>
      </c>
      <c r="E19475">
        <v>78.28</v>
      </c>
      <c r="F19475">
        <v>746</v>
      </c>
      <c r="G19475">
        <v>162</v>
      </c>
      <c r="H19475">
        <v>8</v>
      </c>
      <c r="I19475">
        <v>25</v>
      </c>
      <c r="J19475">
        <v>2238</v>
      </c>
      <c r="K19475">
        <v>1</v>
      </c>
      <c r="L19475">
        <v>21</v>
      </c>
      <c r="M19475">
        <v>758</v>
      </c>
      <c r="N19475" t="s">
        <v>18</v>
      </c>
      <c r="O19475">
        <v>0</v>
      </c>
      <c r="P19475">
        <v>3142</v>
      </c>
    </row>
    <row r="19476" spans="1:16" x14ac:dyDescent="0.25">
      <c r="A19476" t="s">
        <v>28812</v>
      </c>
      <c r="B19476">
        <v>1164</v>
      </c>
      <c r="C19476" s="3" t="str">
        <f>HYPERLINK("http://www.uniprot.org/uniprot/G7JY00","tr|G7JY00|G7JY00_MEDTR")</f>
        <v>tr|G7JY00|G7JY00_MEDTR</v>
      </c>
      <c r="D19476" t="s">
        <v>28813</v>
      </c>
      <c r="E19476">
        <v>82.77</v>
      </c>
      <c r="F19476">
        <v>389</v>
      </c>
      <c r="G19476">
        <v>67</v>
      </c>
      <c r="H19476">
        <v>2</v>
      </c>
      <c r="I19476">
        <v>1</v>
      </c>
      <c r="J19476">
        <v>1161</v>
      </c>
      <c r="K19476">
        <v>1</v>
      </c>
      <c r="L19476">
        <v>14</v>
      </c>
      <c r="M19476">
        <v>397</v>
      </c>
      <c r="N19476" t="s">
        <v>18</v>
      </c>
      <c r="O19476" s="1">
        <v>3.1001099999999997E-175</v>
      </c>
      <c r="P19476">
        <v>1599</v>
      </c>
    </row>
    <row r="19477" spans="1:16" x14ac:dyDescent="0.25">
      <c r="A19477" t="s">
        <v>28814</v>
      </c>
      <c r="B19477">
        <v>504</v>
      </c>
      <c r="C19477" s="3" t="str">
        <f>HYPERLINK("http://www.uniprot.org/uniprot/I3SIR9","tr|I3SIR9|I3SIR9_LOTJA")</f>
        <v>tr|I3SIR9|I3SIR9_LOTJA</v>
      </c>
      <c r="D19477" t="s">
        <v>93</v>
      </c>
      <c r="E19477">
        <v>88.62</v>
      </c>
      <c r="F19477">
        <v>167</v>
      </c>
      <c r="G19477">
        <v>19</v>
      </c>
      <c r="H19477">
        <v>0</v>
      </c>
      <c r="I19477">
        <v>1</v>
      </c>
      <c r="J19477">
        <v>501</v>
      </c>
      <c r="K19477">
        <v>1</v>
      </c>
      <c r="L19477">
        <v>1</v>
      </c>
      <c r="M19477">
        <v>167</v>
      </c>
      <c r="N19477" t="s">
        <v>18</v>
      </c>
      <c r="O19477" s="1">
        <v>3.66553E-85</v>
      </c>
      <c r="P19477">
        <v>816</v>
      </c>
    </row>
    <row r="19478" spans="1:16" x14ac:dyDescent="0.25">
      <c r="A19478" t="s">
        <v>28815</v>
      </c>
      <c r="B19478">
        <v>840</v>
      </c>
      <c r="C19478" s="3" t="str">
        <f>HYPERLINK("http://www.uniprot.org/uniprot/G7KSD3","tr|G7KSD3|G7KSD3_MEDTR")</f>
        <v>tr|G7KSD3|G7KSD3_MEDTR</v>
      </c>
      <c r="D19478" t="s">
        <v>28816</v>
      </c>
      <c r="E19478">
        <v>65.47</v>
      </c>
      <c r="F19478">
        <v>252</v>
      </c>
      <c r="G19478">
        <v>87</v>
      </c>
      <c r="H19478">
        <v>2</v>
      </c>
      <c r="I19478">
        <v>19</v>
      </c>
      <c r="J19478">
        <v>768</v>
      </c>
      <c r="K19478">
        <v>1</v>
      </c>
      <c r="L19478">
        <v>2</v>
      </c>
      <c r="M19478">
        <v>243</v>
      </c>
      <c r="N19478" t="s">
        <v>18</v>
      </c>
      <c r="O19478" s="1">
        <v>6.9551799999999995E-79</v>
      </c>
      <c r="P19478">
        <v>766</v>
      </c>
    </row>
    <row r="19479" spans="1:16" x14ac:dyDescent="0.25">
      <c r="A19479" t="s">
        <v>28817</v>
      </c>
      <c r="B19479">
        <v>1398</v>
      </c>
      <c r="C19479" s="3" t="str">
        <f>HYPERLINK("http://www.uniprot.org/uniprot/G7IJ15","tr|G7IJ15|G7IJ15_MEDTR")</f>
        <v>tr|G7IJ15|G7IJ15_MEDTR</v>
      </c>
      <c r="D19479" t="s">
        <v>495</v>
      </c>
      <c r="E19479">
        <v>35.06</v>
      </c>
      <c r="F19479">
        <v>288</v>
      </c>
      <c r="G19479">
        <v>187</v>
      </c>
      <c r="H19479">
        <v>24</v>
      </c>
      <c r="I19479">
        <v>592</v>
      </c>
      <c r="J19479">
        <v>1383</v>
      </c>
      <c r="K19479">
        <v>1</v>
      </c>
      <c r="L19479">
        <v>22</v>
      </c>
      <c r="M19479">
        <v>307</v>
      </c>
      <c r="N19479" t="s">
        <v>18</v>
      </c>
      <c r="O19479" s="1">
        <v>2.0152E-33</v>
      </c>
      <c r="P19479">
        <v>377</v>
      </c>
    </row>
    <row r="19480" spans="1:16" x14ac:dyDescent="0.25">
      <c r="A19480" t="s">
        <v>28818</v>
      </c>
      <c r="B19480">
        <v>999</v>
      </c>
      <c r="C19480" s="3" t="str">
        <f>HYPERLINK("http://www.uniprot.org/uniprot/B9RTJ3","tr|B9RTJ3|B9RTJ3_RICCO")</f>
        <v>tr|B9RTJ3|B9RTJ3_RICCO</v>
      </c>
      <c r="D19480" t="s">
        <v>28819</v>
      </c>
      <c r="E19480">
        <v>85.87</v>
      </c>
      <c r="F19480">
        <v>354</v>
      </c>
      <c r="G19480">
        <v>50</v>
      </c>
      <c r="H19480">
        <v>22</v>
      </c>
      <c r="I19480">
        <v>1</v>
      </c>
      <c r="J19480">
        <v>996</v>
      </c>
      <c r="K19480">
        <v>1</v>
      </c>
      <c r="L19480">
        <v>1</v>
      </c>
      <c r="M19480">
        <v>353</v>
      </c>
      <c r="N19480" t="s">
        <v>18</v>
      </c>
      <c r="O19480" s="1">
        <v>5.9733299999999996E-166</v>
      </c>
      <c r="P19480">
        <v>1518</v>
      </c>
    </row>
    <row r="19481" spans="1:16" x14ac:dyDescent="0.25">
      <c r="A19481" t="s">
        <v>28820</v>
      </c>
      <c r="B19481">
        <v>1068</v>
      </c>
      <c r="C19481" s="3" t="str">
        <f>HYPERLINK("http://www.uniprot.org/uniprot/G7I9X8","tr|G7I9X8|G7I9X8_MEDTR")</f>
        <v>tr|G7I9X8|G7I9X8_MEDTR</v>
      </c>
      <c r="D19481" t="s">
        <v>28821</v>
      </c>
      <c r="E19481">
        <v>89.01</v>
      </c>
      <c r="F19481">
        <v>355</v>
      </c>
      <c r="G19481">
        <v>39</v>
      </c>
      <c r="H19481">
        <v>0</v>
      </c>
      <c r="I19481">
        <v>1</v>
      </c>
      <c r="J19481">
        <v>1065</v>
      </c>
      <c r="K19481">
        <v>1</v>
      </c>
      <c r="L19481">
        <v>1</v>
      </c>
      <c r="M19481">
        <v>355</v>
      </c>
      <c r="N19481" t="s">
        <v>18</v>
      </c>
      <c r="O19481">
        <v>0</v>
      </c>
      <c r="P19481">
        <v>1676</v>
      </c>
    </row>
    <row r="19482" spans="1:16" x14ac:dyDescent="0.25">
      <c r="A19482" t="s">
        <v>28822</v>
      </c>
      <c r="B19482">
        <v>1050</v>
      </c>
      <c r="C19482" s="3" t="str">
        <f>HYPERLINK("http://www.uniprot.org/uniprot/I1KKV7","tr|I1KKV7|I1KKV7_SOYBN")</f>
        <v>tr|I1KKV7|I1KKV7_SOYBN</v>
      </c>
      <c r="D19482" t="s">
        <v>28</v>
      </c>
      <c r="E19482">
        <v>58.7</v>
      </c>
      <c r="F19482">
        <v>356</v>
      </c>
      <c r="G19482">
        <v>147</v>
      </c>
      <c r="H19482">
        <v>7</v>
      </c>
      <c r="I19482">
        <v>1</v>
      </c>
      <c r="J19482">
        <v>1047</v>
      </c>
      <c r="K19482">
        <v>1</v>
      </c>
      <c r="L19482">
        <v>1</v>
      </c>
      <c r="M19482">
        <v>356</v>
      </c>
      <c r="N19482" t="s">
        <v>18</v>
      </c>
      <c r="O19482" s="1">
        <v>2.68891E-111</v>
      </c>
      <c r="P19482">
        <v>1047</v>
      </c>
    </row>
    <row r="19483" spans="1:16" x14ac:dyDescent="0.25">
      <c r="A19483" t="s">
        <v>28823</v>
      </c>
      <c r="B19483">
        <v>795</v>
      </c>
      <c r="C19483" s="3" t="str">
        <f>HYPERLINK("http://www.uniprot.org/uniprot/I3SL20","tr|I3SL20|I3SL20_MEDTR")</f>
        <v>tr|I3SL20|I3SL20_MEDTR</v>
      </c>
      <c r="D19483" t="s">
        <v>22</v>
      </c>
      <c r="E19483">
        <v>84.09</v>
      </c>
      <c r="F19483">
        <v>264</v>
      </c>
      <c r="G19483">
        <v>42</v>
      </c>
      <c r="H19483">
        <v>2</v>
      </c>
      <c r="I19483">
        <v>1</v>
      </c>
      <c r="J19483">
        <v>786</v>
      </c>
      <c r="K19483">
        <v>1</v>
      </c>
      <c r="L19483">
        <v>1</v>
      </c>
      <c r="M19483">
        <v>256</v>
      </c>
      <c r="N19483" t="s">
        <v>18</v>
      </c>
      <c r="O19483" s="1">
        <v>5.4212000000000002E-123</v>
      </c>
      <c r="P19483">
        <v>1146</v>
      </c>
    </row>
    <row r="19484" spans="1:16" x14ac:dyDescent="0.25">
      <c r="A19484" t="s">
        <v>28824</v>
      </c>
      <c r="B19484">
        <v>2133</v>
      </c>
      <c r="C19484" s="3" t="str">
        <f>HYPERLINK("http://www.uniprot.org/uniprot/K7KSW6","tr|K7KSW6|K7KSW6_SOYBN")</f>
        <v>tr|K7KSW6|K7KSW6_SOYBN</v>
      </c>
      <c r="D19484" t="s">
        <v>28</v>
      </c>
      <c r="E19484">
        <v>73.349999999999994</v>
      </c>
      <c r="F19484">
        <v>653</v>
      </c>
      <c r="G19484">
        <v>174</v>
      </c>
      <c r="H19484">
        <v>0</v>
      </c>
      <c r="I19484">
        <v>67</v>
      </c>
      <c r="J19484">
        <v>2025</v>
      </c>
      <c r="K19484">
        <v>1</v>
      </c>
      <c r="L19484">
        <v>32</v>
      </c>
      <c r="M19484">
        <v>678</v>
      </c>
      <c r="N19484" t="s">
        <v>18</v>
      </c>
      <c r="O19484">
        <v>0</v>
      </c>
      <c r="P19484">
        <v>2508</v>
      </c>
    </row>
    <row r="19485" spans="1:16" x14ac:dyDescent="0.25">
      <c r="A19485" t="s">
        <v>28825</v>
      </c>
      <c r="B19485">
        <v>993</v>
      </c>
      <c r="C19485" s="3" t="str">
        <f>HYPERLINK("http://www.uniprot.org/uniprot/G7IY69","tr|G7IY69|G7IY69_MEDTR")</f>
        <v>tr|G7IY69|G7IY69_MEDTR</v>
      </c>
      <c r="D19485" t="s">
        <v>28826</v>
      </c>
      <c r="E19485">
        <v>90.6</v>
      </c>
      <c r="F19485">
        <v>330</v>
      </c>
      <c r="G19485">
        <v>31</v>
      </c>
      <c r="H19485">
        <v>0</v>
      </c>
      <c r="I19485">
        <v>1</v>
      </c>
      <c r="J19485">
        <v>990</v>
      </c>
      <c r="K19485">
        <v>1</v>
      </c>
      <c r="L19485">
        <v>1</v>
      </c>
      <c r="M19485">
        <v>330</v>
      </c>
      <c r="N19485" t="s">
        <v>18</v>
      </c>
      <c r="O19485" s="1">
        <v>1.0406999999999999E-170</v>
      </c>
      <c r="P19485">
        <v>1559</v>
      </c>
    </row>
    <row r="19486" spans="1:16" x14ac:dyDescent="0.25">
      <c r="A19486" t="s">
        <v>28827</v>
      </c>
      <c r="B19486">
        <v>7761</v>
      </c>
      <c r="C19486" s="3" t="str">
        <f>HYPERLINK("http://www.uniprot.org/uniprot/K7KQ16","tr|K7KQ16|K7KQ16_SOYBN")</f>
        <v>tr|K7KQ16|K7KQ16_SOYBN</v>
      </c>
      <c r="D19486" t="s">
        <v>28</v>
      </c>
      <c r="E19486">
        <v>65.930000000000007</v>
      </c>
      <c r="F19486">
        <v>1682</v>
      </c>
      <c r="G19486">
        <v>573</v>
      </c>
      <c r="H19486">
        <v>94</v>
      </c>
      <c r="I19486">
        <v>2536</v>
      </c>
      <c r="J19486">
        <v>7299</v>
      </c>
      <c r="K19486">
        <v>1</v>
      </c>
      <c r="L19486">
        <v>103</v>
      </c>
      <c r="M19486">
        <v>1775</v>
      </c>
      <c r="N19486" t="s">
        <v>18</v>
      </c>
      <c r="O19486">
        <v>0</v>
      </c>
      <c r="P19486">
        <v>5493</v>
      </c>
    </row>
    <row r="19487" spans="1:16" x14ac:dyDescent="0.25">
      <c r="A19487" t="s">
        <v>28828</v>
      </c>
      <c r="B19487">
        <v>963</v>
      </c>
      <c r="C19487" s="3" t="str">
        <f>HYPERLINK("http://www.uniprot.org/uniprot/G7L816","tr|G7L816|G7L816_MEDTR")</f>
        <v>tr|G7L816|G7L816_MEDTR</v>
      </c>
      <c r="D19487" t="s">
        <v>28829</v>
      </c>
      <c r="E19487">
        <v>62.64</v>
      </c>
      <c r="F19487">
        <v>356</v>
      </c>
      <c r="G19487">
        <v>133</v>
      </c>
      <c r="H19487">
        <v>37</v>
      </c>
      <c r="I19487">
        <v>1</v>
      </c>
      <c r="J19487">
        <v>957</v>
      </c>
      <c r="K19487">
        <v>1</v>
      </c>
      <c r="L19487">
        <v>125</v>
      </c>
      <c r="M19487">
        <v>478</v>
      </c>
      <c r="N19487" t="s">
        <v>18</v>
      </c>
      <c r="O19487" s="1">
        <v>8.2796200000000003E-117</v>
      </c>
      <c r="P19487">
        <v>1094</v>
      </c>
    </row>
    <row r="19488" spans="1:16" x14ac:dyDescent="0.25">
      <c r="A19488" t="s">
        <v>28830</v>
      </c>
      <c r="B19488">
        <v>1602</v>
      </c>
      <c r="C19488" s="3" t="str">
        <f>HYPERLINK("http://www.uniprot.org/uniprot/K7LPV5","tr|K7LPV5|K7LPV5_SOYBN")</f>
        <v>tr|K7LPV5|K7LPV5_SOYBN</v>
      </c>
      <c r="D19488" t="s">
        <v>28</v>
      </c>
      <c r="E19488">
        <v>77.34</v>
      </c>
      <c r="F19488">
        <v>512</v>
      </c>
      <c r="G19488">
        <v>116</v>
      </c>
      <c r="H19488">
        <v>0</v>
      </c>
      <c r="I19488">
        <v>1</v>
      </c>
      <c r="J19488">
        <v>1536</v>
      </c>
      <c r="K19488">
        <v>1</v>
      </c>
      <c r="L19488">
        <v>48</v>
      </c>
      <c r="M19488">
        <v>539</v>
      </c>
      <c r="N19488" t="s">
        <v>18</v>
      </c>
      <c r="O19488">
        <v>0</v>
      </c>
      <c r="P19488">
        <v>1982</v>
      </c>
    </row>
    <row r="19489" spans="1:16" x14ac:dyDescent="0.25">
      <c r="A19489" t="s">
        <v>28831</v>
      </c>
      <c r="B19489">
        <v>768</v>
      </c>
      <c r="C19489" s="3" t="str">
        <f>HYPERLINK("http://www.uniprot.org/uniprot/K7MNX2","tr|K7MNX2|K7MNX2_SOYBN")</f>
        <v>tr|K7MNX2|K7MNX2_SOYBN</v>
      </c>
      <c r="D19489" t="s">
        <v>28</v>
      </c>
      <c r="E19489">
        <v>28.07</v>
      </c>
      <c r="F19489">
        <v>114</v>
      </c>
      <c r="G19489">
        <v>82</v>
      </c>
      <c r="H19489">
        <v>2</v>
      </c>
      <c r="I19489">
        <v>37</v>
      </c>
      <c r="J19489">
        <v>372</v>
      </c>
      <c r="K19489">
        <v>1</v>
      </c>
      <c r="L19489">
        <v>401</v>
      </c>
      <c r="M19489">
        <v>514</v>
      </c>
      <c r="N19489" t="s">
        <v>18</v>
      </c>
      <c r="O19489" s="1">
        <v>3.7715400000000004E-9</v>
      </c>
      <c r="P19489">
        <v>164</v>
      </c>
    </row>
    <row r="19490" spans="1:16" x14ac:dyDescent="0.25">
      <c r="A19490" t="s">
        <v>28832</v>
      </c>
      <c r="B19490">
        <v>2439</v>
      </c>
      <c r="C19490" s="3" t="str">
        <f>HYPERLINK("http://www.uniprot.org/uniprot/I1LVT1","tr|I1LVT1|I1LVT1_SOYBN")</f>
        <v>tr|I1LVT1|I1LVT1_SOYBN</v>
      </c>
      <c r="D19490" t="s">
        <v>99</v>
      </c>
      <c r="E19490">
        <v>79.23</v>
      </c>
      <c r="F19490">
        <v>809</v>
      </c>
      <c r="G19490">
        <v>168</v>
      </c>
      <c r="H19490">
        <v>3</v>
      </c>
      <c r="I19490">
        <v>7</v>
      </c>
      <c r="J19490">
        <v>2424</v>
      </c>
      <c r="K19490">
        <v>1</v>
      </c>
      <c r="L19490">
        <v>16</v>
      </c>
      <c r="M19490">
        <v>817</v>
      </c>
      <c r="N19490" t="s">
        <v>18</v>
      </c>
      <c r="O19490">
        <v>0</v>
      </c>
      <c r="P19490">
        <v>3296</v>
      </c>
    </row>
    <row r="19491" spans="1:16" x14ac:dyDescent="0.25">
      <c r="A19491" t="s">
        <v>28833</v>
      </c>
      <c r="B19491">
        <v>204</v>
      </c>
      <c r="C19491" s="3" t="str">
        <f>HYPERLINK("http://www.uniprot.org/uniprot/I3S1F8","tr|I3S1F8|I3S1F8_MEDTR")</f>
        <v>tr|I3S1F8|I3S1F8_MEDTR</v>
      </c>
      <c r="D19491" t="s">
        <v>386</v>
      </c>
      <c r="E19491">
        <v>87.87</v>
      </c>
      <c r="F19491">
        <v>33</v>
      </c>
      <c r="G19491">
        <v>4</v>
      </c>
      <c r="H19491">
        <v>0</v>
      </c>
      <c r="I19491">
        <v>103</v>
      </c>
      <c r="J19491">
        <v>201</v>
      </c>
      <c r="K19491">
        <v>1</v>
      </c>
      <c r="L19491">
        <v>87</v>
      </c>
      <c r="M19491">
        <v>119</v>
      </c>
      <c r="N19491" t="s">
        <v>18</v>
      </c>
      <c r="O19491" s="1">
        <v>7.2570000000000001E-9</v>
      </c>
      <c r="P19491">
        <v>158</v>
      </c>
    </row>
    <row r="19492" spans="1:16" x14ac:dyDescent="0.25">
      <c r="A19492" t="s">
        <v>28834</v>
      </c>
      <c r="B19492">
        <v>324</v>
      </c>
      <c r="C19492" s="3" t="str">
        <f>HYPERLINK("http://www.uniprot.org/uniprot/C6T9V7","tr|C6T9V7|C6T9V7_SOYBN")</f>
        <v>tr|C6T9V7|C6T9V7_SOYBN</v>
      </c>
      <c r="D19492" t="s">
        <v>897</v>
      </c>
      <c r="E19492">
        <v>65.25</v>
      </c>
      <c r="F19492">
        <v>118</v>
      </c>
      <c r="G19492">
        <v>41</v>
      </c>
      <c r="H19492">
        <v>21</v>
      </c>
      <c r="I19492">
        <v>25</v>
      </c>
      <c r="J19492">
        <v>315</v>
      </c>
      <c r="K19492">
        <v>1</v>
      </c>
      <c r="L19492">
        <v>80</v>
      </c>
      <c r="M19492">
        <v>197</v>
      </c>
      <c r="N19492" t="s">
        <v>18</v>
      </c>
      <c r="O19492" s="1">
        <v>3.3331400000000002E-33</v>
      </c>
      <c r="P19492">
        <v>368</v>
      </c>
    </row>
    <row r="19493" spans="1:16" x14ac:dyDescent="0.25">
      <c r="A19493" t="s">
        <v>28835</v>
      </c>
      <c r="B19493">
        <v>468</v>
      </c>
      <c r="C19493" s="3" t="str">
        <f>HYPERLINK("http://www.uniprot.org/uniprot/I3SUA4","tr|I3SUA4|I3SUA4_MEDTR")</f>
        <v>tr|I3SUA4|I3SUA4_MEDTR</v>
      </c>
      <c r="D19493" t="s">
        <v>22</v>
      </c>
      <c r="E19493">
        <v>93.33</v>
      </c>
      <c r="F19493">
        <v>150</v>
      </c>
      <c r="G19493">
        <v>10</v>
      </c>
      <c r="H19493">
        <v>0</v>
      </c>
      <c r="I19493">
        <v>1</v>
      </c>
      <c r="J19493">
        <v>450</v>
      </c>
      <c r="K19493">
        <v>1</v>
      </c>
      <c r="L19493">
        <v>1</v>
      </c>
      <c r="M19493">
        <v>150</v>
      </c>
      <c r="N19493" t="s">
        <v>18</v>
      </c>
      <c r="O19493" s="1">
        <v>1.3079699999999999E-74</v>
      </c>
      <c r="P19493">
        <v>725</v>
      </c>
    </row>
    <row r="19494" spans="1:16" x14ac:dyDescent="0.25">
      <c r="A19494" t="s">
        <v>28836</v>
      </c>
      <c r="B19494">
        <v>1560</v>
      </c>
      <c r="C19494" s="3" t="str">
        <f>HYPERLINK("http://www.uniprot.org/uniprot/I1KJQ8","tr|I1KJQ8|I1KJQ8_SOYBN")</f>
        <v>tr|I1KJQ8|I1KJQ8_SOYBN</v>
      </c>
      <c r="D19494" t="s">
        <v>71</v>
      </c>
      <c r="E19494">
        <v>65.209999999999994</v>
      </c>
      <c r="F19494">
        <v>437</v>
      </c>
      <c r="G19494">
        <v>152</v>
      </c>
      <c r="H19494">
        <v>15</v>
      </c>
      <c r="I19494">
        <v>292</v>
      </c>
      <c r="J19494">
        <v>1557</v>
      </c>
      <c r="K19494">
        <v>1</v>
      </c>
      <c r="L19494">
        <v>1099</v>
      </c>
      <c r="M19494">
        <v>1533</v>
      </c>
      <c r="N19494" t="s">
        <v>18</v>
      </c>
      <c r="O19494" s="1">
        <v>5.1941400000000001E-158</v>
      </c>
      <c r="P19494">
        <v>1452</v>
      </c>
    </row>
    <row r="19495" spans="1:16" x14ac:dyDescent="0.25">
      <c r="A19495" t="s">
        <v>28837</v>
      </c>
      <c r="B19495">
        <v>1155</v>
      </c>
      <c r="C19495" s="3" t="str">
        <f>HYPERLINK("http://www.uniprot.org/uniprot/G7L8N0","tr|G7L8N0|G7L8N0_MEDTR")</f>
        <v>tr|G7L8N0|G7L8N0_MEDTR</v>
      </c>
      <c r="D19495" t="s">
        <v>378</v>
      </c>
      <c r="E19495">
        <v>55.55</v>
      </c>
      <c r="F19495">
        <v>63</v>
      </c>
      <c r="G19495">
        <v>28</v>
      </c>
      <c r="H19495">
        <v>0</v>
      </c>
      <c r="I19495">
        <v>904</v>
      </c>
      <c r="J19495">
        <v>1092</v>
      </c>
      <c r="K19495">
        <v>1</v>
      </c>
      <c r="L19495">
        <v>56</v>
      </c>
      <c r="M19495">
        <v>118</v>
      </c>
      <c r="N19495" t="s">
        <v>18</v>
      </c>
      <c r="O19495" s="1">
        <v>2.5409600000000001E-12</v>
      </c>
      <c r="P19495">
        <v>194</v>
      </c>
    </row>
    <row r="19496" spans="1:16" x14ac:dyDescent="0.25">
      <c r="A19496" t="s">
        <v>28838</v>
      </c>
      <c r="B19496">
        <v>1047</v>
      </c>
      <c r="C19496" s="3" t="str">
        <f>HYPERLINK("http://www.uniprot.org/uniprot/B7FKL9","tr|B7FKL9|B7FKL9_MEDTR")</f>
        <v>tr|B7FKL9|B7FKL9_MEDTR</v>
      </c>
      <c r="D19496" t="s">
        <v>581</v>
      </c>
      <c r="E19496">
        <v>80.709999999999994</v>
      </c>
      <c r="F19496">
        <v>363</v>
      </c>
      <c r="G19496">
        <v>70</v>
      </c>
      <c r="H19496">
        <v>15</v>
      </c>
      <c r="I19496">
        <v>1</v>
      </c>
      <c r="J19496">
        <v>1044</v>
      </c>
      <c r="K19496">
        <v>1</v>
      </c>
      <c r="L19496">
        <v>1</v>
      </c>
      <c r="M19496">
        <v>345</v>
      </c>
      <c r="N19496" t="s">
        <v>18</v>
      </c>
      <c r="O19496" s="1">
        <v>1.45129E-149</v>
      </c>
      <c r="P19496">
        <v>1377</v>
      </c>
    </row>
    <row r="19497" spans="1:16" x14ac:dyDescent="0.25">
      <c r="A19497" t="s">
        <v>28839</v>
      </c>
      <c r="B19497">
        <v>786</v>
      </c>
      <c r="C19497" s="3" t="str">
        <f>HYPERLINK("http://www.uniprot.org/uniprot/K7MNX2","tr|K7MNX2|K7MNX2_SOYBN")</f>
        <v>tr|K7MNX2|K7MNX2_SOYBN</v>
      </c>
      <c r="D19497" t="s">
        <v>28</v>
      </c>
      <c r="E19497">
        <v>29.2</v>
      </c>
      <c r="F19497">
        <v>113</v>
      </c>
      <c r="G19497">
        <v>80</v>
      </c>
      <c r="H19497">
        <v>2</v>
      </c>
      <c r="I19497">
        <v>52</v>
      </c>
      <c r="J19497">
        <v>384</v>
      </c>
      <c r="K19497">
        <v>1</v>
      </c>
      <c r="L19497">
        <v>402</v>
      </c>
      <c r="M19497">
        <v>514</v>
      </c>
      <c r="N19497" t="s">
        <v>18</v>
      </c>
      <c r="O19497" s="1">
        <v>2.4519700000000001E-11</v>
      </c>
      <c r="P19497">
        <v>183</v>
      </c>
    </row>
    <row r="19498" spans="1:16" x14ac:dyDescent="0.25">
      <c r="A19498" t="s">
        <v>28840</v>
      </c>
      <c r="B19498">
        <v>2148</v>
      </c>
      <c r="C19498" s="3" t="str">
        <f>HYPERLINK("http://www.uniprot.org/uniprot/G7I2F3","tr|G7I2F3|G7I2F3_MEDTR")</f>
        <v>tr|G7I2F3|G7I2F3_MEDTR</v>
      </c>
      <c r="D19498" t="s">
        <v>257</v>
      </c>
      <c r="E19498">
        <v>30.69</v>
      </c>
      <c r="F19498">
        <v>417</v>
      </c>
      <c r="G19498">
        <v>289</v>
      </c>
      <c r="H19498">
        <v>27</v>
      </c>
      <c r="I19498">
        <v>964</v>
      </c>
      <c r="J19498">
        <v>2133</v>
      </c>
      <c r="K19498">
        <v>1</v>
      </c>
      <c r="L19498">
        <v>43</v>
      </c>
      <c r="M19498">
        <v>408</v>
      </c>
      <c r="N19498" t="s">
        <v>18</v>
      </c>
      <c r="O19498" s="1">
        <v>2.4985199999999999E-39</v>
      </c>
      <c r="P19498">
        <v>430</v>
      </c>
    </row>
    <row r="19499" spans="1:16" x14ac:dyDescent="0.25">
      <c r="A19499" t="s">
        <v>28841</v>
      </c>
      <c r="B19499">
        <v>291</v>
      </c>
      <c r="C19499" s="3" t="str">
        <f>HYPERLINK("http://www.uniprot.org/uniprot/Q2HSV6","tr|Q2HSV6|Q2HSV6_MEDTR")</f>
        <v>tr|Q2HSV6|Q2HSV6_MEDTR</v>
      </c>
      <c r="D19499" t="s">
        <v>28842</v>
      </c>
      <c r="E19499">
        <v>53.6</v>
      </c>
      <c r="F19499">
        <v>97</v>
      </c>
      <c r="G19499">
        <v>45</v>
      </c>
      <c r="H19499">
        <v>2</v>
      </c>
      <c r="I19499">
        <v>1</v>
      </c>
      <c r="J19499">
        <v>285</v>
      </c>
      <c r="K19499">
        <v>1</v>
      </c>
      <c r="L19499">
        <v>1</v>
      </c>
      <c r="M19499">
        <v>71</v>
      </c>
      <c r="N19499" t="s">
        <v>18</v>
      </c>
      <c r="O19499" s="1">
        <v>1.0493699999999999E-15</v>
      </c>
      <c r="P19499">
        <v>217</v>
      </c>
    </row>
    <row r="19500" spans="1:16" x14ac:dyDescent="0.25">
      <c r="A19500" t="s">
        <v>28843</v>
      </c>
      <c r="B19500">
        <v>2076</v>
      </c>
      <c r="C19500" s="3" t="str">
        <f>HYPERLINK("http://www.uniprot.org/uniprot/I1M319","tr|I1M319|I1M319_SOYBN")</f>
        <v>tr|I1M319|I1M319_SOYBN</v>
      </c>
      <c r="D19500" t="s">
        <v>28</v>
      </c>
      <c r="E19500">
        <v>73.19</v>
      </c>
      <c r="F19500">
        <v>705</v>
      </c>
      <c r="G19500">
        <v>189</v>
      </c>
      <c r="H19500">
        <v>14</v>
      </c>
      <c r="I19500">
        <v>1</v>
      </c>
      <c r="J19500">
        <v>2073</v>
      </c>
      <c r="K19500">
        <v>1</v>
      </c>
      <c r="L19500">
        <v>1</v>
      </c>
      <c r="M19500">
        <v>692</v>
      </c>
      <c r="N19500" t="s">
        <v>18</v>
      </c>
      <c r="O19500">
        <v>0</v>
      </c>
      <c r="P19500">
        <v>2516</v>
      </c>
    </row>
    <row r="19501" spans="1:16" x14ac:dyDescent="0.25">
      <c r="A19501" t="s">
        <v>28844</v>
      </c>
      <c r="B19501">
        <v>1653</v>
      </c>
      <c r="C19501" s="3" t="str">
        <f>HYPERLINK("http://www.uniprot.org/uniprot/I1N5J4","tr|I1N5J4|I1N5J4_SOYBN")</f>
        <v>tr|I1N5J4|I1N5J4_SOYBN</v>
      </c>
      <c r="D19501" t="s">
        <v>28</v>
      </c>
      <c r="E19501">
        <v>52.3</v>
      </c>
      <c r="F19501">
        <v>585</v>
      </c>
      <c r="G19501">
        <v>279</v>
      </c>
      <c r="H19501">
        <v>35</v>
      </c>
      <c r="I19501">
        <v>1</v>
      </c>
      <c r="J19501">
        <v>1650</v>
      </c>
      <c r="K19501">
        <v>1</v>
      </c>
      <c r="L19501">
        <v>1</v>
      </c>
      <c r="M19501">
        <v>578</v>
      </c>
      <c r="N19501" t="s">
        <v>18</v>
      </c>
      <c r="O19501" s="1">
        <v>1.8625199999999999E-145</v>
      </c>
      <c r="P19501">
        <v>1344</v>
      </c>
    </row>
    <row r="19502" spans="1:16" x14ac:dyDescent="0.25">
      <c r="A19502" t="s">
        <v>28845</v>
      </c>
      <c r="B19502">
        <v>963</v>
      </c>
      <c r="C19502" s="3" t="str">
        <f>HYPERLINK("http://www.uniprot.org/uniprot/G7JZ34","tr|G7JZ34|G7JZ34_MEDTR")</f>
        <v>tr|G7JZ34|G7JZ34_MEDTR</v>
      </c>
      <c r="D19502" t="s">
        <v>28846</v>
      </c>
      <c r="E19502">
        <v>89.82</v>
      </c>
      <c r="F19502">
        <v>226</v>
      </c>
      <c r="G19502">
        <v>23</v>
      </c>
      <c r="H19502">
        <v>0</v>
      </c>
      <c r="I19502">
        <v>1</v>
      </c>
      <c r="J19502">
        <v>678</v>
      </c>
      <c r="K19502">
        <v>1</v>
      </c>
      <c r="L19502">
        <v>1</v>
      </c>
      <c r="M19502">
        <v>226</v>
      </c>
      <c r="N19502" t="s">
        <v>18</v>
      </c>
      <c r="O19502" s="1">
        <v>1.6721599999999999E-109</v>
      </c>
      <c r="P19502">
        <v>1031</v>
      </c>
    </row>
    <row r="19503" spans="1:16" x14ac:dyDescent="0.25">
      <c r="A19503" t="s">
        <v>28847</v>
      </c>
      <c r="B19503">
        <v>1125</v>
      </c>
      <c r="C19503" s="3" t="str">
        <f>HYPERLINK("http://www.uniprot.org/uniprot/Q2HTN2","tr|Q2HTN2|Q2HTN2_MEDTR")</f>
        <v>tr|Q2HTN2|Q2HTN2_MEDTR</v>
      </c>
      <c r="D19503" t="s">
        <v>28848</v>
      </c>
      <c r="E19503">
        <v>76.73</v>
      </c>
      <c r="F19503">
        <v>374</v>
      </c>
      <c r="G19503">
        <v>87</v>
      </c>
      <c r="H19503">
        <v>2</v>
      </c>
      <c r="I19503">
        <v>1</v>
      </c>
      <c r="J19503">
        <v>1116</v>
      </c>
      <c r="K19503">
        <v>1</v>
      </c>
      <c r="L19503">
        <v>62</v>
      </c>
      <c r="M19503">
        <v>435</v>
      </c>
      <c r="N19503" t="s">
        <v>18</v>
      </c>
      <c r="O19503" s="1">
        <v>3.7101099999999997E-170</v>
      </c>
      <c r="P19503">
        <v>1555</v>
      </c>
    </row>
    <row r="19504" spans="1:16" x14ac:dyDescent="0.25">
      <c r="A19504" t="s">
        <v>28849</v>
      </c>
      <c r="B19504">
        <v>1632</v>
      </c>
      <c r="C19504" s="3" t="str">
        <f>HYPERLINK("http://www.uniprot.org/uniprot/G7KSD5","tr|G7KSD5|G7KSD5_MEDTR")</f>
        <v>tr|G7KSD5|G7KSD5_MEDTR</v>
      </c>
      <c r="D19504" t="s">
        <v>28850</v>
      </c>
      <c r="E19504">
        <v>62.62</v>
      </c>
      <c r="F19504">
        <v>594</v>
      </c>
      <c r="G19504">
        <v>222</v>
      </c>
      <c r="H19504">
        <v>51</v>
      </c>
      <c r="I19504">
        <v>1</v>
      </c>
      <c r="J19504">
        <v>1629</v>
      </c>
      <c r="K19504">
        <v>1</v>
      </c>
      <c r="L19504">
        <v>1</v>
      </c>
      <c r="M19504">
        <v>585</v>
      </c>
      <c r="N19504" t="s">
        <v>18</v>
      </c>
      <c r="O19504">
        <v>0</v>
      </c>
      <c r="P19504">
        <v>1773</v>
      </c>
    </row>
    <row r="19505" spans="1:16" x14ac:dyDescent="0.25">
      <c r="A19505" t="s">
        <v>28851</v>
      </c>
      <c r="B19505">
        <v>2637</v>
      </c>
      <c r="C19505" s="3" t="str">
        <f>HYPERLINK("http://www.uniprot.org/uniprot/G7KUW6","tr|G7KUW6|G7KUW6_MEDTR")</f>
        <v>tr|G7KUW6|G7KUW6_MEDTR</v>
      </c>
      <c r="D19505" t="s">
        <v>28852</v>
      </c>
      <c r="E19505">
        <v>79.849999999999994</v>
      </c>
      <c r="F19505">
        <v>948</v>
      </c>
      <c r="G19505">
        <v>191</v>
      </c>
      <c r="H19505">
        <v>70</v>
      </c>
      <c r="I19505">
        <v>1</v>
      </c>
      <c r="J19505">
        <v>2634</v>
      </c>
      <c r="K19505">
        <v>1</v>
      </c>
      <c r="L19505">
        <v>1</v>
      </c>
      <c r="M19505">
        <v>947</v>
      </c>
      <c r="N19505" t="s">
        <v>18</v>
      </c>
      <c r="O19505">
        <v>0</v>
      </c>
      <c r="P19505">
        <v>3695</v>
      </c>
    </row>
    <row r="19506" spans="1:16" x14ac:dyDescent="0.25">
      <c r="A19506" t="s">
        <v>28853</v>
      </c>
      <c r="B19506">
        <v>1101</v>
      </c>
      <c r="C19506" s="3" t="str">
        <f>HYPERLINK("http://www.uniprot.org/uniprot/K7LZR0","tr|K7LZR0|K7LZR0_SOYBN")</f>
        <v>tr|K7LZR0|K7LZR0_SOYBN</v>
      </c>
      <c r="D19506" t="s">
        <v>28</v>
      </c>
      <c r="E19506">
        <v>58.3</v>
      </c>
      <c r="F19506">
        <v>355</v>
      </c>
      <c r="G19506">
        <v>148</v>
      </c>
      <c r="H19506">
        <v>12</v>
      </c>
      <c r="I19506">
        <v>70</v>
      </c>
      <c r="J19506">
        <v>1098</v>
      </c>
      <c r="K19506">
        <v>1</v>
      </c>
      <c r="L19506">
        <v>119</v>
      </c>
      <c r="M19506">
        <v>471</v>
      </c>
      <c r="N19506" t="s">
        <v>18</v>
      </c>
      <c r="O19506" s="1">
        <v>5.6395400000000002E-99</v>
      </c>
      <c r="P19506">
        <v>941</v>
      </c>
    </row>
    <row r="19507" spans="1:16" x14ac:dyDescent="0.25">
      <c r="A19507" t="s">
        <v>28854</v>
      </c>
      <c r="B19507">
        <v>687</v>
      </c>
      <c r="C19507" s="3" t="str">
        <f>HYPERLINK("http://www.uniprot.org/uniprot/Q6VM17","tr|Q6VM17|Q6VM17_MEDTR")</f>
        <v>tr|Q6VM17|Q6VM17_MEDTR</v>
      </c>
      <c r="D19507" t="s">
        <v>28855</v>
      </c>
      <c r="E19507">
        <v>57.14</v>
      </c>
      <c r="F19507">
        <v>224</v>
      </c>
      <c r="G19507">
        <v>96</v>
      </c>
      <c r="H19507">
        <v>8</v>
      </c>
      <c r="I19507">
        <v>1</v>
      </c>
      <c r="J19507">
        <v>648</v>
      </c>
      <c r="K19507">
        <v>1</v>
      </c>
      <c r="L19507">
        <v>9</v>
      </c>
      <c r="M19507">
        <v>223</v>
      </c>
      <c r="N19507" t="s">
        <v>18</v>
      </c>
      <c r="O19507" s="1">
        <v>2.44434E-56</v>
      </c>
      <c r="P19507">
        <v>570</v>
      </c>
    </row>
    <row r="19508" spans="1:16" x14ac:dyDescent="0.25">
      <c r="A19508" t="s">
        <v>28856</v>
      </c>
      <c r="B19508">
        <v>936</v>
      </c>
      <c r="C19508" s="3" t="str">
        <f>HYPERLINK("http://www.uniprot.org/uniprot/I1KKV7","tr|I1KKV7|I1KKV7_SOYBN")</f>
        <v>tr|I1KKV7|I1KKV7_SOYBN</v>
      </c>
      <c r="D19508" t="s">
        <v>28</v>
      </c>
      <c r="E19508">
        <v>59.3</v>
      </c>
      <c r="F19508">
        <v>317</v>
      </c>
      <c r="G19508">
        <v>129</v>
      </c>
      <c r="H19508">
        <v>21</v>
      </c>
      <c r="I19508">
        <v>46</v>
      </c>
      <c r="J19508">
        <v>933</v>
      </c>
      <c r="K19508">
        <v>1</v>
      </c>
      <c r="L19508">
        <v>45</v>
      </c>
      <c r="M19508">
        <v>356</v>
      </c>
      <c r="N19508" t="s">
        <v>18</v>
      </c>
      <c r="O19508" s="1">
        <v>4.4817799999999996E-96</v>
      </c>
      <c r="P19508">
        <v>915</v>
      </c>
    </row>
    <row r="19509" spans="1:16" x14ac:dyDescent="0.25">
      <c r="A19509" t="s">
        <v>28857</v>
      </c>
      <c r="B19509">
        <v>1773</v>
      </c>
      <c r="C19509" s="3" t="str">
        <f>HYPERLINK("http://www.uniprot.org/uniprot/G7J7L9","tr|G7J7L9|G7J7L9_MEDTR")</f>
        <v>tr|G7J7L9|G7J7L9_MEDTR</v>
      </c>
      <c r="D19509" t="s">
        <v>28858</v>
      </c>
      <c r="E19509">
        <v>63.96</v>
      </c>
      <c r="F19509">
        <v>605</v>
      </c>
      <c r="G19509">
        <v>218</v>
      </c>
      <c r="H19509">
        <v>15</v>
      </c>
      <c r="I19509">
        <v>1</v>
      </c>
      <c r="J19509">
        <v>1770</v>
      </c>
      <c r="K19509">
        <v>1</v>
      </c>
      <c r="L19509">
        <v>1</v>
      </c>
      <c r="M19509">
        <v>605</v>
      </c>
      <c r="N19509" t="s">
        <v>18</v>
      </c>
      <c r="O19509">
        <v>0</v>
      </c>
      <c r="P19509">
        <v>1824</v>
      </c>
    </row>
    <row r="19510" spans="1:16" x14ac:dyDescent="0.25">
      <c r="A19510" t="s">
        <v>28859</v>
      </c>
      <c r="B19510">
        <v>1311</v>
      </c>
      <c r="C19510" s="3" t="str">
        <f>HYPERLINK("http://www.uniprot.org/uniprot/G7L807","tr|G7L807|G7L807_MEDTR")</f>
        <v>tr|G7L807|G7L807_MEDTR</v>
      </c>
      <c r="D19510" t="s">
        <v>28860</v>
      </c>
      <c r="E19510">
        <v>76.900000000000006</v>
      </c>
      <c r="F19510">
        <v>433</v>
      </c>
      <c r="G19510">
        <v>100</v>
      </c>
      <c r="H19510">
        <v>0</v>
      </c>
      <c r="I19510">
        <v>1</v>
      </c>
      <c r="J19510">
        <v>1299</v>
      </c>
      <c r="K19510">
        <v>1</v>
      </c>
      <c r="L19510">
        <v>79</v>
      </c>
      <c r="M19510">
        <v>510</v>
      </c>
      <c r="N19510" t="s">
        <v>18</v>
      </c>
      <c r="O19510">
        <v>0</v>
      </c>
      <c r="P19510">
        <v>1752</v>
      </c>
    </row>
    <row r="19511" spans="1:16" x14ac:dyDescent="0.25">
      <c r="A19511" t="s">
        <v>28861</v>
      </c>
      <c r="B19511">
        <v>1107</v>
      </c>
      <c r="C19511" s="3" t="str">
        <f>HYPERLINK("http://www.uniprot.org/uniprot/G7IY67","tr|G7IY67|G7IY67_MEDTR")</f>
        <v>tr|G7IY67|G7IY67_MEDTR</v>
      </c>
      <c r="D19511" t="s">
        <v>28862</v>
      </c>
      <c r="E19511">
        <v>57.5</v>
      </c>
      <c r="F19511">
        <v>360</v>
      </c>
      <c r="G19511">
        <v>153</v>
      </c>
      <c r="H19511">
        <v>1</v>
      </c>
      <c r="I19511">
        <v>1</v>
      </c>
      <c r="J19511">
        <v>1077</v>
      </c>
      <c r="K19511">
        <v>1</v>
      </c>
      <c r="L19511">
        <v>70</v>
      </c>
      <c r="M19511">
        <v>342</v>
      </c>
      <c r="N19511" t="s">
        <v>18</v>
      </c>
      <c r="O19511" s="1">
        <v>6.2773499999999998E-106</v>
      </c>
      <c r="P19511">
        <v>1001</v>
      </c>
    </row>
    <row r="19512" spans="1:16" x14ac:dyDescent="0.25">
      <c r="A19512" t="s">
        <v>28863</v>
      </c>
      <c r="B19512">
        <v>2526</v>
      </c>
      <c r="C19512" s="3" t="str">
        <f>HYPERLINK("http://www.uniprot.org/uniprot/K7LBU8","tr|K7LBU8|K7LBU8_SOYBN")</f>
        <v>tr|K7LBU8|K7LBU8_SOYBN</v>
      </c>
      <c r="D19512" t="s">
        <v>28</v>
      </c>
      <c r="E19512">
        <v>40.5</v>
      </c>
      <c r="F19512">
        <v>958</v>
      </c>
      <c r="G19512">
        <v>570</v>
      </c>
      <c r="H19512">
        <v>133</v>
      </c>
      <c r="I19512">
        <v>1</v>
      </c>
      <c r="J19512">
        <v>2475</v>
      </c>
      <c r="K19512">
        <v>1</v>
      </c>
      <c r="L19512">
        <v>1</v>
      </c>
      <c r="M19512">
        <v>911</v>
      </c>
      <c r="N19512" t="s">
        <v>18</v>
      </c>
      <c r="O19512" s="1">
        <v>5.1467E-148</v>
      </c>
      <c r="P19512">
        <v>1368</v>
      </c>
    </row>
    <row r="19513" spans="1:16" x14ac:dyDescent="0.25">
      <c r="A19513" t="s">
        <v>28864</v>
      </c>
      <c r="B19513">
        <v>1377</v>
      </c>
      <c r="C19513" s="3" t="str">
        <f>HYPERLINK("http://www.uniprot.org/uniprot/B7FND1","tr|B7FND1|B7FND1_MEDTR")</f>
        <v>tr|B7FND1|B7FND1_MEDTR</v>
      </c>
      <c r="D19513" t="s">
        <v>581</v>
      </c>
      <c r="E19513">
        <v>70.67</v>
      </c>
      <c r="F19513">
        <v>457</v>
      </c>
      <c r="G19513">
        <v>134</v>
      </c>
      <c r="H19513">
        <v>17</v>
      </c>
      <c r="I19513">
        <v>1</v>
      </c>
      <c r="J19513">
        <v>1320</v>
      </c>
      <c r="K19513">
        <v>1</v>
      </c>
      <c r="L19513">
        <v>2</v>
      </c>
      <c r="M19513">
        <v>452</v>
      </c>
      <c r="N19513" t="s">
        <v>18</v>
      </c>
      <c r="O19513" s="1">
        <v>1.6038000000000001E-168</v>
      </c>
      <c r="P19513">
        <v>1542</v>
      </c>
    </row>
    <row r="19514" spans="1:16" x14ac:dyDescent="0.25">
      <c r="A19514" t="s">
        <v>28865</v>
      </c>
      <c r="B19514">
        <v>1449</v>
      </c>
      <c r="C19514" s="3" t="str">
        <f>HYPERLINK("http://www.uniprot.org/uniprot/G7JRG3","tr|G7JRG3|G7JRG3_MEDTR")</f>
        <v>tr|G7JRG3|G7JRG3_MEDTR</v>
      </c>
      <c r="D19514" t="s">
        <v>28866</v>
      </c>
      <c r="E19514">
        <v>85.16</v>
      </c>
      <c r="F19514">
        <v>492</v>
      </c>
      <c r="G19514">
        <v>73</v>
      </c>
      <c r="H19514">
        <v>10</v>
      </c>
      <c r="I19514">
        <v>1</v>
      </c>
      <c r="J19514">
        <v>1446</v>
      </c>
      <c r="K19514">
        <v>1</v>
      </c>
      <c r="L19514">
        <v>1</v>
      </c>
      <c r="M19514">
        <v>489</v>
      </c>
      <c r="N19514" t="s">
        <v>18</v>
      </c>
      <c r="O19514">
        <v>0</v>
      </c>
      <c r="P19514">
        <v>2175</v>
      </c>
    </row>
    <row r="19515" spans="1:16" x14ac:dyDescent="0.25">
      <c r="A19515" t="s">
        <v>28867</v>
      </c>
      <c r="B19515">
        <v>1731</v>
      </c>
      <c r="C19515" s="3" t="str">
        <f>HYPERLINK("http://www.uniprot.org/uniprot/G7JD18","tr|G7JD18|G7JD18_MEDTR")</f>
        <v>tr|G7JD18|G7JD18_MEDTR</v>
      </c>
      <c r="D19515" t="s">
        <v>28868</v>
      </c>
      <c r="E19515">
        <v>86.11</v>
      </c>
      <c r="F19515">
        <v>576</v>
      </c>
      <c r="G19515">
        <v>80</v>
      </c>
      <c r="H19515">
        <v>0</v>
      </c>
      <c r="I19515">
        <v>1</v>
      </c>
      <c r="J19515">
        <v>1728</v>
      </c>
      <c r="K19515">
        <v>1</v>
      </c>
      <c r="L19515">
        <v>1</v>
      </c>
      <c r="M19515">
        <v>576</v>
      </c>
      <c r="N19515" t="s">
        <v>18</v>
      </c>
      <c r="O19515">
        <v>0</v>
      </c>
      <c r="P19515">
        <v>2612</v>
      </c>
    </row>
    <row r="19516" spans="1:16" x14ac:dyDescent="0.25">
      <c r="A19516" t="s">
        <v>28869</v>
      </c>
      <c r="B19516">
        <v>6456</v>
      </c>
      <c r="C19516" s="3" t="str">
        <f>HYPERLINK("http://www.uniprot.org/uniprot/K7KE45","tr|K7KE45|K7KE45_SOYBN")</f>
        <v>tr|K7KE45|K7KE45_SOYBN</v>
      </c>
      <c r="D19516" t="s">
        <v>28</v>
      </c>
      <c r="E19516">
        <v>79.55</v>
      </c>
      <c r="F19516">
        <v>2147</v>
      </c>
      <c r="G19516">
        <v>439</v>
      </c>
      <c r="H19516">
        <v>13</v>
      </c>
      <c r="I19516">
        <v>1</v>
      </c>
      <c r="J19516">
        <v>6402</v>
      </c>
      <c r="K19516">
        <v>1</v>
      </c>
      <c r="L19516">
        <v>1</v>
      </c>
      <c r="M19516">
        <v>2139</v>
      </c>
      <c r="N19516" t="s">
        <v>18</v>
      </c>
      <c r="O19516">
        <v>0</v>
      </c>
      <c r="P19516">
        <v>8697</v>
      </c>
    </row>
    <row r="19517" spans="1:16" x14ac:dyDescent="0.25">
      <c r="A19517" t="s">
        <v>28870</v>
      </c>
      <c r="B19517">
        <v>2193</v>
      </c>
      <c r="C19517" s="3" t="str">
        <f>HYPERLINK("http://www.uniprot.org/uniprot/A5BE46","tr|A5BE46|A5BE46_VITVI")</f>
        <v>tr|A5BE46|A5BE46_VITVI</v>
      </c>
      <c r="D19517" t="s">
        <v>462</v>
      </c>
      <c r="E19517">
        <v>79.069999999999993</v>
      </c>
      <c r="F19517">
        <v>736</v>
      </c>
      <c r="G19517">
        <v>154</v>
      </c>
      <c r="H19517">
        <v>7</v>
      </c>
      <c r="I19517">
        <v>1</v>
      </c>
      <c r="J19517">
        <v>2187</v>
      </c>
      <c r="K19517">
        <v>1</v>
      </c>
      <c r="L19517">
        <v>618</v>
      </c>
      <c r="M19517">
        <v>1353</v>
      </c>
      <c r="N19517" t="s">
        <v>18</v>
      </c>
      <c r="O19517">
        <v>0</v>
      </c>
      <c r="P19517">
        <v>3117</v>
      </c>
    </row>
    <row r="19518" spans="1:16" x14ac:dyDescent="0.25">
      <c r="A19518" t="s">
        <v>28871</v>
      </c>
      <c r="B19518">
        <v>858</v>
      </c>
      <c r="C19518" s="3" t="str">
        <f>HYPERLINK("http://www.uniprot.org/uniprot/Q43457","tr|Q43457|Q43457_SOYBN")</f>
        <v>tr|Q43457|Q43457_SOYBN</v>
      </c>
      <c r="D19518" t="s">
        <v>28872</v>
      </c>
      <c r="E19518">
        <v>64.7</v>
      </c>
      <c r="F19518">
        <v>289</v>
      </c>
      <c r="G19518">
        <v>102</v>
      </c>
      <c r="H19518">
        <v>4</v>
      </c>
      <c r="I19518">
        <v>1</v>
      </c>
      <c r="J19518">
        <v>855</v>
      </c>
      <c r="K19518">
        <v>1</v>
      </c>
      <c r="L19518">
        <v>1</v>
      </c>
      <c r="M19518">
        <v>282</v>
      </c>
      <c r="N19518" t="s">
        <v>18</v>
      </c>
      <c r="O19518" s="1">
        <v>7.7229099999999995E-97</v>
      </c>
      <c r="P19518">
        <v>921</v>
      </c>
    </row>
    <row r="19519" spans="1:16" x14ac:dyDescent="0.25">
      <c r="A19519" t="s">
        <v>28873</v>
      </c>
      <c r="B19519">
        <v>858</v>
      </c>
      <c r="C19519" s="3" t="str">
        <f>HYPERLINK("http://www.uniprot.org/uniprot/K7L1D2","tr|K7L1D2|K7L1D2_SOYBN")</f>
        <v>tr|K7L1D2|K7L1D2_SOYBN</v>
      </c>
      <c r="D19519" t="s">
        <v>4127</v>
      </c>
      <c r="E19519">
        <v>74.91</v>
      </c>
      <c r="F19519">
        <v>283</v>
      </c>
      <c r="G19519">
        <v>71</v>
      </c>
      <c r="H19519">
        <v>26</v>
      </c>
      <c r="I19519">
        <v>1</v>
      </c>
      <c r="J19519">
        <v>771</v>
      </c>
      <c r="K19519">
        <v>1</v>
      </c>
      <c r="L19519">
        <v>194</v>
      </c>
      <c r="M19519">
        <v>475</v>
      </c>
      <c r="N19519" t="s">
        <v>18</v>
      </c>
      <c r="O19519" s="1">
        <v>5.2800799999999999E-126</v>
      </c>
      <c r="P19519">
        <v>1101</v>
      </c>
    </row>
    <row r="19520" spans="1:16" x14ac:dyDescent="0.25">
      <c r="A19520" t="s">
        <v>28874</v>
      </c>
      <c r="B19520">
        <v>657</v>
      </c>
      <c r="C19520" s="3" t="str">
        <f>HYPERLINK("http://www.uniprot.org/uniprot/A5AEG4","tr|A5AEG4|A5AEG4_VITVI")</f>
        <v>tr|A5AEG4|A5AEG4_VITVI</v>
      </c>
      <c r="D19520" t="s">
        <v>2698</v>
      </c>
      <c r="E19520">
        <v>73.23</v>
      </c>
      <c r="F19520">
        <v>213</v>
      </c>
      <c r="G19520">
        <v>57</v>
      </c>
      <c r="H19520">
        <v>0</v>
      </c>
      <c r="I19520">
        <v>1</v>
      </c>
      <c r="J19520">
        <v>639</v>
      </c>
      <c r="K19520">
        <v>1</v>
      </c>
      <c r="L19520">
        <v>120</v>
      </c>
      <c r="M19520">
        <v>332</v>
      </c>
      <c r="N19520" t="s">
        <v>18</v>
      </c>
      <c r="O19520" s="1">
        <v>4.1232799999999998E-87</v>
      </c>
      <c r="P19520">
        <v>835</v>
      </c>
    </row>
    <row r="19521" spans="1:16" x14ac:dyDescent="0.25">
      <c r="A19521" t="s">
        <v>28875</v>
      </c>
      <c r="B19521">
        <v>264</v>
      </c>
      <c r="C19521" s="3" t="str">
        <f>HYPERLINK("http://www.uniprot.org/uniprot/G7I6Z4","tr|G7I6Z4|G7I6Z4_MEDTR")</f>
        <v>tr|G7I6Z4|G7I6Z4_MEDTR</v>
      </c>
      <c r="D19521" t="s">
        <v>18959</v>
      </c>
      <c r="E19521">
        <v>72.72</v>
      </c>
      <c r="F19521">
        <v>77</v>
      </c>
      <c r="G19521">
        <v>21</v>
      </c>
      <c r="H19521">
        <v>0</v>
      </c>
      <c r="I19521">
        <v>31</v>
      </c>
      <c r="J19521">
        <v>261</v>
      </c>
      <c r="K19521">
        <v>1</v>
      </c>
      <c r="L19521">
        <v>321</v>
      </c>
      <c r="M19521">
        <v>397</v>
      </c>
      <c r="N19521" t="s">
        <v>18</v>
      </c>
      <c r="O19521" s="1">
        <v>1.1167899999999999E-25</v>
      </c>
      <c r="P19521">
        <v>303</v>
      </c>
    </row>
    <row r="19522" spans="1:16" x14ac:dyDescent="0.25">
      <c r="A19522" t="s">
        <v>28876</v>
      </c>
      <c r="B19522">
        <v>1089</v>
      </c>
      <c r="C19522" s="3" t="str">
        <f>HYPERLINK("http://www.uniprot.org/uniprot/G7KYY7","tr|G7KYY7|G7KYY7_MEDTR")</f>
        <v>tr|G7KYY7|G7KYY7_MEDTR</v>
      </c>
      <c r="D19522" t="s">
        <v>28877</v>
      </c>
      <c r="E19522">
        <v>70.31</v>
      </c>
      <c r="F19522">
        <v>320</v>
      </c>
      <c r="G19522">
        <v>95</v>
      </c>
      <c r="H19522">
        <v>32</v>
      </c>
      <c r="I19522">
        <v>220</v>
      </c>
      <c r="J19522">
        <v>1083</v>
      </c>
      <c r="K19522">
        <v>1</v>
      </c>
      <c r="L19522">
        <v>298</v>
      </c>
      <c r="M19522">
        <v>617</v>
      </c>
      <c r="N19522" t="s">
        <v>18</v>
      </c>
      <c r="O19522" s="1">
        <v>2.6431800000000002E-117</v>
      </c>
      <c r="P19522">
        <v>1099</v>
      </c>
    </row>
    <row r="19523" spans="1:16" x14ac:dyDescent="0.25">
      <c r="A19523" t="s">
        <v>28878</v>
      </c>
      <c r="B19523">
        <v>1431</v>
      </c>
      <c r="C19523" s="3" t="str">
        <f>HYPERLINK("http://www.uniprot.org/uniprot/K7MNX2","tr|K7MNX2|K7MNX2_SOYBN")</f>
        <v>tr|K7MNX2|K7MNX2_SOYBN</v>
      </c>
      <c r="D19523" t="s">
        <v>28</v>
      </c>
      <c r="E19523">
        <v>25.6</v>
      </c>
      <c r="F19523">
        <v>250</v>
      </c>
      <c r="G19523">
        <v>186</v>
      </c>
      <c r="H19523">
        <v>3</v>
      </c>
      <c r="I19523">
        <v>289</v>
      </c>
      <c r="J19523">
        <v>1029</v>
      </c>
      <c r="K19523">
        <v>1</v>
      </c>
      <c r="L19523">
        <v>271</v>
      </c>
      <c r="M19523">
        <v>514</v>
      </c>
      <c r="N19523" t="s">
        <v>18</v>
      </c>
      <c r="O19523" s="1">
        <v>2.2381199999999998E-19</v>
      </c>
      <c r="P19523">
        <v>256</v>
      </c>
    </row>
    <row r="19524" spans="1:16" x14ac:dyDescent="0.25">
      <c r="A19524" t="s">
        <v>28879</v>
      </c>
      <c r="B19524">
        <v>2583</v>
      </c>
      <c r="C19524" s="3" t="str">
        <f>HYPERLINK("http://www.uniprot.org/uniprot/Q2HSV7","tr|Q2HSV7|Q2HSV7_MEDTR")</f>
        <v>tr|Q2HSV7|Q2HSV7_MEDTR</v>
      </c>
      <c r="D19524" t="s">
        <v>28880</v>
      </c>
      <c r="E19524">
        <v>78.290000000000006</v>
      </c>
      <c r="F19524">
        <v>889</v>
      </c>
      <c r="G19524">
        <v>193</v>
      </c>
      <c r="H19524">
        <v>30</v>
      </c>
      <c r="I19524">
        <v>4</v>
      </c>
      <c r="J19524">
        <v>2580</v>
      </c>
      <c r="K19524">
        <v>1</v>
      </c>
      <c r="L19524">
        <v>3</v>
      </c>
      <c r="M19524">
        <v>888</v>
      </c>
      <c r="N19524" t="s">
        <v>18</v>
      </c>
      <c r="O19524">
        <v>0</v>
      </c>
      <c r="P19524">
        <v>3570</v>
      </c>
    </row>
    <row r="19525" spans="1:16" x14ac:dyDescent="0.25">
      <c r="A19525" t="s">
        <v>28881</v>
      </c>
      <c r="B19525">
        <v>420</v>
      </c>
      <c r="C19525" s="3" t="str">
        <f>HYPERLINK("http://www.uniprot.org/uniprot/M4F1X4","tr|M4F1X4|M4F1X4_BRARP")</f>
        <v>tr|M4F1X4|M4F1X4_BRARP</v>
      </c>
      <c r="D19525" t="s">
        <v>28882</v>
      </c>
      <c r="E19525">
        <v>97.12</v>
      </c>
      <c r="F19525">
        <v>139</v>
      </c>
      <c r="G19525">
        <v>4</v>
      </c>
      <c r="H19525">
        <v>0</v>
      </c>
      <c r="I19525">
        <v>1</v>
      </c>
      <c r="J19525">
        <v>417</v>
      </c>
      <c r="K19525">
        <v>1</v>
      </c>
      <c r="L19525">
        <v>1</v>
      </c>
      <c r="M19525">
        <v>139</v>
      </c>
      <c r="N19525" t="s">
        <v>18</v>
      </c>
      <c r="O19525" s="1">
        <v>2.1188900000000001E-72</v>
      </c>
      <c r="P19525">
        <v>706</v>
      </c>
    </row>
    <row r="19526" spans="1:16" x14ac:dyDescent="0.25">
      <c r="A19526" t="s">
        <v>28883</v>
      </c>
      <c r="B19526">
        <v>945</v>
      </c>
      <c r="C19526" s="3" t="str">
        <f>HYPERLINK("http://www.uniprot.org/uniprot/G7IIX1","tr|G7IIX1|G7IIX1_MEDTR")</f>
        <v>tr|G7IIX1|G7IIX1_MEDTR</v>
      </c>
      <c r="D19526" t="s">
        <v>28884</v>
      </c>
      <c r="E19526">
        <v>60.26</v>
      </c>
      <c r="F19526">
        <v>151</v>
      </c>
      <c r="G19526">
        <v>60</v>
      </c>
      <c r="H19526">
        <v>0</v>
      </c>
      <c r="I19526">
        <v>412</v>
      </c>
      <c r="J19526">
        <v>864</v>
      </c>
      <c r="K19526">
        <v>1</v>
      </c>
      <c r="L19526">
        <v>154</v>
      </c>
      <c r="M19526">
        <v>301</v>
      </c>
      <c r="N19526" t="s">
        <v>18</v>
      </c>
      <c r="O19526" s="1">
        <v>6.2525200000000001E-45</v>
      </c>
      <c r="P19526">
        <v>474</v>
      </c>
    </row>
    <row r="19527" spans="1:16" x14ac:dyDescent="0.25">
      <c r="A19527" t="s">
        <v>28885</v>
      </c>
      <c r="B19527">
        <v>2757</v>
      </c>
      <c r="C19527" s="3" t="str">
        <f>HYPERLINK("http://www.uniprot.org/uniprot/I1K1K6","tr|I1K1K6|I1K1K6_SOYBN")</f>
        <v>tr|I1K1K6|I1K1K6_SOYBN</v>
      </c>
      <c r="D19527" t="s">
        <v>71</v>
      </c>
      <c r="E19527">
        <v>76.5</v>
      </c>
      <c r="F19527">
        <v>928</v>
      </c>
      <c r="G19527">
        <v>218</v>
      </c>
      <c r="H19527">
        <v>10</v>
      </c>
      <c r="I19527">
        <v>1</v>
      </c>
      <c r="J19527">
        <v>2754</v>
      </c>
      <c r="K19527">
        <v>1</v>
      </c>
      <c r="L19527">
        <v>1</v>
      </c>
      <c r="M19527">
        <v>922</v>
      </c>
      <c r="N19527" t="s">
        <v>18</v>
      </c>
      <c r="O19527">
        <v>0</v>
      </c>
      <c r="P19527">
        <v>3533</v>
      </c>
    </row>
    <row r="19528" spans="1:16" x14ac:dyDescent="0.25">
      <c r="A19528" t="s">
        <v>28886</v>
      </c>
      <c r="B19528">
        <v>492</v>
      </c>
      <c r="C19528" s="3" t="str">
        <f>HYPERLINK("http://www.uniprot.org/uniprot/G7KDY3","tr|G7KDY3|G7KDY3_MEDTR")</f>
        <v>tr|G7KDY3|G7KDY3_MEDTR</v>
      </c>
      <c r="D19528" t="s">
        <v>28887</v>
      </c>
      <c r="E19528">
        <v>93.86</v>
      </c>
      <c r="F19528">
        <v>163</v>
      </c>
      <c r="G19528">
        <v>10</v>
      </c>
      <c r="H19528">
        <v>0</v>
      </c>
      <c r="I19528">
        <v>1</v>
      </c>
      <c r="J19528">
        <v>489</v>
      </c>
      <c r="K19528">
        <v>1</v>
      </c>
      <c r="L19528">
        <v>1</v>
      </c>
      <c r="M19528">
        <v>163</v>
      </c>
      <c r="N19528" t="s">
        <v>18</v>
      </c>
      <c r="O19528" s="1">
        <v>2.4307000000000002E-89</v>
      </c>
      <c r="P19528">
        <v>852</v>
      </c>
    </row>
    <row r="19529" spans="1:16" x14ac:dyDescent="0.25">
      <c r="A19529" t="s">
        <v>28888</v>
      </c>
      <c r="B19529">
        <v>1302</v>
      </c>
      <c r="C19529" s="3" t="str">
        <f>HYPERLINK("http://www.uniprot.org/uniprot/K7MZZ1","tr|K7MZZ1|K7MZZ1_SOYBN")</f>
        <v>tr|K7MZZ1|K7MZZ1_SOYBN</v>
      </c>
      <c r="D19529" t="s">
        <v>28</v>
      </c>
      <c r="E19529">
        <v>24.73</v>
      </c>
      <c r="F19529">
        <v>473</v>
      </c>
      <c r="G19529">
        <v>356</v>
      </c>
      <c r="H19529">
        <v>40</v>
      </c>
      <c r="I19529">
        <v>1</v>
      </c>
      <c r="J19529">
        <v>1299</v>
      </c>
      <c r="K19529">
        <v>1</v>
      </c>
      <c r="L19529">
        <v>42</v>
      </c>
      <c r="M19529">
        <v>456</v>
      </c>
      <c r="N19529" t="s">
        <v>18</v>
      </c>
      <c r="O19529" s="1">
        <v>1.7589200000000001E-20</v>
      </c>
      <c r="P19529">
        <v>265</v>
      </c>
    </row>
    <row r="19530" spans="1:16" x14ac:dyDescent="0.25">
      <c r="A19530" t="s">
        <v>28889</v>
      </c>
      <c r="B19530">
        <v>1143</v>
      </c>
      <c r="C19530" s="3" t="str">
        <f>HYPERLINK("http://www.uniprot.org/uniprot/C7FDI5","tr|C7FDI5|C7FDI5_SOYBN")</f>
        <v>tr|C7FDI5|C7FDI5_SOYBN</v>
      </c>
      <c r="D19530" t="s">
        <v>717</v>
      </c>
      <c r="E19530">
        <v>49.17</v>
      </c>
      <c r="F19530">
        <v>362</v>
      </c>
      <c r="G19530">
        <v>184</v>
      </c>
      <c r="H19530">
        <v>4</v>
      </c>
      <c r="I19530">
        <v>1</v>
      </c>
      <c r="J19530">
        <v>1074</v>
      </c>
      <c r="K19530">
        <v>1</v>
      </c>
      <c r="L19530">
        <v>704</v>
      </c>
      <c r="M19530">
        <v>1060</v>
      </c>
      <c r="N19530" t="s">
        <v>18</v>
      </c>
      <c r="O19530" s="1">
        <v>1.2507500000000001E-96</v>
      </c>
      <c r="P19530">
        <v>921</v>
      </c>
    </row>
    <row r="19531" spans="1:16" x14ac:dyDescent="0.25">
      <c r="A19531" t="s">
        <v>28890</v>
      </c>
      <c r="B19531">
        <v>2931</v>
      </c>
      <c r="C19531" s="3" t="str">
        <f>HYPERLINK("http://www.uniprot.org/uniprot/I1NGL2","tr|I1NGL2|I1NGL2_SOYBN")</f>
        <v>tr|I1NGL2|I1NGL2_SOYBN</v>
      </c>
      <c r="D19531" t="s">
        <v>71</v>
      </c>
      <c r="E19531">
        <v>89.9</v>
      </c>
      <c r="F19531">
        <v>981</v>
      </c>
      <c r="G19531">
        <v>99</v>
      </c>
      <c r="H19531">
        <v>5</v>
      </c>
      <c r="I19531">
        <v>1</v>
      </c>
      <c r="J19531">
        <v>2928</v>
      </c>
      <c r="K19531">
        <v>1</v>
      </c>
      <c r="L19531">
        <v>1</v>
      </c>
      <c r="M19531">
        <v>974</v>
      </c>
      <c r="N19531" t="s">
        <v>18</v>
      </c>
      <c r="O19531">
        <v>0</v>
      </c>
      <c r="P19531">
        <v>4581</v>
      </c>
    </row>
    <row r="19532" spans="1:16" x14ac:dyDescent="0.25">
      <c r="A19532" t="s">
        <v>28891</v>
      </c>
      <c r="B19532">
        <v>708</v>
      </c>
      <c r="C19532" s="3" t="str">
        <f>HYPERLINK("http://www.uniprot.org/uniprot/K7M5W0","tr|K7M5W0|K7M5W0_SOYBN")</f>
        <v>tr|K7M5W0|K7M5W0_SOYBN</v>
      </c>
      <c r="D19532" t="s">
        <v>28</v>
      </c>
      <c r="E19532">
        <v>42.8</v>
      </c>
      <c r="F19532">
        <v>250</v>
      </c>
      <c r="G19532">
        <v>143</v>
      </c>
      <c r="H19532">
        <v>21</v>
      </c>
      <c r="I19532">
        <v>16</v>
      </c>
      <c r="J19532">
        <v>702</v>
      </c>
      <c r="K19532">
        <v>1</v>
      </c>
      <c r="L19532">
        <v>56</v>
      </c>
      <c r="M19532">
        <v>305</v>
      </c>
      <c r="N19532" t="s">
        <v>18</v>
      </c>
      <c r="O19532" s="1">
        <v>5.3416800000000002E-41</v>
      </c>
      <c r="P19532">
        <v>438</v>
      </c>
    </row>
    <row r="19533" spans="1:16" x14ac:dyDescent="0.25">
      <c r="A19533" t="s">
        <v>28892</v>
      </c>
      <c r="B19533">
        <v>828</v>
      </c>
      <c r="C19533" s="3" t="str">
        <f>HYPERLINK("http://www.uniprot.org/uniprot/I1K5K3","tr|I1K5K3|I1K5K3_SOYBN")</f>
        <v>tr|I1K5K3|I1K5K3_SOYBN</v>
      </c>
      <c r="D19533" t="s">
        <v>117</v>
      </c>
      <c r="E19533">
        <v>99.13</v>
      </c>
      <c r="F19533">
        <v>232</v>
      </c>
      <c r="G19533">
        <v>2</v>
      </c>
      <c r="H19533">
        <v>0</v>
      </c>
      <c r="I19533">
        <v>130</v>
      </c>
      <c r="J19533">
        <v>825</v>
      </c>
      <c r="K19533">
        <v>1</v>
      </c>
      <c r="L19533">
        <v>41</v>
      </c>
      <c r="M19533">
        <v>272</v>
      </c>
      <c r="N19533" t="s">
        <v>18</v>
      </c>
      <c r="O19533" s="1">
        <v>3.5771699999999999E-128</v>
      </c>
      <c r="P19533">
        <v>1191</v>
      </c>
    </row>
    <row r="19534" spans="1:16" x14ac:dyDescent="0.25">
      <c r="A19534" t="s">
        <v>28893</v>
      </c>
      <c r="B19534">
        <v>1152</v>
      </c>
      <c r="C19534" s="3" t="str">
        <f>HYPERLINK("http://www.uniprot.org/uniprot/G7J7M2","tr|G7J7M2|G7J7M2_MEDTR")</f>
        <v>tr|G7J7M2|G7J7M2_MEDTR</v>
      </c>
      <c r="D19534" t="s">
        <v>28894</v>
      </c>
      <c r="E19534">
        <v>71.900000000000006</v>
      </c>
      <c r="F19534">
        <v>210</v>
      </c>
      <c r="G19534">
        <v>59</v>
      </c>
      <c r="H19534">
        <v>2</v>
      </c>
      <c r="I19534">
        <v>526</v>
      </c>
      <c r="J19534">
        <v>1149</v>
      </c>
      <c r="K19534">
        <v>1</v>
      </c>
      <c r="L19534">
        <v>1</v>
      </c>
      <c r="M19534">
        <v>210</v>
      </c>
      <c r="N19534" t="s">
        <v>18</v>
      </c>
      <c r="O19534" s="1">
        <v>1.1911800000000001E-78</v>
      </c>
      <c r="P19534">
        <v>766</v>
      </c>
    </row>
    <row r="19535" spans="1:16" x14ac:dyDescent="0.25">
      <c r="A19535" t="s">
        <v>28895</v>
      </c>
      <c r="B19535">
        <v>207</v>
      </c>
      <c r="C19535" s="3" t="str">
        <f>HYPERLINK("http://www.uniprot.org/uniprot/G7J4M4","tr|G7J4M4|G7J4M4_MEDTR")</f>
        <v>tr|G7J4M4|G7J4M4_MEDTR</v>
      </c>
      <c r="D19535" t="s">
        <v>28896</v>
      </c>
      <c r="E19535">
        <v>74.64</v>
      </c>
      <c r="F19535">
        <v>71</v>
      </c>
      <c r="G19535">
        <v>18</v>
      </c>
      <c r="H19535">
        <v>5</v>
      </c>
      <c r="I19535">
        <v>7</v>
      </c>
      <c r="J19535">
        <v>204</v>
      </c>
      <c r="K19535">
        <v>1</v>
      </c>
      <c r="L19535">
        <v>41</v>
      </c>
      <c r="M19535">
        <v>111</v>
      </c>
      <c r="N19535" t="s">
        <v>18</v>
      </c>
      <c r="O19535" s="1">
        <v>6.3052899999999998E-21</v>
      </c>
      <c r="P19535">
        <v>262</v>
      </c>
    </row>
    <row r="19536" spans="1:16" x14ac:dyDescent="0.25">
      <c r="A19536" t="s">
        <v>28897</v>
      </c>
      <c r="B19536">
        <v>1851</v>
      </c>
      <c r="C19536" s="3" t="str">
        <f>HYPERLINK("http://www.uniprot.org/uniprot/I1MHP5","tr|I1MHP5|I1MHP5_SOYBN")</f>
        <v>tr|I1MHP5|I1MHP5_SOYBN</v>
      </c>
      <c r="D19536" t="s">
        <v>28</v>
      </c>
      <c r="E19536">
        <v>27.85</v>
      </c>
      <c r="F19536">
        <v>420</v>
      </c>
      <c r="G19536">
        <v>303</v>
      </c>
      <c r="H19536">
        <v>42</v>
      </c>
      <c r="I19536">
        <v>151</v>
      </c>
      <c r="J19536">
        <v>1284</v>
      </c>
      <c r="K19536">
        <v>1</v>
      </c>
      <c r="L19536">
        <v>1057</v>
      </c>
      <c r="M19536">
        <v>1470</v>
      </c>
      <c r="N19536" t="s">
        <v>18</v>
      </c>
      <c r="O19536" s="1">
        <v>2.30072E-30</v>
      </c>
      <c r="P19536">
        <v>352</v>
      </c>
    </row>
    <row r="19537" spans="1:16" x14ac:dyDescent="0.25">
      <c r="A19537" t="s">
        <v>28898</v>
      </c>
      <c r="B19537">
        <v>240</v>
      </c>
      <c r="C19537" s="3" t="str">
        <f>HYPERLINK("http://www.uniprot.org/uniprot/I1K391","tr|I1K391|I1K391_SOYBN")</f>
        <v>tr|I1K391|I1K391_SOYBN</v>
      </c>
      <c r="D19537" t="s">
        <v>28</v>
      </c>
      <c r="E19537">
        <v>94.66</v>
      </c>
      <c r="F19537">
        <v>75</v>
      </c>
      <c r="G19537">
        <v>4</v>
      </c>
      <c r="H19537">
        <v>0</v>
      </c>
      <c r="I19537">
        <v>4</v>
      </c>
      <c r="J19537">
        <v>228</v>
      </c>
      <c r="K19537">
        <v>1</v>
      </c>
      <c r="L19537">
        <v>1</v>
      </c>
      <c r="M19537">
        <v>75</v>
      </c>
      <c r="N19537" t="s">
        <v>18</v>
      </c>
      <c r="O19537" s="1">
        <v>1.4999200000000001E-33</v>
      </c>
      <c r="P19537">
        <v>371</v>
      </c>
    </row>
    <row r="19538" spans="1:16" x14ac:dyDescent="0.25">
      <c r="A19538" t="s">
        <v>28899</v>
      </c>
      <c r="B19538">
        <v>525</v>
      </c>
      <c r="C19538" s="3" t="str">
        <f>HYPERLINK("http://www.uniprot.org/uniprot/K7KQM0","tr|K7KQM0|K7KQM0_SOYBN")</f>
        <v>tr|K7KQM0|K7KQM0_SOYBN</v>
      </c>
      <c r="D19538" t="s">
        <v>61</v>
      </c>
      <c r="E19538">
        <v>44.82</v>
      </c>
      <c r="F19538">
        <v>174</v>
      </c>
      <c r="G19538">
        <v>96</v>
      </c>
      <c r="H19538">
        <v>23</v>
      </c>
      <c r="I19538">
        <v>70</v>
      </c>
      <c r="J19538">
        <v>522</v>
      </c>
      <c r="K19538">
        <v>1</v>
      </c>
      <c r="L19538">
        <v>76</v>
      </c>
      <c r="M19538">
        <v>249</v>
      </c>
      <c r="N19538" t="s">
        <v>18</v>
      </c>
      <c r="O19538" s="1">
        <v>1.7728899999999999E-31</v>
      </c>
      <c r="P19538">
        <v>353</v>
      </c>
    </row>
    <row r="19539" spans="1:16" x14ac:dyDescent="0.25">
      <c r="A19539" t="s">
        <v>28900</v>
      </c>
      <c r="B19539">
        <v>3279</v>
      </c>
      <c r="C19539" s="3" t="str">
        <f>HYPERLINK("http://www.uniprot.org/uniprot/G7JD19","tr|G7JD19|G7JD19_MEDTR")</f>
        <v>tr|G7JD19|G7JD19_MEDTR</v>
      </c>
      <c r="D19539" t="s">
        <v>28901</v>
      </c>
      <c r="E19539">
        <v>80.12</v>
      </c>
      <c r="F19539">
        <v>1112</v>
      </c>
      <c r="G19539">
        <v>221</v>
      </c>
      <c r="H19539">
        <v>20</v>
      </c>
      <c r="I19539">
        <v>1</v>
      </c>
      <c r="J19539">
        <v>3276</v>
      </c>
      <c r="K19539">
        <v>1</v>
      </c>
      <c r="L19539">
        <v>27</v>
      </c>
      <c r="M19539">
        <v>1113</v>
      </c>
      <c r="N19539" t="s">
        <v>18</v>
      </c>
      <c r="O19539">
        <v>0</v>
      </c>
      <c r="P19539">
        <v>4586</v>
      </c>
    </row>
    <row r="19540" spans="1:16" x14ac:dyDescent="0.25">
      <c r="A19540" t="s">
        <v>28902</v>
      </c>
      <c r="B19540">
        <v>1290</v>
      </c>
      <c r="C19540" s="3" t="str">
        <f>HYPERLINK("http://www.uniprot.org/uniprot/I1JMG5","tr|I1JMG5|I1JMG5_SOYBN")</f>
        <v>tr|I1JMG5|I1JMG5_SOYBN</v>
      </c>
      <c r="D19540" t="s">
        <v>28</v>
      </c>
      <c r="E19540">
        <v>80.319999999999993</v>
      </c>
      <c r="F19540">
        <v>432</v>
      </c>
      <c r="G19540">
        <v>85</v>
      </c>
      <c r="H19540">
        <v>3</v>
      </c>
      <c r="I19540">
        <v>1</v>
      </c>
      <c r="J19540">
        <v>1287</v>
      </c>
      <c r="K19540">
        <v>1</v>
      </c>
      <c r="L19540">
        <v>1</v>
      </c>
      <c r="M19540">
        <v>432</v>
      </c>
      <c r="N19540" t="s">
        <v>18</v>
      </c>
      <c r="O19540">
        <v>0</v>
      </c>
      <c r="P19540">
        <v>1791</v>
      </c>
    </row>
    <row r="19541" spans="1:16" x14ac:dyDescent="0.25">
      <c r="A19541" t="s">
        <v>28903</v>
      </c>
      <c r="B19541">
        <v>858</v>
      </c>
      <c r="C19541" s="3" t="str">
        <f>HYPERLINK("http://www.uniprot.org/uniprot/G7JNR0","tr|G7JNR0|G7JNR0_MEDTR")</f>
        <v>tr|G7JNR0|G7JNR0_MEDTR</v>
      </c>
      <c r="D19541" t="s">
        <v>28801</v>
      </c>
      <c r="E19541">
        <v>85.07</v>
      </c>
      <c r="F19541">
        <v>268</v>
      </c>
      <c r="G19541">
        <v>40</v>
      </c>
      <c r="H19541">
        <v>0</v>
      </c>
      <c r="I19541">
        <v>52</v>
      </c>
      <c r="J19541">
        <v>855</v>
      </c>
      <c r="K19541">
        <v>1</v>
      </c>
      <c r="L19541">
        <v>18</v>
      </c>
      <c r="M19541">
        <v>280</v>
      </c>
      <c r="N19541" t="s">
        <v>18</v>
      </c>
      <c r="O19541" s="1">
        <v>2.6298200000000001E-129</v>
      </c>
      <c r="P19541">
        <v>1201</v>
      </c>
    </row>
    <row r="19542" spans="1:16" x14ac:dyDescent="0.25">
      <c r="A19542" t="s">
        <v>28904</v>
      </c>
      <c r="B19542">
        <v>531</v>
      </c>
      <c r="C19542" s="3" t="str">
        <f>HYPERLINK("http://www.uniprot.org/uniprot/G7K6Q0","tr|G7K6Q0|G7K6Q0_MEDTR")</f>
        <v>tr|G7K6Q0|G7K6Q0_MEDTR</v>
      </c>
      <c r="D19542" t="s">
        <v>28905</v>
      </c>
      <c r="E19542">
        <v>75.650000000000006</v>
      </c>
      <c r="F19542">
        <v>152</v>
      </c>
      <c r="G19542">
        <v>37</v>
      </c>
      <c r="H19542">
        <v>0</v>
      </c>
      <c r="I19542">
        <v>67</v>
      </c>
      <c r="J19542">
        <v>522</v>
      </c>
      <c r="K19542">
        <v>1</v>
      </c>
      <c r="L19542">
        <v>23</v>
      </c>
      <c r="M19542">
        <v>172</v>
      </c>
      <c r="N19542" t="s">
        <v>18</v>
      </c>
      <c r="O19542" s="1">
        <v>1.62151E-56</v>
      </c>
      <c r="P19542">
        <v>569</v>
      </c>
    </row>
    <row r="19543" spans="1:16" x14ac:dyDescent="0.25">
      <c r="A19543" t="s">
        <v>28906</v>
      </c>
      <c r="B19543">
        <v>1143</v>
      </c>
      <c r="C19543" s="3" t="str">
        <f>HYPERLINK("http://www.uniprot.org/uniprot/I1J4I0","tr|I1J4I0|I1J4I0_SOYBN")</f>
        <v>tr|I1J4I0|I1J4I0_SOYBN</v>
      </c>
      <c r="D19543" t="s">
        <v>28</v>
      </c>
      <c r="E19543">
        <v>82.17</v>
      </c>
      <c r="F19543">
        <v>258</v>
      </c>
      <c r="G19543">
        <v>46</v>
      </c>
      <c r="H19543">
        <v>0</v>
      </c>
      <c r="I19543">
        <v>364</v>
      </c>
      <c r="J19543">
        <v>1137</v>
      </c>
      <c r="K19543">
        <v>1</v>
      </c>
      <c r="L19543">
        <v>84</v>
      </c>
      <c r="M19543">
        <v>339</v>
      </c>
      <c r="N19543" t="s">
        <v>18</v>
      </c>
      <c r="O19543" s="1">
        <v>4.2689500000000003E-121</v>
      </c>
      <c r="P19543">
        <v>1132</v>
      </c>
    </row>
    <row r="19544" spans="1:16" x14ac:dyDescent="0.25">
      <c r="A19544" t="s">
        <v>28907</v>
      </c>
      <c r="B19544">
        <v>990</v>
      </c>
      <c r="C19544" s="3" t="str">
        <f>HYPERLINK("http://www.uniprot.org/uniprot/G7KAJ9","tr|G7KAJ9|G7KAJ9_MEDTR")</f>
        <v>tr|G7KAJ9|G7KAJ9_MEDTR</v>
      </c>
      <c r="D19544" t="s">
        <v>28908</v>
      </c>
      <c r="E19544">
        <v>71.47</v>
      </c>
      <c r="F19544">
        <v>333</v>
      </c>
      <c r="G19544">
        <v>95</v>
      </c>
      <c r="H19544">
        <v>5</v>
      </c>
      <c r="I19544">
        <v>1</v>
      </c>
      <c r="J19544">
        <v>984</v>
      </c>
      <c r="K19544">
        <v>1</v>
      </c>
      <c r="L19544">
        <v>55</v>
      </c>
      <c r="M19544">
        <v>387</v>
      </c>
      <c r="N19544" t="s">
        <v>18</v>
      </c>
      <c r="O19544" s="1">
        <v>7.7657900000000006E-126</v>
      </c>
      <c r="P19544">
        <v>1172</v>
      </c>
    </row>
    <row r="19545" spans="1:16" x14ac:dyDescent="0.25">
      <c r="A19545" t="s">
        <v>28909</v>
      </c>
      <c r="B19545">
        <v>234</v>
      </c>
      <c r="C19545" s="3" t="str">
        <f>HYPERLINK("http://www.uniprot.org/uniprot/B9HQ91","tr|B9HQ91|B9HQ91_POPTR")</f>
        <v>tr|B9HQ91|B9HQ91_POPTR</v>
      </c>
      <c r="D19545" t="s">
        <v>28910</v>
      </c>
      <c r="E19545">
        <v>93.93</v>
      </c>
      <c r="F19545">
        <v>66</v>
      </c>
      <c r="G19545">
        <v>4</v>
      </c>
      <c r="H19545">
        <v>0</v>
      </c>
      <c r="I19545">
        <v>13</v>
      </c>
      <c r="J19545">
        <v>210</v>
      </c>
      <c r="K19545">
        <v>1</v>
      </c>
      <c r="L19545">
        <v>146</v>
      </c>
      <c r="M19545">
        <v>211</v>
      </c>
      <c r="N19545" t="s">
        <v>18</v>
      </c>
      <c r="O19545" s="1">
        <v>9.1367300000000009E-28</v>
      </c>
      <c r="P19545">
        <v>321</v>
      </c>
    </row>
    <row r="19546" spans="1:16" x14ac:dyDescent="0.25">
      <c r="A19546" t="s">
        <v>28911</v>
      </c>
      <c r="B19546">
        <v>966</v>
      </c>
      <c r="C19546" s="3" t="str">
        <f>HYPERLINK("http://www.uniprot.org/uniprot/G7IWD8","tr|G7IWD8|G7IWD8_MEDTR")</f>
        <v>tr|G7IWD8|G7IWD8_MEDTR</v>
      </c>
      <c r="D19546" t="s">
        <v>6805</v>
      </c>
      <c r="E19546">
        <v>49.63</v>
      </c>
      <c r="F19546">
        <v>137</v>
      </c>
      <c r="G19546">
        <v>69</v>
      </c>
      <c r="H19546">
        <v>34</v>
      </c>
      <c r="I19546">
        <v>604</v>
      </c>
      <c r="J19546">
        <v>912</v>
      </c>
      <c r="K19546">
        <v>1</v>
      </c>
      <c r="L19546">
        <v>312</v>
      </c>
      <c r="M19546">
        <v>445</v>
      </c>
      <c r="N19546" t="s">
        <v>18</v>
      </c>
      <c r="O19546" s="1">
        <v>1.61466E-19</v>
      </c>
      <c r="P19546">
        <v>255</v>
      </c>
    </row>
    <row r="19547" spans="1:16" x14ac:dyDescent="0.25">
      <c r="A19547" t="s">
        <v>28912</v>
      </c>
      <c r="B19547">
        <v>1893</v>
      </c>
      <c r="C19547" s="3" t="str">
        <f>HYPERLINK("http://www.uniprot.org/uniprot/G7KZZ9","tr|G7KZZ9|G7KZZ9_MEDTR")</f>
        <v>tr|G7KZZ9|G7KZZ9_MEDTR</v>
      </c>
      <c r="D19547" t="s">
        <v>28913</v>
      </c>
      <c r="E19547">
        <v>82.32</v>
      </c>
      <c r="F19547">
        <v>628</v>
      </c>
      <c r="G19547">
        <v>111</v>
      </c>
      <c r="H19547">
        <v>0</v>
      </c>
      <c r="I19547">
        <v>1</v>
      </c>
      <c r="J19547">
        <v>1884</v>
      </c>
      <c r="K19547">
        <v>1</v>
      </c>
      <c r="L19547">
        <v>1</v>
      </c>
      <c r="M19547">
        <v>627</v>
      </c>
      <c r="N19547" t="s">
        <v>18</v>
      </c>
      <c r="O19547">
        <v>0</v>
      </c>
      <c r="P19547">
        <v>2617</v>
      </c>
    </row>
    <row r="19548" spans="1:16" x14ac:dyDescent="0.25">
      <c r="A19548" t="s">
        <v>28914</v>
      </c>
      <c r="B19548">
        <v>1080</v>
      </c>
      <c r="C19548" s="3" t="str">
        <f>HYPERLINK("http://www.uniprot.org/uniprot/I1JGF8","tr|I1JGF8|I1JGF8_SOYBN")</f>
        <v>tr|I1JGF8|I1JGF8_SOYBN</v>
      </c>
      <c r="D19548" t="s">
        <v>28</v>
      </c>
      <c r="E19548">
        <v>34.85</v>
      </c>
      <c r="F19548">
        <v>175</v>
      </c>
      <c r="G19548">
        <v>114</v>
      </c>
      <c r="H19548">
        <v>7</v>
      </c>
      <c r="I19548">
        <v>358</v>
      </c>
      <c r="J19548">
        <v>861</v>
      </c>
      <c r="K19548">
        <v>1</v>
      </c>
      <c r="L19548">
        <v>327</v>
      </c>
      <c r="M19548">
        <v>495</v>
      </c>
      <c r="N19548" t="s">
        <v>18</v>
      </c>
      <c r="O19548" s="1">
        <v>2.59582E-16</v>
      </c>
      <c r="P19548">
        <v>228</v>
      </c>
    </row>
    <row r="19549" spans="1:16" x14ac:dyDescent="0.25">
      <c r="A19549" t="s">
        <v>28915</v>
      </c>
      <c r="B19549">
        <v>2229</v>
      </c>
      <c r="C19549" s="3" t="str">
        <f>HYPERLINK("http://www.uniprot.org/uniprot/Q2HSV9","tr|Q2HSV9|Q2HSV9_MEDTR")</f>
        <v>tr|Q2HSV9|Q2HSV9_MEDTR</v>
      </c>
      <c r="D19549" t="s">
        <v>28916</v>
      </c>
      <c r="E19549">
        <v>72.53</v>
      </c>
      <c r="F19549">
        <v>772</v>
      </c>
      <c r="G19549">
        <v>212</v>
      </c>
      <c r="H19549">
        <v>31</v>
      </c>
      <c r="I19549">
        <v>1</v>
      </c>
      <c r="J19549">
        <v>2223</v>
      </c>
      <c r="K19549">
        <v>1</v>
      </c>
      <c r="L19549">
        <v>1</v>
      </c>
      <c r="M19549">
        <v>749</v>
      </c>
      <c r="N19549" t="s">
        <v>18</v>
      </c>
      <c r="O19549">
        <v>0</v>
      </c>
      <c r="P19549">
        <v>2736</v>
      </c>
    </row>
    <row r="19550" spans="1:16" x14ac:dyDescent="0.25">
      <c r="A19550" t="s">
        <v>28917</v>
      </c>
      <c r="B19550">
        <v>501</v>
      </c>
      <c r="C19550" s="3" t="str">
        <f>HYPERLINK("http://www.uniprot.org/uniprot/I3SQ03","tr|I3SQ03|I3SQ03_LOTJA")</f>
        <v>tr|I3SQ03|I3SQ03_LOTJA</v>
      </c>
      <c r="D19550" t="s">
        <v>93</v>
      </c>
      <c r="E19550">
        <v>72.89</v>
      </c>
      <c r="F19550">
        <v>166</v>
      </c>
      <c r="G19550">
        <v>45</v>
      </c>
      <c r="H19550">
        <v>0</v>
      </c>
      <c r="I19550">
        <v>1</v>
      </c>
      <c r="J19550">
        <v>498</v>
      </c>
      <c r="K19550">
        <v>1</v>
      </c>
      <c r="L19550">
        <v>1</v>
      </c>
      <c r="M19550">
        <v>164</v>
      </c>
      <c r="N19550" t="s">
        <v>18</v>
      </c>
      <c r="O19550" s="1">
        <v>5.7243400000000001E-62</v>
      </c>
      <c r="P19550">
        <v>616</v>
      </c>
    </row>
    <row r="19551" spans="1:16" x14ac:dyDescent="0.25">
      <c r="A19551" t="s">
        <v>28918</v>
      </c>
      <c r="B19551">
        <v>168</v>
      </c>
      <c r="C19551" s="3" t="str">
        <f>HYPERLINK("http://www.uniprot.org/uniprot/G7KY93","tr|G7KY93|G7KY93_MEDTR")</f>
        <v>tr|G7KY93|G7KY93_MEDTR</v>
      </c>
      <c r="D19551" t="s">
        <v>14889</v>
      </c>
      <c r="E19551">
        <v>93.87</v>
      </c>
      <c r="F19551">
        <v>49</v>
      </c>
      <c r="G19551">
        <v>3</v>
      </c>
      <c r="H19551">
        <v>0</v>
      </c>
      <c r="I19551">
        <v>1</v>
      </c>
      <c r="J19551">
        <v>147</v>
      </c>
      <c r="K19551">
        <v>1</v>
      </c>
      <c r="L19551">
        <v>272</v>
      </c>
      <c r="M19551">
        <v>320</v>
      </c>
      <c r="N19551" t="s">
        <v>18</v>
      </c>
      <c r="O19551" s="1">
        <v>5.0260099999999998E-18</v>
      </c>
      <c r="P19551">
        <v>237</v>
      </c>
    </row>
    <row r="19552" spans="1:16" x14ac:dyDescent="0.25">
      <c r="A19552" t="s">
        <v>28919</v>
      </c>
      <c r="B19552">
        <v>1440</v>
      </c>
      <c r="C19552" s="3" t="str">
        <f>HYPERLINK("http://www.uniprot.org/uniprot/G7KPZ4","tr|G7KPZ4|G7KPZ4_MEDTR")</f>
        <v>tr|G7KPZ4|G7KPZ4_MEDTR</v>
      </c>
      <c r="D19552" t="s">
        <v>28920</v>
      </c>
      <c r="E19552">
        <v>86.93</v>
      </c>
      <c r="F19552">
        <v>467</v>
      </c>
      <c r="G19552">
        <v>61</v>
      </c>
      <c r="H19552">
        <v>7</v>
      </c>
      <c r="I19552">
        <v>1</v>
      </c>
      <c r="J19552">
        <v>1380</v>
      </c>
      <c r="K19552">
        <v>1</v>
      </c>
      <c r="L19552">
        <v>158</v>
      </c>
      <c r="M19552">
        <v>624</v>
      </c>
      <c r="N19552" t="s">
        <v>18</v>
      </c>
      <c r="O19552">
        <v>0</v>
      </c>
      <c r="P19552">
        <v>2093</v>
      </c>
    </row>
    <row r="19553" spans="1:16" x14ac:dyDescent="0.25">
      <c r="A19553" t="s">
        <v>28921</v>
      </c>
      <c r="B19553">
        <v>1827</v>
      </c>
      <c r="C19553" s="3" t="str">
        <f>HYPERLINK("http://www.uniprot.org/uniprot/G7KDX8","tr|G7KDX8|G7KDX8_MEDTR")</f>
        <v>tr|G7KDX8|G7KDX8_MEDTR</v>
      </c>
      <c r="D19553" t="s">
        <v>28922</v>
      </c>
      <c r="E19553">
        <v>92.1</v>
      </c>
      <c r="F19553">
        <v>608</v>
      </c>
      <c r="G19553">
        <v>48</v>
      </c>
      <c r="H19553">
        <v>0</v>
      </c>
      <c r="I19553">
        <v>1</v>
      </c>
      <c r="J19553">
        <v>1824</v>
      </c>
      <c r="K19553">
        <v>1</v>
      </c>
      <c r="L19553">
        <v>1</v>
      </c>
      <c r="M19553">
        <v>608</v>
      </c>
      <c r="N19553" t="s">
        <v>18</v>
      </c>
      <c r="O19553">
        <v>0</v>
      </c>
      <c r="P19553">
        <v>3067</v>
      </c>
    </row>
    <row r="19554" spans="1:16" x14ac:dyDescent="0.25">
      <c r="A19554" t="s">
        <v>28923</v>
      </c>
      <c r="B19554">
        <v>948</v>
      </c>
      <c r="C19554" s="3" t="str">
        <f>HYPERLINK("http://www.uniprot.org/uniprot/Q2HTN3","tr|Q2HTN3|Q2HTN3_MEDTR")</f>
        <v>tr|Q2HTN3|Q2HTN3_MEDTR</v>
      </c>
      <c r="D19554" t="s">
        <v>28924</v>
      </c>
      <c r="E19554">
        <v>71.290000000000006</v>
      </c>
      <c r="F19554">
        <v>317</v>
      </c>
      <c r="G19554">
        <v>91</v>
      </c>
      <c r="H19554">
        <v>2</v>
      </c>
      <c r="I19554">
        <v>1</v>
      </c>
      <c r="J19554">
        <v>945</v>
      </c>
      <c r="K19554">
        <v>1</v>
      </c>
      <c r="L19554">
        <v>58</v>
      </c>
      <c r="M19554">
        <v>361</v>
      </c>
      <c r="N19554" t="s">
        <v>18</v>
      </c>
      <c r="O19554" s="1">
        <v>7.2758599999999998E-118</v>
      </c>
      <c r="P19554">
        <v>1103</v>
      </c>
    </row>
    <row r="19555" spans="1:16" x14ac:dyDescent="0.25">
      <c r="A19555" t="s">
        <v>28925</v>
      </c>
      <c r="B19555">
        <v>201</v>
      </c>
      <c r="C19555" s="3" t="str">
        <f>HYPERLINK("http://www.uniprot.org/uniprot/G7IET0","tr|G7IET0|G7IET0_MEDTR")</f>
        <v>tr|G7IET0|G7IET0_MEDTR</v>
      </c>
      <c r="D19555" t="s">
        <v>28926</v>
      </c>
      <c r="E19555">
        <v>66.12</v>
      </c>
      <c r="F19555">
        <v>62</v>
      </c>
      <c r="G19555">
        <v>21</v>
      </c>
      <c r="H19555">
        <v>1</v>
      </c>
      <c r="I19555">
        <v>4</v>
      </c>
      <c r="J19555">
        <v>186</v>
      </c>
      <c r="K19555">
        <v>1</v>
      </c>
      <c r="L19555">
        <v>3</v>
      </c>
      <c r="M19555">
        <v>64</v>
      </c>
      <c r="N19555" t="s">
        <v>18</v>
      </c>
      <c r="O19555" s="1">
        <v>1.1600699999999999E-14</v>
      </c>
      <c r="P19555">
        <v>208</v>
      </c>
    </row>
    <row r="19556" spans="1:16" x14ac:dyDescent="0.25">
      <c r="A19556" t="s">
        <v>28927</v>
      </c>
      <c r="B19556">
        <v>1170</v>
      </c>
      <c r="C19556" s="3" t="str">
        <f>HYPERLINK("http://www.uniprot.org/uniprot/G7JTW6","tr|G7JTW6|G7JTW6_MEDTR")</f>
        <v>tr|G7JTW6|G7JTW6_MEDTR</v>
      </c>
      <c r="D19556" t="s">
        <v>28928</v>
      </c>
      <c r="E19556">
        <v>85.86</v>
      </c>
      <c r="F19556">
        <v>389</v>
      </c>
      <c r="G19556">
        <v>55</v>
      </c>
      <c r="H19556">
        <v>0</v>
      </c>
      <c r="I19556">
        <v>1</v>
      </c>
      <c r="J19556">
        <v>1167</v>
      </c>
      <c r="K19556">
        <v>1</v>
      </c>
      <c r="L19556">
        <v>1</v>
      </c>
      <c r="M19556">
        <v>389</v>
      </c>
      <c r="N19556" t="s">
        <v>18</v>
      </c>
      <c r="O19556">
        <v>0</v>
      </c>
      <c r="P19556">
        <v>1736</v>
      </c>
    </row>
    <row r="19557" spans="1:16" x14ac:dyDescent="0.25">
      <c r="A19557" t="s">
        <v>28929</v>
      </c>
      <c r="B19557">
        <v>753</v>
      </c>
      <c r="C19557" s="3" t="str">
        <f>HYPERLINK("http://www.uniprot.org/uniprot/I3SPD1","tr|I3SPD1|I3SPD1_MEDTR")</f>
        <v>tr|I3SPD1|I3SPD1_MEDTR</v>
      </c>
      <c r="D19557" t="s">
        <v>22</v>
      </c>
      <c r="E19557">
        <v>91.2</v>
      </c>
      <c r="F19557">
        <v>250</v>
      </c>
      <c r="G19557">
        <v>22</v>
      </c>
      <c r="H19557">
        <v>0</v>
      </c>
      <c r="I19557">
        <v>1</v>
      </c>
      <c r="J19557">
        <v>750</v>
      </c>
      <c r="K19557">
        <v>1</v>
      </c>
      <c r="L19557">
        <v>1</v>
      </c>
      <c r="M19557">
        <v>250</v>
      </c>
      <c r="N19557" t="s">
        <v>18</v>
      </c>
      <c r="O19557" s="1">
        <v>5.5604200000000001E-127</v>
      </c>
      <c r="P19557">
        <v>1180</v>
      </c>
    </row>
    <row r="19558" spans="1:16" x14ac:dyDescent="0.25">
      <c r="A19558" t="s">
        <v>28930</v>
      </c>
      <c r="B19558">
        <v>2718</v>
      </c>
      <c r="C19558" s="3" t="str">
        <f>HYPERLINK("http://www.uniprot.org/uniprot/G7I9Y8","tr|G7I9Y8|G7I9Y8_MEDTR")</f>
        <v>tr|G7I9Y8|G7I9Y8_MEDTR</v>
      </c>
      <c r="D19558" t="s">
        <v>28931</v>
      </c>
      <c r="E19558">
        <v>71.680000000000007</v>
      </c>
      <c r="F19558">
        <v>950</v>
      </c>
      <c r="G19558">
        <v>269</v>
      </c>
      <c r="H19558">
        <v>45</v>
      </c>
      <c r="I19558">
        <v>1</v>
      </c>
      <c r="J19558">
        <v>2715</v>
      </c>
      <c r="K19558">
        <v>1</v>
      </c>
      <c r="L19558">
        <v>1</v>
      </c>
      <c r="M19558">
        <v>945</v>
      </c>
      <c r="N19558" t="s">
        <v>18</v>
      </c>
      <c r="O19558">
        <v>0</v>
      </c>
      <c r="P19558">
        <v>3413</v>
      </c>
    </row>
    <row r="19559" spans="1:16" x14ac:dyDescent="0.25">
      <c r="A19559" t="s">
        <v>28932</v>
      </c>
      <c r="B19559">
        <v>669</v>
      </c>
      <c r="C19559" s="3" t="str">
        <f>HYPERLINK("http://www.uniprot.org/uniprot/I3SP13","tr|I3SP13|I3SP13_MEDTR")</f>
        <v>tr|I3SP13|I3SP13_MEDTR</v>
      </c>
      <c r="D19559" t="s">
        <v>22</v>
      </c>
      <c r="E19559">
        <v>82.58</v>
      </c>
      <c r="F19559">
        <v>224</v>
      </c>
      <c r="G19559">
        <v>39</v>
      </c>
      <c r="H19559">
        <v>2</v>
      </c>
      <c r="I19559">
        <v>1</v>
      </c>
      <c r="J19559">
        <v>666</v>
      </c>
      <c r="K19559">
        <v>1</v>
      </c>
      <c r="L19559">
        <v>311</v>
      </c>
      <c r="M19559">
        <v>534</v>
      </c>
      <c r="N19559" t="s">
        <v>18</v>
      </c>
      <c r="O19559" s="1">
        <v>3.3015899999999999E-103</v>
      </c>
      <c r="P19559">
        <v>974</v>
      </c>
    </row>
    <row r="19560" spans="1:16" x14ac:dyDescent="0.25">
      <c r="A19560" t="s">
        <v>28933</v>
      </c>
      <c r="B19560">
        <v>408</v>
      </c>
      <c r="C19560" s="3" t="str">
        <f>HYPERLINK("http://www.uniprot.org/uniprot/G7J7M8","tr|G7J7M8|G7J7M8_MEDTR")</f>
        <v>tr|G7J7M8|G7J7M8_MEDTR</v>
      </c>
      <c r="D19560" t="s">
        <v>28934</v>
      </c>
      <c r="E19560">
        <v>57.81</v>
      </c>
      <c r="F19560">
        <v>128</v>
      </c>
      <c r="G19560">
        <v>54</v>
      </c>
      <c r="H19560">
        <v>1</v>
      </c>
      <c r="I19560">
        <v>4</v>
      </c>
      <c r="J19560">
        <v>384</v>
      </c>
      <c r="K19560">
        <v>1</v>
      </c>
      <c r="L19560">
        <v>4</v>
      </c>
      <c r="M19560">
        <v>120</v>
      </c>
      <c r="N19560" t="s">
        <v>18</v>
      </c>
      <c r="O19560" s="1">
        <v>1.7339700000000001E-26</v>
      </c>
      <c r="P19560">
        <v>310</v>
      </c>
    </row>
    <row r="19561" spans="1:16" x14ac:dyDescent="0.25">
      <c r="A19561" t="s">
        <v>28935</v>
      </c>
      <c r="B19561">
        <v>3495</v>
      </c>
      <c r="C19561" s="3" t="str">
        <f>HYPERLINK("http://www.uniprot.org/uniprot/G7J4L9","tr|G7J4L9|G7J4L9_MEDTR")</f>
        <v>tr|G7J4L9|G7J4L9_MEDTR</v>
      </c>
      <c r="D19561" t="s">
        <v>28936</v>
      </c>
      <c r="E19561">
        <v>90.86</v>
      </c>
      <c r="F19561">
        <v>635</v>
      </c>
      <c r="G19561">
        <v>58</v>
      </c>
      <c r="H19561">
        <v>3</v>
      </c>
      <c r="I19561">
        <v>1579</v>
      </c>
      <c r="J19561">
        <v>3474</v>
      </c>
      <c r="K19561">
        <v>1</v>
      </c>
      <c r="L19561">
        <v>9</v>
      </c>
      <c r="M19561">
        <v>642</v>
      </c>
      <c r="N19561" t="s">
        <v>18</v>
      </c>
      <c r="O19561">
        <v>0</v>
      </c>
      <c r="P19561">
        <v>3113</v>
      </c>
    </row>
    <row r="19562" spans="1:16" x14ac:dyDescent="0.25">
      <c r="A19562" t="s">
        <v>28937</v>
      </c>
      <c r="B19562">
        <v>1143</v>
      </c>
      <c r="C19562" s="3" t="str">
        <f>HYPERLINK("http://www.uniprot.org/uniprot/C7FDI5","tr|C7FDI5|C7FDI5_SOYBN")</f>
        <v>tr|C7FDI5|C7FDI5_SOYBN</v>
      </c>
      <c r="D19562" t="s">
        <v>717</v>
      </c>
      <c r="E19562">
        <v>49.17</v>
      </c>
      <c r="F19562">
        <v>362</v>
      </c>
      <c r="G19562">
        <v>184</v>
      </c>
      <c r="H19562">
        <v>4</v>
      </c>
      <c r="I19562">
        <v>1</v>
      </c>
      <c r="J19562">
        <v>1074</v>
      </c>
      <c r="K19562">
        <v>1</v>
      </c>
      <c r="L19562">
        <v>704</v>
      </c>
      <c r="M19562">
        <v>1060</v>
      </c>
      <c r="N19562" t="s">
        <v>18</v>
      </c>
      <c r="O19562" s="1">
        <v>1.2507500000000001E-96</v>
      </c>
      <c r="P19562">
        <v>921</v>
      </c>
    </row>
    <row r="19563" spans="1:16" x14ac:dyDescent="0.25">
      <c r="A19563" t="s">
        <v>28938</v>
      </c>
      <c r="B19563">
        <v>3750</v>
      </c>
      <c r="C19563" s="3" t="str">
        <f>HYPERLINK("http://www.uniprot.org/uniprot/I1K390","tr|I1K390|I1K390_SOYBN")</f>
        <v>tr|I1K390|I1K390_SOYBN</v>
      </c>
      <c r="D19563" t="s">
        <v>71</v>
      </c>
      <c r="E19563">
        <v>75.069999999999993</v>
      </c>
      <c r="F19563">
        <v>1252</v>
      </c>
      <c r="G19563">
        <v>312</v>
      </c>
      <c r="H19563">
        <v>5</v>
      </c>
      <c r="I19563">
        <v>7</v>
      </c>
      <c r="J19563">
        <v>3747</v>
      </c>
      <c r="K19563">
        <v>1</v>
      </c>
      <c r="L19563">
        <v>22</v>
      </c>
      <c r="M19563">
        <v>1271</v>
      </c>
      <c r="N19563" t="s">
        <v>18</v>
      </c>
      <c r="O19563">
        <v>0</v>
      </c>
      <c r="P19563">
        <v>4743</v>
      </c>
    </row>
    <row r="19564" spans="1:16" x14ac:dyDescent="0.25">
      <c r="A19564" t="s">
        <v>28939</v>
      </c>
      <c r="B19564">
        <v>681</v>
      </c>
      <c r="C19564" s="3" t="str">
        <f>HYPERLINK("http://www.uniprot.org/uniprot/G7L817","tr|G7L817|G7L817_MEDTR")</f>
        <v>tr|G7L817|G7L817_MEDTR</v>
      </c>
      <c r="D19564" t="s">
        <v>28940</v>
      </c>
      <c r="E19564">
        <v>71.75</v>
      </c>
      <c r="F19564">
        <v>216</v>
      </c>
      <c r="G19564">
        <v>61</v>
      </c>
      <c r="H19564">
        <v>2</v>
      </c>
      <c r="I19564">
        <v>37</v>
      </c>
      <c r="J19564">
        <v>678</v>
      </c>
      <c r="K19564">
        <v>1</v>
      </c>
      <c r="L19564">
        <v>25</v>
      </c>
      <c r="M19564">
        <v>234</v>
      </c>
      <c r="N19564" t="s">
        <v>18</v>
      </c>
      <c r="O19564" s="1">
        <v>1.28264E-73</v>
      </c>
      <c r="P19564">
        <v>719</v>
      </c>
    </row>
    <row r="19565" spans="1:16" x14ac:dyDescent="0.25">
      <c r="A19565" t="s">
        <v>28941</v>
      </c>
      <c r="B19565">
        <v>1404</v>
      </c>
      <c r="C19565" s="3" t="str">
        <f>HYPERLINK("http://www.uniprot.org/uniprot/K7KWX1","tr|K7KWX1|K7KWX1_SOYBN")</f>
        <v>tr|K7KWX1|K7KWX1_SOYBN</v>
      </c>
      <c r="D19565" t="s">
        <v>61</v>
      </c>
      <c r="E19565">
        <v>29.14</v>
      </c>
      <c r="F19565">
        <v>446</v>
      </c>
      <c r="G19565">
        <v>316</v>
      </c>
      <c r="H19565">
        <v>12</v>
      </c>
      <c r="I19565">
        <v>100</v>
      </c>
      <c r="J19565">
        <v>1401</v>
      </c>
      <c r="K19565">
        <v>1</v>
      </c>
      <c r="L19565">
        <v>246</v>
      </c>
      <c r="M19565">
        <v>630</v>
      </c>
      <c r="N19565" t="s">
        <v>18</v>
      </c>
      <c r="O19565" s="1">
        <v>8.5003099999999992E-40</v>
      </c>
      <c r="P19565">
        <v>432</v>
      </c>
    </row>
    <row r="19566" spans="1:16" x14ac:dyDescent="0.25">
      <c r="A19566" t="s">
        <v>28942</v>
      </c>
      <c r="B19566">
        <v>1068</v>
      </c>
      <c r="C19566" s="3" t="str">
        <f>HYPERLINK("http://www.uniprot.org/uniprot/I1LVT6","tr|I1LVT6|I1LVT6_SOYBN")</f>
        <v>tr|I1LVT6|I1LVT6_SOYBN</v>
      </c>
      <c r="D19566" t="s">
        <v>28</v>
      </c>
      <c r="E19566">
        <v>60.32</v>
      </c>
      <c r="F19566">
        <v>373</v>
      </c>
      <c r="G19566">
        <v>148</v>
      </c>
      <c r="H19566">
        <v>18</v>
      </c>
      <c r="I19566">
        <v>1</v>
      </c>
      <c r="J19566">
        <v>1065</v>
      </c>
      <c r="K19566">
        <v>1</v>
      </c>
      <c r="L19566">
        <v>1</v>
      </c>
      <c r="M19566">
        <v>362</v>
      </c>
      <c r="N19566" t="s">
        <v>18</v>
      </c>
      <c r="O19566" s="1">
        <v>4.8859700000000001E-108</v>
      </c>
      <c r="P19566">
        <v>1019</v>
      </c>
    </row>
    <row r="19567" spans="1:16" x14ac:dyDescent="0.25">
      <c r="A19567" t="s">
        <v>28943</v>
      </c>
      <c r="B19567">
        <v>387</v>
      </c>
      <c r="C19567" s="3" t="str">
        <f>HYPERLINK("http://www.uniprot.org/uniprot/G7JNR3","tr|G7JNR3|G7JNR3_MEDTR")</f>
        <v>tr|G7JNR3|G7JNR3_MEDTR</v>
      </c>
      <c r="D19567" t="s">
        <v>28944</v>
      </c>
      <c r="E19567">
        <v>64.77</v>
      </c>
      <c r="F19567">
        <v>159</v>
      </c>
      <c r="G19567">
        <v>56</v>
      </c>
      <c r="H19567">
        <v>35</v>
      </c>
      <c r="I19567">
        <v>1</v>
      </c>
      <c r="J19567">
        <v>372</v>
      </c>
      <c r="K19567">
        <v>1</v>
      </c>
      <c r="L19567">
        <v>310</v>
      </c>
      <c r="M19567">
        <v>468</v>
      </c>
      <c r="N19567" t="s">
        <v>18</v>
      </c>
      <c r="O19567" s="1">
        <v>1.3629399999999999E-47</v>
      </c>
      <c r="P19567">
        <v>492</v>
      </c>
    </row>
    <row r="19568" spans="1:16" x14ac:dyDescent="0.25">
      <c r="A19568" t="s">
        <v>28945</v>
      </c>
      <c r="B19568">
        <v>1584</v>
      </c>
      <c r="C19568" s="3" t="str">
        <f>HYPERLINK("http://www.uniprot.org/uniprot/G7K6P7","tr|G7K6P7|G7K6P7_MEDTR")</f>
        <v>tr|G7K6P7|G7K6P7_MEDTR</v>
      </c>
      <c r="D19568" t="s">
        <v>28946</v>
      </c>
      <c r="E19568">
        <v>68.150000000000006</v>
      </c>
      <c r="F19568">
        <v>493</v>
      </c>
      <c r="G19568">
        <v>157</v>
      </c>
      <c r="H19568">
        <v>0</v>
      </c>
      <c r="I19568">
        <v>1</v>
      </c>
      <c r="J19568">
        <v>1479</v>
      </c>
      <c r="K19568">
        <v>1</v>
      </c>
      <c r="L19568">
        <v>1</v>
      </c>
      <c r="M19568">
        <v>493</v>
      </c>
      <c r="N19568" t="s">
        <v>18</v>
      </c>
      <c r="O19568" s="1">
        <v>1.4850600000000001E-176</v>
      </c>
      <c r="P19568">
        <v>1612</v>
      </c>
    </row>
    <row r="19569" spans="1:16" x14ac:dyDescent="0.25">
      <c r="A19569" t="s">
        <v>28947</v>
      </c>
      <c r="B19569">
        <v>1500</v>
      </c>
      <c r="C19569" s="3" t="str">
        <f>HYPERLINK("http://www.uniprot.org/uniprot/I1KJB0","tr|I1KJB0|I1KJB0_SOYBN")</f>
        <v>tr|I1KJB0|I1KJB0_SOYBN</v>
      </c>
      <c r="D19569" t="s">
        <v>117</v>
      </c>
      <c r="E19569">
        <v>79.319999999999993</v>
      </c>
      <c r="F19569">
        <v>474</v>
      </c>
      <c r="G19569">
        <v>98</v>
      </c>
      <c r="H19569">
        <v>0</v>
      </c>
      <c r="I19569">
        <v>76</v>
      </c>
      <c r="J19569">
        <v>1497</v>
      </c>
      <c r="K19569">
        <v>1</v>
      </c>
      <c r="L19569">
        <v>25</v>
      </c>
      <c r="M19569">
        <v>498</v>
      </c>
      <c r="N19569" t="s">
        <v>18</v>
      </c>
      <c r="O19569">
        <v>0</v>
      </c>
      <c r="P19569">
        <v>1951</v>
      </c>
    </row>
    <row r="19570" spans="1:16" x14ac:dyDescent="0.25">
      <c r="A19570" t="s">
        <v>28948</v>
      </c>
      <c r="B19570">
        <v>915</v>
      </c>
      <c r="C19570" s="3" t="str">
        <f>HYPERLINK("http://www.uniprot.org/uniprot/G7I2F3","tr|G7I2F3|G7I2F3_MEDTR")</f>
        <v>tr|G7I2F3|G7I2F3_MEDTR</v>
      </c>
      <c r="D19570" t="s">
        <v>257</v>
      </c>
      <c r="E19570">
        <v>39.83</v>
      </c>
      <c r="F19570">
        <v>236</v>
      </c>
      <c r="G19570">
        <v>142</v>
      </c>
      <c r="H19570">
        <v>2</v>
      </c>
      <c r="I19570">
        <v>148</v>
      </c>
      <c r="J19570">
        <v>849</v>
      </c>
      <c r="K19570">
        <v>1</v>
      </c>
      <c r="L19570">
        <v>168</v>
      </c>
      <c r="M19570">
        <v>379</v>
      </c>
      <c r="N19570" t="s">
        <v>18</v>
      </c>
      <c r="O19570" s="1">
        <v>3.9564200000000001E-33</v>
      </c>
      <c r="P19570">
        <v>372</v>
      </c>
    </row>
    <row r="19571" spans="1:16" x14ac:dyDescent="0.25">
      <c r="A19571" t="s">
        <v>28949</v>
      </c>
      <c r="B19571">
        <v>1638</v>
      </c>
      <c r="C19571" s="3" t="str">
        <f>HYPERLINK("http://www.uniprot.org/uniprot/K7MNX2","tr|K7MNX2|K7MNX2_SOYBN")</f>
        <v>tr|K7MNX2|K7MNX2_SOYBN</v>
      </c>
      <c r="D19571" t="s">
        <v>28</v>
      </c>
      <c r="E19571">
        <v>24.26</v>
      </c>
      <c r="F19571">
        <v>272</v>
      </c>
      <c r="G19571">
        <v>206</v>
      </c>
      <c r="H19571">
        <v>3</v>
      </c>
      <c r="I19571">
        <v>505</v>
      </c>
      <c r="J19571">
        <v>1311</v>
      </c>
      <c r="K19571">
        <v>1</v>
      </c>
      <c r="L19571">
        <v>265</v>
      </c>
      <c r="M19571">
        <v>530</v>
      </c>
      <c r="N19571" t="s">
        <v>18</v>
      </c>
      <c r="O19571" s="1">
        <v>1.72641E-18</v>
      </c>
      <c r="P19571">
        <v>249</v>
      </c>
    </row>
    <row r="19572" spans="1:16" x14ac:dyDescent="0.25">
      <c r="A19572" t="s">
        <v>28950</v>
      </c>
      <c r="B19572">
        <v>297</v>
      </c>
      <c r="C19572" s="3" t="str">
        <f>HYPERLINK("http://www.uniprot.org/uniprot/G7KZZ9","tr|G7KZZ9|G7KZZ9_MEDTR")</f>
        <v>tr|G7KZZ9|G7KZZ9_MEDTR</v>
      </c>
      <c r="D19572" t="s">
        <v>28913</v>
      </c>
      <c r="E19572">
        <v>71.87</v>
      </c>
      <c r="F19572">
        <v>96</v>
      </c>
      <c r="G19572">
        <v>27</v>
      </c>
      <c r="H19572">
        <v>0</v>
      </c>
      <c r="I19572">
        <v>1</v>
      </c>
      <c r="J19572">
        <v>288</v>
      </c>
      <c r="K19572">
        <v>1</v>
      </c>
      <c r="L19572">
        <v>523</v>
      </c>
      <c r="M19572">
        <v>617</v>
      </c>
      <c r="N19572" t="s">
        <v>18</v>
      </c>
      <c r="O19572" s="1">
        <v>3.4547100000000002E-30</v>
      </c>
      <c r="P19572">
        <v>342</v>
      </c>
    </row>
    <row r="19573" spans="1:16" x14ac:dyDescent="0.25">
      <c r="A19573" t="s">
        <v>28951</v>
      </c>
      <c r="B19573">
        <v>1230</v>
      </c>
      <c r="C19573" s="3" t="str">
        <f>HYPERLINK("http://www.uniprot.org/uniprot/G7IMC4","tr|G7IMC4|G7IMC4_MEDTR")</f>
        <v>tr|G7IMC4|G7IMC4_MEDTR</v>
      </c>
      <c r="D19573" t="s">
        <v>6290</v>
      </c>
      <c r="E19573">
        <v>79.150000000000006</v>
      </c>
      <c r="F19573">
        <v>403</v>
      </c>
      <c r="G19573">
        <v>84</v>
      </c>
      <c r="H19573">
        <v>3</v>
      </c>
      <c r="I19573">
        <v>1</v>
      </c>
      <c r="J19573">
        <v>1200</v>
      </c>
      <c r="K19573">
        <v>1</v>
      </c>
      <c r="L19573">
        <v>28</v>
      </c>
      <c r="M19573">
        <v>430</v>
      </c>
      <c r="N19573" t="s">
        <v>18</v>
      </c>
      <c r="O19573">
        <v>0</v>
      </c>
      <c r="P19573">
        <v>1722</v>
      </c>
    </row>
    <row r="19574" spans="1:16" x14ac:dyDescent="0.25">
      <c r="A19574" t="s">
        <v>28952</v>
      </c>
      <c r="B19574">
        <v>1686</v>
      </c>
      <c r="C19574" s="3" t="str">
        <f>HYPERLINK("http://www.uniprot.org/uniprot/Q2HSW1","tr|Q2HSW1|Q2HSW1_MEDTR")</f>
        <v>tr|Q2HSW1|Q2HSW1_MEDTR</v>
      </c>
      <c r="D19574" t="s">
        <v>28953</v>
      </c>
      <c r="E19574">
        <v>75.58</v>
      </c>
      <c r="F19574">
        <v>598</v>
      </c>
      <c r="G19574">
        <v>146</v>
      </c>
      <c r="H19574">
        <v>37</v>
      </c>
      <c r="I19574">
        <v>1</v>
      </c>
      <c r="J19574">
        <v>1683</v>
      </c>
      <c r="K19574">
        <v>1</v>
      </c>
      <c r="L19574">
        <v>1</v>
      </c>
      <c r="M19574">
        <v>593</v>
      </c>
      <c r="N19574" t="s">
        <v>18</v>
      </c>
      <c r="O19574">
        <v>0</v>
      </c>
      <c r="P19574">
        <v>2259</v>
      </c>
    </row>
    <row r="19575" spans="1:16" x14ac:dyDescent="0.25">
      <c r="A19575" t="s">
        <v>28954</v>
      </c>
      <c r="B19575">
        <v>1365</v>
      </c>
      <c r="C19575" s="3" t="str">
        <f>HYPERLINK("http://www.uniprot.org/uniprot/G7IJG4","tr|G7IJG4|G7IJG4_MEDTR")</f>
        <v>tr|G7IJG4|G7IJG4_MEDTR</v>
      </c>
      <c r="D19575" t="s">
        <v>28955</v>
      </c>
      <c r="E19575">
        <v>82.71</v>
      </c>
      <c r="F19575">
        <v>428</v>
      </c>
      <c r="G19575">
        <v>74</v>
      </c>
      <c r="H19575">
        <v>0</v>
      </c>
      <c r="I19575">
        <v>1</v>
      </c>
      <c r="J19575">
        <v>1284</v>
      </c>
      <c r="K19575">
        <v>1</v>
      </c>
      <c r="L19575">
        <v>1</v>
      </c>
      <c r="M19575">
        <v>426</v>
      </c>
      <c r="N19575" t="s">
        <v>18</v>
      </c>
      <c r="O19575">
        <v>0</v>
      </c>
      <c r="P19575">
        <v>1851</v>
      </c>
    </row>
    <row r="19576" spans="1:16" x14ac:dyDescent="0.25">
      <c r="A19576" t="s">
        <v>28956</v>
      </c>
      <c r="B19576">
        <v>2586</v>
      </c>
      <c r="C19576" s="3" t="str">
        <f>HYPERLINK("http://www.uniprot.org/uniprot/Q6J738","tr|Q6J738|Q6J738_MEDTR")</f>
        <v>tr|Q6J738|Q6J738_MEDTR</v>
      </c>
      <c r="D19576" t="s">
        <v>28957</v>
      </c>
      <c r="E19576">
        <v>82.77</v>
      </c>
      <c r="F19576">
        <v>865</v>
      </c>
      <c r="G19576">
        <v>149</v>
      </c>
      <c r="H19576">
        <v>4</v>
      </c>
      <c r="I19576">
        <v>1</v>
      </c>
      <c r="J19576">
        <v>2583</v>
      </c>
      <c r="K19576">
        <v>1</v>
      </c>
      <c r="L19576">
        <v>1</v>
      </c>
      <c r="M19576">
        <v>865</v>
      </c>
      <c r="N19576" t="s">
        <v>18</v>
      </c>
      <c r="O19576">
        <v>0</v>
      </c>
      <c r="P19576">
        <v>3689</v>
      </c>
    </row>
    <row r="19577" spans="1:16" x14ac:dyDescent="0.25">
      <c r="A19577" t="s">
        <v>28958</v>
      </c>
      <c r="B19577">
        <v>5613</v>
      </c>
      <c r="C19577" s="3" t="str">
        <f>HYPERLINK("http://www.uniprot.org/uniprot/K7MVP7","tr|K7MVP7|K7MVP7_SOYBN")</f>
        <v>tr|K7MVP7|K7MVP7_SOYBN</v>
      </c>
      <c r="D19577" t="s">
        <v>28</v>
      </c>
      <c r="E19577">
        <v>75.209999999999994</v>
      </c>
      <c r="F19577">
        <v>1646</v>
      </c>
      <c r="G19577">
        <v>408</v>
      </c>
      <c r="H19577">
        <v>3</v>
      </c>
      <c r="I19577">
        <v>679</v>
      </c>
      <c r="J19577">
        <v>5607</v>
      </c>
      <c r="K19577">
        <v>1</v>
      </c>
      <c r="L19577">
        <v>9</v>
      </c>
      <c r="M19577">
        <v>1632</v>
      </c>
      <c r="N19577" t="s">
        <v>18</v>
      </c>
      <c r="O19577">
        <v>0</v>
      </c>
      <c r="P19577">
        <v>6241</v>
      </c>
    </row>
    <row r="19578" spans="1:16" x14ac:dyDescent="0.25">
      <c r="A19578" t="s">
        <v>28959</v>
      </c>
      <c r="B19578">
        <v>1356</v>
      </c>
      <c r="C19578" s="3" t="str">
        <f>HYPERLINK("http://www.uniprot.org/uniprot/G7KDX6","tr|G7KDX6|G7KDX6_MEDTR")</f>
        <v>tr|G7KDX6|G7KDX6_MEDTR</v>
      </c>
      <c r="D19578" t="s">
        <v>28960</v>
      </c>
      <c r="E19578">
        <v>63.2</v>
      </c>
      <c r="F19578">
        <v>481</v>
      </c>
      <c r="G19578">
        <v>177</v>
      </c>
      <c r="H19578">
        <v>30</v>
      </c>
      <c r="I19578">
        <v>1</v>
      </c>
      <c r="J19578">
        <v>1353</v>
      </c>
      <c r="K19578">
        <v>1</v>
      </c>
      <c r="L19578">
        <v>1</v>
      </c>
      <c r="M19578">
        <v>465</v>
      </c>
      <c r="N19578" t="s">
        <v>18</v>
      </c>
      <c r="O19578" s="1">
        <v>3.6391100000000001E-141</v>
      </c>
      <c r="P19578">
        <v>1306</v>
      </c>
    </row>
    <row r="19579" spans="1:16" x14ac:dyDescent="0.25">
      <c r="A19579" t="s">
        <v>28961</v>
      </c>
      <c r="B19579">
        <v>591</v>
      </c>
      <c r="C19579" s="3" t="str">
        <f>HYPERLINK("http://www.uniprot.org/uniprot/G7KZP3","tr|G7KZP3|G7KZP3_MEDTR")</f>
        <v>tr|G7KZP3|G7KZP3_MEDTR</v>
      </c>
      <c r="D19579" t="s">
        <v>28962</v>
      </c>
      <c r="E19579">
        <v>80.3</v>
      </c>
      <c r="F19579">
        <v>198</v>
      </c>
      <c r="G19579">
        <v>39</v>
      </c>
      <c r="H19579">
        <v>2</v>
      </c>
      <c r="I19579">
        <v>1</v>
      </c>
      <c r="J19579">
        <v>588</v>
      </c>
      <c r="K19579">
        <v>1</v>
      </c>
      <c r="L19579">
        <v>103</v>
      </c>
      <c r="M19579">
        <v>300</v>
      </c>
      <c r="N19579" t="s">
        <v>18</v>
      </c>
      <c r="O19579" s="1">
        <v>3.1211800000000001E-79</v>
      </c>
      <c r="P19579">
        <v>766</v>
      </c>
    </row>
    <row r="19580" spans="1:16" x14ac:dyDescent="0.25">
      <c r="A19580" t="s">
        <v>28963</v>
      </c>
      <c r="B19580">
        <v>1197</v>
      </c>
      <c r="C19580" s="3" t="str">
        <f>HYPERLINK("http://www.uniprot.org/uniprot/G7KT59","tr|G7KT59|G7KT59_MEDTR")</f>
        <v>tr|G7KT59|G7KT59_MEDTR</v>
      </c>
      <c r="D19580" t="s">
        <v>28673</v>
      </c>
      <c r="E19580">
        <v>56.2</v>
      </c>
      <c r="F19580">
        <v>411</v>
      </c>
      <c r="G19580">
        <v>180</v>
      </c>
      <c r="H19580">
        <v>13</v>
      </c>
      <c r="I19580">
        <v>1</v>
      </c>
      <c r="J19580">
        <v>1194</v>
      </c>
      <c r="K19580">
        <v>1</v>
      </c>
      <c r="L19580">
        <v>38</v>
      </c>
      <c r="M19580">
        <v>422</v>
      </c>
      <c r="N19580" t="s">
        <v>18</v>
      </c>
      <c r="O19580" s="1">
        <v>8.0543300000000004E-110</v>
      </c>
      <c r="P19580">
        <v>1035</v>
      </c>
    </row>
    <row r="19581" spans="1:16" x14ac:dyDescent="0.25">
      <c r="A19581" t="s">
        <v>28964</v>
      </c>
      <c r="B19581">
        <v>1062</v>
      </c>
      <c r="C19581" s="3" t="str">
        <f>HYPERLINK("http://www.uniprot.org/uniprot/K7LL71","tr|K7LL71|K7LL71_SOYBN")</f>
        <v>tr|K7LL71|K7LL71_SOYBN</v>
      </c>
      <c r="D19581" t="s">
        <v>28</v>
      </c>
      <c r="E19581">
        <v>85.01</v>
      </c>
      <c r="F19581">
        <v>367</v>
      </c>
      <c r="G19581">
        <v>55</v>
      </c>
      <c r="H19581">
        <v>14</v>
      </c>
      <c r="I19581">
        <v>1</v>
      </c>
      <c r="J19581">
        <v>1059</v>
      </c>
      <c r="K19581">
        <v>1</v>
      </c>
      <c r="L19581">
        <v>779</v>
      </c>
      <c r="M19581">
        <v>1145</v>
      </c>
      <c r="N19581" t="s">
        <v>18</v>
      </c>
      <c r="O19581" s="1">
        <v>1.9958600000000001E-170</v>
      </c>
      <c r="P19581">
        <v>1557</v>
      </c>
    </row>
    <row r="19582" spans="1:16" x14ac:dyDescent="0.25">
      <c r="A19582" t="s">
        <v>28965</v>
      </c>
      <c r="B19582">
        <v>3261</v>
      </c>
      <c r="C19582" s="3" t="str">
        <f>HYPERLINK("http://www.uniprot.org/uniprot/G7I9Z0","tr|G7I9Z0|G7I9Z0_MEDTR")</f>
        <v>tr|G7I9Z0|G7I9Z0_MEDTR</v>
      </c>
      <c r="D19582" t="s">
        <v>28966</v>
      </c>
      <c r="E19582">
        <v>87.66</v>
      </c>
      <c r="F19582">
        <v>1086</v>
      </c>
      <c r="G19582">
        <v>134</v>
      </c>
      <c r="H19582">
        <v>0</v>
      </c>
      <c r="I19582">
        <v>1</v>
      </c>
      <c r="J19582">
        <v>3258</v>
      </c>
      <c r="K19582">
        <v>1</v>
      </c>
      <c r="L19582">
        <v>1</v>
      </c>
      <c r="M19582">
        <v>1056</v>
      </c>
      <c r="N19582" t="s">
        <v>18</v>
      </c>
      <c r="O19582">
        <v>0</v>
      </c>
      <c r="P19582">
        <v>4887</v>
      </c>
    </row>
    <row r="19583" spans="1:16" x14ac:dyDescent="0.25">
      <c r="A19583" t="s">
        <v>28967</v>
      </c>
      <c r="B19583">
        <v>384</v>
      </c>
      <c r="C19583" s="3" t="str">
        <f>HYPERLINK("http://www.uniprot.org/uniprot/I3SP13","tr|I3SP13|I3SP13_MEDTR")</f>
        <v>tr|I3SP13|I3SP13_MEDTR</v>
      </c>
      <c r="D19583" t="s">
        <v>22</v>
      </c>
      <c r="E19583">
        <v>99.12</v>
      </c>
      <c r="F19583">
        <v>114</v>
      </c>
      <c r="G19583">
        <v>1</v>
      </c>
      <c r="H19583">
        <v>0</v>
      </c>
      <c r="I19583">
        <v>1</v>
      </c>
      <c r="J19583">
        <v>342</v>
      </c>
      <c r="K19583">
        <v>1</v>
      </c>
      <c r="L19583">
        <v>110</v>
      </c>
      <c r="M19583">
        <v>223</v>
      </c>
      <c r="N19583" t="s">
        <v>18</v>
      </c>
      <c r="O19583" s="1">
        <v>1.4592799999999999E-57</v>
      </c>
      <c r="P19583">
        <v>578</v>
      </c>
    </row>
    <row r="19584" spans="1:16" x14ac:dyDescent="0.25">
      <c r="A19584" t="s">
        <v>28968</v>
      </c>
      <c r="B19584">
        <v>1224</v>
      </c>
      <c r="C19584" s="3" t="str">
        <f>HYPERLINK("http://www.uniprot.org/uniprot/K7KT81","tr|K7KT81|K7KT81_SOYBN")</f>
        <v>tr|K7KT81|K7KT81_SOYBN</v>
      </c>
      <c r="D19584" t="s">
        <v>28</v>
      </c>
      <c r="E19584">
        <v>70.47</v>
      </c>
      <c r="F19584">
        <v>420</v>
      </c>
      <c r="G19584">
        <v>124</v>
      </c>
      <c r="H19584">
        <v>13</v>
      </c>
      <c r="I19584">
        <v>1</v>
      </c>
      <c r="J19584">
        <v>1221</v>
      </c>
      <c r="K19584">
        <v>1</v>
      </c>
      <c r="L19584">
        <v>48</v>
      </c>
      <c r="M19584">
        <v>463</v>
      </c>
      <c r="N19584" t="s">
        <v>18</v>
      </c>
      <c r="O19584" s="1">
        <v>1.27232E-150</v>
      </c>
      <c r="P19584">
        <v>1387</v>
      </c>
    </row>
    <row r="19585" spans="1:16" x14ac:dyDescent="0.25">
      <c r="A19585" t="s">
        <v>28969</v>
      </c>
      <c r="B19585">
        <v>1800</v>
      </c>
      <c r="C19585" s="3" t="str">
        <f>HYPERLINK("http://www.uniprot.org/uniprot/G7J4L7","tr|G7J4L7|G7J4L7_MEDTR")</f>
        <v>tr|G7J4L7|G7J4L7_MEDTR</v>
      </c>
      <c r="D19585" t="s">
        <v>28970</v>
      </c>
      <c r="E19585">
        <v>73.06</v>
      </c>
      <c r="F19585">
        <v>646</v>
      </c>
      <c r="G19585">
        <v>174</v>
      </c>
      <c r="H19585">
        <v>66</v>
      </c>
      <c r="I19585">
        <v>16</v>
      </c>
      <c r="J19585">
        <v>1755</v>
      </c>
      <c r="K19585">
        <v>1</v>
      </c>
      <c r="L19585">
        <v>1</v>
      </c>
      <c r="M19585">
        <v>641</v>
      </c>
      <c r="N19585" t="s">
        <v>18</v>
      </c>
      <c r="O19585">
        <v>0</v>
      </c>
      <c r="P19585">
        <v>2468</v>
      </c>
    </row>
    <row r="19586" spans="1:16" x14ac:dyDescent="0.25">
      <c r="A19586" t="s">
        <v>28971</v>
      </c>
      <c r="B19586">
        <v>1554</v>
      </c>
      <c r="C19586" s="3" t="str">
        <f>HYPERLINK("http://www.uniprot.org/uniprot/G7IY62","tr|G7IY62|G7IY62_MEDTR")</f>
        <v>tr|G7IY62|G7IY62_MEDTR</v>
      </c>
      <c r="D19586" t="s">
        <v>28972</v>
      </c>
      <c r="E19586">
        <v>94.32</v>
      </c>
      <c r="F19586">
        <v>476</v>
      </c>
      <c r="G19586">
        <v>27</v>
      </c>
      <c r="H19586">
        <v>3</v>
      </c>
      <c r="I19586">
        <v>133</v>
      </c>
      <c r="J19586">
        <v>1551</v>
      </c>
      <c r="K19586">
        <v>1</v>
      </c>
      <c r="L19586">
        <v>1</v>
      </c>
      <c r="M19586">
        <v>476</v>
      </c>
      <c r="N19586" t="s">
        <v>18</v>
      </c>
      <c r="O19586">
        <v>0</v>
      </c>
      <c r="P19586">
        <v>2293</v>
      </c>
    </row>
    <row r="19587" spans="1:16" x14ac:dyDescent="0.25">
      <c r="A19587" t="s">
        <v>28973</v>
      </c>
      <c r="B19587">
        <v>579</v>
      </c>
      <c r="C19587" s="3" t="str">
        <f>HYPERLINK("http://www.uniprot.org/uniprot/I3SKG4","tr|I3SKG4|I3SKG4_MEDTR")</f>
        <v>tr|I3SKG4|I3SKG4_MEDTR</v>
      </c>
      <c r="D19587" t="s">
        <v>4736</v>
      </c>
      <c r="E19587">
        <v>78.97</v>
      </c>
      <c r="F19587">
        <v>195</v>
      </c>
      <c r="G19587">
        <v>41</v>
      </c>
      <c r="H19587">
        <v>4</v>
      </c>
      <c r="I19587">
        <v>1</v>
      </c>
      <c r="J19587">
        <v>573</v>
      </c>
      <c r="K19587">
        <v>1</v>
      </c>
      <c r="L19587">
        <v>1</v>
      </c>
      <c r="M19587">
        <v>187</v>
      </c>
      <c r="N19587" t="s">
        <v>18</v>
      </c>
      <c r="O19587" s="1">
        <v>1.3837499999999999E-76</v>
      </c>
      <c r="P19587">
        <v>743</v>
      </c>
    </row>
    <row r="19588" spans="1:16" x14ac:dyDescent="0.25">
      <c r="A19588" t="s">
        <v>28974</v>
      </c>
      <c r="B19588">
        <v>354</v>
      </c>
      <c r="C19588" s="3" t="str">
        <f>HYPERLINK("http://www.uniprot.org/uniprot/C0PG44","tr|C0PG44|C0PG44_MAIZE")</f>
        <v>tr|C0PG44|C0PG44_MAIZE</v>
      </c>
      <c r="D19588" t="s">
        <v>28975</v>
      </c>
      <c r="E19588">
        <v>55.55</v>
      </c>
      <c r="F19588">
        <v>99</v>
      </c>
      <c r="G19588">
        <v>44</v>
      </c>
      <c r="H19588">
        <v>0</v>
      </c>
      <c r="I19588">
        <v>52</v>
      </c>
      <c r="J19588">
        <v>348</v>
      </c>
      <c r="K19588">
        <v>1</v>
      </c>
      <c r="L19588">
        <v>35</v>
      </c>
      <c r="M19588">
        <v>130</v>
      </c>
      <c r="N19588" t="s">
        <v>18</v>
      </c>
      <c r="O19588" s="1">
        <v>2.3755500000000001E-23</v>
      </c>
      <c r="P19588">
        <v>283</v>
      </c>
    </row>
    <row r="19589" spans="1:16" x14ac:dyDescent="0.25">
      <c r="A19589" t="s">
        <v>28976</v>
      </c>
      <c r="B19589">
        <v>1515</v>
      </c>
      <c r="C19589" s="3" t="str">
        <f>HYPERLINK("http://www.uniprot.org/uniprot/G7JRG7","tr|G7JRG7|G7JRG7_MEDTR")</f>
        <v>tr|G7JRG7|G7JRG7_MEDTR</v>
      </c>
      <c r="D19589" t="s">
        <v>28977</v>
      </c>
      <c r="E19589">
        <v>68.97</v>
      </c>
      <c r="F19589">
        <v>535</v>
      </c>
      <c r="G19589">
        <v>166</v>
      </c>
      <c r="H19589">
        <v>40</v>
      </c>
      <c r="I19589">
        <v>13</v>
      </c>
      <c r="J19589">
        <v>1497</v>
      </c>
      <c r="K19589">
        <v>1</v>
      </c>
      <c r="L19589">
        <v>8</v>
      </c>
      <c r="M19589">
        <v>541</v>
      </c>
      <c r="N19589" t="s">
        <v>18</v>
      </c>
      <c r="O19589">
        <v>0</v>
      </c>
      <c r="P19589">
        <v>1937</v>
      </c>
    </row>
    <row r="19590" spans="1:16" x14ac:dyDescent="0.25">
      <c r="A19590" t="s">
        <v>28978</v>
      </c>
      <c r="B19590">
        <v>945</v>
      </c>
      <c r="C19590" s="3" t="str">
        <f>HYPERLINK("http://www.uniprot.org/uniprot/G7IH01","tr|G7IH01|G7IH01_MEDTR")</f>
        <v>tr|G7IH01|G7IH01_MEDTR</v>
      </c>
      <c r="D19590" t="s">
        <v>59</v>
      </c>
      <c r="E19590">
        <v>35.74</v>
      </c>
      <c r="F19590">
        <v>221</v>
      </c>
      <c r="G19590">
        <v>142</v>
      </c>
      <c r="H19590">
        <v>10</v>
      </c>
      <c r="I19590">
        <v>88</v>
      </c>
      <c r="J19590">
        <v>720</v>
      </c>
      <c r="K19590">
        <v>1</v>
      </c>
      <c r="L19590">
        <v>438</v>
      </c>
      <c r="M19590">
        <v>644</v>
      </c>
      <c r="N19590" t="s">
        <v>18</v>
      </c>
      <c r="O19590" s="1">
        <v>7.9646799999999997E-16</v>
      </c>
      <c r="P19590">
        <v>223</v>
      </c>
    </row>
    <row r="19591" spans="1:16" x14ac:dyDescent="0.25">
      <c r="A19591" t="s">
        <v>28979</v>
      </c>
      <c r="B19591">
        <v>1362</v>
      </c>
      <c r="C19591" s="3" t="str">
        <f>HYPERLINK("http://www.uniprot.org/uniprot/G7JD22","tr|G7JD22|G7JD22_MEDTR")</f>
        <v>tr|G7JD22|G7JD22_MEDTR</v>
      </c>
      <c r="D19591" t="s">
        <v>28980</v>
      </c>
      <c r="E19591">
        <v>76.44</v>
      </c>
      <c r="F19591">
        <v>450</v>
      </c>
      <c r="G19591">
        <v>106</v>
      </c>
      <c r="H19591">
        <v>3</v>
      </c>
      <c r="I19591">
        <v>19</v>
      </c>
      <c r="J19591">
        <v>1359</v>
      </c>
      <c r="K19591">
        <v>1</v>
      </c>
      <c r="L19591">
        <v>5</v>
      </c>
      <c r="M19591">
        <v>454</v>
      </c>
      <c r="N19591" t="s">
        <v>18</v>
      </c>
      <c r="O19591">
        <v>0</v>
      </c>
      <c r="P19591">
        <v>1785</v>
      </c>
    </row>
    <row r="19592" spans="1:16" x14ac:dyDescent="0.25">
      <c r="A19592" t="s">
        <v>28981</v>
      </c>
      <c r="B19592">
        <v>975</v>
      </c>
      <c r="C19592" s="3" t="str">
        <f>HYPERLINK("http://www.uniprot.org/uniprot/I1JMG9","tr|I1JMG9|I1JMG9_SOYBN")</f>
        <v>tr|I1JMG9|I1JMG9_SOYBN</v>
      </c>
      <c r="D19592" t="s">
        <v>71</v>
      </c>
      <c r="E19592">
        <v>85.16</v>
      </c>
      <c r="F19592">
        <v>236</v>
      </c>
      <c r="G19592">
        <v>35</v>
      </c>
      <c r="H19592">
        <v>1</v>
      </c>
      <c r="I19592">
        <v>238</v>
      </c>
      <c r="J19592">
        <v>942</v>
      </c>
      <c r="K19592">
        <v>1</v>
      </c>
      <c r="L19592">
        <v>68</v>
      </c>
      <c r="M19592">
        <v>303</v>
      </c>
      <c r="N19592" t="s">
        <v>18</v>
      </c>
      <c r="O19592" s="1">
        <v>1.07118E-111</v>
      </c>
      <c r="P19592">
        <v>1050</v>
      </c>
    </row>
    <row r="19593" spans="1:16" x14ac:dyDescent="0.25">
      <c r="A19593" t="s">
        <v>28982</v>
      </c>
      <c r="B19593">
        <v>1158</v>
      </c>
      <c r="C19593" s="3" t="str">
        <f>HYPERLINK("http://www.uniprot.org/uniprot/G7K6P5","tr|G7K6P5|G7K6P5_MEDTR")</f>
        <v>tr|G7K6P5|G7K6P5_MEDTR</v>
      </c>
      <c r="D19593" t="s">
        <v>28983</v>
      </c>
      <c r="E19593">
        <v>70.2</v>
      </c>
      <c r="F19593">
        <v>386</v>
      </c>
      <c r="G19593">
        <v>115</v>
      </c>
      <c r="H19593">
        <v>3</v>
      </c>
      <c r="I19593">
        <v>1</v>
      </c>
      <c r="J19593">
        <v>1149</v>
      </c>
      <c r="K19593">
        <v>1</v>
      </c>
      <c r="L19593">
        <v>8</v>
      </c>
      <c r="M19593">
        <v>393</v>
      </c>
      <c r="N19593" t="s">
        <v>18</v>
      </c>
      <c r="O19593" s="1">
        <v>3.4308099999999997E-142</v>
      </c>
      <c r="P19593">
        <v>1314</v>
      </c>
    </row>
    <row r="19594" spans="1:16" x14ac:dyDescent="0.25">
      <c r="A19594" t="s">
        <v>28984</v>
      </c>
      <c r="B19594">
        <v>2658</v>
      </c>
      <c r="C19594" s="3" t="str">
        <f>HYPERLINK("http://www.uniprot.org/uniprot/I1J4I5","tr|I1J4I5|I1J4I5_SOYBN")</f>
        <v>tr|I1J4I5|I1J4I5_SOYBN</v>
      </c>
      <c r="D19594" t="s">
        <v>71</v>
      </c>
      <c r="E19594">
        <v>72.02</v>
      </c>
      <c r="F19594">
        <v>883</v>
      </c>
      <c r="G19594">
        <v>247</v>
      </c>
      <c r="H19594">
        <v>1</v>
      </c>
      <c r="I19594">
        <v>4</v>
      </c>
      <c r="J19594">
        <v>2649</v>
      </c>
      <c r="K19594">
        <v>1</v>
      </c>
      <c r="L19594">
        <v>135</v>
      </c>
      <c r="M19594">
        <v>1008</v>
      </c>
      <c r="N19594" t="s">
        <v>18</v>
      </c>
      <c r="O19594">
        <v>0</v>
      </c>
      <c r="P19594">
        <v>3184</v>
      </c>
    </row>
    <row r="19595" spans="1:16" x14ac:dyDescent="0.25">
      <c r="A19595" t="s">
        <v>28985</v>
      </c>
      <c r="B19595">
        <v>567</v>
      </c>
      <c r="C19595" s="3" t="str">
        <f>HYPERLINK("http://www.uniprot.org/uniprot/G7IWD8","tr|G7IWD8|G7IWD8_MEDTR")</f>
        <v>tr|G7IWD8|G7IWD8_MEDTR</v>
      </c>
      <c r="D19595" t="s">
        <v>6805</v>
      </c>
      <c r="E19595">
        <v>58.82</v>
      </c>
      <c r="F19595">
        <v>170</v>
      </c>
      <c r="G19595">
        <v>70</v>
      </c>
      <c r="H19595">
        <v>0</v>
      </c>
      <c r="I19595">
        <v>49</v>
      </c>
      <c r="J19595">
        <v>558</v>
      </c>
      <c r="K19595">
        <v>1</v>
      </c>
      <c r="L19595">
        <v>309</v>
      </c>
      <c r="M19595">
        <v>475</v>
      </c>
      <c r="N19595" t="s">
        <v>18</v>
      </c>
      <c r="O19595" s="1">
        <v>1.17299E-45</v>
      </c>
      <c r="P19595">
        <v>476</v>
      </c>
    </row>
    <row r="19596" spans="1:16" x14ac:dyDescent="0.25">
      <c r="A19596" t="s">
        <v>28986</v>
      </c>
      <c r="B19596">
        <v>354</v>
      </c>
      <c r="C19596" s="3" t="str">
        <f>HYPERLINK("http://www.uniprot.org/uniprot/G7LHW2","tr|G7LHW2|G7LHW2_MEDTR")</f>
        <v>tr|G7LHW2|G7LHW2_MEDTR</v>
      </c>
      <c r="D19596" t="s">
        <v>25404</v>
      </c>
      <c r="E19596">
        <v>56.41</v>
      </c>
      <c r="F19596">
        <v>117</v>
      </c>
      <c r="G19596">
        <v>51</v>
      </c>
      <c r="H19596">
        <v>0</v>
      </c>
      <c r="I19596">
        <v>1</v>
      </c>
      <c r="J19596">
        <v>351</v>
      </c>
      <c r="K19596">
        <v>1</v>
      </c>
      <c r="L19596">
        <v>1</v>
      </c>
      <c r="M19596">
        <v>116</v>
      </c>
      <c r="N19596" t="s">
        <v>18</v>
      </c>
      <c r="O19596" s="1">
        <v>1.0638700000000001E-31</v>
      </c>
      <c r="P19596">
        <v>355</v>
      </c>
    </row>
    <row r="19597" spans="1:16" x14ac:dyDescent="0.25">
      <c r="A19597" t="s">
        <v>28987</v>
      </c>
      <c r="B19597">
        <v>1122</v>
      </c>
      <c r="C19597" s="3" t="str">
        <f>HYPERLINK("http://www.uniprot.org/uniprot/C0JJI2","tr|C0JJI2|C0JJI2_SOYBN")</f>
        <v>tr|C0JJI2|C0JJI2_SOYBN</v>
      </c>
      <c r="D19597" t="s">
        <v>28988</v>
      </c>
      <c r="E19597">
        <v>52.44</v>
      </c>
      <c r="F19597">
        <v>389</v>
      </c>
      <c r="G19597">
        <v>185</v>
      </c>
      <c r="H19597">
        <v>16</v>
      </c>
      <c r="I19597">
        <v>1</v>
      </c>
      <c r="J19597">
        <v>1119</v>
      </c>
      <c r="K19597">
        <v>1</v>
      </c>
      <c r="L19597">
        <v>186</v>
      </c>
      <c r="M19597">
        <v>574</v>
      </c>
      <c r="N19597" t="s">
        <v>18</v>
      </c>
      <c r="O19597" s="1">
        <v>2.8745600000000002E-114</v>
      </c>
      <c r="P19597">
        <v>1073</v>
      </c>
    </row>
    <row r="19598" spans="1:16" x14ac:dyDescent="0.25">
      <c r="A19598" t="s">
        <v>28989</v>
      </c>
      <c r="B19598">
        <v>2946</v>
      </c>
      <c r="C19598" s="3" t="str">
        <f>HYPERLINK("http://www.uniprot.org/uniprot/G7IMC1","tr|G7IMC1|G7IMC1_MEDTR")</f>
        <v>tr|G7IMC1|G7IMC1_MEDTR</v>
      </c>
      <c r="D19598" t="s">
        <v>6331</v>
      </c>
      <c r="E19598">
        <v>75.06</v>
      </c>
      <c r="F19598">
        <v>381</v>
      </c>
      <c r="G19598">
        <v>95</v>
      </c>
      <c r="H19598">
        <v>16</v>
      </c>
      <c r="I19598">
        <v>1849</v>
      </c>
      <c r="J19598">
        <v>2943</v>
      </c>
      <c r="K19598">
        <v>1</v>
      </c>
      <c r="L19598">
        <v>30</v>
      </c>
      <c r="M19598">
        <v>405</v>
      </c>
      <c r="N19598" t="s">
        <v>18</v>
      </c>
      <c r="O19598" s="1">
        <v>5.0311300000000002E-150</v>
      </c>
      <c r="P19598">
        <v>1386</v>
      </c>
    </row>
    <row r="19599" spans="1:16" x14ac:dyDescent="0.25">
      <c r="A19599" t="s">
        <v>28990</v>
      </c>
      <c r="B19599">
        <v>318</v>
      </c>
      <c r="C19599" s="3" t="str">
        <f>HYPERLINK("http://www.uniprot.org/uniprot/Q2HSW3","tr|Q2HSW3|Q2HSW3_MEDTR")</f>
        <v>tr|Q2HSW3|Q2HSW3_MEDTR</v>
      </c>
      <c r="D19599" t="s">
        <v>28384</v>
      </c>
      <c r="E19599">
        <v>65.42</v>
      </c>
      <c r="F19599">
        <v>107</v>
      </c>
      <c r="G19599">
        <v>37</v>
      </c>
      <c r="H19599">
        <v>2</v>
      </c>
      <c r="I19599">
        <v>1</v>
      </c>
      <c r="J19599">
        <v>315</v>
      </c>
      <c r="K19599">
        <v>1</v>
      </c>
      <c r="L19599">
        <v>1</v>
      </c>
      <c r="M19599">
        <v>107</v>
      </c>
      <c r="N19599" t="s">
        <v>18</v>
      </c>
      <c r="O19599" s="1">
        <v>7.0028699999999998E-28</v>
      </c>
      <c r="P19599">
        <v>322</v>
      </c>
    </row>
    <row r="19600" spans="1:16" x14ac:dyDescent="0.25">
      <c r="A19600" t="s">
        <v>28991</v>
      </c>
      <c r="B19600">
        <v>792</v>
      </c>
      <c r="C19600" s="3" t="str">
        <f>HYPERLINK("http://www.uniprot.org/uniprot/G7IH96","tr|G7IH96|G7IH96_MEDTR")</f>
        <v>tr|G7IH96|G7IH96_MEDTR</v>
      </c>
      <c r="D19600" t="s">
        <v>28992</v>
      </c>
      <c r="E19600">
        <v>92.77</v>
      </c>
      <c r="F19600">
        <v>263</v>
      </c>
      <c r="G19600">
        <v>19</v>
      </c>
      <c r="H19600">
        <v>0</v>
      </c>
      <c r="I19600">
        <v>1</v>
      </c>
      <c r="J19600">
        <v>789</v>
      </c>
      <c r="K19600">
        <v>1</v>
      </c>
      <c r="L19600">
        <v>1</v>
      </c>
      <c r="M19600">
        <v>263</v>
      </c>
      <c r="N19600" t="s">
        <v>18</v>
      </c>
      <c r="O19600" s="1">
        <v>2.7486499999999999E-135</v>
      </c>
      <c r="P19600">
        <v>1252</v>
      </c>
    </row>
    <row r="19601" spans="1:16" x14ac:dyDescent="0.25">
      <c r="A19601" t="s">
        <v>28993</v>
      </c>
      <c r="B19601">
        <v>582</v>
      </c>
      <c r="C19601" s="3" t="str">
        <f>HYPERLINK("http://www.uniprot.org/uniprot/F6J041","tr|F6J041|F6J041_TRIRP")</f>
        <v>tr|F6J041|F6J041_TRIRP</v>
      </c>
      <c r="D19601" t="s">
        <v>28994</v>
      </c>
      <c r="E19601">
        <v>59.6</v>
      </c>
      <c r="F19601">
        <v>203</v>
      </c>
      <c r="G19601">
        <v>82</v>
      </c>
      <c r="H19601">
        <v>10</v>
      </c>
      <c r="I19601">
        <v>1</v>
      </c>
      <c r="J19601">
        <v>579</v>
      </c>
      <c r="K19601">
        <v>1</v>
      </c>
      <c r="L19601">
        <v>1</v>
      </c>
      <c r="M19601">
        <v>203</v>
      </c>
      <c r="N19601" t="s">
        <v>18</v>
      </c>
      <c r="O19601" s="1">
        <v>1.4182999999999999E-52</v>
      </c>
      <c r="P19601">
        <v>536</v>
      </c>
    </row>
    <row r="19602" spans="1:16" x14ac:dyDescent="0.25">
      <c r="A19602" t="s">
        <v>28995</v>
      </c>
      <c r="B19602">
        <v>843</v>
      </c>
      <c r="C19602" s="3" t="str">
        <f>HYPERLINK("http://www.uniprot.org/uniprot/B7FLU5","tr|B7FLU5|B7FLU5_MEDTR")</f>
        <v>tr|B7FLU5|B7FLU5_MEDTR</v>
      </c>
      <c r="D19602" t="s">
        <v>28996</v>
      </c>
      <c r="E19602">
        <v>81.069999999999993</v>
      </c>
      <c r="F19602">
        <v>280</v>
      </c>
      <c r="G19602">
        <v>53</v>
      </c>
      <c r="H19602">
        <v>0</v>
      </c>
      <c r="I19602">
        <v>1</v>
      </c>
      <c r="J19602">
        <v>840</v>
      </c>
      <c r="K19602">
        <v>1</v>
      </c>
      <c r="L19602">
        <v>5</v>
      </c>
      <c r="M19602">
        <v>263</v>
      </c>
      <c r="N19602" t="s">
        <v>18</v>
      </c>
      <c r="O19602" s="1">
        <v>1.2592100000000001E-128</v>
      </c>
      <c r="P19602">
        <v>1195</v>
      </c>
    </row>
    <row r="19603" spans="1:16" x14ac:dyDescent="0.25">
      <c r="A19603" t="s">
        <v>28997</v>
      </c>
      <c r="B19603">
        <v>1203</v>
      </c>
      <c r="C19603" s="3" t="str">
        <f>HYPERLINK("http://www.uniprot.org/uniprot/G7KZP5","tr|G7KZP5|G7KZP5_MEDTR")</f>
        <v>tr|G7KZP5|G7KZP5_MEDTR</v>
      </c>
      <c r="D19603" t="s">
        <v>28998</v>
      </c>
      <c r="E19603">
        <v>80.45</v>
      </c>
      <c r="F19603">
        <v>399</v>
      </c>
      <c r="G19603">
        <v>78</v>
      </c>
      <c r="H19603">
        <v>0</v>
      </c>
      <c r="I19603">
        <v>4</v>
      </c>
      <c r="J19603">
        <v>1200</v>
      </c>
      <c r="K19603">
        <v>1</v>
      </c>
      <c r="L19603">
        <v>4</v>
      </c>
      <c r="M19603">
        <v>397</v>
      </c>
      <c r="N19603" t="s">
        <v>18</v>
      </c>
      <c r="O19603">
        <v>0</v>
      </c>
      <c r="P19603">
        <v>1667</v>
      </c>
    </row>
    <row r="19604" spans="1:16" x14ac:dyDescent="0.25">
      <c r="A19604" t="s">
        <v>28999</v>
      </c>
      <c r="B19604">
        <v>1143</v>
      </c>
      <c r="C19604" s="3" t="str">
        <f>HYPERLINK("http://www.uniprot.org/uniprot/G7KT66","tr|G7KT66|G7KT66_MEDTR")</f>
        <v>tr|G7KT66|G7KT66_MEDTR</v>
      </c>
      <c r="D19604" t="s">
        <v>28746</v>
      </c>
      <c r="E19604">
        <v>49.12</v>
      </c>
      <c r="F19604">
        <v>399</v>
      </c>
      <c r="G19604">
        <v>203</v>
      </c>
      <c r="H19604">
        <v>23</v>
      </c>
      <c r="I19604">
        <v>13</v>
      </c>
      <c r="J19604">
        <v>1140</v>
      </c>
      <c r="K19604">
        <v>1</v>
      </c>
      <c r="L19604">
        <v>39</v>
      </c>
      <c r="M19604">
        <v>413</v>
      </c>
      <c r="N19604" t="s">
        <v>18</v>
      </c>
      <c r="O19604" s="1">
        <v>9.2757199999999995E-92</v>
      </c>
      <c r="P19604">
        <v>879</v>
      </c>
    </row>
    <row r="19605" spans="1:16" x14ac:dyDescent="0.25">
      <c r="A19605" t="s">
        <v>29000</v>
      </c>
      <c r="B19605">
        <v>1110</v>
      </c>
      <c r="C19605" s="3" t="str">
        <f>HYPERLINK("http://www.uniprot.org/uniprot/G7K050","tr|G7K050|G7K050_MEDTR")</f>
        <v>tr|G7K050|G7K050_MEDTR</v>
      </c>
      <c r="D19605" t="s">
        <v>10379</v>
      </c>
      <c r="E19605">
        <v>42.85</v>
      </c>
      <c r="F19605">
        <v>84</v>
      </c>
      <c r="G19605">
        <v>48</v>
      </c>
      <c r="H19605">
        <v>1</v>
      </c>
      <c r="I19605">
        <v>847</v>
      </c>
      <c r="J19605">
        <v>1095</v>
      </c>
      <c r="K19605">
        <v>1</v>
      </c>
      <c r="L19605">
        <v>106</v>
      </c>
      <c r="M19605">
        <v>188</v>
      </c>
      <c r="N19605" t="s">
        <v>18</v>
      </c>
      <c r="O19605" s="1">
        <v>1.3064E-10</v>
      </c>
      <c r="P19605">
        <v>179</v>
      </c>
    </row>
    <row r="19606" spans="1:16" x14ac:dyDescent="0.25">
      <c r="A19606" t="s">
        <v>29001</v>
      </c>
      <c r="B19606">
        <v>1101</v>
      </c>
      <c r="C19606" s="3" t="str">
        <f>HYPERLINK("http://www.uniprot.org/uniprot/K7LZR0","tr|K7LZR0|K7LZR0_SOYBN")</f>
        <v>tr|K7LZR0|K7LZR0_SOYBN</v>
      </c>
      <c r="D19606" t="s">
        <v>28</v>
      </c>
      <c r="E19606">
        <v>58.3</v>
      </c>
      <c r="F19606">
        <v>355</v>
      </c>
      <c r="G19606">
        <v>148</v>
      </c>
      <c r="H19606">
        <v>12</v>
      </c>
      <c r="I19606">
        <v>70</v>
      </c>
      <c r="J19606">
        <v>1098</v>
      </c>
      <c r="K19606">
        <v>1</v>
      </c>
      <c r="L19606">
        <v>119</v>
      </c>
      <c r="M19606">
        <v>471</v>
      </c>
      <c r="N19606" t="s">
        <v>18</v>
      </c>
      <c r="O19606" s="1">
        <v>5.6395400000000002E-99</v>
      </c>
      <c r="P19606">
        <v>941</v>
      </c>
    </row>
    <row r="19607" spans="1:16" x14ac:dyDescent="0.25">
      <c r="A19607" t="s">
        <v>29002</v>
      </c>
      <c r="B19607">
        <v>948</v>
      </c>
      <c r="C19607" s="3" t="str">
        <f>HYPERLINK("http://www.uniprot.org/uniprot/G7I9Z4","tr|G7I9Z4|G7I9Z4_MEDTR")</f>
        <v>tr|G7I9Z4|G7I9Z4_MEDTR</v>
      </c>
      <c r="D19607" t="s">
        <v>24096</v>
      </c>
      <c r="E19607">
        <v>56.55</v>
      </c>
      <c r="F19607">
        <v>122</v>
      </c>
      <c r="G19607">
        <v>53</v>
      </c>
      <c r="H19607">
        <v>0</v>
      </c>
      <c r="I19607">
        <v>1</v>
      </c>
      <c r="J19607">
        <v>366</v>
      </c>
      <c r="K19607">
        <v>1</v>
      </c>
      <c r="L19607">
        <v>1</v>
      </c>
      <c r="M19607">
        <v>102</v>
      </c>
      <c r="N19607" t="s">
        <v>18</v>
      </c>
      <c r="O19607" s="1">
        <v>8.5397600000000002E-26</v>
      </c>
      <c r="P19607">
        <v>309</v>
      </c>
    </row>
    <row r="19608" spans="1:16" x14ac:dyDescent="0.25">
      <c r="A19608" t="s">
        <v>29003</v>
      </c>
      <c r="B19608">
        <v>1833</v>
      </c>
      <c r="C19608" s="3" t="str">
        <f>HYPERLINK("http://www.uniprot.org/uniprot/I1KKW1","tr|I1KKW1|I1KKW1_SOYBN")</f>
        <v>tr|I1KKW1|I1KKW1_SOYBN</v>
      </c>
      <c r="D19608" t="s">
        <v>28</v>
      </c>
      <c r="E19608">
        <v>73.41</v>
      </c>
      <c r="F19608">
        <v>617</v>
      </c>
      <c r="G19608">
        <v>164</v>
      </c>
      <c r="H19608">
        <v>7</v>
      </c>
      <c r="I19608">
        <v>1</v>
      </c>
      <c r="J19608">
        <v>1830</v>
      </c>
      <c r="K19608">
        <v>1</v>
      </c>
      <c r="L19608">
        <v>1</v>
      </c>
      <c r="M19608">
        <v>611</v>
      </c>
      <c r="N19608" t="s">
        <v>18</v>
      </c>
      <c r="O19608">
        <v>0</v>
      </c>
      <c r="P19608">
        <v>2091</v>
      </c>
    </row>
    <row r="19609" spans="1:16" x14ac:dyDescent="0.25">
      <c r="A19609" t="s">
        <v>29004</v>
      </c>
      <c r="B19609">
        <v>435</v>
      </c>
      <c r="C19609" s="3" t="str">
        <f>HYPERLINK("http://www.uniprot.org/uniprot/M0S0R5","tr|M0S0R5|M0S0R5_MUSAM")</f>
        <v>tr|M0S0R5|M0S0R5_MUSAM</v>
      </c>
      <c r="D19609" t="s">
        <v>29005</v>
      </c>
      <c r="E19609">
        <v>94</v>
      </c>
      <c r="F19609">
        <v>50</v>
      </c>
      <c r="G19609">
        <v>3</v>
      </c>
      <c r="H19609">
        <v>0</v>
      </c>
      <c r="I19609">
        <v>1</v>
      </c>
      <c r="J19609">
        <v>150</v>
      </c>
      <c r="K19609">
        <v>1</v>
      </c>
      <c r="L19609">
        <v>361</v>
      </c>
      <c r="M19609">
        <v>410</v>
      </c>
      <c r="N19609" t="s">
        <v>18</v>
      </c>
      <c r="O19609" s="1">
        <v>4.0958399999999998E-20</v>
      </c>
      <c r="P19609">
        <v>255</v>
      </c>
    </row>
    <row r="19610" spans="1:16" x14ac:dyDescent="0.25">
      <c r="A19610" t="s">
        <v>29006</v>
      </c>
      <c r="B19610">
        <v>1416</v>
      </c>
      <c r="C19610" s="3" t="str">
        <f>HYPERLINK("http://www.uniprot.org/uniprot/F6GZK0","tr|F6GZK0|F6GZK0_VITVI")</f>
        <v>tr|F6GZK0|F6GZK0_VITVI</v>
      </c>
      <c r="D19610" t="s">
        <v>29007</v>
      </c>
      <c r="E19610">
        <v>78.98</v>
      </c>
      <c r="F19610">
        <v>471</v>
      </c>
      <c r="G19610">
        <v>99</v>
      </c>
      <c r="H19610">
        <v>0</v>
      </c>
      <c r="I19610">
        <v>1</v>
      </c>
      <c r="J19610">
        <v>1413</v>
      </c>
      <c r="K19610">
        <v>1</v>
      </c>
      <c r="L19610">
        <v>140</v>
      </c>
      <c r="M19610">
        <v>610</v>
      </c>
      <c r="N19610" t="s">
        <v>18</v>
      </c>
      <c r="O19610">
        <v>0</v>
      </c>
      <c r="P19610">
        <v>1944</v>
      </c>
    </row>
    <row r="19611" spans="1:16" x14ac:dyDescent="0.25">
      <c r="A19611" t="s">
        <v>29008</v>
      </c>
      <c r="B19611">
        <v>180</v>
      </c>
      <c r="C19611" s="3" t="str">
        <f>HYPERLINK("http://www.uniprot.org/uniprot/G7IXU3","tr|G7IXU3|G7IXU3_MEDTR")</f>
        <v>tr|G7IXU3|G7IXU3_MEDTR</v>
      </c>
      <c r="D19611" t="s">
        <v>29009</v>
      </c>
      <c r="E19611">
        <v>73.33</v>
      </c>
      <c r="F19611">
        <v>60</v>
      </c>
      <c r="G19611">
        <v>16</v>
      </c>
      <c r="H19611">
        <v>2</v>
      </c>
      <c r="I19611">
        <v>1</v>
      </c>
      <c r="J19611">
        <v>174</v>
      </c>
      <c r="K19611">
        <v>1</v>
      </c>
      <c r="L19611">
        <v>1</v>
      </c>
      <c r="M19611">
        <v>60</v>
      </c>
      <c r="N19611" t="s">
        <v>18</v>
      </c>
      <c r="O19611" s="1">
        <v>3.1293200000000001E-15</v>
      </c>
      <c r="P19611">
        <v>213</v>
      </c>
    </row>
    <row r="19612" spans="1:16" x14ac:dyDescent="0.25">
      <c r="A19612" t="s">
        <v>29010</v>
      </c>
      <c r="B19612">
        <v>363</v>
      </c>
      <c r="C19612" s="3" t="str">
        <f>HYPERLINK("http://www.uniprot.org/uniprot/B7FH48","tr|B7FH48|B7FH48_MEDTR")</f>
        <v>tr|B7FH48|B7FH48_MEDTR</v>
      </c>
      <c r="D19612" t="s">
        <v>386</v>
      </c>
      <c r="E19612">
        <v>41.66</v>
      </c>
      <c r="F19612">
        <v>120</v>
      </c>
      <c r="G19612">
        <v>70</v>
      </c>
      <c r="H19612">
        <v>0</v>
      </c>
      <c r="I19612">
        <v>1</v>
      </c>
      <c r="J19612">
        <v>360</v>
      </c>
      <c r="K19612">
        <v>1</v>
      </c>
      <c r="L19612">
        <v>1</v>
      </c>
      <c r="M19612">
        <v>115</v>
      </c>
      <c r="N19612" t="s">
        <v>18</v>
      </c>
      <c r="O19612" s="1">
        <v>5.9913700000000006E-11</v>
      </c>
      <c r="P19612">
        <v>176</v>
      </c>
    </row>
    <row r="19613" spans="1:16" x14ac:dyDescent="0.25">
      <c r="A19613" t="s">
        <v>29011</v>
      </c>
      <c r="B19613">
        <v>1431</v>
      </c>
      <c r="C19613" s="3" t="str">
        <f>HYPERLINK("http://www.uniprot.org/uniprot/G7L820","tr|G7L820|G7L820_MEDTR")</f>
        <v>tr|G7L820|G7L820_MEDTR</v>
      </c>
      <c r="D19613" t="s">
        <v>29012</v>
      </c>
      <c r="E19613">
        <v>80.239999999999995</v>
      </c>
      <c r="F19613">
        <v>481</v>
      </c>
      <c r="G19613">
        <v>95</v>
      </c>
      <c r="H19613">
        <v>5</v>
      </c>
      <c r="I19613">
        <v>1</v>
      </c>
      <c r="J19613">
        <v>1428</v>
      </c>
      <c r="K19613">
        <v>1</v>
      </c>
      <c r="L19613">
        <v>1</v>
      </c>
      <c r="M19613">
        <v>465</v>
      </c>
      <c r="N19613" t="s">
        <v>18</v>
      </c>
      <c r="O19613">
        <v>0</v>
      </c>
      <c r="P19613">
        <v>1922</v>
      </c>
    </row>
    <row r="19614" spans="1:16" x14ac:dyDescent="0.25">
      <c r="A19614" t="s">
        <v>29013</v>
      </c>
      <c r="B19614">
        <v>609</v>
      </c>
      <c r="C19614" s="3" t="str">
        <f>HYPERLINK("http://www.uniprot.org/uniprot/I1LKC5","tr|I1LKC5|I1LKC5_SOYBN")</f>
        <v>tr|I1LKC5|I1LKC5_SOYBN</v>
      </c>
      <c r="D19614" t="s">
        <v>28</v>
      </c>
      <c r="E19614">
        <v>60.18</v>
      </c>
      <c r="F19614">
        <v>211</v>
      </c>
      <c r="G19614">
        <v>84</v>
      </c>
      <c r="H19614">
        <v>9</v>
      </c>
      <c r="I19614">
        <v>1</v>
      </c>
      <c r="J19614">
        <v>606</v>
      </c>
      <c r="K19614">
        <v>1</v>
      </c>
      <c r="L19614">
        <v>1</v>
      </c>
      <c r="M19614">
        <v>204</v>
      </c>
      <c r="N19614" t="s">
        <v>18</v>
      </c>
      <c r="O19614" s="1">
        <v>2.2443900000000001E-54</v>
      </c>
      <c r="P19614">
        <v>552</v>
      </c>
    </row>
    <row r="19615" spans="1:16" x14ac:dyDescent="0.25">
      <c r="A19615" t="s">
        <v>29014</v>
      </c>
      <c r="B19615">
        <v>1071</v>
      </c>
      <c r="C19615" s="3" t="str">
        <f>HYPERLINK("http://www.uniprot.org/uniprot/G7JD25","tr|G7JD25|G7JD25_MEDTR")</f>
        <v>tr|G7JD25|G7JD25_MEDTR</v>
      </c>
      <c r="D19615" t="s">
        <v>29015</v>
      </c>
      <c r="E19615">
        <v>74.430000000000007</v>
      </c>
      <c r="F19615">
        <v>356</v>
      </c>
      <c r="G19615">
        <v>91</v>
      </c>
      <c r="H19615">
        <v>0</v>
      </c>
      <c r="I19615">
        <v>1</v>
      </c>
      <c r="J19615">
        <v>1068</v>
      </c>
      <c r="K19615">
        <v>1</v>
      </c>
      <c r="L19615">
        <v>112</v>
      </c>
      <c r="M19615">
        <v>467</v>
      </c>
      <c r="N19615" t="s">
        <v>18</v>
      </c>
      <c r="O19615" s="1">
        <v>9.7550799999999996E-157</v>
      </c>
      <c r="P19615">
        <v>1439</v>
      </c>
    </row>
    <row r="19616" spans="1:16" x14ac:dyDescent="0.25">
      <c r="A19616" t="s">
        <v>29016</v>
      </c>
      <c r="B19616">
        <v>525</v>
      </c>
      <c r="C19616" s="3" t="str">
        <f>HYPERLINK("http://www.uniprot.org/uniprot/B7FHB1","tr|B7FHB1|B7FHB1_MEDTR")</f>
        <v>tr|B7FHB1|B7FHB1_MEDTR</v>
      </c>
      <c r="D19616" t="s">
        <v>22</v>
      </c>
      <c r="E19616">
        <v>89.26</v>
      </c>
      <c r="F19616">
        <v>177</v>
      </c>
      <c r="G19616">
        <v>19</v>
      </c>
      <c r="H19616">
        <v>3</v>
      </c>
      <c r="I19616">
        <v>1</v>
      </c>
      <c r="J19616">
        <v>522</v>
      </c>
      <c r="K19616">
        <v>1</v>
      </c>
      <c r="L19616">
        <v>1</v>
      </c>
      <c r="M19616">
        <v>177</v>
      </c>
      <c r="N19616" t="s">
        <v>18</v>
      </c>
      <c r="O19616" s="1">
        <v>1.29363E-82</v>
      </c>
      <c r="P19616">
        <v>794</v>
      </c>
    </row>
    <row r="19617" spans="1:16" x14ac:dyDescent="0.25">
      <c r="A19617" t="s">
        <v>29017</v>
      </c>
      <c r="B19617">
        <v>1986</v>
      </c>
      <c r="C19617" s="3" t="str">
        <f>HYPERLINK("http://www.uniprot.org/uniprot/I1LHE5","tr|I1LHE5|I1LHE5_SOYBN")</f>
        <v>tr|I1LHE5|I1LHE5_SOYBN</v>
      </c>
      <c r="D19617" t="s">
        <v>29018</v>
      </c>
      <c r="E19617">
        <v>80.53</v>
      </c>
      <c r="F19617">
        <v>668</v>
      </c>
      <c r="G19617">
        <v>130</v>
      </c>
      <c r="H19617">
        <v>8</v>
      </c>
      <c r="I19617">
        <v>1</v>
      </c>
      <c r="J19617">
        <v>1980</v>
      </c>
      <c r="K19617">
        <v>1</v>
      </c>
      <c r="L19617">
        <v>1</v>
      </c>
      <c r="M19617">
        <v>665</v>
      </c>
      <c r="N19617" t="s">
        <v>18</v>
      </c>
      <c r="O19617">
        <v>0</v>
      </c>
      <c r="P19617">
        <v>2770</v>
      </c>
    </row>
    <row r="19618" spans="1:16" x14ac:dyDescent="0.25">
      <c r="A19618" t="s">
        <v>29019</v>
      </c>
      <c r="B19618">
        <v>2211</v>
      </c>
      <c r="C19618" s="3" t="str">
        <f>HYPERLINK("http://www.uniprot.org/uniprot/I1J4I6","tr|I1J4I6|I1J4I6_SOYBN")</f>
        <v>tr|I1J4I6|I1J4I6_SOYBN</v>
      </c>
      <c r="D19618" t="s">
        <v>28</v>
      </c>
      <c r="E19618">
        <v>66.66</v>
      </c>
      <c r="F19618">
        <v>528</v>
      </c>
      <c r="G19618">
        <v>176</v>
      </c>
      <c r="H19618">
        <v>0</v>
      </c>
      <c r="I19618">
        <v>4</v>
      </c>
      <c r="J19618">
        <v>1587</v>
      </c>
      <c r="K19618">
        <v>1</v>
      </c>
      <c r="L19618">
        <v>115</v>
      </c>
      <c r="M19618">
        <v>642</v>
      </c>
      <c r="N19618" t="s">
        <v>18</v>
      </c>
      <c r="O19618">
        <v>0</v>
      </c>
      <c r="P19618">
        <v>1800</v>
      </c>
    </row>
    <row r="19619" spans="1:16" x14ac:dyDescent="0.25">
      <c r="A19619" t="s">
        <v>29020</v>
      </c>
      <c r="B19619">
        <v>258</v>
      </c>
      <c r="C19619" s="3" t="str">
        <f>HYPERLINK("http://www.uniprot.org/uniprot/G7LHW3","tr|G7LHW3|G7LHW3_MEDTR")</f>
        <v>tr|G7LHW3|G7LHW3_MEDTR</v>
      </c>
      <c r="D19619" t="s">
        <v>25438</v>
      </c>
      <c r="E19619">
        <v>69.84</v>
      </c>
      <c r="F19619">
        <v>63</v>
      </c>
      <c r="G19619">
        <v>19</v>
      </c>
      <c r="H19619">
        <v>2</v>
      </c>
      <c r="I19619">
        <v>1</v>
      </c>
      <c r="J19619">
        <v>183</v>
      </c>
      <c r="K19619">
        <v>1</v>
      </c>
      <c r="L19619">
        <v>1</v>
      </c>
      <c r="M19619">
        <v>63</v>
      </c>
      <c r="N19619" t="s">
        <v>18</v>
      </c>
      <c r="O19619" s="1">
        <v>3.0717999999999999E-15</v>
      </c>
      <c r="P19619">
        <v>213</v>
      </c>
    </row>
    <row r="19620" spans="1:16" x14ac:dyDescent="0.25">
      <c r="A19620" t="s">
        <v>29021</v>
      </c>
      <c r="B19620">
        <v>2682</v>
      </c>
      <c r="C19620" s="3" t="str">
        <f>HYPERLINK("http://www.uniprot.org/uniprot/K7LJ24","tr|K7LJ24|K7LJ24_SOYBN")</f>
        <v>tr|K7LJ24|K7LJ24_SOYBN</v>
      </c>
      <c r="D19620" t="s">
        <v>28</v>
      </c>
      <c r="E19620">
        <v>57.41</v>
      </c>
      <c r="F19620">
        <v>937</v>
      </c>
      <c r="G19620">
        <v>399</v>
      </c>
      <c r="H19620">
        <v>62</v>
      </c>
      <c r="I19620">
        <v>1</v>
      </c>
      <c r="J19620">
        <v>2625</v>
      </c>
      <c r="K19620">
        <v>1</v>
      </c>
      <c r="L19620">
        <v>1</v>
      </c>
      <c r="M19620">
        <v>907</v>
      </c>
      <c r="N19620" t="s">
        <v>18</v>
      </c>
      <c r="O19620">
        <v>0</v>
      </c>
      <c r="P19620">
        <v>2449</v>
      </c>
    </row>
    <row r="19621" spans="1:16" x14ac:dyDescent="0.25">
      <c r="A19621" t="s">
        <v>29022</v>
      </c>
      <c r="B19621">
        <v>441</v>
      </c>
      <c r="C19621" s="3" t="str">
        <f>HYPERLINK("http://www.uniprot.org/uniprot/G7KZZ9","tr|G7KZZ9|G7KZZ9_MEDTR")</f>
        <v>tr|G7KZZ9|G7KZZ9_MEDTR</v>
      </c>
      <c r="D19621" t="s">
        <v>28913</v>
      </c>
      <c r="E19621">
        <v>71.03</v>
      </c>
      <c r="F19621">
        <v>145</v>
      </c>
      <c r="G19621">
        <v>42</v>
      </c>
      <c r="H19621">
        <v>0</v>
      </c>
      <c r="I19621">
        <v>1</v>
      </c>
      <c r="J19621">
        <v>435</v>
      </c>
      <c r="K19621">
        <v>1</v>
      </c>
      <c r="L19621">
        <v>322</v>
      </c>
      <c r="M19621">
        <v>466</v>
      </c>
      <c r="N19621" t="s">
        <v>18</v>
      </c>
      <c r="O19621" s="1">
        <v>9.5624200000000003E-49</v>
      </c>
      <c r="P19621">
        <v>502</v>
      </c>
    </row>
    <row r="19622" spans="1:16" x14ac:dyDescent="0.25">
      <c r="A19622" t="s">
        <v>29023</v>
      </c>
      <c r="B19622">
        <v>1173</v>
      </c>
      <c r="C19622" s="3" t="str">
        <f>HYPERLINK("http://www.uniprot.org/uniprot/A5AWV0","tr|A5AWV0|A5AWV0_VITVI")</f>
        <v>tr|A5AWV0|A5AWV0_VITVI</v>
      </c>
      <c r="D19622" t="s">
        <v>791</v>
      </c>
      <c r="E19622">
        <v>54.62</v>
      </c>
      <c r="F19622">
        <v>324</v>
      </c>
      <c r="G19622">
        <v>147</v>
      </c>
      <c r="H19622">
        <v>5</v>
      </c>
      <c r="I19622">
        <v>4</v>
      </c>
      <c r="J19622">
        <v>960</v>
      </c>
      <c r="K19622">
        <v>1</v>
      </c>
      <c r="L19622">
        <v>476</v>
      </c>
      <c r="M19622">
        <v>795</v>
      </c>
      <c r="N19622" t="s">
        <v>18</v>
      </c>
      <c r="O19622" s="1">
        <v>1.03098E-101</v>
      </c>
      <c r="P19622">
        <v>965</v>
      </c>
    </row>
    <row r="19623" spans="1:16" x14ac:dyDescent="0.25">
      <c r="A19623" t="s">
        <v>29024</v>
      </c>
      <c r="B19623">
        <v>798</v>
      </c>
      <c r="C19623" s="3" t="str">
        <f>HYPERLINK("http://www.uniprot.org/uniprot/I3T7B5","tr|I3T7B5|I3T7B5_LOTJA")</f>
        <v>tr|I3T7B5|I3T7B5_LOTJA</v>
      </c>
      <c r="D19623" t="s">
        <v>93</v>
      </c>
      <c r="E19623">
        <v>84.52</v>
      </c>
      <c r="F19623">
        <v>265</v>
      </c>
      <c r="G19623">
        <v>41</v>
      </c>
      <c r="H19623">
        <v>0</v>
      </c>
      <c r="I19623">
        <v>1</v>
      </c>
      <c r="J19623">
        <v>795</v>
      </c>
      <c r="K19623">
        <v>1</v>
      </c>
      <c r="L19623">
        <v>1</v>
      </c>
      <c r="M19623">
        <v>265</v>
      </c>
      <c r="N19623" t="s">
        <v>18</v>
      </c>
      <c r="O19623" s="1">
        <v>1.38991E-126</v>
      </c>
      <c r="P19623">
        <v>1177</v>
      </c>
    </row>
    <row r="19624" spans="1:16" x14ac:dyDescent="0.25">
      <c r="A19624" t="s">
        <v>29025</v>
      </c>
      <c r="B19624">
        <v>1707</v>
      </c>
      <c r="C19624" s="3" t="str">
        <f>HYPERLINK("http://www.uniprot.org/uniprot/G7IH72","tr|G7IH72|G7IH72_MEDTR")</f>
        <v>tr|G7IH72|G7IH72_MEDTR</v>
      </c>
      <c r="D19624" t="s">
        <v>29026</v>
      </c>
      <c r="E19624">
        <v>83.97</v>
      </c>
      <c r="F19624">
        <v>568</v>
      </c>
      <c r="G19624">
        <v>91</v>
      </c>
      <c r="H19624">
        <v>0</v>
      </c>
      <c r="I19624">
        <v>1</v>
      </c>
      <c r="J19624">
        <v>1704</v>
      </c>
      <c r="K19624">
        <v>1</v>
      </c>
      <c r="L19624">
        <v>1</v>
      </c>
      <c r="M19624">
        <v>568</v>
      </c>
      <c r="N19624" t="s">
        <v>18</v>
      </c>
      <c r="O19624">
        <v>0</v>
      </c>
      <c r="P19624">
        <v>2509</v>
      </c>
    </row>
    <row r="19625" spans="1:16" x14ac:dyDescent="0.25">
      <c r="A19625" t="s">
        <v>29027</v>
      </c>
      <c r="B19625">
        <v>396</v>
      </c>
      <c r="C19625" s="3" t="str">
        <f>HYPERLINK("http://www.uniprot.org/uniprot/K7MC04","tr|K7MC04|K7MC04_SOYBN")</f>
        <v>tr|K7MC04|K7MC04_SOYBN</v>
      </c>
      <c r="D19625" t="s">
        <v>28</v>
      </c>
      <c r="E19625">
        <v>82.11</v>
      </c>
      <c r="F19625">
        <v>123</v>
      </c>
      <c r="G19625">
        <v>22</v>
      </c>
      <c r="H19625">
        <v>0</v>
      </c>
      <c r="I19625">
        <v>1</v>
      </c>
      <c r="J19625">
        <v>369</v>
      </c>
      <c r="K19625">
        <v>1</v>
      </c>
      <c r="L19625">
        <v>1</v>
      </c>
      <c r="M19625">
        <v>123</v>
      </c>
      <c r="N19625" t="s">
        <v>18</v>
      </c>
      <c r="O19625" s="1">
        <v>1.8103799999999999E-55</v>
      </c>
      <c r="P19625">
        <v>560</v>
      </c>
    </row>
    <row r="19626" spans="1:16" x14ac:dyDescent="0.25">
      <c r="A19626" t="s">
        <v>29028</v>
      </c>
      <c r="B19626">
        <v>981</v>
      </c>
      <c r="C19626" s="3" t="str">
        <f>HYPERLINK("http://www.uniprot.org/uniprot/I1J582","tr|I1J582|I1J582_SOYBN")</f>
        <v>tr|I1J582|I1J582_SOYBN</v>
      </c>
      <c r="D19626" t="s">
        <v>1477</v>
      </c>
      <c r="E19626">
        <v>92.63</v>
      </c>
      <c r="F19626">
        <v>326</v>
      </c>
      <c r="G19626">
        <v>24</v>
      </c>
      <c r="H19626">
        <v>0</v>
      </c>
      <c r="I19626">
        <v>1</v>
      </c>
      <c r="J19626">
        <v>978</v>
      </c>
      <c r="K19626">
        <v>1</v>
      </c>
      <c r="L19626">
        <v>1</v>
      </c>
      <c r="M19626">
        <v>326</v>
      </c>
      <c r="N19626" t="s">
        <v>18</v>
      </c>
      <c r="O19626" s="1">
        <v>2.0701E-179</v>
      </c>
      <c r="P19626">
        <v>1634</v>
      </c>
    </row>
    <row r="19627" spans="1:16" x14ac:dyDescent="0.25">
      <c r="A19627" t="s">
        <v>29029</v>
      </c>
      <c r="B19627">
        <v>864</v>
      </c>
      <c r="C19627" s="3" t="str">
        <f>HYPERLINK("http://www.uniprot.org/uniprot/G7KDX2","tr|G7KDX2|G7KDX2_MEDTR")</f>
        <v>tr|G7KDX2|G7KDX2_MEDTR</v>
      </c>
      <c r="D19627" t="s">
        <v>29030</v>
      </c>
      <c r="E19627">
        <v>78.739999999999995</v>
      </c>
      <c r="F19627">
        <v>287</v>
      </c>
      <c r="G19627">
        <v>61</v>
      </c>
      <c r="H19627">
        <v>0</v>
      </c>
      <c r="I19627">
        <v>1</v>
      </c>
      <c r="J19627">
        <v>861</v>
      </c>
      <c r="K19627">
        <v>1</v>
      </c>
      <c r="L19627">
        <v>1</v>
      </c>
      <c r="M19627">
        <v>287</v>
      </c>
      <c r="N19627" t="s">
        <v>18</v>
      </c>
      <c r="O19627" s="1">
        <v>3.1575799999999998E-122</v>
      </c>
      <c r="P19627">
        <v>1140</v>
      </c>
    </row>
    <row r="19628" spans="1:16" x14ac:dyDescent="0.25">
      <c r="A19628" t="s">
        <v>29031</v>
      </c>
      <c r="B19628">
        <v>1311</v>
      </c>
      <c r="C19628" s="3" t="str">
        <f>HYPERLINK("http://www.uniprot.org/uniprot/G7KZP6","tr|G7KZP6|G7KZP6_MEDTR")</f>
        <v>tr|G7KZP6|G7KZP6_MEDTR</v>
      </c>
      <c r="D19628" t="s">
        <v>29032</v>
      </c>
      <c r="E19628">
        <v>82.26</v>
      </c>
      <c r="F19628">
        <v>468</v>
      </c>
      <c r="G19628">
        <v>83</v>
      </c>
      <c r="H19628">
        <v>33</v>
      </c>
      <c r="I19628">
        <v>4</v>
      </c>
      <c r="J19628">
        <v>1308</v>
      </c>
      <c r="K19628">
        <v>1</v>
      </c>
      <c r="L19628">
        <v>3</v>
      </c>
      <c r="M19628">
        <v>470</v>
      </c>
      <c r="N19628" t="s">
        <v>18</v>
      </c>
      <c r="O19628">
        <v>0</v>
      </c>
      <c r="P19628">
        <v>2015</v>
      </c>
    </row>
    <row r="19629" spans="1:16" x14ac:dyDescent="0.25">
      <c r="A19629" t="s">
        <v>29033</v>
      </c>
      <c r="B19629">
        <v>573</v>
      </c>
      <c r="C19629" s="3" t="str">
        <f>HYPERLINK("http://www.uniprot.org/uniprot/G7KT72","tr|G7KT72|G7KT72_MEDTR")</f>
        <v>tr|G7KT72|G7KT72_MEDTR</v>
      </c>
      <c r="D19629" t="s">
        <v>29034</v>
      </c>
      <c r="E19629">
        <v>56.63</v>
      </c>
      <c r="F19629">
        <v>196</v>
      </c>
      <c r="G19629">
        <v>85</v>
      </c>
      <c r="H19629">
        <v>6</v>
      </c>
      <c r="I19629">
        <v>1</v>
      </c>
      <c r="J19629">
        <v>570</v>
      </c>
      <c r="K19629">
        <v>1</v>
      </c>
      <c r="L19629">
        <v>1</v>
      </c>
      <c r="M19629">
        <v>183</v>
      </c>
      <c r="N19629" t="s">
        <v>18</v>
      </c>
      <c r="O19629" s="1">
        <v>1.3936899999999999E-41</v>
      </c>
      <c r="P19629">
        <v>441</v>
      </c>
    </row>
    <row r="19630" spans="1:16" x14ac:dyDescent="0.25">
      <c r="A19630" t="s">
        <v>29035</v>
      </c>
      <c r="B19630">
        <v>165</v>
      </c>
      <c r="C19630" s="3" t="str">
        <f>HYPERLINK("http://www.uniprot.org/uniprot/M1CCW5","tr|M1CCW5|M1CCW5_SOLTU")</f>
        <v>tr|M1CCW5|M1CCW5_SOLTU</v>
      </c>
      <c r="D19630" t="s">
        <v>29036</v>
      </c>
      <c r="E19630">
        <v>86.79</v>
      </c>
      <c r="F19630">
        <v>53</v>
      </c>
      <c r="G19630">
        <v>7</v>
      </c>
      <c r="H19630">
        <v>0</v>
      </c>
      <c r="I19630">
        <v>1</v>
      </c>
      <c r="J19630">
        <v>159</v>
      </c>
      <c r="K19630">
        <v>1</v>
      </c>
      <c r="L19630">
        <v>1</v>
      </c>
      <c r="M19630">
        <v>53</v>
      </c>
      <c r="N19630" t="s">
        <v>18</v>
      </c>
      <c r="O19630" s="1">
        <v>1.5677800000000001E-19</v>
      </c>
      <c r="P19630">
        <v>250</v>
      </c>
    </row>
    <row r="19631" spans="1:16" x14ac:dyDescent="0.25">
      <c r="A19631" t="s">
        <v>29037</v>
      </c>
      <c r="B19631">
        <v>4941</v>
      </c>
      <c r="C19631" s="3" t="str">
        <f>HYPERLINK("http://www.uniprot.org/uniprot/K7N3K0","tr|K7N3K0|K7N3K0_SOYBN")</f>
        <v>tr|K7N3K0|K7N3K0_SOYBN</v>
      </c>
      <c r="D19631" t="s">
        <v>28</v>
      </c>
      <c r="E19631">
        <v>82.93</v>
      </c>
      <c r="F19631">
        <v>1658</v>
      </c>
      <c r="G19631">
        <v>283</v>
      </c>
      <c r="H19631">
        <v>16</v>
      </c>
      <c r="I19631">
        <v>10</v>
      </c>
      <c r="J19631">
        <v>4935</v>
      </c>
      <c r="K19631">
        <v>1</v>
      </c>
      <c r="L19631">
        <v>5</v>
      </c>
      <c r="M19631">
        <v>1658</v>
      </c>
      <c r="N19631" t="s">
        <v>18</v>
      </c>
      <c r="O19631">
        <v>0</v>
      </c>
      <c r="P19631">
        <v>7193</v>
      </c>
    </row>
    <row r="19632" spans="1:16" x14ac:dyDescent="0.25">
      <c r="A19632" t="s">
        <v>29038</v>
      </c>
      <c r="B19632">
        <v>1989</v>
      </c>
      <c r="C19632" s="3" t="str">
        <f>HYPERLINK("http://www.uniprot.org/uniprot/G7IB73","tr|G7IB73|G7IB73_MEDTR")</f>
        <v>tr|G7IB73|G7IB73_MEDTR</v>
      </c>
      <c r="D19632" t="s">
        <v>29039</v>
      </c>
      <c r="E19632">
        <v>73.69</v>
      </c>
      <c r="F19632">
        <v>669</v>
      </c>
      <c r="G19632">
        <v>176</v>
      </c>
      <c r="H19632">
        <v>7</v>
      </c>
      <c r="I19632">
        <v>1</v>
      </c>
      <c r="J19632">
        <v>1986</v>
      </c>
      <c r="K19632">
        <v>1</v>
      </c>
      <c r="L19632">
        <v>102</v>
      </c>
      <c r="M19632">
        <v>754</v>
      </c>
      <c r="N19632" t="s">
        <v>18</v>
      </c>
      <c r="O19632">
        <v>0</v>
      </c>
      <c r="P19632">
        <v>2313</v>
      </c>
    </row>
    <row r="19633" spans="1:16" x14ac:dyDescent="0.25">
      <c r="A19633" t="s">
        <v>29040</v>
      </c>
      <c r="B19633">
        <v>1848</v>
      </c>
      <c r="C19633" s="3" t="str">
        <f>HYPERLINK("http://www.uniprot.org/uniprot/G7LBF4","tr|G7LBF4|G7LBF4_MEDTR")</f>
        <v>tr|G7LBF4|G7LBF4_MEDTR</v>
      </c>
      <c r="D19633" t="s">
        <v>2993</v>
      </c>
      <c r="E19633">
        <v>86.54</v>
      </c>
      <c r="F19633">
        <v>617</v>
      </c>
      <c r="G19633">
        <v>83</v>
      </c>
      <c r="H19633">
        <v>2</v>
      </c>
      <c r="I19633">
        <v>1</v>
      </c>
      <c r="J19633">
        <v>1845</v>
      </c>
      <c r="K19633">
        <v>1</v>
      </c>
      <c r="L19633">
        <v>1</v>
      </c>
      <c r="M19633">
        <v>616</v>
      </c>
      <c r="N19633" t="s">
        <v>18</v>
      </c>
      <c r="O19633">
        <v>0</v>
      </c>
      <c r="P19633">
        <v>2738</v>
      </c>
    </row>
    <row r="19634" spans="1:16" x14ac:dyDescent="0.25">
      <c r="A19634" t="s">
        <v>29041</v>
      </c>
      <c r="B19634">
        <v>543</v>
      </c>
      <c r="C19634" s="3" t="str">
        <f>HYPERLINK("http://www.uniprot.org/uniprot/A2Q2T1","tr|A2Q2T1|A2Q2T1_MEDTR")</f>
        <v>tr|A2Q2T1|A2Q2T1_MEDTR</v>
      </c>
      <c r="D19634" t="s">
        <v>337</v>
      </c>
      <c r="E19634">
        <v>86.47</v>
      </c>
      <c r="F19634">
        <v>170</v>
      </c>
      <c r="G19634">
        <v>23</v>
      </c>
      <c r="H19634">
        <v>2</v>
      </c>
      <c r="I19634">
        <v>1</v>
      </c>
      <c r="J19634">
        <v>504</v>
      </c>
      <c r="K19634">
        <v>1</v>
      </c>
      <c r="L19634">
        <v>308</v>
      </c>
      <c r="M19634">
        <v>477</v>
      </c>
      <c r="N19634" t="s">
        <v>18</v>
      </c>
      <c r="O19634" s="1">
        <v>5.0188300000000003E-77</v>
      </c>
      <c r="P19634">
        <v>746</v>
      </c>
    </row>
    <row r="19635" spans="1:16" x14ac:dyDescent="0.25">
      <c r="A19635" t="s">
        <v>29042</v>
      </c>
      <c r="B19635">
        <v>2109</v>
      </c>
      <c r="C19635" s="3" t="str">
        <f>HYPERLINK("http://www.uniprot.org/uniprot/G7J4L5","tr|G7J4L5|G7J4L5_MEDTR")</f>
        <v>tr|G7J4L5|G7J4L5_MEDTR</v>
      </c>
      <c r="D19635" t="s">
        <v>29043</v>
      </c>
      <c r="E19635">
        <v>79.5</v>
      </c>
      <c r="F19635">
        <v>722</v>
      </c>
      <c r="G19635">
        <v>148</v>
      </c>
      <c r="H19635">
        <v>23</v>
      </c>
      <c r="I19635">
        <v>10</v>
      </c>
      <c r="J19635">
        <v>2106</v>
      </c>
      <c r="K19635">
        <v>1</v>
      </c>
      <c r="L19635">
        <v>5</v>
      </c>
      <c r="M19635">
        <v>726</v>
      </c>
      <c r="N19635" t="s">
        <v>18</v>
      </c>
      <c r="O19635">
        <v>0</v>
      </c>
      <c r="P19635">
        <v>3107</v>
      </c>
    </row>
    <row r="19636" spans="1:16" x14ac:dyDescent="0.25">
      <c r="A19636" t="s">
        <v>29044</v>
      </c>
      <c r="B19636">
        <v>3216</v>
      </c>
      <c r="C19636" s="3" t="str">
        <f>HYPERLINK("http://www.uniprot.org/uniprot/G7IXU3","tr|G7IXU3|G7IXU3_MEDTR")</f>
        <v>tr|G7IXU3|G7IXU3_MEDTR</v>
      </c>
      <c r="D19636" t="s">
        <v>29009</v>
      </c>
      <c r="E19636">
        <v>83.94</v>
      </c>
      <c r="F19636">
        <v>1071</v>
      </c>
      <c r="G19636">
        <v>172</v>
      </c>
      <c r="H19636">
        <v>0</v>
      </c>
      <c r="I19636">
        <v>1</v>
      </c>
      <c r="J19636">
        <v>3213</v>
      </c>
      <c r="K19636">
        <v>1</v>
      </c>
      <c r="L19636">
        <v>68</v>
      </c>
      <c r="M19636">
        <v>1123</v>
      </c>
      <c r="N19636" t="s">
        <v>18</v>
      </c>
      <c r="O19636">
        <v>0</v>
      </c>
      <c r="P19636">
        <v>4533</v>
      </c>
    </row>
    <row r="19637" spans="1:16" x14ac:dyDescent="0.25">
      <c r="A19637" t="s">
        <v>29045</v>
      </c>
      <c r="B19637">
        <v>1437</v>
      </c>
      <c r="C19637" s="3" t="str">
        <f>HYPERLINK("http://www.uniprot.org/uniprot/I1KRL4","tr|I1KRL4|I1KRL4_SOYBN")</f>
        <v>tr|I1KRL4|I1KRL4_SOYBN</v>
      </c>
      <c r="D19637" t="s">
        <v>117</v>
      </c>
      <c r="E19637">
        <v>74.73</v>
      </c>
      <c r="F19637">
        <v>479</v>
      </c>
      <c r="G19637">
        <v>121</v>
      </c>
      <c r="H19637">
        <v>24</v>
      </c>
      <c r="I19637">
        <v>64</v>
      </c>
      <c r="J19637">
        <v>1428</v>
      </c>
      <c r="K19637">
        <v>1</v>
      </c>
      <c r="L19637">
        <v>22</v>
      </c>
      <c r="M19637">
        <v>500</v>
      </c>
      <c r="N19637" t="s">
        <v>18</v>
      </c>
      <c r="O19637">
        <v>0</v>
      </c>
      <c r="P19637">
        <v>1867</v>
      </c>
    </row>
    <row r="19638" spans="1:16" x14ac:dyDescent="0.25">
      <c r="A19638" t="s">
        <v>29046</v>
      </c>
      <c r="B19638">
        <v>1086</v>
      </c>
      <c r="C19638" s="3" t="str">
        <f>HYPERLINK("http://www.uniprot.org/uniprot/I1KSL2","tr|I1KSL2|I1KSL2_SOYBN")</f>
        <v>tr|I1KSL2|I1KSL2_SOYBN</v>
      </c>
      <c r="D19638" t="s">
        <v>71</v>
      </c>
      <c r="E19638">
        <v>86.51</v>
      </c>
      <c r="F19638">
        <v>356</v>
      </c>
      <c r="G19638">
        <v>48</v>
      </c>
      <c r="H19638">
        <v>0</v>
      </c>
      <c r="I19638">
        <v>16</v>
      </c>
      <c r="J19638">
        <v>1083</v>
      </c>
      <c r="K19638">
        <v>1</v>
      </c>
      <c r="L19638">
        <v>3</v>
      </c>
      <c r="M19638">
        <v>358</v>
      </c>
      <c r="N19638" t="s">
        <v>18</v>
      </c>
      <c r="O19638" s="1">
        <v>2.8553800000000001E-180</v>
      </c>
      <c r="P19638">
        <v>1642</v>
      </c>
    </row>
    <row r="19639" spans="1:16" x14ac:dyDescent="0.25">
      <c r="A19639" t="s">
        <v>29047</v>
      </c>
      <c r="B19639">
        <v>858</v>
      </c>
      <c r="C19639" s="3" t="str">
        <f>HYPERLINK("http://www.uniprot.org/uniprot/G7JRH3","tr|G7JRH3|G7JRH3_MEDTR")</f>
        <v>tr|G7JRH3|G7JRH3_MEDTR</v>
      </c>
      <c r="D19639" t="s">
        <v>29048</v>
      </c>
      <c r="E19639">
        <v>77.540000000000006</v>
      </c>
      <c r="F19639">
        <v>285</v>
      </c>
      <c r="G19639">
        <v>64</v>
      </c>
      <c r="H19639">
        <v>0</v>
      </c>
      <c r="I19639">
        <v>1</v>
      </c>
      <c r="J19639">
        <v>855</v>
      </c>
      <c r="K19639">
        <v>1</v>
      </c>
      <c r="L19639">
        <v>1</v>
      </c>
      <c r="M19639">
        <v>285</v>
      </c>
      <c r="N19639" t="s">
        <v>18</v>
      </c>
      <c r="O19639" s="1">
        <v>9.3534400000000001E-127</v>
      </c>
      <c r="P19639">
        <v>1179</v>
      </c>
    </row>
    <row r="19640" spans="1:16" x14ac:dyDescent="0.25">
      <c r="A19640" t="s">
        <v>29049</v>
      </c>
      <c r="B19640">
        <v>1377</v>
      </c>
      <c r="C19640" s="3" t="str">
        <f>HYPERLINK("http://www.uniprot.org/uniprot/G7J419","tr|G7J419|G7J419_MEDTR")</f>
        <v>tr|G7J419|G7J419_MEDTR</v>
      </c>
      <c r="D19640" t="s">
        <v>29050</v>
      </c>
      <c r="E19640">
        <v>73.959999999999994</v>
      </c>
      <c r="F19640">
        <v>457</v>
      </c>
      <c r="G19640">
        <v>119</v>
      </c>
      <c r="H19640">
        <v>15</v>
      </c>
      <c r="I19640">
        <v>49</v>
      </c>
      <c r="J19640">
        <v>1374</v>
      </c>
      <c r="K19640">
        <v>1</v>
      </c>
      <c r="L19640">
        <v>336</v>
      </c>
      <c r="M19640">
        <v>785</v>
      </c>
      <c r="N19640" t="s">
        <v>18</v>
      </c>
      <c r="O19640" s="1">
        <v>4.4987999999999999E-179</v>
      </c>
      <c r="P19640">
        <v>1633</v>
      </c>
    </row>
    <row r="19641" spans="1:16" x14ac:dyDescent="0.25">
      <c r="A19641" t="s">
        <v>29051</v>
      </c>
      <c r="B19641">
        <v>528</v>
      </c>
      <c r="C19641" s="3" t="str">
        <f>HYPERLINK("http://www.uniprot.org/uniprot/G7JD28","tr|G7JD28|G7JD28_MEDTR")</f>
        <v>tr|G7JD28|G7JD28_MEDTR</v>
      </c>
      <c r="D19641" t="s">
        <v>29052</v>
      </c>
      <c r="E19641">
        <v>73.98</v>
      </c>
      <c r="F19641">
        <v>173</v>
      </c>
      <c r="G19641">
        <v>45</v>
      </c>
      <c r="H19641">
        <v>2</v>
      </c>
      <c r="I19641">
        <v>13</v>
      </c>
      <c r="J19641">
        <v>525</v>
      </c>
      <c r="K19641">
        <v>1</v>
      </c>
      <c r="L19641">
        <v>1</v>
      </c>
      <c r="M19641">
        <v>173</v>
      </c>
      <c r="N19641" t="s">
        <v>18</v>
      </c>
      <c r="O19641" s="1">
        <v>5.9588900000000001E-75</v>
      </c>
      <c r="P19641">
        <v>728</v>
      </c>
    </row>
    <row r="19642" spans="1:16" x14ac:dyDescent="0.25">
      <c r="A19642" t="s">
        <v>29053</v>
      </c>
      <c r="B19642">
        <v>1185</v>
      </c>
      <c r="C19642" s="3" t="str">
        <f>HYPERLINK("http://www.uniprot.org/uniprot/I1JMH3","tr|I1JMH3|I1JMH3_SOYBN")</f>
        <v>tr|I1JMH3|I1JMH3_SOYBN</v>
      </c>
      <c r="D19642" t="s">
        <v>117</v>
      </c>
      <c r="E19642">
        <v>94.23</v>
      </c>
      <c r="F19642">
        <v>347</v>
      </c>
      <c r="G19642">
        <v>20</v>
      </c>
      <c r="H19642">
        <v>3</v>
      </c>
      <c r="I19642">
        <v>151</v>
      </c>
      <c r="J19642">
        <v>1182</v>
      </c>
      <c r="K19642">
        <v>1</v>
      </c>
      <c r="L19642">
        <v>58</v>
      </c>
      <c r="M19642">
        <v>404</v>
      </c>
      <c r="N19642" t="s">
        <v>18</v>
      </c>
      <c r="O19642">
        <v>0</v>
      </c>
      <c r="P19642">
        <v>1673</v>
      </c>
    </row>
    <row r="19643" spans="1:16" x14ac:dyDescent="0.25">
      <c r="A19643" t="s">
        <v>29054</v>
      </c>
      <c r="B19643">
        <v>843</v>
      </c>
      <c r="C19643" s="3" t="str">
        <f>HYPERLINK("http://www.uniprot.org/uniprot/G7JNR9","tr|G7JNR9|G7JNR9_MEDTR")</f>
        <v>tr|G7JNR9|G7JNR9_MEDTR</v>
      </c>
      <c r="D19643" t="s">
        <v>11007</v>
      </c>
      <c r="E19643">
        <v>62.71</v>
      </c>
      <c r="F19643">
        <v>287</v>
      </c>
      <c r="G19643">
        <v>107</v>
      </c>
      <c r="H19643">
        <v>7</v>
      </c>
      <c r="I19643">
        <v>1</v>
      </c>
      <c r="J19643">
        <v>840</v>
      </c>
      <c r="K19643">
        <v>1</v>
      </c>
      <c r="L19643">
        <v>1</v>
      </c>
      <c r="M19643">
        <v>277</v>
      </c>
      <c r="N19643" t="s">
        <v>18</v>
      </c>
      <c r="O19643" s="1">
        <v>3.7064700000000001E-88</v>
      </c>
      <c r="P19643">
        <v>846</v>
      </c>
    </row>
    <row r="19644" spans="1:16" x14ac:dyDescent="0.25">
      <c r="A19644" t="s">
        <v>29055</v>
      </c>
      <c r="B19644">
        <v>1233</v>
      </c>
      <c r="C19644" s="3" t="str">
        <f>HYPERLINK("http://www.uniprot.org/uniprot/G7K6N7","tr|G7K6N7|G7K6N7_MEDTR")</f>
        <v>tr|G7K6N7|G7K6N7_MEDTR</v>
      </c>
      <c r="D19644" t="s">
        <v>29056</v>
      </c>
      <c r="E19644">
        <v>70.540000000000006</v>
      </c>
      <c r="F19644">
        <v>421</v>
      </c>
      <c r="G19644">
        <v>124</v>
      </c>
      <c r="H19644">
        <v>11</v>
      </c>
      <c r="I19644">
        <v>1</v>
      </c>
      <c r="J19644">
        <v>1230</v>
      </c>
      <c r="K19644">
        <v>1</v>
      </c>
      <c r="L19644">
        <v>1</v>
      </c>
      <c r="M19644">
        <v>404</v>
      </c>
      <c r="N19644" t="s">
        <v>18</v>
      </c>
      <c r="O19644" s="1">
        <v>3.5048399999999997E-148</v>
      </c>
      <c r="P19644">
        <v>1366</v>
      </c>
    </row>
    <row r="19645" spans="1:16" x14ac:dyDescent="0.25">
      <c r="A19645" t="s">
        <v>29057</v>
      </c>
      <c r="B19645">
        <v>2652</v>
      </c>
      <c r="C19645" s="3" t="str">
        <f>HYPERLINK("http://www.uniprot.org/uniprot/I1MM19","tr|I1MM19|I1MM19_SOYBN")</f>
        <v>tr|I1MM19|I1MM19_SOYBN</v>
      </c>
      <c r="D19645" t="s">
        <v>71</v>
      </c>
      <c r="E19645">
        <v>69.260000000000005</v>
      </c>
      <c r="F19645">
        <v>885</v>
      </c>
      <c r="G19645">
        <v>272</v>
      </c>
      <c r="H19645">
        <v>2</v>
      </c>
      <c r="I19645">
        <v>1</v>
      </c>
      <c r="J19645">
        <v>2649</v>
      </c>
      <c r="K19645">
        <v>1</v>
      </c>
      <c r="L19645">
        <v>127</v>
      </c>
      <c r="M19645">
        <v>1009</v>
      </c>
      <c r="N19645" t="s">
        <v>18</v>
      </c>
      <c r="O19645">
        <v>0</v>
      </c>
      <c r="P19645">
        <v>3148</v>
      </c>
    </row>
    <row r="19646" spans="1:16" x14ac:dyDescent="0.25">
      <c r="A19646" t="s">
        <v>29058</v>
      </c>
      <c r="B19646">
        <v>1350</v>
      </c>
      <c r="C19646" s="3" t="str">
        <f>HYPERLINK("http://www.uniprot.org/uniprot/G7JDL9","tr|G7JDL9|G7JDL9_MEDTR")</f>
        <v>tr|G7JDL9|G7JDL9_MEDTR</v>
      </c>
      <c r="D19646" t="s">
        <v>242</v>
      </c>
      <c r="E19646">
        <v>29.92</v>
      </c>
      <c r="F19646">
        <v>264</v>
      </c>
      <c r="G19646">
        <v>185</v>
      </c>
      <c r="H19646">
        <v>19</v>
      </c>
      <c r="I19646">
        <v>175</v>
      </c>
      <c r="J19646">
        <v>909</v>
      </c>
      <c r="K19646">
        <v>1</v>
      </c>
      <c r="L19646">
        <v>25</v>
      </c>
      <c r="M19646">
        <v>277</v>
      </c>
      <c r="N19646" t="s">
        <v>18</v>
      </c>
      <c r="O19646" s="1">
        <v>4.2726999999999999E-25</v>
      </c>
      <c r="P19646">
        <v>305</v>
      </c>
    </row>
    <row r="19647" spans="1:16" x14ac:dyDescent="0.25">
      <c r="A19647" t="s">
        <v>29059</v>
      </c>
      <c r="B19647">
        <v>807</v>
      </c>
      <c r="C19647" s="3" t="str">
        <f>HYPERLINK("http://www.uniprot.org/uniprot/G7KY83","tr|G7KY83|G7KY83_MEDTR")</f>
        <v>tr|G7KY83|G7KY83_MEDTR</v>
      </c>
      <c r="D19647" t="s">
        <v>1744</v>
      </c>
      <c r="E19647">
        <v>50.44</v>
      </c>
      <c r="F19647">
        <v>113</v>
      </c>
      <c r="G19647">
        <v>56</v>
      </c>
      <c r="H19647">
        <v>3</v>
      </c>
      <c r="I19647">
        <v>355</v>
      </c>
      <c r="J19647">
        <v>684</v>
      </c>
      <c r="K19647">
        <v>1</v>
      </c>
      <c r="L19647">
        <v>449</v>
      </c>
      <c r="M19647">
        <v>561</v>
      </c>
      <c r="N19647" t="s">
        <v>18</v>
      </c>
      <c r="O19647" s="1">
        <v>1.85625E-17</v>
      </c>
      <c r="P19647">
        <v>236</v>
      </c>
    </row>
    <row r="19648" spans="1:16" x14ac:dyDescent="0.25">
      <c r="A19648" t="s">
        <v>29060</v>
      </c>
      <c r="B19648">
        <v>894</v>
      </c>
      <c r="C19648" s="3" t="str">
        <f>HYPERLINK("http://www.uniprot.org/uniprot/K7M378","tr|K7M378|K7M378_SOYBN")</f>
        <v>tr|K7M378|K7M378_SOYBN</v>
      </c>
      <c r="D19648" t="s">
        <v>28</v>
      </c>
      <c r="E19648">
        <v>65.5</v>
      </c>
      <c r="F19648">
        <v>345</v>
      </c>
      <c r="G19648">
        <v>119</v>
      </c>
      <c r="H19648">
        <v>49</v>
      </c>
      <c r="I19648">
        <v>1</v>
      </c>
      <c r="J19648">
        <v>888</v>
      </c>
      <c r="K19648">
        <v>1</v>
      </c>
      <c r="L19648">
        <v>1</v>
      </c>
      <c r="M19648">
        <v>344</v>
      </c>
      <c r="N19648" t="s">
        <v>18</v>
      </c>
      <c r="O19648" s="1">
        <v>4.4103100000000002E-122</v>
      </c>
      <c r="P19648">
        <v>1139</v>
      </c>
    </row>
    <row r="19649" spans="1:16" x14ac:dyDescent="0.25">
      <c r="A19649" t="s">
        <v>29061</v>
      </c>
      <c r="B19649">
        <v>2778</v>
      </c>
      <c r="C19649" s="3" t="str">
        <f>HYPERLINK("http://www.uniprot.org/uniprot/G7IH71","tr|G7IH71|G7IH71_MEDTR")</f>
        <v>tr|G7IH71|G7IH71_MEDTR</v>
      </c>
      <c r="D19649" t="s">
        <v>29062</v>
      </c>
      <c r="E19649">
        <v>88.84</v>
      </c>
      <c r="F19649">
        <v>959</v>
      </c>
      <c r="G19649">
        <v>107</v>
      </c>
      <c r="H19649">
        <v>34</v>
      </c>
      <c r="I19649">
        <v>1</v>
      </c>
      <c r="J19649">
        <v>2775</v>
      </c>
      <c r="K19649">
        <v>1</v>
      </c>
      <c r="L19649">
        <v>8</v>
      </c>
      <c r="M19649">
        <v>966</v>
      </c>
      <c r="N19649" t="s">
        <v>18</v>
      </c>
      <c r="O19649">
        <v>0</v>
      </c>
      <c r="P19649">
        <v>4379</v>
      </c>
    </row>
    <row r="19650" spans="1:16" x14ac:dyDescent="0.25">
      <c r="A19650" t="s">
        <v>29063</v>
      </c>
      <c r="B19650">
        <v>1521</v>
      </c>
      <c r="C19650" s="3" t="str">
        <f>HYPERLINK("http://www.uniprot.org/uniprot/Q2HRN6","tr|Q2HRN6|Q2HRN6_MEDTR")</f>
        <v>tr|Q2HRN6|Q2HRN6_MEDTR</v>
      </c>
      <c r="D19650" t="s">
        <v>29064</v>
      </c>
      <c r="E19650">
        <v>65.760000000000005</v>
      </c>
      <c r="F19650">
        <v>517</v>
      </c>
      <c r="G19650">
        <v>177</v>
      </c>
      <c r="H19650">
        <v>11</v>
      </c>
      <c r="I19650">
        <v>1</v>
      </c>
      <c r="J19650">
        <v>1518</v>
      </c>
      <c r="K19650">
        <v>1</v>
      </c>
      <c r="L19650">
        <v>1</v>
      </c>
      <c r="M19650">
        <v>514</v>
      </c>
      <c r="N19650" t="s">
        <v>18</v>
      </c>
      <c r="O19650">
        <v>0</v>
      </c>
      <c r="P19650">
        <v>1736</v>
      </c>
    </row>
    <row r="19651" spans="1:16" x14ac:dyDescent="0.25">
      <c r="A19651" t="s">
        <v>29065</v>
      </c>
      <c r="B19651">
        <v>1536</v>
      </c>
      <c r="C19651" s="3" t="str">
        <f>HYPERLINK("http://www.uniprot.org/uniprot/I1K1M0","tr|I1K1M0|I1K1M0_SOYBN")</f>
        <v>tr|I1K1M0|I1K1M0_SOYBN</v>
      </c>
      <c r="D19651" t="s">
        <v>99</v>
      </c>
      <c r="E19651">
        <v>68.040000000000006</v>
      </c>
      <c r="F19651">
        <v>482</v>
      </c>
      <c r="G19651">
        <v>154</v>
      </c>
      <c r="H19651">
        <v>1</v>
      </c>
      <c r="I19651">
        <v>91</v>
      </c>
      <c r="J19651">
        <v>1533</v>
      </c>
      <c r="K19651">
        <v>1</v>
      </c>
      <c r="L19651">
        <v>28</v>
      </c>
      <c r="M19651">
        <v>500</v>
      </c>
      <c r="N19651" t="s">
        <v>18</v>
      </c>
      <c r="O19651">
        <v>0</v>
      </c>
      <c r="P19651">
        <v>1729</v>
      </c>
    </row>
    <row r="19652" spans="1:16" x14ac:dyDescent="0.25">
      <c r="A19652" t="s">
        <v>29066</v>
      </c>
      <c r="B19652">
        <v>1206</v>
      </c>
      <c r="C19652" s="3" t="str">
        <f>HYPERLINK("http://www.uniprot.org/uniprot/A2Q601","tr|A2Q601|A2Q601_MEDTR")</f>
        <v>tr|A2Q601|A2Q601_MEDTR</v>
      </c>
      <c r="D19652" t="s">
        <v>29067</v>
      </c>
      <c r="E19652">
        <v>78.83</v>
      </c>
      <c r="F19652">
        <v>430</v>
      </c>
      <c r="G19652">
        <v>91</v>
      </c>
      <c r="H19652">
        <v>33</v>
      </c>
      <c r="I19652">
        <v>13</v>
      </c>
      <c r="J19652">
        <v>1203</v>
      </c>
      <c r="K19652">
        <v>1</v>
      </c>
      <c r="L19652">
        <v>66</v>
      </c>
      <c r="M19652">
        <v>495</v>
      </c>
      <c r="N19652" t="s">
        <v>18</v>
      </c>
      <c r="O19652">
        <v>0</v>
      </c>
      <c r="P19652">
        <v>1709</v>
      </c>
    </row>
    <row r="19653" spans="1:16" x14ac:dyDescent="0.25">
      <c r="A19653" t="s">
        <v>29068</v>
      </c>
      <c r="B19653">
        <v>192</v>
      </c>
      <c r="C19653" s="3" t="str">
        <f>HYPERLINK("http://www.uniprot.org/uniprot/I1J6X9","tr|I1J6X9|I1J6X9_SOYBN")</f>
        <v>tr|I1J6X9|I1J6X9_SOYBN</v>
      </c>
      <c r="D19653" t="s">
        <v>28</v>
      </c>
      <c r="E19653">
        <v>93.33</v>
      </c>
      <c r="F19653">
        <v>60</v>
      </c>
      <c r="G19653">
        <v>4</v>
      </c>
      <c r="H19653">
        <v>0</v>
      </c>
      <c r="I19653">
        <v>1</v>
      </c>
      <c r="J19653">
        <v>180</v>
      </c>
      <c r="K19653">
        <v>1</v>
      </c>
      <c r="L19653">
        <v>1</v>
      </c>
      <c r="M19653">
        <v>60</v>
      </c>
      <c r="N19653" t="s">
        <v>18</v>
      </c>
      <c r="O19653" s="1">
        <v>1.3818599999999999E-23</v>
      </c>
      <c r="P19653">
        <v>285</v>
      </c>
    </row>
    <row r="19654" spans="1:16" x14ac:dyDescent="0.25">
      <c r="A19654" t="s">
        <v>29069</v>
      </c>
      <c r="B19654">
        <v>1302</v>
      </c>
      <c r="C19654" s="3" t="str">
        <f>HYPERLINK("http://www.uniprot.org/uniprot/G7KMT6","tr|G7KMT6|G7KMT6_MEDTR")</f>
        <v>tr|G7KMT6|G7KMT6_MEDTR</v>
      </c>
      <c r="D19654" t="s">
        <v>29070</v>
      </c>
      <c r="E19654">
        <v>25</v>
      </c>
      <c r="F19654">
        <v>236</v>
      </c>
      <c r="G19654">
        <v>177</v>
      </c>
      <c r="H19654">
        <v>21</v>
      </c>
      <c r="I19654">
        <v>286</v>
      </c>
      <c r="J19654">
        <v>930</v>
      </c>
      <c r="K19654">
        <v>1</v>
      </c>
      <c r="L19654">
        <v>316</v>
      </c>
      <c r="M19654">
        <v>551</v>
      </c>
      <c r="N19654" t="s">
        <v>18</v>
      </c>
      <c r="O19654" s="1">
        <v>6.4888899999999995E-7</v>
      </c>
      <c r="P19654">
        <v>148</v>
      </c>
    </row>
    <row r="19655" spans="1:16" x14ac:dyDescent="0.25">
      <c r="A19655" t="s">
        <v>29071</v>
      </c>
      <c r="B19655">
        <v>618</v>
      </c>
      <c r="C19655" s="3" t="str">
        <f>HYPERLINK("http://www.uniprot.org/uniprot/C6T0D5","tr|C6T0D5|C6T0D5_SOYBN")</f>
        <v>tr|C6T0D5|C6T0D5_SOYBN</v>
      </c>
      <c r="D19655" t="s">
        <v>210</v>
      </c>
      <c r="E19655">
        <v>89.75</v>
      </c>
      <c r="F19655">
        <v>205</v>
      </c>
      <c r="G19655">
        <v>21</v>
      </c>
      <c r="H19655">
        <v>0</v>
      </c>
      <c r="I19655">
        <v>1</v>
      </c>
      <c r="J19655">
        <v>615</v>
      </c>
      <c r="K19655">
        <v>1</v>
      </c>
      <c r="L19655">
        <v>6</v>
      </c>
      <c r="M19655">
        <v>210</v>
      </c>
      <c r="N19655" t="s">
        <v>18</v>
      </c>
      <c r="O19655" s="1">
        <v>5.9706000000000003E-103</v>
      </c>
      <c r="P19655">
        <v>971</v>
      </c>
    </row>
    <row r="19656" spans="1:16" x14ac:dyDescent="0.25">
      <c r="A19656" t="s">
        <v>29072</v>
      </c>
      <c r="B19656">
        <v>1107</v>
      </c>
      <c r="C19656" s="3" t="str">
        <f>HYPERLINK("http://www.uniprot.org/uniprot/G7IB74","tr|G7IB74|G7IB74_MEDTR")</f>
        <v>tr|G7IB74|G7IB74_MEDTR</v>
      </c>
      <c r="D19656" t="s">
        <v>29073</v>
      </c>
      <c r="E19656">
        <v>78.94</v>
      </c>
      <c r="F19656">
        <v>342</v>
      </c>
      <c r="G19656">
        <v>72</v>
      </c>
      <c r="H19656">
        <v>0</v>
      </c>
      <c r="I19656">
        <v>1</v>
      </c>
      <c r="J19656">
        <v>1026</v>
      </c>
      <c r="K19656">
        <v>1</v>
      </c>
      <c r="L19656">
        <v>1</v>
      </c>
      <c r="M19656">
        <v>336</v>
      </c>
      <c r="N19656" t="s">
        <v>18</v>
      </c>
      <c r="O19656" s="1">
        <v>2.5720199999999997E-144</v>
      </c>
      <c r="P19656">
        <v>1272</v>
      </c>
    </row>
    <row r="19657" spans="1:16" x14ac:dyDescent="0.25">
      <c r="A19657" t="s">
        <v>29074</v>
      </c>
      <c r="B19657">
        <v>519</v>
      </c>
      <c r="C19657" s="3" t="str">
        <f>HYPERLINK("http://www.uniprot.org/uniprot/I1JDI2","tr|I1JDI2|I1JDI2_SOYBN")</f>
        <v>tr|I1JDI2|I1JDI2_SOYBN</v>
      </c>
      <c r="D19657" t="s">
        <v>71</v>
      </c>
      <c r="E19657">
        <v>68.33</v>
      </c>
      <c r="F19657">
        <v>180</v>
      </c>
      <c r="G19657">
        <v>57</v>
      </c>
      <c r="H19657">
        <v>8</v>
      </c>
      <c r="I19657">
        <v>1</v>
      </c>
      <c r="J19657">
        <v>516</v>
      </c>
      <c r="K19657">
        <v>1</v>
      </c>
      <c r="L19657">
        <v>1</v>
      </c>
      <c r="M19657">
        <v>180</v>
      </c>
      <c r="N19657" t="s">
        <v>18</v>
      </c>
      <c r="O19657" s="1">
        <v>3.8310600000000002E-58</v>
      </c>
      <c r="P19657">
        <v>583</v>
      </c>
    </row>
    <row r="19658" spans="1:16" x14ac:dyDescent="0.25">
      <c r="A19658" t="s">
        <v>29075</v>
      </c>
      <c r="B19658">
        <v>780</v>
      </c>
      <c r="C19658" s="3" t="str">
        <f>HYPERLINK("http://www.uniprot.org/uniprot/G7J7N4","tr|G7J7N4|G7J7N4_MEDTR")</f>
        <v>tr|G7J7N4|G7J7N4_MEDTR</v>
      </c>
      <c r="D19658" t="s">
        <v>29076</v>
      </c>
      <c r="E19658">
        <v>77.39</v>
      </c>
      <c r="F19658">
        <v>261</v>
      </c>
      <c r="G19658">
        <v>59</v>
      </c>
      <c r="H19658">
        <v>2</v>
      </c>
      <c r="I19658">
        <v>1</v>
      </c>
      <c r="J19658">
        <v>777</v>
      </c>
      <c r="K19658">
        <v>1</v>
      </c>
      <c r="L19658">
        <v>1</v>
      </c>
      <c r="M19658">
        <v>260</v>
      </c>
      <c r="N19658" t="s">
        <v>18</v>
      </c>
      <c r="O19658" s="1">
        <v>1.18025E-106</v>
      </c>
      <c r="P19658">
        <v>1005</v>
      </c>
    </row>
    <row r="19659" spans="1:16" x14ac:dyDescent="0.25">
      <c r="A19659" t="s">
        <v>29077</v>
      </c>
      <c r="B19659">
        <v>1455</v>
      </c>
      <c r="C19659" s="3" t="str">
        <f>HYPERLINK("http://www.uniprot.org/uniprot/G7J454","tr|G7J454|G7J454_MEDTR")</f>
        <v>tr|G7J454|G7J454_MEDTR</v>
      </c>
      <c r="D19659" t="s">
        <v>29078</v>
      </c>
      <c r="E19659">
        <v>79</v>
      </c>
      <c r="F19659">
        <v>462</v>
      </c>
      <c r="G19659">
        <v>97</v>
      </c>
      <c r="H19659">
        <v>4</v>
      </c>
      <c r="I19659">
        <v>1</v>
      </c>
      <c r="J19659">
        <v>1374</v>
      </c>
      <c r="K19659">
        <v>1</v>
      </c>
      <c r="L19659">
        <v>1</v>
      </c>
      <c r="M19659">
        <v>460</v>
      </c>
      <c r="N19659" t="s">
        <v>18</v>
      </c>
      <c r="O19659">
        <v>0</v>
      </c>
      <c r="P19659">
        <v>1800</v>
      </c>
    </row>
    <row r="19660" spans="1:16" x14ac:dyDescent="0.25">
      <c r="A19660" t="s">
        <v>29079</v>
      </c>
      <c r="B19660">
        <v>3021</v>
      </c>
      <c r="C19660" s="3" t="str">
        <f>HYPERLINK("http://www.uniprot.org/uniprot/G7IXU1","tr|G7IXU1|G7IXU1_MEDTR")</f>
        <v>tr|G7IXU1|G7IXU1_MEDTR</v>
      </c>
      <c r="D19660" t="s">
        <v>29080</v>
      </c>
      <c r="E19660">
        <v>76.64</v>
      </c>
      <c r="F19660">
        <v>1066</v>
      </c>
      <c r="G19660">
        <v>249</v>
      </c>
      <c r="H19660">
        <v>60</v>
      </c>
      <c r="I19660">
        <v>1</v>
      </c>
      <c r="J19660">
        <v>3018</v>
      </c>
      <c r="K19660">
        <v>1</v>
      </c>
      <c r="L19660">
        <v>94</v>
      </c>
      <c r="M19660">
        <v>1159</v>
      </c>
      <c r="N19660" t="s">
        <v>18</v>
      </c>
      <c r="O19660">
        <v>0</v>
      </c>
      <c r="P19660">
        <v>4105</v>
      </c>
    </row>
    <row r="19661" spans="1:16" x14ac:dyDescent="0.25">
      <c r="A19661" t="s">
        <v>29081</v>
      </c>
      <c r="B19661">
        <v>1497</v>
      </c>
      <c r="C19661" s="3" t="str">
        <f>HYPERLINK("http://www.uniprot.org/uniprot/Q9XFX0","tr|Q9XFX0|Q9XFX0_CICAR")</f>
        <v>tr|Q9XFX0|Q9XFX0_CICAR</v>
      </c>
      <c r="D19661" t="s">
        <v>29082</v>
      </c>
      <c r="E19661">
        <v>94.58</v>
      </c>
      <c r="F19661">
        <v>480</v>
      </c>
      <c r="G19661">
        <v>26</v>
      </c>
      <c r="H19661">
        <v>0</v>
      </c>
      <c r="I19661">
        <v>55</v>
      </c>
      <c r="J19661">
        <v>1494</v>
      </c>
      <c r="K19661">
        <v>1</v>
      </c>
      <c r="L19661">
        <v>19</v>
      </c>
      <c r="M19661">
        <v>498</v>
      </c>
      <c r="N19661" t="s">
        <v>18</v>
      </c>
      <c r="O19661">
        <v>0</v>
      </c>
      <c r="P19661">
        <v>2342</v>
      </c>
    </row>
    <row r="19662" spans="1:16" x14ac:dyDescent="0.25">
      <c r="A19662" t="s">
        <v>29083</v>
      </c>
      <c r="B19662">
        <v>2580</v>
      </c>
      <c r="C19662" s="3" t="str">
        <f>HYPERLINK("http://www.uniprot.org/uniprot/G7L824","tr|G7L824|G7L824_MEDTR")</f>
        <v>tr|G7L824|G7L824_MEDTR</v>
      </c>
      <c r="D19662" t="s">
        <v>29084</v>
      </c>
      <c r="E19662">
        <v>73.64</v>
      </c>
      <c r="F19662">
        <v>869</v>
      </c>
      <c r="G19662">
        <v>229</v>
      </c>
      <c r="H19662">
        <v>26</v>
      </c>
      <c r="I19662">
        <v>1</v>
      </c>
      <c r="J19662">
        <v>2529</v>
      </c>
      <c r="K19662">
        <v>1</v>
      </c>
      <c r="L19662">
        <v>1</v>
      </c>
      <c r="M19662">
        <v>848</v>
      </c>
      <c r="N19662" t="s">
        <v>18</v>
      </c>
      <c r="O19662">
        <v>0</v>
      </c>
      <c r="P19662">
        <v>3127</v>
      </c>
    </row>
    <row r="19663" spans="1:16" x14ac:dyDescent="0.25">
      <c r="A19663" t="s">
        <v>29085</v>
      </c>
      <c r="B19663">
        <v>1836</v>
      </c>
      <c r="C19663" s="3" t="str">
        <f>HYPERLINK("http://www.uniprot.org/uniprot/I1LQZ8","tr|I1LQZ8|I1LQZ8_SOYBN")</f>
        <v>tr|I1LQZ8|I1LQZ8_SOYBN</v>
      </c>
      <c r="D19663" t="s">
        <v>28</v>
      </c>
      <c r="E19663">
        <v>65.430000000000007</v>
      </c>
      <c r="F19663">
        <v>622</v>
      </c>
      <c r="G19663">
        <v>215</v>
      </c>
      <c r="H19663">
        <v>11</v>
      </c>
      <c r="I19663">
        <v>1</v>
      </c>
      <c r="J19663">
        <v>1833</v>
      </c>
      <c r="K19663">
        <v>1</v>
      </c>
      <c r="L19663">
        <v>1</v>
      </c>
      <c r="M19663">
        <v>615</v>
      </c>
      <c r="N19663" t="s">
        <v>18</v>
      </c>
      <c r="O19663">
        <v>0</v>
      </c>
      <c r="P19663">
        <v>1861</v>
      </c>
    </row>
    <row r="19664" spans="1:16" x14ac:dyDescent="0.25">
      <c r="A19664" t="s">
        <v>29086</v>
      </c>
      <c r="B19664">
        <v>501</v>
      </c>
      <c r="C19664" s="3" t="str">
        <f>HYPERLINK("http://www.uniprot.org/uniprot/G7L3D0","tr|G7L3D0|G7L3D0_MEDTR")</f>
        <v>tr|G7L3D0|G7L3D0_MEDTR</v>
      </c>
      <c r="D19664" t="s">
        <v>7032</v>
      </c>
      <c r="E19664">
        <v>56.75</v>
      </c>
      <c r="F19664">
        <v>74</v>
      </c>
      <c r="G19664">
        <v>32</v>
      </c>
      <c r="H19664">
        <v>0</v>
      </c>
      <c r="I19664">
        <v>37</v>
      </c>
      <c r="J19664">
        <v>258</v>
      </c>
      <c r="K19664">
        <v>1</v>
      </c>
      <c r="L19664">
        <v>8</v>
      </c>
      <c r="M19664">
        <v>81</v>
      </c>
      <c r="N19664" t="s">
        <v>18</v>
      </c>
      <c r="O19664" s="1">
        <v>1.8043999999999999E-15</v>
      </c>
      <c r="P19664">
        <v>215</v>
      </c>
    </row>
    <row r="19665" spans="1:16" x14ac:dyDescent="0.25">
      <c r="A19665" t="s">
        <v>29087</v>
      </c>
      <c r="B19665">
        <v>609</v>
      </c>
      <c r="C19665" s="3" t="str">
        <f>HYPERLINK("http://www.uniprot.org/uniprot/G7JD30","tr|G7JD30|G7JD30_MEDTR")</f>
        <v>tr|G7JD30|G7JD30_MEDTR</v>
      </c>
      <c r="D19665" t="s">
        <v>29088</v>
      </c>
      <c r="E19665">
        <v>83.57</v>
      </c>
      <c r="F19665">
        <v>207</v>
      </c>
      <c r="G19665">
        <v>34</v>
      </c>
      <c r="H19665">
        <v>5</v>
      </c>
      <c r="I19665">
        <v>1</v>
      </c>
      <c r="J19665">
        <v>606</v>
      </c>
      <c r="K19665">
        <v>1</v>
      </c>
      <c r="L19665">
        <v>1</v>
      </c>
      <c r="M19665">
        <v>206</v>
      </c>
      <c r="N19665" t="s">
        <v>18</v>
      </c>
      <c r="O19665" s="1">
        <v>1.2976E-102</v>
      </c>
      <c r="P19665">
        <v>968</v>
      </c>
    </row>
    <row r="19666" spans="1:16" x14ac:dyDescent="0.25">
      <c r="A19666" t="s">
        <v>29089</v>
      </c>
      <c r="B19666">
        <v>1548</v>
      </c>
      <c r="C19666" s="3" t="str">
        <f>HYPERLINK("http://www.uniprot.org/uniprot/G8A0R2","tr|G8A0R2|G8A0R2_MEDTR")</f>
        <v>tr|G8A0R2|G8A0R2_MEDTR</v>
      </c>
      <c r="D19666" t="s">
        <v>15047</v>
      </c>
      <c r="E19666">
        <v>62.94</v>
      </c>
      <c r="F19666">
        <v>556</v>
      </c>
      <c r="G19666">
        <v>206</v>
      </c>
      <c r="H19666">
        <v>41</v>
      </c>
      <c r="I19666">
        <v>1</v>
      </c>
      <c r="J19666">
        <v>1545</v>
      </c>
      <c r="K19666">
        <v>1</v>
      </c>
      <c r="L19666">
        <v>1</v>
      </c>
      <c r="M19666">
        <v>534</v>
      </c>
      <c r="N19666" t="s">
        <v>18</v>
      </c>
      <c r="O19666">
        <v>0</v>
      </c>
      <c r="P19666">
        <v>1673</v>
      </c>
    </row>
    <row r="19667" spans="1:16" x14ac:dyDescent="0.25">
      <c r="A19667" t="s">
        <v>29090</v>
      </c>
      <c r="B19667">
        <v>1269</v>
      </c>
      <c r="C19667" s="3" t="str">
        <f>HYPERLINK("http://www.uniprot.org/uniprot/K7KQW4","tr|K7KQW4|K7KQW4_SOYBN")</f>
        <v>tr|K7KQW4|K7KQW4_SOYBN</v>
      </c>
      <c r="D19667" t="s">
        <v>28</v>
      </c>
      <c r="E19667">
        <v>65.19</v>
      </c>
      <c r="F19667">
        <v>227</v>
      </c>
      <c r="G19667">
        <v>79</v>
      </c>
      <c r="H19667">
        <v>0</v>
      </c>
      <c r="I19667">
        <v>16</v>
      </c>
      <c r="J19667">
        <v>696</v>
      </c>
      <c r="K19667">
        <v>1</v>
      </c>
      <c r="L19667">
        <v>365</v>
      </c>
      <c r="M19667">
        <v>560</v>
      </c>
      <c r="N19667" t="s">
        <v>18</v>
      </c>
      <c r="O19667" s="1">
        <v>1.42198E-75</v>
      </c>
      <c r="P19667">
        <v>740</v>
      </c>
    </row>
    <row r="19668" spans="1:16" x14ac:dyDescent="0.25">
      <c r="A19668" t="s">
        <v>29091</v>
      </c>
      <c r="B19668">
        <v>1086</v>
      </c>
      <c r="C19668" s="3" t="str">
        <f>HYPERLINK("http://www.uniprot.org/uniprot/G7K6N6","tr|G7K6N6|G7K6N6_MEDTR")</f>
        <v>tr|G7K6N6|G7K6N6_MEDTR</v>
      </c>
      <c r="D19668" t="s">
        <v>29092</v>
      </c>
      <c r="E19668">
        <v>82.13</v>
      </c>
      <c r="F19668">
        <v>403</v>
      </c>
      <c r="G19668">
        <v>72</v>
      </c>
      <c r="H19668">
        <v>42</v>
      </c>
      <c r="I19668">
        <v>1</v>
      </c>
      <c r="J19668">
        <v>1083</v>
      </c>
      <c r="K19668">
        <v>1</v>
      </c>
      <c r="L19668">
        <v>1</v>
      </c>
      <c r="M19668">
        <v>403</v>
      </c>
      <c r="N19668" t="s">
        <v>18</v>
      </c>
      <c r="O19668">
        <v>0</v>
      </c>
      <c r="P19668">
        <v>1663</v>
      </c>
    </row>
    <row r="19669" spans="1:16" x14ac:dyDescent="0.25">
      <c r="A19669" t="s">
        <v>29093</v>
      </c>
      <c r="B19669">
        <v>612</v>
      </c>
      <c r="C19669" s="3" t="str">
        <f>HYPERLINK("http://www.uniprot.org/uniprot/I1J4I7","tr|I1J4I7|I1J4I7_SOYBN")</f>
        <v>tr|I1J4I7|I1J4I7_SOYBN</v>
      </c>
      <c r="D19669" t="s">
        <v>28</v>
      </c>
      <c r="E19669">
        <v>60.38</v>
      </c>
      <c r="F19669">
        <v>207</v>
      </c>
      <c r="G19669">
        <v>82</v>
      </c>
      <c r="H19669">
        <v>4</v>
      </c>
      <c r="I19669">
        <v>1</v>
      </c>
      <c r="J19669">
        <v>609</v>
      </c>
      <c r="K19669">
        <v>1</v>
      </c>
      <c r="L19669">
        <v>1</v>
      </c>
      <c r="M19669">
        <v>200</v>
      </c>
      <c r="N19669" t="s">
        <v>18</v>
      </c>
      <c r="O19669" s="1">
        <v>6.6152800000000002E-62</v>
      </c>
      <c r="P19669">
        <v>617</v>
      </c>
    </row>
    <row r="19670" spans="1:16" x14ac:dyDescent="0.25">
      <c r="A19670" t="s">
        <v>29094</v>
      </c>
      <c r="B19670">
        <v>2019</v>
      </c>
      <c r="C19670" s="3" t="str">
        <f>HYPERLINK("http://www.uniprot.org/uniprot/I1JND5","tr|I1JND5|I1JND5_SOYBN")</f>
        <v>tr|I1JND5|I1JND5_SOYBN</v>
      </c>
      <c r="D19670" t="s">
        <v>71</v>
      </c>
      <c r="E19670">
        <v>57.19</v>
      </c>
      <c r="F19670">
        <v>591</v>
      </c>
      <c r="G19670">
        <v>253</v>
      </c>
      <c r="H19670">
        <v>25</v>
      </c>
      <c r="I19670">
        <v>319</v>
      </c>
      <c r="J19670">
        <v>2016</v>
      </c>
      <c r="K19670">
        <v>1</v>
      </c>
      <c r="L19670">
        <v>427</v>
      </c>
      <c r="M19670">
        <v>1014</v>
      </c>
      <c r="N19670" t="s">
        <v>18</v>
      </c>
      <c r="O19670" s="1">
        <v>1.59356E-165</v>
      </c>
      <c r="P19670">
        <v>1518</v>
      </c>
    </row>
    <row r="19671" spans="1:16" x14ac:dyDescent="0.25">
      <c r="A19671" t="s">
        <v>29095</v>
      </c>
      <c r="B19671">
        <v>486</v>
      </c>
      <c r="C19671" s="3" t="str">
        <f>HYPERLINK("http://www.uniprot.org/uniprot/G7L8N0","tr|G7L8N0|G7L8N0_MEDTR")</f>
        <v>tr|G7L8N0|G7L8N0_MEDTR</v>
      </c>
      <c r="D19671" t="s">
        <v>378</v>
      </c>
      <c r="E19671">
        <v>49.6</v>
      </c>
      <c r="F19671">
        <v>127</v>
      </c>
      <c r="G19671">
        <v>64</v>
      </c>
      <c r="H19671">
        <v>1</v>
      </c>
      <c r="I19671">
        <v>106</v>
      </c>
      <c r="J19671">
        <v>483</v>
      </c>
      <c r="K19671">
        <v>1</v>
      </c>
      <c r="L19671">
        <v>56</v>
      </c>
      <c r="M19671">
        <v>182</v>
      </c>
      <c r="N19671" t="s">
        <v>18</v>
      </c>
      <c r="O19671" s="1">
        <v>1.97763E-30</v>
      </c>
      <c r="P19671">
        <v>344</v>
      </c>
    </row>
    <row r="19672" spans="1:16" x14ac:dyDescent="0.25">
      <c r="A19672" t="s">
        <v>29096</v>
      </c>
      <c r="B19672">
        <v>876</v>
      </c>
      <c r="C19672" s="3" t="str">
        <f>HYPERLINK("http://www.uniprot.org/uniprot/I1MI63","tr|I1MI63|I1MI63_SOYBN")</f>
        <v>tr|I1MI63|I1MI63_SOYBN</v>
      </c>
      <c r="D19672" t="s">
        <v>28</v>
      </c>
      <c r="E19672">
        <v>79.41</v>
      </c>
      <c r="F19672">
        <v>204</v>
      </c>
      <c r="G19672">
        <v>42</v>
      </c>
      <c r="H19672">
        <v>0</v>
      </c>
      <c r="I19672">
        <v>1</v>
      </c>
      <c r="J19672">
        <v>612</v>
      </c>
      <c r="K19672">
        <v>1</v>
      </c>
      <c r="L19672">
        <v>1</v>
      </c>
      <c r="M19672">
        <v>204</v>
      </c>
      <c r="N19672" t="s">
        <v>18</v>
      </c>
      <c r="O19672" s="1">
        <v>3.5077299999999998E-84</v>
      </c>
      <c r="P19672">
        <v>812</v>
      </c>
    </row>
    <row r="19673" spans="1:16" x14ac:dyDescent="0.25">
      <c r="A19673" t="s">
        <v>29097</v>
      </c>
      <c r="B19673">
        <v>1332</v>
      </c>
      <c r="C19673" s="3" t="str">
        <f>HYPERLINK("http://www.uniprot.org/uniprot/G7KZZ4","tr|G7KZZ4|G7KZZ4_MEDTR")</f>
        <v>tr|G7KZZ4|G7KZZ4_MEDTR</v>
      </c>
      <c r="D19673" t="s">
        <v>29098</v>
      </c>
      <c r="E19673">
        <v>72.66</v>
      </c>
      <c r="F19673">
        <v>439</v>
      </c>
      <c r="G19673">
        <v>120</v>
      </c>
      <c r="H19673">
        <v>1</v>
      </c>
      <c r="I19673">
        <v>1</v>
      </c>
      <c r="J19673">
        <v>1314</v>
      </c>
      <c r="K19673">
        <v>1</v>
      </c>
      <c r="L19673">
        <v>176</v>
      </c>
      <c r="M19673">
        <v>614</v>
      </c>
      <c r="N19673" t="s">
        <v>18</v>
      </c>
      <c r="O19673" s="1">
        <v>1.6835E-175</v>
      </c>
      <c r="P19673">
        <v>1602</v>
      </c>
    </row>
    <row r="19674" spans="1:16" x14ac:dyDescent="0.25">
      <c r="A19674" t="s">
        <v>29099</v>
      </c>
      <c r="B19674">
        <v>540</v>
      </c>
      <c r="C19674" s="3" t="str">
        <f>HYPERLINK("http://www.uniprot.org/uniprot/G7L8T2","tr|G7L8T2|G7L8T2_MEDTR")</f>
        <v>tr|G7L8T2|G7L8T2_MEDTR</v>
      </c>
      <c r="D19674" t="s">
        <v>4029</v>
      </c>
      <c r="E19674">
        <v>68.180000000000007</v>
      </c>
      <c r="F19674">
        <v>176</v>
      </c>
      <c r="G19674">
        <v>56</v>
      </c>
      <c r="H19674">
        <v>0</v>
      </c>
      <c r="I19674">
        <v>4</v>
      </c>
      <c r="J19674">
        <v>531</v>
      </c>
      <c r="K19674">
        <v>1</v>
      </c>
      <c r="L19674">
        <v>158</v>
      </c>
      <c r="M19674">
        <v>333</v>
      </c>
      <c r="N19674" t="s">
        <v>18</v>
      </c>
      <c r="O19674" s="1">
        <v>1.63741E-64</v>
      </c>
      <c r="P19674">
        <v>638</v>
      </c>
    </row>
    <row r="19675" spans="1:16" x14ac:dyDescent="0.25">
      <c r="A19675" t="s">
        <v>29100</v>
      </c>
      <c r="B19675">
        <v>618</v>
      </c>
      <c r="C19675" s="3" t="str">
        <f>HYPERLINK("http://www.uniprot.org/uniprot/G7IRP5","tr|G7IRP5|G7IRP5_MEDTR")</f>
        <v>tr|G7IRP5|G7IRP5_MEDTR</v>
      </c>
      <c r="D19675" t="s">
        <v>29101</v>
      </c>
      <c r="E19675">
        <v>70.64</v>
      </c>
      <c r="F19675">
        <v>201</v>
      </c>
      <c r="G19675">
        <v>59</v>
      </c>
      <c r="H19675">
        <v>1</v>
      </c>
      <c r="I19675">
        <v>1</v>
      </c>
      <c r="J19675">
        <v>600</v>
      </c>
      <c r="K19675">
        <v>1</v>
      </c>
      <c r="L19675">
        <v>87</v>
      </c>
      <c r="M19675">
        <v>286</v>
      </c>
      <c r="N19675" t="s">
        <v>18</v>
      </c>
      <c r="O19675" s="1">
        <v>4.3186999999999999E-69</v>
      </c>
      <c r="P19675">
        <v>679</v>
      </c>
    </row>
    <row r="19676" spans="1:16" x14ac:dyDescent="0.25">
      <c r="A19676" t="s">
        <v>29102</v>
      </c>
      <c r="B19676">
        <v>930</v>
      </c>
      <c r="C19676" s="3" t="str">
        <f>HYPERLINK("http://www.uniprot.org/uniprot/I7AYC8","tr|I7AYC8|I7AYC8_PHAVU")</f>
        <v>tr|I7AYC8|I7AYC8_PHAVU</v>
      </c>
      <c r="D19676" t="s">
        <v>8181</v>
      </c>
      <c r="E19676">
        <v>33.07</v>
      </c>
      <c r="F19676">
        <v>127</v>
      </c>
      <c r="G19676">
        <v>85</v>
      </c>
      <c r="H19676">
        <v>7</v>
      </c>
      <c r="I19676">
        <v>49</v>
      </c>
      <c r="J19676">
        <v>408</v>
      </c>
      <c r="K19676">
        <v>1</v>
      </c>
      <c r="L19676">
        <v>580</v>
      </c>
      <c r="M19676">
        <v>706</v>
      </c>
      <c r="N19676" t="s">
        <v>18</v>
      </c>
      <c r="O19676" s="1">
        <v>2.2544299999999999E-7</v>
      </c>
      <c r="P19676">
        <v>150</v>
      </c>
    </row>
    <row r="19677" spans="1:16" x14ac:dyDescent="0.25">
      <c r="A19677" t="s">
        <v>29103</v>
      </c>
      <c r="B19677">
        <v>243</v>
      </c>
      <c r="C19677" s="3" t="str">
        <f>HYPERLINK("http://www.uniprot.org/uniprot/G7KE22","tr|G7KE22|G7KE22_MEDTR")</f>
        <v>tr|G7KE22|G7KE22_MEDTR</v>
      </c>
      <c r="D19677" t="s">
        <v>29104</v>
      </c>
      <c r="E19677">
        <v>49.36</v>
      </c>
      <c r="F19677">
        <v>79</v>
      </c>
      <c r="G19677">
        <v>40</v>
      </c>
      <c r="H19677">
        <v>0</v>
      </c>
      <c r="I19677">
        <v>1</v>
      </c>
      <c r="J19677">
        <v>237</v>
      </c>
      <c r="K19677">
        <v>1</v>
      </c>
      <c r="L19677">
        <v>331</v>
      </c>
      <c r="M19677">
        <v>409</v>
      </c>
      <c r="N19677" t="s">
        <v>18</v>
      </c>
      <c r="O19677" s="1">
        <v>2.0997200000000001E-11</v>
      </c>
      <c r="P19677">
        <v>180</v>
      </c>
    </row>
    <row r="19678" spans="1:16" x14ac:dyDescent="0.25">
      <c r="A19678" t="s">
        <v>29105</v>
      </c>
      <c r="B19678">
        <v>378</v>
      </c>
      <c r="C19678" s="3" t="str">
        <f>HYPERLINK("http://www.uniprot.org/uniprot/I3T213","tr|I3T213|I3T213_LOTJA")</f>
        <v>tr|I3T213|I3T213_LOTJA</v>
      </c>
      <c r="D19678" t="s">
        <v>2200</v>
      </c>
      <c r="E19678">
        <v>92.85</v>
      </c>
      <c r="F19678">
        <v>112</v>
      </c>
      <c r="G19678">
        <v>8</v>
      </c>
      <c r="H19678">
        <v>0</v>
      </c>
      <c r="I19678">
        <v>1</v>
      </c>
      <c r="J19678">
        <v>336</v>
      </c>
      <c r="K19678">
        <v>1</v>
      </c>
      <c r="L19678">
        <v>1</v>
      </c>
      <c r="M19678">
        <v>112</v>
      </c>
      <c r="N19678" t="s">
        <v>18</v>
      </c>
      <c r="O19678" s="1">
        <v>8.3598399999999998E-53</v>
      </c>
      <c r="P19678">
        <v>537</v>
      </c>
    </row>
    <row r="19679" spans="1:16" x14ac:dyDescent="0.25">
      <c r="A19679" t="s">
        <v>29106</v>
      </c>
      <c r="B19679">
        <v>1482</v>
      </c>
      <c r="C19679" s="3" t="str">
        <f>HYPERLINK("http://www.uniprot.org/uniprot/A2Q600","tr|A2Q600|A2Q600_MEDTR")</f>
        <v>tr|A2Q600|A2Q600_MEDTR</v>
      </c>
      <c r="D19679" t="s">
        <v>29107</v>
      </c>
      <c r="E19679">
        <v>86.8</v>
      </c>
      <c r="F19679">
        <v>485</v>
      </c>
      <c r="G19679">
        <v>64</v>
      </c>
      <c r="H19679">
        <v>6</v>
      </c>
      <c r="I19679">
        <v>43</v>
      </c>
      <c r="J19679">
        <v>1479</v>
      </c>
      <c r="K19679">
        <v>1</v>
      </c>
      <c r="L19679">
        <v>81</v>
      </c>
      <c r="M19679">
        <v>564</v>
      </c>
      <c r="N19679" t="s">
        <v>18</v>
      </c>
      <c r="O19679">
        <v>0</v>
      </c>
      <c r="P19679">
        <v>2151</v>
      </c>
    </row>
    <row r="19680" spans="1:16" x14ac:dyDescent="0.25">
      <c r="A19680" t="s">
        <v>29108</v>
      </c>
      <c r="B19680">
        <v>795</v>
      </c>
      <c r="C19680" s="3" t="str">
        <f>HYPERLINK("http://www.uniprot.org/uniprot/G7JLT2","tr|G7JLT2|G7JLT2_MEDTR")</f>
        <v>tr|G7JLT2|G7JLT2_MEDTR</v>
      </c>
      <c r="D19680" t="s">
        <v>23454</v>
      </c>
      <c r="E19680">
        <v>88.63</v>
      </c>
      <c r="F19680">
        <v>264</v>
      </c>
      <c r="G19680">
        <v>30</v>
      </c>
      <c r="H19680">
        <v>0</v>
      </c>
      <c r="I19680">
        <v>1</v>
      </c>
      <c r="J19680">
        <v>792</v>
      </c>
      <c r="K19680">
        <v>1</v>
      </c>
      <c r="L19680">
        <v>1</v>
      </c>
      <c r="M19680">
        <v>264</v>
      </c>
      <c r="N19680" t="s">
        <v>18</v>
      </c>
      <c r="O19680" s="1">
        <v>2.05528E-130</v>
      </c>
      <c r="P19680">
        <v>1210</v>
      </c>
    </row>
    <row r="19681" spans="1:16" x14ac:dyDescent="0.25">
      <c r="A19681" t="s">
        <v>29109</v>
      </c>
      <c r="B19681">
        <v>1275</v>
      </c>
      <c r="C19681" s="3" t="str">
        <f>HYPERLINK("http://www.uniprot.org/uniprot/K7K2G5","tr|K7K2G5|K7K2G5_SOYBN")</f>
        <v>tr|K7K2G5|K7K2G5_SOYBN</v>
      </c>
      <c r="D19681" t="s">
        <v>28</v>
      </c>
      <c r="E19681">
        <v>70.099999999999994</v>
      </c>
      <c r="F19681">
        <v>388</v>
      </c>
      <c r="G19681">
        <v>116</v>
      </c>
      <c r="H19681">
        <v>0</v>
      </c>
      <c r="I19681">
        <v>22</v>
      </c>
      <c r="J19681">
        <v>1185</v>
      </c>
      <c r="K19681">
        <v>1</v>
      </c>
      <c r="L19681">
        <v>468</v>
      </c>
      <c r="M19681">
        <v>854</v>
      </c>
      <c r="N19681" t="s">
        <v>18</v>
      </c>
      <c r="O19681" s="1">
        <v>1.8320300000000001E-147</v>
      </c>
      <c r="P19681">
        <v>1360</v>
      </c>
    </row>
    <row r="19682" spans="1:16" x14ac:dyDescent="0.25">
      <c r="A19682" t="s">
        <v>29110</v>
      </c>
      <c r="B19682">
        <v>1017</v>
      </c>
      <c r="C19682" s="3" t="str">
        <f>HYPERLINK("http://www.uniprot.org/uniprot/I1LE01","tr|I1LE01|I1LE01_SOYBN")</f>
        <v>tr|I1LE01|I1LE01_SOYBN</v>
      </c>
      <c r="D19682" t="s">
        <v>28</v>
      </c>
      <c r="E19682">
        <v>86.76</v>
      </c>
      <c r="F19682">
        <v>340</v>
      </c>
      <c r="G19682">
        <v>45</v>
      </c>
      <c r="H19682">
        <v>2</v>
      </c>
      <c r="I19682">
        <v>1</v>
      </c>
      <c r="J19682">
        <v>1014</v>
      </c>
      <c r="K19682">
        <v>1</v>
      </c>
      <c r="L19682">
        <v>6</v>
      </c>
      <c r="M19682">
        <v>345</v>
      </c>
      <c r="N19682" t="s">
        <v>18</v>
      </c>
      <c r="O19682" s="1">
        <v>3.7314999999999999E-171</v>
      </c>
      <c r="P19682">
        <v>1563</v>
      </c>
    </row>
    <row r="19683" spans="1:16" x14ac:dyDescent="0.25">
      <c r="A19683" t="s">
        <v>29111</v>
      </c>
      <c r="B19683">
        <v>1374</v>
      </c>
      <c r="C19683" s="3" t="str">
        <f>HYPERLINK("http://www.uniprot.org/uniprot/G7IB74","tr|G7IB74|G7IB74_MEDTR")</f>
        <v>tr|G7IB74|G7IB74_MEDTR</v>
      </c>
      <c r="D19683" t="s">
        <v>29073</v>
      </c>
      <c r="E19683">
        <v>83.69</v>
      </c>
      <c r="F19683">
        <v>460</v>
      </c>
      <c r="G19683">
        <v>75</v>
      </c>
      <c r="H19683">
        <v>3</v>
      </c>
      <c r="I19683">
        <v>1</v>
      </c>
      <c r="J19683">
        <v>1371</v>
      </c>
      <c r="K19683">
        <v>1</v>
      </c>
      <c r="L19683">
        <v>474</v>
      </c>
      <c r="M19683">
        <v>925</v>
      </c>
      <c r="N19683" t="s">
        <v>18</v>
      </c>
      <c r="O19683">
        <v>0</v>
      </c>
      <c r="P19683">
        <v>1981</v>
      </c>
    </row>
    <row r="19684" spans="1:16" x14ac:dyDescent="0.25">
      <c r="A19684" t="s">
        <v>29112</v>
      </c>
      <c r="B19684">
        <v>1908</v>
      </c>
      <c r="C19684" s="3" t="str">
        <f>HYPERLINK("http://www.uniprot.org/uniprot/K7K757","tr|K7K757|K7K757_SOYBN")</f>
        <v>tr|K7K757|K7K757_SOYBN</v>
      </c>
      <c r="D19684" t="s">
        <v>28</v>
      </c>
      <c r="E19684">
        <v>67.510000000000005</v>
      </c>
      <c r="F19684">
        <v>628</v>
      </c>
      <c r="G19684">
        <v>204</v>
      </c>
      <c r="H19684">
        <v>13</v>
      </c>
      <c r="I19684">
        <v>61</v>
      </c>
      <c r="J19684">
        <v>1905</v>
      </c>
      <c r="K19684">
        <v>1</v>
      </c>
      <c r="L19684">
        <v>9</v>
      </c>
      <c r="M19684">
        <v>632</v>
      </c>
      <c r="N19684" t="s">
        <v>18</v>
      </c>
      <c r="O19684">
        <v>0</v>
      </c>
      <c r="P19684">
        <v>2042</v>
      </c>
    </row>
    <row r="19685" spans="1:16" x14ac:dyDescent="0.25">
      <c r="A19685" t="s">
        <v>29113</v>
      </c>
      <c r="B19685">
        <v>2118</v>
      </c>
      <c r="C19685" s="3" t="str">
        <f>HYPERLINK("http://www.uniprot.org/uniprot/Q6KC90","tr|Q6KC90|Q6KC90_PEA")</f>
        <v>tr|Q6KC90|Q6KC90_PEA</v>
      </c>
      <c r="D19685" t="s">
        <v>29114</v>
      </c>
      <c r="E19685">
        <v>72.41</v>
      </c>
      <c r="F19685">
        <v>707</v>
      </c>
      <c r="G19685">
        <v>195</v>
      </c>
      <c r="H19685">
        <v>2</v>
      </c>
      <c r="I19685">
        <v>1</v>
      </c>
      <c r="J19685">
        <v>2115</v>
      </c>
      <c r="K19685">
        <v>1</v>
      </c>
      <c r="L19685">
        <v>1</v>
      </c>
      <c r="M19685">
        <v>706</v>
      </c>
      <c r="N19685" t="s">
        <v>18</v>
      </c>
      <c r="O19685">
        <v>0</v>
      </c>
      <c r="P19685">
        <v>2531</v>
      </c>
    </row>
    <row r="19686" spans="1:16" x14ac:dyDescent="0.25">
      <c r="A19686" t="s">
        <v>29115</v>
      </c>
      <c r="B19686">
        <v>999</v>
      </c>
      <c r="C19686" s="3" t="str">
        <f>HYPERLINK("http://www.uniprot.org/uniprot/G7J452","tr|G7J452|G7J452_MEDTR")</f>
        <v>tr|G7J452|G7J452_MEDTR</v>
      </c>
      <c r="D19686" t="s">
        <v>29116</v>
      </c>
      <c r="E19686">
        <v>83.87</v>
      </c>
      <c r="F19686">
        <v>341</v>
      </c>
      <c r="G19686">
        <v>55</v>
      </c>
      <c r="H19686">
        <v>9</v>
      </c>
      <c r="I19686">
        <v>1</v>
      </c>
      <c r="J19686">
        <v>996</v>
      </c>
      <c r="K19686">
        <v>1</v>
      </c>
      <c r="L19686">
        <v>1</v>
      </c>
      <c r="M19686">
        <v>335</v>
      </c>
      <c r="N19686" t="s">
        <v>18</v>
      </c>
      <c r="O19686" s="1">
        <v>1.42505E-159</v>
      </c>
      <c r="P19686">
        <v>1463</v>
      </c>
    </row>
    <row r="19687" spans="1:16" x14ac:dyDescent="0.25">
      <c r="A19687" t="s">
        <v>29117</v>
      </c>
      <c r="B19687">
        <v>462</v>
      </c>
      <c r="C19687" s="3" t="str">
        <f>HYPERLINK("http://www.uniprot.org/uniprot/G7IXT8","tr|G7IXT8|G7IXT8_MEDTR")</f>
        <v>tr|G7IXT8|G7IXT8_MEDTR</v>
      </c>
      <c r="D19687" t="s">
        <v>29118</v>
      </c>
      <c r="E19687">
        <v>85.62</v>
      </c>
      <c r="F19687">
        <v>153</v>
      </c>
      <c r="G19687">
        <v>22</v>
      </c>
      <c r="H19687">
        <v>0</v>
      </c>
      <c r="I19687">
        <v>1</v>
      </c>
      <c r="J19687">
        <v>459</v>
      </c>
      <c r="K19687">
        <v>1</v>
      </c>
      <c r="L19687">
        <v>69</v>
      </c>
      <c r="M19687">
        <v>221</v>
      </c>
      <c r="N19687" t="s">
        <v>18</v>
      </c>
      <c r="O19687" s="1">
        <v>9.1691899999999996E-68</v>
      </c>
      <c r="P19687">
        <v>666</v>
      </c>
    </row>
    <row r="19688" spans="1:16" x14ac:dyDescent="0.25">
      <c r="A19688" t="s">
        <v>29119</v>
      </c>
      <c r="B19688">
        <v>1497</v>
      </c>
      <c r="C19688" s="3" t="str">
        <f>HYPERLINK("http://www.uniprot.org/uniprot/Q9ZRW6","tr|Q9ZRW6|Q9ZRW6_CICAR")</f>
        <v>tr|Q9ZRW6|Q9ZRW6_CICAR</v>
      </c>
      <c r="D19688" t="s">
        <v>29120</v>
      </c>
      <c r="E19688">
        <v>94.51</v>
      </c>
      <c r="F19688">
        <v>474</v>
      </c>
      <c r="G19688">
        <v>26</v>
      </c>
      <c r="H19688">
        <v>0</v>
      </c>
      <c r="I19688">
        <v>73</v>
      </c>
      <c r="J19688">
        <v>1494</v>
      </c>
      <c r="K19688">
        <v>1</v>
      </c>
      <c r="L19688">
        <v>25</v>
      </c>
      <c r="M19688">
        <v>498</v>
      </c>
      <c r="N19688" t="s">
        <v>18</v>
      </c>
      <c r="O19688">
        <v>0</v>
      </c>
      <c r="P19688">
        <v>2310</v>
      </c>
    </row>
    <row r="19689" spans="1:16" x14ac:dyDescent="0.25">
      <c r="A19689" t="s">
        <v>29121</v>
      </c>
      <c r="B19689">
        <v>420</v>
      </c>
      <c r="C19689" s="3" t="str">
        <f>HYPERLINK("http://www.uniprot.org/uniprot/I3SQ66","tr|I3SQ66|I3SQ66_LOTJA")</f>
        <v>tr|I3SQ66|I3SQ66_LOTJA</v>
      </c>
      <c r="D19689" t="s">
        <v>93</v>
      </c>
      <c r="E19689">
        <v>89.2</v>
      </c>
      <c r="F19689">
        <v>139</v>
      </c>
      <c r="G19689">
        <v>15</v>
      </c>
      <c r="H19689">
        <v>0</v>
      </c>
      <c r="I19689">
        <v>1</v>
      </c>
      <c r="J19689">
        <v>417</v>
      </c>
      <c r="K19689">
        <v>1</v>
      </c>
      <c r="L19689">
        <v>8</v>
      </c>
      <c r="M19689">
        <v>139</v>
      </c>
      <c r="N19689" t="s">
        <v>18</v>
      </c>
      <c r="O19689" s="1">
        <v>4.27933E-65</v>
      </c>
      <c r="P19689">
        <v>643</v>
      </c>
    </row>
    <row r="19690" spans="1:16" x14ac:dyDescent="0.25">
      <c r="A19690" t="s">
        <v>29122</v>
      </c>
      <c r="B19690">
        <v>1143</v>
      </c>
      <c r="C19690" s="3" t="str">
        <f>HYPERLINK("http://www.uniprot.org/uniprot/C0L2U2","tr|C0L2U2|C0L2U2_ARAHY")</f>
        <v>tr|C0L2U2|C0L2U2_ARAHY</v>
      </c>
      <c r="D19690" t="s">
        <v>2371</v>
      </c>
      <c r="E19690">
        <v>42.63</v>
      </c>
      <c r="F19690">
        <v>319</v>
      </c>
      <c r="G19690">
        <v>183</v>
      </c>
      <c r="H19690">
        <v>2</v>
      </c>
      <c r="I19690">
        <v>145</v>
      </c>
      <c r="J19690">
        <v>1095</v>
      </c>
      <c r="K19690">
        <v>1</v>
      </c>
      <c r="L19690">
        <v>243</v>
      </c>
      <c r="M19690">
        <v>561</v>
      </c>
      <c r="N19690" t="s">
        <v>18</v>
      </c>
      <c r="O19690" s="1">
        <v>4.9412799999999997E-77</v>
      </c>
      <c r="P19690">
        <v>752</v>
      </c>
    </row>
    <row r="19691" spans="1:16" x14ac:dyDescent="0.25">
      <c r="A19691" t="s">
        <v>29123</v>
      </c>
      <c r="B19691">
        <v>840</v>
      </c>
      <c r="C19691" s="3" t="str">
        <f>HYPERLINK("http://www.uniprot.org/uniprot/G7JD34","tr|G7JD34|G7JD34_MEDTR")</f>
        <v>tr|G7JD34|G7JD34_MEDTR</v>
      </c>
      <c r="D19691" t="s">
        <v>29124</v>
      </c>
      <c r="E19691">
        <v>69.5</v>
      </c>
      <c r="F19691">
        <v>200</v>
      </c>
      <c r="G19691">
        <v>61</v>
      </c>
      <c r="H19691">
        <v>5</v>
      </c>
      <c r="I19691">
        <v>13</v>
      </c>
      <c r="J19691">
        <v>597</v>
      </c>
      <c r="K19691">
        <v>1</v>
      </c>
      <c r="L19691">
        <v>6</v>
      </c>
      <c r="M19691">
        <v>201</v>
      </c>
      <c r="N19691" t="s">
        <v>18</v>
      </c>
      <c r="O19691" s="1">
        <v>1.0755199999999999E-71</v>
      </c>
      <c r="P19691">
        <v>704</v>
      </c>
    </row>
    <row r="19692" spans="1:16" x14ac:dyDescent="0.25">
      <c r="A19692" t="s">
        <v>29125</v>
      </c>
      <c r="B19692">
        <v>4497</v>
      </c>
      <c r="C19692" s="3" t="str">
        <f>HYPERLINK("http://www.uniprot.org/uniprot/I1JMH7","tr|I1JMH7|I1JMH7_SOYBN")</f>
        <v>tr|I1JMH7|I1JMH7_SOYBN</v>
      </c>
      <c r="D19692" t="s">
        <v>117</v>
      </c>
      <c r="E19692">
        <v>80.55</v>
      </c>
      <c r="F19692">
        <v>1502</v>
      </c>
      <c r="G19692">
        <v>292</v>
      </c>
      <c r="H19692">
        <v>6</v>
      </c>
      <c r="I19692">
        <v>7</v>
      </c>
      <c r="J19692">
        <v>4494</v>
      </c>
      <c r="K19692">
        <v>1</v>
      </c>
      <c r="L19692">
        <v>20</v>
      </c>
      <c r="M19692">
        <v>1518</v>
      </c>
      <c r="N19692" t="s">
        <v>18</v>
      </c>
      <c r="O19692">
        <v>0</v>
      </c>
      <c r="P19692">
        <v>6266</v>
      </c>
    </row>
    <row r="19693" spans="1:16" x14ac:dyDescent="0.25">
      <c r="A19693" t="s">
        <v>29126</v>
      </c>
      <c r="B19693">
        <v>792</v>
      </c>
      <c r="C19693" s="3" t="str">
        <f>HYPERLINK("http://www.uniprot.org/uniprot/G7JNR3","tr|G7JNR3|G7JNR3_MEDTR")</f>
        <v>tr|G7JNR3|G7JNR3_MEDTR</v>
      </c>
      <c r="D19693" t="s">
        <v>28944</v>
      </c>
      <c r="E19693">
        <v>81.73</v>
      </c>
      <c r="F19693">
        <v>219</v>
      </c>
      <c r="G19693">
        <v>40</v>
      </c>
      <c r="H19693">
        <v>11</v>
      </c>
      <c r="I19693">
        <v>166</v>
      </c>
      <c r="J19693">
        <v>789</v>
      </c>
      <c r="K19693">
        <v>1</v>
      </c>
      <c r="L19693">
        <v>287</v>
      </c>
      <c r="M19693">
        <v>505</v>
      </c>
      <c r="N19693" t="s">
        <v>18</v>
      </c>
      <c r="O19693" s="1">
        <v>9.5571500000000005E-96</v>
      </c>
      <c r="P19693">
        <v>911</v>
      </c>
    </row>
    <row r="19694" spans="1:16" x14ac:dyDescent="0.25">
      <c r="A19694" t="s">
        <v>29127</v>
      </c>
      <c r="B19694">
        <v>1413</v>
      </c>
      <c r="C19694" s="3" t="str">
        <f>HYPERLINK("http://www.uniprot.org/uniprot/G7K6N4","tr|G7K6N4|G7K6N4_MEDTR")</f>
        <v>tr|G7K6N4|G7K6N4_MEDTR</v>
      </c>
      <c r="D19694" t="s">
        <v>29128</v>
      </c>
      <c r="E19694">
        <v>86.59</v>
      </c>
      <c r="F19694">
        <v>470</v>
      </c>
      <c r="G19694">
        <v>63</v>
      </c>
      <c r="H19694">
        <v>0</v>
      </c>
      <c r="I19694">
        <v>1</v>
      </c>
      <c r="J19694">
        <v>1410</v>
      </c>
      <c r="K19694">
        <v>1</v>
      </c>
      <c r="L19694">
        <v>1</v>
      </c>
      <c r="M19694">
        <v>469</v>
      </c>
      <c r="N19694" t="s">
        <v>18</v>
      </c>
      <c r="O19694">
        <v>0</v>
      </c>
      <c r="P19694">
        <v>2228</v>
      </c>
    </row>
    <row r="19695" spans="1:16" x14ac:dyDescent="0.25">
      <c r="A19695" t="s">
        <v>29129</v>
      </c>
      <c r="B19695">
        <v>2595</v>
      </c>
      <c r="C19695" s="3" t="str">
        <f>HYPERLINK("http://www.uniprot.org/uniprot/K7K149","tr|K7K149|K7K149_SOYBN")</f>
        <v>tr|K7K149|K7K149_SOYBN</v>
      </c>
      <c r="D19695" t="s">
        <v>9202</v>
      </c>
      <c r="E19695">
        <v>69.66</v>
      </c>
      <c r="F19695">
        <v>844</v>
      </c>
      <c r="G19695">
        <v>256</v>
      </c>
      <c r="H19695">
        <v>10</v>
      </c>
      <c r="I19695">
        <v>88</v>
      </c>
      <c r="J19695">
        <v>2589</v>
      </c>
      <c r="K19695">
        <v>1</v>
      </c>
      <c r="L19695">
        <v>35</v>
      </c>
      <c r="M19695">
        <v>874</v>
      </c>
      <c r="N19695" t="s">
        <v>18</v>
      </c>
      <c r="O19695">
        <v>0</v>
      </c>
      <c r="P19695">
        <v>3059</v>
      </c>
    </row>
    <row r="19696" spans="1:16" x14ac:dyDescent="0.25">
      <c r="A19696" t="s">
        <v>29130</v>
      </c>
      <c r="B19696">
        <v>1398</v>
      </c>
      <c r="C19696" s="3" t="str">
        <f>HYPERLINK("http://www.uniprot.org/uniprot/G7LFJ8","tr|G7LFJ8|G7LFJ8_MEDTR")</f>
        <v>tr|G7LFJ8|G7LFJ8_MEDTR</v>
      </c>
      <c r="D19696" t="s">
        <v>23371</v>
      </c>
      <c r="E19696">
        <v>84.22</v>
      </c>
      <c r="F19696">
        <v>317</v>
      </c>
      <c r="G19696">
        <v>50</v>
      </c>
      <c r="H19696">
        <v>1</v>
      </c>
      <c r="I19696">
        <v>1</v>
      </c>
      <c r="J19696">
        <v>948</v>
      </c>
      <c r="K19696">
        <v>1</v>
      </c>
      <c r="L19696">
        <v>39</v>
      </c>
      <c r="M19696">
        <v>355</v>
      </c>
      <c r="N19696" t="s">
        <v>18</v>
      </c>
      <c r="O19696" s="1">
        <v>7.6358499999999998E-158</v>
      </c>
      <c r="P19696">
        <v>1450</v>
      </c>
    </row>
    <row r="19697" spans="1:16" x14ac:dyDescent="0.25">
      <c r="A19697" t="s">
        <v>29131</v>
      </c>
      <c r="B19697">
        <v>870</v>
      </c>
      <c r="C19697" s="3" t="str">
        <f>HYPERLINK("http://www.uniprot.org/uniprot/A2Q2T1","tr|A2Q2T1|A2Q2T1_MEDTR")</f>
        <v>tr|A2Q2T1|A2Q2T1_MEDTR</v>
      </c>
      <c r="D19697" t="s">
        <v>337</v>
      </c>
      <c r="E19697">
        <v>65.88</v>
      </c>
      <c r="F19697">
        <v>340</v>
      </c>
      <c r="G19697">
        <v>116</v>
      </c>
      <c r="H19697">
        <v>64</v>
      </c>
      <c r="I19697">
        <v>4</v>
      </c>
      <c r="J19697">
        <v>831</v>
      </c>
      <c r="K19697">
        <v>1</v>
      </c>
      <c r="L19697">
        <v>138</v>
      </c>
      <c r="M19697">
        <v>477</v>
      </c>
      <c r="N19697" t="s">
        <v>18</v>
      </c>
      <c r="O19697" s="1">
        <v>2.0099100000000001E-116</v>
      </c>
      <c r="P19697">
        <v>1090</v>
      </c>
    </row>
    <row r="19698" spans="1:16" x14ac:dyDescent="0.25">
      <c r="A19698" t="s">
        <v>29132</v>
      </c>
      <c r="B19698">
        <v>1629</v>
      </c>
      <c r="C19698" s="3" t="str">
        <f>HYPERLINK("http://www.uniprot.org/uniprot/G7KZZ2","tr|G7KZZ2|G7KZZ2_MEDTR")</f>
        <v>tr|G7KZZ2|G7KZZ2_MEDTR</v>
      </c>
      <c r="D19698" t="s">
        <v>29133</v>
      </c>
      <c r="E19698">
        <v>66.12</v>
      </c>
      <c r="F19698">
        <v>555</v>
      </c>
      <c r="G19698">
        <v>188</v>
      </c>
      <c r="H19698">
        <v>42</v>
      </c>
      <c r="I19698">
        <v>31</v>
      </c>
      <c r="J19698">
        <v>1569</v>
      </c>
      <c r="K19698">
        <v>1</v>
      </c>
      <c r="L19698">
        <v>58</v>
      </c>
      <c r="M19698">
        <v>612</v>
      </c>
      <c r="N19698" t="s">
        <v>18</v>
      </c>
      <c r="O19698">
        <v>0</v>
      </c>
      <c r="P19698">
        <v>1783</v>
      </c>
    </row>
    <row r="19699" spans="1:16" x14ac:dyDescent="0.25">
      <c r="A19699" t="s">
        <v>29134</v>
      </c>
      <c r="B19699">
        <v>1173</v>
      </c>
      <c r="C19699" s="3" t="str">
        <f>HYPERLINK("http://www.uniprot.org/uniprot/C7FDI5","tr|C7FDI5|C7FDI5_SOYBN")</f>
        <v>tr|C7FDI5|C7FDI5_SOYBN</v>
      </c>
      <c r="D19699" t="s">
        <v>717</v>
      </c>
      <c r="E19699">
        <v>50.26</v>
      </c>
      <c r="F19699">
        <v>372</v>
      </c>
      <c r="G19699">
        <v>185</v>
      </c>
      <c r="H19699">
        <v>4</v>
      </c>
      <c r="I19699">
        <v>1</v>
      </c>
      <c r="J19699">
        <v>1104</v>
      </c>
      <c r="K19699">
        <v>1</v>
      </c>
      <c r="L19699">
        <v>694</v>
      </c>
      <c r="M19699">
        <v>1060</v>
      </c>
      <c r="N19699" t="s">
        <v>18</v>
      </c>
      <c r="O19699" s="1">
        <v>5.4667399999999996E-103</v>
      </c>
      <c r="P19699">
        <v>976</v>
      </c>
    </row>
    <row r="19700" spans="1:16" x14ac:dyDescent="0.25">
      <c r="A19700" t="s">
        <v>29135</v>
      </c>
      <c r="B19700">
        <v>855</v>
      </c>
      <c r="C19700" s="3" t="str">
        <f>HYPERLINK("http://www.uniprot.org/uniprot/I3SRE8","tr|I3SRE8|I3SRE8_MEDTR")</f>
        <v>tr|I3SRE8|I3SRE8_MEDTR</v>
      </c>
      <c r="D19700" t="s">
        <v>22</v>
      </c>
      <c r="E19700">
        <v>66.510000000000005</v>
      </c>
      <c r="F19700">
        <v>218</v>
      </c>
      <c r="G19700">
        <v>73</v>
      </c>
      <c r="H19700">
        <v>0</v>
      </c>
      <c r="I19700">
        <v>199</v>
      </c>
      <c r="J19700">
        <v>852</v>
      </c>
      <c r="K19700">
        <v>1</v>
      </c>
      <c r="L19700">
        <v>70</v>
      </c>
      <c r="M19700">
        <v>282</v>
      </c>
      <c r="N19700" t="s">
        <v>18</v>
      </c>
      <c r="O19700" s="1">
        <v>4.8480200000000001E-67</v>
      </c>
      <c r="P19700">
        <v>664</v>
      </c>
    </row>
    <row r="19701" spans="1:16" x14ac:dyDescent="0.25">
      <c r="A19701" t="s">
        <v>29136</v>
      </c>
      <c r="B19701">
        <v>570</v>
      </c>
      <c r="C19701" s="3" t="str">
        <f>HYPERLINK("http://www.uniprot.org/uniprot/G7IH50","tr|G7IH50|G7IH50_MEDTR")</f>
        <v>tr|G7IH50|G7IH50_MEDTR</v>
      </c>
      <c r="D19701" t="s">
        <v>29137</v>
      </c>
      <c r="E19701">
        <v>77.77</v>
      </c>
      <c r="F19701">
        <v>189</v>
      </c>
      <c r="G19701">
        <v>42</v>
      </c>
      <c r="H19701">
        <v>0</v>
      </c>
      <c r="I19701">
        <v>1</v>
      </c>
      <c r="J19701">
        <v>567</v>
      </c>
      <c r="K19701">
        <v>1</v>
      </c>
      <c r="L19701">
        <v>1</v>
      </c>
      <c r="M19701">
        <v>177</v>
      </c>
      <c r="N19701" t="s">
        <v>18</v>
      </c>
      <c r="O19701" s="1">
        <v>4.2129199999999999E-75</v>
      </c>
      <c r="P19701">
        <v>730</v>
      </c>
    </row>
    <row r="19702" spans="1:16" x14ac:dyDescent="0.25">
      <c r="A19702" t="s">
        <v>29138</v>
      </c>
      <c r="B19702">
        <v>3423</v>
      </c>
      <c r="C19702" s="3" t="str">
        <f>HYPERLINK("http://www.uniprot.org/uniprot/I1L257","tr|I1L257|I1L257_SOYBN")</f>
        <v>tr|I1L257|I1L257_SOYBN</v>
      </c>
      <c r="D19702" t="s">
        <v>29139</v>
      </c>
      <c r="E19702">
        <v>79.56</v>
      </c>
      <c r="F19702">
        <v>1111</v>
      </c>
      <c r="G19702">
        <v>227</v>
      </c>
      <c r="H19702">
        <v>0</v>
      </c>
      <c r="I19702">
        <v>1</v>
      </c>
      <c r="J19702">
        <v>3333</v>
      </c>
      <c r="K19702">
        <v>1</v>
      </c>
      <c r="L19702">
        <v>1</v>
      </c>
      <c r="M19702">
        <v>1093</v>
      </c>
      <c r="N19702" t="s">
        <v>18</v>
      </c>
      <c r="O19702">
        <v>0</v>
      </c>
      <c r="P19702">
        <v>4620</v>
      </c>
    </row>
    <row r="19703" spans="1:16" x14ac:dyDescent="0.25">
      <c r="A19703" t="s">
        <v>29140</v>
      </c>
      <c r="B19703">
        <v>900</v>
      </c>
      <c r="C19703" s="3" t="str">
        <f>HYPERLINK("http://www.uniprot.org/uniprot/I1N5K4","tr|I1N5K4|I1N5K4_SOYBN")</f>
        <v>tr|I1N5K4|I1N5K4_SOYBN</v>
      </c>
      <c r="D19703" t="s">
        <v>28</v>
      </c>
      <c r="E19703">
        <v>84.3</v>
      </c>
      <c r="F19703">
        <v>293</v>
      </c>
      <c r="G19703">
        <v>46</v>
      </c>
      <c r="H19703">
        <v>0</v>
      </c>
      <c r="I19703">
        <v>16</v>
      </c>
      <c r="J19703">
        <v>894</v>
      </c>
      <c r="K19703">
        <v>1</v>
      </c>
      <c r="L19703">
        <v>12</v>
      </c>
      <c r="M19703">
        <v>304</v>
      </c>
      <c r="N19703" t="s">
        <v>18</v>
      </c>
      <c r="O19703" s="1">
        <v>2.2785699999999999E-142</v>
      </c>
      <c r="P19703">
        <v>1314</v>
      </c>
    </row>
    <row r="19704" spans="1:16" x14ac:dyDescent="0.25">
      <c r="A19704" t="s">
        <v>29141</v>
      </c>
      <c r="B19704">
        <v>786</v>
      </c>
      <c r="C19704" s="3" t="str">
        <f>HYPERLINK("http://www.uniprot.org/uniprot/I1J5P8","tr|I1J5P8|I1J5P8_SOYBN")</f>
        <v>tr|I1J5P8|I1J5P8_SOYBN</v>
      </c>
      <c r="D19704" t="s">
        <v>28</v>
      </c>
      <c r="E19704">
        <v>74.11</v>
      </c>
      <c r="F19704">
        <v>255</v>
      </c>
      <c r="G19704">
        <v>66</v>
      </c>
      <c r="H19704">
        <v>1</v>
      </c>
      <c r="I19704">
        <v>22</v>
      </c>
      <c r="J19704">
        <v>783</v>
      </c>
      <c r="K19704">
        <v>1</v>
      </c>
      <c r="L19704">
        <v>5</v>
      </c>
      <c r="M19704">
        <v>255</v>
      </c>
      <c r="N19704" t="s">
        <v>18</v>
      </c>
      <c r="O19704" s="1">
        <v>4.5077300000000002E-98</v>
      </c>
      <c r="P19704">
        <v>931</v>
      </c>
    </row>
    <row r="19705" spans="1:16" x14ac:dyDescent="0.25">
      <c r="A19705" t="s">
        <v>29142</v>
      </c>
      <c r="B19705">
        <v>444</v>
      </c>
      <c r="C19705" s="3" t="str">
        <f>HYPERLINK("http://www.uniprot.org/uniprot/G7KZQ0","tr|G7KZQ0|G7KZQ0_MEDTR")</f>
        <v>tr|G7KZQ0|G7KZQ0_MEDTR</v>
      </c>
      <c r="D19705" t="s">
        <v>29143</v>
      </c>
      <c r="E19705">
        <v>60.46</v>
      </c>
      <c r="F19705">
        <v>172</v>
      </c>
      <c r="G19705">
        <v>68</v>
      </c>
      <c r="H19705">
        <v>31</v>
      </c>
      <c r="I19705">
        <v>1</v>
      </c>
      <c r="J19705">
        <v>423</v>
      </c>
      <c r="K19705">
        <v>1</v>
      </c>
      <c r="L19705">
        <v>24</v>
      </c>
      <c r="M19705">
        <v>194</v>
      </c>
      <c r="N19705" t="s">
        <v>18</v>
      </c>
      <c r="O19705" s="1">
        <v>1.4682200000000001E-49</v>
      </c>
      <c r="P19705">
        <v>509</v>
      </c>
    </row>
    <row r="19706" spans="1:16" x14ac:dyDescent="0.25">
      <c r="A19706" t="s">
        <v>29144</v>
      </c>
      <c r="B19706">
        <v>276</v>
      </c>
      <c r="C19706" s="3" t="str">
        <f>HYPERLINK("http://www.uniprot.org/uniprot/G7KT75","tr|G7KT75|G7KT75_MEDTR")</f>
        <v>tr|G7KT75|G7KT75_MEDTR</v>
      </c>
      <c r="D19706" t="s">
        <v>29145</v>
      </c>
      <c r="E19706">
        <v>80.430000000000007</v>
      </c>
      <c r="F19706">
        <v>92</v>
      </c>
      <c r="G19706">
        <v>18</v>
      </c>
      <c r="H19706">
        <v>1</v>
      </c>
      <c r="I19706">
        <v>1</v>
      </c>
      <c r="J19706">
        <v>273</v>
      </c>
      <c r="K19706">
        <v>1</v>
      </c>
      <c r="L19706">
        <v>1</v>
      </c>
      <c r="M19706">
        <v>89</v>
      </c>
      <c r="N19706" t="s">
        <v>18</v>
      </c>
      <c r="O19706" s="1">
        <v>6.0346000000000003E-35</v>
      </c>
      <c r="P19706">
        <v>383</v>
      </c>
    </row>
    <row r="19707" spans="1:16" x14ac:dyDescent="0.25">
      <c r="A19707" t="s">
        <v>29146</v>
      </c>
      <c r="B19707">
        <v>1215</v>
      </c>
      <c r="C19707" s="3" t="str">
        <f>HYPERLINK("http://www.uniprot.org/uniprot/K7K2G7","tr|K7K2G7|K7K2G7_SOYBN")</f>
        <v>tr|K7K2G7|K7K2G7_SOYBN</v>
      </c>
      <c r="D19707" t="s">
        <v>28</v>
      </c>
      <c r="E19707">
        <v>68.290000000000006</v>
      </c>
      <c r="F19707">
        <v>470</v>
      </c>
      <c r="G19707">
        <v>149</v>
      </c>
      <c r="H19707">
        <v>67</v>
      </c>
      <c r="I19707">
        <v>1</v>
      </c>
      <c r="J19707">
        <v>1209</v>
      </c>
      <c r="K19707">
        <v>1</v>
      </c>
      <c r="L19707">
        <v>1</v>
      </c>
      <c r="M19707">
        <v>470</v>
      </c>
      <c r="N19707" t="s">
        <v>18</v>
      </c>
      <c r="O19707" s="1">
        <v>2.2813499999999998E-168</v>
      </c>
      <c r="P19707">
        <v>1540</v>
      </c>
    </row>
    <row r="19708" spans="1:16" x14ac:dyDescent="0.25">
      <c r="A19708" t="s">
        <v>29147</v>
      </c>
      <c r="B19708">
        <v>594</v>
      </c>
      <c r="C19708" s="3" t="str">
        <f>HYPERLINK("http://www.uniprot.org/uniprot/Q7XA97","tr|Q7XA97|Q7XA97_TRIPR")</f>
        <v>tr|Q7XA97|Q7XA97_TRIPR</v>
      </c>
      <c r="D19708" t="s">
        <v>29148</v>
      </c>
      <c r="E19708">
        <v>81.92</v>
      </c>
      <c r="F19708">
        <v>166</v>
      </c>
      <c r="G19708">
        <v>30</v>
      </c>
      <c r="H19708">
        <v>1</v>
      </c>
      <c r="I19708">
        <v>97</v>
      </c>
      <c r="J19708">
        <v>591</v>
      </c>
      <c r="K19708">
        <v>1</v>
      </c>
      <c r="L19708">
        <v>33</v>
      </c>
      <c r="M19708">
        <v>198</v>
      </c>
      <c r="N19708" t="s">
        <v>18</v>
      </c>
      <c r="O19708" s="1">
        <v>1.05909E-66</v>
      </c>
      <c r="P19708">
        <v>658</v>
      </c>
    </row>
    <row r="19709" spans="1:16" x14ac:dyDescent="0.25">
      <c r="A19709" t="s">
        <v>29149</v>
      </c>
      <c r="B19709">
        <v>738</v>
      </c>
      <c r="C19709" s="3" t="str">
        <f>HYPERLINK("http://www.uniprot.org/uniprot/G7IB80","tr|G7IB80|G7IB80_MEDTR")</f>
        <v>tr|G7IB80|G7IB80_MEDTR</v>
      </c>
      <c r="D19709" t="s">
        <v>29150</v>
      </c>
      <c r="E19709">
        <v>79.84</v>
      </c>
      <c r="F19709">
        <v>253</v>
      </c>
      <c r="G19709">
        <v>51</v>
      </c>
      <c r="H19709">
        <v>8</v>
      </c>
      <c r="I19709">
        <v>1</v>
      </c>
      <c r="J19709">
        <v>735</v>
      </c>
      <c r="K19709">
        <v>1</v>
      </c>
      <c r="L19709">
        <v>1</v>
      </c>
      <c r="M19709">
        <v>251</v>
      </c>
      <c r="N19709" t="s">
        <v>18</v>
      </c>
      <c r="O19709" s="1">
        <v>1.5020700000000001E-105</v>
      </c>
      <c r="P19709">
        <v>995</v>
      </c>
    </row>
    <row r="19710" spans="1:16" x14ac:dyDescent="0.25">
      <c r="A19710" t="s">
        <v>29151</v>
      </c>
      <c r="B19710">
        <v>744</v>
      </c>
      <c r="C19710" s="3" t="str">
        <f>HYPERLINK("http://www.uniprot.org/uniprot/B7FM13","tr|B7FM13|B7FM13_MEDTR")</f>
        <v>tr|B7FM13|B7FM13_MEDTR</v>
      </c>
      <c r="D19710" t="s">
        <v>22</v>
      </c>
      <c r="E19710">
        <v>83.53</v>
      </c>
      <c r="F19710">
        <v>243</v>
      </c>
      <c r="G19710">
        <v>40</v>
      </c>
      <c r="H19710">
        <v>1</v>
      </c>
      <c r="I19710">
        <v>13</v>
      </c>
      <c r="J19710">
        <v>738</v>
      </c>
      <c r="K19710">
        <v>1</v>
      </c>
      <c r="L19710">
        <v>6</v>
      </c>
      <c r="M19710">
        <v>248</v>
      </c>
      <c r="N19710" t="s">
        <v>18</v>
      </c>
      <c r="O19710" s="1">
        <v>4.0195000000000002E-114</v>
      </c>
      <c r="P19710">
        <v>1069</v>
      </c>
    </row>
    <row r="19711" spans="1:16" x14ac:dyDescent="0.25">
      <c r="A19711" t="s">
        <v>29152</v>
      </c>
      <c r="B19711">
        <v>993</v>
      </c>
      <c r="C19711" s="3" t="str">
        <f>HYPERLINK("http://www.uniprot.org/uniprot/G7J7N8","tr|G7J7N8|G7J7N8_MEDTR")</f>
        <v>tr|G7J7N8|G7J7N8_MEDTR</v>
      </c>
      <c r="D19711" t="s">
        <v>29153</v>
      </c>
      <c r="E19711">
        <v>87.38</v>
      </c>
      <c r="F19711">
        <v>333</v>
      </c>
      <c r="G19711">
        <v>42</v>
      </c>
      <c r="H19711">
        <v>3</v>
      </c>
      <c r="I19711">
        <v>1</v>
      </c>
      <c r="J19711">
        <v>990</v>
      </c>
      <c r="K19711">
        <v>1</v>
      </c>
      <c r="L19711">
        <v>1</v>
      </c>
      <c r="M19711">
        <v>326</v>
      </c>
      <c r="N19711" t="s">
        <v>18</v>
      </c>
      <c r="O19711" s="1">
        <v>6.9968199999999999E-159</v>
      </c>
      <c r="P19711">
        <v>1457</v>
      </c>
    </row>
    <row r="19712" spans="1:16" x14ac:dyDescent="0.25">
      <c r="A19712" t="s">
        <v>29154</v>
      </c>
      <c r="B19712">
        <v>666</v>
      </c>
      <c r="C19712" s="3" t="str">
        <f>HYPERLINK("http://www.uniprot.org/uniprot/G7J450","tr|G7J450|G7J450_MEDTR")</f>
        <v>tr|G7J450|G7J450_MEDTR</v>
      </c>
      <c r="D19712" t="s">
        <v>29155</v>
      </c>
      <c r="E19712">
        <v>82.43</v>
      </c>
      <c r="F19712">
        <v>222</v>
      </c>
      <c r="G19712">
        <v>39</v>
      </c>
      <c r="H19712">
        <v>1</v>
      </c>
      <c r="I19712">
        <v>1</v>
      </c>
      <c r="J19712">
        <v>663</v>
      </c>
      <c r="K19712">
        <v>1</v>
      </c>
      <c r="L19712">
        <v>116</v>
      </c>
      <c r="M19712">
        <v>337</v>
      </c>
      <c r="N19712" t="s">
        <v>18</v>
      </c>
      <c r="O19712" s="1">
        <v>2.7677000000000002E-94</v>
      </c>
      <c r="P19712">
        <v>897</v>
      </c>
    </row>
    <row r="19713" spans="1:16" x14ac:dyDescent="0.25">
      <c r="A19713" t="s">
        <v>29156</v>
      </c>
      <c r="B19713">
        <v>186</v>
      </c>
      <c r="C19713" s="3" t="str">
        <f>HYPERLINK("http://www.uniprot.org/uniprot/G7IXT8","tr|G7IXT8|G7IXT8_MEDTR")</f>
        <v>tr|G7IXT8|G7IXT8_MEDTR</v>
      </c>
      <c r="D19713" t="s">
        <v>29118</v>
      </c>
      <c r="E19713">
        <v>85.24</v>
      </c>
      <c r="F19713">
        <v>61</v>
      </c>
      <c r="G19713">
        <v>9</v>
      </c>
      <c r="H19713">
        <v>0</v>
      </c>
      <c r="I19713">
        <v>1</v>
      </c>
      <c r="J19713">
        <v>183</v>
      </c>
      <c r="K19713">
        <v>1</v>
      </c>
      <c r="L19713">
        <v>1</v>
      </c>
      <c r="M19713">
        <v>61</v>
      </c>
      <c r="N19713" t="s">
        <v>18</v>
      </c>
      <c r="O19713" s="1">
        <v>1.5386399999999999E-22</v>
      </c>
      <c r="P19713">
        <v>276</v>
      </c>
    </row>
    <row r="19714" spans="1:16" x14ac:dyDescent="0.25">
      <c r="A19714" t="s">
        <v>29157</v>
      </c>
      <c r="B19714">
        <v>1536</v>
      </c>
      <c r="C19714" s="3" t="str">
        <f>HYPERLINK("http://www.uniprot.org/uniprot/Q9XFX0","tr|Q9XFX0|Q9XFX0_CICAR")</f>
        <v>tr|Q9XFX0|Q9XFX0_CICAR</v>
      </c>
      <c r="D19714" t="s">
        <v>29082</v>
      </c>
      <c r="E19714">
        <v>81.45</v>
      </c>
      <c r="F19714">
        <v>480</v>
      </c>
      <c r="G19714">
        <v>89</v>
      </c>
      <c r="H19714">
        <v>0</v>
      </c>
      <c r="I19714">
        <v>55</v>
      </c>
      <c r="J19714">
        <v>1494</v>
      </c>
      <c r="K19714">
        <v>1</v>
      </c>
      <c r="L19714">
        <v>19</v>
      </c>
      <c r="M19714">
        <v>498</v>
      </c>
      <c r="N19714" t="s">
        <v>18</v>
      </c>
      <c r="O19714">
        <v>0</v>
      </c>
      <c r="P19714">
        <v>2061</v>
      </c>
    </row>
    <row r="19715" spans="1:16" x14ac:dyDescent="0.25">
      <c r="A19715" t="s">
        <v>29158</v>
      </c>
      <c r="B19715">
        <v>645</v>
      </c>
      <c r="C19715" s="3" t="str">
        <f>HYPERLINK("http://www.uniprot.org/uniprot/G7L828","tr|G7L828|G7L828_MEDTR")</f>
        <v>tr|G7L828|G7L828_MEDTR</v>
      </c>
      <c r="D19715" t="s">
        <v>29159</v>
      </c>
      <c r="E19715">
        <v>71.790000000000006</v>
      </c>
      <c r="F19715">
        <v>234</v>
      </c>
      <c r="G19715">
        <v>66</v>
      </c>
      <c r="H19715">
        <v>20</v>
      </c>
      <c r="I19715">
        <v>1</v>
      </c>
      <c r="J19715">
        <v>642</v>
      </c>
      <c r="K19715">
        <v>1</v>
      </c>
      <c r="L19715">
        <v>1</v>
      </c>
      <c r="M19715">
        <v>234</v>
      </c>
      <c r="N19715" t="s">
        <v>18</v>
      </c>
      <c r="O19715" s="1">
        <v>2.9582599999999999E-82</v>
      </c>
      <c r="P19715">
        <v>793</v>
      </c>
    </row>
    <row r="19716" spans="1:16" x14ac:dyDescent="0.25">
      <c r="A19716" t="s">
        <v>29160</v>
      </c>
      <c r="B19716">
        <v>411</v>
      </c>
      <c r="C19716" s="3" t="str">
        <f>HYPERLINK("http://www.uniprot.org/uniprot/I3T8D3","tr|I3T8D3|I3T8D3_LOTJA")</f>
        <v>tr|I3T8D3|I3T8D3_LOTJA</v>
      </c>
      <c r="D19716" t="s">
        <v>93</v>
      </c>
      <c r="E19716">
        <v>100</v>
      </c>
      <c r="F19716">
        <v>136</v>
      </c>
      <c r="G19716">
        <v>0</v>
      </c>
      <c r="H19716">
        <v>0</v>
      </c>
      <c r="I19716">
        <v>1</v>
      </c>
      <c r="J19716">
        <v>408</v>
      </c>
      <c r="K19716">
        <v>1</v>
      </c>
      <c r="L19716">
        <v>7</v>
      </c>
      <c r="M19716">
        <v>142</v>
      </c>
      <c r="N19716" t="s">
        <v>18</v>
      </c>
      <c r="O19716" s="1">
        <v>3.5492599999999998E-72</v>
      </c>
      <c r="P19716">
        <v>704</v>
      </c>
    </row>
    <row r="19717" spans="1:16" x14ac:dyDescent="0.25">
      <c r="A19717" t="s">
        <v>29161</v>
      </c>
      <c r="B19717">
        <v>432</v>
      </c>
      <c r="C19717" s="3" t="str">
        <f>HYPERLINK("http://www.uniprot.org/uniprot/D7SYI5","tr|D7SYI5|D7SYI5_VITVI")</f>
        <v>tr|D7SYI5|D7SYI5_VITVI</v>
      </c>
      <c r="D19717" t="s">
        <v>17157</v>
      </c>
      <c r="E19717">
        <v>54.16</v>
      </c>
      <c r="F19717">
        <v>144</v>
      </c>
      <c r="G19717">
        <v>66</v>
      </c>
      <c r="H19717">
        <v>11</v>
      </c>
      <c r="I19717">
        <v>25</v>
      </c>
      <c r="J19717">
        <v>423</v>
      </c>
      <c r="K19717">
        <v>1</v>
      </c>
      <c r="L19717">
        <v>80</v>
      </c>
      <c r="M19717">
        <v>223</v>
      </c>
      <c r="N19717" t="s">
        <v>18</v>
      </c>
      <c r="O19717" s="1">
        <v>6.1210599999999996E-32</v>
      </c>
      <c r="P19717">
        <v>357</v>
      </c>
    </row>
    <row r="19718" spans="1:16" x14ac:dyDescent="0.25">
      <c r="A19718" t="s">
        <v>29162</v>
      </c>
      <c r="B19718">
        <v>1251</v>
      </c>
      <c r="C19718" s="3" t="str">
        <f>HYPERLINK("http://www.uniprot.org/uniprot/G7JD36","tr|G7JD36|G7JD36_MEDTR")</f>
        <v>tr|G7JD36|G7JD36_MEDTR</v>
      </c>
      <c r="D19718" t="s">
        <v>29163</v>
      </c>
      <c r="E19718">
        <v>74.5</v>
      </c>
      <c r="F19718">
        <v>451</v>
      </c>
      <c r="G19718">
        <v>115</v>
      </c>
      <c r="H19718">
        <v>36</v>
      </c>
      <c r="I19718">
        <v>1</v>
      </c>
      <c r="J19718">
        <v>1245</v>
      </c>
      <c r="K19718">
        <v>1</v>
      </c>
      <c r="L19718">
        <v>1</v>
      </c>
      <c r="M19718">
        <v>451</v>
      </c>
      <c r="N19718" t="s">
        <v>18</v>
      </c>
      <c r="O19718">
        <v>0</v>
      </c>
      <c r="P19718">
        <v>1759</v>
      </c>
    </row>
    <row r="19719" spans="1:16" x14ac:dyDescent="0.25">
      <c r="A19719" t="s">
        <v>29164</v>
      </c>
      <c r="B19719">
        <v>1266</v>
      </c>
      <c r="C19719" s="3" t="str">
        <f>HYPERLINK("http://www.uniprot.org/uniprot/I1JMH8","tr|I1JMH8|I1JMH8_SOYBN")</f>
        <v>tr|I1JMH8|I1JMH8_SOYBN</v>
      </c>
      <c r="D19719" t="s">
        <v>71</v>
      </c>
      <c r="E19719">
        <v>75.53</v>
      </c>
      <c r="F19719">
        <v>417</v>
      </c>
      <c r="G19719">
        <v>102</v>
      </c>
      <c r="H19719">
        <v>0</v>
      </c>
      <c r="I19719">
        <v>1</v>
      </c>
      <c r="J19719">
        <v>1251</v>
      </c>
      <c r="K19719">
        <v>1</v>
      </c>
      <c r="L19719">
        <v>206</v>
      </c>
      <c r="M19719">
        <v>617</v>
      </c>
      <c r="N19719" t="s">
        <v>18</v>
      </c>
      <c r="O19719">
        <v>0</v>
      </c>
      <c r="P19719">
        <v>1726</v>
      </c>
    </row>
    <row r="19720" spans="1:16" x14ac:dyDescent="0.25">
      <c r="A19720" t="s">
        <v>29165</v>
      </c>
      <c r="B19720">
        <v>1599</v>
      </c>
      <c r="C19720" s="3" t="str">
        <f>HYPERLINK("http://www.uniprot.org/uniprot/I1MKE1","tr|I1MKE1|I1MKE1_SOYBN")</f>
        <v>tr|I1MKE1|I1MKE1_SOYBN</v>
      </c>
      <c r="D19720" t="s">
        <v>28</v>
      </c>
      <c r="E19720">
        <v>78.19</v>
      </c>
      <c r="F19720">
        <v>532</v>
      </c>
      <c r="G19720">
        <v>116</v>
      </c>
      <c r="H19720">
        <v>0</v>
      </c>
      <c r="I19720">
        <v>1</v>
      </c>
      <c r="J19720">
        <v>1596</v>
      </c>
      <c r="K19720">
        <v>1</v>
      </c>
      <c r="L19720">
        <v>58</v>
      </c>
      <c r="M19720">
        <v>589</v>
      </c>
      <c r="N19720" t="s">
        <v>18</v>
      </c>
      <c r="O19720">
        <v>0</v>
      </c>
      <c r="P19720">
        <v>2251</v>
      </c>
    </row>
    <row r="19721" spans="1:16" x14ac:dyDescent="0.25">
      <c r="A19721" t="s">
        <v>29166</v>
      </c>
      <c r="B19721">
        <v>522</v>
      </c>
      <c r="C19721" s="3" t="str">
        <f>HYPERLINK("http://www.uniprot.org/uniprot/G7K6N1","tr|G7K6N1|G7K6N1_MEDTR")</f>
        <v>tr|G7K6N1|G7K6N1_MEDTR</v>
      </c>
      <c r="D19721" t="s">
        <v>4749</v>
      </c>
      <c r="E19721">
        <v>73.05</v>
      </c>
      <c r="F19721">
        <v>193</v>
      </c>
      <c r="G19721">
        <v>52</v>
      </c>
      <c r="H19721">
        <v>20</v>
      </c>
      <c r="I19721">
        <v>1</v>
      </c>
      <c r="J19721">
        <v>519</v>
      </c>
      <c r="K19721">
        <v>1</v>
      </c>
      <c r="L19721">
        <v>65</v>
      </c>
      <c r="M19721">
        <v>247</v>
      </c>
      <c r="N19721" t="s">
        <v>18</v>
      </c>
      <c r="O19721" s="1">
        <v>1.2656E-61</v>
      </c>
      <c r="P19721">
        <v>613</v>
      </c>
    </row>
    <row r="19722" spans="1:16" x14ac:dyDescent="0.25">
      <c r="A19722" t="s">
        <v>29167</v>
      </c>
      <c r="B19722">
        <v>987</v>
      </c>
      <c r="C19722" s="3" t="str">
        <f>HYPERLINK("http://www.uniprot.org/uniprot/I1KPW9","tr|I1KPW9|I1KPW9_SOYBN")</f>
        <v>tr|I1KPW9|I1KPW9_SOYBN</v>
      </c>
      <c r="D19722" t="s">
        <v>71</v>
      </c>
      <c r="E19722">
        <v>80.06</v>
      </c>
      <c r="F19722">
        <v>291</v>
      </c>
      <c r="G19722">
        <v>58</v>
      </c>
      <c r="H19722">
        <v>21</v>
      </c>
      <c r="I19722">
        <v>1</v>
      </c>
      <c r="J19722">
        <v>810</v>
      </c>
      <c r="K19722">
        <v>1</v>
      </c>
      <c r="L19722">
        <v>87</v>
      </c>
      <c r="M19722">
        <v>377</v>
      </c>
      <c r="N19722" t="s">
        <v>18</v>
      </c>
      <c r="O19722" s="1">
        <v>4.9946800000000001E-133</v>
      </c>
      <c r="P19722">
        <v>1234</v>
      </c>
    </row>
    <row r="19723" spans="1:16" x14ac:dyDescent="0.25">
      <c r="A19723" t="s">
        <v>29168</v>
      </c>
      <c r="B19723">
        <v>2193</v>
      </c>
      <c r="C19723" s="3" t="str">
        <f>HYPERLINK("http://www.uniprot.org/uniprot/A5BE46","tr|A5BE46|A5BE46_VITVI")</f>
        <v>tr|A5BE46|A5BE46_VITVI</v>
      </c>
      <c r="D19723" t="s">
        <v>462</v>
      </c>
      <c r="E19723">
        <v>79.069999999999993</v>
      </c>
      <c r="F19723">
        <v>736</v>
      </c>
      <c r="G19723">
        <v>154</v>
      </c>
      <c r="H19723">
        <v>7</v>
      </c>
      <c r="I19723">
        <v>1</v>
      </c>
      <c r="J19723">
        <v>2187</v>
      </c>
      <c r="K19723">
        <v>1</v>
      </c>
      <c r="L19723">
        <v>618</v>
      </c>
      <c r="M19723">
        <v>1353</v>
      </c>
      <c r="N19723" t="s">
        <v>18</v>
      </c>
      <c r="O19723">
        <v>0</v>
      </c>
      <c r="P19723">
        <v>3117</v>
      </c>
    </row>
    <row r="19724" spans="1:16" x14ac:dyDescent="0.25">
      <c r="A19724" t="s">
        <v>29169</v>
      </c>
      <c r="B19724">
        <v>1443</v>
      </c>
      <c r="C19724" s="3" t="str">
        <f>HYPERLINK("http://www.uniprot.org/uniprot/I3T3F4","tr|I3T3F4|I3T3F4_LOTJA")</f>
        <v>tr|I3T3F4|I3T3F4_LOTJA</v>
      </c>
      <c r="D19724" t="s">
        <v>93</v>
      </c>
      <c r="E19724">
        <v>54.94</v>
      </c>
      <c r="F19724">
        <v>435</v>
      </c>
      <c r="G19724">
        <v>196</v>
      </c>
      <c r="H19724">
        <v>0</v>
      </c>
      <c r="I19724">
        <v>1</v>
      </c>
      <c r="J19724">
        <v>1305</v>
      </c>
      <c r="K19724">
        <v>1</v>
      </c>
      <c r="L19724">
        <v>50</v>
      </c>
      <c r="M19724">
        <v>481</v>
      </c>
      <c r="N19724" t="s">
        <v>18</v>
      </c>
      <c r="O19724" s="1">
        <v>2.8387100000000002E-131</v>
      </c>
      <c r="P19724">
        <v>1221</v>
      </c>
    </row>
    <row r="19725" spans="1:16" x14ac:dyDescent="0.25">
      <c r="A19725" t="s">
        <v>29170</v>
      </c>
      <c r="B19725">
        <v>2250</v>
      </c>
      <c r="C19725" s="3" t="str">
        <f>HYPERLINK("http://www.uniprot.org/uniprot/G7I2F3","tr|G7I2F3|G7I2F3_MEDTR")</f>
        <v>tr|G7I2F3|G7I2F3_MEDTR</v>
      </c>
      <c r="D19725" t="s">
        <v>257</v>
      </c>
      <c r="E19725">
        <v>34.71</v>
      </c>
      <c r="F19725">
        <v>435</v>
      </c>
      <c r="G19725">
        <v>284</v>
      </c>
      <c r="H19725">
        <v>3</v>
      </c>
      <c r="I19725">
        <v>940</v>
      </c>
      <c r="J19725">
        <v>2235</v>
      </c>
      <c r="K19725">
        <v>1</v>
      </c>
      <c r="L19725">
        <v>43</v>
      </c>
      <c r="M19725">
        <v>408</v>
      </c>
      <c r="N19725" t="s">
        <v>18</v>
      </c>
      <c r="O19725" s="1">
        <v>7.3574099999999999E-58</v>
      </c>
      <c r="P19725">
        <v>590</v>
      </c>
    </row>
    <row r="19726" spans="1:16" x14ac:dyDescent="0.25">
      <c r="A19726" t="s">
        <v>29171</v>
      </c>
      <c r="B19726">
        <v>1509</v>
      </c>
      <c r="C19726" s="3" t="str">
        <f>HYPERLINK("http://www.uniprot.org/uniprot/I1NJC0","tr|I1NJC0|I1NJC0_SOYBN")</f>
        <v>tr|I1NJC0|I1NJC0_SOYBN</v>
      </c>
      <c r="D19726" t="s">
        <v>99</v>
      </c>
      <c r="E19726">
        <v>78.58</v>
      </c>
      <c r="F19726">
        <v>495</v>
      </c>
      <c r="G19726">
        <v>106</v>
      </c>
      <c r="H19726">
        <v>0</v>
      </c>
      <c r="I19726">
        <v>7</v>
      </c>
      <c r="J19726">
        <v>1491</v>
      </c>
      <c r="K19726">
        <v>1</v>
      </c>
      <c r="L19726">
        <v>14</v>
      </c>
      <c r="M19726">
        <v>508</v>
      </c>
      <c r="N19726" t="s">
        <v>18</v>
      </c>
      <c r="O19726">
        <v>0</v>
      </c>
      <c r="P19726">
        <v>2023</v>
      </c>
    </row>
    <row r="19727" spans="1:16" x14ac:dyDescent="0.25">
      <c r="A19727" t="s">
        <v>29172</v>
      </c>
      <c r="B19727">
        <v>747</v>
      </c>
      <c r="C19727" s="3" t="str">
        <f>HYPERLINK("http://www.uniprot.org/uniprot/G7IRP7","tr|G7IRP7|G7IRP7_MEDTR")</f>
        <v>tr|G7IRP7|G7IRP7_MEDTR</v>
      </c>
      <c r="D19727" t="s">
        <v>29173</v>
      </c>
      <c r="E19727">
        <v>70.040000000000006</v>
      </c>
      <c r="F19727">
        <v>237</v>
      </c>
      <c r="G19727">
        <v>71</v>
      </c>
      <c r="H19727">
        <v>0</v>
      </c>
      <c r="I19727">
        <v>1</v>
      </c>
      <c r="J19727">
        <v>711</v>
      </c>
      <c r="K19727">
        <v>1</v>
      </c>
      <c r="L19727">
        <v>2</v>
      </c>
      <c r="M19727">
        <v>235</v>
      </c>
      <c r="N19727" t="s">
        <v>18</v>
      </c>
      <c r="O19727" s="1">
        <v>5.3485499999999995E-82</v>
      </c>
      <c r="P19727">
        <v>792</v>
      </c>
    </row>
    <row r="19728" spans="1:16" x14ac:dyDescent="0.25">
      <c r="A19728" t="s">
        <v>29174</v>
      </c>
      <c r="B19728">
        <v>717</v>
      </c>
      <c r="C19728" s="3" t="str">
        <f>HYPERLINK("http://www.uniprot.org/uniprot/G7IH46","tr|G7IH46|G7IH46_MEDTR")</f>
        <v>tr|G7IH46|G7IH46_MEDTR</v>
      </c>
      <c r="D19728" t="s">
        <v>29175</v>
      </c>
      <c r="E19728">
        <v>71.48</v>
      </c>
      <c r="F19728">
        <v>235</v>
      </c>
      <c r="G19728">
        <v>67</v>
      </c>
      <c r="H19728">
        <v>5</v>
      </c>
      <c r="I19728">
        <v>7</v>
      </c>
      <c r="J19728">
        <v>696</v>
      </c>
      <c r="K19728">
        <v>1</v>
      </c>
      <c r="L19728">
        <v>4</v>
      </c>
      <c r="M19728">
        <v>237</v>
      </c>
      <c r="N19728" t="s">
        <v>18</v>
      </c>
      <c r="O19728" s="1">
        <v>1.21062E-88</v>
      </c>
      <c r="P19728">
        <v>849</v>
      </c>
    </row>
    <row r="19729" spans="1:16" x14ac:dyDescent="0.25">
      <c r="A19729" t="s">
        <v>29176</v>
      </c>
      <c r="B19729">
        <v>2751</v>
      </c>
      <c r="C19729" s="3" t="str">
        <f>HYPERLINK("http://www.uniprot.org/uniprot/I1N5K6","tr|I1N5K6|I1N5K6_SOYBN")</f>
        <v>tr|I1N5K6|I1N5K6_SOYBN</v>
      </c>
      <c r="D19729" t="s">
        <v>71</v>
      </c>
      <c r="E19729">
        <v>84.94</v>
      </c>
      <c r="F19729">
        <v>897</v>
      </c>
      <c r="G19729">
        <v>135</v>
      </c>
      <c r="H19729">
        <v>1</v>
      </c>
      <c r="I19729">
        <v>1</v>
      </c>
      <c r="J19729">
        <v>2688</v>
      </c>
      <c r="K19729">
        <v>1</v>
      </c>
      <c r="L19729">
        <v>1</v>
      </c>
      <c r="M19729">
        <v>896</v>
      </c>
      <c r="N19729" t="s">
        <v>18</v>
      </c>
      <c r="O19729">
        <v>0</v>
      </c>
      <c r="P19729">
        <v>3796</v>
      </c>
    </row>
    <row r="19730" spans="1:16" x14ac:dyDescent="0.25">
      <c r="A19730" t="s">
        <v>29177</v>
      </c>
      <c r="B19730">
        <v>465</v>
      </c>
      <c r="C19730" s="3" t="str">
        <f>HYPERLINK("http://www.uniprot.org/uniprot/A7RIJ1","tr|A7RIJ1|A7RIJ1_NEMVE")</f>
        <v>tr|A7RIJ1|A7RIJ1_NEMVE</v>
      </c>
      <c r="D19730" t="s">
        <v>29178</v>
      </c>
      <c r="E19730">
        <v>39.39</v>
      </c>
      <c r="F19730">
        <v>99</v>
      </c>
      <c r="G19730">
        <v>60</v>
      </c>
      <c r="H19730">
        <v>0</v>
      </c>
      <c r="I19730">
        <v>41</v>
      </c>
      <c r="J19730">
        <v>337</v>
      </c>
      <c r="K19730">
        <v>-3</v>
      </c>
      <c r="L19730">
        <v>88</v>
      </c>
      <c r="M19730">
        <v>185</v>
      </c>
      <c r="N19730" t="s">
        <v>18</v>
      </c>
      <c r="O19730" s="1">
        <v>4.9414999999999997E-13</v>
      </c>
      <c r="P19730">
        <v>194</v>
      </c>
    </row>
    <row r="19731" spans="1:16" x14ac:dyDescent="0.25">
      <c r="A19731" t="s">
        <v>29179</v>
      </c>
      <c r="B19731">
        <v>882</v>
      </c>
      <c r="C19731" s="3" t="str">
        <f>HYPERLINK("http://www.uniprot.org/uniprot/A2Q5Z6","tr|A2Q5Z6|A2Q5Z6_MEDTR")</f>
        <v>tr|A2Q5Z6|A2Q5Z6_MEDTR</v>
      </c>
      <c r="D19731" t="s">
        <v>29180</v>
      </c>
      <c r="E19731">
        <v>88.21</v>
      </c>
      <c r="F19731">
        <v>297</v>
      </c>
      <c r="G19731">
        <v>35</v>
      </c>
      <c r="H19731">
        <v>4</v>
      </c>
      <c r="I19731">
        <v>1</v>
      </c>
      <c r="J19731">
        <v>879</v>
      </c>
      <c r="K19731">
        <v>1</v>
      </c>
      <c r="L19731">
        <v>23</v>
      </c>
      <c r="M19731">
        <v>319</v>
      </c>
      <c r="N19731" t="s">
        <v>18</v>
      </c>
      <c r="O19731" s="1">
        <v>2.4167499999999999E-149</v>
      </c>
      <c r="P19731">
        <v>1374</v>
      </c>
    </row>
    <row r="19732" spans="1:16" x14ac:dyDescent="0.25">
      <c r="A19732" t="s">
        <v>29181</v>
      </c>
      <c r="B19732">
        <v>777</v>
      </c>
      <c r="C19732" s="3" t="str">
        <f>HYPERLINK("http://www.uniprot.org/uniprot/G7KT76","tr|G7KT76|G7KT76_MEDTR")</f>
        <v>tr|G7KT76|G7KT76_MEDTR</v>
      </c>
      <c r="D19732" t="s">
        <v>29182</v>
      </c>
      <c r="E19732">
        <v>82.2</v>
      </c>
      <c r="F19732">
        <v>236</v>
      </c>
      <c r="G19732">
        <v>42</v>
      </c>
      <c r="H19732">
        <v>0</v>
      </c>
      <c r="I19732">
        <v>64</v>
      </c>
      <c r="J19732">
        <v>771</v>
      </c>
      <c r="K19732">
        <v>1</v>
      </c>
      <c r="L19732">
        <v>21</v>
      </c>
      <c r="M19732">
        <v>255</v>
      </c>
      <c r="N19732" t="s">
        <v>18</v>
      </c>
      <c r="O19732" s="1">
        <v>1.58163E-103</v>
      </c>
      <c r="P19732">
        <v>978</v>
      </c>
    </row>
    <row r="19733" spans="1:16" x14ac:dyDescent="0.25">
      <c r="A19733" t="s">
        <v>29183</v>
      </c>
      <c r="B19733">
        <v>1272</v>
      </c>
      <c r="C19733" s="3" t="str">
        <f>HYPERLINK("http://www.uniprot.org/uniprot/I1KZ54","tr|I1KZ54|I1KZ54_SOYBN")</f>
        <v>tr|I1KZ54|I1KZ54_SOYBN</v>
      </c>
      <c r="D19733" t="s">
        <v>71</v>
      </c>
      <c r="E19733">
        <v>70.81</v>
      </c>
      <c r="F19733">
        <v>418</v>
      </c>
      <c r="G19733">
        <v>122</v>
      </c>
      <c r="H19733">
        <v>0</v>
      </c>
      <c r="I19733">
        <v>13</v>
      </c>
      <c r="J19733">
        <v>1266</v>
      </c>
      <c r="K19733">
        <v>1</v>
      </c>
      <c r="L19733">
        <v>170</v>
      </c>
      <c r="M19733">
        <v>585</v>
      </c>
      <c r="N19733" t="s">
        <v>18</v>
      </c>
      <c r="O19733" s="1">
        <v>4.6098199999999999E-175</v>
      </c>
      <c r="P19733">
        <v>1598</v>
      </c>
    </row>
    <row r="19734" spans="1:16" x14ac:dyDescent="0.25">
      <c r="A19734" t="s">
        <v>29184</v>
      </c>
      <c r="B19734">
        <v>1992</v>
      </c>
      <c r="C19734" s="3" t="str">
        <f>HYPERLINK("http://www.uniprot.org/uniprot/K7N3J8","tr|K7N3J8|K7N3J8_SOYBN")</f>
        <v>tr|K7N3J8|K7N3J8_SOYBN</v>
      </c>
      <c r="D19734" t="s">
        <v>28</v>
      </c>
      <c r="E19734">
        <v>82</v>
      </c>
      <c r="F19734">
        <v>667</v>
      </c>
      <c r="G19734">
        <v>120</v>
      </c>
      <c r="H19734">
        <v>4</v>
      </c>
      <c r="I19734">
        <v>1</v>
      </c>
      <c r="J19734">
        <v>1989</v>
      </c>
      <c r="K19734">
        <v>1</v>
      </c>
      <c r="L19734">
        <v>88</v>
      </c>
      <c r="M19734">
        <v>723</v>
      </c>
      <c r="N19734" t="s">
        <v>18</v>
      </c>
      <c r="O19734">
        <v>0</v>
      </c>
      <c r="P19734">
        <v>2762</v>
      </c>
    </row>
    <row r="19735" spans="1:16" x14ac:dyDescent="0.25">
      <c r="A19735" t="s">
        <v>29185</v>
      </c>
      <c r="B19735">
        <v>711</v>
      </c>
      <c r="C19735" s="3" t="str">
        <f>HYPERLINK("http://www.uniprot.org/uniprot/B7FIL3","tr|B7FIL3|B7FIL3_MEDTR")</f>
        <v>tr|B7FIL3|B7FIL3_MEDTR</v>
      </c>
      <c r="D19735" t="s">
        <v>29186</v>
      </c>
      <c r="E19735">
        <v>83.47</v>
      </c>
      <c r="F19735">
        <v>236</v>
      </c>
      <c r="G19735">
        <v>39</v>
      </c>
      <c r="H19735">
        <v>0</v>
      </c>
      <c r="I19735">
        <v>1</v>
      </c>
      <c r="J19735">
        <v>708</v>
      </c>
      <c r="K19735">
        <v>1</v>
      </c>
      <c r="L19735">
        <v>1</v>
      </c>
      <c r="M19735">
        <v>236</v>
      </c>
      <c r="N19735" t="s">
        <v>18</v>
      </c>
      <c r="O19735" s="1">
        <v>8.4203200000000003E-119</v>
      </c>
      <c r="P19735">
        <v>1109</v>
      </c>
    </row>
    <row r="19736" spans="1:16" x14ac:dyDescent="0.25">
      <c r="A19736" t="s">
        <v>29187</v>
      </c>
      <c r="B19736">
        <v>3687</v>
      </c>
      <c r="C19736" s="3" t="str">
        <f>HYPERLINK("http://www.uniprot.org/uniprot/I1KKW7","tr|I1KKW7|I1KKW7_SOYBN")</f>
        <v>tr|I1KKW7|I1KKW7_SOYBN</v>
      </c>
      <c r="D19736" t="s">
        <v>71</v>
      </c>
      <c r="E19736">
        <v>74.849999999999994</v>
      </c>
      <c r="F19736">
        <v>1006</v>
      </c>
      <c r="G19736">
        <v>253</v>
      </c>
      <c r="H19736">
        <v>9</v>
      </c>
      <c r="I19736">
        <v>1</v>
      </c>
      <c r="J19736">
        <v>2991</v>
      </c>
      <c r="K19736">
        <v>1</v>
      </c>
      <c r="L19736">
        <v>1</v>
      </c>
      <c r="M19736">
        <v>1003</v>
      </c>
      <c r="N19736" t="s">
        <v>18</v>
      </c>
      <c r="O19736">
        <v>0</v>
      </c>
      <c r="P19736">
        <v>3940</v>
      </c>
    </row>
    <row r="19737" spans="1:16" x14ac:dyDescent="0.25">
      <c r="A19737" t="s">
        <v>29188</v>
      </c>
      <c r="B19737">
        <v>348</v>
      </c>
      <c r="C19737" s="3" t="str">
        <f>HYPERLINK("http://www.uniprot.org/uniprot/G7J7N9","tr|G7J7N9|G7J7N9_MEDTR")</f>
        <v>tr|G7J7N9|G7J7N9_MEDTR</v>
      </c>
      <c r="D19737" t="s">
        <v>29189</v>
      </c>
      <c r="E19737">
        <v>85.58</v>
      </c>
      <c r="F19737">
        <v>111</v>
      </c>
      <c r="G19737">
        <v>16</v>
      </c>
      <c r="H19737">
        <v>1</v>
      </c>
      <c r="I19737">
        <v>13</v>
      </c>
      <c r="J19737">
        <v>342</v>
      </c>
      <c r="K19737">
        <v>1</v>
      </c>
      <c r="L19737">
        <v>8</v>
      </c>
      <c r="M19737">
        <v>117</v>
      </c>
      <c r="N19737" t="s">
        <v>18</v>
      </c>
      <c r="O19737" s="1">
        <v>1.8219699999999999E-44</v>
      </c>
      <c r="P19737">
        <v>465</v>
      </c>
    </row>
    <row r="19738" spans="1:16" x14ac:dyDescent="0.25">
      <c r="A19738" t="s">
        <v>29190</v>
      </c>
      <c r="B19738">
        <v>2409</v>
      </c>
      <c r="C19738" s="3" t="str">
        <f>HYPERLINK("http://www.uniprot.org/uniprot/G7J445","tr|G7J445|G7J445_MEDTR")</f>
        <v>tr|G7J445|G7J445_MEDTR</v>
      </c>
      <c r="D19738" t="s">
        <v>29191</v>
      </c>
      <c r="E19738">
        <v>71.930000000000007</v>
      </c>
      <c r="F19738">
        <v>816</v>
      </c>
      <c r="G19738">
        <v>229</v>
      </c>
      <c r="H19738">
        <v>15</v>
      </c>
      <c r="I19738">
        <v>1</v>
      </c>
      <c r="J19738">
        <v>2403</v>
      </c>
      <c r="K19738">
        <v>1</v>
      </c>
      <c r="L19738">
        <v>1</v>
      </c>
      <c r="M19738">
        <v>765</v>
      </c>
      <c r="N19738" t="s">
        <v>18</v>
      </c>
      <c r="O19738">
        <v>0</v>
      </c>
      <c r="P19738">
        <v>2734</v>
      </c>
    </row>
    <row r="19739" spans="1:16" x14ac:dyDescent="0.25">
      <c r="A19739" t="s">
        <v>29192</v>
      </c>
      <c r="B19739">
        <v>651</v>
      </c>
      <c r="C19739" s="3" t="str">
        <f>HYPERLINK("http://www.uniprot.org/uniprot/G7IXS8","tr|G7IXS8|G7IXS8_MEDTR")</f>
        <v>tr|G7IXS8|G7IXS8_MEDTR</v>
      </c>
      <c r="D19739" t="s">
        <v>29193</v>
      </c>
      <c r="E19739">
        <v>85.11</v>
      </c>
      <c r="F19739">
        <v>215</v>
      </c>
      <c r="G19739">
        <v>32</v>
      </c>
      <c r="H19739">
        <v>0</v>
      </c>
      <c r="I19739">
        <v>1</v>
      </c>
      <c r="J19739">
        <v>645</v>
      </c>
      <c r="K19739">
        <v>1</v>
      </c>
      <c r="L19739">
        <v>55</v>
      </c>
      <c r="M19739">
        <v>267</v>
      </c>
      <c r="N19739" t="s">
        <v>18</v>
      </c>
      <c r="O19739" s="1">
        <v>9.5434700000000002E-97</v>
      </c>
      <c r="P19739">
        <v>918</v>
      </c>
    </row>
    <row r="19740" spans="1:16" x14ac:dyDescent="0.25">
      <c r="A19740" t="s">
        <v>29194</v>
      </c>
      <c r="B19740">
        <v>2265</v>
      </c>
      <c r="C19740" s="3" t="str">
        <f>HYPERLINK("http://www.uniprot.org/uniprot/A5BE46","tr|A5BE46|A5BE46_VITVI")</f>
        <v>tr|A5BE46|A5BE46_VITVI</v>
      </c>
      <c r="D19740" t="s">
        <v>462</v>
      </c>
      <c r="E19740">
        <v>79.73</v>
      </c>
      <c r="F19740">
        <v>760</v>
      </c>
      <c r="G19740">
        <v>154</v>
      </c>
      <c r="H19740">
        <v>7</v>
      </c>
      <c r="I19740">
        <v>1</v>
      </c>
      <c r="J19740">
        <v>2259</v>
      </c>
      <c r="K19740">
        <v>1</v>
      </c>
      <c r="L19740">
        <v>594</v>
      </c>
      <c r="M19740">
        <v>1353</v>
      </c>
      <c r="N19740" t="s">
        <v>18</v>
      </c>
      <c r="O19740">
        <v>0</v>
      </c>
      <c r="P19740">
        <v>3239</v>
      </c>
    </row>
    <row r="19741" spans="1:16" x14ac:dyDescent="0.25">
      <c r="A19741" t="s">
        <v>29195</v>
      </c>
      <c r="B19741">
        <v>861</v>
      </c>
      <c r="C19741" s="3" t="str">
        <f>HYPERLINK("http://www.uniprot.org/uniprot/G7L830","tr|G7L830|G7L830_MEDTR")</f>
        <v>tr|G7L830|G7L830_MEDTR</v>
      </c>
      <c r="D19741" t="s">
        <v>29196</v>
      </c>
      <c r="E19741">
        <v>69.86</v>
      </c>
      <c r="F19741">
        <v>292</v>
      </c>
      <c r="G19741">
        <v>88</v>
      </c>
      <c r="H19741">
        <v>6</v>
      </c>
      <c r="I19741">
        <v>1</v>
      </c>
      <c r="J19741">
        <v>858</v>
      </c>
      <c r="K19741">
        <v>1</v>
      </c>
      <c r="L19741">
        <v>1</v>
      </c>
      <c r="M19741">
        <v>290</v>
      </c>
      <c r="N19741" t="s">
        <v>18</v>
      </c>
      <c r="O19741" s="1">
        <v>8.8571900000000008E-109</v>
      </c>
      <c r="P19741">
        <v>1024</v>
      </c>
    </row>
    <row r="19742" spans="1:16" x14ac:dyDescent="0.25">
      <c r="A19742" t="s">
        <v>29197</v>
      </c>
      <c r="B19742">
        <v>810</v>
      </c>
      <c r="C19742" s="3" t="str">
        <f>HYPERLINK("http://www.uniprot.org/uniprot/Q76KV2","tr|Q76KV2|Q76KV2_PEA")</f>
        <v>tr|Q76KV2|Q76KV2_PEA</v>
      </c>
      <c r="D19742" t="s">
        <v>29198</v>
      </c>
      <c r="E19742">
        <v>75.34</v>
      </c>
      <c r="F19742">
        <v>288</v>
      </c>
      <c r="G19742">
        <v>71</v>
      </c>
      <c r="H19742">
        <v>19</v>
      </c>
      <c r="I19742">
        <v>1</v>
      </c>
      <c r="J19742">
        <v>807</v>
      </c>
      <c r="K19742">
        <v>1</v>
      </c>
      <c r="L19742">
        <v>12</v>
      </c>
      <c r="M19742">
        <v>296</v>
      </c>
      <c r="N19742" t="s">
        <v>18</v>
      </c>
      <c r="O19742" s="1">
        <v>3.5429999999999999E-117</v>
      </c>
      <c r="P19742">
        <v>1096</v>
      </c>
    </row>
    <row r="19743" spans="1:16" x14ac:dyDescent="0.25">
      <c r="A19743" t="s">
        <v>29199</v>
      </c>
      <c r="B19743">
        <v>504</v>
      </c>
      <c r="C19743" s="3" t="str">
        <f>HYPERLINK("http://www.uniprot.org/uniprot/D7SYI5","tr|D7SYI5|D7SYI5_VITVI")</f>
        <v>tr|D7SYI5|D7SYI5_VITVI</v>
      </c>
      <c r="D19743" t="s">
        <v>17157</v>
      </c>
      <c r="E19743">
        <v>55.03</v>
      </c>
      <c r="F19743">
        <v>149</v>
      </c>
      <c r="G19743">
        <v>67</v>
      </c>
      <c r="H19743">
        <v>0</v>
      </c>
      <c r="I19743">
        <v>49</v>
      </c>
      <c r="J19743">
        <v>495</v>
      </c>
      <c r="K19743">
        <v>1</v>
      </c>
      <c r="L19743">
        <v>75</v>
      </c>
      <c r="M19743">
        <v>223</v>
      </c>
      <c r="N19743" t="s">
        <v>18</v>
      </c>
      <c r="O19743" s="1">
        <v>1.4124199999999999E-36</v>
      </c>
      <c r="P19743">
        <v>397</v>
      </c>
    </row>
    <row r="19744" spans="1:16" x14ac:dyDescent="0.25">
      <c r="A19744" t="s">
        <v>29200</v>
      </c>
      <c r="B19744">
        <v>1440</v>
      </c>
      <c r="C19744" s="3" t="str">
        <f>HYPERLINK("http://www.uniprot.org/uniprot/G7JD38","tr|G7JD38|G7JD38_MEDTR")</f>
        <v>tr|G7JD38|G7JD38_MEDTR</v>
      </c>
      <c r="D19744" t="s">
        <v>29201</v>
      </c>
      <c r="E19744">
        <v>87.86</v>
      </c>
      <c r="F19744">
        <v>478</v>
      </c>
      <c r="G19744">
        <v>58</v>
      </c>
      <c r="H19744">
        <v>1</v>
      </c>
      <c r="I19744">
        <v>7</v>
      </c>
      <c r="J19744">
        <v>1437</v>
      </c>
      <c r="K19744">
        <v>1</v>
      </c>
      <c r="L19744">
        <v>1</v>
      </c>
      <c r="M19744">
        <v>478</v>
      </c>
      <c r="N19744" t="s">
        <v>18</v>
      </c>
      <c r="O19744">
        <v>0</v>
      </c>
      <c r="P19744">
        <v>2231</v>
      </c>
    </row>
    <row r="19745" spans="1:16" x14ac:dyDescent="0.25">
      <c r="A19745" t="s">
        <v>29202</v>
      </c>
      <c r="B19745">
        <v>288</v>
      </c>
      <c r="C19745" s="3" t="str">
        <f>HYPERLINK("http://www.uniprot.org/uniprot/K7L116","tr|K7L116|K7L116_SOYBN")</f>
        <v>tr|K7L116|K7L116_SOYBN</v>
      </c>
      <c r="D19745" t="s">
        <v>28</v>
      </c>
      <c r="E19745">
        <v>84.21</v>
      </c>
      <c r="F19745">
        <v>95</v>
      </c>
      <c r="G19745">
        <v>15</v>
      </c>
      <c r="H19745">
        <v>0</v>
      </c>
      <c r="I19745">
        <v>1</v>
      </c>
      <c r="J19745">
        <v>285</v>
      </c>
      <c r="K19745">
        <v>1</v>
      </c>
      <c r="L19745">
        <v>1</v>
      </c>
      <c r="M19745">
        <v>95</v>
      </c>
      <c r="N19745" t="s">
        <v>18</v>
      </c>
      <c r="O19745" s="1">
        <v>2.6605200000000001E-43</v>
      </c>
      <c r="P19745">
        <v>455</v>
      </c>
    </row>
    <row r="19746" spans="1:16" x14ac:dyDescent="0.25">
      <c r="A19746" t="s">
        <v>29203</v>
      </c>
      <c r="B19746">
        <v>1089</v>
      </c>
      <c r="C19746" s="3" t="str">
        <f>HYPERLINK("http://www.uniprot.org/uniprot/I1KHQ9","tr|I1KHQ9|I1KHQ9_SOYBN")</f>
        <v>tr|I1KHQ9|I1KHQ9_SOYBN</v>
      </c>
      <c r="D19746" t="s">
        <v>28</v>
      </c>
      <c r="E19746">
        <v>90</v>
      </c>
      <c r="F19746">
        <v>360</v>
      </c>
      <c r="G19746">
        <v>36</v>
      </c>
      <c r="H19746">
        <v>0</v>
      </c>
      <c r="I19746">
        <v>1</v>
      </c>
      <c r="J19746">
        <v>1080</v>
      </c>
      <c r="K19746">
        <v>1</v>
      </c>
      <c r="L19746">
        <v>56</v>
      </c>
      <c r="M19746">
        <v>415</v>
      </c>
      <c r="N19746" t="s">
        <v>18</v>
      </c>
      <c r="O19746">
        <v>0</v>
      </c>
      <c r="P19746">
        <v>1707</v>
      </c>
    </row>
    <row r="19747" spans="1:16" x14ac:dyDescent="0.25">
      <c r="A19747" t="s">
        <v>29204</v>
      </c>
      <c r="B19747">
        <v>366</v>
      </c>
      <c r="C19747" s="3" t="str">
        <f>HYPERLINK("http://www.uniprot.org/uniprot/G7K6M6","tr|G7K6M6|G7K6M6_MEDTR")</f>
        <v>tr|G7K6M6|G7K6M6_MEDTR</v>
      </c>
      <c r="D19747" t="s">
        <v>29205</v>
      </c>
      <c r="E19747">
        <v>76.739999999999995</v>
      </c>
      <c r="F19747">
        <v>129</v>
      </c>
      <c r="G19747">
        <v>30</v>
      </c>
      <c r="H19747">
        <v>8</v>
      </c>
      <c r="I19747">
        <v>1</v>
      </c>
      <c r="J19747">
        <v>363</v>
      </c>
      <c r="K19747">
        <v>1</v>
      </c>
      <c r="L19747">
        <v>1</v>
      </c>
      <c r="M19747">
        <v>128</v>
      </c>
      <c r="N19747" t="s">
        <v>18</v>
      </c>
      <c r="O19747" s="1">
        <v>4.3730799999999999E-46</v>
      </c>
      <c r="P19747">
        <v>479</v>
      </c>
    </row>
    <row r="19748" spans="1:16" x14ac:dyDescent="0.25">
      <c r="A19748" t="s">
        <v>29206</v>
      </c>
      <c r="B19748">
        <v>360</v>
      </c>
      <c r="C19748" s="3" t="str">
        <f>HYPERLINK("http://www.uniprot.org/uniprot/I3SNT3","tr|I3SNT3|I3SNT3_MEDTR")</f>
        <v>tr|I3SNT3|I3SNT3_MEDTR</v>
      </c>
      <c r="D19748" t="s">
        <v>1367</v>
      </c>
      <c r="E19748">
        <v>87</v>
      </c>
      <c r="F19748">
        <v>100</v>
      </c>
      <c r="G19748">
        <v>13</v>
      </c>
      <c r="H19748">
        <v>0</v>
      </c>
      <c r="I19748">
        <v>58</v>
      </c>
      <c r="J19748">
        <v>357</v>
      </c>
      <c r="K19748">
        <v>1</v>
      </c>
      <c r="L19748">
        <v>20</v>
      </c>
      <c r="M19748">
        <v>119</v>
      </c>
      <c r="N19748" t="s">
        <v>18</v>
      </c>
      <c r="O19748" s="1">
        <v>2.8591600000000002E-45</v>
      </c>
      <c r="P19748">
        <v>472</v>
      </c>
    </row>
    <row r="19749" spans="1:16" x14ac:dyDescent="0.25">
      <c r="A19749" t="s">
        <v>29207</v>
      </c>
      <c r="B19749">
        <v>870</v>
      </c>
      <c r="C19749" s="3" t="str">
        <f>HYPERLINK("http://www.uniprot.org/uniprot/B7FKF1","tr|B7FKF1|B7FKF1_MEDTR")</f>
        <v>tr|B7FKF1|B7FKF1_MEDTR</v>
      </c>
      <c r="D19749" t="s">
        <v>581</v>
      </c>
      <c r="E19749">
        <v>78.12</v>
      </c>
      <c r="F19749">
        <v>288</v>
      </c>
      <c r="G19749">
        <v>63</v>
      </c>
      <c r="H19749">
        <v>0</v>
      </c>
      <c r="I19749">
        <v>1</v>
      </c>
      <c r="J19749">
        <v>864</v>
      </c>
      <c r="K19749">
        <v>1</v>
      </c>
      <c r="L19749">
        <v>1</v>
      </c>
      <c r="M19749">
        <v>286</v>
      </c>
      <c r="N19749" t="s">
        <v>18</v>
      </c>
      <c r="O19749" s="1">
        <v>2.1374599999999999E-134</v>
      </c>
      <c r="P19749">
        <v>1245</v>
      </c>
    </row>
    <row r="19750" spans="1:16" x14ac:dyDescent="0.25">
      <c r="A19750" t="s">
        <v>29208</v>
      </c>
      <c r="B19750">
        <v>390</v>
      </c>
      <c r="C19750" s="3" t="str">
        <f>HYPERLINK("http://www.uniprot.org/uniprot/I1KF21","tr|I1KF21|I1KF21_SOYBN")</f>
        <v>tr|I1KF21|I1KF21_SOYBN</v>
      </c>
      <c r="D19750" t="s">
        <v>28</v>
      </c>
      <c r="E19750">
        <v>65.64</v>
      </c>
      <c r="F19750">
        <v>131</v>
      </c>
      <c r="G19750">
        <v>45</v>
      </c>
      <c r="H19750">
        <v>6</v>
      </c>
      <c r="I19750">
        <v>13</v>
      </c>
      <c r="J19750">
        <v>387</v>
      </c>
      <c r="K19750">
        <v>1</v>
      </c>
      <c r="L19750">
        <v>171</v>
      </c>
      <c r="M19750">
        <v>301</v>
      </c>
      <c r="N19750" t="s">
        <v>18</v>
      </c>
      <c r="O19750" s="1">
        <v>5.5215800000000003E-41</v>
      </c>
      <c r="P19750">
        <v>435</v>
      </c>
    </row>
    <row r="19751" spans="1:16" x14ac:dyDescent="0.25">
      <c r="A19751" t="s">
        <v>29209</v>
      </c>
      <c r="B19751">
        <v>648</v>
      </c>
      <c r="C19751" s="3" t="str">
        <f>HYPERLINK("http://www.uniprot.org/uniprot/F6GVH0","tr|F6GVH0|F6GVH0_VITVI")</f>
        <v>tr|F6GVH0|F6GVH0_VITVI</v>
      </c>
      <c r="D19751" t="s">
        <v>29210</v>
      </c>
      <c r="E19751">
        <v>32.979999999999997</v>
      </c>
      <c r="F19751">
        <v>191</v>
      </c>
      <c r="G19751">
        <v>128</v>
      </c>
      <c r="H19751">
        <v>24</v>
      </c>
      <c r="I19751">
        <v>97</v>
      </c>
      <c r="J19751">
        <v>597</v>
      </c>
      <c r="K19751">
        <v>1</v>
      </c>
      <c r="L19751">
        <v>178</v>
      </c>
      <c r="M19751">
        <v>356</v>
      </c>
      <c r="N19751" t="s">
        <v>18</v>
      </c>
      <c r="O19751" s="1">
        <v>1.5927600000000001E-11</v>
      </c>
      <c r="P19751">
        <v>183</v>
      </c>
    </row>
    <row r="19752" spans="1:16" x14ac:dyDescent="0.25">
      <c r="A19752" t="s">
        <v>29211</v>
      </c>
      <c r="B19752">
        <v>2511</v>
      </c>
      <c r="C19752" s="3" t="str">
        <f>HYPERLINK("http://www.uniprot.org/uniprot/G7IRQ2","tr|G7IRQ2|G7IRQ2_MEDTR")</f>
        <v>tr|G7IRQ2|G7IRQ2_MEDTR</v>
      </c>
      <c r="D19752" t="s">
        <v>29212</v>
      </c>
      <c r="E19752">
        <v>87.33</v>
      </c>
      <c r="F19752">
        <v>837</v>
      </c>
      <c r="G19752">
        <v>106</v>
      </c>
      <c r="H19752">
        <v>1</v>
      </c>
      <c r="I19752">
        <v>1</v>
      </c>
      <c r="J19752">
        <v>2508</v>
      </c>
      <c r="K19752">
        <v>1</v>
      </c>
      <c r="L19752">
        <v>1</v>
      </c>
      <c r="M19752">
        <v>833</v>
      </c>
      <c r="N19752" t="s">
        <v>18</v>
      </c>
      <c r="O19752">
        <v>0</v>
      </c>
      <c r="P19752">
        <v>3934</v>
      </c>
    </row>
    <row r="19753" spans="1:16" x14ac:dyDescent="0.25">
      <c r="A19753" t="s">
        <v>29213</v>
      </c>
      <c r="B19753">
        <v>1221</v>
      </c>
      <c r="C19753" s="3" t="str">
        <f>HYPERLINK("http://www.uniprot.org/uniprot/G7IH45","tr|G7IH45|G7IH45_MEDTR")</f>
        <v>tr|G7IH45|G7IH45_MEDTR</v>
      </c>
      <c r="D19753" t="s">
        <v>29214</v>
      </c>
      <c r="E19753">
        <v>90.64</v>
      </c>
      <c r="F19753">
        <v>406</v>
      </c>
      <c r="G19753">
        <v>38</v>
      </c>
      <c r="H19753">
        <v>1</v>
      </c>
      <c r="I19753">
        <v>1</v>
      </c>
      <c r="J19753">
        <v>1215</v>
      </c>
      <c r="K19753">
        <v>1</v>
      </c>
      <c r="L19753">
        <v>1</v>
      </c>
      <c r="M19753">
        <v>406</v>
      </c>
      <c r="N19753" t="s">
        <v>18</v>
      </c>
      <c r="O19753">
        <v>0</v>
      </c>
      <c r="P19753">
        <v>1925</v>
      </c>
    </row>
    <row r="19754" spans="1:16" x14ac:dyDescent="0.25">
      <c r="A19754" t="s">
        <v>29215</v>
      </c>
      <c r="B19754">
        <v>1032</v>
      </c>
      <c r="C19754" s="3" t="str">
        <f>HYPERLINK("http://www.uniprot.org/uniprot/G7KP96","tr|G7KP96|G7KP96_MEDTR")</f>
        <v>tr|G7KP96|G7KP96_MEDTR</v>
      </c>
      <c r="D19754" t="s">
        <v>29216</v>
      </c>
      <c r="E19754">
        <v>93.63</v>
      </c>
      <c r="F19754">
        <v>220</v>
      </c>
      <c r="G19754">
        <v>14</v>
      </c>
      <c r="H19754">
        <v>0</v>
      </c>
      <c r="I19754">
        <v>364</v>
      </c>
      <c r="J19754">
        <v>1023</v>
      </c>
      <c r="K19754">
        <v>1</v>
      </c>
      <c r="L19754">
        <v>1089</v>
      </c>
      <c r="M19754">
        <v>1308</v>
      </c>
      <c r="N19754" t="s">
        <v>18</v>
      </c>
      <c r="O19754" s="1">
        <v>4.1569999999999997E-117</v>
      </c>
      <c r="P19754">
        <v>1097</v>
      </c>
    </row>
    <row r="19755" spans="1:16" x14ac:dyDescent="0.25">
      <c r="A19755" t="s">
        <v>29217</v>
      </c>
      <c r="B19755">
        <v>5844</v>
      </c>
      <c r="C19755" s="3" t="str">
        <f>HYPERLINK("http://www.uniprot.org/uniprot/G7KZQ3","tr|G7KZQ3|G7KZQ3_MEDTR")</f>
        <v>tr|G7KZQ3|G7KZQ3_MEDTR</v>
      </c>
      <c r="D19755" t="s">
        <v>29218</v>
      </c>
      <c r="E19755">
        <v>69.87</v>
      </c>
      <c r="F19755">
        <v>2015</v>
      </c>
      <c r="G19755">
        <v>607</v>
      </c>
      <c r="H19755">
        <v>143</v>
      </c>
      <c r="I19755">
        <v>214</v>
      </c>
      <c r="J19755">
        <v>5829</v>
      </c>
      <c r="K19755">
        <v>1</v>
      </c>
      <c r="L19755">
        <v>206</v>
      </c>
      <c r="M19755">
        <v>2152</v>
      </c>
      <c r="N19755" t="s">
        <v>18</v>
      </c>
      <c r="O19755">
        <v>0</v>
      </c>
      <c r="P19755">
        <v>6834</v>
      </c>
    </row>
    <row r="19756" spans="1:16" x14ac:dyDescent="0.25">
      <c r="A19756" t="s">
        <v>29219</v>
      </c>
      <c r="B19756">
        <v>366</v>
      </c>
      <c r="C19756" s="3" t="str">
        <f>HYPERLINK("http://www.uniprot.org/uniprot/I1KKJ6","tr|I1KKJ6|I1KKJ6_SOYBN")</f>
        <v>tr|I1KKJ6|I1KKJ6_SOYBN</v>
      </c>
      <c r="D19756" t="s">
        <v>28</v>
      </c>
      <c r="E19756">
        <v>82.64</v>
      </c>
      <c r="F19756">
        <v>121</v>
      </c>
      <c r="G19756">
        <v>21</v>
      </c>
      <c r="H19756">
        <v>0</v>
      </c>
      <c r="I19756">
        <v>1</v>
      </c>
      <c r="J19756">
        <v>363</v>
      </c>
      <c r="K19756">
        <v>1</v>
      </c>
      <c r="L19756">
        <v>50</v>
      </c>
      <c r="M19756">
        <v>170</v>
      </c>
      <c r="N19756" t="s">
        <v>18</v>
      </c>
      <c r="O19756" s="1">
        <v>1.1120700000000001E-49</v>
      </c>
      <c r="P19756">
        <v>510</v>
      </c>
    </row>
    <row r="19757" spans="1:16" x14ac:dyDescent="0.25">
      <c r="A19757" t="s">
        <v>29220</v>
      </c>
      <c r="B19757">
        <v>1314</v>
      </c>
      <c r="C19757" s="3" t="str">
        <f>HYPERLINK("http://www.uniprot.org/uniprot/I1N265","tr|I1N265|I1N265_SOYBN")</f>
        <v>tr|I1N265|I1N265_SOYBN</v>
      </c>
      <c r="D19757" t="s">
        <v>71</v>
      </c>
      <c r="E19757">
        <v>79.400000000000006</v>
      </c>
      <c r="F19757">
        <v>437</v>
      </c>
      <c r="G19757">
        <v>90</v>
      </c>
      <c r="H19757">
        <v>5</v>
      </c>
      <c r="I19757">
        <v>13</v>
      </c>
      <c r="J19757">
        <v>1308</v>
      </c>
      <c r="K19757">
        <v>1</v>
      </c>
      <c r="L19757">
        <v>4</v>
      </c>
      <c r="M19757">
        <v>440</v>
      </c>
      <c r="N19757" t="s">
        <v>18</v>
      </c>
      <c r="O19757">
        <v>0</v>
      </c>
      <c r="P19757">
        <v>1798</v>
      </c>
    </row>
    <row r="19758" spans="1:16" x14ac:dyDescent="0.25">
      <c r="A19758" t="s">
        <v>29221</v>
      </c>
      <c r="B19758">
        <v>333</v>
      </c>
      <c r="C19758" s="3" t="str">
        <f>HYPERLINK("http://www.uniprot.org/uniprot/I1NGK0","tr|I1NGK0|I1NGK0_SOYBN")</f>
        <v>tr|I1NGK0|I1NGK0_SOYBN</v>
      </c>
      <c r="D19758" t="s">
        <v>99</v>
      </c>
      <c r="E19758">
        <v>76.28</v>
      </c>
      <c r="F19758">
        <v>97</v>
      </c>
      <c r="G19758">
        <v>23</v>
      </c>
      <c r="H19758">
        <v>8</v>
      </c>
      <c r="I19758">
        <v>25</v>
      </c>
      <c r="J19758">
        <v>291</v>
      </c>
      <c r="K19758">
        <v>1</v>
      </c>
      <c r="L19758">
        <v>7</v>
      </c>
      <c r="M19758">
        <v>103</v>
      </c>
      <c r="N19758" t="s">
        <v>18</v>
      </c>
      <c r="O19758" s="1">
        <v>4.2995500000000002E-33</v>
      </c>
      <c r="P19758">
        <v>367</v>
      </c>
    </row>
    <row r="19759" spans="1:16" x14ac:dyDescent="0.25">
      <c r="A19759" t="s">
        <v>29222</v>
      </c>
      <c r="B19759">
        <v>912</v>
      </c>
      <c r="C19759" s="3" t="str">
        <f>HYPERLINK("http://www.uniprot.org/uniprot/G7IB84","tr|G7IB84|G7IB84_MEDTR")</f>
        <v>tr|G7IB84|G7IB84_MEDTR</v>
      </c>
      <c r="D19759" t="s">
        <v>29223</v>
      </c>
      <c r="E19759">
        <v>82.79</v>
      </c>
      <c r="F19759">
        <v>308</v>
      </c>
      <c r="G19759">
        <v>53</v>
      </c>
      <c r="H19759">
        <v>5</v>
      </c>
      <c r="I19759">
        <v>1</v>
      </c>
      <c r="J19759">
        <v>909</v>
      </c>
      <c r="K19759">
        <v>1</v>
      </c>
      <c r="L19759">
        <v>1</v>
      </c>
      <c r="M19759">
        <v>306</v>
      </c>
      <c r="N19759" t="s">
        <v>18</v>
      </c>
      <c r="O19759" s="1">
        <v>7.6867999999999997E-138</v>
      </c>
      <c r="P19759">
        <v>1275</v>
      </c>
    </row>
    <row r="19760" spans="1:16" x14ac:dyDescent="0.25">
      <c r="A19760" t="s">
        <v>29224</v>
      </c>
      <c r="B19760">
        <v>3381</v>
      </c>
      <c r="C19760" s="3" t="str">
        <f>HYPERLINK("http://www.uniprot.org/uniprot/K7K760","tr|K7K760|K7K760_SOYBN")</f>
        <v>tr|K7K760|K7K760_SOYBN</v>
      </c>
      <c r="D19760" t="s">
        <v>28</v>
      </c>
      <c r="E19760">
        <v>74.44</v>
      </c>
      <c r="F19760">
        <v>1123</v>
      </c>
      <c r="G19760">
        <v>287</v>
      </c>
      <c r="H19760">
        <v>7</v>
      </c>
      <c r="I19760">
        <v>13</v>
      </c>
      <c r="J19760">
        <v>3360</v>
      </c>
      <c r="K19760">
        <v>1</v>
      </c>
      <c r="L19760">
        <v>3</v>
      </c>
      <c r="M19760">
        <v>1120</v>
      </c>
      <c r="N19760" t="s">
        <v>18</v>
      </c>
      <c r="O19760">
        <v>0</v>
      </c>
      <c r="P19760">
        <v>4328</v>
      </c>
    </row>
    <row r="19761" spans="1:16" x14ac:dyDescent="0.25">
      <c r="A19761" t="s">
        <v>29225</v>
      </c>
      <c r="B19761">
        <v>996</v>
      </c>
      <c r="C19761" s="3" t="str">
        <f>HYPERLINK("http://www.uniprot.org/uniprot/G7J7P1","tr|G7J7P1|G7J7P1_MEDTR")</f>
        <v>tr|G7J7P1|G7J7P1_MEDTR</v>
      </c>
      <c r="D19761" t="s">
        <v>29226</v>
      </c>
      <c r="E19761">
        <v>75.069999999999993</v>
      </c>
      <c r="F19761">
        <v>345</v>
      </c>
      <c r="G19761">
        <v>86</v>
      </c>
      <c r="H19761">
        <v>14</v>
      </c>
      <c r="I19761">
        <v>1</v>
      </c>
      <c r="J19761">
        <v>993</v>
      </c>
      <c r="K19761">
        <v>1</v>
      </c>
      <c r="L19761">
        <v>36</v>
      </c>
      <c r="M19761">
        <v>378</v>
      </c>
      <c r="N19761" t="s">
        <v>18</v>
      </c>
      <c r="O19761" s="1">
        <v>1.2909599999999999E-136</v>
      </c>
      <c r="P19761">
        <v>1265</v>
      </c>
    </row>
    <row r="19762" spans="1:16" x14ac:dyDescent="0.25">
      <c r="A19762" t="s">
        <v>29227</v>
      </c>
      <c r="B19762">
        <v>1602</v>
      </c>
      <c r="C19762" s="3" t="str">
        <f>HYPERLINK("http://www.uniprot.org/uniprot/G7J442","tr|G7J442|G7J442_MEDTR")</f>
        <v>tr|G7J442|G7J442_MEDTR</v>
      </c>
      <c r="D19762" t="s">
        <v>29228</v>
      </c>
      <c r="E19762">
        <v>86.32</v>
      </c>
      <c r="F19762">
        <v>534</v>
      </c>
      <c r="G19762">
        <v>73</v>
      </c>
      <c r="H19762">
        <v>1</v>
      </c>
      <c r="I19762">
        <v>1</v>
      </c>
      <c r="J19762">
        <v>1599</v>
      </c>
      <c r="K19762">
        <v>1</v>
      </c>
      <c r="L19762">
        <v>1</v>
      </c>
      <c r="M19762">
        <v>531</v>
      </c>
      <c r="N19762" t="s">
        <v>18</v>
      </c>
      <c r="O19762">
        <v>0</v>
      </c>
      <c r="P19762">
        <v>2269</v>
      </c>
    </row>
    <row r="19763" spans="1:16" x14ac:dyDescent="0.25">
      <c r="A19763" t="s">
        <v>29229</v>
      </c>
      <c r="B19763">
        <v>2100</v>
      </c>
      <c r="C19763" s="3" t="str">
        <f>HYPERLINK("http://www.uniprot.org/uniprot/D6C500","tr|D6C500|D6C500_SOYBN")</f>
        <v>tr|D6C500|D6C500_SOYBN</v>
      </c>
      <c r="D19763" t="s">
        <v>29230</v>
      </c>
      <c r="E19763">
        <v>82.4</v>
      </c>
      <c r="F19763">
        <v>699</v>
      </c>
      <c r="G19763">
        <v>123</v>
      </c>
      <c r="H19763">
        <v>0</v>
      </c>
      <c r="I19763">
        <v>1</v>
      </c>
      <c r="J19763">
        <v>2097</v>
      </c>
      <c r="K19763">
        <v>1</v>
      </c>
      <c r="L19763">
        <v>1</v>
      </c>
      <c r="M19763">
        <v>699</v>
      </c>
      <c r="N19763" t="s">
        <v>18</v>
      </c>
      <c r="O19763">
        <v>0</v>
      </c>
      <c r="P19763">
        <v>2897</v>
      </c>
    </row>
    <row r="19764" spans="1:16" x14ac:dyDescent="0.25">
      <c r="A19764" t="s">
        <v>29231</v>
      </c>
      <c r="B19764">
        <v>1497</v>
      </c>
      <c r="C19764" s="3" t="str">
        <f>HYPERLINK("http://www.uniprot.org/uniprot/Q9ZRW6","tr|Q9ZRW6|Q9ZRW6_CICAR")</f>
        <v>tr|Q9ZRW6|Q9ZRW6_CICAR</v>
      </c>
      <c r="D19764" t="s">
        <v>29120</v>
      </c>
      <c r="E19764">
        <v>92.08</v>
      </c>
      <c r="F19764">
        <v>480</v>
      </c>
      <c r="G19764">
        <v>38</v>
      </c>
      <c r="H19764">
        <v>0</v>
      </c>
      <c r="I19764">
        <v>55</v>
      </c>
      <c r="J19764">
        <v>1494</v>
      </c>
      <c r="K19764">
        <v>1</v>
      </c>
      <c r="L19764">
        <v>19</v>
      </c>
      <c r="M19764">
        <v>498</v>
      </c>
      <c r="N19764" t="s">
        <v>18</v>
      </c>
      <c r="O19764">
        <v>0</v>
      </c>
      <c r="P19764">
        <v>2297</v>
      </c>
    </row>
    <row r="19765" spans="1:16" x14ac:dyDescent="0.25">
      <c r="A19765" t="s">
        <v>29232</v>
      </c>
      <c r="B19765">
        <v>1641</v>
      </c>
      <c r="C19765" s="3" t="str">
        <f>HYPERLINK("http://www.uniprot.org/uniprot/G7L831","tr|G7L831|G7L831_MEDTR")</f>
        <v>tr|G7L831|G7L831_MEDTR</v>
      </c>
      <c r="D19765" t="s">
        <v>29233</v>
      </c>
      <c r="E19765">
        <v>97.04</v>
      </c>
      <c r="F19765">
        <v>542</v>
      </c>
      <c r="G19765">
        <v>16</v>
      </c>
      <c r="H19765">
        <v>0</v>
      </c>
      <c r="I19765">
        <v>1</v>
      </c>
      <c r="J19765">
        <v>1626</v>
      </c>
      <c r="K19765">
        <v>1</v>
      </c>
      <c r="L19765">
        <v>1</v>
      </c>
      <c r="M19765">
        <v>542</v>
      </c>
      <c r="N19765" t="s">
        <v>18</v>
      </c>
      <c r="O19765">
        <v>0</v>
      </c>
      <c r="P19765">
        <v>2575</v>
      </c>
    </row>
    <row r="19766" spans="1:16" x14ac:dyDescent="0.25">
      <c r="A19766" t="s">
        <v>29234</v>
      </c>
      <c r="B19766">
        <v>1173</v>
      </c>
      <c r="C19766" s="3" t="str">
        <f>HYPERLINK("http://www.uniprot.org/uniprot/G7JRH8","tr|G7JRH8|G7JRH8_MEDTR")</f>
        <v>tr|G7JRH8|G7JRH8_MEDTR</v>
      </c>
      <c r="D19766" t="s">
        <v>16596</v>
      </c>
      <c r="E19766">
        <v>83.93</v>
      </c>
      <c r="F19766">
        <v>386</v>
      </c>
      <c r="G19766">
        <v>62</v>
      </c>
      <c r="H19766">
        <v>1</v>
      </c>
      <c r="I19766">
        <v>1</v>
      </c>
      <c r="J19766">
        <v>1155</v>
      </c>
      <c r="K19766">
        <v>1</v>
      </c>
      <c r="L19766">
        <v>1</v>
      </c>
      <c r="M19766">
        <v>373</v>
      </c>
      <c r="N19766" t="s">
        <v>18</v>
      </c>
      <c r="O19766" s="1">
        <v>1.77814E-178</v>
      </c>
      <c r="P19766">
        <v>1627</v>
      </c>
    </row>
    <row r="19767" spans="1:16" x14ac:dyDescent="0.25">
      <c r="A19767" t="s">
        <v>29235</v>
      </c>
      <c r="B19767">
        <v>288</v>
      </c>
      <c r="C19767" s="3" t="str">
        <f>HYPERLINK("http://www.uniprot.org/uniprot/I1MSU2","tr|I1MSU2|I1MSU2_SOYBN")</f>
        <v>tr|I1MSU2|I1MSU2_SOYBN</v>
      </c>
      <c r="D19767" t="s">
        <v>117</v>
      </c>
      <c r="E19767">
        <v>95.65</v>
      </c>
      <c r="F19767">
        <v>92</v>
      </c>
      <c r="G19767">
        <v>4</v>
      </c>
      <c r="H19767">
        <v>0</v>
      </c>
      <c r="I19767">
        <v>10</v>
      </c>
      <c r="J19767">
        <v>285</v>
      </c>
      <c r="K19767">
        <v>1</v>
      </c>
      <c r="L19767">
        <v>75</v>
      </c>
      <c r="M19767">
        <v>166</v>
      </c>
      <c r="N19767" t="s">
        <v>18</v>
      </c>
      <c r="O19767" s="1">
        <v>2.8425300000000002E-45</v>
      </c>
      <c r="P19767">
        <v>472</v>
      </c>
    </row>
    <row r="19768" spans="1:16" x14ac:dyDescent="0.25">
      <c r="A19768" t="s">
        <v>29236</v>
      </c>
      <c r="B19768">
        <v>1083</v>
      </c>
      <c r="C19768" s="3" t="str">
        <f>HYPERLINK("http://www.uniprot.org/uniprot/G7LDH6","tr|G7LDH6|G7LDH6_MEDTR")</f>
        <v>tr|G7LDH6|G7LDH6_MEDTR</v>
      </c>
      <c r="D19768" t="s">
        <v>29237</v>
      </c>
      <c r="E19768">
        <v>83.05</v>
      </c>
      <c r="F19768">
        <v>360</v>
      </c>
      <c r="G19768">
        <v>61</v>
      </c>
      <c r="H19768">
        <v>0</v>
      </c>
      <c r="I19768">
        <v>1</v>
      </c>
      <c r="J19768">
        <v>1080</v>
      </c>
      <c r="K19768">
        <v>1</v>
      </c>
      <c r="L19768">
        <v>263</v>
      </c>
      <c r="M19768">
        <v>622</v>
      </c>
      <c r="N19768" t="s">
        <v>18</v>
      </c>
      <c r="O19768" s="1">
        <v>2.4898000000000002E-176</v>
      </c>
      <c r="P19768">
        <v>1608</v>
      </c>
    </row>
    <row r="19769" spans="1:16" x14ac:dyDescent="0.25">
      <c r="A19769" t="s">
        <v>29238</v>
      </c>
      <c r="B19769">
        <v>639</v>
      </c>
      <c r="C19769" s="3" t="str">
        <f>HYPERLINK("http://www.uniprot.org/uniprot/I1KHR3","tr|I1KHR3|I1KHR3_SOYBN")</f>
        <v>tr|I1KHR3|I1KHR3_SOYBN</v>
      </c>
      <c r="D19769" t="s">
        <v>28</v>
      </c>
      <c r="E19769">
        <v>54.85</v>
      </c>
      <c r="F19769">
        <v>206</v>
      </c>
      <c r="G19769">
        <v>93</v>
      </c>
      <c r="H19769">
        <v>6</v>
      </c>
      <c r="I19769">
        <v>37</v>
      </c>
      <c r="J19769">
        <v>636</v>
      </c>
      <c r="K19769">
        <v>1</v>
      </c>
      <c r="L19769">
        <v>13</v>
      </c>
      <c r="M19769">
        <v>213</v>
      </c>
      <c r="N19769" t="s">
        <v>18</v>
      </c>
      <c r="O19769" s="1">
        <v>4.8032100000000002E-45</v>
      </c>
      <c r="P19769">
        <v>472</v>
      </c>
    </row>
    <row r="19770" spans="1:16" x14ac:dyDescent="0.25">
      <c r="A19770" t="s">
        <v>29239</v>
      </c>
      <c r="B19770">
        <v>915</v>
      </c>
      <c r="C19770" s="3" t="str">
        <f>HYPERLINK("http://www.uniprot.org/uniprot/G7K6M1","tr|G7K6M1|G7K6M1_MEDTR")</f>
        <v>tr|G7K6M1|G7K6M1_MEDTR</v>
      </c>
      <c r="D19770" t="s">
        <v>29240</v>
      </c>
      <c r="E19770">
        <v>72.13</v>
      </c>
      <c r="F19770">
        <v>262</v>
      </c>
      <c r="G19770">
        <v>73</v>
      </c>
      <c r="H19770">
        <v>0</v>
      </c>
      <c r="I19770">
        <v>4</v>
      </c>
      <c r="J19770">
        <v>789</v>
      </c>
      <c r="K19770">
        <v>1</v>
      </c>
      <c r="L19770">
        <v>3</v>
      </c>
      <c r="M19770">
        <v>264</v>
      </c>
      <c r="N19770" t="s">
        <v>18</v>
      </c>
      <c r="O19770" s="1">
        <v>6.8236299999999998E-110</v>
      </c>
      <c r="P19770">
        <v>1034</v>
      </c>
    </row>
    <row r="19771" spans="1:16" x14ac:dyDescent="0.25">
      <c r="A19771" t="s">
        <v>29241</v>
      </c>
      <c r="B19771">
        <v>1152</v>
      </c>
      <c r="C19771" s="3" t="str">
        <f>HYPERLINK("http://www.uniprot.org/uniprot/I1MM12","tr|I1MM12|I1MM12_SOYBN")</f>
        <v>tr|I1MM12|I1MM12_SOYBN</v>
      </c>
      <c r="D19771" t="s">
        <v>28</v>
      </c>
      <c r="E19771">
        <v>68.97</v>
      </c>
      <c r="F19771">
        <v>390</v>
      </c>
      <c r="G19771">
        <v>121</v>
      </c>
      <c r="H19771">
        <v>7</v>
      </c>
      <c r="I19771">
        <v>1</v>
      </c>
      <c r="J19771">
        <v>1149</v>
      </c>
      <c r="K19771">
        <v>1</v>
      </c>
      <c r="L19771">
        <v>22</v>
      </c>
      <c r="M19771">
        <v>399</v>
      </c>
      <c r="N19771" t="s">
        <v>18</v>
      </c>
      <c r="O19771" s="1">
        <v>4.5980800000000002E-139</v>
      </c>
      <c r="P19771">
        <v>1287</v>
      </c>
    </row>
    <row r="19772" spans="1:16" x14ac:dyDescent="0.25">
      <c r="A19772" t="s">
        <v>29242</v>
      </c>
      <c r="B19772">
        <v>1326</v>
      </c>
      <c r="C19772" s="3" t="str">
        <f>HYPERLINK("http://www.uniprot.org/uniprot/I1JG84","tr|I1JG84|I1JG84_SOYBN")</f>
        <v>tr|I1JG84|I1JG84_SOYBN</v>
      </c>
      <c r="D19772" t="s">
        <v>117</v>
      </c>
      <c r="E19772">
        <v>67.760000000000005</v>
      </c>
      <c r="F19772">
        <v>425</v>
      </c>
      <c r="G19772">
        <v>137</v>
      </c>
      <c r="H19772">
        <v>0</v>
      </c>
      <c r="I19772">
        <v>1</v>
      </c>
      <c r="J19772">
        <v>1275</v>
      </c>
      <c r="K19772">
        <v>1</v>
      </c>
      <c r="L19772">
        <v>14</v>
      </c>
      <c r="M19772">
        <v>427</v>
      </c>
      <c r="N19772" t="s">
        <v>18</v>
      </c>
      <c r="O19772" s="1">
        <v>1.9175499999999999E-163</v>
      </c>
      <c r="P19772">
        <v>1498</v>
      </c>
    </row>
    <row r="19773" spans="1:16" x14ac:dyDescent="0.25">
      <c r="A19773" t="s">
        <v>29243</v>
      </c>
      <c r="B19773">
        <v>456</v>
      </c>
      <c r="C19773" s="3" t="str">
        <f>HYPERLINK("http://www.uniprot.org/uniprot/G7ZX36","tr|G7ZX36|G7ZX36_MEDTR")</f>
        <v>tr|G7ZX36|G7ZX36_MEDTR</v>
      </c>
      <c r="D19773" t="s">
        <v>29244</v>
      </c>
      <c r="E19773">
        <v>91.21</v>
      </c>
      <c r="F19773">
        <v>148</v>
      </c>
      <c r="G19773">
        <v>13</v>
      </c>
      <c r="H19773">
        <v>0</v>
      </c>
      <c r="I19773">
        <v>7</v>
      </c>
      <c r="J19773">
        <v>450</v>
      </c>
      <c r="K19773">
        <v>1</v>
      </c>
      <c r="L19773">
        <v>6</v>
      </c>
      <c r="M19773">
        <v>153</v>
      </c>
      <c r="N19773" t="s">
        <v>18</v>
      </c>
      <c r="O19773" s="1">
        <v>2.88144E-74</v>
      </c>
      <c r="P19773">
        <v>722</v>
      </c>
    </row>
    <row r="19774" spans="1:16" x14ac:dyDescent="0.25">
      <c r="A19774" t="s">
        <v>29245</v>
      </c>
      <c r="B19774">
        <v>975</v>
      </c>
      <c r="C19774" s="3" t="str">
        <f>HYPERLINK("http://www.uniprot.org/uniprot/I1LVH0","tr|I1LVH0|I1LVH0_SOYBN")</f>
        <v>tr|I1LVH0|I1LVH0_SOYBN</v>
      </c>
      <c r="D19774" t="s">
        <v>28</v>
      </c>
      <c r="E19774">
        <v>90.43</v>
      </c>
      <c r="F19774">
        <v>324</v>
      </c>
      <c r="G19774">
        <v>31</v>
      </c>
      <c r="H19774">
        <v>0</v>
      </c>
      <c r="I19774">
        <v>1</v>
      </c>
      <c r="J19774">
        <v>972</v>
      </c>
      <c r="K19774">
        <v>1</v>
      </c>
      <c r="L19774">
        <v>53</v>
      </c>
      <c r="M19774">
        <v>376</v>
      </c>
      <c r="N19774" t="s">
        <v>18</v>
      </c>
      <c r="O19774" s="1">
        <v>4.0049199999999998E-167</v>
      </c>
      <c r="P19774">
        <v>1528</v>
      </c>
    </row>
    <row r="19775" spans="1:16" x14ac:dyDescent="0.25">
      <c r="A19775" t="s">
        <v>29246</v>
      </c>
      <c r="B19775">
        <v>1200</v>
      </c>
      <c r="C19775" s="3" t="str">
        <f>HYPERLINK("http://www.uniprot.org/uniprot/G7IRQ5","tr|G7IRQ5|G7IRQ5_MEDTR")</f>
        <v>tr|G7IRQ5|G7IRQ5_MEDTR</v>
      </c>
      <c r="D19775" t="s">
        <v>29247</v>
      </c>
      <c r="E19775">
        <v>93.89</v>
      </c>
      <c r="F19775">
        <v>393</v>
      </c>
      <c r="G19775">
        <v>24</v>
      </c>
      <c r="H19775">
        <v>1</v>
      </c>
      <c r="I19775">
        <v>1</v>
      </c>
      <c r="J19775">
        <v>1176</v>
      </c>
      <c r="K19775">
        <v>1</v>
      </c>
      <c r="L19775">
        <v>12</v>
      </c>
      <c r="M19775">
        <v>404</v>
      </c>
      <c r="N19775" t="s">
        <v>18</v>
      </c>
      <c r="O19775">
        <v>0</v>
      </c>
      <c r="P19775">
        <v>1977</v>
      </c>
    </row>
    <row r="19776" spans="1:16" x14ac:dyDescent="0.25">
      <c r="A19776" t="s">
        <v>29248</v>
      </c>
      <c r="B19776">
        <v>918</v>
      </c>
      <c r="C19776" s="3" t="str">
        <f>HYPERLINK("http://www.uniprot.org/uniprot/G7ITJ1","tr|G7ITJ1|G7ITJ1_MEDTR")</f>
        <v>tr|G7ITJ1|G7ITJ1_MEDTR</v>
      </c>
      <c r="D19776" t="s">
        <v>29249</v>
      </c>
      <c r="E19776">
        <v>63.85</v>
      </c>
      <c r="F19776">
        <v>296</v>
      </c>
      <c r="G19776">
        <v>107</v>
      </c>
      <c r="H19776">
        <v>0</v>
      </c>
      <c r="I19776">
        <v>1</v>
      </c>
      <c r="J19776">
        <v>888</v>
      </c>
      <c r="K19776">
        <v>1</v>
      </c>
      <c r="L19776">
        <v>1</v>
      </c>
      <c r="M19776">
        <v>281</v>
      </c>
      <c r="N19776" t="s">
        <v>18</v>
      </c>
      <c r="O19776" s="1">
        <v>3.1969099999999999E-99</v>
      </c>
      <c r="P19776">
        <v>942</v>
      </c>
    </row>
    <row r="19777" spans="1:16" x14ac:dyDescent="0.25">
      <c r="A19777" t="s">
        <v>29250</v>
      </c>
      <c r="B19777">
        <v>1389</v>
      </c>
      <c r="C19777" s="3" t="str">
        <f>HYPERLINK("http://www.uniprot.org/uniprot/G7IND7","tr|G7IND7|G7IND7_MEDTR")</f>
        <v>tr|G7IND7|G7IND7_MEDTR</v>
      </c>
      <c r="D19777" t="s">
        <v>2100</v>
      </c>
      <c r="E19777">
        <v>70.56</v>
      </c>
      <c r="F19777">
        <v>462</v>
      </c>
      <c r="G19777">
        <v>136</v>
      </c>
      <c r="H19777">
        <v>0</v>
      </c>
      <c r="I19777">
        <v>1</v>
      </c>
      <c r="J19777">
        <v>1386</v>
      </c>
      <c r="K19777">
        <v>1</v>
      </c>
      <c r="L19777">
        <v>84</v>
      </c>
      <c r="M19777">
        <v>545</v>
      </c>
      <c r="N19777" t="s">
        <v>18</v>
      </c>
      <c r="O19777">
        <v>0</v>
      </c>
      <c r="P19777">
        <v>1758</v>
      </c>
    </row>
    <row r="19778" spans="1:16" x14ac:dyDescent="0.25">
      <c r="A19778" t="s">
        <v>29251</v>
      </c>
      <c r="B19778">
        <v>918</v>
      </c>
      <c r="C19778" s="3" t="str">
        <f>HYPERLINK("http://www.uniprot.org/uniprot/G7KDV8","tr|G7KDV8|G7KDV8_MEDTR")</f>
        <v>tr|G7KDV8|G7KDV8_MEDTR</v>
      </c>
      <c r="D19778" t="s">
        <v>29252</v>
      </c>
      <c r="E19778">
        <v>49.03</v>
      </c>
      <c r="F19778">
        <v>361</v>
      </c>
      <c r="G19778">
        <v>184</v>
      </c>
      <c r="H19778">
        <v>58</v>
      </c>
      <c r="I19778">
        <v>1</v>
      </c>
      <c r="J19778">
        <v>909</v>
      </c>
      <c r="K19778">
        <v>1</v>
      </c>
      <c r="L19778">
        <v>60</v>
      </c>
      <c r="M19778">
        <v>407</v>
      </c>
      <c r="N19778" t="s">
        <v>18</v>
      </c>
      <c r="O19778" s="1">
        <v>1.7664500000000001E-73</v>
      </c>
      <c r="P19778">
        <v>720</v>
      </c>
    </row>
    <row r="19779" spans="1:16" x14ac:dyDescent="0.25">
      <c r="A19779" t="s">
        <v>29253</v>
      </c>
      <c r="B19779">
        <v>927</v>
      </c>
      <c r="C19779" s="3" t="str">
        <f>HYPERLINK("http://www.uniprot.org/uniprot/G7KZQ3","tr|G7KZQ3|G7KZQ3_MEDTR")</f>
        <v>tr|G7KZQ3|G7KZQ3_MEDTR</v>
      </c>
      <c r="D19779" t="s">
        <v>29218</v>
      </c>
      <c r="E19779">
        <v>96.42</v>
      </c>
      <c r="F19779">
        <v>308</v>
      </c>
      <c r="G19779">
        <v>11</v>
      </c>
      <c r="H19779">
        <v>0</v>
      </c>
      <c r="I19779">
        <v>1</v>
      </c>
      <c r="J19779">
        <v>924</v>
      </c>
      <c r="K19779">
        <v>1</v>
      </c>
      <c r="L19779">
        <v>2281</v>
      </c>
      <c r="M19779">
        <v>2588</v>
      </c>
      <c r="N19779" t="s">
        <v>18</v>
      </c>
      <c r="O19779" s="1">
        <v>5.8121099999999997E-173</v>
      </c>
      <c r="P19779">
        <v>1578</v>
      </c>
    </row>
    <row r="19780" spans="1:16" x14ac:dyDescent="0.25">
      <c r="A19780" t="s">
        <v>29254</v>
      </c>
      <c r="B19780">
        <v>546</v>
      </c>
      <c r="C19780" s="3" t="str">
        <f>HYPERLINK("http://www.uniprot.org/uniprot/G7KT83","tr|G7KT83|G7KT83_MEDTR")</f>
        <v>tr|G7KT83|G7KT83_MEDTR</v>
      </c>
      <c r="D19780" t="s">
        <v>29255</v>
      </c>
      <c r="E19780">
        <v>89.88</v>
      </c>
      <c r="F19780">
        <v>178</v>
      </c>
      <c r="G19780">
        <v>18</v>
      </c>
      <c r="H19780">
        <v>0</v>
      </c>
      <c r="I19780">
        <v>1</v>
      </c>
      <c r="J19780">
        <v>534</v>
      </c>
      <c r="K19780">
        <v>1</v>
      </c>
      <c r="L19780">
        <v>1</v>
      </c>
      <c r="M19780">
        <v>178</v>
      </c>
      <c r="N19780" t="s">
        <v>18</v>
      </c>
      <c r="O19780" s="1">
        <v>3.20601E-87</v>
      </c>
      <c r="P19780">
        <v>834</v>
      </c>
    </row>
    <row r="19781" spans="1:16" x14ac:dyDescent="0.25">
      <c r="A19781" t="s">
        <v>29256</v>
      </c>
      <c r="B19781">
        <v>1122</v>
      </c>
      <c r="C19781" s="3" t="str">
        <f>HYPERLINK("http://www.uniprot.org/uniprot/G7JKB4","tr|G7JKB4|G7JKB4_MEDTR")</f>
        <v>tr|G7JKB4|G7JKB4_MEDTR</v>
      </c>
      <c r="D19781" t="s">
        <v>24215</v>
      </c>
      <c r="E19781">
        <v>80.42</v>
      </c>
      <c r="F19781">
        <v>373</v>
      </c>
      <c r="G19781">
        <v>73</v>
      </c>
      <c r="H19781">
        <v>0</v>
      </c>
      <c r="I19781">
        <v>1</v>
      </c>
      <c r="J19781">
        <v>1119</v>
      </c>
      <c r="K19781">
        <v>1</v>
      </c>
      <c r="L19781">
        <v>1</v>
      </c>
      <c r="M19781">
        <v>373</v>
      </c>
      <c r="N19781" t="s">
        <v>18</v>
      </c>
      <c r="O19781" s="1">
        <v>1.8927E-174</v>
      </c>
      <c r="P19781">
        <v>1592</v>
      </c>
    </row>
    <row r="19782" spans="1:16" x14ac:dyDescent="0.25">
      <c r="A19782" t="s">
        <v>29257</v>
      </c>
      <c r="B19782">
        <v>600</v>
      </c>
      <c r="C19782" s="3" t="str">
        <f>HYPERLINK("http://www.uniprot.org/uniprot/I1NGJ8","tr|I1NGJ8|I1NGJ8_SOYBN")</f>
        <v>tr|I1NGJ8|I1NGJ8_SOYBN</v>
      </c>
      <c r="D19782" t="s">
        <v>29258</v>
      </c>
      <c r="E19782">
        <v>89.5</v>
      </c>
      <c r="F19782">
        <v>200</v>
      </c>
      <c r="G19782">
        <v>21</v>
      </c>
      <c r="H19782">
        <v>1</v>
      </c>
      <c r="I19782">
        <v>1</v>
      </c>
      <c r="J19782">
        <v>597</v>
      </c>
      <c r="K19782">
        <v>1</v>
      </c>
      <c r="L19782">
        <v>1</v>
      </c>
      <c r="M19782">
        <v>200</v>
      </c>
      <c r="N19782" t="s">
        <v>18</v>
      </c>
      <c r="O19782" s="1">
        <v>7.01188E-106</v>
      </c>
      <c r="P19782">
        <v>996</v>
      </c>
    </row>
    <row r="19783" spans="1:16" x14ac:dyDescent="0.25">
      <c r="A19783" t="s">
        <v>29259</v>
      </c>
      <c r="B19783">
        <v>696</v>
      </c>
      <c r="C19783" s="3" t="str">
        <f>HYPERLINK("http://www.uniprot.org/uniprot/G7IB87","tr|G7IB87|G7IB87_MEDTR")</f>
        <v>tr|G7IB87|G7IB87_MEDTR</v>
      </c>
      <c r="D19783" t="s">
        <v>29260</v>
      </c>
      <c r="E19783">
        <v>92.57</v>
      </c>
      <c r="F19783">
        <v>229</v>
      </c>
      <c r="G19783">
        <v>17</v>
      </c>
      <c r="H19783">
        <v>0</v>
      </c>
      <c r="I19783">
        <v>1</v>
      </c>
      <c r="J19783">
        <v>687</v>
      </c>
      <c r="K19783">
        <v>1</v>
      </c>
      <c r="L19783">
        <v>21</v>
      </c>
      <c r="M19783">
        <v>247</v>
      </c>
      <c r="N19783" t="s">
        <v>18</v>
      </c>
      <c r="O19783" s="1">
        <v>3.4702800000000002E-114</v>
      </c>
      <c r="P19783">
        <v>1069</v>
      </c>
    </row>
    <row r="19784" spans="1:16" x14ac:dyDescent="0.25">
      <c r="A19784" t="s">
        <v>29261</v>
      </c>
      <c r="B19784">
        <v>2571</v>
      </c>
      <c r="C19784" s="3" t="str">
        <f>HYPERLINK("http://www.uniprot.org/uniprot/K7L2B3","tr|K7L2B3|K7L2B3_SOYBN")</f>
        <v>tr|K7L2B3|K7L2B3_SOYBN</v>
      </c>
      <c r="D19784" t="s">
        <v>28</v>
      </c>
      <c r="E19784">
        <v>86.4</v>
      </c>
      <c r="F19784">
        <v>853</v>
      </c>
      <c r="G19784">
        <v>116</v>
      </c>
      <c r="H19784">
        <v>1</v>
      </c>
      <c r="I19784">
        <v>1</v>
      </c>
      <c r="J19784">
        <v>2556</v>
      </c>
      <c r="K19784">
        <v>1</v>
      </c>
      <c r="L19784">
        <v>1</v>
      </c>
      <c r="M19784">
        <v>850</v>
      </c>
      <c r="N19784" t="s">
        <v>18</v>
      </c>
      <c r="O19784">
        <v>0</v>
      </c>
      <c r="P19784">
        <v>3864</v>
      </c>
    </row>
    <row r="19785" spans="1:16" x14ac:dyDescent="0.25">
      <c r="A19785" t="s">
        <v>29262</v>
      </c>
      <c r="B19785">
        <v>1338</v>
      </c>
      <c r="C19785" s="3" t="str">
        <f>HYPERLINK("http://www.uniprot.org/uniprot/G7J7P3","tr|G7J7P3|G7J7P3_MEDTR")</f>
        <v>tr|G7J7P3|G7J7P3_MEDTR</v>
      </c>
      <c r="D19785" t="s">
        <v>29263</v>
      </c>
      <c r="E19785">
        <v>72.86</v>
      </c>
      <c r="F19785">
        <v>446</v>
      </c>
      <c r="G19785">
        <v>121</v>
      </c>
      <c r="H19785">
        <v>2</v>
      </c>
      <c r="I19785">
        <v>1</v>
      </c>
      <c r="J19785">
        <v>1332</v>
      </c>
      <c r="K19785">
        <v>1</v>
      </c>
      <c r="L19785">
        <v>1</v>
      </c>
      <c r="M19785">
        <v>444</v>
      </c>
      <c r="N19785" t="s">
        <v>18</v>
      </c>
      <c r="O19785" s="1">
        <v>1.34296E-172</v>
      </c>
      <c r="P19785">
        <v>1577</v>
      </c>
    </row>
    <row r="19786" spans="1:16" x14ac:dyDescent="0.25">
      <c r="A19786" t="s">
        <v>29264</v>
      </c>
      <c r="B19786">
        <v>525</v>
      </c>
      <c r="C19786" s="3" t="str">
        <f>HYPERLINK("http://www.uniprot.org/uniprot/G7J434","tr|G7J434|G7J434_MEDTR")</f>
        <v>tr|G7J434|G7J434_MEDTR</v>
      </c>
      <c r="D19786" t="s">
        <v>29265</v>
      </c>
      <c r="E19786">
        <v>96.55</v>
      </c>
      <c r="F19786">
        <v>174</v>
      </c>
      <c r="G19786">
        <v>6</v>
      </c>
      <c r="H19786">
        <v>0</v>
      </c>
      <c r="I19786">
        <v>1</v>
      </c>
      <c r="J19786">
        <v>522</v>
      </c>
      <c r="K19786">
        <v>1</v>
      </c>
      <c r="L19786">
        <v>1</v>
      </c>
      <c r="M19786">
        <v>174</v>
      </c>
      <c r="N19786" t="s">
        <v>18</v>
      </c>
      <c r="O19786" s="1">
        <v>4.8930300000000003E-98</v>
      </c>
      <c r="P19786">
        <v>927</v>
      </c>
    </row>
    <row r="19787" spans="1:16" x14ac:dyDescent="0.25">
      <c r="A19787" t="s">
        <v>29266</v>
      </c>
      <c r="B19787">
        <v>381</v>
      </c>
      <c r="C19787" s="3" t="str">
        <f>HYPERLINK("http://www.uniprot.org/uniprot/G7IXS7","tr|G7IXS7|G7IXS7_MEDTR")</f>
        <v>tr|G7IXS7|G7IXS7_MEDTR</v>
      </c>
      <c r="D19787" t="s">
        <v>29267</v>
      </c>
      <c r="E19787">
        <v>60.74</v>
      </c>
      <c r="F19787">
        <v>107</v>
      </c>
      <c r="G19787">
        <v>42</v>
      </c>
      <c r="H19787">
        <v>0</v>
      </c>
      <c r="I19787">
        <v>58</v>
      </c>
      <c r="J19787">
        <v>378</v>
      </c>
      <c r="K19787">
        <v>1</v>
      </c>
      <c r="L19787">
        <v>20</v>
      </c>
      <c r="M19787">
        <v>124</v>
      </c>
      <c r="N19787" t="s">
        <v>18</v>
      </c>
      <c r="O19787" s="1">
        <v>1.2102399999999999E-27</v>
      </c>
      <c r="P19787">
        <v>320</v>
      </c>
    </row>
    <row r="19788" spans="1:16" x14ac:dyDescent="0.25">
      <c r="A19788" t="s">
        <v>29268</v>
      </c>
      <c r="B19788">
        <v>1353</v>
      </c>
      <c r="C19788" s="3" t="str">
        <f>HYPERLINK("http://www.uniprot.org/uniprot/K7L685","tr|K7L685|K7L685_SOYBN")</f>
        <v>tr|K7L685|K7L685_SOYBN</v>
      </c>
      <c r="D19788" t="s">
        <v>61</v>
      </c>
      <c r="E19788">
        <v>66.37</v>
      </c>
      <c r="F19788">
        <v>452</v>
      </c>
      <c r="G19788">
        <v>152</v>
      </c>
      <c r="H19788">
        <v>3</v>
      </c>
      <c r="I19788">
        <v>1</v>
      </c>
      <c r="J19788">
        <v>1347</v>
      </c>
      <c r="K19788">
        <v>1</v>
      </c>
      <c r="L19788">
        <v>106</v>
      </c>
      <c r="M19788">
        <v>549</v>
      </c>
      <c r="N19788" t="s">
        <v>18</v>
      </c>
      <c r="O19788" s="1">
        <v>2.1852299999999999E-162</v>
      </c>
      <c r="P19788">
        <v>1489</v>
      </c>
    </row>
    <row r="19789" spans="1:16" x14ac:dyDescent="0.25">
      <c r="A19789" t="s">
        <v>29269</v>
      </c>
      <c r="B19789">
        <v>708</v>
      </c>
      <c r="C19789" s="3" t="str">
        <f>HYPERLINK("http://www.uniprot.org/uniprot/G7JRH9","tr|G7JRH9|G7JRH9_MEDTR")</f>
        <v>tr|G7JRH9|G7JRH9_MEDTR</v>
      </c>
      <c r="D19789" t="s">
        <v>29270</v>
      </c>
      <c r="E19789">
        <v>82.2</v>
      </c>
      <c r="F19789">
        <v>236</v>
      </c>
      <c r="G19789">
        <v>42</v>
      </c>
      <c r="H19789">
        <v>1</v>
      </c>
      <c r="I19789">
        <v>1</v>
      </c>
      <c r="J19789">
        <v>705</v>
      </c>
      <c r="K19789">
        <v>1</v>
      </c>
      <c r="L19789">
        <v>1</v>
      </c>
      <c r="M19789">
        <v>236</v>
      </c>
      <c r="N19789" t="s">
        <v>18</v>
      </c>
      <c r="O19789" s="1">
        <v>1.33341E-108</v>
      </c>
      <c r="P19789">
        <v>1021</v>
      </c>
    </row>
    <row r="19790" spans="1:16" x14ac:dyDescent="0.25">
      <c r="A19790" t="s">
        <v>29271</v>
      </c>
      <c r="B19790">
        <v>1056</v>
      </c>
      <c r="C19790" s="3" t="str">
        <f>HYPERLINK("http://www.uniprot.org/uniprot/G7I2H0","tr|G7I2H0|G7I2H0_MEDTR")</f>
        <v>tr|G7I2H0|G7I2H0_MEDTR</v>
      </c>
      <c r="D19790" t="s">
        <v>144</v>
      </c>
      <c r="E19790">
        <v>37.58</v>
      </c>
      <c r="F19790">
        <v>141</v>
      </c>
      <c r="G19790">
        <v>88</v>
      </c>
      <c r="H19790">
        <v>3</v>
      </c>
      <c r="I19790">
        <v>382</v>
      </c>
      <c r="J19790">
        <v>795</v>
      </c>
      <c r="K19790">
        <v>1</v>
      </c>
      <c r="L19790">
        <v>23</v>
      </c>
      <c r="M19790">
        <v>163</v>
      </c>
      <c r="N19790" t="s">
        <v>18</v>
      </c>
      <c r="O19790" s="1">
        <v>7.34712E-16</v>
      </c>
      <c r="P19790">
        <v>224</v>
      </c>
    </row>
    <row r="19791" spans="1:16" x14ac:dyDescent="0.25">
      <c r="A19791" t="s">
        <v>29272</v>
      </c>
      <c r="B19791">
        <v>1152</v>
      </c>
      <c r="C19791" s="3" t="str">
        <f>HYPERLINK("http://www.uniprot.org/uniprot/G7JD46","tr|G7JD46|G7JD46_MEDTR")</f>
        <v>tr|G7JD46|G7JD46_MEDTR</v>
      </c>
      <c r="D19791" t="s">
        <v>29273</v>
      </c>
      <c r="E19791">
        <v>77.98</v>
      </c>
      <c r="F19791">
        <v>368</v>
      </c>
      <c r="G19791">
        <v>81</v>
      </c>
      <c r="H19791">
        <v>2</v>
      </c>
      <c r="I19791">
        <v>52</v>
      </c>
      <c r="J19791">
        <v>1149</v>
      </c>
      <c r="K19791">
        <v>1</v>
      </c>
      <c r="L19791">
        <v>15</v>
      </c>
      <c r="M19791">
        <v>375</v>
      </c>
      <c r="N19791" t="s">
        <v>18</v>
      </c>
      <c r="O19791" s="1">
        <v>3.6180099999999998E-160</v>
      </c>
      <c r="P19791">
        <v>1469</v>
      </c>
    </row>
    <row r="19792" spans="1:16" x14ac:dyDescent="0.25">
      <c r="A19792" t="s">
        <v>29274</v>
      </c>
      <c r="B19792">
        <v>1500</v>
      </c>
      <c r="C19792" s="3" t="str">
        <f>HYPERLINK("http://www.uniprot.org/uniprot/G7LDH4","tr|G7LDH4|G7LDH4_MEDTR")</f>
        <v>tr|G7LDH4|G7LDH4_MEDTR</v>
      </c>
      <c r="D19792" t="s">
        <v>29275</v>
      </c>
      <c r="E19792">
        <v>81.39</v>
      </c>
      <c r="F19792">
        <v>532</v>
      </c>
      <c r="G19792">
        <v>99</v>
      </c>
      <c r="H19792">
        <v>33</v>
      </c>
      <c r="I19792">
        <v>1</v>
      </c>
      <c r="J19792">
        <v>1497</v>
      </c>
      <c r="K19792">
        <v>1</v>
      </c>
      <c r="L19792">
        <v>1</v>
      </c>
      <c r="M19792">
        <v>529</v>
      </c>
      <c r="N19792" t="s">
        <v>18</v>
      </c>
      <c r="O19792">
        <v>0</v>
      </c>
      <c r="P19792">
        <v>2198</v>
      </c>
    </row>
    <row r="19793" spans="1:16" x14ac:dyDescent="0.25">
      <c r="A19793" t="s">
        <v>29276</v>
      </c>
      <c r="B19793">
        <v>522</v>
      </c>
      <c r="C19793" s="3" t="str">
        <f>HYPERLINK("http://www.uniprot.org/uniprot/K7MER4","tr|K7MER4|K7MER4_SOYBN")</f>
        <v>tr|K7MER4|K7MER4_SOYBN</v>
      </c>
      <c r="D19793" t="s">
        <v>28</v>
      </c>
      <c r="E19793">
        <v>65</v>
      </c>
      <c r="F19793">
        <v>180</v>
      </c>
      <c r="G19793">
        <v>63</v>
      </c>
      <c r="H19793">
        <v>8</v>
      </c>
      <c r="I19793">
        <v>1</v>
      </c>
      <c r="J19793">
        <v>516</v>
      </c>
      <c r="K19793">
        <v>1</v>
      </c>
      <c r="L19793">
        <v>287</v>
      </c>
      <c r="M19793">
        <v>466</v>
      </c>
      <c r="N19793" t="s">
        <v>18</v>
      </c>
      <c r="O19793" s="1">
        <v>4.6581499999999997E-56</v>
      </c>
      <c r="P19793">
        <v>565</v>
      </c>
    </row>
    <row r="19794" spans="1:16" x14ac:dyDescent="0.25">
      <c r="A19794" t="s">
        <v>29277</v>
      </c>
      <c r="B19794">
        <v>1098</v>
      </c>
      <c r="C19794" s="3" t="str">
        <f>HYPERLINK("http://www.uniprot.org/uniprot/G7K6M1","tr|G7K6M1|G7K6M1_MEDTR")</f>
        <v>tr|G7K6M1|G7K6M1_MEDTR</v>
      </c>
      <c r="D19794" t="s">
        <v>29240</v>
      </c>
      <c r="E19794">
        <v>63.51</v>
      </c>
      <c r="F19794">
        <v>370</v>
      </c>
      <c r="G19794">
        <v>135</v>
      </c>
      <c r="H19794">
        <v>6</v>
      </c>
      <c r="I19794">
        <v>4</v>
      </c>
      <c r="J19794">
        <v>1095</v>
      </c>
      <c r="K19794">
        <v>1</v>
      </c>
      <c r="L19794">
        <v>3</v>
      </c>
      <c r="M19794">
        <v>353</v>
      </c>
      <c r="N19794" t="s">
        <v>18</v>
      </c>
      <c r="O19794" s="1">
        <v>1.0489599999999999E-129</v>
      </c>
      <c r="P19794">
        <v>1206</v>
      </c>
    </row>
    <row r="19795" spans="1:16" x14ac:dyDescent="0.25">
      <c r="A19795" t="s">
        <v>29278</v>
      </c>
      <c r="B19795">
        <v>204</v>
      </c>
      <c r="C19795" s="3" t="str">
        <f>HYPERLINK("http://www.uniprot.org/uniprot/I1MM11","tr|I1MM11|I1MM11_SOYBN")</f>
        <v>tr|I1MM11|I1MM11_SOYBN</v>
      </c>
      <c r="D19795" t="s">
        <v>99</v>
      </c>
      <c r="E19795">
        <v>70.760000000000005</v>
      </c>
      <c r="F19795">
        <v>65</v>
      </c>
      <c r="G19795">
        <v>19</v>
      </c>
      <c r="H19795">
        <v>1</v>
      </c>
      <c r="I19795">
        <v>1</v>
      </c>
      <c r="J19795">
        <v>192</v>
      </c>
      <c r="K19795">
        <v>1</v>
      </c>
      <c r="L19795">
        <v>39</v>
      </c>
      <c r="M19795">
        <v>103</v>
      </c>
      <c r="N19795" t="s">
        <v>18</v>
      </c>
      <c r="O19795" s="1">
        <v>9.7854100000000001E-14</v>
      </c>
      <c r="P19795">
        <v>200</v>
      </c>
    </row>
    <row r="19796" spans="1:16" x14ac:dyDescent="0.25">
      <c r="A19796" t="s">
        <v>29279</v>
      </c>
      <c r="B19796">
        <v>1107</v>
      </c>
      <c r="C19796" s="3" t="str">
        <f>HYPERLINK("http://www.uniprot.org/uniprot/I3SAX0","tr|I3SAX0|I3SAX0_MEDTR")</f>
        <v>tr|I3SAX0|I3SAX0_MEDTR</v>
      </c>
      <c r="D19796" t="s">
        <v>22</v>
      </c>
      <c r="E19796">
        <v>70.099999999999994</v>
      </c>
      <c r="F19796">
        <v>368</v>
      </c>
      <c r="G19796">
        <v>110</v>
      </c>
      <c r="H19796">
        <v>0</v>
      </c>
      <c r="I19796">
        <v>1</v>
      </c>
      <c r="J19796">
        <v>1104</v>
      </c>
      <c r="K19796">
        <v>1</v>
      </c>
      <c r="L19796">
        <v>1</v>
      </c>
      <c r="M19796">
        <v>361</v>
      </c>
      <c r="N19796" t="s">
        <v>18</v>
      </c>
      <c r="O19796" s="1">
        <v>1.4337999999999999E-134</v>
      </c>
      <c r="P19796">
        <v>1248</v>
      </c>
    </row>
    <row r="19797" spans="1:16" x14ac:dyDescent="0.25">
      <c r="A19797" t="s">
        <v>29280</v>
      </c>
      <c r="B19797">
        <v>1419</v>
      </c>
      <c r="C19797" s="3" t="str">
        <f>HYPERLINK("http://www.uniprot.org/uniprot/I1JVJ8","tr|I1JVJ8|I1JVJ8_SOYBN")</f>
        <v>tr|I1JVJ8|I1JVJ8_SOYBN</v>
      </c>
      <c r="D19797" t="s">
        <v>28</v>
      </c>
      <c r="E19797">
        <v>76.16</v>
      </c>
      <c r="F19797">
        <v>474</v>
      </c>
      <c r="G19797">
        <v>113</v>
      </c>
      <c r="H19797">
        <v>2</v>
      </c>
      <c r="I19797">
        <v>1</v>
      </c>
      <c r="J19797">
        <v>1416</v>
      </c>
      <c r="K19797">
        <v>1</v>
      </c>
      <c r="L19797">
        <v>1</v>
      </c>
      <c r="M19797">
        <v>473</v>
      </c>
      <c r="N19797" t="s">
        <v>18</v>
      </c>
      <c r="O19797">
        <v>0</v>
      </c>
      <c r="P19797">
        <v>1839</v>
      </c>
    </row>
    <row r="19798" spans="1:16" x14ac:dyDescent="0.25">
      <c r="A19798" t="s">
        <v>29281</v>
      </c>
      <c r="B19798">
        <v>4107</v>
      </c>
      <c r="C19798" s="3" t="str">
        <f>HYPERLINK("http://www.uniprot.org/uniprot/I1JLB0","tr|I1JLB0|I1JLB0_SOYBN")</f>
        <v>tr|I1JLB0|I1JLB0_SOYBN</v>
      </c>
      <c r="D19798" t="s">
        <v>71</v>
      </c>
      <c r="E19798">
        <v>58.93</v>
      </c>
      <c r="F19798">
        <v>1018</v>
      </c>
      <c r="G19798">
        <v>418</v>
      </c>
      <c r="H19798">
        <v>10</v>
      </c>
      <c r="I19798">
        <v>1</v>
      </c>
      <c r="J19798">
        <v>3024</v>
      </c>
      <c r="K19798">
        <v>1</v>
      </c>
      <c r="L19798">
        <v>1</v>
      </c>
      <c r="M19798">
        <v>1013</v>
      </c>
      <c r="N19798" t="s">
        <v>18</v>
      </c>
      <c r="O19798">
        <v>0</v>
      </c>
      <c r="P19798">
        <v>2929</v>
      </c>
    </row>
    <row r="19799" spans="1:16" x14ac:dyDescent="0.25">
      <c r="A19799" t="s">
        <v>29282</v>
      </c>
      <c r="B19799">
        <v>597</v>
      </c>
      <c r="C19799" s="3" t="str">
        <f>HYPERLINK("http://www.uniprot.org/uniprot/A5AEG4","tr|A5AEG4|A5AEG4_VITVI")</f>
        <v>tr|A5AEG4|A5AEG4_VITVI</v>
      </c>
      <c r="D19799" t="s">
        <v>2698</v>
      </c>
      <c r="E19799">
        <v>69.430000000000007</v>
      </c>
      <c r="F19799">
        <v>193</v>
      </c>
      <c r="G19799">
        <v>59</v>
      </c>
      <c r="H19799">
        <v>0</v>
      </c>
      <c r="I19799">
        <v>1</v>
      </c>
      <c r="J19799">
        <v>579</v>
      </c>
      <c r="K19799">
        <v>1</v>
      </c>
      <c r="L19799">
        <v>140</v>
      </c>
      <c r="M19799">
        <v>332</v>
      </c>
      <c r="N19799" t="s">
        <v>18</v>
      </c>
      <c r="O19799" s="1">
        <v>8.2252399999999998E-75</v>
      </c>
      <c r="P19799">
        <v>728</v>
      </c>
    </row>
    <row r="19800" spans="1:16" x14ac:dyDescent="0.25">
      <c r="A19800" t="s">
        <v>29283</v>
      </c>
      <c r="B19800">
        <v>1095</v>
      </c>
      <c r="C19800" s="3" t="str">
        <f>HYPERLINK("http://www.uniprot.org/uniprot/I1M4L4","tr|I1M4L4|I1M4L4_SOYBN")</f>
        <v>tr|I1M4L4|I1M4L4_SOYBN</v>
      </c>
      <c r="D19800" t="s">
        <v>28</v>
      </c>
      <c r="E19800">
        <v>90.1</v>
      </c>
      <c r="F19800">
        <v>364</v>
      </c>
      <c r="G19800">
        <v>36</v>
      </c>
      <c r="H19800">
        <v>0</v>
      </c>
      <c r="I19800">
        <v>1</v>
      </c>
      <c r="J19800">
        <v>1092</v>
      </c>
      <c r="K19800">
        <v>1</v>
      </c>
      <c r="L19800">
        <v>26</v>
      </c>
      <c r="M19800">
        <v>389</v>
      </c>
      <c r="N19800" t="s">
        <v>18</v>
      </c>
      <c r="O19800">
        <v>0</v>
      </c>
      <c r="P19800">
        <v>1812</v>
      </c>
    </row>
    <row r="19801" spans="1:16" x14ac:dyDescent="0.25">
      <c r="A19801" t="s">
        <v>29284</v>
      </c>
      <c r="B19801">
        <v>222</v>
      </c>
      <c r="C19801" s="3" t="str">
        <f>HYPERLINK("http://www.uniprot.org/uniprot/M5Y3A1","tr|M5Y3A1|M5Y3A1_PRUPE")</f>
        <v>tr|M5Y3A1|M5Y3A1_PRUPE</v>
      </c>
      <c r="D19801" t="s">
        <v>29285</v>
      </c>
      <c r="E19801">
        <v>87.67</v>
      </c>
      <c r="F19801">
        <v>73</v>
      </c>
      <c r="G19801">
        <v>9</v>
      </c>
      <c r="H19801">
        <v>0</v>
      </c>
      <c r="I19801">
        <v>1</v>
      </c>
      <c r="J19801">
        <v>219</v>
      </c>
      <c r="K19801">
        <v>1</v>
      </c>
      <c r="L19801">
        <v>62</v>
      </c>
      <c r="M19801">
        <v>132</v>
      </c>
      <c r="N19801" t="s">
        <v>18</v>
      </c>
      <c r="O19801" s="1">
        <v>5.8078799999999998E-30</v>
      </c>
      <c r="P19801">
        <v>340</v>
      </c>
    </row>
    <row r="19802" spans="1:16" x14ac:dyDescent="0.25">
      <c r="A19802" t="s">
        <v>29286</v>
      </c>
      <c r="B19802">
        <v>1068</v>
      </c>
      <c r="C19802" s="3" t="str">
        <f>HYPERLINK("http://www.uniprot.org/uniprot/I1MS77","tr|I1MS77|I1MS77_SOYBN")</f>
        <v>tr|I1MS77|I1MS77_SOYBN</v>
      </c>
      <c r="D19802" t="s">
        <v>28</v>
      </c>
      <c r="E19802">
        <v>59.33</v>
      </c>
      <c r="F19802">
        <v>332</v>
      </c>
      <c r="G19802">
        <v>135</v>
      </c>
      <c r="H19802">
        <v>0</v>
      </c>
      <c r="I19802">
        <v>52</v>
      </c>
      <c r="J19802">
        <v>1047</v>
      </c>
      <c r="K19802">
        <v>1</v>
      </c>
      <c r="L19802">
        <v>19</v>
      </c>
      <c r="M19802">
        <v>350</v>
      </c>
      <c r="N19802" t="s">
        <v>18</v>
      </c>
      <c r="O19802" s="1">
        <v>2.1193799999999999E-111</v>
      </c>
      <c r="P19802">
        <v>1048</v>
      </c>
    </row>
    <row r="19803" spans="1:16" x14ac:dyDescent="0.25">
      <c r="A19803" t="s">
        <v>29287</v>
      </c>
      <c r="B19803">
        <v>1947</v>
      </c>
      <c r="C19803" s="3" t="str">
        <f>HYPERLINK("http://www.uniprot.org/uniprot/K7KNP7","tr|K7KNP7|K7KNP7_SOYBN")</f>
        <v>tr|K7KNP7|K7KNP7_SOYBN</v>
      </c>
      <c r="D19803" t="s">
        <v>28</v>
      </c>
      <c r="E19803">
        <v>56.75</v>
      </c>
      <c r="F19803">
        <v>666</v>
      </c>
      <c r="G19803">
        <v>288</v>
      </c>
      <c r="H19803">
        <v>18</v>
      </c>
      <c r="I19803">
        <v>1</v>
      </c>
      <c r="J19803">
        <v>1944</v>
      </c>
      <c r="K19803">
        <v>1</v>
      </c>
      <c r="L19803">
        <v>1</v>
      </c>
      <c r="M19803">
        <v>653</v>
      </c>
      <c r="N19803" t="s">
        <v>18</v>
      </c>
      <c r="O19803">
        <v>0</v>
      </c>
      <c r="P19803">
        <v>1705</v>
      </c>
    </row>
    <row r="19804" spans="1:16" x14ac:dyDescent="0.25">
      <c r="A19804" t="s">
        <v>29288</v>
      </c>
      <c r="B19804">
        <v>2199</v>
      </c>
      <c r="C19804" s="3" t="str">
        <f>HYPERLINK("http://www.uniprot.org/uniprot/I1KXS9","tr|I1KXS9|I1KXS9_SOYBN")</f>
        <v>tr|I1KXS9|I1KXS9_SOYBN</v>
      </c>
      <c r="D19804" t="s">
        <v>117</v>
      </c>
      <c r="E19804">
        <v>91.8</v>
      </c>
      <c r="F19804">
        <v>732</v>
      </c>
      <c r="G19804">
        <v>60</v>
      </c>
      <c r="H19804">
        <v>0</v>
      </c>
      <c r="I19804">
        <v>1</v>
      </c>
      <c r="J19804">
        <v>2196</v>
      </c>
      <c r="K19804">
        <v>1</v>
      </c>
      <c r="L19804">
        <v>1</v>
      </c>
      <c r="M19804">
        <v>732</v>
      </c>
      <c r="N19804" t="s">
        <v>18</v>
      </c>
      <c r="O19804">
        <v>0</v>
      </c>
      <c r="P19804">
        <v>3507</v>
      </c>
    </row>
    <row r="19805" spans="1:16" x14ac:dyDescent="0.25">
      <c r="A19805" t="s">
        <v>29289</v>
      </c>
      <c r="B19805">
        <v>627</v>
      </c>
      <c r="C19805" s="3" t="str">
        <f>HYPERLINK("http://www.uniprot.org/uniprot/G7KZQ5","tr|G7KZQ5|G7KZQ5_MEDTR")</f>
        <v>tr|G7KZQ5|G7KZQ5_MEDTR</v>
      </c>
      <c r="D19805" t="s">
        <v>29290</v>
      </c>
      <c r="E19805">
        <v>59.15</v>
      </c>
      <c r="F19805">
        <v>213</v>
      </c>
      <c r="G19805">
        <v>87</v>
      </c>
      <c r="H19805">
        <v>8</v>
      </c>
      <c r="I19805">
        <v>10</v>
      </c>
      <c r="J19805">
        <v>624</v>
      </c>
      <c r="K19805">
        <v>1</v>
      </c>
      <c r="L19805">
        <v>81</v>
      </c>
      <c r="M19805">
        <v>278</v>
      </c>
      <c r="N19805" t="s">
        <v>18</v>
      </c>
      <c r="O19805" s="1">
        <v>5.5412800000000005E-51</v>
      </c>
      <c r="P19805">
        <v>523</v>
      </c>
    </row>
    <row r="19806" spans="1:16" x14ac:dyDescent="0.25">
      <c r="A19806" t="s">
        <v>29291</v>
      </c>
      <c r="B19806">
        <v>975</v>
      </c>
      <c r="C19806" s="3" t="str">
        <f>HYPERLINK("http://www.uniprot.org/uniprot/G7KT84","tr|G7KT84|G7KT84_MEDTR")</f>
        <v>tr|G7KT84|G7KT84_MEDTR</v>
      </c>
      <c r="D19806" t="s">
        <v>29292</v>
      </c>
      <c r="E19806">
        <v>92.9</v>
      </c>
      <c r="F19806">
        <v>324</v>
      </c>
      <c r="G19806">
        <v>23</v>
      </c>
      <c r="H19806">
        <v>0</v>
      </c>
      <c r="I19806">
        <v>1</v>
      </c>
      <c r="J19806">
        <v>972</v>
      </c>
      <c r="K19806">
        <v>1</v>
      </c>
      <c r="L19806">
        <v>89</v>
      </c>
      <c r="M19806">
        <v>412</v>
      </c>
      <c r="N19806" t="s">
        <v>18</v>
      </c>
      <c r="O19806">
        <v>0</v>
      </c>
      <c r="P19806">
        <v>1669</v>
      </c>
    </row>
    <row r="19807" spans="1:16" x14ac:dyDescent="0.25">
      <c r="A19807" t="s">
        <v>29293</v>
      </c>
      <c r="B19807">
        <v>1206</v>
      </c>
      <c r="C19807" s="3" t="str">
        <f>HYPERLINK("http://www.uniprot.org/uniprot/G7J5Q8","tr|G7J5Q8|G7J5Q8_MEDTR")</f>
        <v>tr|G7J5Q8|G7J5Q8_MEDTR</v>
      </c>
      <c r="D19807" t="s">
        <v>19851</v>
      </c>
      <c r="E19807">
        <v>77.97</v>
      </c>
      <c r="F19807">
        <v>386</v>
      </c>
      <c r="G19807">
        <v>85</v>
      </c>
      <c r="H19807">
        <v>1</v>
      </c>
      <c r="I19807">
        <v>1</v>
      </c>
      <c r="J19807">
        <v>1155</v>
      </c>
      <c r="K19807">
        <v>1</v>
      </c>
      <c r="L19807">
        <v>1</v>
      </c>
      <c r="M19807">
        <v>386</v>
      </c>
      <c r="N19807" t="s">
        <v>18</v>
      </c>
      <c r="O19807" s="1">
        <v>1.1190100000000001E-167</v>
      </c>
      <c r="P19807">
        <v>1534</v>
      </c>
    </row>
    <row r="19808" spans="1:16" x14ac:dyDescent="0.25">
      <c r="A19808" t="s">
        <v>29294</v>
      </c>
      <c r="B19808">
        <v>1242</v>
      </c>
      <c r="C19808" s="3" t="str">
        <f>HYPERLINK("http://www.uniprot.org/uniprot/I1LE09","tr|I1LE09|I1LE09_SOYBN")</f>
        <v>tr|I1LE09|I1LE09_SOYBN</v>
      </c>
      <c r="D19808" t="s">
        <v>28</v>
      </c>
      <c r="E19808">
        <v>71.95</v>
      </c>
      <c r="F19808">
        <v>410</v>
      </c>
      <c r="G19808">
        <v>115</v>
      </c>
      <c r="H19808">
        <v>0</v>
      </c>
      <c r="I19808">
        <v>1</v>
      </c>
      <c r="J19808">
        <v>1230</v>
      </c>
      <c r="K19808">
        <v>1</v>
      </c>
      <c r="L19808">
        <v>1</v>
      </c>
      <c r="M19808">
        <v>388</v>
      </c>
      <c r="N19808" t="s">
        <v>18</v>
      </c>
      <c r="O19808" s="1">
        <v>4.16799E-165</v>
      </c>
      <c r="P19808">
        <v>1512</v>
      </c>
    </row>
    <row r="19809" spans="1:16" x14ac:dyDescent="0.25">
      <c r="A19809" t="s">
        <v>29295</v>
      </c>
      <c r="B19809">
        <v>1053</v>
      </c>
      <c r="C19809" s="3" t="str">
        <f>HYPERLINK("http://www.uniprot.org/uniprot/G7IB89","tr|G7IB89|G7IB89_MEDTR")</f>
        <v>tr|G7IB89|G7IB89_MEDTR</v>
      </c>
      <c r="D19809" t="s">
        <v>29296</v>
      </c>
      <c r="E19809">
        <v>92.96</v>
      </c>
      <c r="F19809">
        <v>341</v>
      </c>
      <c r="G19809">
        <v>24</v>
      </c>
      <c r="H19809">
        <v>0</v>
      </c>
      <c r="I19809">
        <v>28</v>
      </c>
      <c r="J19809">
        <v>1050</v>
      </c>
      <c r="K19809">
        <v>1</v>
      </c>
      <c r="L19809">
        <v>10</v>
      </c>
      <c r="M19809">
        <v>350</v>
      </c>
      <c r="N19809" t="s">
        <v>18</v>
      </c>
      <c r="O19809">
        <v>0</v>
      </c>
      <c r="P19809">
        <v>1661</v>
      </c>
    </row>
    <row r="19810" spans="1:16" x14ac:dyDescent="0.25">
      <c r="A19810" t="s">
        <v>29297</v>
      </c>
      <c r="B19810">
        <v>1629</v>
      </c>
      <c r="C19810" s="3" t="str">
        <f>HYPERLINK("http://www.uniprot.org/uniprot/G7I3S0","tr|G7I3S0|G7I3S0_MEDTR")</f>
        <v>tr|G7I3S0|G7I3S0_MEDTR</v>
      </c>
      <c r="D19810" t="s">
        <v>16814</v>
      </c>
      <c r="E19810">
        <v>76.760000000000005</v>
      </c>
      <c r="F19810">
        <v>538</v>
      </c>
      <c r="G19810">
        <v>125</v>
      </c>
      <c r="H19810">
        <v>0</v>
      </c>
      <c r="I19810">
        <v>1</v>
      </c>
      <c r="J19810">
        <v>1614</v>
      </c>
      <c r="K19810">
        <v>1</v>
      </c>
      <c r="L19810">
        <v>45</v>
      </c>
      <c r="M19810">
        <v>581</v>
      </c>
      <c r="N19810" t="s">
        <v>18</v>
      </c>
      <c r="O19810">
        <v>0</v>
      </c>
      <c r="P19810">
        <v>2144</v>
      </c>
    </row>
    <row r="19811" spans="1:16" x14ac:dyDescent="0.25">
      <c r="A19811" t="s">
        <v>29298</v>
      </c>
      <c r="B19811">
        <v>1011</v>
      </c>
      <c r="C19811" s="3" t="str">
        <f>HYPERLINK("http://www.uniprot.org/uniprot/G7J7P6","tr|G7J7P6|G7J7P6_MEDTR")</f>
        <v>tr|G7J7P6|G7J7P6_MEDTR</v>
      </c>
      <c r="D19811" t="s">
        <v>29299</v>
      </c>
      <c r="E19811">
        <v>90.57</v>
      </c>
      <c r="F19811">
        <v>329</v>
      </c>
      <c r="G19811">
        <v>31</v>
      </c>
      <c r="H19811">
        <v>7</v>
      </c>
      <c r="I19811">
        <v>1</v>
      </c>
      <c r="J19811">
        <v>966</v>
      </c>
      <c r="K19811">
        <v>1</v>
      </c>
      <c r="L19811">
        <v>1</v>
      </c>
      <c r="M19811">
        <v>329</v>
      </c>
      <c r="N19811" t="s">
        <v>18</v>
      </c>
      <c r="O19811" s="1">
        <v>1.6055500000000001E-166</v>
      </c>
      <c r="P19811">
        <v>1523</v>
      </c>
    </row>
    <row r="19812" spans="1:16" x14ac:dyDescent="0.25">
      <c r="A19812" t="s">
        <v>29300</v>
      </c>
      <c r="B19812">
        <v>3795</v>
      </c>
      <c r="C19812" s="3" t="str">
        <f>HYPERLINK("http://www.uniprot.org/uniprot/K7KU37","tr|K7KU37|K7KU37_SOYBN")</f>
        <v>tr|K7KU37|K7KU37_SOYBN</v>
      </c>
      <c r="D19812" t="s">
        <v>28</v>
      </c>
      <c r="E19812">
        <v>71.37</v>
      </c>
      <c r="F19812">
        <v>1352</v>
      </c>
      <c r="G19812">
        <v>387</v>
      </c>
      <c r="H19812">
        <v>93</v>
      </c>
      <c r="I19812">
        <v>16</v>
      </c>
      <c r="J19812">
        <v>3792</v>
      </c>
      <c r="K19812">
        <v>1</v>
      </c>
      <c r="L19812">
        <v>4</v>
      </c>
      <c r="M19812">
        <v>1344</v>
      </c>
      <c r="N19812" t="s">
        <v>18</v>
      </c>
      <c r="O19812">
        <v>0</v>
      </c>
      <c r="P19812">
        <v>4577</v>
      </c>
    </row>
    <row r="19813" spans="1:16" x14ac:dyDescent="0.25">
      <c r="A19813" t="s">
        <v>29301</v>
      </c>
      <c r="B19813">
        <v>621</v>
      </c>
      <c r="C19813" s="3" t="str">
        <f>HYPERLINK("http://www.uniprot.org/uniprot/B0I558","tr|B0I558|B0I558_PHAVU")</f>
        <v>tr|B0I558|B0I558_PHAVU</v>
      </c>
      <c r="D19813" t="s">
        <v>29302</v>
      </c>
      <c r="E19813">
        <v>88.93</v>
      </c>
      <c r="F19813">
        <v>226</v>
      </c>
      <c r="G19813">
        <v>25</v>
      </c>
      <c r="H19813">
        <v>20</v>
      </c>
      <c r="I19813">
        <v>1</v>
      </c>
      <c r="J19813">
        <v>618</v>
      </c>
      <c r="K19813">
        <v>1</v>
      </c>
      <c r="L19813">
        <v>1</v>
      </c>
      <c r="M19813">
        <v>226</v>
      </c>
      <c r="N19813" t="s">
        <v>18</v>
      </c>
      <c r="O19813" s="1">
        <v>6.9171399999999997E-107</v>
      </c>
      <c r="P19813">
        <v>1005</v>
      </c>
    </row>
    <row r="19814" spans="1:16" x14ac:dyDescent="0.25">
      <c r="A19814" t="s">
        <v>29303</v>
      </c>
      <c r="B19814">
        <v>2601</v>
      </c>
      <c r="C19814" s="3" t="str">
        <f>HYPERLINK("http://www.uniprot.org/uniprot/K7L5M9","tr|K7L5M9|K7L5M9_SOYBN")</f>
        <v>tr|K7L5M9|K7L5M9_SOYBN</v>
      </c>
      <c r="D19814" t="s">
        <v>117</v>
      </c>
      <c r="E19814">
        <v>36.78</v>
      </c>
      <c r="F19814">
        <v>715</v>
      </c>
      <c r="G19814">
        <v>452</v>
      </c>
      <c r="H19814">
        <v>60</v>
      </c>
      <c r="I19814">
        <v>622</v>
      </c>
      <c r="J19814">
        <v>2586</v>
      </c>
      <c r="K19814">
        <v>1</v>
      </c>
      <c r="L19814">
        <v>136</v>
      </c>
      <c r="M19814">
        <v>823</v>
      </c>
      <c r="N19814" t="s">
        <v>18</v>
      </c>
      <c r="O19814" s="1">
        <v>2.95414E-114</v>
      </c>
      <c r="P19814">
        <v>1077</v>
      </c>
    </row>
    <row r="19815" spans="1:16" x14ac:dyDescent="0.25">
      <c r="A19815" t="s">
        <v>29304</v>
      </c>
      <c r="B19815">
        <v>495</v>
      </c>
      <c r="C19815" s="3" t="str">
        <f>HYPERLINK("http://www.uniprot.org/uniprot/K7KQM8","tr|K7KQM8|K7KQM8_SOYBN")</f>
        <v>tr|K7KQM8|K7KQM8_SOYBN</v>
      </c>
      <c r="D19815" t="s">
        <v>28</v>
      </c>
      <c r="E19815">
        <v>37.700000000000003</v>
      </c>
      <c r="F19815">
        <v>122</v>
      </c>
      <c r="G19815">
        <v>76</v>
      </c>
      <c r="H19815">
        <v>1</v>
      </c>
      <c r="I19815">
        <v>1</v>
      </c>
      <c r="J19815">
        <v>363</v>
      </c>
      <c r="K19815">
        <v>1</v>
      </c>
      <c r="L19815">
        <v>116</v>
      </c>
      <c r="M19815">
        <v>215</v>
      </c>
      <c r="N19815" t="s">
        <v>18</v>
      </c>
      <c r="O19815" s="1">
        <v>5.1379199999999996E-10</v>
      </c>
      <c r="P19815">
        <v>168</v>
      </c>
    </row>
    <row r="19816" spans="1:16" x14ac:dyDescent="0.25">
      <c r="A19816" t="s">
        <v>29305</v>
      </c>
      <c r="B19816">
        <v>2433</v>
      </c>
      <c r="C19816" s="3" t="str">
        <f>HYPERLINK("http://www.uniprot.org/uniprot/I1LR08","tr|I1LR08|I1LR08_SOYBN")</f>
        <v>tr|I1LR08|I1LR08_SOYBN</v>
      </c>
      <c r="D19816" t="s">
        <v>28</v>
      </c>
      <c r="E19816">
        <v>90</v>
      </c>
      <c r="F19816">
        <v>810</v>
      </c>
      <c r="G19816">
        <v>81</v>
      </c>
      <c r="H19816">
        <v>0</v>
      </c>
      <c r="I19816">
        <v>1</v>
      </c>
      <c r="J19816">
        <v>2430</v>
      </c>
      <c r="K19816">
        <v>1</v>
      </c>
      <c r="L19816">
        <v>11</v>
      </c>
      <c r="M19816">
        <v>818</v>
      </c>
      <c r="N19816" t="s">
        <v>18</v>
      </c>
      <c r="O19816">
        <v>0</v>
      </c>
      <c r="P19816">
        <v>3822</v>
      </c>
    </row>
    <row r="19817" spans="1:16" x14ac:dyDescent="0.25">
      <c r="A19817" t="s">
        <v>29306</v>
      </c>
      <c r="B19817">
        <v>1341</v>
      </c>
      <c r="C19817" s="3" t="str">
        <f>HYPERLINK("http://www.uniprot.org/uniprot/G7JJK5","tr|G7JJK5|G7JJK5_MEDTR")</f>
        <v>tr|G7JJK5|G7JJK5_MEDTR</v>
      </c>
      <c r="D19817" t="s">
        <v>29307</v>
      </c>
      <c r="E19817">
        <v>58.92</v>
      </c>
      <c r="F19817">
        <v>409</v>
      </c>
      <c r="G19817">
        <v>168</v>
      </c>
      <c r="H19817">
        <v>7</v>
      </c>
      <c r="I19817">
        <v>67</v>
      </c>
      <c r="J19817">
        <v>1272</v>
      </c>
      <c r="K19817">
        <v>1</v>
      </c>
      <c r="L19817">
        <v>1</v>
      </c>
      <c r="M19817">
        <v>405</v>
      </c>
      <c r="N19817" t="s">
        <v>18</v>
      </c>
      <c r="O19817" s="1">
        <v>1.04862E-116</v>
      </c>
      <c r="P19817">
        <v>1095</v>
      </c>
    </row>
    <row r="19818" spans="1:16" x14ac:dyDescent="0.25">
      <c r="A19818" t="s">
        <v>29308</v>
      </c>
      <c r="B19818">
        <v>1755</v>
      </c>
      <c r="C19818" s="3" t="str">
        <f>HYPERLINK("http://www.uniprot.org/uniprot/G7JD52","tr|G7JD52|G7JD52_MEDTR")</f>
        <v>tr|G7JD52|G7JD52_MEDTR</v>
      </c>
      <c r="D19818" t="s">
        <v>29309</v>
      </c>
      <c r="E19818">
        <v>86.23</v>
      </c>
      <c r="F19818">
        <v>581</v>
      </c>
      <c r="G19818">
        <v>80</v>
      </c>
      <c r="H19818">
        <v>1</v>
      </c>
      <c r="I19818">
        <v>1</v>
      </c>
      <c r="J19818">
        <v>1740</v>
      </c>
      <c r="K19818">
        <v>1</v>
      </c>
      <c r="L19818">
        <v>1</v>
      </c>
      <c r="M19818">
        <v>569</v>
      </c>
      <c r="N19818" t="s">
        <v>18</v>
      </c>
      <c r="O19818">
        <v>0</v>
      </c>
      <c r="P19818">
        <v>2554</v>
      </c>
    </row>
    <row r="19819" spans="1:16" x14ac:dyDescent="0.25">
      <c r="A19819" t="s">
        <v>29310</v>
      </c>
      <c r="B19819">
        <v>423</v>
      </c>
      <c r="C19819" s="3" t="str">
        <f>HYPERLINK("http://www.uniprot.org/uniprot/B7FMF1","tr|B7FMF1|B7FMF1_MEDTR")</f>
        <v>tr|B7FMF1|B7FMF1_MEDTR</v>
      </c>
      <c r="D19819" t="s">
        <v>29311</v>
      </c>
      <c r="E19819">
        <v>93.57</v>
      </c>
      <c r="F19819">
        <v>140</v>
      </c>
      <c r="G19819">
        <v>9</v>
      </c>
      <c r="H19819">
        <v>0</v>
      </c>
      <c r="I19819">
        <v>1</v>
      </c>
      <c r="J19819">
        <v>420</v>
      </c>
      <c r="K19819">
        <v>1</v>
      </c>
      <c r="L19819">
        <v>69</v>
      </c>
      <c r="M19819">
        <v>208</v>
      </c>
      <c r="N19819" t="s">
        <v>18</v>
      </c>
      <c r="O19819" s="1">
        <v>5.7434799999999998E-70</v>
      </c>
      <c r="P19819">
        <v>685</v>
      </c>
    </row>
    <row r="19820" spans="1:16" x14ac:dyDescent="0.25">
      <c r="A19820" t="s">
        <v>29312</v>
      </c>
      <c r="B19820">
        <v>1482</v>
      </c>
      <c r="C19820" s="3" t="str">
        <f>HYPERLINK("http://www.uniprot.org/uniprot/G7L9Z1","tr|G7L9Z1|G7L9Z1_MEDTR")</f>
        <v>tr|G7L9Z1|G7L9Z1_MEDTR</v>
      </c>
      <c r="D19820" t="s">
        <v>29313</v>
      </c>
      <c r="E19820">
        <v>78.319999999999993</v>
      </c>
      <c r="F19820">
        <v>489</v>
      </c>
      <c r="G19820">
        <v>106</v>
      </c>
      <c r="H19820">
        <v>1</v>
      </c>
      <c r="I19820">
        <v>1</v>
      </c>
      <c r="J19820">
        <v>1464</v>
      </c>
      <c r="K19820">
        <v>1</v>
      </c>
      <c r="L19820">
        <v>1</v>
      </c>
      <c r="M19820">
        <v>488</v>
      </c>
      <c r="N19820" t="s">
        <v>18</v>
      </c>
      <c r="O19820">
        <v>0</v>
      </c>
      <c r="P19820">
        <v>1924</v>
      </c>
    </row>
    <row r="19821" spans="1:16" x14ac:dyDescent="0.25">
      <c r="A19821" t="s">
        <v>29314</v>
      </c>
      <c r="B19821">
        <v>1260</v>
      </c>
      <c r="C19821" s="3" t="str">
        <f>HYPERLINK("http://www.uniprot.org/uniprot/I1LHD6","tr|I1LHD6|I1LHD6_SOYBN")</f>
        <v>tr|I1LHD6|I1LHD6_SOYBN</v>
      </c>
      <c r="D19821" t="s">
        <v>28</v>
      </c>
      <c r="E19821">
        <v>74.12</v>
      </c>
      <c r="F19821">
        <v>398</v>
      </c>
      <c r="G19821">
        <v>103</v>
      </c>
      <c r="H19821">
        <v>0</v>
      </c>
      <c r="I19821">
        <v>19</v>
      </c>
      <c r="J19821">
        <v>1212</v>
      </c>
      <c r="K19821">
        <v>1</v>
      </c>
      <c r="L19821">
        <v>8</v>
      </c>
      <c r="M19821">
        <v>404</v>
      </c>
      <c r="N19821" t="s">
        <v>18</v>
      </c>
      <c r="O19821" s="1">
        <v>1.56141E-175</v>
      </c>
      <c r="P19821">
        <v>1602</v>
      </c>
    </row>
    <row r="19822" spans="1:16" x14ac:dyDescent="0.25">
      <c r="A19822" t="s">
        <v>29315</v>
      </c>
      <c r="B19822">
        <v>2766</v>
      </c>
      <c r="C19822" s="3" t="str">
        <f>HYPERLINK("http://www.uniprot.org/uniprot/F6HGL1","tr|F6HGL1|F6HGL1_VITVI")</f>
        <v>tr|F6HGL1|F6HGL1_VITVI</v>
      </c>
      <c r="D19822" t="s">
        <v>29316</v>
      </c>
      <c r="E19822">
        <v>66.7</v>
      </c>
      <c r="F19822">
        <v>994</v>
      </c>
      <c r="G19822">
        <v>331</v>
      </c>
      <c r="H19822">
        <v>74</v>
      </c>
      <c r="I19822">
        <v>1</v>
      </c>
      <c r="J19822">
        <v>2760</v>
      </c>
      <c r="K19822">
        <v>1</v>
      </c>
      <c r="L19822">
        <v>233</v>
      </c>
      <c r="M19822">
        <v>1222</v>
      </c>
      <c r="N19822" t="s">
        <v>18</v>
      </c>
      <c r="O19822">
        <v>0</v>
      </c>
      <c r="P19822">
        <v>3167</v>
      </c>
    </row>
    <row r="19823" spans="1:16" x14ac:dyDescent="0.25">
      <c r="A19823" t="s">
        <v>29317</v>
      </c>
      <c r="B19823">
        <v>2241</v>
      </c>
      <c r="C19823" s="3" t="str">
        <f>HYPERLINK("http://www.uniprot.org/uniprot/I1JND9","tr|I1JND9|I1JND9_SOYBN")</f>
        <v>tr|I1JND9|I1JND9_SOYBN</v>
      </c>
      <c r="D19823" t="s">
        <v>28</v>
      </c>
      <c r="E19823">
        <v>76.7</v>
      </c>
      <c r="F19823">
        <v>764</v>
      </c>
      <c r="G19823">
        <v>178</v>
      </c>
      <c r="H19823">
        <v>25</v>
      </c>
      <c r="I19823">
        <v>1</v>
      </c>
      <c r="J19823">
        <v>2217</v>
      </c>
      <c r="K19823">
        <v>1</v>
      </c>
      <c r="L19823">
        <v>1</v>
      </c>
      <c r="M19823">
        <v>749</v>
      </c>
      <c r="N19823" t="s">
        <v>18</v>
      </c>
      <c r="O19823">
        <v>0</v>
      </c>
      <c r="P19823">
        <v>3107</v>
      </c>
    </row>
    <row r="19824" spans="1:16" x14ac:dyDescent="0.25">
      <c r="A19824" t="s">
        <v>29318</v>
      </c>
      <c r="B19824">
        <v>645</v>
      </c>
      <c r="C19824" s="3" t="str">
        <f>HYPERLINK("http://www.uniprot.org/uniprot/I1LS12","tr|I1LS12|I1LS12_SOYBN")</f>
        <v>tr|I1LS12|I1LS12_SOYBN</v>
      </c>
      <c r="D19824" t="s">
        <v>71</v>
      </c>
      <c r="E19824">
        <v>80.38</v>
      </c>
      <c r="F19824">
        <v>209</v>
      </c>
      <c r="G19824">
        <v>41</v>
      </c>
      <c r="H19824">
        <v>0</v>
      </c>
      <c r="I19824">
        <v>1</v>
      </c>
      <c r="J19824">
        <v>627</v>
      </c>
      <c r="K19824">
        <v>1</v>
      </c>
      <c r="L19824">
        <v>1</v>
      </c>
      <c r="M19824">
        <v>207</v>
      </c>
      <c r="N19824" t="s">
        <v>18</v>
      </c>
      <c r="O19824" s="1">
        <v>1.7864099999999999E-95</v>
      </c>
      <c r="P19824">
        <v>907</v>
      </c>
    </row>
    <row r="19825" spans="1:16" x14ac:dyDescent="0.25">
      <c r="A19825" t="s">
        <v>29319</v>
      </c>
      <c r="B19825">
        <v>2265</v>
      </c>
      <c r="C19825" s="3" t="str">
        <f>HYPERLINK("http://www.uniprot.org/uniprot/A5BE46","tr|A5BE46|A5BE46_VITVI")</f>
        <v>tr|A5BE46|A5BE46_VITVI</v>
      </c>
      <c r="D19825" t="s">
        <v>462</v>
      </c>
      <c r="E19825">
        <v>79.73</v>
      </c>
      <c r="F19825">
        <v>760</v>
      </c>
      <c r="G19825">
        <v>154</v>
      </c>
      <c r="H19825">
        <v>7</v>
      </c>
      <c r="I19825">
        <v>1</v>
      </c>
      <c r="J19825">
        <v>2259</v>
      </c>
      <c r="K19825">
        <v>1</v>
      </c>
      <c r="L19825">
        <v>594</v>
      </c>
      <c r="M19825">
        <v>1353</v>
      </c>
      <c r="N19825" t="s">
        <v>18</v>
      </c>
      <c r="O19825">
        <v>0</v>
      </c>
      <c r="P19825">
        <v>3239</v>
      </c>
    </row>
    <row r="19826" spans="1:16" x14ac:dyDescent="0.25">
      <c r="A19826" t="s">
        <v>29320</v>
      </c>
      <c r="B19826">
        <v>264</v>
      </c>
      <c r="C19826" s="3" t="str">
        <f>HYPERLINK("http://www.uniprot.org/uniprot/Q6UD76","tr|Q6UD76|Q6UD76_MEDTR")</f>
        <v>tr|Q6UD76|Q6UD76_MEDTR</v>
      </c>
      <c r="D19826" t="s">
        <v>29321</v>
      </c>
      <c r="E19826">
        <v>73.61</v>
      </c>
      <c r="F19826">
        <v>72</v>
      </c>
      <c r="G19826">
        <v>19</v>
      </c>
      <c r="H19826">
        <v>0</v>
      </c>
      <c r="I19826">
        <v>46</v>
      </c>
      <c r="J19826">
        <v>261</v>
      </c>
      <c r="K19826">
        <v>1</v>
      </c>
      <c r="L19826">
        <v>553</v>
      </c>
      <c r="M19826">
        <v>624</v>
      </c>
      <c r="N19826" t="s">
        <v>18</v>
      </c>
      <c r="O19826" s="1">
        <v>1.8451000000000001E-20</v>
      </c>
      <c r="P19826">
        <v>258</v>
      </c>
    </row>
    <row r="19827" spans="1:16" x14ac:dyDescent="0.25">
      <c r="A19827" t="s">
        <v>29322</v>
      </c>
      <c r="B19827">
        <v>933</v>
      </c>
      <c r="C19827" s="3" t="str">
        <f>HYPERLINK("http://www.uniprot.org/uniprot/K7MNX2","tr|K7MNX2|K7MNX2_SOYBN")</f>
        <v>tr|K7MNX2|K7MNX2_SOYBN</v>
      </c>
      <c r="D19827" t="s">
        <v>28</v>
      </c>
      <c r="E19827">
        <v>27.43</v>
      </c>
      <c r="F19827">
        <v>113</v>
      </c>
      <c r="G19827">
        <v>82</v>
      </c>
      <c r="H19827">
        <v>2</v>
      </c>
      <c r="I19827">
        <v>202</v>
      </c>
      <c r="J19827">
        <v>534</v>
      </c>
      <c r="K19827">
        <v>1</v>
      </c>
      <c r="L19827">
        <v>402</v>
      </c>
      <c r="M19827">
        <v>514</v>
      </c>
      <c r="N19827" t="s">
        <v>18</v>
      </c>
      <c r="O19827" s="1">
        <v>2.8625000000000002E-10</v>
      </c>
      <c r="P19827">
        <v>175</v>
      </c>
    </row>
    <row r="19828" spans="1:16" x14ac:dyDescent="0.25">
      <c r="A19828" t="s">
        <v>29323</v>
      </c>
      <c r="B19828">
        <v>1341</v>
      </c>
      <c r="C19828" s="3" t="str">
        <f>HYPERLINK("http://www.uniprot.org/uniprot/G7IRR0","tr|G7IRR0|G7IRR0_MEDTR")</f>
        <v>tr|G7IRR0|G7IRR0_MEDTR</v>
      </c>
      <c r="D19828" t="s">
        <v>29324</v>
      </c>
      <c r="E19828">
        <v>67.989999999999995</v>
      </c>
      <c r="F19828">
        <v>478</v>
      </c>
      <c r="G19828">
        <v>153</v>
      </c>
      <c r="H19828">
        <v>53</v>
      </c>
      <c r="I19828">
        <v>13</v>
      </c>
      <c r="J19828">
        <v>1287</v>
      </c>
      <c r="K19828">
        <v>1</v>
      </c>
      <c r="L19828">
        <v>14</v>
      </c>
      <c r="M19828">
        <v>483</v>
      </c>
      <c r="N19828" t="s">
        <v>18</v>
      </c>
      <c r="O19828" s="1">
        <v>6.9365200000000003E-161</v>
      </c>
      <c r="P19828">
        <v>1476</v>
      </c>
    </row>
    <row r="19829" spans="1:16" x14ac:dyDescent="0.25">
      <c r="A19829" t="s">
        <v>29325</v>
      </c>
      <c r="B19829">
        <v>597</v>
      </c>
      <c r="C19829" s="3" t="str">
        <f>HYPERLINK("http://www.uniprot.org/uniprot/G7ITI2","tr|G7ITI2|G7ITI2_MEDTR")</f>
        <v>tr|G7ITI2|G7ITI2_MEDTR</v>
      </c>
      <c r="D19829" t="s">
        <v>29326</v>
      </c>
      <c r="E19829">
        <v>70.28</v>
      </c>
      <c r="F19829">
        <v>212</v>
      </c>
      <c r="G19829">
        <v>63</v>
      </c>
      <c r="H19829">
        <v>14</v>
      </c>
      <c r="I19829">
        <v>1</v>
      </c>
      <c r="J19829">
        <v>594</v>
      </c>
      <c r="K19829">
        <v>1</v>
      </c>
      <c r="L19829">
        <v>43</v>
      </c>
      <c r="M19829">
        <v>252</v>
      </c>
      <c r="N19829" t="s">
        <v>18</v>
      </c>
      <c r="O19829" s="1">
        <v>7.6985900000000001E-73</v>
      </c>
      <c r="P19829">
        <v>711</v>
      </c>
    </row>
    <row r="19830" spans="1:16" x14ac:dyDescent="0.25">
      <c r="A19830" t="s">
        <v>29327</v>
      </c>
      <c r="B19830">
        <v>312</v>
      </c>
      <c r="C19830" s="3" t="str">
        <f>HYPERLINK("http://www.uniprot.org/uniprot/G7IH01","tr|G7IH01|G7IH01_MEDTR")</f>
        <v>tr|G7IH01|G7IH01_MEDTR</v>
      </c>
      <c r="D19830" t="s">
        <v>59</v>
      </c>
      <c r="E19830">
        <v>43.58</v>
      </c>
      <c r="F19830">
        <v>78</v>
      </c>
      <c r="G19830">
        <v>44</v>
      </c>
      <c r="H19830">
        <v>0</v>
      </c>
      <c r="I19830">
        <v>4</v>
      </c>
      <c r="J19830">
        <v>237</v>
      </c>
      <c r="K19830">
        <v>1</v>
      </c>
      <c r="L19830">
        <v>514</v>
      </c>
      <c r="M19830">
        <v>590</v>
      </c>
      <c r="N19830" t="s">
        <v>18</v>
      </c>
      <c r="O19830" s="1">
        <v>1.1324199999999999E-9</v>
      </c>
      <c r="P19830">
        <v>165</v>
      </c>
    </row>
    <row r="19831" spans="1:16" x14ac:dyDescent="0.25">
      <c r="A19831" t="s">
        <v>29328</v>
      </c>
      <c r="B19831">
        <v>1059</v>
      </c>
      <c r="C19831" s="3" t="str">
        <f>HYPERLINK("http://www.uniprot.org/uniprot/I1MLT0","tr|I1MLT0|I1MLT0_SOYBN")</f>
        <v>tr|I1MLT0|I1MLT0_SOYBN</v>
      </c>
      <c r="D19831" t="s">
        <v>28</v>
      </c>
      <c r="E19831">
        <v>87.25</v>
      </c>
      <c r="F19831">
        <v>353</v>
      </c>
      <c r="G19831">
        <v>45</v>
      </c>
      <c r="H19831">
        <v>1</v>
      </c>
      <c r="I19831">
        <v>1</v>
      </c>
      <c r="J19831">
        <v>1056</v>
      </c>
      <c r="K19831">
        <v>1</v>
      </c>
      <c r="L19831">
        <v>1</v>
      </c>
      <c r="M19831">
        <v>349</v>
      </c>
      <c r="N19831" t="s">
        <v>18</v>
      </c>
      <c r="O19831" s="1">
        <v>1.2022299999999999E-175</v>
      </c>
      <c r="P19831">
        <v>1602</v>
      </c>
    </row>
    <row r="19832" spans="1:16" x14ac:dyDescent="0.25">
      <c r="A19832" t="s">
        <v>29329</v>
      </c>
      <c r="B19832">
        <v>957</v>
      </c>
      <c r="C19832" s="3" t="str">
        <f>HYPERLINK("http://www.uniprot.org/uniprot/G7KCK0","tr|G7KCK0|G7KCK0_MEDTR")</f>
        <v>tr|G7KCK0|G7KCK0_MEDTR</v>
      </c>
      <c r="D19832" t="s">
        <v>29330</v>
      </c>
      <c r="E19832">
        <v>87.1</v>
      </c>
      <c r="F19832">
        <v>318</v>
      </c>
      <c r="G19832">
        <v>41</v>
      </c>
      <c r="H19832">
        <v>0</v>
      </c>
      <c r="I19832">
        <v>1</v>
      </c>
      <c r="J19832">
        <v>954</v>
      </c>
      <c r="K19832">
        <v>1</v>
      </c>
      <c r="L19832">
        <v>1</v>
      </c>
      <c r="M19832">
        <v>318</v>
      </c>
      <c r="N19832" t="s">
        <v>18</v>
      </c>
      <c r="O19832" s="1">
        <v>4.3002600000000002E-150</v>
      </c>
      <c r="P19832">
        <v>1381</v>
      </c>
    </row>
    <row r="19833" spans="1:16" x14ac:dyDescent="0.25">
      <c r="A19833" t="s">
        <v>29331</v>
      </c>
      <c r="B19833">
        <v>1167</v>
      </c>
      <c r="C19833" s="3" t="str">
        <f>HYPERLINK("http://www.uniprot.org/uniprot/A2Q5Z1","tr|A2Q5Z1|A2Q5Z1_MEDTR")</f>
        <v>tr|A2Q5Z1|A2Q5Z1_MEDTR</v>
      </c>
      <c r="D19833" t="s">
        <v>29332</v>
      </c>
      <c r="E19833">
        <v>84.8</v>
      </c>
      <c r="F19833">
        <v>329</v>
      </c>
      <c r="G19833">
        <v>50</v>
      </c>
      <c r="H19833">
        <v>0</v>
      </c>
      <c r="I19833">
        <v>133</v>
      </c>
      <c r="J19833">
        <v>1119</v>
      </c>
      <c r="K19833">
        <v>1</v>
      </c>
      <c r="L19833">
        <v>39</v>
      </c>
      <c r="M19833">
        <v>365</v>
      </c>
      <c r="N19833" t="s">
        <v>18</v>
      </c>
      <c r="O19833" s="1">
        <v>5.1670000000000002E-154</v>
      </c>
      <c r="P19833">
        <v>1416</v>
      </c>
    </row>
    <row r="19834" spans="1:16" x14ac:dyDescent="0.25">
      <c r="A19834" t="s">
        <v>29333</v>
      </c>
      <c r="B19834">
        <v>753</v>
      </c>
      <c r="C19834" s="3" t="str">
        <f>HYPERLINK("http://www.uniprot.org/uniprot/I3S0L1","tr|I3S0L1|I3S0L1_MEDTR")</f>
        <v>tr|I3S0L1|I3S0L1_MEDTR</v>
      </c>
      <c r="D19834" t="s">
        <v>29334</v>
      </c>
      <c r="E19834">
        <v>94</v>
      </c>
      <c r="F19834">
        <v>250</v>
      </c>
      <c r="G19834">
        <v>15</v>
      </c>
      <c r="H19834">
        <v>0</v>
      </c>
      <c r="I19834">
        <v>1</v>
      </c>
      <c r="J19834">
        <v>750</v>
      </c>
      <c r="K19834">
        <v>1</v>
      </c>
      <c r="L19834">
        <v>1</v>
      </c>
      <c r="M19834">
        <v>250</v>
      </c>
      <c r="N19834" t="s">
        <v>18</v>
      </c>
      <c r="O19834" s="1">
        <v>8.5784900000000002E-128</v>
      </c>
      <c r="P19834">
        <v>1187</v>
      </c>
    </row>
    <row r="19835" spans="1:16" x14ac:dyDescent="0.25">
      <c r="A19835" t="s">
        <v>29335</v>
      </c>
      <c r="B19835">
        <v>633</v>
      </c>
      <c r="C19835" s="3" t="str">
        <f>HYPERLINK("http://www.uniprot.org/uniprot/I1JGF8","tr|I1JGF8|I1JGF8_SOYBN")</f>
        <v>tr|I1JGF8|I1JGF8_SOYBN</v>
      </c>
      <c r="D19835" t="s">
        <v>28</v>
      </c>
      <c r="E19835">
        <v>30.12</v>
      </c>
      <c r="F19835">
        <v>166</v>
      </c>
      <c r="G19835">
        <v>116</v>
      </c>
      <c r="H19835">
        <v>25</v>
      </c>
      <c r="I19835">
        <v>1</v>
      </c>
      <c r="J19835">
        <v>423</v>
      </c>
      <c r="K19835">
        <v>1</v>
      </c>
      <c r="L19835">
        <v>331</v>
      </c>
      <c r="M19835">
        <v>490</v>
      </c>
      <c r="N19835" t="s">
        <v>18</v>
      </c>
      <c r="O19835" s="1">
        <v>1.01781E-7</v>
      </c>
      <c r="P19835">
        <v>150</v>
      </c>
    </row>
    <row r="19836" spans="1:16" x14ac:dyDescent="0.25">
      <c r="A19836" t="s">
        <v>29336</v>
      </c>
      <c r="B19836">
        <v>564</v>
      </c>
      <c r="C19836" s="3" t="str">
        <f>HYPERLINK("http://www.uniprot.org/uniprot/I3SWK2","tr|I3SWK2|I3SWK2_MEDTR")</f>
        <v>tr|I3SWK2|I3SWK2_MEDTR</v>
      </c>
      <c r="D19836" t="s">
        <v>29337</v>
      </c>
      <c r="E19836">
        <v>90.37</v>
      </c>
      <c r="F19836">
        <v>187</v>
      </c>
      <c r="G19836">
        <v>18</v>
      </c>
      <c r="H19836">
        <v>0</v>
      </c>
      <c r="I19836">
        <v>1</v>
      </c>
      <c r="J19836">
        <v>561</v>
      </c>
      <c r="K19836">
        <v>1</v>
      </c>
      <c r="L19836">
        <v>1</v>
      </c>
      <c r="M19836">
        <v>187</v>
      </c>
      <c r="N19836" t="s">
        <v>18</v>
      </c>
      <c r="O19836" s="1">
        <v>2.6094699999999999E-98</v>
      </c>
      <c r="P19836">
        <v>930</v>
      </c>
    </row>
    <row r="19837" spans="1:16" x14ac:dyDescent="0.25">
      <c r="A19837" t="s">
        <v>29338</v>
      </c>
      <c r="B19837">
        <v>1764</v>
      </c>
      <c r="C19837" s="3" t="str">
        <f>HYPERLINK("http://www.uniprot.org/uniprot/I1MXC4","tr|I1MXC4|I1MXC4_SOYBN")</f>
        <v>tr|I1MXC4|I1MXC4_SOYBN</v>
      </c>
      <c r="D19837" t="s">
        <v>28</v>
      </c>
      <c r="E19837">
        <v>82.73</v>
      </c>
      <c r="F19837">
        <v>556</v>
      </c>
      <c r="G19837">
        <v>96</v>
      </c>
      <c r="H19837">
        <v>2</v>
      </c>
      <c r="I19837">
        <v>97</v>
      </c>
      <c r="J19837">
        <v>1758</v>
      </c>
      <c r="K19837">
        <v>1</v>
      </c>
      <c r="L19837">
        <v>37</v>
      </c>
      <c r="M19837">
        <v>592</v>
      </c>
      <c r="N19837" t="s">
        <v>18</v>
      </c>
      <c r="O19837">
        <v>0</v>
      </c>
      <c r="P19837">
        <v>2272</v>
      </c>
    </row>
    <row r="19838" spans="1:16" x14ac:dyDescent="0.25">
      <c r="A19838" t="s">
        <v>29339</v>
      </c>
      <c r="B19838">
        <v>339</v>
      </c>
      <c r="C19838" s="3" t="str">
        <f>HYPERLINK("http://www.uniprot.org/uniprot/G7J8B4","tr|G7J8B4|G7J8B4_MEDTR")</f>
        <v>tr|G7J8B4|G7J8B4_MEDTR</v>
      </c>
      <c r="D19838" t="s">
        <v>29340</v>
      </c>
      <c r="E19838">
        <v>69.64</v>
      </c>
      <c r="F19838">
        <v>112</v>
      </c>
      <c r="G19838">
        <v>34</v>
      </c>
      <c r="H19838">
        <v>0</v>
      </c>
      <c r="I19838">
        <v>1</v>
      </c>
      <c r="J19838">
        <v>336</v>
      </c>
      <c r="K19838">
        <v>1</v>
      </c>
      <c r="L19838">
        <v>1</v>
      </c>
      <c r="M19838">
        <v>110</v>
      </c>
      <c r="N19838" t="s">
        <v>18</v>
      </c>
      <c r="O19838" s="1">
        <v>7.0280399999999994E-36</v>
      </c>
      <c r="P19838">
        <v>391</v>
      </c>
    </row>
    <row r="19839" spans="1:16" x14ac:dyDescent="0.25">
      <c r="A19839" t="s">
        <v>29341</v>
      </c>
      <c r="B19839">
        <v>1269</v>
      </c>
      <c r="C19839" s="3" t="str">
        <f>HYPERLINK("http://www.uniprot.org/uniprot/Q50HW4","tr|Q50HW4|Q50HW4_MEDTR")</f>
        <v>tr|Q50HW4|Q50HW4_MEDTR</v>
      </c>
      <c r="D19839" t="s">
        <v>29342</v>
      </c>
      <c r="E19839">
        <v>74.66</v>
      </c>
      <c r="F19839">
        <v>442</v>
      </c>
      <c r="G19839">
        <v>112</v>
      </c>
      <c r="H19839">
        <v>20</v>
      </c>
      <c r="I19839">
        <v>1</v>
      </c>
      <c r="J19839">
        <v>1266</v>
      </c>
      <c r="K19839">
        <v>1</v>
      </c>
      <c r="L19839">
        <v>1</v>
      </c>
      <c r="M19839">
        <v>441</v>
      </c>
      <c r="N19839" t="s">
        <v>18</v>
      </c>
      <c r="O19839">
        <v>0</v>
      </c>
      <c r="P19839">
        <v>1690</v>
      </c>
    </row>
    <row r="19840" spans="1:16" x14ac:dyDescent="0.25">
      <c r="A19840" t="s">
        <v>29343</v>
      </c>
      <c r="B19840">
        <v>336</v>
      </c>
      <c r="C19840" s="3" t="str">
        <f>HYPERLINK("http://www.uniprot.org/uniprot/G7JEA8","tr|G7JEA8|G7JEA8_MEDTR")</f>
        <v>tr|G7JEA8|G7JEA8_MEDTR</v>
      </c>
      <c r="D19840" t="s">
        <v>11769</v>
      </c>
      <c r="E19840">
        <v>93.67</v>
      </c>
      <c r="F19840">
        <v>79</v>
      </c>
      <c r="G19840">
        <v>5</v>
      </c>
      <c r="H19840">
        <v>0</v>
      </c>
      <c r="I19840">
        <v>1</v>
      </c>
      <c r="J19840">
        <v>237</v>
      </c>
      <c r="K19840">
        <v>1</v>
      </c>
      <c r="L19840">
        <v>1</v>
      </c>
      <c r="M19840">
        <v>79</v>
      </c>
      <c r="N19840" t="s">
        <v>18</v>
      </c>
      <c r="O19840" s="1">
        <v>3.50262E-35</v>
      </c>
      <c r="P19840">
        <v>385</v>
      </c>
    </row>
    <row r="19841" spans="1:16" x14ac:dyDescent="0.25">
      <c r="A19841" t="s">
        <v>29344</v>
      </c>
      <c r="B19841">
        <v>639</v>
      </c>
      <c r="C19841" s="3" t="str">
        <f>HYPERLINK("http://www.uniprot.org/uniprot/G8A1V6","tr|G8A1V6|G8A1V6_MEDTR")</f>
        <v>tr|G8A1V6|G8A1V6_MEDTR</v>
      </c>
      <c r="D19841" t="s">
        <v>29345</v>
      </c>
      <c r="E19841">
        <v>76.56</v>
      </c>
      <c r="F19841">
        <v>239</v>
      </c>
      <c r="G19841">
        <v>56</v>
      </c>
      <c r="H19841">
        <v>28</v>
      </c>
      <c r="I19841">
        <v>4</v>
      </c>
      <c r="J19841">
        <v>636</v>
      </c>
      <c r="K19841">
        <v>1</v>
      </c>
      <c r="L19841">
        <v>251</v>
      </c>
      <c r="M19841">
        <v>486</v>
      </c>
      <c r="N19841" t="s">
        <v>18</v>
      </c>
      <c r="O19841" s="1">
        <v>8.9332800000000006E-92</v>
      </c>
      <c r="P19841">
        <v>875</v>
      </c>
    </row>
    <row r="19842" spans="1:16" x14ac:dyDescent="0.25">
      <c r="A19842" t="s">
        <v>29346</v>
      </c>
      <c r="B19842">
        <v>2127</v>
      </c>
      <c r="C19842" s="3" t="str">
        <f>HYPERLINK("http://www.uniprot.org/uniprot/G7L833","tr|G7L833|G7L833_MEDTR")</f>
        <v>tr|G7L833|G7L833_MEDTR</v>
      </c>
      <c r="D19842" t="s">
        <v>29347</v>
      </c>
      <c r="E19842">
        <v>85.9</v>
      </c>
      <c r="F19842">
        <v>688</v>
      </c>
      <c r="G19842">
        <v>97</v>
      </c>
      <c r="H19842">
        <v>0</v>
      </c>
      <c r="I19842">
        <v>61</v>
      </c>
      <c r="J19842">
        <v>2124</v>
      </c>
      <c r="K19842">
        <v>1</v>
      </c>
      <c r="L19842">
        <v>40</v>
      </c>
      <c r="M19842">
        <v>727</v>
      </c>
      <c r="N19842" t="s">
        <v>18</v>
      </c>
      <c r="O19842">
        <v>0</v>
      </c>
      <c r="P19842">
        <v>3135</v>
      </c>
    </row>
    <row r="19843" spans="1:16" x14ac:dyDescent="0.25">
      <c r="A19843" t="s">
        <v>29348</v>
      </c>
      <c r="B19843">
        <v>5700</v>
      </c>
      <c r="C19843" s="3" t="str">
        <f>HYPERLINK("http://www.uniprot.org/uniprot/G7JRI2","tr|G7JRI2|G7JRI2_MEDTR")</f>
        <v>tr|G7JRI2|G7JRI2_MEDTR</v>
      </c>
      <c r="D19843" t="s">
        <v>29349</v>
      </c>
      <c r="E19843">
        <v>59.33</v>
      </c>
      <c r="F19843">
        <v>1515</v>
      </c>
      <c r="G19843">
        <v>616</v>
      </c>
      <c r="H19843">
        <v>66</v>
      </c>
      <c r="I19843">
        <v>91</v>
      </c>
      <c r="J19843">
        <v>4437</v>
      </c>
      <c r="K19843">
        <v>1</v>
      </c>
      <c r="L19843">
        <v>37</v>
      </c>
      <c r="M19843">
        <v>1472</v>
      </c>
      <c r="N19843" t="s">
        <v>18</v>
      </c>
      <c r="O19843">
        <v>0</v>
      </c>
      <c r="P19843">
        <v>4016</v>
      </c>
    </row>
    <row r="19844" spans="1:16" x14ac:dyDescent="0.25">
      <c r="A19844" t="s">
        <v>29350</v>
      </c>
      <c r="B19844">
        <v>393</v>
      </c>
      <c r="C19844" s="3" t="str">
        <f>HYPERLINK("http://www.uniprot.org/uniprot/A5AIJ2","tr|A5AIJ2|A5AIJ2_VITVI")</f>
        <v>tr|A5AIJ2|A5AIJ2_VITVI</v>
      </c>
      <c r="D19844" t="s">
        <v>29351</v>
      </c>
      <c r="E19844">
        <v>63.2</v>
      </c>
      <c r="F19844">
        <v>125</v>
      </c>
      <c r="G19844">
        <v>46</v>
      </c>
      <c r="H19844">
        <v>0</v>
      </c>
      <c r="I19844">
        <v>16</v>
      </c>
      <c r="J19844">
        <v>390</v>
      </c>
      <c r="K19844">
        <v>1</v>
      </c>
      <c r="L19844">
        <v>469</v>
      </c>
      <c r="M19844">
        <v>593</v>
      </c>
      <c r="N19844" t="s">
        <v>18</v>
      </c>
      <c r="O19844" s="1">
        <v>4.9716999999999999E-42</v>
      </c>
      <c r="P19844">
        <v>444</v>
      </c>
    </row>
    <row r="19845" spans="1:16" x14ac:dyDescent="0.25">
      <c r="A19845" t="s">
        <v>29352</v>
      </c>
      <c r="B19845">
        <v>1137</v>
      </c>
      <c r="C19845" s="3" t="str">
        <f>HYPERLINK("http://www.uniprot.org/uniprot/G7JD53","tr|G7JD53|G7JD53_MEDTR")</f>
        <v>tr|G7JD53|G7JD53_MEDTR</v>
      </c>
      <c r="D19845" t="s">
        <v>29353</v>
      </c>
      <c r="E19845">
        <v>91.68</v>
      </c>
      <c r="F19845">
        <v>373</v>
      </c>
      <c r="G19845">
        <v>31</v>
      </c>
      <c r="H19845">
        <v>0</v>
      </c>
      <c r="I19845">
        <v>1</v>
      </c>
      <c r="J19845">
        <v>1119</v>
      </c>
      <c r="K19845">
        <v>1</v>
      </c>
      <c r="L19845">
        <v>1</v>
      </c>
      <c r="M19845">
        <v>373</v>
      </c>
      <c r="N19845" t="s">
        <v>18</v>
      </c>
      <c r="O19845">
        <v>0</v>
      </c>
      <c r="P19845">
        <v>1783</v>
      </c>
    </row>
    <row r="19846" spans="1:16" x14ac:dyDescent="0.25">
      <c r="A19846" t="s">
        <v>29354</v>
      </c>
      <c r="B19846">
        <v>1941</v>
      </c>
      <c r="C19846" s="3" t="str">
        <f>HYPERLINK("http://www.uniprot.org/uniprot/G7LDH0","tr|G7LDH0|G7LDH0_MEDTR")</f>
        <v>tr|G7LDH0|G7LDH0_MEDTR</v>
      </c>
      <c r="D19846" t="s">
        <v>29355</v>
      </c>
      <c r="E19846">
        <v>89.64</v>
      </c>
      <c r="F19846">
        <v>647</v>
      </c>
      <c r="G19846">
        <v>67</v>
      </c>
      <c r="H19846">
        <v>1</v>
      </c>
      <c r="I19846">
        <v>1</v>
      </c>
      <c r="J19846">
        <v>1938</v>
      </c>
      <c r="K19846">
        <v>1</v>
      </c>
      <c r="L19846">
        <v>1</v>
      </c>
      <c r="M19846">
        <v>637</v>
      </c>
      <c r="N19846" t="s">
        <v>18</v>
      </c>
      <c r="O19846">
        <v>0</v>
      </c>
      <c r="P19846">
        <v>2941</v>
      </c>
    </row>
    <row r="19847" spans="1:16" x14ac:dyDescent="0.25">
      <c r="A19847" t="s">
        <v>29356</v>
      </c>
      <c r="B19847">
        <v>924</v>
      </c>
      <c r="C19847" s="3" t="str">
        <f>HYPERLINK("http://www.uniprot.org/uniprot/I1JGF8","tr|I1JGF8|I1JGF8_SOYBN")</f>
        <v>tr|I1JGF8|I1JGF8_SOYBN</v>
      </c>
      <c r="D19847" t="s">
        <v>28</v>
      </c>
      <c r="E19847">
        <v>36.36</v>
      </c>
      <c r="F19847">
        <v>165</v>
      </c>
      <c r="G19847">
        <v>105</v>
      </c>
      <c r="H19847">
        <v>7</v>
      </c>
      <c r="I19847">
        <v>244</v>
      </c>
      <c r="J19847">
        <v>717</v>
      </c>
      <c r="K19847">
        <v>1</v>
      </c>
      <c r="L19847">
        <v>335</v>
      </c>
      <c r="M19847">
        <v>495</v>
      </c>
      <c r="N19847" t="s">
        <v>18</v>
      </c>
      <c r="O19847" s="1">
        <v>2.2219500000000001E-15</v>
      </c>
      <c r="P19847">
        <v>219</v>
      </c>
    </row>
    <row r="19848" spans="1:16" x14ac:dyDescent="0.25">
      <c r="A19848" t="s">
        <v>29357</v>
      </c>
      <c r="B19848">
        <v>1527</v>
      </c>
      <c r="C19848" s="3" t="str">
        <f>HYPERLINK("http://www.uniprot.org/uniprot/I3S8G4","tr|I3S8G4|I3S8G4_MEDTR")</f>
        <v>tr|I3S8G4|I3S8G4_MEDTR</v>
      </c>
      <c r="D19848" t="s">
        <v>22</v>
      </c>
      <c r="E19848">
        <v>74.900000000000006</v>
      </c>
      <c r="F19848">
        <v>510</v>
      </c>
      <c r="G19848">
        <v>128</v>
      </c>
      <c r="H19848">
        <v>5</v>
      </c>
      <c r="I19848">
        <v>10</v>
      </c>
      <c r="J19848">
        <v>1524</v>
      </c>
      <c r="K19848">
        <v>1</v>
      </c>
      <c r="L19848">
        <v>2</v>
      </c>
      <c r="M19848">
        <v>500</v>
      </c>
      <c r="N19848" t="s">
        <v>18</v>
      </c>
      <c r="O19848">
        <v>0</v>
      </c>
      <c r="P19848">
        <v>1897</v>
      </c>
    </row>
    <row r="19849" spans="1:16" x14ac:dyDescent="0.25">
      <c r="A19849" t="s">
        <v>29358</v>
      </c>
      <c r="B19849">
        <v>1026</v>
      </c>
      <c r="C19849" s="3" t="str">
        <f>HYPERLINK("http://www.uniprot.org/uniprot/I3TAL1","tr|I3TAL1|I3TAL1_MEDTR")</f>
        <v>tr|I3TAL1|I3TAL1_MEDTR</v>
      </c>
      <c r="D19849" t="s">
        <v>22</v>
      </c>
      <c r="E19849">
        <v>87.68</v>
      </c>
      <c r="F19849">
        <v>341</v>
      </c>
      <c r="G19849">
        <v>42</v>
      </c>
      <c r="H19849">
        <v>0</v>
      </c>
      <c r="I19849">
        <v>1</v>
      </c>
      <c r="J19849">
        <v>1023</v>
      </c>
      <c r="K19849">
        <v>1</v>
      </c>
      <c r="L19849">
        <v>1</v>
      </c>
      <c r="M19849">
        <v>340</v>
      </c>
      <c r="N19849" t="s">
        <v>18</v>
      </c>
      <c r="O19849" s="1">
        <v>1.2162199999999999E-177</v>
      </c>
      <c r="P19849">
        <v>1619</v>
      </c>
    </row>
    <row r="19850" spans="1:16" x14ac:dyDescent="0.25">
      <c r="A19850" t="s">
        <v>29359</v>
      </c>
      <c r="B19850">
        <v>789</v>
      </c>
      <c r="C19850" s="3" t="str">
        <f>HYPERLINK("http://www.uniprot.org/uniprot/G6CQ42","tr|G6CQ42|G6CQ42_DANPL")</f>
        <v>tr|G6CQ42|G6CQ42_DANPL</v>
      </c>
      <c r="D19850" t="s">
        <v>29360</v>
      </c>
      <c r="E19850">
        <v>19.84</v>
      </c>
      <c r="F19850">
        <v>262</v>
      </c>
      <c r="G19850">
        <v>210</v>
      </c>
      <c r="H19850">
        <v>0</v>
      </c>
      <c r="I19850">
        <v>1</v>
      </c>
      <c r="J19850">
        <v>786</v>
      </c>
      <c r="K19850">
        <v>-1</v>
      </c>
      <c r="L19850">
        <v>329</v>
      </c>
      <c r="M19850">
        <v>590</v>
      </c>
      <c r="N19850" t="s">
        <v>18</v>
      </c>
      <c r="O19850" s="1">
        <v>4.2078E-19</v>
      </c>
      <c r="P19850">
        <v>250</v>
      </c>
    </row>
    <row r="19851" spans="1:16" x14ac:dyDescent="0.25">
      <c r="A19851" t="s">
        <v>29361</v>
      </c>
      <c r="B19851">
        <v>795</v>
      </c>
      <c r="C19851" s="3" t="str">
        <f>HYPERLINK("http://www.uniprot.org/uniprot/H9TN46","tr|H9TN46|H9TN46_SOYBN")</f>
        <v>tr|H9TN46|H9TN46_SOYBN</v>
      </c>
      <c r="D19851" t="s">
        <v>29362</v>
      </c>
      <c r="E19851">
        <v>84.64</v>
      </c>
      <c r="F19851">
        <v>267</v>
      </c>
      <c r="G19851">
        <v>41</v>
      </c>
      <c r="H19851">
        <v>3</v>
      </c>
      <c r="I19851">
        <v>1</v>
      </c>
      <c r="J19851">
        <v>792</v>
      </c>
      <c r="K19851">
        <v>1</v>
      </c>
      <c r="L19851">
        <v>1</v>
      </c>
      <c r="M19851">
        <v>267</v>
      </c>
      <c r="N19851" t="s">
        <v>18</v>
      </c>
      <c r="O19851" s="1">
        <v>7.5471399999999995E-133</v>
      </c>
      <c r="P19851">
        <v>1231</v>
      </c>
    </row>
    <row r="19852" spans="1:16" x14ac:dyDescent="0.25">
      <c r="A19852" t="s">
        <v>29363</v>
      </c>
      <c r="B19852">
        <v>597</v>
      </c>
      <c r="C19852" s="3" t="str">
        <f>HYPERLINK("http://www.uniprot.org/uniprot/A5AEG4","tr|A5AEG4|A5AEG4_VITVI")</f>
        <v>tr|A5AEG4|A5AEG4_VITVI</v>
      </c>
      <c r="D19852" t="s">
        <v>2698</v>
      </c>
      <c r="E19852">
        <v>70.98</v>
      </c>
      <c r="F19852">
        <v>193</v>
      </c>
      <c r="G19852">
        <v>56</v>
      </c>
      <c r="H19852">
        <v>0</v>
      </c>
      <c r="I19852">
        <v>1</v>
      </c>
      <c r="J19852">
        <v>579</v>
      </c>
      <c r="K19852">
        <v>1</v>
      </c>
      <c r="L19852">
        <v>140</v>
      </c>
      <c r="M19852">
        <v>332</v>
      </c>
      <c r="N19852" t="s">
        <v>18</v>
      </c>
      <c r="O19852" s="1">
        <v>9.7161800000000002E-76</v>
      </c>
      <c r="P19852">
        <v>736</v>
      </c>
    </row>
    <row r="19853" spans="1:16" x14ac:dyDescent="0.25">
      <c r="A19853" t="s">
        <v>29364</v>
      </c>
      <c r="B19853">
        <v>1467</v>
      </c>
      <c r="C19853" s="3" t="str">
        <f>HYPERLINK("http://www.uniprot.org/uniprot/I1K0P7","tr|I1K0P7|I1K0P7_SOYBN")</f>
        <v>tr|I1K0P7|I1K0P7_SOYBN</v>
      </c>
      <c r="D19853" t="s">
        <v>71</v>
      </c>
      <c r="E19853">
        <v>68.400000000000006</v>
      </c>
      <c r="F19853">
        <v>364</v>
      </c>
      <c r="G19853">
        <v>115</v>
      </c>
      <c r="H19853">
        <v>0</v>
      </c>
      <c r="I19853">
        <v>370</v>
      </c>
      <c r="J19853">
        <v>1461</v>
      </c>
      <c r="K19853">
        <v>1</v>
      </c>
      <c r="L19853">
        <v>373</v>
      </c>
      <c r="M19853">
        <v>727</v>
      </c>
      <c r="N19853" t="s">
        <v>18</v>
      </c>
      <c r="O19853" s="1">
        <v>1.14062E-135</v>
      </c>
      <c r="P19853">
        <v>1259</v>
      </c>
    </row>
    <row r="19854" spans="1:16" x14ac:dyDescent="0.25">
      <c r="A19854" t="s">
        <v>29365</v>
      </c>
      <c r="B19854">
        <v>2223</v>
      </c>
      <c r="C19854" s="3" t="str">
        <f>HYPERLINK("http://www.uniprot.org/uniprot/G7IRR3","tr|G7IRR3|G7IRR3_MEDTR")</f>
        <v>tr|G7IRR3|G7IRR3_MEDTR</v>
      </c>
      <c r="D19854" t="s">
        <v>29366</v>
      </c>
      <c r="E19854">
        <v>88.65</v>
      </c>
      <c r="F19854">
        <v>767</v>
      </c>
      <c r="G19854">
        <v>87</v>
      </c>
      <c r="H19854">
        <v>27</v>
      </c>
      <c r="I19854">
        <v>1</v>
      </c>
      <c r="J19854">
        <v>2220</v>
      </c>
      <c r="K19854">
        <v>1</v>
      </c>
      <c r="L19854">
        <v>1</v>
      </c>
      <c r="M19854">
        <v>767</v>
      </c>
      <c r="N19854" t="s">
        <v>18</v>
      </c>
      <c r="O19854">
        <v>0</v>
      </c>
      <c r="P19854">
        <v>3443</v>
      </c>
    </row>
    <row r="19855" spans="1:16" x14ac:dyDescent="0.25">
      <c r="A19855" t="s">
        <v>29367</v>
      </c>
      <c r="B19855">
        <v>1119</v>
      </c>
      <c r="C19855" s="3" t="str">
        <f>HYPERLINK("http://www.uniprot.org/uniprot/Q2HSA0","tr|Q2HSA0|Q2HSA0_MEDTR")</f>
        <v>tr|Q2HSA0|Q2HSA0_MEDTR</v>
      </c>
      <c r="D19855" t="s">
        <v>29368</v>
      </c>
      <c r="E19855">
        <v>87.63</v>
      </c>
      <c r="F19855">
        <v>372</v>
      </c>
      <c r="G19855">
        <v>46</v>
      </c>
      <c r="H19855">
        <v>0</v>
      </c>
      <c r="I19855">
        <v>1</v>
      </c>
      <c r="J19855">
        <v>1116</v>
      </c>
      <c r="K19855">
        <v>1</v>
      </c>
      <c r="L19855">
        <v>1</v>
      </c>
      <c r="M19855">
        <v>371</v>
      </c>
      <c r="N19855" t="s">
        <v>18</v>
      </c>
      <c r="O19855">
        <v>0</v>
      </c>
      <c r="P19855">
        <v>1739</v>
      </c>
    </row>
    <row r="19856" spans="1:16" x14ac:dyDescent="0.25">
      <c r="A19856" t="s">
        <v>29369</v>
      </c>
      <c r="B19856">
        <v>735</v>
      </c>
      <c r="C19856" s="3" t="str">
        <f>HYPERLINK("http://www.uniprot.org/uniprot/A5AM06","tr|A5AM06|A5AM06_VITVI")</f>
        <v>tr|A5AM06|A5AM06_VITVI</v>
      </c>
      <c r="D19856" t="s">
        <v>1615</v>
      </c>
      <c r="E19856">
        <v>30.18</v>
      </c>
      <c r="F19856">
        <v>222</v>
      </c>
      <c r="G19856">
        <v>155</v>
      </c>
      <c r="H19856">
        <v>3</v>
      </c>
      <c r="I19856">
        <v>1</v>
      </c>
      <c r="J19856">
        <v>657</v>
      </c>
      <c r="K19856">
        <v>1</v>
      </c>
      <c r="L19856">
        <v>1063</v>
      </c>
      <c r="M19856">
        <v>1281</v>
      </c>
      <c r="N19856" t="s">
        <v>18</v>
      </c>
      <c r="O19856" s="1">
        <v>2.4307600000000001E-23</v>
      </c>
      <c r="P19856">
        <v>286</v>
      </c>
    </row>
    <row r="19857" spans="1:16" x14ac:dyDescent="0.25">
      <c r="A19857" t="s">
        <v>29370</v>
      </c>
      <c r="B19857">
        <v>1062</v>
      </c>
      <c r="C19857" s="3" t="str">
        <f>HYPERLINK("http://www.uniprot.org/uniprot/I3SE96","tr|I3SE96|I3SE96_MEDTR")</f>
        <v>tr|I3SE96|I3SE96_MEDTR</v>
      </c>
      <c r="D19857" t="s">
        <v>22</v>
      </c>
      <c r="E19857">
        <v>89.08</v>
      </c>
      <c r="F19857">
        <v>348</v>
      </c>
      <c r="G19857">
        <v>38</v>
      </c>
      <c r="H19857">
        <v>3</v>
      </c>
      <c r="I19857">
        <v>25</v>
      </c>
      <c r="J19857">
        <v>1059</v>
      </c>
      <c r="K19857">
        <v>1</v>
      </c>
      <c r="L19857">
        <v>17</v>
      </c>
      <c r="M19857">
        <v>364</v>
      </c>
      <c r="N19857" t="s">
        <v>18</v>
      </c>
      <c r="O19857" s="1">
        <v>3.5148600000000001E-175</v>
      </c>
      <c r="P19857">
        <v>1598</v>
      </c>
    </row>
    <row r="19858" spans="1:16" x14ac:dyDescent="0.25">
      <c r="A19858" t="s">
        <v>29371</v>
      </c>
      <c r="B19858">
        <v>549</v>
      </c>
      <c r="C19858" s="3" t="str">
        <f>HYPERLINK("http://www.uniprot.org/uniprot/G7KCJ8","tr|G7KCJ8|G7KCJ8_MEDTR")</f>
        <v>tr|G7KCJ8|G7KCJ8_MEDTR</v>
      </c>
      <c r="D19858" t="s">
        <v>29372</v>
      </c>
      <c r="E19858">
        <v>85.35</v>
      </c>
      <c r="F19858">
        <v>198</v>
      </c>
      <c r="G19858">
        <v>29</v>
      </c>
      <c r="H19858">
        <v>16</v>
      </c>
      <c r="I19858">
        <v>1</v>
      </c>
      <c r="J19858">
        <v>546</v>
      </c>
      <c r="K19858">
        <v>1</v>
      </c>
      <c r="L19858">
        <v>200</v>
      </c>
      <c r="M19858">
        <v>397</v>
      </c>
      <c r="N19858" t="s">
        <v>18</v>
      </c>
      <c r="O19858" s="1">
        <v>5.96974E-89</v>
      </c>
      <c r="P19858">
        <v>849</v>
      </c>
    </row>
    <row r="19859" spans="1:16" x14ac:dyDescent="0.25">
      <c r="A19859" t="s">
        <v>29373</v>
      </c>
      <c r="B19859">
        <v>1473</v>
      </c>
      <c r="C19859" s="3" t="str">
        <f>HYPERLINK("http://www.uniprot.org/uniprot/A2Q3I4","tr|A2Q3I4|A2Q3I4_MEDTR")</f>
        <v>tr|A2Q3I4|A2Q3I4_MEDTR</v>
      </c>
      <c r="D19859" t="s">
        <v>29374</v>
      </c>
      <c r="E19859">
        <v>81.849999999999994</v>
      </c>
      <c r="F19859">
        <v>496</v>
      </c>
      <c r="G19859">
        <v>90</v>
      </c>
      <c r="H19859">
        <v>6</v>
      </c>
      <c r="I19859">
        <v>1</v>
      </c>
      <c r="J19859">
        <v>1470</v>
      </c>
      <c r="K19859">
        <v>1</v>
      </c>
      <c r="L19859">
        <v>7</v>
      </c>
      <c r="M19859">
        <v>502</v>
      </c>
      <c r="N19859" t="s">
        <v>18</v>
      </c>
      <c r="O19859">
        <v>0</v>
      </c>
      <c r="P19859">
        <v>2070</v>
      </c>
    </row>
    <row r="19860" spans="1:16" x14ac:dyDescent="0.25">
      <c r="A19860" t="s">
        <v>29375</v>
      </c>
      <c r="B19860">
        <v>2166</v>
      </c>
      <c r="C19860" s="3" t="str">
        <f>HYPERLINK("http://www.uniprot.org/uniprot/G7KTA0","tr|G7KTA0|G7KTA0_MEDTR")</f>
        <v>tr|G7KTA0|G7KTA0_MEDTR</v>
      </c>
      <c r="D19860" t="s">
        <v>29376</v>
      </c>
      <c r="E19860">
        <v>87.67</v>
      </c>
      <c r="F19860">
        <v>706</v>
      </c>
      <c r="G19860">
        <v>87</v>
      </c>
      <c r="H19860">
        <v>1</v>
      </c>
      <c r="I19860">
        <v>43</v>
      </c>
      <c r="J19860">
        <v>2157</v>
      </c>
      <c r="K19860">
        <v>1</v>
      </c>
      <c r="L19860">
        <v>16</v>
      </c>
      <c r="M19860">
        <v>721</v>
      </c>
      <c r="N19860" t="s">
        <v>18</v>
      </c>
      <c r="O19860">
        <v>0</v>
      </c>
      <c r="P19860">
        <v>3239</v>
      </c>
    </row>
    <row r="19861" spans="1:16" x14ac:dyDescent="0.25">
      <c r="A19861" t="s">
        <v>29377</v>
      </c>
      <c r="B19861">
        <v>969</v>
      </c>
      <c r="C19861" s="3" t="str">
        <f>HYPERLINK("http://www.uniprot.org/uniprot/Q2MJ11","tr|Q2MJ11|Q2MJ11_MEDTR")</f>
        <v>tr|Q2MJ11|Q2MJ11_MEDTR</v>
      </c>
      <c r="D19861" t="s">
        <v>29378</v>
      </c>
      <c r="E19861">
        <v>89.26</v>
      </c>
      <c r="F19861">
        <v>326</v>
      </c>
      <c r="G19861">
        <v>35</v>
      </c>
      <c r="H19861">
        <v>4</v>
      </c>
      <c r="I19861">
        <v>1</v>
      </c>
      <c r="J19861">
        <v>966</v>
      </c>
      <c r="K19861">
        <v>1</v>
      </c>
      <c r="L19861">
        <v>188</v>
      </c>
      <c r="M19861">
        <v>513</v>
      </c>
      <c r="N19861" t="s">
        <v>18</v>
      </c>
      <c r="O19861" s="1">
        <v>3.3527E-166</v>
      </c>
      <c r="P19861">
        <v>1520</v>
      </c>
    </row>
    <row r="19862" spans="1:16" x14ac:dyDescent="0.25">
      <c r="A19862" t="s">
        <v>29379</v>
      </c>
      <c r="B19862">
        <v>1008</v>
      </c>
      <c r="C19862" s="3" t="str">
        <f>HYPERLINK("http://www.uniprot.org/uniprot/K7N3J5","tr|K7N3J5|K7N3J5_SOYBN")</f>
        <v>tr|K7N3J5|K7N3J5_SOYBN</v>
      </c>
      <c r="D19862" t="s">
        <v>28</v>
      </c>
      <c r="E19862">
        <v>70.319999999999993</v>
      </c>
      <c r="F19862">
        <v>337</v>
      </c>
      <c r="G19862">
        <v>100</v>
      </c>
      <c r="H19862">
        <v>9</v>
      </c>
      <c r="I19862">
        <v>1</v>
      </c>
      <c r="J19862">
        <v>984</v>
      </c>
      <c r="K19862">
        <v>1</v>
      </c>
      <c r="L19862">
        <v>1</v>
      </c>
      <c r="M19862">
        <v>336</v>
      </c>
      <c r="N19862" t="s">
        <v>18</v>
      </c>
      <c r="O19862" s="1">
        <v>2.4985800000000002E-119</v>
      </c>
      <c r="P19862">
        <v>1116</v>
      </c>
    </row>
    <row r="19863" spans="1:16" x14ac:dyDescent="0.25">
      <c r="A19863" t="s">
        <v>29380</v>
      </c>
      <c r="B19863">
        <v>1599</v>
      </c>
      <c r="C19863" s="3" t="str">
        <f>HYPERLINK("http://www.uniprot.org/uniprot/G7IB93","tr|G7IB93|G7IB93_MEDTR")</f>
        <v>tr|G7IB93|G7IB93_MEDTR</v>
      </c>
      <c r="D19863" t="s">
        <v>29381</v>
      </c>
      <c r="E19863">
        <v>69.28</v>
      </c>
      <c r="F19863">
        <v>547</v>
      </c>
      <c r="G19863">
        <v>168</v>
      </c>
      <c r="H19863">
        <v>15</v>
      </c>
      <c r="I19863">
        <v>1</v>
      </c>
      <c r="J19863">
        <v>1596</v>
      </c>
      <c r="K19863">
        <v>1</v>
      </c>
      <c r="L19863">
        <v>1</v>
      </c>
      <c r="M19863">
        <v>524</v>
      </c>
      <c r="N19863" t="s">
        <v>18</v>
      </c>
      <c r="O19863">
        <v>0</v>
      </c>
      <c r="P19863">
        <v>1799</v>
      </c>
    </row>
    <row r="19864" spans="1:16" x14ac:dyDescent="0.25">
      <c r="A19864" t="s">
        <v>29382</v>
      </c>
      <c r="B19864">
        <v>972</v>
      </c>
      <c r="C19864" s="3" t="str">
        <f>HYPERLINK("http://www.uniprot.org/uniprot/G7JAS3","tr|G7JAS3|G7JAS3_MEDTR")</f>
        <v>tr|G7JAS3|G7JAS3_MEDTR</v>
      </c>
      <c r="D19864" t="s">
        <v>12890</v>
      </c>
      <c r="E19864">
        <v>64</v>
      </c>
      <c r="F19864">
        <v>325</v>
      </c>
      <c r="G19864">
        <v>117</v>
      </c>
      <c r="H19864">
        <v>3</v>
      </c>
      <c r="I19864">
        <v>1</v>
      </c>
      <c r="J19864">
        <v>966</v>
      </c>
      <c r="K19864">
        <v>1</v>
      </c>
      <c r="L19864">
        <v>78</v>
      </c>
      <c r="M19864">
        <v>398</v>
      </c>
      <c r="N19864" t="s">
        <v>18</v>
      </c>
      <c r="O19864" s="1">
        <v>5.4581700000000005E-116</v>
      </c>
      <c r="P19864">
        <v>1087</v>
      </c>
    </row>
    <row r="19865" spans="1:16" x14ac:dyDescent="0.25">
      <c r="A19865" t="s">
        <v>29383</v>
      </c>
      <c r="B19865">
        <v>2112</v>
      </c>
      <c r="C19865" s="3" t="str">
        <f>HYPERLINK("http://www.uniprot.org/uniprot/G7J8B5","tr|G7J8B5|G7J8B5_MEDTR")</f>
        <v>tr|G7J8B5|G7J8B5_MEDTR</v>
      </c>
      <c r="D19865" t="s">
        <v>29384</v>
      </c>
      <c r="E19865">
        <v>70.62</v>
      </c>
      <c r="F19865">
        <v>725</v>
      </c>
      <c r="G19865">
        <v>213</v>
      </c>
      <c r="H19865">
        <v>22</v>
      </c>
      <c r="I19865">
        <v>1</v>
      </c>
      <c r="J19865">
        <v>2109</v>
      </c>
      <c r="K19865">
        <v>1</v>
      </c>
      <c r="L19865">
        <v>1</v>
      </c>
      <c r="M19865">
        <v>720</v>
      </c>
      <c r="N19865" t="s">
        <v>18</v>
      </c>
      <c r="O19865">
        <v>0</v>
      </c>
      <c r="P19865">
        <v>2514</v>
      </c>
    </row>
    <row r="19866" spans="1:16" x14ac:dyDescent="0.25">
      <c r="A19866" t="s">
        <v>29385</v>
      </c>
      <c r="B19866">
        <v>1686</v>
      </c>
      <c r="C19866" s="3" t="str">
        <f>HYPERLINK("http://www.uniprot.org/uniprot/K7KU35","tr|K7KU35|K7KU35_SOYBN")</f>
        <v>tr|K7KU35|K7KU35_SOYBN</v>
      </c>
      <c r="D19866" t="s">
        <v>28</v>
      </c>
      <c r="E19866">
        <v>71.7</v>
      </c>
      <c r="F19866">
        <v>562</v>
      </c>
      <c r="G19866">
        <v>159</v>
      </c>
      <c r="H19866">
        <v>1</v>
      </c>
      <c r="I19866">
        <v>1</v>
      </c>
      <c r="J19866">
        <v>1683</v>
      </c>
      <c r="K19866">
        <v>1</v>
      </c>
      <c r="L19866">
        <v>1</v>
      </c>
      <c r="M19866">
        <v>546</v>
      </c>
      <c r="N19866" t="s">
        <v>18</v>
      </c>
      <c r="O19866">
        <v>0</v>
      </c>
      <c r="P19866">
        <v>2012</v>
      </c>
    </row>
    <row r="19867" spans="1:16" x14ac:dyDescent="0.25">
      <c r="A19867" t="s">
        <v>29386</v>
      </c>
      <c r="B19867">
        <v>666</v>
      </c>
      <c r="C19867" s="3" t="str">
        <f>HYPERLINK("http://www.uniprot.org/uniprot/G7I858","tr|G7I858|G7I858_MEDTR")</f>
        <v>tr|G7I858|G7I858_MEDTR</v>
      </c>
      <c r="D19867" t="s">
        <v>29387</v>
      </c>
      <c r="E19867">
        <v>80.98</v>
      </c>
      <c r="F19867">
        <v>163</v>
      </c>
      <c r="G19867">
        <v>31</v>
      </c>
      <c r="H19867">
        <v>1</v>
      </c>
      <c r="I19867">
        <v>178</v>
      </c>
      <c r="J19867">
        <v>663</v>
      </c>
      <c r="K19867">
        <v>1</v>
      </c>
      <c r="L19867">
        <v>20</v>
      </c>
      <c r="M19867">
        <v>168</v>
      </c>
      <c r="N19867" t="s">
        <v>18</v>
      </c>
      <c r="O19867" s="1">
        <v>7.3512999999999996E-63</v>
      </c>
      <c r="P19867">
        <v>626</v>
      </c>
    </row>
    <row r="19868" spans="1:16" x14ac:dyDescent="0.25">
      <c r="A19868" t="s">
        <v>29388</v>
      </c>
      <c r="B19868">
        <v>1443</v>
      </c>
      <c r="C19868" s="3" t="str">
        <f>HYPERLINK("http://www.uniprot.org/uniprot/G8A1V6","tr|G8A1V6|G8A1V6_MEDTR")</f>
        <v>tr|G8A1V6|G8A1V6_MEDTR</v>
      </c>
      <c r="D19868" t="s">
        <v>29345</v>
      </c>
      <c r="E19868">
        <v>77.209999999999994</v>
      </c>
      <c r="F19868">
        <v>496</v>
      </c>
      <c r="G19868">
        <v>113</v>
      </c>
      <c r="H19868">
        <v>16</v>
      </c>
      <c r="I19868">
        <v>1</v>
      </c>
      <c r="J19868">
        <v>1440</v>
      </c>
      <c r="K19868">
        <v>1</v>
      </c>
      <c r="L19868">
        <v>1</v>
      </c>
      <c r="M19868">
        <v>486</v>
      </c>
      <c r="N19868" t="s">
        <v>18</v>
      </c>
      <c r="O19868">
        <v>0</v>
      </c>
      <c r="P19868">
        <v>1854</v>
      </c>
    </row>
    <row r="19869" spans="1:16" x14ac:dyDescent="0.25">
      <c r="A19869" t="s">
        <v>29389</v>
      </c>
      <c r="B19869">
        <v>966</v>
      </c>
      <c r="C19869" s="3" t="str">
        <f>HYPERLINK("http://www.uniprot.org/uniprot/G7L835","tr|G7L835|G7L835_MEDTR")</f>
        <v>tr|G7L835|G7L835_MEDTR</v>
      </c>
      <c r="D19869" t="s">
        <v>29390</v>
      </c>
      <c r="E19869">
        <v>84.11</v>
      </c>
      <c r="F19869">
        <v>340</v>
      </c>
      <c r="G19869">
        <v>54</v>
      </c>
      <c r="H19869">
        <v>19</v>
      </c>
      <c r="I19869">
        <v>1</v>
      </c>
      <c r="J19869">
        <v>963</v>
      </c>
      <c r="K19869">
        <v>1</v>
      </c>
      <c r="L19869">
        <v>1</v>
      </c>
      <c r="M19869">
        <v>340</v>
      </c>
      <c r="N19869" t="s">
        <v>18</v>
      </c>
      <c r="O19869" s="1">
        <v>1.10983E-161</v>
      </c>
      <c r="P19869">
        <v>1481</v>
      </c>
    </row>
    <row r="19870" spans="1:16" x14ac:dyDescent="0.25">
      <c r="A19870" t="s">
        <v>29391</v>
      </c>
      <c r="B19870">
        <v>1116</v>
      </c>
      <c r="C19870" s="3" t="str">
        <f>HYPERLINK("http://www.uniprot.org/uniprot/Q9M6S1","tr|Q9M6S1|Q9M6S1_PEA")</f>
        <v>tr|Q9M6S1|Q9M6S1_PEA</v>
      </c>
      <c r="D19870" t="s">
        <v>29392</v>
      </c>
      <c r="E19870">
        <v>97.84</v>
      </c>
      <c r="F19870">
        <v>371</v>
      </c>
      <c r="G19870">
        <v>8</v>
      </c>
      <c r="H19870">
        <v>0</v>
      </c>
      <c r="I19870">
        <v>1</v>
      </c>
      <c r="J19870">
        <v>1113</v>
      </c>
      <c r="K19870">
        <v>1</v>
      </c>
      <c r="L19870">
        <v>1</v>
      </c>
      <c r="M19870">
        <v>371</v>
      </c>
      <c r="N19870" t="s">
        <v>18</v>
      </c>
      <c r="O19870">
        <v>0</v>
      </c>
      <c r="P19870">
        <v>1929</v>
      </c>
    </row>
    <row r="19871" spans="1:16" x14ac:dyDescent="0.25">
      <c r="A19871" t="s">
        <v>29393</v>
      </c>
      <c r="B19871">
        <v>846</v>
      </c>
      <c r="C19871" s="3" t="str">
        <f>HYPERLINK("http://www.uniprot.org/uniprot/I1LVH2","tr|I1LVH2|I1LVH2_SOYBN")</f>
        <v>tr|I1LVH2|I1LVH2_SOYBN</v>
      </c>
      <c r="D19871" t="s">
        <v>28</v>
      </c>
      <c r="E19871">
        <v>91.66</v>
      </c>
      <c r="F19871">
        <v>276</v>
      </c>
      <c r="G19871">
        <v>23</v>
      </c>
      <c r="H19871">
        <v>0</v>
      </c>
      <c r="I19871">
        <v>1</v>
      </c>
      <c r="J19871">
        <v>828</v>
      </c>
      <c r="K19871">
        <v>1</v>
      </c>
      <c r="L19871">
        <v>1</v>
      </c>
      <c r="M19871">
        <v>276</v>
      </c>
      <c r="N19871" t="s">
        <v>18</v>
      </c>
      <c r="O19871" s="1">
        <v>8.7636E-138</v>
      </c>
      <c r="P19871">
        <v>1274</v>
      </c>
    </row>
    <row r="19872" spans="1:16" x14ac:dyDescent="0.25">
      <c r="A19872" t="s">
        <v>29394</v>
      </c>
      <c r="B19872">
        <v>537</v>
      </c>
      <c r="C19872" s="3" t="str">
        <f>HYPERLINK("http://www.uniprot.org/uniprot/G7JD54","tr|G7JD54|G7JD54_MEDTR")</f>
        <v>tr|G7JD54|G7JD54_MEDTR</v>
      </c>
      <c r="D19872" t="s">
        <v>29395</v>
      </c>
      <c r="E19872">
        <v>41.5</v>
      </c>
      <c r="F19872">
        <v>159</v>
      </c>
      <c r="G19872">
        <v>93</v>
      </c>
      <c r="H19872">
        <v>4</v>
      </c>
      <c r="I19872">
        <v>1</v>
      </c>
      <c r="J19872">
        <v>465</v>
      </c>
      <c r="K19872">
        <v>1</v>
      </c>
      <c r="L19872">
        <v>1</v>
      </c>
      <c r="M19872">
        <v>153</v>
      </c>
      <c r="N19872" t="s">
        <v>18</v>
      </c>
      <c r="O19872" s="1">
        <v>8.6038799999999999E-18</v>
      </c>
      <c r="P19872">
        <v>235</v>
      </c>
    </row>
    <row r="19873" spans="1:16" x14ac:dyDescent="0.25">
      <c r="A19873" t="s">
        <v>29396</v>
      </c>
      <c r="B19873">
        <v>1368</v>
      </c>
      <c r="C19873" s="3" t="str">
        <f>HYPERLINK("http://www.uniprot.org/uniprot/G7LDG9","tr|G7LDG9|G7LDG9_MEDTR")</f>
        <v>tr|G7LDG9|G7LDG9_MEDTR</v>
      </c>
      <c r="D19873" t="s">
        <v>29397</v>
      </c>
      <c r="E19873">
        <v>86.47</v>
      </c>
      <c r="F19873">
        <v>451</v>
      </c>
      <c r="G19873">
        <v>61</v>
      </c>
      <c r="H19873">
        <v>3</v>
      </c>
      <c r="I19873">
        <v>1</v>
      </c>
      <c r="J19873">
        <v>1344</v>
      </c>
      <c r="K19873">
        <v>1</v>
      </c>
      <c r="L19873">
        <v>1</v>
      </c>
      <c r="M19873">
        <v>450</v>
      </c>
      <c r="N19873" t="s">
        <v>18</v>
      </c>
      <c r="O19873">
        <v>0</v>
      </c>
      <c r="P19873">
        <v>1969</v>
      </c>
    </row>
    <row r="19874" spans="1:16" x14ac:dyDescent="0.25">
      <c r="A19874" t="s">
        <v>29398</v>
      </c>
      <c r="B19874">
        <v>918</v>
      </c>
      <c r="C19874" s="3" t="str">
        <f>HYPERLINK("http://www.uniprot.org/uniprot/A2Q2T1","tr|A2Q2T1|A2Q2T1_MEDTR")</f>
        <v>tr|A2Q2T1|A2Q2T1_MEDTR</v>
      </c>
      <c r="D19874" t="s">
        <v>337</v>
      </c>
      <c r="E19874">
        <v>84.69</v>
      </c>
      <c r="F19874">
        <v>294</v>
      </c>
      <c r="G19874">
        <v>45</v>
      </c>
      <c r="H19874">
        <v>1</v>
      </c>
      <c r="I19874">
        <v>1</v>
      </c>
      <c r="J19874">
        <v>879</v>
      </c>
      <c r="K19874">
        <v>1</v>
      </c>
      <c r="L19874">
        <v>184</v>
      </c>
      <c r="M19874">
        <v>477</v>
      </c>
      <c r="N19874" t="s">
        <v>18</v>
      </c>
      <c r="O19874" s="1">
        <v>2.41957E-139</v>
      </c>
      <c r="P19874">
        <v>1288</v>
      </c>
    </row>
    <row r="19875" spans="1:16" x14ac:dyDescent="0.25">
      <c r="A19875" t="s">
        <v>29399</v>
      </c>
      <c r="B19875">
        <v>4599</v>
      </c>
      <c r="C19875" s="3" t="str">
        <f>HYPERLINK("http://www.uniprot.org/uniprot/K7K4M3","tr|K7K4M3|K7K4M3_SOYBN")</f>
        <v>tr|K7K4M3|K7K4M3_SOYBN</v>
      </c>
      <c r="D19875" t="s">
        <v>15521</v>
      </c>
      <c r="E19875">
        <v>70.209999999999994</v>
      </c>
      <c r="F19875">
        <v>1561</v>
      </c>
      <c r="G19875">
        <v>465</v>
      </c>
      <c r="H19875">
        <v>29</v>
      </c>
      <c r="I19875">
        <v>1</v>
      </c>
      <c r="J19875">
        <v>4596</v>
      </c>
      <c r="K19875">
        <v>1</v>
      </c>
      <c r="L19875">
        <v>1</v>
      </c>
      <c r="M19875">
        <v>1544</v>
      </c>
      <c r="N19875" t="s">
        <v>18</v>
      </c>
      <c r="O19875">
        <v>0</v>
      </c>
      <c r="P19875">
        <v>5409</v>
      </c>
    </row>
    <row r="19876" spans="1:16" x14ac:dyDescent="0.25">
      <c r="A19876" t="s">
        <v>29400</v>
      </c>
      <c r="B19876">
        <v>780</v>
      </c>
      <c r="C19876" s="3" t="str">
        <f>HYPERLINK("http://www.uniprot.org/uniprot/I1J4H5","tr|I1J4H5|I1J4H5_SOYBN")</f>
        <v>tr|I1J4H5|I1J4H5_SOYBN</v>
      </c>
      <c r="D19876" t="s">
        <v>4127</v>
      </c>
      <c r="E19876">
        <v>69.5</v>
      </c>
      <c r="F19876">
        <v>282</v>
      </c>
      <c r="G19876">
        <v>86</v>
      </c>
      <c r="H19876">
        <v>51</v>
      </c>
      <c r="I19876">
        <v>1</v>
      </c>
      <c r="J19876">
        <v>693</v>
      </c>
      <c r="K19876">
        <v>1</v>
      </c>
      <c r="L19876">
        <v>54</v>
      </c>
      <c r="M19876">
        <v>335</v>
      </c>
      <c r="N19876" t="s">
        <v>18</v>
      </c>
      <c r="O19876" s="1">
        <v>5.045E-116</v>
      </c>
      <c r="P19876">
        <v>1014</v>
      </c>
    </row>
    <row r="19877" spans="1:16" x14ac:dyDescent="0.25">
      <c r="A19877" t="s">
        <v>29401</v>
      </c>
      <c r="B19877">
        <v>1590</v>
      </c>
      <c r="C19877" s="3" t="str">
        <f>HYPERLINK("http://www.uniprot.org/uniprot/I1JG83","tr|I1JG83|I1JG83_SOYBN")</f>
        <v>tr|I1JG83|I1JG83_SOYBN</v>
      </c>
      <c r="D19877" t="s">
        <v>28</v>
      </c>
      <c r="E19877">
        <v>80.83</v>
      </c>
      <c r="F19877">
        <v>527</v>
      </c>
      <c r="G19877">
        <v>101</v>
      </c>
      <c r="H19877">
        <v>0</v>
      </c>
      <c r="I19877">
        <v>1</v>
      </c>
      <c r="J19877">
        <v>1581</v>
      </c>
      <c r="K19877">
        <v>1</v>
      </c>
      <c r="L19877">
        <v>1</v>
      </c>
      <c r="M19877">
        <v>522</v>
      </c>
      <c r="N19877" t="s">
        <v>18</v>
      </c>
      <c r="O19877">
        <v>0</v>
      </c>
      <c r="P19877">
        <v>2291</v>
      </c>
    </row>
    <row r="19878" spans="1:16" x14ac:dyDescent="0.25">
      <c r="A19878" t="s">
        <v>29402</v>
      </c>
      <c r="B19878">
        <v>828</v>
      </c>
      <c r="C19878" s="3" t="str">
        <f>HYPERLINK("http://www.uniprot.org/uniprot/I1N3U3","tr|I1N3U3|I1N3U3_SOYBN")</f>
        <v>tr|I1N3U3|I1N3U3_SOYBN</v>
      </c>
      <c r="D19878" t="s">
        <v>71</v>
      </c>
      <c r="E19878">
        <v>76.89</v>
      </c>
      <c r="F19878">
        <v>277</v>
      </c>
      <c r="G19878">
        <v>64</v>
      </c>
      <c r="H19878">
        <v>2</v>
      </c>
      <c r="I19878">
        <v>1</v>
      </c>
      <c r="J19878">
        <v>825</v>
      </c>
      <c r="K19878">
        <v>1</v>
      </c>
      <c r="L19878">
        <v>1</v>
      </c>
      <c r="M19878">
        <v>277</v>
      </c>
      <c r="N19878" t="s">
        <v>18</v>
      </c>
      <c r="O19878" s="1">
        <v>1.1534100000000001E-118</v>
      </c>
      <c r="P19878">
        <v>1109</v>
      </c>
    </row>
    <row r="19879" spans="1:16" x14ac:dyDescent="0.25">
      <c r="A19879" t="s">
        <v>29403</v>
      </c>
      <c r="B19879">
        <v>582</v>
      </c>
      <c r="C19879" s="3" t="str">
        <f>HYPERLINK("http://www.uniprot.org/uniprot/G7L5K2","tr|G7L5K2|G7L5K2_MEDTR")</f>
        <v>tr|G7L5K2|G7L5K2_MEDTR</v>
      </c>
      <c r="D19879" t="s">
        <v>13965</v>
      </c>
      <c r="E19879">
        <v>74.47</v>
      </c>
      <c r="F19879">
        <v>192</v>
      </c>
      <c r="G19879">
        <v>49</v>
      </c>
      <c r="H19879">
        <v>6</v>
      </c>
      <c r="I19879">
        <v>22</v>
      </c>
      <c r="J19879">
        <v>579</v>
      </c>
      <c r="K19879">
        <v>1</v>
      </c>
      <c r="L19879">
        <v>332</v>
      </c>
      <c r="M19879">
        <v>516</v>
      </c>
      <c r="N19879" t="s">
        <v>18</v>
      </c>
      <c r="O19879" s="1">
        <v>1.0809299999999999E-68</v>
      </c>
      <c r="P19879">
        <v>675</v>
      </c>
    </row>
    <row r="19880" spans="1:16" x14ac:dyDescent="0.25">
      <c r="A19880" t="s">
        <v>29404</v>
      </c>
      <c r="B19880">
        <v>1443</v>
      </c>
      <c r="C19880" s="3" t="str">
        <f>HYPERLINK("http://www.uniprot.org/uniprot/G7JIX2","tr|G7JIX2|G7JIX2_MEDTR")</f>
        <v>tr|G7JIX2|G7JIX2_MEDTR</v>
      </c>
      <c r="D19880" t="s">
        <v>29405</v>
      </c>
      <c r="E19880">
        <v>75.89</v>
      </c>
      <c r="F19880">
        <v>419</v>
      </c>
      <c r="G19880">
        <v>101</v>
      </c>
      <c r="H19880">
        <v>1</v>
      </c>
      <c r="I19880">
        <v>187</v>
      </c>
      <c r="J19880">
        <v>1440</v>
      </c>
      <c r="K19880">
        <v>1</v>
      </c>
      <c r="L19880">
        <v>64</v>
      </c>
      <c r="M19880">
        <v>482</v>
      </c>
      <c r="N19880" t="s">
        <v>18</v>
      </c>
      <c r="O19880">
        <v>0</v>
      </c>
      <c r="P19880">
        <v>1680</v>
      </c>
    </row>
    <row r="19881" spans="1:16" x14ac:dyDescent="0.25">
      <c r="A19881" t="s">
        <v>29406</v>
      </c>
      <c r="B19881">
        <v>1458</v>
      </c>
      <c r="C19881" s="3" t="str">
        <f>HYPERLINK("http://www.uniprot.org/uniprot/G7I2H0","tr|G7I2H0|G7I2H0_MEDTR")</f>
        <v>tr|G7I2H0|G7I2H0_MEDTR</v>
      </c>
      <c r="D19881" t="s">
        <v>144</v>
      </c>
      <c r="E19881">
        <v>34.89</v>
      </c>
      <c r="F19881">
        <v>321</v>
      </c>
      <c r="G19881">
        <v>209</v>
      </c>
      <c r="H19881">
        <v>2</v>
      </c>
      <c r="I19881">
        <v>469</v>
      </c>
      <c r="J19881">
        <v>1425</v>
      </c>
      <c r="K19881">
        <v>1</v>
      </c>
      <c r="L19881">
        <v>53</v>
      </c>
      <c r="M19881">
        <v>313</v>
      </c>
      <c r="N19881" t="s">
        <v>18</v>
      </c>
      <c r="O19881" s="1">
        <v>3.3900100000000001E-31</v>
      </c>
      <c r="P19881">
        <v>358</v>
      </c>
    </row>
    <row r="19882" spans="1:16" x14ac:dyDescent="0.25">
      <c r="A19882" t="s">
        <v>29407</v>
      </c>
      <c r="B19882">
        <v>471</v>
      </c>
      <c r="C19882" s="3" t="str">
        <f>HYPERLINK("http://www.uniprot.org/uniprot/K7LPE0","tr|K7LPE0|K7LPE0_SOYBN")</f>
        <v>tr|K7LPE0|K7LPE0_SOYBN</v>
      </c>
      <c r="D19882" t="s">
        <v>28</v>
      </c>
      <c r="E19882">
        <v>41.66</v>
      </c>
      <c r="F19882">
        <v>156</v>
      </c>
      <c r="G19882">
        <v>91</v>
      </c>
      <c r="H19882">
        <v>3</v>
      </c>
      <c r="I19882">
        <v>10</v>
      </c>
      <c r="J19882">
        <v>468</v>
      </c>
      <c r="K19882">
        <v>1</v>
      </c>
      <c r="L19882">
        <v>280</v>
      </c>
      <c r="M19882">
        <v>434</v>
      </c>
      <c r="N19882" t="s">
        <v>18</v>
      </c>
      <c r="O19882" s="1">
        <v>4.2453500000000004E-25</v>
      </c>
      <c r="P19882">
        <v>298</v>
      </c>
    </row>
    <row r="19883" spans="1:16" x14ac:dyDescent="0.25">
      <c r="A19883" t="s">
        <v>29408</v>
      </c>
      <c r="B19883">
        <v>507</v>
      </c>
      <c r="C19883" s="3" t="str">
        <f>HYPERLINK("http://www.uniprot.org/uniprot/I1N5L2","tr|I1N5L2|I1N5L2_SOYBN")</f>
        <v>tr|I1N5L2|I1N5L2_SOYBN</v>
      </c>
      <c r="D19883" t="s">
        <v>28</v>
      </c>
      <c r="E19883">
        <v>43.63</v>
      </c>
      <c r="F19883">
        <v>165</v>
      </c>
      <c r="G19883">
        <v>93</v>
      </c>
      <c r="H19883">
        <v>0</v>
      </c>
      <c r="I19883">
        <v>10</v>
      </c>
      <c r="J19883">
        <v>504</v>
      </c>
      <c r="K19883">
        <v>1</v>
      </c>
      <c r="L19883">
        <v>2</v>
      </c>
      <c r="M19883">
        <v>163</v>
      </c>
      <c r="N19883" t="s">
        <v>18</v>
      </c>
      <c r="O19883" s="1">
        <v>3.4687500000000002E-27</v>
      </c>
      <c r="P19883">
        <v>316</v>
      </c>
    </row>
    <row r="19884" spans="1:16" x14ac:dyDescent="0.25">
      <c r="A19884" t="s">
        <v>29409</v>
      </c>
      <c r="B19884">
        <v>1617</v>
      </c>
      <c r="C19884" s="3" t="str">
        <f>HYPERLINK("http://www.uniprot.org/uniprot/G7L9Y7","tr|G7L9Y7|G7L9Y7_MEDTR")</f>
        <v>tr|G7L9Y7|G7L9Y7_MEDTR</v>
      </c>
      <c r="D19884" t="s">
        <v>1629</v>
      </c>
      <c r="E19884">
        <v>31.57</v>
      </c>
      <c r="F19884">
        <v>190</v>
      </c>
      <c r="G19884">
        <v>130</v>
      </c>
      <c r="H19884">
        <v>3</v>
      </c>
      <c r="I19884">
        <v>664</v>
      </c>
      <c r="J19884">
        <v>1224</v>
      </c>
      <c r="K19884">
        <v>1</v>
      </c>
      <c r="L19884">
        <v>440</v>
      </c>
      <c r="M19884">
        <v>628</v>
      </c>
      <c r="N19884" t="s">
        <v>18</v>
      </c>
      <c r="O19884" s="1">
        <v>2.0031999999999999E-19</v>
      </c>
      <c r="P19884">
        <v>257</v>
      </c>
    </row>
    <row r="19885" spans="1:16" x14ac:dyDescent="0.25">
      <c r="A19885" t="s">
        <v>29410</v>
      </c>
      <c r="B19885">
        <v>456</v>
      </c>
      <c r="C19885" s="3" t="str">
        <f>HYPERLINK("http://www.uniprot.org/uniprot/I3T7C5","tr|I3T7C5|I3T7C5_MEDTR")</f>
        <v>tr|I3T7C5|I3T7C5_MEDTR</v>
      </c>
      <c r="D19885" t="s">
        <v>22</v>
      </c>
      <c r="E19885">
        <v>86.75</v>
      </c>
      <c r="F19885">
        <v>151</v>
      </c>
      <c r="G19885">
        <v>20</v>
      </c>
      <c r="H19885">
        <v>1</v>
      </c>
      <c r="I19885">
        <v>1</v>
      </c>
      <c r="J19885">
        <v>450</v>
      </c>
      <c r="K19885">
        <v>1</v>
      </c>
      <c r="L19885">
        <v>1</v>
      </c>
      <c r="M19885">
        <v>147</v>
      </c>
      <c r="N19885" t="s">
        <v>18</v>
      </c>
      <c r="O19885" s="1">
        <v>2.2113699999999999E-66</v>
      </c>
      <c r="P19885">
        <v>654</v>
      </c>
    </row>
    <row r="19886" spans="1:16" x14ac:dyDescent="0.25">
      <c r="A19886" t="s">
        <v>29411</v>
      </c>
      <c r="B19886">
        <v>417</v>
      </c>
      <c r="C19886" s="3" t="str">
        <f>HYPERLINK("http://www.uniprot.org/uniprot/G7JGN5","tr|G7JGN5|G7JGN5_MEDTR")</f>
        <v>tr|G7JGN5|G7JGN5_MEDTR</v>
      </c>
      <c r="D19886" t="s">
        <v>3200</v>
      </c>
      <c r="E19886">
        <v>46.42</v>
      </c>
      <c r="F19886">
        <v>168</v>
      </c>
      <c r="G19886">
        <v>90</v>
      </c>
      <c r="H19886">
        <v>46</v>
      </c>
      <c r="I19886">
        <v>49</v>
      </c>
      <c r="J19886">
        <v>414</v>
      </c>
      <c r="K19886">
        <v>1</v>
      </c>
      <c r="L19886">
        <v>18</v>
      </c>
      <c r="M19886">
        <v>183</v>
      </c>
      <c r="N19886" t="s">
        <v>18</v>
      </c>
      <c r="O19886" s="1">
        <v>5.1377299999999997E-26</v>
      </c>
      <c r="P19886">
        <v>306</v>
      </c>
    </row>
    <row r="19887" spans="1:16" x14ac:dyDescent="0.25">
      <c r="A19887" t="s">
        <v>29412</v>
      </c>
      <c r="B19887">
        <v>1623</v>
      </c>
      <c r="C19887" s="3" t="str">
        <f>HYPERLINK("http://www.uniprot.org/uniprot/I1N268","tr|I1N268|I1N268_SOYBN")</f>
        <v>tr|I1N268|I1N268_SOYBN</v>
      </c>
      <c r="D19887" t="s">
        <v>71</v>
      </c>
      <c r="E19887">
        <v>79.53</v>
      </c>
      <c r="F19887">
        <v>557</v>
      </c>
      <c r="G19887">
        <v>114</v>
      </c>
      <c r="H19887">
        <v>19</v>
      </c>
      <c r="I19887">
        <v>4</v>
      </c>
      <c r="J19887">
        <v>1617</v>
      </c>
      <c r="K19887">
        <v>1</v>
      </c>
      <c r="L19887">
        <v>31</v>
      </c>
      <c r="M19887">
        <v>587</v>
      </c>
      <c r="N19887" t="s">
        <v>18</v>
      </c>
      <c r="O19887">
        <v>0</v>
      </c>
      <c r="P19887">
        <v>2272</v>
      </c>
    </row>
    <row r="19888" spans="1:16" x14ac:dyDescent="0.25">
      <c r="A19888" t="s">
        <v>29413</v>
      </c>
      <c r="B19888">
        <v>330</v>
      </c>
      <c r="C19888" s="3" t="str">
        <f>HYPERLINK("http://www.uniprot.org/uniprot/I1LE16","tr|I1LE16|I1LE16_SOYBN")</f>
        <v>tr|I1LE16|I1LE16_SOYBN</v>
      </c>
      <c r="D19888" t="s">
        <v>28</v>
      </c>
      <c r="E19888">
        <v>72.94</v>
      </c>
      <c r="F19888">
        <v>85</v>
      </c>
      <c r="G19888">
        <v>23</v>
      </c>
      <c r="H19888">
        <v>6</v>
      </c>
      <c r="I19888">
        <v>91</v>
      </c>
      <c r="J19888">
        <v>327</v>
      </c>
      <c r="K19888">
        <v>1</v>
      </c>
      <c r="L19888">
        <v>38</v>
      </c>
      <c r="M19888">
        <v>122</v>
      </c>
      <c r="N19888" t="s">
        <v>18</v>
      </c>
      <c r="O19888" s="1">
        <v>5.2777099999999998E-31</v>
      </c>
      <c r="P19888">
        <v>349</v>
      </c>
    </row>
    <row r="19889" spans="1:16" x14ac:dyDescent="0.25">
      <c r="A19889" t="s">
        <v>29414</v>
      </c>
      <c r="B19889">
        <v>1050</v>
      </c>
      <c r="C19889" s="3" t="str">
        <f>HYPERLINK("http://www.uniprot.org/uniprot/G7IB94","tr|G7IB94|G7IB94_MEDTR")</f>
        <v>tr|G7IB94|G7IB94_MEDTR</v>
      </c>
      <c r="D19889" t="s">
        <v>29415</v>
      </c>
      <c r="E19889">
        <v>91.97</v>
      </c>
      <c r="F19889">
        <v>349</v>
      </c>
      <c r="G19889">
        <v>28</v>
      </c>
      <c r="H19889">
        <v>0</v>
      </c>
      <c r="I19889">
        <v>1</v>
      </c>
      <c r="J19889">
        <v>1047</v>
      </c>
      <c r="K19889">
        <v>1</v>
      </c>
      <c r="L19889">
        <v>1</v>
      </c>
      <c r="M19889">
        <v>349</v>
      </c>
      <c r="N19889" t="s">
        <v>18</v>
      </c>
      <c r="O19889">
        <v>0</v>
      </c>
      <c r="P19889">
        <v>1685</v>
      </c>
    </row>
    <row r="19890" spans="1:16" x14ac:dyDescent="0.25">
      <c r="A19890" t="s">
        <v>29416</v>
      </c>
      <c r="B19890">
        <v>681</v>
      </c>
      <c r="C19890" s="3" t="str">
        <f>HYPERLINK("http://www.uniprot.org/uniprot/G7J8B6","tr|G7J8B6|G7J8B6_MEDTR")</f>
        <v>tr|G7J8B6|G7J8B6_MEDTR</v>
      </c>
      <c r="D19890" t="s">
        <v>29417</v>
      </c>
      <c r="E19890">
        <v>85.08</v>
      </c>
      <c r="F19890">
        <v>228</v>
      </c>
      <c r="G19890">
        <v>34</v>
      </c>
      <c r="H19890">
        <v>3</v>
      </c>
      <c r="I19890">
        <v>1</v>
      </c>
      <c r="J19890">
        <v>675</v>
      </c>
      <c r="K19890">
        <v>1</v>
      </c>
      <c r="L19890">
        <v>1</v>
      </c>
      <c r="M19890">
        <v>228</v>
      </c>
      <c r="N19890" t="s">
        <v>18</v>
      </c>
      <c r="O19890" s="1">
        <v>8.5042500000000003E-110</v>
      </c>
      <c r="P19890">
        <v>1031</v>
      </c>
    </row>
    <row r="19891" spans="1:16" x14ac:dyDescent="0.25">
      <c r="A19891" t="s">
        <v>29418</v>
      </c>
      <c r="B19891">
        <v>954</v>
      </c>
      <c r="C19891" s="3" t="str">
        <f>HYPERLINK("http://www.uniprot.org/uniprot/J7FDW2","tr|J7FDW2|J7FDW2_MEDTR")</f>
        <v>tr|J7FDW2|J7FDW2_MEDTR</v>
      </c>
      <c r="D19891" t="s">
        <v>29419</v>
      </c>
      <c r="E19891">
        <v>78.23</v>
      </c>
      <c r="F19891">
        <v>317</v>
      </c>
      <c r="G19891">
        <v>69</v>
      </c>
      <c r="H19891">
        <v>0</v>
      </c>
      <c r="I19891">
        <v>1</v>
      </c>
      <c r="J19891">
        <v>951</v>
      </c>
      <c r="K19891">
        <v>1</v>
      </c>
      <c r="L19891">
        <v>191</v>
      </c>
      <c r="M19891">
        <v>505</v>
      </c>
      <c r="N19891" t="s">
        <v>18</v>
      </c>
      <c r="O19891" s="1">
        <v>2.2009600000000001E-138</v>
      </c>
      <c r="P19891">
        <v>1280</v>
      </c>
    </row>
    <row r="19892" spans="1:16" x14ac:dyDescent="0.25">
      <c r="A19892" t="s">
        <v>29420</v>
      </c>
      <c r="B19892">
        <v>993</v>
      </c>
      <c r="C19892" s="3" t="str">
        <f>HYPERLINK("http://www.uniprot.org/uniprot/G8A1V5","tr|G8A1V5|G8A1V5_MEDTR")</f>
        <v>tr|G8A1V5|G8A1V5_MEDTR</v>
      </c>
      <c r="D19892" t="s">
        <v>29421</v>
      </c>
      <c r="E19892">
        <v>79.45</v>
      </c>
      <c r="F19892">
        <v>331</v>
      </c>
      <c r="G19892">
        <v>68</v>
      </c>
      <c r="H19892">
        <v>1</v>
      </c>
      <c r="I19892">
        <v>1</v>
      </c>
      <c r="J19892">
        <v>990</v>
      </c>
      <c r="K19892">
        <v>1</v>
      </c>
      <c r="L19892">
        <v>1</v>
      </c>
      <c r="M19892">
        <v>331</v>
      </c>
      <c r="N19892" t="s">
        <v>18</v>
      </c>
      <c r="O19892" s="1">
        <v>3.8482000000000001E-149</v>
      </c>
      <c r="P19892">
        <v>1373</v>
      </c>
    </row>
    <row r="19893" spans="1:16" x14ac:dyDescent="0.25">
      <c r="A19893" t="s">
        <v>29422</v>
      </c>
      <c r="B19893">
        <v>459</v>
      </c>
      <c r="C19893" s="3" t="str">
        <f>HYPERLINK("http://www.uniprot.org/uniprot/G7L836","tr|G7L836|G7L836_MEDTR")</f>
        <v>tr|G7L836|G7L836_MEDTR</v>
      </c>
      <c r="D19893" t="s">
        <v>29423</v>
      </c>
      <c r="E19893">
        <v>55.63</v>
      </c>
      <c r="F19893">
        <v>142</v>
      </c>
      <c r="G19893">
        <v>63</v>
      </c>
      <c r="H19893">
        <v>7</v>
      </c>
      <c r="I19893">
        <v>52</v>
      </c>
      <c r="J19893">
        <v>456</v>
      </c>
      <c r="K19893">
        <v>1</v>
      </c>
      <c r="L19893">
        <v>15</v>
      </c>
      <c r="M19893">
        <v>156</v>
      </c>
      <c r="N19893" t="s">
        <v>18</v>
      </c>
      <c r="O19893" s="1">
        <v>1.3007400000000001E-29</v>
      </c>
      <c r="P19893">
        <v>337</v>
      </c>
    </row>
    <row r="19894" spans="1:16" x14ac:dyDescent="0.25">
      <c r="A19894" t="s">
        <v>29424</v>
      </c>
      <c r="B19894">
        <v>753</v>
      </c>
      <c r="C19894" s="3" t="str">
        <f>HYPERLINK("http://www.uniprot.org/uniprot/G7JRI5","tr|G7JRI5|G7JRI5_MEDTR")</f>
        <v>tr|G7JRI5|G7JRI5_MEDTR</v>
      </c>
      <c r="D19894" t="s">
        <v>29425</v>
      </c>
      <c r="E19894">
        <v>86</v>
      </c>
      <c r="F19894">
        <v>250</v>
      </c>
      <c r="G19894">
        <v>35</v>
      </c>
      <c r="H19894">
        <v>0</v>
      </c>
      <c r="I19894">
        <v>1</v>
      </c>
      <c r="J19894">
        <v>750</v>
      </c>
      <c r="K19894">
        <v>1</v>
      </c>
      <c r="L19894">
        <v>1</v>
      </c>
      <c r="M19894">
        <v>250</v>
      </c>
      <c r="N19894" t="s">
        <v>18</v>
      </c>
      <c r="O19894" s="1">
        <v>5.5733299999999995E-119</v>
      </c>
      <c r="P19894">
        <v>1111</v>
      </c>
    </row>
    <row r="19895" spans="1:16" x14ac:dyDescent="0.25">
      <c r="A19895" t="s">
        <v>29426</v>
      </c>
      <c r="B19895">
        <v>309</v>
      </c>
      <c r="C19895" s="3" t="str">
        <f>HYPERLINK("http://www.uniprot.org/uniprot/K7LWP4","tr|K7LWP4|K7LWP4_SOYBN")</f>
        <v>tr|K7LWP4|K7LWP4_SOYBN</v>
      </c>
      <c r="D19895" t="s">
        <v>28</v>
      </c>
      <c r="E19895">
        <v>84.46</v>
      </c>
      <c r="F19895">
        <v>103</v>
      </c>
      <c r="G19895">
        <v>16</v>
      </c>
      <c r="H19895">
        <v>1</v>
      </c>
      <c r="I19895">
        <v>1</v>
      </c>
      <c r="J19895">
        <v>306</v>
      </c>
      <c r="K19895">
        <v>1</v>
      </c>
      <c r="L19895">
        <v>222</v>
      </c>
      <c r="M19895">
        <v>324</v>
      </c>
      <c r="N19895" t="s">
        <v>18</v>
      </c>
      <c r="O19895" s="1">
        <v>1.20358E-43</v>
      </c>
      <c r="P19895">
        <v>458</v>
      </c>
    </row>
    <row r="19896" spans="1:16" x14ac:dyDescent="0.25">
      <c r="A19896" t="s">
        <v>29427</v>
      </c>
      <c r="B19896">
        <v>1449</v>
      </c>
      <c r="C19896" s="3" t="str">
        <f>HYPERLINK("http://www.uniprot.org/uniprot/G7JD57","tr|G7JD57|G7JD57_MEDTR")</f>
        <v>tr|G7JD57|G7JD57_MEDTR</v>
      </c>
      <c r="D19896" t="s">
        <v>29428</v>
      </c>
      <c r="E19896">
        <v>89.35</v>
      </c>
      <c r="F19896">
        <v>479</v>
      </c>
      <c r="G19896">
        <v>51</v>
      </c>
      <c r="H19896">
        <v>1</v>
      </c>
      <c r="I19896">
        <v>7</v>
      </c>
      <c r="J19896">
        <v>1440</v>
      </c>
      <c r="K19896">
        <v>1</v>
      </c>
      <c r="L19896">
        <v>4</v>
      </c>
      <c r="M19896">
        <v>482</v>
      </c>
      <c r="N19896" t="s">
        <v>18</v>
      </c>
      <c r="O19896">
        <v>0</v>
      </c>
      <c r="P19896">
        <v>2291</v>
      </c>
    </row>
    <row r="19897" spans="1:16" x14ac:dyDescent="0.25">
      <c r="A19897" t="s">
        <v>29429</v>
      </c>
      <c r="B19897">
        <v>726</v>
      </c>
      <c r="C19897" s="3" t="str">
        <f>HYPERLINK("http://www.uniprot.org/uniprot/G7LDG5","tr|G7LDG5|G7LDG5_MEDTR")</f>
        <v>tr|G7LDG5|G7LDG5_MEDTR</v>
      </c>
      <c r="D19897" t="s">
        <v>29397</v>
      </c>
      <c r="E19897">
        <v>91.06</v>
      </c>
      <c r="F19897">
        <v>179</v>
      </c>
      <c r="G19897">
        <v>16</v>
      </c>
      <c r="H19897">
        <v>0</v>
      </c>
      <c r="I19897">
        <v>187</v>
      </c>
      <c r="J19897">
        <v>723</v>
      </c>
      <c r="K19897">
        <v>1</v>
      </c>
      <c r="L19897">
        <v>450</v>
      </c>
      <c r="M19897">
        <v>628</v>
      </c>
      <c r="N19897" t="s">
        <v>18</v>
      </c>
      <c r="O19897" s="1">
        <v>5.6005700000000002E-89</v>
      </c>
      <c r="P19897">
        <v>852</v>
      </c>
    </row>
    <row r="19898" spans="1:16" x14ac:dyDescent="0.25">
      <c r="A19898" t="s">
        <v>29430</v>
      </c>
      <c r="B19898">
        <v>324</v>
      </c>
      <c r="C19898" s="3" t="str">
        <f>HYPERLINK("http://www.uniprot.org/uniprot/B7FME9","tr|B7FME9|B7FME9_MEDTR")</f>
        <v>tr|B7FME9|B7FME9_MEDTR</v>
      </c>
      <c r="D19898" t="s">
        <v>29431</v>
      </c>
      <c r="E19898">
        <v>87.96</v>
      </c>
      <c r="F19898">
        <v>108</v>
      </c>
      <c r="G19898">
        <v>13</v>
      </c>
      <c r="H19898">
        <v>2</v>
      </c>
      <c r="I19898">
        <v>1</v>
      </c>
      <c r="J19898">
        <v>318</v>
      </c>
      <c r="K19898">
        <v>1</v>
      </c>
      <c r="L19898">
        <v>1</v>
      </c>
      <c r="M19898">
        <v>107</v>
      </c>
      <c r="N19898" t="s">
        <v>18</v>
      </c>
      <c r="O19898" s="1">
        <v>3.4333E-46</v>
      </c>
      <c r="P19898">
        <v>480</v>
      </c>
    </row>
    <row r="19899" spans="1:16" x14ac:dyDescent="0.25">
      <c r="A19899" t="s">
        <v>29432</v>
      </c>
      <c r="B19899">
        <v>1665</v>
      </c>
      <c r="C19899" s="3" t="str">
        <f>HYPERLINK("http://www.uniprot.org/uniprot/G7K6L6","tr|G7K6L6|G7K6L6_MEDTR")</f>
        <v>tr|G7K6L6|G7K6L6_MEDTR</v>
      </c>
      <c r="D19899" t="s">
        <v>29433</v>
      </c>
      <c r="E19899">
        <v>89.92</v>
      </c>
      <c r="F19899">
        <v>546</v>
      </c>
      <c r="G19899">
        <v>55</v>
      </c>
      <c r="H19899">
        <v>5</v>
      </c>
      <c r="I19899">
        <v>40</v>
      </c>
      <c r="J19899">
        <v>1662</v>
      </c>
      <c r="K19899">
        <v>1</v>
      </c>
      <c r="L19899">
        <v>11</v>
      </c>
      <c r="M19899">
        <v>556</v>
      </c>
      <c r="N19899" t="s">
        <v>18</v>
      </c>
      <c r="O19899">
        <v>0</v>
      </c>
      <c r="P19899">
        <v>2581</v>
      </c>
    </row>
    <row r="19900" spans="1:16" x14ac:dyDescent="0.25">
      <c r="A19900" t="s">
        <v>29434</v>
      </c>
      <c r="B19900">
        <v>1788</v>
      </c>
      <c r="C19900" s="3" t="str">
        <f>HYPERLINK("http://www.uniprot.org/uniprot/B2G3G6","tr|B2G3G6|B2G3G6_CANEN")</f>
        <v>tr|B2G3G6|B2G3G6_CANEN</v>
      </c>
      <c r="D19900" t="s">
        <v>29435</v>
      </c>
      <c r="E19900">
        <v>82.85</v>
      </c>
      <c r="F19900">
        <v>595</v>
      </c>
      <c r="G19900">
        <v>102</v>
      </c>
      <c r="H19900">
        <v>0</v>
      </c>
      <c r="I19900">
        <v>1</v>
      </c>
      <c r="J19900">
        <v>1785</v>
      </c>
      <c r="K19900">
        <v>1</v>
      </c>
      <c r="L19900">
        <v>1</v>
      </c>
      <c r="M19900">
        <v>595</v>
      </c>
      <c r="N19900" t="s">
        <v>18</v>
      </c>
      <c r="O19900">
        <v>0</v>
      </c>
      <c r="P19900">
        <v>2661</v>
      </c>
    </row>
    <row r="19901" spans="1:16" x14ac:dyDescent="0.25">
      <c r="A19901" t="s">
        <v>29436</v>
      </c>
      <c r="B19901">
        <v>2019</v>
      </c>
      <c r="C19901" s="3" t="str">
        <f>HYPERLINK("http://www.uniprot.org/uniprot/Q6SYB1","tr|Q6SYB1|Q6SYB1_TRIPR")</f>
        <v>tr|Q6SYB1|Q6SYB1_TRIPR</v>
      </c>
      <c r="D19901" t="s">
        <v>29437</v>
      </c>
      <c r="E19901">
        <v>90.68</v>
      </c>
      <c r="F19901">
        <v>676</v>
      </c>
      <c r="G19901">
        <v>63</v>
      </c>
      <c r="H19901">
        <v>4</v>
      </c>
      <c r="I19901">
        <v>1</v>
      </c>
      <c r="J19901">
        <v>2016</v>
      </c>
      <c r="K19901">
        <v>1</v>
      </c>
      <c r="L19901">
        <v>1</v>
      </c>
      <c r="M19901">
        <v>676</v>
      </c>
      <c r="N19901" t="s">
        <v>18</v>
      </c>
      <c r="O19901">
        <v>0</v>
      </c>
      <c r="P19901">
        <v>3081</v>
      </c>
    </row>
    <row r="19902" spans="1:16" x14ac:dyDescent="0.25">
      <c r="A19902" t="s">
        <v>29438</v>
      </c>
      <c r="B19902">
        <v>756</v>
      </c>
      <c r="C19902" s="3" t="str">
        <f>HYPERLINK("http://www.uniprot.org/uniprot/I3SE17","tr|I3SE17|I3SE17_MEDTR")</f>
        <v>tr|I3SE17|I3SE17_MEDTR</v>
      </c>
      <c r="D19902" t="s">
        <v>22</v>
      </c>
      <c r="E19902">
        <v>92.43</v>
      </c>
      <c r="F19902">
        <v>251</v>
      </c>
      <c r="G19902">
        <v>19</v>
      </c>
      <c r="H19902">
        <v>0</v>
      </c>
      <c r="I19902">
        <v>1</v>
      </c>
      <c r="J19902">
        <v>753</v>
      </c>
      <c r="K19902">
        <v>1</v>
      </c>
      <c r="L19902">
        <v>6</v>
      </c>
      <c r="M19902">
        <v>256</v>
      </c>
      <c r="N19902" t="s">
        <v>18</v>
      </c>
      <c r="O19902" s="1">
        <v>1.4236699999999999E-138</v>
      </c>
      <c r="P19902">
        <v>1280</v>
      </c>
    </row>
    <row r="19903" spans="1:16" x14ac:dyDescent="0.25">
      <c r="A19903" t="s">
        <v>29439</v>
      </c>
      <c r="B19903">
        <v>1377</v>
      </c>
      <c r="C19903" s="3" t="str">
        <f>HYPERLINK("http://www.uniprot.org/uniprot/G7I2F3","tr|G7I2F3|G7I2F3_MEDTR")</f>
        <v>tr|G7I2F3|G7I2F3_MEDTR</v>
      </c>
      <c r="D19903" t="s">
        <v>257</v>
      </c>
      <c r="E19903">
        <v>38.65</v>
      </c>
      <c r="F19903">
        <v>388</v>
      </c>
      <c r="G19903">
        <v>238</v>
      </c>
      <c r="H19903">
        <v>30</v>
      </c>
      <c r="I19903">
        <v>289</v>
      </c>
      <c r="J19903">
        <v>1362</v>
      </c>
      <c r="K19903">
        <v>1</v>
      </c>
      <c r="L19903">
        <v>42</v>
      </c>
      <c r="M19903">
        <v>408</v>
      </c>
      <c r="N19903" t="s">
        <v>18</v>
      </c>
      <c r="O19903" s="1">
        <v>8.7847299999999993E-58</v>
      </c>
      <c r="P19903">
        <v>587</v>
      </c>
    </row>
    <row r="19904" spans="1:16" x14ac:dyDescent="0.25">
      <c r="A19904" t="s">
        <v>29440</v>
      </c>
      <c r="B19904">
        <v>351</v>
      </c>
      <c r="C19904" s="3" t="str">
        <f>HYPERLINK("http://www.uniprot.org/uniprot/I1M5F3","tr|I1M5F3|I1M5F3_SOYBN")</f>
        <v>tr|I1M5F3|I1M5F3_SOYBN</v>
      </c>
      <c r="D19904" t="s">
        <v>71</v>
      </c>
      <c r="E19904">
        <v>59.81</v>
      </c>
      <c r="F19904">
        <v>107</v>
      </c>
      <c r="G19904">
        <v>43</v>
      </c>
      <c r="H19904">
        <v>12</v>
      </c>
      <c r="I19904">
        <v>1</v>
      </c>
      <c r="J19904">
        <v>285</v>
      </c>
      <c r="K19904">
        <v>1</v>
      </c>
      <c r="L19904">
        <v>1</v>
      </c>
      <c r="M19904">
        <v>107</v>
      </c>
      <c r="N19904" t="s">
        <v>18</v>
      </c>
      <c r="O19904" s="1">
        <v>5.67833E-25</v>
      </c>
      <c r="P19904">
        <v>297</v>
      </c>
    </row>
    <row r="19905" spans="1:16" x14ac:dyDescent="0.25">
      <c r="A19905" t="s">
        <v>29441</v>
      </c>
      <c r="B19905">
        <v>726</v>
      </c>
      <c r="C19905" s="3" t="str">
        <f>HYPERLINK("http://www.uniprot.org/uniprot/G7JIX5","tr|G7JIX5|G7JIX5_MEDTR")</f>
        <v>tr|G7JIX5|G7JIX5_MEDTR</v>
      </c>
      <c r="D19905" t="s">
        <v>29442</v>
      </c>
      <c r="E19905">
        <v>76.47</v>
      </c>
      <c r="F19905">
        <v>221</v>
      </c>
      <c r="G19905">
        <v>52</v>
      </c>
      <c r="H19905">
        <v>0</v>
      </c>
      <c r="I19905">
        <v>10</v>
      </c>
      <c r="J19905">
        <v>672</v>
      </c>
      <c r="K19905">
        <v>1</v>
      </c>
      <c r="L19905">
        <v>5</v>
      </c>
      <c r="M19905">
        <v>225</v>
      </c>
      <c r="N19905" t="s">
        <v>18</v>
      </c>
      <c r="O19905" s="1">
        <v>1.8016399999999999E-87</v>
      </c>
      <c r="P19905">
        <v>839</v>
      </c>
    </row>
    <row r="19906" spans="1:16" x14ac:dyDescent="0.25">
      <c r="A19906" t="s">
        <v>29443</v>
      </c>
      <c r="B19906">
        <v>1686</v>
      </c>
      <c r="C19906" s="3" t="str">
        <f>HYPERLINK("http://www.uniprot.org/uniprot/G7IRR6","tr|G7IRR6|G7IRR6_MEDTR")</f>
        <v>tr|G7IRR6|G7IRR6_MEDTR</v>
      </c>
      <c r="D19906" t="s">
        <v>29444</v>
      </c>
      <c r="E19906">
        <v>82.48</v>
      </c>
      <c r="F19906">
        <v>548</v>
      </c>
      <c r="G19906">
        <v>96</v>
      </c>
      <c r="H19906">
        <v>7</v>
      </c>
      <c r="I19906">
        <v>61</v>
      </c>
      <c r="J19906">
        <v>1683</v>
      </c>
      <c r="K19906">
        <v>1</v>
      </c>
      <c r="L19906">
        <v>21</v>
      </c>
      <c r="M19906">
        <v>564</v>
      </c>
      <c r="N19906" t="s">
        <v>18</v>
      </c>
      <c r="O19906">
        <v>0</v>
      </c>
      <c r="P19906">
        <v>2339</v>
      </c>
    </row>
    <row r="19907" spans="1:16" x14ac:dyDescent="0.25">
      <c r="A19907" t="s">
        <v>29445</v>
      </c>
      <c r="B19907">
        <v>1209</v>
      </c>
      <c r="C19907" s="3" t="str">
        <f>HYPERLINK("http://www.uniprot.org/uniprot/A5AHQ6","tr|A5AHQ6|A5AHQ6_VITVI")</f>
        <v>tr|A5AHQ6|A5AHQ6_VITVI</v>
      </c>
      <c r="D19907" t="s">
        <v>563</v>
      </c>
      <c r="E19907">
        <v>20.37</v>
      </c>
      <c r="F19907">
        <v>422</v>
      </c>
      <c r="G19907">
        <v>336</v>
      </c>
      <c r="H19907">
        <v>26</v>
      </c>
      <c r="I19907">
        <v>1</v>
      </c>
      <c r="J19907">
        <v>1188</v>
      </c>
      <c r="K19907">
        <v>1</v>
      </c>
      <c r="L19907">
        <v>599</v>
      </c>
      <c r="M19907">
        <v>1008</v>
      </c>
      <c r="N19907" t="s">
        <v>18</v>
      </c>
      <c r="O19907" s="1">
        <v>2.2141099999999998E-14</v>
      </c>
      <c r="P19907">
        <v>212</v>
      </c>
    </row>
    <row r="19908" spans="1:16" x14ac:dyDescent="0.25">
      <c r="A19908" t="s">
        <v>29446</v>
      </c>
      <c r="B19908">
        <v>435</v>
      </c>
      <c r="C19908" s="3" t="str">
        <f>HYPERLINK("http://www.uniprot.org/uniprot/G7IBQ3","tr|G7IBQ3|G7IBQ3_MEDTR")</f>
        <v>tr|G7IBQ3|G7IBQ3_MEDTR</v>
      </c>
      <c r="D19908" t="s">
        <v>29447</v>
      </c>
      <c r="E19908">
        <v>75</v>
      </c>
      <c r="F19908">
        <v>144</v>
      </c>
      <c r="G19908">
        <v>36</v>
      </c>
      <c r="H19908">
        <v>0</v>
      </c>
      <c r="I19908">
        <v>1</v>
      </c>
      <c r="J19908">
        <v>432</v>
      </c>
      <c r="K19908">
        <v>1</v>
      </c>
      <c r="L19908">
        <v>1</v>
      </c>
      <c r="M19908">
        <v>143</v>
      </c>
      <c r="N19908" t="s">
        <v>18</v>
      </c>
      <c r="O19908" s="1">
        <v>1.03195E-55</v>
      </c>
      <c r="P19908">
        <v>562</v>
      </c>
    </row>
    <row r="19909" spans="1:16" x14ac:dyDescent="0.25">
      <c r="A19909" t="s">
        <v>29448</v>
      </c>
      <c r="B19909">
        <v>813</v>
      </c>
      <c r="C19909" s="3" t="str">
        <f>HYPERLINK("http://www.uniprot.org/uniprot/I1K1M6","tr|I1K1M6|I1K1M6_SOYBN")</f>
        <v>tr|I1K1M6|I1K1M6_SOYBN</v>
      </c>
      <c r="D19909" t="s">
        <v>117</v>
      </c>
      <c r="E19909">
        <v>82.67</v>
      </c>
      <c r="F19909">
        <v>277</v>
      </c>
      <c r="G19909">
        <v>48</v>
      </c>
      <c r="H19909">
        <v>8</v>
      </c>
      <c r="I19909">
        <v>4</v>
      </c>
      <c r="J19909">
        <v>810</v>
      </c>
      <c r="K19909">
        <v>1</v>
      </c>
      <c r="L19909">
        <v>209</v>
      </c>
      <c r="M19909">
        <v>485</v>
      </c>
      <c r="N19909" t="s">
        <v>18</v>
      </c>
      <c r="O19909" s="1">
        <v>1.1832399999999999E-128</v>
      </c>
      <c r="P19909">
        <v>1195</v>
      </c>
    </row>
    <row r="19910" spans="1:16" x14ac:dyDescent="0.25">
      <c r="A19910" t="s">
        <v>29449</v>
      </c>
      <c r="B19910">
        <v>1278</v>
      </c>
      <c r="C19910" s="3" t="str">
        <f>HYPERLINK("http://www.uniprot.org/uniprot/G7KCJ2","tr|G7KCJ2|G7KCJ2_MEDTR")</f>
        <v>tr|G7KCJ2|G7KCJ2_MEDTR</v>
      </c>
      <c r="D19910" t="s">
        <v>29450</v>
      </c>
      <c r="E19910">
        <v>71.959999999999994</v>
      </c>
      <c r="F19910">
        <v>403</v>
      </c>
      <c r="G19910">
        <v>113</v>
      </c>
      <c r="H19910">
        <v>6</v>
      </c>
      <c r="I19910">
        <v>1</v>
      </c>
      <c r="J19910">
        <v>1191</v>
      </c>
      <c r="K19910">
        <v>1</v>
      </c>
      <c r="L19910">
        <v>1</v>
      </c>
      <c r="M19910">
        <v>389</v>
      </c>
      <c r="N19910" t="s">
        <v>18</v>
      </c>
      <c r="O19910" s="1">
        <v>3.4675199999999999E-146</v>
      </c>
      <c r="P19910">
        <v>1349</v>
      </c>
    </row>
    <row r="19911" spans="1:16" x14ac:dyDescent="0.25">
      <c r="A19911" t="s">
        <v>29451</v>
      </c>
      <c r="B19911">
        <v>420</v>
      </c>
      <c r="C19911" s="3" t="str">
        <f>HYPERLINK("http://www.uniprot.org/uniprot/A2Q3H4","tr|A2Q3H4|A2Q3H4_MEDTR")</f>
        <v>tr|A2Q3H4|A2Q3H4_MEDTR</v>
      </c>
      <c r="D19911" t="s">
        <v>29452</v>
      </c>
      <c r="E19911">
        <v>76.25</v>
      </c>
      <c r="F19911">
        <v>139</v>
      </c>
      <c r="G19911">
        <v>33</v>
      </c>
      <c r="H19911">
        <v>0</v>
      </c>
      <c r="I19911">
        <v>1</v>
      </c>
      <c r="J19911">
        <v>417</v>
      </c>
      <c r="K19911">
        <v>1</v>
      </c>
      <c r="L19911">
        <v>1</v>
      </c>
      <c r="M19911">
        <v>139</v>
      </c>
      <c r="N19911" t="s">
        <v>18</v>
      </c>
      <c r="O19911" s="1">
        <v>2.52044E-49</v>
      </c>
      <c r="P19911">
        <v>507</v>
      </c>
    </row>
    <row r="19912" spans="1:16" x14ac:dyDescent="0.25">
      <c r="A19912" t="s">
        <v>29453</v>
      </c>
      <c r="B19912">
        <v>483</v>
      </c>
      <c r="C19912" s="3" t="str">
        <f>HYPERLINK("http://www.uniprot.org/uniprot/B7FGL2","tr|B7FGL2|B7FGL2_MEDTR")</f>
        <v>tr|B7FGL2|B7FGL2_MEDTR</v>
      </c>
      <c r="D19912" t="s">
        <v>29454</v>
      </c>
      <c r="E19912">
        <v>88.75</v>
      </c>
      <c r="F19912">
        <v>160</v>
      </c>
      <c r="G19912">
        <v>18</v>
      </c>
      <c r="H19912">
        <v>0</v>
      </c>
      <c r="I19912">
        <v>1</v>
      </c>
      <c r="J19912">
        <v>480</v>
      </c>
      <c r="K19912">
        <v>1</v>
      </c>
      <c r="L19912">
        <v>1</v>
      </c>
      <c r="M19912">
        <v>160</v>
      </c>
      <c r="N19912" t="s">
        <v>18</v>
      </c>
      <c r="O19912" s="1">
        <v>2.83057E-77</v>
      </c>
      <c r="P19912">
        <v>748</v>
      </c>
    </row>
    <row r="19913" spans="1:16" x14ac:dyDescent="0.25">
      <c r="A19913" t="s">
        <v>29455</v>
      </c>
      <c r="B19913">
        <v>657</v>
      </c>
      <c r="C19913" s="3" t="str">
        <f>HYPERLINK("http://www.uniprot.org/uniprot/K7MSR4","tr|K7MSR4|K7MSR4_SOYBN")</f>
        <v>tr|K7MSR4|K7MSR4_SOYBN</v>
      </c>
      <c r="D19913" t="s">
        <v>28</v>
      </c>
      <c r="E19913">
        <v>70.5</v>
      </c>
      <c r="F19913">
        <v>217</v>
      </c>
      <c r="G19913">
        <v>64</v>
      </c>
      <c r="H19913">
        <v>0</v>
      </c>
      <c r="I19913">
        <v>1</v>
      </c>
      <c r="J19913">
        <v>651</v>
      </c>
      <c r="K19913">
        <v>1</v>
      </c>
      <c r="L19913">
        <v>1</v>
      </c>
      <c r="M19913">
        <v>217</v>
      </c>
      <c r="N19913" t="s">
        <v>18</v>
      </c>
      <c r="O19913" s="1">
        <v>5.2280700000000001E-74</v>
      </c>
      <c r="P19913">
        <v>722</v>
      </c>
    </row>
    <row r="19914" spans="1:16" x14ac:dyDescent="0.25">
      <c r="A19914" t="s">
        <v>29456</v>
      </c>
      <c r="B19914">
        <v>1287</v>
      </c>
      <c r="C19914" s="3" t="str">
        <f>HYPERLINK("http://www.uniprot.org/uniprot/I1NGJ4","tr|I1NGJ4|I1NGJ4_SOYBN")</f>
        <v>tr|I1NGJ4|I1NGJ4_SOYBN</v>
      </c>
      <c r="D19914" t="s">
        <v>71</v>
      </c>
      <c r="E19914">
        <v>61.79</v>
      </c>
      <c r="F19914">
        <v>458</v>
      </c>
      <c r="G19914">
        <v>175</v>
      </c>
      <c r="H19914">
        <v>31</v>
      </c>
      <c r="I19914">
        <v>1</v>
      </c>
      <c r="J19914">
        <v>1281</v>
      </c>
      <c r="K19914">
        <v>1</v>
      </c>
      <c r="L19914">
        <v>18</v>
      </c>
      <c r="M19914">
        <v>475</v>
      </c>
      <c r="N19914" t="s">
        <v>18</v>
      </c>
      <c r="O19914" s="1">
        <v>2.6898700000000002E-138</v>
      </c>
      <c r="P19914">
        <v>1281</v>
      </c>
    </row>
    <row r="19915" spans="1:16" x14ac:dyDescent="0.25">
      <c r="A19915" t="s">
        <v>29457</v>
      </c>
      <c r="B19915">
        <v>1653</v>
      </c>
      <c r="C19915" s="3" t="str">
        <f>HYPERLINK("http://www.uniprot.org/uniprot/G7IBA4","tr|G7IBA4|G7IBA4_MEDTR")</f>
        <v>tr|G7IBA4|G7IBA4_MEDTR</v>
      </c>
      <c r="D19915" t="s">
        <v>29458</v>
      </c>
      <c r="E19915">
        <v>62.65</v>
      </c>
      <c r="F19915">
        <v>573</v>
      </c>
      <c r="G19915">
        <v>214</v>
      </c>
      <c r="H19915">
        <v>25</v>
      </c>
      <c r="I19915">
        <v>7</v>
      </c>
      <c r="J19915">
        <v>1650</v>
      </c>
      <c r="K19915">
        <v>1</v>
      </c>
      <c r="L19915">
        <v>4</v>
      </c>
      <c r="M19915">
        <v>508</v>
      </c>
      <c r="N19915" t="s">
        <v>18</v>
      </c>
      <c r="O19915">
        <v>0</v>
      </c>
      <c r="P19915">
        <v>1678</v>
      </c>
    </row>
    <row r="19916" spans="1:16" x14ac:dyDescent="0.25">
      <c r="A19916" t="s">
        <v>29459</v>
      </c>
      <c r="B19916">
        <v>498</v>
      </c>
      <c r="C19916" s="3" t="str">
        <f>HYPERLINK("http://www.uniprot.org/uniprot/I3SSK7","tr|I3SSK7|I3SSK7_MEDTR")</f>
        <v>tr|I3SSK7|I3SSK7_MEDTR</v>
      </c>
      <c r="D19916" t="s">
        <v>29460</v>
      </c>
      <c r="E19916">
        <v>87.27</v>
      </c>
      <c r="F19916">
        <v>165</v>
      </c>
      <c r="G19916">
        <v>21</v>
      </c>
      <c r="H19916">
        <v>0</v>
      </c>
      <c r="I19916">
        <v>1</v>
      </c>
      <c r="J19916">
        <v>495</v>
      </c>
      <c r="K19916">
        <v>1</v>
      </c>
      <c r="L19916">
        <v>1</v>
      </c>
      <c r="M19916">
        <v>165</v>
      </c>
      <c r="N19916" t="s">
        <v>18</v>
      </c>
      <c r="O19916" s="1">
        <v>6.1192899999999999E-80</v>
      </c>
      <c r="P19916">
        <v>771</v>
      </c>
    </row>
    <row r="19917" spans="1:16" x14ac:dyDescent="0.25">
      <c r="A19917" t="s">
        <v>29461</v>
      </c>
      <c r="B19917">
        <v>1527</v>
      </c>
      <c r="C19917" s="3" t="str">
        <f>HYPERLINK("http://www.uniprot.org/uniprot/G7J8B8","tr|G7J8B8|G7J8B8_MEDTR")</f>
        <v>tr|G7J8B8|G7J8B8_MEDTR</v>
      </c>
      <c r="D19917" t="s">
        <v>29462</v>
      </c>
      <c r="E19917">
        <v>95.75</v>
      </c>
      <c r="F19917">
        <v>495</v>
      </c>
      <c r="G19917">
        <v>21</v>
      </c>
      <c r="H19917">
        <v>0</v>
      </c>
      <c r="I19917">
        <v>40</v>
      </c>
      <c r="J19917">
        <v>1524</v>
      </c>
      <c r="K19917">
        <v>1</v>
      </c>
      <c r="L19917">
        <v>15</v>
      </c>
      <c r="M19917">
        <v>509</v>
      </c>
      <c r="N19917" t="s">
        <v>18</v>
      </c>
      <c r="O19917">
        <v>0</v>
      </c>
      <c r="P19917">
        <v>2519</v>
      </c>
    </row>
    <row r="19918" spans="1:16" x14ac:dyDescent="0.25">
      <c r="A19918" t="s">
        <v>29463</v>
      </c>
      <c r="B19918">
        <v>561</v>
      </c>
      <c r="C19918" s="3" t="str">
        <f>HYPERLINK("http://www.uniprot.org/uniprot/J7FDW2","tr|J7FDW2|J7FDW2_MEDTR")</f>
        <v>tr|J7FDW2|J7FDW2_MEDTR</v>
      </c>
      <c r="D19918" t="s">
        <v>29419</v>
      </c>
      <c r="E19918">
        <v>88.88</v>
      </c>
      <c r="F19918">
        <v>171</v>
      </c>
      <c r="G19918">
        <v>19</v>
      </c>
      <c r="H19918">
        <v>1</v>
      </c>
      <c r="I19918">
        <v>1</v>
      </c>
      <c r="J19918">
        <v>510</v>
      </c>
      <c r="K19918">
        <v>1</v>
      </c>
      <c r="L19918">
        <v>1</v>
      </c>
      <c r="M19918">
        <v>167</v>
      </c>
      <c r="N19918" t="s">
        <v>18</v>
      </c>
      <c r="O19918" s="1">
        <v>4.8471799999999996E-81</v>
      </c>
      <c r="P19918">
        <v>781</v>
      </c>
    </row>
    <row r="19919" spans="1:16" x14ac:dyDescent="0.25">
      <c r="A19919" t="s">
        <v>29464</v>
      </c>
      <c r="B19919">
        <v>927</v>
      </c>
      <c r="C19919" s="3" t="str">
        <f>HYPERLINK("http://www.uniprot.org/uniprot/G7J301","tr|G7J301|G7J301_MEDTR")</f>
        <v>tr|G7J301|G7J301_MEDTR</v>
      </c>
      <c r="D19919" t="s">
        <v>29465</v>
      </c>
      <c r="E19919">
        <v>75.099999999999994</v>
      </c>
      <c r="F19919">
        <v>241</v>
      </c>
      <c r="G19919">
        <v>60</v>
      </c>
      <c r="H19919">
        <v>0</v>
      </c>
      <c r="I19919">
        <v>1</v>
      </c>
      <c r="J19919">
        <v>723</v>
      </c>
      <c r="K19919">
        <v>1</v>
      </c>
      <c r="L19919">
        <v>1040</v>
      </c>
      <c r="M19919">
        <v>1277</v>
      </c>
      <c r="N19919" t="s">
        <v>18</v>
      </c>
      <c r="O19919" s="1">
        <v>1.61993E-90</v>
      </c>
      <c r="P19919">
        <v>867</v>
      </c>
    </row>
    <row r="19920" spans="1:16" x14ac:dyDescent="0.25">
      <c r="A19920" t="s">
        <v>29466</v>
      </c>
      <c r="B19920">
        <v>2136</v>
      </c>
      <c r="C19920" s="3" t="str">
        <f>HYPERLINK("http://www.uniprot.org/uniprot/I1KRK8","tr|I1KRK8|I1KRK8_SOYBN")</f>
        <v>tr|I1KRK8|I1KRK8_SOYBN</v>
      </c>
      <c r="D19920" t="s">
        <v>28</v>
      </c>
      <c r="E19920">
        <v>77.77</v>
      </c>
      <c r="F19920">
        <v>711</v>
      </c>
      <c r="G19920">
        <v>158</v>
      </c>
      <c r="H19920">
        <v>0</v>
      </c>
      <c r="I19920">
        <v>1</v>
      </c>
      <c r="J19920">
        <v>2133</v>
      </c>
      <c r="K19920">
        <v>1</v>
      </c>
      <c r="L19920">
        <v>1</v>
      </c>
      <c r="M19920">
        <v>703</v>
      </c>
      <c r="N19920" t="s">
        <v>18</v>
      </c>
      <c r="O19920">
        <v>0</v>
      </c>
      <c r="P19920">
        <v>2829</v>
      </c>
    </row>
    <row r="19921" spans="1:16" x14ac:dyDescent="0.25">
      <c r="A19921" t="s">
        <v>29467</v>
      </c>
      <c r="B19921">
        <v>4074</v>
      </c>
      <c r="C19921" s="3" t="str">
        <f>HYPERLINK("http://www.uniprot.org/uniprot/G7L840","tr|G7L840|G7L840_MEDTR")</f>
        <v>tr|G7L840|G7L840_MEDTR</v>
      </c>
      <c r="D19921" t="s">
        <v>29468</v>
      </c>
      <c r="E19921">
        <v>79.349999999999994</v>
      </c>
      <c r="F19921">
        <v>591</v>
      </c>
      <c r="G19921">
        <v>122</v>
      </c>
      <c r="H19921">
        <v>1</v>
      </c>
      <c r="I19921">
        <v>2290</v>
      </c>
      <c r="J19921">
        <v>4059</v>
      </c>
      <c r="K19921">
        <v>1</v>
      </c>
      <c r="L19921">
        <v>795</v>
      </c>
      <c r="M19921">
        <v>1385</v>
      </c>
      <c r="N19921" t="s">
        <v>18</v>
      </c>
      <c r="O19921">
        <v>0</v>
      </c>
      <c r="P19921">
        <v>2373</v>
      </c>
    </row>
    <row r="19922" spans="1:16" x14ac:dyDescent="0.25">
      <c r="A19922" t="s">
        <v>29469</v>
      </c>
      <c r="B19922">
        <v>3072</v>
      </c>
      <c r="C19922" s="3" t="str">
        <f>HYPERLINK("http://www.uniprot.org/uniprot/G7JRI8","tr|G7JRI8|G7JRI8_MEDTR")</f>
        <v>tr|G7JRI8|G7JRI8_MEDTR</v>
      </c>
      <c r="D19922" t="s">
        <v>29470</v>
      </c>
      <c r="E19922">
        <v>78.94</v>
      </c>
      <c r="F19922">
        <v>1064</v>
      </c>
      <c r="G19922">
        <v>224</v>
      </c>
      <c r="H19922">
        <v>41</v>
      </c>
      <c r="I19922">
        <v>1</v>
      </c>
      <c r="J19922">
        <v>3069</v>
      </c>
      <c r="K19922">
        <v>1</v>
      </c>
      <c r="L19922">
        <v>9</v>
      </c>
      <c r="M19922">
        <v>1066</v>
      </c>
      <c r="N19922" t="s">
        <v>18</v>
      </c>
      <c r="O19922">
        <v>0</v>
      </c>
      <c r="P19922">
        <v>4240</v>
      </c>
    </row>
    <row r="19923" spans="1:16" x14ac:dyDescent="0.25">
      <c r="A19923" t="s">
        <v>29471</v>
      </c>
      <c r="B19923">
        <v>909</v>
      </c>
      <c r="C19923" s="3" t="str">
        <f>HYPERLINK("http://www.uniprot.org/uniprot/K7LB18","tr|K7LB18|K7LB18_SOYBN")</f>
        <v>tr|K7LB18|K7LB18_SOYBN</v>
      </c>
      <c r="D19923" t="s">
        <v>28</v>
      </c>
      <c r="E19923">
        <v>71.47</v>
      </c>
      <c r="F19923">
        <v>305</v>
      </c>
      <c r="G19923">
        <v>87</v>
      </c>
      <c r="H19923">
        <v>5</v>
      </c>
      <c r="I19923">
        <v>7</v>
      </c>
      <c r="J19923">
        <v>906</v>
      </c>
      <c r="K19923">
        <v>1</v>
      </c>
      <c r="L19923">
        <v>4</v>
      </c>
      <c r="M19923">
        <v>302</v>
      </c>
      <c r="N19923" t="s">
        <v>18</v>
      </c>
      <c r="O19923" s="1">
        <v>7.6917799999999995E-114</v>
      </c>
      <c r="P19923">
        <v>1068</v>
      </c>
    </row>
    <row r="19924" spans="1:16" x14ac:dyDescent="0.25">
      <c r="A19924" t="s">
        <v>29472</v>
      </c>
      <c r="B19924">
        <v>1185</v>
      </c>
      <c r="C19924" s="3" t="str">
        <f>HYPERLINK("http://www.uniprot.org/uniprot/G7JE89","tr|G7JE89|G7JE89_MEDTR")</f>
        <v>tr|G7JE89|G7JE89_MEDTR</v>
      </c>
      <c r="D19924" t="s">
        <v>29473</v>
      </c>
      <c r="E19924">
        <v>88.55</v>
      </c>
      <c r="F19924">
        <v>367</v>
      </c>
      <c r="G19924">
        <v>42</v>
      </c>
      <c r="H19924">
        <v>1</v>
      </c>
      <c r="I19924">
        <v>82</v>
      </c>
      <c r="J19924">
        <v>1179</v>
      </c>
      <c r="K19924">
        <v>1</v>
      </c>
      <c r="L19924">
        <v>29</v>
      </c>
      <c r="M19924">
        <v>394</v>
      </c>
      <c r="N19924" t="s">
        <v>18</v>
      </c>
      <c r="O19924">
        <v>0</v>
      </c>
      <c r="P19924">
        <v>1682</v>
      </c>
    </row>
    <row r="19925" spans="1:16" x14ac:dyDescent="0.25">
      <c r="A19925" t="s">
        <v>29474</v>
      </c>
      <c r="B19925">
        <v>828</v>
      </c>
      <c r="C19925" s="3" t="str">
        <f>HYPERLINK("http://www.uniprot.org/uniprot/G7LDF2","tr|G7LDF2|G7LDF2_MEDTR")</f>
        <v>tr|G7LDF2|G7LDF2_MEDTR</v>
      </c>
      <c r="D19925" t="s">
        <v>29475</v>
      </c>
      <c r="E19925">
        <v>62.23</v>
      </c>
      <c r="F19925">
        <v>278</v>
      </c>
      <c r="G19925">
        <v>105</v>
      </c>
      <c r="H19925">
        <v>3</v>
      </c>
      <c r="I19925">
        <v>1</v>
      </c>
      <c r="J19925">
        <v>825</v>
      </c>
      <c r="K19925">
        <v>1</v>
      </c>
      <c r="L19925">
        <v>1</v>
      </c>
      <c r="M19925">
        <v>271</v>
      </c>
      <c r="N19925" t="s">
        <v>18</v>
      </c>
      <c r="O19925" s="1">
        <v>4.2847899999999999E-81</v>
      </c>
      <c r="P19925">
        <v>785</v>
      </c>
    </row>
    <row r="19926" spans="1:16" x14ac:dyDescent="0.25">
      <c r="A19926" t="s">
        <v>29476</v>
      </c>
      <c r="B19926">
        <v>732</v>
      </c>
      <c r="C19926" s="3" t="str">
        <f>HYPERLINK("http://www.uniprot.org/uniprot/K4MNF8","tr|K4MNF8|K4MNF8_MEDSA")</f>
        <v>tr|K4MNF8|K4MNF8_MEDSA</v>
      </c>
      <c r="D19926" t="s">
        <v>29477</v>
      </c>
      <c r="E19926">
        <v>77.510000000000005</v>
      </c>
      <c r="F19926">
        <v>249</v>
      </c>
      <c r="G19926">
        <v>56</v>
      </c>
      <c r="H19926">
        <v>6</v>
      </c>
      <c r="I19926">
        <v>1</v>
      </c>
      <c r="J19926">
        <v>729</v>
      </c>
      <c r="K19926">
        <v>1</v>
      </c>
      <c r="L19926">
        <v>2</v>
      </c>
      <c r="M19926">
        <v>247</v>
      </c>
      <c r="N19926" t="s">
        <v>18</v>
      </c>
      <c r="O19926" s="1">
        <v>1.2500199999999999E-96</v>
      </c>
      <c r="P19926">
        <v>918</v>
      </c>
    </row>
    <row r="19927" spans="1:16" x14ac:dyDescent="0.25">
      <c r="A19927" t="s">
        <v>29478</v>
      </c>
      <c r="B19927">
        <v>882</v>
      </c>
      <c r="C19927" s="3" t="str">
        <f>HYPERLINK("http://www.uniprot.org/uniprot/G7K6L5","tr|G7K6L5|G7K6L5_MEDTR")</f>
        <v>tr|G7K6L5|G7K6L5_MEDTR</v>
      </c>
      <c r="D19927" t="s">
        <v>29479</v>
      </c>
      <c r="E19927">
        <v>72.09</v>
      </c>
      <c r="F19927">
        <v>301</v>
      </c>
      <c r="G19927">
        <v>84</v>
      </c>
      <c r="H19927">
        <v>19</v>
      </c>
      <c r="I19927">
        <v>7</v>
      </c>
      <c r="J19927">
        <v>852</v>
      </c>
      <c r="K19927">
        <v>1</v>
      </c>
      <c r="L19927">
        <v>41</v>
      </c>
      <c r="M19927">
        <v>341</v>
      </c>
      <c r="N19927" t="s">
        <v>18</v>
      </c>
      <c r="O19927" s="1">
        <v>3.5304900000000003E-108</v>
      </c>
      <c r="P19927">
        <v>1019</v>
      </c>
    </row>
    <row r="19928" spans="1:16" x14ac:dyDescent="0.25">
      <c r="A19928" t="s">
        <v>29480</v>
      </c>
      <c r="B19928">
        <v>393</v>
      </c>
      <c r="C19928" s="3" t="str">
        <f>HYPERLINK("http://www.uniprot.org/uniprot/K3ZAR0","tr|K3ZAR0|K3ZAR0_SETIT")</f>
        <v>tr|K3ZAR0|K3ZAR0_SETIT</v>
      </c>
      <c r="D19928" t="s">
        <v>29481</v>
      </c>
      <c r="E19928">
        <v>100</v>
      </c>
      <c r="F19928">
        <v>130</v>
      </c>
      <c r="G19928">
        <v>0</v>
      </c>
      <c r="H19928">
        <v>0</v>
      </c>
      <c r="I19928">
        <v>1</v>
      </c>
      <c r="J19928">
        <v>390</v>
      </c>
      <c r="K19928">
        <v>1</v>
      </c>
      <c r="L19928">
        <v>1</v>
      </c>
      <c r="M19928">
        <v>130</v>
      </c>
      <c r="N19928" t="s">
        <v>18</v>
      </c>
      <c r="O19928" s="1">
        <v>5.2749699999999998E-68</v>
      </c>
      <c r="P19928">
        <v>668</v>
      </c>
    </row>
    <row r="19929" spans="1:16" x14ac:dyDescent="0.25">
      <c r="A19929" t="s">
        <v>29482</v>
      </c>
      <c r="B19929">
        <v>447</v>
      </c>
      <c r="C19929" s="3" t="str">
        <f>HYPERLINK("http://www.uniprot.org/uniprot/K7K9B2","tr|K7K9B2|K7K9B2_SOYBN")</f>
        <v>tr|K7K9B2|K7K9B2_SOYBN</v>
      </c>
      <c r="D19929" t="s">
        <v>28</v>
      </c>
      <c r="E19929">
        <v>63.84</v>
      </c>
      <c r="F19929">
        <v>130</v>
      </c>
      <c r="G19929">
        <v>47</v>
      </c>
      <c r="H19929">
        <v>0</v>
      </c>
      <c r="I19929">
        <v>7</v>
      </c>
      <c r="J19929">
        <v>396</v>
      </c>
      <c r="K19929">
        <v>1</v>
      </c>
      <c r="L19929">
        <v>514</v>
      </c>
      <c r="M19929">
        <v>626</v>
      </c>
      <c r="N19929" t="s">
        <v>18</v>
      </c>
      <c r="O19929" s="1">
        <v>1.54177E-43</v>
      </c>
      <c r="P19929">
        <v>430</v>
      </c>
    </row>
    <row r="19930" spans="1:16" x14ac:dyDescent="0.25">
      <c r="A19930" t="s">
        <v>29483</v>
      </c>
      <c r="B19930">
        <v>354</v>
      </c>
      <c r="C19930" s="3" t="str">
        <f>HYPERLINK("http://www.uniprot.org/uniprot/G7LI94","tr|G7LI94|G7LI94_MEDTR")</f>
        <v>tr|G7LI94|G7LI94_MEDTR</v>
      </c>
      <c r="D19930" t="s">
        <v>5065</v>
      </c>
      <c r="E19930">
        <v>91.89</v>
      </c>
      <c r="F19930">
        <v>111</v>
      </c>
      <c r="G19930">
        <v>9</v>
      </c>
      <c r="H19930">
        <v>0</v>
      </c>
      <c r="I19930">
        <v>1</v>
      </c>
      <c r="J19930">
        <v>333</v>
      </c>
      <c r="K19930">
        <v>1</v>
      </c>
      <c r="L19930">
        <v>45</v>
      </c>
      <c r="M19930">
        <v>155</v>
      </c>
      <c r="N19930" t="s">
        <v>18</v>
      </c>
      <c r="O19930" s="1">
        <v>1.9298499999999999E-49</v>
      </c>
      <c r="P19930">
        <v>508</v>
      </c>
    </row>
    <row r="19931" spans="1:16" x14ac:dyDescent="0.25">
      <c r="A19931" t="s">
        <v>29484</v>
      </c>
      <c r="B19931">
        <v>336</v>
      </c>
      <c r="C19931" s="3" t="str">
        <f>HYPERLINK("http://www.uniprot.org/uniprot/I1MV03","tr|I1MV03|I1MV03_SOYBN")</f>
        <v>tr|I1MV03|I1MV03_SOYBN</v>
      </c>
      <c r="D19931" t="s">
        <v>28</v>
      </c>
      <c r="E19931">
        <v>71.69</v>
      </c>
      <c r="F19931">
        <v>106</v>
      </c>
      <c r="G19931">
        <v>30</v>
      </c>
      <c r="H19931">
        <v>0</v>
      </c>
      <c r="I19931">
        <v>1</v>
      </c>
      <c r="J19931">
        <v>318</v>
      </c>
      <c r="K19931">
        <v>1</v>
      </c>
      <c r="L19931">
        <v>10</v>
      </c>
      <c r="M19931">
        <v>113</v>
      </c>
      <c r="N19931" t="s">
        <v>18</v>
      </c>
      <c r="O19931" s="1">
        <v>2.27033E-34</v>
      </c>
      <c r="P19931">
        <v>378</v>
      </c>
    </row>
    <row r="19932" spans="1:16" x14ac:dyDescent="0.25">
      <c r="A19932" t="s">
        <v>29485</v>
      </c>
      <c r="B19932">
        <v>1377</v>
      </c>
      <c r="C19932" s="3" t="str">
        <f>HYPERLINK("http://www.uniprot.org/uniprot/G7IRR8","tr|G7IRR8|G7IRR8_MEDTR")</f>
        <v>tr|G7IRR8|G7IRR8_MEDTR</v>
      </c>
      <c r="D19932" t="s">
        <v>29486</v>
      </c>
      <c r="E19932">
        <v>73.239999999999995</v>
      </c>
      <c r="F19932">
        <v>441</v>
      </c>
      <c r="G19932">
        <v>118</v>
      </c>
      <c r="H19932">
        <v>7</v>
      </c>
      <c r="I19932">
        <v>67</v>
      </c>
      <c r="J19932">
        <v>1368</v>
      </c>
      <c r="K19932">
        <v>1</v>
      </c>
      <c r="L19932">
        <v>299</v>
      </c>
      <c r="M19932">
        <v>738</v>
      </c>
      <c r="N19932" t="s">
        <v>18</v>
      </c>
      <c r="O19932" s="1">
        <v>1.49763E-174</v>
      </c>
      <c r="P19932">
        <v>1594</v>
      </c>
    </row>
    <row r="19933" spans="1:16" x14ac:dyDescent="0.25">
      <c r="A19933" t="s">
        <v>29487</v>
      </c>
      <c r="B19933">
        <v>672</v>
      </c>
      <c r="C19933" s="3" t="str">
        <f>HYPERLINK("http://www.uniprot.org/uniprot/Q2HSA7","tr|Q2HSA7|Q2HSA7_MEDTR")</f>
        <v>tr|Q2HSA7|Q2HSA7_MEDTR</v>
      </c>
      <c r="D19933" t="s">
        <v>29488</v>
      </c>
      <c r="E19933">
        <v>81.27</v>
      </c>
      <c r="F19933">
        <v>219</v>
      </c>
      <c r="G19933">
        <v>41</v>
      </c>
      <c r="H19933">
        <v>2</v>
      </c>
      <c r="I19933">
        <v>13</v>
      </c>
      <c r="J19933">
        <v>663</v>
      </c>
      <c r="K19933">
        <v>1</v>
      </c>
      <c r="L19933">
        <v>2</v>
      </c>
      <c r="M19933">
        <v>220</v>
      </c>
      <c r="N19933" t="s">
        <v>18</v>
      </c>
      <c r="O19933" s="1">
        <v>3.0291499999999998E-96</v>
      </c>
      <c r="P19933">
        <v>914</v>
      </c>
    </row>
    <row r="19934" spans="1:16" x14ac:dyDescent="0.25">
      <c r="A19934" t="s">
        <v>29489</v>
      </c>
      <c r="B19934">
        <v>1089</v>
      </c>
      <c r="C19934" s="3" t="str">
        <f>HYPERLINK("http://www.uniprot.org/uniprot/G7IBG0","tr|G7IBG0|G7IBG0_MEDTR")</f>
        <v>tr|G7IBG0|G7IBG0_MEDTR</v>
      </c>
      <c r="D19934" t="s">
        <v>65</v>
      </c>
      <c r="E19934">
        <v>50</v>
      </c>
      <c r="F19934">
        <v>94</v>
      </c>
      <c r="G19934">
        <v>47</v>
      </c>
      <c r="H19934">
        <v>0</v>
      </c>
      <c r="I19934">
        <v>1</v>
      </c>
      <c r="J19934">
        <v>282</v>
      </c>
      <c r="K19934">
        <v>1</v>
      </c>
      <c r="L19934">
        <v>394</v>
      </c>
      <c r="M19934">
        <v>487</v>
      </c>
      <c r="N19934" t="s">
        <v>18</v>
      </c>
      <c r="O19934" s="1">
        <v>4.3390099999999995E-19</v>
      </c>
      <c r="P19934">
        <v>252</v>
      </c>
    </row>
    <row r="19935" spans="1:16" x14ac:dyDescent="0.25">
      <c r="A19935" t="s">
        <v>29490</v>
      </c>
      <c r="B19935">
        <v>1179</v>
      </c>
      <c r="C19935" s="3" t="str">
        <f>HYPERLINK("http://www.uniprot.org/uniprot/I1JDL2","tr|I1JDL2|I1JDL2_SOYBN")</f>
        <v>tr|I1JDL2|I1JDL2_SOYBN</v>
      </c>
      <c r="D19935" t="s">
        <v>28</v>
      </c>
      <c r="E19935">
        <v>74.58</v>
      </c>
      <c r="F19935">
        <v>417</v>
      </c>
      <c r="G19935">
        <v>106</v>
      </c>
      <c r="H19935">
        <v>31</v>
      </c>
      <c r="I19935">
        <v>1</v>
      </c>
      <c r="J19935">
        <v>1158</v>
      </c>
      <c r="K19935">
        <v>1</v>
      </c>
      <c r="L19935">
        <v>1</v>
      </c>
      <c r="M19935">
        <v>417</v>
      </c>
      <c r="N19935" t="s">
        <v>18</v>
      </c>
      <c r="O19935" s="1">
        <v>1.04302E-170</v>
      </c>
      <c r="P19935">
        <v>1560</v>
      </c>
    </row>
    <row r="19936" spans="1:16" x14ac:dyDescent="0.25">
      <c r="A19936" t="s">
        <v>29491</v>
      </c>
      <c r="B19936">
        <v>1026</v>
      </c>
      <c r="C19936" s="3" t="str">
        <f>HYPERLINK("http://www.uniprot.org/uniprot/A2Q3H3","tr|A2Q3H3|A2Q3H3_MEDTR")</f>
        <v>tr|A2Q3H3|A2Q3H3_MEDTR</v>
      </c>
      <c r="D19936" t="s">
        <v>29492</v>
      </c>
      <c r="E19936">
        <v>84.84</v>
      </c>
      <c r="F19936">
        <v>330</v>
      </c>
      <c r="G19936">
        <v>50</v>
      </c>
      <c r="H19936">
        <v>0</v>
      </c>
      <c r="I19936">
        <v>34</v>
      </c>
      <c r="J19936">
        <v>1023</v>
      </c>
      <c r="K19936">
        <v>1</v>
      </c>
      <c r="L19936">
        <v>13</v>
      </c>
      <c r="M19936">
        <v>340</v>
      </c>
      <c r="N19936" t="s">
        <v>18</v>
      </c>
      <c r="O19936" s="1">
        <v>7.4300600000000006E-151</v>
      </c>
      <c r="P19936">
        <v>1388</v>
      </c>
    </row>
    <row r="19937" spans="1:16" x14ac:dyDescent="0.25">
      <c r="A19937" t="s">
        <v>29493</v>
      </c>
      <c r="B19937">
        <v>2442</v>
      </c>
      <c r="C19937" s="3" t="str">
        <f>HYPERLINK("http://www.uniprot.org/uniprot/G7KTA4","tr|G7KTA4|G7KTA4_MEDTR")</f>
        <v>tr|G7KTA4|G7KTA4_MEDTR</v>
      </c>
      <c r="D19937" t="s">
        <v>29494</v>
      </c>
      <c r="E19937">
        <v>77.8</v>
      </c>
      <c r="F19937">
        <v>784</v>
      </c>
      <c r="G19937">
        <v>174</v>
      </c>
      <c r="H19937">
        <v>27</v>
      </c>
      <c r="I19937">
        <v>106</v>
      </c>
      <c r="J19937">
        <v>2376</v>
      </c>
      <c r="K19937">
        <v>1</v>
      </c>
      <c r="L19937">
        <v>34</v>
      </c>
      <c r="M19937">
        <v>817</v>
      </c>
      <c r="N19937" t="s">
        <v>18</v>
      </c>
      <c r="O19937">
        <v>0</v>
      </c>
      <c r="P19937">
        <v>3029</v>
      </c>
    </row>
    <row r="19938" spans="1:16" x14ac:dyDescent="0.25">
      <c r="A19938" t="s">
        <v>29495</v>
      </c>
      <c r="B19938">
        <v>498</v>
      </c>
      <c r="C19938" s="3" t="str">
        <f>HYPERLINK("http://www.uniprot.org/uniprot/B7FF93","tr|B7FF93|B7FF93_MEDTR")</f>
        <v>tr|B7FF93|B7FF93_MEDTR</v>
      </c>
      <c r="D19938" t="s">
        <v>22</v>
      </c>
      <c r="E19938">
        <v>76.959999999999994</v>
      </c>
      <c r="F19938">
        <v>165</v>
      </c>
      <c r="G19938">
        <v>38</v>
      </c>
      <c r="H19938">
        <v>1</v>
      </c>
      <c r="I19938">
        <v>1</v>
      </c>
      <c r="J19938">
        <v>492</v>
      </c>
      <c r="K19938">
        <v>1</v>
      </c>
      <c r="L19938">
        <v>1</v>
      </c>
      <c r="M19938">
        <v>161</v>
      </c>
      <c r="N19938" t="s">
        <v>18</v>
      </c>
      <c r="O19938" s="1">
        <v>1.4139999999999999E-68</v>
      </c>
      <c r="P19938">
        <v>673</v>
      </c>
    </row>
    <row r="19939" spans="1:16" x14ac:dyDescent="0.25">
      <c r="A19939" t="s">
        <v>29496</v>
      </c>
      <c r="B19939">
        <v>804</v>
      </c>
      <c r="C19939" s="3" t="str">
        <f>HYPERLINK("http://www.uniprot.org/uniprot/B7FL82","tr|B7FL82|B7FL82_MEDTR")</f>
        <v>tr|B7FL82|B7FL82_MEDTR</v>
      </c>
      <c r="D19939" t="s">
        <v>5354</v>
      </c>
      <c r="E19939">
        <v>88.38</v>
      </c>
      <c r="F19939">
        <v>267</v>
      </c>
      <c r="G19939">
        <v>31</v>
      </c>
      <c r="H19939">
        <v>0</v>
      </c>
      <c r="I19939">
        <v>1</v>
      </c>
      <c r="J19939">
        <v>801</v>
      </c>
      <c r="K19939">
        <v>1</v>
      </c>
      <c r="L19939">
        <v>1</v>
      </c>
      <c r="M19939">
        <v>267</v>
      </c>
      <c r="N19939" t="s">
        <v>18</v>
      </c>
      <c r="O19939" s="1">
        <v>3.5919900000000001E-130</v>
      </c>
      <c r="P19939">
        <v>1208</v>
      </c>
    </row>
    <row r="19940" spans="1:16" x14ac:dyDescent="0.25">
      <c r="A19940" t="s">
        <v>29497</v>
      </c>
      <c r="B19940">
        <v>438</v>
      </c>
      <c r="C19940" s="3" t="str">
        <f>HYPERLINK("http://www.uniprot.org/uniprot/I3S5G0","tr|I3S5G0|I3S5G0_MEDTR")</f>
        <v>tr|I3S5G0|I3S5G0_MEDTR</v>
      </c>
      <c r="D19940" t="s">
        <v>22</v>
      </c>
      <c r="E19940">
        <v>94.48</v>
      </c>
      <c r="F19940">
        <v>145</v>
      </c>
      <c r="G19940">
        <v>8</v>
      </c>
      <c r="H19940">
        <v>0</v>
      </c>
      <c r="I19940">
        <v>1</v>
      </c>
      <c r="J19940">
        <v>435</v>
      </c>
      <c r="K19940">
        <v>1</v>
      </c>
      <c r="L19940">
        <v>73</v>
      </c>
      <c r="M19940">
        <v>217</v>
      </c>
      <c r="N19940" t="s">
        <v>18</v>
      </c>
      <c r="O19940" s="1">
        <v>3.7433800000000003E-77</v>
      </c>
      <c r="P19940">
        <v>747</v>
      </c>
    </row>
    <row r="19941" spans="1:16" x14ac:dyDescent="0.25">
      <c r="A19941" t="s">
        <v>29498</v>
      </c>
      <c r="B19941">
        <v>1710</v>
      </c>
      <c r="C19941" s="3" t="str">
        <f>HYPERLINK("http://www.uniprot.org/uniprot/G7J8B9","tr|G7J8B9|G7J8B9_MEDTR")</f>
        <v>tr|G7J8B9|G7J8B9_MEDTR</v>
      </c>
      <c r="D19941" t="s">
        <v>29499</v>
      </c>
      <c r="E19941">
        <v>77.37</v>
      </c>
      <c r="F19941">
        <v>548</v>
      </c>
      <c r="G19941">
        <v>124</v>
      </c>
      <c r="H19941">
        <v>10</v>
      </c>
      <c r="I19941">
        <v>1</v>
      </c>
      <c r="J19941">
        <v>1614</v>
      </c>
      <c r="K19941">
        <v>1</v>
      </c>
      <c r="L19941">
        <v>4</v>
      </c>
      <c r="M19941">
        <v>536</v>
      </c>
      <c r="N19941" t="s">
        <v>18</v>
      </c>
      <c r="O19941">
        <v>0</v>
      </c>
      <c r="P19941">
        <v>2065</v>
      </c>
    </row>
    <row r="19942" spans="1:16" x14ac:dyDescent="0.25">
      <c r="A19942" t="s">
        <v>29500</v>
      </c>
      <c r="B19942">
        <v>2958</v>
      </c>
      <c r="C19942" s="3" t="str">
        <f>HYPERLINK("http://www.uniprot.org/uniprot/I1K9J9","tr|I1K9J9|I1K9J9_SOYBN")</f>
        <v>tr|I1K9J9|I1K9J9_SOYBN</v>
      </c>
      <c r="D19942" t="s">
        <v>28</v>
      </c>
      <c r="E19942">
        <v>76.37</v>
      </c>
      <c r="F19942">
        <v>961</v>
      </c>
      <c r="G19942">
        <v>227</v>
      </c>
      <c r="H19942">
        <v>5</v>
      </c>
      <c r="I19942">
        <v>88</v>
      </c>
      <c r="J19942">
        <v>2955</v>
      </c>
      <c r="K19942">
        <v>1</v>
      </c>
      <c r="L19942">
        <v>24</v>
      </c>
      <c r="M19942">
        <v>983</v>
      </c>
      <c r="N19942" t="s">
        <v>18</v>
      </c>
      <c r="O19942">
        <v>0</v>
      </c>
      <c r="P19942">
        <v>3807</v>
      </c>
    </row>
    <row r="19943" spans="1:16" x14ac:dyDescent="0.25">
      <c r="A19943" t="s">
        <v>29501</v>
      </c>
      <c r="B19943">
        <v>2748</v>
      </c>
      <c r="C19943" s="3" t="str">
        <f>HYPERLINK("http://www.uniprot.org/uniprot/K7KM72","tr|K7KM72|K7KM72_SOYBN")</f>
        <v>tr|K7KM72|K7KM72_SOYBN</v>
      </c>
      <c r="D19943" t="s">
        <v>28</v>
      </c>
      <c r="E19943">
        <v>66.81</v>
      </c>
      <c r="F19943">
        <v>901</v>
      </c>
      <c r="G19943">
        <v>299</v>
      </c>
      <c r="H19943">
        <v>15</v>
      </c>
      <c r="I19943">
        <v>85</v>
      </c>
      <c r="J19943">
        <v>2742</v>
      </c>
      <c r="K19943">
        <v>1</v>
      </c>
      <c r="L19943">
        <v>70</v>
      </c>
      <c r="M19943">
        <v>961</v>
      </c>
      <c r="N19943" t="s">
        <v>18</v>
      </c>
      <c r="O19943">
        <v>0</v>
      </c>
      <c r="P19943">
        <v>2909</v>
      </c>
    </row>
    <row r="19944" spans="1:16" x14ac:dyDescent="0.25">
      <c r="A19944" t="s">
        <v>29502</v>
      </c>
      <c r="B19944">
        <v>1350</v>
      </c>
      <c r="C19944" s="3" t="str">
        <f>HYPERLINK("http://www.uniprot.org/uniprot/Q84L18","tr|Q84L18|Q84L18_PEA")</f>
        <v>tr|Q84L18|Q84L18_PEA</v>
      </c>
      <c r="D19944" t="s">
        <v>29503</v>
      </c>
      <c r="E19944">
        <v>75.680000000000007</v>
      </c>
      <c r="F19944">
        <v>436</v>
      </c>
      <c r="G19944">
        <v>106</v>
      </c>
      <c r="H19944">
        <v>1</v>
      </c>
      <c r="I19944">
        <v>43</v>
      </c>
      <c r="J19944">
        <v>1347</v>
      </c>
      <c r="K19944">
        <v>1</v>
      </c>
      <c r="L19944">
        <v>20</v>
      </c>
      <c r="M19944">
        <v>443</v>
      </c>
      <c r="N19944" t="s">
        <v>18</v>
      </c>
      <c r="O19944">
        <v>0</v>
      </c>
      <c r="P19944">
        <v>1689</v>
      </c>
    </row>
    <row r="19945" spans="1:16" x14ac:dyDescent="0.25">
      <c r="A19945" t="s">
        <v>29504</v>
      </c>
      <c r="B19945">
        <v>2433</v>
      </c>
      <c r="C19945" s="3" t="str">
        <f>HYPERLINK("http://www.uniprot.org/uniprot/I1L0E4","tr|I1L0E4|I1L0E4_SOYBN")</f>
        <v>tr|I1L0E4|I1L0E4_SOYBN</v>
      </c>
      <c r="D19945" t="s">
        <v>99</v>
      </c>
      <c r="E19945">
        <v>81.150000000000006</v>
      </c>
      <c r="F19945">
        <v>833</v>
      </c>
      <c r="G19945">
        <v>157</v>
      </c>
      <c r="H19945">
        <v>23</v>
      </c>
      <c r="I19945">
        <v>1</v>
      </c>
      <c r="J19945">
        <v>2430</v>
      </c>
      <c r="K19945">
        <v>1</v>
      </c>
      <c r="L19945">
        <v>14</v>
      </c>
      <c r="M19945">
        <v>846</v>
      </c>
      <c r="N19945" t="s">
        <v>18</v>
      </c>
      <c r="O19945">
        <v>0</v>
      </c>
      <c r="P19945">
        <v>3509</v>
      </c>
    </row>
    <row r="19946" spans="1:16" x14ac:dyDescent="0.25">
      <c r="A19946" t="s">
        <v>29505</v>
      </c>
      <c r="B19946">
        <v>1461</v>
      </c>
      <c r="C19946" s="3" t="str">
        <f>HYPERLINK("http://www.uniprot.org/uniprot/K7LTI1","tr|K7LTI1|K7LTI1_SOYBN")</f>
        <v>tr|K7LTI1|K7LTI1_SOYBN</v>
      </c>
      <c r="D19946" t="s">
        <v>28</v>
      </c>
      <c r="E19946">
        <v>68.25</v>
      </c>
      <c r="F19946">
        <v>504</v>
      </c>
      <c r="G19946">
        <v>160</v>
      </c>
      <c r="H19946">
        <v>18</v>
      </c>
      <c r="I19946">
        <v>1</v>
      </c>
      <c r="J19946">
        <v>1458</v>
      </c>
      <c r="K19946">
        <v>1</v>
      </c>
      <c r="L19946">
        <v>1</v>
      </c>
      <c r="M19946">
        <v>492</v>
      </c>
      <c r="N19946" t="s">
        <v>18</v>
      </c>
      <c r="O19946" s="1">
        <v>4.3972700000000001E-180</v>
      </c>
      <c r="P19946">
        <v>1642</v>
      </c>
    </row>
    <row r="19947" spans="1:16" x14ac:dyDescent="0.25">
      <c r="A19947" t="s">
        <v>29506</v>
      </c>
      <c r="B19947">
        <v>687</v>
      </c>
      <c r="C19947" s="3" t="str">
        <f>HYPERLINK("http://www.uniprot.org/uniprot/A7UQU7","tr|A7UQU7|A7UQU7_MEDTR")</f>
        <v>tr|A7UQU7|A7UQU7_MEDTR</v>
      </c>
      <c r="D19947" t="s">
        <v>111</v>
      </c>
      <c r="E19947">
        <v>36.799999999999997</v>
      </c>
      <c r="F19947">
        <v>144</v>
      </c>
      <c r="G19947">
        <v>91</v>
      </c>
      <c r="H19947">
        <v>21</v>
      </c>
      <c r="I19947">
        <v>58</v>
      </c>
      <c r="J19947">
        <v>426</v>
      </c>
      <c r="K19947">
        <v>1</v>
      </c>
      <c r="L19947">
        <v>325</v>
      </c>
      <c r="M19947">
        <v>468</v>
      </c>
      <c r="N19947" t="s">
        <v>18</v>
      </c>
      <c r="O19947" s="1">
        <v>4.5066000000000003E-18</v>
      </c>
      <c r="P19947">
        <v>240</v>
      </c>
    </row>
    <row r="19948" spans="1:16" x14ac:dyDescent="0.25">
      <c r="A19948" t="s">
        <v>29507</v>
      </c>
      <c r="B19948">
        <v>2115</v>
      </c>
      <c r="C19948" s="3" t="str">
        <f>HYPERLINK("http://www.uniprot.org/uniprot/G7JE93","tr|G7JE93|G7JE93_MEDTR")</f>
        <v>tr|G7JE93|G7JE93_MEDTR</v>
      </c>
      <c r="D19948" t="s">
        <v>29508</v>
      </c>
      <c r="E19948">
        <v>86.13</v>
      </c>
      <c r="F19948">
        <v>339</v>
      </c>
      <c r="G19948">
        <v>47</v>
      </c>
      <c r="H19948">
        <v>1</v>
      </c>
      <c r="I19948">
        <v>1093</v>
      </c>
      <c r="J19948">
        <v>2106</v>
      </c>
      <c r="K19948">
        <v>1</v>
      </c>
      <c r="L19948">
        <v>15</v>
      </c>
      <c r="M19948">
        <v>351</v>
      </c>
      <c r="N19948" t="s">
        <v>18</v>
      </c>
      <c r="O19948" s="1">
        <v>4.9104599999999999E-173</v>
      </c>
      <c r="P19948">
        <v>1583</v>
      </c>
    </row>
    <row r="19949" spans="1:16" x14ac:dyDescent="0.25">
      <c r="A19949" t="s">
        <v>29509</v>
      </c>
      <c r="B19949">
        <v>1371</v>
      </c>
      <c r="C19949" s="3" t="str">
        <f>HYPERLINK("http://www.uniprot.org/uniprot/G7LDE8","tr|G7LDE8|G7LDE8_MEDTR")</f>
        <v>tr|G7LDE8|G7LDE8_MEDTR</v>
      </c>
      <c r="D19949" t="s">
        <v>29510</v>
      </c>
      <c r="E19949">
        <v>71.58</v>
      </c>
      <c r="F19949">
        <v>468</v>
      </c>
      <c r="G19949">
        <v>133</v>
      </c>
      <c r="H19949">
        <v>12</v>
      </c>
      <c r="I19949">
        <v>1</v>
      </c>
      <c r="J19949">
        <v>1368</v>
      </c>
      <c r="K19949">
        <v>1</v>
      </c>
      <c r="L19949">
        <v>1</v>
      </c>
      <c r="M19949">
        <v>465</v>
      </c>
      <c r="N19949" t="s">
        <v>18</v>
      </c>
      <c r="O19949">
        <v>0</v>
      </c>
      <c r="P19949">
        <v>1682</v>
      </c>
    </row>
    <row r="19950" spans="1:16" x14ac:dyDescent="0.25">
      <c r="A19950" t="s">
        <v>29511</v>
      </c>
      <c r="B19950">
        <v>1887</v>
      </c>
      <c r="C19950" s="3" t="str">
        <f>HYPERLINK("http://www.uniprot.org/uniprot/G7K6K6","tr|G7K6K6|G7K6K6_MEDTR")</f>
        <v>tr|G7K6K6|G7K6K6_MEDTR</v>
      </c>
      <c r="D19950" t="s">
        <v>29512</v>
      </c>
      <c r="E19950">
        <v>50</v>
      </c>
      <c r="F19950">
        <v>282</v>
      </c>
      <c r="G19950">
        <v>141</v>
      </c>
      <c r="H19950">
        <v>15</v>
      </c>
      <c r="I19950">
        <v>1054</v>
      </c>
      <c r="J19950">
        <v>1854</v>
      </c>
      <c r="K19950">
        <v>1</v>
      </c>
      <c r="L19950">
        <v>321</v>
      </c>
      <c r="M19950">
        <v>596</v>
      </c>
      <c r="N19950" t="s">
        <v>18</v>
      </c>
      <c r="O19950" s="1">
        <v>1.2398699999999999E-63</v>
      </c>
      <c r="P19950">
        <v>639</v>
      </c>
    </row>
    <row r="19951" spans="1:16" x14ac:dyDescent="0.25">
      <c r="A19951" t="s">
        <v>29513</v>
      </c>
      <c r="B19951">
        <v>2964</v>
      </c>
      <c r="C19951" s="3" t="str">
        <f>HYPERLINK("http://www.uniprot.org/uniprot/K7K152","tr|K7K152|K7K152_SOYBN")</f>
        <v>tr|K7K152|K7K152_SOYBN</v>
      </c>
      <c r="D19951" t="s">
        <v>28</v>
      </c>
      <c r="E19951">
        <v>62.85</v>
      </c>
      <c r="F19951">
        <v>891</v>
      </c>
      <c r="G19951">
        <v>331</v>
      </c>
      <c r="H19951">
        <v>38</v>
      </c>
      <c r="I19951">
        <v>397</v>
      </c>
      <c r="J19951">
        <v>2955</v>
      </c>
      <c r="K19951">
        <v>1</v>
      </c>
      <c r="L19951">
        <v>122</v>
      </c>
      <c r="M19951">
        <v>986</v>
      </c>
      <c r="N19951" t="s">
        <v>18</v>
      </c>
      <c r="O19951">
        <v>0</v>
      </c>
      <c r="P19951">
        <v>2695</v>
      </c>
    </row>
    <row r="19952" spans="1:16" x14ac:dyDescent="0.25">
      <c r="A19952" t="s">
        <v>29514</v>
      </c>
      <c r="B19952">
        <v>876</v>
      </c>
      <c r="C19952" s="3" t="str">
        <f>HYPERLINK("http://www.uniprot.org/uniprot/B7FHG7","tr|B7FHG7|B7FHG7_MEDTR")</f>
        <v>tr|B7FHG7|B7FHG7_MEDTR</v>
      </c>
      <c r="D19952" t="s">
        <v>22</v>
      </c>
      <c r="E19952">
        <v>51.09</v>
      </c>
      <c r="F19952">
        <v>274</v>
      </c>
      <c r="G19952">
        <v>134</v>
      </c>
      <c r="H19952">
        <v>7</v>
      </c>
      <c r="I19952">
        <v>73</v>
      </c>
      <c r="J19952">
        <v>873</v>
      </c>
      <c r="K19952">
        <v>1</v>
      </c>
      <c r="L19952">
        <v>25</v>
      </c>
      <c r="M19952">
        <v>279</v>
      </c>
      <c r="N19952" t="s">
        <v>18</v>
      </c>
      <c r="O19952" s="1">
        <v>2.2895199999999999E-59</v>
      </c>
      <c r="P19952">
        <v>598</v>
      </c>
    </row>
    <row r="19953" spans="1:16" x14ac:dyDescent="0.25">
      <c r="A19953" t="s">
        <v>29515</v>
      </c>
      <c r="B19953">
        <v>1251</v>
      </c>
      <c r="C19953" s="3" t="str">
        <f>HYPERLINK("http://www.uniprot.org/uniprot/G7KIT8","tr|G7KIT8|G7KIT8_MEDTR")</f>
        <v>tr|G7KIT8|G7KIT8_MEDTR</v>
      </c>
      <c r="D19953" t="s">
        <v>29516</v>
      </c>
      <c r="E19953">
        <v>81.569999999999993</v>
      </c>
      <c r="F19953">
        <v>445</v>
      </c>
      <c r="G19953">
        <v>82</v>
      </c>
      <c r="H19953">
        <v>29</v>
      </c>
      <c r="I19953">
        <v>1</v>
      </c>
      <c r="J19953">
        <v>1248</v>
      </c>
      <c r="K19953">
        <v>1</v>
      </c>
      <c r="L19953">
        <v>25</v>
      </c>
      <c r="M19953">
        <v>469</v>
      </c>
      <c r="N19953" t="s">
        <v>18</v>
      </c>
      <c r="O19953">
        <v>0</v>
      </c>
      <c r="P19953">
        <v>1892</v>
      </c>
    </row>
    <row r="19954" spans="1:16" x14ac:dyDescent="0.25">
      <c r="A19954" t="s">
        <v>29517</v>
      </c>
      <c r="B19954">
        <v>252</v>
      </c>
      <c r="C19954" s="3" t="str">
        <f>HYPERLINK("http://www.uniprot.org/uniprot/G7KVL6","tr|G7KVL6|G7KVL6_MEDTR")</f>
        <v>tr|G7KVL6|G7KVL6_MEDTR</v>
      </c>
      <c r="D19954" t="s">
        <v>460</v>
      </c>
      <c r="E19954">
        <v>45.07</v>
      </c>
      <c r="F19954">
        <v>71</v>
      </c>
      <c r="G19954">
        <v>39</v>
      </c>
      <c r="H19954">
        <v>1</v>
      </c>
      <c r="I19954">
        <v>1</v>
      </c>
      <c r="J19954">
        <v>210</v>
      </c>
      <c r="K19954">
        <v>1</v>
      </c>
      <c r="L19954">
        <v>67</v>
      </c>
      <c r="M19954">
        <v>137</v>
      </c>
      <c r="N19954" t="s">
        <v>18</v>
      </c>
      <c r="O19954" s="1">
        <v>3.9154600000000002E-10</v>
      </c>
      <c r="P19954">
        <v>169</v>
      </c>
    </row>
    <row r="19955" spans="1:16" x14ac:dyDescent="0.25">
      <c r="A19955" t="s">
        <v>29518</v>
      </c>
      <c r="B19955">
        <v>189</v>
      </c>
      <c r="C19955" s="3" t="str">
        <f>HYPERLINK("http://www.uniprot.org/uniprot/M5Y1S8","tr|M5Y1S8|M5Y1S8_PRUPE")</f>
        <v>tr|M5Y1S8|M5Y1S8_PRUPE</v>
      </c>
      <c r="D19955" t="s">
        <v>29519</v>
      </c>
      <c r="E19955">
        <v>82.14</v>
      </c>
      <c r="F19955">
        <v>56</v>
      </c>
      <c r="G19955">
        <v>10</v>
      </c>
      <c r="H19955">
        <v>0</v>
      </c>
      <c r="I19955">
        <v>1</v>
      </c>
      <c r="J19955">
        <v>168</v>
      </c>
      <c r="K19955">
        <v>1</v>
      </c>
      <c r="L19955">
        <v>47</v>
      </c>
      <c r="M19955">
        <v>102</v>
      </c>
      <c r="N19955" t="s">
        <v>18</v>
      </c>
      <c r="O19955" s="1">
        <v>5.1040699999999997E-18</v>
      </c>
      <c r="P19955">
        <v>237</v>
      </c>
    </row>
    <row r="19956" spans="1:16" x14ac:dyDescent="0.25">
      <c r="A19956" t="s">
        <v>29520</v>
      </c>
      <c r="B19956">
        <v>702</v>
      </c>
      <c r="C19956" s="3" t="str">
        <f>HYPERLINK("http://www.uniprot.org/uniprot/G7JIX6","tr|G7JIX6|G7JIX6_MEDTR")</f>
        <v>tr|G7JIX6|G7JIX6_MEDTR</v>
      </c>
      <c r="D19956" t="s">
        <v>29521</v>
      </c>
      <c r="E19956">
        <v>66.27</v>
      </c>
      <c r="F19956">
        <v>169</v>
      </c>
      <c r="G19956">
        <v>57</v>
      </c>
      <c r="H19956">
        <v>3</v>
      </c>
      <c r="I19956">
        <v>1</v>
      </c>
      <c r="J19956">
        <v>498</v>
      </c>
      <c r="K19956">
        <v>1</v>
      </c>
      <c r="L19956">
        <v>1</v>
      </c>
      <c r="M19956">
        <v>169</v>
      </c>
      <c r="N19956" t="s">
        <v>18</v>
      </c>
      <c r="O19956" s="1">
        <v>6.3627E-55</v>
      </c>
      <c r="P19956">
        <v>558</v>
      </c>
    </row>
    <row r="19957" spans="1:16" x14ac:dyDescent="0.25">
      <c r="A19957" t="s">
        <v>29522</v>
      </c>
      <c r="B19957">
        <v>399</v>
      </c>
      <c r="C19957" s="3" t="str">
        <f>HYPERLINK("http://www.uniprot.org/uniprot/G7IRR9","tr|G7IRR9|G7IRR9_MEDTR")</f>
        <v>tr|G7IRR9|G7IRR9_MEDTR</v>
      </c>
      <c r="D19957" t="s">
        <v>29523</v>
      </c>
      <c r="E19957">
        <v>78.510000000000005</v>
      </c>
      <c r="F19957">
        <v>135</v>
      </c>
      <c r="G19957">
        <v>29</v>
      </c>
      <c r="H19957">
        <v>6</v>
      </c>
      <c r="I19957">
        <v>1</v>
      </c>
      <c r="J19957">
        <v>387</v>
      </c>
      <c r="K19957">
        <v>1</v>
      </c>
      <c r="L19957">
        <v>1</v>
      </c>
      <c r="M19957">
        <v>135</v>
      </c>
      <c r="N19957" t="s">
        <v>18</v>
      </c>
      <c r="O19957" s="1">
        <v>4.5937199999999998E-51</v>
      </c>
      <c r="P19957">
        <v>522</v>
      </c>
    </row>
    <row r="19958" spans="1:16" x14ac:dyDescent="0.25">
      <c r="A19958" t="s">
        <v>29524</v>
      </c>
      <c r="B19958">
        <v>1434</v>
      </c>
      <c r="C19958" s="3" t="str">
        <f>HYPERLINK("http://www.uniprot.org/uniprot/I1JGF8","tr|I1JGF8|I1JGF8_SOYBN")</f>
        <v>tr|I1JGF8|I1JGF8_SOYBN</v>
      </c>
      <c r="D19958" t="s">
        <v>28</v>
      </c>
      <c r="E19958">
        <v>40.82</v>
      </c>
      <c r="F19958">
        <v>414</v>
      </c>
      <c r="G19958">
        <v>245</v>
      </c>
      <c r="H19958">
        <v>6</v>
      </c>
      <c r="I19958">
        <v>4</v>
      </c>
      <c r="J19958">
        <v>1227</v>
      </c>
      <c r="K19958">
        <v>1</v>
      </c>
      <c r="L19958">
        <v>95</v>
      </c>
      <c r="M19958">
        <v>495</v>
      </c>
      <c r="N19958" t="s">
        <v>18</v>
      </c>
      <c r="O19958" s="1">
        <v>4.7235200000000002E-70</v>
      </c>
      <c r="P19958">
        <v>693</v>
      </c>
    </row>
    <row r="19959" spans="1:16" x14ac:dyDescent="0.25">
      <c r="A19959" t="s">
        <v>29525</v>
      </c>
      <c r="B19959">
        <v>579</v>
      </c>
      <c r="C19959" s="3" t="str">
        <f>HYPERLINK("http://www.uniprot.org/uniprot/K7K780","tr|K7K780|K7K780_SOYBN")</f>
        <v>tr|K7K780|K7K780_SOYBN</v>
      </c>
      <c r="D19959" t="s">
        <v>28</v>
      </c>
      <c r="E19959">
        <v>69.69</v>
      </c>
      <c r="F19959">
        <v>165</v>
      </c>
      <c r="G19959">
        <v>50</v>
      </c>
      <c r="H19959">
        <v>0</v>
      </c>
      <c r="I19959">
        <v>82</v>
      </c>
      <c r="J19959">
        <v>576</v>
      </c>
      <c r="K19959">
        <v>1</v>
      </c>
      <c r="L19959">
        <v>1023</v>
      </c>
      <c r="M19959">
        <v>1184</v>
      </c>
      <c r="N19959" t="s">
        <v>18</v>
      </c>
      <c r="O19959" s="1">
        <v>2.5394E-54</v>
      </c>
      <c r="P19959">
        <v>551</v>
      </c>
    </row>
    <row r="19960" spans="1:16" x14ac:dyDescent="0.25">
      <c r="A19960" t="s">
        <v>29526</v>
      </c>
      <c r="B19960">
        <v>561</v>
      </c>
      <c r="C19960" s="3" t="str">
        <f>HYPERLINK("http://www.uniprot.org/uniprot/C6SZI3","tr|C6SZI3|C6SZI3_SOYBN")</f>
        <v>tr|C6SZI3|C6SZI3_SOYBN</v>
      </c>
      <c r="D19960" t="s">
        <v>210</v>
      </c>
      <c r="E19960">
        <v>83.69</v>
      </c>
      <c r="F19960">
        <v>184</v>
      </c>
      <c r="G19960">
        <v>30</v>
      </c>
      <c r="H19960">
        <v>0</v>
      </c>
      <c r="I19960">
        <v>1</v>
      </c>
      <c r="J19960">
        <v>552</v>
      </c>
      <c r="K19960">
        <v>1</v>
      </c>
      <c r="L19960">
        <v>1</v>
      </c>
      <c r="M19960">
        <v>183</v>
      </c>
      <c r="N19960" t="s">
        <v>18</v>
      </c>
      <c r="O19960" s="1">
        <v>4.6840000000000001E-84</v>
      </c>
      <c r="P19960">
        <v>807</v>
      </c>
    </row>
    <row r="19961" spans="1:16" x14ac:dyDescent="0.25">
      <c r="A19961" t="s">
        <v>29527</v>
      </c>
      <c r="B19961">
        <v>1182</v>
      </c>
      <c r="C19961" s="3" t="str">
        <f>HYPERLINK("http://www.uniprot.org/uniprot/G7KZR9","tr|G7KZR9|G7KZR9_MEDTR")</f>
        <v>tr|G7KZR9|G7KZR9_MEDTR</v>
      </c>
      <c r="D19961" t="s">
        <v>29528</v>
      </c>
      <c r="E19961">
        <v>88.52</v>
      </c>
      <c r="F19961">
        <v>392</v>
      </c>
      <c r="G19961">
        <v>45</v>
      </c>
      <c r="H19961">
        <v>0</v>
      </c>
      <c r="I19961">
        <v>1</v>
      </c>
      <c r="J19961">
        <v>1176</v>
      </c>
      <c r="K19961">
        <v>1</v>
      </c>
      <c r="L19961">
        <v>1</v>
      </c>
      <c r="M19961">
        <v>392</v>
      </c>
      <c r="N19961" t="s">
        <v>18</v>
      </c>
      <c r="O19961">
        <v>0</v>
      </c>
      <c r="P19961">
        <v>1875</v>
      </c>
    </row>
    <row r="19962" spans="1:16" x14ac:dyDescent="0.25">
      <c r="A19962" t="s">
        <v>29529</v>
      </c>
      <c r="B19962">
        <v>501</v>
      </c>
      <c r="C19962" s="3" t="str">
        <f>HYPERLINK("http://www.uniprot.org/uniprot/G7KEA7","tr|G7KEA7|G7KEA7_MEDTR")</f>
        <v>tr|G7KEA7|G7KEA7_MEDTR</v>
      </c>
      <c r="D19962" t="s">
        <v>7670</v>
      </c>
      <c r="E19962">
        <v>43.08</v>
      </c>
      <c r="F19962">
        <v>123</v>
      </c>
      <c r="G19962">
        <v>70</v>
      </c>
      <c r="H19962">
        <v>2</v>
      </c>
      <c r="I19962">
        <v>106</v>
      </c>
      <c r="J19962">
        <v>468</v>
      </c>
      <c r="K19962">
        <v>1</v>
      </c>
      <c r="L19962">
        <v>217</v>
      </c>
      <c r="M19962">
        <v>336</v>
      </c>
      <c r="N19962" t="s">
        <v>18</v>
      </c>
      <c r="O19962" s="1">
        <v>5.4203100000000002E-20</v>
      </c>
      <c r="P19962">
        <v>254</v>
      </c>
    </row>
    <row r="19963" spans="1:16" x14ac:dyDescent="0.25">
      <c r="A19963" t="s">
        <v>29530</v>
      </c>
      <c r="B19963">
        <v>732</v>
      </c>
      <c r="C19963" s="3" t="str">
        <f>HYPERLINK("http://www.uniprot.org/uniprot/Q2HU08","tr|Q2HU08|Q2HU08_MEDTR")</f>
        <v>tr|Q2HU08|Q2HU08_MEDTR</v>
      </c>
      <c r="D19963" t="s">
        <v>3163</v>
      </c>
      <c r="E19963">
        <v>57.96</v>
      </c>
      <c r="F19963">
        <v>226</v>
      </c>
      <c r="G19963">
        <v>95</v>
      </c>
      <c r="H19963">
        <v>0</v>
      </c>
      <c r="I19963">
        <v>49</v>
      </c>
      <c r="J19963">
        <v>726</v>
      </c>
      <c r="K19963">
        <v>1</v>
      </c>
      <c r="L19963">
        <v>383</v>
      </c>
      <c r="M19963">
        <v>608</v>
      </c>
      <c r="N19963" t="s">
        <v>18</v>
      </c>
      <c r="O19963" s="1">
        <v>2.4509099999999999E-76</v>
      </c>
      <c r="P19963">
        <v>743</v>
      </c>
    </row>
    <row r="19964" spans="1:16" x14ac:dyDescent="0.25">
      <c r="A19964" t="s">
        <v>29531</v>
      </c>
      <c r="B19964">
        <v>1947</v>
      </c>
      <c r="C19964" s="3" t="str">
        <f>HYPERLINK("http://www.uniprot.org/uniprot/G7IBA6","tr|G7IBA6|G7IBA6_MEDTR")</f>
        <v>tr|G7IBA6|G7IBA6_MEDTR</v>
      </c>
      <c r="D19964" t="s">
        <v>29532</v>
      </c>
      <c r="E19964">
        <v>70.900000000000006</v>
      </c>
      <c r="F19964">
        <v>543</v>
      </c>
      <c r="G19964">
        <v>158</v>
      </c>
      <c r="H19964">
        <v>5</v>
      </c>
      <c r="I19964">
        <v>1</v>
      </c>
      <c r="J19964">
        <v>1614</v>
      </c>
      <c r="K19964">
        <v>1</v>
      </c>
      <c r="L19964">
        <v>1</v>
      </c>
      <c r="M19964">
        <v>531</v>
      </c>
      <c r="N19964" t="s">
        <v>18</v>
      </c>
      <c r="O19964">
        <v>0</v>
      </c>
      <c r="P19964">
        <v>1891</v>
      </c>
    </row>
    <row r="19965" spans="1:16" x14ac:dyDescent="0.25">
      <c r="A19965" t="s">
        <v>29533</v>
      </c>
      <c r="B19965">
        <v>2628</v>
      </c>
      <c r="C19965" s="3" t="str">
        <f>HYPERLINK("http://www.uniprot.org/uniprot/G7J8C0","tr|G7J8C0|G7J8C0_MEDTR")</f>
        <v>tr|G7J8C0|G7J8C0_MEDTR</v>
      </c>
      <c r="D19965" t="s">
        <v>29534</v>
      </c>
      <c r="E19965">
        <v>91.32</v>
      </c>
      <c r="F19965">
        <v>876</v>
      </c>
      <c r="G19965">
        <v>76</v>
      </c>
      <c r="H19965">
        <v>1</v>
      </c>
      <c r="I19965">
        <v>1</v>
      </c>
      <c r="J19965">
        <v>2625</v>
      </c>
      <c r="K19965">
        <v>1</v>
      </c>
      <c r="L19965">
        <v>1</v>
      </c>
      <c r="M19965">
        <v>876</v>
      </c>
      <c r="N19965" t="s">
        <v>18</v>
      </c>
      <c r="O19965">
        <v>0</v>
      </c>
      <c r="P19965">
        <v>4166</v>
      </c>
    </row>
    <row r="19966" spans="1:16" x14ac:dyDescent="0.25">
      <c r="A19966" t="s">
        <v>29535</v>
      </c>
      <c r="B19966">
        <v>2793</v>
      </c>
      <c r="C19966" s="3" t="str">
        <f>HYPERLINK("http://www.uniprot.org/uniprot/K7KJ03","tr|K7KJ03|K7KJ03_SOYBN")</f>
        <v>tr|K7KJ03|K7KJ03_SOYBN</v>
      </c>
      <c r="D19966" t="s">
        <v>28</v>
      </c>
      <c r="E19966">
        <v>78.86</v>
      </c>
      <c r="F19966">
        <v>932</v>
      </c>
      <c r="G19966">
        <v>197</v>
      </c>
      <c r="H19966">
        <v>4</v>
      </c>
      <c r="I19966">
        <v>7</v>
      </c>
      <c r="J19966">
        <v>2790</v>
      </c>
      <c r="K19966">
        <v>1</v>
      </c>
      <c r="L19966">
        <v>40</v>
      </c>
      <c r="M19966">
        <v>966</v>
      </c>
      <c r="N19966" t="s">
        <v>18</v>
      </c>
      <c r="O19966">
        <v>0</v>
      </c>
      <c r="P19966">
        <v>3718</v>
      </c>
    </row>
    <row r="19967" spans="1:16" x14ac:dyDescent="0.25">
      <c r="A19967" t="s">
        <v>29536</v>
      </c>
      <c r="B19967">
        <v>759</v>
      </c>
      <c r="C19967" s="3" t="str">
        <f>HYPERLINK("http://www.uniprot.org/uniprot/I1JZ73","tr|I1JZ73|I1JZ73_SOYBN")</f>
        <v>tr|I1JZ73|I1JZ73_SOYBN</v>
      </c>
      <c r="D19967" t="s">
        <v>28</v>
      </c>
      <c r="E19967">
        <v>90.26</v>
      </c>
      <c r="F19967">
        <v>226</v>
      </c>
      <c r="G19967">
        <v>22</v>
      </c>
      <c r="H19967">
        <v>0</v>
      </c>
      <c r="I19967">
        <v>58</v>
      </c>
      <c r="J19967">
        <v>735</v>
      </c>
      <c r="K19967">
        <v>1</v>
      </c>
      <c r="L19967">
        <v>23</v>
      </c>
      <c r="M19967">
        <v>248</v>
      </c>
      <c r="N19967" t="s">
        <v>18</v>
      </c>
      <c r="O19967" s="1">
        <v>8.4810499999999993E-115</v>
      </c>
      <c r="P19967">
        <v>1075</v>
      </c>
    </row>
    <row r="19968" spans="1:16" x14ac:dyDescent="0.25">
      <c r="A19968" t="s">
        <v>29537</v>
      </c>
      <c r="B19968">
        <v>837</v>
      </c>
      <c r="C19968" s="3" t="str">
        <f>HYPERLINK("http://www.uniprot.org/uniprot/G8A1U7","tr|G8A1U7|G8A1U7_MEDTR")</f>
        <v>tr|G8A1U7|G8A1U7_MEDTR</v>
      </c>
      <c r="D19968" t="s">
        <v>29538</v>
      </c>
      <c r="E19968">
        <v>84.04</v>
      </c>
      <c r="F19968">
        <v>282</v>
      </c>
      <c r="G19968">
        <v>45</v>
      </c>
      <c r="H19968">
        <v>4</v>
      </c>
      <c r="I19968">
        <v>1</v>
      </c>
      <c r="J19968">
        <v>834</v>
      </c>
      <c r="K19968">
        <v>1</v>
      </c>
      <c r="L19968">
        <v>57</v>
      </c>
      <c r="M19968">
        <v>334</v>
      </c>
      <c r="N19968" t="s">
        <v>18</v>
      </c>
      <c r="O19968" s="1">
        <v>1.17397E-134</v>
      </c>
      <c r="P19968">
        <v>1247</v>
      </c>
    </row>
    <row r="19969" spans="1:16" x14ac:dyDescent="0.25">
      <c r="A19969" t="s">
        <v>29539</v>
      </c>
      <c r="B19969">
        <v>384</v>
      </c>
      <c r="C19969" s="3" t="str">
        <f>HYPERLINK("http://www.uniprot.org/uniprot/G7L841","tr|G7L841|G7L841_MEDTR")</f>
        <v>tr|G7L841|G7L841_MEDTR</v>
      </c>
      <c r="D19969" t="s">
        <v>29540</v>
      </c>
      <c r="E19969">
        <v>89.81</v>
      </c>
      <c r="F19969">
        <v>108</v>
      </c>
      <c r="G19969">
        <v>11</v>
      </c>
      <c r="H19969">
        <v>0</v>
      </c>
      <c r="I19969">
        <v>58</v>
      </c>
      <c r="J19969">
        <v>381</v>
      </c>
      <c r="K19969">
        <v>1</v>
      </c>
      <c r="L19969">
        <v>20</v>
      </c>
      <c r="M19969">
        <v>127</v>
      </c>
      <c r="N19969" t="s">
        <v>18</v>
      </c>
      <c r="O19969" s="1">
        <v>9.4807299999999998E-49</v>
      </c>
      <c r="P19969">
        <v>502</v>
      </c>
    </row>
    <row r="19970" spans="1:16" x14ac:dyDescent="0.25">
      <c r="A19970" t="s">
        <v>29541</v>
      </c>
      <c r="B19970">
        <v>2265</v>
      </c>
      <c r="C19970" s="3" t="str">
        <f>HYPERLINK("http://www.uniprot.org/uniprot/A5BE46","tr|A5BE46|A5BE46_VITVI")</f>
        <v>tr|A5BE46|A5BE46_VITVI</v>
      </c>
      <c r="D19970" t="s">
        <v>462</v>
      </c>
      <c r="E19970">
        <v>79.73</v>
      </c>
      <c r="F19970">
        <v>760</v>
      </c>
      <c r="G19970">
        <v>154</v>
      </c>
      <c r="H19970">
        <v>7</v>
      </c>
      <c r="I19970">
        <v>1</v>
      </c>
      <c r="J19970">
        <v>2259</v>
      </c>
      <c r="K19970">
        <v>1</v>
      </c>
      <c r="L19970">
        <v>594</v>
      </c>
      <c r="M19970">
        <v>1353</v>
      </c>
      <c r="N19970" t="s">
        <v>18</v>
      </c>
      <c r="O19970">
        <v>0</v>
      </c>
      <c r="P19970">
        <v>3239</v>
      </c>
    </row>
    <row r="19971" spans="1:16" x14ac:dyDescent="0.25">
      <c r="A19971" t="s">
        <v>29542</v>
      </c>
      <c r="B19971">
        <v>3135</v>
      </c>
      <c r="C19971" s="3" t="str">
        <f>HYPERLINK("http://www.uniprot.org/uniprot/G7JE96","tr|G7JE96|G7JE96_MEDTR")</f>
        <v>tr|G7JE96|G7JE96_MEDTR</v>
      </c>
      <c r="D19971" t="s">
        <v>29543</v>
      </c>
      <c r="E19971">
        <v>83.49</v>
      </c>
      <c r="F19971">
        <v>1048</v>
      </c>
      <c r="G19971">
        <v>173</v>
      </c>
      <c r="H19971">
        <v>4</v>
      </c>
      <c r="I19971">
        <v>1</v>
      </c>
      <c r="J19971">
        <v>3132</v>
      </c>
      <c r="K19971">
        <v>1</v>
      </c>
      <c r="L19971">
        <v>1</v>
      </c>
      <c r="M19971">
        <v>1025</v>
      </c>
      <c r="N19971" t="s">
        <v>18</v>
      </c>
      <c r="O19971">
        <v>0</v>
      </c>
      <c r="P19971">
        <v>4402</v>
      </c>
    </row>
    <row r="19972" spans="1:16" x14ac:dyDescent="0.25">
      <c r="A19972" t="s">
        <v>29544</v>
      </c>
      <c r="B19972">
        <v>411</v>
      </c>
      <c r="C19972" s="3" t="str">
        <f>HYPERLINK("http://www.uniprot.org/uniprot/I3SAR1","tr|I3SAR1|I3SAR1_LOTJA")</f>
        <v>tr|I3SAR1|I3SAR1_LOTJA</v>
      </c>
      <c r="D19972" t="s">
        <v>93</v>
      </c>
      <c r="E19972">
        <v>82.01</v>
      </c>
      <c r="F19972">
        <v>139</v>
      </c>
      <c r="G19972">
        <v>25</v>
      </c>
      <c r="H19972">
        <v>3</v>
      </c>
      <c r="I19972">
        <v>1</v>
      </c>
      <c r="J19972">
        <v>408</v>
      </c>
      <c r="K19972">
        <v>1</v>
      </c>
      <c r="L19972">
        <v>1</v>
      </c>
      <c r="M19972">
        <v>138</v>
      </c>
      <c r="N19972" t="s">
        <v>18</v>
      </c>
      <c r="O19972" s="1">
        <v>3.5657600000000002E-56</v>
      </c>
      <c r="P19972">
        <v>566</v>
      </c>
    </row>
    <row r="19973" spans="1:16" x14ac:dyDescent="0.25">
      <c r="A19973" t="s">
        <v>29545</v>
      </c>
      <c r="B19973">
        <v>1653</v>
      </c>
      <c r="C19973" s="3" t="str">
        <f>HYPERLINK("http://www.uniprot.org/uniprot/Q2MJ07","tr|Q2MJ07|Q2MJ07_MEDTR")</f>
        <v>tr|Q2MJ07|Q2MJ07_MEDTR</v>
      </c>
      <c r="D19973" t="s">
        <v>29546</v>
      </c>
      <c r="E19973">
        <v>84.9</v>
      </c>
      <c r="F19973">
        <v>550</v>
      </c>
      <c r="G19973">
        <v>83</v>
      </c>
      <c r="H19973">
        <v>0</v>
      </c>
      <c r="I19973">
        <v>1</v>
      </c>
      <c r="J19973">
        <v>1650</v>
      </c>
      <c r="K19973">
        <v>1</v>
      </c>
      <c r="L19973">
        <v>1</v>
      </c>
      <c r="M19973">
        <v>546</v>
      </c>
      <c r="N19973" t="s">
        <v>18</v>
      </c>
      <c r="O19973">
        <v>0</v>
      </c>
      <c r="P19973">
        <v>2413</v>
      </c>
    </row>
    <row r="19974" spans="1:16" x14ac:dyDescent="0.25">
      <c r="A19974" t="s">
        <v>29547</v>
      </c>
      <c r="B19974">
        <v>636</v>
      </c>
      <c r="C19974" s="3" t="str">
        <f>HYPERLINK("http://www.uniprot.org/uniprot/G7K5B9","tr|G7K5B9|G7K5B9_MEDTR")</f>
        <v>tr|G7K5B9|G7K5B9_MEDTR</v>
      </c>
      <c r="D19974" t="s">
        <v>29548</v>
      </c>
      <c r="E19974">
        <v>91.94</v>
      </c>
      <c r="F19974">
        <v>211</v>
      </c>
      <c r="G19974">
        <v>17</v>
      </c>
      <c r="H19974">
        <v>0</v>
      </c>
      <c r="I19974">
        <v>1</v>
      </c>
      <c r="J19974">
        <v>633</v>
      </c>
      <c r="K19974">
        <v>1</v>
      </c>
      <c r="L19974">
        <v>1</v>
      </c>
      <c r="M19974">
        <v>211</v>
      </c>
      <c r="N19974" t="s">
        <v>18</v>
      </c>
      <c r="O19974" s="1">
        <v>7.9337399999999999E-109</v>
      </c>
      <c r="P19974">
        <v>1022</v>
      </c>
    </row>
    <row r="19975" spans="1:16" x14ac:dyDescent="0.25">
      <c r="A19975" t="s">
        <v>29549</v>
      </c>
      <c r="B19975">
        <v>1092</v>
      </c>
      <c r="C19975" s="3" t="str">
        <f>HYPERLINK("http://www.uniprot.org/uniprot/I1JGF8","tr|I1JGF8|I1JGF8_SOYBN")</f>
        <v>tr|I1JGF8|I1JGF8_SOYBN</v>
      </c>
      <c r="D19975" t="s">
        <v>28</v>
      </c>
      <c r="E19975">
        <v>37.71</v>
      </c>
      <c r="F19975">
        <v>175</v>
      </c>
      <c r="G19975">
        <v>109</v>
      </c>
      <c r="H19975">
        <v>7</v>
      </c>
      <c r="I19975">
        <v>385</v>
      </c>
      <c r="J19975">
        <v>888</v>
      </c>
      <c r="K19975">
        <v>1</v>
      </c>
      <c r="L19975">
        <v>327</v>
      </c>
      <c r="M19975">
        <v>495</v>
      </c>
      <c r="N19975" t="s">
        <v>18</v>
      </c>
      <c r="O19975" s="1">
        <v>1.07368E-17</v>
      </c>
      <c r="P19975">
        <v>240</v>
      </c>
    </row>
    <row r="19976" spans="1:16" x14ac:dyDescent="0.25">
      <c r="A19976" t="s">
        <v>29550</v>
      </c>
      <c r="B19976">
        <v>615</v>
      </c>
      <c r="C19976" s="3" t="str">
        <f>HYPERLINK("http://www.uniprot.org/uniprot/K4BQT5","tr|K4BQT5|K4BQT5_SOLLC")</f>
        <v>tr|K4BQT5|K4BQT5_SOLLC</v>
      </c>
      <c r="D19976" t="s">
        <v>863</v>
      </c>
      <c r="E19976">
        <v>49.17</v>
      </c>
      <c r="F19976">
        <v>181</v>
      </c>
      <c r="G19976">
        <v>92</v>
      </c>
      <c r="H19976">
        <v>10</v>
      </c>
      <c r="I19976">
        <v>79</v>
      </c>
      <c r="J19976">
        <v>591</v>
      </c>
      <c r="K19976">
        <v>1</v>
      </c>
      <c r="L19976">
        <v>57</v>
      </c>
      <c r="M19976">
        <v>220</v>
      </c>
      <c r="N19976" t="s">
        <v>18</v>
      </c>
      <c r="O19976" s="1">
        <v>3.0772100000000002E-35</v>
      </c>
      <c r="P19976">
        <v>387</v>
      </c>
    </row>
    <row r="19977" spans="1:16" x14ac:dyDescent="0.25">
      <c r="A19977" t="s">
        <v>29551</v>
      </c>
      <c r="B19977">
        <v>756</v>
      </c>
      <c r="C19977" s="3" t="str">
        <f>HYPERLINK("http://www.uniprot.org/uniprot/I3SI20","tr|I3SI20|I3SI20_MEDTR")</f>
        <v>tr|I3SI20|I3SI20_MEDTR</v>
      </c>
      <c r="D19977" t="s">
        <v>22</v>
      </c>
      <c r="E19977">
        <v>63.44</v>
      </c>
      <c r="F19977">
        <v>238</v>
      </c>
      <c r="G19977">
        <v>87</v>
      </c>
      <c r="H19977">
        <v>4</v>
      </c>
      <c r="I19977">
        <v>46</v>
      </c>
      <c r="J19977">
        <v>747</v>
      </c>
      <c r="K19977">
        <v>1</v>
      </c>
      <c r="L19977">
        <v>17</v>
      </c>
      <c r="M19977">
        <v>240</v>
      </c>
      <c r="N19977" t="s">
        <v>18</v>
      </c>
      <c r="O19977" s="1">
        <v>2.4796399999999997E-66</v>
      </c>
      <c r="P19977">
        <v>657</v>
      </c>
    </row>
    <row r="19978" spans="1:16" x14ac:dyDescent="0.25">
      <c r="A19978" t="s">
        <v>29552</v>
      </c>
      <c r="B19978">
        <v>1692</v>
      </c>
      <c r="C19978" s="3" t="str">
        <f>HYPERLINK("http://www.uniprot.org/uniprot/G7I2H0","tr|G7I2H0|G7I2H0_MEDTR")</f>
        <v>tr|G7I2H0|G7I2H0_MEDTR</v>
      </c>
      <c r="D19978" t="s">
        <v>144</v>
      </c>
      <c r="E19978">
        <v>32.96</v>
      </c>
      <c r="F19978">
        <v>273</v>
      </c>
      <c r="G19978">
        <v>183</v>
      </c>
      <c r="H19978">
        <v>1</v>
      </c>
      <c r="I19978">
        <v>805</v>
      </c>
      <c r="J19978">
        <v>1620</v>
      </c>
      <c r="K19978">
        <v>1</v>
      </c>
      <c r="L19978">
        <v>27</v>
      </c>
      <c r="M19978">
        <v>253</v>
      </c>
      <c r="N19978" t="s">
        <v>18</v>
      </c>
      <c r="O19978" s="1">
        <v>1.47323E-28</v>
      </c>
      <c r="P19978">
        <v>336</v>
      </c>
    </row>
    <row r="19979" spans="1:16" x14ac:dyDescent="0.25">
      <c r="A19979" t="s">
        <v>29553</v>
      </c>
      <c r="B19979">
        <v>657</v>
      </c>
      <c r="C19979" s="3" t="str">
        <f>HYPERLINK("http://www.uniprot.org/uniprot/A5AEG4","tr|A5AEG4|A5AEG4_VITVI")</f>
        <v>tr|A5AEG4|A5AEG4_VITVI</v>
      </c>
      <c r="D19979" t="s">
        <v>2698</v>
      </c>
      <c r="E19979">
        <v>72.760000000000005</v>
      </c>
      <c r="F19979">
        <v>213</v>
      </c>
      <c r="G19979">
        <v>58</v>
      </c>
      <c r="H19979">
        <v>0</v>
      </c>
      <c r="I19979">
        <v>1</v>
      </c>
      <c r="J19979">
        <v>639</v>
      </c>
      <c r="K19979">
        <v>1</v>
      </c>
      <c r="L19979">
        <v>120</v>
      </c>
      <c r="M19979">
        <v>332</v>
      </c>
      <c r="N19979" t="s">
        <v>18</v>
      </c>
      <c r="O19979" s="1">
        <v>9.1857099999999991E-87</v>
      </c>
      <c r="P19979">
        <v>832</v>
      </c>
    </row>
    <row r="19980" spans="1:16" x14ac:dyDescent="0.25">
      <c r="A19980" t="s">
        <v>29554</v>
      </c>
      <c r="B19980">
        <v>1041</v>
      </c>
      <c r="C19980" s="3" t="str">
        <f>HYPERLINK("http://www.uniprot.org/uniprot/G7JIX7","tr|G7JIX7|G7JIX7_MEDTR")</f>
        <v>tr|G7JIX7|G7JIX7_MEDTR</v>
      </c>
      <c r="D19980" t="s">
        <v>29555</v>
      </c>
      <c r="E19980">
        <v>67.67</v>
      </c>
      <c r="F19980">
        <v>365</v>
      </c>
      <c r="G19980">
        <v>118</v>
      </c>
      <c r="H19980">
        <v>46</v>
      </c>
      <c r="I19980">
        <v>1</v>
      </c>
      <c r="J19980">
        <v>957</v>
      </c>
      <c r="K19980">
        <v>1</v>
      </c>
      <c r="L19980">
        <v>1</v>
      </c>
      <c r="M19980">
        <v>362</v>
      </c>
      <c r="N19980" t="s">
        <v>18</v>
      </c>
      <c r="O19980" s="1">
        <v>3.93151E-131</v>
      </c>
      <c r="P19980">
        <v>1218</v>
      </c>
    </row>
    <row r="19981" spans="1:16" x14ac:dyDescent="0.25">
      <c r="A19981" t="s">
        <v>29556</v>
      </c>
      <c r="B19981">
        <v>864</v>
      </c>
      <c r="C19981" s="3" t="str">
        <f>HYPERLINK("http://www.uniprot.org/uniprot/G7IRS0","tr|G7IRS0|G7IRS0_MEDTR")</f>
        <v>tr|G7IRS0|G7IRS0_MEDTR</v>
      </c>
      <c r="D19981" t="s">
        <v>29557</v>
      </c>
      <c r="E19981">
        <v>93</v>
      </c>
      <c r="F19981">
        <v>286</v>
      </c>
      <c r="G19981">
        <v>20</v>
      </c>
      <c r="H19981">
        <v>0</v>
      </c>
      <c r="I19981">
        <v>1</v>
      </c>
      <c r="J19981">
        <v>858</v>
      </c>
      <c r="K19981">
        <v>1</v>
      </c>
      <c r="L19981">
        <v>1</v>
      </c>
      <c r="M19981">
        <v>286</v>
      </c>
      <c r="N19981" t="s">
        <v>18</v>
      </c>
      <c r="O19981" s="1">
        <v>5.3362700000000003E-154</v>
      </c>
      <c r="P19981">
        <v>1414</v>
      </c>
    </row>
    <row r="19982" spans="1:16" x14ac:dyDescent="0.25">
      <c r="A19982" t="s">
        <v>29558</v>
      </c>
      <c r="B19982">
        <v>759</v>
      </c>
      <c r="C19982" s="3" t="str">
        <f>HYPERLINK("http://www.uniprot.org/uniprot/Q2HSC7","tr|Q2HSC7|Q2HSC7_MEDTR")</f>
        <v>tr|Q2HSC7|Q2HSC7_MEDTR</v>
      </c>
      <c r="D19982" t="s">
        <v>29559</v>
      </c>
      <c r="E19982">
        <v>53.81</v>
      </c>
      <c r="F19982">
        <v>262</v>
      </c>
      <c r="G19982">
        <v>121</v>
      </c>
      <c r="H19982">
        <v>10</v>
      </c>
      <c r="I19982">
        <v>1</v>
      </c>
      <c r="J19982">
        <v>756</v>
      </c>
      <c r="K19982">
        <v>1</v>
      </c>
      <c r="L19982">
        <v>1</v>
      </c>
      <c r="M19982">
        <v>224</v>
      </c>
      <c r="N19982" t="s">
        <v>18</v>
      </c>
      <c r="O19982" s="1">
        <v>5.6002000000000004E-50</v>
      </c>
      <c r="P19982">
        <v>516</v>
      </c>
    </row>
    <row r="19983" spans="1:16" x14ac:dyDescent="0.25">
      <c r="A19983" t="s">
        <v>29560</v>
      </c>
      <c r="B19983">
        <v>3168</v>
      </c>
      <c r="C19983" s="3" t="str">
        <f>HYPERLINK("http://www.uniprot.org/uniprot/I1K1M8","tr|I1K1M8|I1K1M8_SOYBN")</f>
        <v>tr|I1K1M8|I1K1M8_SOYBN</v>
      </c>
      <c r="D19983" t="s">
        <v>71</v>
      </c>
      <c r="E19983">
        <v>75.88</v>
      </c>
      <c r="F19983">
        <v>1041</v>
      </c>
      <c r="G19983">
        <v>251</v>
      </c>
      <c r="H19983">
        <v>23</v>
      </c>
      <c r="I19983">
        <v>40</v>
      </c>
      <c r="J19983">
        <v>3093</v>
      </c>
      <c r="K19983">
        <v>1</v>
      </c>
      <c r="L19983">
        <v>1</v>
      </c>
      <c r="M19983">
        <v>1014</v>
      </c>
      <c r="N19983" t="s">
        <v>18</v>
      </c>
      <c r="O19983">
        <v>0</v>
      </c>
      <c r="P19983">
        <v>3898</v>
      </c>
    </row>
    <row r="19984" spans="1:16" x14ac:dyDescent="0.25">
      <c r="A19984" t="s">
        <v>29561</v>
      </c>
      <c r="B19984">
        <v>930</v>
      </c>
      <c r="C19984" s="3" t="str">
        <f>HYPERLINK("http://www.uniprot.org/uniprot/G7KCI0","tr|G7KCI0|G7KCI0_MEDTR")</f>
        <v>tr|G7KCI0|G7KCI0_MEDTR</v>
      </c>
      <c r="D19984" t="s">
        <v>29562</v>
      </c>
      <c r="E19984">
        <v>76.84</v>
      </c>
      <c r="F19984">
        <v>311</v>
      </c>
      <c r="G19984">
        <v>72</v>
      </c>
      <c r="H19984">
        <v>2</v>
      </c>
      <c r="I19984">
        <v>1</v>
      </c>
      <c r="J19984">
        <v>927</v>
      </c>
      <c r="K19984">
        <v>1</v>
      </c>
      <c r="L19984">
        <v>1</v>
      </c>
      <c r="M19984">
        <v>299</v>
      </c>
      <c r="N19984" t="s">
        <v>18</v>
      </c>
      <c r="O19984" s="1">
        <v>2.3263000000000001E-129</v>
      </c>
      <c r="P19984">
        <v>1202</v>
      </c>
    </row>
    <row r="19985" spans="1:16" x14ac:dyDescent="0.25">
      <c r="A19985" t="s">
        <v>29563</v>
      </c>
      <c r="B19985">
        <v>1761</v>
      </c>
      <c r="C19985" s="3" t="str">
        <f>HYPERLINK("http://www.uniprot.org/uniprot/A2Q3G1","tr|A2Q3G1|A2Q3G1_MEDTR")</f>
        <v>tr|A2Q3G1|A2Q3G1_MEDTR</v>
      </c>
      <c r="D19985" t="s">
        <v>29564</v>
      </c>
      <c r="E19985">
        <v>80.83</v>
      </c>
      <c r="F19985">
        <v>574</v>
      </c>
      <c r="G19985">
        <v>110</v>
      </c>
      <c r="H19985">
        <v>0</v>
      </c>
      <c r="I19985">
        <v>1</v>
      </c>
      <c r="J19985">
        <v>1722</v>
      </c>
      <c r="K19985">
        <v>1</v>
      </c>
      <c r="L19985">
        <v>1</v>
      </c>
      <c r="M19985">
        <v>571</v>
      </c>
      <c r="N19985" t="s">
        <v>18</v>
      </c>
      <c r="O19985">
        <v>0</v>
      </c>
      <c r="P19985">
        <v>2364</v>
      </c>
    </row>
    <row r="19986" spans="1:16" x14ac:dyDescent="0.25">
      <c r="A19986" t="s">
        <v>29565</v>
      </c>
      <c r="B19986">
        <v>522</v>
      </c>
      <c r="C19986" s="3" t="str">
        <f>HYPERLINK("http://www.uniprot.org/uniprot/K7LSM4","tr|K7LSM4|K7LSM4_SOYBN")</f>
        <v>tr|K7LSM4|K7LSM4_SOYBN</v>
      </c>
      <c r="D19986" t="s">
        <v>28</v>
      </c>
      <c r="E19986">
        <v>76.02</v>
      </c>
      <c r="F19986">
        <v>146</v>
      </c>
      <c r="G19986">
        <v>35</v>
      </c>
      <c r="H19986">
        <v>1</v>
      </c>
      <c r="I19986">
        <v>34</v>
      </c>
      <c r="J19986">
        <v>468</v>
      </c>
      <c r="K19986">
        <v>1</v>
      </c>
      <c r="L19986">
        <v>157</v>
      </c>
      <c r="M19986">
        <v>302</v>
      </c>
      <c r="N19986" t="s">
        <v>18</v>
      </c>
      <c r="O19986" s="1">
        <v>3.3845599999999998E-59</v>
      </c>
      <c r="P19986">
        <v>575</v>
      </c>
    </row>
    <row r="19987" spans="1:16" x14ac:dyDescent="0.25">
      <c r="A19987" t="s">
        <v>29566</v>
      </c>
      <c r="B19987">
        <v>1284</v>
      </c>
      <c r="C19987" s="3" t="str">
        <f>HYPERLINK("http://www.uniprot.org/uniprot/C0L2U2","tr|C0L2U2|C0L2U2_ARAHY")</f>
        <v>tr|C0L2U2|C0L2U2_ARAHY</v>
      </c>
      <c r="D19987" t="s">
        <v>2371</v>
      </c>
      <c r="E19987">
        <v>44.32</v>
      </c>
      <c r="F19987">
        <v>291</v>
      </c>
      <c r="G19987">
        <v>162</v>
      </c>
      <c r="H19987">
        <v>3</v>
      </c>
      <c r="I19987">
        <v>40</v>
      </c>
      <c r="J19987">
        <v>903</v>
      </c>
      <c r="K19987">
        <v>1</v>
      </c>
      <c r="L19987">
        <v>242</v>
      </c>
      <c r="M19987">
        <v>528</v>
      </c>
      <c r="N19987" t="s">
        <v>18</v>
      </c>
      <c r="O19987" s="1">
        <v>2.02497E-69</v>
      </c>
      <c r="P19987">
        <v>687</v>
      </c>
    </row>
    <row r="19988" spans="1:16" x14ac:dyDescent="0.25">
      <c r="A19988" t="s">
        <v>29567</v>
      </c>
      <c r="B19988">
        <v>927</v>
      </c>
      <c r="C19988" s="3" t="str">
        <f>HYPERLINK("http://www.uniprot.org/uniprot/I1LE20","tr|I1LE20|I1LE20_SOYBN")</f>
        <v>tr|I1LE20|I1LE20_SOYBN</v>
      </c>
      <c r="D19988" t="s">
        <v>28</v>
      </c>
      <c r="E19988">
        <v>74.13</v>
      </c>
      <c r="F19988">
        <v>317</v>
      </c>
      <c r="G19988">
        <v>82</v>
      </c>
      <c r="H19988">
        <v>9</v>
      </c>
      <c r="I19988">
        <v>1</v>
      </c>
      <c r="J19988">
        <v>924</v>
      </c>
      <c r="K19988">
        <v>1</v>
      </c>
      <c r="L19988">
        <v>157</v>
      </c>
      <c r="M19988">
        <v>469</v>
      </c>
      <c r="N19988" t="s">
        <v>18</v>
      </c>
      <c r="O19988" s="1">
        <v>2.2395500000000001E-124</v>
      </c>
      <c r="P19988">
        <v>1159</v>
      </c>
    </row>
    <row r="19989" spans="1:16" x14ac:dyDescent="0.25">
      <c r="A19989" t="s">
        <v>29568</v>
      </c>
      <c r="B19989">
        <v>339</v>
      </c>
      <c r="C19989" s="3" t="str">
        <f>HYPERLINK("http://www.uniprot.org/uniprot/I3SPU8","tr|I3SPU8|I3SPU8_LOTJA")</f>
        <v>tr|I3SPU8|I3SPU8_LOTJA</v>
      </c>
      <c r="D19989" t="s">
        <v>93</v>
      </c>
      <c r="E19989">
        <v>79.03</v>
      </c>
      <c r="F19989">
        <v>62</v>
      </c>
      <c r="G19989">
        <v>13</v>
      </c>
      <c r="H19989">
        <v>0</v>
      </c>
      <c r="I19989">
        <v>109</v>
      </c>
      <c r="J19989">
        <v>294</v>
      </c>
      <c r="K19989">
        <v>1</v>
      </c>
      <c r="L19989">
        <v>173</v>
      </c>
      <c r="M19989">
        <v>232</v>
      </c>
      <c r="N19989" t="s">
        <v>18</v>
      </c>
      <c r="O19989" s="1">
        <v>7.3066999999999995E-17</v>
      </c>
      <c r="P19989">
        <v>227</v>
      </c>
    </row>
    <row r="19990" spans="1:16" x14ac:dyDescent="0.25">
      <c r="A19990" t="s">
        <v>29569</v>
      </c>
      <c r="B19990">
        <v>2205</v>
      </c>
      <c r="C19990" s="3" t="str">
        <f>HYPERLINK("http://www.uniprot.org/uniprot/K7LGQ7","tr|K7LGQ7|K7LGQ7_SOYBN")</f>
        <v>tr|K7LGQ7|K7LGQ7_SOYBN</v>
      </c>
      <c r="D19990" t="s">
        <v>28</v>
      </c>
      <c r="E19990">
        <v>60.3</v>
      </c>
      <c r="F19990">
        <v>388</v>
      </c>
      <c r="G19990">
        <v>154</v>
      </c>
      <c r="H19990">
        <v>11</v>
      </c>
      <c r="I19990">
        <v>1</v>
      </c>
      <c r="J19990">
        <v>1131</v>
      </c>
      <c r="K19990">
        <v>1</v>
      </c>
      <c r="L19990">
        <v>1</v>
      </c>
      <c r="M19990">
        <v>380</v>
      </c>
      <c r="N19990" t="s">
        <v>18</v>
      </c>
      <c r="O19990" s="1">
        <v>1.69275E-115</v>
      </c>
      <c r="P19990">
        <v>1087</v>
      </c>
    </row>
    <row r="19991" spans="1:16" x14ac:dyDescent="0.25">
      <c r="A19991" t="s">
        <v>29570</v>
      </c>
      <c r="B19991">
        <v>258</v>
      </c>
      <c r="C19991" s="3" t="str">
        <f>HYPERLINK("http://www.uniprot.org/uniprot/G7J8C1","tr|G7J8C1|G7J8C1_MEDTR")</f>
        <v>tr|G7J8C1|G7J8C1_MEDTR</v>
      </c>
      <c r="D19991" t="s">
        <v>29571</v>
      </c>
      <c r="E19991">
        <v>85.18</v>
      </c>
      <c r="F19991">
        <v>81</v>
      </c>
      <c r="G19991">
        <v>12</v>
      </c>
      <c r="H19991">
        <v>1</v>
      </c>
      <c r="I19991">
        <v>1</v>
      </c>
      <c r="J19991">
        <v>240</v>
      </c>
      <c r="K19991">
        <v>1</v>
      </c>
      <c r="L19991">
        <v>1</v>
      </c>
      <c r="M19991">
        <v>80</v>
      </c>
      <c r="N19991" t="s">
        <v>18</v>
      </c>
      <c r="O19991" s="1">
        <v>1.9151499999999998E-33</v>
      </c>
      <c r="P19991">
        <v>370</v>
      </c>
    </row>
    <row r="19992" spans="1:16" x14ac:dyDescent="0.25">
      <c r="A19992" t="s">
        <v>29572</v>
      </c>
      <c r="B19992">
        <v>894</v>
      </c>
      <c r="C19992" s="3" t="str">
        <f>HYPERLINK("http://www.uniprot.org/uniprot/G8A1U6","tr|G8A1U6|G8A1U6_MEDTR")</f>
        <v>tr|G8A1U6|G8A1U6_MEDTR</v>
      </c>
      <c r="D19992" t="s">
        <v>29573</v>
      </c>
      <c r="E19992">
        <v>90.9</v>
      </c>
      <c r="F19992">
        <v>297</v>
      </c>
      <c r="G19992">
        <v>27</v>
      </c>
      <c r="H19992">
        <v>0</v>
      </c>
      <c r="I19992">
        <v>1</v>
      </c>
      <c r="J19992">
        <v>891</v>
      </c>
      <c r="K19992">
        <v>1</v>
      </c>
      <c r="L19992">
        <v>61</v>
      </c>
      <c r="M19992">
        <v>357</v>
      </c>
      <c r="N19992" t="s">
        <v>18</v>
      </c>
      <c r="O19992" s="1">
        <v>7.9448000000000006E-164</v>
      </c>
      <c r="P19992">
        <v>1499</v>
      </c>
    </row>
    <row r="19993" spans="1:16" x14ac:dyDescent="0.25">
      <c r="A19993" t="s">
        <v>29574</v>
      </c>
      <c r="B19993">
        <v>2133</v>
      </c>
      <c r="C19993" s="3" t="str">
        <f>HYPERLINK("http://www.uniprot.org/uniprot/G7L842","tr|G7L842|G7L842_MEDTR")</f>
        <v>tr|G7L842|G7L842_MEDTR</v>
      </c>
      <c r="D19993" t="s">
        <v>29575</v>
      </c>
      <c r="E19993">
        <v>72.89</v>
      </c>
      <c r="F19993">
        <v>712</v>
      </c>
      <c r="G19993">
        <v>193</v>
      </c>
      <c r="H19993">
        <v>2</v>
      </c>
      <c r="I19993">
        <v>1</v>
      </c>
      <c r="J19993">
        <v>2130</v>
      </c>
      <c r="K19993">
        <v>1</v>
      </c>
      <c r="L19993">
        <v>1</v>
      </c>
      <c r="M19993">
        <v>677</v>
      </c>
      <c r="N19993" t="s">
        <v>18</v>
      </c>
      <c r="O19993">
        <v>0</v>
      </c>
      <c r="P19993">
        <v>2639</v>
      </c>
    </row>
    <row r="19994" spans="1:16" x14ac:dyDescent="0.25">
      <c r="A19994" t="s">
        <v>29576</v>
      </c>
      <c r="B19994">
        <v>1239</v>
      </c>
      <c r="C19994" s="3" t="str">
        <f>HYPERLINK("http://www.uniprot.org/uniprot/G7JRJ9","tr|G7JRJ9|G7JRJ9_MEDTR")</f>
        <v>tr|G7JRJ9|G7JRJ9_MEDTR</v>
      </c>
      <c r="D19994" t="s">
        <v>29577</v>
      </c>
      <c r="E19994">
        <v>81.11</v>
      </c>
      <c r="F19994">
        <v>413</v>
      </c>
      <c r="G19994">
        <v>78</v>
      </c>
      <c r="H19994">
        <v>1</v>
      </c>
      <c r="I19994">
        <v>1</v>
      </c>
      <c r="J19994">
        <v>1236</v>
      </c>
      <c r="K19994">
        <v>1</v>
      </c>
      <c r="L19994">
        <v>1</v>
      </c>
      <c r="M19994">
        <v>374</v>
      </c>
      <c r="N19994" t="s">
        <v>18</v>
      </c>
      <c r="O19994">
        <v>0</v>
      </c>
      <c r="P19994">
        <v>1706</v>
      </c>
    </row>
    <row r="19995" spans="1:16" x14ac:dyDescent="0.25">
      <c r="A19995" t="s">
        <v>29578</v>
      </c>
      <c r="B19995">
        <v>1830</v>
      </c>
      <c r="C19995" s="3" t="str">
        <f>HYPERLINK("http://www.uniprot.org/uniprot/G7I2H0","tr|G7I2H0|G7I2H0_MEDTR")</f>
        <v>tr|G7I2H0|G7I2H0_MEDTR</v>
      </c>
      <c r="D19995" t="s">
        <v>144</v>
      </c>
      <c r="E19995">
        <v>32.96</v>
      </c>
      <c r="F19995">
        <v>273</v>
      </c>
      <c r="G19995">
        <v>183</v>
      </c>
      <c r="H19995">
        <v>1</v>
      </c>
      <c r="I19995">
        <v>943</v>
      </c>
      <c r="J19995">
        <v>1758</v>
      </c>
      <c r="K19995">
        <v>1</v>
      </c>
      <c r="L19995">
        <v>27</v>
      </c>
      <c r="M19995">
        <v>253</v>
      </c>
      <c r="N19995" t="s">
        <v>18</v>
      </c>
      <c r="O19995" s="1">
        <v>1.6239799999999999E-28</v>
      </c>
      <c r="P19995">
        <v>336</v>
      </c>
    </row>
    <row r="19996" spans="1:16" x14ac:dyDescent="0.25">
      <c r="A19996" t="s">
        <v>29579</v>
      </c>
      <c r="B19996">
        <v>2346</v>
      </c>
      <c r="C19996" s="3" t="str">
        <f>HYPERLINK("http://www.uniprot.org/uniprot/G7JEA0","tr|G7JEA0|G7JEA0_MEDTR")</f>
        <v>tr|G7JEA0|G7JEA0_MEDTR</v>
      </c>
      <c r="D19996" t="s">
        <v>29580</v>
      </c>
      <c r="E19996">
        <v>81.63</v>
      </c>
      <c r="F19996">
        <v>784</v>
      </c>
      <c r="G19996">
        <v>144</v>
      </c>
      <c r="H19996">
        <v>4</v>
      </c>
      <c r="I19996">
        <v>1</v>
      </c>
      <c r="J19996">
        <v>2340</v>
      </c>
      <c r="K19996">
        <v>1</v>
      </c>
      <c r="L19996">
        <v>58</v>
      </c>
      <c r="M19996">
        <v>839</v>
      </c>
      <c r="N19996" t="s">
        <v>18</v>
      </c>
      <c r="O19996">
        <v>0</v>
      </c>
      <c r="P19996">
        <v>3348</v>
      </c>
    </row>
    <row r="19997" spans="1:16" x14ac:dyDescent="0.25">
      <c r="A19997" t="s">
        <v>29581</v>
      </c>
      <c r="B19997">
        <v>993</v>
      </c>
      <c r="C19997" s="3" t="str">
        <f>HYPERLINK("http://www.uniprot.org/uniprot/G7LDE0","tr|G7LDE0|G7LDE0_MEDTR")</f>
        <v>tr|G7LDE0|G7LDE0_MEDTR</v>
      </c>
      <c r="D19997" t="s">
        <v>29582</v>
      </c>
      <c r="E19997">
        <v>51.96</v>
      </c>
      <c r="F19997">
        <v>306</v>
      </c>
      <c r="G19997">
        <v>147</v>
      </c>
      <c r="H19997">
        <v>8</v>
      </c>
      <c r="I19997">
        <v>97</v>
      </c>
      <c r="J19997">
        <v>990</v>
      </c>
      <c r="K19997">
        <v>1</v>
      </c>
      <c r="L19997">
        <v>16</v>
      </c>
      <c r="M19997">
        <v>316</v>
      </c>
      <c r="N19997" t="s">
        <v>18</v>
      </c>
      <c r="O19997" s="1">
        <v>7.17762E-71</v>
      </c>
      <c r="P19997">
        <v>698</v>
      </c>
    </row>
    <row r="19998" spans="1:16" x14ac:dyDescent="0.25">
      <c r="A19998" t="s">
        <v>29583</v>
      </c>
      <c r="B19998">
        <v>429</v>
      </c>
      <c r="C19998" s="3" t="str">
        <f>HYPERLINK("http://www.uniprot.org/uniprot/B7FGY0","tr|B7FGY0|B7FGY0_MEDTR")</f>
        <v>tr|B7FGY0|B7FGY0_MEDTR</v>
      </c>
      <c r="D19998" t="s">
        <v>29584</v>
      </c>
      <c r="E19998">
        <v>76.05</v>
      </c>
      <c r="F19998">
        <v>142</v>
      </c>
      <c r="G19998">
        <v>34</v>
      </c>
      <c r="H19998">
        <v>0</v>
      </c>
      <c r="I19998">
        <v>1</v>
      </c>
      <c r="J19998">
        <v>426</v>
      </c>
      <c r="K19998">
        <v>1</v>
      </c>
      <c r="L19998">
        <v>1</v>
      </c>
      <c r="M19998">
        <v>142</v>
      </c>
      <c r="N19998" t="s">
        <v>18</v>
      </c>
      <c r="O19998" s="1">
        <v>6.1073800000000004E-56</v>
      </c>
      <c r="P19998">
        <v>564</v>
      </c>
    </row>
    <row r="19999" spans="1:16" x14ac:dyDescent="0.25">
      <c r="A19999" t="s">
        <v>29585</v>
      </c>
      <c r="B19999">
        <v>1269</v>
      </c>
      <c r="C19999" s="3" t="str">
        <f>HYPERLINK("http://www.uniprot.org/uniprot/G7K5B8","tr|G7K5B8|G7K5B8_MEDTR")</f>
        <v>tr|G7K5B8|G7K5B8_MEDTR</v>
      </c>
      <c r="D19999" t="s">
        <v>29586</v>
      </c>
      <c r="E19999">
        <v>88.85</v>
      </c>
      <c r="F19999">
        <v>368</v>
      </c>
      <c r="G19999">
        <v>41</v>
      </c>
      <c r="H19999">
        <v>1</v>
      </c>
      <c r="I19999">
        <v>109</v>
      </c>
      <c r="J19999">
        <v>1209</v>
      </c>
      <c r="K19999">
        <v>1</v>
      </c>
      <c r="L19999">
        <v>16</v>
      </c>
      <c r="M19999">
        <v>383</v>
      </c>
      <c r="N19999" t="s">
        <v>18</v>
      </c>
      <c r="O19999">
        <v>0</v>
      </c>
      <c r="P19999">
        <v>1783</v>
      </c>
    </row>
    <row r="20000" spans="1:16" x14ac:dyDescent="0.25">
      <c r="A20000" t="s">
        <v>29587</v>
      </c>
      <c r="B20000">
        <v>2154</v>
      </c>
      <c r="C20000" s="3" t="str">
        <f>HYPERLINK("http://www.uniprot.org/uniprot/I1J4K3","tr|I1J4K3|I1J4K3_SOYBN")</f>
        <v>tr|I1J4K3|I1J4K3_SOYBN</v>
      </c>
      <c r="D20000" t="s">
        <v>71</v>
      </c>
      <c r="E20000">
        <v>74.400000000000006</v>
      </c>
      <c r="F20000">
        <v>719</v>
      </c>
      <c r="G20000">
        <v>184</v>
      </c>
      <c r="H20000">
        <v>2</v>
      </c>
      <c r="I20000">
        <v>1</v>
      </c>
      <c r="J20000">
        <v>2151</v>
      </c>
      <c r="K20000">
        <v>1</v>
      </c>
      <c r="L20000">
        <v>1</v>
      </c>
      <c r="M20000">
        <v>703</v>
      </c>
      <c r="N20000" t="s">
        <v>18</v>
      </c>
      <c r="O20000">
        <v>0</v>
      </c>
      <c r="P20000">
        <v>2570</v>
      </c>
    </row>
    <row r="20001" spans="1:16" x14ac:dyDescent="0.25">
      <c r="A20001" t="s">
        <v>29588</v>
      </c>
      <c r="B20001">
        <v>1593</v>
      </c>
      <c r="C20001" s="3" t="str">
        <f>HYPERLINK("http://www.uniprot.org/uniprot/G7KIS7","tr|G7KIS7|G7KIS7_MEDTR")</f>
        <v>tr|G7KIS7|G7KIS7_MEDTR</v>
      </c>
      <c r="D20001" t="s">
        <v>29589</v>
      </c>
      <c r="E20001">
        <v>88.3</v>
      </c>
      <c r="F20001">
        <v>530</v>
      </c>
      <c r="G20001">
        <v>62</v>
      </c>
      <c r="H20001">
        <v>0</v>
      </c>
      <c r="I20001">
        <v>1</v>
      </c>
      <c r="J20001">
        <v>1590</v>
      </c>
      <c r="K20001">
        <v>1</v>
      </c>
      <c r="L20001">
        <v>1</v>
      </c>
      <c r="M20001">
        <v>530</v>
      </c>
      <c r="N20001" t="s">
        <v>18</v>
      </c>
      <c r="O20001">
        <v>0</v>
      </c>
      <c r="P20001">
        <v>2333</v>
      </c>
    </row>
    <row r="20002" spans="1:16" x14ac:dyDescent="0.25">
      <c r="A20002" t="s">
        <v>29590</v>
      </c>
      <c r="B20002">
        <v>1011</v>
      </c>
      <c r="C20002" s="3" t="str">
        <f>HYPERLINK("http://www.uniprot.org/uniprot/G7I2H0","tr|G7I2H0|G7I2H0_MEDTR")</f>
        <v>tr|G7I2H0|G7I2H0_MEDTR</v>
      </c>
      <c r="D20002" t="s">
        <v>144</v>
      </c>
      <c r="E20002">
        <v>40.19</v>
      </c>
      <c r="F20002">
        <v>102</v>
      </c>
      <c r="G20002">
        <v>61</v>
      </c>
      <c r="H20002">
        <v>1</v>
      </c>
      <c r="I20002">
        <v>580</v>
      </c>
      <c r="J20002">
        <v>882</v>
      </c>
      <c r="K20002">
        <v>1</v>
      </c>
      <c r="L20002">
        <v>153</v>
      </c>
      <c r="M20002">
        <v>253</v>
      </c>
      <c r="N20002" t="s">
        <v>18</v>
      </c>
      <c r="O20002" s="1">
        <v>2.1225300000000001E-9</v>
      </c>
      <c r="P20002">
        <v>168</v>
      </c>
    </row>
    <row r="20003" spans="1:16" x14ac:dyDescent="0.25">
      <c r="A20003" t="s">
        <v>29591</v>
      </c>
      <c r="B20003">
        <v>933</v>
      </c>
      <c r="C20003" s="3" t="str">
        <f>HYPERLINK("http://www.uniprot.org/uniprot/G7K4M4","tr|G7K4M4|G7K4M4_MEDTR")</f>
        <v>tr|G7K4M4|G7K4M4_MEDTR</v>
      </c>
      <c r="D20003" t="s">
        <v>517</v>
      </c>
      <c r="E20003">
        <v>50.68</v>
      </c>
      <c r="F20003">
        <v>219</v>
      </c>
      <c r="G20003">
        <v>108</v>
      </c>
      <c r="H20003">
        <v>2</v>
      </c>
      <c r="I20003">
        <v>1</v>
      </c>
      <c r="J20003">
        <v>651</v>
      </c>
      <c r="K20003">
        <v>1</v>
      </c>
      <c r="L20003">
        <v>327</v>
      </c>
      <c r="M20003">
        <v>541</v>
      </c>
      <c r="N20003" t="s">
        <v>18</v>
      </c>
      <c r="O20003" s="1">
        <v>4.2183300000000002E-54</v>
      </c>
      <c r="P20003">
        <v>553</v>
      </c>
    </row>
    <row r="20004" spans="1:16" x14ac:dyDescent="0.25">
      <c r="A20004" t="s">
        <v>29592</v>
      </c>
      <c r="B20004">
        <v>2271</v>
      </c>
      <c r="C20004" s="3" t="str">
        <f>HYPERLINK("http://www.uniprot.org/uniprot/G7JIX8","tr|G7JIX8|G7JIX8_MEDTR")</f>
        <v>tr|G7JIX8|G7JIX8_MEDTR</v>
      </c>
      <c r="D20004" t="s">
        <v>29593</v>
      </c>
      <c r="E20004">
        <v>74.400000000000006</v>
      </c>
      <c r="F20004">
        <v>758</v>
      </c>
      <c r="G20004">
        <v>194</v>
      </c>
      <c r="H20004">
        <v>5</v>
      </c>
      <c r="I20004">
        <v>4</v>
      </c>
      <c r="J20004">
        <v>2262</v>
      </c>
      <c r="K20004">
        <v>1</v>
      </c>
      <c r="L20004">
        <v>1</v>
      </c>
      <c r="M20004">
        <v>753</v>
      </c>
      <c r="N20004" t="s">
        <v>18</v>
      </c>
      <c r="O20004">
        <v>0</v>
      </c>
      <c r="P20004">
        <v>2927</v>
      </c>
    </row>
    <row r="20005" spans="1:16" x14ac:dyDescent="0.25">
      <c r="A20005" t="s">
        <v>29594</v>
      </c>
      <c r="B20005">
        <v>501</v>
      </c>
      <c r="C20005" s="3" t="str">
        <f>HYPERLINK("http://www.uniprot.org/uniprot/B7FH91","tr|B7FH91|B7FH91_MEDTR")</f>
        <v>tr|B7FH91|B7FH91_MEDTR</v>
      </c>
      <c r="D20005" t="s">
        <v>27614</v>
      </c>
      <c r="E20005">
        <v>96.95</v>
      </c>
      <c r="F20005">
        <v>164</v>
      </c>
      <c r="G20005">
        <v>5</v>
      </c>
      <c r="H20005">
        <v>0</v>
      </c>
      <c r="I20005">
        <v>1</v>
      </c>
      <c r="J20005">
        <v>492</v>
      </c>
      <c r="K20005">
        <v>1</v>
      </c>
      <c r="L20005">
        <v>1</v>
      </c>
      <c r="M20005">
        <v>164</v>
      </c>
      <c r="N20005" t="s">
        <v>18</v>
      </c>
      <c r="O20005" s="1">
        <v>8.2086200000000001E-85</v>
      </c>
      <c r="P20005">
        <v>813</v>
      </c>
    </row>
    <row r="20006" spans="1:16" x14ac:dyDescent="0.25">
      <c r="A20006" t="s">
        <v>29595</v>
      </c>
      <c r="B20006">
        <v>210</v>
      </c>
      <c r="C20006" s="3" t="str">
        <f>HYPERLINK("http://www.uniprot.org/uniprot/Q2HSD4","tr|Q2HSD4|Q2HSD4_MEDTR")</f>
        <v>tr|Q2HSD4|Q2HSD4_MEDTR</v>
      </c>
      <c r="D20006" t="s">
        <v>29596</v>
      </c>
      <c r="E20006">
        <v>83.33</v>
      </c>
      <c r="F20006">
        <v>72</v>
      </c>
      <c r="G20006">
        <v>12</v>
      </c>
      <c r="H20006">
        <v>3</v>
      </c>
      <c r="I20006">
        <v>1</v>
      </c>
      <c r="J20006">
        <v>207</v>
      </c>
      <c r="K20006">
        <v>1</v>
      </c>
      <c r="L20006">
        <v>1</v>
      </c>
      <c r="M20006">
        <v>72</v>
      </c>
      <c r="N20006" t="s">
        <v>18</v>
      </c>
      <c r="O20006" s="1">
        <v>2.8327100000000001E-24</v>
      </c>
      <c r="P20006">
        <v>291</v>
      </c>
    </row>
    <row r="20007" spans="1:16" x14ac:dyDescent="0.25">
      <c r="A20007" t="s">
        <v>29597</v>
      </c>
      <c r="B20007">
        <v>465</v>
      </c>
      <c r="C20007" s="3" t="str">
        <f>HYPERLINK("http://www.uniprot.org/uniprot/G7IQX7","tr|G7IQX7|G7IQX7_MEDTR")</f>
        <v>tr|G7IQX7|G7IQX7_MEDTR</v>
      </c>
      <c r="D20007" t="s">
        <v>29598</v>
      </c>
      <c r="E20007">
        <v>66.010000000000005</v>
      </c>
      <c r="F20007">
        <v>153</v>
      </c>
      <c r="G20007">
        <v>52</v>
      </c>
      <c r="H20007">
        <v>2</v>
      </c>
      <c r="I20007">
        <v>10</v>
      </c>
      <c r="J20007">
        <v>462</v>
      </c>
      <c r="K20007">
        <v>1</v>
      </c>
      <c r="L20007">
        <v>16</v>
      </c>
      <c r="M20007">
        <v>168</v>
      </c>
      <c r="N20007" t="s">
        <v>18</v>
      </c>
      <c r="O20007" s="1">
        <v>3.6046200000000002E-48</v>
      </c>
      <c r="P20007">
        <v>497</v>
      </c>
    </row>
    <row r="20008" spans="1:16" x14ac:dyDescent="0.25">
      <c r="A20008" t="s">
        <v>29599</v>
      </c>
      <c r="B20008">
        <v>567</v>
      </c>
      <c r="C20008" s="3" t="str">
        <f>HYPERLINK("http://www.uniprot.org/uniprot/I1J5N7","tr|I1J5N7|I1J5N7_SOYBN")</f>
        <v>tr|I1J5N7|I1J5N7_SOYBN</v>
      </c>
      <c r="D20008" t="s">
        <v>28</v>
      </c>
      <c r="E20008">
        <v>48.69</v>
      </c>
      <c r="F20008">
        <v>191</v>
      </c>
      <c r="G20008">
        <v>98</v>
      </c>
      <c r="H20008">
        <v>4</v>
      </c>
      <c r="I20008">
        <v>1</v>
      </c>
      <c r="J20008">
        <v>561</v>
      </c>
      <c r="K20008">
        <v>1</v>
      </c>
      <c r="L20008">
        <v>1</v>
      </c>
      <c r="M20008">
        <v>179</v>
      </c>
      <c r="N20008" t="s">
        <v>18</v>
      </c>
      <c r="O20008" s="1">
        <v>7.3812900000000003E-32</v>
      </c>
      <c r="P20008">
        <v>357</v>
      </c>
    </row>
    <row r="20009" spans="1:16" x14ac:dyDescent="0.25">
      <c r="A20009" t="s">
        <v>29600</v>
      </c>
      <c r="B20009">
        <v>3276</v>
      </c>
      <c r="C20009" s="3" t="str">
        <f>HYPERLINK("http://www.uniprot.org/uniprot/A2Q3G0","tr|A2Q3G0|A2Q3G0_MEDTR")</f>
        <v>tr|A2Q3G0|A2Q3G0_MEDTR</v>
      </c>
      <c r="D20009" t="s">
        <v>29601</v>
      </c>
      <c r="E20009">
        <v>69.77</v>
      </c>
      <c r="F20009">
        <v>1105</v>
      </c>
      <c r="G20009">
        <v>334</v>
      </c>
      <c r="H20009">
        <v>14</v>
      </c>
      <c r="I20009">
        <v>1</v>
      </c>
      <c r="J20009">
        <v>3273</v>
      </c>
      <c r="K20009">
        <v>1</v>
      </c>
      <c r="L20009">
        <v>1</v>
      </c>
      <c r="M20009">
        <v>1081</v>
      </c>
      <c r="N20009" t="s">
        <v>18</v>
      </c>
      <c r="O20009">
        <v>0</v>
      </c>
      <c r="P20009">
        <v>3923</v>
      </c>
    </row>
    <row r="20010" spans="1:16" x14ac:dyDescent="0.25">
      <c r="A20010" t="s">
        <v>29602</v>
      </c>
      <c r="B20010">
        <v>1851</v>
      </c>
      <c r="C20010" s="3" t="str">
        <f>HYPERLINK("http://www.uniprot.org/uniprot/I1MHP5","tr|I1MHP5|I1MHP5_SOYBN")</f>
        <v>tr|I1MHP5|I1MHP5_SOYBN</v>
      </c>
      <c r="D20010" t="s">
        <v>28</v>
      </c>
      <c r="E20010">
        <v>27.85</v>
      </c>
      <c r="F20010">
        <v>420</v>
      </c>
      <c r="G20010">
        <v>303</v>
      </c>
      <c r="H20010">
        <v>42</v>
      </c>
      <c r="I20010">
        <v>151</v>
      </c>
      <c r="J20010">
        <v>1284</v>
      </c>
      <c r="K20010">
        <v>1</v>
      </c>
      <c r="L20010">
        <v>1057</v>
      </c>
      <c r="M20010">
        <v>1470</v>
      </c>
      <c r="N20010" t="s">
        <v>18</v>
      </c>
      <c r="O20010" s="1">
        <v>2.30072E-30</v>
      </c>
      <c r="P20010">
        <v>352</v>
      </c>
    </row>
    <row r="20011" spans="1:16" x14ac:dyDescent="0.25">
      <c r="A20011" t="s">
        <v>29603</v>
      </c>
      <c r="B20011">
        <v>681</v>
      </c>
      <c r="C20011" s="3" t="str">
        <f>HYPERLINK("http://www.uniprot.org/uniprot/O65752","tr|O65752|O65752_CICAR")</f>
        <v>tr|O65752|O65752_CICAR</v>
      </c>
      <c r="D20011" t="s">
        <v>3484</v>
      </c>
      <c r="E20011">
        <v>100</v>
      </c>
      <c r="F20011">
        <v>151</v>
      </c>
      <c r="G20011">
        <v>0</v>
      </c>
      <c r="H20011">
        <v>0</v>
      </c>
      <c r="I20011">
        <v>1</v>
      </c>
      <c r="J20011">
        <v>453</v>
      </c>
      <c r="K20011">
        <v>1</v>
      </c>
      <c r="L20011">
        <v>1</v>
      </c>
      <c r="M20011">
        <v>151</v>
      </c>
      <c r="N20011" t="s">
        <v>18</v>
      </c>
      <c r="O20011" s="1">
        <v>5.1135900000000001E-104</v>
      </c>
      <c r="P20011">
        <v>794</v>
      </c>
    </row>
    <row r="20012" spans="1:16" x14ac:dyDescent="0.25">
      <c r="A20012" t="s">
        <v>29604</v>
      </c>
      <c r="B20012">
        <v>1101</v>
      </c>
      <c r="C20012" s="3" t="str">
        <f>HYPERLINK("http://www.uniprot.org/uniprot/C6T8H3","tr|C6T8H3|C6T8H3_SOYBN")</f>
        <v>tr|C6T8H3|C6T8H3_SOYBN</v>
      </c>
      <c r="D20012" t="s">
        <v>897</v>
      </c>
      <c r="E20012">
        <v>74.58</v>
      </c>
      <c r="F20012">
        <v>362</v>
      </c>
      <c r="G20012">
        <v>92</v>
      </c>
      <c r="H20012">
        <v>4</v>
      </c>
      <c r="I20012">
        <v>4</v>
      </c>
      <c r="J20012">
        <v>1077</v>
      </c>
      <c r="K20012">
        <v>1</v>
      </c>
      <c r="L20012">
        <v>9</v>
      </c>
      <c r="M20012">
        <v>368</v>
      </c>
      <c r="N20012" t="s">
        <v>18</v>
      </c>
      <c r="O20012" s="1">
        <v>1.41103E-158</v>
      </c>
      <c r="P20012">
        <v>1455</v>
      </c>
    </row>
    <row r="20013" spans="1:16" x14ac:dyDescent="0.25">
      <c r="A20013" t="s">
        <v>29605</v>
      </c>
      <c r="B20013">
        <v>1035</v>
      </c>
      <c r="C20013" s="3" t="str">
        <f>HYPERLINK("http://www.uniprot.org/uniprot/G7JMS8","tr|G7JMS8|G7JMS8_MEDTR")</f>
        <v>tr|G7JMS8|G7JMS8_MEDTR</v>
      </c>
      <c r="D20013" t="s">
        <v>29606</v>
      </c>
      <c r="E20013">
        <v>75</v>
      </c>
      <c r="F20013">
        <v>344</v>
      </c>
      <c r="G20013">
        <v>86</v>
      </c>
      <c r="H20013">
        <v>0</v>
      </c>
      <c r="I20013">
        <v>1</v>
      </c>
      <c r="J20013">
        <v>1032</v>
      </c>
      <c r="K20013">
        <v>1</v>
      </c>
      <c r="L20013">
        <v>1</v>
      </c>
      <c r="M20013">
        <v>344</v>
      </c>
      <c r="N20013" t="s">
        <v>18</v>
      </c>
      <c r="O20013" s="1">
        <v>3.6263000000000001E-145</v>
      </c>
      <c r="P20013">
        <v>1339</v>
      </c>
    </row>
    <row r="20014" spans="1:16" x14ac:dyDescent="0.25">
      <c r="A20014" t="s">
        <v>29607</v>
      </c>
      <c r="B20014">
        <v>1086</v>
      </c>
      <c r="C20014" s="3" t="str">
        <f>HYPERLINK("http://www.uniprot.org/uniprot/K7LGQ7","tr|K7LGQ7|K7LGQ7_SOYBN")</f>
        <v>tr|K7LGQ7|K7LGQ7_SOYBN</v>
      </c>
      <c r="D20014" t="s">
        <v>28</v>
      </c>
      <c r="E20014">
        <v>61.64</v>
      </c>
      <c r="F20014">
        <v>378</v>
      </c>
      <c r="G20014">
        <v>145</v>
      </c>
      <c r="H20014">
        <v>17</v>
      </c>
      <c r="I20014">
        <v>1</v>
      </c>
      <c r="J20014">
        <v>1083</v>
      </c>
      <c r="K20014">
        <v>1</v>
      </c>
      <c r="L20014">
        <v>620</v>
      </c>
      <c r="M20014">
        <v>985</v>
      </c>
      <c r="N20014" t="s">
        <v>18</v>
      </c>
      <c r="O20014" s="1">
        <v>1.39505E-118</v>
      </c>
      <c r="P20014">
        <v>1110</v>
      </c>
    </row>
    <row r="20015" spans="1:16" x14ac:dyDescent="0.25">
      <c r="A20015" t="s">
        <v>29608</v>
      </c>
      <c r="B20015">
        <v>1068</v>
      </c>
      <c r="C20015" s="3" t="str">
        <f>HYPERLINK("http://www.uniprot.org/uniprot/I3S3W0","tr|I3S3W0|I3S3W0_MEDTR")</f>
        <v>tr|I3S3W0|I3S3W0_MEDTR</v>
      </c>
      <c r="D20015" t="s">
        <v>22</v>
      </c>
      <c r="E20015">
        <v>83.38</v>
      </c>
      <c r="F20015">
        <v>355</v>
      </c>
      <c r="G20015">
        <v>59</v>
      </c>
      <c r="H20015">
        <v>0</v>
      </c>
      <c r="I20015">
        <v>1</v>
      </c>
      <c r="J20015">
        <v>1065</v>
      </c>
      <c r="K20015">
        <v>1</v>
      </c>
      <c r="L20015">
        <v>4</v>
      </c>
      <c r="M20015">
        <v>358</v>
      </c>
      <c r="N20015" t="s">
        <v>18</v>
      </c>
      <c r="O20015" s="1">
        <v>4.79615E-172</v>
      </c>
      <c r="P20015">
        <v>1571</v>
      </c>
    </row>
    <row r="20016" spans="1:16" x14ac:dyDescent="0.25">
      <c r="A20016" t="s">
        <v>29609</v>
      </c>
      <c r="B20016">
        <v>1356</v>
      </c>
      <c r="C20016" s="3" t="str">
        <f>HYPERLINK("http://www.uniprot.org/uniprot/G7J421","tr|G7J421|G7J421_MEDTR")</f>
        <v>tr|G7J421|G7J421_MEDTR</v>
      </c>
      <c r="D20016" t="s">
        <v>29610</v>
      </c>
      <c r="E20016">
        <v>96.06</v>
      </c>
      <c r="F20016">
        <v>432</v>
      </c>
      <c r="G20016">
        <v>17</v>
      </c>
      <c r="H20016">
        <v>0</v>
      </c>
      <c r="I20016">
        <v>1</v>
      </c>
      <c r="J20016">
        <v>1296</v>
      </c>
      <c r="K20016">
        <v>1</v>
      </c>
      <c r="L20016">
        <v>1</v>
      </c>
      <c r="M20016">
        <v>432</v>
      </c>
      <c r="N20016" t="s">
        <v>18</v>
      </c>
      <c r="O20016">
        <v>0</v>
      </c>
      <c r="P20016">
        <v>2172</v>
      </c>
    </row>
    <row r="20017" spans="1:16" x14ac:dyDescent="0.25">
      <c r="A20017" t="s">
        <v>29611</v>
      </c>
      <c r="B20017">
        <v>1272</v>
      </c>
      <c r="C20017" s="3" t="str">
        <f>HYPERLINK("http://www.uniprot.org/uniprot/G7K0E6","tr|G7K0E6|G7K0E6_MEDTR")</f>
        <v>tr|G7K0E6|G7K0E6_MEDTR</v>
      </c>
      <c r="D20017" t="s">
        <v>939</v>
      </c>
      <c r="E20017">
        <v>88.72</v>
      </c>
      <c r="F20017">
        <v>266</v>
      </c>
      <c r="G20017">
        <v>30</v>
      </c>
      <c r="H20017">
        <v>0</v>
      </c>
      <c r="I20017">
        <v>322</v>
      </c>
      <c r="J20017">
        <v>1119</v>
      </c>
      <c r="K20017">
        <v>1</v>
      </c>
      <c r="L20017">
        <v>79</v>
      </c>
      <c r="M20017">
        <v>340</v>
      </c>
      <c r="N20017" t="s">
        <v>18</v>
      </c>
      <c r="O20017" s="1">
        <v>2.6481399999999999E-130</v>
      </c>
      <c r="P20017">
        <v>1212</v>
      </c>
    </row>
    <row r="20018" spans="1:16" x14ac:dyDescent="0.25">
      <c r="A20018" t="s">
        <v>29612</v>
      </c>
      <c r="B20018">
        <v>441</v>
      </c>
      <c r="C20018" s="3" t="str">
        <f>HYPERLINK("http://www.uniprot.org/uniprot/I1KRJ9","tr|I1KRJ9|I1KRJ9_SOYBN")</f>
        <v>tr|I1KRJ9|I1KRJ9_SOYBN</v>
      </c>
      <c r="D20018" t="s">
        <v>71</v>
      </c>
      <c r="E20018">
        <v>67.319999999999993</v>
      </c>
      <c r="F20018">
        <v>153</v>
      </c>
      <c r="G20018">
        <v>50</v>
      </c>
      <c r="H20018">
        <v>10</v>
      </c>
      <c r="I20018">
        <v>1</v>
      </c>
      <c r="J20018">
        <v>429</v>
      </c>
      <c r="K20018">
        <v>1</v>
      </c>
      <c r="L20018">
        <v>1</v>
      </c>
      <c r="M20018">
        <v>153</v>
      </c>
      <c r="N20018" t="s">
        <v>18</v>
      </c>
      <c r="O20018" s="1">
        <v>3.5113899999999998E-51</v>
      </c>
      <c r="P20018">
        <v>523</v>
      </c>
    </row>
    <row r="20019" spans="1:16" x14ac:dyDescent="0.25">
      <c r="A20019" t="s">
        <v>29613</v>
      </c>
      <c r="B20019">
        <v>1137</v>
      </c>
      <c r="C20019" s="3" t="str">
        <f>HYPERLINK("http://www.uniprot.org/uniprot/G7L844","tr|G7L844|G7L844_MEDTR")</f>
        <v>tr|G7L844|G7L844_MEDTR</v>
      </c>
      <c r="D20019" t="s">
        <v>29614</v>
      </c>
      <c r="E20019">
        <v>81.36</v>
      </c>
      <c r="F20019">
        <v>397</v>
      </c>
      <c r="G20019">
        <v>74</v>
      </c>
      <c r="H20019">
        <v>29</v>
      </c>
      <c r="I20019">
        <v>1</v>
      </c>
      <c r="J20019">
        <v>1104</v>
      </c>
      <c r="K20019">
        <v>1</v>
      </c>
      <c r="L20019">
        <v>1</v>
      </c>
      <c r="M20019">
        <v>397</v>
      </c>
      <c r="N20019" t="s">
        <v>18</v>
      </c>
      <c r="O20019" s="1">
        <v>8.3907900000000001E-178</v>
      </c>
      <c r="P20019">
        <v>1621</v>
      </c>
    </row>
    <row r="20020" spans="1:16" x14ac:dyDescent="0.25">
      <c r="A20020" t="s">
        <v>29615</v>
      </c>
      <c r="B20020">
        <v>3579</v>
      </c>
      <c r="C20020" s="3" t="str">
        <f>HYPERLINK("http://www.uniprot.org/uniprot/G7JRK3","tr|G7JRK3|G7JRK3_MEDTR")</f>
        <v>tr|G7JRK3|G7JRK3_MEDTR</v>
      </c>
      <c r="D20020" t="s">
        <v>29616</v>
      </c>
      <c r="E20020">
        <v>76.08</v>
      </c>
      <c r="F20020">
        <v>782</v>
      </c>
      <c r="G20020">
        <v>187</v>
      </c>
      <c r="H20020">
        <v>35</v>
      </c>
      <c r="I20020">
        <v>10</v>
      </c>
      <c r="J20020">
        <v>2250</v>
      </c>
      <c r="K20020">
        <v>1</v>
      </c>
      <c r="L20020">
        <v>19</v>
      </c>
      <c r="M20020">
        <v>799</v>
      </c>
      <c r="N20020" t="s">
        <v>18</v>
      </c>
      <c r="O20020">
        <v>0</v>
      </c>
      <c r="P20020">
        <v>2997</v>
      </c>
    </row>
    <row r="20021" spans="1:16" x14ac:dyDescent="0.25">
      <c r="A20021" t="s">
        <v>29617</v>
      </c>
      <c r="B20021">
        <v>1125</v>
      </c>
      <c r="C20021" s="3" t="str">
        <f>HYPERLINK("http://www.uniprot.org/uniprot/Q39887","tr|Q39887|Q39887_SOYBN")</f>
        <v>tr|Q39887|Q39887_SOYBN</v>
      </c>
      <c r="D20021" t="s">
        <v>29618</v>
      </c>
      <c r="E20021">
        <v>43.85</v>
      </c>
      <c r="F20021">
        <v>228</v>
      </c>
      <c r="G20021">
        <v>128</v>
      </c>
      <c r="H20021">
        <v>5</v>
      </c>
      <c r="I20021">
        <v>314</v>
      </c>
      <c r="J20021">
        <v>982</v>
      </c>
      <c r="K20021">
        <v>2</v>
      </c>
      <c r="L20021">
        <v>2</v>
      </c>
      <c r="M20021">
        <v>184</v>
      </c>
      <c r="N20021" t="s">
        <v>18</v>
      </c>
      <c r="O20021" s="1">
        <v>3.2527699999999999E-33</v>
      </c>
      <c r="P20021">
        <v>374</v>
      </c>
    </row>
    <row r="20022" spans="1:16" x14ac:dyDescent="0.25">
      <c r="A20022" t="s">
        <v>29619</v>
      </c>
      <c r="B20022">
        <v>426</v>
      </c>
      <c r="C20022" s="3" t="str">
        <f>HYPERLINK("http://www.uniprot.org/uniprot/G7JEA5","tr|G7JEA5|G7JEA5_MEDTR")</f>
        <v>tr|G7JEA5|G7JEA5_MEDTR</v>
      </c>
      <c r="D20022" t="s">
        <v>29620</v>
      </c>
      <c r="E20022">
        <v>87.94</v>
      </c>
      <c r="F20022">
        <v>141</v>
      </c>
      <c r="G20022">
        <v>17</v>
      </c>
      <c r="H20022">
        <v>1</v>
      </c>
      <c r="I20022">
        <v>4</v>
      </c>
      <c r="J20022">
        <v>423</v>
      </c>
      <c r="K20022">
        <v>1</v>
      </c>
      <c r="L20022">
        <v>3</v>
      </c>
      <c r="M20022">
        <v>143</v>
      </c>
      <c r="N20022" t="s">
        <v>18</v>
      </c>
      <c r="O20022" s="1">
        <v>1.3638199999999999E-63</v>
      </c>
      <c r="P20022">
        <v>630</v>
      </c>
    </row>
    <row r="20023" spans="1:16" x14ac:dyDescent="0.25">
      <c r="A20023" t="s">
        <v>29621</v>
      </c>
      <c r="B20023">
        <v>978</v>
      </c>
      <c r="C20023" s="3" t="str">
        <f>HYPERLINK("http://www.uniprot.org/uniprot/G7LCM0","tr|G7LCM0|G7LCM0_MEDTR")</f>
        <v>tr|G7LCM0|G7LCM0_MEDTR</v>
      </c>
      <c r="D20023" t="s">
        <v>29622</v>
      </c>
      <c r="E20023">
        <v>69.78</v>
      </c>
      <c r="F20023">
        <v>364</v>
      </c>
      <c r="G20023">
        <v>110</v>
      </c>
      <c r="H20023">
        <v>39</v>
      </c>
      <c r="I20023">
        <v>1</v>
      </c>
      <c r="J20023">
        <v>975</v>
      </c>
      <c r="K20023">
        <v>1</v>
      </c>
      <c r="L20023">
        <v>1</v>
      </c>
      <c r="M20023">
        <v>364</v>
      </c>
      <c r="N20023" t="s">
        <v>18</v>
      </c>
      <c r="O20023" s="1">
        <v>1.4423400000000001E-140</v>
      </c>
      <c r="P20023">
        <v>1299</v>
      </c>
    </row>
    <row r="20024" spans="1:16" x14ac:dyDescent="0.25">
      <c r="A20024" t="s">
        <v>29623</v>
      </c>
      <c r="B20024">
        <v>834</v>
      </c>
      <c r="C20024" s="3" t="str">
        <f>HYPERLINK("http://www.uniprot.org/uniprot/G7LAU0","tr|G7LAU0|G7LAU0_MEDTR")</f>
        <v>tr|G7LAU0|G7LAU0_MEDTR</v>
      </c>
      <c r="D20024" t="s">
        <v>29624</v>
      </c>
      <c r="E20024">
        <v>68.87</v>
      </c>
      <c r="F20024">
        <v>257</v>
      </c>
      <c r="G20024">
        <v>80</v>
      </c>
      <c r="H20024">
        <v>18</v>
      </c>
      <c r="I20024">
        <v>31</v>
      </c>
      <c r="J20024">
        <v>747</v>
      </c>
      <c r="K20024">
        <v>1</v>
      </c>
      <c r="L20024">
        <v>3</v>
      </c>
      <c r="M20024">
        <v>256</v>
      </c>
      <c r="N20024" t="s">
        <v>18</v>
      </c>
      <c r="O20024" s="1">
        <v>9.0476800000000002E-87</v>
      </c>
      <c r="P20024">
        <v>834</v>
      </c>
    </row>
    <row r="20025" spans="1:16" x14ac:dyDescent="0.25">
      <c r="A20025" t="s">
        <v>29625</v>
      </c>
      <c r="B20025">
        <v>2700</v>
      </c>
      <c r="C20025" s="3" t="str">
        <f>HYPERLINK("http://www.uniprot.org/uniprot/G7K5B7","tr|G7K5B7|G7K5B7_MEDTR")</f>
        <v>tr|G7K5B7|G7K5B7_MEDTR</v>
      </c>
      <c r="D20025" t="s">
        <v>29626</v>
      </c>
      <c r="E20025">
        <v>82.99</v>
      </c>
      <c r="F20025">
        <v>888</v>
      </c>
      <c r="G20025">
        <v>151</v>
      </c>
      <c r="H20025">
        <v>8</v>
      </c>
      <c r="I20025">
        <v>58</v>
      </c>
      <c r="J20025">
        <v>2697</v>
      </c>
      <c r="K20025">
        <v>1</v>
      </c>
      <c r="L20025">
        <v>21</v>
      </c>
      <c r="M20025">
        <v>870</v>
      </c>
      <c r="N20025" t="s">
        <v>18</v>
      </c>
      <c r="O20025">
        <v>0</v>
      </c>
      <c r="P20025">
        <v>3832</v>
      </c>
    </row>
    <row r="20026" spans="1:16" x14ac:dyDescent="0.25">
      <c r="A20026" t="s">
        <v>29627</v>
      </c>
      <c r="B20026">
        <v>540</v>
      </c>
      <c r="C20026" s="3" t="str">
        <f>HYPERLINK("http://www.uniprot.org/uniprot/I3SWH2","tr|I3SWH2|I3SWH2_MEDTR")</f>
        <v>tr|I3SWH2|I3SWH2_MEDTR</v>
      </c>
      <c r="D20026" t="s">
        <v>22</v>
      </c>
      <c r="E20026">
        <v>66.849999999999994</v>
      </c>
      <c r="F20026">
        <v>181</v>
      </c>
      <c r="G20026">
        <v>60</v>
      </c>
      <c r="H20026">
        <v>2</v>
      </c>
      <c r="I20026">
        <v>1</v>
      </c>
      <c r="J20026">
        <v>537</v>
      </c>
      <c r="K20026">
        <v>1</v>
      </c>
      <c r="L20026">
        <v>25</v>
      </c>
      <c r="M20026">
        <v>195</v>
      </c>
      <c r="N20026" t="s">
        <v>18</v>
      </c>
      <c r="O20026" s="1">
        <v>5.1018700000000003E-58</v>
      </c>
      <c r="P20026">
        <v>582</v>
      </c>
    </row>
    <row r="20027" spans="1:16" x14ac:dyDescent="0.25">
      <c r="A20027" t="s">
        <v>29628</v>
      </c>
      <c r="B20027">
        <v>2565</v>
      </c>
      <c r="C20027" s="3" t="str">
        <f>HYPERLINK("http://www.uniprot.org/uniprot/A2Q4E5","tr|A2Q4E5|A2Q4E5_MEDTR")</f>
        <v>tr|A2Q4E5|A2Q4E5_MEDTR</v>
      </c>
      <c r="D20027" t="s">
        <v>29629</v>
      </c>
      <c r="E20027">
        <v>70.02</v>
      </c>
      <c r="F20027">
        <v>854</v>
      </c>
      <c r="G20027">
        <v>256</v>
      </c>
      <c r="H20027">
        <v>3</v>
      </c>
      <c r="I20027">
        <v>1</v>
      </c>
      <c r="J20027">
        <v>2553</v>
      </c>
      <c r="K20027">
        <v>1</v>
      </c>
      <c r="L20027">
        <v>1</v>
      </c>
      <c r="M20027">
        <v>850</v>
      </c>
      <c r="N20027" t="s">
        <v>18</v>
      </c>
      <c r="O20027">
        <v>0</v>
      </c>
      <c r="P20027">
        <v>3063</v>
      </c>
    </row>
    <row r="20028" spans="1:16" x14ac:dyDescent="0.25">
      <c r="A20028" t="s">
        <v>29630</v>
      </c>
      <c r="B20028">
        <v>849</v>
      </c>
      <c r="C20028" s="3" t="str">
        <f>HYPERLINK("http://www.uniprot.org/uniprot/I1NFM6","tr|I1NFM6|I1NFM6_SOYBN")</f>
        <v>tr|I1NFM6|I1NFM6_SOYBN</v>
      </c>
      <c r="D20028" t="s">
        <v>28</v>
      </c>
      <c r="E20028">
        <v>82.68</v>
      </c>
      <c r="F20028">
        <v>231</v>
      </c>
      <c r="G20028">
        <v>40</v>
      </c>
      <c r="H20028">
        <v>21</v>
      </c>
      <c r="I20028">
        <v>43</v>
      </c>
      <c r="J20028">
        <v>672</v>
      </c>
      <c r="K20028">
        <v>1</v>
      </c>
      <c r="L20028">
        <v>128</v>
      </c>
      <c r="M20028">
        <v>358</v>
      </c>
      <c r="N20028" t="s">
        <v>18</v>
      </c>
      <c r="O20028" s="1">
        <v>3.1761400000000001E-95</v>
      </c>
      <c r="P20028">
        <v>907</v>
      </c>
    </row>
    <row r="20029" spans="1:16" x14ac:dyDescent="0.25">
      <c r="A20029" t="s">
        <v>29631</v>
      </c>
      <c r="B20029">
        <v>2499</v>
      </c>
      <c r="C20029" s="3" t="str">
        <f>HYPERLINK("http://www.uniprot.org/uniprot/K7KHF0","tr|K7KHF0|K7KHF0_SOYBN")</f>
        <v>tr|K7KHF0|K7KHF0_SOYBN</v>
      </c>
      <c r="D20029" t="s">
        <v>28</v>
      </c>
      <c r="E20029">
        <v>49.27</v>
      </c>
      <c r="F20029">
        <v>483</v>
      </c>
      <c r="G20029">
        <v>245</v>
      </c>
      <c r="H20029">
        <v>35</v>
      </c>
      <c r="I20029">
        <v>1153</v>
      </c>
      <c r="J20029">
        <v>2496</v>
      </c>
      <c r="K20029">
        <v>1</v>
      </c>
      <c r="L20029">
        <v>190</v>
      </c>
      <c r="M20029">
        <v>639</v>
      </c>
      <c r="N20029" t="s">
        <v>18</v>
      </c>
      <c r="O20029" s="1">
        <v>1.7236000000000001E-103</v>
      </c>
      <c r="P20029">
        <v>984</v>
      </c>
    </row>
    <row r="20030" spans="1:16" x14ac:dyDescent="0.25">
      <c r="A20030" t="s">
        <v>29632</v>
      </c>
      <c r="B20030">
        <v>366</v>
      </c>
      <c r="C20030" s="3" t="str">
        <f>HYPERLINK("http://www.uniprot.org/uniprot/Q8L5F9","tr|Q8L5F9|Q8L5F9_CICAR")</f>
        <v>tr|Q8L5F9|Q8L5F9_CICAR</v>
      </c>
      <c r="D20030" t="s">
        <v>29633</v>
      </c>
      <c r="E20030">
        <v>89.25</v>
      </c>
      <c r="F20030">
        <v>121</v>
      </c>
      <c r="G20030">
        <v>13</v>
      </c>
      <c r="H20030">
        <v>0</v>
      </c>
      <c r="I20030">
        <v>1</v>
      </c>
      <c r="J20030">
        <v>363</v>
      </c>
      <c r="K20030">
        <v>1</v>
      </c>
      <c r="L20030">
        <v>1</v>
      </c>
      <c r="M20030">
        <v>121</v>
      </c>
      <c r="N20030" t="s">
        <v>18</v>
      </c>
      <c r="O20030" s="1">
        <v>6.3000799999999999E-53</v>
      </c>
      <c r="P20030">
        <v>538</v>
      </c>
    </row>
    <row r="20031" spans="1:16" x14ac:dyDescent="0.25">
      <c r="A20031" t="s">
        <v>29634</v>
      </c>
      <c r="B20031">
        <v>501</v>
      </c>
      <c r="C20031" s="3" t="str">
        <f>HYPERLINK("http://www.uniprot.org/uniprot/G7IRS7","tr|G7IRS7|G7IRS7_MEDTR")</f>
        <v>tr|G7IRS7|G7IRS7_MEDTR</v>
      </c>
      <c r="D20031" t="s">
        <v>29635</v>
      </c>
      <c r="E20031">
        <v>60.12</v>
      </c>
      <c r="F20031">
        <v>158</v>
      </c>
      <c r="G20031">
        <v>63</v>
      </c>
      <c r="H20031">
        <v>1</v>
      </c>
      <c r="I20031">
        <v>28</v>
      </c>
      <c r="J20031">
        <v>498</v>
      </c>
      <c r="K20031">
        <v>1</v>
      </c>
      <c r="L20031">
        <v>7</v>
      </c>
      <c r="M20031">
        <v>156</v>
      </c>
      <c r="N20031" t="s">
        <v>18</v>
      </c>
      <c r="O20031" s="1">
        <v>6.1586399999999998E-40</v>
      </c>
      <c r="P20031">
        <v>426</v>
      </c>
    </row>
    <row r="20032" spans="1:16" x14ac:dyDescent="0.25">
      <c r="A20032" t="s">
        <v>29636</v>
      </c>
      <c r="B20032">
        <v>675</v>
      </c>
      <c r="C20032" s="3" t="str">
        <f>HYPERLINK("http://www.uniprot.org/uniprot/I3S4Z0","tr|I3S4Z0|I3S4Z0_MEDTR")</f>
        <v>tr|I3S4Z0|I3S4Z0_MEDTR</v>
      </c>
      <c r="D20032" t="s">
        <v>22</v>
      </c>
      <c r="E20032">
        <v>85.2</v>
      </c>
      <c r="F20032">
        <v>223</v>
      </c>
      <c r="G20032">
        <v>33</v>
      </c>
      <c r="H20032">
        <v>0</v>
      </c>
      <c r="I20032">
        <v>1</v>
      </c>
      <c r="J20032">
        <v>669</v>
      </c>
      <c r="K20032">
        <v>1</v>
      </c>
      <c r="L20032">
        <v>4</v>
      </c>
      <c r="M20032">
        <v>226</v>
      </c>
      <c r="N20032" t="s">
        <v>18</v>
      </c>
      <c r="O20032" s="1">
        <v>2.1865199999999999E-110</v>
      </c>
      <c r="P20032">
        <v>1036</v>
      </c>
    </row>
    <row r="20033" spans="1:16" x14ac:dyDescent="0.25">
      <c r="A20033" t="s">
        <v>29637</v>
      </c>
      <c r="B20033">
        <v>180</v>
      </c>
      <c r="C20033" s="3" t="str">
        <f>HYPERLINK("http://www.uniprot.org/uniprot/G0WRD2","tr|G0WRD2|G0WRD2_HEVBR")</f>
        <v>tr|G0WRD2|G0WRD2_HEVBR</v>
      </c>
      <c r="D20033" t="s">
        <v>29638</v>
      </c>
      <c r="E20033">
        <v>66.66</v>
      </c>
      <c r="F20033">
        <v>54</v>
      </c>
      <c r="G20033">
        <v>18</v>
      </c>
      <c r="H20033">
        <v>0</v>
      </c>
      <c r="I20033">
        <v>7</v>
      </c>
      <c r="J20033">
        <v>168</v>
      </c>
      <c r="K20033">
        <v>1</v>
      </c>
      <c r="L20033">
        <v>127</v>
      </c>
      <c r="M20033">
        <v>180</v>
      </c>
      <c r="N20033" t="s">
        <v>18</v>
      </c>
      <c r="O20033" s="1">
        <v>1.00667E-13</v>
      </c>
      <c r="P20033">
        <v>200</v>
      </c>
    </row>
    <row r="20034" spans="1:16" x14ac:dyDescent="0.25">
      <c r="A20034" t="s">
        <v>29639</v>
      </c>
      <c r="B20034">
        <v>1368</v>
      </c>
      <c r="C20034" s="3" t="str">
        <f>HYPERLINK("http://www.uniprot.org/uniprot/I1K1N6","tr|I1K1N6|I1K1N6_SOYBN")</f>
        <v>tr|I1K1N6|I1K1N6_SOYBN</v>
      </c>
      <c r="D20034" t="s">
        <v>28</v>
      </c>
      <c r="E20034">
        <v>70.58</v>
      </c>
      <c r="F20034">
        <v>476</v>
      </c>
      <c r="G20034">
        <v>140</v>
      </c>
      <c r="H20034">
        <v>31</v>
      </c>
      <c r="I20034">
        <v>10</v>
      </c>
      <c r="J20034">
        <v>1344</v>
      </c>
      <c r="K20034">
        <v>1</v>
      </c>
      <c r="L20034">
        <v>6</v>
      </c>
      <c r="M20034">
        <v>481</v>
      </c>
      <c r="N20034" t="s">
        <v>18</v>
      </c>
      <c r="O20034">
        <v>0</v>
      </c>
      <c r="P20034">
        <v>1671</v>
      </c>
    </row>
    <row r="20035" spans="1:16" x14ac:dyDescent="0.25">
      <c r="A20035" t="s">
        <v>29640</v>
      </c>
      <c r="B20035">
        <v>1617</v>
      </c>
      <c r="C20035" s="3" t="str">
        <f>HYPERLINK("http://www.uniprot.org/uniprot/G7IKJ3","tr|G7IKJ3|G7IKJ3_MEDTR")</f>
        <v>tr|G7IKJ3|G7IKJ3_MEDTR</v>
      </c>
      <c r="D20035" t="s">
        <v>3121</v>
      </c>
      <c r="E20035">
        <v>27.72</v>
      </c>
      <c r="F20035">
        <v>321</v>
      </c>
      <c r="G20035">
        <v>232</v>
      </c>
      <c r="H20035">
        <v>3</v>
      </c>
      <c r="I20035">
        <v>79</v>
      </c>
      <c r="J20035">
        <v>1032</v>
      </c>
      <c r="K20035">
        <v>1</v>
      </c>
      <c r="L20035">
        <v>637</v>
      </c>
      <c r="M20035">
        <v>919</v>
      </c>
      <c r="N20035" t="s">
        <v>18</v>
      </c>
      <c r="O20035" s="1">
        <v>2.6102E-27</v>
      </c>
      <c r="P20035">
        <v>325</v>
      </c>
    </row>
    <row r="20036" spans="1:16" x14ac:dyDescent="0.25">
      <c r="A20036" t="s">
        <v>29641</v>
      </c>
      <c r="B20036">
        <v>534</v>
      </c>
      <c r="C20036" s="3" t="str">
        <f>HYPERLINK("http://www.uniprot.org/uniprot/G7L0Q5","tr|G7L0Q5|G7L0Q5_MEDTR")</f>
        <v>tr|G7L0Q5|G7L0Q5_MEDTR</v>
      </c>
      <c r="D20036" t="s">
        <v>29642</v>
      </c>
      <c r="E20036">
        <v>95.9</v>
      </c>
      <c r="F20036">
        <v>171</v>
      </c>
      <c r="G20036">
        <v>7</v>
      </c>
      <c r="H20036">
        <v>0</v>
      </c>
      <c r="I20036">
        <v>1</v>
      </c>
      <c r="J20036">
        <v>513</v>
      </c>
      <c r="K20036">
        <v>1</v>
      </c>
      <c r="L20036">
        <v>1</v>
      </c>
      <c r="M20036">
        <v>171</v>
      </c>
      <c r="N20036" t="s">
        <v>18</v>
      </c>
      <c r="O20036" s="1">
        <v>2.9119099999999999E-90</v>
      </c>
      <c r="P20036">
        <v>860</v>
      </c>
    </row>
    <row r="20037" spans="1:16" x14ac:dyDescent="0.25">
      <c r="A20037" t="s">
        <v>29643</v>
      </c>
      <c r="B20037">
        <v>2865</v>
      </c>
      <c r="C20037" s="3" t="str">
        <f>HYPERLINK("http://www.uniprot.org/uniprot/G7KTA8","tr|G7KTA8|G7KTA8_MEDTR")</f>
        <v>tr|G7KTA8|G7KTA8_MEDTR</v>
      </c>
      <c r="D20037" t="s">
        <v>29644</v>
      </c>
      <c r="E20037">
        <v>71.62</v>
      </c>
      <c r="F20037">
        <v>955</v>
      </c>
      <c r="G20037">
        <v>271</v>
      </c>
      <c r="H20037">
        <v>2</v>
      </c>
      <c r="I20037">
        <v>4</v>
      </c>
      <c r="J20037">
        <v>2862</v>
      </c>
      <c r="K20037">
        <v>1</v>
      </c>
      <c r="L20037">
        <v>3</v>
      </c>
      <c r="M20037">
        <v>904</v>
      </c>
      <c r="N20037" t="s">
        <v>18</v>
      </c>
      <c r="O20037">
        <v>0</v>
      </c>
      <c r="P20037">
        <v>3317</v>
      </c>
    </row>
    <row r="20038" spans="1:16" x14ac:dyDescent="0.25">
      <c r="A20038" t="s">
        <v>29645</v>
      </c>
      <c r="B20038">
        <v>1839</v>
      </c>
      <c r="C20038" s="3" t="str">
        <f>HYPERLINK("http://www.uniprot.org/uniprot/K7LAN9","tr|K7LAN9|K7LAN9_SOYBN")</f>
        <v>tr|K7LAN9|K7LAN9_SOYBN</v>
      </c>
      <c r="D20038" t="s">
        <v>28</v>
      </c>
      <c r="E20038">
        <v>70.7</v>
      </c>
      <c r="F20038">
        <v>611</v>
      </c>
      <c r="G20038">
        <v>179</v>
      </c>
      <c r="H20038">
        <v>0</v>
      </c>
      <c r="I20038">
        <v>4</v>
      </c>
      <c r="J20038">
        <v>1836</v>
      </c>
      <c r="K20038">
        <v>1</v>
      </c>
      <c r="L20038">
        <v>1</v>
      </c>
      <c r="M20038">
        <v>592</v>
      </c>
      <c r="N20038" t="s">
        <v>18</v>
      </c>
      <c r="O20038">
        <v>0</v>
      </c>
      <c r="P20038">
        <v>2193</v>
      </c>
    </row>
    <row r="20039" spans="1:16" x14ac:dyDescent="0.25">
      <c r="A20039" t="s">
        <v>29646</v>
      </c>
      <c r="B20039">
        <v>786</v>
      </c>
      <c r="C20039" s="3" t="str">
        <f>HYPERLINK("http://www.uniprot.org/uniprot/C6TLT3","tr|C6TLT3|C6TLT3_SOYBN")</f>
        <v>tr|C6TLT3|C6TLT3_SOYBN</v>
      </c>
      <c r="D20039" t="s">
        <v>9052</v>
      </c>
      <c r="E20039">
        <v>94.21</v>
      </c>
      <c r="F20039">
        <v>242</v>
      </c>
      <c r="G20039">
        <v>14</v>
      </c>
      <c r="H20039">
        <v>0</v>
      </c>
      <c r="I20039">
        <v>58</v>
      </c>
      <c r="J20039">
        <v>783</v>
      </c>
      <c r="K20039">
        <v>1</v>
      </c>
      <c r="L20039">
        <v>20</v>
      </c>
      <c r="M20039">
        <v>261</v>
      </c>
      <c r="N20039" t="s">
        <v>18</v>
      </c>
      <c r="O20039" s="1">
        <v>4.9378499999999999E-129</v>
      </c>
      <c r="P20039">
        <v>1198</v>
      </c>
    </row>
    <row r="20040" spans="1:16" x14ac:dyDescent="0.25">
      <c r="A20040" t="s">
        <v>29647</v>
      </c>
      <c r="B20040">
        <v>789</v>
      </c>
      <c r="C20040" s="3" t="str">
        <f>HYPERLINK("http://www.uniprot.org/uniprot/G7JMS7","tr|G7JMS7|G7JMS7_MEDTR")</f>
        <v>tr|G7JMS7|G7JMS7_MEDTR</v>
      </c>
      <c r="D20040" t="s">
        <v>29648</v>
      </c>
      <c r="E20040">
        <v>56.47</v>
      </c>
      <c r="F20040">
        <v>301</v>
      </c>
      <c r="G20040">
        <v>131</v>
      </c>
      <c r="H20040">
        <v>39</v>
      </c>
      <c r="I20040">
        <v>1</v>
      </c>
      <c r="J20040">
        <v>786</v>
      </c>
      <c r="K20040">
        <v>1</v>
      </c>
      <c r="L20040">
        <v>1</v>
      </c>
      <c r="M20040">
        <v>294</v>
      </c>
      <c r="N20040" t="s">
        <v>18</v>
      </c>
      <c r="O20040" s="1">
        <v>3.3867600000000001E-77</v>
      </c>
      <c r="P20040">
        <v>751</v>
      </c>
    </row>
    <row r="20041" spans="1:16" x14ac:dyDescent="0.25">
      <c r="A20041" t="s">
        <v>29649</v>
      </c>
      <c r="B20041">
        <v>2319</v>
      </c>
      <c r="C20041" s="3" t="str">
        <f>HYPERLINK("http://www.uniprot.org/uniprot/G7IJI7","tr|G7IJI7|G7IJI7_MEDTR")</f>
        <v>tr|G7IJI7|G7IJI7_MEDTR</v>
      </c>
      <c r="D20041" t="s">
        <v>29650</v>
      </c>
      <c r="E20041">
        <v>83.44</v>
      </c>
      <c r="F20041">
        <v>773</v>
      </c>
      <c r="G20041">
        <v>128</v>
      </c>
      <c r="H20041">
        <v>1</v>
      </c>
      <c r="I20041">
        <v>1</v>
      </c>
      <c r="J20041">
        <v>2316</v>
      </c>
      <c r="K20041">
        <v>1</v>
      </c>
      <c r="L20041">
        <v>1</v>
      </c>
      <c r="M20041">
        <v>773</v>
      </c>
      <c r="N20041" t="s">
        <v>18</v>
      </c>
      <c r="O20041">
        <v>0</v>
      </c>
      <c r="P20041">
        <v>3356</v>
      </c>
    </row>
    <row r="20042" spans="1:16" x14ac:dyDescent="0.25">
      <c r="A20042" t="s">
        <v>29651</v>
      </c>
      <c r="B20042">
        <v>573</v>
      </c>
      <c r="C20042" s="3" t="str">
        <f>HYPERLINK("http://www.uniprot.org/uniprot/I3S3W0","tr|I3S3W0|I3S3W0_MEDTR")</f>
        <v>tr|I3S3W0|I3S3W0_MEDTR</v>
      </c>
      <c r="D20042" t="s">
        <v>22</v>
      </c>
      <c r="E20042">
        <v>88.7</v>
      </c>
      <c r="F20042">
        <v>177</v>
      </c>
      <c r="G20042">
        <v>20</v>
      </c>
      <c r="H20042">
        <v>0</v>
      </c>
      <c r="I20042">
        <v>31</v>
      </c>
      <c r="J20042">
        <v>561</v>
      </c>
      <c r="K20042">
        <v>1</v>
      </c>
      <c r="L20042">
        <v>104</v>
      </c>
      <c r="M20042">
        <v>280</v>
      </c>
      <c r="N20042" t="s">
        <v>18</v>
      </c>
      <c r="O20042" s="1">
        <v>5.2228300000000002E-89</v>
      </c>
      <c r="P20042">
        <v>850</v>
      </c>
    </row>
    <row r="20043" spans="1:16" x14ac:dyDescent="0.25">
      <c r="A20043" t="s">
        <v>29652</v>
      </c>
      <c r="B20043">
        <v>1680</v>
      </c>
      <c r="C20043" s="3" t="str">
        <f>HYPERLINK("http://www.uniprot.org/uniprot/G7J420","tr|G7J420|G7J420_MEDTR")</f>
        <v>tr|G7J420|G7J420_MEDTR</v>
      </c>
      <c r="D20043" t="s">
        <v>29653</v>
      </c>
      <c r="E20043">
        <v>91.77</v>
      </c>
      <c r="F20043">
        <v>559</v>
      </c>
      <c r="G20043">
        <v>46</v>
      </c>
      <c r="H20043">
        <v>0</v>
      </c>
      <c r="I20043">
        <v>1</v>
      </c>
      <c r="J20043">
        <v>1677</v>
      </c>
      <c r="K20043">
        <v>1</v>
      </c>
      <c r="L20043">
        <v>1</v>
      </c>
      <c r="M20043">
        <v>557</v>
      </c>
      <c r="N20043" t="s">
        <v>18</v>
      </c>
      <c r="O20043">
        <v>0</v>
      </c>
      <c r="P20043">
        <v>2673</v>
      </c>
    </row>
    <row r="20044" spans="1:16" x14ac:dyDescent="0.25">
      <c r="A20044" t="s">
        <v>29654</v>
      </c>
      <c r="B20044">
        <v>1422</v>
      </c>
      <c r="C20044" s="3" t="str">
        <f>HYPERLINK("http://www.uniprot.org/uniprot/G7LG69","tr|G7LG69|G7LG69_MEDTR")</f>
        <v>tr|G7LG69|G7LG69_MEDTR</v>
      </c>
      <c r="D20044" t="s">
        <v>18375</v>
      </c>
      <c r="E20044">
        <v>51.72</v>
      </c>
      <c r="F20044">
        <v>377</v>
      </c>
      <c r="G20044">
        <v>182</v>
      </c>
      <c r="H20044">
        <v>5</v>
      </c>
      <c r="I20044">
        <v>295</v>
      </c>
      <c r="J20044">
        <v>1410</v>
      </c>
      <c r="K20044">
        <v>1</v>
      </c>
      <c r="L20044">
        <v>96</v>
      </c>
      <c r="M20044">
        <v>450</v>
      </c>
      <c r="N20044" t="s">
        <v>18</v>
      </c>
      <c r="O20044" s="1">
        <v>6.1063600000000003E-94</v>
      </c>
      <c r="P20044">
        <v>899</v>
      </c>
    </row>
    <row r="20045" spans="1:16" x14ac:dyDescent="0.25">
      <c r="A20045" t="s">
        <v>29655</v>
      </c>
      <c r="B20045">
        <v>657</v>
      </c>
      <c r="C20045" s="3" t="str">
        <f>HYPERLINK("http://www.uniprot.org/uniprot/I1KRJ7","tr|I1KRJ7|I1KRJ7_SOYBN")</f>
        <v>tr|I1KRJ7|I1KRJ7_SOYBN</v>
      </c>
      <c r="D20045" t="s">
        <v>28</v>
      </c>
      <c r="E20045">
        <v>88.07</v>
      </c>
      <c r="F20045">
        <v>218</v>
      </c>
      <c r="G20045">
        <v>26</v>
      </c>
      <c r="H20045">
        <v>0</v>
      </c>
      <c r="I20045">
        <v>1</v>
      </c>
      <c r="J20045">
        <v>654</v>
      </c>
      <c r="K20045">
        <v>1</v>
      </c>
      <c r="L20045">
        <v>1</v>
      </c>
      <c r="M20045">
        <v>218</v>
      </c>
      <c r="N20045" t="s">
        <v>18</v>
      </c>
      <c r="O20045" s="1">
        <v>1.8380200000000001E-111</v>
      </c>
      <c r="P20045">
        <v>1045</v>
      </c>
    </row>
    <row r="20046" spans="1:16" x14ac:dyDescent="0.25">
      <c r="A20046" t="s">
        <v>29656</v>
      </c>
      <c r="B20046">
        <v>978</v>
      </c>
      <c r="C20046" s="3" t="str">
        <f>HYPERLINK("http://www.uniprot.org/uniprot/B7FKN6","tr|B7FKN6|B7FKN6_MEDTR")</f>
        <v>tr|B7FKN6|B7FKN6_MEDTR</v>
      </c>
      <c r="D20046" t="s">
        <v>29657</v>
      </c>
      <c r="E20046">
        <v>77.63</v>
      </c>
      <c r="F20046">
        <v>313</v>
      </c>
      <c r="G20046">
        <v>70</v>
      </c>
      <c r="H20046">
        <v>7</v>
      </c>
      <c r="I20046">
        <v>58</v>
      </c>
      <c r="J20046">
        <v>975</v>
      </c>
      <c r="K20046">
        <v>1</v>
      </c>
      <c r="L20046">
        <v>24</v>
      </c>
      <c r="M20046">
        <v>335</v>
      </c>
      <c r="N20046" t="s">
        <v>18</v>
      </c>
      <c r="O20046" s="1">
        <v>6.9494399999999997E-127</v>
      </c>
      <c r="P20046">
        <v>1181</v>
      </c>
    </row>
    <row r="20047" spans="1:16" x14ac:dyDescent="0.25">
      <c r="A20047" t="s">
        <v>29658</v>
      </c>
      <c r="B20047">
        <v>459</v>
      </c>
      <c r="C20047" s="3" t="str">
        <f>HYPERLINK("http://www.uniprot.org/uniprot/G7JSJ5","tr|G7JSJ5|G7JSJ5_MEDTR")</f>
        <v>tr|G7JSJ5|G7JSJ5_MEDTR</v>
      </c>
      <c r="D20047" t="s">
        <v>29659</v>
      </c>
      <c r="E20047">
        <v>66.44</v>
      </c>
      <c r="F20047">
        <v>152</v>
      </c>
      <c r="G20047">
        <v>51</v>
      </c>
      <c r="H20047">
        <v>0</v>
      </c>
      <c r="I20047">
        <v>1</v>
      </c>
      <c r="J20047">
        <v>456</v>
      </c>
      <c r="K20047">
        <v>1</v>
      </c>
      <c r="L20047">
        <v>1</v>
      </c>
      <c r="M20047">
        <v>150</v>
      </c>
      <c r="N20047" t="s">
        <v>18</v>
      </c>
      <c r="O20047" s="1">
        <v>1.13161E-49</v>
      </c>
      <c r="P20047">
        <v>510</v>
      </c>
    </row>
    <row r="20048" spans="1:16" x14ac:dyDescent="0.25">
      <c r="A20048" t="s">
        <v>29660</v>
      </c>
      <c r="B20048">
        <v>738</v>
      </c>
      <c r="C20048" s="3" t="str">
        <f>HYPERLINK("http://www.uniprot.org/uniprot/G7JDL9","tr|G7JDL9|G7JDL9_MEDTR")</f>
        <v>tr|G7JDL9|G7JDL9_MEDTR</v>
      </c>
      <c r="D20048" t="s">
        <v>242</v>
      </c>
      <c r="E20048">
        <v>45.13</v>
      </c>
      <c r="F20048">
        <v>113</v>
      </c>
      <c r="G20048">
        <v>62</v>
      </c>
      <c r="H20048">
        <v>0</v>
      </c>
      <c r="I20048">
        <v>109</v>
      </c>
      <c r="J20048">
        <v>447</v>
      </c>
      <c r="K20048">
        <v>1</v>
      </c>
      <c r="L20048">
        <v>33</v>
      </c>
      <c r="M20048">
        <v>144</v>
      </c>
      <c r="N20048" t="s">
        <v>18</v>
      </c>
      <c r="O20048" s="1">
        <v>4.3323499999999998E-20</v>
      </c>
      <c r="P20048">
        <v>258</v>
      </c>
    </row>
    <row r="20049" spans="1:16" x14ac:dyDescent="0.25">
      <c r="A20049" t="s">
        <v>29661</v>
      </c>
      <c r="B20049">
        <v>501</v>
      </c>
      <c r="C20049" s="3" t="str">
        <f>HYPERLINK("http://www.uniprot.org/uniprot/I3S739","tr|I3S739|I3S739_MEDTR")</f>
        <v>tr|I3S739|I3S739_MEDTR</v>
      </c>
      <c r="D20049" t="s">
        <v>22</v>
      </c>
      <c r="E20049">
        <v>71.680000000000007</v>
      </c>
      <c r="F20049">
        <v>166</v>
      </c>
      <c r="G20049">
        <v>47</v>
      </c>
      <c r="H20049">
        <v>0</v>
      </c>
      <c r="I20049">
        <v>1</v>
      </c>
      <c r="J20049">
        <v>498</v>
      </c>
      <c r="K20049">
        <v>1</v>
      </c>
      <c r="L20049">
        <v>1</v>
      </c>
      <c r="M20049">
        <v>164</v>
      </c>
      <c r="N20049" t="s">
        <v>18</v>
      </c>
      <c r="O20049" s="1">
        <v>5.0147700000000002E-58</v>
      </c>
      <c r="P20049">
        <v>582</v>
      </c>
    </row>
    <row r="20050" spans="1:16" x14ac:dyDescent="0.25">
      <c r="A20050" t="s">
        <v>29662</v>
      </c>
      <c r="B20050">
        <v>2886</v>
      </c>
      <c r="C20050" s="3" t="str">
        <f>HYPERLINK("http://www.uniprot.org/uniprot/I1J988","tr|I1J988|I1J988_SOYBN")</f>
        <v>tr|I1J988|I1J988_SOYBN</v>
      </c>
      <c r="D20050" t="s">
        <v>71</v>
      </c>
      <c r="E20050">
        <v>59.35</v>
      </c>
      <c r="F20050">
        <v>1058</v>
      </c>
      <c r="G20050">
        <v>430</v>
      </c>
      <c r="H20050">
        <v>123</v>
      </c>
      <c r="I20050">
        <v>1</v>
      </c>
      <c r="J20050">
        <v>2805</v>
      </c>
      <c r="K20050">
        <v>1</v>
      </c>
      <c r="L20050">
        <v>1</v>
      </c>
      <c r="M20050">
        <v>1053</v>
      </c>
      <c r="N20050" t="s">
        <v>18</v>
      </c>
      <c r="O20050">
        <v>0</v>
      </c>
      <c r="P20050">
        <v>2865</v>
      </c>
    </row>
    <row r="20051" spans="1:16" x14ac:dyDescent="0.25">
      <c r="A20051" t="s">
        <v>29663</v>
      </c>
      <c r="B20051">
        <v>510</v>
      </c>
      <c r="C20051" s="3" t="str">
        <f>HYPERLINK("http://www.uniprot.org/uniprot/I3S2K0","tr|I3S2K0|I3S2K0_MEDTR")</f>
        <v>tr|I3S2K0|I3S2K0_MEDTR</v>
      </c>
      <c r="D20051" t="s">
        <v>22</v>
      </c>
      <c r="E20051">
        <v>81.650000000000006</v>
      </c>
      <c r="F20051">
        <v>169</v>
      </c>
      <c r="G20051">
        <v>31</v>
      </c>
      <c r="H20051">
        <v>0</v>
      </c>
      <c r="I20051">
        <v>1</v>
      </c>
      <c r="J20051">
        <v>507</v>
      </c>
      <c r="K20051">
        <v>1</v>
      </c>
      <c r="L20051">
        <v>1</v>
      </c>
      <c r="M20051">
        <v>169</v>
      </c>
      <c r="N20051" t="s">
        <v>18</v>
      </c>
      <c r="O20051" s="1">
        <v>2.26613E-82</v>
      </c>
      <c r="P20051">
        <v>792</v>
      </c>
    </row>
    <row r="20052" spans="1:16" x14ac:dyDescent="0.25">
      <c r="A20052" t="s">
        <v>29664</v>
      </c>
      <c r="B20052">
        <v>627</v>
      </c>
      <c r="C20052" s="3" t="str">
        <f>HYPERLINK("http://www.uniprot.org/uniprot/G7JQW7","tr|G7JQW7|G7JQW7_MEDTR")</f>
        <v>tr|G7JQW7|G7JQW7_MEDTR</v>
      </c>
      <c r="D20052" t="s">
        <v>413</v>
      </c>
      <c r="E20052">
        <v>83.06</v>
      </c>
      <c r="F20052">
        <v>183</v>
      </c>
      <c r="G20052">
        <v>31</v>
      </c>
      <c r="H20052">
        <v>1</v>
      </c>
      <c r="I20052">
        <v>52</v>
      </c>
      <c r="J20052">
        <v>597</v>
      </c>
      <c r="K20052">
        <v>1</v>
      </c>
      <c r="L20052">
        <v>852</v>
      </c>
      <c r="M20052">
        <v>1029</v>
      </c>
      <c r="N20052" t="s">
        <v>18</v>
      </c>
      <c r="O20052" s="1">
        <v>1.7499799999999999E-84</v>
      </c>
      <c r="P20052">
        <v>757</v>
      </c>
    </row>
    <row r="20053" spans="1:16" x14ac:dyDescent="0.25">
      <c r="A20053" t="s">
        <v>29665</v>
      </c>
      <c r="B20053">
        <v>390</v>
      </c>
      <c r="C20053" s="3" t="str">
        <f>HYPERLINK("http://www.uniprot.org/uniprot/Q8VXK3","tr|Q8VXK3|Q8VXK3_SOYBN")</f>
        <v>tr|Q8VXK3|Q8VXK3_SOYBN</v>
      </c>
      <c r="D20053" t="s">
        <v>14193</v>
      </c>
      <c r="E20053">
        <v>93.85</v>
      </c>
      <c r="F20053">
        <v>114</v>
      </c>
      <c r="G20053">
        <v>7</v>
      </c>
      <c r="H20053">
        <v>0</v>
      </c>
      <c r="I20053">
        <v>1</v>
      </c>
      <c r="J20053">
        <v>342</v>
      </c>
      <c r="K20053">
        <v>1</v>
      </c>
      <c r="L20053">
        <v>114</v>
      </c>
      <c r="M20053">
        <v>227</v>
      </c>
      <c r="N20053" t="s">
        <v>18</v>
      </c>
      <c r="O20053" s="1">
        <v>2.0836500000000001E-64</v>
      </c>
      <c r="P20053">
        <v>637</v>
      </c>
    </row>
    <row r="20054" spans="1:16" x14ac:dyDescent="0.25">
      <c r="A20054" t="s">
        <v>29666</v>
      </c>
      <c r="B20054">
        <v>612</v>
      </c>
      <c r="C20054" s="3" t="str">
        <f>HYPERLINK("http://www.uniprot.org/uniprot/G7JIY3","tr|G7JIY3|G7JIY3_MEDTR")</f>
        <v>tr|G7JIY3|G7JIY3_MEDTR</v>
      </c>
      <c r="D20054" t="s">
        <v>8188</v>
      </c>
      <c r="E20054">
        <v>93.78</v>
      </c>
      <c r="F20054">
        <v>161</v>
      </c>
      <c r="G20054">
        <v>10</v>
      </c>
      <c r="H20054">
        <v>0</v>
      </c>
      <c r="I20054">
        <v>127</v>
      </c>
      <c r="J20054">
        <v>609</v>
      </c>
      <c r="K20054">
        <v>1</v>
      </c>
      <c r="L20054">
        <v>74</v>
      </c>
      <c r="M20054">
        <v>234</v>
      </c>
      <c r="N20054" t="s">
        <v>18</v>
      </c>
      <c r="O20054" s="1">
        <v>1.6744700000000001E-81</v>
      </c>
      <c r="P20054">
        <v>786</v>
      </c>
    </row>
    <row r="20055" spans="1:16" x14ac:dyDescent="0.25">
      <c r="A20055" t="s">
        <v>29667</v>
      </c>
      <c r="B20055">
        <v>1923</v>
      </c>
      <c r="C20055" s="3" t="str">
        <f>HYPERLINK("http://www.uniprot.org/uniprot/G7IRS9","tr|G7IRS9|G7IRS9_MEDTR")</f>
        <v>tr|G7IRS9|G7IRS9_MEDTR</v>
      </c>
      <c r="D20055" t="s">
        <v>29668</v>
      </c>
      <c r="E20055">
        <v>83.95</v>
      </c>
      <c r="F20055">
        <v>592</v>
      </c>
      <c r="G20055">
        <v>95</v>
      </c>
      <c r="H20055">
        <v>12</v>
      </c>
      <c r="I20055">
        <v>1</v>
      </c>
      <c r="J20055">
        <v>1740</v>
      </c>
      <c r="K20055">
        <v>1</v>
      </c>
      <c r="L20055">
        <v>1</v>
      </c>
      <c r="M20055">
        <v>592</v>
      </c>
      <c r="N20055" t="s">
        <v>18</v>
      </c>
      <c r="O20055">
        <v>0</v>
      </c>
      <c r="P20055">
        <v>2579</v>
      </c>
    </row>
    <row r="20056" spans="1:16" x14ac:dyDescent="0.25">
      <c r="A20056" t="s">
        <v>29669</v>
      </c>
      <c r="B20056">
        <v>1713</v>
      </c>
      <c r="C20056" s="3" t="str">
        <f>HYPERLINK("http://www.uniprot.org/uniprot/I1MBN8","tr|I1MBN8|I1MBN8_SOYBN")</f>
        <v>tr|I1MBN8|I1MBN8_SOYBN</v>
      </c>
      <c r="D20056" t="s">
        <v>117</v>
      </c>
      <c r="E20056">
        <v>80.91</v>
      </c>
      <c r="F20056">
        <v>566</v>
      </c>
      <c r="G20056">
        <v>108</v>
      </c>
      <c r="H20056">
        <v>1</v>
      </c>
      <c r="I20056">
        <v>16</v>
      </c>
      <c r="J20056">
        <v>1710</v>
      </c>
      <c r="K20056">
        <v>1</v>
      </c>
      <c r="L20056">
        <v>2</v>
      </c>
      <c r="M20056">
        <v>566</v>
      </c>
      <c r="N20056" t="s">
        <v>18</v>
      </c>
      <c r="O20056">
        <v>0</v>
      </c>
      <c r="P20056">
        <v>2365</v>
      </c>
    </row>
    <row r="20057" spans="1:16" x14ac:dyDescent="0.25">
      <c r="A20057" t="s">
        <v>29670</v>
      </c>
      <c r="B20057">
        <v>1809</v>
      </c>
      <c r="C20057" s="3" t="str">
        <f>HYPERLINK("http://www.uniprot.org/uniprot/I1MHP5","tr|I1MHP5|I1MHP5_SOYBN")</f>
        <v>tr|I1MHP5|I1MHP5_SOYBN</v>
      </c>
      <c r="D20057" t="s">
        <v>28</v>
      </c>
      <c r="E20057">
        <v>27.85</v>
      </c>
      <c r="F20057">
        <v>420</v>
      </c>
      <c r="G20057">
        <v>303</v>
      </c>
      <c r="H20057">
        <v>42</v>
      </c>
      <c r="I20057">
        <v>151</v>
      </c>
      <c r="J20057">
        <v>1284</v>
      </c>
      <c r="K20057">
        <v>1</v>
      </c>
      <c r="L20057">
        <v>1057</v>
      </c>
      <c r="M20057">
        <v>1470</v>
      </c>
      <c r="N20057" t="s">
        <v>18</v>
      </c>
      <c r="O20057" s="1">
        <v>2.2314499999999999E-30</v>
      </c>
      <c r="P20057">
        <v>352</v>
      </c>
    </row>
    <row r="20058" spans="1:16" x14ac:dyDescent="0.25">
      <c r="A20058" t="s">
        <v>29671</v>
      </c>
      <c r="B20058">
        <v>1941</v>
      </c>
      <c r="C20058" s="3" t="str">
        <f>HYPERLINK("http://www.uniprot.org/uniprot/G7L0Q7","tr|G7L0Q7|G7L0Q7_MEDTR")</f>
        <v>tr|G7L0Q7|G7L0Q7_MEDTR</v>
      </c>
      <c r="D20058" t="s">
        <v>29672</v>
      </c>
      <c r="E20058">
        <v>65.64</v>
      </c>
      <c r="F20058">
        <v>684</v>
      </c>
      <c r="G20058">
        <v>235</v>
      </c>
      <c r="H20058">
        <v>38</v>
      </c>
      <c r="I20058">
        <v>1</v>
      </c>
      <c r="J20058">
        <v>1938</v>
      </c>
      <c r="K20058">
        <v>1</v>
      </c>
      <c r="L20058">
        <v>7</v>
      </c>
      <c r="M20058">
        <v>661</v>
      </c>
      <c r="N20058" t="s">
        <v>18</v>
      </c>
      <c r="O20058">
        <v>0</v>
      </c>
      <c r="P20058">
        <v>2054</v>
      </c>
    </row>
    <row r="20059" spans="1:16" x14ac:dyDescent="0.25">
      <c r="A20059" t="s">
        <v>29673</v>
      </c>
      <c r="B20059">
        <v>2202</v>
      </c>
      <c r="C20059" s="3" t="str">
        <f>HYPERLINK("http://www.uniprot.org/uniprot/K7MTP9","tr|K7MTP9|K7MTP9_SOYBN")</f>
        <v>tr|K7MTP9|K7MTP9_SOYBN</v>
      </c>
      <c r="D20059" t="s">
        <v>28</v>
      </c>
      <c r="E20059">
        <v>75.34</v>
      </c>
      <c r="F20059">
        <v>365</v>
      </c>
      <c r="G20059">
        <v>90</v>
      </c>
      <c r="H20059">
        <v>2</v>
      </c>
      <c r="I20059">
        <v>1111</v>
      </c>
      <c r="J20059">
        <v>2199</v>
      </c>
      <c r="K20059">
        <v>1</v>
      </c>
      <c r="L20059">
        <v>304</v>
      </c>
      <c r="M20059">
        <v>668</v>
      </c>
      <c r="N20059" t="s">
        <v>18</v>
      </c>
      <c r="O20059" s="1">
        <v>2.7532900000000001E-158</v>
      </c>
      <c r="P20059">
        <v>1456</v>
      </c>
    </row>
    <row r="20060" spans="1:16" x14ac:dyDescent="0.25">
      <c r="A20060" t="s">
        <v>29674</v>
      </c>
      <c r="B20060">
        <v>1851</v>
      </c>
      <c r="C20060" s="3" t="str">
        <f>HYPERLINK("http://www.uniprot.org/uniprot/I1MHP5","tr|I1MHP5|I1MHP5_SOYBN")</f>
        <v>tr|I1MHP5|I1MHP5_SOYBN</v>
      </c>
      <c r="D20060" t="s">
        <v>28</v>
      </c>
      <c r="E20060">
        <v>27.85</v>
      </c>
      <c r="F20060">
        <v>420</v>
      </c>
      <c r="G20060">
        <v>303</v>
      </c>
      <c r="H20060">
        <v>42</v>
      </c>
      <c r="I20060">
        <v>151</v>
      </c>
      <c r="J20060">
        <v>1284</v>
      </c>
      <c r="K20060">
        <v>1</v>
      </c>
      <c r="L20060">
        <v>1057</v>
      </c>
      <c r="M20060">
        <v>1470</v>
      </c>
      <c r="N20060" t="s">
        <v>18</v>
      </c>
      <c r="O20060" s="1">
        <v>2.30072E-30</v>
      </c>
      <c r="P20060">
        <v>352</v>
      </c>
    </row>
    <row r="20061" spans="1:16" x14ac:dyDescent="0.25">
      <c r="A20061" t="s">
        <v>29675</v>
      </c>
      <c r="B20061">
        <v>5349</v>
      </c>
      <c r="C20061" s="3" t="str">
        <f>HYPERLINK("http://www.uniprot.org/uniprot/I1NGI6","tr|I1NGI6|I1NGI6_SOYBN")</f>
        <v>tr|I1NGI6|I1NGI6_SOYBN</v>
      </c>
      <c r="D20061" t="s">
        <v>71</v>
      </c>
      <c r="E20061">
        <v>68.55</v>
      </c>
      <c r="F20061">
        <v>1822</v>
      </c>
      <c r="G20061">
        <v>573</v>
      </c>
      <c r="H20061">
        <v>40</v>
      </c>
      <c r="I20061">
        <v>1</v>
      </c>
      <c r="J20061">
        <v>5346</v>
      </c>
      <c r="K20061">
        <v>1</v>
      </c>
      <c r="L20061">
        <v>1</v>
      </c>
      <c r="M20061">
        <v>1811</v>
      </c>
      <c r="N20061" t="s">
        <v>18</v>
      </c>
      <c r="O20061">
        <v>0</v>
      </c>
      <c r="P20061">
        <v>5924</v>
      </c>
    </row>
    <row r="20062" spans="1:16" x14ac:dyDescent="0.25">
      <c r="A20062" t="s">
        <v>29676</v>
      </c>
      <c r="B20062">
        <v>639</v>
      </c>
      <c r="C20062" s="3" t="str">
        <f>HYPERLINK("http://www.uniprot.org/uniprot/G7I6Q3","tr|G7I6Q3|G7I6Q3_MEDTR")</f>
        <v>tr|G7I6Q3|G7I6Q3_MEDTR</v>
      </c>
      <c r="D20062" t="s">
        <v>29677</v>
      </c>
      <c r="E20062">
        <v>43.38</v>
      </c>
      <c r="F20062">
        <v>189</v>
      </c>
      <c r="G20062">
        <v>107</v>
      </c>
      <c r="H20062">
        <v>2</v>
      </c>
      <c r="I20062">
        <v>64</v>
      </c>
      <c r="J20062">
        <v>624</v>
      </c>
      <c r="K20062">
        <v>1</v>
      </c>
      <c r="L20062">
        <v>57</v>
      </c>
      <c r="M20062">
        <v>223</v>
      </c>
      <c r="N20062" t="s">
        <v>18</v>
      </c>
      <c r="O20062" s="1">
        <v>2.2363600000000001E-34</v>
      </c>
      <c r="P20062">
        <v>380</v>
      </c>
    </row>
    <row r="20063" spans="1:16" x14ac:dyDescent="0.25">
      <c r="A20063" t="s">
        <v>29678</v>
      </c>
      <c r="B20063">
        <v>2430</v>
      </c>
      <c r="C20063" s="3" t="str">
        <f>HYPERLINK("http://www.uniprot.org/uniprot/G7IJI8","tr|G7IJI8|G7IJI8_MEDTR")</f>
        <v>tr|G7IJI8|G7IJI8_MEDTR</v>
      </c>
      <c r="D20063" t="s">
        <v>29679</v>
      </c>
      <c r="E20063">
        <v>66.62</v>
      </c>
      <c r="F20063">
        <v>797</v>
      </c>
      <c r="G20063">
        <v>266</v>
      </c>
      <c r="H20063">
        <v>30</v>
      </c>
      <c r="I20063">
        <v>127</v>
      </c>
      <c r="J20063">
        <v>2427</v>
      </c>
      <c r="K20063">
        <v>1</v>
      </c>
      <c r="L20063">
        <v>46</v>
      </c>
      <c r="M20063">
        <v>813</v>
      </c>
      <c r="N20063" t="s">
        <v>18</v>
      </c>
      <c r="O20063">
        <v>0</v>
      </c>
      <c r="P20063">
        <v>2487</v>
      </c>
    </row>
    <row r="20064" spans="1:16" x14ac:dyDescent="0.25">
      <c r="A20064" t="s">
        <v>29680</v>
      </c>
      <c r="B20064">
        <v>1518</v>
      </c>
      <c r="C20064" s="3" t="str">
        <f>HYPERLINK("http://www.uniprot.org/uniprot/G7J8C5","tr|G7J8C5|G7J8C5_MEDTR")</f>
        <v>tr|G7J8C5|G7J8C5_MEDTR</v>
      </c>
      <c r="D20064" t="s">
        <v>29681</v>
      </c>
      <c r="E20064">
        <v>85.97</v>
      </c>
      <c r="F20064">
        <v>485</v>
      </c>
      <c r="G20064">
        <v>68</v>
      </c>
      <c r="H20064">
        <v>2</v>
      </c>
      <c r="I20064">
        <v>37</v>
      </c>
      <c r="J20064">
        <v>1485</v>
      </c>
      <c r="K20064">
        <v>1</v>
      </c>
      <c r="L20064">
        <v>13</v>
      </c>
      <c r="M20064">
        <v>495</v>
      </c>
      <c r="N20064" t="s">
        <v>18</v>
      </c>
      <c r="O20064">
        <v>0</v>
      </c>
      <c r="P20064">
        <v>2115</v>
      </c>
    </row>
    <row r="20065" spans="1:16" x14ac:dyDescent="0.25">
      <c r="A20065" t="s">
        <v>29682</v>
      </c>
      <c r="B20065">
        <v>2340</v>
      </c>
      <c r="C20065" s="3" t="str">
        <f>HYPERLINK("http://www.uniprot.org/uniprot/I1LVH1","tr|I1LVH1|I1LVH1_SOYBN")</f>
        <v>tr|I1LVH1|I1LVH1_SOYBN</v>
      </c>
      <c r="D20065" t="s">
        <v>71</v>
      </c>
      <c r="E20065">
        <v>80.790000000000006</v>
      </c>
      <c r="F20065">
        <v>781</v>
      </c>
      <c r="G20065">
        <v>150</v>
      </c>
      <c r="H20065">
        <v>3</v>
      </c>
      <c r="I20065">
        <v>1</v>
      </c>
      <c r="J20065">
        <v>2334</v>
      </c>
      <c r="K20065">
        <v>1</v>
      </c>
      <c r="L20065">
        <v>1</v>
      </c>
      <c r="M20065">
        <v>779</v>
      </c>
      <c r="N20065" t="s">
        <v>18</v>
      </c>
      <c r="O20065">
        <v>0</v>
      </c>
      <c r="P20065">
        <v>3250</v>
      </c>
    </row>
    <row r="20066" spans="1:16" x14ac:dyDescent="0.25">
      <c r="A20066" t="s">
        <v>29683</v>
      </c>
      <c r="B20066">
        <v>1197</v>
      </c>
      <c r="C20066" s="3" t="str">
        <f>HYPERLINK("http://www.uniprot.org/uniprot/G7J1Z4","tr|G7J1Z4|G7J1Z4_MEDTR")</f>
        <v>tr|G7J1Z4|G7J1Z4_MEDTR</v>
      </c>
      <c r="D20066" t="s">
        <v>29684</v>
      </c>
      <c r="E20066">
        <v>89.34</v>
      </c>
      <c r="F20066">
        <v>338</v>
      </c>
      <c r="G20066">
        <v>36</v>
      </c>
      <c r="H20066">
        <v>0</v>
      </c>
      <c r="I20066">
        <v>4</v>
      </c>
      <c r="J20066">
        <v>1017</v>
      </c>
      <c r="K20066">
        <v>1</v>
      </c>
      <c r="L20066">
        <v>64</v>
      </c>
      <c r="M20066">
        <v>401</v>
      </c>
      <c r="N20066" t="s">
        <v>18</v>
      </c>
      <c r="O20066" s="1">
        <v>5.6660100000000005E-172</v>
      </c>
      <c r="P20066">
        <v>1571</v>
      </c>
    </row>
    <row r="20067" spans="1:16" x14ac:dyDescent="0.25">
      <c r="A20067" t="s">
        <v>29685</v>
      </c>
      <c r="B20067">
        <v>1422</v>
      </c>
      <c r="C20067" s="3" t="str">
        <f>HYPERLINK("http://www.uniprot.org/uniprot/K7L5L9","tr|K7L5L9|K7L5L9_SOYBN")</f>
        <v>tr|K7L5L9|K7L5L9_SOYBN</v>
      </c>
      <c r="D20067" t="s">
        <v>117</v>
      </c>
      <c r="E20067">
        <v>79.22</v>
      </c>
      <c r="F20067">
        <v>467</v>
      </c>
      <c r="G20067">
        <v>97</v>
      </c>
      <c r="H20067">
        <v>13</v>
      </c>
      <c r="I20067">
        <v>55</v>
      </c>
      <c r="J20067">
        <v>1416</v>
      </c>
      <c r="K20067">
        <v>1</v>
      </c>
      <c r="L20067">
        <v>18</v>
      </c>
      <c r="M20067">
        <v>484</v>
      </c>
      <c r="N20067" t="s">
        <v>18</v>
      </c>
      <c r="O20067">
        <v>0</v>
      </c>
      <c r="P20067">
        <v>1998</v>
      </c>
    </row>
    <row r="20068" spans="1:16" x14ac:dyDescent="0.25">
      <c r="A20068" t="s">
        <v>29686</v>
      </c>
      <c r="B20068">
        <v>231</v>
      </c>
      <c r="C20068" s="3" t="str">
        <f>HYPERLINK("http://www.uniprot.org/uniprot/B7FKN6","tr|B7FKN6|B7FKN6_MEDTR")</f>
        <v>tr|B7FKN6|B7FKN6_MEDTR</v>
      </c>
      <c r="D20068" t="s">
        <v>29657</v>
      </c>
      <c r="E20068">
        <v>82.19</v>
      </c>
      <c r="F20068">
        <v>73</v>
      </c>
      <c r="G20068">
        <v>13</v>
      </c>
      <c r="H20068">
        <v>0</v>
      </c>
      <c r="I20068">
        <v>7</v>
      </c>
      <c r="J20068">
        <v>225</v>
      </c>
      <c r="K20068">
        <v>1</v>
      </c>
      <c r="L20068">
        <v>124</v>
      </c>
      <c r="M20068">
        <v>196</v>
      </c>
      <c r="N20068" t="s">
        <v>18</v>
      </c>
      <c r="O20068" s="1">
        <v>3.4848499999999999E-27</v>
      </c>
      <c r="P20068">
        <v>316</v>
      </c>
    </row>
    <row r="20069" spans="1:16" x14ac:dyDescent="0.25">
      <c r="A20069" t="s">
        <v>29687</v>
      </c>
      <c r="B20069">
        <v>1581</v>
      </c>
      <c r="C20069" s="3" t="str">
        <f>HYPERLINK("http://www.uniprot.org/uniprot/G7JSJ6","tr|G7JSJ6|G7JSJ6_MEDTR")</f>
        <v>tr|G7JSJ6|G7JSJ6_MEDTR</v>
      </c>
      <c r="D20069" t="s">
        <v>29688</v>
      </c>
      <c r="E20069">
        <v>77.56</v>
      </c>
      <c r="F20069">
        <v>526</v>
      </c>
      <c r="G20069">
        <v>118</v>
      </c>
      <c r="H20069">
        <v>3</v>
      </c>
      <c r="I20069">
        <v>10</v>
      </c>
      <c r="J20069">
        <v>1578</v>
      </c>
      <c r="K20069">
        <v>1</v>
      </c>
      <c r="L20069">
        <v>3</v>
      </c>
      <c r="M20069">
        <v>527</v>
      </c>
      <c r="N20069" t="s">
        <v>18</v>
      </c>
      <c r="O20069">
        <v>0</v>
      </c>
      <c r="P20069">
        <v>2112</v>
      </c>
    </row>
    <row r="20070" spans="1:16" x14ac:dyDescent="0.25">
      <c r="A20070" t="s">
        <v>29689</v>
      </c>
      <c r="B20070">
        <v>465</v>
      </c>
      <c r="C20070" s="3" t="str">
        <f>HYPERLINK("http://www.uniprot.org/uniprot/G7JEB1","tr|G7JEB1|G7JEB1_MEDTR")</f>
        <v>tr|G7JEB1|G7JEB1_MEDTR</v>
      </c>
      <c r="D20070" t="s">
        <v>29690</v>
      </c>
      <c r="E20070">
        <v>76.849999999999994</v>
      </c>
      <c r="F20070">
        <v>108</v>
      </c>
      <c r="G20070">
        <v>25</v>
      </c>
      <c r="H20070">
        <v>0</v>
      </c>
      <c r="I20070">
        <v>139</v>
      </c>
      <c r="J20070">
        <v>462</v>
      </c>
      <c r="K20070">
        <v>1</v>
      </c>
      <c r="L20070">
        <v>75</v>
      </c>
      <c r="M20070">
        <v>182</v>
      </c>
      <c r="N20070" t="s">
        <v>18</v>
      </c>
      <c r="O20070" s="1">
        <v>3.7302000000000003E-45</v>
      </c>
      <c r="P20070">
        <v>471</v>
      </c>
    </row>
    <row r="20071" spans="1:16" x14ac:dyDescent="0.25">
      <c r="A20071" t="s">
        <v>29691</v>
      </c>
      <c r="B20071">
        <v>447</v>
      </c>
      <c r="C20071" s="3" t="str">
        <f>HYPERLINK("http://www.uniprot.org/uniprot/G7LJC8","tr|G7LJC8|G7LJC8_MEDTR")</f>
        <v>tr|G7LJC8|G7LJC8_MEDTR</v>
      </c>
      <c r="D20071" t="s">
        <v>29692</v>
      </c>
      <c r="E20071">
        <v>96.62</v>
      </c>
      <c r="F20071">
        <v>148</v>
      </c>
      <c r="G20071">
        <v>5</v>
      </c>
      <c r="H20071">
        <v>0</v>
      </c>
      <c r="I20071">
        <v>1</v>
      </c>
      <c r="J20071">
        <v>444</v>
      </c>
      <c r="K20071">
        <v>1</v>
      </c>
      <c r="L20071">
        <v>1</v>
      </c>
      <c r="M20071">
        <v>148</v>
      </c>
      <c r="N20071" t="s">
        <v>18</v>
      </c>
      <c r="O20071" s="1">
        <v>1.49811E-78</v>
      </c>
      <c r="P20071">
        <v>759</v>
      </c>
    </row>
    <row r="20072" spans="1:16" x14ac:dyDescent="0.25">
      <c r="A20072" t="s">
        <v>29693</v>
      </c>
      <c r="B20072">
        <v>1092</v>
      </c>
      <c r="C20072" s="3" t="str">
        <f>HYPERLINK("http://www.uniprot.org/uniprot/G7LCA0","tr|G7LCA0|G7LCA0_MEDTR")</f>
        <v>tr|G7LCA0|G7LCA0_MEDTR</v>
      </c>
      <c r="D20072" t="s">
        <v>720</v>
      </c>
      <c r="E20072">
        <v>52</v>
      </c>
      <c r="F20072">
        <v>448</v>
      </c>
      <c r="G20072">
        <v>215</v>
      </c>
      <c r="H20072">
        <v>88</v>
      </c>
      <c r="I20072">
        <v>10</v>
      </c>
      <c r="J20072">
        <v>1089</v>
      </c>
      <c r="K20072">
        <v>1</v>
      </c>
      <c r="L20072">
        <v>9</v>
      </c>
      <c r="M20072">
        <v>447</v>
      </c>
      <c r="N20072" t="s">
        <v>18</v>
      </c>
      <c r="O20072" s="1">
        <v>8.8603199999999993E-105</v>
      </c>
      <c r="P20072">
        <v>991</v>
      </c>
    </row>
    <row r="20073" spans="1:16" x14ac:dyDescent="0.25">
      <c r="A20073" t="s">
        <v>29694</v>
      </c>
      <c r="B20073">
        <v>1656</v>
      </c>
      <c r="C20073" s="3" t="str">
        <f>HYPERLINK("http://www.uniprot.org/uniprot/G7K5B3","tr|G7K5B3|G7K5B3_MEDTR")</f>
        <v>tr|G7K5B3|G7K5B3_MEDTR</v>
      </c>
      <c r="D20073" t="s">
        <v>29695</v>
      </c>
      <c r="E20073">
        <v>61.67</v>
      </c>
      <c r="F20073">
        <v>561</v>
      </c>
      <c r="G20073">
        <v>215</v>
      </c>
      <c r="H20073">
        <v>10</v>
      </c>
      <c r="I20073">
        <v>1</v>
      </c>
      <c r="J20073">
        <v>1653</v>
      </c>
      <c r="K20073">
        <v>1</v>
      </c>
      <c r="L20073">
        <v>1</v>
      </c>
      <c r="M20073">
        <v>511</v>
      </c>
      <c r="N20073" t="s">
        <v>18</v>
      </c>
      <c r="O20073" s="1">
        <v>1.0870499999999999E-169</v>
      </c>
      <c r="P20073">
        <v>1553</v>
      </c>
    </row>
    <row r="20074" spans="1:16" x14ac:dyDescent="0.25">
      <c r="A20074" t="s">
        <v>29696</v>
      </c>
      <c r="B20074">
        <v>819</v>
      </c>
      <c r="C20074" s="3" t="str">
        <f>HYPERLINK("http://www.uniprot.org/uniprot/I1JGF8","tr|I1JGF8|I1JGF8_SOYBN")</f>
        <v>tr|I1JGF8|I1JGF8_SOYBN</v>
      </c>
      <c r="D20074" t="s">
        <v>28</v>
      </c>
      <c r="E20074">
        <v>36.74</v>
      </c>
      <c r="F20074">
        <v>166</v>
      </c>
      <c r="G20074">
        <v>105</v>
      </c>
      <c r="H20074">
        <v>7</v>
      </c>
      <c r="I20074">
        <v>139</v>
      </c>
      <c r="J20074">
        <v>615</v>
      </c>
      <c r="K20074">
        <v>1</v>
      </c>
      <c r="L20074">
        <v>336</v>
      </c>
      <c r="M20074">
        <v>495</v>
      </c>
      <c r="N20074" t="s">
        <v>18</v>
      </c>
      <c r="O20074" s="1">
        <v>2.3411500000000002E-15</v>
      </c>
      <c r="P20074">
        <v>218</v>
      </c>
    </row>
    <row r="20075" spans="1:16" x14ac:dyDescent="0.25">
      <c r="A20075" t="s">
        <v>29697</v>
      </c>
      <c r="B20075">
        <v>1182</v>
      </c>
      <c r="C20075" s="3" t="str">
        <f>HYPERLINK("http://www.uniprot.org/uniprot/I1JNE4","tr|I1JNE4|I1JNE4_SOYBN")</f>
        <v>tr|I1JNE4|I1JNE4_SOYBN</v>
      </c>
      <c r="D20075" t="s">
        <v>28</v>
      </c>
      <c r="E20075">
        <v>76.56</v>
      </c>
      <c r="F20075">
        <v>384</v>
      </c>
      <c r="G20075">
        <v>90</v>
      </c>
      <c r="H20075">
        <v>2</v>
      </c>
      <c r="I20075">
        <v>1</v>
      </c>
      <c r="J20075">
        <v>1146</v>
      </c>
      <c r="K20075">
        <v>1</v>
      </c>
      <c r="L20075">
        <v>1</v>
      </c>
      <c r="M20075">
        <v>383</v>
      </c>
      <c r="N20075" t="s">
        <v>18</v>
      </c>
      <c r="O20075" s="1">
        <v>1.51578E-161</v>
      </c>
      <c r="P20075">
        <v>1481</v>
      </c>
    </row>
    <row r="20076" spans="1:16" x14ac:dyDescent="0.25">
      <c r="A20076" t="s">
        <v>29698</v>
      </c>
      <c r="B20076">
        <v>1122</v>
      </c>
      <c r="C20076" s="3" t="str">
        <f>HYPERLINK("http://www.uniprot.org/uniprot/G7JIY5","tr|G7JIY5|G7JIY5_MEDTR")</f>
        <v>tr|G7JIY5|G7JIY5_MEDTR</v>
      </c>
      <c r="D20076" t="s">
        <v>17951</v>
      </c>
      <c r="E20076">
        <v>84.98</v>
      </c>
      <c r="F20076">
        <v>373</v>
      </c>
      <c r="G20076">
        <v>56</v>
      </c>
      <c r="H20076">
        <v>0</v>
      </c>
      <c r="I20076">
        <v>1</v>
      </c>
      <c r="J20076">
        <v>1119</v>
      </c>
      <c r="K20076">
        <v>1</v>
      </c>
      <c r="L20076">
        <v>1</v>
      </c>
      <c r="M20076">
        <v>350</v>
      </c>
      <c r="N20076" t="s">
        <v>18</v>
      </c>
      <c r="O20076" s="1">
        <v>2.3942799999999999E-169</v>
      </c>
      <c r="P20076">
        <v>1548</v>
      </c>
    </row>
    <row r="20077" spans="1:16" x14ac:dyDescent="0.25">
      <c r="A20077" t="s">
        <v>29699</v>
      </c>
      <c r="B20077">
        <v>1620</v>
      </c>
      <c r="C20077" s="3" t="str">
        <f>HYPERLINK("http://www.uniprot.org/uniprot/K7M367","tr|K7M367|K7M367_SOYBN")</f>
        <v>tr|K7M367|K7M367_SOYBN</v>
      </c>
      <c r="D20077" t="s">
        <v>28</v>
      </c>
      <c r="E20077">
        <v>78.03</v>
      </c>
      <c r="F20077">
        <v>551</v>
      </c>
      <c r="G20077">
        <v>121</v>
      </c>
      <c r="H20077">
        <v>24</v>
      </c>
      <c r="I20077">
        <v>37</v>
      </c>
      <c r="J20077">
        <v>1617</v>
      </c>
      <c r="K20077">
        <v>1</v>
      </c>
      <c r="L20077">
        <v>11</v>
      </c>
      <c r="M20077">
        <v>548</v>
      </c>
      <c r="N20077" t="s">
        <v>18</v>
      </c>
      <c r="O20077">
        <v>0</v>
      </c>
      <c r="P20077">
        <v>2163</v>
      </c>
    </row>
    <row r="20078" spans="1:16" x14ac:dyDescent="0.25">
      <c r="A20078" t="s">
        <v>29700</v>
      </c>
      <c r="B20078">
        <v>654</v>
      </c>
      <c r="C20078" s="3" t="str">
        <f>HYPERLINK("http://www.uniprot.org/uniprot/G7ITF9","tr|G7ITF9|G7ITF9_MEDTR")</f>
        <v>tr|G7ITF9|G7ITF9_MEDTR</v>
      </c>
      <c r="D20078" t="s">
        <v>29701</v>
      </c>
      <c r="E20078">
        <v>99.07</v>
      </c>
      <c r="F20078">
        <v>217</v>
      </c>
      <c r="G20078">
        <v>2</v>
      </c>
      <c r="H20078">
        <v>0</v>
      </c>
      <c r="I20078">
        <v>1</v>
      </c>
      <c r="J20078">
        <v>651</v>
      </c>
      <c r="K20078">
        <v>1</v>
      </c>
      <c r="L20078">
        <v>1</v>
      </c>
      <c r="M20078">
        <v>217</v>
      </c>
      <c r="N20078" t="s">
        <v>18</v>
      </c>
      <c r="O20078" s="1">
        <v>1.43459E-116</v>
      </c>
      <c r="P20078">
        <v>1089</v>
      </c>
    </row>
    <row r="20079" spans="1:16" x14ac:dyDescent="0.25">
      <c r="A20079" t="s">
        <v>29702</v>
      </c>
      <c r="B20079">
        <v>846</v>
      </c>
      <c r="C20079" s="3" t="str">
        <f>HYPERLINK("http://www.uniprot.org/uniprot/I3T1D2","tr|I3T1D2|I3T1D2_MEDTR")</f>
        <v>tr|I3T1D2|I3T1D2_MEDTR</v>
      </c>
      <c r="D20079" t="s">
        <v>22</v>
      </c>
      <c r="E20079">
        <v>96.44</v>
      </c>
      <c r="F20079">
        <v>281</v>
      </c>
      <c r="G20079">
        <v>10</v>
      </c>
      <c r="H20079">
        <v>0</v>
      </c>
      <c r="I20079">
        <v>1</v>
      </c>
      <c r="J20079">
        <v>843</v>
      </c>
      <c r="K20079">
        <v>1</v>
      </c>
      <c r="L20079">
        <v>112</v>
      </c>
      <c r="M20079">
        <v>392</v>
      </c>
      <c r="N20079" t="s">
        <v>18</v>
      </c>
      <c r="O20079" s="1">
        <v>1.2596E-152</v>
      </c>
      <c r="P20079">
        <v>1402</v>
      </c>
    </row>
    <row r="20080" spans="1:16" x14ac:dyDescent="0.25">
      <c r="A20080" t="s">
        <v>29703</v>
      </c>
      <c r="B20080">
        <v>843</v>
      </c>
      <c r="C20080" s="3" t="str">
        <f>HYPERLINK("http://www.uniprot.org/uniprot/C6T8S2","tr|C6T8S2|C6T8S2_SOYBN")</f>
        <v>tr|C6T8S2|C6T8S2_SOYBN</v>
      </c>
      <c r="D20080" t="s">
        <v>210</v>
      </c>
      <c r="E20080">
        <v>80.13</v>
      </c>
      <c r="F20080">
        <v>287</v>
      </c>
      <c r="G20080">
        <v>57</v>
      </c>
      <c r="H20080">
        <v>7</v>
      </c>
      <c r="I20080">
        <v>1</v>
      </c>
      <c r="J20080">
        <v>840</v>
      </c>
      <c r="K20080">
        <v>1</v>
      </c>
      <c r="L20080">
        <v>1</v>
      </c>
      <c r="M20080">
        <v>287</v>
      </c>
      <c r="N20080" t="s">
        <v>18</v>
      </c>
      <c r="O20080" s="1">
        <v>1.2621300000000001E-120</v>
      </c>
      <c r="P20080">
        <v>1126</v>
      </c>
    </row>
    <row r="20081" spans="1:16" x14ac:dyDescent="0.25">
      <c r="A20081" t="s">
        <v>29704</v>
      </c>
      <c r="B20081">
        <v>1446</v>
      </c>
      <c r="C20081" s="3" t="str">
        <f>HYPERLINK("http://www.uniprot.org/uniprot/G7KCH5","tr|G7KCH5|G7KCH5_MEDTR")</f>
        <v>tr|G7KCH5|G7KCH5_MEDTR</v>
      </c>
      <c r="D20081" t="s">
        <v>29705</v>
      </c>
      <c r="E20081">
        <v>85.91</v>
      </c>
      <c r="F20081">
        <v>490</v>
      </c>
      <c r="G20081">
        <v>69</v>
      </c>
      <c r="H20081">
        <v>10</v>
      </c>
      <c r="I20081">
        <v>4</v>
      </c>
      <c r="J20081">
        <v>1443</v>
      </c>
      <c r="K20081">
        <v>1</v>
      </c>
      <c r="L20081">
        <v>6</v>
      </c>
      <c r="M20081">
        <v>480</v>
      </c>
      <c r="N20081" t="s">
        <v>18</v>
      </c>
      <c r="O20081">
        <v>0</v>
      </c>
      <c r="P20081">
        <v>2214</v>
      </c>
    </row>
    <row r="20082" spans="1:16" x14ac:dyDescent="0.25">
      <c r="A20082" t="s">
        <v>29706</v>
      </c>
      <c r="B20082">
        <v>459</v>
      </c>
      <c r="C20082" s="3" t="str">
        <f>HYPERLINK("http://www.uniprot.org/uniprot/Q9ZNQ4","tr|Q9ZNQ4|Q9ZNQ4_CICAR")</f>
        <v>tr|Q9ZNQ4|Q9ZNQ4_CICAR</v>
      </c>
      <c r="D20082" t="s">
        <v>29707</v>
      </c>
      <c r="E20082">
        <v>100</v>
      </c>
      <c r="F20082">
        <v>152</v>
      </c>
      <c r="G20082">
        <v>0</v>
      </c>
      <c r="H20082">
        <v>0</v>
      </c>
      <c r="I20082">
        <v>1</v>
      </c>
      <c r="J20082">
        <v>456</v>
      </c>
      <c r="K20082">
        <v>1</v>
      </c>
      <c r="L20082">
        <v>1</v>
      </c>
      <c r="M20082">
        <v>152</v>
      </c>
      <c r="N20082" t="s">
        <v>18</v>
      </c>
      <c r="O20082" s="1">
        <v>1.08341E-84</v>
      </c>
      <c r="P20082">
        <v>812</v>
      </c>
    </row>
    <row r="20083" spans="1:16" x14ac:dyDescent="0.25">
      <c r="A20083" t="s">
        <v>29708</v>
      </c>
      <c r="B20083">
        <v>579</v>
      </c>
      <c r="C20083" s="3" t="str">
        <f>HYPERLINK("http://www.uniprot.org/uniprot/G7KU38","tr|G7KU38|G7KU38_MEDTR")</f>
        <v>tr|G7KU38|G7KU38_MEDTR</v>
      </c>
      <c r="D20083" t="s">
        <v>29709</v>
      </c>
      <c r="E20083">
        <v>88.54</v>
      </c>
      <c r="F20083">
        <v>192</v>
      </c>
      <c r="G20083">
        <v>22</v>
      </c>
      <c r="H20083">
        <v>0</v>
      </c>
      <c r="I20083">
        <v>1</v>
      </c>
      <c r="J20083">
        <v>576</v>
      </c>
      <c r="K20083">
        <v>1</v>
      </c>
      <c r="L20083">
        <v>1</v>
      </c>
      <c r="M20083">
        <v>192</v>
      </c>
      <c r="N20083" t="s">
        <v>18</v>
      </c>
      <c r="O20083" s="1">
        <v>1.166E-91</v>
      </c>
      <c r="P20083">
        <v>873</v>
      </c>
    </row>
    <row r="20084" spans="1:16" x14ac:dyDescent="0.25">
      <c r="A20084" t="s">
        <v>29710</v>
      </c>
      <c r="B20084">
        <v>1101</v>
      </c>
      <c r="C20084" s="3" t="str">
        <f>HYPERLINK("http://www.uniprot.org/uniprot/I3RZ89","tr|I3RZ89|I3RZ89_MEDTR")</f>
        <v>tr|I3RZ89|I3RZ89_MEDTR</v>
      </c>
      <c r="D20084" t="s">
        <v>22</v>
      </c>
      <c r="E20084">
        <v>85.09</v>
      </c>
      <c r="F20084">
        <v>369</v>
      </c>
      <c r="G20084">
        <v>55</v>
      </c>
      <c r="H20084">
        <v>3</v>
      </c>
      <c r="I20084">
        <v>1</v>
      </c>
      <c r="J20084">
        <v>1098</v>
      </c>
      <c r="K20084">
        <v>1</v>
      </c>
      <c r="L20084">
        <v>1</v>
      </c>
      <c r="M20084">
        <v>369</v>
      </c>
      <c r="N20084" t="s">
        <v>18</v>
      </c>
      <c r="O20084" s="1">
        <v>2.4734399999999999E-179</v>
      </c>
      <c r="P20084">
        <v>1634</v>
      </c>
    </row>
    <row r="20085" spans="1:16" x14ac:dyDescent="0.25">
      <c r="A20085" t="s">
        <v>29711</v>
      </c>
      <c r="B20085">
        <v>1149</v>
      </c>
      <c r="C20085" s="3" t="str">
        <f>HYPERLINK("http://www.uniprot.org/uniprot/I1JAR3","tr|I1JAR3|I1JAR3_SOYBN")</f>
        <v>tr|I1JAR3|I1JAR3_SOYBN</v>
      </c>
      <c r="D20085" t="s">
        <v>28</v>
      </c>
      <c r="E20085">
        <v>78.81</v>
      </c>
      <c r="F20085">
        <v>387</v>
      </c>
      <c r="G20085">
        <v>82</v>
      </c>
      <c r="H20085">
        <v>5</v>
      </c>
      <c r="I20085">
        <v>1</v>
      </c>
      <c r="J20085">
        <v>1146</v>
      </c>
      <c r="K20085">
        <v>1</v>
      </c>
      <c r="L20085">
        <v>1</v>
      </c>
      <c r="M20085">
        <v>387</v>
      </c>
      <c r="N20085" t="s">
        <v>18</v>
      </c>
      <c r="O20085" s="1">
        <v>5.5325200000000001E-177</v>
      </c>
      <c r="P20085">
        <v>1614</v>
      </c>
    </row>
    <row r="20086" spans="1:16" x14ac:dyDescent="0.25">
      <c r="A20086" t="s">
        <v>29712</v>
      </c>
      <c r="B20086">
        <v>1479</v>
      </c>
      <c r="C20086" s="3" t="str">
        <f>HYPERLINK("http://www.uniprot.org/uniprot/B7FI64","tr|B7FI64|B7FI64_MEDTR")</f>
        <v>tr|B7FI64|B7FI64_MEDTR</v>
      </c>
      <c r="D20086" t="s">
        <v>581</v>
      </c>
      <c r="E20086">
        <v>85.62</v>
      </c>
      <c r="F20086">
        <v>494</v>
      </c>
      <c r="G20086">
        <v>71</v>
      </c>
      <c r="H20086">
        <v>2</v>
      </c>
      <c r="I20086">
        <v>1</v>
      </c>
      <c r="J20086">
        <v>1476</v>
      </c>
      <c r="K20086">
        <v>1</v>
      </c>
      <c r="L20086">
        <v>1</v>
      </c>
      <c r="M20086">
        <v>493</v>
      </c>
      <c r="N20086" t="s">
        <v>18</v>
      </c>
      <c r="O20086">
        <v>0</v>
      </c>
      <c r="P20086">
        <v>2225</v>
      </c>
    </row>
    <row r="20087" spans="1:16" x14ac:dyDescent="0.25">
      <c r="A20087" t="s">
        <v>29713</v>
      </c>
      <c r="B20087">
        <v>819</v>
      </c>
      <c r="C20087" s="3" t="str">
        <f>HYPERLINK("http://www.uniprot.org/uniprot/G7KT61","tr|G7KT61|G7KT61_MEDTR")</f>
        <v>tr|G7KT61|G7KT61_MEDTR</v>
      </c>
      <c r="D20087" t="s">
        <v>29714</v>
      </c>
      <c r="E20087">
        <v>30.03</v>
      </c>
      <c r="F20087">
        <v>293</v>
      </c>
      <c r="G20087">
        <v>205</v>
      </c>
      <c r="H20087">
        <v>22</v>
      </c>
      <c r="I20087">
        <v>4</v>
      </c>
      <c r="J20087">
        <v>816</v>
      </c>
      <c r="K20087">
        <v>1</v>
      </c>
      <c r="L20087">
        <v>113</v>
      </c>
      <c r="M20087">
        <v>385</v>
      </c>
      <c r="N20087" t="s">
        <v>18</v>
      </c>
      <c r="O20087" s="1">
        <v>2.4170999999999999E-20</v>
      </c>
      <c r="P20087">
        <v>261</v>
      </c>
    </row>
    <row r="20088" spans="1:16" x14ac:dyDescent="0.25">
      <c r="A20088" t="s">
        <v>29715</v>
      </c>
      <c r="B20088">
        <v>474</v>
      </c>
      <c r="C20088" s="3" t="str">
        <f>HYPERLINK("http://www.uniprot.org/uniprot/G7J8C7","tr|G7J8C7|G7J8C7_MEDTR")</f>
        <v>tr|G7J8C7|G7J8C7_MEDTR</v>
      </c>
      <c r="D20088" t="s">
        <v>29716</v>
      </c>
      <c r="E20088">
        <v>78.48</v>
      </c>
      <c r="F20088">
        <v>158</v>
      </c>
      <c r="G20088">
        <v>34</v>
      </c>
      <c r="H20088">
        <v>1</v>
      </c>
      <c r="I20088">
        <v>1</v>
      </c>
      <c r="J20088">
        <v>471</v>
      </c>
      <c r="K20088">
        <v>1</v>
      </c>
      <c r="L20088">
        <v>1</v>
      </c>
      <c r="M20088">
        <v>158</v>
      </c>
      <c r="N20088" t="s">
        <v>18</v>
      </c>
      <c r="O20088" s="1">
        <v>7.3703799999999997E-62</v>
      </c>
      <c r="P20088">
        <v>615</v>
      </c>
    </row>
    <row r="20089" spans="1:16" x14ac:dyDescent="0.25">
      <c r="A20089" t="s">
        <v>29717</v>
      </c>
      <c r="B20089">
        <v>1977</v>
      </c>
      <c r="C20089" s="3" t="str">
        <f>HYPERLINK("http://www.uniprot.org/uniprot/G7J418","tr|G7J418|G7J418_MEDTR")</f>
        <v>tr|G7J418|G7J418_MEDTR</v>
      </c>
      <c r="D20089" t="s">
        <v>29718</v>
      </c>
      <c r="E20089">
        <v>68.260000000000005</v>
      </c>
      <c r="F20089">
        <v>564</v>
      </c>
      <c r="G20089">
        <v>179</v>
      </c>
      <c r="H20089">
        <v>30</v>
      </c>
      <c r="I20089">
        <v>34</v>
      </c>
      <c r="J20089">
        <v>1635</v>
      </c>
      <c r="K20089">
        <v>1</v>
      </c>
      <c r="L20089">
        <v>1</v>
      </c>
      <c r="M20089">
        <v>535</v>
      </c>
      <c r="N20089" t="s">
        <v>18</v>
      </c>
      <c r="O20089">
        <v>0</v>
      </c>
      <c r="P20089">
        <v>1890</v>
      </c>
    </row>
    <row r="20090" spans="1:16" x14ac:dyDescent="0.25">
      <c r="A20090" t="s">
        <v>29719</v>
      </c>
      <c r="B20090">
        <v>816</v>
      </c>
      <c r="C20090" s="3" t="str">
        <f>HYPERLINK("http://www.uniprot.org/uniprot/G7L695","tr|G7L695|G7L695_MEDTR")</f>
        <v>tr|G7L695|G7L695_MEDTR</v>
      </c>
      <c r="D20090" t="s">
        <v>29720</v>
      </c>
      <c r="E20090">
        <v>97.04</v>
      </c>
      <c r="F20090">
        <v>271</v>
      </c>
      <c r="G20090">
        <v>8</v>
      </c>
      <c r="H20090">
        <v>0</v>
      </c>
      <c r="I20090">
        <v>1</v>
      </c>
      <c r="J20090">
        <v>813</v>
      </c>
      <c r="K20090">
        <v>1</v>
      </c>
      <c r="L20090">
        <v>1</v>
      </c>
      <c r="M20090">
        <v>271</v>
      </c>
      <c r="N20090" t="s">
        <v>18</v>
      </c>
      <c r="O20090" s="1">
        <v>1.60051E-149</v>
      </c>
      <c r="P20090">
        <v>1375</v>
      </c>
    </row>
    <row r="20091" spans="1:16" x14ac:dyDescent="0.25">
      <c r="A20091" t="s">
        <v>29721</v>
      </c>
      <c r="B20091">
        <v>3522</v>
      </c>
      <c r="C20091" s="3" t="str">
        <f>HYPERLINK("http://www.uniprot.org/uniprot/I1K373","tr|I1K373|I1K373_SOYBN")</f>
        <v>tr|I1K373|I1K373_SOYBN</v>
      </c>
      <c r="D20091" t="s">
        <v>71</v>
      </c>
      <c r="E20091">
        <v>84.81</v>
      </c>
      <c r="F20091">
        <v>988</v>
      </c>
      <c r="G20091">
        <v>150</v>
      </c>
      <c r="H20091">
        <v>5</v>
      </c>
      <c r="I20091">
        <v>571</v>
      </c>
      <c r="J20091">
        <v>3519</v>
      </c>
      <c r="K20091">
        <v>1</v>
      </c>
      <c r="L20091">
        <v>2775</v>
      </c>
      <c r="M20091">
        <v>3762</v>
      </c>
      <c r="N20091" t="s">
        <v>18</v>
      </c>
      <c r="O20091">
        <v>0</v>
      </c>
      <c r="P20091">
        <v>4214</v>
      </c>
    </row>
    <row r="20092" spans="1:16" x14ac:dyDescent="0.25">
      <c r="A20092" t="s">
        <v>29722</v>
      </c>
      <c r="B20092">
        <v>1254</v>
      </c>
      <c r="C20092" s="3" t="str">
        <f>HYPERLINK("http://www.uniprot.org/uniprot/G7L8R4","tr|G7L8R4|G7L8R4_MEDTR")</f>
        <v>tr|G7L8R4|G7L8R4_MEDTR</v>
      </c>
      <c r="D20092" t="s">
        <v>29723</v>
      </c>
      <c r="E20092">
        <v>72.02</v>
      </c>
      <c r="F20092">
        <v>479</v>
      </c>
      <c r="G20092">
        <v>134</v>
      </c>
      <c r="H20092">
        <v>62</v>
      </c>
      <c r="I20092">
        <v>1</v>
      </c>
      <c r="J20092">
        <v>1251</v>
      </c>
      <c r="K20092">
        <v>1</v>
      </c>
      <c r="L20092">
        <v>1</v>
      </c>
      <c r="M20092">
        <v>479</v>
      </c>
      <c r="N20092" t="s">
        <v>18</v>
      </c>
      <c r="O20092">
        <v>0</v>
      </c>
      <c r="P20092">
        <v>1781</v>
      </c>
    </row>
    <row r="20093" spans="1:16" x14ac:dyDescent="0.25">
      <c r="A20093" t="s">
        <v>29724</v>
      </c>
      <c r="B20093">
        <v>2862</v>
      </c>
      <c r="C20093" s="3" t="str">
        <f>HYPERLINK("http://www.uniprot.org/uniprot/Q8H935","tr|Q8H935|Q8H935_VICFA")</f>
        <v>tr|Q8H935|Q8H935_VICFA</v>
      </c>
      <c r="D20093" t="s">
        <v>29725</v>
      </c>
      <c r="E20093">
        <v>78.47</v>
      </c>
      <c r="F20093">
        <v>971</v>
      </c>
      <c r="G20093">
        <v>209</v>
      </c>
      <c r="H20093">
        <v>18</v>
      </c>
      <c r="I20093">
        <v>1</v>
      </c>
      <c r="J20093">
        <v>2859</v>
      </c>
      <c r="K20093">
        <v>1</v>
      </c>
      <c r="L20093">
        <v>1</v>
      </c>
      <c r="M20093">
        <v>963</v>
      </c>
      <c r="N20093" t="s">
        <v>18</v>
      </c>
      <c r="O20093">
        <v>0</v>
      </c>
      <c r="P20093">
        <v>3811</v>
      </c>
    </row>
    <row r="20094" spans="1:16" x14ac:dyDescent="0.25">
      <c r="A20094" t="s">
        <v>29726</v>
      </c>
      <c r="B20094">
        <v>537</v>
      </c>
      <c r="C20094" s="3" t="str">
        <f>HYPERLINK("http://www.uniprot.org/uniprot/G7JJL8","tr|G7JJL8|G7JJL8_MEDTR")</f>
        <v>tr|G7JJL8|G7JJL8_MEDTR</v>
      </c>
      <c r="D20094" t="s">
        <v>29727</v>
      </c>
      <c r="E20094">
        <v>70.78</v>
      </c>
      <c r="F20094">
        <v>178</v>
      </c>
      <c r="G20094">
        <v>52</v>
      </c>
      <c r="H20094">
        <v>0</v>
      </c>
      <c r="I20094">
        <v>1</v>
      </c>
      <c r="J20094">
        <v>534</v>
      </c>
      <c r="K20094">
        <v>1</v>
      </c>
      <c r="L20094">
        <v>1</v>
      </c>
      <c r="M20094">
        <v>178</v>
      </c>
      <c r="N20094" t="s">
        <v>18</v>
      </c>
      <c r="O20094" s="1">
        <v>9.3812499999999992E-65</v>
      </c>
      <c r="P20094">
        <v>640</v>
      </c>
    </row>
    <row r="20095" spans="1:16" x14ac:dyDescent="0.25">
      <c r="A20095" t="s">
        <v>29728</v>
      </c>
      <c r="B20095">
        <v>1554</v>
      </c>
      <c r="C20095" s="3" t="str">
        <f>HYPERLINK("http://www.uniprot.org/uniprot/G7JEB6","tr|G7JEB6|G7JEB6_MEDTR")</f>
        <v>tr|G7JEB6|G7JEB6_MEDTR</v>
      </c>
      <c r="D20095" t="s">
        <v>29729</v>
      </c>
      <c r="E20095">
        <v>67.37</v>
      </c>
      <c r="F20095">
        <v>518</v>
      </c>
      <c r="G20095">
        <v>169</v>
      </c>
      <c r="H20095">
        <v>3</v>
      </c>
      <c r="I20095">
        <v>1</v>
      </c>
      <c r="J20095">
        <v>1545</v>
      </c>
      <c r="K20095">
        <v>1</v>
      </c>
      <c r="L20095">
        <v>1</v>
      </c>
      <c r="M20095">
        <v>510</v>
      </c>
      <c r="N20095" t="s">
        <v>18</v>
      </c>
      <c r="O20095">
        <v>0</v>
      </c>
      <c r="P20095">
        <v>1667</v>
      </c>
    </row>
    <row r="20096" spans="1:16" x14ac:dyDescent="0.25">
      <c r="A20096" t="s">
        <v>29730</v>
      </c>
      <c r="B20096">
        <v>846</v>
      </c>
      <c r="C20096" s="3" t="str">
        <f>HYPERLINK("http://www.uniprot.org/uniprot/G7LJC7","tr|G7LJC7|G7LJC7_MEDTR")</f>
        <v>tr|G7LJC7|G7LJC7_MEDTR</v>
      </c>
      <c r="D20096" t="s">
        <v>29731</v>
      </c>
      <c r="E20096">
        <v>89.83</v>
      </c>
      <c r="F20096">
        <v>187</v>
      </c>
      <c r="G20096">
        <v>19</v>
      </c>
      <c r="H20096">
        <v>2</v>
      </c>
      <c r="I20096">
        <v>1</v>
      </c>
      <c r="J20096">
        <v>555</v>
      </c>
      <c r="K20096">
        <v>1</v>
      </c>
      <c r="L20096">
        <v>128</v>
      </c>
      <c r="M20096">
        <v>314</v>
      </c>
      <c r="N20096" t="s">
        <v>18</v>
      </c>
      <c r="O20096" s="1">
        <v>4.2618000000000003E-92</v>
      </c>
      <c r="P20096">
        <v>880</v>
      </c>
    </row>
    <row r="20097" spans="1:16" x14ac:dyDescent="0.25">
      <c r="A20097" t="s">
        <v>29732</v>
      </c>
      <c r="B20097">
        <v>1278</v>
      </c>
      <c r="C20097" s="3" t="str">
        <f>HYPERLINK("http://www.uniprot.org/uniprot/I1KHS5","tr|I1KHS5|I1KHS5_SOYBN")</f>
        <v>tr|I1KHS5|I1KHS5_SOYBN</v>
      </c>
      <c r="D20097" t="s">
        <v>28</v>
      </c>
      <c r="E20097">
        <v>74.930000000000007</v>
      </c>
      <c r="F20097">
        <v>415</v>
      </c>
      <c r="G20097">
        <v>104</v>
      </c>
      <c r="H20097">
        <v>2</v>
      </c>
      <c r="I20097">
        <v>1</v>
      </c>
      <c r="J20097">
        <v>1239</v>
      </c>
      <c r="K20097">
        <v>1</v>
      </c>
      <c r="L20097">
        <v>60</v>
      </c>
      <c r="M20097">
        <v>465</v>
      </c>
      <c r="N20097" t="s">
        <v>18</v>
      </c>
      <c r="O20097" s="1">
        <v>1.7644199999999999E-174</v>
      </c>
      <c r="P20097">
        <v>1593</v>
      </c>
    </row>
    <row r="20098" spans="1:16" x14ac:dyDescent="0.25">
      <c r="A20098" t="s">
        <v>29733</v>
      </c>
      <c r="B20098">
        <v>675</v>
      </c>
      <c r="C20098" s="3" t="str">
        <f>HYPERLINK("http://www.uniprot.org/uniprot/G7K5B0","tr|G7K5B0|G7K5B0_MEDTR")</f>
        <v>tr|G7K5B0|G7K5B0_MEDTR</v>
      </c>
      <c r="D20098" t="s">
        <v>29734</v>
      </c>
      <c r="E20098">
        <v>87.05</v>
      </c>
      <c r="F20098">
        <v>224</v>
      </c>
      <c r="G20098">
        <v>29</v>
      </c>
      <c r="H20098">
        <v>0</v>
      </c>
      <c r="I20098">
        <v>1</v>
      </c>
      <c r="J20098">
        <v>672</v>
      </c>
      <c r="K20098">
        <v>1</v>
      </c>
      <c r="L20098">
        <v>1</v>
      </c>
      <c r="M20098">
        <v>224</v>
      </c>
      <c r="N20098" t="s">
        <v>18</v>
      </c>
      <c r="O20098" s="1">
        <v>3.61244E-105</v>
      </c>
      <c r="P20098">
        <v>991</v>
      </c>
    </row>
    <row r="20099" spans="1:16" x14ac:dyDescent="0.25">
      <c r="A20099" t="s">
        <v>29735</v>
      </c>
      <c r="B20099">
        <v>510</v>
      </c>
      <c r="C20099" s="3" t="str">
        <f>HYPERLINK("http://www.uniprot.org/uniprot/I3S2K0","tr|I3S2K0|I3S2K0_MEDTR")</f>
        <v>tr|I3S2K0|I3S2K0_MEDTR</v>
      </c>
      <c r="D20099" t="s">
        <v>22</v>
      </c>
      <c r="E20099">
        <v>82.84</v>
      </c>
      <c r="F20099">
        <v>169</v>
      </c>
      <c r="G20099">
        <v>29</v>
      </c>
      <c r="H20099">
        <v>0</v>
      </c>
      <c r="I20099">
        <v>1</v>
      </c>
      <c r="J20099">
        <v>507</v>
      </c>
      <c r="K20099">
        <v>1</v>
      </c>
      <c r="L20099">
        <v>1</v>
      </c>
      <c r="M20099">
        <v>169</v>
      </c>
      <c r="N20099" t="s">
        <v>18</v>
      </c>
      <c r="O20099" s="1">
        <v>2.04963E-83</v>
      </c>
      <c r="P20099">
        <v>801</v>
      </c>
    </row>
    <row r="20100" spans="1:16" x14ac:dyDescent="0.25">
      <c r="A20100" t="s">
        <v>29736</v>
      </c>
      <c r="B20100">
        <v>2565</v>
      </c>
      <c r="C20100" s="3" t="str">
        <f>HYPERLINK("http://www.uniprot.org/uniprot/A2Q4E5","tr|A2Q4E5|A2Q4E5_MEDTR")</f>
        <v>tr|A2Q4E5|A2Q4E5_MEDTR</v>
      </c>
      <c r="D20100" t="s">
        <v>29629</v>
      </c>
      <c r="E20100">
        <v>68.7</v>
      </c>
      <c r="F20100">
        <v>850</v>
      </c>
      <c r="G20100">
        <v>266</v>
      </c>
      <c r="H20100">
        <v>2</v>
      </c>
      <c r="I20100">
        <v>1</v>
      </c>
      <c r="J20100">
        <v>2544</v>
      </c>
      <c r="K20100">
        <v>1</v>
      </c>
      <c r="L20100">
        <v>1</v>
      </c>
      <c r="M20100">
        <v>846</v>
      </c>
      <c r="N20100" t="s">
        <v>18</v>
      </c>
      <c r="O20100">
        <v>0</v>
      </c>
      <c r="P20100">
        <v>2954</v>
      </c>
    </row>
    <row r="20101" spans="1:16" x14ac:dyDescent="0.25">
      <c r="A20101" t="s">
        <v>29737</v>
      </c>
      <c r="B20101">
        <v>1437</v>
      </c>
      <c r="C20101" s="3" t="str">
        <f>HYPERLINK("http://www.uniprot.org/uniprot/G7IYW1","tr|G7IYW1|G7IYW1_MEDTR")</f>
        <v>tr|G7IYW1|G7IYW1_MEDTR</v>
      </c>
      <c r="D20101" t="s">
        <v>29738</v>
      </c>
      <c r="E20101">
        <v>92.67</v>
      </c>
      <c r="F20101">
        <v>478</v>
      </c>
      <c r="G20101">
        <v>35</v>
      </c>
      <c r="H20101">
        <v>0</v>
      </c>
      <c r="I20101">
        <v>1</v>
      </c>
      <c r="J20101">
        <v>1434</v>
      </c>
      <c r="K20101">
        <v>1</v>
      </c>
      <c r="L20101">
        <v>1</v>
      </c>
      <c r="M20101">
        <v>478</v>
      </c>
      <c r="N20101" t="s">
        <v>18</v>
      </c>
      <c r="O20101">
        <v>0</v>
      </c>
      <c r="P20101">
        <v>2229</v>
      </c>
    </row>
    <row r="20102" spans="1:16" x14ac:dyDescent="0.25">
      <c r="A20102" t="s">
        <v>29739</v>
      </c>
      <c r="B20102">
        <v>1077</v>
      </c>
      <c r="C20102" s="3" t="str">
        <f>HYPERLINK("http://www.uniprot.org/uniprot/G7IJ15","tr|G7IJ15|G7IJ15_MEDTR")</f>
        <v>tr|G7IJ15|G7IJ15_MEDTR</v>
      </c>
      <c r="D20102" t="s">
        <v>495</v>
      </c>
      <c r="E20102">
        <v>32.39</v>
      </c>
      <c r="F20102">
        <v>321</v>
      </c>
      <c r="G20102">
        <v>217</v>
      </c>
      <c r="H20102">
        <v>41</v>
      </c>
      <c r="I20102">
        <v>223</v>
      </c>
      <c r="J20102">
        <v>1062</v>
      </c>
      <c r="K20102">
        <v>1</v>
      </c>
      <c r="L20102">
        <v>22</v>
      </c>
      <c r="M20102">
        <v>307</v>
      </c>
      <c r="N20102" t="s">
        <v>18</v>
      </c>
      <c r="O20102" s="1">
        <v>3.4757299999999998E-29</v>
      </c>
      <c r="P20102">
        <v>339</v>
      </c>
    </row>
    <row r="20103" spans="1:16" x14ac:dyDescent="0.25">
      <c r="A20103" t="s">
        <v>29740</v>
      </c>
      <c r="B20103">
        <v>1452</v>
      </c>
      <c r="C20103" s="3" t="str">
        <f>HYPERLINK("http://www.uniprot.org/uniprot/I1JG75","tr|I1JG75|I1JG75_SOYBN")</f>
        <v>tr|I1JG75|I1JG75_SOYBN</v>
      </c>
      <c r="D20103" t="s">
        <v>71</v>
      </c>
      <c r="E20103">
        <v>73.64</v>
      </c>
      <c r="F20103">
        <v>478</v>
      </c>
      <c r="G20103">
        <v>126</v>
      </c>
      <c r="H20103">
        <v>0</v>
      </c>
      <c r="I20103">
        <v>1</v>
      </c>
      <c r="J20103">
        <v>1434</v>
      </c>
      <c r="K20103">
        <v>1</v>
      </c>
      <c r="L20103">
        <v>25</v>
      </c>
      <c r="M20103">
        <v>496</v>
      </c>
      <c r="N20103" t="s">
        <v>18</v>
      </c>
      <c r="O20103">
        <v>0</v>
      </c>
      <c r="P20103">
        <v>1699</v>
      </c>
    </row>
    <row r="20104" spans="1:16" x14ac:dyDescent="0.25">
      <c r="A20104" t="s">
        <v>29741</v>
      </c>
      <c r="B20104">
        <v>411</v>
      </c>
      <c r="C20104" s="3" t="str">
        <f>HYPERLINK("http://www.uniprot.org/uniprot/G7JIY6","tr|G7JIY6|G7JIY6_MEDTR")</f>
        <v>tr|G7JIY6|G7JIY6_MEDTR</v>
      </c>
      <c r="D20104" t="s">
        <v>29742</v>
      </c>
      <c r="E20104">
        <v>83.48</v>
      </c>
      <c r="F20104">
        <v>109</v>
      </c>
      <c r="G20104">
        <v>18</v>
      </c>
      <c r="H20104">
        <v>0</v>
      </c>
      <c r="I20104">
        <v>1</v>
      </c>
      <c r="J20104">
        <v>327</v>
      </c>
      <c r="K20104">
        <v>1</v>
      </c>
      <c r="L20104">
        <v>1</v>
      </c>
      <c r="M20104">
        <v>109</v>
      </c>
      <c r="N20104" t="s">
        <v>18</v>
      </c>
      <c r="O20104" s="1">
        <v>3.3452000000000001E-46</v>
      </c>
      <c r="P20104">
        <v>480</v>
      </c>
    </row>
    <row r="20105" spans="1:16" x14ac:dyDescent="0.25">
      <c r="A20105" t="s">
        <v>29743</v>
      </c>
      <c r="B20105">
        <v>1278</v>
      </c>
      <c r="C20105" s="3" t="str">
        <f>HYPERLINK("http://www.uniprot.org/uniprot/G7IRT5","tr|G7IRT5|G7IRT5_MEDTR")</f>
        <v>tr|G7IRT5|G7IRT5_MEDTR</v>
      </c>
      <c r="D20105" t="s">
        <v>29744</v>
      </c>
      <c r="E20105">
        <v>74.819999999999993</v>
      </c>
      <c r="F20105">
        <v>425</v>
      </c>
      <c r="G20105">
        <v>107</v>
      </c>
      <c r="H20105">
        <v>0</v>
      </c>
      <c r="I20105">
        <v>1</v>
      </c>
      <c r="J20105">
        <v>1275</v>
      </c>
      <c r="K20105">
        <v>1</v>
      </c>
      <c r="L20105">
        <v>1</v>
      </c>
      <c r="M20105">
        <v>408</v>
      </c>
      <c r="N20105" t="s">
        <v>18</v>
      </c>
      <c r="O20105" s="1">
        <v>1.44674E-168</v>
      </c>
      <c r="P20105">
        <v>1542</v>
      </c>
    </row>
    <row r="20106" spans="1:16" x14ac:dyDescent="0.25">
      <c r="A20106" t="s">
        <v>29745</v>
      </c>
      <c r="B20106">
        <v>1440</v>
      </c>
      <c r="C20106" s="3" t="str">
        <f>HYPERLINK("http://www.uniprot.org/uniprot/G7IT85","tr|G7IT85|G7IT85_MEDTR")</f>
        <v>tr|G7IT85|G7IT85_MEDTR</v>
      </c>
      <c r="D20106" t="s">
        <v>29746</v>
      </c>
      <c r="E20106">
        <v>93.48</v>
      </c>
      <c r="F20106">
        <v>445</v>
      </c>
      <c r="G20106">
        <v>29</v>
      </c>
      <c r="H20106">
        <v>0</v>
      </c>
      <c r="I20106">
        <v>103</v>
      </c>
      <c r="J20106">
        <v>1437</v>
      </c>
      <c r="K20106">
        <v>1</v>
      </c>
      <c r="L20106">
        <v>35</v>
      </c>
      <c r="M20106">
        <v>479</v>
      </c>
      <c r="N20106" t="s">
        <v>18</v>
      </c>
      <c r="O20106">
        <v>0</v>
      </c>
      <c r="P20106">
        <v>2066</v>
      </c>
    </row>
    <row r="20107" spans="1:16" x14ac:dyDescent="0.25">
      <c r="A20107" t="s">
        <v>29747</v>
      </c>
      <c r="B20107">
        <v>519</v>
      </c>
      <c r="C20107" s="3" t="str">
        <f>HYPERLINK("http://www.uniprot.org/uniprot/I3SW06","tr|I3SW06|I3SW06_MEDTR")</f>
        <v>tr|I3SW06|I3SW06_MEDTR</v>
      </c>
      <c r="D20107" t="s">
        <v>22</v>
      </c>
      <c r="E20107">
        <v>62.01</v>
      </c>
      <c r="F20107">
        <v>179</v>
      </c>
      <c r="G20107">
        <v>68</v>
      </c>
      <c r="H20107">
        <v>48</v>
      </c>
      <c r="I20107">
        <v>124</v>
      </c>
      <c r="J20107">
        <v>516</v>
      </c>
      <c r="K20107">
        <v>1</v>
      </c>
      <c r="L20107">
        <v>34</v>
      </c>
      <c r="M20107">
        <v>212</v>
      </c>
      <c r="N20107" t="s">
        <v>18</v>
      </c>
      <c r="O20107" s="1">
        <v>4.5359999999999998E-51</v>
      </c>
      <c r="P20107">
        <v>522</v>
      </c>
    </row>
    <row r="20108" spans="1:16" x14ac:dyDescent="0.25">
      <c r="A20108" t="s">
        <v>29748</v>
      </c>
      <c r="B20108">
        <v>678</v>
      </c>
      <c r="C20108" s="3" t="str">
        <f>HYPERLINK("http://www.uniprot.org/uniprot/B7FMU5","tr|B7FMU5|B7FMU5_MEDTR")</f>
        <v>tr|B7FMU5|B7FMU5_MEDTR</v>
      </c>
      <c r="D20108" t="s">
        <v>29749</v>
      </c>
      <c r="E20108">
        <v>87.38</v>
      </c>
      <c r="F20108">
        <v>214</v>
      </c>
      <c r="G20108">
        <v>27</v>
      </c>
      <c r="H20108">
        <v>0</v>
      </c>
      <c r="I20108">
        <v>19</v>
      </c>
      <c r="J20108">
        <v>660</v>
      </c>
      <c r="K20108">
        <v>1</v>
      </c>
      <c r="L20108">
        <v>1</v>
      </c>
      <c r="M20108">
        <v>214</v>
      </c>
      <c r="N20108" t="s">
        <v>18</v>
      </c>
      <c r="O20108" s="1">
        <v>2.3690600000000001E-104</v>
      </c>
      <c r="P20108">
        <v>984</v>
      </c>
    </row>
    <row r="20109" spans="1:16" x14ac:dyDescent="0.25">
      <c r="A20109" t="s">
        <v>29750</v>
      </c>
      <c r="B20109">
        <v>1626</v>
      </c>
      <c r="C20109" s="3" t="str">
        <f>HYPERLINK("http://www.uniprot.org/uniprot/G7L0R0","tr|G7L0R0|G7L0R0_MEDTR")</f>
        <v>tr|G7L0R0|G7L0R0_MEDTR</v>
      </c>
      <c r="D20109" t="s">
        <v>29751</v>
      </c>
      <c r="E20109">
        <v>79.63</v>
      </c>
      <c r="F20109">
        <v>550</v>
      </c>
      <c r="G20109">
        <v>112</v>
      </c>
      <c r="H20109">
        <v>10</v>
      </c>
      <c r="I20109">
        <v>1</v>
      </c>
      <c r="J20109">
        <v>1620</v>
      </c>
      <c r="K20109">
        <v>1</v>
      </c>
      <c r="L20109">
        <v>1</v>
      </c>
      <c r="M20109">
        <v>540</v>
      </c>
      <c r="N20109" t="s">
        <v>18</v>
      </c>
      <c r="O20109">
        <v>0</v>
      </c>
      <c r="P20109">
        <v>2187</v>
      </c>
    </row>
    <row r="20110" spans="1:16" x14ac:dyDescent="0.25">
      <c r="A20110" t="s">
        <v>29752</v>
      </c>
      <c r="B20110">
        <v>2004</v>
      </c>
      <c r="C20110" s="3" t="str">
        <f>HYPERLINK("http://www.uniprot.org/uniprot/G7KU41","tr|G7KU41|G7KU41_MEDTR")</f>
        <v>tr|G7KU41|G7KU41_MEDTR</v>
      </c>
      <c r="D20110" t="s">
        <v>29753</v>
      </c>
      <c r="E20110">
        <v>85.14</v>
      </c>
      <c r="F20110">
        <v>653</v>
      </c>
      <c r="G20110">
        <v>97</v>
      </c>
      <c r="H20110">
        <v>2</v>
      </c>
      <c r="I20110">
        <v>25</v>
      </c>
      <c r="J20110">
        <v>1977</v>
      </c>
      <c r="K20110">
        <v>1</v>
      </c>
      <c r="L20110">
        <v>7</v>
      </c>
      <c r="M20110">
        <v>656</v>
      </c>
      <c r="N20110" t="s">
        <v>18</v>
      </c>
      <c r="O20110">
        <v>0</v>
      </c>
      <c r="P20110">
        <v>2879</v>
      </c>
    </row>
    <row r="20111" spans="1:16" x14ac:dyDescent="0.25">
      <c r="A20111" t="s">
        <v>29754</v>
      </c>
      <c r="B20111">
        <v>1617</v>
      </c>
      <c r="C20111" s="3" t="str">
        <f>HYPERLINK("http://www.uniprot.org/uniprot/K7LAN7","tr|K7LAN7|K7LAN7_SOYBN")</f>
        <v>tr|K7LAN7|K7LAN7_SOYBN</v>
      </c>
      <c r="D20111" t="s">
        <v>28</v>
      </c>
      <c r="E20111">
        <v>73.069999999999993</v>
      </c>
      <c r="F20111">
        <v>557</v>
      </c>
      <c r="G20111">
        <v>150</v>
      </c>
      <c r="H20111">
        <v>19</v>
      </c>
      <c r="I20111">
        <v>1</v>
      </c>
      <c r="J20111">
        <v>1614</v>
      </c>
      <c r="K20111">
        <v>1</v>
      </c>
      <c r="L20111">
        <v>2</v>
      </c>
      <c r="M20111">
        <v>555</v>
      </c>
      <c r="N20111" t="s">
        <v>18</v>
      </c>
      <c r="O20111">
        <v>0</v>
      </c>
      <c r="P20111">
        <v>1988</v>
      </c>
    </row>
    <row r="20112" spans="1:16" x14ac:dyDescent="0.25">
      <c r="A20112" t="s">
        <v>29755</v>
      </c>
      <c r="B20112">
        <v>1011</v>
      </c>
      <c r="C20112" s="3" t="str">
        <f>HYPERLINK("http://www.uniprot.org/uniprot/I1NGH9","tr|I1NGH9|I1NGH9_SOYBN")</f>
        <v>tr|I1NGH9|I1NGH9_SOYBN</v>
      </c>
      <c r="D20112" t="s">
        <v>28</v>
      </c>
      <c r="E20112">
        <v>85.19</v>
      </c>
      <c r="F20112">
        <v>331</v>
      </c>
      <c r="G20112">
        <v>49</v>
      </c>
      <c r="H20112">
        <v>0</v>
      </c>
      <c r="I20112">
        <v>16</v>
      </c>
      <c r="J20112">
        <v>1008</v>
      </c>
      <c r="K20112">
        <v>1</v>
      </c>
      <c r="L20112">
        <v>11</v>
      </c>
      <c r="M20112">
        <v>341</v>
      </c>
      <c r="N20112" t="s">
        <v>18</v>
      </c>
      <c r="O20112" s="1">
        <v>3.1334300000000002E-162</v>
      </c>
      <c r="P20112">
        <v>1486</v>
      </c>
    </row>
    <row r="20113" spans="1:16" x14ac:dyDescent="0.25">
      <c r="A20113" t="s">
        <v>29756</v>
      </c>
      <c r="B20113">
        <v>885</v>
      </c>
      <c r="C20113" s="3" t="str">
        <f>HYPERLINK("http://www.uniprot.org/uniprot/I1JTV5","tr|I1JTV5|I1JTV5_SOYBN")</f>
        <v>tr|I1JTV5|I1JTV5_SOYBN</v>
      </c>
      <c r="D20113" t="s">
        <v>28</v>
      </c>
      <c r="E20113">
        <v>63.01</v>
      </c>
      <c r="F20113">
        <v>265</v>
      </c>
      <c r="G20113">
        <v>98</v>
      </c>
      <c r="H20113">
        <v>2</v>
      </c>
      <c r="I20113">
        <v>94</v>
      </c>
      <c r="J20113">
        <v>882</v>
      </c>
      <c r="K20113">
        <v>1</v>
      </c>
      <c r="L20113">
        <v>28</v>
      </c>
      <c r="M20113">
        <v>280</v>
      </c>
      <c r="N20113" t="s">
        <v>18</v>
      </c>
      <c r="O20113" s="1">
        <v>9.4398699999999999E-77</v>
      </c>
      <c r="P20113">
        <v>748</v>
      </c>
    </row>
    <row r="20114" spans="1:16" x14ac:dyDescent="0.25">
      <c r="A20114" t="s">
        <v>29757</v>
      </c>
      <c r="B20114">
        <v>1002</v>
      </c>
      <c r="C20114" s="3" t="str">
        <f>HYPERLINK("http://www.uniprot.org/uniprot/G7IJK4","tr|G7IJK4|G7IJK4_MEDTR")</f>
        <v>tr|G7IJK4|G7IJK4_MEDTR</v>
      </c>
      <c r="D20114" t="s">
        <v>29758</v>
      </c>
      <c r="E20114">
        <v>57.28</v>
      </c>
      <c r="F20114">
        <v>206</v>
      </c>
      <c r="G20114">
        <v>88</v>
      </c>
      <c r="H20114">
        <v>7</v>
      </c>
      <c r="I20114">
        <v>400</v>
      </c>
      <c r="J20114">
        <v>996</v>
      </c>
      <c r="K20114">
        <v>1</v>
      </c>
      <c r="L20114">
        <v>4</v>
      </c>
      <c r="M20114">
        <v>205</v>
      </c>
      <c r="N20114" t="s">
        <v>18</v>
      </c>
      <c r="O20114" s="1">
        <v>1.5279700000000001E-52</v>
      </c>
      <c r="P20114">
        <v>540</v>
      </c>
    </row>
    <row r="20115" spans="1:16" x14ac:dyDescent="0.25">
      <c r="A20115" t="s">
        <v>29759</v>
      </c>
      <c r="B20115">
        <v>567</v>
      </c>
      <c r="C20115" s="3" t="str">
        <f>HYPERLINK("http://www.uniprot.org/uniprot/B9RQT8","tr|B9RQT8|B9RQT8_RICCO")</f>
        <v>tr|B9RQT8|B9RQT8_RICCO</v>
      </c>
      <c r="D20115" t="s">
        <v>29760</v>
      </c>
      <c r="E20115">
        <v>57.14</v>
      </c>
      <c r="F20115">
        <v>161</v>
      </c>
      <c r="G20115">
        <v>69</v>
      </c>
      <c r="H20115">
        <v>0</v>
      </c>
      <c r="I20115">
        <v>1</v>
      </c>
      <c r="J20115">
        <v>483</v>
      </c>
      <c r="K20115">
        <v>1</v>
      </c>
      <c r="L20115">
        <v>1</v>
      </c>
      <c r="M20115">
        <v>158</v>
      </c>
      <c r="N20115" t="s">
        <v>18</v>
      </c>
      <c r="O20115" s="1">
        <v>5.4487400000000003E-43</v>
      </c>
      <c r="P20115">
        <v>453</v>
      </c>
    </row>
    <row r="20116" spans="1:16" x14ac:dyDescent="0.25">
      <c r="A20116" t="s">
        <v>29761</v>
      </c>
      <c r="B20116">
        <v>1317</v>
      </c>
      <c r="C20116" s="3" t="str">
        <f>HYPERLINK("http://www.uniprot.org/uniprot/I3SQE8","tr|I3SQE8|I3SQE8_MEDTR")</f>
        <v>tr|I3SQE8|I3SQE8_MEDTR</v>
      </c>
      <c r="D20116" t="s">
        <v>22</v>
      </c>
      <c r="E20116">
        <v>85.8</v>
      </c>
      <c r="F20116">
        <v>472</v>
      </c>
      <c r="G20116">
        <v>67</v>
      </c>
      <c r="H20116">
        <v>34</v>
      </c>
      <c r="I20116">
        <v>1</v>
      </c>
      <c r="J20116">
        <v>1314</v>
      </c>
      <c r="K20116">
        <v>1</v>
      </c>
      <c r="L20116">
        <v>11</v>
      </c>
      <c r="M20116">
        <v>482</v>
      </c>
      <c r="N20116" t="s">
        <v>18</v>
      </c>
      <c r="O20116">
        <v>0</v>
      </c>
      <c r="P20116">
        <v>2069</v>
      </c>
    </row>
    <row r="20117" spans="1:16" x14ac:dyDescent="0.25">
      <c r="A20117" t="s">
        <v>29762</v>
      </c>
      <c r="B20117">
        <v>693</v>
      </c>
      <c r="C20117" s="3" t="str">
        <f>HYPERLINK("http://www.uniprot.org/uniprot/M5Y0E0","tr|M5Y0E0|M5Y0E0_PRUPE")</f>
        <v>tr|M5Y0E0|M5Y0E0_PRUPE</v>
      </c>
      <c r="D20117" t="s">
        <v>452</v>
      </c>
      <c r="E20117">
        <v>34.090000000000003</v>
      </c>
      <c r="F20117">
        <v>176</v>
      </c>
      <c r="G20117">
        <v>116</v>
      </c>
      <c r="H20117">
        <v>2</v>
      </c>
      <c r="I20117">
        <v>76</v>
      </c>
      <c r="J20117">
        <v>597</v>
      </c>
      <c r="K20117">
        <v>1</v>
      </c>
      <c r="L20117">
        <v>6</v>
      </c>
      <c r="M20117">
        <v>179</v>
      </c>
      <c r="N20117" t="s">
        <v>18</v>
      </c>
      <c r="O20117" s="1">
        <v>1.2128999999999999E-18</v>
      </c>
      <c r="P20117">
        <v>245</v>
      </c>
    </row>
    <row r="20118" spans="1:16" x14ac:dyDescent="0.25">
      <c r="A20118" t="s">
        <v>29763</v>
      </c>
      <c r="B20118">
        <v>1194</v>
      </c>
      <c r="C20118" s="3" t="str">
        <f>HYPERLINK("http://www.uniprot.org/uniprot/I1K375","tr|I1K375|I1K375_SOYBN")</f>
        <v>tr|I1K375|I1K375_SOYBN</v>
      </c>
      <c r="D20118" t="s">
        <v>71</v>
      </c>
      <c r="E20118">
        <v>68.86</v>
      </c>
      <c r="F20118">
        <v>395</v>
      </c>
      <c r="G20118">
        <v>123</v>
      </c>
      <c r="H20118">
        <v>36</v>
      </c>
      <c r="I20118">
        <v>67</v>
      </c>
      <c r="J20118">
        <v>1143</v>
      </c>
      <c r="K20118">
        <v>1</v>
      </c>
      <c r="L20118">
        <v>77</v>
      </c>
      <c r="M20118">
        <v>465</v>
      </c>
      <c r="N20118" t="s">
        <v>18</v>
      </c>
      <c r="O20118" s="1">
        <v>6.2831100000000005E-147</v>
      </c>
      <c r="P20118">
        <v>1355</v>
      </c>
    </row>
    <row r="20119" spans="1:16" x14ac:dyDescent="0.25">
      <c r="A20119" t="s">
        <v>29764</v>
      </c>
      <c r="B20119">
        <v>300</v>
      </c>
      <c r="C20119" s="3" t="str">
        <f>HYPERLINK("http://www.uniprot.org/uniprot/I3T6M0","tr|I3T6M0|I3T6M0_MEDTR")</f>
        <v>tr|I3T6M0|I3T6M0_MEDTR</v>
      </c>
      <c r="D20119" t="s">
        <v>386</v>
      </c>
      <c r="E20119">
        <v>65.709999999999994</v>
      </c>
      <c r="F20119">
        <v>70</v>
      </c>
      <c r="G20119">
        <v>24</v>
      </c>
      <c r="H20119">
        <v>0</v>
      </c>
      <c r="I20119">
        <v>1</v>
      </c>
      <c r="J20119">
        <v>210</v>
      </c>
      <c r="K20119">
        <v>1</v>
      </c>
      <c r="L20119">
        <v>1</v>
      </c>
      <c r="M20119">
        <v>70</v>
      </c>
      <c r="N20119" t="s">
        <v>18</v>
      </c>
      <c r="O20119" s="1">
        <v>1.6021E-19</v>
      </c>
      <c r="P20119">
        <v>250</v>
      </c>
    </row>
    <row r="20120" spans="1:16" x14ac:dyDescent="0.25">
      <c r="A20120" t="s">
        <v>29765</v>
      </c>
      <c r="B20120">
        <v>609</v>
      </c>
      <c r="C20120" s="3" t="str">
        <f>HYPERLINK("http://www.uniprot.org/uniprot/G7JSK2","tr|G7JSK2|G7JSK2_MEDTR")</f>
        <v>tr|G7JSK2|G7JSK2_MEDTR</v>
      </c>
      <c r="D20120" t="s">
        <v>29766</v>
      </c>
      <c r="E20120">
        <v>59.21</v>
      </c>
      <c r="F20120">
        <v>179</v>
      </c>
      <c r="G20120">
        <v>73</v>
      </c>
      <c r="H20120">
        <v>8</v>
      </c>
      <c r="I20120">
        <v>43</v>
      </c>
      <c r="J20120">
        <v>555</v>
      </c>
      <c r="K20120">
        <v>1</v>
      </c>
      <c r="L20120">
        <v>1</v>
      </c>
      <c r="M20120">
        <v>175</v>
      </c>
      <c r="N20120" t="s">
        <v>18</v>
      </c>
      <c r="O20120" s="1">
        <v>6.7503699999999999E-46</v>
      </c>
      <c r="P20120">
        <v>472</v>
      </c>
    </row>
    <row r="20121" spans="1:16" x14ac:dyDescent="0.25">
      <c r="A20121" t="s">
        <v>29767</v>
      </c>
      <c r="B20121">
        <v>1788</v>
      </c>
      <c r="C20121" s="3" t="str">
        <f>HYPERLINK("http://www.uniprot.org/uniprot/G7J608","tr|G7J608|G7J608_MEDTR")</f>
        <v>tr|G7J608|G7J608_MEDTR</v>
      </c>
      <c r="D20121" t="s">
        <v>29768</v>
      </c>
      <c r="E20121">
        <v>78.239999999999995</v>
      </c>
      <c r="F20121">
        <v>662</v>
      </c>
      <c r="G20121">
        <v>144</v>
      </c>
      <c r="H20121">
        <v>67</v>
      </c>
      <c r="I20121">
        <v>1</v>
      </c>
      <c r="J20121">
        <v>1785</v>
      </c>
      <c r="K20121">
        <v>1</v>
      </c>
      <c r="L20121">
        <v>86</v>
      </c>
      <c r="M20121">
        <v>747</v>
      </c>
      <c r="N20121" t="s">
        <v>18</v>
      </c>
      <c r="O20121">
        <v>0</v>
      </c>
      <c r="P20121">
        <v>2583</v>
      </c>
    </row>
    <row r="20122" spans="1:16" x14ac:dyDescent="0.25">
      <c r="A20122" t="s">
        <v>29769</v>
      </c>
      <c r="B20122">
        <v>1527</v>
      </c>
      <c r="C20122" s="3" t="str">
        <f>HYPERLINK("http://www.uniprot.org/uniprot/I1LVV7","tr|I1LVV7|I1LVV7_SOYBN")</f>
        <v>tr|I1LVV7|I1LVV7_SOYBN</v>
      </c>
      <c r="D20122" t="s">
        <v>28</v>
      </c>
      <c r="E20122">
        <v>85.29</v>
      </c>
      <c r="F20122">
        <v>510</v>
      </c>
      <c r="G20122">
        <v>75</v>
      </c>
      <c r="H20122">
        <v>2</v>
      </c>
      <c r="I20122">
        <v>1</v>
      </c>
      <c r="J20122">
        <v>1524</v>
      </c>
      <c r="K20122">
        <v>1</v>
      </c>
      <c r="L20122">
        <v>1</v>
      </c>
      <c r="M20122">
        <v>508</v>
      </c>
      <c r="N20122" t="s">
        <v>18</v>
      </c>
      <c r="O20122">
        <v>0</v>
      </c>
      <c r="P20122">
        <v>2293</v>
      </c>
    </row>
    <row r="20123" spans="1:16" x14ac:dyDescent="0.25">
      <c r="A20123" t="s">
        <v>29770</v>
      </c>
      <c r="B20123">
        <v>2886</v>
      </c>
      <c r="C20123" s="3" t="str">
        <f>HYPERLINK("http://www.uniprot.org/uniprot/G7LJC4","tr|G7LJC4|G7LJC4_MEDTR")</f>
        <v>tr|G7LJC4|G7LJC4_MEDTR</v>
      </c>
      <c r="D20123" t="s">
        <v>29771</v>
      </c>
      <c r="E20123">
        <v>70.86</v>
      </c>
      <c r="F20123">
        <v>755</v>
      </c>
      <c r="G20123">
        <v>220</v>
      </c>
      <c r="H20123">
        <v>2</v>
      </c>
      <c r="I20123">
        <v>310</v>
      </c>
      <c r="J20123">
        <v>2568</v>
      </c>
      <c r="K20123">
        <v>1</v>
      </c>
      <c r="L20123">
        <v>107</v>
      </c>
      <c r="M20123">
        <v>832</v>
      </c>
      <c r="N20123" t="s">
        <v>18</v>
      </c>
      <c r="O20123">
        <v>0</v>
      </c>
      <c r="P20123">
        <v>2589</v>
      </c>
    </row>
    <row r="20124" spans="1:16" x14ac:dyDescent="0.25">
      <c r="A20124" t="s">
        <v>29772</v>
      </c>
      <c r="B20124">
        <v>702</v>
      </c>
      <c r="C20124" s="3" t="str">
        <f>HYPERLINK("http://www.uniprot.org/uniprot/I1KHS6","tr|I1KHS6|I1KHS6_SOYBN")</f>
        <v>tr|I1KHS6|I1KHS6_SOYBN</v>
      </c>
      <c r="D20124" t="s">
        <v>117</v>
      </c>
      <c r="E20124">
        <v>80.17</v>
      </c>
      <c r="F20124">
        <v>232</v>
      </c>
      <c r="G20124">
        <v>46</v>
      </c>
      <c r="H20124">
        <v>4</v>
      </c>
      <c r="I20124">
        <v>16</v>
      </c>
      <c r="J20124">
        <v>699</v>
      </c>
      <c r="K20124">
        <v>1</v>
      </c>
      <c r="L20124">
        <v>15</v>
      </c>
      <c r="M20124">
        <v>245</v>
      </c>
      <c r="N20124" t="s">
        <v>18</v>
      </c>
      <c r="O20124" s="1">
        <v>1.1833700000000001E-101</v>
      </c>
      <c r="P20124">
        <v>961</v>
      </c>
    </row>
    <row r="20125" spans="1:16" x14ac:dyDescent="0.25">
      <c r="A20125" t="s">
        <v>29773</v>
      </c>
      <c r="B20125">
        <v>504</v>
      </c>
      <c r="C20125" s="3" t="str">
        <f>HYPERLINK("http://www.uniprot.org/uniprot/G7K5A8","tr|G7K5A8|G7K5A8_MEDTR")</f>
        <v>tr|G7K5A8|G7K5A8_MEDTR</v>
      </c>
      <c r="D20125" t="s">
        <v>29774</v>
      </c>
      <c r="E20125">
        <v>72.819999999999993</v>
      </c>
      <c r="F20125">
        <v>184</v>
      </c>
      <c r="G20125">
        <v>50</v>
      </c>
      <c r="H20125">
        <v>17</v>
      </c>
      <c r="I20125">
        <v>1</v>
      </c>
      <c r="J20125">
        <v>501</v>
      </c>
      <c r="K20125">
        <v>1</v>
      </c>
      <c r="L20125">
        <v>1</v>
      </c>
      <c r="M20125">
        <v>182</v>
      </c>
      <c r="N20125" t="s">
        <v>18</v>
      </c>
      <c r="O20125" s="1">
        <v>6.7268000000000004E-63</v>
      </c>
      <c r="P20125">
        <v>624</v>
      </c>
    </row>
    <row r="20126" spans="1:16" x14ac:dyDescent="0.25">
      <c r="A20126" t="s">
        <v>29775</v>
      </c>
      <c r="B20126">
        <v>678</v>
      </c>
      <c r="C20126" s="3" t="str">
        <f>HYPERLINK("http://www.uniprot.org/uniprot/K7K3X3","tr|K7K3X3|K7K3X3_SOYBN")</f>
        <v>tr|K7K3X3|K7K3X3_SOYBN</v>
      </c>
      <c r="D20126" t="s">
        <v>28</v>
      </c>
      <c r="E20126">
        <v>58.9</v>
      </c>
      <c r="F20126">
        <v>146</v>
      </c>
      <c r="G20126">
        <v>60</v>
      </c>
      <c r="H20126">
        <v>1</v>
      </c>
      <c r="I20126">
        <v>163</v>
      </c>
      <c r="J20126">
        <v>597</v>
      </c>
      <c r="K20126">
        <v>1</v>
      </c>
      <c r="L20126">
        <v>59</v>
      </c>
      <c r="M20126">
        <v>199</v>
      </c>
      <c r="N20126" t="s">
        <v>18</v>
      </c>
      <c r="O20126" s="1">
        <v>3.60639E-36</v>
      </c>
      <c r="P20126">
        <v>396</v>
      </c>
    </row>
    <row r="20127" spans="1:16" x14ac:dyDescent="0.25">
      <c r="A20127" t="s">
        <v>29776</v>
      </c>
      <c r="B20127">
        <v>672</v>
      </c>
      <c r="C20127" s="3" t="str">
        <f>HYPERLINK("http://www.uniprot.org/uniprot/A2Q2T1","tr|A2Q2T1|A2Q2T1_MEDTR")</f>
        <v>tr|A2Q2T1|A2Q2T1_MEDTR</v>
      </c>
      <c r="D20127" t="s">
        <v>337</v>
      </c>
      <c r="E20127">
        <v>80.66</v>
      </c>
      <c r="F20127">
        <v>212</v>
      </c>
      <c r="G20127">
        <v>41</v>
      </c>
      <c r="H20127">
        <v>1</v>
      </c>
      <c r="I20127">
        <v>1</v>
      </c>
      <c r="J20127">
        <v>633</v>
      </c>
      <c r="K20127">
        <v>1</v>
      </c>
      <c r="L20127">
        <v>267</v>
      </c>
      <c r="M20127">
        <v>477</v>
      </c>
      <c r="N20127" t="s">
        <v>18</v>
      </c>
      <c r="O20127" s="1">
        <v>2.40014E-93</v>
      </c>
      <c r="P20127">
        <v>889</v>
      </c>
    </row>
    <row r="20128" spans="1:16" x14ac:dyDescent="0.25">
      <c r="A20128" t="s">
        <v>29777</v>
      </c>
      <c r="B20128">
        <v>1662</v>
      </c>
      <c r="C20128" s="3" t="str">
        <f>HYPERLINK("http://www.uniprot.org/uniprot/G7JDL9","tr|G7JDL9|G7JDL9_MEDTR")</f>
        <v>tr|G7JDL9|G7JDL9_MEDTR</v>
      </c>
      <c r="D20128" t="s">
        <v>242</v>
      </c>
      <c r="E20128">
        <v>26.09</v>
      </c>
      <c r="F20128">
        <v>456</v>
      </c>
      <c r="G20128">
        <v>337</v>
      </c>
      <c r="H20128">
        <v>13</v>
      </c>
      <c r="I20128">
        <v>256</v>
      </c>
      <c r="J20128">
        <v>1584</v>
      </c>
      <c r="K20128">
        <v>1</v>
      </c>
      <c r="L20128">
        <v>25</v>
      </c>
      <c r="M20128">
        <v>405</v>
      </c>
      <c r="N20128" t="s">
        <v>18</v>
      </c>
      <c r="O20128" s="1">
        <v>1.17599E-30</v>
      </c>
      <c r="P20128">
        <v>354</v>
      </c>
    </row>
    <row r="20129" spans="1:16" x14ac:dyDescent="0.25">
      <c r="A20129" t="s">
        <v>29778</v>
      </c>
      <c r="B20129">
        <v>378</v>
      </c>
      <c r="C20129" s="3" t="str">
        <f>HYPERLINK("http://www.uniprot.org/uniprot/G7JIZ5","tr|G7JIZ5|G7JIZ5_MEDTR")</f>
        <v>tr|G7JIZ5|G7JIZ5_MEDTR</v>
      </c>
      <c r="D20129" t="s">
        <v>29779</v>
      </c>
      <c r="E20129">
        <v>59.52</v>
      </c>
      <c r="F20129">
        <v>84</v>
      </c>
      <c r="G20129">
        <v>34</v>
      </c>
      <c r="H20129">
        <v>3</v>
      </c>
      <c r="I20129">
        <v>133</v>
      </c>
      <c r="J20129">
        <v>375</v>
      </c>
      <c r="K20129">
        <v>1</v>
      </c>
      <c r="L20129">
        <v>49</v>
      </c>
      <c r="M20129">
        <v>132</v>
      </c>
      <c r="N20129" t="s">
        <v>18</v>
      </c>
      <c r="O20129" s="1">
        <v>3.20634E-20</v>
      </c>
      <c r="P20129">
        <v>256</v>
      </c>
    </row>
    <row r="20130" spans="1:16" x14ac:dyDescent="0.25">
      <c r="A20130" t="s">
        <v>29780</v>
      </c>
      <c r="B20130">
        <v>2532</v>
      </c>
      <c r="C20130" s="3" t="str">
        <f>HYPERLINK("http://www.uniprot.org/uniprot/G7IRT7","tr|G7IRT7|G7IRT7_MEDTR")</f>
        <v>tr|G7IRT7|G7IRT7_MEDTR</v>
      </c>
      <c r="D20130" t="s">
        <v>29781</v>
      </c>
      <c r="E20130">
        <v>83.98</v>
      </c>
      <c r="F20130">
        <v>843</v>
      </c>
      <c r="G20130">
        <v>135</v>
      </c>
      <c r="H20130">
        <v>0</v>
      </c>
      <c r="I20130">
        <v>1</v>
      </c>
      <c r="J20130">
        <v>2529</v>
      </c>
      <c r="K20130">
        <v>1</v>
      </c>
      <c r="L20130">
        <v>1</v>
      </c>
      <c r="M20130">
        <v>839</v>
      </c>
      <c r="N20130" t="s">
        <v>18</v>
      </c>
      <c r="O20130">
        <v>0</v>
      </c>
      <c r="P20130">
        <v>3605</v>
      </c>
    </row>
    <row r="20131" spans="1:16" x14ac:dyDescent="0.25">
      <c r="A20131" t="s">
        <v>29782</v>
      </c>
      <c r="B20131">
        <v>1341</v>
      </c>
      <c r="C20131" s="3" t="str">
        <f>HYPERLINK("http://www.uniprot.org/uniprot/G7ITF5","tr|G7ITF5|G7ITF5_MEDTR")</f>
        <v>tr|G7ITF5|G7ITF5_MEDTR</v>
      </c>
      <c r="D20131" t="s">
        <v>29783</v>
      </c>
      <c r="E20131">
        <v>71.14</v>
      </c>
      <c r="F20131">
        <v>454</v>
      </c>
      <c r="G20131">
        <v>131</v>
      </c>
      <c r="H20131">
        <v>22</v>
      </c>
      <c r="I20131">
        <v>43</v>
      </c>
      <c r="J20131">
        <v>1338</v>
      </c>
      <c r="K20131">
        <v>1</v>
      </c>
      <c r="L20131">
        <v>15</v>
      </c>
      <c r="M20131">
        <v>456</v>
      </c>
      <c r="N20131" t="s">
        <v>18</v>
      </c>
      <c r="O20131" s="1">
        <v>3.0088399999999999E-164</v>
      </c>
      <c r="P20131">
        <v>1505</v>
      </c>
    </row>
    <row r="20132" spans="1:16" x14ac:dyDescent="0.25">
      <c r="A20132" t="s">
        <v>29784</v>
      </c>
      <c r="B20132">
        <v>1206</v>
      </c>
      <c r="C20132" s="3" t="str">
        <f>HYPERLINK("http://www.uniprot.org/uniprot/G7IT86","tr|G7IT86|G7IT86_MEDTR")</f>
        <v>tr|G7IT86|G7IT86_MEDTR</v>
      </c>
      <c r="D20132" t="s">
        <v>29785</v>
      </c>
      <c r="E20132">
        <v>96.25</v>
      </c>
      <c r="F20132">
        <v>401</v>
      </c>
      <c r="G20132">
        <v>15</v>
      </c>
      <c r="H20132">
        <v>0</v>
      </c>
      <c r="I20132">
        <v>1</v>
      </c>
      <c r="J20132">
        <v>1203</v>
      </c>
      <c r="K20132">
        <v>1</v>
      </c>
      <c r="L20132">
        <v>1</v>
      </c>
      <c r="M20132">
        <v>401</v>
      </c>
      <c r="N20132" t="s">
        <v>18</v>
      </c>
      <c r="O20132">
        <v>0</v>
      </c>
      <c r="P20132">
        <v>1935</v>
      </c>
    </row>
    <row r="20133" spans="1:16" x14ac:dyDescent="0.25">
      <c r="A20133" t="s">
        <v>29786</v>
      </c>
      <c r="B20133">
        <v>1653</v>
      </c>
      <c r="C20133" s="3" t="str">
        <f>HYPERLINK("http://www.uniprot.org/uniprot/I1KZS0","tr|I1KZS0|I1KZS0_SOYBN")</f>
        <v>tr|I1KZS0|I1KZS0_SOYBN</v>
      </c>
      <c r="D20133" t="s">
        <v>28</v>
      </c>
      <c r="E20133">
        <v>80.709999999999994</v>
      </c>
      <c r="F20133">
        <v>534</v>
      </c>
      <c r="G20133">
        <v>103</v>
      </c>
      <c r="H20133">
        <v>0</v>
      </c>
      <c r="I20133">
        <v>1</v>
      </c>
      <c r="J20133">
        <v>1602</v>
      </c>
      <c r="K20133">
        <v>1</v>
      </c>
      <c r="L20133">
        <v>1</v>
      </c>
      <c r="M20133">
        <v>524</v>
      </c>
      <c r="N20133" t="s">
        <v>18</v>
      </c>
      <c r="O20133">
        <v>0</v>
      </c>
      <c r="P20133">
        <v>2178</v>
      </c>
    </row>
    <row r="20134" spans="1:16" x14ac:dyDescent="0.25">
      <c r="A20134" t="s">
        <v>29787</v>
      </c>
      <c r="B20134">
        <v>3612</v>
      </c>
      <c r="C20134" s="3" t="str">
        <f>HYPERLINK("http://www.uniprot.org/uniprot/G7L0R1","tr|G7L0R1|G7L0R1_MEDTR")</f>
        <v>tr|G7L0R1|G7L0R1_MEDTR</v>
      </c>
      <c r="D20134" t="s">
        <v>29788</v>
      </c>
      <c r="E20134">
        <v>84.23</v>
      </c>
      <c r="F20134">
        <v>1186</v>
      </c>
      <c r="G20134">
        <v>187</v>
      </c>
      <c r="H20134">
        <v>2</v>
      </c>
      <c r="I20134">
        <v>58</v>
      </c>
      <c r="J20134">
        <v>3609</v>
      </c>
      <c r="K20134">
        <v>1</v>
      </c>
      <c r="L20134">
        <v>9</v>
      </c>
      <c r="M20134">
        <v>1191</v>
      </c>
      <c r="N20134" t="s">
        <v>18</v>
      </c>
      <c r="O20134">
        <v>0</v>
      </c>
      <c r="P20134">
        <v>5059</v>
      </c>
    </row>
    <row r="20135" spans="1:16" x14ac:dyDescent="0.25">
      <c r="A20135" t="s">
        <v>29789</v>
      </c>
      <c r="B20135">
        <v>1314</v>
      </c>
      <c r="C20135" s="3" t="str">
        <f>HYPERLINK("http://www.uniprot.org/uniprot/G7KU47","tr|G7KU47|G7KU47_MEDTR")</f>
        <v>tr|G7KU47|G7KU47_MEDTR</v>
      </c>
      <c r="D20135" t="s">
        <v>29790</v>
      </c>
      <c r="E20135">
        <v>80.040000000000006</v>
      </c>
      <c r="F20135">
        <v>436</v>
      </c>
      <c r="G20135">
        <v>87</v>
      </c>
      <c r="H20135">
        <v>0</v>
      </c>
      <c r="I20135">
        <v>4</v>
      </c>
      <c r="J20135">
        <v>1311</v>
      </c>
      <c r="K20135">
        <v>1</v>
      </c>
      <c r="L20135">
        <v>3</v>
      </c>
      <c r="M20135">
        <v>434</v>
      </c>
      <c r="N20135" t="s">
        <v>18</v>
      </c>
      <c r="O20135">
        <v>0</v>
      </c>
      <c r="P20135">
        <v>1759</v>
      </c>
    </row>
    <row r="20136" spans="1:16" x14ac:dyDescent="0.25">
      <c r="A20136" t="s">
        <v>29791</v>
      </c>
      <c r="B20136">
        <v>1248</v>
      </c>
      <c r="C20136" s="3" t="str">
        <f>HYPERLINK("http://www.uniprot.org/uniprot/G7J308","tr|G7J308|G7J308_MEDTR")</f>
        <v>tr|G7J308|G7J308_MEDTR</v>
      </c>
      <c r="D20136" t="s">
        <v>29792</v>
      </c>
      <c r="E20136">
        <v>55.86</v>
      </c>
      <c r="F20136">
        <v>392</v>
      </c>
      <c r="G20136">
        <v>173</v>
      </c>
      <c r="H20136">
        <v>17</v>
      </c>
      <c r="I20136">
        <v>103</v>
      </c>
      <c r="J20136">
        <v>1227</v>
      </c>
      <c r="K20136">
        <v>1</v>
      </c>
      <c r="L20136">
        <v>33</v>
      </c>
      <c r="M20136">
        <v>413</v>
      </c>
      <c r="N20136" t="s">
        <v>18</v>
      </c>
      <c r="O20136" s="1">
        <v>2.9557200000000001E-110</v>
      </c>
      <c r="P20136">
        <v>1039</v>
      </c>
    </row>
    <row r="20137" spans="1:16" x14ac:dyDescent="0.25">
      <c r="A20137" t="s">
        <v>29793</v>
      </c>
      <c r="B20137">
        <v>1704</v>
      </c>
      <c r="C20137" s="3" t="str">
        <f>HYPERLINK("http://www.uniprot.org/uniprot/I1LE29","tr|I1LE29|I1LE29_SOYBN")</f>
        <v>tr|I1LE29|I1LE29_SOYBN</v>
      </c>
      <c r="D20137" t="s">
        <v>28</v>
      </c>
      <c r="E20137">
        <v>91.59</v>
      </c>
      <c r="F20137">
        <v>571</v>
      </c>
      <c r="G20137">
        <v>48</v>
      </c>
      <c r="H20137">
        <v>4</v>
      </c>
      <c r="I20137">
        <v>1</v>
      </c>
      <c r="J20137">
        <v>1701</v>
      </c>
      <c r="K20137">
        <v>1</v>
      </c>
      <c r="L20137">
        <v>17</v>
      </c>
      <c r="M20137">
        <v>587</v>
      </c>
      <c r="N20137" t="s">
        <v>18</v>
      </c>
      <c r="O20137">
        <v>0</v>
      </c>
      <c r="P20137">
        <v>2799</v>
      </c>
    </row>
    <row r="20138" spans="1:16" x14ac:dyDescent="0.25">
      <c r="A20138" t="s">
        <v>29794</v>
      </c>
      <c r="B20138">
        <v>279</v>
      </c>
      <c r="C20138" s="3" t="str">
        <f>HYPERLINK("http://www.uniprot.org/uniprot/G7ILX8","tr|G7ILX8|G7ILX8_MEDTR")</f>
        <v>tr|G7ILX8|G7ILX8_MEDTR</v>
      </c>
      <c r="D20138" t="s">
        <v>29795</v>
      </c>
      <c r="E20138">
        <v>48.76</v>
      </c>
      <c r="F20138">
        <v>121</v>
      </c>
      <c r="G20138">
        <v>62</v>
      </c>
      <c r="H20138">
        <v>36</v>
      </c>
      <c r="I20138">
        <v>1</v>
      </c>
      <c r="J20138">
        <v>255</v>
      </c>
      <c r="K20138">
        <v>1</v>
      </c>
      <c r="L20138">
        <v>152</v>
      </c>
      <c r="M20138">
        <v>270</v>
      </c>
      <c r="N20138" t="s">
        <v>18</v>
      </c>
      <c r="O20138" s="1">
        <v>7.0947300000000005E-19</v>
      </c>
      <c r="P20138">
        <v>228</v>
      </c>
    </row>
    <row r="20139" spans="1:16" x14ac:dyDescent="0.25">
      <c r="A20139" t="s">
        <v>29796</v>
      </c>
      <c r="B20139">
        <v>717</v>
      </c>
      <c r="C20139" s="3" t="str">
        <f>HYPERLINK("http://www.uniprot.org/uniprot/G7KDM2","tr|G7KDM2|G7KDM2_MEDTR")</f>
        <v>tr|G7KDM2|G7KDM2_MEDTR</v>
      </c>
      <c r="D20139" t="s">
        <v>16773</v>
      </c>
      <c r="E20139">
        <v>55.73</v>
      </c>
      <c r="F20139">
        <v>183</v>
      </c>
      <c r="G20139">
        <v>81</v>
      </c>
      <c r="H20139">
        <v>5</v>
      </c>
      <c r="I20139">
        <v>181</v>
      </c>
      <c r="J20139">
        <v>714</v>
      </c>
      <c r="K20139">
        <v>1</v>
      </c>
      <c r="L20139">
        <v>13</v>
      </c>
      <c r="M20139">
        <v>167</v>
      </c>
      <c r="N20139" t="s">
        <v>18</v>
      </c>
      <c r="O20139" s="1">
        <v>1.22758E-40</v>
      </c>
      <c r="P20139">
        <v>435</v>
      </c>
    </row>
    <row r="20140" spans="1:16" x14ac:dyDescent="0.25">
      <c r="A20140" t="s">
        <v>29797</v>
      </c>
      <c r="B20140">
        <v>1059</v>
      </c>
      <c r="C20140" s="3" t="str">
        <f>HYPERLINK("http://www.uniprot.org/uniprot/G7J8D0","tr|G7J8D0|G7J8D0_MEDTR")</f>
        <v>tr|G7J8D0|G7J8D0_MEDTR</v>
      </c>
      <c r="D20140" t="s">
        <v>29798</v>
      </c>
      <c r="E20140">
        <v>77.05</v>
      </c>
      <c r="F20140">
        <v>353</v>
      </c>
      <c r="G20140">
        <v>81</v>
      </c>
      <c r="H20140">
        <v>1</v>
      </c>
      <c r="I20140">
        <v>1</v>
      </c>
      <c r="J20140">
        <v>1056</v>
      </c>
      <c r="K20140">
        <v>1</v>
      </c>
      <c r="L20140">
        <v>1</v>
      </c>
      <c r="M20140">
        <v>348</v>
      </c>
      <c r="N20140" t="s">
        <v>18</v>
      </c>
      <c r="O20140" s="1">
        <v>1.53145E-146</v>
      </c>
      <c r="P20140">
        <v>1351</v>
      </c>
    </row>
    <row r="20141" spans="1:16" x14ac:dyDescent="0.25">
      <c r="A20141" t="s">
        <v>29799</v>
      </c>
      <c r="B20141">
        <v>2007</v>
      </c>
      <c r="C20141" s="3" t="str">
        <f>HYPERLINK("http://www.uniprot.org/uniprot/G7J415","tr|G7J415|G7J415_MEDTR")</f>
        <v>tr|G7J415|G7J415_MEDTR</v>
      </c>
      <c r="D20141" t="s">
        <v>29800</v>
      </c>
      <c r="E20141">
        <v>79.459999999999994</v>
      </c>
      <c r="F20141">
        <v>677</v>
      </c>
      <c r="G20141">
        <v>139</v>
      </c>
      <c r="H20141">
        <v>9</v>
      </c>
      <c r="I20141">
        <v>1</v>
      </c>
      <c r="J20141">
        <v>2004</v>
      </c>
      <c r="K20141">
        <v>1</v>
      </c>
      <c r="L20141">
        <v>1</v>
      </c>
      <c r="M20141">
        <v>662</v>
      </c>
      <c r="N20141" t="s">
        <v>18</v>
      </c>
      <c r="O20141">
        <v>0</v>
      </c>
      <c r="P20141">
        <v>2617</v>
      </c>
    </row>
    <row r="20142" spans="1:16" x14ac:dyDescent="0.25">
      <c r="A20142" t="s">
        <v>29801</v>
      </c>
      <c r="B20142">
        <v>1143</v>
      </c>
      <c r="C20142" s="3" t="str">
        <f>HYPERLINK("http://www.uniprot.org/uniprot/C7FDI5","tr|C7FDI5|C7FDI5_SOYBN")</f>
        <v>tr|C7FDI5|C7FDI5_SOYBN</v>
      </c>
      <c r="D20142" t="s">
        <v>717</v>
      </c>
      <c r="E20142">
        <v>49.17</v>
      </c>
      <c r="F20142">
        <v>362</v>
      </c>
      <c r="G20142">
        <v>184</v>
      </c>
      <c r="H20142">
        <v>4</v>
      </c>
      <c r="I20142">
        <v>1</v>
      </c>
      <c r="J20142">
        <v>1074</v>
      </c>
      <c r="K20142">
        <v>1</v>
      </c>
      <c r="L20142">
        <v>704</v>
      </c>
      <c r="M20142">
        <v>1060</v>
      </c>
      <c r="N20142" t="s">
        <v>18</v>
      </c>
      <c r="O20142" s="1">
        <v>1.2507500000000001E-96</v>
      </c>
      <c r="P20142">
        <v>921</v>
      </c>
    </row>
    <row r="20143" spans="1:16" x14ac:dyDescent="0.25">
      <c r="A20143" t="s">
        <v>29802</v>
      </c>
      <c r="B20143">
        <v>2151</v>
      </c>
      <c r="C20143" s="3" t="str">
        <f>HYPERLINK("http://www.uniprot.org/uniprot/K7MWS5","tr|K7MWS5|K7MWS5_SOYBN")</f>
        <v>tr|K7MWS5|K7MWS5_SOYBN</v>
      </c>
      <c r="D20143" t="s">
        <v>28</v>
      </c>
      <c r="E20143">
        <v>90.19</v>
      </c>
      <c r="F20143">
        <v>714</v>
      </c>
      <c r="G20143">
        <v>70</v>
      </c>
      <c r="H20143">
        <v>0</v>
      </c>
      <c r="I20143">
        <v>4</v>
      </c>
      <c r="J20143">
        <v>2145</v>
      </c>
      <c r="K20143">
        <v>1</v>
      </c>
      <c r="L20143">
        <v>105</v>
      </c>
      <c r="M20143">
        <v>817</v>
      </c>
      <c r="N20143" t="s">
        <v>18</v>
      </c>
      <c r="O20143">
        <v>0</v>
      </c>
      <c r="P20143">
        <v>3340</v>
      </c>
    </row>
    <row r="20144" spans="1:16" x14ac:dyDescent="0.25">
      <c r="A20144" t="s">
        <v>29803</v>
      </c>
      <c r="B20144">
        <v>1251</v>
      </c>
      <c r="C20144" s="3" t="str">
        <f>HYPERLINK("http://www.uniprot.org/uniprot/G7L8S2","tr|G7L8S2|G7L8S2_MEDTR")</f>
        <v>tr|G7L8S2|G7L8S2_MEDTR</v>
      </c>
      <c r="D20144" t="s">
        <v>29804</v>
      </c>
      <c r="E20144">
        <v>88.24</v>
      </c>
      <c r="F20144">
        <v>417</v>
      </c>
      <c r="G20144">
        <v>49</v>
      </c>
      <c r="H20144">
        <v>1</v>
      </c>
      <c r="I20144">
        <v>1</v>
      </c>
      <c r="J20144">
        <v>1248</v>
      </c>
      <c r="K20144">
        <v>1</v>
      </c>
      <c r="L20144">
        <v>1</v>
      </c>
      <c r="M20144">
        <v>416</v>
      </c>
      <c r="N20144" t="s">
        <v>18</v>
      </c>
      <c r="O20144">
        <v>0</v>
      </c>
      <c r="P20144">
        <v>2017</v>
      </c>
    </row>
    <row r="20145" spans="1:16" x14ac:dyDescent="0.25">
      <c r="A20145" t="s">
        <v>29805</v>
      </c>
      <c r="B20145">
        <v>468</v>
      </c>
      <c r="C20145" s="3" t="str">
        <f>HYPERLINK("http://www.uniprot.org/uniprot/G7JSK2","tr|G7JSK2|G7JSK2_MEDTR")</f>
        <v>tr|G7JSK2|G7JSK2_MEDTR</v>
      </c>
      <c r="D20145" t="s">
        <v>29766</v>
      </c>
      <c r="E20145">
        <v>91.09</v>
      </c>
      <c r="F20145">
        <v>146</v>
      </c>
      <c r="G20145">
        <v>13</v>
      </c>
      <c r="H20145">
        <v>0</v>
      </c>
      <c r="I20145">
        <v>1</v>
      </c>
      <c r="J20145">
        <v>438</v>
      </c>
      <c r="K20145">
        <v>1</v>
      </c>
      <c r="L20145">
        <v>317</v>
      </c>
      <c r="M20145">
        <v>462</v>
      </c>
      <c r="N20145" t="s">
        <v>18</v>
      </c>
      <c r="O20145" s="1">
        <v>2.6354600000000001E-75</v>
      </c>
      <c r="P20145">
        <v>731</v>
      </c>
    </row>
    <row r="20146" spans="1:16" x14ac:dyDescent="0.25">
      <c r="A20146" t="s">
        <v>29806</v>
      </c>
      <c r="B20146">
        <v>789</v>
      </c>
      <c r="C20146" s="3" t="str">
        <f>HYPERLINK("http://www.uniprot.org/uniprot/I1NE68","tr|I1NE68|I1NE68_SOYBN")</f>
        <v>tr|I1NE68|I1NE68_SOYBN</v>
      </c>
      <c r="D20146" t="s">
        <v>29807</v>
      </c>
      <c r="E20146">
        <v>87.78</v>
      </c>
      <c r="F20146">
        <v>262</v>
      </c>
      <c r="G20146">
        <v>32</v>
      </c>
      <c r="H20146">
        <v>0</v>
      </c>
      <c r="I20146">
        <v>1</v>
      </c>
      <c r="J20146">
        <v>786</v>
      </c>
      <c r="K20146">
        <v>1</v>
      </c>
      <c r="L20146">
        <v>1</v>
      </c>
      <c r="M20146">
        <v>262</v>
      </c>
      <c r="N20146" t="s">
        <v>18</v>
      </c>
      <c r="O20146" s="1">
        <v>3.5601799999999999E-135</v>
      </c>
      <c r="P20146">
        <v>1251</v>
      </c>
    </row>
    <row r="20147" spans="1:16" x14ac:dyDescent="0.25">
      <c r="A20147" t="s">
        <v>29808</v>
      </c>
      <c r="B20147">
        <v>795</v>
      </c>
      <c r="C20147" s="3" t="str">
        <f>HYPERLINK("http://www.uniprot.org/uniprot/I3SXY9","tr|I3SXY9|I3SXY9_MEDTR")</f>
        <v>tr|I3SXY9|I3SXY9_MEDTR</v>
      </c>
      <c r="D20147" t="s">
        <v>22</v>
      </c>
      <c r="E20147">
        <v>77.98</v>
      </c>
      <c r="F20147">
        <v>268</v>
      </c>
      <c r="G20147">
        <v>59</v>
      </c>
      <c r="H20147">
        <v>4</v>
      </c>
      <c r="I20147">
        <v>1</v>
      </c>
      <c r="J20147">
        <v>792</v>
      </c>
      <c r="K20147">
        <v>1</v>
      </c>
      <c r="L20147">
        <v>1</v>
      </c>
      <c r="M20147">
        <v>265</v>
      </c>
      <c r="N20147" t="s">
        <v>18</v>
      </c>
      <c r="O20147" s="1">
        <v>3.0854900000000001E-110</v>
      </c>
      <c r="P20147">
        <v>1036</v>
      </c>
    </row>
    <row r="20148" spans="1:16" x14ac:dyDescent="0.25">
      <c r="A20148" t="s">
        <v>29809</v>
      </c>
      <c r="B20148">
        <v>1428</v>
      </c>
      <c r="C20148" s="3" t="str">
        <f>HYPERLINK("http://www.uniprot.org/uniprot/K7MS40","tr|K7MS40|K7MS40_SOYBN")</f>
        <v>tr|K7MS40|K7MS40_SOYBN</v>
      </c>
      <c r="D20148" t="s">
        <v>28</v>
      </c>
      <c r="E20148">
        <v>84.45</v>
      </c>
      <c r="F20148">
        <v>476</v>
      </c>
      <c r="G20148">
        <v>74</v>
      </c>
      <c r="H20148">
        <v>1</v>
      </c>
      <c r="I20148">
        <v>1</v>
      </c>
      <c r="J20148">
        <v>1425</v>
      </c>
      <c r="K20148">
        <v>1</v>
      </c>
      <c r="L20148">
        <v>101</v>
      </c>
      <c r="M20148">
        <v>576</v>
      </c>
      <c r="N20148" t="s">
        <v>18</v>
      </c>
      <c r="O20148">
        <v>0</v>
      </c>
      <c r="P20148">
        <v>2036</v>
      </c>
    </row>
    <row r="20149" spans="1:16" x14ac:dyDescent="0.25">
      <c r="A20149" t="s">
        <v>29810</v>
      </c>
      <c r="B20149">
        <v>3018</v>
      </c>
      <c r="C20149" s="3" t="str">
        <f>HYPERLINK("http://www.uniprot.org/uniprot/G7LAU3","tr|G7LAU3|G7LAU3_MEDTR")</f>
        <v>tr|G7LAU3|G7LAU3_MEDTR</v>
      </c>
      <c r="D20149" t="s">
        <v>29811</v>
      </c>
      <c r="E20149">
        <v>83.51</v>
      </c>
      <c r="F20149">
        <v>1007</v>
      </c>
      <c r="G20149">
        <v>166</v>
      </c>
      <c r="H20149">
        <v>2</v>
      </c>
      <c r="I20149">
        <v>1</v>
      </c>
      <c r="J20149">
        <v>3015</v>
      </c>
      <c r="K20149">
        <v>1</v>
      </c>
      <c r="L20149">
        <v>1</v>
      </c>
      <c r="M20149">
        <v>990</v>
      </c>
      <c r="N20149" t="s">
        <v>18</v>
      </c>
      <c r="O20149">
        <v>0</v>
      </c>
      <c r="P20149">
        <v>4198</v>
      </c>
    </row>
    <row r="20150" spans="1:16" x14ac:dyDescent="0.25">
      <c r="A20150" t="s">
        <v>29812</v>
      </c>
      <c r="B20150">
        <v>972</v>
      </c>
      <c r="C20150" s="3" t="str">
        <f>HYPERLINK("http://www.uniprot.org/uniprot/G7K5A3","tr|G7K5A3|G7K5A3_MEDTR")</f>
        <v>tr|G7K5A3|G7K5A3_MEDTR</v>
      </c>
      <c r="D20150" t="s">
        <v>29813</v>
      </c>
      <c r="E20150">
        <v>75.3</v>
      </c>
      <c r="F20150">
        <v>328</v>
      </c>
      <c r="G20150">
        <v>81</v>
      </c>
      <c r="H20150">
        <v>14</v>
      </c>
      <c r="I20150">
        <v>1</v>
      </c>
      <c r="J20150">
        <v>942</v>
      </c>
      <c r="K20150">
        <v>1</v>
      </c>
      <c r="L20150">
        <v>1</v>
      </c>
      <c r="M20150">
        <v>328</v>
      </c>
      <c r="N20150" t="s">
        <v>18</v>
      </c>
      <c r="O20150" s="1">
        <v>2.35662E-135</v>
      </c>
      <c r="P20150">
        <v>1254</v>
      </c>
    </row>
    <row r="20151" spans="1:16" x14ac:dyDescent="0.25">
      <c r="A20151" t="s">
        <v>29814</v>
      </c>
      <c r="B20151">
        <v>1830</v>
      </c>
      <c r="C20151" s="3" t="str">
        <f>HYPERLINK("http://www.uniprot.org/uniprot/G8A1I1","tr|G8A1I1|G8A1I1_MEDTR")</f>
        <v>tr|G8A1I1|G8A1I1_MEDTR</v>
      </c>
      <c r="D20151" t="s">
        <v>29815</v>
      </c>
      <c r="E20151">
        <v>71.98</v>
      </c>
      <c r="F20151">
        <v>539</v>
      </c>
      <c r="G20151">
        <v>151</v>
      </c>
      <c r="H20151">
        <v>14</v>
      </c>
      <c r="I20151">
        <v>253</v>
      </c>
      <c r="J20151">
        <v>1827</v>
      </c>
      <c r="K20151">
        <v>1</v>
      </c>
      <c r="L20151">
        <v>15</v>
      </c>
      <c r="M20151">
        <v>550</v>
      </c>
      <c r="N20151" t="s">
        <v>18</v>
      </c>
      <c r="O20151">
        <v>0</v>
      </c>
      <c r="P20151">
        <v>1971</v>
      </c>
    </row>
    <row r="20152" spans="1:16" x14ac:dyDescent="0.25">
      <c r="A20152" t="s">
        <v>29816</v>
      </c>
      <c r="B20152">
        <v>807</v>
      </c>
      <c r="C20152" s="3" t="str">
        <f>HYPERLINK("http://www.uniprot.org/uniprot/G7I2H0","tr|G7I2H0|G7I2H0_MEDTR")</f>
        <v>tr|G7I2H0|G7I2H0_MEDTR</v>
      </c>
      <c r="D20152" t="s">
        <v>144</v>
      </c>
      <c r="E20152">
        <v>37.729999999999997</v>
      </c>
      <c r="F20152">
        <v>159</v>
      </c>
      <c r="G20152">
        <v>99</v>
      </c>
      <c r="H20152">
        <v>2</v>
      </c>
      <c r="I20152">
        <v>277</v>
      </c>
      <c r="J20152">
        <v>747</v>
      </c>
      <c r="K20152">
        <v>1</v>
      </c>
      <c r="L20152">
        <v>136</v>
      </c>
      <c r="M20152">
        <v>285</v>
      </c>
      <c r="N20152" t="s">
        <v>18</v>
      </c>
      <c r="O20152" s="1">
        <v>6.1793800000000005E-13</v>
      </c>
      <c r="P20152">
        <v>197</v>
      </c>
    </row>
    <row r="20153" spans="1:16" x14ac:dyDescent="0.25">
      <c r="A20153" t="s">
        <v>29817</v>
      </c>
      <c r="B20153">
        <v>1233</v>
      </c>
      <c r="C20153" s="3" t="str">
        <f>HYPERLINK("http://www.uniprot.org/uniprot/G7IYV8","tr|G7IYV8|G7IYV8_MEDTR")</f>
        <v>tr|G7IYV8|G7IYV8_MEDTR</v>
      </c>
      <c r="D20153" t="s">
        <v>29818</v>
      </c>
      <c r="E20153">
        <v>83.65</v>
      </c>
      <c r="F20153">
        <v>410</v>
      </c>
      <c r="G20153">
        <v>67</v>
      </c>
      <c r="H20153">
        <v>0</v>
      </c>
      <c r="I20153">
        <v>1</v>
      </c>
      <c r="J20153">
        <v>1230</v>
      </c>
      <c r="K20153">
        <v>1</v>
      </c>
      <c r="L20153">
        <v>1</v>
      </c>
      <c r="M20153">
        <v>400</v>
      </c>
      <c r="N20153" t="s">
        <v>18</v>
      </c>
      <c r="O20153">
        <v>0</v>
      </c>
      <c r="P20153">
        <v>1758</v>
      </c>
    </row>
    <row r="20154" spans="1:16" x14ac:dyDescent="0.25">
      <c r="A20154" t="s">
        <v>29819</v>
      </c>
      <c r="B20154">
        <v>1011</v>
      </c>
      <c r="C20154" s="3" t="str">
        <f>HYPERLINK("http://www.uniprot.org/uniprot/G7KMT6","tr|G7KMT6|G7KMT6_MEDTR")</f>
        <v>tr|G7KMT6|G7KMT6_MEDTR</v>
      </c>
      <c r="D20154" t="s">
        <v>29070</v>
      </c>
      <c r="E20154">
        <v>32.200000000000003</v>
      </c>
      <c r="F20154">
        <v>267</v>
      </c>
      <c r="G20154">
        <v>181</v>
      </c>
      <c r="H20154">
        <v>17</v>
      </c>
      <c r="I20154">
        <v>205</v>
      </c>
      <c r="J20154">
        <v>954</v>
      </c>
      <c r="K20154">
        <v>1</v>
      </c>
      <c r="L20154">
        <v>297</v>
      </c>
      <c r="M20154">
        <v>558</v>
      </c>
      <c r="N20154" t="s">
        <v>18</v>
      </c>
      <c r="O20154" s="1">
        <v>4.5587399999999999E-20</v>
      </c>
      <c r="P20154">
        <v>260</v>
      </c>
    </row>
    <row r="20155" spans="1:16" x14ac:dyDescent="0.25">
      <c r="A20155" t="s">
        <v>29820</v>
      </c>
      <c r="B20155">
        <v>207</v>
      </c>
      <c r="C20155" s="3" t="str">
        <f>HYPERLINK("http://www.uniprot.org/uniprot/G7ZWX2","tr|G7ZWX2|G7ZWX2_MEDTR")</f>
        <v>tr|G7ZWX2|G7ZWX2_MEDTR</v>
      </c>
      <c r="D20155" t="s">
        <v>29821</v>
      </c>
      <c r="E20155">
        <v>55.93</v>
      </c>
      <c r="F20155">
        <v>59</v>
      </c>
      <c r="G20155">
        <v>26</v>
      </c>
      <c r="H20155">
        <v>4</v>
      </c>
      <c r="I20155">
        <v>1</v>
      </c>
      <c r="J20155">
        <v>165</v>
      </c>
      <c r="K20155">
        <v>1</v>
      </c>
      <c r="L20155">
        <v>5</v>
      </c>
      <c r="M20155">
        <v>62</v>
      </c>
      <c r="N20155" t="s">
        <v>18</v>
      </c>
      <c r="O20155" s="1">
        <v>6.9875000000000003E-12</v>
      </c>
      <c r="P20155">
        <v>184</v>
      </c>
    </row>
    <row r="20156" spans="1:16" x14ac:dyDescent="0.25">
      <c r="A20156" t="s">
        <v>29822</v>
      </c>
      <c r="B20156">
        <v>2505</v>
      </c>
      <c r="C20156" s="3" t="str">
        <f>HYPERLINK("http://www.uniprot.org/uniprot/G7IRT9","tr|G7IRT9|G7IRT9_MEDTR")</f>
        <v>tr|G7IRT9|G7IRT9_MEDTR</v>
      </c>
      <c r="D20156" t="s">
        <v>29823</v>
      </c>
      <c r="E20156">
        <v>75.36</v>
      </c>
      <c r="F20156">
        <v>885</v>
      </c>
      <c r="G20156">
        <v>218</v>
      </c>
      <c r="H20156">
        <v>51</v>
      </c>
      <c r="I20156">
        <v>1</v>
      </c>
      <c r="J20156">
        <v>2502</v>
      </c>
      <c r="K20156">
        <v>1</v>
      </c>
      <c r="L20156">
        <v>1</v>
      </c>
      <c r="M20156">
        <v>874</v>
      </c>
      <c r="N20156" t="s">
        <v>18</v>
      </c>
      <c r="O20156">
        <v>0</v>
      </c>
      <c r="P20156">
        <v>3268</v>
      </c>
    </row>
    <row r="20157" spans="1:16" x14ac:dyDescent="0.25">
      <c r="A20157" t="s">
        <v>29824</v>
      </c>
      <c r="B20157">
        <v>1401</v>
      </c>
      <c r="C20157" s="3" t="str">
        <f>HYPERLINK("http://www.uniprot.org/uniprot/I1KU39","tr|I1KU39|I1KU39_SOYBN")</f>
        <v>tr|I1KU39|I1KU39_SOYBN</v>
      </c>
      <c r="D20157" t="s">
        <v>28</v>
      </c>
      <c r="E20157">
        <v>96.78</v>
      </c>
      <c r="F20157">
        <v>466</v>
      </c>
      <c r="G20157">
        <v>15</v>
      </c>
      <c r="H20157">
        <v>0</v>
      </c>
      <c r="I20157">
        <v>1</v>
      </c>
      <c r="J20157">
        <v>1398</v>
      </c>
      <c r="K20157">
        <v>1</v>
      </c>
      <c r="L20157">
        <v>1</v>
      </c>
      <c r="M20157">
        <v>466</v>
      </c>
      <c r="N20157" t="s">
        <v>18</v>
      </c>
      <c r="O20157">
        <v>0</v>
      </c>
      <c r="P20157">
        <v>2318</v>
      </c>
    </row>
    <row r="20158" spans="1:16" x14ac:dyDescent="0.25">
      <c r="A20158" t="s">
        <v>29825</v>
      </c>
      <c r="B20158">
        <v>2094</v>
      </c>
      <c r="C20158" s="3" t="str">
        <f>HYPERLINK("http://www.uniprot.org/uniprot/K7KQF6","tr|K7KQF6|K7KQF6_SOYBN")</f>
        <v>tr|K7KQF6|K7KQF6_SOYBN</v>
      </c>
      <c r="D20158" t="s">
        <v>28</v>
      </c>
      <c r="E20158">
        <v>63.14</v>
      </c>
      <c r="F20158">
        <v>700</v>
      </c>
      <c r="G20158">
        <v>258</v>
      </c>
      <c r="H20158">
        <v>3</v>
      </c>
      <c r="I20158">
        <v>1</v>
      </c>
      <c r="J20158">
        <v>2091</v>
      </c>
      <c r="K20158">
        <v>1</v>
      </c>
      <c r="L20158">
        <v>2</v>
      </c>
      <c r="M20158">
        <v>665</v>
      </c>
      <c r="N20158" t="s">
        <v>18</v>
      </c>
      <c r="O20158">
        <v>0</v>
      </c>
      <c r="P20158">
        <v>2212</v>
      </c>
    </row>
    <row r="20159" spans="1:16" x14ac:dyDescent="0.25">
      <c r="A20159" t="s">
        <v>29826</v>
      </c>
      <c r="B20159">
        <v>390</v>
      </c>
      <c r="C20159" s="3" t="str">
        <f>HYPERLINK("http://www.uniprot.org/uniprot/I3SXR8","tr|I3SXR8|I3SXR8_MEDTR")</f>
        <v>tr|I3SXR8|I3SXR8_MEDTR</v>
      </c>
      <c r="D20159" t="s">
        <v>22</v>
      </c>
      <c r="E20159">
        <v>65.849999999999994</v>
      </c>
      <c r="F20159">
        <v>123</v>
      </c>
      <c r="G20159">
        <v>42</v>
      </c>
      <c r="H20159">
        <v>9</v>
      </c>
      <c r="I20159">
        <v>46</v>
      </c>
      <c r="J20159">
        <v>387</v>
      </c>
      <c r="K20159">
        <v>1</v>
      </c>
      <c r="L20159">
        <v>12</v>
      </c>
      <c r="M20159">
        <v>134</v>
      </c>
      <c r="N20159" t="s">
        <v>18</v>
      </c>
      <c r="O20159" s="1">
        <v>1.1151399999999999E-33</v>
      </c>
      <c r="P20159">
        <v>372</v>
      </c>
    </row>
    <row r="20160" spans="1:16" x14ac:dyDescent="0.25">
      <c r="A20160" t="s">
        <v>29827</v>
      </c>
      <c r="B20160">
        <v>285</v>
      </c>
      <c r="C20160" s="3" t="str">
        <f>HYPERLINK("http://www.uniprot.org/uniprot/I3SML9","tr|I3SML9|I3SML9_LOTJA")</f>
        <v>tr|I3SML9|I3SML9_LOTJA</v>
      </c>
      <c r="D20160" t="s">
        <v>2200</v>
      </c>
      <c r="E20160">
        <v>88.46</v>
      </c>
      <c r="F20160">
        <v>78</v>
      </c>
      <c r="G20160">
        <v>9</v>
      </c>
      <c r="H20160">
        <v>0</v>
      </c>
      <c r="I20160">
        <v>46</v>
      </c>
      <c r="J20160">
        <v>279</v>
      </c>
      <c r="K20160">
        <v>1</v>
      </c>
      <c r="L20160">
        <v>16</v>
      </c>
      <c r="M20160">
        <v>93</v>
      </c>
      <c r="N20160" t="s">
        <v>18</v>
      </c>
      <c r="O20160" s="1">
        <v>3.7444400000000003E-29</v>
      </c>
      <c r="P20160">
        <v>333</v>
      </c>
    </row>
    <row r="20161" spans="1:16" x14ac:dyDescent="0.25">
      <c r="A20161" t="s">
        <v>29828</v>
      </c>
      <c r="B20161">
        <v>1710</v>
      </c>
      <c r="C20161" s="3" t="str">
        <f>HYPERLINK("http://www.uniprot.org/uniprot/I1JRJ5","tr|I1JRJ5|I1JRJ5_SOYBN")</f>
        <v>tr|I1JRJ5|I1JRJ5_SOYBN</v>
      </c>
      <c r="D20161" t="s">
        <v>28</v>
      </c>
      <c r="E20161">
        <v>86.18</v>
      </c>
      <c r="F20161">
        <v>579</v>
      </c>
      <c r="G20161">
        <v>80</v>
      </c>
      <c r="H20161">
        <v>10</v>
      </c>
      <c r="I20161">
        <v>1</v>
      </c>
      <c r="J20161">
        <v>1707</v>
      </c>
      <c r="K20161">
        <v>1</v>
      </c>
      <c r="L20161">
        <v>1</v>
      </c>
      <c r="M20161">
        <v>573</v>
      </c>
      <c r="N20161" t="s">
        <v>18</v>
      </c>
      <c r="O20161">
        <v>0</v>
      </c>
      <c r="P20161">
        <v>2577</v>
      </c>
    </row>
    <row r="20162" spans="1:16" x14ac:dyDescent="0.25">
      <c r="A20162" t="s">
        <v>29829</v>
      </c>
      <c r="B20162">
        <v>966</v>
      </c>
      <c r="C20162" s="3" t="str">
        <f>HYPERLINK("http://www.uniprot.org/uniprot/G7KU48","tr|G7KU48|G7KU48_MEDTR")</f>
        <v>tr|G7KU48|G7KU48_MEDTR</v>
      </c>
      <c r="D20162" t="s">
        <v>29830</v>
      </c>
      <c r="E20162">
        <v>85.71</v>
      </c>
      <c r="F20162">
        <v>322</v>
      </c>
      <c r="G20162">
        <v>46</v>
      </c>
      <c r="H20162">
        <v>1</v>
      </c>
      <c r="I20162">
        <v>1</v>
      </c>
      <c r="J20162">
        <v>963</v>
      </c>
      <c r="K20162">
        <v>1</v>
      </c>
      <c r="L20162">
        <v>1</v>
      </c>
      <c r="M20162">
        <v>322</v>
      </c>
      <c r="N20162" t="s">
        <v>18</v>
      </c>
      <c r="O20162" s="1">
        <v>5.5080299999999998E-161</v>
      </c>
      <c r="P20162">
        <v>1475</v>
      </c>
    </row>
    <row r="20163" spans="1:16" x14ac:dyDescent="0.25">
      <c r="A20163" t="s">
        <v>29831</v>
      </c>
      <c r="B20163">
        <v>1677</v>
      </c>
      <c r="C20163" s="3" t="str">
        <f>HYPERLINK("http://www.uniprot.org/uniprot/Q2HW19","tr|Q2HW19|Q2HW19_MEDTR")</f>
        <v>tr|Q2HW19|Q2HW19_MEDTR</v>
      </c>
      <c r="D20163" t="s">
        <v>5177</v>
      </c>
      <c r="E20163">
        <v>66.739999999999995</v>
      </c>
      <c r="F20163">
        <v>430</v>
      </c>
      <c r="G20163">
        <v>143</v>
      </c>
      <c r="H20163">
        <v>26</v>
      </c>
      <c r="I20163">
        <v>460</v>
      </c>
      <c r="J20163">
        <v>1671</v>
      </c>
      <c r="K20163">
        <v>1</v>
      </c>
      <c r="L20163">
        <v>34</v>
      </c>
      <c r="M20163">
        <v>463</v>
      </c>
      <c r="N20163" t="s">
        <v>18</v>
      </c>
      <c r="O20163" s="1">
        <v>4.9878100000000001E-154</v>
      </c>
      <c r="P20163">
        <v>1418</v>
      </c>
    </row>
    <row r="20164" spans="1:16" x14ac:dyDescent="0.25">
      <c r="A20164" t="s">
        <v>29832</v>
      </c>
      <c r="B20164">
        <v>543</v>
      </c>
      <c r="C20164" s="3" t="str">
        <f>HYPERLINK("http://www.uniprot.org/uniprot/I1N5I6","tr|I1N5I6|I1N5I6_SOYBN")</f>
        <v>tr|I1N5I6|I1N5I6_SOYBN</v>
      </c>
      <c r="D20164" t="s">
        <v>71</v>
      </c>
      <c r="E20164">
        <v>80.34</v>
      </c>
      <c r="F20164">
        <v>117</v>
      </c>
      <c r="G20164">
        <v>23</v>
      </c>
      <c r="H20164">
        <v>0</v>
      </c>
      <c r="I20164">
        <v>178</v>
      </c>
      <c r="J20164">
        <v>528</v>
      </c>
      <c r="K20164">
        <v>1</v>
      </c>
      <c r="L20164">
        <v>271</v>
      </c>
      <c r="M20164">
        <v>387</v>
      </c>
      <c r="N20164" t="s">
        <v>18</v>
      </c>
      <c r="O20164" s="1">
        <v>6.3931600000000002E-48</v>
      </c>
      <c r="P20164">
        <v>495</v>
      </c>
    </row>
    <row r="20165" spans="1:16" x14ac:dyDescent="0.25">
      <c r="A20165" t="s">
        <v>29833</v>
      </c>
      <c r="B20165">
        <v>1908</v>
      </c>
      <c r="C20165" s="3" t="str">
        <f>HYPERLINK("http://www.uniprot.org/uniprot/G7J8D1","tr|G7J8D1|G7J8D1_MEDTR")</f>
        <v>tr|G7J8D1|G7J8D1_MEDTR</v>
      </c>
      <c r="D20165" t="s">
        <v>29834</v>
      </c>
      <c r="E20165">
        <v>76.64</v>
      </c>
      <c r="F20165">
        <v>381</v>
      </c>
      <c r="G20165">
        <v>89</v>
      </c>
      <c r="H20165">
        <v>1</v>
      </c>
      <c r="I20165">
        <v>766</v>
      </c>
      <c r="J20165">
        <v>1905</v>
      </c>
      <c r="K20165">
        <v>1</v>
      </c>
      <c r="L20165">
        <v>1</v>
      </c>
      <c r="M20165">
        <v>381</v>
      </c>
      <c r="N20165" t="s">
        <v>18</v>
      </c>
      <c r="O20165" s="1">
        <v>1.76269E-166</v>
      </c>
      <c r="P20165">
        <v>1526</v>
      </c>
    </row>
    <row r="20166" spans="1:16" x14ac:dyDescent="0.25">
      <c r="A20166" t="s">
        <v>29835</v>
      </c>
      <c r="B20166">
        <v>1185</v>
      </c>
      <c r="C20166" s="3" t="str">
        <f>HYPERLINK("http://www.uniprot.org/uniprot/B9GNA6","tr|B9GNA6|B9GNA6_POPTR")</f>
        <v>tr|B9GNA6|B9GNA6_POPTR</v>
      </c>
      <c r="D20166" t="s">
        <v>29836</v>
      </c>
      <c r="E20166">
        <v>31.25</v>
      </c>
      <c r="F20166">
        <v>400</v>
      </c>
      <c r="G20166">
        <v>275</v>
      </c>
      <c r="H20166">
        <v>26</v>
      </c>
      <c r="I20166">
        <v>7</v>
      </c>
      <c r="J20166">
        <v>1128</v>
      </c>
      <c r="K20166">
        <v>1</v>
      </c>
      <c r="L20166">
        <v>52</v>
      </c>
      <c r="M20166">
        <v>450</v>
      </c>
      <c r="N20166" t="s">
        <v>18</v>
      </c>
      <c r="O20166" s="1">
        <v>8.6267600000000003E-48</v>
      </c>
      <c r="P20166">
        <v>500</v>
      </c>
    </row>
    <row r="20167" spans="1:16" x14ac:dyDescent="0.25">
      <c r="A20167" t="s">
        <v>29837</v>
      </c>
      <c r="B20167">
        <v>861</v>
      </c>
      <c r="C20167" s="3" t="str">
        <f>HYPERLINK("http://www.uniprot.org/uniprot/I1JGF8","tr|I1JGF8|I1JGF8_SOYBN")</f>
        <v>tr|I1JGF8|I1JGF8_SOYBN</v>
      </c>
      <c r="D20167" t="s">
        <v>28</v>
      </c>
      <c r="E20167">
        <v>35.51</v>
      </c>
      <c r="F20167">
        <v>183</v>
      </c>
      <c r="G20167">
        <v>118</v>
      </c>
      <c r="H20167">
        <v>7</v>
      </c>
      <c r="I20167">
        <v>193</v>
      </c>
      <c r="J20167">
        <v>720</v>
      </c>
      <c r="K20167">
        <v>1</v>
      </c>
      <c r="L20167">
        <v>334</v>
      </c>
      <c r="M20167">
        <v>508</v>
      </c>
      <c r="N20167" t="s">
        <v>18</v>
      </c>
      <c r="O20167" s="1">
        <v>9.4025999999999996E-18</v>
      </c>
      <c r="P20167">
        <v>239</v>
      </c>
    </row>
    <row r="20168" spans="1:16" x14ac:dyDescent="0.25">
      <c r="A20168" t="s">
        <v>29838</v>
      </c>
      <c r="B20168">
        <v>1494</v>
      </c>
      <c r="C20168" s="3" t="str">
        <f>HYPERLINK("http://www.uniprot.org/uniprot/I1K375","tr|I1K375|I1K375_SOYBN")</f>
        <v>tr|I1K375|I1K375_SOYBN</v>
      </c>
      <c r="D20168" t="s">
        <v>71</v>
      </c>
      <c r="E20168">
        <v>75.95</v>
      </c>
      <c r="F20168">
        <v>495</v>
      </c>
      <c r="G20168">
        <v>119</v>
      </c>
      <c r="H20168">
        <v>1</v>
      </c>
      <c r="I20168">
        <v>7</v>
      </c>
      <c r="J20168">
        <v>1488</v>
      </c>
      <c r="K20168">
        <v>1</v>
      </c>
      <c r="L20168">
        <v>2</v>
      </c>
      <c r="M20168">
        <v>487</v>
      </c>
      <c r="N20168" t="s">
        <v>18</v>
      </c>
      <c r="O20168">
        <v>0</v>
      </c>
      <c r="P20168">
        <v>1935</v>
      </c>
    </row>
    <row r="20169" spans="1:16" x14ac:dyDescent="0.25">
      <c r="A20169" t="s">
        <v>29839</v>
      </c>
      <c r="B20169">
        <v>6147</v>
      </c>
      <c r="C20169" s="3" t="str">
        <f>HYPERLINK("http://www.uniprot.org/uniprot/G7L8S3","tr|G7L8S3|G7L8S3_MEDTR")</f>
        <v>tr|G7L8S3|G7L8S3_MEDTR</v>
      </c>
      <c r="D20169" t="s">
        <v>29840</v>
      </c>
      <c r="E20169">
        <v>82.41</v>
      </c>
      <c r="F20169">
        <v>2081</v>
      </c>
      <c r="G20169">
        <v>366</v>
      </c>
      <c r="H20169">
        <v>70</v>
      </c>
      <c r="I20169">
        <v>112</v>
      </c>
      <c r="J20169">
        <v>6144</v>
      </c>
      <c r="K20169">
        <v>1</v>
      </c>
      <c r="L20169">
        <v>253</v>
      </c>
      <c r="M20169">
        <v>2328</v>
      </c>
      <c r="N20169" t="s">
        <v>18</v>
      </c>
      <c r="O20169">
        <v>0</v>
      </c>
      <c r="P20169">
        <v>8659</v>
      </c>
    </row>
    <row r="20170" spans="1:16" x14ac:dyDescent="0.25">
      <c r="A20170" t="s">
        <v>29841</v>
      </c>
      <c r="B20170">
        <v>795</v>
      </c>
      <c r="C20170" s="3" t="str">
        <f>HYPERLINK("http://www.uniprot.org/uniprot/G7JSK8","tr|G7JSK8|G7JSK8_MEDTR")</f>
        <v>tr|G7JSK8|G7JSK8_MEDTR</v>
      </c>
      <c r="D20170" t="s">
        <v>29842</v>
      </c>
      <c r="E20170">
        <v>75.66</v>
      </c>
      <c r="F20170">
        <v>263</v>
      </c>
      <c r="G20170">
        <v>64</v>
      </c>
      <c r="H20170">
        <v>4</v>
      </c>
      <c r="I20170">
        <v>16</v>
      </c>
      <c r="J20170">
        <v>792</v>
      </c>
      <c r="K20170">
        <v>1</v>
      </c>
      <c r="L20170">
        <v>19</v>
      </c>
      <c r="M20170">
        <v>281</v>
      </c>
      <c r="N20170" t="s">
        <v>18</v>
      </c>
      <c r="O20170" s="1">
        <v>8.9982599999999994E-102</v>
      </c>
      <c r="P20170">
        <v>963</v>
      </c>
    </row>
    <row r="20171" spans="1:16" x14ac:dyDescent="0.25">
      <c r="A20171" t="s">
        <v>29843</v>
      </c>
      <c r="B20171">
        <v>1473</v>
      </c>
      <c r="C20171" s="3" t="str">
        <f>HYPERLINK("http://www.uniprot.org/uniprot/G7JEC3","tr|G7JEC3|G7JEC3_MEDTR")</f>
        <v>tr|G7JEC3|G7JEC3_MEDTR</v>
      </c>
      <c r="D20171" t="s">
        <v>29844</v>
      </c>
      <c r="E20171">
        <v>87.6</v>
      </c>
      <c r="F20171">
        <v>492</v>
      </c>
      <c r="G20171">
        <v>61</v>
      </c>
      <c r="H20171">
        <v>4</v>
      </c>
      <c r="I20171">
        <v>1</v>
      </c>
      <c r="J20171">
        <v>1464</v>
      </c>
      <c r="K20171">
        <v>1</v>
      </c>
      <c r="L20171">
        <v>39</v>
      </c>
      <c r="M20171">
        <v>530</v>
      </c>
      <c r="N20171" t="s">
        <v>18</v>
      </c>
      <c r="O20171">
        <v>0</v>
      </c>
      <c r="P20171">
        <v>2312</v>
      </c>
    </row>
    <row r="20172" spans="1:16" x14ac:dyDescent="0.25">
      <c r="A20172" t="s">
        <v>29845</v>
      </c>
      <c r="B20172">
        <v>300</v>
      </c>
      <c r="C20172" s="3" t="str">
        <f>HYPERLINK("http://www.uniprot.org/uniprot/G7LJB9","tr|G7LJB9|G7LJB9_MEDTR")</f>
        <v>tr|G7LJB9|G7LJB9_MEDTR</v>
      </c>
      <c r="D20172" t="s">
        <v>29846</v>
      </c>
      <c r="E20172">
        <v>68.569999999999993</v>
      </c>
      <c r="F20172">
        <v>105</v>
      </c>
      <c r="G20172">
        <v>33</v>
      </c>
      <c r="H20172">
        <v>6</v>
      </c>
      <c r="I20172">
        <v>1</v>
      </c>
      <c r="J20172">
        <v>297</v>
      </c>
      <c r="K20172">
        <v>1</v>
      </c>
      <c r="L20172">
        <v>1</v>
      </c>
      <c r="M20172">
        <v>105</v>
      </c>
      <c r="N20172" t="s">
        <v>18</v>
      </c>
      <c r="O20172" s="1">
        <v>3.4409700000000002E-30</v>
      </c>
      <c r="P20172">
        <v>342</v>
      </c>
    </row>
    <row r="20173" spans="1:16" x14ac:dyDescent="0.25">
      <c r="A20173" t="s">
        <v>29847</v>
      </c>
      <c r="B20173">
        <v>1230</v>
      </c>
      <c r="C20173" s="3" t="str">
        <f>HYPERLINK("http://www.uniprot.org/uniprot/G7LAU4","tr|G7LAU4|G7LAU4_MEDTR")</f>
        <v>tr|G7LAU4|G7LAU4_MEDTR</v>
      </c>
      <c r="D20173" t="s">
        <v>29848</v>
      </c>
      <c r="E20173">
        <v>79.73</v>
      </c>
      <c r="F20173">
        <v>449</v>
      </c>
      <c r="G20173">
        <v>91</v>
      </c>
      <c r="H20173">
        <v>44</v>
      </c>
      <c r="I20173">
        <v>1</v>
      </c>
      <c r="J20173">
        <v>1215</v>
      </c>
      <c r="K20173">
        <v>1</v>
      </c>
      <c r="L20173">
        <v>100</v>
      </c>
      <c r="M20173">
        <v>548</v>
      </c>
      <c r="N20173" t="s">
        <v>18</v>
      </c>
      <c r="O20173">
        <v>0</v>
      </c>
      <c r="P20173">
        <v>1835</v>
      </c>
    </row>
    <row r="20174" spans="1:16" x14ac:dyDescent="0.25">
      <c r="A20174" t="s">
        <v>29849</v>
      </c>
      <c r="B20174">
        <v>1401</v>
      </c>
      <c r="C20174" s="3" t="str">
        <f>HYPERLINK("http://www.uniprot.org/uniprot/G7K5A2","tr|G7K5A2|G7K5A2_MEDTR")</f>
        <v>tr|G7K5A2|G7K5A2_MEDTR</v>
      </c>
      <c r="D20174" t="s">
        <v>29850</v>
      </c>
      <c r="E20174">
        <v>83.4</v>
      </c>
      <c r="F20174">
        <v>464</v>
      </c>
      <c r="G20174">
        <v>77</v>
      </c>
      <c r="H20174">
        <v>0</v>
      </c>
      <c r="I20174">
        <v>1</v>
      </c>
      <c r="J20174">
        <v>1392</v>
      </c>
      <c r="K20174">
        <v>1</v>
      </c>
      <c r="L20174">
        <v>28</v>
      </c>
      <c r="M20174">
        <v>491</v>
      </c>
      <c r="N20174" t="s">
        <v>18</v>
      </c>
      <c r="O20174">
        <v>0</v>
      </c>
      <c r="P20174">
        <v>2077</v>
      </c>
    </row>
    <row r="20175" spans="1:16" x14ac:dyDescent="0.25">
      <c r="A20175" t="s">
        <v>29851</v>
      </c>
      <c r="B20175">
        <v>1536</v>
      </c>
      <c r="C20175" s="3" t="str">
        <f>HYPERLINK("http://www.uniprot.org/uniprot/G7KNY9","tr|G7KNY9|G7KNY9_MEDTR")</f>
        <v>tr|G7KNY9|G7KNY9_MEDTR</v>
      </c>
      <c r="D20175" t="s">
        <v>4086</v>
      </c>
      <c r="E20175">
        <v>84.69</v>
      </c>
      <c r="F20175">
        <v>503</v>
      </c>
      <c r="G20175">
        <v>77</v>
      </c>
      <c r="H20175">
        <v>0</v>
      </c>
      <c r="I20175">
        <v>1</v>
      </c>
      <c r="J20175">
        <v>1509</v>
      </c>
      <c r="K20175">
        <v>1</v>
      </c>
      <c r="L20175">
        <v>1</v>
      </c>
      <c r="M20175">
        <v>503</v>
      </c>
      <c r="N20175" t="s">
        <v>18</v>
      </c>
      <c r="O20175">
        <v>0</v>
      </c>
      <c r="P20175">
        <v>2230</v>
      </c>
    </row>
    <row r="20176" spans="1:16" x14ac:dyDescent="0.25">
      <c r="A20176" t="s">
        <v>29852</v>
      </c>
      <c r="B20176">
        <v>1449</v>
      </c>
      <c r="C20176" s="3" t="str">
        <f>HYPERLINK("http://www.uniprot.org/uniprot/G7JDL9","tr|G7JDL9|G7JDL9_MEDTR")</f>
        <v>tr|G7JDL9|G7JDL9_MEDTR</v>
      </c>
      <c r="D20176" t="s">
        <v>242</v>
      </c>
      <c r="E20176">
        <v>25.22</v>
      </c>
      <c r="F20176">
        <v>226</v>
      </c>
      <c r="G20176">
        <v>169</v>
      </c>
      <c r="H20176">
        <v>26</v>
      </c>
      <c r="I20176">
        <v>256</v>
      </c>
      <c r="J20176">
        <v>855</v>
      </c>
      <c r="K20176">
        <v>1</v>
      </c>
      <c r="L20176">
        <v>25</v>
      </c>
      <c r="M20176">
        <v>239</v>
      </c>
      <c r="N20176" t="s">
        <v>18</v>
      </c>
      <c r="O20176" s="1">
        <v>8.3138100000000001E-14</v>
      </c>
      <c r="P20176">
        <v>208</v>
      </c>
    </row>
    <row r="20177" spans="1:16" x14ac:dyDescent="0.25">
      <c r="A20177" t="s">
        <v>29853</v>
      </c>
      <c r="B20177">
        <v>291</v>
      </c>
      <c r="C20177" s="3" t="str">
        <f>HYPERLINK("http://www.uniprot.org/uniprot/G7J8Y6","tr|G7J8Y6|G7J8Y6_MEDTR")</f>
        <v>tr|G7J8Y6|G7J8Y6_MEDTR</v>
      </c>
      <c r="D20177" t="s">
        <v>1658</v>
      </c>
      <c r="E20177">
        <v>84.21</v>
      </c>
      <c r="F20177">
        <v>38</v>
      </c>
      <c r="G20177">
        <v>6</v>
      </c>
      <c r="H20177">
        <v>0</v>
      </c>
      <c r="I20177">
        <v>7</v>
      </c>
      <c r="J20177">
        <v>120</v>
      </c>
      <c r="K20177">
        <v>1</v>
      </c>
      <c r="L20177">
        <v>24</v>
      </c>
      <c r="M20177">
        <v>61</v>
      </c>
      <c r="N20177" t="s">
        <v>18</v>
      </c>
      <c r="O20177" s="1">
        <v>1.12375E-9</v>
      </c>
      <c r="P20177">
        <v>165</v>
      </c>
    </row>
    <row r="20178" spans="1:16" x14ac:dyDescent="0.25">
      <c r="A20178" t="s">
        <v>29854</v>
      </c>
      <c r="B20178">
        <v>657</v>
      </c>
      <c r="C20178" s="3" t="str">
        <f>HYPERLINK("http://www.uniprot.org/uniprot/I1M2L5","tr|I1M2L5|I1M2L5_SOYBN")</f>
        <v>tr|I1M2L5|I1M2L5_SOYBN</v>
      </c>
      <c r="D20178" t="s">
        <v>71</v>
      </c>
      <c r="E20178">
        <v>75.739999999999995</v>
      </c>
      <c r="F20178">
        <v>202</v>
      </c>
      <c r="G20178">
        <v>49</v>
      </c>
      <c r="H20178">
        <v>0</v>
      </c>
      <c r="I20178">
        <v>1</v>
      </c>
      <c r="J20178">
        <v>606</v>
      </c>
      <c r="K20178">
        <v>1</v>
      </c>
      <c r="L20178">
        <v>470</v>
      </c>
      <c r="M20178">
        <v>669</v>
      </c>
      <c r="N20178" t="s">
        <v>18</v>
      </c>
      <c r="O20178" s="1">
        <v>2.9549400000000002E-85</v>
      </c>
      <c r="P20178">
        <v>819</v>
      </c>
    </row>
    <row r="20179" spans="1:16" x14ac:dyDescent="0.25">
      <c r="A20179" t="s">
        <v>29855</v>
      </c>
      <c r="B20179">
        <v>399</v>
      </c>
      <c r="C20179" s="3" t="str">
        <f>HYPERLINK("http://www.uniprot.org/uniprot/G7JIZ5","tr|G7JIZ5|G7JIZ5_MEDTR")</f>
        <v>tr|G7JIZ5|G7JIZ5_MEDTR</v>
      </c>
      <c r="D20179" t="s">
        <v>29779</v>
      </c>
      <c r="E20179">
        <v>59.52</v>
      </c>
      <c r="F20179">
        <v>84</v>
      </c>
      <c r="G20179">
        <v>34</v>
      </c>
      <c r="H20179">
        <v>3</v>
      </c>
      <c r="I20179">
        <v>154</v>
      </c>
      <c r="J20179">
        <v>396</v>
      </c>
      <c r="K20179">
        <v>1</v>
      </c>
      <c r="L20179">
        <v>49</v>
      </c>
      <c r="M20179">
        <v>132</v>
      </c>
      <c r="N20179" t="s">
        <v>18</v>
      </c>
      <c r="O20179" s="1">
        <v>9.3422999999999997E-20</v>
      </c>
      <c r="P20179">
        <v>252</v>
      </c>
    </row>
    <row r="20180" spans="1:16" x14ac:dyDescent="0.25">
      <c r="A20180" t="s">
        <v>29856</v>
      </c>
      <c r="B20180">
        <v>2160</v>
      </c>
      <c r="C20180" s="3" t="str">
        <f>HYPERLINK("http://www.uniprot.org/uniprot/G7IRU1","tr|G7IRU1|G7IRU1_MEDTR")</f>
        <v>tr|G7IRU1|G7IRU1_MEDTR</v>
      </c>
      <c r="D20180" t="s">
        <v>29857</v>
      </c>
      <c r="E20180">
        <v>76.97</v>
      </c>
      <c r="F20180">
        <v>734</v>
      </c>
      <c r="G20180">
        <v>169</v>
      </c>
      <c r="H20180">
        <v>16</v>
      </c>
      <c r="I20180">
        <v>1</v>
      </c>
      <c r="J20180">
        <v>2154</v>
      </c>
      <c r="K20180">
        <v>1</v>
      </c>
      <c r="L20180">
        <v>57</v>
      </c>
      <c r="M20180">
        <v>754</v>
      </c>
      <c r="N20180" t="s">
        <v>18</v>
      </c>
      <c r="O20180">
        <v>0</v>
      </c>
      <c r="P20180">
        <v>2703</v>
      </c>
    </row>
    <row r="20181" spans="1:16" x14ac:dyDescent="0.25">
      <c r="A20181" t="s">
        <v>29858</v>
      </c>
      <c r="B20181">
        <v>402</v>
      </c>
      <c r="C20181" s="3" t="str">
        <f>HYPERLINK("http://www.uniprot.org/uniprot/K7ME10","tr|K7ME10|K7ME10_SOYBN")</f>
        <v>tr|K7ME10|K7ME10_SOYBN</v>
      </c>
      <c r="D20181" t="s">
        <v>28</v>
      </c>
      <c r="E20181">
        <v>47.24</v>
      </c>
      <c r="F20181">
        <v>127</v>
      </c>
      <c r="G20181">
        <v>67</v>
      </c>
      <c r="H20181">
        <v>1</v>
      </c>
      <c r="I20181">
        <v>1</v>
      </c>
      <c r="J20181">
        <v>378</v>
      </c>
      <c r="K20181">
        <v>1</v>
      </c>
      <c r="L20181">
        <v>63</v>
      </c>
      <c r="M20181">
        <v>177</v>
      </c>
      <c r="N20181" t="s">
        <v>18</v>
      </c>
      <c r="O20181" s="1">
        <v>2.3650000000000001E-23</v>
      </c>
      <c r="P20181">
        <v>283</v>
      </c>
    </row>
    <row r="20182" spans="1:16" x14ac:dyDescent="0.25">
      <c r="A20182" t="s">
        <v>29859</v>
      </c>
      <c r="B20182">
        <v>432</v>
      </c>
      <c r="C20182" s="3" t="str">
        <f>HYPERLINK("http://www.uniprot.org/uniprot/G7IQV9","tr|G7IQV9|G7IQV9_MEDTR")</f>
        <v>tr|G7IQV9|G7IQV9_MEDTR</v>
      </c>
      <c r="D20182" t="s">
        <v>29860</v>
      </c>
      <c r="E20182">
        <v>43.03</v>
      </c>
      <c r="F20182">
        <v>165</v>
      </c>
      <c r="G20182">
        <v>94</v>
      </c>
      <c r="H20182">
        <v>23</v>
      </c>
      <c r="I20182">
        <v>1</v>
      </c>
      <c r="J20182">
        <v>426</v>
      </c>
      <c r="K20182">
        <v>1</v>
      </c>
      <c r="L20182">
        <v>1</v>
      </c>
      <c r="M20182">
        <v>159</v>
      </c>
      <c r="N20182" t="s">
        <v>18</v>
      </c>
      <c r="O20182" s="1">
        <v>2.04241E-19</v>
      </c>
      <c r="P20182">
        <v>249</v>
      </c>
    </row>
    <row r="20183" spans="1:16" x14ac:dyDescent="0.25">
      <c r="A20183" t="s">
        <v>29861</v>
      </c>
      <c r="B20183">
        <v>2346</v>
      </c>
      <c r="C20183" s="3" t="str">
        <f>HYPERLINK("http://www.uniprot.org/uniprot/I1N5N4","tr|I1N5N4|I1N5N4_SOYBN")</f>
        <v>tr|I1N5N4|I1N5N4_SOYBN</v>
      </c>
      <c r="D20183" t="s">
        <v>28</v>
      </c>
      <c r="E20183">
        <v>83.37</v>
      </c>
      <c r="F20183">
        <v>758</v>
      </c>
      <c r="G20183">
        <v>126</v>
      </c>
      <c r="H20183">
        <v>11</v>
      </c>
      <c r="I20183">
        <v>103</v>
      </c>
      <c r="J20183">
        <v>2343</v>
      </c>
      <c r="K20183">
        <v>1</v>
      </c>
      <c r="L20183">
        <v>20</v>
      </c>
      <c r="M20183">
        <v>774</v>
      </c>
      <c r="N20183" t="s">
        <v>18</v>
      </c>
      <c r="O20183">
        <v>0</v>
      </c>
      <c r="P20183">
        <v>3203</v>
      </c>
    </row>
    <row r="20184" spans="1:16" x14ac:dyDescent="0.25">
      <c r="A20184" t="s">
        <v>29862</v>
      </c>
      <c r="B20184">
        <v>366</v>
      </c>
      <c r="C20184" s="3" t="str">
        <f>HYPERLINK("http://www.uniprot.org/uniprot/I1J5B4","tr|I1J5B4|I1J5B4_SOYBN")</f>
        <v>tr|I1J5B4|I1J5B4_SOYBN</v>
      </c>
      <c r="D20184" t="s">
        <v>117</v>
      </c>
      <c r="E20184">
        <v>89.06</v>
      </c>
      <c r="F20184">
        <v>64</v>
      </c>
      <c r="G20184">
        <v>7</v>
      </c>
      <c r="H20184">
        <v>0</v>
      </c>
      <c r="I20184">
        <v>28</v>
      </c>
      <c r="J20184">
        <v>219</v>
      </c>
      <c r="K20184">
        <v>1</v>
      </c>
      <c r="L20184">
        <v>311</v>
      </c>
      <c r="M20184">
        <v>374</v>
      </c>
      <c r="N20184" t="s">
        <v>18</v>
      </c>
      <c r="O20184" s="1">
        <v>6.8787099999999999E-34</v>
      </c>
      <c r="P20184">
        <v>321</v>
      </c>
    </row>
    <row r="20185" spans="1:16" x14ac:dyDescent="0.25">
      <c r="A20185" t="s">
        <v>29863</v>
      </c>
      <c r="B20185">
        <v>1533</v>
      </c>
      <c r="C20185" s="3" t="str">
        <f>HYPERLINK("http://www.uniprot.org/uniprot/G7L0R6","tr|G7L0R6|G7L0R6_MEDTR")</f>
        <v>tr|G7L0R6|G7L0R6_MEDTR</v>
      </c>
      <c r="D20185" t="s">
        <v>29864</v>
      </c>
      <c r="E20185">
        <v>70.45</v>
      </c>
      <c r="F20185">
        <v>501</v>
      </c>
      <c r="G20185">
        <v>148</v>
      </c>
      <c r="H20185">
        <v>12</v>
      </c>
      <c r="I20185">
        <v>1</v>
      </c>
      <c r="J20185">
        <v>1467</v>
      </c>
      <c r="K20185">
        <v>1</v>
      </c>
      <c r="L20185">
        <v>1</v>
      </c>
      <c r="M20185">
        <v>485</v>
      </c>
      <c r="N20185" t="s">
        <v>18</v>
      </c>
      <c r="O20185">
        <v>0</v>
      </c>
      <c r="P20185">
        <v>1738</v>
      </c>
    </row>
    <row r="20186" spans="1:16" x14ac:dyDescent="0.25">
      <c r="A20186" t="s">
        <v>29865</v>
      </c>
      <c r="B20186">
        <v>1314</v>
      </c>
      <c r="C20186" s="3" t="str">
        <f>HYPERLINK("http://www.uniprot.org/uniprot/G7KU50","tr|G7KU50|G7KU50_MEDTR")</f>
        <v>tr|G7KU50|G7KU50_MEDTR</v>
      </c>
      <c r="D20186" t="s">
        <v>29866</v>
      </c>
      <c r="E20186">
        <v>76.33</v>
      </c>
      <c r="F20186">
        <v>448</v>
      </c>
      <c r="G20186">
        <v>106</v>
      </c>
      <c r="H20186">
        <v>11</v>
      </c>
      <c r="I20186">
        <v>1</v>
      </c>
      <c r="J20186">
        <v>1311</v>
      </c>
      <c r="K20186">
        <v>1</v>
      </c>
      <c r="L20186">
        <v>1</v>
      </c>
      <c r="M20186">
        <v>447</v>
      </c>
      <c r="N20186" t="s">
        <v>18</v>
      </c>
      <c r="O20186">
        <v>0</v>
      </c>
      <c r="P20186">
        <v>1762</v>
      </c>
    </row>
    <row r="20187" spans="1:16" x14ac:dyDescent="0.25">
      <c r="A20187" t="s">
        <v>29867</v>
      </c>
      <c r="B20187">
        <v>1164</v>
      </c>
      <c r="C20187" s="3" t="str">
        <f>HYPERLINK("http://www.uniprot.org/uniprot/G7J308","tr|G7J308|G7J308_MEDTR")</f>
        <v>tr|G7J308|G7J308_MEDTR</v>
      </c>
      <c r="D20187" t="s">
        <v>29792</v>
      </c>
      <c r="E20187">
        <v>55.74</v>
      </c>
      <c r="F20187">
        <v>409</v>
      </c>
      <c r="G20187">
        <v>181</v>
      </c>
      <c r="H20187">
        <v>31</v>
      </c>
      <c r="I20187">
        <v>10</v>
      </c>
      <c r="J20187">
        <v>1143</v>
      </c>
      <c r="K20187">
        <v>1</v>
      </c>
      <c r="L20187">
        <v>14</v>
      </c>
      <c r="M20187">
        <v>413</v>
      </c>
      <c r="N20187" t="s">
        <v>18</v>
      </c>
      <c r="O20187" s="1">
        <v>2.9559599999999998E-109</v>
      </c>
      <c r="P20187">
        <v>1030</v>
      </c>
    </row>
    <row r="20188" spans="1:16" x14ac:dyDescent="0.25">
      <c r="A20188" t="s">
        <v>29868</v>
      </c>
      <c r="B20188">
        <v>573</v>
      </c>
      <c r="C20188" s="3" t="str">
        <f>HYPERLINK("http://www.uniprot.org/uniprot/G7KV74","tr|G7KV74|G7KV74_MEDTR")</f>
        <v>tr|G7KV74|G7KV74_MEDTR</v>
      </c>
      <c r="D20188" t="s">
        <v>8162</v>
      </c>
      <c r="E20188">
        <v>68.37</v>
      </c>
      <c r="F20188">
        <v>117</v>
      </c>
      <c r="G20188">
        <v>37</v>
      </c>
      <c r="H20188">
        <v>0</v>
      </c>
      <c r="I20188">
        <v>217</v>
      </c>
      <c r="J20188">
        <v>567</v>
      </c>
      <c r="K20188">
        <v>1</v>
      </c>
      <c r="L20188">
        <v>401</v>
      </c>
      <c r="M20188">
        <v>517</v>
      </c>
      <c r="N20188" t="s">
        <v>18</v>
      </c>
      <c r="O20188" s="1">
        <v>2.3827899999999999E-33</v>
      </c>
      <c r="P20188">
        <v>370</v>
      </c>
    </row>
    <row r="20189" spans="1:16" x14ac:dyDescent="0.25">
      <c r="A20189" t="s">
        <v>29869</v>
      </c>
      <c r="B20189">
        <v>1134</v>
      </c>
      <c r="C20189" s="3" t="str">
        <f>HYPERLINK("http://www.uniprot.org/uniprot/I1MXD9","tr|I1MXD9|I1MXD9_SOYBN")</f>
        <v>tr|I1MXD9|I1MXD9_SOYBN</v>
      </c>
      <c r="D20189" t="s">
        <v>28</v>
      </c>
      <c r="E20189">
        <v>79.84</v>
      </c>
      <c r="F20189">
        <v>382</v>
      </c>
      <c r="G20189">
        <v>77</v>
      </c>
      <c r="H20189">
        <v>5</v>
      </c>
      <c r="I20189">
        <v>1</v>
      </c>
      <c r="J20189">
        <v>1131</v>
      </c>
      <c r="K20189">
        <v>1</v>
      </c>
      <c r="L20189">
        <v>1</v>
      </c>
      <c r="M20189">
        <v>381</v>
      </c>
      <c r="N20189" t="s">
        <v>18</v>
      </c>
      <c r="O20189" s="1">
        <v>4.1463499999999997E-177</v>
      </c>
      <c r="P20189">
        <v>1615</v>
      </c>
    </row>
    <row r="20190" spans="1:16" x14ac:dyDescent="0.25">
      <c r="A20190" t="s">
        <v>29870</v>
      </c>
      <c r="B20190">
        <v>807</v>
      </c>
      <c r="C20190" s="3" t="str">
        <f>HYPERLINK("http://www.uniprot.org/uniprot/G7IR38","tr|G7IR38|G7IR38_MEDTR")</f>
        <v>tr|G7IR38|G7IR38_MEDTR</v>
      </c>
      <c r="D20190" t="s">
        <v>29871</v>
      </c>
      <c r="E20190">
        <v>81.75</v>
      </c>
      <c r="F20190">
        <v>274</v>
      </c>
      <c r="G20190">
        <v>50</v>
      </c>
      <c r="H20190">
        <v>6</v>
      </c>
      <c r="I20190">
        <v>1</v>
      </c>
      <c r="J20190">
        <v>804</v>
      </c>
      <c r="K20190">
        <v>1</v>
      </c>
      <c r="L20190">
        <v>1</v>
      </c>
      <c r="M20190">
        <v>274</v>
      </c>
      <c r="N20190" t="s">
        <v>18</v>
      </c>
      <c r="O20190" s="1">
        <v>9.5503599999999997E-123</v>
      </c>
      <c r="P20190">
        <v>1144</v>
      </c>
    </row>
    <row r="20191" spans="1:16" x14ac:dyDescent="0.25">
      <c r="A20191" t="s">
        <v>29872</v>
      </c>
      <c r="B20191">
        <v>909</v>
      </c>
      <c r="C20191" s="3" t="str">
        <f>HYPERLINK("http://www.uniprot.org/uniprot/G7J8D4","tr|G7J8D4|G7J8D4_MEDTR")</f>
        <v>tr|G7J8D4|G7J8D4_MEDTR</v>
      </c>
      <c r="D20191" t="s">
        <v>29873</v>
      </c>
      <c r="E20191">
        <v>84.36</v>
      </c>
      <c r="F20191">
        <v>307</v>
      </c>
      <c r="G20191">
        <v>48</v>
      </c>
      <c r="H20191">
        <v>8</v>
      </c>
      <c r="I20191">
        <v>10</v>
      </c>
      <c r="J20191">
        <v>906</v>
      </c>
      <c r="K20191">
        <v>1</v>
      </c>
      <c r="L20191">
        <v>51</v>
      </c>
      <c r="M20191">
        <v>357</v>
      </c>
      <c r="N20191" t="s">
        <v>18</v>
      </c>
      <c r="O20191" s="1">
        <v>1.4872800000000001E-141</v>
      </c>
      <c r="P20191">
        <v>1307</v>
      </c>
    </row>
    <row r="20192" spans="1:16" x14ac:dyDescent="0.25">
      <c r="A20192" t="s">
        <v>29874</v>
      </c>
      <c r="B20192">
        <v>312</v>
      </c>
      <c r="C20192" s="3" t="str">
        <f>HYPERLINK("http://www.uniprot.org/uniprot/B7FHD4","tr|B7FHD4|B7FHD4_MEDTR")</f>
        <v>tr|B7FHD4|B7FHD4_MEDTR</v>
      </c>
      <c r="D20192" t="s">
        <v>29875</v>
      </c>
      <c r="E20192">
        <v>76.47</v>
      </c>
      <c r="F20192">
        <v>85</v>
      </c>
      <c r="G20192">
        <v>20</v>
      </c>
      <c r="H20192">
        <v>0</v>
      </c>
      <c r="I20192">
        <v>1</v>
      </c>
      <c r="J20192">
        <v>255</v>
      </c>
      <c r="K20192">
        <v>1</v>
      </c>
      <c r="L20192">
        <v>1</v>
      </c>
      <c r="M20192">
        <v>85</v>
      </c>
      <c r="N20192" t="s">
        <v>18</v>
      </c>
      <c r="O20192" s="1">
        <v>2.1947299999999999E-29</v>
      </c>
      <c r="P20192">
        <v>335</v>
      </c>
    </row>
    <row r="20193" spans="1:16" x14ac:dyDescent="0.25">
      <c r="A20193" t="s">
        <v>29876</v>
      </c>
      <c r="B20193">
        <v>912</v>
      </c>
      <c r="C20193" s="3" t="str">
        <f>HYPERLINK("http://www.uniprot.org/uniprot/G7J1V4","tr|G7J1V4|G7J1V4_MEDTR")</f>
        <v>tr|G7J1V4|G7J1V4_MEDTR</v>
      </c>
      <c r="D20193" t="s">
        <v>29877</v>
      </c>
      <c r="E20193">
        <v>74.83</v>
      </c>
      <c r="F20193">
        <v>306</v>
      </c>
      <c r="G20193">
        <v>77</v>
      </c>
      <c r="H20193">
        <v>21</v>
      </c>
      <c r="I20193">
        <v>4</v>
      </c>
      <c r="J20193">
        <v>858</v>
      </c>
      <c r="K20193">
        <v>1</v>
      </c>
      <c r="L20193">
        <v>118</v>
      </c>
      <c r="M20193">
        <v>422</v>
      </c>
      <c r="N20193" t="s">
        <v>18</v>
      </c>
      <c r="O20193" s="1">
        <v>3.2445400000000002E-120</v>
      </c>
      <c r="P20193">
        <v>1123</v>
      </c>
    </row>
    <row r="20194" spans="1:16" x14ac:dyDescent="0.25">
      <c r="A20194" t="s">
        <v>29878</v>
      </c>
      <c r="B20194">
        <v>3705</v>
      </c>
      <c r="C20194" s="3" t="str">
        <f>HYPERLINK("http://www.uniprot.org/uniprot/I1K373","tr|I1K373|I1K373_SOYBN")</f>
        <v>tr|I1K373|I1K373_SOYBN</v>
      </c>
      <c r="D20194" t="s">
        <v>71</v>
      </c>
      <c r="E20194">
        <v>77.44</v>
      </c>
      <c r="F20194">
        <v>1259</v>
      </c>
      <c r="G20194">
        <v>284</v>
      </c>
      <c r="H20194">
        <v>25</v>
      </c>
      <c r="I20194">
        <v>1</v>
      </c>
      <c r="J20194">
        <v>3702</v>
      </c>
      <c r="K20194">
        <v>1</v>
      </c>
      <c r="L20194">
        <v>2505</v>
      </c>
      <c r="M20194">
        <v>3762</v>
      </c>
      <c r="N20194" t="s">
        <v>18</v>
      </c>
      <c r="O20194">
        <v>0</v>
      </c>
      <c r="P20194">
        <v>4770</v>
      </c>
    </row>
    <row r="20195" spans="1:16" x14ac:dyDescent="0.25">
      <c r="A20195" t="s">
        <v>29879</v>
      </c>
      <c r="B20195">
        <v>1233</v>
      </c>
      <c r="C20195" s="3" t="str">
        <f>HYPERLINK("http://www.uniprot.org/uniprot/G7L8S7","tr|G7L8S7|G7L8S7_MEDTR")</f>
        <v>tr|G7L8S7|G7L8S7_MEDTR</v>
      </c>
      <c r="D20195" t="s">
        <v>29880</v>
      </c>
      <c r="E20195">
        <v>84.39</v>
      </c>
      <c r="F20195">
        <v>410</v>
      </c>
      <c r="G20195">
        <v>64</v>
      </c>
      <c r="H20195">
        <v>0</v>
      </c>
      <c r="I20195">
        <v>1</v>
      </c>
      <c r="J20195">
        <v>1230</v>
      </c>
      <c r="K20195">
        <v>1</v>
      </c>
      <c r="L20195">
        <v>51</v>
      </c>
      <c r="M20195">
        <v>460</v>
      </c>
      <c r="N20195" t="s">
        <v>18</v>
      </c>
      <c r="O20195">
        <v>0</v>
      </c>
      <c r="P20195">
        <v>1858</v>
      </c>
    </row>
    <row r="20196" spans="1:16" x14ac:dyDescent="0.25">
      <c r="A20196" t="s">
        <v>29881</v>
      </c>
      <c r="B20196">
        <v>516</v>
      </c>
      <c r="C20196" s="3" t="str">
        <f>HYPERLINK("http://www.uniprot.org/uniprot/G7L9L8","tr|G7L9L8|G7L9L8_MEDTR")</f>
        <v>tr|G7L9L8|G7L9L8_MEDTR</v>
      </c>
      <c r="D20196" t="s">
        <v>5204</v>
      </c>
      <c r="E20196">
        <v>72.66</v>
      </c>
      <c r="F20196">
        <v>139</v>
      </c>
      <c r="G20196">
        <v>38</v>
      </c>
      <c r="H20196">
        <v>0</v>
      </c>
      <c r="I20196">
        <v>67</v>
      </c>
      <c r="J20196">
        <v>483</v>
      </c>
      <c r="K20196">
        <v>1</v>
      </c>
      <c r="L20196">
        <v>135</v>
      </c>
      <c r="M20196">
        <v>273</v>
      </c>
      <c r="N20196" t="s">
        <v>18</v>
      </c>
      <c r="O20196" s="1">
        <v>4.1245500000000003E-52</v>
      </c>
      <c r="P20196">
        <v>531</v>
      </c>
    </row>
    <row r="20197" spans="1:16" x14ac:dyDescent="0.25">
      <c r="A20197" t="s">
        <v>29882</v>
      </c>
      <c r="B20197">
        <v>1158</v>
      </c>
      <c r="C20197" s="3" t="str">
        <f>HYPERLINK("http://www.uniprot.org/uniprot/G7JEC4","tr|G7JEC4|G7JEC4_MEDTR")</f>
        <v>tr|G7JEC4|G7JEC4_MEDTR</v>
      </c>
      <c r="D20197" t="s">
        <v>24269</v>
      </c>
      <c r="E20197">
        <v>74.02</v>
      </c>
      <c r="F20197">
        <v>385</v>
      </c>
      <c r="G20197">
        <v>100</v>
      </c>
      <c r="H20197">
        <v>0</v>
      </c>
      <c r="I20197">
        <v>1</v>
      </c>
      <c r="J20197">
        <v>1155</v>
      </c>
      <c r="K20197">
        <v>1</v>
      </c>
      <c r="L20197">
        <v>1</v>
      </c>
      <c r="M20197">
        <v>382</v>
      </c>
      <c r="N20197" t="s">
        <v>18</v>
      </c>
      <c r="O20197" s="1">
        <v>1.3428799999999999E-154</v>
      </c>
      <c r="P20197">
        <v>1421</v>
      </c>
    </row>
    <row r="20198" spans="1:16" x14ac:dyDescent="0.25">
      <c r="A20198" t="s">
        <v>29883</v>
      </c>
      <c r="B20198">
        <v>1818</v>
      </c>
      <c r="C20198" s="3" t="str">
        <f>HYPERLINK("http://www.uniprot.org/uniprot/G7JXS6","tr|G7JXS6|G7JXS6_MEDTR")</f>
        <v>tr|G7JXS6|G7JXS6_MEDTR</v>
      </c>
      <c r="D20198" t="s">
        <v>26167</v>
      </c>
      <c r="E20198">
        <v>65.040000000000006</v>
      </c>
      <c r="F20198">
        <v>638</v>
      </c>
      <c r="G20198">
        <v>223</v>
      </c>
      <c r="H20198">
        <v>33</v>
      </c>
      <c r="I20198">
        <v>1</v>
      </c>
      <c r="J20198">
        <v>1815</v>
      </c>
      <c r="K20198">
        <v>1</v>
      </c>
      <c r="L20198">
        <v>1</v>
      </c>
      <c r="M20198">
        <v>636</v>
      </c>
      <c r="N20198" t="s">
        <v>18</v>
      </c>
      <c r="O20198">
        <v>0</v>
      </c>
      <c r="P20198">
        <v>1991</v>
      </c>
    </row>
    <row r="20199" spans="1:16" x14ac:dyDescent="0.25">
      <c r="A20199" t="s">
        <v>29884</v>
      </c>
      <c r="B20199">
        <v>3171</v>
      </c>
      <c r="C20199" s="3" t="str">
        <f>HYPERLINK("http://www.uniprot.org/uniprot/Q8VZX6","tr|Q8VZX6|Q8VZX6_MEDTR")</f>
        <v>tr|Q8VZX6|Q8VZX6_MEDTR</v>
      </c>
      <c r="D20199" t="s">
        <v>29885</v>
      </c>
      <c r="E20199">
        <v>91.23</v>
      </c>
      <c r="F20199">
        <v>1050</v>
      </c>
      <c r="G20199">
        <v>92</v>
      </c>
      <c r="H20199">
        <v>0</v>
      </c>
      <c r="I20199">
        <v>19</v>
      </c>
      <c r="J20199">
        <v>3168</v>
      </c>
      <c r="K20199">
        <v>1</v>
      </c>
      <c r="L20199">
        <v>1</v>
      </c>
      <c r="M20199">
        <v>1047</v>
      </c>
      <c r="N20199" t="s">
        <v>18</v>
      </c>
      <c r="O20199">
        <v>0</v>
      </c>
      <c r="P20199">
        <v>4919</v>
      </c>
    </row>
    <row r="20200" spans="1:16" x14ac:dyDescent="0.25">
      <c r="A20200" t="s">
        <v>29886</v>
      </c>
      <c r="B20200">
        <v>480</v>
      </c>
      <c r="C20200" s="3" t="str">
        <f>HYPERLINK("http://www.uniprot.org/uniprot/I1LHB7","tr|I1LHB7|I1LHB7_SOYBN")</f>
        <v>tr|I1LHB7|I1LHB7_SOYBN</v>
      </c>
      <c r="D20200" t="s">
        <v>117</v>
      </c>
      <c r="E20200">
        <v>95.59</v>
      </c>
      <c r="F20200">
        <v>159</v>
      </c>
      <c r="G20200">
        <v>7</v>
      </c>
      <c r="H20200">
        <v>0</v>
      </c>
      <c r="I20200">
        <v>1</v>
      </c>
      <c r="J20200">
        <v>477</v>
      </c>
      <c r="K20200">
        <v>1</v>
      </c>
      <c r="L20200">
        <v>1</v>
      </c>
      <c r="M20200">
        <v>159</v>
      </c>
      <c r="N20200" t="s">
        <v>18</v>
      </c>
      <c r="O20200" s="1">
        <v>2.9304000000000002E-90</v>
      </c>
      <c r="P20200">
        <v>860</v>
      </c>
    </row>
    <row r="20201" spans="1:16" x14ac:dyDescent="0.25">
      <c r="A20201" t="s">
        <v>29887</v>
      </c>
      <c r="B20201">
        <v>3237</v>
      </c>
      <c r="C20201" s="3" t="str">
        <f>HYPERLINK("http://www.uniprot.org/uniprot/I1J805","tr|I1J805|I1J805_SOYBN")</f>
        <v>tr|I1J805|I1J805_SOYBN</v>
      </c>
      <c r="D20201" t="s">
        <v>99</v>
      </c>
      <c r="E20201">
        <v>81</v>
      </c>
      <c r="F20201">
        <v>1079</v>
      </c>
      <c r="G20201">
        <v>205</v>
      </c>
      <c r="H20201">
        <v>1</v>
      </c>
      <c r="I20201">
        <v>1</v>
      </c>
      <c r="J20201">
        <v>3234</v>
      </c>
      <c r="K20201">
        <v>1</v>
      </c>
      <c r="L20201">
        <v>1</v>
      </c>
      <c r="M20201">
        <v>1074</v>
      </c>
      <c r="N20201" t="s">
        <v>18</v>
      </c>
      <c r="O20201">
        <v>0</v>
      </c>
      <c r="P20201">
        <v>4496</v>
      </c>
    </row>
    <row r="20202" spans="1:16" x14ac:dyDescent="0.25">
      <c r="A20202" t="s">
        <v>29888</v>
      </c>
      <c r="B20202">
        <v>903</v>
      </c>
      <c r="C20202" s="3" t="str">
        <f>HYPERLINK("http://www.uniprot.org/uniprot/M5X7U0","tr|M5X7U0|M5X7U0_PRUPE")</f>
        <v>tr|M5X7U0|M5X7U0_PRUPE</v>
      </c>
      <c r="D20202" t="s">
        <v>5985</v>
      </c>
      <c r="E20202">
        <v>31.95</v>
      </c>
      <c r="F20202">
        <v>169</v>
      </c>
      <c r="G20202">
        <v>115</v>
      </c>
      <c r="H20202">
        <v>4</v>
      </c>
      <c r="I20202">
        <v>31</v>
      </c>
      <c r="J20202">
        <v>525</v>
      </c>
      <c r="K20202">
        <v>1</v>
      </c>
      <c r="L20202">
        <v>137</v>
      </c>
      <c r="M20202">
        <v>290</v>
      </c>
      <c r="N20202" t="s">
        <v>18</v>
      </c>
      <c r="O20202" s="1">
        <v>2.0146800000000001E-13</v>
      </c>
      <c r="P20202">
        <v>202</v>
      </c>
    </row>
    <row r="20203" spans="1:16" x14ac:dyDescent="0.25">
      <c r="A20203" t="s">
        <v>29889</v>
      </c>
      <c r="B20203">
        <v>771</v>
      </c>
      <c r="C20203" s="3" t="str">
        <f>HYPERLINK("http://www.uniprot.org/uniprot/G7IYV7","tr|G7IYV7|G7IYV7_MEDTR")</f>
        <v>tr|G7IYV7|G7IYV7_MEDTR</v>
      </c>
      <c r="D20203" t="s">
        <v>29890</v>
      </c>
      <c r="E20203">
        <v>75.09</v>
      </c>
      <c r="F20203">
        <v>265</v>
      </c>
      <c r="G20203">
        <v>66</v>
      </c>
      <c r="H20203">
        <v>9</v>
      </c>
      <c r="I20203">
        <v>1</v>
      </c>
      <c r="J20203">
        <v>768</v>
      </c>
      <c r="K20203">
        <v>1</v>
      </c>
      <c r="L20203">
        <v>1</v>
      </c>
      <c r="M20203">
        <v>262</v>
      </c>
      <c r="N20203" t="s">
        <v>18</v>
      </c>
      <c r="O20203" s="1">
        <v>6.0990999999999997E-108</v>
      </c>
      <c r="P20203">
        <v>1016</v>
      </c>
    </row>
    <row r="20204" spans="1:16" x14ac:dyDescent="0.25">
      <c r="A20204" t="s">
        <v>29891</v>
      </c>
      <c r="B20204">
        <v>777</v>
      </c>
      <c r="C20204" s="3" t="str">
        <f>HYPERLINK("http://www.uniprot.org/uniprot/G7KJV0","tr|G7KJV0|G7KJV0_MEDTR")</f>
        <v>tr|G7KJV0|G7KJV0_MEDTR</v>
      </c>
      <c r="D20204" t="s">
        <v>1620</v>
      </c>
      <c r="E20204">
        <v>60.26</v>
      </c>
      <c r="F20204">
        <v>229</v>
      </c>
      <c r="G20204">
        <v>91</v>
      </c>
      <c r="H20204">
        <v>57</v>
      </c>
      <c r="I20204">
        <v>151</v>
      </c>
      <c r="J20204">
        <v>666</v>
      </c>
      <c r="K20204">
        <v>1</v>
      </c>
      <c r="L20204">
        <v>459</v>
      </c>
      <c r="M20204">
        <v>687</v>
      </c>
      <c r="N20204" t="s">
        <v>18</v>
      </c>
      <c r="O20204" s="1">
        <v>3.2240500000000001E-64</v>
      </c>
      <c r="P20204">
        <v>639</v>
      </c>
    </row>
    <row r="20205" spans="1:16" x14ac:dyDescent="0.25">
      <c r="A20205" t="s">
        <v>29892</v>
      </c>
      <c r="B20205">
        <v>723</v>
      </c>
      <c r="C20205" s="3" t="str">
        <f>HYPERLINK("http://www.uniprot.org/uniprot/I1KKL9","tr|I1KKL9|I1KKL9_SOYBN")</f>
        <v>tr|I1KKL9|I1KKL9_SOYBN</v>
      </c>
      <c r="D20205" t="s">
        <v>71</v>
      </c>
      <c r="E20205">
        <v>51.45</v>
      </c>
      <c r="F20205">
        <v>103</v>
      </c>
      <c r="G20205">
        <v>50</v>
      </c>
      <c r="H20205">
        <v>43</v>
      </c>
      <c r="I20205">
        <v>49</v>
      </c>
      <c r="J20205">
        <v>228</v>
      </c>
      <c r="K20205">
        <v>1</v>
      </c>
      <c r="L20205">
        <v>446</v>
      </c>
      <c r="M20205">
        <v>548</v>
      </c>
      <c r="N20205" t="s">
        <v>18</v>
      </c>
      <c r="O20205" s="1">
        <v>1.39462E-15</v>
      </c>
      <c r="P20205">
        <v>219</v>
      </c>
    </row>
    <row r="20206" spans="1:16" x14ac:dyDescent="0.25">
      <c r="A20206" t="s">
        <v>29893</v>
      </c>
      <c r="B20206">
        <v>342</v>
      </c>
      <c r="C20206" s="3" t="str">
        <f>HYPERLINK("http://www.uniprot.org/uniprot/G7JIZ5","tr|G7JIZ5|G7JIZ5_MEDTR")</f>
        <v>tr|G7JIZ5|G7JIZ5_MEDTR</v>
      </c>
      <c r="D20206" t="s">
        <v>29779</v>
      </c>
      <c r="E20206">
        <v>95</v>
      </c>
      <c r="F20206">
        <v>80</v>
      </c>
      <c r="G20206">
        <v>4</v>
      </c>
      <c r="H20206">
        <v>0</v>
      </c>
      <c r="I20206">
        <v>94</v>
      </c>
      <c r="J20206">
        <v>333</v>
      </c>
      <c r="K20206">
        <v>1</v>
      </c>
      <c r="L20206">
        <v>52</v>
      </c>
      <c r="M20206">
        <v>131</v>
      </c>
      <c r="N20206" t="s">
        <v>18</v>
      </c>
      <c r="O20206" s="1">
        <v>1.79308E-38</v>
      </c>
      <c r="P20206">
        <v>413</v>
      </c>
    </row>
    <row r="20207" spans="1:16" x14ac:dyDescent="0.25">
      <c r="A20207" t="s">
        <v>29894</v>
      </c>
      <c r="B20207">
        <v>942</v>
      </c>
      <c r="C20207" s="3" t="str">
        <f>HYPERLINK("http://www.uniprot.org/uniprot/G7IRU3","tr|G7IRU3|G7IRU3_MEDTR")</f>
        <v>tr|G7IRU3|G7IRU3_MEDTR</v>
      </c>
      <c r="D20207" t="s">
        <v>29895</v>
      </c>
      <c r="E20207">
        <v>66.77</v>
      </c>
      <c r="F20207">
        <v>313</v>
      </c>
      <c r="G20207">
        <v>104</v>
      </c>
      <c r="H20207">
        <v>4</v>
      </c>
      <c r="I20207">
        <v>10</v>
      </c>
      <c r="J20207">
        <v>936</v>
      </c>
      <c r="K20207">
        <v>1</v>
      </c>
      <c r="L20207">
        <v>2</v>
      </c>
      <c r="M20207">
        <v>295</v>
      </c>
      <c r="N20207" t="s">
        <v>18</v>
      </c>
      <c r="O20207" s="1">
        <v>6.5340099999999996E-103</v>
      </c>
      <c r="P20207">
        <v>974</v>
      </c>
    </row>
    <row r="20208" spans="1:16" x14ac:dyDescent="0.25">
      <c r="A20208" t="s">
        <v>29896</v>
      </c>
      <c r="B20208">
        <v>315</v>
      </c>
      <c r="C20208" s="3" t="str">
        <f>HYPERLINK("http://www.uniprot.org/uniprot/G7ITE8","tr|G7ITE8|G7ITE8_MEDTR")</f>
        <v>tr|G7ITE8|G7ITE8_MEDTR</v>
      </c>
      <c r="D20208" t="s">
        <v>29897</v>
      </c>
      <c r="E20208">
        <v>86.84</v>
      </c>
      <c r="F20208">
        <v>114</v>
      </c>
      <c r="G20208">
        <v>15</v>
      </c>
      <c r="H20208">
        <v>10</v>
      </c>
      <c r="I20208">
        <v>1</v>
      </c>
      <c r="J20208">
        <v>312</v>
      </c>
      <c r="K20208">
        <v>1</v>
      </c>
      <c r="L20208">
        <v>1</v>
      </c>
      <c r="M20208">
        <v>114</v>
      </c>
      <c r="N20208" t="s">
        <v>18</v>
      </c>
      <c r="O20208" s="1">
        <v>1.9015900000000002E-49</v>
      </c>
      <c r="P20208">
        <v>508</v>
      </c>
    </row>
    <row r="20209" spans="1:16" x14ac:dyDescent="0.25">
      <c r="A20209" t="s">
        <v>29898</v>
      </c>
      <c r="B20209">
        <v>780</v>
      </c>
      <c r="C20209" s="3" t="str">
        <f>HYPERLINK("http://www.uniprot.org/uniprot/D7MLG9","tr|D7MLG9|D7MLG9_ARALL")</f>
        <v>tr|D7MLG9|D7MLG9_ARALL</v>
      </c>
      <c r="D20209" t="s">
        <v>29899</v>
      </c>
      <c r="E20209">
        <v>34.950000000000003</v>
      </c>
      <c r="F20209">
        <v>123</v>
      </c>
      <c r="G20209">
        <v>80</v>
      </c>
      <c r="H20209">
        <v>3</v>
      </c>
      <c r="I20209">
        <v>154</v>
      </c>
      <c r="J20209">
        <v>513</v>
      </c>
      <c r="K20209">
        <v>1</v>
      </c>
      <c r="L20209">
        <v>1687</v>
      </c>
      <c r="M20209">
        <v>1809</v>
      </c>
      <c r="N20209" t="s">
        <v>18</v>
      </c>
      <c r="O20209" s="1">
        <v>2.6125000000000002E-13</v>
      </c>
      <c r="P20209">
        <v>200</v>
      </c>
    </row>
    <row r="20210" spans="1:16" x14ac:dyDescent="0.25">
      <c r="A20210" t="s">
        <v>29900</v>
      </c>
      <c r="B20210">
        <v>879</v>
      </c>
      <c r="C20210" s="3" t="str">
        <f>HYPERLINK("http://www.uniprot.org/uniprot/B7FL25","tr|B7FL25|B7FL25_MEDTR")</f>
        <v>tr|B7FL25|B7FL25_MEDTR</v>
      </c>
      <c r="D20210" t="s">
        <v>581</v>
      </c>
      <c r="E20210">
        <v>74.239999999999995</v>
      </c>
      <c r="F20210">
        <v>299</v>
      </c>
      <c r="G20210">
        <v>77</v>
      </c>
      <c r="H20210">
        <v>8</v>
      </c>
      <c r="I20210">
        <v>4</v>
      </c>
      <c r="J20210">
        <v>876</v>
      </c>
      <c r="K20210">
        <v>1</v>
      </c>
      <c r="L20210">
        <v>3</v>
      </c>
      <c r="M20210">
        <v>301</v>
      </c>
      <c r="N20210" t="s">
        <v>18</v>
      </c>
      <c r="O20210" s="1">
        <v>1.3726799999999999E-120</v>
      </c>
      <c r="P20210">
        <v>1126</v>
      </c>
    </row>
    <row r="20211" spans="1:16" x14ac:dyDescent="0.25">
      <c r="A20211" t="s">
        <v>29901</v>
      </c>
      <c r="B20211">
        <v>738</v>
      </c>
      <c r="C20211" s="3" t="str">
        <f>HYPERLINK("http://www.uniprot.org/uniprot/I3T9E3","tr|I3T9E3|I3T9E3_MEDTR")</f>
        <v>tr|I3T9E3|I3T9E3_MEDTR</v>
      </c>
      <c r="D20211" t="s">
        <v>22</v>
      </c>
      <c r="E20211">
        <v>78.62</v>
      </c>
      <c r="F20211">
        <v>248</v>
      </c>
      <c r="G20211">
        <v>53</v>
      </c>
      <c r="H20211">
        <v>4</v>
      </c>
      <c r="I20211">
        <v>4</v>
      </c>
      <c r="J20211">
        <v>735</v>
      </c>
      <c r="K20211">
        <v>1</v>
      </c>
      <c r="L20211">
        <v>3</v>
      </c>
      <c r="M20211">
        <v>249</v>
      </c>
      <c r="N20211" t="s">
        <v>18</v>
      </c>
      <c r="O20211" s="1">
        <v>2.93147E-101</v>
      </c>
      <c r="P20211">
        <v>958</v>
      </c>
    </row>
    <row r="20212" spans="1:16" x14ac:dyDescent="0.25">
      <c r="A20212" t="s">
        <v>29902</v>
      </c>
      <c r="B20212">
        <v>2352</v>
      </c>
      <c r="C20212" s="3" t="str">
        <f>HYPERLINK("http://www.uniprot.org/uniprot/G7IIT4","tr|G7IIT4|G7IIT4_MEDTR")</f>
        <v>tr|G7IIT4|G7IIT4_MEDTR</v>
      </c>
      <c r="D20212" t="s">
        <v>29903</v>
      </c>
      <c r="E20212">
        <v>70.28</v>
      </c>
      <c r="F20212">
        <v>249</v>
      </c>
      <c r="G20212">
        <v>74</v>
      </c>
      <c r="H20212">
        <v>2</v>
      </c>
      <c r="I20212">
        <v>775</v>
      </c>
      <c r="J20212">
        <v>1515</v>
      </c>
      <c r="K20212">
        <v>1</v>
      </c>
      <c r="L20212">
        <v>9</v>
      </c>
      <c r="M20212">
        <v>257</v>
      </c>
      <c r="N20212" t="s">
        <v>18</v>
      </c>
      <c r="O20212" s="1">
        <v>5.1445199999999997E-102</v>
      </c>
      <c r="P20212">
        <v>971</v>
      </c>
    </row>
    <row r="20213" spans="1:16" x14ac:dyDescent="0.25">
      <c r="A20213" t="s">
        <v>29904</v>
      </c>
      <c r="B20213">
        <v>1539</v>
      </c>
      <c r="C20213" s="3" t="str">
        <f>HYPERLINK("http://www.uniprot.org/uniprot/G7KU52","tr|G7KU52|G7KU52_MEDTR")</f>
        <v>tr|G7KU52|G7KU52_MEDTR</v>
      </c>
      <c r="D20213" t="s">
        <v>29905</v>
      </c>
      <c r="E20213">
        <v>83.26</v>
      </c>
      <c r="F20213">
        <v>514</v>
      </c>
      <c r="G20213">
        <v>86</v>
      </c>
      <c r="H20213">
        <v>2</v>
      </c>
      <c r="I20213">
        <v>1</v>
      </c>
      <c r="J20213">
        <v>1536</v>
      </c>
      <c r="K20213">
        <v>1</v>
      </c>
      <c r="L20213">
        <v>10</v>
      </c>
      <c r="M20213">
        <v>509</v>
      </c>
      <c r="N20213" t="s">
        <v>18</v>
      </c>
      <c r="O20213">
        <v>0</v>
      </c>
      <c r="P20213">
        <v>2243</v>
      </c>
    </row>
    <row r="20214" spans="1:16" x14ac:dyDescent="0.25">
      <c r="A20214" t="s">
        <v>29906</v>
      </c>
      <c r="B20214">
        <v>1191</v>
      </c>
      <c r="C20214" s="3" t="str">
        <f>HYPERLINK("http://www.uniprot.org/uniprot/G7JE92","tr|G7JE92|G7JE92_MEDTR")</f>
        <v>tr|G7JE92|G7JE92_MEDTR</v>
      </c>
      <c r="D20214" t="s">
        <v>9327</v>
      </c>
      <c r="E20214">
        <v>49.23</v>
      </c>
      <c r="F20214">
        <v>392</v>
      </c>
      <c r="G20214">
        <v>199</v>
      </c>
      <c r="H20214">
        <v>9</v>
      </c>
      <c r="I20214">
        <v>31</v>
      </c>
      <c r="J20214">
        <v>1179</v>
      </c>
      <c r="K20214">
        <v>1</v>
      </c>
      <c r="L20214">
        <v>34</v>
      </c>
      <c r="M20214">
        <v>418</v>
      </c>
      <c r="N20214" t="s">
        <v>18</v>
      </c>
      <c r="O20214" s="1">
        <v>2.1124499999999999E-94</v>
      </c>
      <c r="P20214">
        <v>902</v>
      </c>
    </row>
    <row r="20215" spans="1:16" x14ac:dyDescent="0.25">
      <c r="A20215" t="s">
        <v>29907</v>
      </c>
      <c r="B20215">
        <v>1782</v>
      </c>
      <c r="C20215" s="3" t="str">
        <f>HYPERLINK("http://www.uniprot.org/uniprot/Q9M3X6","tr|Q9M3X6|Q9M3X6_PEA")</f>
        <v>tr|Q9M3X6|Q9M3X6_PEA</v>
      </c>
      <c r="D20215" t="s">
        <v>29908</v>
      </c>
      <c r="E20215">
        <v>64.78</v>
      </c>
      <c r="F20215">
        <v>426</v>
      </c>
      <c r="G20215">
        <v>150</v>
      </c>
      <c r="H20215">
        <v>1</v>
      </c>
      <c r="I20215">
        <v>505</v>
      </c>
      <c r="J20215">
        <v>1779</v>
      </c>
      <c r="K20215">
        <v>1</v>
      </c>
      <c r="L20215">
        <v>201</v>
      </c>
      <c r="M20215">
        <v>613</v>
      </c>
      <c r="N20215" t="s">
        <v>18</v>
      </c>
      <c r="O20215" s="1">
        <v>5.3836299999999999E-146</v>
      </c>
      <c r="P20215">
        <v>1349</v>
      </c>
    </row>
    <row r="20216" spans="1:16" x14ac:dyDescent="0.25">
      <c r="A20216" t="s">
        <v>29909</v>
      </c>
      <c r="B20216">
        <v>258</v>
      </c>
      <c r="C20216" s="3" t="str">
        <f>HYPERLINK("http://www.uniprot.org/uniprot/B7FIJ9","tr|B7FIJ9|B7FIJ9_MEDTR")</f>
        <v>tr|B7FIJ9|B7FIJ9_MEDTR</v>
      </c>
      <c r="D20216" t="s">
        <v>22</v>
      </c>
      <c r="E20216">
        <v>89.41</v>
      </c>
      <c r="F20216">
        <v>85</v>
      </c>
      <c r="G20216">
        <v>9</v>
      </c>
      <c r="H20216">
        <v>0</v>
      </c>
      <c r="I20216">
        <v>1</v>
      </c>
      <c r="J20216">
        <v>255</v>
      </c>
      <c r="K20216">
        <v>1</v>
      </c>
      <c r="L20216">
        <v>82</v>
      </c>
      <c r="M20216">
        <v>166</v>
      </c>
      <c r="N20216" t="s">
        <v>18</v>
      </c>
      <c r="O20216" s="1">
        <v>8.8755899999999997E-39</v>
      </c>
      <c r="P20216">
        <v>416</v>
      </c>
    </row>
    <row r="20217" spans="1:16" x14ac:dyDescent="0.25">
      <c r="A20217" t="s">
        <v>29910</v>
      </c>
      <c r="B20217">
        <v>3519</v>
      </c>
      <c r="C20217" s="3" t="str">
        <f>HYPERLINK("http://www.uniprot.org/uniprot/G7IR39","tr|G7IR39|G7IR39_MEDTR")</f>
        <v>tr|G7IR39|G7IR39_MEDTR</v>
      </c>
      <c r="D20217" t="s">
        <v>29911</v>
      </c>
      <c r="E20217">
        <v>70.040000000000006</v>
      </c>
      <c r="F20217">
        <v>1235</v>
      </c>
      <c r="G20217">
        <v>370</v>
      </c>
      <c r="H20217">
        <v>63</v>
      </c>
      <c r="I20217">
        <v>1</v>
      </c>
      <c r="J20217">
        <v>3516</v>
      </c>
      <c r="K20217">
        <v>1</v>
      </c>
      <c r="L20217">
        <v>1</v>
      </c>
      <c r="M20217">
        <v>1205</v>
      </c>
      <c r="N20217" t="s">
        <v>18</v>
      </c>
      <c r="O20217">
        <v>0</v>
      </c>
      <c r="P20217">
        <v>4142</v>
      </c>
    </row>
    <row r="20218" spans="1:16" x14ac:dyDescent="0.25">
      <c r="A20218" t="s">
        <v>29912</v>
      </c>
      <c r="B20218">
        <v>1077</v>
      </c>
      <c r="C20218" s="3" t="str">
        <f>HYPERLINK("http://www.uniprot.org/uniprot/G7J8D6","tr|G7J8D6|G7J8D6_MEDTR")</f>
        <v>tr|G7J8D6|G7J8D6_MEDTR</v>
      </c>
      <c r="D20218" t="s">
        <v>29913</v>
      </c>
      <c r="E20218">
        <v>51.45</v>
      </c>
      <c r="F20218">
        <v>377</v>
      </c>
      <c r="G20218">
        <v>183</v>
      </c>
      <c r="H20218">
        <v>25</v>
      </c>
      <c r="I20218">
        <v>1</v>
      </c>
      <c r="J20218">
        <v>1056</v>
      </c>
      <c r="K20218">
        <v>1</v>
      </c>
      <c r="L20218">
        <v>1</v>
      </c>
      <c r="M20218">
        <v>371</v>
      </c>
      <c r="N20218" t="s">
        <v>18</v>
      </c>
      <c r="O20218" s="1">
        <v>9.6373299999999998E-80</v>
      </c>
      <c r="P20218">
        <v>775</v>
      </c>
    </row>
    <row r="20219" spans="1:16" x14ac:dyDescent="0.25">
      <c r="A20219" t="s">
        <v>29914</v>
      </c>
      <c r="B20219">
        <v>381</v>
      </c>
      <c r="C20219" s="3" t="str">
        <f>HYPERLINK("http://www.uniprot.org/uniprot/K7M5G4","tr|K7M5G4|K7M5G4_SOYBN")</f>
        <v>tr|K7M5G4|K7M5G4_SOYBN</v>
      </c>
      <c r="D20219" t="s">
        <v>28</v>
      </c>
      <c r="E20219">
        <v>70.86</v>
      </c>
      <c r="F20219">
        <v>127</v>
      </c>
      <c r="G20219">
        <v>37</v>
      </c>
      <c r="H20219">
        <v>3</v>
      </c>
      <c r="I20219">
        <v>7</v>
      </c>
      <c r="J20219">
        <v>378</v>
      </c>
      <c r="K20219">
        <v>1</v>
      </c>
      <c r="L20219">
        <v>1759</v>
      </c>
      <c r="M20219">
        <v>1882</v>
      </c>
      <c r="N20219" t="s">
        <v>18</v>
      </c>
      <c r="O20219" s="1">
        <v>3.7534200000000002E-37</v>
      </c>
      <c r="P20219">
        <v>402</v>
      </c>
    </row>
    <row r="20220" spans="1:16" x14ac:dyDescent="0.25">
      <c r="A20220" t="s">
        <v>29915</v>
      </c>
      <c r="B20220">
        <v>1980</v>
      </c>
      <c r="C20220" s="3" t="str">
        <f>HYPERLINK("http://www.uniprot.org/uniprot/G7J1V4","tr|G7J1V4|G7J1V4_MEDTR")</f>
        <v>tr|G7J1V4|G7J1V4_MEDTR</v>
      </c>
      <c r="D20220" t="s">
        <v>29877</v>
      </c>
      <c r="E20220">
        <v>86.43</v>
      </c>
      <c r="F20220">
        <v>671</v>
      </c>
      <c r="G20220">
        <v>91</v>
      </c>
      <c r="H20220">
        <v>12</v>
      </c>
      <c r="I20220">
        <v>1</v>
      </c>
      <c r="J20220">
        <v>1977</v>
      </c>
      <c r="K20220">
        <v>1</v>
      </c>
      <c r="L20220">
        <v>448</v>
      </c>
      <c r="M20220">
        <v>1112</v>
      </c>
      <c r="N20220" t="s">
        <v>18</v>
      </c>
      <c r="O20220">
        <v>0</v>
      </c>
      <c r="P20220">
        <v>2974</v>
      </c>
    </row>
    <row r="20221" spans="1:16" x14ac:dyDescent="0.25">
      <c r="A20221" t="s">
        <v>29916</v>
      </c>
      <c r="B20221">
        <v>3414</v>
      </c>
      <c r="C20221" s="3" t="str">
        <f>HYPERLINK("http://www.uniprot.org/uniprot/I1K374","tr|I1K374|I1K374_SOYBN")</f>
        <v>tr|I1K374|I1K374_SOYBN</v>
      </c>
      <c r="D20221" t="s">
        <v>71</v>
      </c>
      <c r="E20221">
        <v>81.27</v>
      </c>
      <c r="F20221">
        <v>1143</v>
      </c>
      <c r="G20221">
        <v>214</v>
      </c>
      <c r="H20221">
        <v>6</v>
      </c>
      <c r="I20221">
        <v>1</v>
      </c>
      <c r="J20221">
        <v>3411</v>
      </c>
      <c r="K20221">
        <v>1</v>
      </c>
      <c r="L20221">
        <v>1</v>
      </c>
      <c r="M20221">
        <v>1142</v>
      </c>
      <c r="N20221" t="s">
        <v>18</v>
      </c>
      <c r="O20221">
        <v>0</v>
      </c>
      <c r="P20221">
        <v>4629</v>
      </c>
    </row>
    <row r="20222" spans="1:16" x14ac:dyDescent="0.25">
      <c r="A20222" t="s">
        <v>29917</v>
      </c>
      <c r="B20222">
        <v>2175</v>
      </c>
      <c r="C20222" s="3" t="str">
        <f>HYPERLINK("http://www.uniprot.org/uniprot/K7KQN8","tr|K7KQN8|K7KQN8_SOYBN")</f>
        <v>tr|K7KQN8|K7KQN8_SOYBN</v>
      </c>
      <c r="D20222" t="s">
        <v>28</v>
      </c>
      <c r="E20222">
        <v>79.59</v>
      </c>
      <c r="F20222">
        <v>735</v>
      </c>
      <c r="G20222">
        <v>150</v>
      </c>
      <c r="H20222">
        <v>13</v>
      </c>
      <c r="I20222">
        <v>1</v>
      </c>
      <c r="J20222">
        <v>2166</v>
      </c>
      <c r="K20222">
        <v>1</v>
      </c>
      <c r="L20222">
        <v>1</v>
      </c>
      <c r="M20222">
        <v>731</v>
      </c>
      <c r="N20222" t="s">
        <v>18</v>
      </c>
      <c r="O20222">
        <v>0</v>
      </c>
      <c r="P20222">
        <v>2830</v>
      </c>
    </row>
    <row r="20223" spans="1:16" x14ac:dyDescent="0.25">
      <c r="A20223" t="s">
        <v>29918</v>
      </c>
      <c r="B20223">
        <v>774</v>
      </c>
      <c r="C20223" s="3" t="str">
        <f>HYPERLINK("http://www.uniprot.org/uniprot/G7JSL1","tr|G7JSL1|G7JSL1_MEDTR")</f>
        <v>tr|G7JSL1|G7JSL1_MEDTR</v>
      </c>
      <c r="D20223" t="s">
        <v>29919</v>
      </c>
      <c r="E20223">
        <v>84.67</v>
      </c>
      <c r="F20223">
        <v>248</v>
      </c>
      <c r="G20223">
        <v>38</v>
      </c>
      <c r="H20223">
        <v>0</v>
      </c>
      <c r="I20223">
        <v>28</v>
      </c>
      <c r="J20223">
        <v>771</v>
      </c>
      <c r="K20223">
        <v>1</v>
      </c>
      <c r="L20223">
        <v>123</v>
      </c>
      <c r="M20223">
        <v>370</v>
      </c>
      <c r="N20223" t="s">
        <v>18</v>
      </c>
      <c r="O20223" s="1">
        <v>2.5727900000000001E-122</v>
      </c>
      <c r="P20223">
        <v>1140</v>
      </c>
    </row>
    <row r="20224" spans="1:16" x14ac:dyDescent="0.25">
      <c r="A20224" t="s">
        <v>29920</v>
      </c>
      <c r="B20224">
        <v>858</v>
      </c>
      <c r="C20224" s="3" t="str">
        <f>HYPERLINK("http://www.uniprot.org/uniprot/G7L9L7","tr|G7L9L7|G7L9L7_MEDTR")</f>
        <v>tr|G7L9L7|G7L9L7_MEDTR</v>
      </c>
      <c r="D20224" t="s">
        <v>11684</v>
      </c>
      <c r="E20224">
        <v>74.34</v>
      </c>
      <c r="F20224">
        <v>269</v>
      </c>
      <c r="G20224">
        <v>69</v>
      </c>
      <c r="H20224">
        <v>0</v>
      </c>
      <c r="I20224">
        <v>1</v>
      </c>
      <c r="J20224">
        <v>807</v>
      </c>
      <c r="K20224">
        <v>1</v>
      </c>
      <c r="L20224">
        <v>289</v>
      </c>
      <c r="M20224">
        <v>556</v>
      </c>
      <c r="N20224" t="s">
        <v>18</v>
      </c>
      <c r="O20224" s="1">
        <v>3.6952300000000001E-107</v>
      </c>
      <c r="P20224">
        <v>1010</v>
      </c>
    </row>
    <row r="20225" spans="1:16" x14ac:dyDescent="0.25">
      <c r="A20225" t="s">
        <v>29921</v>
      </c>
      <c r="B20225">
        <v>531</v>
      </c>
      <c r="C20225" s="3" t="str">
        <f>HYPERLINK("http://www.uniprot.org/uniprot/K7MKA0","tr|K7MKA0|K7MKA0_SOYBN")</f>
        <v>tr|K7MKA0|K7MKA0_SOYBN</v>
      </c>
      <c r="D20225" t="s">
        <v>28</v>
      </c>
      <c r="E20225">
        <v>62.43</v>
      </c>
      <c r="F20225">
        <v>181</v>
      </c>
      <c r="G20225">
        <v>68</v>
      </c>
      <c r="H20225">
        <v>7</v>
      </c>
      <c r="I20225">
        <v>1</v>
      </c>
      <c r="J20225">
        <v>522</v>
      </c>
      <c r="K20225">
        <v>1</v>
      </c>
      <c r="L20225">
        <v>1</v>
      </c>
      <c r="M20225">
        <v>181</v>
      </c>
      <c r="N20225" t="s">
        <v>18</v>
      </c>
      <c r="O20225" s="1">
        <v>1.12554E-49</v>
      </c>
      <c r="P20225">
        <v>510</v>
      </c>
    </row>
    <row r="20226" spans="1:16" x14ac:dyDescent="0.25">
      <c r="A20226" t="s">
        <v>29922</v>
      </c>
      <c r="B20226">
        <v>831</v>
      </c>
      <c r="C20226" s="3" t="str">
        <f>HYPERLINK("http://www.uniprot.org/uniprot/I4DEA9","tr|I4DEA9|I4DEA9_VICFA")</f>
        <v>tr|I4DEA9|I4DEA9_VICFA</v>
      </c>
      <c r="D20226" t="s">
        <v>29923</v>
      </c>
      <c r="E20226">
        <v>85.96</v>
      </c>
      <c r="F20226">
        <v>228</v>
      </c>
      <c r="G20226">
        <v>32</v>
      </c>
      <c r="H20226">
        <v>3</v>
      </c>
      <c r="I20226">
        <v>154</v>
      </c>
      <c r="J20226">
        <v>828</v>
      </c>
      <c r="K20226">
        <v>1</v>
      </c>
      <c r="L20226">
        <v>48</v>
      </c>
      <c r="M20226">
        <v>275</v>
      </c>
      <c r="N20226" t="s">
        <v>18</v>
      </c>
      <c r="O20226" s="1">
        <v>3.0723300000000001E-103</v>
      </c>
      <c r="P20226">
        <v>976</v>
      </c>
    </row>
    <row r="20227" spans="1:16" x14ac:dyDescent="0.25">
      <c r="A20227" t="s">
        <v>29924</v>
      </c>
      <c r="B20227">
        <v>720</v>
      </c>
      <c r="C20227" s="3" t="str">
        <f>HYPERLINK("http://www.uniprot.org/uniprot/I3SLR6","tr|I3SLR6|I3SLR6_MEDTR")</f>
        <v>tr|I3SLR6|I3SLR6_MEDTR</v>
      </c>
      <c r="D20227" t="s">
        <v>22</v>
      </c>
      <c r="E20227">
        <v>76.3</v>
      </c>
      <c r="F20227">
        <v>249</v>
      </c>
      <c r="G20227">
        <v>59</v>
      </c>
      <c r="H20227">
        <v>10</v>
      </c>
      <c r="I20227">
        <v>1</v>
      </c>
      <c r="J20227">
        <v>717</v>
      </c>
      <c r="K20227">
        <v>1</v>
      </c>
      <c r="L20227">
        <v>1</v>
      </c>
      <c r="M20227">
        <v>249</v>
      </c>
      <c r="N20227" t="s">
        <v>18</v>
      </c>
      <c r="O20227" s="1">
        <v>5.2925599999999999E-100</v>
      </c>
      <c r="P20227">
        <v>947</v>
      </c>
    </row>
    <row r="20228" spans="1:16" x14ac:dyDescent="0.25">
      <c r="A20228" t="s">
        <v>29925</v>
      </c>
      <c r="B20228">
        <v>1503</v>
      </c>
      <c r="C20228" s="3" t="str">
        <f>HYPERLINK("http://www.uniprot.org/uniprot/G7K596","tr|G7K596|G7K596_MEDTR")</f>
        <v>tr|G7K596|G7K596_MEDTR</v>
      </c>
      <c r="D20228" t="s">
        <v>29926</v>
      </c>
      <c r="E20228">
        <v>78.3</v>
      </c>
      <c r="F20228">
        <v>507</v>
      </c>
      <c r="G20228">
        <v>110</v>
      </c>
      <c r="H20228">
        <v>7</v>
      </c>
      <c r="I20228">
        <v>1</v>
      </c>
      <c r="J20228">
        <v>1500</v>
      </c>
      <c r="K20228">
        <v>1</v>
      </c>
      <c r="L20228">
        <v>1</v>
      </c>
      <c r="M20228">
        <v>504</v>
      </c>
      <c r="N20228" t="s">
        <v>18</v>
      </c>
      <c r="O20228">
        <v>0</v>
      </c>
      <c r="P20228">
        <v>2026</v>
      </c>
    </row>
    <row r="20229" spans="1:16" x14ac:dyDescent="0.25">
      <c r="A20229" t="s">
        <v>29927</v>
      </c>
      <c r="B20229">
        <v>1380</v>
      </c>
      <c r="C20229" s="3" t="str">
        <f>HYPERLINK("http://www.uniprot.org/uniprot/I1MX16","tr|I1MX16|I1MX16_SOYBN")</f>
        <v>tr|I1MX16|I1MX16_SOYBN</v>
      </c>
      <c r="D20229" t="s">
        <v>71</v>
      </c>
      <c r="E20229">
        <v>62.34</v>
      </c>
      <c r="F20229">
        <v>409</v>
      </c>
      <c r="G20229">
        <v>154</v>
      </c>
      <c r="H20229">
        <v>10</v>
      </c>
      <c r="I20229">
        <v>1</v>
      </c>
      <c r="J20229">
        <v>1197</v>
      </c>
      <c r="K20229">
        <v>1</v>
      </c>
      <c r="L20229">
        <v>203</v>
      </c>
      <c r="M20229">
        <v>610</v>
      </c>
      <c r="N20229" t="s">
        <v>18</v>
      </c>
      <c r="O20229" s="1">
        <v>5.5814999999999999E-137</v>
      </c>
      <c r="P20229">
        <v>1270</v>
      </c>
    </row>
    <row r="20230" spans="1:16" x14ac:dyDescent="0.25">
      <c r="A20230" t="s">
        <v>29928</v>
      </c>
      <c r="B20230">
        <v>1143</v>
      </c>
      <c r="C20230" s="3" t="str">
        <f>HYPERLINK("http://www.uniprot.org/uniprot/C7FDI5","tr|C7FDI5|C7FDI5_SOYBN")</f>
        <v>tr|C7FDI5|C7FDI5_SOYBN</v>
      </c>
      <c r="D20230" t="s">
        <v>717</v>
      </c>
      <c r="E20230">
        <v>49.17</v>
      </c>
      <c r="F20230">
        <v>362</v>
      </c>
      <c r="G20230">
        <v>184</v>
      </c>
      <c r="H20230">
        <v>4</v>
      </c>
      <c r="I20230">
        <v>1</v>
      </c>
      <c r="J20230">
        <v>1074</v>
      </c>
      <c r="K20230">
        <v>1</v>
      </c>
      <c r="L20230">
        <v>704</v>
      </c>
      <c r="M20230">
        <v>1060</v>
      </c>
      <c r="N20230" t="s">
        <v>18</v>
      </c>
      <c r="O20230" s="1">
        <v>1.2507500000000001E-96</v>
      </c>
      <c r="P20230">
        <v>921</v>
      </c>
    </row>
    <row r="20231" spans="1:16" x14ac:dyDescent="0.25">
      <c r="A20231" t="s">
        <v>29929</v>
      </c>
      <c r="B20231">
        <v>2016</v>
      </c>
      <c r="C20231" s="3" t="str">
        <f>HYPERLINK("http://www.uniprot.org/uniprot/K7M593","tr|K7M593|K7M593_SOYBN")</f>
        <v>tr|K7M593|K7M593_SOYBN</v>
      </c>
      <c r="D20231" t="s">
        <v>61</v>
      </c>
      <c r="E20231">
        <v>65.209999999999994</v>
      </c>
      <c r="F20231">
        <v>641</v>
      </c>
      <c r="G20231">
        <v>223</v>
      </c>
      <c r="H20231">
        <v>5</v>
      </c>
      <c r="I20231">
        <v>13</v>
      </c>
      <c r="J20231">
        <v>1920</v>
      </c>
      <c r="K20231">
        <v>1</v>
      </c>
      <c r="L20231">
        <v>92</v>
      </c>
      <c r="M20231">
        <v>728</v>
      </c>
      <c r="N20231" t="s">
        <v>18</v>
      </c>
      <c r="O20231">
        <v>0</v>
      </c>
      <c r="P20231">
        <v>2083</v>
      </c>
    </row>
    <row r="20232" spans="1:16" x14ac:dyDescent="0.25">
      <c r="A20232" t="s">
        <v>29930</v>
      </c>
      <c r="B20232">
        <v>588</v>
      </c>
      <c r="C20232" s="3" t="str">
        <f>HYPERLINK("http://www.uniprot.org/uniprot/I1M2L5","tr|I1M2L5|I1M2L5_SOYBN")</f>
        <v>tr|I1M2L5|I1M2L5_SOYBN</v>
      </c>
      <c r="D20232" t="s">
        <v>71</v>
      </c>
      <c r="E20232">
        <v>66.98</v>
      </c>
      <c r="F20232">
        <v>209</v>
      </c>
      <c r="G20232">
        <v>69</v>
      </c>
      <c r="H20232">
        <v>19</v>
      </c>
      <c r="I20232">
        <v>1</v>
      </c>
      <c r="J20232">
        <v>570</v>
      </c>
      <c r="K20232">
        <v>1</v>
      </c>
      <c r="L20232">
        <v>470</v>
      </c>
      <c r="M20232">
        <v>676</v>
      </c>
      <c r="N20232" t="s">
        <v>18</v>
      </c>
      <c r="O20232" s="1">
        <v>2.5158400000000001E-73</v>
      </c>
      <c r="P20232">
        <v>715</v>
      </c>
    </row>
    <row r="20233" spans="1:16" x14ac:dyDescent="0.25">
      <c r="A20233" t="s">
        <v>29931</v>
      </c>
      <c r="B20233">
        <v>468</v>
      </c>
      <c r="C20233" s="3" t="str">
        <f>HYPERLINK("http://www.uniprot.org/uniprot/I1K0N0","tr|I1K0N0|I1K0N0_SOYBN")</f>
        <v>tr|I1K0N0|I1K0N0_SOYBN</v>
      </c>
      <c r="D20233" t="s">
        <v>28</v>
      </c>
      <c r="E20233">
        <v>36.090000000000003</v>
      </c>
      <c r="F20233">
        <v>169</v>
      </c>
      <c r="G20233">
        <v>108</v>
      </c>
      <c r="H20233">
        <v>14</v>
      </c>
      <c r="I20233">
        <v>1</v>
      </c>
      <c r="J20233">
        <v>465</v>
      </c>
      <c r="K20233">
        <v>1</v>
      </c>
      <c r="L20233">
        <v>10</v>
      </c>
      <c r="M20233">
        <v>178</v>
      </c>
      <c r="N20233" t="s">
        <v>18</v>
      </c>
      <c r="O20233" s="1">
        <v>1.8549900000000001E-20</v>
      </c>
      <c r="P20233">
        <v>258</v>
      </c>
    </row>
    <row r="20234" spans="1:16" x14ac:dyDescent="0.25">
      <c r="A20234" t="s">
        <v>29932</v>
      </c>
      <c r="B20234">
        <v>2076</v>
      </c>
      <c r="C20234" s="3" t="str">
        <f>HYPERLINK("http://www.uniprot.org/uniprot/G7IRU5","tr|G7IRU5|G7IRU5_MEDTR")</f>
        <v>tr|G7IRU5|G7IRU5_MEDTR</v>
      </c>
      <c r="D20234" t="s">
        <v>29933</v>
      </c>
      <c r="E20234">
        <v>77.09</v>
      </c>
      <c r="F20234">
        <v>786</v>
      </c>
      <c r="G20234">
        <v>180</v>
      </c>
      <c r="H20234">
        <v>117</v>
      </c>
      <c r="I20234">
        <v>67</v>
      </c>
      <c r="J20234">
        <v>2073</v>
      </c>
      <c r="K20234">
        <v>1</v>
      </c>
      <c r="L20234">
        <v>15</v>
      </c>
      <c r="M20234">
        <v>800</v>
      </c>
      <c r="N20234" t="s">
        <v>18</v>
      </c>
      <c r="O20234">
        <v>0</v>
      </c>
      <c r="P20234">
        <v>3096</v>
      </c>
    </row>
    <row r="20235" spans="1:16" x14ac:dyDescent="0.25">
      <c r="A20235" t="s">
        <v>29934</v>
      </c>
      <c r="B20235">
        <v>930</v>
      </c>
      <c r="C20235" s="3" t="str">
        <f>HYPERLINK("http://www.uniprot.org/uniprot/G7ITE7","tr|G7ITE7|G7ITE7_MEDTR")</f>
        <v>tr|G7ITE7|G7ITE7_MEDTR</v>
      </c>
      <c r="D20235" t="s">
        <v>29935</v>
      </c>
      <c r="E20235">
        <v>84.78</v>
      </c>
      <c r="F20235">
        <v>309</v>
      </c>
      <c r="G20235">
        <v>47</v>
      </c>
      <c r="H20235">
        <v>0</v>
      </c>
      <c r="I20235">
        <v>1</v>
      </c>
      <c r="J20235">
        <v>927</v>
      </c>
      <c r="K20235">
        <v>1</v>
      </c>
      <c r="L20235">
        <v>35</v>
      </c>
      <c r="M20235">
        <v>341</v>
      </c>
      <c r="N20235" t="s">
        <v>18</v>
      </c>
      <c r="O20235" s="1">
        <v>3.9405599999999997E-153</v>
      </c>
      <c r="P20235">
        <v>1407</v>
      </c>
    </row>
    <row r="20236" spans="1:16" x14ac:dyDescent="0.25">
      <c r="A20236" t="s">
        <v>29936</v>
      </c>
      <c r="B20236">
        <v>1266</v>
      </c>
      <c r="C20236" s="3" t="str">
        <f>HYPERLINK("http://www.uniprot.org/uniprot/K7L752","tr|K7L752|K7L752_SOYBN")</f>
        <v>tr|K7L752|K7L752_SOYBN</v>
      </c>
      <c r="D20236" t="s">
        <v>28</v>
      </c>
      <c r="E20236">
        <v>65.010000000000005</v>
      </c>
      <c r="F20236">
        <v>423</v>
      </c>
      <c r="G20236">
        <v>148</v>
      </c>
      <c r="H20236">
        <v>60</v>
      </c>
      <c r="I20236">
        <v>1</v>
      </c>
      <c r="J20236">
        <v>1089</v>
      </c>
      <c r="K20236">
        <v>1</v>
      </c>
      <c r="L20236">
        <v>33</v>
      </c>
      <c r="M20236">
        <v>447</v>
      </c>
      <c r="N20236" t="s">
        <v>18</v>
      </c>
      <c r="O20236" s="1">
        <v>7.8606800000000001E-151</v>
      </c>
      <c r="P20236">
        <v>1389</v>
      </c>
    </row>
    <row r="20237" spans="1:16" x14ac:dyDescent="0.25">
      <c r="A20237" t="s">
        <v>29937</v>
      </c>
      <c r="B20237">
        <v>1533</v>
      </c>
      <c r="C20237" s="3" t="str">
        <f>HYPERLINK("http://www.uniprot.org/uniprot/I1N5N0","tr|I1N5N0|I1N5N0_SOYBN")</f>
        <v>tr|I1N5N0|I1N5N0_SOYBN</v>
      </c>
      <c r="D20237" t="s">
        <v>548</v>
      </c>
      <c r="E20237">
        <v>94.7</v>
      </c>
      <c r="F20237">
        <v>510</v>
      </c>
      <c r="G20237">
        <v>27</v>
      </c>
      <c r="H20237">
        <v>0</v>
      </c>
      <c r="I20237">
        <v>1</v>
      </c>
      <c r="J20237">
        <v>1530</v>
      </c>
      <c r="K20237">
        <v>1</v>
      </c>
      <c r="L20237">
        <v>1</v>
      </c>
      <c r="M20237">
        <v>510</v>
      </c>
      <c r="N20237" t="s">
        <v>18</v>
      </c>
      <c r="O20237">
        <v>0</v>
      </c>
      <c r="P20237">
        <v>2470</v>
      </c>
    </row>
    <row r="20238" spans="1:16" x14ac:dyDescent="0.25">
      <c r="A20238" t="s">
        <v>29938</v>
      </c>
      <c r="B20238">
        <v>495</v>
      </c>
      <c r="C20238" s="3" t="str">
        <f>HYPERLINK("http://www.uniprot.org/uniprot/G7KB60","tr|G7KB60|G7KB60_MEDTR")</f>
        <v>tr|G7KB60|G7KB60_MEDTR</v>
      </c>
      <c r="D20238" t="s">
        <v>29939</v>
      </c>
      <c r="E20238">
        <v>88.48</v>
      </c>
      <c r="F20238">
        <v>165</v>
      </c>
      <c r="G20238">
        <v>19</v>
      </c>
      <c r="H20238">
        <v>1</v>
      </c>
      <c r="I20238">
        <v>1</v>
      </c>
      <c r="J20238">
        <v>492</v>
      </c>
      <c r="K20238">
        <v>1</v>
      </c>
      <c r="L20238">
        <v>4</v>
      </c>
      <c r="M20238">
        <v>167</v>
      </c>
      <c r="N20238" t="s">
        <v>18</v>
      </c>
      <c r="O20238" s="1">
        <v>2.9567600000000001E-74</v>
      </c>
      <c r="P20238">
        <v>722</v>
      </c>
    </row>
    <row r="20239" spans="1:16" x14ac:dyDescent="0.25">
      <c r="A20239" t="s">
        <v>29940</v>
      </c>
      <c r="B20239">
        <v>2136</v>
      </c>
      <c r="C20239" s="3" t="str">
        <f>HYPERLINK("http://www.uniprot.org/uniprot/G7L0R8","tr|G7L0R8|G7L0R8_MEDTR")</f>
        <v>tr|G7L0R8|G7L0R8_MEDTR</v>
      </c>
      <c r="D20239" t="s">
        <v>29941</v>
      </c>
      <c r="E20239">
        <v>83.86</v>
      </c>
      <c r="F20239">
        <v>725</v>
      </c>
      <c r="G20239">
        <v>117</v>
      </c>
      <c r="H20239">
        <v>14</v>
      </c>
      <c r="I20239">
        <v>1</v>
      </c>
      <c r="J20239">
        <v>2133</v>
      </c>
      <c r="K20239">
        <v>1</v>
      </c>
      <c r="L20239">
        <v>1</v>
      </c>
      <c r="M20239">
        <v>719</v>
      </c>
      <c r="N20239" t="s">
        <v>18</v>
      </c>
      <c r="O20239">
        <v>0</v>
      </c>
      <c r="P20239">
        <v>3098</v>
      </c>
    </row>
    <row r="20240" spans="1:16" x14ac:dyDescent="0.25">
      <c r="A20240" t="s">
        <v>29942</v>
      </c>
      <c r="B20240">
        <v>1491</v>
      </c>
      <c r="C20240" s="3" t="str">
        <f>HYPERLINK("http://www.uniprot.org/uniprot/G7L059","tr|G7L059|G7L059_MEDTR")</f>
        <v>tr|G7L059|G7L059_MEDTR</v>
      </c>
      <c r="D20240" t="s">
        <v>29943</v>
      </c>
      <c r="E20240">
        <v>78.349999999999994</v>
      </c>
      <c r="F20240">
        <v>485</v>
      </c>
      <c r="G20240">
        <v>105</v>
      </c>
      <c r="H20240">
        <v>4</v>
      </c>
      <c r="I20240">
        <v>1</v>
      </c>
      <c r="J20240">
        <v>1443</v>
      </c>
      <c r="K20240">
        <v>1</v>
      </c>
      <c r="L20240">
        <v>1</v>
      </c>
      <c r="M20240">
        <v>482</v>
      </c>
      <c r="N20240" t="s">
        <v>18</v>
      </c>
      <c r="O20240">
        <v>0</v>
      </c>
      <c r="P20240">
        <v>1997</v>
      </c>
    </row>
    <row r="20241" spans="1:16" x14ac:dyDescent="0.25">
      <c r="A20241" t="s">
        <v>29944</v>
      </c>
      <c r="B20241">
        <v>1317</v>
      </c>
      <c r="C20241" s="3" t="str">
        <f>HYPERLINK("http://www.uniprot.org/uniprot/G7I2H0","tr|G7I2H0|G7I2H0_MEDTR")</f>
        <v>tr|G7I2H0|G7I2H0_MEDTR</v>
      </c>
      <c r="D20241" t="s">
        <v>144</v>
      </c>
      <c r="E20241">
        <v>34.43</v>
      </c>
      <c r="F20241">
        <v>241</v>
      </c>
      <c r="G20241">
        <v>158</v>
      </c>
      <c r="H20241">
        <v>1</v>
      </c>
      <c r="I20241">
        <v>502</v>
      </c>
      <c r="J20241">
        <v>1221</v>
      </c>
      <c r="K20241">
        <v>1</v>
      </c>
      <c r="L20241">
        <v>27</v>
      </c>
      <c r="M20241">
        <v>253</v>
      </c>
      <c r="N20241" t="s">
        <v>18</v>
      </c>
      <c r="O20241" s="1">
        <v>9.1707199999999999E-25</v>
      </c>
      <c r="P20241">
        <v>302</v>
      </c>
    </row>
    <row r="20242" spans="1:16" x14ac:dyDescent="0.25">
      <c r="A20242" t="s">
        <v>29945</v>
      </c>
      <c r="B20242">
        <v>2142</v>
      </c>
      <c r="C20242" s="3" t="str">
        <f>HYPERLINK("http://www.uniprot.org/uniprot/A5BE46","tr|A5BE46|A5BE46_VITVI")</f>
        <v>tr|A5BE46|A5BE46_VITVI</v>
      </c>
      <c r="D20242" t="s">
        <v>462</v>
      </c>
      <c r="E20242">
        <v>78.88</v>
      </c>
      <c r="F20242">
        <v>720</v>
      </c>
      <c r="G20242">
        <v>152</v>
      </c>
      <c r="H20242">
        <v>7</v>
      </c>
      <c r="I20242">
        <v>1</v>
      </c>
      <c r="J20242">
        <v>2139</v>
      </c>
      <c r="K20242">
        <v>1</v>
      </c>
      <c r="L20242">
        <v>594</v>
      </c>
      <c r="M20242">
        <v>1313</v>
      </c>
      <c r="N20242" t="s">
        <v>18</v>
      </c>
      <c r="O20242">
        <v>0</v>
      </c>
      <c r="P20242">
        <v>3035</v>
      </c>
    </row>
    <row r="20243" spans="1:16" x14ac:dyDescent="0.25">
      <c r="A20243" t="s">
        <v>29946</v>
      </c>
      <c r="B20243">
        <v>483</v>
      </c>
      <c r="C20243" s="3" t="str">
        <f>HYPERLINK("http://www.uniprot.org/uniprot/G7IR41","tr|G7IR41|G7IR41_MEDTR")</f>
        <v>tr|G7IR41|G7IR41_MEDTR</v>
      </c>
      <c r="D20243" t="s">
        <v>29947</v>
      </c>
      <c r="E20243">
        <v>59.5</v>
      </c>
      <c r="F20243">
        <v>163</v>
      </c>
      <c r="G20243">
        <v>66</v>
      </c>
      <c r="H20243">
        <v>3</v>
      </c>
      <c r="I20243">
        <v>1</v>
      </c>
      <c r="J20243">
        <v>480</v>
      </c>
      <c r="K20243">
        <v>1</v>
      </c>
      <c r="L20243">
        <v>39</v>
      </c>
      <c r="M20243">
        <v>167</v>
      </c>
      <c r="N20243" t="s">
        <v>18</v>
      </c>
      <c r="O20243" s="1">
        <v>4.5717899999999999E-35</v>
      </c>
      <c r="P20243">
        <v>384</v>
      </c>
    </row>
    <row r="20244" spans="1:16" x14ac:dyDescent="0.25">
      <c r="A20244" t="s">
        <v>29948</v>
      </c>
      <c r="B20244">
        <v>1353</v>
      </c>
      <c r="C20244" s="3" t="str">
        <f>HYPERLINK("http://www.uniprot.org/uniprot/G7J8D7","tr|G7J8D7|G7J8D7_MEDTR")</f>
        <v>tr|G7J8D7|G7J8D7_MEDTR</v>
      </c>
      <c r="D20244" t="s">
        <v>29949</v>
      </c>
      <c r="E20244">
        <v>84.63</v>
      </c>
      <c r="F20244">
        <v>423</v>
      </c>
      <c r="G20244">
        <v>65</v>
      </c>
      <c r="H20244">
        <v>4</v>
      </c>
      <c r="I20244">
        <v>88</v>
      </c>
      <c r="J20244">
        <v>1344</v>
      </c>
      <c r="K20244">
        <v>1</v>
      </c>
      <c r="L20244">
        <v>25</v>
      </c>
      <c r="M20244">
        <v>446</v>
      </c>
      <c r="N20244" t="s">
        <v>18</v>
      </c>
      <c r="O20244">
        <v>0</v>
      </c>
      <c r="P20244">
        <v>1899</v>
      </c>
    </row>
    <row r="20245" spans="1:16" x14ac:dyDescent="0.25">
      <c r="A20245" t="s">
        <v>29950</v>
      </c>
      <c r="B20245">
        <v>1362</v>
      </c>
      <c r="C20245" s="3" t="str">
        <f>HYPERLINK("http://www.uniprot.org/uniprot/G7J413","tr|G7J413|G7J413_MEDTR")</f>
        <v>tr|G7J413|G7J413_MEDTR</v>
      </c>
      <c r="D20245" t="s">
        <v>29951</v>
      </c>
      <c r="E20245">
        <v>84.36</v>
      </c>
      <c r="F20245">
        <v>454</v>
      </c>
      <c r="G20245">
        <v>71</v>
      </c>
      <c r="H20245">
        <v>1</v>
      </c>
      <c r="I20245">
        <v>1</v>
      </c>
      <c r="J20245">
        <v>1359</v>
      </c>
      <c r="K20245">
        <v>1</v>
      </c>
      <c r="L20245">
        <v>1</v>
      </c>
      <c r="M20245">
        <v>454</v>
      </c>
      <c r="N20245" t="s">
        <v>18</v>
      </c>
      <c r="O20245">
        <v>0</v>
      </c>
      <c r="P20245">
        <v>2044</v>
      </c>
    </row>
    <row r="20246" spans="1:16" x14ac:dyDescent="0.25">
      <c r="A20246" t="s">
        <v>29952</v>
      </c>
      <c r="B20246">
        <v>2484</v>
      </c>
      <c r="C20246" s="3" t="str">
        <f>HYPERLINK("http://www.uniprot.org/uniprot/G7J1D6","tr|G7J1D6|G7J1D6_MEDTR")</f>
        <v>tr|G7J1D6|G7J1D6_MEDTR</v>
      </c>
      <c r="D20246" t="s">
        <v>29953</v>
      </c>
      <c r="E20246">
        <v>75.72</v>
      </c>
      <c r="F20246">
        <v>861</v>
      </c>
      <c r="G20246">
        <v>209</v>
      </c>
      <c r="H20246">
        <v>34</v>
      </c>
      <c r="I20246">
        <v>1</v>
      </c>
      <c r="J20246">
        <v>2481</v>
      </c>
      <c r="K20246">
        <v>1</v>
      </c>
      <c r="L20246">
        <v>66</v>
      </c>
      <c r="M20246">
        <v>924</v>
      </c>
      <c r="N20246" t="s">
        <v>18</v>
      </c>
      <c r="O20246">
        <v>0</v>
      </c>
      <c r="P20246">
        <v>3234</v>
      </c>
    </row>
    <row r="20247" spans="1:16" x14ac:dyDescent="0.25">
      <c r="A20247" t="s">
        <v>29954</v>
      </c>
      <c r="B20247">
        <v>3078</v>
      </c>
      <c r="C20247" s="3" t="str">
        <f>HYPERLINK("http://www.uniprot.org/uniprot/I1K370","tr|I1K370|I1K370_SOYBN")</f>
        <v>tr|I1K370|I1K370_SOYBN</v>
      </c>
      <c r="D20247" t="s">
        <v>117</v>
      </c>
      <c r="E20247">
        <v>81.010000000000005</v>
      </c>
      <c r="F20247">
        <v>1027</v>
      </c>
      <c r="G20247">
        <v>195</v>
      </c>
      <c r="H20247">
        <v>4</v>
      </c>
      <c r="I20247">
        <v>1</v>
      </c>
      <c r="J20247">
        <v>3069</v>
      </c>
      <c r="K20247">
        <v>1</v>
      </c>
      <c r="L20247">
        <v>1</v>
      </c>
      <c r="M20247">
        <v>994</v>
      </c>
      <c r="N20247" t="s">
        <v>18</v>
      </c>
      <c r="O20247">
        <v>0</v>
      </c>
      <c r="P20247">
        <v>4114</v>
      </c>
    </row>
    <row r="20248" spans="1:16" x14ac:dyDescent="0.25">
      <c r="A20248" t="s">
        <v>29955</v>
      </c>
      <c r="B20248">
        <v>1485</v>
      </c>
      <c r="C20248" s="3" t="str">
        <f>HYPERLINK("http://www.uniprot.org/uniprot/Q8SAE5","tr|Q8SAE5|Q8SAE5_MEDTR")</f>
        <v>tr|Q8SAE5|Q8SAE5_MEDTR</v>
      </c>
      <c r="D20248" t="s">
        <v>29956</v>
      </c>
      <c r="E20248">
        <v>77.69</v>
      </c>
      <c r="F20248">
        <v>520</v>
      </c>
      <c r="G20248">
        <v>116</v>
      </c>
      <c r="H20248">
        <v>35</v>
      </c>
      <c r="I20248">
        <v>1</v>
      </c>
      <c r="J20248">
        <v>1455</v>
      </c>
      <c r="K20248">
        <v>1</v>
      </c>
      <c r="L20248">
        <v>1</v>
      </c>
      <c r="M20248">
        <v>476</v>
      </c>
      <c r="N20248" t="s">
        <v>18</v>
      </c>
      <c r="O20248">
        <v>0</v>
      </c>
      <c r="P20248">
        <v>1996</v>
      </c>
    </row>
    <row r="20249" spans="1:16" x14ac:dyDescent="0.25">
      <c r="A20249" t="s">
        <v>29957</v>
      </c>
      <c r="B20249">
        <v>735</v>
      </c>
      <c r="C20249" s="3" t="str">
        <f>HYPERLINK("http://www.uniprot.org/uniprot/G7JSL7","tr|G7JSL7|G7JSL7_MEDTR")</f>
        <v>tr|G7JSL7|G7JSL7_MEDTR</v>
      </c>
      <c r="D20249" t="s">
        <v>29958</v>
      </c>
      <c r="E20249">
        <v>69.34</v>
      </c>
      <c r="F20249">
        <v>137</v>
      </c>
      <c r="G20249">
        <v>42</v>
      </c>
      <c r="H20249">
        <v>0</v>
      </c>
      <c r="I20249">
        <v>322</v>
      </c>
      <c r="J20249">
        <v>732</v>
      </c>
      <c r="K20249">
        <v>1</v>
      </c>
      <c r="L20249">
        <v>107</v>
      </c>
      <c r="M20249">
        <v>242</v>
      </c>
      <c r="N20249" t="s">
        <v>18</v>
      </c>
      <c r="O20249" s="1">
        <v>9.1728400000000007E-47</v>
      </c>
      <c r="P20249">
        <v>488</v>
      </c>
    </row>
    <row r="20250" spans="1:16" x14ac:dyDescent="0.25">
      <c r="A20250" t="s">
        <v>29959</v>
      </c>
      <c r="B20250">
        <v>690</v>
      </c>
      <c r="C20250" s="3" t="str">
        <f>HYPERLINK("http://www.uniprot.org/uniprot/G7JKT1","tr|G7JKT1|G7JKT1_MEDTR")</f>
        <v>tr|G7JKT1|G7JKT1_MEDTR</v>
      </c>
      <c r="D20250" t="s">
        <v>29960</v>
      </c>
      <c r="E20250">
        <v>76.739999999999995</v>
      </c>
      <c r="F20250">
        <v>129</v>
      </c>
      <c r="G20250">
        <v>30</v>
      </c>
      <c r="H20250">
        <v>0</v>
      </c>
      <c r="I20250">
        <v>166</v>
      </c>
      <c r="J20250">
        <v>552</v>
      </c>
      <c r="K20250">
        <v>1</v>
      </c>
      <c r="L20250">
        <v>730</v>
      </c>
      <c r="M20250">
        <v>858</v>
      </c>
      <c r="N20250" t="s">
        <v>18</v>
      </c>
      <c r="O20250" s="1">
        <v>2.1656800000000001E-52</v>
      </c>
      <c r="P20250">
        <v>536</v>
      </c>
    </row>
    <row r="20251" spans="1:16" x14ac:dyDescent="0.25">
      <c r="A20251" t="s">
        <v>29961</v>
      </c>
      <c r="B20251">
        <v>417</v>
      </c>
      <c r="C20251" s="3" t="str">
        <f>HYPERLINK("http://www.uniprot.org/uniprot/K7LWY2","tr|K7LWY2|K7LWY2_SOYBN")</f>
        <v>tr|K7LWY2|K7LWY2_SOYBN</v>
      </c>
      <c r="D20251" t="s">
        <v>28</v>
      </c>
      <c r="E20251">
        <v>54.19</v>
      </c>
      <c r="F20251">
        <v>131</v>
      </c>
      <c r="G20251">
        <v>60</v>
      </c>
      <c r="H20251">
        <v>8</v>
      </c>
      <c r="I20251">
        <v>1</v>
      </c>
      <c r="J20251">
        <v>369</v>
      </c>
      <c r="K20251">
        <v>1</v>
      </c>
      <c r="L20251">
        <v>37</v>
      </c>
      <c r="M20251">
        <v>166</v>
      </c>
      <c r="N20251" t="s">
        <v>18</v>
      </c>
      <c r="O20251" s="1">
        <v>3.2180699999999999E-28</v>
      </c>
      <c r="P20251">
        <v>325</v>
      </c>
    </row>
    <row r="20252" spans="1:16" x14ac:dyDescent="0.25">
      <c r="A20252" t="s">
        <v>29962</v>
      </c>
      <c r="B20252">
        <v>567</v>
      </c>
      <c r="C20252" s="3" t="str">
        <f>HYPERLINK("http://www.uniprot.org/uniprot/G7IH79","tr|G7IH79|G7IH79_MEDTR")</f>
        <v>tr|G7IH79|G7IH79_MEDTR</v>
      </c>
      <c r="D20252" t="s">
        <v>29963</v>
      </c>
      <c r="E20252">
        <v>39.82</v>
      </c>
      <c r="F20252">
        <v>226</v>
      </c>
      <c r="G20252">
        <v>136</v>
      </c>
      <c r="H20252">
        <v>43</v>
      </c>
      <c r="I20252">
        <v>13</v>
      </c>
      <c r="J20252">
        <v>561</v>
      </c>
      <c r="K20252">
        <v>1</v>
      </c>
      <c r="L20252">
        <v>11</v>
      </c>
      <c r="M20252">
        <v>236</v>
      </c>
      <c r="N20252" t="s">
        <v>18</v>
      </c>
      <c r="O20252" s="1">
        <v>8.1420700000000002E-39</v>
      </c>
      <c r="P20252">
        <v>417</v>
      </c>
    </row>
    <row r="20253" spans="1:16" x14ac:dyDescent="0.25">
      <c r="A20253" t="s">
        <v>29964</v>
      </c>
      <c r="B20253">
        <v>381</v>
      </c>
      <c r="C20253" s="3" t="str">
        <f>HYPERLINK("http://www.uniprot.org/uniprot/G7LAU8","tr|G7LAU8|G7LAU8_MEDTR")</f>
        <v>tr|G7LAU8|G7LAU8_MEDTR</v>
      </c>
      <c r="D20253" t="s">
        <v>29965</v>
      </c>
      <c r="E20253">
        <v>88</v>
      </c>
      <c r="F20253">
        <v>125</v>
      </c>
      <c r="G20253">
        <v>15</v>
      </c>
      <c r="H20253">
        <v>2</v>
      </c>
      <c r="I20253">
        <v>1</v>
      </c>
      <c r="J20253">
        <v>369</v>
      </c>
      <c r="K20253">
        <v>1</v>
      </c>
      <c r="L20253">
        <v>1</v>
      </c>
      <c r="M20253">
        <v>125</v>
      </c>
      <c r="N20253" t="s">
        <v>18</v>
      </c>
      <c r="O20253" s="1">
        <v>3.9916300000000003E-55</v>
      </c>
      <c r="P20253">
        <v>557</v>
      </c>
    </row>
    <row r="20254" spans="1:16" x14ac:dyDescent="0.25">
      <c r="A20254" t="s">
        <v>29966</v>
      </c>
      <c r="B20254">
        <v>915</v>
      </c>
      <c r="C20254" s="3" t="str">
        <f>HYPERLINK("http://www.uniprot.org/uniprot/G8A187","tr|G8A187|G8A187_MEDTR")</f>
        <v>tr|G8A187|G8A187_MEDTR</v>
      </c>
      <c r="D20254" t="s">
        <v>14513</v>
      </c>
      <c r="E20254">
        <v>82.27</v>
      </c>
      <c r="F20254">
        <v>299</v>
      </c>
      <c r="G20254">
        <v>53</v>
      </c>
      <c r="H20254">
        <v>0</v>
      </c>
      <c r="I20254">
        <v>16</v>
      </c>
      <c r="J20254">
        <v>912</v>
      </c>
      <c r="K20254">
        <v>1</v>
      </c>
      <c r="L20254">
        <v>2</v>
      </c>
      <c r="M20254">
        <v>297</v>
      </c>
      <c r="N20254" t="s">
        <v>18</v>
      </c>
      <c r="O20254" s="1">
        <v>2.8403999999999998E-140</v>
      </c>
      <c r="P20254">
        <v>1296</v>
      </c>
    </row>
    <row r="20255" spans="1:16" x14ac:dyDescent="0.25">
      <c r="A20255" t="s">
        <v>29967</v>
      </c>
      <c r="B20255">
        <v>1494</v>
      </c>
      <c r="C20255" s="3" t="str">
        <f>HYPERLINK("http://www.uniprot.org/uniprot/G7KNZ7","tr|G7KNZ7|G7KNZ7_MEDTR")</f>
        <v>tr|G7KNZ7|G7KNZ7_MEDTR</v>
      </c>
      <c r="D20255" t="s">
        <v>29968</v>
      </c>
      <c r="E20255">
        <v>80.290000000000006</v>
      </c>
      <c r="F20255">
        <v>477</v>
      </c>
      <c r="G20255">
        <v>94</v>
      </c>
      <c r="H20255">
        <v>0</v>
      </c>
      <c r="I20255">
        <v>61</v>
      </c>
      <c r="J20255">
        <v>1491</v>
      </c>
      <c r="K20255">
        <v>1</v>
      </c>
      <c r="L20255">
        <v>21</v>
      </c>
      <c r="M20255">
        <v>487</v>
      </c>
      <c r="N20255" t="s">
        <v>18</v>
      </c>
      <c r="O20255">
        <v>0</v>
      </c>
      <c r="P20255">
        <v>1911</v>
      </c>
    </row>
    <row r="20256" spans="1:16" x14ac:dyDescent="0.25">
      <c r="A20256" t="s">
        <v>29969</v>
      </c>
      <c r="B20256">
        <v>651</v>
      </c>
      <c r="C20256" s="3" t="str">
        <f>HYPERLINK("http://www.uniprot.org/uniprot/G7IYV5","tr|G7IYV5|G7IYV5_MEDTR")</f>
        <v>tr|G7IYV5|G7IYV5_MEDTR</v>
      </c>
      <c r="D20256" t="s">
        <v>29970</v>
      </c>
      <c r="E20256">
        <v>84.25</v>
      </c>
      <c r="F20256">
        <v>216</v>
      </c>
      <c r="G20256">
        <v>34</v>
      </c>
      <c r="H20256">
        <v>0</v>
      </c>
      <c r="I20256">
        <v>1</v>
      </c>
      <c r="J20256">
        <v>648</v>
      </c>
      <c r="K20256">
        <v>1</v>
      </c>
      <c r="L20256">
        <v>62</v>
      </c>
      <c r="M20256">
        <v>277</v>
      </c>
      <c r="N20256" t="s">
        <v>18</v>
      </c>
      <c r="O20256" s="1">
        <v>8.9117200000000002E-103</v>
      </c>
      <c r="P20256">
        <v>970</v>
      </c>
    </row>
    <row r="20257" spans="1:16" x14ac:dyDescent="0.25">
      <c r="A20257" t="s">
        <v>29971</v>
      </c>
      <c r="B20257">
        <v>774</v>
      </c>
      <c r="C20257" s="3" t="str">
        <f>HYPERLINK("http://www.uniprot.org/uniprot/K7MI28","tr|K7MI28|K7MI28_SOYBN")</f>
        <v>tr|K7MI28|K7MI28_SOYBN</v>
      </c>
      <c r="D20257" t="s">
        <v>28</v>
      </c>
      <c r="E20257">
        <v>42.22</v>
      </c>
      <c r="F20257">
        <v>296</v>
      </c>
      <c r="G20257">
        <v>171</v>
      </c>
      <c r="H20257">
        <v>59</v>
      </c>
      <c r="I20257">
        <v>1</v>
      </c>
      <c r="J20257">
        <v>711</v>
      </c>
      <c r="K20257">
        <v>1</v>
      </c>
      <c r="L20257">
        <v>16</v>
      </c>
      <c r="M20257">
        <v>310</v>
      </c>
      <c r="N20257" t="s">
        <v>18</v>
      </c>
      <c r="O20257" s="1">
        <v>2.6594500000000001E-48</v>
      </c>
      <c r="P20257">
        <v>501</v>
      </c>
    </row>
    <row r="20258" spans="1:16" x14ac:dyDescent="0.25">
      <c r="A20258" t="s">
        <v>29972</v>
      </c>
      <c r="B20258">
        <v>726</v>
      </c>
      <c r="C20258" s="3" t="str">
        <f>HYPERLINK("http://www.uniprot.org/uniprot/A5AEG4","tr|A5AEG4|A5AEG4_VITVI")</f>
        <v>tr|A5AEG4|A5AEG4_VITVI</v>
      </c>
      <c r="D20258" t="s">
        <v>2698</v>
      </c>
      <c r="E20258">
        <v>71.180000000000007</v>
      </c>
      <c r="F20258">
        <v>236</v>
      </c>
      <c r="G20258">
        <v>68</v>
      </c>
      <c r="H20258">
        <v>0</v>
      </c>
      <c r="I20258">
        <v>1</v>
      </c>
      <c r="J20258">
        <v>708</v>
      </c>
      <c r="K20258">
        <v>1</v>
      </c>
      <c r="L20258">
        <v>97</v>
      </c>
      <c r="M20258">
        <v>332</v>
      </c>
      <c r="N20258" t="s">
        <v>18</v>
      </c>
      <c r="O20258" s="1">
        <v>2.8696999999999999E-93</v>
      </c>
      <c r="P20258">
        <v>889</v>
      </c>
    </row>
    <row r="20259" spans="1:16" x14ac:dyDescent="0.25">
      <c r="A20259" t="s">
        <v>29973</v>
      </c>
      <c r="B20259">
        <v>474</v>
      </c>
      <c r="C20259" s="3" t="str">
        <f>HYPERLINK("http://www.uniprot.org/uniprot/I3SMD3","tr|I3SMD3|I3SMD3_LOTJA")</f>
        <v>tr|I3SMD3|I3SMD3_LOTJA</v>
      </c>
      <c r="D20259" t="s">
        <v>93</v>
      </c>
      <c r="E20259">
        <v>66.66</v>
      </c>
      <c r="F20259">
        <v>81</v>
      </c>
      <c r="G20259">
        <v>27</v>
      </c>
      <c r="H20259">
        <v>0</v>
      </c>
      <c r="I20259">
        <v>229</v>
      </c>
      <c r="J20259">
        <v>471</v>
      </c>
      <c r="K20259">
        <v>1</v>
      </c>
      <c r="L20259">
        <v>62</v>
      </c>
      <c r="M20259">
        <v>142</v>
      </c>
      <c r="N20259" t="s">
        <v>18</v>
      </c>
      <c r="O20259" s="1">
        <v>3.0272400000000001E-23</v>
      </c>
      <c r="P20259">
        <v>282</v>
      </c>
    </row>
    <row r="20260" spans="1:16" x14ac:dyDescent="0.25">
      <c r="A20260" t="s">
        <v>29974</v>
      </c>
      <c r="B20260">
        <v>540</v>
      </c>
      <c r="C20260" s="3" t="str">
        <f>HYPERLINK("http://www.uniprot.org/uniprot/G7IRU7","tr|G7IRU7|G7IRU7_MEDTR")</f>
        <v>tr|G7IRU7|G7IRU7_MEDTR</v>
      </c>
      <c r="D20260" t="s">
        <v>29975</v>
      </c>
      <c r="E20260">
        <v>87.15</v>
      </c>
      <c r="F20260">
        <v>179</v>
      </c>
      <c r="G20260">
        <v>23</v>
      </c>
      <c r="H20260">
        <v>0</v>
      </c>
      <c r="I20260">
        <v>1</v>
      </c>
      <c r="J20260">
        <v>537</v>
      </c>
      <c r="K20260">
        <v>1</v>
      </c>
      <c r="L20260">
        <v>1</v>
      </c>
      <c r="M20260">
        <v>179</v>
      </c>
      <c r="N20260" t="s">
        <v>18</v>
      </c>
      <c r="O20260" s="1">
        <v>1.3797399999999999E-79</v>
      </c>
      <c r="P20260">
        <v>768</v>
      </c>
    </row>
    <row r="20261" spans="1:16" x14ac:dyDescent="0.25">
      <c r="A20261" t="s">
        <v>29976</v>
      </c>
      <c r="B20261">
        <v>1587</v>
      </c>
      <c r="C20261" s="3" t="str">
        <f>HYPERLINK("http://www.uniprot.org/uniprot/G7ITE6","tr|G7ITE6|G7ITE6_MEDTR")</f>
        <v>tr|G7ITE6|G7ITE6_MEDTR</v>
      </c>
      <c r="D20261" t="s">
        <v>29977</v>
      </c>
      <c r="E20261">
        <v>69.81</v>
      </c>
      <c r="F20261">
        <v>530</v>
      </c>
      <c r="G20261">
        <v>160</v>
      </c>
      <c r="H20261">
        <v>3</v>
      </c>
      <c r="I20261">
        <v>1</v>
      </c>
      <c r="J20261">
        <v>1581</v>
      </c>
      <c r="K20261">
        <v>1</v>
      </c>
      <c r="L20261">
        <v>1</v>
      </c>
      <c r="M20261">
        <v>525</v>
      </c>
      <c r="N20261" t="s">
        <v>18</v>
      </c>
      <c r="O20261">
        <v>0</v>
      </c>
      <c r="P20261">
        <v>1781</v>
      </c>
    </row>
    <row r="20262" spans="1:16" x14ac:dyDescent="0.25">
      <c r="A20262" t="s">
        <v>29978</v>
      </c>
      <c r="B20262">
        <v>1437</v>
      </c>
      <c r="C20262" s="3" t="str">
        <f>HYPERLINK("http://www.uniprot.org/uniprot/G7J0C4","tr|G7J0C4|G7J0C4_MEDTR")</f>
        <v>tr|G7J0C4|G7J0C4_MEDTR</v>
      </c>
      <c r="D20262" t="s">
        <v>8886</v>
      </c>
      <c r="E20262">
        <v>42.85</v>
      </c>
      <c r="F20262">
        <v>70</v>
      </c>
      <c r="G20262">
        <v>40</v>
      </c>
      <c r="H20262">
        <v>0</v>
      </c>
      <c r="I20262">
        <v>448</v>
      </c>
      <c r="J20262">
        <v>657</v>
      </c>
      <c r="K20262">
        <v>1</v>
      </c>
      <c r="L20262">
        <v>252</v>
      </c>
      <c r="M20262">
        <v>321</v>
      </c>
      <c r="N20262" t="s">
        <v>18</v>
      </c>
      <c r="O20262" s="1">
        <v>8.5000999999999999E-11</v>
      </c>
      <c r="P20262">
        <v>182</v>
      </c>
    </row>
    <row r="20263" spans="1:16" x14ac:dyDescent="0.25">
      <c r="A20263" t="s">
        <v>29979</v>
      </c>
      <c r="B20263">
        <v>381</v>
      </c>
      <c r="C20263" s="3" t="str">
        <f>HYPERLINK("http://www.uniprot.org/uniprot/I1N5M8","tr|I1N5M8|I1N5M8_SOYBN")</f>
        <v>tr|I1N5M8|I1N5M8_SOYBN</v>
      </c>
      <c r="D20263" t="s">
        <v>28</v>
      </c>
      <c r="E20263">
        <v>57.48</v>
      </c>
      <c r="F20263">
        <v>127</v>
      </c>
      <c r="G20263">
        <v>54</v>
      </c>
      <c r="H20263">
        <v>1</v>
      </c>
      <c r="I20263">
        <v>1</v>
      </c>
      <c r="J20263">
        <v>378</v>
      </c>
      <c r="K20263">
        <v>1</v>
      </c>
      <c r="L20263">
        <v>1</v>
      </c>
      <c r="M20263">
        <v>125</v>
      </c>
      <c r="N20263" t="s">
        <v>18</v>
      </c>
      <c r="O20263" s="1">
        <v>1.8671299999999999E-28</v>
      </c>
      <c r="P20263">
        <v>327</v>
      </c>
    </row>
    <row r="20264" spans="1:16" x14ac:dyDescent="0.25">
      <c r="A20264" t="s">
        <v>29980</v>
      </c>
      <c r="B20264">
        <v>600</v>
      </c>
      <c r="C20264" s="3" t="str">
        <f>HYPERLINK("http://www.uniprot.org/uniprot/G7KB58","tr|G7KB58|G7KB58_MEDTR")</f>
        <v>tr|G7KB58|G7KB58_MEDTR</v>
      </c>
      <c r="D20264" t="s">
        <v>29981</v>
      </c>
      <c r="E20264">
        <v>67.5</v>
      </c>
      <c r="F20264">
        <v>200</v>
      </c>
      <c r="G20264">
        <v>65</v>
      </c>
      <c r="H20264">
        <v>1</v>
      </c>
      <c r="I20264">
        <v>1</v>
      </c>
      <c r="J20264">
        <v>597</v>
      </c>
      <c r="K20264">
        <v>1</v>
      </c>
      <c r="L20264">
        <v>1</v>
      </c>
      <c r="M20264">
        <v>199</v>
      </c>
      <c r="N20264" t="s">
        <v>18</v>
      </c>
      <c r="O20264" s="1">
        <v>1.0243200000000001E-64</v>
      </c>
      <c r="P20264">
        <v>641</v>
      </c>
    </row>
    <row r="20265" spans="1:16" x14ac:dyDescent="0.25">
      <c r="A20265" t="s">
        <v>29982</v>
      </c>
      <c r="B20265">
        <v>2226</v>
      </c>
      <c r="C20265" s="3" t="str">
        <f>HYPERLINK("http://www.uniprot.org/uniprot/G7L0S0","tr|G7L0S0|G7L0S0_MEDTR")</f>
        <v>tr|G7L0S0|G7L0S0_MEDTR</v>
      </c>
      <c r="D20265" t="s">
        <v>29983</v>
      </c>
      <c r="E20265">
        <v>89.7</v>
      </c>
      <c r="F20265">
        <v>748</v>
      </c>
      <c r="G20265">
        <v>77</v>
      </c>
      <c r="H20265">
        <v>13</v>
      </c>
      <c r="I20265">
        <v>1</v>
      </c>
      <c r="J20265">
        <v>2205</v>
      </c>
      <c r="K20265">
        <v>1</v>
      </c>
      <c r="L20265">
        <v>6</v>
      </c>
      <c r="M20265">
        <v>751</v>
      </c>
      <c r="N20265" t="s">
        <v>18</v>
      </c>
      <c r="O20265">
        <v>0</v>
      </c>
      <c r="P20265">
        <v>3506</v>
      </c>
    </row>
    <row r="20266" spans="1:16" x14ac:dyDescent="0.25">
      <c r="A20266" t="s">
        <v>29984</v>
      </c>
      <c r="B20266">
        <v>1491</v>
      </c>
      <c r="C20266" s="3" t="str">
        <f>HYPERLINK("http://www.uniprot.org/uniprot/G7KU76","tr|G7KU76|G7KU76_MEDTR")</f>
        <v>tr|G7KU76|G7KU76_MEDTR</v>
      </c>
      <c r="D20266" t="s">
        <v>29985</v>
      </c>
      <c r="E20266">
        <v>78.41</v>
      </c>
      <c r="F20266">
        <v>491</v>
      </c>
      <c r="G20266">
        <v>106</v>
      </c>
      <c r="H20266">
        <v>0</v>
      </c>
      <c r="I20266">
        <v>16</v>
      </c>
      <c r="J20266">
        <v>1488</v>
      </c>
      <c r="K20266">
        <v>1</v>
      </c>
      <c r="L20266">
        <v>1</v>
      </c>
      <c r="M20266">
        <v>491</v>
      </c>
      <c r="N20266" t="s">
        <v>18</v>
      </c>
      <c r="O20266">
        <v>0</v>
      </c>
      <c r="P20266">
        <v>2052</v>
      </c>
    </row>
    <row r="20267" spans="1:16" x14ac:dyDescent="0.25">
      <c r="A20267" t="s">
        <v>29986</v>
      </c>
      <c r="B20267">
        <v>744</v>
      </c>
      <c r="C20267" s="3" t="str">
        <f>HYPERLINK("http://www.uniprot.org/uniprot/G7IH01","tr|G7IH01|G7IH01_MEDTR")</f>
        <v>tr|G7IH01|G7IH01_MEDTR</v>
      </c>
      <c r="D20267" t="s">
        <v>59</v>
      </c>
      <c r="E20267">
        <v>31.87</v>
      </c>
      <c r="F20267">
        <v>160</v>
      </c>
      <c r="G20267">
        <v>109</v>
      </c>
      <c r="H20267">
        <v>4</v>
      </c>
      <c r="I20267">
        <v>139</v>
      </c>
      <c r="J20267">
        <v>606</v>
      </c>
      <c r="K20267">
        <v>1</v>
      </c>
      <c r="L20267">
        <v>268</v>
      </c>
      <c r="M20267">
        <v>407</v>
      </c>
      <c r="N20267" t="s">
        <v>18</v>
      </c>
      <c r="O20267" s="1">
        <v>2.5131899999999998E-7</v>
      </c>
      <c r="P20267">
        <v>148</v>
      </c>
    </row>
    <row r="20268" spans="1:16" x14ac:dyDescent="0.25">
      <c r="A20268" t="s">
        <v>29987</v>
      </c>
      <c r="B20268">
        <v>684</v>
      </c>
      <c r="C20268" s="3" t="str">
        <f>HYPERLINK("http://www.uniprot.org/uniprot/I1LE35","tr|I1LE35|I1LE35_SOYBN")</f>
        <v>tr|I1LE35|I1LE35_SOYBN</v>
      </c>
      <c r="D20268" t="s">
        <v>28</v>
      </c>
      <c r="E20268">
        <v>63.33</v>
      </c>
      <c r="F20268">
        <v>150</v>
      </c>
      <c r="G20268">
        <v>55</v>
      </c>
      <c r="H20268">
        <v>1</v>
      </c>
      <c r="I20268">
        <v>1</v>
      </c>
      <c r="J20268">
        <v>447</v>
      </c>
      <c r="K20268">
        <v>1</v>
      </c>
      <c r="L20268">
        <v>1</v>
      </c>
      <c r="M20268">
        <v>150</v>
      </c>
      <c r="N20268" t="s">
        <v>18</v>
      </c>
      <c r="O20268" s="1">
        <v>4.8084700000000001E-44</v>
      </c>
      <c r="P20268">
        <v>464</v>
      </c>
    </row>
    <row r="20269" spans="1:16" x14ac:dyDescent="0.25">
      <c r="A20269" t="s">
        <v>29988</v>
      </c>
      <c r="B20269">
        <v>1227</v>
      </c>
      <c r="C20269" s="3" t="str">
        <f>HYPERLINK("http://www.uniprot.org/uniprot/I1MXE3","tr|I1MXE3|I1MXE3_SOYBN")</f>
        <v>tr|I1MXE3|I1MXE3_SOYBN</v>
      </c>
      <c r="D20269" t="s">
        <v>71</v>
      </c>
      <c r="E20269">
        <v>70.900000000000006</v>
      </c>
      <c r="F20269">
        <v>409</v>
      </c>
      <c r="G20269">
        <v>119</v>
      </c>
      <c r="H20269">
        <v>6</v>
      </c>
      <c r="I20269">
        <v>16</v>
      </c>
      <c r="J20269">
        <v>1224</v>
      </c>
      <c r="K20269">
        <v>1</v>
      </c>
      <c r="L20269">
        <v>5</v>
      </c>
      <c r="M20269">
        <v>399</v>
      </c>
      <c r="N20269" t="s">
        <v>18</v>
      </c>
      <c r="O20269" s="1">
        <v>6.3094099999999998E-166</v>
      </c>
      <c r="P20269">
        <v>1519</v>
      </c>
    </row>
    <row r="20270" spans="1:16" x14ac:dyDescent="0.25">
      <c r="A20270" t="s">
        <v>29989</v>
      </c>
      <c r="B20270">
        <v>918</v>
      </c>
      <c r="C20270" s="3" t="str">
        <f>HYPERLINK("http://www.uniprot.org/uniprot/I3S8B3","tr|I3S8B3|I3S8B3_MEDTR")</f>
        <v>tr|I3S8B3|I3S8B3_MEDTR</v>
      </c>
      <c r="D20270" t="s">
        <v>22</v>
      </c>
      <c r="E20270">
        <v>85.49</v>
      </c>
      <c r="F20270">
        <v>324</v>
      </c>
      <c r="G20270">
        <v>47</v>
      </c>
      <c r="H20270">
        <v>19</v>
      </c>
      <c r="I20270">
        <v>1</v>
      </c>
      <c r="J20270">
        <v>915</v>
      </c>
      <c r="K20270">
        <v>1</v>
      </c>
      <c r="L20270">
        <v>1</v>
      </c>
      <c r="M20270">
        <v>324</v>
      </c>
      <c r="N20270" t="s">
        <v>18</v>
      </c>
      <c r="O20270" s="1">
        <v>3.7155799999999998E-156</v>
      </c>
      <c r="P20270">
        <v>1433</v>
      </c>
    </row>
    <row r="20271" spans="1:16" x14ac:dyDescent="0.25">
      <c r="A20271" t="s">
        <v>29990</v>
      </c>
      <c r="B20271">
        <v>2343</v>
      </c>
      <c r="C20271" s="3" t="str">
        <f>HYPERLINK("http://www.uniprot.org/uniprot/G7J8E1","tr|G7J8E1|G7J8E1_MEDTR")</f>
        <v>tr|G7J8E1|G7J8E1_MEDTR</v>
      </c>
      <c r="D20271" t="s">
        <v>29991</v>
      </c>
      <c r="E20271">
        <v>81.69</v>
      </c>
      <c r="F20271">
        <v>781</v>
      </c>
      <c r="G20271">
        <v>143</v>
      </c>
      <c r="H20271">
        <v>1</v>
      </c>
      <c r="I20271">
        <v>1</v>
      </c>
      <c r="J20271">
        <v>2340</v>
      </c>
      <c r="K20271">
        <v>1</v>
      </c>
      <c r="L20271">
        <v>1</v>
      </c>
      <c r="M20271">
        <v>772</v>
      </c>
      <c r="N20271" t="s">
        <v>18</v>
      </c>
      <c r="O20271">
        <v>0</v>
      </c>
      <c r="P20271">
        <v>3212</v>
      </c>
    </row>
    <row r="20272" spans="1:16" x14ac:dyDescent="0.25">
      <c r="A20272" t="s">
        <v>29992</v>
      </c>
      <c r="B20272">
        <v>1122</v>
      </c>
      <c r="C20272" s="3" t="str">
        <f>HYPERLINK("http://www.uniprot.org/uniprot/G7I3Q0","tr|G7I3Q0|G7I3Q0_MEDTR")</f>
        <v>tr|G7I3Q0|G7I3Q0_MEDTR</v>
      </c>
      <c r="D20272" t="s">
        <v>2735</v>
      </c>
      <c r="E20272">
        <v>27.45</v>
      </c>
      <c r="F20272">
        <v>255</v>
      </c>
      <c r="G20272">
        <v>185</v>
      </c>
      <c r="H20272">
        <v>0</v>
      </c>
      <c r="I20272">
        <v>70</v>
      </c>
      <c r="J20272">
        <v>834</v>
      </c>
      <c r="K20272">
        <v>1</v>
      </c>
      <c r="L20272">
        <v>384</v>
      </c>
      <c r="M20272">
        <v>620</v>
      </c>
      <c r="N20272" t="s">
        <v>18</v>
      </c>
      <c r="O20272" s="1">
        <v>2.8628200000000001E-13</v>
      </c>
      <c r="P20272">
        <v>202</v>
      </c>
    </row>
    <row r="20273" spans="1:16" x14ac:dyDescent="0.25">
      <c r="A20273" t="s">
        <v>29993</v>
      </c>
      <c r="B20273">
        <v>1050</v>
      </c>
      <c r="C20273" s="3" t="str">
        <f>HYPERLINK("http://www.uniprot.org/uniprot/I1K363","tr|I1K363|I1K363_SOYBN")</f>
        <v>tr|I1K363|I1K363_SOYBN</v>
      </c>
      <c r="D20273" t="s">
        <v>28</v>
      </c>
      <c r="E20273">
        <v>82.23</v>
      </c>
      <c r="F20273">
        <v>349</v>
      </c>
      <c r="G20273">
        <v>62</v>
      </c>
      <c r="H20273">
        <v>0</v>
      </c>
      <c r="I20273">
        <v>1</v>
      </c>
      <c r="J20273">
        <v>1047</v>
      </c>
      <c r="K20273">
        <v>1</v>
      </c>
      <c r="L20273">
        <v>1</v>
      </c>
      <c r="M20273">
        <v>349</v>
      </c>
      <c r="N20273" t="s">
        <v>18</v>
      </c>
      <c r="O20273" s="1">
        <v>7.9842000000000005E-156</v>
      </c>
      <c r="P20273">
        <v>1431</v>
      </c>
    </row>
    <row r="20274" spans="1:16" x14ac:dyDescent="0.25">
      <c r="A20274" t="s">
        <v>29994</v>
      </c>
      <c r="B20274">
        <v>1077</v>
      </c>
      <c r="C20274" s="3" t="str">
        <f>HYPERLINK("http://www.uniprot.org/uniprot/G7IMD6","tr|G7IMD6|G7IMD6_MEDTR")</f>
        <v>tr|G7IMD6|G7IMD6_MEDTR</v>
      </c>
      <c r="D20274" t="s">
        <v>29995</v>
      </c>
      <c r="E20274">
        <v>70.11</v>
      </c>
      <c r="F20274">
        <v>338</v>
      </c>
      <c r="G20274">
        <v>101</v>
      </c>
      <c r="H20274">
        <v>2</v>
      </c>
      <c r="I20274">
        <v>1</v>
      </c>
      <c r="J20274">
        <v>1008</v>
      </c>
      <c r="K20274">
        <v>1</v>
      </c>
      <c r="L20274">
        <v>1</v>
      </c>
      <c r="M20274">
        <v>330</v>
      </c>
      <c r="N20274" t="s">
        <v>18</v>
      </c>
      <c r="O20274" s="1">
        <v>1.8548500000000001E-123</v>
      </c>
      <c r="P20274">
        <v>1152</v>
      </c>
    </row>
    <row r="20275" spans="1:16" x14ac:dyDescent="0.25">
      <c r="A20275" t="s">
        <v>29996</v>
      </c>
      <c r="B20275">
        <v>702</v>
      </c>
      <c r="C20275" s="3" t="str">
        <f>HYPERLINK("http://www.uniprot.org/uniprot/I1JGF8","tr|I1JGF8|I1JGF8_SOYBN")</f>
        <v>tr|I1JGF8|I1JGF8_SOYBN</v>
      </c>
      <c r="D20275" t="s">
        <v>28</v>
      </c>
      <c r="E20275">
        <v>34.96</v>
      </c>
      <c r="F20275">
        <v>163</v>
      </c>
      <c r="G20275">
        <v>106</v>
      </c>
      <c r="H20275">
        <v>2</v>
      </c>
      <c r="I20275">
        <v>1</v>
      </c>
      <c r="J20275">
        <v>483</v>
      </c>
      <c r="K20275">
        <v>1</v>
      </c>
      <c r="L20275">
        <v>334</v>
      </c>
      <c r="M20275">
        <v>495</v>
      </c>
      <c r="N20275" t="s">
        <v>18</v>
      </c>
      <c r="O20275" s="1">
        <v>5.2657300000000001E-17</v>
      </c>
      <c r="P20275">
        <v>231</v>
      </c>
    </row>
    <row r="20276" spans="1:16" x14ac:dyDescent="0.25">
      <c r="A20276" t="s">
        <v>29997</v>
      </c>
      <c r="B20276">
        <v>738</v>
      </c>
      <c r="C20276" s="3" t="str">
        <f>HYPERLINK("http://www.uniprot.org/uniprot/G7JKT1","tr|G7JKT1|G7JKT1_MEDTR")</f>
        <v>tr|G7JKT1|G7JKT1_MEDTR</v>
      </c>
      <c r="D20276" t="s">
        <v>29960</v>
      </c>
      <c r="E20276">
        <v>91.56</v>
      </c>
      <c r="F20276">
        <v>249</v>
      </c>
      <c r="G20276">
        <v>21</v>
      </c>
      <c r="H20276">
        <v>5</v>
      </c>
      <c r="I20276">
        <v>1</v>
      </c>
      <c r="J20276">
        <v>732</v>
      </c>
      <c r="K20276">
        <v>1</v>
      </c>
      <c r="L20276">
        <v>367</v>
      </c>
      <c r="M20276">
        <v>615</v>
      </c>
      <c r="N20276" t="s">
        <v>18</v>
      </c>
      <c r="O20276" s="1">
        <v>5.8657500000000003E-126</v>
      </c>
      <c r="P20276">
        <v>1171</v>
      </c>
    </row>
    <row r="20277" spans="1:16" x14ac:dyDescent="0.25">
      <c r="A20277" t="s">
        <v>29998</v>
      </c>
      <c r="B20277">
        <v>1101</v>
      </c>
      <c r="C20277" s="3" t="str">
        <f>HYPERLINK("http://www.uniprot.org/uniprot/C6TNF8","tr|C6TNF8|C6TNF8_SOYBN")</f>
        <v>tr|C6TNF8|C6TNF8_SOYBN</v>
      </c>
      <c r="D20277" t="s">
        <v>210</v>
      </c>
      <c r="E20277">
        <v>69.12</v>
      </c>
      <c r="F20277">
        <v>366</v>
      </c>
      <c r="G20277">
        <v>113</v>
      </c>
      <c r="H20277">
        <v>5</v>
      </c>
      <c r="I20277">
        <v>1</v>
      </c>
      <c r="J20277">
        <v>1083</v>
      </c>
      <c r="K20277">
        <v>1</v>
      </c>
      <c r="L20277">
        <v>1</v>
      </c>
      <c r="M20277">
        <v>362</v>
      </c>
      <c r="N20277" t="s">
        <v>18</v>
      </c>
      <c r="O20277" s="1">
        <v>2.0517500000000001E-133</v>
      </c>
      <c r="P20277">
        <v>1238</v>
      </c>
    </row>
    <row r="20278" spans="1:16" x14ac:dyDescent="0.25">
      <c r="A20278" t="s">
        <v>29999</v>
      </c>
      <c r="B20278">
        <v>627</v>
      </c>
      <c r="C20278" s="3" t="str">
        <f>HYPERLINK("http://www.uniprot.org/uniprot/G7IH79","tr|G7IH79|G7IH79_MEDTR")</f>
        <v>tr|G7IH79|G7IH79_MEDTR</v>
      </c>
      <c r="D20278" t="s">
        <v>29963</v>
      </c>
      <c r="E20278">
        <v>42.79</v>
      </c>
      <c r="F20278">
        <v>236</v>
      </c>
      <c r="G20278">
        <v>135</v>
      </c>
      <c r="H20278">
        <v>38</v>
      </c>
      <c r="I20278">
        <v>28</v>
      </c>
      <c r="J20278">
        <v>621</v>
      </c>
      <c r="K20278">
        <v>1</v>
      </c>
      <c r="L20278">
        <v>1</v>
      </c>
      <c r="M20278">
        <v>236</v>
      </c>
      <c r="N20278" t="s">
        <v>18</v>
      </c>
      <c r="O20278" s="1">
        <v>1.8446700000000002E-46</v>
      </c>
      <c r="P20278">
        <v>484</v>
      </c>
    </row>
    <row r="20279" spans="1:16" x14ac:dyDescent="0.25">
      <c r="A20279" t="s">
        <v>30000</v>
      </c>
      <c r="B20279">
        <v>321</v>
      </c>
      <c r="C20279" s="3" t="str">
        <f>HYPERLINK("http://www.uniprot.org/uniprot/K7KZT1","tr|K7KZT1|K7KZT1_SOYBN")</f>
        <v>tr|K7KZT1|K7KZT1_SOYBN</v>
      </c>
      <c r="D20279" t="s">
        <v>13341</v>
      </c>
      <c r="E20279">
        <v>92.45</v>
      </c>
      <c r="F20279">
        <v>106</v>
      </c>
      <c r="G20279">
        <v>8</v>
      </c>
      <c r="H20279">
        <v>0</v>
      </c>
      <c r="I20279">
        <v>1</v>
      </c>
      <c r="J20279">
        <v>318</v>
      </c>
      <c r="K20279">
        <v>1</v>
      </c>
      <c r="L20279">
        <v>1</v>
      </c>
      <c r="M20279">
        <v>106</v>
      </c>
      <c r="N20279" t="s">
        <v>18</v>
      </c>
      <c r="O20279" s="1">
        <v>3.6724000000000001E-53</v>
      </c>
      <c r="P20279">
        <v>540</v>
      </c>
    </row>
    <row r="20280" spans="1:16" x14ac:dyDescent="0.25">
      <c r="A20280" t="s">
        <v>30001</v>
      </c>
      <c r="B20280">
        <v>1614</v>
      </c>
      <c r="C20280" s="3" t="str">
        <f>HYPERLINK("http://www.uniprot.org/uniprot/G7K593","tr|G7K593|G7K593_MEDTR")</f>
        <v>tr|G7K593|G7K593_MEDTR</v>
      </c>
      <c r="D20280" t="s">
        <v>30002</v>
      </c>
      <c r="E20280">
        <v>83.45</v>
      </c>
      <c r="F20280">
        <v>538</v>
      </c>
      <c r="G20280">
        <v>89</v>
      </c>
      <c r="H20280">
        <v>1</v>
      </c>
      <c r="I20280">
        <v>1</v>
      </c>
      <c r="J20280">
        <v>1611</v>
      </c>
      <c r="K20280">
        <v>1</v>
      </c>
      <c r="L20280">
        <v>1</v>
      </c>
      <c r="M20280">
        <v>534</v>
      </c>
      <c r="N20280" t="s">
        <v>18</v>
      </c>
      <c r="O20280">
        <v>0</v>
      </c>
      <c r="P20280">
        <v>2309</v>
      </c>
    </row>
    <row r="20281" spans="1:16" x14ac:dyDescent="0.25">
      <c r="A20281" t="s">
        <v>30003</v>
      </c>
      <c r="B20281">
        <v>975</v>
      </c>
      <c r="C20281" s="3" t="str">
        <f>HYPERLINK("http://www.uniprot.org/uniprot/G7KPV1","tr|G7KPV1|G7KPV1_MEDTR")</f>
        <v>tr|G7KPV1|G7KPV1_MEDTR</v>
      </c>
      <c r="D20281" t="s">
        <v>30004</v>
      </c>
      <c r="E20281">
        <v>80.3</v>
      </c>
      <c r="F20281">
        <v>330</v>
      </c>
      <c r="G20281">
        <v>65</v>
      </c>
      <c r="H20281">
        <v>25</v>
      </c>
      <c r="I20281">
        <v>58</v>
      </c>
      <c r="J20281">
        <v>972</v>
      </c>
      <c r="K20281">
        <v>1</v>
      </c>
      <c r="L20281">
        <v>32</v>
      </c>
      <c r="M20281">
        <v>360</v>
      </c>
      <c r="N20281" t="s">
        <v>18</v>
      </c>
      <c r="O20281" s="1">
        <v>1.0255599999999999E-146</v>
      </c>
      <c r="P20281">
        <v>1352</v>
      </c>
    </row>
    <row r="20282" spans="1:16" x14ac:dyDescent="0.25">
      <c r="A20282" t="s">
        <v>30005</v>
      </c>
      <c r="B20282">
        <v>729</v>
      </c>
      <c r="C20282" s="3" t="str">
        <f>HYPERLINK("http://www.uniprot.org/uniprot/Q9LKR1","tr|Q9LKR1|Q9LKR1_PEA")</f>
        <v>tr|Q9LKR1|Q9LKR1_PEA</v>
      </c>
      <c r="D20282" t="s">
        <v>7890</v>
      </c>
      <c r="E20282">
        <v>51.18</v>
      </c>
      <c r="F20282">
        <v>127</v>
      </c>
      <c r="G20282">
        <v>62</v>
      </c>
      <c r="H20282">
        <v>11</v>
      </c>
      <c r="I20282">
        <v>1</v>
      </c>
      <c r="J20282">
        <v>348</v>
      </c>
      <c r="K20282">
        <v>1</v>
      </c>
      <c r="L20282">
        <v>1</v>
      </c>
      <c r="M20282">
        <v>124</v>
      </c>
      <c r="N20282" t="s">
        <v>18</v>
      </c>
      <c r="O20282" s="1">
        <v>4.5760599999999998E-14</v>
      </c>
      <c r="P20282">
        <v>206</v>
      </c>
    </row>
    <row r="20283" spans="1:16" x14ac:dyDescent="0.25">
      <c r="A20283" t="s">
        <v>30006</v>
      </c>
      <c r="B20283">
        <v>1851</v>
      </c>
      <c r="C20283" s="3" t="str">
        <f>HYPERLINK("http://www.uniprot.org/uniprot/I1MHP5","tr|I1MHP5|I1MHP5_SOYBN")</f>
        <v>tr|I1MHP5|I1MHP5_SOYBN</v>
      </c>
      <c r="D20283" t="s">
        <v>28</v>
      </c>
      <c r="E20283">
        <v>27.85</v>
      </c>
      <c r="F20283">
        <v>420</v>
      </c>
      <c r="G20283">
        <v>303</v>
      </c>
      <c r="H20283">
        <v>42</v>
      </c>
      <c r="I20283">
        <v>151</v>
      </c>
      <c r="J20283">
        <v>1284</v>
      </c>
      <c r="K20283">
        <v>1</v>
      </c>
      <c r="L20283">
        <v>1057</v>
      </c>
      <c r="M20283">
        <v>1470</v>
      </c>
      <c r="N20283" t="s">
        <v>18</v>
      </c>
      <c r="O20283" s="1">
        <v>2.30072E-30</v>
      </c>
      <c r="P20283">
        <v>352</v>
      </c>
    </row>
    <row r="20284" spans="1:16" x14ac:dyDescent="0.25">
      <c r="A20284" t="s">
        <v>30007</v>
      </c>
      <c r="B20284">
        <v>408</v>
      </c>
      <c r="C20284" s="3" t="str">
        <f>HYPERLINK("http://www.uniprot.org/uniprot/G7JJ00","tr|G7JJ00|G7JJ00_MEDTR")</f>
        <v>tr|G7JJ00|G7JJ00_MEDTR</v>
      </c>
      <c r="D20284" t="s">
        <v>30008</v>
      </c>
      <c r="E20284">
        <v>64.17</v>
      </c>
      <c r="F20284">
        <v>134</v>
      </c>
      <c r="G20284">
        <v>48</v>
      </c>
      <c r="H20284">
        <v>0</v>
      </c>
      <c r="I20284">
        <v>1</v>
      </c>
      <c r="J20284">
        <v>402</v>
      </c>
      <c r="K20284">
        <v>1</v>
      </c>
      <c r="L20284">
        <v>1</v>
      </c>
      <c r="M20284">
        <v>133</v>
      </c>
      <c r="N20284" t="s">
        <v>18</v>
      </c>
      <c r="O20284" s="1">
        <v>2.7555200000000002E-40</v>
      </c>
      <c r="P20284">
        <v>429</v>
      </c>
    </row>
    <row r="20285" spans="1:16" x14ac:dyDescent="0.25">
      <c r="A20285" t="s">
        <v>30009</v>
      </c>
      <c r="B20285">
        <v>1062</v>
      </c>
      <c r="C20285" s="3" t="str">
        <f>HYPERLINK("http://www.uniprot.org/uniprot/I1M4J4","tr|I1M4J4|I1M4J4_SOYBN")</f>
        <v>tr|I1M4J4|I1M4J4_SOYBN</v>
      </c>
      <c r="D20285" t="s">
        <v>28</v>
      </c>
      <c r="E20285">
        <v>86.95</v>
      </c>
      <c r="F20285">
        <v>345</v>
      </c>
      <c r="G20285">
        <v>45</v>
      </c>
      <c r="H20285">
        <v>3</v>
      </c>
      <c r="I20285">
        <v>1</v>
      </c>
      <c r="J20285">
        <v>1026</v>
      </c>
      <c r="K20285">
        <v>1</v>
      </c>
      <c r="L20285">
        <v>21</v>
      </c>
      <c r="M20285">
        <v>364</v>
      </c>
      <c r="N20285" t="s">
        <v>18</v>
      </c>
      <c r="O20285" s="1">
        <v>4.9045800000000004E-177</v>
      </c>
      <c r="P20285">
        <v>1614</v>
      </c>
    </row>
    <row r="20286" spans="1:16" x14ac:dyDescent="0.25">
      <c r="A20286" t="s">
        <v>30010</v>
      </c>
      <c r="B20286">
        <v>1014</v>
      </c>
      <c r="C20286" s="3" t="str">
        <f>HYPERLINK("http://www.uniprot.org/uniprot/G7ITD9","tr|G7ITD9|G7ITD9_MEDTR")</f>
        <v>tr|G7ITD9|G7ITD9_MEDTR</v>
      </c>
      <c r="D20286" t="s">
        <v>30011</v>
      </c>
      <c r="E20286">
        <v>75.209999999999994</v>
      </c>
      <c r="F20286">
        <v>343</v>
      </c>
      <c r="G20286">
        <v>85</v>
      </c>
      <c r="H20286">
        <v>7</v>
      </c>
      <c r="I20286">
        <v>1</v>
      </c>
      <c r="J20286">
        <v>1008</v>
      </c>
      <c r="K20286">
        <v>1</v>
      </c>
      <c r="L20286">
        <v>1</v>
      </c>
      <c r="M20286">
        <v>340</v>
      </c>
      <c r="N20286" t="s">
        <v>18</v>
      </c>
      <c r="O20286" s="1">
        <v>6.5983500000000006E-144</v>
      </c>
      <c r="P20286">
        <v>1328</v>
      </c>
    </row>
    <row r="20287" spans="1:16" x14ac:dyDescent="0.25">
      <c r="A20287" t="s">
        <v>30012</v>
      </c>
      <c r="B20287">
        <v>1116</v>
      </c>
      <c r="C20287" s="3" t="str">
        <f>HYPERLINK("http://www.uniprot.org/uniprot/G7IQT1","tr|G7IQT1|G7IQT1_MEDTR")</f>
        <v>tr|G7IQT1|G7IQT1_MEDTR</v>
      </c>
      <c r="D20287" t="s">
        <v>30013</v>
      </c>
      <c r="E20287">
        <v>78.819999999999993</v>
      </c>
      <c r="F20287">
        <v>392</v>
      </c>
      <c r="G20287">
        <v>83</v>
      </c>
      <c r="H20287">
        <v>49</v>
      </c>
      <c r="I20287">
        <v>85</v>
      </c>
      <c r="J20287">
        <v>1113</v>
      </c>
      <c r="K20287">
        <v>1</v>
      </c>
      <c r="L20287">
        <v>27</v>
      </c>
      <c r="M20287">
        <v>418</v>
      </c>
      <c r="N20287" t="s">
        <v>18</v>
      </c>
      <c r="O20287" s="1">
        <v>2.22123E-167</v>
      </c>
      <c r="P20287">
        <v>1531</v>
      </c>
    </row>
    <row r="20288" spans="1:16" x14ac:dyDescent="0.25">
      <c r="A20288" t="s">
        <v>30014</v>
      </c>
      <c r="B20288">
        <v>1134</v>
      </c>
      <c r="C20288" s="3" t="str">
        <f>HYPERLINK("http://www.uniprot.org/uniprot/C6TAA6","tr|C6TAA6|C6TAA6_SOYBN")</f>
        <v>tr|C6TAA6|C6TAA6_SOYBN</v>
      </c>
      <c r="D20288" t="s">
        <v>210</v>
      </c>
      <c r="E20288">
        <v>99.46</v>
      </c>
      <c r="F20288">
        <v>377</v>
      </c>
      <c r="G20288">
        <v>2</v>
      </c>
      <c r="H20288">
        <v>0</v>
      </c>
      <c r="I20288">
        <v>1</v>
      </c>
      <c r="J20288">
        <v>1131</v>
      </c>
      <c r="K20288">
        <v>1</v>
      </c>
      <c r="L20288">
        <v>1</v>
      </c>
      <c r="M20288">
        <v>377</v>
      </c>
      <c r="N20288" t="s">
        <v>18</v>
      </c>
      <c r="O20288">
        <v>0</v>
      </c>
      <c r="P20288">
        <v>1949</v>
      </c>
    </row>
    <row r="20289" spans="1:16" x14ac:dyDescent="0.25">
      <c r="A20289" t="s">
        <v>30015</v>
      </c>
      <c r="B20289">
        <v>1416</v>
      </c>
      <c r="C20289" s="3" t="str">
        <f>HYPERLINK("http://www.uniprot.org/uniprot/Q2HTW0","tr|Q2HTW0|Q2HTW0_MEDTR")</f>
        <v>tr|Q2HTW0|Q2HTW0_MEDTR</v>
      </c>
      <c r="D20289" t="s">
        <v>30016</v>
      </c>
      <c r="E20289">
        <v>84.27</v>
      </c>
      <c r="F20289">
        <v>458</v>
      </c>
      <c r="G20289">
        <v>72</v>
      </c>
      <c r="H20289">
        <v>1</v>
      </c>
      <c r="I20289">
        <v>43</v>
      </c>
      <c r="J20289">
        <v>1413</v>
      </c>
      <c r="K20289">
        <v>1</v>
      </c>
      <c r="L20289">
        <v>14</v>
      </c>
      <c r="M20289">
        <v>466</v>
      </c>
      <c r="N20289" t="s">
        <v>18</v>
      </c>
      <c r="O20289">
        <v>0</v>
      </c>
      <c r="P20289">
        <v>2001</v>
      </c>
    </row>
    <row r="20290" spans="1:16" x14ac:dyDescent="0.25">
      <c r="A20290" t="s">
        <v>30017</v>
      </c>
      <c r="B20290">
        <v>549</v>
      </c>
      <c r="C20290" s="3" t="str">
        <f>HYPERLINK("http://www.uniprot.org/uniprot/G7L0S2","tr|G7L0S2|G7L0S2_MEDTR")</f>
        <v>tr|G7L0S2|G7L0S2_MEDTR</v>
      </c>
      <c r="D20290" t="s">
        <v>30018</v>
      </c>
      <c r="E20290">
        <v>76.13</v>
      </c>
      <c r="F20290">
        <v>176</v>
      </c>
      <c r="G20290">
        <v>42</v>
      </c>
      <c r="H20290">
        <v>0</v>
      </c>
      <c r="I20290">
        <v>1</v>
      </c>
      <c r="J20290">
        <v>528</v>
      </c>
      <c r="K20290">
        <v>1</v>
      </c>
      <c r="L20290">
        <v>38</v>
      </c>
      <c r="M20290">
        <v>206</v>
      </c>
      <c r="N20290" t="s">
        <v>18</v>
      </c>
      <c r="O20290" s="1">
        <v>6.6309999999999995E-72</v>
      </c>
      <c r="P20290">
        <v>702</v>
      </c>
    </row>
    <row r="20291" spans="1:16" x14ac:dyDescent="0.25">
      <c r="A20291" t="s">
        <v>30019</v>
      </c>
      <c r="B20291">
        <v>1470</v>
      </c>
      <c r="C20291" s="3" t="str">
        <f>HYPERLINK("http://www.uniprot.org/uniprot/G7KV04","tr|G7KV04|G7KV04_MEDTR")</f>
        <v>tr|G7KV04|G7KV04_MEDTR</v>
      </c>
      <c r="D20291" t="s">
        <v>30020</v>
      </c>
      <c r="E20291">
        <v>78</v>
      </c>
      <c r="F20291">
        <v>491</v>
      </c>
      <c r="G20291">
        <v>108</v>
      </c>
      <c r="H20291">
        <v>2</v>
      </c>
      <c r="I20291">
        <v>1</v>
      </c>
      <c r="J20291">
        <v>1467</v>
      </c>
      <c r="K20291">
        <v>1</v>
      </c>
      <c r="L20291">
        <v>1</v>
      </c>
      <c r="M20291">
        <v>485</v>
      </c>
      <c r="N20291" t="s">
        <v>18</v>
      </c>
      <c r="O20291">
        <v>0</v>
      </c>
      <c r="P20291">
        <v>2004</v>
      </c>
    </row>
    <row r="20292" spans="1:16" x14ac:dyDescent="0.25">
      <c r="A20292" t="s">
        <v>30021</v>
      </c>
      <c r="B20292">
        <v>228</v>
      </c>
      <c r="C20292" s="3" t="str">
        <f>HYPERLINK("http://www.uniprot.org/uniprot/G7L002","tr|G7L002|G7L002_MEDTR")</f>
        <v>tr|G7L002|G7L002_MEDTR</v>
      </c>
      <c r="D20292" t="s">
        <v>30022</v>
      </c>
      <c r="E20292">
        <v>87.83</v>
      </c>
      <c r="F20292">
        <v>74</v>
      </c>
      <c r="G20292">
        <v>9</v>
      </c>
      <c r="H20292">
        <v>0</v>
      </c>
      <c r="I20292">
        <v>1</v>
      </c>
      <c r="J20292">
        <v>222</v>
      </c>
      <c r="K20292">
        <v>1</v>
      </c>
      <c r="L20292">
        <v>1</v>
      </c>
      <c r="M20292">
        <v>73</v>
      </c>
      <c r="N20292" t="s">
        <v>18</v>
      </c>
      <c r="O20292" s="1">
        <v>1.4200599999999999E-28</v>
      </c>
      <c r="P20292">
        <v>328</v>
      </c>
    </row>
    <row r="20293" spans="1:16" x14ac:dyDescent="0.25">
      <c r="A20293" t="s">
        <v>30023</v>
      </c>
      <c r="B20293">
        <v>429</v>
      </c>
      <c r="C20293" s="3" t="str">
        <f>HYPERLINK("http://www.uniprot.org/uniprot/I3ST82","tr|I3ST82|I3ST82_LOTJA")</f>
        <v>tr|I3ST82|I3ST82_LOTJA</v>
      </c>
      <c r="D20293" t="s">
        <v>93</v>
      </c>
      <c r="E20293">
        <v>58.44</v>
      </c>
      <c r="F20293">
        <v>154</v>
      </c>
      <c r="G20293">
        <v>64</v>
      </c>
      <c r="H20293">
        <v>15</v>
      </c>
      <c r="I20293">
        <v>1</v>
      </c>
      <c r="J20293">
        <v>417</v>
      </c>
      <c r="K20293">
        <v>1</v>
      </c>
      <c r="L20293">
        <v>6</v>
      </c>
      <c r="M20293">
        <v>159</v>
      </c>
      <c r="N20293" t="s">
        <v>18</v>
      </c>
      <c r="O20293" s="1">
        <v>3.1439399999999998E-44</v>
      </c>
      <c r="P20293">
        <v>463</v>
      </c>
    </row>
    <row r="20294" spans="1:16" x14ac:dyDescent="0.25">
      <c r="A20294" t="s">
        <v>30024</v>
      </c>
      <c r="B20294">
        <v>1989</v>
      </c>
      <c r="C20294" s="3" t="str">
        <f>HYPERLINK("http://www.uniprot.org/uniprot/I1MXE4","tr|I1MXE4|I1MXE4_SOYBN")</f>
        <v>tr|I1MXE4|I1MXE4_SOYBN</v>
      </c>
      <c r="D20294" t="s">
        <v>28</v>
      </c>
      <c r="E20294">
        <v>52.6</v>
      </c>
      <c r="F20294">
        <v>730</v>
      </c>
      <c r="G20294">
        <v>346</v>
      </c>
      <c r="H20294">
        <v>68</v>
      </c>
      <c r="I20294">
        <v>1</v>
      </c>
      <c r="J20294">
        <v>1986</v>
      </c>
      <c r="K20294">
        <v>1</v>
      </c>
      <c r="L20294">
        <v>1</v>
      </c>
      <c r="M20294">
        <v>713</v>
      </c>
      <c r="N20294" t="s">
        <v>18</v>
      </c>
      <c r="O20294">
        <v>0</v>
      </c>
      <c r="P20294">
        <v>1669</v>
      </c>
    </row>
    <row r="20295" spans="1:16" x14ac:dyDescent="0.25">
      <c r="A20295" t="s">
        <v>30025</v>
      </c>
      <c r="B20295">
        <v>1320</v>
      </c>
      <c r="C20295" s="3" t="str">
        <f>HYPERLINK("http://www.uniprot.org/uniprot/I1LE20","tr|I1LE20|I1LE20_SOYBN")</f>
        <v>tr|I1LE20|I1LE20_SOYBN</v>
      </c>
      <c r="D20295" t="s">
        <v>28</v>
      </c>
      <c r="E20295">
        <v>62.23</v>
      </c>
      <c r="F20295">
        <v>474</v>
      </c>
      <c r="G20295">
        <v>179</v>
      </c>
      <c r="H20295">
        <v>38</v>
      </c>
      <c r="I20295">
        <v>1</v>
      </c>
      <c r="J20295">
        <v>1308</v>
      </c>
      <c r="K20295">
        <v>1</v>
      </c>
      <c r="L20295">
        <v>1</v>
      </c>
      <c r="M20295">
        <v>463</v>
      </c>
      <c r="N20295" t="s">
        <v>18</v>
      </c>
      <c r="O20295" s="1">
        <v>1.05231E-137</v>
      </c>
      <c r="P20295">
        <v>1276</v>
      </c>
    </row>
    <row r="20296" spans="1:16" x14ac:dyDescent="0.25">
      <c r="A20296" t="s">
        <v>30026</v>
      </c>
      <c r="B20296">
        <v>363</v>
      </c>
      <c r="C20296" s="3" t="str">
        <f>HYPERLINK("http://www.uniprot.org/uniprot/G7J8E2","tr|G7J8E2|G7J8E2_MEDTR")</f>
        <v>tr|G7J8E2|G7J8E2_MEDTR</v>
      </c>
      <c r="D20296" t="s">
        <v>30027</v>
      </c>
      <c r="E20296">
        <v>85.83</v>
      </c>
      <c r="F20296">
        <v>120</v>
      </c>
      <c r="G20296">
        <v>17</v>
      </c>
      <c r="H20296">
        <v>0</v>
      </c>
      <c r="I20296">
        <v>1</v>
      </c>
      <c r="J20296">
        <v>360</v>
      </c>
      <c r="K20296">
        <v>1</v>
      </c>
      <c r="L20296">
        <v>1</v>
      </c>
      <c r="M20296">
        <v>120</v>
      </c>
      <c r="N20296" t="s">
        <v>18</v>
      </c>
      <c r="O20296" s="1">
        <v>3.2496700000000001E-49</v>
      </c>
      <c r="P20296">
        <v>506</v>
      </c>
    </row>
    <row r="20297" spans="1:16" x14ac:dyDescent="0.25">
      <c r="A20297" t="s">
        <v>30028</v>
      </c>
      <c r="B20297">
        <v>411</v>
      </c>
      <c r="C20297" s="3" t="str">
        <f>HYPERLINK("http://www.uniprot.org/uniprot/G7J405","tr|G7J405|G7J405_MEDTR")</f>
        <v>tr|G7J405|G7J405_MEDTR</v>
      </c>
      <c r="D20297" t="s">
        <v>30029</v>
      </c>
      <c r="E20297">
        <v>75.53</v>
      </c>
      <c r="F20297">
        <v>139</v>
      </c>
      <c r="G20297">
        <v>34</v>
      </c>
      <c r="H20297">
        <v>3</v>
      </c>
      <c r="I20297">
        <v>1</v>
      </c>
      <c r="J20297">
        <v>408</v>
      </c>
      <c r="K20297">
        <v>1</v>
      </c>
      <c r="L20297">
        <v>1</v>
      </c>
      <c r="M20297">
        <v>130</v>
      </c>
      <c r="N20297" t="s">
        <v>18</v>
      </c>
      <c r="O20297" s="1">
        <v>7.6940800000000002E-51</v>
      </c>
      <c r="P20297">
        <v>520</v>
      </c>
    </row>
    <row r="20298" spans="1:16" x14ac:dyDescent="0.25">
      <c r="A20298" t="s">
        <v>30030</v>
      </c>
      <c r="B20298">
        <v>2301</v>
      </c>
      <c r="C20298" s="3" t="str">
        <f>HYPERLINK("http://www.uniprot.org/uniprot/I1N0S6","tr|I1N0S6|I1N0S6_SOYBN")</f>
        <v>tr|I1N0S6|I1N0S6_SOYBN</v>
      </c>
      <c r="D20298" t="s">
        <v>71</v>
      </c>
      <c r="E20298">
        <v>71.95</v>
      </c>
      <c r="F20298">
        <v>706</v>
      </c>
      <c r="G20298">
        <v>198</v>
      </c>
      <c r="H20298">
        <v>1</v>
      </c>
      <c r="I20298">
        <v>184</v>
      </c>
      <c r="J20298">
        <v>2298</v>
      </c>
      <c r="K20298">
        <v>1</v>
      </c>
      <c r="L20298">
        <v>62</v>
      </c>
      <c r="M20298">
        <v>756</v>
      </c>
      <c r="N20298" t="s">
        <v>18</v>
      </c>
      <c r="O20298">
        <v>0</v>
      </c>
      <c r="P20298">
        <v>2386</v>
      </c>
    </row>
    <row r="20299" spans="1:16" x14ac:dyDescent="0.25">
      <c r="A20299" t="s">
        <v>30031</v>
      </c>
      <c r="B20299">
        <v>1473</v>
      </c>
      <c r="C20299" s="3" t="str">
        <f>HYPERLINK("http://www.uniprot.org/uniprot/B7FLD4","tr|B7FLD4|B7FLD4_MEDTR")</f>
        <v>tr|B7FLD4|B7FLD4_MEDTR</v>
      </c>
      <c r="D20299" t="s">
        <v>22</v>
      </c>
      <c r="E20299">
        <v>89.8</v>
      </c>
      <c r="F20299">
        <v>471</v>
      </c>
      <c r="G20299">
        <v>48</v>
      </c>
      <c r="H20299">
        <v>0</v>
      </c>
      <c r="I20299">
        <v>58</v>
      </c>
      <c r="J20299">
        <v>1470</v>
      </c>
      <c r="K20299">
        <v>1</v>
      </c>
      <c r="L20299">
        <v>22</v>
      </c>
      <c r="M20299">
        <v>492</v>
      </c>
      <c r="N20299" t="s">
        <v>18</v>
      </c>
      <c r="O20299">
        <v>0</v>
      </c>
      <c r="P20299">
        <v>2213</v>
      </c>
    </row>
    <row r="20300" spans="1:16" x14ac:dyDescent="0.25">
      <c r="A20300" t="s">
        <v>30032</v>
      </c>
      <c r="B20300">
        <v>264</v>
      </c>
      <c r="C20300" s="3" t="str">
        <f>HYPERLINK("http://www.uniprot.org/uniprot/G7L8T1","tr|G7L8T1|G7L8T1_MEDTR")</f>
        <v>tr|G7L8T1|G7L8T1_MEDTR</v>
      </c>
      <c r="D20300" t="s">
        <v>23918</v>
      </c>
      <c r="E20300">
        <v>71.760000000000005</v>
      </c>
      <c r="F20300">
        <v>85</v>
      </c>
      <c r="G20300">
        <v>24</v>
      </c>
      <c r="H20300">
        <v>0</v>
      </c>
      <c r="I20300">
        <v>1</v>
      </c>
      <c r="J20300">
        <v>255</v>
      </c>
      <c r="K20300">
        <v>1</v>
      </c>
      <c r="L20300">
        <v>88</v>
      </c>
      <c r="M20300">
        <v>172</v>
      </c>
      <c r="N20300" t="s">
        <v>18</v>
      </c>
      <c r="O20300" s="1">
        <v>4.6920800000000002E-24</v>
      </c>
      <c r="P20300">
        <v>289</v>
      </c>
    </row>
    <row r="20301" spans="1:16" x14ac:dyDescent="0.25">
      <c r="A20301" t="s">
        <v>30033</v>
      </c>
      <c r="B20301">
        <v>312</v>
      </c>
      <c r="C20301" s="3" t="str">
        <f>HYPERLINK("http://www.uniprot.org/uniprot/R7S2Y0","tr|R7S2Y0|R7S2Y0_PUNST")</f>
        <v>tr|R7S2Y0|R7S2Y0_PUNST</v>
      </c>
      <c r="D20301" t="s">
        <v>22879</v>
      </c>
      <c r="E20301">
        <v>93.82</v>
      </c>
      <c r="F20301">
        <v>81</v>
      </c>
      <c r="G20301">
        <v>5</v>
      </c>
      <c r="H20301">
        <v>0</v>
      </c>
      <c r="I20301">
        <v>64</v>
      </c>
      <c r="J20301">
        <v>306</v>
      </c>
      <c r="K20301">
        <v>1</v>
      </c>
      <c r="L20301">
        <v>38</v>
      </c>
      <c r="M20301">
        <v>118</v>
      </c>
      <c r="N20301" t="s">
        <v>18</v>
      </c>
      <c r="O20301" s="1">
        <v>5.78879E-40</v>
      </c>
      <c r="P20301">
        <v>389</v>
      </c>
    </row>
    <row r="20302" spans="1:16" x14ac:dyDescent="0.25">
      <c r="A20302" t="s">
        <v>30034</v>
      </c>
      <c r="B20302">
        <v>681</v>
      </c>
      <c r="C20302" s="3" t="str">
        <f>HYPERLINK("http://www.uniprot.org/uniprot/G7JKT1","tr|G7JKT1|G7JKT1_MEDTR")</f>
        <v>tr|G7JKT1|G7JKT1_MEDTR</v>
      </c>
      <c r="D20302" t="s">
        <v>29960</v>
      </c>
      <c r="E20302">
        <v>70.099999999999994</v>
      </c>
      <c r="F20302">
        <v>281</v>
      </c>
      <c r="G20302">
        <v>84</v>
      </c>
      <c r="H20302">
        <v>59</v>
      </c>
      <c r="I20302">
        <v>13</v>
      </c>
      <c r="J20302">
        <v>678</v>
      </c>
      <c r="K20302">
        <v>1</v>
      </c>
      <c r="L20302">
        <v>81</v>
      </c>
      <c r="M20302">
        <v>361</v>
      </c>
      <c r="N20302" t="s">
        <v>18</v>
      </c>
      <c r="O20302" s="1">
        <v>1.8989500000000001E-101</v>
      </c>
      <c r="P20302">
        <v>959</v>
      </c>
    </row>
    <row r="20303" spans="1:16" x14ac:dyDescent="0.25">
      <c r="A20303" t="s">
        <v>30035</v>
      </c>
      <c r="B20303">
        <v>732</v>
      </c>
      <c r="C20303" s="3" t="str">
        <f>HYPERLINK("http://www.uniprot.org/uniprot/I1LVX1","tr|I1LVX1|I1LVX1_SOYBN")</f>
        <v>tr|I1LVX1|I1LVX1_SOYBN</v>
      </c>
      <c r="D20303" t="s">
        <v>28</v>
      </c>
      <c r="E20303">
        <v>64.040000000000006</v>
      </c>
      <c r="F20303">
        <v>242</v>
      </c>
      <c r="G20303">
        <v>87</v>
      </c>
      <c r="H20303">
        <v>0</v>
      </c>
      <c r="I20303">
        <v>4</v>
      </c>
      <c r="J20303">
        <v>729</v>
      </c>
      <c r="K20303">
        <v>1</v>
      </c>
      <c r="L20303">
        <v>53</v>
      </c>
      <c r="M20303">
        <v>294</v>
      </c>
      <c r="N20303" t="s">
        <v>18</v>
      </c>
      <c r="O20303" s="1">
        <v>9.5932899999999995E-89</v>
      </c>
      <c r="P20303">
        <v>850</v>
      </c>
    </row>
    <row r="20304" spans="1:16" x14ac:dyDescent="0.25">
      <c r="A20304" t="s">
        <v>30036</v>
      </c>
      <c r="B20304">
        <v>1170</v>
      </c>
      <c r="C20304" s="3" t="str">
        <f>HYPERLINK("http://www.uniprot.org/uniprot/G7LJ94","tr|G7LJ94|G7LJ94_MEDTR")</f>
        <v>tr|G7LJ94|G7LJ94_MEDTR</v>
      </c>
      <c r="D20304" t="s">
        <v>30037</v>
      </c>
      <c r="E20304">
        <v>91.36</v>
      </c>
      <c r="F20304">
        <v>382</v>
      </c>
      <c r="G20304">
        <v>33</v>
      </c>
      <c r="H20304">
        <v>0</v>
      </c>
      <c r="I20304">
        <v>22</v>
      </c>
      <c r="J20304">
        <v>1167</v>
      </c>
      <c r="K20304">
        <v>1</v>
      </c>
      <c r="L20304">
        <v>156</v>
      </c>
      <c r="M20304">
        <v>529</v>
      </c>
      <c r="N20304" t="s">
        <v>18</v>
      </c>
      <c r="O20304">
        <v>0</v>
      </c>
      <c r="P20304">
        <v>1819</v>
      </c>
    </row>
    <row r="20305" spans="1:16" x14ac:dyDescent="0.25">
      <c r="A20305" t="s">
        <v>30038</v>
      </c>
      <c r="B20305">
        <v>2007</v>
      </c>
      <c r="C20305" s="3" t="str">
        <f>HYPERLINK("http://www.uniprot.org/uniprot/K7MES9","tr|K7MES9|K7MES9_SOYBN")</f>
        <v>tr|K7MES9|K7MES9_SOYBN</v>
      </c>
      <c r="D20305" t="s">
        <v>28</v>
      </c>
      <c r="E20305">
        <v>70.569999999999993</v>
      </c>
      <c r="F20305">
        <v>683</v>
      </c>
      <c r="G20305">
        <v>201</v>
      </c>
      <c r="H20305">
        <v>17</v>
      </c>
      <c r="I20305">
        <v>1</v>
      </c>
      <c r="J20305">
        <v>1998</v>
      </c>
      <c r="K20305">
        <v>1</v>
      </c>
      <c r="L20305">
        <v>1</v>
      </c>
      <c r="M20305">
        <v>672</v>
      </c>
      <c r="N20305" t="s">
        <v>18</v>
      </c>
      <c r="O20305">
        <v>0</v>
      </c>
      <c r="P20305">
        <v>2394</v>
      </c>
    </row>
    <row r="20306" spans="1:16" x14ac:dyDescent="0.25">
      <c r="A20306" t="s">
        <v>30039</v>
      </c>
      <c r="B20306">
        <v>555</v>
      </c>
      <c r="C20306" s="3" t="str">
        <f>HYPERLINK("http://www.uniprot.org/uniprot/G7K592","tr|G7K592|G7K592_MEDTR")</f>
        <v>tr|G7K592|G7K592_MEDTR</v>
      </c>
      <c r="D20306" t="s">
        <v>30040</v>
      </c>
      <c r="E20306">
        <v>72.72</v>
      </c>
      <c r="F20306">
        <v>176</v>
      </c>
      <c r="G20306">
        <v>48</v>
      </c>
      <c r="H20306">
        <v>3</v>
      </c>
      <c r="I20306">
        <v>34</v>
      </c>
      <c r="J20306">
        <v>552</v>
      </c>
      <c r="K20306">
        <v>1</v>
      </c>
      <c r="L20306">
        <v>18</v>
      </c>
      <c r="M20306">
        <v>193</v>
      </c>
      <c r="N20306" t="s">
        <v>18</v>
      </c>
      <c r="O20306" s="1">
        <v>9.3434300000000001E-69</v>
      </c>
      <c r="P20306">
        <v>675</v>
      </c>
    </row>
    <row r="20307" spans="1:16" x14ac:dyDescent="0.25">
      <c r="A20307" t="s">
        <v>30041</v>
      </c>
      <c r="B20307">
        <v>1278</v>
      </c>
      <c r="C20307" s="3" t="str">
        <f>HYPERLINK("http://www.uniprot.org/uniprot/G7KPU7","tr|G7KPU7|G7KPU7_MEDTR")</f>
        <v>tr|G7KPU7|G7KPU7_MEDTR</v>
      </c>
      <c r="D20307" t="s">
        <v>30042</v>
      </c>
      <c r="E20307">
        <v>92.55</v>
      </c>
      <c r="F20307">
        <v>403</v>
      </c>
      <c r="G20307">
        <v>30</v>
      </c>
      <c r="H20307">
        <v>0</v>
      </c>
      <c r="I20307">
        <v>1</v>
      </c>
      <c r="J20307">
        <v>1209</v>
      </c>
      <c r="K20307">
        <v>1</v>
      </c>
      <c r="L20307">
        <v>1</v>
      </c>
      <c r="M20307">
        <v>403</v>
      </c>
      <c r="N20307" t="s">
        <v>18</v>
      </c>
      <c r="O20307">
        <v>0</v>
      </c>
      <c r="P20307">
        <v>1960</v>
      </c>
    </row>
    <row r="20308" spans="1:16" x14ac:dyDescent="0.25">
      <c r="A20308" t="s">
        <v>30043</v>
      </c>
      <c r="B20308">
        <v>723</v>
      </c>
      <c r="C20308" s="3" t="str">
        <f>HYPERLINK("http://www.uniprot.org/uniprot/K7MI33","tr|K7MI33|K7MI33_SOYBN")</f>
        <v>tr|K7MI33|K7MI33_SOYBN</v>
      </c>
      <c r="D20308" t="s">
        <v>28</v>
      </c>
      <c r="E20308">
        <v>44.15</v>
      </c>
      <c r="F20308">
        <v>308</v>
      </c>
      <c r="G20308">
        <v>172</v>
      </c>
      <c r="H20308">
        <v>71</v>
      </c>
      <c r="I20308">
        <v>1</v>
      </c>
      <c r="J20308">
        <v>711</v>
      </c>
      <c r="K20308">
        <v>1</v>
      </c>
      <c r="L20308">
        <v>1</v>
      </c>
      <c r="M20308">
        <v>308</v>
      </c>
      <c r="N20308" t="s">
        <v>18</v>
      </c>
      <c r="O20308" s="1">
        <v>4.1410499999999999E-60</v>
      </c>
      <c r="P20308">
        <v>603</v>
      </c>
    </row>
    <row r="20309" spans="1:16" x14ac:dyDescent="0.25">
      <c r="A20309" t="s">
        <v>30044</v>
      </c>
      <c r="B20309">
        <v>750</v>
      </c>
      <c r="C20309" s="3" t="str">
        <f>HYPERLINK("http://www.uniprot.org/uniprot/Q949L5","tr|Q949L5|Q949L5_CICAR")</f>
        <v>tr|Q949L5|Q949L5_CICAR</v>
      </c>
      <c r="D20309" t="s">
        <v>55</v>
      </c>
      <c r="E20309">
        <v>76.78</v>
      </c>
      <c r="F20309">
        <v>56</v>
      </c>
      <c r="G20309">
        <v>13</v>
      </c>
      <c r="H20309">
        <v>0</v>
      </c>
      <c r="I20309">
        <v>582</v>
      </c>
      <c r="J20309">
        <v>749</v>
      </c>
      <c r="K20309">
        <v>3</v>
      </c>
      <c r="L20309">
        <v>35</v>
      </c>
      <c r="M20309">
        <v>90</v>
      </c>
      <c r="N20309" t="s">
        <v>18</v>
      </c>
      <c r="O20309" s="1">
        <v>4.2565500000000003E-20</v>
      </c>
      <c r="P20309">
        <v>220</v>
      </c>
    </row>
    <row r="20310" spans="1:16" x14ac:dyDescent="0.25">
      <c r="A20310" t="s">
        <v>30045</v>
      </c>
      <c r="B20310">
        <v>501</v>
      </c>
      <c r="C20310" s="3" t="str">
        <f>HYPERLINK("http://www.uniprot.org/uniprot/Q8LK71","tr|Q8LK71|Q8LK71_SOYBN")</f>
        <v>tr|Q8LK71|Q8LK71_SOYBN</v>
      </c>
      <c r="D20310" t="s">
        <v>30046</v>
      </c>
      <c r="E20310">
        <v>61.17</v>
      </c>
      <c r="F20310">
        <v>85</v>
      </c>
      <c r="G20310">
        <v>33</v>
      </c>
      <c r="H20310">
        <v>0</v>
      </c>
      <c r="I20310">
        <v>241</v>
      </c>
      <c r="J20310">
        <v>495</v>
      </c>
      <c r="K20310">
        <v>1</v>
      </c>
      <c r="L20310">
        <v>94</v>
      </c>
      <c r="M20310">
        <v>178</v>
      </c>
      <c r="N20310" t="s">
        <v>18</v>
      </c>
      <c r="O20310" s="1">
        <v>2.43307E-20</v>
      </c>
      <c r="P20310">
        <v>257</v>
      </c>
    </row>
    <row r="20311" spans="1:16" x14ac:dyDescent="0.25">
      <c r="A20311" t="s">
        <v>30047</v>
      </c>
      <c r="B20311">
        <v>507</v>
      </c>
      <c r="C20311" s="3" t="str">
        <f>HYPERLINK("http://www.uniprot.org/uniprot/I3T127","tr|I3T127|I3T127_MEDTR")</f>
        <v>tr|I3T127|I3T127_MEDTR</v>
      </c>
      <c r="D20311" t="s">
        <v>22</v>
      </c>
      <c r="E20311">
        <v>85.71</v>
      </c>
      <c r="F20311">
        <v>168</v>
      </c>
      <c r="G20311">
        <v>24</v>
      </c>
      <c r="H20311">
        <v>0</v>
      </c>
      <c r="I20311">
        <v>1</v>
      </c>
      <c r="J20311">
        <v>504</v>
      </c>
      <c r="K20311">
        <v>1</v>
      </c>
      <c r="L20311">
        <v>1</v>
      </c>
      <c r="M20311">
        <v>168</v>
      </c>
      <c r="N20311" t="s">
        <v>18</v>
      </c>
      <c r="O20311" s="1">
        <v>9.95306E-75</v>
      </c>
      <c r="P20311">
        <v>726</v>
      </c>
    </row>
    <row r="20312" spans="1:16" x14ac:dyDescent="0.25">
      <c r="A20312" t="s">
        <v>30048</v>
      </c>
      <c r="B20312">
        <v>1032</v>
      </c>
      <c r="C20312" s="3" t="str">
        <f>HYPERLINK("http://www.uniprot.org/uniprot/G7ITE1","tr|G7ITE1|G7ITE1_MEDTR")</f>
        <v>tr|G7ITE1|G7ITE1_MEDTR</v>
      </c>
      <c r="D20312" t="s">
        <v>30049</v>
      </c>
      <c r="E20312">
        <v>77.25</v>
      </c>
      <c r="F20312">
        <v>343</v>
      </c>
      <c r="G20312">
        <v>78</v>
      </c>
      <c r="H20312">
        <v>0</v>
      </c>
      <c r="I20312">
        <v>1</v>
      </c>
      <c r="J20312">
        <v>1029</v>
      </c>
      <c r="K20312">
        <v>1</v>
      </c>
      <c r="L20312">
        <v>1</v>
      </c>
      <c r="M20312">
        <v>340</v>
      </c>
      <c r="N20312" t="s">
        <v>18</v>
      </c>
      <c r="O20312" s="1">
        <v>7.5058800000000004E-151</v>
      </c>
      <c r="P20312">
        <v>1388</v>
      </c>
    </row>
    <row r="20313" spans="1:16" x14ac:dyDescent="0.25">
      <c r="A20313" t="s">
        <v>30050</v>
      </c>
      <c r="B20313">
        <v>462</v>
      </c>
      <c r="C20313" s="3" t="str">
        <f>HYPERLINK("http://www.uniprot.org/uniprot/G7LB94","tr|G7LB94|G7LB94_MEDTR")</f>
        <v>tr|G7LB94|G7LB94_MEDTR</v>
      </c>
      <c r="D20313" t="s">
        <v>30051</v>
      </c>
      <c r="E20313">
        <v>71.14</v>
      </c>
      <c r="F20313">
        <v>149</v>
      </c>
      <c r="G20313">
        <v>43</v>
      </c>
      <c r="H20313">
        <v>0</v>
      </c>
      <c r="I20313">
        <v>1</v>
      </c>
      <c r="J20313">
        <v>447</v>
      </c>
      <c r="K20313">
        <v>1</v>
      </c>
      <c r="L20313">
        <v>143</v>
      </c>
      <c r="M20313">
        <v>289</v>
      </c>
      <c r="N20313" t="s">
        <v>18</v>
      </c>
      <c r="O20313" s="1">
        <v>2.3425599999999999E-55</v>
      </c>
      <c r="P20313">
        <v>559</v>
      </c>
    </row>
    <row r="20314" spans="1:16" x14ac:dyDescent="0.25">
      <c r="A20314" t="s">
        <v>30052</v>
      </c>
      <c r="B20314">
        <v>339</v>
      </c>
      <c r="C20314" s="3" t="str">
        <f>HYPERLINK("http://www.uniprot.org/uniprot/A5C312","tr|A5C312|A5C312_VITVI")</f>
        <v>tr|A5C312|A5C312_VITVI</v>
      </c>
      <c r="D20314" t="s">
        <v>30053</v>
      </c>
      <c r="E20314">
        <v>40.18</v>
      </c>
      <c r="F20314">
        <v>107</v>
      </c>
      <c r="G20314">
        <v>64</v>
      </c>
      <c r="H20314">
        <v>7</v>
      </c>
      <c r="I20314">
        <v>37</v>
      </c>
      <c r="J20314">
        <v>336</v>
      </c>
      <c r="K20314">
        <v>1</v>
      </c>
      <c r="L20314">
        <v>11</v>
      </c>
      <c r="M20314">
        <v>113</v>
      </c>
      <c r="N20314" t="s">
        <v>18</v>
      </c>
      <c r="O20314" s="1">
        <v>2.5987600000000001E-14</v>
      </c>
      <c r="P20314">
        <v>205</v>
      </c>
    </row>
    <row r="20315" spans="1:16" x14ac:dyDescent="0.25">
      <c r="A20315" t="s">
        <v>30054</v>
      </c>
      <c r="B20315">
        <v>999</v>
      </c>
      <c r="C20315" s="3" t="str">
        <f>HYPERLINK("http://www.uniprot.org/uniprot/Q2HTW1","tr|Q2HTW1|Q2HTW1_MEDTR")</f>
        <v>tr|Q2HTW1|Q2HTW1_MEDTR</v>
      </c>
      <c r="D20315" t="s">
        <v>30055</v>
      </c>
      <c r="E20315">
        <v>95.25</v>
      </c>
      <c r="F20315">
        <v>316</v>
      </c>
      <c r="G20315">
        <v>15</v>
      </c>
      <c r="H20315">
        <v>0</v>
      </c>
      <c r="I20315">
        <v>1</v>
      </c>
      <c r="J20315">
        <v>948</v>
      </c>
      <c r="K20315">
        <v>1</v>
      </c>
      <c r="L20315">
        <v>1</v>
      </c>
      <c r="M20315">
        <v>316</v>
      </c>
      <c r="N20315" t="s">
        <v>18</v>
      </c>
      <c r="O20315" s="1">
        <v>3.9881400000000002E-178</v>
      </c>
      <c r="P20315">
        <v>1623</v>
      </c>
    </row>
    <row r="20316" spans="1:16" x14ac:dyDescent="0.25">
      <c r="A20316" t="s">
        <v>30056</v>
      </c>
      <c r="B20316">
        <v>534</v>
      </c>
      <c r="C20316" s="3" t="str">
        <f>HYPERLINK("http://www.uniprot.org/uniprot/G7L0S4","tr|G7L0S4|G7L0S4_MEDTR")</f>
        <v>tr|G7L0S4|G7L0S4_MEDTR</v>
      </c>
      <c r="D20316" t="s">
        <v>30057</v>
      </c>
      <c r="E20316">
        <v>86.2</v>
      </c>
      <c r="F20316">
        <v>174</v>
      </c>
      <c r="G20316">
        <v>24</v>
      </c>
      <c r="H20316">
        <v>0</v>
      </c>
      <c r="I20316">
        <v>1</v>
      </c>
      <c r="J20316">
        <v>522</v>
      </c>
      <c r="K20316">
        <v>1</v>
      </c>
      <c r="L20316">
        <v>1</v>
      </c>
      <c r="M20316">
        <v>174</v>
      </c>
      <c r="N20316" t="s">
        <v>18</v>
      </c>
      <c r="O20316" s="1">
        <v>7.6807300000000004E-83</v>
      </c>
      <c r="P20316">
        <v>796</v>
      </c>
    </row>
    <row r="20317" spans="1:16" x14ac:dyDescent="0.25">
      <c r="A20317" t="s">
        <v>30058</v>
      </c>
      <c r="B20317">
        <v>1407</v>
      </c>
      <c r="C20317" s="3" t="str">
        <f>HYPERLINK("http://www.uniprot.org/uniprot/G7KU77","tr|G7KU77|G7KU77_MEDTR")</f>
        <v>tr|G7KU77|G7KU77_MEDTR</v>
      </c>
      <c r="D20317" t="s">
        <v>30059</v>
      </c>
      <c r="E20317">
        <v>77.540000000000006</v>
      </c>
      <c r="F20317">
        <v>472</v>
      </c>
      <c r="G20317">
        <v>106</v>
      </c>
      <c r="H20317">
        <v>4</v>
      </c>
      <c r="I20317">
        <v>1</v>
      </c>
      <c r="J20317">
        <v>1404</v>
      </c>
      <c r="K20317">
        <v>1</v>
      </c>
      <c r="L20317">
        <v>21</v>
      </c>
      <c r="M20317">
        <v>487</v>
      </c>
      <c r="N20317" t="s">
        <v>18</v>
      </c>
      <c r="O20317">
        <v>0</v>
      </c>
      <c r="P20317">
        <v>1890</v>
      </c>
    </row>
    <row r="20318" spans="1:16" x14ac:dyDescent="0.25">
      <c r="A20318" t="s">
        <v>30060</v>
      </c>
      <c r="B20318">
        <v>1323</v>
      </c>
      <c r="C20318" s="3" t="str">
        <f>HYPERLINK("http://www.uniprot.org/uniprot/G7KZZ2","tr|G7KZZ2|G7KZZ2_MEDTR")</f>
        <v>tr|G7KZZ2|G7KZZ2_MEDTR</v>
      </c>
      <c r="D20318" t="s">
        <v>29133</v>
      </c>
      <c r="E20318">
        <v>77.06</v>
      </c>
      <c r="F20318">
        <v>436</v>
      </c>
      <c r="G20318">
        <v>100</v>
      </c>
      <c r="H20318">
        <v>2</v>
      </c>
      <c r="I20318">
        <v>4</v>
      </c>
      <c r="J20318">
        <v>1305</v>
      </c>
      <c r="K20318">
        <v>1</v>
      </c>
      <c r="L20318">
        <v>178</v>
      </c>
      <c r="M20318">
        <v>613</v>
      </c>
      <c r="N20318" t="s">
        <v>18</v>
      </c>
      <c r="O20318">
        <v>0</v>
      </c>
      <c r="P20318">
        <v>1709</v>
      </c>
    </row>
    <row r="20319" spans="1:16" x14ac:dyDescent="0.25">
      <c r="A20319" t="s">
        <v>30061</v>
      </c>
      <c r="B20319">
        <v>789</v>
      </c>
      <c r="C20319" s="3" t="str">
        <f>HYPERLINK("http://www.uniprot.org/uniprot/I1NGF9","tr|I1NGF9|I1NGF9_SOYBN")</f>
        <v>tr|I1NGF9|I1NGF9_SOYBN</v>
      </c>
      <c r="D20319" t="s">
        <v>28</v>
      </c>
      <c r="E20319">
        <v>56.76</v>
      </c>
      <c r="F20319">
        <v>266</v>
      </c>
      <c r="G20319">
        <v>115</v>
      </c>
      <c r="H20319">
        <v>7</v>
      </c>
      <c r="I20319">
        <v>4</v>
      </c>
      <c r="J20319">
        <v>780</v>
      </c>
      <c r="K20319">
        <v>1</v>
      </c>
      <c r="L20319">
        <v>37</v>
      </c>
      <c r="M20319">
        <v>261</v>
      </c>
      <c r="N20319" t="s">
        <v>18</v>
      </c>
      <c r="O20319" s="1">
        <v>1.02209E-65</v>
      </c>
      <c r="P20319">
        <v>652</v>
      </c>
    </row>
    <row r="20320" spans="1:16" x14ac:dyDescent="0.25">
      <c r="A20320" t="s">
        <v>30062</v>
      </c>
      <c r="B20320">
        <v>1062</v>
      </c>
      <c r="C20320" s="3" t="str">
        <f>HYPERLINK("http://www.uniprot.org/uniprot/I1MXE7","tr|I1MXE7|I1MXE7_SOYBN")</f>
        <v>tr|I1MXE7|I1MXE7_SOYBN</v>
      </c>
      <c r="D20320" t="s">
        <v>28</v>
      </c>
      <c r="E20320">
        <v>78.67</v>
      </c>
      <c r="F20320">
        <v>333</v>
      </c>
      <c r="G20320">
        <v>71</v>
      </c>
      <c r="H20320">
        <v>0</v>
      </c>
      <c r="I20320">
        <v>55</v>
      </c>
      <c r="J20320">
        <v>1053</v>
      </c>
      <c r="K20320">
        <v>1</v>
      </c>
      <c r="L20320">
        <v>10</v>
      </c>
      <c r="M20320">
        <v>341</v>
      </c>
      <c r="N20320" t="s">
        <v>18</v>
      </c>
      <c r="O20320" s="1">
        <v>9.3142200000000006E-152</v>
      </c>
      <c r="P20320">
        <v>1396</v>
      </c>
    </row>
    <row r="20321" spans="1:16" x14ac:dyDescent="0.25">
      <c r="A20321" t="s">
        <v>30063</v>
      </c>
      <c r="B20321">
        <v>648</v>
      </c>
      <c r="C20321" s="3" t="str">
        <f>HYPERLINK("http://www.uniprot.org/uniprot/G7J8E5","tr|G7J8E5|G7J8E5_MEDTR")</f>
        <v>tr|G7J8E5|G7J8E5_MEDTR</v>
      </c>
      <c r="D20321" t="s">
        <v>30064</v>
      </c>
      <c r="E20321">
        <v>60.18</v>
      </c>
      <c r="F20321">
        <v>216</v>
      </c>
      <c r="G20321">
        <v>86</v>
      </c>
      <c r="H20321">
        <v>1</v>
      </c>
      <c r="I20321">
        <v>1</v>
      </c>
      <c r="J20321">
        <v>645</v>
      </c>
      <c r="K20321">
        <v>1</v>
      </c>
      <c r="L20321">
        <v>1</v>
      </c>
      <c r="M20321">
        <v>211</v>
      </c>
      <c r="N20321" t="s">
        <v>18</v>
      </c>
      <c r="O20321" s="1">
        <v>3.4992600000000001E-59</v>
      </c>
      <c r="P20321">
        <v>594</v>
      </c>
    </row>
    <row r="20322" spans="1:16" x14ac:dyDescent="0.25">
      <c r="A20322" t="s">
        <v>30065</v>
      </c>
      <c r="B20322">
        <v>495</v>
      </c>
      <c r="C20322" s="3" t="str">
        <f>HYPERLINK("http://www.uniprot.org/uniprot/A2Q2T1","tr|A2Q2T1|A2Q2T1_MEDTR")</f>
        <v>tr|A2Q2T1|A2Q2T1_MEDTR</v>
      </c>
      <c r="D20322" t="s">
        <v>337</v>
      </c>
      <c r="E20322">
        <v>67.89</v>
      </c>
      <c r="F20322">
        <v>190</v>
      </c>
      <c r="G20322">
        <v>61</v>
      </c>
      <c r="H20322">
        <v>38</v>
      </c>
      <c r="I20322">
        <v>1</v>
      </c>
      <c r="J20322">
        <v>456</v>
      </c>
      <c r="K20322">
        <v>1</v>
      </c>
      <c r="L20322">
        <v>288</v>
      </c>
      <c r="M20322">
        <v>477</v>
      </c>
      <c r="N20322" t="s">
        <v>18</v>
      </c>
      <c r="O20322" s="1">
        <v>1.2885100000000001E-61</v>
      </c>
      <c r="P20322">
        <v>613</v>
      </c>
    </row>
    <row r="20323" spans="1:16" x14ac:dyDescent="0.25">
      <c r="A20323" t="s">
        <v>30066</v>
      </c>
      <c r="B20323">
        <v>894</v>
      </c>
      <c r="C20323" s="3" t="str">
        <f>HYPERLINK("http://www.uniprot.org/uniprot/Q949K8","tr|Q949K8|Q949K8_CICAR")</f>
        <v>tr|Q949K8|Q949K8_CICAR</v>
      </c>
      <c r="D20323" t="s">
        <v>55</v>
      </c>
      <c r="E20323">
        <v>87.2</v>
      </c>
      <c r="F20323">
        <v>172</v>
      </c>
      <c r="G20323">
        <v>22</v>
      </c>
      <c r="H20323">
        <v>0</v>
      </c>
      <c r="I20323">
        <v>1</v>
      </c>
      <c r="J20323">
        <v>516</v>
      </c>
      <c r="K20323">
        <v>1</v>
      </c>
      <c r="L20323">
        <v>104</v>
      </c>
      <c r="M20323">
        <v>275</v>
      </c>
      <c r="N20323" t="s">
        <v>18</v>
      </c>
      <c r="O20323" s="1">
        <v>3.30123E-85</v>
      </c>
      <c r="P20323">
        <v>821</v>
      </c>
    </row>
    <row r="20324" spans="1:16" x14ac:dyDescent="0.25">
      <c r="A20324" t="s">
        <v>30067</v>
      </c>
      <c r="B20324">
        <v>2091</v>
      </c>
      <c r="C20324" s="3" t="str">
        <f>HYPERLINK("http://www.uniprot.org/uniprot/Q2PEV7","tr|Q2PEV7|Q2PEV7_TRIPR")</f>
        <v>tr|Q2PEV7|Q2PEV7_TRIPR</v>
      </c>
      <c r="D20324" t="s">
        <v>7796</v>
      </c>
      <c r="E20324">
        <v>84.68</v>
      </c>
      <c r="F20324">
        <v>692</v>
      </c>
      <c r="G20324">
        <v>106</v>
      </c>
      <c r="H20324">
        <v>0</v>
      </c>
      <c r="I20324">
        <v>7</v>
      </c>
      <c r="J20324">
        <v>2082</v>
      </c>
      <c r="K20324">
        <v>1</v>
      </c>
      <c r="L20324">
        <v>10</v>
      </c>
      <c r="M20324">
        <v>700</v>
      </c>
      <c r="N20324" t="s">
        <v>18</v>
      </c>
      <c r="O20324">
        <v>0</v>
      </c>
      <c r="P20324">
        <v>2901</v>
      </c>
    </row>
    <row r="20325" spans="1:16" x14ac:dyDescent="0.25">
      <c r="A20325" t="s">
        <v>30068</v>
      </c>
      <c r="B20325">
        <v>501</v>
      </c>
      <c r="C20325" s="3" t="str">
        <f>HYPERLINK("http://www.uniprot.org/uniprot/K7KQP0","tr|K7KQP0|K7KQP0_SOYBN")</f>
        <v>tr|K7KQP0|K7KQP0_SOYBN</v>
      </c>
      <c r="D20325" t="s">
        <v>28</v>
      </c>
      <c r="E20325">
        <v>95.18</v>
      </c>
      <c r="F20325">
        <v>166</v>
      </c>
      <c r="G20325">
        <v>8</v>
      </c>
      <c r="H20325">
        <v>0</v>
      </c>
      <c r="I20325">
        <v>1</v>
      </c>
      <c r="J20325">
        <v>498</v>
      </c>
      <c r="K20325">
        <v>1</v>
      </c>
      <c r="L20325">
        <v>311</v>
      </c>
      <c r="M20325">
        <v>476</v>
      </c>
      <c r="N20325" t="s">
        <v>18</v>
      </c>
      <c r="O20325" s="1">
        <v>1.7116000000000001E-82</v>
      </c>
      <c r="P20325">
        <v>793</v>
      </c>
    </row>
    <row r="20326" spans="1:16" x14ac:dyDescent="0.25">
      <c r="A20326" t="s">
        <v>30069</v>
      </c>
      <c r="B20326">
        <v>2076</v>
      </c>
      <c r="C20326" s="3" t="str">
        <f>HYPERLINK("http://www.uniprot.org/uniprot/G7JSL9","tr|G7JSL9|G7JSL9_MEDTR")</f>
        <v>tr|G7JSL9|G7JSL9_MEDTR</v>
      </c>
      <c r="D20326" t="s">
        <v>30070</v>
      </c>
      <c r="E20326">
        <v>86.99</v>
      </c>
      <c r="F20326">
        <v>692</v>
      </c>
      <c r="G20326">
        <v>90</v>
      </c>
      <c r="H20326">
        <v>1</v>
      </c>
      <c r="I20326">
        <v>1</v>
      </c>
      <c r="J20326">
        <v>2073</v>
      </c>
      <c r="K20326">
        <v>1</v>
      </c>
      <c r="L20326">
        <v>152</v>
      </c>
      <c r="M20326">
        <v>840</v>
      </c>
      <c r="N20326" t="s">
        <v>18</v>
      </c>
      <c r="O20326">
        <v>0</v>
      </c>
      <c r="P20326">
        <v>3067</v>
      </c>
    </row>
    <row r="20327" spans="1:16" x14ac:dyDescent="0.25">
      <c r="A20327" t="s">
        <v>30071</v>
      </c>
      <c r="B20327">
        <v>1200</v>
      </c>
      <c r="C20327" s="3" t="str">
        <f>HYPERLINK("http://www.uniprot.org/uniprot/I1LVX3","tr|I1LVX3|I1LVX3_SOYBN")</f>
        <v>tr|I1LVX3|I1LVX3_SOYBN</v>
      </c>
      <c r="D20327" t="s">
        <v>28</v>
      </c>
      <c r="E20327">
        <v>72.83</v>
      </c>
      <c r="F20327">
        <v>265</v>
      </c>
      <c r="G20327">
        <v>72</v>
      </c>
      <c r="H20327">
        <v>1</v>
      </c>
      <c r="I20327">
        <v>10</v>
      </c>
      <c r="J20327">
        <v>801</v>
      </c>
      <c r="K20327">
        <v>1</v>
      </c>
      <c r="L20327">
        <v>16</v>
      </c>
      <c r="M20327">
        <v>279</v>
      </c>
      <c r="N20327" t="s">
        <v>18</v>
      </c>
      <c r="O20327" s="1">
        <v>1.99638E-100</v>
      </c>
      <c r="P20327">
        <v>954</v>
      </c>
    </row>
    <row r="20328" spans="1:16" x14ac:dyDescent="0.25">
      <c r="A20328" t="s">
        <v>30072</v>
      </c>
      <c r="B20328">
        <v>1095</v>
      </c>
      <c r="C20328" s="3" t="str">
        <f>HYPERLINK("http://www.uniprot.org/uniprot/G7LJ87","tr|G7LJ87|G7LJ87_MEDTR")</f>
        <v>tr|G7LJ87|G7LJ87_MEDTR</v>
      </c>
      <c r="D20328" t="s">
        <v>30073</v>
      </c>
      <c r="E20328">
        <v>54.27</v>
      </c>
      <c r="F20328">
        <v>374</v>
      </c>
      <c r="G20328">
        <v>171</v>
      </c>
      <c r="H20328">
        <v>14</v>
      </c>
      <c r="I20328">
        <v>4</v>
      </c>
      <c r="J20328">
        <v>1083</v>
      </c>
      <c r="K20328">
        <v>1</v>
      </c>
      <c r="L20328">
        <v>3</v>
      </c>
      <c r="M20328">
        <v>365</v>
      </c>
      <c r="N20328" t="s">
        <v>18</v>
      </c>
      <c r="O20328" s="1">
        <v>2.9700400000000002E-92</v>
      </c>
      <c r="P20328">
        <v>883</v>
      </c>
    </row>
    <row r="20329" spans="1:16" x14ac:dyDescent="0.25">
      <c r="A20329" t="s">
        <v>30074</v>
      </c>
      <c r="B20329">
        <v>1716</v>
      </c>
      <c r="C20329" s="3" t="str">
        <f>HYPERLINK("http://www.uniprot.org/uniprot/Q2HV56","tr|Q2HV56|Q2HV56_MEDTR")</f>
        <v>tr|Q2HV56|Q2HV56_MEDTR</v>
      </c>
      <c r="D20329" t="s">
        <v>30075</v>
      </c>
      <c r="E20329">
        <v>50.99</v>
      </c>
      <c r="F20329">
        <v>604</v>
      </c>
      <c r="G20329">
        <v>296</v>
      </c>
      <c r="H20329">
        <v>61</v>
      </c>
      <c r="I20329">
        <v>40</v>
      </c>
      <c r="J20329">
        <v>1668</v>
      </c>
      <c r="K20329">
        <v>1</v>
      </c>
      <c r="L20329">
        <v>28</v>
      </c>
      <c r="M20329">
        <v>603</v>
      </c>
      <c r="N20329" t="s">
        <v>18</v>
      </c>
      <c r="O20329" s="1">
        <v>1.1079699999999999E-156</v>
      </c>
      <c r="P20329">
        <v>1441</v>
      </c>
    </row>
    <row r="20330" spans="1:16" x14ac:dyDescent="0.25">
      <c r="A20330" t="s">
        <v>30076</v>
      </c>
      <c r="B20330">
        <v>1797</v>
      </c>
      <c r="C20330" s="3" t="str">
        <f>HYPERLINK("http://www.uniprot.org/uniprot/G7K591","tr|G7K591|G7K591_MEDTR")</f>
        <v>tr|G7K591|G7K591_MEDTR</v>
      </c>
      <c r="D20330" t="s">
        <v>30077</v>
      </c>
      <c r="E20330">
        <v>82.55</v>
      </c>
      <c r="F20330">
        <v>602</v>
      </c>
      <c r="G20330">
        <v>105</v>
      </c>
      <c r="H20330">
        <v>4</v>
      </c>
      <c r="I20330">
        <v>1</v>
      </c>
      <c r="J20330">
        <v>1794</v>
      </c>
      <c r="K20330">
        <v>1</v>
      </c>
      <c r="L20330">
        <v>1</v>
      </c>
      <c r="M20330">
        <v>587</v>
      </c>
      <c r="N20330" t="s">
        <v>18</v>
      </c>
      <c r="O20330">
        <v>0</v>
      </c>
      <c r="P20330">
        <v>2567</v>
      </c>
    </row>
    <row r="20331" spans="1:16" x14ac:dyDescent="0.25">
      <c r="A20331" t="s">
        <v>30078</v>
      </c>
      <c r="B20331">
        <v>780</v>
      </c>
      <c r="C20331" s="3" t="str">
        <f>HYPERLINK("http://www.uniprot.org/uniprot/G7KPU5","tr|G7KPU5|G7KPU5_MEDTR")</f>
        <v>tr|G7KPU5|G7KPU5_MEDTR</v>
      </c>
      <c r="D20331" t="s">
        <v>30079</v>
      </c>
      <c r="E20331">
        <v>81.459999999999994</v>
      </c>
      <c r="F20331">
        <v>259</v>
      </c>
      <c r="G20331">
        <v>48</v>
      </c>
      <c r="H20331">
        <v>0</v>
      </c>
      <c r="I20331">
        <v>1</v>
      </c>
      <c r="J20331">
        <v>777</v>
      </c>
      <c r="K20331">
        <v>1</v>
      </c>
      <c r="L20331">
        <v>30</v>
      </c>
      <c r="M20331">
        <v>288</v>
      </c>
      <c r="N20331" t="s">
        <v>18</v>
      </c>
      <c r="O20331" s="1">
        <v>2.5290400000000001E-125</v>
      </c>
      <c r="P20331">
        <v>1166</v>
      </c>
    </row>
    <row r="20332" spans="1:16" x14ac:dyDescent="0.25">
      <c r="A20332" t="s">
        <v>30080</v>
      </c>
      <c r="B20332">
        <v>900</v>
      </c>
      <c r="C20332" s="3" t="str">
        <f>HYPERLINK("http://www.uniprot.org/uniprot/G7JK37","tr|G7JK37|G7JK37_MEDTR")</f>
        <v>tr|G7JK37|G7JK37_MEDTR</v>
      </c>
      <c r="D20332" t="s">
        <v>30081</v>
      </c>
      <c r="E20332">
        <v>86.71</v>
      </c>
      <c r="F20332">
        <v>301</v>
      </c>
      <c r="G20332">
        <v>40</v>
      </c>
      <c r="H20332">
        <v>3</v>
      </c>
      <c r="I20332">
        <v>1</v>
      </c>
      <c r="J20332">
        <v>894</v>
      </c>
      <c r="K20332">
        <v>1</v>
      </c>
      <c r="L20332">
        <v>1</v>
      </c>
      <c r="M20332">
        <v>301</v>
      </c>
      <c r="N20332" t="s">
        <v>18</v>
      </c>
      <c r="O20332" s="1">
        <v>4.4366100000000003E-146</v>
      </c>
      <c r="P20332">
        <v>1346</v>
      </c>
    </row>
    <row r="20333" spans="1:16" x14ac:dyDescent="0.25">
      <c r="A20333" t="s">
        <v>30082</v>
      </c>
      <c r="B20333">
        <v>612</v>
      </c>
      <c r="C20333" s="3" t="str">
        <f>HYPERLINK("http://www.uniprot.org/uniprot/I1M4J3","tr|I1M4J3|I1M4J3_SOYBN")</f>
        <v>tr|I1M4J3|I1M4J3_SOYBN</v>
      </c>
      <c r="D20333" t="s">
        <v>71</v>
      </c>
      <c r="E20333">
        <v>89.1</v>
      </c>
      <c r="F20333">
        <v>202</v>
      </c>
      <c r="G20333">
        <v>22</v>
      </c>
      <c r="H20333">
        <v>0</v>
      </c>
      <c r="I20333">
        <v>1</v>
      </c>
      <c r="J20333">
        <v>606</v>
      </c>
      <c r="K20333">
        <v>1</v>
      </c>
      <c r="L20333">
        <v>7</v>
      </c>
      <c r="M20333">
        <v>208</v>
      </c>
      <c r="N20333" t="s">
        <v>18</v>
      </c>
      <c r="O20333" s="1">
        <v>2.8430000000000002E-97</v>
      </c>
      <c r="P20333">
        <v>922</v>
      </c>
    </row>
    <row r="20334" spans="1:16" x14ac:dyDescent="0.25">
      <c r="A20334" t="s">
        <v>30083</v>
      </c>
      <c r="B20334">
        <v>927</v>
      </c>
      <c r="C20334" s="3" t="str">
        <f>HYPERLINK("http://www.uniprot.org/uniprot/G7IR31","tr|G7IR31|G7IR31_MEDTR")</f>
        <v>tr|G7IR31|G7IR31_MEDTR</v>
      </c>
      <c r="D20334" t="s">
        <v>30084</v>
      </c>
      <c r="E20334">
        <v>58.99</v>
      </c>
      <c r="F20334">
        <v>317</v>
      </c>
      <c r="G20334">
        <v>130</v>
      </c>
      <c r="H20334">
        <v>9</v>
      </c>
      <c r="I20334">
        <v>1</v>
      </c>
      <c r="J20334">
        <v>924</v>
      </c>
      <c r="K20334">
        <v>1</v>
      </c>
      <c r="L20334">
        <v>1</v>
      </c>
      <c r="M20334">
        <v>310</v>
      </c>
      <c r="N20334" t="s">
        <v>18</v>
      </c>
      <c r="O20334" s="1">
        <v>1.2403400000000001E-90</v>
      </c>
      <c r="P20334">
        <v>868</v>
      </c>
    </row>
    <row r="20335" spans="1:16" x14ac:dyDescent="0.25">
      <c r="A20335" t="s">
        <v>30085</v>
      </c>
      <c r="B20335">
        <v>714</v>
      </c>
      <c r="C20335" s="3" t="str">
        <f>HYPERLINK("http://www.uniprot.org/uniprot/Q9LKR1","tr|Q9LKR1|Q9LKR1_PEA")</f>
        <v>tr|Q9LKR1|Q9LKR1_PEA</v>
      </c>
      <c r="D20335" t="s">
        <v>7890</v>
      </c>
      <c r="E20335">
        <v>63.41</v>
      </c>
      <c r="F20335">
        <v>82</v>
      </c>
      <c r="G20335">
        <v>30</v>
      </c>
      <c r="H20335">
        <v>7</v>
      </c>
      <c r="I20335">
        <v>1</v>
      </c>
      <c r="J20335">
        <v>225</v>
      </c>
      <c r="K20335">
        <v>1</v>
      </c>
      <c r="L20335">
        <v>1</v>
      </c>
      <c r="M20335">
        <v>79</v>
      </c>
      <c r="N20335" t="s">
        <v>18</v>
      </c>
      <c r="O20335" s="1">
        <v>4.5033500000000003E-11</v>
      </c>
      <c r="P20335">
        <v>180</v>
      </c>
    </row>
    <row r="20336" spans="1:16" x14ac:dyDescent="0.25">
      <c r="A20336" t="s">
        <v>30086</v>
      </c>
      <c r="B20336">
        <v>618</v>
      </c>
      <c r="C20336" s="3" t="str">
        <f>HYPERLINK("http://www.uniprot.org/uniprot/B7FN77","tr|B7FN77|B7FN77_MEDTR")</f>
        <v>tr|B7FN77|B7FN77_MEDTR</v>
      </c>
      <c r="D20336" t="s">
        <v>22</v>
      </c>
      <c r="E20336">
        <v>64.62</v>
      </c>
      <c r="F20336">
        <v>212</v>
      </c>
      <c r="G20336">
        <v>75</v>
      </c>
      <c r="H20336">
        <v>7</v>
      </c>
      <c r="I20336">
        <v>1</v>
      </c>
      <c r="J20336">
        <v>615</v>
      </c>
      <c r="K20336">
        <v>1</v>
      </c>
      <c r="L20336">
        <v>1</v>
      </c>
      <c r="M20336">
        <v>198</v>
      </c>
      <c r="N20336" t="s">
        <v>18</v>
      </c>
      <c r="O20336" s="1">
        <v>6.4684299999999997E-57</v>
      </c>
      <c r="P20336">
        <v>574</v>
      </c>
    </row>
    <row r="20337" spans="1:16" x14ac:dyDescent="0.25">
      <c r="A20337" t="s">
        <v>30087</v>
      </c>
      <c r="B20337">
        <v>1431</v>
      </c>
      <c r="C20337" s="3" t="str">
        <f>HYPERLINK("http://www.uniprot.org/uniprot/G7L0T4","tr|G7L0T4|G7L0T4_MEDTR")</f>
        <v>tr|G7L0T4|G7L0T4_MEDTR</v>
      </c>
      <c r="D20337" t="s">
        <v>30088</v>
      </c>
      <c r="E20337">
        <v>80.709999999999994</v>
      </c>
      <c r="F20337">
        <v>477</v>
      </c>
      <c r="G20337">
        <v>92</v>
      </c>
      <c r="H20337">
        <v>1</v>
      </c>
      <c r="I20337">
        <v>1</v>
      </c>
      <c r="J20337">
        <v>1428</v>
      </c>
      <c r="K20337">
        <v>1</v>
      </c>
      <c r="L20337">
        <v>95</v>
      </c>
      <c r="M20337">
        <v>570</v>
      </c>
      <c r="N20337" t="s">
        <v>18</v>
      </c>
      <c r="O20337">
        <v>0</v>
      </c>
      <c r="P20337">
        <v>2023</v>
      </c>
    </row>
    <row r="20338" spans="1:16" x14ac:dyDescent="0.25">
      <c r="A20338" t="s">
        <v>30089</v>
      </c>
      <c r="B20338">
        <v>1485</v>
      </c>
      <c r="C20338" s="3" t="str">
        <f>HYPERLINK("http://www.uniprot.org/uniprot/G7KV04","tr|G7KV04|G7KV04_MEDTR")</f>
        <v>tr|G7KV04|G7KV04_MEDTR</v>
      </c>
      <c r="D20338" t="s">
        <v>30020</v>
      </c>
      <c r="E20338">
        <v>76.11</v>
      </c>
      <c r="F20338">
        <v>494</v>
      </c>
      <c r="G20338">
        <v>118</v>
      </c>
      <c r="H20338">
        <v>0</v>
      </c>
      <c r="I20338">
        <v>1</v>
      </c>
      <c r="J20338">
        <v>1482</v>
      </c>
      <c r="K20338">
        <v>1</v>
      </c>
      <c r="L20338">
        <v>1</v>
      </c>
      <c r="M20338">
        <v>485</v>
      </c>
      <c r="N20338" t="s">
        <v>18</v>
      </c>
      <c r="O20338">
        <v>0</v>
      </c>
      <c r="P20338">
        <v>1943</v>
      </c>
    </row>
    <row r="20339" spans="1:16" x14ac:dyDescent="0.25">
      <c r="A20339" t="s">
        <v>30090</v>
      </c>
      <c r="B20339">
        <v>1500</v>
      </c>
      <c r="C20339" s="3" t="str">
        <f>HYPERLINK("http://www.uniprot.org/uniprot/I1LE37","tr|I1LE37|I1LE37_SOYBN")</f>
        <v>tr|I1LE37|I1LE37_SOYBN</v>
      </c>
      <c r="D20339" t="s">
        <v>28</v>
      </c>
      <c r="E20339">
        <v>75.040000000000006</v>
      </c>
      <c r="F20339">
        <v>505</v>
      </c>
      <c r="G20339">
        <v>126</v>
      </c>
      <c r="H20339">
        <v>6</v>
      </c>
      <c r="I20339">
        <v>1</v>
      </c>
      <c r="J20339">
        <v>1497</v>
      </c>
      <c r="K20339">
        <v>1</v>
      </c>
      <c r="L20339">
        <v>50</v>
      </c>
      <c r="M20339">
        <v>554</v>
      </c>
      <c r="N20339" t="s">
        <v>18</v>
      </c>
      <c r="O20339">
        <v>0</v>
      </c>
      <c r="P20339">
        <v>1828</v>
      </c>
    </row>
    <row r="20340" spans="1:16" x14ac:dyDescent="0.25">
      <c r="A20340" t="s">
        <v>30091</v>
      </c>
      <c r="B20340">
        <v>1680</v>
      </c>
      <c r="C20340" s="3" t="str">
        <f>HYPERLINK("http://www.uniprot.org/uniprot/I1M8Y5","tr|I1M8Y5|I1M8Y5_SOYBN")</f>
        <v>tr|I1M8Y5|I1M8Y5_SOYBN</v>
      </c>
      <c r="D20340" t="s">
        <v>28</v>
      </c>
      <c r="E20340">
        <v>70.37</v>
      </c>
      <c r="F20340">
        <v>567</v>
      </c>
      <c r="G20340">
        <v>168</v>
      </c>
      <c r="H20340">
        <v>8</v>
      </c>
      <c r="I20340">
        <v>1</v>
      </c>
      <c r="J20340">
        <v>1677</v>
      </c>
      <c r="K20340">
        <v>1</v>
      </c>
      <c r="L20340">
        <v>1</v>
      </c>
      <c r="M20340">
        <v>564</v>
      </c>
      <c r="N20340" t="s">
        <v>18</v>
      </c>
      <c r="O20340">
        <v>0</v>
      </c>
      <c r="P20340">
        <v>1965</v>
      </c>
    </row>
    <row r="20341" spans="1:16" x14ac:dyDescent="0.25">
      <c r="A20341" t="s">
        <v>30092</v>
      </c>
      <c r="B20341">
        <v>972</v>
      </c>
      <c r="C20341" s="3" t="str">
        <f>HYPERLINK("http://www.uniprot.org/uniprot/G7JAS3","tr|G7JAS3|G7JAS3_MEDTR")</f>
        <v>tr|G7JAS3|G7JAS3_MEDTR</v>
      </c>
      <c r="D20341" t="s">
        <v>12890</v>
      </c>
      <c r="E20341">
        <v>64.92</v>
      </c>
      <c r="F20341">
        <v>325</v>
      </c>
      <c r="G20341">
        <v>114</v>
      </c>
      <c r="H20341">
        <v>3</v>
      </c>
      <c r="I20341">
        <v>1</v>
      </c>
      <c r="J20341">
        <v>966</v>
      </c>
      <c r="K20341">
        <v>1</v>
      </c>
      <c r="L20341">
        <v>78</v>
      </c>
      <c r="M20341">
        <v>398</v>
      </c>
      <c r="N20341" t="s">
        <v>18</v>
      </c>
      <c r="O20341" s="1">
        <v>4.93671E-117</v>
      </c>
      <c r="P20341">
        <v>1096</v>
      </c>
    </row>
    <row r="20342" spans="1:16" x14ac:dyDescent="0.25">
      <c r="A20342" t="s">
        <v>30093</v>
      </c>
      <c r="B20342">
        <v>690</v>
      </c>
      <c r="C20342" s="3" t="str">
        <f>HYPERLINK("http://www.uniprot.org/uniprot/G7J8F1","tr|G7J8F1|G7J8F1_MEDTR")</f>
        <v>tr|G7J8F1|G7J8F1_MEDTR</v>
      </c>
      <c r="D20342" t="s">
        <v>30094</v>
      </c>
      <c r="E20342">
        <v>65.650000000000006</v>
      </c>
      <c r="F20342">
        <v>230</v>
      </c>
      <c r="G20342">
        <v>79</v>
      </c>
      <c r="H20342">
        <v>2</v>
      </c>
      <c r="I20342">
        <v>4</v>
      </c>
      <c r="J20342">
        <v>687</v>
      </c>
      <c r="K20342">
        <v>1</v>
      </c>
      <c r="L20342">
        <v>4</v>
      </c>
      <c r="M20342">
        <v>230</v>
      </c>
      <c r="N20342" t="s">
        <v>18</v>
      </c>
      <c r="O20342" s="1">
        <v>7.1594800000000005E-72</v>
      </c>
      <c r="P20342">
        <v>704</v>
      </c>
    </row>
    <row r="20343" spans="1:16" x14ac:dyDescent="0.25">
      <c r="A20343" t="s">
        <v>30095</v>
      </c>
      <c r="B20343">
        <v>981</v>
      </c>
      <c r="C20343" s="3" t="str">
        <f>HYPERLINK("http://www.uniprot.org/uniprot/G7J403","tr|G7J403|G7J403_MEDTR")</f>
        <v>tr|G7J403|G7J403_MEDTR</v>
      </c>
      <c r="D20343" t="s">
        <v>30096</v>
      </c>
      <c r="E20343">
        <v>90</v>
      </c>
      <c r="F20343">
        <v>280</v>
      </c>
      <c r="G20343">
        <v>28</v>
      </c>
      <c r="H20343">
        <v>0</v>
      </c>
      <c r="I20343">
        <v>133</v>
      </c>
      <c r="J20343">
        <v>972</v>
      </c>
      <c r="K20343">
        <v>1</v>
      </c>
      <c r="L20343">
        <v>26</v>
      </c>
      <c r="M20343">
        <v>304</v>
      </c>
      <c r="N20343" t="s">
        <v>18</v>
      </c>
      <c r="O20343" s="1">
        <v>2.02374E-142</v>
      </c>
      <c r="P20343">
        <v>1315</v>
      </c>
    </row>
    <row r="20344" spans="1:16" x14ac:dyDescent="0.25">
      <c r="A20344" t="s">
        <v>30097</v>
      </c>
      <c r="B20344">
        <v>2298</v>
      </c>
      <c r="C20344" s="3" t="str">
        <f>HYPERLINK("http://www.uniprot.org/uniprot/G7L899","tr|G7L899|G7L899_MEDTR")</f>
        <v>tr|G7L899|G7L899_MEDTR</v>
      </c>
      <c r="D20344" t="s">
        <v>30098</v>
      </c>
      <c r="E20344">
        <v>34.43</v>
      </c>
      <c r="F20344">
        <v>392</v>
      </c>
      <c r="G20344">
        <v>257</v>
      </c>
      <c r="H20344">
        <v>12</v>
      </c>
      <c r="I20344">
        <v>736</v>
      </c>
      <c r="J20344">
        <v>1875</v>
      </c>
      <c r="K20344">
        <v>1</v>
      </c>
      <c r="L20344">
        <v>304</v>
      </c>
      <c r="M20344">
        <v>664</v>
      </c>
      <c r="N20344" t="s">
        <v>18</v>
      </c>
      <c r="O20344" s="1">
        <v>2.2747300000000001E-54</v>
      </c>
      <c r="P20344">
        <v>560</v>
      </c>
    </row>
    <row r="20345" spans="1:16" x14ac:dyDescent="0.25">
      <c r="A20345" t="s">
        <v>30099</v>
      </c>
      <c r="B20345">
        <v>2325</v>
      </c>
      <c r="C20345" s="3" t="str">
        <f>HYPERLINK("http://www.uniprot.org/uniprot/K7KPZ9","tr|K7KPZ9|K7KPZ9_SOYBN")</f>
        <v>tr|K7KPZ9|K7KPZ9_SOYBN</v>
      </c>
      <c r="D20345" t="s">
        <v>28</v>
      </c>
      <c r="E20345">
        <v>79.260000000000005</v>
      </c>
      <c r="F20345">
        <v>791</v>
      </c>
      <c r="G20345">
        <v>164</v>
      </c>
      <c r="H20345">
        <v>17</v>
      </c>
      <c r="I20345">
        <v>1</v>
      </c>
      <c r="J20345">
        <v>2322</v>
      </c>
      <c r="K20345">
        <v>1</v>
      </c>
      <c r="L20345">
        <v>1</v>
      </c>
      <c r="M20345">
        <v>791</v>
      </c>
      <c r="N20345" t="s">
        <v>18</v>
      </c>
      <c r="O20345">
        <v>0</v>
      </c>
      <c r="P20345">
        <v>3193</v>
      </c>
    </row>
    <row r="20346" spans="1:16" x14ac:dyDescent="0.25">
      <c r="A20346" t="s">
        <v>30100</v>
      </c>
      <c r="B20346">
        <v>1092</v>
      </c>
      <c r="C20346" s="3" t="str">
        <f>HYPERLINK("http://www.uniprot.org/uniprot/G7L8T1","tr|G7L8T1|G7L8T1_MEDTR")</f>
        <v>tr|G7L8T1|G7L8T1_MEDTR</v>
      </c>
      <c r="D20346" t="s">
        <v>23918</v>
      </c>
      <c r="E20346">
        <v>78.77</v>
      </c>
      <c r="F20346">
        <v>391</v>
      </c>
      <c r="G20346">
        <v>83</v>
      </c>
      <c r="H20346">
        <v>28</v>
      </c>
      <c r="I20346">
        <v>1</v>
      </c>
      <c r="J20346">
        <v>1089</v>
      </c>
      <c r="K20346">
        <v>1</v>
      </c>
      <c r="L20346">
        <v>88</v>
      </c>
      <c r="M20346">
        <v>478</v>
      </c>
      <c r="N20346" t="s">
        <v>18</v>
      </c>
      <c r="O20346" s="1">
        <v>6.4501500000000002E-164</v>
      </c>
      <c r="P20346">
        <v>1501</v>
      </c>
    </row>
    <row r="20347" spans="1:16" x14ac:dyDescent="0.25">
      <c r="A20347" t="s">
        <v>30101</v>
      </c>
      <c r="B20347">
        <v>1734</v>
      </c>
      <c r="C20347" s="3" t="str">
        <f>HYPERLINK("http://www.uniprot.org/uniprot/K7LPS4","tr|K7LPS4|K7LPS4_SOYBN")</f>
        <v>tr|K7LPS4|K7LPS4_SOYBN</v>
      </c>
      <c r="D20347" t="s">
        <v>28</v>
      </c>
      <c r="E20347">
        <v>62.33</v>
      </c>
      <c r="F20347">
        <v>616</v>
      </c>
      <c r="G20347">
        <v>232</v>
      </c>
      <c r="H20347">
        <v>39</v>
      </c>
      <c r="I20347">
        <v>1</v>
      </c>
      <c r="J20347">
        <v>1731</v>
      </c>
      <c r="K20347">
        <v>1</v>
      </c>
      <c r="L20347">
        <v>45</v>
      </c>
      <c r="M20347">
        <v>659</v>
      </c>
      <c r="N20347" t="s">
        <v>18</v>
      </c>
      <c r="O20347">
        <v>0</v>
      </c>
      <c r="P20347">
        <v>1869</v>
      </c>
    </row>
    <row r="20348" spans="1:16" x14ac:dyDescent="0.25">
      <c r="A20348" t="s">
        <v>30102</v>
      </c>
      <c r="B20348">
        <v>2757</v>
      </c>
      <c r="C20348" s="3" t="str">
        <f>HYPERLINK("http://www.uniprot.org/uniprot/G7JKS9","tr|G7JKS9|G7JKS9_MEDTR")</f>
        <v>tr|G7JKS9|G7JKS9_MEDTR</v>
      </c>
      <c r="D20348" t="s">
        <v>30103</v>
      </c>
      <c r="E20348">
        <v>77.819999999999993</v>
      </c>
      <c r="F20348">
        <v>992</v>
      </c>
      <c r="G20348">
        <v>220</v>
      </c>
      <c r="H20348">
        <v>74</v>
      </c>
      <c r="I20348">
        <v>1</v>
      </c>
      <c r="J20348">
        <v>2754</v>
      </c>
      <c r="K20348">
        <v>1</v>
      </c>
      <c r="L20348">
        <v>1</v>
      </c>
      <c r="M20348">
        <v>989</v>
      </c>
      <c r="N20348" t="s">
        <v>18</v>
      </c>
      <c r="O20348">
        <v>0</v>
      </c>
      <c r="P20348">
        <v>3774</v>
      </c>
    </row>
    <row r="20349" spans="1:16" x14ac:dyDescent="0.25">
      <c r="A20349" t="s">
        <v>30104</v>
      </c>
      <c r="B20349">
        <v>525</v>
      </c>
      <c r="C20349" s="3" t="str">
        <f>HYPERLINK("http://www.uniprot.org/uniprot/Q8W596","tr|Q8W596|Q8W596_MEDSA")</f>
        <v>tr|Q8W596|Q8W596_MEDSA</v>
      </c>
      <c r="D20349" t="s">
        <v>7581</v>
      </c>
      <c r="E20349">
        <v>67.81</v>
      </c>
      <c r="F20349">
        <v>174</v>
      </c>
      <c r="G20349">
        <v>56</v>
      </c>
      <c r="H20349">
        <v>0</v>
      </c>
      <c r="I20349">
        <v>1</v>
      </c>
      <c r="J20349">
        <v>522</v>
      </c>
      <c r="K20349">
        <v>1</v>
      </c>
      <c r="L20349">
        <v>142</v>
      </c>
      <c r="M20349">
        <v>313</v>
      </c>
      <c r="N20349" t="s">
        <v>18</v>
      </c>
      <c r="O20349" s="1">
        <v>1.3480399999999999E-55</v>
      </c>
      <c r="P20349">
        <v>561</v>
      </c>
    </row>
    <row r="20350" spans="1:16" x14ac:dyDescent="0.25">
      <c r="A20350" t="s">
        <v>30105</v>
      </c>
      <c r="B20350">
        <v>474</v>
      </c>
      <c r="C20350" s="3" t="str">
        <f>HYPERLINK("http://www.uniprot.org/uniprot/I3SAF0","tr|I3SAF0|I3SAF0_MEDTR")</f>
        <v>tr|I3SAF0|I3SAF0_MEDTR</v>
      </c>
      <c r="D20350" t="s">
        <v>22</v>
      </c>
      <c r="E20350">
        <v>98.08</v>
      </c>
      <c r="F20350">
        <v>157</v>
      </c>
      <c r="G20350">
        <v>3</v>
      </c>
      <c r="H20350">
        <v>0</v>
      </c>
      <c r="I20350">
        <v>1</v>
      </c>
      <c r="J20350">
        <v>471</v>
      </c>
      <c r="K20350">
        <v>1</v>
      </c>
      <c r="L20350">
        <v>1</v>
      </c>
      <c r="M20350">
        <v>157</v>
      </c>
      <c r="N20350" t="s">
        <v>18</v>
      </c>
      <c r="O20350" s="1">
        <v>9.2374599999999995E-89</v>
      </c>
      <c r="P20350">
        <v>847</v>
      </c>
    </row>
    <row r="20351" spans="1:16" x14ac:dyDescent="0.25">
      <c r="A20351" t="s">
        <v>30106</v>
      </c>
      <c r="B20351">
        <v>549</v>
      </c>
      <c r="C20351" s="3" t="str">
        <f>HYPERLINK("http://www.uniprot.org/uniprot/G7K590","tr|G7K590|G7K590_MEDTR")</f>
        <v>tr|G7K590|G7K590_MEDTR</v>
      </c>
      <c r="D20351" t="s">
        <v>30107</v>
      </c>
      <c r="E20351">
        <v>96.15</v>
      </c>
      <c r="F20351">
        <v>182</v>
      </c>
      <c r="G20351">
        <v>7</v>
      </c>
      <c r="H20351">
        <v>0</v>
      </c>
      <c r="I20351">
        <v>1</v>
      </c>
      <c r="J20351">
        <v>546</v>
      </c>
      <c r="K20351">
        <v>1</v>
      </c>
      <c r="L20351">
        <v>1</v>
      </c>
      <c r="M20351">
        <v>182</v>
      </c>
      <c r="N20351" t="s">
        <v>18</v>
      </c>
      <c r="O20351" s="1">
        <v>3.6133200000000002E-94</v>
      </c>
      <c r="P20351">
        <v>894</v>
      </c>
    </row>
    <row r="20352" spans="1:16" x14ac:dyDescent="0.25">
      <c r="A20352" t="s">
        <v>30108</v>
      </c>
      <c r="B20352">
        <v>1569</v>
      </c>
      <c r="C20352" s="3" t="str">
        <f>HYPERLINK("http://www.uniprot.org/uniprot/G7KPU3","tr|G7KPU3|G7KPU3_MEDTR")</f>
        <v>tr|G7KPU3|G7KPU3_MEDTR</v>
      </c>
      <c r="D20352" t="s">
        <v>30109</v>
      </c>
      <c r="E20352">
        <v>76.290000000000006</v>
      </c>
      <c r="F20352">
        <v>523</v>
      </c>
      <c r="G20352">
        <v>124</v>
      </c>
      <c r="H20352">
        <v>2</v>
      </c>
      <c r="I20352">
        <v>1</v>
      </c>
      <c r="J20352">
        <v>1563</v>
      </c>
      <c r="K20352">
        <v>1</v>
      </c>
      <c r="L20352">
        <v>70</v>
      </c>
      <c r="M20352">
        <v>585</v>
      </c>
      <c r="N20352" t="s">
        <v>18</v>
      </c>
      <c r="O20352">
        <v>0</v>
      </c>
      <c r="P20352">
        <v>2149</v>
      </c>
    </row>
    <row r="20353" spans="1:16" x14ac:dyDescent="0.25">
      <c r="A20353" t="s">
        <v>30110</v>
      </c>
      <c r="B20353">
        <v>627</v>
      </c>
      <c r="C20353" s="3" t="str">
        <f>HYPERLINK("http://www.uniprot.org/uniprot/K7MNX2","tr|K7MNX2|K7MNX2_SOYBN")</f>
        <v>tr|K7MNX2|K7MNX2_SOYBN</v>
      </c>
      <c r="D20353" t="s">
        <v>28</v>
      </c>
      <c r="E20353">
        <v>26.54</v>
      </c>
      <c r="F20353">
        <v>113</v>
      </c>
      <c r="G20353">
        <v>83</v>
      </c>
      <c r="H20353">
        <v>2</v>
      </c>
      <c r="I20353">
        <v>175</v>
      </c>
      <c r="J20353">
        <v>507</v>
      </c>
      <c r="K20353">
        <v>1</v>
      </c>
      <c r="L20353">
        <v>402</v>
      </c>
      <c r="M20353">
        <v>514</v>
      </c>
      <c r="N20353" t="s">
        <v>18</v>
      </c>
      <c r="O20353" s="1">
        <v>9.5622299999999998E-11</v>
      </c>
      <c r="P20353">
        <v>176</v>
      </c>
    </row>
    <row r="20354" spans="1:16" x14ac:dyDescent="0.25">
      <c r="A20354" t="s">
        <v>30111</v>
      </c>
      <c r="B20354">
        <v>900</v>
      </c>
      <c r="C20354" s="3" t="str">
        <f>HYPERLINK("http://www.uniprot.org/uniprot/A5AM06","tr|A5AM06|A5AM06_VITVI")</f>
        <v>tr|A5AM06|A5AM06_VITVI</v>
      </c>
      <c r="D20354" t="s">
        <v>1615</v>
      </c>
      <c r="E20354">
        <v>28.83</v>
      </c>
      <c r="F20354">
        <v>267</v>
      </c>
      <c r="G20354">
        <v>190</v>
      </c>
      <c r="H20354">
        <v>6</v>
      </c>
      <c r="I20354">
        <v>1</v>
      </c>
      <c r="J20354">
        <v>783</v>
      </c>
      <c r="K20354">
        <v>1</v>
      </c>
      <c r="L20354">
        <v>1063</v>
      </c>
      <c r="M20354">
        <v>1321</v>
      </c>
      <c r="N20354" t="s">
        <v>18</v>
      </c>
      <c r="O20354" s="1">
        <v>9.5783799999999998E-24</v>
      </c>
      <c r="P20354">
        <v>291</v>
      </c>
    </row>
    <row r="20355" spans="1:16" x14ac:dyDescent="0.25">
      <c r="A20355" t="s">
        <v>30112</v>
      </c>
      <c r="B20355">
        <v>1971</v>
      </c>
      <c r="C20355" s="3" t="str">
        <f>HYPERLINK("http://www.uniprot.org/uniprot/K7MLJ7","tr|K7MLJ7|K7MLJ7_SOYBN")</f>
        <v>tr|K7MLJ7|K7MLJ7_SOYBN</v>
      </c>
      <c r="D20355" t="s">
        <v>28</v>
      </c>
      <c r="E20355">
        <v>83.28</v>
      </c>
      <c r="F20355">
        <v>658</v>
      </c>
      <c r="G20355">
        <v>110</v>
      </c>
      <c r="H20355">
        <v>4</v>
      </c>
      <c r="I20355">
        <v>7</v>
      </c>
      <c r="J20355">
        <v>1968</v>
      </c>
      <c r="K20355">
        <v>1</v>
      </c>
      <c r="L20355">
        <v>113</v>
      </c>
      <c r="M20355">
        <v>768</v>
      </c>
      <c r="N20355" t="s">
        <v>18</v>
      </c>
      <c r="O20355">
        <v>0</v>
      </c>
      <c r="P20355">
        <v>2886</v>
      </c>
    </row>
    <row r="20356" spans="1:16" x14ac:dyDescent="0.25">
      <c r="A20356" t="s">
        <v>30113</v>
      </c>
      <c r="B20356">
        <v>966</v>
      </c>
      <c r="C20356" s="3" t="str">
        <f>HYPERLINK("http://www.uniprot.org/uniprot/I3T3H7","tr|I3T3H7|I3T3H7_MEDTR")</f>
        <v>tr|I3T3H7|I3T3H7_MEDTR</v>
      </c>
      <c r="D20356" t="s">
        <v>22</v>
      </c>
      <c r="E20356">
        <v>74.84</v>
      </c>
      <c r="F20356">
        <v>322</v>
      </c>
      <c r="G20356">
        <v>81</v>
      </c>
      <c r="H20356">
        <v>1</v>
      </c>
      <c r="I20356">
        <v>1</v>
      </c>
      <c r="J20356">
        <v>963</v>
      </c>
      <c r="K20356">
        <v>1</v>
      </c>
      <c r="L20356">
        <v>1</v>
      </c>
      <c r="M20356">
        <v>321</v>
      </c>
      <c r="N20356" t="s">
        <v>18</v>
      </c>
      <c r="O20356" s="1">
        <v>5.9396700000000003E-131</v>
      </c>
      <c r="P20356">
        <v>1216</v>
      </c>
    </row>
    <row r="20357" spans="1:16" x14ac:dyDescent="0.25">
      <c r="A20357" t="s">
        <v>30114</v>
      </c>
      <c r="B20357">
        <v>375</v>
      </c>
      <c r="C20357" s="3" t="str">
        <f>HYPERLINK("http://www.uniprot.org/uniprot/A2Q2W9","tr|A2Q2W9|A2Q2W9_MEDTR")</f>
        <v>tr|A2Q2W9|A2Q2W9_MEDTR</v>
      </c>
      <c r="D20357" t="s">
        <v>30115</v>
      </c>
      <c r="E20357">
        <v>68.319999999999993</v>
      </c>
      <c r="F20357">
        <v>161</v>
      </c>
      <c r="G20357">
        <v>51</v>
      </c>
      <c r="H20357">
        <v>37</v>
      </c>
      <c r="I20357">
        <v>1</v>
      </c>
      <c r="J20357">
        <v>372</v>
      </c>
      <c r="K20357">
        <v>1</v>
      </c>
      <c r="L20357">
        <v>1</v>
      </c>
      <c r="M20357">
        <v>161</v>
      </c>
      <c r="N20357" t="s">
        <v>18</v>
      </c>
      <c r="O20357" s="1">
        <v>3.40898E-54</v>
      </c>
      <c r="P20357">
        <v>549</v>
      </c>
    </row>
    <row r="20358" spans="1:16" x14ac:dyDescent="0.25">
      <c r="A20358" t="s">
        <v>30116</v>
      </c>
      <c r="B20358">
        <v>1038</v>
      </c>
      <c r="C20358" s="3" t="str">
        <f>HYPERLINK("http://www.uniprot.org/uniprot/I1N5M3","tr|I1N5M3|I1N5M3_SOYBN")</f>
        <v>tr|I1N5M3|I1N5M3_SOYBN</v>
      </c>
      <c r="D20358" t="s">
        <v>30117</v>
      </c>
      <c r="E20358">
        <v>74.14</v>
      </c>
      <c r="F20358">
        <v>352</v>
      </c>
      <c r="G20358">
        <v>91</v>
      </c>
      <c r="H20358">
        <v>7</v>
      </c>
      <c r="I20358">
        <v>1</v>
      </c>
      <c r="J20358">
        <v>1035</v>
      </c>
      <c r="K20358">
        <v>1</v>
      </c>
      <c r="L20358">
        <v>1</v>
      </c>
      <c r="M20358">
        <v>349</v>
      </c>
      <c r="N20358" t="s">
        <v>18</v>
      </c>
      <c r="O20358" s="1">
        <v>4.03885E-136</v>
      </c>
      <c r="P20358">
        <v>1261</v>
      </c>
    </row>
    <row r="20359" spans="1:16" x14ac:dyDescent="0.25">
      <c r="A20359" t="s">
        <v>30118</v>
      </c>
      <c r="B20359">
        <v>1230</v>
      </c>
      <c r="C20359" s="3" t="str">
        <f>HYPERLINK("http://www.uniprot.org/uniprot/Q2HTW4","tr|Q2HTW4|Q2HTW4_MEDTR")</f>
        <v>tr|Q2HTW4|Q2HTW4_MEDTR</v>
      </c>
      <c r="D20359" t="s">
        <v>30119</v>
      </c>
      <c r="E20359">
        <v>91.19</v>
      </c>
      <c r="F20359">
        <v>409</v>
      </c>
      <c r="G20359">
        <v>36</v>
      </c>
      <c r="H20359">
        <v>1</v>
      </c>
      <c r="I20359">
        <v>1</v>
      </c>
      <c r="J20359">
        <v>1224</v>
      </c>
      <c r="K20359">
        <v>1</v>
      </c>
      <c r="L20359">
        <v>1</v>
      </c>
      <c r="M20359">
        <v>409</v>
      </c>
      <c r="N20359" t="s">
        <v>18</v>
      </c>
      <c r="O20359">
        <v>0</v>
      </c>
      <c r="P20359">
        <v>1918</v>
      </c>
    </row>
    <row r="20360" spans="1:16" x14ac:dyDescent="0.25">
      <c r="A20360" t="s">
        <v>30120</v>
      </c>
      <c r="B20360">
        <v>1047</v>
      </c>
      <c r="C20360" s="3" t="str">
        <f>HYPERLINK("http://www.uniprot.org/uniprot/G7L0T5","tr|G7L0T5|G7L0T5_MEDTR")</f>
        <v>tr|G7L0T5|G7L0T5_MEDTR</v>
      </c>
      <c r="D20360" t="s">
        <v>30121</v>
      </c>
      <c r="E20360">
        <v>67.12</v>
      </c>
      <c r="F20360">
        <v>365</v>
      </c>
      <c r="G20360">
        <v>120</v>
      </c>
      <c r="H20360">
        <v>18</v>
      </c>
      <c r="I20360">
        <v>1</v>
      </c>
      <c r="J20360">
        <v>1041</v>
      </c>
      <c r="K20360">
        <v>1</v>
      </c>
      <c r="L20360">
        <v>92</v>
      </c>
      <c r="M20360">
        <v>454</v>
      </c>
      <c r="N20360" t="s">
        <v>18</v>
      </c>
      <c r="O20360" s="1">
        <v>3.0331600000000002E-139</v>
      </c>
      <c r="P20360">
        <v>1288</v>
      </c>
    </row>
    <row r="20361" spans="1:16" x14ac:dyDescent="0.25">
      <c r="A20361" t="s">
        <v>30122</v>
      </c>
      <c r="B20361">
        <v>597</v>
      </c>
      <c r="C20361" s="3" t="str">
        <f>HYPERLINK("http://www.uniprot.org/uniprot/G7KV13","tr|G7KV13|G7KV13_MEDTR")</f>
        <v>tr|G7KV13|G7KV13_MEDTR</v>
      </c>
      <c r="D20361" t="s">
        <v>30123</v>
      </c>
      <c r="E20361">
        <v>75.739999999999995</v>
      </c>
      <c r="F20361">
        <v>202</v>
      </c>
      <c r="G20361">
        <v>49</v>
      </c>
      <c r="H20361">
        <v>4</v>
      </c>
      <c r="I20361">
        <v>1</v>
      </c>
      <c r="J20361">
        <v>594</v>
      </c>
      <c r="K20361">
        <v>1</v>
      </c>
      <c r="L20361">
        <v>1</v>
      </c>
      <c r="M20361">
        <v>202</v>
      </c>
      <c r="N20361" t="s">
        <v>18</v>
      </c>
      <c r="O20361" s="1">
        <v>1.22625E-78</v>
      </c>
      <c r="P20361">
        <v>761</v>
      </c>
    </row>
    <row r="20362" spans="1:16" x14ac:dyDescent="0.25">
      <c r="A20362" t="s">
        <v>30124</v>
      </c>
      <c r="B20362">
        <v>1584</v>
      </c>
      <c r="C20362" s="3" t="str">
        <f>HYPERLINK("http://www.uniprot.org/uniprot/G7IGB3","tr|G7IGB3|G7IGB3_MEDTR")</f>
        <v>tr|G7IGB3|G7IGB3_MEDTR</v>
      </c>
      <c r="D20362" t="s">
        <v>30125</v>
      </c>
      <c r="E20362">
        <v>78.52</v>
      </c>
      <c r="F20362">
        <v>475</v>
      </c>
      <c r="G20362">
        <v>102</v>
      </c>
      <c r="H20362">
        <v>2</v>
      </c>
      <c r="I20362">
        <v>163</v>
      </c>
      <c r="J20362">
        <v>1581</v>
      </c>
      <c r="K20362">
        <v>1</v>
      </c>
      <c r="L20362">
        <v>143</v>
      </c>
      <c r="M20362">
        <v>616</v>
      </c>
      <c r="N20362" t="s">
        <v>18</v>
      </c>
      <c r="O20362">
        <v>0</v>
      </c>
      <c r="P20362">
        <v>1874</v>
      </c>
    </row>
    <row r="20363" spans="1:16" x14ac:dyDescent="0.25">
      <c r="A20363" t="s">
        <v>30126</v>
      </c>
      <c r="B20363">
        <v>894</v>
      </c>
      <c r="C20363" s="3" t="str">
        <f>HYPERLINK("http://www.uniprot.org/uniprot/K7MNI7","tr|K7MNI7|K7MNI7_SOYBN")</f>
        <v>tr|K7MNI7|K7MNI7_SOYBN</v>
      </c>
      <c r="D20363" t="s">
        <v>28</v>
      </c>
      <c r="E20363">
        <v>56.41</v>
      </c>
      <c r="F20363">
        <v>312</v>
      </c>
      <c r="G20363">
        <v>136</v>
      </c>
      <c r="H20363">
        <v>15</v>
      </c>
      <c r="I20363">
        <v>1</v>
      </c>
      <c r="J20363">
        <v>891</v>
      </c>
      <c r="K20363">
        <v>1</v>
      </c>
      <c r="L20363">
        <v>1</v>
      </c>
      <c r="M20363">
        <v>309</v>
      </c>
      <c r="N20363" t="s">
        <v>18</v>
      </c>
      <c r="O20363" s="1">
        <v>1.4818599999999999E-85</v>
      </c>
      <c r="P20363">
        <v>824</v>
      </c>
    </row>
    <row r="20364" spans="1:16" x14ac:dyDescent="0.25">
      <c r="A20364" t="s">
        <v>30127</v>
      </c>
      <c r="B20364">
        <v>693</v>
      </c>
      <c r="C20364" s="3" t="str">
        <f>HYPERLINK("http://www.uniprot.org/uniprot/G7J8F5","tr|G7J8F5|G7J8F5_MEDTR")</f>
        <v>tr|G7J8F5|G7J8F5_MEDTR</v>
      </c>
      <c r="D20364" t="s">
        <v>30128</v>
      </c>
      <c r="E20364">
        <v>86.58</v>
      </c>
      <c r="F20364">
        <v>231</v>
      </c>
      <c r="G20364">
        <v>31</v>
      </c>
      <c r="H20364">
        <v>1</v>
      </c>
      <c r="I20364">
        <v>1</v>
      </c>
      <c r="J20364">
        <v>690</v>
      </c>
      <c r="K20364">
        <v>1</v>
      </c>
      <c r="L20364">
        <v>1</v>
      </c>
      <c r="M20364">
        <v>229</v>
      </c>
      <c r="N20364" t="s">
        <v>18</v>
      </c>
      <c r="O20364" s="1">
        <v>2.3021500000000001E-110</v>
      </c>
      <c r="P20364">
        <v>1036</v>
      </c>
    </row>
    <row r="20365" spans="1:16" x14ac:dyDescent="0.25">
      <c r="A20365" t="s">
        <v>30129</v>
      </c>
      <c r="B20365">
        <v>4338</v>
      </c>
      <c r="C20365" s="3" t="str">
        <f>HYPERLINK("http://www.uniprot.org/uniprot/K7KU15","tr|K7KU15|K7KU15_SOYBN")</f>
        <v>tr|K7KU15|K7KU15_SOYBN</v>
      </c>
      <c r="D20365" t="s">
        <v>28</v>
      </c>
      <c r="E20365">
        <v>72.28</v>
      </c>
      <c r="F20365">
        <v>1425</v>
      </c>
      <c r="G20365">
        <v>395</v>
      </c>
      <c r="H20365">
        <v>10</v>
      </c>
      <c r="I20365">
        <v>91</v>
      </c>
      <c r="J20365">
        <v>4335</v>
      </c>
      <c r="K20365">
        <v>1</v>
      </c>
      <c r="L20365">
        <v>24</v>
      </c>
      <c r="M20365">
        <v>1447</v>
      </c>
      <c r="N20365" t="s">
        <v>18</v>
      </c>
      <c r="O20365">
        <v>0</v>
      </c>
      <c r="P20365">
        <v>5233</v>
      </c>
    </row>
    <row r="20366" spans="1:16" x14ac:dyDescent="0.25">
      <c r="A20366" t="s">
        <v>30130</v>
      </c>
      <c r="B20366">
        <v>1215</v>
      </c>
      <c r="C20366" s="3" t="str">
        <f>HYPERLINK("http://www.uniprot.org/uniprot/K7L6Z5","tr|K7L6Z5|K7L6Z5_SOYBN")</f>
        <v>tr|K7L6Z5|K7L6Z5_SOYBN</v>
      </c>
      <c r="D20366" t="s">
        <v>28</v>
      </c>
      <c r="E20366">
        <v>50.44</v>
      </c>
      <c r="F20366">
        <v>335</v>
      </c>
      <c r="G20366">
        <v>166</v>
      </c>
      <c r="H20366">
        <v>4</v>
      </c>
      <c r="I20366">
        <v>1</v>
      </c>
      <c r="J20366">
        <v>993</v>
      </c>
      <c r="K20366">
        <v>1</v>
      </c>
      <c r="L20366">
        <v>1</v>
      </c>
      <c r="M20366">
        <v>303</v>
      </c>
      <c r="N20366" t="s">
        <v>18</v>
      </c>
      <c r="O20366" s="1">
        <v>1.2438200000000001E-73</v>
      </c>
      <c r="P20366">
        <v>723</v>
      </c>
    </row>
    <row r="20367" spans="1:16" x14ac:dyDescent="0.25">
      <c r="A20367" t="s">
        <v>30131</v>
      </c>
      <c r="B20367">
        <v>1452</v>
      </c>
      <c r="C20367" s="3" t="str">
        <f>HYPERLINK("http://www.uniprot.org/uniprot/K7L5L1","tr|K7L5L1|K7L5L1_SOYBN")</f>
        <v>tr|K7L5L1|K7L5L1_SOYBN</v>
      </c>
      <c r="D20367" t="s">
        <v>28</v>
      </c>
      <c r="E20367">
        <v>81.98</v>
      </c>
      <c r="F20367">
        <v>483</v>
      </c>
      <c r="G20367">
        <v>87</v>
      </c>
      <c r="H20367">
        <v>0</v>
      </c>
      <c r="I20367">
        <v>1</v>
      </c>
      <c r="J20367">
        <v>1449</v>
      </c>
      <c r="K20367">
        <v>1</v>
      </c>
      <c r="L20367">
        <v>192</v>
      </c>
      <c r="M20367">
        <v>674</v>
      </c>
      <c r="N20367" t="s">
        <v>18</v>
      </c>
      <c r="O20367">
        <v>0</v>
      </c>
      <c r="P20367">
        <v>2097</v>
      </c>
    </row>
    <row r="20368" spans="1:16" x14ac:dyDescent="0.25">
      <c r="A20368" t="s">
        <v>30132</v>
      </c>
      <c r="B20368">
        <v>1335</v>
      </c>
      <c r="C20368" s="3" t="str">
        <f>HYPERLINK("http://www.uniprot.org/uniprot/O65744","tr|O65744|O65744_CICAR")</f>
        <v>tr|O65744|O65744_CICAR</v>
      </c>
      <c r="D20368" t="s">
        <v>30133</v>
      </c>
      <c r="E20368">
        <v>99.77</v>
      </c>
      <c r="F20368">
        <v>444</v>
      </c>
      <c r="G20368">
        <v>1</v>
      </c>
      <c r="H20368">
        <v>0</v>
      </c>
      <c r="I20368">
        <v>1</v>
      </c>
      <c r="J20368">
        <v>1332</v>
      </c>
      <c r="K20368">
        <v>1</v>
      </c>
      <c r="L20368">
        <v>1</v>
      </c>
      <c r="M20368">
        <v>444</v>
      </c>
      <c r="N20368" t="s">
        <v>18</v>
      </c>
      <c r="O20368">
        <v>0</v>
      </c>
      <c r="P20368">
        <v>2326</v>
      </c>
    </row>
    <row r="20369" spans="1:16" x14ac:dyDescent="0.25">
      <c r="A20369" t="s">
        <v>30134</v>
      </c>
      <c r="B20369">
        <v>2460</v>
      </c>
      <c r="C20369" s="3" t="str">
        <f>HYPERLINK("http://www.uniprot.org/uniprot/I1LR30","tr|I1LR30|I1LR30_SOYBN")</f>
        <v>tr|I1LR30|I1LR30_SOYBN</v>
      </c>
      <c r="D20369" t="s">
        <v>71</v>
      </c>
      <c r="E20369">
        <v>76.05</v>
      </c>
      <c r="F20369">
        <v>806</v>
      </c>
      <c r="G20369">
        <v>193</v>
      </c>
      <c r="H20369">
        <v>0</v>
      </c>
      <c r="I20369">
        <v>1</v>
      </c>
      <c r="J20369">
        <v>2418</v>
      </c>
      <c r="K20369">
        <v>1</v>
      </c>
      <c r="L20369">
        <v>1</v>
      </c>
      <c r="M20369">
        <v>800</v>
      </c>
      <c r="N20369" t="s">
        <v>18</v>
      </c>
      <c r="O20369">
        <v>0</v>
      </c>
      <c r="P20369">
        <v>3002</v>
      </c>
    </row>
    <row r="20370" spans="1:16" x14ac:dyDescent="0.25">
      <c r="A20370" t="s">
        <v>30135</v>
      </c>
      <c r="B20370">
        <v>1296</v>
      </c>
      <c r="C20370" s="3" t="str">
        <f>HYPERLINK("http://www.uniprot.org/uniprot/G3VL26","tr|G3VL26|G3VL26_SARHA")</f>
        <v>tr|G3VL26|G3VL26_SARHA</v>
      </c>
      <c r="D20370" t="s">
        <v>2094</v>
      </c>
      <c r="E20370">
        <v>20.29</v>
      </c>
      <c r="F20370">
        <v>404</v>
      </c>
      <c r="G20370">
        <v>322</v>
      </c>
      <c r="H20370">
        <v>8</v>
      </c>
      <c r="I20370">
        <v>21</v>
      </c>
      <c r="J20370">
        <v>1208</v>
      </c>
      <c r="K20370">
        <v>-2</v>
      </c>
      <c r="L20370">
        <v>70</v>
      </c>
      <c r="M20370">
        <v>461</v>
      </c>
      <c r="N20370" t="s">
        <v>18</v>
      </c>
      <c r="O20370" s="1">
        <v>8.44538E-15</v>
      </c>
      <c r="P20370">
        <v>216</v>
      </c>
    </row>
    <row r="20371" spans="1:16" x14ac:dyDescent="0.25">
      <c r="A20371" t="s">
        <v>30136</v>
      </c>
      <c r="B20371">
        <v>981</v>
      </c>
      <c r="C20371" s="3" t="str">
        <f>HYPERLINK("http://www.uniprot.org/uniprot/B7FIU4","tr|B7FIU4|B7FIU4_MEDTR")</f>
        <v>tr|B7FIU4|B7FIU4_MEDTR</v>
      </c>
      <c r="D20371" t="s">
        <v>655</v>
      </c>
      <c r="E20371">
        <v>92.96</v>
      </c>
      <c r="F20371">
        <v>327</v>
      </c>
      <c r="G20371">
        <v>23</v>
      </c>
      <c r="H20371">
        <v>1</v>
      </c>
      <c r="I20371">
        <v>1</v>
      </c>
      <c r="J20371">
        <v>978</v>
      </c>
      <c r="K20371">
        <v>1</v>
      </c>
      <c r="L20371">
        <v>1</v>
      </c>
      <c r="M20371">
        <v>327</v>
      </c>
      <c r="N20371" t="s">
        <v>18</v>
      </c>
      <c r="O20371" s="1">
        <v>7.1478999999999996E-164</v>
      </c>
      <c r="P20371">
        <v>1500</v>
      </c>
    </row>
    <row r="20372" spans="1:16" x14ac:dyDescent="0.25">
      <c r="A20372" t="s">
        <v>30137</v>
      </c>
      <c r="B20372">
        <v>1257</v>
      </c>
      <c r="C20372" s="3" t="str">
        <f>HYPERLINK("http://www.uniprot.org/uniprot/G7IJ01","tr|G7IJ01|G7IJ01_MEDTR")</f>
        <v>tr|G7IJ01|G7IJ01_MEDTR</v>
      </c>
      <c r="D20372" t="s">
        <v>13452</v>
      </c>
      <c r="E20372">
        <v>71.83</v>
      </c>
      <c r="F20372">
        <v>419</v>
      </c>
      <c r="G20372">
        <v>118</v>
      </c>
      <c r="H20372">
        <v>1</v>
      </c>
      <c r="I20372">
        <v>1</v>
      </c>
      <c r="J20372">
        <v>1254</v>
      </c>
      <c r="K20372">
        <v>1</v>
      </c>
      <c r="L20372">
        <v>35</v>
      </c>
      <c r="M20372">
        <v>452</v>
      </c>
      <c r="N20372" t="s">
        <v>18</v>
      </c>
      <c r="O20372" s="1">
        <v>3.5781E-180</v>
      </c>
      <c r="P20372">
        <v>1642</v>
      </c>
    </row>
    <row r="20373" spans="1:16" x14ac:dyDescent="0.25">
      <c r="A20373" t="s">
        <v>30138</v>
      </c>
      <c r="B20373">
        <v>1437</v>
      </c>
      <c r="C20373" s="3" t="str">
        <f>HYPERLINK("http://www.uniprot.org/uniprot/G7IYW1","tr|G7IYW1|G7IYW1_MEDTR")</f>
        <v>tr|G7IYW1|G7IYW1_MEDTR</v>
      </c>
      <c r="D20373" t="s">
        <v>29738</v>
      </c>
      <c r="E20373">
        <v>88.57</v>
      </c>
      <c r="F20373">
        <v>464</v>
      </c>
      <c r="G20373">
        <v>53</v>
      </c>
      <c r="H20373">
        <v>0</v>
      </c>
      <c r="I20373">
        <v>43</v>
      </c>
      <c r="J20373">
        <v>1434</v>
      </c>
      <c r="K20373">
        <v>1</v>
      </c>
      <c r="L20373">
        <v>15</v>
      </c>
      <c r="M20373">
        <v>478</v>
      </c>
      <c r="N20373" t="s">
        <v>18</v>
      </c>
      <c r="O20373">
        <v>0</v>
      </c>
      <c r="P20373">
        <v>2068</v>
      </c>
    </row>
    <row r="20374" spans="1:16" x14ac:dyDescent="0.25">
      <c r="A20374" t="s">
        <v>30139</v>
      </c>
      <c r="B20374">
        <v>225</v>
      </c>
      <c r="C20374" s="3" t="str">
        <f>HYPERLINK("http://www.uniprot.org/uniprot/G7K589","tr|G7K589|G7K589_MEDTR")</f>
        <v>tr|G7K589|G7K589_MEDTR</v>
      </c>
      <c r="D20374" t="s">
        <v>30140</v>
      </c>
      <c r="E20374">
        <v>88.15</v>
      </c>
      <c r="F20374">
        <v>76</v>
      </c>
      <c r="G20374">
        <v>9</v>
      </c>
      <c r="H20374">
        <v>2</v>
      </c>
      <c r="I20374">
        <v>1</v>
      </c>
      <c r="J20374">
        <v>222</v>
      </c>
      <c r="K20374">
        <v>1</v>
      </c>
      <c r="L20374">
        <v>1</v>
      </c>
      <c r="M20374">
        <v>76</v>
      </c>
      <c r="N20374" t="s">
        <v>18</v>
      </c>
      <c r="O20374" s="1">
        <v>7.0736800000000001E-28</v>
      </c>
      <c r="P20374">
        <v>322</v>
      </c>
    </row>
    <row r="20375" spans="1:16" x14ac:dyDescent="0.25">
      <c r="A20375" t="s">
        <v>30141</v>
      </c>
      <c r="B20375">
        <v>573</v>
      </c>
      <c r="C20375" s="3" t="str">
        <f>HYPERLINK("http://www.uniprot.org/uniprot/G7KPU1","tr|G7KPU1|G7KPU1_MEDTR")</f>
        <v>tr|G7KPU1|G7KPU1_MEDTR</v>
      </c>
      <c r="D20375" t="s">
        <v>30142</v>
      </c>
      <c r="E20375">
        <v>62.88</v>
      </c>
      <c r="F20375">
        <v>194</v>
      </c>
      <c r="G20375">
        <v>72</v>
      </c>
      <c r="H20375">
        <v>4</v>
      </c>
      <c r="I20375">
        <v>1</v>
      </c>
      <c r="J20375">
        <v>570</v>
      </c>
      <c r="K20375">
        <v>1</v>
      </c>
      <c r="L20375">
        <v>1</v>
      </c>
      <c r="M20375">
        <v>191</v>
      </c>
      <c r="N20375" t="s">
        <v>18</v>
      </c>
      <c r="O20375" s="1">
        <v>1.2152800000000001E-53</v>
      </c>
      <c r="P20375">
        <v>545</v>
      </c>
    </row>
    <row r="20376" spans="1:16" x14ac:dyDescent="0.25">
      <c r="A20376" t="s">
        <v>30143</v>
      </c>
      <c r="B20376">
        <v>801</v>
      </c>
      <c r="C20376" s="3" t="str">
        <f>HYPERLINK("http://www.uniprot.org/uniprot/A5AM06","tr|A5AM06|A5AM06_VITVI")</f>
        <v>tr|A5AM06|A5AM06_VITVI</v>
      </c>
      <c r="D20376" t="s">
        <v>1615</v>
      </c>
      <c r="E20376">
        <v>28.67</v>
      </c>
      <c r="F20376">
        <v>265</v>
      </c>
      <c r="G20376">
        <v>189</v>
      </c>
      <c r="H20376">
        <v>6</v>
      </c>
      <c r="I20376">
        <v>1</v>
      </c>
      <c r="J20376">
        <v>777</v>
      </c>
      <c r="K20376">
        <v>1</v>
      </c>
      <c r="L20376">
        <v>1063</v>
      </c>
      <c r="M20376">
        <v>1319</v>
      </c>
      <c r="N20376" t="s">
        <v>18</v>
      </c>
      <c r="O20376" s="1">
        <v>2.2279199999999999E-23</v>
      </c>
      <c r="P20376">
        <v>287</v>
      </c>
    </row>
    <row r="20377" spans="1:16" x14ac:dyDescent="0.25">
      <c r="A20377" t="s">
        <v>30144</v>
      </c>
      <c r="B20377">
        <v>711</v>
      </c>
      <c r="C20377" s="3" t="str">
        <f>HYPERLINK("http://www.uniprot.org/uniprot/I3S5D2","tr|I3S5D2|I3S5D2_MEDTR")</f>
        <v>tr|I3S5D2|I3S5D2_MEDTR</v>
      </c>
      <c r="D20377" t="s">
        <v>22</v>
      </c>
      <c r="E20377">
        <v>77.27</v>
      </c>
      <c r="F20377">
        <v>220</v>
      </c>
      <c r="G20377">
        <v>50</v>
      </c>
      <c r="H20377">
        <v>0</v>
      </c>
      <c r="I20377">
        <v>49</v>
      </c>
      <c r="J20377">
        <v>708</v>
      </c>
      <c r="K20377">
        <v>1</v>
      </c>
      <c r="L20377">
        <v>8</v>
      </c>
      <c r="M20377">
        <v>227</v>
      </c>
      <c r="N20377" t="s">
        <v>18</v>
      </c>
      <c r="O20377" s="1">
        <v>1.9547600000000001E-91</v>
      </c>
      <c r="P20377">
        <v>873</v>
      </c>
    </row>
    <row r="20378" spans="1:16" x14ac:dyDescent="0.25">
      <c r="A20378" t="s">
        <v>30145</v>
      </c>
      <c r="B20378">
        <v>1554</v>
      </c>
      <c r="C20378" s="3" t="str">
        <f>HYPERLINK("http://www.uniprot.org/uniprot/M1A8R1","tr|M1A8R1|M1A8R1_SOLTU")</f>
        <v>tr|M1A8R1|M1A8R1_SOLTU</v>
      </c>
      <c r="D20378" t="s">
        <v>30146</v>
      </c>
      <c r="E20378">
        <v>69.02</v>
      </c>
      <c r="F20378">
        <v>523</v>
      </c>
      <c r="G20378">
        <v>162</v>
      </c>
      <c r="H20378">
        <v>61</v>
      </c>
      <c r="I20378">
        <v>166</v>
      </c>
      <c r="J20378">
        <v>1551</v>
      </c>
      <c r="K20378">
        <v>1</v>
      </c>
      <c r="L20378">
        <v>125</v>
      </c>
      <c r="M20378">
        <v>646</v>
      </c>
      <c r="N20378" t="s">
        <v>18</v>
      </c>
      <c r="O20378">
        <v>0</v>
      </c>
      <c r="P20378">
        <v>1768</v>
      </c>
    </row>
    <row r="20379" spans="1:16" x14ac:dyDescent="0.25">
      <c r="A20379" t="s">
        <v>30147</v>
      </c>
      <c r="B20379">
        <v>1260</v>
      </c>
      <c r="C20379" s="3" t="str">
        <f>HYPERLINK("http://www.uniprot.org/uniprot/A5B592","tr|A5B592|A5B592_VITVI")</f>
        <v>tr|A5B592|A5B592_VITVI</v>
      </c>
      <c r="D20379" t="s">
        <v>250</v>
      </c>
      <c r="E20379">
        <v>29.41</v>
      </c>
      <c r="F20379">
        <v>323</v>
      </c>
      <c r="G20379">
        <v>228</v>
      </c>
      <c r="H20379">
        <v>11</v>
      </c>
      <c r="I20379">
        <v>1</v>
      </c>
      <c r="J20379">
        <v>936</v>
      </c>
      <c r="K20379">
        <v>1</v>
      </c>
      <c r="L20379">
        <v>1094</v>
      </c>
      <c r="M20379">
        <v>1408</v>
      </c>
      <c r="N20379" t="s">
        <v>18</v>
      </c>
      <c r="O20379" s="1">
        <v>7.5622299999999996E-29</v>
      </c>
      <c r="P20379">
        <v>337</v>
      </c>
    </row>
    <row r="20380" spans="1:16" x14ac:dyDescent="0.25">
      <c r="A20380" t="s">
        <v>30148</v>
      </c>
      <c r="B20380">
        <v>1788</v>
      </c>
      <c r="C20380" s="3" t="str">
        <f>HYPERLINK("http://www.uniprot.org/uniprot/A2Q2X1","tr|A2Q2X1|A2Q2X1_MEDTR")</f>
        <v>tr|A2Q2X1|A2Q2X1_MEDTR</v>
      </c>
      <c r="D20380" t="s">
        <v>30149</v>
      </c>
      <c r="E20380">
        <v>96.3</v>
      </c>
      <c r="F20380">
        <v>595</v>
      </c>
      <c r="G20380">
        <v>22</v>
      </c>
      <c r="H20380">
        <v>0</v>
      </c>
      <c r="I20380">
        <v>1</v>
      </c>
      <c r="J20380">
        <v>1785</v>
      </c>
      <c r="K20380">
        <v>1</v>
      </c>
      <c r="L20380">
        <v>1</v>
      </c>
      <c r="M20380">
        <v>595</v>
      </c>
      <c r="N20380" t="s">
        <v>18</v>
      </c>
      <c r="O20380">
        <v>0</v>
      </c>
      <c r="P20380">
        <v>2989</v>
      </c>
    </row>
    <row r="20381" spans="1:16" x14ac:dyDescent="0.25">
      <c r="A20381" t="s">
        <v>30150</v>
      </c>
      <c r="B20381">
        <v>1239</v>
      </c>
      <c r="C20381" s="3" t="str">
        <f>HYPERLINK("http://www.uniprot.org/uniprot/G7KE22","tr|G7KE22|G7KE22_MEDTR")</f>
        <v>tr|G7KE22|G7KE22_MEDTR</v>
      </c>
      <c r="D20381" t="s">
        <v>29104</v>
      </c>
      <c r="E20381">
        <v>70.55</v>
      </c>
      <c r="F20381">
        <v>411</v>
      </c>
      <c r="G20381">
        <v>121</v>
      </c>
      <c r="H20381">
        <v>0</v>
      </c>
      <c r="I20381">
        <v>1</v>
      </c>
      <c r="J20381">
        <v>1233</v>
      </c>
      <c r="K20381">
        <v>1</v>
      </c>
      <c r="L20381">
        <v>1</v>
      </c>
      <c r="M20381">
        <v>409</v>
      </c>
      <c r="N20381" t="s">
        <v>18</v>
      </c>
      <c r="O20381" s="1">
        <v>8.1037400000000005E-161</v>
      </c>
      <c r="P20381">
        <v>1475</v>
      </c>
    </row>
    <row r="20382" spans="1:16" x14ac:dyDescent="0.25">
      <c r="A20382" t="s">
        <v>30151</v>
      </c>
      <c r="B20382">
        <v>699</v>
      </c>
      <c r="C20382" s="3" t="str">
        <f>HYPERLINK("http://www.uniprot.org/uniprot/G7KN41","tr|G7KN41|G7KN41_MEDTR")</f>
        <v>tr|G7KN41|G7KN41_MEDTR</v>
      </c>
      <c r="D20382" t="s">
        <v>19527</v>
      </c>
      <c r="E20382">
        <v>96.55</v>
      </c>
      <c r="F20382">
        <v>232</v>
      </c>
      <c r="G20382">
        <v>8</v>
      </c>
      <c r="H20382">
        <v>0</v>
      </c>
      <c r="I20382">
        <v>1</v>
      </c>
      <c r="J20382">
        <v>696</v>
      </c>
      <c r="K20382">
        <v>1</v>
      </c>
      <c r="L20382">
        <v>1</v>
      </c>
      <c r="M20382">
        <v>232</v>
      </c>
      <c r="N20382" t="s">
        <v>18</v>
      </c>
      <c r="O20382" s="1">
        <v>1.9162199999999999E-128</v>
      </c>
      <c r="P20382">
        <v>1192</v>
      </c>
    </row>
    <row r="20383" spans="1:16" x14ac:dyDescent="0.25">
      <c r="A20383" t="s">
        <v>30152</v>
      </c>
      <c r="B20383">
        <v>1593</v>
      </c>
      <c r="C20383" s="3" t="str">
        <f>HYPERLINK("http://www.uniprot.org/uniprot/B3U398","tr|B3U398|B3U398_MEDTR")</f>
        <v>tr|B3U398|B3U398_MEDTR</v>
      </c>
      <c r="D20383" t="s">
        <v>30153</v>
      </c>
      <c r="E20383">
        <v>71.19</v>
      </c>
      <c r="F20383">
        <v>552</v>
      </c>
      <c r="G20383">
        <v>159</v>
      </c>
      <c r="H20383">
        <v>22</v>
      </c>
      <c r="I20383">
        <v>1</v>
      </c>
      <c r="J20383">
        <v>1590</v>
      </c>
      <c r="K20383">
        <v>1</v>
      </c>
      <c r="L20383">
        <v>1</v>
      </c>
      <c r="M20383">
        <v>545</v>
      </c>
      <c r="N20383" t="s">
        <v>18</v>
      </c>
      <c r="O20383">
        <v>0</v>
      </c>
      <c r="P20383">
        <v>1941</v>
      </c>
    </row>
    <row r="20384" spans="1:16" x14ac:dyDescent="0.25">
      <c r="A20384" t="s">
        <v>30154</v>
      </c>
      <c r="B20384">
        <v>810</v>
      </c>
      <c r="C20384" s="3" t="str">
        <f>HYPERLINK("http://www.uniprot.org/uniprot/A5AM06","tr|A5AM06|A5AM06_VITVI")</f>
        <v>tr|A5AM06|A5AM06_VITVI</v>
      </c>
      <c r="D20384" t="s">
        <v>1615</v>
      </c>
      <c r="E20384">
        <v>29.41</v>
      </c>
      <c r="F20384">
        <v>204</v>
      </c>
      <c r="G20384">
        <v>144</v>
      </c>
      <c r="H20384">
        <v>3</v>
      </c>
      <c r="I20384">
        <v>1</v>
      </c>
      <c r="J20384">
        <v>603</v>
      </c>
      <c r="K20384">
        <v>1</v>
      </c>
      <c r="L20384">
        <v>1063</v>
      </c>
      <c r="M20384">
        <v>1263</v>
      </c>
      <c r="N20384" t="s">
        <v>18</v>
      </c>
      <c r="O20384" s="1">
        <v>4.4532499999999998E-19</v>
      </c>
      <c r="P20384">
        <v>250</v>
      </c>
    </row>
    <row r="20385" spans="1:16" x14ac:dyDescent="0.25">
      <c r="A20385" t="s">
        <v>30155</v>
      </c>
      <c r="B20385">
        <v>372</v>
      </c>
      <c r="C20385" s="3" t="str">
        <f>HYPERLINK("http://www.uniprot.org/uniprot/I3S8R9","tr|I3S8R9|I3S8R9_MEDTR")</f>
        <v>tr|I3S8R9|I3S8R9_MEDTR</v>
      </c>
      <c r="D20385" t="s">
        <v>22</v>
      </c>
      <c r="E20385">
        <v>74.790000000000006</v>
      </c>
      <c r="F20385">
        <v>123</v>
      </c>
      <c r="G20385">
        <v>31</v>
      </c>
      <c r="H20385">
        <v>0</v>
      </c>
      <c r="I20385">
        <v>1</v>
      </c>
      <c r="J20385">
        <v>369</v>
      </c>
      <c r="K20385">
        <v>1</v>
      </c>
      <c r="L20385">
        <v>1</v>
      </c>
      <c r="M20385">
        <v>123</v>
      </c>
      <c r="N20385" t="s">
        <v>18</v>
      </c>
      <c r="O20385" s="1">
        <v>5.8538699999999997E-46</v>
      </c>
      <c r="P20385">
        <v>478</v>
      </c>
    </row>
    <row r="20386" spans="1:16" x14ac:dyDescent="0.25">
      <c r="A20386" t="s">
        <v>30156</v>
      </c>
      <c r="B20386">
        <v>2424</v>
      </c>
      <c r="C20386" s="3" t="str">
        <f>HYPERLINK("http://www.uniprot.org/uniprot/K7MNJ0","tr|K7MNJ0|K7MNJ0_SOYBN")</f>
        <v>tr|K7MNJ0|K7MNJ0_SOYBN</v>
      </c>
      <c r="D20386" t="s">
        <v>117</v>
      </c>
      <c r="E20386">
        <v>85.92</v>
      </c>
      <c r="F20386">
        <v>611</v>
      </c>
      <c r="G20386">
        <v>86</v>
      </c>
      <c r="H20386">
        <v>25</v>
      </c>
      <c r="I20386">
        <v>664</v>
      </c>
      <c r="J20386">
        <v>2421</v>
      </c>
      <c r="K20386">
        <v>1</v>
      </c>
      <c r="L20386">
        <v>321</v>
      </c>
      <c r="M20386">
        <v>931</v>
      </c>
      <c r="N20386" t="s">
        <v>18</v>
      </c>
      <c r="O20386">
        <v>0</v>
      </c>
      <c r="P20386">
        <v>2813</v>
      </c>
    </row>
    <row r="20387" spans="1:16" x14ac:dyDescent="0.25">
      <c r="A20387" t="s">
        <v>30157</v>
      </c>
      <c r="B20387">
        <v>591</v>
      </c>
      <c r="C20387" s="3" t="str">
        <f>HYPERLINK("http://www.uniprot.org/uniprot/K7LGQ2","tr|K7LGQ2|K7LGQ2_SOYBN")</f>
        <v>tr|K7LGQ2|K7LGQ2_SOYBN</v>
      </c>
      <c r="D20387" t="s">
        <v>28</v>
      </c>
      <c r="E20387">
        <v>69.459999999999994</v>
      </c>
      <c r="F20387">
        <v>167</v>
      </c>
      <c r="G20387">
        <v>51</v>
      </c>
      <c r="H20387">
        <v>1</v>
      </c>
      <c r="I20387">
        <v>67</v>
      </c>
      <c r="J20387">
        <v>564</v>
      </c>
      <c r="K20387">
        <v>1</v>
      </c>
      <c r="L20387">
        <v>26</v>
      </c>
      <c r="M20387">
        <v>190</v>
      </c>
      <c r="N20387" t="s">
        <v>18</v>
      </c>
      <c r="O20387" s="1">
        <v>1.77643E-66</v>
      </c>
      <c r="P20387">
        <v>656</v>
      </c>
    </row>
    <row r="20388" spans="1:16" x14ac:dyDescent="0.25">
      <c r="A20388" t="s">
        <v>30158</v>
      </c>
      <c r="B20388">
        <v>729</v>
      </c>
      <c r="C20388" s="3" t="str">
        <f>HYPERLINK("http://www.uniprot.org/uniprot/G7J8F7","tr|G7J8F7|G7J8F7_MEDTR")</f>
        <v>tr|G7J8F7|G7J8F7_MEDTR</v>
      </c>
      <c r="D20388" t="s">
        <v>30159</v>
      </c>
      <c r="E20388">
        <v>78.599999999999994</v>
      </c>
      <c r="F20388">
        <v>243</v>
      </c>
      <c r="G20388">
        <v>52</v>
      </c>
      <c r="H20388">
        <v>3</v>
      </c>
      <c r="I20388">
        <v>7</v>
      </c>
      <c r="J20388">
        <v>726</v>
      </c>
      <c r="K20388">
        <v>1</v>
      </c>
      <c r="L20388">
        <v>4</v>
      </c>
      <c r="M20388">
        <v>245</v>
      </c>
      <c r="N20388" t="s">
        <v>18</v>
      </c>
      <c r="O20388" s="1">
        <v>1.9394399999999999E-97</v>
      </c>
      <c r="P20388">
        <v>925</v>
      </c>
    </row>
    <row r="20389" spans="1:16" x14ac:dyDescent="0.25">
      <c r="A20389" t="s">
        <v>30160</v>
      </c>
      <c r="B20389">
        <v>5793</v>
      </c>
      <c r="C20389" s="3" t="str">
        <f>HYPERLINK("http://www.uniprot.org/uniprot/I1K9I3","tr|I1K9I3|I1K9I3_SOYBN")</f>
        <v>tr|I1K9I3|I1K9I3_SOYBN</v>
      </c>
      <c r="D20389" t="s">
        <v>71</v>
      </c>
      <c r="E20389">
        <v>77.959999999999994</v>
      </c>
      <c r="F20389">
        <v>1929</v>
      </c>
      <c r="G20389">
        <v>425</v>
      </c>
      <c r="H20389">
        <v>3</v>
      </c>
      <c r="I20389">
        <v>4</v>
      </c>
      <c r="J20389">
        <v>5781</v>
      </c>
      <c r="K20389">
        <v>1</v>
      </c>
      <c r="L20389">
        <v>27</v>
      </c>
      <c r="M20389">
        <v>1948</v>
      </c>
      <c r="N20389" t="s">
        <v>18</v>
      </c>
      <c r="O20389">
        <v>0</v>
      </c>
      <c r="P20389">
        <v>7646</v>
      </c>
    </row>
    <row r="20390" spans="1:16" x14ac:dyDescent="0.25">
      <c r="A20390" t="s">
        <v>30161</v>
      </c>
      <c r="B20390">
        <v>8763</v>
      </c>
      <c r="C20390" s="3" t="str">
        <f>HYPERLINK("http://www.uniprot.org/uniprot/K7KPZ4","tr|K7KPZ4|K7KPZ4_SOYBN")</f>
        <v>tr|K7KPZ4|K7KPZ4_SOYBN</v>
      </c>
      <c r="D20390" t="s">
        <v>28</v>
      </c>
      <c r="E20390">
        <v>74.66</v>
      </c>
      <c r="F20390">
        <v>1638</v>
      </c>
      <c r="G20390">
        <v>415</v>
      </c>
      <c r="H20390">
        <v>15</v>
      </c>
      <c r="I20390">
        <v>3892</v>
      </c>
      <c r="J20390">
        <v>8760</v>
      </c>
      <c r="K20390">
        <v>1</v>
      </c>
      <c r="L20390">
        <v>718</v>
      </c>
      <c r="M20390">
        <v>2335</v>
      </c>
      <c r="N20390" t="s">
        <v>18</v>
      </c>
      <c r="O20390">
        <v>0</v>
      </c>
      <c r="P20390">
        <v>6060</v>
      </c>
    </row>
    <row r="20391" spans="1:16" x14ac:dyDescent="0.25">
      <c r="A20391" t="s">
        <v>30162</v>
      </c>
      <c r="B20391">
        <v>1005</v>
      </c>
      <c r="C20391" s="3" t="str">
        <f>HYPERLINK("http://www.uniprot.org/uniprot/B7FKH2","tr|B7FKH2|B7FKH2_MEDTR")</f>
        <v>tr|B7FKH2|B7FKH2_MEDTR</v>
      </c>
      <c r="D20391" t="s">
        <v>30163</v>
      </c>
      <c r="E20391">
        <v>89.4</v>
      </c>
      <c r="F20391">
        <v>321</v>
      </c>
      <c r="G20391">
        <v>34</v>
      </c>
      <c r="H20391">
        <v>0</v>
      </c>
      <c r="I20391">
        <v>40</v>
      </c>
      <c r="J20391">
        <v>1002</v>
      </c>
      <c r="K20391">
        <v>1</v>
      </c>
      <c r="L20391">
        <v>16</v>
      </c>
      <c r="M20391">
        <v>335</v>
      </c>
      <c r="N20391" t="s">
        <v>18</v>
      </c>
      <c r="O20391" s="1">
        <v>2.8043899999999998E-163</v>
      </c>
      <c r="P20391">
        <v>1495</v>
      </c>
    </row>
    <row r="20392" spans="1:16" x14ac:dyDescent="0.25">
      <c r="A20392" t="s">
        <v>30164</v>
      </c>
      <c r="B20392">
        <v>1647</v>
      </c>
      <c r="C20392" s="3" t="str">
        <f>HYPERLINK("http://www.uniprot.org/uniprot/G7JSN3","tr|G7JSN3|G7JSN3_MEDTR")</f>
        <v>tr|G7JSN3|G7JSN3_MEDTR</v>
      </c>
      <c r="D20392" t="s">
        <v>30165</v>
      </c>
      <c r="E20392">
        <v>80.47</v>
      </c>
      <c r="F20392">
        <v>548</v>
      </c>
      <c r="G20392">
        <v>107</v>
      </c>
      <c r="H20392">
        <v>0</v>
      </c>
      <c r="I20392">
        <v>1</v>
      </c>
      <c r="J20392">
        <v>1644</v>
      </c>
      <c r="K20392">
        <v>1</v>
      </c>
      <c r="L20392">
        <v>1</v>
      </c>
      <c r="M20392">
        <v>546</v>
      </c>
      <c r="N20392" t="s">
        <v>18</v>
      </c>
      <c r="O20392">
        <v>0</v>
      </c>
      <c r="P20392">
        <v>2174</v>
      </c>
    </row>
    <row r="20393" spans="1:16" x14ac:dyDescent="0.25">
      <c r="A20393" t="s">
        <v>30166</v>
      </c>
      <c r="B20393">
        <v>813</v>
      </c>
      <c r="C20393" s="3" t="str">
        <f>HYPERLINK("http://www.uniprot.org/uniprot/I3S8N2","tr|I3S8N2|I3S8N2_MEDTR")</f>
        <v>tr|I3S8N2|I3S8N2_MEDTR</v>
      </c>
      <c r="D20393" t="s">
        <v>22</v>
      </c>
      <c r="E20393">
        <v>53.55</v>
      </c>
      <c r="F20393">
        <v>267</v>
      </c>
      <c r="G20393">
        <v>124</v>
      </c>
      <c r="H20393">
        <v>14</v>
      </c>
      <c r="I20393">
        <v>52</v>
      </c>
      <c r="J20393">
        <v>810</v>
      </c>
      <c r="K20393">
        <v>1</v>
      </c>
      <c r="L20393">
        <v>50</v>
      </c>
      <c r="M20393">
        <v>298</v>
      </c>
      <c r="N20393" t="s">
        <v>18</v>
      </c>
      <c r="O20393" s="1">
        <v>6.6142199999999998E-63</v>
      </c>
      <c r="P20393">
        <v>628</v>
      </c>
    </row>
    <row r="20394" spans="1:16" x14ac:dyDescent="0.25">
      <c r="A20394" t="s">
        <v>30167</v>
      </c>
      <c r="B20394">
        <v>1299</v>
      </c>
      <c r="C20394" s="3" t="str">
        <f>HYPERLINK("http://www.uniprot.org/uniprot/I1MSX9","tr|I1MSX9|I1MSX9_SOYBN")</f>
        <v>tr|I1MSX9|I1MSX9_SOYBN</v>
      </c>
      <c r="D20394" t="s">
        <v>28</v>
      </c>
      <c r="E20394">
        <v>91.16</v>
      </c>
      <c r="F20394">
        <v>430</v>
      </c>
      <c r="G20394">
        <v>38</v>
      </c>
      <c r="H20394">
        <v>2</v>
      </c>
      <c r="I20394">
        <v>13</v>
      </c>
      <c r="J20394">
        <v>1296</v>
      </c>
      <c r="K20394">
        <v>1</v>
      </c>
      <c r="L20394">
        <v>3</v>
      </c>
      <c r="M20394">
        <v>431</v>
      </c>
      <c r="N20394" t="s">
        <v>18</v>
      </c>
      <c r="O20394">
        <v>0</v>
      </c>
      <c r="P20394">
        <v>2026</v>
      </c>
    </row>
    <row r="20395" spans="1:16" x14ac:dyDescent="0.25">
      <c r="A20395" t="s">
        <v>30168</v>
      </c>
      <c r="B20395">
        <v>936</v>
      </c>
      <c r="C20395" s="3" t="str">
        <f>HYPERLINK("http://www.uniprot.org/uniprot/G7LIL2","tr|G7LIL2|G7LIL2_MEDTR")</f>
        <v>tr|G7LIL2|G7LIL2_MEDTR</v>
      </c>
      <c r="D20395" t="s">
        <v>30169</v>
      </c>
      <c r="E20395">
        <v>80.06</v>
      </c>
      <c r="F20395">
        <v>316</v>
      </c>
      <c r="G20395">
        <v>63</v>
      </c>
      <c r="H20395">
        <v>5</v>
      </c>
      <c r="I20395">
        <v>1</v>
      </c>
      <c r="J20395">
        <v>933</v>
      </c>
      <c r="K20395">
        <v>1</v>
      </c>
      <c r="L20395">
        <v>1</v>
      </c>
      <c r="M20395">
        <v>315</v>
      </c>
      <c r="N20395" t="s">
        <v>18</v>
      </c>
      <c r="O20395" s="1">
        <v>3.1748300000000002E-134</v>
      </c>
      <c r="P20395">
        <v>1244</v>
      </c>
    </row>
    <row r="20396" spans="1:16" x14ac:dyDescent="0.25">
      <c r="A20396" t="s">
        <v>30170</v>
      </c>
      <c r="B20396">
        <v>876</v>
      </c>
      <c r="C20396" s="3" t="str">
        <f>HYPERLINK("http://www.uniprot.org/uniprot/Q0PJJ9","tr|Q0PJJ9|Q0PJJ9_SOYBN")</f>
        <v>tr|Q0PJJ9|Q0PJJ9_SOYBN</v>
      </c>
      <c r="D20396" t="s">
        <v>30171</v>
      </c>
      <c r="E20396">
        <v>60.91</v>
      </c>
      <c r="F20396">
        <v>284</v>
      </c>
      <c r="G20396">
        <v>111</v>
      </c>
      <c r="H20396">
        <v>8</v>
      </c>
      <c r="I20396">
        <v>1</v>
      </c>
      <c r="J20396">
        <v>828</v>
      </c>
      <c r="K20396">
        <v>1</v>
      </c>
      <c r="L20396">
        <v>1</v>
      </c>
      <c r="M20396">
        <v>278</v>
      </c>
      <c r="N20396" t="s">
        <v>18</v>
      </c>
      <c r="O20396" s="1">
        <v>1.5215399999999999E-87</v>
      </c>
      <c r="P20396">
        <v>841</v>
      </c>
    </row>
    <row r="20397" spans="1:16" x14ac:dyDescent="0.25">
      <c r="A20397" t="s">
        <v>30172</v>
      </c>
      <c r="B20397">
        <v>987</v>
      </c>
      <c r="C20397" s="3" t="str">
        <f>HYPERLINK("http://www.uniprot.org/uniprot/I3SQI0","tr|I3SQI0|I3SQI0_LOTJA")</f>
        <v>tr|I3SQI0|I3SQI0_LOTJA</v>
      </c>
      <c r="D20397" t="s">
        <v>93</v>
      </c>
      <c r="E20397">
        <v>83.33</v>
      </c>
      <c r="F20397">
        <v>330</v>
      </c>
      <c r="G20397">
        <v>55</v>
      </c>
      <c r="H20397">
        <v>2</v>
      </c>
      <c r="I20397">
        <v>1</v>
      </c>
      <c r="J20397">
        <v>984</v>
      </c>
      <c r="K20397">
        <v>1</v>
      </c>
      <c r="L20397">
        <v>1</v>
      </c>
      <c r="M20397">
        <v>327</v>
      </c>
      <c r="N20397" t="s">
        <v>18</v>
      </c>
      <c r="O20397" s="1">
        <v>5.4967100000000003E-148</v>
      </c>
      <c r="P20397">
        <v>1363</v>
      </c>
    </row>
    <row r="20398" spans="1:16" x14ac:dyDescent="0.25">
      <c r="A20398" t="s">
        <v>30173</v>
      </c>
      <c r="B20398">
        <v>3243</v>
      </c>
      <c r="C20398" s="3" t="str">
        <f>HYPERLINK("http://www.uniprot.org/uniprot/G7KPU0","tr|G7KPU0|G7KPU0_MEDTR")</f>
        <v>tr|G7KPU0|G7KPU0_MEDTR</v>
      </c>
      <c r="D20398" t="s">
        <v>30174</v>
      </c>
      <c r="E20398">
        <v>71.72</v>
      </c>
      <c r="F20398">
        <v>1114</v>
      </c>
      <c r="G20398">
        <v>315</v>
      </c>
      <c r="H20398">
        <v>35</v>
      </c>
      <c r="I20398">
        <v>1</v>
      </c>
      <c r="J20398">
        <v>3237</v>
      </c>
      <c r="K20398">
        <v>1</v>
      </c>
      <c r="L20398">
        <v>1</v>
      </c>
      <c r="M20398">
        <v>1053</v>
      </c>
      <c r="N20398" t="s">
        <v>18</v>
      </c>
      <c r="O20398">
        <v>0</v>
      </c>
      <c r="P20398">
        <v>3682</v>
      </c>
    </row>
    <row r="20399" spans="1:16" x14ac:dyDescent="0.25">
      <c r="A20399" t="s">
        <v>30175</v>
      </c>
      <c r="B20399">
        <v>954</v>
      </c>
      <c r="C20399" s="3" t="str">
        <f>HYPERLINK("http://www.uniprot.org/uniprot/G7ZV42","tr|G7ZV42|G7ZV42_MEDTR")</f>
        <v>tr|G7ZV42|G7ZV42_MEDTR</v>
      </c>
      <c r="D20399" t="s">
        <v>30176</v>
      </c>
      <c r="E20399">
        <v>71.86</v>
      </c>
      <c r="F20399">
        <v>327</v>
      </c>
      <c r="G20399">
        <v>92</v>
      </c>
      <c r="H20399">
        <v>10</v>
      </c>
      <c r="I20399">
        <v>1</v>
      </c>
      <c r="J20399">
        <v>951</v>
      </c>
      <c r="K20399">
        <v>1</v>
      </c>
      <c r="L20399">
        <v>1</v>
      </c>
      <c r="M20399">
        <v>322</v>
      </c>
      <c r="N20399" t="s">
        <v>18</v>
      </c>
      <c r="O20399" s="1">
        <v>2.88121E-130</v>
      </c>
      <c r="P20399">
        <v>1210</v>
      </c>
    </row>
    <row r="20400" spans="1:16" x14ac:dyDescent="0.25">
      <c r="A20400" t="s">
        <v>30177</v>
      </c>
      <c r="B20400">
        <v>819</v>
      </c>
      <c r="C20400" s="3" t="str">
        <f>HYPERLINK("http://www.uniprot.org/uniprot/I1K0L9","tr|I1K0L9|I1K0L9_SOYBN")</f>
        <v>tr|I1K0L9|I1K0L9_SOYBN</v>
      </c>
      <c r="D20400" t="s">
        <v>28</v>
      </c>
      <c r="E20400">
        <v>61.45</v>
      </c>
      <c r="F20400">
        <v>288</v>
      </c>
      <c r="G20400">
        <v>111</v>
      </c>
      <c r="H20400">
        <v>17</v>
      </c>
      <c r="I20400">
        <v>1</v>
      </c>
      <c r="J20400">
        <v>813</v>
      </c>
      <c r="K20400">
        <v>1</v>
      </c>
      <c r="L20400">
        <v>1</v>
      </c>
      <c r="M20400">
        <v>285</v>
      </c>
      <c r="N20400" t="s">
        <v>18</v>
      </c>
      <c r="O20400" s="1">
        <v>7.3756400000000004E-86</v>
      </c>
      <c r="P20400">
        <v>826</v>
      </c>
    </row>
    <row r="20401" spans="1:16" x14ac:dyDescent="0.25">
      <c r="A20401" t="s">
        <v>30178</v>
      </c>
      <c r="B20401">
        <v>1692</v>
      </c>
      <c r="C20401" s="3" t="str">
        <f>HYPERLINK("http://www.uniprot.org/uniprot/K7LVJ1","tr|K7LVJ1|K7LVJ1_SOYBN")</f>
        <v>tr|K7LVJ1|K7LVJ1_SOYBN</v>
      </c>
      <c r="D20401" t="s">
        <v>28</v>
      </c>
      <c r="E20401">
        <v>69.900000000000006</v>
      </c>
      <c r="F20401">
        <v>608</v>
      </c>
      <c r="G20401">
        <v>183</v>
      </c>
      <c r="H20401">
        <v>45</v>
      </c>
      <c r="I20401">
        <v>1</v>
      </c>
      <c r="J20401">
        <v>1689</v>
      </c>
      <c r="K20401">
        <v>1</v>
      </c>
      <c r="L20401">
        <v>1</v>
      </c>
      <c r="M20401">
        <v>605</v>
      </c>
      <c r="N20401" t="s">
        <v>18</v>
      </c>
      <c r="O20401">
        <v>0</v>
      </c>
      <c r="P20401">
        <v>2137</v>
      </c>
    </row>
    <row r="20402" spans="1:16" x14ac:dyDescent="0.25">
      <c r="A20402" t="s">
        <v>30179</v>
      </c>
      <c r="B20402">
        <v>1143</v>
      </c>
      <c r="C20402" s="3" t="str">
        <f>HYPERLINK("http://www.uniprot.org/uniprot/C7FDI5","tr|C7FDI5|C7FDI5_SOYBN")</f>
        <v>tr|C7FDI5|C7FDI5_SOYBN</v>
      </c>
      <c r="D20402" t="s">
        <v>717</v>
      </c>
      <c r="E20402">
        <v>49.44</v>
      </c>
      <c r="F20402">
        <v>362</v>
      </c>
      <c r="G20402">
        <v>183</v>
      </c>
      <c r="H20402">
        <v>4</v>
      </c>
      <c r="I20402">
        <v>1</v>
      </c>
      <c r="J20402">
        <v>1074</v>
      </c>
      <c r="K20402">
        <v>1</v>
      </c>
      <c r="L20402">
        <v>704</v>
      </c>
      <c r="M20402">
        <v>1060</v>
      </c>
      <c r="N20402" t="s">
        <v>18</v>
      </c>
      <c r="O20402" s="1">
        <v>3.2914400000000002E-97</v>
      </c>
      <c r="P20402">
        <v>926</v>
      </c>
    </row>
    <row r="20403" spans="1:16" x14ac:dyDescent="0.25">
      <c r="A20403" t="s">
        <v>30180</v>
      </c>
      <c r="B20403">
        <v>444</v>
      </c>
      <c r="C20403" s="3" t="str">
        <f>HYPERLINK("http://www.uniprot.org/uniprot/A2Q2X4","tr|A2Q2X4|A2Q2X4_MEDTR")</f>
        <v>tr|A2Q2X4|A2Q2X4_MEDTR</v>
      </c>
      <c r="D20403" t="s">
        <v>30181</v>
      </c>
      <c r="E20403">
        <v>69.81</v>
      </c>
      <c r="F20403">
        <v>159</v>
      </c>
      <c r="G20403">
        <v>48</v>
      </c>
      <c r="H20403">
        <v>13</v>
      </c>
      <c r="I20403">
        <v>1</v>
      </c>
      <c r="J20403">
        <v>438</v>
      </c>
      <c r="K20403">
        <v>1</v>
      </c>
      <c r="L20403">
        <v>1</v>
      </c>
      <c r="M20403">
        <v>159</v>
      </c>
      <c r="N20403" t="s">
        <v>18</v>
      </c>
      <c r="O20403" s="1">
        <v>2.2598900000000001E-58</v>
      </c>
      <c r="P20403">
        <v>585</v>
      </c>
    </row>
    <row r="20404" spans="1:16" x14ac:dyDescent="0.25">
      <c r="A20404" t="s">
        <v>30182</v>
      </c>
      <c r="B20404">
        <v>933</v>
      </c>
      <c r="C20404" s="3" t="str">
        <f>HYPERLINK("http://www.uniprot.org/uniprot/G7KE31","tr|G7KE31|G7KE31_MEDTR")</f>
        <v>tr|G7KE31|G7KE31_MEDTR</v>
      </c>
      <c r="D20404" t="s">
        <v>30183</v>
      </c>
      <c r="E20404">
        <v>86.81</v>
      </c>
      <c r="F20404">
        <v>311</v>
      </c>
      <c r="G20404">
        <v>41</v>
      </c>
      <c r="H20404">
        <v>1</v>
      </c>
      <c r="I20404">
        <v>1</v>
      </c>
      <c r="J20404">
        <v>930</v>
      </c>
      <c r="K20404">
        <v>1</v>
      </c>
      <c r="L20404">
        <v>1</v>
      </c>
      <c r="M20404">
        <v>309</v>
      </c>
      <c r="N20404" t="s">
        <v>18</v>
      </c>
      <c r="O20404" s="1">
        <v>6.1162499999999994E-154</v>
      </c>
      <c r="P20404">
        <v>1414</v>
      </c>
    </row>
    <row r="20405" spans="1:16" x14ac:dyDescent="0.25">
      <c r="A20405" t="s">
        <v>30184</v>
      </c>
      <c r="B20405">
        <v>1704</v>
      </c>
      <c r="C20405" s="3" t="str">
        <f>HYPERLINK("http://www.uniprot.org/uniprot/I1J5M2","tr|I1J5M2|I1J5M2_SOYBN")</f>
        <v>tr|I1J5M2|I1J5M2_SOYBN</v>
      </c>
      <c r="D20405" t="s">
        <v>71</v>
      </c>
      <c r="E20405">
        <v>61.82</v>
      </c>
      <c r="F20405">
        <v>558</v>
      </c>
      <c r="G20405">
        <v>213</v>
      </c>
      <c r="H20405">
        <v>4</v>
      </c>
      <c r="I20405">
        <v>1</v>
      </c>
      <c r="J20405">
        <v>1662</v>
      </c>
      <c r="K20405">
        <v>1</v>
      </c>
      <c r="L20405">
        <v>1</v>
      </c>
      <c r="M20405">
        <v>555</v>
      </c>
      <c r="N20405" t="s">
        <v>18</v>
      </c>
      <c r="O20405" s="1">
        <v>8.6352899999999997E-178</v>
      </c>
      <c r="P20405">
        <v>1623</v>
      </c>
    </row>
    <row r="20406" spans="1:16" x14ac:dyDescent="0.25">
      <c r="A20406" t="s">
        <v>30185</v>
      </c>
      <c r="B20406">
        <v>2877</v>
      </c>
      <c r="C20406" s="3" t="str">
        <f>HYPERLINK("http://www.uniprot.org/uniprot/G7L0T7","tr|G7L0T7|G7L0T7_MEDTR")</f>
        <v>tr|G7L0T7|G7L0T7_MEDTR</v>
      </c>
      <c r="D20406" t="s">
        <v>30186</v>
      </c>
      <c r="E20406">
        <v>86.86</v>
      </c>
      <c r="F20406">
        <v>959</v>
      </c>
      <c r="G20406">
        <v>126</v>
      </c>
      <c r="H20406">
        <v>1</v>
      </c>
      <c r="I20406">
        <v>1</v>
      </c>
      <c r="J20406">
        <v>2874</v>
      </c>
      <c r="K20406">
        <v>1</v>
      </c>
      <c r="L20406">
        <v>1</v>
      </c>
      <c r="M20406">
        <v>956</v>
      </c>
      <c r="N20406" t="s">
        <v>18</v>
      </c>
      <c r="O20406">
        <v>0</v>
      </c>
      <c r="P20406">
        <v>4456</v>
      </c>
    </row>
    <row r="20407" spans="1:16" x14ac:dyDescent="0.25">
      <c r="A20407" t="s">
        <v>30187</v>
      </c>
      <c r="B20407">
        <v>969</v>
      </c>
      <c r="C20407" s="3" t="str">
        <f>HYPERLINK("http://www.uniprot.org/uniprot/G7KRU3","tr|G7KRU3|G7KRU3_MEDTR")</f>
        <v>tr|G7KRU3|G7KRU3_MEDTR</v>
      </c>
      <c r="D20407" t="s">
        <v>30188</v>
      </c>
      <c r="E20407">
        <v>91.13</v>
      </c>
      <c r="F20407">
        <v>327</v>
      </c>
      <c r="G20407">
        <v>29</v>
      </c>
      <c r="H20407">
        <v>5</v>
      </c>
      <c r="I20407">
        <v>1</v>
      </c>
      <c r="J20407">
        <v>966</v>
      </c>
      <c r="K20407">
        <v>1</v>
      </c>
      <c r="L20407">
        <v>1</v>
      </c>
      <c r="M20407">
        <v>320</v>
      </c>
      <c r="N20407" t="s">
        <v>18</v>
      </c>
      <c r="O20407" s="1">
        <v>2.32182E-167</v>
      </c>
      <c r="P20407">
        <v>1530</v>
      </c>
    </row>
    <row r="20408" spans="1:16" x14ac:dyDescent="0.25">
      <c r="A20408" t="s">
        <v>30189</v>
      </c>
      <c r="B20408">
        <v>1278</v>
      </c>
      <c r="C20408" s="3" t="str">
        <f>HYPERLINK("http://www.uniprot.org/uniprot/M5W337","tr|M5W337|M5W337_PRUPE")</f>
        <v>tr|M5W337|M5W337_PRUPE</v>
      </c>
      <c r="D20408" t="s">
        <v>468</v>
      </c>
      <c r="E20408">
        <v>24.12</v>
      </c>
      <c r="F20408">
        <v>427</v>
      </c>
      <c r="G20408">
        <v>324</v>
      </c>
      <c r="H20408">
        <v>26</v>
      </c>
      <c r="I20408">
        <v>1</v>
      </c>
      <c r="J20408">
        <v>1203</v>
      </c>
      <c r="K20408">
        <v>1</v>
      </c>
      <c r="L20408">
        <v>53</v>
      </c>
      <c r="M20408">
        <v>449</v>
      </c>
      <c r="N20408" t="s">
        <v>18</v>
      </c>
      <c r="O20408" s="1">
        <v>9.7772600000000006E-24</v>
      </c>
      <c r="P20408">
        <v>293</v>
      </c>
    </row>
    <row r="20409" spans="1:16" x14ac:dyDescent="0.25">
      <c r="A20409" t="s">
        <v>30190</v>
      </c>
      <c r="B20409">
        <v>1071</v>
      </c>
      <c r="C20409" s="3" t="str">
        <f>HYPERLINK("http://www.uniprot.org/uniprot/I1NGG2","tr|I1NGG2|I1NGG2_SOYBN")</f>
        <v>tr|I1NGG2|I1NGG2_SOYBN</v>
      </c>
      <c r="D20409" t="s">
        <v>28</v>
      </c>
      <c r="E20409">
        <v>66.36</v>
      </c>
      <c r="F20409">
        <v>333</v>
      </c>
      <c r="G20409">
        <v>112</v>
      </c>
      <c r="H20409">
        <v>4</v>
      </c>
      <c r="I20409">
        <v>82</v>
      </c>
      <c r="J20409">
        <v>1068</v>
      </c>
      <c r="K20409">
        <v>1</v>
      </c>
      <c r="L20409">
        <v>25</v>
      </c>
      <c r="M20409">
        <v>350</v>
      </c>
      <c r="N20409" t="s">
        <v>18</v>
      </c>
      <c r="O20409" s="1">
        <v>2.7747299999999999E-119</v>
      </c>
      <c r="P20409">
        <v>1116</v>
      </c>
    </row>
    <row r="20410" spans="1:16" x14ac:dyDescent="0.25">
      <c r="A20410" t="s">
        <v>30191</v>
      </c>
      <c r="B20410">
        <v>969</v>
      </c>
      <c r="C20410" s="3" t="str">
        <f>HYPERLINK("http://www.uniprot.org/uniprot/I1M8Y1","tr|I1M8Y1|I1M8Y1_SOYBN")</f>
        <v>tr|I1M8Y1|I1M8Y1_SOYBN</v>
      </c>
      <c r="D20410" t="s">
        <v>30192</v>
      </c>
      <c r="E20410">
        <v>69.36</v>
      </c>
      <c r="F20410">
        <v>297</v>
      </c>
      <c r="G20410">
        <v>91</v>
      </c>
      <c r="H20410">
        <v>0</v>
      </c>
      <c r="I20410">
        <v>76</v>
      </c>
      <c r="J20410">
        <v>966</v>
      </c>
      <c r="K20410">
        <v>1</v>
      </c>
      <c r="L20410">
        <v>133</v>
      </c>
      <c r="M20410">
        <v>385</v>
      </c>
      <c r="N20410" t="s">
        <v>18</v>
      </c>
      <c r="O20410" s="1">
        <v>2.7875699999999999E-112</v>
      </c>
      <c r="P20410">
        <v>1055</v>
      </c>
    </row>
    <row r="20411" spans="1:16" x14ac:dyDescent="0.25">
      <c r="A20411" t="s">
        <v>30193</v>
      </c>
      <c r="B20411">
        <v>1311</v>
      </c>
      <c r="C20411" s="3" t="str">
        <f>HYPERLINK("http://www.uniprot.org/uniprot/I1JB78","tr|I1JB78|I1JB78_SOYBN")</f>
        <v>tr|I1JB78|I1JB78_SOYBN</v>
      </c>
      <c r="D20411" t="s">
        <v>28</v>
      </c>
      <c r="E20411">
        <v>74.08</v>
      </c>
      <c r="F20411">
        <v>436</v>
      </c>
      <c r="G20411">
        <v>113</v>
      </c>
      <c r="H20411">
        <v>0</v>
      </c>
      <c r="I20411">
        <v>1</v>
      </c>
      <c r="J20411">
        <v>1308</v>
      </c>
      <c r="K20411">
        <v>1</v>
      </c>
      <c r="L20411">
        <v>1</v>
      </c>
      <c r="M20411">
        <v>436</v>
      </c>
      <c r="N20411" t="s">
        <v>18</v>
      </c>
      <c r="O20411" s="1">
        <v>1.09988E-179</v>
      </c>
      <c r="P20411">
        <v>1638</v>
      </c>
    </row>
    <row r="20412" spans="1:16" x14ac:dyDescent="0.25">
      <c r="A20412" t="s">
        <v>30194</v>
      </c>
      <c r="B20412">
        <v>2253</v>
      </c>
      <c r="C20412" s="3" t="str">
        <f>HYPERLINK("http://www.uniprot.org/uniprot/G7J8G2","tr|G7J8G2|G7J8G2_MEDTR")</f>
        <v>tr|G7J8G2|G7J8G2_MEDTR</v>
      </c>
      <c r="D20412" t="s">
        <v>30195</v>
      </c>
      <c r="E20412">
        <v>82.79</v>
      </c>
      <c r="F20412">
        <v>465</v>
      </c>
      <c r="G20412">
        <v>80</v>
      </c>
      <c r="H20412">
        <v>0</v>
      </c>
      <c r="I20412">
        <v>856</v>
      </c>
      <c r="J20412">
        <v>2250</v>
      </c>
      <c r="K20412">
        <v>1</v>
      </c>
      <c r="L20412">
        <v>438</v>
      </c>
      <c r="M20412">
        <v>892</v>
      </c>
      <c r="N20412" t="s">
        <v>18</v>
      </c>
      <c r="O20412">
        <v>0</v>
      </c>
      <c r="P20412">
        <v>1830</v>
      </c>
    </row>
    <row r="20413" spans="1:16" x14ac:dyDescent="0.25">
      <c r="A20413" t="s">
        <v>30196</v>
      </c>
      <c r="B20413">
        <v>891</v>
      </c>
      <c r="C20413" s="3" t="str">
        <f>HYPERLINK("http://www.uniprot.org/uniprot/C6T700","tr|C6T700|C6T700_SOYBN")</f>
        <v>tr|C6T700|C6T700_SOYBN</v>
      </c>
      <c r="D20413" t="s">
        <v>897</v>
      </c>
      <c r="E20413">
        <v>95.63</v>
      </c>
      <c r="F20413">
        <v>298</v>
      </c>
      <c r="G20413">
        <v>13</v>
      </c>
      <c r="H20413">
        <v>2</v>
      </c>
      <c r="I20413">
        <v>1</v>
      </c>
      <c r="J20413">
        <v>888</v>
      </c>
      <c r="K20413">
        <v>1</v>
      </c>
      <c r="L20413">
        <v>1</v>
      </c>
      <c r="M20413">
        <v>298</v>
      </c>
      <c r="N20413" t="s">
        <v>18</v>
      </c>
      <c r="O20413" s="1">
        <v>6.0436200000000001E-164</v>
      </c>
      <c r="P20413">
        <v>1500</v>
      </c>
    </row>
    <row r="20414" spans="1:16" x14ac:dyDescent="0.25">
      <c r="A20414" t="s">
        <v>30197</v>
      </c>
      <c r="B20414">
        <v>1992</v>
      </c>
      <c r="C20414" s="3" t="str">
        <f>HYPERLINK("http://www.uniprot.org/uniprot/K7ME81","tr|K7ME81|K7ME81_SOYBN")</f>
        <v>tr|K7ME81|K7ME81_SOYBN</v>
      </c>
      <c r="D20414" t="s">
        <v>61</v>
      </c>
      <c r="E20414">
        <v>73.31</v>
      </c>
      <c r="F20414">
        <v>667</v>
      </c>
      <c r="G20414">
        <v>178</v>
      </c>
      <c r="H20414">
        <v>4</v>
      </c>
      <c r="I20414">
        <v>1</v>
      </c>
      <c r="J20414">
        <v>1989</v>
      </c>
      <c r="K20414">
        <v>1</v>
      </c>
      <c r="L20414">
        <v>627</v>
      </c>
      <c r="M20414">
        <v>1291</v>
      </c>
      <c r="N20414" t="s">
        <v>18</v>
      </c>
      <c r="O20414">
        <v>0</v>
      </c>
      <c r="P20414">
        <v>2543</v>
      </c>
    </row>
    <row r="20415" spans="1:16" x14ac:dyDescent="0.25">
      <c r="A20415" t="s">
        <v>30198</v>
      </c>
      <c r="B20415">
        <v>852</v>
      </c>
      <c r="C20415" s="3" t="str">
        <f>HYPERLINK("http://www.uniprot.org/uniprot/B9HYX3","tr|B9HYX3|B9HYX3_POPTR")</f>
        <v>tr|B9HYX3|B9HYX3_POPTR</v>
      </c>
      <c r="D20415" t="s">
        <v>30199</v>
      </c>
      <c r="E20415">
        <v>53.68</v>
      </c>
      <c r="F20415">
        <v>339</v>
      </c>
      <c r="G20415">
        <v>157</v>
      </c>
      <c r="H20415">
        <v>66</v>
      </c>
      <c r="I20415">
        <v>1</v>
      </c>
      <c r="J20415">
        <v>819</v>
      </c>
      <c r="K20415">
        <v>1</v>
      </c>
      <c r="L20415">
        <v>89</v>
      </c>
      <c r="M20415">
        <v>427</v>
      </c>
      <c r="N20415" t="s">
        <v>18</v>
      </c>
      <c r="O20415" s="1">
        <v>1.13778E-92</v>
      </c>
      <c r="P20415">
        <v>885</v>
      </c>
    </row>
    <row r="20416" spans="1:16" x14ac:dyDescent="0.25">
      <c r="A20416" t="s">
        <v>30200</v>
      </c>
      <c r="B20416">
        <v>1137</v>
      </c>
      <c r="C20416" s="3" t="str">
        <f>HYPERLINK("http://www.uniprot.org/uniprot/G7L8T7","tr|G7L8T7|G7L8T7_MEDTR")</f>
        <v>tr|G7L8T7|G7L8T7_MEDTR</v>
      </c>
      <c r="D20416" t="s">
        <v>30201</v>
      </c>
      <c r="E20416">
        <v>83.55</v>
      </c>
      <c r="F20416">
        <v>383</v>
      </c>
      <c r="G20416">
        <v>63</v>
      </c>
      <c r="H20416">
        <v>5</v>
      </c>
      <c r="I20416">
        <v>1</v>
      </c>
      <c r="J20416">
        <v>1134</v>
      </c>
      <c r="K20416">
        <v>1</v>
      </c>
      <c r="L20416">
        <v>1</v>
      </c>
      <c r="M20416">
        <v>377</v>
      </c>
      <c r="N20416" t="s">
        <v>18</v>
      </c>
      <c r="O20416" s="1">
        <v>1.33961E-175</v>
      </c>
      <c r="P20416">
        <v>1602</v>
      </c>
    </row>
    <row r="20417" spans="1:16" x14ac:dyDescent="0.25">
      <c r="A20417" t="s">
        <v>30202</v>
      </c>
      <c r="B20417">
        <v>522</v>
      </c>
      <c r="C20417" s="3" t="str">
        <f>HYPERLINK("http://www.uniprot.org/uniprot/I3S222","tr|I3S222|I3S222_MEDTR")</f>
        <v>tr|I3S222|I3S222_MEDTR</v>
      </c>
      <c r="D20417" t="s">
        <v>22</v>
      </c>
      <c r="E20417">
        <v>84.11</v>
      </c>
      <c r="F20417">
        <v>170</v>
      </c>
      <c r="G20417">
        <v>27</v>
      </c>
      <c r="H20417">
        <v>0</v>
      </c>
      <c r="I20417">
        <v>10</v>
      </c>
      <c r="J20417">
        <v>519</v>
      </c>
      <c r="K20417">
        <v>1</v>
      </c>
      <c r="L20417">
        <v>14</v>
      </c>
      <c r="M20417">
        <v>183</v>
      </c>
      <c r="N20417" t="s">
        <v>18</v>
      </c>
      <c r="O20417" s="1">
        <v>3.6652899999999998E-77</v>
      </c>
      <c r="P20417">
        <v>747</v>
      </c>
    </row>
    <row r="20418" spans="1:16" x14ac:dyDescent="0.25">
      <c r="A20418" t="s">
        <v>30203</v>
      </c>
      <c r="B20418">
        <v>678</v>
      </c>
      <c r="C20418" s="3" t="str">
        <f>HYPERLINK("http://www.uniprot.org/uniprot/I1JGU2","tr|I1JGU2|I1JGU2_SOYBN")</f>
        <v>tr|I1JGU2|I1JGU2_SOYBN</v>
      </c>
      <c r="D20418" t="s">
        <v>28</v>
      </c>
      <c r="E20418">
        <v>83.13</v>
      </c>
      <c r="F20418">
        <v>172</v>
      </c>
      <c r="G20418">
        <v>29</v>
      </c>
      <c r="H20418">
        <v>0</v>
      </c>
      <c r="I20418">
        <v>67</v>
      </c>
      <c r="J20418">
        <v>582</v>
      </c>
      <c r="K20418">
        <v>1</v>
      </c>
      <c r="L20418">
        <v>41</v>
      </c>
      <c r="M20418">
        <v>212</v>
      </c>
      <c r="N20418" t="s">
        <v>18</v>
      </c>
      <c r="O20418" s="1">
        <v>2.23286E-78</v>
      </c>
      <c r="P20418">
        <v>760</v>
      </c>
    </row>
    <row r="20419" spans="1:16" x14ac:dyDescent="0.25">
      <c r="A20419" t="s">
        <v>30204</v>
      </c>
      <c r="B20419">
        <v>585</v>
      </c>
      <c r="C20419" s="3" t="str">
        <f>HYPERLINK("http://www.uniprot.org/uniprot/I1N1W0","tr|I1N1W0|I1N1W0_SOYBN")</f>
        <v>tr|I1N1W0|I1N1W0_SOYBN</v>
      </c>
      <c r="D20419" t="s">
        <v>71</v>
      </c>
      <c r="E20419">
        <v>84.86</v>
      </c>
      <c r="F20419">
        <v>185</v>
      </c>
      <c r="G20419">
        <v>28</v>
      </c>
      <c r="H20419">
        <v>1</v>
      </c>
      <c r="I20419">
        <v>1</v>
      </c>
      <c r="J20419">
        <v>552</v>
      </c>
      <c r="K20419">
        <v>1</v>
      </c>
      <c r="L20419">
        <v>1</v>
      </c>
      <c r="M20419">
        <v>184</v>
      </c>
      <c r="N20419" t="s">
        <v>18</v>
      </c>
      <c r="O20419" s="1">
        <v>2.0179199999999999E-83</v>
      </c>
      <c r="P20419">
        <v>802</v>
      </c>
    </row>
    <row r="20420" spans="1:16" x14ac:dyDescent="0.25">
      <c r="A20420" t="s">
        <v>30205</v>
      </c>
      <c r="B20420">
        <v>591</v>
      </c>
      <c r="C20420" s="3" t="str">
        <f>HYPERLINK("http://www.uniprot.org/uniprot/I3S784","tr|I3S784|I3S784_MEDTR")</f>
        <v>tr|I3S784|I3S784_MEDTR</v>
      </c>
      <c r="D20420" t="s">
        <v>22</v>
      </c>
      <c r="E20420">
        <v>90.76</v>
      </c>
      <c r="F20420">
        <v>195</v>
      </c>
      <c r="G20420">
        <v>18</v>
      </c>
      <c r="H20420">
        <v>0</v>
      </c>
      <c r="I20420">
        <v>1</v>
      </c>
      <c r="J20420">
        <v>585</v>
      </c>
      <c r="K20420">
        <v>1</v>
      </c>
      <c r="L20420">
        <v>1</v>
      </c>
      <c r="M20420">
        <v>195</v>
      </c>
      <c r="N20420" t="s">
        <v>18</v>
      </c>
      <c r="O20420" s="1">
        <v>1.1024100000000001E-100</v>
      </c>
      <c r="P20420">
        <v>951</v>
      </c>
    </row>
    <row r="20421" spans="1:16" x14ac:dyDescent="0.25">
      <c r="A20421" t="s">
        <v>30206</v>
      </c>
      <c r="B20421">
        <v>972</v>
      </c>
      <c r="C20421" s="3" t="str">
        <f>HYPERLINK("http://www.uniprot.org/uniprot/I3T3V2","tr|I3T3V2|I3T3V2_MEDTR")</f>
        <v>tr|I3T3V2|I3T3V2_MEDTR</v>
      </c>
      <c r="D20421" t="s">
        <v>22</v>
      </c>
      <c r="E20421">
        <v>73.63</v>
      </c>
      <c r="F20421">
        <v>330</v>
      </c>
      <c r="G20421">
        <v>87</v>
      </c>
      <c r="H20421">
        <v>8</v>
      </c>
      <c r="I20421">
        <v>4</v>
      </c>
      <c r="J20421">
        <v>969</v>
      </c>
      <c r="K20421">
        <v>1</v>
      </c>
      <c r="L20421">
        <v>3</v>
      </c>
      <c r="M20421">
        <v>326</v>
      </c>
      <c r="N20421" t="s">
        <v>18</v>
      </c>
      <c r="O20421" s="1">
        <v>4.1694899999999998E-124</v>
      </c>
      <c r="P20421">
        <v>1157</v>
      </c>
    </row>
    <row r="20422" spans="1:16" x14ac:dyDescent="0.25">
      <c r="A20422" t="s">
        <v>30207</v>
      </c>
      <c r="B20422">
        <v>1119</v>
      </c>
      <c r="C20422" s="3" t="str">
        <f>HYPERLINK("http://www.uniprot.org/uniprot/G8A0M3","tr|G8A0M3|G8A0M3_MEDTR")</f>
        <v>tr|G8A0M3|G8A0M3_MEDTR</v>
      </c>
      <c r="D20422" t="s">
        <v>30208</v>
      </c>
      <c r="E20422">
        <v>51.95</v>
      </c>
      <c r="F20422">
        <v>281</v>
      </c>
      <c r="G20422">
        <v>135</v>
      </c>
      <c r="H20422">
        <v>8</v>
      </c>
      <c r="I20422">
        <v>1</v>
      </c>
      <c r="J20422">
        <v>819</v>
      </c>
      <c r="K20422">
        <v>1</v>
      </c>
      <c r="L20422">
        <v>1</v>
      </c>
      <c r="M20422">
        <v>279</v>
      </c>
      <c r="N20422" t="s">
        <v>18</v>
      </c>
      <c r="O20422" s="1">
        <v>1.7605900000000001E-63</v>
      </c>
      <c r="P20422">
        <v>635</v>
      </c>
    </row>
    <row r="20423" spans="1:16" x14ac:dyDescent="0.25">
      <c r="A20423" t="s">
        <v>30209</v>
      </c>
      <c r="B20423">
        <v>2181</v>
      </c>
      <c r="C20423" s="3" t="str">
        <f>HYPERLINK("http://www.uniprot.org/uniprot/F6H2J6","tr|F6H2J6|F6H2J6_VITVI")</f>
        <v>tr|F6H2J6|F6H2J6_VITVI</v>
      </c>
      <c r="D20423" t="s">
        <v>30210</v>
      </c>
      <c r="E20423">
        <v>56.89</v>
      </c>
      <c r="F20423">
        <v>638</v>
      </c>
      <c r="G20423">
        <v>275</v>
      </c>
      <c r="H20423">
        <v>3</v>
      </c>
      <c r="I20423">
        <v>211</v>
      </c>
      <c r="J20423">
        <v>2115</v>
      </c>
      <c r="K20423">
        <v>1</v>
      </c>
      <c r="L20423">
        <v>3</v>
      </c>
      <c r="M20423">
        <v>639</v>
      </c>
      <c r="N20423" t="s">
        <v>18</v>
      </c>
      <c r="O20423">
        <v>0</v>
      </c>
      <c r="P20423">
        <v>1844</v>
      </c>
    </row>
    <row r="20424" spans="1:16" x14ac:dyDescent="0.25">
      <c r="A20424" t="s">
        <v>30211</v>
      </c>
      <c r="B20424">
        <v>1173</v>
      </c>
      <c r="C20424" s="3" t="str">
        <f>HYPERLINK("http://www.uniprot.org/uniprot/C7FDI5","tr|C7FDI5|C7FDI5_SOYBN")</f>
        <v>tr|C7FDI5|C7FDI5_SOYBN</v>
      </c>
      <c r="D20424" t="s">
        <v>717</v>
      </c>
      <c r="E20424">
        <v>50.26</v>
      </c>
      <c r="F20424">
        <v>372</v>
      </c>
      <c r="G20424">
        <v>185</v>
      </c>
      <c r="H20424">
        <v>4</v>
      </c>
      <c r="I20424">
        <v>1</v>
      </c>
      <c r="J20424">
        <v>1104</v>
      </c>
      <c r="K20424">
        <v>1</v>
      </c>
      <c r="L20424">
        <v>694</v>
      </c>
      <c r="M20424">
        <v>1060</v>
      </c>
      <c r="N20424" t="s">
        <v>18</v>
      </c>
      <c r="O20424" s="1">
        <v>5.4667399999999996E-103</v>
      </c>
      <c r="P20424">
        <v>976</v>
      </c>
    </row>
    <row r="20425" spans="1:16" x14ac:dyDescent="0.25">
      <c r="A20425" t="s">
        <v>30212</v>
      </c>
      <c r="B20425">
        <v>357</v>
      </c>
      <c r="C20425" s="3" t="str">
        <f>HYPERLINK("http://www.uniprot.org/uniprot/M5VPN3","tr|M5VPN3|M5VPN3_PRUPE")</f>
        <v>tr|M5VPN3|M5VPN3_PRUPE</v>
      </c>
      <c r="D20425" t="s">
        <v>30213</v>
      </c>
      <c r="E20425">
        <v>61.6</v>
      </c>
      <c r="F20425">
        <v>125</v>
      </c>
      <c r="G20425">
        <v>48</v>
      </c>
      <c r="H20425">
        <v>12</v>
      </c>
      <c r="I20425">
        <v>1</v>
      </c>
      <c r="J20425">
        <v>339</v>
      </c>
      <c r="K20425">
        <v>1</v>
      </c>
      <c r="L20425">
        <v>1</v>
      </c>
      <c r="M20425">
        <v>125</v>
      </c>
      <c r="N20425" t="s">
        <v>18</v>
      </c>
      <c r="O20425" s="1">
        <v>2.7877000000000002E-32</v>
      </c>
      <c r="P20425">
        <v>360</v>
      </c>
    </row>
    <row r="20426" spans="1:16" x14ac:dyDescent="0.25">
      <c r="A20426" t="s">
        <v>30214</v>
      </c>
      <c r="B20426">
        <v>657</v>
      </c>
      <c r="C20426" s="3" t="str">
        <f>HYPERLINK("http://www.uniprot.org/uniprot/I1M2L5","tr|I1M2L5|I1M2L5_SOYBN")</f>
        <v>tr|I1M2L5|I1M2L5_SOYBN</v>
      </c>
      <c r="D20426" t="s">
        <v>71</v>
      </c>
      <c r="E20426">
        <v>75.239999999999995</v>
      </c>
      <c r="F20426">
        <v>202</v>
      </c>
      <c r="G20426">
        <v>50</v>
      </c>
      <c r="H20426">
        <v>0</v>
      </c>
      <c r="I20426">
        <v>1</v>
      </c>
      <c r="J20426">
        <v>606</v>
      </c>
      <c r="K20426">
        <v>1</v>
      </c>
      <c r="L20426">
        <v>470</v>
      </c>
      <c r="M20426">
        <v>669</v>
      </c>
      <c r="N20426" t="s">
        <v>18</v>
      </c>
      <c r="O20426" s="1">
        <v>4.2669200000000003E-84</v>
      </c>
      <c r="P20426">
        <v>809</v>
      </c>
    </row>
    <row r="20427" spans="1:16" x14ac:dyDescent="0.25">
      <c r="A20427" t="s">
        <v>30215</v>
      </c>
      <c r="B20427">
        <v>555</v>
      </c>
      <c r="C20427" s="3" t="str">
        <f>HYPERLINK("http://www.uniprot.org/uniprot/K7MLJ5","tr|K7MLJ5|K7MLJ5_SOYBN")</f>
        <v>tr|K7MLJ5|K7MLJ5_SOYBN</v>
      </c>
      <c r="D20427" t="s">
        <v>117</v>
      </c>
      <c r="E20427">
        <v>91.3</v>
      </c>
      <c r="F20427">
        <v>184</v>
      </c>
      <c r="G20427">
        <v>16</v>
      </c>
      <c r="H20427">
        <v>0</v>
      </c>
      <c r="I20427">
        <v>1</v>
      </c>
      <c r="J20427">
        <v>552</v>
      </c>
      <c r="K20427">
        <v>1</v>
      </c>
      <c r="L20427">
        <v>1</v>
      </c>
      <c r="M20427">
        <v>184</v>
      </c>
      <c r="N20427" t="s">
        <v>18</v>
      </c>
      <c r="O20427" s="1">
        <v>1.5826999999999999E-92</v>
      </c>
      <c r="P20427">
        <v>880</v>
      </c>
    </row>
    <row r="20428" spans="1:16" x14ac:dyDescent="0.25">
      <c r="A20428" t="s">
        <v>30216</v>
      </c>
      <c r="B20428">
        <v>2100</v>
      </c>
      <c r="C20428" s="3" t="str">
        <f>HYPERLINK("http://www.uniprot.org/uniprot/G7JND0","tr|G7JND0|G7JND0_MEDTR")</f>
        <v>tr|G7JND0|G7JND0_MEDTR</v>
      </c>
      <c r="D20428" t="s">
        <v>18747</v>
      </c>
      <c r="E20428">
        <v>61.39</v>
      </c>
      <c r="F20428">
        <v>715</v>
      </c>
      <c r="G20428">
        <v>276</v>
      </c>
      <c r="H20428">
        <v>17</v>
      </c>
      <c r="I20428">
        <v>1</v>
      </c>
      <c r="J20428">
        <v>2094</v>
      </c>
      <c r="K20428">
        <v>1</v>
      </c>
      <c r="L20428">
        <v>1</v>
      </c>
      <c r="M20428">
        <v>704</v>
      </c>
      <c r="N20428" t="s">
        <v>18</v>
      </c>
      <c r="O20428">
        <v>0</v>
      </c>
      <c r="P20428">
        <v>2068</v>
      </c>
    </row>
    <row r="20429" spans="1:16" x14ac:dyDescent="0.25">
      <c r="A20429" t="s">
        <v>30217</v>
      </c>
      <c r="B20429">
        <v>282</v>
      </c>
      <c r="C20429" s="3" t="str">
        <f>HYPERLINK("http://www.uniprot.org/uniprot/G7IR15","tr|G7IR15|G7IR15_MEDTR")</f>
        <v>tr|G7IR15|G7IR15_MEDTR</v>
      </c>
      <c r="D20429" t="s">
        <v>30218</v>
      </c>
      <c r="E20429">
        <v>51.04</v>
      </c>
      <c r="F20429">
        <v>96</v>
      </c>
      <c r="G20429">
        <v>47</v>
      </c>
      <c r="H20429">
        <v>7</v>
      </c>
      <c r="I20429">
        <v>1</v>
      </c>
      <c r="J20429">
        <v>267</v>
      </c>
      <c r="K20429">
        <v>1</v>
      </c>
      <c r="L20429">
        <v>1</v>
      </c>
      <c r="M20429">
        <v>96</v>
      </c>
      <c r="N20429" t="s">
        <v>18</v>
      </c>
      <c r="O20429" s="1">
        <v>1.0988300000000001E-12</v>
      </c>
      <c r="P20429">
        <v>191</v>
      </c>
    </row>
    <row r="20430" spans="1:16" x14ac:dyDescent="0.25">
      <c r="A20430" t="s">
        <v>30219</v>
      </c>
      <c r="B20430">
        <v>486</v>
      </c>
      <c r="C20430" s="3" t="str">
        <f>HYPERLINK("http://www.uniprot.org/uniprot/A2Q2X5","tr|A2Q2X5|A2Q2X5_MEDTR")</f>
        <v>tr|A2Q2X5|A2Q2X5_MEDTR</v>
      </c>
      <c r="D20430" t="s">
        <v>30220</v>
      </c>
      <c r="E20430">
        <v>77.63</v>
      </c>
      <c r="F20430">
        <v>161</v>
      </c>
      <c r="G20430">
        <v>36</v>
      </c>
      <c r="H20430">
        <v>2</v>
      </c>
      <c r="I20430">
        <v>7</v>
      </c>
      <c r="J20430">
        <v>483</v>
      </c>
      <c r="K20430">
        <v>1</v>
      </c>
      <c r="L20430">
        <v>124</v>
      </c>
      <c r="M20430">
        <v>284</v>
      </c>
      <c r="N20430" t="s">
        <v>18</v>
      </c>
      <c r="O20430" s="1">
        <v>2.3145300000000001E-63</v>
      </c>
      <c r="P20430">
        <v>628</v>
      </c>
    </row>
    <row r="20431" spans="1:16" x14ac:dyDescent="0.25">
      <c r="A20431" t="s">
        <v>30221</v>
      </c>
      <c r="B20431">
        <v>1398</v>
      </c>
      <c r="C20431" s="3" t="str">
        <f>HYPERLINK("http://www.uniprot.org/uniprot/Q5YD56","tr|Q5YD56|Q5YD56_MEDSA")</f>
        <v>tr|Q5YD56|Q5YD56_MEDSA</v>
      </c>
      <c r="D20431" t="s">
        <v>30222</v>
      </c>
      <c r="E20431">
        <v>81.03</v>
      </c>
      <c r="F20431">
        <v>464</v>
      </c>
      <c r="G20431">
        <v>88</v>
      </c>
      <c r="H20431">
        <v>1</v>
      </c>
      <c r="I20431">
        <v>7</v>
      </c>
      <c r="J20431">
        <v>1395</v>
      </c>
      <c r="K20431">
        <v>1</v>
      </c>
      <c r="L20431">
        <v>1</v>
      </c>
      <c r="M20431">
        <v>455</v>
      </c>
      <c r="N20431" t="s">
        <v>18</v>
      </c>
      <c r="O20431">
        <v>0</v>
      </c>
      <c r="P20431">
        <v>1880</v>
      </c>
    </row>
    <row r="20432" spans="1:16" x14ac:dyDescent="0.25">
      <c r="A20432" t="s">
        <v>30223</v>
      </c>
      <c r="B20432">
        <v>1272</v>
      </c>
      <c r="C20432" s="3" t="str">
        <f>HYPERLINK("http://www.uniprot.org/uniprot/G7KB23","tr|G7KB23|G7KB23_MEDTR")</f>
        <v>tr|G7KB23|G7KB23_MEDTR</v>
      </c>
      <c r="D20432" t="s">
        <v>30224</v>
      </c>
      <c r="E20432">
        <v>79.87</v>
      </c>
      <c r="F20432">
        <v>328</v>
      </c>
      <c r="G20432">
        <v>66</v>
      </c>
      <c r="H20432">
        <v>3</v>
      </c>
      <c r="I20432">
        <v>292</v>
      </c>
      <c r="J20432">
        <v>1266</v>
      </c>
      <c r="K20432">
        <v>1</v>
      </c>
      <c r="L20432">
        <v>358</v>
      </c>
      <c r="M20432">
        <v>683</v>
      </c>
      <c r="N20432" t="s">
        <v>18</v>
      </c>
      <c r="O20432" s="1">
        <v>3.9388200000000003E-142</v>
      </c>
      <c r="P20432">
        <v>1314</v>
      </c>
    </row>
    <row r="20433" spans="1:16" x14ac:dyDescent="0.25">
      <c r="A20433" t="s">
        <v>30225</v>
      </c>
      <c r="B20433">
        <v>531</v>
      </c>
      <c r="C20433" s="3" t="str">
        <f>HYPERLINK("http://www.uniprot.org/uniprot/G7L0U0","tr|G7L0U0|G7L0U0_MEDTR")</f>
        <v>tr|G7L0U0|G7L0U0_MEDTR</v>
      </c>
      <c r="D20433" t="s">
        <v>30226</v>
      </c>
      <c r="E20433">
        <v>77.3</v>
      </c>
      <c r="F20433">
        <v>163</v>
      </c>
      <c r="G20433">
        <v>37</v>
      </c>
      <c r="H20433">
        <v>8</v>
      </c>
      <c r="I20433">
        <v>4</v>
      </c>
      <c r="J20433">
        <v>468</v>
      </c>
      <c r="K20433">
        <v>1</v>
      </c>
      <c r="L20433">
        <v>3</v>
      </c>
      <c r="M20433">
        <v>163</v>
      </c>
      <c r="N20433" t="s">
        <v>18</v>
      </c>
      <c r="O20433" s="1">
        <v>2.1128499999999999E-64</v>
      </c>
      <c r="P20433">
        <v>637</v>
      </c>
    </row>
    <row r="20434" spans="1:16" x14ac:dyDescent="0.25">
      <c r="A20434" t="s">
        <v>30227</v>
      </c>
      <c r="B20434">
        <v>303</v>
      </c>
      <c r="C20434" s="3" t="str">
        <f>HYPERLINK("http://www.uniprot.org/uniprot/G7KV21","tr|G7KV21|G7KV21_MEDTR")</f>
        <v>tr|G7KV21|G7KV21_MEDTR</v>
      </c>
      <c r="D20434" t="s">
        <v>30228</v>
      </c>
      <c r="E20434">
        <v>87.5</v>
      </c>
      <c r="F20434">
        <v>88</v>
      </c>
      <c r="G20434">
        <v>11</v>
      </c>
      <c r="H20434">
        <v>0</v>
      </c>
      <c r="I20434">
        <v>1</v>
      </c>
      <c r="J20434">
        <v>264</v>
      </c>
      <c r="K20434">
        <v>1</v>
      </c>
      <c r="L20434">
        <v>1</v>
      </c>
      <c r="M20434">
        <v>88</v>
      </c>
      <c r="N20434" t="s">
        <v>18</v>
      </c>
      <c r="O20434" s="1">
        <v>1.5348500000000001E-38</v>
      </c>
      <c r="P20434">
        <v>414</v>
      </c>
    </row>
    <row r="20435" spans="1:16" x14ac:dyDescent="0.25">
      <c r="A20435" t="s">
        <v>30229</v>
      </c>
      <c r="B20435">
        <v>1665</v>
      </c>
      <c r="C20435" s="3" t="str">
        <f>HYPERLINK("http://www.uniprot.org/uniprot/G7L011","tr|G7L011|G7L011_MEDTR")</f>
        <v>tr|G7L011|G7L011_MEDTR</v>
      </c>
      <c r="D20435" t="s">
        <v>30230</v>
      </c>
      <c r="E20435">
        <v>70.66</v>
      </c>
      <c r="F20435">
        <v>617</v>
      </c>
      <c r="G20435">
        <v>181</v>
      </c>
      <c r="H20435">
        <v>65</v>
      </c>
      <c r="I20435">
        <v>1</v>
      </c>
      <c r="J20435">
        <v>1656</v>
      </c>
      <c r="K20435">
        <v>1</v>
      </c>
      <c r="L20435">
        <v>1</v>
      </c>
      <c r="M20435">
        <v>616</v>
      </c>
      <c r="N20435" t="s">
        <v>18</v>
      </c>
      <c r="O20435">
        <v>0</v>
      </c>
      <c r="P20435">
        <v>2135</v>
      </c>
    </row>
    <row r="20436" spans="1:16" x14ac:dyDescent="0.25">
      <c r="A20436" t="s">
        <v>30231</v>
      </c>
      <c r="B20436">
        <v>501</v>
      </c>
      <c r="C20436" s="3" t="str">
        <f>HYPERLINK("http://www.uniprot.org/uniprot/I1NGG3","tr|I1NGG3|I1NGG3_SOYBN")</f>
        <v>tr|I1NGG3|I1NGG3_SOYBN</v>
      </c>
      <c r="D20436" t="s">
        <v>28</v>
      </c>
      <c r="E20436">
        <v>79.64</v>
      </c>
      <c r="F20436">
        <v>167</v>
      </c>
      <c r="G20436">
        <v>34</v>
      </c>
      <c r="H20436">
        <v>1</v>
      </c>
      <c r="I20436">
        <v>1</v>
      </c>
      <c r="J20436">
        <v>498</v>
      </c>
      <c r="K20436">
        <v>1</v>
      </c>
      <c r="L20436">
        <v>30</v>
      </c>
      <c r="M20436">
        <v>194</v>
      </c>
      <c r="N20436" t="s">
        <v>18</v>
      </c>
      <c r="O20436" s="1">
        <v>3.8307799999999999E-66</v>
      </c>
      <c r="P20436">
        <v>652</v>
      </c>
    </row>
    <row r="20437" spans="1:16" x14ac:dyDescent="0.25">
      <c r="A20437" t="s">
        <v>30232</v>
      </c>
      <c r="B20437">
        <v>1038</v>
      </c>
      <c r="C20437" s="3" t="str">
        <f>HYPERLINK("http://www.uniprot.org/uniprot/K7K0T6","tr|K7K0T6|K7K0T6_SOYBN")</f>
        <v>tr|K7K0T6|K7K0T6_SOYBN</v>
      </c>
      <c r="D20437" t="s">
        <v>28</v>
      </c>
      <c r="E20437">
        <v>58.6</v>
      </c>
      <c r="F20437">
        <v>372</v>
      </c>
      <c r="G20437">
        <v>154</v>
      </c>
      <c r="H20437">
        <v>28</v>
      </c>
      <c r="I20437">
        <v>1</v>
      </c>
      <c r="J20437">
        <v>1032</v>
      </c>
      <c r="K20437">
        <v>1</v>
      </c>
      <c r="L20437">
        <v>1</v>
      </c>
      <c r="M20437">
        <v>350</v>
      </c>
      <c r="N20437" t="s">
        <v>18</v>
      </c>
      <c r="O20437" s="1">
        <v>3.6956000000000001E-97</v>
      </c>
      <c r="P20437">
        <v>925</v>
      </c>
    </row>
    <row r="20438" spans="1:16" x14ac:dyDescent="0.25">
      <c r="A20438" t="s">
        <v>30233</v>
      </c>
      <c r="B20438">
        <v>1077</v>
      </c>
      <c r="C20438" s="3" t="str">
        <f>HYPERLINK("http://www.uniprot.org/uniprot/G7J8G4","tr|G7J8G4|G7J8G4_MEDTR")</f>
        <v>tr|G7J8G4|G7J8G4_MEDTR</v>
      </c>
      <c r="D20438" t="s">
        <v>30234</v>
      </c>
      <c r="E20438">
        <v>91.66</v>
      </c>
      <c r="F20438">
        <v>360</v>
      </c>
      <c r="G20438">
        <v>30</v>
      </c>
      <c r="H20438">
        <v>2</v>
      </c>
      <c r="I20438">
        <v>1</v>
      </c>
      <c r="J20438">
        <v>1074</v>
      </c>
      <c r="K20438">
        <v>1</v>
      </c>
      <c r="L20438">
        <v>1</v>
      </c>
      <c r="M20438">
        <v>360</v>
      </c>
      <c r="N20438" t="s">
        <v>18</v>
      </c>
      <c r="O20438">
        <v>0</v>
      </c>
      <c r="P20438">
        <v>1717</v>
      </c>
    </row>
    <row r="20439" spans="1:16" x14ac:dyDescent="0.25">
      <c r="A20439" t="s">
        <v>30235</v>
      </c>
      <c r="B20439">
        <v>1740</v>
      </c>
      <c r="C20439" s="3" t="str">
        <f>HYPERLINK("http://www.uniprot.org/uniprot/K7KU06","tr|K7KU06|K7KU06_SOYBN")</f>
        <v>tr|K7KU06|K7KU06_SOYBN</v>
      </c>
      <c r="D20439" t="s">
        <v>28</v>
      </c>
      <c r="E20439">
        <v>83.23</v>
      </c>
      <c r="F20439">
        <v>507</v>
      </c>
      <c r="G20439">
        <v>85</v>
      </c>
      <c r="H20439">
        <v>22</v>
      </c>
      <c r="I20439">
        <v>1</v>
      </c>
      <c r="J20439">
        <v>1455</v>
      </c>
      <c r="K20439">
        <v>1</v>
      </c>
      <c r="L20439">
        <v>1</v>
      </c>
      <c r="M20439">
        <v>505</v>
      </c>
      <c r="N20439" t="s">
        <v>18</v>
      </c>
      <c r="O20439">
        <v>0</v>
      </c>
      <c r="P20439">
        <v>2221</v>
      </c>
    </row>
    <row r="20440" spans="1:16" x14ac:dyDescent="0.25">
      <c r="A20440" t="s">
        <v>30236</v>
      </c>
      <c r="B20440">
        <v>1005</v>
      </c>
      <c r="C20440" s="3" t="str">
        <f>HYPERLINK("http://www.uniprot.org/uniprot/G7ILX7","tr|G7ILX7|G7ILX7_MEDTR")</f>
        <v>tr|G7ILX7|G7ILX7_MEDTR</v>
      </c>
      <c r="D20440" t="s">
        <v>17604</v>
      </c>
      <c r="E20440">
        <v>60.83</v>
      </c>
      <c r="F20440">
        <v>429</v>
      </c>
      <c r="G20440">
        <v>168</v>
      </c>
      <c r="H20440">
        <v>98</v>
      </c>
      <c r="I20440">
        <v>4</v>
      </c>
      <c r="J20440">
        <v>996</v>
      </c>
      <c r="K20440">
        <v>1</v>
      </c>
      <c r="L20440">
        <v>275</v>
      </c>
      <c r="M20440">
        <v>702</v>
      </c>
      <c r="N20440" t="s">
        <v>18</v>
      </c>
      <c r="O20440" s="1">
        <v>2.56605E-124</v>
      </c>
      <c r="P20440">
        <v>1159</v>
      </c>
    </row>
    <row r="20441" spans="1:16" x14ac:dyDescent="0.25">
      <c r="A20441" t="s">
        <v>30237</v>
      </c>
      <c r="B20441">
        <v>1308</v>
      </c>
      <c r="C20441" s="3" t="str">
        <f>HYPERLINK("http://www.uniprot.org/uniprot/G7L8U0","tr|G7L8U0|G7L8U0_MEDTR")</f>
        <v>tr|G7L8U0|G7L8U0_MEDTR</v>
      </c>
      <c r="D20441" t="s">
        <v>30238</v>
      </c>
      <c r="E20441">
        <v>84.77</v>
      </c>
      <c r="F20441">
        <v>440</v>
      </c>
      <c r="G20441">
        <v>67</v>
      </c>
      <c r="H20441">
        <v>5</v>
      </c>
      <c r="I20441">
        <v>1</v>
      </c>
      <c r="J20441">
        <v>1305</v>
      </c>
      <c r="K20441">
        <v>1</v>
      </c>
      <c r="L20441">
        <v>1</v>
      </c>
      <c r="M20441">
        <v>422</v>
      </c>
      <c r="N20441" t="s">
        <v>18</v>
      </c>
      <c r="O20441">
        <v>0</v>
      </c>
      <c r="P20441">
        <v>1849</v>
      </c>
    </row>
    <row r="20442" spans="1:16" x14ac:dyDescent="0.25">
      <c r="A20442" t="s">
        <v>30239</v>
      </c>
      <c r="B20442">
        <v>1284</v>
      </c>
      <c r="C20442" s="3" t="str">
        <f>HYPERLINK("http://www.uniprot.org/uniprot/I3T7T1","tr|I3T7T1|I3T7T1_MEDTR")</f>
        <v>tr|I3T7T1|I3T7T1_MEDTR</v>
      </c>
      <c r="D20442" t="s">
        <v>18507</v>
      </c>
      <c r="E20442">
        <v>80.56</v>
      </c>
      <c r="F20442">
        <v>427</v>
      </c>
      <c r="G20442">
        <v>83</v>
      </c>
      <c r="H20442">
        <v>0</v>
      </c>
      <c r="I20442">
        <v>1</v>
      </c>
      <c r="J20442">
        <v>1281</v>
      </c>
      <c r="K20442">
        <v>1</v>
      </c>
      <c r="L20442">
        <v>1</v>
      </c>
      <c r="M20442">
        <v>419</v>
      </c>
      <c r="N20442" t="s">
        <v>18</v>
      </c>
      <c r="O20442">
        <v>0</v>
      </c>
      <c r="P20442">
        <v>1826</v>
      </c>
    </row>
    <row r="20443" spans="1:16" x14ac:dyDescent="0.25">
      <c r="A20443" t="s">
        <v>30240</v>
      </c>
      <c r="B20443">
        <v>1152</v>
      </c>
      <c r="C20443" s="3" t="str">
        <f>HYPERLINK("http://www.uniprot.org/uniprot/K7L3H1","tr|K7L3H1|K7L3H1_SOYBN")</f>
        <v>tr|K7L3H1|K7L3H1_SOYBN</v>
      </c>
      <c r="D20443" t="s">
        <v>117</v>
      </c>
      <c r="E20443">
        <v>78.349999999999994</v>
      </c>
      <c r="F20443">
        <v>328</v>
      </c>
      <c r="G20443">
        <v>71</v>
      </c>
      <c r="H20443">
        <v>5</v>
      </c>
      <c r="I20443">
        <v>1</v>
      </c>
      <c r="J20443">
        <v>969</v>
      </c>
      <c r="K20443">
        <v>1</v>
      </c>
      <c r="L20443">
        <v>1</v>
      </c>
      <c r="M20443">
        <v>328</v>
      </c>
      <c r="N20443" t="s">
        <v>18</v>
      </c>
      <c r="O20443" s="1">
        <v>6.6242299999999996E-146</v>
      </c>
      <c r="P20443">
        <v>1346</v>
      </c>
    </row>
    <row r="20444" spans="1:16" x14ac:dyDescent="0.25">
      <c r="A20444" t="s">
        <v>30241</v>
      </c>
      <c r="B20444">
        <v>1617</v>
      </c>
      <c r="C20444" s="3" t="str">
        <f>HYPERLINK("http://www.uniprot.org/uniprot/K7MKA7","tr|K7MKA7|K7MKA7_SOYBN")</f>
        <v>tr|K7MKA7|K7MKA7_SOYBN</v>
      </c>
      <c r="D20444" t="s">
        <v>117</v>
      </c>
      <c r="E20444">
        <v>84.95</v>
      </c>
      <c r="F20444">
        <v>525</v>
      </c>
      <c r="G20444">
        <v>79</v>
      </c>
      <c r="H20444">
        <v>17</v>
      </c>
      <c r="I20444">
        <v>49</v>
      </c>
      <c r="J20444">
        <v>1572</v>
      </c>
      <c r="K20444">
        <v>1</v>
      </c>
      <c r="L20444">
        <v>12</v>
      </c>
      <c r="M20444">
        <v>536</v>
      </c>
      <c r="N20444" t="s">
        <v>18</v>
      </c>
      <c r="O20444">
        <v>0</v>
      </c>
      <c r="P20444">
        <v>2363</v>
      </c>
    </row>
    <row r="20445" spans="1:16" x14ac:dyDescent="0.25">
      <c r="A20445" t="s">
        <v>30242</v>
      </c>
      <c r="B20445">
        <v>798</v>
      </c>
      <c r="C20445" s="3" t="str">
        <f>HYPERLINK("http://www.uniprot.org/uniprot/I3SYH0","tr|I3SYH0|I3SYH0_MEDTR")</f>
        <v>tr|I3SYH0|I3SYH0_MEDTR</v>
      </c>
      <c r="D20445" t="s">
        <v>22</v>
      </c>
      <c r="E20445">
        <v>70.86</v>
      </c>
      <c r="F20445">
        <v>254</v>
      </c>
      <c r="G20445">
        <v>74</v>
      </c>
      <c r="H20445">
        <v>0</v>
      </c>
      <c r="I20445">
        <v>34</v>
      </c>
      <c r="J20445">
        <v>795</v>
      </c>
      <c r="K20445">
        <v>1</v>
      </c>
      <c r="L20445">
        <v>3</v>
      </c>
      <c r="M20445">
        <v>251</v>
      </c>
      <c r="N20445" t="s">
        <v>18</v>
      </c>
      <c r="O20445" s="1">
        <v>3.22663E-99</v>
      </c>
      <c r="P20445">
        <v>941</v>
      </c>
    </row>
    <row r="20446" spans="1:16" x14ac:dyDescent="0.25">
      <c r="A20446" t="s">
        <v>30243</v>
      </c>
      <c r="B20446">
        <v>1491</v>
      </c>
      <c r="C20446" s="3" t="str">
        <f>HYPERLINK("http://www.uniprot.org/uniprot/I1KHT9","tr|I1KHT9|I1KHT9_SOYBN")</f>
        <v>tr|I1KHT9|I1KHT9_SOYBN</v>
      </c>
      <c r="D20446" t="s">
        <v>71</v>
      </c>
      <c r="E20446">
        <v>79.14</v>
      </c>
      <c r="F20446">
        <v>470</v>
      </c>
      <c r="G20446">
        <v>98</v>
      </c>
      <c r="H20446">
        <v>0</v>
      </c>
      <c r="I20446">
        <v>46</v>
      </c>
      <c r="J20446">
        <v>1455</v>
      </c>
      <c r="K20446">
        <v>1</v>
      </c>
      <c r="L20446">
        <v>92</v>
      </c>
      <c r="M20446">
        <v>561</v>
      </c>
      <c r="N20446" t="s">
        <v>18</v>
      </c>
      <c r="O20446">
        <v>0</v>
      </c>
      <c r="P20446">
        <v>2066</v>
      </c>
    </row>
    <row r="20447" spans="1:16" x14ac:dyDescent="0.25">
      <c r="A20447" t="s">
        <v>30244</v>
      </c>
      <c r="B20447">
        <v>615</v>
      </c>
      <c r="C20447" s="3" t="str">
        <f>HYPERLINK("http://www.uniprot.org/uniprot/G7K585","tr|G7K585|G7K585_MEDTR")</f>
        <v>tr|G7K585|G7K585_MEDTR</v>
      </c>
      <c r="D20447" t="s">
        <v>30245</v>
      </c>
      <c r="E20447">
        <v>73.75</v>
      </c>
      <c r="F20447">
        <v>160</v>
      </c>
      <c r="G20447">
        <v>42</v>
      </c>
      <c r="H20447">
        <v>0</v>
      </c>
      <c r="I20447">
        <v>133</v>
      </c>
      <c r="J20447">
        <v>612</v>
      </c>
      <c r="K20447">
        <v>1</v>
      </c>
      <c r="L20447">
        <v>320</v>
      </c>
      <c r="M20447">
        <v>479</v>
      </c>
      <c r="N20447" t="s">
        <v>18</v>
      </c>
      <c r="O20447" s="1">
        <v>3.3708399999999998E-66</v>
      </c>
      <c r="P20447">
        <v>654</v>
      </c>
    </row>
    <row r="20448" spans="1:16" x14ac:dyDescent="0.25">
      <c r="A20448" t="s">
        <v>30246</v>
      </c>
      <c r="B20448">
        <v>921</v>
      </c>
      <c r="C20448" s="3" t="str">
        <f>HYPERLINK("http://www.uniprot.org/uniprot/G8A0M5","tr|G8A0M5|G8A0M5_MEDTR")</f>
        <v>tr|G8A0M5|G8A0M5_MEDTR</v>
      </c>
      <c r="D20448" t="s">
        <v>30247</v>
      </c>
      <c r="E20448">
        <v>70.400000000000006</v>
      </c>
      <c r="F20448">
        <v>250</v>
      </c>
      <c r="G20448">
        <v>74</v>
      </c>
      <c r="H20448">
        <v>0</v>
      </c>
      <c r="I20448">
        <v>1</v>
      </c>
      <c r="J20448">
        <v>750</v>
      </c>
      <c r="K20448">
        <v>1</v>
      </c>
      <c r="L20448">
        <v>1</v>
      </c>
      <c r="M20448">
        <v>245</v>
      </c>
      <c r="N20448" t="s">
        <v>18</v>
      </c>
      <c r="O20448" s="1">
        <v>7.6564400000000001E-101</v>
      </c>
      <c r="P20448">
        <v>956</v>
      </c>
    </row>
    <row r="20449" spans="1:16" x14ac:dyDescent="0.25">
      <c r="A20449" t="s">
        <v>30248</v>
      </c>
      <c r="B20449">
        <v>462</v>
      </c>
      <c r="C20449" s="3" t="str">
        <f>HYPERLINK("http://www.uniprot.org/uniprot/I3SN78","tr|I3SN78|I3SN78_MEDTR")</f>
        <v>tr|I3SN78|I3SN78_MEDTR</v>
      </c>
      <c r="D20449" t="s">
        <v>22</v>
      </c>
      <c r="E20449">
        <v>87.66</v>
      </c>
      <c r="F20449">
        <v>154</v>
      </c>
      <c r="G20449">
        <v>19</v>
      </c>
      <c r="H20449">
        <v>1</v>
      </c>
      <c r="I20449">
        <v>1</v>
      </c>
      <c r="J20449">
        <v>459</v>
      </c>
      <c r="K20449">
        <v>1</v>
      </c>
      <c r="L20449">
        <v>51</v>
      </c>
      <c r="M20449">
        <v>204</v>
      </c>
      <c r="N20449" t="s">
        <v>18</v>
      </c>
      <c r="O20449" s="1">
        <v>1.4113299999999999E-76</v>
      </c>
      <c r="P20449">
        <v>742</v>
      </c>
    </row>
    <row r="20450" spans="1:16" x14ac:dyDescent="0.25">
      <c r="A20450" t="s">
        <v>30249</v>
      </c>
      <c r="B20450">
        <v>1935</v>
      </c>
      <c r="C20450" s="3" t="str">
        <f>HYPERLINK("http://www.uniprot.org/uniprot/G7I2H0","tr|G7I2H0|G7I2H0_MEDTR")</f>
        <v>tr|G7I2H0|G7I2H0_MEDTR</v>
      </c>
      <c r="D20450" t="s">
        <v>144</v>
      </c>
      <c r="E20450">
        <v>32.9</v>
      </c>
      <c r="F20450">
        <v>310</v>
      </c>
      <c r="G20450">
        <v>208</v>
      </c>
      <c r="H20450">
        <v>1</v>
      </c>
      <c r="I20450">
        <v>964</v>
      </c>
      <c r="J20450">
        <v>1890</v>
      </c>
      <c r="K20450">
        <v>1</v>
      </c>
      <c r="L20450">
        <v>27</v>
      </c>
      <c r="M20450">
        <v>285</v>
      </c>
      <c r="N20450" t="s">
        <v>18</v>
      </c>
      <c r="O20450" s="1">
        <v>4.4453700000000001E-32</v>
      </c>
      <c r="P20450">
        <v>367</v>
      </c>
    </row>
    <row r="20451" spans="1:16" x14ac:dyDescent="0.25">
      <c r="A20451" t="s">
        <v>30250</v>
      </c>
      <c r="B20451">
        <v>1092</v>
      </c>
      <c r="C20451" s="3" t="str">
        <f>HYPERLINK("http://www.uniprot.org/uniprot/G7L2C5","tr|G7L2C5|G7L2C5_MEDTR")</f>
        <v>tr|G7L2C5|G7L2C5_MEDTR</v>
      </c>
      <c r="D20451" t="s">
        <v>30251</v>
      </c>
      <c r="E20451">
        <v>78.709999999999994</v>
      </c>
      <c r="F20451">
        <v>390</v>
      </c>
      <c r="G20451">
        <v>83</v>
      </c>
      <c r="H20451">
        <v>27</v>
      </c>
      <c r="I20451">
        <v>1</v>
      </c>
      <c r="J20451">
        <v>1089</v>
      </c>
      <c r="K20451">
        <v>1</v>
      </c>
      <c r="L20451">
        <v>6</v>
      </c>
      <c r="M20451">
        <v>395</v>
      </c>
      <c r="N20451" t="s">
        <v>18</v>
      </c>
      <c r="O20451" s="1">
        <v>6.8754300000000003E-174</v>
      </c>
      <c r="P20451">
        <v>1587</v>
      </c>
    </row>
    <row r="20452" spans="1:16" x14ac:dyDescent="0.25">
      <c r="A20452" t="s">
        <v>30252</v>
      </c>
      <c r="B20452">
        <v>1218</v>
      </c>
      <c r="C20452" s="3" t="str">
        <f>HYPERLINK("http://www.uniprot.org/uniprot/K7LUT9","tr|K7LUT9|K7LUT9_SOYBN")</f>
        <v>tr|K7LUT9|K7LUT9_SOYBN</v>
      </c>
      <c r="D20452" t="s">
        <v>28</v>
      </c>
      <c r="E20452">
        <v>55.47</v>
      </c>
      <c r="F20452">
        <v>411</v>
      </c>
      <c r="G20452">
        <v>183</v>
      </c>
      <c r="H20452">
        <v>6</v>
      </c>
      <c r="I20452">
        <v>1</v>
      </c>
      <c r="J20452">
        <v>1215</v>
      </c>
      <c r="K20452">
        <v>1</v>
      </c>
      <c r="L20452">
        <v>32</v>
      </c>
      <c r="M20452">
        <v>431</v>
      </c>
      <c r="N20452" t="s">
        <v>18</v>
      </c>
      <c r="O20452" s="1">
        <v>2.40881E-109</v>
      </c>
      <c r="P20452">
        <v>1031</v>
      </c>
    </row>
    <row r="20453" spans="1:16" x14ac:dyDescent="0.25">
      <c r="A20453" t="s">
        <v>30253</v>
      </c>
      <c r="B20453">
        <v>3342</v>
      </c>
      <c r="C20453" s="3" t="str">
        <f>HYPERLINK("http://www.uniprot.org/uniprot/B9STU6","tr|B9STU6|B9STU6_RICCO")</f>
        <v>tr|B9STU6|B9STU6_RICCO</v>
      </c>
      <c r="D20453" t="s">
        <v>30254</v>
      </c>
      <c r="E20453">
        <v>31.76</v>
      </c>
      <c r="F20453">
        <v>1171</v>
      </c>
      <c r="G20453">
        <v>799</v>
      </c>
      <c r="H20453">
        <v>60</v>
      </c>
      <c r="I20453">
        <v>7</v>
      </c>
      <c r="J20453">
        <v>3339</v>
      </c>
      <c r="K20453">
        <v>1</v>
      </c>
      <c r="L20453">
        <v>872</v>
      </c>
      <c r="M20453">
        <v>1982</v>
      </c>
      <c r="N20453" t="s">
        <v>18</v>
      </c>
      <c r="O20453" s="1">
        <v>4.7943600000000001E-112</v>
      </c>
      <c r="P20453">
        <v>1059</v>
      </c>
    </row>
    <row r="20454" spans="1:16" x14ac:dyDescent="0.25">
      <c r="A20454" t="s">
        <v>30255</v>
      </c>
      <c r="B20454">
        <v>441</v>
      </c>
      <c r="C20454" s="3" t="str">
        <f>HYPERLINK("http://www.uniprot.org/uniprot/L9KVY7","tr|L9KVY7|L9KVY7_TUPCH")</f>
        <v>tr|L9KVY7|L9KVY7_TUPCH</v>
      </c>
      <c r="D20454" t="s">
        <v>30256</v>
      </c>
      <c r="E20454">
        <v>37.85</v>
      </c>
      <c r="F20454">
        <v>140</v>
      </c>
      <c r="G20454">
        <v>87</v>
      </c>
      <c r="H20454">
        <v>0</v>
      </c>
      <c r="I20454">
        <v>8</v>
      </c>
      <c r="J20454">
        <v>427</v>
      </c>
      <c r="K20454">
        <v>2</v>
      </c>
      <c r="L20454">
        <v>1</v>
      </c>
      <c r="M20454">
        <v>140</v>
      </c>
      <c r="N20454" t="s">
        <v>18</v>
      </c>
      <c r="O20454" s="1">
        <v>3.6765700000000001E-24</v>
      </c>
      <c r="P20454">
        <v>290</v>
      </c>
    </row>
    <row r="20455" spans="1:16" x14ac:dyDescent="0.25">
      <c r="A20455" t="s">
        <v>30257</v>
      </c>
      <c r="B20455">
        <v>408</v>
      </c>
      <c r="C20455" s="3" t="str">
        <f>HYPERLINK("http://www.uniprot.org/uniprot/I1L0R6","tr|I1L0R6|I1L0R6_SOYBN")</f>
        <v>tr|I1L0R6|I1L0R6_SOYBN</v>
      </c>
      <c r="D20455" t="s">
        <v>28</v>
      </c>
      <c r="E20455">
        <v>72.59</v>
      </c>
      <c r="F20455">
        <v>135</v>
      </c>
      <c r="G20455">
        <v>37</v>
      </c>
      <c r="H20455">
        <v>0</v>
      </c>
      <c r="I20455">
        <v>1</v>
      </c>
      <c r="J20455">
        <v>405</v>
      </c>
      <c r="K20455">
        <v>1</v>
      </c>
      <c r="L20455">
        <v>177</v>
      </c>
      <c r="M20455">
        <v>309</v>
      </c>
      <c r="N20455" t="s">
        <v>18</v>
      </c>
      <c r="O20455" s="1">
        <v>3.7155699999999997E-45</v>
      </c>
      <c r="P20455">
        <v>471</v>
      </c>
    </row>
    <row r="20456" spans="1:16" x14ac:dyDescent="0.25">
      <c r="A20456" t="s">
        <v>30258</v>
      </c>
      <c r="B20456">
        <v>1935</v>
      </c>
      <c r="C20456" s="3" t="str">
        <f>HYPERLINK("http://www.uniprot.org/uniprot/G7I2H0","tr|G7I2H0|G7I2H0_MEDTR")</f>
        <v>tr|G7I2H0|G7I2H0_MEDTR</v>
      </c>
      <c r="D20456" t="s">
        <v>144</v>
      </c>
      <c r="E20456">
        <v>32.9</v>
      </c>
      <c r="F20456">
        <v>310</v>
      </c>
      <c r="G20456">
        <v>208</v>
      </c>
      <c r="H20456">
        <v>1</v>
      </c>
      <c r="I20456">
        <v>964</v>
      </c>
      <c r="J20456">
        <v>1890</v>
      </c>
      <c r="K20456">
        <v>1</v>
      </c>
      <c r="L20456">
        <v>27</v>
      </c>
      <c r="M20456">
        <v>285</v>
      </c>
      <c r="N20456" t="s">
        <v>18</v>
      </c>
      <c r="O20456" s="1">
        <v>4.4453700000000001E-32</v>
      </c>
      <c r="P20456">
        <v>367</v>
      </c>
    </row>
    <row r="20457" spans="1:16" x14ac:dyDescent="0.25">
      <c r="A20457" t="s">
        <v>30259</v>
      </c>
      <c r="B20457">
        <v>2511</v>
      </c>
      <c r="C20457" s="3" t="str">
        <f>HYPERLINK("http://www.uniprot.org/uniprot/G7KB21","tr|G7KB21|G7KB21_MEDTR")</f>
        <v>tr|G7KB21|G7KB21_MEDTR</v>
      </c>
      <c r="D20457" t="s">
        <v>30260</v>
      </c>
      <c r="E20457">
        <v>75.41</v>
      </c>
      <c r="F20457">
        <v>606</v>
      </c>
      <c r="G20457">
        <v>149</v>
      </c>
      <c r="H20457">
        <v>0</v>
      </c>
      <c r="I20457">
        <v>7</v>
      </c>
      <c r="J20457">
        <v>1824</v>
      </c>
      <c r="K20457">
        <v>1</v>
      </c>
      <c r="L20457">
        <v>1</v>
      </c>
      <c r="M20457">
        <v>601</v>
      </c>
      <c r="N20457" t="s">
        <v>18</v>
      </c>
      <c r="O20457">
        <v>0</v>
      </c>
      <c r="P20457">
        <v>2308</v>
      </c>
    </row>
    <row r="20458" spans="1:16" x14ac:dyDescent="0.25">
      <c r="A20458" t="s">
        <v>30261</v>
      </c>
      <c r="B20458">
        <v>1284</v>
      </c>
      <c r="C20458" s="3" t="str">
        <f>HYPERLINK("http://www.uniprot.org/uniprot/G7L0U1","tr|G7L0U1|G7L0U1_MEDTR")</f>
        <v>tr|G7L0U1|G7L0U1_MEDTR</v>
      </c>
      <c r="D20458" t="s">
        <v>30262</v>
      </c>
      <c r="E20458">
        <v>62.38</v>
      </c>
      <c r="F20458">
        <v>444</v>
      </c>
      <c r="G20458">
        <v>167</v>
      </c>
      <c r="H20458">
        <v>20</v>
      </c>
      <c r="I20458">
        <v>1</v>
      </c>
      <c r="J20458">
        <v>1272</v>
      </c>
      <c r="K20458">
        <v>1</v>
      </c>
      <c r="L20458">
        <v>1</v>
      </c>
      <c r="M20458">
        <v>437</v>
      </c>
      <c r="N20458" t="s">
        <v>18</v>
      </c>
      <c r="O20458" s="1">
        <v>3.1734900000000001E-131</v>
      </c>
      <c r="P20458">
        <v>1220</v>
      </c>
    </row>
    <row r="20459" spans="1:16" x14ac:dyDescent="0.25">
      <c r="A20459" t="s">
        <v>30263</v>
      </c>
      <c r="B20459">
        <v>1503</v>
      </c>
      <c r="C20459" s="3" t="str">
        <f>HYPERLINK("http://www.uniprot.org/uniprot/G7JCP8","tr|G7JCP8|G7JCP8_MEDTR")</f>
        <v>tr|G7JCP8|G7JCP8_MEDTR</v>
      </c>
      <c r="D20459" t="s">
        <v>30264</v>
      </c>
      <c r="E20459">
        <v>56.97</v>
      </c>
      <c r="F20459">
        <v>416</v>
      </c>
      <c r="G20459">
        <v>179</v>
      </c>
      <c r="H20459">
        <v>0</v>
      </c>
      <c r="I20459">
        <v>94</v>
      </c>
      <c r="J20459">
        <v>1341</v>
      </c>
      <c r="K20459">
        <v>1</v>
      </c>
      <c r="L20459">
        <v>331</v>
      </c>
      <c r="M20459">
        <v>745</v>
      </c>
      <c r="N20459" t="s">
        <v>18</v>
      </c>
      <c r="O20459" s="1">
        <v>6.0654099999999996E-132</v>
      </c>
      <c r="P20459">
        <v>1227</v>
      </c>
    </row>
    <row r="20460" spans="1:16" x14ac:dyDescent="0.25">
      <c r="A20460" t="s">
        <v>30265</v>
      </c>
      <c r="B20460">
        <v>936</v>
      </c>
      <c r="C20460" s="3" t="str">
        <f>HYPERLINK("http://www.uniprot.org/uniprot/G7IMN3","tr|G7IMN3|G7IMN3_MEDTR")</f>
        <v>tr|G7IMN3|G7IMN3_MEDTR</v>
      </c>
      <c r="D20460" t="s">
        <v>30266</v>
      </c>
      <c r="E20460">
        <v>53.68</v>
      </c>
      <c r="F20460">
        <v>393</v>
      </c>
      <c r="G20460">
        <v>182</v>
      </c>
      <c r="H20460">
        <v>89</v>
      </c>
      <c r="I20460">
        <v>16</v>
      </c>
      <c r="J20460">
        <v>927</v>
      </c>
      <c r="K20460">
        <v>1</v>
      </c>
      <c r="L20460">
        <v>223</v>
      </c>
      <c r="M20460">
        <v>615</v>
      </c>
      <c r="N20460" t="s">
        <v>18</v>
      </c>
      <c r="O20460" s="1">
        <v>1.1013399999999999E-102</v>
      </c>
      <c r="P20460">
        <v>972</v>
      </c>
    </row>
    <row r="20461" spans="1:16" x14ac:dyDescent="0.25">
      <c r="A20461" t="s">
        <v>30267</v>
      </c>
      <c r="B20461">
        <v>1434</v>
      </c>
      <c r="C20461" s="3" t="str">
        <f>HYPERLINK("http://www.uniprot.org/uniprot/I1N151","tr|I1N151|I1N151_SOYBN")</f>
        <v>tr|I1N151|I1N151_SOYBN</v>
      </c>
      <c r="D20461" t="s">
        <v>71</v>
      </c>
      <c r="E20461">
        <v>56.65</v>
      </c>
      <c r="F20461">
        <v>473</v>
      </c>
      <c r="G20461">
        <v>205</v>
      </c>
      <c r="H20461">
        <v>23</v>
      </c>
      <c r="I20461">
        <v>82</v>
      </c>
      <c r="J20461">
        <v>1431</v>
      </c>
      <c r="K20461">
        <v>1</v>
      </c>
      <c r="L20461">
        <v>21</v>
      </c>
      <c r="M20461">
        <v>483</v>
      </c>
      <c r="N20461" t="s">
        <v>18</v>
      </c>
      <c r="O20461" s="1">
        <v>1.7578600000000001E-141</v>
      </c>
      <c r="P20461">
        <v>1309</v>
      </c>
    </row>
    <row r="20462" spans="1:16" x14ac:dyDescent="0.25">
      <c r="A20462" t="s">
        <v>30268</v>
      </c>
      <c r="B20462">
        <v>558</v>
      </c>
      <c r="C20462" s="3" t="str">
        <f>HYPERLINK("http://www.uniprot.org/uniprot/I3SWK3","tr|I3SWK3|I3SWK3_MEDTR")</f>
        <v>tr|I3SWK3|I3SWK3_MEDTR</v>
      </c>
      <c r="D20462" t="s">
        <v>22</v>
      </c>
      <c r="E20462">
        <v>60.08</v>
      </c>
      <c r="F20462">
        <v>228</v>
      </c>
      <c r="G20462">
        <v>91</v>
      </c>
      <c r="H20462">
        <v>43</v>
      </c>
      <c r="I20462">
        <v>1</v>
      </c>
      <c r="J20462">
        <v>555</v>
      </c>
      <c r="K20462">
        <v>1</v>
      </c>
      <c r="L20462">
        <v>1</v>
      </c>
      <c r="M20462">
        <v>226</v>
      </c>
      <c r="N20462" t="s">
        <v>18</v>
      </c>
      <c r="O20462" s="1">
        <v>2.4509900000000002E-61</v>
      </c>
      <c r="P20462">
        <v>611</v>
      </c>
    </row>
    <row r="20463" spans="1:16" x14ac:dyDescent="0.25">
      <c r="A20463" t="s">
        <v>30269</v>
      </c>
      <c r="B20463">
        <v>1455</v>
      </c>
      <c r="C20463" s="3" t="str">
        <f>HYPERLINK("http://www.uniprot.org/uniprot/I1JB80","tr|I1JB80|I1JB80_SOYBN")</f>
        <v>tr|I1JB80|I1JB80_SOYBN</v>
      </c>
      <c r="D20463" t="s">
        <v>28</v>
      </c>
      <c r="E20463">
        <v>58.57</v>
      </c>
      <c r="F20463">
        <v>490</v>
      </c>
      <c r="G20463">
        <v>203</v>
      </c>
      <c r="H20463">
        <v>8</v>
      </c>
      <c r="I20463">
        <v>1</v>
      </c>
      <c r="J20463">
        <v>1446</v>
      </c>
      <c r="K20463">
        <v>1</v>
      </c>
      <c r="L20463">
        <v>1</v>
      </c>
      <c r="M20463">
        <v>485</v>
      </c>
      <c r="N20463" t="s">
        <v>18</v>
      </c>
      <c r="O20463" s="1">
        <v>2.1946900000000001E-139</v>
      </c>
      <c r="P20463">
        <v>1291</v>
      </c>
    </row>
    <row r="20464" spans="1:16" x14ac:dyDescent="0.25">
      <c r="A20464" t="s">
        <v>30270</v>
      </c>
      <c r="B20464">
        <v>3984</v>
      </c>
      <c r="C20464" s="3" t="str">
        <f>HYPERLINK("http://www.uniprot.org/uniprot/K7KTA5","tr|K7KTA5|K7KTA5_SOYBN")</f>
        <v>tr|K7KTA5|K7KTA5_SOYBN</v>
      </c>
      <c r="D20464" t="s">
        <v>28</v>
      </c>
      <c r="E20464">
        <v>77.459999999999994</v>
      </c>
      <c r="F20464">
        <v>830</v>
      </c>
      <c r="G20464">
        <v>187</v>
      </c>
      <c r="H20464">
        <v>28</v>
      </c>
      <c r="I20464">
        <v>1576</v>
      </c>
      <c r="J20464">
        <v>3981</v>
      </c>
      <c r="K20464">
        <v>1</v>
      </c>
      <c r="L20464">
        <v>692</v>
      </c>
      <c r="M20464">
        <v>1521</v>
      </c>
      <c r="N20464" t="s">
        <v>18</v>
      </c>
      <c r="O20464">
        <v>0</v>
      </c>
      <c r="P20464">
        <v>3221</v>
      </c>
    </row>
    <row r="20465" spans="1:16" x14ac:dyDescent="0.25">
      <c r="A20465" t="s">
        <v>30271</v>
      </c>
      <c r="B20465">
        <v>1950</v>
      </c>
      <c r="C20465" s="3" t="str">
        <f>HYPERLINK("http://www.uniprot.org/uniprot/G7J3I8","tr|G7J3I8|G7J3I8_MEDTR")</f>
        <v>tr|G7J3I8|G7J3I8_MEDTR</v>
      </c>
      <c r="D20465" t="s">
        <v>30272</v>
      </c>
      <c r="E20465">
        <v>80.06</v>
      </c>
      <c r="F20465">
        <v>316</v>
      </c>
      <c r="G20465">
        <v>63</v>
      </c>
      <c r="H20465">
        <v>0</v>
      </c>
      <c r="I20465">
        <v>1</v>
      </c>
      <c r="J20465">
        <v>948</v>
      </c>
      <c r="K20465">
        <v>1</v>
      </c>
      <c r="L20465">
        <v>441</v>
      </c>
      <c r="M20465">
        <v>754</v>
      </c>
      <c r="N20465" t="s">
        <v>18</v>
      </c>
      <c r="O20465" s="1">
        <v>1.5999500000000001E-138</v>
      </c>
      <c r="P20465">
        <v>1285</v>
      </c>
    </row>
    <row r="20466" spans="1:16" x14ac:dyDescent="0.25">
      <c r="A20466" t="s">
        <v>30273</v>
      </c>
      <c r="B20466">
        <v>735</v>
      </c>
      <c r="C20466" s="3" t="str">
        <f>HYPERLINK("http://www.uniprot.org/uniprot/I3SDG7","tr|I3SDG7|I3SDG7_MEDTR")</f>
        <v>tr|I3SDG7|I3SDG7_MEDTR</v>
      </c>
      <c r="D20466" t="s">
        <v>22</v>
      </c>
      <c r="E20466">
        <v>77.86</v>
      </c>
      <c r="F20466">
        <v>244</v>
      </c>
      <c r="G20466">
        <v>54</v>
      </c>
      <c r="H20466">
        <v>0</v>
      </c>
      <c r="I20466">
        <v>1</v>
      </c>
      <c r="J20466">
        <v>732</v>
      </c>
      <c r="K20466">
        <v>1</v>
      </c>
      <c r="L20466">
        <v>1</v>
      </c>
      <c r="M20466">
        <v>244</v>
      </c>
      <c r="N20466" t="s">
        <v>18</v>
      </c>
      <c r="O20466" s="1">
        <v>2.9032800000000003E-101</v>
      </c>
      <c r="P20466">
        <v>958</v>
      </c>
    </row>
    <row r="20467" spans="1:16" x14ac:dyDescent="0.25">
      <c r="A20467" t="s">
        <v>30274</v>
      </c>
      <c r="B20467">
        <v>588</v>
      </c>
      <c r="C20467" s="3" t="str">
        <f>HYPERLINK("http://www.uniprot.org/uniprot/Q2HU08","tr|Q2HU08|Q2HU08_MEDTR")</f>
        <v>tr|Q2HU08|Q2HU08_MEDTR</v>
      </c>
      <c r="D20467" t="s">
        <v>3163</v>
      </c>
      <c r="E20467">
        <v>51.54</v>
      </c>
      <c r="F20467">
        <v>194</v>
      </c>
      <c r="G20467">
        <v>94</v>
      </c>
      <c r="H20467">
        <v>0</v>
      </c>
      <c r="I20467">
        <v>1</v>
      </c>
      <c r="J20467">
        <v>582</v>
      </c>
      <c r="K20467">
        <v>1</v>
      </c>
      <c r="L20467">
        <v>415</v>
      </c>
      <c r="M20467">
        <v>608</v>
      </c>
      <c r="N20467" t="s">
        <v>18</v>
      </c>
      <c r="O20467" s="1">
        <v>4.31132E-57</v>
      </c>
      <c r="P20467">
        <v>575</v>
      </c>
    </row>
    <row r="20468" spans="1:16" x14ac:dyDescent="0.25">
      <c r="A20468" t="s">
        <v>30275</v>
      </c>
      <c r="B20468">
        <v>2574</v>
      </c>
      <c r="C20468" s="3" t="str">
        <f>HYPERLINK("http://www.uniprot.org/uniprot/G7L8U1","tr|G7L8U1|G7L8U1_MEDTR")</f>
        <v>tr|G7L8U1|G7L8U1_MEDTR</v>
      </c>
      <c r="D20468" t="s">
        <v>30276</v>
      </c>
      <c r="E20468">
        <v>86.4</v>
      </c>
      <c r="F20468">
        <v>846</v>
      </c>
      <c r="G20468">
        <v>115</v>
      </c>
      <c r="H20468">
        <v>2</v>
      </c>
      <c r="I20468">
        <v>40</v>
      </c>
      <c r="J20468">
        <v>2571</v>
      </c>
      <c r="K20468">
        <v>1</v>
      </c>
      <c r="L20468">
        <v>4</v>
      </c>
      <c r="M20468">
        <v>842</v>
      </c>
      <c r="N20468" t="s">
        <v>18</v>
      </c>
      <c r="O20468">
        <v>0</v>
      </c>
      <c r="P20468">
        <v>3949</v>
      </c>
    </row>
    <row r="20469" spans="1:16" x14ac:dyDescent="0.25">
      <c r="A20469" t="s">
        <v>30277</v>
      </c>
      <c r="B20469">
        <v>384</v>
      </c>
      <c r="C20469" s="3" t="str">
        <f>HYPERLINK("http://www.uniprot.org/uniprot/K7LIY4","tr|K7LIY4|K7LIY4_SOYBN")</f>
        <v>tr|K7LIY4|K7LIY4_SOYBN</v>
      </c>
      <c r="D20469" t="s">
        <v>28</v>
      </c>
      <c r="E20469">
        <v>58.62</v>
      </c>
      <c r="F20469">
        <v>58</v>
      </c>
      <c r="G20469">
        <v>24</v>
      </c>
      <c r="H20469">
        <v>1</v>
      </c>
      <c r="I20469">
        <v>205</v>
      </c>
      <c r="J20469">
        <v>375</v>
      </c>
      <c r="K20469">
        <v>1</v>
      </c>
      <c r="L20469">
        <v>110</v>
      </c>
      <c r="M20469">
        <v>167</v>
      </c>
      <c r="N20469" t="s">
        <v>18</v>
      </c>
      <c r="O20469" s="1">
        <v>1.93258E-9</v>
      </c>
      <c r="P20469">
        <v>163</v>
      </c>
    </row>
    <row r="20470" spans="1:16" x14ac:dyDescent="0.25">
      <c r="A20470" t="s">
        <v>30278</v>
      </c>
      <c r="B20470">
        <v>2229</v>
      </c>
      <c r="C20470" s="3" t="str">
        <f>HYPERLINK("http://www.uniprot.org/uniprot/I1M0E4","tr|I1M0E4|I1M0E4_SOYBN")</f>
        <v>tr|I1M0E4|I1M0E4_SOYBN</v>
      </c>
      <c r="D20470" t="s">
        <v>71</v>
      </c>
      <c r="E20470">
        <v>70.3</v>
      </c>
      <c r="F20470">
        <v>330</v>
      </c>
      <c r="G20470">
        <v>98</v>
      </c>
      <c r="H20470">
        <v>7</v>
      </c>
      <c r="I20470">
        <v>1</v>
      </c>
      <c r="J20470">
        <v>969</v>
      </c>
      <c r="K20470">
        <v>1</v>
      </c>
      <c r="L20470">
        <v>1</v>
      </c>
      <c r="M20470">
        <v>325</v>
      </c>
      <c r="N20470" t="s">
        <v>18</v>
      </c>
      <c r="O20470" s="1">
        <v>3.3154199999999997E-119</v>
      </c>
      <c r="P20470">
        <v>1119</v>
      </c>
    </row>
    <row r="20471" spans="1:16" x14ac:dyDescent="0.25">
      <c r="A20471" t="s">
        <v>30279</v>
      </c>
      <c r="B20471">
        <v>1512</v>
      </c>
      <c r="C20471" s="3" t="str">
        <f>HYPERLINK("http://www.uniprot.org/uniprot/K7MKA9","tr|K7MKA9|K7MKA9_SOYBN")</f>
        <v>tr|K7MKA9|K7MKA9_SOYBN</v>
      </c>
      <c r="D20471" t="s">
        <v>28</v>
      </c>
      <c r="E20471">
        <v>81.58</v>
      </c>
      <c r="F20471">
        <v>505</v>
      </c>
      <c r="G20471">
        <v>93</v>
      </c>
      <c r="H20471">
        <v>2</v>
      </c>
      <c r="I20471">
        <v>1</v>
      </c>
      <c r="J20471">
        <v>1509</v>
      </c>
      <c r="K20471">
        <v>1</v>
      </c>
      <c r="L20471">
        <v>1</v>
      </c>
      <c r="M20471">
        <v>503</v>
      </c>
      <c r="N20471" t="s">
        <v>18</v>
      </c>
      <c r="O20471">
        <v>0</v>
      </c>
      <c r="P20471">
        <v>2125</v>
      </c>
    </row>
    <row r="20472" spans="1:16" x14ac:dyDescent="0.25">
      <c r="A20472" t="s">
        <v>30280</v>
      </c>
      <c r="B20472">
        <v>3891</v>
      </c>
      <c r="C20472" s="3" t="str">
        <f>HYPERLINK("http://www.uniprot.org/uniprot/K7L9D8","tr|K7L9D8|K7L9D8_SOYBN")</f>
        <v>tr|K7L9D8|K7L9D8_SOYBN</v>
      </c>
      <c r="D20472" t="s">
        <v>117</v>
      </c>
      <c r="E20472">
        <v>81.290000000000006</v>
      </c>
      <c r="F20472">
        <v>1299</v>
      </c>
      <c r="G20472">
        <v>243</v>
      </c>
      <c r="H20472">
        <v>3</v>
      </c>
      <c r="I20472">
        <v>1</v>
      </c>
      <c r="J20472">
        <v>3888</v>
      </c>
      <c r="K20472">
        <v>1</v>
      </c>
      <c r="L20472">
        <v>1</v>
      </c>
      <c r="M20472">
        <v>1290</v>
      </c>
      <c r="N20472" t="s">
        <v>18</v>
      </c>
      <c r="O20472">
        <v>0</v>
      </c>
      <c r="P20472">
        <v>5223</v>
      </c>
    </row>
    <row r="20473" spans="1:16" x14ac:dyDescent="0.25">
      <c r="A20473" t="s">
        <v>30281</v>
      </c>
      <c r="B20473">
        <v>258</v>
      </c>
      <c r="C20473" s="3" t="str">
        <f>HYPERLINK("http://www.uniprot.org/uniprot/I1KHU0","tr|I1KHU0|I1KHU0_SOYBN")</f>
        <v>tr|I1KHU0|I1KHU0_SOYBN</v>
      </c>
      <c r="D20473" t="s">
        <v>28</v>
      </c>
      <c r="E20473">
        <v>59.75</v>
      </c>
      <c r="F20473">
        <v>82</v>
      </c>
      <c r="G20473">
        <v>33</v>
      </c>
      <c r="H20473">
        <v>1</v>
      </c>
      <c r="I20473">
        <v>7</v>
      </c>
      <c r="J20473">
        <v>249</v>
      </c>
      <c r="K20473">
        <v>1</v>
      </c>
      <c r="L20473">
        <v>19</v>
      </c>
      <c r="M20473">
        <v>88</v>
      </c>
      <c r="N20473" t="s">
        <v>18</v>
      </c>
      <c r="O20473" s="1">
        <v>3.7550200000000001E-13</v>
      </c>
      <c r="P20473">
        <v>195</v>
      </c>
    </row>
    <row r="20474" spans="1:16" x14ac:dyDescent="0.25">
      <c r="A20474" t="s">
        <v>30282</v>
      </c>
      <c r="B20474">
        <v>516</v>
      </c>
      <c r="C20474" s="3" t="str">
        <f>HYPERLINK("http://www.uniprot.org/uniprot/G7K583","tr|G7K583|G7K583_MEDTR")</f>
        <v>tr|G7K583|G7K583_MEDTR</v>
      </c>
      <c r="D20474" t="s">
        <v>30283</v>
      </c>
      <c r="E20474">
        <v>76.92</v>
      </c>
      <c r="F20474">
        <v>169</v>
      </c>
      <c r="G20474">
        <v>39</v>
      </c>
      <c r="H20474">
        <v>3</v>
      </c>
      <c r="I20474">
        <v>1</v>
      </c>
      <c r="J20474">
        <v>498</v>
      </c>
      <c r="K20474">
        <v>1</v>
      </c>
      <c r="L20474">
        <v>1</v>
      </c>
      <c r="M20474">
        <v>165</v>
      </c>
      <c r="N20474" t="s">
        <v>18</v>
      </c>
      <c r="O20474" s="1">
        <v>9.7943599999999996E-62</v>
      </c>
      <c r="P20474">
        <v>614</v>
      </c>
    </row>
    <row r="20475" spans="1:16" x14ac:dyDescent="0.25">
      <c r="A20475" t="s">
        <v>30284</v>
      </c>
      <c r="B20475">
        <v>996</v>
      </c>
      <c r="C20475" s="3" t="str">
        <f>HYPERLINK("http://www.uniprot.org/uniprot/I3S6F8","tr|I3S6F8|I3S6F8_MEDTR")</f>
        <v>tr|I3S6F8|I3S6F8_MEDTR</v>
      </c>
      <c r="D20475" t="s">
        <v>22</v>
      </c>
      <c r="E20475">
        <v>73.41</v>
      </c>
      <c r="F20475">
        <v>331</v>
      </c>
      <c r="G20475">
        <v>88</v>
      </c>
      <c r="H20475">
        <v>0</v>
      </c>
      <c r="I20475">
        <v>1</v>
      </c>
      <c r="J20475">
        <v>993</v>
      </c>
      <c r="K20475">
        <v>1</v>
      </c>
      <c r="L20475">
        <v>1</v>
      </c>
      <c r="M20475">
        <v>323</v>
      </c>
      <c r="N20475" t="s">
        <v>18</v>
      </c>
      <c r="O20475" s="1">
        <v>2.4403100000000001E-127</v>
      </c>
      <c r="P20475">
        <v>1185</v>
      </c>
    </row>
    <row r="20476" spans="1:16" x14ac:dyDescent="0.25">
      <c r="A20476" t="s">
        <v>30285</v>
      </c>
      <c r="B20476">
        <v>297</v>
      </c>
      <c r="C20476" s="3" t="str">
        <f>HYPERLINK("http://www.uniprot.org/uniprot/Q672H5","tr|Q672H5|Q672H5_PEA")</f>
        <v>tr|Q672H5|Q672H5_PEA</v>
      </c>
      <c r="D20476" t="s">
        <v>30286</v>
      </c>
      <c r="E20476">
        <v>90.81</v>
      </c>
      <c r="F20476">
        <v>98</v>
      </c>
      <c r="G20476">
        <v>9</v>
      </c>
      <c r="H20476">
        <v>0</v>
      </c>
      <c r="I20476">
        <v>1</v>
      </c>
      <c r="J20476">
        <v>294</v>
      </c>
      <c r="K20476">
        <v>1</v>
      </c>
      <c r="L20476">
        <v>174</v>
      </c>
      <c r="M20476">
        <v>271</v>
      </c>
      <c r="N20476" t="s">
        <v>18</v>
      </c>
      <c r="O20476" s="1">
        <v>1.14209E-49</v>
      </c>
      <c r="P20476">
        <v>510</v>
      </c>
    </row>
    <row r="20477" spans="1:16" x14ac:dyDescent="0.25">
      <c r="A20477" t="s">
        <v>30287</v>
      </c>
      <c r="B20477">
        <v>525</v>
      </c>
      <c r="C20477" s="3" t="str">
        <f>HYPERLINK("http://www.uniprot.org/uniprot/G7L2C6","tr|G7L2C6|G7L2C6_MEDTR")</f>
        <v>tr|G7L2C6|G7L2C6_MEDTR</v>
      </c>
      <c r="D20477" t="s">
        <v>30251</v>
      </c>
      <c r="E20477">
        <v>65.209999999999994</v>
      </c>
      <c r="F20477">
        <v>161</v>
      </c>
      <c r="G20477">
        <v>56</v>
      </c>
      <c r="H20477">
        <v>9</v>
      </c>
      <c r="I20477">
        <v>37</v>
      </c>
      <c r="J20477">
        <v>492</v>
      </c>
      <c r="K20477">
        <v>1</v>
      </c>
      <c r="L20477">
        <v>339</v>
      </c>
      <c r="M20477">
        <v>499</v>
      </c>
      <c r="N20477" t="s">
        <v>18</v>
      </c>
      <c r="O20477" s="1">
        <v>4.80569E-45</v>
      </c>
      <c r="P20477">
        <v>470</v>
      </c>
    </row>
    <row r="20478" spans="1:16" x14ac:dyDescent="0.25">
      <c r="A20478" t="s">
        <v>30288</v>
      </c>
      <c r="B20478">
        <v>699</v>
      </c>
      <c r="C20478" s="3" t="str">
        <f>HYPERLINK("http://www.uniprot.org/uniprot/G7LDW5","tr|G7LDW5|G7LDW5_MEDTR")</f>
        <v>tr|G7LDW5|G7LDW5_MEDTR</v>
      </c>
      <c r="D20478" t="s">
        <v>12981</v>
      </c>
      <c r="E20478">
        <v>87.67</v>
      </c>
      <c r="F20478">
        <v>219</v>
      </c>
      <c r="G20478">
        <v>27</v>
      </c>
      <c r="H20478">
        <v>0</v>
      </c>
      <c r="I20478">
        <v>25</v>
      </c>
      <c r="J20478">
        <v>681</v>
      </c>
      <c r="K20478">
        <v>1</v>
      </c>
      <c r="L20478">
        <v>258</v>
      </c>
      <c r="M20478">
        <v>476</v>
      </c>
      <c r="N20478" t="s">
        <v>18</v>
      </c>
      <c r="O20478" s="1">
        <v>1.6335E-103</v>
      </c>
      <c r="P20478">
        <v>977</v>
      </c>
    </row>
    <row r="20479" spans="1:16" x14ac:dyDescent="0.25">
      <c r="A20479" t="s">
        <v>30289</v>
      </c>
      <c r="B20479">
        <v>1107</v>
      </c>
      <c r="C20479" s="3" t="str">
        <f>HYPERLINK("http://www.uniprot.org/uniprot/G7JK40","tr|G7JK40|G7JK40_MEDTR")</f>
        <v>tr|G7JK40|G7JK40_MEDTR</v>
      </c>
      <c r="D20479" t="s">
        <v>30290</v>
      </c>
      <c r="E20479">
        <v>79.33</v>
      </c>
      <c r="F20479">
        <v>392</v>
      </c>
      <c r="G20479">
        <v>81</v>
      </c>
      <c r="H20479">
        <v>24</v>
      </c>
      <c r="I20479">
        <v>1</v>
      </c>
      <c r="J20479">
        <v>1104</v>
      </c>
      <c r="K20479">
        <v>1</v>
      </c>
      <c r="L20479">
        <v>1</v>
      </c>
      <c r="M20479">
        <v>391</v>
      </c>
      <c r="N20479" t="s">
        <v>18</v>
      </c>
      <c r="O20479" s="1">
        <v>2.6728599999999999E-173</v>
      </c>
      <c r="P20479">
        <v>1582</v>
      </c>
    </row>
    <row r="20480" spans="1:16" x14ac:dyDescent="0.25">
      <c r="A20480" t="s">
        <v>30291</v>
      </c>
      <c r="B20480">
        <v>2223</v>
      </c>
      <c r="C20480" s="3" t="str">
        <f>HYPERLINK("http://www.uniprot.org/uniprot/F6GU20","tr|F6GU20|F6GU20_VITVI")</f>
        <v>tr|F6GU20|F6GU20_VITVI</v>
      </c>
      <c r="D20480" t="s">
        <v>30292</v>
      </c>
      <c r="E20480">
        <v>49.19</v>
      </c>
      <c r="F20480">
        <v>744</v>
      </c>
      <c r="G20480">
        <v>378</v>
      </c>
      <c r="H20480">
        <v>10</v>
      </c>
      <c r="I20480">
        <v>19</v>
      </c>
      <c r="J20480">
        <v>2220</v>
      </c>
      <c r="K20480">
        <v>1</v>
      </c>
      <c r="L20480">
        <v>257</v>
      </c>
      <c r="M20480">
        <v>969</v>
      </c>
      <c r="N20480" t="s">
        <v>18</v>
      </c>
      <c r="O20480">
        <v>0</v>
      </c>
      <c r="P20480">
        <v>1678</v>
      </c>
    </row>
    <row r="20481" spans="1:16" x14ac:dyDescent="0.25">
      <c r="A20481" t="s">
        <v>30293</v>
      </c>
      <c r="B20481">
        <v>294</v>
      </c>
      <c r="C20481" s="3" t="str">
        <f>HYPERLINK("http://www.uniprot.org/uniprot/G7IR15","tr|G7IR15|G7IR15_MEDTR")</f>
        <v>tr|G7IR15|G7IR15_MEDTR</v>
      </c>
      <c r="D20481" t="s">
        <v>30218</v>
      </c>
      <c r="E20481">
        <v>55.67</v>
      </c>
      <c r="F20481">
        <v>97</v>
      </c>
      <c r="G20481">
        <v>43</v>
      </c>
      <c r="H20481">
        <v>3</v>
      </c>
      <c r="I20481">
        <v>1</v>
      </c>
      <c r="J20481">
        <v>282</v>
      </c>
      <c r="K20481">
        <v>1</v>
      </c>
      <c r="L20481">
        <v>1</v>
      </c>
      <c r="M20481">
        <v>97</v>
      </c>
      <c r="N20481" t="s">
        <v>18</v>
      </c>
      <c r="O20481" s="1">
        <v>9.4534899999999998E-17</v>
      </c>
      <c r="P20481">
        <v>226</v>
      </c>
    </row>
    <row r="20482" spans="1:16" x14ac:dyDescent="0.25">
      <c r="A20482" t="s">
        <v>30294</v>
      </c>
      <c r="B20482">
        <v>1704</v>
      </c>
      <c r="C20482" s="3" t="str">
        <f>HYPERLINK("http://www.uniprot.org/uniprot/A2Q2X9","tr|A2Q2X9|A2Q2X9_MEDTR")</f>
        <v>tr|A2Q2X9|A2Q2X9_MEDTR</v>
      </c>
      <c r="D20482" t="s">
        <v>30295</v>
      </c>
      <c r="E20482">
        <v>72.959999999999994</v>
      </c>
      <c r="F20482">
        <v>603</v>
      </c>
      <c r="G20482">
        <v>163</v>
      </c>
      <c r="H20482">
        <v>36</v>
      </c>
      <c r="I20482">
        <v>1</v>
      </c>
      <c r="J20482">
        <v>1701</v>
      </c>
      <c r="K20482">
        <v>1</v>
      </c>
      <c r="L20482">
        <v>1</v>
      </c>
      <c r="M20482">
        <v>586</v>
      </c>
      <c r="N20482" t="s">
        <v>18</v>
      </c>
      <c r="O20482">
        <v>0</v>
      </c>
      <c r="P20482">
        <v>2122</v>
      </c>
    </row>
    <row r="20483" spans="1:16" x14ac:dyDescent="0.25">
      <c r="A20483" t="s">
        <v>30296</v>
      </c>
      <c r="B20483">
        <v>1782</v>
      </c>
      <c r="C20483" s="3" t="str">
        <f>HYPERLINK("http://www.uniprot.org/uniprot/Q1S5M0","tr|Q1S5M0|Q1S5M0_MEDTR")</f>
        <v>tr|Q1S5M0|Q1S5M0_MEDTR</v>
      </c>
      <c r="D20483" t="s">
        <v>14900</v>
      </c>
      <c r="E20483">
        <v>75.900000000000006</v>
      </c>
      <c r="F20483">
        <v>552</v>
      </c>
      <c r="G20483">
        <v>133</v>
      </c>
      <c r="H20483">
        <v>0</v>
      </c>
      <c r="I20483">
        <v>13</v>
      </c>
      <c r="J20483">
        <v>1668</v>
      </c>
      <c r="K20483">
        <v>1</v>
      </c>
      <c r="L20483">
        <v>5</v>
      </c>
      <c r="M20483">
        <v>515</v>
      </c>
      <c r="N20483" t="s">
        <v>18</v>
      </c>
      <c r="O20483">
        <v>0</v>
      </c>
      <c r="P20483">
        <v>2162</v>
      </c>
    </row>
    <row r="20484" spans="1:16" x14ac:dyDescent="0.25">
      <c r="A20484" t="s">
        <v>30297</v>
      </c>
      <c r="B20484">
        <v>1350</v>
      </c>
      <c r="C20484" s="3" t="str">
        <f>HYPERLINK("http://www.uniprot.org/uniprot/G7KB20","tr|G7KB20|G7KB20_MEDTR")</f>
        <v>tr|G7KB20|G7KB20_MEDTR</v>
      </c>
      <c r="D20484" t="s">
        <v>30298</v>
      </c>
      <c r="E20484">
        <v>79.180000000000007</v>
      </c>
      <c r="F20484">
        <v>442</v>
      </c>
      <c r="G20484">
        <v>92</v>
      </c>
      <c r="H20484">
        <v>0</v>
      </c>
      <c r="I20484">
        <v>19</v>
      </c>
      <c r="J20484">
        <v>1344</v>
      </c>
      <c r="K20484">
        <v>1</v>
      </c>
      <c r="L20484">
        <v>1</v>
      </c>
      <c r="M20484">
        <v>442</v>
      </c>
      <c r="N20484" t="s">
        <v>18</v>
      </c>
      <c r="O20484">
        <v>0</v>
      </c>
      <c r="P20484">
        <v>1756</v>
      </c>
    </row>
    <row r="20485" spans="1:16" x14ac:dyDescent="0.25">
      <c r="A20485" t="s">
        <v>30299</v>
      </c>
      <c r="B20485">
        <v>417</v>
      </c>
      <c r="C20485" s="3" t="str">
        <f>HYPERLINK("http://www.uniprot.org/uniprot/M5WAW2","tr|M5WAW2|M5WAW2_PRUPE")</f>
        <v>tr|M5WAW2|M5WAW2_PRUPE</v>
      </c>
      <c r="D20485" t="s">
        <v>30300</v>
      </c>
      <c r="E20485">
        <v>82.11</v>
      </c>
      <c r="F20485">
        <v>123</v>
      </c>
      <c r="G20485">
        <v>22</v>
      </c>
      <c r="H20485">
        <v>0</v>
      </c>
      <c r="I20485">
        <v>1</v>
      </c>
      <c r="J20485">
        <v>369</v>
      </c>
      <c r="K20485">
        <v>1</v>
      </c>
      <c r="L20485">
        <v>1</v>
      </c>
      <c r="M20485">
        <v>123</v>
      </c>
      <c r="N20485" t="s">
        <v>18</v>
      </c>
      <c r="O20485" s="1">
        <v>6.4392200000000003E-53</v>
      </c>
      <c r="P20485">
        <v>538</v>
      </c>
    </row>
    <row r="20486" spans="1:16" x14ac:dyDescent="0.25">
      <c r="A20486" t="s">
        <v>30301</v>
      </c>
      <c r="B20486">
        <v>4557</v>
      </c>
      <c r="C20486" s="3" t="str">
        <f>HYPERLINK("http://www.uniprot.org/uniprot/G7KV36","tr|G7KV36|G7KV36_MEDTR")</f>
        <v>tr|G7KV36|G7KV36_MEDTR</v>
      </c>
      <c r="D20486" t="s">
        <v>30302</v>
      </c>
      <c r="E20486">
        <v>58.93</v>
      </c>
      <c r="F20486">
        <v>1181</v>
      </c>
      <c r="G20486">
        <v>485</v>
      </c>
      <c r="H20486">
        <v>12</v>
      </c>
      <c r="I20486">
        <v>1009</v>
      </c>
      <c r="J20486">
        <v>4515</v>
      </c>
      <c r="K20486">
        <v>1</v>
      </c>
      <c r="L20486">
        <v>426</v>
      </c>
      <c r="M20486">
        <v>1482</v>
      </c>
      <c r="N20486" t="s">
        <v>18</v>
      </c>
      <c r="O20486">
        <v>0</v>
      </c>
      <c r="P20486">
        <v>3141</v>
      </c>
    </row>
    <row r="20487" spans="1:16" x14ac:dyDescent="0.25">
      <c r="A20487" t="s">
        <v>30303</v>
      </c>
      <c r="B20487">
        <v>1521</v>
      </c>
      <c r="C20487" s="3" t="str">
        <f>HYPERLINK("http://www.uniprot.org/uniprot/G7KSZ9","tr|G7KSZ9|G7KSZ9_MEDTR")</f>
        <v>tr|G7KSZ9|G7KSZ9_MEDTR</v>
      </c>
      <c r="D20487" t="s">
        <v>30304</v>
      </c>
      <c r="E20487">
        <v>80.16</v>
      </c>
      <c r="F20487">
        <v>489</v>
      </c>
      <c r="G20487">
        <v>97</v>
      </c>
      <c r="H20487">
        <v>0</v>
      </c>
      <c r="I20487">
        <v>25</v>
      </c>
      <c r="J20487">
        <v>1491</v>
      </c>
      <c r="K20487">
        <v>1</v>
      </c>
      <c r="L20487">
        <v>40</v>
      </c>
      <c r="M20487">
        <v>528</v>
      </c>
      <c r="N20487" t="s">
        <v>18</v>
      </c>
      <c r="O20487">
        <v>0</v>
      </c>
      <c r="P20487">
        <v>2023</v>
      </c>
    </row>
    <row r="20488" spans="1:16" x14ac:dyDescent="0.25">
      <c r="A20488" t="s">
        <v>30305</v>
      </c>
      <c r="B20488">
        <v>783</v>
      </c>
      <c r="C20488" s="3" t="str">
        <f>HYPERLINK("http://www.uniprot.org/uniprot/Q2Q4X9","tr|Q2Q4X9|Q2Q4X9_MEDTR")</f>
        <v>tr|Q2Q4X9|Q2Q4X9_MEDTR</v>
      </c>
      <c r="D20488" t="s">
        <v>30306</v>
      </c>
      <c r="E20488">
        <v>80.760000000000005</v>
      </c>
      <c r="F20488">
        <v>260</v>
      </c>
      <c r="G20488">
        <v>50</v>
      </c>
      <c r="H20488">
        <v>0</v>
      </c>
      <c r="I20488">
        <v>1</v>
      </c>
      <c r="J20488">
        <v>780</v>
      </c>
      <c r="K20488">
        <v>1</v>
      </c>
      <c r="L20488">
        <v>1</v>
      </c>
      <c r="M20488">
        <v>260</v>
      </c>
      <c r="N20488" t="s">
        <v>18</v>
      </c>
      <c r="O20488" s="1">
        <v>8.6830699999999998E-110</v>
      </c>
      <c r="P20488">
        <v>1032</v>
      </c>
    </row>
    <row r="20489" spans="1:16" x14ac:dyDescent="0.25">
      <c r="A20489" t="s">
        <v>30307</v>
      </c>
      <c r="B20489">
        <v>2085</v>
      </c>
      <c r="C20489" s="3" t="str">
        <f>HYPERLINK("http://www.uniprot.org/uniprot/I1J3Z8","tr|I1J3Z8|I1J3Z8_SOYBN")</f>
        <v>tr|I1J3Z8|I1J3Z8_SOYBN</v>
      </c>
      <c r="D20489" t="s">
        <v>28</v>
      </c>
      <c r="E20489">
        <v>71.12</v>
      </c>
      <c r="F20489">
        <v>703</v>
      </c>
      <c r="G20489">
        <v>203</v>
      </c>
      <c r="H20489">
        <v>49</v>
      </c>
      <c r="I20489">
        <v>43</v>
      </c>
      <c r="J20489">
        <v>2004</v>
      </c>
      <c r="K20489">
        <v>1</v>
      </c>
      <c r="L20489">
        <v>50</v>
      </c>
      <c r="M20489">
        <v>750</v>
      </c>
      <c r="N20489" t="s">
        <v>18</v>
      </c>
      <c r="O20489">
        <v>0</v>
      </c>
      <c r="P20489">
        <v>2534</v>
      </c>
    </row>
    <row r="20490" spans="1:16" x14ac:dyDescent="0.25">
      <c r="A20490" t="s">
        <v>30308</v>
      </c>
      <c r="B20490">
        <v>756</v>
      </c>
      <c r="C20490" s="3" t="str">
        <f>HYPERLINK("http://www.uniprot.org/uniprot/I3SFA9","tr|I3SFA9|I3SFA9_LOTJA")</f>
        <v>tr|I3SFA9|I3SFA9_LOTJA</v>
      </c>
      <c r="D20490" t="s">
        <v>93</v>
      </c>
      <c r="E20490">
        <v>82.47</v>
      </c>
      <c r="F20490">
        <v>251</v>
      </c>
      <c r="G20490">
        <v>44</v>
      </c>
      <c r="H20490">
        <v>0</v>
      </c>
      <c r="I20490">
        <v>1</v>
      </c>
      <c r="J20490">
        <v>753</v>
      </c>
      <c r="K20490">
        <v>1</v>
      </c>
      <c r="L20490">
        <v>1</v>
      </c>
      <c r="M20490">
        <v>250</v>
      </c>
      <c r="N20490" t="s">
        <v>18</v>
      </c>
      <c r="O20490" s="1">
        <v>6.4352100000000004E-115</v>
      </c>
      <c r="P20490">
        <v>1076</v>
      </c>
    </row>
    <row r="20491" spans="1:16" x14ac:dyDescent="0.25">
      <c r="A20491" t="s">
        <v>30309</v>
      </c>
      <c r="B20491">
        <v>558</v>
      </c>
      <c r="C20491" s="3" t="str">
        <f>HYPERLINK("http://www.uniprot.org/uniprot/G7J8G5","tr|G7J8G5|G7J8G5_MEDTR")</f>
        <v>tr|G7J8G5|G7J8G5_MEDTR</v>
      </c>
      <c r="D20491" t="s">
        <v>30310</v>
      </c>
      <c r="E20491">
        <v>68.959999999999994</v>
      </c>
      <c r="F20491">
        <v>145</v>
      </c>
      <c r="G20491">
        <v>45</v>
      </c>
      <c r="H20491">
        <v>4</v>
      </c>
      <c r="I20491">
        <v>49</v>
      </c>
      <c r="J20491">
        <v>471</v>
      </c>
      <c r="K20491">
        <v>1</v>
      </c>
      <c r="L20491">
        <v>24</v>
      </c>
      <c r="M20491">
        <v>165</v>
      </c>
      <c r="N20491" t="s">
        <v>18</v>
      </c>
      <c r="O20491" s="1">
        <v>4.4875300000000002E-47</v>
      </c>
      <c r="P20491">
        <v>488</v>
      </c>
    </row>
    <row r="20492" spans="1:16" x14ac:dyDescent="0.25">
      <c r="A20492" t="s">
        <v>30311</v>
      </c>
      <c r="B20492">
        <v>1365</v>
      </c>
      <c r="C20492" s="3" t="str">
        <f>HYPERLINK("http://www.uniprot.org/uniprot/G7J3I7","tr|G7J3I7|G7J3I7_MEDTR")</f>
        <v>tr|G7J3I7|G7J3I7_MEDTR</v>
      </c>
      <c r="D20492" t="s">
        <v>8092</v>
      </c>
      <c r="E20492">
        <v>80.680000000000007</v>
      </c>
      <c r="F20492">
        <v>440</v>
      </c>
      <c r="G20492">
        <v>85</v>
      </c>
      <c r="H20492">
        <v>1</v>
      </c>
      <c r="I20492">
        <v>46</v>
      </c>
      <c r="J20492">
        <v>1362</v>
      </c>
      <c r="K20492">
        <v>1</v>
      </c>
      <c r="L20492">
        <v>67</v>
      </c>
      <c r="M20492">
        <v>506</v>
      </c>
      <c r="N20492" t="s">
        <v>18</v>
      </c>
      <c r="O20492">
        <v>0</v>
      </c>
      <c r="P20492">
        <v>1854</v>
      </c>
    </row>
    <row r="20493" spans="1:16" x14ac:dyDescent="0.25">
      <c r="A20493" t="s">
        <v>30312</v>
      </c>
      <c r="B20493">
        <v>1716</v>
      </c>
      <c r="C20493" s="3" t="str">
        <f>HYPERLINK("http://www.uniprot.org/uniprot/I1MHP5","tr|I1MHP5|I1MHP5_SOYBN")</f>
        <v>tr|I1MHP5|I1MHP5_SOYBN</v>
      </c>
      <c r="D20493" t="s">
        <v>28</v>
      </c>
      <c r="E20493">
        <v>27.85</v>
      </c>
      <c r="F20493">
        <v>420</v>
      </c>
      <c r="G20493">
        <v>303</v>
      </c>
      <c r="H20493">
        <v>42</v>
      </c>
      <c r="I20493">
        <v>151</v>
      </c>
      <c r="J20493">
        <v>1284</v>
      </c>
      <c r="K20493">
        <v>1</v>
      </c>
      <c r="L20493">
        <v>1057</v>
      </c>
      <c r="M20493">
        <v>1470</v>
      </c>
      <c r="N20493" t="s">
        <v>18</v>
      </c>
      <c r="O20493" s="1">
        <v>2.0955399999999999E-30</v>
      </c>
      <c r="P20493">
        <v>352</v>
      </c>
    </row>
    <row r="20494" spans="1:16" x14ac:dyDescent="0.25">
      <c r="A20494" t="s">
        <v>30313</v>
      </c>
      <c r="B20494">
        <v>831</v>
      </c>
      <c r="C20494" s="3" t="str">
        <f>HYPERLINK("http://www.uniprot.org/uniprot/I1KGU2","tr|I1KGU2|I1KGU2_SOYBN")</f>
        <v>tr|I1KGU2|I1KGU2_SOYBN</v>
      </c>
      <c r="D20494" t="s">
        <v>28</v>
      </c>
      <c r="E20494">
        <v>88.04</v>
      </c>
      <c r="F20494">
        <v>276</v>
      </c>
      <c r="G20494">
        <v>33</v>
      </c>
      <c r="H20494">
        <v>0</v>
      </c>
      <c r="I20494">
        <v>1</v>
      </c>
      <c r="J20494">
        <v>828</v>
      </c>
      <c r="K20494">
        <v>1</v>
      </c>
      <c r="L20494">
        <v>1</v>
      </c>
      <c r="M20494">
        <v>276</v>
      </c>
      <c r="N20494" t="s">
        <v>18</v>
      </c>
      <c r="O20494" s="1">
        <v>5.7273500000000004E-142</v>
      </c>
      <c r="P20494">
        <v>1310</v>
      </c>
    </row>
    <row r="20495" spans="1:16" x14ac:dyDescent="0.25">
      <c r="A20495" t="s">
        <v>30314</v>
      </c>
      <c r="B20495">
        <v>510</v>
      </c>
      <c r="C20495" s="3" t="str">
        <f>HYPERLINK("http://www.uniprot.org/uniprot/K7LSM4","tr|K7LSM4|K7LSM4_SOYBN")</f>
        <v>tr|K7LSM4|K7LSM4_SOYBN</v>
      </c>
      <c r="D20495" t="s">
        <v>28</v>
      </c>
      <c r="E20495">
        <v>73.849999999999994</v>
      </c>
      <c r="F20495">
        <v>153</v>
      </c>
      <c r="G20495">
        <v>40</v>
      </c>
      <c r="H20495">
        <v>1</v>
      </c>
      <c r="I20495">
        <v>1</v>
      </c>
      <c r="J20495">
        <v>456</v>
      </c>
      <c r="K20495">
        <v>1</v>
      </c>
      <c r="L20495">
        <v>150</v>
      </c>
      <c r="M20495">
        <v>302</v>
      </c>
      <c r="N20495" t="s">
        <v>18</v>
      </c>
      <c r="O20495" s="1">
        <v>8.4225300000000002E-61</v>
      </c>
      <c r="P20495">
        <v>589</v>
      </c>
    </row>
    <row r="20496" spans="1:16" x14ac:dyDescent="0.25">
      <c r="A20496" t="s">
        <v>30315</v>
      </c>
      <c r="B20496">
        <v>426</v>
      </c>
      <c r="C20496" s="3" t="str">
        <f>HYPERLINK("http://www.uniprot.org/uniprot/K7LIY4","tr|K7LIY4|K7LIY4_SOYBN")</f>
        <v>tr|K7LIY4|K7LIY4_SOYBN</v>
      </c>
      <c r="D20496" t="s">
        <v>28</v>
      </c>
      <c r="E20496">
        <v>60.34</v>
      </c>
      <c r="F20496">
        <v>58</v>
      </c>
      <c r="G20496">
        <v>23</v>
      </c>
      <c r="H20496">
        <v>1</v>
      </c>
      <c r="I20496">
        <v>247</v>
      </c>
      <c r="J20496">
        <v>417</v>
      </c>
      <c r="K20496">
        <v>1</v>
      </c>
      <c r="L20496">
        <v>110</v>
      </c>
      <c r="M20496">
        <v>167</v>
      </c>
      <c r="N20496" t="s">
        <v>18</v>
      </c>
      <c r="O20496" s="1">
        <v>6.6477800000000004E-10</v>
      </c>
      <c r="P20496">
        <v>167</v>
      </c>
    </row>
    <row r="20497" spans="1:16" x14ac:dyDescent="0.25">
      <c r="A20497" t="s">
        <v>30316</v>
      </c>
      <c r="B20497">
        <v>549</v>
      </c>
      <c r="C20497" s="3" t="str">
        <f>HYPERLINK("http://www.uniprot.org/uniprot/I1KLG4","tr|I1KLG4|I1KLG4_SOYBN")</f>
        <v>tr|I1KLG4|I1KLG4_SOYBN</v>
      </c>
      <c r="D20497" t="s">
        <v>71</v>
      </c>
      <c r="E20497">
        <v>83.24</v>
      </c>
      <c r="F20497">
        <v>179</v>
      </c>
      <c r="G20497">
        <v>30</v>
      </c>
      <c r="H20497">
        <v>0</v>
      </c>
      <c r="I20497">
        <v>1</v>
      </c>
      <c r="J20497">
        <v>537</v>
      </c>
      <c r="K20497">
        <v>1</v>
      </c>
      <c r="L20497">
        <v>1</v>
      </c>
      <c r="M20497">
        <v>179</v>
      </c>
      <c r="N20497" t="s">
        <v>18</v>
      </c>
      <c r="O20497" s="1">
        <v>7.0682099999999996E-82</v>
      </c>
      <c r="P20497">
        <v>788</v>
      </c>
    </row>
    <row r="20498" spans="1:16" x14ac:dyDescent="0.25">
      <c r="A20498" t="s">
        <v>30317</v>
      </c>
      <c r="B20498">
        <v>594</v>
      </c>
      <c r="C20498" s="3" t="str">
        <f>HYPERLINK("http://www.uniprot.org/uniprot/G7JED5","tr|G7JED5|G7JED5_MEDTR")</f>
        <v>tr|G7JED5|G7JED5_MEDTR</v>
      </c>
      <c r="D20498" t="s">
        <v>30318</v>
      </c>
      <c r="E20498">
        <v>73.09</v>
      </c>
      <c r="F20498">
        <v>197</v>
      </c>
      <c r="G20498">
        <v>53</v>
      </c>
      <c r="H20498">
        <v>0</v>
      </c>
      <c r="I20498">
        <v>1</v>
      </c>
      <c r="J20498">
        <v>591</v>
      </c>
      <c r="K20498">
        <v>1</v>
      </c>
      <c r="L20498">
        <v>1</v>
      </c>
      <c r="M20498">
        <v>173</v>
      </c>
      <c r="N20498" t="s">
        <v>18</v>
      </c>
      <c r="O20498" s="1">
        <v>2.1290499999999999E-75</v>
      </c>
      <c r="P20498">
        <v>733</v>
      </c>
    </row>
    <row r="20499" spans="1:16" x14ac:dyDescent="0.25">
      <c r="A20499" t="s">
        <v>30319</v>
      </c>
      <c r="B20499">
        <v>1722</v>
      </c>
      <c r="C20499" s="3" t="str">
        <f>HYPERLINK("http://www.uniprot.org/uniprot/I1MKH5","tr|I1MKH5|I1MKH5_SOYBN")</f>
        <v>tr|I1MKH5|I1MKH5_SOYBN</v>
      </c>
      <c r="D20499" t="s">
        <v>28</v>
      </c>
      <c r="E20499">
        <v>80.03</v>
      </c>
      <c r="F20499">
        <v>566</v>
      </c>
      <c r="G20499">
        <v>113</v>
      </c>
      <c r="H20499">
        <v>1</v>
      </c>
      <c r="I20499">
        <v>25</v>
      </c>
      <c r="J20499">
        <v>1719</v>
      </c>
      <c r="K20499">
        <v>1</v>
      </c>
      <c r="L20499">
        <v>2</v>
      </c>
      <c r="M20499">
        <v>554</v>
      </c>
      <c r="N20499" t="s">
        <v>18</v>
      </c>
      <c r="O20499">
        <v>0</v>
      </c>
      <c r="P20499">
        <v>2248</v>
      </c>
    </row>
    <row r="20500" spans="1:16" x14ac:dyDescent="0.25">
      <c r="A20500" t="s">
        <v>30320</v>
      </c>
      <c r="B20500">
        <v>1161</v>
      </c>
      <c r="C20500" s="3" t="str">
        <f>HYPERLINK("http://www.uniprot.org/uniprot/Q9XFX1","tr|Q9XFX1|Q9XFX1_CICAR")</f>
        <v>tr|Q9XFX1|Q9XFX1_CICAR</v>
      </c>
      <c r="D20500" t="s">
        <v>30321</v>
      </c>
      <c r="E20500">
        <v>95.85</v>
      </c>
      <c r="F20500">
        <v>386</v>
      </c>
      <c r="G20500">
        <v>16</v>
      </c>
      <c r="H20500">
        <v>0</v>
      </c>
      <c r="I20500">
        <v>1</v>
      </c>
      <c r="J20500">
        <v>1158</v>
      </c>
      <c r="K20500">
        <v>1</v>
      </c>
      <c r="L20500">
        <v>114</v>
      </c>
      <c r="M20500">
        <v>499</v>
      </c>
      <c r="N20500" t="s">
        <v>18</v>
      </c>
      <c r="O20500">
        <v>0</v>
      </c>
      <c r="P20500">
        <v>1927</v>
      </c>
    </row>
    <row r="20501" spans="1:16" x14ac:dyDescent="0.25">
      <c r="A20501" t="s">
        <v>30322</v>
      </c>
      <c r="B20501">
        <v>1017</v>
      </c>
      <c r="C20501" s="3" t="str">
        <f>HYPERLINK("http://www.uniprot.org/uniprot/I3T454","tr|I3T454|I3T454_MEDTR")</f>
        <v>tr|I3T454|I3T454_MEDTR</v>
      </c>
      <c r="D20501" t="s">
        <v>22</v>
      </c>
      <c r="E20501">
        <v>86.68</v>
      </c>
      <c r="F20501">
        <v>338</v>
      </c>
      <c r="G20501">
        <v>45</v>
      </c>
      <c r="H20501">
        <v>0</v>
      </c>
      <c r="I20501">
        <v>1</v>
      </c>
      <c r="J20501">
        <v>1014</v>
      </c>
      <c r="K20501">
        <v>1</v>
      </c>
      <c r="L20501">
        <v>1</v>
      </c>
      <c r="M20501">
        <v>336</v>
      </c>
      <c r="N20501" t="s">
        <v>18</v>
      </c>
      <c r="O20501" s="1">
        <v>6.1649900000000005E-166</v>
      </c>
      <c r="P20501">
        <v>1518</v>
      </c>
    </row>
    <row r="20502" spans="1:16" x14ac:dyDescent="0.25">
      <c r="A20502" t="s">
        <v>30323</v>
      </c>
      <c r="B20502">
        <v>216</v>
      </c>
      <c r="C20502" s="3" t="str">
        <f>HYPERLINK("http://www.uniprot.org/uniprot/Q949L4","tr|Q949L4|Q949L4_CICAR")</f>
        <v>tr|Q949L4|Q949L4_CICAR</v>
      </c>
      <c r="D20502" t="s">
        <v>176</v>
      </c>
      <c r="E20502">
        <v>63.93</v>
      </c>
      <c r="F20502">
        <v>61</v>
      </c>
      <c r="G20502">
        <v>22</v>
      </c>
      <c r="H20502">
        <v>3</v>
      </c>
      <c r="I20502">
        <v>1</v>
      </c>
      <c r="J20502">
        <v>174</v>
      </c>
      <c r="K20502">
        <v>1</v>
      </c>
      <c r="L20502">
        <v>116</v>
      </c>
      <c r="M20502">
        <v>176</v>
      </c>
      <c r="N20502" t="s">
        <v>18</v>
      </c>
      <c r="O20502" s="1">
        <v>7.1848599999999997E-12</v>
      </c>
      <c r="P20502">
        <v>184</v>
      </c>
    </row>
    <row r="20503" spans="1:16" x14ac:dyDescent="0.25">
      <c r="A20503" t="s">
        <v>30324</v>
      </c>
      <c r="B20503">
        <v>1275</v>
      </c>
      <c r="C20503" s="3" t="str">
        <f>HYPERLINK("http://www.uniprot.org/uniprot/G7IT58","tr|G7IT58|G7IT58_MEDTR")</f>
        <v>tr|G7IT58|G7IT58_MEDTR</v>
      </c>
      <c r="D20503" t="s">
        <v>30325</v>
      </c>
      <c r="E20503">
        <v>87.14</v>
      </c>
      <c r="F20503">
        <v>428</v>
      </c>
      <c r="G20503">
        <v>55</v>
      </c>
      <c r="H20503">
        <v>4</v>
      </c>
      <c r="I20503">
        <v>1</v>
      </c>
      <c r="J20503">
        <v>1272</v>
      </c>
      <c r="K20503">
        <v>1</v>
      </c>
      <c r="L20503">
        <v>1</v>
      </c>
      <c r="M20503">
        <v>423</v>
      </c>
      <c r="N20503" t="s">
        <v>18</v>
      </c>
      <c r="O20503">
        <v>0</v>
      </c>
      <c r="P20503">
        <v>1999</v>
      </c>
    </row>
    <row r="20504" spans="1:16" x14ac:dyDescent="0.25">
      <c r="A20504" t="s">
        <v>30326</v>
      </c>
      <c r="B20504">
        <v>648</v>
      </c>
      <c r="C20504" s="3" t="str">
        <f>HYPERLINK("http://www.uniprot.org/uniprot/A2Q2T1","tr|A2Q2T1|A2Q2T1_MEDTR")</f>
        <v>tr|A2Q2T1|A2Q2T1_MEDTR</v>
      </c>
      <c r="D20504" t="s">
        <v>337</v>
      </c>
      <c r="E20504">
        <v>85.85</v>
      </c>
      <c r="F20504">
        <v>205</v>
      </c>
      <c r="G20504">
        <v>29</v>
      </c>
      <c r="H20504">
        <v>2</v>
      </c>
      <c r="I20504">
        <v>1</v>
      </c>
      <c r="J20504">
        <v>609</v>
      </c>
      <c r="K20504">
        <v>1</v>
      </c>
      <c r="L20504">
        <v>273</v>
      </c>
      <c r="M20504">
        <v>477</v>
      </c>
      <c r="N20504" t="s">
        <v>18</v>
      </c>
      <c r="O20504" s="1">
        <v>1.04145E-95</v>
      </c>
      <c r="P20504">
        <v>909</v>
      </c>
    </row>
    <row r="20505" spans="1:16" x14ac:dyDescent="0.25">
      <c r="A20505" t="s">
        <v>30327</v>
      </c>
      <c r="B20505">
        <v>198</v>
      </c>
      <c r="C20505" s="3" t="str">
        <f>HYPERLINK("http://www.uniprot.org/uniprot/I3SXF6","tr|I3SXF6|I3SXF6_MEDTR")</f>
        <v>tr|I3SXF6|I3SXF6_MEDTR</v>
      </c>
      <c r="D20505" t="s">
        <v>22</v>
      </c>
      <c r="E20505">
        <v>73.680000000000007</v>
      </c>
      <c r="F20505">
        <v>57</v>
      </c>
      <c r="G20505">
        <v>15</v>
      </c>
      <c r="H20505">
        <v>0</v>
      </c>
      <c r="I20505">
        <v>1</v>
      </c>
      <c r="J20505">
        <v>171</v>
      </c>
      <c r="K20505">
        <v>1</v>
      </c>
      <c r="L20505">
        <v>250</v>
      </c>
      <c r="M20505">
        <v>295</v>
      </c>
      <c r="N20505" t="s">
        <v>18</v>
      </c>
      <c r="O20505" s="1">
        <v>6.8253099999999997E-15</v>
      </c>
      <c r="P20505">
        <v>210</v>
      </c>
    </row>
    <row r="20506" spans="1:16" x14ac:dyDescent="0.25">
      <c r="A20506" t="s">
        <v>30328</v>
      </c>
      <c r="B20506">
        <v>1170</v>
      </c>
      <c r="C20506" s="3" t="str">
        <f>HYPERLINK("http://www.uniprot.org/uniprot/G7JK42","tr|G7JK42|G7JK42_MEDTR")</f>
        <v>tr|G7JK42|G7JK42_MEDTR</v>
      </c>
      <c r="D20506" t="s">
        <v>30329</v>
      </c>
      <c r="E20506">
        <v>85.28</v>
      </c>
      <c r="F20506">
        <v>401</v>
      </c>
      <c r="G20506">
        <v>59</v>
      </c>
      <c r="H20506">
        <v>12</v>
      </c>
      <c r="I20506">
        <v>1</v>
      </c>
      <c r="J20506">
        <v>1167</v>
      </c>
      <c r="K20506">
        <v>1</v>
      </c>
      <c r="L20506">
        <v>1</v>
      </c>
      <c r="M20506">
        <v>400</v>
      </c>
      <c r="N20506" t="s">
        <v>18</v>
      </c>
      <c r="O20506">
        <v>0</v>
      </c>
      <c r="P20506">
        <v>1697</v>
      </c>
    </row>
    <row r="20507" spans="1:16" x14ac:dyDescent="0.25">
      <c r="A20507" t="s">
        <v>30330</v>
      </c>
      <c r="B20507">
        <v>1302</v>
      </c>
      <c r="C20507" s="3" t="str">
        <f>HYPERLINK("http://www.uniprot.org/uniprot/G8A166","tr|G8A166|G8A166_MEDTR")</f>
        <v>tr|G8A166|G8A166_MEDTR</v>
      </c>
      <c r="D20507" t="s">
        <v>30331</v>
      </c>
      <c r="E20507">
        <v>74.87</v>
      </c>
      <c r="F20507">
        <v>398</v>
      </c>
      <c r="G20507">
        <v>100</v>
      </c>
      <c r="H20507">
        <v>1</v>
      </c>
      <c r="I20507">
        <v>109</v>
      </c>
      <c r="J20507">
        <v>1299</v>
      </c>
      <c r="K20507">
        <v>1</v>
      </c>
      <c r="L20507">
        <v>44</v>
      </c>
      <c r="M20507">
        <v>432</v>
      </c>
      <c r="N20507" t="s">
        <v>18</v>
      </c>
      <c r="O20507" s="1">
        <v>4.1552300000000003E-163</v>
      </c>
      <c r="P20507">
        <v>1495</v>
      </c>
    </row>
    <row r="20508" spans="1:16" x14ac:dyDescent="0.25">
      <c r="A20508" t="s">
        <v>30332</v>
      </c>
      <c r="B20508">
        <v>765</v>
      </c>
      <c r="C20508" s="3" t="str">
        <f>HYPERLINK("http://www.uniprot.org/uniprot/G7IR11","tr|G7IR11|G7IR11_MEDTR")</f>
        <v>tr|G7IR11|G7IR11_MEDTR</v>
      </c>
      <c r="D20508" t="s">
        <v>8625</v>
      </c>
      <c r="E20508">
        <v>66.92</v>
      </c>
      <c r="F20508">
        <v>260</v>
      </c>
      <c r="G20508">
        <v>86</v>
      </c>
      <c r="H20508">
        <v>6</v>
      </c>
      <c r="I20508">
        <v>1</v>
      </c>
      <c r="J20508">
        <v>762</v>
      </c>
      <c r="K20508">
        <v>1</v>
      </c>
      <c r="L20508">
        <v>50</v>
      </c>
      <c r="M20508">
        <v>309</v>
      </c>
      <c r="N20508" t="s">
        <v>18</v>
      </c>
      <c r="O20508" s="1">
        <v>3.3037700000000002E-90</v>
      </c>
      <c r="P20508">
        <v>863</v>
      </c>
    </row>
    <row r="20509" spans="1:16" x14ac:dyDescent="0.25">
      <c r="A20509" t="s">
        <v>30333</v>
      </c>
      <c r="B20509">
        <v>297</v>
      </c>
      <c r="C20509" s="3" t="str">
        <f>HYPERLINK("http://www.uniprot.org/uniprot/G7IFY7","tr|G7IFY7|G7IFY7_MEDTR")</f>
        <v>tr|G7IFY7|G7IFY7_MEDTR</v>
      </c>
      <c r="D20509" t="s">
        <v>30334</v>
      </c>
      <c r="E20509">
        <v>96.84</v>
      </c>
      <c r="F20509">
        <v>95</v>
      </c>
      <c r="G20509">
        <v>3</v>
      </c>
      <c r="H20509">
        <v>0</v>
      </c>
      <c r="I20509">
        <v>1</v>
      </c>
      <c r="J20509">
        <v>285</v>
      </c>
      <c r="K20509">
        <v>1</v>
      </c>
      <c r="L20509">
        <v>1</v>
      </c>
      <c r="M20509">
        <v>95</v>
      </c>
      <c r="N20509" t="s">
        <v>18</v>
      </c>
      <c r="O20509" s="1">
        <v>2.9110599999999999E-45</v>
      </c>
      <c r="P20509">
        <v>472</v>
      </c>
    </row>
    <row r="20510" spans="1:16" x14ac:dyDescent="0.25">
      <c r="A20510" t="s">
        <v>30335</v>
      </c>
      <c r="B20510">
        <v>1656</v>
      </c>
      <c r="C20510" s="3" t="str">
        <f>HYPERLINK("http://www.uniprot.org/uniprot/I1MB84","tr|I1MB84|I1MB84_SOYBN")</f>
        <v>tr|I1MB84|I1MB84_SOYBN</v>
      </c>
      <c r="D20510" t="s">
        <v>28</v>
      </c>
      <c r="E20510">
        <v>70.459999999999994</v>
      </c>
      <c r="F20510">
        <v>518</v>
      </c>
      <c r="G20510">
        <v>153</v>
      </c>
      <c r="H20510">
        <v>4</v>
      </c>
      <c r="I20510">
        <v>1</v>
      </c>
      <c r="J20510">
        <v>1542</v>
      </c>
      <c r="K20510">
        <v>1</v>
      </c>
      <c r="L20510">
        <v>4</v>
      </c>
      <c r="M20510">
        <v>513</v>
      </c>
      <c r="N20510" t="s">
        <v>18</v>
      </c>
      <c r="O20510">
        <v>0</v>
      </c>
      <c r="P20510">
        <v>1812</v>
      </c>
    </row>
    <row r="20511" spans="1:16" x14ac:dyDescent="0.25">
      <c r="A20511" t="s">
        <v>30336</v>
      </c>
      <c r="B20511">
        <v>441</v>
      </c>
      <c r="C20511" s="3" t="str">
        <f>HYPERLINK("http://www.uniprot.org/uniprot/G7KB19","tr|G7KB19|G7KB19_MEDTR")</f>
        <v>tr|G7KB19|G7KB19_MEDTR</v>
      </c>
      <c r="D20511" t="s">
        <v>30337</v>
      </c>
      <c r="E20511">
        <v>52.38</v>
      </c>
      <c r="F20511">
        <v>147</v>
      </c>
      <c r="G20511">
        <v>70</v>
      </c>
      <c r="H20511">
        <v>7</v>
      </c>
      <c r="I20511">
        <v>13</v>
      </c>
      <c r="J20511">
        <v>432</v>
      </c>
      <c r="K20511">
        <v>1</v>
      </c>
      <c r="L20511">
        <v>10</v>
      </c>
      <c r="M20511">
        <v>148</v>
      </c>
      <c r="N20511" t="s">
        <v>18</v>
      </c>
      <c r="O20511" s="1">
        <v>9.3050199999999992E-28</v>
      </c>
      <c r="P20511">
        <v>321</v>
      </c>
    </row>
    <row r="20512" spans="1:16" x14ac:dyDescent="0.25">
      <c r="A20512" t="s">
        <v>30338</v>
      </c>
      <c r="B20512">
        <v>873</v>
      </c>
      <c r="C20512" s="3" t="str">
        <f>HYPERLINK("http://www.uniprot.org/uniprot/G7L0U7","tr|G7L0U7|G7L0U7_MEDTR")</f>
        <v>tr|G7L0U7|G7L0U7_MEDTR</v>
      </c>
      <c r="D20512" t="s">
        <v>30339</v>
      </c>
      <c r="E20512">
        <v>74.91</v>
      </c>
      <c r="F20512">
        <v>291</v>
      </c>
      <c r="G20512">
        <v>73</v>
      </c>
      <c r="H20512">
        <v>1</v>
      </c>
      <c r="I20512">
        <v>1</v>
      </c>
      <c r="J20512">
        <v>870</v>
      </c>
      <c r="K20512">
        <v>1</v>
      </c>
      <c r="L20512">
        <v>102</v>
      </c>
      <c r="M20512">
        <v>390</v>
      </c>
      <c r="N20512" t="s">
        <v>18</v>
      </c>
      <c r="O20512" s="1">
        <v>6.3053800000000002E-110</v>
      </c>
      <c r="P20512">
        <v>1034</v>
      </c>
    </row>
    <row r="20513" spans="1:16" x14ac:dyDescent="0.25">
      <c r="A20513" t="s">
        <v>30340</v>
      </c>
      <c r="B20513">
        <v>909</v>
      </c>
      <c r="C20513" s="3" t="str">
        <f>HYPERLINK("http://www.uniprot.org/uniprot/G7KV46","tr|G7KV46|G7KV46_MEDTR")</f>
        <v>tr|G7KV46|G7KV46_MEDTR</v>
      </c>
      <c r="D20513" t="s">
        <v>30341</v>
      </c>
      <c r="E20513">
        <v>86.75</v>
      </c>
      <c r="F20513">
        <v>302</v>
      </c>
      <c r="G20513">
        <v>40</v>
      </c>
      <c r="H20513">
        <v>0</v>
      </c>
      <c r="I20513">
        <v>1</v>
      </c>
      <c r="J20513">
        <v>906</v>
      </c>
      <c r="K20513">
        <v>1</v>
      </c>
      <c r="L20513">
        <v>1</v>
      </c>
      <c r="M20513">
        <v>302</v>
      </c>
      <c r="N20513" t="s">
        <v>18</v>
      </c>
      <c r="O20513" s="1">
        <v>2.7983900000000001E-148</v>
      </c>
      <c r="P20513">
        <v>1365</v>
      </c>
    </row>
    <row r="20514" spans="1:16" x14ac:dyDescent="0.25">
      <c r="A20514" t="s">
        <v>30342</v>
      </c>
      <c r="B20514">
        <v>666</v>
      </c>
      <c r="C20514" s="3" t="str">
        <f>HYPERLINK("http://www.uniprot.org/uniprot/K7N3I4","tr|K7N3I4|K7N3I4_SOYBN")</f>
        <v>tr|K7N3I4|K7N3I4_SOYBN</v>
      </c>
      <c r="D20514" t="s">
        <v>28</v>
      </c>
      <c r="E20514">
        <v>48.43</v>
      </c>
      <c r="F20514">
        <v>192</v>
      </c>
      <c r="G20514">
        <v>99</v>
      </c>
      <c r="H20514">
        <v>5</v>
      </c>
      <c r="I20514">
        <v>1</v>
      </c>
      <c r="J20514">
        <v>561</v>
      </c>
      <c r="K20514">
        <v>1</v>
      </c>
      <c r="L20514">
        <v>1</v>
      </c>
      <c r="M20514">
        <v>166</v>
      </c>
      <c r="N20514" t="s">
        <v>18</v>
      </c>
      <c r="O20514" s="1">
        <v>2.7246100000000001E-33</v>
      </c>
      <c r="P20514">
        <v>371</v>
      </c>
    </row>
    <row r="20515" spans="1:16" x14ac:dyDescent="0.25">
      <c r="A20515" t="s">
        <v>30343</v>
      </c>
      <c r="B20515">
        <v>498</v>
      </c>
      <c r="C20515" s="3" t="str">
        <f>HYPERLINK("http://www.uniprot.org/uniprot/I3STK9","tr|I3STK9|I3STK9_LOTJA")</f>
        <v>tr|I3STK9|I3STK9_LOTJA</v>
      </c>
      <c r="D20515" t="s">
        <v>93</v>
      </c>
      <c r="E20515">
        <v>83.04</v>
      </c>
      <c r="F20515">
        <v>171</v>
      </c>
      <c r="G20515">
        <v>29</v>
      </c>
      <c r="H20515">
        <v>6</v>
      </c>
      <c r="I20515">
        <v>1</v>
      </c>
      <c r="J20515">
        <v>495</v>
      </c>
      <c r="K20515">
        <v>1</v>
      </c>
      <c r="L20515">
        <v>82</v>
      </c>
      <c r="M20515">
        <v>252</v>
      </c>
      <c r="N20515" t="s">
        <v>18</v>
      </c>
      <c r="O20515" s="1">
        <v>4.53815E-75</v>
      </c>
      <c r="P20515">
        <v>729</v>
      </c>
    </row>
    <row r="20516" spans="1:16" x14ac:dyDescent="0.25">
      <c r="A20516" t="s">
        <v>30344</v>
      </c>
      <c r="B20516">
        <v>465</v>
      </c>
      <c r="C20516" s="3" t="str">
        <f>HYPERLINK("http://www.uniprot.org/uniprot/I3SL28","tr|I3SL28|I3SL28_LOTJA")</f>
        <v>tr|I3SL28|I3SL28_LOTJA</v>
      </c>
      <c r="D20516" t="s">
        <v>93</v>
      </c>
      <c r="E20516">
        <v>75.97</v>
      </c>
      <c r="F20516">
        <v>154</v>
      </c>
      <c r="G20516">
        <v>37</v>
      </c>
      <c r="H20516">
        <v>0</v>
      </c>
      <c r="I20516">
        <v>1</v>
      </c>
      <c r="J20516">
        <v>462</v>
      </c>
      <c r="K20516">
        <v>1</v>
      </c>
      <c r="L20516">
        <v>1</v>
      </c>
      <c r="M20516">
        <v>154</v>
      </c>
      <c r="N20516" t="s">
        <v>18</v>
      </c>
      <c r="O20516" s="1">
        <v>1.4600699999999999E-57</v>
      </c>
      <c r="P20516">
        <v>578</v>
      </c>
    </row>
    <row r="20517" spans="1:16" x14ac:dyDescent="0.25">
      <c r="A20517" t="s">
        <v>30345</v>
      </c>
      <c r="B20517">
        <v>1392</v>
      </c>
      <c r="C20517" s="3" t="str">
        <f>HYPERLINK("http://www.uniprot.org/uniprot/G7J933","tr|G7J933|G7J933_MEDTR")</f>
        <v>tr|G7J933|G7J933_MEDTR</v>
      </c>
      <c r="D20517" t="s">
        <v>30346</v>
      </c>
      <c r="E20517">
        <v>84.32</v>
      </c>
      <c r="F20517">
        <v>453</v>
      </c>
      <c r="G20517">
        <v>71</v>
      </c>
      <c r="H20517">
        <v>5</v>
      </c>
      <c r="I20517">
        <v>4</v>
      </c>
      <c r="J20517">
        <v>1347</v>
      </c>
      <c r="K20517">
        <v>1</v>
      </c>
      <c r="L20517">
        <v>22</v>
      </c>
      <c r="M20517">
        <v>474</v>
      </c>
      <c r="N20517" t="s">
        <v>18</v>
      </c>
      <c r="O20517">
        <v>0</v>
      </c>
      <c r="P20517">
        <v>2083</v>
      </c>
    </row>
    <row r="20518" spans="1:16" x14ac:dyDescent="0.25">
      <c r="A20518" t="s">
        <v>30347</v>
      </c>
      <c r="B20518">
        <v>1338</v>
      </c>
      <c r="C20518" s="3" t="str">
        <f>HYPERLINK("http://www.uniprot.org/uniprot/G7J3I7","tr|G7J3I7|G7J3I7_MEDTR")</f>
        <v>tr|G7J3I7|G7J3I7_MEDTR</v>
      </c>
      <c r="D20518" t="s">
        <v>8092</v>
      </c>
      <c r="E20518">
        <v>80.540000000000006</v>
      </c>
      <c r="F20518">
        <v>442</v>
      </c>
      <c r="G20518">
        <v>86</v>
      </c>
      <c r="H20518">
        <v>2</v>
      </c>
      <c r="I20518">
        <v>16</v>
      </c>
      <c r="J20518">
        <v>1335</v>
      </c>
      <c r="K20518">
        <v>1</v>
      </c>
      <c r="L20518">
        <v>65</v>
      </c>
      <c r="M20518">
        <v>506</v>
      </c>
      <c r="N20518" t="s">
        <v>18</v>
      </c>
      <c r="O20518">
        <v>0</v>
      </c>
      <c r="P20518">
        <v>1888</v>
      </c>
    </row>
    <row r="20519" spans="1:16" x14ac:dyDescent="0.25">
      <c r="A20519" t="s">
        <v>30348</v>
      </c>
      <c r="B20519">
        <v>1251</v>
      </c>
      <c r="C20519" s="3" t="str">
        <f>HYPERLINK("http://www.uniprot.org/uniprot/Q1I184","tr|Q1I184|Q1I184_PEA")</f>
        <v>tr|Q1I184|Q1I184_PEA</v>
      </c>
      <c r="D20519" t="s">
        <v>30349</v>
      </c>
      <c r="E20519">
        <v>96.38</v>
      </c>
      <c r="F20519">
        <v>415</v>
      </c>
      <c r="G20519">
        <v>15</v>
      </c>
      <c r="H20519">
        <v>0</v>
      </c>
      <c r="I20519">
        <v>1</v>
      </c>
      <c r="J20519">
        <v>1245</v>
      </c>
      <c r="K20519">
        <v>1</v>
      </c>
      <c r="L20519">
        <v>10</v>
      </c>
      <c r="M20519">
        <v>424</v>
      </c>
      <c r="N20519" t="s">
        <v>18</v>
      </c>
      <c r="O20519">
        <v>0</v>
      </c>
      <c r="P20519">
        <v>2198</v>
      </c>
    </row>
    <row r="20520" spans="1:16" x14ac:dyDescent="0.25">
      <c r="A20520" t="s">
        <v>30350</v>
      </c>
      <c r="B20520">
        <v>993</v>
      </c>
      <c r="C20520" s="3" t="str">
        <f>HYPERLINK("http://www.uniprot.org/uniprot/B7FKV9","tr|B7FKV9|B7FKV9_MEDTR")</f>
        <v>tr|B7FKV9|B7FKV9_MEDTR</v>
      </c>
      <c r="D20520" t="s">
        <v>22</v>
      </c>
      <c r="E20520">
        <v>74.69</v>
      </c>
      <c r="F20520">
        <v>332</v>
      </c>
      <c r="G20520">
        <v>84</v>
      </c>
      <c r="H20520">
        <v>2</v>
      </c>
      <c r="I20520">
        <v>1</v>
      </c>
      <c r="J20520">
        <v>990</v>
      </c>
      <c r="K20520">
        <v>1</v>
      </c>
      <c r="L20520">
        <v>1</v>
      </c>
      <c r="M20520">
        <v>326</v>
      </c>
      <c r="N20520" t="s">
        <v>18</v>
      </c>
      <c r="O20520" s="1">
        <v>4.2744599999999997E-132</v>
      </c>
      <c r="P20520">
        <v>1226</v>
      </c>
    </row>
    <row r="20521" spans="1:16" x14ac:dyDescent="0.25">
      <c r="A20521" t="s">
        <v>30351</v>
      </c>
      <c r="B20521">
        <v>390</v>
      </c>
      <c r="C20521" s="3" t="str">
        <f>HYPERLINK("http://www.uniprot.org/uniprot/K7LIY4","tr|K7LIY4|K7LIY4_SOYBN")</f>
        <v>tr|K7LIY4|K7LIY4_SOYBN</v>
      </c>
      <c r="D20521" t="s">
        <v>28</v>
      </c>
      <c r="E20521">
        <v>46.72</v>
      </c>
      <c r="F20521">
        <v>107</v>
      </c>
      <c r="G20521">
        <v>57</v>
      </c>
      <c r="H20521">
        <v>1</v>
      </c>
      <c r="I20521">
        <v>64</v>
      </c>
      <c r="J20521">
        <v>381</v>
      </c>
      <c r="K20521">
        <v>1</v>
      </c>
      <c r="L20521">
        <v>61</v>
      </c>
      <c r="M20521">
        <v>167</v>
      </c>
      <c r="N20521" t="s">
        <v>18</v>
      </c>
      <c r="O20521" s="1">
        <v>6.5679900000000003E-18</v>
      </c>
      <c r="P20521">
        <v>236</v>
      </c>
    </row>
    <row r="20522" spans="1:16" x14ac:dyDescent="0.25">
      <c r="A20522" t="s">
        <v>30352</v>
      </c>
      <c r="B20522">
        <v>2193</v>
      </c>
      <c r="C20522" s="3" t="str">
        <f>HYPERLINK("http://www.uniprot.org/uniprot/A5BE46","tr|A5BE46|A5BE46_VITVI")</f>
        <v>tr|A5BE46|A5BE46_VITVI</v>
      </c>
      <c r="D20522" t="s">
        <v>462</v>
      </c>
      <c r="E20522">
        <v>79.069999999999993</v>
      </c>
      <c r="F20522">
        <v>736</v>
      </c>
      <c r="G20522">
        <v>154</v>
      </c>
      <c r="H20522">
        <v>7</v>
      </c>
      <c r="I20522">
        <v>1</v>
      </c>
      <c r="J20522">
        <v>2187</v>
      </c>
      <c r="K20522">
        <v>1</v>
      </c>
      <c r="L20522">
        <v>618</v>
      </c>
      <c r="M20522">
        <v>1353</v>
      </c>
      <c r="N20522" t="s">
        <v>18</v>
      </c>
      <c r="O20522">
        <v>0</v>
      </c>
      <c r="P20522">
        <v>3117</v>
      </c>
    </row>
    <row r="20523" spans="1:16" x14ac:dyDescent="0.25">
      <c r="A20523" t="s">
        <v>30353</v>
      </c>
      <c r="B20523">
        <v>1104</v>
      </c>
      <c r="C20523" s="3" t="str">
        <f>HYPERLINK("http://www.uniprot.org/uniprot/G7JED6","tr|G7JED6|G7JED6_MEDTR")</f>
        <v>tr|G7JED6|G7JED6_MEDTR</v>
      </c>
      <c r="D20523" t="s">
        <v>30354</v>
      </c>
      <c r="E20523">
        <v>93.18</v>
      </c>
      <c r="F20523">
        <v>367</v>
      </c>
      <c r="G20523">
        <v>25</v>
      </c>
      <c r="H20523">
        <v>1</v>
      </c>
      <c r="I20523">
        <v>4</v>
      </c>
      <c r="J20523">
        <v>1101</v>
      </c>
      <c r="K20523">
        <v>1</v>
      </c>
      <c r="L20523">
        <v>8</v>
      </c>
      <c r="M20523">
        <v>372</v>
      </c>
      <c r="N20523" t="s">
        <v>18</v>
      </c>
      <c r="O20523">
        <v>0</v>
      </c>
      <c r="P20523">
        <v>1736</v>
      </c>
    </row>
    <row r="20524" spans="1:16" x14ac:dyDescent="0.25">
      <c r="A20524" t="s">
        <v>30355</v>
      </c>
      <c r="B20524">
        <v>639</v>
      </c>
      <c r="C20524" s="3" t="str">
        <f>HYPERLINK("http://www.uniprot.org/uniprot/I3T4A5","tr|I3T4A5|I3T4A5_LOTJA")</f>
        <v>tr|I3T4A5|I3T4A5_LOTJA</v>
      </c>
      <c r="D20524" t="s">
        <v>93</v>
      </c>
      <c r="E20524">
        <v>77.39</v>
      </c>
      <c r="F20524">
        <v>230</v>
      </c>
      <c r="G20524">
        <v>52</v>
      </c>
      <c r="H20524">
        <v>18</v>
      </c>
      <c r="I20524">
        <v>1</v>
      </c>
      <c r="J20524">
        <v>636</v>
      </c>
      <c r="K20524">
        <v>1</v>
      </c>
      <c r="L20524">
        <v>1</v>
      </c>
      <c r="M20524">
        <v>221</v>
      </c>
      <c r="N20524" t="s">
        <v>18</v>
      </c>
      <c r="O20524" s="1">
        <v>2.7769899999999999E-93</v>
      </c>
      <c r="P20524">
        <v>888</v>
      </c>
    </row>
    <row r="20525" spans="1:16" x14ac:dyDescent="0.25">
      <c r="A20525" t="s">
        <v>30356</v>
      </c>
      <c r="B20525">
        <v>7647</v>
      </c>
      <c r="C20525" s="3" t="str">
        <f>HYPERLINK("http://www.uniprot.org/uniprot/K7KZU1","tr|K7KZU1|K7KZU1_SOYBN")</f>
        <v>tr|K7KZU1|K7KZU1_SOYBN</v>
      </c>
      <c r="D20525" t="s">
        <v>28</v>
      </c>
      <c r="E20525">
        <v>74.8</v>
      </c>
      <c r="F20525">
        <v>2564</v>
      </c>
      <c r="G20525">
        <v>646</v>
      </c>
      <c r="H20525">
        <v>20</v>
      </c>
      <c r="I20525">
        <v>1</v>
      </c>
      <c r="J20525">
        <v>7632</v>
      </c>
      <c r="K20525">
        <v>1</v>
      </c>
      <c r="L20525">
        <v>55</v>
      </c>
      <c r="M20525">
        <v>2575</v>
      </c>
      <c r="N20525" t="s">
        <v>18</v>
      </c>
      <c r="O20525">
        <v>0</v>
      </c>
      <c r="P20525">
        <v>9939</v>
      </c>
    </row>
    <row r="20526" spans="1:16" x14ac:dyDescent="0.25">
      <c r="A20526" t="s">
        <v>30357</v>
      </c>
      <c r="B20526">
        <v>1044</v>
      </c>
      <c r="C20526" s="3" t="str">
        <f>HYPERLINK("http://www.uniprot.org/uniprot/G7K579","tr|G7K579|G7K579_MEDTR")</f>
        <v>tr|G7K579|G7K579_MEDTR</v>
      </c>
      <c r="D20526" t="s">
        <v>30358</v>
      </c>
      <c r="E20526">
        <v>80.97</v>
      </c>
      <c r="F20526">
        <v>347</v>
      </c>
      <c r="G20526">
        <v>66</v>
      </c>
      <c r="H20526">
        <v>0</v>
      </c>
      <c r="I20526">
        <v>1</v>
      </c>
      <c r="J20526">
        <v>1041</v>
      </c>
      <c r="K20526">
        <v>1</v>
      </c>
      <c r="L20526">
        <v>153</v>
      </c>
      <c r="M20526">
        <v>499</v>
      </c>
      <c r="N20526" t="s">
        <v>18</v>
      </c>
      <c r="O20526" s="1">
        <v>2.53736E-162</v>
      </c>
      <c r="P20526">
        <v>1487</v>
      </c>
    </row>
    <row r="20527" spans="1:16" x14ac:dyDescent="0.25">
      <c r="A20527" t="s">
        <v>30359</v>
      </c>
      <c r="B20527">
        <v>624</v>
      </c>
      <c r="C20527" s="3" t="str">
        <f>HYPERLINK("http://www.uniprot.org/uniprot/G7K102","tr|G7K102|G7K102_MEDTR")</f>
        <v>tr|G7K102|G7K102_MEDTR</v>
      </c>
      <c r="D20527" t="s">
        <v>7750</v>
      </c>
      <c r="E20527">
        <v>63.76</v>
      </c>
      <c r="F20527">
        <v>207</v>
      </c>
      <c r="G20527">
        <v>75</v>
      </c>
      <c r="H20527">
        <v>0</v>
      </c>
      <c r="I20527">
        <v>1</v>
      </c>
      <c r="J20527">
        <v>621</v>
      </c>
      <c r="K20527">
        <v>1</v>
      </c>
      <c r="L20527">
        <v>205</v>
      </c>
      <c r="M20527">
        <v>410</v>
      </c>
      <c r="N20527" t="s">
        <v>18</v>
      </c>
      <c r="O20527" s="1">
        <v>2.2073299999999999E-68</v>
      </c>
      <c r="P20527">
        <v>673</v>
      </c>
    </row>
    <row r="20528" spans="1:16" x14ac:dyDescent="0.25">
      <c r="A20528" t="s">
        <v>30360</v>
      </c>
      <c r="B20528">
        <v>1392</v>
      </c>
      <c r="C20528" s="3" t="str">
        <f>HYPERLINK("http://www.uniprot.org/uniprot/Q2PEV8","tr|Q2PEV8|Q2PEV8_TRIPR")</f>
        <v>tr|Q2PEV8|Q2PEV8_TRIPR</v>
      </c>
      <c r="D20528" t="s">
        <v>2237</v>
      </c>
      <c r="E20528">
        <v>60.4</v>
      </c>
      <c r="F20528">
        <v>298</v>
      </c>
      <c r="G20528">
        <v>118</v>
      </c>
      <c r="H20528">
        <v>37</v>
      </c>
      <c r="I20528">
        <v>79</v>
      </c>
      <c r="J20528">
        <v>861</v>
      </c>
      <c r="K20528">
        <v>1</v>
      </c>
      <c r="L20528">
        <v>51</v>
      </c>
      <c r="M20528">
        <v>341</v>
      </c>
      <c r="N20528" t="s">
        <v>18</v>
      </c>
      <c r="O20528" s="1">
        <v>3.1455299999999998E-87</v>
      </c>
      <c r="P20528">
        <v>841</v>
      </c>
    </row>
    <row r="20529" spans="1:16" x14ac:dyDescent="0.25">
      <c r="A20529" t="s">
        <v>30361</v>
      </c>
      <c r="B20529">
        <v>1311</v>
      </c>
      <c r="C20529" s="3" t="str">
        <f>HYPERLINK("http://www.uniprot.org/uniprot/G7IKJ3","tr|G7IKJ3|G7IKJ3_MEDTR")</f>
        <v>tr|G7IKJ3|G7IKJ3_MEDTR</v>
      </c>
      <c r="D20529" t="s">
        <v>3121</v>
      </c>
      <c r="E20529">
        <v>32</v>
      </c>
      <c r="F20529">
        <v>200</v>
      </c>
      <c r="G20529">
        <v>136</v>
      </c>
      <c r="H20529">
        <v>22</v>
      </c>
      <c r="I20529">
        <v>439</v>
      </c>
      <c r="J20529">
        <v>972</v>
      </c>
      <c r="K20529">
        <v>1</v>
      </c>
      <c r="L20529">
        <v>666</v>
      </c>
      <c r="M20529">
        <v>865</v>
      </c>
      <c r="N20529" t="s">
        <v>18</v>
      </c>
      <c r="O20529" s="1">
        <v>4.0976499999999998E-17</v>
      </c>
      <c r="P20529">
        <v>236</v>
      </c>
    </row>
    <row r="20530" spans="1:16" x14ac:dyDescent="0.25">
      <c r="A20530" t="s">
        <v>30362</v>
      </c>
      <c r="B20530">
        <v>720</v>
      </c>
      <c r="C20530" s="3" t="str">
        <f>HYPERLINK("http://www.uniprot.org/uniprot/G7IKJ3","tr|G7IKJ3|G7IKJ3_MEDTR")</f>
        <v>tr|G7IKJ3|G7IKJ3_MEDTR</v>
      </c>
      <c r="D20530" t="s">
        <v>3121</v>
      </c>
      <c r="E20530">
        <v>39.71</v>
      </c>
      <c r="F20530">
        <v>141</v>
      </c>
      <c r="G20530">
        <v>85</v>
      </c>
      <c r="H20530">
        <v>11</v>
      </c>
      <c r="I20530">
        <v>7</v>
      </c>
      <c r="J20530">
        <v>396</v>
      </c>
      <c r="K20530">
        <v>1</v>
      </c>
      <c r="L20530">
        <v>726</v>
      </c>
      <c r="M20530">
        <v>865</v>
      </c>
      <c r="N20530" t="s">
        <v>18</v>
      </c>
      <c r="O20530" s="1">
        <v>6.1975599999999997E-16</v>
      </c>
      <c r="P20530">
        <v>222</v>
      </c>
    </row>
    <row r="20531" spans="1:16" x14ac:dyDescent="0.25">
      <c r="A20531" t="s">
        <v>30363</v>
      </c>
      <c r="B20531">
        <v>1335</v>
      </c>
      <c r="C20531" s="3" t="str">
        <f>HYPERLINK("http://www.uniprot.org/uniprot/K7N1Q9","tr|K7N1Q9|K7N1Q9_SOYBN")</f>
        <v>tr|K7N1Q9|K7N1Q9_SOYBN</v>
      </c>
      <c r="D20531" t="s">
        <v>28</v>
      </c>
      <c r="E20531">
        <v>88.66</v>
      </c>
      <c r="F20531">
        <v>441</v>
      </c>
      <c r="G20531">
        <v>50</v>
      </c>
      <c r="H20531">
        <v>0</v>
      </c>
      <c r="I20531">
        <v>1</v>
      </c>
      <c r="J20531">
        <v>1323</v>
      </c>
      <c r="K20531">
        <v>1</v>
      </c>
      <c r="L20531">
        <v>2</v>
      </c>
      <c r="M20531">
        <v>441</v>
      </c>
      <c r="N20531" t="s">
        <v>18</v>
      </c>
      <c r="O20531">
        <v>0</v>
      </c>
      <c r="P20531">
        <v>2038</v>
      </c>
    </row>
    <row r="20532" spans="1:16" x14ac:dyDescent="0.25">
      <c r="A20532" t="s">
        <v>30364</v>
      </c>
      <c r="B20532">
        <v>279</v>
      </c>
      <c r="C20532" s="3" t="str">
        <f>HYPERLINK("http://www.uniprot.org/uniprot/G7IR05","tr|G7IR05|G7IR05_MEDTR")</f>
        <v>tr|G7IR05|G7IR05_MEDTR</v>
      </c>
      <c r="D20532" t="s">
        <v>30365</v>
      </c>
      <c r="E20532">
        <v>72.22</v>
      </c>
      <c r="F20532">
        <v>72</v>
      </c>
      <c r="G20532">
        <v>20</v>
      </c>
      <c r="H20532">
        <v>0</v>
      </c>
      <c r="I20532">
        <v>1</v>
      </c>
      <c r="J20532">
        <v>216</v>
      </c>
      <c r="K20532">
        <v>1</v>
      </c>
      <c r="L20532">
        <v>1</v>
      </c>
      <c r="M20532">
        <v>72</v>
      </c>
      <c r="N20532" t="s">
        <v>18</v>
      </c>
      <c r="O20532" s="1">
        <v>1.5357399999999999E-22</v>
      </c>
      <c r="P20532">
        <v>276</v>
      </c>
    </row>
    <row r="20533" spans="1:16" x14ac:dyDescent="0.25">
      <c r="A20533" t="s">
        <v>30366</v>
      </c>
      <c r="B20533">
        <v>231</v>
      </c>
      <c r="C20533" s="3" t="str">
        <f>HYPERLINK("http://www.uniprot.org/uniprot/G7IFZ3","tr|G7IFZ3|G7IFZ3_MEDTR")</f>
        <v>tr|G7IFZ3|G7IFZ3_MEDTR</v>
      </c>
      <c r="D20533" t="s">
        <v>30367</v>
      </c>
      <c r="E20533">
        <v>63.85</v>
      </c>
      <c r="F20533">
        <v>83</v>
      </c>
      <c r="G20533">
        <v>30</v>
      </c>
      <c r="H20533">
        <v>10</v>
      </c>
      <c r="I20533">
        <v>10</v>
      </c>
      <c r="J20533">
        <v>228</v>
      </c>
      <c r="K20533">
        <v>1</v>
      </c>
      <c r="L20533">
        <v>3</v>
      </c>
      <c r="M20533">
        <v>85</v>
      </c>
      <c r="N20533" t="s">
        <v>18</v>
      </c>
      <c r="O20533" s="1">
        <v>6.1656200000000004E-16</v>
      </c>
      <c r="P20533">
        <v>219</v>
      </c>
    </row>
    <row r="20534" spans="1:16" x14ac:dyDescent="0.25">
      <c r="A20534" t="s">
        <v>30368</v>
      </c>
      <c r="B20534">
        <v>486</v>
      </c>
      <c r="C20534" s="3" t="str">
        <f>HYPERLINK("http://www.uniprot.org/uniprot/G7KE38","tr|G7KE38|G7KE38_MEDTR")</f>
        <v>tr|G7KE38|G7KE38_MEDTR</v>
      </c>
      <c r="D20534" t="s">
        <v>30369</v>
      </c>
      <c r="E20534">
        <v>85.71</v>
      </c>
      <c r="F20534">
        <v>161</v>
      </c>
      <c r="G20534">
        <v>23</v>
      </c>
      <c r="H20534">
        <v>0</v>
      </c>
      <c r="I20534">
        <v>1</v>
      </c>
      <c r="J20534">
        <v>483</v>
      </c>
      <c r="K20534">
        <v>1</v>
      </c>
      <c r="L20534">
        <v>1</v>
      </c>
      <c r="M20534">
        <v>161</v>
      </c>
      <c r="N20534" t="s">
        <v>18</v>
      </c>
      <c r="O20534" s="1">
        <v>2.2314300000000001E-74</v>
      </c>
      <c r="P20534">
        <v>723</v>
      </c>
    </row>
    <row r="20535" spans="1:16" x14ac:dyDescent="0.25">
      <c r="A20535" t="s">
        <v>30370</v>
      </c>
      <c r="B20535">
        <v>981</v>
      </c>
      <c r="C20535" s="3" t="str">
        <f>HYPERLINK("http://www.uniprot.org/uniprot/I1J5L0","tr|I1J5L0|I1J5L0_SOYBN")</f>
        <v>tr|I1J5L0|I1J5L0_SOYBN</v>
      </c>
      <c r="D20535" t="s">
        <v>28</v>
      </c>
      <c r="E20535">
        <v>60.55</v>
      </c>
      <c r="F20535">
        <v>322</v>
      </c>
      <c r="G20535">
        <v>127</v>
      </c>
      <c r="H20535">
        <v>1</v>
      </c>
      <c r="I20535">
        <v>1</v>
      </c>
      <c r="J20535">
        <v>963</v>
      </c>
      <c r="K20535">
        <v>1</v>
      </c>
      <c r="L20535">
        <v>1</v>
      </c>
      <c r="M20535">
        <v>316</v>
      </c>
      <c r="N20535" t="s">
        <v>18</v>
      </c>
      <c r="O20535" s="1">
        <v>5.5884E-92</v>
      </c>
      <c r="P20535">
        <v>880</v>
      </c>
    </row>
    <row r="20536" spans="1:16" x14ac:dyDescent="0.25">
      <c r="A20536" t="s">
        <v>30371</v>
      </c>
      <c r="B20536">
        <v>2214</v>
      </c>
      <c r="C20536" s="3" t="str">
        <f>HYPERLINK("http://www.uniprot.org/uniprot/G7L0U9","tr|G7L0U9|G7L0U9_MEDTR")</f>
        <v>tr|G7L0U9|G7L0U9_MEDTR</v>
      </c>
      <c r="D20536" t="s">
        <v>30372</v>
      </c>
      <c r="E20536">
        <v>82.53</v>
      </c>
      <c r="F20536">
        <v>710</v>
      </c>
      <c r="G20536">
        <v>124</v>
      </c>
      <c r="H20536">
        <v>8</v>
      </c>
      <c r="I20536">
        <v>1</v>
      </c>
      <c r="J20536">
        <v>2106</v>
      </c>
      <c r="K20536">
        <v>1</v>
      </c>
      <c r="L20536">
        <v>1</v>
      </c>
      <c r="M20536">
        <v>697</v>
      </c>
      <c r="N20536" t="s">
        <v>18</v>
      </c>
      <c r="O20536">
        <v>0</v>
      </c>
      <c r="P20536">
        <v>2972</v>
      </c>
    </row>
    <row r="20537" spans="1:16" x14ac:dyDescent="0.25">
      <c r="A20537" t="s">
        <v>30373</v>
      </c>
      <c r="B20537">
        <v>1143</v>
      </c>
      <c r="C20537" s="3" t="str">
        <f>HYPERLINK("http://www.uniprot.org/uniprot/C7FDI5","tr|C7FDI5|C7FDI5_SOYBN")</f>
        <v>tr|C7FDI5|C7FDI5_SOYBN</v>
      </c>
      <c r="D20537" t="s">
        <v>717</v>
      </c>
      <c r="E20537">
        <v>49.17</v>
      </c>
      <c r="F20537">
        <v>362</v>
      </c>
      <c r="G20537">
        <v>184</v>
      </c>
      <c r="H20537">
        <v>4</v>
      </c>
      <c r="I20537">
        <v>1</v>
      </c>
      <c r="J20537">
        <v>1074</v>
      </c>
      <c r="K20537">
        <v>1</v>
      </c>
      <c r="L20537">
        <v>704</v>
      </c>
      <c r="M20537">
        <v>1060</v>
      </c>
      <c r="N20537" t="s">
        <v>18</v>
      </c>
      <c r="O20537" s="1">
        <v>1.2507500000000001E-96</v>
      </c>
      <c r="P20537">
        <v>921</v>
      </c>
    </row>
    <row r="20538" spans="1:16" x14ac:dyDescent="0.25">
      <c r="A20538" t="s">
        <v>30374</v>
      </c>
      <c r="B20538">
        <v>1134</v>
      </c>
      <c r="C20538" s="3" t="str">
        <f>HYPERLINK("http://www.uniprot.org/uniprot/G7L017","tr|G7L017|G7L017_MEDTR")</f>
        <v>tr|G7L017|G7L017_MEDTR</v>
      </c>
      <c r="D20538" t="s">
        <v>30375</v>
      </c>
      <c r="E20538">
        <v>99.73</v>
      </c>
      <c r="F20538">
        <v>377</v>
      </c>
      <c r="G20538">
        <v>1</v>
      </c>
      <c r="H20538">
        <v>0</v>
      </c>
      <c r="I20538">
        <v>1</v>
      </c>
      <c r="J20538">
        <v>1131</v>
      </c>
      <c r="K20538">
        <v>1</v>
      </c>
      <c r="L20538">
        <v>1</v>
      </c>
      <c r="M20538">
        <v>377</v>
      </c>
      <c r="N20538" t="s">
        <v>18</v>
      </c>
      <c r="O20538">
        <v>0</v>
      </c>
      <c r="P20538">
        <v>1953</v>
      </c>
    </row>
    <row r="20539" spans="1:16" x14ac:dyDescent="0.25">
      <c r="A20539" t="s">
        <v>30376</v>
      </c>
      <c r="B20539">
        <v>2055</v>
      </c>
      <c r="C20539" s="3" t="str">
        <f>HYPERLINK("http://www.uniprot.org/uniprot/G7K7Q4","tr|G7K7Q4|G7K7Q4_MEDTR")</f>
        <v>tr|G7K7Q4|G7K7Q4_MEDTR</v>
      </c>
      <c r="D20539" t="s">
        <v>30377</v>
      </c>
      <c r="E20539">
        <v>89.76</v>
      </c>
      <c r="F20539">
        <v>684</v>
      </c>
      <c r="G20539">
        <v>70</v>
      </c>
      <c r="H20539">
        <v>0</v>
      </c>
      <c r="I20539">
        <v>1</v>
      </c>
      <c r="J20539">
        <v>2052</v>
      </c>
      <c r="K20539">
        <v>1</v>
      </c>
      <c r="L20539">
        <v>1</v>
      </c>
      <c r="M20539">
        <v>684</v>
      </c>
      <c r="N20539" t="s">
        <v>18</v>
      </c>
      <c r="O20539">
        <v>0</v>
      </c>
      <c r="P20539">
        <v>3263</v>
      </c>
    </row>
    <row r="20540" spans="1:16" x14ac:dyDescent="0.25">
      <c r="A20540" t="s">
        <v>30378</v>
      </c>
      <c r="B20540">
        <v>642</v>
      </c>
      <c r="C20540" s="3" t="str">
        <f>HYPERLINK("http://www.uniprot.org/uniprot/I1M8X4","tr|I1M8X4|I1M8X4_SOYBN")</f>
        <v>tr|I1M8X4|I1M8X4_SOYBN</v>
      </c>
      <c r="D20540" t="s">
        <v>28</v>
      </c>
      <c r="E20540">
        <v>63.08</v>
      </c>
      <c r="F20540">
        <v>214</v>
      </c>
      <c r="G20540">
        <v>79</v>
      </c>
      <c r="H20540">
        <v>1</v>
      </c>
      <c r="I20540">
        <v>1</v>
      </c>
      <c r="J20540">
        <v>639</v>
      </c>
      <c r="K20540">
        <v>1</v>
      </c>
      <c r="L20540">
        <v>1</v>
      </c>
      <c r="M20540">
        <v>209</v>
      </c>
      <c r="N20540" t="s">
        <v>18</v>
      </c>
      <c r="O20540" s="1">
        <v>3.1335400000000001E-68</v>
      </c>
      <c r="P20540">
        <v>672</v>
      </c>
    </row>
    <row r="20541" spans="1:16" x14ac:dyDescent="0.25">
      <c r="A20541" t="s">
        <v>30379</v>
      </c>
      <c r="B20541">
        <v>894</v>
      </c>
      <c r="C20541" s="3" t="str">
        <f>HYPERLINK("http://www.uniprot.org/uniprot/Q2HSI5","tr|Q2HSI5|Q2HSI5_MEDTR")</f>
        <v>tr|Q2HSI5|Q2HSI5_MEDTR</v>
      </c>
      <c r="D20541" t="s">
        <v>30380</v>
      </c>
      <c r="E20541">
        <v>38.39</v>
      </c>
      <c r="F20541">
        <v>112</v>
      </c>
      <c r="G20541">
        <v>69</v>
      </c>
      <c r="H20541">
        <v>3</v>
      </c>
      <c r="I20541">
        <v>277</v>
      </c>
      <c r="J20541">
        <v>603</v>
      </c>
      <c r="K20541">
        <v>1</v>
      </c>
      <c r="L20541">
        <v>118</v>
      </c>
      <c r="M20541">
        <v>225</v>
      </c>
      <c r="N20541" t="s">
        <v>18</v>
      </c>
      <c r="O20541" s="1">
        <v>2.5809799999999999E-13</v>
      </c>
      <c r="P20541">
        <v>201</v>
      </c>
    </row>
    <row r="20542" spans="1:16" x14ac:dyDescent="0.25">
      <c r="A20542" t="s">
        <v>30381</v>
      </c>
      <c r="B20542">
        <v>1158</v>
      </c>
      <c r="C20542" s="3" t="str">
        <f>HYPERLINK("http://www.uniprot.org/uniprot/Q8LJQ9","tr|Q8LJQ9|Q8LJQ9_PEA")</f>
        <v>tr|Q8LJQ9|Q8LJQ9_PEA</v>
      </c>
      <c r="D20542" t="s">
        <v>30382</v>
      </c>
      <c r="E20542">
        <v>89.61</v>
      </c>
      <c r="F20542">
        <v>385</v>
      </c>
      <c r="G20542">
        <v>40</v>
      </c>
      <c r="H20542">
        <v>0</v>
      </c>
      <c r="I20542">
        <v>1</v>
      </c>
      <c r="J20542">
        <v>1155</v>
      </c>
      <c r="K20542">
        <v>1</v>
      </c>
      <c r="L20542">
        <v>1</v>
      </c>
      <c r="M20542">
        <v>384</v>
      </c>
      <c r="N20542" t="s">
        <v>18</v>
      </c>
      <c r="O20542">
        <v>0</v>
      </c>
      <c r="P20542">
        <v>1779</v>
      </c>
    </row>
    <row r="20543" spans="1:16" x14ac:dyDescent="0.25">
      <c r="A20543" t="s">
        <v>30383</v>
      </c>
      <c r="B20543">
        <v>1419</v>
      </c>
      <c r="C20543" s="3" t="str">
        <f>HYPERLINK("http://www.uniprot.org/uniprot/K7KU00","tr|K7KU00|K7KU00_SOYBN")</f>
        <v>tr|K7KU00|K7KU00_SOYBN</v>
      </c>
      <c r="D20543" t="s">
        <v>28</v>
      </c>
      <c r="E20543">
        <v>77.959999999999994</v>
      </c>
      <c r="F20543">
        <v>472</v>
      </c>
      <c r="G20543">
        <v>104</v>
      </c>
      <c r="H20543">
        <v>0</v>
      </c>
      <c r="I20543">
        <v>1</v>
      </c>
      <c r="J20543">
        <v>1416</v>
      </c>
      <c r="K20543">
        <v>1</v>
      </c>
      <c r="L20543">
        <v>1</v>
      </c>
      <c r="M20543">
        <v>470</v>
      </c>
      <c r="N20543" t="s">
        <v>18</v>
      </c>
      <c r="O20543">
        <v>0</v>
      </c>
      <c r="P20543">
        <v>1953</v>
      </c>
    </row>
    <row r="20544" spans="1:16" x14ac:dyDescent="0.25">
      <c r="A20544" t="s">
        <v>30384</v>
      </c>
      <c r="B20544">
        <v>606</v>
      </c>
      <c r="C20544" s="3" t="str">
        <f>HYPERLINK("http://www.uniprot.org/uniprot/I3SNK8","tr|I3SNK8|I3SNK8_MEDTR")</f>
        <v>tr|I3SNK8|I3SNK8_MEDTR</v>
      </c>
      <c r="D20544" t="s">
        <v>22</v>
      </c>
      <c r="E20544">
        <v>62.29</v>
      </c>
      <c r="F20544">
        <v>61</v>
      </c>
      <c r="G20544">
        <v>23</v>
      </c>
      <c r="H20544">
        <v>0</v>
      </c>
      <c r="I20544">
        <v>7</v>
      </c>
      <c r="J20544">
        <v>189</v>
      </c>
      <c r="K20544">
        <v>1</v>
      </c>
      <c r="L20544">
        <v>6</v>
      </c>
      <c r="M20544">
        <v>62</v>
      </c>
      <c r="N20544" t="s">
        <v>18</v>
      </c>
      <c r="O20544" s="1">
        <v>1.6579800000000001E-9</v>
      </c>
      <c r="P20544">
        <v>165</v>
      </c>
    </row>
    <row r="20545" spans="1:16" x14ac:dyDescent="0.25">
      <c r="A20545" t="s">
        <v>30385</v>
      </c>
      <c r="B20545">
        <v>963</v>
      </c>
      <c r="C20545" s="3" t="str">
        <f>HYPERLINK("http://www.uniprot.org/uniprot/A2Q573","tr|A2Q573|A2Q573_MEDTR")</f>
        <v>tr|A2Q573|A2Q573_MEDTR</v>
      </c>
      <c r="D20545" t="s">
        <v>30386</v>
      </c>
      <c r="E20545">
        <v>68.430000000000007</v>
      </c>
      <c r="F20545">
        <v>320</v>
      </c>
      <c r="G20545">
        <v>101</v>
      </c>
      <c r="H20545">
        <v>0</v>
      </c>
      <c r="I20545">
        <v>1</v>
      </c>
      <c r="J20545">
        <v>960</v>
      </c>
      <c r="K20545">
        <v>1</v>
      </c>
      <c r="L20545">
        <v>1</v>
      </c>
      <c r="M20545">
        <v>320</v>
      </c>
      <c r="N20545" t="s">
        <v>18</v>
      </c>
      <c r="O20545" s="1">
        <v>3.5997800000000001E-112</v>
      </c>
      <c r="P20545">
        <v>1054</v>
      </c>
    </row>
    <row r="20546" spans="1:16" x14ac:dyDescent="0.25">
      <c r="A20546" t="s">
        <v>30387</v>
      </c>
      <c r="B20546">
        <v>3018</v>
      </c>
      <c r="C20546" s="3" t="str">
        <f>HYPERLINK("http://www.uniprot.org/uniprot/K7KQV3","tr|K7KQV3|K7KQV3_SOYBN")</f>
        <v>tr|K7KQV3|K7KQV3_SOYBN</v>
      </c>
      <c r="D20546" t="s">
        <v>28</v>
      </c>
      <c r="E20546">
        <v>81.319999999999993</v>
      </c>
      <c r="F20546">
        <v>905</v>
      </c>
      <c r="G20546">
        <v>169</v>
      </c>
      <c r="H20546">
        <v>1</v>
      </c>
      <c r="I20546">
        <v>304</v>
      </c>
      <c r="J20546">
        <v>3015</v>
      </c>
      <c r="K20546">
        <v>1</v>
      </c>
      <c r="L20546">
        <v>79</v>
      </c>
      <c r="M20546">
        <v>969</v>
      </c>
      <c r="N20546" t="s">
        <v>18</v>
      </c>
      <c r="O20546">
        <v>0</v>
      </c>
      <c r="P20546">
        <v>3837</v>
      </c>
    </row>
    <row r="20547" spans="1:16" x14ac:dyDescent="0.25">
      <c r="A20547" t="s">
        <v>30388</v>
      </c>
      <c r="B20547">
        <v>1023</v>
      </c>
      <c r="C20547" s="3" t="str">
        <f>HYPERLINK("http://www.uniprot.org/uniprot/K7MNX2","tr|K7MNX2|K7MNX2_SOYBN")</f>
        <v>tr|K7MNX2|K7MNX2_SOYBN</v>
      </c>
      <c r="D20547" t="s">
        <v>28</v>
      </c>
      <c r="E20547">
        <v>25.93</v>
      </c>
      <c r="F20547">
        <v>266</v>
      </c>
      <c r="G20547">
        <v>197</v>
      </c>
      <c r="H20547">
        <v>4</v>
      </c>
      <c r="I20547">
        <v>73</v>
      </c>
      <c r="J20547">
        <v>858</v>
      </c>
      <c r="K20547">
        <v>1</v>
      </c>
      <c r="L20547">
        <v>256</v>
      </c>
      <c r="M20547">
        <v>508</v>
      </c>
      <c r="N20547" t="s">
        <v>18</v>
      </c>
      <c r="O20547" s="1">
        <v>8.5016599999999994E-14</v>
      </c>
      <c r="P20547">
        <v>206</v>
      </c>
    </row>
    <row r="20548" spans="1:16" x14ac:dyDescent="0.25">
      <c r="A20548" t="s">
        <v>30389</v>
      </c>
      <c r="B20548">
        <v>1095</v>
      </c>
      <c r="C20548" s="3" t="str">
        <f>HYPERLINK("http://www.uniprot.org/uniprot/I1KLG2","tr|I1KLG2|I1KLG2_SOYBN")</f>
        <v>tr|I1KLG2|I1KLG2_SOYBN</v>
      </c>
      <c r="D20548" t="s">
        <v>71</v>
      </c>
      <c r="E20548">
        <v>63.11</v>
      </c>
      <c r="F20548">
        <v>385</v>
      </c>
      <c r="G20548">
        <v>142</v>
      </c>
      <c r="H20548">
        <v>21</v>
      </c>
      <c r="I20548">
        <v>1</v>
      </c>
      <c r="J20548">
        <v>1092</v>
      </c>
      <c r="K20548">
        <v>1</v>
      </c>
      <c r="L20548">
        <v>1</v>
      </c>
      <c r="M20548">
        <v>362</v>
      </c>
      <c r="N20548" t="s">
        <v>18</v>
      </c>
      <c r="O20548" s="1">
        <v>6.78383E-121</v>
      </c>
      <c r="P20548">
        <v>1130</v>
      </c>
    </row>
    <row r="20549" spans="1:16" x14ac:dyDescent="0.25">
      <c r="A20549" t="s">
        <v>30390</v>
      </c>
      <c r="B20549">
        <v>1815</v>
      </c>
      <c r="C20549" s="3" t="str">
        <f>HYPERLINK("http://www.uniprot.org/uniprot/E2IXG5","tr|E2IXG5|E2IXG5_MEDTR")</f>
        <v>tr|E2IXG5|E2IXG5_MEDTR</v>
      </c>
      <c r="D20549" t="s">
        <v>30391</v>
      </c>
      <c r="E20549">
        <v>80.31</v>
      </c>
      <c r="F20549">
        <v>640</v>
      </c>
      <c r="G20549">
        <v>126</v>
      </c>
      <c r="H20549">
        <v>36</v>
      </c>
      <c r="I20549">
        <v>1</v>
      </c>
      <c r="J20549">
        <v>1812</v>
      </c>
      <c r="K20549">
        <v>1</v>
      </c>
      <c r="L20549">
        <v>1</v>
      </c>
      <c r="M20549">
        <v>640</v>
      </c>
      <c r="N20549" t="s">
        <v>18</v>
      </c>
      <c r="O20549">
        <v>0</v>
      </c>
      <c r="P20549">
        <v>2555</v>
      </c>
    </row>
    <row r="20550" spans="1:16" x14ac:dyDescent="0.25">
      <c r="A20550" t="s">
        <v>30392</v>
      </c>
      <c r="B20550">
        <v>1773</v>
      </c>
      <c r="C20550" s="3" t="str">
        <f>HYPERLINK("http://www.uniprot.org/uniprot/K7L9D7","tr|K7L9D7|K7L9D7_SOYBN")</f>
        <v>tr|K7L9D7|K7L9D7_SOYBN</v>
      </c>
      <c r="D20550" t="s">
        <v>28</v>
      </c>
      <c r="E20550">
        <v>69.73</v>
      </c>
      <c r="F20550">
        <v>380</v>
      </c>
      <c r="G20550">
        <v>115</v>
      </c>
      <c r="H20550">
        <v>0</v>
      </c>
      <c r="I20550">
        <v>1</v>
      </c>
      <c r="J20550">
        <v>1140</v>
      </c>
      <c r="K20550">
        <v>1</v>
      </c>
      <c r="L20550">
        <v>171</v>
      </c>
      <c r="M20550">
        <v>548</v>
      </c>
      <c r="N20550" t="s">
        <v>18</v>
      </c>
      <c r="O20550" s="1">
        <v>5.7261499999999998E-140</v>
      </c>
      <c r="P20550">
        <v>1297</v>
      </c>
    </row>
    <row r="20551" spans="1:16" x14ac:dyDescent="0.25">
      <c r="A20551" t="s">
        <v>30393</v>
      </c>
      <c r="B20551">
        <v>1131</v>
      </c>
      <c r="C20551" s="3" t="str">
        <f>HYPERLINK("http://www.uniprot.org/uniprot/I1NCN1","tr|I1NCN1|I1NCN1_SOYBN")</f>
        <v>tr|I1NCN1|I1NCN1_SOYBN</v>
      </c>
      <c r="D20551" t="s">
        <v>28</v>
      </c>
      <c r="E20551">
        <v>49.17</v>
      </c>
      <c r="F20551">
        <v>425</v>
      </c>
      <c r="G20551">
        <v>216</v>
      </c>
      <c r="H20551">
        <v>50</v>
      </c>
      <c r="I20551">
        <v>1</v>
      </c>
      <c r="J20551">
        <v>1125</v>
      </c>
      <c r="K20551">
        <v>1</v>
      </c>
      <c r="L20551">
        <v>1</v>
      </c>
      <c r="M20551">
        <v>425</v>
      </c>
      <c r="N20551" t="s">
        <v>18</v>
      </c>
      <c r="O20551" s="1">
        <v>2.3184799999999999E-95</v>
      </c>
      <c r="P20551">
        <v>910</v>
      </c>
    </row>
    <row r="20552" spans="1:16" x14ac:dyDescent="0.25">
      <c r="A20552" t="s">
        <v>30394</v>
      </c>
      <c r="B20552">
        <v>1122</v>
      </c>
      <c r="C20552" s="3" t="str">
        <f>HYPERLINK("http://www.uniprot.org/uniprot/K7KPC0","tr|K7KPC0|K7KPC0_SOYBN")</f>
        <v>tr|K7KPC0|K7KPC0_SOYBN</v>
      </c>
      <c r="D20552" t="s">
        <v>117</v>
      </c>
      <c r="E20552">
        <v>76.400000000000006</v>
      </c>
      <c r="F20552">
        <v>373</v>
      </c>
      <c r="G20552">
        <v>88</v>
      </c>
      <c r="H20552">
        <v>0</v>
      </c>
      <c r="I20552">
        <v>1</v>
      </c>
      <c r="J20552">
        <v>1119</v>
      </c>
      <c r="K20552">
        <v>1</v>
      </c>
      <c r="L20552">
        <v>48</v>
      </c>
      <c r="M20552">
        <v>420</v>
      </c>
      <c r="N20552" t="s">
        <v>18</v>
      </c>
      <c r="O20552" s="1">
        <v>4.6944400000000001E-149</v>
      </c>
      <c r="P20552">
        <v>1373</v>
      </c>
    </row>
    <row r="20553" spans="1:16" x14ac:dyDescent="0.25">
      <c r="A20553" t="s">
        <v>30395</v>
      </c>
      <c r="B20553">
        <v>489</v>
      </c>
      <c r="C20553" s="3" t="str">
        <f>HYPERLINK("http://www.uniprot.org/uniprot/B3GV28","tr|B3GV28|B3GV28_PEA")</f>
        <v>tr|B3GV28|B3GV28_PEA</v>
      </c>
      <c r="D20553" t="s">
        <v>30396</v>
      </c>
      <c r="E20553">
        <v>90.74</v>
      </c>
      <c r="F20553">
        <v>162</v>
      </c>
      <c r="G20553">
        <v>15</v>
      </c>
      <c r="H20553">
        <v>0</v>
      </c>
      <c r="I20553">
        <v>1</v>
      </c>
      <c r="J20553">
        <v>486</v>
      </c>
      <c r="K20553">
        <v>1</v>
      </c>
      <c r="L20553">
        <v>1</v>
      </c>
      <c r="M20553">
        <v>162</v>
      </c>
      <c r="N20553" t="s">
        <v>18</v>
      </c>
      <c r="O20553" s="1">
        <v>5.6455899999999998E-78</v>
      </c>
      <c r="P20553">
        <v>754</v>
      </c>
    </row>
    <row r="20554" spans="1:16" x14ac:dyDescent="0.25">
      <c r="A20554" t="s">
        <v>30397</v>
      </c>
      <c r="B20554">
        <v>756</v>
      </c>
      <c r="C20554" s="3" t="str">
        <f>HYPERLINK("http://www.uniprot.org/uniprot/K7LIJ6","tr|K7LIJ6|K7LIJ6_SOYBN")</f>
        <v>tr|K7LIJ6|K7LIJ6_SOYBN</v>
      </c>
      <c r="D20554" t="s">
        <v>28</v>
      </c>
      <c r="E20554">
        <v>83.6</v>
      </c>
      <c r="F20554">
        <v>183</v>
      </c>
      <c r="G20554">
        <v>30</v>
      </c>
      <c r="H20554">
        <v>0</v>
      </c>
      <c r="I20554">
        <v>205</v>
      </c>
      <c r="J20554">
        <v>753</v>
      </c>
      <c r="K20554">
        <v>1</v>
      </c>
      <c r="L20554">
        <v>177</v>
      </c>
      <c r="M20554">
        <v>355</v>
      </c>
      <c r="N20554" t="s">
        <v>18</v>
      </c>
      <c r="O20554" s="1">
        <v>1.14651E-79</v>
      </c>
      <c r="P20554">
        <v>772</v>
      </c>
    </row>
    <row r="20555" spans="1:16" x14ac:dyDescent="0.25">
      <c r="A20555" t="s">
        <v>30398</v>
      </c>
      <c r="B20555">
        <v>471</v>
      </c>
      <c r="C20555" s="3" t="str">
        <f>HYPERLINK("http://www.uniprot.org/uniprot/I3SRI9","tr|I3SRI9|I3SRI9_MEDTR")</f>
        <v>tr|I3SRI9|I3SRI9_MEDTR</v>
      </c>
      <c r="D20555" t="s">
        <v>22</v>
      </c>
      <c r="E20555">
        <v>84.07</v>
      </c>
      <c r="F20555">
        <v>157</v>
      </c>
      <c r="G20555">
        <v>25</v>
      </c>
      <c r="H20555">
        <v>1</v>
      </c>
      <c r="I20555">
        <v>1</v>
      </c>
      <c r="J20555">
        <v>468</v>
      </c>
      <c r="K20555">
        <v>1</v>
      </c>
      <c r="L20555">
        <v>1</v>
      </c>
      <c r="M20555">
        <v>145</v>
      </c>
      <c r="N20555" t="s">
        <v>18</v>
      </c>
      <c r="O20555" s="1">
        <v>9.9881500000000001E-67</v>
      </c>
      <c r="P20555">
        <v>657</v>
      </c>
    </row>
    <row r="20556" spans="1:16" x14ac:dyDescent="0.25">
      <c r="A20556" t="s">
        <v>30399</v>
      </c>
      <c r="B20556">
        <v>504</v>
      </c>
      <c r="C20556" s="3" t="str">
        <f>HYPERLINK("http://www.uniprot.org/uniprot/K4BQT5","tr|K4BQT5|K4BQT5_SOLLC")</f>
        <v>tr|K4BQT5|K4BQT5_SOLLC</v>
      </c>
      <c r="D20556" t="s">
        <v>863</v>
      </c>
      <c r="E20556">
        <v>52.94</v>
      </c>
      <c r="F20556">
        <v>170</v>
      </c>
      <c r="G20556">
        <v>80</v>
      </c>
      <c r="H20556">
        <v>10</v>
      </c>
      <c r="I20556">
        <v>4</v>
      </c>
      <c r="J20556">
        <v>483</v>
      </c>
      <c r="K20556">
        <v>1</v>
      </c>
      <c r="L20556">
        <v>55</v>
      </c>
      <c r="M20556">
        <v>220</v>
      </c>
      <c r="N20556" t="s">
        <v>18</v>
      </c>
      <c r="O20556" s="1">
        <v>4.39063E-38</v>
      </c>
      <c r="P20556">
        <v>410</v>
      </c>
    </row>
    <row r="20557" spans="1:16" x14ac:dyDescent="0.25">
      <c r="A20557" t="s">
        <v>30400</v>
      </c>
      <c r="B20557">
        <v>2904</v>
      </c>
      <c r="C20557" s="3" t="str">
        <f>HYPERLINK("http://www.uniprot.org/uniprot/I1KDL4","tr|I1KDL4|I1KDL4_SOYBN")</f>
        <v>tr|I1KDL4|I1KDL4_SOYBN</v>
      </c>
      <c r="D20557" t="s">
        <v>117</v>
      </c>
      <c r="E20557">
        <v>91.83</v>
      </c>
      <c r="F20557">
        <v>967</v>
      </c>
      <c r="G20557">
        <v>79</v>
      </c>
      <c r="H20557">
        <v>0</v>
      </c>
      <c r="I20557">
        <v>1</v>
      </c>
      <c r="J20557">
        <v>2901</v>
      </c>
      <c r="K20557">
        <v>1</v>
      </c>
      <c r="L20557">
        <v>1</v>
      </c>
      <c r="M20557">
        <v>967</v>
      </c>
      <c r="N20557" t="s">
        <v>18</v>
      </c>
      <c r="O20557">
        <v>0</v>
      </c>
      <c r="P20557">
        <v>4634</v>
      </c>
    </row>
    <row r="20558" spans="1:16" x14ac:dyDescent="0.25">
      <c r="A20558" t="s">
        <v>30401</v>
      </c>
      <c r="B20558">
        <v>294</v>
      </c>
      <c r="C20558" s="3" t="str">
        <f>HYPERLINK("http://www.uniprot.org/uniprot/G7L6B2","tr|G7L6B2|G7L6B2_MEDTR")</f>
        <v>tr|G7L6B2|G7L6B2_MEDTR</v>
      </c>
      <c r="D20558" t="s">
        <v>7373</v>
      </c>
      <c r="E20558">
        <v>79.31</v>
      </c>
      <c r="F20558">
        <v>58</v>
      </c>
      <c r="G20558">
        <v>12</v>
      </c>
      <c r="H20558">
        <v>0</v>
      </c>
      <c r="I20558">
        <v>76</v>
      </c>
      <c r="J20558">
        <v>249</v>
      </c>
      <c r="K20558">
        <v>1</v>
      </c>
      <c r="L20558">
        <v>175</v>
      </c>
      <c r="M20558">
        <v>232</v>
      </c>
      <c r="N20558" t="s">
        <v>18</v>
      </c>
      <c r="O20558" s="1">
        <v>5.9212900000000001E-19</v>
      </c>
      <c r="P20558">
        <v>245</v>
      </c>
    </row>
    <row r="20559" spans="1:16" x14ac:dyDescent="0.25">
      <c r="A20559" t="s">
        <v>30402</v>
      </c>
      <c r="B20559">
        <v>2049</v>
      </c>
      <c r="C20559" s="3" t="str">
        <f>HYPERLINK("http://www.uniprot.org/uniprot/G8A177","tr|G8A177|G8A177_MEDTR")</f>
        <v>tr|G8A177|G8A177_MEDTR</v>
      </c>
      <c r="D20559" t="s">
        <v>30403</v>
      </c>
      <c r="E20559">
        <v>85.53</v>
      </c>
      <c r="F20559">
        <v>311</v>
      </c>
      <c r="G20559">
        <v>45</v>
      </c>
      <c r="H20559">
        <v>1</v>
      </c>
      <c r="I20559">
        <v>1111</v>
      </c>
      <c r="J20559">
        <v>2040</v>
      </c>
      <c r="K20559">
        <v>1</v>
      </c>
      <c r="L20559">
        <v>291</v>
      </c>
      <c r="M20559">
        <v>601</v>
      </c>
      <c r="N20559" t="s">
        <v>18</v>
      </c>
      <c r="O20559" s="1">
        <v>6.6248399999999994E-151</v>
      </c>
      <c r="P20559">
        <v>1392</v>
      </c>
    </row>
    <row r="20560" spans="1:16" x14ac:dyDescent="0.25">
      <c r="A20560" t="s">
        <v>30404</v>
      </c>
      <c r="B20560">
        <v>759</v>
      </c>
      <c r="C20560" s="3" t="str">
        <f>HYPERLINK("http://www.uniprot.org/uniprot/G7IR05","tr|G7IR05|G7IR05_MEDTR")</f>
        <v>tr|G7IR05|G7IR05_MEDTR</v>
      </c>
      <c r="D20560" t="s">
        <v>30365</v>
      </c>
      <c r="E20560">
        <v>77.64</v>
      </c>
      <c r="F20560">
        <v>246</v>
      </c>
      <c r="G20560">
        <v>55</v>
      </c>
      <c r="H20560">
        <v>0</v>
      </c>
      <c r="I20560">
        <v>1</v>
      </c>
      <c r="J20560">
        <v>738</v>
      </c>
      <c r="K20560">
        <v>1</v>
      </c>
      <c r="L20560">
        <v>80</v>
      </c>
      <c r="M20560">
        <v>323</v>
      </c>
      <c r="N20560" t="s">
        <v>18</v>
      </c>
      <c r="O20560" s="1">
        <v>5.5100199999999998E-106</v>
      </c>
      <c r="P20560">
        <v>999</v>
      </c>
    </row>
    <row r="20561" spans="1:16" x14ac:dyDescent="0.25">
      <c r="A20561" t="s">
        <v>30405</v>
      </c>
      <c r="B20561">
        <v>300</v>
      </c>
      <c r="C20561" s="3" t="str">
        <f>HYPERLINK("http://www.uniprot.org/uniprot/Q9LRI4","tr|Q9LRI4|Q9LRI4_PEA")</f>
        <v>tr|Q9LRI4|Q9LRI4_PEA</v>
      </c>
      <c r="D20561" t="s">
        <v>30406</v>
      </c>
      <c r="E20561">
        <v>58.58</v>
      </c>
      <c r="F20561">
        <v>99</v>
      </c>
      <c r="G20561">
        <v>41</v>
      </c>
      <c r="H20561">
        <v>0</v>
      </c>
      <c r="I20561">
        <v>1</v>
      </c>
      <c r="J20561">
        <v>297</v>
      </c>
      <c r="K20561">
        <v>1</v>
      </c>
      <c r="L20561">
        <v>1</v>
      </c>
      <c r="M20561">
        <v>98</v>
      </c>
      <c r="N20561" t="s">
        <v>18</v>
      </c>
      <c r="O20561" s="1">
        <v>2.5518700000000002E-25</v>
      </c>
      <c r="P20561">
        <v>300</v>
      </c>
    </row>
    <row r="20562" spans="1:16" x14ac:dyDescent="0.25">
      <c r="A20562" t="s">
        <v>30407</v>
      </c>
      <c r="B20562">
        <v>480</v>
      </c>
      <c r="C20562" s="3" t="str">
        <f>HYPERLINK("http://www.uniprot.org/uniprot/G7KE40","tr|G7KE40|G7KE40_MEDTR")</f>
        <v>tr|G7KE40|G7KE40_MEDTR</v>
      </c>
      <c r="D20562" t="s">
        <v>30408</v>
      </c>
      <c r="E20562">
        <v>88.12</v>
      </c>
      <c r="F20562">
        <v>160</v>
      </c>
      <c r="G20562">
        <v>19</v>
      </c>
      <c r="H20562">
        <v>1</v>
      </c>
      <c r="I20562">
        <v>1</v>
      </c>
      <c r="J20562">
        <v>477</v>
      </c>
      <c r="K20562">
        <v>1</v>
      </c>
      <c r="L20562">
        <v>1</v>
      </c>
      <c r="M20562">
        <v>160</v>
      </c>
      <c r="N20562" t="s">
        <v>18</v>
      </c>
      <c r="O20562" s="1">
        <v>3.8361100000000001E-82</v>
      </c>
      <c r="P20562">
        <v>790</v>
      </c>
    </row>
    <row r="20563" spans="1:16" x14ac:dyDescent="0.25">
      <c r="A20563" t="s">
        <v>30409</v>
      </c>
      <c r="B20563">
        <v>228</v>
      </c>
      <c r="C20563" s="3" t="str">
        <f>HYPERLINK("http://www.uniprot.org/uniprot/I3SWI7","tr|I3SWI7|I3SWI7_LOTJA")</f>
        <v>tr|I3SWI7|I3SWI7_LOTJA</v>
      </c>
      <c r="D20563" t="s">
        <v>93</v>
      </c>
      <c r="E20563">
        <v>86.66</v>
      </c>
      <c r="F20563">
        <v>75</v>
      </c>
      <c r="G20563">
        <v>10</v>
      </c>
      <c r="H20563">
        <v>0</v>
      </c>
      <c r="I20563">
        <v>1</v>
      </c>
      <c r="J20563">
        <v>225</v>
      </c>
      <c r="K20563">
        <v>1</v>
      </c>
      <c r="L20563">
        <v>87</v>
      </c>
      <c r="M20563">
        <v>161</v>
      </c>
      <c r="N20563" t="s">
        <v>18</v>
      </c>
      <c r="O20563" s="1">
        <v>1.9815399999999998E-30</v>
      </c>
      <c r="P20563">
        <v>344</v>
      </c>
    </row>
    <row r="20564" spans="1:16" x14ac:dyDescent="0.25">
      <c r="A20564" t="s">
        <v>30410</v>
      </c>
      <c r="B20564">
        <v>912</v>
      </c>
      <c r="C20564" s="3" t="str">
        <f>HYPERLINK("http://www.uniprot.org/uniprot/Q2PEP7","tr|Q2PEP7|Q2PEP7_TRIPR")</f>
        <v>tr|Q2PEP7|Q2PEP7_TRIPR</v>
      </c>
      <c r="D20564" t="s">
        <v>30411</v>
      </c>
      <c r="E20564">
        <v>89.07</v>
      </c>
      <c r="F20564">
        <v>302</v>
      </c>
      <c r="G20564">
        <v>33</v>
      </c>
      <c r="H20564">
        <v>0</v>
      </c>
      <c r="I20564">
        <v>1</v>
      </c>
      <c r="J20564">
        <v>906</v>
      </c>
      <c r="K20564">
        <v>1</v>
      </c>
      <c r="L20564">
        <v>1</v>
      </c>
      <c r="M20564">
        <v>301</v>
      </c>
      <c r="N20564" t="s">
        <v>18</v>
      </c>
      <c r="O20564" s="1">
        <v>1.3051000000000001E-153</v>
      </c>
      <c r="P20564">
        <v>1411</v>
      </c>
    </row>
    <row r="20565" spans="1:16" x14ac:dyDescent="0.25">
      <c r="A20565" t="s">
        <v>30412</v>
      </c>
      <c r="B20565">
        <v>489</v>
      </c>
      <c r="C20565" s="3" t="str">
        <f>HYPERLINK("http://www.uniprot.org/uniprot/G7KVZ3","tr|G7KVZ3|G7KVZ3_MEDTR")</f>
        <v>tr|G7KVZ3|G7KVZ3_MEDTR</v>
      </c>
      <c r="D20565" t="s">
        <v>30413</v>
      </c>
      <c r="E20565">
        <v>89.86</v>
      </c>
      <c r="F20565">
        <v>148</v>
      </c>
      <c r="G20565">
        <v>15</v>
      </c>
      <c r="H20565">
        <v>0</v>
      </c>
      <c r="I20565">
        <v>43</v>
      </c>
      <c r="J20565">
        <v>486</v>
      </c>
      <c r="K20565">
        <v>1</v>
      </c>
      <c r="L20565">
        <v>6</v>
      </c>
      <c r="M20565">
        <v>151</v>
      </c>
      <c r="N20565" t="s">
        <v>18</v>
      </c>
      <c r="O20565" s="1">
        <v>1.8793999999999999E-73</v>
      </c>
      <c r="P20565">
        <v>715</v>
      </c>
    </row>
    <row r="20566" spans="1:16" x14ac:dyDescent="0.25">
      <c r="A20566" t="s">
        <v>30414</v>
      </c>
      <c r="B20566">
        <v>1134</v>
      </c>
      <c r="C20566" s="3" t="str">
        <f>HYPERLINK("http://www.uniprot.org/uniprot/G7L017","tr|G7L017|G7L017_MEDTR")</f>
        <v>tr|G7L017|G7L017_MEDTR</v>
      </c>
      <c r="D20566" t="s">
        <v>30375</v>
      </c>
      <c r="E20566">
        <v>99.73</v>
      </c>
      <c r="F20566">
        <v>377</v>
      </c>
      <c r="G20566">
        <v>1</v>
      </c>
      <c r="H20566">
        <v>0</v>
      </c>
      <c r="I20566">
        <v>1</v>
      </c>
      <c r="J20566">
        <v>1131</v>
      </c>
      <c r="K20566">
        <v>1</v>
      </c>
      <c r="L20566">
        <v>1</v>
      </c>
      <c r="M20566">
        <v>377</v>
      </c>
      <c r="N20566" t="s">
        <v>18</v>
      </c>
      <c r="O20566">
        <v>0</v>
      </c>
      <c r="P20566">
        <v>1953</v>
      </c>
    </row>
    <row r="20567" spans="1:16" x14ac:dyDescent="0.25">
      <c r="A20567" t="s">
        <v>30415</v>
      </c>
      <c r="B20567">
        <v>1500</v>
      </c>
      <c r="C20567" s="3" t="str">
        <f>HYPERLINK("http://www.uniprot.org/uniprot/G7IA00","tr|G7IA00|G7IA00_MEDTR")</f>
        <v>tr|G7IA00|G7IA00_MEDTR</v>
      </c>
      <c r="D20567" t="s">
        <v>30416</v>
      </c>
      <c r="E20567">
        <v>78.510000000000005</v>
      </c>
      <c r="F20567">
        <v>498</v>
      </c>
      <c r="G20567">
        <v>107</v>
      </c>
      <c r="H20567">
        <v>0</v>
      </c>
      <c r="I20567">
        <v>1</v>
      </c>
      <c r="J20567">
        <v>1494</v>
      </c>
      <c r="K20567">
        <v>1</v>
      </c>
      <c r="L20567">
        <v>1</v>
      </c>
      <c r="M20567">
        <v>497</v>
      </c>
      <c r="N20567" t="s">
        <v>18</v>
      </c>
      <c r="O20567">
        <v>0</v>
      </c>
      <c r="P20567">
        <v>1987</v>
      </c>
    </row>
    <row r="20568" spans="1:16" x14ac:dyDescent="0.25">
      <c r="A20568" t="s">
        <v>30417</v>
      </c>
      <c r="B20568">
        <v>1578</v>
      </c>
      <c r="C20568" s="3" t="str">
        <f>HYPERLINK("http://www.uniprot.org/uniprot/Q8GSM9","tr|Q8GSM9|Q8GSM9_MEDTR")</f>
        <v>tr|Q8GSM9|Q8GSM9_MEDTR</v>
      </c>
      <c r="D20568" t="s">
        <v>30418</v>
      </c>
      <c r="E20568">
        <v>86.64</v>
      </c>
      <c r="F20568">
        <v>524</v>
      </c>
      <c r="G20568">
        <v>70</v>
      </c>
      <c r="H20568">
        <v>1</v>
      </c>
      <c r="I20568">
        <v>1</v>
      </c>
      <c r="J20568">
        <v>1569</v>
      </c>
      <c r="K20568">
        <v>1</v>
      </c>
      <c r="L20568">
        <v>1</v>
      </c>
      <c r="M20568">
        <v>524</v>
      </c>
      <c r="N20568" t="s">
        <v>18</v>
      </c>
      <c r="O20568">
        <v>0</v>
      </c>
      <c r="P20568">
        <v>2338</v>
      </c>
    </row>
    <row r="20569" spans="1:16" x14ac:dyDescent="0.25">
      <c r="A20569" t="s">
        <v>30419</v>
      </c>
      <c r="B20569">
        <v>2850</v>
      </c>
      <c r="C20569" s="3" t="str">
        <f>HYPERLINK("http://www.uniprot.org/uniprot/I1NGL2","tr|I1NGL2|I1NGL2_SOYBN")</f>
        <v>tr|I1NGL2|I1NGL2_SOYBN</v>
      </c>
      <c r="D20569" t="s">
        <v>71</v>
      </c>
      <c r="E20569">
        <v>86.29</v>
      </c>
      <c r="F20569">
        <v>978</v>
      </c>
      <c r="G20569">
        <v>134</v>
      </c>
      <c r="H20569">
        <v>29</v>
      </c>
      <c r="I20569">
        <v>1</v>
      </c>
      <c r="J20569">
        <v>2847</v>
      </c>
      <c r="K20569">
        <v>1</v>
      </c>
      <c r="L20569">
        <v>1</v>
      </c>
      <c r="M20569">
        <v>974</v>
      </c>
      <c r="N20569" t="s">
        <v>18</v>
      </c>
      <c r="O20569">
        <v>0</v>
      </c>
      <c r="P20569">
        <v>4346</v>
      </c>
    </row>
    <row r="20570" spans="1:16" x14ac:dyDescent="0.25">
      <c r="A20570" t="s">
        <v>30420</v>
      </c>
      <c r="B20570">
        <v>909</v>
      </c>
      <c r="C20570" s="3" t="str">
        <f>HYPERLINK("http://www.uniprot.org/uniprot/G7J939","tr|G7J939|G7J939_MEDTR")</f>
        <v>tr|G7J939|G7J939_MEDTR</v>
      </c>
      <c r="D20570" t="s">
        <v>30421</v>
      </c>
      <c r="E20570">
        <v>75</v>
      </c>
      <c r="F20570">
        <v>304</v>
      </c>
      <c r="G20570">
        <v>76</v>
      </c>
      <c r="H20570">
        <v>2</v>
      </c>
      <c r="I20570">
        <v>1</v>
      </c>
      <c r="J20570">
        <v>906</v>
      </c>
      <c r="K20570">
        <v>1</v>
      </c>
      <c r="L20570">
        <v>1</v>
      </c>
      <c r="M20570">
        <v>304</v>
      </c>
      <c r="N20570" t="s">
        <v>18</v>
      </c>
      <c r="O20570" s="1">
        <v>1.4438900000000001E-128</v>
      </c>
      <c r="P20570">
        <v>1195</v>
      </c>
    </row>
    <row r="20571" spans="1:16" x14ac:dyDescent="0.25">
      <c r="A20571" t="s">
        <v>30422</v>
      </c>
      <c r="B20571">
        <v>1185</v>
      </c>
      <c r="C20571" s="3" t="str">
        <f>HYPERLINK("http://www.uniprot.org/uniprot/K7KIY6","tr|K7KIY6|K7KIY6_SOYBN")</f>
        <v>tr|K7KIY6|K7KIY6_SOYBN</v>
      </c>
      <c r="D20571" t="s">
        <v>117</v>
      </c>
      <c r="E20571">
        <v>82.53</v>
      </c>
      <c r="F20571">
        <v>395</v>
      </c>
      <c r="G20571">
        <v>69</v>
      </c>
      <c r="H20571">
        <v>5</v>
      </c>
      <c r="I20571">
        <v>10</v>
      </c>
      <c r="J20571">
        <v>1179</v>
      </c>
      <c r="K20571">
        <v>1</v>
      </c>
      <c r="L20571">
        <v>3</v>
      </c>
      <c r="M20571">
        <v>388</v>
      </c>
      <c r="N20571" t="s">
        <v>18</v>
      </c>
      <c r="O20571" s="1">
        <v>2.33715E-178</v>
      </c>
      <c r="P20571">
        <v>1626</v>
      </c>
    </row>
    <row r="20572" spans="1:16" x14ac:dyDescent="0.25">
      <c r="A20572" t="s">
        <v>30423</v>
      </c>
      <c r="B20572">
        <v>1305</v>
      </c>
      <c r="C20572" s="3" t="str">
        <f>HYPERLINK("http://www.uniprot.org/uniprot/M5W337","tr|M5W337|M5W337_PRUPE")</f>
        <v>tr|M5W337|M5W337_PRUPE</v>
      </c>
      <c r="D20572" t="s">
        <v>468</v>
      </c>
      <c r="E20572">
        <v>25.77</v>
      </c>
      <c r="F20572">
        <v>454</v>
      </c>
      <c r="G20572">
        <v>337</v>
      </c>
      <c r="H20572">
        <v>22</v>
      </c>
      <c r="I20572">
        <v>1</v>
      </c>
      <c r="J20572">
        <v>1296</v>
      </c>
      <c r="K20572">
        <v>1</v>
      </c>
      <c r="L20572">
        <v>53</v>
      </c>
      <c r="M20572">
        <v>475</v>
      </c>
      <c r="N20572" t="s">
        <v>18</v>
      </c>
      <c r="O20572" s="1">
        <v>1.8814700000000001E-30</v>
      </c>
      <c r="P20572">
        <v>351</v>
      </c>
    </row>
    <row r="20573" spans="1:16" x14ac:dyDescent="0.25">
      <c r="A20573" t="s">
        <v>30424</v>
      </c>
      <c r="B20573">
        <v>984</v>
      </c>
      <c r="C20573" s="3" t="str">
        <f>HYPERLINK("http://www.uniprot.org/uniprot/G7JE07","tr|G7JE07|G7JE07_MEDTR")</f>
        <v>tr|G7JE07|G7JE07_MEDTR</v>
      </c>
      <c r="D20573" t="s">
        <v>30425</v>
      </c>
      <c r="E20573">
        <v>88.99</v>
      </c>
      <c r="F20573">
        <v>327</v>
      </c>
      <c r="G20573">
        <v>36</v>
      </c>
      <c r="H20573">
        <v>0</v>
      </c>
      <c r="I20573">
        <v>1</v>
      </c>
      <c r="J20573">
        <v>981</v>
      </c>
      <c r="K20573">
        <v>1</v>
      </c>
      <c r="L20573">
        <v>54</v>
      </c>
      <c r="M20573">
        <v>380</v>
      </c>
      <c r="N20573" t="s">
        <v>18</v>
      </c>
      <c r="O20573" s="1">
        <v>2.5562499999999999E-161</v>
      </c>
      <c r="P20573">
        <v>1478</v>
      </c>
    </row>
    <row r="20574" spans="1:16" x14ac:dyDescent="0.25">
      <c r="A20574" t="s">
        <v>30426</v>
      </c>
      <c r="B20574">
        <v>918</v>
      </c>
      <c r="C20574" s="3" t="str">
        <f>HYPERLINK("http://www.uniprot.org/uniprot/I1KSY3","tr|I1KSY3|I1KSY3_SOYBN")</f>
        <v>tr|I1KSY3|I1KSY3_SOYBN</v>
      </c>
      <c r="D20574" t="s">
        <v>117</v>
      </c>
      <c r="E20574">
        <v>67.5</v>
      </c>
      <c r="F20574">
        <v>320</v>
      </c>
      <c r="G20574">
        <v>104</v>
      </c>
      <c r="H20574">
        <v>15</v>
      </c>
      <c r="I20574">
        <v>1</v>
      </c>
      <c r="J20574">
        <v>915</v>
      </c>
      <c r="K20574">
        <v>1</v>
      </c>
      <c r="L20574">
        <v>1</v>
      </c>
      <c r="M20574">
        <v>312</v>
      </c>
      <c r="N20574" t="s">
        <v>18</v>
      </c>
      <c r="O20574" s="1">
        <v>2.7876699999999998E-111</v>
      </c>
      <c r="P20574">
        <v>1046</v>
      </c>
    </row>
    <row r="20575" spans="1:16" x14ac:dyDescent="0.25">
      <c r="A20575" t="s">
        <v>30427</v>
      </c>
      <c r="B20575">
        <v>819</v>
      </c>
      <c r="C20575" s="3" t="str">
        <f>HYPERLINK("http://www.uniprot.org/uniprot/I1LKP9","tr|I1LKP9|I1LKP9_SOYBN")</f>
        <v>tr|I1LKP9|I1LKP9_SOYBN</v>
      </c>
      <c r="D20575" t="s">
        <v>28</v>
      </c>
      <c r="E20575">
        <v>71.3</v>
      </c>
      <c r="F20575">
        <v>237</v>
      </c>
      <c r="G20575">
        <v>68</v>
      </c>
      <c r="H20575">
        <v>3</v>
      </c>
      <c r="I20575">
        <v>4</v>
      </c>
      <c r="J20575">
        <v>705</v>
      </c>
      <c r="K20575">
        <v>1</v>
      </c>
      <c r="L20575">
        <v>1</v>
      </c>
      <c r="M20575">
        <v>215</v>
      </c>
      <c r="N20575" t="s">
        <v>18</v>
      </c>
      <c r="O20575" s="1">
        <v>1.7555299999999999E-87</v>
      </c>
      <c r="P20575">
        <v>840</v>
      </c>
    </row>
    <row r="20576" spans="1:16" x14ac:dyDescent="0.25">
      <c r="A20576" t="s">
        <v>30428</v>
      </c>
      <c r="B20576">
        <v>1059</v>
      </c>
      <c r="C20576" s="3" t="str">
        <f>HYPERLINK("http://www.uniprot.org/uniprot/G7JFH5","tr|G7JFH5|G7JFH5_MEDTR")</f>
        <v>tr|G7JFH5|G7JFH5_MEDTR</v>
      </c>
      <c r="D20576" t="s">
        <v>30429</v>
      </c>
      <c r="E20576">
        <v>78.86</v>
      </c>
      <c r="F20576">
        <v>317</v>
      </c>
      <c r="G20576">
        <v>67</v>
      </c>
      <c r="H20576">
        <v>8</v>
      </c>
      <c r="I20576">
        <v>121</v>
      </c>
      <c r="J20576">
        <v>1047</v>
      </c>
      <c r="K20576">
        <v>1</v>
      </c>
      <c r="L20576">
        <v>42</v>
      </c>
      <c r="M20576">
        <v>349</v>
      </c>
      <c r="N20576" t="s">
        <v>18</v>
      </c>
      <c r="O20576" s="1">
        <v>6.6738200000000003E-134</v>
      </c>
      <c r="P20576">
        <v>1242</v>
      </c>
    </row>
    <row r="20577" spans="1:16" x14ac:dyDescent="0.25">
      <c r="A20577" t="s">
        <v>30430</v>
      </c>
      <c r="B20577">
        <v>516</v>
      </c>
      <c r="C20577" s="3" t="str">
        <f>HYPERLINK("http://www.uniprot.org/uniprot/G7JWE3","tr|G7JWE3|G7JWE3_MEDTR")</f>
        <v>tr|G7JWE3|G7JWE3_MEDTR</v>
      </c>
      <c r="D20577" t="s">
        <v>30431</v>
      </c>
      <c r="E20577">
        <v>58.01</v>
      </c>
      <c r="F20577">
        <v>181</v>
      </c>
      <c r="G20577">
        <v>76</v>
      </c>
      <c r="H20577">
        <v>10</v>
      </c>
      <c r="I20577">
        <v>1</v>
      </c>
      <c r="J20577">
        <v>513</v>
      </c>
      <c r="K20577">
        <v>1</v>
      </c>
      <c r="L20577">
        <v>1</v>
      </c>
      <c r="M20577">
        <v>173</v>
      </c>
      <c r="N20577" t="s">
        <v>18</v>
      </c>
      <c r="O20577" s="1">
        <v>6.60023E-42</v>
      </c>
      <c r="P20577">
        <v>443</v>
      </c>
    </row>
    <row r="20578" spans="1:16" x14ac:dyDescent="0.25">
      <c r="A20578" t="s">
        <v>30432</v>
      </c>
      <c r="B20578">
        <v>303</v>
      </c>
      <c r="C20578" s="3" t="str">
        <f>HYPERLINK("http://www.uniprot.org/uniprot/B9I8Z4","tr|B9I8Z4|B9I8Z4_POPTR")</f>
        <v>tr|B9I8Z4|B9I8Z4_POPTR</v>
      </c>
      <c r="D20578" t="s">
        <v>30433</v>
      </c>
      <c r="E20578">
        <v>72.72</v>
      </c>
      <c r="F20578">
        <v>33</v>
      </c>
      <c r="G20578">
        <v>9</v>
      </c>
      <c r="H20578">
        <v>0</v>
      </c>
      <c r="I20578">
        <v>7</v>
      </c>
      <c r="J20578">
        <v>105</v>
      </c>
      <c r="K20578">
        <v>1</v>
      </c>
      <c r="L20578">
        <v>30</v>
      </c>
      <c r="M20578">
        <v>62</v>
      </c>
      <c r="N20578" t="s">
        <v>18</v>
      </c>
      <c r="O20578" s="1">
        <v>7.02849E-10</v>
      </c>
      <c r="P20578">
        <v>143</v>
      </c>
    </row>
    <row r="20579" spans="1:16" x14ac:dyDescent="0.25">
      <c r="A20579" t="s">
        <v>30434</v>
      </c>
      <c r="B20579">
        <v>1686</v>
      </c>
      <c r="C20579" s="3" t="str">
        <f>HYPERLINK("http://www.uniprot.org/uniprot/G7K578","tr|G7K578|G7K578_MEDTR")</f>
        <v>tr|G7K578|G7K578_MEDTR</v>
      </c>
      <c r="D20579" t="s">
        <v>30435</v>
      </c>
      <c r="E20579">
        <v>74.08</v>
      </c>
      <c r="F20579">
        <v>625</v>
      </c>
      <c r="G20579">
        <v>162</v>
      </c>
      <c r="H20579">
        <v>64</v>
      </c>
      <c r="I20579">
        <v>1</v>
      </c>
      <c r="J20579">
        <v>1683</v>
      </c>
      <c r="K20579">
        <v>1</v>
      </c>
      <c r="L20579">
        <v>1</v>
      </c>
      <c r="M20579">
        <v>625</v>
      </c>
      <c r="N20579" t="s">
        <v>18</v>
      </c>
      <c r="O20579">
        <v>0</v>
      </c>
      <c r="P20579">
        <v>2395</v>
      </c>
    </row>
    <row r="20580" spans="1:16" x14ac:dyDescent="0.25">
      <c r="A20580" t="s">
        <v>30436</v>
      </c>
      <c r="B20580">
        <v>606</v>
      </c>
      <c r="C20580" s="3" t="str">
        <f>HYPERLINK("http://www.uniprot.org/uniprot/I3SR86","tr|I3SR86|I3SR86_LOTJA")</f>
        <v>tr|I3SR86|I3SR86_LOTJA</v>
      </c>
      <c r="D20580" t="s">
        <v>93</v>
      </c>
      <c r="E20580">
        <v>97.51</v>
      </c>
      <c r="F20580">
        <v>201</v>
      </c>
      <c r="G20580">
        <v>5</v>
      </c>
      <c r="H20580">
        <v>0</v>
      </c>
      <c r="I20580">
        <v>1</v>
      </c>
      <c r="J20580">
        <v>603</v>
      </c>
      <c r="K20580">
        <v>1</v>
      </c>
      <c r="L20580">
        <v>1</v>
      </c>
      <c r="M20580">
        <v>201</v>
      </c>
      <c r="N20580" t="s">
        <v>18</v>
      </c>
      <c r="O20580" s="1">
        <v>1.7227799999999999E-107</v>
      </c>
      <c r="P20580">
        <v>1010</v>
      </c>
    </row>
    <row r="20581" spans="1:16" x14ac:dyDescent="0.25">
      <c r="A20581" t="s">
        <v>30437</v>
      </c>
      <c r="B20581">
        <v>189</v>
      </c>
      <c r="C20581" s="3" t="str">
        <f>HYPERLINK("http://www.uniprot.org/uniprot/Q949L5","tr|Q949L5|Q949L5_CICAR")</f>
        <v>tr|Q949L5|Q949L5_CICAR</v>
      </c>
      <c r="D20581" t="s">
        <v>55</v>
      </c>
      <c r="E20581">
        <v>75.8</v>
      </c>
      <c r="F20581">
        <v>62</v>
      </c>
      <c r="G20581">
        <v>15</v>
      </c>
      <c r="H20581">
        <v>0</v>
      </c>
      <c r="I20581">
        <v>1</v>
      </c>
      <c r="J20581">
        <v>186</v>
      </c>
      <c r="K20581">
        <v>1</v>
      </c>
      <c r="L20581">
        <v>1</v>
      </c>
      <c r="M20581">
        <v>62</v>
      </c>
      <c r="N20581" t="s">
        <v>18</v>
      </c>
      <c r="O20581" s="1">
        <v>1.2571799999999999E-16</v>
      </c>
      <c r="P20581">
        <v>225</v>
      </c>
    </row>
    <row r="20582" spans="1:16" x14ac:dyDescent="0.25">
      <c r="A20582" t="s">
        <v>30438</v>
      </c>
      <c r="B20582">
        <v>1332</v>
      </c>
      <c r="C20582" s="3" t="str">
        <f>HYPERLINK("http://www.uniprot.org/uniprot/G7IT59","tr|G7IT59|G7IT59_MEDTR")</f>
        <v>tr|G7IT59|G7IT59_MEDTR</v>
      </c>
      <c r="D20582" t="s">
        <v>30439</v>
      </c>
      <c r="E20582">
        <v>55.62</v>
      </c>
      <c r="F20582">
        <v>471</v>
      </c>
      <c r="G20582">
        <v>209</v>
      </c>
      <c r="H20582">
        <v>43</v>
      </c>
      <c r="I20582">
        <v>1</v>
      </c>
      <c r="J20582">
        <v>1284</v>
      </c>
      <c r="K20582">
        <v>1</v>
      </c>
      <c r="L20582">
        <v>1</v>
      </c>
      <c r="M20582">
        <v>467</v>
      </c>
      <c r="N20582" t="s">
        <v>18</v>
      </c>
      <c r="O20582" s="1">
        <v>7.40481E-131</v>
      </c>
      <c r="P20582">
        <v>1217</v>
      </c>
    </row>
    <row r="20583" spans="1:16" x14ac:dyDescent="0.25">
      <c r="A20583" t="s">
        <v>30440</v>
      </c>
      <c r="B20583">
        <v>726</v>
      </c>
      <c r="C20583" s="3" t="str">
        <f>HYPERLINK("http://www.uniprot.org/uniprot/G7KDI7","tr|G7KDI7|G7KDI7_MEDTR")</f>
        <v>tr|G7KDI7|G7KDI7_MEDTR</v>
      </c>
      <c r="D20583" t="s">
        <v>10923</v>
      </c>
      <c r="E20583">
        <v>81.150000000000006</v>
      </c>
      <c r="F20583">
        <v>260</v>
      </c>
      <c r="G20583">
        <v>49</v>
      </c>
      <c r="H20583">
        <v>27</v>
      </c>
      <c r="I20583">
        <v>1</v>
      </c>
      <c r="J20583">
        <v>699</v>
      </c>
      <c r="K20583">
        <v>1</v>
      </c>
      <c r="L20583">
        <v>415</v>
      </c>
      <c r="M20583">
        <v>674</v>
      </c>
      <c r="N20583" t="s">
        <v>18</v>
      </c>
      <c r="O20583" s="1">
        <v>5.9421999999999996E-115</v>
      </c>
      <c r="P20583">
        <v>1076</v>
      </c>
    </row>
    <row r="20584" spans="1:16" x14ac:dyDescent="0.25">
      <c r="A20584" t="s">
        <v>30441</v>
      </c>
      <c r="B20584">
        <v>1263</v>
      </c>
      <c r="C20584" s="3" t="str">
        <f>HYPERLINK("http://www.uniprot.org/uniprot/A5B592","tr|A5B592|A5B592_VITVI")</f>
        <v>tr|A5B592|A5B592_VITVI</v>
      </c>
      <c r="D20584" t="s">
        <v>250</v>
      </c>
      <c r="E20584">
        <v>29.72</v>
      </c>
      <c r="F20584">
        <v>323</v>
      </c>
      <c r="G20584">
        <v>227</v>
      </c>
      <c r="H20584">
        <v>11</v>
      </c>
      <c r="I20584">
        <v>1</v>
      </c>
      <c r="J20584">
        <v>936</v>
      </c>
      <c r="K20584">
        <v>1</v>
      </c>
      <c r="L20584">
        <v>1094</v>
      </c>
      <c r="M20584">
        <v>1408</v>
      </c>
      <c r="N20584" t="s">
        <v>18</v>
      </c>
      <c r="O20584" s="1">
        <v>1.9973799999999999E-29</v>
      </c>
      <c r="P20584">
        <v>342</v>
      </c>
    </row>
    <row r="20585" spans="1:16" x14ac:dyDescent="0.25">
      <c r="A20585" t="s">
        <v>30442</v>
      </c>
      <c r="B20585">
        <v>912</v>
      </c>
      <c r="C20585" s="3" t="str">
        <f>HYPERLINK("http://www.uniprot.org/uniprot/G7IKJ3","tr|G7IKJ3|G7IKJ3_MEDTR")</f>
        <v>tr|G7IKJ3|G7IKJ3_MEDTR</v>
      </c>
      <c r="D20585" t="s">
        <v>3121</v>
      </c>
      <c r="E20585">
        <v>35.479999999999997</v>
      </c>
      <c r="F20585">
        <v>186</v>
      </c>
      <c r="G20585">
        <v>120</v>
      </c>
      <c r="H20585">
        <v>2</v>
      </c>
      <c r="I20585">
        <v>79</v>
      </c>
      <c r="J20585">
        <v>630</v>
      </c>
      <c r="K20585">
        <v>1</v>
      </c>
      <c r="L20585">
        <v>637</v>
      </c>
      <c r="M20585">
        <v>816</v>
      </c>
      <c r="N20585" t="s">
        <v>18</v>
      </c>
      <c r="O20585" s="1">
        <v>1.38256E-26</v>
      </c>
      <c r="P20585">
        <v>285</v>
      </c>
    </row>
    <row r="20586" spans="1:16" x14ac:dyDescent="0.25">
      <c r="A20586" t="s">
        <v>30443</v>
      </c>
      <c r="B20586">
        <v>1398</v>
      </c>
      <c r="C20586" s="3" t="str">
        <f>HYPERLINK("http://www.uniprot.org/uniprot/G8DCY4","tr|G8DCY4|G8DCY4_PHAVU")</f>
        <v>tr|G8DCY4|G8DCY4_PHAVU</v>
      </c>
      <c r="D20586" t="s">
        <v>1086</v>
      </c>
      <c r="E20586">
        <v>76.680000000000007</v>
      </c>
      <c r="F20586">
        <v>459</v>
      </c>
      <c r="G20586">
        <v>107</v>
      </c>
      <c r="H20586">
        <v>0</v>
      </c>
      <c r="I20586">
        <v>1</v>
      </c>
      <c r="J20586">
        <v>1377</v>
      </c>
      <c r="K20586">
        <v>1</v>
      </c>
      <c r="L20586">
        <v>453</v>
      </c>
      <c r="M20586">
        <v>852</v>
      </c>
      <c r="N20586" t="s">
        <v>18</v>
      </c>
      <c r="O20586">
        <v>0</v>
      </c>
      <c r="P20586">
        <v>1795</v>
      </c>
    </row>
    <row r="20587" spans="1:16" x14ac:dyDescent="0.25">
      <c r="A20587" t="s">
        <v>30444</v>
      </c>
      <c r="B20587">
        <v>966</v>
      </c>
      <c r="C20587" s="3" t="str">
        <f>HYPERLINK("http://www.uniprot.org/uniprot/G7IR04","tr|G7IR04|G7IR04_MEDTR")</f>
        <v>tr|G7IR04|G7IR04_MEDTR</v>
      </c>
      <c r="D20587" t="s">
        <v>30445</v>
      </c>
      <c r="E20587">
        <v>78.459999999999994</v>
      </c>
      <c r="F20587">
        <v>325</v>
      </c>
      <c r="G20587">
        <v>70</v>
      </c>
      <c r="H20587">
        <v>4</v>
      </c>
      <c r="I20587">
        <v>1</v>
      </c>
      <c r="J20587">
        <v>963</v>
      </c>
      <c r="K20587">
        <v>1</v>
      </c>
      <c r="L20587">
        <v>1</v>
      </c>
      <c r="M20587">
        <v>316</v>
      </c>
      <c r="N20587" t="s">
        <v>18</v>
      </c>
      <c r="O20587" s="1">
        <v>1.15383E-142</v>
      </c>
      <c r="P20587">
        <v>1317</v>
      </c>
    </row>
    <row r="20588" spans="1:16" x14ac:dyDescent="0.25">
      <c r="A20588" t="s">
        <v>30446</v>
      </c>
      <c r="B20588">
        <v>300</v>
      </c>
      <c r="C20588" s="3" t="str">
        <f>HYPERLINK("http://www.uniprot.org/uniprot/Q9LRI4","tr|Q9LRI4|Q9LRI4_PEA")</f>
        <v>tr|Q9LRI4|Q9LRI4_PEA</v>
      </c>
      <c r="D20588" t="s">
        <v>30406</v>
      </c>
      <c r="E20588">
        <v>56.56</v>
      </c>
      <c r="F20588">
        <v>99</v>
      </c>
      <c r="G20588">
        <v>43</v>
      </c>
      <c r="H20588">
        <v>0</v>
      </c>
      <c r="I20588">
        <v>1</v>
      </c>
      <c r="J20588">
        <v>297</v>
      </c>
      <c r="K20588">
        <v>1</v>
      </c>
      <c r="L20588">
        <v>1</v>
      </c>
      <c r="M20588">
        <v>98</v>
      </c>
      <c r="N20588" t="s">
        <v>18</v>
      </c>
      <c r="O20588" s="1">
        <v>1.8287900000000001E-23</v>
      </c>
      <c r="P20588">
        <v>284</v>
      </c>
    </row>
    <row r="20589" spans="1:16" x14ac:dyDescent="0.25">
      <c r="A20589" t="s">
        <v>30447</v>
      </c>
      <c r="B20589">
        <v>1584</v>
      </c>
      <c r="C20589" s="3" t="str">
        <f>HYPERLINK("http://www.uniprot.org/uniprot/I1LLE9","tr|I1LLE9|I1LLE9_SOYBN")</f>
        <v>tr|I1LLE9|I1LLE9_SOYBN</v>
      </c>
      <c r="D20589" t="s">
        <v>117</v>
      </c>
      <c r="E20589">
        <v>70.75</v>
      </c>
      <c r="F20589">
        <v>571</v>
      </c>
      <c r="G20589">
        <v>167</v>
      </c>
      <c r="H20589">
        <v>45</v>
      </c>
      <c r="I20589">
        <v>1</v>
      </c>
      <c r="J20589">
        <v>1578</v>
      </c>
      <c r="K20589">
        <v>1</v>
      </c>
      <c r="L20589">
        <v>1</v>
      </c>
      <c r="M20589">
        <v>571</v>
      </c>
      <c r="N20589" t="s">
        <v>18</v>
      </c>
      <c r="O20589">
        <v>0</v>
      </c>
      <c r="P20589">
        <v>2121</v>
      </c>
    </row>
    <row r="20590" spans="1:16" x14ac:dyDescent="0.25">
      <c r="A20590" t="s">
        <v>30448</v>
      </c>
      <c r="B20590">
        <v>1353</v>
      </c>
      <c r="C20590" s="3" t="str">
        <f>HYPERLINK("http://www.uniprot.org/uniprot/G7K9T2","tr|G7K9T2|G7K9T2_MEDTR")</f>
        <v>tr|G7K9T2|G7K9T2_MEDTR</v>
      </c>
      <c r="D20590" t="s">
        <v>30449</v>
      </c>
      <c r="E20590">
        <v>76.66</v>
      </c>
      <c r="F20590">
        <v>450</v>
      </c>
      <c r="G20590">
        <v>105</v>
      </c>
      <c r="H20590">
        <v>0</v>
      </c>
      <c r="I20590">
        <v>1</v>
      </c>
      <c r="J20590">
        <v>1350</v>
      </c>
      <c r="K20590">
        <v>1</v>
      </c>
      <c r="L20590">
        <v>1</v>
      </c>
      <c r="M20590">
        <v>449</v>
      </c>
      <c r="N20590" t="s">
        <v>18</v>
      </c>
      <c r="O20590">
        <v>0</v>
      </c>
      <c r="P20590">
        <v>1870</v>
      </c>
    </row>
    <row r="20591" spans="1:16" x14ac:dyDescent="0.25">
      <c r="A20591" t="s">
        <v>30450</v>
      </c>
      <c r="B20591">
        <v>819</v>
      </c>
      <c r="C20591" s="3" t="str">
        <f>HYPERLINK("http://www.uniprot.org/uniprot/G7L1T3","tr|G7L1T3|G7L1T3_MEDTR")</f>
        <v>tr|G7L1T3|G7L1T3_MEDTR</v>
      </c>
      <c r="D20591" t="s">
        <v>30451</v>
      </c>
      <c r="E20591">
        <v>90.14</v>
      </c>
      <c r="F20591">
        <v>274</v>
      </c>
      <c r="G20591">
        <v>27</v>
      </c>
      <c r="H20591">
        <v>2</v>
      </c>
      <c r="I20591">
        <v>1</v>
      </c>
      <c r="J20591">
        <v>816</v>
      </c>
      <c r="K20591">
        <v>1</v>
      </c>
      <c r="L20591">
        <v>33</v>
      </c>
      <c r="M20591">
        <v>306</v>
      </c>
      <c r="N20591" t="s">
        <v>18</v>
      </c>
      <c r="O20591" s="1">
        <v>7.2568700000000003E-142</v>
      </c>
      <c r="P20591">
        <v>1309</v>
      </c>
    </row>
    <row r="20592" spans="1:16" x14ac:dyDescent="0.25">
      <c r="A20592" t="s">
        <v>30452</v>
      </c>
      <c r="B20592">
        <v>2652</v>
      </c>
      <c r="C20592" s="3" t="str">
        <f>HYPERLINK("http://www.uniprot.org/uniprot/G7KW01","tr|G7KW01|G7KW01_MEDTR")</f>
        <v>tr|G7KW01|G7KW01_MEDTR</v>
      </c>
      <c r="D20592" t="s">
        <v>30453</v>
      </c>
      <c r="E20592">
        <v>92.11</v>
      </c>
      <c r="F20592">
        <v>393</v>
      </c>
      <c r="G20592">
        <v>31</v>
      </c>
      <c r="H20592">
        <v>0</v>
      </c>
      <c r="I20592">
        <v>1471</v>
      </c>
      <c r="J20592">
        <v>2649</v>
      </c>
      <c r="K20592">
        <v>1</v>
      </c>
      <c r="L20592">
        <v>563</v>
      </c>
      <c r="M20592">
        <v>955</v>
      </c>
      <c r="N20592" t="s">
        <v>18</v>
      </c>
      <c r="O20592">
        <v>0</v>
      </c>
      <c r="P20592">
        <v>1892</v>
      </c>
    </row>
    <row r="20593" spans="1:16" x14ac:dyDescent="0.25">
      <c r="A20593" t="s">
        <v>30454</v>
      </c>
      <c r="B20593">
        <v>1002</v>
      </c>
      <c r="C20593" s="3" t="str">
        <f>HYPERLINK("http://www.uniprot.org/uniprot/G7L022","tr|G7L022|G7L022_MEDTR")</f>
        <v>tr|G7L022|G7L022_MEDTR</v>
      </c>
      <c r="D20593" t="s">
        <v>30455</v>
      </c>
      <c r="E20593">
        <v>91.29</v>
      </c>
      <c r="F20593">
        <v>333</v>
      </c>
      <c r="G20593">
        <v>29</v>
      </c>
      <c r="H20593">
        <v>0</v>
      </c>
      <c r="I20593">
        <v>1</v>
      </c>
      <c r="J20593">
        <v>999</v>
      </c>
      <c r="K20593">
        <v>1</v>
      </c>
      <c r="L20593">
        <v>1</v>
      </c>
      <c r="M20593">
        <v>330</v>
      </c>
      <c r="N20593" t="s">
        <v>18</v>
      </c>
      <c r="O20593" s="1">
        <v>3.6348299999999998E-171</v>
      </c>
      <c r="P20593">
        <v>1563</v>
      </c>
    </row>
    <row r="20594" spans="1:16" x14ac:dyDescent="0.25">
      <c r="A20594" t="s">
        <v>30456</v>
      </c>
      <c r="B20594">
        <v>1503</v>
      </c>
      <c r="C20594" s="3" t="str">
        <f>HYPERLINK("http://www.uniprot.org/uniprot/G7IA00","tr|G7IA00|G7IA00_MEDTR")</f>
        <v>tr|G7IA00|G7IA00_MEDTR</v>
      </c>
      <c r="D20594" t="s">
        <v>30416</v>
      </c>
      <c r="E20594">
        <v>75.75</v>
      </c>
      <c r="F20594">
        <v>499</v>
      </c>
      <c r="G20594">
        <v>121</v>
      </c>
      <c r="H20594">
        <v>0</v>
      </c>
      <c r="I20594">
        <v>1</v>
      </c>
      <c r="J20594">
        <v>1497</v>
      </c>
      <c r="K20594">
        <v>1</v>
      </c>
      <c r="L20594">
        <v>1</v>
      </c>
      <c r="M20594">
        <v>498</v>
      </c>
      <c r="N20594" t="s">
        <v>18</v>
      </c>
      <c r="O20594">
        <v>0</v>
      </c>
      <c r="P20594">
        <v>1938</v>
      </c>
    </row>
    <row r="20595" spans="1:16" x14ac:dyDescent="0.25">
      <c r="A20595" t="s">
        <v>30457</v>
      </c>
      <c r="B20595">
        <v>663</v>
      </c>
      <c r="C20595" s="3" t="str">
        <f>HYPERLINK("http://www.uniprot.org/uniprot/I1M8X1","tr|I1M8X1|I1M8X1_SOYBN")</f>
        <v>tr|I1M8X1|I1M8X1_SOYBN</v>
      </c>
      <c r="D20595" t="s">
        <v>28</v>
      </c>
      <c r="E20595">
        <v>78.989999999999995</v>
      </c>
      <c r="F20595">
        <v>219</v>
      </c>
      <c r="G20595">
        <v>46</v>
      </c>
      <c r="H20595">
        <v>0</v>
      </c>
      <c r="I20595">
        <v>1</v>
      </c>
      <c r="J20595">
        <v>657</v>
      </c>
      <c r="K20595">
        <v>1</v>
      </c>
      <c r="L20595">
        <v>1</v>
      </c>
      <c r="M20595">
        <v>219</v>
      </c>
      <c r="N20595" t="s">
        <v>18</v>
      </c>
      <c r="O20595" s="1">
        <v>6.5072400000000003E-96</v>
      </c>
      <c r="P20595">
        <v>911</v>
      </c>
    </row>
    <row r="20596" spans="1:16" x14ac:dyDescent="0.25">
      <c r="A20596" t="s">
        <v>30458</v>
      </c>
      <c r="B20596">
        <v>2055</v>
      </c>
      <c r="C20596" s="3" t="str">
        <f>HYPERLINK("http://www.uniprot.org/uniprot/M5XH21","tr|M5XH21|M5XH21_PRUPE")</f>
        <v>tr|M5XH21|M5XH21_PRUPE</v>
      </c>
      <c r="D20596" t="s">
        <v>30459</v>
      </c>
      <c r="E20596">
        <v>55.16</v>
      </c>
      <c r="F20596">
        <v>658</v>
      </c>
      <c r="G20596">
        <v>295</v>
      </c>
      <c r="H20596">
        <v>1</v>
      </c>
      <c r="I20596">
        <v>64</v>
      </c>
      <c r="J20596">
        <v>2034</v>
      </c>
      <c r="K20596">
        <v>1</v>
      </c>
      <c r="L20596">
        <v>97</v>
      </c>
      <c r="M20596">
        <v>751</v>
      </c>
      <c r="N20596" t="s">
        <v>18</v>
      </c>
      <c r="O20596">
        <v>0</v>
      </c>
      <c r="P20596">
        <v>1843</v>
      </c>
    </row>
    <row r="20597" spans="1:16" x14ac:dyDescent="0.25">
      <c r="A20597" t="s">
        <v>30460</v>
      </c>
      <c r="B20597">
        <v>1158</v>
      </c>
      <c r="C20597" s="3" t="str">
        <f>HYPERLINK("http://www.uniprot.org/uniprot/G7J941","tr|G7J941|G7J941_MEDTR")</f>
        <v>tr|G7J941|G7J941_MEDTR</v>
      </c>
      <c r="D20597" t="s">
        <v>30461</v>
      </c>
      <c r="E20597">
        <v>88.05</v>
      </c>
      <c r="F20597">
        <v>385</v>
      </c>
      <c r="G20597">
        <v>46</v>
      </c>
      <c r="H20597">
        <v>0</v>
      </c>
      <c r="I20597">
        <v>1</v>
      </c>
      <c r="J20597">
        <v>1155</v>
      </c>
      <c r="K20597">
        <v>1</v>
      </c>
      <c r="L20597">
        <v>1</v>
      </c>
      <c r="M20597">
        <v>384</v>
      </c>
      <c r="N20597" t="s">
        <v>18</v>
      </c>
      <c r="O20597">
        <v>0</v>
      </c>
      <c r="P20597">
        <v>1748</v>
      </c>
    </row>
    <row r="20598" spans="1:16" x14ac:dyDescent="0.25">
      <c r="A20598" t="s">
        <v>30462</v>
      </c>
      <c r="B20598">
        <v>1506</v>
      </c>
      <c r="C20598" s="3" t="str">
        <f>HYPERLINK("http://www.uniprot.org/uniprot/I1JUY0","tr|I1JUY0|I1JUY0_SOYBN")</f>
        <v>tr|I1JUY0|I1JUY0_SOYBN</v>
      </c>
      <c r="D20598" t="s">
        <v>28</v>
      </c>
      <c r="E20598">
        <v>71.010000000000005</v>
      </c>
      <c r="F20598">
        <v>452</v>
      </c>
      <c r="G20598">
        <v>131</v>
      </c>
      <c r="H20598">
        <v>37</v>
      </c>
      <c r="I20598">
        <v>259</v>
      </c>
      <c r="J20598">
        <v>1503</v>
      </c>
      <c r="K20598">
        <v>1</v>
      </c>
      <c r="L20598">
        <v>47</v>
      </c>
      <c r="M20598">
        <v>497</v>
      </c>
      <c r="N20598" t="s">
        <v>18</v>
      </c>
      <c r="O20598" s="1">
        <v>1.7854400000000001E-178</v>
      </c>
      <c r="P20598">
        <v>1606</v>
      </c>
    </row>
    <row r="20599" spans="1:16" x14ac:dyDescent="0.25">
      <c r="A20599" t="s">
        <v>30463</v>
      </c>
      <c r="B20599">
        <v>324</v>
      </c>
      <c r="C20599" s="3" t="str">
        <f>HYPERLINK("http://www.uniprot.org/uniprot/K7LXQ7","tr|K7LXQ7|K7LXQ7_SOYBN")</f>
        <v>tr|K7LXQ7|K7LXQ7_SOYBN</v>
      </c>
      <c r="D20599" t="s">
        <v>28</v>
      </c>
      <c r="E20599">
        <v>98.7</v>
      </c>
      <c r="F20599">
        <v>77</v>
      </c>
      <c r="G20599">
        <v>1</v>
      </c>
      <c r="H20599">
        <v>0</v>
      </c>
      <c r="I20599">
        <v>88</v>
      </c>
      <c r="J20599">
        <v>318</v>
      </c>
      <c r="K20599">
        <v>1</v>
      </c>
      <c r="L20599">
        <v>20</v>
      </c>
      <c r="M20599">
        <v>96</v>
      </c>
      <c r="N20599" t="s">
        <v>18</v>
      </c>
      <c r="O20599" s="1">
        <v>6.9339299999999995E-39</v>
      </c>
      <c r="P20599">
        <v>417</v>
      </c>
    </row>
    <row r="20600" spans="1:16" x14ac:dyDescent="0.25">
      <c r="A20600" t="s">
        <v>30464</v>
      </c>
      <c r="B20600">
        <v>1233</v>
      </c>
      <c r="C20600" s="3" t="str">
        <f>HYPERLINK("http://www.uniprot.org/uniprot/G7JE04","tr|G7JE04|G7JE04_MEDTR")</f>
        <v>tr|G7JE04|G7JE04_MEDTR</v>
      </c>
      <c r="D20600" t="s">
        <v>30465</v>
      </c>
      <c r="E20600">
        <v>83.57</v>
      </c>
      <c r="F20600">
        <v>408</v>
      </c>
      <c r="G20600">
        <v>67</v>
      </c>
      <c r="H20600">
        <v>0</v>
      </c>
      <c r="I20600">
        <v>7</v>
      </c>
      <c r="J20600">
        <v>1230</v>
      </c>
      <c r="K20600">
        <v>1</v>
      </c>
      <c r="L20600">
        <v>5</v>
      </c>
      <c r="M20600">
        <v>402</v>
      </c>
      <c r="N20600" t="s">
        <v>18</v>
      </c>
      <c r="O20600">
        <v>0</v>
      </c>
      <c r="P20600">
        <v>1701</v>
      </c>
    </row>
    <row r="20601" spans="1:16" x14ac:dyDescent="0.25">
      <c r="A20601" t="s">
        <v>30466</v>
      </c>
      <c r="B20601">
        <v>450</v>
      </c>
      <c r="C20601" s="3" t="str">
        <f>HYPERLINK("http://www.uniprot.org/uniprot/I1K4G9","tr|I1K4G9|I1K4G9_SOYBN")</f>
        <v>tr|I1K4G9|I1K4G9_SOYBN</v>
      </c>
      <c r="D20601" t="s">
        <v>28</v>
      </c>
      <c r="E20601">
        <v>53.1</v>
      </c>
      <c r="F20601">
        <v>145</v>
      </c>
      <c r="G20601">
        <v>68</v>
      </c>
      <c r="H20601">
        <v>1</v>
      </c>
      <c r="I20601">
        <v>13</v>
      </c>
      <c r="J20601">
        <v>444</v>
      </c>
      <c r="K20601">
        <v>1</v>
      </c>
      <c r="L20601">
        <v>2</v>
      </c>
      <c r="M20601">
        <v>137</v>
      </c>
      <c r="N20601" t="s">
        <v>18</v>
      </c>
      <c r="O20601" s="1">
        <v>9.7990699999999998E-30</v>
      </c>
      <c r="P20601">
        <v>338</v>
      </c>
    </row>
    <row r="20602" spans="1:16" x14ac:dyDescent="0.25">
      <c r="A20602" t="s">
        <v>30467</v>
      </c>
      <c r="B20602">
        <v>456</v>
      </c>
      <c r="C20602" s="3" t="str">
        <f>HYPERLINK("http://www.uniprot.org/uniprot/I3T4L4","tr|I3T4L4|I3T4L4_MEDTR")</f>
        <v>tr|I3T4L4|I3T4L4_MEDTR</v>
      </c>
      <c r="D20602" t="s">
        <v>22</v>
      </c>
      <c r="E20602">
        <v>97.79</v>
      </c>
      <c r="F20602">
        <v>136</v>
      </c>
      <c r="G20602">
        <v>3</v>
      </c>
      <c r="H20602">
        <v>0</v>
      </c>
      <c r="I20602">
        <v>1</v>
      </c>
      <c r="J20602">
        <v>408</v>
      </c>
      <c r="K20602">
        <v>1</v>
      </c>
      <c r="L20602">
        <v>1</v>
      </c>
      <c r="M20602">
        <v>136</v>
      </c>
      <c r="N20602" t="s">
        <v>18</v>
      </c>
      <c r="O20602" s="1">
        <v>1.2527800000000001E-69</v>
      </c>
      <c r="P20602">
        <v>682</v>
      </c>
    </row>
    <row r="20603" spans="1:16" x14ac:dyDescent="0.25">
      <c r="A20603" t="s">
        <v>30468</v>
      </c>
      <c r="B20603">
        <v>1449</v>
      </c>
      <c r="C20603" s="3" t="str">
        <f>HYPERLINK("http://www.uniprot.org/uniprot/I3SRN4","tr|I3SRN4|I3SRN4_MEDTR")</f>
        <v>tr|I3SRN4|I3SRN4_MEDTR</v>
      </c>
      <c r="D20603" t="s">
        <v>22</v>
      </c>
      <c r="E20603">
        <v>88.64</v>
      </c>
      <c r="F20603">
        <v>458</v>
      </c>
      <c r="G20603">
        <v>52</v>
      </c>
      <c r="H20603">
        <v>18</v>
      </c>
      <c r="I20603">
        <v>121</v>
      </c>
      <c r="J20603">
        <v>1440</v>
      </c>
      <c r="K20603">
        <v>1</v>
      </c>
      <c r="L20603">
        <v>32</v>
      </c>
      <c r="M20603">
        <v>488</v>
      </c>
      <c r="N20603" t="s">
        <v>18</v>
      </c>
      <c r="O20603">
        <v>0</v>
      </c>
      <c r="P20603">
        <v>2194</v>
      </c>
    </row>
    <row r="20604" spans="1:16" x14ac:dyDescent="0.25">
      <c r="A20604" t="s">
        <v>30469</v>
      </c>
      <c r="B20604">
        <v>348</v>
      </c>
      <c r="C20604" s="3" t="str">
        <f>HYPERLINK("http://www.uniprot.org/uniprot/G7JFH3","tr|G7JFH3|G7JFH3_MEDTR")</f>
        <v>tr|G7JFH3|G7JFH3_MEDTR</v>
      </c>
      <c r="D20604" t="s">
        <v>30470</v>
      </c>
      <c r="E20604">
        <v>78.069999999999993</v>
      </c>
      <c r="F20604">
        <v>114</v>
      </c>
      <c r="G20604">
        <v>25</v>
      </c>
      <c r="H20604">
        <v>0</v>
      </c>
      <c r="I20604">
        <v>1</v>
      </c>
      <c r="J20604">
        <v>342</v>
      </c>
      <c r="K20604">
        <v>1</v>
      </c>
      <c r="L20604">
        <v>1</v>
      </c>
      <c r="M20604">
        <v>113</v>
      </c>
      <c r="N20604" t="s">
        <v>18</v>
      </c>
      <c r="O20604" s="1">
        <v>3.21609E-41</v>
      </c>
      <c r="P20604">
        <v>437</v>
      </c>
    </row>
    <row r="20605" spans="1:16" x14ac:dyDescent="0.25">
      <c r="A20605" t="s">
        <v>30471</v>
      </c>
      <c r="B20605">
        <v>2748</v>
      </c>
      <c r="C20605" s="3" t="str">
        <f>HYPERLINK("http://www.uniprot.org/uniprot/I1KX80","tr|I1KX80|I1KX80_SOYBN")</f>
        <v>tr|I1KX80|I1KX80_SOYBN</v>
      </c>
      <c r="D20605" t="s">
        <v>71</v>
      </c>
      <c r="E20605">
        <v>60.62</v>
      </c>
      <c r="F20605">
        <v>932</v>
      </c>
      <c r="G20605">
        <v>367</v>
      </c>
      <c r="H20605">
        <v>20</v>
      </c>
      <c r="I20605">
        <v>1</v>
      </c>
      <c r="J20605">
        <v>2736</v>
      </c>
      <c r="K20605">
        <v>1</v>
      </c>
      <c r="L20605">
        <v>33</v>
      </c>
      <c r="M20605">
        <v>939</v>
      </c>
      <c r="N20605" t="s">
        <v>18</v>
      </c>
      <c r="O20605">
        <v>0</v>
      </c>
      <c r="P20605">
        <v>2592</v>
      </c>
    </row>
    <row r="20606" spans="1:16" x14ac:dyDescent="0.25">
      <c r="A20606" t="s">
        <v>30472</v>
      </c>
      <c r="B20606">
        <v>336</v>
      </c>
      <c r="C20606" s="3" t="str">
        <f>HYPERLINK("http://www.uniprot.org/uniprot/I1LJ53","tr|I1LJ53|I1LJ53_SOYBN")</f>
        <v>tr|I1LJ53|I1LJ53_SOYBN</v>
      </c>
      <c r="D20606" t="s">
        <v>117</v>
      </c>
      <c r="E20606">
        <v>79.2</v>
      </c>
      <c r="F20606">
        <v>101</v>
      </c>
      <c r="G20606">
        <v>21</v>
      </c>
      <c r="H20606">
        <v>0</v>
      </c>
      <c r="I20606">
        <v>13</v>
      </c>
      <c r="J20606">
        <v>315</v>
      </c>
      <c r="K20606">
        <v>1</v>
      </c>
      <c r="L20606">
        <v>27</v>
      </c>
      <c r="M20606">
        <v>127</v>
      </c>
      <c r="N20606" t="s">
        <v>18</v>
      </c>
      <c r="O20606" s="1">
        <v>2.9651400000000002E-34</v>
      </c>
      <c r="P20606">
        <v>377</v>
      </c>
    </row>
    <row r="20607" spans="1:16" x14ac:dyDescent="0.25">
      <c r="A20607" t="s">
        <v>30473</v>
      </c>
      <c r="B20607">
        <v>300</v>
      </c>
      <c r="C20607" s="3" t="str">
        <f>HYPERLINK("http://www.uniprot.org/uniprot/I3SXZ4","tr|I3SXZ4|I3SXZ4_MEDTR")</f>
        <v>tr|I3SXZ4|I3SXZ4_MEDTR</v>
      </c>
      <c r="D20607" t="s">
        <v>386</v>
      </c>
      <c r="E20607">
        <v>67.03</v>
      </c>
      <c r="F20607">
        <v>91</v>
      </c>
      <c r="G20607">
        <v>30</v>
      </c>
      <c r="H20607">
        <v>0</v>
      </c>
      <c r="I20607">
        <v>1</v>
      </c>
      <c r="J20607">
        <v>273</v>
      </c>
      <c r="K20607">
        <v>1</v>
      </c>
      <c r="L20607">
        <v>1</v>
      </c>
      <c r="M20607">
        <v>89</v>
      </c>
      <c r="N20607" t="s">
        <v>18</v>
      </c>
      <c r="O20607" s="1">
        <v>4.0741299999999999E-23</v>
      </c>
      <c r="P20607">
        <v>281</v>
      </c>
    </row>
    <row r="20608" spans="1:16" x14ac:dyDescent="0.25">
      <c r="A20608" t="s">
        <v>30474</v>
      </c>
      <c r="B20608">
        <v>1287</v>
      </c>
      <c r="C20608" s="3" t="str">
        <f>HYPERLINK("http://www.uniprot.org/uniprot/G7KPF7","tr|G7KPF7|G7KPF7_MEDTR")</f>
        <v>tr|G7KPF7|G7KPF7_MEDTR</v>
      </c>
      <c r="D20608" t="s">
        <v>30475</v>
      </c>
      <c r="E20608">
        <v>74.53</v>
      </c>
      <c r="F20608">
        <v>428</v>
      </c>
      <c r="G20608">
        <v>109</v>
      </c>
      <c r="H20608">
        <v>3</v>
      </c>
      <c r="I20608">
        <v>1</v>
      </c>
      <c r="J20608">
        <v>1275</v>
      </c>
      <c r="K20608">
        <v>1</v>
      </c>
      <c r="L20608">
        <v>1</v>
      </c>
      <c r="M20608">
        <v>417</v>
      </c>
      <c r="N20608" t="s">
        <v>18</v>
      </c>
      <c r="O20608" s="1">
        <v>6.3285299999999997E-180</v>
      </c>
      <c r="P20608">
        <v>1640</v>
      </c>
    </row>
    <row r="20609" spans="1:16" x14ac:dyDescent="0.25">
      <c r="A20609" t="s">
        <v>30476</v>
      </c>
      <c r="B20609">
        <v>633</v>
      </c>
      <c r="C20609" s="3" t="str">
        <f>HYPERLINK("http://www.uniprot.org/uniprot/G7IT72","tr|G7IT72|G7IT72_MEDTR")</f>
        <v>tr|G7IT72|G7IT72_MEDTR</v>
      </c>
      <c r="D20609" t="s">
        <v>30477</v>
      </c>
      <c r="E20609">
        <v>73.430000000000007</v>
      </c>
      <c r="F20609">
        <v>192</v>
      </c>
      <c r="G20609">
        <v>51</v>
      </c>
      <c r="H20609">
        <v>0</v>
      </c>
      <c r="I20609">
        <v>40</v>
      </c>
      <c r="J20609">
        <v>615</v>
      </c>
      <c r="K20609">
        <v>1</v>
      </c>
      <c r="L20609">
        <v>3</v>
      </c>
      <c r="M20609">
        <v>193</v>
      </c>
      <c r="N20609" t="s">
        <v>18</v>
      </c>
      <c r="O20609" s="1">
        <v>2.3780199999999999E-73</v>
      </c>
      <c r="P20609">
        <v>716</v>
      </c>
    </row>
    <row r="20610" spans="1:16" x14ac:dyDescent="0.25">
      <c r="A20610" t="s">
        <v>30478</v>
      </c>
      <c r="B20610">
        <v>1005</v>
      </c>
      <c r="C20610" s="3" t="str">
        <f>HYPERLINK("http://www.uniprot.org/uniprot/B7FHZ9","tr|B7FHZ9|B7FHZ9_MEDTR")</f>
        <v>tr|B7FHZ9|B7FHZ9_MEDTR</v>
      </c>
      <c r="D20610" t="s">
        <v>581</v>
      </c>
      <c r="E20610">
        <v>82.19</v>
      </c>
      <c r="F20610">
        <v>337</v>
      </c>
      <c r="G20610">
        <v>60</v>
      </c>
      <c r="H20610">
        <v>6</v>
      </c>
      <c r="I20610">
        <v>10</v>
      </c>
      <c r="J20610">
        <v>1002</v>
      </c>
      <c r="K20610">
        <v>1</v>
      </c>
      <c r="L20610">
        <v>6</v>
      </c>
      <c r="M20610">
        <v>342</v>
      </c>
      <c r="N20610" t="s">
        <v>18</v>
      </c>
      <c r="O20610" s="1">
        <v>1.6479100000000001E-155</v>
      </c>
      <c r="P20610">
        <v>1428</v>
      </c>
    </row>
    <row r="20611" spans="1:16" x14ac:dyDescent="0.25">
      <c r="A20611" t="s">
        <v>30479</v>
      </c>
      <c r="B20611">
        <v>1365</v>
      </c>
      <c r="C20611" s="3" t="str">
        <f>HYPERLINK("http://www.uniprot.org/uniprot/K7MNX2","tr|K7MNX2|K7MNX2_SOYBN")</f>
        <v>tr|K7MNX2|K7MNX2_SOYBN</v>
      </c>
      <c r="D20611" t="s">
        <v>28</v>
      </c>
      <c r="E20611">
        <v>22.22</v>
      </c>
      <c r="F20611">
        <v>270</v>
      </c>
      <c r="G20611">
        <v>210</v>
      </c>
      <c r="H20611">
        <v>26</v>
      </c>
      <c r="I20611">
        <v>328</v>
      </c>
      <c r="J20611">
        <v>1059</v>
      </c>
      <c r="K20611">
        <v>1</v>
      </c>
      <c r="L20611">
        <v>271</v>
      </c>
      <c r="M20611">
        <v>540</v>
      </c>
      <c r="N20611" t="s">
        <v>18</v>
      </c>
      <c r="O20611" s="1">
        <v>9.3943999999999996E-12</v>
      </c>
      <c r="P20611">
        <v>190</v>
      </c>
    </row>
    <row r="20612" spans="1:16" x14ac:dyDescent="0.25">
      <c r="A20612" t="s">
        <v>30480</v>
      </c>
      <c r="B20612">
        <v>1224</v>
      </c>
      <c r="C20612" s="3" t="str">
        <f>HYPERLINK("http://www.uniprot.org/uniprot/G8DCY4","tr|G8DCY4|G8DCY4_PHAVU")</f>
        <v>tr|G8DCY4|G8DCY4_PHAVU</v>
      </c>
      <c r="D20612" t="s">
        <v>1086</v>
      </c>
      <c r="E20612">
        <v>74.930000000000007</v>
      </c>
      <c r="F20612">
        <v>383</v>
      </c>
      <c r="G20612">
        <v>96</v>
      </c>
      <c r="H20612">
        <v>0</v>
      </c>
      <c r="I20612">
        <v>1</v>
      </c>
      <c r="J20612">
        <v>1149</v>
      </c>
      <c r="K20612">
        <v>1</v>
      </c>
      <c r="L20612">
        <v>453</v>
      </c>
      <c r="M20612">
        <v>776</v>
      </c>
      <c r="N20612" t="s">
        <v>18</v>
      </c>
      <c r="O20612" s="1">
        <v>9.71924E-159</v>
      </c>
      <c r="P20612">
        <v>1457</v>
      </c>
    </row>
    <row r="20613" spans="1:16" x14ac:dyDescent="0.25">
      <c r="A20613" t="s">
        <v>30481</v>
      </c>
      <c r="B20613">
        <v>1416</v>
      </c>
      <c r="C20613" s="3" t="str">
        <f>HYPERLINK("http://www.uniprot.org/uniprot/G7IR00","tr|G7IR00|G7IR00_MEDTR")</f>
        <v>tr|G7IR00|G7IR00_MEDTR</v>
      </c>
      <c r="D20613" t="s">
        <v>30482</v>
      </c>
      <c r="E20613">
        <v>84.18</v>
      </c>
      <c r="F20613">
        <v>468</v>
      </c>
      <c r="G20613">
        <v>74</v>
      </c>
      <c r="H20613">
        <v>0</v>
      </c>
      <c r="I20613">
        <v>10</v>
      </c>
      <c r="J20613">
        <v>1413</v>
      </c>
      <c r="K20613">
        <v>1</v>
      </c>
      <c r="L20613">
        <v>2</v>
      </c>
      <c r="M20613">
        <v>464</v>
      </c>
      <c r="N20613" t="s">
        <v>18</v>
      </c>
      <c r="O20613">
        <v>0</v>
      </c>
      <c r="P20613">
        <v>2069</v>
      </c>
    </row>
    <row r="20614" spans="1:16" x14ac:dyDescent="0.25">
      <c r="A20614" t="s">
        <v>30483</v>
      </c>
      <c r="B20614">
        <v>318</v>
      </c>
      <c r="C20614" s="3" t="str">
        <f>HYPERLINK("http://www.uniprot.org/uniprot/Q9LRI4","tr|Q9LRI4|Q9LRI4_PEA")</f>
        <v>tr|Q9LRI4|Q9LRI4_PEA</v>
      </c>
      <c r="D20614" t="s">
        <v>30406</v>
      </c>
      <c r="E20614">
        <v>44.23</v>
      </c>
      <c r="F20614">
        <v>104</v>
      </c>
      <c r="G20614">
        <v>58</v>
      </c>
      <c r="H20614">
        <v>1</v>
      </c>
      <c r="I20614">
        <v>4</v>
      </c>
      <c r="J20614">
        <v>312</v>
      </c>
      <c r="K20614">
        <v>1</v>
      </c>
      <c r="L20614">
        <v>1</v>
      </c>
      <c r="M20614">
        <v>97</v>
      </c>
      <c r="N20614" t="s">
        <v>18</v>
      </c>
      <c r="O20614" s="1">
        <v>1.04887E-15</v>
      </c>
      <c r="P20614">
        <v>217</v>
      </c>
    </row>
    <row r="20615" spans="1:16" x14ac:dyDescent="0.25">
      <c r="A20615" t="s">
        <v>30484</v>
      </c>
      <c r="B20615">
        <v>1185</v>
      </c>
      <c r="C20615" s="3" t="str">
        <f>HYPERLINK("http://www.uniprot.org/uniprot/I1MB90","tr|I1MB90|I1MB90_SOYBN")</f>
        <v>tr|I1MB90|I1MB90_SOYBN</v>
      </c>
      <c r="D20615" t="s">
        <v>99</v>
      </c>
      <c r="E20615">
        <v>74.86</v>
      </c>
      <c r="F20615">
        <v>374</v>
      </c>
      <c r="G20615">
        <v>94</v>
      </c>
      <c r="H20615">
        <v>2</v>
      </c>
      <c r="I20615">
        <v>55</v>
      </c>
      <c r="J20615">
        <v>1170</v>
      </c>
      <c r="K20615">
        <v>1</v>
      </c>
      <c r="L20615">
        <v>12</v>
      </c>
      <c r="M20615">
        <v>385</v>
      </c>
      <c r="N20615" t="s">
        <v>18</v>
      </c>
      <c r="O20615" s="1">
        <v>6.3794399999999996E-168</v>
      </c>
      <c r="P20615">
        <v>1536</v>
      </c>
    </row>
    <row r="20616" spans="1:16" x14ac:dyDescent="0.25">
      <c r="A20616" t="s">
        <v>30485</v>
      </c>
      <c r="B20616">
        <v>828</v>
      </c>
      <c r="C20616" s="3" t="str">
        <f>HYPERLINK("http://www.uniprot.org/uniprot/G7ZXA1","tr|G7ZXA1|G7ZXA1_MEDTR")</f>
        <v>tr|G7ZXA1|G7ZXA1_MEDTR</v>
      </c>
      <c r="D20616" t="s">
        <v>30486</v>
      </c>
      <c r="E20616">
        <v>37.67</v>
      </c>
      <c r="F20616">
        <v>292</v>
      </c>
      <c r="G20616">
        <v>182</v>
      </c>
      <c r="H20616">
        <v>30</v>
      </c>
      <c r="I20616">
        <v>40</v>
      </c>
      <c r="J20616">
        <v>825</v>
      </c>
      <c r="K20616">
        <v>1</v>
      </c>
      <c r="L20616">
        <v>15</v>
      </c>
      <c r="M20616">
        <v>305</v>
      </c>
      <c r="N20616" t="s">
        <v>18</v>
      </c>
      <c r="O20616" s="1">
        <v>3.7974400000000002E-37</v>
      </c>
      <c r="P20616">
        <v>406</v>
      </c>
    </row>
    <row r="20617" spans="1:16" x14ac:dyDescent="0.25">
      <c r="A20617" t="s">
        <v>30487</v>
      </c>
      <c r="B20617">
        <v>909</v>
      </c>
      <c r="C20617" s="3" t="str">
        <f>HYPERLINK("http://www.uniprot.org/uniprot/G7L1T5","tr|G7L1T5|G7L1T5_MEDTR")</f>
        <v>tr|G7L1T5|G7L1T5_MEDTR</v>
      </c>
      <c r="D20617" t="s">
        <v>30488</v>
      </c>
      <c r="E20617">
        <v>94.13</v>
      </c>
      <c r="F20617">
        <v>290</v>
      </c>
      <c r="G20617">
        <v>17</v>
      </c>
      <c r="H20617">
        <v>0</v>
      </c>
      <c r="I20617">
        <v>1</v>
      </c>
      <c r="J20617">
        <v>870</v>
      </c>
      <c r="K20617">
        <v>1</v>
      </c>
      <c r="L20617">
        <v>1</v>
      </c>
      <c r="M20617">
        <v>290</v>
      </c>
      <c r="N20617" t="s">
        <v>18</v>
      </c>
      <c r="O20617" s="1">
        <v>2.21216E-153</v>
      </c>
      <c r="P20617">
        <v>1409</v>
      </c>
    </row>
    <row r="20618" spans="1:16" x14ac:dyDescent="0.25">
      <c r="A20618" t="s">
        <v>30489</v>
      </c>
      <c r="B20618">
        <v>879</v>
      </c>
      <c r="C20618" s="3" t="str">
        <f>HYPERLINK("http://www.uniprot.org/uniprot/G7KW03","tr|G7KW03|G7KW03_MEDTR")</f>
        <v>tr|G7KW03|G7KW03_MEDTR</v>
      </c>
      <c r="D20618" t="s">
        <v>30490</v>
      </c>
      <c r="E20618">
        <v>87.19</v>
      </c>
      <c r="F20618">
        <v>289</v>
      </c>
      <c r="G20618">
        <v>37</v>
      </c>
      <c r="H20618">
        <v>0</v>
      </c>
      <c r="I20618">
        <v>10</v>
      </c>
      <c r="J20618">
        <v>876</v>
      </c>
      <c r="K20618">
        <v>1</v>
      </c>
      <c r="L20618">
        <v>3</v>
      </c>
      <c r="M20618">
        <v>291</v>
      </c>
      <c r="N20618" t="s">
        <v>18</v>
      </c>
      <c r="O20618" s="1">
        <v>3.1426100000000001E-141</v>
      </c>
      <c r="P20618">
        <v>1304</v>
      </c>
    </row>
    <row r="20619" spans="1:16" x14ac:dyDescent="0.25">
      <c r="A20619" t="s">
        <v>30491</v>
      </c>
      <c r="B20619">
        <v>1110</v>
      </c>
      <c r="C20619" s="3" t="str">
        <f>HYPERLINK("http://www.uniprot.org/uniprot/G7JBC2","tr|G7JBC2|G7JBC2_MEDTR")</f>
        <v>tr|G7JBC2|G7JBC2_MEDTR</v>
      </c>
      <c r="D20619" t="s">
        <v>12289</v>
      </c>
      <c r="E20619">
        <v>75.33</v>
      </c>
      <c r="F20619">
        <v>369</v>
      </c>
      <c r="G20619">
        <v>91</v>
      </c>
      <c r="H20619">
        <v>0</v>
      </c>
      <c r="I20619">
        <v>1</v>
      </c>
      <c r="J20619">
        <v>1107</v>
      </c>
      <c r="K20619">
        <v>1</v>
      </c>
      <c r="L20619">
        <v>53</v>
      </c>
      <c r="M20619">
        <v>411</v>
      </c>
      <c r="N20619" t="s">
        <v>18</v>
      </c>
      <c r="O20619" s="1">
        <v>9.9279700000000006E-152</v>
      </c>
      <c r="P20619">
        <v>1396</v>
      </c>
    </row>
    <row r="20620" spans="1:16" x14ac:dyDescent="0.25">
      <c r="A20620" t="s">
        <v>30492</v>
      </c>
      <c r="B20620">
        <v>978</v>
      </c>
      <c r="C20620" s="3" t="str">
        <f>HYPERLINK("http://www.uniprot.org/uniprot/Q8W1A0","tr|Q8W1A0|Q8W1A0_SOYBN")</f>
        <v>tr|Q8W1A0|Q8W1A0_SOYBN</v>
      </c>
      <c r="D20620" t="s">
        <v>30493</v>
      </c>
      <c r="E20620">
        <v>85.23</v>
      </c>
      <c r="F20620">
        <v>325</v>
      </c>
      <c r="G20620">
        <v>48</v>
      </c>
      <c r="H20620">
        <v>0</v>
      </c>
      <c r="I20620">
        <v>1</v>
      </c>
      <c r="J20620">
        <v>975</v>
      </c>
      <c r="K20620">
        <v>1</v>
      </c>
      <c r="L20620">
        <v>1</v>
      </c>
      <c r="M20620">
        <v>325</v>
      </c>
      <c r="N20620" t="s">
        <v>18</v>
      </c>
      <c r="O20620" s="1">
        <v>8.1522E-152</v>
      </c>
      <c r="P20620">
        <v>1396</v>
      </c>
    </row>
    <row r="20621" spans="1:16" x14ac:dyDescent="0.25">
      <c r="A20621" t="s">
        <v>30494</v>
      </c>
      <c r="B20621">
        <v>393</v>
      </c>
      <c r="C20621" s="3" t="str">
        <f>HYPERLINK("http://www.uniprot.org/uniprot/Q3HRZ3","tr|Q3HRZ3|Q3HRZ3_SOLTU")</f>
        <v>tr|Q3HRZ3|Q3HRZ3_SOLTU</v>
      </c>
      <c r="D20621" t="s">
        <v>30495</v>
      </c>
      <c r="E20621">
        <v>100</v>
      </c>
      <c r="F20621">
        <v>130</v>
      </c>
      <c r="G20621">
        <v>0</v>
      </c>
      <c r="H20621">
        <v>0</v>
      </c>
      <c r="I20621">
        <v>1</v>
      </c>
      <c r="J20621">
        <v>390</v>
      </c>
      <c r="K20621">
        <v>1</v>
      </c>
      <c r="L20621">
        <v>1</v>
      </c>
      <c r="M20621">
        <v>130</v>
      </c>
      <c r="N20621" t="s">
        <v>18</v>
      </c>
      <c r="O20621" s="1">
        <v>6.8893299999999998E-68</v>
      </c>
      <c r="P20621">
        <v>667</v>
      </c>
    </row>
    <row r="20622" spans="1:16" x14ac:dyDescent="0.25">
      <c r="A20622" t="s">
        <v>30496</v>
      </c>
      <c r="B20622">
        <v>1173</v>
      </c>
      <c r="C20622" s="3" t="str">
        <f>HYPERLINK("http://www.uniprot.org/uniprot/K7K5R1","tr|K7K5R1|K7K5R1_SOYBN")</f>
        <v>tr|K7K5R1|K7K5R1_SOYBN</v>
      </c>
      <c r="D20622" t="s">
        <v>28</v>
      </c>
      <c r="E20622">
        <v>49.16</v>
      </c>
      <c r="F20622">
        <v>421</v>
      </c>
      <c r="G20622">
        <v>214</v>
      </c>
      <c r="H20622">
        <v>31</v>
      </c>
      <c r="I20622">
        <v>1</v>
      </c>
      <c r="J20622">
        <v>1170</v>
      </c>
      <c r="K20622">
        <v>1</v>
      </c>
      <c r="L20622">
        <v>1</v>
      </c>
      <c r="M20622">
        <v>419</v>
      </c>
      <c r="N20622" t="s">
        <v>18</v>
      </c>
      <c r="O20622" s="1">
        <v>1.18234E-89</v>
      </c>
      <c r="P20622">
        <v>861</v>
      </c>
    </row>
    <row r="20623" spans="1:16" x14ac:dyDescent="0.25">
      <c r="A20623" t="s">
        <v>30497</v>
      </c>
      <c r="B20623">
        <v>432</v>
      </c>
      <c r="C20623" s="3" t="str">
        <f>HYPERLINK("http://www.uniprot.org/uniprot/G7J942","tr|G7J942|G7J942_MEDTR")</f>
        <v>tr|G7J942|G7J942_MEDTR</v>
      </c>
      <c r="D20623" t="s">
        <v>30498</v>
      </c>
      <c r="E20623">
        <v>84.61</v>
      </c>
      <c r="F20623">
        <v>143</v>
      </c>
      <c r="G20623">
        <v>22</v>
      </c>
      <c r="H20623">
        <v>0</v>
      </c>
      <c r="I20623">
        <v>1</v>
      </c>
      <c r="J20623">
        <v>429</v>
      </c>
      <c r="K20623">
        <v>1</v>
      </c>
      <c r="L20623">
        <v>1</v>
      </c>
      <c r="M20623">
        <v>143</v>
      </c>
      <c r="N20623" t="s">
        <v>18</v>
      </c>
      <c r="O20623" s="1">
        <v>8.7571699999999999E-63</v>
      </c>
      <c r="P20623">
        <v>623</v>
      </c>
    </row>
    <row r="20624" spans="1:16" x14ac:dyDescent="0.25">
      <c r="A20624" t="s">
        <v>30499</v>
      </c>
      <c r="B20624">
        <v>1662</v>
      </c>
      <c r="C20624" s="3" t="str">
        <f>HYPERLINK("http://www.uniprot.org/uniprot/K7KTZ6","tr|K7KTZ6|K7KTZ6_SOYBN")</f>
        <v>tr|K7KTZ6|K7KTZ6_SOYBN</v>
      </c>
      <c r="D20624" t="s">
        <v>30500</v>
      </c>
      <c r="E20624">
        <v>84.68</v>
      </c>
      <c r="F20624">
        <v>568</v>
      </c>
      <c r="G20624">
        <v>87</v>
      </c>
      <c r="H20624">
        <v>22</v>
      </c>
      <c r="I20624">
        <v>22</v>
      </c>
      <c r="J20624">
        <v>1659</v>
      </c>
      <c r="K20624">
        <v>1</v>
      </c>
      <c r="L20624">
        <v>52</v>
      </c>
      <c r="M20624">
        <v>619</v>
      </c>
      <c r="N20624" t="s">
        <v>18</v>
      </c>
      <c r="O20624">
        <v>0</v>
      </c>
      <c r="P20624">
        <v>2482</v>
      </c>
    </row>
    <row r="20625" spans="1:16" x14ac:dyDescent="0.25">
      <c r="A20625" t="s">
        <v>30501</v>
      </c>
      <c r="B20625">
        <v>477</v>
      </c>
      <c r="C20625" s="3" t="str">
        <f>HYPERLINK("http://www.uniprot.org/uniprot/Q9FDV6","tr|Q9FDV6|Q9FDV6_FAGSY")</f>
        <v>tr|Q9FDV6|Q9FDV6_FAGSY</v>
      </c>
      <c r="D20625" t="s">
        <v>27844</v>
      </c>
      <c r="E20625">
        <v>76.92</v>
      </c>
      <c r="F20625">
        <v>65</v>
      </c>
      <c r="G20625">
        <v>15</v>
      </c>
      <c r="H20625">
        <v>0</v>
      </c>
      <c r="I20625">
        <v>130</v>
      </c>
      <c r="J20625">
        <v>324</v>
      </c>
      <c r="K20625">
        <v>1</v>
      </c>
      <c r="L20625">
        <v>48</v>
      </c>
      <c r="M20625">
        <v>112</v>
      </c>
      <c r="N20625" t="s">
        <v>18</v>
      </c>
      <c r="O20625" s="1">
        <v>8.3960999999999998E-28</v>
      </c>
      <c r="P20625">
        <v>261</v>
      </c>
    </row>
    <row r="20626" spans="1:16" x14ac:dyDescent="0.25">
      <c r="A20626" t="s">
        <v>30502</v>
      </c>
      <c r="B20626">
        <v>1017</v>
      </c>
      <c r="C20626" s="3" t="str">
        <f>HYPERLINK("http://www.uniprot.org/uniprot/G7JE01","tr|G7JE01|G7JE01_MEDTR")</f>
        <v>tr|G7JE01|G7JE01_MEDTR</v>
      </c>
      <c r="D20626" t="s">
        <v>30503</v>
      </c>
      <c r="E20626">
        <v>84.13</v>
      </c>
      <c r="F20626">
        <v>334</v>
      </c>
      <c r="G20626">
        <v>53</v>
      </c>
      <c r="H20626">
        <v>0</v>
      </c>
      <c r="I20626">
        <v>1</v>
      </c>
      <c r="J20626">
        <v>1002</v>
      </c>
      <c r="K20626">
        <v>1</v>
      </c>
      <c r="L20626">
        <v>1</v>
      </c>
      <c r="M20626">
        <v>332</v>
      </c>
      <c r="N20626" t="s">
        <v>18</v>
      </c>
      <c r="O20626" s="1">
        <v>2.26908E-160</v>
      </c>
      <c r="P20626">
        <v>1470</v>
      </c>
    </row>
    <row r="20627" spans="1:16" x14ac:dyDescent="0.25">
      <c r="A20627" t="s">
        <v>30504</v>
      </c>
      <c r="B20627">
        <v>2175</v>
      </c>
      <c r="C20627" s="3" t="str">
        <f>HYPERLINK("http://www.uniprot.org/uniprot/I1KSY6","tr|I1KSY6|I1KSY6_SOYBN")</f>
        <v>tr|I1KSY6|I1KSY6_SOYBN</v>
      </c>
      <c r="D20627" t="s">
        <v>71</v>
      </c>
      <c r="E20627">
        <v>77.010000000000005</v>
      </c>
      <c r="F20627">
        <v>731</v>
      </c>
      <c r="G20627">
        <v>168</v>
      </c>
      <c r="H20627">
        <v>7</v>
      </c>
      <c r="I20627">
        <v>1</v>
      </c>
      <c r="J20627">
        <v>2172</v>
      </c>
      <c r="K20627">
        <v>1</v>
      </c>
      <c r="L20627">
        <v>28</v>
      </c>
      <c r="M20627">
        <v>747</v>
      </c>
      <c r="N20627" t="s">
        <v>18</v>
      </c>
      <c r="O20627">
        <v>0</v>
      </c>
      <c r="P20627">
        <v>2855</v>
      </c>
    </row>
    <row r="20628" spans="1:16" x14ac:dyDescent="0.25">
      <c r="A20628" t="s">
        <v>30505</v>
      </c>
      <c r="B20628">
        <v>1284</v>
      </c>
      <c r="C20628" s="3" t="str">
        <f>HYPERLINK("http://www.uniprot.org/uniprot/I1LRI5","tr|I1LRI5|I1LRI5_SOYBN")</f>
        <v>tr|I1LRI5|I1LRI5_SOYBN</v>
      </c>
      <c r="D20628" t="s">
        <v>71</v>
      </c>
      <c r="E20628">
        <v>81.489999999999995</v>
      </c>
      <c r="F20628">
        <v>427</v>
      </c>
      <c r="G20628">
        <v>79</v>
      </c>
      <c r="H20628">
        <v>0</v>
      </c>
      <c r="I20628">
        <v>1</v>
      </c>
      <c r="J20628">
        <v>1281</v>
      </c>
      <c r="K20628">
        <v>1</v>
      </c>
      <c r="L20628">
        <v>1</v>
      </c>
      <c r="M20628">
        <v>427</v>
      </c>
      <c r="N20628" t="s">
        <v>18</v>
      </c>
      <c r="O20628">
        <v>0</v>
      </c>
      <c r="P20628">
        <v>1844</v>
      </c>
    </row>
    <row r="20629" spans="1:16" x14ac:dyDescent="0.25">
      <c r="A20629" t="s">
        <v>30506</v>
      </c>
      <c r="B20629">
        <v>966</v>
      </c>
      <c r="C20629" s="3" t="str">
        <f>HYPERLINK("http://www.uniprot.org/uniprot/I3S4R2","tr|I3S4R2|I3S4R2_MEDTR")</f>
        <v>tr|I3S4R2|I3S4R2_MEDTR</v>
      </c>
      <c r="D20629" t="s">
        <v>22</v>
      </c>
      <c r="E20629">
        <v>89.65</v>
      </c>
      <c r="F20629">
        <v>319</v>
      </c>
      <c r="G20629">
        <v>33</v>
      </c>
      <c r="H20629">
        <v>0</v>
      </c>
      <c r="I20629">
        <v>4</v>
      </c>
      <c r="J20629">
        <v>960</v>
      </c>
      <c r="K20629">
        <v>1</v>
      </c>
      <c r="L20629">
        <v>6</v>
      </c>
      <c r="M20629">
        <v>324</v>
      </c>
      <c r="N20629" t="s">
        <v>18</v>
      </c>
      <c r="O20629" s="1">
        <v>7.9351500000000001E-168</v>
      </c>
      <c r="P20629">
        <v>1534</v>
      </c>
    </row>
    <row r="20630" spans="1:16" x14ac:dyDescent="0.25">
      <c r="A20630" t="s">
        <v>30507</v>
      </c>
      <c r="B20630">
        <v>1059</v>
      </c>
      <c r="C20630" s="3" t="str">
        <f>HYPERLINK("http://www.uniprot.org/uniprot/G7JFH6","tr|G7JFH6|G7JFH6_MEDTR")</f>
        <v>tr|G7JFH6|G7JFH6_MEDTR</v>
      </c>
      <c r="D20630" t="s">
        <v>30508</v>
      </c>
      <c r="E20630">
        <v>90.11</v>
      </c>
      <c r="F20630">
        <v>354</v>
      </c>
      <c r="G20630">
        <v>35</v>
      </c>
      <c r="H20630">
        <v>2</v>
      </c>
      <c r="I20630">
        <v>1</v>
      </c>
      <c r="J20630">
        <v>1056</v>
      </c>
      <c r="K20630">
        <v>1</v>
      </c>
      <c r="L20630">
        <v>1</v>
      </c>
      <c r="M20630">
        <v>351</v>
      </c>
      <c r="N20630" t="s">
        <v>18</v>
      </c>
      <c r="O20630">
        <v>0</v>
      </c>
      <c r="P20630">
        <v>1661</v>
      </c>
    </row>
    <row r="20631" spans="1:16" x14ac:dyDescent="0.25">
      <c r="A20631" t="s">
        <v>30509</v>
      </c>
      <c r="B20631">
        <v>732</v>
      </c>
      <c r="C20631" s="3" t="str">
        <f>HYPERLINK("http://www.uniprot.org/uniprot/I3S3Y7","tr|I3S3Y7|I3S3Y7_MEDTR")</f>
        <v>tr|I3S3Y7|I3S3Y7_MEDTR</v>
      </c>
      <c r="D20631" t="s">
        <v>22</v>
      </c>
      <c r="E20631">
        <v>85.89</v>
      </c>
      <c r="F20631">
        <v>241</v>
      </c>
      <c r="G20631">
        <v>34</v>
      </c>
      <c r="H20631">
        <v>0</v>
      </c>
      <c r="I20631">
        <v>7</v>
      </c>
      <c r="J20631">
        <v>729</v>
      </c>
      <c r="K20631">
        <v>1</v>
      </c>
      <c r="L20631">
        <v>5</v>
      </c>
      <c r="M20631">
        <v>244</v>
      </c>
      <c r="N20631" t="s">
        <v>18</v>
      </c>
      <c r="O20631" s="1">
        <v>6.5975099999999996E-114</v>
      </c>
      <c r="P20631">
        <v>1067</v>
      </c>
    </row>
    <row r="20632" spans="1:16" x14ac:dyDescent="0.25">
      <c r="A20632" t="s">
        <v>30510</v>
      </c>
      <c r="B20632">
        <v>2040</v>
      </c>
      <c r="C20632" s="3" t="str">
        <f>HYPERLINK("http://www.uniprot.org/uniprot/I1MKH9","tr|I1MKH9|I1MKH9_SOYBN")</f>
        <v>tr|I1MKH9|I1MKH9_SOYBN</v>
      </c>
      <c r="D20632" t="s">
        <v>71</v>
      </c>
      <c r="E20632">
        <v>72.08</v>
      </c>
      <c r="F20632">
        <v>720</v>
      </c>
      <c r="G20632">
        <v>201</v>
      </c>
      <c r="H20632">
        <v>42</v>
      </c>
      <c r="I20632">
        <v>1</v>
      </c>
      <c r="J20632">
        <v>2034</v>
      </c>
      <c r="K20632">
        <v>1</v>
      </c>
      <c r="L20632">
        <v>1</v>
      </c>
      <c r="M20632">
        <v>712</v>
      </c>
      <c r="N20632" t="s">
        <v>18</v>
      </c>
      <c r="O20632">
        <v>0</v>
      </c>
      <c r="P20632">
        <v>2578</v>
      </c>
    </row>
    <row r="20633" spans="1:16" x14ac:dyDescent="0.25">
      <c r="A20633" t="s">
        <v>30511</v>
      </c>
      <c r="B20633">
        <v>1677</v>
      </c>
      <c r="C20633" s="3" t="str">
        <f>HYPERLINK("http://www.uniprot.org/uniprot/G7K574","tr|G7K574|G7K574_MEDTR")</f>
        <v>tr|G7K574|G7K574_MEDTR</v>
      </c>
      <c r="D20633" t="s">
        <v>30512</v>
      </c>
      <c r="E20633">
        <v>81.66</v>
      </c>
      <c r="F20633">
        <v>600</v>
      </c>
      <c r="G20633">
        <v>110</v>
      </c>
      <c r="H20633">
        <v>42</v>
      </c>
      <c r="I20633">
        <v>1</v>
      </c>
      <c r="J20633">
        <v>1674</v>
      </c>
      <c r="K20633">
        <v>1</v>
      </c>
      <c r="L20633">
        <v>1</v>
      </c>
      <c r="M20633">
        <v>600</v>
      </c>
      <c r="N20633" t="s">
        <v>18</v>
      </c>
      <c r="O20633">
        <v>0</v>
      </c>
      <c r="P20633">
        <v>2498</v>
      </c>
    </row>
    <row r="20634" spans="1:16" x14ac:dyDescent="0.25">
      <c r="A20634" t="s">
        <v>30513</v>
      </c>
      <c r="B20634">
        <v>1926</v>
      </c>
      <c r="C20634" s="3" t="str">
        <f>HYPERLINK("http://www.uniprot.org/uniprot/G7KPF6","tr|G7KPF6|G7KPF6_MEDTR")</f>
        <v>tr|G7KPF6|G7KPF6_MEDTR</v>
      </c>
      <c r="D20634" t="s">
        <v>30514</v>
      </c>
      <c r="E20634">
        <v>88.2</v>
      </c>
      <c r="F20634">
        <v>229</v>
      </c>
      <c r="G20634">
        <v>27</v>
      </c>
      <c r="H20634">
        <v>0</v>
      </c>
      <c r="I20634">
        <v>703</v>
      </c>
      <c r="J20634">
        <v>1389</v>
      </c>
      <c r="K20634">
        <v>1</v>
      </c>
      <c r="L20634">
        <v>137</v>
      </c>
      <c r="M20634">
        <v>365</v>
      </c>
      <c r="N20634" t="s">
        <v>18</v>
      </c>
      <c r="O20634" s="1">
        <v>8.2779200000000002E-156</v>
      </c>
      <c r="P20634">
        <v>1051</v>
      </c>
    </row>
    <row r="20635" spans="1:16" x14ac:dyDescent="0.25">
      <c r="A20635" t="s">
        <v>30515</v>
      </c>
      <c r="B20635">
        <v>1317</v>
      </c>
      <c r="C20635" s="3" t="str">
        <f>HYPERLINK("http://www.uniprot.org/uniprot/K7MTD0","tr|K7MTD0|K7MTD0_SOYBN")</f>
        <v>tr|K7MTD0|K7MTD0_SOYBN</v>
      </c>
      <c r="D20635" t="s">
        <v>28</v>
      </c>
      <c r="E20635">
        <v>39.380000000000003</v>
      </c>
      <c r="F20635">
        <v>452</v>
      </c>
      <c r="G20635">
        <v>274</v>
      </c>
      <c r="H20635">
        <v>49</v>
      </c>
      <c r="I20635">
        <v>58</v>
      </c>
      <c r="J20635">
        <v>1266</v>
      </c>
      <c r="K20635">
        <v>1</v>
      </c>
      <c r="L20635">
        <v>15</v>
      </c>
      <c r="M20635">
        <v>465</v>
      </c>
      <c r="N20635" t="s">
        <v>18</v>
      </c>
      <c r="O20635" s="1">
        <v>4.7955300000000002E-74</v>
      </c>
      <c r="P20635">
        <v>727</v>
      </c>
    </row>
    <row r="20636" spans="1:16" x14ac:dyDescent="0.25">
      <c r="A20636" t="s">
        <v>30516</v>
      </c>
      <c r="B20636">
        <v>297</v>
      </c>
      <c r="C20636" s="3" t="str">
        <f>HYPERLINK("http://www.uniprot.org/uniprot/M5X0Z4","tr|M5X0Z4|M5X0Z4_PRUPE")</f>
        <v>tr|M5X0Z4|M5X0Z4_PRUPE</v>
      </c>
      <c r="D20636" t="s">
        <v>30517</v>
      </c>
      <c r="E20636">
        <v>65.930000000000007</v>
      </c>
      <c r="F20636">
        <v>91</v>
      </c>
      <c r="G20636">
        <v>31</v>
      </c>
      <c r="H20636">
        <v>1</v>
      </c>
      <c r="I20636">
        <v>25</v>
      </c>
      <c r="J20636">
        <v>294</v>
      </c>
      <c r="K20636">
        <v>1</v>
      </c>
      <c r="L20636">
        <v>50</v>
      </c>
      <c r="M20636">
        <v>140</v>
      </c>
      <c r="N20636" t="s">
        <v>18</v>
      </c>
      <c r="O20636" s="1">
        <v>5.1623900000000002E-26</v>
      </c>
      <c r="P20636">
        <v>306</v>
      </c>
    </row>
    <row r="20637" spans="1:16" x14ac:dyDescent="0.25">
      <c r="A20637" t="s">
        <v>30518</v>
      </c>
      <c r="B20637">
        <v>393</v>
      </c>
      <c r="C20637" s="3" t="str">
        <f>HYPERLINK("http://www.uniprot.org/uniprot/B7FN51","tr|B7FN51|B7FN51_MEDTR")</f>
        <v>tr|B7FN51|B7FN51_MEDTR</v>
      </c>
      <c r="D20637" t="s">
        <v>30519</v>
      </c>
      <c r="E20637">
        <v>80.760000000000005</v>
      </c>
      <c r="F20637">
        <v>130</v>
      </c>
      <c r="G20637">
        <v>25</v>
      </c>
      <c r="H20637">
        <v>0</v>
      </c>
      <c r="I20637">
        <v>1</v>
      </c>
      <c r="J20637">
        <v>390</v>
      </c>
      <c r="K20637">
        <v>1</v>
      </c>
      <c r="L20637">
        <v>1</v>
      </c>
      <c r="M20637">
        <v>129</v>
      </c>
      <c r="N20637" t="s">
        <v>18</v>
      </c>
      <c r="O20637" s="1">
        <v>1.34766E-55</v>
      </c>
      <c r="P20637">
        <v>561</v>
      </c>
    </row>
    <row r="20638" spans="1:16" x14ac:dyDescent="0.25">
      <c r="A20638" t="s">
        <v>30520</v>
      </c>
      <c r="B20638">
        <v>924</v>
      </c>
      <c r="C20638" s="3" t="str">
        <f>HYPERLINK("http://www.uniprot.org/uniprot/I1L0S0","tr|I1L0S0|I1L0S0_SOYBN")</f>
        <v>tr|I1L0S0|I1L0S0_SOYBN</v>
      </c>
      <c r="D20638" t="s">
        <v>28</v>
      </c>
      <c r="E20638">
        <v>62.62</v>
      </c>
      <c r="F20638">
        <v>305</v>
      </c>
      <c r="G20638">
        <v>114</v>
      </c>
      <c r="H20638">
        <v>2</v>
      </c>
      <c r="I20638">
        <v>1</v>
      </c>
      <c r="J20638">
        <v>909</v>
      </c>
      <c r="K20638">
        <v>1</v>
      </c>
      <c r="L20638">
        <v>1</v>
      </c>
      <c r="M20638">
        <v>300</v>
      </c>
      <c r="N20638" t="s">
        <v>18</v>
      </c>
      <c r="O20638" s="1">
        <v>1.71621E-100</v>
      </c>
      <c r="P20638">
        <v>953</v>
      </c>
    </row>
    <row r="20639" spans="1:16" x14ac:dyDescent="0.25">
      <c r="A20639" t="s">
        <v>30521</v>
      </c>
      <c r="B20639">
        <v>1674</v>
      </c>
      <c r="C20639" s="3" t="str">
        <f>HYPERLINK("http://www.uniprot.org/uniprot/G7KE42","tr|G7KE42|G7KE42_MEDTR")</f>
        <v>tr|G7KE42|G7KE42_MEDTR</v>
      </c>
      <c r="D20639" t="s">
        <v>30522</v>
      </c>
      <c r="E20639">
        <v>79.760000000000005</v>
      </c>
      <c r="F20639">
        <v>593</v>
      </c>
      <c r="G20639">
        <v>120</v>
      </c>
      <c r="H20639">
        <v>36</v>
      </c>
      <c r="I20639">
        <v>1</v>
      </c>
      <c r="J20639">
        <v>1671</v>
      </c>
      <c r="K20639">
        <v>1</v>
      </c>
      <c r="L20639">
        <v>1</v>
      </c>
      <c r="M20639">
        <v>593</v>
      </c>
      <c r="N20639" t="s">
        <v>18</v>
      </c>
      <c r="O20639">
        <v>0</v>
      </c>
      <c r="P20639">
        <v>2492</v>
      </c>
    </row>
    <row r="20640" spans="1:16" x14ac:dyDescent="0.25">
      <c r="A20640" t="s">
        <v>30523</v>
      </c>
      <c r="B20640">
        <v>1008</v>
      </c>
      <c r="C20640" s="3" t="str">
        <f>HYPERLINK("http://www.uniprot.org/uniprot/A2Q2T1","tr|A2Q2T1|A2Q2T1_MEDTR")</f>
        <v>tr|A2Q2T1|A2Q2T1_MEDTR</v>
      </c>
      <c r="D20640" t="s">
        <v>337</v>
      </c>
      <c r="E20640">
        <v>79.41</v>
      </c>
      <c r="F20640">
        <v>340</v>
      </c>
      <c r="G20640">
        <v>70</v>
      </c>
      <c r="H20640">
        <v>18</v>
      </c>
      <c r="I20640">
        <v>4</v>
      </c>
      <c r="J20640">
        <v>969</v>
      </c>
      <c r="K20640">
        <v>1</v>
      </c>
      <c r="L20640">
        <v>138</v>
      </c>
      <c r="M20640">
        <v>477</v>
      </c>
      <c r="N20640" t="s">
        <v>18</v>
      </c>
      <c r="O20640" s="1">
        <v>7.9634200000000002E-150</v>
      </c>
      <c r="P20640">
        <v>1379</v>
      </c>
    </row>
    <row r="20641" spans="1:16" x14ac:dyDescent="0.25">
      <c r="A20641" t="s">
        <v>30524</v>
      </c>
      <c r="B20641">
        <v>2157</v>
      </c>
      <c r="C20641" s="3" t="str">
        <f>HYPERLINK("http://www.uniprot.org/uniprot/G7L1T8","tr|G7L1T8|G7L1T8_MEDTR")</f>
        <v>tr|G7L1T8|G7L1T8_MEDTR</v>
      </c>
      <c r="D20641" t="s">
        <v>30525</v>
      </c>
      <c r="E20641">
        <v>78.599999999999994</v>
      </c>
      <c r="F20641">
        <v>687</v>
      </c>
      <c r="G20641">
        <v>147</v>
      </c>
      <c r="H20641">
        <v>1</v>
      </c>
      <c r="I20641">
        <v>1</v>
      </c>
      <c r="J20641">
        <v>2058</v>
      </c>
      <c r="K20641">
        <v>1</v>
      </c>
      <c r="L20641">
        <v>1</v>
      </c>
      <c r="M20641">
        <v>660</v>
      </c>
      <c r="N20641" t="s">
        <v>18</v>
      </c>
      <c r="O20641">
        <v>0</v>
      </c>
      <c r="P20641">
        <v>2657</v>
      </c>
    </row>
    <row r="20642" spans="1:16" x14ac:dyDescent="0.25">
      <c r="A20642" t="s">
        <v>30526</v>
      </c>
      <c r="B20642">
        <v>654</v>
      </c>
      <c r="C20642" s="3" t="str">
        <f>HYPERLINK("http://www.uniprot.org/uniprot/I1JGF8","tr|I1JGF8|I1JGF8_SOYBN")</f>
        <v>tr|I1JGF8|I1JGF8_SOYBN</v>
      </c>
      <c r="D20642" t="s">
        <v>28</v>
      </c>
      <c r="E20642">
        <v>35.71</v>
      </c>
      <c r="F20642">
        <v>168</v>
      </c>
      <c r="G20642">
        <v>108</v>
      </c>
      <c r="H20642">
        <v>5</v>
      </c>
      <c r="I20642">
        <v>1</v>
      </c>
      <c r="J20642">
        <v>489</v>
      </c>
      <c r="K20642">
        <v>1</v>
      </c>
      <c r="L20642">
        <v>331</v>
      </c>
      <c r="M20642">
        <v>494</v>
      </c>
      <c r="N20642" t="s">
        <v>18</v>
      </c>
      <c r="O20642" s="1">
        <v>2.60375E-17</v>
      </c>
      <c r="P20642">
        <v>233</v>
      </c>
    </row>
    <row r="20643" spans="1:16" x14ac:dyDescent="0.25">
      <c r="A20643" t="s">
        <v>30527</v>
      </c>
      <c r="B20643">
        <v>849</v>
      </c>
      <c r="C20643" s="3" t="str">
        <f>HYPERLINK("http://www.uniprot.org/uniprot/G7JBC6","tr|G7JBC6|G7JBC6_MEDTR")</f>
        <v>tr|G7JBC6|G7JBC6_MEDTR</v>
      </c>
      <c r="D20643" t="s">
        <v>12213</v>
      </c>
      <c r="E20643">
        <v>66.66</v>
      </c>
      <c r="F20643">
        <v>276</v>
      </c>
      <c r="G20643">
        <v>92</v>
      </c>
      <c r="H20643">
        <v>19</v>
      </c>
      <c r="I20643">
        <v>73</v>
      </c>
      <c r="J20643">
        <v>843</v>
      </c>
      <c r="K20643">
        <v>1</v>
      </c>
      <c r="L20643">
        <v>218</v>
      </c>
      <c r="M20643">
        <v>436</v>
      </c>
      <c r="N20643" t="s">
        <v>18</v>
      </c>
      <c r="O20643" s="1">
        <v>1.1322799999999999E-84</v>
      </c>
      <c r="P20643">
        <v>816</v>
      </c>
    </row>
    <row r="20644" spans="1:16" x14ac:dyDescent="0.25">
      <c r="A20644" t="s">
        <v>30528</v>
      </c>
      <c r="B20644">
        <v>1470</v>
      </c>
      <c r="C20644" s="3" t="str">
        <f>HYPERLINK("http://www.uniprot.org/uniprot/J7HA66","tr|J7HA66|J7HA66_MEDSA")</f>
        <v>tr|J7HA66|J7HA66_MEDSA</v>
      </c>
      <c r="D20644" t="s">
        <v>30529</v>
      </c>
      <c r="E20644">
        <v>75.09</v>
      </c>
      <c r="F20644">
        <v>542</v>
      </c>
      <c r="G20644">
        <v>135</v>
      </c>
      <c r="H20644">
        <v>53</v>
      </c>
      <c r="I20644">
        <v>1</v>
      </c>
      <c r="J20644">
        <v>1467</v>
      </c>
      <c r="K20644">
        <v>1</v>
      </c>
      <c r="L20644">
        <v>1</v>
      </c>
      <c r="M20644">
        <v>519</v>
      </c>
      <c r="N20644" t="s">
        <v>18</v>
      </c>
      <c r="O20644">
        <v>0</v>
      </c>
      <c r="P20644">
        <v>1975</v>
      </c>
    </row>
    <row r="20645" spans="1:16" x14ac:dyDescent="0.25">
      <c r="A20645" t="s">
        <v>30530</v>
      </c>
      <c r="B20645">
        <v>1254</v>
      </c>
      <c r="C20645" s="3" t="str">
        <f>HYPERLINK("http://www.uniprot.org/uniprot/K7M5T1","tr|K7M5T1|K7M5T1_SOYBN")</f>
        <v>tr|K7M5T1|K7M5T1_SOYBN</v>
      </c>
      <c r="D20645" t="s">
        <v>28</v>
      </c>
      <c r="E20645">
        <v>78.510000000000005</v>
      </c>
      <c r="F20645">
        <v>405</v>
      </c>
      <c r="G20645">
        <v>87</v>
      </c>
      <c r="H20645">
        <v>0</v>
      </c>
      <c r="I20645">
        <v>37</v>
      </c>
      <c r="J20645">
        <v>1251</v>
      </c>
      <c r="K20645">
        <v>1</v>
      </c>
      <c r="L20645">
        <v>6</v>
      </c>
      <c r="M20645">
        <v>404</v>
      </c>
      <c r="N20645" t="s">
        <v>18</v>
      </c>
      <c r="O20645" s="1">
        <v>4.6559000000000002E-180</v>
      </c>
      <c r="P20645">
        <v>1641</v>
      </c>
    </row>
    <row r="20646" spans="1:16" x14ac:dyDescent="0.25">
      <c r="A20646" t="s">
        <v>30531</v>
      </c>
      <c r="B20646">
        <v>1155</v>
      </c>
      <c r="C20646" s="3" t="str">
        <f>HYPERLINK("http://www.uniprot.org/uniprot/Q9STA5","tr|Q9STA5|Q9STA5_MEDTR")</f>
        <v>tr|Q9STA5|Q9STA5_MEDTR</v>
      </c>
      <c r="D20646" t="s">
        <v>30532</v>
      </c>
      <c r="E20646">
        <v>89.58</v>
      </c>
      <c r="F20646">
        <v>384</v>
      </c>
      <c r="G20646">
        <v>40</v>
      </c>
      <c r="H20646">
        <v>0</v>
      </c>
      <c r="I20646">
        <v>1</v>
      </c>
      <c r="J20646">
        <v>1152</v>
      </c>
      <c r="K20646">
        <v>1</v>
      </c>
      <c r="L20646">
        <v>42</v>
      </c>
      <c r="M20646">
        <v>423</v>
      </c>
      <c r="N20646" t="s">
        <v>18</v>
      </c>
      <c r="O20646">
        <v>0</v>
      </c>
      <c r="P20646">
        <v>1756</v>
      </c>
    </row>
    <row r="20647" spans="1:16" x14ac:dyDescent="0.25">
      <c r="A20647" t="s">
        <v>30533</v>
      </c>
      <c r="B20647">
        <v>414</v>
      </c>
      <c r="C20647" s="3" t="str">
        <f>HYPERLINK("http://www.uniprot.org/uniprot/G7J943","tr|G7J943|G7J943_MEDTR")</f>
        <v>tr|G7J943|G7J943_MEDTR</v>
      </c>
      <c r="D20647" t="s">
        <v>30534</v>
      </c>
      <c r="E20647">
        <v>83.33</v>
      </c>
      <c r="F20647">
        <v>102</v>
      </c>
      <c r="G20647">
        <v>17</v>
      </c>
      <c r="H20647">
        <v>3</v>
      </c>
      <c r="I20647">
        <v>25</v>
      </c>
      <c r="J20647">
        <v>321</v>
      </c>
      <c r="K20647">
        <v>1</v>
      </c>
      <c r="L20647">
        <v>2</v>
      </c>
      <c r="M20647">
        <v>102</v>
      </c>
      <c r="N20647" t="s">
        <v>18</v>
      </c>
      <c r="O20647" s="1">
        <v>2.4694299999999998E-41</v>
      </c>
      <c r="P20647">
        <v>438</v>
      </c>
    </row>
    <row r="20648" spans="1:16" x14ac:dyDescent="0.25">
      <c r="A20648" t="s">
        <v>30535</v>
      </c>
      <c r="B20648">
        <v>1095</v>
      </c>
      <c r="C20648" s="3" t="str">
        <f>HYPERLINK("http://www.uniprot.org/uniprot/I3STX0","tr|I3STX0|I3STX0_MEDTR")</f>
        <v>tr|I3STX0|I3STX0_MEDTR</v>
      </c>
      <c r="D20648" t="s">
        <v>22</v>
      </c>
      <c r="E20648">
        <v>72.819999999999993</v>
      </c>
      <c r="F20648">
        <v>357</v>
      </c>
      <c r="G20648">
        <v>97</v>
      </c>
      <c r="H20648">
        <v>2</v>
      </c>
      <c r="I20648">
        <v>1</v>
      </c>
      <c r="J20648">
        <v>1065</v>
      </c>
      <c r="K20648">
        <v>1</v>
      </c>
      <c r="L20648">
        <v>1</v>
      </c>
      <c r="M20648">
        <v>357</v>
      </c>
      <c r="N20648" t="s">
        <v>18</v>
      </c>
      <c r="O20648" s="1">
        <v>2.9222099999999999E-148</v>
      </c>
      <c r="P20648">
        <v>1366</v>
      </c>
    </row>
    <row r="20649" spans="1:16" x14ac:dyDescent="0.25">
      <c r="A20649" t="s">
        <v>30536</v>
      </c>
      <c r="B20649">
        <v>543</v>
      </c>
      <c r="C20649" s="3" t="str">
        <f>HYPERLINK("http://www.uniprot.org/uniprot/G7IZF8","tr|G7IZF8|G7IZF8_MEDTR")</f>
        <v>tr|G7IZF8|G7IZF8_MEDTR</v>
      </c>
      <c r="D20649" t="s">
        <v>30537</v>
      </c>
      <c r="E20649">
        <v>76.680000000000007</v>
      </c>
      <c r="F20649">
        <v>163</v>
      </c>
      <c r="G20649">
        <v>38</v>
      </c>
      <c r="H20649">
        <v>0</v>
      </c>
      <c r="I20649">
        <v>28</v>
      </c>
      <c r="J20649">
        <v>516</v>
      </c>
      <c r="K20649">
        <v>1</v>
      </c>
      <c r="L20649">
        <v>324</v>
      </c>
      <c r="M20649">
        <v>479</v>
      </c>
      <c r="N20649" t="s">
        <v>18</v>
      </c>
      <c r="O20649" s="1">
        <v>3.73068E-64</v>
      </c>
      <c r="P20649">
        <v>635</v>
      </c>
    </row>
    <row r="20650" spans="1:16" x14ac:dyDescent="0.25">
      <c r="A20650" t="s">
        <v>30538</v>
      </c>
      <c r="B20650">
        <v>2208</v>
      </c>
      <c r="C20650" s="3" t="str">
        <f>HYPERLINK("http://www.uniprot.org/uniprot/G7JDZ9","tr|G7JDZ9|G7JDZ9_MEDTR")</f>
        <v>tr|G7JDZ9|G7JDZ9_MEDTR</v>
      </c>
      <c r="D20650" t="s">
        <v>30539</v>
      </c>
      <c r="E20650">
        <v>59</v>
      </c>
      <c r="F20650">
        <v>700</v>
      </c>
      <c r="G20650">
        <v>287</v>
      </c>
      <c r="H20650">
        <v>18</v>
      </c>
      <c r="I20650">
        <v>160</v>
      </c>
      <c r="J20650">
        <v>2205</v>
      </c>
      <c r="K20650">
        <v>1</v>
      </c>
      <c r="L20650">
        <v>52</v>
      </c>
      <c r="M20650">
        <v>737</v>
      </c>
      <c r="N20650" t="s">
        <v>18</v>
      </c>
      <c r="O20650">
        <v>0</v>
      </c>
      <c r="P20650">
        <v>1868</v>
      </c>
    </row>
    <row r="20651" spans="1:16" x14ac:dyDescent="0.25">
      <c r="A20651" t="s">
        <v>30540</v>
      </c>
      <c r="B20651">
        <v>1923</v>
      </c>
      <c r="C20651" s="3" t="str">
        <f>HYPERLINK("http://www.uniprot.org/uniprot/K7L6G4","tr|K7L6G4|K7L6G4_SOYBN")</f>
        <v>tr|K7L6G4|K7L6G4_SOYBN</v>
      </c>
      <c r="D20651" t="s">
        <v>28</v>
      </c>
      <c r="E20651">
        <v>75.03</v>
      </c>
      <c r="F20651">
        <v>645</v>
      </c>
      <c r="G20651">
        <v>161</v>
      </c>
      <c r="H20651">
        <v>5</v>
      </c>
      <c r="I20651">
        <v>1</v>
      </c>
      <c r="J20651">
        <v>1920</v>
      </c>
      <c r="K20651">
        <v>1</v>
      </c>
      <c r="L20651">
        <v>1</v>
      </c>
      <c r="M20651">
        <v>604</v>
      </c>
      <c r="N20651" t="s">
        <v>18</v>
      </c>
      <c r="O20651">
        <v>0</v>
      </c>
      <c r="P20651">
        <v>2438</v>
      </c>
    </row>
    <row r="20652" spans="1:16" x14ac:dyDescent="0.25">
      <c r="A20652" t="s">
        <v>30541</v>
      </c>
      <c r="B20652">
        <v>1695</v>
      </c>
      <c r="C20652" s="3" t="str">
        <f>HYPERLINK("http://www.uniprot.org/uniprot/I1LKP2","tr|I1LKP2|I1LKP2_SOYBN")</f>
        <v>tr|I1LKP2|I1LKP2_SOYBN</v>
      </c>
      <c r="D20652" t="s">
        <v>28</v>
      </c>
      <c r="E20652">
        <v>85.58</v>
      </c>
      <c r="F20652">
        <v>562</v>
      </c>
      <c r="G20652">
        <v>81</v>
      </c>
      <c r="H20652">
        <v>0</v>
      </c>
      <c r="I20652">
        <v>7</v>
      </c>
      <c r="J20652">
        <v>1692</v>
      </c>
      <c r="K20652">
        <v>1</v>
      </c>
      <c r="L20652">
        <v>1</v>
      </c>
      <c r="M20652">
        <v>562</v>
      </c>
      <c r="N20652" t="s">
        <v>18</v>
      </c>
      <c r="O20652">
        <v>0</v>
      </c>
      <c r="P20652">
        <v>2447</v>
      </c>
    </row>
    <row r="20653" spans="1:16" x14ac:dyDescent="0.25">
      <c r="A20653" t="s">
        <v>30542</v>
      </c>
      <c r="B20653">
        <v>294</v>
      </c>
      <c r="C20653" s="3" t="str">
        <f>HYPERLINK("http://www.uniprot.org/uniprot/G7JQR6","tr|G7JQR6|G7JQR6_MEDTR")</f>
        <v>tr|G7JQR6|G7JQR6_MEDTR</v>
      </c>
      <c r="D20653" t="s">
        <v>30543</v>
      </c>
      <c r="E20653">
        <v>83.15</v>
      </c>
      <c r="F20653">
        <v>95</v>
      </c>
      <c r="G20653">
        <v>16</v>
      </c>
      <c r="H20653">
        <v>0</v>
      </c>
      <c r="I20653">
        <v>1</v>
      </c>
      <c r="J20653">
        <v>285</v>
      </c>
      <c r="K20653">
        <v>1</v>
      </c>
      <c r="L20653">
        <v>1</v>
      </c>
      <c r="M20653">
        <v>95</v>
      </c>
      <c r="N20653" t="s">
        <v>18</v>
      </c>
      <c r="O20653" s="1">
        <v>1.4988099999999999E-38</v>
      </c>
      <c r="P20653">
        <v>414</v>
      </c>
    </row>
    <row r="20654" spans="1:16" x14ac:dyDescent="0.25">
      <c r="A20654" t="s">
        <v>30544</v>
      </c>
      <c r="B20654">
        <v>462</v>
      </c>
      <c r="C20654" s="3" t="str">
        <f>HYPERLINK("http://www.uniprot.org/uniprot/I1JGT0","tr|I1JGT0|I1JGT0_SOYBN")</f>
        <v>tr|I1JGT0|I1JGT0_SOYBN</v>
      </c>
      <c r="D20654" t="s">
        <v>28</v>
      </c>
      <c r="E20654">
        <v>75.81</v>
      </c>
      <c r="F20654">
        <v>153</v>
      </c>
      <c r="G20654">
        <v>37</v>
      </c>
      <c r="H20654">
        <v>0</v>
      </c>
      <c r="I20654">
        <v>1</v>
      </c>
      <c r="J20654">
        <v>459</v>
      </c>
      <c r="K20654">
        <v>1</v>
      </c>
      <c r="L20654">
        <v>31</v>
      </c>
      <c r="M20654">
        <v>177</v>
      </c>
      <c r="N20654" t="s">
        <v>18</v>
      </c>
      <c r="O20654" s="1">
        <v>6.3646100000000001E-61</v>
      </c>
      <c r="P20654">
        <v>607</v>
      </c>
    </row>
    <row r="20655" spans="1:16" x14ac:dyDescent="0.25">
      <c r="A20655" t="s">
        <v>30545</v>
      </c>
      <c r="B20655">
        <v>456</v>
      </c>
      <c r="C20655" s="3" t="str">
        <f>HYPERLINK("http://www.uniprot.org/uniprot/G7LIL0","tr|G7LIL0|G7LIL0_MEDTR")</f>
        <v>tr|G7LIL0|G7LIL0_MEDTR</v>
      </c>
      <c r="D20655" t="s">
        <v>30546</v>
      </c>
      <c r="E20655">
        <v>78.86</v>
      </c>
      <c r="F20655">
        <v>123</v>
      </c>
      <c r="G20655">
        <v>26</v>
      </c>
      <c r="H20655">
        <v>0</v>
      </c>
      <c r="I20655">
        <v>82</v>
      </c>
      <c r="J20655">
        <v>450</v>
      </c>
      <c r="K20655">
        <v>1</v>
      </c>
      <c r="L20655">
        <v>17</v>
      </c>
      <c r="M20655">
        <v>139</v>
      </c>
      <c r="N20655" t="s">
        <v>18</v>
      </c>
      <c r="O20655" s="1">
        <v>5.1217399999999999E-47</v>
      </c>
      <c r="P20655">
        <v>487</v>
      </c>
    </row>
    <row r="20656" spans="1:16" x14ac:dyDescent="0.25">
      <c r="A20656" t="s">
        <v>30547</v>
      </c>
      <c r="B20656">
        <v>2913</v>
      </c>
      <c r="C20656" s="3" t="str">
        <f>HYPERLINK("http://www.uniprot.org/uniprot/K7MET7","tr|K7MET7|K7MET7_SOYBN")</f>
        <v>tr|K7MET7|K7MET7_SOYBN</v>
      </c>
      <c r="D20656" t="s">
        <v>28</v>
      </c>
      <c r="E20656">
        <v>84.02</v>
      </c>
      <c r="F20656">
        <v>970</v>
      </c>
      <c r="G20656">
        <v>155</v>
      </c>
      <c r="H20656">
        <v>0</v>
      </c>
      <c r="I20656">
        <v>1</v>
      </c>
      <c r="J20656">
        <v>2910</v>
      </c>
      <c r="K20656">
        <v>1</v>
      </c>
      <c r="L20656">
        <v>1</v>
      </c>
      <c r="M20656">
        <v>962</v>
      </c>
      <c r="N20656" t="s">
        <v>18</v>
      </c>
      <c r="O20656">
        <v>0</v>
      </c>
      <c r="P20656">
        <v>4212</v>
      </c>
    </row>
    <row r="20657" spans="1:16" x14ac:dyDescent="0.25">
      <c r="A20657" t="s">
        <v>30548</v>
      </c>
      <c r="B20657">
        <v>1521</v>
      </c>
      <c r="C20657" s="3" t="str">
        <f>HYPERLINK("http://www.uniprot.org/uniprot/G7K3Y6","tr|G7K3Y6|G7K3Y6_MEDTR")</f>
        <v>tr|G7K3Y6|G7K3Y6_MEDTR</v>
      </c>
      <c r="D20657" t="s">
        <v>30549</v>
      </c>
      <c r="E20657">
        <v>92.2</v>
      </c>
      <c r="F20657">
        <v>513</v>
      </c>
      <c r="G20657">
        <v>40</v>
      </c>
      <c r="H20657">
        <v>9</v>
      </c>
      <c r="I20657">
        <v>7</v>
      </c>
      <c r="J20657">
        <v>1518</v>
      </c>
      <c r="K20657">
        <v>1</v>
      </c>
      <c r="L20657">
        <v>2</v>
      </c>
      <c r="M20657">
        <v>514</v>
      </c>
      <c r="N20657" t="s">
        <v>18</v>
      </c>
      <c r="O20657">
        <v>0</v>
      </c>
      <c r="P20657">
        <v>2389</v>
      </c>
    </row>
    <row r="20658" spans="1:16" x14ac:dyDescent="0.25">
      <c r="A20658" t="s">
        <v>30550</v>
      </c>
      <c r="B20658">
        <v>1776</v>
      </c>
      <c r="C20658" s="3" t="str">
        <f>HYPERLINK("http://www.uniprot.org/uniprot/K7K768","tr|K7K768|K7K768_SOYBN")</f>
        <v>tr|K7K768|K7K768_SOYBN</v>
      </c>
      <c r="D20658" t="s">
        <v>28</v>
      </c>
      <c r="E20658">
        <v>77.930000000000007</v>
      </c>
      <c r="F20658">
        <v>571</v>
      </c>
      <c r="G20658">
        <v>126</v>
      </c>
      <c r="H20658">
        <v>4</v>
      </c>
      <c r="I20658">
        <v>1</v>
      </c>
      <c r="J20658">
        <v>1701</v>
      </c>
      <c r="K20658">
        <v>1</v>
      </c>
      <c r="L20658">
        <v>21</v>
      </c>
      <c r="M20658">
        <v>591</v>
      </c>
      <c r="N20658" t="s">
        <v>18</v>
      </c>
      <c r="O20658">
        <v>0</v>
      </c>
      <c r="P20658">
        <v>2355</v>
      </c>
    </row>
    <row r="20659" spans="1:16" x14ac:dyDescent="0.25">
      <c r="A20659" t="s">
        <v>30551</v>
      </c>
      <c r="B20659">
        <v>696</v>
      </c>
      <c r="C20659" s="3" t="str">
        <f>HYPERLINK("http://www.uniprot.org/uniprot/I3T053","tr|I3T053|I3T053_MEDTR")</f>
        <v>tr|I3T053|I3T053_MEDTR</v>
      </c>
      <c r="D20659" t="s">
        <v>22</v>
      </c>
      <c r="E20659">
        <v>63.36</v>
      </c>
      <c r="F20659">
        <v>202</v>
      </c>
      <c r="G20659">
        <v>74</v>
      </c>
      <c r="H20659">
        <v>0</v>
      </c>
      <c r="I20659">
        <v>82</v>
      </c>
      <c r="J20659">
        <v>687</v>
      </c>
      <c r="K20659">
        <v>1</v>
      </c>
      <c r="L20659">
        <v>35</v>
      </c>
      <c r="M20659">
        <v>233</v>
      </c>
      <c r="N20659" t="s">
        <v>18</v>
      </c>
      <c r="O20659" s="1">
        <v>6.4129499999999998E-68</v>
      </c>
      <c r="P20659">
        <v>670</v>
      </c>
    </row>
    <row r="20660" spans="1:16" x14ac:dyDescent="0.25">
      <c r="A20660" t="s">
        <v>30552</v>
      </c>
      <c r="B20660">
        <v>2427</v>
      </c>
      <c r="C20660" s="3" t="str">
        <f>HYPERLINK("http://www.uniprot.org/uniprot/I1LTL9","tr|I1LTL9|I1LTL9_SOYBN")</f>
        <v>tr|I1LTL9|I1LTL9_SOYBN</v>
      </c>
      <c r="D20660" t="s">
        <v>28</v>
      </c>
      <c r="E20660">
        <v>92.66</v>
      </c>
      <c r="F20660">
        <v>791</v>
      </c>
      <c r="G20660">
        <v>58</v>
      </c>
      <c r="H20660">
        <v>0</v>
      </c>
      <c r="I20660">
        <v>52</v>
      </c>
      <c r="J20660">
        <v>2424</v>
      </c>
      <c r="K20660">
        <v>1</v>
      </c>
      <c r="L20660">
        <v>19</v>
      </c>
      <c r="M20660">
        <v>807</v>
      </c>
      <c r="N20660" t="s">
        <v>18</v>
      </c>
      <c r="O20660">
        <v>0</v>
      </c>
      <c r="P20660">
        <v>3758</v>
      </c>
    </row>
    <row r="20661" spans="1:16" x14ac:dyDescent="0.25">
      <c r="A20661" t="s">
        <v>30553</v>
      </c>
      <c r="B20661">
        <v>171</v>
      </c>
      <c r="C20661" s="3" t="str">
        <f>HYPERLINK("http://www.uniprot.org/uniprot/G7IQZ7","tr|G7IQZ7|G7IQZ7_MEDTR")</f>
        <v>tr|G7IQZ7|G7IQZ7_MEDTR</v>
      </c>
      <c r="D20661" t="s">
        <v>30554</v>
      </c>
      <c r="E20661">
        <v>48.42</v>
      </c>
      <c r="F20661">
        <v>95</v>
      </c>
      <c r="G20661">
        <v>49</v>
      </c>
      <c r="H20661">
        <v>39</v>
      </c>
      <c r="I20661">
        <v>1</v>
      </c>
      <c r="J20661">
        <v>168</v>
      </c>
      <c r="K20661">
        <v>1</v>
      </c>
      <c r="L20661">
        <v>112</v>
      </c>
      <c r="M20661">
        <v>206</v>
      </c>
      <c r="N20661" t="s">
        <v>18</v>
      </c>
      <c r="O20661" s="1">
        <v>4.1068399999999999E-12</v>
      </c>
      <c r="P20661">
        <v>186</v>
      </c>
    </row>
    <row r="20662" spans="1:16" x14ac:dyDescent="0.25">
      <c r="A20662" t="s">
        <v>30555</v>
      </c>
      <c r="B20662">
        <v>3441</v>
      </c>
      <c r="C20662" s="3" t="str">
        <f>HYPERLINK("http://www.uniprot.org/uniprot/G7IKY4","tr|G7IKY4|G7IKY4_MEDTR")</f>
        <v>tr|G7IKY4|G7IKY4_MEDTR</v>
      </c>
      <c r="D20662" t="s">
        <v>19473</v>
      </c>
      <c r="E20662">
        <v>62.56</v>
      </c>
      <c r="F20662">
        <v>1317</v>
      </c>
      <c r="G20662">
        <v>493</v>
      </c>
      <c r="H20662">
        <v>179</v>
      </c>
      <c r="I20662">
        <v>25</v>
      </c>
      <c r="J20662">
        <v>3438</v>
      </c>
      <c r="K20662">
        <v>1</v>
      </c>
      <c r="L20662">
        <v>24</v>
      </c>
      <c r="M20662">
        <v>1336</v>
      </c>
      <c r="N20662" t="s">
        <v>18</v>
      </c>
      <c r="O20662">
        <v>0</v>
      </c>
      <c r="P20662">
        <v>3818</v>
      </c>
    </row>
    <row r="20663" spans="1:16" x14ac:dyDescent="0.25">
      <c r="A20663" t="s">
        <v>30556</v>
      </c>
      <c r="B20663">
        <v>894</v>
      </c>
      <c r="C20663" s="3" t="str">
        <f>HYPERLINK("http://www.uniprot.org/uniprot/G7K698","tr|G7K698|G7K698_MEDTR")</f>
        <v>tr|G7K698|G7K698_MEDTR</v>
      </c>
      <c r="D20663" t="s">
        <v>30557</v>
      </c>
      <c r="E20663">
        <v>78.89</v>
      </c>
      <c r="F20663">
        <v>308</v>
      </c>
      <c r="G20663">
        <v>65</v>
      </c>
      <c r="H20663">
        <v>11</v>
      </c>
      <c r="I20663">
        <v>1</v>
      </c>
      <c r="J20663">
        <v>891</v>
      </c>
      <c r="K20663">
        <v>1</v>
      </c>
      <c r="L20663">
        <v>1</v>
      </c>
      <c r="M20663">
        <v>307</v>
      </c>
      <c r="N20663" t="s">
        <v>18</v>
      </c>
      <c r="O20663" s="1">
        <v>3.9704899999999998E-139</v>
      </c>
      <c r="P20663">
        <v>1286</v>
      </c>
    </row>
    <row r="20664" spans="1:16" x14ac:dyDescent="0.25">
      <c r="A20664" t="s">
        <v>30558</v>
      </c>
      <c r="B20664">
        <v>789</v>
      </c>
      <c r="C20664" s="3" t="str">
        <f>HYPERLINK("http://www.uniprot.org/uniprot/G7IG38","tr|G7IG38|G7IG38_MEDTR")</f>
        <v>tr|G7IG38|G7IG38_MEDTR</v>
      </c>
      <c r="D20664" t="s">
        <v>30559</v>
      </c>
      <c r="E20664">
        <v>37.86</v>
      </c>
      <c r="F20664">
        <v>272</v>
      </c>
      <c r="G20664">
        <v>169</v>
      </c>
      <c r="H20664">
        <v>30</v>
      </c>
      <c r="I20664">
        <v>34</v>
      </c>
      <c r="J20664">
        <v>759</v>
      </c>
      <c r="K20664">
        <v>1</v>
      </c>
      <c r="L20664">
        <v>2</v>
      </c>
      <c r="M20664">
        <v>273</v>
      </c>
      <c r="N20664" t="s">
        <v>18</v>
      </c>
      <c r="O20664" s="1">
        <v>2.0086699999999999E-37</v>
      </c>
      <c r="P20664">
        <v>408</v>
      </c>
    </row>
    <row r="20665" spans="1:16" x14ac:dyDescent="0.25">
      <c r="A20665" t="s">
        <v>30560</v>
      </c>
      <c r="B20665">
        <v>1320</v>
      </c>
      <c r="C20665" s="3" t="str">
        <f>HYPERLINK("http://www.uniprot.org/uniprot/G7L1T9","tr|G7L1T9|G7L1T9_MEDTR")</f>
        <v>tr|G7L1T9|G7L1T9_MEDTR</v>
      </c>
      <c r="D20665" t="s">
        <v>30561</v>
      </c>
      <c r="E20665">
        <v>45.04</v>
      </c>
      <c r="F20665">
        <v>464</v>
      </c>
      <c r="G20665">
        <v>255</v>
      </c>
      <c r="H20665">
        <v>64</v>
      </c>
      <c r="I20665">
        <v>34</v>
      </c>
      <c r="J20665">
        <v>1233</v>
      </c>
      <c r="K20665">
        <v>1</v>
      </c>
      <c r="L20665">
        <v>42</v>
      </c>
      <c r="M20665">
        <v>483</v>
      </c>
      <c r="N20665" t="s">
        <v>18</v>
      </c>
      <c r="O20665" s="1">
        <v>2.5456699999999998E-83</v>
      </c>
      <c r="P20665">
        <v>807</v>
      </c>
    </row>
    <row r="20666" spans="1:16" x14ac:dyDescent="0.25">
      <c r="A20666" t="s">
        <v>30562</v>
      </c>
      <c r="B20666">
        <v>387</v>
      </c>
      <c r="C20666" s="3" t="str">
        <f>HYPERLINK("http://www.uniprot.org/uniprot/I3S8L1","tr|I3S8L1|I3S8L1_LOTJA")</f>
        <v>tr|I3S8L1|I3S8L1_LOTJA</v>
      </c>
      <c r="D20666" t="s">
        <v>93</v>
      </c>
      <c r="E20666">
        <v>86.55</v>
      </c>
      <c r="F20666">
        <v>119</v>
      </c>
      <c r="G20666">
        <v>16</v>
      </c>
      <c r="H20666">
        <v>0</v>
      </c>
      <c r="I20666">
        <v>28</v>
      </c>
      <c r="J20666">
        <v>384</v>
      </c>
      <c r="K20666">
        <v>1</v>
      </c>
      <c r="L20666">
        <v>14</v>
      </c>
      <c r="M20666">
        <v>132</v>
      </c>
      <c r="N20666" t="s">
        <v>18</v>
      </c>
      <c r="O20666" s="1">
        <v>8.8138399999999996E-55</v>
      </c>
      <c r="P20666">
        <v>554</v>
      </c>
    </row>
    <row r="20667" spans="1:16" x14ac:dyDescent="0.25">
      <c r="A20667" t="s">
        <v>30563</v>
      </c>
      <c r="B20667">
        <v>1311</v>
      </c>
      <c r="C20667" s="3" t="str">
        <f>HYPERLINK("http://www.uniprot.org/uniprot/K7K0S8","tr|K7K0S8|K7K0S8_SOYBN")</f>
        <v>tr|K7K0S8|K7K0S8_SOYBN</v>
      </c>
      <c r="D20667" t="s">
        <v>28</v>
      </c>
      <c r="E20667">
        <v>71.260000000000005</v>
      </c>
      <c r="F20667">
        <v>449</v>
      </c>
      <c r="G20667">
        <v>129</v>
      </c>
      <c r="H20667">
        <v>29</v>
      </c>
      <c r="I20667">
        <v>1</v>
      </c>
      <c r="J20667">
        <v>1260</v>
      </c>
      <c r="K20667">
        <v>1</v>
      </c>
      <c r="L20667">
        <v>1</v>
      </c>
      <c r="M20667">
        <v>429</v>
      </c>
      <c r="N20667" t="s">
        <v>18</v>
      </c>
      <c r="O20667" s="1">
        <v>4.80423E-159</v>
      </c>
      <c r="P20667">
        <v>1460</v>
      </c>
    </row>
    <row r="20668" spans="1:16" x14ac:dyDescent="0.25">
      <c r="A20668" t="s">
        <v>30564</v>
      </c>
      <c r="B20668">
        <v>453</v>
      </c>
      <c r="C20668" s="3" t="str">
        <f>HYPERLINK("http://www.uniprot.org/uniprot/I3SJF9","tr|I3SJF9|I3SJF9_MEDTR")</f>
        <v>tr|I3SJF9|I3SJF9_MEDTR</v>
      </c>
      <c r="D20668" t="s">
        <v>22</v>
      </c>
      <c r="E20668">
        <v>96.66</v>
      </c>
      <c r="F20668">
        <v>150</v>
      </c>
      <c r="G20668">
        <v>5</v>
      </c>
      <c r="H20668">
        <v>0</v>
      </c>
      <c r="I20668">
        <v>1</v>
      </c>
      <c r="J20668">
        <v>450</v>
      </c>
      <c r="K20668">
        <v>1</v>
      </c>
      <c r="L20668">
        <v>1</v>
      </c>
      <c r="M20668">
        <v>150</v>
      </c>
      <c r="N20668" t="s">
        <v>18</v>
      </c>
      <c r="O20668" s="1">
        <v>6.8918799999999998E-76</v>
      </c>
      <c r="P20668">
        <v>736</v>
      </c>
    </row>
    <row r="20669" spans="1:16" x14ac:dyDescent="0.25">
      <c r="A20669" t="s">
        <v>30565</v>
      </c>
      <c r="B20669">
        <v>1335</v>
      </c>
      <c r="C20669" s="3" t="str">
        <f>HYPERLINK("http://www.uniprot.org/uniprot/G7J944","tr|G7J944|G7J944_MEDTR")</f>
        <v>tr|G7J944|G7J944_MEDTR</v>
      </c>
      <c r="D20669" t="s">
        <v>30566</v>
      </c>
      <c r="E20669">
        <v>83.78</v>
      </c>
      <c r="F20669">
        <v>444</v>
      </c>
      <c r="G20669">
        <v>72</v>
      </c>
      <c r="H20669">
        <v>0</v>
      </c>
      <c r="I20669">
        <v>1</v>
      </c>
      <c r="J20669">
        <v>1332</v>
      </c>
      <c r="K20669">
        <v>1</v>
      </c>
      <c r="L20669">
        <v>572</v>
      </c>
      <c r="M20669">
        <v>973</v>
      </c>
      <c r="N20669" t="s">
        <v>18</v>
      </c>
      <c r="O20669">
        <v>0</v>
      </c>
      <c r="P20669">
        <v>1914</v>
      </c>
    </row>
    <row r="20670" spans="1:16" x14ac:dyDescent="0.25">
      <c r="A20670" t="s">
        <v>30567</v>
      </c>
      <c r="B20670">
        <v>708</v>
      </c>
      <c r="C20670" s="3" t="str">
        <f>HYPERLINK("http://www.uniprot.org/uniprot/I1KZQ1","tr|I1KZQ1|I1KZQ1_SOYBN")</f>
        <v>tr|I1KZQ1|I1KZQ1_SOYBN</v>
      </c>
      <c r="D20670" t="s">
        <v>28</v>
      </c>
      <c r="E20670">
        <v>71.06</v>
      </c>
      <c r="F20670">
        <v>235</v>
      </c>
      <c r="G20670">
        <v>68</v>
      </c>
      <c r="H20670">
        <v>0</v>
      </c>
      <c r="I20670">
        <v>1</v>
      </c>
      <c r="J20670">
        <v>705</v>
      </c>
      <c r="K20670">
        <v>1</v>
      </c>
      <c r="L20670">
        <v>1</v>
      </c>
      <c r="M20670">
        <v>234</v>
      </c>
      <c r="N20670" t="s">
        <v>18</v>
      </c>
      <c r="O20670" s="1">
        <v>9.2770999999999997E-94</v>
      </c>
      <c r="P20670">
        <v>893</v>
      </c>
    </row>
    <row r="20671" spans="1:16" x14ac:dyDescent="0.25">
      <c r="A20671" t="s">
        <v>30568</v>
      </c>
      <c r="B20671">
        <v>747</v>
      </c>
      <c r="C20671" s="3" t="str">
        <f>HYPERLINK("http://www.uniprot.org/uniprot/G7IZF8","tr|G7IZF8|G7IZF8_MEDTR")</f>
        <v>tr|G7IZF8|G7IZF8_MEDTR</v>
      </c>
      <c r="D20671" t="s">
        <v>30537</v>
      </c>
      <c r="E20671">
        <v>81.48</v>
      </c>
      <c r="F20671">
        <v>189</v>
      </c>
      <c r="G20671">
        <v>35</v>
      </c>
      <c r="H20671">
        <v>0</v>
      </c>
      <c r="I20671">
        <v>178</v>
      </c>
      <c r="J20671">
        <v>744</v>
      </c>
      <c r="K20671">
        <v>1</v>
      </c>
      <c r="L20671">
        <v>130</v>
      </c>
      <c r="M20671">
        <v>317</v>
      </c>
      <c r="N20671" t="s">
        <v>18</v>
      </c>
      <c r="O20671" s="1">
        <v>1.8382699999999999E-82</v>
      </c>
      <c r="P20671">
        <v>796</v>
      </c>
    </row>
    <row r="20672" spans="1:16" x14ac:dyDescent="0.25">
      <c r="A20672" t="s">
        <v>30569</v>
      </c>
      <c r="B20672">
        <v>531</v>
      </c>
      <c r="C20672" s="3" t="str">
        <f>HYPERLINK("http://www.uniprot.org/uniprot/C6SWZ3","tr|C6SWZ3|C6SWZ3_SOYBN")</f>
        <v>tr|C6SWZ3|C6SWZ3_SOYBN</v>
      </c>
      <c r="D20672" t="s">
        <v>897</v>
      </c>
      <c r="E20672">
        <v>100</v>
      </c>
      <c r="F20672">
        <v>176</v>
      </c>
      <c r="G20672">
        <v>0</v>
      </c>
      <c r="H20672">
        <v>0</v>
      </c>
      <c r="I20672">
        <v>1</v>
      </c>
      <c r="J20672">
        <v>528</v>
      </c>
      <c r="K20672">
        <v>1</v>
      </c>
      <c r="L20672">
        <v>1</v>
      </c>
      <c r="M20672">
        <v>176</v>
      </c>
      <c r="N20672" t="s">
        <v>18</v>
      </c>
      <c r="O20672" s="1">
        <v>5.5087999999999999E-97</v>
      </c>
      <c r="P20672">
        <v>918</v>
      </c>
    </row>
    <row r="20673" spans="1:16" x14ac:dyDescent="0.25">
      <c r="A20673" t="s">
        <v>30570</v>
      </c>
      <c r="B20673">
        <v>2082</v>
      </c>
      <c r="C20673" s="3" t="str">
        <f>HYPERLINK("http://www.uniprot.org/uniprot/I1KMX0","tr|I1KMX0|I1KMX0_SOYBN")</f>
        <v>tr|I1KMX0|I1KMX0_SOYBN</v>
      </c>
      <c r="D20673" t="s">
        <v>71</v>
      </c>
      <c r="E20673">
        <v>79.22</v>
      </c>
      <c r="F20673">
        <v>693</v>
      </c>
      <c r="G20673">
        <v>144</v>
      </c>
      <c r="H20673">
        <v>0</v>
      </c>
      <c r="I20673">
        <v>1</v>
      </c>
      <c r="J20673">
        <v>2079</v>
      </c>
      <c r="K20673">
        <v>1</v>
      </c>
      <c r="L20673">
        <v>1</v>
      </c>
      <c r="M20673">
        <v>693</v>
      </c>
      <c r="N20673" t="s">
        <v>18</v>
      </c>
      <c r="O20673">
        <v>0</v>
      </c>
      <c r="P20673">
        <v>2938</v>
      </c>
    </row>
    <row r="20674" spans="1:16" x14ac:dyDescent="0.25">
      <c r="A20674" t="s">
        <v>30571</v>
      </c>
      <c r="B20674">
        <v>954</v>
      </c>
      <c r="C20674" s="3" t="str">
        <f>HYPERLINK("http://www.uniprot.org/uniprot/I1LRI8","tr|I1LRI8|I1LRI8_SOYBN")</f>
        <v>tr|I1LRI8|I1LRI8_SOYBN</v>
      </c>
      <c r="D20674" t="s">
        <v>28</v>
      </c>
      <c r="E20674">
        <v>72.95</v>
      </c>
      <c r="F20674">
        <v>318</v>
      </c>
      <c r="G20674">
        <v>86</v>
      </c>
      <c r="H20674">
        <v>1</v>
      </c>
      <c r="I20674">
        <v>1</v>
      </c>
      <c r="J20674">
        <v>951</v>
      </c>
      <c r="K20674">
        <v>1</v>
      </c>
      <c r="L20674">
        <v>1</v>
      </c>
      <c r="M20674">
        <v>315</v>
      </c>
      <c r="N20674" t="s">
        <v>18</v>
      </c>
      <c r="O20674" s="1">
        <v>4.0297300000000002E-124</v>
      </c>
      <c r="P20674">
        <v>1157</v>
      </c>
    </row>
    <row r="20675" spans="1:16" x14ac:dyDescent="0.25">
      <c r="A20675" t="s">
        <v>30572</v>
      </c>
      <c r="B20675">
        <v>171</v>
      </c>
      <c r="C20675" s="3" t="str">
        <f>HYPERLINK("http://www.uniprot.org/uniprot/G7JQR6","tr|G7JQR6|G7JQR6_MEDTR")</f>
        <v>tr|G7JQR6|G7JQR6_MEDTR</v>
      </c>
      <c r="D20675" t="s">
        <v>30543</v>
      </c>
      <c r="E20675">
        <v>91.07</v>
      </c>
      <c r="F20675">
        <v>56</v>
      </c>
      <c r="G20675">
        <v>5</v>
      </c>
      <c r="H20675">
        <v>0</v>
      </c>
      <c r="I20675">
        <v>1</v>
      </c>
      <c r="J20675">
        <v>168</v>
      </c>
      <c r="K20675">
        <v>1</v>
      </c>
      <c r="L20675">
        <v>94</v>
      </c>
      <c r="M20675">
        <v>149</v>
      </c>
      <c r="N20675" t="s">
        <v>18</v>
      </c>
      <c r="O20675" s="1">
        <v>7.9779000000000001E-24</v>
      </c>
      <c r="P20675">
        <v>287</v>
      </c>
    </row>
    <row r="20676" spans="1:16" x14ac:dyDescent="0.25">
      <c r="A20676" t="s">
        <v>30573</v>
      </c>
      <c r="B20676">
        <v>1845</v>
      </c>
      <c r="C20676" s="3" t="str">
        <f>HYPERLINK("http://www.uniprot.org/uniprot/I1JGS7","tr|I1JGS7|I1JGS7_SOYBN")</f>
        <v>tr|I1JGS7|I1JGS7_SOYBN</v>
      </c>
      <c r="D20676" t="s">
        <v>71</v>
      </c>
      <c r="E20676">
        <v>70.41</v>
      </c>
      <c r="F20676">
        <v>480</v>
      </c>
      <c r="G20676">
        <v>142</v>
      </c>
      <c r="H20676">
        <v>6</v>
      </c>
      <c r="I20676">
        <v>421</v>
      </c>
      <c r="J20676">
        <v>1842</v>
      </c>
      <c r="K20676">
        <v>1</v>
      </c>
      <c r="L20676">
        <v>64</v>
      </c>
      <c r="M20676">
        <v>531</v>
      </c>
      <c r="N20676" t="s">
        <v>18</v>
      </c>
      <c r="O20676" s="1">
        <v>2.0517100000000001E-180</v>
      </c>
      <c r="P20676">
        <v>1646</v>
      </c>
    </row>
    <row r="20677" spans="1:16" x14ac:dyDescent="0.25">
      <c r="A20677" t="s">
        <v>30574</v>
      </c>
      <c r="B20677">
        <v>1122</v>
      </c>
      <c r="C20677" s="3" t="str">
        <f>HYPERLINK("http://www.uniprot.org/uniprot/Q2HTB3","tr|Q2HTB3|Q2HTB3_MEDTR")</f>
        <v>tr|Q2HTB3|Q2HTB3_MEDTR</v>
      </c>
      <c r="D20677" t="s">
        <v>30575</v>
      </c>
      <c r="E20677">
        <v>72.19</v>
      </c>
      <c r="F20677">
        <v>356</v>
      </c>
      <c r="G20677">
        <v>99</v>
      </c>
      <c r="H20677">
        <v>0</v>
      </c>
      <c r="I20677">
        <v>52</v>
      </c>
      <c r="J20677">
        <v>1119</v>
      </c>
      <c r="K20677">
        <v>1</v>
      </c>
      <c r="L20677">
        <v>7</v>
      </c>
      <c r="M20677">
        <v>362</v>
      </c>
      <c r="N20677" t="s">
        <v>18</v>
      </c>
      <c r="O20677" s="1">
        <v>1.04581E-148</v>
      </c>
      <c r="P20677">
        <v>1370</v>
      </c>
    </row>
    <row r="20678" spans="1:16" x14ac:dyDescent="0.25">
      <c r="A20678" t="s">
        <v>30576</v>
      </c>
      <c r="B20678">
        <v>552</v>
      </c>
      <c r="C20678" s="3" t="str">
        <f>HYPERLINK("http://www.uniprot.org/uniprot/I1KHU6","tr|I1KHU6|I1KHU6_SOYBN")</f>
        <v>tr|I1KHU6|I1KHU6_SOYBN</v>
      </c>
      <c r="D20678" t="s">
        <v>28</v>
      </c>
      <c r="E20678">
        <v>53.4</v>
      </c>
      <c r="F20678">
        <v>191</v>
      </c>
      <c r="G20678">
        <v>89</v>
      </c>
      <c r="H20678">
        <v>8</v>
      </c>
      <c r="I20678">
        <v>1</v>
      </c>
      <c r="J20678">
        <v>549</v>
      </c>
      <c r="K20678">
        <v>1</v>
      </c>
      <c r="L20678">
        <v>1</v>
      </c>
      <c r="M20678">
        <v>191</v>
      </c>
      <c r="N20678" t="s">
        <v>18</v>
      </c>
      <c r="O20678" s="1">
        <v>7.5397000000000002E-47</v>
      </c>
      <c r="P20678">
        <v>486</v>
      </c>
    </row>
    <row r="20679" spans="1:16" x14ac:dyDescent="0.25">
      <c r="A20679" t="s">
        <v>30577</v>
      </c>
      <c r="B20679">
        <v>1941</v>
      </c>
      <c r="C20679" s="3" t="str">
        <f>HYPERLINK("http://www.uniprot.org/uniprot/G7K3Y4","tr|G7K3Y4|G7K3Y4_MEDTR")</f>
        <v>tr|G7K3Y4|G7K3Y4_MEDTR</v>
      </c>
      <c r="D20679" t="s">
        <v>30578</v>
      </c>
      <c r="E20679">
        <v>86.27</v>
      </c>
      <c r="F20679">
        <v>641</v>
      </c>
      <c r="G20679">
        <v>88</v>
      </c>
      <c r="H20679">
        <v>0</v>
      </c>
      <c r="I20679">
        <v>16</v>
      </c>
      <c r="J20679">
        <v>1938</v>
      </c>
      <c r="K20679">
        <v>1</v>
      </c>
      <c r="L20679">
        <v>4</v>
      </c>
      <c r="M20679">
        <v>640</v>
      </c>
      <c r="N20679" t="s">
        <v>18</v>
      </c>
      <c r="O20679">
        <v>0</v>
      </c>
      <c r="P20679">
        <v>2903</v>
      </c>
    </row>
    <row r="20680" spans="1:16" x14ac:dyDescent="0.25">
      <c r="A20680" t="s">
        <v>30579</v>
      </c>
      <c r="B20680">
        <v>1143</v>
      </c>
      <c r="C20680" s="3" t="str">
        <f>HYPERLINK("http://www.uniprot.org/uniprot/G7KPF4","tr|G7KPF4|G7KPF4_MEDTR")</f>
        <v>tr|G7KPF4|G7KPF4_MEDTR</v>
      </c>
      <c r="D20680" t="s">
        <v>30580</v>
      </c>
      <c r="E20680">
        <v>51.23</v>
      </c>
      <c r="F20680">
        <v>363</v>
      </c>
      <c r="G20680">
        <v>177</v>
      </c>
      <c r="H20680">
        <v>7</v>
      </c>
      <c r="I20680">
        <v>7</v>
      </c>
      <c r="J20680">
        <v>1074</v>
      </c>
      <c r="K20680">
        <v>1</v>
      </c>
      <c r="L20680">
        <v>2</v>
      </c>
      <c r="M20680">
        <v>358</v>
      </c>
      <c r="N20680" t="s">
        <v>18</v>
      </c>
      <c r="O20680" s="1">
        <v>1.0255500000000001E-90</v>
      </c>
      <c r="P20680">
        <v>870</v>
      </c>
    </row>
    <row r="20681" spans="1:16" x14ac:dyDescent="0.25">
      <c r="A20681" t="s">
        <v>30581</v>
      </c>
      <c r="B20681">
        <v>702</v>
      </c>
      <c r="C20681" s="3" t="str">
        <f>HYPERLINK("http://www.uniprot.org/uniprot/I3T053","tr|I3T053|I3T053_MEDTR")</f>
        <v>tr|I3T053|I3T053_MEDTR</v>
      </c>
      <c r="D20681" t="s">
        <v>22</v>
      </c>
      <c r="E20681">
        <v>72.16</v>
      </c>
      <c r="F20681">
        <v>212</v>
      </c>
      <c r="G20681">
        <v>59</v>
      </c>
      <c r="H20681">
        <v>0</v>
      </c>
      <c r="I20681">
        <v>61</v>
      </c>
      <c r="J20681">
        <v>696</v>
      </c>
      <c r="K20681">
        <v>1</v>
      </c>
      <c r="L20681">
        <v>27</v>
      </c>
      <c r="M20681">
        <v>235</v>
      </c>
      <c r="N20681" t="s">
        <v>18</v>
      </c>
      <c r="O20681" s="1">
        <v>2.9283000000000001E-84</v>
      </c>
      <c r="P20681">
        <v>811</v>
      </c>
    </row>
    <row r="20682" spans="1:16" x14ac:dyDescent="0.25">
      <c r="A20682" t="s">
        <v>30582</v>
      </c>
      <c r="B20682">
        <v>1263</v>
      </c>
      <c r="C20682" s="3" t="str">
        <f>HYPERLINK("http://www.uniprot.org/uniprot/I1L9F5","tr|I1L9F5|I1L9F5_SOYBN")</f>
        <v>tr|I1L9F5|I1L9F5_SOYBN</v>
      </c>
      <c r="D20682" t="s">
        <v>28</v>
      </c>
      <c r="E20682">
        <v>89.64</v>
      </c>
      <c r="F20682">
        <v>396</v>
      </c>
      <c r="G20682">
        <v>41</v>
      </c>
      <c r="H20682">
        <v>3</v>
      </c>
      <c r="I20682">
        <v>82</v>
      </c>
      <c r="J20682">
        <v>1260</v>
      </c>
      <c r="K20682">
        <v>1</v>
      </c>
      <c r="L20682">
        <v>35</v>
      </c>
      <c r="M20682">
        <v>408</v>
      </c>
      <c r="N20682" t="s">
        <v>18</v>
      </c>
      <c r="O20682">
        <v>0</v>
      </c>
      <c r="P20682">
        <v>1737</v>
      </c>
    </row>
    <row r="20683" spans="1:16" x14ac:dyDescent="0.25">
      <c r="A20683" t="s">
        <v>30583</v>
      </c>
      <c r="B20683">
        <v>549</v>
      </c>
      <c r="C20683" s="3" t="str">
        <f>HYPERLINK("http://www.uniprot.org/uniprot/G7IKJ3","tr|G7IKJ3|G7IKJ3_MEDTR")</f>
        <v>tr|G7IKJ3|G7IKJ3_MEDTR</v>
      </c>
      <c r="D20683" t="s">
        <v>3121</v>
      </c>
      <c r="E20683">
        <v>28.3</v>
      </c>
      <c r="F20683">
        <v>159</v>
      </c>
      <c r="G20683">
        <v>114</v>
      </c>
      <c r="H20683">
        <v>0</v>
      </c>
      <c r="I20683">
        <v>16</v>
      </c>
      <c r="J20683">
        <v>492</v>
      </c>
      <c r="K20683">
        <v>1</v>
      </c>
      <c r="L20683">
        <v>736</v>
      </c>
      <c r="M20683">
        <v>862</v>
      </c>
      <c r="N20683" t="s">
        <v>18</v>
      </c>
      <c r="O20683" s="1">
        <v>1.2310800000000001E-9</v>
      </c>
      <c r="P20683">
        <v>165</v>
      </c>
    </row>
    <row r="20684" spans="1:16" x14ac:dyDescent="0.25">
      <c r="A20684" t="s">
        <v>30584</v>
      </c>
      <c r="B20684">
        <v>750</v>
      </c>
      <c r="C20684" s="3" t="str">
        <f>HYPERLINK("http://www.uniprot.org/uniprot/G7LCL2","tr|G7LCL2|G7LCL2_MEDTR")</f>
        <v>tr|G7LCL2|G7LCL2_MEDTR</v>
      </c>
      <c r="D20684" t="s">
        <v>30585</v>
      </c>
      <c r="E20684">
        <v>85.6</v>
      </c>
      <c r="F20684">
        <v>257</v>
      </c>
      <c r="G20684">
        <v>37</v>
      </c>
      <c r="H20684">
        <v>8</v>
      </c>
      <c r="I20684">
        <v>1</v>
      </c>
      <c r="J20684">
        <v>747</v>
      </c>
      <c r="K20684">
        <v>1</v>
      </c>
      <c r="L20684">
        <v>105</v>
      </c>
      <c r="M20684">
        <v>361</v>
      </c>
      <c r="N20684" t="s">
        <v>18</v>
      </c>
      <c r="O20684" s="1">
        <v>1.44984E-127</v>
      </c>
      <c r="P20684">
        <v>1185</v>
      </c>
    </row>
    <row r="20685" spans="1:16" x14ac:dyDescent="0.25">
      <c r="A20685" t="s">
        <v>30586</v>
      </c>
      <c r="B20685">
        <v>2043</v>
      </c>
      <c r="C20685" s="3" t="str">
        <f>HYPERLINK("http://www.uniprot.org/uniprot/G8A154","tr|G8A154|G8A154_MEDTR")</f>
        <v>tr|G8A154|G8A154_MEDTR</v>
      </c>
      <c r="D20685" t="s">
        <v>30587</v>
      </c>
      <c r="E20685">
        <v>82.61</v>
      </c>
      <c r="F20685">
        <v>696</v>
      </c>
      <c r="G20685">
        <v>121</v>
      </c>
      <c r="H20685">
        <v>45</v>
      </c>
      <c r="I20685">
        <v>88</v>
      </c>
      <c r="J20685">
        <v>2040</v>
      </c>
      <c r="K20685">
        <v>1</v>
      </c>
      <c r="L20685">
        <v>30</v>
      </c>
      <c r="M20685">
        <v>725</v>
      </c>
      <c r="N20685" t="s">
        <v>18</v>
      </c>
      <c r="O20685">
        <v>0</v>
      </c>
      <c r="P20685">
        <v>2893</v>
      </c>
    </row>
    <row r="20686" spans="1:16" x14ac:dyDescent="0.25">
      <c r="A20686" t="s">
        <v>30588</v>
      </c>
      <c r="B20686">
        <v>438</v>
      </c>
      <c r="C20686" s="3" t="str">
        <f>HYPERLINK("http://www.uniprot.org/uniprot/I1LTP4","tr|I1LTP4|I1LTP4_SOYBN")</f>
        <v>tr|I1LTP4|I1LTP4_SOYBN</v>
      </c>
      <c r="D20686" t="s">
        <v>28</v>
      </c>
      <c r="E20686">
        <v>65.28</v>
      </c>
      <c r="F20686">
        <v>121</v>
      </c>
      <c r="G20686">
        <v>42</v>
      </c>
      <c r="H20686">
        <v>2</v>
      </c>
      <c r="I20686">
        <v>79</v>
      </c>
      <c r="J20686">
        <v>435</v>
      </c>
      <c r="K20686">
        <v>1</v>
      </c>
      <c r="L20686">
        <v>166</v>
      </c>
      <c r="M20686">
        <v>284</v>
      </c>
      <c r="N20686" t="s">
        <v>18</v>
      </c>
      <c r="O20686" s="1">
        <v>2.4546899999999999E-36</v>
      </c>
      <c r="P20686">
        <v>395</v>
      </c>
    </row>
    <row r="20687" spans="1:16" x14ac:dyDescent="0.25">
      <c r="A20687" t="s">
        <v>30589</v>
      </c>
      <c r="B20687">
        <v>999</v>
      </c>
      <c r="C20687" s="3" t="str">
        <f>HYPERLINK("http://www.uniprot.org/uniprot/Q9XFW9","tr|Q9XFW9|Q9XFW9_CICAR")</f>
        <v>tr|Q9XFW9|Q9XFW9_CICAR</v>
      </c>
      <c r="D20687" t="s">
        <v>30590</v>
      </c>
      <c r="E20687">
        <v>100</v>
      </c>
      <c r="F20687">
        <v>332</v>
      </c>
      <c r="G20687">
        <v>0</v>
      </c>
      <c r="H20687">
        <v>0</v>
      </c>
      <c r="I20687">
        <v>1</v>
      </c>
      <c r="J20687">
        <v>996</v>
      </c>
      <c r="K20687">
        <v>1</v>
      </c>
      <c r="L20687">
        <v>41</v>
      </c>
      <c r="M20687">
        <v>372</v>
      </c>
      <c r="N20687" t="s">
        <v>18</v>
      </c>
      <c r="O20687">
        <v>0</v>
      </c>
      <c r="P20687">
        <v>1749</v>
      </c>
    </row>
    <row r="20688" spans="1:16" x14ac:dyDescent="0.25">
      <c r="A20688" t="s">
        <v>30591</v>
      </c>
      <c r="B20688">
        <v>1506</v>
      </c>
      <c r="C20688" s="3" t="str">
        <f>HYPERLINK("http://www.uniprot.org/uniprot/G7K6A7","tr|G7K6A7|G7K6A7_MEDTR")</f>
        <v>tr|G7K6A7|G7K6A7_MEDTR</v>
      </c>
      <c r="D20688" t="s">
        <v>30592</v>
      </c>
      <c r="E20688">
        <v>88.65</v>
      </c>
      <c r="F20688">
        <v>485</v>
      </c>
      <c r="G20688">
        <v>55</v>
      </c>
      <c r="H20688">
        <v>1</v>
      </c>
      <c r="I20688">
        <v>37</v>
      </c>
      <c r="J20688">
        <v>1488</v>
      </c>
      <c r="K20688">
        <v>1</v>
      </c>
      <c r="L20688">
        <v>120</v>
      </c>
      <c r="M20688">
        <v>604</v>
      </c>
      <c r="N20688" t="s">
        <v>18</v>
      </c>
      <c r="O20688">
        <v>0</v>
      </c>
      <c r="P20688">
        <v>2295</v>
      </c>
    </row>
    <row r="20689" spans="1:16" x14ac:dyDescent="0.25">
      <c r="A20689" t="s">
        <v>30593</v>
      </c>
      <c r="B20689">
        <v>828</v>
      </c>
      <c r="C20689" s="3" t="str">
        <f>HYPERLINK("http://www.uniprot.org/uniprot/Q39888","tr|Q39888|Q39888_SOYBN")</f>
        <v>tr|Q39888|Q39888_SOYBN</v>
      </c>
      <c r="D20689" t="s">
        <v>30594</v>
      </c>
      <c r="E20689">
        <v>38.75</v>
      </c>
      <c r="F20689">
        <v>289</v>
      </c>
      <c r="G20689">
        <v>177</v>
      </c>
      <c r="H20689">
        <v>27</v>
      </c>
      <c r="I20689">
        <v>40</v>
      </c>
      <c r="J20689">
        <v>825</v>
      </c>
      <c r="K20689">
        <v>1</v>
      </c>
      <c r="L20689">
        <v>5</v>
      </c>
      <c r="M20689">
        <v>287</v>
      </c>
      <c r="N20689" t="s">
        <v>18</v>
      </c>
      <c r="O20689" s="1">
        <v>2.4614299999999999E-36</v>
      </c>
      <c r="P20689">
        <v>399</v>
      </c>
    </row>
    <row r="20690" spans="1:16" x14ac:dyDescent="0.25">
      <c r="A20690" t="s">
        <v>30595</v>
      </c>
      <c r="B20690">
        <v>1107</v>
      </c>
      <c r="C20690" s="3" t="str">
        <f>HYPERLINK("http://www.uniprot.org/uniprot/G7L1U0","tr|G7L1U0|G7L1U0_MEDTR")</f>
        <v>tr|G7L1U0|G7L1U0_MEDTR</v>
      </c>
      <c r="D20690" t="s">
        <v>30596</v>
      </c>
      <c r="E20690">
        <v>65.27</v>
      </c>
      <c r="F20690">
        <v>383</v>
      </c>
      <c r="G20690">
        <v>133</v>
      </c>
      <c r="H20690">
        <v>25</v>
      </c>
      <c r="I20690">
        <v>1</v>
      </c>
      <c r="J20690">
        <v>1074</v>
      </c>
      <c r="K20690">
        <v>1</v>
      </c>
      <c r="L20690">
        <v>1</v>
      </c>
      <c r="M20690">
        <v>369</v>
      </c>
      <c r="N20690" t="s">
        <v>18</v>
      </c>
      <c r="O20690" s="1">
        <v>6.0379500000000002E-125</v>
      </c>
      <c r="P20690">
        <v>1165</v>
      </c>
    </row>
    <row r="20691" spans="1:16" x14ac:dyDescent="0.25">
      <c r="A20691" t="s">
        <v>30597</v>
      </c>
      <c r="B20691">
        <v>1179</v>
      </c>
      <c r="C20691" s="3" t="str">
        <f>HYPERLINK("http://www.uniprot.org/uniprot/I1NGF0","tr|I1NGF0|I1NGF0_SOYBN")</f>
        <v>tr|I1NGF0|I1NGF0_SOYBN</v>
      </c>
      <c r="D20691" t="s">
        <v>28</v>
      </c>
      <c r="E20691">
        <v>57.32</v>
      </c>
      <c r="F20691">
        <v>389</v>
      </c>
      <c r="G20691">
        <v>166</v>
      </c>
      <c r="H20691">
        <v>15</v>
      </c>
      <c r="I20691">
        <v>1</v>
      </c>
      <c r="J20691">
        <v>1122</v>
      </c>
      <c r="K20691">
        <v>1</v>
      </c>
      <c r="L20691">
        <v>1</v>
      </c>
      <c r="M20691">
        <v>358</v>
      </c>
      <c r="N20691" t="s">
        <v>18</v>
      </c>
      <c r="O20691" s="1">
        <v>1.9364299999999999E-108</v>
      </c>
      <c r="P20691">
        <v>1023</v>
      </c>
    </row>
    <row r="20692" spans="1:16" x14ac:dyDescent="0.25">
      <c r="A20692" t="s">
        <v>30598</v>
      </c>
      <c r="B20692">
        <v>1902</v>
      </c>
      <c r="C20692" s="3" t="str">
        <f>HYPERLINK("http://www.uniprot.org/uniprot/I1MJ28","tr|I1MJ28|I1MJ28_SOYBN")</f>
        <v>tr|I1MJ28|I1MJ28_SOYBN</v>
      </c>
      <c r="D20692" t="s">
        <v>117</v>
      </c>
      <c r="E20692">
        <v>84.81</v>
      </c>
      <c r="F20692">
        <v>606</v>
      </c>
      <c r="G20692">
        <v>92</v>
      </c>
      <c r="H20692">
        <v>0</v>
      </c>
      <c r="I20692">
        <v>82</v>
      </c>
      <c r="J20692">
        <v>1899</v>
      </c>
      <c r="K20692">
        <v>1</v>
      </c>
      <c r="L20692">
        <v>27</v>
      </c>
      <c r="M20692">
        <v>591</v>
      </c>
      <c r="N20692" t="s">
        <v>18</v>
      </c>
      <c r="O20692">
        <v>0</v>
      </c>
      <c r="P20692">
        <v>2448</v>
      </c>
    </row>
    <row r="20693" spans="1:16" x14ac:dyDescent="0.25">
      <c r="A20693" t="s">
        <v>30599</v>
      </c>
      <c r="B20693">
        <v>2046</v>
      </c>
      <c r="C20693" s="3" t="str">
        <f>HYPERLINK("http://www.uniprot.org/uniprot/G8A2N9","tr|G8A2N9|G8A2N9_MEDTR")</f>
        <v>tr|G8A2N9|G8A2N9_MEDTR</v>
      </c>
      <c r="D20693" t="s">
        <v>26035</v>
      </c>
      <c r="E20693">
        <v>63.66</v>
      </c>
      <c r="F20693">
        <v>677</v>
      </c>
      <c r="G20693">
        <v>246</v>
      </c>
      <c r="H20693">
        <v>36</v>
      </c>
      <c r="I20693">
        <v>13</v>
      </c>
      <c r="J20693">
        <v>1935</v>
      </c>
      <c r="K20693">
        <v>1</v>
      </c>
      <c r="L20693">
        <v>26</v>
      </c>
      <c r="M20693">
        <v>666</v>
      </c>
      <c r="N20693" t="s">
        <v>18</v>
      </c>
      <c r="O20693">
        <v>0</v>
      </c>
      <c r="P20693">
        <v>2019</v>
      </c>
    </row>
    <row r="20694" spans="1:16" x14ac:dyDescent="0.25">
      <c r="A20694" t="s">
        <v>30600</v>
      </c>
      <c r="B20694">
        <v>4950</v>
      </c>
      <c r="C20694" s="3" t="str">
        <f>HYPERLINK("http://www.uniprot.org/uniprot/G7J946","tr|G7J946|G7J946_MEDTR")</f>
        <v>tr|G7J946|G7J946_MEDTR</v>
      </c>
      <c r="D20694" t="s">
        <v>30601</v>
      </c>
      <c r="E20694">
        <v>76.91</v>
      </c>
      <c r="F20694">
        <v>1737</v>
      </c>
      <c r="G20694">
        <v>401</v>
      </c>
      <c r="H20694">
        <v>91</v>
      </c>
      <c r="I20694">
        <v>1</v>
      </c>
      <c r="J20694">
        <v>4938</v>
      </c>
      <c r="K20694">
        <v>1</v>
      </c>
      <c r="L20694">
        <v>8</v>
      </c>
      <c r="M20694">
        <v>1735</v>
      </c>
      <c r="N20694" t="s">
        <v>18</v>
      </c>
      <c r="O20694">
        <v>0</v>
      </c>
      <c r="P20694">
        <v>6669</v>
      </c>
    </row>
    <row r="20695" spans="1:16" x14ac:dyDescent="0.25">
      <c r="A20695" t="s">
        <v>30602</v>
      </c>
      <c r="B20695">
        <v>705</v>
      </c>
      <c r="C20695" s="3" t="str">
        <f>HYPERLINK("http://www.uniprot.org/uniprot/I1K9G1","tr|I1K9G1|I1K9G1_SOYBN")</f>
        <v>tr|I1K9G1|I1K9G1_SOYBN</v>
      </c>
      <c r="D20695" t="s">
        <v>28</v>
      </c>
      <c r="E20695">
        <v>83.94</v>
      </c>
      <c r="F20695">
        <v>218</v>
      </c>
      <c r="G20695">
        <v>35</v>
      </c>
      <c r="H20695">
        <v>0</v>
      </c>
      <c r="I20695">
        <v>1</v>
      </c>
      <c r="J20695">
        <v>654</v>
      </c>
      <c r="K20695">
        <v>1</v>
      </c>
      <c r="L20695">
        <v>1</v>
      </c>
      <c r="M20695">
        <v>215</v>
      </c>
      <c r="N20695" t="s">
        <v>18</v>
      </c>
      <c r="O20695" s="1">
        <v>9.7846799999999994E-104</v>
      </c>
      <c r="P20695">
        <v>979</v>
      </c>
    </row>
    <row r="20696" spans="1:16" x14ac:dyDescent="0.25">
      <c r="A20696" t="s">
        <v>30603</v>
      </c>
      <c r="B20696">
        <v>456</v>
      </c>
      <c r="C20696" s="3" t="str">
        <f>HYPERLINK("http://www.uniprot.org/uniprot/I3SLT9","tr|I3SLT9|I3SLT9_MEDTR")</f>
        <v>tr|I3SLT9|I3SLT9_MEDTR</v>
      </c>
      <c r="D20696" t="s">
        <v>22</v>
      </c>
      <c r="E20696">
        <v>90</v>
      </c>
      <c r="F20696">
        <v>140</v>
      </c>
      <c r="G20696">
        <v>14</v>
      </c>
      <c r="H20696">
        <v>0</v>
      </c>
      <c r="I20696">
        <v>1</v>
      </c>
      <c r="J20696">
        <v>420</v>
      </c>
      <c r="K20696">
        <v>1</v>
      </c>
      <c r="L20696">
        <v>1</v>
      </c>
      <c r="M20696">
        <v>140</v>
      </c>
      <c r="N20696" t="s">
        <v>18</v>
      </c>
      <c r="O20696" s="1">
        <v>2.5301300000000002E-62</v>
      </c>
      <c r="P20696">
        <v>619</v>
      </c>
    </row>
    <row r="20697" spans="1:16" x14ac:dyDescent="0.25">
      <c r="A20697" t="s">
        <v>30604</v>
      </c>
      <c r="B20697">
        <v>1710</v>
      </c>
      <c r="C20697" s="3" t="str">
        <f>HYPERLINK("http://www.uniprot.org/uniprot/I1KSY8","tr|I1KSY8|I1KSY8_SOYBN")</f>
        <v>tr|I1KSY8|I1KSY8_SOYBN</v>
      </c>
      <c r="D20697" t="s">
        <v>71</v>
      </c>
      <c r="E20697">
        <v>74.91</v>
      </c>
      <c r="F20697">
        <v>570</v>
      </c>
      <c r="G20697">
        <v>143</v>
      </c>
      <c r="H20697">
        <v>4</v>
      </c>
      <c r="I20697">
        <v>1</v>
      </c>
      <c r="J20697">
        <v>1698</v>
      </c>
      <c r="K20697">
        <v>1</v>
      </c>
      <c r="L20697">
        <v>1</v>
      </c>
      <c r="M20697">
        <v>566</v>
      </c>
      <c r="N20697" t="s">
        <v>18</v>
      </c>
      <c r="O20697">
        <v>0</v>
      </c>
      <c r="P20697">
        <v>2276</v>
      </c>
    </row>
    <row r="20698" spans="1:16" x14ac:dyDescent="0.25">
      <c r="A20698" t="s">
        <v>30605</v>
      </c>
      <c r="B20698">
        <v>525</v>
      </c>
      <c r="C20698" s="3" t="str">
        <f>HYPERLINK("http://www.uniprot.org/uniprot/B9HIL2","tr|B9HIL2|B9HIL2_POPTR")</f>
        <v>tr|B9HIL2|B9HIL2_POPTR</v>
      </c>
      <c r="D20698" t="s">
        <v>30606</v>
      </c>
      <c r="E20698">
        <v>61.11</v>
      </c>
      <c r="F20698">
        <v>90</v>
      </c>
      <c r="G20698">
        <v>35</v>
      </c>
      <c r="H20698">
        <v>0</v>
      </c>
      <c r="I20698">
        <v>169</v>
      </c>
      <c r="J20698">
        <v>438</v>
      </c>
      <c r="K20698">
        <v>1</v>
      </c>
      <c r="L20698">
        <v>30</v>
      </c>
      <c r="M20698">
        <v>115</v>
      </c>
      <c r="N20698" t="s">
        <v>18</v>
      </c>
      <c r="O20698" s="1">
        <v>1.6632300000000001E-21</v>
      </c>
      <c r="P20698">
        <v>267</v>
      </c>
    </row>
    <row r="20699" spans="1:16" x14ac:dyDescent="0.25">
      <c r="A20699" t="s">
        <v>30607</v>
      </c>
      <c r="B20699">
        <v>696</v>
      </c>
      <c r="C20699" s="3" t="str">
        <f>HYPERLINK("http://www.uniprot.org/uniprot/K7L2N0","tr|K7L2N0|K7L2N0_SOYBN")</f>
        <v>tr|K7L2N0|K7L2N0_SOYBN</v>
      </c>
      <c r="D20699" t="s">
        <v>28</v>
      </c>
      <c r="E20699">
        <v>43.18</v>
      </c>
      <c r="F20699">
        <v>264</v>
      </c>
      <c r="G20699">
        <v>150</v>
      </c>
      <c r="H20699">
        <v>34</v>
      </c>
      <c r="I20699">
        <v>1</v>
      </c>
      <c r="J20699">
        <v>690</v>
      </c>
      <c r="K20699">
        <v>1</v>
      </c>
      <c r="L20699">
        <v>1</v>
      </c>
      <c r="M20699">
        <v>260</v>
      </c>
      <c r="N20699" t="s">
        <v>18</v>
      </c>
      <c r="O20699" s="1">
        <v>1.5942900000000001E-34</v>
      </c>
      <c r="P20699">
        <v>382</v>
      </c>
    </row>
    <row r="20700" spans="1:16" x14ac:dyDescent="0.25">
      <c r="A20700" t="s">
        <v>30608</v>
      </c>
      <c r="B20700">
        <v>2661</v>
      </c>
      <c r="C20700" s="3" t="str">
        <f>HYPERLINK("http://www.uniprot.org/uniprot/G7JFI4","tr|G7JFI4|G7JFI4_MEDTR")</f>
        <v>tr|G7JFI4|G7JFI4_MEDTR</v>
      </c>
      <c r="D20700" t="s">
        <v>30609</v>
      </c>
      <c r="E20700">
        <v>90.56</v>
      </c>
      <c r="F20700">
        <v>890</v>
      </c>
      <c r="G20700">
        <v>84</v>
      </c>
      <c r="H20700">
        <v>4</v>
      </c>
      <c r="I20700">
        <v>1</v>
      </c>
      <c r="J20700">
        <v>2658</v>
      </c>
      <c r="K20700">
        <v>1</v>
      </c>
      <c r="L20700">
        <v>264</v>
      </c>
      <c r="M20700">
        <v>1153</v>
      </c>
      <c r="N20700" t="s">
        <v>18</v>
      </c>
      <c r="O20700">
        <v>0</v>
      </c>
      <c r="P20700">
        <v>4135</v>
      </c>
    </row>
    <row r="20701" spans="1:16" x14ac:dyDescent="0.25">
      <c r="A20701" t="s">
        <v>30610</v>
      </c>
      <c r="B20701">
        <v>1863</v>
      </c>
      <c r="C20701" s="3" t="str">
        <f>HYPERLINK("http://www.uniprot.org/uniprot/I1KHU7","tr|I1KHU7|I1KHU7_SOYBN")</f>
        <v>tr|I1KHU7|I1KHU7_SOYBN</v>
      </c>
      <c r="D20701" t="s">
        <v>28</v>
      </c>
      <c r="E20701">
        <v>66.3</v>
      </c>
      <c r="F20701">
        <v>644</v>
      </c>
      <c r="G20701">
        <v>217</v>
      </c>
      <c r="H20701">
        <v>24</v>
      </c>
      <c r="I20701">
        <v>1</v>
      </c>
      <c r="J20701">
        <v>1860</v>
      </c>
      <c r="K20701">
        <v>1</v>
      </c>
      <c r="L20701">
        <v>1</v>
      </c>
      <c r="M20701">
        <v>623</v>
      </c>
      <c r="N20701" t="s">
        <v>18</v>
      </c>
      <c r="O20701">
        <v>0</v>
      </c>
      <c r="P20701">
        <v>1994</v>
      </c>
    </row>
    <row r="20702" spans="1:16" x14ac:dyDescent="0.25">
      <c r="A20702" t="s">
        <v>30611</v>
      </c>
      <c r="B20702">
        <v>948</v>
      </c>
      <c r="C20702" s="3" t="str">
        <f>HYPERLINK("http://www.uniprot.org/uniprot/G7KPF3","tr|G7KPF3|G7KPF3_MEDTR")</f>
        <v>tr|G7KPF3|G7KPF3_MEDTR</v>
      </c>
      <c r="D20702" t="s">
        <v>30612</v>
      </c>
      <c r="E20702">
        <v>72.38</v>
      </c>
      <c r="F20702">
        <v>315</v>
      </c>
      <c r="G20702">
        <v>87</v>
      </c>
      <c r="H20702">
        <v>1</v>
      </c>
      <c r="I20702">
        <v>1</v>
      </c>
      <c r="J20702">
        <v>942</v>
      </c>
      <c r="K20702">
        <v>1</v>
      </c>
      <c r="L20702">
        <v>1</v>
      </c>
      <c r="M20702">
        <v>305</v>
      </c>
      <c r="N20702" t="s">
        <v>18</v>
      </c>
      <c r="O20702" s="1">
        <v>1.7317700000000001E-119</v>
      </c>
      <c r="P20702">
        <v>1117</v>
      </c>
    </row>
    <row r="20703" spans="1:16" x14ac:dyDescent="0.25">
      <c r="A20703" t="s">
        <v>30613</v>
      </c>
      <c r="B20703">
        <v>1641</v>
      </c>
      <c r="C20703" s="3" t="str">
        <f>HYPERLINK("http://www.uniprot.org/uniprot/G7KRA6","tr|G7KRA6|G7KRA6_MEDTR")</f>
        <v>tr|G7KRA6|G7KRA6_MEDTR</v>
      </c>
      <c r="D20703" t="s">
        <v>13116</v>
      </c>
      <c r="E20703">
        <v>96.38</v>
      </c>
      <c r="F20703">
        <v>525</v>
      </c>
      <c r="G20703">
        <v>19</v>
      </c>
      <c r="H20703">
        <v>0</v>
      </c>
      <c r="I20703">
        <v>64</v>
      </c>
      <c r="J20703">
        <v>1638</v>
      </c>
      <c r="K20703">
        <v>1</v>
      </c>
      <c r="L20703">
        <v>3</v>
      </c>
      <c r="M20703">
        <v>527</v>
      </c>
      <c r="N20703" t="s">
        <v>18</v>
      </c>
      <c r="O20703">
        <v>0</v>
      </c>
      <c r="P20703">
        <v>2524</v>
      </c>
    </row>
    <row r="20704" spans="1:16" x14ac:dyDescent="0.25">
      <c r="A20704" t="s">
        <v>30614</v>
      </c>
      <c r="B20704">
        <v>3228</v>
      </c>
      <c r="C20704" s="3" t="str">
        <f>HYPERLINK("http://www.uniprot.org/uniprot/K7MV16","tr|K7MV16|K7MV16_SOYBN")</f>
        <v>tr|K7MV16|K7MV16_SOYBN</v>
      </c>
      <c r="D20704" t="s">
        <v>28</v>
      </c>
      <c r="E20704">
        <v>49.23</v>
      </c>
      <c r="F20704">
        <v>1170</v>
      </c>
      <c r="G20704">
        <v>594</v>
      </c>
      <c r="H20704">
        <v>114</v>
      </c>
      <c r="I20704">
        <v>55</v>
      </c>
      <c r="J20704">
        <v>3222</v>
      </c>
      <c r="K20704">
        <v>1</v>
      </c>
      <c r="L20704">
        <v>20</v>
      </c>
      <c r="M20704">
        <v>1146</v>
      </c>
      <c r="N20704" t="s">
        <v>18</v>
      </c>
      <c r="O20704">
        <v>0</v>
      </c>
      <c r="P20704">
        <v>2581</v>
      </c>
    </row>
    <row r="20705" spans="1:16" x14ac:dyDescent="0.25">
      <c r="A20705" t="s">
        <v>30615</v>
      </c>
      <c r="B20705">
        <v>579</v>
      </c>
      <c r="C20705" s="3" t="str">
        <f>HYPERLINK("http://www.uniprot.org/uniprot/I3SI25","tr|I3SI25|I3SI25_MEDTR")</f>
        <v>tr|I3SI25|I3SI25_MEDTR</v>
      </c>
      <c r="D20705" t="s">
        <v>22</v>
      </c>
      <c r="E20705">
        <v>70.760000000000005</v>
      </c>
      <c r="F20705">
        <v>195</v>
      </c>
      <c r="G20705">
        <v>57</v>
      </c>
      <c r="H20705">
        <v>3</v>
      </c>
      <c r="I20705">
        <v>1</v>
      </c>
      <c r="J20705">
        <v>576</v>
      </c>
      <c r="K20705">
        <v>1</v>
      </c>
      <c r="L20705">
        <v>3</v>
      </c>
      <c r="M20705">
        <v>191</v>
      </c>
      <c r="N20705" t="s">
        <v>18</v>
      </c>
      <c r="O20705" s="1">
        <v>1.87454E-65</v>
      </c>
      <c r="P20705">
        <v>647</v>
      </c>
    </row>
    <row r="20706" spans="1:16" x14ac:dyDescent="0.25">
      <c r="A20706" t="s">
        <v>30616</v>
      </c>
      <c r="B20706">
        <v>540</v>
      </c>
      <c r="C20706" s="3" t="str">
        <f>HYPERLINK("http://www.uniprot.org/uniprot/B9I1T5","tr|B9I1T5|B9I1T5_POPTR")</f>
        <v>tr|B9I1T5|B9I1T5_POPTR</v>
      </c>
      <c r="D20706" t="s">
        <v>30617</v>
      </c>
      <c r="E20706">
        <v>85.52</v>
      </c>
      <c r="F20706">
        <v>152</v>
      </c>
      <c r="G20706">
        <v>22</v>
      </c>
      <c r="H20706">
        <v>0</v>
      </c>
      <c r="I20706">
        <v>4</v>
      </c>
      <c r="J20706">
        <v>459</v>
      </c>
      <c r="K20706">
        <v>1</v>
      </c>
      <c r="L20706">
        <v>3</v>
      </c>
      <c r="M20706">
        <v>154</v>
      </c>
      <c r="N20706" t="s">
        <v>18</v>
      </c>
      <c r="O20706" s="1">
        <v>4.0237399999999998E-71</v>
      </c>
      <c r="P20706">
        <v>695</v>
      </c>
    </row>
    <row r="20707" spans="1:16" x14ac:dyDescent="0.25">
      <c r="A20707" t="s">
        <v>30618</v>
      </c>
      <c r="B20707">
        <v>2907</v>
      </c>
      <c r="C20707" s="3" t="str">
        <f>HYPERLINK("http://www.uniprot.org/uniprot/G7I3K9","tr|G7I3K9|G7I3K9_MEDTR")</f>
        <v>tr|G7I3K9|G7I3K9_MEDTR</v>
      </c>
      <c r="D20707" t="s">
        <v>30619</v>
      </c>
      <c r="E20707">
        <v>89.39</v>
      </c>
      <c r="F20707">
        <v>952</v>
      </c>
      <c r="G20707">
        <v>101</v>
      </c>
      <c r="H20707">
        <v>0</v>
      </c>
      <c r="I20707">
        <v>1</v>
      </c>
      <c r="J20707">
        <v>2856</v>
      </c>
      <c r="K20707">
        <v>1</v>
      </c>
      <c r="L20707">
        <v>1</v>
      </c>
      <c r="M20707">
        <v>952</v>
      </c>
      <c r="N20707" t="s">
        <v>18</v>
      </c>
      <c r="O20707">
        <v>0</v>
      </c>
      <c r="P20707">
        <v>4424</v>
      </c>
    </row>
    <row r="20708" spans="1:16" x14ac:dyDescent="0.25">
      <c r="A20708" t="s">
        <v>30620</v>
      </c>
      <c r="B20708">
        <v>1665</v>
      </c>
      <c r="C20708" s="3" t="str">
        <f>HYPERLINK("http://www.uniprot.org/uniprot/G8A151","tr|G8A151|G8A151_MEDTR")</f>
        <v>tr|G8A151|G8A151_MEDTR</v>
      </c>
      <c r="D20708" t="s">
        <v>30621</v>
      </c>
      <c r="E20708">
        <v>76.89</v>
      </c>
      <c r="F20708">
        <v>554</v>
      </c>
      <c r="G20708">
        <v>128</v>
      </c>
      <c r="H20708">
        <v>0</v>
      </c>
      <c r="I20708">
        <v>1</v>
      </c>
      <c r="J20708">
        <v>1662</v>
      </c>
      <c r="K20708">
        <v>1</v>
      </c>
      <c r="L20708">
        <v>1</v>
      </c>
      <c r="M20708">
        <v>554</v>
      </c>
      <c r="N20708" t="s">
        <v>18</v>
      </c>
      <c r="O20708">
        <v>0</v>
      </c>
      <c r="P20708">
        <v>2149</v>
      </c>
    </row>
    <row r="20709" spans="1:16" x14ac:dyDescent="0.25">
      <c r="A20709" t="s">
        <v>30622</v>
      </c>
      <c r="B20709">
        <v>369</v>
      </c>
      <c r="C20709" s="3" t="str">
        <f>HYPERLINK("http://www.uniprot.org/uniprot/M5WIT0","tr|M5WIT0|M5WIT0_PRUPE")</f>
        <v>tr|M5WIT0|M5WIT0_PRUPE</v>
      </c>
      <c r="D20709" t="s">
        <v>30623</v>
      </c>
      <c r="E20709">
        <v>63.51</v>
      </c>
      <c r="F20709">
        <v>74</v>
      </c>
      <c r="G20709">
        <v>27</v>
      </c>
      <c r="H20709">
        <v>0</v>
      </c>
      <c r="I20709">
        <v>124</v>
      </c>
      <c r="J20709">
        <v>345</v>
      </c>
      <c r="K20709">
        <v>1</v>
      </c>
      <c r="L20709">
        <v>72</v>
      </c>
      <c r="M20709">
        <v>145</v>
      </c>
      <c r="N20709" t="s">
        <v>18</v>
      </c>
      <c r="O20709" s="1">
        <v>2.6599799999999998E-19</v>
      </c>
      <c r="P20709">
        <v>248</v>
      </c>
    </row>
    <row r="20710" spans="1:16" x14ac:dyDescent="0.25">
      <c r="A20710" t="s">
        <v>30624</v>
      </c>
      <c r="B20710">
        <v>2247</v>
      </c>
      <c r="C20710" s="3" t="str">
        <f>HYPERLINK("http://www.uniprot.org/uniprot/A2Q283","tr|A2Q283|A2Q283_MEDTR")</f>
        <v>tr|A2Q283|A2Q283_MEDTR</v>
      </c>
      <c r="D20710" t="s">
        <v>30625</v>
      </c>
      <c r="E20710">
        <v>78.739999999999995</v>
      </c>
      <c r="F20710">
        <v>762</v>
      </c>
      <c r="G20710">
        <v>162</v>
      </c>
      <c r="H20710">
        <v>34</v>
      </c>
      <c r="I20710">
        <v>1</v>
      </c>
      <c r="J20710">
        <v>2184</v>
      </c>
      <c r="K20710">
        <v>1</v>
      </c>
      <c r="L20710">
        <v>29</v>
      </c>
      <c r="M20710">
        <v>784</v>
      </c>
      <c r="N20710" t="s">
        <v>18</v>
      </c>
      <c r="O20710">
        <v>0</v>
      </c>
      <c r="P20710">
        <v>3070</v>
      </c>
    </row>
    <row r="20711" spans="1:16" x14ac:dyDescent="0.25">
      <c r="A20711" t="s">
        <v>30626</v>
      </c>
      <c r="B20711">
        <v>378</v>
      </c>
      <c r="C20711" s="3" t="str">
        <f>HYPERLINK("http://www.uniprot.org/uniprot/G7K6A0","tr|G7K6A0|G7K6A0_MEDTR")</f>
        <v>tr|G7K6A0|G7K6A0_MEDTR</v>
      </c>
      <c r="D20711" t="s">
        <v>30627</v>
      </c>
      <c r="E20711">
        <v>91.66</v>
      </c>
      <c r="F20711">
        <v>120</v>
      </c>
      <c r="G20711">
        <v>10</v>
      </c>
      <c r="H20711">
        <v>0</v>
      </c>
      <c r="I20711">
        <v>1</v>
      </c>
      <c r="J20711">
        <v>360</v>
      </c>
      <c r="K20711">
        <v>1</v>
      </c>
      <c r="L20711">
        <v>1</v>
      </c>
      <c r="M20711">
        <v>120</v>
      </c>
      <c r="N20711" t="s">
        <v>18</v>
      </c>
      <c r="O20711" s="1">
        <v>1.4722300000000001E-57</v>
      </c>
      <c r="P20711">
        <v>578</v>
      </c>
    </row>
    <row r="20712" spans="1:16" x14ac:dyDescent="0.25">
      <c r="A20712" t="s">
        <v>30628</v>
      </c>
      <c r="B20712">
        <v>1095</v>
      </c>
      <c r="C20712" s="3" t="str">
        <f>HYPERLINK("http://www.uniprot.org/uniprot/B7FJM8","tr|B7FJM8|B7FJM8_MEDTR")</f>
        <v>tr|B7FJM8|B7FJM8_MEDTR</v>
      </c>
      <c r="D20712" t="s">
        <v>655</v>
      </c>
      <c r="E20712">
        <v>83.24</v>
      </c>
      <c r="F20712">
        <v>364</v>
      </c>
      <c r="G20712">
        <v>61</v>
      </c>
      <c r="H20712">
        <v>0</v>
      </c>
      <c r="I20712">
        <v>1</v>
      </c>
      <c r="J20712">
        <v>1092</v>
      </c>
      <c r="K20712">
        <v>1</v>
      </c>
      <c r="L20712">
        <v>1</v>
      </c>
      <c r="M20712">
        <v>363</v>
      </c>
      <c r="N20712" t="s">
        <v>18</v>
      </c>
      <c r="O20712" s="1">
        <v>9.6380800000000002E-176</v>
      </c>
      <c r="P20712">
        <v>1603</v>
      </c>
    </row>
    <row r="20713" spans="1:16" x14ac:dyDescent="0.25">
      <c r="A20713" t="s">
        <v>30629</v>
      </c>
      <c r="B20713">
        <v>858</v>
      </c>
      <c r="C20713" s="3" t="str">
        <f>HYPERLINK("http://www.uniprot.org/uniprot/G7L1U4","tr|G7L1U4|G7L1U4_MEDTR")</f>
        <v>tr|G7L1U4|G7L1U4_MEDTR</v>
      </c>
      <c r="D20713" t="s">
        <v>30630</v>
      </c>
      <c r="E20713">
        <v>94.02</v>
      </c>
      <c r="F20713">
        <v>268</v>
      </c>
      <c r="G20713">
        <v>16</v>
      </c>
      <c r="H20713">
        <v>0</v>
      </c>
      <c r="I20713">
        <v>52</v>
      </c>
      <c r="J20713">
        <v>855</v>
      </c>
      <c r="K20713">
        <v>1</v>
      </c>
      <c r="L20713">
        <v>18</v>
      </c>
      <c r="M20713">
        <v>280</v>
      </c>
      <c r="N20713" t="s">
        <v>18</v>
      </c>
      <c r="O20713" s="1">
        <v>1.0317499999999999E-133</v>
      </c>
      <c r="P20713">
        <v>1239</v>
      </c>
    </row>
    <row r="20714" spans="1:16" x14ac:dyDescent="0.25">
      <c r="A20714" t="s">
        <v>30631</v>
      </c>
      <c r="B20714">
        <v>2670</v>
      </c>
      <c r="C20714" s="3" t="str">
        <f>HYPERLINK("http://www.uniprot.org/uniprot/G8DCY4","tr|G8DCY4|G8DCY4_PHAVU")</f>
        <v>tr|G8DCY4|G8DCY4_PHAVU</v>
      </c>
      <c r="D20714" t="s">
        <v>1086</v>
      </c>
      <c r="E20714">
        <v>79.08</v>
      </c>
      <c r="F20714">
        <v>784</v>
      </c>
      <c r="G20714">
        <v>164</v>
      </c>
      <c r="H20714">
        <v>0</v>
      </c>
      <c r="I20714">
        <v>1</v>
      </c>
      <c r="J20714">
        <v>2352</v>
      </c>
      <c r="K20714">
        <v>1</v>
      </c>
      <c r="L20714">
        <v>315</v>
      </c>
      <c r="M20714">
        <v>1011</v>
      </c>
      <c r="N20714" t="s">
        <v>18</v>
      </c>
      <c r="O20714">
        <v>0</v>
      </c>
      <c r="P20714">
        <v>3166</v>
      </c>
    </row>
    <row r="20715" spans="1:16" x14ac:dyDescent="0.25">
      <c r="A20715" t="s">
        <v>30632</v>
      </c>
      <c r="B20715">
        <v>600</v>
      </c>
      <c r="C20715" s="3" t="str">
        <f>HYPERLINK("http://www.uniprot.org/uniprot/I3SW28","tr|I3SW28|I3SW28_MEDTR")</f>
        <v>tr|I3SW28|I3SW28_MEDTR</v>
      </c>
      <c r="D20715" t="s">
        <v>30633</v>
      </c>
      <c r="E20715">
        <v>60.76</v>
      </c>
      <c r="F20715">
        <v>209</v>
      </c>
      <c r="G20715">
        <v>82</v>
      </c>
      <c r="H20715">
        <v>32</v>
      </c>
      <c r="I20715">
        <v>49</v>
      </c>
      <c r="J20715">
        <v>579</v>
      </c>
      <c r="K20715">
        <v>1</v>
      </c>
      <c r="L20715">
        <v>88</v>
      </c>
      <c r="M20715">
        <v>296</v>
      </c>
      <c r="N20715" t="s">
        <v>18</v>
      </c>
      <c r="O20715" s="1">
        <v>4.4534999999999998E-60</v>
      </c>
      <c r="P20715">
        <v>601</v>
      </c>
    </row>
    <row r="20716" spans="1:16" x14ac:dyDescent="0.25">
      <c r="A20716" t="s">
        <v>30634</v>
      </c>
      <c r="B20716">
        <v>1536</v>
      </c>
      <c r="C20716" s="3" t="str">
        <f>HYPERLINK("http://www.uniprot.org/uniprot/K7M5S1","tr|K7M5S1|K7M5S1_SOYBN")</f>
        <v>tr|K7M5S1|K7M5S1_SOYBN</v>
      </c>
      <c r="D20716" t="s">
        <v>28</v>
      </c>
      <c r="E20716">
        <v>51.31</v>
      </c>
      <c r="F20716">
        <v>608</v>
      </c>
      <c r="G20716">
        <v>296</v>
      </c>
      <c r="H20716">
        <v>109</v>
      </c>
      <c r="I20716">
        <v>37</v>
      </c>
      <c r="J20716">
        <v>1533</v>
      </c>
      <c r="K20716">
        <v>1</v>
      </c>
      <c r="L20716">
        <v>1</v>
      </c>
      <c r="M20716">
        <v>599</v>
      </c>
      <c r="N20716" t="s">
        <v>18</v>
      </c>
      <c r="O20716" s="1">
        <v>3.7862899999999999E-137</v>
      </c>
      <c r="P20716">
        <v>1272</v>
      </c>
    </row>
    <row r="20717" spans="1:16" x14ac:dyDescent="0.25">
      <c r="A20717" t="s">
        <v>30635</v>
      </c>
      <c r="B20717">
        <v>1698</v>
      </c>
      <c r="C20717" s="3" t="str">
        <f>HYPERLINK("http://www.uniprot.org/uniprot/Q2PES3","tr|Q2PES3|Q2PES3_TRIPR")</f>
        <v>tr|Q2PES3|Q2PES3_TRIPR</v>
      </c>
      <c r="D20717" t="s">
        <v>3302</v>
      </c>
      <c r="E20717">
        <v>77.52</v>
      </c>
      <c r="F20717">
        <v>565</v>
      </c>
      <c r="G20717">
        <v>127</v>
      </c>
      <c r="H20717">
        <v>1</v>
      </c>
      <c r="I20717">
        <v>1</v>
      </c>
      <c r="J20717">
        <v>1692</v>
      </c>
      <c r="K20717">
        <v>1</v>
      </c>
      <c r="L20717">
        <v>1</v>
      </c>
      <c r="M20717">
        <v>562</v>
      </c>
      <c r="N20717" t="s">
        <v>18</v>
      </c>
      <c r="O20717">
        <v>0</v>
      </c>
      <c r="P20717">
        <v>2382</v>
      </c>
    </row>
    <row r="20718" spans="1:16" x14ac:dyDescent="0.25">
      <c r="A20718" t="s">
        <v>30636</v>
      </c>
      <c r="B20718">
        <v>1578</v>
      </c>
      <c r="C20718" s="3" t="str">
        <f>HYPERLINK("http://www.uniprot.org/uniprot/G7J947","tr|G7J947|G7J947_MEDTR")</f>
        <v>tr|G7J947|G7J947_MEDTR</v>
      </c>
      <c r="D20718" t="s">
        <v>30637</v>
      </c>
      <c r="E20718">
        <v>85.35</v>
      </c>
      <c r="F20718">
        <v>519</v>
      </c>
      <c r="G20718">
        <v>76</v>
      </c>
      <c r="H20718">
        <v>8</v>
      </c>
      <c r="I20718">
        <v>16</v>
      </c>
      <c r="J20718">
        <v>1548</v>
      </c>
      <c r="K20718">
        <v>1</v>
      </c>
      <c r="L20718">
        <v>13</v>
      </c>
      <c r="M20718">
        <v>527</v>
      </c>
      <c r="N20718" t="s">
        <v>18</v>
      </c>
      <c r="O20718">
        <v>0</v>
      </c>
      <c r="P20718">
        <v>2270</v>
      </c>
    </row>
    <row r="20719" spans="1:16" x14ac:dyDescent="0.25">
      <c r="A20719" t="s">
        <v>30638</v>
      </c>
      <c r="B20719">
        <v>549</v>
      </c>
      <c r="C20719" s="3" t="str">
        <f>HYPERLINK("http://www.uniprot.org/uniprot/G7L9S1","tr|G7L9S1|G7L9S1_MEDTR")</f>
        <v>tr|G7L9S1|G7L9S1_MEDTR</v>
      </c>
      <c r="D20719" t="s">
        <v>16012</v>
      </c>
      <c r="E20719">
        <v>66.66</v>
      </c>
      <c r="F20719">
        <v>180</v>
      </c>
      <c r="G20719">
        <v>60</v>
      </c>
      <c r="H20719">
        <v>0</v>
      </c>
      <c r="I20719">
        <v>7</v>
      </c>
      <c r="J20719">
        <v>546</v>
      </c>
      <c r="K20719">
        <v>1</v>
      </c>
      <c r="L20719">
        <v>166</v>
      </c>
      <c r="M20719">
        <v>343</v>
      </c>
      <c r="N20719" t="s">
        <v>18</v>
      </c>
      <c r="O20719" s="1">
        <v>2.2074300000000001E-67</v>
      </c>
      <c r="P20719">
        <v>663</v>
      </c>
    </row>
    <row r="20720" spans="1:16" x14ac:dyDescent="0.25">
      <c r="A20720" t="s">
        <v>30639</v>
      </c>
      <c r="B20720">
        <v>993</v>
      </c>
      <c r="C20720" s="3" t="str">
        <f>HYPERLINK("http://www.uniprot.org/uniprot/G7IZF9","tr|G7IZF9|G7IZF9_MEDTR")</f>
        <v>tr|G7IZF9|G7IZF9_MEDTR</v>
      </c>
      <c r="D20720" t="s">
        <v>30640</v>
      </c>
      <c r="E20720">
        <v>83.33</v>
      </c>
      <c r="F20720">
        <v>198</v>
      </c>
      <c r="G20720">
        <v>33</v>
      </c>
      <c r="H20720">
        <v>0</v>
      </c>
      <c r="I20720">
        <v>7</v>
      </c>
      <c r="J20720">
        <v>600</v>
      </c>
      <c r="K20720">
        <v>1</v>
      </c>
      <c r="L20720">
        <v>128</v>
      </c>
      <c r="M20720">
        <v>325</v>
      </c>
      <c r="N20720" t="s">
        <v>18</v>
      </c>
      <c r="O20720" s="1">
        <v>3.9111800000000004E-93</v>
      </c>
      <c r="P20720">
        <v>890</v>
      </c>
    </row>
    <row r="20721" spans="1:16" x14ac:dyDescent="0.25">
      <c r="A20721" t="s">
        <v>30641</v>
      </c>
      <c r="B20721">
        <v>783</v>
      </c>
      <c r="C20721" s="3" t="str">
        <f>HYPERLINK("http://www.uniprot.org/uniprot/G7JDZ6","tr|G7JDZ6|G7JDZ6_MEDTR")</f>
        <v>tr|G7JDZ6|G7JDZ6_MEDTR</v>
      </c>
      <c r="D20721" t="s">
        <v>30642</v>
      </c>
      <c r="E20721">
        <v>86.48</v>
      </c>
      <c r="F20721">
        <v>259</v>
      </c>
      <c r="G20721">
        <v>35</v>
      </c>
      <c r="H20721">
        <v>3</v>
      </c>
      <c r="I20721">
        <v>4</v>
      </c>
      <c r="J20721">
        <v>771</v>
      </c>
      <c r="K20721">
        <v>1</v>
      </c>
      <c r="L20721">
        <v>7</v>
      </c>
      <c r="M20721">
        <v>265</v>
      </c>
      <c r="N20721" t="s">
        <v>18</v>
      </c>
      <c r="O20721" s="1">
        <v>5.9853899999999998E-127</v>
      </c>
      <c r="P20721">
        <v>1180</v>
      </c>
    </row>
    <row r="20722" spans="1:16" x14ac:dyDescent="0.25">
      <c r="A20722" t="s">
        <v>30643</v>
      </c>
      <c r="B20722">
        <v>936</v>
      </c>
      <c r="C20722" s="3" t="str">
        <f>HYPERLINK("http://www.uniprot.org/uniprot/B7FI26","tr|B7FI26|B7FI26_MEDTR")</f>
        <v>tr|B7FI26|B7FI26_MEDTR</v>
      </c>
      <c r="D20722" t="s">
        <v>581</v>
      </c>
      <c r="E20722">
        <v>76.02</v>
      </c>
      <c r="F20722">
        <v>342</v>
      </c>
      <c r="G20722">
        <v>82</v>
      </c>
      <c r="H20722">
        <v>31</v>
      </c>
      <c r="I20722">
        <v>1</v>
      </c>
      <c r="J20722">
        <v>933</v>
      </c>
      <c r="K20722">
        <v>1</v>
      </c>
      <c r="L20722">
        <v>1</v>
      </c>
      <c r="M20722">
        <v>339</v>
      </c>
      <c r="N20722" t="s">
        <v>18</v>
      </c>
      <c r="O20722" s="1">
        <v>2.2699600000000002E-140</v>
      </c>
      <c r="P20722">
        <v>1297</v>
      </c>
    </row>
    <row r="20723" spans="1:16" x14ac:dyDescent="0.25">
      <c r="A20723" t="s">
        <v>30644</v>
      </c>
      <c r="B20723">
        <v>993</v>
      </c>
      <c r="C20723" s="3" t="str">
        <f>HYPERLINK("http://www.uniprot.org/uniprot/I1LKP0","tr|I1LKP0|I1LKP0_SOYBN")</f>
        <v>tr|I1LKP0|I1LKP0_SOYBN</v>
      </c>
      <c r="D20723" t="s">
        <v>28</v>
      </c>
      <c r="E20723">
        <v>52.02</v>
      </c>
      <c r="F20723">
        <v>321</v>
      </c>
      <c r="G20723">
        <v>154</v>
      </c>
      <c r="H20723">
        <v>0</v>
      </c>
      <c r="I20723">
        <v>28</v>
      </c>
      <c r="J20723">
        <v>990</v>
      </c>
      <c r="K20723">
        <v>1</v>
      </c>
      <c r="L20723">
        <v>23</v>
      </c>
      <c r="M20723">
        <v>341</v>
      </c>
      <c r="N20723" t="s">
        <v>18</v>
      </c>
      <c r="O20723" s="1">
        <v>3.3187000000000001E-84</v>
      </c>
      <c r="P20723">
        <v>813</v>
      </c>
    </row>
    <row r="20724" spans="1:16" x14ac:dyDescent="0.25">
      <c r="A20724" t="s">
        <v>30645</v>
      </c>
      <c r="B20724">
        <v>1407</v>
      </c>
      <c r="C20724" s="3" t="str">
        <f>HYPERLINK("http://www.uniprot.org/uniprot/I1MEC5","tr|I1MEC5|I1MEC5_SOYBN")</f>
        <v>tr|I1MEC5|I1MEC5_SOYBN</v>
      </c>
      <c r="D20724" t="s">
        <v>71</v>
      </c>
      <c r="E20724">
        <v>62.55</v>
      </c>
      <c r="F20724">
        <v>454</v>
      </c>
      <c r="G20724">
        <v>170</v>
      </c>
      <c r="H20724">
        <v>4</v>
      </c>
      <c r="I20724">
        <v>1</v>
      </c>
      <c r="J20724">
        <v>1350</v>
      </c>
      <c r="K20724">
        <v>1</v>
      </c>
      <c r="L20724">
        <v>1</v>
      </c>
      <c r="M20724">
        <v>452</v>
      </c>
      <c r="N20724" t="s">
        <v>18</v>
      </c>
      <c r="O20724" s="1">
        <v>4.5399300000000002E-142</v>
      </c>
      <c r="P20724">
        <v>1314</v>
      </c>
    </row>
    <row r="20725" spans="1:16" x14ac:dyDescent="0.25">
      <c r="A20725" t="s">
        <v>30646</v>
      </c>
      <c r="B20725">
        <v>2106</v>
      </c>
      <c r="C20725" s="3" t="str">
        <f>HYPERLINK("http://www.uniprot.org/uniprot/I1JGS3","tr|I1JGS3|I1JGS3_SOYBN")</f>
        <v>tr|I1JGS3|I1JGS3_SOYBN</v>
      </c>
      <c r="D20725" t="s">
        <v>71</v>
      </c>
      <c r="E20725">
        <v>72.28</v>
      </c>
      <c r="F20725">
        <v>700</v>
      </c>
      <c r="G20725">
        <v>194</v>
      </c>
      <c r="H20725">
        <v>9</v>
      </c>
      <c r="I20725">
        <v>1</v>
      </c>
      <c r="J20725">
        <v>2073</v>
      </c>
      <c r="K20725">
        <v>1</v>
      </c>
      <c r="L20725">
        <v>278</v>
      </c>
      <c r="M20725">
        <v>968</v>
      </c>
      <c r="N20725" t="s">
        <v>18</v>
      </c>
      <c r="O20725">
        <v>0</v>
      </c>
      <c r="P20725">
        <v>2479</v>
      </c>
    </row>
    <row r="20726" spans="1:16" x14ac:dyDescent="0.25">
      <c r="A20726" t="s">
        <v>30647</v>
      </c>
      <c r="B20726">
        <v>2334</v>
      </c>
      <c r="C20726" s="3" t="str">
        <f>HYPERLINK("http://www.uniprot.org/uniprot/I1N1U9","tr|I1N1U9|I1N1U9_SOYBN")</f>
        <v>tr|I1N1U9|I1N1U9_SOYBN</v>
      </c>
      <c r="D20726" t="s">
        <v>71</v>
      </c>
      <c r="E20726">
        <v>77.2</v>
      </c>
      <c r="F20726">
        <v>781</v>
      </c>
      <c r="G20726">
        <v>178</v>
      </c>
      <c r="H20726">
        <v>4</v>
      </c>
      <c r="I20726">
        <v>1</v>
      </c>
      <c r="J20726">
        <v>2331</v>
      </c>
      <c r="K20726">
        <v>1</v>
      </c>
      <c r="L20726">
        <v>1</v>
      </c>
      <c r="M20726">
        <v>767</v>
      </c>
      <c r="N20726" t="s">
        <v>18</v>
      </c>
      <c r="O20726">
        <v>0</v>
      </c>
      <c r="P20726">
        <v>3071</v>
      </c>
    </row>
    <row r="20727" spans="1:16" x14ac:dyDescent="0.25">
      <c r="A20727" t="s">
        <v>30648</v>
      </c>
      <c r="B20727">
        <v>600</v>
      </c>
      <c r="C20727" s="3" t="str">
        <f>HYPERLINK("http://www.uniprot.org/uniprot/M5Y0E0","tr|M5Y0E0|M5Y0E0_PRUPE")</f>
        <v>tr|M5Y0E0|M5Y0E0_PRUPE</v>
      </c>
      <c r="D20727" t="s">
        <v>452</v>
      </c>
      <c r="E20727">
        <v>36.549999999999997</v>
      </c>
      <c r="F20727">
        <v>145</v>
      </c>
      <c r="G20727">
        <v>92</v>
      </c>
      <c r="H20727">
        <v>2</v>
      </c>
      <c r="I20727">
        <v>76</v>
      </c>
      <c r="J20727">
        <v>504</v>
      </c>
      <c r="K20727">
        <v>1</v>
      </c>
      <c r="L20727">
        <v>6</v>
      </c>
      <c r="M20727">
        <v>148</v>
      </c>
      <c r="N20727" t="s">
        <v>18</v>
      </c>
      <c r="O20727" s="1">
        <v>9.72171E-15</v>
      </c>
      <c r="P20727">
        <v>210</v>
      </c>
    </row>
    <row r="20728" spans="1:16" x14ac:dyDescent="0.25">
      <c r="A20728" t="s">
        <v>30649</v>
      </c>
      <c r="B20728">
        <v>621</v>
      </c>
      <c r="C20728" s="3" t="str">
        <f>HYPERLINK("http://www.uniprot.org/uniprot/G7K102","tr|G7K102|G7K102_MEDTR")</f>
        <v>tr|G7K102|G7K102_MEDTR</v>
      </c>
      <c r="D20728" t="s">
        <v>7750</v>
      </c>
      <c r="E20728">
        <v>92.23</v>
      </c>
      <c r="F20728">
        <v>206</v>
      </c>
      <c r="G20728">
        <v>16</v>
      </c>
      <c r="H20728">
        <v>0</v>
      </c>
      <c r="I20728">
        <v>1</v>
      </c>
      <c r="J20728">
        <v>618</v>
      </c>
      <c r="K20728">
        <v>1</v>
      </c>
      <c r="L20728">
        <v>205</v>
      </c>
      <c r="M20728">
        <v>410</v>
      </c>
      <c r="N20728" t="s">
        <v>18</v>
      </c>
      <c r="O20728" s="1">
        <v>1.1043400000000001E-104</v>
      </c>
      <c r="P20728">
        <v>986</v>
      </c>
    </row>
    <row r="20729" spans="1:16" x14ac:dyDescent="0.25">
      <c r="A20729" t="s">
        <v>30650</v>
      </c>
      <c r="B20729">
        <v>669</v>
      </c>
      <c r="C20729" s="3" t="str">
        <f>HYPERLINK("http://www.uniprot.org/uniprot/I3S595","tr|I3S595|I3S595_MEDTR")</f>
        <v>tr|I3S595|I3S595_MEDTR</v>
      </c>
      <c r="D20729" t="s">
        <v>22</v>
      </c>
      <c r="E20729">
        <v>67.849999999999994</v>
      </c>
      <c r="F20729">
        <v>224</v>
      </c>
      <c r="G20729">
        <v>72</v>
      </c>
      <c r="H20729">
        <v>2</v>
      </c>
      <c r="I20729">
        <v>1</v>
      </c>
      <c r="J20729">
        <v>666</v>
      </c>
      <c r="K20729">
        <v>1</v>
      </c>
      <c r="L20729">
        <v>1</v>
      </c>
      <c r="M20729">
        <v>221</v>
      </c>
      <c r="N20729" t="s">
        <v>18</v>
      </c>
      <c r="O20729" s="1">
        <v>2.4656E-74</v>
      </c>
      <c r="P20729">
        <v>725</v>
      </c>
    </row>
    <row r="20730" spans="1:16" x14ac:dyDescent="0.25">
      <c r="A20730" t="s">
        <v>30651</v>
      </c>
      <c r="B20730">
        <v>771</v>
      </c>
      <c r="C20730" s="3" t="str">
        <f>HYPERLINK("http://www.uniprot.org/uniprot/C6T891","tr|C6T891|C6T891_SOYBN")</f>
        <v>tr|C6T891|C6T891_SOYBN</v>
      </c>
      <c r="D20730" t="s">
        <v>210</v>
      </c>
      <c r="E20730">
        <v>84.23</v>
      </c>
      <c r="F20730">
        <v>241</v>
      </c>
      <c r="G20730">
        <v>38</v>
      </c>
      <c r="H20730">
        <v>1</v>
      </c>
      <c r="I20730">
        <v>1</v>
      </c>
      <c r="J20730">
        <v>720</v>
      </c>
      <c r="K20730">
        <v>1</v>
      </c>
      <c r="L20730">
        <v>1</v>
      </c>
      <c r="M20730">
        <v>241</v>
      </c>
      <c r="N20730" t="s">
        <v>18</v>
      </c>
      <c r="O20730" s="1">
        <v>8.5105800000000002E-110</v>
      </c>
      <c r="P20730">
        <v>1032</v>
      </c>
    </row>
    <row r="20731" spans="1:16" x14ac:dyDescent="0.25">
      <c r="A20731" t="s">
        <v>30652</v>
      </c>
      <c r="B20731">
        <v>921</v>
      </c>
      <c r="C20731" s="3" t="str">
        <f>HYPERLINK("http://www.uniprot.org/uniprot/I3T034","tr|I3T034|I3T034_LOTJA")</f>
        <v>tr|I3T034|I3T034_LOTJA</v>
      </c>
      <c r="D20731" t="s">
        <v>93</v>
      </c>
      <c r="E20731">
        <v>76.48</v>
      </c>
      <c r="F20731">
        <v>319</v>
      </c>
      <c r="G20731">
        <v>75</v>
      </c>
      <c r="H20731">
        <v>14</v>
      </c>
      <c r="I20731">
        <v>1</v>
      </c>
      <c r="J20731">
        <v>915</v>
      </c>
      <c r="K20731">
        <v>1</v>
      </c>
      <c r="L20731">
        <v>1</v>
      </c>
      <c r="M20731">
        <v>319</v>
      </c>
      <c r="N20731" t="s">
        <v>18</v>
      </c>
      <c r="O20731" s="1">
        <v>8.98157E-126</v>
      </c>
      <c r="P20731">
        <v>1171</v>
      </c>
    </row>
    <row r="20732" spans="1:16" x14ac:dyDescent="0.25">
      <c r="A20732" t="s">
        <v>30653</v>
      </c>
      <c r="B20732">
        <v>1203</v>
      </c>
      <c r="C20732" s="3" t="str">
        <f>HYPERLINK("http://www.uniprot.org/uniprot/K7KWS6","tr|K7KWS6|K7KWS6_SOYBN")</f>
        <v>tr|K7KWS6|K7KWS6_SOYBN</v>
      </c>
      <c r="D20732" t="s">
        <v>28</v>
      </c>
      <c r="E20732">
        <v>39.46</v>
      </c>
      <c r="F20732">
        <v>413</v>
      </c>
      <c r="G20732">
        <v>250</v>
      </c>
      <c r="H20732">
        <v>13</v>
      </c>
      <c r="I20732">
        <v>1</v>
      </c>
      <c r="J20732">
        <v>1200</v>
      </c>
      <c r="K20732">
        <v>1</v>
      </c>
      <c r="L20732">
        <v>1</v>
      </c>
      <c r="M20732">
        <v>373</v>
      </c>
      <c r="N20732" t="s">
        <v>18</v>
      </c>
      <c r="O20732" s="1">
        <v>4.3651200000000001E-63</v>
      </c>
      <c r="P20732">
        <v>632</v>
      </c>
    </row>
    <row r="20733" spans="1:16" x14ac:dyDescent="0.25">
      <c r="A20733" t="s">
        <v>30654</v>
      </c>
      <c r="B20733">
        <v>660</v>
      </c>
      <c r="C20733" s="3" t="str">
        <f>HYPERLINK("http://www.uniprot.org/uniprot/G7I3L0","tr|G7I3L0|G7I3L0_MEDTR")</f>
        <v>tr|G7I3L0|G7I3L0_MEDTR</v>
      </c>
      <c r="D20733" t="s">
        <v>30655</v>
      </c>
      <c r="E20733">
        <v>78.08</v>
      </c>
      <c r="F20733">
        <v>219</v>
      </c>
      <c r="G20733">
        <v>48</v>
      </c>
      <c r="H20733">
        <v>0</v>
      </c>
      <c r="I20733">
        <v>1</v>
      </c>
      <c r="J20733">
        <v>657</v>
      </c>
      <c r="K20733">
        <v>1</v>
      </c>
      <c r="L20733">
        <v>130</v>
      </c>
      <c r="M20733">
        <v>344</v>
      </c>
      <c r="N20733" t="s">
        <v>18</v>
      </c>
      <c r="O20733" s="1">
        <v>5.09234E-93</v>
      </c>
      <c r="P20733">
        <v>886</v>
      </c>
    </row>
    <row r="20734" spans="1:16" x14ac:dyDescent="0.25">
      <c r="A20734" t="s">
        <v>30656</v>
      </c>
      <c r="B20734">
        <v>372</v>
      </c>
      <c r="C20734" s="3" t="str">
        <f>HYPERLINK("http://www.uniprot.org/uniprot/G8A150","tr|G8A150|G8A150_MEDTR")</f>
        <v>tr|G8A150|G8A150_MEDTR</v>
      </c>
      <c r="D20734" t="s">
        <v>30657</v>
      </c>
      <c r="E20734">
        <v>82.5</v>
      </c>
      <c r="F20734">
        <v>120</v>
      </c>
      <c r="G20734">
        <v>21</v>
      </c>
      <c r="H20734">
        <v>1</v>
      </c>
      <c r="I20734">
        <v>13</v>
      </c>
      <c r="J20734">
        <v>369</v>
      </c>
      <c r="K20734">
        <v>1</v>
      </c>
      <c r="L20734">
        <v>12</v>
      </c>
      <c r="M20734">
        <v>131</v>
      </c>
      <c r="N20734" t="s">
        <v>18</v>
      </c>
      <c r="O20734" s="1">
        <v>7.1392899999999996E-52</v>
      </c>
      <c r="P20734">
        <v>529</v>
      </c>
    </row>
    <row r="20735" spans="1:16" x14ac:dyDescent="0.25">
      <c r="A20735" t="s">
        <v>30658</v>
      </c>
      <c r="B20735">
        <v>2982</v>
      </c>
      <c r="C20735" s="3" t="str">
        <f>HYPERLINK("http://www.uniprot.org/uniprot/G7IQZ2","tr|G7IQZ2|G7IQZ2_MEDTR")</f>
        <v>tr|G7IQZ2|G7IQZ2_MEDTR</v>
      </c>
      <c r="D20735" t="s">
        <v>30659</v>
      </c>
      <c r="E20735">
        <v>84.55</v>
      </c>
      <c r="F20735">
        <v>997</v>
      </c>
      <c r="G20735">
        <v>154</v>
      </c>
      <c r="H20735">
        <v>4</v>
      </c>
      <c r="I20735">
        <v>1</v>
      </c>
      <c r="J20735">
        <v>2979</v>
      </c>
      <c r="K20735">
        <v>1</v>
      </c>
      <c r="L20735">
        <v>17</v>
      </c>
      <c r="M20735">
        <v>1011</v>
      </c>
      <c r="N20735" t="s">
        <v>18</v>
      </c>
      <c r="O20735">
        <v>0</v>
      </c>
      <c r="P20735">
        <v>4302</v>
      </c>
    </row>
    <row r="20736" spans="1:16" x14ac:dyDescent="0.25">
      <c r="A20736" t="s">
        <v>30660</v>
      </c>
      <c r="B20736">
        <v>3075</v>
      </c>
      <c r="C20736" s="3" t="str">
        <f>HYPERLINK("http://www.uniprot.org/uniprot/G7IG05","tr|G7IG05|G7IG05_MEDTR")</f>
        <v>tr|G7IG05|G7IG05_MEDTR</v>
      </c>
      <c r="D20736" t="s">
        <v>30661</v>
      </c>
      <c r="E20736">
        <v>81.77</v>
      </c>
      <c r="F20736">
        <v>1026</v>
      </c>
      <c r="G20736">
        <v>187</v>
      </c>
      <c r="H20736">
        <v>2</v>
      </c>
      <c r="I20736">
        <v>1</v>
      </c>
      <c r="J20736">
        <v>3072</v>
      </c>
      <c r="K20736">
        <v>1</v>
      </c>
      <c r="L20736">
        <v>822</v>
      </c>
      <c r="M20736">
        <v>1844</v>
      </c>
      <c r="N20736" t="s">
        <v>18</v>
      </c>
      <c r="O20736">
        <v>0</v>
      </c>
      <c r="P20736">
        <v>4331</v>
      </c>
    </row>
    <row r="20737" spans="1:16" x14ac:dyDescent="0.25">
      <c r="A20737" t="s">
        <v>30662</v>
      </c>
      <c r="B20737">
        <v>2370</v>
      </c>
      <c r="C20737" s="3" t="str">
        <f>HYPERLINK("http://www.uniprot.org/uniprot/G7K728","tr|G7K728|G7K728_MEDTR")</f>
        <v>tr|G7K728|G7K728_MEDTR</v>
      </c>
      <c r="D20737" t="s">
        <v>30663</v>
      </c>
      <c r="E20737">
        <v>69.22</v>
      </c>
      <c r="F20737">
        <v>744</v>
      </c>
      <c r="G20737">
        <v>229</v>
      </c>
      <c r="H20737">
        <v>1</v>
      </c>
      <c r="I20737">
        <v>1</v>
      </c>
      <c r="J20737">
        <v>2229</v>
      </c>
      <c r="K20737">
        <v>1</v>
      </c>
      <c r="L20737">
        <v>1</v>
      </c>
      <c r="M20737">
        <v>738</v>
      </c>
      <c r="N20737" t="s">
        <v>18</v>
      </c>
      <c r="O20737">
        <v>0</v>
      </c>
      <c r="P20737">
        <v>2635</v>
      </c>
    </row>
    <row r="20738" spans="1:16" x14ac:dyDescent="0.25">
      <c r="A20738" t="s">
        <v>30664</v>
      </c>
      <c r="B20738">
        <v>462</v>
      </c>
      <c r="C20738" s="3" t="str">
        <f>HYPERLINK("http://www.uniprot.org/uniprot/G7LI94","tr|G7LI94|G7LI94_MEDTR")</f>
        <v>tr|G7LI94|G7LI94_MEDTR</v>
      </c>
      <c r="D20738" t="s">
        <v>5065</v>
      </c>
      <c r="E20738">
        <v>90.42</v>
      </c>
      <c r="F20738">
        <v>94</v>
      </c>
      <c r="G20738">
        <v>9</v>
      </c>
      <c r="H20738">
        <v>3</v>
      </c>
      <c r="I20738">
        <v>124</v>
      </c>
      <c r="J20738">
        <v>396</v>
      </c>
      <c r="K20738">
        <v>1</v>
      </c>
      <c r="L20738">
        <v>2</v>
      </c>
      <c r="M20738">
        <v>95</v>
      </c>
      <c r="N20738" t="s">
        <v>18</v>
      </c>
      <c r="O20738" s="1">
        <v>5.5220799999999996E-47</v>
      </c>
      <c r="P20738">
        <v>435</v>
      </c>
    </row>
    <row r="20739" spans="1:16" x14ac:dyDescent="0.25">
      <c r="A20739" t="s">
        <v>30665</v>
      </c>
      <c r="B20739">
        <v>2151</v>
      </c>
      <c r="C20739" s="3" t="str">
        <f>HYPERLINK("http://www.uniprot.org/uniprot/G7L1U8","tr|G7L1U8|G7L1U8_MEDTR")</f>
        <v>tr|G7L1U8|G7L1U8_MEDTR</v>
      </c>
      <c r="D20739" t="s">
        <v>30666</v>
      </c>
      <c r="E20739">
        <v>85.35</v>
      </c>
      <c r="F20739">
        <v>717</v>
      </c>
      <c r="G20739">
        <v>105</v>
      </c>
      <c r="H20739">
        <v>1</v>
      </c>
      <c r="I20739">
        <v>1</v>
      </c>
      <c r="J20739">
        <v>2148</v>
      </c>
      <c r="K20739">
        <v>1</v>
      </c>
      <c r="L20739">
        <v>1</v>
      </c>
      <c r="M20739">
        <v>717</v>
      </c>
      <c r="N20739" t="s">
        <v>18</v>
      </c>
      <c r="O20739">
        <v>0</v>
      </c>
      <c r="P20739">
        <v>3205</v>
      </c>
    </row>
    <row r="20740" spans="1:16" x14ac:dyDescent="0.25">
      <c r="A20740" t="s">
        <v>30667</v>
      </c>
      <c r="B20740">
        <v>1503</v>
      </c>
      <c r="C20740" s="3" t="str">
        <f>HYPERLINK("http://www.uniprot.org/uniprot/G7KW12","tr|G7KW12|G7KW12_MEDTR")</f>
        <v>tr|G7KW12|G7KW12_MEDTR</v>
      </c>
      <c r="D20740" t="s">
        <v>30668</v>
      </c>
      <c r="E20740">
        <v>83.46</v>
      </c>
      <c r="F20740">
        <v>502</v>
      </c>
      <c r="G20740">
        <v>83</v>
      </c>
      <c r="H20740">
        <v>2</v>
      </c>
      <c r="I20740">
        <v>1</v>
      </c>
      <c r="J20740">
        <v>1500</v>
      </c>
      <c r="K20740">
        <v>1</v>
      </c>
      <c r="L20740">
        <v>1</v>
      </c>
      <c r="M20740">
        <v>493</v>
      </c>
      <c r="N20740" t="s">
        <v>18</v>
      </c>
      <c r="O20740">
        <v>0</v>
      </c>
      <c r="P20740">
        <v>2155</v>
      </c>
    </row>
    <row r="20741" spans="1:16" x14ac:dyDescent="0.25">
      <c r="A20741" t="s">
        <v>30669</v>
      </c>
      <c r="B20741">
        <v>474</v>
      </c>
      <c r="C20741" s="3" t="str">
        <f>HYPERLINK("http://www.uniprot.org/uniprot/I3SW28","tr|I3SW28|I3SW28_MEDTR")</f>
        <v>tr|I3SW28|I3SW28_MEDTR</v>
      </c>
      <c r="D20741" t="s">
        <v>30633</v>
      </c>
      <c r="E20741">
        <v>61.93</v>
      </c>
      <c r="F20741">
        <v>176</v>
      </c>
      <c r="G20741">
        <v>67</v>
      </c>
      <c r="H20741">
        <v>22</v>
      </c>
      <c r="I20741">
        <v>10</v>
      </c>
      <c r="J20741">
        <v>471</v>
      </c>
      <c r="K20741">
        <v>1</v>
      </c>
      <c r="L20741">
        <v>1</v>
      </c>
      <c r="M20741">
        <v>176</v>
      </c>
      <c r="N20741" t="s">
        <v>18</v>
      </c>
      <c r="O20741" s="1">
        <v>1.6495799999999999E-45</v>
      </c>
      <c r="P20741">
        <v>474</v>
      </c>
    </row>
    <row r="20742" spans="1:16" x14ac:dyDescent="0.25">
      <c r="A20742" t="s">
        <v>30670</v>
      </c>
      <c r="B20742">
        <v>981</v>
      </c>
      <c r="C20742" s="3" t="str">
        <f>HYPERLINK("http://www.uniprot.org/uniprot/I3SNH6","tr|I3SNH6|I3SNH6_MEDTR")</f>
        <v>tr|I3SNH6|I3SNH6_MEDTR</v>
      </c>
      <c r="D20742" t="s">
        <v>22</v>
      </c>
      <c r="E20742">
        <v>76.95</v>
      </c>
      <c r="F20742">
        <v>256</v>
      </c>
      <c r="G20742">
        <v>59</v>
      </c>
      <c r="H20742">
        <v>8</v>
      </c>
      <c r="I20742">
        <v>1</v>
      </c>
      <c r="J20742">
        <v>744</v>
      </c>
      <c r="K20742">
        <v>1</v>
      </c>
      <c r="L20742">
        <v>1</v>
      </c>
      <c r="M20742">
        <v>255</v>
      </c>
      <c r="N20742" t="s">
        <v>18</v>
      </c>
      <c r="O20742" s="1">
        <v>2.3424599999999999E-98</v>
      </c>
      <c r="P20742">
        <v>935</v>
      </c>
    </row>
    <row r="20743" spans="1:16" x14ac:dyDescent="0.25">
      <c r="A20743" t="s">
        <v>30671</v>
      </c>
      <c r="B20743">
        <v>1407</v>
      </c>
      <c r="C20743" s="3" t="str">
        <f>HYPERLINK("http://www.uniprot.org/uniprot/A2Q2T1","tr|A2Q2T1|A2Q2T1_MEDTR")</f>
        <v>tr|A2Q2T1|A2Q2T1_MEDTR</v>
      </c>
      <c r="D20743" t="s">
        <v>337</v>
      </c>
      <c r="E20743">
        <v>78.819999999999993</v>
      </c>
      <c r="F20743">
        <v>340</v>
      </c>
      <c r="G20743">
        <v>72</v>
      </c>
      <c r="H20743">
        <v>19</v>
      </c>
      <c r="I20743">
        <v>406</v>
      </c>
      <c r="J20743">
        <v>1368</v>
      </c>
      <c r="K20743">
        <v>1</v>
      </c>
      <c r="L20743">
        <v>138</v>
      </c>
      <c r="M20743">
        <v>477</v>
      </c>
      <c r="N20743" t="s">
        <v>18</v>
      </c>
      <c r="O20743" s="1">
        <v>4.6872099999999999E-147</v>
      </c>
      <c r="P20743">
        <v>1357</v>
      </c>
    </row>
    <row r="20744" spans="1:16" x14ac:dyDescent="0.25">
      <c r="A20744" t="s">
        <v>30672</v>
      </c>
      <c r="B20744">
        <v>2160</v>
      </c>
      <c r="C20744" s="3" t="str">
        <f>HYPERLINK("http://www.uniprot.org/uniprot/I1KJQ5","tr|I1KJQ5|I1KJQ5_SOYBN")</f>
        <v>tr|I1KJQ5|I1KJQ5_SOYBN</v>
      </c>
      <c r="D20744" t="s">
        <v>30673</v>
      </c>
      <c r="E20744">
        <v>89.42</v>
      </c>
      <c r="F20744">
        <v>719</v>
      </c>
      <c r="G20744">
        <v>76</v>
      </c>
      <c r="H20744">
        <v>0</v>
      </c>
      <c r="I20744">
        <v>1</v>
      </c>
      <c r="J20744">
        <v>2157</v>
      </c>
      <c r="K20744">
        <v>1</v>
      </c>
      <c r="L20744">
        <v>1</v>
      </c>
      <c r="M20744">
        <v>718</v>
      </c>
      <c r="N20744" t="s">
        <v>18</v>
      </c>
      <c r="O20744">
        <v>0</v>
      </c>
      <c r="P20744">
        <v>3467</v>
      </c>
    </row>
    <row r="20745" spans="1:16" x14ac:dyDescent="0.25">
      <c r="A20745" t="s">
        <v>30674</v>
      </c>
      <c r="B20745">
        <v>1668</v>
      </c>
      <c r="C20745" s="3" t="str">
        <f>HYPERLINK("http://www.uniprot.org/uniprot/I1KC61","tr|I1KC61|I1KC61_SOYBN")</f>
        <v>tr|I1KC61|I1KC61_SOYBN</v>
      </c>
      <c r="D20745" t="s">
        <v>28</v>
      </c>
      <c r="E20745">
        <v>58.25</v>
      </c>
      <c r="F20745">
        <v>563</v>
      </c>
      <c r="G20745">
        <v>235</v>
      </c>
      <c r="H20745">
        <v>8</v>
      </c>
      <c r="I20745">
        <v>1</v>
      </c>
      <c r="J20745">
        <v>1665</v>
      </c>
      <c r="K20745">
        <v>1</v>
      </c>
      <c r="L20745">
        <v>1</v>
      </c>
      <c r="M20745">
        <v>557</v>
      </c>
      <c r="N20745" t="s">
        <v>18</v>
      </c>
      <c r="O20745" s="1">
        <v>6.8927300000000003E-164</v>
      </c>
      <c r="P20745">
        <v>1503</v>
      </c>
    </row>
    <row r="20746" spans="1:16" x14ac:dyDescent="0.25">
      <c r="A20746" t="s">
        <v>30675</v>
      </c>
      <c r="B20746">
        <v>543</v>
      </c>
      <c r="C20746" s="3" t="str">
        <f>HYPERLINK("http://www.uniprot.org/uniprot/B9GP78","tr|B9GP78|B9GP78_POPTR")</f>
        <v>tr|B9GP78|B9GP78_POPTR</v>
      </c>
      <c r="D20746" t="s">
        <v>30676</v>
      </c>
      <c r="E20746">
        <v>76.099999999999994</v>
      </c>
      <c r="F20746">
        <v>113</v>
      </c>
      <c r="G20746">
        <v>27</v>
      </c>
      <c r="H20746">
        <v>0</v>
      </c>
      <c r="I20746">
        <v>127</v>
      </c>
      <c r="J20746">
        <v>465</v>
      </c>
      <c r="K20746">
        <v>1</v>
      </c>
      <c r="L20746">
        <v>38</v>
      </c>
      <c r="M20746">
        <v>150</v>
      </c>
      <c r="N20746" t="s">
        <v>18</v>
      </c>
      <c r="O20746" s="1">
        <v>4.5816499999999998E-46</v>
      </c>
      <c r="P20746">
        <v>479</v>
      </c>
    </row>
    <row r="20747" spans="1:16" x14ac:dyDescent="0.25">
      <c r="A20747" t="s">
        <v>30677</v>
      </c>
      <c r="B20747">
        <v>870</v>
      </c>
      <c r="C20747" s="3" t="str">
        <f>HYPERLINK("http://www.uniprot.org/uniprot/G7JDZ5","tr|G7JDZ5|G7JDZ5_MEDTR")</f>
        <v>tr|G7JDZ5|G7JDZ5_MEDTR</v>
      </c>
      <c r="D20747" t="s">
        <v>30678</v>
      </c>
      <c r="E20747">
        <v>97.16</v>
      </c>
      <c r="F20747">
        <v>247</v>
      </c>
      <c r="G20747">
        <v>7</v>
      </c>
      <c r="H20747">
        <v>0</v>
      </c>
      <c r="I20747">
        <v>124</v>
      </c>
      <c r="J20747">
        <v>864</v>
      </c>
      <c r="K20747">
        <v>1</v>
      </c>
      <c r="L20747">
        <v>27</v>
      </c>
      <c r="M20747">
        <v>273</v>
      </c>
      <c r="N20747" t="s">
        <v>18</v>
      </c>
      <c r="O20747" s="1">
        <v>1.1333800000000001E-135</v>
      </c>
      <c r="P20747">
        <v>1256</v>
      </c>
    </row>
    <row r="20748" spans="1:16" x14ac:dyDescent="0.25">
      <c r="A20748" t="s">
        <v>30679</v>
      </c>
      <c r="B20748">
        <v>2487</v>
      </c>
      <c r="C20748" s="3" t="str">
        <f>HYPERLINK("http://www.uniprot.org/uniprot/I1KSZ0","tr|I1KSZ0|I1KSZ0_SOYBN")</f>
        <v>tr|I1KSZ0|I1KSZ0_SOYBN</v>
      </c>
      <c r="D20748" t="s">
        <v>28</v>
      </c>
      <c r="E20748">
        <v>78.209999999999994</v>
      </c>
      <c r="F20748">
        <v>831</v>
      </c>
      <c r="G20748">
        <v>181</v>
      </c>
      <c r="H20748">
        <v>4</v>
      </c>
      <c r="I20748">
        <v>4</v>
      </c>
      <c r="J20748">
        <v>2484</v>
      </c>
      <c r="K20748">
        <v>1</v>
      </c>
      <c r="L20748">
        <v>5</v>
      </c>
      <c r="M20748">
        <v>820</v>
      </c>
      <c r="N20748" t="s">
        <v>18</v>
      </c>
      <c r="O20748">
        <v>0</v>
      </c>
      <c r="P20748">
        <v>3347</v>
      </c>
    </row>
    <row r="20749" spans="1:16" x14ac:dyDescent="0.25">
      <c r="A20749" t="s">
        <v>30680</v>
      </c>
      <c r="B20749">
        <v>411</v>
      </c>
      <c r="C20749" s="3" t="str">
        <f>HYPERLINK("http://www.uniprot.org/uniprot/B7FN10","tr|B7FN10|B7FN10_MEDTR")</f>
        <v>tr|B7FN10|B7FN10_MEDTR</v>
      </c>
      <c r="D20749" t="s">
        <v>22</v>
      </c>
      <c r="E20749">
        <v>91.91</v>
      </c>
      <c r="F20749">
        <v>136</v>
      </c>
      <c r="G20749">
        <v>11</v>
      </c>
      <c r="H20749">
        <v>0</v>
      </c>
      <c r="I20749">
        <v>1</v>
      </c>
      <c r="J20749">
        <v>408</v>
      </c>
      <c r="K20749">
        <v>1</v>
      </c>
      <c r="L20749">
        <v>1</v>
      </c>
      <c r="M20749">
        <v>136</v>
      </c>
      <c r="N20749" t="s">
        <v>18</v>
      </c>
      <c r="O20749" s="1">
        <v>8.1823800000000005E-69</v>
      </c>
      <c r="P20749">
        <v>675</v>
      </c>
    </row>
    <row r="20750" spans="1:16" x14ac:dyDescent="0.25">
      <c r="A20750" t="s">
        <v>30681</v>
      </c>
      <c r="B20750">
        <v>534</v>
      </c>
      <c r="C20750" s="3" t="str">
        <f>HYPERLINK("http://www.uniprot.org/uniprot/G7KFV5","tr|G7KFV5|G7KFV5_MEDTR")</f>
        <v>tr|G7KFV5|G7KFV5_MEDTR</v>
      </c>
      <c r="D20750" t="s">
        <v>30682</v>
      </c>
      <c r="E20750">
        <v>83.61</v>
      </c>
      <c r="F20750">
        <v>177</v>
      </c>
      <c r="G20750">
        <v>29</v>
      </c>
      <c r="H20750">
        <v>0</v>
      </c>
      <c r="I20750">
        <v>1</v>
      </c>
      <c r="J20750">
        <v>531</v>
      </c>
      <c r="K20750">
        <v>1</v>
      </c>
      <c r="L20750">
        <v>1</v>
      </c>
      <c r="M20750">
        <v>177</v>
      </c>
      <c r="N20750" t="s">
        <v>18</v>
      </c>
      <c r="O20750" s="1">
        <v>1.3557799999999999E-79</v>
      </c>
      <c r="P20750">
        <v>768</v>
      </c>
    </row>
    <row r="20751" spans="1:16" x14ac:dyDescent="0.25">
      <c r="A20751" t="s">
        <v>30683</v>
      </c>
      <c r="B20751">
        <v>1380</v>
      </c>
      <c r="C20751" s="3" t="str">
        <f>HYPERLINK("http://www.uniprot.org/uniprot/G7JFI7","tr|G7JFI7|G7JFI7_MEDTR")</f>
        <v>tr|G7JFI7|G7JFI7_MEDTR</v>
      </c>
      <c r="D20751" t="s">
        <v>30684</v>
      </c>
      <c r="E20751">
        <v>77.099999999999994</v>
      </c>
      <c r="F20751">
        <v>463</v>
      </c>
      <c r="G20751">
        <v>106</v>
      </c>
      <c r="H20751">
        <v>4</v>
      </c>
      <c r="I20751">
        <v>1</v>
      </c>
      <c r="J20751">
        <v>1377</v>
      </c>
      <c r="K20751">
        <v>1</v>
      </c>
      <c r="L20751">
        <v>1</v>
      </c>
      <c r="M20751">
        <v>459</v>
      </c>
      <c r="N20751" t="s">
        <v>18</v>
      </c>
      <c r="O20751">
        <v>0</v>
      </c>
      <c r="P20751">
        <v>1732</v>
      </c>
    </row>
    <row r="20752" spans="1:16" x14ac:dyDescent="0.25">
      <c r="A20752" t="s">
        <v>30685</v>
      </c>
      <c r="B20752">
        <v>2088</v>
      </c>
      <c r="C20752" s="3" t="str">
        <f>HYPERLINK("http://www.uniprot.org/uniprot/I1J504","tr|I1J504|I1J504_SOYBN")</f>
        <v>tr|I1J504|I1J504_SOYBN</v>
      </c>
      <c r="D20752" t="s">
        <v>71</v>
      </c>
      <c r="E20752">
        <v>54.28</v>
      </c>
      <c r="F20752">
        <v>711</v>
      </c>
      <c r="G20752">
        <v>325</v>
      </c>
      <c r="H20752">
        <v>17</v>
      </c>
      <c r="I20752">
        <v>1</v>
      </c>
      <c r="J20752">
        <v>2082</v>
      </c>
      <c r="K20752">
        <v>1</v>
      </c>
      <c r="L20752">
        <v>1</v>
      </c>
      <c r="M20752">
        <v>703</v>
      </c>
      <c r="N20752" t="s">
        <v>18</v>
      </c>
      <c r="O20752">
        <v>0</v>
      </c>
      <c r="P20752">
        <v>1865</v>
      </c>
    </row>
    <row r="20753" spans="1:16" x14ac:dyDescent="0.25">
      <c r="A20753" t="s">
        <v>30686</v>
      </c>
      <c r="B20753">
        <v>1221</v>
      </c>
      <c r="C20753" s="3" t="str">
        <f>HYPERLINK("http://www.uniprot.org/uniprot/G7K3A5","tr|G7K3A5|G7K3A5_MEDTR")</f>
        <v>tr|G7K3A5|G7K3A5_MEDTR</v>
      </c>
      <c r="D20753" t="s">
        <v>27875</v>
      </c>
      <c r="E20753">
        <v>62.95</v>
      </c>
      <c r="F20753">
        <v>386</v>
      </c>
      <c r="G20753">
        <v>143</v>
      </c>
      <c r="H20753">
        <v>8</v>
      </c>
      <c r="I20753">
        <v>85</v>
      </c>
      <c r="J20753">
        <v>1218</v>
      </c>
      <c r="K20753">
        <v>1</v>
      </c>
      <c r="L20753">
        <v>40</v>
      </c>
      <c r="M20753">
        <v>423</v>
      </c>
      <c r="N20753" t="s">
        <v>18</v>
      </c>
      <c r="O20753" s="1">
        <v>3.5883799999999999E-129</v>
      </c>
      <c r="P20753">
        <v>1202</v>
      </c>
    </row>
    <row r="20754" spans="1:16" x14ac:dyDescent="0.25">
      <c r="A20754" t="s">
        <v>30687</v>
      </c>
      <c r="B20754">
        <v>3117</v>
      </c>
      <c r="C20754" s="3" t="str">
        <f>HYPERLINK("http://www.uniprot.org/uniprot/G7K3X6","tr|G7K3X6|G7K3X6_MEDTR")</f>
        <v>tr|G7K3X6|G7K3X6_MEDTR</v>
      </c>
      <c r="D20754" t="s">
        <v>30688</v>
      </c>
      <c r="E20754">
        <v>89.19</v>
      </c>
      <c r="F20754">
        <v>1037</v>
      </c>
      <c r="G20754">
        <v>112</v>
      </c>
      <c r="H20754">
        <v>0</v>
      </c>
      <c r="I20754">
        <v>4</v>
      </c>
      <c r="J20754">
        <v>3114</v>
      </c>
      <c r="K20754">
        <v>1</v>
      </c>
      <c r="L20754">
        <v>3</v>
      </c>
      <c r="M20754">
        <v>1033</v>
      </c>
      <c r="N20754" t="s">
        <v>18</v>
      </c>
      <c r="O20754">
        <v>0</v>
      </c>
      <c r="P20754">
        <v>4859</v>
      </c>
    </row>
    <row r="20755" spans="1:16" x14ac:dyDescent="0.25">
      <c r="A20755" t="s">
        <v>30689</v>
      </c>
      <c r="B20755">
        <v>708</v>
      </c>
      <c r="C20755" s="3" t="str">
        <f>HYPERLINK("http://www.uniprot.org/uniprot/I1JM05","tr|I1JM05|I1JM05_SOYBN")</f>
        <v>tr|I1JM05|I1JM05_SOYBN</v>
      </c>
      <c r="D20755" t="s">
        <v>71</v>
      </c>
      <c r="E20755">
        <v>70.81</v>
      </c>
      <c r="F20755">
        <v>233</v>
      </c>
      <c r="G20755">
        <v>68</v>
      </c>
      <c r="H20755">
        <v>0</v>
      </c>
      <c r="I20755">
        <v>1</v>
      </c>
      <c r="J20755">
        <v>699</v>
      </c>
      <c r="K20755">
        <v>1</v>
      </c>
      <c r="L20755">
        <v>187</v>
      </c>
      <c r="M20755">
        <v>419</v>
      </c>
      <c r="N20755" t="s">
        <v>18</v>
      </c>
      <c r="O20755" s="1">
        <v>3.2919300000000001E-99</v>
      </c>
      <c r="P20755">
        <v>940</v>
      </c>
    </row>
    <row r="20756" spans="1:16" x14ac:dyDescent="0.25">
      <c r="A20756" t="s">
        <v>30690</v>
      </c>
      <c r="B20756">
        <v>1188</v>
      </c>
      <c r="C20756" s="3" t="str">
        <f>HYPERLINK("http://www.uniprot.org/uniprot/K7MWX7","tr|K7MWX7|K7MWX7_SOYBN")</f>
        <v>tr|K7MWX7|K7MWX7_SOYBN</v>
      </c>
      <c r="D20756" t="s">
        <v>28</v>
      </c>
      <c r="E20756">
        <v>70.66</v>
      </c>
      <c r="F20756">
        <v>392</v>
      </c>
      <c r="G20756">
        <v>115</v>
      </c>
      <c r="H20756">
        <v>1</v>
      </c>
      <c r="I20756">
        <v>13</v>
      </c>
      <c r="J20756">
        <v>1185</v>
      </c>
      <c r="K20756">
        <v>1</v>
      </c>
      <c r="L20756">
        <v>4</v>
      </c>
      <c r="M20756">
        <v>386</v>
      </c>
      <c r="N20756" t="s">
        <v>18</v>
      </c>
      <c r="O20756" s="1">
        <v>4.4564100000000002E-153</v>
      </c>
      <c r="P20756">
        <v>1408</v>
      </c>
    </row>
    <row r="20757" spans="1:16" x14ac:dyDescent="0.25">
      <c r="A20757" t="s">
        <v>30691</v>
      </c>
      <c r="B20757">
        <v>1320</v>
      </c>
      <c r="C20757" s="3" t="str">
        <f>HYPERLINK("http://www.uniprot.org/uniprot/I1KK98","tr|I1KK98|I1KK98_SOYBN")</f>
        <v>tr|I1KK98|I1KK98_SOYBN</v>
      </c>
      <c r="D20757" t="s">
        <v>28</v>
      </c>
      <c r="E20757">
        <v>78.680000000000007</v>
      </c>
      <c r="F20757">
        <v>441</v>
      </c>
      <c r="G20757">
        <v>94</v>
      </c>
      <c r="H20757">
        <v>3</v>
      </c>
      <c r="I20757">
        <v>1</v>
      </c>
      <c r="J20757">
        <v>1314</v>
      </c>
      <c r="K20757">
        <v>1</v>
      </c>
      <c r="L20757">
        <v>1</v>
      </c>
      <c r="M20757">
        <v>438</v>
      </c>
      <c r="N20757" t="s">
        <v>18</v>
      </c>
      <c r="O20757">
        <v>0</v>
      </c>
      <c r="P20757">
        <v>1839</v>
      </c>
    </row>
    <row r="20758" spans="1:16" x14ac:dyDescent="0.25">
      <c r="A20758" t="s">
        <v>30692</v>
      </c>
      <c r="B20758">
        <v>1722</v>
      </c>
      <c r="C20758" s="3" t="str">
        <f>HYPERLINK("http://www.uniprot.org/uniprot/Q43855","tr|Q43855|Q43855_VICFA")</f>
        <v>tr|Q43855|Q43855_VICFA</v>
      </c>
      <c r="D20758" t="s">
        <v>30693</v>
      </c>
      <c r="E20758">
        <v>86.2</v>
      </c>
      <c r="F20758">
        <v>551</v>
      </c>
      <c r="G20758">
        <v>76</v>
      </c>
      <c r="H20758">
        <v>1</v>
      </c>
      <c r="I20758">
        <v>70</v>
      </c>
      <c r="J20758">
        <v>1719</v>
      </c>
      <c r="K20758">
        <v>1</v>
      </c>
      <c r="L20758">
        <v>25</v>
      </c>
      <c r="M20758">
        <v>575</v>
      </c>
      <c r="N20758" t="s">
        <v>18</v>
      </c>
      <c r="O20758">
        <v>0</v>
      </c>
      <c r="P20758">
        <v>2601</v>
      </c>
    </row>
    <row r="20759" spans="1:16" x14ac:dyDescent="0.25">
      <c r="A20759" t="s">
        <v>30694</v>
      </c>
      <c r="B20759">
        <v>1140</v>
      </c>
      <c r="C20759" s="3" t="str">
        <f>HYPERLINK("http://www.uniprot.org/uniprot/I3S6I9","tr|I3S6I9|I3S6I9_LOTJA")</f>
        <v>tr|I3S6I9|I3S6I9_LOTJA</v>
      </c>
      <c r="D20759" t="s">
        <v>93</v>
      </c>
      <c r="E20759">
        <v>72.459999999999994</v>
      </c>
      <c r="F20759">
        <v>385</v>
      </c>
      <c r="G20759">
        <v>106</v>
      </c>
      <c r="H20759">
        <v>13</v>
      </c>
      <c r="I20759">
        <v>22</v>
      </c>
      <c r="J20759">
        <v>1137</v>
      </c>
      <c r="K20759">
        <v>1</v>
      </c>
      <c r="L20759">
        <v>1</v>
      </c>
      <c r="M20759">
        <v>380</v>
      </c>
      <c r="N20759" t="s">
        <v>18</v>
      </c>
      <c r="O20759" s="1">
        <v>1.1868400000000001E-147</v>
      </c>
      <c r="P20759">
        <v>1361</v>
      </c>
    </row>
    <row r="20760" spans="1:16" x14ac:dyDescent="0.25">
      <c r="A20760" t="s">
        <v>30695</v>
      </c>
      <c r="B20760">
        <v>738</v>
      </c>
      <c r="C20760" s="3" t="str">
        <f>HYPERLINK("http://www.uniprot.org/uniprot/A2Q2T1","tr|A2Q2T1|A2Q2T1_MEDTR")</f>
        <v>tr|A2Q2T1|A2Q2T1_MEDTR</v>
      </c>
      <c r="D20760" t="s">
        <v>337</v>
      </c>
      <c r="E20760">
        <v>69.260000000000005</v>
      </c>
      <c r="F20760">
        <v>257</v>
      </c>
      <c r="G20760">
        <v>79</v>
      </c>
      <c r="H20760">
        <v>27</v>
      </c>
      <c r="I20760">
        <v>1</v>
      </c>
      <c r="J20760">
        <v>690</v>
      </c>
      <c r="K20760">
        <v>1</v>
      </c>
      <c r="L20760">
        <v>184</v>
      </c>
      <c r="M20760">
        <v>440</v>
      </c>
      <c r="N20760" t="s">
        <v>18</v>
      </c>
      <c r="O20760" s="1">
        <v>3.2867599999999998E-96</v>
      </c>
      <c r="P20760">
        <v>869</v>
      </c>
    </row>
    <row r="20761" spans="1:16" x14ac:dyDescent="0.25">
      <c r="A20761" t="s">
        <v>30696</v>
      </c>
      <c r="B20761">
        <v>1791</v>
      </c>
      <c r="C20761" s="3" t="str">
        <f>HYPERLINK("http://www.uniprot.org/uniprot/I1LTM3","tr|I1LTM3|I1LTM3_SOYBN")</f>
        <v>tr|I1LTM3|I1LTM3_SOYBN</v>
      </c>
      <c r="D20761" t="s">
        <v>117</v>
      </c>
      <c r="E20761">
        <v>92.98</v>
      </c>
      <c r="F20761">
        <v>556</v>
      </c>
      <c r="G20761">
        <v>39</v>
      </c>
      <c r="H20761">
        <v>0</v>
      </c>
      <c r="I20761">
        <v>121</v>
      </c>
      <c r="J20761">
        <v>1788</v>
      </c>
      <c r="K20761">
        <v>1</v>
      </c>
      <c r="L20761">
        <v>40</v>
      </c>
      <c r="M20761">
        <v>595</v>
      </c>
      <c r="N20761" t="s">
        <v>18</v>
      </c>
      <c r="O20761">
        <v>0</v>
      </c>
      <c r="P20761">
        <v>2698</v>
      </c>
    </row>
    <row r="20762" spans="1:16" x14ac:dyDescent="0.25">
      <c r="A20762" t="s">
        <v>30697</v>
      </c>
      <c r="B20762">
        <v>999</v>
      </c>
      <c r="C20762" s="3" t="str">
        <f>HYPERLINK("http://www.uniprot.org/uniprot/G7IJE2","tr|G7IJE2|G7IJE2_MEDTR")</f>
        <v>tr|G7IJE2|G7IJE2_MEDTR</v>
      </c>
      <c r="D20762" t="s">
        <v>30698</v>
      </c>
      <c r="E20762">
        <v>72.64</v>
      </c>
      <c r="F20762">
        <v>340</v>
      </c>
      <c r="G20762">
        <v>93</v>
      </c>
      <c r="H20762">
        <v>8</v>
      </c>
      <c r="I20762">
        <v>1</v>
      </c>
      <c r="J20762">
        <v>996</v>
      </c>
      <c r="K20762">
        <v>1</v>
      </c>
      <c r="L20762">
        <v>1</v>
      </c>
      <c r="M20762">
        <v>335</v>
      </c>
      <c r="N20762" t="s">
        <v>18</v>
      </c>
      <c r="O20762" s="1">
        <v>2.0721399999999999E-134</v>
      </c>
      <c r="P20762">
        <v>1246</v>
      </c>
    </row>
    <row r="20763" spans="1:16" x14ac:dyDescent="0.25">
      <c r="A20763" t="s">
        <v>30699</v>
      </c>
      <c r="B20763">
        <v>345</v>
      </c>
      <c r="C20763" s="3" t="str">
        <f>HYPERLINK("http://www.uniprot.org/uniprot/C6SXF5","tr|C6SXF5|C6SXF5_SOYBN")</f>
        <v>tr|C6SXF5|C6SXF5_SOYBN</v>
      </c>
      <c r="D20763" t="s">
        <v>30700</v>
      </c>
      <c r="E20763">
        <v>93.85</v>
      </c>
      <c r="F20763">
        <v>114</v>
      </c>
      <c r="G20763">
        <v>7</v>
      </c>
      <c r="H20763">
        <v>0</v>
      </c>
      <c r="I20763">
        <v>1</v>
      </c>
      <c r="J20763">
        <v>342</v>
      </c>
      <c r="K20763">
        <v>1</v>
      </c>
      <c r="L20763">
        <v>1</v>
      </c>
      <c r="M20763">
        <v>114</v>
      </c>
      <c r="N20763" t="s">
        <v>18</v>
      </c>
      <c r="O20763" s="1">
        <v>7.3941800000000003E-62</v>
      </c>
      <c r="P20763">
        <v>615</v>
      </c>
    </row>
    <row r="20764" spans="1:16" x14ac:dyDescent="0.25">
      <c r="A20764" t="s">
        <v>30701</v>
      </c>
      <c r="B20764">
        <v>357</v>
      </c>
      <c r="C20764" s="3" t="str">
        <f>HYPERLINK("http://www.uniprot.org/uniprot/G7IH00","tr|G7IH00|G7IH00_MEDTR")</f>
        <v>tr|G7IH00|G7IH00_MEDTR</v>
      </c>
      <c r="D20764" t="s">
        <v>6226</v>
      </c>
      <c r="E20764">
        <v>39.75</v>
      </c>
      <c r="F20764">
        <v>83</v>
      </c>
      <c r="G20764">
        <v>50</v>
      </c>
      <c r="H20764">
        <v>0</v>
      </c>
      <c r="I20764">
        <v>1</v>
      </c>
      <c r="J20764">
        <v>249</v>
      </c>
      <c r="K20764">
        <v>1</v>
      </c>
      <c r="L20764">
        <v>7</v>
      </c>
      <c r="M20764">
        <v>89</v>
      </c>
      <c r="N20764" t="s">
        <v>18</v>
      </c>
      <c r="O20764" s="1">
        <v>1.13969E-9</v>
      </c>
      <c r="P20764">
        <v>165</v>
      </c>
    </row>
    <row r="20765" spans="1:16" x14ac:dyDescent="0.25">
      <c r="A20765" t="s">
        <v>30702</v>
      </c>
      <c r="B20765">
        <v>414</v>
      </c>
      <c r="C20765" s="3" t="str">
        <f>HYPERLINK("http://www.uniprot.org/uniprot/I1MP01","tr|I1MP01|I1MP01_SOYBN")</f>
        <v>tr|I1MP01|I1MP01_SOYBN</v>
      </c>
      <c r="D20765" t="s">
        <v>117</v>
      </c>
      <c r="E20765">
        <v>67.59</v>
      </c>
      <c r="F20765">
        <v>108</v>
      </c>
      <c r="G20765">
        <v>35</v>
      </c>
      <c r="H20765">
        <v>0</v>
      </c>
      <c r="I20765">
        <v>79</v>
      </c>
      <c r="J20765">
        <v>402</v>
      </c>
      <c r="K20765">
        <v>1</v>
      </c>
      <c r="L20765">
        <v>360</v>
      </c>
      <c r="M20765">
        <v>463</v>
      </c>
      <c r="N20765" t="s">
        <v>18</v>
      </c>
      <c r="O20765" s="1">
        <v>8.8033899999999999E-31</v>
      </c>
      <c r="P20765">
        <v>347</v>
      </c>
    </row>
    <row r="20766" spans="1:16" x14ac:dyDescent="0.25">
      <c r="A20766" t="s">
        <v>30703</v>
      </c>
      <c r="B20766">
        <v>1359</v>
      </c>
      <c r="C20766" s="3" t="str">
        <f>HYPERLINK("http://www.uniprot.org/uniprot/G7L1V1","tr|G7L1V1|G7L1V1_MEDTR")</f>
        <v>tr|G7L1V1|G7L1V1_MEDTR</v>
      </c>
      <c r="D20766" t="s">
        <v>30704</v>
      </c>
      <c r="E20766">
        <v>72.239999999999995</v>
      </c>
      <c r="F20766">
        <v>454</v>
      </c>
      <c r="G20766">
        <v>126</v>
      </c>
      <c r="H20766">
        <v>8</v>
      </c>
      <c r="I20766">
        <v>13</v>
      </c>
      <c r="J20766">
        <v>1350</v>
      </c>
      <c r="K20766">
        <v>1</v>
      </c>
      <c r="L20766">
        <v>7</v>
      </c>
      <c r="M20766">
        <v>457</v>
      </c>
      <c r="N20766" t="s">
        <v>18</v>
      </c>
      <c r="O20766" s="1">
        <v>3.8648599999999998E-175</v>
      </c>
      <c r="P20766">
        <v>1599</v>
      </c>
    </row>
    <row r="20767" spans="1:16" x14ac:dyDescent="0.25">
      <c r="A20767" t="s">
        <v>30705</v>
      </c>
      <c r="B20767">
        <v>627</v>
      </c>
      <c r="C20767" s="3" t="str">
        <f>HYPERLINK("http://www.uniprot.org/uniprot/K7KZ37","tr|K7KZ37|K7KZ37_SOYBN")</f>
        <v>tr|K7KZ37|K7KZ37_SOYBN</v>
      </c>
      <c r="D20767" t="s">
        <v>28</v>
      </c>
      <c r="E20767">
        <v>82.29</v>
      </c>
      <c r="F20767">
        <v>209</v>
      </c>
      <c r="G20767">
        <v>37</v>
      </c>
      <c r="H20767">
        <v>1</v>
      </c>
      <c r="I20767">
        <v>1</v>
      </c>
      <c r="J20767">
        <v>624</v>
      </c>
      <c r="K20767">
        <v>1</v>
      </c>
      <c r="L20767">
        <v>1</v>
      </c>
      <c r="M20767">
        <v>207</v>
      </c>
      <c r="N20767" t="s">
        <v>18</v>
      </c>
      <c r="O20767" s="1">
        <v>6.6956500000000004E-89</v>
      </c>
      <c r="P20767">
        <v>850</v>
      </c>
    </row>
    <row r="20768" spans="1:16" x14ac:dyDescent="0.25">
      <c r="A20768" t="s">
        <v>30706</v>
      </c>
      <c r="B20768">
        <v>1902</v>
      </c>
      <c r="C20768" s="3" t="str">
        <f>HYPERLINK("http://www.uniprot.org/uniprot/K7MNJ4","tr|K7MNJ4|K7MNJ4_SOYBN")</f>
        <v>tr|K7MNJ4|K7MNJ4_SOYBN</v>
      </c>
      <c r="D20768" t="s">
        <v>28</v>
      </c>
      <c r="E20768">
        <v>57.87</v>
      </c>
      <c r="F20768">
        <v>648</v>
      </c>
      <c r="G20768">
        <v>273</v>
      </c>
      <c r="H20768">
        <v>28</v>
      </c>
      <c r="I20768">
        <v>1</v>
      </c>
      <c r="J20768">
        <v>1860</v>
      </c>
      <c r="K20768">
        <v>1</v>
      </c>
      <c r="L20768">
        <v>1</v>
      </c>
      <c r="M20768">
        <v>600</v>
      </c>
      <c r="N20768" t="s">
        <v>18</v>
      </c>
      <c r="O20768" s="1">
        <v>2.1359100000000002E-180</v>
      </c>
      <c r="P20768">
        <v>1646</v>
      </c>
    </row>
    <row r="20769" spans="1:16" x14ac:dyDescent="0.25">
      <c r="A20769" t="s">
        <v>30707</v>
      </c>
      <c r="B20769">
        <v>381</v>
      </c>
      <c r="C20769" s="3" t="str">
        <f>HYPERLINK("http://www.uniprot.org/uniprot/K7LXT1","tr|K7LXT1|K7LXT1_SOYBN")</f>
        <v>tr|K7LXT1|K7LXT1_SOYBN</v>
      </c>
      <c r="D20769" t="s">
        <v>28</v>
      </c>
      <c r="E20769">
        <v>72.8</v>
      </c>
      <c r="F20769">
        <v>125</v>
      </c>
      <c r="G20769">
        <v>34</v>
      </c>
      <c r="H20769">
        <v>0</v>
      </c>
      <c r="I20769">
        <v>1</v>
      </c>
      <c r="J20769">
        <v>375</v>
      </c>
      <c r="K20769">
        <v>1</v>
      </c>
      <c r="L20769">
        <v>374</v>
      </c>
      <c r="M20769">
        <v>498</v>
      </c>
      <c r="N20769" t="s">
        <v>18</v>
      </c>
      <c r="O20769" s="1">
        <v>2.0548000000000001E-43</v>
      </c>
      <c r="P20769">
        <v>456</v>
      </c>
    </row>
    <row r="20770" spans="1:16" x14ac:dyDescent="0.25">
      <c r="A20770" t="s">
        <v>30708</v>
      </c>
      <c r="B20770">
        <v>1689</v>
      </c>
      <c r="C20770" s="3" t="str">
        <f>HYPERLINK("http://www.uniprot.org/uniprot/G7J951","tr|G7J951|G7J951_MEDTR")</f>
        <v>tr|G7J951|G7J951_MEDTR</v>
      </c>
      <c r="D20770" t="s">
        <v>30709</v>
      </c>
      <c r="E20770">
        <v>85.21</v>
      </c>
      <c r="F20770">
        <v>575</v>
      </c>
      <c r="G20770">
        <v>85</v>
      </c>
      <c r="H20770">
        <v>17</v>
      </c>
      <c r="I20770">
        <v>4</v>
      </c>
      <c r="J20770">
        <v>1677</v>
      </c>
      <c r="K20770">
        <v>1</v>
      </c>
      <c r="L20770">
        <v>3</v>
      </c>
      <c r="M20770">
        <v>577</v>
      </c>
      <c r="N20770" t="s">
        <v>18</v>
      </c>
      <c r="O20770">
        <v>0</v>
      </c>
      <c r="P20770">
        <v>2572</v>
      </c>
    </row>
    <row r="20771" spans="1:16" x14ac:dyDescent="0.25">
      <c r="A20771" t="s">
        <v>30710</v>
      </c>
      <c r="B20771">
        <v>951</v>
      </c>
      <c r="C20771" s="3" t="str">
        <f>HYPERLINK("http://www.uniprot.org/uniprot/I3SBV8","tr|I3SBV8|I3SBV8_LOTJA")</f>
        <v>tr|I3SBV8|I3SBV8_LOTJA</v>
      </c>
      <c r="D20771" t="s">
        <v>93</v>
      </c>
      <c r="E20771">
        <v>71.11</v>
      </c>
      <c r="F20771">
        <v>270</v>
      </c>
      <c r="G20771">
        <v>78</v>
      </c>
      <c r="H20771">
        <v>0</v>
      </c>
      <c r="I20771">
        <v>133</v>
      </c>
      <c r="J20771">
        <v>942</v>
      </c>
      <c r="K20771">
        <v>1</v>
      </c>
      <c r="L20771">
        <v>18</v>
      </c>
      <c r="M20771">
        <v>280</v>
      </c>
      <c r="N20771" t="s">
        <v>18</v>
      </c>
      <c r="O20771" s="1">
        <v>2.9850500000000001E-103</v>
      </c>
      <c r="P20771">
        <v>977</v>
      </c>
    </row>
    <row r="20772" spans="1:16" x14ac:dyDescent="0.25">
      <c r="A20772" t="s">
        <v>30711</v>
      </c>
      <c r="B20772">
        <v>921</v>
      </c>
      <c r="C20772" s="3" t="str">
        <f>HYPERLINK("http://www.uniprot.org/uniprot/G7ZVS5","tr|G7ZVS5|G7ZVS5_MEDTR")</f>
        <v>tr|G7ZVS5|G7ZVS5_MEDTR</v>
      </c>
      <c r="D20772" t="s">
        <v>30712</v>
      </c>
      <c r="E20772">
        <v>80.13</v>
      </c>
      <c r="F20772">
        <v>302</v>
      </c>
      <c r="G20772">
        <v>60</v>
      </c>
      <c r="H20772">
        <v>0</v>
      </c>
      <c r="I20772">
        <v>1</v>
      </c>
      <c r="J20772">
        <v>906</v>
      </c>
      <c r="K20772">
        <v>1</v>
      </c>
      <c r="L20772">
        <v>406</v>
      </c>
      <c r="M20772">
        <v>689</v>
      </c>
      <c r="N20772" t="s">
        <v>18</v>
      </c>
      <c r="O20772" s="1">
        <v>2.3581000000000002E-134</v>
      </c>
      <c r="P20772">
        <v>1245</v>
      </c>
    </row>
    <row r="20773" spans="1:16" x14ac:dyDescent="0.25">
      <c r="A20773" t="s">
        <v>30713</v>
      </c>
      <c r="B20773">
        <v>243</v>
      </c>
      <c r="C20773" s="3" t="str">
        <f>HYPERLINK("http://www.uniprot.org/uniprot/A2Q2T1","tr|A2Q2T1|A2Q2T1_MEDTR")</f>
        <v>tr|A2Q2T1|A2Q2T1_MEDTR</v>
      </c>
      <c r="D20773" t="s">
        <v>337</v>
      </c>
      <c r="E20773">
        <v>88.23</v>
      </c>
      <c r="F20773">
        <v>68</v>
      </c>
      <c r="G20773">
        <v>8</v>
      </c>
      <c r="H20773">
        <v>0</v>
      </c>
      <c r="I20773">
        <v>1</v>
      </c>
      <c r="J20773">
        <v>204</v>
      </c>
      <c r="K20773">
        <v>1</v>
      </c>
      <c r="L20773">
        <v>410</v>
      </c>
      <c r="M20773">
        <v>477</v>
      </c>
      <c r="N20773" t="s">
        <v>18</v>
      </c>
      <c r="O20773" s="1">
        <v>4.2112099999999998E-28</v>
      </c>
      <c r="P20773">
        <v>324</v>
      </c>
    </row>
    <row r="20774" spans="1:16" x14ac:dyDescent="0.25">
      <c r="A20774" t="s">
        <v>30714</v>
      </c>
      <c r="B20774">
        <v>684</v>
      </c>
      <c r="C20774" s="3" t="str">
        <f>HYPERLINK("http://www.uniprot.org/uniprot/I3TA33","tr|I3TA33|I3TA33_MEDTR")</f>
        <v>tr|I3TA33|I3TA33_MEDTR</v>
      </c>
      <c r="D20774" t="s">
        <v>22</v>
      </c>
      <c r="E20774">
        <v>93.75</v>
      </c>
      <c r="F20774">
        <v>224</v>
      </c>
      <c r="G20774">
        <v>14</v>
      </c>
      <c r="H20774">
        <v>0</v>
      </c>
      <c r="I20774">
        <v>7</v>
      </c>
      <c r="J20774">
        <v>678</v>
      </c>
      <c r="K20774">
        <v>1</v>
      </c>
      <c r="L20774">
        <v>2</v>
      </c>
      <c r="M20774">
        <v>225</v>
      </c>
      <c r="N20774" t="s">
        <v>18</v>
      </c>
      <c r="O20774" s="1">
        <v>1.37015E-115</v>
      </c>
      <c r="P20774">
        <v>1081</v>
      </c>
    </row>
    <row r="20775" spans="1:16" x14ac:dyDescent="0.25">
      <c r="A20775" t="s">
        <v>30715</v>
      </c>
      <c r="B20775">
        <v>1971</v>
      </c>
      <c r="C20775" s="3" t="str">
        <f>HYPERLINK("http://www.uniprot.org/uniprot/K7LTV9","tr|K7LTV9|K7LTV9_SOYBN")</f>
        <v>tr|K7LTV9|K7LTV9_SOYBN</v>
      </c>
      <c r="D20775" t="s">
        <v>28</v>
      </c>
      <c r="E20775">
        <v>58.39</v>
      </c>
      <c r="F20775">
        <v>661</v>
      </c>
      <c r="G20775">
        <v>275</v>
      </c>
      <c r="H20775">
        <v>27</v>
      </c>
      <c r="I20775">
        <v>52</v>
      </c>
      <c r="J20775">
        <v>1953</v>
      </c>
      <c r="K20775">
        <v>1</v>
      </c>
      <c r="L20775">
        <v>12</v>
      </c>
      <c r="M20775">
        <v>659</v>
      </c>
      <c r="N20775" t="s">
        <v>18</v>
      </c>
      <c r="O20775">
        <v>0</v>
      </c>
      <c r="P20775">
        <v>1683</v>
      </c>
    </row>
    <row r="20776" spans="1:16" x14ac:dyDescent="0.25">
      <c r="A20776" t="s">
        <v>30716</v>
      </c>
      <c r="B20776">
        <v>1053</v>
      </c>
      <c r="C20776" s="3" t="str">
        <f>HYPERLINK("http://www.uniprot.org/uniprot/K7L2M8","tr|K7L2M8|K7L2M8_SOYBN")</f>
        <v>tr|K7L2M8|K7L2M8_SOYBN</v>
      </c>
      <c r="D20776" t="s">
        <v>28</v>
      </c>
      <c r="E20776">
        <v>68.34</v>
      </c>
      <c r="F20776">
        <v>278</v>
      </c>
      <c r="G20776">
        <v>88</v>
      </c>
      <c r="H20776">
        <v>18</v>
      </c>
      <c r="I20776">
        <v>271</v>
      </c>
      <c r="J20776">
        <v>1050</v>
      </c>
      <c r="K20776">
        <v>1</v>
      </c>
      <c r="L20776">
        <v>140</v>
      </c>
      <c r="M20776">
        <v>415</v>
      </c>
      <c r="N20776" t="s">
        <v>18</v>
      </c>
      <c r="O20776" s="1">
        <v>4.9472600000000001E-97</v>
      </c>
      <c r="P20776">
        <v>924</v>
      </c>
    </row>
    <row r="20777" spans="1:16" x14ac:dyDescent="0.25">
      <c r="A20777" t="s">
        <v>30717</v>
      </c>
      <c r="B20777">
        <v>528</v>
      </c>
      <c r="C20777" s="3" t="str">
        <f>HYPERLINK("http://www.uniprot.org/uniprot/G7JFI8","tr|G7JFI8|G7JFI8_MEDTR")</f>
        <v>tr|G7JFI8|G7JFI8_MEDTR</v>
      </c>
      <c r="D20777" t="s">
        <v>30718</v>
      </c>
      <c r="E20777">
        <v>95.42</v>
      </c>
      <c r="F20777">
        <v>175</v>
      </c>
      <c r="G20777">
        <v>8</v>
      </c>
      <c r="H20777">
        <v>0</v>
      </c>
      <c r="I20777">
        <v>1</v>
      </c>
      <c r="J20777">
        <v>525</v>
      </c>
      <c r="K20777">
        <v>1</v>
      </c>
      <c r="L20777">
        <v>1</v>
      </c>
      <c r="M20777">
        <v>175</v>
      </c>
      <c r="N20777" t="s">
        <v>18</v>
      </c>
      <c r="O20777" s="1">
        <v>1.32136E-90</v>
      </c>
      <c r="P20777">
        <v>863</v>
      </c>
    </row>
    <row r="20778" spans="1:16" x14ac:dyDescent="0.25">
      <c r="A20778" t="s">
        <v>30719</v>
      </c>
      <c r="B20778">
        <v>921</v>
      </c>
      <c r="C20778" s="3" t="str">
        <f>HYPERLINK("http://www.uniprot.org/uniprot/K7MSE3","tr|K7MSE3|K7MSE3_SOYBN")</f>
        <v>tr|K7MSE3|K7MSE3_SOYBN</v>
      </c>
      <c r="D20778" t="s">
        <v>28</v>
      </c>
      <c r="E20778">
        <v>61.88</v>
      </c>
      <c r="F20778">
        <v>307</v>
      </c>
      <c r="G20778">
        <v>117</v>
      </c>
      <c r="H20778">
        <v>41</v>
      </c>
      <c r="I20778">
        <v>115</v>
      </c>
      <c r="J20778">
        <v>912</v>
      </c>
      <c r="K20778">
        <v>1</v>
      </c>
      <c r="L20778">
        <v>133</v>
      </c>
      <c r="M20778">
        <v>438</v>
      </c>
      <c r="N20778" t="s">
        <v>18</v>
      </c>
      <c r="O20778" s="1">
        <v>5.4997199999999995E-91</v>
      </c>
      <c r="P20778">
        <v>871</v>
      </c>
    </row>
    <row r="20779" spans="1:16" x14ac:dyDescent="0.25">
      <c r="A20779" t="s">
        <v>30720</v>
      </c>
      <c r="B20779">
        <v>3171</v>
      </c>
      <c r="C20779" s="3" t="str">
        <f>HYPERLINK("http://www.uniprot.org/uniprot/G8A2Y6","tr|G8A2Y6|G8A2Y6_MEDTR")</f>
        <v>tr|G8A2Y6|G8A2Y6_MEDTR</v>
      </c>
      <c r="D20779" t="s">
        <v>27836</v>
      </c>
      <c r="E20779">
        <v>72.709999999999994</v>
      </c>
      <c r="F20779">
        <v>1059</v>
      </c>
      <c r="G20779">
        <v>289</v>
      </c>
      <c r="H20779">
        <v>6</v>
      </c>
      <c r="I20779">
        <v>10</v>
      </c>
      <c r="J20779">
        <v>3168</v>
      </c>
      <c r="K20779">
        <v>1</v>
      </c>
      <c r="L20779">
        <v>129</v>
      </c>
      <c r="M20779">
        <v>1172</v>
      </c>
      <c r="N20779" t="s">
        <v>18</v>
      </c>
      <c r="O20779">
        <v>0</v>
      </c>
      <c r="P20779">
        <v>3788</v>
      </c>
    </row>
    <row r="20780" spans="1:16" x14ac:dyDescent="0.25">
      <c r="A20780" t="s">
        <v>30721</v>
      </c>
      <c r="B20780">
        <v>918</v>
      </c>
      <c r="C20780" s="3" t="str">
        <f>HYPERLINK("http://www.uniprot.org/uniprot/G7K3X2","tr|G7K3X2|G7K3X2_MEDTR")</f>
        <v>tr|G7K3X2|G7K3X2_MEDTR</v>
      </c>
      <c r="D20780" t="s">
        <v>30722</v>
      </c>
      <c r="E20780">
        <v>92.45</v>
      </c>
      <c r="F20780">
        <v>305</v>
      </c>
      <c r="G20780">
        <v>23</v>
      </c>
      <c r="H20780">
        <v>0</v>
      </c>
      <c r="I20780">
        <v>1</v>
      </c>
      <c r="J20780">
        <v>915</v>
      </c>
      <c r="K20780">
        <v>1</v>
      </c>
      <c r="L20780">
        <v>1</v>
      </c>
      <c r="M20780">
        <v>305</v>
      </c>
      <c r="N20780" t="s">
        <v>18</v>
      </c>
      <c r="O20780" s="1">
        <v>8.54598E-161</v>
      </c>
      <c r="P20780">
        <v>1473</v>
      </c>
    </row>
    <row r="20781" spans="1:16" x14ac:dyDescent="0.25">
      <c r="A20781" t="s">
        <v>30723</v>
      </c>
      <c r="B20781">
        <v>210</v>
      </c>
      <c r="C20781" s="3" t="str">
        <f>HYPERLINK("http://www.uniprot.org/uniprot/I1J7F0","tr|I1J7F0|I1J7F0_SOYBN")</f>
        <v>tr|I1J7F0|I1J7F0_SOYBN</v>
      </c>
      <c r="D20781" t="s">
        <v>71</v>
      </c>
      <c r="E20781">
        <v>84.05</v>
      </c>
      <c r="F20781">
        <v>69</v>
      </c>
      <c r="G20781">
        <v>11</v>
      </c>
      <c r="H20781">
        <v>0</v>
      </c>
      <c r="I20781">
        <v>1</v>
      </c>
      <c r="J20781">
        <v>207</v>
      </c>
      <c r="K20781">
        <v>1</v>
      </c>
      <c r="L20781">
        <v>307</v>
      </c>
      <c r="M20781">
        <v>375</v>
      </c>
      <c r="N20781" t="s">
        <v>18</v>
      </c>
      <c r="O20781" s="1">
        <v>1.4514700000000001E-28</v>
      </c>
      <c r="P20781">
        <v>328</v>
      </c>
    </row>
    <row r="20782" spans="1:16" x14ac:dyDescent="0.25">
      <c r="A20782" t="s">
        <v>30724</v>
      </c>
      <c r="B20782">
        <v>2226</v>
      </c>
      <c r="C20782" s="3" t="str">
        <f>HYPERLINK("http://www.uniprot.org/uniprot/B9IG52","tr|B9IG52|B9IG52_POPTR")</f>
        <v>tr|B9IG52|B9IG52_POPTR</v>
      </c>
      <c r="D20782" t="s">
        <v>30725</v>
      </c>
      <c r="E20782">
        <v>52.81</v>
      </c>
      <c r="F20782">
        <v>710</v>
      </c>
      <c r="G20782">
        <v>335</v>
      </c>
      <c r="H20782">
        <v>9</v>
      </c>
      <c r="I20782">
        <v>121</v>
      </c>
      <c r="J20782">
        <v>2223</v>
      </c>
      <c r="K20782">
        <v>1</v>
      </c>
      <c r="L20782">
        <v>15</v>
      </c>
      <c r="M20782">
        <v>628</v>
      </c>
      <c r="N20782" t="s">
        <v>18</v>
      </c>
      <c r="O20782" s="1">
        <v>1.12184E-167</v>
      </c>
      <c r="P20782">
        <v>1537</v>
      </c>
    </row>
    <row r="20783" spans="1:16" x14ac:dyDescent="0.25">
      <c r="A20783" t="s">
        <v>30726</v>
      </c>
      <c r="B20783">
        <v>1542</v>
      </c>
      <c r="C20783" s="3" t="str">
        <f>HYPERLINK("http://www.uniprot.org/uniprot/I1JGM4","tr|I1JGM4|I1JGM4_SOYBN")</f>
        <v>tr|I1JGM4|I1JGM4_SOYBN</v>
      </c>
      <c r="D20783" t="s">
        <v>71</v>
      </c>
      <c r="E20783">
        <v>86.35</v>
      </c>
      <c r="F20783">
        <v>513</v>
      </c>
      <c r="G20783">
        <v>70</v>
      </c>
      <c r="H20783">
        <v>0</v>
      </c>
      <c r="I20783">
        <v>1</v>
      </c>
      <c r="J20783">
        <v>1539</v>
      </c>
      <c r="K20783">
        <v>1</v>
      </c>
      <c r="L20783">
        <v>61</v>
      </c>
      <c r="M20783">
        <v>573</v>
      </c>
      <c r="N20783" t="s">
        <v>18</v>
      </c>
      <c r="O20783">
        <v>0</v>
      </c>
      <c r="P20783">
        <v>2417</v>
      </c>
    </row>
    <row r="20784" spans="1:16" x14ac:dyDescent="0.25">
      <c r="A20784" t="s">
        <v>30727</v>
      </c>
      <c r="B20784">
        <v>405</v>
      </c>
      <c r="C20784" s="3" t="str">
        <f>HYPERLINK("http://www.uniprot.org/uniprot/G7K4L8","tr|G7K4L8|G7K4L8_MEDTR")</f>
        <v>tr|G7K4L8|G7K4L8_MEDTR</v>
      </c>
      <c r="D20784" t="s">
        <v>1665</v>
      </c>
      <c r="E20784">
        <v>49.64</v>
      </c>
      <c r="F20784">
        <v>139</v>
      </c>
      <c r="G20784">
        <v>70</v>
      </c>
      <c r="H20784">
        <v>5</v>
      </c>
      <c r="I20784">
        <v>1</v>
      </c>
      <c r="J20784">
        <v>402</v>
      </c>
      <c r="K20784">
        <v>1</v>
      </c>
      <c r="L20784">
        <v>1</v>
      </c>
      <c r="M20784">
        <v>139</v>
      </c>
      <c r="N20784" t="s">
        <v>18</v>
      </c>
      <c r="O20784" s="1">
        <v>2.5153200000000002E-25</v>
      </c>
      <c r="P20784">
        <v>300</v>
      </c>
    </row>
    <row r="20785" spans="1:16" x14ac:dyDescent="0.25">
      <c r="A20785" t="s">
        <v>30728</v>
      </c>
      <c r="B20785">
        <v>1464</v>
      </c>
      <c r="C20785" s="3" t="str">
        <f>HYPERLINK("http://www.uniprot.org/uniprot/G7LCL1","tr|G7LCL1|G7LCL1_MEDTR")</f>
        <v>tr|G7LCL1|G7LCL1_MEDTR</v>
      </c>
      <c r="D20785" t="s">
        <v>30729</v>
      </c>
      <c r="E20785">
        <v>72.08</v>
      </c>
      <c r="F20785">
        <v>480</v>
      </c>
      <c r="G20785">
        <v>134</v>
      </c>
      <c r="H20785">
        <v>6</v>
      </c>
      <c r="I20785">
        <v>1</v>
      </c>
      <c r="J20785">
        <v>1422</v>
      </c>
      <c r="K20785">
        <v>1</v>
      </c>
      <c r="L20785">
        <v>984</v>
      </c>
      <c r="M20785">
        <v>1462</v>
      </c>
      <c r="N20785" t="s">
        <v>18</v>
      </c>
      <c r="O20785">
        <v>0</v>
      </c>
      <c r="P20785">
        <v>1805</v>
      </c>
    </row>
    <row r="20786" spans="1:16" x14ac:dyDescent="0.25">
      <c r="A20786" t="s">
        <v>30730</v>
      </c>
      <c r="B20786">
        <v>780</v>
      </c>
      <c r="C20786" s="3" t="str">
        <f>HYPERLINK("http://www.uniprot.org/uniprot/I1LR70","tr|I1LR70|I1LR70_SOYBN")</f>
        <v>tr|I1LR70|I1LR70_SOYBN</v>
      </c>
      <c r="D20786" t="s">
        <v>28</v>
      </c>
      <c r="E20786">
        <v>58.12</v>
      </c>
      <c r="F20786">
        <v>160</v>
      </c>
      <c r="G20786">
        <v>67</v>
      </c>
      <c r="H20786">
        <v>6</v>
      </c>
      <c r="I20786">
        <v>1</v>
      </c>
      <c r="J20786">
        <v>462</v>
      </c>
      <c r="K20786">
        <v>1</v>
      </c>
      <c r="L20786">
        <v>27</v>
      </c>
      <c r="M20786">
        <v>186</v>
      </c>
      <c r="N20786" t="s">
        <v>18</v>
      </c>
      <c r="O20786" s="1">
        <v>5.9671900000000001E-42</v>
      </c>
      <c r="P20786">
        <v>447</v>
      </c>
    </row>
    <row r="20787" spans="1:16" x14ac:dyDescent="0.25">
      <c r="A20787" t="s">
        <v>30731</v>
      </c>
      <c r="B20787">
        <v>1728</v>
      </c>
      <c r="C20787" s="3" t="str">
        <f>HYPERLINK("http://www.uniprot.org/uniprot/G7IJE5","tr|G7IJE5|G7IJE5_MEDTR")</f>
        <v>tr|G7IJE5|G7IJE5_MEDTR</v>
      </c>
      <c r="D20787" t="s">
        <v>30732</v>
      </c>
      <c r="E20787">
        <v>78.22</v>
      </c>
      <c r="F20787">
        <v>597</v>
      </c>
      <c r="G20787">
        <v>130</v>
      </c>
      <c r="H20787">
        <v>23</v>
      </c>
      <c r="I20787">
        <v>4</v>
      </c>
      <c r="J20787">
        <v>1725</v>
      </c>
      <c r="K20787">
        <v>1</v>
      </c>
      <c r="L20787">
        <v>306</v>
      </c>
      <c r="M20787">
        <v>899</v>
      </c>
      <c r="N20787" t="s">
        <v>18</v>
      </c>
      <c r="O20787">
        <v>0</v>
      </c>
      <c r="P20787">
        <v>2383</v>
      </c>
    </row>
    <row r="20788" spans="1:16" x14ac:dyDescent="0.25">
      <c r="A20788" t="s">
        <v>30733</v>
      </c>
      <c r="B20788">
        <v>2163</v>
      </c>
      <c r="C20788" s="3" t="str">
        <f>HYPERLINK("http://www.uniprot.org/uniprot/J7FWR9","tr|J7FWR9|J7FWR9_ROSRU")</f>
        <v>tr|J7FWR9|J7FWR9_ROSRU</v>
      </c>
      <c r="D20788" t="s">
        <v>458</v>
      </c>
      <c r="E20788">
        <v>55.41</v>
      </c>
      <c r="F20788">
        <v>720</v>
      </c>
      <c r="G20788">
        <v>321</v>
      </c>
      <c r="H20788">
        <v>0</v>
      </c>
      <c r="I20788">
        <v>1</v>
      </c>
      <c r="J20788">
        <v>2160</v>
      </c>
      <c r="K20788">
        <v>1</v>
      </c>
      <c r="L20788">
        <v>486</v>
      </c>
      <c r="M20788">
        <v>1187</v>
      </c>
      <c r="N20788" t="s">
        <v>18</v>
      </c>
      <c r="O20788">
        <v>0</v>
      </c>
      <c r="P20788">
        <v>2074</v>
      </c>
    </row>
    <row r="20789" spans="1:16" x14ac:dyDescent="0.25">
      <c r="A20789" t="s">
        <v>30734</v>
      </c>
      <c r="B20789">
        <v>3315</v>
      </c>
      <c r="C20789" s="3" t="str">
        <f>HYPERLINK("http://www.uniprot.org/uniprot/G7K6A1","tr|G7K6A1|G7K6A1_MEDTR")</f>
        <v>tr|G7K6A1|G7K6A1_MEDTR</v>
      </c>
      <c r="D20789" t="s">
        <v>30735</v>
      </c>
      <c r="E20789">
        <v>54.13</v>
      </c>
      <c r="F20789">
        <v>1053</v>
      </c>
      <c r="G20789">
        <v>483</v>
      </c>
      <c r="H20789">
        <v>175</v>
      </c>
      <c r="I20789">
        <v>1</v>
      </c>
      <c r="J20789">
        <v>2634</v>
      </c>
      <c r="K20789">
        <v>1</v>
      </c>
      <c r="L20789">
        <v>1</v>
      </c>
      <c r="M20789">
        <v>1028</v>
      </c>
      <c r="N20789" t="s">
        <v>18</v>
      </c>
      <c r="O20789">
        <v>0</v>
      </c>
      <c r="P20789">
        <v>2448</v>
      </c>
    </row>
    <row r="20790" spans="1:16" x14ac:dyDescent="0.25">
      <c r="A20790" t="s">
        <v>30736</v>
      </c>
      <c r="B20790">
        <v>1377</v>
      </c>
      <c r="C20790" s="3" t="str">
        <f>HYPERLINK("http://www.uniprot.org/uniprot/I1MP01","tr|I1MP01|I1MP01_SOYBN")</f>
        <v>tr|I1MP01|I1MP01_SOYBN</v>
      </c>
      <c r="D20790" t="s">
        <v>117</v>
      </c>
      <c r="E20790">
        <v>71.86</v>
      </c>
      <c r="F20790">
        <v>455</v>
      </c>
      <c r="G20790">
        <v>128</v>
      </c>
      <c r="H20790">
        <v>0</v>
      </c>
      <c r="I20790">
        <v>1</v>
      </c>
      <c r="J20790">
        <v>1365</v>
      </c>
      <c r="K20790">
        <v>1</v>
      </c>
      <c r="L20790">
        <v>18</v>
      </c>
      <c r="M20790">
        <v>470</v>
      </c>
      <c r="N20790" t="s">
        <v>18</v>
      </c>
      <c r="O20790">
        <v>0</v>
      </c>
      <c r="P20790">
        <v>1821</v>
      </c>
    </row>
    <row r="20791" spans="1:16" x14ac:dyDescent="0.25">
      <c r="A20791" t="s">
        <v>30737</v>
      </c>
      <c r="B20791">
        <v>1026</v>
      </c>
      <c r="C20791" s="3" t="str">
        <f>HYPERLINK("http://www.uniprot.org/uniprot/G7L1V2","tr|G7L1V2|G7L1V2_MEDTR")</f>
        <v>tr|G7L1V2|G7L1V2_MEDTR</v>
      </c>
      <c r="D20791" t="s">
        <v>30738</v>
      </c>
      <c r="E20791">
        <v>88.92</v>
      </c>
      <c r="F20791">
        <v>343</v>
      </c>
      <c r="G20791">
        <v>38</v>
      </c>
      <c r="H20791">
        <v>2</v>
      </c>
      <c r="I20791">
        <v>1</v>
      </c>
      <c r="J20791">
        <v>1023</v>
      </c>
      <c r="K20791">
        <v>1</v>
      </c>
      <c r="L20791">
        <v>1</v>
      </c>
      <c r="M20791">
        <v>343</v>
      </c>
      <c r="N20791" t="s">
        <v>18</v>
      </c>
      <c r="O20791" s="1">
        <v>1.2585900000000001E-174</v>
      </c>
      <c r="P20791">
        <v>1593</v>
      </c>
    </row>
    <row r="20792" spans="1:16" x14ac:dyDescent="0.25">
      <c r="A20792" t="s">
        <v>30739</v>
      </c>
      <c r="B20792">
        <v>2022</v>
      </c>
      <c r="C20792" s="3" t="str">
        <f>HYPERLINK("http://www.uniprot.org/uniprot/G7KW31","tr|G7KW31|G7KW31_MEDTR")</f>
        <v>tr|G7KW31|G7KW31_MEDTR</v>
      </c>
      <c r="D20792" t="s">
        <v>30740</v>
      </c>
      <c r="E20792">
        <v>74.19</v>
      </c>
      <c r="F20792">
        <v>465</v>
      </c>
      <c r="G20792">
        <v>120</v>
      </c>
      <c r="H20792">
        <v>20</v>
      </c>
      <c r="I20792">
        <v>55</v>
      </c>
      <c r="J20792">
        <v>1389</v>
      </c>
      <c r="K20792">
        <v>1</v>
      </c>
      <c r="L20792">
        <v>20</v>
      </c>
      <c r="M20792">
        <v>481</v>
      </c>
      <c r="N20792" t="s">
        <v>18</v>
      </c>
      <c r="O20792" s="1">
        <v>1.3453700000000001E-180</v>
      </c>
      <c r="P20792">
        <v>1648</v>
      </c>
    </row>
    <row r="20793" spans="1:16" x14ac:dyDescent="0.25">
      <c r="A20793" t="s">
        <v>30741</v>
      </c>
      <c r="B20793">
        <v>1896</v>
      </c>
      <c r="C20793" s="3" t="str">
        <f>HYPERLINK("http://www.uniprot.org/uniprot/G7I2F3","tr|G7I2F3|G7I2F3_MEDTR")</f>
        <v>tr|G7I2F3|G7I2F3_MEDTR</v>
      </c>
      <c r="D20793" t="s">
        <v>257</v>
      </c>
      <c r="E20793">
        <v>35.4</v>
      </c>
      <c r="F20793">
        <v>435</v>
      </c>
      <c r="G20793">
        <v>281</v>
      </c>
      <c r="H20793">
        <v>6</v>
      </c>
      <c r="I20793">
        <v>595</v>
      </c>
      <c r="J20793">
        <v>1881</v>
      </c>
      <c r="K20793">
        <v>1</v>
      </c>
      <c r="L20793">
        <v>43</v>
      </c>
      <c r="M20793">
        <v>408</v>
      </c>
      <c r="N20793" t="s">
        <v>18</v>
      </c>
      <c r="O20793" s="1">
        <v>1.2941299999999999E-52</v>
      </c>
      <c r="P20793">
        <v>544</v>
      </c>
    </row>
    <row r="20794" spans="1:16" x14ac:dyDescent="0.25">
      <c r="A20794" t="s">
        <v>30742</v>
      </c>
      <c r="B20794">
        <v>834</v>
      </c>
      <c r="C20794" s="3" t="str">
        <f>HYPERLINK("http://www.uniprot.org/uniprot/I3SDM5","tr|I3SDM5|I3SDM5_MEDTR")</f>
        <v>tr|I3SDM5|I3SDM5_MEDTR</v>
      </c>
      <c r="D20794" t="s">
        <v>30743</v>
      </c>
      <c r="E20794">
        <v>85.81</v>
      </c>
      <c r="F20794">
        <v>282</v>
      </c>
      <c r="G20794">
        <v>40</v>
      </c>
      <c r="H20794">
        <v>5</v>
      </c>
      <c r="I20794">
        <v>1</v>
      </c>
      <c r="J20794">
        <v>831</v>
      </c>
      <c r="K20794">
        <v>1</v>
      </c>
      <c r="L20794">
        <v>1</v>
      </c>
      <c r="M20794">
        <v>275</v>
      </c>
      <c r="N20794" t="s">
        <v>18</v>
      </c>
      <c r="O20794" s="1">
        <v>4.4385500000000003E-126</v>
      </c>
      <c r="P20794">
        <v>1173</v>
      </c>
    </row>
    <row r="20795" spans="1:16" x14ac:dyDescent="0.25">
      <c r="A20795" t="s">
        <v>30744</v>
      </c>
      <c r="B20795">
        <v>3003</v>
      </c>
      <c r="C20795" s="3" t="str">
        <f>HYPERLINK("http://www.uniprot.org/uniprot/K7M5R6","tr|K7M5R6|K7M5R6_SOYBN")</f>
        <v>tr|K7M5R6|K7M5R6_SOYBN</v>
      </c>
      <c r="D20795" t="s">
        <v>28</v>
      </c>
      <c r="E20795">
        <v>61.22</v>
      </c>
      <c r="F20795">
        <v>993</v>
      </c>
      <c r="G20795">
        <v>385</v>
      </c>
      <c r="H20795">
        <v>7</v>
      </c>
      <c r="I20795">
        <v>1</v>
      </c>
      <c r="J20795">
        <v>2958</v>
      </c>
      <c r="K20795">
        <v>1</v>
      </c>
      <c r="L20795">
        <v>1</v>
      </c>
      <c r="M20795">
        <v>988</v>
      </c>
      <c r="N20795" t="s">
        <v>18</v>
      </c>
      <c r="O20795">
        <v>0</v>
      </c>
      <c r="P20795">
        <v>2877</v>
      </c>
    </row>
    <row r="20796" spans="1:16" x14ac:dyDescent="0.25">
      <c r="A20796" t="s">
        <v>30745</v>
      </c>
      <c r="B20796">
        <v>558</v>
      </c>
      <c r="C20796" s="3" t="str">
        <f>HYPERLINK("http://www.uniprot.org/uniprot/G7IJ01","tr|G7IJ01|G7IJ01_MEDTR")</f>
        <v>tr|G7IJ01|G7IJ01_MEDTR</v>
      </c>
      <c r="D20796" t="s">
        <v>13452</v>
      </c>
      <c r="E20796">
        <v>72.040000000000006</v>
      </c>
      <c r="F20796">
        <v>186</v>
      </c>
      <c r="G20796">
        <v>52</v>
      </c>
      <c r="H20796">
        <v>1</v>
      </c>
      <c r="I20796">
        <v>1</v>
      </c>
      <c r="J20796">
        <v>555</v>
      </c>
      <c r="K20796">
        <v>1</v>
      </c>
      <c r="L20796">
        <v>196</v>
      </c>
      <c r="M20796">
        <v>381</v>
      </c>
      <c r="N20796" t="s">
        <v>18</v>
      </c>
      <c r="O20796" s="1">
        <v>3.5228499999999997E-76</v>
      </c>
      <c r="P20796">
        <v>739</v>
      </c>
    </row>
    <row r="20797" spans="1:16" x14ac:dyDescent="0.25">
      <c r="A20797" t="s">
        <v>30746</v>
      </c>
      <c r="B20797">
        <v>507</v>
      </c>
      <c r="C20797" s="3" t="str">
        <f>HYPERLINK("http://www.uniprot.org/uniprot/K7K2C4","tr|K7K2C4|K7K2C4_SOYBN")</f>
        <v>tr|K7K2C4|K7K2C4_SOYBN</v>
      </c>
      <c r="D20797" t="s">
        <v>28</v>
      </c>
      <c r="E20797">
        <v>41.34</v>
      </c>
      <c r="F20797">
        <v>104</v>
      </c>
      <c r="G20797">
        <v>61</v>
      </c>
      <c r="H20797">
        <v>0</v>
      </c>
      <c r="I20797">
        <v>157</v>
      </c>
      <c r="J20797">
        <v>468</v>
      </c>
      <c r="K20797">
        <v>1</v>
      </c>
      <c r="L20797">
        <v>6</v>
      </c>
      <c r="M20797">
        <v>109</v>
      </c>
      <c r="N20797" t="s">
        <v>18</v>
      </c>
      <c r="O20797" s="1">
        <v>1.1184499999999999E-17</v>
      </c>
      <c r="P20797">
        <v>234</v>
      </c>
    </row>
    <row r="20798" spans="1:16" x14ac:dyDescent="0.25">
      <c r="A20798" t="s">
        <v>30747</v>
      </c>
      <c r="B20798">
        <v>3030</v>
      </c>
      <c r="C20798" s="3" t="str">
        <f>HYPERLINK("http://www.uniprot.org/uniprot/K7KL40","tr|K7KL40|K7KL40_SOYBN")</f>
        <v>tr|K7KL40|K7KL40_SOYBN</v>
      </c>
      <c r="D20798" t="s">
        <v>28</v>
      </c>
      <c r="E20798">
        <v>72.989999999999995</v>
      </c>
      <c r="F20798">
        <v>1011</v>
      </c>
      <c r="G20798">
        <v>273</v>
      </c>
      <c r="H20798">
        <v>4</v>
      </c>
      <c r="I20798">
        <v>7</v>
      </c>
      <c r="J20798">
        <v>3027</v>
      </c>
      <c r="K20798">
        <v>1</v>
      </c>
      <c r="L20798">
        <v>7</v>
      </c>
      <c r="M20798">
        <v>1011</v>
      </c>
      <c r="N20798" t="s">
        <v>18</v>
      </c>
      <c r="O20798">
        <v>0</v>
      </c>
      <c r="P20798">
        <v>3726</v>
      </c>
    </row>
    <row r="20799" spans="1:16" x14ac:dyDescent="0.25">
      <c r="A20799" t="s">
        <v>30748</v>
      </c>
      <c r="B20799">
        <v>390</v>
      </c>
      <c r="C20799" s="3" t="str">
        <f>HYPERLINK("http://www.uniprot.org/uniprot/Q9M4N4","tr|Q9M4N4|Q9M4N4_MEDTR")</f>
        <v>tr|Q9M4N4|Q9M4N4_MEDTR</v>
      </c>
      <c r="D20799" t="s">
        <v>30749</v>
      </c>
      <c r="E20799">
        <v>94.25</v>
      </c>
      <c r="F20799">
        <v>87</v>
      </c>
      <c r="G20799">
        <v>5</v>
      </c>
      <c r="H20799">
        <v>0</v>
      </c>
      <c r="I20799">
        <v>1</v>
      </c>
      <c r="J20799">
        <v>261</v>
      </c>
      <c r="K20799">
        <v>1</v>
      </c>
      <c r="L20799">
        <v>537</v>
      </c>
      <c r="M20799">
        <v>623</v>
      </c>
      <c r="N20799" t="s">
        <v>18</v>
      </c>
      <c r="O20799" s="1">
        <v>2.0982000000000001E-40</v>
      </c>
      <c r="P20799">
        <v>430</v>
      </c>
    </row>
    <row r="20800" spans="1:16" x14ac:dyDescent="0.25">
      <c r="A20800" t="s">
        <v>30750</v>
      </c>
      <c r="B20800">
        <v>765</v>
      </c>
      <c r="C20800" s="3" t="str">
        <f>HYPERLINK("http://www.uniprot.org/uniprot/G7JDZ3","tr|G7JDZ3|G7JDZ3_MEDTR")</f>
        <v>tr|G7JDZ3|G7JDZ3_MEDTR</v>
      </c>
      <c r="D20800" t="s">
        <v>30751</v>
      </c>
      <c r="E20800">
        <v>82.94</v>
      </c>
      <c r="F20800">
        <v>258</v>
      </c>
      <c r="G20800">
        <v>44</v>
      </c>
      <c r="H20800">
        <v>4</v>
      </c>
      <c r="I20800">
        <v>1</v>
      </c>
      <c r="J20800">
        <v>762</v>
      </c>
      <c r="K20800">
        <v>1</v>
      </c>
      <c r="L20800">
        <v>1</v>
      </c>
      <c r="M20800">
        <v>258</v>
      </c>
      <c r="N20800" t="s">
        <v>18</v>
      </c>
      <c r="O20800" s="1">
        <v>1.29016E-110</v>
      </c>
      <c r="P20800">
        <v>1039</v>
      </c>
    </row>
    <row r="20801" spans="1:16" x14ac:dyDescent="0.25">
      <c r="A20801" t="s">
        <v>30752</v>
      </c>
      <c r="B20801">
        <v>666</v>
      </c>
      <c r="C20801" s="3" t="str">
        <f>HYPERLINK("http://www.uniprot.org/uniprot/B7FID7","tr|B7FID7|B7FID7_MEDTR")</f>
        <v>tr|B7FID7|B7FID7_MEDTR</v>
      </c>
      <c r="D20801" t="s">
        <v>22</v>
      </c>
      <c r="E20801">
        <v>85.97</v>
      </c>
      <c r="F20801">
        <v>221</v>
      </c>
      <c r="G20801">
        <v>31</v>
      </c>
      <c r="H20801">
        <v>0</v>
      </c>
      <c r="I20801">
        <v>1</v>
      </c>
      <c r="J20801">
        <v>663</v>
      </c>
      <c r="K20801">
        <v>1</v>
      </c>
      <c r="L20801">
        <v>1</v>
      </c>
      <c r="M20801">
        <v>216</v>
      </c>
      <c r="N20801" t="s">
        <v>18</v>
      </c>
      <c r="O20801" s="1">
        <v>3.2618100000000002E-103</v>
      </c>
      <c r="P20801">
        <v>974</v>
      </c>
    </row>
    <row r="20802" spans="1:16" x14ac:dyDescent="0.25">
      <c r="A20802" t="s">
        <v>30753</v>
      </c>
      <c r="B20802">
        <v>1053</v>
      </c>
      <c r="C20802" s="3" t="str">
        <f>HYPERLINK("http://www.uniprot.org/uniprot/I1LKN7","tr|I1LKN7|I1LKN7_SOYBN")</f>
        <v>tr|I1LKN7|I1LKN7_SOYBN</v>
      </c>
      <c r="D20802" t="s">
        <v>71</v>
      </c>
      <c r="E20802">
        <v>91.12</v>
      </c>
      <c r="F20802">
        <v>338</v>
      </c>
      <c r="G20802">
        <v>30</v>
      </c>
      <c r="H20802">
        <v>0</v>
      </c>
      <c r="I20802">
        <v>1</v>
      </c>
      <c r="J20802">
        <v>1014</v>
      </c>
      <c r="K20802">
        <v>1</v>
      </c>
      <c r="L20802">
        <v>31</v>
      </c>
      <c r="M20802">
        <v>368</v>
      </c>
      <c r="N20802" t="s">
        <v>18</v>
      </c>
      <c r="O20802">
        <v>0</v>
      </c>
      <c r="P20802">
        <v>1651</v>
      </c>
    </row>
    <row r="20803" spans="1:16" x14ac:dyDescent="0.25">
      <c r="A20803" t="s">
        <v>30754</v>
      </c>
      <c r="B20803">
        <v>1332</v>
      </c>
      <c r="C20803" s="3" t="str">
        <f>HYPERLINK("http://www.uniprot.org/uniprot/A2Q2T1","tr|A2Q2T1|A2Q2T1_MEDTR")</f>
        <v>tr|A2Q2T1|A2Q2T1_MEDTR</v>
      </c>
      <c r="D20803" t="s">
        <v>337</v>
      </c>
      <c r="E20803">
        <v>79.11</v>
      </c>
      <c r="F20803">
        <v>340</v>
      </c>
      <c r="G20803">
        <v>71</v>
      </c>
      <c r="H20803">
        <v>18</v>
      </c>
      <c r="I20803">
        <v>328</v>
      </c>
      <c r="J20803">
        <v>1293</v>
      </c>
      <c r="K20803">
        <v>1</v>
      </c>
      <c r="L20803">
        <v>138</v>
      </c>
      <c r="M20803">
        <v>477</v>
      </c>
      <c r="N20803" t="s">
        <v>18</v>
      </c>
      <c r="O20803" s="1">
        <v>1.75431E-148</v>
      </c>
      <c r="P20803">
        <v>1369</v>
      </c>
    </row>
    <row r="20804" spans="1:16" x14ac:dyDescent="0.25">
      <c r="A20804" t="s">
        <v>30755</v>
      </c>
      <c r="B20804">
        <v>5601</v>
      </c>
      <c r="C20804" s="3" t="str">
        <f>HYPERLINK("http://www.uniprot.org/uniprot/G7JFK4","tr|G7JFK4|G7JFK4_MEDTR")</f>
        <v>tr|G7JFK4|G7JFK4_MEDTR</v>
      </c>
      <c r="D20804" t="s">
        <v>30756</v>
      </c>
      <c r="E20804">
        <v>82.25</v>
      </c>
      <c r="F20804">
        <v>755</v>
      </c>
      <c r="G20804">
        <v>134</v>
      </c>
      <c r="H20804">
        <v>3</v>
      </c>
      <c r="I20804">
        <v>3340</v>
      </c>
      <c r="J20804">
        <v>5595</v>
      </c>
      <c r="K20804">
        <v>1</v>
      </c>
      <c r="L20804">
        <v>41</v>
      </c>
      <c r="M20804">
        <v>778</v>
      </c>
      <c r="N20804" t="s">
        <v>18</v>
      </c>
      <c r="O20804">
        <v>0</v>
      </c>
      <c r="P20804">
        <v>3124</v>
      </c>
    </row>
    <row r="20805" spans="1:16" x14ac:dyDescent="0.25">
      <c r="A20805" t="s">
        <v>30757</v>
      </c>
      <c r="B20805">
        <v>582</v>
      </c>
      <c r="C20805" s="3" t="str">
        <f>HYPERLINK("http://www.uniprot.org/uniprot/I1KX76","tr|I1KX76|I1KX76_SOYBN")</f>
        <v>tr|I1KX76|I1KX76_SOYBN</v>
      </c>
      <c r="D20805" t="s">
        <v>28</v>
      </c>
      <c r="E20805">
        <v>61.97</v>
      </c>
      <c r="F20805">
        <v>192</v>
      </c>
      <c r="G20805">
        <v>73</v>
      </c>
      <c r="H20805">
        <v>0</v>
      </c>
      <c r="I20805">
        <v>1</v>
      </c>
      <c r="J20805">
        <v>576</v>
      </c>
      <c r="K20805">
        <v>1</v>
      </c>
      <c r="L20805">
        <v>22</v>
      </c>
      <c r="M20805">
        <v>211</v>
      </c>
      <c r="N20805" t="s">
        <v>18</v>
      </c>
      <c r="O20805" s="1">
        <v>3.4853000000000001E-59</v>
      </c>
      <c r="P20805">
        <v>593</v>
      </c>
    </row>
    <row r="20806" spans="1:16" x14ac:dyDescent="0.25">
      <c r="A20806" t="s">
        <v>30758</v>
      </c>
      <c r="B20806">
        <v>1806</v>
      </c>
      <c r="C20806" s="3" t="str">
        <f>HYPERLINK("http://www.uniprot.org/uniprot/G8A2Y5","tr|G8A2Y5|G8A2Y5_MEDTR")</f>
        <v>tr|G8A2Y5|G8A2Y5_MEDTR</v>
      </c>
      <c r="D20806" t="s">
        <v>30759</v>
      </c>
      <c r="E20806">
        <v>87.23</v>
      </c>
      <c r="F20806">
        <v>603</v>
      </c>
      <c r="G20806">
        <v>77</v>
      </c>
      <c r="H20806">
        <v>2</v>
      </c>
      <c r="I20806">
        <v>1</v>
      </c>
      <c r="J20806">
        <v>1803</v>
      </c>
      <c r="K20806">
        <v>1</v>
      </c>
      <c r="L20806">
        <v>1</v>
      </c>
      <c r="M20806">
        <v>596</v>
      </c>
      <c r="N20806" t="s">
        <v>18</v>
      </c>
      <c r="O20806">
        <v>0</v>
      </c>
      <c r="P20806">
        <v>2707</v>
      </c>
    </row>
    <row r="20807" spans="1:16" x14ac:dyDescent="0.25">
      <c r="A20807" t="s">
        <v>30760</v>
      </c>
      <c r="B20807">
        <v>2274</v>
      </c>
      <c r="C20807" s="3" t="str">
        <f>HYPERLINK("http://www.uniprot.org/uniprot/G7IU18","tr|G7IU18|G7IU18_MEDTR")</f>
        <v>tr|G7IU18|G7IU18_MEDTR</v>
      </c>
      <c r="D20807" t="s">
        <v>6342</v>
      </c>
      <c r="E20807">
        <v>74.180000000000007</v>
      </c>
      <c r="F20807">
        <v>763</v>
      </c>
      <c r="G20807">
        <v>197</v>
      </c>
      <c r="H20807">
        <v>8</v>
      </c>
      <c r="I20807">
        <v>1</v>
      </c>
      <c r="J20807">
        <v>2265</v>
      </c>
      <c r="K20807">
        <v>1</v>
      </c>
      <c r="L20807">
        <v>1</v>
      </c>
      <c r="M20807">
        <v>762</v>
      </c>
      <c r="N20807" t="s">
        <v>18</v>
      </c>
      <c r="O20807">
        <v>0</v>
      </c>
      <c r="P20807">
        <v>2905</v>
      </c>
    </row>
    <row r="20808" spans="1:16" x14ac:dyDescent="0.25">
      <c r="A20808" t="s">
        <v>30761</v>
      </c>
      <c r="B20808">
        <v>435</v>
      </c>
      <c r="C20808" s="3" t="str">
        <f>HYPERLINK("http://www.uniprot.org/uniprot/K7MS74","tr|K7MS74|K7MS74_SOYBN")</f>
        <v>tr|K7MS74|K7MS74_SOYBN</v>
      </c>
      <c r="D20808" t="s">
        <v>28</v>
      </c>
      <c r="E20808">
        <v>79.83</v>
      </c>
      <c r="F20808">
        <v>119</v>
      </c>
      <c r="G20808">
        <v>24</v>
      </c>
      <c r="H20808">
        <v>0</v>
      </c>
      <c r="I20808">
        <v>67</v>
      </c>
      <c r="J20808">
        <v>423</v>
      </c>
      <c r="K20808">
        <v>1</v>
      </c>
      <c r="L20808">
        <v>286</v>
      </c>
      <c r="M20808">
        <v>404</v>
      </c>
      <c r="N20808" t="s">
        <v>18</v>
      </c>
      <c r="O20808" s="1">
        <v>9.04031E-52</v>
      </c>
      <c r="P20808">
        <v>528</v>
      </c>
    </row>
    <row r="20809" spans="1:16" x14ac:dyDescent="0.25">
      <c r="A20809" t="s">
        <v>30762</v>
      </c>
      <c r="B20809">
        <v>267</v>
      </c>
      <c r="C20809" s="3" t="str">
        <f>HYPERLINK("http://www.uniprot.org/uniprot/Q949L5","tr|Q949L5|Q949L5_CICAR")</f>
        <v>tr|Q949L5|Q949L5_CICAR</v>
      </c>
      <c r="D20809" t="s">
        <v>55</v>
      </c>
      <c r="E20809">
        <v>81.569999999999993</v>
      </c>
      <c r="F20809">
        <v>76</v>
      </c>
      <c r="G20809">
        <v>14</v>
      </c>
      <c r="H20809">
        <v>2</v>
      </c>
      <c r="I20809">
        <v>1</v>
      </c>
      <c r="J20809">
        <v>222</v>
      </c>
      <c r="K20809">
        <v>1</v>
      </c>
      <c r="L20809">
        <v>1</v>
      </c>
      <c r="M20809">
        <v>76</v>
      </c>
      <c r="N20809" t="s">
        <v>18</v>
      </c>
      <c r="O20809" s="1">
        <v>1.4529699999999999E-25</v>
      </c>
      <c r="P20809">
        <v>302</v>
      </c>
    </row>
    <row r="20810" spans="1:16" x14ac:dyDescent="0.25">
      <c r="A20810" t="s">
        <v>30763</v>
      </c>
      <c r="B20810">
        <v>1092</v>
      </c>
      <c r="C20810" s="3" t="str">
        <f>HYPERLINK("http://www.uniprot.org/uniprot/A5B592","tr|A5B592|A5B592_VITVI")</f>
        <v>tr|A5B592|A5B592_VITVI</v>
      </c>
      <c r="D20810" t="s">
        <v>250</v>
      </c>
      <c r="E20810">
        <v>31.61</v>
      </c>
      <c r="F20810">
        <v>155</v>
      </c>
      <c r="G20810">
        <v>106</v>
      </c>
      <c r="H20810">
        <v>8</v>
      </c>
      <c r="I20810">
        <v>127</v>
      </c>
      <c r="J20810">
        <v>567</v>
      </c>
      <c r="K20810">
        <v>1</v>
      </c>
      <c r="L20810">
        <v>1259</v>
      </c>
      <c r="M20810">
        <v>1408</v>
      </c>
      <c r="N20810" t="s">
        <v>18</v>
      </c>
      <c r="O20810" s="1">
        <v>3.1311899999999998E-9</v>
      </c>
      <c r="P20810">
        <v>167</v>
      </c>
    </row>
    <row r="20811" spans="1:16" x14ac:dyDescent="0.25">
      <c r="A20811" t="s">
        <v>30764</v>
      </c>
      <c r="B20811">
        <v>1380</v>
      </c>
      <c r="C20811" s="3" t="str">
        <f>HYPERLINK("http://www.uniprot.org/uniprot/K7LUS9","tr|K7LUS9|K7LUS9_SOYBN")</f>
        <v>tr|K7LUS9|K7LUS9_SOYBN</v>
      </c>
      <c r="D20811" t="s">
        <v>28</v>
      </c>
      <c r="E20811">
        <v>81.849999999999994</v>
      </c>
      <c r="F20811">
        <v>463</v>
      </c>
      <c r="G20811">
        <v>84</v>
      </c>
      <c r="H20811">
        <v>4</v>
      </c>
      <c r="I20811">
        <v>1</v>
      </c>
      <c r="J20811">
        <v>1377</v>
      </c>
      <c r="K20811">
        <v>1</v>
      </c>
      <c r="L20811">
        <v>1</v>
      </c>
      <c r="M20811">
        <v>459</v>
      </c>
      <c r="N20811" t="s">
        <v>18</v>
      </c>
      <c r="O20811">
        <v>0</v>
      </c>
      <c r="P20811">
        <v>1929</v>
      </c>
    </row>
    <row r="20812" spans="1:16" x14ac:dyDescent="0.25">
      <c r="A20812" t="s">
        <v>30765</v>
      </c>
      <c r="B20812">
        <v>1404</v>
      </c>
      <c r="C20812" s="3" t="str">
        <f>HYPERLINK("http://www.uniprot.org/uniprot/G7LCL1","tr|G7LCL1|G7LCL1_MEDTR")</f>
        <v>tr|G7LCL1|G7LCL1_MEDTR</v>
      </c>
      <c r="D20812" t="s">
        <v>30729</v>
      </c>
      <c r="E20812">
        <v>73.760000000000005</v>
      </c>
      <c r="F20812">
        <v>465</v>
      </c>
      <c r="G20812">
        <v>122</v>
      </c>
      <c r="H20812">
        <v>3</v>
      </c>
      <c r="I20812">
        <v>13</v>
      </c>
      <c r="J20812">
        <v>1398</v>
      </c>
      <c r="K20812">
        <v>1</v>
      </c>
      <c r="L20812">
        <v>12</v>
      </c>
      <c r="M20812">
        <v>474</v>
      </c>
      <c r="N20812" t="s">
        <v>18</v>
      </c>
      <c r="O20812">
        <v>0</v>
      </c>
      <c r="P20812">
        <v>1786</v>
      </c>
    </row>
    <row r="20813" spans="1:16" x14ac:dyDescent="0.25">
      <c r="A20813" t="s">
        <v>30766</v>
      </c>
      <c r="B20813">
        <v>1545</v>
      </c>
      <c r="C20813" s="3" t="str">
        <f>HYPERLINK("http://www.uniprot.org/uniprot/H2BER4","tr|H2BER4|H2BER4_SOYBN")</f>
        <v>tr|H2BER4|H2BER4_SOYBN</v>
      </c>
      <c r="D20813" t="s">
        <v>30767</v>
      </c>
      <c r="E20813">
        <v>75.739999999999995</v>
      </c>
      <c r="F20813">
        <v>540</v>
      </c>
      <c r="G20813">
        <v>131</v>
      </c>
      <c r="H20813">
        <v>26</v>
      </c>
      <c r="I20813">
        <v>1</v>
      </c>
      <c r="J20813">
        <v>1542</v>
      </c>
      <c r="K20813">
        <v>1</v>
      </c>
      <c r="L20813">
        <v>1</v>
      </c>
      <c r="M20813">
        <v>540</v>
      </c>
      <c r="N20813" t="s">
        <v>18</v>
      </c>
      <c r="O20813">
        <v>0</v>
      </c>
      <c r="P20813">
        <v>2083</v>
      </c>
    </row>
    <row r="20814" spans="1:16" x14ac:dyDescent="0.25">
      <c r="A20814" t="s">
        <v>30768</v>
      </c>
      <c r="B20814">
        <v>2808</v>
      </c>
      <c r="C20814" s="3" t="str">
        <f>HYPERLINK("http://www.uniprot.org/uniprot/G7IJD1","tr|G7IJD1|G7IJD1_MEDTR")</f>
        <v>tr|G7IJD1|G7IJD1_MEDTR</v>
      </c>
      <c r="D20814" t="s">
        <v>30769</v>
      </c>
      <c r="E20814">
        <v>73.48</v>
      </c>
      <c r="F20814">
        <v>924</v>
      </c>
      <c r="G20814">
        <v>245</v>
      </c>
      <c r="H20814">
        <v>51</v>
      </c>
      <c r="I20814">
        <v>61</v>
      </c>
      <c r="J20814">
        <v>2679</v>
      </c>
      <c r="K20814">
        <v>1</v>
      </c>
      <c r="L20814">
        <v>21</v>
      </c>
      <c r="M20814">
        <v>942</v>
      </c>
      <c r="N20814" t="s">
        <v>18</v>
      </c>
      <c r="O20814">
        <v>0</v>
      </c>
      <c r="P20814">
        <v>3402</v>
      </c>
    </row>
    <row r="20815" spans="1:16" x14ac:dyDescent="0.25">
      <c r="A20815" t="s">
        <v>30770</v>
      </c>
      <c r="B20815">
        <v>465</v>
      </c>
      <c r="C20815" s="3" t="str">
        <f>HYPERLINK("http://www.uniprot.org/uniprot/Q2HU23","tr|Q2HU23|Q2HU23_MEDTR")</f>
        <v>tr|Q2HU23|Q2HU23_MEDTR</v>
      </c>
      <c r="D20815" t="s">
        <v>30771</v>
      </c>
      <c r="E20815">
        <v>67.58</v>
      </c>
      <c r="F20815">
        <v>182</v>
      </c>
      <c r="G20815">
        <v>59</v>
      </c>
      <c r="H20815">
        <v>28</v>
      </c>
      <c r="I20815">
        <v>1</v>
      </c>
      <c r="J20815">
        <v>462</v>
      </c>
      <c r="K20815">
        <v>1</v>
      </c>
      <c r="L20815">
        <v>1</v>
      </c>
      <c r="M20815">
        <v>182</v>
      </c>
      <c r="N20815" t="s">
        <v>18</v>
      </c>
      <c r="O20815" s="1">
        <v>6.1343100000000002E-56</v>
      </c>
      <c r="P20815">
        <v>564</v>
      </c>
    </row>
    <row r="20816" spans="1:16" x14ac:dyDescent="0.25">
      <c r="A20816" t="s">
        <v>30772</v>
      </c>
      <c r="B20816">
        <v>2505</v>
      </c>
      <c r="C20816" s="3" t="str">
        <f>HYPERLINK("http://www.uniprot.org/uniprot/G7K6A4","tr|G7K6A4|G7K6A4_MEDTR")</f>
        <v>tr|G7K6A4|G7K6A4_MEDTR</v>
      </c>
      <c r="D20816" t="s">
        <v>30773</v>
      </c>
      <c r="E20816">
        <v>83.5</v>
      </c>
      <c r="F20816">
        <v>685</v>
      </c>
      <c r="G20816">
        <v>113</v>
      </c>
      <c r="H20816">
        <v>2</v>
      </c>
      <c r="I20816">
        <v>454</v>
      </c>
      <c r="J20816">
        <v>2502</v>
      </c>
      <c r="K20816">
        <v>1</v>
      </c>
      <c r="L20816">
        <v>139</v>
      </c>
      <c r="M20816">
        <v>793</v>
      </c>
      <c r="N20816" t="s">
        <v>18</v>
      </c>
      <c r="O20816">
        <v>0</v>
      </c>
      <c r="P20816">
        <v>2773</v>
      </c>
    </row>
    <row r="20817" spans="1:16" x14ac:dyDescent="0.25">
      <c r="A20817" t="s">
        <v>30774</v>
      </c>
      <c r="B20817">
        <v>1449</v>
      </c>
      <c r="C20817" s="3" t="str">
        <f>HYPERLINK("http://www.uniprot.org/uniprot/I1MNZ8","tr|I1MNZ8|I1MNZ8_SOYBN")</f>
        <v>tr|I1MNZ8|I1MNZ8_SOYBN</v>
      </c>
      <c r="D20817" t="s">
        <v>28</v>
      </c>
      <c r="E20817">
        <v>66.86</v>
      </c>
      <c r="F20817">
        <v>492</v>
      </c>
      <c r="G20817">
        <v>163</v>
      </c>
      <c r="H20817">
        <v>10</v>
      </c>
      <c r="I20817">
        <v>1</v>
      </c>
      <c r="J20817">
        <v>1446</v>
      </c>
      <c r="K20817">
        <v>1</v>
      </c>
      <c r="L20817">
        <v>42</v>
      </c>
      <c r="M20817">
        <v>528</v>
      </c>
      <c r="N20817" t="s">
        <v>18</v>
      </c>
      <c r="O20817" s="1">
        <v>1.7681699999999999E-173</v>
      </c>
      <c r="P20817">
        <v>1585</v>
      </c>
    </row>
    <row r="20818" spans="1:16" x14ac:dyDescent="0.25">
      <c r="A20818" t="s">
        <v>30775</v>
      </c>
      <c r="B20818">
        <v>1080</v>
      </c>
      <c r="C20818" s="3" t="str">
        <f>HYPERLINK("http://www.uniprot.org/uniprot/G7L1V8","tr|G7L1V8|G7L1V8_MEDTR")</f>
        <v>tr|G7L1V8|G7L1V8_MEDTR</v>
      </c>
      <c r="D20818" t="s">
        <v>30776</v>
      </c>
      <c r="E20818">
        <v>83.14</v>
      </c>
      <c r="F20818">
        <v>356</v>
      </c>
      <c r="G20818">
        <v>60</v>
      </c>
      <c r="H20818">
        <v>3</v>
      </c>
      <c r="I20818">
        <v>1</v>
      </c>
      <c r="J20818">
        <v>1059</v>
      </c>
      <c r="K20818">
        <v>1</v>
      </c>
      <c r="L20818">
        <v>1</v>
      </c>
      <c r="M20818">
        <v>349</v>
      </c>
      <c r="N20818" t="s">
        <v>18</v>
      </c>
      <c r="O20818" s="1">
        <v>1.07995E-163</v>
      </c>
      <c r="P20818">
        <v>1499</v>
      </c>
    </row>
    <row r="20819" spans="1:16" x14ac:dyDescent="0.25">
      <c r="A20819" t="s">
        <v>30777</v>
      </c>
      <c r="B20819">
        <v>3765</v>
      </c>
      <c r="C20819" s="3" t="str">
        <f>HYPERLINK("http://www.uniprot.org/uniprot/I1L744","tr|I1L744|I1L744_SOYBN")</f>
        <v>tr|I1L744|I1L744_SOYBN</v>
      </c>
      <c r="D20819" t="s">
        <v>28</v>
      </c>
      <c r="E20819">
        <v>89.29</v>
      </c>
      <c r="F20819">
        <v>1140</v>
      </c>
      <c r="G20819">
        <v>122</v>
      </c>
      <c r="H20819">
        <v>0</v>
      </c>
      <c r="I20819">
        <v>343</v>
      </c>
      <c r="J20819">
        <v>3762</v>
      </c>
      <c r="K20819">
        <v>1</v>
      </c>
      <c r="L20819">
        <v>236</v>
      </c>
      <c r="M20819">
        <v>1373</v>
      </c>
      <c r="N20819" t="s">
        <v>18</v>
      </c>
      <c r="O20819">
        <v>0</v>
      </c>
      <c r="P20819">
        <v>5344</v>
      </c>
    </row>
    <row r="20820" spans="1:16" x14ac:dyDescent="0.25">
      <c r="A20820" t="s">
        <v>30778</v>
      </c>
      <c r="B20820">
        <v>1383</v>
      </c>
      <c r="C20820" s="3" t="str">
        <f>HYPERLINK("http://www.uniprot.org/uniprot/K7MFJ7","tr|K7MFJ7|K7MFJ7_SOYBN")</f>
        <v>tr|K7MFJ7|K7MFJ7_SOYBN</v>
      </c>
      <c r="D20820" t="s">
        <v>28</v>
      </c>
      <c r="E20820">
        <v>50.73</v>
      </c>
      <c r="F20820">
        <v>479</v>
      </c>
      <c r="G20820">
        <v>236</v>
      </c>
      <c r="H20820">
        <v>19</v>
      </c>
      <c r="I20820">
        <v>1</v>
      </c>
      <c r="J20820">
        <v>1380</v>
      </c>
      <c r="K20820">
        <v>1</v>
      </c>
      <c r="L20820">
        <v>1</v>
      </c>
      <c r="M20820">
        <v>474</v>
      </c>
      <c r="N20820" t="s">
        <v>18</v>
      </c>
      <c r="O20820" s="1">
        <v>5.0880399999999998E-122</v>
      </c>
      <c r="P20820">
        <v>1141</v>
      </c>
    </row>
    <row r="20821" spans="1:16" x14ac:dyDescent="0.25">
      <c r="A20821" t="s">
        <v>30779</v>
      </c>
      <c r="B20821">
        <v>3954</v>
      </c>
      <c r="C20821" s="3" t="str">
        <f>HYPERLINK("http://www.uniprot.org/uniprot/K7K5J4","tr|K7K5J4|K7K5J4_SOYBN")</f>
        <v>tr|K7K5J4|K7K5J4_SOYBN</v>
      </c>
      <c r="D20821" t="s">
        <v>28</v>
      </c>
      <c r="E20821">
        <v>61.96</v>
      </c>
      <c r="F20821">
        <v>1346</v>
      </c>
      <c r="G20821">
        <v>512</v>
      </c>
      <c r="H20821">
        <v>32</v>
      </c>
      <c r="I20821">
        <v>1</v>
      </c>
      <c r="J20821">
        <v>3942</v>
      </c>
      <c r="K20821">
        <v>1</v>
      </c>
      <c r="L20821">
        <v>1</v>
      </c>
      <c r="M20821">
        <v>1311</v>
      </c>
      <c r="N20821" t="s">
        <v>18</v>
      </c>
      <c r="O20821">
        <v>0</v>
      </c>
      <c r="P20821">
        <v>3987</v>
      </c>
    </row>
    <row r="20822" spans="1:16" x14ac:dyDescent="0.25">
      <c r="A20822" t="s">
        <v>30780</v>
      </c>
      <c r="B20822">
        <v>666</v>
      </c>
      <c r="C20822" s="3" t="str">
        <f>HYPERLINK("http://www.uniprot.org/uniprot/I1MXG0","tr|I1MXG0|I1MXG0_SOYBN")</f>
        <v>tr|I1MXG0|I1MXG0_SOYBN</v>
      </c>
      <c r="D20822" t="s">
        <v>28</v>
      </c>
      <c r="E20822">
        <v>54.62</v>
      </c>
      <c r="F20822">
        <v>238</v>
      </c>
      <c r="G20822">
        <v>108</v>
      </c>
      <c r="H20822">
        <v>20</v>
      </c>
      <c r="I20822">
        <v>1</v>
      </c>
      <c r="J20822">
        <v>654</v>
      </c>
      <c r="K20822">
        <v>1</v>
      </c>
      <c r="L20822">
        <v>119</v>
      </c>
      <c r="M20822">
        <v>356</v>
      </c>
      <c r="N20822" t="s">
        <v>18</v>
      </c>
      <c r="O20822" s="1">
        <v>2.7999800000000002E-54</v>
      </c>
      <c r="P20822">
        <v>552</v>
      </c>
    </row>
    <row r="20823" spans="1:16" x14ac:dyDescent="0.25">
      <c r="A20823" t="s">
        <v>30781</v>
      </c>
      <c r="B20823">
        <v>615</v>
      </c>
      <c r="C20823" s="3" t="str">
        <f>HYPERLINK("http://www.uniprot.org/uniprot/Q8W596","tr|Q8W596|Q8W596_MEDSA")</f>
        <v>tr|Q8W596|Q8W596_MEDSA</v>
      </c>
      <c r="D20823" t="s">
        <v>7581</v>
      </c>
      <c r="E20823">
        <v>58.51</v>
      </c>
      <c r="F20823">
        <v>229</v>
      </c>
      <c r="G20823">
        <v>95</v>
      </c>
      <c r="H20823">
        <v>33</v>
      </c>
      <c r="I20823">
        <v>1</v>
      </c>
      <c r="J20823">
        <v>588</v>
      </c>
      <c r="K20823">
        <v>1</v>
      </c>
      <c r="L20823">
        <v>75</v>
      </c>
      <c r="M20823">
        <v>302</v>
      </c>
      <c r="N20823" t="s">
        <v>18</v>
      </c>
      <c r="O20823" s="1">
        <v>2.3397999999999998E-59</v>
      </c>
      <c r="P20823">
        <v>595</v>
      </c>
    </row>
    <row r="20824" spans="1:16" x14ac:dyDescent="0.25">
      <c r="A20824" t="s">
        <v>30782</v>
      </c>
      <c r="B20824">
        <v>2031</v>
      </c>
      <c r="C20824" s="3" t="str">
        <f>HYPERLINK("http://www.uniprot.org/uniprot/G7J953","tr|G7J953|G7J953_MEDTR")</f>
        <v>tr|G7J953|G7J953_MEDTR</v>
      </c>
      <c r="D20824" t="s">
        <v>30783</v>
      </c>
      <c r="E20824">
        <v>81.67</v>
      </c>
      <c r="F20824">
        <v>682</v>
      </c>
      <c r="G20824">
        <v>125</v>
      </c>
      <c r="H20824">
        <v>11</v>
      </c>
      <c r="I20824">
        <v>16</v>
      </c>
      <c r="J20824">
        <v>2028</v>
      </c>
      <c r="K20824">
        <v>1</v>
      </c>
      <c r="L20824">
        <v>6</v>
      </c>
      <c r="M20824">
        <v>671</v>
      </c>
      <c r="N20824" t="s">
        <v>18</v>
      </c>
      <c r="O20824">
        <v>0</v>
      </c>
      <c r="P20824">
        <v>2854</v>
      </c>
    </row>
    <row r="20825" spans="1:16" x14ac:dyDescent="0.25">
      <c r="A20825" t="s">
        <v>30784</v>
      </c>
      <c r="B20825">
        <v>1692</v>
      </c>
      <c r="C20825" s="3" t="str">
        <f>HYPERLINK("http://www.uniprot.org/uniprot/I1JXG5","tr|I1JXG5|I1JXG5_SOYBN")</f>
        <v>tr|I1JXG5|I1JXG5_SOYBN</v>
      </c>
      <c r="D20825" t="s">
        <v>28</v>
      </c>
      <c r="E20825">
        <v>94.19</v>
      </c>
      <c r="F20825">
        <v>551</v>
      </c>
      <c r="G20825">
        <v>32</v>
      </c>
      <c r="H20825">
        <v>0</v>
      </c>
      <c r="I20825">
        <v>37</v>
      </c>
      <c r="J20825">
        <v>1689</v>
      </c>
      <c r="K20825">
        <v>1</v>
      </c>
      <c r="L20825">
        <v>13</v>
      </c>
      <c r="M20825">
        <v>563</v>
      </c>
      <c r="N20825" t="s">
        <v>18</v>
      </c>
      <c r="O20825">
        <v>0</v>
      </c>
      <c r="P20825">
        <v>2750</v>
      </c>
    </row>
    <row r="20826" spans="1:16" x14ac:dyDescent="0.25">
      <c r="A20826" t="s">
        <v>30785</v>
      </c>
      <c r="B20826">
        <v>492</v>
      </c>
      <c r="C20826" s="3" t="str">
        <f>HYPERLINK("http://www.uniprot.org/uniprot/Q9M4N4","tr|Q9M4N4|Q9M4N4_MEDTR")</f>
        <v>tr|Q9M4N4|Q9M4N4_MEDTR</v>
      </c>
      <c r="D20826" t="s">
        <v>30749</v>
      </c>
      <c r="E20826">
        <v>90.18</v>
      </c>
      <c r="F20826">
        <v>163</v>
      </c>
      <c r="G20826">
        <v>16</v>
      </c>
      <c r="H20826">
        <v>0</v>
      </c>
      <c r="I20826">
        <v>1</v>
      </c>
      <c r="J20826">
        <v>489</v>
      </c>
      <c r="K20826">
        <v>1</v>
      </c>
      <c r="L20826">
        <v>324</v>
      </c>
      <c r="M20826">
        <v>486</v>
      </c>
      <c r="N20826" t="s">
        <v>18</v>
      </c>
      <c r="O20826" s="1">
        <v>5.2570600000000002E-76</v>
      </c>
      <c r="P20826">
        <v>737</v>
      </c>
    </row>
    <row r="20827" spans="1:16" x14ac:dyDescent="0.25">
      <c r="A20827" t="s">
        <v>30786</v>
      </c>
      <c r="B20827">
        <v>2361</v>
      </c>
      <c r="C20827" s="3" t="str">
        <f>HYPERLINK("http://www.uniprot.org/uniprot/G7JDY9","tr|G7JDY9|G7JDY9_MEDTR")</f>
        <v>tr|G7JDY9|G7JDY9_MEDTR</v>
      </c>
      <c r="D20827" t="s">
        <v>30787</v>
      </c>
      <c r="E20827">
        <v>90.11</v>
      </c>
      <c r="F20827">
        <v>769</v>
      </c>
      <c r="G20827">
        <v>76</v>
      </c>
      <c r="H20827">
        <v>0</v>
      </c>
      <c r="I20827">
        <v>1</v>
      </c>
      <c r="J20827">
        <v>2307</v>
      </c>
      <c r="K20827">
        <v>1</v>
      </c>
      <c r="L20827">
        <v>1</v>
      </c>
      <c r="M20827">
        <v>754</v>
      </c>
      <c r="N20827" t="s">
        <v>18</v>
      </c>
      <c r="O20827">
        <v>0</v>
      </c>
      <c r="P20827">
        <v>3485</v>
      </c>
    </row>
    <row r="20828" spans="1:16" x14ac:dyDescent="0.25">
      <c r="A20828" t="s">
        <v>30788</v>
      </c>
      <c r="B20828">
        <v>390</v>
      </c>
      <c r="C20828" s="3" t="str">
        <f>HYPERLINK("http://www.uniprot.org/uniprot/I1K4H8","tr|I1K4H8|I1K4H8_SOYBN")</f>
        <v>tr|I1K4H8|I1K4H8_SOYBN</v>
      </c>
      <c r="D20828" t="s">
        <v>28</v>
      </c>
      <c r="E20828">
        <v>86.82</v>
      </c>
      <c r="F20828">
        <v>129</v>
      </c>
      <c r="G20828">
        <v>17</v>
      </c>
      <c r="H20828">
        <v>0</v>
      </c>
      <c r="I20828">
        <v>1</v>
      </c>
      <c r="J20828">
        <v>387</v>
      </c>
      <c r="K20828">
        <v>1</v>
      </c>
      <c r="L20828">
        <v>165</v>
      </c>
      <c r="M20828">
        <v>293</v>
      </c>
      <c r="N20828" t="s">
        <v>18</v>
      </c>
      <c r="O20828" s="1">
        <v>5.6874999999999995E-54</v>
      </c>
      <c r="P20828">
        <v>547</v>
      </c>
    </row>
    <row r="20829" spans="1:16" x14ac:dyDescent="0.25">
      <c r="A20829" t="s">
        <v>30789</v>
      </c>
      <c r="B20829">
        <v>1803</v>
      </c>
      <c r="C20829" s="3" t="str">
        <f>HYPERLINK("http://www.uniprot.org/uniprot/I3SBG4","tr|I3SBG4|I3SBG4_MEDTR")</f>
        <v>tr|I3SBG4|I3SBG4_MEDTR</v>
      </c>
      <c r="D20829" t="s">
        <v>22</v>
      </c>
      <c r="E20829">
        <v>85.71</v>
      </c>
      <c r="F20829">
        <v>259</v>
      </c>
      <c r="G20829">
        <v>37</v>
      </c>
      <c r="H20829">
        <v>0</v>
      </c>
      <c r="I20829">
        <v>1024</v>
      </c>
      <c r="J20829">
        <v>1800</v>
      </c>
      <c r="K20829">
        <v>1</v>
      </c>
      <c r="L20829">
        <v>13</v>
      </c>
      <c r="M20829">
        <v>271</v>
      </c>
      <c r="N20829" t="s">
        <v>18</v>
      </c>
      <c r="O20829" s="1">
        <v>1.54837E-124</v>
      </c>
      <c r="P20829">
        <v>1164</v>
      </c>
    </row>
    <row r="20830" spans="1:16" x14ac:dyDescent="0.25">
      <c r="A20830" t="s">
        <v>30790</v>
      </c>
      <c r="B20830">
        <v>1293</v>
      </c>
      <c r="C20830" s="3" t="str">
        <f>HYPERLINK("http://www.uniprot.org/uniprot/K7L2M6","tr|K7L2M6|K7L2M6_SOYBN")</f>
        <v>tr|K7L2M6|K7L2M6_SOYBN</v>
      </c>
      <c r="D20830" t="s">
        <v>28</v>
      </c>
      <c r="E20830">
        <v>81.11</v>
      </c>
      <c r="F20830">
        <v>376</v>
      </c>
      <c r="G20830">
        <v>71</v>
      </c>
      <c r="H20830">
        <v>8</v>
      </c>
      <c r="I20830">
        <v>148</v>
      </c>
      <c r="J20830">
        <v>1251</v>
      </c>
      <c r="K20830">
        <v>1</v>
      </c>
      <c r="L20830">
        <v>2</v>
      </c>
      <c r="M20830">
        <v>375</v>
      </c>
      <c r="N20830" t="s">
        <v>18</v>
      </c>
      <c r="O20830" s="1">
        <v>1.8544200000000001E-179</v>
      </c>
      <c r="P20830">
        <v>1636</v>
      </c>
    </row>
    <row r="20831" spans="1:16" x14ac:dyDescent="0.25">
      <c r="A20831" t="s">
        <v>30791</v>
      </c>
      <c r="B20831">
        <v>1116</v>
      </c>
      <c r="C20831" s="3" t="str">
        <f>HYPERLINK("http://www.uniprot.org/uniprot/G7JFK5","tr|G7JFK5|G7JFK5_MEDTR")</f>
        <v>tr|G7JFK5|G7JFK5_MEDTR</v>
      </c>
      <c r="D20831" t="s">
        <v>30792</v>
      </c>
      <c r="E20831">
        <v>78.13</v>
      </c>
      <c r="F20831">
        <v>375</v>
      </c>
      <c r="G20831">
        <v>82</v>
      </c>
      <c r="H20831">
        <v>4</v>
      </c>
      <c r="I20831">
        <v>1</v>
      </c>
      <c r="J20831">
        <v>1113</v>
      </c>
      <c r="K20831">
        <v>1</v>
      </c>
      <c r="L20831">
        <v>1</v>
      </c>
      <c r="M20831">
        <v>375</v>
      </c>
      <c r="N20831" t="s">
        <v>18</v>
      </c>
      <c r="O20831" s="1">
        <v>7.9185699999999996E-157</v>
      </c>
      <c r="P20831">
        <v>1440</v>
      </c>
    </row>
    <row r="20832" spans="1:16" x14ac:dyDescent="0.25">
      <c r="A20832" t="s">
        <v>30793</v>
      </c>
      <c r="B20832">
        <v>1479</v>
      </c>
      <c r="C20832" s="3" t="str">
        <f>HYPERLINK("http://www.uniprot.org/uniprot/I1KX75","tr|I1KX75|I1KX75_SOYBN")</f>
        <v>tr|I1KX75|I1KX75_SOYBN</v>
      </c>
      <c r="D20832" t="s">
        <v>71</v>
      </c>
      <c r="E20832">
        <v>68.540000000000006</v>
      </c>
      <c r="F20832">
        <v>496</v>
      </c>
      <c r="G20832">
        <v>156</v>
      </c>
      <c r="H20832">
        <v>4</v>
      </c>
      <c r="I20832">
        <v>1</v>
      </c>
      <c r="J20832">
        <v>1476</v>
      </c>
      <c r="K20832">
        <v>1</v>
      </c>
      <c r="L20832">
        <v>1</v>
      </c>
      <c r="M20832">
        <v>477</v>
      </c>
      <c r="N20832" t="s">
        <v>18</v>
      </c>
      <c r="O20832">
        <v>0</v>
      </c>
      <c r="P20832">
        <v>1703</v>
      </c>
    </row>
    <row r="20833" spans="1:16" x14ac:dyDescent="0.25">
      <c r="A20833" t="s">
        <v>30794</v>
      </c>
      <c r="B20833">
        <v>1830</v>
      </c>
      <c r="C20833" s="3" t="str">
        <f>HYPERLINK("http://www.uniprot.org/uniprot/G8A2X8","tr|G8A2X8|G8A2X8_MEDTR")</f>
        <v>tr|G8A2X8|G8A2X8_MEDTR</v>
      </c>
      <c r="D20833" t="s">
        <v>30795</v>
      </c>
      <c r="E20833">
        <v>94.4</v>
      </c>
      <c r="F20833">
        <v>608</v>
      </c>
      <c r="G20833">
        <v>34</v>
      </c>
      <c r="H20833">
        <v>0</v>
      </c>
      <c r="I20833">
        <v>1</v>
      </c>
      <c r="J20833">
        <v>1824</v>
      </c>
      <c r="K20833">
        <v>1</v>
      </c>
      <c r="L20833">
        <v>1</v>
      </c>
      <c r="M20833">
        <v>605</v>
      </c>
      <c r="N20833" t="s">
        <v>18</v>
      </c>
      <c r="O20833">
        <v>0</v>
      </c>
      <c r="P20833">
        <v>2913</v>
      </c>
    </row>
    <row r="20834" spans="1:16" x14ac:dyDescent="0.25">
      <c r="A20834" t="s">
        <v>30796</v>
      </c>
      <c r="B20834">
        <v>498</v>
      </c>
      <c r="C20834" s="3" t="str">
        <f>HYPERLINK("http://www.uniprot.org/uniprot/G7IU18","tr|G7IU18|G7IU18_MEDTR")</f>
        <v>tr|G7IU18|G7IU18_MEDTR</v>
      </c>
      <c r="D20834" t="s">
        <v>6342</v>
      </c>
      <c r="E20834">
        <v>77.77</v>
      </c>
      <c r="F20834">
        <v>117</v>
      </c>
      <c r="G20834">
        <v>26</v>
      </c>
      <c r="H20834">
        <v>0</v>
      </c>
      <c r="I20834">
        <v>127</v>
      </c>
      <c r="J20834">
        <v>477</v>
      </c>
      <c r="K20834">
        <v>1</v>
      </c>
      <c r="L20834">
        <v>411</v>
      </c>
      <c r="M20834">
        <v>527</v>
      </c>
      <c r="N20834" t="s">
        <v>18</v>
      </c>
      <c r="O20834" s="1">
        <v>4.89379E-45</v>
      </c>
      <c r="P20834">
        <v>470</v>
      </c>
    </row>
    <row r="20835" spans="1:16" x14ac:dyDescent="0.25">
      <c r="A20835" t="s">
        <v>30797</v>
      </c>
      <c r="B20835">
        <v>2010</v>
      </c>
      <c r="C20835" s="3" t="str">
        <f>HYPERLINK("http://www.uniprot.org/uniprot/G7KMY7","tr|G7KMY7|G7KMY7_MEDTR")</f>
        <v>tr|G7KMY7|G7KMY7_MEDTR</v>
      </c>
      <c r="D20835" t="s">
        <v>30798</v>
      </c>
      <c r="E20835">
        <v>82.55</v>
      </c>
      <c r="F20835">
        <v>705</v>
      </c>
      <c r="G20835">
        <v>123</v>
      </c>
      <c r="H20835">
        <v>36</v>
      </c>
      <c r="I20835">
        <v>1</v>
      </c>
      <c r="J20835">
        <v>2007</v>
      </c>
      <c r="K20835">
        <v>1</v>
      </c>
      <c r="L20835">
        <v>16</v>
      </c>
      <c r="M20835">
        <v>720</v>
      </c>
      <c r="N20835" t="s">
        <v>18</v>
      </c>
      <c r="O20835">
        <v>0</v>
      </c>
      <c r="P20835">
        <v>2953</v>
      </c>
    </row>
    <row r="20836" spans="1:16" x14ac:dyDescent="0.25">
      <c r="A20836" t="s">
        <v>30799</v>
      </c>
      <c r="B20836">
        <v>3414</v>
      </c>
      <c r="C20836" s="3" t="str">
        <f>HYPERLINK("http://www.uniprot.org/uniprot/K7L1P9","tr|K7L1P9|K7L1P9_SOYBN")</f>
        <v>tr|K7L1P9|K7L1P9_SOYBN</v>
      </c>
      <c r="D20836" t="s">
        <v>28</v>
      </c>
      <c r="E20836">
        <v>68.86</v>
      </c>
      <c r="F20836">
        <v>1182</v>
      </c>
      <c r="G20836">
        <v>368</v>
      </c>
      <c r="H20836">
        <v>68</v>
      </c>
      <c r="I20836">
        <v>70</v>
      </c>
      <c r="J20836">
        <v>3411</v>
      </c>
      <c r="K20836">
        <v>1</v>
      </c>
      <c r="L20836">
        <v>16</v>
      </c>
      <c r="M20836">
        <v>1178</v>
      </c>
      <c r="N20836" t="s">
        <v>18</v>
      </c>
      <c r="O20836">
        <v>0</v>
      </c>
      <c r="P20836">
        <v>3977</v>
      </c>
    </row>
    <row r="20837" spans="1:16" x14ac:dyDescent="0.25">
      <c r="A20837" t="s">
        <v>30800</v>
      </c>
      <c r="B20837">
        <v>1542</v>
      </c>
      <c r="C20837" s="3" t="str">
        <f>HYPERLINK("http://www.uniprot.org/uniprot/I1JGM4","tr|I1JGM4|I1JGM4_SOYBN")</f>
        <v>tr|I1JGM4|I1JGM4_SOYBN</v>
      </c>
      <c r="D20837" t="s">
        <v>71</v>
      </c>
      <c r="E20837">
        <v>86.15</v>
      </c>
      <c r="F20837">
        <v>513</v>
      </c>
      <c r="G20837">
        <v>71</v>
      </c>
      <c r="H20837">
        <v>0</v>
      </c>
      <c r="I20837">
        <v>1</v>
      </c>
      <c r="J20837">
        <v>1539</v>
      </c>
      <c r="K20837">
        <v>1</v>
      </c>
      <c r="L20837">
        <v>61</v>
      </c>
      <c r="M20837">
        <v>573</v>
      </c>
      <c r="N20837" t="s">
        <v>18</v>
      </c>
      <c r="O20837">
        <v>0</v>
      </c>
      <c r="P20837">
        <v>2410</v>
      </c>
    </row>
    <row r="20838" spans="1:16" x14ac:dyDescent="0.25">
      <c r="A20838" t="s">
        <v>30801</v>
      </c>
      <c r="B20838">
        <v>3354</v>
      </c>
      <c r="C20838" s="3" t="str">
        <f>HYPERLINK("http://www.uniprot.org/uniprot/Q710T7","tr|Q710T7|Q710T7_POPDE")</f>
        <v>tr|Q710T7|Q710T7_POPDE</v>
      </c>
      <c r="D20838" t="s">
        <v>1150</v>
      </c>
      <c r="E20838">
        <v>69.25</v>
      </c>
      <c r="F20838">
        <v>1119</v>
      </c>
      <c r="G20838">
        <v>344</v>
      </c>
      <c r="H20838">
        <v>7</v>
      </c>
      <c r="I20838">
        <v>1</v>
      </c>
      <c r="J20838">
        <v>3336</v>
      </c>
      <c r="K20838">
        <v>1</v>
      </c>
      <c r="L20838">
        <v>322</v>
      </c>
      <c r="M20838">
        <v>1377</v>
      </c>
      <c r="N20838" t="s">
        <v>18</v>
      </c>
      <c r="O20838">
        <v>0</v>
      </c>
      <c r="P20838">
        <v>3890</v>
      </c>
    </row>
    <row r="20839" spans="1:16" x14ac:dyDescent="0.25">
      <c r="A20839" t="s">
        <v>30802</v>
      </c>
      <c r="B20839">
        <v>1431</v>
      </c>
      <c r="C20839" s="3" t="str">
        <f>HYPERLINK("http://www.uniprot.org/uniprot/G7LCL1","tr|G7LCL1|G7LCL1_MEDTR")</f>
        <v>tr|G7LCL1|G7LCL1_MEDTR</v>
      </c>
      <c r="D20839" t="s">
        <v>30729</v>
      </c>
      <c r="E20839">
        <v>76.95</v>
      </c>
      <c r="F20839">
        <v>473</v>
      </c>
      <c r="G20839">
        <v>109</v>
      </c>
      <c r="H20839">
        <v>1</v>
      </c>
      <c r="I20839">
        <v>13</v>
      </c>
      <c r="J20839">
        <v>1428</v>
      </c>
      <c r="K20839">
        <v>1</v>
      </c>
      <c r="L20839">
        <v>991</v>
      </c>
      <c r="M20839">
        <v>1460</v>
      </c>
      <c r="N20839" t="s">
        <v>18</v>
      </c>
      <c r="O20839">
        <v>0</v>
      </c>
      <c r="P20839">
        <v>1840</v>
      </c>
    </row>
    <row r="20840" spans="1:16" x14ac:dyDescent="0.25">
      <c r="A20840" t="s">
        <v>30803</v>
      </c>
      <c r="B20840">
        <v>1257</v>
      </c>
      <c r="C20840" s="3" t="str">
        <f>HYPERLINK("http://www.uniprot.org/uniprot/G7IU62","tr|G7IU62|G7IU62_MEDTR")</f>
        <v>tr|G7IU62|G7IU62_MEDTR</v>
      </c>
      <c r="D20840" t="s">
        <v>30804</v>
      </c>
      <c r="E20840">
        <v>81.38</v>
      </c>
      <c r="F20840">
        <v>419</v>
      </c>
      <c r="G20840">
        <v>78</v>
      </c>
      <c r="H20840">
        <v>1</v>
      </c>
      <c r="I20840">
        <v>1</v>
      </c>
      <c r="J20840">
        <v>1254</v>
      </c>
      <c r="K20840">
        <v>1</v>
      </c>
      <c r="L20840">
        <v>119</v>
      </c>
      <c r="M20840">
        <v>537</v>
      </c>
      <c r="N20840" t="s">
        <v>18</v>
      </c>
      <c r="O20840">
        <v>0</v>
      </c>
      <c r="P20840">
        <v>1819</v>
      </c>
    </row>
    <row r="20841" spans="1:16" x14ac:dyDescent="0.25">
      <c r="A20841" t="s">
        <v>30805</v>
      </c>
      <c r="B20841">
        <v>2853</v>
      </c>
      <c r="C20841" s="3" t="str">
        <f>HYPERLINK("http://www.uniprot.org/uniprot/I1LV96","tr|I1LV96|I1LV96_SOYBN")</f>
        <v>tr|I1LV96|I1LV96_SOYBN</v>
      </c>
      <c r="D20841" t="s">
        <v>71</v>
      </c>
      <c r="E20841">
        <v>77.19</v>
      </c>
      <c r="F20841">
        <v>969</v>
      </c>
      <c r="G20841">
        <v>221</v>
      </c>
      <c r="H20841">
        <v>24</v>
      </c>
      <c r="I20841">
        <v>1</v>
      </c>
      <c r="J20841">
        <v>2835</v>
      </c>
      <c r="K20841">
        <v>1</v>
      </c>
      <c r="L20841">
        <v>36</v>
      </c>
      <c r="M20841">
        <v>1000</v>
      </c>
      <c r="N20841" t="s">
        <v>18</v>
      </c>
      <c r="O20841">
        <v>0</v>
      </c>
      <c r="P20841">
        <v>3903</v>
      </c>
    </row>
    <row r="20842" spans="1:16" x14ac:dyDescent="0.25">
      <c r="A20842" t="s">
        <v>30806</v>
      </c>
      <c r="B20842">
        <v>3018</v>
      </c>
      <c r="C20842" s="3" t="str">
        <f>HYPERLINK("http://www.uniprot.org/uniprot/G7IG10","tr|G7IG10|G7IG10_MEDTR")</f>
        <v>tr|G7IG10|G7IG10_MEDTR</v>
      </c>
      <c r="D20842" t="s">
        <v>30807</v>
      </c>
      <c r="E20842">
        <v>80.290000000000006</v>
      </c>
      <c r="F20842">
        <v>827</v>
      </c>
      <c r="G20842">
        <v>163</v>
      </c>
      <c r="H20842">
        <v>19</v>
      </c>
      <c r="I20842">
        <v>589</v>
      </c>
      <c r="J20842">
        <v>3012</v>
      </c>
      <c r="K20842">
        <v>1</v>
      </c>
      <c r="L20842">
        <v>75</v>
      </c>
      <c r="M20842">
        <v>901</v>
      </c>
      <c r="N20842" t="s">
        <v>18</v>
      </c>
      <c r="O20842">
        <v>0</v>
      </c>
      <c r="P20842">
        <v>3364</v>
      </c>
    </row>
    <row r="20843" spans="1:16" x14ac:dyDescent="0.25">
      <c r="A20843" t="s">
        <v>30808</v>
      </c>
      <c r="B20843">
        <v>555</v>
      </c>
      <c r="C20843" s="3" t="str">
        <f>HYPERLINK("http://www.uniprot.org/uniprot/G7K6B3","tr|G7K6B3|G7K6B3_MEDTR")</f>
        <v>tr|G7K6B3|G7K6B3_MEDTR</v>
      </c>
      <c r="D20843" t="s">
        <v>30809</v>
      </c>
      <c r="E20843">
        <v>82.7</v>
      </c>
      <c r="F20843">
        <v>185</v>
      </c>
      <c r="G20843">
        <v>32</v>
      </c>
      <c r="H20843">
        <v>1</v>
      </c>
      <c r="I20843">
        <v>1</v>
      </c>
      <c r="J20843">
        <v>552</v>
      </c>
      <c r="K20843">
        <v>1</v>
      </c>
      <c r="L20843">
        <v>1</v>
      </c>
      <c r="M20843">
        <v>185</v>
      </c>
      <c r="N20843" t="s">
        <v>18</v>
      </c>
      <c r="O20843" s="1">
        <v>6.6649699999999997E-83</v>
      </c>
      <c r="P20843">
        <v>797</v>
      </c>
    </row>
    <row r="20844" spans="1:16" x14ac:dyDescent="0.25">
      <c r="A20844" t="s">
        <v>30810</v>
      </c>
      <c r="B20844">
        <v>876</v>
      </c>
      <c r="C20844" s="3" t="str">
        <f>HYPERLINK("http://www.uniprot.org/uniprot/I1JDC7","tr|I1JDC7|I1JDC7_SOYBN")</f>
        <v>tr|I1JDC7|I1JDC7_SOYBN</v>
      </c>
      <c r="D20844" t="s">
        <v>28</v>
      </c>
      <c r="E20844">
        <v>74.31</v>
      </c>
      <c r="F20844">
        <v>292</v>
      </c>
      <c r="G20844">
        <v>75</v>
      </c>
      <c r="H20844">
        <v>1</v>
      </c>
      <c r="I20844">
        <v>1</v>
      </c>
      <c r="J20844">
        <v>873</v>
      </c>
      <c r="K20844">
        <v>1</v>
      </c>
      <c r="L20844">
        <v>130</v>
      </c>
      <c r="M20844">
        <v>421</v>
      </c>
      <c r="N20844" t="s">
        <v>18</v>
      </c>
      <c r="O20844" s="1">
        <v>1.78075E-120</v>
      </c>
      <c r="P20844">
        <v>1125</v>
      </c>
    </row>
    <row r="20845" spans="1:16" x14ac:dyDescent="0.25">
      <c r="A20845" t="s">
        <v>30811</v>
      </c>
      <c r="B20845">
        <v>1443</v>
      </c>
      <c r="C20845" s="3" t="str">
        <f>HYPERLINK("http://www.uniprot.org/uniprot/G7L1W7","tr|G7L1W7|G7L1W7_MEDTR")</f>
        <v>tr|G7L1W7|G7L1W7_MEDTR</v>
      </c>
      <c r="D20845" t="s">
        <v>30812</v>
      </c>
      <c r="E20845">
        <v>86.87</v>
      </c>
      <c r="F20845">
        <v>480</v>
      </c>
      <c r="G20845">
        <v>63</v>
      </c>
      <c r="H20845">
        <v>0</v>
      </c>
      <c r="I20845">
        <v>1</v>
      </c>
      <c r="J20845">
        <v>1440</v>
      </c>
      <c r="K20845">
        <v>1</v>
      </c>
      <c r="L20845">
        <v>1</v>
      </c>
      <c r="M20845">
        <v>480</v>
      </c>
      <c r="N20845" t="s">
        <v>18</v>
      </c>
      <c r="O20845">
        <v>0</v>
      </c>
      <c r="P20845">
        <v>2247</v>
      </c>
    </row>
    <row r="20846" spans="1:16" x14ac:dyDescent="0.25">
      <c r="A20846" t="s">
        <v>30813</v>
      </c>
      <c r="B20846">
        <v>1092</v>
      </c>
      <c r="C20846" s="3" t="str">
        <f>HYPERLINK("http://www.uniprot.org/uniprot/C6T990","tr|C6T990|C6T990_SOYBN")</f>
        <v>tr|C6T990|C6T990_SOYBN</v>
      </c>
      <c r="D20846" t="s">
        <v>210</v>
      </c>
      <c r="E20846">
        <v>81.31</v>
      </c>
      <c r="F20846">
        <v>364</v>
      </c>
      <c r="G20846">
        <v>68</v>
      </c>
      <c r="H20846">
        <v>1</v>
      </c>
      <c r="I20846">
        <v>1</v>
      </c>
      <c r="J20846">
        <v>1089</v>
      </c>
      <c r="K20846">
        <v>1</v>
      </c>
      <c r="L20846">
        <v>1</v>
      </c>
      <c r="M20846">
        <v>359</v>
      </c>
      <c r="N20846" t="s">
        <v>18</v>
      </c>
      <c r="O20846" s="1">
        <v>1.21645E-162</v>
      </c>
      <c r="P20846">
        <v>1490</v>
      </c>
    </row>
    <row r="20847" spans="1:16" x14ac:dyDescent="0.25">
      <c r="A20847" t="s">
        <v>30814</v>
      </c>
      <c r="B20847">
        <v>426</v>
      </c>
      <c r="C20847" s="3" t="str">
        <f>HYPERLINK("http://www.uniprot.org/uniprot/G7LF85","tr|G7LF85|G7LF85_MEDTR")</f>
        <v>tr|G7LF85|G7LF85_MEDTR</v>
      </c>
      <c r="D20847" t="s">
        <v>4936</v>
      </c>
      <c r="E20847">
        <v>59.67</v>
      </c>
      <c r="F20847">
        <v>62</v>
      </c>
      <c r="G20847">
        <v>25</v>
      </c>
      <c r="H20847">
        <v>2</v>
      </c>
      <c r="I20847">
        <v>1</v>
      </c>
      <c r="J20847">
        <v>180</v>
      </c>
      <c r="K20847">
        <v>1</v>
      </c>
      <c r="L20847">
        <v>1</v>
      </c>
      <c r="M20847">
        <v>60</v>
      </c>
      <c r="N20847" t="s">
        <v>18</v>
      </c>
      <c r="O20847" s="1">
        <v>1.1339399999999999E-9</v>
      </c>
      <c r="P20847">
        <v>165</v>
      </c>
    </row>
    <row r="20848" spans="1:16" x14ac:dyDescent="0.25">
      <c r="A20848" t="s">
        <v>30815</v>
      </c>
      <c r="B20848">
        <v>2418</v>
      </c>
      <c r="C20848" s="3" t="str">
        <f>HYPERLINK("http://www.uniprot.org/uniprot/K7M5R3","tr|K7M5R3|K7M5R3_SOYBN")</f>
        <v>tr|K7M5R3|K7M5R3_SOYBN</v>
      </c>
      <c r="D20848" t="s">
        <v>117</v>
      </c>
      <c r="E20848">
        <v>73.61</v>
      </c>
      <c r="F20848">
        <v>830</v>
      </c>
      <c r="G20848">
        <v>219</v>
      </c>
      <c r="H20848">
        <v>25</v>
      </c>
      <c r="I20848">
        <v>1</v>
      </c>
      <c r="J20848">
        <v>2415</v>
      </c>
      <c r="K20848">
        <v>1</v>
      </c>
      <c r="L20848">
        <v>1</v>
      </c>
      <c r="M20848">
        <v>824</v>
      </c>
      <c r="N20848" t="s">
        <v>18</v>
      </c>
      <c r="O20848">
        <v>0</v>
      </c>
      <c r="P20848">
        <v>2910</v>
      </c>
    </row>
    <row r="20849" spans="1:16" x14ac:dyDescent="0.25">
      <c r="A20849" t="s">
        <v>30816</v>
      </c>
      <c r="B20849">
        <v>447</v>
      </c>
      <c r="C20849" s="3" t="str">
        <f>HYPERLINK("http://www.uniprot.org/uniprot/G8DCY4","tr|G8DCY4|G8DCY4_PHAVU")</f>
        <v>tr|G8DCY4|G8DCY4_PHAVU</v>
      </c>
      <c r="D20849" t="s">
        <v>1086</v>
      </c>
      <c r="E20849">
        <v>88.02</v>
      </c>
      <c r="F20849">
        <v>142</v>
      </c>
      <c r="G20849">
        <v>17</v>
      </c>
      <c r="H20849">
        <v>0</v>
      </c>
      <c r="I20849">
        <v>1</v>
      </c>
      <c r="J20849">
        <v>426</v>
      </c>
      <c r="K20849">
        <v>1</v>
      </c>
      <c r="L20849">
        <v>1127</v>
      </c>
      <c r="M20849">
        <v>1268</v>
      </c>
      <c r="N20849" t="s">
        <v>18</v>
      </c>
      <c r="O20849" s="1">
        <v>3.4617399999999998E-67</v>
      </c>
      <c r="P20849">
        <v>661</v>
      </c>
    </row>
    <row r="20850" spans="1:16" x14ac:dyDescent="0.25">
      <c r="A20850" t="s">
        <v>30817</v>
      </c>
      <c r="B20850">
        <v>576</v>
      </c>
      <c r="C20850" s="3" t="str">
        <f>HYPERLINK("http://www.uniprot.org/uniprot/G7J957","tr|G7J957|G7J957_MEDTR")</f>
        <v>tr|G7J957|G7J957_MEDTR</v>
      </c>
      <c r="D20850" t="s">
        <v>30818</v>
      </c>
      <c r="E20850">
        <v>57.81</v>
      </c>
      <c r="F20850">
        <v>211</v>
      </c>
      <c r="G20850">
        <v>89</v>
      </c>
      <c r="H20850">
        <v>21</v>
      </c>
      <c r="I20850">
        <v>4</v>
      </c>
      <c r="J20850">
        <v>573</v>
      </c>
      <c r="K20850">
        <v>1</v>
      </c>
      <c r="L20850">
        <v>37</v>
      </c>
      <c r="M20850">
        <v>244</v>
      </c>
      <c r="N20850" t="s">
        <v>18</v>
      </c>
      <c r="O20850" s="1">
        <v>5.5561700000000002E-54</v>
      </c>
      <c r="P20850">
        <v>548</v>
      </c>
    </row>
    <row r="20851" spans="1:16" x14ac:dyDescent="0.25">
      <c r="A20851" t="s">
        <v>30819</v>
      </c>
      <c r="B20851">
        <v>1023</v>
      </c>
      <c r="C20851" s="3" t="str">
        <f>HYPERLINK("http://www.uniprot.org/uniprot/I1JXG4","tr|I1JXG4|I1JXG4_SOYBN")</f>
        <v>tr|I1JXG4|I1JXG4_SOYBN</v>
      </c>
      <c r="D20851" t="s">
        <v>28</v>
      </c>
      <c r="E20851">
        <v>82.94</v>
      </c>
      <c r="F20851">
        <v>340</v>
      </c>
      <c r="G20851">
        <v>58</v>
      </c>
      <c r="H20851">
        <v>0</v>
      </c>
      <c r="I20851">
        <v>1</v>
      </c>
      <c r="J20851">
        <v>1020</v>
      </c>
      <c r="K20851">
        <v>1</v>
      </c>
      <c r="L20851">
        <v>135</v>
      </c>
      <c r="M20851">
        <v>473</v>
      </c>
      <c r="N20851" t="s">
        <v>18</v>
      </c>
      <c r="O20851" s="1">
        <v>4.3236499999999998E-159</v>
      </c>
      <c r="P20851">
        <v>1459</v>
      </c>
    </row>
    <row r="20852" spans="1:16" x14ac:dyDescent="0.25">
      <c r="A20852" t="s">
        <v>30820</v>
      </c>
      <c r="B20852">
        <v>339</v>
      </c>
      <c r="C20852" s="3" t="str">
        <f>HYPERLINK("http://www.uniprot.org/uniprot/G7LJ02","tr|G7LJ02|G7LJ02_MEDTR")</f>
        <v>tr|G7LJ02|G7LJ02_MEDTR</v>
      </c>
      <c r="D20852" t="s">
        <v>10201</v>
      </c>
      <c r="E20852">
        <v>74.19</v>
      </c>
      <c r="F20852">
        <v>93</v>
      </c>
      <c r="G20852">
        <v>24</v>
      </c>
      <c r="H20852">
        <v>2</v>
      </c>
      <c r="I20852">
        <v>1</v>
      </c>
      <c r="J20852">
        <v>273</v>
      </c>
      <c r="K20852">
        <v>1</v>
      </c>
      <c r="L20852">
        <v>1</v>
      </c>
      <c r="M20852">
        <v>91</v>
      </c>
      <c r="N20852" t="s">
        <v>18</v>
      </c>
      <c r="O20852" s="1">
        <v>1.2405700000000001E-32</v>
      </c>
      <c r="P20852">
        <v>363</v>
      </c>
    </row>
    <row r="20853" spans="1:16" x14ac:dyDescent="0.25">
      <c r="A20853" t="s">
        <v>30821</v>
      </c>
      <c r="B20853">
        <v>1419</v>
      </c>
      <c r="C20853" s="3" t="str">
        <f>HYPERLINK("http://www.uniprot.org/uniprot/G7JDY8","tr|G7JDY8|G7JDY8_MEDTR")</f>
        <v>tr|G7JDY8|G7JDY8_MEDTR</v>
      </c>
      <c r="D20853" t="s">
        <v>30822</v>
      </c>
      <c r="E20853">
        <v>89.83</v>
      </c>
      <c r="F20853">
        <v>472</v>
      </c>
      <c r="G20853">
        <v>48</v>
      </c>
      <c r="H20853">
        <v>0</v>
      </c>
      <c r="I20853">
        <v>1</v>
      </c>
      <c r="J20853">
        <v>1416</v>
      </c>
      <c r="K20853">
        <v>1</v>
      </c>
      <c r="L20853">
        <v>1</v>
      </c>
      <c r="M20853">
        <v>470</v>
      </c>
      <c r="N20853" t="s">
        <v>18</v>
      </c>
      <c r="O20853">
        <v>0</v>
      </c>
      <c r="P20853">
        <v>2175</v>
      </c>
    </row>
    <row r="20854" spans="1:16" x14ac:dyDescent="0.25">
      <c r="A20854" t="s">
        <v>30823</v>
      </c>
      <c r="B20854">
        <v>2523</v>
      </c>
      <c r="C20854" s="3" t="str">
        <f>HYPERLINK("http://www.uniprot.org/uniprot/Q8H1A3","tr|Q8H1A3|Q8H1A3_PEA")</f>
        <v>tr|Q8H1A3|Q8H1A3_PEA</v>
      </c>
      <c r="D20854" t="s">
        <v>30824</v>
      </c>
      <c r="E20854">
        <v>84.84</v>
      </c>
      <c r="F20854">
        <v>851</v>
      </c>
      <c r="G20854">
        <v>129</v>
      </c>
      <c r="H20854">
        <v>11</v>
      </c>
      <c r="I20854">
        <v>1</v>
      </c>
      <c r="J20854">
        <v>2520</v>
      </c>
      <c r="K20854">
        <v>1</v>
      </c>
      <c r="L20854">
        <v>1</v>
      </c>
      <c r="M20854">
        <v>827</v>
      </c>
      <c r="N20854" t="s">
        <v>18</v>
      </c>
      <c r="O20854">
        <v>0</v>
      </c>
      <c r="P20854">
        <v>3614</v>
      </c>
    </row>
    <row r="20855" spans="1:16" x14ac:dyDescent="0.25">
      <c r="A20855" t="s">
        <v>30825</v>
      </c>
      <c r="B20855">
        <v>816</v>
      </c>
      <c r="C20855" s="3" t="str">
        <f>HYPERLINK("http://www.uniprot.org/uniprot/I3S6M3","tr|I3S6M3|I3S6M3_MEDTR")</f>
        <v>tr|I3S6M3|I3S6M3_MEDTR</v>
      </c>
      <c r="D20855" t="s">
        <v>22</v>
      </c>
      <c r="E20855">
        <v>82.35</v>
      </c>
      <c r="F20855">
        <v>272</v>
      </c>
      <c r="G20855">
        <v>48</v>
      </c>
      <c r="H20855">
        <v>1</v>
      </c>
      <c r="I20855">
        <v>1</v>
      </c>
      <c r="J20855">
        <v>813</v>
      </c>
      <c r="K20855">
        <v>1</v>
      </c>
      <c r="L20855">
        <v>1</v>
      </c>
      <c r="M20855">
        <v>272</v>
      </c>
      <c r="N20855" t="s">
        <v>18</v>
      </c>
      <c r="O20855" s="1">
        <v>2.10492E-125</v>
      </c>
      <c r="P20855">
        <v>1167</v>
      </c>
    </row>
    <row r="20856" spans="1:16" x14ac:dyDescent="0.25">
      <c r="A20856" t="s">
        <v>30826</v>
      </c>
      <c r="B20856">
        <v>936</v>
      </c>
      <c r="C20856" s="3" t="str">
        <f>HYPERLINK("http://www.uniprot.org/uniprot/B7FIP0","tr|B7FIP0|B7FIP0_MEDTR")</f>
        <v>tr|B7FIP0|B7FIP0_MEDTR</v>
      </c>
      <c r="D20856" t="s">
        <v>581</v>
      </c>
      <c r="E20856">
        <v>82.58</v>
      </c>
      <c r="F20856">
        <v>310</v>
      </c>
      <c r="G20856">
        <v>54</v>
      </c>
      <c r="H20856">
        <v>0</v>
      </c>
      <c r="I20856">
        <v>1</v>
      </c>
      <c r="J20856">
        <v>930</v>
      </c>
      <c r="K20856">
        <v>1</v>
      </c>
      <c r="L20856">
        <v>1</v>
      </c>
      <c r="M20856">
        <v>310</v>
      </c>
      <c r="N20856" t="s">
        <v>18</v>
      </c>
      <c r="O20856" s="1">
        <v>3.6156600000000001E-146</v>
      </c>
      <c r="P20856">
        <v>1347</v>
      </c>
    </row>
    <row r="20857" spans="1:16" x14ac:dyDescent="0.25">
      <c r="A20857" t="s">
        <v>30827</v>
      </c>
      <c r="B20857">
        <v>903</v>
      </c>
      <c r="C20857" s="3" t="str">
        <f>HYPERLINK("http://www.uniprot.org/uniprot/G7JFK8","tr|G7JFK8|G7JFK8_MEDTR")</f>
        <v>tr|G7JFK8|G7JFK8_MEDTR</v>
      </c>
      <c r="D20857" t="s">
        <v>30828</v>
      </c>
      <c r="E20857">
        <v>85.61</v>
      </c>
      <c r="F20857">
        <v>299</v>
      </c>
      <c r="G20857">
        <v>43</v>
      </c>
      <c r="H20857">
        <v>1</v>
      </c>
      <c r="I20857">
        <v>7</v>
      </c>
      <c r="J20857">
        <v>900</v>
      </c>
      <c r="K20857">
        <v>1</v>
      </c>
      <c r="L20857">
        <v>4</v>
      </c>
      <c r="M20857">
        <v>302</v>
      </c>
      <c r="N20857" t="s">
        <v>18</v>
      </c>
      <c r="O20857" s="1">
        <v>2.1413799999999999E-148</v>
      </c>
      <c r="P20857">
        <v>1366</v>
      </c>
    </row>
    <row r="20858" spans="1:16" x14ac:dyDescent="0.25">
      <c r="A20858" t="s">
        <v>30829</v>
      </c>
      <c r="B20858">
        <v>1005</v>
      </c>
      <c r="C20858" s="3" t="str">
        <f>HYPERLINK("http://www.uniprot.org/uniprot/I1MX41","tr|I1MX41|I1MX41_SOYBN")</f>
        <v>tr|I1MX41|I1MX41_SOYBN</v>
      </c>
      <c r="D20858" t="s">
        <v>28</v>
      </c>
      <c r="E20858">
        <v>94.61</v>
      </c>
      <c r="F20858">
        <v>334</v>
      </c>
      <c r="G20858">
        <v>18</v>
      </c>
      <c r="H20858">
        <v>0</v>
      </c>
      <c r="I20858">
        <v>1</v>
      </c>
      <c r="J20858">
        <v>1002</v>
      </c>
      <c r="K20858">
        <v>1</v>
      </c>
      <c r="L20858">
        <v>1</v>
      </c>
      <c r="M20858">
        <v>334</v>
      </c>
      <c r="N20858" t="s">
        <v>18</v>
      </c>
      <c r="O20858">
        <v>0</v>
      </c>
      <c r="P20858">
        <v>1670</v>
      </c>
    </row>
    <row r="20859" spans="1:16" x14ac:dyDescent="0.25">
      <c r="A20859" t="s">
        <v>30830</v>
      </c>
      <c r="B20859">
        <v>2172</v>
      </c>
      <c r="C20859" s="3" t="str">
        <f>HYPERLINK("http://www.uniprot.org/uniprot/G7IU18","tr|G7IU18|G7IU18_MEDTR")</f>
        <v>tr|G7IU18|G7IU18_MEDTR</v>
      </c>
      <c r="D20859" t="s">
        <v>6342</v>
      </c>
      <c r="E20859">
        <v>81.83</v>
      </c>
      <c r="F20859">
        <v>721</v>
      </c>
      <c r="G20859">
        <v>131</v>
      </c>
      <c r="H20859">
        <v>4</v>
      </c>
      <c r="I20859">
        <v>1</v>
      </c>
      <c r="J20859">
        <v>2151</v>
      </c>
      <c r="K20859">
        <v>1</v>
      </c>
      <c r="L20859">
        <v>45</v>
      </c>
      <c r="M20859">
        <v>764</v>
      </c>
      <c r="N20859" t="s">
        <v>18</v>
      </c>
      <c r="O20859">
        <v>0</v>
      </c>
      <c r="P20859">
        <v>3074</v>
      </c>
    </row>
    <row r="20860" spans="1:16" x14ac:dyDescent="0.25">
      <c r="A20860" t="s">
        <v>30831</v>
      </c>
      <c r="B20860">
        <v>870</v>
      </c>
      <c r="C20860" s="3" t="str">
        <f>HYPERLINK("http://www.uniprot.org/uniprot/C6TKE6","tr|C6TKE6|C6TKE6_SOYBN")</f>
        <v>tr|C6TKE6|C6TKE6_SOYBN</v>
      </c>
      <c r="D20860" t="s">
        <v>897</v>
      </c>
      <c r="E20860">
        <v>79.06</v>
      </c>
      <c r="F20860">
        <v>277</v>
      </c>
      <c r="G20860">
        <v>58</v>
      </c>
      <c r="H20860">
        <v>0</v>
      </c>
      <c r="I20860">
        <v>37</v>
      </c>
      <c r="J20860">
        <v>867</v>
      </c>
      <c r="K20860">
        <v>1</v>
      </c>
      <c r="L20860">
        <v>13</v>
      </c>
      <c r="M20860">
        <v>289</v>
      </c>
      <c r="N20860" t="s">
        <v>18</v>
      </c>
      <c r="O20860" s="1">
        <v>1.6975500000000001E-123</v>
      </c>
      <c r="P20860">
        <v>1151</v>
      </c>
    </row>
    <row r="20861" spans="1:16" x14ac:dyDescent="0.25">
      <c r="A20861" t="s">
        <v>30832</v>
      </c>
      <c r="B20861">
        <v>402</v>
      </c>
      <c r="C20861" s="3" t="str">
        <f>HYPERLINK("http://www.uniprot.org/uniprot/G7JRR2","tr|G7JRR2|G7JRR2_MEDTR")</f>
        <v>tr|G7JRR2|G7JRR2_MEDTR</v>
      </c>
      <c r="D20861" t="s">
        <v>5647</v>
      </c>
      <c r="E20861">
        <v>47.76</v>
      </c>
      <c r="F20861">
        <v>134</v>
      </c>
      <c r="G20861">
        <v>70</v>
      </c>
      <c r="H20861">
        <v>14</v>
      </c>
      <c r="I20861">
        <v>13</v>
      </c>
      <c r="J20861">
        <v>372</v>
      </c>
      <c r="K20861">
        <v>1</v>
      </c>
      <c r="L20861">
        <v>40</v>
      </c>
      <c r="M20861">
        <v>171</v>
      </c>
      <c r="N20861" t="s">
        <v>18</v>
      </c>
      <c r="O20861" s="1">
        <v>2.14402E-16</v>
      </c>
      <c r="P20861">
        <v>223</v>
      </c>
    </row>
    <row r="20862" spans="1:16" x14ac:dyDescent="0.25">
      <c r="A20862" t="s">
        <v>30833</v>
      </c>
      <c r="B20862">
        <v>2010</v>
      </c>
      <c r="C20862" s="3" t="str">
        <f>HYPERLINK("http://www.uniprot.org/uniprot/G7I2H0","tr|G7I2H0|G7I2H0_MEDTR")</f>
        <v>tr|G7I2H0|G7I2H0_MEDTR</v>
      </c>
      <c r="D20862" t="s">
        <v>144</v>
      </c>
      <c r="E20862">
        <v>33.72</v>
      </c>
      <c r="F20862">
        <v>338</v>
      </c>
      <c r="G20862">
        <v>224</v>
      </c>
      <c r="H20862">
        <v>2</v>
      </c>
      <c r="I20862">
        <v>964</v>
      </c>
      <c r="J20862">
        <v>1971</v>
      </c>
      <c r="K20862">
        <v>1</v>
      </c>
      <c r="L20862">
        <v>27</v>
      </c>
      <c r="M20862">
        <v>313</v>
      </c>
      <c r="N20862" t="s">
        <v>18</v>
      </c>
      <c r="O20862" s="1">
        <v>2.5367300000000001E-38</v>
      </c>
      <c r="P20862">
        <v>421</v>
      </c>
    </row>
    <row r="20863" spans="1:16" x14ac:dyDescent="0.25">
      <c r="A20863" t="s">
        <v>30834</v>
      </c>
      <c r="B20863">
        <v>1374</v>
      </c>
      <c r="C20863" s="3" t="str">
        <f>HYPERLINK("http://www.uniprot.org/uniprot/G7IU67","tr|G7IU67|G7IU67_MEDTR")</f>
        <v>tr|G7IU67|G7IU67_MEDTR</v>
      </c>
      <c r="D20863" t="s">
        <v>30835</v>
      </c>
      <c r="E20863">
        <v>81.75</v>
      </c>
      <c r="F20863">
        <v>455</v>
      </c>
      <c r="G20863">
        <v>83</v>
      </c>
      <c r="H20863">
        <v>0</v>
      </c>
      <c r="I20863">
        <v>1</v>
      </c>
      <c r="J20863">
        <v>1365</v>
      </c>
      <c r="K20863">
        <v>1</v>
      </c>
      <c r="L20863">
        <v>56</v>
      </c>
      <c r="M20863">
        <v>509</v>
      </c>
      <c r="N20863" t="s">
        <v>18</v>
      </c>
      <c r="O20863">
        <v>0</v>
      </c>
      <c r="P20863">
        <v>2029</v>
      </c>
    </row>
    <row r="20864" spans="1:16" x14ac:dyDescent="0.25">
      <c r="A20864" t="s">
        <v>30836</v>
      </c>
      <c r="B20864">
        <v>1014</v>
      </c>
      <c r="C20864" s="3" t="str">
        <f>HYPERLINK("http://www.uniprot.org/uniprot/I3SMD6","tr|I3SMD6|I3SMD6_MEDTR")</f>
        <v>tr|I3SMD6|I3SMD6_MEDTR</v>
      </c>
      <c r="D20864" t="s">
        <v>22</v>
      </c>
      <c r="E20864">
        <v>88.92</v>
      </c>
      <c r="F20864">
        <v>334</v>
      </c>
      <c r="G20864">
        <v>37</v>
      </c>
      <c r="H20864">
        <v>1</v>
      </c>
      <c r="I20864">
        <v>10</v>
      </c>
      <c r="J20864">
        <v>1008</v>
      </c>
      <c r="K20864">
        <v>1</v>
      </c>
      <c r="L20864">
        <v>21</v>
      </c>
      <c r="M20864">
        <v>353</v>
      </c>
      <c r="N20864" t="s">
        <v>18</v>
      </c>
      <c r="O20864" s="1">
        <v>3.7035700000000002E-179</v>
      </c>
      <c r="P20864">
        <v>1632</v>
      </c>
    </row>
    <row r="20865" spans="1:16" x14ac:dyDescent="0.25">
      <c r="A20865" t="s">
        <v>30837</v>
      </c>
      <c r="B20865">
        <v>801</v>
      </c>
      <c r="C20865" s="3" t="str">
        <f>HYPERLINK("http://www.uniprot.org/uniprot/D7KAZ4","tr|D7KAZ4|D7KAZ4_ARALL")</f>
        <v>tr|D7KAZ4|D7KAZ4_ARALL</v>
      </c>
      <c r="D20865" t="s">
        <v>30838</v>
      </c>
      <c r="E20865">
        <v>67.92</v>
      </c>
      <c r="F20865">
        <v>265</v>
      </c>
      <c r="G20865">
        <v>85</v>
      </c>
      <c r="H20865">
        <v>0</v>
      </c>
      <c r="I20865">
        <v>1</v>
      </c>
      <c r="J20865">
        <v>795</v>
      </c>
      <c r="K20865">
        <v>1</v>
      </c>
      <c r="L20865">
        <v>1</v>
      </c>
      <c r="M20865">
        <v>209</v>
      </c>
      <c r="N20865" t="s">
        <v>18</v>
      </c>
      <c r="O20865" s="1">
        <v>3.7304000000000001E-87</v>
      </c>
      <c r="P20865">
        <v>837</v>
      </c>
    </row>
    <row r="20866" spans="1:16" x14ac:dyDescent="0.25">
      <c r="A20866" t="s">
        <v>30839</v>
      </c>
      <c r="B20866">
        <v>369</v>
      </c>
      <c r="C20866" s="3" t="str">
        <f>HYPERLINK("http://www.uniprot.org/uniprot/K7KA60","tr|K7KA60|K7KA60_SOYBN")</f>
        <v>tr|K7KA60|K7KA60_SOYBN</v>
      </c>
      <c r="D20866" t="s">
        <v>28</v>
      </c>
      <c r="E20866">
        <v>51.63</v>
      </c>
      <c r="F20866">
        <v>122</v>
      </c>
      <c r="G20866">
        <v>59</v>
      </c>
      <c r="H20866">
        <v>0</v>
      </c>
      <c r="I20866">
        <v>1</v>
      </c>
      <c r="J20866">
        <v>366</v>
      </c>
      <c r="K20866">
        <v>1</v>
      </c>
      <c r="L20866">
        <v>1</v>
      </c>
      <c r="M20866">
        <v>122</v>
      </c>
      <c r="N20866" t="s">
        <v>18</v>
      </c>
      <c r="O20866" s="1">
        <v>5.5335399999999996E-25</v>
      </c>
      <c r="P20866">
        <v>297</v>
      </c>
    </row>
    <row r="20867" spans="1:16" x14ac:dyDescent="0.25">
      <c r="A20867" t="s">
        <v>30840</v>
      </c>
      <c r="B20867">
        <v>354</v>
      </c>
      <c r="C20867" s="3" t="str">
        <f>HYPERLINK("http://www.uniprot.org/uniprot/C6T494","tr|C6T494|C6T494_SOYBN")</f>
        <v>tr|C6T494|C6T494_SOYBN</v>
      </c>
      <c r="D20867" t="s">
        <v>105</v>
      </c>
      <c r="E20867">
        <v>85.21</v>
      </c>
      <c r="F20867">
        <v>115</v>
      </c>
      <c r="G20867">
        <v>17</v>
      </c>
      <c r="H20867">
        <v>0</v>
      </c>
      <c r="I20867">
        <v>7</v>
      </c>
      <c r="J20867">
        <v>351</v>
      </c>
      <c r="K20867">
        <v>1</v>
      </c>
      <c r="L20867">
        <v>2</v>
      </c>
      <c r="M20867">
        <v>116</v>
      </c>
      <c r="N20867" t="s">
        <v>18</v>
      </c>
      <c r="O20867" s="1">
        <v>1.25089E-48</v>
      </c>
      <c r="P20867">
        <v>501</v>
      </c>
    </row>
    <row r="20868" spans="1:16" x14ac:dyDescent="0.25">
      <c r="A20868" t="s">
        <v>30841</v>
      </c>
      <c r="B20868">
        <v>990</v>
      </c>
      <c r="C20868" s="3" t="str">
        <f>HYPERLINK("http://www.uniprot.org/uniprot/G7L1W8","tr|G7L1W8|G7L1W8_MEDTR")</f>
        <v>tr|G7L1W8|G7L1W8_MEDTR</v>
      </c>
      <c r="D20868" t="s">
        <v>30842</v>
      </c>
      <c r="E20868">
        <v>80.180000000000007</v>
      </c>
      <c r="F20868">
        <v>333</v>
      </c>
      <c r="G20868">
        <v>66</v>
      </c>
      <c r="H20868">
        <v>4</v>
      </c>
      <c r="I20868">
        <v>1</v>
      </c>
      <c r="J20868">
        <v>987</v>
      </c>
      <c r="K20868">
        <v>1</v>
      </c>
      <c r="L20868">
        <v>1</v>
      </c>
      <c r="M20868">
        <v>333</v>
      </c>
      <c r="N20868" t="s">
        <v>18</v>
      </c>
      <c r="O20868" s="1">
        <v>1.72203E-141</v>
      </c>
      <c r="P20868">
        <v>1307</v>
      </c>
    </row>
    <row r="20869" spans="1:16" x14ac:dyDescent="0.25">
      <c r="A20869" t="s">
        <v>30843</v>
      </c>
      <c r="B20869">
        <v>3258</v>
      </c>
      <c r="C20869" s="3" t="str">
        <f>HYPERLINK("http://www.uniprot.org/uniprot/G7KX16","tr|G7KX16|G7KX16_MEDTR")</f>
        <v>tr|G7KX16|G7KX16_MEDTR</v>
      </c>
      <c r="D20869" t="s">
        <v>30844</v>
      </c>
      <c r="E20869">
        <v>77.86</v>
      </c>
      <c r="F20869">
        <v>1066</v>
      </c>
      <c r="G20869">
        <v>236</v>
      </c>
      <c r="H20869">
        <v>8</v>
      </c>
      <c r="I20869">
        <v>1</v>
      </c>
      <c r="J20869">
        <v>3174</v>
      </c>
      <c r="K20869">
        <v>1</v>
      </c>
      <c r="L20869">
        <v>1</v>
      </c>
      <c r="M20869">
        <v>1059</v>
      </c>
      <c r="N20869" t="s">
        <v>18</v>
      </c>
      <c r="O20869">
        <v>0</v>
      </c>
      <c r="P20869">
        <v>4202</v>
      </c>
    </row>
    <row r="20870" spans="1:16" x14ac:dyDescent="0.25">
      <c r="A20870" t="s">
        <v>30845</v>
      </c>
      <c r="B20870">
        <v>1179</v>
      </c>
      <c r="C20870" s="3" t="str">
        <f>HYPERLINK("http://www.uniprot.org/uniprot/G7L6Q0","tr|G7L6Q0|G7L6Q0_MEDTR")</f>
        <v>tr|G7L6Q0|G7L6Q0_MEDTR</v>
      </c>
      <c r="D20870" t="s">
        <v>1480</v>
      </c>
      <c r="E20870">
        <v>49.02</v>
      </c>
      <c r="F20870">
        <v>412</v>
      </c>
      <c r="G20870">
        <v>210</v>
      </c>
      <c r="H20870">
        <v>20</v>
      </c>
      <c r="I20870">
        <v>1</v>
      </c>
      <c r="J20870">
        <v>1176</v>
      </c>
      <c r="K20870">
        <v>1</v>
      </c>
      <c r="L20870">
        <v>88</v>
      </c>
      <c r="M20870">
        <v>487</v>
      </c>
      <c r="N20870" t="s">
        <v>18</v>
      </c>
      <c r="O20870" s="1">
        <v>8.1545700000000004E-99</v>
      </c>
      <c r="P20870">
        <v>940</v>
      </c>
    </row>
    <row r="20871" spans="1:16" x14ac:dyDescent="0.25">
      <c r="A20871" t="s">
        <v>30846</v>
      </c>
      <c r="B20871">
        <v>2349</v>
      </c>
      <c r="C20871" s="3" t="str">
        <f>HYPERLINK("http://www.uniprot.org/uniprot/K7K7U2","tr|K7K7U2|K7K7U2_SOYBN")</f>
        <v>tr|K7K7U2|K7K7U2_SOYBN</v>
      </c>
      <c r="D20871" t="s">
        <v>28</v>
      </c>
      <c r="E20871">
        <v>82.07</v>
      </c>
      <c r="F20871">
        <v>781</v>
      </c>
      <c r="G20871">
        <v>140</v>
      </c>
      <c r="H20871">
        <v>1</v>
      </c>
      <c r="I20871">
        <v>7</v>
      </c>
      <c r="J20871">
        <v>2346</v>
      </c>
      <c r="K20871">
        <v>1</v>
      </c>
      <c r="L20871">
        <v>5</v>
      </c>
      <c r="M20871">
        <v>785</v>
      </c>
      <c r="N20871" t="s">
        <v>18</v>
      </c>
      <c r="O20871">
        <v>0</v>
      </c>
      <c r="P20871">
        <v>3308</v>
      </c>
    </row>
    <row r="20872" spans="1:16" x14ac:dyDescent="0.25">
      <c r="A20872" t="s">
        <v>30847</v>
      </c>
      <c r="B20872">
        <v>438</v>
      </c>
      <c r="C20872" s="3" t="str">
        <f>HYPERLINK("http://www.uniprot.org/uniprot/K7KT53","tr|K7KT53|K7KT53_SOYBN")</f>
        <v>tr|K7KT53|K7KT53_SOYBN</v>
      </c>
      <c r="D20872" t="s">
        <v>28</v>
      </c>
      <c r="E20872">
        <v>58.33</v>
      </c>
      <c r="F20872">
        <v>144</v>
      </c>
      <c r="G20872">
        <v>60</v>
      </c>
      <c r="H20872">
        <v>0</v>
      </c>
      <c r="I20872">
        <v>1</v>
      </c>
      <c r="J20872">
        <v>432</v>
      </c>
      <c r="K20872">
        <v>1</v>
      </c>
      <c r="L20872">
        <v>1</v>
      </c>
      <c r="M20872">
        <v>143</v>
      </c>
      <c r="N20872" t="s">
        <v>18</v>
      </c>
      <c r="O20872" s="1">
        <v>1.43907E-36</v>
      </c>
      <c r="P20872">
        <v>397</v>
      </c>
    </row>
    <row r="20873" spans="1:16" x14ac:dyDescent="0.25">
      <c r="A20873" t="s">
        <v>30848</v>
      </c>
      <c r="B20873">
        <v>1032</v>
      </c>
      <c r="C20873" s="3" t="str">
        <f>HYPERLINK("http://www.uniprot.org/uniprot/I1L7D1","tr|I1L7D1|I1L7D1_SOYBN")</f>
        <v>tr|I1L7D1|I1L7D1_SOYBN</v>
      </c>
      <c r="D20873" t="s">
        <v>28</v>
      </c>
      <c r="E20873">
        <v>63.23</v>
      </c>
      <c r="F20873">
        <v>389</v>
      </c>
      <c r="G20873">
        <v>143</v>
      </c>
      <c r="H20873">
        <v>46</v>
      </c>
      <c r="I20873">
        <v>1</v>
      </c>
      <c r="J20873">
        <v>1029</v>
      </c>
      <c r="K20873">
        <v>1</v>
      </c>
      <c r="L20873">
        <v>1</v>
      </c>
      <c r="M20873">
        <v>383</v>
      </c>
      <c r="N20873" t="s">
        <v>18</v>
      </c>
      <c r="O20873" s="1">
        <v>6.6213799999999997E-123</v>
      </c>
      <c r="P20873">
        <v>1147</v>
      </c>
    </row>
    <row r="20874" spans="1:16" x14ac:dyDescent="0.25">
      <c r="A20874" t="s">
        <v>30849</v>
      </c>
      <c r="B20874">
        <v>1242</v>
      </c>
      <c r="C20874" s="3" t="str">
        <f>HYPERLINK("http://www.uniprot.org/uniprot/I1KS42","tr|I1KS42|I1KS42_SOYBN")</f>
        <v>tr|I1KS42|I1KS42_SOYBN</v>
      </c>
      <c r="D20874" t="s">
        <v>28</v>
      </c>
      <c r="E20874">
        <v>77.34</v>
      </c>
      <c r="F20874">
        <v>415</v>
      </c>
      <c r="G20874">
        <v>94</v>
      </c>
      <c r="H20874">
        <v>2</v>
      </c>
      <c r="I20874">
        <v>1</v>
      </c>
      <c r="J20874">
        <v>1239</v>
      </c>
      <c r="K20874">
        <v>1</v>
      </c>
      <c r="L20874">
        <v>25</v>
      </c>
      <c r="M20874">
        <v>429</v>
      </c>
      <c r="N20874" t="s">
        <v>18</v>
      </c>
      <c r="O20874" s="1">
        <v>1.1298E-178</v>
      </c>
      <c r="P20874">
        <v>1629</v>
      </c>
    </row>
    <row r="20875" spans="1:16" x14ac:dyDescent="0.25">
      <c r="A20875" t="s">
        <v>30850</v>
      </c>
      <c r="B20875">
        <v>1797</v>
      </c>
      <c r="C20875" s="3" t="str">
        <f>HYPERLINK("http://www.uniprot.org/uniprot/I1JXG3","tr|I1JXG3|I1JXG3_SOYBN")</f>
        <v>tr|I1JXG3|I1JXG3_SOYBN</v>
      </c>
      <c r="D20875" t="s">
        <v>71</v>
      </c>
      <c r="E20875">
        <v>79.08</v>
      </c>
      <c r="F20875">
        <v>636</v>
      </c>
      <c r="G20875">
        <v>133</v>
      </c>
      <c r="H20875">
        <v>63</v>
      </c>
      <c r="I20875">
        <v>76</v>
      </c>
      <c r="J20875">
        <v>1794</v>
      </c>
      <c r="K20875">
        <v>1</v>
      </c>
      <c r="L20875">
        <v>26</v>
      </c>
      <c r="M20875">
        <v>660</v>
      </c>
      <c r="N20875" t="s">
        <v>18</v>
      </c>
      <c r="O20875">
        <v>0</v>
      </c>
      <c r="P20875">
        <v>2605</v>
      </c>
    </row>
    <row r="20876" spans="1:16" x14ac:dyDescent="0.25">
      <c r="A20876" t="s">
        <v>30851</v>
      </c>
      <c r="B20876">
        <v>2079</v>
      </c>
      <c r="C20876" s="3" t="str">
        <f>HYPERLINK("http://www.uniprot.org/uniprot/G7I2H0","tr|G7I2H0|G7I2H0_MEDTR")</f>
        <v>tr|G7I2H0|G7I2H0_MEDTR</v>
      </c>
      <c r="D20876" t="s">
        <v>144</v>
      </c>
      <c r="E20876">
        <v>33.43</v>
      </c>
      <c r="F20876">
        <v>338</v>
      </c>
      <c r="G20876">
        <v>225</v>
      </c>
      <c r="H20876">
        <v>2</v>
      </c>
      <c r="I20876">
        <v>964</v>
      </c>
      <c r="J20876">
        <v>1971</v>
      </c>
      <c r="K20876">
        <v>1</v>
      </c>
      <c r="L20876">
        <v>27</v>
      </c>
      <c r="M20876">
        <v>313</v>
      </c>
      <c r="N20876" t="s">
        <v>18</v>
      </c>
      <c r="O20876" s="1">
        <v>4.9969000000000002E-37</v>
      </c>
      <c r="P20876">
        <v>410</v>
      </c>
    </row>
    <row r="20877" spans="1:16" x14ac:dyDescent="0.25">
      <c r="A20877" t="s">
        <v>30852</v>
      </c>
      <c r="B20877">
        <v>720</v>
      </c>
      <c r="C20877" s="3" t="str">
        <f>HYPERLINK("http://www.uniprot.org/uniprot/G7JDY6","tr|G7JDY6|G7JDY6_MEDTR")</f>
        <v>tr|G7JDY6|G7JDY6_MEDTR</v>
      </c>
      <c r="D20877" t="s">
        <v>30853</v>
      </c>
      <c r="E20877">
        <v>69.58</v>
      </c>
      <c r="F20877">
        <v>263</v>
      </c>
      <c r="G20877">
        <v>80</v>
      </c>
      <c r="H20877">
        <v>24</v>
      </c>
      <c r="I20877">
        <v>1</v>
      </c>
      <c r="J20877">
        <v>717</v>
      </c>
      <c r="K20877">
        <v>1</v>
      </c>
      <c r="L20877">
        <v>1</v>
      </c>
      <c r="M20877">
        <v>262</v>
      </c>
      <c r="N20877" t="s">
        <v>18</v>
      </c>
      <c r="O20877" s="1">
        <v>7.4023099999999996E-94</v>
      </c>
      <c r="P20877">
        <v>894</v>
      </c>
    </row>
    <row r="20878" spans="1:16" x14ac:dyDescent="0.25">
      <c r="A20878" t="s">
        <v>30854</v>
      </c>
      <c r="B20878">
        <v>411</v>
      </c>
      <c r="C20878" s="3" t="str">
        <f>HYPERLINK("http://www.uniprot.org/uniprot/C6SZ30","tr|C6SZ30|C6SZ30_SOYBN")</f>
        <v>tr|C6SZ30|C6SZ30_SOYBN</v>
      </c>
      <c r="D20878" t="s">
        <v>210</v>
      </c>
      <c r="E20878">
        <v>54.26</v>
      </c>
      <c r="F20878">
        <v>129</v>
      </c>
      <c r="G20878">
        <v>59</v>
      </c>
      <c r="H20878">
        <v>3</v>
      </c>
      <c r="I20878">
        <v>31</v>
      </c>
      <c r="J20878">
        <v>408</v>
      </c>
      <c r="K20878">
        <v>1</v>
      </c>
      <c r="L20878">
        <v>1</v>
      </c>
      <c r="M20878">
        <v>127</v>
      </c>
      <c r="N20878" t="s">
        <v>18</v>
      </c>
      <c r="O20878" s="1">
        <v>3.96993E-31</v>
      </c>
      <c r="P20878">
        <v>350</v>
      </c>
    </row>
    <row r="20879" spans="1:16" x14ac:dyDescent="0.25">
      <c r="A20879" t="s">
        <v>30855</v>
      </c>
      <c r="B20879">
        <v>348</v>
      </c>
      <c r="C20879" s="3" t="str">
        <f>HYPERLINK("http://www.uniprot.org/uniprot/A2Q2T1","tr|A2Q2T1|A2Q2T1_MEDTR")</f>
        <v>tr|A2Q2T1|A2Q2T1_MEDTR</v>
      </c>
      <c r="D20879" t="s">
        <v>337</v>
      </c>
      <c r="E20879">
        <v>85.43</v>
      </c>
      <c r="F20879">
        <v>103</v>
      </c>
      <c r="G20879">
        <v>15</v>
      </c>
      <c r="H20879">
        <v>0</v>
      </c>
      <c r="I20879">
        <v>1</v>
      </c>
      <c r="J20879">
        <v>309</v>
      </c>
      <c r="K20879">
        <v>1</v>
      </c>
      <c r="L20879">
        <v>375</v>
      </c>
      <c r="M20879">
        <v>477</v>
      </c>
      <c r="N20879" t="s">
        <v>18</v>
      </c>
      <c r="O20879" s="1">
        <v>1.8219699999999999E-44</v>
      </c>
      <c r="P20879">
        <v>465</v>
      </c>
    </row>
    <row r="20880" spans="1:16" x14ac:dyDescent="0.25">
      <c r="A20880" t="s">
        <v>30856</v>
      </c>
      <c r="B20880">
        <v>1452</v>
      </c>
      <c r="C20880" s="3" t="str">
        <f>HYPERLINK("http://www.uniprot.org/uniprot/K7L2M5","tr|K7L2M5|K7L2M5_SOYBN")</f>
        <v>tr|K7L2M5|K7L2M5_SOYBN</v>
      </c>
      <c r="D20880" t="s">
        <v>28</v>
      </c>
      <c r="E20880">
        <v>70.55</v>
      </c>
      <c r="F20880">
        <v>360</v>
      </c>
      <c r="G20880">
        <v>106</v>
      </c>
      <c r="H20880">
        <v>8</v>
      </c>
      <c r="I20880">
        <v>4</v>
      </c>
      <c r="J20880">
        <v>1059</v>
      </c>
      <c r="K20880">
        <v>1</v>
      </c>
      <c r="L20880">
        <v>72</v>
      </c>
      <c r="M20880">
        <v>430</v>
      </c>
      <c r="N20880" t="s">
        <v>18</v>
      </c>
      <c r="O20880" s="1">
        <v>1.6190000000000001E-142</v>
      </c>
      <c r="P20880">
        <v>1318</v>
      </c>
    </row>
    <row r="20881" spans="1:16" x14ac:dyDescent="0.25">
      <c r="A20881" t="s">
        <v>30857</v>
      </c>
      <c r="B20881">
        <v>228</v>
      </c>
      <c r="C20881" s="3" t="str">
        <f>HYPERLINK("http://www.uniprot.org/uniprot/C6SZC4","tr|C6SZC4|C6SZC4_SOYBN")</f>
        <v>tr|C6SZC4|C6SZC4_SOYBN</v>
      </c>
      <c r="D20881" t="s">
        <v>28</v>
      </c>
      <c r="E20881">
        <v>76</v>
      </c>
      <c r="F20881">
        <v>75</v>
      </c>
      <c r="G20881">
        <v>18</v>
      </c>
      <c r="H20881">
        <v>0</v>
      </c>
      <c r="I20881">
        <v>1</v>
      </c>
      <c r="J20881">
        <v>225</v>
      </c>
      <c r="K20881">
        <v>1</v>
      </c>
      <c r="L20881">
        <v>1</v>
      </c>
      <c r="M20881">
        <v>75</v>
      </c>
      <c r="N20881" t="s">
        <v>18</v>
      </c>
      <c r="O20881" s="1">
        <v>2.5066500000000002E-25</v>
      </c>
      <c r="P20881">
        <v>300</v>
      </c>
    </row>
    <row r="20882" spans="1:16" x14ac:dyDescent="0.25">
      <c r="A20882" t="s">
        <v>30858</v>
      </c>
      <c r="B20882">
        <v>2142</v>
      </c>
      <c r="C20882" s="3" t="str">
        <f>HYPERLINK("http://www.uniprot.org/uniprot/Q8L692","tr|Q8L692|Q8L692_MEDTR")</f>
        <v>tr|Q8L692|Q8L692_MEDTR</v>
      </c>
      <c r="D20882" t="s">
        <v>8975</v>
      </c>
      <c r="E20882">
        <v>89.07</v>
      </c>
      <c r="F20882">
        <v>714</v>
      </c>
      <c r="G20882">
        <v>78</v>
      </c>
      <c r="H20882">
        <v>1</v>
      </c>
      <c r="I20882">
        <v>1</v>
      </c>
      <c r="J20882">
        <v>2139</v>
      </c>
      <c r="K20882">
        <v>1</v>
      </c>
      <c r="L20882">
        <v>1</v>
      </c>
      <c r="M20882">
        <v>711</v>
      </c>
      <c r="N20882" t="s">
        <v>18</v>
      </c>
      <c r="O20882">
        <v>0</v>
      </c>
      <c r="P20882">
        <v>3327</v>
      </c>
    </row>
    <row r="20883" spans="1:16" x14ac:dyDescent="0.25">
      <c r="A20883" t="s">
        <v>30859</v>
      </c>
      <c r="B20883">
        <v>5085</v>
      </c>
      <c r="C20883" s="3" t="str">
        <f>HYPERLINK("http://www.uniprot.org/uniprot/G8A2X7","tr|G8A2X7|G8A2X7_MEDTR")</f>
        <v>tr|G8A2X7|G8A2X7_MEDTR</v>
      </c>
      <c r="D20883" t="s">
        <v>30860</v>
      </c>
      <c r="E20883">
        <v>79.64</v>
      </c>
      <c r="F20883">
        <v>958</v>
      </c>
      <c r="G20883">
        <v>195</v>
      </c>
      <c r="H20883">
        <v>52</v>
      </c>
      <c r="I20883">
        <v>2365</v>
      </c>
      <c r="J20883">
        <v>5082</v>
      </c>
      <c r="K20883">
        <v>1</v>
      </c>
      <c r="L20883">
        <v>401</v>
      </c>
      <c r="M20883">
        <v>1350</v>
      </c>
      <c r="N20883" t="s">
        <v>18</v>
      </c>
      <c r="O20883">
        <v>0</v>
      </c>
      <c r="P20883">
        <v>3798</v>
      </c>
    </row>
    <row r="20884" spans="1:16" x14ac:dyDescent="0.25">
      <c r="A20884" t="s">
        <v>30861</v>
      </c>
      <c r="B20884">
        <v>1599</v>
      </c>
      <c r="C20884" s="3" t="str">
        <f>HYPERLINK("http://www.uniprot.org/uniprot/G7K3W8","tr|G7K3W8|G7K3W8_MEDTR")</f>
        <v>tr|G7K3W8|G7K3W8_MEDTR</v>
      </c>
      <c r="D20884" t="s">
        <v>30862</v>
      </c>
      <c r="E20884">
        <v>87.03</v>
      </c>
      <c r="F20884">
        <v>532</v>
      </c>
      <c r="G20884">
        <v>69</v>
      </c>
      <c r="H20884">
        <v>2</v>
      </c>
      <c r="I20884">
        <v>1</v>
      </c>
      <c r="J20884">
        <v>1590</v>
      </c>
      <c r="K20884">
        <v>1</v>
      </c>
      <c r="L20884">
        <v>1</v>
      </c>
      <c r="M20884">
        <v>531</v>
      </c>
      <c r="N20884" t="s">
        <v>18</v>
      </c>
      <c r="O20884">
        <v>0</v>
      </c>
      <c r="P20884">
        <v>2440</v>
      </c>
    </row>
    <row r="20885" spans="1:16" x14ac:dyDescent="0.25">
      <c r="A20885" t="s">
        <v>30863</v>
      </c>
      <c r="B20885">
        <v>405</v>
      </c>
      <c r="C20885" s="3" t="str">
        <f>HYPERLINK("http://www.uniprot.org/uniprot/I1L3L5","tr|I1L3L5|I1L3L5_SOYBN")</f>
        <v>tr|I1L3L5|I1L3L5_SOYBN</v>
      </c>
      <c r="D20885" t="s">
        <v>28</v>
      </c>
      <c r="E20885">
        <v>50.75</v>
      </c>
      <c r="F20885">
        <v>132</v>
      </c>
      <c r="G20885">
        <v>65</v>
      </c>
      <c r="H20885">
        <v>0</v>
      </c>
      <c r="I20885">
        <v>7</v>
      </c>
      <c r="J20885">
        <v>402</v>
      </c>
      <c r="K20885">
        <v>1</v>
      </c>
      <c r="L20885">
        <v>2</v>
      </c>
      <c r="M20885">
        <v>133</v>
      </c>
      <c r="N20885" t="s">
        <v>18</v>
      </c>
      <c r="O20885" s="1">
        <v>2.5153200000000002E-25</v>
      </c>
      <c r="P20885">
        <v>300</v>
      </c>
    </row>
    <row r="20886" spans="1:16" x14ac:dyDescent="0.25">
      <c r="A20886" t="s">
        <v>30864</v>
      </c>
      <c r="B20886">
        <v>576</v>
      </c>
      <c r="C20886" s="3" t="str">
        <f>HYPERLINK("http://www.uniprot.org/uniprot/G7K7G9","tr|G7K7G9|G7K7G9_MEDTR")</f>
        <v>tr|G7K7G9|G7K7G9_MEDTR</v>
      </c>
      <c r="D20886" t="s">
        <v>22683</v>
      </c>
      <c r="E20886">
        <v>80.849999999999994</v>
      </c>
      <c r="F20886">
        <v>94</v>
      </c>
      <c r="G20886">
        <v>18</v>
      </c>
      <c r="H20886">
        <v>5</v>
      </c>
      <c r="I20886">
        <v>79</v>
      </c>
      <c r="J20886">
        <v>345</v>
      </c>
      <c r="K20886">
        <v>1</v>
      </c>
      <c r="L20886">
        <v>129</v>
      </c>
      <c r="M20886">
        <v>222</v>
      </c>
      <c r="N20886" t="s">
        <v>18</v>
      </c>
      <c r="O20886" s="1">
        <v>4.8900799999999997E-34</v>
      </c>
      <c r="P20886">
        <v>376</v>
      </c>
    </row>
    <row r="20887" spans="1:16" x14ac:dyDescent="0.25">
      <c r="A20887" t="s">
        <v>30865</v>
      </c>
      <c r="B20887">
        <v>984</v>
      </c>
      <c r="C20887" s="3" t="str">
        <f>HYPERLINK("http://www.uniprot.org/uniprot/K7MNX2","tr|K7MNX2|K7MNX2_SOYBN")</f>
        <v>tr|K7MNX2|K7MNX2_SOYBN</v>
      </c>
      <c r="D20887" t="s">
        <v>28</v>
      </c>
      <c r="E20887">
        <v>24.77</v>
      </c>
      <c r="F20887">
        <v>113</v>
      </c>
      <c r="G20887">
        <v>85</v>
      </c>
      <c r="H20887">
        <v>2</v>
      </c>
      <c r="I20887">
        <v>247</v>
      </c>
      <c r="J20887">
        <v>579</v>
      </c>
      <c r="K20887">
        <v>1</v>
      </c>
      <c r="L20887">
        <v>402</v>
      </c>
      <c r="M20887">
        <v>514</v>
      </c>
      <c r="N20887" t="s">
        <v>18</v>
      </c>
      <c r="O20887" s="1">
        <v>2.9536000000000001E-8</v>
      </c>
      <c r="P20887">
        <v>158</v>
      </c>
    </row>
    <row r="20888" spans="1:16" x14ac:dyDescent="0.25">
      <c r="A20888" t="s">
        <v>30866</v>
      </c>
      <c r="B20888">
        <v>405</v>
      </c>
      <c r="C20888" s="3" t="str">
        <f>HYPERLINK("http://www.uniprot.org/uniprot/G7KP14","tr|G7KP14|G7KP14_MEDTR")</f>
        <v>tr|G7KP14|G7KP14_MEDTR</v>
      </c>
      <c r="D20888" t="s">
        <v>1548</v>
      </c>
      <c r="E20888">
        <v>40</v>
      </c>
      <c r="F20888">
        <v>125</v>
      </c>
      <c r="G20888">
        <v>75</v>
      </c>
      <c r="H20888">
        <v>1</v>
      </c>
      <c r="I20888">
        <v>1</v>
      </c>
      <c r="J20888">
        <v>372</v>
      </c>
      <c r="K20888">
        <v>1</v>
      </c>
      <c r="L20888">
        <v>23</v>
      </c>
      <c r="M20888">
        <v>142</v>
      </c>
      <c r="N20888" t="s">
        <v>18</v>
      </c>
      <c r="O20888" s="1">
        <v>4.3004499999999999E-17</v>
      </c>
      <c r="P20888">
        <v>229</v>
      </c>
    </row>
    <row r="20889" spans="1:16" x14ac:dyDescent="0.25">
      <c r="A20889" t="s">
        <v>30867</v>
      </c>
      <c r="B20889">
        <v>1176</v>
      </c>
      <c r="C20889" s="3" t="str">
        <f>HYPERLINK("http://www.uniprot.org/uniprot/G7KAU7","tr|G7KAU7|G7KAU7_MEDTR")</f>
        <v>tr|G7KAU7|G7KAU7_MEDTR</v>
      </c>
      <c r="D20889" t="s">
        <v>26631</v>
      </c>
      <c r="E20889">
        <v>83.37</v>
      </c>
      <c r="F20889">
        <v>391</v>
      </c>
      <c r="G20889">
        <v>65</v>
      </c>
      <c r="H20889">
        <v>0</v>
      </c>
      <c r="I20889">
        <v>1</v>
      </c>
      <c r="J20889">
        <v>1173</v>
      </c>
      <c r="K20889">
        <v>1</v>
      </c>
      <c r="L20889">
        <v>1</v>
      </c>
      <c r="M20889">
        <v>391</v>
      </c>
      <c r="N20889" t="s">
        <v>18</v>
      </c>
      <c r="O20889">
        <v>0</v>
      </c>
      <c r="P20889">
        <v>1768</v>
      </c>
    </row>
    <row r="20890" spans="1:16" x14ac:dyDescent="0.25">
      <c r="A20890" t="s">
        <v>30868</v>
      </c>
      <c r="B20890">
        <v>1029</v>
      </c>
      <c r="C20890" s="3" t="str">
        <f>HYPERLINK("http://www.uniprot.org/uniprot/I1LV98","tr|I1LV98|I1LV98_SOYBN")</f>
        <v>tr|I1LV98|I1LV98_SOYBN</v>
      </c>
      <c r="D20890" t="s">
        <v>28</v>
      </c>
      <c r="E20890">
        <v>77.58</v>
      </c>
      <c r="F20890">
        <v>339</v>
      </c>
      <c r="G20890">
        <v>76</v>
      </c>
      <c r="H20890">
        <v>0</v>
      </c>
      <c r="I20890">
        <v>1</v>
      </c>
      <c r="J20890">
        <v>1017</v>
      </c>
      <c r="K20890">
        <v>1</v>
      </c>
      <c r="L20890">
        <v>5</v>
      </c>
      <c r="M20890">
        <v>339</v>
      </c>
      <c r="N20890" t="s">
        <v>18</v>
      </c>
      <c r="O20890" s="1">
        <v>2.2433399999999999E-155</v>
      </c>
      <c r="P20890">
        <v>1427</v>
      </c>
    </row>
    <row r="20891" spans="1:16" x14ac:dyDescent="0.25">
      <c r="A20891" t="s">
        <v>30869</v>
      </c>
      <c r="B20891">
        <v>1782</v>
      </c>
      <c r="C20891" s="3" t="str">
        <f>HYPERLINK("http://www.uniprot.org/uniprot/I1MJ28","tr|I1MJ28|I1MJ28_SOYBN")</f>
        <v>tr|I1MJ28|I1MJ28_SOYBN</v>
      </c>
      <c r="D20891" t="s">
        <v>117</v>
      </c>
      <c r="E20891">
        <v>89.73</v>
      </c>
      <c r="F20891">
        <v>565</v>
      </c>
      <c r="G20891">
        <v>58</v>
      </c>
      <c r="H20891">
        <v>0</v>
      </c>
      <c r="I20891">
        <v>85</v>
      </c>
      <c r="J20891">
        <v>1779</v>
      </c>
      <c r="K20891">
        <v>1</v>
      </c>
      <c r="L20891">
        <v>27</v>
      </c>
      <c r="M20891">
        <v>591</v>
      </c>
      <c r="N20891" t="s">
        <v>18</v>
      </c>
      <c r="O20891">
        <v>0</v>
      </c>
      <c r="P20891">
        <v>2493</v>
      </c>
    </row>
    <row r="20892" spans="1:16" x14ac:dyDescent="0.25">
      <c r="A20892" t="s">
        <v>30870</v>
      </c>
      <c r="B20892">
        <v>258</v>
      </c>
      <c r="C20892" s="3" t="str">
        <f>HYPERLINK("http://www.uniprot.org/uniprot/I1N020","tr|I1N020|I1N020_SOYBN")</f>
        <v>tr|I1N020|I1N020_SOYBN</v>
      </c>
      <c r="D20892" t="s">
        <v>28</v>
      </c>
      <c r="E20892">
        <v>73.75</v>
      </c>
      <c r="F20892">
        <v>80</v>
      </c>
      <c r="G20892">
        <v>21</v>
      </c>
      <c r="H20892">
        <v>8</v>
      </c>
      <c r="I20892">
        <v>1</v>
      </c>
      <c r="J20892">
        <v>216</v>
      </c>
      <c r="K20892">
        <v>1</v>
      </c>
      <c r="L20892">
        <v>1</v>
      </c>
      <c r="M20892">
        <v>79</v>
      </c>
      <c r="N20892" t="s">
        <v>18</v>
      </c>
      <c r="O20892" s="1">
        <v>8.3459299999999993E-21</v>
      </c>
      <c r="P20892">
        <v>261</v>
      </c>
    </row>
    <row r="20893" spans="1:16" x14ac:dyDescent="0.25">
      <c r="A20893" t="s">
        <v>30871</v>
      </c>
      <c r="B20893">
        <v>1080</v>
      </c>
      <c r="C20893" s="3" t="str">
        <f>HYPERLINK("http://www.uniprot.org/uniprot/B3IX37","tr|B3IX37|B3IX37_LOTJA")</f>
        <v>tr|B3IX37|B3IX37_LOTJA</v>
      </c>
      <c r="D20893" t="s">
        <v>30872</v>
      </c>
      <c r="E20893">
        <v>35.159999999999997</v>
      </c>
      <c r="F20893">
        <v>310</v>
      </c>
      <c r="G20893">
        <v>201</v>
      </c>
      <c r="H20893">
        <v>58</v>
      </c>
      <c r="I20893">
        <v>1</v>
      </c>
      <c r="J20893">
        <v>756</v>
      </c>
      <c r="K20893">
        <v>1</v>
      </c>
      <c r="L20893">
        <v>1</v>
      </c>
      <c r="M20893">
        <v>309</v>
      </c>
      <c r="N20893" t="s">
        <v>18</v>
      </c>
      <c r="O20893" s="1">
        <v>2.8567399999999999E-31</v>
      </c>
      <c r="P20893">
        <v>357</v>
      </c>
    </row>
    <row r="20894" spans="1:16" x14ac:dyDescent="0.25">
      <c r="A20894" t="s">
        <v>30873</v>
      </c>
      <c r="B20894">
        <v>1131</v>
      </c>
      <c r="C20894" s="3" t="str">
        <f>HYPERLINK("http://www.uniprot.org/uniprot/G7L1X0","tr|G7L1X0|G7L1X0_MEDTR")</f>
        <v>tr|G7L1X0|G7L1X0_MEDTR</v>
      </c>
      <c r="D20894" t="s">
        <v>30874</v>
      </c>
      <c r="E20894">
        <v>97.61</v>
      </c>
      <c r="F20894">
        <v>377</v>
      </c>
      <c r="G20894">
        <v>9</v>
      </c>
      <c r="H20894">
        <v>1</v>
      </c>
      <c r="I20894">
        <v>1</v>
      </c>
      <c r="J20894">
        <v>1128</v>
      </c>
      <c r="K20894">
        <v>1</v>
      </c>
      <c r="L20894">
        <v>35</v>
      </c>
      <c r="M20894">
        <v>411</v>
      </c>
      <c r="N20894" t="s">
        <v>18</v>
      </c>
      <c r="O20894">
        <v>0</v>
      </c>
      <c r="P20894">
        <v>1959</v>
      </c>
    </row>
    <row r="20895" spans="1:16" x14ac:dyDescent="0.25">
      <c r="A20895" t="s">
        <v>30875</v>
      </c>
      <c r="B20895">
        <v>1440</v>
      </c>
      <c r="C20895" s="3" t="str">
        <f>HYPERLINK("http://www.uniprot.org/uniprot/G7KX17","tr|G7KX17|G7KX17_MEDTR")</f>
        <v>tr|G7KX17|G7KX17_MEDTR</v>
      </c>
      <c r="D20895" t="s">
        <v>30876</v>
      </c>
      <c r="E20895">
        <v>90.43</v>
      </c>
      <c r="F20895">
        <v>481</v>
      </c>
      <c r="G20895">
        <v>46</v>
      </c>
      <c r="H20895">
        <v>2</v>
      </c>
      <c r="I20895">
        <v>1</v>
      </c>
      <c r="J20895">
        <v>1437</v>
      </c>
      <c r="K20895">
        <v>1</v>
      </c>
      <c r="L20895">
        <v>1</v>
      </c>
      <c r="M20895">
        <v>481</v>
      </c>
      <c r="N20895" t="s">
        <v>18</v>
      </c>
      <c r="O20895">
        <v>0</v>
      </c>
      <c r="P20895">
        <v>2285</v>
      </c>
    </row>
    <row r="20896" spans="1:16" x14ac:dyDescent="0.25">
      <c r="A20896" t="s">
        <v>30877</v>
      </c>
      <c r="B20896">
        <v>1080</v>
      </c>
      <c r="C20896" s="3" t="str">
        <f>HYPERLINK("http://www.uniprot.org/uniprot/G7JDL9","tr|G7JDL9|G7JDL9_MEDTR")</f>
        <v>tr|G7JDL9|G7JDL9_MEDTR</v>
      </c>
      <c r="D20896" t="s">
        <v>242</v>
      </c>
      <c r="E20896">
        <v>27.54</v>
      </c>
      <c r="F20896">
        <v>334</v>
      </c>
      <c r="G20896">
        <v>242</v>
      </c>
      <c r="H20896">
        <v>0</v>
      </c>
      <c r="I20896">
        <v>76</v>
      </c>
      <c r="J20896">
        <v>1077</v>
      </c>
      <c r="K20896">
        <v>1</v>
      </c>
      <c r="L20896">
        <v>25</v>
      </c>
      <c r="M20896">
        <v>268</v>
      </c>
      <c r="N20896" t="s">
        <v>18</v>
      </c>
      <c r="O20896" s="1">
        <v>6.1641800000000003E-26</v>
      </c>
      <c r="P20896">
        <v>311</v>
      </c>
    </row>
    <row r="20897" spans="1:16" x14ac:dyDescent="0.25">
      <c r="A20897" t="s">
        <v>30878</v>
      </c>
      <c r="B20897">
        <v>2211</v>
      </c>
      <c r="C20897" s="3" t="str">
        <f>HYPERLINK("http://www.uniprot.org/uniprot/K7N3H6","tr|K7N3H6|K7N3H6_SOYBN")</f>
        <v>tr|K7N3H6|K7N3H6_SOYBN</v>
      </c>
      <c r="D20897" t="s">
        <v>28</v>
      </c>
      <c r="E20897">
        <v>74.83</v>
      </c>
      <c r="F20897">
        <v>739</v>
      </c>
      <c r="G20897">
        <v>186</v>
      </c>
      <c r="H20897">
        <v>3</v>
      </c>
      <c r="I20897">
        <v>1</v>
      </c>
      <c r="J20897">
        <v>2208</v>
      </c>
      <c r="K20897">
        <v>1</v>
      </c>
      <c r="L20897">
        <v>1</v>
      </c>
      <c r="M20897">
        <v>730</v>
      </c>
      <c r="N20897" t="s">
        <v>18</v>
      </c>
      <c r="O20897">
        <v>0</v>
      </c>
      <c r="P20897">
        <v>2798</v>
      </c>
    </row>
    <row r="20898" spans="1:16" x14ac:dyDescent="0.25">
      <c r="A20898" t="s">
        <v>30879</v>
      </c>
      <c r="B20898">
        <v>1050</v>
      </c>
      <c r="C20898" s="3" t="str">
        <f>HYPERLINK("http://www.uniprot.org/uniprot/G7I760","tr|G7I760|G7I760_MEDTR")</f>
        <v>tr|G7I760|G7I760_MEDTR</v>
      </c>
      <c r="D20898" t="s">
        <v>30880</v>
      </c>
      <c r="E20898">
        <v>79.599999999999994</v>
      </c>
      <c r="F20898">
        <v>358</v>
      </c>
      <c r="G20898">
        <v>73</v>
      </c>
      <c r="H20898">
        <v>11</v>
      </c>
      <c r="I20898">
        <v>1</v>
      </c>
      <c r="J20898">
        <v>1041</v>
      </c>
      <c r="K20898">
        <v>1</v>
      </c>
      <c r="L20898">
        <v>50</v>
      </c>
      <c r="M20898">
        <v>402</v>
      </c>
      <c r="N20898" t="s">
        <v>18</v>
      </c>
      <c r="O20898" s="1">
        <v>3.0339899999999999E-155</v>
      </c>
      <c r="P20898">
        <v>1426</v>
      </c>
    </row>
    <row r="20899" spans="1:16" x14ac:dyDescent="0.25">
      <c r="A20899" t="s">
        <v>30881</v>
      </c>
      <c r="B20899">
        <v>1353</v>
      </c>
      <c r="C20899" s="3" t="str">
        <f>HYPERLINK("http://www.uniprot.org/uniprot/I1L7C9","tr|I1L7C9|I1L7C9_SOYBN")</f>
        <v>tr|I1L7C9|I1L7C9_SOYBN</v>
      </c>
      <c r="D20899" t="s">
        <v>28</v>
      </c>
      <c r="E20899">
        <v>79.78</v>
      </c>
      <c r="F20899">
        <v>460</v>
      </c>
      <c r="G20899">
        <v>93</v>
      </c>
      <c r="H20899">
        <v>10</v>
      </c>
      <c r="I20899">
        <v>1</v>
      </c>
      <c r="J20899">
        <v>1350</v>
      </c>
      <c r="K20899">
        <v>1</v>
      </c>
      <c r="L20899">
        <v>32</v>
      </c>
      <c r="M20899">
        <v>491</v>
      </c>
      <c r="N20899" t="s">
        <v>18</v>
      </c>
      <c r="O20899">
        <v>0</v>
      </c>
      <c r="P20899">
        <v>1848</v>
      </c>
    </row>
    <row r="20900" spans="1:16" x14ac:dyDescent="0.25">
      <c r="A20900" t="s">
        <v>30882</v>
      </c>
      <c r="B20900">
        <v>1536</v>
      </c>
      <c r="C20900" s="3" t="str">
        <f>HYPERLINK("http://www.uniprot.org/uniprot/G7J960","tr|G7J960|G7J960_MEDTR")</f>
        <v>tr|G7J960|G7J960_MEDTR</v>
      </c>
      <c r="D20900" t="s">
        <v>30883</v>
      </c>
      <c r="E20900">
        <v>85.31</v>
      </c>
      <c r="F20900">
        <v>538</v>
      </c>
      <c r="G20900">
        <v>79</v>
      </c>
      <c r="H20900">
        <v>27</v>
      </c>
      <c r="I20900">
        <v>1</v>
      </c>
      <c r="J20900">
        <v>1533</v>
      </c>
      <c r="K20900">
        <v>1</v>
      </c>
      <c r="L20900">
        <v>1</v>
      </c>
      <c r="M20900">
        <v>537</v>
      </c>
      <c r="N20900" t="s">
        <v>18</v>
      </c>
      <c r="O20900">
        <v>0</v>
      </c>
      <c r="P20900">
        <v>2355</v>
      </c>
    </row>
    <row r="20901" spans="1:16" x14ac:dyDescent="0.25">
      <c r="A20901" t="s">
        <v>30884</v>
      </c>
      <c r="B20901">
        <v>1614</v>
      </c>
      <c r="C20901" s="3" t="str">
        <f>HYPERLINK("http://www.uniprot.org/uniprot/I1KC77","tr|I1KC77|I1KC77_SOYBN")</f>
        <v>tr|I1KC77|I1KC77_SOYBN</v>
      </c>
      <c r="D20901" t="s">
        <v>71</v>
      </c>
      <c r="E20901">
        <v>64.989999999999995</v>
      </c>
      <c r="F20901">
        <v>537</v>
      </c>
      <c r="G20901">
        <v>188</v>
      </c>
      <c r="H20901">
        <v>2</v>
      </c>
      <c r="I20901">
        <v>7</v>
      </c>
      <c r="J20901">
        <v>1611</v>
      </c>
      <c r="K20901">
        <v>1</v>
      </c>
      <c r="L20901">
        <v>2</v>
      </c>
      <c r="M20901">
        <v>533</v>
      </c>
      <c r="N20901" t="s">
        <v>18</v>
      </c>
      <c r="O20901">
        <v>0</v>
      </c>
      <c r="P20901">
        <v>1792</v>
      </c>
    </row>
    <row r="20902" spans="1:16" x14ac:dyDescent="0.25">
      <c r="A20902" t="s">
        <v>30885</v>
      </c>
      <c r="B20902">
        <v>1617</v>
      </c>
      <c r="C20902" s="3" t="str">
        <f>HYPERLINK("http://www.uniprot.org/uniprot/G7IZF7","tr|G7IZF7|G7IZF7_MEDTR")</f>
        <v>tr|G7IZF7|G7IZF7_MEDTR</v>
      </c>
      <c r="D20902" t="s">
        <v>30886</v>
      </c>
      <c r="E20902">
        <v>83.88</v>
      </c>
      <c r="F20902">
        <v>540</v>
      </c>
      <c r="G20902">
        <v>87</v>
      </c>
      <c r="H20902">
        <v>2</v>
      </c>
      <c r="I20902">
        <v>1</v>
      </c>
      <c r="J20902">
        <v>1614</v>
      </c>
      <c r="K20902">
        <v>1</v>
      </c>
      <c r="L20902">
        <v>1</v>
      </c>
      <c r="M20902">
        <v>540</v>
      </c>
      <c r="N20902" t="s">
        <v>18</v>
      </c>
      <c r="O20902">
        <v>0</v>
      </c>
      <c r="P20902">
        <v>2226</v>
      </c>
    </row>
    <row r="20903" spans="1:16" x14ac:dyDescent="0.25">
      <c r="A20903" t="s">
        <v>30887</v>
      </c>
      <c r="B20903">
        <v>549</v>
      </c>
      <c r="C20903" s="3" t="str">
        <f>HYPERLINK("http://www.uniprot.org/uniprot/G7JDY4","tr|G7JDY4|G7JDY4_MEDTR")</f>
        <v>tr|G7JDY4|G7JDY4_MEDTR</v>
      </c>
      <c r="D20903" t="s">
        <v>30888</v>
      </c>
      <c r="E20903">
        <v>86.18</v>
      </c>
      <c r="F20903">
        <v>181</v>
      </c>
      <c r="G20903">
        <v>25</v>
      </c>
      <c r="H20903">
        <v>0</v>
      </c>
      <c r="I20903">
        <v>1</v>
      </c>
      <c r="J20903">
        <v>543</v>
      </c>
      <c r="K20903">
        <v>1</v>
      </c>
      <c r="L20903">
        <v>69</v>
      </c>
      <c r="M20903">
        <v>249</v>
      </c>
      <c r="N20903" t="s">
        <v>18</v>
      </c>
      <c r="O20903" s="1">
        <v>2.77305E-86</v>
      </c>
      <c r="P20903">
        <v>826</v>
      </c>
    </row>
    <row r="20904" spans="1:16" x14ac:dyDescent="0.25">
      <c r="A20904" t="s">
        <v>30889</v>
      </c>
      <c r="B20904">
        <v>873</v>
      </c>
      <c r="C20904" s="3" t="str">
        <f>HYPERLINK("http://www.uniprot.org/uniprot/I1KSZ7","tr|I1KSZ7|I1KSZ7_SOYBN")</f>
        <v>tr|I1KSZ7|I1KSZ7_SOYBN</v>
      </c>
      <c r="D20904" t="s">
        <v>28</v>
      </c>
      <c r="E20904">
        <v>76.040000000000006</v>
      </c>
      <c r="F20904">
        <v>288</v>
      </c>
      <c r="G20904">
        <v>69</v>
      </c>
      <c r="H20904">
        <v>21</v>
      </c>
      <c r="I20904">
        <v>70</v>
      </c>
      <c r="J20904">
        <v>870</v>
      </c>
      <c r="K20904">
        <v>1</v>
      </c>
      <c r="L20904">
        <v>39</v>
      </c>
      <c r="M20904">
        <v>323</v>
      </c>
      <c r="N20904" t="s">
        <v>18</v>
      </c>
      <c r="O20904" s="1">
        <v>6.2907700000000003E-118</v>
      </c>
      <c r="P20904">
        <v>1103</v>
      </c>
    </row>
    <row r="20905" spans="1:16" x14ac:dyDescent="0.25">
      <c r="A20905" t="s">
        <v>30890</v>
      </c>
      <c r="B20905">
        <v>180</v>
      </c>
      <c r="C20905" s="3" t="str">
        <f>HYPERLINK("http://www.uniprot.org/uniprot/K7L2M4","tr|K7L2M4|K7L2M4_SOYBN")</f>
        <v>tr|K7L2M4|K7L2M4_SOYBN</v>
      </c>
      <c r="D20905" t="s">
        <v>28</v>
      </c>
      <c r="E20905">
        <v>78.94</v>
      </c>
      <c r="F20905">
        <v>57</v>
      </c>
      <c r="G20905">
        <v>12</v>
      </c>
      <c r="H20905">
        <v>0</v>
      </c>
      <c r="I20905">
        <v>1</v>
      </c>
      <c r="J20905">
        <v>171</v>
      </c>
      <c r="K20905">
        <v>1</v>
      </c>
      <c r="L20905">
        <v>1</v>
      </c>
      <c r="M20905">
        <v>56</v>
      </c>
      <c r="N20905" t="s">
        <v>18</v>
      </c>
      <c r="O20905" s="1">
        <v>8.2350599999999998E-16</v>
      </c>
      <c r="P20905">
        <v>218</v>
      </c>
    </row>
    <row r="20906" spans="1:16" x14ac:dyDescent="0.25">
      <c r="A20906" t="s">
        <v>30891</v>
      </c>
      <c r="B20906">
        <v>1242</v>
      </c>
      <c r="C20906" s="3" t="str">
        <f>HYPERLINK("http://www.uniprot.org/uniprot/G7JFL6","tr|G7JFL6|G7JFL6_MEDTR")</f>
        <v>tr|G7JFL6|G7JFL6_MEDTR</v>
      </c>
      <c r="D20906" t="s">
        <v>30892</v>
      </c>
      <c r="E20906">
        <v>40.33</v>
      </c>
      <c r="F20906">
        <v>481</v>
      </c>
      <c r="G20906">
        <v>287</v>
      </c>
      <c r="H20906">
        <v>68</v>
      </c>
      <c r="I20906">
        <v>1</v>
      </c>
      <c r="J20906">
        <v>1239</v>
      </c>
      <c r="K20906">
        <v>1</v>
      </c>
      <c r="L20906">
        <v>88</v>
      </c>
      <c r="M20906">
        <v>551</v>
      </c>
      <c r="N20906" t="s">
        <v>18</v>
      </c>
      <c r="O20906" s="1">
        <v>6.18841E-68</v>
      </c>
      <c r="P20906">
        <v>674</v>
      </c>
    </row>
    <row r="20907" spans="1:16" x14ac:dyDescent="0.25">
      <c r="A20907" t="s">
        <v>30893</v>
      </c>
      <c r="B20907">
        <v>1017</v>
      </c>
      <c r="C20907" s="3" t="str">
        <f>HYPERLINK("http://www.uniprot.org/uniprot/G7LIJ4","tr|G7LIJ4|G7LIJ4_MEDTR")</f>
        <v>tr|G7LIJ4|G7LIJ4_MEDTR</v>
      </c>
      <c r="D20907" t="s">
        <v>30894</v>
      </c>
      <c r="E20907">
        <v>79.34</v>
      </c>
      <c r="F20907">
        <v>334</v>
      </c>
      <c r="G20907">
        <v>69</v>
      </c>
      <c r="H20907">
        <v>0</v>
      </c>
      <c r="I20907">
        <v>1</v>
      </c>
      <c r="J20907">
        <v>1002</v>
      </c>
      <c r="K20907">
        <v>1</v>
      </c>
      <c r="L20907">
        <v>1</v>
      </c>
      <c r="M20907">
        <v>326</v>
      </c>
      <c r="N20907" t="s">
        <v>18</v>
      </c>
      <c r="O20907" s="1">
        <v>3.2917799999999999E-143</v>
      </c>
      <c r="P20907">
        <v>1322</v>
      </c>
    </row>
    <row r="20908" spans="1:16" x14ac:dyDescent="0.25">
      <c r="A20908" t="s">
        <v>30895</v>
      </c>
      <c r="B20908">
        <v>2652</v>
      </c>
      <c r="C20908" s="3" t="str">
        <f>HYPERLINK("http://www.uniprot.org/uniprot/F4JFG2","tr|F4JFG2|F4JFG2_ARATH")</f>
        <v>tr|F4JFG2|F4JFG2_ARATH</v>
      </c>
      <c r="D20908" t="s">
        <v>30896</v>
      </c>
      <c r="E20908">
        <v>43.31</v>
      </c>
      <c r="F20908">
        <v>1025</v>
      </c>
      <c r="G20908">
        <v>581</v>
      </c>
      <c r="H20908">
        <v>142</v>
      </c>
      <c r="I20908">
        <v>1</v>
      </c>
      <c r="J20908">
        <v>2649</v>
      </c>
      <c r="K20908">
        <v>1</v>
      </c>
      <c r="L20908">
        <v>1</v>
      </c>
      <c r="M20908">
        <v>982</v>
      </c>
      <c r="N20908" t="s">
        <v>18</v>
      </c>
      <c r="O20908">
        <v>0</v>
      </c>
      <c r="P20908">
        <v>1973</v>
      </c>
    </row>
    <row r="20909" spans="1:16" x14ac:dyDescent="0.25">
      <c r="A20909" t="s">
        <v>30897</v>
      </c>
      <c r="B20909">
        <v>939</v>
      </c>
      <c r="C20909" s="3" t="str">
        <f>HYPERLINK("http://www.uniprot.org/uniprot/G7IU15","tr|G7IU15|G7IU15_MEDTR")</f>
        <v>tr|G7IU15|G7IU15_MEDTR</v>
      </c>
      <c r="D20909" t="s">
        <v>30898</v>
      </c>
      <c r="E20909">
        <v>85.89</v>
      </c>
      <c r="F20909">
        <v>312</v>
      </c>
      <c r="G20909">
        <v>44</v>
      </c>
      <c r="H20909">
        <v>0</v>
      </c>
      <c r="I20909">
        <v>1</v>
      </c>
      <c r="J20909">
        <v>936</v>
      </c>
      <c r="K20909">
        <v>1</v>
      </c>
      <c r="L20909">
        <v>1</v>
      </c>
      <c r="M20909">
        <v>312</v>
      </c>
      <c r="N20909" t="s">
        <v>18</v>
      </c>
      <c r="O20909" s="1">
        <v>1.8637400000000001E-150</v>
      </c>
      <c r="P20909">
        <v>1384</v>
      </c>
    </row>
    <row r="20910" spans="1:16" x14ac:dyDescent="0.25">
      <c r="A20910" t="s">
        <v>30899</v>
      </c>
      <c r="B20910">
        <v>1023</v>
      </c>
      <c r="C20910" s="3" t="str">
        <f>HYPERLINK("http://www.uniprot.org/uniprot/G7KMW7","tr|G7KMW7|G7KMW7_MEDTR")</f>
        <v>tr|G7KMW7|G7KMW7_MEDTR</v>
      </c>
      <c r="D20910" t="s">
        <v>30900</v>
      </c>
      <c r="E20910">
        <v>90.58</v>
      </c>
      <c r="F20910">
        <v>340</v>
      </c>
      <c r="G20910">
        <v>32</v>
      </c>
      <c r="H20910">
        <v>0</v>
      </c>
      <c r="I20910">
        <v>1</v>
      </c>
      <c r="J20910">
        <v>1020</v>
      </c>
      <c r="K20910">
        <v>1</v>
      </c>
      <c r="L20910">
        <v>112</v>
      </c>
      <c r="M20910">
        <v>451</v>
      </c>
      <c r="N20910" t="s">
        <v>18</v>
      </c>
      <c r="O20910">
        <v>0</v>
      </c>
      <c r="P20910">
        <v>1687</v>
      </c>
    </row>
    <row r="20911" spans="1:16" x14ac:dyDescent="0.25">
      <c r="A20911" t="s">
        <v>30901</v>
      </c>
      <c r="B20911">
        <v>1062</v>
      </c>
      <c r="C20911" s="3" t="str">
        <f>HYPERLINK("http://www.uniprot.org/uniprot/D5MAG1","tr|D5MAG1|D5MAG1_PEA")</f>
        <v>tr|D5MAG1|D5MAG1_PEA</v>
      </c>
      <c r="D20911" t="s">
        <v>30902</v>
      </c>
      <c r="E20911">
        <v>96.03</v>
      </c>
      <c r="F20911">
        <v>353</v>
      </c>
      <c r="G20911">
        <v>14</v>
      </c>
      <c r="H20911">
        <v>0</v>
      </c>
      <c r="I20911">
        <v>1</v>
      </c>
      <c r="J20911">
        <v>1059</v>
      </c>
      <c r="K20911">
        <v>1</v>
      </c>
      <c r="L20911">
        <v>1</v>
      </c>
      <c r="M20911">
        <v>353</v>
      </c>
      <c r="N20911" t="s">
        <v>18</v>
      </c>
      <c r="O20911">
        <v>0</v>
      </c>
      <c r="P20911">
        <v>1785</v>
      </c>
    </row>
    <row r="20912" spans="1:16" x14ac:dyDescent="0.25">
      <c r="A20912" t="s">
        <v>30903</v>
      </c>
      <c r="B20912">
        <v>588</v>
      </c>
      <c r="C20912" s="3" t="str">
        <f>HYPERLINK("http://www.uniprot.org/uniprot/B7FJJ1","tr|B7FJJ1|B7FJJ1_MEDTR")</f>
        <v>tr|B7FJJ1|B7FJJ1_MEDTR</v>
      </c>
      <c r="D20912" t="s">
        <v>772</v>
      </c>
      <c r="E20912">
        <v>57.07</v>
      </c>
      <c r="F20912">
        <v>212</v>
      </c>
      <c r="G20912">
        <v>91</v>
      </c>
      <c r="H20912">
        <v>44</v>
      </c>
      <c r="I20912">
        <v>4</v>
      </c>
      <c r="J20912">
        <v>507</v>
      </c>
      <c r="K20912">
        <v>1</v>
      </c>
      <c r="L20912">
        <v>4</v>
      </c>
      <c r="M20912">
        <v>209</v>
      </c>
      <c r="N20912" t="s">
        <v>18</v>
      </c>
      <c r="O20912" s="1">
        <v>1.0285500000000001E-50</v>
      </c>
      <c r="P20912">
        <v>520</v>
      </c>
    </row>
    <row r="20913" spans="1:16" x14ac:dyDescent="0.25">
      <c r="A20913" t="s">
        <v>30904</v>
      </c>
      <c r="B20913">
        <v>846</v>
      </c>
      <c r="C20913" s="3" t="str">
        <f>HYPERLINK("http://www.uniprot.org/uniprot/C6TJL7","tr|C6TJL7|C6TJL7_SOYBN")</f>
        <v>tr|C6TJL7|C6TJL7_SOYBN</v>
      </c>
      <c r="D20913" t="s">
        <v>210</v>
      </c>
      <c r="E20913">
        <v>74.02</v>
      </c>
      <c r="F20913">
        <v>281</v>
      </c>
      <c r="G20913">
        <v>73</v>
      </c>
      <c r="H20913">
        <v>0</v>
      </c>
      <c r="I20913">
        <v>1</v>
      </c>
      <c r="J20913">
        <v>843</v>
      </c>
      <c r="K20913">
        <v>1</v>
      </c>
      <c r="L20913">
        <v>23</v>
      </c>
      <c r="M20913">
        <v>302</v>
      </c>
      <c r="N20913" t="s">
        <v>18</v>
      </c>
      <c r="O20913" s="1">
        <v>7.2024100000000001E-124</v>
      </c>
      <c r="P20913">
        <v>1154</v>
      </c>
    </row>
    <row r="20914" spans="1:16" x14ac:dyDescent="0.25">
      <c r="A20914" t="s">
        <v>30905</v>
      </c>
      <c r="B20914">
        <v>825</v>
      </c>
      <c r="C20914" s="3" t="str">
        <f>HYPERLINK("http://www.uniprot.org/uniprot/K7M238","tr|K7M238|K7M238_SOYBN")</f>
        <v>tr|K7M238|K7M238_SOYBN</v>
      </c>
      <c r="D20914" t="s">
        <v>28</v>
      </c>
      <c r="E20914">
        <v>86.76</v>
      </c>
      <c r="F20914">
        <v>272</v>
      </c>
      <c r="G20914">
        <v>36</v>
      </c>
      <c r="H20914">
        <v>0</v>
      </c>
      <c r="I20914">
        <v>7</v>
      </c>
      <c r="J20914">
        <v>822</v>
      </c>
      <c r="K20914">
        <v>1</v>
      </c>
      <c r="L20914">
        <v>43</v>
      </c>
      <c r="M20914">
        <v>314</v>
      </c>
      <c r="N20914" t="s">
        <v>18</v>
      </c>
      <c r="O20914" s="1">
        <v>4.9539999999999998E-130</v>
      </c>
      <c r="P20914">
        <v>1207</v>
      </c>
    </row>
    <row r="20915" spans="1:16" x14ac:dyDescent="0.25">
      <c r="A20915" t="s">
        <v>30906</v>
      </c>
      <c r="B20915">
        <v>1305</v>
      </c>
      <c r="C20915" s="3" t="str">
        <f>HYPERLINK("http://www.uniprot.org/uniprot/B0M1B1","tr|B0M1B1|B0M1B1_SOYBN")</f>
        <v>tr|B0M1B1|B0M1B1_SOYBN</v>
      </c>
      <c r="D20915" t="s">
        <v>30907</v>
      </c>
      <c r="E20915">
        <v>90.79</v>
      </c>
      <c r="F20915">
        <v>326</v>
      </c>
      <c r="G20915">
        <v>30</v>
      </c>
      <c r="H20915">
        <v>0</v>
      </c>
      <c r="I20915">
        <v>325</v>
      </c>
      <c r="J20915">
        <v>1302</v>
      </c>
      <c r="K20915">
        <v>1</v>
      </c>
      <c r="L20915">
        <v>46</v>
      </c>
      <c r="M20915">
        <v>371</v>
      </c>
      <c r="N20915" t="s">
        <v>18</v>
      </c>
      <c r="O20915" s="1">
        <v>4.16981E-163</v>
      </c>
      <c r="P20915">
        <v>1495</v>
      </c>
    </row>
    <row r="20916" spans="1:16" x14ac:dyDescent="0.25">
      <c r="A20916" t="s">
        <v>30908</v>
      </c>
      <c r="B20916">
        <v>1314</v>
      </c>
      <c r="C20916" s="3" t="str">
        <f>HYPERLINK("http://www.uniprot.org/uniprot/K7L4F1","tr|K7L4F1|K7L4F1_SOYBN")</f>
        <v>tr|K7L4F1|K7L4F1_SOYBN</v>
      </c>
      <c r="D20916" t="s">
        <v>117</v>
      </c>
      <c r="E20916">
        <v>57.08</v>
      </c>
      <c r="F20916">
        <v>459</v>
      </c>
      <c r="G20916">
        <v>197</v>
      </c>
      <c r="H20916">
        <v>38</v>
      </c>
      <c r="I20916">
        <v>49</v>
      </c>
      <c r="J20916">
        <v>1311</v>
      </c>
      <c r="K20916">
        <v>1</v>
      </c>
      <c r="L20916">
        <v>16</v>
      </c>
      <c r="M20916">
        <v>467</v>
      </c>
      <c r="N20916" t="s">
        <v>18</v>
      </c>
      <c r="O20916" s="1">
        <v>7.7324999999999995E-141</v>
      </c>
      <c r="P20916">
        <v>1303</v>
      </c>
    </row>
    <row r="20917" spans="1:16" x14ac:dyDescent="0.25">
      <c r="A20917" t="s">
        <v>30909</v>
      </c>
      <c r="B20917">
        <v>1329</v>
      </c>
      <c r="C20917" s="3" t="str">
        <f>HYPERLINK("http://www.uniprot.org/uniprot/Q84L59","tr|Q84L59|Q84L59_CICAR")</f>
        <v>tr|Q84L59|Q84L59_CICAR</v>
      </c>
      <c r="D20917" t="s">
        <v>30910</v>
      </c>
      <c r="E20917">
        <v>98.64</v>
      </c>
      <c r="F20917">
        <v>442</v>
      </c>
      <c r="G20917">
        <v>6</v>
      </c>
      <c r="H20917">
        <v>0</v>
      </c>
      <c r="I20917">
        <v>1</v>
      </c>
      <c r="J20917">
        <v>1326</v>
      </c>
      <c r="K20917">
        <v>1</v>
      </c>
      <c r="L20917">
        <v>1</v>
      </c>
      <c r="M20917">
        <v>442</v>
      </c>
      <c r="N20917" t="s">
        <v>18</v>
      </c>
      <c r="O20917">
        <v>0</v>
      </c>
      <c r="P20917">
        <v>2253</v>
      </c>
    </row>
    <row r="20918" spans="1:16" x14ac:dyDescent="0.25">
      <c r="A20918" t="s">
        <v>30911</v>
      </c>
      <c r="B20918">
        <v>882</v>
      </c>
      <c r="C20918" s="3" t="str">
        <f>HYPERLINK("http://www.uniprot.org/uniprot/G7L1X5","tr|G7L1X5|G7L1X5_MEDTR")</f>
        <v>tr|G7L1X5|G7L1X5_MEDTR</v>
      </c>
      <c r="D20918" t="s">
        <v>30912</v>
      </c>
      <c r="E20918">
        <v>65.84</v>
      </c>
      <c r="F20918">
        <v>284</v>
      </c>
      <c r="G20918">
        <v>97</v>
      </c>
      <c r="H20918">
        <v>10</v>
      </c>
      <c r="I20918">
        <v>28</v>
      </c>
      <c r="J20918">
        <v>849</v>
      </c>
      <c r="K20918">
        <v>1</v>
      </c>
      <c r="L20918">
        <v>110</v>
      </c>
      <c r="M20918">
        <v>385</v>
      </c>
      <c r="N20918" t="s">
        <v>18</v>
      </c>
      <c r="O20918" s="1">
        <v>1.34782E-91</v>
      </c>
      <c r="P20918">
        <v>876</v>
      </c>
    </row>
    <row r="20919" spans="1:16" x14ac:dyDescent="0.25">
      <c r="A20919" t="s">
        <v>30913</v>
      </c>
      <c r="B20919">
        <v>1620</v>
      </c>
      <c r="C20919" s="3" t="str">
        <f>HYPERLINK("http://www.uniprot.org/uniprot/G7JDL9","tr|G7JDL9|G7JDL9_MEDTR")</f>
        <v>tr|G7JDL9|G7JDL9_MEDTR</v>
      </c>
      <c r="D20919" t="s">
        <v>242</v>
      </c>
      <c r="E20919">
        <v>32.4</v>
      </c>
      <c r="F20919">
        <v>179</v>
      </c>
      <c r="G20919">
        <v>121</v>
      </c>
      <c r="H20919">
        <v>0</v>
      </c>
      <c r="I20919">
        <v>628</v>
      </c>
      <c r="J20919">
        <v>1164</v>
      </c>
      <c r="K20919">
        <v>1</v>
      </c>
      <c r="L20919">
        <v>30</v>
      </c>
      <c r="M20919">
        <v>171</v>
      </c>
      <c r="N20919" t="s">
        <v>18</v>
      </c>
      <c r="O20919" s="1">
        <v>1.21843E-16</v>
      </c>
      <c r="P20919">
        <v>233</v>
      </c>
    </row>
    <row r="20920" spans="1:16" x14ac:dyDescent="0.25">
      <c r="A20920" t="s">
        <v>30914</v>
      </c>
      <c r="B20920">
        <v>1308</v>
      </c>
      <c r="C20920" s="3" t="str">
        <f>HYPERLINK("http://www.uniprot.org/uniprot/G7L6Q0","tr|G7L6Q0|G7L6Q0_MEDTR")</f>
        <v>tr|G7L6Q0|G7L6Q0_MEDTR</v>
      </c>
      <c r="D20920" t="s">
        <v>1480</v>
      </c>
      <c r="E20920">
        <v>52.3</v>
      </c>
      <c r="F20920">
        <v>455</v>
      </c>
      <c r="G20920">
        <v>217</v>
      </c>
      <c r="H20920">
        <v>27</v>
      </c>
      <c r="I20920">
        <v>22</v>
      </c>
      <c r="J20920">
        <v>1305</v>
      </c>
      <c r="K20920">
        <v>1</v>
      </c>
      <c r="L20920">
        <v>42</v>
      </c>
      <c r="M20920">
        <v>487</v>
      </c>
      <c r="N20920" t="s">
        <v>18</v>
      </c>
      <c r="O20920" s="1">
        <v>2.3228300000000002E-121</v>
      </c>
      <c r="P20920">
        <v>1135</v>
      </c>
    </row>
    <row r="20921" spans="1:16" x14ac:dyDescent="0.25">
      <c r="A20921" t="s">
        <v>30915</v>
      </c>
      <c r="B20921">
        <v>1119</v>
      </c>
      <c r="C20921" s="3" t="str">
        <f>HYPERLINK("http://www.uniprot.org/uniprot/K7N3H2","tr|K7N3H2|K7N3H2_SOYBN")</f>
        <v>tr|K7N3H2|K7N3H2_SOYBN</v>
      </c>
      <c r="D20921" t="s">
        <v>117</v>
      </c>
      <c r="E20921">
        <v>79.13</v>
      </c>
      <c r="F20921">
        <v>345</v>
      </c>
      <c r="G20921">
        <v>72</v>
      </c>
      <c r="H20921">
        <v>0</v>
      </c>
      <c r="I20921">
        <v>10</v>
      </c>
      <c r="J20921">
        <v>1044</v>
      </c>
      <c r="K20921">
        <v>1</v>
      </c>
      <c r="L20921">
        <v>2</v>
      </c>
      <c r="M20921">
        <v>344</v>
      </c>
      <c r="N20921" t="s">
        <v>18</v>
      </c>
      <c r="O20921" s="1">
        <v>1.71624E-151</v>
      </c>
      <c r="P20921">
        <v>1394</v>
      </c>
    </row>
    <row r="20922" spans="1:16" x14ac:dyDescent="0.25">
      <c r="A20922" t="s">
        <v>30916</v>
      </c>
      <c r="B20922">
        <v>1221</v>
      </c>
      <c r="C20922" s="3" t="str">
        <f>HYPERLINK("http://www.uniprot.org/uniprot/G7I755","tr|G7I755|G7I755_MEDTR")</f>
        <v>tr|G7I755|G7I755_MEDTR</v>
      </c>
      <c r="D20922" t="s">
        <v>30917</v>
      </c>
      <c r="E20922">
        <v>77</v>
      </c>
      <c r="F20922">
        <v>461</v>
      </c>
      <c r="G20922">
        <v>106</v>
      </c>
      <c r="H20922">
        <v>55</v>
      </c>
      <c r="I20922">
        <v>1</v>
      </c>
      <c r="J20922">
        <v>1218</v>
      </c>
      <c r="K20922">
        <v>1</v>
      </c>
      <c r="L20922">
        <v>1</v>
      </c>
      <c r="M20922">
        <v>457</v>
      </c>
      <c r="N20922" t="s">
        <v>18</v>
      </c>
      <c r="O20922">
        <v>0</v>
      </c>
      <c r="P20922">
        <v>1699</v>
      </c>
    </row>
    <row r="20923" spans="1:16" x14ac:dyDescent="0.25">
      <c r="A20923" t="s">
        <v>30918</v>
      </c>
      <c r="B20923">
        <v>522</v>
      </c>
      <c r="C20923" s="3" t="str">
        <f>HYPERLINK("http://www.uniprot.org/uniprot/G7J961","tr|G7J961|G7J961_MEDTR")</f>
        <v>tr|G7J961|G7J961_MEDTR</v>
      </c>
      <c r="D20923" t="s">
        <v>30919</v>
      </c>
      <c r="E20923">
        <v>78.37</v>
      </c>
      <c r="F20923">
        <v>148</v>
      </c>
      <c r="G20923">
        <v>32</v>
      </c>
      <c r="H20923">
        <v>0</v>
      </c>
      <c r="I20923">
        <v>76</v>
      </c>
      <c r="J20923">
        <v>519</v>
      </c>
      <c r="K20923">
        <v>1</v>
      </c>
      <c r="L20923">
        <v>25</v>
      </c>
      <c r="M20923">
        <v>172</v>
      </c>
      <c r="N20923" t="s">
        <v>18</v>
      </c>
      <c r="O20923" s="1">
        <v>2.0205600000000001E-59</v>
      </c>
      <c r="P20923">
        <v>594</v>
      </c>
    </row>
    <row r="20924" spans="1:16" x14ac:dyDescent="0.25">
      <c r="A20924" t="s">
        <v>30920</v>
      </c>
      <c r="B20924">
        <v>1431</v>
      </c>
      <c r="C20924" s="3" t="str">
        <f>HYPERLINK("http://www.uniprot.org/uniprot/I1JXG1","tr|I1JXG1|I1JXG1_SOYBN")</f>
        <v>tr|I1JXG1|I1JXG1_SOYBN</v>
      </c>
      <c r="D20924" t="s">
        <v>71</v>
      </c>
      <c r="E20924">
        <v>35.479999999999997</v>
      </c>
      <c r="F20924">
        <v>603</v>
      </c>
      <c r="G20924">
        <v>389</v>
      </c>
      <c r="H20924">
        <v>134</v>
      </c>
      <c r="I20924">
        <v>22</v>
      </c>
      <c r="J20924">
        <v>1428</v>
      </c>
      <c r="K20924">
        <v>1</v>
      </c>
      <c r="L20924">
        <v>11</v>
      </c>
      <c r="M20924">
        <v>612</v>
      </c>
      <c r="N20924" t="s">
        <v>18</v>
      </c>
      <c r="O20924" s="1">
        <v>4.15295E-74</v>
      </c>
      <c r="P20924">
        <v>728</v>
      </c>
    </row>
    <row r="20925" spans="1:16" x14ac:dyDescent="0.25">
      <c r="A20925" t="s">
        <v>30921</v>
      </c>
      <c r="B20925">
        <v>990</v>
      </c>
      <c r="C20925" s="3" t="str">
        <f>HYPERLINK("http://www.uniprot.org/uniprot/G7IWD8","tr|G7IWD8|G7IWD8_MEDTR")</f>
        <v>tr|G7IWD8|G7IWD8_MEDTR</v>
      </c>
      <c r="D20925" t="s">
        <v>6805</v>
      </c>
      <c r="E20925">
        <v>62.08</v>
      </c>
      <c r="F20925">
        <v>182</v>
      </c>
      <c r="G20925">
        <v>69</v>
      </c>
      <c r="H20925">
        <v>2</v>
      </c>
      <c r="I20925">
        <v>448</v>
      </c>
      <c r="J20925">
        <v>987</v>
      </c>
      <c r="K20925">
        <v>1</v>
      </c>
      <c r="L20925">
        <v>298</v>
      </c>
      <c r="M20925">
        <v>476</v>
      </c>
      <c r="N20925" t="s">
        <v>18</v>
      </c>
      <c r="O20925" s="1">
        <v>1.0717199999999999E-50</v>
      </c>
      <c r="P20925">
        <v>524</v>
      </c>
    </row>
    <row r="20926" spans="1:16" x14ac:dyDescent="0.25">
      <c r="A20926" t="s">
        <v>30922</v>
      </c>
      <c r="B20926">
        <v>558</v>
      </c>
      <c r="C20926" s="3" t="str">
        <f>HYPERLINK("http://www.uniprot.org/uniprot/I1L0N6","tr|I1L0N6|I1L0N6_SOYBN")</f>
        <v>tr|I1L0N6|I1L0N6_SOYBN</v>
      </c>
      <c r="D20926" t="s">
        <v>28</v>
      </c>
      <c r="E20926">
        <v>68.62</v>
      </c>
      <c r="F20926">
        <v>153</v>
      </c>
      <c r="G20926">
        <v>48</v>
      </c>
      <c r="H20926">
        <v>1</v>
      </c>
      <c r="I20926">
        <v>1</v>
      </c>
      <c r="J20926">
        <v>456</v>
      </c>
      <c r="K20926">
        <v>1</v>
      </c>
      <c r="L20926">
        <v>138</v>
      </c>
      <c r="M20926">
        <v>290</v>
      </c>
      <c r="N20926" t="s">
        <v>18</v>
      </c>
      <c r="O20926" s="1">
        <v>1.59238E-52</v>
      </c>
      <c r="P20926">
        <v>535</v>
      </c>
    </row>
    <row r="20927" spans="1:16" x14ac:dyDescent="0.25">
      <c r="A20927" t="s">
        <v>30923</v>
      </c>
      <c r="B20927">
        <v>1305</v>
      </c>
      <c r="C20927" s="3" t="str">
        <f>HYPERLINK("http://www.uniprot.org/uniprot/K7LXT7","tr|K7LXT7|K7LXT7_SOYBN")</f>
        <v>tr|K7LXT7|K7LXT7_SOYBN</v>
      </c>
      <c r="D20927" t="s">
        <v>28</v>
      </c>
      <c r="E20927">
        <v>70.83</v>
      </c>
      <c r="F20927">
        <v>456</v>
      </c>
      <c r="G20927">
        <v>133</v>
      </c>
      <c r="H20927">
        <v>22</v>
      </c>
      <c r="I20927">
        <v>1</v>
      </c>
      <c r="J20927">
        <v>1302</v>
      </c>
      <c r="K20927">
        <v>1</v>
      </c>
      <c r="L20927">
        <v>1</v>
      </c>
      <c r="M20927">
        <v>454</v>
      </c>
      <c r="N20927" t="s">
        <v>18</v>
      </c>
      <c r="O20927" s="1">
        <v>4.4447299999999998E-173</v>
      </c>
      <c r="P20927">
        <v>1581</v>
      </c>
    </row>
    <row r="20928" spans="1:16" x14ac:dyDescent="0.25">
      <c r="A20928" t="s">
        <v>30924</v>
      </c>
      <c r="B20928">
        <v>327</v>
      </c>
      <c r="C20928" s="3" t="str">
        <f>HYPERLINK("http://www.uniprot.org/uniprot/I1LRJ7","tr|I1LRJ7|I1LRJ7_SOYBN")</f>
        <v>tr|I1LRJ7|I1LRJ7_SOYBN</v>
      </c>
      <c r="D20928" t="s">
        <v>28</v>
      </c>
      <c r="E20928">
        <v>56.48</v>
      </c>
      <c r="F20928">
        <v>108</v>
      </c>
      <c r="G20928">
        <v>47</v>
      </c>
      <c r="H20928">
        <v>1</v>
      </c>
      <c r="I20928">
        <v>1</v>
      </c>
      <c r="J20928">
        <v>321</v>
      </c>
      <c r="K20928">
        <v>1</v>
      </c>
      <c r="L20928">
        <v>1</v>
      </c>
      <c r="M20928">
        <v>107</v>
      </c>
      <c r="N20928" t="s">
        <v>18</v>
      </c>
      <c r="O20928" s="1">
        <v>3.44306E-22</v>
      </c>
      <c r="P20928">
        <v>273</v>
      </c>
    </row>
    <row r="20929" spans="1:16" x14ac:dyDescent="0.25">
      <c r="A20929" t="s">
        <v>30925</v>
      </c>
      <c r="B20929">
        <v>1464</v>
      </c>
      <c r="C20929" s="3" t="str">
        <f>HYPERLINK("http://www.uniprot.org/uniprot/G7JQS9","tr|G7JQS9|G7JQS9_MEDTR")</f>
        <v>tr|G7JQS9|G7JQS9_MEDTR</v>
      </c>
      <c r="D20929" t="s">
        <v>17901</v>
      </c>
      <c r="E20929">
        <v>88.7</v>
      </c>
      <c r="F20929">
        <v>487</v>
      </c>
      <c r="G20929">
        <v>55</v>
      </c>
      <c r="H20929">
        <v>0</v>
      </c>
      <c r="I20929">
        <v>1</v>
      </c>
      <c r="J20929">
        <v>1461</v>
      </c>
      <c r="K20929">
        <v>1</v>
      </c>
      <c r="L20929">
        <v>59</v>
      </c>
      <c r="M20929">
        <v>541</v>
      </c>
      <c r="N20929" t="s">
        <v>18</v>
      </c>
      <c r="O20929">
        <v>0</v>
      </c>
      <c r="P20929">
        <v>2234</v>
      </c>
    </row>
    <row r="20930" spans="1:16" x14ac:dyDescent="0.25">
      <c r="A20930" t="s">
        <v>30926</v>
      </c>
      <c r="B20930">
        <v>738</v>
      </c>
      <c r="C20930" s="3" t="str">
        <f>HYPERLINK("http://www.uniprot.org/uniprot/G7JFL7","tr|G7JFL7|G7JFL7_MEDTR")</f>
        <v>tr|G7JFL7|G7JFL7_MEDTR</v>
      </c>
      <c r="D20930" t="s">
        <v>30927</v>
      </c>
      <c r="E20930">
        <v>78.209999999999994</v>
      </c>
      <c r="F20930">
        <v>257</v>
      </c>
      <c r="G20930">
        <v>56</v>
      </c>
      <c r="H20930">
        <v>12</v>
      </c>
      <c r="I20930">
        <v>1</v>
      </c>
      <c r="J20930">
        <v>735</v>
      </c>
      <c r="K20930">
        <v>1</v>
      </c>
      <c r="L20930">
        <v>4</v>
      </c>
      <c r="M20930">
        <v>260</v>
      </c>
      <c r="N20930" t="s">
        <v>18</v>
      </c>
      <c r="O20930" s="1">
        <v>2.56214E-105</v>
      </c>
      <c r="P20930">
        <v>993</v>
      </c>
    </row>
    <row r="20931" spans="1:16" x14ac:dyDescent="0.25">
      <c r="A20931" t="s">
        <v>30928</v>
      </c>
      <c r="B20931">
        <v>1044</v>
      </c>
      <c r="C20931" s="3" t="str">
        <f>HYPERLINK("http://www.uniprot.org/uniprot/G7LIJ3","tr|G7LIJ3|G7LIJ3_MEDTR")</f>
        <v>tr|G7LIJ3|G7LIJ3_MEDTR</v>
      </c>
      <c r="D20931" t="s">
        <v>30929</v>
      </c>
      <c r="E20931">
        <v>47.18</v>
      </c>
      <c r="F20931">
        <v>373</v>
      </c>
      <c r="G20931">
        <v>197</v>
      </c>
      <c r="H20931">
        <v>26</v>
      </c>
      <c r="I20931">
        <v>1</v>
      </c>
      <c r="J20931">
        <v>1041</v>
      </c>
      <c r="K20931">
        <v>1</v>
      </c>
      <c r="L20931">
        <v>1</v>
      </c>
      <c r="M20931">
        <v>338</v>
      </c>
      <c r="N20931" t="s">
        <v>18</v>
      </c>
      <c r="O20931" s="1">
        <v>1.74594E-70</v>
      </c>
      <c r="P20931">
        <v>695</v>
      </c>
    </row>
    <row r="20932" spans="1:16" x14ac:dyDescent="0.25">
      <c r="A20932" t="s">
        <v>30930</v>
      </c>
      <c r="B20932">
        <v>1872</v>
      </c>
      <c r="C20932" s="3" t="str">
        <f>HYPERLINK("http://www.uniprot.org/uniprot/G8A2W2","tr|G8A2W2|G8A2W2_MEDTR")</f>
        <v>tr|G8A2W2|G8A2W2_MEDTR</v>
      </c>
      <c r="D20932" t="s">
        <v>30931</v>
      </c>
      <c r="E20932">
        <v>89.11</v>
      </c>
      <c r="F20932">
        <v>294</v>
      </c>
      <c r="G20932">
        <v>32</v>
      </c>
      <c r="H20932">
        <v>0</v>
      </c>
      <c r="I20932">
        <v>1</v>
      </c>
      <c r="J20932">
        <v>882</v>
      </c>
      <c r="K20932">
        <v>1</v>
      </c>
      <c r="L20932">
        <v>1</v>
      </c>
      <c r="M20932">
        <v>293</v>
      </c>
      <c r="N20932" t="s">
        <v>18</v>
      </c>
      <c r="O20932" s="1">
        <v>3.3626E-154</v>
      </c>
      <c r="P20932">
        <v>1420</v>
      </c>
    </row>
    <row r="20933" spans="1:16" x14ac:dyDescent="0.25">
      <c r="A20933" t="s">
        <v>30932</v>
      </c>
      <c r="B20933">
        <v>921</v>
      </c>
      <c r="C20933" s="3" t="str">
        <f>HYPERLINK("http://www.uniprot.org/uniprot/I3TAQ6","tr|I3TAQ6|I3TAQ6_LOTJA")</f>
        <v>tr|I3TAQ6|I3TAQ6_LOTJA</v>
      </c>
      <c r="D20933" t="s">
        <v>93</v>
      </c>
      <c r="E20933">
        <v>61.58</v>
      </c>
      <c r="F20933">
        <v>302</v>
      </c>
      <c r="G20933">
        <v>116</v>
      </c>
      <c r="H20933">
        <v>5</v>
      </c>
      <c r="I20933">
        <v>1</v>
      </c>
      <c r="J20933">
        <v>891</v>
      </c>
      <c r="K20933">
        <v>1</v>
      </c>
      <c r="L20933">
        <v>1</v>
      </c>
      <c r="M20933">
        <v>302</v>
      </c>
      <c r="N20933" t="s">
        <v>18</v>
      </c>
      <c r="O20933" s="1">
        <v>6.0665600000000002E-98</v>
      </c>
      <c r="P20933">
        <v>931</v>
      </c>
    </row>
    <row r="20934" spans="1:16" x14ac:dyDescent="0.25">
      <c r="A20934" t="s">
        <v>30933</v>
      </c>
      <c r="B20934">
        <v>2022</v>
      </c>
      <c r="C20934" s="3" t="str">
        <f>HYPERLINK("http://www.uniprot.org/uniprot/I1MQ99","tr|I1MQ99|I1MQ99_SOYBN")</f>
        <v>tr|I1MQ99|I1MQ99_SOYBN</v>
      </c>
      <c r="D20934" t="s">
        <v>71</v>
      </c>
      <c r="E20934">
        <v>64.45</v>
      </c>
      <c r="F20934">
        <v>737</v>
      </c>
      <c r="G20934">
        <v>262</v>
      </c>
      <c r="H20934">
        <v>65</v>
      </c>
      <c r="I20934">
        <v>4</v>
      </c>
      <c r="J20934">
        <v>2019</v>
      </c>
      <c r="K20934">
        <v>1</v>
      </c>
      <c r="L20934">
        <v>12</v>
      </c>
      <c r="M20934">
        <v>711</v>
      </c>
      <c r="N20934" t="s">
        <v>18</v>
      </c>
      <c r="O20934">
        <v>0</v>
      </c>
      <c r="P20934">
        <v>2158</v>
      </c>
    </row>
    <row r="20935" spans="1:16" x14ac:dyDescent="0.25">
      <c r="A20935" t="s">
        <v>30934</v>
      </c>
      <c r="B20935">
        <v>1128</v>
      </c>
      <c r="C20935" s="3" t="str">
        <f>HYPERLINK("http://www.uniprot.org/uniprot/G7JKB4","tr|G7JKB4|G7JKB4_MEDTR")</f>
        <v>tr|G7JKB4|G7JKB4_MEDTR</v>
      </c>
      <c r="D20935" t="s">
        <v>24215</v>
      </c>
      <c r="E20935">
        <v>62.4</v>
      </c>
      <c r="F20935">
        <v>375</v>
      </c>
      <c r="G20935">
        <v>141</v>
      </c>
      <c r="H20935">
        <v>0</v>
      </c>
      <c r="I20935">
        <v>1</v>
      </c>
      <c r="J20935">
        <v>1125</v>
      </c>
      <c r="K20935">
        <v>1</v>
      </c>
      <c r="L20935">
        <v>1</v>
      </c>
      <c r="M20935">
        <v>373</v>
      </c>
      <c r="N20935" t="s">
        <v>18</v>
      </c>
      <c r="O20935" s="1">
        <v>5.6202399999999996E-134</v>
      </c>
      <c r="P20935">
        <v>1243</v>
      </c>
    </row>
    <row r="20936" spans="1:16" x14ac:dyDescent="0.25">
      <c r="A20936" t="s">
        <v>30935</v>
      </c>
      <c r="B20936">
        <v>264</v>
      </c>
      <c r="C20936" s="3" t="str">
        <f>HYPERLINK("http://www.uniprot.org/uniprot/I1N150","tr|I1N150|I1N150_SOYBN")</f>
        <v>tr|I1N150|I1N150_SOYBN</v>
      </c>
      <c r="D20936" t="s">
        <v>71</v>
      </c>
      <c r="E20936">
        <v>90.9</v>
      </c>
      <c r="F20936">
        <v>77</v>
      </c>
      <c r="G20936">
        <v>7</v>
      </c>
      <c r="H20936">
        <v>0</v>
      </c>
      <c r="I20936">
        <v>25</v>
      </c>
      <c r="J20936">
        <v>255</v>
      </c>
      <c r="K20936">
        <v>1</v>
      </c>
      <c r="L20936">
        <v>261</v>
      </c>
      <c r="M20936">
        <v>337</v>
      </c>
      <c r="N20936" t="s">
        <v>18</v>
      </c>
      <c r="O20936" s="1">
        <v>1.90055E-33</v>
      </c>
      <c r="P20936">
        <v>370</v>
      </c>
    </row>
    <row r="20937" spans="1:16" x14ac:dyDescent="0.25">
      <c r="A20937" t="s">
        <v>30936</v>
      </c>
      <c r="B20937">
        <v>300</v>
      </c>
      <c r="C20937" s="3" t="str">
        <f>HYPERLINK("http://www.uniprot.org/uniprot/G7IU74","tr|G7IU74|G7IU74_MEDTR")</f>
        <v>tr|G7IU74|G7IU74_MEDTR</v>
      </c>
      <c r="D20937" t="s">
        <v>30937</v>
      </c>
      <c r="E20937">
        <v>69.040000000000006</v>
      </c>
      <c r="F20937">
        <v>84</v>
      </c>
      <c r="G20937">
        <v>26</v>
      </c>
      <c r="H20937">
        <v>2</v>
      </c>
      <c r="I20937">
        <v>1</v>
      </c>
      <c r="J20937">
        <v>246</v>
      </c>
      <c r="K20937">
        <v>1</v>
      </c>
      <c r="L20937">
        <v>1</v>
      </c>
      <c r="M20937">
        <v>84</v>
      </c>
      <c r="N20937" t="s">
        <v>18</v>
      </c>
      <c r="O20937" s="1">
        <v>2.2355499999999999E-21</v>
      </c>
      <c r="P20937">
        <v>266</v>
      </c>
    </row>
    <row r="20938" spans="1:16" x14ac:dyDescent="0.25">
      <c r="A20938" t="s">
        <v>30938</v>
      </c>
      <c r="B20938">
        <v>876</v>
      </c>
      <c r="C20938" s="3" t="str">
        <f>HYPERLINK("http://www.uniprot.org/uniprot/K7LWJ8","tr|K7LWJ8|K7LWJ8_SOYBN")</f>
        <v>tr|K7LWJ8|K7LWJ8_SOYBN</v>
      </c>
      <c r="D20938" t="s">
        <v>28</v>
      </c>
      <c r="E20938">
        <v>69.25</v>
      </c>
      <c r="F20938">
        <v>283</v>
      </c>
      <c r="G20938">
        <v>87</v>
      </c>
      <c r="H20938">
        <v>4</v>
      </c>
      <c r="I20938">
        <v>1</v>
      </c>
      <c r="J20938">
        <v>837</v>
      </c>
      <c r="K20938">
        <v>1</v>
      </c>
      <c r="L20938">
        <v>83</v>
      </c>
      <c r="M20938">
        <v>363</v>
      </c>
      <c r="N20938" t="s">
        <v>18</v>
      </c>
      <c r="O20938" s="1">
        <v>3.0516199999999997E-104</v>
      </c>
      <c r="P20938">
        <v>985</v>
      </c>
    </row>
    <row r="20939" spans="1:16" x14ac:dyDescent="0.25">
      <c r="A20939" t="s">
        <v>30939</v>
      </c>
      <c r="B20939">
        <v>894</v>
      </c>
      <c r="C20939" s="3" t="str">
        <f>HYPERLINK("http://www.uniprot.org/uniprot/K7L7B7","tr|K7L7B7|K7L7B7_SOYBN")</f>
        <v>tr|K7L7B7|K7L7B7_SOYBN</v>
      </c>
      <c r="D20939" t="s">
        <v>28</v>
      </c>
      <c r="E20939">
        <v>75.31</v>
      </c>
      <c r="F20939">
        <v>316</v>
      </c>
      <c r="G20939">
        <v>78</v>
      </c>
      <c r="H20939">
        <v>21</v>
      </c>
      <c r="I20939">
        <v>7</v>
      </c>
      <c r="J20939">
        <v>891</v>
      </c>
      <c r="K20939">
        <v>1</v>
      </c>
      <c r="L20939">
        <v>1</v>
      </c>
      <c r="M20939">
        <v>311</v>
      </c>
      <c r="N20939" t="s">
        <v>18</v>
      </c>
      <c r="O20939" s="1">
        <v>1.41875E-120</v>
      </c>
      <c r="P20939">
        <v>1126</v>
      </c>
    </row>
    <row r="20940" spans="1:16" x14ac:dyDescent="0.25">
      <c r="A20940" t="s">
        <v>30940</v>
      </c>
      <c r="B20940">
        <v>540</v>
      </c>
      <c r="C20940" s="3" t="str">
        <f>HYPERLINK("http://www.uniprot.org/uniprot/G7K6C7","tr|G7K6C7|G7K6C7_MEDTR")</f>
        <v>tr|G7K6C7|G7K6C7_MEDTR</v>
      </c>
      <c r="D20940" t="s">
        <v>30941</v>
      </c>
      <c r="E20940">
        <v>71.83</v>
      </c>
      <c r="F20940">
        <v>174</v>
      </c>
      <c r="G20940">
        <v>49</v>
      </c>
      <c r="H20940">
        <v>1</v>
      </c>
      <c r="I20940">
        <v>1</v>
      </c>
      <c r="J20940">
        <v>519</v>
      </c>
      <c r="K20940">
        <v>1</v>
      </c>
      <c r="L20940">
        <v>1</v>
      </c>
      <c r="M20940">
        <v>173</v>
      </c>
      <c r="N20940" t="s">
        <v>18</v>
      </c>
      <c r="O20940" s="1">
        <v>7.1025800000000002E-68</v>
      </c>
      <c r="P20940">
        <v>667</v>
      </c>
    </row>
    <row r="20941" spans="1:16" x14ac:dyDescent="0.25">
      <c r="A20941" t="s">
        <v>30942</v>
      </c>
      <c r="B20941">
        <v>1464</v>
      </c>
      <c r="C20941" s="3" t="str">
        <f>HYPERLINK("http://www.uniprot.org/uniprot/I1MNQ6","tr|I1MNQ6|I1MNQ6_SOYBN")</f>
        <v>tr|I1MNQ6|I1MNQ6_SOYBN</v>
      </c>
      <c r="D20941" t="s">
        <v>28</v>
      </c>
      <c r="E20941">
        <v>71.86</v>
      </c>
      <c r="F20941">
        <v>487</v>
      </c>
      <c r="G20941">
        <v>137</v>
      </c>
      <c r="H20941">
        <v>0</v>
      </c>
      <c r="I20941">
        <v>1</v>
      </c>
      <c r="J20941">
        <v>1461</v>
      </c>
      <c r="K20941">
        <v>1</v>
      </c>
      <c r="L20941">
        <v>1</v>
      </c>
      <c r="M20941">
        <v>443</v>
      </c>
      <c r="N20941" t="s">
        <v>18</v>
      </c>
      <c r="O20941">
        <v>0</v>
      </c>
      <c r="P20941">
        <v>1706</v>
      </c>
    </row>
    <row r="20942" spans="1:16" x14ac:dyDescent="0.25">
      <c r="A20942" t="s">
        <v>30943</v>
      </c>
      <c r="B20942">
        <v>426</v>
      </c>
      <c r="C20942" s="3" t="str">
        <f>HYPERLINK("http://www.uniprot.org/uniprot/I3SVA3","tr|I3SVA3|I3SVA3_MEDTR")</f>
        <v>tr|I3SVA3|I3SVA3_MEDTR</v>
      </c>
      <c r="D20942" t="s">
        <v>22</v>
      </c>
      <c r="E20942">
        <v>74.03</v>
      </c>
      <c r="F20942">
        <v>104</v>
      </c>
      <c r="G20942">
        <v>27</v>
      </c>
      <c r="H20942">
        <v>1</v>
      </c>
      <c r="I20942">
        <v>112</v>
      </c>
      <c r="J20942">
        <v>420</v>
      </c>
      <c r="K20942">
        <v>1</v>
      </c>
      <c r="L20942">
        <v>40</v>
      </c>
      <c r="M20942">
        <v>143</v>
      </c>
      <c r="N20942" t="s">
        <v>18</v>
      </c>
      <c r="O20942" s="1">
        <v>8.6220699999999996E-34</v>
      </c>
      <c r="P20942">
        <v>373</v>
      </c>
    </row>
    <row r="20943" spans="1:16" x14ac:dyDescent="0.25">
      <c r="A20943" t="s">
        <v>30944</v>
      </c>
      <c r="B20943">
        <v>2004</v>
      </c>
      <c r="C20943" s="3" t="str">
        <f>HYPERLINK("http://www.uniprot.org/uniprot/G7KWQ1","tr|G7KWQ1|G7KWQ1_MEDTR")</f>
        <v>tr|G7KWQ1|G7KWQ1_MEDTR</v>
      </c>
      <c r="D20943" t="s">
        <v>30945</v>
      </c>
      <c r="E20943">
        <v>95.32</v>
      </c>
      <c r="F20943">
        <v>599</v>
      </c>
      <c r="G20943">
        <v>28</v>
      </c>
      <c r="H20943">
        <v>0</v>
      </c>
      <c r="I20943">
        <v>205</v>
      </c>
      <c r="J20943">
        <v>2001</v>
      </c>
      <c r="K20943">
        <v>1</v>
      </c>
      <c r="L20943">
        <v>1</v>
      </c>
      <c r="M20943">
        <v>599</v>
      </c>
      <c r="N20943" t="s">
        <v>18</v>
      </c>
      <c r="O20943">
        <v>0</v>
      </c>
      <c r="P20943">
        <v>3075</v>
      </c>
    </row>
    <row r="20944" spans="1:16" x14ac:dyDescent="0.25">
      <c r="A20944" t="s">
        <v>30946</v>
      </c>
      <c r="B20944">
        <v>852</v>
      </c>
      <c r="C20944" s="3" t="str">
        <f>HYPERLINK("http://www.uniprot.org/uniprot/G7ID60","tr|G7ID60|G7ID60_MEDTR")</f>
        <v>tr|G7ID60|G7ID60_MEDTR</v>
      </c>
      <c r="D20944" t="s">
        <v>30947</v>
      </c>
      <c r="E20944">
        <v>74.319999999999993</v>
      </c>
      <c r="F20944">
        <v>296</v>
      </c>
      <c r="G20944">
        <v>76</v>
      </c>
      <c r="H20944">
        <v>24</v>
      </c>
      <c r="I20944">
        <v>1</v>
      </c>
      <c r="J20944">
        <v>816</v>
      </c>
      <c r="K20944">
        <v>1</v>
      </c>
      <c r="L20944">
        <v>1</v>
      </c>
      <c r="M20944">
        <v>295</v>
      </c>
      <c r="N20944" t="s">
        <v>18</v>
      </c>
      <c r="O20944" s="1">
        <v>4.4431699999999999E-113</v>
      </c>
      <c r="P20944">
        <v>1061</v>
      </c>
    </row>
    <row r="20945" spans="1:16" x14ac:dyDescent="0.25">
      <c r="A20945" t="s">
        <v>30948</v>
      </c>
      <c r="B20945">
        <v>942</v>
      </c>
      <c r="C20945" s="3" t="str">
        <f>HYPERLINK("http://www.uniprot.org/uniprot/G7I756","tr|G7I756|G7I756_MEDTR")</f>
        <v>tr|G7I756|G7I756_MEDTR</v>
      </c>
      <c r="D20945" t="s">
        <v>30949</v>
      </c>
      <c r="E20945">
        <v>67.05</v>
      </c>
      <c r="F20945">
        <v>340</v>
      </c>
      <c r="G20945">
        <v>112</v>
      </c>
      <c r="H20945">
        <v>27</v>
      </c>
      <c r="I20945">
        <v>1</v>
      </c>
      <c r="J20945">
        <v>939</v>
      </c>
      <c r="K20945">
        <v>1</v>
      </c>
      <c r="L20945">
        <v>1</v>
      </c>
      <c r="M20945">
        <v>340</v>
      </c>
      <c r="N20945" t="s">
        <v>18</v>
      </c>
      <c r="O20945" s="1">
        <v>4.9913199999999999E-111</v>
      </c>
      <c r="P20945">
        <v>1044</v>
      </c>
    </row>
    <row r="20946" spans="1:16" x14ac:dyDescent="0.25">
      <c r="A20946" t="s">
        <v>30950</v>
      </c>
      <c r="B20946">
        <v>705</v>
      </c>
      <c r="C20946" s="3" t="str">
        <f>HYPERLINK("http://www.uniprot.org/uniprot/G7ZZP2","tr|G7ZZP2|G7ZZP2_MEDTR")</f>
        <v>tr|G7ZZP2|G7ZZP2_MEDTR</v>
      </c>
      <c r="D20946" t="s">
        <v>30951</v>
      </c>
      <c r="E20946">
        <v>92.67</v>
      </c>
      <c r="F20946">
        <v>232</v>
      </c>
      <c r="G20946">
        <v>17</v>
      </c>
      <c r="H20946">
        <v>0</v>
      </c>
      <c r="I20946">
        <v>1</v>
      </c>
      <c r="J20946">
        <v>696</v>
      </c>
      <c r="K20946">
        <v>1</v>
      </c>
      <c r="L20946">
        <v>287</v>
      </c>
      <c r="M20946">
        <v>518</v>
      </c>
      <c r="N20946" t="s">
        <v>18</v>
      </c>
      <c r="O20946" s="1">
        <v>4.2246400000000002E-123</v>
      </c>
      <c r="P20946">
        <v>1146</v>
      </c>
    </row>
    <row r="20947" spans="1:16" x14ac:dyDescent="0.25">
      <c r="A20947" t="s">
        <v>30952</v>
      </c>
      <c r="B20947">
        <v>1173</v>
      </c>
      <c r="C20947" s="3" t="str">
        <f>HYPERLINK("http://www.uniprot.org/uniprot/G7J963","tr|G7J963|G7J963_MEDTR")</f>
        <v>tr|G7J963|G7J963_MEDTR</v>
      </c>
      <c r="D20947" t="s">
        <v>30953</v>
      </c>
      <c r="E20947">
        <v>66.48</v>
      </c>
      <c r="F20947">
        <v>373</v>
      </c>
      <c r="G20947">
        <v>125</v>
      </c>
      <c r="H20947">
        <v>3</v>
      </c>
      <c r="I20947">
        <v>58</v>
      </c>
      <c r="J20947">
        <v>1167</v>
      </c>
      <c r="K20947">
        <v>1</v>
      </c>
      <c r="L20947">
        <v>3</v>
      </c>
      <c r="M20947">
        <v>360</v>
      </c>
      <c r="N20947" t="s">
        <v>18</v>
      </c>
      <c r="O20947" s="1">
        <v>7.8392299999999996E-126</v>
      </c>
      <c r="P20947">
        <v>1173</v>
      </c>
    </row>
    <row r="20948" spans="1:16" x14ac:dyDescent="0.25">
      <c r="A20948" t="s">
        <v>30954</v>
      </c>
      <c r="B20948">
        <v>2583</v>
      </c>
      <c r="C20948" s="3" t="str">
        <f>HYPERLINK("http://www.uniprot.org/uniprot/K7KL37","tr|K7KL37|K7KL37_SOYBN")</f>
        <v>tr|K7KL37|K7KL37_SOYBN</v>
      </c>
      <c r="D20948" t="s">
        <v>28</v>
      </c>
      <c r="E20948">
        <v>86.94</v>
      </c>
      <c r="F20948">
        <v>475</v>
      </c>
      <c r="G20948">
        <v>62</v>
      </c>
      <c r="H20948">
        <v>2</v>
      </c>
      <c r="I20948">
        <v>1</v>
      </c>
      <c r="J20948">
        <v>1419</v>
      </c>
      <c r="K20948">
        <v>1</v>
      </c>
      <c r="L20948">
        <v>1</v>
      </c>
      <c r="M20948">
        <v>475</v>
      </c>
      <c r="N20948" t="s">
        <v>18</v>
      </c>
      <c r="O20948">
        <v>0</v>
      </c>
      <c r="P20948">
        <v>2153</v>
      </c>
    </row>
    <row r="20949" spans="1:16" x14ac:dyDescent="0.25">
      <c r="A20949" t="s">
        <v>30955</v>
      </c>
      <c r="B20949">
        <v>1611</v>
      </c>
      <c r="C20949" s="3" t="str">
        <f>HYPERLINK("http://www.uniprot.org/uniprot/G7IZF8","tr|G7IZF8|G7IZF8_MEDTR")</f>
        <v>tr|G7IZF8|G7IZF8_MEDTR</v>
      </c>
      <c r="D20949" t="s">
        <v>30537</v>
      </c>
      <c r="E20949">
        <v>80.97</v>
      </c>
      <c r="F20949">
        <v>531</v>
      </c>
      <c r="G20949">
        <v>101</v>
      </c>
      <c r="H20949">
        <v>0</v>
      </c>
      <c r="I20949">
        <v>1</v>
      </c>
      <c r="J20949">
        <v>1593</v>
      </c>
      <c r="K20949">
        <v>1</v>
      </c>
      <c r="L20949">
        <v>1</v>
      </c>
      <c r="M20949">
        <v>524</v>
      </c>
      <c r="N20949" t="s">
        <v>18</v>
      </c>
      <c r="O20949">
        <v>0</v>
      </c>
      <c r="P20949">
        <v>2248</v>
      </c>
    </row>
    <row r="20950" spans="1:16" x14ac:dyDescent="0.25">
      <c r="A20950" t="s">
        <v>30956</v>
      </c>
      <c r="B20950">
        <v>678</v>
      </c>
      <c r="C20950" s="3" t="str">
        <f>HYPERLINK("http://www.uniprot.org/uniprot/B9S153","tr|B9S153|B9S153_RICCO")</f>
        <v>tr|B9S153|B9S153_RICCO</v>
      </c>
      <c r="D20950" t="s">
        <v>30957</v>
      </c>
      <c r="E20950">
        <v>42.39</v>
      </c>
      <c r="F20950">
        <v>184</v>
      </c>
      <c r="G20950">
        <v>106</v>
      </c>
      <c r="H20950">
        <v>18</v>
      </c>
      <c r="I20950">
        <v>28</v>
      </c>
      <c r="J20950">
        <v>525</v>
      </c>
      <c r="K20950">
        <v>1</v>
      </c>
      <c r="L20950">
        <v>35</v>
      </c>
      <c r="M20950">
        <v>216</v>
      </c>
      <c r="N20950" t="s">
        <v>18</v>
      </c>
      <c r="O20950" s="1">
        <v>1.7336E-30</v>
      </c>
      <c r="P20950">
        <v>347</v>
      </c>
    </row>
    <row r="20951" spans="1:16" x14ac:dyDescent="0.25">
      <c r="A20951" t="s">
        <v>30958</v>
      </c>
      <c r="B20951">
        <v>870</v>
      </c>
      <c r="C20951" s="3" t="str">
        <f>HYPERLINK("http://www.uniprot.org/uniprot/K7KQX0","tr|K7KQX0|K7KQX0_SOYBN")</f>
        <v>tr|K7KQX0|K7KQX0_SOYBN</v>
      </c>
      <c r="D20951" t="s">
        <v>28</v>
      </c>
      <c r="E20951">
        <v>65.849999999999994</v>
      </c>
      <c r="F20951">
        <v>287</v>
      </c>
      <c r="G20951">
        <v>98</v>
      </c>
      <c r="H20951">
        <v>11</v>
      </c>
      <c r="I20951">
        <v>1</v>
      </c>
      <c r="J20951">
        <v>828</v>
      </c>
      <c r="K20951">
        <v>1</v>
      </c>
      <c r="L20951">
        <v>1</v>
      </c>
      <c r="M20951">
        <v>287</v>
      </c>
      <c r="N20951" t="s">
        <v>18</v>
      </c>
      <c r="O20951" s="1">
        <v>5.4861999999999998E-106</v>
      </c>
      <c r="P20951">
        <v>1000</v>
      </c>
    </row>
    <row r="20952" spans="1:16" x14ac:dyDescent="0.25">
      <c r="A20952" t="s">
        <v>30959</v>
      </c>
      <c r="B20952">
        <v>666</v>
      </c>
      <c r="C20952" s="3" t="str">
        <f>HYPERLINK("http://www.uniprot.org/uniprot/G7KDI7","tr|G7KDI7|G7KDI7_MEDTR")</f>
        <v>tr|G7KDI7|G7KDI7_MEDTR</v>
      </c>
      <c r="D20952" t="s">
        <v>10923</v>
      </c>
      <c r="E20952">
        <v>94.49</v>
      </c>
      <c r="F20952">
        <v>109</v>
      </c>
      <c r="G20952">
        <v>6</v>
      </c>
      <c r="H20952">
        <v>0</v>
      </c>
      <c r="I20952">
        <v>313</v>
      </c>
      <c r="J20952">
        <v>639</v>
      </c>
      <c r="K20952">
        <v>1</v>
      </c>
      <c r="L20952">
        <v>566</v>
      </c>
      <c r="M20952">
        <v>674</v>
      </c>
      <c r="N20952" t="s">
        <v>18</v>
      </c>
      <c r="O20952" s="1">
        <v>1.81489E-53</v>
      </c>
      <c r="P20952">
        <v>545</v>
      </c>
    </row>
    <row r="20953" spans="1:16" x14ac:dyDescent="0.25">
      <c r="A20953" t="s">
        <v>30960</v>
      </c>
      <c r="B20953">
        <v>1548</v>
      </c>
      <c r="C20953" s="3" t="str">
        <f>HYPERLINK("http://www.uniprot.org/uniprot/G7JQT1","tr|G7JQT1|G7JQT1_MEDTR")</f>
        <v>tr|G7JQT1|G7JQT1_MEDTR</v>
      </c>
      <c r="D20953" t="s">
        <v>30961</v>
      </c>
      <c r="E20953">
        <v>82.49</v>
      </c>
      <c r="F20953">
        <v>514</v>
      </c>
      <c r="G20953">
        <v>90</v>
      </c>
      <c r="H20953">
        <v>0</v>
      </c>
      <c r="I20953">
        <v>1</v>
      </c>
      <c r="J20953">
        <v>1542</v>
      </c>
      <c r="K20953">
        <v>1</v>
      </c>
      <c r="L20953">
        <v>1</v>
      </c>
      <c r="M20953">
        <v>513</v>
      </c>
      <c r="N20953" t="s">
        <v>18</v>
      </c>
      <c r="O20953">
        <v>0</v>
      </c>
      <c r="P20953">
        <v>2205</v>
      </c>
    </row>
    <row r="20954" spans="1:16" x14ac:dyDescent="0.25">
      <c r="A20954" t="s">
        <v>30962</v>
      </c>
      <c r="B20954">
        <v>240</v>
      </c>
      <c r="C20954" s="3" t="str">
        <f>HYPERLINK("http://www.uniprot.org/uniprot/G7JFM1","tr|G7JFM1|G7JFM1_MEDTR")</f>
        <v>tr|G7JFM1|G7JFM1_MEDTR</v>
      </c>
      <c r="D20954" t="s">
        <v>30963</v>
      </c>
      <c r="E20954">
        <v>72</v>
      </c>
      <c r="F20954">
        <v>75</v>
      </c>
      <c r="G20954">
        <v>21</v>
      </c>
      <c r="H20954">
        <v>0</v>
      </c>
      <c r="I20954">
        <v>1</v>
      </c>
      <c r="J20954">
        <v>225</v>
      </c>
      <c r="K20954">
        <v>1</v>
      </c>
      <c r="L20954">
        <v>1</v>
      </c>
      <c r="M20954">
        <v>75</v>
      </c>
      <c r="N20954" t="s">
        <v>18</v>
      </c>
      <c r="O20954" s="1">
        <v>5.0047600000000003E-21</v>
      </c>
      <c r="P20954">
        <v>263</v>
      </c>
    </row>
    <row r="20955" spans="1:16" x14ac:dyDescent="0.25">
      <c r="A20955" t="s">
        <v>30964</v>
      </c>
      <c r="B20955">
        <v>1854</v>
      </c>
      <c r="C20955" s="3" t="str">
        <f>HYPERLINK("http://www.uniprot.org/uniprot/G7LII6","tr|G7LII6|G7LII6_MEDTR")</f>
        <v>tr|G7LII6|G7LII6_MEDTR</v>
      </c>
      <c r="D20955" t="s">
        <v>30965</v>
      </c>
      <c r="E20955">
        <v>67.5</v>
      </c>
      <c r="F20955">
        <v>680</v>
      </c>
      <c r="G20955">
        <v>221</v>
      </c>
      <c r="H20955">
        <v>69</v>
      </c>
      <c r="I20955">
        <v>13</v>
      </c>
      <c r="J20955">
        <v>1845</v>
      </c>
      <c r="K20955">
        <v>1</v>
      </c>
      <c r="L20955">
        <v>15</v>
      </c>
      <c r="M20955">
        <v>692</v>
      </c>
      <c r="N20955" t="s">
        <v>18</v>
      </c>
      <c r="O20955">
        <v>0</v>
      </c>
      <c r="P20955">
        <v>2386</v>
      </c>
    </row>
    <row r="20956" spans="1:16" x14ac:dyDescent="0.25">
      <c r="A20956" t="s">
        <v>30966</v>
      </c>
      <c r="B20956">
        <v>1395</v>
      </c>
      <c r="C20956" s="3" t="str">
        <f>HYPERLINK("http://www.uniprot.org/uniprot/I1MKJ6","tr|I1MKJ6|I1MKJ6_SOYBN")</f>
        <v>tr|I1MKJ6|I1MKJ6_SOYBN</v>
      </c>
      <c r="D20956" t="s">
        <v>71</v>
      </c>
      <c r="E20956">
        <v>84.47</v>
      </c>
      <c r="F20956">
        <v>451</v>
      </c>
      <c r="G20956">
        <v>70</v>
      </c>
      <c r="H20956">
        <v>0</v>
      </c>
      <c r="I20956">
        <v>40</v>
      </c>
      <c r="J20956">
        <v>1392</v>
      </c>
      <c r="K20956">
        <v>1</v>
      </c>
      <c r="L20956">
        <v>10</v>
      </c>
      <c r="M20956">
        <v>460</v>
      </c>
      <c r="N20956" t="s">
        <v>18</v>
      </c>
      <c r="O20956">
        <v>0</v>
      </c>
      <c r="P20956">
        <v>2028</v>
      </c>
    </row>
    <row r="20957" spans="1:16" x14ac:dyDescent="0.25">
      <c r="A20957" t="s">
        <v>30967</v>
      </c>
      <c r="B20957">
        <v>429</v>
      </c>
      <c r="C20957" s="3" t="str">
        <f>HYPERLINK("http://www.uniprot.org/uniprot/G7K3W6","tr|G7K3W6|G7K3W6_MEDTR")</f>
        <v>tr|G7K3W6|G7K3W6_MEDTR</v>
      </c>
      <c r="D20957" t="s">
        <v>30968</v>
      </c>
      <c r="E20957">
        <v>66.430000000000007</v>
      </c>
      <c r="F20957">
        <v>143</v>
      </c>
      <c r="G20957">
        <v>48</v>
      </c>
      <c r="H20957">
        <v>2</v>
      </c>
      <c r="I20957">
        <v>1</v>
      </c>
      <c r="J20957">
        <v>423</v>
      </c>
      <c r="K20957">
        <v>1</v>
      </c>
      <c r="L20957">
        <v>1</v>
      </c>
      <c r="M20957">
        <v>136</v>
      </c>
      <c r="N20957" t="s">
        <v>18</v>
      </c>
      <c r="O20957" s="1">
        <v>6.5555200000000004E-42</v>
      </c>
      <c r="P20957">
        <v>443</v>
      </c>
    </row>
    <row r="20958" spans="1:16" x14ac:dyDescent="0.25">
      <c r="A20958" t="s">
        <v>30969</v>
      </c>
      <c r="B20958">
        <v>1098</v>
      </c>
      <c r="C20958" s="3" t="str">
        <f>HYPERLINK("http://www.uniprot.org/uniprot/K7MNX2","tr|K7MNX2|K7MNX2_SOYBN")</f>
        <v>tr|K7MNX2|K7MNX2_SOYBN</v>
      </c>
      <c r="D20958" t="s">
        <v>28</v>
      </c>
      <c r="E20958">
        <v>27.83</v>
      </c>
      <c r="F20958">
        <v>212</v>
      </c>
      <c r="G20958">
        <v>153</v>
      </c>
      <c r="H20958">
        <v>1</v>
      </c>
      <c r="I20958">
        <v>106</v>
      </c>
      <c r="J20958">
        <v>738</v>
      </c>
      <c r="K20958">
        <v>1</v>
      </c>
      <c r="L20958">
        <v>276</v>
      </c>
      <c r="M20958">
        <v>481</v>
      </c>
      <c r="N20958" t="s">
        <v>18</v>
      </c>
      <c r="O20958" s="1">
        <v>2.8515200000000001E-18</v>
      </c>
      <c r="P20958">
        <v>245</v>
      </c>
    </row>
    <row r="20959" spans="1:16" x14ac:dyDescent="0.25">
      <c r="A20959" t="s">
        <v>30970</v>
      </c>
      <c r="B20959">
        <v>546</v>
      </c>
      <c r="C20959" s="3" t="str">
        <f>HYPERLINK("http://www.uniprot.org/uniprot/I1KZ74","tr|I1KZ74|I1KZ74_SOYBN")</f>
        <v>tr|I1KZ74|I1KZ74_SOYBN</v>
      </c>
      <c r="D20959" t="s">
        <v>117</v>
      </c>
      <c r="E20959">
        <v>58.46</v>
      </c>
      <c r="F20959">
        <v>183</v>
      </c>
      <c r="G20959">
        <v>76</v>
      </c>
      <c r="H20959">
        <v>2</v>
      </c>
      <c r="I20959">
        <v>1</v>
      </c>
      <c r="J20959">
        <v>543</v>
      </c>
      <c r="K20959">
        <v>1</v>
      </c>
      <c r="L20959">
        <v>1</v>
      </c>
      <c r="M20959">
        <v>182</v>
      </c>
      <c r="N20959" t="s">
        <v>18</v>
      </c>
      <c r="O20959" s="1">
        <v>9.0980400000000004E-58</v>
      </c>
      <c r="P20959">
        <v>580</v>
      </c>
    </row>
    <row r="20960" spans="1:16" x14ac:dyDescent="0.25">
      <c r="A20960" t="s">
        <v>30971</v>
      </c>
      <c r="B20960">
        <v>1224</v>
      </c>
      <c r="C20960" s="3" t="str">
        <f>HYPERLINK("http://www.uniprot.org/uniprot/I1JE41","tr|I1JE41|I1JE41_SOYBN")</f>
        <v>tr|I1JE41|I1JE41_SOYBN</v>
      </c>
      <c r="D20960" t="s">
        <v>28</v>
      </c>
      <c r="E20960">
        <v>59.11</v>
      </c>
      <c r="F20960">
        <v>450</v>
      </c>
      <c r="G20960">
        <v>184</v>
      </c>
      <c r="H20960">
        <v>43</v>
      </c>
      <c r="I20960">
        <v>1</v>
      </c>
      <c r="J20960">
        <v>1221</v>
      </c>
      <c r="K20960">
        <v>1</v>
      </c>
      <c r="L20960">
        <v>2</v>
      </c>
      <c r="M20960">
        <v>442</v>
      </c>
      <c r="N20960" t="s">
        <v>18</v>
      </c>
      <c r="O20960" s="1">
        <v>5.9514200000000001E-124</v>
      </c>
      <c r="P20960">
        <v>1157</v>
      </c>
    </row>
    <row r="20961" spans="1:16" x14ac:dyDescent="0.25">
      <c r="A20961" t="s">
        <v>30972</v>
      </c>
      <c r="B20961">
        <v>300</v>
      </c>
      <c r="C20961" s="3" t="str">
        <f>HYPERLINK("http://www.uniprot.org/uniprot/I3T8C0","tr|I3T8C0|I3T8C0_MEDTR")</f>
        <v>tr|I3T8C0|I3T8C0_MEDTR</v>
      </c>
      <c r="D20961" t="s">
        <v>386</v>
      </c>
      <c r="E20961">
        <v>50.81</v>
      </c>
      <c r="F20961">
        <v>61</v>
      </c>
      <c r="G20961">
        <v>30</v>
      </c>
      <c r="H20961">
        <v>1</v>
      </c>
      <c r="I20961">
        <v>106</v>
      </c>
      <c r="J20961">
        <v>285</v>
      </c>
      <c r="K20961">
        <v>1</v>
      </c>
      <c r="L20961">
        <v>27</v>
      </c>
      <c r="M20961">
        <v>87</v>
      </c>
      <c r="N20961" t="s">
        <v>18</v>
      </c>
      <c r="O20961" s="1">
        <v>2.0972700000000001E-11</v>
      </c>
      <c r="P20961">
        <v>180</v>
      </c>
    </row>
    <row r="20962" spans="1:16" x14ac:dyDescent="0.25">
      <c r="A20962" t="s">
        <v>30973</v>
      </c>
      <c r="B20962">
        <v>888</v>
      </c>
      <c r="C20962" s="3" t="str">
        <f>HYPERLINK("http://www.uniprot.org/uniprot/I3T5X6","tr|I3T5X6|I3T5X6_MEDTR")</f>
        <v>tr|I3T5X6|I3T5X6_MEDTR</v>
      </c>
      <c r="D20962" t="s">
        <v>22</v>
      </c>
      <c r="E20962">
        <v>85.26</v>
      </c>
      <c r="F20962">
        <v>285</v>
      </c>
      <c r="G20962">
        <v>42</v>
      </c>
      <c r="H20962">
        <v>0</v>
      </c>
      <c r="I20962">
        <v>13</v>
      </c>
      <c r="J20962">
        <v>867</v>
      </c>
      <c r="K20962">
        <v>1</v>
      </c>
      <c r="L20962">
        <v>93</v>
      </c>
      <c r="M20962">
        <v>363</v>
      </c>
      <c r="N20962" t="s">
        <v>18</v>
      </c>
      <c r="O20962" s="1">
        <v>2.15039E-137</v>
      </c>
      <c r="P20962">
        <v>1271</v>
      </c>
    </row>
    <row r="20963" spans="1:16" x14ac:dyDescent="0.25">
      <c r="A20963" t="s">
        <v>30974</v>
      </c>
      <c r="B20963">
        <v>813</v>
      </c>
      <c r="C20963" s="3" t="str">
        <f>HYPERLINK("http://www.uniprot.org/uniprot/Q2HTA0","tr|Q2HTA0|Q2HTA0_MEDTR")</f>
        <v>tr|Q2HTA0|Q2HTA0_MEDTR</v>
      </c>
      <c r="D20963" t="s">
        <v>4562</v>
      </c>
      <c r="E20963">
        <v>40</v>
      </c>
      <c r="F20963">
        <v>100</v>
      </c>
      <c r="G20963">
        <v>60</v>
      </c>
      <c r="H20963">
        <v>6</v>
      </c>
      <c r="I20963">
        <v>280</v>
      </c>
      <c r="J20963">
        <v>561</v>
      </c>
      <c r="K20963">
        <v>1</v>
      </c>
      <c r="L20963">
        <v>473</v>
      </c>
      <c r="M20963">
        <v>569</v>
      </c>
      <c r="N20963" t="s">
        <v>18</v>
      </c>
      <c r="O20963" s="1">
        <v>1.7690700000000001E-7</v>
      </c>
      <c r="P20963">
        <v>150</v>
      </c>
    </row>
    <row r="20964" spans="1:16" x14ac:dyDescent="0.25">
      <c r="A20964" t="s">
        <v>30975</v>
      </c>
      <c r="B20964">
        <v>1011</v>
      </c>
      <c r="C20964" s="3" t="str">
        <f>HYPERLINK("http://www.uniprot.org/uniprot/K7L7B6","tr|K7L7B6|K7L7B6_SOYBN")</f>
        <v>tr|K7L7B6|K7L7B6_SOYBN</v>
      </c>
      <c r="D20964" t="s">
        <v>28</v>
      </c>
      <c r="E20964">
        <v>75.89</v>
      </c>
      <c r="F20964">
        <v>336</v>
      </c>
      <c r="G20964">
        <v>81</v>
      </c>
      <c r="H20964">
        <v>0</v>
      </c>
      <c r="I20964">
        <v>1</v>
      </c>
      <c r="J20964">
        <v>1008</v>
      </c>
      <c r="K20964">
        <v>1</v>
      </c>
      <c r="L20964">
        <v>1</v>
      </c>
      <c r="M20964">
        <v>333</v>
      </c>
      <c r="N20964" t="s">
        <v>18</v>
      </c>
      <c r="O20964" s="1">
        <v>2.5872E-132</v>
      </c>
      <c r="P20964">
        <v>1228</v>
      </c>
    </row>
    <row r="20965" spans="1:16" x14ac:dyDescent="0.25">
      <c r="A20965" t="s">
        <v>30976</v>
      </c>
      <c r="B20965">
        <v>612</v>
      </c>
      <c r="C20965" s="3" t="str">
        <f>HYPERLINK("http://www.uniprot.org/uniprot/G7K6C8","tr|G7K6C8|G7K6C8_MEDTR")</f>
        <v>tr|G7K6C8|G7K6C8_MEDTR</v>
      </c>
      <c r="D20965" t="s">
        <v>30977</v>
      </c>
      <c r="E20965">
        <v>88.17</v>
      </c>
      <c r="F20965">
        <v>203</v>
      </c>
      <c r="G20965">
        <v>24</v>
      </c>
      <c r="H20965">
        <v>0</v>
      </c>
      <c r="I20965">
        <v>1</v>
      </c>
      <c r="J20965">
        <v>609</v>
      </c>
      <c r="K20965">
        <v>1</v>
      </c>
      <c r="L20965">
        <v>1</v>
      </c>
      <c r="M20965">
        <v>203</v>
      </c>
      <c r="N20965" t="s">
        <v>18</v>
      </c>
      <c r="O20965" s="1">
        <v>1.50749E-98</v>
      </c>
      <c r="P20965">
        <v>933</v>
      </c>
    </row>
    <row r="20966" spans="1:16" x14ac:dyDescent="0.25">
      <c r="A20966" t="s">
        <v>30978</v>
      </c>
      <c r="B20966">
        <v>687</v>
      </c>
      <c r="C20966" s="3" t="str">
        <f>HYPERLINK("http://www.uniprot.org/uniprot/I1JD28","tr|I1JD28|I1JD28_SOYBN")</f>
        <v>tr|I1JD28|I1JD28_SOYBN</v>
      </c>
      <c r="D20966" t="s">
        <v>28</v>
      </c>
      <c r="E20966">
        <v>86.28</v>
      </c>
      <c r="F20966">
        <v>226</v>
      </c>
      <c r="G20966">
        <v>31</v>
      </c>
      <c r="H20966">
        <v>0</v>
      </c>
      <c r="I20966">
        <v>7</v>
      </c>
      <c r="J20966">
        <v>684</v>
      </c>
      <c r="K20966">
        <v>1</v>
      </c>
      <c r="L20966">
        <v>5</v>
      </c>
      <c r="M20966">
        <v>230</v>
      </c>
      <c r="N20966" t="s">
        <v>18</v>
      </c>
      <c r="O20966" s="1">
        <v>1.4099300000000001E-112</v>
      </c>
      <c r="P20966">
        <v>1055</v>
      </c>
    </row>
    <row r="20967" spans="1:16" x14ac:dyDescent="0.25">
      <c r="A20967" t="s">
        <v>30979</v>
      </c>
      <c r="B20967">
        <v>5406</v>
      </c>
      <c r="C20967" s="3" t="str">
        <f>HYPERLINK("http://www.uniprot.org/uniprot/I1NC98","tr|I1NC98|I1NC98_SOYBN")</f>
        <v>tr|I1NC98|I1NC98_SOYBN</v>
      </c>
      <c r="D20967" t="s">
        <v>71</v>
      </c>
      <c r="E20967">
        <v>81.099999999999994</v>
      </c>
      <c r="F20967">
        <v>1821</v>
      </c>
      <c r="G20967">
        <v>344</v>
      </c>
      <c r="H20967">
        <v>23</v>
      </c>
      <c r="I20967">
        <v>10</v>
      </c>
      <c r="J20967">
        <v>5403</v>
      </c>
      <c r="K20967">
        <v>1</v>
      </c>
      <c r="L20967">
        <v>3</v>
      </c>
      <c r="M20967">
        <v>1806</v>
      </c>
      <c r="N20967" t="s">
        <v>18</v>
      </c>
      <c r="O20967">
        <v>0</v>
      </c>
      <c r="P20967">
        <v>7447</v>
      </c>
    </row>
    <row r="20968" spans="1:16" x14ac:dyDescent="0.25">
      <c r="A20968" t="s">
        <v>30980</v>
      </c>
      <c r="B20968">
        <v>870</v>
      </c>
      <c r="C20968" s="3" t="str">
        <f>HYPERLINK("http://www.uniprot.org/uniprot/G7KX20","tr|G7KX20|G7KX20_MEDTR")</f>
        <v>tr|G7KX20|G7KX20_MEDTR</v>
      </c>
      <c r="D20968" t="s">
        <v>30981</v>
      </c>
      <c r="E20968">
        <v>79.72</v>
      </c>
      <c r="F20968">
        <v>148</v>
      </c>
      <c r="G20968">
        <v>30</v>
      </c>
      <c r="H20968">
        <v>0</v>
      </c>
      <c r="I20968">
        <v>13</v>
      </c>
      <c r="J20968">
        <v>456</v>
      </c>
      <c r="K20968">
        <v>1</v>
      </c>
      <c r="L20968">
        <v>49</v>
      </c>
      <c r="M20968">
        <v>196</v>
      </c>
      <c r="N20968" t="s">
        <v>18</v>
      </c>
      <c r="O20968" s="1">
        <v>1.4146899999999999E-61</v>
      </c>
      <c r="P20968">
        <v>617</v>
      </c>
    </row>
    <row r="20969" spans="1:16" x14ac:dyDescent="0.25">
      <c r="A20969" t="s">
        <v>30982</v>
      </c>
      <c r="B20969">
        <v>357</v>
      </c>
      <c r="C20969" s="3" t="str">
        <f>HYPERLINK("http://www.uniprot.org/uniprot/G7KSG1","tr|G7KSG1|G7KSG1_MEDTR")</f>
        <v>tr|G7KSG1|G7KSG1_MEDTR</v>
      </c>
      <c r="D20969" t="s">
        <v>30983</v>
      </c>
      <c r="E20969">
        <v>72.56</v>
      </c>
      <c r="F20969">
        <v>113</v>
      </c>
      <c r="G20969">
        <v>31</v>
      </c>
      <c r="H20969">
        <v>0</v>
      </c>
      <c r="I20969">
        <v>1</v>
      </c>
      <c r="J20969">
        <v>339</v>
      </c>
      <c r="K20969">
        <v>1</v>
      </c>
      <c r="L20969">
        <v>1</v>
      </c>
      <c r="M20969">
        <v>113</v>
      </c>
      <c r="N20969" t="s">
        <v>18</v>
      </c>
      <c r="O20969" s="1">
        <v>1.2092200000000001E-35</v>
      </c>
      <c r="P20969">
        <v>389</v>
      </c>
    </row>
    <row r="20970" spans="1:16" x14ac:dyDescent="0.25">
      <c r="A20970" t="s">
        <v>30984</v>
      </c>
      <c r="B20970">
        <v>1194</v>
      </c>
      <c r="C20970" s="3" t="str">
        <f>HYPERLINK("http://www.uniprot.org/uniprot/I1NGE4","tr|I1NGE4|I1NGE4_SOYBN")</f>
        <v>tr|I1NGE4|I1NGE4_SOYBN</v>
      </c>
      <c r="D20970" t="s">
        <v>28</v>
      </c>
      <c r="E20970">
        <v>78.92</v>
      </c>
      <c r="F20970">
        <v>408</v>
      </c>
      <c r="G20970">
        <v>86</v>
      </c>
      <c r="H20970">
        <v>11</v>
      </c>
      <c r="I20970">
        <v>1</v>
      </c>
      <c r="J20970">
        <v>1191</v>
      </c>
      <c r="K20970">
        <v>1</v>
      </c>
      <c r="L20970">
        <v>1</v>
      </c>
      <c r="M20970">
        <v>404</v>
      </c>
      <c r="N20970" t="s">
        <v>18</v>
      </c>
      <c r="O20970" s="1">
        <v>1.29801E-176</v>
      </c>
      <c r="P20970">
        <v>1611</v>
      </c>
    </row>
    <row r="20971" spans="1:16" x14ac:dyDescent="0.25">
      <c r="A20971" t="s">
        <v>30985</v>
      </c>
      <c r="B20971">
        <v>471</v>
      </c>
      <c r="C20971" s="3" t="str">
        <f>HYPERLINK("http://www.uniprot.org/uniprot/G7I748","tr|G7I748|G7I748_MEDTR")</f>
        <v>tr|G7I748|G7I748_MEDTR</v>
      </c>
      <c r="D20971" t="s">
        <v>30986</v>
      </c>
      <c r="E20971">
        <v>90.71</v>
      </c>
      <c r="F20971">
        <v>140</v>
      </c>
      <c r="G20971">
        <v>13</v>
      </c>
      <c r="H20971">
        <v>0</v>
      </c>
      <c r="I20971">
        <v>49</v>
      </c>
      <c r="J20971">
        <v>468</v>
      </c>
      <c r="K20971">
        <v>1</v>
      </c>
      <c r="L20971">
        <v>20</v>
      </c>
      <c r="M20971">
        <v>157</v>
      </c>
      <c r="N20971" t="s">
        <v>18</v>
      </c>
      <c r="O20971" s="1">
        <v>1.17986E-67</v>
      </c>
      <c r="P20971">
        <v>665</v>
      </c>
    </row>
    <row r="20972" spans="1:16" x14ac:dyDescent="0.25">
      <c r="A20972" t="s">
        <v>30987</v>
      </c>
      <c r="B20972">
        <v>2265</v>
      </c>
      <c r="C20972" s="3" t="str">
        <f>HYPERLINK("http://www.uniprot.org/uniprot/A5BE46","tr|A5BE46|A5BE46_VITVI")</f>
        <v>tr|A5BE46|A5BE46_VITVI</v>
      </c>
      <c r="D20972" t="s">
        <v>462</v>
      </c>
      <c r="E20972">
        <v>79.73</v>
      </c>
      <c r="F20972">
        <v>760</v>
      </c>
      <c r="G20972">
        <v>154</v>
      </c>
      <c r="H20972">
        <v>7</v>
      </c>
      <c r="I20972">
        <v>1</v>
      </c>
      <c r="J20972">
        <v>2259</v>
      </c>
      <c r="K20972">
        <v>1</v>
      </c>
      <c r="L20972">
        <v>594</v>
      </c>
      <c r="M20972">
        <v>1353</v>
      </c>
      <c r="N20972" t="s">
        <v>18</v>
      </c>
      <c r="O20972">
        <v>0</v>
      </c>
      <c r="P20972">
        <v>3239</v>
      </c>
    </row>
    <row r="20973" spans="1:16" x14ac:dyDescent="0.25">
      <c r="A20973" t="s">
        <v>30988</v>
      </c>
      <c r="B20973">
        <v>2478</v>
      </c>
      <c r="C20973" s="3" t="str">
        <f>HYPERLINK("http://www.uniprot.org/uniprot/G7J964","tr|G7J964|G7J964_MEDTR")</f>
        <v>tr|G7J964|G7J964_MEDTR</v>
      </c>
      <c r="D20973" t="s">
        <v>30989</v>
      </c>
      <c r="E20973">
        <v>89.16</v>
      </c>
      <c r="F20973">
        <v>720</v>
      </c>
      <c r="G20973">
        <v>78</v>
      </c>
      <c r="H20973">
        <v>5</v>
      </c>
      <c r="I20973">
        <v>1</v>
      </c>
      <c r="J20973">
        <v>2145</v>
      </c>
      <c r="K20973">
        <v>1</v>
      </c>
      <c r="L20973">
        <v>10</v>
      </c>
      <c r="M20973">
        <v>721</v>
      </c>
      <c r="N20973" t="s">
        <v>18</v>
      </c>
      <c r="O20973">
        <v>0</v>
      </c>
      <c r="P20973">
        <v>3206</v>
      </c>
    </row>
    <row r="20974" spans="1:16" x14ac:dyDescent="0.25">
      <c r="A20974" t="s">
        <v>30990</v>
      </c>
      <c r="B20974">
        <v>2649</v>
      </c>
      <c r="C20974" s="3" t="str">
        <f>HYPERLINK("http://www.uniprot.org/uniprot/K7KVL0","tr|K7KVL0|K7KVL0_SOYBN")</f>
        <v>tr|K7KVL0|K7KVL0_SOYBN</v>
      </c>
      <c r="D20974" t="s">
        <v>28</v>
      </c>
      <c r="E20974">
        <v>94.4</v>
      </c>
      <c r="F20974">
        <v>804</v>
      </c>
      <c r="G20974">
        <v>45</v>
      </c>
      <c r="H20974">
        <v>0</v>
      </c>
      <c r="I20974">
        <v>232</v>
      </c>
      <c r="J20974">
        <v>2643</v>
      </c>
      <c r="K20974">
        <v>1</v>
      </c>
      <c r="L20974">
        <v>1101</v>
      </c>
      <c r="M20974">
        <v>1904</v>
      </c>
      <c r="N20974" t="s">
        <v>18</v>
      </c>
      <c r="O20974">
        <v>0</v>
      </c>
      <c r="P20974">
        <v>3963</v>
      </c>
    </row>
    <row r="20975" spans="1:16" x14ac:dyDescent="0.25">
      <c r="A20975" t="s">
        <v>30991</v>
      </c>
      <c r="B20975">
        <v>2580</v>
      </c>
      <c r="C20975" s="3" t="str">
        <f>HYPERLINK("http://www.uniprot.org/uniprot/G7IZF9","tr|G7IZF9|G7IZF9_MEDTR")</f>
        <v>tr|G7IZF9|G7IZF9_MEDTR</v>
      </c>
      <c r="D20975" t="s">
        <v>30640</v>
      </c>
      <c r="E20975">
        <v>86.14</v>
      </c>
      <c r="F20975">
        <v>859</v>
      </c>
      <c r="G20975">
        <v>119</v>
      </c>
      <c r="H20975">
        <v>0</v>
      </c>
      <c r="I20975">
        <v>1</v>
      </c>
      <c r="J20975">
        <v>2577</v>
      </c>
      <c r="K20975">
        <v>1</v>
      </c>
      <c r="L20975">
        <v>191</v>
      </c>
      <c r="M20975">
        <v>1047</v>
      </c>
      <c r="N20975" t="s">
        <v>18</v>
      </c>
      <c r="O20975">
        <v>0</v>
      </c>
      <c r="P20975">
        <v>3956</v>
      </c>
    </row>
    <row r="20976" spans="1:16" x14ac:dyDescent="0.25">
      <c r="A20976" t="s">
        <v>30992</v>
      </c>
      <c r="B20976">
        <v>441</v>
      </c>
      <c r="C20976" s="3" t="str">
        <f>HYPERLINK("http://www.uniprot.org/uniprot/I3SF63","tr|I3SF63|I3SF63_MEDTR")</f>
        <v>tr|I3SF63|I3SF63_MEDTR</v>
      </c>
      <c r="D20976" t="s">
        <v>22</v>
      </c>
      <c r="E20976">
        <v>88.03</v>
      </c>
      <c r="F20976">
        <v>117</v>
      </c>
      <c r="G20976">
        <v>14</v>
      </c>
      <c r="H20976">
        <v>0</v>
      </c>
      <c r="I20976">
        <v>49</v>
      </c>
      <c r="J20976">
        <v>399</v>
      </c>
      <c r="K20976">
        <v>1</v>
      </c>
      <c r="L20976">
        <v>23</v>
      </c>
      <c r="M20976">
        <v>139</v>
      </c>
      <c r="N20976" t="s">
        <v>18</v>
      </c>
      <c r="O20976" s="1">
        <v>1.28941E-53</v>
      </c>
      <c r="P20976">
        <v>544</v>
      </c>
    </row>
    <row r="20977" spans="1:16" x14ac:dyDescent="0.25">
      <c r="A20977" t="s">
        <v>30993</v>
      </c>
      <c r="B20977">
        <v>948</v>
      </c>
      <c r="C20977" s="3" t="str">
        <f>HYPERLINK("http://www.uniprot.org/uniprot/I1KT03","tr|I1KT03|I1KT03_SOYBN")</f>
        <v>tr|I1KT03|I1KT03_SOYBN</v>
      </c>
      <c r="D20977" t="s">
        <v>28</v>
      </c>
      <c r="E20977">
        <v>71.38</v>
      </c>
      <c r="F20977">
        <v>311</v>
      </c>
      <c r="G20977">
        <v>89</v>
      </c>
      <c r="H20977">
        <v>0</v>
      </c>
      <c r="I20977">
        <v>1</v>
      </c>
      <c r="J20977">
        <v>933</v>
      </c>
      <c r="K20977">
        <v>1</v>
      </c>
      <c r="L20977">
        <v>1</v>
      </c>
      <c r="M20977">
        <v>311</v>
      </c>
      <c r="N20977" t="s">
        <v>18</v>
      </c>
      <c r="O20977" s="1">
        <v>1.51009E-131</v>
      </c>
      <c r="P20977">
        <v>1221</v>
      </c>
    </row>
    <row r="20978" spans="1:16" x14ac:dyDescent="0.25">
      <c r="A20978" t="s">
        <v>30994</v>
      </c>
      <c r="B20978">
        <v>543</v>
      </c>
      <c r="C20978" s="3" t="str">
        <f>HYPERLINK("http://www.uniprot.org/uniprot/G7JHA0","tr|G7JHA0|G7JHA0_MEDTR")</f>
        <v>tr|G7JHA0|G7JHA0_MEDTR</v>
      </c>
      <c r="D20978" t="s">
        <v>30995</v>
      </c>
      <c r="E20978">
        <v>62.79</v>
      </c>
      <c r="F20978">
        <v>172</v>
      </c>
      <c r="G20978">
        <v>64</v>
      </c>
      <c r="H20978">
        <v>3</v>
      </c>
      <c r="I20978">
        <v>10</v>
      </c>
      <c r="J20978">
        <v>516</v>
      </c>
      <c r="K20978">
        <v>1</v>
      </c>
      <c r="L20978">
        <v>2</v>
      </c>
      <c r="M20978">
        <v>173</v>
      </c>
      <c r="N20978" t="s">
        <v>18</v>
      </c>
      <c r="O20978" s="1">
        <v>8.6205999999999998E-53</v>
      </c>
      <c r="P20978">
        <v>537</v>
      </c>
    </row>
    <row r="20979" spans="1:16" x14ac:dyDescent="0.25">
      <c r="A20979" t="s">
        <v>30996</v>
      </c>
      <c r="B20979">
        <v>921</v>
      </c>
      <c r="C20979" s="3" t="str">
        <f>HYPERLINK("http://www.uniprot.org/uniprot/G7JQT2","tr|G7JQT2|G7JQT2_MEDTR")</f>
        <v>tr|G7JQT2|G7JQT2_MEDTR</v>
      </c>
      <c r="D20979" t="s">
        <v>30997</v>
      </c>
      <c r="E20979">
        <v>90.57</v>
      </c>
      <c r="F20979">
        <v>276</v>
      </c>
      <c r="G20979">
        <v>26</v>
      </c>
      <c r="H20979">
        <v>0</v>
      </c>
      <c r="I20979">
        <v>91</v>
      </c>
      <c r="J20979">
        <v>918</v>
      </c>
      <c r="K20979">
        <v>1</v>
      </c>
      <c r="L20979">
        <v>109</v>
      </c>
      <c r="M20979">
        <v>383</v>
      </c>
      <c r="N20979" t="s">
        <v>18</v>
      </c>
      <c r="O20979" s="1">
        <v>3.7473399999999997E-148</v>
      </c>
      <c r="P20979">
        <v>1364</v>
      </c>
    </row>
    <row r="20980" spans="1:16" x14ac:dyDescent="0.25">
      <c r="A20980" t="s">
        <v>30998</v>
      </c>
      <c r="B20980">
        <v>339</v>
      </c>
      <c r="C20980" s="3" t="str">
        <f>HYPERLINK("http://www.uniprot.org/uniprot/I1LT59","tr|I1LT59|I1LT59_SOYBN")</f>
        <v>tr|I1LT59|I1LT59_SOYBN</v>
      </c>
      <c r="D20980" t="s">
        <v>28</v>
      </c>
      <c r="E20980">
        <v>91.07</v>
      </c>
      <c r="F20980">
        <v>112</v>
      </c>
      <c r="G20980">
        <v>10</v>
      </c>
      <c r="H20980">
        <v>0</v>
      </c>
      <c r="I20980">
        <v>1</v>
      </c>
      <c r="J20980">
        <v>336</v>
      </c>
      <c r="K20980">
        <v>1</v>
      </c>
      <c r="L20980">
        <v>44</v>
      </c>
      <c r="M20980">
        <v>155</v>
      </c>
      <c r="N20980" t="s">
        <v>18</v>
      </c>
      <c r="O20980" s="1">
        <v>2.6582899999999999E-51</v>
      </c>
      <c r="P20980">
        <v>524</v>
      </c>
    </row>
    <row r="20981" spans="1:16" x14ac:dyDescent="0.25">
      <c r="A20981" t="s">
        <v>30999</v>
      </c>
      <c r="B20981">
        <v>1863</v>
      </c>
      <c r="C20981" s="3" t="str">
        <f>HYPERLINK("http://www.uniprot.org/uniprot/K7KZV3","tr|K7KZV3|K7KZV3_SOYBN")</f>
        <v>tr|K7KZV3|K7KZV3_SOYBN</v>
      </c>
      <c r="D20981" t="s">
        <v>28</v>
      </c>
      <c r="E20981">
        <v>80.709999999999994</v>
      </c>
      <c r="F20981">
        <v>591</v>
      </c>
      <c r="G20981">
        <v>114</v>
      </c>
      <c r="H20981">
        <v>0</v>
      </c>
      <c r="I20981">
        <v>1</v>
      </c>
      <c r="J20981">
        <v>1773</v>
      </c>
      <c r="K20981">
        <v>1</v>
      </c>
      <c r="L20981">
        <v>79</v>
      </c>
      <c r="M20981">
        <v>664</v>
      </c>
      <c r="N20981" t="s">
        <v>18</v>
      </c>
      <c r="O20981">
        <v>0</v>
      </c>
      <c r="P20981">
        <v>2491</v>
      </c>
    </row>
    <row r="20982" spans="1:16" x14ac:dyDescent="0.25">
      <c r="A20982" t="s">
        <v>31000</v>
      </c>
      <c r="B20982">
        <v>1350</v>
      </c>
      <c r="C20982" s="3" t="str">
        <f>HYPERLINK("http://www.uniprot.org/uniprot/G7K3W5","tr|G7K3W5|G7K3W5_MEDTR")</f>
        <v>tr|G7K3W5|G7K3W5_MEDTR</v>
      </c>
      <c r="D20982" t="s">
        <v>31001</v>
      </c>
      <c r="E20982">
        <v>85.3</v>
      </c>
      <c r="F20982">
        <v>449</v>
      </c>
      <c r="G20982">
        <v>66</v>
      </c>
      <c r="H20982">
        <v>0</v>
      </c>
      <c r="I20982">
        <v>1</v>
      </c>
      <c r="J20982">
        <v>1347</v>
      </c>
      <c r="K20982">
        <v>1</v>
      </c>
      <c r="L20982">
        <v>1</v>
      </c>
      <c r="M20982">
        <v>447</v>
      </c>
      <c r="N20982" t="s">
        <v>18</v>
      </c>
      <c r="O20982">
        <v>0</v>
      </c>
      <c r="P20982">
        <v>2014</v>
      </c>
    </row>
    <row r="20983" spans="1:16" x14ac:dyDescent="0.25">
      <c r="A20983" t="s">
        <v>31002</v>
      </c>
      <c r="B20983">
        <v>2274</v>
      </c>
      <c r="C20983" s="3" t="str">
        <f>HYPERLINK("http://www.uniprot.org/uniprot/G7KMW0","tr|G7KMW0|G7KMW0_MEDTR")</f>
        <v>tr|G7KMW0|G7KMW0_MEDTR</v>
      </c>
      <c r="D20983" t="s">
        <v>31003</v>
      </c>
      <c r="E20983">
        <v>67.569999999999993</v>
      </c>
      <c r="F20983">
        <v>774</v>
      </c>
      <c r="G20983">
        <v>251</v>
      </c>
      <c r="H20983">
        <v>17</v>
      </c>
      <c r="I20983">
        <v>1</v>
      </c>
      <c r="J20983">
        <v>2271</v>
      </c>
      <c r="K20983">
        <v>1</v>
      </c>
      <c r="L20983">
        <v>1</v>
      </c>
      <c r="M20983">
        <v>758</v>
      </c>
      <c r="N20983" t="s">
        <v>18</v>
      </c>
      <c r="O20983">
        <v>0</v>
      </c>
      <c r="P20983">
        <v>2587</v>
      </c>
    </row>
    <row r="20984" spans="1:16" x14ac:dyDescent="0.25">
      <c r="A20984" t="s">
        <v>31004</v>
      </c>
      <c r="B20984">
        <v>813</v>
      </c>
      <c r="C20984" s="3" t="str">
        <f>HYPERLINK("http://www.uniprot.org/uniprot/G7IWJ3","tr|G7IWJ3|G7IWJ3_MEDTR")</f>
        <v>tr|G7IWJ3|G7IWJ3_MEDTR</v>
      </c>
      <c r="D20984" t="s">
        <v>31005</v>
      </c>
      <c r="E20984">
        <v>86.17</v>
      </c>
      <c r="F20984">
        <v>282</v>
      </c>
      <c r="G20984">
        <v>39</v>
      </c>
      <c r="H20984">
        <v>12</v>
      </c>
      <c r="I20984">
        <v>1</v>
      </c>
      <c r="J20984">
        <v>810</v>
      </c>
      <c r="K20984">
        <v>1</v>
      </c>
      <c r="L20984">
        <v>1</v>
      </c>
      <c r="M20984">
        <v>278</v>
      </c>
      <c r="N20984" t="s">
        <v>18</v>
      </c>
      <c r="O20984" s="1">
        <v>3.44269E-128</v>
      </c>
      <c r="P20984">
        <v>1191</v>
      </c>
    </row>
    <row r="20985" spans="1:16" x14ac:dyDescent="0.25">
      <c r="A20985" t="s">
        <v>31006</v>
      </c>
      <c r="B20985">
        <v>1146</v>
      </c>
      <c r="C20985" s="3" t="str">
        <f>HYPERLINK("http://www.uniprot.org/uniprot/G7I2F3","tr|G7I2F3|G7I2F3_MEDTR")</f>
        <v>tr|G7I2F3|G7I2F3_MEDTR</v>
      </c>
      <c r="D20985" t="s">
        <v>257</v>
      </c>
      <c r="E20985">
        <v>34.9</v>
      </c>
      <c r="F20985">
        <v>404</v>
      </c>
      <c r="G20985">
        <v>263</v>
      </c>
      <c r="H20985">
        <v>29</v>
      </c>
      <c r="I20985">
        <v>7</v>
      </c>
      <c r="J20985">
        <v>1131</v>
      </c>
      <c r="K20985">
        <v>1</v>
      </c>
      <c r="L20985">
        <v>57</v>
      </c>
      <c r="M20985">
        <v>408</v>
      </c>
      <c r="N20985" t="s">
        <v>18</v>
      </c>
      <c r="O20985" s="1">
        <v>2.6558099999999999E-46</v>
      </c>
      <c r="P20985">
        <v>487</v>
      </c>
    </row>
    <row r="20986" spans="1:16" x14ac:dyDescent="0.25">
      <c r="A20986" t="s">
        <v>31007</v>
      </c>
      <c r="B20986">
        <v>918</v>
      </c>
      <c r="C20986" s="3" t="str">
        <f>HYPERLINK("http://www.uniprot.org/uniprot/K7MNX2","tr|K7MNX2|K7MNX2_SOYBN")</f>
        <v>tr|K7MNX2|K7MNX2_SOYBN</v>
      </c>
      <c r="D20986" t="s">
        <v>28</v>
      </c>
      <c r="E20986">
        <v>28.3</v>
      </c>
      <c r="F20986">
        <v>212</v>
      </c>
      <c r="G20986">
        <v>152</v>
      </c>
      <c r="H20986">
        <v>2</v>
      </c>
      <c r="I20986">
        <v>283</v>
      </c>
      <c r="J20986">
        <v>912</v>
      </c>
      <c r="K20986">
        <v>1</v>
      </c>
      <c r="L20986">
        <v>265</v>
      </c>
      <c r="M20986">
        <v>468</v>
      </c>
      <c r="N20986" t="s">
        <v>18</v>
      </c>
      <c r="O20986" s="1">
        <v>7.5430199999999999E-16</v>
      </c>
      <c r="P20986">
        <v>223</v>
      </c>
    </row>
    <row r="20987" spans="1:16" x14ac:dyDescent="0.25">
      <c r="A20987" t="s">
        <v>31008</v>
      </c>
      <c r="B20987">
        <v>177</v>
      </c>
      <c r="C20987" s="3" t="str">
        <f>HYPERLINK("http://www.uniprot.org/uniprot/M5X7L0","tr|M5X7L0|M5X7L0_PRUPE")</f>
        <v>tr|M5X7L0|M5X7L0_PRUPE</v>
      </c>
      <c r="D20987" t="s">
        <v>31009</v>
      </c>
      <c r="E20987">
        <v>66.069999999999993</v>
      </c>
      <c r="F20987">
        <v>56</v>
      </c>
      <c r="G20987">
        <v>19</v>
      </c>
      <c r="H20987">
        <v>3</v>
      </c>
      <c r="I20987">
        <v>1</v>
      </c>
      <c r="J20987">
        <v>159</v>
      </c>
      <c r="K20987">
        <v>1</v>
      </c>
      <c r="L20987">
        <v>45</v>
      </c>
      <c r="M20987">
        <v>99</v>
      </c>
      <c r="N20987" t="s">
        <v>18</v>
      </c>
      <c r="O20987" s="1">
        <v>9.4550300000000008E-12</v>
      </c>
      <c r="P20987">
        <v>183</v>
      </c>
    </row>
    <row r="20988" spans="1:16" x14ac:dyDescent="0.25">
      <c r="A20988" t="s">
        <v>31010</v>
      </c>
      <c r="B20988">
        <v>897</v>
      </c>
      <c r="C20988" s="3" t="str">
        <f>HYPERLINK("http://www.uniprot.org/uniprot/G7I2F3","tr|G7I2F3|G7I2F3_MEDTR")</f>
        <v>tr|G7I2F3|G7I2F3_MEDTR</v>
      </c>
      <c r="D20988" t="s">
        <v>257</v>
      </c>
      <c r="E20988">
        <v>32.18</v>
      </c>
      <c r="F20988">
        <v>261</v>
      </c>
      <c r="G20988">
        <v>177</v>
      </c>
      <c r="H20988">
        <v>51</v>
      </c>
      <c r="I20988">
        <v>148</v>
      </c>
      <c r="J20988">
        <v>777</v>
      </c>
      <c r="K20988">
        <v>1</v>
      </c>
      <c r="L20988">
        <v>66</v>
      </c>
      <c r="M20988">
        <v>321</v>
      </c>
      <c r="N20988" t="s">
        <v>18</v>
      </c>
      <c r="O20988" s="1">
        <v>1.78928E-26</v>
      </c>
      <c r="P20988">
        <v>292</v>
      </c>
    </row>
    <row r="20989" spans="1:16" x14ac:dyDescent="0.25">
      <c r="A20989" t="s">
        <v>31011</v>
      </c>
      <c r="B20989">
        <v>1125</v>
      </c>
      <c r="C20989" s="3" t="str">
        <f>HYPERLINK("http://www.uniprot.org/uniprot/G7IU75","tr|G7IU75|G7IU75_MEDTR")</f>
        <v>tr|G7IU75|G7IU75_MEDTR</v>
      </c>
      <c r="D20989" t="s">
        <v>31012</v>
      </c>
      <c r="E20989">
        <v>83.81</v>
      </c>
      <c r="F20989">
        <v>377</v>
      </c>
      <c r="G20989">
        <v>61</v>
      </c>
      <c r="H20989">
        <v>3</v>
      </c>
      <c r="I20989">
        <v>1</v>
      </c>
      <c r="J20989">
        <v>1122</v>
      </c>
      <c r="K20989">
        <v>1</v>
      </c>
      <c r="L20989">
        <v>1</v>
      </c>
      <c r="M20989">
        <v>370</v>
      </c>
      <c r="N20989" t="s">
        <v>18</v>
      </c>
      <c r="O20989" s="1">
        <v>1.1144999999999999E-174</v>
      </c>
      <c r="P20989">
        <v>1594</v>
      </c>
    </row>
    <row r="20990" spans="1:16" x14ac:dyDescent="0.25">
      <c r="A20990" t="s">
        <v>31013</v>
      </c>
      <c r="B20990">
        <v>930</v>
      </c>
      <c r="C20990" s="3" t="str">
        <f>HYPERLINK("http://www.uniprot.org/uniprot/I1LVA5","tr|I1LVA5|I1LVA5_SOYBN")</f>
        <v>tr|I1LVA5|I1LVA5_SOYBN</v>
      </c>
      <c r="D20990" t="s">
        <v>28</v>
      </c>
      <c r="E20990">
        <v>79.53</v>
      </c>
      <c r="F20990">
        <v>303</v>
      </c>
      <c r="G20990">
        <v>62</v>
      </c>
      <c r="H20990">
        <v>0</v>
      </c>
      <c r="I20990">
        <v>1</v>
      </c>
      <c r="J20990">
        <v>909</v>
      </c>
      <c r="K20990">
        <v>1</v>
      </c>
      <c r="L20990">
        <v>1</v>
      </c>
      <c r="M20990">
        <v>303</v>
      </c>
      <c r="N20990" t="s">
        <v>18</v>
      </c>
      <c r="O20990" s="1">
        <v>1.5043699999999999E-136</v>
      </c>
      <c r="P20990">
        <v>1264</v>
      </c>
    </row>
    <row r="20991" spans="1:16" x14ac:dyDescent="0.25">
      <c r="A20991" t="s">
        <v>31014</v>
      </c>
      <c r="B20991">
        <v>1824</v>
      </c>
      <c r="C20991" s="3" t="str">
        <f>HYPERLINK("http://www.uniprot.org/uniprot/K7MDV0","tr|K7MDV0|K7MDV0_SOYBN")</f>
        <v>tr|K7MDV0|K7MDV0_SOYBN</v>
      </c>
      <c r="D20991" t="s">
        <v>17499</v>
      </c>
      <c r="E20991">
        <v>75.58</v>
      </c>
      <c r="F20991">
        <v>602</v>
      </c>
      <c r="G20991">
        <v>147</v>
      </c>
      <c r="H20991">
        <v>8</v>
      </c>
      <c r="I20991">
        <v>1</v>
      </c>
      <c r="J20991">
        <v>1782</v>
      </c>
      <c r="K20991">
        <v>1</v>
      </c>
      <c r="L20991">
        <v>1</v>
      </c>
      <c r="M20991">
        <v>596</v>
      </c>
      <c r="N20991" t="s">
        <v>18</v>
      </c>
      <c r="O20991">
        <v>0</v>
      </c>
      <c r="P20991">
        <v>2254</v>
      </c>
    </row>
    <row r="20992" spans="1:16" x14ac:dyDescent="0.25">
      <c r="A20992" t="s">
        <v>31015</v>
      </c>
      <c r="B20992">
        <v>1401</v>
      </c>
      <c r="C20992" s="3" t="str">
        <f>HYPERLINK("http://www.uniprot.org/uniprot/G7K6C9","tr|G7K6C9|G7K6C9_MEDTR")</f>
        <v>tr|G7K6C9|G7K6C9_MEDTR</v>
      </c>
      <c r="D20992" t="s">
        <v>31016</v>
      </c>
      <c r="E20992">
        <v>77.459999999999994</v>
      </c>
      <c r="F20992">
        <v>466</v>
      </c>
      <c r="G20992">
        <v>105</v>
      </c>
      <c r="H20992">
        <v>5</v>
      </c>
      <c r="I20992">
        <v>10</v>
      </c>
      <c r="J20992">
        <v>1392</v>
      </c>
      <c r="K20992">
        <v>1</v>
      </c>
      <c r="L20992">
        <v>8</v>
      </c>
      <c r="M20992">
        <v>470</v>
      </c>
      <c r="N20992" t="s">
        <v>18</v>
      </c>
      <c r="O20992">
        <v>0</v>
      </c>
      <c r="P20992">
        <v>1843</v>
      </c>
    </row>
    <row r="20993" spans="1:16" x14ac:dyDescent="0.25">
      <c r="A20993" t="s">
        <v>31017</v>
      </c>
      <c r="B20993">
        <v>879</v>
      </c>
      <c r="C20993" s="3" t="str">
        <f>HYPERLINK("http://www.uniprot.org/uniprot/C6TET5","tr|C6TET5|C6TET5_SOYBN")</f>
        <v>tr|C6TET5|C6TET5_SOYBN</v>
      </c>
      <c r="D20993" t="s">
        <v>210</v>
      </c>
      <c r="E20993">
        <v>88.69</v>
      </c>
      <c r="F20993">
        <v>292</v>
      </c>
      <c r="G20993">
        <v>33</v>
      </c>
      <c r="H20993">
        <v>0</v>
      </c>
      <c r="I20993">
        <v>1</v>
      </c>
      <c r="J20993">
        <v>876</v>
      </c>
      <c r="K20993">
        <v>1</v>
      </c>
      <c r="L20993">
        <v>1</v>
      </c>
      <c r="M20993">
        <v>292</v>
      </c>
      <c r="N20993" t="s">
        <v>18</v>
      </c>
      <c r="O20993" s="1">
        <v>1.26998E-158</v>
      </c>
      <c r="P20993">
        <v>1454</v>
      </c>
    </row>
    <row r="20994" spans="1:16" x14ac:dyDescent="0.25">
      <c r="A20994" t="s">
        <v>31018</v>
      </c>
      <c r="B20994">
        <v>627</v>
      </c>
      <c r="C20994" s="3" t="str">
        <f>HYPERLINK("http://www.uniprot.org/uniprot/I3SBN3","tr|I3SBN3|I3SBN3_MEDTR")</f>
        <v>tr|I3SBN3|I3SBN3_MEDTR</v>
      </c>
      <c r="D20994" t="s">
        <v>22</v>
      </c>
      <c r="E20994">
        <v>84.61</v>
      </c>
      <c r="F20994">
        <v>208</v>
      </c>
      <c r="G20994">
        <v>32</v>
      </c>
      <c r="H20994">
        <v>0</v>
      </c>
      <c r="I20994">
        <v>1</v>
      </c>
      <c r="J20994">
        <v>624</v>
      </c>
      <c r="K20994">
        <v>1</v>
      </c>
      <c r="L20994">
        <v>1</v>
      </c>
      <c r="M20994">
        <v>200</v>
      </c>
      <c r="N20994" t="s">
        <v>18</v>
      </c>
      <c r="O20994" s="1">
        <v>1.9391200000000001E-104</v>
      </c>
      <c r="P20994">
        <v>984</v>
      </c>
    </row>
    <row r="20995" spans="1:16" x14ac:dyDescent="0.25">
      <c r="A20995" t="s">
        <v>31019</v>
      </c>
      <c r="B20995">
        <v>5532</v>
      </c>
      <c r="C20995" s="3" t="str">
        <f>HYPERLINK("http://www.uniprot.org/uniprot/G7KWP5","tr|G7KWP5|G7KWP5_MEDTR")</f>
        <v>tr|G7KWP5|G7KWP5_MEDTR</v>
      </c>
      <c r="D20995" t="s">
        <v>31020</v>
      </c>
      <c r="E20995">
        <v>91.48</v>
      </c>
      <c r="F20995">
        <v>1609</v>
      </c>
      <c r="G20995">
        <v>137</v>
      </c>
      <c r="H20995">
        <v>7</v>
      </c>
      <c r="I20995">
        <v>724</v>
      </c>
      <c r="J20995">
        <v>5529</v>
      </c>
      <c r="K20995">
        <v>1</v>
      </c>
      <c r="L20995">
        <v>353</v>
      </c>
      <c r="M20995">
        <v>1959</v>
      </c>
      <c r="N20995" t="s">
        <v>18</v>
      </c>
      <c r="O20995">
        <v>0</v>
      </c>
      <c r="P20995">
        <v>7637</v>
      </c>
    </row>
    <row r="20996" spans="1:16" x14ac:dyDescent="0.25">
      <c r="A20996" t="s">
        <v>31021</v>
      </c>
      <c r="B20996">
        <v>1986</v>
      </c>
      <c r="C20996" s="3" t="str">
        <f>HYPERLINK("http://www.uniprot.org/uniprot/G7ID64","tr|G7ID64|G7ID64_MEDTR")</f>
        <v>tr|G7ID64|G7ID64_MEDTR</v>
      </c>
      <c r="D20996" t="s">
        <v>31022</v>
      </c>
      <c r="E20996">
        <v>84.34</v>
      </c>
      <c r="F20996">
        <v>658</v>
      </c>
      <c r="G20996">
        <v>103</v>
      </c>
      <c r="H20996">
        <v>0</v>
      </c>
      <c r="I20996">
        <v>1</v>
      </c>
      <c r="J20996">
        <v>1974</v>
      </c>
      <c r="K20996">
        <v>1</v>
      </c>
      <c r="L20996">
        <v>1</v>
      </c>
      <c r="M20996">
        <v>657</v>
      </c>
      <c r="N20996" t="s">
        <v>18</v>
      </c>
      <c r="O20996">
        <v>0</v>
      </c>
      <c r="P20996">
        <v>2961</v>
      </c>
    </row>
    <row r="20997" spans="1:16" x14ac:dyDescent="0.25">
      <c r="A20997" t="s">
        <v>31023</v>
      </c>
      <c r="B20997">
        <v>915</v>
      </c>
      <c r="C20997" s="3" t="str">
        <f>HYPERLINK("http://www.uniprot.org/uniprot/G7I758","tr|G7I758|G7I758_MEDTR")</f>
        <v>tr|G7I758|G7I758_MEDTR</v>
      </c>
      <c r="D20997" t="s">
        <v>31024</v>
      </c>
      <c r="E20997">
        <v>87.82</v>
      </c>
      <c r="F20997">
        <v>304</v>
      </c>
      <c r="G20997">
        <v>37</v>
      </c>
      <c r="H20997">
        <v>0</v>
      </c>
      <c r="I20997">
        <v>1</v>
      </c>
      <c r="J20997">
        <v>912</v>
      </c>
      <c r="K20997">
        <v>1</v>
      </c>
      <c r="L20997">
        <v>28</v>
      </c>
      <c r="M20997">
        <v>330</v>
      </c>
      <c r="N20997" t="s">
        <v>18</v>
      </c>
      <c r="O20997" s="1">
        <v>8.8091799999999997E-150</v>
      </c>
      <c r="P20997">
        <v>1378</v>
      </c>
    </row>
    <row r="20998" spans="1:16" x14ac:dyDescent="0.25">
      <c r="A20998" t="s">
        <v>31025</v>
      </c>
      <c r="B20998">
        <v>273</v>
      </c>
      <c r="C20998" s="3" t="str">
        <f>HYPERLINK("http://www.uniprot.org/uniprot/G7ZY98","tr|G7ZY98|G7ZY98_MEDTR")</f>
        <v>tr|G7ZY98|G7ZY98_MEDTR</v>
      </c>
      <c r="D20998" t="s">
        <v>31026</v>
      </c>
      <c r="E20998">
        <v>71.64</v>
      </c>
      <c r="F20998">
        <v>67</v>
      </c>
      <c r="G20998">
        <v>19</v>
      </c>
      <c r="H20998">
        <v>0</v>
      </c>
      <c r="I20998">
        <v>1</v>
      </c>
      <c r="J20998">
        <v>201</v>
      </c>
      <c r="K20998">
        <v>1</v>
      </c>
      <c r="L20998">
        <v>1</v>
      </c>
      <c r="M20998">
        <v>54</v>
      </c>
      <c r="N20998" t="s">
        <v>18</v>
      </c>
      <c r="O20998" s="1">
        <v>1.2690499999999999E-16</v>
      </c>
      <c r="P20998">
        <v>225</v>
      </c>
    </row>
    <row r="20999" spans="1:16" x14ac:dyDescent="0.25">
      <c r="A20999" t="s">
        <v>31027</v>
      </c>
      <c r="B20999">
        <v>2067</v>
      </c>
      <c r="C20999" s="3" t="str">
        <f>HYPERLINK("http://www.uniprot.org/uniprot/G7J965","tr|G7J965|G7J965_MEDTR")</f>
        <v>tr|G7J965|G7J965_MEDTR</v>
      </c>
      <c r="D20999" t="s">
        <v>31028</v>
      </c>
      <c r="E20999">
        <v>72.510000000000005</v>
      </c>
      <c r="F20999">
        <v>713</v>
      </c>
      <c r="G20999">
        <v>196</v>
      </c>
      <c r="H20999">
        <v>29</v>
      </c>
      <c r="I20999">
        <v>1</v>
      </c>
      <c r="J20999">
        <v>2052</v>
      </c>
      <c r="K20999">
        <v>1</v>
      </c>
      <c r="L20999">
        <v>357</v>
      </c>
      <c r="M20999">
        <v>1056</v>
      </c>
      <c r="N20999" t="s">
        <v>18</v>
      </c>
      <c r="O20999">
        <v>0</v>
      </c>
      <c r="P20999">
        <v>2651</v>
      </c>
    </row>
    <row r="21000" spans="1:16" x14ac:dyDescent="0.25">
      <c r="A21000" t="s">
        <v>31029</v>
      </c>
      <c r="B21000">
        <v>1419</v>
      </c>
      <c r="C21000" s="3" t="str">
        <f>HYPERLINK("http://www.uniprot.org/uniprot/G8A2H7","tr|G8A2H7|G8A2H7_MEDTR")</f>
        <v>tr|G8A2H7|G8A2H7_MEDTR</v>
      </c>
      <c r="D21000" t="s">
        <v>31030</v>
      </c>
      <c r="E21000">
        <v>63.16</v>
      </c>
      <c r="F21000">
        <v>524</v>
      </c>
      <c r="G21000">
        <v>193</v>
      </c>
      <c r="H21000">
        <v>53</v>
      </c>
      <c r="I21000">
        <v>1</v>
      </c>
      <c r="J21000">
        <v>1413</v>
      </c>
      <c r="K21000">
        <v>1</v>
      </c>
      <c r="L21000">
        <v>1</v>
      </c>
      <c r="M21000">
        <v>511</v>
      </c>
      <c r="N21000" t="s">
        <v>18</v>
      </c>
      <c r="O21000" s="1">
        <v>1.46165E-180</v>
      </c>
      <c r="P21000">
        <v>1646</v>
      </c>
    </row>
    <row r="21001" spans="1:16" x14ac:dyDescent="0.25">
      <c r="A21001" t="s">
        <v>31031</v>
      </c>
      <c r="B21001">
        <v>726</v>
      </c>
      <c r="C21001" s="3" t="str">
        <f>HYPERLINK("http://www.uniprot.org/uniprot/I3SV46","tr|I3SV46|I3SV46_MEDTR")</f>
        <v>tr|I3SV46|I3SV46_MEDTR</v>
      </c>
      <c r="D21001" t="s">
        <v>22</v>
      </c>
      <c r="E21001">
        <v>86.72</v>
      </c>
      <c r="F21001">
        <v>241</v>
      </c>
      <c r="G21001">
        <v>32</v>
      </c>
      <c r="H21001">
        <v>1</v>
      </c>
      <c r="I21001">
        <v>4</v>
      </c>
      <c r="J21001">
        <v>723</v>
      </c>
      <c r="K21001">
        <v>1</v>
      </c>
      <c r="L21001">
        <v>67</v>
      </c>
      <c r="M21001">
        <v>307</v>
      </c>
      <c r="N21001" t="s">
        <v>18</v>
      </c>
      <c r="O21001" s="1">
        <v>4.1246600000000003E-108</v>
      </c>
      <c r="P21001">
        <v>1017</v>
      </c>
    </row>
    <row r="21002" spans="1:16" x14ac:dyDescent="0.25">
      <c r="A21002" t="s">
        <v>31032</v>
      </c>
      <c r="B21002">
        <v>2544</v>
      </c>
      <c r="C21002" s="3" t="str">
        <f>HYPERLINK("http://www.uniprot.org/uniprot/Q8W0V0","tr|Q8W0V0|Q8W0V0_MEDTR")</f>
        <v>tr|Q8W0V0|Q8W0V0_MEDTR</v>
      </c>
      <c r="D21002" t="s">
        <v>31033</v>
      </c>
      <c r="E21002">
        <v>87.74</v>
      </c>
      <c r="F21002">
        <v>457</v>
      </c>
      <c r="G21002">
        <v>56</v>
      </c>
      <c r="H21002">
        <v>0</v>
      </c>
      <c r="I21002">
        <v>1</v>
      </c>
      <c r="J21002">
        <v>1371</v>
      </c>
      <c r="K21002">
        <v>1</v>
      </c>
      <c r="L21002">
        <v>1</v>
      </c>
      <c r="M21002">
        <v>457</v>
      </c>
      <c r="N21002" t="s">
        <v>18</v>
      </c>
      <c r="O21002">
        <v>0</v>
      </c>
      <c r="P21002">
        <v>2027</v>
      </c>
    </row>
    <row r="21003" spans="1:16" x14ac:dyDescent="0.25">
      <c r="A21003" t="s">
        <v>31034</v>
      </c>
      <c r="B21003">
        <v>789</v>
      </c>
      <c r="C21003" s="3" t="str">
        <f>HYPERLINK("http://www.uniprot.org/uniprot/I1LRK0","tr|I1LRK0|I1LRK0_SOYBN")</f>
        <v>tr|I1LRK0|I1LRK0_SOYBN</v>
      </c>
      <c r="D21003" t="s">
        <v>28</v>
      </c>
      <c r="E21003">
        <v>83.95</v>
      </c>
      <c r="F21003">
        <v>162</v>
      </c>
      <c r="G21003">
        <v>26</v>
      </c>
      <c r="H21003">
        <v>3</v>
      </c>
      <c r="I21003">
        <v>310</v>
      </c>
      <c r="J21003">
        <v>786</v>
      </c>
      <c r="K21003">
        <v>1</v>
      </c>
      <c r="L21003">
        <v>30</v>
      </c>
      <c r="M21003">
        <v>191</v>
      </c>
      <c r="N21003" t="s">
        <v>18</v>
      </c>
      <c r="O21003" s="1">
        <v>2.4327499999999998E-67</v>
      </c>
      <c r="P21003">
        <v>666</v>
      </c>
    </row>
    <row r="21004" spans="1:16" x14ac:dyDescent="0.25">
      <c r="A21004" t="s">
        <v>31035</v>
      </c>
      <c r="B21004">
        <v>588</v>
      </c>
      <c r="C21004" s="3" t="str">
        <f>HYPERLINK("http://www.uniprot.org/uniprot/I3SM49","tr|I3SM49|I3SM49_LOTJA")</f>
        <v>tr|I3SM49|I3SM49_LOTJA</v>
      </c>
      <c r="D21004" t="s">
        <v>93</v>
      </c>
      <c r="E21004">
        <v>33.33</v>
      </c>
      <c r="F21004">
        <v>240</v>
      </c>
      <c r="G21004">
        <v>160</v>
      </c>
      <c r="H21004">
        <v>51</v>
      </c>
      <c r="I21004">
        <v>10</v>
      </c>
      <c r="J21004">
        <v>576</v>
      </c>
      <c r="K21004">
        <v>1</v>
      </c>
      <c r="L21004">
        <v>3</v>
      </c>
      <c r="M21004">
        <v>232</v>
      </c>
      <c r="N21004" t="s">
        <v>18</v>
      </c>
      <c r="O21004" s="1">
        <v>1.3102E-21</v>
      </c>
      <c r="P21004">
        <v>269</v>
      </c>
    </row>
    <row r="21005" spans="1:16" x14ac:dyDescent="0.25">
      <c r="A21005" t="s">
        <v>31036</v>
      </c>
      <c r="B21005">
        <v>1902</v>
      </c>
      <c r="C21005" s="3" t="str">
        <f>HYPERLINK("http://www.uniprot.org/uniprot/G7JGN9","tr|G7JGN9|G7JGN9_MEDTR")</f>
        <v>tr|G7JGN9|G7JGN9_MEDTR</v>
      </c>
      <c r="D21005" t="s">
        <v>31037</v>
      </c>
      <c r="E21005">
        <v>83.17</v>
      </c>
      <c r="F21005">
        <v>636</v>
      </c>
      <c r="G21005">
        <v>107</v>
      </c>
      <c r="H21005">
        <v>3</v>
      </c>
      <c r="I21005">
        <v>1</v>
      </c>
      <c r="J21005">
        <v>1899</v>
      </c>
      <c r="K21005">
        <v>1</v>
      </c>
      <c r="L21005">
        <v>1</v>
      </c>
      <c r="M21005">
        <v>631</v>
      </c>
      <c r="N21005" t="s">
        <v>18</v>
      </c>
      <c r="O21005">
        <v>0</v>
      </c>
      <c r="P21005">
        <v>2574</v>
      </c>
    </row>
    <row r="21006" spans="1:16" x14ac:dyDescent="0.25">
      <c r="A21006" t="s">
        <v>31038</v>
      </c>
      <c r="B21006">
        <v>1716</v>
      </c>
      <c r="C21006" s="3" t="str">
        <f>HYPERLINK("http://www.uniprot.org/uniprot/G7LII2","tr|G7LII2|G7LII2_MEDTR")</f>
        <v>tr|G7LII2|G7LII2_MEDTR</v>
      </c>
      <c r="D21006" t="s">
        <v>31039</v>
      </c>
      <c r="E21006">
        <v>78.78</v>
      </c>
      <c r="F21006">
        <v>575</v>
      </c>
      <c r="G21006">
        <v>122</v>
      </c>
      <c r="H21006">
        <v>4</v>
      </c>
      <c r="I21006">
        <v>1</v>
      </c>
      <c r="J21006">
        <v>1713</v>
      </c>
      <c r="K21006">
        <v>1</v>
      </c>
      <c r="L21006">
        <v>110</v>
      </c>
      <c r="M21006">
        <v>682</v>
      </c>
      <c r="N21006" t="s">
        <v>18</v>
      </c>
      <c r="O21006">
        <v>0</v>
      </c>
      <c r="P21006">
        <v>2363</v>
      </c>
    </row>
    <row r="21007" spans="1:16" x14ac:dyDescent="0.25">
      <c r="A21007" t="s">
        <v>31040</v>
      </c>
      <c r="B21007">
        <v>1077</v>
      </c>
      <c r="C21007" s="3" t="str">
        <f>HYPERLINK("http://www.uniprot.org/uniprot/I1MKJ8","tr|I1MKJ8|I1MKJ8_SOYBN")</f>
        <v>tr|I1MKJ8|I1MKJ8_SOYBN</v>
      </c>
      <c r="D21007" t="s">
        <v>28</v>
      </c>
      <c r="E21007">
        <v>87.77</v>
      </c>
      <c r="F21007">
        <v>360</v>
      </c>
      <c r="G21007">
        <v>44</v>
      </c>
      <c r="H21007">
        <v>2</v>
      </c>
      <c r="I21007">
        <v>1</v>
      </c>
      <c r="J21007">
        <v>1074</v>
      </c>
      <c r="K21007">
        <v>1</v>
      </c>
      <c r="L21007">
        <v>4</v>
      </c>
      <c r="M21007">
        <v>363</v>
      </c>
      <c r="N21007" t="s">
        <v>18</v>
      </c>
      <c r="O21007">
        <v>0</v>
      </c>
      <c r="P21007">
        <v>1656</v>
      </c>
    </row>
    <row r="21008" spans="1:16" x14ac:dyDescent="0.25">
      <c r="A21008" t="s">
        <v>31041</v>
      </c>
      <c r="B21008">
        <v>1593</v>
      </c>
      <c r="C21008" s="3" t="str">
        <f>HYPERLINK("http://www.uniprot.org/uniprot/G7IU12","tr|G7IU12|G7IU12_MEDTR")</f>
        <v>tr|G7IU12|G7IU12_MEDTR</v>
      </c>
      <c r="D21008" t="s">
        <v>31042</v>
      </c>
      <c r="E21008">
        <v>78.319999999999993</v>
      </c>
      <c r="F21008">
        <v>549</v>
      </c>
      <c r="G21008">
        <v>119</v>
      </c>
      <c r="H21008">
        <v>19</v>
      </c>
      <c r="I21008">
        <v>1</v>
      </c>
      <c r="J21008">
        <v>1590</v>
      </c>
      <c r="K21008">
        <v>1</v>
      </c>
      <c r="L21008">
        <v>1</v>
      </c>
      <c r="M21008">
        <v>544</v>
      </c>
      <c r="N21008" t="s">
        <v>18</v>
      </c>
      <c r="O21008">
        <v>0</v>
      </c>
      <c r="P21008">
        <v>2196</v>
      </c>
    </row>
    <row r="21009" spans="1:16" x14ac:dyDescent="0.25">
      <c r="A21009" t="s">
        <v>31043</v>
      </c>
      <c r="B21009">
        <v>1302</v>
      </c>
      <c r="C21009" s="3" t="str">
        <f>HYPERLINK("http://www.uniprot.org/uniprot/G7KMV5","tr|G7KMV5|G7KMV5_MEDTR")</f>
        <v>tr|G7KMV5|G7KMV5_MEDTR</v>
      </c>
      <c r="D21009" t="s">
        <v>31044</v>
      </c>
      <c r="E21009">
        <v>85.28</v>
      </c>
      <c r="F21009">
        <v>435</v>
      </c>
      <c r="G21009">
        <v>64</v>
      </c>
      <c r="H21009">
        <v>2</v>
      </c>
      <c r="I21009">
        <v>1</v>
      </c>
      <c r="J21009">
        <v>1299</v>
      </c>
      <c r="K21009">
        <v>1</v>
      </c>
      <c r="L21009">
        <v>94</v>
      </c>
      <c r="M21009">
        <v>528</v>
      </c>
      <c r="N21009" t="s">
        <v>18</v>
      </c>
      <c r="O21009">
        <v>0</v>
      </c>
      <c r="P21009">
        <v>1980</v>
      </c>
    </row>
    <row r="21010" spans="1:16" x14ac:dyDescent="0.25">
      <c r="A21010" t="s">
        <v>31045</v>
      </c>
      <c r="B21010">
        <v>2247</v>
      </c>
      <c r="C21010" s="3" t="str">
        <f>HYPERLINK("http://www.uniprot.org/uniprot/G7I2F3","tr|G7I2F3|G7I2F3_MEDTR")</f>
        <v>tr|G7I2F3|G7I2F3_MEDTR</v>
      </c>
      <c r="D21010" t="s">
        <v>257</v>
      </c>
      <c r="E21010">
        <v>35.28</v>
      </c>
      <c r="F21010">
        <v>428</v>
      </c>
      <c r="G21010">
        <v>277</v>
      </c>
      <c r="H21010">
        <v>5</v>
      </c>
      <c r="I21010">
        <v>964</v>
      </c>
      <c r="J21010">
        <v>2232</v>
      </c>
      <c r="K21010">
        <v>1</v>
      </c>
      <c r="L21010">
        <v>43</v>
      </c>
      <c r="M21010">
        <v>408</v>
      </c>
      <c r="N21010" t="s">
        <v>18</v>
      </c>
      <c r="O21010" s="1">
        <v>1.2528800000000001E-57</v>
      </c>
      <c r="P21010">
        <v>588</v>
      </c>
    </row>
    <row r="21011" spans="1:16" x14ac:dyDescent="0.25">
      <c r="A21011" t="s">
        <v>31046</v>
      </c>
      <c r="B21011">
        <v>1173</v>
      </c>
      <c r="C21011" s="3" t="str">
        <f>HYPERLINK("http://www.uniprot.org/uniprot/C7FDI5","tr|C7FDI5|C7FDI5_SOYBN")</f>
        <v>tr|C7FDI5|C7FDI5_SOYBN</v>
      </c>
      <c r="D21011" t="s">
        <v>717</v>
      </c>
      <c r="E21011">
        <v>50.26</v>
      </c>
      <c r="F21011">
        <v>372</v>
      </c>
      <c r="G21011">
        <v>185</v>
      </c>
      <c r="H21011">
        <v>4</v>
      </c>
      <c r="I21011">
        <v>1</v>
      </c>
      <c r="J21011">
        <v>1104</v>
      </c>
      <c r="K21011">
        <v>1</v>
      </c>
      <c r="L21011">
        <v>694</v>
      </c>
      <c r="M21011">
        <v>1060</v>
      </c>
      <c r="N21011" t="s">
        <v>18</v>
      </c>
      <c r="O21011" s="1">
        <v>5.4667399999999996E-103</v>
      </c>
      <c r="P21011">
        <v>976</v>
      </c>
    </row>
    <row r="21012" spans="1:16" x14ac:dyDescent="0.25">
      <c r="A21012" t="s">
        <v>31047</v>
      </c>
      <c r="B21012">
        <v>1236</v>
      </c>
      <c r="C21012" s="3" t="str">
        <f>HYPERLINK("http://www.uniprot.org/uniprot/G7IU78","tr|G7IU78|G7IU78_MEDTR")</f>
        <v>tr|G7IU78|G7IU78_MEDTR</v>
      </c>
      <c r="D21012" t="s">
        <v>31048</v>
      </c>
      <c r="E21012">
        <v>82.12</v>
      </c>
      <c r="F21012">
        <v>414</v>
      </c>
      <c r="G21012">
        <v>74</v>
      </c>
      <c r="H21012">
        <v>3</v>
      </c>
      <c r="I21012">
        <v>1</v>
      </c>
      <c r="J21012">
        <v>1233</v>
      </c>
      <c r="K21012">
        <v>1</v>
      </c>
      <c r="L21012">
        <v>1</v>
      </c>
      <c r="M21012">
        <v>412</v>
      </c>
      <c r="N21012" t="s">
        <v>18</v>
      </c>
      <c r="O21012">
        <v>0</v>
      </c>
      <c r="P21012">
        <v>1745</v>
      </c>
    </row>
    <row r="21013" spans="1:16" x14ac:dyDescent="0.25">
      <c r="A21013" t="s">
        <v>31049</v>
      </c>
      <c r="B21013">
        <v>2868</v>
      </c>
      <c r="C21013" s="3" t="str">
        <f>HYPERLINK("http://www.uniprot.org/uniprot/I1M2V8","tr|I1M2V8|I1M2V8_SOYBN")</f>
        <v>tr|I1M2V8|I1M2V8_SOYBN</v>
      </c>
      <c r="D21013" t="s">
        <v>28</v>
      </c>
      <c r="E21013">
        <v>79.260000000000005</v>
      </c>
      <c r="F21013">
        <v>950</v>
      </c>
      <c r="G21013">
        <v>197</v>
      </c>
      <c r="H21013">
        <v>2</v>
      </c>
      <c r="I21013">
        <v>1</v>
      </c>
      <c r="J21013">
        <v>2844</v>
      </c>
      <c r="K21013">
        <v>1</v>
      </c>
      <c r="L21013">
        <v>1</v>
      </c>
      <c r="M21013">
        <v>931</v>
      </c>
      <c r="N21013" t="s">
        <v>18</v>
      </c>
      <c r="O21013">
        <v>0</v>
      </c>
      <c r="P21013">
        <v>3848</v>
      </c>
    </row>
    <row r="21014" spans="1:16" x14ac:dyDescent="0.25">
      <c r="A21014" t="s">
        <v>31050</v>
      </c>
      <c r="B21014">
        <v>789</v>
      </c>
      <c r="C21014" s="3" t="str">
        <f>HYPERLINK("http://www.uniprot.org/uniprot/I3SW35","tr|I3SW35|I3SW35_MEDTR")</f>
        <v>tr|I3SW35|I3SW35_MEDTR</v>
      </c>
      <c r="D21014" t="s">
        <v>22</v>
      </c>
      <c r="E21014">
        <v>89.31</v>
      </c>
      <c r="F21014">
        <v>262</v>
      </c>
      <c r="G21014">
        <v>28</v>
      </c>
      <c r="H21014">
        <v>0</v>
      </c>
      <c r="I21014">
        <v>1</v>
      </c>
      <c r="J21014">
        <v>786</v>
      </c>
      <c r="K21014">
        <v>1</v>
      </c>
      <c r="L21014">
        <v>23</v>
      </c>
      <c r="M21014">
        <v>284</v>
      </c>
      <c r="N21014" t="s">
        <v>18</v>
      </c>
      <c r="O21014" s="1">
        <v>2.0920199999999998E-127</v>
      </c>
      <c r="P21014">
        <v>1184</v>
      </c>
    </row>
    <row r="21015" spans="1:16" x14ac:dyDescent="0.25">
      <c r="A21015" t="s">
        <v>31051</v>
      </c>
      <c r="B21015">
        <v>1404</v>
      </c>
      <c r="C21015" s="3" t="str">
        <f>HYPERLINK("http://www.uniprot.org/uniprot/Q5IFH7","tr|Q5IFH7|Q5IFH7_MEDTR")</f>
        <v>tr|Q5IFH7|Q5IFH7_MEDTR</v>
      </c>
      <c r="D21015" t="s">
        <v>31052</v>
      </c>
      <c r="E21015">
        <v>79.78</v>
      </c>
      <c r="F21015">
        <v>465</v>
      </c>
      <c r="G21015">
        <v>94</v>
      </c>
      <c r="H21015">
        <v>5</v>
      </c>
      <c r="I21015">
        <v>22</v>
      </c>
      <c r="J21015">
        <v>1401</v>
      </c>
      <c r="K21015">
        <v>1</v>
      </c>
      <c r="L21015">
        <v>7</v>
      </c>
      <c r="M21015">
        <v>465</v>
      </c>
      <c r="N21015" t="s">
        <v>18</v>
      </c>
      <c r="O21015">
        <v>0</v>
      </c>
      <c r="P21015">
        <v>1904</v>
      </c>
    </row>
    <row r="21016" spans="1:16" x14ac:dyDescent="0.25">
      <c r="A21016" t="s">
        <v>31053</v>
      </c>
      <c r="B21016">
        <v>1470</v>
      </c>
      <c r="C21016" s="3" t="str">
        <f>HYPERLINK("http://www.uniprot.org/uniprot/K7MHG2","tr|K7MHG2|K7MHG2_SOYBN")</f>
        <v>tr|K7MHG2|K7MHG2_SOYBN</v>
      </c>
      <c r="D21016" t="s">
        <v>28</v>
      </c>
      <c r="E21016">
        <v>74.760000000000005</v>
      </c>
      <c r="F21016">
        <v>527</v>
      </c>
      <c r="G21016">
        <v>133</v>
      </c>
      <c r="H21016">
        <v>39</v>
      </c>
      <c r="I21016">
        <v>1</v>
      </c>
      <c r="J21016">
        <v>1464</v>
      </c>
      <c r="K21016">
        <v>1</v>
      </c>
      <c r="L21016">
        <v>1</v>
      </c>
      <c r="M21016">
        <v>526</v>
      </c>
      <c r="N21016" t="s">
        <v>18</v>
      </c>
      <c r="O21016">
        <v>0</v>
      </c>
      <c r="P21016">
        <v>1934</v>
      </c>
    </row>
    <row r="21017" spans="1:16" x14ac:dyDescent="0.25">
      <c r="A21017" t="s">
        <v>31054</v>
      </c>
      <c r="B21017">
        <v>1287</v>
      </c>
      <c r="C21017" s="3" t="str">
        <f>HYPERLINK("http://www.uniprot.org/uniprot/I1LBM4","tr|I1LBM4|I1LBM4_SOYBN")</f>
        <v>tr|I1LBM4|I1LBM4_SOYBN</v>
      </c>
      <c r="D21017" t="s">
        <v>28</v>
      </c>
      <c r="E21017">
        <v>75.290000000000006</v>
      </c>
      <c r="F21017">
        <v>425</v>
      </c>
      <c r="G21017">
        <v>105</v>
      </c>
      <c r="H21017">
        <v>0</v>
      </c>
      <c r="I21017">
        <v>4</v>
      </c>
      <c r="J21017">
        <v>1278</v>
      </c>
      <c r="K21017">
        <v>1</v>
      </c>
      <c r="L21017">
        <v>6</v>
      </c>
      <c r="M21017">
        <v>430</v>
      </c>
      <c r="N21017" t="s">
        <v>18</v>
      </c>
      <c r="O21017">
        <v>0</v>
      </c>
      <c r="P21017">
        <v>1677</v>
      </c>
    </row>
    <row r="21018" spans="1:16" x14ac:dyDescent="0.25">
      <c r="A21018" t="s">
        <v>31055</v>
      </c>
      <c r="B21018">
        <v>873</v>
      </c>
      <c r="C21018" s="3" t="str">
        <f>HYPERLINK("http://www.uniprot.org/uniprot/I3T0Z4","tr|I3T0Z4|I3T0Z4_LOTJA")</f>
        <v>tr|I3T0Z4|I3T0Z4_LOTJA</v>
      </c>
      <c r="D21018" t="s">
        <v>93</v>
      </c>
      <c r="E21018">
        <v>69.930000000000007</v>
      </c>
      <c r="F21018">
        <v>316</v>
      </c>
      <c r="G21018">
        <v>95</v>
      </c>
      <c r="H21018">
        <v>26</v>
      </c>
      <c r="I21018">
        <v>1</v>
      </c>
      <c r="J21018">
        <v>870</v>
      </c>
      <c r="K21018">
        <v>1</v>
      </c>
      <c r="L21018">
        <v>1</v>
      </c>
      <c r="M21018">
        <v>316</v>
      </c>
      <c r="N21018" t="s">
        <v>18</v>
      </c>
      <c r="O21018" s="1">
        <v>4.0775599999999999E-117</v>
      </c>
      <c r="P21018">
        <v>1096</v>
      </c>
    </row>
    <row r="21019" spans="1:16" x14ac:dyDescent="0.25">
      <c r="A21019" t="s">
        <v>31056</v>
      </c>
      <c r="B21019">
        <v>3183</v>
      </c>
      <c r="C21019" s="3" t="str">
        <f>HYPERLINK("http://www.uniprot.org/uniprot/A2Q2S4","tr|A2Q2S4|A2Q2S4_MEDTR")</f>
        <v>tr|A2Q2S4|A2Q2S4_MEDTR</v>
      </c>
      <c r="D21019" t="s">
        <v>31057</v>
      </c>
      <c r="E21019">
        <v>73.040000000000006</v>
      </c>
      <c r="F21019">
        <v>1076</v>
      </c>
      <c r="G21019">
        <v>290</v>
      </c>
      <c r="H21019">
        <v>28</v>
      </c>
      <c r="I21019">
        <v>37</v>
      </c>
      <c r="J21019">
        <v>3180</v>
      </c>
      <c r="K21019">
        <v>1</v>
      </c>
      <c r="L21019">
        <v>13</v>
      </c>
      <c r="M21019">
        <v>1073</v>
      </c>
      <c r="N21019" t="s">
        <v>18</v>
      </c>
      <c r="O21019">
        <v>0</v>
      </c>
      <c r="P21019">
        <v>3742</v>
      </c>
    </row>
    <row r="21020" spans="1:16" x14ac:dyDescent="0.25">
      <c r="A21020" t="s">
        <v>31058</v>
      </c>
      <c r="B21020">
        <v>1944</v>
      </c>
      <c r="C21020" s="3" t="str">
        <f>HYPERLINK("http://www.uniprot.org/uniprot/G7ID65","tr|G7ID65|G7ID65_MEDTR")</f>
        <v>tr|G7ID65|G7ID65_MEDTR</v>
      </c>
      <c r="D21020" t="s">
        <v>31059</v>
      </c>
      <c r="E21020">
        <v>83.74</v>
      </c>
      <c r="F21020">
        <v>646</v>
      </c>
      <c r="G21020">
        <v>105</v>
      </c>
      <c r="H21020">
        <v>3</v>
      </c>
      <c r="I21020">
        <v>13</v>
      </c>
      <c r="J21020">
        <v>1941</v>
      </c>
      <c r="K21020">
        <v>1</v>
      </c>
      <c r="L21020">
        <v>12</v>
      </c>
      <c r="M21020">
        <v>651</v>
      </c>
      <c r="N21020" t="s">
        <v>18</v>
      </c>
      <c r="O21020">
        <v>0</v>
      </c>
      <c r="P21020">
        <v>2879</v>
      </c>
    </row>
    <row r="21021" spans="1:16" x14ac:dyDescent="0.25">
      <c r="A21021" t="s">
        <v>31060</v>
      </c>
      <c r="B21021">
        <v>2256</v>
      </c>
      <c r="C21021" s="3" t="str">
        <f>HYPERLINK("http://www.uniprot.org/uniprot/K7K399","tr|K7K399|K7K399_SOYBN")</f>
        <v>tr|K7K399|K7K399_SOYBN</v>
      </c>
      <c r="D21021" t="s">
        <v>28</v>
      </c>
      <c r="E21021">
        <v>78.22</v>
      </c>
      <c r="F21021">
        <v>753</v>
      </c>
      <c r="G21021">
        <v>164</v>
      </c>
      <c r="H21021">
        <v>7</v>
      </c>
      <c r="I21021">
        <v>1</v>
      </c>
      <c r="J21021">
        <v>2238</v>
      </c>
      <c r="K21021">
        <v>1</v>
      </c>
      <c r="L21021">
        <v>1</v>
      </c>
      <c r="M21021">
        <v>751</v>
      </c>
      <c r="N21021" t="s">
        <v>18</v>
      </c>
      <c r="O21021">
        <v>0</v>
      </c>
      <c r="P21021">
        <v>3035</v>
      </c>
    </row>
    <row r="21022" spans="1:16" x14ac:dyDescent="0.25">
      <c r="A21022" t="s">
        <v>31061</v>
      </c>
      <c r="B21022">
        <v>3237</v>
      </c>
      <c r="C21022" s="3" t="str">
        <f>HYPERLINK("http://www.uniprot.org/uniprot/G7J966","tr|G7J966|G7J966_MEDTR")</f>
        <v>tr|G7J966|G7J966_MEDTR</v>
      </c>
      <c r="D21022" t="s">
        <v>31062</v>
      </c>
      <c r="E21022">
        <v>69.72</v>
      </c>
      <c r="F21022">
        <v>740</v>
      </c>
      <c r="G21022">
        <v>224</v>
      </c>
      <c r="H21022">
        <v>58</v>
      </c>
      <c r="I21022">
        <v>1189</v>
      </c>
      <c r="J21022">
        <v>3234</v>
      </c>
      <c r="K21022">
        <v>1</v>
      </c>
      <c r="L21022">
        <v>253</v>
      </c>
      <c r="M21022">
        <v>990</v>
      </c>
      <c r="N21022" t="s">
        <v>18</v>
      </c>
      <c r="O21022">
        <v>0</v>
      </c>
      <c r="P21022">
        <v>2617</v>
      </c>
    </row>
    <row r="21023" spans="1:16" x14ac:dyDescent="0.25">
      <c r="A21023" t="s">
        <v>31063</v>
      </c>
      <c r="B21023">
        <v>3837</v>
      </c>
      <c r="C21023" s="3" t="str">
        <f>HYPERLINK("http://www.uniprot.org/uniprot/G8A2H5","tr|G8A2H5|G8A2H5_MEDTR")</f>
        <v>tr|G8A2H5|G8A2H5_MEDTR</v>
      </c>
      <c r="D21023" t="s">
        <v>2198</v>
      </c>
      <c r="E21023">
        <v>72.36</v>
      </c>
      <c r="F21023">
        <v>1299</v>
      </c>
      <c r="G21023">
        <v>359</v>
      </c>
      <c r="H21023">
        <v>26</v>
      </c>
      <c r="I21023">
        <v>16</v>
      </c>
      <c r="J21023">
        <v>3834</v>
      </c>
      <c r="K21023">
        <v>1</v>
      </c>
      <c r="L21023">
        <v>330</v>
      </c>
      <c r="M21023">
        <v>1621</v>
      </c>
      <c r="N21023" t="s">
        <v>18</v>
      </c>
      <c r="O21023">
        <v>0</v>
      </c>
      <c r="P21023">
        <v>4675</v>
      </c>
    </row>
    <row r="21024" spans="1:16" x14ac:dyDescent="0.25">
      <c r="A21024" t="s">
        <v>31064</v>
      </c>
      <c r="B21024">
        <v>606</v>
      </c>
      <c r="C21024" s="3" t="str">
        <f>HYPERLINK("http://www.uniprot.org/uniprot/A6H577","tr|A6H577|A6H577_RUMFL")</f>
        <v>tr|A6H577|A6H577_RUMFL</v>
      </c>
      <c r="D21024" t="s">
        <v>31065</v>
      </c>
      <c r="E21024">
        <v>39.39</v>
      </c>
      <c r="F21024">
        <v>99</v>
      </c>
      <c r="G21024">
        <v>60</v>
      </c>
      <c r="H21024">
        <v>0</v>
      </c>
      <c r="I21024">
        <v>153</v>
      </c>
      <c r="J21024">
        <v>449</v>
      </c>
      <c r="K21024">
        <v>3</v>
      </c>
      <c r="L21024">
        <v>1540</v>
      </c>
      <c r="M21024">
        <v>1637</v>
      </c>
      <c r="N21024" t="s">
        <v>18</v>
      </c>
      <c r="O21024" s="1">
        <v>4.2949400000000002E-10</v>
      </c>
      <c r="P21024">
        <v>170</v>
      </c>
    </row>
    <row r="21025" spans="1:16" x14ac:dyDescent="0.25">
      <c r="A21025" t="s">
        <v>31066</v>
      </c>
      <c r="B21025">
        <v>441</v>
      </c>
      <c r="C21025" s="3" t="str">
        <f>HYPERLINK("http://www.uniprot.org/uniprot/I3SF63","tr|I3SF63|I3SF63_MEDTR")</f>
        <v>tr|I3SF63|I3SF63_MEDTR</v>
      </c>
      <c r="D21025" t="s">
        <v>22</v>
      </c>
      <c r="E21025">
        <v>88.03</v>
      </c>
      <c r="F21025">
        <v>117</v>
      </c>
      <c r="G21025">
        <v>14</v>
      </c>
      <c r="H21025">
        <v>0</v>
      </c>
      <c r="I21025">
        <v>49</v>
      </c>
      <c r="J21025">
        <v>399</v>
      </c>
      <c r="K21025">
        <v>1</v>
      </c>
      <c r="L21025">
        <v>23</v>
      </c>
      <c r="M21025">
        <v>139</v>
      </c>
      <c r="N21025" t="s">
        <v>18</v>
      </c>
      <c r="O21025" s="1">
        <v>1.28941E-53</v>
      </c>
      <c r="P21025">
        <v>544</v>
      </c>
    </row>
    <row r="21026" spans="1:16" x14ac:dyDescent="0.25">
      <c r="A21026" t="s">
        <v>31067</v>
      </c>
      <c r="B21026">
        <v>1029</v>
      </c>
      <c r="C21026" s="3" t="str">
        <f>HYPERLINK("http://www.uniprot.org/uniprot/A4UTS4","tr|A4UTS4|A4UTS4_PEA")</f>
        <v>tr|A4UTS4|A4UTS4_PEA</v>
      </c>
      <c r="D21026" t="s">
        <v>31068</v>
      </c>
      <c r="E21026">
        <v>87.03</v>
      </c>
      <c r="F21026">
        <v>324</v>
      </c>
      <c r="G21026">
        <v>42</v>
      </c>
      <c r="H21026">
        <v>0</v>
      </c>
      <c r="I21026">
        <v>55</v>
      </c>
      <c r="J21026">
        <v>1026</v>
      </c>
      <c r="K21026">
        <v>1</v>
      </c>
      <c r="L21026">
        <v>6</v>
      </c>
      <c r="M21026">
        <v>329</v>
      </c>
      <c r="N21026" t="s">
        <v>18</v>
      </c>
      <c r="O21026" s="1">
        <v>8.5246599999999998E-155</v>
      </c>
      <c r="P21026">
        <v>1422</v>
      </c>
    </row>
    <row r="21027" spans="1:16" x14ac:dyDescent="0.25">
      <c r="A21027" t="s">
        <v>31069</v>
      </c>
      <c r="B21027">
        <v>1389</v>
      </c>
      <c r="C21027" s="3" t="str">
        <f>HYPERLINK("http://www.uniprot.org/uniprot/G7JH96","tr|G7JH96|G7JH96_MEDTR")</f>
        <v>tr|G7JH96|G7JH96_MEDTR</v>
      </c>
      <c r="D21027" t="s">
        <v>31070</v>
      </c>
      <c r="E21027">
        <v>88.19</v>
      </c>
      <c r="F21027">
        <v>449</v>
      </c>
      <c r="G21027">
        <v>53</v>
      </c>
      <c r="H21027">
        <v>3</v>
      </c>
      <c r="I21027">
        <v>49</v>
      </c>
      <c r="J21027">
        <v>1386</v>
      </c>
      <c r="K21027">
        <v>1</v>
      </c>
      <c r="L21027">
        <v>14</v>
      </c>
      <c r="M21027">
        <v>460</v>
      </c>
      <c r="N21027" t="s">
        <v>18</v>
      </c>
      <c r="O21027">
        <v>0</v>
      </c>
      <c r="P21027">
        <v>2024</v>
      </c>
    </row>
    <row r="21028" spans="1:16" x14ac:dyDescent="0.25">
      <c r="A21028" t="s">
        <v>31071</v>
      </c>
      <c r="B21028">
        <v>630</v>
      </c>
      <c r="C21028" s="3" t="str">
        <f>HYPERLINK("http://www.uniprot.org/uniprot/I1KLE1","tr|I1KLE1|I1KLE1_SOYBN")</f>
        <v>tr|I1KLE1|I1KLE1_SOYBN</v>
      </c>
      <c r="D21028" t="s">
        <v>28</v>
      </c>
      <c r="E21028">
        <v>90.9</v>
      </c>
      <c r="F21028">
        <v>209</v>
      </c>
      <c r="G21028">
        <v>19</v>
      </c>
      <c r="H21028">
        <v>0</v>
      </c>
      <c r="I21028">
        <v>1</v>
      </c>
      <c r="J21028">
        <v>627</v>
      </c>
      <c r="K21028">
        <v>1</v>
      </c>
      <c r="L21028">
        <v>4</v>
      </c>
      <c r="M21028">
        <v>212</v>
      </c>
      <c r="N21028" t="s">
        <v>18</v>
      </c>
      <c r="O21028" s="1">
        <v>2.4042799999999998E-102</v>
      </c>
      <c r="P21028">
        <v>966</v>
      </c>
    </row>
    <row r="21029" spans="1:16" x14ac:dyDescent="0.25">
      <c r="A21029" t="s">
        <v>31072</v>
      </c>
      <c r="B21029">
        <v>765</v>
      </c>
      <c r="C21029" s="3" t="str">
        <f>HYPERLINK("http://www.uniprot.org/uniprot/G7JGP0","tr|G7JGP0|G7JGP0_MEDTR")</f>
        <v>tr|G7JGP0|G7JGP0_MEDTR</v>
      </c>
      <c r="D21029" t="s">
        <v>31073</v>
      </c>
      <c r="E21029">
        <v>59.13</v>
      </c>
      <c r="F21029">
        <v>115</v>
      </c>
      <c r="G21029">
        <v>47</v>
      </c>
      <c r="H21029">
        <v>0</v>
      </c>
      <c r="I21029">
        <v>1</v>
      </c>
      <c r="J21029">
        <v>345</v>
      </c>
      <c r="K21029">
        <v>1</v>
      </c>
      <c r="L21029">
        <v>17</v>
      </c>
      <c r="M21029">
        <v>129</v>
      </c>
      <c r="N21029" t="s">
        <v>18</v>
      </c>
      <c r="O21029" s="1">
        <v>1.4107600000000001E-32</v>
      </c>
      <c r="P21029">
        <v>366</v>
      </c>
    </row>
    <row r="21030" spans="1:16" x14ac:dyDescent="0.25">
      <c r="A21030" t="s">
        <v>31074</v>
      </c>
      <c r="B21030">
        <v>792</v>
      </c>
      <c r="C21030" s="3" t="str">
        <f>HYPERLINK("http://www.uniprot.org/uniprot/G7LII1","tr|G7LII1|G7LII1_MEDTR")</f>
        <v>tr|G7LII1|G7LII1_MEDTR</v>
      </c>
      <c r="D21030" t="s">
        <v>31075</v>
      </c>
      <c r="E21030">
        <v>71.099999999999994</v>
      </c>
      <c r="F21030">
        <v>263</v>
      </c>
      <c r="G21030">
        <v>76</v>
      </c>
      <c r="H21030">
        <v>0</v>
      </c>
      <c r="I21030">
        <v>1</v>
      </c>
      <c r="J21030">
        <v>789</v>
      </c>
      <c r="K21030">
        <v>1</v>
      </c>
      <c r="L21030">
        <v>1</v>
      </c>
      <c r="M21030">
        <v>261</v>
      </c>
      <c r="N21030" t="s">
        <v>18</v>
      </c>
      <c r="O21030" s="1">
        <v>1.4248200000000001E-99</v>
      </c>
      <c r="P21030">
        <v>944</v>
      </c>
    </row>
    <row r="21031" spans="1:16" x14ac:dyDescent="0.25">
      <c r="A21031" t="s">
        <v>31076</v>
      </c>
      <c r="B21031">
        <v>1443</v>
      </c>
      <c r="C21031" s="3" t="str">
        <f>HYPERLINK("http://www.uniprot.org/uniprot/G7KT05","tr|G7KT05|G7KT05_MEDTR")</f>
        <v>tr|G7KT05|G7KT05_MEDTR</v>
      </c>
      <c r="D21031" t="s">
        <v>31077</v>
      </c>
      <c r="E21031">
        <v>90.83</v>
      </c>
      <c r="F21031">
        <v>480</v>
      </c>
      <c r="G21031">
        <v>44</v>
      </c>
      <c r="H21031">
        <v>0</v>
      </c>
      <c r="I21031">
        <v>1</v>
      </c>
      <c r="J21031">
        <v>1440</v>
      </c>
      <c r="K21031">
        <v>1</v>
      </c>
      <c r="L21031">
        <v>1</v>
      </c>
      <c r="M21031">
        <v>480</v>
      </c>
      <c r="N21031" t="s">
        <v>18</v>
      </c>
      <c r="O21031">
        <v>0</v>
      </c>
      <c r="P21031">
        <v>2336</v>
      </c>
    </row>
    <row r="21032" spans="1:16" x14ac:dyDescent="0.25">
      <c r="A21032" t="s">
        <v>31078</v>
      </c>
      <c r="B21032">
        <v>1884</v>
      </c>
      <c r="C21032" s="3" t="str">
        <f>HYPERLINK("http://www.uniprot.org/uniprot/G7IU11","tr|G7IU11|G7IU11_MEDTR")</f>
        <v>tr|G7IU11|G7IU11_MEDTR</v>
      </c>
      <c r="D21032" t="s">
        <v>31079</v>
      </c>
      <c r="E21032">
        <v>80</v>
      </c>
      <c r="F21032">
        <v>635</v>
      </c>
      <c r="G21032">
        <v>127</v>
      </c>
      <c r="H21032">
        <v>8</v>
      </c>
      <c r="I21032">
        <v>1</v>
      </c>
      <c r="J21032">
        <v>1881</v>
      </c>
      <c r="K21032">
        <v>1</v>
      </c>
      <c r="L21032">
        <v>1</v>
      </c>
      <c r="M21032">
        <v>630</v>
      </c>
      <c r="N21032" t="s">
        <v>18</v>
      </c>
      <c r="O21032">
        <v>0</v>
      </c>
      <c r="P21032">
        <v>2497</v>
      </c>
    </row>
    <row r="21033" spans="1:16" x14ac:dyDescent="0.25">
      <c r="A21033" t="s">
        <v>31080</v>
      </c>
      <c r="B21033">
        <v>648</v>
      </c>
      <c r="C21033" s="3" t="str">
        <f>HYPERLINK("http://www.uniprot.org/uniprot/Q9M3Z7","tr|Q9M3Z7|Q9M3Z7_CICAR")</f>
        <v>tr|Q9M3Z7|Q9M3Z7_CICAR</v>
      </c>
      <c r="D21033" t="s">
        <v>31081</v>
      </c>
      <c r="E21033">
        <v>100</v>
      </c>
      <c r="F21033">
        <v>192</v>
      </c>
      <c r="G21033">
        <v>0</v>
      </c>
      <c r="H21033">
        <v>0</v>
      </c>
      <c r="I21033">
        <v>70</v>
      </c>
      <c r="J21033">
        <v>645</v>
      </c>
      <c r="K21033">
        <v>1</v>
      </c>
      <c r="L21033">
        <v>24</v>
      </c>
      <c r="M21033">
        <v>215</v>
      </c>
      <c r="N21033" t="s">
        <v>18</v>
      </c>
      <c r="O21033" s="1">
        <v>2.1615100000000001E-109</v>
      </c>
      <c r="P21033">
        <v>1027</v>
      </c>
    </row>
    <row r="21034" spans="1:16" x14ac:dyDescent="0.25">
      <c r="A21034" t="s">
        <v>31082</v>
      </c>
      <c r="B21034">
        <v>777</v>
      </c>
      <c r="C21034" s="3" t="str">
        <f>HYPERLINK("http://www.uniprot.org/uniprot/G7K4M4","tr|G7K4M4|G7K4M4_MEDTR")</f>
        <v>tr|G7K4M4|G7K4M4_MEDTR</v>
      </c>
      <c r="D21034" t="s">
        <v>517</v>
      </c>
      <c r="E21034">
        <v>45.16</v>
      </c>
      <c r="F21034">
        <v>279</v>
      </c>
      <c r="G21034">
        <v>153</v>
      </c>
      <c r="H21034">
        <v>32</v>
      </c>
      <c r="I21034">
        <v>1</v>
      </c>
      <c r="J21034">
        <v>741</v>
      </c>
      <c r="K21034">
        <v>1</v>
      </c>
      <c r="L21034">
        <v>265</v>
      </c>
      <c r="M21034">
        <v>541</v>
      </c>
      <c r="N21034" t="s">
        <v>18</v>
      </c>
      <c r="O21034" s="1">
        <v>4.5092399999999997E-58</v>
      </c>
      <c r="P21034">
        <v>586</v>
      </c>
    </row>
    <row r="21035" spans="1:16" x14ac:dyDescent="0.25">
      <c r="A21035" t="s">
        <v>31083</v>
      </c>
      <c r="B21035">
        <v>1842</v>
      </c>
      <c r="C21035" s="3" t="str">
        <f>HYPERLINK("http://www.uniprot.org/uniprot/G7JP38","tr|G7JP38|G7JP38_MEDTR")</f>
        <v>tr|G7JP38|G7JP38_MEDTR</v>
      </c>
      <c r="D21035" t="s">
        <v>31084</v>
      </c>
      <c r="E21035">
        <v>67.88</v>
      </c>
      <c r="F21035">
        <v>520</v>
      </c>
      <c r="G21035">
        <v>167</v>
      </c>
      <c r="H21035">
        <v>6</v>
      </c>
      <c r="I21035">
        <v>61</v>
      </c>
      <c r="J21035">
        <v>1602</v>
      </c>
      <c r="K21035">
        <v>1</v>
      </c>
      <c r="L21035">
        <v>18</v>
      </c>
      <c r="M21035">
        <v>536</v>
      </c>
      <c r="N21035" t="s">
        <v>18</v>
      </c>
      <c r="O21035">
        <v>0</v>
      </c>
      <c r="P21035">
        <v>1809</v>
      </c>
    </row>
    <row r="21036" spans="1:16" x14ac:dyDescent="0.25">
      <c r="A21036" t="s">
        <v>31085</v>
      </c>
      <c r="B21036">
        <v>816</v>
      </c>
      <c r="C21036" s="3" t="str">
        <f>HYPERLINK("http://www.uniprot.org/uniprot/G7I2H0","tr|G7I2H0|G7I2H0_MEDTR")</f>
        <v>tr|G7I2H0|G7I2H0_MEDTR</v>
      </c>
      <c r="D21036" t="s">
        <v>144</v>
      </c>
      <c r="E21036">
        <v>39.520000000000003</v>
      </c>
      <c r="F21036">
        <v>167</v>
      </c>
      <c r="G21036">
        <v>101</v>
      </c>
      <c r="H21036">
        <v>2</v>
      </c>
      <c r="I21036">
        <v>289</v>
      </c>
      <c r="J21036">
        <v>783</v>
      </c>
      <c r="K21036">
        <v>1</v>
      </c>
      <c r="L21036">
        <v>153</v>
      </c>
      <c r="M21036">
        <v>313</v>
      </c>
      <c r="N21036" t="s">
        <v>18</v>
      </c>
      <c r="O21036" s="1">
        <v>2.0304500000000001E-19</v>
      </c>
      <c r="P21036">
        <v>253</v>
      </c>
    </row>
    <row r="21037" spans="1:16" x14ac:dyDescent="0.25">
      <c r="A21037" t="s">
        <v>31086</v>
      </c>
      <c r="B21037">
        <v>1563</v>
      </c>
      <c r="C21037" s="3" t="str">
        <f>HYPERLINK("http://www.uniprot.org/uniprot/I1MHP5","tr|I1MHP5|I1MHP5_SOYBN")</f>
        <v>tr|I1MHP5|I1MHP5_SOYBN</v>
      </c>
      <c r="D21037" t="s">
        <v>28</v>
      </c>
      <c r="E21037">
        <v>27.85</v>
      </c>
      <c r="F21037">
        <v>420</v>
      </c>
      <c r="G21037">
        <v>303</v>
      </c>
      <c r="H21037">
        <v>42</v>
      </c>
      <c r="I21037">
        <v>151</v>
      </c>
      <c r="J21037">
        <v>1284</v>
      </c>
      <c r="K21037">
        <v>1</v>
      </c>
      <c r="L21037">
        <v>1057</v>
      </c>
      <c r="M21037">
        <v>1470</v>
      </c>
      <c r="N21037" t="s">
        <v>18</v>
      </c>
      <c r="O21037" s="1">
        <v>1.8576999999999999E-30</v>
      </c>
      <c r="P21037">
        <v>352</v>
      </c>
    </row>
    <row r="21038" spans="1:16" x14ac:dyDescent="0.25">
      <c r="A21038" t="s">
        <v>31087</v>
      </c>
      <c r="B21038">
        <v>1641</v>
      </c>
      <c r="C21038" s="3" t="str">
        <f>HYPERLINK("http://www.uniprot.org/uniprot/G7IU85","tr|G7IU85|G7IU85_MEDTR")</f>
        <v>tr|G7IU85|G7IU85_MEDTR</v>
      </c>
      <c r="D21038" t="s">
        <v>31088</v>
      </c>
      <c r="E21038">
        <v>77.650000000000006</v>
      </c>
      <c r="F21038">
        <v>546</v>
      </c>
      <c r="G21038">
        <v>122</v>
      </c>
      <c r="H21038">
        <v>0</v>
      </c>
      <c r="I21038">
        <v>1</v>
      </c>
      <c r="J21038">
        <v>1638</v>
      </c>
      <c r="K21038">
        <v>1</v>
      </c>
      <c r="L21038">
        <v>1</v>
      </c>
      <c r="M21038">
        <v>543</v>
      </c>
      <c r="N21038" t="s">
        <v>18</v>
      </c>
      <c r="O21038">
        <v>0</v>
      </c>
      <c r="P21038">
        <v>2223</v>
      </c>
    </row>
    <row r="21039" spans="1:16" x14ac:dyDescent="0.25">
      <c r="A21039" t="s">
        <v>31089</v>
      </c>
      <c r="B21039">
        <v>2013</v>
      </c>
      <c r="C21039" s="3" t="str">
        <f>HYPERLINK("http://www.uniprot.org/uniprot/I1M2V7","tr|I1M2V7|I1M2V7_SOYBN")</f>
        <v>tr|I1M2V7|I1M2V7_SOYBN</v>
      </c>
      <c r="D21039" t="s">
        <v>28</v>
      </c>
      <c r="E21039">
        <v>94.62</v>
      </c>
      <c r="F21039">
        <v>670</v>
      </c>
      <c r="G21039">
        <v>36</v>
      </c>
      <c r="H21039">
        <v>0</v>
      </c>
      <c r="I21039">
        <v>1</v>
      </c>
      <c r="J21039">
        <v>2010</v>
      </c>
      <c r="K21039">
        <v>1</v>
      </c>
      <c r="L21039">
        <v>1</v>
      </c>
      <c r="M21039">
        <v>669</v>
      </c>
      <c r="N21039" t="s">
        <v>18</v>
      </c>
      <c r="O21039">
        <v>0</v>
      </c>
      <c r="P21039">
        <v>3344</v>
      </c>
    </row>
    <row r="21040" spans="1:16" x14ac:dyDescent="0.25">
      <c r="A21040" t="s">
        <v>31090</v>
      </c>
      <c r="B21040">
        <v>471</v>
      </c>
      <c r="C21040" s="3" t="str">
        <f>HYPERLINK("http://www.uniprot.org/uniprot/I3TAJ1","tr|I3TAJ1|I3TAJ1_MEDTR")</f>
        <v>tr|I3TAJ1|I3TAJ1_MEDTR</v>
      </c>
      <c r="D21040" t="s">
        <v>22</v>
      </c>
      <c r="E21040">
        <v>84.61</v>
      </c>
      <c r="F21040">
        <v>104</v>
      </c>
      <c r="G21040">
        <v>16</v>
      </c>
      <c r="H21040">
        <v>0</v>
      </c>
      <c r="I21040">
        <v>10</v>
      </c>
      <c r="J21040">
        <v>321</v>
      </c>
      <c r="K21040">
        <v>1</v>
      </c>
      <c r="L21040">
        <v>3</v>
      </c>
      <c r="M21040">
        <v>104</v>
      </c>
      <c r="N21040" t="s">
        <v>18</v>
      </c>
      <c r="O21040" s="1">
        <v>7.7010500000000003E-43</v>
      </c>
      <c r="P21040">
        <v>451</v>
      </c>
    </row>
    <row r="21041" spans="1:16" x14ac:dyDescent="0.25">
      <c r="A21041" t="s">
        <v>31091</v>
      </c>
      <c r="B21041">
        <v>861</v>
      </c>
      <c r="C21041" s="3" t="str">
        <f>HYPERLINK("http://www.uniprot.org/uniprot/G7K6C9","tr|G7K6C9|G7K6C9_MEDTR")</f>
        <v>tr|G7K6C9|G7K6C9_MEDTR</v>
      </c>
      <c r="D21041" t="s">
        <v>31016</v>
      </c>
      <c r="E21041">
        <v>76.67</v>
      </c>
      <c r="F21041">
        <v>283</v>
      </c>
      <c r="G21041">
        <v>66</v>
      </c>
      <c r="H21041">
        <v>6</v>
      </c>
      <c r="I21041">
        <v>1</v>
      </c>
      <c r="J21041">
        <v>831</v>
      </c>
      <c r="K21041">
        <v>1</v>
      </c>
      <c r="L21041">
        <v>155</v>
      </c>
      <c r="M21041">
        <v>437</v>
      </c>
      <c r="N21041" t="s">
        <v>18</v>
      </c>
      <c r="O21041" s="1">
        <v>2.24716E-120</v>
      </c>
      <c r="P21041">
        <v>1124</v>
      </c>
    </row>
    <row r="21042" spans="1:16" x14ac:dyDescent="0.25">
      <c r="A21042" t="s">
        <v>31092</v>
      </c>
      <c r="B21042">
        <v>750</v>
      </c>
      <c r="C21042" s="3" t="str">
        <f>HYPERLINK("http://www.uniprot.org/uniprot/E3NYP3","tr|E3NYP3|E3NYP3_SOYBN")</f>
        <v>tr|E3NYP3|E3NYP3_SOYBN</v>
      </c>
      <c r="D21042" t="s">
        <v>31093</v>
      </c>
      <c r="E21042">
        <v>76.7</v>
      </c>
      <c r="F21042">
        <v>176</v>
      </c>
      <c r="G21042">
        <v>41</v>
      </c>
      <c r="H21042">
        <v>0</v>
      </c>
      <c r="I21042">
        <v>1</v>
      </c>
      <c r="J21042">
        <v>528</v>
      </c>
      <c r="K21042">
        <v>1</v>
      </c>
      <c r="L21042">
        <v>1</v>
      </c>
      <c r="M21042">
        <v>174</v>
      </c>
      <c r="N21042" t="s">
        <v>18</v>
      </c>
      <c r="O21042" s="1">
        <v>4.8941100000000001E-75</v>
      </c>
      <c r="P21042">
        <v>732</v>
      </c>
    </row>
    <row r="21043" spans="1:16" x14ac:dyDescent="0.25">
      <c r="A21043" t="s">
        <v>31094</v>
      </c>
      <c r="B21043">
        <v>1563</v>
      </c>
      <c r="C21043" s="3" t="str">
        <f>HYPERLINK("http://www.uniprot.org/uniprot/I1L7C6","tr|I1L7C6|I1L7C6_SOYBN")</f>
        <v>tr|I1L7C6|I1L7C6_SOYBN</v>
      </c>
      <c r="D21043" t="s">
        <v>28</v>
      </c>
      <c r="E21043">
        <v>79.489999999999995</v>
      </c>
      <c r="F21043">
        <v>512</v>
      </c>
      <c r="G21043">
        <v>105</v>
      </c>
      <c r="H21043">
        <v>0</v>
      </c>
      <c r="I21043">
        <v>1</v>
      </c>
      <c r="J21043">
        <v>1536</v>
      </c>
      <c r="K21043">
        <v>1</v>
      </c>
      <c r="L21043">
        <v>1</v>
      </c>
      <c r="M21043">
        <v>511</v>
      </c>
      <c r="N21043" t="s">
        <v>18</v>
      </c>
      <c r="O21043">
        <v>0</v>
      </c>
      <c r="P21043">
        <v>2179</v>
      </c>
    </row>
    <row r="21044" spans="1:16" x14ac:dyDescent="0.25">
      <c r="A21044" t="s">
        <v>31095</v>
      </c>
      <c r="B21044">
        <v>921</v>
      </c>
      <c r="C21044" s="3" t="str">
        <f>HYPERLINK("http://www.uniprot.org/uniprot/G7KX25","tr|G7KX25|G7KX25_MEDTR")</f>
        <v>tr|G7KX25|G7KX25_MEDTR</v>
      </c>
      <c r="D21044" t="s">
        <v>31096</v>
      </c>
      <c r="E21044">
        <v>80.52</v>
      </c>
      <c r="F21044">
        <v>303</v>
      </c>
      <c r="G21044">
        <v>59</v>
      </c>
      <c r="H21044">
        <v>2</v>
      </c>
      <c r="I21044">
        <v>16</v>
      </c>
      <c r="J21044">
        <v>918</v>
      </c>
      <c r="K21044">
        <v>1</v>
      </c>
      <c r="L21044">
        <v>13</v>
      </c>
      <c r="M21044">
        <v>312</v>
      </c>
      <c r="N21044" t="s">
        <v>18</v>
      </c>
      <c r="O21044" s="1">
        <v>2.3581000000000002E-134</v>
      </c>
      <c r="P21044">
        <v>1245</v>
      </c>
    </row>
    <row r="21045" spans="1:16" x14ac:dyDescent="0.25">
      <c r="A21045" t="s">
        <v>31097</v>
      </c>
      <c r="B21045">
        <v>1926</v>
      </c>
      <c r="C21045" s="3" t="str">
        <f>HYPERLINK("http://www.uniprot.org/uniprot/A2Q2S5","tr|A2Q2S5|A2Q2S5_MEDTR")</f>
        <v>tr|A2Q2S5|A2Q2S5_MEDTR</v>
      </c>
      <c r="D21045" t="s">
        <v>31098</v>
      </c>
      <c r="E21045">
        <v>75.3</v>
      </c>
      <c r="F21045">
        <v>648</v>
      </c>
      <c r="G21045">
        <v>160</v>
      </c>
      <c r="H21045">
        <v>13</v>
      </c>
      <c r="I21045">
        <v>1</v>
      </c>
      <c r="J21045">
        <v>1905</v>
      </c>
      <c r="K21045">
        <v>1</v>
      </c>
      <c r="L21045">
        <v>1</v>
      </c>
      <c r="M21045">
        <v>647</v>
      </c>
      <c r="N21045" t="s">
        <v>18</v>
      </c>
      <c r="O21045">
        <v>0</v>
      </c>
      <c r="P21045">
        <v>2459</v>
      </c>
    </row>
    <row r="21046" spans="1:16" x14ac:dyDescent="0.25">
      <c r="A21046" t="s">
        <v>31099</v>
      </c>
      <c r="B21046">
        <v>801</v>
      </c>
      <c r="C21046" s="3" t="str">
        <f>HYPERLINK("http://www.uniprot.org/uniprot/B7FKK9","tr|B7FKK9|B7FKK9_MEDTR")</f>
        <v>tr|B7FKK9|B7FKK9_MEDTR</v>
      </c>
      <c r="D21046" t="s">
        <v>31100</v>
      </c>
      <c r="E21046">
        <v>81.569999999999993</v>
      </c>
      <c r="F21046">
        <v>266</v>
      </c>
      <c r="G21046">
        <v>49</v>
      </c>
      <c r="H21046">
        <v>0</v>
      </c>
      <c r="I21046">
        <v>1</v>
      </c>
      <c r="J21046">
        <v>798</v>
      </c>
      <c r="K21046">
        <v>1</v>
      </c>
      <c r="L21046">
        <v>1</v>
      </c>
      <c r="M21046">
        <v>264</v>
      </c>
      <c r="N21046" t="s">
        <v>18</v>
      </c>
      <c r="O21046" s="1">
        <v>4.8270599999999997E-119</v>
      </c>
      <c r="P21046">
        <v>1112</v>
      </c>
    </row>
    <row r="21047" spans="1:16" x14ac:dyDescent="0.25">
      <c r="A21047" t="s">
        <v>31101</v>
      </c>
      <c r="B21047">
        <v>3276</v>
      </c>
      <c r="C21047" s="3" t="str">
        <f>HYPERLINK("http://www.uniprot.org/uniprot/K7M8L7","tr|K7M8L7|K7M8L7_SOYBN")</f>
        <v>tr|K7M8L7|K7M8L7_SOYBN</v>
      </c>
      <c r="D21047" t="s">
        <v>28</v>
      </c>
      <c r="E21047">
        <v>75.13</v>
      </c>
      <c r="F21047">
        <v>1106</v>
      </c>
      <c r="G21047">
        <v>275</v>
      </c>
      <c r="H21047">
        <v>17</v>
      </c>
      <c r="I21047">
        <v>1</v>
      </c>
      <c r="J21047">
        <v>3267</v>
      </c>
      <c r="K21047">
        <v>1</v>
      </c>
      <c r="L21047">
        <v>1</v>
      </c>
      <c r="M21047">
        <v>1074</v>
      </c>
      <c r="N21047" t="s">
        <v>18</v>
      </c>
      <c r="O21047">
        <v>0</v>
      </c>
      <c r="P21047">
        <v>4291</v>
      </c>
    </row>
    <row r="21048" spans="1:16" x14ac:dyDescent="0.25">
      <c r="A21048" t="s">
        <v>31102</v>
      </c>
      <c r="B21048">
        <v>891</v>
      </c>
      <c r="C21048" s="3" t="str">
        <f>HYPERLINK("http://www.uniprot.org/uniprot/Q2HSV3","tr|Q2HSV3|Q2HSV3_MEDTR")</f>
        <v>tr|Q2HSV3|Q2HSV3_MEDTR</v>
      </c>
      <c r="D21048" t="s">
        <v>9670</v>
      </c>
      <c r="E21048">
        <v>34.24</v>
      </c>
      <c r="F21048">
        <v>146</v>
      </c>
      <c r="G21048">
        <v>96</v>
      </c>
      <c r="H21048">
        <v>7</v>
      </c>
      <c r="I21048">
        <v>235</v>
      </c>
      <c r="J21048">
        <v>651</v>
      </c>
      <c r="K21048">
        <v>1</v>
      </c>
      <c r="L21048">
        <v>400</v>
      </c>
      <c r="M21048">
        <v>543</v>
      </c>
      <c r="N21048" t="s">
        <v>18</v>
      </c>
      <c r="O21048" s="1">
        <v>2.31924E-14</v>
      </c>
      <c r="P21048">
        <v>210</v>
      </c>
    </row>
    <row r="21049" spans="1:16" x14ac:dyDescent="0.25">
      <c r="A21049" t="s">
        <v>31103</v>
      </c>
      <c r="B21049">
        <v>516</v>
      </c>
      <c r="C21049" s="3" t="str">
        <f>HYPERLINK("http://www.uniprot.org/uniprot/I3S9S0","tr|I3S9S0|I3S9S0_MEDTR")</f>
        <v>tr|I3S9S0|I3S9S0_MEDTR</v>
      </c>
      <c r="D21049" t="s">
        <v>22</v>
      </c>
      <c r="E21049">
        <v>88.3</v>
      </c>
      <c r="F21049">
        <v>171</v>
      </c>
      <c r="G21049">
        <v>20</v>
      </c>
      <c r="H21049">
        <v>0</v>
      </c>
      <c r="I21049">
        <v>1</v>
      </c>
      <c r="J21049">
        <v>513</v>
      </c>
      <c r="K21049">
        <v>1</v>
      </c>
      <c r="L21049">
        <v>1</v>
      </c>
      <c r="M21049">
        <v>171</v>
      </c>
      <c r="N21049" t="s">
        <v>18</v>
      </c>
      <c r="O21049" s="1">
        <v>2.4012699999999999E-76</v>
      </c>
      <c r="P21049">
        <v>740</v>
      </c>
    </row>
    <row r="21050" spans="1:16" x14ac:dyDescent="0.25">
      <c r="A21050" t="s">
        <v>31104</v>
      </c>
      <c r="B21050">
        <v>813</v>
      </c>
      <c r="C21050" s="3" t="str">
        <f>HYPERLINK("http://www.uniprot.org/uniprot/G8A2H5","tr|G8A2H5|G8A2H5_MEDTR")</f>
        <v>tr|G8A2H5|G8A2H5_MEDTR</v>
      </c>
      <c r="D21050" t="s">
        <v>2198</v>
      </c>
      <c r="E21050">
        <v>79.849999999999994</v>
      </c>
      <c r="F21050">
        <v>268</v>
      </c>
      <c r="G21050">
        <v>54</v>
      </c>
      <c r="H21050">
        <v>1</v>
      </c>
      <c r="I21050">
        <v>7</v>
      </c>
      <c r="J21050">
        <v>807</v>
      </c>
      <c r="K21050">
        <v>1</v>
      </c>
      <c r="L21050">
        <v>1</v>
      </c>
      <c r="M21050">
        <v>265</v>
      </c>
      <c r="N21050" t="s">
        <v>18</v>
      </c>
      <c r="O21050" s="1">
        <v>3.4506800000000003E-120</v>
      </c>
      <c r="P21050">
        <v>1122</v>
      </c>
    </row>
    <row r="21051" spans="1:16" x14ac:dyDescent="0.25">
      <c r="A21051" t="s">
        <v>31105</v>
      </c>
      <c r="B21051">
        <v>2181</v>
      </c>
      <c r="C21051" s="3" t="str">
        <f>HYPERLINK("http://www.uniprot.org/uniprot/G7IZG5","tr|G7IZG5|G7IZG5_MEDTR")</f>
        <v>tr|G7IZG5|G7IZG5_MEDTR</v>
      </c>
      <c r="D21051" t="s">
        <v>31106</v>
      </c>
      <c r="E21051">
        <v>74.14</v>
      </c>
      <c r="F21051">
        <v>735</v>
      </c>
      <c r="G21051">
        <v>190</v>
      </c>
      <c r="H21051">
        <v>9</v>
      </c>
      <c r="I21051">
        <v>1</v>
      </c>
      <c r="J21051">
        <v>2178</v>
      </c>
      <c r="K21051">
        <v>1</v>
      </c>
      <c r="L21051">
        <v>43</v>
      </c>
      <c r="M21051">
        <v>773</v>
      </c>
      <c r="N21051" t="s">
        <v>18</v>
      </c>
      <c r="O21051">
        <v>0</v>
      </c>
      <c r="P21051">
        <v>2753</v>
      </c>
    </row>
    <row r="21052" spans="1:16" x14ac:dyDescent="0.25">
      <c r="A21052" t="s">
        <v>31107</v>
      </c>
      <c r="B21052">
        <v>252</v>
      </c>
      <c r="C21052" s="3" t="str">
        <f>HYPERLINK("http://www.uniprot.org/uniprot/Q9M445","tr|Q9M445|Q9M445_CICAR")</f>
        <v>tr|Q9M445|Q9M445_CICAR</v>
      </c>
      <c r="D21052" t="s">
        <v>2482</v>
      </c>
      <c r="E21052">
        <v>100</v>
      </c>
      <c r="F21052">
        <v>65</v>
      </c>
      <c r="G21052">
        <v>0</v>
      </c>
      <c r="H21052">
        <v>0</v>
      </c>
      <c r="I21052">
        <v>55</v>
      </c>
      <c r="J21052">
        <v>249</v>
      </c>
      <c r="K21052">
        <v>1</v>
      </c>
      <c r="L21052">
        <v>19</v>
      </c>
      <c r="M21052">
        <v>83</v>
      </c>
      <c r="N21052" t="s">
        <v>18</v>
      </c>
      <c r="O21052" s="1">
        <v>1.8061900000000001E-31</v>
      </c>
      <c r="P21052">
        <v>353</v>
      </c>
    </row>
    <row r="21053" spans="1:16" x14ac:dyDescent="0.25">
      <c r="A21053" t="s">
        <v>31108</v>
      </c>
      <c r="B21053">
        <v>1779</v>
      </c>
      <c r="C21053" s="3" t="str">
        <f>HYPERLINK("http://www.uniprot.org/uniprot/K7L6H1","tr|K7L6H1|K7L6H1_SOYBN")</f>
        <v>tr|K7L6H1|K7L6H1_SOYBN</v>
      </c>
      <c r="D21053" t="s">
        <v>28</v>
      </c>
      <c r="E21053">
        <v>85</v>
      </c>
      <c r="F21053">
        <v>587</v>
      </c>
      <c r="G21053">
        <v>88</v>
      </c>
      <c r="H21053">
        <v>1</v>
      </c>
      <c r="I21053">
        <v>19</v>
      </c>
      <c r="J21053">
        <v>1776</v>
      </c>
      <c r="K21053">
        <v>1</v>
      </c>
      <c r="L21053">
        <v>27</v>
      </c>
      <c r="M21053">
        <v>610</v>
      </c>
      <c r="N21053" t="s">
        <v>18</v>
      </c>
      <c r="O21053">
        <v>0</v>
      </c>
      <c r="P21053">
        <v>2569</v>
      </c>
    </row>
    <row r="21054" spans="1:16" x14ac:dyDescent="0.25">
      <c r="A21054" t="s">
        <v>31109</v>
      </c>
      <c r="B21054">
        <v>2460</v>
      </c>
      <c r="C21054" s="3" t="str">
        <f>HYPERLINK("http://www.uniprot.org/uniprot/G7JH90","tr|G7JH90|G7JH90_MEDTR")</f>
        <v>tr|G7JH90|G7JH90_MEDTR</v>
      </c>
      <c r="D21054" t="s">
        <v>31110</v>
      </c>
      <c r="E21054">
        <v>69.69</v>
      </c>
      <c r="F21054">
        <v>871</v>
      </c>
      <c r="G21054">
        <v>264</v>
      </c>
      <c r="H21054">
        <v>52</v>
      </c>
      <c r="I21054">
        <v>1</v>
      </c>
      <c r="J21054">
        <v>2457</v>
      </c>
      <c r="K21054">
        <v>1</v>
      </c>
      <c r="L21054">
        <v>1</v>
      </c>
      <c r="M21054">
        <v>866</v>
      </c>
      <c r="N21054" t="s">
        <v>18</v>
      </c>
      <c r="O21054">
        <v>0</v>
      </c>
      <c r="P21054">
        <v>3082</v>
      </c>
    </row>
    <row r="21055" spans="1:16" x14ac:dyDescent="0.25">
      <c r="A21055" t="s">
        <v>31111</v>
      </c>
      <c r="B21055">
        <v>918</v>
      </c>
      <c r="C21055" s="3" t="str">
        <f>HYPERLINK("http://www.uniprot.org/uniprot/G7JRS4","tr|G7JRS4|G7JRS4_MEDTR")</f>
        <v>tr|G7JRS4|G7JRS4_MEDTR</v>
      </c>
      <c r="D21055" t="s">
        <v>31112</v>
      </c>
      <c r="E21055">
        <v>90.35</v>
      </c>
      <c r="F21055">
        <v>280</v>
      </c>
      <c r="G21055">
        <v>27</v>
      </c>
      <c r="H21055">
        <v>0</v>
      </c>
      <c r="I21055">
        <v>1</v>
      </c>
      <c r="J21055">
        <v>840</v>
      </c>
      <c r="K21055">
        <v>1</v>
      </c>
      <c r="L21055">
        <v>1</v>
      </c>
      <c r="M21055">
        <v>280</v>
      </c>
      <c r="N21055" t="s">
        <v>18</v>
      </c>
      <c r="O21055" s="1">
        <v>6.1529399999999996E-143</v>
      </c>
      <c r="P21055">
        <v>1319</v>
      </c>
    </row>
    <row r="21056" spans="1:16" x14ac:dyDescent="0.25">
      <c r="A21056" t="s">
        <v>31113</v>
      </c>
      <c r="B21056">
        <v>618</v>
      </c>
      <c r="C21056" s="3" t="str">
        <f>HYPERLINK("http://www.uniprot.org/uniprot/G7JGP0","tr|G7JGP0|G7JGP0_MEDTR")</f>
        <v>tr|G7JGP0|G7JGP0_MEDTR</v>
      </c>
      <c r="D21056" t="s">
        <v>31073</v>
      </c>
      <c r="E21056">
        <v>60.33</v>
      </c>
      <c r="F21056">
        <v>121</v>
      </c>
      <c r="G21056">
        <v>48</v>
      </c>
      <c r="H21056">
        <v>0</v>
      </c>
      <c r="I21056">
        <v>28</v>
      </c>
      <c r="J21056">
        <v>390</v>
      </c>
      <c r="K21056">
        <v>1</v>
      </c>
      <c r="L21056">
        <v>11</v>
      </c>
      <c r="M21056">
        <v>129</v>
      </c>
      <c r="N21056" t="s">
        <v>18</v>
      </c>
      <c r="O21056" s="1">
        <v>1.5503399999999999E-34</v>
      </c>
      <c r="P21056">
        <v>381</v>
      </c>
    </row>
    <row r="21057" spans="1:16" x14ac:dyDescent="0.25">
      <c r="A21057" t="s">
        <v>31114</v>
      </c>
      <c r="B21057">
        <v>843</v>
      </c>
      <c r="C21057" s="3" t="str">
        <f>HYPERLINK("http://www.uniprot.org/uniprot/Q2PP73","tr|Q2PP73|Q2PP73_MEDTR")</f>
        <v>tr|Q2PP73|Q2PP73_MEDTR</v>
      </c>
      <c r="D21057" t="s">
        <v>31115</v>
      </c>
      <c r="E21057">
        <v>68.55</v>
      </c>
      <c r="F21057">
        <v>283</v>
      </c>
      <c r="G21057">
        <v>89</v>
      </c>
      <c r="H21057">
        <v>3</v>
      </c>
      <c r="I21057">
        <v>1</v>
      </c>
      <c r="J21057">
        <v>840</v>
      </c>
      <c r="K21057">
        <v>1</v>
      </c>
      <c r="L21057">
        <v>1</v>
      </c>
      <c r="M21057">
        <v>281</v>
      </c>
      <c r="N21057" t="s">
        <v>18</v>
      </c>
      <c r="O21057" s="1">
        <v>7.6926900000000007E-102</v>
      </c>
      <c r="P21057">
        <v>964</v>
      </c>
    </row>
    <row r="21058" spans="1:16" x14ac:dyDescent="0.25">
      <c r="A21058" t="s">
        <v>31116</v>
      </c>
      <c r="B21058">
        <v>987</v>
      </c>
      <c r="C21058" s="3" t="str">
        <f>HYPERLINK("http://www.uniprot.org/uniprot/G7IU06","tr|G7IU06|G7IU06_MEDTR")</f>
        <v>tr|G7IU06|G7IU06_MEDTR</v>
      </c>
      <c r="D21058" t="s">
        <v>31117</v>
      </c>
      <c r="E21058">
        <v>89.32</v>
      </c>
      <c r="F21058">
        <v>328</v>
      </c>
      <c r="G21058">
        <v>35</v>
      </c>
      <c r="H21058">
        <v>0</v>
      </c>
      <c r="I21058">
        <v>1</v>
      </c>
      <c r="J21058">
        <v>984</v>
      </c>
      <c r="K21058">
        <v>1</v>
      </c>
      <c r="L21058">
        <v>1</v>
      </c>
      <c r="M21058">
        <v>328</v>
      </c>
      <c r="N21058" t="s">
        <v>18</v>
      </c>
      <c r="O21058" s="1">
        <v>4.3251099999999999E-169</v>
      </c>
      <c r="P21058">
        <v>1545</v>
      </c>
    </row>
    <row r="21059" spans="1:16" x14ac:dyDescent="0.25">
      <c r="A21059" t="s">
        <v>31118</v>
      </c>
      <c r="B21059">
        <v>657</v>
      </c>
      <c r="C21059" s="3" t="str">
        <f>HYPERLINK("http://www.uniprot.org/uniprot/Q9M3Z7","tr|Q9M3Z7|Q9M3Z7_CICAR")</f>
        <v>tr|Q9M3Z7|Q9M3Z7_CICAR</v>
      </c>
      <c r="D21059" t="s">
        <v>31081</v>
      </c>
      <c r="E21059">
        <v>59.22</v>
      </c>
      <c r="F21059">
        <v>206</v>
      </c>
      <c r="G21059">
        <v>84</v>
      </c>
      <c r="H21059">
        <v>5</v>
      </c>
      <c r="I21059">
        <v>49</v>
      </c>
      <c r="J21059">
        <v>651</v>
      </c>
      <c r="K21059">
        <v>1</v>
      </c>
      <c r="L21059">
        <v>15</v>
      </c>
      <c r="M21059">
        <v>214</v>
      </c>
      <c r="N21059" t="s">
        <v>18</v>
      </c>
      <c r="O21059" s="1">
        <v>1.5282099999999999E-57</v>
      </c>
      <c r="P21059">
        <v>580</v>
      </c>
    </row>
    <row r="21060" spans="1:16" x14ac:dyDescent="0.25">
      <c r="A21060" t="s">
        <v>31119</v>
      </c>
      <c r="B21060">
        <v>504</v>
      </c>
      <c r="C21060" s="3" t="str">
        <f>HYPERLINK("http://www.uniprot.org/uniprot/I1NC08","tr|I1NC08|I1NC08_SOYBN")</f>
        <v>tr|I1NC08|I1NC08_SOYBN</v>
      </c>
      <c r="D21060" t="s">
        <v>28</v>
      </c>
      <c r="E21060">
        <v>92.21</v>
      </c>
      <c r="F21060">
        <v>167</v>
      </c>
      <c r="G21060">
        <v>13</v>
      </c>
      <c r="H21060">
        <v>0</v>
      </c>
      <c r="I21060">
        <v>1</v>
      </c>
      <c r="J21060">
        <v>501</v>
      </c>
      <c r="K21060">
        <v>1</v>
      </c>
      <c r="L21060">
        <v>1</v>
      </c>
      <c r="M21060">
        <v>167</v>
      </c>
      <c r="N21060" t="s">
        <v>18</v>
      </c>
      <c r="O21060" s="1">
        <v>5.1148199999999998E-87</v>
      </c>
      <c r="P21060">
        <v>832</v>
      </c>
    </row>
    <row r="21061" spans="1:16" x14ac:dyDescent="0.25">
      <c r="A21061" t="s">
        <v>31120</v>
      </c>
      <c r="B21061">
        <v>537</v>
      </c>
      <c r="C21061" s="3" t="str">
        <f>HYPERLINK("http://www.uniprot.org/uniprot/G7JL30","tr|G7JL30|G7JL30_MEDTR")</f>
        <v>tr|G7JL30|G7JL30_MEDTR</v>
      </c>
      <c r="D21061" t="s">
        <v>31121</v>
      </c>
      <c r="E21061">
        <v>71.91</v>
      </c>
      <c r="F21061">
        <v>178</v>
      </c>
      <c r="G21061">
        <v>50</v>
      </c>
      <c r="H21061">
        <v>0</v>
      </c>
      <c r="I21061">
        <v>1</v>
      </c>
      <c r="J21061">
        <v>534</v>
      </c>
      <c r="K21061">
        <v>1</v>
      </c>
      <c r="L21061">
        <v>144</v>
      </c>
      <c r="M21061">
        <v>312</v>
      </c>
      <c r="N21061" t="s">
        <v>18</v>
      </c>
      <c r="O21061" s="1">
        <v>1.0023E-66</v>
      </c>
      <c r="P21061">
        <v>657</v>
      </c>
    </row>
    <row r="21062" spans="1:16" x14ac:dyDescent="0.25">
      <c r="A21062" t="s">
        <v>31122</v>
      </c>
      <c r="B21062">
        <v>3081</v>
      </c>
      <c r="C21062" s="3" t="str">
        <f>HYPERLINK("http://www.uniprot.org/uniprot/G7J039","tr|G7J039|G7J039_MEDTR")</f>
        <v>tr|G7J039|G7J039_MEDTR</v>
      </c>
      <c r="D21062" t="s">
        <v>3738</v>
      </c>
      <c r="E21062">
        <v>52.27</v>
      </c>
      <c r="F21062">
        <v>1031</v>
      </c>
      <c r="G21062">
        <v>492</v>
      </c>
      <c r="H21062">
        <v>16</v>
      </c>
      <c r="I21062">
        <v>1</v>
      </c>
      <c r="J21062">
        <v>3045</v>
      </c>
      <c r="K21062">
        <v>1</v>
      </c>
      <c r="L21062">
        <v>1</v>
      </c>
      <c r="M21062">
        <v>1017</v>
      </c>
      <c r="N21062" t="s">
        <v>18</v>
      </c>
      <c r="O21062">
        <v>0</v>
      </c>
      <c r="P21062">
        <v>2540</v>
      </c>
    </row>
    <row r="21063" spans="1:16" x14ac:dyDescent="0.25">
      <c r="A21063" t="s">
        <v>31123</v>
      </c>
      <c r="B21063">
        <v>2691</v>
      </c>
      <c r="C21063" s="3" t="str">
        <f>HYPERLINK("http://www.uniprot.org/uniprot/P93489","tr|P93489|P93489_PEA")</f>
        <v>tr|P93489|P93489_PEA</v>
      </c>
      <c r="D21063" t="s">
        <v>31124</v>
      </c>
      <c r="E21063">
        <v>83.48</v>
      </c>
      <c r="F21063">
        <v>902</v>
      </c>
      <c r="G21063">
        <v>149</v>
      </c>
      <c r="H21063">
        <v>6</v>
      </c>
      <c r="I21063">
        <v>1</v>
      </c>
      <c r="J21063">
        <v>2688</v>
      </c>
      <c r="K21063">
        <v>1</v>
      </c>
      <c r="L21063">
        <v>77</v>
      </c>
      <c r="M21063">
        <v>976</v>
      </c>
      <c r="N21063" t="s">
        <v>18</v>
      </c>
      <c r="O21063">
        <v>0</v>
      </c>
      <c r="P21063">
        <v>3885</v>
      </c>
    </row>
    <row r="21064" spans="1:16" x14ac:dyDescent="0.25">
      <c r="A21064" t="s">
        <v>31125</v>
      </c>
      <c r="B21064">
        <v>183</v>
      </c>
      <c r="C21064" s="3" t="str">
        <f>HYPERLINK("http://www.uniprot.org/uniprot/I1LP66","tr|I1LP66|I1LP66_SOYBN")</f>
        <v>tr|I1LP66|I1LP66_SOYBN</v>
      </c>
      <c r="D21064" t="s">
        <v>71</v>
      </c>
      <c r="E21064">
        <v>77.41</v>
      </c>
      <c r="F21064">
        <v>62</v>
      </c>
      <c r="G21064">
        <v>14</v>
      </c>
      <c r="H21064">
        <v>2</v>
      </c>
      <c r="I21064">
        <v>1</v>
      </c>
      <c r="J21064">
        <v>180</v>
      </c>
      <c r="K21064">
        <v>1</v>
      </c>
      <c r="L21064">
        <v>90</v>
      </c>
      <c r="M21064">
        <v>151</v>
      </c>
      <c r="N21064" t="s">
        <v>18</v>
      </c>
      <c r="O21064" s="1">
        <v>8.2062999999999999E-16</v>
      </c>
      <c r="P21064">
        <v>218</v>
      </c>
    </row>
    <row r="21065" spans="1:16" x14ac:dyDescent="0.25">
      <c r="A21065" t="s">
        <v>31126</v>
      </c>
      <c r="B21065">
        <v>660</v>
      </c>
      <c r="C21065" s="3" t="str">
        <f>HYPERLINK("http://www.uniprot.org/uniprot/I3TAJ1","tr|I3TAJ1|I3TAJ1_MEDTR")</f>
        <v>tr|I3TAJ1|I3TAJ1_MEDTR</v>
      </c>
      <c r="D21065" t="s">
        <v>22</v>
      </c>
      <c r="E21065">
        <v>83.56</v>
      </c>
      <c r="F21065">
        <v>219</v>
      </c>
      <c r="G21065">
        <v>36</v>
      </c>
      <c r="H21065">
        <v>0</v>
      </c>
      <c r="I21065">
        <v>1</v>
      </c>
      <c r="J21065">
        <v>657</v>
      </c>
      <c r="K21065">
        <v>1</v>
      </c>
      <c r="L21065">
        <v>1</v>
      </c>
      <c r="M21065">
        <v>219</v>
      </c>
      <c r="N21065" t="s">
        <v>18</v>
      </c>
      <c r="O21065" s="1">
        <v>5.2453600000000003E-106</v>
      </c>
      <c r="P21065">
        <v>998</v>
      </c>
    </row>
    <row r="21066" spans="1:16" x14ac:dyDescent="0.25">
      <c r="A21066" t="s">
        <v>31127</v>
      </c>
      <c r="B21066">
        <v>1191</v>
      </c>
      <c r="C21066" s="3" t="str">
        <f>HYPERLINK("http://www.uniprot.org/uniprot/G7K6D4","tr|G7K6D4|G7K6D4_MEDTR")</f>
        <v>tr|G7K6D4|G7K6D4_MEDTR</v>
      </c>
      <c r="D21066" t="s">
        <v>31128</v>
      </c>
      <c r="E21066">
        <v>75</v>
      </c>
      <c r="F21066">
        <v>396</v>
      </c>
      <c r="G21066">
        <v>99</v>
      </c>
      <c r="H21066">
        <v>0</v>
      </c>
      <c r="I21066">
        <v>1</v>
      </c>
      <c r="J21066">
        <v>1188</v>
      </c>
      <c r="K21066">
        <v>1</v>
      </c>
      <c r="L21066">
        <v>1</v>
      </c>
      <c r="M21066">
        <v>393</v>
      </c>
      <c r="N21066" t="s">
        <v>18</v>
      </c>
      <c r="O21066" s="1">
        <v>2.79608E-163</v>
      </c>
      <c r="P21066">
        <v>1496</v>
      </c>
    </row>
    <row r="21067" spans="1:16" x14ac:dyDescent="0.25">
      <c r="A21067" t="s">
        <v>31129</v>
      </c>
      <c r="B21067">
        <v>939</v>
      </c>
      <c r="C21067" s="3" t="str">
        <f>HYPERLINK("http://www.uniprot.org/uniprot/I1MNS0","tr|I1MNS0|I1MNS0_SOYBN")</f>
        <v>tr|I1MNS0|I1MNS0_SOYBN</v>
      </c>
      <c r="D21067" t="s">
        <v>28</v>
      </c>
      <c r="E21067">
        <v>79.48</v>
      </c>
      <c r="F21067">
        <v>312</v>
      </c>
      <c r="G21067">
        <v>64</v>
      </c>
      <c r="H21067">
        <v>0</v>
      </c>
      <c r="I21067">
        <v>1</v>
      </c>
      <c r="J21067">
        <v>936</v>
      </c>
      <c r="K21067">
        <v>1</v>
      </c>
      <c r="L21067">
        <v>1</v>
      </c>
      <c r="M21067">
        <v>311</v>
      </c>
      <c r="N21067" t="s">
        <v>18</v>
      </c>
      <c r="O21067" s="1">
        <v>1.8724E-134</v>
      </c>
      <c r="P21067">
        <v>1246</v>
      </c>
    </row>
    <row r="21068" spans="1:16" x14ac:dyDescent="0.25">
      <c r="A21068" t="s">
        <v>31130</v>
      </c>
      <c r="B21068">
        <v>1212</v>
      </c>
      <c r="C21068" s="3" t="str">
        <f>HYPERLINK("http://www.uniprot.org/uniprot/I1NCA3","tr|I1NCA3|I1NCA3_SOYBN")</f>
        <v>tr|I1NCA3|I1NCA3_SOYBN</v>
      </c>
      <c r="D21068" t="s">
        <v>71</v>
      </c>
      <c r="E21068">
        <v>69.78</v>
      </c>
      <c r="F21068">
        <v>460</v>
      </c>
      <c r="G21068">
        <v>139</v>
      </c>
      <c r="H21068">
        <v>57</v>
      </c>
      <c r="I21068">
        <v>1</v>
      </c>
      <c r="J21068">
        <v>1209</v>
      </c>
      <c r="K21068">
        <v>1</v>
      </c>
      <c r="L21068">
        <v>1</v>
      </c>
      <c r="M21068">
        <v>460</v>
      </c>
      <c r="N21068" t="s">
        <v>18</v>
      </c>
      <c r="O21068" s="1">
        <v>4.002E-173</v>
      </c>
      <c r="P21068">
        <v>1581</v>
      </c>
    </row>
    <row r="21069" spans="1:16" x14ac:dyDescent="0.25">
      <c r="A21069" t="s">
        <v>31131</v>
      </c>
      <c r="B21069">
        <v>2601</v>
      </c>
      <c r="C21069" s="3" t="str">
        <f>HYPERLINK("http://www.uniprot.org/uniprot/G7KX26","tr|G7KX26|G7KX26_MEDTR")</f>
        <v>tr|G7KX26|G7KX26_MEDTR</v>
      </c>
      <c r="D21069" t="s">
        <v>31132</v>
      </c>
      <c r="E21069">
        <v>76.09</v>
      </c>
      <c r="F21069">
        <v>866</v>
      </c>
      <c r="G21069">
        <v>207</v>
      </c>
      <c r="H21069">
        <v>0</v>
      </c>
      <c r="I21069">
        <v>1</v>
      </c>
      <c r="J21069">
        <v>2598</v>
      </c>
      <c r="K21069">
        <v>1</v>
      </c>
      <c r="L21069">
        <v>17</v>
      </c>
      <c r="M21069">
        <v>869</v>
      </c>
      <c r="N21069" t="s">
        <v>18</v>
      </c>
      <c r="O21069">
        <v>0</v>
      </c>
      <c r="P21069">
        <v>3375</v>
      </c>
    </row>
    <row r="21070" spans="1:16" x14ac:dyDescent="0.25">
      <c r="A21070" t="s">
        <v>31133</v>
      </c>
      <c r="B21070">
        <v>978</v>
      </c>
      <c r="C21070" s="3" t="str">
        <f>HYPERLINK("http://www.uniprot.org/uniprot/G7IYC1","tr|G7IYC1|G7IYC1_MEDTR")</f>
        <v>tr|G7IYC1|G7IYC1_MEDTR</v>
      </c>
      <c r="D21070" t="s">
        <v>31134</v>
      </c>
      <c r="E21070">
        <v>89.16</v>
      </c>
      <c r="F21070">
        <v>323</v>
      </c>
      <c r="G21070">
        <v>35</v>
      </c>
      <c r="H21070">
        <v>0</v>
      </c>
      <c r="I21070">
        <v>4</v>
      </c>
      <c r="J21070">
        <v>972</v>
      </c>
      <c r="K21070">
        <v>1</v>
      </c>
      <c r="L21070">
        <v>3</v>
      </c>
      <c r="M21070">
        <v>325</v>
      </c>
      <c r="N21070" t="s">
        <v>18</v>
      </c>
      <c r="O21070" s="1">
        <v>3.0835000000000001E-167</v>
      </c>
      <c r="P21070">
        <v>1529</v>
      </c>
    </row>
    <row r="21071" spans="1:16" x14ac:dyDescent="0.25">
      <c r="A21071" t="s">
        <v>31135</v>
      </c>
      <c r="B21071">
        <v>2577</v>
      </c>
      <c r="C21071" s="3" t="str">
        <f>HYPERLINK("http://www.uniprot.org/uniprot/G7ID71","tr|G7ID71|G7ID71_MEDTR")</f>
        <v>tr|G7ID71|G7ID71_MEDTR</v>
      </c>
      <c r="D21071" t="s">
        <v>31136</v>
      </c>
      <c r="E21071">
        <v>90.39</v>
      </c>
      <c r="F21071">
        <v>854</v>
      </c>
      <c r="G21071">
        <v>82</v>
      </c>
      <c r="H21071">
        <v>0</v>
      </c>
      <c r="I21071">
        <v>13</v>
      </c>
      <c r="J21071">
        <v>2574</v>
      </c>
      <c r="K21071">
        <v>1</v>
      </c>
      <c r="L21071">
        <v>4</v>
      </c>
      <c r="M21071">
        <v>856</v>
      </c>
      <c r="N21071" t="s">
        <v>18</v>
      </c>
      <c r="O21071">
        <v>0</v>
      </c>
      <c r="P21071">
        <v>4144</v>
      </c>
    </row>
    <row r="21072" spans="1:16" x14ac:dyDescent="0.25">
      <c r="A21072" t="s">
        <v>31137</v>
      </c>
      <c r="B21072">
        <v>3243</v>
      </c>
      <c r="C21072" s="3" t="str">
        <f>HYPERLINK("http://www.uniprot.org/uniprot/K7MP10","tr|K7MP10|K7MP10_SOYBN")</f>
        <v>tr|K7MP10|K7MP10_SOYBN</v>
      </c>
      <c r="D21072" t="s">
        <v>28</v>
      </c>
      <c r="E21072">
        <v>74</v>
      </c>
      <c r="F21072">
        <v>1085</v>
      </c>
      <c r="G21072">
        <v>282</v>
      </c>
      <c r="H21072">
        <v>5</v>
      </c>
      <c r="I21072">
        <v>1</v>
      </c>
      <c r="J21072">
        <v>3240</v>
      </c>
      <c r="K21072">
        <v>1</v>
      </c>
      <c r="L21072">
        <v>1</v>
      </c>
      <c r="M21072">
        <v>1070</v>
      </c>
      <c r="N21072" t="s">
        <v>18</v>
      </c>
      <c r="O21072">
        <v>0</v>
      </c>
      <c r="P21072">
        <v>3876</v>
      </c>
    </row>
    <row r="21073" spans="1:16" x14ac:dyDescent="0.25">
      <c r="A21073" t="s">
        <v>31138</v>
      </c>
      <c r="B21073">
        <v>1305</v>
      </c>
      <c r="C21073" s="3" t="str">
        <f>HYPERLINK("http://www.uniprot.org/uniprot/I3S8E2","tr|I3S8E2|I3S8E2_MEDTR")</f>
        <v>tr|I3S8E2|I3S8E2_MEDTR</v>
      </c>
      <c r="D21073" t="s">
        <v>22</v>
      </c>
      <c r="E21073">
        <v>75.8</v>
      </c>
      <c r="F21073">
        <v>434</v>
      </c>
      <c r="G21073">
        <v>105</v>
      </c>
      <c r="H21073">
        <v>3</v>
      </c>
      <c r="I21073">
        <v>1</v>
      </c>
      <c r="J21073">
        <v>1293</v>
      </c>
      <c r="K21073">
        <v>1</v>
      </c>
      <c r="L21073">
        <v>1</v>
      </c>
      <c r="M21073">
        <v>429</v>
      </c>
      <c r="N21073" t="s">
        <v>18</v>
      </c>
      <c r="O21073" s="1">
        <v>3.51362E-178</v>
      </c>
      <c r="P21073">
        <v>1625</v>
      </c>
    </row>
    <row r="21074" spans="1:16" x14ac:dyDescent="0.25">
      <c r="A21074" t="s">
        <v>31139</v>
      </c>
      <c r="B21074">
        <v>867</v>
      </c>
      <c r="C21074" s="3" t="str">
        <f>HYPERLINK("http://www.uniprot.org/uniprot/G7J970","tr|G7J970|G7J970_MEDTR")</f>
        <v>tr|G7J970|G7J970_MEDTR</v>
      </c>
      <c r="D21074" t="s">
        <v>31140</v>
      </c>
      <c r="E21074">
        <v>81.78</v>
      </c>
      <c r="F21074">
        <v>269</v>
      </c>
      <c r="G21074">
        <v>49</v>
      </c>
      <c r="H21074">
        <v>0</v>
      </c>
      <c r="I21074">
        <v>58</v>
      </c>
      <c r="J21074">
        <v>864</v>
      </c>
      <c r="K21074">
        <v>1</v>
      </c>
      <c r="L21074">
        <v>20</v>
      </c>
      <c r="M21074">
        <v>286</v>
      </c>
      <c r="N21074" t="s">
        <v>18</v>
      </c>
      <c r="O21074" s="1">
        <v>1.4769399999999999E-119</v>
      </c>
      <c r="P21074">
        <v>1117</v>
      </c>
    </row>
    <row r="21075" spans="1:16" x14ac:dyDescent="0.25">
      <c r="A21075" t="s">
        <v>31141</v>
      </c>
      <c r="B21075">
        <v>990</v>
      </c>
      <c r="C21075" s="3" t="str">
        <f>HYPERLINK("http://www.uniprot.org/uniprot/G8A2H2","tr|G8A2H2|G8A2H2_MEDTR")</f>
        <v>tr|G8A2H2|G8A2H2_MEDTR</v>
      </c>
      <c r="D21075" t="s">
        <v>31142</v>
      </c>
      <c r="E21075">
        <v>88.41</v>
      </c>
      <c r="F21075">
        <v>302</v>
      </c>
      <c r="G21075">
        <v>35</v>
      </c>
      <c r="H21075">
        <v>0</v>
      </c>
      <c r="I21075">
        <v>82</v>
      </c>
      <c r="J21075">
        <v>987</v>
      </c>
      <c r="K21075">
        <v>1</v>
      </c>
      <c r="L21075">
        <v>22</v>
      </c>
      <c r="M21075">
        <v>323</v>
      </c>
      <c r="N21075" t="s">
        <v>18</v>
      </c>
      <c r="O21075" s="1">
        <v>4.6786700000000002E-147</v>
      </c>
      <c r="P21075">
        <v>1355</v>
      </c>
    </row>
    <row r="21076" spans="1:16" x14ac:dyDescent="0.25">
      <c r="A21076" t="s">
        <v>31143</v>
      </c>
      <c r="B21076">
        <v>2184</v>
      </c>
      <c r="C21076" s="3" t="str">
        <f>HYPERLINK("http://www.uniprot.org/uniprot/I1KRE5","tr|I1KRE5|I1KRE5_SOYBN")</f>
        <v>tr|I1KRE5|I1KRE5_SOYBN</v>
      </c>
      <c r="D21076" t="s">
        <v>71</v>
      </c>
      <c r="E21076">
        <v>56.96</v>
      </c>
      <c r="F21076">
        <v>804</v>
      </c>
      <c r="G21076">
        <v>346</v>
      </c>
      <c r="H21076">
        <v>79</v>
      </c>
      <c r="I21076">
        <v>1</v>
      </c>
      <c r="J21076">
        <v>2175</v>
      </c>
      <c r="K21076">
        <v>1</v>
      </c>
      <c r="L21076">
        <v>366</v>
      </c>
      <c r="M21076">
        <v>1161</v>
      </c>
      <c r="N21076" t="s">
        <v>18</v>
      </c>
      <c r="O21076">
        <v>0</v>
      </c>
      <c r="P21076">
        <v>2105</v>
      </c>
    </row>
    <row r="21077" spans="1:16" x14ac:dyDescent="0.25">
      <c r="A21077" t="s">
        <v>31144</v>
      </c>
      <c r="B21077">
        <v>852</v>
      </c>
      <c r="C21077" s="3" t="str">
        <f>HYPERLINK("http://www.uniprot.org/uniprot/I1KT05","tr|I1KT05|I1KT05_SOYBN")</f>
        <v>tr|I1KT05|I1KT05_SOYBN</v>
      </c>
      <c r="D21077" t="s">
        <v>71</v>
      </c>
      <c r="E21077">
        <v>60.13</v>
      </c>
      <c r="F21077">
        <v>286</v>
      </c>
      <c r="G21077">
        <v>114</v>
      </c>
      <c r="H21077">
        <v>11</v>
      </c>
      <c r="I21077">
        <v>19</v>
      </c>
      <c r="J21077">
        <v>843</v>
      </c>
      <c r="K21077">
        <v>1</v>
      </c>
      <c r="L21077">
        <v>5</v>
      </c>
      <c r="M21077">
        <v>283</v>
      </c>
      <c r="N21077" t="s">
        <v>18</v>
      </c>
      <c r="O21077" s="1">
        <v>2.00837E-89</v>
      </c>
      <c r="P21077">
        <v>857</v>
      </c>
    </row>
    <row r="21078" spans="1:16" x14ac:dyDescent="0.25">
      <c r="A21078" t="s">
        <v>31145</v>
      </c>
      <c r="B21078">
        <v>693</v>
      </c>
      <c r="C21078" s="3" t="str">
        <f>HYPERLINK("http://www.uniprot.org/uniprot/M5Y0E0","tr|M5Y0E0|M5Y0E0_PRUPE")</f>
        <v>tr|M5Y0E0|M5Y0E0_PRUPE</v>
      </c>
      <c r="D21078" t="s">
        <v>452</v>
      </c>
      <c r="E21078">
        <v>34.090000000000003</v>
      </c>
      <c r="F21078">
        <v>176</v>
      </c>
      <c r="G21078">
        <v>116</v>
      </c>
      <c r="H21078">
        <v>2</v>
      </c>
      <c r="I21078">
        <v>76</v>
      </c>
      <c r="J21078">
        <v>597</v>
      </c>
      <c r="K21078">
        <v>1</v>
      </c>
      <c r="L21078">
        <v>6</v>
      </c>
      <c r="M21078">
        <v>179</v>
      </c>
      <c r="N21078" t="s">
        <v>18</v>
      </c>
      <c r="O21078" s="1">
        <v>1.2128999999999999E-18</v>
      </c>
      <c r="P21078">
        <v>245</v>
      </c>
    </row>
    <row r="21079" spans="1:16" x14ac:dyDescent="0.25">
      <c r="A21079" t="s">
        <v>31146</v>
      </c>
      <c r="B21079">
        <v>573</v>
      </c>
      <c r="C21079" s="3" t="str">
        <f>HYPERLINK("http://www.uniprot.org/uniprot/G7JRS5","tr|G7JRS5|G7JRS5_MEDTR")</f>
        <v>tr|G7JRS5|G7JRS5_MEDTR</v>
      </c>
      <c r="D21079" t="s">
        <v>31147</v>
      </c>
      <c r="E21079">
        <v>58.98</v>
      </c>
      <c r="F21079">
        <v>178</v>
      </c>
      <c r="G21079">
        <v>73</v>
      </c>
      <c r="H21079">
        <v>6</v>
      </c>
      <c r="I21079">
        <v>1</v>
      </c>
      <c r="J21079">
        <v>516</v>
      </c>
      <c r="K21079">
        <v>1</v>
      </c>
      <c r="L21079">
        <v>1</v>
      </c>
      <c r="M21079">
        <v>177</v>
      </c>
      <c r="N21079" t="s">
        <v>18</v>
      </c>
      <c r="O21079" s="1">
        <v>8.72952E-44</v>
      </c>
      <c r="P21079">
        <v>460</v>
      </c>
    </row>
    <row r="21080" spans="1:16" x14ac:dyDescent="0.25">
      <c r="A21080" t="s">
        <v>31148</v>
      </c>
      <c r="B21080">
        <v>249</v>
      </c>
      <c r="C21080" s="3" t="str">
        <f>HYPERLINK("http://www.uniprot.org/uniprot/G7JGP3","tr|G7JGP3|G7JGP3_MEDTR")</f>
        <v>tr|G7JGP3|G7JGP3_MEDTR</v>
      </c>
      <c r="D21080" t="s">
        <v>31149</v>
      </c>
      <c r="E21080">
        <v>91.13</v>
      </c>
      <c r="F21080">
        <v>79</v>
      </c>
      <c r="G21080">
        <v>7</v>
      </c>
      <c r="H21080">
        <v>0</v>
      </c>
      <c r="I21080">
        <v>10</v>
      </c>
      <c r="J21080">
        <v>246</v>
      </c>
      <c r="K21080">
        <v>1</v>
      </c>
      <c r="L21080">
        <v>3</v>
      </c>
      <c r="M21080">
        <v>81</v>
      </c>
      <c r="N21080" t="s">
        <v>18</v>
      </c>
      <c r="O21080" s="1">
        <v>4.1700199999999997E-36</v>
      </c>
      <c r="P21080">
        <v>393</v>
      </c>
    </row>
    <row r="21081" spans="1:16" x14ac:dyDescent="0.25">
      <c r="A21081" t="s">
        <v>31150</v>
      </c>
      <c r="B21081">
        <v>1944</v>
      </c>
      <c r="C21081" s="3" t="str">
        <f>HYPERLINK("http://www.uniprot.org/uniprot/G7LIH1","tr|G7LIH1|G7LIH1_MEDTR")</f>
        <v>tr|G7LIH1|G7LIH1_MEDTR</v>
      </c>
      <c r="D21081" t="s">
        <v>31151</v>
      </c>
      <c r="E21081">
        <v>80</v>
      </c>
      <c r="F21081">
        <v>630</v>
      </c>
      <c r="G21081">
        <v>126</v>
      </c>
      <c r="H21081">
        <v>2</v>
      </c>
      <c r="I21081">
        <v>58</v>
      </c>
      <c r="J21081">
        <v>1941</v>
      </c>
      <c r="K21081">
        <v>1</v>
      </c>
      <c r="L21081">
        <v>22</v>
      </c>
      <c r="M21081">
        <v>651</v>
      </c>
      <c r="N21081" t="s">
        <v>18</v>
      </c>
      <c r="O21081">
        <v>0</v>
      </c>
      <c r="P21081">
        <v>2651</v>
      </c>
    </row>
    <row r="21082" spans="1:16" x14ac:dyDescent="0.25">
      <c r="A21082" t="s">
        <v>31152</v>
      </c>
      <c r="B21082">
        <v>840</v>
      </c>
      <c r="C21082" s="3" t="str">
        <f>HYPERLINK("http://www.uniprot.org/uniprot/B9I4W5","tr|B9I4W5|B9I4W5_POPTR")</f>
        <v>tr|B9I4W5|B9I4W5_POPTR</v>
      </c>
      <c r="D21082" t="s">
        <v>31153</v>
      </c>
      <c r="E21082">
        <v>70.540000000000006</v>
      </c>
      <c r="F21082">
        <v>292</v>
      </c>
      <c r="G21082">
        <v>86</v>
      </c>
      <c r="H21082">
        <v>37</v>
      </c>
      <c r="I21082">
        <v>73</v>
      </c>
      <c r="J21082">
        <v>837</v>
      </c>
      <c r="K21082">
        <v>1</v>
      </c>
      <c r="L21082">
        <v>227</v>
      </c>
      <c r="M21082">
        <v>518</v>
      </c>
      <c r="N21082" t="s">
        <v>18</v>
      </c>
      <c r="O21082" s="1">
        <v>8.6968899999999994E-114</v>
      </c>
      <c r="P21082">
        <v>1067</v>
      </c>
    </row>
    <row r="21083" spans="1:16" x14ac:dyDescent="0.25">
      <c r="A21083" t="s">
        <v>31154</v>
      </c>
      <c r="B21083">
        <v>705</v>
      </c>
      <c r="C21083" s="3" t="str">
        <f>HYPERLINK("http://www.uniprot.org/uniprot/I1J9D3","tr|I1J9D3|I1J9D3_SOYBN")</f>
        <v>tr|I1J9D3|I1J9D3_SOYBN</v>
      </c>
      <c r="D21083" t="s">
        <v>28</v>
      </c>
      <c r="E21083">
        <v>80.650000000000006</v>
      </c>
      <c r="F21083">
        <v>243</v>
      </c>
      <c r="G21083">
        <v>47</v>
      </c>
      <c r="H21083">
        <v>9</v>
      </c>
      <c r="I21083">
        <v>1</v>
      </c>
      <c r="J21083">
        <v>702</v>
      </c>
      <c r="K21083">
        <v>1</v>
      </c>
      <c r="L21083">
        <v>1</v>
      </c>
      <c r="M21083">
        <v>243</v>
      </c>
      <c r="N21083" t="s">
        <v>18</v>
      </c>
      <c r="O21083" s="1">
        <v>1.9051700000000001E-107</v>
      </c>
      <c r="P21083">
        <v>1011</v>
      </c>
    </row>
    <row r="21084" spans="1:16" x14ac:dyDescent="0.25">
      <c r="A21084" t="s">
        <v>31155</v>
      </c>
      <c r="B21084">
        <v>1905</v>
      </c>
      <c r="C21084" s="3" t="str">
        <f>HYPERLINK("http://www.uniprot.org/uniprot/G7I2H0","tr|G7I2H0|G7I2H0_MEDTR")</f>
        <v>tr|G7I2H0|G7I2H0_MEDTR</v>
      </c>
      <c r="D21084" t="s">
        <v>144</v>
      </c>
      <c r="E21084">
        <v>32.9</v>
      </c>
      <c r="F21084">
        <v>310</v>
      </c>
      <c r="G21084">
        <v>208</v>
      </c>
      <c r="H21084">
        <v>1</v>
      </c>
      <c r="I21084">
        <v>964</v>
      </c>
      <c r="J21084">
        <v>1890</v>
      </c>
      <c r="K21084">
        <v>1</v>
      </c>
      <c r="L21084">
        <v>27</v>
      </c>
      <c r="M21084">
        <v>285</v>
      </c>
      <c r="N21084" t="s">
        <v>18</v>
      </c>
      <c r="O21084" s="1">
        <v>4.3551999999999997E-32</v>
      </c>
      <c r="P21084">
        <v>367</v>
      </c>
    </row>
    <row r="21085" spans="1:16" x14ac:dyDescent="0.25">
      <c r="A21085" t="s">
        <v>31156</v>
      </c>
      <c r="B21085">
        <v>315</v>
      </c>
      <c r="C21085" s="3" t="str">
        <f>HYPERLINK("http://www.uniprot.org/uniprot/G7JZM2","tr|G7JZM2|G7JZM2_MEDTR")</f>
        <v>tr|G7JZM2|G7JZM2_MEDTR</v>
      </c>
      <c r="D21085" t="s">
        <v>31157</v>
      </c>
      <c r="E21085">
        <v>96.66</v>
      </c>
      <c r="F21085">
        <v>90</v>
      </c>
      <c r="G21085">
        <v>3</v>
      </c>
      <c r="H21085">
        <v>0</v>
      </c>
      <c r="I21085">
        <v>1</v>
      </c>
      <c r="J21085">
        <v>270</v>
      </c>
      <c r="K21085">
        <v>1</v>
      </c>
      <c r="L21085">
        <v>73</v>
      </c>
      <c r="M21085">
        <v>162</v>
      </c>
      <c r="N21085" t="s">
        <v>18</v>
      </c>
      <c r="O21085" s="1">
        <v>2.6596200000000002E-43</v>
      </c>
      <c r="P21085">
        <v>455</v>
      </c>
    </row>
    <row r="21086" spans="1:16" x14ac:dyDescent="0.25">
      <c r="A21086" t="s">
        <v>31158</v>
      </c>
      <c r="B21086">
        <v>831</v>
      </c>
      <c r="C21086" s="3" t="str">
        <f>HYPERLINK("http://www.uniprot.org/uniprot/I1M631","tr|I1M631|I1M631_SOYBN")</f>
        <v>tr|I1M631|I1M631_SOYBN</v>
      </c>
      <c r="D21086" t="s">
        <v>28</v>
      </c>
      <c r="E21086">
        <v>94</v>
      </c>
      <c r="F21086">
        <v>200</v>
      </c>
      <c r="G21086">
        <v>12</v>
      </c>
      <c r="H21086">
        <v>0</v>
      </c>
      <c r="I21086">
        <v>220</v>
      </c>
      <c r="J21086">
        <v>819</v>
      </c>
      <c r="K21086">
        <v>1</v>
      </c>
      <c r="L21086">
        <v>251</v>
      </c>
      <c r="M21086">
        <v>443</v>
      </c>
      <c r="N21086" t="s">
        <v>18</v>
      </c>
      <c r="O21086" s="1">
        <v>3.3968500000000002E-102</v>
      </c>
      <c r="P21086">
        <v>967</v>
      </c>
    </row>
    <row r="21087" spans="1:16" x14ac:dyDescent="0.25">
      <c r="A21087" t="s">
        <v>31159</v>
      </c>
      <c r="B21087">
        <v>4161</v>
      </c>
      <c r="C21087" s="3" t="str">
        <f>HYPERLINK("http://www.uniprot.org/uniprot/Q2HU34","tr|Q2HU34|Q2HU34_MEDTR")</f>
        <v>tr|Q2HU34|Q2HU34_MEDTR</v>
      </c>
      <c r="D21087" t="s">
        <v>31160</v>
      </c>
      <c r="E21087">
        <v>78.23</v>
      </c>
      <c r="F21087">
        <v>1397</v>
      </c>
      <c r="G21087">
        <v>304</v>
      </c>
      <c r="H21087">
        <v>11</v>
      </c>
      <c r="I21087">
        <v>1</v>
      </c>
      <c r="J21087">
        <v>4158</v>
      </c>
      <c r="K21087">
        <v>1</v>
      </c>
      <c r="L21087">
        <v>2</v>
      </c>
      <c r="M21087">
        <v>1374</v>
      </c>
      <c r="N21087" t="s">
        <v>18</v>
      </c>
      <c r="O21087">
        <v>0</v>
      </c>
      <c r="P21087">
        <v>5473</v>
      </c>
    </row>
    <row r="21088" spans="1:16" x14ac:dyDescent="0.25">
      <c r="A21088" t="s">
        <v>31161</v>
      </c>
      <c r="B21088">
        <v>684</v>
      </c>
      <c r="C21088" s="3" t="str">
        <f>HYPERLINK("http://www.uniprot.org/uniprot/I1MWG2","tr|I1MWG2|I1MWG2_SOYBN")</f>
        <v>tr|I1MWG2|I1MWG2_SOYBN</v>
      </c>
      <c r="D21088" t="s">
        <v>99</v>
      </c>
      <c r="E21088">
        <v>73.099999999999994</v>
      </c>
      <c r="F21088">
        <v>238</v>
      </c>
      <c r="G21088">
        <v>64</v>
      </c>
      <c r="H21088">
        <v>21</v>
      </c>
      <c r="I21088">
        <v>1</v>
      </c>
      <c r="J21088">
        <v>651</v>
      </c>
      <c r="K21088">
        <v>1</v>
      </c>
      <c r="L21088">
        <v>325</v>
      </c>
      <c r="M21088">
        <v>562</v>
      </c>
      <c r="N21088" t="s">
        <v>18</v>
      </c>
      <c r="O21088" s="1">
        <v>9.2546199999999998E-88</v>
      </c>
      <c r="P21088">
        <v>841</v>
      </c>
    </row>
    <row r="21089" spans="1:16" x14ac:dyDescent="0.25">
      <c r="A21089" t="s">
        <v>31162</v>
      </c>
      <c r="B21089">
        <v>660</v>
      </c>
      <c r="C21089" s="3" t="str">
        <f>HYPERLINK("http://www.uniprot.org/uniprot/C6TJC1","tr|C6TJC1|C6TJC1_SOYBN")</f>
        <v>tr|C6TJC1|C6TJC1_SOYBN</v>
      </c>
      <c r="D21089" t="s">
        <v>210</v>
      </c>
      <c r="E21089">
        <v>60.73</v>
      </c>
      <c r="F21089">
        <v>219</v>
      </c>
      <c r="G21089">
        <v>86</v>
      </c>
      <c r="H21089">
        <v>0</v>
      </c>
      <c r="I21089">
        <v>1</v>
      </c>
      <c r="J21089">
        <v>657</v>
      </c>
      <c r="K21089">
        <v>1</v>
      </c>
      <c r="L21089">
        <v>1</v>
      </c>
      <c r="M21089">
        <v>219</v>
      </c>
      <c r="N21089" t="s">
        <v>18</v>
      </c>
      <c r="O21089" s="1">
        <v>5.8534800000000004E-73</v>
      </c>
      <c r="P21089">
        <v>713</v>
      </c>
    </row>
    <row r="21090" spans="1:16" x14ac:dyDescent="0.25">
      <c r="A21090" t="s">
        <v>31163</v>
      </c>
      <c r="B21090">
        <v>1668</v>
      </c>
      <c r="C21090" s="3" t="str">
        <f>HYPERLINK("http://www.uniprot.org/uniprot/G7KE47","tr|G7KE47|G7KE47_MEDTR")</f>
        <v>tr|G7KE47|G7KE47_MEDTR</v>
      </c>
      <c r="D21090" t="s">
        <v>31164</v>
      </c>
      <c r="E21090">
        <v>78.45</v>
      </c>
      <c r="F21090">
        <v>571</v>
      </c>
      <c r="G21090">
        <v>123</v>
      </c>
      <c r="H21090">
        <v>17</v>
      </c>
      <c r="I21090">
        <v>1</v>
      </c>
      <c r="J21090">
        <v>1662</v>
      </c>
      <c r="K21090">
        <v>1</v>
      </c>
      <c r="L21090">
        <v>1</v>
      </c>
      <c r="M21090">
        <v>570</v>
      </c>
      <c r="N21090" t="s">
        <v>18</v>
      </c>
      <c r="O21090">
        <v>0</v>
      </c>
      <c r="P21090">
        <v>2338</v>
      </c>
    </row>
    <row r="21091" spans="1:16" x14ac:dyDescent="0.25">
      <c r="A21091" t="s">
        <v>31165</v>
      </c>
      <c r="B21091">
        <v>648</v>
      </c>
      <c r="C21091" s="3" t="str">
        <f>HYPERLINK("http://www.uniprot.org/uniprot/I3S166","tr|I3S166|I3S166_LOTJA")</f>
        <v>tr|I3S166|I3S166_LOTJA</v>
      </c>
      <c r="D21091" t="s">
        <v>93</v>
      </c>
      <c r="E21091">
        <v>62.88</v>
      </c>
      <c r="F21091">
        <v>194</v>
      </c>
      <c r="G21091">
        <v>72</v>
      </c>
      <c r="H21091">
        <v>0</v>
      </c>
      <c r="I21091">
        <v>1</v>
      </c>
      <c r="J21091">
        <v>582</v>
      </c>
      <c r="K21091">
        <v>1</v>
      </c>
      <c r="L21091">
        <v>1</v>
      </c>
      <c r="M21091">
        <v>194</v>
      </c>
      <c r="N21091" t="s">
        <v>18</v>
      </c>
      <c r="O21091" s="1">
        <v>1.8554699999999999E-60</v>
      </c>
      <c r="P21091">
        <v>605</v>
      </c>
    </row>
    <row r="21092" spans="1:16" x14ac:dyDescent="0.25">
      <c r="A21092" t="s">
        <v>31166</v>
      </c>
      <c r="B21092">
        <v>417</v>
      </c>
      <c r="C21092" s="3" t="str">
        <f>HYPERLINK("http://www.uniprot.org/uniprot/C6SW21","tr|C6SW21|C6SW21_SOYBN")</f>
        <v>tr|C6SW21|C6SW21_SOYBN</v>
      </c>
      <c r="D21092" t="s">
        <v>210</v>
      </c>
      <c r="E21092">
        <v>62.31</v>
      </c>
      <c r="F21092">
        <v>138</v>
      </c>
      <c r="G21092">
        <v>52</v>
      </c>
      <c r="H21092">
        <v>1</v>
      </c>
      <c r="I21092">
        <v>1</v>
      </c>
      <c r="J21092">
        <v>411</v>
      </c>
      <c r="K21092">
        <v>1</v>
      </c>
      <c r="L21092">
        <v>62</v>
      </c>
      <c r="M21092">
        <v>194</v>
      </c>
      <c r="N21092" t="s">
        <v>18</v>
      </c>
      <c r="O21092" s="1">
        <v>6.9117099999999996E-39</v>
      </c>
      <c r="P21092">
        <v>417</v>
      </c>
    </row>
    <row r="21093" spans="1:16" x14ac:dyDescent="0.25">
      <c r="A21093" t="s">
        <v>31167</v>
      </c>
      <c r="B21093">
        <v>1686</v>
      </c>
      <c r="C21093" s="3" t="str">
        <f>HYPERLINK("http://www.uniprot.org/uniprot/G7KX28","tr|G7KX28|G7KX28_MEDTR")</f>
        <v>tr|G7KX28|G7KX28_MEDTR</v>
      </c>
      <c r="D21093" t="s">
        <v>31168</v>
      </c>
      <c r="E21093">
        <v>72.25</v>
      </c>
      <c r="F21093">
        <v>573</v>
      </c>
      <c r="G21093">
        <v>159</v>
      </c>
      <c r="H21093">
        <v>12</v>
      </c>
      <c r="I21093">
        <v>1</v>
      </c>
      <c r="J21093">
        <v>1683</v>
      </c>
      <c r="K21093">
        <v>1</v>
      </c>
      <c r="L21093">
        <v>1</v>
      </c>
      <c r="M21093">
        <v>570</v>
      </c>
      <c r="N21093" t="s">
        <v>18</v>
      </c>
      <c r="O21093">
        <v>0</v>
      </c>
      <c r="P21093">
        <v>1929</v>
      </c>
    </row>
    <row r="21094" spans="1:16" x14ac:dyDescent="0.25">
      <c r="A21094" t="s">
        <v>31169</v>
      </c>
      <c r="B21094">
        <v>519</v>
      </c>
      <c r="C21094" s="3" t="str">
        <f>HYPERLINK("http://www.uniprot.org/uniprot/I3T7S1","tr|I3T7S1|I3T7S1_MEDTR")</f>
        <v>tr|I3T7S1|I3T7S1_MEDTR</v>
      </c>
      <c r="D21094" t="s">
        <v>22</v>
      </c>
      <c r="E21094">
        <v>64.16</v>
      </c>
      <c r="F21094">
        <v>173</v>
      </c>
      <c r="G21094">
        <v>62</v>
      </c>
      <c r="H21094">
        <v>2</v>
      </c>
      <c r="I21094">
        <v>1</v>
      </c>
      <c r="J21094">
        <v>513</v>
      </c>
      <c r="K21094">
        <v>1</v>
      </c>
      <c r="L21094">
        <v>1</v>
      </c>
      <c r="M21094">
        <v>161</v>
      </c>
      <c r="N21094" t="s">
        <v>18</v>
      </c>
      <c r="O21094" s="1">
        <v>1.04572E-47</v>
      </c>
      <c r="P21094">
        <v>493</v>
      </c>
    </row>
    <row r="21095" spans="1:16" x14ac:dyDescent="0.25">
      <c r="A21095" t="s">
        <v>31170</v>
      </c>
      <c r="B21095">
        <v>1260</v>
      </c>
      <c r="C21095" s="3" t="str">
        <f>HYPERLINK("http://www.uniprot.org/uniprot/M1GM70","tr|M1GM70|M1GM70_MEDSA")</f>
        <v>tr|M1GM70|M1GM70_MEDSA</v>
      </c>
      <c r="D21095" t="s">
        <v>31171</v>
      </c>
      <c r="E21095">
        <v>86.28</v>
      </c>
      <c r="F21095">
        <v>401</v>
      </c>
      <c r="G21095">
        <v>55</v>
      </c>
      <c r="H21095">
        <v>0</v>
      </c>
      <c r="I21095">
        <v>55</v>
      </c>
      <c r="J21095">
        <v>1257</v>
      </c>
      <c r="K21095">
        <v>1</v>
      </c>
      <c r="L21095">
        <v>19</v>
      </c>
      <c r="M21095">
        <v>418</v>
      </c>
      <c r="N21095" t="s">
        <v>18</v>
      </c>
      <c r="O21095">
        <v>0</v>
      </c>
      <c r="P21095">
        <v>1826</v>
      </c>
    </row>
    <row r="21096" spans="1:16" x14ac:dyDescent="0.25">
      <c r="A21096" t="s">
        <v>31172</v>
      </c>
      <c r="B21096">
        <v>2754</v>
      </c>
      <c r="C21096" s="3" t="str">
        <f>HYPERLINK("http://www.uniprot.org/uniprot/I1MY19","tr|I1MY19|I1MY19_SOYBN")</f>
        <v>tr|I1MY19|I1MY19_SOYBN</v>
      </c>
      <c r="D21096" t="s">
        <v>71</v>
      </c>
      <c r="E21096">
        <v>78.48</v>
      </c>
      <c r="F21096">
        <v>948</v>
      </c>
      <c r="G21096">
        <v>204</v>
      </c>
      <c r="H21096">
        <v>31</v>
      </c>
      <c r="I21096">
        <v>1</v>
      </c>
      <c r="J21096">
        <v>2751</v>
      </c>
      <c r="K21096">
        <v>1</v>
      </c>
      <c r="L21096">
        <v>2</v>
      </c>
      <c r="M21096">
        <v>933</v>
      </c>
      <c r="N21096" t="s">
        <v>18</v>
      </c>
      <c r="O21096">
        <v>0</v>
      </c>
      <c r="P21096">
        <v>3783</v>
      </c>
    </row>
    <row r="21097" spans="1:16" x14ac:dyDescent="0.25">
      <c r="A21097" t="s">
        <v>31173</v>
      </c>
      <c r="B21097">
        <v>2478</v>
      </c>
      <c r="C21097" s="3" t="str">
        <f>HYPERLINK("http://www.uniprot.org/uniprot/G7ZY78","tr|G7ZY78|G7ZY78_MEDTR")</f>
        <v>tr|G7ZY78|G7ZY78_MEDTR</v>
      </c>
      <c r="D21097" t="s">
        <v>31174</v>
      </c>
      <c r="E21097">
        <v>79.42</v>
      </c>
      <c r="F21097">
        <v>807</v>
      </c>
      <c r="G21097">
        <v>166</v>
      </c>
      <c r="H21097">
        <v>1</v>
      </c>
      <c r="I21097">
        <v>52</v>
      </c>
      <c r="J21097">
        <v>2469</v>
      </c>
      <c r="K21097">
        <v>1</v>
      </c>
      <c r="L21097">
        <v>16</v>
      </c>
      <c r="M21097">
        <v>811</v>
      </c>
      <c r="N21097" t="s">
        <v>18</v>
      </c>
      <c r="O21097">
        <v>0</v>
      </c>
      <c r="P21097">
        <v>3287</v>
      </c>
    </row>
    <row r="21098" spans="1:16" x14ac:dyDescent="0.25">
      <c r="A21098" t="s">
        <v>31175</v>
      </c>
      <c r="B21098">
        <v>432</v>
      </c>
      <c r="C21098" s="3" t="str">
        <f>HYPERLINK("http://www.uniprot.org/uniprot/G7J973","tr|G7J973|G7J973_MEDTR")</f>
        <v>tr|G7J973|G7J973_MEDTR</v>
      </c>
      <c r="D21098" t="s">
        <v>31176</v>
      </c>
      <c r="E21098">
        <v>52.71</v>
      </c>
      <c r="F21098">
        <v>129</v>
      </c>
      <c r="G21098">
        <v>61</v>
      </c>
      <c r="H21098">
        <v>5</v>
      </c>
      <c r="I21098">
        <v>58</v>
      </c>
      <c r="J21098">
        <v>429</v>
      </c>
      <c r="K21098">
        <v>1</v>
      </c>
      <c r="L21098">
        <v>23</v>
      </c>
      <c r="M21098">
        <v>151</v>
      </c>
      <c r="N21098" t="s">
        <v>18</v>
      </c>
      <c r="O21098" s="1">
        <v>2.03768E-27</v>
      </c>
      <c r="P21098">
        <v>318</v>
      </c>
    </row>
    <row r="21099" spans="1:16" x14ac:dyDescent="0.25">
      <c r="A21099" t="s">
        <v>31177</v>
      </c>
      <c r="B21099">
        <v>1896</v>
      </c>
      <c r="C21099" s="3" t="str">
        <f>HYPERLINK("http://www.uniprot.org/uniprot/K7KL29","tr|K7KL29|K7KL29_SOYBN")</f>
        <v>tr|K7KL29|K7KL29_SOYBN</v>
      </c>
      <c r="D21099" t="s">
        <v>28</v>
      </c>
      <c r="E21099">
        <v>75.930000000000007</v>
      </c>
      <c r="F21099">
        <v>644</v>
      </c>
      <c r="G21099">
        <v>155</v>
      </c>
      <c r="H21099">
        <v>13</v>
      </c>
      <c r="I21099">
        <v>1</v>
      </c>
      <c r="J21099">
        <v>1893</v>
      </c>
      <c r="K21099">
        <v>1</v>
      </c>
      <c r="L21099">
        <v>1</v>
      </c>
      <c r="M21099">
        <v>642</v>
      </c>
      <c r="N21099" t="s">
        <v>18</v>
      </c>
      <c r="O21099">
        <v>0</v>
      </c>
      <c r="P21099">
        <v>2412</v>
      </c>
    </row>
    <row r="21100" spans="1:16" x14ac:dyDescent="0.25">
      <c r="A21100" t="s">
        <v>31178</v>
      </c>
      <c r="B21100">
        <v>354</v>
      </c>
      <c r="C21100" s="3" t="str">
        <f>HYPERLINK("http://www.uniprot.org/uniprot/A0P2K7","tr|A0P2K7|A0P2K7_9RHOB")</f>
        <v>tr|A0P2K7|A0P2K7_9RHOB</v>
      </c>
      <c r="D21100" t="s">
        <v>1688</v>
      </c>
      <c r="E21100">
        <v>56.33</v>
      </c>
      <c r="F21100">
        <v>71</v>
      </c>
      <c r="G21100">
        <v>31</v>
      </c>
      <c r="H21100">
        <v>0</v>
      </c>
      <c r="I21100">
        <v>7</v>
      </c>
      <c r="J21100">
        <v>219</v>
      </c>
      <c r="K21100">
        <v>1</v>
      </c>
      <c r="L21100">
        <v>196</v>
      </c>
      <c r="M21100">
        <v>266</v>
      </c>
      <c r="N21100" t="s">
        <v>18</v>
      </c>
      <c r="O21100" s="1">
        <v>5.3044600000000002E-15</v>
      </c>
      <c r="P21100">
        <v>211</v>
      </c>
    </row>
    <row r="21101" spans="1:16" x14ac:dyDescent="0.25">
      <c r="A21101" t="s">
        <v>31179</v>
      </c>
      <c r="B21101">
        <v>1290</v>
      </c>
      <c r="C21101" s="3" t="str">
        <f>HYPERLINK("http://www.uniprot.org/uniprot/Q9ZP08","tr|Q9ZP08|Q9ZP08_CICAR")</f>
        <v>tr|Q9ZP08|Q9ZP08_CICAR</v>
      </c>
      <c r="D21101" t="s">
        <v>31180</v>
      </c>
      <c r="E21101">
        <v>100</v>
      </c>
      <c r="F21101">
        <v>265</v>
      </c>
      <c r="G21101">
        <v>0</v>
      </c>
      <c r="H21101">
        <v>0</v>
      </c>
      <c r="I21101">
        <v>1</v>
      </c>
      <c r="J21101">
        <v>795</v>
      </c>
      <c r="K21101">
        <v>1</v>
      </c>
      <c r="L21101">
        <v>1</v>
      </c>
      <c r="M21101">
        <v>265</v>
      </c>
      <c r="N21101" t="s">
        <v>18</v>
      </c>
      <c r="O21101" s="1">
        <v>2.1289999999999999E-151</v>
      </c>
      <c r="P21101">
        <v>1394</v>
      </c>
    </row>
    <row r="21102" spans="1:16" x14ac:dyDescent="0.25">
      <c r="A21102" t="s">
        <v>31181</v>
      </c>
      <c r="B21102">
        <v>1059</v>
      </c>
      <c r="C21102" s="3" t="str">
        <f>HYPERLINK("http://www.uniprot.org/uniprot/I1KT06","tr|I1KT06|I1KT06_SOYBN")</f>
        <v>tr|I1KT06|I1KT06_SOYBN</v>
      </c>
      <c r="D21102" t="s">
        <v>28</v>
      </c>
      <c r="E21102">
        <v>64.86</v>
      </c>
      <c r="F21102">
        <v>333</v>
      </c>
      <c r="G21102">
        <v>117</v>
      </c>
      <c r="H21102">
        <v>3</v>
      </c>
      <c r="I21102">
        <v>67</v>
      </c>
      <c r="J21102">
        <v>1056</v>
      </c>
      <c r="K21102">
        <v>1</v>
      </c>
      <c r="L21102">
        <v>10</v>
      </c>
      <c r="M21102">
        <v>336</v>
      </c>
      <c r="N21102" t="s">
        <v>18</v>
      </c>
      <c r="O21102" s="1">
        <v>2.0890999999999999E-111</v>
      </c>
      <c r="P21102">
        <v>1048</v>
      </c>
    </row>
    <row r="21103" spans="1:16" x14ac:dyDescent="0.25">
      <c r="A21103" t="s">
        <v>31182</v>
      </c>
      <c r="B21103">
        <v>660</v>
      </c>
      <c r="C21103" s="3" t="str">
        <f>HYPERLINK("http://www.uniprot.org/uniprot/G7JH86","tr|G7JH86|G7JH86_MEDTR")</f>
        <v>tr|G7JH86|G7JH86_MEDTR</v>
      </c>
      <c r="D21103" t="s">
        <v>31183</v>
      </c>
      <c r="E21103">
        <v>70.31</v>
      </c>
      <c r="F21103">
        <v>219</v>
      </c>
      <c r="G21103">
        <v>65</v>
      </c>
      <c r="H21103">
        <v>0</v>
      </c>
      <c r="I21103">
        <v>1</v>
      </c>
      <c r="J21103">
        <v>657</v>
      </c>
      <c r="K21103">
        <v>1</v>
      </c>
      <c r="L21103">
        <v>1</v>
      </c>
      <c r="M21103">
        <v>219</v>
      </c>
      <c r="N21103" t="s">
        <v>18</v>
      </c>
      <c r="O21103" s="1">
        <v>8.1489299999999997E-83</v>
      </c>
      <c r="P21103">
        <v>798</v>
      </c>
    </row>
    <row r="21104" spans="1:16" x14ac:dyDescent="0.25">
      <c r="A21104" t="s">
        <v>31184</v>
      </c>
      <c r="B21104">
        <v>1884</v>
      </c>
      <c r="C21104" s="3" t="str">
        <f>HYPERLINK("http://www.uniprot.org/uniprot/G7JRT0","tr|G7JRT0|G7JRT0_MEDTR")</f>
        <v>tr|G7JRT0|G7JRT0_MEDTR</v>
      </c>
      <c r="D21104" t="s">
        <v>31185</v>
      </c>
      <c r="E21104">
        <v>86.98</v>
      </c>
      <c r="F21104">
        <v>630</v>
      </c>
      <c r="G21104">
        <v>82</v>
      </c>
      <c r="H21104">
        <v>3</v>
      </c>
      <c r="I21104">
        <v>1</v>
      </c>
      <c r="J21104">
        <v>1881</v>
      </c>
      <c r="K21104">
        <v>1</v>
      </c>
      <c r="L21104">
        <v>1</v>
      </c>
      <c r="M21104">
        <v>629</v>
      </c>
      <c r="N21104" t="s">
        <v>18</v>
      </c>
      <c r="O21104">
        <v>0</v>
      </c>
      <c r="P21104">
        <v>2825</v>
      </c>
    </row>
    <row r="21105" spans="1:16" x14ac:dyDescent="0.25">
      <c r="A21105" t="s">
        <v>31186</v>
      </c>
      <c r="B21105">
        <v>2205</v>
      </c>
      <c r="C21105" s="3" t="str">
        <f>HYPERLINK("http://www.uniprot.org/uniprot/G7JGP4","tr|G7JGP4|G7JGP4_MEDTR")</f>
        <v>tr|G7JGP4|G7JGP4_MEDTR</v>
      </c>
      <c r="D21105" t="s">
        <v>31187</v>
      </c>
      <c r="E21105">
        <v>89.5</v>
      </c>
      <c r="F21105">
        <v>734</v>
      </c>
      <c r="G21105">
        <v>77</v>
      </c>
      <c r="H21105">
        <v>0</v>
      </c>
      <c r="I21105">
        <v>1</v>
      </c>
      <c r="J21105">
        <v>2202</v>
      </c>
      <c r="K21105">
        <v>1</v>
      </c>
      <c r="L21105">
        <v>1</v>
      </c>
      <c r="M21105">
        <v>731</v>
      </c>
      <c r="N21105" t="s">
        <v>18</v>
      </c>
      <c r="O21105">
        <v>0</v>
      </c>
      <c r="P21105">
        <v>3412</v>
      </c>
    </row>
    <row r="21106" spans="1:16" x14ac:dyDescent="0.25">
      <c r="A21106" t="s">
        <v>31188</v>
      </c>
      <c r="B21106">
        <v>1410</v>
      </c>
      <c r="C21106" s="3" t="str">
        <f>HYPERLINK("http://www.uniprot.org/uniprot/A2Q2T1","tr|A2Q2T1|A2Q2T1_MEDTR")</f>
        <v>tr|A2Q2T1|A2Q2T1_MEDTR</v>
      </c>
      <c r="D21106" t="s">
        <v>337</v>
      </c>
      <c r="E21106">
        <v>79.41</v>
      </c>
      <c r="F21106">
        <v>340</v>
      </c>
      <c r="G21106">
        <v>70</v>
      </c>
      <c r="H21106">
        <v>18</v>
      </c>
      <c r="I21106">
        <v>406</v>
      </c>
      <c r="J21106">
        <v>1371</v>
      </c>
      <c r="K21106">
        <v>1</v>
      </c>
      <c r="L21106">
        <v>138</v>
      </c>
      <c r="M21106">
        <v>477</v>
      </c>
      <c r="N21106" t="s">
        <v>18</v>
      </c>
      <c r="O21106" s="1">
        <v>3.8463599999999998E-149</v>
      </c>
      <c r="P21106">
        <v>1375</v>
      </c>
    </row>
    <row r="21107" spans="1:16" x14ac:dyDescent="0.25">
      <c r="A21107" t="s">
        <v>31189</v>
      </c>
      <c r="B21107">
        <v>1680</v>
      </c>
      <c r="C21107" s="3" t="str">
        <f>HYPERLINK("http://www.uniprot.org/uniprot/G7KT17","tr|G7KT17|G7KT17_MEDTR")</f>
        <v>tr|G7KT17|G7KT17_MEDTR</v>
      </c>
      <c r="D21107" t="s">
        <v>12273</v>
      </c>
      <c r="E21107">
        <v>70.53</v>
      </c>
      <c r="F21107">
        <v>560</v>
      </c>
      <c r="G21107">
        <v>165</v>
      </c>
      <c r="H21107">
        <v>1</v>
      </c>
      <c r="I21107">
        <v>1</v>
      </c>
      <c r="J21107">
        <v>1677</v>
      </c>
      <c r="K21107">
        <v>1</v>
      </c>
      <c r="L21107">
        <v>1</v>
      </c>
      <c r="M21107">
        <v>546</v>
      </c>
      <c r="N21107" t="s">
        <v>18</v>
      </c>
      <c r="O21107">
        <v>0</v>
      </c>
      <c r="P21107">
        <v>1941</v>
      </c>
    </row>
    <row r="21108" spans="1:16" x14ac:dyDescent="0.25">
      <c r="A21108" t="s">
        <v>31190</v>
      </c>
      <c r="B21108">
        <v>1017</v>
      </c>
      <c r="C21108" s="3" t="str">
        <f>HYPERLINK("http://www.uniprot.org/uniprot/I1JGF8","tr|I1JGF8|I1JGF8_SOYBN")</f>
        <v>tr|I1JGF8|I1JGF8_SOYBN</v>
      </c>
      <c r="D21108" t="s">
        <v>28</v>
      </c>
      <c r="E21108">
        <v>33.99</v>
      </c>
      <c r="F21108">
        <v>203</v>
      </c>
      <c r="G21108">
        <v>134</v>
      </c>
      <c r="H21108">
        <v>9</v>
      </c>
      <c r="I21108">
        <v>241</v>
      </c>
      <c r="J21108">
        <v>822</v>
      </c>
      <c r="K21108">
        <v>1</v>
      </c>
      <c r="L21108">
        <v>296</v>
      </c>
      <c r="M21108">
        <v>494</v>
      </c>
      <c r="N21108" t="s">
        <v>18</v>
      </c>
      <c r="O21108" s="1">
        <v>2.2861700000000001E-19</v>
      </c>
      <c r="P21108">
        <v>254</v>
      </c>
    </row>
    <row r="21109" spans="1:16" x14ac:dyDescent="0.25">
      <c r="A21109" t="s">
        <v>31191</v>
      </c>
      <c r="B21109">
        <v>981</v>
      </c>
      <c r="C21109" s="3" t="str">
        <f>HYPERLINK("http://www.uniprot.org/uniprot/K7M8G9","tr|K7M8G9|K7M8G9_SOYBN")</f>
        <v>tr|K7M8G9|K7M8G9_SOYBN</v>
      </c>
      <c r="D21109" t="s">
        <v>28</v>
      </c>
      <c r="E21109">
        <v>70.91</v>
      </c>
      <c r="F21109">
        <v>337</v>
      </c>
      <c r="G21109">
        <v>98</v>
      </c>
      <c r="H21109">
        <v>61</v>
      </c>
      <c r="I21109">
        <v>148</v>
      </c>
      <c r="J21109">
        <v>975</v>
      </c>
      <c r="K21109">
        <v>1</v>
      </c>
      <c r="L21109">
        <v>17</v>
      </c>
      <c r="M21109">
        <v>353</v>
      </c>
      <c r="N21109" t="s">
        <v>18</v>
      </c>
      <c r="O21109" s="1">
        <v>2.1039799999999999E-123</v>
      </c>
      <c r="P21109">
        <v>1151</v>
      </c>
    </row>
    <row r="21110" spans="1:16" x14ac:dyDescent="0.25">
      <c r="A21110" t="s">
        <v>31192</v>
      </c>
      <c r="B21110">
        <v>558</v>
      </c>
      <c r="C21110" s="3" t="str">
        <f>HYPERLINK("http://www.uniprot.org/uniprot/I1JGF8","tr|I1JGF8|I1JGF8_SOYBN")</f>
        <v>tr|I1JGF8|I1JGF8_SOYBN</v>
      </c>
      <c r="D21110" t="s">
        <v>28</v>
      </c>
      <c r="E21110">
        <v>32.119999999999997</v>
      </c>
      <c r="F21110">
        <v>165</v>
      </c>
      <c r="G21110">
        <v>112</v>
      </c>
      <c r="H21110">
        <v>5</v>
      </c>
      <c r="I21110">
        <v>1</v>
      </c>
      <c r="J21110">
        <v>480</v>
      </c>
      <c r="K21110">
        <v>1</v>
      </c>
      <c r="L21110">
        <v>333</v>
      </c>
      <c r="M21110">
        <v>493</v>
      </c>
      <c r="N21110" t="s">
        <v>18</v>
      </c>
      <c r="O21110" s="1">
        <v>1.6109499999999999E-12</v>
      </c>
      <c r="P21110">
        <v>190</v>
      </c>
    </row>
    <row r="21111" spans="1:16" x14ac:dyDescent="0.25">
      <c r="A21111" t="s">
        <v>31193</v>
      </c>
      <c r="B21111">
        <v>1302</v>
      </c>
      <c r="C21111" s="3" t="str">
        <f>HYPERLINK("http://www.uniprot.org/uniprot/G7KC19","tr|G7KC19|G7KC19_MEDTR")</f>
        <v>tr|G7KC19|G7KC19_MEDTR</v>
      </c>
      <c r="D21111" t="s">
        <v>31194</v>
      </c>
      <c r="E21111">
        <v>81.27</v>
      </c>
      <c r="F21111">
        <v>438</v>
      </c>
      <c r="G21111">
        <v>82</v>
      </c>
      <c r="H21111">
        <v>5</v>
      </c>
      <c r="I21111">
        <v>1</v>
      </c>
      <c r="J21111">
        <v>1299</v>
      </c>
      <c r="K21111">
        <v>1</v>
      </c>
      <c r="L21111">
        <v>1</v>
      </c>
      <c r="M21111">
        <v>438</v>
      </c>
      <c r="N21111" t="s">
        <v>18</v>
      </c>
      <c r="O21111">
        <v>0</v>
      </c>
      <c r="P21111">
        <v>1814</v>
      </c>
    </row>
    <row r="21112" spans="1:16" x14ac:dyDescent="0.25">
      <c r="A21112" t="s">
        <v>31195</v>
      </c>
      <c r="B21112">
        <v>2883</v>
      </c>
      <c r="C21112" s="3" t="str">
        <f>HYPERLINK("http://www.uniprot.org/uniprot/G7JP38","tr|G7JP38|G7JP38_MEDTR")</f>
        <v>tr|G7JP38|G7JP38_MEDTR</v>
      </c>
      <c r="D21112" t="s">
        <v>31084</v>
      </c>
      <c r="E21112">
        <v>64.040000000000006</v>
      </c>
      <c r="F21112">
        <v>598</v>
      </c>
      <c r="G21112">
        <v>215</v>
      </c>
      <c r="H21112">
        <v>6</v>
      </c>
      <c r="I21112">
        <v>1090</v>
      </c>
      <c r="J21112">
        <v>2865</v>
      </c>
      <c r="K21112">
        <v>1</v>
      </c>
      <c r="L21112">
        <v>18</v>
      </c>
      <c r="M21112">
        <v>614</v>
      </c>
      <c r="N21112" t="s">
        <v>18</v>
      </c>
      <c r="O21112">
        <v>0</v>
      </c>
      <c r="P21112">
        <v>1951</v>
      </c>
    </row>
    <row r="21113" spans="1:16" x14ac:dyDescent="0.25">
      <c r="A21113" t="s">
        <v>31196</v>
      </c>
      <c r="B21113">
        <v>1143</v>
      </c>
      <c r="C21113" s="3" t="str">
        <f>HYPERLINK("http://www.uniprot.org/uniprot/A5AWV0","tr|A5AWV0|A5AWV0_VITVI")</f>
        <v>tr|A5AWV0|A5AWV0_VITVI</v>
      </c>
      <c r="D21113" t="s">
        <v>791</v>
      </c>
      <c r="E21113">
        <v>53.01</v>
      </c>
      <c r="F21113">
        <v>315</v>
      </c>
      <c r="G21113">
        <v>148</v>
      </c>
      <c r="H21113">
        <v>5</v>
      </c>
      <c r="I21113">
        <v>1</v>
      </c>
      <c r="J21113">
        <v>930</v>
      </c>
      <c r="K21113">
        <v>1</v>
      </c>
      <c r="L21113">
        <v>485</v>
      </c>
      <c r="M21113">
        <v>795</v>
      </c>
      <c r="N21113" t="s">
        <v>18</v>
      </c>
      <c r="O21113" s="1">
        <v>1.8060699999999999E-95</v>
      </c>
      <c r="P21113">
        <v>911</v>
      </c>
    </row>
    <row r="21114" spans="1:16" x14ac:dyDescent="0.25">
      <c r="A21114" t="s">
        <v>31197</v>
      </c>
      <c r="B21114">
        <v>3162</v>
      </c>
      <c r="C21114" s="3" t="str">
        <f>HYPERLINK("http://www.uniprot.org/uniprot/K7M9J6","tr|K7M9J6|K7M9J6_SOYBN")</f>
        <v>tr|K7M9J6|K7M9J6_SOYBN</v>
      </c>
      <c r="D21114" t="s">
        <v>117</v>
      </c>
      <c r="E21114">
        <v>88.98</v>
      </c>
      <c r="F21114">
        <v>1053</v>
      </c>
      <c r="G21114">
        <v>116</v>
      </c>
      <c r="H21114">
        <v>0</v>
      </c>
      <c r="I21114">
        <v>1</v>
      </c>
      <c r="J21114">
        <v>3159</v>
      </c>
      <c r="K21114">
        <v>1</v>
      </c>
      <c r="L21114">
        <v>1</v>
      </c>
      <c r="M21114">
        <v>1051</v>
      </c>
      <c r="N21114" t="s">
        <v>18</v>
      </c>
      <c r="O21114">
        <v>0</v>
      </c>
      <c r="P21114">
        <v>4702</v>
      </c>
    </row>
    <row r="21115" spans="1:16" x14ac:dyDescent="0.25">
      <c r="A21115" t="s">
        <v>31198</v>
      </c>
      <c r="B21115">
        <v>330</v>
      </c>
      <c r="C21115" s="3" t="str">
        <f>HYPERLINK("http://www.uniprot.org/uniprot/I3SLY1","tr|I3SLY1|I3SLY1_MEDTR")</f>
        <v>tr|I3SLY1|I3SLY1_MEDTR</v>
      </c>
      <c r="D21115" t="s">
        <v>22</v>
      </c>
      <c r="E21115">
        <v>93.51</v>
      </c>
      <c r="F21115">
        <v>108</v>
      </c>
      <c r="G21115">
        <v>7</v>
      </c>
      <c r="H21115">
        <v>0</v>
      </c>
      <c r="I21115">
        <v>1</v>
      </c>
      <c r="J21115">
        <v>324</v>
      </c>
      <c r="K21115">
        <v>1</v>
      </c>
      <c r="L21115">
        <v>1</v>
      </c>
      <c r="M21115">
        <v>108</v>
      </c>
      <c r="N21115" t="s">
        <v>18</v>
      </c>
      <c r="O21115" s="1">
        <v>1.5780599999999999E-51</v>
      </c>
      <c r="P21115">
        <v>526</v>
      </c>
    </row>
    <row r="21116" spans="1:16" x14ac:dyDescent="0.25">
      <c r="A21116" t="s">
        <v>31199</v>
      </c>
      <c r="B21116">
        <v>684</v>
      </c>
      <c r="C21116" s="3" t="str">
        <f>HYPERLINK("http://www.uniprot.org/uniprot/K7MNX2","tr|K7MNX2|K7MNX2_SOYBN")</f>
        <v>tr|K7MNX2|K7MNX2_SOYBN</v>
      </c>
      <c r="D21116" t="s">
        <v>28</v>
      </c>
      <c r="E21116">
        <v>29.26</v>
      </c>
      <c r="F21116">
        <v>205</v>
      </c>
      <c r="G21116">
        <v>145</v>
      </c>
      <c r="H21116">
        <v>3</v>
      </c>
      <c r="I21116">
        <v>76</v>
      </c>
      <c r="J21116">
        <v>681</v>
      </c>
      <c r="K21116">
        <v>1</v>
      </c>
      <c r="L21116">
        <v>256</v>
      </c>
      <c r="M21116">
        <v>447</v>
      </c>
      <c r="N21116" t="s">
        <v>18</v>
      </c>
      <c r="O21116" s="1">
        <v>3.3610100000000002E-13</v>
      </c>
      <c r="P21116">
        <v>198</v>
      </c>
    </row>
    <row r="21117" spans="1:16" x14ac:dyDescent="0.25">
      <c r="A21117" t="s">
        <v>31200</v>
      </c>
      <c r="B21117">
        <v>4257</v>
      </c>
      <c r="C21117" s="3" t="str">
        <f>HYPERLINK("http://www.uniprot.org/uniprot/G7KE48","tr|G7KE48|G7KE48_MEDTR")</f>
        <v>tr|G7KE48|G7KE48_MEDTR</v>
      </c>
      <c r="D21117" t="s">
        <v>31201</v>
      </c>
      <c r="E21117">
        <v>81.09</v>
      </c>
      <c r="F21117">
        <v>1492</v>
      </c>
      <c r="G21117">
        <v>282</v>
      </c>
      <c r="H21117">
        <v>74</v>
      </c>
      <c r="I21117">
        <v>1</v>
      </c>
      <c r="J21117">
        <v>4254</v>
      </c>
      <c r="K21117">
        <v>1</v>
      </c>
      <c r="L21117">
        <v>1</v>
      </c>
      <c r="M21117">
        <v>1487</v>
      </c>
      <c r="N21117" t="s">
        <v>18</v>
      </c>
      <c r="O21117">
        <v>0</v>
      </c>
      <c r="P21117">
        <v>6157</v>
      </c>
    </row>
    <row r="21118" spans="1:16" x14ac:dyDescent="0.25">
      <c r="A21118" t="s">
        <v>31202</v>
      </c>
      <c r="B21118">
        <v>777</v>
      </c>
      <c r="C21118" s="3" t="str">
        <f>HYPERLINK("http://www.uniprot.org/uniprot/G7KQ48","tr|G7KQ48|G7KQ48_MEDTR")</f>
        <v>tr|G7KQ48|G7KQ48_MEDTR</v>
      </c>
      <c r="D21118" t="s">
        <v>31203</v>
      </c>
      <c r="E21118">
        <v>84.78</v>
      </c>
      <c r="F21118">
        <v>184</v>
      </c>
      <c r="G21118">
        <v>28</v>
      </c>
      <c r="H21118">
        <v>1</v>
      </c>
      <c r="I21118">
        <v>7</v>
      </c>
      <c r="J21118">
        <v>555</v>
      </c>
      <c r="K21118">
        <v>1</v>
      </c>
      <c r="L21118">
        <v>5</v>
      </c>
      <c r="M21118">
        <v>188</v>
      </c>
      <c r="N21118" t="s">
        <v>18</v>
      </c>
      <c r="O21118" s="1">
        <v>4.9395100000000001E-89</v>
      </c>
      <c r="P21118">
        <v>853</v>
      </c>
    </row>
    <row r="21119" spans="1:16" x14ac:dyDescent="0.25">
      <c r="A21119" t="s">
        <v>31204</v>
      </c>
      <c r="B21119">
        <v>2598</v>
      </c>
      <c r="C21119" s="3" t="str">
        <f>HYPERLINK("http://www.uniprot.org/uniprot/I1NCA4","tr|I1NCA4|I1NCA4_SOYBN")</f>
        <v>tr|I1NCA4|I1NCA4_SOYBN</v>
      </c>
      <c r="D21119" t="s">
        <v>71</v>
      </c>
      <c r="E21119">
        <v>78.33</v>
      </c>
      <c r="F21119">
        <v>863</v>
      </c>
      <c r="G21119">
        <v>187</v>
      </c>
      <c r="H21119">
        <v>4</v>
      </c>
      <c r="I21119">
        <v>19</v>
      </c>
      <c r="J21119">
        <v>2595</v>
      </c>
      <c r="K21119">
        <v>1</v>
      </c>
      <c r="L21119">
        <v>9</v>
      </c>
      <c r="M21119">
        <v>866</v>
      </c>
      <c r="N21119" t="s">
        <v>18</v>
      </c>
      <c r="O21119">
        <v>0</v>
      </c>
      <c r="P21119">
        <v>3536</v>
      </c>
    </row>
    <row r="21120" spans="1:16" x14ac:dyDescent="0.25">
      <c r="A21120" t="s">
        <v>31205</v>
      </c>
      <c r="B21120">
        <v>729</v>
      </c>
      <c r="C21120" s="3" t="str">
        <f>HYPERLINK("http://www.uniprot.org/uniprot/G7KX29","tr|G7KX29|G7KX29_MEDTR")</f>
        <v>tr|G7KX29|G7KX29_MEDTR</v>
      </c>
      <c r="D21120" t="s">
        <v>31206</v>
      </c>
      <c r="E21120">
        <v>81.05</v>
      </c>
      <c r="F21120">
        <v>227</v>
      </c>
      <c r="G21120">
        <v>43</v>
      </c>
      <c r="H21120">
        <v>2</v>
      </c>
      <c r="I21120">
        <v>52</v>
      </c>
      <c r="J21120">
        <v>726</v>
      </c>
      <c r="K21120">
        <v>1</v>
      </c>
      <c r="L21120">
        <v>23</v>
      </c>
      <c r="M21120">
        <v>247</v>
      </c>
      <c r="N21120" t="s">
        <v>18</v>
      </c>
      <c r="O21120" s="1">
        <v>1.8741499999999999E-100</v>
      </c>
      <c r="P21120">
        <v>951</v>
      </c>
    </row>
    <row r="21121" spans="1:16" x14ac:dyDescent="0.25">
      <c r="A21121" t="s">
        <v>31207</v>
      </c>
      <c r="B21121">
        <v>1062</v>
      </c>
      <c r="C21121" s="3" t="str">
        <f>HYPERLINK("http://www.uniprot.org/uniprot/G7KWM1","tr|G7KWM1|G7KWM1_MEDTR")</f>
        <v>tr|G7KWM1|G7KWM1_MEDTR</v>
      </c>
      <c r="D21121" t="s">
        <v>31208</v>
      </c>
      <c r="E21121">
        <v>90.1</v>
      </c>
      <c r="F21121">
        <v>192</v>
      </c>
      <c r="G21121">
        <v>19</v>
      </c>
      <c r="H21121">
        <v>0</v>
      </c>
      <c r="I21121">
        <v>1</v>
      </c>
      <c r="J21121">
        <v>576</v>
      </c>
      <c r="K21121">
        <v>1</v>
      </c>
      <c r="L21121">
        <v>1</v>
      </c>
      <c r="M21121">
        <v>192</v>
      </c>
      <c r="N21121" t="s">
        <v>18</v>
      </c>
      <c r="O21121" s="1">
        <v>4.8619400000000002E-92</v>
      </c>
      <c r="P21121">
        <v>881</v>
      </c>
    </row>
    <row r="21122" spans="1:16" x14ac:dyDescent="0.25">
      <c r="A21122" t="s">
        <v>31209</v>
      </c>
      <c r="B21122">
        <v>4698</v>
      </c>
      <c r="C21122" s="3" t="str">
        <f>HYPERLINK("http://www.uniprot.org/uniprot/G7ID76","tr|G7ID76|G7ID76_MEDTR")</f>
        <v>tr|G7ID76|G7ID76_MEDTR</v>
      </c>
      <c r="D21122" t="s">
        <v>31210</v>
      </c>
      <c r="E21122">
        <v>61.09</v>
      </c>
      <c r="F21122">
        <v>1586</v>
      </c>
      <c r="G21122">
        <v>617</v>
      </c>
      <c r="H21122">
        <v>21</v>
      </c>
      <c r="I21122">
        <v>1</v>
      </c>
      <c r="J21122">
        <v>4695</v>
      </c>
      <c r="K21122">
        <v>1</v>
      </c>
      <c r="L21122">
        <v>1</v>
      </c>
      <c r="M21122">
        <v>1554</v>
      </c>
      <c r="N21122" t="s">
        <v>18</v>
      </c>
      <c r="O21122">
        <v>0</v>
      </c>
      <c r="P21122">
        <v>4238</v>
      </c>
    </row>
    <row r="21123" spans="1:16" x14ac:dyDescent="0.25">
      <c r="A21123" t="s">
        <v>31211</v>
      </c>
      <c r="B21123">
        <v>1272</v>
      </c>
      <c r="C21123" s="3" t="str">
        <f>HYPERLINK("http://www.uniprot.org/uniprot/I1MY18","tr|I1MY18|I1MY18_SOYBN")</f>
        <v>tr|I1MY18|I1MY18_SOYBN</v>
      </c>
      <c r="D21123" t="s">
        <v>28</v>
      </c>
      <c r="E21123">
        <v>81.13</v>
      </c>
      <c r="F21123">
        <v>424</v>
      </c>
      <c r="G21123">
        <v>80</v>
      </c>
      <c r="H21123">
        <v>2</v>
      </c>
      <c r="I21123">
        <v>1</v>
      </c>
      <c r="J21123">
        <v>1266</v>
      </c>
      <c r="K21123">
        <v>1</v>
      </c>
      <c r="L21123">
        <v>1</v>
      </c>
      <c r="M21123">
        <v>421</v>
      </c>
      <c r="N21123" t="s">
        <v>18</v>
      </c>
      <c r="O21123">
        <v>0</v>
      </c>
      <c r="P21123">
        <v>1732</v>
      </c>
    </row>
    <row r="21124" spans="1:16" x14ac:dyDescent="0.25">
      <c r="A21124" t="s">
        <v>31212</v>
      </c>
      <c r="B21124">
        <v>2313</v>
      </c>
      <c r="C21124" s="3" t="str">
        <f>HYPERLINK("http://www.uniprot.org/uniprot/G7JWI7","tr|G7JWI7|G7JWI7_MEDTR")</f>
        <v>tr|G7JWI7|G7JWI7_MEDTR</v>
      </c>
      <c r="D21124" t="s">
        <v>31213</v>
      </c>
      <c r="E21124">
        <v>82.36</v>
      </c>
      <c r="F21124">
        <v>771</v>
      </c>
      <c r="G21124">
        <v>136</v>
      </c>
      <c r="H21124">
        <v>1</v>
      </c>
      <c r="I21124">
        <v>1</v>
      </c>
      <c r="J21124">
        <v>2310</v>
      </c>
      <c r="K21124">
        <v>1</v>
      </c>
      <c r="L21124">
        <v>1</v>
      </c>
      <c r="M21124">
        <v>768</v>
      </c>
      <c r="N21124" t="s">
        <v>18</v>
      </c>
      <c r="O21124">
        <v>0</v>
      </c>
      <c r="P21124">
        <v>3309</v>
      </c>
    </row>
    <row r="21125" spans="1:16" x14ac:dyDescent="0.25">
      <c r="A21125" t="s">
        <v>31214</v>
      </c>
      <c r="B21125">
        <v>870</v>
      </c>
      <c r="C21125" s="3" t="str">
        <f>HYPERLINK("http://www.uniprot.org/uniprot/G7JPB9","tr|G7JPB9|G7JPB9_MEDTR")</f>
        <v>tr|G7JPB9|G7JPB9_MEDTR</v>
      </c>
      <c r="D21125" t="s">
        <v>31215</v>
      </c>
      <c r="E21125">
        <v>78.69</v>
      </c>
      <c r="F21125">
        <v>291</v>
      </c>
      <c r="G21125">
        <v>62</v>
      </c>
      <c r="H21125">
        <v>2</v>
      </c>
      <c r="I21125">
        <v>1</v>
      </c>
      <c r="J21125">
        <v>867</v>
      </c>
      <c r="K21125">
        <v>1</v>
      </c>
      <c r="L21125">
        <v>1</v>
      </c>
      <c r="M21125">
        <v>290</v>
      </c>
      <c r="N21125" t="s">
        <v>18</v>
      </c>
      <c r="O21125" s="1">
        <v>6.0236500000000004E-129</v>
      </c>
      <c r="P21125">
        <v>1198</v>
      </c>
    </row>
    <row r="21126" spans="1:16" x14ac:dyDescent="0.25">
      <c r="A21126" t="s">
        <v>31216</v>
      </c>
      <c r="B21126">
        <v>1935</v>
      </c>
      <c r="C21126" s="3" t="str">
        <f>HYPERLINK("http://www.uniprot.org/uniprot/G8A2H0","tr|G8A2H0|G8A2H0_MEDTR")</f>
        <v>tr|G8A2H0|G8A2H0_MEDTR</v>
      </c>
      <c r="D21126" t="s">
        <v>31217</v>
      </c>
      <c r="E21126">
        <v>71.069999999999993</v>
      </c>
      <c r="F21126">
        <v>757</v>
      </c>
      <c r="G21126">
        <v>219</v>
      </c>
      <c r="H21126">
        <v>115</v>
      </c>
      <c r="I21126">
        <v>7</v>
      </c>
      <c r="J21126">
        <v>1932</v>
      </c>
      <c r="K21126">
        <v>1</v>
      </c>
      <c r="L21126">
        <v>4</v>
      </c>
      <c r="M21126">
        <v>760</v>
      </c>
      <c r="N21126" t="s">
        <v>18</v>
      </c>
      <c r="O21126">
        <v>0</v>
      </c>
      <c r="P21126">
        <v>2627</v>
      </c>
    </row>
    <row r="21127" spans="1:16" x14ac:dyDescent="0.25">
      <c r="A21127" t="s">
        <v>31218</v>
      </c>
      <c r="B21127">
        <v>264</v>
      </c>
      <c r="C21127" s="3" t="str">
        <f>HYPERLINK("http://www.uniprot.org/uniprot/I3SAC1","tr|I3SAC1|I3SAC1_MEDTR")</f>
        <v>tr|I3SAC1|I3SAC1_MEDTR</v>
      </c>
      <c r="D21127" t="s">
        <v>386</v>
      </c>
      <c r="E21127">
        <v>100</v>
      </c>
      <c r="F21127">
        <v>87</v>
      </c>
      <c r="G21127">
        <v>0</v>
      </c>
      <c r="H21127">
        <v>0</v>
      </c>
      <c r="I21127">
        <v>1</v>
      </c>
      <c r="J21127">
        <v>261</v>
      </c>
      <c r="K21127">
        <v>1</v>
      </c>
      <c r="L21127">
        <v>1</v>
      </c>
      <c r="M21127">
        <v>87</v>
      </c>
      <c r="N21127" t="s">
        <v>18</v>
      </c>
      <c r="O21127" s="1">
        <v>2.2398499999999999E-42</v>
      </c>
      <c r="P21127">
        <v>447</v>
      </c>
    </row>
    <row r="21128" spans="1:16" x14ac:dyDescent="0.25">
      <c r="A21128" t="s">
        <v>31219</v>
      </c>
      <c r="B21128">
        <v>507</v>
      </c>
      <c r="C21128" s="3" t="str">
        <f>HYPERLINK("http://www.uniprot.org/uniprot/I3S488","tr|I3S488|I3S488_LOTJA")</f>
        <v>tr|I3S488|I3S488_LOTJA</v>
      </c>
      <c r="D21128" t="s">
        <v>93</v>
      </c>
      <c r="E21128">
        <v>70</v>
      </c>
      <c r="F21128">
        <v>140</v>
      </c>
      <c r="G21128">
        <v>42</v>
      </c>
      <c r="H21128">
        <v>0</v>
      </c>
      <c r="I21128">
        <v>40</v>
      </c>
      <c r="J21128">
        <v>459</v>
      </c>
      <c r="K21128">
        <v>1</v>
      </c>
      <c r="L21128">
        <v>13</v>
      </c>
      <c r="M21128">
        <v>150</v>
      </c>
      <c r="N21128" t="s">
        <v>18</v>
      </c>
      <c r="O21128" s="1">
        <v>1.8307800000000001E-44</v>
      </c>
      <c r="P21128">
        <v>465</v>
      </c>
    </row>
    <row r="21129" spans="1:16" x14ac:dyDescent="0.25">
      <c r="A21129" t="s">
        <v>31220</v>
      </c>
      <c r="B21129">
        <v>651</v>
      </c>
      <c r="C21129" s="3" t="str">
        <f>HYPERLINK("http://www.uniprot.org/uniprot/B9HPV6","tr|B9HPV6|B9HPV6_POPTR")</f>
        <v>tr|B9HPV6|B9HPV6_POPTR</v>
      </c>
      <c r="D21129" t="s">
        <v>31221</v>
      </c>
      <c r="E21129">
        <v>31.87</v>
      </c>
      <c r="F21129">
        <v>160</v>
      </c>
      <c r="G21129">
        <v>109</v>
      </c>
      <c r="H21129">
        <v>1</v>
      </c>
      <c r="I21129">
        <v>7</v>
      </c>
      <c r="J21129">
        <v>483</v>
      </c>
      <c r="K21129">
        <v>1</v>
      </c>
      <c r="L21129">
        <v>45</v>
      </c>
      <c r="M21129">
        <v>190</v>
      </c>
      <c r="N21129" t="s">
        <v>18</v>
      </c>
      <c r="O21129" s="1">
        <v>1.27862E-8</v>
      </c>
      <c r="P21129">
        <v>158</v>
      </c>
    </row>
    <row r="21130" spans="1:16" x14ac:dyDescent="0.25">
      <c r="A21130" t="s">
        <v>31222</v>
      </c>
      <c r="B21130">
        <v>2172</v>
      </c>
      <c r="C21130" s="3" t="str">
        <f>HYPERLINK("http://www.uniprot.org/uniprot/K7L2M1","tr|K7L2M1|K7L2M1_SOYBN")</f>
        <v>tr|K7L2M1|K7L2M1_SOYBN</v>
      </c>
      <c r="D21130" t="s">
        <v>28</v>
      </c>
      <c r="E21130">
        <v>80.28</v>
      </c>
      <c r="F21130">
        <v>766</v>
      </c>
      <c r="G21130">
        <v>151</v>
      </c>
      <c r="H21130">
        <v>54</v>
      </c>
      <c r="I21130">
        <v>1</v>
      </c>
      <c r="J21130">
        <v>2136</v>
      </c>
      <c r="K21130">
        <v>1</v>
      </c>
      <c r="L21130">
        <v>1</v>
      </c>
      <c r="M21130">
        <v>766</v>
      </c>
      <c r="N21130" t="s">
        <v>18</v>
      </c>
      <c r="O21130">
        <v>0</v>
      </c>
      <c r="P21130">
        <v>3163</v>
      </c>
    </row>
    <row r="21131" spans="1:16" x14ac:dyDescent="0.25">
      <c r="A21131" t="s">
        <v>31223</v>
      </c>
      <c r="B21131">
        <v>885</v>
      </c>
      <c r="C21131" s="3" t="str">
        <f>HYPERLINK("http://www.uniprot.org/uniprot/I1JGP9","tr|I1JGP9|I1JGP9_SOYBN")</f>
        <v>tr|I1JGP9|I1JGP9_SOYBN</v>
      </c>
      <c r="D21131" t="s">
        <v>28</v>
      </c>
      <c r="E21131">
        <v>90.64</v>
      </c>
      <c r="F21131">
        <v>310</v>
      </c>
      <c r="G21131">
        <v>29</v>
      </c>
      <c r="H21131">
        <v>16</v>
      </c>
      <c r="I21131">
        <v>1</v>
      </c>
      <c r="J21131">
        <v>882</v>
      </c>
      <c r="K21131">
        <v>1</v>
      </c>
      <c r="L21131">
        <v>1</v>
      </c>
      <c r="M21131">
        <v>310</v>
      </c>
      <c r="N21131" t="s">
        <v>18</v>
      </c>
      <c r="O21131" s="1">
        <v>5.9646199999999998E-164</v>
      </c>
      <c r="P21131">
        <v>1500</v>
      </c>
    </row>
    <row r="21132" spans="1:16" x14ac:dyDescent="0.25">
      <c r="A21132" t="s">
        <v>31224</v>
      </c>
      <c r="B21132">
        <v>396</v>
      </c>
      <c r="C21132" s="3" t="str">
        <f>HYPERLINK("http://www.uniprot.org/uniprot/G7LHT7","tr|G7LHT7|G7LHT7_MEDTR")</f>
        <v>tr|G7LHT7|G7LHT7_MEDTR</v>
      </c>
      <c r="D21132" t="s">
        <v>31225</v>
      </c>
      <c r="E21132">
        <v>75.22</v>
      </c>
      <c r="F21132">
        <v>109</v>
      </c>
      <c r="G21132">
        <v>27</v>
      </c>
      <c r="H21132">
        <v>0</v>
      </c>
      <c r="I21132">
        <v>1</v>
      </c>
      <c r="J21132">
        <v>327</v>
      </c>
      <c r="K21132">
        <v>1</v>
      </c>
      <c r="L21132">
        <v>1</v>
      </c>
      <c r="M21132">
        <v>109</v>
      </c>
      <c r="N21132" t="s">
        <v>18</v>
      </c>
      <c r="O21132" s="1">
        <v>1.03038E-42</v>
      </c>
      <c r="P21132">
        <v>450</v>
      </c>
    </row>
    <row r="21133" spans="1:16" x14ac:dyDescent="0.25">
      <c r="A21133" t="s">
        <v>31226</v>
      </c>
      <c r="B21133">
        <v>951</v>
      </c>
      <c r="C21133" s="3" t="str">
        <f>HYPERLINK("http://www.uniprot.org/uniprot/G7KT20","tr|G7KT20|G7KT20_MEDTR")</f>
        <v>tr|G7KT20|G7KT20_MEDTR</v>
      </c>
      <c r="D21133" t="s">
        <v>31227</v>
      </c>
      <c r="E21133">
        <v>60.58</v>
      </c>
      <c r="F21133">
        <v>340</v>
      </c>
      <c r="G21133">
        <v>134</v>
      </c>
      <c r="H21133">
        <v>24</v>
      </c>
      <c r="I21133">
        <v>1</v>
      </c>
      <c r="J21133">
        <v>948</v>
      </c>
      <c r="K21133">
        <v>1</v>
      </c>
      <c r="L21133">
        <v>1</v>
      </c>
      <c r="M21133">
        <v>338</v>
      </c>
      <c r="N21133" t="s">
        <v>18</v>
      </c>
      <c r="O21133" s="1">
        <v>1.0986799999999999E-97</v>
      </c>
      <c r="P21133">
        <v>929</v>
      </c>
    </row>
    <row r="21134" spans="1:16" x14ac:dyDescent="0.25">
      <c r="A21134" t="s">
        <v>31228</v>
      </c>
      <c r="B21134">
        <v>918</v>
      </c>
      <c r="C21134" s="3" t="str">
        <f>HYPERLINK("http://www.uniprot.org/uniprot/G7K3V0","tr|G7K3V0|G7K3V0_MEDTR")</f>
        <v>tr|G7K3V0|G7K3V0_MEDTR</v>
      </c>
      <c r="D21134" t="s">
        <v>31229</v>
      </c>
      <c r="E21134">
        <v>94.09</v>
      </c>
      <c r="F21134">
        <v>305</v>
      </c>
      <c r="G21134">
        <v>18</v>
      </c>
      <c r="H21134">
        <v>0</v>
      </c>
      <c r="I21134">
        <v>1</v>
      </c>
      <c r="J21134">
        <v>915</v>
      </c>
      <c r="K21134">
        <v>1</v>
      </c>
      <c r="L21134">
        <v>1</v>
      </c>
      <c r="M21134">
        <v>305</v>
      </c>
      <c r="N21134" t="s">
        <v>18</v>
      </c>
      <c r="O21134" s="1">
        <v>1.4086500000000001E-163</v>
      </c>
      <c r="P21134">
        <v>1497</v>
      </c>
    </row>
    <row r="21135" spans="1:16" x14ac:dyDescent="0.25">
      <c r="A21135" t="s">
        <v>31230</v>
      </c>
      <c r="B21135">
        <v>2361</v>
      </c>
      <c r="C21135" s="3" t="str">
        <f>HYPERLINK("http://www.uniprot.org/uniprot/K7M8G8","tr|K7M8G8|K7M8G8_SOYBN")</f>
        <v>tr|K7M8G8|K7M8G8_SOYBN</v>
      </c>
      <c r="D21135" t="s">
        <v>28</v>
      </c>
      <c r="E21135">
        <v>72.62</v>
      </c>
      <c r="F21135">
        <v>705</v>
      </c>
      <c r="G21135">
        <v>193</v>
      </c>
      <c r="H21135">
        <v>12</v>
      </c>
      <c r="I21135">
        <v>7</v>
      </c>
      <c r="J21135">
        <v>2085</v>
      </c>
      <c r="K21135">
        <v>1</v>
      </c>
      <c r="L21135">
        <v>352</v>
      </c>
      <c r="M21135">
        <v>1046</v>
      </c>
      <c r="N21135" t="s">
        <v>18</v>
      </c>
      <c r="O21135">
        <v>0</v>
      </c>
      <c r="P21135">
        <v>2484</v>
      </c>
    </row>
    <row r="21136" spans="1:16" x14ac:dyDescent="0.25">
      <c r="A21136" t="s">
        <v>31231</v>
      </c>
      <c r="B21136">
        <v>3474</v>
      </c>
      <c r="C21136" s="3" t="str">
        <f>HYPERLINK("http://www.uniprot.org/uniprot/G7JP36","tr|G7JP36|G7JP36_MEDTR")</f>
        <v>tr|G7JP36|G7JP36_MEDTR</v>
      </c>
      <c r="D21136" t="s">
        <v>31232</v>
      </c>
      <c r="E21136">
        <v>78.8</v>
      </c>
      <c r="F21136">
        <v>1203</v>
      </c>
      <c r="G21136">
        <v>255</v>
      </c>
      <c r="H21136">
        <v>46</v>
      </c>
      <c r="I21136">
        <v>1</v>
      </c>
      <c r="J21136">
        <v>3471</v>
      </c>
      <c r="K21136">
        <v>1</v>
      </c>
      <c r="L21136">
        <v>1</v>
      </c>
      <c r="M21136">
        <v>1195</v>
      </c>
      <c r="N21136" t="s">
        <v>18</v>
      </c>
      <c r="O21136">
        <v>0</v>
      </c>
      <c r="P21136">
        <v>4785</v>
      </c>
    </row>
    <row r="21137" spans="1:16" x14ac:dyDescent="0.25">
      <c r="A21137" t="s">
        <v>31233</v>
      </c>
      <c r="B21137">
        <v>321</v>
      </c>
      <c r="C21137" s="3" t="str">
        <f>HYPERLINK("http://www.uniprot.org/uniprot/M5W9K8","tr|M5W9K8|M5W9K8_PRUPE")</f>
        <v>tr|M5W9K8|M5W9K8_PRUPE</v>
      </c>
      <c r="D21137" t="s">
        <v>31234</v>
      </c>
      <c r="E21137">
        <v>88.63</v>
      </c>
      <c r="F21137">
        <v>44</v>
      </c>
      <c r="G21137">
        <v>5</v>
      </c>
      <c r="H21137">
        <v>0</v>
      </c>
      <c r="I21137">
        <v>184</v>
      </c>
      <c r="J21137">
        <v>315</v>
      </c>
      <c r="K21137">
        <v>1</v>
      </c>
      <c r="L21137">
        <v>207</v>
      </c>
      <c r="M21137">
        <v>250</v>
      </c>
      <c r="N21137" t="s">
        <v>18</v>
      </c>
      <c r="O21137" s="1">
        <v>1.96999E-14</v>
      </c>
      <c r="P21137">
        <v>206</v>
      </c>
    </row>
    <row r="21138" spans="1:16" x14ac:dyDescent="0.25">
      <c r="A21138" t="s">
        <v>31235</v>
      </c>
      <c r="B21138">
        <v>684</v>
      </c>
      <c r="C21138" s="3" t="str">
        <f>HYPERLINK("http://www.uniprot.org/uniprot/Q2HU26","tr|Q2HU26|Q2HU26_MEDTR")</f>
        <v>tr|Q2HU26|Q2HU26_MEDTR</v>
      </c>
      <c r="D21138" t="s">
        <v>31236</v>
      </c>
      <c r="E21138">
        <v>62</v>
      </c>
      <c r="F21138">
        <v>229</v>
      </c>
      <c r="G21138">
        <v>87</v>
      </c>
      <c r="H21138">
        <v>2</v>
      </c>
      <c r="I21138">
        <v>1</v>
      </c>
      <c r="J21138">
        <v>681</v>
      </c>
      <c r="K21138">
        <v>1</v>
      </c>
      <c r="L21138">
        <v>25</v>
      </c>
      <c r="M21138">
        <v>251</v>
      </c>
      <c r="N21138" t="s">
        <v>18</v>
      </c>
      <c r="O21138" s="1">
        <v>2.7994400000000001E-68</v>
      </c>
      <c r="P21138">
        <v>673</v>
      </c>
    </row>
    <row r="21139" spans="1:16" x14ac:dyDescent="0.25">
      <c r="A21139" t="s">
        <v>31237</v>
      </c>
      <c r="B21139">
        <v>1203</v>
      </c>
      <c r="C21139" s="3" t="str">
        <f>HYPERLINK("http://www.uniprot.org/uniprot/B9SZ26","tr|B9SZ26|B9SZ26_RICCO")</f>
        <v>tr|B9SZ26|B9SZ26_RICCO</v>
      </c>
      <c r="D21139" t="s">
        <v>31238</v>
      </c>
      <c r="E21139">
        <v>64.849999999999994</v>
      </c>
      <c r="F21139">
        <v>404</v>
      </c>
      <c r="G21139">
        <v>142</v>
      </c>
      <c r="H21139">
        <v>5</v>
      </c>
      <c r="I21139">
        <v>4</v>
      </c>
      <c r="J21139">
        <v>1200</v>
      </c>
      <c r="K21139">
        <v>1</v>
      </c>
      <c r="L21139">
        <v>1</v>
      </c>
      <c r="M21139">
        <v>404</v>
      </c>
      <c r="N21139" t="s">
        <v>18</v>
      </c>
      <c r="O21139" s="1">
        <v>3.6105799999999997E-142</v>
      </c>
      <c r="P21139">
        <v>1314</v>
      </c>
    </row>
    <row r="21140" spans="1:16" x14ac:dyDescent="0.25">
      <c r="A21140" t="s">
        <v>31239</v>
      </c>
      <c r="B21140">
        <v>1263</v>
      </c>
      <c r="C21140" s="3" t="str">
        <f>HYPERLINK("http://www.uniprot.org/uniprot/G7KE49","tr|G7KE49|G7KE49_MEDTR")</f>
        <v>tr|G7KE49|G7KE49_MEDTR</v>
      </c>
      <c r="D21140" t="s">
        <v>31240</v>
      </c>
      <c r="E21140">
        <v>76.52</v>
      </c>
      <c r="F21140">
        <v>409</v>
      </c>
      <c r="G21140">
        <v>96</v>
      </c>
      <c r="H21140">
        <v>0</v>
      </c>
      <c r="I21140">
        <v>1</v>
      </c>
      <c r="J21140">
        <v>1227</v>
      </c>
      <c r="K21140">
        <v>1</v>
      </c>
      <c r="L21140">
        <v>31</v>
      </c>
      <c r="M21140">
        <v>435</v>
      </c>
      <c r="N21140" t="s">
        <v>18</v>
      </c>
      <c r="O21140" s="1">
        <v>1.7367099999999999E-166</v>
      </c>
      <c r="P21140">
        <v>1524</v>
      </c>
    </row>
    <row r="21141" spans="1:16" x14ac:dyDescent="0.25">
      <c r="A21141" t="s">
        <v>31241</v>
      </c>
      <c r="B21141">
        <v>1275</v>
      </c>
      <c r="C21141" s="3" t="str">
        <f>HYPERLINK("http://www.uniprot.org/uniprot/G7KQ49","tr|G7KQ49|G7KQ49_MEDTR")</f>
        <v>tr|G7KQ49|G7KQ49_MEDTR</v>
      </c>
      <c r="D21141" t="s">
        <v>31242</v>
      </c>
      <c r="E21141">
        <v>79.849999999999994</v>
      </c>
      <c r="F21141">
        <v>427</v>
      </c>
      <c r="G21141">
        <v>86</v>
      </c>
      <c r="H21141">
        <v>3</v>
      </c>
      <c r="I21141">
        <v>1</v>
      </c>
      <c r="J21141">
        <v>1272</v>
      </c>
      <c r="K21141">
        <v>1</v>
      </c>
      <c r="L21141">
        <v>99</v>
      </c>
      <c r="M21141">
        <v>517</v>
      </c>
      <c r="N21141" t="s">
        <v>18</v>
      </c>
      <c r="O21141">
        <v>0</v>
      </c>
      <c r="P21141">
        <v>1673</v>
      </c>
    </row>
    <row r="21142" spans="1:16" x14ac:dyDescent="0.25">
      <c r="A21142" t="s">
        <v>31243</v>
      </c>
      <c r="B21142">
        <v>1377</v>
      </c>
      <c r="C21142" s="3" t="str">
        <f>HYPERLINK("http://www.uniprot.org/uniprot/F6HVJ2","tr|F6HVJ2|F6HVJ2_VITVI")</f>
        <v>tr|F6HVJ2|F6HVJ2_VITVI</v>
      </c>
      <c r="D21142" t="s">
        <v>31244</v>
      </c>
      <c r="E21142">
        <v>69.62</v>
      </c>
      <c r="F21142">
        <v>428</v>
      </c>
      <c r="G21142">
        <v>130</v>
      </c>
      <c r="H21142">
        <v>20</v>
      </c>
      <c r="I21142">
        <v>145</v>
      </c>
      <c r="J21142">
        <v>1368</v>
      </c>
      <c r="K21142">
        <v>1</v>
      </c>
      <c r="L21142">
        <v>47</v>
      </c>
      <c r="M21142">
        <v>465</v>
      </c>
      <c r="N21142" t="s">
        <v>18</v>
      </c>
      <c r="O21142" s="1">
        <v>5.3266099999999999E-172</v>
      </c>
      <c r="P21142">
        <v>1572</v>
      </c>
    </row>
    <row r="21143" spans="1:16" x14ac:dyDescent="0.25">
      <c r="A21143" t="s">
        <v>31245</v>
      </c>
      <c r="B21143">
        <v>1392</v>
      </c>
      <c r="C21143" s="3" t="str">
        <f>HYPERLINK("http://www.uniprot.org/uniprot/I1N370","tr|I1N370|I1N370_SOYBN")</f>
        <v>tr|I1N370|I1N370_SOYBN</v>
      </c>
      <c r="D21143" t="s">
        <v>28</v>
      </c>
      <c r="E21143">
        <v>72.95</v>
      </c>
      <c r="F21143">
        <v>440</v>
      </c>
      <c r="G21143">
        <v>119</v>
      </c>
      <c r="H21143">
        <v>0</v>
      </c>
      <c r="I21143">
        <v>1</v>
      </c>
      <c r="J21143">
        <v>1320</v>
      </c>
      <c r="K21143">
        <v>1</v>
      </c>
      <c r="L21143">
        <v>1</v>
      </c>
      <c r="M21143">
        <v>437</v>
      </c>
      <c r="N21143" t="s">
        <v>18</v>
      </c>
      <c r="O21143" s="1">
        <v>1.01839E-178</v>
      </c>
      <c r="P21143">
        <v>1630</v>
      </c>
    </row>
    <row r="21144" spans="1:16" x14ac:dyDescent="0.25">
      <c r="A21144" t="s">
        <v>31246</v>
      </c>
      <c r="B21144">
        <v>720</v>
      </c>
      <c r="C21144" s="3" t="str">
        <f>HYPERLINK("http://www.uniprot.org/uniprot/C0IN04","tr|C0IN04|C0IN04_CICAR")</f>
        <v>tr|C0IN04|C0IN04_CICAR</v>
      </c>
      <c r="D21144" t="s">
        <v>31247</v>
      </c>
      <c r="E21144">
        <v>81.58</v>
      </c>
      <c r="F21144">
        <v>239</v>
      </c>
      <c r="G21144">
        <v>44</v>
      </c>
      <c r="H21144">
        <v>0</v>
      </c>
      <c r="I21144">
        <v>1</v>
      </c>
      <c r="J21144">
        <v>717</v>
      </c>
      <c r="K21144">
        <v>1</v>
      </c>
      <c r="L21144">
        <v>1</v>
      </c>
      <c r="M21144">
        <v>239</v>
      </c>
      <c r="N21144" t="s">
        <v>18</v>
      </c>
      <c r="O21144" s="1">
        <v>1.6986199999999999E-106</v>
      </c>
      <c r="P21144">
        <v>1003</v>
      </c>
    </row>
    <row r="21145" spans="1:16" x14ac:dyDescent="0.25">
      <c r="A21145" t="s">
        <v>31248</v>
      </c>
      <c r="B21145">
        <v>1512</v>
      </c>
      <c r="C21145" s="3" t="str">
        <f>HYPERLINK("http://www.uniprot.org/uniprot/G7ID80","tr|G7ID80|G7ID80_MEDTR")</f>
        <v>tr|G7ID80|G7ID80_MEDTR</v>
      </c>
      <c r="D21145" t="s">
        <v>31249</v>
      </c>
      <c r="E21145">
        <v>81.760000000000005</v>
      </c>
      <c r="F21145">
        <v>499</v>
      </c>
      <c r="G21145">
        <v>91</v>
      </c>
      <c r="H21145">
        <v>0</v>
      </c>
      <c r="I21145">
        <v>1</v>
      </c>
      <c r="J21145">
        <v>1497</v>
      </c>
      <c r="K21145">
        <v>1</v>
      </c>
      <c r="L21145">
        <v>1</v>
      </c>
      <c r="M21145">
        <v>499</v>
      </c>
      <c r="N21145" t="s">
        <v>18</v>
      </c>
      <c r="O21145">
        <v>0</v>
      </c>
      <c r="P21145">
        <v>2122</v>
      </c>
    </row>
    <row r="21146" spans="1:16" x14ac:dyDescent="0.25">
      <c r="A21146" t="s">
        <v>31250</v>
      </c>
      <c r="B21146">
        <v>3612</v>
      </c>
      <c r="C21146" s="3" t="str">
        <f>HYPERLINK("http://www.uniprot.org/uniprot/K7MP06","tr|K7MP06|K7MP06_SOYBN")</f>
        <v>tr|K7MP06|K7MP06_SOYBN</v>
      </c>
      <c r="D21146" t="s">
        <v>28</v>
      </c>
      <c r="E21146">
        <v>94.56</v>
      </c>
      <c r="F21146">
        <v>957</v>
      </c>
      <c r="G21146">
        <v>52</v>
      </c>
      <c r="H21146">
        <v>0</v>
      </c>
      <c r="I21146">
        <v>739</v>
      </c>
      <c r="J21146">
        <v>3609</v>
      </c>
      <c r="K21146">
        <v>1</v>
      </c>
      <c r="L21146">
        <v>241</v>
      </c>
      <c r="M21146">
        <v>1197</v>
      </c>
      <c r="N21146" t="s">
        <v>18</v>
      </c>
      <c r="O21146">
        <v>0</v>
      </c>
      <c r="P21146">
        <v>4658</v>
      </c>
    </row>
    <row r="21147" spans="1:16" x14ac:dyDescent="0.25">
      <c r="A21147" t="s">
        <v>31251</v>
      </c>
      <c r="B21147">
        <v>492</v>
      </c>
      <c r="C21147" s="3" t="str">
        <f>HYPERLINK("http://www.uniprot.org/uniprot/Q2HUC3","tr|Q2HUC3|Q2HUC3_MEDTR")</f>
        <v>tr|Q2HUC3|Q2HUC3_MEDTR</v>
      </c>
      <c r="D21147" t="s">
        <v>5014</v>
      </c>
      <c r="E21147">
        <v>69.790000000000006</v>
      </c>
      <c r="F21147">
        <v>149</v>
      </c>
      <c r="G21147">
        <v>45</v>
      </c>
      <c r="H21147">
        <v>0</v>
      </c>
      <c r="I21147">
        <v>43</v>
      </c>
      <c r="J21147">
        <v>489</v>
      </c>
      <c r="K21147">
        <v>1</v>
      </c>
      <c r="L21147">
        <v>271</v>
      </c>
      <c r="M21147">
        <v>419</v>
      </c>
      <c r="N21147" t="s">
        <v>18</v>
      </c>
      <c r="O21147" s="1">
        <v>6.2533399999999997E-53</v>
      </c>
      <c r="P21147">
        <v>538</v>
      </c>
    </row>
    <row r="21148" spans="1:16" x14ac:dyDescent="0.25">
      <c r="A21148" t="s">
        <v>31252</v>
      </c>
      <c r="B21148">
        <v>894</v>
      </c>
      <c r="C21148" s="3" t="str">
        <f>HYPERLINK("http://www.uniprot.org/uniprot/G7J977","tr|G7J977|G7J977_MEDTR")</f>
        <v>tr|G7J977|G7J977_MEDTR</v>
      </c>
      <c r="D21148" t="s">
        <v>31253</v>
      </c>
      <c r="E21148">
        <v>95.2</v>
      </c>
      <c r="F21148">
        <v>292</v>
      </c>
      <c r="G21148">
        <v>14</v>
      </c>
      <c r="H21148">
        <v>0</v>
      </c>
      <c r="I21148">
        <v>1</v>
      </c>
      <c r="J21148">
        <v>876</v>
      </c>
      <c r="K21148">
        <v>1</v>
      </c>
      <c r="L21148">
        <v>1</v>
      </c>
      <c r="M21148">
        <v>292</v>
      </c>
      <c r="N21148" t="s">
        <v>18</v>
      </c>
      <c r="O21148" s="1">
        <v>1.6045400000000001E-156</v>
      </c>
      <c r="P21148">
        <v>1436</v>
      </c>
    </row>
    <row r="21149" spans="1:16" x14ac:dyDescent="0.25">
      <c r="A21149" t="s">
        <v>31254</v>
      </c>
      <c r="B21149">
        <v>2784</v>
      </c>
      <c r="C21149" s="3" t="str">
        <f>HYPERLINK("http://www.uniprot.org/uniprot/G8A2G9","tr|G8A2G9|G8A2G9_MEDTR")</f>
        <v>tr|G8A2G9|G8A2G9_MEDTR</v>
      </c>
      <c r="D21149" t="s">
        <v>31255</v>
      </c>
      <c r="E21149">
        <v>69.37</v>
      </c>
      <c r="F21149">
        <v>934</v>
      </c>
      <c r="G21149">
        <v>286</v>
      </c>
      <c r="H21149">
        <v>8</v>
      </c>
      <c r="I21149">
        <v>1</v>
      </c>
      <c r="J21149">
        <v>2778</v>
      </c>
      <c r="K21149">
        <v>1</v>
      </c>
      <c r="L21149">
        <v>2</v>
      </c>
      <c r="M21149">
        <v>902</v>
      </c>
      <c r="N21149" t="s">
        <v>18</v>
      </c>
      <c r="O21149">
        <v>0</v>
      </c>
      <c r="P21149">
        <v>3114</v>
      </c>
    </row>
    <row r="21150" spans="1:16" x14ac:dyDescent="0.25">
      <c r="A21150" t="s">
        <v>31256</v>
      </c>
      <c r="B21150">
        <v>1848</v>
      </c>
      <c r="C21150" s="3" t="str">
        <f>HYPERLINK("http://www.uniprot.org/uniprot/G7I7C0","tr|G7I7C0|G7I7C0_MEDTR")</f>
        <v>tr|G7I7C0|G7I7C0_MEDTR</v>
      </c>
      <c r="D21150" t="s">
        <v>11096</v>
      </c>
      <c r="E21150">
        <v>69.650000000000006</v>
      </c>
      <c r="F21150">
        <v>613</v>
      </c>
      <c r="G21150">
        <v>186</v>
      </c>
      <c r="H21150">
        <v>14</v>
      </c>
      <c r="I21150">
        <v>1</v>
      </c>
      <c r="J21150">
        <v>1797</v>
      </c>
      <c r="K21150">
        <v>1</v>
      </c>
      <c r="L21150">
        <v>1</v>
      </c>
      <c r="M21150">
        <v>590</v>
      </c>
      <c r="N21150" t="s">
        <v>18</v>
      </c>
      <c r="O21150">
        <v>0</v>
      </c>
      <c r="P21150">
        <v>2039</v>
      </c>
    </row>
    <row r="21151" spans="1:16" x14ac:dyDescent="0.25">
      <c r="A21151" t="s">
        <v>31257</v>
      </c>
      <c r="B21151">
        <v>2979</v>
      </c>
      <c r="C21151" s="3" t="str">
        <f>HYPERLINK("http://www.uniprot.org/uniprot/Q9XGC1","tr|Q9XGC1|Q9XGC1_VIGUN")</f>
        <v>tr|Q9XGC1|Q9XGC1_VIGUN</v>
      </c>
      <c r="D21151" t="s">
        <v>31258</v>
      </c>
      <c r="E21151">
        <v>100</v>
      </c>
      <c r="F21151">
        <v>874</v>
      </c>
      <c r="G21151">
        <v>0</v>
      </c>
      <c r="H21151">
        <v>0</v>
      </c>
      <c r="I21151">
        <v>355</v>
      </c>
      <c r="J21151">
        <v>2976</v>
      </c>
      <c r="K21151">
        <v>1</v>
      </c>
      <c r="L21151">
        <v>1</v>
      </c>
      <c r="M21151">
        <v>874</v>
      </c>
      <c r="N21151" t="s">
        <v>18</v>
      </c>
      <c r="O21151">
        <v>0</v>
      </c>
      <c r="P21151">
        <v>4483</v>
      </c>
    </row>
    <row r="21152" spans="1:16" x14ac:dyDescent="0.25">
      <c r="A21152" t="s">
        <v>31259</v>
      </c>
      <c r="B21152">
        <v>975</v>
      </c>
      <c r="C21152" s="3" t="str">
        <f>HYPERLINK("http://www.uniprot.org/uniprot/I1K4J0","tr|I1K4J0|I1K4J0_SOYBN")</f>
        <v>tr|I1K4J0|I1K4J0_SOYBN</v>
      </c>
      <c r="D21152" t="s">
        <v>17499</v>
      </c>
      <c r="E21152">
        <v>83.19</v>
      </c>
      <c r="F21152">
        <v>369</v>
      </c>
      <c r="G21152">
        <v>62</v>
      </c>
      <c r="H21152">
        <v>45</v>
      </c>
      <c r="I21152">
        <v>1</v>
      </c>
      <c r="J21152">
        <v>972</v>
      </c>
      <c r="K21152">
        <v>1</v>
      </c>
      <c r="L21152">
        <v>1</v>
      </c>
      <c r="M21152">
        <v>369</v>
      </c>
      <c r="N21152" t="s">
        <v>18</v>
      </c>
      <c r="O21152" s="1">
        <v>3.8700999999999999E-170</v>
      </c>
      <c r="P21152">
        <v>1554</v>
      </c>
    </row>
    <row r="21153" spans="1:16" x14ac:dyDescent="0.25">
      <c r="A21153" t="s">
        <v>31260</v>
      </c>
      <c r="B21153">
        <v>3048</v>
      </c>
      <c r="C21153" s="3" t="str">
        <f>HYPERLINK("http://www.uniprot.org/uniprot/I1LKM7","tr|I1LKM7|I1LKM7_SOYBN")</f>
        <v>tr|I1LKM7|I1LKM7_SOYBN</v>
      </c>
      <c r="D21153" t="s">
        <v>71</v>
      </c>
      <c r="E21153">
        <v>68.349999999999994</v>
      </c>
      <c r="F21153">
        <v>1065</v>
      </c>
      <c r="G21153">
        <v>337</v>
      </c>
      <c r="H21153">
        <v>53</v>
      </c>
      <c r="I21153">
        <v>1</v>
      </c>
      <c r="J21153">
        <v>3036</v>
      </c>
      <c r="K21153">
        <v>1</v>
      </c>
      <c r="L21153">
        <v>1</v>
      </c>
      <c r="M21153">
        <v>1058</v>
      </c>
      <c r="N21153" t="s">
        <v>18</v>
      </c>
      <c r="O21153">
        <v>0</v>
      </c>
      <c r="P21153">
        <v>3478</v>
      </c>
    </row>
    <row r="21154" spans="1:16" x14ac:dyDescent="0.25">
      <c r="A21154" t="s">
        <v>31261</v>
      </c>
      <c r="B21154">
        <v>1143</v>
      </c>
      <c r="C21154" s="3" t="str">
        <f>HYPERLINK("http://www.uniprot.org/uniprot/B7FII7","tr|B7FII7|B7FII7_MEDTR")</f>
        <v>tr|B7FII7|B7FII7_MEDTR</v>
      </c>
      <c r="D21154" t="s">
        <v>31262</v>
      </c>
      <c r="E21154">
        <v>87.36</v>
      </c>
      <c r="F21154">
        <v>380</v>
      </c>
      <c r="G21154">
        <v>48</v>
      </c>
      <c r="H21154">
        <v>0</v>
      </c>
      <c r="I21154">
        <v>1</v>
      </c>
      <c r="J21154">
        <v>1140</v>
      </c>
      <c r="K21154">
        <v>1</v>
      </c>
      <c r="L21154">
        <v>1</v>
      </c>
      <c r="M21154">
        <v>377</v>
      </c>
      <c r="N21154" t="s">
        <v>18</v>
      </c>
      <c r="O21154">
        <v>0</v>
      </c>
      <c r="P21154">
        <v>1751</v>
      </c>
    </row>
    <row r="21155" spans="1:16" x14ac:dyDescent="0.25">
      <c r="A21155" t="s">
        <v>31263</v>
      </c>
      <c r="B21155">
        <v>1581</v>
      </c>
      <c r="C21155" s="3" t="str">
        <f>HYPERLINK("http://www.uniprot.org/uniprot/G7JGP9","tr|G7JGP9|G7JGP9_MEDTR")</f>
        <v>tr|G7JGP9|G7JGP9_MEDTR</v>
      </c>
      <c r="D21155" t="s">
        <v>31264</v>
      </c>
      <c r="E21155">
        <v>89.38</v>
      </c>
      <c r="F21155">
        <v>518</v>
      </c>
      <c r="G21155">
        <v>55</v>
      </c>
      <c r="H21155">
        <v>0</v>
      </c>
      <c r="I21155">
        <v>25</v>
      </c>
      <c r="J21155">
        <v>1578</v>
      </c>
      <c r="K21155">
        <v>1</v>
      </c>
      <c r="L21155">
        <v>50</v>
      </c>
      <c r="M21155">
        <v>567</v>
      </c>
      <c r="N21155" t="s">
        <v>18</v>
      </c>
      <c r="O21155">
        <v>0</v>
      </c>
      <c r="P21155">
        <v>2341</v>
      </c>
    </row>
    <row r="21156" spans="1:16" x14ac:dyDescent="0.25">
      <c r="A21156" t="s">
        <v>31265</v>
      </c>
      <c r="B21156">
        <v>330</v>
      </c>
      <c r="C21156" s="3" t="str">
        <f>HYPERLINK("http://www.uniprot.org/uniprot/I3T2H0","tr|I3T2H0|I3T2H0_MEDTR")</f>
        <v>tr|I3T2H0|I3T2H0_MEDTR</v>
      </c>
      <c r="D21156" t="s">
        <v>11736</v>
      </c>
      <c r="E21156">
        <v>83.67</v>
      </c>
      <c r="F21156">
        <v>98</v>
      </c>
      <c r="G21156">
        <v>16</v>
      </c>
      <c r="H21156">
        <v>1</v>
      </c>
      <c r="I21156">
        <v>1</v>
      </c>
      <c r="J21156">
        <v>291</v>
      </c>
      <c r="K21156">
        <v>1</v>
      </c>
      <c r="L21156">
        <v>81</v>
      </c>
      <c r="M21156">
        <v>178</v>
      </c>
      <c r="N21156" t="s">
        <v>18</v>
      </c>
      <c r="O21156" s="1">
        <v>3.4129900000000003E-38</v>
      </c>
      <c r="P21156">
        <v>411</v>
      </c>
    </row>
    <row r="21157" spans="1:16" x14ac:dyDescent="0.25">
      <c r="A21157" t="s">
        <v>31266</v>
      </c>
      <c r="B21157">
        <v>732</v>
      </c>
      <c r="C21157" s="3" t="str">
        <f>HYPERLINK("http://www.uniprot.org/uniprot/I1MKR0","tr|I1MKR0|I1MKR0_SOYBN")</f>
        <v>tr|I1MKR0|I1MKR0_SOYBN</v>
      </c>
      <c r="D21157" t="s">
        <v>28</v>
      </c>
      <c r="E21157">
        <v>78.38</v>
      </c>
      <c r="F21157">
        <v>236</v>
      </c>
      <c r="G21157">
        <v>51</v>
      </c>
      <c r="H21157">
        <v>0</v>
      </c>
      <c r="I21157">
        <v>16</v>
      </c>
      <c r="J21157">
        <v>723</v>
      </c>
      <c r="K21157">
        <v>1</v>
      </c>
      <c r="L21157">
        <v>3</v>
      </c>
      <c r="M21157">
        <v>236</v>
      </c>
      <c r="N21157" t="s">
        <v>18</v>
      </c>
      <c r="O21157" s="1">
        <v>5.0632599999999997E-106</v>
      </c>
      <c r="P21157">
        <v>999</v>
      </c>
    </row>
    <row r="21158" spans="1:16" x14ac:dyDescent="0.25">
      <c r="A21158" t="s">
        <v>31267</v>
      </c>
      <c r="B21158">
        <v>486</v>
      </c>
      <c r="C21158" s="3" t="str">
        <f>HYPERLINK("http://www.uniprot.org/uniprot/K7KPF5","tr|K7KPF5|K7KPF5_SOYBN")</f>
        <v>tr|K7KPF5|K7KPF5_SOYBN</v>
      </c>
      <c r="D21158" t="s">
        <v>28</v>
      </c>
      <c r="E21158">
        <v>86.48</v>
      </c>
      <c r="F21158">
        <v>74</v>
      </c>
      <c r="G21158">
        <v>10</v>
      </c>
      <c r="H21158">
        <v>0</v>
      </c>
      <c r="I21158">
        <v>199</v>
      </c>
      <c r="J21158">
        <v>420</v>
      </c>
      <c r="K21158">
        <v>1</v>
      </c>
      <c r="L21158">
        <v>63</v>
      </c>
      <c r="M21158">
        <v>136</v>
      </c>
      <c r="N21158" t="s">
        <v>18</v>
      </c>
      <c r="O21158" s="1">
        <v>3.6040899999999998E-32</v>
      </c>
      <c r="P21158">
        <v>359</v>
      </c>
    </row>
    <row r="21159" spans="1:16" x14ac:dyDescent="0.25">
      <c r="A21159" t="s">
        <v>31268</v>
      </c>
      <c r="B21159">
        <v>1134</v>
      </c>
      <c r="C21159" s="3" t="str">
        <f>HYPERLINK("http://www.uniprot.org/uniprot/I1MBY3","tr|I1MBY3|I1MBY3_SOYBN")</f>
        <v>tr|I1MBY3|I1MBY3_SOYBN</v>
      </c>
      <c r="D21159" t="s">
        <v>28</v>
      </c>
      <c r="E21159">
        <v>76.709999999999994</v>
      </c>
      <c r="F21159">
        <v>378</v>
      </c>
      <c r="G21159">
        <v>88</v>
      </c>
      <c r="H21159">
        <v>3</v>
      </c>
      <c r="I21159">
        <v>4</v>
      </c>
      <c r="J21159">
        <v>1128</v>
      </c>
      <c r="K21159">
        <v>1</v>
      </c>
      <c r="L21159">
        <v>13</v>
      </c>
      <c r="M21159">
        <v>389</v>
      </c>
      <c r="N21159" t="s">
        <v>18</v>
      </c>
      <c r="O21159" s="1">
        <v>2.06259E-168</v>
      </c>
      <c r="P21159">
        <v>1540</v>
      </c>
    </row>
    <row r="21160" spans="1:16" x14ac:dyDescent="0.25">
      <c r="A21160" t="s">
        <v>31269</v>
      </c>
      <c r="B21160">
        <v>3510</v>
      </c>
      <c r="C21160" s="3" t="str">
        <f>HYPERLINK("http://www.uniprot.org/uniprot/K7MJ17","tr|K7MJ17|K7MJ17_SOYBN")</f>
        <v>tr|K7MJ17|K7MJ17_SOYBN</v>
      </c>
      <c r="D21160" t="s">
        <v>28</v>
      </c>
      <c r="E21160">
        <v>77.31</v>
      </c>
      <c r="F21160">
        <v>1190</v>
      </c>
      <c r="G21160">
        <v>270</v>
      </c>
      <c r="H21160">
        <v>21</v>
      </c>
      <c r="I21160">
        <v>1</v>
      </c>
      <c r="J21160">
        <v>3507</v>
      </c>
      <c r="K21160">
        <v>1</v>
      </c>
      <c r="L21160">
        <v>1</v>
      </c>
      <c r="M21160">
        <v>1179</v>
      </c>
      <c r="N21160" t="s">
        <v>18</v>
      </c>
      <c r="O21160">
        <v>0</v>
      </c>
      <c r="P21160">
        <v>4671</v>
      </c>
    </row>
    <row r="21161" spans="1:16" x14ac:dyDescent="0.25">
      <c r="A21161" t="s">
        <v>31270</v>
      </c>
      <c r="B21161">
        <v>2337</v>
      </c>
      <c r="C21161" s="3" t="str">
        <f>HYPERLINK("http://www.uniprot.org/uniprot/G7IU96","tr|G7IU96|G7IU96_MEDTR")</f>
        <v>tr|G7IU96|G7IU96_MEDTR</v>
      </c>
      <c r="D21161" t="s">
        <v>31271</v>
      </c>
      <c r="E21161">
        <v>66.989999999999995</v>
      </c>
      <c r="F21161">
        <v>803</v>
      </c>
      <c r="G21161">
        <v>265</v>
      </c>
      <c r="H21161">
        <v>25</v>
      </c>
      <c r="I21161">
        <v>1</v>
      </c>
      <c r="J21161">
        <v>2334</v>
      </c>
      <c r="K21161">
        <v>1</v>
      </c>
      <c r="L21161">
        <v>1</v>
      </c>
      <c r="M21161">
        <v>794</v>
      </c>
      <c r="N21161" t="s">
        <v>18</v>
      </c>
      <c r="O21161">
        <v>0</v>
      </c>
      <c r="P21161">
        <v>2629</v>
      </c>
    </row>
    <row r="21162" spans="1:16" x14ac:dyDescent="0.25">
      <c r="A21162" t="s">
        <v>31272</v>
      </c>
      <c r="B21162">
        <v>597</v>
      </c>
      <c r="C21162" s="3" t="str">
        <f>HYPERLINK("http://www.uniprot.org/uniprot/G8A245","tr|G8A245|G8A245_MEDTR")</f>
        <v>tr|G8A245|G8A245_MEDTR</v>
      </c>
      <c r="D21162" t="s">
        <v>31273</v>
      </c>
      <c r="E21162">
        <v>78.06</v>
      </c>
      <c r="F21162">
        <v>196</v>
      </c>
      <c r="G21162">
        <v>43</v>
      </c>
      <c r="H21162">
        <v>0</v>
      </c>
      <c r="I21162">
        <v>1</v>
      </c>
      <c r="J21162">
        <v>588</v>
      </c>
      <c r="K21162">
        <v>1</v>
      </c>
      <c r="L21162">
        <v>1</v>
      </c>
      <c r="M21162">
        <v>196</v>
      </c>
      <c r="N21162" t="s">
        <v>18</v>
      </c>
      <c r="O21162" s="1">
        <v>4.35129E-84</v>
      </c>
      <c r="P21162">
        <v>808</v>
      </c>
    </row>
    <row r="21163" spans="1:16" x14ac:dyDescent="0.25">
      <c r="A21163" t="s">
        <v>31274</v>
      </c>
      <c r="B21163">
        <v>975</v>
      </c>
      <c r="C21163" s="3" t="str">
        <f>HYPERLINK("http://www.uniprot.org/uniprot/G7KE51","tr|G7KE51|G7KE51_MEDTR")</f>
        <v>tr|G7KE51|G7KE51_MEDTR</v>
      </c>
      <c r="D21163" t="s">
        <v>31275</v>
      </c>
      <c r="E21163">
        <v>84.15</v>
      </c>
      <c r="F21163">
        <v>284</v>
      </c>
      <c r="G21163">
        <v>45</v>
      </c>
      <c r="H21163">
        <v>1</v>
      </c>
      <c r="I21163">
        <v>1</v>
      </c>
      <c r="J21163">
        <v>849</v>
      </c>
      <c r="K21163">
        <v>1</v>
      </c>
      <c r="L21163">
        <v>1</v>
      </c>
      <c r="M21163">
        <v>281</v>
      </c>
      <c r="N21163" t="s">
        <v>18</v>
      </c>
      <c r="O21163" s="1">
        <v>9.0051899999999994E-135</v>
      </c>
      <c r="P21163">
        <v>1249</v>
      </c>
    </row>
    <row r="21164" spans="1:16" x14ac:dyDescent="0.25">
      <c r="A21164" t="s">
        <v>31276</v>
      </c>
      <c r="B21164">
        <v>2265</v>
      </c>
      <c r="C21164" s="3" t="str">
        <f>HYPERLINK("http://www.uniprot.org/uniprot/A5BE46","tr|A5BE46|A5BE46_VITVI")</f>
        <v>tr|A5BE46|A5BE46_VITVI</v>
      </c>
      <c r="D21164" t="s">
        <v>462</v>
      </c>
      <c r="E21164">
        <v>79.73</v>
      </c>
      <c r="F21164">
        <v>760</v>
      </c>
      <c r="G21164">
        <v>154</v>
      </c>
      <c r="H21164">
        <v>7</v>
      </c>
      <c r="I21164">
        <v>1</v>
      </c>
      <c r="J21164">
        <v>2259</v>
      </c>
      <c r="K21164">
        <v>1</v>
      </c>
      <c r="L21164">
        <v>594</v>
      </c>
      <c r="M21164">
        <v>1353</v>
      </c>
      <c r="N21164" t="s">
        <v>18</v>
      </c>
      <c r="O21164">
        <v>0</v>
      </c>
      <c r="P21164">
        <v>3239</v>
      </c>
    </row>
    <row r="21165" spans="1:16" x14ac:dyDescent="0.25">
      <c r="A21165" t="s">
        <v>31277</v>
      </c>
      <c r="B21165">
        <v>1077</v>
      </c>
      <c r="C21165" s="3" t="str">
        <f>HYPERLINK("http://www.uniprot.org/uniprot/I3SKA7","tr|I3SKA7|I3SKA7_LOTJA")</f>
        <v>tr|I3SKA7|I3SKA7_LOTJA</v>
      </c>
      <c r="D21165" t="s">
        <v>93</v>
      </c>
      <c r="E21165">
        <v>64.38</v>
      </c>
      <c r="F21165">
        <v>351</v>
      </c>
      <c r="G21165">
        <v>125</v>
      </c>
      <c r="H21165">
        <v>3</v>
      </c>
      <c r="I21165">
        <v>31</v>
      </c>
      <c r="J21165">
        <v>1074</v>
      </c>
      <c r="K21165">
        <v>1</v>
      </c>
      <c r="L21165">
        <v>17</v>
      </c>
      <c r="M21165">
        <v>357</v>
      </c>
      <c r="N21165" t="s">
        <v>18</v>
      </c>
      <c r="O21165" s="1">
        <v>6.8428000000000003E-110</v>
      </c>
      <c r="P21165">
        <v>1035</v>
      </c>
    </row>
    <row r="21166" spans="1:16" x14ac:dyDescent="0.25">
      <c r="A21166" t="s">
        <v>31278</v>
      </c>
      <c r="B21166">
        <v>2388</v>
      </c>
      <c r="C21166" s="3" t="str">
        <f>HYPERLINK("http://www.uniprot.org/uniprot/B9T651","tr|B9T651|B9T651_RICCO")</f>
        <v>tr|B9T651|B9T651_RICCO</v>
      </c>
      <c r="D21166" t="s">
        <v>31279</v>
      </c>
      <c r="E21166">
        <v>54.88</v>
      </c>
      <c r="F21166">
        <v>849</v>
      </c>
      <c r="G21166">
        <v>383</v>
      </c>
      <c r="H21166">
        <v>70</v>
      </c>
      <c r="I21166">
        <v>49</v>
      </c>
      <c r="J21166">
        <v>2385</v>
      </c>
      <c r="K21166">
        <v>1</v>
      </c>
      <c r="L21166">
        <v>1</v>
      </c>
      <c r="M21166">
        <v>845</v>
      </c>
      <c r="N21166" t="s">
        <v>18</v>
      </c>
      <c r="O21166">
        <v>0</v>
      </c>
      <c r="P21166">
        <v>2212</v>
      </c>
    </row>
    <row r="21167" spans="1:16" x14ac:dyDescent="0.25">
      <c r="A21167" t="s">
        <v>31280</v>
      </c>
      <c r="B21167">
        <v>219</v>
      </c>
      <c r="C21167" s="3" t="str">
        <f>HYPERLINK("http://www.uniprot.org/uniprot/B9RH26","tr|B9RH26|B9RH26_RICCO")</f>
        <v>tr|B9RH26|B9RH26_RICCO</v>
      </c>
      <c r="D21167" t="s">
        <v>31281</v>
      </c>
      <c r="E21167">
        <v>98.07</v>
      </c>
      <c r="F21167">
        <v>52</v>
      </c>
      <c r="G21167">
        <v>1</v>
      </c>
      <c r="H21167">
        <v>0</v>
      </c>
      <c r="I21167">
        <v>1</v>
      </c>
      <c r="J21167">
        <v>156</v>
      </c>
      <c r="K21167">
        <v>1</v>
      </c>
      <c r="L21167">
        <v>1</v>
      </c>
      <c r="M21167">
        <v>52</v>
      </c>
      <c r="N21167" t="s">
        <v>18</v>
      </c>
      <c r="O21167" s="1">
        <v>4.9461199999999999E-21</v>
      </c>
      <c r="P21167">
        <v>263</v>
      </c>
    </row>
    <row r="21168" spans="1:16" x14ac:dyDescent="0.25">
      <c r="A21168" t="s">
        <v>31282</v>
      </c>
      <c r="B21168">
        <v>1545</v>
      </c>
      <c r="C21168" s="3" t="str">
        <f>HYPERLINK("http://www.uniprot.org/uniprot/G7ID81","tr|G7ID81|G7ID81_MEDTR")</f>
        <v>tr|G7ID81|G7ID81_MEDTR</v>
      </c>
      <c r="D21168" t="s">
        <v>31283</v>
      </c>
      <c r="E21168">
        <v>81.95</v>
      </c>
      <c r="F21168">
        <v>521</v>
      </c>
      <c r="G21168">
        <v>94</v>
      </c>
      <c r="H21168">
        <v>7</v>
      </c>
      <c r="I21168">
        <v>1</v>
      </c>
      <c r="J21168">
        <v>1542</v>
      </c>
      <c r="K21168">
        <v>1</v>
      </c>
      <c r="L21168">
        <v>1</v>
      </c>
      <c r="M21168">
        <v>521</v>
      </c>
      <c r="N21168" t="s">
        <v>18</v>
      </c>
      <c r="O21168">
        <v>0</v>
      </c>
      <c r="P21168">
        <v>2148</v>
      </c>
    </row>
    <row r="21169" spans="1:16" x14ac:dyDescent="0.25">
      <c r="A21169" t="s">
        <v>31284</v>
      </c>
      <c r="B21169">
        <v>1494</v>
      </c>
      <c r="C21169" s="3" t="str">
        <f>HYPERLINK("http://www.uniprot.org/uniprot/I3SLN1","tr|I3SLN1|I3SLN1_LOTJA")</f>
        <v>tr|I3SLN1|I3SLN1_LOTJA</v>
      </c>
      <c r="D21169" t="s">
        <v>93</v>
      </c>
      <c r="E21169">
        <v>65.02</v>
      </c>
      <c r="F21169">
        <v>509</v>
      </c>
      <c r="G21169">
        <v>178</v>
      </c>
      <c r="H21169">
        <v>12</v>
      </c>
      <c r="I21169">
        <v>1</v>
      </c>
      <c r="J21169">
        <v>1491</v>
      </c>
      <c r="K21169">
        <v>1</v>
      </c>
      <c r="L21169">
        <v>28</v>
      </c>
      <c r="M21169">
        <v>516</v>
      </c>
      <c r="N21169" t="s">
        <v>18</v>
      </c>
      <c r="O21169">
        <v>0</v>
      </c>
      <c r="P21169">
        <v>1662</v>
      </c>
    </row>
    <row r="21170" spans="1:16" x14ac:dyDescent="0.25">
      <c r="A21170" t="s">
        <v>31285</v>
      </c>
      <c r="B21170">
        <v>633</v>
      </c>
      <c r="C21170" s="3" t="str">
        <f>HYPERLINK("http://www.uniprot.org/uniprot/G7JWI9","tr|G7JWI9|G7JWI9_MEDTR")</f>
        <v>tr|G7JWI9|G7JWI9_MEDTR</v>
      </c>
      <c r="D21170" t="s">
        <v>31286</v>
      </c>
      <c r="E21170">
        <v>86.85</v>
      </c>
      <c r="F21170">
        <v>213</v>
      </c>
      <c r="G21170">
        <v>28</v>
      </c>
      <c r="H21170">
        <v>3</v>
      </c>
      <c r="I21170">
        <v>1</v>
      </c>
      <c r="J21170">
        <v>630</v>
      </c>
      <c r="K21170">
        <v>1</v>
      </c>
      <c r="L21170">
        <v>1</v>
      </c>
      <c r="M21170">
        <v>212</v>
      </c>
      <c r="N21170" t="s">
        <v>18</v>
      </c>
      <c r="O21170" s="1">
        <v>3.40214E-104</v>
      </c>
      <c r="P21170">
        <v>982</v>
      </c>
    </row>
    <row r="21171" spans="1:16" x14ac:dyDescent="0.25">
      <c r="A21171" t="s">
        <v>31287</v>
      </c>
      <c r="B21171">
        <v>2130</v>
      </c>
      <c r="C21171" s="3" t="str">
        <f>HYPERLINK("http://www.uniprot.org/uniprot/G7J980","tr|G7J980|G7J980_MEDTR")</f>
        <v>tr|G7J980|G7J980_MEDTR</v>
      </c>
      <c r="D21171" t="s">
        <v>31288</v>
      </c>
      <c r="E21171">
        <v>83.67</v>
      </c>
      <c r="F21171">
        <v>723</v>
      </c>
      <c r="G21171">
        <v>118</v>
      </c>
      <c r="H21171">
        <v>14</v>
      </c>
      <c r="I21171">
        <v>1</v>
      </c>
      <c r="J21171">
        <v>2127</v>
      </c>
      <c r="K21171">
        <v>1</v>
      </c>
      <c r="L21171">
        <v>1</v>
      </c>
      <c r="M21171">
        <v>710</v>
      </c>
      <c r="N21171" t="s">
        <v>18</v>
      </c>
      <c r="O21171">
        <v>0</v>
      </c>
      <c r="P21171">
        <v>3041</v>
      </c>
    </row>
    <row r="21172" spans="1:16" x14ac:dyDescent="0.25">
      <c r="A21172" t="s">
        <v>31289</v>
      </c>
      <c r="B21172">
        <v>1020</v>
      </c>
      <c r="C21172" s="3" t="str">
        <f>HYPERLINK("http://www.uniprot.org/uniprot/K7KL24","tr|K7KL24|K7KL24_SOYBN")</f>
        <v>tr|K7KL24|K7KL24_SOYBN</v>
      </c>
      <c r="D21172" t="s">
        <v>28</v>
      </c>
      <c r="E21172">
        <v>62.38</v>
      </c>
      <c r="F21172">
        <v>327</v>
      </c>
      <c r="G21172">
        <v>123</v>
      </c>
      <c r="H21172">
        <v>1</v>
      </c>
      <c r="I21172">
        <v>16</v>
      </c>
      <c r="J21172">
        <v>993</v>
      </c>
      <c r="K21172">
        <v>1</v>
      </c>
      <c r="L21172">
        <v>3</v>
      </c>
      <c r="M21172">
        <v>326</v>
      </c>
      <c r="N21172" t="s">
        <v>18</v>
      </c>
      <c r="O21172" s="1">
        <v>4.3617499999999998E-111</v>
      </c>
      <c r="P21172">
        <v>1045</v>
      </c>
    </row>
    <row r="21173" spans="1:16" x14ac:dyDescent="0.25">
      <c r="A21173" t="s">
        <v>31290</v>
      </c>
      <c r="B21173">
        <v>1029</v>
      </c>
      <c r="C21173" s="3" t="str">
        <f>HYPERLINK("http://www.uniprot.org/uniprot/G7I7V9","tr|G7I7V9|G7I7V9_MEDTR")</f>
        <v>tr|G7I7V9|G7I7V9_MEDTR</v>
      </c>
      <c r="D21173" t="s">
        <v>31291</v>
      </c>
      <c r="E21173">
        <v>84.5</v>
      </c>
      <c r="F21173">
        <v>342</v>
      </c>
      <c r="G21173">
        <v>53</v>
      </c>
      <c r="H21173">
        <v>0</v>
      </c>
      <c r="I21173">
        <v>1</v>
      </c>
      <c r="J21173">
        <v>1026</v>
      </c>
      <c r="K21173">
        <v>1</v>
      </c>
      <c r="L21173">
        <v>217</v>
      </c>
      <c r="M21173">
        <v>557</v>
      </c>
      <c r="N21173" t="s">
        <v>18</v>
      </c>
      <c r="O21173" s="1">
        <v>9.0867299999999997E-165</v>
      </c>
      <c r="P21173">
        <v>1508</v>
      </c>
    </row>
    <row r="21174" spans="1:16" x14ac:dyDescent="0.25">
      <c r="A21174" t="s">
        <v>31292</v>
      </c>
      <c r="B21174">
        <v>609</v>
      </c>
      <c r="C21174" s="3" t="str">
        <f>HYPERLINK("http://www.uniprot.org/uniprot/B9S153","tr|B9S153|B9S153_RICCO")</f>
        <v>tr|B9S153|B9S153_RICCO</v>
      </c>
      <c r="D21174" t="s">
        <v>30957</v>
      </c>
      <c r="E21174">
        <v>42.57</v>
      </c>
      <c r="F21174">
        <v>202</v>
      </c>
      <c r="G21174">
        <v>116</v>
      </c>
      <c r="H21174">
        <v>12</v>
      </c>
      <c r="I21174">
        <v>34</v>
      </c>
      <c r="J21174">
        <v>603</v>
      </c>
      <c r="K21174">
        <v>1</v>
      </c>
      <c r="L21174">
        <v>19</v>
      </c>
      <c r="M21174">
        <v>216</v>
      </c>
      <c r="N21174" t="s">
        <v>18</v>
      </c>
      <c r="O21174" s="1">
        <v>1.1190599999999999E-37</v>
      </c>
      <c r="P21174">
        <v>408</v>
      </c>
    </row>
    <row r="21175" spans="1:16" x14ac:dyDescent="0.25">
      <c r="A21175" t="s">
        <v>31293</v>
      </c>
      <c r="B21175">
        <v>3120</v>
      </c>
      <c r="C21175" s="3" t="str">
        <f>HYPERLINK("http://www.uniprot.org/uniprot/I1K4J1","tr|I1K4J1|I1K4J1_SOYBN")</f>
        <v>tr|I1K4J1|I1K4J1_SOYBN</v>
      </c>
      <c r="D21175" t="s">
        <v>71</v>
      </c>
      <c r="E21175">
        <v>73.400000000000006</v>
      </c>
      <c r="F21175">
        <v>1053</v>
      </c>
      <c r="G21175">
        <v>280</v>
      </c>
      <c r="H21175">
        <v>14</v>
      </c>
      <c r="I21175">
        <v>1</v>
      </c>
      <c r="J21175">
        <v>3117</v>
      </c>
      <c r="K21175">
        <v>1</v>
      </c>
      <c r="L21175">
        <v>65</v>
      </c>
      <c r="M21175">
        <v>1107</v>
      </c>
      <c r="N21175" t="s">
        <v>18</v>
      </c>
      <c r="O21175">
        <v>0</v>
      </c>
      <c r="P21175">
        <v>3894</v>
      </c>
    </row>
    <row r="21176" spans="1:16" x14ac:dyDescent="0.25">
      <c r="A21176" t="s">
        <v>31294</v>
      </c>
      <c r="B21176">
        <v>1083</v>
      </c>
      <c r="C21176" s="3" t="str">
        <f>HYPERLINK("http://www.uniprot.org/uniprot/I1LRK7","tr|I1LRK7|I1LRK7_SOYBN")</f>
        <v>tr|I1LRK7|I1LRK7_SOYBN</v>
      </c>
      <c r="D21176" t="s">
        <v>28</v>
      </c>
      <c r="E21176">
        <v>83.14</v>
      </c>
      <c r="F21176">
        <v>350</v>
      </c>
      <c r="G21176">
        <v>59</v>
      </c>
      <c r="H21176">
        <v>0</v>
      </c>
      <c r="I21176">
        <v>22</v>
      </c>
      <c r="J21176">
        <v>1071</v>
      </c>
      <c r="K21176">
        <v>1</v>
      </c>
      <c r="L21176">
        <v>7</v>
      </c>
      <c r="M21176">
        <v>356</v>
      </c>
      <c r="N21176" t="s">
        <v>18</v>
      </c>
      <c r="O21176" s="1">
        <v>3.98426E-166</v>
      </c>
      <c r="P21176">
        <v>1520</v>
      </c>
    </row>
    <row r="21177" spans="1:16" x14ac:dyDescent="0.25">
      <c r="A21177" t="s">
        <v>31295</v>
      </c>
      <c r="B21177">
        <v>1263</v>
      </c>
      <c r="C21177" s="3" t="str">
        <f>HYPERLINK("http://www.uniprot.org/uniprot/G7JRT9","tr|G7JRT9|G7JRT9_MEDTR")</f>
        <v>tr|G7JRT9|G7JRT9_MEDTR</v>
      </c>
      <c r="D21177" t="s">
        <v>31296</v>
      </c>
      <c r="E21177">
        <v>89.28</v>
      </c>
      <c r="F21177">
        <v>420</v>
      </c>
      <c r="G21177">
        <v>45</v>
      </c>
      <c r="H21177">
        <v>12</v>
      </c>
      <c r="I21177">
        <v>37</v>
      </c>
      <c r="J21177">
        <v>1260</v>
      </c>
      <c r="K21177">
        <v>1</v>
      </c>
      <c r="L21177">
        <v>12</v>
      </c>
      <c r="M21177">
        <v>427</v>
      </c>
      <c r="N21177" t="s">
        <v>18</v>
      </c>
      <c r="O21177">
        <v>0</v>
      </c>
      <c r="P21177">
        <v>1989</v>
      </c>
    </row>
    <row r="21178" spans="1:16" x14ac:dyDescent="0.25">
      <c r="A21178" t="s">
        <v>31297</v>
      </c>
      <c r="B21178">
        <v>1146</v>
      </c>
      <c r="C21178" s="3" t="str">
        <f>HYPERLINK("http://www.uniprot.org/uniprot/G7JGQ1","tr|G7JGQ1|G7JGQ1_MEDTR")</f>
        <v>tr|G7JGQ1|G7JGQ1_MEDTR</v>
      </c>
      <c r="D21178" t="s">
        <v>31298</v>
      </c>
      <c r="E21178">
        <v>79.73</v>
      </c>
      <c r="F21178">
        <v>380</v>
      </c>
      <c r="G21178">
        <v>77</v>
      </c>
      <c r="H21178">
        <v>0</v>
      </c>
      <c r="I21178">
        <v>4</v>
      </c>
      <c r="J21178">
        <v>1143</v>
      </c>
      <c r="K21178">
        <v>1</v>
      </c>
      <c r="L21178">
        <v>4</v>
      </c>
      <c r="M21178">
        <v>375</v>
      </c>
      <c r="N21178" t="s">
        <v>18</v>
      </c>
      <c r="O21178" s="1">
        <v>7.4630299999999995E-166</v>
      </c>
      <c r="P21178">
        <v>1518</v>
      </c>
    </row>
    <row r="21179" spans="1:16" x14ac:dyDescent="0.25">
      <c r="A21179" t="s">
        <v>31299</v>
      </c>
      <c r="B21179">
        <v>1032</v>
      </c>
      <c r="C21179" s="3" t="str">
        <f>HYPERLINK("http://www.uniprot.org/uniprot/G7LHT1","tr|G7LHT1|G7LHT1_MEDTR")</f>
        <v>tr|G7LHT1|G7LHT1_MEDTR</v>
      </c>
      <c r="D21179" t="s">
        <v>31300</v>
      </c>
      <c r="E21179">
        <v>83.87</v>
      </c>
      <c r="F21179">
        <v>341</v>
      </c>
      <c r="G21179">
        <v>55</v>
      </c>
      <c r="H21179">
        <v>0</v>
      </c>
      <c r="I21179">
        <v>1</v>
      </c>
      <c r="J21179">
        <v>1023</v>
      </c>
      <c r="K21179">
        <v>1</v>
      </c>
      <c r="L21179">
        <v>9</v>
      </c>
      <c r="M21179">
        <v>344</v>
      </c>
      <c r="N21179" t="s">
        <v>18</v>
      </c>
      <c r="O21179" s="1">
        <v>1.6682599999999999E-158</v>
      </c>
      <c r="P21179">
        <v>1454</v>
      </c>
    </row>
    <row r="21180" spans="1:16" x14ac:dyDescent="0.25">
      <c r="A21180" t="s">
        <v>31301</v>
      </c>
      <c r="B21180">
        <v>996</v>
      </c>
      <c r="C21180" s="3" t="str">
        <f>HYPERLINK("http://www.uniprot.org/uniprot/G7L791","tr|G7L791|G7L791_MEDTR")</f>
        <v>tr|G7L791|G7L791_MEDTR</v>
      </c>
      <c r="D21180" t="s">
        <v>31302</v>
      </c>
      <c r="E21180">
        <v>75.430000000000007</v>
      </c>
      <c r="F21180">
        <v>232</v>
      </c>
      <c r="G21180">
        <v>57</v>
      </c>
      <c r="H21180">
        <v>3</v>
      </c>
      <c r="I21180">
        <v>4</v>
      </c>
      <c r="J21180">
        <v>690</v>
      </c>
      <c r="K21180">
        <v>1</v>
      </c>
      <c r="L21180">
        <v>47</v>
      </c>
      <c r="M21180">
        <v>278</v>
      </c>
      <c r="N21180" t="s">
        <v>18</v>
      </c>
      <c r="O21180" s="1">
        <v>6.7075300000000002E-93</v>
      </c>
      <c r="P21180">
        <v>888</v>
      </c>
    </row>
    <row r="21181" spans="1:16" x14ac:dyDescent="0.25">
      <c r="A21181" t="s">
        <v>31303</v>
      </c>
      <c r="B21181">
        <v>738</v>
      </c>
      <c r="C21181" s="3" t="str">
        <f>HYPERLINK("http://www.uniprot.org/uniprot/K7KPF5","tr|K7KPF5|K7KPF5_SOYBN")</f>
        <v>tr|K7KPF5|K7KPF5_SOYBN</v>
      </c>
      <c r="D21181" t="s">
        <v>28</v>
      </c>
      <c r="E21181">
        <v>86.48</v>
      </c>
      <c r="F21181">
        <v>74</v>
      </c>
      <c r="G21181">
        <v>10</v>
      </c>
      <c r="H21181">
        <v>0</v>
      </c>
      <c r="I21181">
        <v>199</v>
      </c>
      <c r="J21181">
        <v>420</v>
      </c>
      <c r="K21181">
        <v>1</v>
      </c>
      <c r="L21181">
        <v>63</v>
      </c>
      <c r="M21181">
        <v>136</v>
      </c>
      <c r="N21181" t="s">
        <v>18</v>
      </c>
      <c r="O21181" s="1">
        <v>8.4159800000000003E-32</v>
      </c>
      <c r="P21181">
        <v>359</v>
      </c>
    </row>
    <row r="21182" spans="1:16" x14ac:dyDescent="0.25">
      <c r="A21182" t="s">
        <v>31304</v>
      </c>
      <c r="B21182">
        <v>2388</v>
      </c>
      <c r="C21182" s="3" t="str">
        <f>HYPERLINK("http://www.uniprot.org/uniprot/G7JYH5","tr|G7JYH5|G7JYH5_MEDTR")</f>
        <v>tr|G7JYH5|G7JYH5_MEDTR</v>
      </c>
      <c r="D21182" t="s">
        <v>31305</v>
      </c>
      <c r="E21182">
        <v>87.23</v>
      </c>
      <c r="F21182">
        <v>799</v>
      </c>
      <c r="G21182">
        <v>102</v>
      </c>
      <c r="H21182">
        <v>4</v>
      </c>
      <c r="I21182">
        <v>1</v>
      </c>
      <c r="J21182">
        <v>2385</v>
      </c>
      <c r="K21182">
        <v>1</v>
      </c>
      <c r="L21182">
        <v>86</v>
      </c>
      <c r="M21182">
        <v>884</v>
      </c>
      <c r="N21182" t="s">
        <v>18</v>
      </c>
      <c r="O21182">
        <v>0</v>
      </c>
      <c r="P21182">
        <v>3740</v>
      </c>
    </row>
    <row r="21183" spans="1:16" x14ac:dyDescent="0.25">
      <c r="A21183" t="s">
        <v>31306</v>
      </c>
      <c r="B21183">
        <v>1125</v>
      </c>
      <c r="C21183" s="3" t="str">
        <f>HYPERLINK("http://www.uniprot.org/uniprot/K7MNX2","tr|K7MNX2|K7MNX2_SOYBN")</f>
        <v>tr|K7MNX2|K7MNX2_SOYBN</v>
      </c>
      <c r="D21183" t="s">
        <v>28</v>
      </c>
      <c r="E21183">
        <v>20.260000000000002</v>
      </c>
      <c r="F21183">
        <v>301</v>
      </c>
      <c r="G21183">
        <v>240</v>
      </c>
      <c r="H21183">
        <v>42</v>
      </c>
      <c r="I21183">
        <v>19</v>
      </c>
      <c r="J21183">
        <v>795</v>
      </c>
      <c r="K21183">
        <v>1</v>
      </c>
      <c r="L21183">
        <v>232</v>
      </c>
      <c r="M21183">
        <v>529</v>
      </c>
      <c r="N21183" t="s">
        <v>18</v>
      </c>
      <c r="O21183" s="1">
        <v>1.25017E-8</v>
      </c>
      <c r="P21183">
        <v>162</v>
      </c>
    </row>
    <row r="21184" spans="1:16" x14ac:dyDescent="0.25">
      <c r="A21184" t="s">
        <v>31307</v>
      </c>
      <c r="B21184">
        <v>1779</v>
      </c>
      <c r="C21184" s="3" t="str">
        <f>HYPERLINK("http://www.uniprot.org/uniprot/G7KJN8","tr|G7KJN8|G7KJN8_MEDTR")</f>
        <v>tr|G7KJN8|G7KJN8_MEDTR</v>
      </c>
      <c r="D21184" t="s">
        <v>31308</v>
      </c>
      <c r="E21184">
        <v>87.04</v>
      </c>
      <c r="F21184">
        <v>571</v>
      </c>
      <c r="G21184">
        <v>74</v>
      </c>
      <c r="H21184">
        <v>0</v>
      </c>
      <c r="I21184">
        <v>64</v>
      </c>
      <c r="J21184">
        <v>1776</v>
      </c>
      <c r="K21184">
        <v>1</v>
      </c>
      <c r="L21184">
        <v>18</v>
      </c>
      <c r="M21184">
        <v>588</v>
      </c>
      <c r="N21184" t="s">
        <v>18</v>
      </c>
      <c r="O21184">
        <v>0</v>
      </c>
      <c r="P21184">
        <v>2641</v>
      </c>
    </row>
    <row r="21185" spans="1:16" x14ac:dyDescent="0.25">
      <c r="A21185" t="s">
        <v>31309</v>
      </c>
      <c r="B21185">
        <v>312</v>
      </c>
      <c r="C21185" s="3" t="str">
        <f>HYPERLINK("http://www.uniprot.org/uniprot/R7W1L4","tr|R7W1L4|R7W1L4_AEGTA")</f>
        <v>tr|R7W1L4|R7W1L4_AEGTA</v>
      </c>
      <c r="D21185" t="s">
        <v>1134</v>
      </c>
      <c r="E21185">
        <v>100</v>
      </c>
      <c r="F21185">
        <v>82</v>
      </c>
      <c r="G21185">
        <v>0</v>
      </c>
      <c r="H21185">
        <v>0</v>
      </c>
      <c r="I21185">
        <v>64</v>
      </c>
      <c r="J21185">
        <v>309</v>
      </c>
      <c r="K21185">
        <v>1</v>
      </c>
      <c r="L21185">
        <v>15</v>
      </c>
      <c r="M21185">
        <v>96</v>
      </c>
      <c r="N21185" t="s">
        <v>18</v>
      </c>
      <c r="O21185" s="1">
        <v>4.4119799999999998E-38</v>
      </c>
      <c r="P21185">
        <v>410</v>
      </c>
    </row>
    <row r="21186" spans="1:16" x14ac:dyDescent="0.25">
      <c r="A21186" t="s">
        <v>31310</v>
      </c>
      <c r="B21186">
        <v>813</v>
      </c>
      <c r="C21186" s="3" t="str">
        <f>HYPERLINK("http://www.uniprot.org/uniprot/G8A263","tr|G8A263|G8A263_MEDTR")</f>
        <v>tr|G8A263|G8A263_MEDTR</v>
      </c>
      <c r="D21186" t="s">
        <v>31311</v>
      </c>
      <c r="E21186">
        <v>69.5</v>
      </c>
      <c r="F21186">
        <v>305</v>
      </c>
      <c r="G21186">
        <v>93</v>
      </c>
      <c r="H21186">
        <v>35</v>
      </c>
      <c r="I21186">
        <v>1</v>
      </c>
      <c r="J21186">
        <v>810</v>
      </c>
      <c r="K21186">
        <v>1</v>
      </c>
      <c r="L21186">
        <v>61</v>
      </c>
      <c r="M21186">
        <v>363</v>
      </c>
      <c r="N21186" t="s">
        <v>18</v>
      </c>
      <c r="O21186" s="1">
        <v>5.5218900000000002E-110</v>
      </c>
      <c r="P21186">
        <v>1034</v>
      </c>
    </row>
    <row r="21187" spans="1:16" x14ac:dyDescent="0.25">
      <c r="A21187" t="s">
        <v>31312</v>
      </c>
      <c r="B21187">
        <v>411</v>
      </c>
      <c r="C21187" s="3" t="str">
        <f>HYPERLINK("http://www.uniprot.org/uniprot/I3SQQ0","tr|I3SQQ0|I3SQQ0_LOTJA")</f>
        <v>tr|I3SQQ0|I3SQQ0_LOTJA</v>
      </c>
      <c r="D21187" t="s">
        <v>31313</v>
      </c>
      <c r="E21187">
        <v>100</v>
      </c>
      <c r="F21187">
        <v>136</v>
      </c>
      <c r="G21187">
        <v>0</v>
      </c>
      <c r="H21187">
        <v>0</v>
      </c>
      <c r="I21187">
        <v>1</v>
      </c>
      <c r="J21187">
        <v>408</v>
      </c>
      <c r="K21187">
        <v>1</v>
      </c>
      <c r="L21187">
        <v>1</v>
      </c>
      <c r="M21187">
        <v>136</v>
      </c>
      <c r="N21187" t="s">
        <v>18</v>
      </c>
      <c r="O21187" s="1">
        <v>1.3957E-68</v>
      </c>
      <c r="P21187">
        <v>673</v>
      </c>
    </row>
    <row r="21188" spans="1:16" x14ac:dyDescent="0.25">
      <c r="A21188" t="s">
        <v>31314</v>
      </c>
      <c r="B21188">
        <v>1098</v>
      </c>
      <c r="C21188" s="3" t="str">
        <f>HYPERLINK("http://www.uniprot.org/uniprot/G7KE89","tr|G7KE89|G7KE89_MEDTR")</f>
        <v>tr|G7KE89|G7KE89_MEDTR</v>
      </c>
      <c r="D21188" t="s">
        <v>31315</v>
      </c>
      <c r="E21188">
        <v>82.42</v>
      </c>
      <c r="F21188">
        <v>347</v>
      </c>
      <c r="G21188">
        <v>61</v>
      </c>
      <c r="H21188">
        <v>1</v>
      </c>
      <c r="I21188">
        <v>1</v>
      </c>
      <c r="J21188">
        <v>1038</v>
      </c>
      <c r="K21188">
        <v>1</v>
      </c>
      <c r="L21188">
        <v>1</v>
      </c>
      <c r="M21188">
        <v>343</v>
      </c>
      <c r="N21188" t="s">
        <v>18</v>
      </c>
      <c r="O21188" s="1">
        <v>9.4216600000000005E-155</v>
      </c>
      <c r="P21188">
        <v>1422</v>
      </c>
    </row>
    <row r="21189" spans="1:16" x14ac:dyDescent="0.25">
      <c r="A21189" t="s">
        <v>31316</v>
      </c>
      <c r="B21189">
        <v>1146</v>
      </c>
      <c r="C21189" s="3" t="str">
        <f>HYPERLINK("http://www.uniprot.org/uniprot/K7MHH9","tr|K7MHH9|K7MHH9_SOYBN")</f>
        <v>tr|K7MHH9|K7MHH9_SOYBN</v>
      </c>
      <c r="D21189" t="s">
        <v>28</v>
      </c>
      <c r="E21189">
        <v>68.66</v>
      </c>
      <c r="F21189">
        <v>383</v>
      </c>
      <c r="G21189">
        <v>120</v>
      </c>
      <c r="H21189">
        <v>16</v>
      </c>
      <c r="I21189">
        <v>43</v>
      </c>
      <c r="J21189">
        <v>1143</v>
      </c>
      <c r="K21189">
        <v>1</v>
      </c>
      <c r="L21189">
        <v>38</v>
      </c>
      <c r="M21189">
        <v>415</v>
      </c>
      <c r="N21189" t="s">
        <v>18</v>
      </c>
      <c r="O21189" s="1">
        <v>1.3727599999999999E-135</v>
      </c>
      <c r="P21189">
        <v>1257</v>
      </c>
    </row>
    <row r="21190" spans="1:16" x14ac:dyDescent="0.25">
      <c r="A21190" t="s">
        <v>31317</v>
      </c>
      <c r="B21190">
        <v>1362</v>
      </c>
      <c r="C21190" s="3" t="str">
        <f>HYPERLINK("http://www.uniprot.org/uniprot/I1NCB1","tr|I1NCB1|I1NCB1_SOYBN")</f>
        <v>tr|I1NCB1|I1NCB1_SOYBN</v>
      </c>
      <c r="D21190" t="s">
        <v>28</v>
      </c>
      <c r="E21190">
        <v>76.849999999999994</v>
      </c>
      <c r="F21190">
        <v>458</v>
      </c>
      <c r="G21190">
        <v>106</v>
      </c>
      <c r="H21190">
        <v>5</v>
      </c>
      <c r="I21190">
        <v>1</v>
      </c>
      <c r="J21190">
        <v>1359</v>
      </c>
      <c r="K21190">
        <v>1</v>
      </c>
      <c r="L21190">
        <v>1</v>
      </c>
      <c r="M21190">
        <v>446</v>
      </c>
      <c r="N21190" t="s">
        <v>18</v>
      </c>
      <c r="O21190">
        <v>0</v>
      </c>
      <c r="P21190">
        <v>1772</v>
      </c>
    </row>
    <row r="21191" spans="1:16" x14ac:dyDescent="0.25">
      <c r="A21191" t="s">
        <v>31318</v>
      </c>
      <c r="B21191">
        <v>690</v>
      </c>
      <c r="C21191" s="3" t="str">
        <f>HYPERLINK("http://www.uniprot.org/uniprot/K7MJN5","tr|K7MJN5|K7MJN5_SOYBN")</f>
        <v>tr|K7MJN5|K7MJN5_SOYBN</v>
      </c>
      <c r="D21191" t="s">
        <v>3798</v>
      </c>
      <c r="E21191">
        <v>95.77</v>
      </c>
      <c r="F21191">
        <v>71</v>
      </c>
      <c r="G21191">
        <v>3</v>
      </c>
      <c r="H21191">
        <v>0</v>
      </c>
      <c r="I21191">
        <v>1</v>
      </c>
      <c r="J21191">
        <v>213</v>
      </c>
      <c r="K21191">
        <v>1</v>
      </c>
      <c r="L21191">
        <v>494</v>
      </c>
      <c r="M21191">
        <v>564</v>
      </c>
      <c r="N21191" t="s">
        <v>18</v>
      </c>
      <c r="O21191" s="1">
        <v>8.1173500000000001E-34</v>
      </c>
      <c r="P21191">
        <v>357</v>
      </c>
    </row>
    <row r="21192" spans="1:16" x14ac:dyDescent="0.25">
      <c r="A21192" t="s">
        <v>31319</v>
      </c>
      <c r="B21192">
        <v>1905</v>
      </c>
      <c r="C21192" s="3" t="str">
        <f>HYPERLINK("http://www.uniprot.org/uniprot/G7KWK2","tr|G7KWK2|G7KWK2_MEDTR")</f>
        <v>tr|G7KWK2|G7KWK2_MEDTR</v>
      </c>
      <c r="D21192" t="s">
        <v>31320</v>
      </c>
      <c r="E21192">
        <v>70.88</v>
      </c>
      <c r="F21192">
        <v>608</v>
      </c>
      <c r="G21192">
        <v>177</v>
      </c>
      <c r="H21192">
        <v>9</v>
      </c>
      <c r="I21192">
        <v>1</v>
      </c>
      <c r="J21192">
        <v>1797</v>
      </c>
      <c r="K21192">
        <v>1</v>
      </c>
      <c r="L21192">
        <v>1</v>
      </c>
      <c r="M21192">
        <v>608</v>
      </c>
      <c r="N21192" t="s">
        <v>18</v>
      </c>
      <c r="O21192">
        <v>0</v>
      </c>
      <c r="P21192">
        <v>2072</v>
      </c>
    </row>
    <row r="21193" spans="1:16" x14ac:dyDescent="0.25">
      <c r="A21193" t="s">
        <v>31321</v>
      </c>
      <c r="B21193">
        <v>564</v>
      </c>
      <c r="C21193" s="3" t="str">
        <f>HYPERLINK("http://www.uniprot.org/uniprot/G7ID83","tr|G7ID83|G7ID83_MEDTR")</f>
        <v>tr|G7ID83|G7ID83_MEDTR</v>
      </c>
      <c r="D21193" t="s">
        <v>31322</v>
      </c>
      <c r="E21193">
        <v>73.790000000000006</v>
      </c>
      <c r="F21193">
        <v>187</v>
      </c>
      <c r="G21193">
        <v>49</v>
      </c>
      <c r="H21193">
        <v>2</v>
      </c>
      <c r="I21193">
        <v>1</v>
      </c>
      <c r="J21193">
        <v>555</v>
      </c>
      <c r="K21193">
        <v>1</v>
      </c>
      <c r="L21193">
        <v>1</v>
      </c>
      <c r="M21193">
        <v>183</v>
      </c>
      <c r="N21193" t="s">
        <v>18</v>
      </c>
      <c r="O21193" s="1">
        <v>2.5451200000000002E-69</v>
      </c>
      <c r="P21193">
        <v>680</v>
      </c>
    </row>
    <row r="21194" spans="1:16" x14ac:dyDescent="0.25">
      <c r="A21194" t="s">
        <v>31323</v>
      </c>
      <c r="B21194">
        <v>2385</v>
      </c>
      <c r="C21194" s="3" t="str">
        <f>HYPERLINK("http://www.uniprot.org/uniprot/G7I6H0","tr|G7I6H0|G7I6H0_MEDTR")</f>
        <v>tr|G7I6H0|G7I6H0_MEDTR</v>
      </c>
      <c r="D21194" t="s">
        <v>31324</v>
      </c>
      <c r="E21194">
        <v>65.3</v>
      </c>
      <c r="F21194">
        <v>833</v>
      </c>
      <c r="G21194">
        <v>289</v>
      </c>
      <c r="H21194">
        <v>79</v>
      </c>
      <c r="I21194">
        <v>1</v>
      </c>
      <c r="J21194">
        <v>2262</v>
      </c>
      <c r="K21194">
        <v>1</v>
      </c>
      <c r="L21194">
        <v>1</v>
      </c>
      <c r="M21194">
        <v>776</v>
      </c>
      <c r="N21194" t="s">
        <v>18</v>
      </c>
      <c r="O21194">
        <v>0</v>
      </c>
      <c r="P21194">
        <v>2437</v>
      </c>
    </row>
    <row r="21195" spans="1:16" x14ac:dyDescent="0.25">
      <c r="A21195" t="s">
        <v>31325</v>
      </c>
      <c r="B21195">
        <v>1338</v>
      </c>
      <c r="C21195" s="3" t="str">
        <f>HYPERLINK("http://www.uniprot.org/uniprot/G7JWJ0","tr|G7JWJ0|G7JWJ0_MEDTR")</f>
        <v>tr|G7JWJ0|G7JWJ0_MEDTR</v>
      </c>
      <c r="D21195" t="s">
        <v>31326</v>
      </c>
      <c r="E21195">
        <v>71.900000000000006</v>
      </c>
      <c r="F21195">
        <v>484</v>
      </c>
      <c r="G21195">
        <v>136</v>
      </c>
      <c r="H21195">
        <v>39</v>
      </c>
      <c r="I21195">
        <v>1</v>
      </c>
      <c r="J21195">
        <v>1335</v>
      </c>
      <c r="K21195">
        <v>1</v>
      </c>
      <c r="L21195">
        <v>187</v>
      </c>
      <c r="M21195">
        <v>660</v>
      </c>
      <c r="N21195" t="s">
        <v>18</v>
      </c>
      <c r="O21195">
        <v>0</v>
      </c>
      <c r="P21195">
        <v>1712</v>
      </c>
    </row>
    <row r="21196" spans="1:16" x14ac:dyDescent="0.25">
      <c r="A21196" t="s">
        <v>31327</v>
      </c>
      <c r="B21196">
        <v>855</v>
      </c>
      <c r="C21196" s="3" t="str">
        <f>HYPERLINK("http://www.uniprot.org/uniprot/G7J982","tr|G7J982|G7J982_MEDTR")</f>
        <v>tr|G7J982|G7J982_MEDTR</v>
      </c>
      <c r="D21196" t="s">
        <v>31328</v>
      </c>
      <c r="E21196">
        <v>89.76</v>
      </c>
      <c r="F21196">
        <v>254</v>
      </c>
      <c r="G21196">
        <v>26</v>
      </c>
      <c r="H21196">
        <v>0</v>
      </c>
      <c r="I21196">
        <v>76</v>
      </c>
      <c r="J21196">
        <v>837</v>
      </c>
      <c r="K21196">
        <v>1</v>
      </c>
      <c r="L21196">
        <v>24</v>
      </c>
      <c r="M21196">
        <v>277</v>
      </c>
      <c r="N21196" t="s">
        <v>18</v>
      </c>
      <c r="O21196" s="1">
        <v>1.9994E-129</v>
      </c>
      <c r="P21196">
        <v>1202</v>
      </c>
    </row>
    <row r="21197" spans="1:16" x14ac:dyDescent="0.25">
      <c r="A21197" t="s">
        <v>31329</v>
      </c>
      <c r="B21197">
        <v>1224</v>
      </c>
      <c r="C21197" s="3" t="str">
        <f>HYPERLINK("http://www.uniprot.org/uniprot/G8A2G3","tr|G8A2G3|G8A2G3_MEDTR")</f>
        <v>tr|G8A2G3|G8A2G3_MEDTR</v>
      </c>
      <c r="D21197" t="s">
        <v>31330</v>
      </c>
      <c r="E21197">
        <v>83.94</v>
      </c>
      <c r="F21197">
        <v>380</v>
      </c>
      <c r="G21197">
        <v>61</v>
      </c>
      <c r="H21197">
        <v>0</v>
      </c>
      <c r="I21197">
        <v>82</v>
      </c>
      <c r="J21197">
        <v>1221</v>
      </c>
      <c r="K21197">
        <v>1</v>
      </c>
      <c r="L21197">
        <v>27</v>
      </c>
      <c r="M21197">
        <v>406</v>
      </c>
      <c r="N21197" t="s">
        <v>18</v>
      </c>
      <c r="O21197">
        <v>0</v>
      </c>
      <c r="P21197">
        <v>1740</v>
      </c>
    </row>
    <row r="21198" spans="1:16" x14ac:dyDescent="0.25">
      <c r="A21198" t="s">
        <v>31331</v>
      </c>
      <c r="B21198">
        <v>648</v>
      </c>
      <c r="C21198" s="3" t="str">
        <f>HYPERLINK("http://www.uniprot.org/uniprot/I1JB37","tr|I1JB37|I1JB37_SOYBN")</f>
        <v>tr|I1JB37|I1JB37_SOYBN</v>
      </c>
      <c r="D21198" t="s">
        <v>28</v>
      </c>
      <c r="E21198">
        <v>52.17</v>
      </c>
      <c r="F21198">
        <v>207</v>
      </c>
      <c r="G21198">
        <v>99</v>
      </c>
      <c r="H21198">
        <v>6</v>
      </c>
      <c r="I21198">
        <v>1</v>
      </c>
      <c r="J21198">
        <v>603</v>
      </c>
      <c r="K21198">
        <v>1</v>
      </c>
      <c r="L21198">
        <v>1</v>
      </c>
      <c r="M21198">
        <v>196</v>
      </c>
      <c r="N21198" t="s">
        <v>18</v>
      </c>
      <c r="O21198" s="1">
        <v>2.6071699999999998E-38</v>
      </c>
      <c r="P21198">
        <v>414</v>
      </c>
    </row>
    <row r="21199" spans="1:16" x14ac:dyDescent="0.25">
      <c r="A21199" t="s">
        <v>31332</v>
      </c>
      <c r="B21199">
        <v>1719</v>
      </c>
      <c r="C21199" s="3" t="str">
        <f>HYPERLINK("http://www.uniprot.org/uniprot/I1KRE0","tr|I1KRE0|I1KRE0_SOYBN")</f>
        <v>tr|I1KRE0|I1KRE0_SOYBN</v>
      </c>
      <c r="D21199" t="s">
        <v>28</v>
      </c>
      <c r="E21199">
        <v>85.43</v>
      </c>
      <c r="F21199">
        <v>556</v>
      </c>
      <c r="G21199">
        <v>81</v>
      </c>
      <c r="H21199">
        <v>0</v>
      </c>
      <c r="I21199">
        <v>1</v>
      </c>
      <c r="J21199">
        <v>1668</v>
      </c>
      <c r="K21199">
        <v>1</v>
      </c>
      <c r="L21199">
        <v>1</v>
      </c>
      <c r="M21199">
        <v>543</v>
      </c>
      <c r="N21199" t="s">
        <v>18</v>
      </c>
      <c r="O21199">
        <v>0</v>
      </c>
      <c r="P21199">
        <v>2545</v>
      </c>
    </row>
    <row r="21200" spans="1:16" x14ac:dyDescent="0.25">
      <c r="A21200" t="s">
        <v>31333</v>
      </c>
      <c r="B21200">
        <v>1248</v>
      </c>
      <c r="C21200" s="3" t="str">
        <f>HYPERLINK("http://www.uniprot.org/uniprot/I3S3R1","tr|I3S3R1|I3S3R1_MEDTR")</f>
        <v>tr|I3S3R1|I3S3R1_MEDTR</v>
      </c>
      <c r="D21200" t="s">
        <v>22</v>
      </c>
      <c r="E21200">
        <v>71.56</v>
      </c>
      <c r="F21200">
        <v>415</v>
      </c>
      <c r="G21200">
        <v>118</v>
      </c>
      <c r="H21200">
        <v>0</v>
      </c>
      <c r="I21200">
        <v>1</v>
      </c>
      <c r="J21200">
        <v>1245</v>
      </c>
      <c r="K21200">
        <v>1</v>
      </c>
      <c r="L21200">
        <v>1</v>
      </c>
      <c r="M21200">
        <v>402</v>
      </c>
      <c r="N21200" t="s">
        <v>18</v>
      </c>
      <c r="O21200" s="1">
        <v>2.1617199999999999E-153</v>
      </c>
      <c r="P21200">
        <v>1411</v>
      </c>
    </row>
    <row r="21201" spans="1:16" x14ac:dyDescent="0.25">
      <c r="A21201" t="s">
        <v>31334</v>
      </c>
      <c r="B21201">
        <v>1083</v>
      </c>
      <c r="C21201" s="3" t="str">
        <f>HYPERLINK("http://www.uniprot.org/uniprot/I1LKM5","tr|I1LKM5|I1LKM5_SOYBN")</f>
        <v>tr|I1LKM5|I1LKM5_SOYBN</v>
      </c>
      <c r="D21201" t="s">
        <v>28</v>
      </c>
      <c r="E21201">
        <v>81.760000000000005</v>
      </c>
      <c r="F21201">
        <v>340</v>
      </c>
      <c r="G21201">
        <v>62</v>
      </c>
      <c r="H21201">
        <v>0</v>
      </c>
      <c r="I21201">
        <v>61</v>
      </c>
      <c r="J21201">
        <v>1080</v>
      </c>
      <c r="K21201">
        <v>1</v>
      </c>
      <c r="L21201">
        <v>21</v>
      </c>
      <c r="M21201">
        <v>360</v>
      </c>
      <c r="N21201" t="s">
        <v>18</v>
      </c>
      <c r="O21201" s="1">
        <v>1.05093E-158</v>
      </c>
      <c r="P21201">
        <v>1456</v>
      </c>
    </row>
    <row r="21202" spans="1:16" x14ac:dyDescent="0.25">
      <c r="A21202" t="s">
        <v>31335</v>
      </c>
      <c r="B21202">
        <v>468</v>
      </c>
      <c r="C21202" s="3" t="str">
        <f>HYPERLINK("http://www.uniprot.org/uniprot/Q2HTZ5","tr|Q2HTZ5|Q2HTZ5_MEDTR")</f>
        <v>tr|Q2HTZ5|Q2HTZ5_MEDTR</v>
      </c>
      <c r="D21202" t="s">
        <v>31336</v>
      </c>
      <c r="E21202">
        <v>76.12</v>
      </c>
      <c r="F21202">
        <v>155</v>
      </c>
      <c r="G21202">
        <v>37</v>
      </c>
      <c r="H21202">
        <v>1</v>
      </c>
      <c r="I21202">
        <v>1</v>
      </c>
      <c r="J21202">
        <v>462</v>
      </c>
      <c r="K21202">
        <v>1</v>
      </c>
      <c r="L21202">
        <v>10</v>
      </c>
      <c r="M21202">
        <v>160</v>
      </c>
      <c r="N21202" t="s">
        <v>18</v>
      </c>
      <c r="O21202" s="1">
        <v>1.0061300000000001E-58</v>
      </c>
      <c r="P21202">
        <v>588</v>
      </c>
    </row>
    <row r="21203" spans="1:16" x14ac:dyDescent="0.25">
      <c r="A21203" t="s">
        <v>31337</v>
      </c>
      <c r="B21203">
        <v>1542</v>
      </c>
      <c r="C21203" s="3" t="str">
        <f>HYPERLINK("http://www.uniprot.org/uniprot/I3S0R2","tr|I3S0R2|I3S0R2_MEDTR")</f>
        <v>tr|I3S0R2|I3S0R2_MEDTR</v>
      </c>
      <c r="D21203" t="s">
        <v>22</v>
      </c>
      <c r="E21203">
        <v>69.510000000000005</v>
      </c>
      <c r="F21203">
        <v>538</v>
      </c>
      <c r="G21203">
        <v>164</v>
      </c>
      <c r="H21203">
        <v>25</v>
      </c>
      <c r="I21203">
        <v>1</v>
      </c>
      <c r="J21203">
        <v>1539</v>
      </c>
      <c r="K21203">
        <v>1</v>
      </c>
      <c r="L21203">
        <v>1</v>
      </c>
      <c r="M21203">
        <v>517</v>
      </c>
      <c r="N21203" t="s">
        <v>18</v>
      </c>
      <c r="O21203">
        <v>0</v>
      </c>
      <c r="P21203">
        <v>1837</v>
      </c>
    </row>
    <row r="21204" spans="1:16" x14ac:dyDescent="0.25">
      <c r="A21204" t="s">
        <v>31338</v>
      </c>
      <c r="B21204">
        <v>1878</v>
      </c>
      <c r="C21204" s="3" t="str">
        <f>HYPERLINK("http://www.uniprot.org/uniprot/G7LHS8","tr|G7LHS8|G7LHS8_MEDTR")</f>
        <v>tr|G7LHS8|G7LHS8_MEDTR</v>
      </c>
      <c r="D21204" t="s">
        <v>31339</v>
      </c>
      <c r="E21204">
        <v>62.99</v>
      </c>
      <c r="F21204">
        <v>635</v>
      </c>
      <c r="G21204">
        <v>235</v>
      </c>
      <c r="H21204">
        <v>10</v>
      </c>
      <c r="I21204">
        <v>1</v>
      </c>
      <c r="J21204">
        <v>1875</v>
      </c>
      <c r="K21204">
        <v>1</v>
      </c>
      <c r="L21204">
        <v>1</v>
      </c>
      <c r="M21204">
        <v>611</v>
      </c>
      <c r="N21204" t="s">
        <v>18</v>
      </c>
      <c r="O21204">
        <v>0</v>
      </c>
      <c r="P21204">
        <v>1901</v>
      </c>
    </row>
    <row r="21205" spans="1:16" x14ac:dyDescent="0.25">
      <c r="A21205" t="s">
        <v>31340</v>
      </c>
      <c r="B21205">
        <v>438</v>
      </c>
      <c r="C21205" s="3" t="str">
        <f>HYPERLINK("http://www.uniprot.org/uniprot/B9RDY9","tr|B9RDY9|B9RDY9_RICCO")</f>
        <v>tr|B9RDY9|B9RDY9_RICCO</v>
      </c>
      <c r="D21205" t="s">
        <v>31341</v>
      </c>
      <c r="E21205">
        <v>45.23</v>
      </c>
      <c r="F21205">
        <v>126</v>
      </c>
      <c r="G21205">
        <v>69</v>
      </c>
      <c r="H21205">
        <v>0</v>
      </c>
      <c r="I21205">
        <v>58</v>
      </c>
      <c r="J21205">
        <v>435</v>
      </c>
      <c r="K21205">
        <v>1</v>
      </c>
      <c r="L21205">
        <v>93</v>
      </c>
      <c r="M21205">
        <v>218</v>
      </c>
      <c r="N21205" t="s">
        <v>18</v>
      </c>
      <c r="O21205" s="1">
        <v>1.3500600000000001E-26</v>
      </c>
      <c r="P21205">
        <v>311</v>
      </c>
    </row>
    <row r="21206" spans="1:16" x14ac:dyDescent="0.25">
      <c r="A21206" t="s">
        <v>31342</v>
      </c>
      <c r="B21206">
        <v>519</v>
      </c>
      <c r="C21206" s="3" t="str">
        <f>HYPERLINK("http://www.uniprot.org/uniprot/K7KPF5","tr|K7KPF5|K7KPF5_SOYBN")</f>
        <v>tr|K7KPF5|K7KPF5_SOYBN</v>
      </c>
      <c r="D21206" t="s">
        <v>28</v>
      </c>
      <c r="E21206">
        <v>78.489999999999995</v>
      </c>
      <c r="F21206">
        <v>186</v>
      </c>
      <c r="G21206">
        <v>40</v>
      </c>
      <c r="H21206">
        <v>14</v>
      </c>
      <c r="I21206">
        <v>1</v>
      </c>
      <c r="J21206">
        <v>516</v>
      </c>
      <c r="K21206">
        <v>1</v>
      </c>
      <c r="L21206">
        <v>226</v>
      </c>
      <c r="M21206">
        <v>411</v>
      </c>
      <c r="N21206" t="s">
        <v>18</v>
      </c>
      <c r="O21206" s="1">
        <v>2.4659999999999999E-81</v>
      </c>
      <c r="P21206">
        <v>783</v>
      </c>
    </row>
    <row r="21207" spans="1:16" x14ac:dyDescent="0.25">
      <c r="A21207" t="s">
        <v>31343</v>
      </c>
      <c r="B21207">
        <v>2625</v>
      </c>
      <c r="C21207" s="3" t="str">
        <f>HYPERLINK("http://www.uniprot.org/uniprot/G7KPS9","tr|G7KPS9|G7KPS9_MEDTR")</f>
        <v>tr|G7KPS9|G7KPS9_MEDTR</v>
      </c>
      <c r="D21207" t="s">
        <v>31344</v>
      </c>
      <c r="E21207">
        <v>85.14</v>
      </c>
      <c r="F21207">
        <v>451</v>
      </c>
      <c r="G21207">
        <v>67</v>
      </c>
      <c r="H21207">
        <v>29</v>
      </c>
      <c r="I21207">
        <v>1327</v>
      </c>
      <c r="J21207">
        <v>2592</v>
      </c>
      <c r="K21207">
        <v>1</v>
      </c>
      <c r="L21207">
        <v>384</v>
      </c>
      <c r="M21207">
        <v>834</v>
      </c>
      <c r="N21207" t="s">
        <v>18</v>
      </c>
      <c r="O21207">
        <v>0</v>
      </c>
      <c r="P21207">
        <v>1959</v>
      </c>
    </row>
    <row r="21208" spans="1:16" x14ac:dyDescent="0.25">
      <c r="A21208" t="s">
        <v>31345</v>
      </c>
      <c r="B21208">
        <v>354</v>
      </c>
      <c r="C21208" s="3" t="str">
        <f>HYPERLINK("http://www.uniprot.org/uniprot/G7I9T8","tr|G7I9T8|G7I9T8_MEDTR")</f>
        <v>tr|G7I9T8|G7I9T8_MEDTR</v>
      </c>
      <c r="D21208" t="s">
        <v>22973</v>
      </c>
      <c r="E21208">
        <v>79.709999999999994</v>
      </c>
      <c r="F21208">
        <v>69</v>
      </c>
      <c r="G21208">
        <v>14</v>
      </c>
      <c r="H21208">
        <v>12</v>
      </c>
      <c r="I21208">
        <v>1</v>
      </c>
      <c r="J21208">
        <v>171</v>
      </c>
      <c r="K21208">
        <v>1</v>
      </c>
      <c r="L21208">
        <v>639</v>
      </c>
      <c r="M21208">
        <v>707</v>
      </c>
      <c r="N21208" t="s">
        <v>18</v>
      </c>
      <c r="O21208" s="1">
        <v>1.8822599999999999E-20</v>
      </c>
      <c r="P21208">
        <v>258</v>
      </c>
    </row>
    <row r="21209" spans="1:16" x14ac:dyDescent="0.25">
      <c r="A21209" t="s">
        <v>31346</v>
      </c>
      <c r="B21209">
        <v>822</v>
      </c>
      <c r="C21209" s="3" t="str">
        <f>HYPERLINK("http://www.uniprot.org/uniprot/G7KJN5","tr|G7KJN5|G7KJN5_MEDTR")</f>
        <v>tr|G7KJN5|G7KJN5_MEDTR</v>
      </c>
      <c r="D21209" t="s">
        <v>31347</v>
      </c>
      <c r="E21209">
        <v>83.82</v>
      </c>
      <c r="F21209">
        <v>272</v>
      </c>
      <c r="G21209">
        <v>44</v>
      </c>
      <c r="H21209">
        <v>0</v>
      </c>
      <c r="I21209">
        <v>1</v>
      </c>
      <c r="J21209">
        <v>816</v>
      </c>
      <c r="K21209">
        <v>1</v>
      </c>
      <c r="L21209">
        <v>198</v>
      </c>
      <c r="M21209">
        <v>469</v>
      </c>
      <c r="N21209" t="s">
        <v>18</v>
      </c>
      <c r="O21209" s="1">
        <v>1.9960600000000001E-131</v>
      </c>
      <c r="P21209">
        <v>1219</v>
      </c>
    </row>
    <row r="21210" spans="1:16" x14ac:dyDescent="0.25">
      <c r="A21210" t="s">
        <v>31348</v>
      </c>
      <c r="B21210">
        <v>1143</v>
      </c>
      <c r="C21210" s="3" t="str">
        <f>HYPERLINK("http://www.uniprot.org/uniprot/G7I2H0","tr|G7I2H0|G7I2H0_MEDTR")</f>
        <v>tr|G7I2H0|G7I2H0_MEDTR</v>
      </c>
      <c r="D21210" t="s">
        <v>144</v>
      </c>
      <c r="E21210">
        <v>38.92</v>
      </c>
      <c r="F21210">
        <v>167</v>
      </c>
      <c r="G21210">
        <v>102</v>
      </c>
      <c r="H21210">
        <v>2</v>
      </c>
      <c r="I21210">
        <v>616</v>
      </c>
      <c r="J21210">
        <v>1110</v>
      </c>
      <c r="K21210">
        <v>1</v>
      </c>
      <c r="L21210">
        <v>153</v>
      </c>
      <c r="M21210">
        <v>313</v>
      </c>
      <c r="N21210" t="s">
        <v>18</v>
      </c>
      <c r="O21210" s="1">
        <v>3.5991200000000002E-19</v>
      </c>
      <c r="P21210">
        <v>253</v>
      </c>
    </row>
    <row r="21211" spans="1:16" x14ac:dyDescent="0.25">
      <c r="A21211" t="s">
        <v>31349</v>
      </c>
      <c r="B21211">
        <v>957</v>
      </c>
      <c r="C21211" s="3" t="str">
        <f>HYPERLINK("http://www.uniprot.org/uniprot/G7K9R3","tr|G7K9R3|G7K9R3_MEDTR")</f>
        <v>tr|G7K9R3|G7K9R3_MEDTR</v>
      </c>
      <c r="D21211" t="s">
        <v>10134</v>
      </c>
      <c r="E21211">
        <v>61.79</v>
      </c>
      <c r="F21211">
        <v>267</v>
      </c>
      <c r="G21211">
        <v>102</v>
      </c>
      <c r="H21211">
        <v>6</v>
      </c>
      <c r="I21211">
        <v>1</v>
      </c>
      <c r="J21211">
        <v>783</v>
      </c>
      <c r="K21211">
        <v>1</v>
      </c>
      <c r="L21211">
        <v>3</v>
      </c>
      <c r="M21211">
        <v>264</v>
      </c>
      <c r="N21211" t="s">
        <v>18</v>
      </c>
      <c r="O21211" s="1">
        <v>1.7187E-90</v>
      </c>
      <c r="P21211">
        <v>867</v>
      </c>
    </row>
    <row r="21212" spans="1:16" x14ac:dyDescent="0.25">
      <c r="A21212" t="s">
        <v>31350</v>
      </c>
      <c r="B21212">
        <v>2091</v>
      </c>
      <c r="C21212" s="3" t="str">
        <f>HYPERLINK("http://www.uniprot.org/uniprot/G7IUA3","tr|G7IUA3|G7IUA3_MEDTR")</f>
        <v>tr|G7IUA3|G7IUA3_MEDTR</v>
      </c>
      <c r="D21212" t="s">
        <v>31351</v>
      </c>
      <c r="E21212">
        <v>78.22</v>
      </c>
      <c r="F21212">
        <v>698</v>
      </c>
      <c r="G21212">
        <v>152</v>
      </c>
      <c r="H21212">
        <v>2</v>
      </c>
      <c r="I21212">
        <v>1</v>
      </c>
      <c r="J21212">
        <v>2088</v>
      </c>
      <c r="K21212">
        <v>1</v>
      </c>
      <c r="L21212">
        <v>150</v>
      </c>
      <c r="M21212">
        <v>847</v>
      </c>
      <c r="N21212" t="s">
        <v>18</v>
      </c>
      <c r="O21212">
        <v>0</v>
      </c>
      <c r="P21212">
        <v>2753</v>
      </c>
    </row>
    <row r="21213" spans="1:16" x14ac:dyDescent="0.25">
      <c r="A21213" t="s">
        <v>31352</v>
      </c>
      <c r="B21213">
        <v>1068</v>
      </c>
      <c r="C21213" s="3" t="str">
        <f>HYPERLINK("http://www.uniprot.org/uniprot/I1LVB3","tr|I1LVB3|I1LVB3_SOYBN")</f>
        <v>tr|I1LVB3|I1LVB3_SOYBN</v>
      </c>
      <c r="D21213" t="s">
        <v>117</v>
      </c>
      <c r="E21213">
        <v>79.319999999999993</v>
      </c>
      <c r="F21213">
        <v>358</v>
      </c>
      <c r="G21213">
        <v>74</v>
      </c>
      <c r="H21213">
        <v>3</v>
      </c>
      <c r="I21213">
        <v>1</v>
      </c>
      <c r="J21213">
        <v>1065</v>
      </c>
      <c r="K21213">
        <v>1</v>
      </c>
      <c r="L21213">
        <v>1</v>
      </c>
      <c r="M21213">
        <v>358</v>
      </c>
      <c r="N21213" t="s">
        <v>18</v>
      </c>
      <c r="O21213" s="1">
        <v>7.1835399999999999E-160</v>
      </c>
      <c r="P21213">
        <v>1466</v>
      </c>
    </row>
    <row r="21214" spans="1:16" x14ac:dyDescent="0.25">
      <c r="A21214" t="s">
        <v>31353</v>
      </c>
      <c r="B21214">
        <v>2820</v>
      </c>
      <c r="C21214" s="3" t="str">
        <f>HYPERLINK("http://www.uniprot.org/uniprot/I1KU79","tr|I1KU79|I1KU79_SOYBN")</f>
        <v>tr|I1KU79|I1KU79_SOYBN</v>
      </c>
      <c r="D21214" t="s">
        <v>71</v>
      </c>
      <c r="E21214">
        <v>77.17</v>
      </c>
      <c r="F21214">
        <v>955</v>
      </c>
      <c r="G21214">
        <v>218</v>
      </c>
      <c r="H21214">
        <v>17</v>
      </c>
      <c r="I21214">
        <v>1</v>
      </c>
      <c r="J21214">
        <v>2814</v>
      </c>
      <c r="K21214">
        <v>1</v>
      </c>
      <c r="L21214">
        <v>161</v>
      </c>
      <c r="M21214">
        <v>1114</v>
      </c>
      <c r="N21214" t="s">
        <v>18</v>
      </c>
      <c r="O21214">
        <v>0</v>
      </c>
      <c r="P21214">
        <v>3733</v>
      </c>
    </row>
    <row r="21215" spans="1:16" x14ac:dyDescent="0.25">
      <c r="A21215" t="s">
        <v>31354</v>
      </c>
      <c r="B21215">
        <v>2151</v>
      </c>
      <c r="C21215" s="3" t="str">
        <f>HYPERLINK("http://www.uniprot.org/uniprot/G7KE80","tr|G7KE80|G7KE80_MEDTR")</f>
        <v>tr|G7KE80|G7KE80_MEDTR</v>
      </c>
      <c r="D21215" t="s">
        <v>31355</v>
      </c>
      <c r="E21215">
        <v>80.16</v>
      </c>
      <c r="F21215">
        <v>474</v>
      </c>
      <c r="G21215">
        <v>94</v>
      </c>
      <c r="H21215">
        <v>0</v>
      </c>
      <c r="I21215">
        <v>73</v>
      </c>
      <c r="J21215">
        <v>1494</v>
      </c>
      <c r="K21215">
        <v>1</v>
      </c>
      <c r="L21215">
        <v>23</v>
      </c>
      <c r="M21215">
        <v>496</v>
      </c>
      <c r="N21215" t="s">
        <v>18</v>
      </c>
      <c r="O21215">
        <v>0</v>
      </c>
      <c r="P21215">
        <v>2025</v>
      </c>
    </row>
    <row r="21216" spans="1:16" x14ac:dyDescent="0.25">
      <c r="A21216" t="s">
        <v>31356</v>
      </c>
      <c r="B21216">
        <v>1257</v>
      </c>
      <c r="C21216" s="3" t="str">
        <f>HYPERLINK("http://www.uniprot.org/uniprot/I1MW41","tr|I1MW41|I1MW41_SOYBN")</f>
        <v>tr|I1MW41|I1MW41_SOYBN</v>
      </c>
      <c r="D21216" t="s">
        <v>31357</v>
      </c>
      <c r="E21216">
        <v>82.56</v>
      </c>
      <c r="F21216">
        <v>413</v>
      </c>
      <c r="G21216">
        <v>72</v>
      </c>
      <c r="H21216">
        <v>0</v>
      </c>
      <c r="I21216">
        <v>1</v>
      </c>
      <c r="J21216">
        <v>1239</v>
      </c>
      <c r="K21216">
        <v>1</v>
      </c>
      <c r="L21216">
        <v>49</v>
      </c>
      <c r="M21216">
        <v>461</v>
      </c>
      <c r="N21216" t="s">
        <v>18</v>
      </c>
      <c r="O21216">
        <v>0</v>
      </c>
      <c r="P21216">
        <v>1823</v>
      </c>
    </row>
    <row r="21217" spans="1:16" x14ac:dyDescent="0.25">
      <c r="A21217" t="s">
        <v>31358</v>
      </c>
      <c r="B21217">
        <v>2562</v>
      </c>
      <c r="C21217" s="3" t="str">
        <f>HYPERLINK("http://www.uniprot.org/uniprot/K7N054","tr|K7N054|K7N054_SOYBN")</f>
        <v>tr|K7N054|K7N054_SOYBN</v>
      </c>
      <c r="D21217" t="s">
        <v>28</v>
      </c>
      <c r="E21217">
        <v>63.87</v>
      </c>
      <c r="F21217">
        <v>872</v>
      </c>
      <c r="G21217">
        <v>315</v>
      </c>
      <c r="H21217">
        <v>19</v>
      </c>
      <c r="I21217">
        <v>1</v>
      </c>
      <c r="J21217">
        <v>2559</v>
      </c>
      <c r="K21217">
        <v>1</v>
      </c>
      <c r="L21217">
        <v>2</v>
      </c>
      <c r="M21217">
        <v>859</v>
      </c>
      <c r="N21217" t="s">
        <v>18</v>
      </c>
      <c r="O21217">
        <v>0</v>
      </c>
      <c r="P21217">
        <v>2576</v>
      </c>
    </row>
    <row r="21218" spans="1:16" x14ac:dyDescent="0.25">
      <c r="A21218" t="s">
        <v>31359</v>
      </c>
      <c r="B21218">
        <v>1296</v>
      </c>
      <c r="C21218" s="3" t="str">
        <f>HYPERLINK("http://www.uniprot.org/uniprot/I1L723","tr|I1L723|I1L723_SOYBN")</f>
        <v>tr|I1L723|I1L723_SOYBN</v>
      </c>
      <c r="D21218" t="s">
        <v>28</v>
      </c>
      <c r="E21218">
        <v>66.040000000000006</v>
      </c>
      <c r="F21218">
        <v>430</v>
      </c>
      <c r="G21218">
        <v>146</v>
      </c>
      <c r="H21218">
        <v>5</v>
      </c>
      <c r="I21218">
        <v>19</v>
      </c>
      <c r="J21218">
        <v>1293</v>
      </c>
      <c r="K21218">
        <v>1</v>
      </c>
      <c r="L21218">
        <v>11</v>
      </c>
      <c r="M21218">
        <v>438</v>
      </c>
      <c r="N21218" t="s">
        <v>18</v>
      </c>
      <c r="O21218" s="1">
        <v>5.0554799999999995E-153</v>
      </c>
      <c r="P21218">
        <v>1408</v>
      </c>
    </row>
    <row r="21219" spans="1:16" x14ac:dyDescent="0.25">
      <c r="A21219" t="s">
        <v>31360</v>
      </c>
      <c r="B21219">
        <v>648</v>
      </c>
      <c r="C21219" s="3" t="str">
        <f>HYPERLINK("http://www.uniprot.org/uniprot/G7KWK3","tr|G7KWK3|G7KWK3_MEDTR")</f>
        <v>tr|G7KWK3|G7KWK3_MEDTR</v>
      </c>
      <c r="D21219" t="s">
        <v>31361</v>
      </c>
      <c r="E21219">
        <v>81.36</v>
      </c>
      <c r="F21219">
        <v>220</v>
      </c>
      <c r="G21219">
        <v>41</v>
      </c>
      <c r="H21219">
        <v>5</v>
      </c>
      <c r="I21219">
        <v>1</v>
      </c>
      <c r="J21219">
        <v>645</v>
      </c>
      <c r="K21219">
        <v>1</v>
      </c>
      <c r="L21219">
        <v>1</v>
      </c>
      <c r="M21219">
        <v>220</v>
      </c>
      <c r="N21219" t="s">
        <v>18</v>
      </c>
      <c r="O21219" s="1">
        <v>4.5174799999999999E-99</v>
      </c>
      <c r="P21219">
        <v>938</v>
      </c>
    </row>
    <row r="21220" spans="1:16" x14ac:dyDescent="0.25">
      <c r="A21220" t="s">
        <v>31362</v>
      </c>
      <c r="B21220">
        <v>2052</v>
      </c>
      <c r="C21220" s="3" t="str">
        <f>HYPERLINK("http://www.uniprot.org/uniprot/G7ID84","tr|G7ID84|G7ID84_MEDTR")</f>
        <v>tr|G7ID84|G7ID84_MEDTR</v>
      </c>
      <c r="D21220" t="s">
        <v>31363</v>
      </c>
      <c r="E21220">
        <v>92.64</v>
      </c>
      <c r="F21220">
        <v>666</v>
      </c>
      <c r="G21220">
        <v>49</v>
      </c>
      <c r="H21220">
        <v>1</v>
      </c>
      <c r="I21220">
        <v>1</v>
      </c>
      <c r="J21220">
        <v>1995</v>
      </c>
      <c r="K21220">
        <v>1</v>
      </c>
      <c r="L21220">
        <v>1</v>
      </c>
      <c r="M21220">
        <v>666</v>
      </c>
      <c r="N21220" t="s">
        <v>18</v>
      </c>
      <c r="O21220">
        <v>0</v>
      </c>
      <c r="P21220">
        <v>3280</v>
      </c>
    </row>
    <row r="21221" spans="1:16" x14ac:dyDescent="0.25">
      <c r="A21221" t="s">
        <v>31364</v>
      </c>
      <c r="B21221">
        <v>621</v>
      </c>
      <c r="C21221" s="3" t="str">
        <f>HYPERLINK("http://www.uniprot.org/uniprot/B7FMG6","tr|B7FMG6|B7FMG6_MEDTR")</f>
        <v>tr|B7FMG6|B7FMG6_MEDTR</v>
      </c>
      <c r="D21221" t="s">
        <v>31365</v>
      </c>
      <c r="E21221">
        <v>94.66</v>
      </c>
      <c r="F21221">
        <v>206</v>
      </c>
      <c r="G21221">
        <v>11</v>
      </c>
      <c r="H21221">
        <v>0</v>
      </c>
      <c r="I21221">
        <v>1</v>
      </c>
      <c r="J21221">
        <v>618</v>
      </c>
      <c r="K21221">
        <v>1</v>
      </c>
      <c r="L21221">
        <v>1</v>
      </c>
      <c r="M21221">
        <v>206</v>
      </c>
      <c r="N21221" t="s">
        <v>18</v>
      </c>
      <c r="O21221" s="1">
        <v>1.17989E-106</v>
      </c>
      <c r="P21221">
        <v>1003</v>
      </c>
    </row>
    <row r="21222" spans="1:16" x14ac:dyDescent="0.25">
      <c r="A21222" t="s">
        <v>31366</v>
      </c>
      <c r="B21222">
        <v>1851</v>
      </c>
      <c r="C21222" s="3" t="str">
        <f>HYPERLINK("http://www.uniprot.org/uniprot/I1MHP5","tr|I1MHP5|I1MHP5_SOYBN")</f>
        <v>tr|I1MHP5|I1MHP5_SOYBN</v>
      </c>
      <c r="D21222" t="s">
        <v>28</v>
      </c>
      <c r="E21222">
        <v>27.85</v>
      </c>
      <c r="F21222">
        <v>420</v>
      </c>
      <c r="G21222">
        <v>303</v>
      </c>
      <c r="H21222">
        <v>42</v>
      </c>
      <c r="I21222">
        <v>151</v>
      </c>
      <c r="J21222">
        <v>1284</v>
      </c>
      <c r="K21222">
        <v>1</v>
      </c>
      <c r="L21222">
        <v>1057</v>
      </c>
      <c r="M21222">
        <v>1470</v>
      </c>
      <c r="N21222" t="s">
        <v>18</v>
      </c>
      <c r="O21222" s="1">
        <v>2.30072E-30</v>
      </c>
      <c r="P21222">
        <v>352</v>
      </c>
    </row>
    <row r="21223" spans="1:16" x14ac:dyDescent="0.25">
      <c r="A21223" t="s">
        <v>31367</v>
      </c>
      <c r="B21223">
        <v>930</v>
      </c>
      <c r="C21223" s="3" t="str">
        <f>HYPERLINK("http://www.uniprot.org/uniprot/I1K8L0","tr|I1K8L0|I1K8L0_SOYBN")</f>
        <v>tr|I1K8L0|I1K8L0_SOYBN</v>
      </c>
      <c r="D21223" t="s">
        <v>99</v>
      </c>
      <c r="E21223">
        <v>74.25</v>
      </c>
      <c r="F21223">
        <v>303</v>
      </c>
      <c r="G21223">
        <v>78</v>
      </c>
      <c r="H21223">
        <v>0</v>
      </c>
      <c r="I21223">
        <v>4</v>
      </c>
      <c r="J21223">
        <v>912</v>
      </c>
      <c r="K21223">
        <v>1</v>
      </c>
      <c r="L21223">
        <v>23</v>
      </c>
      <c r="M21223">
        <v>325</v>
      </c>
      <c r="N21223" t="s">
        <v>18</v>
      </c>
      <c r="O21223" s="1">
        <v>1.9693299999999999E-128</v>
      </c>
      <c r="P21223">
        <v>1194</v>
      </c>
    </row>
    <row r="21224" spans="1:16" x14ac:dyDescent="0.25">
      <c r="A21224" t="s">
        <v>31368</v>
      </c>
      <c r="B21224">
        <v>585</v>
      </c>
      <c r="C21224" s="3" t="str">
        <f>HYPERLINK("http://www.uniprot.org/uniprot/G8A2F8","tr|G8A2F8|G8A2F8_MEDTR")</f>
        <v>tr|G8A2F8|G8A2F8_MEDTR</v>
      </c>
      <c r="D21224" t="s">
        <v>31369</v>
      </c>
      <c r="E21224">
        <v>87.24</v>
      </c>
      <c r="F21224">
        <v>196</v>
      </c>
      <c r="G21224">
        <v>25</v>
      </c>
      <c r="H21224">
        <v>2</v>
      </c>
      <c r="I21224">
        <v>1</v>
      </c>
      <c r="J21224">
        <v>582</v>
      </c>
      <c r="K21224">
        <v>1</v>
      </c>
      <c r="L21224">
        <v>1</v>
      </c>
      <c r="M21224">
        <v>196</v>
      </c>
      <c r="N21224" t="s">
        <v>18</v>
      </c>
      <c r="O21224" s="1">
        <v>1.7003599999999999E-98</v>
      </c>
      <c r="P21224">
        <v>932</v>
      </c>
    </row>
    <row r="21225" spans="1:16" x14ac:dyDescent="0.25">
      <c r="A21225" t="s">
        <v>31370</v>
      </c>
      <c r="B21225">
        <v>822</v>
      </c>
      <c r="C21225" s="3" t="str">
        <f>HYPERLINK("http://www.uniprot.org/uniprot/G7I7V9","tr|G7I7V9|G7I7V9_MEDTR")</f>
        <v>tr|G7I7V9|G7I7V9_MEDTR</v>
      </c>
      <c r="D21225" t="s">
        <v>31291</v>
      </c>
      <c r="E21225">
        <v>84.24</v>
      </c>
      <c r="F21225">
        <v>273</v>
      </c>
      <c r="G21225">
        <v>43</v>
      </c>
      <c r="H21225">
        <v>0</v>
      </c>
      <c r="I21225">
        <v>1</v>
      </c>
      <c r="J21225">
        <v>819</v>
      </c>
      <c r="K21225">
        <v>1</v>
      </c>
      <c r="L21225">
        <v>286</v>
      </c>
      <c r="M21225">
        <v>557</v>
      </c>
      <c r="N21225" t="s">
        <v>18</v>
      </c>
      <c r="O21225" s="1">
        <v>1.9960600000000001E-131</v>
      </c>
      <c r="P21225">
        <v>1219</v>
      </c>
    </row>
    <row r="21226" spans="1:16" x14ac:dyDescent="0.25">
      <c r="A21226" t="s">
        <v>31371</v>
      </c>
      <c r="B21226">
        <v>831</v>
      </c>
      <c r="C21226" s="3" t="str">
        <f>HYPERLINK("http://www.uniprot.org/uniprot/G7LJ02","tr|G7LJ02|G7LJ02_MEDTR")</f>
        <v>tr|G7LJ02|G7LJ02_MEDTR</v>
      </c>
      <c r="D21226" t="s">
        <v>10201</v>
      </c>
      <c r="E21226">
        <v>76.34</v>
      </c>
      <c r="F21226">
        <v>93</v>
      </c>
      <c r="G21226">
        <v>22</v>
      </c>
      <c r="H21226">
        <v>2</v>
      </c>
      <c r="I21226">
        <v>1</v>
      </c>
      <c r="J21226">
        <v>273</v>
      </c>
      <c r="K21226">
        <v>1</v>
      </c>
      <c r="L21226">
        <v>1</v>
      </c>
      <c r="M21226">
        <v>91</v>
      </c>
      <c r="N21226" t="s">
        <v>18</v>
      </c>
      <c r="O21226" s="1">
        <v>2.5663299999999999E-33</v>
      </c>
      <c r="P21226">
        <v>373</v>
      </c>
    </row>
    <row r="21227" spans="1:16" x14ac:dyDescent="0.25">
      <c r="A21227" t="s">
        <v>31372</v>
      </c>
      <c r="B21227">
        <v>624</v>
      </c>
      <c r="C21227" s="3" t="str">
        <f>HYPERLINK("http://www.uniprot.org/uniprot/I1K4J2","tr|I1K4J2|I1K4J2_SOYBN")</f>
        <v>tr|I1K4J2|I1K4J2_SOYBN</v>
      </c>
      <c r="D21227" t="s">
        <v>117</v>
      </c>
      <c r="E21227">
        <v>99.03</v>
      </c>
      <c r="F21227">
        <v>207</v>
      </c>
      <c r="G21227">
        <v>2</v>
      </c>
      <c r="H21227">
        <v>0</v>
      </c>
      <c r="I21227">
        <v>1</v>
      </c>
      <c r="J21227">
        <v>621</v>
      </c>
      <c r="K21227">
        <v>1</v>
      </c>
      <c r="L21227">
        <v>1</v>
      </c>
      <c r="M21227">
        <v>207</v>
      </c>
      <c r="N21227" t="s">
        <v>18</v>
      </c>
      <c r="O21227" s="1">
        <v>2.3311400000000001E-110</v>
      </c>
      <c r="P21227">
        <v>1035</v>
      </c>
    </row>
    <row r="21228" spans="1:16" x14ac:dyDescent="0.25">
      <c r="A21228" t="s">
        <v>31373</v>
      </c>
      <c r="B21228">
        <v>2874</v>
      </c>
      <c r="C21228" s="3" t="str">
        <f>HYPERLINK("http://www.uniprot.org/uniprot/I1LRL0","tr|I1LRL0|I1LRL0_SOYBN")</f>
        <v>tr|I1LRL0|I1LRL0_SOYBN</v>
      </c>
      <c r="D21228" t="s">
        <v>71</v>
      </c>
      <c r="E21228">
        <v>68.459999999999994</v>
      </c>
      <c r="F21228">
        <v>964</v>
      </c>
      <c r="G21228">
        <v>304</v>
      </c>
      <c r="H21228">
        <v>7</v>
      </c>
      <c r="I21228">
        <v>1</v>
      </c>
      <c r="J21228">
        <v>2871</v>
      </c>
      <c r="K21228">
        <v>1</v>
      </c>
      <c r="L21228">
        <v>16</v>
      </c>
      <c r="M21228">
        <v>968</v>
      </c>
      <c r="N21228" t="s">
        <v>18</v>
      </c>
      <c r="O21228">
        <v>0</v>
      </c>
      <c r="P21228">
        <v>3278</v>
      </c>
    </row>
    <row r="21229" spans="1:16" x14ac:dyDescent="0.25">
      <c r="A21229" t="s">
        <v>31374</v>
      </c>
      <c r="B21229">
        <v>1209</v>
      </c>
      <c r="C21229" s="3" t="str">
        <f>HYPERLINK("http://www.uniprot.org/uniprot/Q2HTZ1","tr|Q2HTZ1|Q2HTZ1_MEDTR")</f>
        <v>tr|Q2HTZ1|Q2HTZ1_MEDTR</v>
      </c>
      <c r="D21229" t="s">
        <v>31375</v>
      </c>
      <c r="E21229">
        <v>75.8</v>
      </c>
      <c r="F21229">
        <v>405</v>
      </c>
      <c r="G21229">
        <v>98</v>
      </c>
      <c r="H21229">
        <v>5</v>
      </c>
      <c r="I21229">
        <v>1</v>
      </c>
      <c r="J21229">
        <v>1200</v>
      </c>
      <c r="K21229">
        <v>1</v>
      </c>
      <c r="L21229">
        <v>137</v>
      </c>
      <c r="M21229">
        <v>539</v>
      </c>
      <c r="N21229" t="s">
        <v>18</v>
      </c>
      <c r="O21229" s="1">
        <v>1.41454E-178</v>
      </c>
      <c r="P21229">
        <v>1628</v>
      </c>
    </row>
    <row r="21230" spans="1:16" x14ac:dyDescent="0.25">
      <c r="A21230" t="s">
        <v>31376</v>
      </c>
      <c r="B21230">
        <v>483</v>
      </c>
      <c r="C21230" s="3" t="str">
        <f>HYPERLINK("http://www.uniprot.org/uniprot/I1JGP5","tr|I1JGP5|I1JGP5_SOYBN")</f>
        <v>tr|I1JGP5|I1JGP5_SOYBN</v>
      </c>
      <c r="D21230" t="s">
        <v>28</v>
      </c>
      <c r="E21230">
        <v>96.87</v>
      </c>
      <c r="F21230">
        <v>160</v>
      </c>
      <c r="G21230">
        <v>5</v>
      </c>
      <c r="H21230">
        <v>0</v>
      </c>
      <c r="I21230">
        <v>1</v>
      </c>
      <c r="J21230">
        <v>480</v>
      </c>
      <c r="K21230">
        <v>1</v>
      </c>
      <c r="L21230">
        <v>1</v>
      </c>
      <c r="M21230">
        <v>160</v>
      </c>
      <c r="N21230" t="s">
        <v>18</v>
      </c>
      <c r="O21230" s="1">
        <v>1.26764E-85</v>
      </c>
      <c r="P21230">
        <v>820</v>
      </c>
    </row>
    <row r="21231" spans="1:16" x14ac:dyDescent="0.25">
      <c r="A21231" t="s">
        <v>31377</v>
      </c>
      <c r="B21231">
        <v>1098</v>
      </c>
      <c r="C21231" s="3" t="str">
        <f>HYPERLINK("http://www.uniprot.org/uniprot/G7LHS6","tr|G7LHS6|G7LHS6_MEDTR")</f>
        <v>tr|G7LHS6|G7LHS6_MEDTR</v>
      </c>
      <c r="D21231" t="s">
        <v>31378</v>
      </c>
      <c r="E21231">
        <v>80.319999999999993</v>
      </c>
      <c r="F21231">
        <v>366</v>
      </c>
      <c r="G21231">
        <v>72</v>
      </c>
      <c r="H21231">
        <v>1</v>
      </c>
      <c r="I21231">
        <v>1</v>
      </c>
      <c r="J21231">
        <v>1095</v>
      </c>
      <c r="K21231">
        <v>1</v>
      </c>
      <c r="L21231">
        <v>290</v>
      </c>
      <c r="M21231">
        <v>622</v>
      </c>
      <c r="N21231" t="s">
        <v>18</v>
      </c>
      <c r="O21231" s="1">
        <v>6.7363800000000003E-161</v>
      </c>
      <c r="P21231">
        <v>1475</v>
      </c>
    </row>
    <row r="21232" spans="1:16" x14ac:dyDescent="0.25">
      <c r="A21232" t="s">
        <v>31379</v>
      </c>
      <c r="B21232">
        <v>585</v>
      </c>
      <c r="C21232" s="3" t="str">
        <f>HYPERLINK("http://www.uniprot.org/uniprot/I1LMN0","tr|I1LMN0|I1LMN0_SOYBN")</f>
        <v>tr|I1LMN0|I1LMN0_SOYBN</v>
      </c>
      <c r="D21232" t="s">
        <v>28</v>
      </c>
      <c r="E21232">
        <v>98.45</v>
      </c>
      <c r="F21232">
        <v>194</v>
      </c>
      <c r="G21232">
        <v>3</v>
      </c>
      <c r="H21232">
        <v>0</v>
      </c>
      <c r="I21232">
        <v>1</v>
      </c>
      <c r="J21232">
        <v>582</v>
      </c>
      <c r="K21232">
        <v>1</v>
      </c>
      <c r="L21232">
        <v>1</v>
      </c>
      <c r="M21232">
        <v>194</v>
      </c>
      <c r="N21232" t="s">
        <v>18</v>
      </c>
      <c r="O21232" s="1">
        <v>3.9108999999999998E-103</v>
      </c>
      <c r="P21232">
        <v>972</v>
      </c>
    </row>
    <row r="21233" spans="1:16" x14ac:dyDescent="0.25">
      <c r="A21233" t="s">
        <v>31380</v>
      </c>
      <c r="B21233">
        <v>1224</v>
      </c>
      <c r="C21233" s="3" t="str">
        <f>HYPERLINK("http://www.uniprot.org/uniprot/G7K3U7","tr|G7K3U7|G7K3U7_MEDTR")</f>
        <v>tr|G7K3U7|G7K3U7_MEDTR</v>
      </c>
      <c r="D21233" t="s">
        <v>31381</v>
      </c>
      <c r="E21233">
        <v>77.38</v>
      </c>
      <c r="F21233">
        <v>420</v>
      </c>
      <c r="G21233">
        <v>95</v>
      </c>
      <c r="H21233">
        <v>14</v>
      </c>
      <c r="I21233">
        <v>4</v>
      </c>
      <c r="J21233">
        <v>1221</v>
      </c>
      <c r="K21233">
        <v>1</v>
      </c>
      <c r="L21233">
        <v>3</v>
      </c>
      <c r="M21233">
        <v>417</v>
      </c>
      <c r="N21233" t="s">
        <v>18</v>
      </c>
      <c r="O21233">
        <v>0</v>
      </c>
      <c r="P21233">
        <v>1729</v>
      </c>
    </row>
    <row r="21234" spans="1:16" x14ac:dyDescent="0.25">
      <c r="A21234" t="s">
        <v>31382</v>
      </c>
      <c r="B21234">
        <v>780</v>
      </c>
      <c r="C21234" s="3" t="str">
        <f>HYPERLINK("http://www.uniprot.org/uniprot/G7KMG1","tr|G7KMG1|G7KMG1_MEDTR")</f>
        <v>tr|G7KMG1|G7KMG1_MEDTR</v>
      </c>
      <c r="D21234" t="s">
        <v>31383</v>
      </c>
      <c r="E21234">
        <v>89.53</v>
      </c>
      <c r="F21234">
        <v>258</v>
      </c>
      <c r="G21234">
        <v>27</v>
      </c>
      <c r="H21234">
        <v>5</v>
      </c>
      <c r="I21234">
        <v>19</v>
      </c>
      <c r="J21234">
        <v>777</v>
      </c>
      <c r="K21234">
        <v>1</v>
      </c>
      <c r="L21234">
        <v>9</v>
      </c>
      <c r="M21234">
        <v>266</v>
      </c>
      <c r="N21234" t="s">
        <v>18</v>
      </c>
      <c r="O21234" s="1">
        <v>2.5231799999999999E-133</v>
      </c>
      <c r="P21234">
        <v>1235</v>
      </c>
    </row>
    <row r="21235" spans="1:16" x14ac:dyDescent="0.25">
      <c r="A21235" t="s">
        <v>31384</v>
      </c>
      <c r="B21235">
        <v>441</v>
      </c>
      <c r="C21235" s="3" t="str">
        <f>HYPERLINK("http://www.uniprot.org/uniprot/K7UFJ5","tr|K7UFJ5|K7UFJ5_MAIZE")</f>
        <v>tr|K7UFJ5|K7UFJ5_MAIZE</v>
      </c>
      <c r="D21235" t="s">
        <v>22933</v>
      </c>
      <c r="E21235">
        <v>62.19</v>
      </c>
      <c r="F21235">
        <v>82</v>
      </c>
      <c r="G21235">
        <v>31</v>
      </c>
      <c r="H21235">
        <v>2</v>
      </c>
      <c r="I21235">
        <v>200</v>
      </c>
      <c r="J21235">
        <v>439</v>
      </c>
      <c r="K21235">
        <v>2</v>
      </c>
      <c r="L21235">
        <v>45</v>
      </c>
      <c r="M21235">
        <v>126</v>
      </c>
      <c r="N21235" t="s">
        <v>18</v>
      </c>
      <c r="O21235" s="1">
        <v>8.2095500000000004E-16</v>
      </c>
      <c r="P21235">
        <v>218</v>
      </c>
    </row>
    <row r="21236" spans="1:16" x14ac:dyDescent="0.25">
      <c r="A21236" t="s">
        <v>31385</v>
      </c>
      <c r="B21236">
        <v>891</v>
      </c>
      <c r="C21236" s="3" t="str">
        <f>HYPERLINK("http://www.uniprot.org/uniprot/K7MNX2","tr|K7MNX2|K7MNX2_SOYBN")</f>
        <v>tr|K7MNX2|K7MNX2_SOYBN</v>
      </c>
      <c r="D21236" t="s">
        <v>28</v>
      </c>
      <c r="E21236">
        <v>27.43</v>
      </c>
      <c r="F21236">
        <v>113</v>
      </c>
      <c r="G21236">
        <v>82</v>
      </c>
      <c r="H21236">
        <v>2</v>
      </c>
      <c r="I21236">
        <v>175</v>
      </c>
      <c r="J21236">
        <v>507</v>
      </c>
      <c r="K21236">
        <v>1</v>
      </c>
      <c r="L21236">
        <v>402</v>
      </c>
      <c r="M21236">
        <v>514</v>
      </c>
      <c r="N21236" t="s">
        <v>18</v>
      </c>
      <c r="O21236" s="1">
        <v>2.03175E-10</v>
      </c>
      <c r="P21236">
        <v>176</v>
      </c>
    </row>
    <row r="21237" spans="1:16" x14ac:dyDescent="0.25">
      <c r="A21237" t="s">
        <v>31386</v>
      </c>
      <c r="B21237">
        <v>540</v>
      </c>
      <c r="C21237" s="3" t="str">
        <f>HYPERLINK("http://www.uniprot.org/uniprot/I3S3A6","tr|I3S3A6|I3S3A6_LOTJA")</f>
        <v>tr|I3S3A6|I3S3A6_LOTJA</v>
      </c>
      <c r="D21237" t="s">
        <v>93</v>
      </c>
      <c r="E21237">
        <v>82.4</v>
      </c>
      <c r="F21237">
        <v>125</v>
      </c>
      <c r="G21237">
        <v>22</v>
      </c>
      <c r="H21237">
        <v>0</v>
      </c>
      <c r="I21237">
        <v>163</v>
      </c>
      <c r="J21237">
        <v>537</v>
      </c>
      <c r="K21237">
        <v>1</v>
      </c>
      <c r="L21237">
        <v>73</v>
      </c>
      <c r="M21237">
        <v>197</v>
      </c>
      <c r="N21237" t="s">
        <v>18</v>
      </c>
      <c r="O21237" s="1">
        <v>4.3189899999999999E-57</v>
      </c>
      <c r="P21237">
        <v>574</v>
      </c>
    </row>
    <row r="21238" spans="1:16" x14ac:dyDescent="0.25">
      <c r="A21238" t="s">
        <v>31387</v>
      </c>
      <c r="B21238">
        <v>1266</v>
      </c>
      <c r="C21238" s="3" t="str">
        <f>HYPERLINK("http://www.uniprot.org/uniprot/M5W337","tr|M5W337|M5W337_PRUPE")</f>
        <v>tr|M5W337|M5W337_PRUPE</v>
      </c>
      <c r="D21238" t="s">
        <v>468</v>
      </c>
      <c r="E21238">
        <v>24.43</v>
      </c>
      <c r="F21238">
        <v>442</v>
      </c>
      <c r="G21238">
        <v>334</v>
      </c>
      <c r="H21238">
        <v>21</v>
      </c>
      <c r="I21238">
        <v>1</v>
      </c>
      <c r="J21238">
        <v>1263</v>
      </c>
      <c r="K21238">
        <v>1</v>
      </c>
      <c r="L21238">
        <v>53</v>
      </c>
      <c r="M21238">
        <v>464</v>
      </c>
      <c r="N21238" t="s">
        <v>18</v>
      </c>
      <c r="O21238" s="1">
        <v>9.9492E-29</v>
      </c>
      <c r="P21238">
        <v>336</v>
      </c>
    </row>
    <row r="21239" spans="1:16" x14ac:dyDescent="0.25">
      <c r="A21239" t="s">
        <v>31388</v>
      </c>
      <c r="B21239">
        <v>1626</v>
      </c>
      <c r="C21239" s="3" t="str">
        <f>HYPERLINK("http://www.uniprot.org/uniprot/G7IUA5","tr|G7IUA5|G7IUA5_MEDTR")</f>
        <v>tr|G7IUA5|G7IUA5_MEDTR</v>
      </c>
      <c r="D21239" t="s">
        <v>31389</v>
      </c>
      <c r="E21239">
        <v>79.22</v>
      </c>
      <c r="F21239">
        <v>544</v>
      </c>
      <c r="G21239">
        <v>113</v>
      </c>
      <c r="H21239">
        <v>3</v>
      </c>
      <c r="I21239">
        <v>1</v>
      </c>
      <c r="J21239">
        <v>1623</v>
      </c>
      <c r="K21239">
        <v>1</v>
      </c>
      <c r="L21239">
        <v>1</v>
      </c>
      <c r="M21239">
        <v>544</v>
      </c>
      <c r="N21239" t="s">
        <v>18</v>
      </c>
      <c r="O21239">
        <v>0</v>
      </c>
      <c r="P21239">
        <v>2112</v>
      </c>
    </row>
    <row r="21240" spans="1:16" x14ac:dyDescent="0.25">
      <c r="A21240" t="s">
        <v>31390</v>
      </c>
      <c r="B21240">
        <v>1551</v>
      </c>
      <c r="C21240" s="3" t="str">
        <f>HYPERLINK("http://www.uniprot.org/uniprot/G7I2H0","tr|G7I2H0|G7I2H0_MEDTR")</f>
        <v>tr|G7I2H0|G7I2H0_MEDTR</v>
      </c>
      <c r="D21240" t="s">
        <v>144</v>
      </c>
      <c r="E21240">
        <v>34.61</v>
      </c>
      <c r="F21240">
        <v>338</v>
      </c>
      <c r="G21240">
        <v>221</v>
      </c>
      <c r="H21240">
        <v>2</v>
      </c>
      <c r="I21240">
        <v>511</v>
      </c>
      <c r="J21240">
        <v>1518</v>
      </c>
      <c r="K21240">
        <v>1</v>
      </c>
      <c r="L21240">
        <v>27</v>
      </c>
      <c r="M21240">
        <v>313</v>
      </c>
      <c r="N21240" t="s">
        <v>18</v>
      </c>
      <c r="O21240" s="1">
        <v>5.6993299999999999E-40</v>
      </c>
      <c r="P21240">
        <v>434</v>
      </c>
    </row>
    <row r="21241" spans="1:16" x14ac:dyDescent="0.25">
      <c r="A21241" t="s">
        <v>31391</v>
      </c>
      <c r="B21241">
        <v>1326</v>
      </c>
      <c r="C21241" s="3" t="str">
        <f>HYPERLINK("http://www.uniprot.org/uniprot/G7KE80","tr|G7KE80|G7KE80_MEDTR")</f>
        <v>tr|G7KE80|G7KE80_MEDTR</v>
      </c>
      <c r="D21241" t="s">
        <v>31355</v>
      </c>
      <c r="E21241">
        <v>79.13</v>
      </c>
      <c r="F21241">
        <v>441</v>
      </c>
      <c r="G21241">
        <v>92</v>
      </c>
      <c r="H21241">
        <v>0</v>
      </c>
      <c r="I21241">
        <v>1</v>
      </c>
      <c r="J21241">
        <v>1323</v>
      </c>
      <c r="K21241">
        <v>1</v>
      </c>
      <c r="L21241">
        <v>72</v>
      </c>
      <c r="M21241">
        <v>511</v>
      </c>
      <c r="N21241" t="s">
        <v>18</v>
      </c>
      <c r="O21241">
        <v>0</v>
      </c>
      <c r="P21241">
        <v>1810</v>
      </c>
    </row>
    <row r="21242" spans="1:16" x14ac:dyDescent="0.25">
      <c r="A21242" t="s">
        <v>31392</v>
      </c>
      <c r="B21242">
        <v>690</v>
      </c>
      <c r="C21242" s="3" t="str">
        <f>HYPERLINK("http://www.uniprot.org/uniprot/I3S8D8","tr|I3S8D8|I3S8D8_LOTJA")</f>
        <v>tr|I3S8D8|I3S8D8_LOTJA</v>
      </c>
      <c r="D21242" t="s">
        <v>93</v>
      </c>
      <c r="E21242">
        <v>63.71</v>
      </c>
      <c r="F21242">
        <v>113</v>
      </c>
      <c r="G21242">
        <v>41</v>
      </c>
      <c r="H21242">
        <v>0</v>
      </c>
      <c r="I21242">
        <v>43</v>
      </c>
      <c r="J21242">
        <v>381</v>
      </c>
      <c r="K21242">
        <v>1</v>
      </c>
      <c r="L21242">
        <v>8</v>
      </c>
      <c r="M21242">
        <v>119</v>
      </c>
      <c r="N21242" t="s">
        <v>18</v>
      </c>
      <c r="O21242" s="1">
        <v>5.3715000000000003E-27</v>
      </c>
      <c r="P21242">
        <v>317</v>
      </c>
    </row>
    <row r="21243" spans="1:16" x14ac:dyDescent="0.25">
      <c r="A21243" t="s">
        <v>31393</v>
      </c>
      <c r="B21243">
        <v>1113</v>
      </c>
      <c r="C21243" s="3" t="str">
        <f>HYPERLINK("http://www.uniprot.org/uniprot/I3STG8","tr|I3STG8|I3STG8_MEDTR")</f>
        <v>tr|I3STG8|I3STG8_MEDTR</v>
      </c>
      <c r="D21243" t="s">
        <v>22</v>
      </c>
      <c r="E21243">
        <v>56.56</v>
      </c>
      <c r="F21243">
        <v>373</v>
      </c>
      <c r="G21243">
        <v>162</v>
      </c>
      <c r="H21243">
        <v>3</v>
      </c>
      <c r="I21243">
        <v>1</v>
      </c>
      <c r="J21243">
        <v>1110</v>
      </c>
      <c r="K21243">
        <v>1</v>
      </c>
      <c r="L21243">
        <v>1</v>
      </c>
      <c r="M21243">
        <v>349</v>
      </c>
      <c r="N21243" t="s">
        <v>18</v>
      </c>
      <c r="O21243" s="1">
        <v>9.1673699999999996E-97</v>
      </c>
      <c r="P21243">
        <v>922</v>
      </c>
    </row>
    <row r="21244" spans="1:16" x14ac:dyDescent="0.25">
      <c r="A21244" t="s">
        <v>31394</v>
      </c>
      <c r="B21244">
        <v>390</v>
      </c>
      <c r="C21244" s="3" t="str">
        <f>HYPERLINK("http://www.uniprot.org/uniprot/G7KWK7","tr|G7KWK7|G7KWK7_MEDTR")</f>
        <v>tr|G7KWK7|G7KWK7_MEDTR</v>
      </c>
      <c r="D21244" t="s">
        <v>31395</v>
      </c>
      <c r="E21244">
        <v>90.65</v>
      </c>
      <c r="F21244">
        <v>107</v>
      </c>
      <c r="G21244">
        <v>10</v>
      </c>
      <c r="H21244">
        <v>0</v>
      </c>
      <c r="I21244">
        <v>58</v>
      </c>
      <c r="J21244">
        <v>378</v>
      </c>
      <c r="K21244">
        <v>1</v>
      </c>
      <c r="L21244">
        <v>22</v>
      </c>
      <c r="M21244">
        <v>128</v>
      </c>
      <c r="N21244" t="s">
        <v>18</v>
      </c>
      <c r="O21244" s="1">
        <v>5.4960300000000002E-57</v>
      </c>
      <c r="P21244">
        <v>573</v>
      </c>
    </row>
    <row r="21245" spans="1:16" x14ac:dyDescent="0.25">
      <c r="A21245" t="s">
        <v>31396</v>
      </c>
      <c r="B21245">
        <v>954</v>
      </c>
      <c r="C21245" s="3" t="str">
        <f>HYPERLINK("http://www.uniprot.org/uniprot/G7IE08","tr|G7IE08|G7IE08_MEDTR")</f>
        <v>tr|G7IE08|G7IE08_MEDTR</v>
      </c>
      <c r="D21245" t="s">
        <v>31397</v>
      </c>
      <c r="E21245">
        <v>78.989999999999995</v>
      </c>
      <c r="F21245">
        <v>319</v>
      </c>
      <c r="G21245">
        <v>67</v>
      </c>
      <c r="H21245">
        <v>2</v>
      </c>
      <c r="I21245">
        <v>1</v>
      </c>
      <c r="J21245">
        <v>951</v>
      </c>
      <c r="K21245">
        <v>1</v>
      </c>
      <c r="L21245">
        <v>62</v>
      </c>
      <c r="M21245">
        <v>375</v>
      </c>
      <c r="N21245" t="s">
        <v>18</v>
      </c>
      <c r="O21245" s="1">
        <v>4.5892700000000002E-136</v>
      </c>
      <c r="P21245">
        <v>1260</v>
      </c>
    </row>
    <row r="21246" spans="1:16" x14ac:dyDescent="0.25">
      <c r="A21246" t="s">
        <v>31398</v>
      </c>
      <c r="B21246">
        <v>1290</v>
      </c>
      <c r="C21246" s="3" t="str">
        <f>HYPERLINK("http://www.uniprot.org/uniprot/G7I6G7","tr|G7I6G7|G7I6G7_MEDTR")</f>
        <v>tr|G7I6G7|G7I6G7_MEDTR</v>
      </c>
      <c r="D21246" t="s">
        <v>31399</v>
      </c>
      <c r="E21246">
        <v>82.79</v>
      </c>
      <c r="F21246">
        <v>430</v>
      </c>
      <c r="G21246">
        <v>74</v>
      </c>
      <c r="H21246">
        <v>4</v>
      </c>
      <c r="I21246">
        <v>1</v>
      </c>
      <c r="J21246">
        <v>1278</v>
      </c>
      <c r="K21246">
        <v>1</v>
      </c>
      <c r="L21246">
        <v>85</v>
      </c>
      <c r="M21246">
        <v>513</v>
      </c>
      <c r="N21246" t="s">
        <v>18</v>
      </c>
      <c r="O21246">
        <v>0</v>
      </c>
      <c r="P21246">
        <v>1853</v>
      </c>
    </row>
    <row r="21247" spans="1:16" x14ac:dyDescent="0.25">
      <c r="A21247" t="s">
        <v>31400</v>
      </c>
      <c r="B21247">
        <v>1314</v>
      </c>
      <c r="C21247" s="3" t="str">
        <f>HYPERLINK("http://www.uniprot.org/uniprot/G7JDL9","tr|G7JDL9|G7JDL9_MEDTR")</f>
        <v>tr|G7JDL9|G7JDL9_MEDTR</v>
      </c>
      <c r="D21247" t="s">
        <v>242</v>
      </c>
      <c r="E21247">
        <v>28.74</v>
      </c>
      <c r="F21247">
        <v>254</v>
      </c>
      <c r="G21247">
        <v>181</v>
      </c>
      <c r="H21247">
        <v>0</v>
      </c>
      <c r="I21247">
        <v>511</v>
      </c>
      <c r="J21247">
        <v>1272</v>
      </c>
      <c r="K21247">
        <v>1</v>
      </c>
      <c r="L21247">
        <v>37</v>
      </c>
      <c r="M21247">
        <v>273</v>
      </c>
      <c r="N21247" t="s">
        <v>18</v>
      </c>
      <c r="O21247" s="1">
        <v>1.3656600000000001E-20</v>
      </c>
      <c r="P21247">
        <v>266</v>
      </c>
    </row>
    <row r="21248" spans="1:16" x14ac:dyDescent="0.25">
      <c r="A21248" t="s">
        <v>31401</v>
      </c>
      <c r="B21248">
        <v>1260</v>
      </c>
      <c r="C21248" s="3" t="str">
        <f>HYPERLINK("http://www.uniprot.org/uniprot/G7J9S6","tr|G7J9S6|G7J9S6_MEDTR")</f>
        <v>tr|G7J9S6|G7J9S6_MEDTR</v>
      </c>
      <c r="D21248" t="s">
        <v>31402</v>
      </c>
      <c r="E21248">
        <v>81.72</v>
      </c>
      <c r="F21248">
        <v>394</v>
      </c>
      <c r="G21248">
        <v>72</v>
      </c>
      <c r="H21248">
        <v>0</v>
      </c>
      <c r="I21248">
        <v>1</v>
      </c>
      <c r="J21248">
        <v>1182</v>
      </c>
      <c r="K21248">
        <v>1</v>
      </c>
      <c r="L21248">
        <v>1</v>
      </c>
      <c r="M21248">
        <v>393</v>
      </c>
      <c r="N21248" t="s">
        <v>18</v>
      </c>
      <c r="O21248">
        <v>0</v>
      </c>
      <c r="P21248">
        <v>1770</v>
      </c>
    </row>
    <row r="21249" spans="1:16" x14ac:dyDescent="0.25">
      <c r="A21249" t="s">
        <v>31403</v>
      </c>
      <c r="B21249">
        <v>1089</v>
      </c>
      <c r="C21249" s="3" t="str">
        <f>HYPERLINK("http://www.uniprot.org/uniprot/G8A2F7","tr|G8A2F7|G8A2F7_MEDTR")</f>
        <v>tr|G8A2F7|G8A2F7_MEDTR</v>
      </c>
      <c r="D21249" t="s">
        <v>31404</v>
      </c>
      <c r="E21249">
        <v>88.37</v>
      </c>
      <c r="F21249">
        <v>344</v>
      </c>
      <c r="G21249">
        <v>40</v>
      </c>
      <c r="H21249">
        <v>0</v>
      </c>
      <c r="I21249">
        <v>55</v>
      </c>
      <c r="J21249">
        <v>1086</v>
      </c>
      <c r="K21249">
        <v>1</v>
      </c>
      <c r="L21249">
        <v>19</v>
      </c>
      <c r="M21249">
        <v>362</v>
      </c>
      <c r="N21249" t="s">
        <v>18</v>
      </c>
      <c r="O21249">
        <v>0</v>
      </c>
      <c r="P21249">
        <v>1671</v>
      </c>
    </row>
    <row r="21250" spans="1:16" x14ac:dyDescent="0.25">
      <c r="A21250" t="s">
        <v>31405</v>
      </c>
      <c r="B21250">
        <v>3159</v>
      </c>
      <c r="C21250" s="3" t="str">
        <f>HYPERLINK("http://www.uniprot.org/uniprot/G7IWN4","tr|G7IWN4|G7IWN4_MEDTR")</f>
        <v>tr|G7IWN4|G7IWN4_MEDTR</v>
      </c>
      <c r="D21250" t="s">
        <v>31406</v>
      </c>
      <c r="E21250">
        <v>88.68</v>
      </c>
      <c r="F21250">
        <v>1078</v>
      </c>
      <c r="G21250">
        <v>122</v>
      </c>
      <c r="H21250">
        <v>26</v>
      </c>
      <c r="I21250">
        <v>1</v>
      </c>
      <c r="J21250">
        <v>3156</v>
      </c>
      <c r="K21250">
        <v>1</v>
      </c>
      <c r="L21250">
        <v>1</v>
      </c>
      <c r="M21250">
        <v>1078</v>
      </c>
      <c r="N21250" t="s">
        <v>18</v>
      </c>
      <c r="O21250">
        <v>0</v>
      </c>
      <c r="P21250">
        <v>5049</v>
      </c>
    </row>
    <row r="21251" spans="1:16" x14ac:dyDescent="0.25">
      <c r="A21251" t="s">
        <v>31407</v>
      </c>
      <c r="B21251">
        <v>804</v>
      </c>
      <c r="C21251" s="3" t="str">
        <f>HYPERLINK("http://www.uniprot.org/uniprot/I1K304","tr|I1K304|I1K304_SOYBN")</f>
        <v>tr|I1K304|I1K304_SOYBN</v>
      </c>
      <c r="D21251" t="s">
        <v>28</v>
      </c>
      <c r="E21251">
        <v>49.13</v>
      </c>
      <c r="F21251">
        <v>289</v>
      </c>
      <c r="G21251">
        <v>147</v>
      </c>
      <c r="H21251">
        <v>29</v>
      </c>
      <c r="I21251">
        <v>19</v>
      </c>
      <c r="J21251">
        <v>798</v>
      </c>
      <c r="K21251">
        <v>1</v>
      </c>
      <c r="L21251">
        <v>75</v>
      </c>
      <c r="M21251">
        <v>354</v>
      </c>
      <c r="N21251" t="s">
        <v>18</v>
      </c>
      <c r="O21251" s="1">
        <v>2.4601900000000001E-54</v>
      </c>
      <c r="P21251">
        <v>554</v>
      </c>
    </row>
    <row r="21252" spans="1:16" x14ac:dyDescent="0.25">
      <c r="A21252" t="s">
        <v>31408</v>
      </c>
      <c r="B21252">
        <v>1899</v>
      </c>
      <c r="C21252" s="3" t="str">
        <f>HYPERLINK("http://www.uniprot.org/uniprot/K7L6H2","tr|K7L6H2|K7L6H2_SOYBN")</f>
        <v>tr|K7L6H2|K7L6H2_SOYBN</v>
      </c>
      <c r="D21252" t="s">
        <v>28</v>
      </c>
      <c r="E21252">
        <v>76.5</v>
      </c>
      <c r="F21252">
        <v>630</v>
      </c>
      <c r="G21252">
        <v>148</v>
      </c>
      <c r="H21252">
        <v>1</v>
      </c>
      <c r="I21252">
        <v>10</v>
      </c>
      <c r="J21252">
        <v>1896</v>
      </c>
      <c r="K21252">
        <v>1</v>
      </c>
      <c r="L21252">
        <v>3</v>
      </c>
      <c r="M21252">
        <v>626</v>
      </c>
      <c r="N21252" t="s">
        <v>18</v>
      </c>
      <c r="O21252">
        <v>0</v>
      </c>
      <c r="P21252">
        <v>2453</v>
      </c>
    </row>
    <row r="21253" spans="1:16" x14ac:dyDescent="0.25">
      <c r="A21253" t="s">
        <v>31409</v>
      </c>
      <c r="B21253">
        <v>522</v>
      </c>
      <c r="C21253" s="3" t="str">
        <f>HYPERLINK("http://www.uniprot.org/uniprot/I1MI63","tr|I1MI63|I1MI63_SOYBN")</f>
        <v>tr|I1MI63|I1MI63_SOYBN</v>
      </c>
      <c r="D21253" t="s">
        <v>28</v>
      </c>
      <c r="E21253">
        <v>77.34</v>
      </c>
      <c r="F21253">
        <v>128</v>
      </c>
      <c r="G21253">
        <v>29</v>
      </c>
      <c r="H21253">
        <v>4</v>
      </c>
      <c r="I21253">
        <v>142</v>
      </c>
      <c r="J21253">
        <v>513</v>
      </c>
      <c r="K21253">
        <v>1</v>
      </c>
      <c r="L21253">
        <v>106</v>
      </c>
      <c r="M21253">
        <v>233</v>
      </c>
      <c r="N21253" t="s">
        <v>18</v>
      </c>
      <c r="O21253" s="1">
        <v>2.4814500000000002E-41</v>
      </c>
      <c r="P21253">
        <v>438</v>
      </c>
    </row>
    <row r="21254" spans="1:16" x14ac:dyDescent="0.25">
      <c r="A21254" t="s">
        <v>31410</v>
      </c>
      <c r="B21254">
        <v>1593</v>
      </c>
      <c r="C21254" s="3" t="str">
        <f>HYPERLINK("http://www.uniprot.org/uniprot/G7ZZ44","tr|G7ZZ44|G7ZZ44_MEDTR")</f>
        <v>tr|G7ZZ44|G7ZZ44_MEDTR</v>
      </c>
      <c r="D21254" t="s">
        <v>2359</v>
      </c>
      <c r="E21254">
        <v>62.4</v>
      </c>
      <c r="F21254">
        <v>508</v>
      </c>
      <c r="G21254">
        <v>191</v>
      </c>
      <c r="H21254">
        <v>0</v>
      </c>
      <c r="I21254">
        <v>64</v>
      </c>
      <c r="J21254">
        <v>1587</v>
      </c>
      <c r="K21254">
        <v>1</v>
      </c>
      <c r="L21254">
        <v>26</v>
      </c>
      <c r="M21254">
        <v>527</v>
      </c>
      <c r="N21254" t="s">
        <v>18</v>
      </c>
      <c r="O21254">
        <v>0</v>
      </c>
      <c r="P21254">
        <v>1682</v>
      </c>
    </row>
    <row r="21255" spans="1:16" x14ac:dyDescent="0.25">
      <c r="A21255" t="s">
        <v>31411</v>
      </c>
      <c r="B21255">
        <v>2466</v>
      </c>
      <c r="C21255" s="3" t="str">
        <f>HYPERLINK("http://www.uniprot.org/uniprot/G7JGQ5","tr|G7JGQ5|G7JGQ5_MEDTR")</f>
        <v>tr|G7JGQ5|G7JGQ5_MEDTR</v>
      </c>
      <c r="D21255" t="s">
        <v>31412</v>
      </c>
      <c r="E21255">
        <v>81.99</v>
      </c>
      <c r="F21255">
        <v>822</v>
      </c>
      <c r="G21255">
        <v>148</v>
      </c>
      <c r="H21255">
        <v>1</v>
      </c>
      <c r="I21255">
        <v>1</v>
      </c>
      <c r="J21255">
        <v>2463</v>
      </c>
      <c r="K21255">
        <v>1</v>
      </c>
      <c r="L21255">
        <v>38</v>
      </c>
      <c r="M21255">
        <v>851</v>
      </c>
      <c r="N21255" t="s">
        <v>18</v>
      </c>
      <c r="O21255">
        <v>0</v>
      </c>
      <c r="P21255">
        <v>3408</v>
      </c>
    </row>
    <row r="21256" spans="1:16" x14ac:dyDescent="0.25">
      <c r="A21256" t="s">
        <v>31413</v>
      </c>
      <c r="B21256">
        <v>999</v>
      </c>
      <c r="C21256" s="3" t="str">
        <f>HYPERLINK("http://www.uniprot.org/uniprot/G7LHS2","tr|G7LHS2|G7LHS2_MEDTR")</f>
        <v>tr|G7LHS2|G7LHS2_MEDTR</v>
      </c>
      <c r="D21256" t="s">
        <v>31414</v>
      </c>
      <c r="E21256">
        <v>81.81</v>
      </c>
      <c r="F21256">
        <v>330</v>
      </c>
      <c r="G21256">
        <v>60</v>
      </c>
      <c r="H21256">
        <v>19</v>
      </c>
      <c r="I21256">
        <v>1</v>
      </c>
      <c r="J21256">
        <v>933</v>
      </c>
      <c r="K21256">
        <v>1</v>
      </c>
      <c r="L21256">
        <v>1</v>
      </c>
      <c r="M21256">
        <v>322</v>
      </c>
      <c r="N21256" t="s">
        <v>18</v>
      </c>
      <c r="O21256" s="1">
        <v>1.8068800000000001E-146</v>
      </c>
      <c r="P21256">
        <v>1350</v>
      </c>
    </row>
    <row r="21257" spans="1:16" x14ac:dyDescent="0.25">
      <c r="A21257" t="s">
        <v>31415</v>
      </c>
      <c r="B21257">
        <v>780</v>
      </c>
      <c r="C21257" s="3" t="str">
        <f>HYPERLINK("http://www.uniprot.org/uniprot/K7MEZ0","tr|K7MEZ0|K7MEZ0_SOYBN")</f>
        <v>tr|K7MEZ0|K7MEZ0_SOYBN</v>
      </c>
      <c r="D21257" t="s">
        <v>28</v>
      </c>
      <c r="E21257">
        <v>65.08</v>
      </c>
      <c r="F21257">
        <v>169</v>
      </c>
      <c r="G21257">
        <v>59</v>
      </c>
      <c r="H21257">
        <v>7</v>
      </c>
      <c r="I21257">
        <v>43</v>
      </c>
      <c r="J21257">
        <v>528</v>
      </c>
      <c r="K21257">
        <v>1</v>
      </c>
      <c r="L21257">
        <v>15</v>
      </c>
      <c r="M21257">
        <v>183</v>
      </c>
      <c r="N21257" t="s">
        <v>18</v>
      </c>
      <c r="O21257" s="1">
        <v>1.3692999999999999E-54</v>
      </c>
      <c r="P21257">
        <v>556</v>
      </c>
    </row>
    <row r="21258" spans="1:16" x14ac:dyDescent="0.25">
      <c r="A21258" t="s">
        <v>31416</v>
      </c>
      <c r="B21258">
        <v>1884</v>
      </c>
      <c r="C21258" s="3" t="str">
        <f>HYPERLINK("http://www.uniprot.org/uniprot/G7K3U5","tr|G7K3U5|G7K3U5_MEDTR")</f>
        <v>tr|G7K3U5|G7K3U5_MEDTR</v>
      </c>
      <c r="D21258" t="s">
        <v>31417</v>
      </c>
      <c r="E21258">
        <v>84.28</v>
      </c>
      <c r="F21258">
        <v>630</v>
      </c>
      <c r="G21258">
        <v>99</v>
      </c>
      <c r="H21258">
        <v>3</v>
      </c>
      <c r="I21258">
        <v>1</v>
      </c>
      <c r="J21258">
        <v>1881</v>
      </c>
      <c r="K21258">
        <v>1</v>
      </c>
      <c r="L21258">
        <v>1</v>
      </c>
      <c r="M21258">
        <v>630</v>
      </c>
      <c r="N21258" t="s">
        <v>18</v>
      </c>
      <c r="O21258">
        <v>0</v>
      </c>
      <c r="P21258">
        <v>2680</v>
      </c>
    </row>
    <row r="21259" spans="1:16" x14ac:dyDescent="0.25">
      <c r="A21259" t="s">
        <v>31418</v>
      </c>
      <c r="B21259">
        <v>189</v>
      </c>
      <c r="C21259" s="3" t="str">
        <f>HYPERLINK("http://www.uniprot.org/uniprot/G7KMG0","tr|G7KMG0|G7KMG0_MEDTR")</f>
        <v>tr|G7KMG0|G7KMG0_MEDTR</v>
      </c>
      <c r="D21259" t="s">
        <v>31419</v>
      </c>
      <c r="E21259">
        <v>90</v>
      </c>
      <c r="F21259">
        <v>40</v>
      </c>
      <c r="G21259">
        <v>4</v>
      </c>
      <c r="H21259">
        <v>0</v>
      </c>
      <c r="I21259">
        <v>67</v>
      </c>
      <c r="J21259">
        <v>186</v>
      </c>
      <c r="K21259">
        <v>1</v>
      </c>
      <c r="L21259">
        <v>309</v>
      </c>
      <c r="M21259">
        <v>348</v>
      </c>
      <c r="N21259" t="s">
        <v>18</v>
      </c>
      <c r="O21259" s="1">
        <v>2.1734699999999999E-21</v>
      </c>
      <c r="P21259">
        <v>203</v>
      </c>
    </row>
    <row r="21260" spans="1:16" x14ac:dyDescent="0.25">
      <c r="A21260" t="s">
        <v>31420</v>
      </c>
      <c r="B21260">
        <v>330</v>
      </c>
      <c r="C21260" s="3" t="str">
        <f>HYPERLINK("http://www.uniprot.org/uniprot/B9TA52","tr|B9TA52|B9TA52_RICCO")</f>
        <v>tr|B9TA52|B9TA52_RICCO</v>
      </c>
      <c r="D21260" t="s">
        <v>31421</v>
      </c>
      <c r="E21260">
        <v>99.08</v>
      </c>
      <c r="F21260">
        <v>109</v>
      </c>
      <c r="G21260">
        <v>1</v>
      </c>
      <c r="H21260">
        <v>0</v>
      </c>
      <c r="I21260">
        <v>1</v>
      </c>
      <c r="J21260">
        <v>327</v>
      </c>
      <c r="K21260">
        <v>1</v>
      </c>
      <c r="L21260">
        <v>1</v>
      </c>
      <c r="M21260">
        <v>109</v>
      </c>
      <c r="N21260" t="s">
        <v>18</v>
      </c>
      <c r="O21260" s="1">
        <v>1.68601E-53</v>
      </c>
      <c r="P21260">
        <v>543</v>
      </c>
    </row>
    <row r="21261" spans="1:16" x14ac:dyDescent="0.25">
      <c r="A21261" t="s">
        <v>31422</v>
      </c>
      <c r="B21261">
        <v>1479</v>
      </c>
      <c r="C21261" s="3" t="str">
        <f>HYPERLINK("http://www.uniprot.org/uniprot/D7SIP4","tr|D7SIP4|D7SIP4_VITVI")</f>
        <v>tr|D7SIP4|D7SIP4_VITVI</v>
      </c>
      <c r="D21261" t="s">
        <v>31423</v>
      </c>
      <c r="E21261">
        <v>66.790000000000006</v>
      </c>
      <c r="F21261">
        <v>530</v>
      </c>
      <c r="G21261">
        <v>176</v>
      </c>
      <c r="H21261">
        <v>38</v>
      </c>
      <c r="I21261">
        <v>1</v>
      </c>
      <c r="J21261">
        <v>1476</v>
      </c>
      <c r="K21261">
        <v>1</v>
      </c>
      <c r="L21261">
        <v>1</v>
      </c>
      <c r="M21261">
        <v>527</v>
      </c>
      <c r="N21261" t="s">
        <v>18</v>
      </c>
      <c r="O21261">
        <v>0</v>
      </c>
      <c r="P21261">
        <v>1819</v>
      </c>
    </row>
    <row r="21262" spans="1:16" x14ac:dyDescent="0.25">
      <c r="A21262" t="s">
        <v>31424</v>
      </c>
      <c r="B21262">
        <v>708</v>
      </c>
      <c r="C21262" s="3" t="str">
        <f>HYPERLINK("http://www.uniprot.org/uniprot/G7KX12","tr|G7KX12|G7KX12_MEDTR")</f>
        <v>tr|G7KX12|G7KX12_MEDTR</v>
      </c>
      <c r="D21262" t="s">
        <v>3166</v>
      </c>
      <c r="E21262">
        <v>60.97</v>
      </c>
      <c r="F21262">
        <v>246</v>
      </c>
      <c r="G21262">
        <v>96</v>
      </c>
      <c r="H21262">
        <v>46</v>
      </c>
      <c r="I21262">
        <v>94</v>
      </c>
      <c r="J21262">
        <v>693</v>
      </c>
      <c r="K21262">
        <v>1</v>
      </c>
      <c r="L21262">
        <v>290</v>
      </c>
      <c r="M21262">
        <v>535</v>
      </c>
      <c r="N21262" t="s">
        <v>18</v>
      </c>
      <c r="O21262" s="1">
        <v>2.07633E-77</v>
      </c>
      <c r="P21262">
        <v>752</v>
      </c>
    </row>
    <row r="21263" spans="1:16" x14ac:dyDescent="0.25">
      <c r="A21263" t="s">
        <v>31425</v>
      </c>
      <c r="B21263">
        <v>1449</v>
      </c>
      <c r="C21263" s="3" t="str">
        <f>HYPERLINK("http://www.uniprot.org/uniprot/G7IT14","tr|G7IT14|G7IT14_MEDTR")</f>
        <v>tr|G7IT14|G7IT14_MEDTR</v>
      </c>
      <c r="D21263" t="s">
        <v>31426</v>
      </c>
      <c r="E21263">
        <v>75.05</v>
      </c>
      <c r="F21263">
        <v>481</v>
      </c>
      <c r="G21263">
        <v>120</v>
      </c>
      <c r="H21263">
        <v>0</v>
      </c>
      <c r="I21263">
        <v>1</v>
      </c>
      <c r="J21263">
        <v>1443</v>
      </c>
      <c r="K21263">
        <v>1</v>
      </c>
      <c r="L21263">
        <v>1</v>
      </c>
      <c r="M21263">
        <v>470</v>
      </c>
      <c r="N21263" t="s">
        <v>18</v>
      </c>
      <c r="O21263">
        <v>0</v>
      </c>
      <c r="P21263">
        <v>1889</v>
      </c>
    </row>
    <row r="21264" spans="1:16" x14ac:dyDescent="0.25">
      <c r="A21264" t="s">
        <v>31427</v>
      </c>
      <c r="B21264">
        <v>1419</v>
      </c>
      <c r="C21264" s="3" t="str">
        <f>HYPERLINK("http://www.uniprot.org/uniprot/G7IUA7","tr|G7IUA7|G7IUA7_MEDTR")</f>
        <v>tr|G7IUA7|G7IUA7_MEDTR</v>
      </c>
      <c r="D21264" t="s">
        <v>31428</v>
      </c>
      <c r="E21264">
        <v>83.85</v>
      </c>
      <c r="F21264">
        <v>477</v>
      </c>
      <c r="G21264">
        <v>77</v>
      </c>
      <c r="H21264">
        <v>6</v>
      </c>
      <c r="I21264">
        <v>1</v>
      </c>
      <c r="J21264">
        <v>1413</v>
      </c>
      <c r="K21264">
        <v>1</v>
      </c>
      <c r="L21264">
        <v>1</v>
      </c>
      <c r="M21264">
        <v>476</v>
      </c>
      <c r="N21264" t="s">
        <v>18</v>
      </c>
      <c r="O21264">
        <v>0</v>
      </c>
      <c r="P21264">
        <v>2099</v>
      </c>
    </row>
    <row r="21265" spans="1:16" x14ac:dyDescent="0.25">
      <c r="A21265" t="s">
        <v>31429</v>
      </c>
      <c r="B21265">
        <v>2790</v>
      </c>
      <c r="C21265" s="3" t="str">
        <f>HYPERLINK("http://www.uniprot.org/uniprot/I1MJ44","tr|I1MJ44|I1MJ44_SOYBN")</f>
        <v>tr|I1MJ44|I1MJ44_SOYBN</v>
      </c>
      <c r="D21265" t="s">
        <v>28</v>
      </c>
      <c r="E21265">
        <v>75.3</v>
      </c>
      <c r="F21265">
        <v>903</v>
      </c>
      <c r="G21265">
        <v>223</v>
      </c>
      <c r="H21265">
        <v>11</v>
      </c>
      <c r="I21265">
        <v>112</v>
      </c>
      <c r="J21265">
        <v>2787</v>
      </c>
      <c r="K21265">
        <v>1</v>
      </c>
      <c r="L21265">
        <v>44</v>
      </c>
      <c r="M21265">
        <v>942</v>
      </c>
      <c r="N21265" t="s">
        <v>18</v>
      </c>
      <c r="O21265">
        <v>0</v>
      </c>
      <c r="P21265">
        <v>3417</v>
      </c>
    </row>
    <row r="21266" spans="1:16" x14ac:dyDescent="0.25">
      <c r="A21266" t="s">
        <v>31430</v>
      </c>
      <c r="B21266">
        <v>1455</v>
      </c>
      <c r="C21266" s="3" t="str">
        <f>HYPERLINK("http://www.uniprot.org/uniprot/Q43619","tr|Q43619|Q43619_PEA")</f>
        <v>tr|Q43619|Q43619_PEA</v>
      </c>
      <c r="D21266" t="s">
        <v>31431</v>
      </c>
      <c r="E21266">
        <v>84.63</v>
      </c>
      <c r="F21266">
        <v>436</v>
      </c>
      <c r="G21266">
        <v>67</v>
      </c>
      <c r="H21266">
        <v>3</v>
      </c>
      <c r="I21266">
        <v>139</v>
      </c>
      <c r="J21266">
        <v>1437</v>
      </c>
      <c r="K21266">
        <v>1</v>
      </c>
      <c r="L21266">
        <v>48</v>
      </c>
      <c r="M21266">
        <v>479</v>
      </c>
      <c r="N21266" t="s">
        <v>18</v>
      </c>
      <c r="O21266">
        <v>0</v>
      </c>
      <c r="P21266">
        <v>1893</v>
      </c>
    </row>
    <row r="21267" spans="1:16" x14ac:dyDescent="0.25">
      <c r="A21267" t="s">
        <v>31432</v>
      </c>
      <c r="B21267">
        <v>528</v>
      </c>
      <c r="C21267" s="3" t="str">
        <f>HYPERLINK("http://www.uniprot.org/uniprot/A5BU47","tr|A5BU47|A5BU47_VITVI")</f>
        <v>tr|A5BU47|A5BU47_VITVI</v>
      </c>
      <c r="D21267" t="s">
        <v>6354</v>
      </c>
      <c r="E21267">
        <v>29.13</v>
      </c>
      <c r="F21267">
        <v>151</v>
      </c>
      <c r="G21267">
        <v>107</v>
      </c>
      <c r="H21267">
        <v>1</v>
      </c>
      <c r="I21267">
        <v>64</v>
      </c>
      <c r="J21267">
        <v>513</v>
      </c>
      <c r="K21267">
        <v>1</v>
      </c>
      <c r="L21267">
        <v>1012</v>
      </c>
      <c r="M21267">
        <v>1161</v>
      </c>
      <c r="N21267" t="s">
        <v>18</v>
      </c>
      <c r="O21267" s="1">
        <v>8.4706700000000003E-13</v>
      </c>
      <c r="P21267">
        <v>192</v>
      </c>
    </row>
    <row r="21268" spans="1:16" x14ac:dyDescent="0.25">
      <c r="A21268" t="s">
        <v>31433</v>
      </c>
      <c r="B21268">
        <v>4335</v>
      </c>
      <c r="C21268" s="3" t="str">
        <f>HYPERLINK("http://www.uniprot.org/uniprot/I1NIS2","tr|I1NIS2|I1NIS2_SOYBN")</f>
        <v>tr|I1NIS2|I1NIS2_SOYBN</v>
      </c>
      <c r="D21268" t="s">
        <v>71</v>
      </c>
      <c r="E21268">
        <v>75.88</v>
      </c>
      <c r="F21268">
        <v>1551</v>
      </c>
      <c r="G21268">
        <v>374</v>
      </c>
      <c r="H21268">
        <v>107</v>
      </c>
      <c r="I21268">
        <v>1</v>
      </c>
      <c r="J21268">
        <v>4332</v>
      </c>
      <c r="K21268">
        <v>1</v>
      </c>
      <c r="L21268">
        <v>1</v>
      </c>
      <c r="M21268">
        <v>1533</v>
      </c>
      <c r="N21268" t="s">
        <v>18</v>
      </c>
      <c r="O21268">
        <v>0</v>
      </c>
      <c r="P21268">
        <v>5797</v>
      </c>
    </row>
    <row r="21269" spans="1:16" x14ac:dyDescent="0.25">
      <c r="A21269" t="s">
        <v>31434</v>
      </c>
      <c r="B21269">
        <v>822</v>
      </c>
      <c r="C21269" s="3" t="str">
        <f>HYPERLINK("http://www.uniprot.org/uniprot/G7KX48","tr|G7KX48|G7KX48_MEDTR")</f>
        <v>tr|G7KX48|G7KX48_MEDTR</v>
      </c>
      <c r="D21269" t="s">
        <v>31435</v>
      </c>
      <c r="E21269">
        <v>76.95</v>
      </c>
      <c r="F21269">
        <v>256</v>
      </c>
      <c r="G21269">
        <v>59</v>
      </c>
      <c r="H21269">
        <v>2</v>
      </c>
      <c r="I21269">
        <v>1</v>
      </c>
      <c r="J21269">
        <v>762</v>
      </c>
      <c r="K21269">
        <v>1</v>
      </c>
      <c r="L21269">
        <v>1</v>
      </c>
      <c r="M21269">
        <v>256</v>
      </c>
      <c r="N21269" t="s">
        <v>18</v>
      </c>
      <c r="O21269" s="1">
        <v>1.21942E-104</v>
      </c>
      <c r="P21269">
        <v>988</v>
      </c>
    </row>
    <row r="21270" spans="1:16" x14ac:dyDescent="0.25">
      <c r="A21270" t="s">
        <v>31436</v>
      </c>
      <c r="B21270">
        <v>645</v>
      </c>
      <c r="C21270" s="3" t="str">
        <f>HYPERLINK("http://www.uniprot.org/uniprot/B9RFX1","tr|B9RFX1|B9RFX1_RICCO")</f>
        <v>tr|B9RFX1|B9RFX1_RICCO</v>
      </c>
      <c r="D21270" t="s">
        <v>31437</v>
      </c>
      <c r="E21270">
        <v>54.67</v>
      </c>
      <c r="F21270">
        <v>139</v>
      </c>
      <c r="G21270">
        <v>63</v>
      </c>
      <c r="H21270">
        <v>0</v>
      </c>
      <c r="I21270">
        <v>226</v>
      </c>
      <c r="J21270">
        <v>642</v>
      </c>
      <c r="K21270">
        <v>1</v>
      </c>
      <c r="L21270">
        <v>74</v>
      </c>
      <c r="M21270">
        <v>199</v>
      </c>
      <c r="N21270" t="s">
        <v>18</v>
      </c>
      <c r="O21270" s="1">
        <v>1.9443600000000001E-33</v>
      </c>
      <c r="P21270">
        <v>372</v>
      </c>
    </row>
    <row r="21271" spans="1:16" x14ac:dyDescent="0.25">
      <c r="A21271" t="s">
        <v>31438</v>
      </c>
      <c r="B21271">
        <v>777</v>
      </c>
      <c r="C21271" s="3" t="str">
        <f>HYPERLINK("http://www.uniprot.org/uniprot/G7IE11","tr|G7IE11|G7IE11_MEDTR")</f>
        <v>tr|G7IE11|G7IE11_MEDTR</v>
      </c>
      <c r="D21271" t="s">
        <v>31439</v>
      </c>
      <c r="E21271">
        <v>60.08</v>
      </c>
      <c r="F21271">
        <v>248</v>
      </c>
      <c r="G21271">
        <v>99</v>
      </c>
      <c r="H21271">
        <v>4</v>
      </c>
      <c r="I21271">
        <v>1</v>
      </c>
      <c r="J21271">
        <v>732</v>
      </c>
      <c r="K21271">
        <v>1</v>
      </c>
      <c r="L21271">
        <v>1</v>
      </c>
      <c r="M21271">
        <v>232</v>
      </c>
      <c r="N21271" t="s">
        <v>18</v>
      </c>
      <c r="O21271" s="1">
        <v>8.1987199999999993E-68</v>
      </c>
      <c r="P21271">
        <v>670</v>
      </c>
    </row>
    <row r="21272" spans="1:16" x14ac:dyDescent="0.25">
      <c r="A21272" t="s">
        <v>31440</v>
      </c>
      <c r="B21272">
        <v>1653</v>
      </c>
      <c r="C21272" s="3" t="str">
        <f>HYPERLINK("http://www.uniprot.org/uniprot/G7I6G4","tr|G7I6G4|G7I6G4_MEDTR")</f>
        <v>tr|G7I6G4|G7I6G4_MEDTR</v>
      </c>
      <c r="D21272" t="s">
        <v>31441</v>
      </c>
      <c r="E21272">
        <v>64.48</v>
      </c>
      <c r="F21272">
        <v>566</v>
      </c>
      <c r="G21272">
        <v>201</v>
      </c>
      <c r="H21272">
        <v>20</v>
      </c>
      <c r="I21272">
        <v>13</v>
      </c>
      <c r="J21272">
        <v>1650</v>
      </c>
      <c r="K21272">
        <v>1</v>
      </c>
      <c r="L21272">
        <v>6</v>
      </c>
      <c r="M21272">
        <v>555</v>
      </c>
      <c r="N21272" t="s">
        <v>18</v>
      </c>
      <c r="O21272" s="1">
        <v>9.7847099999999998E-179</v>
      </c>
      <c r="P21272">
        <v>1631</v>
      </c>
    </row>
    <row r="21273" spans="1:16" x14ac:dyDescent="0.25">
      <c r="A21273" t="s">
        <v>31442</v>
      </c>
      <c r="B21273">
        <v>1653</v>
      </c>
      <c r="C21273" s="3" t="str">
        <f>HYPERLINK("http://www.uniprot.org/uniprot/G7J9S7","tr|G7J9S7|G7J9S7_MEDTR")</f>
        <v>tr|G7J9S7|G7J9S7_MEDTR</v>
      </c>
      <c r="D21273" t="s">
        <v>31443</v>
      </c>
      <c r="E21273">
        <v>88.06</v>
      </c>
      <c r="F21273">
        <v>553</v>
      </c>
      <c r="G21273">
        <v>66</v>
      </c>
      <c r="H21273">
        <v>3</v>
      </c>
      <c r="I21273">
        <v>1</v>
      </c>
      <c r="J21273">
        <v>1650</v>
      </c>
      <c r="K21273">
        <v>1</v>
      </c>
      <c r="L21273">
        <v>1</v>
      </c>
      <c r="M21273">
        <v>552</v>
      </c>
      <c r="N21273" t="s">
        <v>18</v>
      </c>
      <c r="O21273">
        <v>0</v>
      </c>
      <c r="P21273">
        <v>2604</v>
      </c>
    </row>
    <row r="21274" spans="1:16" x14ac:dyDescent="0.25">
      <c r="A21274" t="s">
        <v>31444</v>
      </c>
      <c r="B21274">
        <v>1536</v>
      </c>
      <c r="C21274" s="3" t="str">
        <f>HYPERLINK("http://www.uniprot.org/uniprot/I1K068","tr|I1K068|I1K068_SOYBN")</f>
        <v>tr|I1K068|I1K068_SOYBN</v>
      </c>
      <c r="D21274" t="s">
        <v>28</v>
      </c>
      <c r="E21274">
        <v>79.33</v>
      </c>
      <c r="F21274">
        <v>513</v>
      </c>
      <c r="G21274">
        <v>106</v>
      </c>
      <c r="H21274">
        <v>3</v>
      </c>
      <c r="I21274">
        <v>1</v>
      </c>
      <c r="J21274">
        <v>1530</v>
      </c>
      <c r="K21274">
        <v>1</v>
      </c>
      <c r="L21274">
        <v>1</v>
      </c>
      <c r="M21274">
        <v>513</v>
      </c>
      <c r="N21274" t="s">
        <v>18</v>
      </c>
      <c r="O21274">
        <v>0</v>
      </c>
      <c r="P21274">
        <v>2137</v>
      </c>
    </row>
    <row r="21275" spans="1:16" x14ac:dyDescent="0.25">
      <c r="A21275" t="s">
        <v>31445</v>
      </c>
      <c r="B21275">
        <v>1125</v>
      </c>
      <c r="C21275" s="3" t="str">
        <f>HYPERLINK("http://www.uniprot.org/uniprot/G7IWN5","tr|G7IWN5|G7IWN5_MEDTR")</f>
        <v>tr|G7IWN5|G7IWN5_MEDTR</v>
      </c>
      <c r="D21275" t="s">
        <v>31446</v>
      </c>
      <c r="E21275">
        <v>59.51</v>
      </c>
      <c r="F21275">
        <v>415</v>
      </c>
      <c r="G21275">
        <v>168</v>
      </c>
      <c r="H21275">
        <v>44</v>
      </c>
      <c r="I21275">
        <v>1</v>
      </c>
      <c r="J21275">
        <v>1113</v>
      </c>
      <c r="K21275">
        <v>1</v>
      </c>
      <c r="L21275">
        <v>14</v>
      </c>
      <c r="M21275">
        <v>422</v>
      </c>
      <c r="N21275" t="s">
        <v>18</v>
      </c>
      <c r="O21275" s="1">
        <v>8.0989299999999996E-125</v>
      </c>
      <c r="P21275">
        <v>1164</v>
      </c>
    </row>
    <row r="21276" spans="1:16" x14ac:dyDescent="0.25">
      <c r="A21276" t="s">
        <v>31447</v>
      </c>
      <c r="B21276">
        <v>1224</v>
      </c>
      <c r="C21276" s="3" t="str">
        <f>HYPERLINK("http://www.uniprot.org/uniprot/I1KRD8","tr|I1KRD8|I1KRD8_SOYBN")</f>
        <v>tr|I1KRD8|I1KRD8_SOYBN</v>
      </c>
      <c r="D21276" t="s">
        <v>71</v>
      </c>
      <c r="E21276">
        <v>74.239999999999995</v>
      </c>
      <c r="F21276">
        <v>396</v>
      </c>
      <c r="G21276">
        <v>102</v>
      </c>
      <c r="H21276">
        <v>6</v>
      </c>
      <c r="I21276">
        <v>1</v>
      </c>
      <c r="J21276">
        <v>1170</v>
      </c>
      <c r="K21276">
        <v>1</v>
      </c>
      <c r="L21276">
        <v>1</v>
      </c>
      <c r="M21276">
        <v>392</v>
      </c>
      <c r="N21276" t="s">
        <v>18</v>
      </c>
      <c r="O21276" s="1">
        <v>4.0834299999999998E-157</v>
      </c>
      <c r="P21276">
        <v>1443</v>
      </c>
    </row>
    <row r="21277" spans="1:16" x14ac:dyDescent="0.25">
      <c r="A21277" t="s">
        <v>31448</v>
      </c>
      <c r="B21277">
        <v>336</v>
      </c>
      <c r="C21277" s="3" t="str">
        <f>HYPERLINK("http://www.uniprot.org/uniprot/K7KQY3","tr|K7KQY3|K7KQY3_SOYBN")</f>
        <v>tr|K7KQY3|K7KQY3_SOYBN</v>
      </c>
      <c r="D21277" t="s">
        <v>117</v>
      </c>
      <c r="E21277">
        <v>56.25</v>
      </c>
      <c r="F21277">
        <v>112</v>
      </c>
      <c r="G21277">
        <v>49</v>
      </c>
      <c r="H21277">
        <v>1</v>
      </c>
      <c r="I21277">
        <v>1</v>
      </c>
      <c r="J21277">
        <v>333</v>
      </c>
      <c r="K21277">
        <v>1</v>
      </c>
      <c r="L21277">
        <v>1</v>
      </c>
      <c r="M21277">
        <v>110</v>
      </c>
      <c r="N21277" t="s">
        <v>18</v>
      </c>
      <c r="O21277" s="1">
        <v>4.5851799999999999E-27</v>
      </c>
      <c r="P21277">
        <v>315</v>
      </c>
    </row>
    <row r="21278" spans="1:16" x14ac:dyDescent="0.25">
      <c r="A21278" t="s">
        <v>31449</v>
      </c>
      <c r="B21278">
        <v>591</v>
      </c>
      <c r="C21278" s="3" t="str">
        <f>HYPERLINK("http://www.uniprot.org/uniprot/I3S6F1","tr|I3S6F1|I3S6F1_MEDTR")</f>
        <v>tr|I3S6F1|I3S6F1_MEDTR</v>
      </c>
      <c r="D21278" t="s">
        <v>22</v>
      </c>
      <c r="E21278">
        <v>58.03</v>
      </c>
      <c r="F21278">
        <v>193</v>
      </c>
      <c r="G21278">
        <v>81</v>
      </c>
      <c r="H21278">
        <v>1</v>
      </c>
      <c r="I21278">
        <v>13</v>
      </c>
      <c r="J21278">
        <v>588</v>
      </c>
      <c r="K21278">
        <v>1</v>
      </c>
      <c r="L21278">
        <v>3</v>
      </c>
      <c r="M21278">
        <v>190</v>
      </c>
      <c r="N21278" t="s">
        <v>18</v>
      </c>
      <c r="O21278" s="1">
        <v>2.1816299999999999E-48</v>
      </c>
      <c r="P21278">
        <v>500</v>
      </c>
    </row>
    <row r="21279" spans="1:16" x14ac:dyDescent="0.25">
      <c r="A21279" t="s">
        <v>31450</v>
      </c>
      <c r="B21279">
        <v>2754</v>
      </c>
      <c r="C21279" s="3" t="str">
        <f>HYPERLINK("http://www.uniprot.org/uniprot/G7JGQ7","tr|G7JGQ7|G7JGQ7_MEDTR")</f>
        <v>tr|G7JGQ7|G7JGQ7_MEDTR</v>
      </c>
      <c r="D21279" t="s">
        <v>31451</v>
      </c>
      <c r="E21279">
        <v>68.14</v>
      </c>
      <c r="F21279">
        <v>923</v>
      </c>
      <c r="G21279">
        <v>294</v>
      </c>
      <c r="H21279">
        <v>6</v>
      </c>
      <c r="I21279">
        <v>1</v>
      </c>
      <c r="J21279">
        <v>2751</v>
      </c>
      <c r="K21279">
        <v>1</v>
      </c>
      <c r="L21279">
        <v>1</v>
      </c>
      <c r="M21279">
        <v>855</v>
      </c>
      <c r="N21279" t="s">
        <v>18</v>
      </c>
      <c r="O21279">
        <v>0</v>
      </c>
      <c r="P21279">
        <v>2992</v>
      </c>
    </row>
    <row r="21280" spans="1:16" x14ac:dyDescent="0.25">
      <c r="A21280" t="s">
        <v>31452</v>
      </c>
      <c r="B21280">
        <v>1938</v>
      </c>
      <c r="C21280" s="3" t="str">
        <f>HYPERLINK("http://www.uniprot.org/uniprot/I1J6V7","tr|I1J6V7|I1J6V7_SOYBN")</f>
        <v>tr|I1J6V7|I1J6V7_SOYBN</v>
      </c>
      <c r="D21280" t="s">
        <v>99</v>
      </c>
      <c r="E21280">
        <v>82.58</v>
      </c>
      <c r="F21280">
        <v>649</v>
      </c>
      <c r="G21280">
        <v>113</v>
      </c>
      <c r="H21280">
        <v>6</v>
      </c>
      <c r="I21280">
        <v>4</v>
      </c>
      <c r="J21280">
        <v>1932</v>
      </c>
      <c r="K21280">
        <v>1</v>
      </c>
      <c r="L21280">
        <v>1</v>
      </c>
      <c r="M21280">
        <v>644</v>
      </c>
      <c r="N21280" t="s">
        <v>18</v>
      </c>
      <c r="O21280">
        <v>0</v>
      </c>
      <c r="P21280">
        <v>2781</v>
      </c>
    </row>
    <row r="21281" spans="1:16" x14ac:dyDescent="0.25">
      <c r="A21281" t="s">
        <v>31453</v>
      </c>
      <c r="B21281">
        <v>768</v>
      </c>
      <c r="C21281" s="3" t="str">
        <f>HYPERLINK("http://www.uniprot.org/uniprot/I3S2R5","tr|I3S2R5|I3S2R5_MEDTR")</f>
        <v>tr|I3S2R5|I3S2R5_MEDTR</v>
      </c>
      <c r="D21281" t="s">
        <v>5314</v>
      </c>
      <c r="E21281">
        <v>68.16</v>
      </c>
      <c r="F21281">
        <v>267</v>
      </c>
      <c r="G21281">
        <v>85</v>
      </c>
      <c r="H21281">
        <v>12</v>
      </c>
      <c r="I21281">
        <v>1</v>
      </c>
      <c r="J21281">
        <v>765</v>
      </c>
      <c r="K21281">
        <v>1</v>
      </c>
      <c r="L21281">
        <v>1</v>
      </c>
      <c r="M21281">
        <v>267</v>
      </c>
      <c r="N21281" t="s">
        <v>18</v>
      </c>
      <c r="O21281" s="1">
        <v>5.4938600000000002E-93</v>
      </c>
      <c r="P21281">
        <v>887</v>
      </c>
    </row>
    <row r="21282" spans="1:16" x14ac:dyDescent="0.25">
      <c r="A21282" t="s">
        <v>31454</v>
      </c>
      <c r="B21282">
        <v>2658</v>
      </c>
      <c r="C21282" s="3" t="str">
        <f>HYPERLINK("http://www.uniprot.org/uniprot/G7K3T6","tr|G7K3T6|G7K3T6_MEDTR")</f>
        <v>tr|G7K3T6|G7K3T6_MEDTR</v>
      </c>
      <c r="D21282" t="s">
        <v>31455</v>
      </c>
      <c r="E21282">
        <v>71.72</v>
      </c>
      <c r="F21282">
        <v>916</v>
      </c>
      <c r="G21282">
        <v>259</v>
      </c>
      <c r="H21282">
        <v>44</v>
      </c>
      <c r="I21282">
        <v>1</v>
      </c>
      <c r="J21282">
        <v>2616</v>
      </c>
      <c r="K21282">
        <v>1</v>
      </c>
      <c r="L21282">
        <v>1</v>
      </c>
      <c r="M21282">
        <v>895</v>
      </c>
      <c r="N21282" t="s">
        <v>18</v>
      </c>
      <c r="O21282">
        <v>0</v>
      </c>
      <c r="P21282">
        <v>2904</v>
      </c>
    </row>
    <row r="21283" spans="1:16" x14ac:dyDescent="0.25">
      <c r="A21283" t="s">
        <v>31456</v>
      </c>
      <c r="B21283">
        <v>2121</v>
      </c>
      <c r="C21283" s="3" t="str">
        <f>HYPERLINK("http://www.uniprot.org/uniprot/I1LC11","tr|I1LC11|I1LC11_SOYBN")</f>
        <v>tr|I1LC11|I1LC11_SOYBN</v>
      </c>
      <c r="D21283" t="s">
        <v>28</v>
      </c>
      <c r="E21283">
        <v>69.180000000000007</v>
      </c>
      <c r="F21283">
        <v>714</v>
      </c>
      <c r="G21283">
        <v>220</v>
      </c>
      <c r="H21283">
        <v>9</v>
      </c>
      <c r="I21283">
        <v>1</v>
      </c>
      <c r="J21283">
        <v>2115</v>
      </c>
      <c r="K21283">
        <v>1</v>
      </c>
      <c r="L21283">
        <v>1</v>
      </c>
      <c r="M21283">
        <v>706</v>
      </c>
      <c r="N21283" t="s">
        <v>18</v>
      </c>
      <c r="O21283">
        <v>0</v>
      </c>
      <c r="P21283">
        <v>2577</v>
      </c>
    </row>
    <row r="21284" spans="1:16" x14ac:dyDescent="0.25">
      <c r="A21284" t="s">
        <v>31457</v>
      </c>
      <c r="B21284">
        <v>1041</v>
      </c>
      <c r="C21284" s="3" t="str">
        <f>HYPERLINK("http://www.uniprot.org/uniprot/G7I2F3","tr|G7I2F3|G7I2F3_MEDTR")</f>
        <v>tr|G7I2F3|G7I2F3_MEDTR</v>
      </c>
      <c r="D21284" t="s">
        <v>257</v>
      </c>
      <c r="E21284">
        <v>39.14</v>
      </c>
      <c r="F21284">
        <v>235</v>
      </c>
      <c r="G21284">
        <v>143</v>
      </c>
      <c r="H21284">
        <v>2</v>
      </c>
      <c r="I21284">
        <v>277</v>
      </c>
      <c r="J21284">
        <v>975</v>
      </c>
      <c r="K21284">
        <v>1</v>
      </c>
      <c r="L21284">
        <v>169</v>
      </c>
      <c r="M21284">
        <v>379</v>
      </c>
      <c r="N21284" t="s">
        <v>18</v>
      </c>
      <c r="O21284" s="1">
        <v>4.18329E-32</v>
      </c>
      <c r="P21284">
        <v>364</v>
      </c>
    </row>
    <row r="21285" spans="1:16" x14ac:dyDescent="0.25">
      <c r="A21285" t="s">
        <v>31458</v>
      </c>
      <c r="B21285">
        <v>1587</v>
      </c>
      <c r="C21285" s="3" t="str">
        <f>HYPERLINK("http://www.uniprot.org/uniprot/K7MJ15","tr|K7MJ15|K7MJ15_SOYBN")</f>
        <v>tr|K7MJ15|K7MJ15_SOYBN</v>
      </c>
      <c r="D21285" t="s">
        <v>28</v>
      </c>
      <c r="E21285">
        <v>80.989999999999995</v>
      </c>
      <c r="F21285">
        <v>521</v>
      </c>
      <c r="G21285">
        <v>99</v>
      </c>
      <c r="H21285">
        <v>0</v>
      </c>
      <c r="I21285">
        <v>19</v>
      </c>
      <c r="J21285">
        <v>1581</v>
      </c>
      <c r="K21285">
        <v>1</v>
      </c>
      <c r="L21285">
        <v>85</v>
      </c>
      <c r="M21285">
        <v>591</v>
      </c>
      <c r="N21285" t="s">
        <v>18</v>
      </c>
      <c r="O21285">
        <v>0</v>
      </c>
      <c r="P21285">
        <v>2276</v>
      </c>
    </row>
    <row r="21286" spans="1:16" x14ac:dyDescent="0.25">
      <c r="A21286" t="s">
        <v>31459</v>
      </c>
      <c r="B21286">
        <v>381</v>
      </c>
      <c r="C21286" s="3" t="str">
        <f>HYPERLINK("http://www.uniprot.org/uniprot/G7K4L8","tr|G7K4L8|G7K4L8_MEDTR")</f>
        <v>tr|G7K4L8|G7K4L8_MEDTR</v>
      </c>
      <c r="D21286" t="s">
        <v>1665</v>
      </c>
      <c r="E21286">
        <v>47.69</v>
      </c>
      <c r="F21286">
        <v>130</v>
      </c>
      <c r="G21286">
        <v>68</v>
      </c>
      <c r="H21286">
        <v>4</v>
      </c>
      <c r="I21286">
        <v>1</v>
      </c>
      <c r="J21286">
        <v>378</v>
      </c>
      <c r="K21286">
        <v>1</v>
      </c>
      <c r="L21286">
        <v>29</v>
      </c>
      <c r="M21286">
        <v>158</v>
      </c>
      <c r="N21286" t="s">
        <v>18</v>
      </c>
      <c r="O21286" s="1">
        <v>7.8627499999999998E-19</v>
      </c>
      <c r="P21286">
        <v>244</v>
      </c>
    </row>
    <row r="21287" spans="1:16" x14ac:dyDescent="0.25">
      <c r="A21287" t="s">
        <v>31460</v>
      </c>
      <c r="B21287">
        <v>2772</v>
      </c>
      <c r="C21287" s="3" t="str">
        <f>HYPERLINK("http://www.uniprot.org/uniprot/G7IT11","tr|G7IT11|G7IT11_MEDTR")</f>
        <v>tr|G7IT11|G7IT11_MEDTR</v>
      </c>
      <c r="D21287" t="s">
        <v>31461</v>
      </c>
      <c r="E21287">
        <v>79.63</v>
      </c>
      <c r="F21287">
        <v>997</v>
      </c>
      <c r="G21287">
        <v>203</v>
      </c>
      <c r="H21287">
        <v>74</v>
      </c>
      <c r="I21287">
        <v>1</v>
      </c>
      <c r="J21287">
        <v>2769</v>
      </c>
      <c r="K21287">
        <v>1</v>
      </c>
      <c r="L21287">
        <v>1</v>
      </c>
      <c r="M21287">
        <v>991</v>
      </c>
      <c r="N21287" t="s">
        <v>18</v>
      </c>
      <c r="O21287">
        <v>0</v>
      </c>
      <c r="P21287">
        <v>3984</v>
      </c>
    </row>
    <row r="21288" spans="1:16" x14ac:dyDescent="0.25">
      <c r="A21288" t="s">
        <v>31462</v>
      </c>
      <c r="B21288">
        <v>1497</v>
      </c>
      <c r="C21288" s="3" t="str">
        <f>HYPERLINK("http://www.uniprot.org/uniprot/G7IUA9","tr|G7IUA9|G7IUA9_MEDTR")</f>
        <v>tr|G7IUA9|G7IUA9_MEDTR</v>
      </c>
      <c r="D21288" t="s">
        <v>31463</v>
      </c>
      <c r="E21288">
        <v>74</v>
      </c>
      <c r="F21288">
        <v>500</v>
      </c>
      <c r="G21288">
        <v>130</v>
      </c>
      <c r="H21288">
        <v>2</v>
      </c>
      <c r="I21288">
        <v>1</v>
      </c>
      <c r="J21288">
        <v>1494</v>
      </c>
      <c r="K21288">
        <v>1</v>
      </c>
      <c r="L21288">
        <v>1</v>
      </c>
      <c r="M21288">
        <v>497</v>
      </c>
      <c r="N21288" t="s">
        <v>18</v>
      </c>
      <c r="O21288">
        <v>0</v>
      </c>
      <c r="P21288">
        <v>1846</v>
      </c>
    </row>
    <row r="21289" spans="1:16" x14ac:dyDescent="0.25">
      <c r="A21289" t="s">
        <v>31464</v>
      </c>
      <c r="B21289">
        <v>357</v>
      </c>
      <c r="C21289" s="3" t="str">
        <f>HYPERLINK("http://www.uniprot.org/uniprot/B7FN21","tr|B7FN21|B7FN21_MEDTR")</f>
        <v>tr|B7FN21|B7FN21_MEDTR</v>
      </c>
      <c r="D21289" t="s">
        <v>31465</v>
      </c>
      <c r="E21289">
        <v>92.24</v>
      </c>
      <c r="F21289">
        <v>116</v>
      </c>
      <c r="G21289">
        <v>9</v>
      </c>
      <c r="H21289">
        <v>0</v>
      </c>
      <c r="I21289">
        <v>1</v>
      </c>
      <c r="J21289">
        <v>348</v>
      </c>
      <c r="K21289">
        <v>1</v>
      </c>
      <c r="L21289">
        <v>1</v>
      </c>
      <c r="M21289">
        <v>116</v>
      </c>
      <c r="N21289" t="s">
        <v>18</v>
      </c>
      <c r="O21289" s="1">
        <v>1.62297E-56</v>
      </c>
      <c r="P21289">
        <v>569</v>
      </c>
    </row>
    <row r="21290" spans="1:16" x14ac:dyDescent="0.25">
      <c r="A21290" t="s">
        <v>31466</v>
      </c>
      <c r="B21290">
        <v>3063</v>
      </c>
      <c r="C21290" s="3" t="str">
        <f>HYPERLINK("http://www.uniprot.org/uniprot/I1KU77","tr|I1KU77|I1KU77_SOYBN")</f>
        <v>tr|I1KU77|I1KU77_SOYBN</v>
      </c>
      <c r="D21290" t="s">
        <v>99</v>
      </c>
      <c r="E21290">
        <v>77.010000000000005</v>
      </c>
      <c r="F21290">
        <v>1053</v>
      </c>
      <c r="G21290">
        <v>242</v>
      </c>
      <c r="H21290">
        <v>33</v>
      </c>
      <c r="I21290">
        <v>1</v>
      </c>
      <c r="J21290">
        <v>3060</v>
      </c>
      <c r="K21290">
        <v>1</v>
      </c>
      <c r="L21290">
        <v>1</v>
      </c>
      <c r="M21290">
        <v>1046</v>
      </c>
      <c r="N21290" t="s">
        <v>18</v>
      </c>
      <c r="O21290">
        <v>0</v>
      </c>
      <c r="P21290">
        <v>3977</v>
      </c>
    </row>
    <row r="21291" spans="1:16" x14ac:dyDescent="0.25">
      <c r="A21291" t="s">
        <v>31467</v>
      </c>
      <c r="B21291">
        <v>1203</v>
      </c>
      <c r="C21291" s="3" t="str">
        <f>HYPERLINK("http://www.uniprot.org/uniprot/G7KE79","tr|G7KE79|G7KE79_MEDTR")</f>
        <v>tr|G7KE79|G7KE79_MEDTR</v>
      </c>
      <c r="D21291" t="s">
        <v>31468</v>
      </c>
      <c r="E21291">
        <v>79.94</v>
      </c>
      <c r="F21291">
        <v>394</v>
      </c>
      <c r="G21291">
        <v>79</v>
      </c>
      <c r="H21291">
        <v>0</v>
      </c>
      <c r="I21291">
        <v>7</v>
      </c>
      <c r="J21291">
        <v>1188</v>
      </c>
      <c r="K21291">
        <v>1</v>
      </c>
      <c r="L21291">
        <v>113</v>
      </c>
      <c r="M21291">
        <v>506</v>
      </c>
      <c r="N21291" t="s">
        <v>18</v>
      </c>
      <c r="O21291">
        <v>0</v>
      </c>
      <c r="P21291">
        <v>1691</v>
      </c>
    </row>
    <row r="21292" spans="1:16" x14ac:dyDescent="0.25">
      <c r="A21292" t="s">
        <v>31469</v>
      </c>
      <c r="B21292">
        <v>1443</v>
      </c>
      <c r="C21292" s="3" t="str">
        <f>HYPERLINK("http://www.uniprot.org/uniprot/G7KQ54","tr|G7KQ54|G7KQ54_MEDTR")</f>
        <v>tr|G7KQ54|G7KQ54_MEDTR</v>
      </c>
      <c r="D21292" t="s">
        <v>31470</v>
      </c>
      <c r="E21292">
        <v>86.23</v>
      </c>
      <c r="F21292">
        <v>436</v>
      </c>
      <c r="G21292">
        <v>60</v>
      </c>
      <c r="H21292">
        <v>3</v>
      </c>
      <c r="I21292">
        <v>52</v>
      </c>
      <c r="J21292">
        <v>1350</v>
      </c>
      <c r="K21292">
        <v>1</v>
      </c>
      <c r="L21292">
        <v>11</v>
      </c>
      <c r="M21292">
        <v>445</v>
      </c>
      <c r="N21292" t="s">
        <v>18</v>
      </c>
      <c r="O21292">
        <v>0</v>
      </c>
      <c r="P21292">
        <v>2031</v>
      </c>
    </row>
    <row r="21293" spans="1:16" x14ac:dyDescent="0.25">
      <c r="A21293" t="s">
        <v>31471</v>
      </c>
      <c r="B21293">
        <v>1248</v>
      </c>
      <c r="C21293" s="3" t="str">
        <f>HYPERLINK("http://www.uniprot.org/uniprot/K7N055","tr|K7N055|K7N055_SOYBN")</f>
        <v>tr|K7N055|K7N055_SOYBN</v>
      </c>
      <c r="D21293" t="s">
        <v>61</v>
      </c>
      <c r="E21293">
        <v>78.709999999999994</v>
      </c>
      <c r="F21293">
        <v>390</v>
      </c>
      <c r="G21293">
        <v>83</v>
      </c>
      <c r="H21293">
        <v>0</v>
      </c>
      <c r="I21293">
        <v>76</v>
      </c>
      <c r="J21293">
        <v>1245</v>
      </c>
      <c r="K21293">
        <v>1</v>
      </c>
      <c r="L21293">
        <v>107</v>
      </c>
      <c r="M21293">
        <v>496</v>
      </c>
      <c r="N21293" t="s">
        <v>18</v>
      </c>
      <c r="O21293">
        <v>0</v>
      </c>
      <c r="P21293">
        <v>1694</v>
      </c>
    </row>
    <row r="21294" spans="1:16" x14ac:dyDescent="0.25">
      <c r="A21294" t="s">
        <v>31472</v>
      </c>
      <c r="B21294">
        <v>1794</v>
      </c>
      <c r="C21294" s="3" t="str">
        <f>HYPERLINK("http://www.uniprot.org/uniprot/G7KX47","tr|G7KX47|G7KX47_MEDTR")</f>
        <v>tr|G7KX47|G7KX47_MEDTR</v>
      </c>
      <c r="D21294" t="s">
        <v>31473</v>
      </c>
      <c r="E21294">
        <v>72.13</v>
      </c>
      <c r="F21294">
        <v>603</v>
      </c>
      <c r="G21294">
        <v>168</v>
      </c>
      <c r="H21294">
        <v>16</v>
      </c>
      <c r="I21294">
        <v>1</v>
      </c>
      <c r="J21294">
        <v>1761</v>
      </c>
      <c r="K21294">
        <v>1</v>
      </c>
      <c r="L21294">
        <v>1</v>
      </c>
      <c r="M21294">
        <v>599</v>
      </c>
      <c r="N21294" t="s">
        <v>18</v>
      </c>
      <c r="O21294">
        <v>0</v>
      </c>
      <c r="P21294">
        <v>2229</v>
      </c>
    </row>
    <row r="21295" spans="1:16" x14ac:dyDescent="0.25">
      <c r="A21295" t="s">
        <v>31474</v>
      </c>
      <c r="B21295">
        <v>1254</v>
      </c>
      <c r="C21295" s="3" t="str">
        <f>HYPERLINK("http://www.uniprot.org/uniprot/G7IE12","tr|G7IE12|G7IE12_MEDTR")</f>
        <v>tr|G7IE12|G7IE12_MEDTR</v>
      </c>
      <c r="D21295" t="s">
        <v>31475</v>
      </c>
      <c r="E21295">
        <v>87.52</v>
      </c>
      <c r="F21295">
        <v>417</v>
      </c>
      <c r="G21295">
        <v>52</v>
      </c>
      <c r="H21295">
        <v>0</v>
      </c>
      <c r="I21295">
        <v>1</v>
      </c>
      <c r="J21295">
        <v>1251</v>
      </c>
      <c r="K21295">
        <v>1</v>
      </c>
      <c r="L21295">
        <v>93</v>
      </c>
      <c r="M21295">
        <v>508</v>
      </c>
      <c r="N21295" t="s">
        <v>18</v>
      </c>
      <c r="O21295">
        <v>0</v>
      </c>
      <c r="P21295">
        <v>1955</v>
      </c>
    </row>
    <row r="21296" spans="1:16" x14ac:dyDescent="0.25">
      <c r="A21296" t="s">
        <v>31476</v>
      </c>
      <c r="B21296">
        <v>783</v>
      </c>
      <c r="C21296" s="3" t="str">
        <f>HYPERLINK("http://www.uniprot.org/uniprot/G7I6G1","tr|G7I6G1|G7I6G1_MEDTR")</f>
        <v>tr|G7I6G1|G7I6G1_MEDTR</v>
      </c>
      <c r="D21296" t="s">
        <v>31477</v>
      </c>
      <c r="E21296">
        <v>87.69</v>
      </c>
      <c r="F21296">
        <v>260</v>
      </c>
      <c r="G21296">
        <v>32</v>
      </c>
      <c r="H21296">
        <v>0</v>
      </c>
      <c r="I21296">
        <v>1</v>
      </c>
      <c r="J21296">
        <v>780</v>
      </c>
      <c r="K21296">
        <v>1</v>
      </c>
      <c r="L21296">
        <v>83</v>
      </c>
      <c r="M21296">
        <v>340</v>
      </c>
      <c r="N21296" t="s">
        <v>18</v>
      </c>
      <c r="O21296" s="1">
        <v>1.3766600000000001E-131</v>
      </c>
      <c r="P21296">
        <v>1220</v>
      </c>
    </row>
    <row r="21297" spans="1:16" x14ac:dyDescent="0.25">
      <c r="A21297" t="s">
        <v>31478</v>
      </c>
      <c r="B21297">
        <v>516</v>
      </c>
      <c r="C21297" s="3" t="str">
        <f>HYPERLINK("http://www.uniprot.org/uniprot/G7ZZQ1","tr|G7ZZQ1|G7ZZQ1_MEDTR")</f>
        <v>tr|G7ZZQ1|G7ZZQ1_MEDTR</v>
      </c>
      <c r="D21297" t="s">
        <v>31479</v>
      </c>
      <c r="E21297">
        <v>82.31</v>
      </c>
      <c r="F21297">
        <v>164</v>
      </c>
      <c r="G21297">
        <v>29</v>
      </c>
      <c r="H21297">
        <v>3</v>
      </c>
      <c r="I21297">
        <v>31</v>
      </c>
      <c r="J21297">
        <v>513</v>
      </c>
      <c r="K21297">
        <v>1</v>
      </c>
      <c r="L21297">
        <v>1</v>
      </c>
      <c r="M21297">
        <v>162</v>
      </c>
      <c r="N21297" t="s">
        <v>18</v>
      </c>
      <c r="O21297" s="1">
        <v>9.1460099999999998E-68</v>
      </c>
      <c r="P21297">
        <v>666</v>
      </c>
    </row>
    <row r="21298" spans="1:16" x14ac:dyDescent="0.25">
      <c r="A21298" t="s">
        <v>31480</v>
      </c>
      <c r="B21298">
        <v>435</v>
      </c>
      <c r="C21298" s="3" t="str">
        <f>HYPERLINK("http://www.uniprot.org/uniprot/G7J9S8","tr|G7J9S8|G7J9S8_MEDTR")</f>
        <v>tr|G7J9S8|G7J9S8_MEDTR</v>
      </c>
      <c r="D21298" t="s">
        <v>31481</v>
      </c>
      <c r="E21298">
        <v>60</v>
      </c>
      <c r="F21298">
        <v>145</v>
      </c>
      <c r="G21298">
        <v>58</v>
      </c>
      <c r="H21298">
        <v>1</v>
      </c>
      <c r="I21298">
        <v>1</v>
      </c>
      <c r="J21298">
        <v>432</v>
      </c>
      <c r="K21298">
        <v>1</v>
      </c>
      <c r="L21298">
        <v>1</v>
      </c>
      <c r="M21298">
        <v>143</v>
      </c>
      <c r="N21298" t="s">
        <v>18</v>
      </c>
      <c r="O21298" s="1">
        <v>3.6873800000000001E-37</v>
      </c>
      <c r="P21298">
        <v>402</v>
      </c>
    </row>
    <row r="21299" spans="1:16" x14ac:dyDescent="0.25">
      <c r="A21299" t="s">
        <v>31482</v>
      </c>
      <c r="B21299">
        <v>1143</v>
      </c>
      <c r="C21299" s="3" t="str">
        <f>HYPERLINK("http://www.uniprot.org/uniprot/B7FM37","tr|B7FM37|B7FM37_MEDTR")</f>
        <v>tr|B7FM37|B7FM37_MEDTR</v>
      </c>
      <c r="D21299" t="s">
        <v>22</v>
      </c>
      <c r="E21299">
        <v>90.52</v>
      </c>
      <c r="F21299">
        <v>380</v>
      </c>
      <c r="G21299">
        <v>36</v>
      </c>
      <c r="H21299">
        <v>0</v>
      </c>
      <c r="I21299">
        <v>1</v>
      </c>
      <c r="J21299">
        <v>1140</v>
      </c>
      <c r="K21299">
        <v>1</v>
      </c>
      <c r="L21299">
        <v>1</v>
      </c>
      <c r="M21299">
        <v>380</v>
      </c>
      <c r="N21299" t="s">
        <v>18</v>
      </c>
      <c r="O21299">
        <v>0</v>
      </c>
      <c r="P21299">
        <v>1823</v>
      </c>
    </row>
    <row r="21300" spans="1:16" x14ac:dyDescent="0.25">
      <c r="A21300" t="s">
        <v>31483</v>
      </c>
      <c r="B21300">
        <v>963</v>
      </c>
      <c r="C21300" s="3" t="str">
        <f>HYPERLINK("http://www.uniprot.org/uniprot/G7IWN5","tr|G7IWN5|G7IWN5_MEDTR")</f>
        <v>tr|G7IWN5|G7IWN5_MEDTR</v>
      </c>
      <c r="D21300" t="s">
        <v>31446</v>
      </c>
      <c r="E21300">
        <v>62.26</v>
      </c>
      <c r="F21300">
        <v>326</v>
      </c>
      <c r="G21300">
        <v>123</v>
      </c>
      <c r="H21300">
        <v>16</v>
      </c>
      <c r="I21300">
        <v>22</v>
      </c>
      <c r="J21300">
        <v>951</v>
      </c>
      <c r="K21300">
        <v>1</v>
      </c>
      <c r="L21300">
        <v>103</v>
      </c>
      <c r="M21300">
        <v>422</v>
      </c>
      <c r="N21300" t="s">
        <v>18</v>
      </c>
      <c r="O21300" s="1">
        <v>7.2701399999999994E-105</v>
      </c>
      <c r="P21300">
        <v>991</v>
      </c>
    </row>
    <row r="21301" spans="1:16" x14ac:dyDescent="0.25">
      <c r="A21301" t="s">
        <v>31484</v>
      </c>
      <c r="B21301">
        <v>387</v>
      </c>
      <c r="C21301" s="3" t="str">
        <f>HYPERLINK("http://www.uniprot.org/uniprot/I3S3B2","tr|I3S3B2|I3S3B2_LOTJA")</f>
        <v>tr|I3S3B2|I3S3B2_LOTJA</v>
      </c>
      <c r="D21301" t="s">
        <v>93</v>
      </c>
      <c r="E21301">
        <v>74.209999999999994</v>
      </c>
      <c r="F21301">
        <v>128</v>
      </c>
      <c r="G21301">
        <v>33</v>
      </c>
      <c r="H21301">
        <v>0</v>
      </c>
      <c r="I21301">
        <v>1</v>
      </c>
      <c r="J21301">
        <v>384</v>
      </c>
      <c r="K21301">
        <v>1</v>
      </c>
      <c r="L21301">
        <v>1</v>
      </c>
      <c r="M21301">
        <v>128</v>
      </c>
      <c r="N21301" t="s">
        <v>18</v>
      </c>
      <c r="O21301" s="1">
        <v>3.2515500000000002E-41</v>
      </c>
      <c r="P21301">
        <v>437</v>
      </c>
    </row>
    <row r="21302" spans="1:16" x14ac:dyDescent="0.25">
      <c r="A21302" t="s">
        <v>31485</v>
      </c>
      <c r="B21302">
        <v>975</v>
      </c>
      <c r="C21302" s="3" t="str">
        <f>HYPERLINK("http://www.uniprot.org/uniprot/K7L6H4","tr|K7L6H4|K7L6H4_SOYBN")</f>
        <v>tr|K7L6H4|K7L6H4_SOYBN</v>
      </c>
      <c r="D21302" t="s">
        <v>28</v>
      </c>
      <c r="E21302">
        <v>79.67</v>
      </c>
      <c r="F21302">
        <v>305</v>
      </c>
      <c r="G21302">
        <v>62</v>
      </c>
      <c r="H21302">
        <v>0</v>
      </c>
      <c r="I21302">
        <v>4</v>
      </c>
      <c r="J21302">
        <v>918</v>
      </c>
      <c r="K21302">
        <v>1</v>
      </c>
      <c r="L21302">
        <v>5</v>
      </c>
      <c r="M21302">
        <v>309</v>
      </c>
      <c r="N21302" t="s">
        <v>18</v>
      </c>
      <c r="O21302" s="1">
        <v>3.3144499999999999E-129</v>
      </c>
      <c r="P21302">
        <v>1201</v>
      </c>
    </row>
    <row r="21303" spans="1:16" x14ac:dyDescent="0.25">
      <c r="A21303" t="s">
        <v>31486</v>
      </c>
      <c r="B21303">
        <v>1347</v>
      </c>
      <c r="C21303" s="3" t="str">
        <f>HYPERLINK("http://www.uniprot.org/uniprot/I3SUA2","tr|I3SUA2|I3SUA2_LOTJA")</f>
        <v>tr|I3SUA2|I3SUA2_LOTJA</v>
      </c>
      <c r="D21303" t="s">
        <v>93</v>
      </c>
      <c r="E21303">
        <v>73.19</v>
      </c>
      <c r="F21303">
        <v>444</v>
      </c>
      <c r="G21303">
        <v>119</v>
      </c>
      <c r="H21303">
        <v>0</v>
      </c>
      <c r="I21303">
        <v>1</v>
      </c>
      <c r="J21303">
        <v>1332</v>
      </c>
      <c r="K21303">
        <v>1</v>
      </c>
      <c r="L21303">
        <v>38</v>
      </c>
      <c r="M21303">
        <v>471</v>
      </c>
      <c r="N21303" t="s">
        <v>18</v>
      </c>
      <c r="O21303" s="1">
        <v>2.3138800000000001E-172</v>
      </c>
      <c r="P21303">
        <v>1575</v>
      </c>
    </row>
    <row r="21304" spans="1:16" x14ac:dyDescent="0.25">
      <c r="A21304" t="s">
        <v>31487</v>
      </c>
      <c r="B21304">
        <v>1674</v>
      </c>
      <c r="C21304" s="3" t="str">
        <f>HYPERLINK("http://www.uniprot.org/uniprot/I1J7M8","tr|I1J7M8|I1J7M8_SOYBN")</f>
        <v>tr|I1J7M8|I1J7M8_SOYBN</v>
      </c>
      <c r="D21304" t="s">
        <v>28</v>
      </c>
      <c r="E21304">
        <v>69.180000000000007</v>
      </c>
      <c r="F21304">
        <v>555</v>
      </c>
      <c r="G21304">
        <v>171</v>
      </c>
      <c r="H21304">
        <v>15</v>
      </c>
      <c r="I21304">
        <v>4</v>
      </c>
      <c r="J21304">
        <v>1623</v>
      </c>
      <c r="K21304">
        <v>1</v>
      </c>
      <c r="L21304">
        <v>3</v>
      </c>
      <c r="M21304">
        <v>542</v>
      </c>
      <c r="N21304" t="s">
        <v>18</v>
      </c>
      <c r="O21304">
        <v>0</v>
      </c>
      <c r="P21304">
        <v>1757</v>
      </c>
    </row>
    <row r="21305" spans="1:16" x14ac:dyDescent="0.25">
      <c r="A21305" t="s">
        <v>31488</v>
      </c>
      <c r="B21305">
        <v>1332</v>
      </c>
      <c r="C21305" s="3" t="str">
        <f>HYPERLINK("http://www.uniprot.org/uniprot/G7JGR0","tr|G7JGR0|G7JGR0_MEDTR")</f>
        <v>tr|G7JGR0|G7JGR0_MEDTR</v>
      </c>
      <c r="D21305" t="s">
        <v>31489</v>
      </c>
      <c r="E21305">
        <v>96.16</v>
      </c>
      <c r="F21305">
        <v>443</v>
      </c>
      <c r="G21305">
        <v>17</v>
      </c>
      <c r="H21305">
        <v>0</v>
      </c>
      <c r="I21305">
        <v>1</v>
      </c>
      <c r="J21305">
        <v>1329</v>
      </c>
      <c r="K21305">
        <v>1</v>
      </c>
      <c r="L21305">
        <v>1</v>
      </c>
      <c r="M21305">
        <v>442</v>
      </c>
      <c r="N21305" t="s">
        <v>18</v>
      </c>
      <c r="O21305">
        <v>0</v>
      </c>
      <c r="P21305">
        <v>2296</v>
      </c>
    </row>
    <row r="21306" spans="1:16" x14ac:dyDescent="0.25">
      <c r="A21306" t="s">
        <v>31490</v>
      </c>
      <c r="B21306">
        <v>735</v>
      </c>
      <c r="C21306" s="3" t="str">
        <f>HYPERLINK("http://www.uniprot.org/uniprot/K7N3T7","tr|K7N3T7|K7N3T7_SOYBN")</f>
        <v>tr|K7N3T7|K7N3T7_SOYBN</v>
      </c>
      <c r="D21306" t="s">
        <v>28</v>
      </c>
      <c r="E21306">
        <v>61.88</v>
      </c>
      <c r="F21306">
        <v>244</v>
      </c>
      <c r="G21306">
        <v>93</v>
      </c>
      <c r="H21306">
        <v>0</v>
      </c>
      <c r="I21306">
        <v>1</v>
      </c>
      <c r="J21306">
        <v>732</v>
      </c>
      <c r="K21306">
        <v>1</v>
      </c>
      <c r="L21306">
        <v>1</v>
      </c>
      <c r="M21306">
        <v>244</v>
      </c>
      <c r="N21306" t="s">
        <v>18</v>
      </c>
      <c r="O21306" s="1">
        <v>3.8182800000000003E-77</v>
      </c>
      <c r="P21306">
        <v>750</v>
      </c>
    </row>
    <row r="21307" spans="1:16" x14ac:dyDescent="0.25">
      <c r="A21307" t="s">
        <v>31491</v>
      </c>
      <c r="B21307">
        <v>516</v>
      </c>
      <c r="C21307" s="3" t="str">
        <f>HYPERLINK("http://www.uniprot.org/uniprot/I1MKQ1","tr|I1MKQ1|I1MKQ1_SOYBN")</f>
        <v>tr|I1MKQ1|I1MKQ1_SOYBN</v>
      </c>
      <c r="D21307" t="s">
        <v>71</v>
      </c>
      <c r="E21307">
        <v>57.3</v>
      </c>
      <c r="F21307">
        <v>171</v>
      </c>
      <c r="G21307">
        <v>73</v>
      </c>
      <c r="H21307">
        <v>0</v>
      </c>
      <c r="I21307">
        <v>1</v>
      </c>
      <c r="J21307">
        <v>513</v>
      </c>
      <c r="K21307">
        <v>1</v>
      </c>
      <c r="L21307">
        <v>625</v>
      </c>
      <c r="M21307">
        <v>787</v>
      </c>
      <c r="N21307" t="s">
        <v>18</v>
      </c>
      <c r="O21307" s="1">
        <v>2.7730100000000002E-40</v>
      </c>
      <c r="P21307">
        <v>429</v>
      </c>
    </row>
    <row r="21308" spans="1:16" x14ac:dyDescent="0.25">
      <c r="A21308" t="s">
        <v>31492</v>
      </c>
      <c r="B21308">
        <v>1128</v>
      </c>
      <c r="C21308" s="3" t="str">
        <f>HYPERLINK("http://www.uniprot.org/uniprot/B7FJL1","tr|B7FJL1|B7FJL1_MEDTR")</f>
        <v>tr|B7FJL1|B7FJL1_MEDTR</v>
      </c>
      <c r="D21308" t="s">
        <v>581</v>
      </c>
      <c r="E21308">
        <v>82.57</v>
      </c>
      <c r="F21308">
        <v>373</v>
      </c>
      <c r="G21308">
        <v>65</v>
      </c>
      <c r="H21308">
        <v>0</v>
      </c>
      <c r="I21308">
        <v>1</v>
      </c>
      <c r="J21308">
        <v>1119</v>
      </c>
      <c r="K21308">
        <v>1</v>
      </c>
      <c r="L21308">
        <v>1</v>
      </c>
      <c r="M21308">
        <v>373</v>
      </c>
      <c r="N21308" t="s">
        <v>18</v>
      </c>
      <c r="O21308">
        <v>0</v>
      </c>
      <c r="P21308">
        <v>1650</v>
      </c>
    </row>
    <row r="21309" spans="1:16" x14ac:dyDescent="0.25">
      <c r="A21309" t="s">
        <v>31493</v>
      </c>
      <c r="B21309">
        <v>909</v>
      </c>
      <c r="C21309" s="3" t="str">
        <f>HYPERLINK("http://www.uniprot.org/uniprot/I1MQ19","tr|I1MQ19|I1MQ19_SOYBN")</f>
        <v>tr|I1MQ19|I1MQ19_SOYBN</v>
      </c>
      <c r="D21309" t="s">
        <v>28</v>
      </c>
      <c r="E21309">
        <v>73.95</v>
      </c>
      <c r="F21309">
        <v>288</v>
      </c>
      <c r="G21309">
        <v>75</v>
      </c>
      <c r="H21309">
        <v>2</v>
      </c>
      <c r="I21309">
        <v>10</v>
      </c>
      <c r="J21309">
        <v>867</v>
      </c>
      <c r="K21309">
        <v>1</v>
      </c>
      <c r="L21309">
        <v>1</v>
      </c>
      <c r="M21309">
        <v>285</v>
      </c>
      <c r="N21309" t="s">
        <v>18</v>
      </c>
      <c r="O21309" s="1">
        <v>3.0246999999999999E-110</v>
      </c>
      <c r="P21309">
        <v>1037</v>
      </c>
    </row>
    <row r="21310" spans="1:16" x14ac:dyDescent="0.25">
      <c r="A21310" t="s">
        <v>31494</v>
      </c>
      <c r="B21310">
        <v>555</v>
      </c>
      <c r="C21310" s="3" t="str">
        <f>HYPERLINK("http://www.uniprot.org/uniprot/G7K4L8","tr|G7K4L8|G7K4L8_MEDTR")</f>
        <v>tr|G7K4L8|G7K4L8_MEDTR</v>
      </c>
      <c r="D21310" t="s">
        <v>1665</v>
      </c>
      <c r="E21310">
        <v>46.66</v>
      </c>
      <c r="F21310">
        <v>105</v>
      </c>
      <c r="G21310">
        <v>56</v>
      </c>
      <c r="H21310">
        <v>4</v>
      </c>
      <c r="I21310">
        <v>1</v>
      </c>
      <c r="J21310">
        <v>303</v>
      </c>
      <c r="K21310">
        <v>1</v>
      </c>
      <c r="L21310">
        <v>63</v>
      </c>
      <c r="M21310">
        <v>167</v>
      </c>
      <c r="N21310" t="s">
        <v>18</v>
      </c>
      <c r="O21310" s="1">
        <v>5.9481399999999997E-15</v>
      </c>
      <c r="P21310">
        <v>211</v>
      </c>
    </row>
    <row r="21311" spans="1:16" x14ac:dyDescent="0.25">
      <c r="A21311" t="s">
        <v>31495</v>
      </c>
      <c r="B21311">
        <v>1170</v>
      </c>
      <c r="C21311" s="3" t="str">
        <f>HYPERLINK("http://www.uniprot.org/uniprot/C7FDI5","tr|C7FDI5|C7FDI5_SOYBN")</f>
        <v>tr|C7FDI5|C7FDI5_SOYBN</v>
      </c>
      <c r="D21311" t="s">
        <v>717</v>
      </c>
      <c r="E21311">
        <v>50.26</v>
      </c>
      <c r="F21311">
        <v>372</v>
      </c>
      <c r="G21311">
        <v>185</v>
      </c>
      <c r="H21311">
        <v>4</v>
      </c>
      <c r="I21311">
        <v>1</v>
      </c>
      <c r="J21311">
        <v>1104</v>
      </c>
      <c r="K21311">
        <v>1</v>
      </c>
      <c r="L21311">
        <v>694</v>
      </c>
      <c r="M21311">
        <v>1060</v>
      </c>
      <c r="N21311" t="s">
        <v>18</v>
      </c>
      <c r="O21311" s="1">
        <v>5.44434E-103</v>
      </c>
      <c r="P21311">
        <v>976</v>
      </c>
    </row>
    <row r="21312" spans="1:16" x14ac:dyDescent="0.25">
      <c r="A21312" t="s">
        <v>31496</v>
      </c>
      <c r="B21312">
        <v>1398</v>
      </c>
      <c r="C21312" s="3" t="str">
        <f>HYPERLINK("http://www.uniprot.org/uniprot/I3S1U3","tr|I3S1U3|I3S1U3_MEDTR")</f>
        <v>tr|I3S1U3|I3S1U3_MEDTR</v>
      </c>
      <c r="D21312" t="s">
        <v>22</v>
      </c>
      <c r="E21312">
        <v>87.74</v>
      </c>
      <c r="F21312">
        <v>465</v>
      </c>
      <c r="G21312">
        <v>57</v>
      </c>
      <c r="H21312">
        <v>0</v>
      </c>
      <c r="I21312">
        <v>1</v>
      </c>
      <c r="J21312">
        <v>1395</v>
      </c>
      <c r="K21312">
        <v>1</v>
      </c>
      <c r="L21312">
        <v>35</v>
      </c>
      <c r="M21312">
        <v>499</v>
      </c>
      <c r="N21312" t="s">
        <v>18</v>
      </c>
      <c r="O21312">
        <v>0</v>
      </c>
      <c r="P21312">
        <v>2136</v>
      </c>
    </row>
    <row r="21313" spans="1:16" x14ac:dyDescent="0.25">
      <c r="A21313" t="s">
        <v>31497</v>
      </c>
      <c r="B21313">
        <v>861</v>
      </c>
      <c r="C21313" s="3" t="str">
        <f>HYPERLINK("http://www.uniprot.org/uniprot/K7MNX2","tr|K7MNX2|K7MNX2_SOYBN")</f>
        <v>tr|K7MNX2|K7MNX2_SOYBN</v>
      </c>
      <c r="D21313" t="s">
        <v>28</v>
      </c>
      <c r="E21313">
        <v>26.1</v>
      </c>
      <c r="F21313">
        <v>249</v>
      </c>
      <c r="G21313">
        <v>184</v>
      </c>
      <c r="H21313">
        <v>38</v>
      </c>
      <c r="I21313">
        <v>94</v>
      </c>
      <c r="J21313">
        <v>726</v>
      </c>
      <c r="K21313">
        <v>1</v>
      </c>
      <c r="L21313">
        <v>266</v>
      </c>
      <c r="M21313">
        <v>514</v>
      </c>
      <c r="N21313" t="s">
        <v>18</v>
      </c>
      <c r="O21313" s="1">
        <v>1.1493899999999999E-15</v>
      </c>
      <c r="P21313">
        <v>221</v>
      </c>
    </row>
    <row r="21314" spans="1:16" x14ac:dyDescent="0.25">
      <c r="A21314" t="s">
        <v>31498</v>
      </c>
      <c r="B21314">
        <v>456</v>
      </c>
      <c r="C21314" s="3" t="str">
        <f>HYPERLINK("http://www.uniprot.org/uniprot/G7IT00","tr|G7IT00|G7IT00_MEDTR")</f>
        <v>tr|G7IT00|G7IT00_MEDTR</v>
      </c>
      <c r="D21314" t="s">
        <v>31499</v>
      </c>
      <c r="E21314">
        <v>57.66</v>
      </c>
      <c r="F21314">
        <v>137</v>
      </c>
      <c r="G21314">
        <v>58</v>
      </c>
      <c r="H21314">
        <v>3</v>
      </c>
      <c r="I21314">
        <v>37</v>
      </c>
      <c r="J21314">
        <v>438</v>
      </c>
      <c r="K21314">
        <v>1</v>
      </c>
      <c r="L21314">
        <v>37</v>
      </c>
      <c r="M21314">
        <v>172</v>
      </c>
      <c r="N21314" t="s">
        <v>18</v>
      </c>
      <c r="O21314" s="1">
        <v>1.1835E-35</v>
      </c>
      <c r="P21314">
        <v>389</v>
      </c>
    </row>
    <row r="21315" spans="1:16" x14ac:dyDescent="0.25">
      <c r="A21315" t="s">
        <v>31500</v>
      </c>
      <c r="B21315">
        <v>2358</v>
      </c>
      <c r="C21315" s="3" t="str">
        <f>HYPERLINK("http://www.uniprot.org/uniprot/G7IHK7","tr|G7IHK7|G7IHK7_MEDTR")</f>
        <v>tr|G7IHK7|G7IHK7_MEDTR</v>
      </c>
      <c r="D21315" t="s">
        <v>31501</v>
      </c>
      <c r="E21315">
        <v>79.400000000000006</v>
      </c>
      <c r="F21315">
        <v>670</v>
      </c>
      <c r="G21315">
        <v>138</v>
      </c>
      <c r="H21315">
        <v>20</v>
      </c>
      <c r="I21315">
        <v>406</v>
      </c>
      <c r="J21315">
        <v>2355</v>
      </c>
      <c r="K21315">
        <v>1</v>
      </c>
      <c r="L21315">
        <v>417</v>
      </c>
      <c r="M21315">
        <v>1086</v>
      </c>
      <c r="N21315" t="s">
        <v>18</v>
      </c>
      <c r="O21315">
        <v>0</v>
      </c>
      <c r="P21315">
        <v>2627</v>
      </c>
    </row>
    <row r="21316" spans="1:16" x14ac:dyDescent="0.25">
      <c r="A21316" t="s">
        <v>31502</v>
      </c>
      <c r="B21316">
        <v>1164</v>
      </c>
      <c r="C21316" s="3" t="str">
        <f>HYPERLINK("http://www.uniprot.org/uniprot/G7IJ71","tr|G7IJ71|G7IJ71_MEDTR")</f>
        <v>tr|G7IJ71|G7IJ71_MEDTR</v>
      </c>
      <c r="D21316" t="s">
        <v>31503</v>
      </c>
      <c r="E21316">
        <v>84.35</v>
      </c>
      <c r="F21316">
        <v>390</v>
      </c>
      <c r="G21316">
        <v>61</v>
      </c>
      <c r="H21316">
        <v>3</v>
      </c>
      <c r="I21316">
        <v>1</v>
      </c>
      <c r="J21316">
        <v>1161</v>
      </c>
      <c r="K21316">
        <v>1</v>
      </c>
      <c r="L21316">
        <v>1</v>
      </c>
      <c r="M21316">
        <v>390</v>
      </c>
      <c r="N21316" t="s">
        <v>18</v>
      </c>
      <c r="O21316">
        <v>0</v>
      </c>
      <c r="P21316">
        <v>1679</v>
      </c>
    </row>
    <row r="21317" spans="1:16" x14ac:dyDescent="0.25">
      <c r="A21317" t="s">
        <v>31504</v>
      </c>
      <c r="B21317">
        <v>3009</v>
      </c>
      <c r="C21317" s="3" t="str">
        <f>HYPERLINK("http://www.uniprot.org/uniprot/G7IJ63","tr|G7IJ63|G7IJ63_MEDTR")</f>
        <v>tr|G7IJ63|G7IJ63_MEDTR</v>
      </c>
      <c r="D21317" t="s">
        <v>31505</v>
      </c>
      <c r="E21317">
        <v>76.59</v>
      </c>
      <c r="F21317">
        <v>1034</v>
      </c>
      <c r="G21317">
        <v>242</v>
      </c>
      <c r="H21317">
        <v>49</v>
      </c>
      <c r="I21317">
        <v>1</v>
      </c>
      <c r="J21317">
        <v>2955</v>
      </c>
      <c r="K21317">
        <v>1</v>
      </c>
      <c r="L21317">
        <v>1</v>
      </c>
      <c r="M21317">
        <v>1025</v>
      </c>
      <c r="N21317" t="s">
        <v>18</v>
      </c>
      <c r="O21317">
        <v>0</v>
      </c>
      <c r="P21317">
        <v>3762</v>
      </c>
    </row>
    <row r="21318" spans="1:16" x14ac:dyDescent="0.25">
      <c r="A21318" t="s">
        <v>31506</v>
      </c>
      <c r="B21318">
        <v>357</v>
      </c>
      <c r="C21318" s="3" t="str">
        <f>HYPERLINK("http://www.uniprot.org/uniprot/I3S4B7","tr|I3S4B7|I3S4B7_MEDTR")</f>
        <v>tr|I3S4B7|I3S4B7_MEDTR</v>
      </c>
      <c r="D21318" t="s">
        <v>2893</v>
      </c>
      <c r="E21318">
        <v>64.33</v>
      </c>
      <c r="F21318">
        <v>143</v>
      </c>
      <c r="G21318">
        <v>51</v>
      </c>
      <c r="H21318">
        <v>30</v>
      </c>
      <c r="I21318">
        <v>1</v>
      </c>
      <c r="J21318">
        <v>339</v>
      </c>
      <c r="K21318">
        <v>1</v>
      </c>
      <c r="L21318">
        <v>180</v>
      </c>
      <c r="M21318">
        <v>322</v>
      </c>
      <c r="N21318" t="s">
        <v>18</v>
      </c>
      <c r="O21318" s="1">
        <v>8.0921799999999993E-40</v>
      </c>
      <c r="P21318">
        <v>425</v>
      </c>
    </row>
    <row r="21319" spans="1:16" x14ac:dyDescent="0.25">
      <c r="A21319" t="s">
        <v>31507</v>
      </c>
      <c r="B21319">
        <v>906</v>
      </c>
      <c r="C21319" s="3" t="str">
        <f>HYPERLINK("http://www.uniprot.org/uniprot/K7KQC3","tr|K7KQC3|K7KQC3_SOYBN")</f>
        <v>tr|K7KQC3|K7KQC3_SOYBN</v>
      </c>
      <c r="D21319" t="s">
        <v>28</v>
      </c>
      <c r="E21319">
        <v>53.5</v>
      </c>
      <c r="F21319">
        <v>271</v>
      </c>
      <c r="G21319">
        <v>126</v>
      </c>
      <c r="H21319">
        <v>20</v>
      </c>
      <c r="I21319">
        <v>151</v>
      </c>
      <c r="J21319">
        <v>903</v>
      </c>
      <c r="K21319">
        <v>1</v>
      </c>
      <c r="L21319">
        <v>797</v>
      </c>
      <c r="M21319">
        <v>1057</v>
      </c>
      <c r="N21319" t="s">
        <v>18</v>
      </c>
      <c r="O21319" s="1">
        <v>1.93667E-56</v>
      </c>
      <c r="P21319">
        <v>573</v>
      </c>
    </row>
    <row r="21320" spans="1:16" x14ac:dyDescent="0.25">
      <c r="A21320" t="s">
        <v>31508</v>
      </c>
      <c r="B21320">
        <v>675</v>
      </c>
      <c r="C21320" s="3" t="str">
        <f>HYPERLINK("http://www.uniprot.org/uniprot/B7FN45","tr|B7FN45|B7FN45_MEDTR")</f>
        <v>tr|B7FN45|B7FN45_MEDTR</v>
      </c>
      <c r="D21320" t="s">
        <v>31509</v>
      </c>
      <c r="E21320">
        <v>78.5</v>
      </c>
      <c r="F21320">
        <v>228</v>
      </c>
      <c r="G21320">
        <v>49</v>
      </c>
      <c r="H21320">
        <v>4</v>
      </c>
      <c r="I21320">
        <v>1</v>
      </c>
      <c r="J21320">
        <v>672</v>
      </c>
      <c r="K21320">
        <v>1</v>
      </c>
      <c r="L21320">
        <v>1</v>
      </c>
      <c r="M21320">
        <v>228</v>
      </c>
      <c r="N21320" t="s">
        <v>18</v>
      </c>
      <c r="O21320" s="1">
        <v>8.0663600000000001E-97</v>
      </c>
      <c r="P21320">
        <v>919</v>
      </c>
    </row>
    <row r="21321" spans="1:16" x14ac:dyDescent="0.25">
      <c r="A21321" t="s">
        <v>31510</v>
      </c>
      <c r="B21321">
        <v>1935</v>
      </c>
      <c r="C21321" s="3" t="str">
        <f>HYPERLINK("http://www.uniprot.org/uniprot/G7I2H0","tr|G7I2H0|G7I2H0_MEDTR")</f>
        <v>tr|G7I2H0|G7I2H0_MEDTR</v>
      </c>
      <c r="D21321" t="s">
        <v>144</v>
      </c>
      <c r="E21321">
        <v>32.9</v>
      </c>
      <c r="F21321">
        <v>310</v>
      </c>
      <c r="G21321">
        <v>208</v>
      </c>
      <c r="H21321">
        <v>1</v>
      </c>
      <c r="I21321">
        <v>964</v>
      </c>
      <c r="J21321">
        <v>1890</v>
      </c>
      <c r="K21321">
        <v>1</v>
      </c>
      <c r="L21321">
        <v>27</v>
      </c>
      <c r="M21321">
        <v>285</v>
      </c>
      <c r="N21321" t="s">
        <v>18</v>
      </c>
      <c r="O21321" s="1">
        <v>4.4453700000000001E-32</v>
      </c>
      <c r="P21321">
        <v>367</v>
      </c>
    </row>
    <row r="21322" spans="1:16" x14ac:dyDescent="0.25">
      <c r="A21322" t="s">
        <v>31511</v>
      </c>
      <c r="B21322">
        <v>2118</v>
      </c>
      <c r="C21322" s="3" t="str">
        <f>HYPERLINK("http://www.uniprot.org/uniprot/G7IE13","tr|G7IE13|G7IE13_MEDTR")</f>
        <v>tr|G7IE13|G7IE13_MEDTR</v>
      </c>
      <c r="D21322" t="s">
        <v>31512</v>
      </c>
      <c r="E21322">
        <v>90.46</v>
      </c>
      <c r="F21322">
        <v>703</v>
      </c>
      <c r="G21322">
        <v>67</v>
      </c>
      <c r="H21322">
        <v>0</v>
      </c>
      <c r="I21322">
        <v>1</v>
      </c>
      <c r="J21322">
        <v>2109</v>
      </c>
      <c r="K21322">
        <v>1</v>
      </c>
      <c r="L21322">
        <v>1</v>
      </c>
      <c r="M21322">
        <v>702</v>
      </c>
      <c r="N21322" t="s">
        <v>18</v>
      </c>
      <c r="O21322">
        <v>0</v>
      </c>
      <c r="P21322">
        <v>3189</v>
      </c>
    </row>
    <row r="21323" spans="1:16" x14ac:dyDescent="0.25">
      <c r="A21323" t="s">
        <v>31513</v>
      </c>
      <c r="B21323">
        <v>411</v>
      </c>
      <c r="C21323" s="3" t="str">
        <f>HYPERLINK("http://www.uniprot.org/uniprot/R9S9Q0","tr|R9S9Q0|R9S9Q0_LEAAL")</f>
        <v>tr|R9S9Q0|R9S9Q0_LEAAL</v>
      </c>
      <c r="D21323" t="s">
        <v>31514</v>
      </c>
      <c r="E21323">
        <v>100</v>
      </c>
      <c r="F21323">
        <v>136</v>
      </c>
      <c r="G21323">
        <v>0</v>
      </c>
      <c r="H21323">
        <v>0</v>
      </c>
      <c r="I21323">
        <v>1</v>
      </c>
      <c r="J21323">
        <v>408</v>
      </c>
      <c r="K21323">
        <v>1</v>
      </c>
      <c r="L21323">
        <v>1</v>
      </c>
      <c r="M21323">
        <v>136</v>
      </c>
      <c r="N21323" t="s">
        <v>18</v>
      </c>
      <c r="O21323" s="1">
        <v>2.8122399999999998E-69</v>
      </c>
      <c r="P21323">
        <v>679</v>
      </c>
    </row>
    <row r="21324" spans="1:16" x14ac:dyDescent="0.25">
      <c r="A21324" t="s">
        <v>31515</v>
      </c>
      <c r="B21324">
        <v>1134</v>
      </c>
      <c r="C21324" s="3" t="str">
        <f>HYPERLINK("http://www.uniprot.org/uniprot/G7ZZQ6","tr|G7ZZQ6|G7ZZQ6_MEDTR")</f>
        <v>tr|G7ZZQ6|G7ZZQ6_MEDTR</v>
      </c>
      <c r="D21324" t="s">
        <v>31516</v>
      </c>
      <c r="E21324">
        <v>74.73</v>
      </c>
      <c r="F21324">
        <v>372</v>
      </c>
      <c r="G21324">
        <v>94</v>
      </c>
      <c r="H21324">
        <v>0</v>
      </c>
      <c r="I21324">
        <v>16</v>
      </c>
      <c r="J21324">
        <v>1131</v>
      </c>
      <c r="K21324">
        <v>1</v>
      </c>
      <c r="L21324">
        <v>1</v>
      </c>
      <c r="M21324">
        <v>370</v>
      </c>
      <c r="N21324" t="s">
        <v>18</v>
      </c>
      <c r="O21324" s="1">
        <v>8.4129499999999997E-154</v>
      </c>
      <c r="P21324">
        <v>1414</v>
      </c>
    </row>
    <row r="21325" spans="1:16" x14ac:dyDescent="0.25">
      <c r="A21325" t="s">
        <v>31517</v>
      </c>
      <c r="B21325">
        <v>303</v>
      </c>
      <c r="C21325" s="3" t="str">
        <f>HYPERLINK("http://www.uniprot.org/uniprot/G7J9T0","tr|G7J9T0|G7J9T0_MEDTR")</f>
        <v>tr|G7J9T0|G7J9T0_MEDTR</v>
      </c>
      <c r="D21325" t="s">
        <v>31518</v>
      </c>
      <c r="E21325">
        <v>91</v>
      </c>
      <c r="F21325">
        <v>100</v>
      </c>
      <c r="G21325">
        <v>9</v>
      </c>
      <c r="H21325">
        <v>0</v>
      </c>
      <c r="I21325">
        <v>1</v>
      </c>
      <c r="J21325">
        <v>300</v>
      </c>
      <c r="K21325">
        <v>1</v>
      </c>
      <c r="L21325">
        <v>1</v>
      </c>
      <c r="M21325">
        <v>100</v>
      </c>
      <c r="N21325" t="s">
        <v>18</v>
      </c>
      <c r="O21325" s="1">
        <v>1.99993E-46</v>
      </c>
      <c r="P21325">
        <v>482</v>
      </c>
    </row>
    <row r="21326" spans="1:16" x14ac:dyDescent="0.25">
      <c r="A21326" t="s">
        <v>31519</v>
      </c>
      <c r="B21326">
        <v>495</v>
      </c>
      <c r="C21326" s="3" t="str">
        <f>HYPERLINK("http://www.uniprot.org/uniprot/K7K4F6","tr|K7K4F6|K7K4F6_SOYBN")</f>
        <v>tr|K7K4F6|K7K4F6_SOYBN</v>
      </c>
      <c r="D21326" t="s">
        <v>28</v>
      </c>
      <c r="E21326">
        <v>76.430000000000007</v>
      </c>
      <c r="F21326">
        <v>157</v>
      </c>
      <c r="G21326">
        <v>37</v>
      </c>
      <c r="H21326">
        <v>0</v>
      </c>
      <c r="I21326">
        <v>1</v>
      </c>
      <c r="J21326">
        <v>471</v>
      </c>
      <c r="K21326">
        <v>1</v>
      </c>
      <c r="L21326">
        <v>83</v>
      </c>
      <c r="M21326">
        <v>239</v>
      </c>
      <c r="N21326" t="s">
        <v>18</v>
      </c>
      <c r="O21326" s="1">
        <v>4.7315100000000003E-64</v>
      </c>
      <c r="P21326">
        <v>634</v>
      </c>
    </row>
    <row r="21327" spans="1:16" x14ac:dyDescent="0.25">
      <c r="A21327" t="s">
        <v>31520</v>
      </c>
      <c r="B21327">
        <v>1116</v>
      </c>
      <c r="C21327" s="3" t="str">
        <f>HYPERLINK("http://www.uniprot.org/uniprot/K7KPW4","tr|K7KPW4|K7KPW4_SOYBN")</f>
        <v>tr|K7KPW4|K7KPW4_SOYBN</v>
      </c>
      <c r="D21327" t="s">
        <v>28</v>
      </c>
      <c r="E21327">
        <v>81.55</v>
      </c>
      <c r="F21327">
        <v>374</v>
      </c>
      <c r="G21327">
        <v>69</v>
      </c>
      <c r="H21327">
        <v>3</v>
      </c>
      <c r="I21327">
        <v>1</v>
      </c>
      <c r="J21327">
        <v>1113</v>
      </c>
      <c r="K21327">
        <v>1</v>
      </c>
      <c r="L21327">
        <v>46</v>
      </c>
      <c r="M21327">
        <v>419</v>
      </c>
      <c r="N21327" t="s">
        <v>18</v>
      </c>
      <c r="O21327" s="1">
        <v>1.81287E-177</v>
      </c>
      <c r="P21327">
        <v>1618</v>
      </c>
    </row>
    <row r="21328" spans="1:16" x14ac:dyDescent="0.25">
      <c r="A21328" t="s">
        <v>31521</v>
      </c>
      <c r="B21328">
        <v>1083</v>
      </c>
      <c r="C21328" s="3" t="str">
        <f>HYPERLINK("http://www.uniprot.org/uniprot/K7L6H5","tr|K7L6H5|K7L6H5_SOYBN")</f>
        <v>tr|K7L6H5|K7L6H5_SOYBN</v>
      </c>
      <c r="D21328" t="s">
        <v>28</v>
      </c>
      <c r="E21328">
        <v>61.06</v>
      </c>
      <c r="F21328">
        <v>375</v>
      </c>
      <c r="G21328">
        <v>146</v>
      </c>
      <c r="H21328">
        <v>15</v>
      </c>
      <c r="I21328">
        <v>1</v>
      </c>
      <c r="J21328">
        <v>1080</v>
      </c>
      <c r="K21328">
        <v>1</v>
      </c>
      <c r="L21328">
        <v>1</v>
      </c>
      <c r="M21328">
        <v>365</v>
      </c>
      <c r="N21328" t="s">
        <v>18</v>
      </c>
      <c r="O21328" s="1">
        <v>3.3126799999999999E-112</v>
      </c>
      <c r="P21328">
        <v>1055</v>
      </c>
    </row>
    <row r="21329" spans="1:16" x14ac:dyDescent="0.25">
      <c r="A21329" t="s">
        <v>31522</v>
      </c>
      <c r="B21329">
        <v>2805</v>
      </c>
      <c r="C21329" s="3" t="str">
        <f>HYPERLINK("http://www.uniprot.org/uniprot/K7LQ38","tr|K7LQ38|K7LQ38_SOYBN")</f>
        <v>tr|K7LQ38|K7LQ38_SOYBN</v>
      </c>
      <c r="D21329" t="s">
        <v>28</v>
      </c>
      <c r="E21329">
        <v>68.59</v>
      </c>
      <c r="F21329">
        <v>968</v>
      </c>
      <c r="G21329">
        <v>304</v>
      </c>
      <c r="H21329">
        <v>34</v>
      </c>
      <c r="I21329">
        <v>1</v>
      </c>
      <c r="J21329">
        <v>2802</v>
      </c>
      <c r="K21329">
        <v>1</v>
      </c>
      <c r="L21329">
        <v>1</v>
      </c>
      <c r="M21329">
        <v>939</v>
      </c>
      <c r="N21329" t="s">
        <v>18</v>
      </c>
      <c r="O21329">
        <v>0</v>
      </c>
      <c r="P21329">
        <v>3207</v>
      </c>
    </row>
    <row r="21330" spans="1:16" x14ac:dyDescent="0.25">
      <c r="A21330" t="s">
        <v>31523</v>
      </c>
      <c r="B21330">
        <v>1341</v>
      </c>
      <c r="C21330" s="3" t="str">
        <f>HYPERLINK("http://www.uniprot.org/uniprot/G7JGR1","tr|G7JGR1|G7JGR1_MEDTR")</f>
        <v>tr|G7JGR1|G7JGR1_MEDTR</v>
      </c>
      <c r="D21330" t="s">
        <v>31524</v>
      </c>
      <c r="E21330">
        <v>91.47</v>
      </c>
      <c r="F21330">
        <v>446</v>
      </c>
      <c r="G21330">
        <v>38</v>
      </c>
      <c r="H21330">
        <v>0</v>
      </c>
      <c r="I21330">
        <v>1</v>
      </c>
      <c r="J21330">
        <v>1338</v>
      </c>
      <c r="K21330">
        <v>1</v>
      </c>
      <c r="L21330">
        <v>1</v>
      </c>
      <c r="M21330">
        <v>446</v>
      </c>
      <c r="N21330" t="s">
        <v>18</v>
      </c>
      <c r="O21330">
        <v>0</v>
      </c>
      <c r="P21330">
        <v>2278</v>
      </c>
    </row>
    <row r="21331" spans="1:16" x14ac:dyDescent="0.25">
      <c r="A21331" t="s">
        <v>31525</v>
      </c>
      <c r="B21331">
        <v>894</v>
      </c>
      <c r="C21331" s="3" t="str">
        <f>HYPERLINK("http://www.uniprot.org/uniprot/I3T4P7","tr|I3T4P7|I3T4P7_MEDTR")</f>
        <v>tr|I3T4P7|I3T4P7_MEDTR</v>
      </c>
      <c r="D21331" t="s">
        <v>22</v>
      </c>
      <c r="E21331">
        <v>92.92</v>
      </c>
      <c r="F21331">
        <v>297</v>
      </c>
      <c r="G21331">
        <v>21</v>
      </c>
      <c r="H21331">
        <v>0</v>
      </c>
      <c r="I21331">
        <v>1</v>
      </c>
      <c r="J21331">
        <v>891</v>
      </c>
      <c r="K21331">
        <v>1</v>
      </c>
      <c r="L21331">
        <v>1</v>
      </c>
      <c r="M21331">
        <v>297</v>
      </c>
      <c r="N21331" t="s">
        <v>18</v>
      </c>
      <c r="O21331" s="1">
        <v>1.7740300000000001E-155</v>
      </c>
      <c r="P21331">
        <v>1427</v>
      </c>
    </row>
    <row r="21332" spans="1:16" x14ac:dyDescent="0.25">
      <c r="A21332" t="s">
        <v>31526</v>
      </c>
      <c r="B21332">
        <v>2235</v>
      </c>
      <c r="C21332" s="3" t="str">
        <f>HYPERLINK("http://www.uniprot.org/uniprot/I1MKQ1","tr|I1MKQ1|I1MKQ1_SOYBN")</f>
        <v>tr|I1MKQ1|I1MKQ1_SOYBN</v>
      </c>
      <c r="D21332" t="s">
        <v>71</v>
      </c>
      <c r="E21332">
        <v>63.53</v>
      </c>
      <c r="F21332">
        <v>798</v>
      </c>
      <c r="G21332">
        <v>291</v>
      </c>
      <c r="H21332">
        <v>54</v>
      </c>
      <c r="I21332">
        <v>1</v>
      </c>
      <c r="J21332">
        <v>2232</v>
      </c>
      <c r="K21332">
        <v>1</v>
      </c>
      <c r="L21332">
        <v>1</v>
      </c>
      <c r="M21332">
        <v>787</v>
      </c>
      <c r="N21332" t="s">
        <v>18</v>
      </c>
      <c r="O21332">
        <v>0</v>
      </c>
      <c r="P21332">
        <v>2378</v>
      </c>
    </row>
    <row r="21333" spans="1:16" x14ac:dyDescent="0.25">
      <c r="A21333" t="s">
        <v>31527</v>
      </c>
      <c r="B21333">
        <v>1026</v>
      </c>
      <c r="C21333" s="3" t="str">
        <f>HYPERLINK("http://www.uniprot.org/uniprot/G7K3T3","tr|G7K3T3|G7K3T3_MEDTR")</f>
        <v>tr|G7K3T3|G7K3T3_MEDTR</v>
      </c>
      <c r="D21333" t="s">
        <v>31528</v>
      </c>
      <c r="E21333">
        <v>73.150000000000006</v>
      </c>
      <c r="F21333">
        <v>339</v>
      </c>
      <c r="G21333">
        <v>91</v>
      </c>
      <c r="H21333">
        <v>12</v>
      </c>
      <c r="I21333">
        <v>43</v>
      </c>
      <c r="J21333">
        <v>1023</v>
      </c>
      <c r="K21333">
        <v>1</v>
      </c>
      <c r="L21333">
        <v>15</v>
      </c>
      <c r="M21333">
        <v>353</v>
      </c>
      <c r="N21333" t="s">
        <v>18</v>
      </c>
      <c r="O21333" s="1">
        <v>1.96893E-127</v>
      </c>
      <c r="P21333">
        <v>1186</v>
      </c>
    </row>
    <row r="21334" spans="1:16" x14ac:dyDescent="0.25">
      <c r="A21334" t="s">
        <v>31529</v>
      </c>
      <c r="B21334">
        <v>528</v>
      </c>
      <c r="C21334" s="3" t="str">
        <f>HYPERLINK("http://www.uniprot.org/uniprot/I3SKB3","tr|I3SKB3|I3SKB3_LOTJA")</f>
        <v>tr|I3SKB3|I3SKB3_LOTJA</v>
      </c>
      <c r="D21334" t="s">
        <v>93</v>
      </c>
      <c r="E21334">
        <v>91.57</v>
      </c>
      <c r="F21334">
        <v>178</v>
      </c>
      <c r="G21334">
        <v>15</v>
      </c>
      <c r="H21334">
        <v>3</v>
      </c>
      <c r="I21334">
        <v>1</v>
      </c>
      <c r="J21334">
        <v>525</v>
      </c>
      <c r="K21334">
        <v>1</v>
      </c>
      <c r="L21334">
        <v>1</v>
      </c>
      <c r="M21334">
        <v>178</v>
      </c>
      <c r="N21334" t="s">
        <v>18</v>
      </c>
      <c r="O21334" s="1">
        <v>9.7993999999999999E-86</v>
      </c>
      <c r="P21334">
        <v>821</v>
      </c>
    </row>
    <row r="21335" spans="1:16" x14ac:dyDescent="0.25">
      <c r="A21335" t="s">
        <v>31530</v>
      </c>
      <c r="B21335">
        <v>882</v>
      </c>
      <c r="C21335" s="3" t="str">
        <f>HYPERLINK("http://www.uniprot.org/uniprot/G7K354","tr|G7K354|G7K354_MEDTR")</f>
        <v>tr|G7K354|G7K354_MEDTR</v>
      </c>
      <c r="D21335" t="s">
        <v>9687</v>
      </c>
      <c r="E21335">
        <v>40.659999999999997</v>
      </c>
      <c r="F21335">
        <v>241</v>
      </c>
      <c r="G21335">
        <v>143</v>
      </c>
      <c r="H21335">
        <v>19</v>
      </c>
      <c r="I21335">
        <v>1</v>
      </c>
      <c r="J21335">
        <v>666</v>
      </c>
      <c r="K21335">
        <v>1</v>
      </c>
      <c r="L21335">
        <v>1</v>
      </c>
      <c r="M21335">
        <v>231</v>
      </c>
      <c r="N21335" t="s">
        <v>18</v>
      </c>
      <c r="O21335" s="1">
        <v>1.6745699999999999E-33</v>
      </c>
      <c r="P21335">
        <v>375</v>
      </c>
    </row>
    <row r="21336" spans="1:16" x14ac:dyDescent="0.25">
      <c r="A21336" t="s">
        <v>31531</v>
      </c>
      <c r="B21336">
        <v>1851</v>
      </c>
      <c r="C21336" s="3" t="str">
        <f>HYPERLINK("http://www.uniprot.org/uniprot/I1MHP5","tr|I1MHP5|I1MHP5_SOYBN")</f>
        <v>tr|I1MHP5|I1MHP5_SOYBN</v>
      </c>
      <c r="D21336" t="s">
        <v>28</v>
      </c>
      <c r="E21336">
        <v>27.85</v>
      </c>
      <c r="F21336">
        <v>420</v>
      </c>
      <c r="G21336">
        <v>303</v>
      </c>
      <c r="H21336">
        <v>42</v>
      </c>
      <c r="I21336">
        <v>151</v>
      </c>
      <c r="J21336">
        <v>1284</v>
      </c>
      <c r="K21336">
        <v>1</v>
      </c>
      <c r="L21336">
        <v>1057</v>
      </c>
      <c r="M21336">
        <v>1470</v>
      </c>
      <c r="N21336" t="s">
        <v>18</v>
      </c>
      <c r="O21336" s="1">
        <v>2.30072E-30</v>
      </c>
      <c r="P21336">
        <v>352</v>
      </c>
    </row>
    <row r="21337" spans="1:16" x14ac:dyDescent="0.25">
      <c r="A21337" t="s">
        <v>31532</v>
      </c>
      <c r="B21337">
        <v>2967</v>
      </c>
      <c r="C21337" s="3" t="str">
        <f>HYPERLINK("http://www.uniprot.org/uniprot/G7ISZ5","tr|G7ISZ5|G7ISZ5_MEDTR")</f>
        <v>tr|G7ISZ5|G7ISZ5_MEDTR</v>
      </c>
      <c r="D21337" t="s">
        <v>31533</v>
      </c>
      <c r="E21337">
        <v>77.28</v>
      </c>
      <c r="F21337">
        <v>986</v>
      </c>
      <c r="G21337">
        <v>224</v>
      </c>
      <c r="H21337">
        <v>0</v>
      </c>
      <c r="I21337">
        <v>7</v>
      </c>
      <c r="J21337">
        <v>2964</v>
      </c>
      <c r="K21337">
        <v>1</v>
      </c>
      <c r="L21337">
        <v>5</v>
      </c>
      <c r="M21337">
        <v>975</v>
      </c>
      <c r="N21337" t="s">
        <v>18</v>
      </c>
      <c r="O21337">
        <v>0</v>
      </c>
      <c r="P21337">
        <v>3965</v>
      </c>
    </row>
    <row r="21338" spans="1:16" x14ac:dyDescent="0.25">
      <c r="A21338" t="s">
        <v>31534</v>
      </c>
      <c r="B21338">
        <v>387</v>
      </c>
      <c r="C21338" s="3" t="str">
        <f>HYPERLINK("http://www.uniprot.org/uniprot/G7IHK8","tr|G7IHK8|G7IHK8_MEDTR")</f>
        <v>tr|G7IHK8|G7IHK8_MEDTR</v>
      </c>
      <c r="D21338" t="s">
        <v>31535</v>
      </c>
      <c r="E21338">
        <v>89.68</v>
      </c>
      <c r="F21338">
        <v>126</v>
      </c>
      <c r="G21338">
        <v>13</v>
      </c>
      <c r="H21338">
        <v>0</v>
      </c>
      <c r="I21338">
        <v>7</v>
      </c>
      <c r="J21338">
        <v>384</v>
      </c>
      <c r="K21338">
        <v>1</v>
      </c>
      <c r="L21338">
        <v>247</v>
      </c>
      <c r="M21338">
        <v>372</v>
      </c>
      <c r="N21338" t="s">
        <v>18</v>
      </c>
      <c r="O21338" s="1">
        <v>2.9273E-58</v>
      </c>
      <c r="P21338">
        <v>584</v>
      </c>
    </row>
    <row r="21339" spans="1:16" x14ac:dyDescent="0.25">
      <c r="A21339" t="s">
        <v>31536</v>
      </c>
      <c r="B21339">
        <v>1113</v>
      </c>
      <c r="C21339" s="3" t="str">
        <f>HYPERLINK("http://www.uniprot.org/uniprot/I1KU65","tr|I1KU65|I1KU65_SOYBN")</f>
        <v>tr|I1KU65|I1KU65_SOYBN</v>
      </c>
      <c r="D21339" t="s">
        <v>28</v>
      </c>
      <c r="E21339">
        <v>80.97</v>
      </c>
      <c r="F21339">
        <v>368</v>
      </c>
      <c r="G21339">
        <v>70</v>
      </c>
      <c r="H21339">
        <v>0</v>
      </c>
      <c r="I21339">
        <v>1</v>
      </c>
      <c r="J21339">
        <v>1104</v>
      </c>
      <c r="K21339">
        <v>1</v>
      </c>
      <c r="L21339">
        <v>1</v>
      </c>
      <c r="M21339">
        <v>368</v>
      </c>
      <c r="N21339" t="s">
        <v>18</v>
      </c>
      <c r="O21339" s="1">
        <v>2.36263E-169</v>
      </c>
      <c r="P21339">
        <v>1548</v>
      </c>
    </row>
    <row r="21340" spans="1:16" x14ac:dyDescent="0.25">
      <c r="A21340" t="s">
        <v>31537</v>
      </c>
      <c r="B21340">
        <v>855</v>
      </c>
      <c r="C21340" s="3" t="str">
        <f>HYPERLINK("http://www.uniprot.org/uniprot/G7IG66","tr|G7IG66|G7IG66_MEDTR")</f>
        <v>tr|G7IG66|G7IG66_MEDTR</v>
      </c>
      <c r="D21340" t="s">
        <v>31538</v>
      </c>
      <c r="E21340">
        <v>27.75</v>
      </c>
      <c r="F21340">
        <v>227</v>
      </c>
      <c r="G21340">
        <v>164</v>
      </c>
      <c r="H21340">
        <v>45</v>
      </c>
      <c r="I21340">
        <v>7</v>
      </c>
      <c r="J21340">
        <v>552</v>
      </c>
      <c r="K21340">
        <v>1</v>
      </c>
      <c r="L21340">
        <v>4</v>
      </c>
      <c r="M21340">
        <v>230</v>
      </c>
      <c r="N21340" t="s">
        <v>18</v>
      </c>
      <c r="O21340" s="1">
        <v>7.8666800000000008E-9</v>
      </c>
      <c r="P21340">
        <v>162</v>
      </c>
    </row>
    <row r="21341" spans="1:16" x14ac:dyDescent="0.25">
      <c r="A21341" t="s">
        <v>31539</v>
      </c>
      <c r="B21341">
        <v>465</v>
      </c>
      <c r="C21341" s="3" t="str">
        <f>HYPERLINK("http://www.uniprot.org/uniprot/A5AM06","tr|A5AM06|A5AM06_VITVI")</f>
        <v>tr|A5AM06|A5AM06_VITVI</v>
      </c>
      <c r="D21341" t="s">
        <v>1615</v>
      </c>
      <c r="E21341">
        <v>32.07</v>
      </c>
      <c r="F21341">
        <v>106</v>
      </c>
      <c r="G21341">
        <v>72</v>
      </c>
      <c r="H21341">
        <v>0</v>
      </c>
      <c r="I21341">
        <v>76</v>
      </c>
      <c r="J21341">
        <v>393</v>
      </c>
      <c r="K21341">
        <v>1</v>
      </c>
      <c r="L21341">
        <v>1088</v>
      </c>
      <c r="M21341">
        <v>1192</v>
      </c>
      <c r="N21341" t="s">
        <v>18</v>
      </c>
      <c r="O21341" s="1">
        <v>2.9831599999999998E-10</v>
      </c>
      <c r="P21341">
        <v>170</v>
      </c>
    </row>
    <row r="21342" spans="1:16" x14ac:dyDescent="0.25">
      <c r="A21342" t="s">
        <v>31540</v>
      </c>
      <c r="B21342">
        <v>636</v>
      </c>
      <c r="C21342" s="3" t="str">
        <f>HYPERLINK("http://www.uniprot.org/uniprot/G7ZZK9","tr|G7ZZK9|G7ZZK9_MEDTR")</f>
        <v>tr|G7ZZK9|G7ZZK9_MEDTR</v>
      </c>
      <c r="D21342" t="s">
        <v>31541</v>
      </c>
      <c r="E21342">
        <v>53.55</v>
      </c>
      <c r="F21342">
        <v>267</v>
      </c>
      <c r="G21342">
        <v>124</v>
      </c>
      <c r="H21342">
        <v>59</v>
      </c>
      <c r="I21342">
        <v>1</v>
      </c>
      <c r="J21342">
        <v>624</v>
      </c>
      <c r="K21342">
        <v>1</v>
      </c>
      <c r="L21342">
        <v>1</v>
      </c>
      <c r="M21342">
        <v>261</v>
      </c>
      <c r="N21342" t="s">
        <v>18</v>
      </c>
      <c r="O21342" s="1">
        <v>2.0505600000000001E-56</v>
      </c>
      <c r="P21342">
        <v>570</v>
      </c>
    </row>
    <row r="21343" spans="1:16" x14ac:dyDescent="0.25">
      <c r="A21343" t="s">
        <v>31542</v>
      </c>
      <c r="B21343">
        <v>438</v>
      </c>
      <c r="C21343" s="3" t="str">
        <f>HYPERLINK("http://www.uniprot.org/uniprot/I1KS49","tr|I1KS49|I1KS49_SOYBN")</f>
        <v>tr|I1KS49|I1KS49_SOYBN</v>
      </c>
      <c r="D21343" t="s">
        <v>71</v>
      </c>
      <c r="E21343">
        <v>68.959999999999994</v>
      </c>
      <c r="F21343">
        <v>145</v>
      </c>
      <c r="G21343">
        <v>45</v>
      </c>
      <c r="H21343">
        <v>0</v>
      </c>
      <c r="I21343">
        <v>1</v>
      </c>
      <c r="J21343">
        <v>435</v>
      </c>
      <c r="K21343">
        <v>1</v>
      </c>
      <c r="L21343">
        <v>239</v>
      </c>
      <c r="M21343">
        <v>382</v>
      </c>
      <c r="N21343" t="s">
        <v>18</v>
      </c>
      <c r="O21343" s="1">
        <v>2.98677E-50</v>
      </c>
      <c r="P21343">
        <v>515</v>
      </c>
    </row>
    <row r="21344" spans="1:16" x14ac:dyDescent="0.25">
      <c r="A21344" t="s">
        <v>31543</v>
      </c>
      <c r="B21344">
        <v>798</v>
      </c>
      <c r="C21344" s="3" t="str">
        <f>HYPERLINK("http://www.uniprot.org/uniprot/I3SXF6","tr|I3SXF6|I3SXF6_MEDTR")</f>
        <v>tr|I3SXF6|I3SXF6_MEDTR</v>
      </c>
      <c r="D21344" t="s">
        <v>22</v>
      </c>
      <c r="E21344">
        <v>92.9</v>
      </c>
      <c r="F21344">
        <v>155</v>
      </c>
      <c r="G21344">
        <v>11</v>
      </c>
      <c r="H21344">
        <v>0</v>
      </c>
      <c r="I21344">
        <v>49</v>
      </c>
      <c r="J21344">
        <v>513</v>
      </c>
      <c r="K21344">
        <v>1</v>
      </c>
      <c r="L21344">
        <v>18</v>
      </c>
      <c r="M21344">
        <v>172</v>
      </c>
      <c r="N21344" t="s">
        <v>18</v>
      </c>
      <c r="O21344" s="1">
        <v>2.25012E-76</v>
      </c>
      <c r="P21344">
        <v>744</v>
      </c>
    </row>
    <row r="21345" spans="1:16" x14ac:dyDescent="0.25">
      <c r="A21345" t="s">
        <v>31544</v>
      </c>
      <c r="B21345">
        <v>1017</v>
      </c>
      <c r="C21345" s="3" t="str">
        <f>HYPERLINK("http://www.uniprot.org/uniprot/D7SQ25","tr|D7SQ25|D7SQ25_VITVI")</f>
        <v>tr|D7SQ25|D7SQ25_VITVI</v>
      </c>
      <c r="D21345" t="s">
        <v>21598</v>
      </c>
      <c r="E21345">
        <v>31.95</v>
      </c>
      <c r="F21345">
        <v>169</v>
      </c>
      <c r="G21345">
        <v>115</v>
      </c>
      <c r="H21345">
        <v>5</v>
      </c>
      <c r="I21345">
        <v>10</v>
      </c>
      <c r="J21345">
        <v>501</v>
      </c>
      <c r="K21345">
        <v>1</v>
      </c>
      <c r="L21345">
        <v>24</v>
      </c>
      <c r="M21345">
        <v>189</v>
      </c>
      <c r="N21345" t="s">
        <v>18</v>
      </c>
      <c r="O21345" s="1">
        <v>5.2704800000000002E-16</v>
      </c>
      <c r="P21345">
        <v>225</v>
      </c>
    </row>
    <row r="21346" spans="1:16" x14ac:dyDescent="0.25">
      <c r="A21346" t="s">
        <v>31545</v>
      </c>
      <c r="B21346">
        <v>1224</v>
      </c>
      <c r="C21346" s="3" t="str">
        <f>HYPERLINK("http://www.uniprot.org/uniprot/G7IE14","tr|G7IE14|G7IE14_MEDTR")</f>
        <v>tr|G7IE14|G7IE14_MEDTR</v>
      </c>
      <c r="D21346" t="s">
        <v>31546</v>
      </c>
      <c r="E21346">
        <v>89.9</v>
      </c>
      <c r="F21346">
        <v>416</v>
      </c>
      <c r="G21346">
        <v>42</v>
      </c>
      <c r="H21346">
        <v>10</v>
      </c>
      <c r="I21346">
        <v>4</v>
      </c>
      <c r="J21346">
        <v>1221</v>
      </c>
      <c r="K21346">
        <v>1</v>
      </c>
      <c r="L21346">
        <v>3</v>
      </c>
      <c r="M21346">
        <v>418</v>
      </c>
      <c r="N21346" t="s">
        <v>18</v>
      </c>
      <c r="O21346">
        <v>0</v>
      </c>
      <c r="P21346">
        <v>1934</v>
      </c>
    </row>
    <row r="21347" spans="1:16" x14ac:dyDescent="0.25">
      <c r="A21347" t="s">
        <v>31547</v>
      </c>
      <c r="B21347">
        <v>621</v>
      </c>
      <c r="C21347" s="3" t="str">
        <f>HYPERLINK("http://www.uniprot.org/uniprot/B7FMG6","tr|B7FMG6|B7FMG6_MEDTR")</f>
        <v>tr|B7FMG6|B7FMG6_MEDTR</v>
      </c>
      <c r="D21347" t="s">
        <v>31365</v>
      </c>
      <c r="E21347">
        <v>94.66</v>
      </c>
      <c r="F21347">
        <v>206</v>
      </c>
      <c r="G21347">
        <v>11</v>
      </c>
      <c r="H21347">
        <v>0</v>
      </c>
      <c r="I21347">
        <v>1</v>
      </c>
      <c r="J21347">
        <v>618</v>
      </c>
      <c r="K21347">
        <v>1</v>
      </c>
      <c r="L21347">
        <v>1</v>
      </c>
      <c r="M21347">
        <v>206</v>
      </c>
      <c r="N21347" t="s">
        <v>18</v>
      </c>
      <c r="O21347" s="1">
        <v>1.17989E-106</v>
      </c>
      <c r="P21347">
        <v>1003</v>
      </c>
    </row>
    <row r="21348" spans="1:16" x14ac:dyDescent="0.25">
      <c r="A21348" t="s">
        <v>31548</v>
      </c>
      <c r="B21348">
        <v>2151</v>
      </c>
      <c r="C21348" s="3" t="str">
        <f>HYPERLINK("http://www.uniprot.org/uniprot/E2FKJ2","tr|E2FKJ2|E2FKJ2_MEDTR")</f>
        <v>tr|E2FKJ2|E2FKJ2_MEDTR</v>
      </c>
      <c r="D21348" t="s">
        <v>31549</v>
      </c>
      <c r="E21348">
        <v>73.849999999999994</v>
      </c>
      <c r="F21348">
        <v>719</v>
      </c>
      <c r="G21348">
        <v>188</v>
      </c>
      <c r="H21348">
        <v>5</v>
      </c>
      <c r="I21348">
        <v>7</v>
      </c>
      <c r="J21348">
        <v>2148</v>
      </c>
      <c r="K21348">
        <v>1</v>
      </c>
      <c r="L21348">
        <v>8</v>
      </c>
      <c r="M21348">
        <v>701</v>
      </c>
      <c r="N21348" t="s">
        <v>18</v>
      </c>
      <c r="O21348">
        <v>0</v>
      </c>
      <c r="P21348">
        <v>2732</v>
      </c>
    </row>
    <row r="21349" spans="1:16" x14ac:dyDescent="0.25">
      <c r="A21349" t="s">
        <v>31550</v>
      </c>
      <c r="B21349">
        <v>1119</v>
      </c>
      <c r="C21349" s="3" t="str">
        <f>HYPERLINK("http://www.uniprot.org/uniprot/G7J9T2","tr|G7J9T2|G7J9T2_MEDTR")</f>
        <v>tr|G7J9T2|G7J9T2_MEDTR</v>
      </c>
      <c r="D21349" t="s">
        <v>31551</v>
      </c>
      <c r="E21349">
        <v>78.099999999999994</v>
      </c>
      <c r="F21349">
        <v>379</v>
      </c>
      <c r="G21349">
        <v>83</v>
      </c>
      <c r="H21349">
        <v>7</v>
      </c>
      <c r="I21349">
        <v>1</v>
      </c>
      <c r="J21349">
        <v>1116</v>
      </c>
      <c r="K21349">
        <v>1</v>
      </c>
      <c r="L21349">
        <v>1</v>
      </c>
      <c r="M21349">
        <v>362</v>
      </c>
      <c r="N21349" t="s">
        <v>18</v>
      </c>
      <c r="O21349" s="1">
        <v>1.40072E-161</v>
      </c>
      <c r="P21349">
        <v>1481</v>
      </c>
    </row>
    <row r="21350" spans="1:16" x14ac:dyDescent="0.25">
      <c r="A21350" t="s">
        <v>31552</v>
      </c>
      <c r="B21350">
        <v>1905</v>
      </c>
      <c r="C21350" s="3" t="str">
        <f>HYPERLINK("http://www.uniprot.org/uniprot/I1JXE0","tr|I1JXE0|I1JXE0_SOYBN")</f>
        <v>tr|I1JXE0|I1JXE0_SOYBN</v>
      </c>
      <c r="D21350" t="s">
        <v>28</v>
      </c>
      <c r="E21350">
        <v>69.3</v>
      </c>
      <c r="F21350">
        <v>619</v>
      </c>
      <c r="G21350">
        <v>190</v>
      </c>
      <c r="H21350">
        <v>9</v>
      </c>
      <c r="I21350">
        <v>73</v>
      </c>
      <c r="J21350">
        <v>1902</v>
      </c>
      <c r="K21350">
        <v>1</v>
      </c>
      <c r="L21350">
        <v>24</v>
      </c>
      <c r="M21350">
        <v>636</v>
      </c>
      <c r="N21350" t="s">
        <v>18</v>
      </c>
      <c r="O21350">
        <v>0</v>
      </c>
      <c r="P21350">
        <v>2158</v>
      </c>
    </row>
    <row r="21351" spans="1:16" x14ac:dyDescent="0.25">
      <c r="A21351" t="s">
        <v>31553</v>
      </c>
      <c r="B21351">
        <v>957</v>
      </c>
      <c r="C21351" s="3" t="str">
        <f>HYPERLINK("http://www.uniprot.org/uniprot/I3SUM0","tr|I3SUM0|I3SUM0_MEDTR")</f>
        <v>tr|I3SUM0|I3SUM0_MEDTR</v>
      </c>
      <c r="D21351" t="s">
        <v>22</v>
      </c>
      <c r="E21351">
        <v>82.91</v>
      </c>
      <c r="F21351">
        <v>316</v>
      </c>
      <c r="G21351">
        <v>54</v>
      </c>
      <c r="H21351">
        <v>0</v>
      </c>
      <c r="I21351">
        <v>7</v>
      </c>
      <c r="J21351">
        <v>954</v>
      </c>
      <c r="K21351">
        <v>1</v>
      </c>
      <c r="L21351">
        <v>106</v>
      </c>
      <c r="M21351">
        <v>418</v>
      </c>
      <c r="N21351" t="s">
        <v>18</v>
      </c>
      <c r="O21351" s="1">
        <v>2.8777700000000001E-154</v>
      </c>
      <c r="P21351">
        <v>1417</v>
      </c>
    </row>
    <row r="21352" spans="1:16" x14ac:dyDescent="0.25">
      <c r="A21352" t="s">
        <v>31554</v>
      </c>
      <c r="B21352">
        <v>948</v>
      </c>
      <c r="C21352" s="3" t="str">
        <f>HYPERLINK("http://www.uniprot.org/uniprot/Q42922","tr|Q42922|Q42922_MEDSA")</f>
        <v>tr|Q42922|Q42922_MEDSA</v>
      </c>
      <c r="D21352" t="s">
        <v>31555</v>
      </c>
      <c r="E21352">
        <v>85.06</v>
      </c>
      <c r="F21352">
        <v>308</v>
      </c>
      <c r="G21352">
        <v>46</v>
      </c>
      <c r="H21352">
        <v>0</v>
      </c>
      <c r="I21352">
        <v>22</v>
      </c>
      <c r="J21352">
        <v>945</v>
      </c>
      <c r="K21352">
        <v>1</v>
      </c>
      <c r="L21352">
        <v>1</v>
      </c>
      <c r="M21352">
        <v>308</v>
      </c>
      <c r="N21352" t="s">
        <v>18</v>
      </c>
      <c r="O21352" s="1">
        <v>3.83124E-143</v>
      </c>
      <c r="P21352">
        <v>1321</v>
      </c>
    </row>
    <row r="21353" spans="1:16" x14ac:dyDescent="0.25">
      <c r="A21353" t="s">
        <v>31556</v>
      </c>
      <c r="B21353">
        <v>543</v>
      </c>
      <c r="C21353" s="3" t="str">
        <f>HYPERLINK("http://www.uniprot.org/uniprot/A2Q2T1","tr|A2Q2T1|A2Q2T1_MEDTR")</f>
        <v>tr|A2Q2T1|A2Q2T1_MEDTR</v>
      </c>
      <c r="D21353" t="s">
        <v>337</v>
      </c>
      <c r="E21353">
        <v>85.29</v>
      </c>
      <c r="F21353">
        <v>170</v>
      </c>
      <c r="G21353">
        <v>25</v>
      </c>
      <c r="H21353">
        <v>2</v>
      </c>
      <c r="I21353">
        <v>1</v>
      </c>
      <c r="J21353">
        <v>504</v>
      </c>
      <c r="K21353">
        <v>1</v>
      </c>
      <c r="L21353">
        <v>308</v>
      </c>
      <c r="M21353">
        <v>477</v>
      </c>
      <c r="N21353" t="s">
        <v>18</v>
      </c>
      <c r="O21353" s="1">
        <v>4.2486899999999999E-76</v>
      </c>
      <c r="P21353">
        <v>738</v>
      </c>
    </row>
    <row r="21354" spans="1:16" x14ac:dyDescent="0.25">
      <c r="A21354" t="s">
        <v>31557</v>
      </c>
      <c r="B21354">
        <v>1314</v>
      </c>
      <c r="C21354" s="3" t="str">
        <f>HYPERLINK("http://www.uniprot.org/uniprot/G7I2H0","tr|G7I2H0|G7I2H0_MEDTR")</f>
        <v>tr|G7I2H0|G7I2H0_MEDTR</v>
      </c>
      <c r="D21354" t="s">
        <v>144</v>
      </c>
      <c r="E21354">
        <v>39.700000000000003</v>
      </c>
      <c r="F21354">
        <v>204</v>
      </c>
      <c r="G21354">
        <v>123</v>
      </c>
      <c r="H21354">
        <v>7</v>
      </c>
      <c r="I21354">
        <v>505</v>
      </c>
      <c r="J21354">
        <v>1095</v>
      </c>
      <c r="K21354">
        <v>1</v>
      </c>
      <c r="L21354">
        <v>53</v>
      </c>
      <c r="M21354">
        <v>253</v>
      </c>
      <c r="N21354" t="s">
        <v>18</v>
      </c>
      <c r="O21354" s="1">
        <v>1.9674399999999999E-27</v>
      </c>
      <c r="P21354">
        <v>325</v>
      </c>
    </row>
    <row r="21355" spans="1:16" x14ac:dyDescent="0.25">
      <c r="A21355" t="s">
        <v>31558</v>
      </c>
      <c r="B21355">
        <v>4581</v>
      </c>
      <c r="C21355" s="3" t="str">
        <f>HYPERLINK("http://www.uniprot.org/uniprot/G7JGR5","tr|G7JGR5|G7JGR5_MEDTR")</f>
        <v>tr|G7JGR5|G7JGR5_MEDTR</v>
      </c>
      <c r="D21355" t="s">
        <v>31559</v>
      </c>
      <c r="E21355">
        <v>79.209999999999994</v>
      </c>
      <c r="F21355">
        <v>640</v>
      </c>
      <c r="G21355">
        <v>133</v>
      </c>
      <c r="H21355">
        <v>0</v>
      </c>
      <c r="I21355">
        <v>1</v>
      </c>
      <c r="J21355">
        <v>1920</v>
      </c>
      <c r="K21355">
        <v>1</v>
      </c>
      <c r="L21355">
        <v>1</v>
      </c>
      <c r="M21355">
        <v>624</v>
      </c>
      <c r="N21355" t="s">
        <v>18</v>
      </c>
      <c r="O21355">
        <v>0</v>
      </c>
      <c r="P21355">
        <v>2600</v>
      </c>
    </row>
    <row r="21356" spans="1:16" x14ac:dyDescent="0.25">
      <c r="A21356" t="s">
        <v>31560</v>
      </c>
      <c r="B21356">
        <v>1050</v>
      </c>
      <c r="C21356" s="3" t="str">
        <f>HYPERLINK("http://www.uniprot.org/uniprot/G7LDW6","tr|G7LDW6|G7LDW6_MEDTR")</f>
        <v>tr|G7LDW6|G7LDW6_MEDTR</v>
      </c>
      <c r="D21356" t="s">
        <v>31561</v>
      </c>
      <c r="E21356">
        <v>33.880000000000003</v>
      </c>
      <c r="F21356">
        <v>301</v>
      </c>
      <c r="G21356">
        <v>199</v>
      </c>
      <c r="H21356">
        <v>5</v>
      </c>
      <c r="I21356">
        <v>7</v>
      </c>
      <c r="J21356">
        <v>894</v>
      </c>
      <c r="K21356">
        <v>1</v>
      </c>
      <c r="L21356">
        <v>8</v>
      </c>
      <c r="M21356">
        <v>247</v>
      </c>
      <c r="N21356" t="s">
        <v>18</v>
      </c>
      <c r="O21356" s="1">
        <v>2.6655300000000001E-26</v>
      </c>
      <c r="P21356">
        <v>314</v>
      </c>
    </row>
    <row r="21357" spans="1:16" x14ac:dyDescent="0.25">
      <c r="A21357" t="s">
        <v>31562</v>
      </c>
      <c r="B21357">
        <v>876</v>
      </c>
      <c r="C21357" s="3" t="str">
        <f>HYPERLINK("http://www.uniprot.org/uniprot/G7KT22","tr|G7KT22|G7KT22_MEDTR")</f>
        <v>tr|G7KT22|G7KT22_MEDTR</v>
      </c>
      <c r="D21357" t="s">
        <v>31563</v>
      </c>
      <c r="E21357">
        <v>90.03</v>
      </c>
      <c r="F21357">
        <v>291</v>
      </c>
      <c r="G21357">
        <v>29</v>
      </c>
      <c r="H21357">
        <v>0</v>
      </c>
      <c r="I21357">
        <v>1</v>
      </c>
      <c r="J21357">
        <v>873</v>
      </c>
      <c r="K21357">
        <v>1</v>
      </c>
      <c r="L21357">
        <v>61</v>
      </c>
      <c r="M21357">
        <v>351</v>
      </c>
      <c r="N21357" t="s">
        <v>18</v>
      </c>
      <c r="O21357" s="1">
        <v>2.5535700000000001E-143</v>
      </c>
      <c r="P21357">
        <v>1322</v>
      </c>
    </row>
    <row r="21358" spans="1:16" x14ac:dyDescent="0.25">
      <c r="A21358" t="s">
        <v>31564</v>
      </c>
      <c r="B21358">
        <v>2961</v>
      </c>
      <c r="C21358" s="3" t="str">
        <f>HYPERLINK("http://www.uniprot.org/uniprot/G7K2J6","tr|G7K2J6|G7K2J6_MEDTR")</f>
        <v>tr|G7K2J6|G7K2J6_MEDTR</v>
      </c>
      <c r="D21358" t="s">
        <v>31565</v>
      </c>
      <c r="E21358">
        <v>75.709999999999994</v>
      </c>
      <c r="F21358">
        <v>1050</v>
      </c>
      <c r="G21358">
        <v>255</v>
      </c>
      <c r="H21358">
        <v>72</v>
      </c>
      <c r="I21358">
        <v>1</v>
      </c>
      <c r="J21358">
        <v>2934</v>
      </c>
      <c r="K21358">
        <v>1</v>
      </c>
      <c r="L21358">
        <v>203</v>
      </c>
      <c r="M21358">
        <v>1252</v>
      </c>
      <c r="N21358" t="s">
        <v>18</v>
      </c>
      <c r="O21358">
        <v>0</v>
      </c>
      <c r="P21358">
        <v>3899</v>
      </c>
    </row>
    <row r="21359" spans="1:16" x14ac:dyDescent="0.25">
      <c r="A21359" t="s">
        <v>31566</v>
      </c>
      <c r="B21359">
        <v>801</v>
      </c>
      <c r="C21359" s="3" t="str">
        <f>HYPERLINK("http://www.uniprot.org/uniprot/G7KNT9","tr|G7KNT9|G7KNT9_MEDTR")</f>
        <v>tr|G7KNT9|G7KNT9_MEDTR</v>
      </c>
      <c r="D21359" t="s">
        <v>31567</v>
      </c>
      <c r="E21359">
        <v>86.84</v>
      </c>
      <c r="F21359">
        <v>266</v>
      </c>
      <c r="G21359">
        <v>35</v>
      </c>
      <c r="H21359">
        <v>0</v>
      </c>
      <c r="I21359">
        <v>1</v>
      </c>
      <c r="J21359">
        <v>798</v>
      </c>
      <c r="K21359">
        <v>1</v>
      </c>
      <c r="L21359">
        <v>1</v>
      </c>
      <c r="M21359">
        <v>266</v>
      </c>
      <c r="N21359" t="s">
        <v>18</v>
      </c>
      <c r="O21359" s="1">
        <v>2.8167900000000002E-135</v>
      </c>
      <c r="P21359">
        <v>1252</v>
      </c>
    </row>
    <row r="21360" spans="1:16" x14ac:dyDescent="0.25">
      <c r="A21360" t="s">
        <v>31568</v>
      </c>
      <c r="B21360">
        <v>1311</v>
      </c>
      <c r="C21360" s="3" t="str">
        <f>HYPERLINK("http://www.uniprot.org/uniprot/G7KC18","tr|G7KC18|G7KC18_MEDTR")</f>
        <v>tr|G7KC18|G7KC18_MEDTR</v>
      </c>
      <c r="D21360" t="s">
        <v>31194</v>
      </c>
      <c r="E21360">
        <v>84.28</v>
      </c>
      <c r="F21360">
        <v>420</v>
      </c>
      <c r="G21360">
        <v>66</v>
      </c>
      <c r="H21360">
        <v>4</v>
      </c>
      <c r="I21360">
        <v>1</v>
      </c>
      <c r="J21360">
        <v>1248</v>
      </c>
      <c r="K21360">
        <v>1</v>
      </c>
      <c r="L21360">
        <v>1</v>
      </c>
      <c r="M21360">
        <v>420</v>
      </c>
      <c r="N21360" t="s">
        <v>18</v>
      </c>
      <c r="O21360">
        <v>0</v>
      </c>
      <c r="P21360">
        <v>1825</v>
      </c>
    </row>
    <row r="21361" spans="1:16" x14ac:dyDescent="0.25">
      <c r="A21361" t="s">
        <v>31569</v>
      </c>
      <c r="B21361">
        <v>735</v>
      </c>
      <c r="C21361" s="3" t="str">
        <f>HYPERLINK("http://www.uniprot.org/uniprot/I1MQM3","tr|I1MQM3|I1MQM3_SOYBN")</f>
        <v>tr|I1MQM3|I1MQM3_SOYBN</v>
      </c>
      <c r="D21361" t="s">
        <v>71</v>
      </c>
      <c r="E21361">
        <v>70.14</v>
      </c>
      <c r="F21361">
        <v>211</v>
      </c>
      <c r="G21361">
        <v>63</v>
      </c>
      <c r="H21361">
        <v>0</v>
      </c>
      <c r="I21361">
        <v>10</v>
      </c>
      <c r="J21361">
        <v>642</v>
      </c>
      <c r="K21361">
        <v>1</v>
      </c>
      <c r="L21361">
        <v>114</v>
      </c>
      <c r="M21361">
        <v>324</v>
      </c>
      <c r="N21361" t="s">
        <v>18</v>
      </c>
      <c r="O21361" s="1">
        <v>2.5552200000000001E-81</v>
      </c>
      <c r="P21361">
        <v>786</v>
      </c>
    </row>
    <row r="21362" spans="1:16" x14ac:dyDescent="0.25">
      <c r="A21362" t="s">
        <v>31570</v>
      </c>
      <c r="B21362">
        <v>381</v>
      </c>
      <c r="C21362" s="3" t="str">
        <f>HYPERLINK("http://www.uniprot.org/uniprot/K7M9H9","tr|K7M9H9|K7M9H9_SOYBN")</f>
        <v>tr|K7M9H9|K7M9H9_SOYBN</v>
      </c>
      <c r="D21362" t="s">
        <v>28</v>
      </c>
      <c r="E21362">
        <v>58.52</v>
      </c>
      <c r="F21362">
        <v>176</v>
      </c>
      <c r="G21362">
        <v>73</v>
      </c>
      <c r="H21362">
        <v>50</v>
      </c>
      <c r="I21362">
        <v>1</v>
      </c>
      <c r="J21362">
        <v>378</v>
      </c>
      <c r="K21362">
        <v>1</v>
      </c>
      <c r="L21362">
        <v>1</v>
      </c>
      <c r="M21362">
        <v>176</v>
      </c>
      <c r="N21362" t="s">
        <v>18</v>
      </c>
      <c r="O21362" s="1">
        <v>8.3423900000000001E-45</v>
      </c>
      <c r="P21362">
        <v>468</v>
      </c>
    </row>
    <row r="21363" spans="1:16" x14ac:dyDescent="0.25">
      <c r="A21363" t="s">
        <v>31571</v>
      </c>
      <c r="B21363">
        <v>411</v>
      </c>
      <c r="C21363" s="3" t="str">
        <f>HYPERLINK("http://www.uniprot.org/uniprot/Q6V7X5","tr|Q6V7X5|Q6V7X5_TRIPR")</f>
        <v>tr|Q6V7X5|Q6V7X5_TRIPR</v>
      </c>
      <c r="D21363" t="s">
        <v>31572</v>
      </c>
      <c r="E21363">
        <v>85.29</v>
      </c>
      <c r="F21363">
        <v>136</v>
      </c>
      <c r="G21363">
        <v>20</v>
      </c>
      <c r="H21363">
        <v>0</v>
      </c>
      <c r="I21363">
        <v>1</v>
      </c>
      <c r="J21363">
        <v>408</v>
      </c>
      <c r="K21363">
        <v>1</v>
      </c>
      <c r="L21363">
        <v>1</v>
      </c>
      <c r="M21363">
        <v>136</v>
      </c>
      <c r="N21363" t="s">
        <v>18</v>
      </c>
      <c r="O21363" s="1">
        <v>2.8187699999999999E-61</v>
      </c>
      <c r="P21363">
        <v>610</v>
      </c>
    </row>
    <row r="21364" spans="1:16" x14ac:dyDescent="0.25">
      <c r="A21364" t="s">
        <v>31573</v>
      </c>
      <c r="B21364">
        <v>684</v>
      </c>
      <c r="C21364" s="3" t="str">
        <f>HYPERLINK("http://www.uniprot.org/uniprot/G7KDI7","tr|G7KDI7|G7KDI7_MEDTR")</f>
        <v>tr|G7KDI7|G7KDI7_MEDTR</v>
      </c>
      <c r="D21364" t="s">
        <v>10923</v>
      </c>
      <c r="E21364">
        <v>79.52</v>
      </c>
      <c r="F21364">
        <v>210</v>
      </c>
      <c r="G21364">
        <v>43</v>
      </c>
      <c r="H21364">
        <v>0</v>
      </c>
      <c r="I21364">
        <v>28</v>
      </c>
      <c r="J21364">
        <v>657</v>
      </c>
      <c r="K21364">
        <v>1</v>
      </c>
      <c r="L21364">
        <v>494</v>
      </c>
      <c r="M21364">
        <v>674</v>
      </c>
      <c r="N21364" t="s">
        <v>18</v>
      </c>
      <c r="O21364" s="1">
        <v>1.4277799999999999E-88</v>
      </c>
      <c r="P21364">
        <v>848</v>
      </c>
    </row>
    <row r="21365" spans="1:16" x14ac:dyDescent="0.25">
      <c r="A21365" t="s">
        <v>31574</v>
      </c>
      <c r="B21365">
        <v>1638</v>
      </c>
      <c r="C21365" s="3" t="str">
        <f>HYPERLINK("http://www.uniprot.org/uniprot/B7FLW6","tr|B7FLW6|B7FLW6_MEDTR")</f>
        <v>tr|B7FLW6|B7FLW6_MEDTR</v>
      </c>
      <c r="D21365" t="s">
        <v>188</v>
      </c>
      <c r="E21365">
        <v>94.06</v>
      </c>
      <c r="F21365">
        <v>539</v>
      </c>
      <c r="G21365">
        <v>32</v>
      </c>
      <c r="H21365">
        <v>0</v>
      </c>
      <c r="I21365">
        <v>19</v>
      </c>
      <c r="J21365">
        <v>1635</v>
      </c>
      <c r="K21365">
        <v>1</v>
      </c>
      <c r="L21365">
        <v>2</v>
      </c>
      <c r="M21365">
        <v>540</v>
      </c>
      <c r="N21365" t="s">
        <v>18</v>
      </c>
      <c r="O21365">
        <v>0</v>
      </c>
      <c r="P21365">
        <v>2548</v>
      </c>
    </row>
    <row r="21366" spans="1:16" x14ac:dyDescent="0.25">
      <c r="A21366" t="s">
        <v>31575</v>
      </c>
      <c r="B21366">
        <v>1656</v>
      </c>
      <c r="C21366" s="3" t="str">
        <f>HYPERLINK("http://www.uniprot.org/uniprot/K7N057","tr|K7N057|K7N057_SOYBN")</f>
        <v>tr|K7N057|K7N057_SOYBN</v>
      </c>
      <c r="D21366" t="s">
        <v>28</v>
      </c>
      <c r="E21366">
        <v>80.069999999999993</v>
      </c>
      <c r="F21366">
        <v>552</v>
      </c>
      <c r="G21366">
        <v>110</v>
      </c>
      <c r="H21366">
        <v>1</v>
      </c>
      <c r="I21366">
        <v>1</v>
      </c>
      <c r="J21366">
        <v>1653</v>
      </c>
      <c r="K21366">
        <v>1</v>
      </c>
      <c r="L21366">
        <v>1</v>
      </c>
      <c r="M21366">
        <v>551</v>
      </c>
      <c r="N21366" t="s">
        <v>18</v>
      </c>
      <c r="O21366">
        <v>0</v>
      </c>
      <c r="P21366">
        <v>2315</v>
      </c>
    </row>
    <row r="21367" spans="1:16" x14ac:dyDescent="0.25">
      <c r="A21367" t="s">
        <v>31576</v>
      </c>
      <c r="B21367">
        <v>366</v>
      </c>
      <c r="C21367" s="3" t="str">
        <f>HYPERLINK("http://www.uniprot.org/uniprot/G7KX36","tr|G7KX36|G7KX36_MEDTR")</f>
        <v>tr|G7KX36|G7KX36_MEDTR</v>
      </c>
      <c r="D21367" t="s">
        <v>31577</v>
      </c>
      <c r="E21367">
        <v>66.400000000000006</v>
      </c>
      <c r="F21367">
        <v>125</v>
      </c>
      <c r="G21367">
        <v>42</v>
      </c>
      <c r="H21367">
        <v>4</v>
      </c>
      <c r="I21367">
        <v>1</v>
      </c>
      <c r="J21367">
        <v>363</v>
      </c>
      <c r="K21367">
        <v>1</v>
      </c>
      <c r="L21367">
        <v>1</v>
      </c>
      <c r="M21367">
        <v>120</v>
      </c>
      <c r="N21367" t="s">
        <v>18</v>
      </c>
      <c r="O21367" s="1">
        <v>2.5696899999999998E-38</v>
      </c>
      <c r="P21367">
        <v>412</v>
      </c>
    </row>
    <row r="21368" spans="1:16" x14ac:dyDescent="0.25">
      <c r="A21368" t="s">
        <v>31578</v>
      </c>
      <c r="B21368">
        <v>1383</v>
      </c>
      <c r="C21368" s="3" t="str">
        <f>HYPERLINK("http://www.uniprot.org/uniprot/I1N2J8","tr|I1N2J8|I1N2J8_SOYBN")</f>
        <v>tr|I1N2J8|I1N2J8_SOYBN</v>
      </c>
      <c r="D21368" t="s">
        <v>71</v>
      </c>
      <c r="E21368">
        <v>85.31</v>
      </c>
      <c r="F21368">
        <v>354</v>
      </c>
      <c r="G21368">
        <v>52</v>
      </c>
      <c r="H21368">
        <v>3</v>
      </c>
      <c r="I21368">
        <v>4</v>
      </c>
      <c r="J21368">
        <v>1056</v>
      </c>
      <c r="K21368">
        <v>1</v>
      </c>
      <c r="L21368">
        <v>3</v>
      </c>
      <c r="M21368">
        <v>356</v>
      </c>
      <c r="N21368" t="s">
        <v>18</v>
      </c>
      <c r="O21368" s="1">
        <v>5.7277199999999997E-174</v>
      </c>
      <c r="P21368">
        <v>1589</v>
      </c>
    </row>
    <row r="21369" spans="1:16" x14ac:dyDescent="0.25">
      <c r="A21369" t="s">
        <v>31579</v>
      </c>
      <c r="B21369">
        <v>2010</v>
      </c>
      <c r="C21369" s="3" t="str">
        <f>HYPERLINK("http://www.uniprot.org/uniprot/G7IE16","tr|G7IE16|G7IE16_MEDTR")</f>
        <v>tr|G7IE16|G7IE16_MEDTR</v>
      </c>
      <c r="D21369" t="s">
        <v>31580</v>
      </c>
      <c r="E21369">
        <v>76.55</v>
      </c>
      <c r="F21369">
        <v>674</v>
      </c>
      <c r="G21369">
        <v>158</v>
      </c>
      <c r="H21369">
        <v>5</v>
      </c>
      <c r="I21369">
        <v>1</v>
      </c>
      <c r="J21369">
        <v>2007</v>
      </c>
      <c r="K21369">
        <v>1</v>
      </c>
      <c r="L21369">
        <v>1</v>
      </c>
      <c r="M21369">
        <v>673</v>
      </c>
      <c r="N21369" t="s">
        <v>18</v>
      </c>
      <c r="O21369">
        <v>0</v>
      </c>
      <c r="P21369">
        <v>2616</v>
      </c>
    </row>
    <row r="21370" spans="1:16" x14ac:dyDescent="0.25">
      <c r="A21370" t="s">
        <v>31581</v>
      </c>
      <c r="B21370">
        <v>1521</v>
      </c>
      <c r="C21370" s="3" t="str">
        <f>HYPERLINK("http://www.uniprot.org/uniprot/G7I5Z0","tr|G7I5Z0|G7I5Z0_MEDTR")</f>
        <v>tr|G7I5Z0|G7I5Z0_MEDTR</v>
      </c>
      <c r="D21370" t="s">
        <v>14605</v>
      </c>
      <c r="E21370">
        <v>80.23</v>
      </c>
      <c r="F21370">
        <v>506</v>
      </c>
      <c r="G21370">
        <v>100</v>
      </c>
      <c r="H21370">
        <v>0</v>
      </c>
      <c r="I21370">
        <v>1</v>
      </c>
      <c r="J21370">
        <v>1518</v>
      </c>
      <c r="K21370">
        <v>1</v>
      </c>
      <c r="L21370">
        <v>44</v>
      </c>
      <c r="M21370">
        <v>543</v>
      </c>
      <c r="N21370" t="s">
        <v>18</v>
      </c>
      <c r="O21370">
        <v>0</v>
      </c>
      <c r="P21370">
        <v>2194</v>
      </c>
    </row>
    <row r="21371" spans="1:16" x14ac:dyDescent="0.25">
      <c r="A21371" t="s">
        <v>31582</v>
      </c>
      <c r="B21371">
        <v>2568</v>
      </c>
      <c r="C21371" s="3" t="str">
        <f>HYPERLINK("http://www.uniprot.org/uniprot/I1LP26","tr|I1LP26|I1LP26_SOYBN")</f>
        <v>tr|I1LP26|I1LP26_SOYBN</v>
      </c>
      <c r="D21371" t="s">
        <v>28</v>
      </c>
      <c r="E21371">
        <v>68.849999999999994</v>
      </c>
      <c r="F21371">
        <v>867</v>
      </c>
      <c r="G21371">
        <v>270</v>
      </c>
      <c r="H21371">
        <v>12</v>
      </c>
      <c r="I21371">
        <v>1</v>
      </c>
      <c r="J21371">
        <v>2565</v>
      </c>
      <c r="K21371">
        <v>1</v>
      </c>
      <c r="L21371">
        <v>40</v>
      </c>
      <c r="M21371">
        <v>894</v>
      </c>
      <c r="N21371" t="s">
        <v>18</v>
      </c>
      <c r="O21371">
        <v>0</v>
      </c>
      <c r="P21371">
        <v>2925</v>
      </c>
    </row>
    <row r="21372" spans="1:16" x14ac:dyDescent="0.25">
      <c r="A21372" t="s">
        <v>31583</v>
      </c>
      <c r="B21372">
        <v>468</v>
      </c>
      <c r="C21372" s="3" t="str">
        <f>HYPERLINK("http://www.uniprot.org/uniprot/G7J964","tr|G7J964|G7J964_MEDTR")</f>
        <v>tr|G7J964|G7J964_MEDTR</v>
      </c>
      <c r="D21372" t="s">
        <v>30989</v>
      </c>
      <c r="E21372">
        <v>57.31</v>
      </c>
      <c r="F21372">
        <v>164</v>
      </c>
      <c r="G21372">
        <v>70</v>
      </c>
      <c r="H21372">
        <v>46</v>
      </c>
      <c r="I21372">
        <v>49</v>
      </c>
      <c r="J21372">
        <v>402</v>
      </c>
      <c r="K21372">
        <v>1</v>
      </c>
      <c r="L21372">
        <v>554</v>
      </c>
      <c r="M21372">
        <v>717</v>
      </c>
      <c r="N21372" t="s">
        <v>18</v>
      </c>
      <c r="O21372" s="1">
        <v>3.97489E-39</v>
      </c>
      <c r="P21372">
        <v>419</v>
      </c>
    </row>
    <row r="21373" spans="1:16" x14ac:dyDescent="0.25">
      <c r="A21373" t="s">
        <v>31584</v>
      </c>
      <c r="B21373">
        <v>2076</v>
      </c>
      <c r="C21373" s="3" t="str">
        <f>HYPERLINK("http://www.uniprot.org/uniprot/E2FKH3","tr|E2FKH3|E2FKH3_SOYBN")</f>
        <v>tr|E2FKH3|E2FKH3_SOYBN</v>
      </c>
      <c r="D21373" t="s">
        <v>31585</v>
      </c>
      <c r="E21373">
        <v>81.91</v>
      </c>
      <c r="F21373">
        <v>691</v>
      </c>
      <c r="G21373">
        <v>125</v>
      </c>
      <c r="H21373">
        <v>0</v>
      </c>
      <c r="I21373">
        <v>1</v>
      </c>
      <c r="J21373">
        <v>2073</v>
      </c>
      <c r="K21373">
        <v>1</v>
      </c>
      <c r="L21373">
        <v>9</v>
      </c>
      <c r="M21373">
        <v>698</v>
      </c>
      <c r="N21373" t="s">
        <v>18</v>
      </c>
      <c r="O21373">
        <v>0</v>
      </c>
      <c r="P21373">
        <v>3033</v>
      </c>
    </row>
    <row r="21374" spans="1:16" x14ac:dyDescent="0.25">
      <c r="A21374" t="s">
        <v>31586</v>
      </c>
      <c r="B21374">
        <v>1101</v>
      </c>
      <c r="C21374" s="3" t="str">
        <f>HYPERLINK("http://www.uniprot.org/uniprot/G7IWS3","tr|G7IWS3|G7IWS3_MEDTR")</f>
        <v>tr|G7IWS3|G7IWS3_MEDTR</v>
      </c>
      <c r="D21374" t="s">
        <v>31587</v>
      </c>
      <c r="E21374">
        <v>90.98</v>
      </c>
      <c r="F21374">
        <v>366</v>
      </c>
      <c r="G21374">
        <v>33</v>
      </c>
      <c r="H21374">
        <v>0</v>
      </c>
      <c r="I21374">
        <v>1</v>
      </c>
      <c r="J21374">
        <v>1098</v>
      </c>
      <c r="K21374">
        <v>1</v>
      </c>
      <c r="L21374">
        <v>1</v>
      </c>
      <c r="M21374">
        <v>363</v>
      </c>
      <c r="N21374" t="s">
        <v>18</v>
      </c>
      <c r="O21374">
        <v>0</v>
      </c>
      <c r="P21374">
        <v>1695</v>
      </c>
    </row>
    <row r="21375" spans="1:16" x14ac:dyDescent="0.25">
      <c r="A21375" t="s">
        <v>31588</v>
      </c>
      <c r="B21375">
        <v>2868</v>
      </c>
      <c r="C21375" s="3" t="str">
        <f>HYPERLINK("http://www.uniprot.org/uniprot/I1K2Z2","tr|I1K2Z2|I1K2Z2_SOYBN")</f>
        <v>tr|I1K2Z2|I1K2Z2_SOYBN</v>
      </c>
      <c r="D21375" t="s">
        <v>71</v>
      </c>
      <c r="E21375">
        <v>74.709999999999994</v>
      </c>
      <c r="F21375">
        <v>965</v>
      </c>
      <c r="G21375">
        <v>244</v>
      </c>
      <c r="H21375">
        <v>12</v>
      </c>
      <c r="I21375">
        <v>1</v>
      </c>
      <c r="J21375">
        <v>2859</v>
      </c>
      <c r="K21375">
        <v>1</v>
      </c>
      <c r="L21375">
        <v>1</v>
      </c>
      <c r="M21375">
        <v>943</v>
      </c>
      <c r="N21375" t="s">
        <v>18</v>
      </c>
      <c r="O21375">
        <v>0</v>
      </c>
      <c r="P21375">
        <v>3656</v>
      </c>
    </row>
    <row r="21376" spans="1:16" x14ac:dyDescent="0.25">
      <c r="A21376" t="s">
        <v>31589</v>
      </c>
      <c r="B21376">
        <v>990</v>
      </c>
      <c r="C21376" s="3" t="str">
        <f>HYPERLINK("http://www.uniprot.org/uniprot/K7LS61","tr|K7LS61|K7LS61_SOYBN")</f>
        <v>tr|K7LS61|K7LS61_SOYBN</v>
      </c>
      <c r="D21376" t="s">
        <v>28</v>
      </c>
      <c r="E21376">
        <v>56.66</v>
      </c>
      <c r="F21376">
        <v>300</v>
      </c>
      <c r="G21376">
        <v>130</v>
      </c>
      <c r="H21376">
        <v>22</v>
      </c>
      <c r="I21376">
        <v>1</v>
      </c>
      <c r="J21376">
        <v>834</v>
      </c>
      <c r="K21376">
        <v>1</v>
      </c>
      <c r="L21376">
        <v>1</v>
      </c>
      <c r="M21376">
        <v>299</v>
      </c>
      <c r="N21376" t="s">
        <v>18</v>
      </c>
      <c r="O21376" s="1">
        <v>1.29799E-80</v>
      </c>
      <c r="P21376">
        <v>782</v>
      </c>
    </row>
    <row r="21377" spans="1:16" x14ac:dyDescent="0.25">
      <c r="A21377" t="s">
        <v>31590</v>
      </c>
      <c r="B21377">
        <v>1464</v>
      </c>
      <c r="C21377" s="3" t="str">
        <f>HYPERLINK("http://www.uniprot.org/uniprot/I1M493","tr|I1M493|I1M493_SOYBN")</f>
        <v>tr|I1M493|I1M493_SOYBN</v>
      </c>
      <c r="D21377" t="s">
        <v>117</v>
      </c>
      <c r="E21377">
        <v>57.19</v>
      </c>
      <c r="F21377">
        <v>556</v>
      </c>
      <c r="G21377">
        <v>238</v>
      </c>
      <c r="H21377">
        <v>85</v>
      </c>
      <c r="I21377">
        <v>46</v>
      </c>
      <c r="J21377">
        <v>1458</v>
      </c>
      <c r="K21377">
        <v>1</v>
      </c>
      <c r="L21377">
        <v>156</v>
      </c>
      <c r="M21377">
        <v>701</v>
      </c>
      <c r="N21377" t="s">
        <v>18</v>
      </c>
      <c r="O21377" s="1">
        <v>2.9858499999999999E-144</v>
      </c>
      <c r="P21377">
        <v>1333</v>
      </c>
    </row>
    <row r="21378" spans="1:16" x14ac:dyDescent="0.25">
      <c r="A21378" t="s">
        <v>31591</v>
      </c>
      <c r="B21378">
        <v>648</v>
      </c>
      <c r="C21378" s="3" t="str">
        <f>HYPERLINK("http://www.uniprot.org/uniprot/I3TAH9","tr|I3TAH9|I3TAH9_LOTJA")</f>
        <v>tr|I3TAH9|I3TAH9_LOTJA</v>
      </c>
      <c r="D21378" t="s">
        <v>93</v>
      </c>
      <c r="E21378">
        <v>72.680000000000007</v>
      </c>
      <c r="F21378">
        <v>216</v>
      </c>
      <c r="G21378">
        <v>59</v>
      </c>
      <c r="H21378">
        <v>1</v>
      </c>
      <c r="I21378">
        <v>1</v>
      </c>
      <c r="J21378">
        <v>645</v>
      </c>
      <c r="K21378">
        <v>1</v>
      </c>
      <c r="L21378">
        <v>1</v>
      </c>
      <c r="M21378">
        <v>216</v>
      </c>
      <c r="N21378" t="s">
        <v>18</v>
      </c>
      <c r="O21378" s="1">
        <v>8.8368800000000007E-87</v>
      </c>
      <c r="P21378">
        <v>832</v>
      </c>
    </row>
    <row r="21379" spans="1:16" x14ac:dyDescent="0.25">
      <c r="A21379" t="s">
        <v>31592</v>
      </c>
      <c r="B21379">
        <v>1350</v>
      </c>
      <c r="C21379" s="3" t="str">
        <f>HYPERLINK("http://www.uniprot.org/uniprot/I1JGN5","tr|I1JGN5|I1JGN5_SOYBN")</f>
        <v>tr|I1JGN5|I1JGN5_SOYBN</v>
      </c>
      <c r="D21379" t="s">
        <v>28</v>
      </c>
      <c r="E21379">
        <v>74.09</v>
      </c>
      <c r="F21379">
        <v>444</v>
      </c>
      <c r="G21379">
        <v>115</v>
      </c>
      <c r="H21379">
        <v>2</v>
      </c>
      <c r="I21379">
        <v>16</v>
      </c>
      <c r="J21379">
        <v>1341</v>
      </c>
      <c r="K21379">
        <v>1</v>
      </c>
      <c r="L21379">
        <v>1</v>
      </c>
      <c r="M21379">
        <v>440</v>
      </c>
      <c r="N21379" t="s">
        <v>18</v>
      </c>
      <c r="O21379">
        <v>0</v>
      </c>
      <c r="P21379">
        <v>1669</v>
      </c>
    </row>
    <row r="21380" spans="1:16" x14ac:dyDescent="0.25">
      <c r="A21380" t="s">
        <v>31593</v>
      </c>
      <c r="B21380">
        <v>1974</v>
      </c>
      <c r="C21380" s="3" t="str">
        <f>HYPERLINK("http://www.uniprot.org/uniprot/G7LHR2","tr|G7LHR2|G7LHR2_MEDTR")</f>
        <v>tr|G7LHR2|G7LHR2_MEDTR</v>
      </c>
      <c r="D21380" t="s">
        <v>31594</v>
      </c>
      <c r="E21380">
        <v>62.32</v>
      </c>
      <c r="F21380">
        <v>661</v>
      </c>
      <c r="G21380">
        <v>249</v>
      </c>
      <c r="H21380">
        <v>14</v>
      </c>
      <c r="I21380">
        <v>31</v>
      </c>
      <c r="J21380">
        <v>1971</v>
      </c>
      <c r="K21380">
        <v>1</v>
      </c>
      <c r="L21380">
        <v>3</v>
      </c>
      <c r="M21380">
        <v>646</v>
      </c>
      <c r="N21380" t="s">
        <v>18</v>
      </c>
      <c r="O21380">
        <v>0</v>
      </c>
      <c r="P21380">
        <v>1885</v>
      </c>
    </row>
    <row r="21381" spans="1:16" x14ac:dyDescent="0.25">
      <c r="A21381" t="s">
        <v>31595</v>
      </c>
      <c r="B21381">
        <v>399</v>
      </c>
      <c r="C21381" s="3" t="str">
        <f>HYPERLINK("http://www.uniprot.org/uniprot/G7KT22","tr|G7KT22|G7KT22_MEDTR")</f>
        <v>tr|G7KT22|G7KT22_MEDTR</v>
      </c>
      <c r="D21381" t="s">
        <v>31563</v>
      </c>
      <c r="E21381">
        <v>59.66</v>
      </c>
      <c r="F21381">
        <v>181</v>
      </c>
      <c r="G21381">
        <v>73</v>
      </c>
      <c r="H21381">
        <v>50</v>
      </c>
      <c r="I21381">
        <v>1</v>
      </c>
      <c r="J21381">
        <v>393</v>
      </c>
      <c r="K21381">
        <v>1</v>
      </c>
      <c r="L21381">
        <v>150</v>
      </c>
      <c r="M21381">
        <v>330</v>
      </c>
      <c r="N21381" t="s">
        <v>18</v>
      </c>
      <c r="O21381" s="1">
        <v>1.1341E-41</v>
      </c>
      <c r="P21381">
        <v>441</v>
      </c>
    </row>
    <row r="21382" spans="1:16" x14ac:dyDescent="0.25">
      <c r="A21382" t="s">
        <v>31596</v>
      </c>
      <c r="B21382">
        <v>3048</v>
      </c>
      <c r="C21382" s="3" t="str">
        <f>HYPERLINK("http://www.uniprot.org/uniprot/Q8L8A0","tr|Q8L8A0|Q8L8A0_MEDTR")</f>
        <v>tr|Q8L8A0|Q8L8A0_MEDTR</v>
      </c>
      <c r="D21382" t="s">
        <v>19853</v>
      </c>
      <c r="E21382">
        <v>92.9</v>
      </c>
      <c r="F21382">
        <v>1015</v>
      </c>
      <c r="G21382">
        <v>72</v>
      </c>
      <c r="H21382">
        <v>0</v>
      </c>
      <c r="I21382">
        <v>1</v>
      </c>
      <c r="J21382">
        <v>3045</v>
      </c>
      <c r="K21382">
        <v>1</v>
      </c>
      <c r="L21382">
        <v>1</v>
      </c>
      <c r="M21382">
        <v>1014</v>
      </c>
      <c r="N21382" t="s">
        <v>18</v>
      </c>
      <c r="O21382">
        <v>0</v>
      </c>
      <c r="P21382">
        <v>4816</v>
      </c>
    </row>
    <row r="21383" spans="1:16" x14ac:dyDescent="0.25">
      <c r="A21383" t="s">
        <v>31597</v>
      </c>
      <c r="B21383">
        <v>2406</v>
      </c>
      <c r="C21383" s="3" t="str">
        <f>HYPERLINK("http://www.uniprot.org/uniprot/I1MQC0","tr|I1MQC0|I1MQC0_SOYBN")</f>
        <v>tr|I1MQC0|I1MQC0_SOYBN</v>
      </c>
      <c r="D21383" t="s">
        <v>71</v>
      </c>
      <c r="E21383">
        <v>73.819999999999993</v>
      </c>
      <c r="F21383">
        <v>810</v>
      </c>
      <c r="G21383">
        <v>212</v>
      </c>
      <c r="H21383">
        <v>9</v>
      </c>
      <c r="I21383">
        <v>1</v>
      </c>
      <c r="J21383">
        <v>2403</v>
      </c>
      <c r="K21383">
        <v>1</v>
      </c>
      <c r="L21383">
        <v>1</v>
      </c>
      <c r="M21383">
        <v>803</v>
      </c>
      <c r="N21383" t="s">
        <v>18</v>
      </c>
      <c r="O21383">
        <v>0</v>
      </c>
      <c r="P21383">
        <v>3056</v>
      </c>
    </row>
    <row r="21384" spans="1:16" x14ac:dyDescent="0.25">
      <c r="A21384" t="s">
        <v>31598</v>
      </c>
      <c r="B21384">
        <v>918</v>
      </c>
      <c r="C21384" s="3" t="str">
        <f>HYPERLINK("http://www.uniprot.org/uniprot/A5BY33","tr|A5BY33|A5BY33_VITVI")</f>
        <v>tr|A5BY33|A5BY33_VITVI</v>
      </c>
      <c r="D21384" t="s">
        <v>31599</v>
      </c>
      <c r="E21384">
        <v>24.06</v>
      </c>
      <c r="F21384">
        <v>241</v>
      </c>
      <c r="G21384">
        <v>183</v>
      </c>
      <c r="H21384">
        <v>2</v>
      </c>
      <c r="I21384">
        <v>10</v>
      </c>
      <c r="J21384">
        <v>726</v>
      </c>
      <c r="K21384">
        <v>1</v>
      </c>
      <c r="L21384">
        <v>1400</v>
      </c>
      <c r="M21384">
        <v>1628</v>
      </c>
      <c r="N21384" t="s">
        <v>18</v>
      </c>
      <c r="O21384" s="1">
        <v>8.35915E-7</v>
      </c>
      <c r="P21384">
        <v>145</v>
      </c>
    </row>
    <row r="21385" spans="1:16" x14ac:dyDescent="0.25">
      <c r="A21385" t="s">
        <v>31600</v>
      </c>
      <c r="B21385">
        <v>2190</v>
      </c>
      <c r="C21385" s="3" t="str">
        <f>HYPERLINK("http://www.uniprot.org/uniprot/I1MQM2","tr|I1MQM2|I1MQM2_SOYBN")</f>
        <v>tr|I1MQM2|I1MQM2_SOYBN</v>
      </c>
      <c r="D21385" t="s">
        <v>71</v>
      </c>
      <c r="E21385">
        <v>69.540000000000006</v>
      </c>
      <c r="F21385">
        <v>775</v>
      </c>
      <c r="G21385">
        <v>236</v>
      </c>
      <c r="H21385">
        <v>46</v>
      </c>
      <c r="I21385">
        <v>1</v>
      </c>
      <c r="J21385">
        <v>2187</v>
      </c>
      <c r="K21385">
        <v>1</v>
      </c>
      <c r="L21385">
        <v>1</v>
      </c>
      <c r="M21385">
        <v>773</v>
      </c>
      <c r="N21385" t="s">
        <v>18</v>
      </c>
      <c r="O21385">
        <v>0</v>
      </c>
      <c r="P21385">
        <v>2731</v>
      </c>
    </row>
    <row r="21386" spans="1:16" x14ac:dyDescent="0.25">
      <c r="A21386" t="s">
        <v>31601</v>
      </c>
      <c r="B21386">
        <v>630</v>
      </c>
      <c r="C21386" s="3" t="str">
        <f>HYPERLINK("http://www.uniprot.org/uniprot/G7IV10","tr|G7IV10|G7IV10_MEDTR")</f>
        <v>tr|G7IV10|G7IV10_MEDTR</v>
      </c>
      <c r="D21386" t="s">
        <v>31602</v>
      </c>
      <c r="E21386">
        <v>84</v>
      </c>
      <c r="F21386">
        <v>200</v>
      </c>
      <c r="G21386">
        <v>32</v>
      </c>
      <c r="H21386">
        <v>0</v>
      </c>
      <c r="I21386">
        <v>28</v>
      </c>
      <c r="J21386">
        <v>627</v>
      </c>
      <c r="K21386">
        <v>1</v>
      </c>
      <c r="L21386">
        <v>11</v>
      </c>
      <c r="M21386">
        <v>210</v>
      </c>
      <c r="N21386" t="s">
        <v>18</v>
      </c>
      <c r="O21386" s="1">
        <v>2.1796300000000001E-95</v>
      </c>
      <c r="P21386">
        <v>906</v>
      </c>
    </row>
    <row r="21387" spans="1:16" x14ac:dyDescent="0.25">
      <c r="A21387" t="s">
        <v>31603</v>
      </c>
      <c r="B21387">
        <v>207</v>
      </c>
      <c r="C21387" s="3" t="str">
        <f>HYPERLINK("http://www.uniprot.org/uniprot/Q1RU71","tr|Q1RU71|Q1RU71_MEDTR")</f>
        <v>tr|Q1RU71|Q1RU71_MEDTR</v>
      </c>
      <c r="D21387" t="s">
        <v>1807</v>
      </c>
      <c r="E21387">
        <v>79.099999999999994</v>
      </c>
      <c r="F21387">
        <v>67</v>
      </c>
      <c r="G21387">
        <v>14</v>
      </c>
      <c r="H21387">
        <v>0</v>
      </c>
      <c r="I21387">
        <v>4</v>
      </c>
      <c r="J21387">
        <v>204</v>
      </c>
      <c r="K21387">
        <v>1</v>
      </c>
      <c r="L21387">
        <v>393</v>
      </c>
      <c r="M21387">
        <v>459</v>
      </c>
      <c r="N21387" t="s">
        <v>18</v>
      </c>
      <c r="O21387" s="1">
        <v>3.0239299999999999E-23</v>
      </c>
      <c r="P21387">
        <v>282</v>
      </c>
    </row>
    <row r="21388" spans="1:16" x14ac:dyDescent="0.25">
      <c r="A21388" t="s">
        <v>31604</v>
      </c>
      <c r="B21388">
        <v>1284</v>
      </c>
      <c r="C21388" s="3" t="str">
        <f>HYPERLINK("http://www.uniprot.org/uniprot/G7IHK9","tr|G7IHK9|G7IHK9_MEDTR")</f>
        <v>tr|G7IHK9|G7IHK9_MEDTR</v>
      </c>
      <c r="D21388" t="s">
        <v>31605</v>
      </c>
      <c r="E21388">
        <v>65.73</v>
      </c>
      <c r="F21388">
        <v>537</v>
      </c>
      <c r="G21388">
        <v>184</v>
      </c>
      <c r="H21388">
        <v>110</v>
      </c>
      <c r="I21388">
        <v>1</v>
      </c>
      <c r="J21388">
        <v>1281</v>
      </c>
      <c r="K21388">
        <v>1</v>
      </c>
      <c r="L21388">
        <v>41</v>
      </c>
      <c r="M21388">
        <v>577</v>
      </c>
      <c r="N21388" t="s">
        <v>18</v>
      </c>
      <c r="O21388">
        <v>0</v>
      </c>
      <c r="P21388">
        <v>1663</v>
      </c>
    </row>
    <row r="21389" spans="1:16" x14ac:dyDescent="0.25">
      <c r="A21389" t="s">
        <v>31606</v>
      </c>
      <c r="B21389">
        <v>1209</v>
      </c>
      <c r="C21389" s="3" t="str">
        <f>HYPERLINK("http://www.uniprot.org/uniprot/K7MNX2","tr|K7MNX2|K7MNX2_SOYBN")</f>
        <v>tr|K7MNX2|K7MNX2_SOYBN</v>
      </c>
      <c r="D21389" t="s">
        <v>28</v>
      </c>
      <c r="E21389">
        <v>24.29</v>
      </c>
      <c r="F21389">
        <v>321</v>
      </c>
      <c r="G21389">
        <v>243</v>
      </c>
      <c r="H21389">
        <v>7</v>
      </c>
      <c r="I21389">
        <v>76</v>
      </c>
      <c r="J21389">
        <v>1017</v>
      </c>
      <c r="K21389">
        <v>1</v>
      </c>
      <c r="L21389">
        <v>256</v>
      </c>
      <c r="M21389">
        <v>559</v>
      </c>
      <c r="N21389" t="s">
        <v>18</v>
      </c>
      <c r="O21389" s="1">
        <v>1.6952900000000001E-14</v>
      </c>
      <c r="P21389">
        <v>213</v>
      </c>
    </row>
    <row r="21390" spans="1:16" x14ac:dyDescent="0.25">
      <c r="A21390" t="s">
        <v>31607</v>
      </c>
      <c r="B21390">
        <v>1326</v>
      </c>
      <c r="C21390" s="3" t="str">
        <f>HYPERLINK("http://www.uniprot.org/uniprot/G7KE79","tr|G7KE79|G7KE79_MEDTR")</f>
        <v>tr|G7KE79|G7KE79_MEDTR</v>
      </c>
      <c r="D21390" t="s">
        <v>31468</v>
      </c>
      <c r="E21390">
        <v>77.319999999999993</v>
      </c>
      <c r="F21390">
        <v>441</v>
      </c>
      <c r="G21390">
        <v>100</v>
      </c>
      <c r="H21390">
        <v>0</v>
      </c>
      <c r="I21390">
        <v>1</v>
      </c>
      <c r="J21390">
        <v>1323</v>
      </c>
      <c r="K21390">
        <v>1</v>
      </c>
      <c r="L21390">
        <v>70</v>
      </c>
      <c r="M21390">
        <v>510</v>
      </c>
      <c r="N21390" t="s">
        <v>18</v>
      </c>
      <c r="O21390">
        <v>0</v>
      </c>
      <c r="P21390">
        <v>1789</v>
      </c>
    </row>
    <row r="21391" spans="1:16" x14ac:dyDescent="0.25">
      <c r="A21391" t="s">
        <v>31608</v>
      </c>
      <c r="B21391">
        <v>1983</v>
      </c>
      <c r="C21391" s="3" t="str">
        <f>HYPERLINK("http://www.uniprot.org/uniprot/G7KQ66","tr|G7KQ66|G7KQ66_MEDTR")</f>
        <v>tr|G7KQ66|G7KQ66_MEDTR</v>
      </c>
      <c r="D21391" t="s">
        <v>31609</v>
      </c>
      <c r="E21391">
        <v>68.59</v>
      </c>
      <c r="F21391">
        <v>656</v>
      </c>
      <c r="G21391">
        <v>206</v>
      </c>
      <c r="H21391">
        <v>4</v>
      </c>
      <c r="I21391">
        <v>19</v>
      </c>
      <c r="J21391">
        <v>1974</v>
      </c>
      <c r="K21391">
        <v>1</v>
      </c>
      <c r="L21391">
        <v>8</v>
      </c>
      <c r="M21391">
        <v>632</v>
      </c>
      <c r="N21391" t="s">
        <v>18</v>
      </c>
      <c r="O21391">
        <v>0</v>
      </c>
      <c r="P21391">
        <v>2209</v>
      </c>
    </row>
    <row r="21392" spans="1:16" x14ac:dyDescent="0.25">
      <c r="A21392" t="s">
        <v>31610</v>
      </c>
      <c r="B21392">
        <v>369</v>
      </c>
      <c r="C21392" s="3" t="str">
        <f>HYPERLINK("http://www.uniprot.org/uniprot/G7KY43","tr|G7KY43|G7KY43_MEDTR")</f>
        <v>tr|G7KY43|G7KY43_MEDTR</v>
      </c>
      <c r="D21392" t="s">
        <v>31611</v>
      </c>
      <c r="E21392">
        <v>60.65</v>
      </c>
      <c r="F21392">
        <v>122</v>
      </c>
      <c r="G21392">
        <v>48</v>
      </c>
      <c r="H21392">
        <v>0</v>
      </c>
      <c r="I21392">
        <v>1</v>
      </c>
      <c r="J21392">
        <v>366</v>
      </c>
      <c r="K21392">
        <v>1</v>
      </c>
      <c r="L21392">
        <v>1</v>
      </c>
      <c r="M21392">
        <v>120</v>
      </c>
      <c r="N21392" t="s">
        <v>18</v>
      </c>
      <c r="O21392" s="1">
        <v>4.08477E-36</v>
      </c>
      <c r="P21392">
        <v>393</v>
      </c>
    </row>
    <row r="21393" spans="1:16" x14ac:dyDescent="0.25">
      <c r="A21393" t="s">
        <v>31612</v>
      </c>
      <c r="B21393">
        <v>528</v>
      </c>
      <c r="C21393" s="3" t="str">
        <f>HYPERLINK("http://www.uniprot.org/uniprot/K7MT70","tr|K7MT70|K7MT70_SOYBN")</f>
        <v>tr|K7MT70|K7MT70_SOYBN</v>
      </c>
      <c r="D21393" t="s">
        <v>61</v>
      </c>
      <c r="E21393">
        <v>82.31</v>
      </c>
      <c r="F21393">
        <v>164</v>
      </c>
      <c r="G21393">
        <v>29</v>
      </c>
      <c r="H21393">
        <v>0</v>
      </c>
      <c r="I21393">
        <v>1</v>
      </c>
      <c r="J21393">
        <v>492</v>
      </c>
      <c r="K21393">
        <v>1</v>
      </c>
      <c r="L21393">
        <v>382</v>
      </c>
      <c r="M21393">
        <v>545</v>
      </c>
      <c r="N21393" t="s">
        <v>18</v>
      </c>
      <c r="O21393" s="1">
        <v>1.8523800000000001E-76</v>
      </c>
      <c r="P21393">
        <v>741</v>
      </c>
    </row>
    <row r="21394" spans="1:16" x14ac:dyDescent="0.25">
      <c r="A21394" t="s">
        <v>31613</v>
      </c>
      <c r="B21394">
        <v>987</v>
      </c>
      <c r="C21394" s="3" t="str">
        <f>HYPERLINK("http://www.uniprot.org/uniprot/G7IE19","tr|G7IE19|G7IE19_MEDTR")</f>
        <v>tr|G7IE19|G7IE19_MEDTR</v>
      </c>
      <c r="D21394" t="s">
        <v>31614</v>
      </c>
      <c r="E21394">
        <v>78.09</v>
      </c>
      <c r="F21394">
        <v>315</v>
      </c>
      <c r="G21394">
        <v>69</v>
      </c>
      <c r="H21394">
        <v>5</v>
      </c>
      <c r="I21394">
        <v>1</v>
      </c>
      <c r="J21394">
        <v>930</v>
      </c>
      <c r="K21394">
        <v>1</v>
      </c>
      <c r="L21394">
        <v>1</v>
      </c>
      <c r="M21394">
        <v>311</v>
      </c>
      <c r="N21394" t="s">
        <v>18</v>
      </c>
      <c r="O21394" s="1">
        <v>5.8863699999999997E-142</v>
      </c>
      <c r="P21394">
        <v>1311</v>
      </c>
    </row>
    <row r="21395" spans="1:16" x14ac:dyDescent="0.25">
      <c r="A21395" t="s">
        <v>31615</v>
      </c>
      <c r="B21395">
        <v>5727</v>
      </c>
      <c r="C21395" s="3" t="str">
        <f>HYPERLINK("http://www.uniprot.org/uniprot/G7I5Y4","tr|G7I5Y4|G7I5Y4_MEDTR")</f>
        <v>tr|G7I5Y4|G7I5Y4_MEDTR</v>
      </c>
      <c r="D21395" t="s">
        <v>31616</v>
      </c>
      <c r="E21395">
        <v>75.83</v>
      </c>
      <c r="F21395">
        <v>1941</v>
      </c>
      <c r="G21395">
        <v>469</v>
      </c>
      <c r="H21395">
        <v>64</v>
      </c>
      <c r="I21395">
        <v>4</v>
      </c>
      <c r="J21395">
        <v>5634</v>
      </c>
      <c r="K21395">
        <v>1</v>
      </c>
      <c r="L21395">
        <v>3</v>
      </c>
      <c r="M21395">
        <v>1914</v>
      </c>
      <c r="N21395" t="s">
        <v>18</v>
      </c>
      <c r="O21395">
        <v>0</v>
      </c>
      <c r="P21395">
        <v>7260</v>
      </c>
    </row>
    <row r="21396" spans="1:16" x14ac:dyDescent="0.25">
      <c r="A21396" t="s">
        <v>31617</v>
      </c>
      <c r="B21396">
        <v>1392</v>
      </c>
      <c r="C21396" s="3" t="str">
        <f>HYPERLINK("http://www.uniprot.org/uniprot/B7FLC3","tr|B7FLC3|B7FLC3_MEDTR")</f>
        <v>tr|B7FLC3|B7FLC3_MEDTR</v>
      </c>
      <c r="D21396" t="s">
        <v>581</v>
      </c>
      <c r="E21396">
        <v>85.52</v>
      </c>
      <c r="F21396">
        <v>463</v>
      </c>
      <c r="G21396">
        <v>67</v>
      </c>
      <c r="H21396">
        <v>0</v>
      </c>
      <c r="I21396">
        <v>1</v>
      </c>
      <c r="J21396">
        <v>1389</v>
      </c>
      <c r="K21396">
        <v>1</v>
      </c>
      <c r="L21396">
        <v>1</v>
      </c>
      <c r="M21396">
        <v>459</v>
      </c>
      <c r="N21396" t="s">
        <v>18</v>
      </c>
      <c r="O21396">
        <v>0</v>
      </c>
      <c r="P21396">
        <v>2071</v>
      </c>
    </row>
    <row r="21397" spans="1:16" x14ac:dyDescent="0.25">
      <c r="A21397" t="s">
        <v>31618</v>
      </c>
      <c r="B21397">
        <v>3315</v>
      </c>
      <c r="C21397" s="3" t="str">
        <f>HYPERLINK("http://www.uniprot.org/uniprot/G7J9T7","tr|G7J9T7|G7J9T7_MEDTR")</f>
        <v>tr|G7J9T7|G7J9T7_MEDTR</v>
      </c>
      <c r="D21397" t="s">
        <v>31619</v>
      </c>
      <c r="E21397">
        <v>84.55</v>
      </c>
      <c r="F21397">
        <v>1107</v>
      </c>
      <c r="G21397">
        <v>171</v>
      </c>
      <c r="H21397">
        <v>4</v>
      </c>
      <c r="I21397">
        <v>1</v>
      </c>
      <c r="J21397">
        <v>3309</v>
      </c>
      <c r="K21397">
        <v>1</v>
      </c>
      <c r="L21397">
        <v>18</v>
      </c>
      <c r="M21397">
        <v>1120</v>
      </c>
      <c r="N21397" t="s">
        <v>18</v>
      </c>
      <c r="O21397">
        <v>0</v>
      </c>
      <c r="P21397">
        <v>4853</v>
      </c>
    </row>
    <row r="21398" spans="1:16" x14ac:dyDescent="0.25">
      <c r="A21398" t="s">
        <v>31620</v>
      </c>
      <c r="B21398">
        <v>648</v>
      </c>
      <c r="C21398" s="3" t="str">
        <f>HYPERLINK("http://www.uniprot.org/uniprot/M4I787","tr|M4I787|M4I787_CICAR")</f>
        <v>tr|M4I787|M4I787_CICAR</v>
      </c>
      <c r="D21398" t="s">
        <v>31621</v>
      </c>
      <c r="E21398">
        <v>100</v>
      </c>
      <c r="F21398">
        <v>215</v>
      </c>
      <c r="G21398">
        <v>0</v>
      </c>
      <c r="H21398">
        <v>0</v>
      </c>
      <c r="I21398">
        <v>1</v>
      </c>
      <c r="J21398">
        <v>645</v>
      </c>
      <c r="K21398">
        <v>1</v>
      </c>
      <c r="L21398">
        <v>72</v>
      </c>
      <c r="M21398">
        <v>286</v>
      </c>
      <c r="N21398" t="s">
        <v>18</v>
      </c>
      <c r="O21398" s="1">
        <v>1.4934200000000001E-118</v>
      </c>
      <c r="P21398">
        <v>1106</v>
      </c>
    </row>
    <row r="21399" spans="1:16" x14ac:dyDescent="0.25">
      <c r="A21399" t="s">
        <v>31622</v>
      </c>
      <c r="B21399">
        <v>318</v>
      </c>
      <c r="C21399" s="3" t="str">
        <f>HYPERLINK("http://www.uniprot.org/uniprot/G7IWU6","tr|G7IWU6|G7IWU6_MEDTR")</f>
        <v>tr|G7IWU6|G7IWU6_MEDTR</v>
      </c>
      <c r="D21399" t="s">
        <v>31623</v>
      </c>
      <c r="E21399">
        <v>69.52</v>
      </c>
      <c r="F21399">
        <v>105</v>
      </c>
      <c r="G21399">
        <v>32</v>
      </c>
      <c r="H21399">
        <v>0</v>
      </c>
      <c r="I21399">
        <v>1</v>
      </c>
      <c r="J21399">
        <v>315</v>
      </c>
      <c r="K21399">
        <v>1</v>
      </c>
      <c r="L21399">
        <v>1</v>
      </c>
      <c r="M21399">
        <v>105</v>
      </c>
      <c r="N21399" t="s">
        <v>18</v>
      </c>
      <c r="O21399" s="1">
        <v>4.2386500000000002E-33</v>
      </c>
      <c r="P21399">
        <v>367</v>
      </c>
    </row>
    <row r="21400" spans="1:16" x14ac:dyDescent="0.25">
      <c r="A21400" t="s">
        <v>31624</v>
      </c>
      <c r="B21400">
        <v>372</v>
      </c>
      <c r="C21400" s="3" t="str">
        <f>HYPERLINK("http://www.uniprot.org/uniprot/I1K2Z2","tr|I1K2Z2|I1K2Z2_SOYBN")</f>
        <v>tr|I1K2Z2|I1K2Z2_SOYBN</v>
      </c>
      <c r="D21400" t="s">
        <v>71</v>
      </c>
      <c r="E21400">
        <v>68.81</v>
      </c>
      <c r="F21400">
        <v>93</v>
      </c>
      <c r="G21400">
        <v>29</v>
      </c>
      <c r="H21400">
        <v>8</v>
      </c>
      <c r="I21400">
        <v>1</v>
      </c>
      <c r="J21400">
        <v>255</v>
      </c>
      <c r="K21400">
        <v>1</v>
      </c>
      <c r="L21400">
        <v>687</v>
      </c>
      <c r="M21400">
        <v>779</v>
      </c>
      <c r="N21400" t="s">
        <v>18</v>
      </c>
      <c r="O21400" s="1">
        <v>2.55695E-25</v>
      </c>
      <c r="P21400">
        <v>300</v>
      </c>
    </row>
    <row r="21401" spans="1:16" x14ac:dyDescent="0.25">
      <c r="A21401" t="s">
        <v>31625</v>
      </c>
      <c r="B21401">
        <v>1821</v>
      </c>
      <c r="C21401" s="3" t="str">
        <f>HYPERLINK("http://www.uniprot.org/uniprot/I1KT31","tr|I1KT31|I1KT31_SOYBN")</f>
        <v>tr|I1KT31|I1KT31_SOYBN</v>
      </c>
      <c r="D21401" t="s">
        <v>28</v>
      </c>
      <c r="E21401">
        <v>93.43</v>
      </c>
      <c r="F21401">
        <v>579</v>
      </c>
      <c r="G21401">
        <v>38</v>
      </c>
      <c r="H21401">
        <v>0</v>
      </c>
      <c r="I21401">
        <v>1</v>
      </c>
      <c r="J21401">
        <v>1737</v>
      </c>
      <c r="K21401">
        <v>1</v>
      </c>
      <c r="L21401">
        <v>1</v>
      </c>
      <c r="M21401">
        <v>579</v>
      </c>
      <c r="N21401" t="s">
        <v>18</v>
      </c>
      <c r="O21401">
        <v>0</v>
      </c>
      <c r="P21401">
        <v>2882</v>
      </c>
    </row>
    <row r="21402" spans="1:16" x14ac:dyDescent="0.25">
      <c r="A21402" t="s">
        <v>31626</v>
      </c>
      <c r="B21402">
        <v>1395</v>
      </c>
      <c r="C21402" s="3" t="str">
        <f>HYPERLINK("http://www.uniprot.org/uniprot/I1J7N3","tr|I1J7N3|I1J7N3_SOYBN")</f>
        <v>tr|I1J7N3|I1J7N3_SOYBN</v>
      </c>
      <c r="D21402" t="s">
        <v>28</v>
      </c>
      <c r="E21402">
        <v>76.44</v>
      </c>
      <c r="F21402">
        <v>467</v>
      </c>
      <c r="G21402">
        <v>110</v>
      </c>
      <c r="H21402">
        <v>3</v>
      </c>
      <c r="I21402">
        <v>1</v>
      </c>
      <c r="J21402">
        <v>1392</v>
      </c>
      <c r="K21402">
        <v>1</v>
      </c>
      <c r="L21402">
        <v>1</v>
      </c>
      <c r="M21402">
        <v>467</v>
      </c>
      <c r="N21402" t="s">
        <v>18</v>
      </c>
      <c r="O21402">
        <v>0</v>
      </c>
      <c r="P21402">
        <v>1814</v>
      </c>
    </row>
    <row r="21403" spans="1:16" x14ac:dyDescent="0.25">
      <c r="A21403" t="s">
        <v>31627</v>
      </c>
      <c r="B21403">
        <v>1335</v>
      </c>
      <c r="C21403" s="3" t="str">
        <f>HYPERLINK("http://www.uniprot.org/uniprot/C0IRD0","tr|C0IRD0|C0IRD0_CICAR")</f>
        <v>tr|C0IRD0|C0IRD0_CICAR</v>
      </c>
      <c r="D21403" t="s">
        <v>31628</v>
      </c>
      <c r="E21403">
        <v>90.09</v>
      </c>
      <c r="F21403">
        <v>444</v>
      </c>
      <c r="G21403">
        <v>44</v>
      </c>
      <c r="H21403">
        <v>0</v>
      </c>
      <c r="I21403">
        <v>1</v>
      </c>
      <c r="J21403">
        <v>1332</v>
      </c>
      <c r="K21403">
        <v>1</v>
      </c>
      <c r="L21403">
        <v>1</v>
      </c>
      <c r="M21403">
        <v>444</v>
      </c>
      <c r="N21403" t="s">
        <v>18</v>
      </c>
      <c r="O21403">
        <v>0</v>
      </c>
      <c r="P21403">
        <v>2036</v>
      </c>
    </row>
    <row r="21404" spans="1:16" x14ac:dyDescent="0.25">
      <c r="A21404" t="s">
        <v>31629</v>
      </c>
      <c r="B21404">
        <v>1212</v>
      </c>
      <c r="C21404" s="3" t="str">
        <f>HYPERLINK("http://www.uniprot.org/uniprot/G7LHQ6","tr|G7LHQ6|G7LHQ6_MEDTR")</f>
        <v>tr|G7LHQ6|G7LHQ6_MEDTR</v>
      </c>
      <c r="D21404" t="s">
        <v>31630</v>
      </c>
      <c r="E21404">
        <v>75.95</v>
      </c>
      <c r="F21404">
        <v>420</v>
      </c>
      <c r="G21404">
        <v>101</v>
      </c>
      <c r="H21404">
        <v>17</v>
      </c>
      <c r="I21404">
        <v>1</v>
      </c>
      <c r="J21404">
        <v>1209</v>
      </c>
      <c r="K21404">
        <v>1</v>
      </c>
      <c r="L21404">
        <v>1</v>
      </c>
      <c r="M21404">
        <v>419</v>
      </c>
      <c r="N21404" t="s">
        <v>18</v>
      </c>
      <c r="O21404" s="1">
        <v>4.5788799999999998E-169</v>
      </c>
      <c r="P21404">
        <v>1546</v>
      </c>
    </row>
    <row r="21405" spans="1:16" x14ac:dyDescent="0.25">
      <c r="A21405" t="s">
        <v>31631</v>
      </c>
      <c r="B21405">
        <v>1071</v>
      </c>
      <c r="C21405" s="3" t="str">
        <f>HYPERLINK("http://www.uniprot.org/uniprot/G7ZXU6","tr|G7ZXU6|G7ZXU6_MEDTR")</f>
        <v>tr|G7ZXU6|G7ZXU6_MEDTR</v>
      </c>
      <c r="D21405" t="s">
        <v>5303</v>
      </c>
      <c r="E21405">
        <v>82.48</v>
      </c>
      <c r="F21405">
        <v>274</v>
      </c>
      <c r="G21405">
        <v>48</v>
      </c>
      <c r="H21405">
        <v>4</v>
      </c>
      <c r="I21405">
        <v>259</v>
      </c>
      <c r="J21405">
        <v>1068</v>
      </c>
      <c r="K21405">
        <v>1</v>
      </c>
      <c r="L21405">
        <v>56</v>
      </c>
      <c r="M21405">
        <v>328</v>
      </c>
      <c r="N21405" t="s">
        <v>18</v>
      </c>
      <c r="O21405" s="1">
        <v>5.2329199999999998E-118</v>
      </c>
      <c r="P21405">
        <v>1105</v>
      </c>
    </row>
    <row r="21406" spans="1:16" x14ac:dyDescent="0.25">
      <c r="A21406" t="s">
        <v>31632</v>
      </c>
      <c r="B21406">
        <v>831</v>
      </c>
      <c r="C21406" s="3" t="str">
        <f>HYPERLINK("http://www.uniprot.org/uniprot/G7K2J4","tr|G7K2J4|G7K2J4_MEDTR")</f>
        <v>tr|G7K2J4|G7K2J4_MEDTR</v>
      </c>
      <c r="D21406" t="s">
        <v>31633</v>
      </c>
      <c r="E21406">
        <v>84.05</v>
      </c>
      <c r="F21406">
        <v>276</v>
      </c>
      <c r="G21406">
        <v>44</v>
      </c>
      <c r="H21406">
        <v>0</v>
      </c>
      <c r="I21406">
        <v>1</v>
      </c>
      <c r="J21406">
        <v>828</v>
      </c>
      <c r="K21406">
        <v>1</v>
      </c>
      <c r="L21406">
        <v>1</v>
      </c>
      <c r="M21406">
        <v>276</v>
      </c>
      <c r="N21406" t="s">
        <v>18</v>
      </c>
      <c r="O21406" s="1">
        <v>1.12036E-129</v>
      </c>
      <c r="P21406">
        <v>1204</v>
      </c>
    </row>
    <row r="21407" spans="1:16" x14ac:dyDescent="0.25">
      <c r="A21407" t="s">
        <v>31634</v>
      </c>
      <c r="B21407">
        <v>396</v>
      </c>
      <c r="C21407" s="3" t="str">
        <f>HYPERLINK("http://www.uniprot.org/uniprot/G7KNU9","tr|G7KNU9|G7KNU9_MEDTR")</f>
        <v>tr|G7KNU9|G7KNU9_MEDTR</v>
      </c>
      <c r="D21407" t="s">
        <v>31635</v>
      </c>
      <c r="E21407">
        <v>71.81</v>
      </c>
      <c r="F21407">
        <v>110</v>
      </c>
      <c r="G21407">
        <v>31</v>
      </c>
      <c r="H21407">
        <v>0</v>
      </c>
      <c r="I21407">
        <v>52</v>
      </c>
      <c r="J21407">
        <v>381</v>
      </c>
      <c r="K21407">
        <v>1</v>
      </c>
      <c r="L21407">
        <v>1</v>
      </c>
      <c r="M21407">
        <v>110</v>
      </c>
      <c r="N21407" t="s">
        <v>18</v>
      </c>
      <c r="O21407" s="1">
        <v>4.1930200000000001E-36</v>
      </c>
      <c r="P21407">
        <v>393</v>
      </c>
    </row>
    <row r="21408" spans="1:16" x14ac:dyDescent="0.25">
      <c r="A21408" t="s">
        <v>31636</v>
      </c>
      <c r="B21408">
        <v>681</v>
      </c>
      <c r="C21408" s="3" t="str">
        <f>HYPERLINK("http://www.uniprot.org/uniprot/G7JZE5","tr|G7JZE5|G7JZE5_MEDTR")</f>
        <v>tr|G7JZE5|G7JZE5_MEDTR</v>
      </c>
      <c r="D21408" t="s">
        <v>31637</v>
      </c>
      <c r="E21408">
        <v>89.82</v>
      </c>
      <c r="F21408">
        <v>226</v>
      </c>
      <c r="G21408">
        <v>23</v>
      </c>
      <c r="H21408">
        <v>0</v>
      </c>
      <c r="I21408">
        <v>1</v>
      </c>
      <c r="J21408">
        <v>678</v>
      </c>
      <c r="K21408">
        <v>1</v>
      </c>
      <c r="L21408">
        <v>1</v>
      </c>
      <c r="M21408">
        <v>226</v>
      </c>
      <c r="N21408" t="s">
        <v>18</v>
      </c>
      <c r="O21408" s="1">
        <v>1.71355E-110</v>
      </c>
      <c r="P21408">
        <v>1037</v>
      </c>
    </row>
    <row r="21409" spans="1:16" x14ac:dyDescent="0.25">
      <c r="A21409" t="s">
        <v>31638</v>
      </c>
      <c r="B21409">
        <v>1716</v>
      </c>
      <c r="C21409" s="3" t="str">
        <f>HYPERLINK("http://www.uniprot.org/uniprot/I1MHP5","tr|I1MHP5|I1MHP5_SOYBN")</f>
        <v>tr|I1MHP5|I1MHP5_SOYBN</v>
      </c>
      <c r="D21409" t="s">
        <v>28</v>
      </c>
      <c r="E21409">
        <v>27.85</v>
      </c>
      <c r="F21409">
        <v>420</v>
      </c>
      <c r="G21409">
        <v>303</v>
      </c>
      <c r="H21409">
        <v>42</v>
      </c>
      <c r="I21409">
        <v>151</v>
      </c>
      <c r="J21409">
        <v>1284</v>
      </c>
      <c r="K21409">
        <v>1</v>
      </c>
      <c r="L21409">
        <v>1057</v>
      </c>
      <c r="M21409">
        <v>1470</v>
      </c>
      <c r="N21409" t="s">
        <v>18</v>
      </c>
      <c r="O21409" s="1">
        <v>2.0955399999999999E-30</v>
      </c>
      <c r="P21409">
        <v>352</v>
      </c>
    </row>
    <row r="21410" spans="1:16" x14ac:dyDescent="0.25">
      <c r="A21410" t="s">
        <v>31639</v>
      </c>
      <c r="B21410">
        <v>708</v>
      </c>
      <c r="C21410" s="3" t="str">
        <f>HYPERLINK("http://www.uniprot.org/uniprot/K7MNX2","tr|K7MNX2|K7MNX2_SOYBN")</f>
        <v>tr|K7MNX2|K7MNX2_SOYBN</v>
      </c>
      <c r="D21410" t="s">
        <v>28</v>
      </c>
      <c r="E21410">
        <v>26.54</v>
      </c>
      <c r="F21410">
        <v>113</v>
      </c>
      <c r="G21410">
        <v>83</v>
      </c>
      <c r="H21410">
        <v>2</v>
      </c>
      <c r="I21410">
        <v>40</v>
      </c>
      <c r="J21410">
        <v>372</v>
      </c>
      <c r="K21410">
        <v>1</v>
      </c>
      <c r="L21410">
        <v>402</v>
      </c>
      <c r="M21410">
        <v>514</v>
      </c>
      <c r="N21410" t="s">
        <v>18</v>
      </c>
      <c r="O21410" s="1">
        <v>1.6759900000000001E-10</v>
      </c>
      <c r="P21410">
        <v>175</v>
      </c>
    </row>
    <row r="21411" spans="1:16" x14ac:dyDescent="0.25">
      <c r="A21411" t="s">
        <v>31640</v>
      </c>
      <c r="B21411">
        <v>462</v>
      </c>
      <c r="C21411" s="3" t="str">
        <f>HYPERLINK("http://www.uniprot.org/uniprot/G7JTN9","tr|G7JTN9|G7JTN9_MEDTR")</f>
        <v>tr|G7JTN9|G7JTN9_MEDTR</v>
      </c>
      <c r="D21411" t="s">
        <v>31641</v>
      </c>
      <c r="E21411">
        <v>76.47</v>
      </c>
      <c r="F21411">
        <v>153</v>
      </c>
      <c r="G21411">
        <v>36</v>
      </c>
      <c r="H21411">
        <v>0</v>
      </c>
      <c r="I21411">
        <v>1</v>
      </c>
      <c r="J21411">
        <v>459</v>
      </c>
      <c r="K21411">
        <v>1</v>
      </c>
      <c r="L21411">
        <v>1</v>
      </c>
      <c r="M21411">
        <v>152</v>
      </c>
      <c r="N21411" t="s">
        <v>18</v>
      </c>
      <c r="O21411" s="1">
        <v>6.1646299999999999E-56</v>
      </c>
      <c r="P21411">
        <v>564</v>
      </c>
    </row>
    <row r="21412" spans="1:16" x14ac:dyDescent="0.25">
      <c r="A21412" t="s">
        <v>31642</v>
      </c>
      <c r="B21412">
        <v>6612</v>
      </c>
      <c r="C21412" s="3" t="str">
        <f>HYPERLINK("http://www.uniprot.org/uniprot/G7IJ55","tr|G7IJ55|G7IJ55_MEDTR")</f>
        <v>tr|G7IJ55|G7IJ55_MEDTR</v>
      </c>
      <c r="D21412" t="s">
        <v>31643</v>
      </c>
      <c r="E21412">
        <v>87.35</v>
      </c>
      <c r="F21412">
        <v>2222</v>
      </c>
      <c r="G21412">
        <v>281</v>
      </c>
      <c r="H21412">
        <v>26</v>
      </c>
      <c r="I21412">
        <v>1</v>
      </c>
      <c r="J21412">
        <v>6588</v>
      </c>
      <c r="K21412">
        <v>1</v>
      </c>
      <c r="L21412">
        <v>1</v>
      </c>
      <c r="M21412">
        <v>2221</v>
      </c>
      <c r="N21412" t="s">
        <v>18</v>
      </c>
      <c r="O21412">
        <v>0</v>
      </c>
      <c r="P21412">
        <v>9871</v>
      </c>
    </row>
    <row r="21413" spans="1:16" x14ac:dyDescent="0.25">
      <c r="A21413" t="s">
        <v>31644</v>
      </c>
      <c r="B21413">
        <v>1782</v>
      </c>
      <c r="C21413" s="3" t="str">
        <f>HYPERLINK("http://www.uniprot.org/uniprot/F6GUR2","tr|F6GUR2|F6GUR2_VITVI")</f>
        <v>tr|F6GUR2|F6GUR2_VITVI</v>
      </c>
      <c r="D21413" t="s">
        <v>31645</v>
      </c>
      <c r="E21413">
        <v>70.7</v>
      </c>
      <c r="F21413">
        <v>594</v>
      </c>
      <c r="G21413">
        <v>174</v>
      </c>
      <c r="H21413">
        <v>1</v>
      </c>
      <c r="I21413">
        <v>1</v>
      </c>
      <c r="J21413">
        <v>1779</v>
      </c>
      <c r="K21413">
        <v>1</v>
      </c>
      <c r="L21413">
        <v>1</v>
      </c>
      <c r="M21413">
        <v>588</v>
      </c>
      <c r="N21413" t="s">
        <v>18</v>
      </c>
      <c r="O21413">
        <v>0</v>
      </c>
      <c r="P21413">
        <v>2220</v>
      </c>
    </row>
    <row r="21414" spans="1:16" x14ac:dyDescent="0.25">
      <c r="A21414" t="s">
        <v>31646</v>
      </c>
      <c r="B21414">
        <v>837</v>
      </c>
      <c r="C21414" s="3" t="str">
        <f>HYPERLINK("http://www.uniprot.org/uniprot/G7KQ23","tr|G7KQ23|G7KQ23_MEDTR")</f>
        <v>tr|G7KQ23|G7KQ23_MEDTR</v>
      </c>
      <c r="D21414" t="s">
        <v>31647</v>
      </c>
      <c r="E21414">
        <v>77.33</v>
      </c>
      <c r="F21414">
        <v>203</v>
      </c>
      <c r="G21414">
        <v>46</v>
      </c>
      <c r="H21414">
        <v>0</v>
      </c>
      <c r="I21414">
        <v>211</v>
      </c>
      <c r="J21414">
        <v>819</v>
      </c>
      <c r="K21414">
        <v>1</v>
      </c>
      <c r="L21414">
        <v>299</v>
      </c>
      <c r="M21414">
        <v>501</v>
      </c>
      <c r="N21414" t="s">
        <v>18</v>
      </c>
      <c r="O21414" s="1">
        <v>8.2438999999999999E-88</v>
      </c>
      <c r="P21414">
        <v>843</v>
      </c>
    </row>
    <row r="21415" spans="1:16" x14ac:dyDescent="0.25">
      <c r="A21415" t="s">
        <v>31648</v>
      </c>
      <c r="B21415">
        <v>1122</v>
      </c>
      <c r="C21415" s="3" t="str">
        <f>HYPERLINK("http://www.uniprot.org/uniprot/I1JRR2","tr|I1JRR2|I1JRR2_SOYBN")</f>
        <v>tr|I1JRR2|I1JRR2_SOYBN</v>
      </c>
      <c r="D21415" t="s">
        <v>71</v>
      </c>
      <c r="E21415">
        <v>62.9</v>
      </c>
      <c r="F21415">
        <v>372</v>
      </c>
      <c r="G21415">
        <v>138</v>
      </c>
      <c r="H21415">
        <v>12</v>
      </c>
      <c r="I21415">
        <v>40</v>
      </c>
      <c r="J21415">
        <v>1119</v>
      </c>
      <c r="K21415">
        <v>1</v>
      </c>
      <c r="L21415">
        <v>12</v>
      </c>
      <c r="M21415">
        <v>373</v>
      </c>
      <c r="N21415" t="s">
        <v>18</v>
      </c>
      <c r="O21415" s="1">
        <v>2.77779E-117</v>
      </c>
      <c r="P21415">
        <v>1099</v>
      </c>
    </row>
    <row r="21416" spans="1:16" x14ac:dyDescent="0.25">
      <c r="A21416" t="s">
        <v>31649</v>
      </c>
      <c r="B21416">
        <v>396</v>
      </c>
      <c r="C21416" s="3" t="str">
        <f>HYPERLINK("http://www.uniprot.org/uniprot/G7KY43","tr|G7KY43|G7KY43_MEDTR")</f>
        <v>tr|G7KY43|G7KY43_MEDTR</v>
      </c>
      <c r="D21416" t="s">
        <v>31611</v>
      </c>
      <c r="E21416">
        <v>60.5</v>
      </c>
      <c r="F21416">
        <v>119</v>
      </c>
      <c r="G21416">
        <v>47</v>
      </c>
      <c r="H21416">
        <v>0</v>
      </c>
      <c r="I21416">
        <v>1</v>
      </c>
      <c r="J21416">
        <v>357</v>
      </c>
      <c r="K21416">
        <v>1</v>
      </c>
      <c r="L21416">
        <v>1</v>
      </c>
      <c r="M21416">
        <v>117</v>
      </c>
      <c r="N21416" t="s">
        <v>18</v>
      </c>
      <c r="O21416" s="1">
        <v>1.2199800000000001E-35</v>
      </c>
      <c r="P21416">
        <v>389</v>
      </c>
    </row>
    <row r="21417" spans="1:16" x14ac:dyDescent="0.25">
      <c r="A21417" t="s">
        <v>31650</v>
      </c>
      <c r="B21417">
        <v>528</v>
      </c>
      <c r="C21417" s="3" t="str">
        <f>HYPERLINK("http://www.uniprot.org/uniprot/G7KU18","tr|G7KU18|G7KU18_MEDTR")</f>
        <v>tr|G7KU18|G7KU18_MEDTR</v>
      </c>
      <c r="D21417" t="s">
        <v>31651</v>
      </c>
      <c r="E21417">
        <v>74.28</v>
      </c>
      <c r="F21417">
        <v>175</v>
      </c>
      <c r="G21417">
        <v>45</v>
      </c>
      <c r="H21417">
        <v>4</v>
      </c>
      <c r="I21417">
        <v>1</v>
      </c>
      <c r="J21417">
        <v>513</v>
      </c>
      <c r="K21417">
        <v>1</v>
      </c>
      <c r="L21417">
        <v>1</v>
      </c>
      <c r="M21417">
        <v>175</v>
      </c>
      <c r="N21417" t="s">
        <v>18</v>
      </c>
      <c r="O21417" s="1">
        <v>2.1932300000000001E-69</v>
      </c>
      <c r="P21417">
        <v>680</v>
      </c>
    </row>
    <row r="21418" spans="1:16" x14ac:dyDescent="0.25">
      <c r="A21418" t="s">
        <v>31652</v>
      </c>
      <c r="B21418">
        <v>1020</v>
      </c>
      <c r="C21418" s="3" t="str">
        <f>HYPERLINK("http://www.uniprot.org/uniprot/I3SGW2","tr|I3SGW2|I3SGW2_MEDTR")</f>
        <v>tr|I3SGW2|I3SGW2_MEDTR</v>
      </c>
      <c r="D21418" t="s">
        <v>22</v>
      </c>
      <c r="E21418">
        <v>81.260000000000005</v>
      </c>
      <c r="F21418">
        <v>331</v>
      </c>
      <c r="G21418">
        <v>62</v>
      </c>
      <c r="H21418">
        <v>0</v>
      </c>
      <c r="I21418">
        <v>25</v>
      </c>
      <c r="J21418">
        <v>1017</v>
      </c>
      <c r="K21418">
        <v>1</v>
      </c>
      <c r="L21418">
        <v>3</v>
      </c>
      <c r="M21418">
        <v>323</v>
      </c>
      <c r="N21418" t="s">
        <v>18</v>
      </c>
      <c r="O21418" s="1">
        <v>8.6873099999999995E-152</v>
      </c>
      <c r="P21418">
        <v>1396</v>
      </c>
    </row>
    <row r="21419" spans="1:16" x14ac:dyDescent="0.25">
      <c r="A21419" t="s">
        <v>31653</v>
      </c>
      <c r="B21419">
        <v>3585</v>
      </c>
      <c r="C21419" s="3" t="str">
        <f>HYPERLINK("http://www.uniprot.org/uniprot/I1L1L2","tr|I1L1L2|I1L1L2_SOYBN")</f>
        <v>tr|I1L1L2|I1L1L2_SOYBN</v>
      </c>
      <c r="D21419" t="s">
        <v>5698</v>
      </c>
      <c r="E21419">
        <v>95.75</v>
      </c>
      <c r="F21419">
        <v>1153</v>
      </c>
      <c r="G21419">
        <v>49</v>
      </c>
      <c r="H21419">
        <v>0</v>
      </c>
      <c r="I21419">
        <v>82</v>
      </c>
      <c r="J21419">
        <v>3540</v>
      </c>
      <c r="K21419">
        <v>1</v>
      </c>
      <c r="L21419">
        <v>28</v>
      </c>
      <c r="M21419">
        <v>1180</v>
      </c>
      <c r="N21419" t="s">
        <v>18</v>
      </c>
      <c r="O21419">
        <v>0</v>
      </c>
      <c r="P21419">
        <v>5782</v>
      </c>
    </row>
    <row r="21420" spans="1:16" x14ac:dyDescent="0.25">
      <c r="A21420" t="s">
        <v>31654</v>
      </c>
      <c r="B21420">
        <v>654</v>
      </c>
      <c r="C21420" s="3" t="str">
        <f>HYPERLINK("http://www.uniprot.org/uniprot/I3SKI0","tr|I3SKI0|I3SKI0_MEDTR")</f>
        <v>tr|I3SKI0|I3SKI0_MEDTR</v>
      </c>
      <c r="D21420" t="s">
        <v>22</v>
      </c>
      <c r="E21420">
        <v>70.37</v>
      </c>
      <c r="F21420">
        <v>216</v>
      </c>
      <c r="G21420">
        <v>64</v>
      </c>
      <c r="H21420">
        <v>2</v>
      </c>
      <c r="I21420">
        <v>1</v>
      </c>
      <c r="J21420">
        <v>642</v>
      </c>
      <c r="K21420">
        <v>1</v>
      </c>
      <c r="L21420">
        <v>1</v>
      </c>
      <c r="M21420">
        <v>214</v>
      </c>
      <c r="N21420" t="s">
        <v>18</v>
      </c>
      <c r="O21420" s="1">
        <v>4.2226900000000001E-76</v>
      </c>
      <c r="P21420">
        <v>740</v>
      </c>
    </row>
    <row r="21421" spans="1:16" x14ac:dyDescent="0.25">
      <c r="A21421" t="s">
        <v>31655</v>
      </c>
      <c r="B21421">
        <v>864</v>
      </c>
      <c r="C21421" s="3" t="str">
        <f>HYPERLINK("http://www.uniprot.org/uniprot/I1JXD7","tr|I1JXD7|I1JXD7_SOYBN")</f>
        <v>tr|I1JXD7|I1JXD7_SOYBN</v>
      </c>
      <c r="D21421" t="s">
        <v>28</v>
      </c>
      <c r="E21421">
        <v>69.28</v>
      </c>
      <c r="F21421">
        <v>293</v>
      </c>
      <c r="G21421">
        <v>90</v>
      </c>
      <c r="H21421">
        <v>6</v>
      </c>
      <c r="I21421">
        <v>1</v>
      </c>
      <c r="J21421">
        <v>861</v>
      </c>
      <c r="K21421">
        <v>1</v>
      </c>
      <c r="L21421">
        <v>14</v>
      </c>
      <c r="M21421">
        <v>305</v>
      </c>
      <c r="N21421" t="s">
        <v>18</v>
      </c>
      <c r="O21421" s="1">
        <v>2.7790300000000002E-102</v>
      </c>
      <c r="P21421">
        <v>968</v>
      </c>
    </row>
    <row r="21422" spans="1:16" x14ac:dyDescent="0.25">
      <c r="A21422" t="s">
        <v>31656</v>
      </c>
      <c r="B21422">
        <v>1179</v>
      </c>
      <c r="C21422" s="3" t="str">
        <f>HYPERLINK("http://www.uniprot.org/uniprot/K7LI80","tr|K7LI80|K7LI80_SOYBN")</f>
        <v>tr|K7LI80|K7LI80_SOYBN</v>
      </c>
      <c r="D21422" t="s">
        <v>31657</v>
      </c>
      <c r="E21422">
        <v>87.9</v>
      </c>
      <c r="F21422">
        <v>372</v>
      </c>
      <c r="G21422">
        <v>45</v>
      </c>
      <c r="H21422">
        <v>0</v>
      </c>
      <c r="I21422">
        <v>61</v>
      </c>
      <c r="J21422">
        <v>1176</v>
      </c>
      <c r="K21422">
        <v>1</v>
      </c>
      <c r="L21422">
        <v>1</v>
      </c>
      <c r="M21422">
        <v>372</v>
      </c>
      <c r="N21422" t="s">
        <v>18</v>
      </c>
      <c r="O21422">
        <v>0</v>
      </c>
      <c r="P21422">
        <v>1757</v>
      </c>
    </row>
    <row r="21423" spans="1:16" x14ac:dyDescent="0.25">
      <c r="A21423" t="s">
        <v>31658</v>
      </c>
      <c r="B21423">
        <v>1068</v>
      </c>
      <c r="C21423" s="3" t="str">
        <f>HYPERLINK("http://www.uniprot.org/uniprot/K7L5I1","tr|K7L5I1|K7L5I1_SOYBN")</f>
        <v>tr|K7L5I1|K7L5I1_SOYBN</v>
      </c>
      <c r="D21423" t="s">
        <v>28</v>
      </c>
      <c r="E21423">
        <v>82.15</v>
      </c>
      <c r="F21423">
        <v>241</v>
      </c>
      <c r="G21423">
        <v>43</v>
      </c>
      <c r="H21423">
        <v>1</v>
      </c>
      <c r="I21423">
        <v>346</v>
      </c>
      <c r="J21423">
        <v>1065</v>
      </c>
      <c r="K21423">
        <v>1</v>
      </c>
      <c r="L21423">
        <v>1</v>
      </c>
      <c r="M21423">
        <v>232</v>
      </c>
      <c r="N21423" t="s">
        <v>18</v>
      </c>
      <c r="O21423" s="1">
        <v>1.2034600000000001E-106</v>
      </c>
      <c r="P21423">
        <v>1007</v>
      </c>
    </row>
    <row r="21424" spans="1:16" x14ac:dyDescent="0.25">
      <c r="A21424" t="s">
        <v>31659</v>
      </c>
      <c r="B21424">
        <v>852</v>
      </c>
      <c r="C21424" s="3" t="str">
        <f>HYPERLINK("http://www.uniprot.org/uniprot/A2Q2T1","tr|A2Q2T1|A2Q2T1_MEDTR")</f>
        <v>tr|A2Q2T1|A2Q2T1_MEDTR</v>
      </c>
      <c r="D21424" t="s">
        <v>337</v>
      </c>
      <c r="E21424">
        <v>83.88</v>
      </c>
      <c r="F21424">
        <v>273</v>
      </c>
      <c r="G21424">
        <v>44</v>
      </c>
      <c r="H21424">
        <v>2</v>
      </c>
      <c r="I21424">
        <v>1</v>
      </c>
      <c r="J21424">
        <v>813</v>
      </c>
      <c r="K21424">
        <v>1</v>
      </c>
      <c r="L21424">
        <v>205</v>
      </c>
      <c r="M21424">
        <v>477</v>
      </c>
      <c r="N21424" t="s">
        <v>18</v>
      </c>
      <c r="O21424" s="1">
        <v>7.8066399999999999E-126</v>
      </c>
      <c r="P21424">
        <v>1171</v>
      </c>
    </row>
    <row r="21425" spans="1:16" x14ac:dyDescent="0.25">
      <c r="A21425" t="s">
        <v>31660</v>
      </c>
      <c r="B21425">
        <v>564</v>
      </c>
      <c r="C21425" s="3" t="str">
        <f>HYPERLINK("http://www.uniprot.org/uniprot/K7MHA4","tr|K7MHA4|K7MHA4_SOYBN")</f>
        <v>tr|K7MHA4|K7MHA4_SOYBN</v>
      </c>
      <c r="D21425" t="s">
        <v>441</v>
      </c>
      <c r="E21425">
        <v>86.5</v>
      </c>
      <c r="F21425">
        <v>200</v>
      </c>
      <c r="G21425">
        <v>27</v>
      </c>
      <c r="H21425">
        <v>22</v>
      </c>
      <c r="I21425">
        <v>1</v>
      </c>
      <c r="J21425">
        <v>534</v>
      </c>
      <c r="K21425">
        <v>1</v>
      </c>
      <c r="L21425">
        <v>77</v>
      </c>
      <c r="M21425">
        <v>276</v>
      </c>
      <c r="N21425" t="s">
        <v>18</v>
      </c>
      <c r="O21425" s="1">
        <v>6.4422700000000002E-89</v>
      </c>
      <c r="P21425">
        <v>849</v>
      </c>
    </row>
    <row r="21426" spans="1:16" x14ac:dyDescent="0.25">
      <c r="A21426" t="s">
        <v>31661</v>
      </c>
      <c r="B21426">
        <v>1182</v>
      </c>
      <c r="C21426" s="3" t="str">
        <f>HYPERLINK("http://www.uniprot.org/uniprot/G7JGS7","tr|G7JGS7|G7JGS7_MEDTR")</f>
        <v>tr|G7JGS7|G7JGS7_MEDTR</v>
      </c>
      <c r="D21426" t="s">
        <v>31662</v>
      </c>
      <c r="E21426">
        <v>71.680000000000007</v>
      </c>
      <c r="F21426">
        <v>392</v>
      </c>
      <c r="G21426">
        <v>111</v>
      </c>
      <c r="H21426">
        <v>21</v>
      </c>
      <c r="I21426">
        <v>67</v>
      </c>
      <c r="J21426">
        <v>1179</v>
      </c>
      <c r="K21426">
        <v>1</v>
      </c>
      <c r="L21426">
        <v>24</v>
      </c>
      <c r="M21426">
        <v>400</v>
      </c>
      <c r="N21426" t="s">
        <v>18</v>
      </c>
      <c r="O21426" s="1">
        <v>3.0826500000000001E-130</v>
      </c>
      <c r="P21426">
        <v>1211</v>
      </c>
    </row>
    <row r="21427" spans="1:16" x14ac:dyDescent="0.25">
      <c r="A21427" t="s">
        <v>31663</v>
      </c>
      <c r="B21427">
        <v>1221</v>
      </c>
      <c r="C21427" s="3" t="str">
        <f>HYPERLINK("http://www.uniprot.org/uniprot/I1KX25","tr|I1KX25|I1KX25_SOYBN")</f>
        <v>tr|I1KX25|I1KX25_SOYBN</v>
      </c>
      <c r="D21427" t="s">
        <v>28</v>
      </c>
      <c r="E21427">
        <v>67.98</v>
      </c>
      <c r="F21427">
        <v>406</v>
      </c>
      <c r="G21427">
        <v>130</v>
      </c>
      <c r="H21427">
        <v>0</v>
      </c>
      <c r="I21427">
        <v>1</v>
      </c>
      <c r="J21427">
        <v>1218</v>
      </c>
      <c r="K21427">
        <v>1</v>
      </c>
      <c r="L21427">
        <v>1</v>
      </c>
      <c r="M21427">
        <v>403</v>
      </c>
      <c r="N21427" t="s">
        <v>18</v>
      </c>
      <c r="O21427" s="1">
        <v>4.5078400000000002E-148</v>
      </c>
      <c r="P21427">
        <v>1365</v>
      </c>
    </row>
    <row r="21428" spans="1:16" x14ac:dyDescent="0.25">
      <c r="A21428" t="s">
        <v>31664</v>
      </c>
      <c r="B21428">
        <v>765</v>
      </c>
      <c r="C21428" s="3" t="str">
        <f>HYPERLINK("http://www.uniprot.org/uniprot/I1MKP9","tr|I1MKP9|I1MKP9_SOYBN")</f>
        <v>tr|I1MKP9|I1MKP9_SOYBN</v>
      </c>
      <c r="D21428" t="s">
        <v>28</v>
      </c>
      <c r="E21428">
        <v>71.930000000000007</v>
      </c>
      <c r="F21428">
        <v>253</v>
      </c>
      <c r="G21428">
        <v>71</v>
      </c>
      <c r="H21428">
        <v>0</v>
      </c>
      <c r="I21428">
        <v>1</v>
      </c>
      <c r="J21428">
        <v>759</v>
      </c>
      <c r="K21428">
        <v>1</v>
      </c>
      <c r="L21428">
        <v>1</v>
      </c>
      <c r="M21428">
        <v>249</v>
      </c>
      <c r="N21428" t="s">
        <v>18</v>
      </c>
      <c r="O21428" s="1">
        <v>5.80472E-103</v>
      </c>
      <c r="P21428">
        <v>973</v>
      </c>
    </row>
    <row r="21429" spans="1:16" x14ac:dyDescent="0.25">
      <c r="A21429" t="s">
        <v>31665</v>
      </c>
      <c r="B21429">
        <v>441</v>
      </c>
      <c r="C21429" s="3" t="str">
        <f>HYPERLINK("http://www.uniprot.org/uniprot/G7ILF2","tr|G7ILF2|G7ILF2_MEDTR")</f>
        <v>tr|G7ILF2|G7ILF2_MEDTR</v>
      </c>
      <c r="D21429" t="s">
        <v>9769</v>
      </c>
      <c r="E21429">
        <v>71.91</v>
      </c>
      <c r="F21429">
        <v>146</v>
      </c>
      <c r="G21429">
        <v>41</v>
      </c>
      <c r="H21429">
        <v>0</v>
      </c>
      <c r="I21429">
        <v>1</v>
      </c>
      <c r="J21429">
        <v>438</v>
      </c>
      <c r="K21429">
        <v>1</v>
      </c>
      <c r="L21429">
        <v>1</v>
      </c>
      <c r="M21429">
        <v>146</v>
      </c>
      <c r="N21429" t="s">
        <v>18</v>
      </c>
      <c r="O21429" s="1">
        <v>1.24889E-48</v>
      </c>
      <c r="P21429">
        <v>501</v>
      </c>
    </row>
    <row r="21430" spans="1:16" x14ac:dyDescent="0.25">
      <c r="A21430" t="s">
        <v>31666</v>
      </c>
      <c r="B21430">
        <v>963</v>
      </c>
      <c r="C21430" s="3" t="str">
        <f>HYPERLINK("http://www.uniprot.org/uniprot/G7KNV0","tr|G7KNV0|G7KNV0_MEDTR")</f>
        <v>tr|G7KNV0|G7KNV0_MEDTR</v>
      </c>
      <c r="D21430" t="s">
        <v>26123</v>
      </c>
      <c r="E21430">
        <v>64.63</v>
      </c>
      <c r="F21430">
        <v>311</v>
      </c>
      <c r="G21430">
        <v>110</v>
      </c>
      <c r="H21430">
        <v>3</v>
      </c>
      <c r="I21430">
        <v>1</v>
      </c>
      <c r="J21430">
        <v>924</v>
      </c>
      <c r="K21430">
        <v>1</v>
      </c>
      <c r="L21430">
        <v>1</v>
      </c>
      <c r="M21430">
        <v>307</v>
      </c>
      <c r="N21430" t="s">
        <v>18</v>
      </c>
      <c r="O21430" s="1">
        <v>7.7674799999999997E-107</v>
      </c>
      <c r="P21430">
        <v>1008</v>
      </c>
    </row>
    <row r="21431" spans="1:16" x14ac:dyDescent="0.25">
      <c r="A21431" t="s">
        <v>31667</v>
      </c>
      <c r="B21431">
        <v>1266</v>
      </c>
      <c r="C21431" s="3" t="str">
        <f>HYPERLINK("http://www.uniprot.org/uniprot/G7JWR5","tr|G7JWR5|G7JWR5_MEDTR")</f>
        <v>tr|G7JWR5|G7JWR5_MEDTR</v>
      </c>
      <c r="D21431" t="s">
        <v>4803</v>
      </c>
      <c r="E21431">
        <v>51.28</v>
      </c>
      <c r="F21431">
        <v>468</v>
      </c>
      <c r="G21431">
        <v>228</v>
      </c>
      <c r="H21431">
        <v>52</v>
      </c>
      <c r="I21431">
        <v>4</v>
      </c>
      <c r="J21431">
        <v>1251</v>
      </c>
      <c r="K21431">
        <v>1</v>
      </c>
      <c r="L21431">
        <v>263</v>
      </c>
      <c r="M21431">
        <v>714</v>
      </c>
      <c r="N21431" t="s">
        <v>18</v>
      </c>
      <c r="O21431" s="1">
        <v>3.4414900000000002E-122</v>
      </c>
      <c r="P21431">
        <v>1142</v>
      </c>
    </row>
    <row r="21432" spans="1:16" x14ac:dyDescent="0.25">
      <c r="A21432" t="s">
        <v>31668</v>
      </c>
      <c r="B21432">
        <v>2313</v>
      </c>
      <c r="C21432" s="3" t="str">
        <f>HYPERLINK("http://www.uniprot.org/uniprot/G7K6G2","tr|G7K6G2|G7K6G2_MEDTR")</f>
        <v>tr|G7K6G2|G7K6G2_MEDTR</v>
      </c>
      <c r="D21432" t="s">
        <v>31669</v>
      </c>
      <c r="E21432">
        <v>80.959999999999994</v>
      </c>
      <c r="F21432">
        <v>767</v>
      </c>
      <c r="G21432">
        <v>146</v>
      </c>
      <c r="H21432">
        <v>2</v>
      </c>
      <c r="I21432">
        <v>1</v>
      </c>
      <c r="J21432">
        <v>2295</v>
      </c>
      <c r="K21432">
        <v>1</v>
      </c>
      <c r="L21432">
        <v>1</v>
      </c>
      <c r="M21432">
        <v>736</v>
      </c>
      <c r="N21432" t="s">
        <v>18</v>
      </c>
      <c r="O21432">
        <v>0</v>
      </c>
      <c r="P21432">
        <v>3162</v>
      </c>
    </row>
    <row r="21433" spans="1:16" x14ac:dyDescent="0.25">
      <c r="A21433" t="s">
        <v>31670</v>
      </c>
      <c r="B21433">
        <v>2166</v>
      </c>
      <c r="C21433" s="3" t="str">
        <f>HYPERLINK("http://www.uniprot.org/uniprot/K7LAC5","tr|K7LAC5|K7LAC5_SOYBN")</f>
        <v>tr|K7LAC5|K7LAC5_SOYBN</v>
      </c>
      <c r="D21433" t="s">
        <v>28</v>
      </c>
      <c r="E21433">
        <v>78.209999999999994</v>
      </c>
      <c r="F21433">
        <v>693</v>
      </c>
      <c r="G21433">
        <v>151</v>
      </c>
      <c r="H21433">
        <v>2</v>
      </c>
      <c r="I21433">
        <v>91</v>
      </c>
      <c r="J21433">
        <v>2163</v>
      </c>
      <c r="K21433">
        <v>1</v>
      </c>
      <c r="L21433">
        <v>28</v>
      </c>
      <c r="M21433">
        <v>718</v>
      </c>
      <c r="N21433" t="s">
        <v>18</v>
      </c>
      <c r="O21433">
        <v>0</v>
      </c>
      <c r="P21433">
        <v>2808</v>
      </c>
    </row>
    <row r="21434" spans="1:16" x14ac:dyDescent="0.25">
      <c r="A21434" t="s">
        <v>31671</v>
      </c>
      <c r="B21434">
        <v>603</v>
      </c>
      <c r="C21434" s="3" t="str">
        <f>HYPERLINK("http://www.uniprot.org/uniprot/K7MNX2","tr|K7MNX2|K7MNX2_SOYBN")</f>
        <v>tr|K7MNX2|K7MNX2_SOYBN</v>
      </c>
      <c r="D21434" t="s">
        <v>28</v>
      </c>
      <c r="E21434">
        <v>27.61</v>
      </c>
      <c r="F21434">
        <v>105</v>
      </c>
      <c r="G21434">
        <v>76</v>
      </c>
      <c r="H21434">
        <v>2</v>
      </c>
      <c r="I21434">
        <v>1</v>
      </c>
      <c r="J21434">
        <v>309</v>
      </c>
      <c r="K21434">
        <v>1</v>
      </c>
      <c r="L21434">
        <v>410</v>
      </c>
      <c r="M21434">
        <v>514</v>
      </c>
      <c r="N21434" t="s">
        <v>18</v>
      </c>
      <c r="O21434" s="1">
        <v>4.7486099999999998E-9</v>
      </c>
      <c r="P21434">
        <v>161</v>
      </c>
    </row>
    <row r="21435" spans="1:16" x14ac:dyDescent="0.25">
      <c r="A21435" t="s">
        <v>31672</v>
      </c>
      <c r="B21435">
        <v>732</v>
      </c>
      <c r="C21435" s="3" t="str">
        <f>HYPERLINK("http://www.uniprot.org/uniprot/G7IHL2","tr|G7IHL2|G7IHL2_MEDTR")</f>
        <v>tr|G7IHL2|G7IHL2_MEDTR</v>
      </c>
      <c r="D21435" t="s">
        <v>31673</v>
      </c>
      <c r="E21435">
        <v>74.89</v>
      </c>
      <c r="F21435">
        <v>243</v>
      </c>
      <c r="G21435">
        <v>61</v>
      </c>
      <c r="H21435">
        <v>2</v>
      </c>
      <c r="I21435">
        <v>7</v>
      </c>
      <c r="J21435">
        <v>729</v>
      </c>
      <c r="K21435">
        <v>1</v>
      </c>
      <c r="L21435">
        <v>28</v>
      </c>
      <c r="M21435">
        <v>261</v>
      </c>
      <c r="N21435" t="s">
        <v>18</v>
      </c>
      <c r="O21435" s="1">
        <v>1.8679100000000002E-92</v>
      </c>
      <c r="P21435">
        <v>882</v>
      </c>
    </row>
    <row r="21436" spans="1:16" x14ac:dyDescent="0.25">
      <c r="A21436" t="s">
        <v>31674</v>
      </c>
      <c r="B21436">
        <v>975</v>
      </c>
      <c r="C21436" s="3" t="str">
        <f>HYPERLINK("http://www.uniprot.org/uniprot/H0Z2H8","tr|H0Z2H8|H0Z2H8_TAEGU")</f>
        <v>tr|H0Z2H8|H0Z2H8_TAEGU</v>
      </c>
      <c r="D21436" t="s">
        <v>31675</v>
      </c>
      <c r="E21436">
        <v>45.16</v>
      </c>
      <c r="F21436">
        <v>155</v>
      </c>
      <c r="G21436">
        <v>85</v>
      </c>
      <c r="H21436">
        <v>0</v>
      </c>
      <c r="I21436">
        <v>136</v>
      </c>
      <c r="J21436">
        <v>600</v>
      </c>
      <c r="K21436">
        <v>1</v>
      </c>
      <c r="L21436">
        <v>45</v>
      </c>
      <c r="M21436">
        <v>199</v>
      </c>
      <c r="N21436" t="s">
        <v>18</v>
      </c>
      <c r="O21436" s="1">
        <v>7.3366099999999998E-36</v>
      </c>
      <c r="P21436">
        <v>396</v>
      </c>
    </row>
    <row r="21437" spans="1:16" x14ac:dyDescent="0.25">
      <c r="A21437" t="s">
        <v>31676</v>
      </c>
      <c r="B21437">
        <v>1503</v>
      </c>
      <c r="C21437" s="3" t="str">
        <f>HYPERLINK("http://www.uniprot.org/uniprot/G7K8U7","tr|G7K8U7|G7K8U7_MEDTR")</f>
        <v>tr|G7K8U7|G7K8U7_MEDTR</v>
      </c>
      <c r="D21437" t="s">
        <v>31677</v>
      </c>
      <c r="E21437">
        <v>72.67</v>
      </c>
      <c r="F21437">
        <v>505</v>
      </c>
      <c r="G21437">
        <v>138</v>
      </c>
      <c r="H21437">
        <v>8</v>
      </c>
      <c r="I21437">
        <v>10</v>
      </c>
      <c r="J21437">
        <v>1500</v>
      </c>
      <c r="K21437">
        <v>1</v>
      </c>
      <c r="L21437">
        <v>5</v>
      </c>
      <c r="M21437">
        <v>501</v>
      </c>
      <c r="N21437" t="s">
        <v>18</v>
      </c>
      <c r="O21437">
        <v>0</v>
      </c>
      <c r="P21437">
        <v>1830</v>
      </c>
    </row>
    <row r="21438" spans="1:16" x14ac:dyDescent="0.25">
      <c r="A21438" t="s">
        <v>31678</v>
      </c>
      <c r="B21438">
        <v>1644</v>
      </c>
      <c r="C21438" s="3" t="str">
        <f>HYPERLINK("http://www.uniprot.org/uniprot/G7JZH5","tr|G7JZH5|G7JZH5_MEDTR")</f>
        <v>tr|G7JZH5|G7JZH5_MEDTR</v>
      </c>
      <c r="D21438" t="s">
        <v>31679</v>
      </c>
      <c r="E21438">
        <v>85.4</v>
      </c>
      <c r="F21438">
        <v>548</v>
      </c>
      <c r="G21438">
        <v>80</v>
      </c>
      <c r="H21438">
        <v>1</v>
      </c>
      <c r="I21438">
        <v>1</v>
      </c>
      <c r="J21438">
        <v>1641</v>
      </c>
      <c r="K21438">
        <v>1</v>
      </c>
      <c r="L21438">
        <v>29</v>
      </c>
      <c r="M21438">
        <v>575</v>
      </c>
      <c r="N21438" t="s">
        <v>18</v>
      </c>
      <c r="O21438">
        <v>0</v>
      </c>
      <c r="P21438">
        <v>2472</v>
      </c>
    </row>
    <row r="21439" spans="1:16" x14ac:dyDescent="0.25">
      <c r="A21439" t="s">
        <v>31680</v>
      </c>
      <c r="B21439">
        <v>1044</v>
      </c>
      <c r="C21439" s="3" t="str">
        <f>HYPERLINK("http://www.uniprot.org/uniprot/I1MNU2","tr|I1MNU2|I1MNU2_SOYBN")</f>
        <v>tr|I1MNU2|I1MNU2_SOYBN</v>
      </c>
      <c r="D21439" t="s">
        <v>28</v>
      </c>
      <c r="E21439">
        <v>73.430000000000007</v>
      </c>
      <c r="F21439">
        <v>335</v>
      </c>
      <c r="G21439">
        <v>89</v>
      </c>
      <c r="H21439">
        <v>0</v>
      </c>
      <c r="I21439">
        <v>34</v>
      </c>
      <c r="J21439">
        <v>1038</v>
      </c>
      <c r="K21439">
        <v>1</v>
      </c>
      <c r="L21439">
        <v>11</v>
      </c>
      <c r="M21439">
        <v>340</v>
      </c>
      <c r="N21439" t="s">
        <v>18</v>
      </c>
      <c r="O21439" s="1">
        <v>1.14692E-138</v>
      </c>
      <c r="P21439">
        <v>1283</v>
      </c>
    </row>
    <row r="21440" spans="1:16" x14ac:dyDescent="0.25">
      <c r="A21440" t="s">
        <v>31681</v>
      </c>
      <c r="B21440">
        <v>756</v>
      </c>
      <c r="C21440" s="3" t="str">
        <f>HYPERLINK("http://www.uniprot.org/uniprot/I1JRR6","tr|I1JRR6|I1JRR6_SOYBN")</f>
        <v>tr|I1JRR6|I1JRR6_SOYBN</v>
      </c>
      <c r="D21440" t="s">
        <v>28</v>
      </c>
      <c r="E21440">
        <v>76.790000000000006</v>
      </c>
      <c r="F21440">
        <v>237</v>
      </c>
      <c r="G21440">
        <v>55</v>
      </c>
      <c r="H21440">
        <v>0</v>
      </c>
      <c r="I21440">
        <v>43</v>
      </c>
      <c r="J21440">
        <v>753</v>
      </c>
      <c r="K21440">
        <v>1</v>
      </c>
      <c r="L21440">
        <v>4</v>
      </c>
      <c r="M21440">
        <v>240</v>
      </c>
      <c r="N21440" t="s">
        <v>18</v>
      </c>
      <c r="O21440" s="1">
        <v>5.2765600000000003E-109</v>
      </c>
      <c r="P21440">
        <v>1025</v>
      </c>
    </row>
    <row r="21441" spans="1:16" x14ac:dyDescent="0.25">
      <c r="A21441" t="s">
        <v>31682</v>
      </c>
      <c r="B21441">
        <v>546</v>
      </c>
      <c r="C21441" s="3" t="str">
        <f>HYPERLINK("http://www.uniprot.org/uniprot/G7KY47","tr|G7KY47|G7KY47_MEDTR")</f>
        <v>tr|G7KY47|G7KY47_MEDTR</v>
      </c>
      <c r="D21441" t="s">
        <v>31683</v>
      </c>
      <c r="E21441">
        <v>75.27</v>
      </c>
      <c r="F21441">
        <v>182</v>
      </c>
      <c r="G21441">
        <v>45</v>
      </c>
      <c r="H21441">
        <v>1</v>
      </c>
      <c r="I21441">
        <v>1</v>
      </c>
      <c r="J21441">
        <v>543</v>
      </c>
      <c r="K21441">
        <v>1</v>
      </c>
      <c r="L21441">
        <v>1</v>
      </c>
      <c r="M21441">
        <v>179</v>
      </c>
      <c r="N21441" t="s">
        <v>18</v>
      </c>
      <c r="O21441" s="1">
        <v>1.10701E-71</v>
      </c>
      <c r="P21441">
        <v>700</v>
      </c>
    </row>
    <row r="21442" spans="1:16" x14ac:dyDescent="0.25">
      <c r="A21442" t="s">
        <v>31684</v>
      </c>
      <c r="B21442">
        <v>1104</v>
      </c>
      <c r="C21442" s="3" t="str">
        <f>HYPERLINK("http://www.uniprot.org/uniprot/I3T2X0","tr|I3T2X0|I3T2X0_MEDTR")</f>
        <v>tr|I3T2X0|I3T2X0_MEDTR</v>
      </c>
      <c r="D21442" t="s">
        <v>22</v>
      </c>
      <c r="E21442">
        <v>83.92</v>
      </c>
      <c r="F21442">
        <v>367</v>
      </c>
      <c r="G21442">
        <v>59</v>
      </c>
      <c r="H21442">
        <v>0</v>
      </c>
      <c r="I21442">
        <v>1</v>
      </c>
      <c r="J21442">
        <v>1101</v>
      </c>
      <c r="K21442">
        <v>1</v>
      </c>
      <c r="L21442">
        <v>1</v>
      </c>
      <c r="M21442">
        <v>367</v>
      </c>
      <c r="N21442" t="s">
        <v>18</v>
      </c>
      <c r="O21442">
        <v>0</v>
      </c>
      <c r="P21442">
        <v>1672</v>
      </c>
    </row>
    <row r="21443" spans="1:16" x14ac:dyDescent="0.25">
      <c r="A21443" t="s">
        <v>31685</v>
      </c>
      <c r="B21443">
        <v>1602</v>
      </c>
      <c r="C21443" s="3" t="str">
        <f>HYPERLINK("http://www.uniprot.org/uniprot/G7IE29","tr|G7IE29|G7IE29_MEDTR")</f>
        <v>tr|G7IE29|G7IE29_MEDTR</v>
      </c>
      <c r="D21443" t="s">
        <v>15519</v>
      </c>
      <c r="E21443">
        <v>82.17</v>
      </c>
      <c r="F21443">
        <v>533</v>
      </c>
      <c r="G21443">
        <v>95</v>
      </c>
      <c r="H21443">
        <v>0</v>
      </c>
      <c r="I21443">
        <v>1</v>
      </c>
      <c r="J21443">
        <v>1599</v>
      </c>
      <c r="K21443">
        <v>1</v>
      </c>
      <c r="L21443">
        <v>1</v>
      </c>
      <c r="M21443">
        <v>533</v>
      </c>
      <c r="N21443" t="s">
        <v>18</v>
      </c>
      <c r="O21443">
        <v>0</v>
      </c>
      <c r="P21443">
        <v>2159</v>
      </c>
    </row>
    <row r="21444" spans="1:16" x14ac:dyDescent="0.25">
      <c r="A21444" t="s">
        <v>31686</v>
      </c>
      <c r="B21444">
        <v>1008</v>
      </c>
      <c r="C21444" s="3" t="str">
        <f>HYPERLINK("http://www.uniprot.org/uniprot/G7I5X0","tr|G7I5X0|G7I5X0_MEDTR")</f>
        <v>tr|G7I5X0|G7I5X0_MEDTR</v>
      </c>
      <c r="D21444" t="s">
        <v>31687</v>
      </c>
      <c r="E21444">
        <v>76.05</v>
      </c>
      <c r="F21444">
        <v>380</v>
      </c>
      <c r="G21444">
        <v>91</v>
      </c>
      <c r="H21444">
        <v>45</v>
      </c>
      <c r="I21444">
        <v>1</v>
      </c>
      <c r="J21444">
        <v>1005</v>
      </c>
      <c r="K21444">
        <v>1</v>
      </c>
      <c r="L21444">
        <v>1</v>
      </c>
      <c r="M21444">
        <v>379</v>
      </c>
      <c r="N21444" t="s">
        <v>18</v>
      </c>
      <c r="O21444" s="1">
        <v>7.6775000000000004E-161</v>
      </c>
      <c r="P21444">
        <v>1474</v>
      </c>
    </row>
    <row r="21445" spans="1:16" x14ac:dyDescent="0.25">
      <c r="A21445" t="s">
        <v>31688</v>
      </c>
      <c r="B21445">
        <v>441</v>
      </c>
      <c r="C21445" s="3" t="str">
        <f>HYPERLINK("http://www.uniprot.org/uniprot/I3S7Z3","tr|I3S7Z3|I3S7Z3_MEDTR")</f>
        <v>tr|I3S7Z3|I3S7Z3_MEDTR</v>
      </c>
      <c r="D21445" t="s">
        <v>22</v>
      </c>
      <c r="E21445">
        <v>80.819999999999993</v>
      </c>
      <c r="F21445">
        <v>146</v>
      </c>
      <c r="G21445">
        <v>28</v>
      </c>
      <c r="H21445">
        <v>0</v>
      </c>
      <c r="I21445">
        <v>1</v>
      </c>
      <c r="J21445">
        <v>438</v>
      </c>
      <c r="K21445">
        <v>1</v>
      </c>
      <c r="L21445">
        <v>1</v>
      </c>
      <c r="M21445">
        <v>146</v>
      </c>
      <c r="N21445" t="s">
        <v>18</v>
      </c>
      <c r="O21445" s="1">
        <v>1.37442E-63</v>
      </c>
      <c r="P21445">
        <v>630</v>
      </c>
    </row>
    <row r="21446" spans="1:16" x14ac:dyDescent="0.25">
      <c r="A21446" t="s">
        <v>31689</v>
      </c>
      <c r="B21446">
        <v>543</v>
      </c>
      <c r="C21446" s="3" t="str">
        <f>HYPERLINK("http://www.uniprot.org/uniprot/G7J9U0","tr|G7J9U0|G7J9U0_MEDTR")</f>
        <v>tr|G7J9U0|G7J9U0_MEDTR</v>
      </c>
      <c r="D21446" t="s">
        <v>31690</v>
      </c>
      <c r="E21446">
        <v>69.44</v>
      </c>
      <c r="F21446">
        <v>180</v>
      </c>
      <c r="G21446">
        <v>55</v>
      </c>
      <c r="H21446">
        <v>0</v>
      </c>
      <c r="I21446">
        <v>1</v>
      </c>
      <c r="J21446">
        <v>540</v>
      </c>
      <c r="K21446">
        <v>1</v>
      </c>
      <c r="L21446">
        <v>1</v>
      </c>
      <c r="M21446">
        <v>180</v>
      </c>
      <c r="N21446" t="s">
        <v>18</v>
      </c>
      <c r="O21446" s="1">
        <v>2.0470899999999999E-62</v>
      </c>
      <c r="P21446">
        <v>620</v>
      </c>
    </row>
    <row r="21447" spans="1:16" x14ac:dyDescent="0.25">
      <c r="A21447" t="s">
        <v>31691</v>
      </c>
      <c r="B21447">
        <v>2187</v>
      </c>
      <c r="C21447" s="3" t="str">
        <f>HYPERLINK("http://www.uniprot.org/uniprot/I1JXD5","tr|I1JXD5|I1JXD5_SOYBN")</f>
        <v>tr|I1JXD5|I1JXD5_SOYBN</v>
      </c>
      <c r="D21447" t="s">
        <v>71</v>
      </c>
      <c r="E21447">
        <v>77.569999999999993</v>
      </c>
      <c r="F21447">
        <v>749</v>
      </c>
      <c r="G21447">
        <v>168</v>
      </c>
      <c r="H21447">
        <v>21</v>
      </c>
      <c r="I21447">
        <v>1</v>
      </c>
      <c r="J21447">
        <v>2184</v>
      </c>
      <c r="K21447">
        <v>1</v>
      </c>
      <c r="L21447">
        <v>1</v>
      </c>
      <c r="M21447">
        <v>749</v>
      </c>
      <c r="N21447" t="s">
        <v>18</v>
      </c>
      <c r="O21447">
        <v>0</v>
      </c>
      <c r="P21447">
        <v>3080</v>
      </c>
    </row>
    <row r="21448" spans="1:16" x14ac:dyDescent="0.25">
      <c r="A21448" t="s">
        <v>31692</v>
      </c>
      <c r="B21448">
        <v>2580</v>
      </c>
      <c r="C21448" s="3" t="str">
        <f>HYPERLINK("http://www.uniprot.org/uniprot/M5WBS3","tr|M5WBS3|M5WBS3_PRUPE")</f>
        <v>tr|M5WBS3|M5WBS3_PRUPE</v>
      </c>
      <c r="D21448" t="s">
        <v>31693</v>
      </c>
      <c r="E21448">
        <v>41.8</v>
      </c>
      <c r="F21448">
        <v>873</v>
      </c>
      <c r="G21448">
        <v>508</v>
      </c>
      <c r="H21448">
        <v>15</v>
      </c>
      <c r="I21448">
        <v>1</v>
      </c>
      <c r="J21448">
        <v>2574</v>
      </c>
      <c r="K21448">
        <v>1</v>
      </c>
      <c r="L21448">
        <v>1</v>
      </c>
      <c r="M21448">
        <v>835</v>
      </c>
      <c r="N21448" t="s">
        <v>18</v>
      </c>
      <c r="O21448" s="1">
        <v>4.0158999999999999E-172</v>
      </c>
      <c r="P21448">
        <v>1576</v>
      </c>
    </row>
    <row r="21449" spans="1:16" x14ac:dyDescent="0.25">
      <c r="A21449" t="s">
        <v>31694</v>
      </c>
      <c r="B21449">
        <v>1425</v>
      </c>
      <c r="C21449" s="3" t="str">
        <f>HYPERLINK("http://www.uniprot.org/uniprot/I1KT33","tr|I1KT33|I1KT33_SOYBN")</f>
        <v>tr|I1KT33|I1KT33_SOYBN</v>
      </c>
      <c r="D21449" t="s">
        <v>71</v>
      </c>
      <c r="E21449">
        <v>74.260000000000005</v>
      </c>
      <c r="F21449">
        <v>513</v>
      </c>
      <c r="G21449">
        <v>132</v>
      </c>
      <c r="H21449">
        <v>41</v>
      </c>
      <c r="I21449">
        <v>7</v>
      </c>
      <c r="J21449">
        <v>1422</v>
      </c>
      <c r="K21449">
        <v>1</v>
      </c>
      <c r="L21449">
        <v>1</v>
      </c>
      <c r="M21449">
        <v>512</v>
      </c>
      <c r="N21449" t="s">
        <v>18</v>
      </c>
      <c r="O21449">
        <v>0</v>
      </c>
      <c r="P21449">
        <v>1871</v>
      </c>
    </row>
    <row r="21450" spans="1:16" x14ac:dyDescent="0.25">
      <c r="A21450" t="s">
        <v>31695</v>
      </c>
      <c r="B21450">
        <v>213</v>
      </c>
      <c r="C21450" s="3" t="str">
        <f>HYPERLINK("http://www.uniprot.org/uniprot/B5U9V7","tr|B5U9V7|B5U9V7_LOTJA")</f>
        <v>tr|B5U9V7|B5U9V7_LOTJA</v>
      </c>
      <c r="D21450" t="s">
        <v>2196</v>
      </c>
      <c r="E21450">
        <v>54.28</v>
      </c>
      <c r="F21450">
        <v>70</v>
      </c>
      <c r="G21450">
        <v>32</v>
      </c>
      <c r="H21450">
        <v>0</v>
      </c>
      <c r="I21450">
        <v>1</v>
      </c>
      <c r="J21450">
        <v>210</v>
      </c>
      <c r="K21450">
        <v>1</v>
      </c>
      <c r="L21450">
        <v>940</v>
      </c>
      <c r="M21450">
        <v>1009</v>
      </c>
      <c r="N21450" t="s">
        <v>18</v>
      </c>
      <c r="O21450" s="1">
        <v>5.8989299999999996E-14</v>
      </c>
      <c r="P21450">
        <v>202</v>
      </c>
    </row>
    <row r="21451" spans="1:16" x14ac:dyDescent="0.25">
      <c r="A21451" t="s">
        <v>31696</v>
      </c>
      <c r="B21451">
        <v>2115</v>
      </c>
      <c r="C21451" s="3" t="str">
        <f>HYPERLINK("http://www.uniprot.org/uniprot/K7KCP3","tr|K7KCP3|K7KCP3_SOYBN")</f>
        <v>tr|K7KCP3|K7KCP3_SOYBN</v>
      </c>
      <c r="D21451" t="s">
        <v>28</v>
      </c>
      <c r="E21451">
        <v>68.849999999999994</v>
      </c>
      <c r="F21451">
        <v>687</v>
      </c>
      <c r="G21451">
        <v>214</v>
      </c>
      <c r="H21451">
        <v>5</v>
      </c>
      <c r="I21451">
        <v>1</v>
      </c>
      <c r="J21451">
        <v>2046</v>
      </c>
      <c r="K21451">
        <v>1</v>
      </c>
      <c r="L21451">
        <v>1</v>
      </c>
      <c r="M21451">
        <v>667</v>
      </c>
      <c r="N21451" t="s">
        <v>18</v>
      </c>
      <c r="O21451">
        <v>0</v>
      </c>
      <c r="P21451">
        <v>2284</v>
      </c>
    </row>
    <row r="21452" spans="1:16" x14ac:dyDescent="0.25">
      <c r="A21452" t="s">
        <v>31697</v>
      </c>
      <c r="B21452">
        <v>1491</v>
      </c>
      <c r="C21452" s="3" t="str">
        <f>HYPERLINK("http://www.uniprot.org/uniprot/G7JGT0","tr|G7JGT0|G7JGT0_MEDTR")</f>
        <v>tr|G7JGT0|G7JGT0_MEDTR</v>
      </c>
      <c r="D21452" t="s">
        <v>31698</v>
      </c>
      <c r="E21452">
        <v>95.56</v>
      </c>
      <c r="F21452">
        <v>496</v>
      </c>
      <c r="G21452">
        <v>22</v>
      </c>
      <c r="H21452">
        <v>0</v>
      </c>
      <c r="I21452">
        <v>1</v>
      </c>
      <c r="J21452">
        <v>1488</v>
      </c>
      <c r="K21452">
        <v>1</v>
      </c>
      <c r="L21452">
        <v>1</v>
      </c>
      <c r="M21452">
        <v>496</v>
      </c>
      <c r="N21452" t="s">
        <v>18</v>
      </c>
      <c r="O21452">
        <v>0</v>
      </c>
      <c r="P21452">
        <v>2477</v>
      </c>
    </row>
    <row r="21453" spans="1:16" x14ac:dyDescent="0.25">
      <c r="A21453" t="s">
        <v>31699</v>
      </c>
      <c r="B21453">
        <v>636</v>
      </c>
      <c r="C21453" s="3" t="str">
        <f>HYPERLINK("http://www.uniprot.org/uniprot/K7L8E6","tr|K7L8E6|K7L8E6_SOYBN")</f>
        <v>tr|K7L8E6|K7L8E6_SOYBN</v>
      </c>
      <c r="D21453" t="s">
        <v>28</v>
      </c>
      <c r="E21453">
        <v>41.3</v>
      </c>
      <c r="F21453">
        <v>92</v>
      </c>
      <c r="G21453">
        <v>54</v>
      </c>
      <c r="H21453">
        <v>0</v>
      </c>
      <c r="I21453">
        <v>4</v>
      </c>
      <c r="J21453">
        <v>279</v>
      </c>
      <c r="K21453">
        <v>1</v>
      </c>
      <c r="L21453">
        <v>50</v>
      </c>
      <c r="M21453">
        <v>140</v>
      </c>
      <c r="N21453" t="s">
        <v>18</v>
      </c>
      <c r="O21453" s="1">
        <v>2.9014200000000001E-10</v>
      </c>
      <c r="P21453">
        <v>172</v>
      </c>
    </row>
    <row r="21454" spans="1:16" x14ac:dyDescent="0.25">
      <c r="A21454" t="s">
        <v>31700</v>
      </c>
      <c r="B21454">
        <v>930</v>
      </c>
      <c r="C21454" s="3" t="str">
        <f>HYPERLINK("http://www.uniprot.org/uniprot/I1KI18","tr|I1KI18|I1KI18_SOYBN")</f>
        <v>tr|I1KI18|I1KI18_SOYBN</v>
      </c>
      <c r="D21454" t="s">
        <v>28</v>
      </c>
      <c r="E21454">
        <v>86.77</v>
      </c>
      <c r="F21454">
        <v>310</v>
      </c>
      <c r="G21454">
        <v>41</v>
      </c>
      <c r="H21454">
        <v>2</v>
      </c>
      <c r="I21454">
        <v>1</v>
      </c>
      <c r="J21454">
        <v>924</v>
      </c>
      <c r="K21454">
        <v>1</v>
      </c>
      <c r="L21454">
        <v>1</v>
      </c>
      <c r="M21454">
        <v>310</v>
      </c>
      <c r="N21454" t="s">
        <v>18</v>
      </c>
      <c r="O21454" s="1">
        <v>6.9557300000000004E-150</v>
      </c>
      <c r="P21454">
        <v>1379</v>
      </c>
    </row>
    <row r="21455" spans="1:16" x14ac:dyDescent="0.25">
      <c r="A21455" t="s">
        <v>31701</v>
      </c>
      <c r="B21455">
        <v>1425</v>
      </c>
      <c r="C21455" s="3" t="str">
        <f>HYPERLINK("http://www.uniprot.org/uniprot/K7K4Q7","tr|K7K4Q7|K7K4Q7_SOYBN")</f>
        <v>tr|K7K4Q7|K7K4Q7_SOYBN</v>
      </c>
      <c r="D21455" t="s">
        <v>28</v>
      </c>
      <c r="E21455">
        <v>57.14</v>
      </c>
      <c r="F21455">
        <v>476</v>
      </c>
      <c r="G21455">
        <v>204</v>
      </c>
      <c r="H21455">
        <v>2</v>
      </c>
      <c r="I21455">
        <v>1</v>
      </c>
      <c r="J21455">
        <v>1422</v>
      </c>
      <c r="K21455">
        <v>1</v>
      </c>
      <c r="L21455">
        <v>1</v>
      </c>
      <c r="M21455">
        <v>454</v>
      </c>
      <c r="N21455" t="s">
        <v>18</v>
      </c>
      <c r="O21455" s="1">
        <v>7.4011600000000006E-132</v>
      </c>
      <c r="P21455">
        <v>1226</v>
      </c>
    </row>
    <row r="21456" spans="1:16" x14ac:dyDescent="0.25">
      <c r="A21456" t="s">
        <v>31702</v>
      </c>
      <c r="B21456">
        <v>465</v>
      </c>
      <c r="C21456" s="3" t="str">
        <f>HYPERLINK("http://www.uniprot.org/uniprot/G7KP79","tr|G7KP79|G7KP79_MEDTR")</f>
        <v>tr|G7KP79|G7KP79_MEDTR</v>
      </c>
      <c r="D21456" t="s">
        <v>31703</v>
      </c>
      <c r="E21456">
        <v>60.78</v>
      </c>
      <c r="F21456">
        <v>153</v>
      </c>
      <c r="G21456">
        <v>60</v>
      </c>
      <c r="H21456">
        <v>1</v>
      </c>
      <c r="I21456">
        <v>7</v>
      </c>
      <c r="J21456">
        <v>462</v>
      </c>
      <c r="K21456">
        <v>1</v>
      </c>
      <c r="L21456">
        <v>2</v>
      </c>
      <c r="M21456">
        <v>154</v>
      </c>
      <c r="N21456" t="s">
        <v>18</v>
      </c>
      <c r="O21456" s="1">
        <v>2.6732399999999999E-43</v>
      </c>
      <c r="P21456">
        <v>455</v>
      </c>
    </row>
    <row r="21457" spans="1:16" x14ac:dyDescent="0.25">
      <c r="A21457" t="s">
        <v>31704</v>
      </c>
      <c r="B21457">
        <v>1179</v>
      </c>
      <c r="C21457" s="3" t="str">
        <f>HYPERLINK("http://www.uniprot.org/uniprot/G7IJ15","tr|G7IJ15|G7IJ15_MEDTR")</f>
        <v>tr|G7IJ15|G7IJ15_MEDTR</v>
      </c>
      <c r="D21457" t="s">
        <v>495</v>
      </c>
      <c r="E21457">
        <v>34.340000000000003</v>
      </c>
      <c r="F21457">
        <v>230</v>
      </c>
      <c r="G21457">
        <v>151</v>
      </c>
      <c r="H21457">
        <v>9</v>
      </c>
      <c r="I21457">
        <v>511</v>
      </c>
      <c r="J21457">
        <v>1173</v>
      </c>
      <c r="K21457">
        <v>1</v>
      </c>
      <c r="L21457">
        <v>22</v>
      </c>
      <c r="M21457">
        <v>221</v>
      </c>
      <c r="N21457" t="s">
        <v>18</v>
      </c>
      <c r="O21457" s="1">
        <v>4.2763999999999999E-23</v>
      </c>
      <c r="P21457">
        <v>287</v>
      </c>
    </row>
    <row r="21458" spans="1:16" x14ac:dyDescent="0.25">
      <c r="A21458" t="s">
        <v>31705</v>
      </c>
      <c r="B21458">
        <v>822</v>
      </c>
      <c r="C21458" s="3" t="str">
        <f>HYPERLINK("http://www.uniprot.org/uniprot/A5AM06","tr|A5AM06|A5AM06_VITVI")</f>
        <v>tr|A5AM06|A5AM06_VITVI</v>
      </c>
      <c r="D21458" t="s">
        <v>1615</v>
      </c>
      <c r="E21458">
        <v>28.29</v>
      </c>
      <c r="F21458">
        <v>258</v>
      </c>
      <c r="G21458">
        <v>185</v>
      </c>
      <c r="H21458">
        <v>3</v>
      </c>
      <c r="I21458">
        <v>1</v>
      </c>
      <c r="J21458">
        <v>765</v>
      </c>
      <c r="K21458">
        <v>1</v>
      </c>
      <c r="L21458">
        <v>1063</v>
      </c>
      <c r="M21458">
        <v>1312</v>
      </c>
      <c r="N21458" t="s">
        <v>18</v>
      </c>
      <c r="O21458" s="1">
        <v>4.0147900000000002E-23</v>
      </c>
      <c r="P21458">
        <v>285</v>
      </c>
    </row>
    <row r="21459" spans="1:16" x14ac:dyDescent="0.25">
      <c r="A21459" t="s">
        <v>31706</v>
      </c>
      <c r="B21459">
        <v>1923</v>
      </c>
      <c r="C21459" s="3" t="str">
        <f>HYPERLINK("http://www.uniprot.org/uniprot/K7MQH3","tr|K7MQH3|K7MQH3_SOYBN")</f>
        <v>tr|K7MQH3|K7MQH3_SOYBN</v>
      </c>
      <c r="D21459" t="s">
        <v>28</v>
      </c>
      <c r="E21459">
        <v>65.67</v>
      </c>
      <c r="F21459">
        <v>504</v>
      </c>
      <c r="G21459">
        <v>173</v>
      </c>
      <c r="H21459">
        <v>18</v>
      </c>
      <c r="I21459">
        <v>457</v>
      </c>
      <c r="J21459">
        <v>1914</v>
      </c>
      <c r="K21459">
        <v>1</v>
      </c>
      <c r="L21459">
        <v>257</v>
      </c>
      <c r="M21459">
        <v>758</v>
      </c>
      <c r="N21459" t="s">
        <v>18</v>
      </c>
      <c r="O21459" s="1">
        <v>2.4792800000000001E-176</v>
      </c>
      <c r="P21459">
        <v>1611</v>
      </c>
    </row>
    <row r="21460" spans="1:16" x14ac:dyDescent="0.25">
      <c r="A21460" t="s">
        <v>31707</v>
      </c>
      <c r="B21460">
        <v>372</v>
      </c>
      <c r="C21460" s="3" t="str">
        <f>HYPERLINK("http://www.uniprot.org/uniprot/I3SS97","tr|I3SS97|I3SS97_MEDTR")</f>
        <v>tr|I3SS97|I3SS97_MEDTR</v>
      </c>
      <c r="D21460" t="s">
        <v>22</v>
      </c>
      <c r="E21460">
        <v>64.510000000000005</v>
      </c>
      <c r="F21460">
        <v>124</v>
      </c>
      <c r="G21460">
        <v>44</v>
      </c>
      <c r="H21460">
        <v>1</v>
      </c>
      <c r="I21460">
        <v>1</v>
      </c>
      <c r="J21460">
        <v>369</v>
      </c>
      <c r="K21460">
        <v>1</v>
      </c>
      <c r="L21460">
        <v>1</v>
      </c>
      <c r="M21460">
        <v>124</v>
      </c>
      <c r="N21460" t="s">
        <v>18</v>
      </c>
      <c r="O21460" s="1">
        <v>4.49256E-38</v>
      </c>
      <c r="P21460">
        <v>410</v>
      </c>
    </row>
    <row r="21461" spans="1:16" x14ac:dyDescent="0.25">
      <c r="A21461" t="s">
        <v>31708</v>
      </c>
      <c r="B21461">
        <v>213</v>
      </c>
      <c r="C21461" s="3" t="str">
        <f>HYPERLINK("http://www.uniprot.org/uniprot/I1LQT9","tr|I1LQT9|I1LQT9_SOYBN")</f>
        <v>tr|I1LQT9|I1LQT9_SOYBN</v>
      </c>
      <c r="D21461" t="s">
        <v>28</v>
      </c>
      <c r="E21461">
        <v>92.85</v>
      </c>
      <c r="F21461">
        <v>56</v>
      </c>
      <c r="G21461">
        <v>4</v>
      </c>
      <c r="H21461">
        <v>0</v>
      </c>
      <c r="I21461">
        <v>1</v>
      </c>
      <c r="J21461">
        <v>168</v>
      </c>
      <c r="K21461">
        <v>1</v>
      </c>
      <c r="L21461">
        <v>1</v>
      </c>
      <c r="M21461">
        <v>56</v>
      </c>
      <c r="N21461" t="s">
        <v>18</v>
      </c>
      <c r="O21461" s="1">
        <v>6.2878699999999997E-24</v>
      </c>
      <c r="P21461">
        <v>288</v>
      </c>
    </row>
    <row r="21462" spans="1:16" x14ac:dyDescent="0.25">
      <c r="A21462" t="s">
        <v>31709</v>
      </c>
      <c r="B21462">
        <v>945</v>
      </c>
      <c r="C21462" s="3" t="str">
        <f>HYPERLINK("http://www.uniprot.org/uniprot/F6KIF1","tr|F6KIF1|F6KIF1_MEDTR")</f>
        <v>tr|F6KIF1|F6KIF1_MEDTR</v>
      </c>
      <c r="D21462" t="s">
        <v>31710</v>
      </c>
      <c r="E21462">
        <v>80.87</v>
      </c>
      <c r="F21462">
        <v>319</v>
      </c>
      <c r="G21462">
        <v>61</v>
      </c>
      <c r="H21462">
        <v>5</v>
      </c>
      <c r="I21462">
        <v>1</v>
      </c>
      <c r="J21462">
        <v>942</v>
      </c>
      <c r="K21462">
        <v>1</v>
      </c>
      <c r="L21462">
        <v>1</v>
      </c>
      <c r="M21462">
        <v>306</v>
      </c>
      <c r="N21462" t="s">
        <v>18</v>
      </c>
      <c r="O21462" s="1">
        <v>1.4473599999999999E-142</v>
      </c>
      <c r="P21462">
        <v>1316</v>
      </c>
    </row>
    <row r="21463" spans="1:16" x14ac:dyDescent="0.25">
      <c r="A21463" t="s">
        <v>31711</v>
      </c>
      <c r="B21463">
        <v>480</v>
      </c>
      <c r="C21463" s="3" t="str">
        <f>HYPERLINK("http://www.uniprot.org/uniprot/K7MNX2","tr|K7MNX2|K7MNX2_SOYBN")</f>
        <v>tr|K7MNX2|K7MNX2_SOYBN</v>
      </c>
      <c r="D21463" t="s">
        <v>28</v>
      </c>
      <c r="E21463">
        <v>25</v>
      </c>
      <c r="F21463">
        <v>144</v>
      </c>
      <c r="G21463">
        <v>108</v>
      </c>
      <c r="H21463">
        <v>9</v>
      </c>
      <c r="I21463">
        <v>1</v>
      </c>
      <c r="J21463">
        <v>405</v>
      </c>
      <c r="K21463">
        <v>1</v>
      </c>
      <c r="L21463">
        <v>404</v>
      </c>
      <c r="M21463">
        <v>546</v>
      </c>
      <c r="N21463" t="s">
        <v>18</v>
      </c>
      <c r="O21463" s="1">
        <v>1.1396799999999999E-9</v>
      </c>
      <c r="P21463">
        <v>165</v>
      </c>
    </row>
    <row r="21464" spans="1:16" x14ac:dyDescent="0.25">
      <c r="A21464" t="s">
        <v>31712</v>
      </c>
      <c r="B21464">
        <v>3252</v>
      </c>
      <c r="C21464" s="3" t="str">
        <f>HYPERLINK("http://www.uniprot.org/uniprot/G7JZH6","tr|G7JZH6|G7JZH6_MEDTR")</f>
        <v>tr|G7JZH6|G7JZH6_MEDTR</v>
      </c>
      <c r="D21464" t="s">
        <v>31713</v>
      </c>
      <c r="E21464">
        <v>72.08</v>
      </c>
      <c r="F21464">
        <v>1114</v>
      </c>
      <c r="G21464">
        <v>311</v>
      </c>
      <c r="H21464">
        <v>31</v>
      </c>
      <c r="I21464">
        <v>1</v>
      </c>
      <c r="J21464">
        <v>3249</v>
      </c>
      <c r="K21464">
        <v>1</v>
      </c>
      <c r="L21464">
        <v>1</v>
      </c>
      <c r="M21464">
        <v>1092</v>
      </c>
      <c r="N21464" t="s">
        <v>18</v>
      </c>
      <c r="O21464">
        <v>0</v>
      </c>
      <c r="P21464">
        <v>3931</v>
      </c>
    </row>
    <row r="21465" spans="1:16" x14ac:dyDescent="0.25">
      <c r="A21465" t="s">
        <v>31714</v>
      </c>
      <c r="B21465">
        <v>1263</v>
      </c>
      <c r="C21465" s="3" t="str">
        <f>HYPERLINK("http://www.uniprot.org/uniprot/G7KPN3","tr|G7KPN3|G7KPN3_MEDTR")</f>
        <v>tr|G7KPN3|G7KPN3_MEDTR</v>
      </c>
      <c r="D21465" t="s">
        <v>31715</v>
      </c>
      <c r="E21465">
        <v>90.47</v>
      </c>
      <c r="F21465">
        <v>420</v>
      </c>
      <c r="G21465">
        <v>40</v>
      </c>
      <c r="H21465">
        <v>0</v>
      </c>
      <c r="I21465">
        <v>1</v>
      </c>
      <c r="J21465">
        <v>1260</v>
      </c>
      <c r="K21465">
        <v>1</v>
      </c>
      <c r="L21465">
        <v>1</v>
      </c>
      <c r="M21465">
        <v>411</v>
      </c>
      <c r="N21465" t="s">
        <v>18</v>
      </c>
      <c r="O21465">
        <v>0</v>
      </c>
      <c r="P21465">
        <v>1991</v>
      </c>
    </row>
    <row r="21466" spans="1:16" x14ac:dyDescent="0.25">
      <c r="A21466" t="s">
        <v>31716</v>
      </c>
      <c r="B21466">
        <v>1578</v>
      </c>
      <c r="C21466" s="3" t="str">
        <f>HYPERLINK("http://www.uniprot.org/uniprot/K7KGY4","tr|K7KGY4|K7KGY4_SOYBN")</f>
        <v>tr|K7KGY4|K7KGY4_SOYBN</v>
      </c>
      <c r="D21466" t="s">
        <v>28</v>
      </c>
      <c r="E21466">
        <v>56.38</v>
      </c>
      <c r="F21466">
        <v>493</v>
      </c>
      <c r="G21466">
        <v>215</v>
      </c>
      <c r="H21466">
        <v>0</v>
      </c>
      <c r="I21466">
        <v>91</v>
      </c>
      <c r="J21466">
        <v>1569</v>
      </c>
      <c r="K21466">
        <v>1</v>
      </c>
      <c r="L21466">
        <v>24</v>
      </c>
      <c r="M21466">
        <v>433</v>
      </c>
      <c r="N21466" t="s">
        <v>18</v>
      </c>
      <c r="O21466" s="1">
        <v>1.8268199999999999E-134</v>
      </c>
      <c r="P21466">
        <v>1249</v>
      </c>
    </row>
    <row r="21467" spans="1:16" x14ac:dyDescent="0.25">
      <c r="A21467" t="s">
        <v>31717</v>
      </c>
      <c r="B21467">
        <v>1635</v>
      </c>
      <c r="C21467" s="3" t="str">
        <f>HYPERLINK("http://www.uniprot.org/uniprot/G7KY50","tr|G7KY50|G7KY50_MEDTR")</f>
        <v>tr|G7KY50|G7KY50_MEDTR</v>
      </c>
      <c r="D21467" t="s">
        <v>31718</v>
      </c>
      <c r="E21467">
        <v>87.9</v>
      </c>
      <c r="F21467">
        <v>529</v>
      </c>
      <c r="G21467">
        <v>64</v>
      </c>
      <c r="H21467">
        <v>1</v>
      </c>
      <c r="I21467">
        <v>1</v>
      </c>
      <c r="J21467">
        <v>1584</v>
      </c>
      <c r="K21467">
        <v>1</v>
      </c>
      <c r="L21467">
        <v>1</v>
      </c>
      <c r="M21467">
        <v>529</v>
      </c>
      <c r="N21467" t="s">
        <v>18</v>
      </c>
      <c r="O21467">
        <v>0</v>
      </c>
      <c r="P21467">
        <v>2408</v>
      </c>
    </row>
    <row r="21468" spans="1:16" x14ac:dyDescent="0.25">
      <c r="A21468" t="s">
        <v>31719</v>
      </c>
      <c r="B21468">
        <v>741</v>
      </c>
      <c r="C21468" s="3" t="str">
        <f>HYPERLINK("http://www.uniprot.org/uniprot/C6TGI5","tr|C6TGI5|C6TGI5_SOYBN")</f>
        <v>tr|C6TGI5|C6TGI5_SOYBN</v>
      </c>
      <c r="D21468" t="s">
        <v>210</v>
      </c>
      <c r="E21468">
        <v>91.26</v>
      </c>
      <c r="F21468">
        <v>229</v>
      </c>
      <c r="G21468">
        <v>20</v>
      </c>
      <c r="H21468">
        <v>0</v>
      </c>
      <c r="I21468">
        <v>49</v>
      </c>
      <c r="J21468">
        <v>735</v>
      </c>
      <c r="K21468">
        <v>1</v>
      </c>
      <c r="L21468">
        <v>16</v>
      </c>
      <c r="M21468">
        <v>244</v>
      </c>
      <c r="N21468" t="s">
        <v>18</v>
      </c>
      <c r="O21468" s="1">
        <v>2.4043599999999999E-127</v>
      </c>
      <c r="P21468">
        <v>1183</v>
      </c>
    </row>
    <row r="21469" spans="1:16" x14ac:dyDescent="0.25">
      <c r="A21469" t="s">
        <v>31720</v>
      </c>
      <c r="B21469">
        <v>3270</v>
      </c>
      <c r="C21469" s="3" t="str">
        <f>HYPERLINK("http://www.uniprot.org/uniprot/G7IE30","tr|G7IE30|G7IE30_MEDTR")</f>
        <v>tr|G7IE30|G7IE30_MEDTR</v>
      </c>
      <c r="D21469" t="s">
        <v>31721</v>
      </c>
      <c r="E21469">
        <v>89.45</v>
      </c>
      <c r="F21469">
        <v>1081</v>
      </c>
      <c r="G21469">
        <v>114</v>
      </c>
      <c r="H21469">
        <v>3</v>
      </c>
      <c r="I21469">
        <v>34</v>
      </c>
      <c r="J21469">
        <v>3267</v>
      </c>
      <c r="K21469">
        <v>1</v>
      </c>
      <c r="L21469">
        <v>3</v>
      </c>
      <c r="M21469">
        <v>1083</v>
      </c>
      <c r="N21469" t="s">
        <v>18</v>
      </c>
      <c r="O21469">
        <v>0</v>
      </c>
      <c r="P21469">
        <v>4964</v>
      </c>
    </row>
    <row r="21470" spans="1:16" x14ac:dyDescent="0.25">
      <c r="A21470" t="s">
        <v>31722</v>
      </c>
      <c r="B21470">
        <v>348</v>
      </c>
      <c r="C21470" s="3" t="str">
        <f>HYPERLINK("http://www.uniprot.org/uniprot/C6SYN4","tr|C6SYN4|C6SYN4_SOYBN")</f>
        <v>tr|C6SYN4|C6SYN4_SOYBN</v>
      </c>
      <c r="D21470" t="s">
        <v>28</v>
      </c>
      <c r="E21470">
        <v>92</v>
      </c>
      <c r="F21470">
        <v>100</v>
      </c>
      <c r="G21470">
        <v>8</v>
      </c>
      <c r="H21470">
        <v>0</v>
      </c>
      <c r="I21470">
        <v>43</v>
      </c>
      <c r="J21470">
        <v>342</v>
      </c>
      <c r="K21470">
        <v>1</v>
      </c>
      <c r="L21470">
        <v>15</v>
      </c>
      <c r="M21470">
        <v>114</v>
      </c>
      <c r="N21470" t="s">
        <v>18</v>
      </c>
      <c r="O21470" s="1">
        <v>3.9222900000000002E-47</v>
      </c>
      <c r="P21470">
        <v>488</v>
      </c>
    </row>
    <row r="21471" spans="1:16" x14ac:dyDescent="0.25">
      <c r="A21471" t="s">
        <v>31723</v>
      </c>
      <c r="B21471">
        <v>1746</v>
      </c>
      <c r="C21471" s="3" t="str">
        <f>HYPERLINK("http://www.uniprot.org/uniprot/G7J9U2","tr|G7J9U2|G7J9U2_MEDTR")</f>
        <v>tr|G7J9U2|G7J9U2_MEDTR</v>
      </c>
      <c r="D21471" t="s">
        <v>31724</v>
      </c>
      <c r="E21471">
        <v>89.59</v>
      </c>
      <c r="F21471">
        <v>548</v>
      </c>
      <c r="G21471">
        <v>57</v>
      </c>
      <c r="H21471">
        <v>0</v>
      </c>
      <c r="I21471">
        <v>100</v>
      </c>
      <c r="J21471">
        <v>1743</v>
      </c>
      <c r="K21471">
        <v>1</v>
      </c>
      <c r="L21471">
        <v>89</v>
      </c>
      <c r="M21471">
        <v>636</v>
      </c>
      <c r="N21471" t="s">
        <v>18</v>
      </c>
      <c r="O21471">
        <v>0</v>
      </c>
      <c r="P21471">
        <v>2584</v>
      </c>
    </row>
    <row r="21472" spans="1:16" x14ac:dyDescent="0.25">
      <c r="A21472" t="s">
        <v>31725</v>
      </c>
      <c r="B21472">
        <v>1557</v>
      </c>
      <c r="C21472" s="3" t="str">
        <f>HYPERLINK("http://www.uniprot.org/uniprot/I1KC96","tr|I1KC96|I1KC96_SOYBN")</f>
        <v>tr|I1KC96|I1KC96_SOYBN</v>
      </c>
      <c r="D21472" t="s">
        <v>71</v>
      </c>
      <c r="E21472">
        <v>80.11</v>
      </c>
      <c r="F21472">
        <v>518</v>
      </c>
      <c r="G21472">
        <v>103</v>
      </c>
      <c r="H21472">
        <v>0</v>
      </c>
      <c r="I21472">
        <v>1</v>
      </c>
      <c r="J21472">
        <v>1554</v>
      </c>
      <c r="K21472">
        <v>1</v>
      </c>
      <c r="L21472">
        <v>54</v>
      </c>
      <c r="M21472">
        <v>567</v>
      </c>
      <c r="N21472" t="s">
        <v>18</v>
      </c>
      <c r="O21472">
        <v>0</v>
      </c>
      <c r="P21472">
        <v>2260</v>
      </c>
    </row>
    <row r="21473" spans="1:16" x14ac:dyDescent="0.25">
      <c r="A21473" t="s">
        <v>31726</v>
      </c>
      <c r="B21473">
        <v>777</v>
      </c>
      <c r="C21473" s="3" t="str">
        <f>HYPERLINK("http://www.uniprot.org/uniprot/I3SWW8","tr|I3SWW8|I3SWW8_MEDTR")</f>
        <v>tr|I3SWW8|I3SWW8_MEDTR</v>
      </c>
      <c r="D21473" t="s">
        <v>22</v>
      </c>
      <c r="E21473">
        <v>90</v>
      </c>
      <c r="F21473">
        <v>240</v>
      </c>
      <c r="G21473">
        <v>24</v>
      </c>
      <c r="H21473">
        <v>0</v>
      </c>
      <c r="I21473">
        <v>55</v>
      </c>
      <c r="J21473">
        <v>774</v>
      </c>
      <c r="K21473">
        <v>1</v>
      </c>
      <c r="L21473">
        <v>19</v>
      </c>
      <c r="M21473">
        <v>258</v>
      </c>
      <c r="N21473" t="s">
        <v>18</v>
      </c>
      <c r="O21473" s="1">
        <v>3.1647800000000002E-128</v>
      </c>
      <c r="P21473">
        <v>1191</v>
      </c>
    </row>
    <row r="21474" spans="1:16" x14ac:dyDescent="0.25">
      <c r="A21474" t="s">
        <v>31727</v>
      </c>
      <c r="B21474">
        <v>825</v>
      </c>
      <c r="C21474" s="3" t="str">
        <f>HYPERLINK("http://www.uniprot.org/uniprot/I1KT38","tr|I1KT38|I1KT38_SOYBN")</f>
        <v>tr|I1KT38|I1KT38_SOYBN</v>
      </c>
      <c r="D21474" t="s">
        <v>28</v>
      </c>
      <c r="E21474">
        <v>74.099999999999994</v>
      </c>
      <c r="F21474">
        <v>278</v>
      </c>
      <c r="G21474">
        <v>72</v>
      </c>
      <c r="H21474">
        <v>4</v>
      </c>
      <c r="I21474">
        <v>1</v>
      </c>
      <c r="J21474">
        <v>822</v>
      </c>
      <c r="K21474">
        <v>1</v>
      </c>
      <c r="L21474">
        <v>1</v>
      </c>
      <c r="M21474">
        <v>275</v>
      </c>
      <c r="N21474" t="s">
        <v>18</v>
      </c>
      <c r="O21474" s="1">
        <v>6.7266500000000001E-111</v>
      </c>
      <c r="P21474">
        <v>1042</v>
      </c>
    </row>
    <row r="21475" spans="1:16" x14ac:dyDescent="0.25">
      <c r="A21475" t="s">
        <v>31728</v>
      </c>
      <c r="B21475">
        <v>1086</v>
      </c>
      <c r="C21475" s="3" t="str">
        <f>HYPERLINK("http://www.uniprot.org/uniprot/I1LKM0","tr|I1LKM0|I1LKM0_SOYBN")</f>
        <v>tr|I1LKM0|I1LKM0_SOYBN</v>
      </c>
      <c r="D21475" t="s">
        <v>28</v>
      </c>
      <c r="E21475">
        <v>61.72</v>
      </c>
      <c r="F21475">
        <v>371</v>
      </c>
      <c r="G21475">
        <v>142</v>
      </c>
      <c r="H21475">
        <v>14</v>
      </c>
      <c r="I21475">
        <v>13</v>
      </c>
      <c r="J21475">
        <v>1083</v>
      </c>
      <c r="K21475">
        <v>1</v>
      </c>
      <c r="L21475">
        <v>10</v>
      </c>
      <c r="M21475">
        <v>366</v>
      </c>
      <c r="N21475" t="s">
        <v>18</v>
      </c>
      <c r="O21475" s="1">
        <v>6.2766299999999999E-111</v>
      </c>
      <c r="P21475">
        <v>1044</v>
      </c>
    </row>
    <row r="21476" spans="1:16" x14ac:dyDescent="0.25">
      <c r="A21476" t="s">
        <v>31729</v>
      </c>
      <c r="B21476">
        <v>1209</v>
      </c>
      <c r="C21476" s="3" t="str">
        <f>HYPERLINK("http://www.uniprot.org/uniprot/G7JDL9","tr|G7JDL9|G7JDL9_MEDTR")</f>
        <v>tr|G7JDL9|G7JDL9_MEDTR</v>
      </c>
      <c r="D21476" t="s">
        <v>242</v>
      </c>
      <c r="E21476">
        <v>25.06</v>
      </c>
      <c r="F21476">
        <v>371</v>
      </c>
      <c r="G21476">
        <v>278</v>
      </c>
      <c r="H21476">
        <v>76</v>
      </c>
      <c r="I21476">
        <v>319</v>
      </c>
      <c r="J21476">
        <v>1203</v>
      </c>
      <c r="K21476">
        <v>1</v>
      </c>
      <c r="L21476">
        <v>106</v>
      </c>
      <c r="M21476">
        <v>438</v>
      </c>
      <c r="N21476" t="s">
        <v>18</v>
      </c>
      <c r="O21476" s="1">
        <v>1.0963099999999999E-21</v>
      </c>
      <c r="P21476">
        <v>275</v>
      </c>
    </row>
    <row r="21477" spans="1:16" x14ac:dyDescent="0.25">
      <c r="A21477" t="s">
        <v>31730</v>
      </c>
      <c r="B21477">
        <v>1095</v>
      </c>
      <c r="C21477" s="3" t="str">
        <f>HYPERLINK("http://www.uniprot.org/uniprot/I3SA36","tr|I3SA36|I3SA36_MEDTR")</f>
        <v>tr|I3SA36|I3SA36_MEDTR</v>
      </c>
      <c r="D21477" t="s">
        <v>22</v>
      </c>
      <c r="E21477">
        <v>80.87</v>
      </c>
      <c r="F21477">
        <v>366</v>
      </c>
      <c r="G21477">
        <v>70</v>
      </c>
      <c r="H21477">
        <v>2</v>
      </c>
      <c r="I21477">
        <v>1</v>
      </c>
      <c r="J21477">
        <v>1092</v>
      </c>
      <c r="K21477">
        <v>1</v>
      </c>
      <c r="L21477">
        <v>1</v>
      </c>
      <c r="M21477">
        <v>361</v>
      </c>
      <c r="N21477" t="s">
        <v>18</v>
      </c>
      <c r="O21477" s="1">
        <v>3.32796E-160</v>
      </c>
      <c r="P21477">
        <v>1469</v>
      </c>
    </row>
    <row r="21478" spans="1:16" x14ac:dyDescent="0.25">
      <c r="A21478" t="s">
        <v>31731</v>
      </c>
      <c r="B21478">
        <v>1902</v>
      </c>
      <c r="C21478" s="3" t="str">
        <f>HYPERLINK("http://www.uniprot.org/uniprot/G7LHQ3","tr|G7LHQ3|G7LHQ3_MEDTR")</f>
        <v>tr|G7LHQ3|G7LHQ3_MEDTR</v>
      </c>
      <c r="D21478" t="s">
        <v>31732</v>
      </c>
      <c r="E21478">
        <v>61.24</v>
      </c>
      <c r="F21478">
        <v>467</v>
      </c>
      <c r="G21478">
        <v>181</v>
      </c>
      <c r="H21478">
        <v>10</v>
      </c>
      <c r="I21478">
        <v>301</v>
      </c>
      <c r="J21478">
        <v>1671</v>
      </c>
      <c r="K21478">
        <v>1</v>
      </c>
      <c r="L21478">
        <v>91</v>
      </c>
      <c r="M21478">
        <v>546</v>
      </c>
      <c r="N21478" t="s">
        <v>18</v>
      </c>
      <c r="O21478" s="1">
        <v>8.1920800000000007E-148</v>
      </c>
      <c r="P21478">
        <v>1365</v>
      </c>
    </row>
    <row r="21479" spans="1:16" x14ac:dyDescent="0.25">
      <c r="A21479" t="s">
        <v>31733</v>
      </c>
      <c r="B21479">
        <v>3072</v>
      </c>
      <c r="C21479" s="3" t="str">
        <f>HYPERLINK("http://www.uniprot.org/uniprot/I1KI16","tr|I1KI16|I1KI16_SOYBN")</f>
        <v>tr|I1KI16|I1KI16_SOYBN</v>
      </c>
      <c r="D21479" t="s">
        <v>28</v>
      </c>
      <c r="E21479">
        <v>76.22</v>
      </c>
      <c r="F21479">
        <v>1022</v>
      </c>
      <c r="G21479">
        <v>243</v>
      </c>
      <c r="H21479">
        <v>11</v>
      </c>
      <c r="I21479">
        <v>1</v>
      </c>
      <c r="J21479">
        <v>3033</v>
      </c>
      <c r="K21479">
        <v>1</v>
      </c>
      <c r="L21479">
        <v>1</v>
      </c>
      <c r="M21479">
        <v>1021</v>
      </c>
      <c r="N21479" t="s">
        <v>18</v>
      </c>
      <c r="O21479">
        <v>0</v>
      </c>
      <c r="P21479">
        <v>4084</v>
      </c>
    </row>
    <row r="21480" spans="1:16" x14ac:dyDescent="0.25">
      <c r="A21480" t="s">
        <v>31734</v>
      </c>
      <c r="B21480">
        <v>954</v>
      </c>
      <c r="C21480" s="3" t="str">
        <f>HYPERLINK("http://www.uniprot.org/uniprot/G7K2I9","tr|G7K2I9|G7K2I9_MEDTR")</f>
        <v>tr|G7K2I9|G7K2I9_MEDTR</v>
      </c>
      <c r="D21480" t="s">
        <v>31735</v>
      </c>
      <c r="E21480">
        <v>79.62</v>
      </c>
      <c r="F21480">
        <v>319</v>
      </c>
      <c r="G21480">
        <v>65</v>
      </c>
      <c r="H21480">
        <v>4</v>
      </c>
      <c r="I21480">
        <v>1</v>
      </c>
      <c r="J21480">
        <v>945</v>
      </c>
      <c r="K21480">
        <v>1</v>
      </c>
      <c r="L21480">
        <v>1</v>
      </c>
      <c r="M21480">
        <v>317</v>
      </c>
      <c r="N21480" t="s">
        <v>18</v>
      </c>
      <c r="O21480" s="1">
        <v>8.9357599999999991E-140</v>
      </c>
      <c r="P21480">
        <v>1292</v>
      </c>
    </row>
    <row r="21481" spans="1:16" x14ac:dyDescent="0.25">
      <c r="A21481" t="s">
        <v>31736</v>
      </c>
      <c r="B21481">
        <v>1026</v>
      </c>
      <c r="C21481" s="3" t="str">
        <f>HYPERLINK("http://www.uniprot.org/uniprot/G7KP79","tr|G7KP79|G7KP79_MEDTR")</f>
        <v>tr|G7KP79|G7KP79_MEDTR</v>
      </c>
      <c r="D21481" t="s">
        <v>31703</v>
      </c>
      <c r="E21481">
        <v>69.61</v>
      </c>
      <c r="F21481">
        <v>339</v>
      </c>
      <c r="G21481">
        <v>103</v>
      </c>
      <c r="H21481">
        <v>0</v>
      </c>
      <c r="I21481">
        <v>7</v>
      </c>
      <c r="J21481">
        <v>1023</v>
      </c>
      <c r="K21481">
        <v>1</v>
      </c>
      <c r="L21481">
        <v>2</v>
      </c>
      <c r="M21481">
        <v>338</v>
      </c>
      <c r="N21481" t="s">
        <v>18</v>
      </c>
      <c r="O21481" s="1">
        <v>4.6755299999999996E-137</v>
      </c>
      <c r="P21481">
        <v>1269</v>
      </c>
    </row>
    <row r="21482" spans="1:16" x14ac:dyDescent="0.25">
      <c r="A21482" t="s">
        <v>31737</v>
      </c>
      <c r="B21482">
        <v>1107</v>
      </c>
      <c r="C21482" s="3" t="str">
        <f>HYPERLINK("http://www.uniprot.org/uniprot/A2Q2T1","tr|A2Q2T1|A2Q2T1_MEDTR")</f>
        <v>tr|A2Q2T1|A2Q2T1_MEDTR</v>
      </c>
      <c r="D21482" t="s">
        <v>337</v>
      </c>
      <c r="E21482">
        <v>53.78</v>
      </c>
      <c r="F21482">
        <v>238</v>
      </c>
      <c r="G21482">
        <v>110</v>
      </c>
      <c r="H21482">
        <v>18</v>
      </c>
      <c r="I21482">
        <v>412</v>
      </c>
      <c r="J21482">
        <v>1071</v>
      </c>
      <c r="K21482">
        <v>1</v>
      </c>
      <c r="L21482">
        <v>140</v>
      </c>
      <c r="M21482">
        <v>376</v>
      </c>
      <c r="N21482" t="s">
        <v>18</v>
      </c>
      <c r="O21482" s="1">
        <v>7.5191099999999997E-59</v>
      </c>
      <c r="P21482">
        <v>595</v>
      </c>
    </row>
    <row r="21483" spans="1:16" x14ac:dyDescent="0.25">
      <c r="A21483" t="s">
        <v>31738</v>
      </c>
      <c r="B21483">
        <v>1716</v>
      </c>
      <c r="C21483" s="3" t="str">
        <f>HYPERLINK("http://www.uniprot.org/uniprot/I1MHP5","tr|I1MHP5|I1MHP5_SOYBN")</f>
        <v>tr|I1MHP5|I1MHP5_SOYBN</v>
      </c>
      <c r="D21483" t="s">
        <v>28</v>
      </c>
      <c r="E21483">
        <v>27.85</v>
      </c>
      <c r="F21483">
        <v>420</v>
      </c>
      <c r="G21483">
        <v>303</v>
      </c>
      <c r="H21483">
        <v>42</v>
      </c>
      <c r="I21483">
        <v>151</v>
      </c>
      <c r="J21483">
        <v>1284</v>
      </c>
      <c r="K21483">
        <v>1</v>
      </c>
      <c r="L21483">
        <v>1057</v>
      </c>
      <c r="M21483">
        <v>1470</v>
      </c>
      <c r="N21483" t="s">
        <v>18</v>
      </c>
      <c r="O21483" s="1">
        <v>2.0955399999999999E-30</v>
      </c>
      <c r="P21483">
        <v>352</v>
      </c>
    </row>
    <row r="21484" spans="1:16" x14ac:dyDescent="0.25">
      <c r="A21484" t="s">
        <v>31739</v>
      </c>
      <c r="B21484">
        <v>1848</v>
      </c>
      <c r="C21484" s="3" t="str">
        <f>HYPERLINK("http://www.uniprot.org/uniprot/K7LED6","tr|K7LED6|K7LED6_SOYBN")</f>
        <v>tr|K7LED6|K7LED6_SOYBN</v>
      </c>
      <c r="D21484" t="s">
        <v>28</v>
      </c>
      <c r="E21484">
        <v>63.16</v>
      </c>
      <c r="F21484">
        <v>619</v>
      </c>
      <c r="G21484">
        <v>228</v>
      </c>
      <c r="H21484">
        <v>18</v>
      </c>
      <c r="I21484">
        <v>1</v>
      </c>
      <c r="J21484">
        <v>1803</v>
      </c>
      <c r="K21484">
        <v>1</v>
      </c>
      <c r="L21484">
        <v>47</v>
      </c>
      <c r="M21484">
        <v>658</v>
      </c>
      <c r="N21484" t="s">
        <v>18</v>
      </c>
      <c r="O21484">
        <v>0</v>
      </c>
      <c r="P21484">
        <v>1953</v>
      </c>
    </row>
    <row r="21485" spans="1:16" x14ac:dyDescent="0.25">
      <c r="A21485" t="s">
        <v>31740</v>
      </c>
      <c r="B21485">
        <v>666</v>
      </c>
      <c r="C21485" s="3" t="str">
        <f>HYPERLINK("http://www.uniprot.org/uniprot/I3TAC0","tr|I3TAC0|I3TAC0_MEDTR")</f>
        <v>tr|I3TAC0|I3TAC0_MEDTR</v>
      </c>
      <c r="D21485" t="s">
        <v>22</v>
      </c>
      <c r="E21485">
        <v>65.27</v>
      </c>
      <c r="F21485">
        <v>311</v>
      </c>
      <c r="G21485">
        <v>108</v>
      </c>
      <c r="H21485">
        <v>90</v>
      </c>
      <c r="I21485">
        <v>1</v>
      </c>
      <c r="J21485">
        <v>663</v>
      </c>
      <c r="K21485">
        <v>1</v>
      </c>
      <c r="L21485">
        <v>1</v>
      </c>
      <c r="M21485">
        <v>307</v>
      </c>
      <c r="N21485" t="s">
        <v>18</v>
      </c>
      <c r="O21485" s="1">
        <v>3.7319900000000002E-99</v>
      </c>
      <c r="P21485">
        <v>939</v>
      </c>
    </row>
    <row r="21486" spans="1:16" x14ac:dyDescent="0.25">
      <c r="A21486" t="s">
        <v>31741</v>
      </c>
      <c r="B21486">
        <v>669</v>
      </c>
      <c r="C21486" s="3" t="str">
        <f>HYPERLINK("http://www.uniprot.org/uniprot/G7IHL4","tr|G7IHL4|G7IHL4_MEDTR")</f>
        <v>tr|G7IHL4|G7IHL4_MEDTR</v>
      </c>
      <c r="D21486" t="s">
        <v>31742</v>
      </c>
      <c r="E21486">
        <v>80.989999999999995</v>
      </c>
      <c r="F21486">
        <v>242</v>
      </c>
      <c r="G21486">
        <v>46</v>
      </c>
      <c r="H21486">
        <v>20</v>
      </c>
      <c r="I21486">
        <v>1</v>
      </c>
      <c r="J21486">
        <v>666</v>
      </c>
      <c r="K21486">
        <v>1</v>
      </c>
      <c r="L21486">
        <v>1</v>
      </c>
      <c r="M21486">
        <v>242</v>
      </c>
      <c r="N21486" t="s">
        <v>18</v>
      </c>
      <c r="O21486" s="1">
        <v>2.4428299999999998E-106</v>
      </c>
      <c r="P21486">
        <v>1001</v>
      </c>
    </row>
    <row r="21487" spans="1:16" x14ac:dyDescent="0.25">
      <c r="A21487" t="s">
        <v>31743</v>
      </c>
      <c r="B21487">
        <v>1467</v>
      </c>
      <c r="C21487" s="3" t="str">
        <f>HYPERLINK("http://www.uniprot.org/uniprot/I3SBI9","tr|I3SBI9|I3SBI9_MEDTR")</f>
        <v>tr|I3SBI9|I3SBI9_MEDTR</v>
      </c>
      <c r="D21487" t="s">
        <v>22</v>
      </c>
      <c r="E21487">
        <v>66.66</v>
      </c>
      <c r="F21487">
        <v>357</v>
      </c>
      <c r="G21487">
        <v>119</v>
      </c>
      <c r="H21487">
        <v>4</v>
      </c>
      <c r="I21487">
        <v>34</v>
      </c>
      <c r="J21487">
        <v>1092</v>
      </c>
      <c r="K21487">
        <v>1</v>
      </c>
      <c r="L21487">
        <v>6</v>
      </c>
      <c r="M21487">
        <v>354</v>
      </c>
      <c r="N21487" t="s">
        <v>18</v>
      </c>
      <c r="O21487" s="1">
        <v>9.3742400000000001E-122</v>
      </c>
      <c r="P21487">
        <v>1139</v>
      </c>
    </row>
    <row r="21488" spans="1:16" x14ac:dyDescent="0.25">
      <c r="A21488" t="s">
        <v>31744</v>
      </c>
      <c r="B21488">
        <v>288</v>
      </c>
      <c r="C21488" s="3" t="str">
        <f>HYPERLINK("http://www.uniprot.org/uniprot/I1MAK6","tr|I1MAK6|I1MAK6_SOYBN")</f>
        <v>tr|I1MAK6|I1MAK6_SOYBN</v>
      </c>
      <c r="D21488" t="s">
        <v>28</v>
      </c>
      <c r="E21488">
        <v>91.57</v>
      </c>
      <c r="F21488">
        <v>95</v>
      </c>
      <c r="G21488">
        <v>8</v>
      </c>
      <c r="H21488">
        <v>0</v>
      </c>
      <c r="I21488">
        <v>1</v>
      </c>
      <c r="J21488">
        <v>285</v>
      </c>
      <c r="K21488">
        <v>1</v>
      </c>
      <c r="L21488">
        <v>1</v>
      </c>
      <c r="M21488">
        <v>94</v>
      </c>
      <c r="N21488" t="s">
        <v>18</v>
      </c>
      <c r="O21488" s="1">
        <v>1.04622E-39</v>
      </c>
      <c r="P21488">
        <v>424</v>
      </c>
    </row>
    <row r="21489" spans="1:16" x14ac:dyDescent="0.25">
      <c r="A21489" t="s">
        <v>31745</v>
      </c>
      <c r="B21489">
        <v>2016</v>
      </c>
      <c r="C21489" s="3" t="str">
        <f>HYPERLINK("http://www.uniprot.org/uniprot/G7JZH7","tr|G7JZH7|G7JZH7_MEDTR")</f>
        <v>tr|G7JZH7|G7JZH7_MEDTR</v>
      </c>
      <c r="D21489" t="s">
        <v>31746</v>
      </c>
      <c r="E21489">
        <v>70.31</v>
      </c>
      <c r="F21489">
        <v>694</v>
      </c>
      <c r="G21489">
        <v>206</v>
      </c>
      <c r="H21489">
        <v>23</v>
      </c>
      <c r="I21489">
        <v>1</v>
      </c>
      <c r="J21489">
        <v>2013</v>
      </c>
      <c r="K21489">
        <v>1</v>
      </c>
      <c r="L21489">
        <v>16</v>
      </c>
      <c r="M21489">
        <v>704</v>
      </c>
      <c r="N21489" t="s">
        <v>18</v>
      </c>
      <c r="O21489">
        <v>0</v>
      </c>
      <c r="P21489">
        <v>2453</v>
      </c>
    </row>
    <row r="21490" spans="1:16" x14ac:dyDescent="0.25">
      <c r="A21490" t="s">
        <v>31747</v>
      </c>
      <c r="B21490">
        <v>267</v>
      </c>
      <c r="C21490" s="3" t="str">
        <f>HYPERLINK("http://www.uniprot.org/uniprot/G7KPM7","tr|G7KPM7|G7KPM7_MEDTR")</f>
        <v>tr|G7KPM7|G7KPM7_MEDTR</v>
      </c>
      <c r="D21490" t="s">
        <v>31748</v>
      </c>
      <c r="E21490">
        <v>77.27</v>
      </c>
      <c r="F21490">
        <v>88</v>
      </c>
      <c r="G21490">
        <v>20</v>
      </c>
      <c r="H21490">
        <v>0</v>
      </c>
      <c r="I21490">
        <v>1</v>
      </c>
      <c r="J21490">
        <v>264</v>
      </c>
      <c r="K21490">
        <v>1</v>
      </c>
      <c r="L21490">
        <v>1</v>
      </c>
      <c r="M21490">
        <v>88</v>
      </c>
      <c r="N21490" t="s">
        <v>18</v>
      </c>
      <c r="O21490" s="1">
        <v>5.1557999999999997E-31</v>
      </c>
      <c r="P21490">
        <v>349</v>
      </c>
    </row>
    <row r="21491" spans="1:16" x14ac:dyDescent="0.25">
      <c r="A21491" t="s">
        <v>31749</v>
      </c>
      <c r="B21491">
        <v>1128</v>
      </c>
      <c r="C21491" s="3" t="str">
        <f>HYPERLINK("http://www.uniprot.org/uniprot/K3ZTW1","tr|K3ZTW1|K3ZTW1_SETIT")</f>
        <v>tr|K3ZTW1|K3ZTW1_SETIT</v>
      </c>
      <c r="D21491" t="s">
        <v>31750</v>
      </c>
      <c r="E21491">
        <v>87.53</v>
      </c>
      <c r="F21491">
        <v>385</v>
      </c>
      <c r="G21491">
        <v>48</v>
      </c>
      <c r="H21491">
        <v>24</v>
      </c>
      <c r="I21491">
        <v>1</v>
      </c>
      <c r="J21491">
        <v>1083</v>
      </c>
      <c r="K21491">
        <v>1</v>
      </c>
      <c r="L21491">
        <v>1</v>
      </c>
      <c r="M21491">
        <v>385</v>
      </c>
      <c r="N21491" t="s">
        <v>18</v>
      </c>
      <c r="O21491">
        <v>0</v>
      </c>
      <c r="P21491">
        <v>1740</v>
      </c>
    </row>
    <row r="21492" spans="1:16" x14ac:dyDescent="0.25">
      <c r="A21492" t="s">
        <v>31751</v>
      </c>
      <c r="B21492">
        <v>1173</v>
      </c>
      <c r="C21492" s="3" t="str">
        <f>HYPERLINK("http://www.uniprot.org/uniprot/G7KY51","tr|G7KY51|G7KY51_MEDTR")</f>
        <v>tr|G7KY51|G7KY51_MEDTR</v>
      </c>
      <c r="D21492" t="s">
        <v>31752</v>
      </c>
      <c r="E21492">
        <v>57.06</v>
      </c>
      <c r="F21492">
        <v>389</v>
      </c>
      <c r="G21492">
        <v>167</v>
      </c>
      <c r="H21492">
        <v>35</v>
      </c>
      <c r="I21492">
        <v>109</v>
      </c>
      <c r="J21492">
        <v>1170</v>
      </c>
      <c r="K21492">
        <v>1</v>
      </c>
      <c r="L21492">
        <v>1</v>
      </c>
      <c r="M21492">
        <v>361</v>
      </c>
      <c r="N21492" t="s">
        <v>18</v>
      </c>
      <c r="O21492" s="1">
        <v>2.5335200000000002E-108</v>
      </c>
      <c r="P21492">
        <v>1022</v>
      </c>
    </row>
    <row r="21493" spans="1:16" x14ac:dyDescent="0.25">
      <c r="A21493" t="s">
        <v>31753</v>
      </c>
      <c r="B21493">
        <v>1254</v>
      </c>
      <c r="C21493" s="3" t="str">
        <f>HYPERLINK("http://www.uniprot.org/uniprot/I1N2K4","tr|I1N2K4|I1N2K4_SOYBN")</f>
        <v>tr|I1N2K4|I1N2K4_SOYBN</v>
      </c>
      <c r="D21493" t="s">
        <v>71</v>
      </c>
      <c r="E21493">
        <v>57.84</v>
      </c>
      <c r="F21493">
        <v>446</v>
      </c>
      <c r="G21493">
        <v>188</v>
      </c>
      <c r="H21493">
        <v>29</v>
      </c>
      <c r="I21493">
        <v>1</v>
      </c>
      <c r="J21493">
        <v>1251</v>
      </c>
      <c r="K21493">
        <v>1</v>
      </c>
      <c r="L21493">
        <v>1</v>
      </c>
      <c r="M21493">
        <v>438</v>
      </c>
      <c r="N21493" t="s">
        <v>18</v>
      </c>
      <c r="O21493" s="1">
        <v>1.7376599999999999E-126</v>
      </c>
      <c r="P21493">
        <v>1179</v>
      </c>
    </row>
    <row r="21494" spans="1:16" x14ac:dyDescent="0.25">
      <c r="A21494" t="s">
        <v>31754</v>
      </c>
      <c r="B21494">
        <v>1023</v>
      </c>
      <c r="C21494" s="3" t="str">
        <f>HYPERLINK("http://www.uniprot.org/uniprot/I1NGB5","tr|I1NGB5|I1NGB5_SOYBN")</f>
        <v>tr|I1NGB5|I1NGB5_SOYBN</v>
      </c>
      <c r="D21494" t="s">
        <v>28</v>
      </c>
      <c r="E21494">
        <v>77.19</v>
      </c>
      <c r="F21494">
        <v>342</v>
      </c>
      <c r="G21494">
        <v>78</v>
      </c>
      <c r="H21494">
        <v>5</v>
      </c>
      <c r="I21494">
        <v>1</v>
      </c>
      <c r="J21494">
        <v>1011</v>
      </c>
      <c r="K21494">
        <v>1</v>
      </c>
      <c r="L21494">
        <v>1</v>
      </c>
      <c r="M21494">
        <v>339</v>
      </c>
      <c r="N21494" t="s">
        <v>18</v>
      </c>
      <c r="O21494" s="1">
        <v>9.3510999999999992E-146</v>
      </c>
      <c r="P21494">
        <v>1344</v>
      </c>
    </row>
    <row r="21495" spans="1:16" x14ac:dyDescent="0.25">
      <c r="A21495" t="s">
        <v>31755</v>
      </c>
      <c r="B21495">
        <v>2382</v>
      </c>
      <c r="C21495" s="3" t="str">
        <f>HYPERLINK("http://www.uniprot.org/uniprot/G7I5W7","tr|G7I5W7|G7I5W7_MEDTR")</f>
        <v>tr|G7I5W7|G7I5W7_MEDTR</v>
      </c>
      <c r="D21495" t="s">
        <v>31756</v>
      </c>
      <c r="E21495">
        <v>83.67</v>
      </c>
      <c r="F21495">
        <v>784</v>
      </c>
      <c r="G21495">
        <v>128</v>
      </c>
      <c r="H21495">
        <v>6</v>
      </c>
      <c r="I21495">
        <v>46</v>
      </c>
      <c r="J21495">
        <v>2379</v>
      </c>
      <c r="K21495">
        <v>1</v>
      </c>
      <c r="L21495">
        <v>15</v>
      </c>
      <c r="M21495">
        <v>796</v>
      </c>
      <c r="N21495" t="s">
        <v>18</v>
      </c>
      <c r="O21495">
        <v>0</v>
      </c>
      <c r="P21495">
        <v>3311</v>
      </c>
    </row>
    <row r="21496" spans="1:16" x14ac:dyDescent="0.25">
      <c r="A21496" t="s">
        <v>31757</v>
      </c>
      <c r="B21496">
        <v>1530</v>
      </c>
      <c r="C21496" s="3" t="str">
        <f>HYPERLINK("http://www.uniprot.org/uniprot/G7J9U5","tr|G7J9U5|G7J9U5_MEDTR")</f>
        <v>tr|G7J9U5|G7J9U5_MEDTR</v>
      </c>
      <c r="D21496" t="s">
        <v>31758</v>
      </c>
      <c r="E21496">
        <v>86.22</v>
      </c>
      <c r="F21496">
        <v>508</v>
      </c>
      <c r="G21496">
        <v>70</v>
      </c>
      <c r="H21496">
        <v>13</v>
      </c>
      <c r="I21496">
        <v>10</v>
      </c>
      <c r="J21496">
        <v>1494</v>
      </c>
      <c r="K21496">
        <v>1</v>
      </c>
      <c r="L21496">
        <v>90</v>
      </c>
      <c r="M21496">
        <v>597</v>
      </c>
      <c r="N21496" t="s">
        <v>18</v>
      </c>
      <c r="O21496">
        <v>0</v>
      </c>
      <c r="P21496">
        <v>2326</v>
      </c>
    </row>
    <row r="21497" spans="1:16" x14ac:dyDescent="0.25">
      <c r="A21497" t="s">
        <v>31759</v>
      </c>
      <c r="B21497">
        <v>1350</v>
      </c>
      <c r="C21497" s="3" t="str">
        <f>HYPERLINK("http://www.uniprot.org/uniprot/I1KC97","tr|I1KC97|I1KC97_SOYBN")</f>
        <v>tr|I1KC97|I1KC97_SOYBN</v>
      </c>
      <c r="D21497" t="s">
        <v>28</v>
      </c>
      <c r="E21497">
        <v>79.95</v>
      </c>
      <c r="F21497">
        <v>414</v>
      </c>
      <c r="G21497">
        <v>83</v>
      </c>
      <c r="H21497">
        <v>0</v>
      </c>
      <c r="I21497">
        <v>106</v>
      </c>
      <c r="J21497">
        <v>1347</v>
      </c>
      <c r="K21497">
        <v>1</v>
      </c>
      <c r="L21497">
        <v>31</v>
      </c>
      <c r="M21497">
        <v>428</v>
      </c>
      <c r="N21497" t="s">
        <v>18</v>
      </c>
      <c r="O21497">
        <v>0</v>
      </c>
      <c r="P21497">
        <v>1718</v>
      </c>
    </row>
    <row r="21498" spans="1:16" x14ac:dyDescent="0.25">
      <c r="A21498" t="s">
        <v>31760</v>
      </c>
      <c r="B21498">
        <v>1008</v>
      </c>
      <c r="C21498" s="3" t="str">
        <f>HYPERLINK("http://www.uniprot.org/uniprot/G7IWN5","tr|G7IWN5|G7IWN5_MEDTR")</f>
        <v>tr|G7IWN5|G7IWN5_MEDTR</v>
      </c>
      <c r="D21498" t="s">
        <v>31446</v>
      </c>
      <c r="E21498">
        <v>50.87</v>
      </c>
      <c r="F21498">
        <v>344</v>
      </c>
      <c r="G21498">
        <v>169</v>
      </c>
      <c r="H21498">
        <v>30</v>
      </c>
      <c r="I21498">
        <v>49</v>
      </c>
      <c r="J21498">
        <v>990</v>
      </c>
      <c r="K21498">
        <v>1</v>
      </c>
      <c r="L21498">
        <v>81</v>
      </c>
      <c r="M21498">
        <v>420</v>
      </c>
      <c r="N21498" t="s">
        <v>18</v>
      </c>
      <c r="O21498" s="1">
        <v>5.8138500000000001E-84</v>
      </c>
      <c r="P21498">
        <v>811</v>
      </c>
    </row>
    <row r="21499" spans="1:16" x14ac:dyDescent="0.25">
      <c r="A21499" t="s">
        <v>31761</v>
      </c>
      <c r="B21499">
        <v>1335</v>
      </c>
      <c r="C21499" s="3" t="str">
        <f>HYPERLINK("http://www.uniprot.org/uniprot/B9SB14","tr|B9SB14|B9SB14_RICCO")</f>
        <v>tr|B9SB14|B9SB14_RICCO</v>
      </c>
      <c r="D21499" t="s">
        <v>31762</v>
      </c>
      <c r="E21499">
        <v>95.59</v>
      </c>
      <c r="F21499">
        <v>431</v>
      </c>
      <c r="G21499">
        <v>19</v>
      </c>
      <c r="H21499">
        <v>0</v>
      </c>
      <c r="I21499">
        <v>1</v>
      </c>
      <c r="J21499">
        <v>1293</v>
      </c>
      <c r="K21499">
        <v>1</v>
      </c>
      <c r="L21499">
        <v>1</v>
      </c>
      <c r="M21499">
        <v>431</v>
      </c>
      <c r="N21499" t="s">
        <v>18</v>
      </c>
      <c r="O21499">
        <v>0</v>
      </c>
      <c r="P21499">
        <v>2184</v>
      </c>
    </row>
    <row r="21500" spans="1:16" x14ac:dyDescent="0.25">
      <c r="A21500" t="s">
        <v>31763</v>
      </c>
      <c r="B21500">
        <v>573</v>
      </c>
      <c r="C21500" s="3" t="str">
        <f>HYPERLINK("http://www.uniprot.org/uniprot/I1KT36","tr|I1KT36|I1KT36_SOYBN")</f>
        <v>tr|I1KT36|I1KT36_SOYBN</v>
      </c>
      <c r="D21500" t="s">
        <v>28</v>
      </c>
      <c r="E21500">
        <v>80.72</v>
      </c>
      <c r="F21500">
        <v>166</v>
      </c>
      <c r="G21500">
        <v>32</v>
      </c>
      <c r="H21500">
        <v>0</v>
      </c>
      <c r="I21500">
        <v>73</v>
      </c>
      <c r="J21500">
        <v>570</v>
      </c>
      <c r="K21500">
        <v>1</v>
      </c>
      <c r="L21500">
        <v>25</v>
      </c>
      <c r="M21500">
        <v>189</v>
      </c>
      <c r="N21500" t="s">
        <v>18</v>
      </c>
      <c r="O21500" s="1">
        <v>2.5164500000000002E-75</v>
      </c>
      <c r="P21500">
        <v>732</v>
      </c>
    </row>
    <row r="21501" spans="1:16" x14ac:dyDescent="0.25">
      <c r="A21501" t="s">
        <v>31764</v>
      </c>
      <c r="B21501">
        <v>672</v>
      </c>
      <c r="C21501" s="3" t="str">
        <f>HYPERLINK("http://www.uniprot.org/uniprot/G7JDL9","tr|G7JDL9|G7JDL9_MEDTR")</f>
        <v>tr|G7JDL9|G7JDL9_MEDTR</v>
      </c>
      <c r="D21501" t="s">
        <v>242</v>
      </c>
      <c r="E21501">
        <v>26.66</v>
      </c>
      <c r="F21501">
        <v>240</v>
      </c>
      <c r="G21501">
        <v>176</v>
      </c>
      <c r="H21501">
        <v>59</v>
      </c>
      <c r="I21501">
        <v>124</v>
      </c>
      <c r="J21501">
        <v>666</v>
      </c>
      <c r="K21501">
        <v>1</v>
      </c>
      <c r="L21501">
        <v>31</v>
      </c>
      <c r="M21501">
        <v>270</v>
      </c>
      <c r="N21501" t="s">
        <v>18</v>
      </c>
      <c r="O21501" s="1">
        <v>5.2881899999999997E-16</v>
      </c>
      <c r="P21501">
        <v>222</v>
      </c>
    </row>
    <row r="21502" spans="1:16" x14ac:dyDescent="0.25">
      <c r="A21502" t="s">
        <v>31765</v>
      </c>
      <c r="B21502">
        <v>444</v>
      </c>
      <c r="C21502" s="3" t="str">
        <f>HYPERLINK("http://www.uniprot.org/uniprot/I3SI32","tr|I3SI32|I3SI32_MEDTR")</f>
        <v>tr|I3SI32|I3SI32_MEDTR</v>
      </c>
      <c r="D21502" t="s">
        <v>22</v>
      </c>
      <c r="E21502">
        <v>85.98</v>
      </c>
      <c r="F21502">
        <v>107</v>
      </c>
      <c r="G21502">
        <v>15</v>
      </c>
      <c r="H21502">
        <v>1</v>
      </c>
      <c r="I21502">
        <v>118</v>
      </c>
      <c r="J21502">
        <v>435</v>
      </c>
      <c r="K21502">
        <v>1</v>
      </c>
      <c r="L21502">
        <v>278</v>
      </c>
      <c r="M21502">
        <v>380</v>
      </c>
      <c r="N21502" t="s">
        <v>18</v>
      </c>
      <c r="O21502" s="1">
        <v>8.6275100000000003E-42</v>
      </c>
      <c r="P21502">
        <v>442</v>
      </c>
    </row>
    <row r="21503" spans="1:16" x14ac:dyDescent="0.25">
      <c r="A21503" t="s">
        <v>31766</v>
      </c>
      <c r="B21503">
        <v>1428</v>
      </c>
      <c r="C21503" s="3" t="str">
        <f>HYPERLINK("http://www.uniprot.org/uniprot/G7JGU0","tr|G7JGU0|G7JGU0_MEDTR")</f>
        <v>tr|G7JGU0|G7JGU0_MEDTR</v>
      </c>
      <c r="D21503" t="s">
        <v>31767</v>
      </c>
      <c r="E21503">
        <v>85.36</v>
      </c>
      <c r="F21503">
        <v>492</v>
      </c>
      <c r="G21503">
        <v>72</v>
      </c>
      <c r="H21503">
        <v>20</v>
      </c>
      <c r="I21503">
        <v>1</v>
      </c>
      <c r="J21503">
        <v>1416</v>
      </c>
      <c r="K21503">
        <v>1</v>
      </c>
      <c r="L21503">
        <v>31</v>
      </c>
      <c r="M21503">
        <v>518</v>
      </c>
      <c r="N21503" t="s">
        <v>18</v>
      </c>
      <c r="O21503">
        <v>0</v>
      </c>
      <c r="P21503">
        <v>2170</v>
      </c>
    </row>
    <row r="21504" spans="1:16" x14ac:dyDescent="0.25">
      <c r="A21504" t="s">
        <v>31768</v>
      </c>
      <c r="B21504">
        <v>1284</v>
      </c>
      <c r="C21504" s="3" t="str">
        <f>HYPERLINK("http://www.uniprot.org/uniprot/G7ZYR2","tr|G7ZYR2|G7ZYR2_MEDTR")</f>
        <v>tr|G7ZYR2|G7ZYR2_MEDTR</v>
      </c>
      <c r="D21504" t="s">
        <v>31769</v>
      </c>
      <c r="E21504">
        <v>40.36</v>
      </c>
      <c r="F21504">
        <v>555</v>
      </c>
      <c r="G21504">
        <v>331</v>
      </c>
      <c r="H21504">
        <v>128</v>
      </c>
      <c r="I21504">
        <v>1</v>
      </c>
      <c r="J21504">
        <v>1281</v>
      </c>
      <c r="K21504">
        <v>1</v>
      </c>
      <c r="L21504">
        <v>549</v>
      </c>
      <c r="M21504">
        <v>1081</v>
      </c>
      <c r="N21504" t="s">
        <v>18</v>
      </c>
      <c r="O21504" s="1">
        <v>9.4063699999999994E-67</v>
      </c>
      <c r="P21504">
        <v>664</v>
      </c>
    </row>
    <row r="21505" spans="1:16" x14ac:dyDescent="0.25">
      <c r="A21505" t="s">
        <v>31770</v>
      </c>
      <c r="B21505">
        <v>1776</v>
      </c>
      <c r="C21505" s="3" t="str">
        <f>HYPERLINK("http://www.uniprot.org/uniprot/G7K2I6","tr|G7K2I6|G7K2I6_MEDTR")</f>
        <v>tr|G7K2I6|G7K2I6_MEDTR</v>
      </c>
      <c r="D21505" t="s">
        <v>31771</v>
      </c>
      <c r="E21505">
        <v>79.900000000000006</v>
      </c>
      <c r="F21505">
        <v>607</v>
      </c>
      <c r="G21505">
        <v>122</v>
      </c>
      <c r="H21505">
        <v>16</v>
      </c>
      <c r="I21505">
        <v>1</v>
      </c>
      <c r="J21505">
        <v>1773</v>
      </c>
      <c r="K21505">
        <v>1</v>
      </c>
      <c r="L21505">
        <v>1</v>
      </c>
      <c r="M21505">
        <v>603</v>
      </c>
      <c r="N21505" t="s">
        <v>18</v>
      </c>
      <c r="O21505">
        <v>0</v>
      </c>
      <c r="P21505">
        <v>2446</v>
      </c>
    </row>
    <row r="21506" spans="1:16" x14ac:dyDescent="0.25">
      <c r="A21506" t="s">
        <v>31772</v>
      </c>
      <c r="B21506">
        <v>1179</v>
      </c>
      <c r="C21506" s="3" t="str">
        <f>HYPERLINK("http://www.uniprot.org/uniprot/I1JLQ4","tr|I1JLQ4|I1JLQ4_SOYBN")</f>
        <v>tr|I1JLQ4|I1JLQ4_SOYBN</v>
      </c>
      <c r="D21506" t="s">
        <v>71</v>
      </c>
      <c r="E21506">
        <v>66.33</v>
      </c>
      <c r="F21506">
        <v>398</v>
      </c>
      <c r="G21506">
        <v>134</v>
      </c>
      <c r="H21506">
        <v>8</v>
      </c>
      <c r="I21506">
        <v>1</v>
      </c>
      <c r="J21506">
        <v>1170</v>
      </c>
      <c r="K21506">
        <v>1</v>
      </c>
      <c r="L21506">
        <v>14</v>
      </c>
      <c r="M21506">
        <v>404</v>
      </c>
      <c r="N21506" t="s">
        <v>18</v>
      </c>
      <c r="O21506" s="1">
        <v>9.1585200000000007E-159</v>
      </c>
      <c r="P21506">
        <v>1457</v>
      </c>
    </row>
    <row r="21507" spans="1:16" x14ac:dyDescent="0.25">
      <c r="A21507" t="s">
        <v>31773</v>
      </c>
      <c r="B21507">
        <v>2265</v>
      </c>
      <c r="C21507" s="3" t="str">
        <f>HYPERLINK("http://www.uniprot.org/uniprot/A5BE46","tr|A5BE46|A5BE46_VITVI")</f>
        <v>tr|A5BE46|A5BE46_VITVI</v>
      </c>
      <c r="D21507" t="s">
        <v>462</v>
      </c>
      <c r="E21507">
        <v>79.73</v>
      </c>
      <c r="F21507">
        <v>760</v>
      </c>
      <c r="G21507">
        <v>154</v>
      </c>
      <c r="H21507">
        <v>7</v>
      </c>
      <c r="I21507">
        <v>1</v>
      </c>
      <c r="J21507">
        <v>2259</v>
      </c>
      <c r="K21507">
        <v>1</v>
      </c>
      <c r="L21507">
        <v>594</v>
      </c>
      <c r="M21507">
        <v>1353</v>
      </c>
      <c r="N21507" t="s">
        <v>18</v>
      </c>
      <c r="O21507">
        <v>0</v>
      </c>
      <c r="P21507">
        <v>3239</v>
      </c>
    </row>
    <row r="21508" spans="1:16" x14ac:dyDescent="0.25">
      <c r="A21508" t="s">
        <v>31774</v>
      </c>
      <c r="B21508">
        <v>1173</v>
      </c>
      <c r="C21508" s="3" t="str">
        <f>HYPERLINK("http://www.uniprot.org/uniprot/C7FDI5","tr|C7FDI5|C7FDI5_SOYBN")</f>
        <v>tr|C7FDI5|C7FDI5_SOYBN</v>
      </c>
      <c r="D21508" t="s">
        <v>717</v>
      </c>
      <c r="E21508">
        <v>50.26</v>
      </c>
      <c r="F21508">
        <v>372</v>
      </c>
      <c r="G21508">
        <v>185</v>
      </c>
      <c r="H21508">
        <v>4</v>
      </c>
      <c r="I21508">
        <v>1</v>
      </c>
      <c r="J21508">
        <v>1104</v>
      </c>
      <c r="K21508">
        <v>1</v>
      </c>
      <c r="L21508">
        <v>694</v>
      </c>
      <c r="M21508">
        <v>1060</v>
      </c>
      <c r="N21508" t="s">
        <v>18</v>
      </c>
      <c r="O21508" s="1">
        <v>5.4667399999999996E-103</v>
      </c>
      <c r="P21508">
        <v>976</v>
      </c>
    </row>
    <row r="21509" spans="1:16" x14ac:dyDescent="0.25">
      <c r="A21509" t="s">
        <v>31775</v>
      </c>
      <c r="B21509">
        <v>1722</v>
      </c>
      <c r="C21509" s="3" t="str">
        <f>HYPERLINK("http://www.uniprot.org/uniprot/K7MJ07","tr|K7MJ07|K7MJ07_SOYBN")</f>
        <v>tr|K7MJ07|K7MJ07_SOYBN</v>
      </c>
      <c r="D21509" t="s">
        <v>31776</v>
      </c>
      <c r="E21509">
        <v>79.650000000000006</v>
      </c>
      <c r="F21509">
        <v>575</v>
      </c>
      <c r="G21509">
        <v>117</v>
      </c>
      <c r="H21509">
        <v>2</v>
      </c>
      <c r="I21509">
        <v>1</v>
      </c>
      <c r="J21509">
        <v>1719</v>
      </c>
      <c r="K21509">
        <v>1</v>
      </c>
      <c r="L21509">
        <v>1</v>
      </c>
      <c r="M21509">
        <v>570</v>
      </c>
      <c r="N21509" t="s">
        <v>18</v>
      </c>
      <c r="O21509">
        <v>0</v>
      </c>
      <c r="P21509">
        <v>2445</v>
      </c>
    </row>
    <row r="21510" spans="1:16" x14ac:dyDescent="0.25">
      <c r="A21510" t="s">
        <v>31777</v>
      </c>
      <c r="B21510">
        <v>621</v>
      </c>
      <c r="C21510" s="3" t="str">
        <f>HYPERLINK("http://www.uniprot.org/uniprot/K7L2H0","tr|K7L2H0|K7L2H0_SOYBN")</f>
        <v>tr|K7L2H0|K7L2H0_SOYBN</v>
      </c>
      <c r="D21510" t="s">
        <v>28</v>
      </c>
      <c r="E21510">
        <v>38.270000000000003</v>
      </c>
      <c r="F21510">
        <v>162</v>
      </c>
      <c r="G21510">
        <v>100</v>
      </c>
      <c r="H21510">
        <v>20</v>
      </c>
      <c r="I21510">
        <v>46</v>
      </c>
      <c r="J21510">
        <v>471</v>
      </c>
      <c r="K21510">
        <v>1</v>
      </c>
      <c r="L21510">
        <v>11</v>
      </c>
      <c r="M21510">
        <v>172</v>
      </c>
      <c r="N21510" t="s">
        <v>18</v>
      </c>
      <c r="O21510" s="1">
        <v>2.6056600000000001E-21</v>
      </c>
      <c r="P21510">
        <v>267</v>
      </c>
    </row>
    <row r="21511" spans="1:16" x14ac:dyDescent="0.25">
      <c r="A21511" t="s">
        <v>31778</v>
      </c>
      <c r="B21511">
        <v>213</v>
      </c>
      <c r="C21511" s="3" t="str">
        <f>HYPERLINK("http://www.uniprot.org/uniprot/B9SCV5","tr|B9SCV5|B9SCV5_RICCO")</f>
        <v>tr|B9SCV5|B9SCV5_RICCO</v>
      </c>
      <c r="D21511" t="s">
        <v>31779</v>
      </c>
      <c r="E21511">
        <v>61.19</v>
      </c>
      <c r="F21511">
        <v>67</v>
      </c>
      <c r="G21511">
        <v>26</v>
      </c>
      <c r="H21511">
        <v>0</v>
      </c>
      <c r="I21511">
        <v>3</v>
      </c>
      <c r="J21511">
        <v>203</v>
      </c>
      <c r="K21511">
        <v>-2</v>
      </c>
      <c r="L21511">
        <v>1</v>
      </c>
      <c r="M21511">
        <v>67</v>
      </c>
      <c r="N21511" t="s">
        <v>18</v>
      </c>
      <c r="O21511" s="1">
        <v>4.5330000000000001E-14</v>
      </c>
      <c r="P21511">
        <v>203</v>
      </c>
    </row>
    <row r="21512" spans="1:16" x14ac:dyDescent="0.25">
      <c r="A21512" t="s">
        <v>31780</v>
      </c>
      <c r="B21512">
        <v>633</v>
      </c>
      <c r="C21512" s="3" t="str">
        <f>HYPERLINK("http://www.uniprot.org/uniprot/K7L7A5","tr|K7L7A5|K7L7A5_SOYBN")</f>
        <v>tr|K7L7A5|K7L7A5_SOYBN</v>
      </c>
      <c r="D21512" t="s">
        <v>28</v>
      </c>
      <c r="E21512">
        <v>77.14</v>
      </c>
      <c r="F21512">
        <v>210</v>
      </c>
      <c r="G21512">
        <v>48</v>
      </c>
      <c r="H21512">
        <v>0</v>
      </c>
      <c r="I21512">
        <v>1</v>
      </c>
      <c r="J21512">
        <v>630</v>
      </c>
      <c r="K21512">
        <v>1</v>
      </c>
      <c r="L21512">
        <v>177</v>
      </c>
      <c r="M21512">
        <v>386</v>
      </c>
      <c r="N21512" t="s">
        <v>18</v>
      </c>
      <c r="O21512" s="1">
        <v>5.2731599999999997E-89</v>
      </c>
      <c r="P21512">
        <v>851</v>
      </c>
    </row>
    <row r="21513" spans="1:16" x14ac:dyDescent="0.25">
      <c r="A21513" t="s">
        <v>31781</v>
      </c>
      <c r="B21513">
        <v>1131</v>
      </c>
      <c r="C21513" s="3" t="str">
        <f>HYPERLINK("http://www.uniprot.org/uniprot/G7K8W3","tr|G7K8W3|G7K8W3_MEDTR")</f>
        <v>tr|G7K8W3|G7K8W3_MEDTR</v>
      </c>
      <c r="D21513" t="s">
        <v>31782</v>
      </c>
      <c r="E21513">
        <v>74.930000000000007</v>
      </c>
      <c r="F21513">
        <v>383</v>
      </c>
      <c r="G21513">
        <v>96</v>
      </c>
      <c r="H21513">
        <v>9</v>
      </c>
      <c r="I21513">
        <v>1</v>
      </c>
      <c r="J21513">
        <v>1122</v>
      </c>
      <c r="K21513">
        <v>1</v>
      </c>
      <c r="L21513">
        <v>1</v>
      </c>
      <c r="M21513">
        <v>382</v>
      </c>
      <c r="N21513" t="s">
        <v>18</v>
      </c>
      <c r="O21513" s="1">
        <v>5.9891199999999994E-160</v>
      </c>
      <c r="P21513">
        <v>1467</v>
      </c>
    </row>
    <row r="21514" spans="1:16" x14ac:dyDescent="0.25">
      <c r="A21514" t="s">
        <v>31783</v>
      </c>
      <c r="B21514">
        <v>783</v>
      </c>
      <c r="C21514" s="3" t="str">
        <f>HYPERLINK("http://www.uniprot.org/uniprot/G7JZH9","tr|G7JZH9|G7JZH9_MEDTR")</f>
        <v>tr|G7JZH9|G7JZH9_MEDTR</v>
      </c>
      <c r="D21514" t="s">
        <v>31784</v>
      </c>
      <c r="E21514">
        <v>50.83</v>
      </c>
      <c r="F21514">
        <v>240</v>
      </c>
      <c r="G21514">
        <v>118</v>
      </c>
      <c r="H21514">
        <v>4</v>
      </c>
      <c r="I21514">
        <v>46</v>
      </c>
      <c r="J21514">
        <v>753</v>
      </c>
      <c r="K21514">
        <v>1</v>
      </c>
      <c r="L21514">
        <v>81</v>
      </c>
      <c r="M21514">
        <v>308</v>
      </c>
      <c r="N21514" t="s">
        <v>18</v>
      </c>
      <c r="O21514" s="1">
        <v>3.4703999999999999E-50</v>
      </c>
      <c r="P21514">
        <v>518</v>
      </c>
    </row>
    <row r="21515" spans="1:16" x14ac:dyDescent="0.25">
      <c r="A21515" t="s">
        <v>31785</v>
      </c>
      <c r="B21515">
        <v>2958</v>
      </c>
      <c r="C21515" s="3" t="str">
        <f>HYPERLINK("http://www.uniprot.org/uniprot/I1LBQ2","tr|I1LBQ2|I1LBQ2_SOYBN")</f>
        <v>tr|I1LBQ2|I1LBQ2_SOYBN</v>
      </c>
      <c r="D21515" t="s">
        <v>28</v>
      </c>
      <c r="E21515">
        <v>74.28</v>
      </c>
      <c r="F21515">
        <v>980</v>
      </c>
      <c r="G21515">
        <v>252</v>
      </c>
      <c r="H21515">
        <v>11</v>
      </c>
      <c r="I21515">
        <v>1</v>
      </c>
      <c r="J21515">
        <v>2907</v>
      </c>
      <c r="K21515">
        <v>1</v>
      </c>
      <c r="L21515">
        <v>1</v>
      </c>
      <c r="M21515">
        <v>954</v>
      </c>
      <c r="N21515" t="s">
        <v>18</v>
      </c>
      <c r="O21515">
        <v>0</v>
      </c>
      <c r="P21515">
        <v>3629</v>
      </c>
    </row>
    <row r="21516" spans="1:16" x14ac:dyDescent="0.25">
      <c r="A21516" t="s">
        <v>31786</v>
      </c>
      <c r="B21516">
        <v>702</v>
      </c>
      <c r="C21516" s="3" t="str">
        <f>HYPERLINK("http://www.uniprot.org/uniprot/G7KY52","tr|G7KY52|G7KY52_MEDTR")</f>
        <v>tr|G7KY52|G7KY52_MEDTR</v>
      </c>
      <c r="D21516" t="s">
        <v>31787</v>
      </c>
      <c r="E21516">
        <v>80.760000000000005</v>
      </c>
      <c r="F21516">
        <v>234</v>
      </c>
      <c r="G21516">
        <v>45</v>
      </c>
      <c r="H21516">
        <v>1</v>
      </c>
      <c r="I21516">
        <v>1</v>
      </c>
      <c r="J21516">
        <v>699</v>
      </c>
      <c r="K21516">
        <v>1</v>
      </c>
      <c r="L21516">
        <v>1</v>
      </c>
      <c r="M21516">
        <v>233</v>
      </c>
      <c r="N21516" t="s">
        <v>18</v>
      </c>
      <c r="O21516" s="1">
        <v>7.67039E-101</v>
      </c>
      <c r="P21516">
        <v>954</v>
      </c>
    </row>
    <row r="21517" spans="1:16" x14ac:dyDescent="0.25">
      <c r="A21517" t="s">
        <v>31788</v>
      </c>
      <c r="B21517">
        <v>2007</v>
      </c>
      <c r="C21517" s="3" t="str">
        <f>HYPERLINK("http://www.uniprot.org/uniprot/Q6UY59","tr|Q6UY59|Q6UY59_MEDTR")</f>
        <v>tr|Q6UY59|Q6UY59_MEDTR</v>
      </c>
      <c r="D21517" t="s">
        <v>31789</v>
      </c>
      <c r="E21517">
        <v>83.1</v>
      </c>
      <c r="F21517">
        <v>669</v>
      </c>
      <c r="G21517">
        <v>113</v>
      </c>
      <c r="H21517">
        <v>1</v>
      </c>
      <c r="I21517">
        <v>1</v>
      </c>
      <c r="J21517">
        <v>2004</v>
      </c>
      <c r="K21517">
        <v>1</v>
      </c>
      <c r="L21517">
        <v>1</v>
      </c>
      <c r="M21517">
        <v>669</v>
      </c>
      <c r="N21517" t="s">
        <v>18</v>
      </c>
      <c r="O21517">
        <v>0</v>
      </c>
      <c r="P21517">
        <v>2897</v>
      </c>
    </row>
    <row r="21518" spans="1:16" x14ac:dyDescent="0.25">
      <c r="A21518" t="s">
        <v>31790</v>
      </c>
      <c r="B21518">
        <v>996</v>
      </c>
      <c r="C21518" s="3" t="str">
        <f>HYPERLINK("http://www.uniprot.org/uniprot/G7IE53","tr|G7IE53|G7IE53_MEDTR")</f>
        <v>tr|G7IE53|G7IE53_MEDTR</v>
      </c>
      <c r="D21518" t="s">
        <v>31791</v>
      </c>
      <c r="E21518">
        <v>75.55</v>
      </c>
      <c r="F21518">
        <v>225</v>
      </c>
      <c r="G21518">
        <v>55</v>
      </c>
      <c r="H21518">
        <v>13</v>
      </c>
      <c r="I21518">
        <v>1</v>
      </c>
      <c r="J21518">
        <v>636</v>
      </c>
      <c r="K21518">
        <v>1</v>
      </c>
      <c r="L21518">
        <v>1</v>
      </c>
      <c r="M21518">
        <v>224</v>
      </c>
      <c r="N21518" t="s">
        <v>18</v>
      </c>
      <c r="O21518" s="1">
        <v>1.1467899999999999E-84</v>
      </c>
      <c r="P21518">
        <v>817</v>
      </c>
    </row>
    <row r="21519" spans="1:16" x14ac:dyDescent="0.25">
      <c r="A21519" t="s">
        <v>31792</v>
      </c>
      <c r="B21519">
        <v>609</v>
      </c>
      <c r="C21519" s="3" t="str">
        <f>HYPERLINK("http://www.uniprot.org/uniprot/G7I5W6","tr|G7I5W6|G7I5W6_MEDTR")</f>
        <v>tr|G7I5W6|G7I5W6_MEDTR</v>
      </c>
      <c r="D21519" t="s">
        <v>31793</v>
      </c>
      <c r="E21519">
        <v>80.260000000000005</v>
      </c>
      <c r="F21519">
        <v>76</v>
      </c>
      <c r="G21519">
        <v>15</v>
      </c>
      <c r="H21519">
        <v>0</v>
      </c>
      <c r="I21519">
        <v>379</v>
      </c>
      <c r="J21519">
        <v>606</v>
      </c>
      <c r="K21519">
        <v>1</v>
      </c>
      <c r="L21519">
        <v>121</v>
      </c>
      <c r="M21519">
        <v>195</v>
      </c>
      <c r="N21519" t="s">
        <v>18</v>
      </c>
      <c r="O21519" s="1">
        <v>1.8488500000000001E-32</v>
      </c>
      <c r="P21519">
        <v>363</v>
      </c>
    </row>
    <row r="21520" spans="1:16" x14ac:dyDescent="0.25">
      <c r="A21520" t="s">
        <v>31794</v>
      </c>
      <c r="B21520">
        <v>1338</v>
      </c>
      <c r="C21520" s="3" t="str">
        <f>HYPERLINK("http://www.uniprot.org/uniprot/I1LAM2","tr|I1LAM2|I1LAM2_SOYBN")</f>
        <v>tr|I1LAM2|I1LAM2_SOYBN</v>
      </c>
      <c r="D21520" t="s">
        <v>71</v>
      </c>
      <c r="E21520">
        <v>82.76</v>
      </c>
      <c r="F21520">
        <v>441</v>
      </c>
      <c r="G21520">
        <v>76</v>
      </c>
      <c r="H21520">
        <v>0</v>
      </c>
      <c r="I21520">
        <v>13</v>
      </c>
      <c r="J21520">
        <v>1335</v>
      </c>
      <c r="K21520">
        <v>1</v>
      </c>
      <c r="L21520">
        <v>2</v>
      </c>
      <c r="M21520">
        <v>441</v>
      </c>
      <c r="N21520" t="s">
        <v>18</v>
      </c>
      <c r="O21520">
        <v>0</v>
      </c>
      <c r="P21520">
        <v>1968</v>
      </c>
    </row>
    <row r="21521" spans="1:16" x14ac:dyDescent="0.25">
      <c r="A21521" t="s">
        <v>31795</v>
      </c>
      <c r="B21521">
        <v>3624</v>
      </c>
      <c r="C21521" s="3" t="str">
        <f>HYPERLINK("http://www.uniprot.org/uniprot/G7J9U6","tr|G7J9U6|G7J9U6_MEDTR")</f>
        <v>tr|G7J9U6|G7J9U6_MEDTR</v>
      </c>
      <c r="D21521" t="s">
        <v>31796</v>
      </c>
      <c r="E21521">
        <v>83.91</v>
      </c>
      <c r="F21521">
        <v>1256</v>
      </c>
      <c r="G21521">
        <v>202</v>
      </c>
      <c r="H21521">
        <v>49</v>
      </c>
      <c r="I21521">
        <v>1</v>
      </c>
      <c r="J21521">
        <v>3621</v>
      </c>
      <c r="K21521">
        <v>1</v>
      </c>
      <c r="L21521">
        <v>1</v>
      </c>
      <c r="M21521">
        <v>1237</v>
      </c>
      <c r="N21521" t="s">
        <v>18</v>
      </c>
      <c r="O21521">
        <v>0</v>
      </c>
      <c r="P21521">
        <v>5435</v>
      </c>
    </row>
    <row r="21522" spans="1:16" x14ac:dyDescent="0.25">
      <c r="A21522" t="s">
        <v>31797</v>
      </c>
      <c r="B21522">
        <v>873</v>
      </c>
      <c r="C21522" s="3" t="str">
        <f>HYPERLINK("http://www.uniprot.org/uniprot/I3SMJ4","tr|I3SMJ4|I3SMJ4_LOTJA")</f>
        <v>tr|I3SMJ4|I3SMJ4_LOTJA</v>
      </c>
      <c r="D21522" t="s">
        <v>93</v>
      </c>
      <c r="E21522">
        <v>83.26</v>
      </c>
      <c r="F21522">
        <v>239</v>
      </c>
      <c r="G21522">
        <v>40</v>
      </c>
      <c r="H21522">
        <v>2</v>
      </c>
      <c r="I21522">
        <v>160</v>
      </c>
      <c r="J21522">
        <v>870</v>
      </c>
      <c r="K21522">
        <v>1</v>
      </c>
      <c r="L21522">
        <v>49</v>
      </c>
      <c r="M21522">
        <v>287</v>
      </c>
      <c r="N21522" t="s">
        <v>18</v>
      </c>
      <c r="O21522" s="1">
        <v>4.3666100000000001E-111</v>
      </c>
      <c r="P21522">
        <v>1044</v>
      </c>
    </row>
    <row r="21523" spans="1:16" x14ac:dyDescent="0.25">
      <c r="A21523" t="s">
        <v>31798</v>
      </c>
      <c r="B21523">
        <v>1125</v>
      </c>
      <c r="C21523" s="3" t="str">
        <f>HYPERLINK("http://www.uniprot.org/uniprot/G7IWV1","tr|G7IWV1|G7IWV1_MEDTR")</f>
        <v>tr|G7IWV1|G7IWV1_MEDTR</v>
      </c>
      <c r="D21523" t="s">
        <v>31799</v>
      </c>
      <c r="E21523">
        <v>77.08</v>
      </c>
      <c r="F21523">
        <v>371</v>
      </c>
      <c r="G21523">
        <v>85</v>
      </c>
      <c r="H21523">
        <v>7</v>
      </c>
      <c r="I21523">
        <v>1</v>
      </c>
      <c r="J21523">
        <v>1092</v>
      </c>
      <c r="K21523">
        <v>1</v>
      </c>
      <c r="L21523">
        <v>1</v>
      </c>
      <c r="M21523">
        <v>370</v>
      </c>
      <c r="N21523" t="s">
        <v>18</v>
      </c>
      <c r="O21523" s="1">
        <v>3.7273599999999999E-154</v>
      </c>
      <c r="P21523">
        <v>1417</v>
      </c>
    </row>
    <row r="21524" spans="1:16" x14ac:dyDescent="0.25">
      <c r="A21524" t="s">
        <v>31800</v>
      </c>
      <c r="B21524">
        <v>720</v>
      </c>
      <c r="C21524" s="3" t="str">
        <f>HYPERLINK("http://www.uniprot.org/uniprot/B7FND9","tr|B7FND9|B7FND9_MEDTR")</f>
        <v>tr|B7FND9|B7FND9_MEDTR</v>
      </c>
      <c r="D21524" t="s">
        <v>22</v>
      </c>
      <c r="E21524">
        <v>81.93</v>
      </c>
      <c r="F21524">
        <v>238</v>
      </c>
      <c r="G21524">
        <v>43</v>
      </c>
      <c r="H21524">
        <v>0</v>
      </c>
      <c r="I21524">
        <v>4</v>
      </c>
      <c r="J21524">
        <v>717</v>
      </c>
      <c r="K21524">
        <v>1</v>
      </c>
      <c r="L21524">
        <v>1</v>
      </c>
      <c r="M21524">
        <v>238</v>
      </c>
      <c r="N21524" t="s">
        <v>18</v>
      </c>
      <c r="O21524" s="1">
        <v>1.1735999999999999E-115</v>
      </c>
      <c r="P21524">
        <v>1082</v>
      </c>
    </row>
    <row r="21525" spans="1:16" x14ac:dyDescent="0.25">
      <c r="A21525" t="s">
        <v>31801</v>
      </c>
      <c r="B21525">
        <v>801</v>
      </c>
      <c r="C21525" s="3" t="str">
        <f>HYPERLINK("http://www.uniprot.org/uniprot/I1K4K0","tr|I1K4K0|I1K4K0_SOYBN")</f>
        <v>tr|I1K4K0|I1K4K0_SOYBN</v>
      </c>
      <c r="D21525" t="s">
        <v>28</v>
      </c>
      <c r="E21525">
        <v>48.69</v>
      </c>
      <c r="F21525">
        <v>230</v>
      </c>
      <c r="G21525">
        <v>118</v>
      </c>
      <c r="H21525">
        <v>3</v>
      </c>
      <c r="I21525">
        <v>118</v>
      </c>
      <c r="J21525">
        <v>798</v>
      </c>
      <c r="K21525">
        <v>1</v>
      </c>
      <c r="L21525">
        <v>25</v>
      </c>
      <c r="M21525">
        <v>246</v>
      </c>
      <c r="N21525" t="s">
        <v>18</v>
      </c>
      <c r="O21525" s="1">
        <v>3.0872499999999999E-49</v>
      </c>
      <c r="P21525">
        <v>510</v>
      </c>
    </row>
    <row r="21526" spans="1:16" x14ac:dyDescent="0.25">
      <c r="A21526" t="s">
        <v>31802</v>
      </c>
      <c r="B21526">
        <v>1185</v>
      </c>
      <c r="C21526" s="3" t="str">
        <f>HYPERLINK("http://www.uniprot.org/uniprot/I1LKL9","tr|I1LKL9|I1LKL9_SOYBN")</f>
        <v>tr|I1LKL9|I1LKL9_SOYBN</v>
      </c>
      <c r="D21526" t="s">
        <v>28</v>
      </c>
      <c r="E21526">
        <v>63.34</v>
      </c>
      <c r="F21526">
        <v>401</v>
      </c>
      <c r="G21526">
        <v>147</v>
      </c>
      <c r="H21526">
        <v>7</v>
      </c>
      <c r="I21526">
        <v>1</v>
      </c>
      <c r="J21526">
        <v>1182</v>
      </c>
      <c r="K21526">
        <v>1</v>
      </c>
      <c r="L21526">
        <v>19</v>
      </c>
      <c r="M21526">
        <v>417</v>
      </c>
      <c r="N21526" t="s">
        <v>18</v>
      </c>
      <c r="O21526" s="1">
        <v>2.36441E-138</v>
      </c>
      <c r="P21526">
        <v>1281</v>
      </c>
    </row>
    <row r="21527" spans="1:16" x14ac:dyDescent="0.25">
      <c r="A21527" t="s">
        <v>31803</v>
      </c>
      <c r="B21527">
        <v>696</v>
      </c>
      <c r="C21527" s="3" t="str">
        <f>HYPERLINK("http://www.uniprot.org/uniprot/G7JGU0","tr|G7JGU0|G7JGU0_MEDTR")</f>
        <v>tr|G7JGU0|G7JGU0_MEDTR</v>
      </c>
      <c r="D21527" t="s">
        <v>31767</v>
      </c>
      <c r="E21527">
        <v>80.16</v>
      </c>
      <c r="F21527">
        <v>242</v>
      </c>
      <c r="G21527">
        <v>48</v>
      </c>
      <c r="H21527">
        <v>20</v>
      </c>
      <c r="I21527">
        <v>25</v>
      </c>
      <c r="J21527">
        <v>690</v>
      </c>
      <c r="K21527">
        <v>1</v>
      </c>
      <c r="L21527">
        <v>134</v>
      </c>
      <c r="M21527">
        <v>371</v>
      </c>
      <c r="N21527" t="s">
        <v>18</v>
      </c>
      <c r="O21527" s="1">
        <v>5.19768E-102</v>
      </c>
      <c r="P21527">
        <v>964</v>
      </c>
    </row>
    <row r="21528" spans="1:16" x14ac:dyDescent="0.25">
      <c r="A21528" t="s">
        <v>31804</v>
      </c>
      <c r="B21528">
        <v>621</v>
      </c>
      <c r="C21528" s="3" t="str">
        <f>HYPERLINK("http://www.uniprot.org/uniprot/B7FGX6","tr|B7FGX6|B7FGX6_MEDTR")</f>
        <v>tr|B7FGX6|B7FGX6_MEDTR</v>
      </c>
      <c r="D21528" t="s">
        <v>31805</v>
      </c>
      <c r="E21528">
        <v>87.86</v>
      </c>
      <c r="F21528">
        <v>206</v>
      </c>
      <c r="G21528">
        <v>25</v>
      </c>
      <c r="H21528">
        <v>0</v>
      </c>
      <c r="I21528">
        <v>1</v>
      </c>
      <c r="J21528">
        <v>618</v>
      </c>
      <c r="K21528">
        <v>1</v>
      </c>
      <c r="L21528">
        <v>14</v>
      </c>
      <c r="M21528">
        <v>219</v>
      </c>
      <c r="N21528" t="s">
        <v>18</v>
      </c>
      <c r="O21528" s="1">
        <v>1.94934E-101</v>
      </c>
      <c r="P21528">
        <v>958</v>
      </c>
    </row>
    <row r="21529" spans="1:16" x14ac:dyDescent="0.25">
      <c r="A21529" t="s">
        <v>31806</v>
      </c>
      <c r="B21529">
        <v>1461</v>
      </c>
      <c r="C21529" s="3" t="str">
        <f>HYPERLINK("http://www.uniprot.org/uniprot/G7K2I5","tr|G7K2I5|G7K2I5_MEDTR")</f>
        <v>tr|G7K2I5|G7K2I5_MEDTR</v>
      </c>
      <c r="D21529" t="s">
        <v>31807</v>
      </c>
      <c r="E21529">
        <v>78.95</v>
      </c>
      <c r="F21529">
        <v>499</v>
      </c>
      <c r="G21529">
        <v>105</v>
      </c>
      <c r="H21529">
        <v>13</v>
      </c>
      <c r="I21529">
        <v>1</v>
      </c>
      <c r="J21529">
        <v>1458</v>
      </c>
      <c r="K21529">
        <v>1</v>
      </c>
      <c r="L21529">
        <v>1</v>
      </c>
      <c r="M21529">
        <v>491</v>
      </c>
      <c r="N21529" t="s">
        <v>18</v>
      </c>
      <c r="O21529">
        <v>0</v>
      </c>
      <c r="P21529">
        <v>1954</v>
      </c>
    </row>
    <row r="21530" spans="1:16" x14ac:dyDescent="0.25">
      <c r="A21530" t="s">
        <v>31808</v>
      </c>
      <c r="B21530">
        <v>1002</v>
      </c>
      <c r="C21530" s="3" t="str">
        <f>HYPERLINK("http://www.uniprot.org/uniprot/G7KP83","tr|G7KP83|G7KP83_MEDTR")</f>
        <v>tr|G7KP83|G7KP83_MEDTR</v>
      </c>
      <c r="D21530" t="s">
        <v>31809</v>
      </c>
      <c r="E21530">
        <v>70.42</v>
      </c>
      <c r="F21530">
        <v>328</v>
      </c>
      <c r="G21530">
        <v>97</v>
      </c>
      <c r="H21530">
        <v>3</v>
      </c>
      <c r="I21530">
        <v>16</v>
      </c>
      <c r="J21530">
        <v>990</v>
      </c>
      <c r="K21530">
        <v>1</v>
      </c>
      <c r="L21530">
        <v>5</v>
      </c>
      <c r="M21530">
        <v>332</v>
      </c>
      <c r="N21530" t="s">
        <v>18</v>
      </c>
      <c r="O21530" s="1">
        <v>1.2638499999999999E-131</v>
      </c>
      <c r="P21530">
        <v>1222</v>
      </c>
    </row>
    <row r="21531" spans="1:16" x14ac:dyDescent="0.25">
      <c r="A21531" t="s">
        <v>31810</v>
      </c>
      <c r="B21531">
        <v>2103</v>
      </c>
      <c r="C21531" s="3" t="str">
        <f>HYPERLINK("http://www.uniprot.org/uniprot/A5AUG1","tr|A5AUG1|A5AUG1_VITVI")</f>
        <v>tr|A5AUG1|A5AUG1_VITVI</v>
      </c>
      <c r="D21531" t="s">
        <v>4556</v>
      </c>
      <c r="E21531">
        <v>27.64</v>
      </c>
      <c r="F21531">
        <v>604</v>
      </c>
      <c r="G21531">
        <v>437</v>
      </c>
      <c r="H21531">
        <v>19</v>
      </c>
      <c r="I21531">
        <v>76</v>
      </c>
      <c r="J21531">
        <v>1830</v>
      </c>
      <c r="K21531">
        <v>1</v>
      </c>
      <c r="L21531">
        <v>14</v>
      </c>
      <c r="M21531">
        <v>555</v>
      </c>
      <c r="N21531" t="s">
        <v>18</v>
      </c>
      <c r="O21531" s="1">
        <v>1.5232799999999999E-41</v>
      </c>
      <c r="P21531">
        <v>449</v>
      </c>
    </row>
    <row r="21532" spans="1:16" x14ac:dyDescent="0.25">
      <c r="A21532" t="s">
        <v>31811</v>
      </c>
      <c r="B21532">
        <v>2055</v>
      </c>
      <c r="C21532" s="3" t="str">
        <f>HYPERLINK("http://www.uniprot.org/uniprot/I1L3Y5","tr|I1L3Y5|I1L3Y5_SOYBN")</f>
        <v>tr|I1L3Y5|I1L3Y5_SOYBN</v>
      </c>
      <c r="D21532" t="s">
        <v>117</v>
      </c>
      <c r="E21532">
        <v>76.92</v>
      </c>
      <c r="F21532">
        <v>702</v>
      </c>
      <c r="G21532">
        <v>162</v>
      </c>
      <c r="H21532">
        <v>43</v>
      </c>
      <c r="I21532">
        <v>73</v>
      </c>
      <c r="J21532">
        <v>2049</v>
      </c>
      <c r="K21532">
        <v>1</v>
      </c>
      <c r="L21532">
        <v>22</v>
      </c>
      <c r="M21532">
        <v>722</v>
      </c>
      <c r="N21532" t="s">
        <v>18</v>
      </c>
      <c r="O21532">
        <v>0</v>
      </c>
      <c r="P21532">
        <v>2751</v>
      </c>
    </row>
    <row r="21533" spans="1:16" x14ac:dyDescent="0.25">
      <c r="A21533" t="s">
        <v>31812</v>
      </c>
      <c r="B21533">
        <v>1386</v>
      </c>
      <c r="C21533" s="3" t="str">
        <f>HYPERLINK("http://www.uniprot.org/uniprot/I1N098","tr|I1N098|I1N098_SOYBN")</f>
        <v>tr|I1N098|I1N098_SOYBN</v>
      </c>
      <c r="D21533" t="s">
        <v>71</v>
      </c>
      <c r="E21533">
        <v>87.83</v>
      </c>
      <c r="F21533">
        <v>444</v>
      </c>
      <c r="G21533">
        <v>54</v>
      </c>
      <c r="H21533">
        <v>13</v>
      </c>
      <c r="I21533">
        <v>1</v>
      </c>
      <c r="J21533">
        <v>1293</v>
      </c>
      <c r="K21533">
        <v>1</v>
      </c>
      <c r="L21533">
        <v>1</v>
      </c>
      <c r="M21533">
        <v>444</v>
      </c>
      <c r="N21533" t="s">
        <v>18</v>
      </c>
      <c r="O21533">
        <v>0</v>
      </c>
      <c r="P21533">
        <v>2008</v>
      </c>
    </row>
    <row r="21534" spans="1:16" x14ac:dyDescent="0.25">
      <c r="A21534" t="s">
        <v>31813</v>
      </c>
      <c r="B21534">
        <v>561</v>
      </c>
      <c r="C21534" s="3" t="str">
        <f>HYPERLINK("http://www.uniprot.org/uniprot/I3T694","tr|I3T694|I3T694_MEDTR")</f>
        <v>tr|I3T694|I3T694_MEDTR</v>
      </c>
      <c r="D21534" t="s">
        <v>22</v>
      </c>
      <c r="E21534">
        <v>74.599999999999994</v>
      </c>
      <c r="F21534">
        <v>189</v>
      </c>
      <c r="G21534">
        <v>48</v>
      </c>
      <c r="H21534">
        <v>4</v>
      </c>
      <c r="I21534">
        <v>1</v>
      </c>
      <c r="J21534">
        <v>555</v>
      </c>
      <c r="K21534">
        <v>1</v>
      </c>
      <c r="L21534">
        <v>1</v>
      </c>
      <c r="M21534">
        <v>189</v>
      </c>
      <c r="N21534" t="s">
        <v>18</v>
      </c>
      <c r="O21534" s="1">
        <v>4.3840899999999999E-82</v>
      </c>
      <c r="P21534">
        <v>790</v>
      </c>
    </row>
    <row r="21535" spans="1:16" x14ac:dyDescent="0.25">
      <c r="A21535" t="s">
        <v>31814</v>
      </c>
      <c r="B21535">
        <v>669</v>
      </c>
      <c r="C21535" s="3" t="str">
        <f>HYPERLINK("http://www.uniprot.org/uniprot/Q2HU61","tr|Q2HU61|Q2HU61_MEDTR")</f>
        <v>tr|Q2HU61|Q2HU61_MEDTR</v>
      </c>
      <c r="D21535" t="s">
        <v>31815</v>
      </c>
      <c r="E21535">
        <v>65.959999999999994</v>
      </c>
      <c r="F21535">
        <v>191</v>
      </c>
      <c r="G21535">
        <v>65</v>
      </c>
      <c r="H21535">
        <v>1</v>
      </c>
      <c r="I21535">
        <v>97</v>
      </c>
      <c r="J21535">
        <v>666</v>
      </c>
      <c r="K21535">
        <v>1</v>
      </c>
      <c r="L21535">
        <v>94</v>
      </c>
      <c r="M21535">
        <v>282</v>
      </c>
      <c r="N21535" t="s">
        <v>18</v>
      </c>
      <c r="O21535" s="1">
        <v>5.1530300000000002E-64</v>
      </c>
      <c r="P21535">
        <v>636</v>
      </c>
    </row>
    <row r="21536" spans="1:16" x14ac:dyDescent="0.25">
      <c r="A21536" t="s">
        <v>31816</v>
      </c>
      <c r="B21536">
        <v>1305</v>
      </c>
      <c r="C21536" s="3" t="str">
        <f>HYPERLINK("http://www.uniprot.org/uniprot/G7IGY2","tr|G7IGY2|G7IGY2_MEDTR")</f>
        <v>tr|G7IGY2|G7IGY2_MEDTR</v>
      </c>
      <c r="D21536" t="s">
        <v>31817</v>
      </c>
      <c r="E21536">
        <v>70.55</v>
      </c>
      <c r="F21536">
        <v>326</v>
      </c>
      <c r="G21536">
        <v>96</v>
      </c>
      <c r="H21536">
        <v>43</v>
      </c>
      <c r="I21536">
        <v>1</v>
      </c>
      <c r="J21536">
        <v>849</v>
      </c>
      <c r="K21536">
        <v>1</v>
      </c>
      <c r="L21536">
        <v>1</v>
      </c>
      <c r="M21536">
        <v>326</v>
      </c>
      <c r="N21536" t="s">
        <v>18</v>
      </c>
      <c r="O21536" s="1">
        <v>6.7348500000000001E-121</v>
      </c>
      <c r="P21536">
        <v>1131</v>
      </c>
    </row>
    <row r="21537" spans="1:16" x14ac:dyDescent="0.25">
      <c r="A21537" t="s">
        <v>31818</v>
      </c>
      <c r="B21537">
        <v>3315</v>
      </c>
      <c r="C21537" s="3" t="str">
        <f>HYPERLINK("http://www.uniprot.org/uniprot/G7K8W4","tr|G7K8W4|G7K8W4_MEDTR")</f>
        <v>tr|G7K8W4|G7K8W4_MEDTR</v>
      </c>
      <c r="D21537" t="s">
        <v>31819</v>
      </c>
      <c r="E21537">
        <v>72.209999999999994</v>
      </c>
      <c r="F21537">
        <v>1123</v>
      </c>
      <c r="G21537">
        <v>312</v>
      </c>
      <c r="H21537">
        <v>23</v>
      </c>
      <c r="I21537">
        <v>7</v>
      </c>
      <c r="J21537">
        <v>3306</v>
      </c>
      <c r="K21537">
        <v>1</v>
      </c>
      <c r="L21537">
        <v>4</v>
      </c>
      <c r="M21537">
        <v>1105</v>
      </c>
      <c r="N21537" t="s">
        <v>18</v>
      </c>
      <c r="O21537">
        <v>0</v>
      </c>
      <c r="P21537">
        <v>4051</v>
      </c>
    </row>
    <row r="21538" spans="1:16" x14ac:dyDescent="0.25">
      <c r="A21538" t="s">
        <v>31820</v>
      </c>
      <c r="B21538">
        <v>366</v>
      </c>
      <c r="C21538" s="3" t="str">
        <f>HYPERLINK("http://www.uniprot.org/uniprot/K7LX40","tr|K7LX40|K7LX40_SOYBN")</f>
        <v>tr|K7LX40|K7LX40_SOYBN</v>
      </c>
      <c r="D21538" t="s">
        <v>28</v>
      </c>
      <c r="E21538">
        <v>42.71</v>
      </c>
      <c r="F21538">
        <v>103</v>
      </c>
      <c r="G21538">
        <v>59</v>
      </c>
      <c r="H21538">
        <v>4</v>
      </c>
      <c r="I21538">
        <v>67</v>
      </c>
      <c r="J21538">
        <v>363</v>
      </c>
      <c r="K21538">
        <v>1</v>
      </c>
      <c r="L21538">
        <v>18</v>
      </c>
      <c r="M21538">
        <v>118</v>
      </c>
      <c r="N21538" t="s">
        <v>18</v>
      </c>
      <c r="O21538" s="1">
        <v>5.9654699999999995E-11</v>
      </c>
      <c r="P21538">
        <v>176</v>
      </c>
    </row>
    <row r="21539" spans="1:16" x14ac:dyDescent="0.25">
      <c r="A21539" t="s">
        <v>31821</v>
      </c>
      <c r="B21539">
        <v>1212</v>
      </c>
      <c r="C21539" s="3" t="str">
        <f>HYPERLINK("http://www.uniprot.org/uniprot/G7KY53","tr|G7KY53|G7KY53_MEDTR")</f>
        <v>tr|G7KY53|G7KY53_MEDTR</v>
      </c>
      <c r="D21539" t="s">
        <v>31822</v>
      </c>
      <c r="E21539">
        <v>76.09</v>
      </c>
      <c r="F21539">
        <v>389</v>
      </c>
      <c r="G21539">
        <v>93</v>
      </c>
      <c r="H21539">
        <v>0</v>
      </c>
      <c r="I21539">
        <v>1</v>
      </c>
      <c r="J21539">
        <v>1167</v>
      </c>
      <c r="K21539">
        <v>1</v>
      </c>
      <c r="L21539">
        <v>119</v>
      </c>
      <c r="M21539">
        <v>504</v>
      </c>
      <c r="N21539" t="s">
        <v>18</v>
      </c>
      <c r="O21539" s="1">
        <v>1.52429E-164</v>
      </c>
      <c r="P21539">
        <v>1507</v>
      </c>
    </row>
    <row r="21540" spans="1:16" x14ac:dyDescent="0.25">
      <c r="A21540" t="s">
        <v>31823</v>
      </c>
      <c r="B21540">
        <v>360</v>
      </c>
      <c r="C21540" s="3" t="str">
        <f>HYPERLINK("http://www.uniprot.org/uniprot/C6SZD5","tr|C6SZD5|C6SZD5_SOYBN")</f>
        <v>tr|C6SZD5|C6SZD5_SOYBN</v>
      </c>
      <c r="D21540" t="s">
        <v>105</v>
      </c>
      <c r="E21540">
        <v>58.67</v>
      </c>
      <c r="F21540">
        <v>121</v>
      </c>
      <c r="G21540">
        <v>50</v>
      </c>
      <c r="H21540">
        <v>2</v>
      </c>
      <c r="I21540">
        <v>1</v>
      </c>
      <c r="J21540">
        <v>357</v>
      </c>
      <c r="K21540">
        <v>1</v>
      </c>
      <c r="L21540">
        <v>1</v>
      </c>
      <c r="M21540">
        <v>118</v>
      </c>
      <c r="N21540" t="s">
        <v>18</v>
      </c>
      <c r="O21540" s="1">
        <v>1.57617E-27</v>
      </c>
      <c r="P21540">
        <v>319</v>
      </c>
    </row>
    <row r="21541" spans="1:16" x14ac:dyDescent="0.25">
      <c r="A21541" t="s">
        <v>31824</v>
      </c>
      <c r="B21541">
        <v>600</v>
      </c>
      <c r="C21541" s="3" t="str">
        <f>HYPERLINK("http://www.uniprot.org/uniprot/I3SW28","tr|I3SW28|I3SW28_MEDTR")</f>
        <v>tr|I3SW28|I3SW28_MEDTR</v>
      </c>
      <c r="D21541" t="s">
        <v>30633</v>
      </c>
      <c r="E21541">
        <v>69.23</v>
      </c>
      <c r="F21541">
        <v>104</v>
      </c>
      <c r="G21541">
        <v>32</v>
      </c>
      <c r="H21541">
        <v>5</v>
      </c>
      <c r="I21541">
        <v>286</v>
      </c>
      <c r="J21541">
        <v>582</v>
      </c>
      <c r="K21541">
        <v>1</v>
      </c>
      <c r="L21541">
        <v>224</v>
      </c>
      <c r="M21541">
        <v>327</v>
      </c>
      <c r="N21541" t="s">
        <v>18</v>
      </c>
      <c r="O21541" s="1">
        <v>1.1430800000000001E-31</v>
      </c>
      <c r="P21541">
        <v>356</v>
      </c>
    </row>
    <row r="21542" spans="1:16" x14ac:dyDescent="0.25">
      <c r="A21542" t="s">
        <v>31825</v>
      </c>
      <c r="B21542">
        <v>813</v>
      </c>
      <c r="C21542" s="3" t="str">
        <f>HYPERLINK("http://www.uniprot.org/uniprot/B7FII1","tr|B7FII1|B7FII1_MEDTR")</f>
        <v>tr|B7FII1|B7FII1_MEDTR</v>
      </c>
      <c r="D21542" t="s">
        <v>31826</v>
      </c>
      <c r="E21542">
        <v>64.760000000000005</v>
      </c>
      <c r="F21542">
        <v>281</v>
      </c>
      <c r="G21542">
        <v>99</v>
      </c>
      <c r="H21542">
        <v>11</v>
      </c>
      <c r="I21542">
        <v>1</v>
      </c>
      <c r="J21542">
        <v>810</v>
      </c>
      <c r="K21542">
        <v>1</v>
      </c>
      <c r="L21542">
        <v>1</v>
      </c>
      <c r="M21542">
        <v>273</v>
      </c>
      <c r="N21542" t="s">
        <v>18</v>
      </c>
      <c r="O21542" s="1">
        <v>1.61409E-93</v>
      </c>
      <c r="P21542">
        <v>892</v>
      </c>
    </row>
    <row r="21543" spans="1:16" x14ac:dyDescent="0.25">
      <c r="A21543" t="s">
        <v>31827</v>
      </c>
      <c r="B21543">
        <v>1347</v>
      </c>
      <c r="C21543" s="3" t="str">
        <f>HYPERLINK("http://www.uniprot.org/uniprot/I1LAL9","tr|I1LAL9|I1LAL9_SOYBN")</f>
        <v>tr|I1LAL9|I1LAL9_SOYBN</v>
      </c>
      <c r="D21543" t="s">
        <v>28</v>
      </c>
      <c r="E21543">
        <v>92.45</v>
      </c>
      <c r="F21543">
        <v>424</v>
      </c>
      <c r="G21543">
        <v>32</v>
      </c>
      <c r="H21543">
        <v>0</v>
      </c>
      <c r="I21543">
        <v>73</v>
      </c>
      <c r="J21543">
        <v>1344</v>
      </c>
      <c r="K21543">
        <v>1</v>
      </c>
      <c r="L21543">
        <v>29</v>
      </c>
      <c r="M21543">
        <v>452</v>
      </c>
      <c r="N21543" t="s">
        <v>18</v>
      </c>
      <c r="O21543">
        <v>0</v>
      </c>
      <c r="P21543">
        <v>2124</v>
      </c>
    </row>
    <row r="21544" spans="1:16" x14ac:dyDescent="0.25">
      <c r="A21544" t="s">
        <v>31828</v>
      </c>
      <c r="B21544">
        <v>783</v>
      </c>
      <c r="C21544" s="3" t="str">
        <f>HYPERLINK("http://www.uniprot.org/uniprot/K7KIE3","tr|K7KIE3|K7KIE3_SOYBN")</f>
        <v>tr|K7KIE3|K7KIE3_SOYBN</v>
      </c>
      <c r="D21544" t="s">
        <v>28</v>
      </c>
      <c r="E21544">
        <v>71.599999999999994</v>
      </c>
      <c r="F21544">
        <v>250</v>
      </c>
      <c r="G21544">
        <v>71</v>
      </c>
      <c r="H21544">
        <v>2</v>
      </c>
      <c r="I21544">
        <v>37</v>
      </c>
      <c r="J21544">
        <v>780</v>
      </c>
      <c r="K21544">
        <v>1</v>
      </c>
      <c r="L21544">
        <v>24</v>
      </c>
      <c r="M21544">
        <v>273</v>
      </c>
      <c r="N21544" t="s">
        <v>18</v>
      </c>
      <c r="O21544" s="1">
        <v>1.21726E-95</v>
      </c>
      <c r="P21544">
        <v>910</v>
      </c>
    </row>
    <row r="21545" spans="1:16" x14ac:dyDescent="0.25">
      <c r="A21545" t="s">
        <v>31829</v>
      </c>
      <c r="B21545">
        <v>1530</v>
      </c>
      <c r="C21545" s="3" t="str">
        <f>HYPERLINK("http://www.uniprot.org/uniprot/F6GTQ7","tr|F6GTQ7|F6GTQ7_VITVI")</f>
        <v>tr|F6GTQ7|F6GTQ7_VITVI</v>
      </c>
      <c r="D21545" t="s">
        <v>31830</v>
      </c>
      <c r="E21545">
        <v>70.72</v>
      </c>
      <c r="F21545">
        <v>509</v>
      </c>
      <c r="G21545">
        <v>149</v>
      </c>
      <c r="H21545">
        <v>1</v>
      </c>
      <c r="I21545">
        <v>1</v>
      </c>
      <c r="J21545">
        <v>1524</v>
      </c>
      <c r="K21545">
        <v>1</v>
      </c>
      <c r="L21545">
        <v>1</v>
      </c>
      <c r="M21545">
        <v>506</v>
      </c>
      <c r="N21545" t="s">
        <v>18</v>
      </c>
      <c r="O21545">
        <v>0</v>
      </c>
      <c r="P21545">
        <v>1879</v>
      </c>
    </row>
    <row r="21546" spans="1:16" x14ac:dyDescent="0.25">
      <c r="A21546" t="s">
        <v>31831</v>
      </c>
      <c r="B21546">
        <v>846</v>
      </c>
      <c r="C21546" s="3" t="str">
        <f>HYPERLINK("http://www.uniprot.org/uniprot/G7ICE2","tr|G7ICE2|G7ICE2_MEDTR")</f>
        <v>tr|G7ICE2|G7ICE2_MEDTR</v>
      </c>
      <c r="D21546" t="s">
        <v>31832</v>
      </c>
      <c r="E21546">
        <v>74.459999999999994</v>
      </c>
      <c r="F21546">
        <v>278</v>
      </c>
      <c r="G21546">
        <v>71</v>
      </c>
      <c r="H21546">
        <v>0</v>
      </c>
      <c r="I21546">
        <v>1</v>
      </c>
      <c r="J21546">
        <v>834</v>
      </c>
      <c r="K21546">
        <v>1</v>
      </c>
      <c r="L21546">
        <v>34</v>
      </c>
      <c r="M21546">
        <v>306</v>
      </c>
      <c r="N21546" t="s">
        <v>18</v>
      </c>
      <c r="O21546" s="1">
        <v>2.7496400000000001E-107</v>
      </c>
      <c r="P21546">
        <v>1011</v>
      </c>
    </row>
    <row r="21547" spans="1:16" x14ac:dyDescent="0.25">
      <c r="A21547" t="s">
        <v>31833</v>
      </c>
      <c r="B21547">
        <v>1593</v>
      </c>
      <c r="C21547" s="3" t="str">
        <f>HYPERLINK("http://www.uniprot.org/uniprot/K7L5I0","tr|K7L5I0|K7L5I0_SOYBN")</f>
        <v>tr|K7L5I0|K7L5I0_SOYBN</v>
      </c>
      <c r="D21547" t="s">
        <v>28</v>
      </c>
      <c r="E21547">
        <v>80.03</v>
      </c>
      <c r="F21547">
        <v>506</v>
      </c>
      <c r="G21547">
        <v>101</v>
      </c>
      <c r="H21547">
        <v>0</v>
      </c>
      <c r="I21547">
        <v>67</v>
      </c>
      <c r="J21547">
        <v>1584</v>
      </c>
      <c r="K21547">
        <v>1</v>
      </c>
      <c r="L21547">
        <v>83</v>
      </c>
      <c r="M21547">
        <v>587</v>
      </c>
      <c r="N21547" t="s">
        <v>18</v>
      </c>
      <c r="O21547">
        <v>0</v>
      </c>
      <c r="P21547">
        <v>2154</v>
      </c>
    </row>
    <row r="21548" spans="1:16" x14ac:dyDescent="0.25">
      <c r="A21548" t="s">
        <v>31834</v>
      </c>
      <c r="B21548">
        <v>1002</v>
      </c>
      <c r="C21548" s="3" t="str">
        <f>HYPERLINK("http://www.uniprot.org/uniprot/I1LNL8","tr|I1LNL8|I1LNL8_SOYBN")</f>
        <v>tr|I1LNL8|I1LNL8_SOYBN</v>
      </c>
      <c r="D21548" t="s">
        <v>28</v>
      </c>
      <c r="E21548">
        <v>71.34</v>
      </c>
      <c r="F21548">
        <v>363</v>
      </c>
      <c r="G21548">
        <v>104</v>
      </c>
      <c r="H21548">
        <v>32</v>
      </c>
      <c r="I21548">
        <v>1</v>
      </c>
      <c r="J21548">
        <v>993</v>
      </c>
      <c r="K21548">
        <v>1</v>
      </c>
      <c r="L21548">
        <v>1</v>
      </c>
      <c r="M21548">
        <v>363</v>
      </c>
      <c r="N21548" t="s">
        <v>18</v>
      </c>
      <c r="O21548" s="1">
        <v>6.0472000000000003E-142</v>
      </c>
      <c r="P21548">
        <v>1311</v>
      </c>
    </row>
    <row r="21549" spans="1:16" x14ac:dyDescent="0.25">
      <c r="A21549" t="s">
        <v>31835</v>
      </c>
      <c r="B21549">
        <v>1557</v>
      </c>
      <c r="C21549" s="3" t="str">
        <f>HYPERLINK("http://www.uniprot.org/uniprot/G7JET6","tr|G7JET6|G7JET6_MEDTR")</f>
        <v>tr|G7JET6|G7JET6_MEDTR</v>
      </c>
      <c r="D21549" t="s">
        <v>31836</v>
      </c>
      <c r="E21549">
        <v>50.53</v>
      </c>
      <c r="F21549">
        <v>558</v>
      </c>
      <c r="G21549">
        <v>276</v>
      </c>
      <c r="H21549">
        <v>40</v>
      </c>
      <c r="I21549">
        <v>1</v>
      </c>
      <c r="J21549">
        <v>1554</v>
      </c>
      <c r="K21549">
        <v>1</v>
      </c>
      <c r="L21549">
        <v>14</v>
      </c>
      <c r="M21549">
        <v>566</v>
      </c>
      <c r="N21549" t="s">
        <v>18</v>
      </c>
      <c r="O21549" s="1">
        <v>8.9182700000000007E-126</v>
      </c>
      <c r="P21549">
        <v>1174</v>
      </c>
    </row>
    <row r="21550" spans="1:16" x14ac:dyDescent="0.25">
      <c r="A21550" t="s">
        <v>31837</v>
      </c>
      <c r="B21550">
        <v>657</v>
      </c>
      <c r="C21550" s="3" t="str">
        <f>HYPERLINK("http://www.uniprot.org/uniprot/A5AEG4","tr|A5AEG4|A5AEG4_VITVI")</f>
        <v>tr|A5AEG4|A5AEG4_VITVI</v>
      </c>
      <c r="D21550" t="s">
        <v>2698</v>
      </c>
      <c r="E21550">
        <v>72.760000000000005</v>
      </c>
      <c r="F21550">
        <v>213</v>
      </c>
      <c r="G21550">
        <v>58</v>
      </c>
      <c r="H21550">
        <v>0</v>
      </c>
      <c r="I21550">
        <v>1</v>
      </c>
      <c r="J21550">
        <v>639</v>
      </c>
      <c r="K21550">
        <v>1</v>
      </c>
      <c r="L21550">
        <v>120</v>
      </c>
      <c r="M21550">
        <v>332</v>
      </c>
      <c r="N21550" t="s">
        <v>18</v>
      </c>
      <c r="O21550" s="1">
        <v>3.4905600000000002E-86</v>
      </c>
      <c r="P21550">
        <v>827</v>
      </c>
    </row>
    <row r="21551" spans="1:16" x14ac:dyDescent="0.25">
      <c r="A21551" t="s">
        <v>31838</v>
      </c>
      <c r="B21551">
        <v>636</v>
      </c>
      <c r="C21551" s="3" t="str">
        <f>HYPERLINK("http://www.uniprot.org/uniprot/I1LZL4","tr|I1LZL4|I1LZL4_SOYBN")</f>
        <v>tr|I1LZL4|I1LZL4_SOYBN</v>
      </c>
      <c r="D21551" t="s">
        <v>28</v>
      </c>
      <c r="E21551">
        <v>85.78</v>
      </c>
      <c r="F21551">
        <v>211</v>
      </c>
      <c r="G21551">
        <v>30</v>
      </c>
      <c r="H21551">
        <v>0</v>
      </c>
      <c r="I21551">
        <v>1</v>
      </c>
      <c r="J21551">
        <v>633</v>
      </c>
      <c r="K21551">
        <v>1</v>
      </c>
      <c r="L21551">
        <v>18</v>
      </c>
      <c r="M21551">
        <v>228</v>
      </c>
      <c r="N21551" t="s">
        <v>18</v>
      </c>
      <c r="O21551" s="1">
        <v>4.6619999999999997E-101</v>
      </c>
      <c r="P21551">
        <v>955</v>
      </c>
    </row>
    <row r="21552" spans="1:16" x14ac:dyDescent="0.25">
      <c r="A21552" t="s">
        <v>31839</v>
      </c>
      <c r="B21552">
        <v>1851</v>
      </c>
      <c r="C21552" s="3" t="str">
        <f>HYPERLINK("http://www.uniprot.org/uniprot/I1MHP5","tr|I1MHP5|I1MHP5_SOYBN")</f>
        <v>tr|I1MHP5|I1MHP5_SOYBN</v>
      </c>
      <c r="D21552" t="s">
        <v>28</v>
      </c>
      <c r="E21552">
        <v>27.85</v>
      </c>
      <c r="F21552">
        <v>420</v>
      </c>
      <c r="G21552">
        <v>303</v>
      </c>
      <c r="H21552">
        <v>42</v>
      </c>
      <c r="I21552">
        <v>151</v>
      </c>
      <c r="J21552">
        <v>1284</v>
      </c>
      <c r="K21552">
        <v>1</v>
      </c>
      <c r="L21552">
        <v>1057</v>
      </c>
      <c r="M21552">
        <v>1470</v>
      </c>
      <c r="N21552" t="s">
        <v>18</v>
      </c>
      <c r="O21552" s="1">
        <v>2.30072E-30</v>
      </c>
      <c r="P21552">
        <v>352</v>
      </c>
    </row>
    <row r="21553" spans="1:16" x14ac:dyDescent="0.25">
      <c r="A21553" t="s">
        <v>31840</v>
      </c>
      <c r="B21553">
        <v>1218</v>
      </c>
      <c r="C21553" s="3" t="str">
        <f>HYPERLINK("http://www.uniprot.org/uniprot/G7ZYR5","tr|G7ZYR5|G7ZYR5_MEDTR")</f>
        <v>tr|G7ZYR5|G7ZYR5_MEDTR</v>
      </c>
      <c r="D21553" t="s">
        <v>31841</v>
      </c>
      <c r="E21553">
        <v>85.92</v>
      </c>
      <c r="F21553">
        <v>405</v>
      </c>
      <c r="G21553">
        <v>57</v>
      </c>
      <c r="H21553">
        <v>0</v>
      </c>
      <c r="I21553">
        <v>1</v>
      </c>
      <c r="J21553">
        <v>1215</v>
      </c>
      <c r="K21553">
        <v>1</v>
      </c>
      <c r="L21553">
        <v>1</v>
      </c>
      <c r="M21553">
        <v>404</v>
      </c>
      <c r="N21553" t="s">
        <v>18</v>
      </c>
      <c r="O21553">
        <v>0</v>
      </c>
      <c r="P21553">
        <v>1925</v>
      </c>
    </row>
    <row r="21554" spans="1:16" x14ac:dyDescent="0.25">
      <c r="A21554" t="s">
        <v>31842</v>
      </c>
      <c r="B21554">
        <v>1323</v>
      </c>
      <c r="C21554" s="3" t="str">
        <f>HYPERLINK("http://www.uniprot.org/uniprot/G7K2I2","tr|G7K2I2|G7K2I2_MEDTR")</f>
        <v>tr|G7K2I2|G7K2I2_MEDTR</v>
      </c>
      <c r="D21554" t="s">
        <v>31843</v>
      </c>
      <c r="E21554">
        <v>89.24</v>
      </c>
      <c r="F21554">
        <v>437</v>
      </c>
      <c r="G21554">
        <v>47</v>
      </c>
      <c r="H21554">
        <v>0</v>
      </c>
      <c r="I21554">
        <v>10</v>
      </c>
      <c r="J21554">
        <v>1320</v>
      </c>
      <c r="K21554">
        <v>1</v>
      </c>
      <c r="L21554">
        <v>42</v>
      </c>
      <c r="M21554">
        <v>472</v>
      </c>
      <c r="N21554" t="s">
        <v>18</v>
      </c>
      <c r="O21554">
        <v>0</v>
      </c>
      <c r="P21554">
        <v>2184</v>
      </c>
    </row>
    <row r="21555" spans="1:16" x14ac:dyDescent="0.25">
      <c r="A21555" t="s">
        <v>31844</v>
      </c>
      <c r="B21555">
        <v>2640</v>
      </c>
      <c r="C21555" s="3" t="str">
        <f>HYPERLINK("http://www.uniprot.org/uniprot/D3YBD2","tr|D3YBD2|D3YBD2_TRIRP")</f>
        <v>tr|D3YBD2|D3YBD2_TRIRP</v>
      </c>
      <c r="D21555" t="s">
        <v>10493</v>
      </c>
      <c r="E21555">
        <v>76.930000000000007</v>
      </c>
      <c r="F21555">
        <v>880</v>
      </c>
      <c r="G21555">
        <v>203</v>
      </c>
      <c r="H21555">
        <v>33</v>
      </c>
      <c r="I21555">
        <v>49</v>
      </c>
      <c r="J21555">
        <v>2589</v>
      </c>
      <c r="K21555">
        <v>1</v>
      </c>
      <c r="L21555">
        <v>1</v>
      </c>
      <c r="M21555">
        <v>877</v>
      </c>
      <c r="N21555" t="s">
        <v>18</v>
      </c>
      <c r="O21555">
        <v>0</v>
      </c>
      <c r="P21555">
        <v>3287</v>
      </c>
    </row>
    <row r="21556" spans="1:16" x14ac:dyDescent="0.25">
      <c r="A21556" t="s">
        <v>31845</v>
      </c>
      <c r="B21556">
        <v>1737</v>
      </c>
      <c r="C21556" s="3" t="str">
        <f>HYPERLINK("http://www.uniprot.org/uniprot/G7JZD5","tr|G7JZD5|G7JZD5_MEDTR")</f>
        <v>tr|G7JZD5|G7JZD5_MEDTR</v>
      </c>
      <c r="D21556" t="s">
        <v>31846</v>
      </c>
      <c r="E21556">
        <v>83.68</v>
      </c>
      <c r="F21556">
        <v>576</v>
      </c>
      <c r="G21556">
        <v>94</v>
      </c>
      <c r="H21556">
        <v>0</v>
      </c>
      <c r="I21556">
        <v>1</v>
      </c>
      <c r="J21556">
        <v>1728</v>
      </c>
      <c r="K21556">
        <v>1</v>
      </c>
      <c r="L21556">
        <v>8</v>
      </c>
      <c r="M21556">
        <v>581</v>
      </c>
      <c r="N21556" t="s">
        <v>18</v>
      </c>
      <c r="O21556">
        <v>0</v>
      </c>
      <c r="P21556">
        <v>2517</v>
      </c>
    </row>
    <row r="21557" spans="1:16" x14ac:dyDescent="0.25">
      <c r="A21557" t="s">
        <v>31847</v>
      </c>
      <c r="B21557">
        <v>447</v>
      </c>
      <c r="C21557" s="3" t="str">
        <f>HYPERLINK("http://www.uniprot.org/uniprot/G8DCY4","tr|G8DCY4|G8DCY4_PHAVU")</f>
        <v>tr|G8DCY4|G8DCY4_PHAVU</v>
      </c>
      <c r="D21557" t="s">
        <v>1086</v>
      </c>
      <c r="E21557">
        <v>87.32</v>
      </c>
      <c r="F21557">
        <v>142</v>
      </c>
      <c r="G21557">
        <v>18</v>
      </c>
      <c r="H21557">
        <v>0</v>
      </c>
      <c r="I21557">
        <v>1</v>
      </c>
      <c r="J21557">
        <v>426</v>
      </c>
      <c r="K21557">
        <v>1</v>
      </c>
      <c r="L21557">
        <v>1127</v>
      </c>
      <c r="M21557">
        <v>1268</v>
      </c>
      <c r="N21557" t="s">
        <v>18</v>
      </c>
      <c r="O21557" s="1">
        <v>4.5211700000000001E-67</v>
      </c>
      <c r="P21557">
        <v>660</v>
      </c>
    </row>
    <row r="21558" spans="1:16" x14ac:dyDescent="0.25">
      <c r="A21558" t="s">
        <v>31848</v>
      </c>
      <c r="B21558">
        <v>861</v>
      </c>
      <c r="C21558" s="3" t="str">
        <f>HYPERLINK("http://www.uniprot.org/uniprot/I1KYK2","tr|I1KYK2|I1KYK2_SOYBN")</f>
        <v>tr|I1KYK2|I1KYK2_SOYBN</v>
      </c>
      <c r="D21558" t="s">
        <v>117</v>
      </c>
      <c r="E21558">
        <v>73.680000000000007</v>
      </c>
      <c r="F21558">
        <v>285</v>
      </c>
      <c r="G21558">
        <v>75</v>
      </c>
      <c r="H21558">
        <v>0</v>
      </c>
      <c r="I21558">
        <v>1</v>
      </c>
      <c r="J21558">
        <v>855</v>
      </c>
      <c r="K21558">
        <v>1</v>
      </c>
      <c r="L21558">
        <v>1</v>
      </c>
      <c r="M21558">
        <v>285</v>
      </c>
      <c r="N21558" t="s">
        <v>18</v>
      </c>
      <c r="O21558" s="1">
        <v>5.91358E-121</v>
      </c>
      <c r="P21558">
        <v>1129</v>
      </c>
    </row>
    <row r="21559" spans="1:16" x14ac:dyDescent="0.25">
      <c r="A21559" t="s">
        <v>31849</v>
      </c>
      <c r="B21559">
        <v>2100</v>
      </c>
      <c r="C21559" s="3" t="str">
        <f>HYPERLINK("http://www.uniprot.org/uniprot/I1L314","tr|I1L314|I1L314_SOYBN")</f>
        <v>tr|I1L314|I1L314_SOYBN</v>
      </c>
      <c r="D21559" t="s">
        <v>117</v>
      </c>
      <c r="E21559">
        <v>86.55</v>
      </c>
      <c r="F21559">
        <v>699</v>
      </c>
      <c r="G21559">
        <v>94</v>
      </c>
      <c r="H21559">
        <v>0</v>
      </c>
      <c r="I21559">
        <v>1</v>
      </c>
      <c r="J21559">
        <v>2097</v>
      </c>
      <c r="K21559">
        <v>1</v>
      </c>
      <c r="L21559">
        <v>1</v>
      </c>
      <c r="M21559">
        <v>699</v>
      </c>
      <c r="N21559" t="s">
        <v>18</v>
      </c>
      <c r="O21559">
        <v>0</v>
      </c>
      <c r="P21559">
        <v>3039</v>
      </c>
    </row>
    <row r="21560" spans="1:16" x14ac:dyDescent="0.25">
      <c r="A21560" t="s">
        <v>31850</v>
      </c>
      <c r="B21560">
        <v>1086</v>
      </c>
      <c r="C21560" s="3" t="str">
        <f>HYPERLINK("http://www.uniprot.org/uniprot/I1KU59","tr|I1KU59|I1KU59_SOYBN")</f>
        <v>tr|I1KU59|I1KU59_SOYBN</v>
      </c>
      <c r="D21560" t="s">
        <v>28</v>
      </c>
      <c r="E21560">
        <v>43.96</v>
      </c>
      <c r="F21560">
        <v>373</v>
      </c>
      <c r="G21560">
        <v>209</v>
      </c>
      <c r="H21560">
        <v>29</v>
      </c>
      <c r="I21560">
        <v>1</v>
      </c>
      <c r="J21560">
        <v>1032</v>
      </c>
      <c r="K21560">
        <v>1</v>
      </c>
      <c r="L21560">
        <v>1</v>
      </c>
      <c r="M21560">
        <v>351</v>
      </c>
      <c r="N21560" t="s">
        <v>18</v>
      </c>
      <c r="O21560" s="1">
        <v>2.86357E-55</v>
      </c>
      <c r="P21560">
        <v>564</v>
      </c>
    </row>
    <row r="21561" spans="1:16" x14ac:dyDescent="0.25">
      <c r="A21561" t="s">
        <v>31851</v>
      </c>
      <c r="B21561">
        <v>1065</v>
      </c>
      <c r="C21561" s="3" t="str">
        <f>HYPERLINK("http://www.uniprot.org/uniprot/I1LT42","tr|I1LT42|I1LT42_SOYBN")</f>
        <v>tr|I1LT42|I1LT42_SOYBN</v>
      </c>
      <c r="D21561" t="s">
        <v>28</v>
      </c>
      <c r="E21561">
        <v>73.209999999999994</v>
      </c>
      <c r="F21561">
        <v>351</v>
      </c>
      <c r="G21561">
        <v>94</v>
      </c>
      <c r="H21561">
        <v>0</v>
      </c>
      <c r="I21561">
        <v>10</v>
      </c>
      <c r="J21561">
        <v>1062</v>
      </c>
      <c r="K21561">
        <v>1</v>
      </c>
      <c r="L21561">
        <v>14</v>
      </c>
      <c r="M21561">
        <v>363</v>
      </c>
      <c r="N21561" t="s">
        <v>18</v>
      </c>
      <c r="O21561" s="1">
        <v>2.02415E-138</v>
      </c>
      <c r="P21561">
        <v>1281</v>
      </c>
    </row>
    <row r="21562" spans="1:16" x14ac:dyDescent="0.25">
      <c r="A21562" t="s">
        <v>31852</v>
      </c>
      <c r="B21562">
        <v>3129</v>
      </c>
      <c r="C21562" s="3" t="str">
        <f>HYPERLINK("http://www.uniprot.org/uniprot/Q710T7","tr|Q710T7|Q710T7_POPDE")</f>
        <v>tr|Q710T7|Q710T7_POPDE</v>
      </c>
      <c r="D21562" t="s">
        <v>1150</v>
      </c>
      <c r="E21562">
        <v>71.23</v>
      </c>
      <c r="F21562">
        <v>1008</v>
      </c>
      <c r="G21562">
        <v>290</v>
      </c>
      <c r="H21562">
        <v>14</v>
      </c>
      <c r="I21562">
        <v>4</v>
      </c>
      <c r="J21562">
        <v>2985</v>
      </c>
      <c r="K21562">
        <v>1</v>
      </c>
      <c r="L21562">
        <v>335</v>
      </c>
      <c r="M21562">
        <v>1339</v>
      </c>
      <c r="N21562" t="s">
        <v>18</v>
      </c>
      <c r="O21562">
        <v>0</v>
      </c>
      <c r="P21562">
        <v>3667</v>
      </c>
    </row>
    <row r="21563" spans="1:16" x14ac:dyDescent="0.25">
      <c r="A21563" t="s">
        <v>31853</v>
      </c>
      <c r="B21563">
        <v>675</v>
      </c>
      <c r="C21563" s="3" t="str">
        <f>HYPERLINK("http://www.uniprot.org/uniprot/B7FJV5","tr|B7FJV5|B7FJV5_MEDTR")</f>
        <v>tr|B7FJV5|B7FJV5_MEDTR</v>
      </c>
      <c r="D21563" t="s">
        <v>31854</v>
      </c>
      <c r="E21563">
        <v>73.3</v>
      </c>
      <c r="F21563">
        <v>236</v>
      </c>
      <c r="G21563">
        <v>63</v>
      </c>
      <c r="H21563">
        <v>14</v>
      </c>
      <c r="I21563">
        <v>1</v>
      </c>
      <c r="J21563">
        <v>666</v>
      </c>
      <c r="K21563">
        <v>1</v>
      </c>
      <c r="L21563">
        <v>1</v>
      </c>
      <c r="M21563">
        <v>225</v>
      </c>
      <c r="N21563" t="s">
        <v>18</v>
      </c>
      <c r="O21563" s="1">
        <v>1.8639200000000001E-85</v>
      </c>
      <c r="P21563">
        <v>821</v>
      </c>
    </row>
    <row r="21564" spans="1:16" x14ac:dyDescent="0.25">
      <c r="A21564" t="s">
        <v>31855</v>
      </c>
      <c r="B21564">
        <v>1542</v>
      </c>
      <c r="C21564" s="3" t="str">
        <f>HYPERLINK("http://www.uniprot.org/uniprot/K7KGY9","tr|K7KGY9|K7KGY9_SOYBN")</f>
        <v>tr|K7KGY9|K7KGY9_SOYBN</v>
      </c>
      <c r="D21564" t="s">
        <v>28</v>
      </c>
      <c r="E21564">
        <v>80.38</v>
      </c>
      <c r="F21564">
        <v>525</v>
      </c>
      <c r="G21564">
        <v>103</v>
      </c>
      <c r="H21564">
        <v>12</v>
      </c>
      <c r="I21564">
        <v>1</v>
      </c>
      <c r="J21564">
        <v>1539</v>
      </c>
      <c r="K21564">
        <v>1</v>
      </c>
      <c r="L21564">
        <v>1</v>
      </c>
      <c r="M21564">
        <v>514</v>
      </c>
      <c r="N21564" t="s">
        <v>18</v>
      </c>
      <c r="O21564">
        <v>0</v>
      </c>
      <c r="P21564">
        <v>2222</v>
      </c>
    </row>
    <row r="21565" spans="1:16" x14ac:dyDescent="0.25">
      <c r="A21565" t="s">
        <v>31856</v>
      </c>
      <c r="B21565">
        <v>501</v>
      </c>
      <c r="C21565" s="3" t="str">
        <f>HYPERLINK("http://www.uniprot.org/uniprot/G7KY55","tr|G7KY55|G7KY55_MEDTR")</f>
        <v>tr|G7KY55|G7KY55_MEDTR</v>
      </c>
      <c r="D21565" t="s">
        <v>31857</v>
      </c>
      <c r="E21565">
        <v>74.349999999999994</v>
      </c>
      <c r="F21565">
        <v>156</v>
      </c>
      <c r="G21565">
        <v>40</v>
      </c>
      <c r="H21565">
        <v>3</v>
      </c>
      <c r="I21565">
        <v>40</v>
      </c>
      <c r="J21565">
        <v>498</v>
      </c>
      <c r="K21565">
        <v>1</v>
      </c>
      <c r="L21565">
        <v>209</v>
      </c>
      <c r="M21565">
        <v>364</v>
      </c>
      <c r="N21565" t="s">
        <v>18</v>
      </c>
      <c r="O21565" s="1">
        <v>7.2413099999999999E-57</v>
      </c>
      <c r="P21565">
        <v>572</v>
      </c>
    </row>
    <row r="21566" spans="1:16" x14ac:dyDescent="0.25">
      <c r="A21566" t="s">
        <v>31858</v>
      </c>
      <c r="B21566">
        <v>1827</v>
      </c>
      <c r="C21566" s="3" t="str">
        <f>HYPERLINK("http://www.uniprot.org/uniprot/Q6UY59","tr|Q6UY59|Q6UY59_MEDTR")</f>
        <v>tr|Q6UY59|Q6UY59_MEDTR</v>
      </c>
      <c r="D21566" t="s">
        <v>31789</v>
      </c>
      <c r="E21566">
        <v>62.51</v>
      </c>
      <c r="F21566">
        <v>651</v>
      </c>
      <c r="G21566">
        <v>244</v>
      </c>
      <c r="H21566">
        <v>68</v>
      </c>
      <c r="I21566">
        <v>76</v>
      </c>
      <c r="J21566">
        <v>1824</v>
      </c>
      <c r="K21566">
        <v>1</v>
      </c>
      <c r="L21566">
        <v>23</v>
      </c>
      <c r="M21566">
        <v>669</v>
      </c>
      <c r="N21566" t="s">
        <v>18</v>
      </c>
      <c r="O21566">
        <v>0</v>
      </c>
      <c r="P21566">
        <v>1917</v>
      </c>
    </row>
    <row r="21567" spans="1:16" x14ac:dyDescent="0.25">
      <c r="A21567" t="s">
        <v>31859</v>
      </c>
      <c r="B21567">
        <v>1926</v>
      </c>
      <c r="C21567" s="3" t="str">
        <f>HYPERLINK("http://www.uniprot.org/uniprot/G7IE47","tr|G7IE47|G7IE47_MEDTR")</f>
        <v>tr|G7IE47|G7IE47_MEDTR</v>
      </c>
      <c r="D21567" t="s">
        <v>31860</v>
      </c>
      <c r="E21567">
        <v>75.94</v>
      </c>
      <c r="F21567">
        <v>686</v>
      </c>
      <c r="G21567">
        <v>165</v>
      </c>
      <c r="H21567">
        <v>50</v>
      </c>
      <c r="I21567">
        <v>1</v>
      </c>
      <c r="J21567">
        <v>1908</v>
      </c>
      <c r="K21567">
        <v>1</v>
      </c>
      <c r="L21567">
        <v>1</v>
      </c>
      <c r="M21567">
        <v>684</v>
      </c>
      <c r="N21567" t="s">
        <v>18</v>
      </c>
      <c r="O21567">
        <v>0</v>
      </c>
      <c r="P21567">
        <v>2547</v>
      </c>
    </row>
    <row r="21568" spans="1:16" x14ac:dyDescent="0.25">
      <c r="A21568" t="s">
        <v>31861</v>
      </c>
      <c r="B21568">
        <v>993</v>
      </c>
      <c r="C21568" s="3" t="str">
        <f>HYPERLINK("http://www.uniprot.org/uniprot/G7I5W0","tr|G7I5W0|G7I5W0_MEDTR")</f>
        <v>tr|G7I5W0|G7I5W0_MEDTR</v>
      </c>
      <c r="D21568" t="s">
        <v>31862</v>
      </c>
      <c r="E21568">
        <v>56.26</v>
      </c>
      <c r="F21568">
        <v>343</v>
      </c>
      <c r="G21568">
        <v>150</v>
      </c>
      <c r="H21568">
        <v>13</v>
      </c>
      <c r="I21568">
        <v>1</v>
      </c>
      <c r="J21568">
        <v>990</v>
      </c>
      <c r="K21568">
        <v>1</v>
      </c>
      <c r="L21568">
        <v>1</v>
      </c>
      <c r="M21568">
        <v>325</v>
      </c>
      <c r="N21568" t="s">
        <v>18</v>
      </c>
      <c r="O21568" s="1">
        <v>1.8168100000000001E-90</v>
      </c>
      <c r="P21568">
        <v>867</v>
      </c>
    </row>
    <row r="21569" spans="1:16" x14ac:dyDescent="0.25">
      <c r="A21569" t="s">
        <v>31863</v>
      </c>
      <c r="B21569">
        <v>1119</v>
      </c>
      <c r="C21569" s="3" t="str">
        <f>HYPERLINK("http://www.uniprot.org/uniprot/G7J9U9","tr|G7J9U9|G7J9U9_MEDTR")</f>
        <v>tr|G7J9U9|G7J9U9_MEDTR</v>
      </c>
      <c r="D21569" t="s">
        <v>31864</v>
      </c>
      <c r="E21569">
        <v>59.14</v>
      </c>
      <c r="F21569">
        <v>421</v>
      </c>
      <c r="G21569">
        <v>172</v>
      </c>
      <c r="H21569">
        <v>53</v>
      </c>
      <c r="I21569">
        <v>1</v>
      </c>
      <c r="J21569">
        <v>1104</v>
      </c>
      <c r="K21569">
        <v>1</v>
      </c>
      <c r="L21569">
        <v>10</v>
      </c>
      <c r="M21569">
        <v>428</v>
      </c>
      <c r="N21569" t="s">
        <v>18</v>
      </c>
      <c r="O21569" s="1">
        <v>1.91521E-118</v>
      </c>
      <c r="P21569">
        <v>1109</v>
      </c>
    </row>
    <row r="21570" spans="1:16" x14ac:dyDescent="0.25">
      <c r="A21570" t="s">
        <v>31865</v>
      </c>
      <c r="B21570">
        <v>1269</v>
      </c>
      <c r="C21570" s="3" t="str">
        <f>HYPERLINK("http://www.uniprot.org/uniprot/G7J475","tr|G7J475|G7J475_MEDTR")</f>
        <v>tr|G7J475|G7J475_MEDTR</v>
      </c>
      <c r="D21570" t="s">
        <v>31866</v>
      </c>
      <c r="E21570">
        <v>94.83</v>
      </c>
      <c r="F21570">
        <v>426</v>
      </c>
      <c r="G21570">
        <v>22</v>
      </c>
      <c r="H21570">
        <v>4</v>
      </c>
      <c r="I21570">
        <v>1</v>
      </c>
      <c r="J21570">
        <v>1266</v>
      </c>
      <c r="K21570">
        <v>1</v>
      </c>
      <c r="L21570">
        <v>1</v>
      </c>
      <c r="M21570">
        <v>426</v>
      </c>
      <c r="N21570" t="s">
        <v>18</v>
      </c>
      <c r="O21570">
        <v>0</v>
      </c>
      <c r="P21570">
        <v>2148</v>
      </c>
    </row>
    <row r="21571" spans="1:16" x14ac:dyDescent="0.25">
      <c r="A21571" t="s">
        <v>31867</v>
      </c>
      <c r="B21571">
        <v>1605</v>
      </c>
      <c r="C21571" s="3" t="str">
        <f>HYPERLINK("http://www.uniprot.org/uniprot/G7KEG6","tr|G7KEG6|G7KEG6_MEDTR")</f>
        <v>tr|G7KEG6|G7KEG6_MEDTR</v>
      </c>
      <c r="D21571" t="s">
        <v>21788</v>
      </c>
      <c r="E21571">
        <v>69.48</v>
      </c>
      <c r="F21571">
        <v>308</v>
      </c>
      <c r="G21571">
        <v>94</v>
      </c>
      <c r="H21571">
        <v>3</v>
      </c>
      <c r="I21571">
        <v>1</v>
      </c>
      <c r="J21571">
        <v>915</v>
      </c>
      <c r="K21571">
        <v>1</v>
      </c>
      <c r="L21571">
        <v>1</v>
      </c>
      <c r="M21571">
        <v>308</v>
      </c>
      <c r="N21571" t="s">
        <v>18</v>
      </c>
      <c r="O21571" s="1">
        <v>2.60595E-112</v>
      </c>
      <c r="P21571">
        <v>1058</v>
      </c>
    </row>
    <row r="21572" spans="1:16" x14ac:dyDescent="0.25">
      <c r="A21572" t="s">
        <v>31868</v>
      </c>
      <c r="B21572">
        <v>1404</v>
      </c>
      <c r="C21572" s="3" t="str">
        <f>HYPERLINK("http://www.uniprot.org/uniprot/I1K2X6","tr|I1K2X6|I1K2X6_SOYBN")</f>
        <v>tr|I1K2X6|I1K2X6_SOYBN</v>
      </c>
      <c r="D21572" t="s">
        <v>28</v>
      </c>
      <c r="E21572">
        <v>83.69</v>
      </c>
      <c r="F21572">
        <v>466</v>
      </c>
      <c r="G21572">
        <v>76</v>
      </c>
      <c r="H21572">
        <v>0</v>
      </c>
      <c r="I21572">
        <v>4</v>
      </c>
      <c r="J21572">
        <v>1401</v>
      </c>
      <c r="K21572">
        <v>1</v>
      </c>
      <c r="L21572">
        <v>66</v>
      </c>
      <c r="M21572">
        <v>531</v>
      </c>
      <c r="N21572" t="s">
        <v>18</v>
      </c>
      <c r="O21572">
        <v>0</v>
      </c>
      <c r="P21572">
        <v>2111</v>
      </c>
    </row>
    <row r="21573" spans="1:16" x14ac:dyDescent="0.25">
      <c r="A21573" t="s">
        <v>31869</v>
      </c>
      <c r="B21573">
        <v>609</v>
      </c>
      <c r="C21573" s="3" t="str">
        <f>HYPERLINK("http://www.uniprot.org/uniprot/D3YBE7","tr|D3YBE7|D3YBE7_TRIRP")</f>
        <v>tr|D3YBE7|D3YBE7_TRIRP</v>
      </c>
      <c r="D21573" t="s">
        <v>31870</v>
      </c>
      <c r="E21573">
        <v>69.66</v>
      </c>
      <c r="F21573">
        <v>211</v>
      </c>
      <c r="G21573">
        <v>64</v>
      </c>
      <c r="H21573">
        <v>9</v>
      </c>
      <c r="I21573">
        <v>1</v>
      </c>
      <c r="J21573">
        <v>606</v>
      </c>
      <c r="K21573">
        <v>1</v>
      </c>
      <c r="L21573">
        <v>105</v>
      </c>
      <c r="M21573">
        <v>304</v>
      </c>
      <c r="N21573" t="s">
        <v>18</v>
      </c>
      <c r="O21573" s="1">
        <v>1.6529299999999999E-73</v>
      </c>
      <c r="P21573">
        <v>717</v>
      </c>
    </row>
    <row r="21574" spans="1:16" x14ac:dyDescent="0.25">
      <c r="A21574" t="s">
        <v>31871</v>
      </c>
      <c r="B21574">
        <v>3012</v>
      </c>
      <c r="C21574" s="3" t="str">
        <f>HYPERLINK("http://www.uniprot.org/uniprot/I1LRL8","tr|I1LRL8|I1LRL8_SOYBN")</f>
        <v>tr|I1LRL8|I1LRL8_SOYBN</v>
      </c>
      <c r="D21574" t="s">
        <v>1950</v>
      </c>
      <c r="E21574">
        <v>81.349999999999994</v>
      </c>
      <c r="F21574">
        <v>1003</v>
      </c>
      <c r="G21574">
        <v>187</v>
      </c>
      <c r="H21574">
        <v>0</v>
      </c>
      <c r="I21574">
        <v>1</v>
      </c>
      <c r="J21574">
        <v>3009</v>
      </c>
      <c r="K21574">
        <v>1</v>
      </c>
      <c r="L21574">
        <v>1</v>
      </c>
      <c r="M21574">
        <v>1001</v>
      </c>
      <c r="N21574" t="s">
        <v>18</v>
      </c>
      <c r="O21574">
        <v>0</v>
      </c>
      <c r="P21574">
        <v>4190</v>
      </c>
    </row>
    <row r="21575" spans="1:16" x14ac:dyDescent="0.25">
      <c r="A21575" t="s">
        <v>31872</v>
      </c>
      <c r="B21575">
        <v>786</v>
      </c>
      <c r="C21575" s="3" t="str">
        <f>HYPERLINK("http://www.uniprot.org/uniprot/K7L1W5","tr|K7L1W5|K7L1W5_SOYBN")</f>
        <v>tr|K7L1W5|K7L1W5_SOYBN</v>
      </c>
      <c r="D21575" t="s">
        <v>28</v>
      </c>
      <c r="E21575">
        <v>38.46</v>
      </c>
      <c r="F21575">
        <v>169</v>
      </c>
      <c r="G21575">
        <v>104</v>
      </c>
      <c r="H21575">
        <v>12</v>
      </c>
      <c r="I21575">
        <v>178</v>
      </c>
      <c r="J21575">
        <v>648</v>
      </c>
      <c r="K21575">
        <v>1</v>
      </c>
      <c r="L21575">
        <v>327</v>
      </c>
      <c r="M21575">
        <v>494</v>
      </c>
      <c r="N21575" t="s">
        <v>18</v>
      </c>
      <c r="O21575" s="1">
        <v>5.2662900000000003E-22</v>
      </c>
      <c r="P21575">
        <v>275</v>
      </c>
    </row>
    <row r="21576" spans="1:16" x14ac:dyDescent="0.25">
      <c r="A21576" t="s">
        <v>31873</v>
      </c>
      <c r="B21576">
        <v>756</v>
      </c>
      <c r="C21576" s="3" t="str">
        <f>HYPERLINK("http://www.uniprot.org/uniprot/G7IP44","tr|G7IP44|G7IP44_MEDTR")</f>
        <v>tr|G7IP44|G7IP44_MEDTR</v>
      </c>
      <c r="D21576" t="s">
        <v>13304</v>
      </c>
      <c r="E21576">
        <v>44.21</v>
      </c>
      <c r="F21576">
        <v>294</v>
      </c>
      <c r="G21576">
        <v>164</v>
      </c>
      <c r="H21576">
        <v>43</v>
      </c>
      <c r="I21576">
        <v>1</v>
      </c>
      <c r="J21576">
        <v>753</v>
      </c>
      <c r="K21576">
        <v>1</v>
      </c>
      <c r="L21576">
        <v>1</v>
      </c>
      <c r="M21576">
        <v>291</v>
      </c>
      <c r="N21576" t="s">
        <v>18</v>
      </c>
      <c r="O21576" s="1">
        <v>2.03791E-52</v>
      </c>
      <c r="P21576">
        <v>537</v>
      </c>
    </row>
    <row r="21577" spans="1:16" x14ac:dyDescent="0.25">
      <c r="A21577" t="s">
        <v>31874</v>
      </c>
      <c r="B21577">
        <v>648</v>
      </c>
      <c r="C21577" s="3" t="str">
        <f>HYPERLINK("http://www.uniprot.org/uniprot/I1MHP5","tr|I1MHP5|I1MHP5_SOYBN")</f>
        <v>tr|I1MHP5|I1MHP5_SOYBN</v>
      </c>
      <c r="D21577" t="s">
        <v>28</v>
      </c>
      <c r="E21577">
        <v>49.5</v>
      </c>
      <c r="F21577">
        <v>202</v>
      </c>
      <c r="G21577">
        <v>102</v>
      </c>
      <c r="H21577">
        <v>0</v>
      </c>
      <c r="I21577">
        <v>1</v>
      </c>
      <c r="J21577">
        <v>606</v>
      </c>
      <c r="K21577">
        <v>1</v>
      </c>
      <c r="L21577">
        <v>692</v>
      </c>
      <c r="M21577">
        <v>888</v>
      </c>
      <c r="N21577" t="s">
        <v>18</v>
      </c>
      <c r="O21577" s="1">
        <v>2.3423200000000001E-54</v>
      </c>
      <c r="P21577">
        <v>551</v>
      </c>
    </row>
    <row r="21578" spans="1:16" x14ac:dyDescent="0.25">
      <c r="A21578" t="s">
        <v>31875</v>
      </c>
      <c r="B21578">
        <v>933</v>
      </c>
      <c r="C21578" s="3" t="str">
        <f>HYPERLINK("http://www.uniprot.org/uniprot/K7MEY4","tr|K7MEY4|K7MEY4_SOYBN")</f>
        <v>tr|K7MEY4|K7MEY4_SOYBN</v>
      </c>
      <c r="D21578" t="s">
        <v>28</v>
      </c>
      <c r="E21578">
        <v>73.28</v>
      </c>
      <c r="F21578">
        <v>292</v>
      </c>
      <c r="G21578">
        <v>78</v>
      </c>
      <c r="H21578">
        <v>3</v>
      </c>
      <c r="I21578">
        <v>16</v>
      </c>
      <c r="J21578">
        <v>882</v>
      </c>
      <c r="K21578">
        <v>1</v>
      </c>
      <c r="L21578">
        <v>204</v>
      </c>
      <c r="M21578">
        <v>491</v>
      </c>
      <c r="N21578" t="s">
        <v>18</v>
      </c>
      <c r="O21578" s="1">
        <v>1.0222800000000001E-108</v>
      </c>
      <c r="P21578">
        <v>1024</v>
      </c>
    </row>
    <row r="21579" spans="1:16" x14ac:dyDescent="0.25">
      <c r="A21579" t="s">
        <v>31876</v>
      </c>
      <c r="B21579">
        <v>1029</v>
      </c>
      <c r="C21579" s="3" t="str">
        <f>HYPERLINK("http://www.uniprot.org/uniprot/G7K2H5","tr|G7K2H5|G7K2H5_MEDTR")</f>
        <v>tr|G7K2H5|G7K2H5_MEDTR</v>
      </c>
      <c r="D21579" t="s">
        <v>8560</v>
      </c>
      <c r="E21579">
        <v>74.55</v>
      </c>
      <c r="F21579">
        <v>224</v>
      </c>
      <c r="G21579">
        <v>57</v>
      </c>
      <c r="H21579">
        <v>2</v>
      </c>
      <c r="I21579">
        <v>361</v>
      </c>
      <c r="J21579">
        <v>1026</v>
      </c>
      <c r="K21579">
        <v>1</v>
      </c>
      <c r="L21579">
        <v>298</v>
      </c>
      <c r="M21579">
        <v>521</v>
      </c>
      <c r="N21579" t="s">
        <v>18</v>
      </c>
      <c r="O21579" s="1">
        <v>7.3517099999999997E-90</v>
      </c>
      <c r="P21579">
        <v>862</v>
      </c>
    </row>
    <row r="21580" spans="1:16" x14ac:dyDescent="0.25">
      <c r="A21580" t="s">
        <v>31877</v>
      </c>
      <c r="B21580">
        <v>6234</v>
      </c>
      <c r="C21580" s="3" t="str">
        <f>HYPERLINK("http://www.uniprot.org/uniprot/K7KW51","tr|K7KW51|K7KW51_SOYBN")</f>
        <v>tr|K7KW51|K7KW51_SOYBN</v>
      </c>
      <c r="D21580" t="s">
        <v>28</v>
      </c>
      <c r="E21580">
        <v>89.58</v>
      </c>
      <c r="F21580">
        <v>2083</v>
      </c>
      <c r="G21580">
        <v>217</v>
      </c>
      <c r="H21580">
        <v>6</v>
      </c>
      <c r="I21580">
        <v>1</v>
      </c>
      <c r="J21580">
        <v>6231</v>
      </c>
      <c r="K21580">
        <v>1</v>
      </c>
      <c r="L21580">
        <v>1</v>
      </c>
      <c r="M21580">
        <v>2083</v>
      </c>
      <c r="N21580" t="s">
        <v>18</v>
      </c>
      <c r="O21580">
        <v>0</v>
      </c>
      <c r="P21580">
        <v>9709</v>
      </c>
    </row>
    <row r="21581" spans="1:16" x14ac:dyDescent="0.25">
      <c r="A21581" t="s">
        <v>31878</v>
      </c>
      <c r="B21581">
        <v>1392</v>
      </c>
      <c r="C21581" s="3" t="str">
        <f>HYPERLINK("http://www.uniprot.org/uniprot/I1MQL7","tr|I1MQL7|I1MQL7_SOYBN")</f>
        <v>tr|I1MQL7|I1MQL7_SOYBN</v>
      </c>
      <c r="D21581" t="s">
        <v>28</v>
      </c>
      <c r="E21581">
        <v>62.62</v>
      </c>
      <c r="F21581">
        <v>487</v>
      </c>
      <c r="G21581">
        <v>182</v>
      </c>
      <c r="H21581">
        <v>31</v>
      </c>
      <c r="I21581">
        <v>22</v>
      </c>
      <c r="J21581">
        <v>1389</v>
      </c>
      <c r="K21581">
        <v>1</v>
      </c>
      <c r="L21581">
        <v>4</v>
      </c>
      <c r="M21581">
        <v>477</v>
      </c>
      <c r="N21581" t="s">
        <v>18</v>
      </c>
      <c r="O21581" s="1">
        <v>1.17333E-150</v>
      </c>
      <c r="P21581">
        <v>1388</v>
      </c>
    </row>
    <row r="21582" spans="1:16" x14ac:dyDescent="0.25">
      <c r="A21582" t="s">
        <v>31879</v>
      </c>
      <c r="B21582">
        <v>1248</v>
      </c>
      <c r="C21582" s="3" t="str">
        <f>HYPERLINK("http://www.uniprot.org/uniprot/I1KYK0","tr|I1KYK0|I1KYK0_SOYBN")</f>
        <v>tr|I1KYK0|I1KYK0_SOYBN</v>
      </c>
      <c r="D21582" t="s">
        <v>28</v>
      </c>
      <c r="E21582">
        <v>71.930000000000007</v>
      </c>
      <c r="F21582">
        <v>310</v>
      </c>
      <c r="G21582">
        <v>87</v>
      </c>
      <c r="H21582">
        <v>0</v>
      </c>
      <c r="I21582">
        <v>79</v>
      </c>
      <c r="J21582">
        <v>1008</v>
      </c>
      <c r="K21582">
        <v>1</v>
      </c>
      <c r="L21582">
        <v>19</v>
      </c>
      <c r="M21582">
        <v>328</v>
      </c>
      <c r="N21582" t="s">
        <v>18</v>
      </c>
      <c r="O21582" s="1">
        <v>5.1932000000000001E-123</v>
      </c>
      <c r="P21582">
        <v>1149</v>
      </c>
    </row>
    <row r="21583" spans="1:16" x14ac:dyDescent="0.25">
      <c r="A21583" t="s">
        <v>31880</v>
      </c>
      <c r="B21583">
        <v>534</v>
      </c>
      <c r="C21583" s="3" t="str">
        <f>HYPERLINK("http://www.uniprot.org/uniprot/I3SBY5","tr|I3SBY5|I3SBY5_LOTJA")</f>
        <v>tr|I3SBY5|I3SBY5_LOTJA</v>
      </c>
      <c r="D21583" t="s">
        <v>93</v>
      </c>
      <c r="E21583">
        <v>80.22</v>
      </c>
      <c r="F21583">
        <v>177</v>
      </c>
      <c r="G21583">
        <v>35</v>
      </c>
      <c r="H21583">
        <v>0</v>
      </c>
      <c r="I21583">
        <v>1</v>
      </c>
      <c r="J21583">
        <v>531</v>
      </c>
      <c r="K21583">
        <v>1</v>
      </c>
      <c r="L21583">
        <v>1</v>
      </c>
      <c r="M21583">
        <v>177</v>
      </c>
      <c r="N21583" t="s">
        <v>18</v>
      </c>
      <c r="O21583" s="1">
        <v>7.6985600000000004E-75</v>
      </c>
      <c r="P21583">
        <v>727</v>
      </c>
    </row>
    <row r="21584" spans="1:16" x14ac:dyDescent="0.25">
      <c r="A21584" t="s">
        <v>31881</v>
      </c>
      <c r="B21584">
        <v>621</v>
      </c>
      <c r="C21584" s="3" t="str">
        <f>HYPERLINK("http://www.uniprot.org/uniprot/Q40219","tr|Q40219|Q40219_LOTJA")</f>
        <v>tr|Q40219|Q40219_LOTJA</v>
      </c>
      <c r="D21584" t="s">
        <v>31882</v>
      </c>
      <c r="E21584">
        <v>75.11</v>
      </c>
      <c r="F21584">
        <v>217</v>
      </c>
      <c r="G21584">
        <v>54</v>
      </c>
      <c r="H21584">
        <v>11</v>
      </c>
      <c r="I21584">
        <v>1</v>
      </c>
      <c r="J21584">
        <v>618</v>
      </c>
      <c r="K21584">
        <v>1</v>
      </c>
      <c r="L21584">
        <v>1</v>
      </c>
      <c r="M21584">
        <v>215</v>
      </c>
      <c r="N21584" t="s">
        <v>18</v>
      </c>
      <c r="O21584" s="1">
        <v>1.8330100000000001E-83</v>
      </c>
      <c r="P21584">
        <v>803</v>
      </c>
    </row>
    <row r="21585" spans="1:16" x14ac:dyDescent="0.25">
      <c r="A21585" t="s">
        <v>31883</v>
      </c>
      <c r="B21585">
        <v>456</v>
      </c>
      <c r="C21585" s="3" t="str">
        <f>HYPERLINK("http://www.uniprot.org/uniprot/I1KU57","tr|I1KU57|I1KU57_SOYBN")</f>
        <v>tr|I1KU57|I1KU57_SOYBN</v>
      </c>
      <c r="D21585" t="s">
        <v>28</v>
      </c>
      <c r="E21585">
        <v>73.64</v>
      </c>
      <c r="F21585">
        <v>148</v>
      </c>
      <c r="G21585">
        <v>39</v>
      </c>
      <c r="H21585">
        <v>1</v>
      </c>
      <c r="I21585">
        <v>7</v>
      </c>
      <c r="J21585">
        <v>447</v>
      </c>
      <c r="K21585">
        <v>1</v>
      </c>
      <c r="L21585">
        <v>15</v>
      </c>
      <c r="M21585">
        <v>155</v>
      </c>
      <c r="N21585" t="s">
        <v>18</v>
      </c>
      <c r="O21585" s="1">
        <v>2.4563200000000001E-49</v>
      </c>
      <c r="P21585">
        <v>507</v>
      </c>
    </row>
    <row r="21586" spans="1:16" x14ac:dyDescent="0.25">
      <c r="A21586" t="s">
        <v>31884</v>
      </c>
      <c r="B21586">
        <v>981</v>
      </c>
      <c r="C21586" s="3" t="str">
        <f>HYPERLINK("http://www.uniprot.org/uniprot/M5VTR5","tr|M5VTR5|M5VTR5_PRUPE")</f>
        <v>tr|M5VTR5|M5VTR5_PRUPE</v>
      </c>
      <c r="D21586" t="s">
        <v>31885</v>
      </c>
      <c r="E21586">
        <v>29.34</v>
      </c>
      <c r="F21586">
        <v>259</v>
      </c>
      <c r="G21586">
        <v>183</v>
      </c>
      <c r="H21586">
        <v>8</v>
      </c>
      <c r="I21586">
        <v>37</v>
      </c>
      <c r="J21586">
        <v>789</v>
      </c>
      <c r="K21586">
        <v>1</v>
      </c>
      <c r="L21586">
        <v>50</v>
      </c>
      <c r="M21586">
        <v>296</v>
      </c>
      <c r="N21586" t="s">
        <v>18</v>
      </c>
      <c r="O21586" s="1">
        <v>1.7181099999999999E-16</v>
      </c>
      <c r="P21586">
        <v>229</v>
      </c>
    </row>
    <row r="21587" spans="1:16" x14ac:dyDescent="0.25">
      <c r="A21587" t="s">
        <v>31886</v>
      </c>
      <c r="B21587">
        <v>1125</v>
      </c>
      <c r="C21587" s="3" t="str">
        <f>HYPERLINK("http://www.uniprot.org/uniprot/G7JZI3","tr|G7JZI3|G7JZI3_MEDTR")</f>
        <v>tr|G7JZI3|G7JZI3_MEDTR</v>
      </c>
      <c r="D21587" t="s">
        <v>31887</v>
      </c>
      <c r="E21587">
        <v>86.19</v>
      </c>
      <c r="F21587">
        <v>355</v>
      </c>
      <c r="G21587">
        <v>49</v>
      </c>
      <c r="H21587">
        <v>0</v>
      </c>
      <c r="I21587">
        <v>43</v>
      </c>
      <c r="J21587">
        <v>1107</v>
      </c>
      <c r="K21587">
        <v>1</v>
      </c>
      <c r="L21587">
        <v>33</v>
      </c>
      <c r="M21587">
        <v>387</v>
      </c>
      <c r="N21587" t="s">
        <v>18</v>
      </c>
      <c r="O21587">
        <v>0</v>
      </c>
      <c r="P21587">
        <v>1775</v>
      </c>
    </row>
    <row r="21588" spans="1:16" x14ac:dyDescent="0.25">
      <c r="A21588" t="s">
        <v>31888</v>
      </c>
      <c r="B21588">
        <v>630</v>
      </c>
      <c r="C21588" s="3" t="str">
        <f>HYPERLINK("http://www.uniprot.org/uniprot/C6SW69","tr|C6SW69|C6SW69_SOYBN")</f>
        <v>tr|C6SW69|C6SW69_SOYBN</v>
      </c>
      <c r="D21588" t="s">
        <v>210</v>
      </c>
      <c r="E21588">
        <v>79</v>
      </c>
      <c r="F21588">
        <v>200</v>
      </c>
      <c r="G21588">
        <v>42</v>
      </c>
      <c r="H21588">
        <v>0</v>
      </c>
      <c r="I21588">
        <v>1</v>
      </c>
      <c r="J21588">
        <v>600</v>
      </c>
      <c r="K21588">
        <v>1</v>
      </c>
      <c r="L21588">
        <v>1</v>
      </c>
      <c r="M21588">
        <v>200</v>
      </c>
      <c r="N21588" t="s">
        <v>18</v>
      </c>
      <c r="O21588" s="1">
        <v>3.1546799999999999E-86</v>
      </c>
      <c r="P21588">
        <v>827</v>
      </c>
    </row>
    <row r="21589" spans="1:16" x14ac:dyDescent="0.25">
      <c r="A21589" t="s">
        <v>31889</v>
      </c>
      <c r="B21589">
        <v>2052</v>
      </c>
      <c r="C21589" s="3" t="str">
        <f>HYPERLINK("http://www.uniprot.org/uniprot/I1JRS1","tr|I1JRS1|I1JRS1_SOYBN")</f>
        <v>tr|I1JRS1|I1JRS1_SOYBN</v>
      </c>
      <c r="D21589" t="s">
        <v>28</v>
      </c>
      <c r="E21589">
        <v>81.510000000000005</v>
      </c>
      <c r="F21589">
        <v>687</v>
      </c>
      <c r="G21589">
        <v>127</v>
      </c>
      <c r="H21589">
        <v>4</v>
      </c>
      <c r="I21589">
        <v>1</v>
      </c>
      <c r="J21589">
        <v>2049</v>
      </c>
      <c r="K21589">
        <v>1</v>
      </c>
      <c r="L21589">
        <v>1</v>
      </c>
      <c r="M21589">
        <v>687</v>
      </c>
      <c r="N21589" t="s">
        <v>18</v>
      </c>
      <c r="O21589">
        <v>0</v>
      </c>
      <c r="P21589">
        <v>2848</v>
      </c>
    </row>
    <row r="21590" spans="1:16" x14ac:dyDescent="0.25">
      <c r="A21590" t="s">
        <v>31890</v>
      </c>
      <c r="B21590">
        <v>2823</v>
      </c>
      <c r="C21590" s="3" t="str">
        <f>HYPERLINK("http://www.uniprot.org/uniprot/G7KY56","tr|G7KY56|G7KY56_MEDTR")</f>
        <v>tr|G7KY56|G7KY56_MEDTR</v>
      </c>
      <c r="D21590" t="s">
        <v>31891</v>
      </c>
      <c r="E21590">
        <v>81.06</v>
      </c>
      <c r="F21590">
        <v>940</v>
      </c>
      <c r="G21590">
        <v>178</v>
      </c>
      <c r="H21590">
        <v>0</v>
      </c>
      <c r="I21590">
        <v>1</v>
      </c>
      <c r="J21590">
        <v>2820</v>
      </c>
      <c r="K21590">
        <v>1</v>
      </c>
      <c r="L21590">
        <v>19</v>
      </c>
      <c r="M21590">
        <v>948</v>
      </c>
      <c r="N21590" t="s">
        <v>18</v>
      </c>
      <c r="O21590">
        <v>0</v>
      </c>
      <c r="P21590">
        <v>3875</v>
      </c>
    </row>
    <row r="21591" spans="1:16" x14ac:dyDescent="0.25">
      <c r="A21591" t="s">
        <v>31892</v>
      </c>
      <c r="B21591">
        <v>1863</v>
      </c>
      <c r="C21591" s="3" t="str">
        <f>HYPERLINK("http://www.uniprot.org/uniprot/Q6UY58","tr|Q6UY58|Q6UY58_MEDTR")</f>
        <v>tr|Q6UY58|Q6UY58_MEDTR</v>
      </c>
      <c r="D21591" t="s">
        <v>31893</v>
      </c>
      <c r="E21591">
        <v>81.540000000000006</v>
      </c>
      <c r="F21591">
        <v>623</v>
      </c>
      <c r="G21591">
        <v>115</v>
      </c>
      <c r="H21591">
        <v>3</v>
      </c>
      <c r="I21591">
        <v>1</v>
      </c>
      <c r="J21591">
        <v>1860</v>
      </c>
      <c r="K21591">
        <v>1</v>
      </c>
      <c r="L21591">
        <v>60</v>
      </c>
      <c r="M21591">
        <v>682</v>
      </c>
      <c r="N21591" t="s">
        <v>18</v>
      </c>
      <c r="O21591">
        <v>0</v>
      </c>
      <c r="P21591">
        <v>2650</v>
      </c>
    </row>
    <row r="21592" spans="1:16" x14ac:dyDescent="0.25">
      <c r="A21592" t="s">
        <v>31894</v>
      </c>
      <c r="B21592">
        <v>1023</v>
      </c>
      <c r="C21592" s="3" t="str">
        <f>HYPERLINK("http://www.uniprot.org/uniprot/I3T4Y5","tr|I3T4Y5|I3T4Y5_LOTJA")</f>
        <v>tr|I3T4Y5|I3T4Y5_LOTJA</v>
      </c>
      <c r="D21592" t="s">
        <v>93</v>
      </c>
      <c r="E21592">
        <v>82.35</v>
      </c>
      <c r="F21592">
        <v>306</v>
      </c>
      <c r="G21592">
        <v>54</v>
      </c>
      <c r="H21592">
        <v>8</v>
      </c>
      <c r="I21592">
        <v>1</v>
      </c>
      <c r="J21592">
        <v>894</v>
      </c>
      <c r="K21592">
        <v>1</v>
      </c>
      <c r="L21592">
        <v>1</v>
      </c>
      <c r="M21592">
        <v>306</v>
      </c>
      <c r="N21592" t="s">
        <v>18</v>
      </c>
      <c r="O21592" s="1">
        <v>2.82208E-134</v>
      </c>
      <c r="P21592">
        <v>1245</v>
      </c>
    </row>
    <row r="21593" spans="1:16" x14ac:dyDescent="0.25">
      <c r="A21593" t="s">
        <v>31895</v>
      </c>
      <c r="B21593">
        <v>1077</v>
      </c>
      <c r="C21593" s="3" t="str">
        <f>HYPERLINK("http://www.uniprot.org/uniprot/O81930","tr|O81930|O81930_CICAR")</f>
        <v>tr|O81930|O81930_CICAR</v>
      </c>
      <c r="D21593" t="s">
        <v>11106</v>
      </c>
      <c r="E21593">
        <v>92.54</v>
      </c>
      <c r="F21593">
        <v>362</v>
      </c>
      <c r="G21593">
        <v>27</v>
      </c>
      <c r="H21593">
        <v>4</v>
      </c>
      <c r="I21593">
        <v>1</v>
      </c>
      <c r="J21593">
        <v>1074</v>
      </c>
      <c r="K21593">
        <v>1</v>
      </c>
      <c r="L21593">
        <v>1</v>
      </c>
      <c r="M21593">
        <v>362</v>
      </c>
      <c r="N21593" t="s">
        <v>18</v>
      </c>
      <c r="O21593">
        <v>0</v>
      </c>
      <c r="P21593">
        <v>1771</v>
      </c>
    </row>
    <row r="21594" spans="1:16" x14ac:dyDescent="0.25">
      <c r="A21594" t="s">
        <v>31896</v>
      </c>
      <c r="B21594">
        <v>459</v>
      </c>
      <c r="C21594" s="3" t="str">
        <f>HYPERLINK("http://www.uniprot.org/uniprot/K7N288","tr|K7N288|K7N288_SOYBN")</f>
        <v>tr|K7N288|K7N288_SOYBN</v>
      </c>
      <c r="D21594" t="s">
        <v>28</v>
      </c>
      <c r="E21594">
        <v>72.849999999999994</v>
      </c>
      <c r="F21594">
        <v>140</v>
      </c>
      <c r="G21594">
        <v>38</v>
      </c>
      <c r="H21594">
        <v>0</v>
      </c>
      <c r="I21594">
        <v>10</v>
      </c>
      <c r="J21594">
        <v>429</v>
      </c>
      <c r="K21594">
        <v>1</v>
      </c>
      <c r="L21594">
        <v>592</v>
      </c>
      <c r="M21594">
        <v>729</v>
      </c>
      <c r="N21594" t="s">
        <v>18</v>
      </c>
      <c r="O21594" s="1">
        <v>3.4071799999999999E-46</v>
      </c>
      <c r="P21594">
        <v>480</v>
      </c>
    </row>
    <row r="21595" spans="1:16" x14ac:dyDescent="0.25">
      <c r="A21595" t="s">
        <v>31897</v>
      </c>
      <c r="B21595">
        <v>393</v>
      </c>
      <c r="C21595" s="3" t="str">
        <f>HYPERLINK("http://www.uniprot.org/uniprot/G7J9V1","tr|G7J9V1|G7J9V1_MEDTR")</f>
        <v>tr|G7J9V1|G7J9V1_MEDTR</v>
      </c>
      <c r="D21595" t="s">
        <v>31898</v>
      </c>
      <c r="E21595">
        <v>69.760000000000005</v>
      </c>
      <c r="F21595">
        <v>129</v>
      </c>
      <c r="G21595">
        <v>39</v>
      </c>
      <c r="H21595">
        <v>1</v>
      </c>
      <c r="I21595">
        <v>1</v>
      </c>
      <c r="J21595">
        <v>384</v>
      </c>
      <c r="K21595">
        <v>1</v>
      </c>
      <c r="L21595">
        <v>51</v>
      </c>
      <c r="M21595">
        <v>175</v>
      </c>
      <c r="N21595" t="s">
        <v>18</v>
      </c>
      <c r="O21595" s="1">
        <v>3.8066999999999997E-42</v>
      </c>
      <c r="P21595">
        <v>445</v>
      </c>
    </row>
    <row r="21596" spans="1:16" x14ac:dyDescent="0.25">
      <c r="A21596" t="s">
        <v>31899</v>
      </c>
      <c r="B21596">
        <v>1443</v>
      </c>
      <c r="C21596" s="3" t="str">
        <f>HYPERLINK("http://www.uniprot.org/uniprot/G7J477","tr|G7J477|G7J477_MEDTR")</f>
        <v>tr|G7J477|G7J477_MEDTR</v>
      </c>
      <c r="D21596" t="s">
        <v>31900</v>
      </c>
      <c r="E21596">
        <v>73.760000000000005</v>
      </c>
      <c r="F21596">
        <v>484</v>
      </c>
      <c r="G21596">
        <v>127</v>
      </c>
      <c r="H21596">
        <v>4</v>
      </c>
      <c r="I21596">
        <v>1</v>
      </c>
      <c r="J21596">
        <v>1440</v>
      </c>
      <c r="K21596">
        <v>1</v>
      </c>
      <c r="L21596">
        <v>36</v>
      </c>
      <c r="M21596">
        <v>519</v>
      </c>
      <c r="N21596" t="s">
        <v>18</v>
      </c>
      <c r="O21596">
        <v>0</v>
      </c>
      <c r="P21596">
        <v>1809</v>
      </c>
    </row>
    <row r="21597" spans="1:16" x14ac:dyDescent="0.25">
      <c r="A21597" t="s">
        <v>31901</v>
      </c>
      <c r="B21597">
        <v>1377</v>
      </c>
      <c r="C21597" s="3" t="str">
        <f>HYPERLINK("http://www.uniprot.org/uniprot/G7IFH5","tr|G7IFH5|G7IFH5_MEDTR")</f>
        <v>tr|G7IFH5|G7IFH5_MEDTR</v>
      </c>
      <c r="D21597" t="s">
        <v>13486</v>
      </c>
      <c r="E21597">
        <v>89.3</v>
      </c>
      <c r="F21597">
        <v>458</v>
      </c>
      <c r="G21597">
        <v>49</v>
      </c>
      <c r="H21597">
        <v>0</v>
      </c>
      <c r="I21597">
        <v>1</v>
      </c>
      <c r="J21597">
        <v>1374</v>
      </c>
      <c r="K21597">
        <v>1</v>
      </c>
      <c r="L21597">
        <v>1</v>
      </c>
      <c r="M21597">
        <v>458</v>
      </c>
      <c r="N21597" t="s">
        <v>18</v>
      </c>
      <c r="O21597">
        <v>0</v>
      </c>
      <c r="P21597">
        <v>2183</v>
      </c>
    </row>
    <row r="21598" spans="1:16" x14ac:dyDescent="0.25">
      <c r="A21598" t="s">
        <v>31902</v>
      </c>
      <c r="B21598">
        <v>1623</v>
      </c>
      <c r="C21598" s="3" t="str">
        <f>HYPERLINK("http://www.uniprot.org/uniprot/I1KRB4","tr|I1KRB4|I1KRB4_SOYBN")</f>
        <v>tr|I1KRB4|I1KRB4_SOYBN</v>
      </c>
      <c r="D21598" t="s">
        <v>28</v>
      </c>
      <c r="E21598">
        <v>77.5</v>
      </c>
      <c r="F21598">
        <v>538</v>
      </c>
      <c r="G21598">
        <v>121</v>
      </c>
      <c r="H21598">
        <v>1</v>
      </c>
      <c r="I21598">
        <v>1</v>
      </c>
      <c r="J21598">
        <v>1611</v>
      </c>
      <c r="K21598">
        <v>1</v>
      </c>
      <c r="L21598">
        <v>1</v>
      </c>
      <c r="M21598">
        <v>535</v>
      </c>
      <c r="N21598" t="s">
        <v>18</v>
      </c>
      <c r="O21598">
        <v>0</v>
      </c>
      <c r="P21598">
        <v>2209</v>
      </c>
    </row>
    <row r="21599" spans="1:16" x14ac:dyDescent="0.25">
      <c r="A21599" t="s">
        <v>31903</v>
      </c>
      <c r="B21599">
        <v>246</v>
      </c>
      <c r="C21599" s="3" t="str">
        <f>HYPERLINK("http://www.uniprot.org/uniprot/B7FGU9","tr|B7FGU9|B7FGU9_MEDTR")</f>
        <v>tr|B7FGU9|B7FGU9_MEDTR</v>
      </c>
      <c r="D21599" t="s">
        <v>4437</v>
      </c>
      <c r="E21599">
        <v>93.82</v>
      </c>
      <c r="F21599">
        <v>81</v>
      </c>
      <c r="G21599">
        <v>5</v>
      </c>
      <c r="H21599">
        <v>0</v>
      </c>
      <c r="I21599">
        <v>1</v>
      </c>
      <c r="J21599">
        <v>243</v>
      </c>
      <c r="K21599">
        <v>1</v>
      </c>
      <c r="L21599">
        <v>1</v>
      </c>
      <c r="M21599">
        <v>81</v>
      </c>
      <c r="N21599" t="s">
        <v>18</v>
      </c>
      <c r="O21599" s="1">
        <v>9.0109399999999996E-39</v>
      </c>
      <c r="P21599">
        <v>416</v>
      </c>
    </row>
    <row r="21600" spans="1:16" x14ac:dyDescent="0.25">
      <c r="A21600" t="s">
        <v>31904</v>
      </c>
      <c r="B21600">
        <v>1716</v>
      </c>
      <c r="C21600" s="3" t="str">
        <f>HYPERLINK("http://www.uniprot.org/uniprot/G7I2F3","tr|G7I2F3|G7I2F3_MEDTR")</f>
        <v>tr|G7I2F3|G7I2F3_MEDTR</v>
      </c>
      <c r="D21600" t="s">
        <v>257</v>
      </c>
      <c r="E21600">
        <v>38.1</v>
      </c>
      <c r="F21600">
        <v>391</v>
      </c>
      <c r="G21600">
        <v>242</v>
      </c>
      <c r="H21600">
        <v>5</v>
      </c>
      <c r="I21600">
        <v>544</v>
      </c>
      <c r="J21600">
        <v>1701</v>
      </c>
      <c r="K21600">
        <v>1</v>
      </c>
      <c r="L21600">
        <v>43</v>
      </c>
      <c r="M21600">
        <v>408</v>
      </c>
      <c r="N21600" t="s">
        <v>18</v>
      </c>
      <c r="O21600" s="1">
        <v>8.1643600000000001E-59</v>
      </c>
      <c r="P21600">
        <v>597</v>
      </c>
    </row>
    <row r="21601" spans="1:16" x14ac:dyDescent="0.25">
      <c r="A21601" t="s">
        <v>31905</v>
      </c>
      <c r="B21601">
        <v>2238</v>
      </c>
      <c r="C21601" s="3" t="str">
        <f>HYPERLINK("http://www.uniprot.org/uniprot/I1LZL5","tr|I1LZL5|I1LZL5_SOYBN")</f>
        <v>tr|I1LZL5|I1LZL5_SOYBN</v>
      </c>
      <c r="D21601" t="s">
        <v>71</v>
      </c>
      <c r="E21601">
        <v>75.319999999999993</v>
      </c>
      <c r="F21601">
        <v>697</v>
      </c>
      <c r="G21601">
        <v>172</v>
      </c>
      <c r="H21601">
        <v>5</v>
      </c>
      <c r="I21601">
        <v>46</v>
      </c>
      <c r="J21601">
        <v>2121</v>
      </c>
      <c r="K21601">
        <v>1</v>
      </c>
      <c r="L21601">
        <v>26</v>
      </c>
      <c r="M21601">
        <v>721</v>
      </c>
      <c r="N21601" t="s">
        <v>18</v>
      </c>
      <c r="O21601">
        <v>0</v>
      </c>
      <c r="P21601">
        <v>2732</v>
      </c>
    </row>
    <row r="21602" spans="1:16" x14ac:dyDescent="0.25">
      <c r="A21602" t="s">
        <v>31906</v>
      </c>
      <c r="B21602">
        <v>648</v>
      </c>
      <c r="C21602" s="3" t="str">
        <f>HYPERLINK("http://www.uniprot.org/uniprot/G7LHN8","tr|G7LHN8|G7LHN8_MEDTR")</f>
        <v>tr|G7LHN8|G7LHN8_MEDTR</v>
      </c>
      <c r="D21602" t="s">
        <v>31907</v>
      </c>
      <c r="E21602">
        <v>85.71</v>
      </c>
      <c r="F21602">
        <v>217</v>
      </c>
      <c r="G21602">
        <v>31</v>
      </c>
      <c r="H21602">
        <v>2</v>
      </c>
      <c r="I21602">
        <v>1</v>
      </c>
      <c r="J21602">
        <v>645</v>
      </c>
      <c r="K21602">
        <v>1</v>
      </c>
      <c r="L21602">
        <v>20</v>
      </c>
      <c r="M21602">
        <v>235</v>
      </c>
      <c r="N21602" t="s">
        <v>18</v>
      </c>
      <c r="O21602" s="1">
        <v>3.9483400000000002E-103</v>
      </c>
      <c r="P21602">
        <v>973</v>
      </c>
    </row>
    <row r="21603" spans="1:16" x14ac:dyDescent="0.25">
      <c r="A21603" t="s">
        <v>31908</v>
      </c>
      <c r="B21603">
        <v>1707</v>
      </c>
      <c r="C21603" s="3" t="str">
        <f>HYPERLINK("http://www.uniprot.org/uniprot/G7ZYR8","tr|G7ZYR8|G7ZYR8_MEDTR")</f>
        <v>tr|G7ZYR8|G7ZYR8_MEDTR</v>
      </c>
      <c r="D21603" t="s">
        <v>5219</v>
      </c>
      <c r="E21603">
        <v>92.42</v>
      </c>
      <c r="F21603">
        <v>568</v>
      </c>
      <c r="G21603">
        <v>43</v>
      </c>
      <c r="H21603">
        <v>0</v>
      </c>
      <c r="I21603">
        <v>1</v>
      </c>
      <c r="J21603">
        <v>1704</v>
      </c>
      <c r="K21603">
        <v>1</v>
      </c>
      <c r="L21603">
        <v>1</v>
      </c>
      <c r="M21603">
        <v>567</v>
      </c>
      <c r="N21603" t="s">
        <v>18</v>
      </c>
      <c r="O21603">
        <v>0</v>
      </c>
      <c r="P21603">
        <v>2787</v>
      </c>
    </row>
    <row r="21604" spans="1:16" x14ac:dyDescent="0.25">
      <c r="A21604" t="s">
        <v>31909</v>
      </c>
      <c r="B21604">
        <v>618</v>
      </c>
      <c r="C21604" s="3" t="str">
        <f>HYPERLINK("http://www.uniprot.org/uniprot/G7K2H2","tr|G7K2H2|G7K2H2_MEDTR")</f>
        <v>tr|G7K2H2|G7K2H2_MEDTR</v>
      </c>
      <c r="D21604" t="s">
        <v>31910</v>
      </c>
      <c r="E21604">
        <v>89.26</v>
      </c>
      <c r="F21604">
        <v>205</v>
      </c>
      <c r="G21604">
        <v>22</v>
      </c>
      <c r="H21604">
        <v>0</v>
      </c>
      <c r="I21604">
        <v>1</v>
      </c>
      <c r="J21604">
        <v>615</v>
      </c>
      <c r="K21604">
        <v>1</v>
      </c>
      <c r="L21604">
        <v>1</v>
      </c>
      <c r="M21604">
        <v>184</v>
      </c>
      <c r="N21604" t="s">
        <v>18</v>
      </c>
      <c r="O21604" s="1">
        <v>1.8603299999999999E-96</v>
      </c>
      <c r="P21604">
        <v>915</v>
      </c>
    </row>
    <row r="21605" spans="1:16" x14ac:dyDescent="0.25">
      <c r="A21605" t="s">
        <v>31911</v>
      </c>
      <c r="B21605">
        <v>2328</v>
      </c>
      <c r="C21605" s="3" t="str">
        <f>HYPERLINK("http://www.uniprot.org/uniprot/K7MIJ5","tr|K7MIJ5|K7MIJ5_SOYBN")</f>
        <v>tr|K7MIJ5|K7MIJ5_SOYBN</v>
      </c>
      <c r="D21605" t="s">
        <v>28</v>
      </c>
      <c r="E21605">
        <v>42.39</v>
      </c>
      <c r="F21605">
        <v>953</v>
      </c>
      <c r="G21605">
        <v>549</v>
      </c>
      <c r="H21605">
        <v>182</v>
      </c>
      <c r="I21605">
        <v>4</v>
      </c>
      <c r="J21605">
        <v>2316</v>
      </c>
      <c r="K21605">
        <v>1</v>
      </c>
      <c r="L21605">
        <v>4</v>
      </c>
      <c r="M21605">
        <v>952</v>
      </c>
      <c r="N21605" t="s">
        <v>18</v>
      </c>
      <c r="O21605">
        <v>0</v>
      </c>
      <c r="P21605">
        <v>1782</v>
      </c>
    </row>
    <row r="21606" spans="1:16" x14ac:dyDescent="0.25">
      <c r="A21606" t="s">
        <v>31912</v>
      </c>
      <c r="B21606">
        <v>816</v>
      </c>
      <c r="C21606" s="3" t="str">
        <f>HYPERLINK("http://www.uniprot.org/uniprot/K7MNX2","tr|K7MNX2|K7MNX2_SOYBN")</f>
        <v>tr|K7MNX2|K7MNX2_SOYBN</v>
      </c>
      <c r="D21606" t="s">
        <v>28</v>
      </c>
      <c r="E21606">
        <v>23.03</v>
      </c>
      <c r="F21606">
        <v>178</v>
      </c>
      <c r="G21606">
        <v>137</v>
      </c>
      <c r="H21606">
        <v>19</v>
      </c>
      <c r="I21606">
        <v>46</v>
      </c>
      <c r="J21606">
        <v>522</v>
      </c>
      <c r="K21606">
        <v>1</v>
      </c>
      <c r="L21606">
        <v>382</v>
      </c>
      <c r="M21606">
        <v>557</v>
      </c>
      <c r="N21606" t="s">
        <v>18</v>
      </c>
      <c r="O21606" s="1">
        <v>6.7749900000000005E-7</v>
      </c>
      <c r="P21606">
        <v>145</v>
      </c>
    </row>
    <row r="21607" spans="1:16" x14ac:dyDescent="0.25">
      <c r="A21607" t="s">
        <v>31913</v>
      </c>
      <c r="B21607">
        <v>2028</v>
      </c>
      <c r="C21607" s="3" t="str">
        <f>HYPERLINK("http://www.uniprot.org/uniprot/I1MHP5","tr|I1MHP5|I1MHP5_SOYBN")</f>
        <v>tr|I1MHP5|I1MHP5_SOYBN</v>
      </c>
      <c r="D21607" t="s">
        <v>28</v>
      </c>
      <c r="E21607">
        <v>27.61</v>
      </c>
      <c r="F21607">
        <v>420</v>
      </c>
      <c r="G21607">
        <v>304</v>
      </c>
      <c r="H21607">
        <v>42</v>
      </c>
      <c r="I21607">
        <v>151</v>
      </c>
      <c r="J21607">
        <v>1284</v>
      </c>
      <c r="K21607">
        <v>1</v>
      </c>
      <c r="L21607">
        <v>1057</v>
      </c>
      <c r="M21607">
        <v>1470</v>
      </c>
      <c r="N21607" t="s">
        <v>18</v>
      </c>
      <c r="O21607" s="1">
        <v>1.2765299999999999E-29</v>
      </c>
      <c r="P21607">
        <v>346</v>
      </c>
    </row>
    <row r="21608" spans="1:16" x14ac:dyDescent="0.25">
      <c r="A21608" t="s">
        <v>31914</v>
      </c>
      <c r="B21608">
        <v>552</v>
      </c>
      <c r="C21608" s="3" t="str">
        <f>HYPERLINK("http://www.uniprot.org/uniprot/I3SK86","tr|I3SK86|I3SK86_LOTJA")</f>
        <v>tr|I3SK86|I3SK86_LOTJA</v>
      </c>
      <c r="D21608" t="s">
        <v>93</v>
      </c>
      <c r="E21608">
        <v>86.95</v>
      </c>
      <c r="F21608">
        <v>92</v>
      </c>
      <c r="G21608">
        <v>12</v>
      </c>
      <c r="H21608">
        <v>0</v>
      </c>
      <c r="I21608">
        <v>274</v>
      </c>
      <c r="J21608">
        <v>549</v>
      </c>
      <c r="K21608">
        <v>1</v>
      </c>
      <c r="L21608">
        <v>94</v>
      </c>
      <c r="M21608">
        <v>185</v>
      </c>
      <c r="N21608" t="s">
        <v>18</v>
      </c>
      <c r="O21608" s="1">
        <v>4.4304499999999998E-39</v>
      </c>
      <c r="P21608">
        <v>419</v>
      </c>
    </row>
    <row r="21609" spans="1:16" x14ac:dyDescent="0.25">
      <c r="A21609" t="s">
        <v>31915</v>
      </c>
      <c r="B21609">
        <v>1614</v>
      </c>
      <c r="C21609" s="3" t="str">
        <f>HYPERLINK("http://www.uniprot.org/uniprot/K7LAC1","tr|K7LAC1|K7LAC1_SOYBN")</f>
        <v>tr|K7LAC1|K7LAC1_SOYBN</v>
      </c>
      <c r="D21609" t="s">
        <v>28</v>
      </c>
      <c r="E21609">
        <v>84.53</v>
      </c>
      <c r="F21609">
        <v>543</v>
      </c>
      <c r="G21609">
        <v>84</v>
      </c>
      <c r="H21609">
        <v>18</v>
      </c>
      <c r="I21609">
        <v>1</v>
      </c>
      <c r="J21609">
        <v>1575</v>
      </c>
      <c r="K21609">
        <v>1</v>
      </c>
      <c r="L21609">
        <v>1</v>
      </c>
      <c r="M21609">
        <v>543</v>
      </c>
      <c r="N21609" t="s">
        <v>18</v>
      </c>
      <c r="O21609">
        <v>0</v>
      </c>
      <c r="P21609">
        <v>2350</v>
      </c>
    </row>
    <row r="21610" spans="1:16" x14ac:dyDescent="0.25">
      <c r="A21610" t="s">
        <v>31916</v>
      </c>
      <c r="B21610">
        <v>1155</v>
      </c>
      <c r="C21610" s="3" t="str">
        <f>HYPERLINK("http://www.uniprot.org/uniprot/I3S5D9","tr|I3S5D9|I3S5D9_MEDTR")</f>
        <v>tr|I3S5D9|I3S5D9_MEDTR</v>
      </c>
      <c r="D21610" t="s">
        <v>22</v>
      </c>
      <c r="E21610">
        <v>59.89</v>
      </c>
      <c r="F21610">
        <v>384</v>
      </c>
      <c r="G21610">
        <v>154</v>
      </c>
      <c r="H21610">
        <v>0</v>
      </c>
      <c r="I21610">
        <v>1</v>
      </c>
      <c r="J21610">
        <v>1152</v>
      </c>
      <c r="K21610">
        <v>1</v>
      </c>
      <c r="L21610">
        <v>1</v>
      </c>
      <c r="M21610">
        <v>324</v>
      </c>
      <c r="N21610" t="s">
        <v>18</v>
      </c>
      <c r="O21610" s="1">
        <v>1.00098E-117</v>
      </c>
      <c r="P21610">
        <v>1103</v>
      </c>
    </row>
    <row r="21611" spans="1:16" x14ac:dyDescent="0.25">
      <c r="A21611" t="s">
        <v>31917</v>
      </c>
      <c r="B21611">
        <v>450</v>
      </c>
      <c r="C21611" s="3" t="str">
        <f>HYPERLINK("http://www.uniprot.org/uniprot/B9T4D5","tr|B9T4D5|B9T4D5_RICCO")</f>
        <v>tr|B9T4D5|B9T4D5_RICCO</v>
      </c>
      <c r="D21611" t="s">
        <v>31918</v>
      </c>
      <c r="E21611">
        <v>81.25</v>
      </c>
      <c r="F21611">
        <v>112</v>
      </c>
      <c r="G21611">
        <v>21</v>
      </c>
      <c r="H21611">
        <v>0</v>
      </c>
      <c r="I21611">
        <v>70</v>
      </c>
      <c r="J21611">
        <v>405</v>
      </c>
      <c r="K21611">
        <v>1</v>
      </c>
      <c r="L21611">
        <v>24</v>
      </c>
      <c r="M21611">
        <v>135</v>
      </c>
      <c r="N21611" t="s">
        <v>18</v>
      </c>
      <c r="O21611" s="1">
        <v>4.5307799999999999E-43</v>
      </c>
      <c r="P21611">
        <v>453</v>
      </c>
    </row>
    <row r="21612" spans="1:16" x14ac:dyDescent="0.25">
      <c r="A21612" t="s">
        <v>31919</v>
      </c>
      <c r="B21612">
        <v>4098</v>
      </c>
      <c r="C21612" s="3" t="str">
        <f>HYPERLINK("http://www.uniprot.org/uniprot/R0GTN1","tr|R0GTN1|R0GTN1_9BRAS")</f>
        <v>tr|R0GTN1|R0GTN1_9BRAS</v>
      </c>
      <c r="D21612" t="s">
        <v>31920</v>
      </c>
      <c r="E21612">
        <v>52.39</v>
      </c>
      <c r="F21612">
        <v>1378</v>
      </c>
      <c r="G21612">
        <v>656</v>
      </c>
      <c r="H21612">
        <v>14</v>
      </c>
      <c r="I21612">
        <v>4</v>
      </c>
      <c r="J21612">
        <v>4095</v>
      </c>
      <c r="K21612">
        <v>1</v>
      </c>
      <c r="L21612">
        <v>50</v>
      </c>
      <c r="M21612">
        <v>1361</v>
      </c>
      <c r="N21612" t="s">
        <v>18</v>
      </c>
      <c r="O21612">
        <v>0</v>
      </c>
      <c r="P21612">
        <v>3680</v>
      </c>
    </row>
    <row r="21613" spans="1:16" x14ac:dyDescent="0.25">
      <c r="A21613" t="s">
        <v>31921</v>
      </c>
      <c r="B21613">
        <v>750</v>
      </c>
      <c r="C21613" s="3" t="str">
        <f>HYPERLINK("http://www.uniprot.org/uniprot/C6TG97","tr|C6TG97|C6TG97_SOYBN")</f>
        <v>tr|C6TG97|C6TG97_SOYBN</v>
      </c>
      <c r="D21613" t="s">
        <v>31922</v>
      </c>
      <c r="E21613">
        <v>91.16</v>
      </c>
      <c r="F21613">
        <v>249</v>
      </c>
      <c r="G21613">
        <v>22</v>
      </c>
      <c r="H21613">
        <v>0</v>
      </c>
      <c r="I21613">
        <v>1</v>
      </c>
      <c r="J21613">
        <v>747</v>
      </c>
      <c r="K21613">
        <v>1</v>
      </c>
      <c r="L21613">
        <v>1</v>
      </c>
      <c r="M21613">
        <v>249</v>
      </c>
      <c r="N21613" t="s">
        <v>18</v>
      </c>
      <c r="O21613" s="1">
        <v>8.4997900000000001E-128</v>
      </c>
      <c r="P21613">
        <v>1187</v>
      </c>
    </row>
    <row r="21614" spans="1:16" x14ac:dyDescent="0.25">
      <c r="A21614" t="s">
        <v>31923</v>
      </c>
      <c r="B21614">
        <v>204</v>
      </c>
      <c r="C21614" s="3" t="str">
        <f>HYPERLINK("http://www.uniprot.org/uniprot/K7L0I4","tr|K7L0I4|K7L0I4_SOYBN")</f>
        <v>tr|K7L0I4|K7L0I4_SOYBN</v>
      </c>
      <c r="D21614" t="s">
        <v>28</v>
      </c>
      <c r="E21614">
        <v>64.17</v>
      </c>
      <c r="F21614">
        <v>67</v>
      </c>
      <c r="G21614">
        <v>24</v>
      </c>
      <c r="H21614">
        <v>0</v>
      </c>
      <c r="I21614">
        <v>1</v>
      </c>
      <c r="J21614">
        <v>201</v>
      </c>
      <c r="K21614">
        <v>1</v>
      </c>
      <c r="L21614">
        <v>18</v>
      </c>
      <c r="M21614">
        <v>84</v>
      </c>
      <c r="N21614" t="s">
        <v>18</v>
      </c>
      <c r="O21614" s="1">
        <v>1.4588499999999999E-17</v>
      </c>
      <c r="P21614">
        <v>233</v>
      </c>
    </row>
    <row r="21615" spans="1:16" x14ac:dyDescent="0.25">
      <c r="A21615" t="s">
        <v>31924</v>
      </c>
      <c r="B21615">
        <v>876</v>
      </c>
      <c r="C21615" s="3" t="str">
        <f>HYPERLINK("http://www.uniprot.org/uniprot/I3T788","tr|I3T788|I3T788_MEDTR")</f>
        <v>tr|I3T788|I3T788_MEDTR</v>
      </c>
      <c r="D21615" t="s">
        <v>22</v>
      </c>
      <c r="E21615">
        <v>76.47</v>
      </c>
      <c r="F21615">
        <v>289</v>
      </c>
      <c r="G21615">
        <v>68</v>
      </c>
      <c r="H21615">
        <v>4</v>
      </c>
      <c r="I21615">
        <v>1</v>
      </c>
      <c r="J21615">
        <v>855</v>
      </c>
      <c r="K21615">
        <v>1</v>
      </c>
      <c r="L21615">
        <v>1</v>
      </c>
      <c r="M21615">
        <v>280</v>
      </c>
      <c r="N21615" t="s">
        <v>18</v>
      </c>
      <c r="O21615" s="1">
        <v>2.2578800000000001E-107</v>
      </c>
      <c r="P21615">
        <v>1012</v>
      </c>
    </row>
    <row r="21616" spans="1:16" x14ac:dyDescent="0.25">
      <c r="A21616" t="s">
        <v>31925</v>
      </c>
      <c r="B21616">
        <v>1473</v>
      </c>
      <c r="C21616" s="3" t="str">
        <f>HYPERLINK("http://www.uniprot.org/uniprot/K7L1I2","tr|K7L1I2|K7L1I2_SOYBN")</f>
        <v>tr|K7L1I2|K7L1I2_SOYBN</v>
      </c>
      <c r="D21616" t="s">
        <v>28</v>
      </c>
      <c r="E21616">
        <v>54.67</v>
      </c>
      <c r="F21616">
        <v>492</v>
      </c>
      <c r="G21616">
        <v>223</v>
      </c>
      <c r="H21616">
        <v>5</v>
      </c>
      <c r="I21616">
        <v>1</v>
      </c>
      <c r="J21616">
        <v>1461</v>
      </c>
      <c r="K21616">
        <v>1</v>
      </c>
      <c r="L21616">
        <v>1</v>
      </c>
      <c r="M21616">
        <v>472</v>
      </c>
      <c r="N21616" t="s">
        <v>18</v>
      </c>
      <c r="O21616" s="1">
        <v>8.5089100000000002E-131</v>
      </c>
      <c r="P21616">
        <v>1217</v>
      </c>
    </row>
    <row r="21617" spans="1:16" x14ac:dyDescent="0.25">
      <c r="A21617" t="s">
        <v>31926</v>
      </c>
      <c r="B21617">
        <v>600</v>
      </c>
      <c r="C21617" s="3" t="str">
        <f>HYPERLINK("http://www.uniprot.org/uniprot/C6SVE6","tr|C6SVE6|C6SVE6_SOYBN")</f>
        <v>tr|C6SVE6|C6SVE6_SOYBN</v>
      </c>
      <c r="D21617" t="s">
        <v>210</v>
      </c>
      <c r="E21617">
        <v>81.95</v>
      </c>
      <c r="F21617">
        <v>194</v>
      </c>
      <c r="G21617">
        <v>35</v>
      </c>
      <c r="H21617">
        <v>0</v>
      </c>
      <c r="I21617">
        <v>1</v>
      </c>
      <c r="J21617">
        <v>582</v>
      </c>
      <c r="K21617">
        <v>1</v>
      </c>
      <c r="L21617">
        <v>1</v>
      </c>
      <c r="M21617">
        <v>194</v>
      </c>
      <c r="N21617" t="s">
        <v>18</v>
      </c>
      <c r="O21617" s="1">
        <v>4.5661E-89</v>
      </c>
      <c r="P21617">
        <v>851</v>
      </c>
    </row>
    <row r="21618" spans="1:16" x14ac:dyDescent="0.25">
      <c r="A21618" t="s">
        <v>31927</v>
      </c>
      <c r="B21618">
        <v>1245</v>
      </c>
      <c r="C21618" s="3" t="str">
        <f>HYPERLINK("http://www.uniprot.org/uniprot/G7I5V7","tr|G7I5V7|G7I5V7_MEDTR")</f>
        <v>tr|G7I5V7|G7I5V7_MEDTR</v>
      </c>
      <c r="D21618" t="s">
        <v>31928</v>
      </c>
      <c r="E21618">
        <v>79.11</v>
      </c>
      <c r="F21618">
        <v>431</v>
      </c>
      <c r="G21618">
        <v>90</v>
      </c>
      <c r="H21618">
        <v>17</v>
      </c>
      <c r="I21618">
        <v>1</v>
      </c>
      <c r="J21618">
        <v>1242</v>
      </c>
      <c r="K21618">
        <v>1</v>
      </c>
      <c r="L21618">
        <v>1</v>
      </c>
      <c r="M21618">
        <v>400</v>
      </c>
      <c r="N21618" t="s">
        <v>18</v>
      </c>
      <c r="O21618">
        <v>0</v>
      </c>
      <c r="P21618">
        <v>1662</v>
      </c>
    </row>
    <row r="21619" spans="1:16" x14ac:dyDescent="0.25">
      <c r="A21619" t="s">
        <v>31929</v>
      </c>
      <c r="B21619">
        <v>1893</v>
      </c>
      <c r="C21619" s="3" t="str">
        <f>HYPERLINK("http://www.uniprot.org/uniprot/K7LJ30","tr|K7LJ30|K7LJ30_SOYBN")</f>
        <v>tr|K7LJ30|K7LJ30_SOYBN</v>
      </c>
      <c r="D21619" t="s">
        <v>28</v>
      </c>
      <c r="E21619">
        <v>66.930000000000007</v>
      </c>
      <c r="F21619">
        <v>629</v>
      </c>
      <c r="G21619">
        <v>208</v>
      </c>
      <c r="H21619">
        <v>19</v>
      </c>
      <c r="I21619">
        <v>1</v>
      </c>
      <c r="J21619">
        <v>1830</v>
      </c>
      <c r="K21619">
        <v>1</v>
      </c>
      <c r="L21619">
        <v>1</v>
      </c>
      <c r="M21619">
        <v>627</v>
      </c>
      <c r="N21619" t="s">
        <v>18</v>
      </c>
      <c r="O21619">
        <v>0</v>
      </c>
      <c r="P21619">
        <v>1961</v>
      </c>
    </row>
    <row r="21620" spans="1:16" x14ac:dyDescent="0.25">
      <c r="A21620" t="s">
        <v>31930</v>
      </c>
      <c r="B21620">
        <v>2013</v>
      </c>
      <c r="C21620" s="3" t="str">
        <f>HYPERLINK("http://www.uniprot.org/uniprot/G7J9V2","tr|G7J9V2|G7J9V2_MEDTR")</f>
        <v>tr|G7J9V2|G7J9V2_MEDTR</v>
      </c>
      <c r="D21620" t="s">
        <v>31931</v>
      </c>
      <c r="E21620">
        <v>84.77</v>
      </c>
      <c r="F21620">
        <v>716</v>
      </c>
      <c r="G21620">
        <v>109</v>
      </c>
      <c r="H21620">
        <v>46</v>
      </c>
      <c r="I21620">
        <v>1</v>
      </c>
      <c r="J21620">
        <v>2010</v>
      </c>
      <c r="K21620">
        <v>1</v>
      </c>
      <c r="L21620">
        <v>1</v>
      </c>
      <c r="M21620">
        <v>715</v>
      </c>
      <c r="N21620" t="s">
        <v>18</v>
      </c>
      <c r="O21620">
        <v>0</v>
      </c>
      <c r="P21620">
        <v>3100</v>
      </c>
    </row>
    <row r="21621" spans="1:16" x14ac:dyDescent="0.25">
      <c r="A21621" t="s">
        <v>31932</v>
      </c>
      <c r="B21621">
        <v>372</v>
      </c>
      <c r="C21621" s="3" t="str">
        <f>HYPERLINK("http://www.uniprot.org/uniprot/G7J478","tr|G7J478|G7J478_MEDTR")</f>
        <v>tr|G7J478|G7J478_MEDTR</v>
      </c>
      <c r="D21621" t="s">
        <v>31933</v>
      </c>
      <c r="E21621">
        <v>95.12</v>
      </c>
      <c r="F21621">
        <v>123</v>
      </c>
      <c r="G21621">
        <v>6</v>
      </c>
      <c r="H21621">
        <v>0</v>
      </c>
      <c r="I21621">
        <v>1</v>
      </c>
      <c r="J21621">
        <v>369</v>
      </c>
      <c r="K21621">
        <v>1</v>
      </c>
      <c r="L21621">
        <v>241</v>
      </c>
      <c r="M21621">
        <v>363</v>
      </c>
      <c r="N21621" t="s">
        <v>18</v>
      </c>
      <c r="O21621" s="1">
        <v>4.76661E-64</v>
      </c>
      <c r="P21621">
        <v>634</v>
      </c>
    </row>
    <row r="21622" spans="1:16" x14ac:dyDescent="0.25">
      <c r="A21622" t="s">
        <v>31934</v>
      </c>
      <c r="B21622">
        <v>1818</v>
      </c>
      <c r="C21622" s="3" t="str">
        <f>HYPERLINK("http://www.uniprot.org/uniprot/G7ZZV4","tr|G7ZZV4|G7ZZV4_MEDTR")</f>
        <v>tr|G7ZZV4|G7ZZV4_MEDTR</v>
      </c>
      <c r="D21622" t="s">
        <v>31935</v>
      </c>
      <c r="E21622">
        <v>89.45</v>
      </c>
      <c r="F21622">
        <v>607</v>
      </c>
      <c r="G21622">
        <v>64</v>
      </c>
      <c r="H21622">
        <v>2</v>
      </c>
      <c r="I21622">
        <v>1</v>
      </c>
      <c r="J21622">
        <v>1815</v>
      </c>
      <c r="K21622">
        <v>1</v>
      </c>
      <c r="L21622">
        <v>1</v>
      </c>
      <c r="M21622">
        <v>605</v>
      </c>
      <c r="N21622" t="s">
        <v>18</v>
      </c>
      <c r="O21622">
        <v>0</v>
      </c>
      <c r="P21622">
        <v>2751</v>
      </c>
    </row>
    <row r="21623" spans="1:16" x14ac:dyDescent="0.25">
      <c r="A21623" t="s">
        <v>31936</v>
      </c>
      <c r="B21623">
        <v>1326</v>
      </c>
      <c r="C21623" s="3" t="str">
        <f>HYPERLINK("http://www.uniprot.org/uniprot/I1KRB3","tr|I1KRB3|I1KRB3_SOYBN")</f>
        <v>tr|I1KRB3|I1KRB3_SOYBN</v>
      </c>
      <c r="D21623" t="s">
        <v>71</v>
      </c>
      <c r="E21623">
        <v>72.459999999999994</v>
      </c>
      <c r="F21623">
        <v>443</v>
      </c>
      <c r="G21623">
        <v>122</v>
      </c>
      <c r="H21623">
        <v>2</v>
      </c>
      <c r="I21623">
        <v>1</v>
      </c>
      <c r="J21623">
        <v>1323</v>
      </c>
      <c r="K21623">
        <v>1</v>
      </c>
      <c r="L21623">
        <v>137</v>
      </c>
      <c r="M21623">
        <v>577</v>
      </c>
      <c r="N21623" t="s">
        <v>18</v>
      </c>
      <c r="O21623">
        <v>0</v>
      </c>
      <c r="P21623">
        <v>1695</v>
      </c>
    </row>
    <row r="21624" spans="1:16" x14ac:dyDescent="0.25">
      <c r="A21624" t="s">
        <v>31937</v>
      </c>
      <c r="B21624">
        <v>828</v>
      </c>
      <c r="C21624" s="3" t="str">
        <f>HYPERLINK("http://www.uniprot.org/uniprot/D3YBG8","tr|D3YBG8|D3YBG8_TRIRP")</f>
        <v>tr|D3YBG8|D3YBG8_TRIRP</v>
      </c>
      <c r="D21624" t="s">
        <v>21042</v>
      </c>
      <c r="E21624">
        <v>66.319999999999993</v>
      </c>
      <c r="F21624">
        <v>297</v>
      </c>
      <c r="G21624">
        <v>100</v>
      </c>
      <c r="H21624">
        <v>23</v>
      </c>
      <c r="I21624">
        <v>1</v>
      </c>
      <c r="J21624">
        <v>822</v>
      </c>
      <c r="K21624">
        <v>1</v>
      </c>
      <c r="L21624">
        <v>1</v>
      </c>
      <c r="M21624">
        <v>290</v>
      </c>
      <c r="N21624" t="s">
        <v>18</v>
      </c>
      <c r="O21624" s="1">
        <v>2.9535799999999999E-98</v>
      </c>
      <c r="P21624">
        <v>933</v>
      </c>
    </row>
    <row r="21625" spans="1:16" x14ac:dyDescent="0.25">
      <c r="A21625" t="s">
        <v>31938</v>
      </c>
      <c r="B21625">
        <v>1830</v>
      </c>
      <c r="C21625" s="3" t="str">
        <f>HYPERLINK("http://www.uniprot.org/uniprot/K7K3L1","tr|K7K3L1|K7K3L1_SOYBN")</f>
        <v>tr|K7K3L1|K7K3L1_SOYBN</v>
      </c>
      <c r="D21625" t="s">
        <v>28</v>
      </c>
      <c r="E21625">
        <v>70.37</v>
      </c>
      <c r="F21625">
        <v>621</v>
      </c>
      <c r="G21625">
        <v>184</v>
      </c>
      <c r="H21625">
        <v>13</v>
      </c>
      <c r="I21625">
        <v>1</v>
      </c>
      <c r="J21625">
        <v>1824</v>
      </c>
      <c r="K21625">
        <v>1</v>
      </c>
      <c r="L21625">
        <v>1</v>
      </c>
      <c r="M21625">
        <v>608</v>
      </c>
      <c r="N21625" t="s">
        <v>18</v>
      </c>
      <c r="O21625">
        <v>0</v>
      </c>
      <c r="P21625">
        <v>2195</v>
      </c>
    </row>
    <row r="21626" spans="1:16" x14ac:dyDescent="0.25">
      <c r="A21626" t="s">
        <v>31939</v>
      </c>
      <c r="B21626">
        <v>555</v>
      </c>
      <c r="C21626" s="3" t="str">
        <f>HYPERLINK("http://www.uniprot.org/uniprot/Q38JC8","tr|Q38JC8|Q38JC8_MEDTR")</f>
        <v>tr|Q38JC8|Q38JC8_MEDTR</v>
      </c>
      <c r="D21626" t="s">
        <v>31940</v>
      </c>
      <c r="E21626">
        <v>90.21</v>
      </c>
      <c r="F21626">
        <v>184</v>
      </c>
      <c r="G21626">
        <v>18</v>
      </c>
      <c r="H21626">
        <v>0</v>
      </c>
      <c r="I21626">
        <v>1</v>
      </c>
      <c r="J21626">
        <v>552</v>
      </c>
      <c r="K21626">
        <v>1</v>
      </c>
      <c r="L21626">
        <v>1</v>
      </c>
      <c r="M21626">
        <v>184</v>
      </c>
      <c r="N21626" t="s">
        <v>18</v>
      </c>
      <c r="O21626" s="1">
        <v>3.8892899999999997E-99</v>
      </c>
      <c r="P21626">
        <v>937</v>
      </c>
    </row>
    <row r="21627" spans="1:16" x14ac:dyDescent="0.25">
      <c r="A21627" t="s">
        <v>31941</v>
      </c>
      <c r="B21627">
        <v>2064</v>
      </c>
      <c r="C21627" s="3" t="str">
        <f>HYPERLINK("http://www.uniprot.org/uniprot/I1MHP5","tr|I1MHP5|I1MHP5_SOYBN")</f>
        <v>tr|I1MHP5|I1MHP5_SOYBN</v>
      </c>
      <c r="D21627" t="s">
        <v>28</v>
      </c>
      <c r="E21627">
        <v>27.85</v>
      </c>
      <c r="F21627">
        <v>420</v>
      </c>
      <c r="G21627">
        <v>303</v>
      </c>
      <c r="H21627">
        <v>42</v>
      </c>
      <c r="I21627">
        <v>151</v>
      </c>
      <c r="J21627">
        <v>1284</v>
      </c>
      <c r="K21627">
        <v>1</v>
      </c>
      <c r="L21627">
        <v>1057</v>
      </c>
      <c r="M21627">
        <v>1470</v>
      </c>
      <c r="N21627" t="s">
        <v>18</v>
      </c>
      <c r="O21627" s="1">
        <v>2.6311400000000002E-30</v>
      </c>
      <c r="P21627">
        <v>352</v>
      </c>
    </row>
    <row r="21628" spans="1:16" x14ac:dyDescent="0.25">
      <c r="A21628" t="s">
        <v>31942</v>
      </c>
      <c r="B21628">
        <v>336</v>
      </c>
      <c r="C21628" s="3" t="str">
        <f>HYPERLINK("http://www.uniprot.org/uniprot/G7J4C6","tr|G7J4C6|G7J4C6_MEDTR")</f>
        <v>tr|G7J4C6|G7J4C6_MEDTR</v>
      </c>
      <c r="D21628" t="s">
        <v>3005</v>
      </c>
      <c r="E21628">
        <v>57.44</v>
      </c>
      <c r="F21628">
        <v>141</v>
      </c>
      <c r="G21628">
        <v>60</v>
      </c>
      <c r="H21628">
        <v>35</v>
      </c>
      <c r="I21628">
        <v>16</v>
      </c>
      <c r="J21628">
        <v>333</v>
      </c>
      <c r="K21628">
        <v>1</v>
      </c>
      <c r="L21628">
        <v>226</v>
      </c>
      <c r="M21628">
        <v>366</v>
      </c>
      <c r="N21628" t="s">
        <v>18</v>
      </c>
      <c r="O21628" s="1">
        <v>6.6056499999999999E-34</v>
      </c>
      <c r="P21628">
        <v>374</v>
      </c>
    </row>
    <row r="21629" spans="1:16" x14ac:dyDescent="0.25">
      <c r="A21629" t="s">
        <v>31943</v>
      </c>
      <c r="B21629">
        <v>312</v>
      </c>
      <c r="C21629" s="3" t="str">
        <f>HYPERLINK("http://www.uniprot.org/uniprot/G7KPQ2","tr|G7KPQ2|G7KPQ2_MEDTR")</f>
        <v>tr|G7KPQ2|G7KPQ2_MEDTR</v>
      </c>
      <c r="D21629" t="s">
        <v>2138</v>
      </c>
      <c r="E21629">
        <v>78.260000000000005</v>
      </c>
      <c r="F21629">
        <v>69</v>
      </c>
      <c r="G21629">
        <v>15</v>
      </c>
      <c r="H21629">
        <v>0</v>
      </c>
      <c r="I21629">
        <v>85</v>
      </c>
      <c r="J21629">
        <v>291</v>
      </c>
      <c r="K21629">
        <v>1</v>
      </c>
      <c r="L21629">
        <v>330</v>
      </c>
      <c r="M21629">
        <v>398</v>
      </c>
      <c r="N21629" t="s">
        <v>18</v>
      </c>
      <c r="O21629" s="1">
        <v>8.0779099999999999E-24</v>
      </c>
      <c r="P21629">
        <v>287</v>
      </c>
    </row>
    <row r="21630" spans="1:16" x14ac:dyDescent="0.25">
      <c r="A21630" t="s">
        <v>31944</v>
      </c>
      <c r="B21630">
        <v>375</v>
      </c>
      <c r="C21630" s="3" t="str">
        <f>HYPERLINK("http://www.uniprot.org/uniprot/K7KN88","tr|K7KN88|K7KN88_SOYBN")</f>
        <v>tr|K7KN88|K7KN88_SOYBN</v>
      </c>
      <c r="D21630" t="s">
        <v>28</v>
      </c>
      <c r="E21630">
        <v>58.21</v>
      </c>
      <c r="F21630">
        <v>146</v>
      </c>
      <c r="G21630">
        <v>61</v>
      </c>
      <c r="H21630">
        <v>26</v>
      </c>
      <c r="I21630">
        <v>1</v>
      </c>
      <c r="J21630">
        <v>360</v>
      </c>
      <c r="K21630">
        <v>1</v>
      </c>
      <c r="L21630">
        <v>11</v>
      </c>
      <c r="M21630">
        <v>156</v>
      </c>
      <c r="N21630" t="s">
        <v>18</v>
      </c>
      <c r="O21630" s="1">
        <v>1.8792699999999998E-36</v>
      </c>
      <c r="P21630">
        <v>396</v>
      </c>
    </row>
    <row r="21631" spans="1:16" x14ac:dyDescent="0.25">
      <c r="A21631" t="s">
        <v>31945</v>
      </c>
      <c r="B21631">
        <v>909</v>
      </c>
      <c r="C21631" s="3" t="str">
        <f>HYPERLINK("http://www.uniprot.org/uniprot/K7MI45","tr|K7MI45|K7MI45_SOYBN")</f>
        <v>tr|K7MI45|K7MI45_SOYBN</v>
      </c>
      <c r="D21631" t="s">
        <v>28</v>
      </c>
      <c r="E21631">
        <v>77.41</v>
      </c>
      <c r="F21631">
        <v>279</v>
      </c>
      <c r="G21631">
        <v>63</v>
      </c>
      <c r="H21631">
        <v>1</v>
      </c>
      <c r="I21631">
        <v>73</v>
      </c>
      <c r="J21631">
        <v>906</v>
      </c>
      <c r="K21631">
        <v>1</v>
      </c>
      <c r="L21631">
        <v>22</v>
      </c>
      <c r="M21631">
        <v>300</v>
      </c>
      <c r="N21631" t="s">
        <v>18</v>
      </c>
      <c r="O21631" s="1">
        <v>1.95148E-125</v>
      </c>
      <c r="P21631">
        <v>1168</v>
      </c>
    </row>
    <row r="21632" spans="1:16" x14ac:dyDescent="0.25">
      <c r="A21632" t="s">
        <v>31946</v>
      </c>
      <c r="B21632">
        <v>693</v>
      </c>
      <c r="C21632" s="3" t="str">
        <f>HYPERLINK("http://www.uniprot.org/uniprot/G1K3R9","tr|G1K3R9|G1K3R9_CICAR")</f>
        <v>tr|G1K3R9|G1K3R9_CICAR</v>
      </c>
      <c r="D21632" t="s">
        <v>31947</v>
      </c>
      <c r="E21632">
        <v>87.71</v>
      </c>
      <c r="F21632">
        <v>228</v>
      </c>
      <c r="G21632">
        <v>28</v>
      </c>
      <c r="H21632">
        <v>0</v>
      </c>
      <c r="I21632">
        <v>4</v>
      </c>
      <c r="J21632">
        <v>687</v>
      </c>
      <c r="K21632">
        <v>1</v>
      </c>
      <c r="L21632">
        <v>1</v>
      </c>
      <c r="M21632">
        <v>227</v>
      </c>
      <c r="N21632" t="s">
        <v>18</v>
      </c>
      <c r="O21632" s="1">
        <v>6.9155300000000004E-115</v>
      </c>
      <c r="P21632">
        <v>1075</v>
      </c>
    </row>
    <row r="21633" spans="1:16" x14ac:dyDescent="0.25">
      <c r="A21633" t="s">
        <v>31948</v>
      </c>
      <c r="B21633">
        <v>453</v>
      </c>
      <c r="C21633" s="3" t="str">
        <f>HYPERLINK("http://www.uniprot.org/uniprot/G7JTS2","tr|G7JTS2|G7JTS2_MEDTR")</f>
        <v>tr|G7JTS2|G7JTS2_MEDTR</v>
      </c>
      <c r="D21633" t="s">
        <v>31949</v>
      </c>
      <c r="E21633">
        <v>81</v>
      </c>
      <c r="F21633">
        <v>100</v>
      </c>
      <c r="G21633">
        <v>19</v>
      </c>
      <c r="H21633">
        <v>0</v>
      </c>
      <c r="I21633">
        <v>70</v>
      </c>
      <c r="J21633">
        <v>369</v>
      </c>
      <c r="K21633">
        <v>1</v>
      </c>
      <c r="L21633">
        <v>25</v>
      </c>
      <c r="M21633">
        <v>124</v>
      </c>
      <c r="N21633" t="s">
        <v>18</v>
      </c>
      <c r="O21633" s="1">
        <v>1.0756700000000001E-36</v>
      </c>
      <c r="P21633">
        <v>398</v>
      </c>
    </row>
    <row r="21634" spans="1:16" x14ac:dyDescent="0.25">
      <c r="A21634" t="s">
        <v>31950</v>
      </c>
      <c r="B21634">
        <v>1719</v>
      </c>
      <c r="C21634" s="3" t="str">
        <f>HYPERLINK("http://www.uniprot.org/uniprot/I1KU50","tr|I1KU50|I1KU50_SOYBN")</f>
        <v>tr|I1KU50|I1KU50_SOYBN</v>
      </c>
      <c r="D21634" t="s">
        <v>28</v>
      </c>
      <c r="E21634">
        <v>76</v>
      </c>
      <c r="F21634">
        <v>571</v>
      </c>
      <c r="G21634">
        <v>137</v>
      </c>
      <c r="H21634">
        <v>1</v>
      </c>
      <c r="I21634">
        <v>1</v>
      </c>
      <c r="J21634">
        <v>1710</v>
      </c>
      <c r="K21634">
        <v>1</v>
      </c>
      <c r="L21634">
        <v>1</v>
      </c>
      <c r="M21634">
        <v>567</v>
      </c>
      <c r="N21634" t="s">
        <v>18</v>
      </c>
      <c r="O21634">
        <v>0</v>
      </c>
      <c r="P21634">
        <v>2240</v>
      </c>
    </row>
    <row r="21635" spans="1:16" x14ac:dyDescent="0.25">
      <c r="A21635" t="s">
        <v>31951</v>
      </c>
      <c r="B21635">
        <v>804</v>
      </c>
      <c r="C21635" s="3" t="str">
        <f>HYPERLINK("http://www.uniprot.org/uniprot/K7KWK2","tr|K7KWK2|K7KWK2_SOYBN")</f>
        <v>tr|K7KWK2|K7KWK2_SOYBN</v>
      </c>
      <c r="D21635" t="s">
        <v>28</v>
      </c>
      <c r="E21635">
        <v>80</v>
      </c>
      <c r="F21635">
        <v>220</v>
      </c>
      <c r="G21635">
        <v>44</v>
      </c>
      <c r="H21635">
        <v>0</v>
      </c>
      <c r="I21635">
        <v>1</v>
      </c>
      <c r="J21635">
        <v>660</v>
      </c>
      <c r="K21635">
        <v>1</v>
      </c>
      <c r="L21635">
        <v>1</v>
      </c>
      <c r="M21635">
        <v>218</v>
      </c>
      <c r="N21635" t="s">
        <v>18</v>
      </c>
      <c r="O21635" s="1">
        <v>1.2489500000000001E-90</v>
      </c>
      <c r="P21635">
        <v>867</v>
      </c>
    </row>
    <row r="21636" spans="1:16" x14ac:dyDescent="0.25">
      <c r="A21636" t="s">
        <v>31952</v>
      </c>
      <c r="B21636">
        <v>699</v>
      </c>
      <c r="C21636" s="3" t="str">
        <f>HYPERLINK("http://www.uniprot.org/uniprot/G7JZJ1","tr|G7JZJ1|G7JZJ1_MEDTR")</f>
        <v>tr|G7JZJ1|G7JZJ1_MEDTR</v>
      </c>
      <c r="D21636" t="s">
        <v>31953</v>
      </c>
      <c r="E21636">
        <v>64.22</v>
      </c>
      <c r="F21636">
        <v>232</v>
      </c>
      <c r="G21636">
        <v>83</v>
      </c>
      <c r="H21636">
        <v>0</v>
      </c>
      <c r="I21636">
        <v>1</v>
      </c>
      <c r="J21636">
        <v>696</v>
      </c>
      <c r="K21636">
        <v>1</v>
      </c>
      <c r="L21636">
        <v>1</v>
      </c>
      <c r="M21636">
        <v>230</v>
      </c>
      <c r="N21636" t="s">
        <v>18</v>
      </c>
      <c r="O21636" s="1">
        <v>3.9242500000000002E-73</v>
      </c>
      <c r="P21636">
        <v>715</v>
      </c>
    </row>
    <row r="21637" spans="1:16" x14ac:dyDescent="0.25">
      <c r="A21637" t="s">
        <v>31954</v>
      </c>
      <c r="B21637">
        <v>531</v>
      </c>
      <c r="C21637" s="3" t="str">
        <f>HYPERLINK("http://www.uniprot.org/uniprot/C6SWZ3","tr|C6SWZ3|C6SWZ3_SOYBN")</f>
        <v>tr|C6SWZ3|C6SWZ3_SOYBN</v>
      </c>
      <c r="D21637" t="s">
        <v>897</v>
      </c>
      <c r="E21637">
        <v>99.43</v>
      </c>
      <c r="F21637">
        <v>176</v>
      </c>
      <c r="G21637">
        <v>1</v>
      </c>
      <c r="H21637">
        <v>0</v>
      </c>
      <c r="I21637">
        <v>1</v>
      </c>
      <c r="J21637">
        <v>528</v>
      </c>
      <c r="K21637">
        <v>1</v>
      </c>
      <c r="L21637">
        <v>1</v>
      </c>
      <c r="M21637">
        <v>176</v>
      </c>
      <c r="N21637" t="s">
        <v>18</v>
      </c>
      <c r="O21637" s="1">
        <v>9.3965800000000006E-97</v>
      </c>
      <c r="P21637">
        <v>916</v>
      </c>
    </row>
    <row r="21638" spans="1:16" x14ac:dyDescent="0.25">
      <c r="A21638" t="s">
        <v>31955</v>
      </c>
      <c r="B21638">
        <v>864</v>
      </c>
      <c r="C21638" s="3" t="str">
        <f>HYPERLINK("http://www.uniprot.org/uniprot/B7FN01","tr|B7FN01|B7FN01_MEDTR")</f>
        <v>tr|B7FN01|B7FN01_MEDTR</v>
      </c>
      <c r="D21638" t="s">
        <v>581</v>
      </c>
      <c r="E21638">
        <v>79.66</v>
      </c>
      <c r="F21638">
        <v>177</v>
      </c>
      <c r="G21638">
        <v>36</v>
      </c>
      <c r="H21638">
        <v>2</v>
      </c>
      <c r="I21638">
        <v>262</v>
      </c>
      <c r="J21638">
        <v>786</v>
      </c>
      <c r="K21638">
        <v>1</v>
      </c>
      <c r="L21638">
        <v>33</v>
      </c>
      <c r="M21638">
        <v>209</v>
      </c>
      <c r="N21638" t="s">
        <v>18</v>
      </c>
      <c r="O21638" s="1">
        <v>4.2060799999999999E-82</v>
      </c>
      <c r="P21638">
        <v>712</v>
      </c>
    </row>
    <row r="21639" spans="1:16" x14ac:dyDescent="0.25">
      <c r="A21639" t="s">
        <v>31956</v>
      </c>
      <c r="B21639">
        <v>1095</v>
      </c>
      <c r="C21639" s="3" t="str">
        <f>HYPERLINK("http://www.uniprot.org/uniprot/G7J0C4","tr|G7J0C4|G7J0C4_MEDTR")</f>
        <v>tr|G7J0C4|G7J0C4_MEDTR</v>
      </c>
      <c r="D21639" t="s">
        <v>8886</v>
      </c>
      <c r="E21639">
        <v>43.82</v>
      </c>
      <c r="F21639">
        <v>89</v>
      </c>
      <c r="G21639">
        <v>50</v>
      </c>
      <c r="H21639">
        <v>0</v>
      </c>
      <c r="I21639">
        <v>70</v>
      </c>
      <c r="J21639">
        <v>336</v>
      </c>
      <c r="K21639">
        <v>1</v>
      </c>
      <c r="L21639">
        <v>387</v>
      </c>
      <c r="M21639">
        <v>475</v>
      </c>
      <c r="N21639" t="s">
        <v>18</v>
      </c>
      <c r="O21639" s="1">
        <v>1.9702900000000001E-11</v>
      </c>
      <c r="P21639">
        <v>186</v>
      </c>
    </row>
    <row r="21640" spans="1:16" x14ac:dyDescent="0.25">
      <c r="A21640" t="s">
        <v>31957</v>
      </c>
      <c r="B21640">
        <v>2142</v>
      </c>
      <c r="C21640" s="3" t="str">
        <f>HYPERLINK("http://www.uniprot.org/uniprot/K7LMB0","tr|K7LMB0|K7LMB0_SOYBN")</f>
        <v>tr|K7LMB0|K7LMB0_SOYBN</v>
      </c>
      <c r="D21640" t="s">
        <v>117</v>
      </c>
      <c r="E21640">
        <v>58.05</v>
      </c>
      <c r="F21640">
        <v>689</v>
      </c>
      <c r="G21640">
        <v>289</v>
      </c>
      <c r="H21640">
        <v>19</v>
      </c>
      <c r="I21640">
        <v>121</v>
      </c>
      <c r="J21640">
        <v>2130</v>
      </c>
      <c r="K21640">
        <v>1</v>
      </c>
      <c r="L21640">
        <v>50</v>
      </c>
      <c r="M21640">
        <v>728</v>
      </c>
      <c r="N21640" t="s">
        <v>18</v>
      </c>
      <c r="O21640">
        <v>0</v>
      </c>
      <c r="P21640">
        <v>1915</v>
      </c>
    </row>
    <row r="21641" spans="1:16" x14ac:dyDescent="0.25">
      <c r="A21641" t="s">
        <v>31958</v>
      </c>
      <c r="B21641">
        <v>750</v>
      </c>
      <c r="C21641" s="3" t="str">
        <f>HYPERLINK("http://www.uniprot.org/uniprot/G7I5V5","tr|G7I5V5|G7I5V5_MEDTR")</f>
        <v>tr|G7I5V5|G7I5V5_MEDTR</v>
      </c>
      <c r="D21641" t="s">
        <v>31959</v>
      </c>
      <c r="E21641">
        <v>60.07</v>
      </c>
      <c r="F21641">
        <v>273</v>
      </c>
      <c r="G21641">
        <v>109</v>
      </c>
      <c r="H21641">
        <v>24</v>
      </c>
      <c r="I21641">
        <v>1</v>
      </c>
      <c r="J21641">
        <v>747</v>
      </c>
      <c r="K21641">
        <v>1</v>
      </c>
      <c r="L21641">
        <v>1</v>
      </c>
      <c r="M21641">
        <v>271</v>
      </c>
      <c r="N21641" t="s">
        <v>18</v>
      </c>
      <c r="O21641" s="1">
        <v>8.3480799999999997E-75</v>
      </c>
      <c r="P21641">
        <v>730</v>
      </c>
    </row>
    <row r="21642" spans="1:16" x14ac:dyDescent="0.25">
      <c r="A21642" t="s">
        <v>31960</v>
      </c>
      <c r="B21642">
        <v>2019</v>
      </c>
      <c r="C21642" s="3" t="str">
        <f>HYPERLINK("http://www.uniprot.org/uniprot/Q6KC90","tr|Q6KC90|Q6KC90_PEA")</f>
        <v>tr|Q6KC90|Q6KC90_PEA</v>
      </c>
      <c r="D21642" t="s">
        <v>29114</v>
      </c>
      <c r="E21642">
        <v>78.12</v>
      </c>
      <c r="F21642">
        <v>672</v>
      </c>
      <c r="G21642">
        <v>147</v>
      </c>
      <c r="H21642">
        <v>20</v>
      </c>
      <c r="I21642">
        <v>1</v>
      </c>
      <c r="J21642">
        <v>1956</v>
      </c>
      <c r="K21642">
        <v>1</v>
      </c>
      <c r="L21642">
        <v>1</v>
      </c>
      <c r="M21642">
        <v>668</v>
      </c>
      <c r="N21642" t="s">
        <v>18</v>
      </c>
      <c r="O21642">
        <v>0</v>
      </c>
      <c r="P21642">
        <v>2555</v>
      </c>
    </row>
    <row r="21643" spans="1:16" x14ac:dyDescent="0.25">
      <c r="A21643" t="s">
        <v>31961</v>
      </c>
      <c r="B21643">
        <v>2676</v>
      </c>
      <c r="C21643" s="3" t="str">
        <f>HYPERLINK("http://www.uniprot.org/uniprot/I1JU76","tr|I1JU76|I1JU76_SOYBN")</f>
        <v>tr|I1JU76|I1JU76_SOYBN</v>
      </c>
      <c r="D21643" t="s">
        <v>28</v>
      </c>
      <c r="E21643">
        <v>55.94</v>
      </c>
      <c r="F21643">
        <v>942</v>
      </c>
      <c r="G21643">
        <v>415</v>
      </c>
      <c r="H21643">
        <v>60</v>
      </c>
      <c r="I21643">
        <v>22</v>
      </c>
      <c r="J21643">
        <v>2667</v>
      </c>
      <c r="K21643">
        <v>1</v>
      </c>
      <c r="L21643">
        <v>1</v>
      </c>
      <c r="M21643">
        <v>911</v>
      </c>
      <c r="N21643" t="s">
        <v>18</v>
      </c>
      <c r="O21643">
        <v>0</v>
      </c>
      <c r="P21643">
        <v>2289</v>
      </c>
    </row>
    <row r="21644" spans="1:16" x14ac:dyDescent="0.25">
      <c r="A21644" t="s">
        <v>31962</v>
      </c>
      <c r="B21644">
        <v>948</v>
      </c>
      <c r="C21644" s="3" t="str">
        <f>HYPERLINK("http://www.uniprot.org/uniprot/G7J479","tr|G7J479|G7J479_MEDTR")</f>
        <v>tr|G7J479|G7J479_MEDTR</v>
      </c>
      <c r="D21644" t="s">
        <v>31963</v>
      </c>
      <c r="E21644">
        <v>66.97</v>
      </c>
      <c r="F21644">
        <v>321</v>
      </c>
      <c r="G21644">
        <v>106</v>
      </c>
      <c r="H21644">
        <v>7</v>
      </c>
      <c r="I21644">
        <v>1</v>
      </c>
      <c r="J21644">
        <v>942</v>
      </c>
      <c r="K21644">
        <v>1</v>
      </c>
      <c r="L21644">
        <v>1</v>
      </c>
      <c r="M21644">
        <v>286</v>
      </c>
      <c r="N21644" t="s">
        <v>18</v>
      </c>
      <c r="O21644" s="1">
        <v>8.3439799999999996E-106</v>
      </c>
      <c r="P21644">
        <v>999</v>
      </c>
    </row>
    <row r="21645" spans="1:16" x14ac:dyDescent="0.25">
      <c r="A21645" t="s">
        <v>31964</v>
      </c>
      <c r="B21645">
        <v>630</v>
      </c>
      <c r="C21645" s="3" t="str">
        <f>HYPERLINK("http://www.uniprot.org/uniprot/B0I559","tr|B0I559|B0I559_PHAVU")</f>
        <v>tr|B0I559|B0I559_PHAVU</v>
      </c>
      <c r="D21645" t="s">
        <v>19895</v>
      </c>
      <c r="E21645">
        <v>97.59</v>
      </c>
      <c r="F21645">
        <v>208</v>
      </c>
      <c r="G21645">
        <v>5</v>
      </c>
      <c r="H21645">
        <v>0</v>
      </c>
      <c r="I21645">
        <v>1</v>
      </c>
      <c r="J21645">
        <v>624</v>
      </c>
      <c r="K21645">
        <v>1</v>
      </c>
      <c r="L21645">
        <v>1</v>
      </c>
      <c r="M21645">
        <v>208</v>
      </c>
      <c r="N21645" t="s">
        <v>18</v>
      </c>
      <c r="O21645" s="1">
        <v>9.7386300000000005E-112</v>
      </c>
      <c r="P21645">
        <v>1047</v>
      </c>
    </row>
    <row r="21646" spans="1:16" x14ac:dyDescent="0.25">
      <c r="A21646" t="s">
        <v>31965</v>
      </c>
      <c r="B21646">
        <v>1572</v>
      </c>
      <c r="C21646" s="3" t="str">
        <f>HYPERLINK("http://www.uniprot.org/uniprot/I1KRB1","tr|I1KRB1|I1KRB1_SOYBN")</f>
        <v>tr|I1KRB1|I1KRB1_SOYBN</v>
      </c>
      <c r="D21646" t="s">
        <v>71</v>
      </c>
      <c r="E21646">
        <v>71.900000000000006</v>
      </c>
      <c r="F21646">
        <v>509</v>
      </c>
      <c r="G21646">
        <v>143</v>
      </c>
      <c r="H21646">
        <v>0</v>
      </c>
      <c r="I21646">
        <v>43</v>
      </c>
      <c r="J21646">
        <v>1569</v>
      </c>
      <c r="K21646">
        <v>1</v>
      </c>
      <c r="L21646">
        <v>19</v>
      </c>
      <c r="M21646">
        <v>527</v>
      </c>
      <c r="N21646" t="s">
        <v>18</v>
      </c>
      <c r="O21646">
        <v>0</v>
      </c>
      <c r="P21646">
        <v>1983</v>
      </c>
    </row>
    <row r="21647" spans="1:16" x14ac:dyDescent="0.25">
      <c r="A21647" t="s">
        <v>31966</v>
      </c>
      <c r="B21647">
        <v>2073</v>
      </c>
      <c r="C21647" s="3" t="str">
        <f>HYPERLINK("http://www.uniprot.org/uniprot/I1K4K8","tr|I1K4K8|I1K4K8_SOYBN")</f>
        <v>tr|I1K4K8|I1K4K8_SOYBN</v>
      </c>
      <c r="D21647" t="s">
        <v>31967</v>
      </c>
      <c r="E21647">
        <v>90.63</v>
      </c>
      <c r="F21647">
        <v>673</v>
      </c>
      <c r="G21647">
        <v>63</v>
      </c>
      <c r="H21647">
        <v>0</v>
      </c>
      <c r="I21647">
        <v>49</v>
      </c>
      <c r="J21647">
        <v>2067</v>
      </c>
      <c r="K21647">
        <v>1</v>
      </c>
      <c r="L21647">
        <v>7</v>
      </c>
      <c r="M21647">
        <v>676</v>
      </c>
      <c r="N21647" t="s">
        <v>18</v>
      </c>
      <c r="O21647">
        <v>0</v>
      </c>
      <c r="P21647">
        <v>3213</v>
      </c>
    </row>
    <row r="21648" spans="1:16" x14ac:dyDescent="0.25">
      <c r="A21648" t="s">
        <v>31968</v>
      </c>
      <c r="B21648">
        <v>1848</v>
      </c>
      <c r="C21648" s="3" t="str">
        <f>HYPERLINK("http://www.uniprot.org/uniprot/B7FLS0","tr|B7FLS0|B7FLS0_MEDTR")</f>
        <v>tr|B7FLS0|B7FLS0_MEDTR</v>
      </c>
      <c r="D21648" t="s">
        <v>22</v>
      </c>
      <c r="E21648">
        <v>75.92</v>
      </c>
      <c r="F21648">
        <v>619</v>
      </c>
      <c r="G21648">
        <v>149</v>
      </c>
      <c r="H21648">
        <v>5</v>
      </c>
      <c r="I21648">
        <v>1</v>
      </c>
      <c r="J21648">
        <v>1842</v>
      </c>
      <c r="K21648">
        <v>1</v>
      </c>
      <c r="L21648">
        <v>11</v>
      </c>
      <c r="M21648">
        <v>628</v>
      </c>
      <c r="N21648" t="s">
        <v>18</v>
      </c>
      <c r="O21648">
        <v>0</v>
      </c>
      <c r="P21648">
        <v>2422</v>
      </c>
    </row>
    <row r="21649" spans="1:16" x14ac:dyDescent="0.25">
      <c r="A21649" t="s">
        <v>31969</v>
      </c>
      <c r="B21649">
        <v>1503</v>
      </c>
      <c r="C21649" s="3" t="str">
        <f>HYPERLINK("http://www.uniprot.org/uniprot/G7I2F3","tr|G7I2F3|G7I2F3_MEDTR")</f>
        <v>tr|G7I2F3|G7I2F3_MEDTR</v>
      </c>
      <c r="D21649" t="s">
        <v>257</v>
      </c>
      <c r="E21649">
        <v>38.75</v>
      </c>
      <c r="F21649">
        <v>240</v>
      </c>
      <c r="G21649">
        <v>147</v>
      </c>
      <c r="H21649">
        <v>4</v>
      </c>
      <c r="I21649">
        <v>580</v>
      </c>
      <c r="J21649">
        <v>1287</v>
      </c>
      <c r="K21649">
        <v>1</v>
      </c>
      <c r="L21649">
        <v>169</v>
      </c>
      <c r="M21649">
        <v>382</v>
      </c>
      <c r="N21649" t="s">
        <v>18</v>
      </c>
      <c r="O21649" s="1">
        <v>1.4377700000000001E-32</v>
      </c>
      <c r="P21649">
        <v>370</v>
      </c>
    </row>
    <row r="21650" spans="1:16" x14ac:dyDescent="0.25">
      <c r="A21650" t="s">
        <v>31970</v>
      </c>
      <c r="B21650">
        <v>495</v>
      </c>
      <c r="C21650" s="3" t="str">
        <f>HYPERLINK("http://www.uniprot.org/uniprot/Q38JD5","tr|Q38JD5|Q38JD5_POPBA")</f>
        <v>tr|Q38JD5|Q38JD5_POPBA</v>
      </c>
      <c r="D21650" t="s">
        <v>331</v>
      </c>
      <c r="E21650">
        <v>80.86</v>
      </c>
      <c r="F21650">
        <v>162</v>
      </c>
      <c r="G21650">
        <v>31</v>
      </c>
      <c r="H21650">
        <v>1</v>
      </c>
      <c r="I21650">
        <v>7</v>
      </c>
      <c r="J21650">
        <v>489</v>
      </c>
      <c r="K21650">
        <v>1</v>
      </c>
      <c r="L21650">
        <v>4</v>
      </c>
      <c r="M21650">
        <v>165</v>
      </c>
      <c r="N21650" t="s">
        <v>18</v>
      </c>
      <c r="O21650" s="1">
        <v>7.2827599999999995E-73</v>
      </c>
      <c r="P21650">
        <v>710</v>
      </c>
    </row>
    <row r="21651" spans="1:16" x14ac:dyDescent="0.25">
      <c r="A21651" t="s">
        <v>31971</v>
      </c>
      <c r="B21651">
        <v>816</v>
      </c>
      <c r="C21651" s="3" t="str">
        <f>HYPERLINK("http://www.uniprot.org/uniprot/G7LH18","tr|G7LH18|G7LH18_MEDTR")</f>
        <v>tr|G7LH18|G7LH18_MEDTR</v>
      </c>
      <c r="D21651" t="s">
        <v>31972</v>
      </c>
      <c r="E21651">
        <v>66.31</v>
      </c>
      <c r="F21651">
        <v>282</v>
      </c>
      <c r="G21651">
        <v>95</v>
      </c>
      <c r="H21651">
        <v>11</v>
      </c>
      <c r="I21651">
        <v>1</v>
      </c>
      <c r="J21651">
        <v>813</v>
      </c>
      <c r="K21651">
        <v>1</v>
      </c>
      <c r="L21651">
        <v>43</v>
      </c>
      <c r="M21651">
        <v>311</v>
      </c>
      <c r="N21651" t="s">
        <v>18</v>
      </c>
      <c r="O21651" s="1">
        <v>7.8195800000000003E-88</v>
      </c>
      <c r="P21651">
        <v>843</v>
      </c>
    </row>
    <row r="21652" spans="1:16" x14ac:dyDescent="0.25">
      <c r="A21652" t="s">
        <v>31973</v>
      </c>
      <c r="B21652">
        <v>1164</v>
      </c>
      <c r="C21652" s="3" t="str">
        <f>HYPERLINK("http://www.uniprot.org/uniprot/G7ZYP7","tr|G7ZYP7|G7ZYP7_MEDTR")</f>
        <v>tr|G7ZYP7|G7ZYP7_MEDTR</v>
      </c>
      <c r="D21652" t="s">
        <v>31974</v>
      </c>
      <c r="E21652">
        <v>83.46</v>
      </c>
      <c r="F21652">
        <v>387</v>
      </c>
      <c r="G21652">
        <v>64</v>
      </c>
      <c r="H21652">
        <v>0</v>
      </c>
      <c r="I21652">
        <v>1</v>
      </c>
      <c r="J21652">
        <v>1161</v>
      </c>
      <c r="K21652">
        <v>1</v>
      </c>
      <c r="L21652">
        <v>16</v>
      </c>
      <c r="M21652">
        <v>399</v>
      </c>
      <c r="N21652" t="s">
        <v>18</v>
      </c>
      <c r="O21652">
        <v>0</v>
      </c>
      <c r="P21652">
        <v>1758</v>
      </c>
    </row>
    <row r="21653" spans="1:16" x14ac:dyDescent="0.25">
      <c r="A21653" t="s">
        <v>31975</v>
      </c>
      <c r="B21653">
        <v>471</v>
      </c>
      <c r="C21653" s="3" t="str">
        <f>HYPERLINK("http://www.uniprot.org/uniprot/G7JRB0","tr|G7JRB0|G7JRB0_MEDTR")</f>
        <v>tr|G7JRB0|G7JRB0_MEDTR</v>
      </c>
      <c r="D21653" t="s">
        <v>31976</v>
      </c>
      <c r="E21653">
        <v>96.25</v>
      </c>
      <c r="F21653">
        <v>80</v>
      </c>
      <c r="G21653">
        <v>3</v>
      </c>
      <c r="H21653">
        <v>0</v>
      </c>
      <c r="I21653">
        <v>217</v>
      </c>
      <c r="J21653">
        <v>456</v>
      </c>
      <c r="K21653">
        <v>1</v>
      </c>
      <c r="L21653">
        <v>1401</v>
      </c>
      <c r="M21653">
        <v>1480</v>
      </c>
      <c r="N21653" t="s">
        <v>18</v>
      </c>
      <c r="O21653" s="1">
        <v>3.57728E-40</v>
      </c>
      <c r="P21653">
        <v>428</v>
      </c>
    </row>
    <row r="21654" spans="1:16" x14ac:dyDescent="0.25">
      <c r="A21654" t="s">
        <v>31977</v>
      </c>
      <c r="B21654">
        <v>831</v>
      </c>
      <c r="C21654" s="3" t="str">
        <f>HYPERLINK("http://www.uniprot.org/uniprot/Q2HW89","tr|Q2HW89|Q2HW89_MEDTR")</f>
        <v>tr|Q2HW89|Q2HW89_MEDTR</v>
      </c>
      <c r="D21654" t="s">
        <v>101</v>
      </c>
      <c r="E21654">
        <v>77.650000000000006</v>
      </c>
      <c r="F21654">
        <v>273</v>
      </c>
      <c r="G21654">
        <v>61</v>
      </c>
      <c r="H21654">
        <v>0</v>
      </c>
      <c r="I21654">
        <v>4</v>
      </c>
      <c r="J21654">
        <v>822</v>
      </c>
      <c r="K21654">
        <v>1</v>
      </c>
      <c r="L21654">
        <v>707</v>
      </c>
      <c r="M21654">
        <v>979</v>
      </c>
      <c r="N21654" t="s">
        <v>18</v>
      </c>
      <c r="O21654" s="1">
        <v>3.8595500000000003E-122</v>
      </c>
      <c r="P21654">
        <v>1139</v>
      </c>
    </row>
    <row r="21655" spans="1:16" x14ac:dyDescent="0.25">
      <c r="A21655" t="s">
        <v>31978</v>
      </c>
      <c r="B21655">
        <v>882</v>
      </c>
      <c r="C21655" s="3" t="str">
        <f>HYPERLINK("http://www.uniprot.org/uniprot/G7K4M4","tr|G7K4M4|G7K4M4_MEDTR")</f>
        <v>tr|G7K4M4|G7K4M4_MEDTR</v>
      </c>
      <c r="D21655" t="s">
        <v>517</v>
      </c>
      <c r="E21655">
        <v>51.6</v>
      </c>
      <c r="F21655">
        <v>250</v>
      </c>
      <c r="G21655">
        <v>121</v>
      </c>
      <c r="H21655">
        <v>2</v>
      </c>
      <c r="I21655">
        <v>10</v>
      </c>
      <c r="J21655">
        <v>753</v>
      </c>
      <c r="K21655">
        <v>1</v>
      </c>
      <c r="L21655">
        <v>296</v>
      </c>
      <c r="M21655">
        <v>541</v>
      </c>
      <c r="N21655" t="s">
        <v>18</v>
      </c>
      <c r="O21655" s="1">
        <v>2.3957399999999999E-64</v>
      </c>
      <c r="P21655">
        <v>641</v>
      </c>
    </row>
    <row r="21656" spans="1:16" x14ac:dyDescent="0.25">
      <c r="A21656" t="s">
        <v>31979</v>
      </c>
      <c r="B21656">
        <v>990</v>
      </c>
      <c r="C21656" s="3" t="str">
        <f>HYPERLINK("http://www.uniprot.org/uniprot/I3SM47","tr|I3SM47|I3SM47_MEDTR")</f>
        <v>tr|I3SM47|I3SM47_MEDTR</v>
      </c>
      <c r="D21656" t="s">
        <v>22</v>
      </c>
      <c r="E21656">
        <v>84.84</v>
      </c>
      <c r="F21656">
        <v>330</v>
      </c>
      <c r="G21656">
        <v>50</v>
      </c>
      <c r="H21656">
        <v>1</v>
      </c>
      <c r="I21656">
        <v>1</v>
      </c>
      <c r="J21656">
        <v>987</v>
      </c>
      <c r="K21656">
        <v>1</v>
      </c>
      <c r="L21656">
        <v>27</v>
      </c>
      <c r="M21656">
        <v>354</v>
      </c>
      <c r="N21656" t="s">
        <v>18</v>
      </c>
      <c r="O21656" s="1">
        <v>3.5740399999999999E-155</v>
      </c>
      <c r="P21656">
        <v>1425</v>
      </c>
    </row>
    <row r="21657" spans="1:16" x14ac:dyDescent="0.25">
      <c r="A21657" t="s">
        <v>31980</v>
      </c>
      <c r="B21657">
        <v>2133</v>
      </c>
      <c r="C21657" s="3" t="str">
        <f>HYPERLINK("http://www.uniprot.org/uniprot/M5WZS3","tr|M5WZS3|M5WZS3_PRUPE")</f>
        <v>tr|M5WZS3|M5WZS3_PRUPE</v>
      </c>
      <c r="D21657" t="s">
        <v>31981</v>
      </c>
      <c r="E21657">
        <v>49.57</v>
      </c>
      <c r="F21657">
        <v>476</v>
      </c>
      <c r="G21657">
        <v>240</v>
      </c>
      <c r="H21657">
        <v>3</v>
      </c>
      <c r="I21657">
        <v>712</v>
      </c>
      <c r="J21657">
        <v>2130</v>
      </c>
      <c r="K21657">
        <v>1</v>
      </c>
      <c r="L21657">
        <v>244</v>
      </c>
      <c r="M21657">
        <v>717</v>
      </c>
      <c r="N21657" t="s">
        <v>18</v>
      </c>
      <c r="O21657" s="1">
        <v>2.50385E-116</v>
      </c>
      <c r="P21657">
        <v>1094</v>
      </c>
    </row>
    <row r="21658" spans="1:16" x14ac:dyDescent="0.25">
      <c r="A21658" t="s">
        <v>31982</v>
      </c>
      <c r="B21658">
        <v>450</v>
      </c>
      <c r="C21658" s="3" t="str">
        <f>HYPERLINK("http://www.uniprot.org/uniprot/G7IHN4","tr|G7IHN4|G7IHN4_MEDTR")</f>
        <v>tr|G7IHN4|G7IHN4_MEDTR</v>
      </c>
      <c r="D21658" t="s">
        <v>31983</v>
      </c>
      <c r="E21658">
        <v>82.56</v>
      </c>
      <c r="F21658">
        <v>109</v>
      </c>
      <c r="G21658">
        <v>19</v>
      </c>
      <c r="H21658">
        <v>0</v>
      </c>
      <c r="I21658">
        <v>70</v>
      </c>
      <c r="J21658">
        <v>396</v>
      </c>
      <c r="K21658">
        <v>1</v>
      </c>
      <c r="L21658">
        <v>23</v>
      </c>
      <c r="M21658">
        <v>131</v>
      </c>
      <c r="N21658" t="s">
        <v>18</v>
      </c>
      <c r="O21658" s="1">
        <v>5.0093600000000001E-42</v>
      </c>
      <c r="P21658">
        <v>444</v>
      </c>
    </row>
    <row r="21659" spans="1:16" x14ac:dyDescent="0.25">
      <c r="A21659" t="s">
        <v>31984</v>
      </c>
      <c r="B21659">
        <v>360</v>
      </c>
      <c r="C21659" s="3" t="str">
        <f>HYPERLINK("http://www.uniprot.org/uniprot/G7K3B1","tr|G7K3B1|G7K3B1_MEDTR")</f>
        <v>tr|G7K3B1|G7K3B1_MEDTR</v>
      </c>
      <c r="D21659" t="s">
        <v>4801</v>
      </c>
      <c r="E21659">
        <v>88.23</v>
      </c>
      <c r="F21659">
        <v>51</v>
      </c>
      <c r="G21659">
        <v>6</v>
      </c>
      <c r="H21659">
        <v>0</v>
      </c>
      <c r="I21659">
        <v>1</v>
      </c>
      <c r="J21659">
        <v>153</v>
      </c>
      <c r="K21659">
        <v>1</v>
      </c>
      <c r="L21659">
        <v>70</v>
      </c>
      <c r="M21659">
        <v>120</v>
      </c>
      <c r="N21659" t="s">
        <v>18</v>
      </c>
      <c r="O21659" s="1">
        <v>6.0033399999999996E-19</v>
      </c>
      <c r="P21659">
        <v>245</v>
      </c>
    </row>
    <row r="21660" spans="1:16" x14ac:dyDescent="0.25">
      <c r="A21660" t="s">
        <v>31985</v>
      </c>
      <c r="B21660">
        <v>642</v>
      </c>
      <c r="C21660" s="3" t="str">
        <f>HYPERLINK("http://www.uniprot.org/uniprot/O65027","tr|O65027|O65027_SOYBN")</f>
        <v>tr|O65027|O65027_SOYBN</v>
      </c>
      <c r="D21660" t="s">
        <v>8963</v>
      </c>
      <c r="E21660">
        <v>91.34</v>
      </c>
      <c r="F21660">
        <v>104</v>
      </c>
      <c r="G21660">
        <v>9</v>
      </c>
      <c r="H21660">
        <v>0</v>
      </c>
      <c r="I21660">
        <v>4</v>
      </c>
      <c r="J21660">
        <v>315</v>
      </c>
      <c r="K21660">
        <v>1</v>
      </c>
      <c r="L21660">
        <v>579</v>
      </c>
      <c r="M21660">
        <v>682</v>
      </c>
      <c r="N21660" t="s">
        <v>18</v>
      </c>
      <c r="O21660" s="1">
        <v>2.11164E-48</v>
      </c>
      <c r="P21660">
        <v>501</v>
      </c>
    </row>
    <row r="21661" spans="1:16" x14ac:dyDescent="0.25">
      <c r="A21661" t="s">
        <v>31986</v>
      </c>
      <c r="B21661">
        <v>1491</v>
      </c>
      <c r="C21661" s="3" t="str">
        <f>HYPERLINK("http://www.uniprot.org/uniprot/G7JZJ2","tr|G7JZJ2|G7JZJ2_MEDTR")</f>
        <v>tr|G7JZJ2|G7JZJ2_MEDTR</v>
      </c>
      <c r="D21661" t="s">
        <v>31987</v>
      </c>
      <c r="E21661">
        <v>88.15</v>
      </c>
      <c r="F21661">
        <v>498</v>
      </c>
      <c r="G21661">
        <v>59</v>
      </c>
      <c r="H21661">
        <v>5</v>
      </c>
      <c r="I21661">
        <v>1</v>
      </c>
      <c r="J21661">
        <v>1479</v>
      </c>
      <c r="K21661">
        <v>1</v>
      </c>
      <c r="L21661">
        <v>1</v>
      </c>
      <c r="M21661">
        <v>498</v>
      </c>
      <c r="N21661" t="s">
        <v>18</v>
      </c>
      <c r="O21661">
        <v>0</v>
      </c>
      <c r="P21661">
        <v>2272</v>
      </c>
    </row>
    <row r="21662" spans="1:16" x14ac:dyDescent="0.25">
      <c r="A21662" t="s">
        <v>31988</v>
      </c>
      <c r="B21662">
        <v>450</v>
      </c>
      <c r="C21662" s="3" t="str">
        <f>HYPERLINK("http://www.uniprot.org/uniprot/R0GRM1","tr|R0GRM1|R0GRM1_9BRAS")</f>
        <v>tr|R0GRM1|R0GRM1_9BRAS</v>
      </c>
      <c r="D21662" t="s">
        <v>31989</v>
      </c>
      <c r="E21662">
        <v>100</v>
      </c>
      <c r="F21662">
        <v>149</v>
      </c>
      <c r="G21662">
        <v>0</v>
      </c>
      <c r="H21662">
        <v>0</v>
      </c>
      <c r="I21662">
        <v>1</v>
      </c>
      <c r="J21662">
        <v>447</v>
      </c>
      <c r="K21662">
        <v>1</v>
      </c>
      <c r="L21662">
        <v>1</v>
      </c>
      <c r="M21662">
        <v>149</v>
      </c>
      <c r="N21662" t="s">
        <v>18</v>
      </c>
      <c r="O21662" s="1">
        <v>6.6923E-79</v>
      </c>
      <c r="P21662">
        <v>762</v>
      </c>
    </row>
    <row r="21663" spans="1:16" x14ac:dyDescent="0.25">
      <c r="A21663" t="s">
        <v>31990</v>
      </c>
      <c r="B21663">
        <v>1077</v>
      </c>
      <c r="C21663" s="3" t="str">
        <f>HYPERLINK("http://www.uniprot.org/uniprot/I3SIF2","tr|I3SIF2|I3SIF2_MEDTR")</f>
        <v>tr|I3SIF2|I3SIF2_MEDTR</v>
      </c>
      <c r="D21663" t="s">
        <v>22</v>
      </c>
      <c r="E21663">
        <v>81.28</v>
      </c>
      <c r="F21663">
        <v>358</v>
      </c>
      <c r="G21663">
        <v>67</v>
      </c>
      <c r="H21663">
        <v>0</v>
      </c>
      <c r="I21663">
        <v>1</v>
      </c>
      <c r="J21663">
        <v>1074</v>
      </c>
      <c r="K21663">
        <v>1</v>
      </c>
      <c r="L21663">
        <v>1</v>
      </c>
      <c r="M21663">
        <v>358</v>
      </c>
      <c r="N21663" t="s">
        <v>18</v>
      </c>
      <c r="O21663" s="1">
        <v>1.0748800000000001E-163</v>
      </c>
      <c r="P21663">
        <v>1499</v>
      </c>
    </row>
    <row r="21664" spans="1:16" x14ac:dyDescent="0.25">
      <c r="A21664" t="s">
        <v>31991</v>
      </c>
      <c r="B21664">
        <v>1866</v>
      </c>
      <c r="C21664" s="3" t="str">
        <f>HYPERLINK("http://www.uniprot.org/uniprot/G7KY61","tr|G7KY61|G7KY61_MEDTR")</f>
        <v>tr|G7KY61|G7KY61_MEDTR</v>
      </c>
      <c r="D21664" t="s">
        <v>31992</v>
      </c>
      <c r="E21664">
        <v>89.64</v>
      </c>
      <c r="F21664">
        <v>599</v>
      </c>
      <c r="G21664">
        <v>62</v>
      </c>
      <c r="H21664">
        <v>3</v>
      </c>
      <c r="I21664">
        <v>76</v>
      </c>
      <c r="J21664">
        <v>1863</v>
      </c>
      <c r="K21664">
        <v>1</v>
      </c>
      <c r="L21664">
        <v>27</v>
      </c>
      <c r="M21664">
        <v>625</v>
      </c>
      <c r="N21664" t="s">
        <v>18</v>
      </c>
      <c r="O21664">
        <v>0</v>
      </c>
      <c r="P21664">
        <v>2993</v>
      </c>
    </row>
    <row r="21665" spans="1:16" x14ac:dyDescent="0.25">
      <c r="A21665" t="s">
        <v>31993</v>
      </c>
      <c r="B21665">
        <v>1041</v>
      </c>
      <c r="C21665" s="3" t="str">
        <f>HYPERLINK("http://www.uniprot.org/uniprot/I1J6U0","tr|I1J6U0|I1J6U0_SOYBN")</f>
        <v>tr|I1J6U0|I1J6U0_SOYBN</v>
      </c>
      <c r="D21665" t="s">
        <v>28</v>
      </c>
      <c r="E21665">
        <v>69.290000000000006</v>
      </c>
      <c r="F21665">
        <v>355</v>
      </c>
      <c r="G21665">
        <v>109</v>
      </c>
      <c r="H21665">
        <v>10</v>
      </c>
      <c r="I21665">
        <v>1</v>
      </c>
      <c r="J21665">
        <v>1035</v>
      </c>
      <c r="K21665">
        <v>1</v>
      </c>
      <c r="L21665">
        <v>1</v>
      </c>
      <c r="M21665">
        <v>355</v>
      </c>
      <c r="N21665" t="s">
        <v>18</v>
      </c>
      <c r="O21665" s="1">
        <v>2.6249E-143</v>
      </c>
      <c r="P21665">
        <v>1323</v>
      </c>
    </row>
    <row r="21666" spans="1:16" x14ac:dyDescent="0.25">
      <c r="A21666" t="s">
        <v>31994</v>
      </c>
      <c r="B21666">
        <v>459</v>
      </c>
      <c r="C21666" s="3" t="str">
        <f>HYPERLINK("http://www.uniprot.org/uniprot/I1LE83","tr|I1LE83|I1LE83_SOYBN")</f>
        <v>tr|I1LE83|I1LE83_SOYBN</v>
      </c>
      <c r="D21666" t="s">
        <v>28</v>
      </c>
      <c r="E21666">
        <v>71.3</v>
      </c>
      <c r="F21666">
        <v>115</v>
      </c>
      <c r="G21666">
        <v>33</v>
      </c>
      <c r="H21666">
        <v>6</v>
      </c>
      <c r="I21666">
        <v>1</v>
      </c>
      <c r="J21666">
        <v>327</v>
      </c>
      <c r="K21666">
        <v>1</v>
      </c>
      <c r="L21666">
        <v>1</v>
      </c>
      <c r="M21666">
        <v>115</v>
      </c>
      <c r="N21666" t="s">
        <v>18</v>
      </c>
      <c r="O21666" s="1">
        <v>4.3100899999999998E-41</v>
      </c>
      <c r="P21666">
        <v>436</v>
      </c>
    </row>
    <row r="21667" spans="1:16" x14ac:dyDescent="0.25">
      <c r="A21667" t="s">
        <v>31995</v>
      </c>
      <c r="B21667">
        <v>1479</v>
      </c>
      <c r="C21667" s="3" t="str">
        <f>HYPERLINK("http://www.uniprot.org/uniprot/G7I5V4","tr|G7I5V4|G7I5V4_MEDTR")</f>
        <v>tr|G7I5V4|G7I5V4_MEDTR</v>
      </c>
      <c r="D21667" t="s">
        <v>31996</v>
      </c>
      <c r="E21667">
        <v>71.849999999999994</v>
      </c>
      <c r="F21667">
        <v>540</v>
      </c>
      <c r="G21667">
        <v>152</v>
      </c>
      <c r="H21667">
        <v>50</v>
      </c>
      <c r="I21667">
        <v>4</v>
      </c>
      <c r="J21667">
        <v>1473</v>
      </c>
      <c r="K21667">
        <v>1</v>
      </c>
      <c r="L21667">
        <v>3</v>
      </c>
      <c r="M21667">
        <v>539</v>
      </c>
      <c r="N21667" t="s">
        <v>18</v>
      </c>
      <c r="O21667">
        <v>0</v>
      </c>
      <c r="P21667">
        <v>1885</v>
      </c>
    </row>
    <row r="21668" spans="1:16" x14ac:dyDescent="0.25">
      <c r="A21668" t="s">
        <v>31997</v>
      </c>
      <c r="B21668">
        <v>432</v>
      </c>
      <c r="C21668" s="3" t="str">
        <f>HYPERLINK("http://www.uniprot.org/uniprot/I3S100","tr|I3S100|I3S100_MEDTR")</f>
        <v>tr|I3S100|I3S100_MEDTR</v>
      </c>
      <c r="D21668" t="s">
        <v>22</v>
      </c>
      <c r="E21668">
        <v>81.11</v>
      </c>
      <c r="F21668">
        <v>143</v>
      </c>
      <c r="G21668">
        <v>27</v>
      </c>
      <c r="H21668">
        <v>0</v>
      </c>
      <c r="I21668">
        <v>1</v>
      </c>
      <c r="J21668">
        <v>429</v>
      </c>
      <c r="K21668">
        <v>1</v>
      </c>
      <c r="L21668">
        <v>1</v>
      </c>
      <c r="M21668">
        <v>143</v>
      </c>
      <c r="N21668" t="s">
        <v>18</v>
      </c>
      <c r="O21668" s="1">
        <v>3.32772E-62</v>
      </c>
      <c r="P21668">
        <v>618</v>
      </c>
    </row>
    <row r="21669" spans="1:16" x14ac:dyDescent="0.25">
      <c r="A21669" t="s">
        <v>31998</v>
      </c>
      <c r="B21669">
        <v>1347</v>
      </c>
      <c r="C21669" s="3" t="str">
        <f>HYPERLINK("http://www.uniprot.org/uniprot/B7FLC5","tr|B7FLC5|B7FLC5_MEDTR")</f>
        <v>tr|B7FLC5|B7FLC5_MEDTR</v>
      </c>
      <c r="D21669" t="s">
        <v>188</v>
      </c>
      <c r="E21669">
        <v>90.4</v>
      </c>
      <c r="F21669">
        <v>448</v>
      </c>
      <c r="G21669">
        <v>43</v>
      </c>
      <c r="H21669">
        <v>0</v>
      </c>
      <c r="I21669">
        <v>1</v>
      </c>
      <c r="J21669">
        <v>1344</v>
      </c>
      <c r="K21669">
        <v>1</v>
      </c>
      <c r="L21669">
        <v>1</v>
      </c>
      <c r="M21669">
        <v>441</v>
      </c>
      <c r="N21669" t="s">
        <v>18</v>
      </c>
      <c r="O21669">
        <v>0</v>
      </c>
      <c r="P21669">
        <v>2041</v>
      </c>
    </row>
    <row r="21670" spans="1:16" x14ac:dyDescent="0.25">
      <c r="A21670" t="s">
        <v>31999</v>
      </c>
      <c r="B21670">
        <v>957</v>
      </c>
      <c r="C21670" s="3" t="str">
        <f>HYPERLINK("http://www.uniprot.org/uniprot/G7J480","tr|G7J480|G7J480_MEDTR")</f>
        <v>tr|G7J480|G7J480_MEDTR</v>
      </c>
      <c r="D21670" t="s">
        <v>32000</v>
      </c>
      <c r="E21670">
        <v>90.25</v>
      </c>
      <c r="F21670">
        <v>318</v>
      </c>
      <c r="G21670">
        <v>31</v>
      </c>
      <c r="H21670">
        <v>0</v>
      </c>
      <c r="I21670">
        <v>1</v>
      </c>
      <c r="J21670">
        <v>954</v>
      </c>
      <c r="K21670">
        <v>1</v>
      </c>
      <c r="L21670">
        <v>1</v>
      </c>
      <c r="M21670">
        <v>318</v>
      </c>
      <c r="N21670" t="s">
        <v>18</v>
      </c>
      <c r="O21670" s="1">
        <v>1.2858E-170</v>
      </c>
      <c r="P21670">
        <v>1558</v>
      </c>
    </row>
    <row r="21671" spans="1:16" x14ac:dyDescent="0.25">
      <c r="A21671" t="s">
        <v>32001</v>
      </c>
      <c r="B21671">
        <v>1341</v>
      </c>
      <c r="C21671" s="3" t="str">
        <f>HYPERLINK("http://www.uniprot.org/uniprot/G7ZZU2","tr|G7ZZU2|G7ZZU2_MEDTR")</f>
        <v>tr|G7ZZU2|G7ZZU2_MEDTR</v>
      </c>
      <c r="D21671" t="s">
        <v>32002</v>
      </c>
      <c r="E21671">
        <v>84.85</v>
      </c>
      <c r="F21671">
        <v>449</v>
      </c>
      <c r="G21671">
        <v>68</v>
      </c>
      <c r="H21671">
        <v>6</v>
      </c>
      <c r="I21671">
        <v>10</v>
      </c>
      <c r="J21671">
        <v>1338</v>
      </c>
      <c r="K21671">
        <v>1</v>
      </c>
      <c r="L21671">
        <v>12</v>
      </c>
      <c r="M21671">
        <v>460</v>
      </c>
      <c r="N21671" t="s">
        <v>18</v>
      </c>
      <c r="O21671">
        <v>0</v>
      </c>
      <c r="P21671">
        <v>1992</v>
      </c>
    </row>
    <row r="21672" spans="1:16" x14ac:dyDescent="0.25">
      <c r="A21672" t="s">
        <v>32003</v>
      </c>
      <c r="B21672">
        <v>966</v>
      </c>
      <c r="C21672" s="3" t="str">
        <f>HYPERLINK("http://www.uniprot.org/uniprot/G8A1C0","tr|G8A1C0|G8A1C0_MEDTR")</f>
        <v>tr|G8A1C0|G8A1C0_MEDTR</v>
      </c>
      <c r="D21672" t="s">
        <v>32004</v>
      </c>
      <c r="E21672">
        <v>77.67</v>
      </c>
      <c r="F21672">
        <v>327</v>
      </c>
      <c r="G21672">
        <v>73</v>
      </c>
      <c r="H21672">
        <v>6</v>
      </c>
      <c r="I21672">
        <v>1</v>
      </c>
      <c r="J21672">
        <v>963</v>
      </c>
      <c r="K21672">
        <v>1</v>
      </c>
      <c r="L21672">
        <v>1</v>
      </c>
      <c r="M21672">
        <v>327</v>
      </c>
      <c r="N21672" t="s">
        <v>18</v>
      </c>
      <c r="O21672" s="1">
        <v>5.00496E-146</v>
      </c>
      <c r="P21672">
        <v>1346</v>
      </c>
    </row>
    <row r="21673" spans="1:16" x14ac:dyDescent="0.25">
      <c r="A21673" t="s">
        <v>32005</v>
      </c>
      <c r="B21673">
        <v>2118</v>
      </c>
      <c r="C21673" s="3" t="str">
        <f>HYPERLINK("http://www.uniprot.org/uniprot/G7LAC7","tr|G7LAC7|G7LAC7_MEDTR")</f>
        <v>tr|G7LAC7|G7LAC7_MEDTR</v>
      </c>
      <c r="D21673" t="s">
        <v>8854</v>
      </c>
      <c r="E21673">
        <v>77.760000000000005</v>
      </c>
      <c r="F21673">
        <v>724</v>
      </c>
      <c r="G21673">
        <v>161</v>
      </c>
      <c r="H21673">
        <v>19</v>
      </c>
      <c r="I21673">
        <v>1</v>
      </c>
      <c r="J21673">
        <v>2115</v>
      </c>
      <c r="K21673">
        <v>1</v>
      </c>
      <c r="L21673">
        <v>1</v>
      </c>
      <c r="M21673">
        <v>699</v>
      </c>
      <c r="N21673" t="s">
        <v>18</v>
      </c>
      <c r="O21673">
        <v>0</v>
      </c>
      <c r="P21673">
        <v>2702</v>
      </c>
    </row>
    <row r="21674" spans="1:16" x14ac:dyDescent="0.25">
      <c r="A21674" t="s">
        <v>32006</v>
      </c>
      <c r="B21674">
        <v>555</v>
      </c>
      <c r="C21674" s="3" t="str">
        <f>HYPERLINK("http://www.uniprot.org/uniprot/G7IRH6","tr|G7IRH6|G7IRH6_MEDTR")</f>
        <v>tr|G7IRH6|G7IRH6_MEDTR</v>
      </c>
      <c r="D21674" t="s">
        <v>32007</v>
      </c>
      <c r="E21674">
        <v>78.8</v>
      </c>
      <c r="F21674">
        <v>184</v>
      </c>
      <c r="G21674">
        <v>39</v>
      </c>
      <c r="H21674">
        <v>0</v>
      </c>
      <c r="I21674">
        <v>1</v>
      </c>
      <c r="J21674">
        <v>552</v>
      </c>
      <c r="K21674">
        <v>1</v>
      </c>
      <c r="L21674">
        <v>1</v>
      </c>
      <c r="M21674">
        <v>184</v>
      </c>
      <c r="N21674" t="s">
        <v>18</v>
      </c>
      <c r="O21674" s="1">
        <v>1.69883E-78</v>
      </c>
      <c r="P21674">
        <v>759</v>
      </c>
    </row>
    <row r="21675" spans="1:16" x14ac:dyDescent="0.25">
      <c r="A21675" t="s">
        <v>32008</v>
      </c>
      <c r="B21675">
        <v>156</v>
      </c>
      <c r="C21675" s="3" t="str">
        <f>HYPERLINK("http://www.uniprot.org/uniprot/G7JZV6","tr|G7JZV6|G7JZV6_MEDTR")</f>
        <v>tr|G7JZV6|G7JZV6_MEDTR</v>
      </c>
      <c r="D21675" t="s">
        <v>32009</v>
      </c>
      <c r="E21675">
        <v>74.569999999999993</v>
      </c>
      <c r="F21675">
        <v>59</v>
      </c>
      <c r="G21675">
        <v>15</v>
      </c>
      <c r="H21675">
        <v>9</v>
      </c>
      <c r="I21675">
        <v>1</v>
      </c>
      <c r="J21675">
        <v>150</v>
      </c>
      <c r="K21675">
        <v>1</v>
      </c>
      <c r="L21675">
        <v>489</v>
      </c>
      <c r="M21675">
        <v>547</v>
      </c>
      <c r="N21675" t="s">
        <v>18</v>
      </c>
      <c r="O21675" s="1">
        <v>1.38764E-15</v>
      </c>
      <c r="P21675">
        <v>216</v>
      </c>
    </row>
    <row r="21676" spans="1:16" x14ac:dyDescent="0.25">
      <c r="A21676" t="s">
        <v>32010</v>
      </c>
      <c r="B21676">
        <v>711</v>
      </c>
      <c r="C21676" s="3" t="str">
        <f>HYPERLINK("http://www.uniprot.org/uniprot/B7FHY0","tr|B7FHY0|B7FHY0_MEDTR")</f>
        <v>tr|B7FHY0|B7FHY0_MEDTR</v>
      </c>
      <c r="D21676" t="s">
        <v>32011</v>
      </c>
      <c r="E21676">
        <v>77.77</v>
      </c>
      <c r="F21676">
        <v>234</v>
      </c>
      <c r="G21676">
        <v>52</v>
      </c>
      <c r="H21676">
        <v>0</v>
      </c>
      <c r="I21676">
        <v>1</v>
      </c>
      <c r="J21676">
        <v>702</v>
      </c>
      <c r="K21676">
        <v>1</v>
      </c>
      <c r="L21676">
        <v>1</v>
      </c>
      <c r="M21676">
        <v>232</v>
      </c>
      <c r="N21676" t="s">
        <v>18</v>
      </c>
      <c r="O21676" s="1">
        <v>6.4922299999999997E-95</v>
      </c>
      <c r="P21676">
        <v>903</v>
      </c>
    </row>
    <row r="21677" spans="1:16" x14ac:dyDescent="0.25">
      <c r="A21677" t="s">
        <v>32012</v>
      </c>
      <c r="B21677">
        <v>1293</v>
      </c>
      <c r="C21677" s="3" t="str">
        <f>HYPERLINK("http://www.uniprot.org/uniprot/G7LH17","tr|G7LH17|G7LH17_MEDTR")</f>
        <v>tr|G7LH17|G7LH17_MEDTR</v>
      </c>
      <c r="D21677" t="s">
        <v>32013</v>
      </c>
      <c r="E21677">
        <v>76.12</v>
      </c>
      <c r="F21677">
        <v>465</v>
      </c>
      <c r="G21677">
        <v>111</v>
      </c>
      <c r="H21677">
        <v>35</v>
      </c>
      <c r="I21677">
        <v>1</v>
      </c>
      <c r="J21677">
        <v>1290</v>
      </c>
      <c r="K21677">
        <v>1</v>
      </c>
      <c r="L21677">
        <v>1</v>
      </c>
      <c r="M21677">
        <v>461</v>
      </c>
      <c r="N21677" t="s">
        <v>18</v>
      </c>
      <c r="O21677">
        <v>0</v>
      </c>
      <c r="P21677">
        <v>1747</v>
      </c>
    </row>
    <row r="21678" spans="1:16" x14ac:dyDescent="0.25">
      <c r="A21678" t="s">
        <v>32014</v>
      </c>
      <c r="B21678">
        <v>1662</v>
      </c>
      <c r="C21678" s="3" t="str">
        <f>HYPERLINK("http://www.uniprot.org/uniprot/G7ZYQ8","tr|G7ZYQ8|G7ZYQ8_MEDTR")</f>
        <v>tr|G7ZYQ8|G7ZYQ8_MEDTR</v>
      </c>
      <c r="D21678" t="s">
        <v>10909</v>
      </c>
      <c r="E21678">
        <v>94.92</v>
      </c>
      <c r="F21678">
        <v>552</v>
      </c>
      <c r="G21678">
        <v>28</v>
      </c>
      <c r="H21678">
        <v>0</v>
      </c>
      <c r="I21678">
        <v>1</v>
      </c>
      <c r="J21678">
        <v>1656</v>
      </c>
      <c r="K21678">
        <v>1</v>
      </c>
      <c r="L21678">
        <v>1</v>
      </c>
      <c r="M21678">
        <v>550</v>
      </c>
      <c r="N21678" t="s">
        <v>18</v>
      </c>
      <c r="O21678">
        <v>0</v>
      </c>
      <c r="P21678">
        <v>2705</v>
      </c>
    </row>
    <row r="21679" spans="1:16" x14ac:dyDescent="0.25">
      <c r="A21679" t="s">
        <v>32015</v>
      </c>
      <c r="B21679">
        <v>882</v>
      </c>
      <c r="C21679" s="3" t="str">
        <f>HYPERLINK("http://www.uniprot.org/uniprot/G7K2G9","tr|G7K2G9|G7K2G9_MEDTR")</f>
        <v>tr|G7K2G9|G7K2G9_MEDTR</v>
      </c>
      <c r="D21679" t="s">
        <v>32016</v>
      </c>
      <c r="E21679">
        <v>82.62</v>
      </c>
      <c r="F21679">
        <v>236</v>
      </c>
      <c r="G21679">
        <v>41</v>
      </c>
      <c r="H21679">
        <v>1</v>
      </c>
      <c r="I21679">
        <v>1</v>
      </c>
      <c r="J21679">
        <v>705</v>
      </c>
      <c r="K21679">
        <v>1</v>
      </c>
      <c r="L21679">
        <v>1</v>
      </c>
      <c r="M21679">
        <v>236</v>
      </c>
      <c r="N21679" t="s">
        <v>18</v>
      </c>
      <c r="O21679" s="1">
        <v>2.0047299999999999E-103</v>
      </c>
      <c r="P21679">
        <v>978</v>
      </c>
    </row>
    <row r="21680" spans="1:16" x14ac:dyDescent="0.25">
      <c r="A21680" t="s">
        <v>32017</v>
      </c>
      <c r="B21680">
        <v>4716</v>
      </c>
      <c r="C21680" s="3" t="str">
        <f>HYPERLINK("http://www.uniprot.org/uniprot/G7KP96","tr|G7KP96|G7KP96_MEDTR")</f>
        <v>tr|G7KP96|G7KP96_MEDTR</v>
      </c>
      <c r="D21680" t="s">
        <v>29216</v>
      </c>
      <c r="E21680">
        <v>83.76</v>
      </c>
      <c r="F21680">
        <v>1565</v>
      </c>
      <c r="G21680">
        <v>254</v>
      </c>
      <c r="H21680">
        <v>0</v>
      </c>
      <c r="I21680">
        <v>13</v>
      </c>
      <c r="J21680">
        <v>4707</v>
      </c>
      <c r="K21680">
        <v>1</v>
      </c>
      <c r="L21680">
        <v>33</v>
      </c>
      <c r="M21680">
        <v>1572</v>
      </c>
      <c r="N21680" t="s">
        <v>18</v>
      </c>
      <c r="O21680">
        <v>0</v>
      </c>
      <c r="P21680">
        <v>6856</v>
      </c>
    </row>
    <row r="21681" spans="1:16" x14ac:dyDescent="0.25">
      <c r="A21681" t="s">
        <v>32018</v>
      </c>
      <c r="B21681">
        <v>444</v>
      </c>
      <c r="C21681" s="3" t="str">
        <f>HYPERLINK("http://www.uniprot.org/uniprot/K7LEC2","tr|K7LEC2|K7LEC2_SOYBN")</f>
        <v>tr|K7LEC2|K7LEC2_SOYBN</v>
      </c>
      <c r="D21681" t="s">
        <v>28</v>
      </c>
      <c r="E21681">
        <v>97.24</v>
      </c>
      <c r="F21681">
        <v>145</v>
      </c>
      <c r="G21681">
        <v>4</v>
      </c>
      <c r="H21681">
        <v>0</v>
      </c>
      <c r="I21681">
        <v>1</v>
      </c>
      <c r="J21681">
        <v>435</v>
      </c>
      <c r="K21681">
        <v>1</v>
      </c>
      <c r="L21681">
        <v>29</v>
      </c>
      <c r="M21681">
        <v>173</v>
      </c>
      <c r="N21681" t="s">
        <v>18</v>
      </c>
      <c r="O21681" s="1">
        <v>2.9310500000000001E-82</v>
      </c>
      <c r="P21681">
        <v>791</v>
      </c>
    </row>
    <row r="21682" spans="1:16" x14ac:dyDescent="0.25">
      <c r="A21682" t="s">
        <v>32019</v>
      </c>
      <c r="B21682">
        <v>2013</v>
      </c>
      <c r="C21682" s="3" t="str">
        <f>HYPERLINK("http://www.uniprot.org/uniprot/I1KYJ5","tr|I1KYJ5|I1KYJ5_SOYBN")</f>
        <v>tr|I1KYJ5|I1KYJ5_SOYBN</v>
      </c>
      <c r="D21682" t="s">
        <v>71</v>
      </c>
      <c r="E21682">
        <v>50.3</v>
      </c>
      <c r="F21682">
        <v>326</v>
      </c>
      <c r="G21682">
        <v>162</v>
      </c>
      <c r="H21682">
        <v>12</v>
      </c>
      <c r="I21682">
        <v>1</v>
      </c>
      <c r="J21682">
        <v>942</v>
      </c>
      <c r="K21682">
        <v>1</v>
      </c>
      <c r="L21682">
        <v>1</v>
      </c>
      <c r="M21682">
        <v>282</v>
      </c>
      <c r="N21682" t="s">
        <v>18</v>
      </c>
      <c r="O21682" s="1">
        <v>3.6362300000000001E-69</v>
      </c>
      <c r="P21682">
        <v>687</v>
      </c>
    </row>
    <row r="21683" spans="1:16" x14ac:dyDescent="0.25">
      <c r="A21683" t="s">
        <v>32020</v>
      </c>
      <c r="B21683">
        <v>1392</v>
      </c>
      <c r="C21683" s="3" t="str">
        <f>HYPERLINK("http://www.uniprot.org/uniprot/G7I2F3","tr|G7I2F3|G7I2F3_MEDTR")</f>
        <v>tr|G7I2F3|G7I2F3_MEDTR</v>
      </c>
      <c r="D21683" t="s">
        <v>257</v>
      </c>
      <c r="E21683">
        <v>36.020000000000003</v>
      </c>
      <c r="F21683">
        <v>372</v>
      </c>
      <c r="G21683">
        <v>238</v>
      </c>
      <c r="H21683">
        <v>34</v>
      </c>
      <c r="I21683">
        <v>364</v>
      </c>
      <c r="J21683">
        <v>1377</v>
      </c>
      <c r="K21683">
        <v>1</v>
      </c>
      <c r="L21683">
        <v>75</v>
      </c>
      <c r="M21683">
        <v>408</v>
      </c>
      <c r="N21683" t="s">
        <v>18</v>
      </c>
      <c r="O21683" s="1">
        <v>1.2120499999999999E-38</v>
      </c>
      <c r="P21683">
        <v>422</v>
      </c>
    </row>
    <row r="21684" spans="1:16" x14ac:dyDescent="0.25">
      <c r="A21684" t="s">
        <v>32021</v>
      </c>
      <c r="B21684">
        <v>1215</v>
      </c>
      <c r="C21684" s="3" t="str">
        <f>HYPERLINK("http://www.uniprot.org/uniprot/G7IHN7","tr|G7IHN7|G7IHN7_MEDTR")</f>
        <v>tr|G7IHN7|G7IHN7_MEDTR</v>
      </c>
      <c r="D21684" t="s">
        <v>32022</v>
      </c>
      <c r="E21684">
        <v>80.37</v>
      </c>
      <c r="F21684">
        <v>423</v>
      </c>
      <c r="G21684">
        <v>83</v>
      </c>
      <c r="H21684">
        <v>20</v>
      </c>
      <c r="I21684">
        <v>4</v>
      </c>
      <c r="J21684">
        <v>1212</v>
      </c>
      <c r="K21684">
        <v>1</v>
      </c>
      <c r="L21684">
        <v>1</v>
      </c>
      <c r="M21684">
        <v>421</v>
      </c>
      <c r="N21684" t="s">
        <v>18</v>
      </c>
      <c r="O21684">
        <v>0</v>
      </c>
      <c r="P21684">
        <v>1735</v>
      </c>
    </row>
    <row r="21685" spans="1:16" x14ac:dyDescent="0.25">
      <c r="A21685" t="s">
        <v>32023</v>
      </c>
      <c r="B21685">
        <v>687</v>
      </c>
      <c r="C21685" s="3" t="str">
        <f>HYPERLINK("http://www.uniprot.org/uniprot/F6HKD4","tr|F6HKD4|F6HKD4_VITVI")</f>
        <v>tr|F6HKD4|F6HKD4_VITVI</v>
      </c>
      <c r="D21685" t="s">
        <v>32024</v>
      </c>
      <c r="E21685">
        <v>67.25</v>
      </c>
      <c r="F21685">
        <v>226</v>
      </c>
      <c r="G21685">
        <v>74</v>
      </c>
      <c r="H21685">
        <v>1</v>
      </c>
      <c r="I21685">
        <v>10</v>
      </c>
      <c r="J21685">
        <v>684</v>
      </c>
      <c r="K21685">
        <v>1</v>
      </c>
      <c r="L21685">
        <v>5</v>
      </c>
      <c r="M21685">
        <v>229</v>
      </c>
      <c r="N21685" t="s">
        <v>18</v>
      </c>
      <c r="O21685" s="1">
        <v>2.1904000000000001E-89</v>
      </c>
      <c r="P21685">
        <v>855</v>
      </c>
    </row>
    <row r="21686" spans="1:16" x14ac:dyDescent="0.25">
      <c r="A21686" t="s">
        <v>32025</v>
      </c>
      <c r="B21686">
        <v>2844</v>
      </c>
      <c r="C21686" s="3" t="str">
        <f>HYPERLINK("http://www.uniprot.org/uniprot/I1LZM3","tr|I1LZM3|I1LZM3_SOYBN")</f>
        <v>tr|I1LZM3|I1LZM3_SOYBN</v>
      </c>
      <c r="D21686" t="s">
        <v>117</v>
      </c>
      <c r="E21686">
        <v>84.89</v>
      </c>
      <c r="F21686">
        <v>947</v>
      </c>
      <c r="G21686">
        <v>143</v>
      </c>
      <c r="H21686">
        <v>0</v>
      </c>
      <c r="I21686">
        <v>1</v>
      </c>
      <c r="J21686">
        <v>2841</v>
      </c>
      <c r="K21686">
        <v>1</v>
      </c>
      <c r="L21686">
        <v>1</v>
      </c>
      <c r="M21686">
        <v>947</v>
      </c>
      <c r="N21686" t="s">
        <v>18</v>
      </c>
      <c r="O21686">
        <v>0</v>
      </c>
      <c r="P21686">
        <v>4148</v>
      </c>
    </row>
    <row r="21687" spans="1:16" x14ac:dyDescent="0.25">
      <c r="A21687" t="s">
        <v>32026</v>
      </c>
      <c r="B21687">
        <v>3339</v>
      </c>
      <c r="C21687" s="3" t="str">
        <f>HYPERLINK("http://www.uniprot.org/uniprot/G7JZJ8","tr|G7JZJ8|G7JZJ8_MEDTR")</f>
        <v>tr|G7JZJ8|G7JZJ8_MEDTR</v>
      </c>
      <c r="D21687" t="s">
        <v>9092</v>
      </c>
      <c r="E21687">
        <v>73.959999999999994</v>
      </c>
      <c r="F21687">
        <v>1133</v>
      </c>
      <c r="G21687">
        <v>295</v>
      </c>
      <c r="H21687">
        <v>48</v>
      </c>
      <c r="I21687">
        <v>67</v>
      </c>
      <c r="J21687">
        <v>3321</v>
      </c>
      <c r="K21687">
        <v>1</v>
      </c>
      <c r="L21687">
        <v>21</v>
      </c>
      <c r="M21687">
        <v>1142</v>
      </c>
      <c r="N21687" t="s">
        <v>18</v>
      </c>
      <c r="O21687">
        <v>0</v>
      </c>
      <c r="P21687">
        <v>4440</v>
      </c>
    </row>
    <row r="21688" spans="1:16" x14ac:dyDescent="0.25">
      <c r="A21688" t="s">
        <v>32027</v>
      </c>
      <c r="B21688">
        <v>1824</v>
      </c>
      <c r="C21688" s="3" t="str">
        <f>HYPERLINK("http://www.uniprot.org/uniprot/K7KBX3","tr|K7KBX3|K7KBX3_SOYBN")</f>
        <v>tr|K7KBX3|K7KBX3_SOYBN</v>
      </c>
      <c r="D21688" t="s">
        <v>61</v>
      </c>
      <c r="E21688">
        <v>66.61</v>
      </c>
      <c r="F21688">
        <v>605</v>
      </c>
      <c r="G21688">
        <v>202</v>
      </c>
      <c r="H21688">
        <v>1</v>
      </c>
      <c r="I21688">
        <v>1</v>
      </c>
      <c r="J21688">
        <v>1812</v>
      </c>
      <c r="K21688">
        <v>1</v>
      </c>
      <c r="L21688">
        <v>20</v>
      </c>
      <c r="M21688">
        <v>618</v>
      </c>
      <c r="N21688" t="s">
        <v>18</v>
      </c>
      <c r="O21688">
        <v>0</v>
      </c>
      <c r="P21688">
        <v>2138</v>
      </c>
    </row>
    <row r="21689" spans="1:16" x14ac:dyDescent="0.25">
      <c r="A21689" t="s">
        <v>32028</v>
      </c>
      <c r="B21689">
        <v>3501</v>
      </c>
      <c r="C21689" s="3" t="str">
        <f>HYPERLINK("http://www.uniprot.org/uniprot/K7KGZ3","tr|K7KGZ3|K7KGZ3_SOYBN")</f>
        <v>tr|K7KGZ3|K7KGZ3_SOYBN</v>
      </c>
      <c r="D21689" t="s">
        <v>28</v>
      </c>
      <c r="E21689">
        <v>83.27</v>
      </c>
      <c r="F21689">
        <v>1166</v>
      </c>
      <c r="G21689">
        <v>195</v>
      </c>
      <c r="H21689">
        <v>0</v>
      </c>
      <c r="I21689">
        <v>1</v>
      </c>
      <c r="J21689">
        <v>3498</v>
      </c>
      <c r="K21689">
        <v>1</v>
      </c>
      <c r="L21689">
        <v>1</v>
      </c>
      <c r="M21689">
        <v>1165</v>
      </c>
      <c r="N21689" t="s">
        <v>18</v>
      </c>
      <c r="O21689">
        <v>0</v>
      </c>
      <c r="P21689">
        <v>4901</v>
      </c>
    </row>
    <row r="21690" spans="1:16" x14ac:dyDescent="0.25">
      <c r="A21690" t="s">
        <v>32029</v>
      </c>
      <c r="B21690">
        <v>678</v>
      </c>
      <c r="C21690" s="3" t="str">
        <f>HYPERLINK("http://www.uniprot.org/uniprot/G7KY63","tr|G7KY63|G7KY63_MEDTR")</f>
        <v>tr|G7KY63|G7KY63_MEDTR</v>
      </c>
      <c r="D21690" t="s">
        <v>32030</v>
      </c>
      <c r="E21690">
        <v>64.25</v>
      </c>
      <c r="F21690">
        <v>221</v>
      </c>
      <c r="G21690">
        <v>79</v>
      </c>
      <c r="H21690">
        <v>0</v>
      </c>
      <c r="I21690">
        <v>1</v>
      </c>
      <c r="J21690">
        <v>663</v>
      </c>
      <c r="K21690">
        <v>1</v>
      </c>
      <c r="L21690">
        <v>1</v>
      </c>
      <c r="M21690">
        <v>221</v>
      </c>
      <c r="N21690" t="s">
        <v>18</v>
      </c>
      <c r="O21690" s="1">
        <v>1.40182E-72</v>
      </c>
      <c r="P21690">
        <v>710</v>
      </c>
    </row>
    <row r="21691" spans="1:16" x14ac:dyDescent="0.25">
      <c r="A21691" t="s">
        <v>32031</v>
      </c>
      <c r="B21691">
        <v>1311</v>
      </c>
      <c r="C21691" s="3" t="str">
        <f>HYPERLINK("http://www.uniprot.org/uniprot/I1N2L0","tr|I1N2L0|I1N2L0_SOYBN")</f>
        <v>tr|I1N2L0|I1N2L0_SOYBN</v>
      </c>
      <c r="D21691" t="s">
        <v>71</v>
      </c>
      <c r="E21691">
        <v>72.48</v>
      </c>
      <c r="F21691">
        <v>418</v>
      </c>
      <c r="G21691">
        <v>115</v>
      </c>
      <c r="H21691">
        <v>1</v>
      </c>
      <c r="I21691">
        <v>55</v>
      </c>
      <c r="J21691">
        <v>1305</v>
      </c>
      <c r="K21691">
        <v>1</v>
      </c>
      <c r="L21691">
        <v>81</v>
      </c>
      <c r="M21691">
        <v>498</v>
      </c>
      <c r="N21691" t="s">
        <v>18</v>
      </c>
      <c r="O21691">
        <v>0</v>
      </c>
      <c r="P21691">
        <v>1669</v>
      </c>
    </row>
    <row r="21692" spans="1:16" x14ac:dyDescent="0.25">
      <c r="A21692" t="s">
        <v>32032</v>
      </c>
      <c r="B21692">
        <v>1053</v>
      </c>
      <c r="C21692" s="3" t="str">
        <f>HYPERLINK("http://www.uniprot.org/uniprot/B9P575","tr|B9P575|B9P575_POPTR")</f>
        <v>tr|B9P575|B9P575_POPTR</v>
      </c>
      <c r="D21692" t="s">
        <v>32033</v>
      </c>
      <c r="E21692">
        <v>60.82</v>
      </c>
      <c r="F21692">
        <v>194</v>
      </c>
      <c r="G21692">
        <v>76</v>
      </c>
      <c r="H21692">
        <v>0</v>
      </c>
      <c r="I21692">
        <v>466</v>
      </c>
      <c r="J21692">
        <v>1047</v>
      </c>
      <c r="K21692">
        <v>1</v>
      </c>
      <c r="L21692">
        <v>112</v>
      </c>
      <c r="M21692">
        <v>304</v>
      </c>
      <c r="N21692" t="s">
        <v>18</v>
      </c>
      <c r="O21692" s="1">
        <v>6.2873999999999998E-76</v>
      </c>
      <c r="P21692">
        <v>742</v>
      </c>
    </row>
    <row r="21693" spans="1:16" x14ac:dyDescent="0.25">
      <c r="A21693" t="s">
        <v>32034</v>
      </c>
      <c r="B21693">
        <v>651</v>
      </c>
      <c r="C21693" s="3" t="str">
        <f>HYPERLINK("http://www.uniprot.org/uniprot/G7I4G4","tr|G7I4G4|G7I4G4_MEDTR")</f>
        <v>tr|G7I4G4|G7I4G4_MEDTR</v>
      </c>
      <c r="D21693" t="s">
        <v>32035</v>
      </c>
      <c r="E21693">
        <v>87.03</v>
      </c>
      <c r="F21693">
        <v>216</v>
      </c>
      <c r="G21693">
        <v>28</v>
      </c>
      <c r="H21693">
        <v>0</v>
      </c>
      <c r="I21693">
        <v>1</v>
      </c>
      <c r="J21693">
        <v>648</v>
      </c>
      <c r="K21693">
        <v>1</v>
      </c>
      <c r="L21693">
        <v>1</v>
      </c>
      <c r="M21693">
        <v>216</v>
      </c>
      <c r="N21693" t="s">
        <v>18</v>
      </c>
      <c r="O21693" s="1">
        <v>1.05271E-103</v>
      </c>
      <c r="P21693">
        <v>978</v>
      </c>
    </row>
    <row r="21694" spans="1:16" x14ac:dyDescent="0.25">
      <c r="A21694" t="s">
        <v>32036</v>
      </c>
      <c r="B21694">
        <v>2340</v>
      </c>
      <c r="C21694" s="3" t="str">
        <f>HYPERLINK("http://www.uniprot.org/uniprot/G7LC83","tr|G7LC83|G7LC83_MEDTR")</f>
        <v>tr|G7LC83|G7LC83_MEDTR</v>
      </c>
      <c r="D21694" t="s">
        <v>32037</v>
      </c>
      <c r="E21694">
        <v>88.03</v>
      </c>
      <c r="F21694">
        <v>819</v>
      </c>
      <c r="G21694">
        <v>98</v>
      </c>
      <c r="H21694">
        <v>40</v>
      </c>
      <c r="I21694">
        <v>1</v>
      </c>
      <c r="J21694">
        <v>2337</v>
      </c>
      <c r="K21694">
        <v>1</v>
      </c>
      <c r="L21694">
        <v>1</v>
      </c>
      <c r="M21694">
        <v>819</v>
      </c>
      <c r="N21694" t="s">
        <v>18</v>
      </c>
      <c r="O21694">
        <v>0</v>
      </c>
      <c r="P21694">
        <v>3732</v>
      </c>
    </row>
    <row r="21695" spans="1:16" x14ac:dyDescent="0.25">
      <c r="A21695" t="s">
        <v>32038</v>
      </c>
      <c r="B21695">
        <v>1005</v>
      </c>
      <c r="C21695" s="3" t="str">
        <f>HYPERLINK("http://www.uniprot.org/uniprot/G7J482","tr|G7J482|G7J482_MEDTR")</f>
        <v>tr|G7J482|G7J482_MEDTR</v>
      </c>
      <c r="D21695" t="s">
        <v>32039</v>
      </c>
      <c r="E21695">
        <v>76.17</v>
      </c>
      <c r="F21695">
        <v>340</v>
      </c>
      <c r="G21695">
        <v>81</v>
      </c>
      <c r="H21695">
        <v>6</v>
      </c>
      <c r="I21695">
        <v>1</v>
      </c>
      <c r="J21695">
        <v>1002</v>
      </c>
      <c r="K21695">
        <v>1</v>
      </c>
      <c r="L21695">
        <v>1</v>
      </c>
      <c r="M21695">
        <v>339</v>
      </c>
      <c r="N21695" t="s">
        <v>18</v>
      </c>
      <c r="O21695" s="1">
        <v>1.30875E-144</v>
      </c>
      <c r="P21695">
        <v>1334</v>
      </c>
    </row>
    <row r="21696" spans="1:16" x14ac:dyDescent="0.25">
      <c r="A21696" t="s">
        <v>32040</v>
      </c>
      <c r="B21696">
        <v>348</v>
      </c>
      <c r="C21696" s="3" t="str">
        <f>HYPERLINK("http://www.uniprot.org/uniprot/G8A1C1","tr|G8A1C1|G8A1C1_MEDTR")</f>
        <v>tr|G8A1C1|G8A1C1_MEDTR</v>
      </c>
      <c r="D21696" t="s">
        <v>32041</v>
      </c>
      <c r="E21696">
        <v>75</v>
      </c>
      <c r="F21696">
        <v>92</v>
      </c>
      <c r="G21696">
        <v>23</v>
      </c>
      <c r="H21696">
        <v>0</v>
      </c>
      <c r="I21696">
        <v>70</v>
      </c>
      <c r="J21696">
        <v>345</v>
      </c>
      <c r="K21696">
        <v>1</v>
      </c>
      <c r="L21696">
        <v>33</v>
      </c>
      <c r="M21696">
        <v>114</v>
      </c>
      <c r="N21696" t="s">
        <v>18</v>
      </c>
      <c r="O21696" s="1">
        <v>6.2911499999999998E-29</v>
      </c>
      <c r="P21696">
        <v>331</v>
      </c>
    </row>
    <row r="21697" spans="1:16" x14ac:dyDescent="0.25">
      <c r="A21697" t="s">
        <v>32042</v>
      </c>
      <c r="B21697">
        <v>1383</v>
      </c>
      <c r="C21697" s="3" t="str">
        <f>HYPERLINK("http://www.uniprot.org/uniprot/G7LAE2","tr|G7LAE2|G7LAE2_MEDTR")</f>
        <v>tr|G7LAE2|G7LAE2_MEDTR</v>
      </c>
      <c r="D21697" t="s">
        <v>32043</v>
      </c>
      <c r="E21697">
        <v>69.739999999999995</v>
      </c>
      <c r="F21697">
        <v>466</v>
      </c>
      <c r="G21697">
        <v>141</v>
      </c>
      <c r="H21697">
        <v>6</v>
      </c>
      <c r="I21697">
        <v>1</v>
      </c>
      <c r="J21697">
        <v>1380</v>
      </c>
      <c r="K21697">
        <v>1</v>
      </c>
      <c r="L21697">
        <v>27</v>
      </c>
      <c r="M21697">
        <v>471</v>
      </c>
      <c r="N21697" t="s">
        <v>18</v>
      </c>
      <c r="O21697" s="1">
        <v>1.3174E-178</v>
      </c>
      <c r="P21697">
        <v>1629</v>
      </c>
    </row>
    <row r="21698" spans="1:16" x14ac:dyDescent="0.25">
      <c r="A21698" t="s">
        <v>32044</v>
      </c>
      <c r="B21698">
        <v>1542</v>
      </c>
      <c r="C21698" s="3" t="str">
        <f>HYPERLINK("http://www.uniprot.org/uniprot/G7JES9","tr|G7JES9|G7JES9_MEDTR")</f>
        <v>tr|G7JES9|G7JES9_MEDTR</v>
      </c>
      <c r="D21698" t="s">
        <v>32045</v>
      </c>
      <c r="E21698">
        <v>74.040000000000006</v>
      </c>
      <c r="F21698">
        <v>289</v>
      </c>
      <c r="G21698">
        <v>75</v>
      </c>
      <c r="H21698">
        <v>20</v>
      </c>
      <c r="I21698">
        <v>1</v>
      </c>
      <c r="J21698">
        <v>807</v>
      </c>
      <c r="K21698">
        <v>1</v>
      </c>
      <c r="L21698">
        <v>1</v>
      </c>
      <c r="M21698">
        <v>289</v>
      </c>
      <c r="N21698" t="s">
        <v>18</v>
      </c>
      <c r="O21698" s="1">
        <v>8.2724199999999995E-108</v>
      </c>
      <c r="P21698">
        <v>1019</v>
      </c>
    </row>
    <row r="21699" spans="1:16" x14ac:dyDescent="0.25">
      <c r="A21699" t="s">
        <v>32046</v>
      </c>
      <c r="B21699">
        <v>2265</v>
      </c>
      <c r="C21699" s="3" t="str">
        <f>HYPERLINK("http://www.uniprot.org/uniprot/A5BE46","tr|A5BE46|A5BE46_VITVI")</f>
        <v>tr|A5BE46|A5BE46_VITVI</v>
      </c>
      <c r="D21699" t="s">
        <v>462</v>
      </c>
      <c r="E21699">
        <v>79.73</v>
      </c>
      <c r="F21699">
        <v>760</v>
      </c>
      <c r="G21699">
        <v>154</v>
      </c>
      <c r="H21699">
        <v>7</v>
      </c>
      <c r="I21699">
        <v>1</v>
      </c>
      <c r="J21699">
        <v>2259</v>
      </c>
      <c r="K21699">
        <v>1</v>
      </c>
      <c r="L21699">
        <v>594</v>
      </c>
      <c r="M21699">
        <v>1353</v>
      </c>
      <c r="N21699" t="s">
        <v>18</v>
      </c>
      <c r="O21699">
        <v>0</v>
      </c>
      <c r="P21699">
        <v>3239</v>
      </c>
    </row>
    <row r="21700" spans="1:16" x14ac:dyDescent="0.25">
      <c r="A21700" t="s">
        <v>32047</v>
      </c>
      <c r="B21700">
        <v>1866</v>
      </c>
      <c r="C21700" s="3" t="str">
        <f>HYPERLINK("http://www.uniprot.org/uniprot/G7JHZ2","tr|G7JHZ2|G7JHZ2_MEDTR")</f>
        <v>tr|G7JHZ2|G7JHZ2_MEDTR</v>
      </c>
      <c r="D21700" t="s">
        <v>32048</v>
      </c>
      <c r="E21700">
        <v>61.03</v>
      </c>
      <c r="F21700">
        <v>639</v>
      </c>
      <c r="G21700">
        <v>249</v>
      </c>
      <c r="H21700">
        <v>19</v>
      </c>
      <c r="I21700">
        <v>1</v>
      </c>
      <c r="J21700">
        <v>1860</v>
      </c>
      <c r="K21700">
        <v>1</v>
      </c>
      <c r="L21700">
        <v>1</v>
      </c>
      <c r="M21700">
        <v>602</v>
      </c>
      <c r="N21700" t="s">
        <v>18</v>
      </c>
      <c r="O21700">
        <v>0</v>
      </c>
      <c r="P21700">
        <v>1828</v>
      </c>
    </row>
    <row r="21701" spans="1:16" x14ac:dyDescent="0.25">
      <c r="A21701" t="s">
        <v>32049</v>
      </c>
      <c r="B21701">
        <v>438</v>
      </c>
      <c r="C21701" s="3" t="str">
        <f>HYPERLINK("http://www.uniprot.org/uniprot/I3SHT8","tr|I3SHT8|I3SHT8_LOTJA")</f>
        <v>tr|I3SHT8|I3SHT8_LOTJA</v>
      </c>
      <c r="D21701" t="s">
        <v>93</v>
      </c>
      <c r="E21701">
        <v>88.88</v>
      </c>
      <c r="F21701">
        <v>117</v>
      </c>
      <c r="G21701">
        <v>13</v>
      </c>
      <c r="H21701">
        <v>0</v>
      </c>
      <c r="I21701">
        <v>52</v>
      </c>
      <c r="J21701">
        <v>402</v>
      </c>
      <c r="K21701">
        <v>1</v>
      </c>
      <c r="L21701">
        <v>18</v>
      </c>
      <c r="M21701">
        <v>134</v>
      </c>
      <c r="N21701" t="s">
        <v>18</v>
      </c>
      <c r="O21701" s="1">
        <v>3.7695199999999998E-53</v>
      </c>
      <c r="P21701">
        <v>540</v>
      </c>
    </row>
    <row r="21702" spans="1:16" x14ac:dyDescent="0.25">
      <c r="A21702" t="s">
        <v>32050</v>
      </c>
      <c r="B21702">
        <v>1857</v>
      </c>
      <c r="C21702" s="3" t="str">
        <f>HYPERLINK("http://www.uniprot.org/uniprot/I1J9F5","tr|I1J9F5|I1J9F5_SOYBN")</f>
        <v>tr|I1J9F5|I1J9F5_SOYBN</v>
      </c>
      <c r="D21702" t="s">
        <v>117</v>
      </c>
      <c r="E21702">
        <v>89.15</v>
      </c>
      <c r="F21702">
        <v>535</v>
      </c>
      <c r="G21702">
        <v>58</v>
      </c>
      <c r="H21702">
        <v>0</v>
      </c>
      <c r="I21702">
        <v>247</v>
      </c>
      <c r="J21702">
        <v>1851</v>
      </c>
      <c r="K21702">
        <v>1</v>
      </c>
      <c r="L21702">
        <v>69</v>
      </c>
      <c r="M21702">
        <v>602</v>
      </c>
      <c r="N21702" t="s">
        <v>18</v>
      </c>
      <c r="O21702">
        <v>0</v>
      </c>
      <c r="P21702">
        <v>2477</v>
      </c>
    </row>
    <row r="21703" spans="1:16" x14ac:dyDescent="0.25">
      <c r="A21703" t="s">
        <v>32051</v>
      </c>
      <c r="B21703">
        <v>2835</v>
      </c>
      <c r="C21703" s="3" t="str">
        <f>HYPERLINK("http://www.uniprot.org/uniprot/G7KPA0","tr|G7KPA0|G7KPA0_MEDTR")</f>
        <v>tr|G7KPA0|G7KPA0_MEDTR</v>
      </c>
      <c r="D21703" t="s">
        <v>32052</v>
      </c>
      <c r="E21703">
        <v>77.459999999999994</v>
      </c>
      <c r="F21703">
        <v>670</v>
      </c>
      <c r="G21703">
        <v>151</v>
      </c>
      <c r="H21703">
        <v>26</v>
      </c>
      <c r="I21703">
        <v>901</v>
      </c>
      <c r="J21703">
        <v>2832</v>
      </c>
      <c r="K21703">
        <v>1</v>
      </c>
      <c r="L21703">
        <v>152</v>
      </c>
      <c r="M21703">
        <v>821</v>
      </c>
      <c r="N21703" t="s">
        <v>18</v>
      </c>
      <c r="O21703">
        <v>0</v>
      </c>
      <c r="P21703">
        <v>2630</v>
      </c>
    </row>
    <row r="21704" spans="1:16" x14ac:dyDescent="0.25">
      <c r="A21704" t="s">
        <v>32053</v>
      </c>
      <c r="B21704">
        <v>3285</v>
      </c>
      <c r="C21704" s="3" t="str">
        <f>HYPERLINK("http://www.uniprot.org/uniprot/I1MQL3","tr|I1MQL3|I1MQL3_SOYBN")</f>
        <v>tr|I1MQL3|I1MQL3_SOYBN</v>
      </c>
      <c r="D21704" t="s">
        <v>28</v>
      </c>
      <c r="E21704">
        <v>89.06</v>
      </c>
      <c r="F21704">
        <v>933</v>
      </c>
      <c r="G21704">
        <v>102</v>
      </c>
      <c r="H21704">
        <v>1</v>
      </c>
      <c r="I21704">
        <v>487</v>
      </c>
      <c r="J21704">
        <v>3282</v>
      </c>
      <c r="K21704">
        <v>1</v>
      </c>
      <c r="L21704">
        <v>123</v>
      </c>
      <c r="M21704">
        <v>1053</v>
      </c>
      <c r="N21704" t="s">
        <v>18</v>
      </c>
      <c r="O21704">
        <v>0</v>
      </c>
      <c r="P21704">
        <v>4295</v>
      </c>
    </row>
    <row r="21705" spans="1:16" x14ac:dyDescent="0.25">
      <c r="A21705" t="s">
        <v>32054</v>
      </c>
      <c r="B21705">
        <v>576</v>
      </c>
      <c r="C21705" s="3" t="str">
        <f>HYPERLINK("http://www.uniprot.org/uniprot/I3TAX0","tr|I3TAX0|I3TAX0_MEDTR")</f>
        <v>tr|I3TAX0|I3TAX0_MEDTR</v>
      </c>
      <c r="D21705" t="s">
        <v>32055</v>
      </c>
      <c r="E21705">
        <v>83.62</v>
      </c>
      <c r="F21705">
        <v>171</v>
      </c>
      <c r="G21705">
        <v>28</v>
      </c>
      <c r="H21705">
        <v>5</v>
      </c>
      <c r="I21705">
        <v>1</v>
      </c>
      <c r="J21705">
        <v>498</v>
      </c>
      <c r="K21705">
        <v>1</v>
      </c>
      <c r="L21705">
        <v>1</v>
      </c>
      <c r="M21705">
        <v>170</v>
      </c>
      <c r="N21705" t="s">
        <v>18</v>
      </c>
      <c r="O21705" s="1">
        <v>3.2422600000000001E-70</v>
      </c>
      <c r="P21705">
        <v>688</v>
      </c>
    </row>
    <row r="21706" spans="1:16" x14ac:dyDescent="0.25">
      <c r="A21706" t="s">
        <v>32056</v>
      </c>
      <c r="B21706">
        <v>1320</v>
      </c>
      <c r="C21706" s="3" t="str">
        <f>HYPERLINK("http://www.uniprot.org/uniprot/K7VK11","tr|K7VK11|K7VK11_PHAVU")</f>
        <v>tr|K7VK11|K7VK11_PHAVU</v>
      </c>
      <c r="D21706" t="s">
        <v>32057</v>
      </c>
      <c r="E21706">
        <v>96.51</v>
      </c>
      <c r="F21706">
        <v>316</v>
      </c>
      <c r="G21706">
        <v>11</v>
      </c>
      <c r="H21706">
        <v>0</v>
      </c>
      <c r="I21706">
        <v>367</v>
      </c>
      <c r="J21706">
        <v>1314</v>
      </c>
      <c r="K21706">
        <v>1</v>
      </c>
      <c r="L21706">
        <v>26</v>
      </c>
      <c r="M21706">
        <v>341</v>
      </c>
      <c r="N21706" t="s">
        <v>18</v>
      </c>
      <c r="O21706" s="1">
        <v>1.50201E-176</v>
      </c>
      <c r="P21706">
        <v>1611</v>
      </c>
    </row>
    <row r="21707" spans="1:16" x14ac:dyDescent="0.25">
      <c r="A21707" t="s">
        <v>32058</v>
      </c>
      <c r="B21707">
        <v>327</v>
      </c>
      <c r="C21707" s="3" t="str">
        <f>HYPERLINK("http://www.uniprot.org/uniprot/B9RI57","tr|B9RI57|B9RI57_RICCO")</f>
        <v>tr|B9RI57|B9RI57_RICCO</v>
      </c>
      <c r="D21707" t="s">
        <v>32059</v>
      </c>
      <c r="E21707">
        <v>72</v>
      </c>
      <c r="F21707">
        <v>75</v>
      </c>
      <c r="G21707">
        <v>21</v>
      </c>
      <c r="H21707">
        <v>0</v>
      </c>
      <c r="I21707">
        <v>1</v>
      </c>
      <c r="J21707">
        <v>225</v>
      </c>
      <c r="K21707">
        <v>1</v>
      </c>
      <c r="L21707">
        <v>1</v>
      </c>
      <c r="M21707">
        <v>74</v>
      </c>
      <c r="N21707" t="s">
        <v>18</v>
      </c>
      <c r="O21707" s="1">
        <v>3.8067499999999996E-21</v>
      </c>
      <c r="P21707">
        <v>264</v>
      </c>
    </row>
    <row r="21708" spans="1:16" x14ac:dyDescent="0.25">
      <c r="A21708" t="s">
        <v>32060</v>
      </c>
      <c r="B21708">
        <v>1431</v>
      </c>
      <c r="C21708" s="3" t="str">
        <f>HYPERLINK("http://www.uniprot.org/uniprot/I1MHP5","tr|I1MHP5|I1MHP5_SOYBN")</f>
        <v>tr|I1MHP5|I1MHP5_SOYBN</v>
      </c>
      <c r="D21708" t="s">
        <v>28</v>
      </c>
      <c r="E21708">
        <v>27.38</v>
      </c>
      <c r="F21708">
        <v>420</v>
      </c>
      <c r="G21708">
        <v>305</v>
      </c>
      <c r="H21708">
        <v>42</v>
      </c>
      <c r="I21708">
        <v>151</v>
      </c>
      <c r="J21708">
        <v>1284</v>
      </c>
      <c r="K21708">
        <v>1</v>
      </c>
      <c r="L21708">
        <v>1057</v>
      </c>
      <c r="M21708">
        <v>1470</v>
      </c>
      <c r="N21708" t="s">
        <v>18</v>
      </c>
      <c r="O21708" s="1">
        <v>2.3856900000000001E-29</v>
      </c>
      <c r="P21708">
        <v>342</v>
      </c>
    </row>
    <row r="21709" spans="1:16" x14ac:dyDescent="0.25">
      <c r="A21709" t="s">
        <v>32061</v>
      </c>
      <c r="B21709">
        <v>1191</v>
      </c>
      <c r="C21709" s="3" t="str">
        <f>HYPERLINK("http://www.uniprot.org/uniprot/G7JZJ9","tr|G7JZJ9|G7JZJ9_MEDTR")</f>
        <v>tr|G7JZJ9|G7JZJ9_MEDTR</v>
      </c>
      <c r="D21709" t="s">
        <v>32062</v>
      </c>
      <c r="E21709">
        <v>81.69</v>
      </c>
      <c r="F21709">
        <v>355</v>
      </c>
      <c r="G21709">
        <v>65</v>
      </c>
      <c r="H21709">
        <v>2</v>
      </c>
      <c r="I21709">
        <v>130</v>
      </c>
      <c r="J21709">
        <v>1188</v>
      </c>
      <c r="K21709">
        <v>1</v>
      </c>
      <c r="L21709">
        <v>47</v>
      </c>
      <c r="M21709">
        <v>401</v>
      </c>
      <c r="N21709" t="s">
        <v>18</v>
      </c>
      <c r="O21709" s="1">
        <v>1.5803599999999999E-174</v>
      </c>
      <c r="P21709">
        <v>1593</v>
      </c>
    </row>
    <row r="21710" spans="1:16" x14ac:dyDescent="0.25">
      <c r="A21710" t="s">
        <v>32063</v>
      </c>
      <c r="B21710">
        <v>1317</v>
      </c>
      <c r="C21710" s="3" t="str">
        <f>HYPERLINK("http://www.uniprot.org/uniprot/G7KP59","tr|G7KP59|G7KP59_MEDTR")</f>
        <v>tr|G7KP59|G7KP59_MEDTR</v>
      </c>
      <c r="D21710" t="s">
        <v>32064</v>
      </c>
      <c r="E21710">
        <v>77.63</v>
      </c>
      <c r="F21710">
        <v>483</v>
      </c>
      <c r="G21710">
        <v>108</v>
      </c>
      <c r="H21710">
        <v>46</v>
      </c>
      <c r="I21710">
        <v>1</v>
      </c>
      <c r="J21710">
        <v>1311</v>
      </c>
      <c r="K21710">
        <v>1</v>
      </c>
      <c r="L21710">
        <v>1</v>
      </c>
      <c r="M21710">
        <v>483</v>
      </c>
      <c r="N21710" t="s">
        <v>18</v>
      </c>
      <c r="O21710">
        <v>0</v>
      </c>
      <c r="P21710">
        <v>1882</v>
      </c>
    </row>
    <row r="21711" spans="1:16" x14ac:dyDescent="0.25">
      <c r="A21711" t="s">
        <v>32065</v>
      </c>
      <c r="B21711">
        <v>1542</v>
      </c>
      <c r="C21711" s="3" t="str">
        <f>HYPERLINK("http://www.uniprot.org/uniprot/I1JRS8","tr|I1JRS8|I1JRS8_SOYBN")</f>
        <v>tr|I1JRS8|I1JRS8_SOYBN</v>
      </c>
      <c r="D21711" t="s">
        <v>28</v>
      </c>
      <c r="E21711">
        <v>64.25</v>
      </c>
      <c r="F21711">
        <v>512</v>
      </c>
      <c r="G21711">
        <v>183</v>
      </c>
      <c r="H21711">
        <v>1</v>
      </c>
      <c r="I21711">
        <v>1</v>
      </c>
      <c r="J21711">
        <v>1533</v>
      </c>
      <c r="K21711">
        <v>1</v>
      </c>
      <c r="L21711">
        <v>61</v>
      </c>
      <c r="M21711">
        <v>569</v>
      </c>
      <c r="N21711" t="s">
        <v>18</v>
      </c>
      <c r="O21711">
        <v>0</v>
      </c>
      <c r="P21711">
        <v>1699</v>
      </c>
    </row>
    <row r="21712" spans="1:16" x14ac:dyDescent="0.25">
      <c r="A21712" t="s">
        <v>32066</v>
      </c>
      <c r="B21712">
        <v>891</v>
      </c>
      <c r="C21712" s="3" t="str">
        <f>HYPERLINK("http://www.uniprot.org/uniprot/G7KY68","tr|G7KY68|G7KY68_MEDTR")</f>
        <v>tr|G7KY68|G7KY68_MEDTR</v>
      </c>
      <c r="D21712" t="s">
        <v>32067</v>
      </c>
      <c r="E21712">
        <v>68.62</v>
      </c>
      <c r="F21712">
        <v>306</v>
      </c>
      <c r="G21712">
        <v>96</v>
      </c>
      <c r="H21712">
        <v>10</v>
      </c>
      <c r="I21712">
        <v>1</v>
      </c>
      <c r="J21712">
        <v>888</v>
      </c>
      <c r="K21712">
        <v>1</v>
      </c>
      <c r="L21712">
        <v>1</v>
      </c>
      <c r="M21712">
        <v>283</v>
      </c>
      <c r="N21712" t="s">
        <v>18</v>
      </c>
      <c r="O21712" s="1">
        <v>9.8067200000000007E-106</v>
      </c>
      <c r="P21712">
        <v>998</v>
      </c>
    </row>
    <row r="21713" spans="1:16" x14ac:dyDescent="0.25">
      <c r="A21713" t="s">
        <v>32068</v>
      </c>
      <c r="B21713">
        <v>798</v>
      </c>
      <c r="C21713" s="3" t="str">
        <f>HYPERLINK("http://www.uniprot.org/uniprot/C6SY07","tr|C6SY07|C6SY07_SOYBN")</f>
        <v>tr|C6SY07|C6SY07_SOYBN</v>
      </c>
      <c r="D21713" t="s">
        <v>210</v>
      </c>
      <c r="E21713">
        <v>75</v>
      </c>
      <c r="F21713">
        <v>264</v>
      </c>
      <c r="G21713">
        <v>66</v>
      </c>
      <c r="H21713">
        <v>1</v>
      </c>
      <c r="I21713">
        <v>1</v>
      </c>
      <c r="J21713">
        <v>789</v>
      </c>
      <c r="K21713">
        <v>1</v>
      </c>
      <c r="L21713">
        <v>1</v>
      </c>
      <c r="M21713">
        <v>264</v>
      </c>
      <c r="N21713" t="s">
        <v>18</v>
      </c>
      <c r="O21713" s="1">
        <v>9.0509999999999997E-110</v>
      </c>
      <c r="P21713">
        <v>1032</v>
      </c>
    </row>
    <row r="21714" spans="1:16" x14ac:dyDescent="0.25">
      <c r="A21714" t="s">
        <v>32069</v>
      </c>
      <c r="B21714">
        <v>1032</v>
      </c>
      <c r="C21714" s="3" t="str">
        <f>HYPERLINK("http://www.uniprot.org/uniprot/I3SMT2","tr|I3SMT2|I3SMT2_MEDTR")</f>
        <v>tr|I3SMT2|I3SMT2_MEDTR</v>
      </c>
      <c r="D21714" t="s">
        <v>22</v>
      </c>
      <c r="E21714">
        <v>85.13</v>
      </c>
      <c r="F21714">
        <v>343</v>
      </c>
      <c r="G21714">
        <v>51</v>
      </c>
      <c r="H21714">
        <v>0</v>
      </c>
      <c r="I21714">
        <v>1</v>
      </c>
      <c r="J21714">
        <v>1029</v>
      </c>
      <c r="K21714">
        <v>1</v>
      </c>
      <c r="L21714">
        <v>1</v>
      </c>
      <c r="M21714">
        <v>343</v>
      </c>
      <c r="N21714" t="s">
        <v>18</v>
      </c>
      <c r="O21714" s="1">
        <v>2.5678000000000001E-167</v>
      </c>
      <c r="P21714">
        <v>1530</v>
      </c>
    </row>
    <row r="21715" spans="1:16" x14ac:dyDescent="0.25">
      <c r="A21715" t="s">
        <v>32070</v>
      </c>
      <c r="B21715">
        <v>363</v>
      </c>
      <c r="C21715" s="3" t="str">
        <f>HYPERLINK("http://www.uniprot.org/uniprot/A1BLP7","tr|A1BLP7|A1BLP7_MEDTR")</f>
        <v>tr|A1BLP7|A1BLP7_MEDTR</v>
      </c>
      <c r="D21715" t="s">
        <v>32071</v>
      </c>
      <c r="E21715">
        <v>68.33</v>
      </c>
      <c r="F21715">
        <v>120</v>
      </c>
      <c r="G21715">
        <v>38</v>
      </c>
      <c r="H21715">
        <v>0</v>
      </c>
      <c r="I21715">
        <v>1</v>
      </c>
      <c r="J21715">
        <v>360</v>
      </c>
      <c r="K21715">
        <v>1</v>
      </c>
      <c r="L21715">
        <v>1</v>
      </c>
      <c r="M21715">
        <v>120</v>
      </c>
      <c r="N21715" t="s">
        <v>18</v>
      </c>
      <c r="O21715" s="1">
        <v>4.4022600000000001E-38</v>
      </c>
      <c r="P21715">
        <v>410</v>
      </c>
    </row>
    <row r="21716" spans="1:16" x14ac:dyDescent="0.25">
      <c r="A21716" t="s">
        <v>32072</v>
      </c>
      <c r="B21716">
        <v>810</v>
      </c>
      <c r="C21716" s="3" t="str">
        <f>HYPERLINK("http://www.uniprot.org/uniprot/I3SV28","tr|I3SV28|I3SV28_MEDTR")</f>
        <v>tr|I3SV28|I3SV28_MEDTR</v>
      </c>
      <c r="D21716" t="s">
        <v>22</v>
      </c>
      <c r="E21716">
        <v>75.3</v>
      </c>
      <c r="F21716">
        <v>247</v>
      </c>
      <c r="G21716">
        <v>61</v>
      </c>
      <c r="H21716">
        <v>0</v>
      </c>
      <c r="I21716">
        <v>67</v>
      </c>
      <c r="J21716">
        <v>807</v>
      </c>
      <c r="K21716">
        <v>1</v>
      </c>
      <c r="L21716">
        <v>1</v>
      </c>
      <c r="M21716">
        <v>247</v>
      </c>
      <c r="N21716" t="s">
        <v>18</v>
      </c>
      <c r="O21716" s="1">
        <v>6.7128699999999998E-100</v>
      </c>
      <c r="P21716">
        <v>947</v>
      </c>
    </row>
    <row r="21717" spans="1:16" x14ac:dyDescent="0.25">
      <c r="A21717" t="s">
        <v>32073</v>
      </c>
      <c r="B21717">
        <v>666</v>
      </c>
      <c r="C21717" s="3" t="str">
        <f>HYPERLINK("http://www.uniprot.org/uniprot/G7J9V5","tr|G7J9V5|G7J9V5_MEDTR")</f>
        <v>tr|G7J9V5|G7J9V5_MEDTR</v>
      </c>
      <c r="D21717" t="s">
        <v>32074</v>
      </c>
      <c r="E21717">
        <v>90.43</v>
      </c>
      <c r="F21717">
        <v>209</v>
      </c>
      <c r="G21717">
        <v>20</v>
      </c>
      <c r="H21717">
        <v>2</v>
      </c>
      <c r="I21717">
        <v>43</v>
      </c>
      <c r="J21717">
        <v>663</v>
      </c>
      <c r="K21717">
        <v>1</v>
      </c>
      <c r="L21717">
        <v>15</v>
      </c>
      <c r="M21717">
        <v>223</v>
      </c>
      <c r="N21717" t="s">
        <v>18</v>
      </c>
      <c r="O21717" s="1">
        <v>9.1709099999999997E-106</v>
      </c>
      <c r="P21717">
        <v>996</v>
      </c>
    </row>
    <row r="21718" spans="1:16" x14ac:dyDescent="0.25">
      <c r="A21718" t="s">
        <v>32075</v>
      </c>
      <c r="B21718">
        <v>1773</v>
      </c>
      <c r="C21718" s="3" t="str">
        <f>HYPERLINK("http://www.uniprot.org/uniprot/G7J485","tr|G7J485|G7J485_MEDTR")</f>
        <v>tr|G7J485|G7J485_MEDTR</v>
      </c>
      <c r="D21718" t="s">
        <v>32076</v>
      </c>
      <c r="E21718">
        <v>83.01</v>
      </c>
      <c r="F21718">
        <v>577</v>
      </c>
      <c r="G21718">
        <v>98</v>
      </c>
      <c r="H21718">
        <v>1</v>
      </c>
      <c r="I21718">
        <v>43</v>
      </c>
      <c r="J21718">
        <v>1770</v>
      </c>
      <c r="K21718">
        <v>1</v>
      </c>
      <c r="L21718">
        <v>15</v>
      </c>
      <c r="M21718">
        <v>591</v>
      </c>
      <c r="N21718" t="s">
        <v>18</v>
      </c>
      <c r="O21718">
        <v>0</v>
      </c>
      <c r="P21718">
        <v>2438</v>
      </c>
    </row>
    <row r="21719" spans="1:16" x14ac:dyDescent="0.25">
      <c r="A21719" t="s">
        <v>32077</v>
      </c>
      <c r="B21719">
        <v>957</v>
      </c>
      <c r="C21719" s="3" t="str">
        <f>HYPERLINK("http://www.uniprot.org/uniprot/G7JTE7","tr|G7JTE7|G7JTE7_MEDTR")</f>
        <v>tr|G7JTE7|G7JTE7_MEDTR</v>
      </c>
      <c r="D21719" t="s">
        <v>7791</v>
      </c>
      <c r="E21719">
        <v>68.03</v>
      </c>
      <c r="F21719">
        <v>316</v>
      </c>
      <c r="G21719">
        <v>101</v>
      </c>
      <c r="H21719">
        <v>0</v>
      </c>
      <c r="I21719">
        <v>1</v>
      </c>
      <c r="J21719">
        <v>948</v>
      </c>
      <c r="K21719">
        <v>1</v>
      </c>
      <c r="L21719">
        <v>1</v>
      </c>
      <c r="M21719">
        <v>316</v>
      </c>
      <c r="N21719" t="s">
        <v>18</v>
      </c>
      <c r="O21719" s="1">
        <v>5.29342E-124</v>
      </c>
      <c r="P21719">
        <v>1156</v>
      </c>
    </row>
    <row r="21720" spans="1:16" x14ac:dyDescent="0.25">
      <c r="A21720" t="s">
        <v>32078</v>
      </c>
      <c r="B21720">
        <v>1698</v>
      </c>
      <c r="C21720" s="3" t="str">
        <f>HYPERLINK("http://www.uniprot.org/uniprot/D3YBG4","tr|D3YBG4|D3YBG4_TRIRP")</f>
        <v>tr|D3YBG4|D3YBG4_TRIRP</v>
      </c>
      <c r="D21720" t="s">
        <v>32079</v>
      </c>
      <c r="E21720">
        <v>87.43</v>
      </c>
      <c r="F21720">
        <v>565</v>
      </c>
      <c r="G21720">
        <v>71</v>
      </c>
      <c r="H21720">
        <v>3</v>
      </c>
      <c r="I21720">
        <v>10</v>
      </c>
      <c r="J21720">
        <v>1695</v>
      </c>
      <c r="K21720">
        <v>1</v>
      </c>
      <c r="L21720">
        <v>22</v>
      </c>
      <c r="M21720">
        <v>582</v>
      </c>
      <c r="N21720" t="s">
        <v>18</v>
      </c>
      <c r="O21720">
        <v>0</v>
      </c>
      <c r="P21720">
        <v>2545</v>
      </c>
    </row>
    <row r="21721" spans="1:16" x14ac:dyDescent="0.25">
      <c r="A21721" t="s">
        <v>32080</v>
      </c>
      <c r="B21721">
        <v>1323</v>
      </c>
      <c r="C21721" s="3" t="str">
        <f>HYPERLINK("http://www.uniprot.org/uniprot/G7JES7","tr|G7JES7|G7JES7_MEDTR")</f>
        <v>tr|G7JES7|G7JES7_MEDTR</v>
      </c>
      <c r="D21721" t="s">
        <v>32081</v>
      </c>
      <c r="E21721">
        <v>65.900000000000006</v>
      </c>
      <c r="F21721">
        <v>440</v>
      </c>
      <c r="G21721">
        <v>150</v>
      </c>
      <c r="H21721">
        <v>1</v>
      </c>
      <c r="I21721">
        <v>1</v>
      </c>
      <c r="J21721">
        <v>1317</v>
      </c>
      <c r="K21721">
        <v>1</v>
      </c>
      <c r="L21721">
        <v>1</v>
      </c>
      <c r="M21721">
        <v>439</v>
      </c>
      <c r="N21721" t="s">
        <v>18</v>
      </c>
      <c r="O21721" s="1">
        <v>8.0475300000000004E-154</v>
      </c>
      <c r="P21721">
        <v>1415</v>
      </c>
    </row>
    <row r="21722" spans="1:16" x14ac:dyDescent="0.25">
      <c r="A21722" t="s">
        <v>32082</v>
      </c>
      <c r="B21722">
        <v>1611</v>
      </c>
      <c r="C21722" s="3" t="str">
        <f>HYPERLINK("http://www.uniprot.org/uniprot/I1J7P0","tr|I1J7P0|I1J7P0_SOYBN")</f>
        <v>tr|I1J7P0|I1J7P0_SOYBN</v>
      </c>
      <c r="D21722" t="s">
        <v>71</v>
      </c>
      <c r="E21722">
        <v>76.75</v>
      </c>
      <c r="F21722">
        <v>585</v>
      </c>
      <c r="G21722">
        <v>136</v>
      </c>
      <c r="H21722">
        <v>49</v>
      </c>
      <c r="I21722">
        <v>1</v>
      </c>
      <c r="J21722">
        <v>1608</v>
      </c>
      <c r="K21722">
        <v>1</v>
      </c>
      <c r="L21722">
        <v>1</v>
      </c>
      <c r="M21722">
        <v>581</v>
      </c>
      <c r="N21722" t="s">
        <v>18</v>
      </c>
      <c r="O21722">
        <v>0</v>
      </c>
      <c r="P21722">
        <v>2286</v>
      </c>
    </row>
    <row r="21723" spans="1:16" x14ac:dyDescent="0.25">
      <c r="A21723" t="s">
        <v>32083</v>
      </c>
      <c r="B21723">
        <v>879</v>
      </c>
      <c r="C21723" s="3" t="str">
        <f>HYPERLINK("http://www.uniprot.org/uniprot/I1LZL9","tr|I1LZL9|I1LZL9_SOYBN")</f>
        <v>tr|I1LZL9|I1LZL9_SOYBN</v>
      </c>
      <c r="D21723" t="s">
        <v>28</v>
      </c>
      <c r="E21723">
        <v>85.32</v>
      </c>
      <c r="F21723">
        <v>293</v>
      </c>
      <c r="G21723">
        <v>43</v>
      </c>
      <c r="H21723">
        <v>1</v>
      </c>
      <c r="I21723">
        <v>1</v>
      </c>
      <c r="J21723">
        <v>876</v>
      </c>
      <c r="K21723">
        <v>1</v>
      </c>
      <c r="L21723">
        <v>1</v>
      </c>
      <c r="M21723">
        <v>293</v>
      </c>
      <c r="N21723" t="s">
        <v>18</v>
      </c>
      <c r="O21723" s="1">
        <v>8.8357799999999996E-144</v>
      </c>
      <c r="P21723">
        <v>1326</v>
      </c>
    </row>
    <row r="21724" spans="1:16" x14ac:dyDescent="0.25">
      <c r="A21724" t="s">
        <v>32084</v>
      </c>
      <c r="B21724">
        <v>906</v>
      </c>
      <c r="C21724" s="3" t="str">
        <f>HYPERLINK("http://www.uniprot.org/uniprot/G7KFV0","tr|G7KFV0|G7KFV0_MEDTR")</f>
        <v>tr|G7KFV0|G7KFV0_MEDTR</v>
      </c>
      <c r="D21724" t="s">
        <v>32085</v>
      </c>
      <c r="E21724">
        <v>63.19</v>
      </c>
      <c r="F21724">
        <v>307</v>
      </c>
      <c r="G21724">
        <v>113</v>
      </c>
      <c r="H21724">
        <v>6</v>
      </c>
      <c r="I21724">
        <v>1</v>
      </c>
      <c r="J21724">
        <v>903</v>
      </c>
      <c r="K21724">
        <v>1</v>
      </c>
      <c r="L21724">
        <v>1</v>
      </c>
      <c r="M21724">
        <v>306</v>
      </c>
      <c r="N21724" t="s">
        <v>18</v>
      </c>
      <c r="O21724" s="1">
        <v>2.8473700000000001E-108</v>
      </c>
      <c r="P21724">
        <v>1020</v>
      </c>
    </row>
    <row r="21725" spans="1:16" x14ac:dyDescent="0.25">
      <c r="A21725" t="s">
        <v>32086</v>
      </c>
      <c r="B21725">
        <v>309</v>
      </c>
      <c r="C21725" s="3" t="str">
        <f>HYPERLINK("http://www.uniprot.org/uniprot/G7ZYQ3","tr|G7ZYQ3|G7ZYQ3_MEDTR")</f>
        <v>tr|G7ZYQ3|G7ZYQ3_MEDTR</v>
      </c>
      <c r="D21725" t="s">
        <v>32087</v>
      </c>
      <c r="E21725">
        <v>71.87</v>
      </c>
      <c r="F21725">
        <v>96</v>
      </c>
      <c r="G21725">
        <v>27</v>
      </c>
      <c r="H21725">
        <v>0</v>
      </c>
      <c r="I21725">
        <v>19</v>
      </c>
      <c r="J21725">
        <v>306</v>
      </c>
      <c r="K21725">
        <v>1</v>
      </c>
      <c r="L21725">
        <v>293</v>
      </c>
      <c r="M21725">
        <v>388</v>
      </c>
      <c r="N21725" t="s">
        <v>18</v>
      </c>
      <c r="O21725" s="1">
        <v>2.05777E-35</v>
      </c>
      <c r="P21725">
        <v>387</v>
      </c>
    </row>
    <row r="21726" spans="1:16" x14ac:dyDescent="0.25">
      <c r="A21726" t="s">
        <v>32088</v>
      </c>
      <c r="B21726">
        <v>1461</v>
      </c>
      <c r="C21726" s="3" t="str">
        <f>HYPERLINK("http://www.uniprot.org/uniprot/G7K2G6","tr|G7K2G6|G7K2G6_MEDTR")</f>
        <v>tr|G7K2G6|G7K2G6_MEDTR</v>
      </c>
      <c r="D21726" t="s">
        <v>32089</v>
      </c>
      <c r="E21726">
        <v>78.55</v>
      </c>
      <c r="F21726">
        <v>485</v>
      </c>
      <c r="G21726">
        <v>104</v>
      </c>
      <c r="H21726">
        <v>1</v>
      </c>
      <c r="I21726">
        <v>7</v>
      </c>
      <c r="J21726">
        <v>1458</v>
      </c>
      <c r="K21726">
        <v>1</v>
      </c>
      <c r="L21726">
        <v>1</v>
      </c>
      <c r="M21726">
        <v>485</v>
      </c>
      <c r="N21726" t="s">
        <v>18</v>
      </c>
      <c r="O21726">
        <v>0</v>
      </c>
      <c r="P21726">
        <v>1901</v>
      </c>
    </row>
    <row r="21727" spans="1:16" x14ac:dyDescent="0.25">
      <c r="A21727" t="s">
        <v>32090</v>
      </c>
      <c r="B21727">
        <v>708</v>
      </c>
      <c r="C21727" s="3" t="str">
        <f>HYPERLINK("http://www.uniprot.org/uniprot/I1JM05","tr|I1JM05|I1JM05_SOYBN")</f>
        <v>tr|I1JM05|I1JM05_SOYBN</v>
      </c>
      <c r="D21727" t="s">
        <v>71</v>
      </c>
      <c r="E21727">
        <v>69.09</v>
      </c>
      <c r="F21727">
        <v>233</v>
      </c>
      <c r="G21727">
        <v>72</v>
      </c>
      <c r="H21727">
        <v>0</v>
      </c>
      <c r="I21727">
        <v>1</v>
      </c>
      <c r="J21727">
        <v>699</v>
      </c>
      <c r="K21727">
        <v>1</v>
      </c>
      <c r="L21727">
        <v>187</v>
      </c>
      <c r="M21727">
        <v>419</v>
      </c>
      <c r="N21727" t="s">
        <v>18</v>
      </c>
      <c r="O21727" s="1">
        <v>4.0241099999999998E-97</v>
      </c>
      <c r="P21727">
        <v>922</v>
      </c>
    </row>
    <row r="21728" spans="1:16" x14ac:dyDescent="0.25">
      <c r="A21728" t="s">
        <v>32091</v>
      </c>
      <c r="B21728">
        <v>948</v>
      </c>
      <c r="C21728" s="3" t="str">
        <f>HYPERLINK("http://www.uniprot.org/uniprot/I1LNU9","tr|I1LNU9|I1LNU9_SOYBN")</f>
        <v>tr|I1LNU9|I1LNU9_SOYBN</v>
      </c>
      <c r="D21728" t="s">
        <v>28</v>
      </c>
      <c r="E21728">
        <v>88.57</v>
      </c>
      <c r="F21728">
        <v>315</v>
      </c>
      <c r="G21728">
        <v>36</v>
      </c>
      <c r="H21728">
        <v>0</v>
      </c>
      <c r="I21728">
        <v>1</v>
      </c>
      <c r="J21728">
        <v>945</v>
      </c>
      <c r="K21728">
        <v>1</v>
      </c>
      <c r="L21728">
        <v>1</v>
      </c>
      <c r="M21728">
        <v>315</v>
      </c>
      <c r="N21728" t="s">
        <v>18</v>
      </c>
      <c r="O21728" s="1">
        <v>2.3082199999999998E-164</v>
      </c>
      <c r="P21728">
        <v>1504</v>
      </c>
    </row>
    <row r="21729" spans="1:16" x14ac:dyDescent="0.25">
      <c r="A21729" t="s">
        <v>32092</v>
      </c>
      <c r="B21729">
        <v>3414</v>
      </c>
      <c r="C21729" s="3" t="str">
        <f>HYPERLINK("http://www.uniprot.org/uniprot/I1MQL2","tr|I1MQL2|I1MQL2_SOYBN")</f>
        <v>tr|I1MQL2|I1MQL2_SOYBN</v>
      </c>
      <c r="D21729" t="s">
        <v>32093</v>
      </c>
      <c r="E21729">
        <v>83.29</v>
      </c>
      <c r="F21729">
        <v>838</v>
      </c>
      <c r="G21729">
        <v>140</v>
      </c>
      <c r="H21729">
        <v>5</v>
      </c>
      <c r="I21729">
        <v>1</v>
      </c>
      <c r="J21729">
        <v>2499</v>
      </c>
      <c r="K21729">
        <v>1</v>
      </c>
      <c r="L21729">
        <v>1</v>
      </c>
      <c r="M21729">
        <v>838</v>
      </c>
      <c r="N21729" t="s">
        <v>18</v>
      </c>
      <c r="O21729">
        <v>0</v>
      </c>
      <c r="P21729">
        <v>3727</v>
      </c>
    </row>
    <row r="21730" spans="1:16" x14ac:dyDescent="0.25">
      <c r="A21730" t="s">
        <v>32094</v>
      </c>
      <c r="B21730">
        <v>2448</v>
      </c>
      <c r="C21730" s="3" t="str">
        <f>HYPERLINK("http://www.uniprot.org/uniprot/I1KYJ2","tr|I1KYJ2|I1KYJ2_SOYBN")</f>
        <v>tr|I1KYJ2|I1KYJ2_SOYBN</v>
      </c>
      <c r="D21730" t="s">
        <v>28</v>
      </c>
      <c r="E21730">
        <v>49.44</v>
      </c>
      <c r="F21730">
        <v>451</v>
      </c>
      <c r="G21730">
        <v>228</v>
      </c>
      <c r="H21730">
        <v>2</v>
      </c>
      <c r="I21730">
        <v>1006</v>
      </c>
      <c r="J21730">
        <v>2352</v>
      </c>
      <c r="K21730">
        <v>1</v>
      </c>
      <c r="L21730">
        <v>77</v>
      </c>
      <c r="M21730">
        <v>505</v>
      </c>
      <c r="N21730" t="s">
        <v>18</v>
      </c>
      <c r="O21730" s="1">
        <v>8.9312100000000005E-97</v>
      </c>
      <c r="P21730">
        <v>926</v>
      </c>
    </row>
    <row r="21731" spans="1:16" x14ac:dyDescent="0.25">
      <c r="A21731" t="s">
        <v>32095</v>
      </c>
      <c r="B21731">
        <v>768</v>
      </c>
      <c r="C21731" s="3" t="str">
        <f>HYPERLINK("http://www.uniprot.org/uniprot/Q949L4","tr|Q949L4|Q949L4_CICAR")</f>
        <v>tr|Q949L4|Q949L4_CICAR</v>
      </c>
      <c r="D21731" t="s">
        <v>176</v>
      </c>
      <c r="E21731">
        <v>66.28</v>
      </c>
      <c r="F21731">
        <v>175</v>
      </c>
      <c r="G21731">
        <v>59</v>
      </c>
      <c r="H21731">
        <v>3</v>
      </c>
      <c r="I21731">
        <v>208</v>
      </c>
      <c r="J21731">
        <v>723</v>
      </c>
      <c r="K21731">
        <v>1</v>
      </c>
      <c r="L21731">
        <v>1</v>
      </c>
      <c r="M21731">
        <v>175</v>
      </c>
      <c r="N21731" t="s">
        <v>18</v>
      </c>
      <c r="O21731" s="1">
        <v>1.5100600000000001E-58</v>
      </c>
      <c r="P21731">
        <v>590</v>
      </c>
    </row>
    <row r="21732" spans="1:16" x14ac:dyDescent="0.25">
      <c r="A21732" t="s">
        <v>32096</v>
      </c>
      <c r="B21732">
        <v>366</v>
      </c>
      <c r="C21732" s="3" t="str">
        <f>HYPERLINK("http://www.uniprot.org/uniprot/F4JZ25","tr|F4JZ25|F4JZ25_ARATH")</f>
        <v>tr|F4JZ25|F4JZ25_ARATH</v>
      </c>
      <c r="D21732" t="s">
        <v>32097</v>
      </c>
      <c r="E21732">
        <v>75.86</v>
      </c>
      <c r="F21732">
        <v>58</v>
      </c>
      <c r="G21732">
        <v>14</v>
      </c>
      <c r="H21732">
        <v>0</v>
      </c>
      <c r="I21732">
        <v>16</v>
      </c>
      <c r="J21732">
        <v>189</v>
      </c>
      <c r="K21732">
        <v>1</v>
      </c>
      <c r="L21732">
        <v>158</v>
      </c>
      <c r="M21732">
        <v>215</v>
      </c>
      <c r="N21732" t="s">
        <v>18</v>
      </c>
      <c r="O21732" s="1">
        <v>4.7099200000000002E-25</v>
      </c>
      <c r="P21732">
        <v>246</v>
      </c>
    </row>
    <row r="21733" spans="1:16" x14ac:dyDescent="0.25">
      <c r="A21733" t="s">
        <v>32098</v>
      </c>
      <c r="B21733">
        <v>3048</v>
      </c>
      <c r="C21733" s="3" t="str">
        <f>HYPERLINK("http://www.uniprot.org/uniprot/K7MDX5","tr|K7MDX5|K7MDX5_SOYBN")</f>
        <v>tr|K7MDX5|K7MDX5_SOYBN</v>
      </c>
      <c r="D21733" t="s">
        <v>28</v>
      </c>
      <c r="E21733">
        <v>77.099999999999994</v>
      </c>
      <c r="F21733">
        <v>1022</v>
      </c>
      <c r="G21733">
        <v>234</v>
      </c>
      <c r="H21733">
        <v>7</v>
      </c>
      <c r="I21733">
        <v>1</v>
      </c>
      <c r="J21733">
        <v>3045</v>
      </c>
      <c r="K21733">
        <v>1</v>
      </c>
      <c r="L21733">
        <v>1</v>
      </c>
      <c r="M21733">
        <v>1020</v>
      </c>
      <c r="N21733" t="s">
        <v>18</v>
      </c>
      <c r="O21733">
        <v>0</v>
      </c>
      <c r="P21733">
        <v>4059</v>
      </c>
    </row>
    <row r="21734" spans="1:16" x14ac:dyDescent="0.25">
      <c r="A21734" t="s">
        <v>32099</v>
      </c>
      <c r="B21734">
        <v>1014</v>
      </c>
      <c r="C21734" s="3" t="str">
        <f>HYPERLINK("http://www.uniprot.org/uniprot/G7IH01","tr|G7IH01|G7IH01_MEDTR")</f>
        <v>tr|G7IH01|G7IH01_MEDTR</v>
      </c>
      <c r="D21734" t="s">
        <v>59</v>
      </c>
      <c r="E21734">
        <v>30.5</v>
      </c>
      <c r="F21734">
        <v>259</v>
      </c>
      <c r="G21734">
        <v>180</v>
      </c>
      <c r="H21734">
        <v>8</v>
      </c>
      <c r="I21734">
        <v>193</v>
      </c>
      <c r="J21734">
        <v>945</v>
      </c>
      <c r="K21734">
        <v>1</v>
      </c>
      <c r="L21734">
        <v>438</v>
      </c>
      <c r="M21734">
        <v>690</v>
      </c>
      <c r="N21734" t="s">
        <v>18</v>
      </c>
      <c r="O21734" s="1">
        <v>3.63102E-17</v>
      </c>
      <c r="P21734">
        <v>235</v>
      </c>
    </row>
    <row r="21735" spans="1:16" x14ac:dyDescent="0.25">
      <c r="A21735" t="s">
        <v>32100</v>
      </c>
      <c r="B21735">
        <v>1695</v>
      </c>
      <c r="C21735" s="3" t="str">
        <f>HYPERLINK("http://www.uniprot.org/uniprot/G7JZK0","tr|G7JZK0|G7JZK0_MEDTR")</f>
        <v>tr|G7JZK0|G7JZK0_MEDTR</v>
      </c>
      <c r="D21735" t="s">
        <v>32101</v>
      </c>
      <c r="E21735">
        <v>90.76</v>
      </c>
      <c r="F21735">
        <v>563</v>
      </c>
      <c r="G21735">
        <v>52</v>
      </c>
      <c r="H21735">
        <v>0</v>
      </c>
      <c r="I21735">
        <v>4</v>
      </c>
      <c r="J21735">
        <v>1692</v>
      </c>
      <c r="K21735">
        <v>1</v>
      </c>
      <c r="L21735">
        <v>27</v>
      </c>
      <c r="M21735">
        <v>584</v>
      </c>
      <c r="N21735" t="s">
        <v>18</v>
      </c>
      <c r="O21735">
        <v>0</v>
      </c>
      <c r="P21735">
        <v>2725</v>
      </c>
    </row>
    <row r="21736" spans="1:16" x14ac:dyDescent="0.25">
      <c r="A21736" t="s">
        <v>32102</v>
      </c>
      <c r="B21736">
        <v>912</v>
      </c>
      <c r="C21736" s="3" t="str">
        <f>HYPERLINK("http://www.uniprot.org/uniprot/G7KP64","tr|G7KP64|G7KP64_MEDTR")</f>
        <v>tr|G7KP64|G7KP64_MEDTR</v>
      </c>
      <c r="D21736" t="s">
        <v>32103</v>
      </c>
      <c r="E21736">
        <v>69.849999999999994</v>
      </c>
      <c r="F21736">
        <v>282</v>
      </c>
      <c r="G21736">
        <v>85</v>
      </c>
      <c r="H21736">
        <v>15</v>
      </c>
      <c r="I21736">
        <v>1</v>
      </c>
      <c r="J21736">
        <v>801</v>
      </c>
      <c r="K21736">
        <v>1</v>
      </c>
      <c r="L21736">
        <v>1</v>
      </c>
      <c r="M21736">
        <v>282</v>
      </c>
      <c r="N21736" t="s">
        <v>18</v>
      </c>
      <c r="O21736" s="1">
        <v>2.9550499999999998E-97</v>
      </c>
      <c r="P21736">
        <v>925</v>
      </c>
    </row>
    <row r="21737" spans="1:16" x14ac:dyDescent="0.25">
      <c r="A21737" t="s">
        <v>32104</v>
      </c>
      <c r="B21737">
        <v>2019</v>
      </c>
      <c r="C21737" s="3" t="str">
        <f>HYPERLINK("http://www.uniprot.org/uniprot/I1M2L5","tr|I1M2L5|I1M2L5_SOYBN")</f>
        <v>tr|I1M2L5|I1M2L5_SOYBN</v>
      </c>
      <c r="D21737" t="s">
        <v>71</v>
      </c>
      <c r="E21737">
        <v>69.73</v>
      </c>
      <c r="F21737">
        <v>674</v>
      </c>
      <c r="G21737">
        <v>204</v>
      </c>
      <c r="H21737">
        <v>18</v>
      </c>
      <c r="I21737">
        <v>1</v>
      </c>
      <c r="J21737">
        <v>1968</v>
      </c>
      <c r="K21737">
        <v>1</v>
      </c>
      <c r="L21737">
        <v>1</v>
      </c>
      <c r="M21737">
        <v>669</v>
      </c>
      <c r="N21737" t="s">
        <v>18</v>
      </c>
      <c r="O21737">
        <v>0</v>
      </c>
      <c r="P21737">
        <v>2401</v>
      </c>
    </row>
    <row r="21738" spans="1:16" x14ac:dyDescent="0.25">
      <c r="A21738" t="s">
        <v>32105</v>
      </c>
      <c r="B21738">
        <v>3807</v>
      </c>
      <c r="C21738" s="3" t="str">
        <f>HYPERLINK("http://www.uniprot.org/uniprot/K7MTT9","tr|K7MTT9|K7MTT9_SOYBN")</f>
        <v>tr|K7MTT9|K7MTT9_SOYBN</v>
      </c>
      <c r="D21738" t="s">
        <v>28</v>
      </c>
      <c r="E21738">
        <v>79.819999999999993</v>
      </c>
      <c r="F21738">
        <v>1294</v>
      </c>
      <c r="G21738">
        <v>261</v>
      </c>
      <c r="H21738">
        <v>41</v>
      </c>
      <c r="I21738">
        <v>1</v>
      </c>
      <c r="J21738">
        <v>3759</v>
      </c>
      <c r="K21738">
        <v>1</v>
      </c>
      <c r="L21738">
        <v>1</v>
      </c>
      <c r="M21738">
        <v>1281</v>
      </c>
      <c r="N21738" t="s">
        <v>18</v>
      </c>
      <c r="O21738">
        <v>0</v>
      </c>
      <c r="P21738">
        <v>5187</v>
      </c>
    </row>
    <row r="21739" spans="1:16" x14ac:dyDescent="0.25">
      <c r="A21739" t="s">
        <v>32106</v>
      </c>
      <c r="B21739">
        <v>1173</v>
      </c>
      <c r="C21739" s="3" t="str">
        <f>HYPERLINK("http://www.uniprot.org/uniprot/I1N2C3","tr|I1N2C3|I1N2C3_SOYBN")</f>
        <v>tr|I1N2C3|I1N2C3_SOYBN</v>
      </c>
      <c r="D21739" t="s">
        <v>28</v>
      </c>
      <c r="E21739">
        <v>73.33</v>
      </c>
      <c r="F21739">
        <v>390</v>
      </c>
      <c r="G21739">
        <v>104</v>
      </c>
      <c r="H21739">
        <v>1</v>
      </c>
      <c r="I21739">
        <v>1</v>
      </c>
      <c r="J21739">
        <v>1167</v>
      </c>
      <c r="K21739">
        <v>1</v>
      </c>
      <c r="L21739">
        <v>1</v>
      </c>
      <c r="M21739">
        <v>383</v>
      </c>
      <c r="N21739" t="s">
        <v>18</v>
      </c>
      <c r="O21739" s="1">
        <v>9.4943099999999995E-156</v>
      </c>
      <c r="P21739">
        <v>1431</v>
      </c>
    </row>
    <row r="21740" spans="1:16" x14ac:dyDescent="0.25">
      <c r="A21740" t="s">
        <v>32107</v>
      </c>
      <c r="B21740">
        <v>1053</v>
      </c>
      <c r="C21740" s="3" t="str">
        <f>HYPERLINK("http://www.uniprot.org/uniprot/I3SW28","tr|I3SW28|I3SW28_MEDTR")</f>
        <v>tr|I3SW28|I3SW28_MEDTR</v>
      </c>
      <c r="D21740" t="s">
        <v>30633</v>
      </c>
      <c r="E21740">
        <v>90.69</v>
      </c>
      <c r="F21740">
        <v>333</v>
      </c>
      <c r="G21740">
        <v>31</v>
      </c>
      <c r="H21740">
        <v>0</v>
      </c>
      <c r="I21740">
        <v>52</v>
      </c>
      <c r="J21740">
        <v>1050</v>
      </c>
      <c r="K21740">
        <v>1</v>
      </c>
      <c r="L21740">
        <v>21</v>
      </c>
      <c r="M21740">
        <v>349</v>
      </c>
      <c r="N21740" t="s">
        <v>18</v>
      </c>
      <c r="O21740" s="1">
        <v>6.5482999999999997E-166</v>
      </c>
      <c r="P21740">
        <v>1518</v>
      </c>
    </row>
    <row r="21741" spans="1:16" x14ac:dyDescent="0.25">
      <c r="A21741" t="s">
        <v>32108</v>
      </c>
      <c r="B21741">
        <v>2109</v>
      </c>
      <c r="C21741" s="3" t="str">
        <f>HYPERLINK("http://www.uniprot.org/uniprot/Q9ZRV9","tr|Q9ZRV9|Q9ZRV9_CICAR")</f>
        <v>tr|Q9ZRV9|Q9ZRV9_CICAR</v>
      </c>
      <c r="D21741" t="s">
        <v>32109</v>
      </c>
      <c r="E21741">
        <v>95.95</v>
      </c>
      <c r="F21741">
        <v>692</v>
      </c>
      <c r="G21741">
        <v>28</v>
      </c>
      <c r="H21741">
        <v>18</v>
      </c>
      <c r="I21741">
        <v>1</v>
      </c>
      <c r="J21741">
        <v>2022</v>
      </c>
      <c r="K21741">
        <v>1</v>
      </c>
      <c r="L21741">
        <v>1</v>
      </c>
      <c r="M21741">
        <v>692</v>
      </c>
      <c r="N21741" t="s">
        <v>18</v>
      </c>
      <c r="O21741">
        <v>0</v>
      </c>
      <c r="P21741">
        <v>3569</v>
      </c>
    </row>
    <row r="21742" spans="1:16" x14ac:dyDescent="0.25">
      <c r="A21742" t="s">
        <v>32110</v>
      </c>
      <c r="B21742">
        <v>1518</v>
      </c>
      <c r="C21742" s="3" t="str">
        <f>HYPERLINK("http://www.uniprot.org/uniprot/G7J9V6","tr|G7J9V6|G7J9V6_MEDTR")</f>
        <v>tr|G7J9V6|G7J9V6_MEDTR</v>
      </c>
      <c r="D21742" t="s">
        <v>32111</v>
      </c>
      <c r="E21742">
        <v>68.77</v>
      </c>
      <c r="F21742">
        <v>506</v>
      </c>
      <c r="G21742">
        <v>158</v>
      </c>
      <c r="H21742">
        <v>1</v>
      </c>
      <c r="I21742">
        <v>1</v>
      </c>
      <c r="J21742">
        <v>1515</v>
      </c>
      <c r="K21742">
        <v>1</v>
      </c>
      <c r="L21742">
        <v>1</v>
      </c>
      <c r="M21742">
        <v>495</v>
      </c>
      <c r="N21742" t="s">
        <v>18</v>
      </c>
      <c r="O21742" s="1">
        <v>1.54636E-175</v>
      </c>
      <c r="P21742">
        <v>1603</v>
      </c>
    </row>
    <row r="21743" spans="1:16" x14ac:dyDescent="0.25">
      <c r="A21743" t="s">
        <v>32112</v>
      </c>
      <c r="B21743">
        <v>792</v>
      </c>
      <c r="C21743" s="3" t="str">
        <f>HYPERLINK("http://www.uniprot.org/uniprot/I1KCA9","tr|I1KCA9|I1KCA9_SOYBN")</f>
        <v>tr|I1KCA9|I1KCA9_SOYBN</v>
      </c>
      <c r="D21743" t="s">
        <v>28</v>
      </c>
      <c r="E21743">
        <v>43.39</v>
      </c>
      <c r="F21743">
        <v>212</v>
      </c>
      <c r="G21743">
        <v>120</v>
      </c>
      <c r="H21743">
        <v>1</v>
      </c>
      <c r="I21743">
        <v>91</v>
      </c>
      <c r="J21743">
        <v>723</v>
      </c>
      <c r="K21743">
        <v>1</v>
      </c>
      <c r="L21743">
        <v>21</v>
      </c>
      <c r="M21743">
        <v>213</v>
      </c>
      <c r="N21743" t="s">
        <v>18</v>
      </c>
      <c r="O21743" s="1">
        <v>3.2336100000000002E-35</v>
      </c>
      <c r="P21743">
        <v>389</v>
      </c>
    </row>
    <row r="21744" spans="1:16" x14ac:dyDescent="0.25">
      <c r="A21744" t="s">
        <v>32113</v>
      </c>
      <c r="B21744">
        <v>852</v>
      </c>
      <c r="C21744" s="3" t="str">
        <f>HYPERLINK("http://www.uniprot.org/uniprot/G8A1C2","tr|G8A1C2|G8A1C2_MEDTR")</f>
        <v>tr|G8A1C2|G8A1C2_MEDTR</v>
      </c>
      <c r="D21744" t="s">
        <v>32114</v>
      </c>
      <c r="E21744">
        <v>79.349999999999994</v>
      </c>
      <c r="F21744">
        <v>281</v>
      </c>
      <c r="G21744">
        <v>58</v>
      </c>
      <c r="H21744">
        <v>0</v>
      </c>
      <c r="I21744">
        <v>7</v>
      </c>
      <c r="J21744">
        <v>849</v>
      </c>
      <c r="K21744">
        <v>1</v>
      </c>
      <c r="L21744">
        <v>259</v>
      </c>
      <c r="M21744">
        <v>539</v>
      </c>
      <c r="N21744" t="s">
        <v>18</v>
      </c>
      <c r="O21744" s="1">
        <v>6.8231100000000001E-130</v>
      </c>
      <c r="P21744">
        <v>1206</v>
      </c>
    </row>
    <row r="21745" spans="1:16" x14ac:dyDescent="0.25">
      <c r="A21745" t="s">
        <v>32115</v>
      </c>
      <c r="B21745">
        <v>1017</v>
      </c>
      <c r="C21745" s="3" t="str">
        <f>HYPERLINK("http://www.uniprot.org/uniprot/G7LAD7","tr|G7LAD7|G7LAD7_MEDTR")</f>
        <v>tr|G7LAD7|G7LAD7_MEDTR</v>
      </c>
      <c r="D21745" t="s">
        <v>32116</v>
      </c>
      <c r="E21745">
        <v>76.959999999999994</v>
      </c>
      <c r="F21745">
        <v>343</v>
      </c>
      <c r="G21745">
        <v>79</v>
      </c>
      <c r="H21745">
        <v>5</v>
      </c>
      <c r="I21745">
        <v>1</v>
      </c>
      <c r="J21745">
        <v>1014</v>
      </c>
      <c r="K21745">
        <v>1</v>
      </c>
      <c r="L21745">
        <v>1</v>
      </c>
      <c r="M21745">
        <v>340</v>
      </c>
      <c r="N21745" t="s">
        <v>18</v>
      </c>
      <c r="O21745" s="1">
        <v>3.2917799999999999E-143</v>
      </c>
      <c r="P21745">
        <v>1322</v>
      </c>
    </row>
    <row r="21746" spans="1:16" x14ac:dyDescent="0.25">
      <c r="A21746" t="s">
        <v>32117</v>
      </c>
      <c r="B21746">
        <v>1257</v>
      </c>
      <c r="C21746" s="3" t="str">
        <f>HYPERLINK("http://www.uniprot.org/uniprot/G7JES3","tr|G7JES3|G7JES3_MEDTR")</f>
        <v>tr|G7JES3|G7JES3_MEDTR</v>
      </c>
      <c r="D21746" t="s">
        <v>32118</v>
      </c>
      <c r="E21746">
        <v>79.95</v>
      </c>
      <c r="F21746">
        <v>419</v>
      </c>
      <c r="G21746">
        <v>84</v>
      </c>
      <c r="H21746">
        <v>1</v>
      </c>
      <c r="I21746">
        <v>1</v>
      </c>
      <c r="J21746">
        <v>1254</v>
      </c>
      <c r="K21746">
        <v>1</v>
      </c>
      <c r="L21746">
        <v>1</v>
      </c>
      <c r="M21746">
        <v>416</v>
      </c>
      <c r="N21746" t="s">
        <v>18</v>
      </c>
      <c r="O21746">
        <v>0</v>
      </c>
      <c r="P21746">
        <v>1683</v>
      </c>
    </row>
    <row r="21747" spans="1:16" x14ac:dyDescent="0.25">
      <c r="A21747" t="s">
        <v>32119</v>
      </c>
      <c r="B21747">
        <v>393</v>
      </c>
      <c r="C21747" s="3" t="str">
        <f>HYPERLINK("http://www.uniprot.org/uniprot/G7JID0","tr|G7JID0|G7JID0_MEDTR")</f>
        <v>tr|G7JID0|G7JID0_MEDTR</v>
      </c>
      <c r="D21747" t="s">
        <v>32120</v>
      </c>
      <c r="E21747">
        <v>80.53</v>
      </c>
      <c r="F21747">
        <v>113</v>
      </c>
      <c r="G21747">
        <v>22</v>
      </c>
      <c r="H21747">
        <v>0</v>
      </c>
      <c r="I21747">
        <v>1</v>
      </c>
      <c r="J21747">
        <v>339</v>
      </c>
      <c r="K21747">
        <v>1</v>
      </c>
      <c r="L21747">
        <v>430</v>
      </c>
      <c r="M21747">
        <v>542</v>
      </c>
      <c r="N21747" t="s">
        <v>18</v>
      </c>
      <c r="O21747" s="1">
        <v>6.06341E-48</v>
      </c>
      <c r="P21747">
        <v>495</v>
      </c>
    </row>
    <row r="21748" spans="1:16" x14ac:dyDescent="0.25">
      <c r="A21748" t="s">
        <v>32121</v>
      </c>
      <c r="B21748">
        <v>828</v>
      </c>
      <c r="C21748" s="3" t="str">
        <f>HYPERLINK("http://www.uniprot.org/uniprot/I1LZM0","tr|I1LZM0|I1LZM0_SOYBN")</f>
        <v>tr|I1LZM0|I1LZM0_SOYBN</v>
      </c>
      <c r="D21748" t="s">
        <v>28</v>
      </c>
      <c r="E21748">
        <v>69.069999999999993</v>
      </c>
      <c r="F21748">
        <v>304</v>
      </c>
      <c r="G21748">
        <v>94</v>
      </c>
      <c r="H21748">
        <v>43</v>
      </c>
      <c r="I21748">
        <v>40</v>
      </c>
      <c r="J21748">
        <v>822</v>
      </c>
      <c r="K21748">
        <v>1</v>
      </c>
      <c r="L21748">
        <v>43</v>
      </c>
      <c r="M21748">
        <v>345</v>
      </c>
      <c r="N21748" t="s">
        <v>18</v>
      </c>
      <c r="O21748" s="1">
        <v>9.16022E-108</v>
      </c>
      <c r="P21748">
        <v>1015</v>
      </c>
    </row>
    <row r="21749" spans="1:16" x14ac:dyDescent="0.25">
      <c r="A21749" t="s">
        <v>32122</v>
      </c>
      <c r="B21749">
        <v>1146</v>
      </c>
      <c r="C21749" s="3" t="str">
        <f>HYPERLINK("http://www.uniprot.org/uniprot/G7LH15","tr|G7LH15|G7LH15_MEDTR")</f>
        <v>tr|G7LH15|G7LH15_MEDTR</v>
      </c>
      <c r="D21749" t="s">
        <v>32123</v>
      </c>
      <c r="E21749">
        <v>71.31</v>
      </c>
      <c r="F21749">
        <v>387</v>
      </c>
      <c r="G21749">
        <v>111</v>
      </c>
      <c r="H21749">
        <v>6</v>
      </c>
      <c r="I21749">
        <v>1</v>
      </c>
      <c r="J21749">
        <v>1143</v>
      </c>
      <c r="K21749">
        <v>1</v>
      </c>
      <c r="L21749">
        <v>1</v>
      </c>
      <c r="M21749">
        <v>376</v>
      </c>
      <c r="N21749" t="s">
        <v>18</v>
      </c>
      <c r="O21749" s="1">
        <v>9.7923300000000003E-150</v>
      </c>
      <c r="P21749">
        <v>1379</v>
      </c>
    </row>
    <row r="21750" spans="1:16" x14ac:dyDescent="0.25">
      <c r="A21750" t="s">
        <v>32124</v>
      </c>
      <c r="B21750">
        <v>744</v>
      </c>
      <c r="C21750" s="3" t="str">
        <f>HYPERLINK("http://www.uniprot.org/uniprot/G7ZYQ5","tr|G7ZYQ5|G7ZYQ5_MEDTR")</f>
        <v>tr|G7ZYQ5|G7ZYQ5_MEDTR</v>
      </c>
      <c r="D21750" t="s">
        <v>32125</v>
      </c>
      <c r="E21750">
        <v>76.11</v>
      </c>
      <c r="F21750">
        <v>247</v>
      </c>
      <c r="G21750">
        <v>59</v>
      </c>
      <c r="H21750">
        <v>0</v>
      </c>
      <c r="I21750">
        <v>1</v>
      </c>
      <c r="J21750">
        <v>741</v>
      </c>
      <c r="K21750">
        <v>1</v>
      </c>
      <c r="L21750">
        <v>1</v>
      </c>
      <c r="M21750">
        <v>243</v>
      </c>
      <c r="N21750" t="s">
        <v>18</v>
      </c>
      <c r="O21750" s="1">
        <v>2.1412299999999998E-99</v>
      </c>
      <c r="P21750">
        <v>942</v>
      </c>
    </row>
    <row r="21751" spans="1:16" x14ac:dyDescent="0.25">
      <c r="A21751" t="s">
        <v>32126</v>
      </c>
      <c r="B21751">
        <v>1176</v>
      </c>
      <c r="C21751" s="3" t="str">
        <f>HYPERLINK("http://www.uniprot.org/uniprot/G7K2G4","tr|G7K2G4|G7K2G4_MEDTR")</f>
        <v>tr|G7K2G4|G7K2G4_MEDTR</v>
      </c>
      <c r="D21751" t="s">
        <v>32127</v>
      </c>
      <c r="E21751">
        <v>87.46</v>
      </c>
      <c r="F21751">
        <v>391</v>
      </c>
      <c r="G21751">
        <v>49</v>
      </c>
      <c r="H21751">
        <v>0</v>
      </c>
      <c r="I21751">
        <v>1</v>
      </c>
      <c r="J21751">
        <v>1173</v>
      </c>
      <c r="K21751">
        <v>1</v>
      </c>
      <c r="L21751">
        <v>1</v>
      </c>
      <c r="M21751">
        <v>379</v>
      </c>
      <c r="N21751" t="s">
        <v>18</v>
      </c>
      <c r="O21751">
        <v>0</v>
      </c>
      <c r="P21751">
        <v>1810</v>
      </c>
    </row>
    <row r="21752" spans="1:16" x14ac:dyDescent="0.25">
      <c r="A21752" t="s">
        <v>32128</v>
      </c>
      <c r="B21752">
        <v>414</v>
      </c>
      <c r="C21752" s="3" t="str">
        <f>HYPERLINK("http://www.uniprot.org/uniprot/K7MS74","tr|K7MS74|K7MS74_SOYBN")</f>
        <v>tr|K7MS74|K7MS74_SOYBN</v>
      </c>
      <c r="D21752" t="s">
        <v>28</v>
      </c>
      <c r="E21752">
        <v>72.38</v>
      </c>
      <c r="F21752">
        <v>134</v>
      </c>
      <c r="G21752">
        <v>37</v>
      </c>
      <c r="H21752">
        <v>0</v>
      </c>
      <c r="I21752">
        <v>1</v>
      </c>
      <c r="J21752">
        <v>402</v>
      </c>
      <c r="K21752">
        <v>1</v>
      </c>
      <c r="L21752">
        <v>264</v>
      </c>
      <c r="M21752">
        <v>397</v>
      </c>
      <c r="N21752" t="s">
        <v>18</v>
      </c>
      <c r="O21752" s="1">
        <v>6.9269799999999993E-52</v>
      </c>
      <c r="P21752">
        <v>529</v>
      </c>
    </row>
    <row r="21753" spans="1:16" x14ac:dyDescent="0.25">
      <c r="A21753" t="s">
        <v>32129</v>
      </c>
      <c r="B21753">
        <v>1533</v>
      </c>
      <c r="C21753" s="3" t="str">
        <f>HYPERLINK("http://www.uniprot.org/uniprot/G7KH04","tr|G7KH04|G7KH04_MEDTR")</f>
        <v>tr|G7KH04|G7KH04_MEDTR</v>
      </c>
      <c r="D21753" t="s">
        <v>866</v>
      </c>
      <c r="E21753">
        <v>82.35</v>
      </c>
      <c r="F21753">
        <v>510</v>
      </c>
      <c r="G21753">
        <v>90</v>
      </c>
      <c r="H21753">
        <v>0</v>
      </c>
      <c r="I21753">
        <v>1</v>
      </c>
      <c r="J21753">
        <v>1530</v>
      </c>
      <c r="K21753">
        <v>1</v>
      </c>
      <c r="L21753">
        <v>1</v>
      </c>
      <c r="M21753">
        <v>510</v>
      </c>
      <c r="N21753" t="s">
        <v>18</v>
      </c>
      <c r="O21753">
        <v>0</v>
      </c>
      <c r="P21753">
        <v>2176</v>
      </c>
    </row>
    <row r="21754" spans="1:16" x14ac:dyDescent="0.25">
      <c r="A21754" t="s">
        <v>32130</v>
      </c>
      <c r="B21754">
        <v>1335</v>
      </c>
      <c r="C21754" s="3" t="str">
        <f>HYPERLINK("http://www.uniprot.org/uniprot/K7LFJ3","tr|K7LFJ3|K7LFJ3_SOYBN")</f>
        <v>tr|K7LFJ3|K7LFJ3_SOYBN</v>
      </c>
      <c r="D21754" t="s">
        <v>28</v>
      </c>
      <c r="E21754">
        <v>77.5</v>
      </c>
      <c r="F21754">
        <v>449</v>
      </c>
      <c r="G21754">
        <v>101</v>
      </c>
      <c r="H21754">
        <v>6</v>
      </c>
      <c r="I21754">
        <v>4</v>
      </c>
      <c r="J21754">
        <v>1332</v>
      </c>
      <c r="K21754">
        <v>1</v>
      </c>
      <c r="L21754">
        <v>6</v>
      </c>
      <c r="M21754">
        <v>448</v>
      </c>
      <c r="N21754" t="s">
        <v>18</v>
      </c>
      <c r="O21754">
        <v>0</v>
      </c>
      <c r="P21754">
        <v>1712</v>
      </c>
    </row>
    <row r="21755" spans="1:16" x14ac:dyDescent="0.25">
      <c r="A21755" t="s">
        <v>32131</v>
      </c>
      <c r="B21755">
        <v>975</v>
      </c>
      <c r="C21755" s="3" t="str">
        <f>HYPERLINK("http://www.uniprot.org/uniprot/G7KLR5","tr|G7KLR5|G7KLR5_MEDTR")</f>
        <v>tr|G7KLR5|G7KLR5_MEDTR</v>
      </c>
      <c r="D21755" t="s">
        <v>32132</v>
      </c>
      <c r="E21755">
        <v>77.23</v>
      </c>
      <c r="F21755">
        <v>325</v>
      </c>
      <c r="G21755">
        <v>74</v>
      </c>
      <c r="H21755">
        <v>1</v>
      </c>
      <c r="I21755">
        <v>1</v>
      </c>
      <c r="J21755">
        <v>972</v>
      </c>
      <c r="K21755">
        <v>1</v>
      </c>
      <c r="L21755">
        <v>8</v>
      </c>
      <c r="M21755">
        <v>327</v>
      </c>
      <c r="N21755" t="s">
        <v>18</v>
      </c>
      <c r="O21755" s="1">
        <v>9.31891E-132</v>
      </c>
      <c r="P21755">
        <v>1223</v>
      </c>
    </row>
    <row r="21756" spans="1:16" x14ac:dyDescent="0.25">
      <c r="A21756" t="s">
        <v>32133</v>
      </c>
      <c r="B21756">
        <v>2004</v>
      </c>
      <c r="C21756" s="3" t="str">
        <f>HYPERLINK("http://www.uniprot.org/uniprot/G7I2H0","tr|G7I2H0|G7I2H0_MEDTR")</f>
        <v>tr|G7I2H0|G7I2H0_MEDTR</v>
      </c>
      <c r="D21756" t="s">
        <v>144</v>
      </c>
      <c r="E21756">
        <v>33.72</v>
      </c>
      <c r="F21756">
        <v>338</v>
      </c>
      <c r="G21756">
        <v>224</v>
      </c>
      <c r="H21756">
        <v>2</v>
      </c>
      <c r="I21756">
        <v>964</v>
      </c>
      <c r="J21756">
        <v>1971</v>
      </c>
      <c r="K21756">
        <v>1</v>
      </c>
      <c r="L21756">
        <v>27</v>
      </c>
      <c r="M21756">
        <v>313</v>
      </c>
      <c r="N21756" t="s">
        <v>18</v>
      </c>
      <c r="O21756" s="1">
        <v>2.5269200000000001E-38</v>
      </c>
      <c r="P21756">
        <v>421</v>
      </c>
    </row>
    <row r="21757" spans="1:16" x14ac:dyDescent="0.25">
      <c r="A21757" t="s">
        <v>32134</v>
      </c>
      <c r="B21757">
        <v>348</v>
      </c>
      <c r="C21757" s="3" t="str">
        <f>HYPERLINK("http://www.uniprot.org/uniprot/E0CQW5","tr|E0CQW5|E0CQW5_VITVI")</f>
        <v>tr|E0CQW5|E0CQW5_VITVI</v>
      </c>
      <c r="D21757" t="s">
        <v>32135</v>
      </c>
      <c r="E21757">
        <v>77.569999999999993</v>
      </c>
      <c r="F21757">
        <v>107</v>
      </c>
      <c r="G21757">
        <v>24</v>
      </c>
      <c r="H21757">
        <v>0</v>
      </c>
      <c r="I21757">
        <v>25</v>
      </c>
      <c r="J21757">
        <v>345</v>
      </c>
      <c r="K21757">
        <v>1</v>
      </c>
      <c r="L21757">
        <v>159</v>
      </c>
      <c r="M21757">
        <v>265</v>
      </c>
      <c r="N21757" t="s">
        <v>18</v>
      </c>
      <c r="O21757" s="1">
        <v>3.6711499999999999E-45</v>
      </c>
      <c r="P21757">
        <v>471</v>
      </c>
    </row>
    <row r="21758" spans="1:16" x14ac:dyDescent="0.25">
      <c r="A21758" t="s">
        <v>32136</v>
      </c>
      <c r="B21758">
        <v>2484</v>
      </c>
      <c r="C21758" s="3" t="str">
        <f>HYPERLINK("http://www.uniprot.org/uniprot/I1KU42","tr|I1KU42|I1KU42_SOYBN")</f>
        <v>tr|I1KU42|I1KU42_SOYBN</v>
      </c>
      <c r="D21758" t="s">
        <v>28</v>
      </c>
      <c r="E21758">
        <v>75.760000000000005</v>
      </c>
      <c r="F21758">
        <v>788</v>
      </c>
      <c r="G21758">
        <v>191</v>
      </c>
      <c r="H21758">
        <v>4</v>
      </c>
      <c r="I21758">
        <v>61</v>
      </c>
      <c r="J21758">
        <v>2412</v>
      </c>
      <c r="K21758">
        <v>1</v>
      </c>
      <c r="L21758">
        <v>21</v>
      </c>
      <c r="M21758">
        <v>802</v>
      </c>
      <c r="N21758" t="s">
        <v>18</v>
      </c>
      <c r="O21758">
        <v>0</v>
      </c>
      <c r="P21758">
        <v>3030</v>
      </c>
    </row>
    <row r="21759" spans="1:16" x14ac:dyDescent="0.25">
      <c r="A21759" t="s">
        <v>32137</v>
      </c>
      <c r="B21759">
        <v>651</v>
      </c>
      <c r="C21759" s="3" t="str">
        <f>HYPERLINK("http://www.uniprot.org/uniprot/G7LJA7","tr|G7LJA7|G7LJA7_MEDTR")</f>
        <v>tr|G7LJA7|G7LJA7_MEDTR</v>
      </c>
      <c r="D21759" t="s">
        <v>5487</v>
      </c>
      <c r="E21759">
        <v>34.75</v>
      </c>
      <c r="F21759">
        <v>164</v>
      </c>
      <c r="G21759">
        <v>107</v>
      </c>
      <c r="H21759">
        <v>10</v>
      </c>
      <c r="I21759">
        <v>172</v>
      </c>
      <c r="J21759">
        <v>633</v>
      </c>
      <c r="K21759">
        <v>1</v>
      </c>
      <c r="L21759">
        <v>162</v>
      </c>
      <c r="M21759">
        <v>325</v>
      </c>
      <c r="N21759" t="s">
        <v>18</v>
      </c>
      <c r="O21759" s="1">
        <v>1.23272E-19</v>
      </c>
      <c r="P21759">
        <v>253</v>
      </c>
    </row>
    <row r="21760" spans="1:16" x14ac:dyDescent="0.25">
      <c r="A21760" t="s">
        <v>32138</v>
      </c>
      <c r="B21760">
        <v>861</v>
      </c>
      <c r="C21760" s="3" t="str">
        <f>HYPERLINK("http://www.uniprot.org/uniprot/Q2HS41","tr|Q2HS41|Q2HS41_MEDTR")</f>
        <v>tr|Q2HS41|Q2HS41_MEDTR</v>
      </c>
      <c r="D21760" t="s">
        <v>32139</v>
      </c>
      <c r="E21760">
        <v>77.62</v>
      </c>
      <c r="F21760">
        <v>286</v>
      </c>
      <c r="G21760">
        <v>64</v>
      </c>
      <c r="H21760">
        <v>0</v>
      </c>
      <c r="I21760">
        <v>1</v>
      </c>
      <c r="J21760">
        <v>858</v>
      </c>
      <c r="K21760">
        <v>1</v>
      </c>
      <c r="L21760">
        <v>5</v>
      </c>
      <c r="M21760">
        <v>289</v>
      </c>
      <c r="N21760" t="s">
        <v>18</v>
      </c>
      <c r="O21760" s="1">
        <v>1.15143E-124</v>
      </c>
      <c r="P21760">
        <v>1161</v>
      </c>
    </row>
    <row r="21761" spans="1:16" x14ac:dyDescent="0.25">
      <c r="A21761" t="s">
        <v>32140</v>
      </c>
      <c r="B21761">
        <v>396</v>
      </c>
      <c r="C21761" s="3" t="str">
        <f>HYPERLINK("http://www.uniprot.org/uniprot/G7KP65","tr|G7KP65|G7KP65_MEDTR")</f>
        <v>tr|G7KP65|G7KP65_MEDTR</v>
      </c>
      <c r="D21761" t="s">
        <v>21910</v>
      </c>
      <c r="E21761">
        <v>93.12</v>
      </c>
      <c r="F21761">
        <v>131</v>
      </c>
      <c r="G21761">
        <v>9</v>
      </c>
      <c r="H21761">
        <v>0</v>
      </c>
      <c r="I21761">
        <v>1</v>
      </c>
      <c r="J21761">
        <v>393</v>
      </c>
      <c r="K21761">
        <v>1</v>
      </c>
      <c r="L21761">
        <v>23</v>
      </c>
      <c r="M21761">
        <v>153</v>
      </c>
      <c r="N21761" t="s">
        <v>18</v>
      </c>
      <c r="O21761" s="1">
        <v>8.6622500000000004E-66</v>
      </c>
      <c r="P21761">
        <v>649</v>
      </c>
    </row>
    <row r="21762" spans="1:16" x14ac:dyDescent="0.25">
      <c r="A21762" t="s">
        <v>32141</v>
      </c>
      <c r="B21762">
        <v>1614</v>
      </c>
      <c r="C21762" s="3" t="str">
        <f>HYPERLINK("http://www.uniprot.org/uniprot/G7L1X9","tr|G7L1X9|G7L1X9_MEDTR")</f>
        <v>tr|G7L1X9|G7L1X9_MEDTR</v>
      </c>
      <c r="D21762" t="s">
        <v>32142</v>
      </c>
      <c r="E21762">
        <v>84.78</v>
      </c>
      <c r="F21762">
        <v>552</v>
      </c>
      <c r="G21762">
        <v>84</v>
      </c>
      <c r="H21762">
        <v>18</v>
      </c>
      <c r="I21762">
        <v>1</v>
      </c>
      <c r="J21762">
        <v>1602</v>
      </c>
      <c r="K21762">
        <v>1</v>
      </c>
      <c r="L21762">
        <v>1</v>
      </c>
      <c r="M21762">
        <v>552</v>
      </c>
      <c r="N21762" t="s">
        <v>18</v>
      </c>
      <c r="O21762">
        <v>0</v>
      </c>
      <c r="P21762">
        <v>2420</v>
      </c>
    </row>
    <row r="21763" spans="1:16" x14ac:dyDescent="0.25">
      <c r="A21763" t="s">
        <v>32143</v>
      </c>
      <c r="B21763">
        <v>312</v>
      </c>
      <c r="C21763" s="3" t="str">
        <f>HYPERLINK("http://www.uniprot.org/uniprot/K7MTT7","tr|K7MTT7|K7MTT7_SOYBN")</f>
        <v>tr|K7MTT7|K7MTT7_SOYBN</v>
      </c>
      <c r="D21763" t="s">
        <v>28</v>
      </c>
      <c r="E21763">
        <v>61.38</v>
      </c>
      <c r="F21763">
        <v>101</v>
      </c>
      <c r="G21763">
        <v>39</v>
      </c>
      <c r="H21763">
        <v>2</v>
      </c>
      <c r="I21763">
        <v>1</v>
      </c>
      <c r="J21763">
        <v>297</v>
      </c>
      <c r="K21763">
        <v>1</v>
      </c>
      <c r="L21763">
        <v>102</v>
      </c>
      <c r="M21763">
        <v>202</v>
      </c>
      <c r="N21763" t="s">
        <v>18</v>
      </c>
      <c r="O21763" s="1">
        <v>8.9311700000000001E-23</v>
      </c>
      <c r="P21763">
        <v>278</v>
      </c>
    </row>
    <row r="21764" spans="1:16" x14ac:dyDescent="0.25">
      <c r="A21764" t="s">
        <v>32144</v>
      </c>
      <c r="B21764">
        <v>267</v>
      </c>
      <c r="C21764" s="3" t="str">
        <f>HYPERLINK("http://www.uniprot.org/uniprot/G7JXJ4","tr|G7JXJ4|G7JXJ4_MEDTR")</f>
        <v>tr|G7JXJ4|G7JXJ4_MEDTR</v>
      </c>
      <c r="D21764" t="s">
        <v>11245</v>
      </c>
      <c r="E21764">
        <v>85.93</v>
      </c>
      <c r="F21764">
        <v>64</v>
      </c>
      <c r="G21764">
        <v>9</v>
      </c>
      <c r="H21764">
        <v>0</v>
      </c>
      <c r="I21764">
        <v>46</v>
      </c>
      <c r="J21764">
        <v>237</v>
      </c>
      <c r="K21764">
        <v>1</v>
      </c>
      <c r="L21764">
        <v>184</v>
      </c>
      <c r="M21764">
        <v>247</v>
      </c>
      <c r="N21764" t="s">
        <v>18</v>
      </c>
      <c r="O21764" s="1">
        <v>1.0775499999999999E-20</v>
      </c>
      <c r="P21764">
        <v>260</v>
      </c>
    </row>
    <row r="21765" spans="1:16" x14ac:dyDescent="0.25">
      <c r="A21765" t="s">
        <v>32145</v>
      </c>
      <c r="B21765">
        <v>906</v>
      </c>
      <c r="C21765" s="3" t="str">
        <f>HYPERLINK("http://www.uniprot.org/uniprot/I3SSE9","tr|I3SSE9|I3SSE9_MEDTR")</f>
        <v>tr|I3SSE9|I3SSE9_MEDTR</v>
      </c>
      <c r="D21765" t="s">
        <v>22</v>
      </c>
      <c r="E21765">
        <v>89.29</v>
      </c>
      <c r="F21765">
        <v>271</v>
      </c>
      <c r="G21765">
        <v>29</v>
      </c>
      <c r="H21765">
        <v>0</v>
      </c>
      <c r="I21765">
        <v>91</v>
      </c>
      <c r="J21765">
        <v>903</v>
      </c>
      <c r="K21765">
        <v>1</v>
      </c>
      <c r="L21765">
        <v>30</v>
      </c>
      <c r="M21765">
        <v>300</v>
      </c>
      <c r="N21765" t="s">
        <v>18</v>
      </c>
      <c r="O21765" s="1">
        <v>7.4066900000000003E-149</v>
      </c>
      <c r="P21765">
        <v>1370</v>
      </c>
    </row>
    <row r="21766" spans="1:16" x14ac:dyDescent="0.25">
      <c r="A21766" t="s">
        <v>32146</v>
      </c>
      <c r="B21766">
        <v>1839</v>
      </c>
      <c r="C21766" s="3" t="str">
        <f>HYPERLINK("http://www.uniprot.org/uniprot/G7I5U5","tr|G7I5U5|G7I5U5_MEDTR")</f>
        <v>tr|G7I5U5|G7I5U5_MEDTR</v>
      </c>
      <c r="D21766" t="s">
        <v>32147</v>
      </c>
      <c r="E21766">
        <v>73.56</v>
      </c>
      <c r="F21766">
        <v>643</v>
      </c>
      <c r="G21766">
        <v>170</v>
      </c>
      <c r="H21766">
        <v>31</v>
      </c>
      <c r="I21766">
        <v>1</v>
      </c>
      <c r="J21766">
        <v>1836</v>
      </c>
      <c r="K21766">
        <v>1</v>
      </c>
      <c r="L21766">
        <v>1</v>
      </c>
      <c r="M21766">
        <v>627</v>
      </c>
      <c r="N21766" t="s">
        <v>18</v>
      </c>
      <c r="O21766">
        <v>0</v>
      </c>
      <c r="P21766">
        <v>2324</v>
      </c>
    </row>
    <row r="21767" spans="1:16" x14ac:dyDescent="0.25">
      <c r="A21767" t="s">
        <v>32148</v>
      </c>
      <c r="B21767">
        <v>2970</v>
      </c>
      <c r="C21767" s="3" t="str">
        <f>HYPERLINK("http://www.uniprot.org/uniprot/G7J9V8","tr|G7J9V8|G7J9V8_MEDTR")</f>
        <v>tr|G7J9V8|G7J9V8_MEDTR</v>
      </c>
      <c r="D21767" t="s">
        <v>32149</v>
      </c>
      <c r="E21767">
        <v>90.3</v>
      </c>
      <c r="F21767">
        <v>990</v>
      </c>
      <c r="G21767">
        <v>96</v>
      </c>
      <c r="H21767">
        <v>1</v>
      </c>
      <c r="I21767">
        <v>1</v>
      </c>
      <c r="J21767">
        <v>2967</v>
      </c>
      <c r="K21767">
        <v>1</v>
      </c>
      <c r="L21767">
        <v>1</v>
      </c>
      <c r="M21767">
        <v>980</v>
      </c>
      <c r="N21767" t="s">
        <v>18</v>
      </c>
      <c r="O21767">
        <v>0</v>
      </c>
      <c r="P21767">
        <v>4449</v>
      </c>
    </row>
    <row r="21768" spans="1:16" x14ac:dyDescent="0.25">
      <c r="A21768" t="s">
        <v>32150</v>
      </c>
      <c r="B21768">
        <v>447</v>
      </c>
      <c r="C21768" s="3" t="str">
        <f>HYPERLINK("http://www.uniprot.org/uniprot/G7JF11","tr|G7JF11|G7JF11_MEDTR")</f>
        <v>tr|G7JF11|G7JF11_MEDTR</v>
      </c>
      <c r="D21768" t="s">
        <v>4887</v>
      </c>
      <c r="E21768">
        <v>83.78</v>
      </c>
      <c r="F21768">
        <v>148</v>
      </c>
      <c r="G21768">
        <v>24</v>
      </c>
      <c r="H21768">
        <v>0</v>
      </c>
      <c r="I21768">
        <v>1</v>
      </c>
      <c r="J21768">
        <v>444</v>
      </c>
      <c r="K21768">
        <v>1</v>
      </c>
      <c r="L21768">
        <v>1</v>
      </c>
      <c r="M21768">
        <v>148</v>
      </c>
      <c r="N21768" t="s">
        <v>18</v>
      </c>
      <c r="O21768" s="1">
        <v>3.4617399999999998E-67</v>
      </c>
      <c r="P21768">
        <v>661</v>
      </c>
    </row>
    <row r="21769" spans="1:16" x14ac:dyDescent="0.25">
      <c r="A21769" t="s">
        <v>32151</v>
      </c>
      <c r="B21769">
        <v>843</v>
      </c>
      <c r="C21769" s="3" t="str">
        <f>HYPERLINK("http://www.uniprot.org/uniprot/K7MJ87","tr|K7MJ87|K7MJ87_SOYBN")</f>
        <v>tr|K7MJ87|K7MJ87_SOYBN</v>
      </c>
      <c r="D21769" t="s">
        <v>28</v>
      </c>
      <c r="E21769">
        <v>61.96</v>
      </c>
      <c r="F21769">
        <v>305</v>
      </c>
      <c r="G21769">
        <v>116</v>
      </c>
      <c r="H21769">
        <v>25</v>
      </c>
      <c r="I21769">
        <v>1</v>
      </c>
      <c r="J21769">
        <v>840</v>
      </c>
      <c r="K21769">
        <v>1</v>
      </c>
      <c r="L21769">
        <v>194</v>
      </c>
      <c r="M21769">
        <v>481</v>
      </c>
      <c r="N21769" t="s">
        <v>18</v>
      </c>
      <c r="O21769" s="1">
        <v>4.67783E-91</v>
      </c>
      <c r="P21769">
        <v>871</v>
      </c>
    </row>
    <row r="21770" spans="1:16" x14ac:dyDescent="0.25">
      <c r="A21770" t="s">
        <v>32152</v>
      </c>
      <c r="B21770">
        <v>849</v>
      </c>
      <c r="C21770" s="3" t="str">
        <f>HYPERLINK("http://www.uniprot.org/uniprot/G8A1C6","tr|G8A1C6|G8A1C6_MEDTR")</f>
        <v>tr|G8A1C6|G8A1C6_MEDTR</v>
      </c>
      <c r="D21770" t="s">
        <v>32153</v>
      </c>
      <c r="E21770">
        <v>86.83</v>
      </c>
      <c r="F21770">
        <v>281</v>
      </c>
      <c r="G21770">
        <v>37</v>
      </c>
      <c r="H21770">
        <v>0</v>
      </c>
      <c r="I21770">
        <v>1</v>
      </c>
      <c r="J21770">
        <v>843</v>
      </c>
      <c r="K21770">
        <v>1</v>
      </c>
      <c r="L21770">
        <v>1</v>
      </c>
      <c r="M21770">
        <v>275</v>
      </c>
      <c r="N21770" t="s">
        <v>18</v>
      </c>
      <c r="O21770" s="1">
        <v>2.4818300000000001E-140</v>
      </c>
      <c r="P21770">
        <v>1296</v>
      </c>
    </row>
    <row r="21771" spans="1:16" x14ac:dyDescent="0.25">
      <c r="A21771" t="s">
        <v>32154</v>
      </c>
      <c r="B21771">
        <v>1533</v>
      </c>
      <c r="C21771" s="3" t="str">
        <f>HYPERLINK("http://www.uniprot.org/uniprot/B6SBM2","tr|B6SBM2|B6SBM2_CICAR")</f>
        <v>tr|B6SBM2|B6SBM2_CICAR</v>
      </c>
      <c r="D21771" t="s">
        <v>32155</v>
      </c>
      <c r="E21771">
        <v>100</v>
      </c>
      <c r="F21771">
        <v>510</v>
      </c>
      <c r="G21771">
        <v>0</v>
      </c>
      <c r="H21771">
        <v>0</v>
      </c>
      <c r="I21771">
        <v>1</v>
      </c>
      <c r="J21771">
        <v>1530</v>
      </c>
      <c r="K21771">
        <v>1</v>
      </c>
      <c r="L21771">
        <v>1</v>
      </c>
      <c r="M21771">
        <v>510</v>
      </c>
      <c r="N21771" t="s">
        <v>18</v>
      </c>
      <c r="O21771">
        <v>0</v>
      </c>
      <c r="P21771">
        <v>2635</v>
      </c>
    </row>
    <row r="21772" spans="1:16" x14ac:dyDescent="0.25">
      <c r="A21772" t="s">
        <v>32156</v>
      </c>
      <c r="B21772">
        <v>1026</v>
      </c>
      <c r="C21772" s="3" t="str">
        <f>HYPERLINK("http://www.uniprot.org/uniprot/I3SSE3","tr|I3SSE3|I3SSE3_MEDTR")</f>
        <v>tr|I3SSE3|I3SSE3_MEDTR</v>
      </c>
      <c r="D21772" t="s">
        <v>22</v>
      </c>
      <c r="E21772">
        <v>64.75</v>
      </c>
      <c r="F21772">
        <v>122</v>
      </c>
      <c r="G21772">
        <v>43</v>
      </c>
      <c r="H21772">
        <v>0</v>
      </c>
      <c r="I21772">
        <v>1</v>
      </c>
      <c r="J21772">
        <v>366</v>
      </c>
      <c r="K21772">
        <v>1</v>
      </c>
      <c r="L21772">
        <v>1</v>
      </c>
      <c r="M21772">
        <v>119</v>
      </c>
      <c r="N21772" t="s">
        <v>18</v>
      </c>
      <c r="O21772" s="1">
        <v>3.3370199999999998E-34</v>
      </c>
      <c r="P21772">
        <v>382</v>
      </c>
    </row>
    <row r="21773" spans="1:16" x14ac:dyDescent="0.25">
      <c r="A21773" t="s">
        <v>32157</v>
      </c>
      <c r="B21773">
        <v>1617</v>
      </c>
      <c r="C21773" s="3" t="str">
        <f>HYPERLINK("http://www.uniprot.org/uniprot/G7JHZ9","tr|G7JHZ9|G7JHZ9_MEDTR")</f>
        <v>tr|G7JHZ9|G7JHZ9_MEDTR</v>
      </c>
      <c r="D21773" t="s">
        <v>32158</v>
      </c>
      <c r="E21773">
        <v>81.61</v>
      </c>
      <c r="F21773">
        <v>359</v>
      </c>
      <c r="G21773">
        <v>66</v>
      </c>
      <c r="H21773">
        <v>3</v>
      </c>
      <c r="I21773">
        <v>1</v>
      </c>
      <c r="J21773">
        <v>1068</v>
      </c>
      <c r="K21773">
        <v>1</v>
      </c>
      <c r="L21773">
        <v>1</v>
      </c>
      <c r="M21773">
        <v>359</v>
      </c>
      <c r="N21773" t="s">
        <v>18</v>
      </c>
      <c r="O21773" s="1">
        <v>6.3810999999999997E-167</v>
      </c>
      <c r="P21773">
        <v>1529</v>
      </c>
    </row>
    <row r="21774" spans="1:16" x14ac:dyDescent="0.25">
      <c r="A21774" t="s">
        <v>32159</v>
      </c>
      <c r="B21774">
        <v>1038</v>
      </c>
      <c r="C21774" s="3" t="str">
        <f>HYPERLINK("http://www.uniprot.org/uniprot/G7LH14","tr|G7LH14|G7LH14_MEDTR")</f>
        <v>tr|G7LH14|G7LH14_MEDTR</v>
      </c>
      <c r="D21774" t="s">
        <v>32160</v>
      </c>
      <c r="E21774">
        <v>83.33</v>
      </c>
      <c r="F21774">
        <v>354</v>
      </c>
      <c r="G21774">
        <v>59</v>
      </c>
      <c r="H21774">
        <v>9</v>
      </c>
      <c r="I21774">
        <v>1</v>
      </c>
      <c r="J21774">
        <v>1035</v>
      </c>
      <c r="K21774">
        <v>1</v>
      </c>
      <c r="L21774">
        <v>1</v>
      </c>
      <c r="M21774">
        <v>350</v>
      </c>
      <c r="N21774" t="s">
        <v>18</v>
      </c>
      <c r="O21774" s="1">
        <v>4.7378699999999998E-161</v>
      </c>
      <c r="P21774">
        <v>1476</v>
      </c>
    </row>
    <row r="21775" spans="1:16" x14ac:dyDescent="0.25">
      <c r="A21775" t="s">
        <v>32161</v>
      </c>
      <c r="B21775">
        <v>849</v>
      </c>
      <c r="C21775" s="3" t="str">
        <f>HYPERLINK("http://www.uniprot.org/uniprot/G7ZYQ4","tr|G7ZYQ4|G7ZYQ4_MEDTR")</f>
        <v>tr|G7ZYQ4|G7ZYQ4_MEDTR</v>
      </c>
      <c r="D21775" t="s">
        <v>32162</v>
      </c>
      <c r="E21775">
        <v>67.25</v>
      </c>
      <c r="F21775">
        <v>281</v>
      </c>
      <c r="G21775">
        <v>92</v>
      </c>
      <c r="H21775">
        <v>4</v>
      </c>
      <c r="I21775">
        <v>1</v>
      </c>
      <c r="J21775">
        <v>831</v>
      </c>
      <c r="K21775">
        <v>1</v>
      </c>
      <c r="L21775">
        <v>17</v>
      </c>
      <c r="M21775">
        <v>295</v>
      </c>
      <c r="N21775" t="s">
        <v>18</v>
      </c>
      <c r="O21775" s="1">
        <v>2.9658900000000001E-101</v>
      </c>
      <c r="P21775">
        <v>959</v>
      </c>
    </row>
    <row r="21776" spans="1:16" x14ac:dyDescent="0.25">
      <c r="A21776" t="s">
        <v>32163</v>
      </c>
      <c r="B21776">
        <v>1293</v>
      </c>
      <c r="C21776" s="3" t="str">
        <f>HYPERLINK("http://www.uniprot.org/uniprot/G7K2G3","tr|G7K2G3|G7K2G3_MEDTR")</f>
        <v>tr|G7K2G3|G7K2G3_MEDTR</v>
      </c>
      <c r="D21776" t="s">
        <v>32164</v>
      </c>
      <c r="E21776">
        <v>76.33</v>
      </c>
      <c r="F21776">
        <v>431</v>
      </c>
      <c r="G21776">
        <v>102</v>
      </c>
      <c r="H21776">
        <v>2</v>
      </c>
      <c r="I21776">
        <v>1</v>
      </c>
      <c r="J21776">
        <v>1287</v>
      </c>
      <c r="K21776">
        <v>1</v>
      </c>
      <c r="L21776">
        <v>15</v>
      </c>
      <c r="M21776">
        <v>445</v>
      </c>
      <c r="N21776" t="s">
        <v>18</v>
      </c>
      <c r="O21776">
        <v>0</v>
      </c>
      <c r="P21776">
        <v>1806</v>
      </c>
    </row>
    <row r="21777" spans="1:16" x14ac:dyDescent="0.25">
      <c r="A21777" t="s">
        <v>32165</v>
      </c>
      <c r="B21777">
        <v>1668</v>
      </c>
      <c r="C21777" s="3" t="str">
        <f>HYPERLINK("http://www.uniprot.org/uniprot/M4CAE5","tr|M4CAE5|M4CAE5_BRARP")</f>
        <v>tr|M4CAE5|M4CAE5_BRARP</v>
      </c>
      <c r="D21777" t="s">
        <v>32166</v>
      </c>
      <c r="E21777">
        <v>89.54</v>
      </c>
      <c r="F21777">
        <v>555</v>
      </c>
      <c r="G21777">
        <v>58</v>
      </c>
      <c r="H21777">
        <v>0</v>
      </c>
      <c r="I21777">
        <v>1</v>
      </c>
      <c r="J21777">
        <v>1665</v>
      </c>
      <c r="K21777">
        <v>1</v>
      </c>
      <c r="L21777">
        <v>1</v>
      </c>
      <c r="M21777">
        <v>555</v>
      </c>
      <c r="N21777" t="s">
        <v>18</v>
      </c>
      <c r="O21777">
        <v>0</v>
      </c>
      <c r="P21777">
        <v>2553</v>
      </c>
    </row>
    <row r="21778" spans="1:16" x14ac:dyDescent="0.25">
      <c r="A21778" t="s">
        <v>32167</v>
      </c>
      <c r="B21778">
        <v>213</v>
      </c>
      <c r="C21778" s="3" t="str">
        <f>HYPERLINK("http://www.uniprot.org/uniprot/K7M8I8","tr|K7M8I8|K7M8I8_SOYBN")</f>
        <v>tr|K7M8I8|K7M8I8_SOYBN</v>
      </c>
      <c r="D21778" t="s">
        <v>441</v>
      </c>
      <c r="E21778">
        <v>91.04</v>
      </c>
      <c r="F21778">
        <v>67</v>
      </c>
      <c r="G21778">
        <v>6</v>
      </c>
      <c r="H21778">
        <v>0</v>
      </c>
      <c r="I21778">
        <v>1</v>
      </c>
      <c r="J21778">
        <v>201</v>
      </c>
      <c r="K21778">
        <v>1</v>
      </c>
      <c r="L21778">
        <v>55</v>
      </c>
      <c r="M21778">
        <v>121</v>
      </c>
      <c r="N21778" t="s">
        <v>18</v>
      </c>
      <c r="O21778" s="1">
        <v>1.10734E-28</v>
      </c>
      <c r="P21778">
        <v>329</v>
      </c>
    </row>
    <row r="21779" spans="1:16" x14ac:dyDescent="0.25">
      <c r="A21779" t="s">
        <v>32168</v>
      </c>
      <c r="B21779">
        <v>1494</v>
      </c>
      <c r="C21779" s="3" t="str">
        <f>HYPERLINK("http://www.uniprot.org/uniprot/I1LNU2","tr|I1LNU2|I1LNU2_SOYBN")</f>
        <v>tr|I1LNU2|I1LNU2_SOYBN</v>
      </c>
      <c r="D21779" t="s">
        <v>28</v>
      </c>
      <c r="E21779">
        <v>75</v>
      </c>
      <c r="F21779">
        <v>492</v>
      </c>
      <c r="G21779">
        <v>123</v>
      </c>
      <c r="H21779">
        <v>6</v>
      </c>
      <c r="I21779">
        <v>1</v>
      </c>
      <c r="J21779">
        <v>1458</v>
      </c>
      <c r="K21779">
        <v>1</v>
      </c>
      <c r="L21779">
        <v>1</v>
      </c>
      <c r="M21779">
        <v>475</v>
      </c>
      <c r="N21779" t="s">
        <v>18</v>
      </c>
      <c r="O21779">
        <v>0</v>
      </c>
      <c r="P21779">
        <v>1847</v>
      </c>
    </row>
    <row r="21780" spans="1:16" x14ac:dyDescent="0.25">
      <c r="A21780" t="s">
        <v>32169</v>
      </c>
      <c r="B21780">
        <v>960</v>
      </c>
      <c r="C21780" s="3" t="str">
        <f>HYPERLINK("http://www.uniprot.org/uniprot/G7KLR3","tr|G7KLR3|G7KLR3_MEDTR")</f>
        <v>tr|G7KLR3|G7KLR3_MEDTR</v>
      </c>
      <c r="D21780" t="s">
        <v>32170</v>
      </c>
      <c r="E21780">
        <v>75.89</v>
      </c>
      <c r="F21780">
        <v>336</v>
      </c>
      <c r="G21780">
        <v>81</v>
      </c>
      <c r="H21780">
        <v>33</v>
      </c>
      <c r="I21780">
        <v>4</v>
      </c>
      <c r="J21780">
        <v>912</v>
      </c>
      <c r="K21780">
        <v>1</v>
      </c>
      <c r="L21780">
        <v>47</v>
      </c>
      <c r="M21780">
        <v>382</v>
      </c>
      <c r="N21780" t="s">
        <v>18</v>
      </c>
      <c r="O21780" s="1">
        <v>6.9209699999999997E-140</v>
      </c>
      <c r="P21780">
        <v>1293</v>
      </c>
    </row>
    <row r="21781" spans="1:16" x14ac:dyDescent="0.25">
      <c r="A21781" t="s">
        <v>32171</v>
      </c>
      <c r="B21781">
        <v>1266</v>
      </c>
      <c r="C21781" s="3" t="str">
        <f>HYPERLINK("http://www.uniprot.org/uniprot/M5W337","tr|M5W337|M5W337_PRUPE")</f>
        <v>tr|M5W337|M5W337_PRUPE</v>
      </c>
      <c r="D21781" t="s">
        <v>468</v>
      </c>
      <c r="E21781">
        <v>24.43</v>
      </c>
      <c r="F21781">
        <v>442</v>
      </c>
      <c r="G21781">
        <v>334</v>
      </c>
      <c r="H21781">
        <v>21</v>
      </c>
      <c r="I21781">
        <v>1</v>
      </c>
      <c r="J21781">
        <v>1263</v>
      </c>
      <c r="K21781">
        <v>1</v>
      </c>
      <c r="L21781">
        <v>53</v>
      </c>
      <c r="M21781">
        <v>464</v>
      </c>
      <c r="N21781" t="s">
        <v>18</v>
      </c>
      <c r="O21781" s="1">
        <v>9.9492E-29</v>
      </c>
      <c r="P21781">
        <v>336</v>
      </c>
    </row>
    <row r="21782" spans="1:16" x14ac:dyDescent="0.25">
      <c r="A21782" t="s">
        <v>32172</v>
      </c>
      <c r="B21782">
        <v>330</v>
      </c>
      <c r="C21782" s="3" t="str">
        <f>HYPERLINK("http://www.uniprot.org/uniprot/G7IHP1","tr|G7IHP1|G7IHP1_MEDTR")</f>
        <v>tr|G7IHP1|G7IHP1_MEDTR</v>
      </c>
      <c r="D21782" t="s">
        <v>32173</v>
      </c>
      <c r="E21782">
        <v>76.14</v>
      </c>
      <c r="F21782">
        <v>109</v>
      </c>
      <c r="G21782">
        <v>26</v>
      </c>
      <c r="H21782">
        <v>0</v>
      </c>
      <c r="I21782">
        <v>1</v>
      </c>
      <c r="J21782">
        <v>327</v>
      </c>
      <c r="K21782">
        <v>1</v>
      </c>
      <c r="L21782">
        <v>686</v>
      </c>
      <c r="M21782">
        <v>794</v>
      </c>
      <c r="N21782" t="s">
        <v>18</v>
      </c>
      <c r="O21782" s="1">
        <v>2.52526E-41</v>
      </c>
      <c r="P21782">
        <v>438</v>
      </c>
    </row>
    <row r="21783" spans="1:16" x14ac:dyDescent="0.25">
      <c r="A21783" t="s">
        <v>32174</v>
      </c>
      <c r="B21783">
        <v>603</v>
      </c>
      <c r="C21783" s="3" t="str">
        <f>HYPERLINK("http://www.uniprot.org/uniprot/I1L2V8","tr|I1L2V8|I1L2V8_SOYBN")</f>
        <v>tr|I1L2V8|I1L2V8_SOYBN</v>
      </c>
      <c r="D21783" t="s">
        <v>28</v>
      </c>
      <c r="E21783">
        <v>37.03</v>
      </c>
      <c r="F21783">
        <v>81</v>
      </c>
      <c r="G21783">
        <v>51</v>
      </c>
      <c r="H21783">
        <v>3</v>
      </c>
      <c r="I21783">
        <v>277</v>
      </c>
      <c r="J21783">
        <v>510</v>
      </c>
      <c r="K21783">
        <v>1</v>
      </c>
      <c r="L21783">
        <v>252</v>
      </c>
      <c r="M21783">
        <v>330</v>
      </c>
      <c r="N21783" t="s">
        <v>18</v>
      </c>
      <c r="O21783" s="1">
        <v>1.9385199999999999E-11</v>
      </c>
      <c r="P21783">
        <v>145</v>
      </c>
    </row>
    <row r="21784" spans="1:16" x14ac:dyDescent="0.25">
      <c r="A21784" t="s">
        <v>32175</v>
      </c>
      <c r="B21784">
        <v>1035</v>
      </c>
      <c r="C21784" s="3" t="str">
        <f>HYPERLINK("http://www.uniprot.org/uniprot/M8AFL2","tr|M8AFL2|M8AFL2_TRIUA")</f>
        <v>tr|M8AFL2|M8AFL2_TRIUA</v>
      </c>
      <c r="D21784" t="s">
        <v>32176</v>
      </c>
      <c r="E21784">
        <v>68.91</v>
      </c>
      <c r="F21784">
        <v>74</v>
      </c>
      <c r="G21784">
        <v>23</v>
      </c>
      <c r="H21784">
        <v>0</v>
      </c>
      <c r="I21784">
        <v>796</v>
      </c>
      <c r="J21784">
        <v>1017</v>
      </c>
      <c r="K21784">
        <v>1</v>
      </c>
      <c r="L21784">
        <v>546</v>
      </c>
      <c r="M21784">
        <v>619</v>
      </c>
      <c r="N21784" t="s">
        <v>18</v>
      </c>
      <c r="O21784" s="1">
        <v>1.38195E-19</v>
      </c>
      <c r="P21784">
        <v>256</v>
      </c>
    </row>
    <row r="21785" spans="1:16" x14ac:dyDescent="0.25">
      <c r="A21785" t="s">
        <v>32177</v>
      </c>
      <c r="B21785">
        <v>1035</v>
      </c>
      <c r="C21785" s="3" t="str">
        <f>HYPERLINK("http://www.uniprot.org/uniprot/G7KP71","tr|G7KP71|G7KP71_MEDTR")</f>
        <v>tr|G7KP71|G7KP71_MEDTR</v>
      </c>
      <c r="D21785" t="s">
        <v>32178</v>
      </c>
      <c r="E21785">
        <v>79.09</v>
      </c>
      <c r="F21785">
        <v>330</v>
      </c>
      <c r="G21785">
        <v>69</v>
      </c>
      <c r="H21785">
        <v>1</v>
      </c>
      <c r="I21785">
        <v>1</v>
      </c>
      <c r="J21785">
        <v>987</v>
      </c>
      <c r="K21785">
        <v>1</v>
      </c>
      <c r="L21785">
        <v>19</v>
      </c>
      <c r="M21785">
        <v>344</v>
      </c>
      <c r="N21785" t="s">
        <v>18</v>
      </c>
      <c r="O21785" s="1">
        <v>5.6075699999999999E-138</v>
      </c>
      <c r="P21785">
        <v>1277</v>
      </c>
    </row>
    <row r="21786" spans="1:16" x14ac:dyDescent="0.25">
      <c r="A21786" t="s">
        <v>32179</v>
      </c>
      <c r="B21786">
        <v>519</v>
      </c>
      <c r="C21786" s="3" t="str">
        <f>HYPERLINK("http://www.uniprot.org/uniprot/B5LWR0","tr|B5LWR0|B5LWR0_ZIZJJ")</f>
        <v>tr|B5LWR0|B5LWR0_ZIZJJ</v>
      </c>
      <c r="D21786" t="s">
        <v>32180</v>
      </c>
      <c r="E21786">
        <v>83.62</v>
      </c>
      <c r="F21786">
        <v>171</v>
      </c>
      <c r="G21786">
        <v>28</v>
      </c>
      <c r="H21786">
        <v>0</v>
      </c>
      <c r="I21786">
        <v>1</v>
      </c>
      <c r="J21786">
        <v>513</v>
      </c>
      <c r="K21786">
        <v>1</v>
      </c>
      <c r="L21786">
        <v>1</v>
      </c>
      <c r="M21786">
        <v>171</v>
      </c>
      <c r="N21786" t="s">
        <v>18</v>
      </c>
      <c r="O21786" s="1">
        <v>2.5519200000000001E-78</v>
      </c>
      <c r="P21786">
        <v>757</v>
      </c>
    </row>
    <row r="21787" spans="1:16" x14ac:dyDescent="0.25">
      <c r="A21787" t="s">
        <v>32181</v>
      </c>
      <c r="B21787">
        <v>1149</v>
      </c>
      <c r="C21787" s="3" t="str">
        <f>HYPERLINK("http://www.uniprot.org/uniprot/K7LGF8","tr|K7LGF8|K7LGF8_SOYBN")</f>
        <v>tr|K7LGF8|K7LGF8_SOYBN</v>
      </c>
      <c r="D21787" t="s">
        <v>28</v>
      </c>
      <c r="E21787">
        <v>59.45</v>
      </c>
      <c r="F21787">
        <v>402</v>
      </c>
      <c r="G21787">
        <v>163</v>
      </c>
      <c r="H21787">
        <v>21</v>
      </c>
      <c r="I21787">
        <v>1</v>
      </c>
      <c r="J21787">
        <v>1143</v>
      </c>
      <c r="K21787">
        <v>1</v>
      </c>
      <c r="L21787">
        <v>1</v>
      </c>
      <c r="M21787">
        <v>388</v>
      </c>
      <c r="N21787" t="s">
        <v>18</v>
      </c>
      <c r="O21787" s="1">
        <v>1.2161499999999999E-107</v>
      </c>
      <c r="P21787">
        <v>1016</v>
      </c>
    </row>
    <row r="21788" spans="1:16" x14ac:dyDescent="0.25">
      <c r="A21788" t="s">
        <v>32182</v>
      </c>
      <c r="B21788">
        <v>549</v>
      </c>
      <c r="C21788" s="3" t="str">
        <f>HYPERLINK("http://www.uniprot.org/uniprot/G7L6G4","tr|G7L6G4|G7L6G4_MEDTR")</f>
        <v>tr|G7L6G4|G7L6G4_MEDTR</v>
      </c>
      <c r="D21788" t="s">
        <v>32183</v>
      </c>
      <c r="E21788">
        <v>59.56</v>
      </c>
      <c r="F21788">
        <v>183</v>
      </c>
      <c r="G21788">
        <v>74</v>
      </c>
      <c r="H21788">
        <v>1</v>
      </c>
      <c r="I21788">
        <v>1</v>
      </c>
      <c r="J21788">
        <v>546</v>
      </c>
      <c r="K21788">
        <v>1</v>
      </c>
      <c r="L21788">
        <v>1</v>
      </c>
      <c r="M21788">
        <v>183</v>
      </c>
      <c r="N21788" t="s">
        <v>18</v>
      </c>
      <c r="O21788" s="1">
        <v>2.14304E-54</v>
      </c>
      <c r="P21788">
        <v>551</v>
      </c>
    </row>
    <row r="21789" spans="1:16" x14ac:dyDescent="0.25">
      <c r="A21789" t="s">
        <v>32184</v>
      </c>
      <c r="B21789">
        <v>291</v>
      </c>
      <c r="C21789" s="3" t="str">
        <f>HYPERLINK("http://www.uniprot.org/uniprot/C6SZD4","tr|C6SZD4|C6SZD4_SOYBN")</f>
        <v>tr|C6SZD4|C6SZD4_SOYBN</v>
      </c>
      <c r="D21789" t="s">
        <v>28</v>
      </c>
      <c r="E21789">
        <v>95.83</v>
      </c>
      <c r="F21789">
        <v>96</v>
      </c>
      <c r="G21789">
        <v>4</v>
      </c>
      <c r="H21789">
        <v>0</v>
      </c>
      <c r="I21789">
        <v>1</v>
      </c>
      <c r="J21789">
        <v>288</v>
      </c>
      <c r="K21789">
        <v>1</v>
      </c>
      <c r="L21789">
        <v>1</v>
      </c>
      <c r="M21789">
        <v>96</v>
      </c>
      <c r="N21789" t="s">
        <v>18</v>
      </c>
      <c r="O21789" s="1">
        <v>1.3121500000000001E-50</v>
      </c>
      <c r="P21789">
        <v>518</v>
      </c>
    </row>
    <row r="21790" spans="1:16" x14ac:dyDescent="0.25">
      <c r="A21790" t="s">
        <v>32185</v>
      </c>
      <c r="B21790">
        <v>522</v>
      </c>
      <c r="C21790" s="3" t="str">
        <f>HYPERLINK("http://www.uniprot.org/uniprot/G7I5C6","tr|G7I5C6|G7I5C6_MEDTR")</f>
        <v>tr|G7I5C6|G7I5C6_MEDTR</v>
      </c>
      <c r="D21790" t="s">
        <v>32186</v>
      </c>
      <c r="E21790">
        <v>84.05</v>
      </c>
      <c r="F21790">
        <v>69</v>
      </c>
      <c r="G21790">
        <v>11</v>
      </c>
      <c r="H21790">
        <v>0</v>
      </c>
      <c r="I21790">
        <v>313</v>
      </c>
      <c r="J21790">
        <v>519</v>
      </c>
      <c r="K21790">
        <v>1</v>
      </c>
      <c r="L21790">
        <v>101</v>
      </c>
      <c r="M21790">
        <v>169</v>
      </c>
      <c r="N21790" t="s">
        <v>18</v>
      </c>
      <c r="O21790" s="1">
        <v>1.90881E-25</v>
      </c>
      <c r="P21790">
        <v>301</v>
      </c>
    </row>
    <row r="21791" spans="1:16" x14ac:dyDescent="0.25">
      <c r="A21791" t="s">
        <v>32187</v>
      </c>
      <c r="B21791">
        <v>426</v>
      </c>
      <c r="C21791" s="3" t="str">
        <f>HYPERLINK("http://www.uniprot.org/uniprot/I3SIQ8","tr|I3SIQ8|I3SIQ8_LOTJA")</f>
        <v>tr|I3SIQ8|I3SIQ8_LOTJA</v>
      </c>
      <c r="D21791" t="s">
        <v>10514</v>
      </c>
      <c r="E21791">
        <v>65.69</v>
      </c>
      <c r="F21791">
        <v>172</v>
      </c>
      <c r="G21791">
        <v>59</v>
      </c>
      <c r="H21791">
        <v>32</v>
      </c>
      <c r="I21791">
        <v>4</v>
      </c>
      <c r="J21791">
        <v>423</v>
      </c>
      <c r="K21791">
        <v>1</v>
      </c>
      <c r="L21791">
        <v>47</v>
      </c>
      <c r="M21791">
        <v>217</v>
      </c>
      <c r="N21791" t="s">
        <v>18</v>
      </c>
      <c r="O21791" s="1">
        <v>1.8475399999999999E-52</v>
      </c>
      <c r="P21791">
        <v>534</v>
      </c>
    </row>
    <row r="21792" spans="1:16" x14ac:dyDescent="0.25">
      <c r="A21792" t="s">
        <v>32188</v>
      </c>
      <c r="B21792">
        <v>816</v>
      </c>
      <c r="C21792" s="3" t="str">
        <f>HYPERLINK("http://www.uniprot.org/uniprot/B7FJ18","tr|B7FJ18|B7FJ18_MEDTR")</f>
        <v>tr|B7FJ18|B7FJ18_MEDTR</v>
      </c>
      <c r="D21792" t="s">
        <v>32189</v>
      </c>
      <c r="E21792">
        <v>91.35</v>
      </c>
      <c r="F21792">
        <v>266</v>
      </c>
      <c r="G21792">
        <v>23</v>
      </c>
      <c r="H21792">
        <v>0</v>
      </c>
      <c r="I21792">
        <v>16</v>
      </c>
      <c r="J21792">
        <v>813</v>
      </c>
      <c r="K21792">
        <v>1</v>
      </c>
      <c r="L21792">
        <v>10</v>
      </c>
      <c r="M21792">
        <v>275</v>
      </c>
      <c r="N21792" t="s">
        <v>18</v>
      </c>
      <c r="O21792" s="1">
        <v>7.6936600000000003E-144</v>
      </c>
      <c r="P21792">
        <v>1326</v>
      </c>
    </row>
    <row r="21793" spans="1:16" x14ac:dyDescent="0.25">
      <c r="A21793" t="s">
        <v>32190</v>
      </c>
      <c r="B21793">
        <v>300</v>
      </c>
      <c r="C21793" s="3" t="str">
        <f>HYPERLINK("http://www.uniprot.org/uniprot/G7J4A8","tr|G7J4A8|G7J4A8_MEDTR")</f>
        <v>tr|G7J4A8|G7J4A8_MEDTR</v>
      </c>
      <c r="D21793" t="s">
        <v>32191</v>
      </c>
      <c r="E21793">
        <v>88.88</v>
      </c>
      <c r="F21793">
        <v>99</v>
      </c>
      <c r="G21793">
        <v>11</v>
      </c>
      <c r="H21793">
        <v>0</v>
      </c>
      <c r="I21793">
        <v>1</v>
      </c>
      <c r="J21793">
        <v>297</v>
      </c>
      <c r="K21793">
        <v>1</v>
      </c>
      <c r="L21793">
        <v>363</v>
      </c>
      <c r="M21793">
        <v>461</v>
      </c>
      <c r="N21793" t="s">
        <v>18</v>
      </c>
      <c r="O21793" s="1">
        <v>2.4545500000000001E-44</v>
      </c>
      <c r="P21793">
        <v>464</v>
      </c>
    </row>
    <row r="21794" spans="1:16" x14ac:dyDescent="0.25">
      <c r="A21794" t="s">
        <v>32192</v>
      </c>
      <c r="B21794">
        <v>2274</v>
      </c>
      <c r="C21794" s="3" t="str">
        <f>HYPERLINK("http://www.uniprot.org/uniprot/G7KXC2","tr|G7KXC2|G7KXC2_MEDTR")</f>
        <v>tr|G7KXC2|G7KXC2_MEDTR</v>
      </c>
      <c r="D21794" t="s">
        <v>32193</v>
      </c>
      <c r="E21794">
        <v>80.44</v>
      </c>
      <c r="F21794">
        <v>757</v>
      </c>
      <c r="G21794">
        <v>148</v>
      </c>
      <c r="H21794">
        <v>0</v>
      </c>
      <c r="I21794">
        <v>1</v>
      </c>
      <c r="J21794">
        <v>2271</v>
      </c>
      <c r="K21794">
        <v>1</v>
      </c>
      <c r="L21794">
        <v>13</v>
      </c>
      <c r="M21794">
        <v>766</v>
      </c>
      <c r="N21794" t="s">
        <v>18</v>
      </c>
      <c r="O21794">
        <v>0</v>
      </c>
      <c r="P21794">
        <v>3199</v>
      </c>
    </row>
    <row r="21795" spans="1:16" x14ac:dyDescent="0.25">
      <c r="A21795" t="s">
        <v>32194</v>
      </c>
      <c r="B21795">
        <v>612</v>
      </c>
      <c r="C21795" s="3" t="str">
        <f>HYPERLINK("http://www.uniprot.org/uniprot/B7Z178","tr|B7Z178|B7Z178_PEA")</f>
        <v>tr|B7Z178|B7Z178_PEA</v>
      </c>
      <c r="D21795" t="s">
        <v>32195</v>
      </c>
      <c r="E21795">
        <v>76.64</v>
      </c>
      <c r="F21795">
        <v>167</v>
      </c>
      <c r="G21795">
        <v>39</v>
      </c>
      <c r="H21795">
        <v>0</v>
      </c>
      <c r="I21795">
        <v>85</v>
      </c>
      <c r="J21795">
        <v>585</v>
      </c>
      <c r="K21795">
        <v>1</v>
      </c>
      <c r="L21795">
        <v>26</v>
      </c>
      <c r="M21795">
        <v>192</v>
      </c>
      <c r="N21795" t="s">
        <v>18</v>
      </c>
      <c r="O21795" s="1">
        <v>2.4235500000000002E-72</v>
      </c>
      <c r="P21795">
        <v>707</v>
      </c>
    </row>
    <row r="21796" spans="1:16" x14ac:dyDescent="0.25">
      <c r="A21796" t="s">
        <v>32196</v>
      </c>
      <c r="B21796">
        <v>1521</v>
      </c>
      <c r="C21796" s="3" t="str">
        <f>HYPERLINK("http://www.uniprot.org/uniprot/D3YBD8","tr|D3YBD8|D3YBD8_TRIRP")</f>
        <v>tr|D3YBD8|D3YBD8_TRIRP</v>
      </c>
      <c r="D21796" t="s">
        <v>21042</v>
      </c>
      <c r="E21796">
        <v>81.81</v>
      </c>
      <c r="F21796">
        <v>506</v>
      </c>
      <c r="G21796">
        <v>92</v>
      </c>
      <c r="H21796">
        <v>1</v>
      </c>
      <c r="I21796">
        <v>1</v>
      </c>
      <c r="J21796">
        <v>1515</v>
      </c>
      <c r="K21796">
        <v>1</v>
      </c>
      <c r="L21796">
        <v>1</v>
      </c>
      <c r="M21796">
        <v>503</v>
      </c>
      <c r="N21796" t="s">
        <v>18</v>
      </c>
      <c r="O21796">
        <v>0</v>
      </c>
      <c r="P21796">
        <v>2208</v>
      </c>
    </row>
    <row r="21797" spans="1:16" x14ac:dyDescent="0.25">
      <c r="A21797" t="s">
        <v>32197</v>
      </c>
      <c r="B21797">
        <v>963</v>
      </c>
      <c r="C21797" s="3" t="str">
        <f>HYPERLINK("http://www.uniprot.org/uniprot/I3T8Z1","tr|I3T8Z1|I3T8Z1_LOTJA")</f>
        <v>tr|I3T8Z1|I3T8Z1_LOTJA</v>
      </c>
      <c r="D21797" t="s">
        <v>93</v>
      </c>
      <c r="E21797">
        <v>71.47</v>
      </c>
      <c r="F21797">
        <v>298</v>
      </c>
      <c r="G21797">
        <v>85</v>
      </c>
      <c r="H21797">
        <v>0</v>
      </c>
      <c r="I21797">
        <v>67</v>
      </c>
      <c r="J21797">
        <v>960</v>
      </c>
      <c r="K21797">
        <v>1</v>
      </c>
      <c r="L21797">
        <v>2</v>
      </c>
      <c r="M21797">
        <v>262</v>
      </c>
      <c r="N21797" t="s">
        <v>18</v>
      </c>
      <c r="O21797" s="1">
        <v>8.8460100000000001E-119</v>
      </c>
      <c r="P21797">
        <v>1111</v>
      </c>
    </row>
    <row r="21798" spans="1:16" x14ac:dyDescent="0.25">
      <c r="A21798" t="s">
        <v>32198</v>
      </c>
      <c r="B21798">
        <v>882</v>
      </c>
      <c r="C21798" s="3" t="str">
        <f>HYPERLINK("http://www.uniprot.org/uniprot/G7JI03","tr|G7JI03|G7JI03_MEDTR")</f>
        <v>tr|G7JI03|G7JI03_MEDTR</v>
      </c>
      <c r="D21798" t="s">
        <v>32199</v>
      </c>
      <c r="E21798">
        <v>92.17</v>
      </c>
      <c r="F21798">
        <v>294</v>
      </c>
      <c r="G21798">
        <v>23</v>
      </c>
      <c r="H21798">
        <v>1</v>
      </c>
      <c r="I21798">
        <v>1</v>
      </c>
      <c r="J21798">
        <v>879</v>
      </c>
      <c r="K21798">
        <v>1</v>
      </c>
      <c r="L21798">
        <v>1</v>
      </c>
      <c r="M21798">
        <v>294</v>
      </c>
      <c r="N21798" t="s">
        <v>18</v>
      </c>
      <c r="O21798" s="1">
        <v>8.8744799999999999E-152</v>
      </c>
      <c r="P21798">
        <v>1395</v>
      </c>
    </row>
    <row r="21799" spans="1:16" x14ac:dyDescent="0.25">
      <c r="A21799" t="s">
        <v>32200</v>
      </c>
      <c r="B21799">
        <v>3624</v>
      </c>
      <c r="C21799" s="3" t="str">
        <f>HYPERLINK("http://www.uniprot.org/uniprot/K7L967","tr|K7L967|K7L967_SOYBN")</f>
        <v>tr|K7L967|K7L967_SOYBN</v>
      </c>
      <c r="D21799" t="s">
        <v>117</v>
      </c>
      <c r="E21799">
        <v>74.3</v>
      </c>
      <c r="F21799">
        <v>1253</v>
      </c>
      <c r="G21799">
        <v>322</v>
      </c>
      <c r="H21799">
        <v>56</v>
      </c>
      <c r="I21799">
        <v>28</v>
      </c>
      <c r="J21799">
        <v>3618</v>
      </c>
      <c r="K21799">
        <v>1</v>
      </c>
      <c r="L21799">
        <v>17</v>
      </c>
      <c r="M21799">
        <v>1253</v>
      </c>
      <c r="N21799" t="s">
        <v>18</v>
      </c>
      <c r="O21799">
        <v>0</v>
      </c>
      <c r="P21799">
        <v>4541</v>
      </c>
    </row>
    <row r="21800" spans="1:16" x14ac:dyDescent="0.25">
      <c r="A21800" t="s">
        <v>32201</v>
      </c>
      <c r="B21800">
        <v>594</v>
      </c>
      <c r="C21800" s="3" t="str">
        <f>HYPERLINK("http://www.uniprot.org/uniprot/G7ZYQ3","tr|G7ZYQ3|G7ZYQ3_MEDTR")</f>
        <v>tr|G7ZYQ3|G7ZYQ3_MEDTR</v>
      </c>
      <c r="D21800" t="s">
        <v>32087</v>
      </c>
      <c r="E21800">
        <v>68.69</v>
      </c>
      <c r="F21800">
        <v>230</v>
      </c>
      <c r="G21800">
        <v>72</v>
      </c>
      <c r="H21800">
        <v>37</v>
      </c>
      <c r="I21800">
        <v>13</v>
      </c>
      <c r="J21800">
        <v>591</v>
      </c>
      <c r="K21800">
        <v>1</v>
      </c>
      <c r="L21800">
        <v>159</v>
      </c>
      <c r="M21800">
        <v>388</v>
      </c>
      <c r="N21800" t="s">
        <v>18</v>
      </c>
      <c r="O21800" s="1">
        <v>1.3304699999999999E-85</v>
      </c>
      <c r="P21800">
        <v>821</v>
      </c>
    </row>
    <row r="21801" spans="1:16" x14ac:dyDescent="0.25">
      <c r="A21801" t="s">
        <v>32202</v>
      </c>
      <c r="B21801">
        <v>666</v>
      </c>
      <c r="C21801" s="3" t="str">
        <f>HYPERLINK("http://www.uniprot.org/uniprot/G7K2G0","tr|G7K2G0|G7K2G0_MEDTR")</f>
        <v>tr|G7K2G0|G7K2G0_MEDTR</v>
      </c>
      <c r="D21801" t="s">
        <v>32203</v>
      </c>
      <c r="E21801">
        <v>34.1</v>
      </c>
      <c r="F21801">
        <v>217</v>
      </c>
      <c r="G21801">
        <v>143</v>
      </c>
      <c r="H21801">
        <v>4</v>
      </c>
      <c r="I21801">
        <v>19</v>
      </c>
      <c r="J21801">
        <v>657</v>
      </c>
      <c r="K21801">
        <v>1</v>
      </c>
      <c r="L21801">
        <v>70</v>
      </c>
      <c r="M21801">
        <v>233</v>
      </c>
      <c r="N21801" t="s">
        <v>18</v>
      </c>
      <c r="O21801" s="1">
        <v>6.0980199999999995E-17</v>
      </c>
      <c r="P21801">
        <v>230</v>
      </c>
    </row>
    <row r="21802" spans="1:16" x14ac:dyDescent="0.25">
      <c r="A21802" t="s">
        <v>32204</v>
      </c>
      <c r="B21802">
        <v>1959</v>
      </c>
      <c r="C21802" s="3" t="str">
        <f>HYPERLINK("http://www.uniprot.org/uniprot/K7MIS6","tr|K7MIS6|K7MIS6_SOYBN")</f>
        <v>tr|K7MIS6|K7MIS6_SOYBN</v>
      </c>
      <c r="D21802" t="s">
        <v>28</v>
      </c>
      <c r="E21802">
        <v>43.04</v>
      </c>
      <c r="F21802">
        <v>741</v>
      </c>
      <c r="G21802">
        <v>422</v>
      </c>
      <c r="H21802">
        <v>90</v>
      </c>
      <c r="I21802">
        <v>1</v>
      </c>
      <c r="J21802">
        <v>1953</v>
      </c>
      <c r="K21802">
        <v>1</v>
      </c>
      <c r="L21802">
        <v>1</v>
      </c>
      <c r="M21802">
        <v>733</v>
      </c>
      <c r="N21802" t="s">
        <v>18</v>
      </c>
      <c r="O21802" s="1">
        <v>2.3242399999999998E-137</v>
      </c>
      <c r="P21802">
        <v>1275</v>
      </c>
    </row>
    <row r="21803" spans="1:16" x14ac:dyDescent="0.25">
      <c r="A21803" t="s">
        <v>32205</v>
      </c>
      <c r="B21803">
        <v>1356</v>
      </c>
      <c r="C21803" s="3" t="str">
        <f>HYPERLINK("http://www.uniprot.org/uniprot/K7LAA6","tr|K7LAA6|K7LAA6_SOYBN")</f>
        <v>tr|K7LAA6|K7LAA6_SOYBN</v>
      </c>
      <c r="D21803" t="s">
        <v>28</v>
      </c>
      <c r="E21803">
        <v>27.75</v>
      </c>
      <c r="F21803">
        <v>299</v>
      </c>
      <c r="G21803">
        <v>216</v>
      </c>
      <c r="H21803">
        <v>64</v>
      </c>
      <c r="I21803">
        <v>319</v>
      </c>
      <c r="J21803">
        <v>1023</v>
      </c>
      <c r="K21803">
        <v>1</v>
      </c>
      <c r="L21803">
        <v>141</v>
      </c>
      <c r="M21803">
        <v>430</v>
      </c>
      <c r="N21803" t="s">
        <v>18</v>
      </c>
      <c r="O21803" s="1">
        <v>2.5273899999999999E-17</v>
      </c>
      <c r="P21803">
        <v>238</v>
      </c>
    </row>
    <row r="21804" spans="1:16" x14ac:dyDescent="0.25">
      <c r="A21804" t="s">
        <v>32206</v>
      </c>
      <c r="B21804">
        <v>1206</v>
      </c>
      <c r="C21804" s="3" t="str">
        <f>HYPERLINK("http://www.uniprot.org/uniprot/B9RZE7","tr|B9RZE7|B9RZE7_RICCO")</f>
        <v>tr|B9RZE7|B9RZE7_RICCO</v>
      </c>
      <c r="D21804" t="s">
        <v>3870</v>
      </c>
      <c r="E21804">
        <v>28.86</v>
      </c>
      <c r="F21804">
        <v>194</v>
      </c>
      <c r="G21804">
        <v>138</v>
      </c>
      <c r="H21804">
        <v>8</v>
      </c>
      <c r="I21804">
        <v>235</v>
      </c>
      <c r="J21804">
        <v>792</v>
      </c>
      <c r="K21804">
        <v>1</v>
      </c>
      <c r="L21804">
        <v>87</v>
      </c>
      <c r="M21804">
        <v>268</v>
      </c>
      <c r="N21804" t="s">
        <v>18</v>
      </c>
      <c r="O21804" s="1">
        <v>2.9807199999999998E-11</v>
      </c>
      <c r="P21804">
        <v>185</v>
      </c>
    </row>
    <row r="21805" spans="1:16" x14ac:dyDescent="0.25">
      <c r="A21805" t="s">
        <v>32207</v>
      </c>
      <c r="B21805">
        <v>1311</v>
      </c>
      <c r="C21805" s="3" t="str">
        <f>HYPERLINK("http://www.uniprot.org/uniprot/I1L3W8","tr|I1L3W8|I1L3W8_SOYBN")</f>
        <v>tr|I1L3W8|I1L3W8_SOYBN</v>
      </c>
      <c r="D21805" t="s">
        <v>28</v>
      </c>
      <c r="E21805">
        <v>93.1</v>
      </c>
      <c r="F21805">
        <v>435</v>
      </c>
      <c r="G21805">
        <v>30</v>
      </c>
      <c r="H21805">
        <v>0</v>
      </c>
      <c r="I21805">
        <v>1</v>
      </c>
      <c r="J21805">
        <v>1305</v>
      </c>
      <c r="K21805">
        <v>1</v>
      </c>
      <c r="L21805">
        <v>1</v>
      </c>
      <c r="M21805">
        <v>435</v>
      </c>
      <c r="N21805" t="s">
        <v>18</v>
      </c>
      <c r="O21805">
        <v>0</v>
      </c>
      <c r="P21805">
        <v>2104</v>
      </c>
    </row>
    <row r="21806" spans="1:16" x14ac:dyDescent="0.25">
      <c r="A21806" t="s">
        <v>32208</v>
      </c>
      <c r="B21806">
        <v>492</v>
      </c>
      <c r="C21806" s="3" t="str">
        <f>HYPERLINK("http://www.uniprot.org/uniprot/I3SMV9","tr|I3SMV9|I3SMV9_MEDTR")</f>
        <v>tr|I3SMV9|I3SMV9_MEDTR</v>
      </c>
      <c r="D21806" t="s">
        <v>22</v>
      </c>
      <c r="E21806">
        <v>47.16</v>
      </c>
      <c r="F21806">
        <v>159</v>
      </c>
      <c r="G21806">
        <v>84</v>
      </c>
      <c r="H21806">
        <v>1</v>
      </c>
      <c r="I21806">
        <v>1</v>
      </c>
      <c r="J21806">
        <v>474</v>
      </c>
      <c r="K21806">
        <v>1</v>
      </c>
      <c r="L21806">
        <v>72</v>
      </c>
      <c r="M21806">
        <v>221</v>
      </c>
      <c r="N21806" t="s">
        <v>18</v>
      </c>
      <c r="O21806" s="1">
        <v>1.7745800000000001E-23</v>
      </c>
      <c r="P21806">
        <v>284</v>
      </c>
    </row>
    <row r="21807" spans="1:16" x14ac:dyDescent="0.25">
      <c r="A21807" t="s">
        <v>32209</v>
      </c>
      <c r="B21807">
        <v>408</v>
      </c>
      <c r="C21807" s="3" t="str">
        <f>HYPERLINK("http://www.uniprot.org/uniprot/Q39802","tr|Q39802|Q39802_SOYBN")</f>
        <v>tr|Q39802|Q39802_SOYBN</v>
      </c>
      <c r="D21807" t="s">
        <v>2295</v>
      </c>
      <c r="E21807">
        <v>67.400000000000006</v>
      </c>
      <c r="F21807">
        <v>135</v>
      </c>
      <c r="G21807">
        <v>44</v>
      </c>
      <c r="H21807">
        <v>3</v>
      </c>
      <c r="I21807">
        <v>1</v>
      </c>
      <c r="J21807">
        <v>396</v>
      </c>
      <c r="K21807">
        <v>1</v>
      </c>
      <c r="L21807">
        <v>16</v>
      </c>
      <c r="M21807">
        <v>149</v>
      </c>
      <c r="N21807" t="s">
        <v>18</v>
      </c>
      <c r="O21807" s="1">
        <v>1.19526E-43</v>
      </c>
      <c r="P21807">
        <v>458</v>
      </c>
    </row>
    <row r="21808" spans="1:16" x14ac:dyDescent="0.25">
      <c r="A21808" t="s">
        <v>32210</v>
      </c>
      <c r="B21808">
        <v>501</v>
      </c>
      <c r="C21808" s="3" t="str">
        <f>HYPERLINK("http://www.uniprot.org/uniprot/C6SXY4","tr|C6SXY4|C6SXY4_SOYBN")</f>
        <v>tr|C6SXY4|C6SXY4_SOYBN</v>
      </c>
      <c r="D21808" t="s">
        <v>210</v>
      </c>
      <c r="E21808">
        <v>82.23</v>
      </c>
      <c r="F21808">
        <v>152</v>
      </c>
      <c r="G21808">
        <v>27</v>
      </c>
      <c r="H21808">
        <v>0</v>
      </c>
      <c r="I21808">
        <v>43</v>
      </c>
      <c r="J21808">
        <v>498</v>
      </c>
      <c r="K21808">
        <v>1</v>
      </c>
      <c r="L21808">
        <v>16</v>
      </c>
      <c r="M21808">
        <v>167</v>
      </c>
      <c r="N21808" t="s">
        <v>18</v>
      </c>
      <c r="O21808" s="1">
        <v>2.39945E-68</v>
      </c>
      <c r="P21808">
        <v>671</v>
      </c>
    </row>
    <row r="21809" spans="1:16" x14ac:dyDescent="0.25">
      <c r="A21809" t="s">
        <v>32211</v>
      </c>
      <c r="B21809">
        <v>651</v>
      </c>
      <c r="C21809" s="3" t="str">
        <f>HYPERLINK("http://www.uniprot.org/uniprot/I1MJD4","tr|I1MJD4|I1MJD4_SOYBN")</f>
        <v>tr|I1MJD4|I1MJD4_SOYBN</v>
      </c>
      <c r="D21809" t="s">
        <v>28</v>
      </c>
      <c r="E21809">
        <v>59.92</v>
      </c>
      <c r="F21809">
        <v>262</v>
      </c>
      <c r="G21809">
        <v>105</v>
      </c>
      <c r="H21809">
        <v>46</v>
      </c>
      <c r="I21809">
        <v>1</v>
      </c>
      <c r="J21809">
        <v>648</v>
      </c>
      <c r="K21809">
        <v>1</v>
      </c>
      <c r="L21809">
        <v>1</v>
      </c>
      <c r="M21809">
        <v>262</v>
      </c>
      <c r="N21809" t="s">
        <v>18</v>
      </c>
      <c r="O21809" s="1">
        <v>1.09699E-76</v>
      </c>
      <c r="P21809">
        <v>745</v>
      </c>
    </row>
    <row r="21810" spans="1:16" x14ac:dyDescent="0.25">
      <c r="A21810" t="s">
        <v>32212</v>
      </c>
      <c r="B21810">
        <v>960</v>
      </c>
      <c r="C21810" s="3" t="str">
        <f>HYPERLINK("http://www.uniprot.org/uniprot/G7LJA7","tr|G7LJA7|G7LJA7_MEDTR")</f>
        <v>tr|G7LJA7|G7LJA7_MEDTR</v>
      </c>
      <c r="D21810" t="s">
        <v>5487</v>
      </c>
      <c r="E21810">
        <v>34.020000000000003</v>
      </c>
      <c r="F21810">
        <v>194</v>
      </c>
      <c r="G21810">
        <v>128</v>
      </c>
      <c r="H21810">
        <v>2</v>
      </c>
      <c r="I21810">
        <v>328</v>
      </c>
      <c r="J21810">
        <v>903</v>
      </c>
      <c r="K21810">
        <v>1</v>
      </c>
      <c r="L21810">
        <v>173</v>
      </c>
      <c r="M21810">
        <v>359</v>
      </c>
      <c r="N21810" t="s">
        <v>18</v>
      </c>
      <c r="O21810" s="1">
        <v>1.6481999999999999E-24</v>
      </c>
      <c r="P21810">
        <v>298</v>
      </c>
    </row>
    <row r="21811" spans="1:16" x14ac:dyDescent="0.25">
      <c r="A21811" t="s">
        <v>32213</v>
      </c>
      <c r="B21811">
        <v>1878</v>
      </c>
      <c r="C21811" s="3" t="str">
        <f>HYPERLINK("http://www.uniprot.org/uniprot/B9S078","tr|B9S078|B9S078_RICCO")</f>
        <v>tr|B9S078|B9S078_RICCO</v>
      </c>
      <c r="D21811" t="s">
        <v>32214</v>
      </c>
      <c r="E21811">
        <v>63.2</v>
      </c>
      <c r="F21811">
        <v>549</v>
      </c>
      <c r="G21811">
        <v>202</v>
      </c>
      <c r="H21811">
        <v>90</v>
      </c>
      <c r="I21811">
        <v>496</v>
      </c>
      <c r="J21811">
        <v>1872</v>
      </c>
      <c r="K21811">
        <v>1</v>
      </c>
      <c r="L21811">
        <v>12</v>
      </c>
      <c r="M21811">
        <v>540</v>
      </c>
      <c r="N21811" t="s">
        <v>18</v>
      </c>
      <c r="O21811" s="1">
        <v>2.1004600000000001E-180</v>
      </c>
      <c r="P21811">
        <v>1646</v>
      </c>
    </row>
    <row r="21812" spans="1:16" x14ac:dyDescent="0.25">
      <c r="A21812" t="s">
        <v>32215</v>
      </c>
      <c r="B21812">
        <v>663</v>
      </c>
      <c r="C21812" s="3" t="str">
        <f>HYPERLINK("http://www.uniprot.org/uniprot/I1LBS0","tr|I1LBS0|I1LBS0_SOYBN")</f>
        <v>tr|I1LBS0|I1LBS0_SOYBN</v>
      </c>
      <c r="D21812" t="s">
        <v>28</v>
      </c>
      <c r="E21812">
        <v>54.29</v>
      </c>
      <c r="F21812">
        <v>221</v>
      </c>
      <c r="G21812">
        <v>101</v>
      </c>
      <c r="H21812">
        <v>4</v>
      </c>
      <c r="I21812">
        <v>1</v>
      </c>
      <c r="J21812">
        <v>651</v>
      </c>
      <c r="K21812">
        <v>1</v>
      </c>
      <c r="L21812">
        <v>1</v>
      </c>
      <c r="M21812">
        <v>221</v>
      </c>
      <c r="N21812" t="s">
        <v>18</v>
      </c>
      <c r="O21812" s="1">
        <v>5.2040500000000001E-61</v>
      </c>
      <c r="P21812">
        <v>610</v>
      </c>
    </row>
    <row r="21813" spans="1:16" x14ac:dyDescent="0.25">
      <c r="A21813" t="s">
        <v>32216</v>
      </c>
      <c r="B21813">
        <v>1437</v>
      </c>
      <c r="C21813" s="3" t="str">
        <f>HYPERLINK("http://www.uniprot.org/uniprot/I1L6Z1","tr|I1L6Z1|I1L6Z1_SOYBN")</f>
        <v>tr|I1L6Z1|I1L6Z1_SOYBN</v>
      </c>
      <c r="D21813" t="s">
        <v>28</v>
      </c>
      <c r="E21813">
        <v>84.88</v>
      </c>
      <c r="F21813">
        <v>483</v>
      </c>
      <c r="G21813">
        <v>73</v>
      </c>
      <c r="H21813">
        <v>6</v>
      </c>
      <c r="I21813">
        <v>1</v>
      </c>
      <c r="J21813">
        <v>1431</v>
      </c>
      <c r="K21813">
        <v>1</v>
      </c>
      <c r="L21813">
        <v>1</v>
      </c>
      <c r="M21813">
        <v>478</v>
      </c>
      <c r="N21813" t="s">
        <v>18</v>
      </c>
      <c r="O21813">
        <v>0</v>
      </c>
      <c r="P21813">
        <v>2130</v>
      </c>
    </row>
    <row r="21814" spans="1:16" x14ac:dyDescent="0.25">
      <c r="A21814" t="s">
        <v>32217</v>
      </c>
      <c r="B21814">
        <v>954</v>
      </c>
      <c r="C21814" s="3" t="str">
        <f>HYPERLINK("http://www.uniprot.org/uniprot/G7K4M4","tr|G7K4M4|G7K4M4_MEDTR")</f>
        <v>tr|G7K4M4|G7K4M4_MEDTR</v>
      </c>
      <c r="D21814" t="s">
        <v>517</v>
      </c>
      <c r="E21814">
        <v>45.41</v>
      </c>
      <c r="F21814">
        <v>251</v>
      </c>
      <c r="G21814">
        <v>137</v>
      </c>
      <c r="H21814">
        <v>38</v>
      </c>
      <c r="I21814">
        <v>10</v>
      </c>
      <c r="J21814">
        <v>648</v>
      </c>
      <c r="K21814">
        <v>1</v>
      </c>
      <c r="L21814">
        <v>296</v>
      </c>
      <c r="M21814">
        <v>544</v>
      </c>
      <c r="N21814" t="s">
        <v>18</v>
      </c>
      <c r="O21814" s="1">
        <v>2.8495400000000001E-53</v>
      </c>
      <c r="P21814">
        <v>546</v>
      </c>
    </row>
    <row r="21815" spans="1:16" x14ac:dyDescent="0.25">
      <c r="A21815" t="s">
        <v>32218</v>
      </c>
      <c r="B21815">
        <v>1146</v>
      </c>
      <c r="C21815" s="3" t="str">
        <f>HYPERLINK("http://www.uniprot.org/uniprot/R4ZCY0","tr|R4ZCY0|R4ZCY0_COFAR")</f>
        <v>tr|R4ZCY0|R4ZCY0_COFAR</v>
      </c>
      <c r="D21815" t="s">
        <v>32219</v>
      </c>
      <c r="E21815">
        <v>100</v>
      </c>
      <c r="F21815">
        <v>381</v>
      </c>
      <c r="G21815">
        <v>0</v>
      </c>
      <c r="H21815">
        <v>0</v>
      </c>
      <c r="I21815">
        <v>1</v>
      </c>
      <c r="J21815">
        <v>1143</v>
      </c>
      <c r="K21815">
        <v>1</v>
      </c>
      <c r="L21815">
        <v>77</v>
      </c>
      <c r="M21815">
        <v>457</v>
      </c>
      <c r="N21815" t="s">
        <v>18</v>
      </c>
      <c r="O21815">
        <v>0</v>
      </c>
      <c r="P21815">
        <v>1901</v>
      </c>
    </row>
    <row r="21816" spans="1:16" x14ac:dyDescent="0.25">
      <c r="A21816" t="s">
        <v>32220</v>
      </c>
      <c r="B21816">
        <v>1737</v>
      </c>
      <c r="C21816" s="3" t="str">
        <f>HYPERLINK("http://www.uniprot.org/uniprot/G8A1S1","tr|G8A1S1|G8A1S1_MEDTR")</f>
        <v>tr|G8A1S1|G8A1S1_MEDTR</v>
      </c>
      <c r="D21816" t="s">
        <v>32221</v>
      </c>
      <c r="E21816">
        <v>89.86</v>
      </c>
      <c r="F21816">
        <v>306</v>
      </c>
      <c r="G21816">
        <v>31</v>
      </c>
      <c r="H21816">
        <v>0</v>
      </c>
      <c r="I21816">
        <v>817</v>
      </c>
      <c r="J21816">
        <v>1734</v>
      </c>
      <c r="K21816">
        <v>1</v>
      </c>
      <c r="L21816">
        <v>42</v>
      </c>
      <c r="M21816">
        <v>347</v>
      </c>
      <c r="N21816" t="s">
        <v>18</v>
      </c>
      <c r="O21816" s="1">
        <v>4.7324200000000002E-155</v>
      </c>
      <c r="P21816">
        <v>1427</v>
      </c>
    </row>
    <row r="21817" spans="1:16" x14ac:dyDescent="0.25">
      <c r="A21817" t="s">
        <v>32222</v>
      </c>
      <c r="B21817">
        <v>1077</v>
      </c>
      <c r="C21817" s="3" t="str">
        <f>HYPERLINK("http://www.uniprot.org/uniprot/A2Q2T1","tr|A2Q2T1|A2Q2T1_MEDTR")</f>
        <v>tr|A2Q2T1|A2Q2T1_MEDTR</v>
      </c>
      <c r="D21817" t="s">
        <v>337</v>
      </c>
      <c r="E21817">
        <v>79.28</v>
      </c>
      <c r="F21817">
        <v>338</v>
      </c>
      <c r="G21817">
        <v>70</v>
      </c>
      <c r="H21817">
        <v>18</v>
      </c>
      <c r="I21817">
        <v>79</v>
      </c>
      <c r="J21817">
        <v>1038</v>
      </c>
      <c r="K21817">
        <v>1</v>
      </c>
      <c r="L21817">
        <v>140</v>
      </c>
      <c r="M21817">
        <v>477</v>
      </c>
      <c r="N21817" t="s">
        <v>18</v>
      </c>
      <c r="O21817" s="1">
        <v>5.1789400000000003E-150</v>
      </c>
      <c r="P21817">
        <v>1381</v>
      </c>
    </row>
    <row r="21818" spans="1:16" x14ac:dyDescent="0.25">
      <c r="A21818" t="s">
        <v>32223</v>
      </c>
      <c r="B21818">
        <v>207</v>
      </c>
      <c r="C21818" s="3" t="str">
        <f>HYPERLINK("http://www.uniprot.org/uniprot/G7J9W2","tr|G7J9W2|G7J9W2_MEDTR")</f>
        <v>tr|G7J9W2|G7J9W2_MEDTR</v>
      </c>
      <c r="D21818" t="s">
        <v>32224</v>
      </c>
      <c r="E21818">
        <v>85.41</v>
      </c>
      <c r="F21818">
        <v>48</v>
      </c>
      <c r="G21818">
        <v>7</v>
      </c>
      <c r="H21818">
        <v>0</v>
      </c>
      <c r="I21818">
        <v>1</v>
      </c>
      <c r="J21818">
        <v>144</v>
      </c>
      <c r="K21818">
        <v>1</v>
      </c>
      <c r="L21818">
        <v>1</v>
      </c>
      <c r="M21818">
        <v>48</v>
      </c>
      <c r="N21818" t="s">
        <v>18</v>
      </c>
      <c r="O21818" s="1">
        <v>1.7769099999999999E-15</v>
      </c>
      <c r="P21818">
        <v>215</v>
      </c>
    </row>
    <row r="21819" spans="1:16" x14ac:dyDescent="0.25">
      <c r="A21819" t="s">
        <v>32225</v>
      </c>
      <c r="B21819">
        <v>1455</v>
      </c>
      <c r="C21819" s="3" t="str">
        <f>HYPERLINK("http://www.uniprot.org/uniprot/G7J4A8","tr|G7J4A8|G7J4A8_MEDTR")</f>
        <v>tr|G7J4A8|G7J4A8_MEDTR</v>
      </c>
      <c r="D21819" t="s">
        <v>32191</v>
      </c>
      <c r="E21819">
        <v>96.92</v>
      </c>
      <c r="F21819">
        <v>260</v>
      </c>
      <c r="G21819">
        <v>8</v>
      </c>
      <c r="H21819">
        <v>0</v>
      </c>
      <c r="I21819">
        <v>655</v>
      </c>
      <c r="J21819">
        <v>1434</v>
      </c>
      <c r="K21819">
        <v>1</v>
      </c>
      <c r="L21819">
        <v>70</v>
      </c>
      <c r="M21819">
        <v>329</v>
      </c>
      <c r="N21819" t="s">
        <v>18</v>
      </c>
      <c r="O21819" s="1">
        <v>3.7435800000000002E-139</v>
      </c>
      <c r="P21819">
        <v>1289</v>
      </c>
    </row>
    <row r="21820" spans="1:16" x14ac:dyDescent="0.25">
      <c r="A21820" t="s">
        <v>32226</v>
      </c>
      <c r="B21820">
        <v>1998</v>
      </c>
      <c r="C21820" s="3" t="str">
        <f>HYPERLINK("http://www.uniprot.org/uniprot/K7L413","tr|K7L413|K7L413_SOYBN")</f>
        <v>tr|K7L413|K7L413_SOYBN</v>
      </c>
      <c r="D21820" t="s">
        <v>28</v>
      </c>
      <c r="E21820">
        <v>80.27</v>
      </c>
      <c r="F21820">
        <v>664</v>
      </c>
      <c r="G21820">
        <v>131</v>
      </c>
      <c r="H21820">
        <v>0</v>
      </c>
      <c r="I21820">
        <v>1</v>
      </c>
      <c r="J21820">
        <v>1992</v>
      </c>
      <c r="K21820">
        <v>1</v>
      </c>
      <c r="L21820">
        <v>1</v>
      </c>
      <c r="M21820">
        <v>663</v>
      </c>
      <c r="N21820" t="s">
        <v>18</v>
      </c>
      <c r="O21820">
        <v>0</v>
      </c>
      <c r="P21820">
        <v>2801</v>
      </c>
    </row>
    <row r="21821" spans="1:16" x14ac:dyDescent="0.25">
      <c r="A21821" t="s">
        <v>32227</v>
      </c>
      <c r="B21821">
        <v>1014</v>
      </c>
      <c r="C21821" s="3" t="str">
        <f>HYPERLINK("http://www.uniprot.org/uniprot/B7Z178","tr|B7Z178|B7Z178_PEA")</f>
        <v>tr|B7Z178|B7Z178_PEA</v>
      </c>
      <c r="D21821" t="s">
        <v>32195</v>
      </c>
      <c r="E21821">
        <v>61.42</v>
      </c>
      <c r="F21821">
        <v>337</v>
      </c>
      <c r="G21821">
        <v>130</v>
      </c>
      <c r="H21821">
        <v>4</v>
      </c>
      <c r="I21821">
        <v>13</v>
      </c>
      <c r="J21821">
        <v>1011</v>
      </c>
      <c r="K21821">
        <v>1</v>
      </c>
      <c r="L21821">
        <v>4</v>
      </c>
      <c r="M21821">
        <v>339</v>
      </c>
      <c r="N21821" t="s">
        <v>18</v>
      </c>
      <c r="O21821" s="1">
        <v>4.4671700000000003E-108</v>
      </c>
      <c r="P21821">
        <v>1019</v>
      </c>
    </row>
    <row r="21822" spans="1:16" x14ac:dyDescent="0.25">
      <c r="A21822" t="s">
        <v>32228</v>
      </c>
      <c r="B21822">
        <v>1110</v>
      </c>
      <c r="C21822" s="3" t="str">
        <f>HYPERLINK("http://www.uniprot.org/uniprot/G7LAD3","tr|G7LAD3|G7LAD3_MEDTR")</f>
        <v>tr|G7LAD3|G7LAD3_MEDTR</v>
      </c>
      <c r="D21822" t="s">
        <v>32229</v>
      </c>
      <c r="E21822">
        <v>70.33</v>
      </c>
      <c r="F21822">
        <v>391</v>
      </c>
      <c r="G21822">
        <v>116</v>
      </c>
      <c r="H21822">
        <v>22</v>
      </c>
      <c r="I21822">
        <v>1</v>
      </c>
      <c r="J21822">
        <v>1107</v>
      </c>
      <c r="K21822">
        <v>1</v>
      </c>
      <c r="L21822">
        <v>22</v>
      </c>
      <c r="M21822">
        <v>409</v>
      </c>
      <c r="N21822" t="s">
        <v>18</v>
      </c>
      <c r="O21822" s="1">
        <v>2.62477E-136</v>
      </c>
      <c r="P21822">
        <v>1263</v>
      </c>
    </row>
    <row r="21823" spans="1:16" x14ac:dyDescent="0.25">
      <c r="A21823" t="s">
        <v>32230</v>
      </c>
      <c r="B21823">
        <v>288</v>
      </c>
      <c r="C21823" s="3" t="str">
        <f>HYPERLINK("http://www.uniprot.org/uniprot/G7JER5","tr|G7JER5|G7JER5_MEDTR")</f>
        <v>tr|G7JER5|G7JER5_MEDTR</v>
      </c>
      <c r="D21823" t="s">
        <v>32231</v>
      </c>
      <c r="E21823">
        <v>67.02</v>
      </c>
      <c r="F21823">
        <v>94</v>
      </c>
      <c r="G21823">
        <v>31</v>
      </c>
      <c r="H21823">
        <v>2</v>
      </c>
      <c r="I21823">
        <v>1</v>
      </c>
      <c r="J21823">
        <v>276</v>
      </c>
      <c r="K21823">
        <v>1</v>
      </c>
      <c r="L21823">
        <v>1</v>
      </c>
      <c r="M21823">
        <v>90</v>
      </c>
      <c r="N21823" t="s">
        <v>18</v>
      </c>
      <c r="O21823" s="1">
        <v>1.6215900000000001E-24</v>
      </c>
      <c r="P21823">
        <v>293</v>
      </c>
    </row>
    <row r="21824" spans="1:16" x14ac:dyDescent="0.25">
      <c r="A21824" t="s">
        <v>32232</v>
      </c>
      <c r="B21824">
        <v>405</v>
      </c>
      <c r="C21824" s="3" t="str">
        <f>HYPERLINK("http://www.uniprot.org/uniprot/B7FGY9","tr|B7FGY9|B7FGY9_MEDTR")</f>
        <v>tr|B7FGY9|B7FGY9_MEDTR</v>
      </c>
      <c r="D21824" t="s">
        <v>32233</v>
      </c>
      <c r="E21824">
        <v>93.38</v>
      </c>
      <c r="F21824">
        <v>136</v>
      </c>
      <c r="G21824">
        <v>9</v>
      </c>
      <c r="H21824">
        <v>2</v>
      </c>
      <c r="I21824">
        <v>1</v>
      </c>
      <c r="J21824">
        <v>402</v>
      </c>
      <c r="K21824">
        <v>1</v>
      </c>
      <c r="L21824">
        <v>1</v>
      </c>
      <c r="M21824">
        <v>136</v>
      </c>
      <c r="N21824" t="s">
        <v>18</v>
      </c>
      <c r="O21824" s="1">
        <v>3.2472300000000001E-65</v>
      </c>
      <c r="P21824">
        <v>644</v>
      </c>
    </row>
    <row r="21825" spans="1:16" x14ac:dyDescent="0.25">
      <c r="A21825" t="s">
        <v>32234</v>
      </c>
      <c r="B21825">
        <v>1473</v>
      </c>
      <c r="C21825" s="3" t="str">
        <f>HYPERLINK("http://www.uniprot.org/uniprot/B7FL50","tr|B7FL50|B7FL50_MEDTR")</f>
        <v>tr|B7FL50|B7FL50_MEDTR</v>
      </c>
      <c r="D21825" t="s">
        <v>32235</v>
      </c>
      <c r="E21825">
        <v>76.040000000000006</v>
      </c>
      <c r="F21825">
        <v>501</v>
      </c>
      <c r="G21825">
        <v>120</v>
      </c>
      <c r="H21825">
        <v>11</v>
      </c>
      <c r="I21825">
        <v>1</v>
      </c>
      <c r="J21825">
        <v>1470</v>
      </c>
      <c r="K21825">
        <v>1</v>
      </c>
      <c r="L21825">
        <v>1</v>
      </c>
      <c r="M21825">
        <v>480</v>
      </c>
      <c r="N21825" t="s">
        <v>18</v>
      </c>
      <c r="O21825">
        <v>0</v>
      </c>
      <c r="P21825">
        <v>1838</v>
      </c>
    </row>
    <row r="21826" spans="1:16" x14ac:dyDescent="0.25">
      <c r="A21826" t="s">
        <v>32236</v>
      </c>
      <c r="B21826">
        <v>1257</v>
      </c>
      <c r="C21826" s="3" t="str">
        <f>HYPERLINK("http://www.uniprot.org/uniprot/Q41109","tr|Q41109|Q41109_PHAVU")</f>
        <v>tr|Q41109|Q41109_PHAVU</v>
      </c>
      <c r="D21826" t="s">
        <v>32237</v>
      </c>
      <c r="E21826">
        <v>70.56</v>
      </c>
      <c r="F21826">
        <v>428</v>
      </c>
      <c r="G21826">
        <v>126</v>
      </c>
      <c r="H21826">
        <v>11</v>
      </c>
      <c r="I21826">
        <v>1</v>
      </c>
      <c r="J21826">
        <v>1251</v>
      </c>
      <c r="K21826">
        <v>1</v>
      </c>
      <c r="L21826">
        <v>1</v>
      </c>
      <c r="M21826">
        <v>423</v>
      </c>
      <c r="N21826" t="s">
        <v>18</v>
      </c>
      <c r="O21826" s="1">
        <v>2.0412099999999999E-159</v>
      </c>
      <c r="P21826">
        <v>1463</v>
      </c>
    </row>
    <row r="21827" spans="1:16" x14ac:dyDescent="0.25">
      <c r="A21827" t="s">
        <v>32238</v>
      </c>
      <c r="B21827">
        <v>1350</v>
      </c>
      <c r="C21827" s="3" t="str">
        <f>HYPERLINK("http://www.uniprot.org/uniprot/G7K2F8","tr|G7K2F8|G7K2F8_MEDTR")</f>
        <v>tr|G7K2F8|G7K2F8_MEDTR</v>
      </c>
      <c r="D21827" t="s">
        <v>32239</v>
      </c>
      <c r="E21827">
        <v>87.81</v>
      </c>
      <c r="F21827">
        <v>443</v>
      </c>
      <c r="G21827">
        <v>54</v>
      </c>
      <c r="H21827">
        <v>2</v>
      </c>
      <c r="I21827">
        <v>1</v>
      </c>
      <c r="J21827">
        <v>1323</v>
      </c>
      <c r="K21827">
        <v>1</v>
      </c>
      <c r="L21827">
        <v>1</v>
      </c>
      <c r="M21827">
        <v>443</v>
      </c>
      <c r="N21827" t="s">
        <v>18</v>
      </c>
      <c r="O21827">
        <v>0</v>
      </c>
      <c r="P21827">
        <v>1949</v>
      </c>
    </row>
    <row r="21828" spans="1:16" x14ac:dyDescent="0.25">
      <c r="A21828" t="s">
        <v>32240</v>
      </c>
      <c r="B21828">
        <v>396</v>
      </c>
      <c r="C21828" s="3" t="str">
        <f>HYPERLINK("http://www.uniprot.org/uniprot/G7LJA7","tr|G7LJA7|G7LJA7_MEDTR")</f>
        <v>tr|G7LJA7|G7LJA7_MEDTR</v>
      </c>
      <c r="D21828" t="s">
        <v>5487</v>
      </c>
      <c r="E21828">
        <v>43.39</v>
      </c>
      <c r="F21828">
        <v>106</v>
      </c>
      <c r="G21828">
        <v>60</v>
      </c>
      <c r="H21828">
        <v>4</v>
      </c>
      <c r="I21828">
        <v>4</v>
      </c>
      <c r="J21828">
        <v>309</v>
      </c>
      <c r="K21828">
        <v>1</v>
      </c>
      <c r="L21828">
        <v>252</v>
      </c>
      <c r="M21828">
        <v>356</v>
      </c>
      <c r="N21828" t="s">
        <v>18</v>
      </c>
      <c r="O21828" s="1">
        <v>1.9567899999999999E-17</v>
      </c>
      <c r="P21828">
        <v>232</v>
      </c>
    </row>
    <row r="21829" spans="1:16" x14ac:dyDescent="0.25">
      <c r="A21829" t="s">
        <v>32241</v>
      </c>
      <c r="B21829">
        <v>2688</v>
      </c>
      <c r="C21829" s="3" t="str">
        <f>HYPERLINK("http://www.uniprot.org/uniprot/A5AYJ3","tr|A5AYJ3|A5AYJ3_VITVI")</f>
        <v>tr|A5AYJ3|A5AYJ3_VITVI</v>
      </c>
      <c r="D21829" t="s">
        <v>2676</v>
      </c>
      <c r="E21829">
        <v>63.07</v>
      </c>
      <c r="F21829">
        <v>910</v>
      </c>
      <c r="G21829">
        <v>336</v>
      </c>
      <c r="H21829">
        <v>15</v>
      </c>
      <c r="I21829">
        <v>1</v>
      </c>
      <c r="J21829">
        <v>2685</v>
      </c>
      <c r="K21829">
        <v>1</v>
      </c>
      <c r="L21829">
        <v>605</v>
      </c>
      <c r="M21829">
        <v>1505</v>
      </c>
      <c r="N21829" t="s">
        <v>18</v>
      </c>
      <c r="O21829">
        <v>0</v>
      </c>
      <c r="P21829">
        <v>2947</v>
      </c>
    </row>
    <row r="21830" spans="1:16" x14ac:dyDescent="0.25">
      <c r="A21830" t="s">
        <v>32242</v>
      </c>
      <c r="B21830">
        <v>408</v>
      </c>
      <c r="C21830" s="3" t="str">
        <f>HYPERLINK("http://www.uniprot.org/uniprot/G7JLG2","tr|G7JLG2|G7JLG2_MEDTR")</f>
        <v>tr|G7JLG2|G7JLG2_MEDTR</v>
      </c>
      <c r="D21830" t="s">
        <v>32243</v>
      </c>
      <c r="E21830">
        <v>48.83</v>
      </c>
      <c r="F21830">
        <v>86</v>
      </c>
      <c r="G21830">
        <v>44</v>
      </c>
      <c r="H21830">
        <v>0</v>
      </c>
      <c r="I21830">
        <v>133</v>
      </c>
      <c r="J21830">
        <v>390</v>
      </c>
      <c r="K21830">
        <v>1</v>
      </c>
      <c r="L21830">
        <v>462</v>
      </c>
      <c r="M21830">
        <v>542</v>
      </c>
      <c r="N21830" t="s">
        <v>18</v>
      </c>
      <c r="O21830" s="1">
        <v>4.5843E-11</v>
      </c>
      <c r="P21830">
        <v>177</v>
      </c>
    </row>
    <row r="21831" spans="1:16" x14ac:dyDescent="0.25">
      <c r="A21831" t="s">
        <v>32244</v>
      </c>
      <c r="B21831">
        <v>3327</v>
      </c>
      <c r="C21831" s="3" t="str">
        <f>HYPERLINK("http://www.uniprot.org/uniprot/G7J6M1","tr|G7J6M1|G7J6M1_MEDTR")</f>
        <v>tr|G7J6M1|G7J6M1_MEDTR</v>
      </c>
      <c r="D21831" t="s">
        <v>32245</v>
      </c>
      <c r="E21831">
        <v>57.26</v>
      </c>
      <c r="F21831">
        <v>1088</v>
      </c>
      <c r="G21831">
        <v>465</v>
      </c>
      <c r="H21831">
        <v>40</v>
      </c>
      <c r="I21831">
        <v>52</v>
      </c>
      <c r="J21831">
        <v>3195</v>
      </c>
      <c r="K21831">
        <v>1</v>
      </c>
      <c r="L21831">
        <v>455</v>
      </c>
      <c r="M21831">
        <v>1522</v>
      </c>
      <c r="N21831" t="s">
        <v>18</v>
      </c>
      <c r="O21831">
        <v>0</v>
      </c>
      <c r="P21831">
        <v>2898</v>
      </c>
    </row>
    <row r="21832" spans="1:16" x14ac:dyDescent="0.25">
      <c r="A21832" t="s">
        <v>32246</v>
      </c>
      <c r="B21832">
        <v>603</v>
      </c>
      <c r="C21832" s="3" t="str">
        <f>HYPERLINK("http://www.uniprot.org/uniprot/K7M3D8","tr|K7M3D8|K7M3D8_SOYBN")</f>
        <v>tr|K7M3D8|K7M3D8_SOYBN</v>
      </c>
      <c r="D21832" t="s">
        <v>28</v>
      </c>
      <c r="E21832">
        <v>60.95</v>
      </c>
      <c r="F21832">
        <v>210</v>
      </c>
      <c r="G21832">
        <v>82</v>
      </c>
      <c r="H21832">
        <v>11</v>
      </c>
      <c r="I21832">
        <v>1</v>
      </c>
      <c r="J21832">
        <v>597</v>
      </c>
      <c r="K21832">
        <v>1</v>
      </c>
      <c r="L21832">
        <v>109</v>
      </c>
      <c r="M21832">
        <v>311</v>
      </c>
      <c r="N21832" t="s">
        <v>18</v>
      </c>
      <c r="O21832" s="1">
        <v>8.2471E-62</v>
      </c>
      <c r="P21832">
        <v>616</v>
      </c>
    </row>
    <row r="21833" spans="1:16" x14ac:dyDescent="0.25">
      <c r="A21833" t="s">
        <v>32247</v>
      </c>
      <c r="B21833">
        <v>1107</v>
      </c>
      <c r="C21833" s="3" t="str">
        <f>HYPERLINK("http://www.uniprot.org/uniprot/Q6VM20","tr|Q6VM20|Q6VM20_MEDTR")</f>
        <v>tr|Q6VM20|Q6VM20_MEDTR</v>
      </c>
      <c r="D21833" t="s">
        <v>32248</v>
      </c>
      <c r="E21833">
        <v>73.290000000000006</v>
      </c>
      <c r="F21833">
        <v>352</v>
      </c>
      <c r="G21833">
        <v>94</v>
      </c>
      <c r="H21833">
        <v>0</v>
      </c>
      <c r="I21833">
        <v>49</v>
      </c>
      <c r="J21833">
        <v>1104</v>
      </c>
      <c r="K21833">
        <v>1</v>
      </c>
      <c r="L21833">
        <v>13</v>
      </c>
      <c r="M21833">
        <v>358</v>
      </c>
      <c r="N21833" t="s">
        <v>18</v>
      </c>
      <c r="O21833" s="1">
        <v>1.5852499999999999E-133</v>
      </c>
      <c r="P21833">
        <v>1239</v>
      </c>
    </row>
    <row r="21834" spans="1:16" x14ac:dyDescent="0.25">
      <c r="A21834" t="s">
        <v>32249</v>
      </c>
      <c r="B21834">
        <v>1566</v>
      </c>
      <c r="C21834" s="3" t="str">
        <f>HYPERLINK("http://www.uniprot.org/uniprot/G7JZL3","tr|G7JZL3|G7JZL3_MEDTR")</f>
        <v>tr|G7JZL3|G7JZL3_MEDTR</v>
      </c>
      <c r="D21834" t="s">
        <v>32250</v>
      </c>
      <c r="E21834">
        <v>82.66</v>
      </c>
      <c r="F21834">
        <v>496</v>
      </c>
      <c r="G21834">
        <v>86</v>
      </c>
      <c r="H21834">
        <v>0</v>
      </c>
      <c r="I21834">
        <v>76</v>
      </c>
      <c r="J21834">
        <v>1563</v>
      </c>
      <c r="K21834">
        <v>1</v>
      </c>
      <c r="L21834">
        <v>30</v>
      </c>
      <c r="M21834">
        <v>525</v>
      </c>
      <c r="N21834" t="s">
        <v>18</v>
      </c>
      <c r="O21834">
        <v>0</v>
      </c>
      <c r="P21834">
        <v>2251</v>
      </c>
    </row>
    <row r="21835" spans="1:16" x14ac:dyDescent="0.25">
      <c r="A21835" t="s">
        <v>32251</v>
      </c>
      <c r="B21835">
        <v>585</v>
      </c>
      <c r="C21835" s="3" t="str">
        <f>HYPERLINK("http://www.uniprot.org/uniprot/K7MWY8","tr|K7MWY8|K7MWY8_SOYBN")</f>
        <v>tr|K7MWY8|K7MWY8_SOYBN</v>
      </c>
      <c r="D21835" t="s">
        <v>28</v>
      </c>
      <c r="E21835">
        <v>73.599999999999994</v>
      </c>
      <c r="F21835">
        <v>197</v>
      </c>
      <c r="G21835">
        <v>52</v>
      </c>
      <c r="H21835">
        <v>3</v>
      </c>
      <c r="I21835">
        <v>1</v>
      </c>
      <c r="J21835">
        <v>582</v>
      </c>
      <c r="K21835">
        <v>1</v>
      </c>
      <c r="L21835">
        <v>68</v>
      </c>
      <c r="M21835">
        <v>264</v>
      </c>
      <c r="N21835" t="s">
        <v>18</v>
      </c>
      <c r="O21835" s="1">
        <v>1.03637E-79</v>
      </c>
      <c r="P21835">
        <v>770</v>
      </c>
    </row>
    <row r="21836" spans="1:16" x14ac:dyDescent="0.25">
      <c r="A21836" t="s">
        <v>32252</v>
      </c>
      <c r="B21836">
        <v>1104</v>
      </c>
      <c r="C21836" s="3" t="str">
        <f>HYPERLINK("http://www.uniprot.org/uniprot/G7L2W9","tr|G7L2W9|G7L2W9_MEDTR")</f>
        <v>tr|G7L2W9|G7L2W9_MEDTR</v>
      </c>
      <c r="D21836" t="s">
        <v>32253</v>
      </c>
      <c r="E21836">
        <v>67.38</v>
      </c>
      <c r="F21836">
        <v>371</v>
      </c>
      <c r="G21836">
        <v>121</v>
      </c>
      <c r="H21836">
        <v>4</v>
      </c>
      <c r="I21836">
        <v>1</v>
      </c>
      <c r="J21836">
        <v>1101</v>
      </c>
      <c r="K21836">
        <v>1</v>
      </c>
      <c r="L21836">
        <v>1</v>
      </c>
      <c r="M21836">
        <v>367</v>
      </c>
      <c r="N21836" t="s">
        <v>18</v>
      </c>
      <c r="O21836" s="1">
        <v>4.0224499999999997E-129</v>
      </c>
      <c r="P21836">
        <v>1201</v>
      </c>
    </row>
    <row r="21837" spans="1:16" x14ac:dyDescent="0.25">
      <c r="A21837" t="s">
        <v>32254</v>
      </c>
      <c r="B21837">
        <v>1590</v>
      </c>
      <c r="C21837" s="3" t="str">
        <f>HYPERLINK("http://www.uniprot.org/uniprot/I1N3A4","tr|I1N3A4|I1N3A4_SOYBN")</f>
        <v>tr|I1N3A4|I1N3A4_SOYBN</v>
      </c>
      <c r="D21837" t="s">
        <v>28</v>
      </c>
      <c r="E21837">
        <v>77.95</v>
      </c>
      <c r="F21837">
        <v>431</v>
      </c>
      <c r="G21837">
        <v>95</v>
      </c>
      <c r="H21837">
        <v>3</v>
      </c>
      <c r="I21837">
        <v>304</v>
      </c>
      <c r="J21837">
        <v>1587</v>
      </c>
      <c r="K21837">
        <v>1</v>
      </c>
      <c r="L21837">
        <v>73</v>
      </c>
      <c r="M21837">
        <v>502</v>
      </c>
      <c r="N21837" t="s">
        <v>18</v>
      </c>
      <c r="O21837">
        <v>0</v>
      </c>
      <c r="P21837">
        <v>1720</v>
      </c>
    </row>
    <row r="21838" spans="1:16" x14ac:dyDescent="0.25">
      <c r="A21838" t="s">
        <v>32255</v>
      </c>
      <c r="B21838">
        <v>906</v>
      </c>
      <c r="C21838" s="3" t="str">
        <f>HYPERLINK("http://www.uniprot.org/uniprot/G7L6G7","tr|G7L6G7|G7L6G7_MEDTR")</f>
        <v>tr|G7L6G7|G7L6G7_MEDTR</v>
      </c>
      <c r="D21838" t="s">
        <v>32256</v>
      </c>
      <c r="E21838">
        <v>72.72</v>
      </c>
      <c r="F21838">
        <v>209</v>
      </c>
      <c r="G21838">
        <v>57</v>
      </c>
      <c r="H21838">
        <v>0</v>
      </c>
      <c r="I21838">
        <v>1</v>
      </c>
      <c r="J21838">
        <v>627</v>
      </c>
      <c r="K21838">
        <v>1</v>
      </c>
      <c r="L21838">
        <v>1</v>
      </c>
      <c r="M21838">
        <v>209</v>
      </c>
      <c r="N21838" t="s">
        <v>18</v>
      </c>
      <c r="O21838" s="1">
        <v>1.0197900000000001E-81</v>
      </c>
      <c r="P21838">
        <v>791</v>
      </c>
    </row>
    <row r="21839" spans="1:16" x14ac:dyDescent="0.25">
      <c r="A21839" t="s">
        <v>32257</v>
      </c>
      <c r="B21839">
        <v>615</v>
      </c>
      <c r="C21839" s="3" t="str">
        <f>HYPERLINK("http://www.uniprot.org/uniprot/I3SW28","tr|I3SW28|I3SW28_MEDTR")</f>
        <v>tr|I3SW28|I3SW28_MEDTR</v>
      </c>
      <c r="D21839" t="s">
        <v>30633</v>
      </c>
      <c r="E21839">
        <v>68.959999999999994</v>
      </c>
      <c r="F21839">
        <v>203</v>
      </c>
      <c r="G21839">
        <v>63</v>
      </c>
      <c r="H21839">
        <v>4</v>
      </c>
      <c r="I21839">
        <v>16</v>
      </c>
      <c r="J21839">
        <v>612</v>
      </c>
      <c r="K21839">
        <v>1</v>
      </c>
      <c r="L21839">
        <v>5</v>
      </c>
      <c r="M21839">
        <v>203</v>
      </c>
      <c r="N21839" t="s">
        <v>18</v>
      </c>
      <c r="O21839" s="1">
        <v>3.8567300000000001E-62</v>
      </c>
      <c r="P21839">
        <v>619</v>
      </c>
    </row>
    <row r="21840" spans="1:16" x14ac:dyDescent="0.25">
      <c r="A21840" t="s">
        <v>32258</v>
      </c>
      <c r="B21840">
        <v>1359</v>
      </c>
      <c r="C21840" s="3" t="str">
        <f>HYPERLINK("http://www.uniprot.org/uniprot/G7I5C2","tr|G7I5C2|G7I5C2_MEDTR")</f>
        <v>tr|G7I5C2|G7I5C2_MEDTR</v>
      </c>
      <c r="D21840" t="s">
        <v>32259</v>
      </c>
      <c r="E21840">
        <v>92.03</v>
      </c>
      <c r="F21840">
        <v>452</v>
      </c>
      <c r="G21840">
        <v>36</v>
      </c>
      <c r="H21840">
        <v>0</v>
      </c>
      <c r="I21840">
        <v>1</v>
      </c>
      <c r="J21840">
        <v>1356</v>
      </c>
      <c r="K21840">
        <v>1</v>
      </c>
      <c r="L21840">
        <v>1</v>
      </c>
      <c r="M21840">
        <v>452</v>
      </c>
      <c r="N21840" t="s">
        <v>18</v>
      </c>
      <c r="O21840">
        <v>0</v>
      </c>
      <c r="P21840">
        <v>2241</v>
      </c>
    </row>
    <row r="21841" spans="1:16" x14ac:dyDescent="0.25">
      <c r="A21841" t="s">
        <v>32260</v>
      </c>
      <c r="B21841">
        <v>2004</v>
      </c>
      <c r="C21841" s="3" t="str">
        <f>HYPERLINK("http://www.uniprot.org/uniprot/G7I2H0","tr|G7I2H0|G7I2H0_MEDTR")</f>
        <v>tr|G7I2H0|G7I2H0_MEDTR</v>
      </c>
      <c r="D21841" t="s">
        <v>144</v>
      </c>
      <c r="E21841">
        <v>33.72</v>
      </c>
      <c r="F21841">
        <v>338</v>
      </c>
      <c r="G21841">
        <v>224</v>
      </c>
      <c r="H21841">
        <v>2</v>
      </c>
      <c r="I21841">
        <v>964</v>
      </c>
      <c r="J21841">
        <v>1971</v>
      </c>
      <c r="K21841">
        <v>1</v>
      </c>
      <c r="L21841">
        <v>27</v>
      </c>
      <c r="M21841">
        <v>313</v>
      </c>
      <c r="N21841" t="s">
        <v>18</v>
      </c>
      <c r="O21841" s="1">
        <v>2.5269200000000001E-38</v>
      </c>
      <c r="P21841">
        <v>421</v>
      </c>
    </row>
    <row r="21842" spans="1:16" x14ac:dyDescent="0.25">
      <c r="A21842" t="s">
        <v>32261</v>
      </c>
      <c r="B21842">
        <v>2208</v>
      </c>
      <c r="C21842" s="3" t="str">
        <f>HYPERLINK("http://www.uniprot.org/uniprot/G7J9W2","tr|G7J9W2|G7J9W2_MEDTR")</f>
        <v>tr|G7J9W2|G7J9W2_MEDTR</v>
      </c>
      <c r="D21842" t="s">
        <v>32224</v>
      </c>
      <c r="E21842">
        <v>88.39</v>
      </c>
      <c r="F21842">
        <v>724</v>
      </c>
      <c r="G21842">
        <v>84</v>
      </c>
      <c r="H21842">
        <v>35</v>
      </c>
      <c r="I21842">
        <v>37</v>
      </c>
      <c r="J21842">
        <v>2103</v>
      </c>
      <c r="K21842">
        <v>1</v>
      </c>
      <c r="L21842">
        <v>50</v>
      </c>
      <c r="M21842">
        <v>770</v>
      </c>
      <c r="N21842" t="s">
        <v>18</v>
      </c>
      <c r="O21842">
        <v>0</v>
      </c>
      <c r="P21842">
        <v>3285</v>
      </c>
    </row>
    <row r="21843" spans="1:16" x14ac:dyDescent="0.25">
      <c r="A21843" t="s">
        <v>32262</v>
      </c>
      <c r="B21843">
        <v>351</v>
      </c>
      <c r="C21843" s="3" t="str">
        <f>HYPERLINK("http://www.uniprot.org/uniprot/G7J4R7","tr|G7J4R7|G7J4R7_MEDTR")</f>
        <v>tr|G7J4R7|G7J4R7_MEDTR</v>
      </c>
      <c r="D21843" t="s">
        <v>32263</v>
      </c>
      <c r="E21843">
        <v>55.46</v>
      </c>
      <c r="F21843">
        <v>128</v>
      </c>
      <c r="G21843">
        <v>57</v>
      </c>
      <c r="H21843">
        <v>12</v>
      </c>
      <c r="I21843">
        <v>1</v>
      </c>
      <c r="J21843">
        <v>348</v>
      </c>
      <c r="K21843">
        <v>1</v>
      </c>
      <c r="L21843">
        <v>1</v>
      </c>
      <c r="M21843">
        <v>116</v>
      </c>
      <c r="N21843" t="s">
        <v>18</v>
      </c>
      <c r="O21843" s="1">
        <v>4.6451600000000001E-27</v>
      </c>
      <c r="P21843">
        <v>315</v>
      </c>
    </row>
    <row r="21844" spans="1:16" x14ac:dyDescent="0.25">
      <c r="A21844" t="s">
        <v>32264</v>
      </c>
      <c r="B21844">
        <v>549</v>
      </c>
      <c r="C21844" s="3" t="str">
        <f>HYPERLINK("http://www.uniprot.org/uniprot/B9S153","tr|B9S153|B9S153_RICCO")</f>
        <v>tr|B9S153|B9S153_RICCO</v>
      </c>
      <c r="D21844" t="s">
        <v>30957</v>
      </c>
      <c r="E21844">
        <v>42.93</v>
      </c>
      <c r="F21844">
        <v>184</v>
      </c>
      <c r="G21844">
        <v>105</v>
      </c>
      <c r="H21844">
        <v>12</v>
      </c>
      <c r="I21844">
        <v>28</v>
      </c>
      <c r="J21844">
        <v>543</v>
      </c>
      <c r="K21844">
        <v>1</v>
      </c>
      <c r="L21844">
        <v>35</v>
      </c>
      <c r="M21844">
        <v>216</v>
      </c>
      <c r="N21844" t="s">
        <v>18</v>
      </c>
      <c r="O21844" s="1">
        <v>7.9243300000000001E-33</v>
      </c>
      <c r="P21844">
        <v>365</v>
      </c>
    </row>
    <row r="21845" spans="1:16" x14ac:dyDescent="0.25">
      <c r="A21845" t="s">
        <v>32265</v>
      </c>
      <c r="B21845">
        <v>816</v>
      </c>
      <c r="C21845" s="3" t="str">
        <f>HYPERLINK("http://www.uniprot.org/uniprot/G7LAD2","tr|G7LAD2|G7LAD2_MEDTR")</f>
        <v>tr|G7LAD2|G7LAD2_MEDTR</v>
      </c>
      <c r="D21845" t="s">
        <v>32266</v>
      </c>
      <c r="E21845">
        <v>89.53</v>
      </c>
      <c r="F21845">
        <v>258</v>
      </c>
      <c r="G21845">
        <v>27</v>
      </c>
      <c r="H21845">
        <v>1</v>
      </c>
      <c r="I21845">
        <v>4</v>
      </c>
      <c r="J21845">
        <v>774</v>
      </c>
      <c r="K21845">
        <v>1</v>
      </c>
      <c r="L21845">
        <v>11</v>
      </c>
      <c r="M21845">
        <v>268</v>
      </c>
      <c r="N21845" t="s">
        <v>18</v>
      </c>
      <c r="O21845" s="1">
        <v>1.7219399999999999E-127</v>
      </c>
      <c r="P21845">
        <v>1185</v>
      </c>
    </row>
    <row r="21846" spans="1:16" x14ac:dyDescent="0.25">
      <c r="A21846" t="s">
        <v>32267</v>
      </c>
      <c r="B21846">
        <v>1176</v>
      </c>
      <c r="C21846" s="3" t="str">
        <f>HYPERLINK("http://www.uniprot.org/uniprot/I1KFH2","tr|I1KFH2|I1KFH2_SOYBN")</f>
        <v>tr|I1KFH2|I1KFH2_SOYBN</v>
      </c>
      <c r="D21846" t="s">
        <v>28</v>
      </c>
      <c r="E21846">
        <v>82.35</v>
      </c>
      <c r="F21846">
        <v>391</v>
      </c>
      <c r="G21846">
        <v>69</v>
      </c>
      <c r="H21846">
        <v>1</v>
      </c>
      <c r="I21846">
        <v>4</v>
      </c>
      <c r="J21846">
        <v>1173</v>
      </c>
      <c r="K21846">
        <v>1</v>
      </c>
      <c r="L21846">
        <v>50</v>
      </c>
      <c r="M21846">
        <v>440</v>
      </c>
      <c r="N21846" t="s">
        <v>18</v>
      </c>
      <c r="O21846">
        <v>0</v>
      </c>
      <c r="P21846">
        <v>1758</v>
      </c>
    </row>
    <row r="21847" spans="1:16" x14ac:dyDescent="0.25">
      <c r="A21847" t="s">
        <v>32268</v>
      </c>
      <c r="B21847">
        <v>1884</v>
      </c>
      <c r="C21847" s="3" t="str">
        <f>HYPERLINK("http://www.uniprot.org/uniprot/G7JM14","tr|G7JM14|G7JM14_MEDTR")</f>
        <v>tr|G7JM14|G7JM14_MEDTR</v>
      </c>
      <c r="D21847" t="s">
        <v>32269</v>
      </c>
      <c r="E21847">
        <v>88.13</v>
      </c>
      <c r="F21847">
        <v>489</v>
      </c>
      <c r="G21847">
        <v>58</v>
      </c>
      <c r="H21847">
        <v>10</v>
      </c>
      <c r="I21847">
        <v>445</v>
      </c>
      <c r="J21847">
        <v>1881</v>
      </c>
      <c r="K21847">
        <v>1</v>
      </c>
      <c r="L21847">
        <v>148</v>
      </c>
      <c r="M21847">
        <v>634</v>
      </c>
      <c r="N21847" t="s">
        <v>18</v>
      </c>
      <c r="O21847">
        <v>0</v>
      </c>
      <c r="P21847">
        <v>2154</v>
      </c>
    </row>
    <row r="21848" spans="1:16" x14ac:dyDescent="0.25">
      <c r="A21848" t="s">
        <v>32270</v>
      </c>
      <c r="B21848">
        <v>1578</v>
      </c>
      <c r="C21848" s="3" t="str">
        <f>HYPERLINK("http://www.uniprot.org/uniprot/Q9AT08","tr|Q9AT08|Q9AT08_CICAR")</f>
        <v>tr|Q9AT08|Q9AT08_CICAR</v>
      </c>
      <c r="D21848" t="s">
        <v>32271</v>
      </c>
      <c r="E21848">
        <v>97.71</v>
      </c>
      <c r="F21848">
        <v>525</v>
      </c>
      <c r="G21848">
        <v>12</v>
      </c>
      <c r="H21848">
        <v>0</v>
      </c>
      <c r="I21848">
        <v>1</v>
      </c>
      <c r="J21848">
        <v>1575</v>
      </c>
      <c r="K21848">
        <v>1</v>
      </c>
      <c r="L21848">
        <v>1</v>
      </c>
      <c r="M21848">
        <v>525</v>
      </c>
      <c r="N21848" t="s">
        <v>18</v>
      </c>
      <c r="O21848">
        <v>0</v>
      </c>
      <c r="P21848">
        <v>2617</v>
      </c>
    </row>
    <row r="21849" spans="1:16" x14ac:dyDescent="0.25">
      <c r="A21849" t="s">
        <v>32272</v>
      </c>
      <c r="B21849">
        <v>375</v>
      </c>
      <c r="C21849" s="3" t="str">
        <f>HYPERLINK("http://www.uniprot.org/uniprot/I1LD90","tr|I1LD90|I1LD90_SOYBN")</f>
        <v>tr|I1LD90|I1LD90_SOYBN</v>
      </c>
      <c r="D21849" t="s">
        <v>28</v>
      </c>
      <c r="E21849">
        <v>69.36</v>
      </c>
      <c r="F21849">
        <v>111</v>
      </c>
      <c r="G21849">
        <v>34</v>
      </c>
      <c r="H21849">
        <v>0</v>
      </c>
      <c r="I21849">
        <v>1</v>
      </c>
      <c r="J21849">
        <v>333</v>
      </c>
      <c r="K21849">
        <v>1</v>
      </c>
      <c r="L21849">
        <v>1</v>
      </c>
      <c r="M21849">
        <v>111</v>
      </c>
      <c r="N21849" t="s">
        <v>18</v>
      </c>
      <c r="O21849" s="1">
        <v>8.4356500000000006E-37</v>
      </c>
      <c r="P21849">
        <v>399</v>
      </c>
    </row>
    <row r="21850" spans="1:16" x14ac:dyDescent="0.25">
      <c r="A21850" t="s">
        <v>32273</v>
      </c>
      <c r="B21850">
        <v>1083</v>
      </c>
      <c r="C21850" s="3" t="str">
        <f>HYPERLINK("http://www.uniprot.org/uniprot/I3S7Y0","tr|I3S7Y0|I3S7Y0_MEDTR")</f>
        <v>tr|I3S7Y0|I3S7Y0_MEDTR</v>
      </c>
      <c r="D21850" t="s">
        <v>22</v>
      </c>
      <c r="E21850">
        <v>86.98</v>
      </c>
      <c r="F21850">
        <v>361</v>
      </c>
      <c r="G21850">
        <v>47</v>
      </c>
      <c r="H21850">
        <v>1</v>
      </c>
      <c r="I21850">
        <v>1</v>
      </c>
      <c r="J21850">
        <v>1080</v>
      </c>
      <c r="K21850">
        <v>1</v>
      </c>
      <c r="L21850">
        <v>1</v>
      </c>
      <c r="M21850">
        <v>345</v>
      </c>
      <c r="N21850" t="s">
        <v>18</v>
      </c>
      <c r="O21850" s="1">
        <v>1.15656E-173</v>
      </c>
      <c r="P21850">
        <v>1585</v>
      </c>
    </row>
    <row r="21851" spans="1:16" x14ac:dyDescent="0.25">
      <c r="A21851" t="s">
        <v>32274</v>
      </c>
      <c r="B21851">
        <v>372</v>
      </c>
      <c r="C21851" s="3" t="str">
        <f>HYPERLINK("http://www.uniprot.org/uniprot/G7K2F6","tr|G7K2F6|G7K2F6_MEDTR")</f>
        <v>tr|G7K2F6|G7K2F6_MEDTR</v>
      </c>
      <c r="D21851" t="s">
        <v>32275</v>
      </c>
      <c r="E21851">
        <v>71.81</v>
      </c>
      <c r="F21851">
        <v>110</v>
      </c>
      <c r="G21851">
        <v>31</v>
      </c>
      <c r="H21851">
        <v>1</v>
      </c>
      <c r="I21851">
        <v>1</v>
      </c>
      <c r="J21851">
        <v>327</v>
      </c>
      <c r="K21851">
        <v>1</v>
      </c>
      <c r="L21851">
        <v>1</v>
      </c>
      <c r="M21851">
        <v>100</v>
      </c>
      <c r="N21851" t="s">
        <v>18</v>
      </c>
      <c r="O21851" s="1">
        <v>7.4223599999999996E-33</v>
      </c>
      <c r="P21851">
        <v>365</v>
      </c>
    </row>
    <row r="21852" spans="1:16" x14ac:dyDescent="0.25">
      <c r="A21852" t="s">
        <v>32276</v>
      </c>
      <c r="B21852">
        <v>699</v>
      </c>
      <c r="C21852" s="3" t="str">
        <f>HYPERLINK("http://www.uniprot.org/uniprot/I1L3Q4","tr|I1L3Q4|I1L3Q4_SOYBN")</f>
        <v>tr|I1L3Q4|I1L3Q4_SOYBN</v>
      </c>
      <c r="D21852" t="s">
        <v>28</v>
      </c>
      <c r="E21852">
        <v>73.27</v>
      </c>
      <c r="F21852">
        <v>232</v>
      </c>
      <c r="G21852">
        <v>62</v>
      </c>
      <c r="H21852">
        <v>1</v>
      </c>
      <c r="I21852">
        <v>1</v>
      </c>
      <c r="J21852">
        <v>693</v>
      </c>
      <c r="K21852">
        <v>1</v>
      </c>
      <c r="L21852">
        <v>1</v>
      </c>
      <c r="M21852">
        <v>232</v>
      </c>
      <c r="N21852" t="s">
        <v>18</v>
      </c>
      <c r="O21852" s="1">
        <v>2.1383799999999999E-95</v>
      </c>
      <c r="P21852">
        <v>907</v>
      </c>
    </row>
    <row r="21853" spans="1:16" x14ac:dyDescent="0.25">
      <c r="A21853" t="s">
        <v>32277</v>
      </c>
      <c r="B21853">
        <v>687</v>
      </c>
      <c r="C21853" s="3" t="str">
        <f>HYPERLINK("http://www.uniprot.org/uniprot/G7LJA7","tr|G7LJA7|G7LJA7_MEDTR")</f>
        <v>tr|G7LJA7|G7LJA7_MEDTR</v>
      </c>
      <c r="D21853" t="s">
        <v>5487</v>
      </c>
      <c r="E21853">
        <v>34.020000000000003</v>
      </c>
      <c r="F21853">
        <v>194</v>
      </c>
      <c r="G21853">
        <v>128</v>
      </c>
      <c r="H21853">
        <v>2</v>
      </c>
      <c r="I21853">
        <v>106</v>
      </c>
      <c r="J21853">
        <v>681</v>
      </c>
      <c r="K21853">
        <v>1</v>
      </c>
      <c r="L21853">
        <v>173</v>
      </c>
      <c r="M21853">
        <v>359</v>
      </c>
      <c r="N21853" t="s">
        <v>18</v>
      </c>
      <c r="O21853" s="1">
        <v>8.4793899999999996E-25</v>
      </c>
      <c r="P21853">
        <v>298</v>
      </c>
    </row>
    <row r="21854" spans="1:16" x14ac:dyDescent="0.25">
      <c r="A21854" t="s">
        <v>32278</v>
      </c>
      <c r="B21854">
        <v>2181</v>
      </c>
      <c r="C21854" s="3" t="str">
        <f>HYPERLINK("http://www.uniprot.org/uniprot/I1L5P0","tr|I1L5P0|I1L5P0_SOYBN")</f>
        <v>tr|I1L5P0|I1L5P0_SOYBN</v>
      </c>
      <c r="D21854" t="s">
        <v>71</v>
      </c>
      <c r="E21854">
        <v>73.06</v>
      </c>
      <c r="F21854">
        <v>594</v>
      </c>
      <c r="G21854">
        <v>160</v>
      </c>
      <c r="H21854">
        <v>2</v>
      </c>
      <c r="I21854">
        <v>52</v>
      </c>
      <c r="J21854">
        <v>1827</v>
      </c>
      <c r="K21854">
        <v>1</v>
      </c>
      <c r="L21854">
        <v>17</v>
      </c>
      <c r="M21854">
        <v>610</v>
      </c>
      <c r="N21854" t="s">
        <v>18</v>
      </c>
      <c r="O21854">
        <v>0</v>
      </c>
      <c r="P21854">
        <v>2221</v>
      </c>
    </row>
    <row r="21855" spans="1:16" x14ac:dyDescent="0.25">
      <c r="A21855" t="s">
        <v>32279</v>
      </c>
      <c r="B21855">
        <v>510</v>
      </c>
      <c r="C21855" s="3" t="str">
        <f>HYPERLINK("http://www.uniprot.org/uniprot/G7K4M4","tr|G7K4M4|G7K4M4_MEDTR")</f>
        <v>tr|G7K4M4|G7K4M4_MEDTR</v>
      </c>
      <c r="D21855" t="s">
        <v>517</v>
      </c>
      <c r="E21855">
        <v>54.38</v>
      </c>
      <c r="F21855">
        <v>57</v>
      </c>
      <c r="G21855">
        <v>26</v>
      </c>
      <c r="H21855">
        <v>0</v>
      </c>
      <c r="I21855">
        <v>4</v>
      </c>
      <c r="J21855">
        <v>174</v>
      </c>
      <c r="K21855">
        <v>1</v>
      </c>
      <c r="L21855">
        <v>485</v>
      </c>
      <c r="M21855">
        <v>541</v>
      </c>
      <c r="N21855" t="s">
        <v>18</v>
      </c>
      <c r="O21855" s="1">
        <v>5.6994000000000004E-9</v>
      </c>
      <c r="P21855">
        <v>159</v>
      </c>
    </row>
    <row r="21856" spans="1:16" x14ac:dyDescent="0.25">
      <c r="A21856" t="s">
        <v>32280</v>
      </c>
      <c r="B21856">
        <v>1113</v>
      </c>
      <c r="C21856" s="3" t="str">
        <f>HYPERLINK("http://www.uniprot.org/uniprot/I3S1Y8","tr|I3S1Y8|I3S1Y8_MEDTR")</f>
        <v>tr|I3S1Y8|I3S1Y8_MEDTR</v>
      </c>
      <c r="D21856" t="s">
        <v>22</v>
      </c>
      <c r="E21856">
        <v>78.39</v>
      </c>
      <c r="F21856">
        <v>361</v>
      </c>
      <c r="G21856">
        <v>78</v>
      </c>
      <c r="H21856">
        <v>3</v>
      </c>
      <c r="I21856">
        <v>1</v>
      </c>
      <c r="J21856">
        <v>1074</v>
      </c>
      <c r="K21856">
        <v>1</v>
      </c>
      <c r="L21856">
        <v>33</v>
      </c>
      <c r="M21856">
        <v>393</v>
      </c>
      <c r="N21856" t="s">
        <v>18</v>
      </c>
      <c r="O21856" s="1">
        <v>3.1000400000000003E-153</v>
      </c>
      <c r="P21856">
        <v>1409</v>
      </c>
    </row>
    <row r="21857" spans="1:16" x14ac:dyDescent="0.25">
      <c r="A21857" t="s">
        <v>32281</v>
      </c>
      <c r="B21857">
        <v>774</v>
      </c>
      <c r="C21857" s="3" t="str">
        <f>HYPERLINK("http://www.uniprot.org/uniprot/K7MNX2","tr|K7MNX2|K7MNX2_SOYBN")</f>
        <v>tr|K7MNX2|K7MNX2_SOYBN</v>
      </c>
      <c r="D21857" t="s">
        <v>28</v>
      </c>
      <c r="E21857">
        <v>28.31</v>
      </c>
      <c r="F21857">
        <v>113</v>
      </c>
      <c r="G21857">
        <v>81</v>
      </c>
      <c r="H21857">
        <v>2</v>
      </c>
      <c r="I21857">
        <v>40</v>
      </c>
      <c r="J21857">
        <v>372</v>
      </c>
      <c r="K21857">
        <v>1</v>
      </c>
      <c r="L21857">
        <v>402</v>
      </c>
      <c r="M21857">
        <v>514</v>
      </c>
      <c r="N21857" t="s">
        <v>18</v>
      </c>
      <c r="O21857" s="1">
        <v>9.1343699999999995E-11</v>
      </c>
      <c r="P21857">
        <v>178</v>
      </c>
    </row>
    <row r="21858" spans="1:16" x14ac:dyDescent="0.25">
      <c r="A21858" t="s">
        <v>32282</v>
      </c>
      <c r="B21858">
        <v>879</v>
      </c>
      <c r="C21858" s="3" t="str">
        <f>HYPERLINK("http://www.uniprot.org/uniprot/I3T848","tr|I3T848|I3T848_MEDTR")</f>
        <v>tr|I3T848|I3T848_MEDTR</v>
      </c>
      <c r="D21858" t="s">
        <v>22</v>
      </c>
      <c r="E21858">
        <v>55.83</v>
      </c>
      <c r="F21858">
        <v>274</v>
      </c>
      <c r="G21858">
        <v>121</v>
      </c>
      <c r="H21858">
        <v>21</v>
      </c>
      <c r="I21858">
        <v>1</v>
      </c>
      <c r="J21858">
        <v>759</v>
      </c>
      <c r="K21858">
        <v>1</v>
      </c>
      <c r="L21858">
        <v>1</v>
      </c>
      <c r="M21858">
        <v>248</v>
      </c>
      <c r="N21858" t="s">
        <v>18</v>
      </c>
      <c r="O21858" s="1">
        <v>5.6642400000000004E-66</v>
      </c>
      <c r="P21858">
        <v>655</v>
      </c>
    </row>
    <row r="21859" spans="1:16" x14ac:dyDescent="0.25">
      <c r="A21859" t="s">
        <v>32283</v>
      </c>
      <c r="B21859">
        <v>2640</v>
      </c>
      <c r="C21859" s="3" t="str">
        <f>HYPERLINK("http://www.uniprot.org/uniprot/I1KU43","tr|I1KU43|I1KU43_SOYBN")</f>
        <v>tr|I1KU43|I1KU43_SOYBN</v>
      </c>
      <c r="D21859" t="s">
        <v>71</v>
      </c>
      <c r="E21859">
        <v>76.34</v>
      </c>
      <c r="F21859">
        <v>875</v>
      </c>
      <c r="G21859">
        <v>207</v>
      </c>
      <c r="H21859">
        <v>13</v>
      </c>
      <c r="I21859">
        <v>52</v>
      </c>
      <c r="J21859">
        <v>2637</v>
      </c>
      <c r="K21859">
        <v>1</v>
      </c>
      <c r="L21859">
        <v>18</v>
      </c>
      <c r="M21859">
        <v>886</v>
      </c>
      <c r="N21859" t="s">
        <v>18</v>
      </c>
      <c r="O21859">
        <v>0</v>
      </c>
      <c r="P21859">
        <v>3391</v>
      </c>
    </row>
    <row r="21860" spans="1:16" x14ac:dyDescent="0.25">
      <c r="A21860" t="s">
        <v>32284</v>
      </c>
      <c r="B21860">
        <v>642</v>
      </c>
      <c r="C21860" s="3" t="str">
        <f>HYPERLINK("http://www.uniprot.org/uniprot/I3SDC2","tr|I3SDC2|I3SDC2_MEDTR")</f>
        <v>tr|I3SDC2|I3SDC2_MEDTR</v>
      </c>
      <c r="D21860" t="s">
        <v>22</v>
      </c>
      <c r="E21860">
        <v>80.55</v>
      </c>
      <c r="F21860">
        <v>216</v>
      </c>
      <c r="G21860">
        <v>42</v>
      </c>
      <c r="H21860">
        <v>3</v>
      </c>
      <c r="I21860">
        <v>1</v>
      </c>
      <c r="J21860">
        <v>639</v>
      </c>
      <c r="K21860">
        <v>1</v>
      </c>
      <c r="L21860">
        <v>1</v>
      </c>
      <c r="M21860">
        <v>216</v>
      </c>
      <c r="N21860" t="s">
        <v>18</v>
      </c>
      <c r="O21860" s="1">
        <v>3.5603799999999998E-88</v>
      </c>
      <c r="P21860">
        <v>844</v>
      </c>
    </row>
    <row r="21861" spans="1:16" x14ac:dyDescent="0.25">
      <c r="A21861" t="s">
        <v>32285</v>
      </c>
      <c r="B21861">
        <v>441</v>
      </c>
      <c r="C21861" s="3" t="str">
        <f>HYPERLINK("http://www.uniprot.org/uniprot/G7JZL4","tr|G7JZL4|G7JZL4_MEDTR")</f>
        <v>tr|G7JZL4|G7JZL4_MEDTR</v>
      </c>
      <c r="D21861" t="s">
        <v>32286</v>
      </c>
      <c r="E21861">
        <v>73.819999999999993</v>
      </c>
      <c r="F21861">
        <v>149</v>
      </c>
      <c r="G21861">
        <v>39</v>
      </c>
      <c r="H21861">
        <v>3</v>
      </c>
      <c r="I21861">
        <v>1</v>
      </c>
      <c r="J21861">
        <v>438</v>
      </c>
      <c r="K21861">
        <v>1</v>
      </c>
      <c r="L21861">
        <v>1</v>
      </c>
      <c r="M21861">
        <v>149</v>
      </c>
      <c r="N21861" t="s">
        <v>18</v>
      </c>
      <c r="O21861" s="1">
        <v>4.8997299999999998E-53</v>
      </c>
      <c r="P21861">
        <v>539</v>
      </c>
    </row>
    <row r="21862" spans="1:16" x14ac:dyDescent="0.25">
      <c r="A21862" t="s">
        <v>32287</v>
      </c>
      <c r="B21862">
        <v>282</v>
      </c>
      <c r="C21862" s="3" t="str">
        <f>HYPERLINK("http://www.uniprot.org/uniprot/G7KPK5","tr|G7KPK5|G7KPK5_MEDTR")</f>
        <v>tr|G7KPK5|G7KPK5_MEDTR</v>
      </c>
      <c r="D21862" t="s">
        <v>32288</v>
      </c>
      <c r="E21862">
        <v>87.67</v>
      </c>
      <c r="F21862">
        <v>73</v>
      </c>
      <c r="G21862">
        <v>9</v>
      </c>
      <c r="H21862">
        <v>0</v>
      </c>
      <c r="I21862">
        <v>1</v>
      </c>
      <c r="J21862">
        <v>219</v>
      </c>
      <c r="K21862">
        <v>1</v>
      </c>
      <c r="L21862">
        <v>31</v>
      </c>
      <c r="M21862">
        <v>103</v>
      </c>
      <c r="N21862" t="s">
        <v>18</v>
      </c>
      <c r="O21862" s="1">
        <v>1.6874099999999999E-29</v>
      </c>
      <c r="P21862">
        <v>336</v>
      </c>
    </row>
    <row r="21863" spans="1:16" x14ac:dyDescent="0.25">
      <c r="A21863" t="s">
        <v>32289</v>
      </c>
      <c r="B21863">
        <v>333</v>
      </c>
      <c r="C21863" s="3" t="str">
        <f>HYPERLINK("http://www.uniprot.org/uniprot/G7L2W7","tr|G7L2W7|G7L2W7_MEDTR")</f>
        <v>tr|G7L2W7|G7L2W7_MEDTR</v>
      </c>
      <c r="D21863" t="s">
        <v>32290</v>
      </c>
      <c r="E21863">
        <v>69.23</v>
      </c>
      <c r="F21863">
        <v>117</v>
      </c>
      <c r="G21863">
        <v>36</v>
      </c>
      <c r="H21863">
        <v>7</v>
      </c>
      <c r="I21863">
        <v>1</v>
      </c>
      <c r="J21863">
        <v>330</v>
      </c>
      <c r="K21863">
        <v>1</v>
      </c>
      <c r="L21863">
        <v>1</v>
      </c>
      <c r="M21863">
        <v>117</v>
      </c>
      <c r="N21863" t="s">
        <v>18</v>
      </c>
      <c r="O21863" s="1">
        <v>5.0788999999999998E-34</v>
      </c>
      <c r="P21863">
        <v>375</v>
      </c>
    </row>
    <row r="21864" spans="1:16" x14ac:dyDescent="0.25">
      <c r="A21864" t="s">
        <v>32291</v>
      </c>
      <c r="B21864">
        <v>1299</v>
      </c>
      <c r="C21864" s="3" t="str">
        <f>HYPERLINK("http://www.uniprot.org/uniprot/I1N3A5","tr|I1N3A5|I1N3A5_SOYBN")</f>
        <v>tr|I1N3A5|I1N3A5_SOYBN</v>
      </c>
      <c r="D21864" t="s">
        <v>71</v>
      </c>
      <c r="E21864">
        <v>83.64</v>
      </c>
      <c r="F21864">
        <v>434</v>
      </c>
      <c r="G21864">
        <v>71</v>
      </c>
      <c r="H21864">
        <v>2</v>
      </c>
      <c r="I21864">
        <v>1</v>
      </c>
      <c r="J21864">
        <v>1296</v>
      </c>
      <c r="K21864">
        <v>1</v>
      </c>
      <c r="L21864">
        <v>30</v>
      </c>
      <c r="M21864">
        <v>462</v>
      </c>
      <c r="N21864" t="s">
        <v>18</v>
      </c>
      <c r="O21864">
        <v>0</v>
      </c>
      <c r="P21864">
        <v>1943</v>
      </c>
    </row>
    <row r="21865" spans="1:16" x14ac:dyDescent="0.25">
      <c r="A21865" t="s">
        <v>32292</v>
      </c>
      <c r="B21865">
        <v>1176</v>
      </c>
      <c r="C21865" s="3" t="str">
        <f>HYPERLINK("http://www.uniprot.org/uniprot/G7L2B5","tr|G7L2B5|G7L2B5_MEDTR")</f>
        <v>tr|G7L2B5|G7L2B5_MEDTR</v>
      </c>
      <c r="D21865" t="s">
        <v>32293</v>
      </c>
      <c r="E21865">
        <v>90.5</v>
      </c>
      <c r="F21865">
        <v>158</v>
      </c>
      <c r="G21865">
        <v>15</v>
      </c>
      <c r="H21865">
        <v>0</v>
      </c>
      <c r="I21865">
        <v>1</v>
      </c>
      <c r="J21865">
        <v>474</v>
      </c>
      <c r="K21865">
        <v>1</v>
      </c>
      <c r="L21865">
        <v>1</v>
      </c>
      <c r="M21865">
        <v>158</v>
      </c>
      <c r="N21865" t="s">
        <v>18</v>
      </c>
      <c r="O21865" s="1">
        <v>2.0344400000000001E-73</v>
      </c>
      <c r="P21865">
        <v>721</v>
      </c>
    </row>
    <row r="21866" spans="1:16" x14ac:dyDescent="0.25">
      <c r="A21866" t="s">
        <v>32294</v>
      </c>
      <c r="B21866">
        <v>285</v>
      </c>
      <c r="C21866" s="3" t="str">
        <f>HYPERLINK("http://www.uniprot.org/uniprot/M0TEC5","tr|M0TEC5|M0TEC5_MUSAM")</f>
        <v>tr|M0TEC5|M0TEC5_MUSAM</v>
      </c>
      <c r="D21866" t="s">
        <v>2223</v>
      </c>
      <c r="E21866">
        <v>47.82</v>
      </c>
      <c r="F21866">
        <v>69</v>
      </c>
      <c r="G21866">
        <v>36</v>
      </c>
      <c r="H21866">
        <v>3</v>
      </c>
      <c r="I21866">
        <v>25</v>
      </c>
      <c r="J21866">
        <v>222</v>
      </c>
      <c r="K21866">
        <v>1</v>
      </c>
      <c r="L21866">
        <v>133</v>
      </c>
      <c r="M21866">
        <v>201</v>
      </c>
      <c r="N21866" t="s">
        <v>18</v>
      </c>
      <c r="O21866" s="1">
        <v>1.8083199999999999E-7</v>
      </c>
      <c r="P21866">
        <v>146</v>
      </c>
    </row>
    <row r="21867" spans="1:16" x14ac:dyDescent="0.25">
      <c r="A21867" t="s">
        <v>32295</v>
      </c>
      <c r="B21867">
        <v>723</v>
      </c>
      <c r="C21867" s="3" t="str">
        <f>HYPERLINK("http://www.uniprot.org/uniprot/G7I5C1","tr|G7I5C1|G7I5C1_MEDTR")</f>
        <v>tr|G7I5C1|G7I5C1_MEDTR</v>
      </c>
      <c r="D21867" t="s">
        <v>32296</v>
      </c>
      <c r="E21867">
        <v>82.23</v>
      </c>
      <c r="F21867">
        <v>259</v>
      </c>
      <c r="G21867">
        <v>46</v>
      </c>
      <c r="H21867">
        <v>19</v>
      </c>
      <c r="I21867">
        <v>1</v>
      </c>
      <c r="J21867">
        <v>720</v>
      </c>
      <c r="K21867">
        <v>1</v>
      </c>
      <c r="L21867">
        <v>1</v>
      </c>
      <c r="M21867">
        <v>259</v>
      </c>
      <c r="N21867" t="s">
        <v>18</v>
      </c>
      <c r="O21867" s="1">
        <v>1.0035500000000001E-114</v>
      </c>
      <c r="P21867">
        <v>1074</v>
      </c>
    </row>
    <row r="21868" spans="1:16" x14ac:dyDescent="0.25">
      <c r="A21868" t="s">
        <v>32297</v>
      </c>
      <c r="B21868">
        <v>1266</v>
      </c>
      <c r="C21868" s="3" t="str">
        <f>HYPERLINK("http://www.uniprot.org/uniprot/M5W337","tr|M5W337|M5W337_PRUPE")</f>
        <v>tr|M5W337|M5W337_PRUPE</v>
      </c>
      <c r="D21868" t="s">
        <v>468</v>
      </c>
      <c r="E21868">
        <v>24.43</v>
      </c>
      <c r="F21868">
        <v>442</v>
      </c>
      <c r="G21868">
        <v>334</v>
      </c>
      <c r="H21868">
        <v>21</v>
      </c>
      <c r="I21868">
        <v>1</v>
      </c>
      <c r="J21868">
        <v>1263</v>
      </c>
      <c r="K21868">
        <v>1</v>
      </c>
      <c r="L21868">
        <v>53</v>
      </c>
      <c r="M21868">
        <v>464</v>
      </c>
      <c r="N21868" t="s">
        <v>18</v>
      </c>
      <c r="O21868" s="1">
        <v>9.9492E-29</v>
      </c>
      <c r="P21868">
        <v>336</v>
      </c>
    </row>
    <row r="21869" spans="1:16" x14ac:dyDescent="0.25">
      <c r="A21869" t="s">
        <v>32298</v>
      </c>
      <c r="B21869">
        <v>3315</v>
      </c>
      <c r="C21869" s="3" t="str">
        <f>HYPERLINK("http://www.uniprot.org/uniprot/I6ZTT9","tr|I6ZTT9|I6ZTT9_PHAVU")</f>
        <v>tr|I6ZTT9|I6ZTT9_PHAVU</v>
      </c>
      <c r="D21869" t="s">
        <v>2610</v>
      </c>
      <c r="E21869">
        <v>67.61</v>
      </c>
      <c r="F21869">
        <v>1084</v>
      </c>
      <c r="G21869">
        <v>351</v>
      </c>
      <c r="H21869">
        <v>13</v>
      </c>
      <c r="I21869">
        <v>100</v>
      </c>
      <c r="J21869">
        <v>3312</v>
      </c>
      <c r="K21869">
        <v>1</v>
      </c>
      <c r="L21869">
        <v>351</v>
      </c>
      <c r="M21869">
        <v>1387</v>
      </c>
      <c r="N21869" t="s">
        <v>18</v>
      </c>
      <c r="O21869">
        <v>0</v>
      </c>
      <c r="P21869">
        <v>3819</v>
      </c>
    </row>
    <row r="21870" spans="1:16" x14ac:dyDescent="0.25">
      <c r="A21870" t="s">
        <v>32299</v>
      </c>
      <c r="B21870">
        <v>948</v>
      </c>
      <c r="C21870" s="3" t="str">
        <f>HYPERLINK("http://www.uniprot.org/uniprot/G7J4R9","tr|G7J4R9|G7J4R9_MEDTR")</f>
        <v>tr|G7J4R9|G7J4R9_MEDTR</v>
      </c>
      <c r="D21870" t="s">
        <v>32300</v>
      </c>
      <c r="E21870">
        <v>84.37</v>
      </c>
      <c r="F21870">
        <v>352</v>
      </c>
      <c r="G21870">
        <v>55</v>
      </c>
      <c r="H21870">
        <v>37</v>
      </c>
      <c r="I21870">
        <v>1</v>
      </c>
      <c r="J21870">
        <v>945</v>
      </c>
      <c r="K21870">
        <v>1</v>
      </c>
      <c r="L21870">
        <v>1</v>
      </c>
      <c r="M21870">
        <v>352</v>
      </c>
      <c r="N21870" t="s">
        <v>18</v>
      </c>
      <c r="O21870" s="1">
        <v>2.9131400000000002E-167</v>
      </c>
      <c r="P21870">
        <v>1529</v>
      </c>
    </row>
    <row r="21871" spans="1:16" x14ac:dyDescent="0.25">
      <c r="A21871" t="s">
        <v>32301</v>
      </c>
      <c r="B21871">
        <v>1506</v>
      </c>
      <c r="C21871" s="3" t="str">
        <f>HYPERLINK("http://www.uniprot.org/uniprot/K7MJ87","tr|K7MJ87|K7MJ87_SOYBN")</f>
        <v>tr|K7MJ87|K7MJ87_SOYBN</v>
      </c>
      <c r="D21871" t="s">
        <v>28</v>
      </c>
      <c r="E21871">
        <v>77.88</v>
      </c>
      <c r="F21871">
        <v>502</v>
      </c>
      <c r="G21871">
        <v>111</v>
      </c>
      <c r="H21871">
        <v>1</v>
      </c>
      <c r="I21871">
        <v>1</v>
      </c>
      <c r="J21871">
        <v>1503</v>
      </c>
      <c r="K21871">
        <v>1</v>
      </c>
      <c r="L21871">
        <v>1</v>
      </c>
      <c r="M21871">
        <v>481</v>
      </c>
      <c r="N21871" t="s">
        <v>18</v>
      </c>
      <c r="O21871">
        <v>0</v>
      </c>
      <c r="P21871">
        <v>1948</v>
      </c>
    </row>
    <row r="21872" spans="1:16" x14ac:dyDescent="0.25">
      <c r="A21872" t="s">
        <v>32302</v>
      </c>
      <c r="B21872">
        <v>276</v>
      </c>
      <c r="C21872" s="3" t="str">
        <f>HYPERLINK("http://www.uniprot.org/uniprot/C6SZT3","tr|C6SZT3|C6SZT3_SOYBN")</f>
        <v>tr|C6SZT3|C6SZT3_SOYBN</v>
      </c>
      <c r="D21872" t="s">
        <v>210</v>
      </c>
      <c r="E21872">
        <v>64.63</v>
      </c>
      <c r="F21872">
        <v>82</v>
      </c>
      <c r="G21872">
        <v>29</v>
      </c>
      <c r="H21872">
        <v>0</v>
      </c>
      <c r="I21872">
        <v>28</v>
      </c>
      <c r="J21872">
        <v>273</v>
      </c>
      <c r="K21872">
        <v>1</v>
      </c>
      <c r="L21872">
        <v>41</v>
      </c>
      <c r="M21872">
        <v>122</v>
      </c>
      <c r="N21872" t="s">
        <v>18</v>
      </c>
      <c r="O21872" s="1">
        <v>1.64719E-24</v>
      </c>
      <c r="P21872">
        <v>293</v>
      </c>
    </row>
    <row r="21873" spans="1:16" x14ac:dyDescent="0.25">
      <c r="A21873" t="s">
        <v>32303</v>
      </c>
      <c r="B21873">
        <v>1302</v>
      </c>
      <c r="C21873" s="3" t="str">
        <f>HYPERLINK("http://www.uniprot.org/uniprot/G7LAD1","tr|G7LAD1|G7LAD1_MEDTR")</f>
        <v>tr|G7LAD1|G7LAD1_MEDTR</v>
      </c>
      <c r="D21873" t="s">
        <v>32304</v>
      </c>
      <c r="E21873">
        <v>85.71</v>
      </c>
      <c r="F21873">
        <v>441</v>
      </c>
      <c r="G21873">
        <v>63</v>
      </c>
      <c r="H21873">
        <v>12</v>
      </c>
      <c r="I21873">
        <v>13</v>
      </c>
      <c r="J21873">
        <v>1299</v>
      </c>
      <c r="K21873">
        <v>1</v>
      </c>
      <c r="L21873">
        <v>47</v>
      </c>
      <c r="M21873">
        <v>486</v>
      </c>
      <c r="N21873" t="s">
        <v>18</v>
      </c>
      <c r="O21873">
        <v>0</v>
      </c>
      <c r="P21873">
        <v>1876</v>
      </c>
    </row>
    <row r="21874" spans="1:16" x14ac:dyDescent="0.25">
      <c r="A21874" t="s">
        <v>32305</v>
      </c>
      <c r="B21874">
        <v>1929</v>
      </c>
      <c r="C21874" s="3" t="str">
        <f>HYPERLINK("http://www.uniprot.org/uniprot/I1MHP5","tr|I1MHP5|I1MHP5_SOYBN")</f>
        <v>tr|I1MHP5|I1MHP5_SOYBN</v>
      </c>
      <c r="D21874" t="s">
        <v>28</v>
      </c>
      <c r="E21874">
        <v>27.85</v>
      </c>
      <c r="F21874">
        <v>420</v>
      </c>
      <c r="G21874">
        <v>303</v>
      </c>
      <c r="H21874">
        <v>42</v>
      </c>
      <c r="I21874">
        <v>151</v>
      </c>
      <c r="J21874">
        <v>1284</v>
      </c>
      <c r="K21874">
        <v>1</v>
      </c>
      <c r="L21874">
        <v>1057</v>
      </c>
      <c r="M21874">
        <v>1470</v>
      </c>
      <c r="N21874" t="s">
        <v>18</v>
      </c>
      <c r="O21874" s="1">
        <v>2.4293599999999999E-30</v>
      </c>
      <c r="P21874">
        <v>352</v>
      </c>
    </row>
    <row r="21875" spans="1:16" x14ac:dyDescent="0.25">
      <c r="A21875" t="s">
        <v>32306</v>
      </c>
      <c r="B21875">
        <v>1125</v>
      </c>
      <c r="C21875" s="3" t="str">
        <f>HYPERLINK("http://www.uniprot.org/uniprot/G7I2H0","tr|G7I2H0|G7I2H0_MEDTR")</f>
        <v>tr|G7I2H0|G7I2H0_MEDTR</v>
      </c>
      <c r="D21875" t="s">
        <v>144</v>
      </c>
      <c r="E21875">
        <v>36.49</v>
      </c>
      <c r="F21875">
        <v>348</v>
      </c>
      <c r="G21875">
        <v>221</v>
      </c>
      <c r="H21875">
        <v>1</v>
      </c>
      <c r="I21875">
        <v>52</v>
      </c>
      <c r="J21875">
        <v>1092</v>
      </c>
      <c r="K21875">
        <v>1</v>
      </c>
      <c r="L21875">
        <v>16</v>
      </c>
      <c r="M21875">
        <v>313</v>
      </c>
      <c r="N21875" t="s">
        <v>18</v>
      </c>
      <c r="O21875" s="1">
        <v>1.4631400000000001E-41</v>
      </c>
      <c r="P21875">
        <v>446</v>
      </c>
    </row>
    <row r="21876" spans="1:16" x14ac:dyDescent="0.25">
      <c r="A21876" t="s">
        <v>32307</v>
      </c>
      <c r="B21876">
        <v>1182</v>
      </c>
      <c r="C21876" s="3" t="str">
        <f>HYPERLINK("http://www.uniprot.org/uniprot/G7JI09","tr|G7JI09|G7JI09_MEDTR")</f>
        <v>tr|G7JI09|G7JI09_MEDTR</v>
      </c>
      <c r="D21876" t="s">
        <v>32308</v>
      </c>
      <c r="E21876">
        <v>75.97</v>
      </c>
      <c r="F21876">
        <v>437</v>
      </c>
      <c r="G21876">
        <v>105</v>
      </c>
      <c r="H21876">
        <v>45</v>
      </c>
      <c r="I21876">
        <v>1</v>
      </c>
      <c r="J21876">
        <v>1176</v>
      </c>
      <c r="K21876">
        <v>1</v>
      </c>
      <c r="L21876">
        <v>1</v>
      </c>
      <c r="M21876">
        <v>436</v>
      </c>
      <c r="N21876" t="s">
        <v>18</v>
      </c>
      <c r="O21876" s="1">
        <v>6.7725299999999998E-178</v>
      </c>
      <c r="P21876">
        <v>1622</v>
      </c>
    </row>
    <row r="21877" spans="1:16" x14ac:dyDescent="0.25">
      <c r="A21877" t="s">
        <v>32309</v>
      </c>
      <c r="B21877">
        <v>495</v>
      </c>
      <c r="C21877" s="3" t="str">
        <f>HYPERLINK("http://www.uniprot.org/uniprot/G7LH05","tr|G7LH05|G7LH05_MEDTR")</f>
        <v>tr|G7LH05|G7LH05_MEDTR</v>
      </c>
      <c r="D21877" t="s">
        <v>32310</v>
      </c>
      <c r="E21877">
        <v>82.2</v>
      </c>
      <c r="F21877">
        <v>163</v>
      </c>
      <c r="G21877">
        <v>29</v>
      </c>
      <c r="H21877">
        <v>0</v>
      </c>
      <c r="I21877">
        <v>1</v>
      </c>
      <c r="J21877">
        <v>489</v>
      </c>
      <c r="K21877">
        <v>1</v>
      </c>
      <c r="L21877">
        <v>1</v>
      </c>
      <c r="M21877">
        <v>163</v>
      </c>
      <c r="N21877" t="s">
        <v>18</v>
      </c>
      <c r="O21877" s="1">
        <v>1.42132E-68</v>
      </c>
      <c r="P21877">
        <v>673</v>
      </c>
    </row>
    <row r="21878" spans="1:16" x14ac:dyDescent="0.25">
      <c r="A21878" t="s">
        <v>32311</v>
      </c>
      <c r="B21878">
        <v>1170</v>
      </c>
      <c r="C21878" s="3" t="str">
        <f>HYPERLINK("http://www.uniprot.org/uniprot/I1KHZ7","tr|I1KHZ7|I1KHZ7_SOYBN")</f>
        <v>tr|I1KHZ7|I1KHZ7_SOYBN</v>
      </c>
      <c r="D21878" t="s">
        <v>28</v>
      </c>
      <c r="E21878">
        <v>78.7</v>
      </c>
      <c r="F21878">
        <v>385</v>
      </c>
      <c r="G21878">
        <v>82</v>
      </c>
      <c r="H21878">
        <v>0</v>
      </c>
      <c r="I21878">
        <v>1</v>
      </c>
      <c r="J21878">
        <v>1155</v>
      </c>
      <c r="K21878">
        <v>1</v>
      </c>
      <c r="L21878">
        <v>1</v>
      </c>
      <c r="M21878">
        <v>385</v>
      </c>
      <c r="N21878" t="s">
        <v>18</v>
      </c>
      <c r="O21878" s="1">
        <v>2.5571000000000001E-177</v>
      </c>
      <c r="P21878">
        <v>1617</v>
      </c>
    </row>
    <row r="21879" spans="1:16" x14ac:dyDescent="0.25">
      <c r="A21879" t="s">
        <v>32312</v>
      </c>
      <c r="B21879">
        <v>1497</v>
      </c>
      <c r="C21879" s="3" t="str">
        <f>HYPERLINK("http://www.uniprot.org/uniprot/G7K2F5","tr|G7K2F5|G7K2F5_MEDTR")</f>
        <v>tr|G7K2F5|G7K2F5_MEDTR</v>
      </c>
      <c r="D21879" t="s">
        <v>32313</v>
      </c>
      <c r="E21879">
        <v>73.400000000000006</v>
      </c>
      <c r="F21879">
        <v>500</v>
      </c>
      <c r="G21879">
        <v>133</v>
      </c>
      <c r="H21879">
        <v>2</v>
      </c>
      <c r="I21879">
        <v>1</v>
      </c>
      <c r="J21879">
        <v>1494</v>
      </c>
      <c r="K21879">
        <v>1</v>
      </c>
      <c r="L21879">
        <v>1</v>
      </c>
      <c r="M21879">
        <v>481</v>
      </c>
      <c r="N21879" t="s">
        <v>18</v>
      </c>
      <c r="O21879">
        <v>0</v>
      </c>
      <c r="P21879">
        <v>1681</v>
      </c>
    </row>
    <row r="21880" spans="1:16" x14ac:dyDescent="0.25">
      <c r="A21880" t="s">
        <v>32314</v>
      </c>
      <c r="B21880">
        <v>1005</v>
      </c>
      <c r="C21880" s="3" t="str">
        <f>HYPERLINK("http://www.uniprot.org/uniprot/I1K6H3","tr|I1K6H3|I1K6H3_SOYBN")</f>
        <v>tr|I1K6H3|I1K6H3_SOYBN</v>
      </c>
      <c r="D21880" t="s">
        <v>28</v>
      </c>
      <c r="E21880">
        <v>67.53</v>
      </c>
      <c r="F21880">
        <v>345</v>
      </c>
      <c r="G21880">
        <v>112</v>
      </c>
      <c r="H21880">
        <v>11</v>
      </c>
      <c r="I21880">
        <v>1</v>
      </c>
      <c r="J21880">
        <v>1002</v>
      </c>
      <c r="K21880">
        <v>1</v>
      </c>
      <c r="L21880">
        <v>130</v>
      </c>
      <c r="M21880">
        <v>461</v>
      </c>
      <c r="N21880" t="s">
        <v>18</v>
      </c>
      <c r="O21880" s="1">
        <v>1.8432300000000002E-114</v>
      </c>
      <c r="P21880">
        <v>1074</v>
      </c>
    </row>
    <row r="21881" spans="1:16" x14ac:dyDescent="0.25">
      <c r="A21881" t="s">
        <v>32315</v>
      </c>
      <c r="B21881">
        <v>465</v>
      </c>
      <c r="C21881" s="3" t="str">
        <f>HYPERLINK("http://www.uniprot.org/uniprot/Q9ZUQ3","tr|Q9ZUQ3|Q9ZUQ3_ARATH")</f>
        <v>tr|Q9ZUQ3|Q9ZUQ3_ARATH</v>
      </c>
      <c r="D21881" t="s">
        <v>2454</v>
      </c>
      <c r="E21881">
        <v>31.68</v>
      </c>
      <c r="F21881">
        <v>101</v>
      </c>
      <c r="G21881">
        <v>69</v>
      </c>
      <c r="H21881">
        <v>1</v>
      </c>
      <c r="I21881">
        <v>73</v>
      </c>
      <c r="J21881">
        <v>372</v>
      </c>
      <c r="K21881">
        <v>1</v>
      </c>
      <c r="L21881">
        <v>241</v>
      </c>
      <c r="M21881">
        <v>338</v>
      </c>
      <c r="N21881" t="s">
        <v>18</v>
      </c>
      <c r="O21881" s="1">
        <v>9.5964999999999993E-9</v>
      </c>
      <c r="P21881">
        <v>157</v>
      </c>
    </row>
    <row r="21882" spans="1:16" x14ac:dyDescent="0.25">
      <c r="A21882" t="s">
        <v>32316</v>
      </c>
      <c r="B21882">
        <v>375</v>
      </c>
      <c r="C21882" s="3" t="str">
        <f>HYPERLINK("http://www.uniprot.org/uniprot/I1MQJ7","tr|I1MQJ7|I1MQJ7_SOYBN")</f>
        <v>tr|I1MQJ7|I1MQJ7_SOYBN</v>
      </c>
      <c r="D21882" t="s">
        <v>71</v>
      </c>
      <c r="E21882">
        <v>45.96</v>
      </c>
      <c r="F21882">
        <v>124</v>
      </c>
      <c r="G21882">
        <v>67</v>
      </c>
      <c r="H21882">
        <v>2</v>
      </c>
      <c r="I21882">
        <v>1</v>
      </c>
      <c r="J21882">
        <v>366</v>
      </c>
      <c r="K21882">
        <v>1</v>
      </c>
      <c r="L21882">
        <v>87</v>
      </c>
      <c r="M21882">
        <v>208</v>
      </c>
      <c r="N21882" t="s">
        <v>18</v>
      </c>
      <c r="O21882" s="1">
        <v>4.2060299999999999E-20</v>
      </c>
      <c r="P21882">
        <v>255</v>
      </c>
    </row>
    <row r="21883" spans="1:16" x14ac:dyDescent="0.25">
      <c r="A21883" t="s">
        <v>32317</v>
      </c>
      <c r="B21883">
        <v>282</v>
      </c>
      <c r="C21883" s="3" t="str">
        <f>HYPERLINK("http://www.uniprot.org/uniprot/G7I2H0","tr|G7I2H0|G7I2H0_MEDTR")</f>
        <v>tr|G7I2H0|G7I2H0_MEDTR</v>
      </c>
      <c r="D21883" t="s">
        <v>144</v>
      </c>
      <c r="E21883">
        <v>44.15</v>
      </c>
      <c r="F21883">
        <v>77</v>
      </c>
      <c r="G21883">
        <v>43</v>
      </c>
      <c r="H21883">
        <v>0</v>
      </c>
      <c r="I21883">
        <v>7</v>
      </c>
      <c r="J21883">
        <v>237</v>
      </c>
      <c r="K21883">
        <v>1</v>
      </c>
      <c r="L21883">
        <v>214</v>
      </c>
      <c r="M21883">
        <v>285</v>
      </c>
      <c r="N21883" t="s">
        <v>18</v>
      </c>
      <c r="O21883" s="1">
        <v>3.6579699999999998E-8</v>
      </c>
      <c r="P21883">
        <v>152</v>
      </c>
    </row>
    <row r="21884" spans="1:16" x14ac:dyDescent="0.25">
      <c r="A21884" t="s">
        <v>32318</v>
      </c>
      <c r="B21884">
        <v>777</v>
      </c>
      <c r="C21884" s="3" t="str">
        <f>HYPERLINK("http://www.uniprot.org/uniprot/Q949L0","tr|Q949L0|Q949L0_CICAR")</f>
        <v>tr|Q949L0|Q949L0_CICAR</v>
      </c>
      <c r="D21884" t="s">
        <v>32319</v>
      </c>
      <c r="E21884">
        <v>86.08</v>
      </c>
      <c r="F21884">
        <v>115</v>
      </c>
      <c r="G21884">
        <v>16</v>
      </c>
      <c r="H21884">
        <v>0</v>
      </c>
      <c r="I21884">
        <v>7</v>
      </c>
      <c r="J21884">
        <v>351</v>
      </c>
      <c r="K21884">
        <v>1</v>
      </c>
      <c r="L21884">
        <v>1</v>
      </c>
      <c r="M21884">
        <v>115</v>
      </c>
      <c r="N21884" t="s">
        <v>18</v>
      </c>
      <c r="O21884" s="1">
        <v>1.4049899999999999E-51</v>
      </c>
      <c r="P21884">
        <v>530</v>
      </c>
    </row>
    <row r="21885" spans="1:16" x14ac:dyDescent="0.25">
      <c r="A21885" t="s">
        <v>32320</v>
      </c>
      <c r="B21885">
        <v>1335</v>
      </c>
      <c r="C21885" s="3" t="str">
        <f>HYPERLINK("http://www.uniprot.org/uniprot/I1M4W0","tr|I1M4W0|I1M4W0_SOYBN")</f>
        <v>tr|I1M4W0|I1M4W0_SOYBN</v>
      </c>
      <c r="D21885" t="s">
        <v>28</v>
      </c>
      <c r="E21885">
        <v>82.02</v>
      </c>
      <c r="F21885">
        <v>445</v>
      </c>
      <c r="G21885">
        <v>80</v>
      </c>
      <c r="H21885">
        <v>1</v>
      </c>
      <c r="I21885">
        <v>1</v>
      </c>
      <c r="J21885">
        <v>1332</v>
      </c>
      <c r="K21885">
        <v>1</v>
      </c>
      <c r="L21885">
        <v>1</v>
      </c>
      <c r="M21885">
        <v>444</v>
      </c>
      <c r="N21885" t="s">
        <v>18</v>
      </c>
      <c r="O21885">
        <v>0</v>
      </c>
      <c r="P21885">
        <v>1912</v>
      </c>
    </row>
    <row r="21886" spans="1:16" x14ac:dyDescent="0.25">
      <c r="A21886" t="s">
        <v>32321</v>
      </c>
      <c r="B21886">
        <v>1812</v>
      </c>
      <c r="C21886" s="3" t="str">
        <f>HYPERLINK("http://www.uniprot.org/uniprot/G7IJA3","tr|G7IJA3|G7IJA3_MEDTR")</f>
        <v>tr|G7IJA3|G7IJA3_MEDTR</v>
      </c>
      <c r="D21886" t="s">
        <v>32322</v>
      </c>
      <c r="E21886">
        <v>92.53</v>
      </c>
      <c r="F21886">
        <v>603</v>
      </c>
      <c r="G21886">
        <v>45</v>
      </c>
      <c r="H21886">
        <v>0</v>
      </c>
      <c r="I21886">
        <v>1</v>
      </c>
      <c r="J21886">
        <v>1809</v>
      </c>
      <c r="K21886">
        <v>1</v>
      </c>
      <c r="L21886">
        <v>1</v>
      </c>
      <c r="M21886">
        <v>603</v>
      </c>
      <c r="N21886" t="s">
        <v>18</v>
      </c>
      <c r="O21886">
        <v>0</v>
      </c>
      <c r="P21886">
        <v>2898</v>
      </c>
    </row>
    <row r="21887" spans="1:16" x14ac:dyDescent="0.25">
      <c r="A21887" t="s">
        <v>32323</v>
      </c>
      <c r="B21887">
        <v>2316</v>
      </c>
      <c r="C21887" s="3" t="str">
        <f>HYPERLINK("http://www.uniprot.org/uniprot/K7L745","tr|K7L745|K7L745_SOYBN")</f>
        <v>tr|K7L745|K7L745_SOYBN</v>
      </c>
      <c r="D21887" t="s">
        <v>28</v>
      </c>
      <c r="E21887">
        <v>78.59</v>
      </c>
      <c r="F21887">
        <v>757</v>
      </c>
      <c r="G21887">
        <v>162</v>
      </c>
      <c r="H21887">
        <v>0</v>
      </c>
      <c r="I21887">
        <v>43</v>
      </c>
      <c r="J21887">
        <v>2313</v>
      </c>
      <c r="K21887">
        <v>1</v>
      </c>
      <c r="L21887">
        <v>66</v>
      </c>
      <c r="M21887">
        <v>822</v>
      </c>
      <c r="N21887" t="s">
        <v>18</v>
      </c>
      <c r="O21887">
        <v>0</v>
      </c>
      <c r="P21887">
        <v>3162</v>
      </c>
    </row>
    <row r="21888" spans="1:16" x14ac:dyDescent="0.25">
      <c r="A21888" t="s">
        <v>32324</v>
      </c>
      <c r="B21888">
        <v>1158</v>
      </c>
      <c r="C21888" s="3" t="str">
        <f>HYPERLINK("http://www.uniprot.org/uniprot/G7JZL5","tr|G7JZL5|G7JZL5_MEDTR")</f>
        <v>tr|G7JZL5|G7JZL5_MEDTR</v>
      </c>
      <c r="D21888" t="s">
        <v>32325</v>
      </c>
      <c r="E21888">
        <v>87.61</v>
      </c>
      <c r="F21888">
        <v>323</v>
      </c>
      <c r="G21888">
        <v>40</v>
      </c>
      <c r="H21888">
        <v>0</v>
      </c>
      <c r="I21888">
        <v>184</v>
      </c>
      <c r="J21888">
        <v>1152</v>
      </c>
      <c r="K21888">
        <v>1</v>
      </c>
      <c r="L21888">
        <v>61</v>
      </c>
      <c r="M21888">
        <v>377</v>
      </c>
      <c r="N21888" t="s">
        <v>18</v>
      </c>
      <c r="O21888" s="1">
        <v>2.0717700000000001E-155</v>
      </c>
      <c r="P21888">
        <v>1428</v>
      </c>
    </row>
    <row r="21889" spans="1:16" x14ac:dyDescent="0.25">
      <c r="A21889" t="s">
        <v>32326</v>
      </c>
      <c r="B21889">
        <v>1263</v>
      </c>
      <c r="C21889" s="3" t="str">
        <f>HYPERLINK("http://www.uniprot.org/uniprot/K7KNW2","tr|K7KNW2|K7KNW2_SOYBN")</f>
        <v>tr|K7KNW2|K7KNW2_SOYBN</v>
      </c>
      <c r="D21889" t="s">
        <v>61</v>
      </c>
      <c r="E21889">
        <v>61.48</v>
      </c>
      <c r="F21889">
        <v>418</v>
      </c>
      <c r="G21889">
        <v>161</v>
      </c>
      <c r="H21889">
        <v>1</v>
      </c>
      <c r="I21889">
        <v>10</v>
      </c>
      <c r="J21889">
        <v>1260</v>
      </c>
      <c r="K21889">
        <v>1</v>
      </c>
      <c r="L21889">
        <v>109</v>
      </c>
      <c r="M21889">
        <v>519</v>
      </c>
      <c r="N21889" t="s">
        <v>18</v>
      </c>
      <c r="O21889" s="1">
        <v>2.4516499999999998E-128</v>
      </c>
      <c r="P21889">
        <v>1195</v>
      </c>
    </row>
    <row r="21890" spans="1:16" x14ac:dyDescent="0.25">
      <c r="A21890" t="s">
        <v>32327</v>
      </c>
      <c r="B21890">
        <v>1326</v>
      </c>
      <c r="C21890" s="3" t="str">
        <f>HYPERLINK("http://www.uniprot.org/uniprot/G7L2X9","tr|G7L2X9|G7L2X9_MEDTR")</f>
        <v>tr|G7L2X9|G7L2X9_MEDTR</v>
      </c>
      <c r="D21890" t="s">
        <v>32328</v>
      </c>
      <c r="E21890">
        <v>82.53</v>
      </c>
      <c r="F21890">
        <v>441</v>
      </c>
      <c r="G21890">
        <v>77</v>
      </c>
      <c r="H21890">
        <v>5</v>
      </c>
      <c r="I21890">
        <v>13</v>
      </c>
      <c r="J21890">
        <v>1320</v>
      </c>
      <c r="K21890">
        <v>1</v>
      </c>
      <c r="L21890">
        <v>4</v>
      </c>
      <c r="M21890">
        <v>439</v>
      </c>
      <c r="N21890" t="s">
        <v>18</v>
      </c>
      <c r="O21890">
        <v>0</v>
      </c>
      <c r="P21890">
        <v>1931</v>
      </c>
    </row>
    <row r="21891" spans="1:16" x14ac:dyDescent="0.25">
      <c r="A21891" t="s">
        <v>32329</v>
      </c>
      <c r="B21891">
        <v>1227</v>
      </c>
      <c r="C21891" s="3" t="str">
        <f>HYPERLINK("http://www.uniprot.org/uniprot/I1L6Y9","tr|I1L6Y9|I1L6Y9_SOYBN")</f>
        <v>tr|I1L6Y9|I1L6Y9_SOYBN</v>
      </c>
      <c r="D21891" t="s">
        <v>28</v>
      </c>
      <c r="E21891">
        <v>81.99</v>
      </c>
      <c r="F21891">
        <v>411</v>
      </c>
      <c r="G21891">
        <v>74</v>
      </c>
      <c r="H21891">
        <v>3</v>
      </c>
      <c r="I21891">
        <v>1</v>
      </c>
      <c r="J21891">
        <v>1224</v>
      </c>
      <c r="K21891">
        <v>1</v>
      </c>
      <c r="L21891">
        <v>1</v>
      </c>
      <c r="M21891">
        <v>410</v>
      </c>
      <c r="N21891" t="s">
        <v>18</v>
      </c>
      <c r="O21891">
        <v>0</v>
      </c>
      <c r="P21891">
        <v>1804</v>
      </c>
    </row>
    <row r="21892" spans="1:16" x14ac:dyDescent="0.25">
      <c r="A21892" t="s">
        <v>32330</v>
      </c>
      <c r="B21892">
        <v>897</v>
      </c>
      <c r="C21892" s="3" t="str">
        <f>HYPERLINK("http://www.uniprot.org/uniprot/G7L2B4","tr|G7L2B4|G7L2B4_MEDTR")</f>
        <v>tr|G7L2B4|G7L2B4_MEDTR</v>
      </c>
      <c r="D21892" t="s">
        <v>32331</v>
      </c>
      <c r="E21892">
        <v>87.19</v>
      </c>
      <c r="F21892">
        <v>289</v>
      </c>
      <c r="G21892">
        <v>37</v>
      </c>
      <c r="H21892">
        <v>0</v>
      </c>
      <c r="I21892">
        <v>25</v>
      </c>
      <c r="J21892">
        <v>891</v>
      </c>
      <c r="K21892">
        <v>1</v>
      </c>
      <c r="L21892">
        <v>6</v>
      </c>
      <c r="M21892">
        <v>294</v>
      </c>
      <c r="N21892" t="s">
        <v>18</v>
      </c>
      <c r="O21892" s="1">
        <v>1.6789899999999999E-137</v>
      </c>
      <c r="P21892">
        <v>1272</v>
      </c>
    </row>
    <row r="21893" spans="1:16" x14ac:dyDescent="0.25">
      <c r="A21893" t="s">
        <v>32332</v>
      </c>
      <c r="B21893">
        <v>657</v>
      </c>
      <c r="C21893" s="3" t="str">
        <f>HYPERLINK("http://www.uniprot.org/uniprot/I1LZK7","tr|I1LZK7|I1LZK7_SOYBN")</f>
        <v>tr|I1LZK7|I1LZK7_SOYBN</v>
      </c>
      <c r="D21893" t="s">
        <v>71</v>
      </c>
      <c r="E21893">
        <v>29.46</v>
      </c>
      <c r="F21893">
        <v>224</v>
      </c>
      <c r="G21893">
        <v>158</v>
      </c>
      <c r="H21893">
        <v>12</v>
      </c>
      <c r="I21893">
        <v>1</v>
      </c>
      <c r="J21893">
        <v>636</v>
      </c>
      <c r="K21893">
        <v>1</v>
      </c>
      <c r="L21893">
        <v>44</v>
      </c>
      <c r="M21893">
        <v>253</v>
      </c>
      <c r="N21893" t="s">
        <v>18</v>
      </c>
      <c r="O21893" s="1">
        <v>6.0795899999999997E-14</v>
      </c>
      <c r="P21893">
        <v>204</v>
      </c>
    </row>
    <row r="21894" spans="1:16" x14ac:dyDescent="0.25">
      <c r="A21894" t="s">
        <v>32333</v>
      </c>
      <c r="B21894">
        <v>909</v>
      </c>
      <c r="C21894" s="3" t="str">
        <f>HYPERLINK("http://www.uniprot.org/uniprot/K7MNX7","tr|K7MNX7|K7MNX7_SOYBN")</f>
        <v>tr|K7MNX7|K7MNX7_SOYBN</v>
      </c>
      <c r="D21894" t="s">
        <v>28</v>
      </c>
      <c r="E21894">
        <v>77.81</v>
      </c>
      <c r="F21894">
        <v>302</v>
      </c>
      <c r="G21894">
        <v>67</v>
      </c>
      <c r="H21894">
        <v>0</v>
      </c>
      <c r="I21894">
        <v>1</v>
      </c>
      <c r="J21894">
        <v>906</v>
      </c>
      <c r="K21894">
        <v>1</v>
      </c>
      <c r="L21894">
        <v>33</v>
      </c>
      <c r="M21894">
        <v>333</v>
      </c>
      <c r="N21894" t="s">
        <v>18</v>
      </c>
      <c r="O21894" s="1">
        <v>2.90261E-137</v>
      </c>
      <c r="P21894">
        <v>1270</v>
      </c>
    </row>
    <row r="21895" spans="1:16" x14ac:dyDescent="0.25">
      <c r="A21895" t="s">
        <v>32334</v>
      </c>
      <c r="B21895">
        <v>1461</v>
      </c>
      <c r="C21895" s="3" t="str">
        <f>HYPERLINK("http://www.uniprot.org/uniprot/G7KBL7","tr|G7KBL7|G7KBL7_MEDTR")</f>
        <v>tr|G7KBL7|G7KBL7_MEDTR</v>
      </c>
      <c r="D21895" t="s">
        <v>32335</v>
      </c>
      <c r="E21895">
        <v>43.79</v>
      </c>
      <c r="F21895">
        <v>411</v>
      </c>
      <c r="G21895">
        <v>231</v>
      </c>
      <c r="H21895">
        <v>59</v>
      </c>
      <c r="I21895">
        <v>289</v>
      </c>
      <c r="J21895">
        <v>1344</v>
      </c>
      <c r="K21895">
        <v>1</v>
      </c>
      <c r="L21895">
        <v>237</v>
      </c>
      <c r="M21895">
        <v>623</v>
      </c>
      <c r="N21895" t="s">
        <v>18</v>
      </c>
      <c r="O21895" s="1">
        <v>1.83991E-77</v>
      </c>
      <c r="P21895">
        <v>757</v>
      </c>
    </row>
    <row r="21896" spans="1:16" x14ac:dyDescent="0.25">
      <c r="A21896" t="s">
        <v>32336</v>
      </c>
      <c r="B21896">
        <v>1935</v>
      </c>
      <c r="C21896" s="3" t="str">
        <f>HYPERLINK("http://www.uniprot.org/uniprot/G7J9W2","tr|G7J9W2|G7J9W2_MEDTR")</f>
        <v>tr|G7J9W2|G7J9W2_MEDTR</v>
      </c>
      <c r="D21896" t="s">
        <v>32224</v>
      </c>
      <c r="E21896">
        <v>75.22</v>
      </c>
      <c r="F21896">
        <v>678</v>
      </c>
      <c r="G21896">
        <v>168</v>
      </c>
      <c r="H21896">
        <v>57</v>
      </c>
      <c r="I21896">
        <v>31</v>
      </c>
      <c r="J21896">
        <v>1893</v>
      </c>
      <c r="K21896">
        <v>1</v>
      </c>
      <c r="L21896">
        <v>810</v>
      </c>
      <c r="M21896">
        <v>1482</v>
      </c>
      <c r="N21896" t="s">
        <v>18</v>
      </c>
      <c r="O21896">
        <v>0</v>
      </c>
      <c r="P21896">
        <v>2499</v>
      </c>
    </row>
    <row r="21897" spans="1:16" x14ac:dyDescent="0.25">
      <c r="A21897" t="s">
        <v>32337</v>
      </c>
      <c r="B21897">
        <v>1554</v>
      </c>
      <c r="C21897" s="3" t="str">
        <f>HYPERLINK("http://www.uniprot.org/uniprot/G7J4S1","tr|G7J4S1|G7J4S1_MEDTR")</f>
        <v>tr|G7J4S1|G7J4S1_MEDTR</v>
      </c>
      <c r="D21897" t="s">
        <v>32338</v>
      </c>
      <c r="E21897">
        <v>74.95</v>
      </c>
      <c r="F21897">
        <v>519</v>
      </c>
      <c r="G21897">
        <v>130</v>
      </c>
      <c r="H21897">
        <v>2</v>
      </c>
      <c r="I21897">
        <v>1</v>
      </c>
      <c r="J21897">
        <v>1551</v>
      </c>
      <c r="K21897">
        <v>1</v>
      </c>
      <c r="L21897">
        <v>1</v>
      </c>
      <c r="M21897">
        <v>510</v>
      </c>
      <c r="N21897" t="s">
        <v>18</v>
      </c>
      <c r="O21897">
        <v>0</v>
      </c>
      <c r="P21897">
        <v>1919</v>
      </c>
    </row>
    <row r="21898" spans="1:16" x14ac:dyDescent="0.25">
      <c r="A21898" t="s">
        <v>32339</v>
      </c>
      <c r="B21898">
        <v>321</v>
      </c>
      <c r="C21898" s="3" t="str">
        <f>HYPERLINK("http://www.uniprot.org/uniprot/I3T643","tr|I3T643|I3T643_LOTJA")</f>
        <v>tr|I3T643|I3T643_LOTJA</v>
      </c>
      <c r="D21898" t="s">
        <v>93</v>
      </c>
      <c r="E21898">
        <v>47.12</v>
      </c>
      <c r="F21898">
        <v>87</v>
      </c>
      <c r="G21898">
        <v>46</v>
      </c>
      <c r="H21898">
        <v>0</v>
      </c>
      <c r="I21898">
        <v>10</v>
      </c>
      <c r="J21898">
        <v>270</v>
      </c>
      <c r="K21898">
        <v>1</v>
      </c>
      <c r="L21898">
        <v>52</v>
      </c>
      <c r="M21898">
        <v>136</v>
      </c>
      <c r="N21898" t="s">
        <v>18</v>
      </c>
      <c r="O21898" s="1">
        <v>1.5609199999999999E-11</v>
      </c>
      <c r="P21898">
        <v>181</v>
      </c>
    </row>
    <row r="21899" spans="1:16" x14ac:dyDescent="0.25">
      <c r="A21899" t="s">
        <v>32340</v>
      </c>
      <c r="B21899">
        <v>885</v>
      </c>
      <c r="C21899" s="3" t="str">
        <f>HYPERLINK("http://www.uniprot.org/uniprot/O82135","tr|O82135|O82135_PEA")</f>
        <v>tr|O82135|O82135_PEA</v>
      </c>
      <c r="D21899" t="s">
        <v>32341</v>
      </c>
      <c r="E21899">
        <v>98.29</v>
      </c>
      <c r="F21899">
        <v>294</v>
      </c>
      <c r="G21899">
        <v>5</v>
      </c>
      <c r="H21899">
        <v>0</v>
      </c>
      <c r="I21899">
        <v>1</v>
      </c>
      <c r="J21899">
        <v>882</v>
      </c>
      <c r="K21899">
        <v>1</v>
      </c>
      <c r="L21899">
        <v>1</v>
      </c>
      <c r="M21899">
        <v>294</v>
      </c>
      <c r="N21899" t="s">
        <v>18</v>
      </c>
      <c r="O21899" s="1">
        <v>1.08701E-165</v>
      </c>
      <c r="P21899">
        <v>1515</v>
      </c>
    </row>
    <row r="21900" spans="1:16" x14ac:dyDescent="0.25">
      <c r="A21900" t="s">
        <v>32342</v>
      </c>
      <c r="B21900">
        <v>1719</v>
      </c>
      <c r="C21900" s="3" t="str">
        <f>HYPERLINK("http://www.uniprot.org/uniprot/G7LAE5","tr|G7LAE5|G7LAE5_MEDTR")</f>
        <v>tr|G7LAE5|G7LAE5_MEDTR</v>
      </c>
      <c r="D21900" t="s">
        <v>32343</v>
      </c>
      <c r="E21900">
        <v>84.44</v>
      </c>
      <c r="F21900">
        <v>572</v>
      </c>
      <c r="G21900">
        <v>89</v>
      </c>
      <c r="H21900">
        <v>2</v>
      </c>
      <c r="I21900">
        <v>1</v>
      </c>
      <c r="J21900">
        <v>1710</v>
      </c>
      <c r="K21900">
        <v>1</v>
      </c>
      <c r="L21900">
        <v>1</v>
      </c>
      <c r="M21900">
        <v>572</v>
      </c>
      <c r="N21900" t="s">
        <v>18</v>
      </c>
      <c r="O21900">
        <v>0</v>
      </c>
      <c r="P21900">
        <v>2631</v>
      </c>
    </row>
    <row r="21901" spans="1:16" x14ac:dyDescent="0.25">
      <c r="A21901" t="s">
        <v>32344</v>
      </c>
      <c r="B21901">
        <v>876</v>
      </c>
      <c r="C21901" s="3" t="str">
        <f>HYPERLINK("http://www.uniprot.org/uniprot/G7IKJ3","tr|G7IKJ3|G7IKJ3_MEDTR")</f>
        <v>tr|G7IKJ3|G7IKJ3_MEDTR</v>
      </c>
      <c r="D21901" t="s">
        <v>3121</v>
      </c>
      <c r="E21901">
        <v>33.5</v>
      </c>
      <c r="F21901">
        <v>200</v>
      </c>
      <c r="G21901">
        <v>133</v>
      </c>
      <c r="H21901">
        <v>25</v>
      </c>
      <c r="I21901">
        <v>28</v>
      </c>
      <c r="J21901">
        <v>552</v>
      </c>
      <c r="K21901">
        <v>1</v>
      </c>
      <c r="L21901">
        <v>666</v>
      </c>
      <c r="M21901">
        <v>865</v>
      </c>
      <c r="N21901" t="s">
        <v>18</v>
      </c>
      <c r="O21901" s="1">
        <v>4.6670399999999999E-20</v>
      </c>
      <c r="P21901">
        <v>259</v>
      </c>
    </row>
    <row r="21902" spans="1:16" x14ac:dyDescent="0.25">
      <c r="A21902" t="s">
        <v>32345</v>
      </c>
      <c r="B21902">
        <v>1500</v>
      </c>
      <c r="C21902" s="3" t="str">
        <f>HYPERLINK("http://www.uniprot.org/uniprot/H1A980","tr|H1A980|H1A980_MEDTR")</f>
        <v>tr|H1A980|H1A980_MEDTR</v>
      </c>
      <c r="D21902" t="s">
        <v>32346</v>
      </c>
      <c r="E21902">
        <v>86.67</v>
      </c>
      <c r="F21902">
        <v>518</v>
      </c>
      <c r="G21902">
        <v>69</v>
      </c>
      <c r="H21902">
        <v>19</v>
      </c>
      <c r="I21902">
        <v>1</v>
      </c>
      <c r="J21902">
        <v>1497</v>
      </c>
      <c r="K21902">
        <v>1</v>
      </c>
      <c r="L21902">
        <v>11</v>
      </c>
      <c r="M21902">
        <v>528</v>
      </c>
      <c r="N21902" t="s">
        <v>18</v>
      </c>
      <c r="O21902">
        <v>0</v>
      </c>
      <c r="P21902">
        <v>2319</v>
      </c>
    </row>
    <row r="21903" spans="1:16" x14ac:dyDescent="0.25">
      <c r="A21903" t="s">
        <v>32347</v>
      </c>
      <c r="B21903">
        <v>1611</v>
      </c>
      <c r="C21903" s="3" t="str">
        <f>HYPERLINK("http://www.uniprot.org/uniprot/G7JI09","tr|G7JI09|G7JI09_MEDTR")</f>
        <v>tr|G7JI09|G7JI09_MEDTR</v>
      </c>
      <c r="D21903" t="s">
        <v>32308</v>
      </c>
      <c r="E21903">
        <v>84.28</v>
      </c>
      <c r="F21903">
        <v>528</v>
      </c>
      <c r="G21903">
        <v>83</v>
      </c>
      <c r="H21903">
        <v>3</v>
      </c>
      <c r="I21903">
        <v>34</v>
      </c>
      <c r="J21903">
        <v>1608</v>
      </c>
      <c r="K21903">
        <v>1</v>
      </c>
      <c r="L21903">
        <v>525</v>
      </c>
      <c r="M21903">
        <v>1051</v>
      </c>
      <c r="N21903" t="s">
        <v>18</v>
      </c>
      <c r="O21903">
        <v>0</v>
      </c>
      <c r="P21903">
        <v>2418</v>
      </c>
    </row>
    <row r="21904" spans="1:16" x14ac:dyDescent="0.25">
      <c r="A21904" t="s">
        <v>32348</v>
      </c>
      <c r="B21904">
        <v>591</v>
      </c>
      <c r="C21904" s="3" t="str">
        <f>HYPERLINK("http://www.uniprot.org/uniprot/G7LGZ0","tr|G7LGZ0|G7LGZ0_MEDTR")</f>
        <v>tr|G7LGZ0|G7LGZ0_MEDTR</v>
      </c>
      <c r="D21904" t="s">
        <v>32349</v>
      </c>
      <c r="E21904">
        <v>77.72</v>
      </c>
      <c r="F21904">
        <v>211</v>
      </c>
      <c r="G21904">
        <v>47</v>
      </c>
      <c r="H21904">
        <v>15</v>
      </c>
      <c r="I21904">
        <v>1</v>
      </c>
      <c r="J21904">
        <v>588</v>
      </c>
      <c r="K21904">
        <v>1</v>
      </c>
      <c r="L21904">
        <v>1</v>
      </c>
      <c r="M21904">
        <v>210</v>
      </c>
      <c r="N21904" t="s">
        <v>18</v>
      </c>
      <c r="O21904" s="1">
        <v>7.66992E-86</v>
      </c>
      <c r="P21904">
        <v>823</v>
      </c>
    </row>
    <row r="21905" spans="1:16" x14ac:dyDescent="0.25">
      <c r="A21905" t="s">
        <v>32350</v>
      </c>
      <c r="B21905">
        <v>906</v>
      </c>
      <c r="C21905" s="3" t="str">
        <f>HYPERLINK("http://www.uniprot.org/uniprot/B7FJX5","tr|B7FJX5|B7FJX5_MEDTR")</f>
        <v>tr|B7FJX5|B7FJX5_MEDTR</v>
      </c>
      <c r="D21905" t="s">
        <v>655</v>
      </c>
      <c r="E21905">
        <v>91.06</v>
      </c>
      <c r="F21905">
        <v>291</v>
      </c>
      <c r="G21905">
        <v>26</v>
      </c>
      <c r="H21905">
        <v>0</v>
      </c>
      <c r="I21905">
        <v>1</v>
      </c>
      <c r="J21905">
        <v>873</v>
      </c>
      <c r="K21905">
        <v>1</v>
      </c>
      <c r="L21905">
        <v>1</v>
      </c>
      <c r="M21905">
        <v>291</v>
      </c>
      <c r="N21905" t="s">
        <v>18</v>
      </c>
      <c r="O21905" s="1">
        <v>3.6758999999999997E-148</v>
      </c>
      <c r="P21905">
        <v>1364</v>
      </c>
    </row>
    <row r="21906" spans="1:16" x14ac:dyDescent="0.25">
      <c r="A21906" t="s">
        <v>32351</v>
      </c>
      <c r="B21906">
        <v>1470</v>
      </c>
      <c r="C21906" s="3" t="str">
        <f>HYPERLINK("http://www.uniprot.org/uniprot/G7K2F4","tr|G7K2F4|G7K2F4_MEDTR")</f>
        <v>tr|G7K2F4|G7K2F4_MEDTR</v>
      </c>
      <c r="D21906" t="s">
        <v>32352</v>
      </c>
      <c r="E21906">
        <v>77.59</v>
      </c>
      <c r="F21906">
        <v>491</v>
      </c>
      <c r="G21906">
        <v>110</v>
      </c>
      <c r="H21906">
        <v>2</v>
      </c>
      <c r="I21906">
        <v>1</v>
      </c>
      <c r="J21906">
        <v>1467</v>
      </c>
      <c r="K21906">
        <v>1</v>
      </c>
      <c r="L21906">
        <v>1</v>
      </c>
      <c r="M21906">
        <v>486</v>
      </c>
      <c r="N21906" t="s">
        <v>18</v>
      </c>
      <c r="O21906">
        <v>0</v>
      </c>
      <c r="P21906">
        <v>1912</v>
      </c>
    </row>
    <row r="21907" spans="1:16" x14ac:dyDescent="0.25">
      <c r="A21907" t="s">
        <v>32353</v>
      </c>
      <c r="B21907">
        <v>1062</v>
      </c>
      <c r="C21907" s="3" t="str">
        <f>HYPERLINK("http://www.uniprot.org/uniprot/K7KQX0","tr|K7KQX0|K7KQX0_SOYBN")</f>
        <v>tr|K7KQX0|K7KQX0_SOYBN</v>
      </c>
      <c r="D21907" t="s">
        <v>28</v>
      </c>
      <c r="E21907">
        <v>65.150000000000006</v>
      </c>
      <c r="F21907">
        <v>287</v>
      </c>
      <c r="G21907">
        <v>100</v>
      </c>
      <c r="H21907">
        <v>11</v>
      </c>
      <c r="I21907">
        <v>1</v>
      </c>
      <c r="J21907">
        <v>828</v>
      </c>
      <c r="K21907">
        <v>1</v>
      </c>
      <c r="L21907">
        <v>1</v>
      </c>
      <c r="M21907">
        <v>287</v>
      </c>
      <c r="N21907" t="s">
        <v>18</v>
      </c>
      <c r="O21907" s="1">
        <v>1.11567E-104</v>
      </c>
      <c r="P21907">
        <v>990</v>
      </c>
    </row>
    <row r="21908" spans="1:16" x14ac:dyDescent="0.25">
      <c r="A21908" t="s">
        <v>32354</v>
      </c>
      <c r="B21908">
        <v>333</v>
      </c>
      <c r="C21908" s="3" t="str">
        <f>HYPERLINK("http://www.uniprot.org/uniprot/Q7XM15","tr|Q7XM15|Q7XM15_ORYSJ")</f>
        <v>tr|Q7XM15|Q7XM15_ORYSJ</v>
      </c>
      <c r="D21908" t="s">
        <v>8768</v>
      </c>
      <c r="E21908">
        <v>100</v>
      </c>
      <c r="F21908">
        <v>110</v>
      </c>
      <c r="G21908">
        <v>0</v>
      </c>
      <c r="H21908">
        <v>0</v>
      </c>
      <c r="I21908">
        <v>1</v>
      </c>
      <c r="J21908">
        <v>330</v>
      </c>
      <c r="K21908">
        <v>1</v>
      </c>
      <c r="L21908">
        <v>1</v>
      </c>
      <c r="M21908">
        <v>110</v>
      </c>
      <c r="N21908" t="s">
        <v>18</v>
      </c>
      <c r="O21908" s="1">
        <v>5.20731E-63</v>
      </c>
      <c r="P21908">
        <v>625</v>
      </c>
    </row>
    <row r="21909" spans="1:16" x14ac:dyDescent="0.25">
      <c r="A21909" t="s">
        <v>32355</v>
      </c>
      <c r="B21909">
        <v>831</v>
      </c>
      <c r="C21909" s="3" t="str">
        <f>HYPERLINK("http://www.uniprot.org/uniprot/K7LFJ8","tr|K7LFJ8|K7LFJ8_SOYBN")</f>
        <v>tr|K7LFJ8|K7LFJ8_SOYBN</v>
      </c>
      <c r="D21909" t="s">
        <v>28</v>
      </c>
      <c r="E21909">
        <v>53.33</v>
      </c>
      <c r="F21909">
        <v>285</v>
      </c>
      <c r="G21909">
        <v>133</v>
      </c>
      <c r="H21909">
        <v>11</v>
      </c>
      <c r="I21909">
        <v>1</v>
      </c>
      <c r="J21909">
        <v>822</v>
      </c>
      <c r="K21909">
        <v>1</v>
      </c>
      <c r="L21909">
        <v>1</v>
      </c>
      <c r="M21909">
        <v>277</v>
      </c>
      <c r="N21909" t="s">
        <v>18</v>
      </c>
      <c r="O21909" s="1">
        <v>2.53675E-73</v>
      </c>
      <c r="P21909">
        <v>718</v>
      </c>
    </row>
    <row r="21910" spans="1:16" x14ac:dyDescent="0.25">
      <c r="A21910" t="s">
        <v>32356</v>
      </c>
      <c r="B21910">
        <v>750</v>
      </c>
      <c r="C21910" s="3" t="str">
        <f>HYPERLINK("http://www.uniprot.org/uniprot/G7KLP2","tr|G7KLP2|G7KLP2_MEDTR")</f>
        <v>tr|G7KLP2|G7KLP2_MEDTR</v>
      </c>
      <c r="D21910" t="s">
        <v>32357</v>
      </c>
      <c r="E21910">
        <v>73.7</v>
      </c>
      <c r="F21910">
        <v>270</v>
      </c>
      <c r="G21910">
        <v>71</v>
      </c>
      <c r="H21910">
        <v>22</v>
      </c>
      <c r="I21910">
        <v>1</v>
      </c>
      <c r="J21910">
        <v>744</v>
      </c>
      <c r="K21910">
        <v>1</v>
      </c>
      <c r="L21910">
        <v>18</v>
      </c>
      <c r="M21910">
        <v>287</v>
      </c>
      <c r="N21910" t="s">
        <v>18</v>
      </c>
      <c r="O21910" s="1">
        <v>5.1806199999999997E-109</v>
      </c>
      <c r="P21910">
        <v>1025</v>
      </c>
    </row>
    <row r="21911" spans="1:16" x14ac:dyDescent="0.25">
      <c r="A21911" t="s">
        <v>32358</v>
      </c>
      <c r="B21911">
        <v>1851</v>
      </c>
      <c r="C21911" s="3" t="str">
        <f>HYPERLINK("http://www.uniprot.org/uniprot/I1MHP5","tr|I1MHP5|I1MHP5_SOYBN")</f>
        <v>tr|I1MHP5|I1MHP5_SOYBN</v>
      </c>
      <c r="D21911" t="s">
        <v>28</v>
      </c>
      <c r="E21911">
        <v>27.85</v>
      </c>
      <c r="F21911">
        <v>420</v>
      </c>
      <c r="G21911">
        <v>303</v>
      </c>
      <c r="H21911">
        <v>42</v>
      </c>
      <c r="I21911">
        <v>151</v>
      </c>
      <c r="J21911">
        <v>1284</v>
      </c>
      <c r="K21911">
        <v>1</v>
      </c>
      <c r="L21911">
        <v>1057</v>
      </c>
      <c r="M21911">
        <v>1470</v>
      </c>
      <c r="N21911" t="s">
        <v>18</v>
      </c>
      <c r="O21911" s="1">
        <v>2.30072E-30</v>
      </c>
      <c r="P21911">
        <v>352</v>
      </c>
    </row>
    <row r="21912" spans="1:16" x14ac:dyDescent="0.25">
      <c r="A21912" t="s">
        <v>32359</v>
      </c>
      <c r="B21912">
        <v>1065</v>
      </c>
      <c r="C21912" s="3" t="str">
        <f>HYPERLINK("http://www.uniprot.org/uniprot/G7IBG0","tr|G7IBG0|G7IBG0_MEDTR")</f>
        <v>tr|G7IBG0|G7IBG0_MEDTR</v>
      </c>
      <c r="D21912" t="s">
        <v>65</v>
      </c>
      <c r="E21912">
        <v>50</v>
      </c>
      <c r="F21912">
        <v>76</v>
      </c>
      <c r="G21912">
        <v>38</v>
      </c>
      <c r="H21912">
        <v>0</v>
      </c>
      <c r="I21912">
        <v>28</v>
      </c>
      <c r="J21912">
        <v>255</v>
      </c>
      <c r="K21912">
        <v>1</v>
      </c>
      <c r="L21912">
        <v>412</v>
      </c>
      <c r="M21912">
        <v>487</v>
      </c>
      <c r="N21912" t="s">
        <v>18</v>
      </c>
      <c r="O21912" s="1">
        <v>1.5542800000000001E-13</v>
      </c>
      <c r="P21912">
        <v>204</v>
      </c>
    </row>
    <row r="21913" spans="1:16" x14ac:dyDescent="0.25">
      <c r="A21913" t="s">
        <v>32360</v>
      </c>
      <c r="B21913">
        <v>1134</v>
      </c>
      <c r="C21913" s="3" t="str">
        <f>HYPERLINK("http://www.uniprot.org/uniprot/I1M4W2","tr|I1M4W2|I1M4W2_SOYBN")</f>
        <v>tr|I1M4W2|I1M4W2_SOYBN</v>
      </c>
      <c r="D21913" t="s">
        <v>117</v>
      </c>
      <c r="E21913">
        <v>98.93</v>
      </c>
      <c r="F21913">
        <v>377</v>
      </c>
      <c r="G21913">
        <v>4</v>
      </c>
      <c r="H21913">
        <v>0</v>
      </c>
      <c r="I21913">
        <v>1</v>
      </c>
      <c r="J21913">
        <v>1131</v>
      </c>
      <c r="K21913">
        <v>1</v>
      </c>
      <c r="L21913">
        <v>1</v>
      </c>
      <c r="M21913">
        <v>377</v>
      </c>
      <c r="N21913" t="s">
        <v>18</v>
      </c>
      <c r="O21913">
        <v>0</v>
      </c>
      <c r="P21913">
        <v>1942</v>
      </c>
    </row>
    <row r="21914" spans="1:16" x14ac:dyDescent="0.25">
      <c r="A21914" t="s">
        <v>32361</v>
      </c>
      <c r="B21914">
        <v>654</v>
      </c>
      <c r="C21914" s="3" t="str">
        <f>HYPERLINK("http://www.uniprot.org/uniprot/A7UQU7","tr|A7UQU7|A7UQU7_MEDTR")</f>
        <v>tr|A7UQU7|A7UQU7_MEDTR</v>
      </c>
      <c r="D21914" t="s">
        <v>111</v>
      </c>
      <c r="E21914">
        <v>40.68</v>
      </c>
      <c r="F21914">
        <v>145</v>
      </c>
      <c r="G21914">
        <v>86</v>
      </c>
      <c r="H21914">
        <v>1</v>
      </c>
      <c r="I21914">
        <v>100</v>
      </c>
      <c r="J21914">
        <v>531</v>
      </c>
      <c r="K21914">
        <v>1</v>
      </c>
      <c r="L21914">
        <v>326</v>
      </c>
      <c r="M21914">
        <v>468</v>
      </c>
      <c r="N21914" t="s">
        <v>18</v>
      </c>
      <c r="O21914" s="1">
        <v>2.9721700000000001E-21</v>
      </c>
      <c r="P21914">
        <v>267</v>
      </c>
    </row>
    <row r="21915" spans="1:16" x14ac:dyDescent="0.25">
      <c r="A21915" t="s">
        <v>32362</v>
      </c>
      <c r="B21915">
        <v>1032</v>
      </c>
      <c r="C21915" s="3" t="str">
        <f>HYPERLINK("http://www.uniprot.org/uniprot/I1MJE0","tr|I1MJE0|I1MJE0_SOYBN")</f>
        <v>tr|I1MJE0|I1MJE0_SOYBN</v>
      </c>
      <c r="D21915" t="s">
        <v>28</v>
      </c>
      <c r="E21915">
        <v>86.58</v>
      </c>
      <c r="F21915">
        <v>313</v>
      </c>
      <c r="G21915">
        <v>42</v>
      </c>
      <c r="H21915">
        <v>0</v>
      </c>
      <c r="I21915">
        <v>52</v>
      </c>
      <c r="J21915">
        <v>990</v>
      </c>
      <c r="K21915">
        <v>1</v>
      </c>
      <c r="L21915">
        <v>18</v>
      </c>
      <c r="M21915">
        <v>329</v>
      </c>
      <c r="N21915" t="s">
        <v>18</v>
      </c>
      <c r="O21915" s="1">
        <v>2.9447600000000002E-155</v>
      </c>
      <c r="P21915">
        <v>1426</v>
      </c>
    </row>
    <row r="21916" spans="1:16" x14ac:dyDescent="0.25">
      <c r="A21916" t="s">
        <v>32363</v>
      </c>
      <c r="B21916">
        <v>1287</v>
      </c>
      <c r="C21916" s="3" t="str">
        <f>HYPERLINK("http://www.uniprot.org/uniprot/G7JZL6","tr|G7JZL6|G7JZL6_MEDTR")</f>
        <v>tr|G7JZL6|G7JZL6_MEDTR</v>
      </c>
      <c r="D21916" t="s">
        <v>32364</v>
      </c>
      <c r="E21916">
        <v>70.87</v>
      </c>
      <c r="F21916">
        <v>436</v>
      </c>
      <c r="G21916">
        <v>127</v>
      </c>
      <c r="H21916">
        <v>11</v>
      </c>
      <c r="I21916">
        <v>10</v>
      </c>
      <c r="J21916">
        <v>1284</v>
      </c>
      <c r="K21916">
        <v>1</v>
      </c>
      <c r="L21916">
        <v>2</v>
      </c>
      <c r="M21916">
        <v>419</v>
      </c>
      <c r="N21916" t="s">
        <v>18</v>
      </c>
      <c r="O21916" s="1">
        <v>6.5642099999999998E-169</v>
      </c>
      <c r="P21916">
        <v>1545</v>
      </c>
    </row>
    <row r="21917" spans="1:16" x14ac:dyDescent="0.25">
      <c r="A21917" t="s">
        <v>32365</v>
      </c>
      <c r="B21917">
        <v>1125</v>
      </c>
      <c r="C21917" s="3" t="str">
        <f>HYPERLINK("http://www.uniprot.org/uniprot/G7L2P0","tr|G7L2P0|G7L2P0_MEDTR")</f>
        <v>tr|G7L2P0|G7L2P0_MEDTR</v>
      </c>
      <c r="D21917" t="s">
        <v>32366</v>
      </c>
      <c r="E21917">
        <v>60.47</v>
      </c>
      <c r="F21917">
        <v>334</v>
      </c>
      <c r="G21917">
        <v>132</v>
      </c>
      <c r="H21917">
        <v>0</v>
      </c>
      <c r="I21917">
        <v>109</v>
      </c>
      <c r="J21917">
        <v>1110</v>
      </c>
      <c r="K21917">
        <v>1</v>
      </c>
      <c r="L21917">
        <v>153</v>
      </c>
      <c r="M21917">
        <v>484</v>
      </c>
      <c r="N21917" t="s">
        <v>18</v>
      </c>
      <c r="O21917" s="1">
        <v>7.3592400000000002E-110</v>
      </c>
      <c r="P21917">
        <v>1035</v>
      </c>
    </row>
    <row r="21918" spans="1:16" x14ac:dyDescent="0.25">
      <c r="A21918" t="s">
        <v>32367</v>
      </c>
      <c r="B21918">
        <v>7920</v>
      </c>
      <c r="C21918" s="3" t="str">
        <f>HYPERLINK("http://www.uniprot.org/uniprot/G7L2Y0","tr|G7L2Y0|G7L2Y0_MEDTR")</f>
        <v>tr|G7L2Y0|G7L2Y0_MEDTR</v>
      </c>
      <c r="D21918" t="s">
        <v>32368</v>
      </c>
      <c r="E21918">
        <v>84.75</v>
      </c>
      <c r="F21918">
        <v>2722</v>
      </c>
      <c r="G21918">
        <v>415</v>
      </c>
      <c r="H21918">
        <v>117</v>
      </c>
      <c r="I21918">
        <v>61</v>
      </c>
      <c r="J21918">
        <v>7875</v>
      </c>
      <c r="K21918">
        <v>1</v>
      </c>
      <c r="L21918">
        <v>21</v>
      </c>
      <c r="M21918">
        <v>2737</v>
      </c>
      <c r="N21918" t="s">
        <v>18</v>
      </c>
      <c r="O21918">
        <v>0</v>
      </c>
      <c r="P21918">
        <v>11297</v>
      </c>
    </row>
    <row r="21919" spans="1:16" x14ac:dyDescent="0.25">
      <c r="A21919" t="s">
        <v>32369</v>
      </c>
      <c r="B21919">
        <v>2643</v>
      </c>
      <c r="C21919" s="3" t="str">
        <f>HYPERLINK("http://www.uniprot.org/uniprot/G7JRZ8","tr|G7JRZ8|G7JRZ8_MEDTR")</f>
        <v>tr|G7JRZ8|G7JRZ8_MEDTR</v>
      </c>
      <c r="D21919" t="s">
        <v>3380</v>
      </c>
      <c r="E21919">
        <v>83.9</v>
      </c>
      <c r="F21919">
        <v>882</v>
      </c>
      <c r="G21919">
        <v>142</v>
      </c>
      <c r="H21919">
        <v>2</v>
      </c>
      <c r="I21919">
        <v>1</v>
      </c>
      <c r="J21919">
        <v>2640</v>
      </c>
      <c r="K21919">
        <v>1</v>
      </c>
      <c r="L21919">
        <v>14</v>
      </c>
      <c r="M21919">
        <v>893</v>
      </c>
      <c r="N21919" t="s">
        <v>18</v>
      </c>
      <c r="O21919">
        <v>0</v>
      </c>
      <c r="P21919">
        <v>3865</v>
      </c>
    </row>
    <row r="21920" spans="1:16" x14ac:dyDescent="0.25">
      <c r="A21920" t="s">
        <v>32370</v>
      </c>
      <c r="B21920">
        <v>786</v>
      </c>
      <c r="C21920" s="3" t="str">
        <f>HYPERLINK("http://www.uniprot.org/uniprot/B9RXR6","tr|B9RXR6|B9RXR6_RICCO")</f>
        <v>tr|B9RXR6|B9RXR6_RICCO</v>
      </c>
      <c r="D21920" t="s">
        <v>32371</v>
      </c>
      <c r="E21920">
        <v>36.19</v>
      </c>
      <c r="F21920">
        <v>268</v>
      </c>
      <c r="G21920">
        <v>171</v>
      </c>
      <c r="H21920">
        <v>23</v>
      </c>
      <c r="I21920">
        <v>46</v>
      </c>
      <c r="J21920">
        <v>780</v>
      </c>
      <c r="K21920">
        <v>1</v>
      </c>
      <c r="L21920">
        <v>13</v>
      </c>
      <c r="M21920">
        <v>262</v>
      </c>
      <c r="N21920" t="s">
        <v>18</v>
      </c>
      <c r="O21920" s="1">
        <v>3.0802400000000001E-30</v>
      </c>
      <c r="P21920">
        <v>346</v>
      </c>
    </row>
    <row r="21921" spans="1:16" x14ac:dyDescent="0.25">
      <c r="A21921" t="s">
        <v>32372</v>
      </c>
      <c r="B21921">
        <v>1290</v>
      </c>
      <c r="C21921" s="3" t="str">
        <f>HYPERLINK("http://www.uniprot.org/uniprot/K7MNX6","tr|K7MNX6|K7MNX6_SOYBN")</f>
        <v>tr|K7MNX6|K7MNX6_SOYBN</v>
      </c>
      <c r="D21921" t="s">
        <v>28</v>
      </c>
      <c r="E21921">
        <v>79.77</v>
      </c>
      <c r="F21921">
        <v>435</v>
      </c>
      <c r="G21921">
        <v>88</v>
      </c>
      <c r="H21921">
        <v>8</v>
      </c>
      <c r="I21921">
        <v>1</v>
      </c>
      <c r="J21921">
        <v>1281</v>
      </c>
      <c r="K21921">
        <v>1</v>
      </c>
      <c r="L21921">
        <v>1</v>
      </c>
      <c r="M21921">
        <v>434</v>
      </c>
      <c r="N21921" t="s">
        <v>18</v>
      </c>
      <c r="O21921">
        <v>0</v>
      </c>
      <c r="P21921">
        <v>1766</v>
      </c>
    </row>
    <row r="21922" spans="1:16" x14ac:dyDescent="0.25">
      <c r="A21922" t="s">
        <v>32373</v>
      </c>
      <c r="B21922">
        <v>1851</v>
      </c>
      <c r="C21922" s="3" t="str">
        <f>HYPERLINK("http://www.uniprot.org/uniprot/G7J9W3","tr|G7J9W3|G7J9W3_MEDTR")</f>
        <v>tr|G7J9W3|G7J9W3_MEDTR</v>
      </c>
      <c r="D21922" t="s">
        <v>32374</v>
      </c>
      <c r="E21922">
        <v>69.75</v>
      </c>
      <c r="F21922">
        <v>658</v>
      </c>
      <c r="G21922">
        <v>199</v>
      </c>
      <c r="H21922">
        <v>43</v>
      </c>
      <c r="I21922">
        <v>1</v>
      </c>
      <c r="J21922">
        <v>1845</v>
      </c>
      <c r="K21922">
        <v>1</v>
      </c>
      <c r="L21922">
        <v>1</v>
      </c>
      <c r="M21922">
        <v>640</v>
      </c>
      <c r="N21922" t="s">
        <v>18</v>
      </c>
      <c r="O21922">
        <v>0</v>
      </c>
      <c r="P21922">
        <v>2176</v>
      </c>
    </row>
    <row r="21923" spans="1:16" x14ac:dyDescent="0.25">
      <c r="A21923" t="s">
        <v>32375</v>
      </c>
      <c r="B21923">
        <v>2760</v>
      </c>
      <c r="C21923" s="3" t="str">
        <f>HYPERLINK("http://www.uniprot.org/uniprot/B9RAV0","tr|B9RAV0|B9RAV0_RICCO")</f>
        <v>tr|B9RAV0|B9RAV0_RICCO</v>
      </c>
      <c r="D21923" t="s">
        <v>32376</v>
      </c>
      <c r="E21923">
        <v>52.52</v>
      </c>
      <c r="F21923">
        <v>1030</v>
      </c>
      <c r="G21923">
        <v>489</v>
      </c>
      <c r="H21923">
        <v>116</v>
      </c>
      <c r="I21923">
        <v>10</v>
      </c>
      <c r="J21923">
        <v>2751</v>
      </c>
      <c r="K21923">
        <v>1</v>
      </c>
      <c r="L21923">
        <v>2</v>
      </c>
      <c r="M21923">
        <v>1020</v>
      </c>
      <c r="N21923" t="s">
        <v>18</v>
      </c>
      <c r="O21923">
        <v>0</v>
      </c>
      <c r="P21923">
        <v>2489</v>
      </c>
    </row>
    <row r="21924" spans="1:16" x14ac:dyDescent="0.25">
      <c r="A21924" t="s">
        <v>32377</v>
      </c>
      <c r="B21924">
        <v>621</v>
      </c>
      <c r="C21924" s="3" t="str">
        <f>HYPERLINK("http://www.uniprot.org/uniprot/I3T1N4","tr|I3T1N4|I3T1N4_MEDTR")</f>
        <v>tr|I3T1N4|I3T1N4_MEDTR</v>
      </c>
      <c r="D21924" t="s">
        <v>22</v>
      </c>
      <c r="E21924">
        <v>75</v>
      </c>
      <c r="F21924">
        <v>228</v>
      </c>
      <c r="G21924">
        <v>57</v>
      </c>
      <c r="H21924">
        <v>26</v>
      </c>
      <c r="I21924">
        <v>1</v>
      </c>
      <c r="J21924">
        <v>606</v>
      </c>
      <c r="K21924">
        <v>1</v>
      </c>
      <c r="L21924">
        <v>3</v>
      </c>
      <c r="M21924">
        <v>226</v>
      </c>
      <c r="N21924" t="s">
        <v>18</v>
      </c>
      <c r="O21924" s="1">
        <v>2.73273E-87</v>
      </c>
      <c r="P21924">
        <v>836</v>
      </c>
    </row>
    <row r="21925" spans="1:16" x14ac:dyDescent="0.25">
      <c r="A21925" t="s">
        <v>32378</v>
      </c>
      <c r="B21925">
        <v>711</v>
      </c>
      <c r="C21925" s="3" t="str">
        <f>HYPERLINK("http://www.uniprot.org/uniprot/G8A1D6","tr|G8A1D6|G8A1D6_MEDTR")</f>
        <v>tr|G8A1D6|G8A1D6_MEDTR</v>
      </c>
      <c r="D21925" t="s">
        <v>32379</v>
      </c>
      <c r="E21925">
        <v>72.3</v>
      </c>
      <c r="F21925">
        <v>213</v>
      </c>
      <c r="G21925">
        <v>59</v>
      </c>
      <c r="H21925">
        <v>0</v>
      </c>
      <c r="I21925">
        <v>49</v>
      </c>
      <c r="J21925">
        <v>687</v>
      </c>
      <c r="K21925">
        <v>1</v>
      </c>
      <c r="L21925">
        <v>16</v>
      </c>
      <c r="M21925">
        <v>227</v>
      </c>
      <c r="N21925" t="s">
        <v>18</v>
      </c>
      <c r="O21925" s="1">
        <v>3.2370400000000002E-78</v>
      </c>
      <c r="P21925">
        <v>759</v>
      </c>
    </row>
    <row r="21926" spans="1:16" x14ac:dyDescent="0.25">
      <c r="A21926" t="s">
        <v>32380</v>
      </c>
      <c r="B21926">
        <v>1353</v>
      </c>
      <c r="C21926" s="3" t="str">
        <f>HYPERLINK("http://www.uniprot.org/uniprot/G7JPJ5","tr|G7JPJ5|G7JPJ5_MEDTR")</f>
        <v>tr|G7JPJ5|G7JPJ5_MEDTR</v>
      </c>
      <c r="D21926" t="s">
        <v>32381</v>
      </c>
      <c r="E21926">
        <v>77.31</v>
      </c>
      <c r="F21926">
        <v>432</v>
      </c>
      <c r="G21926">
        <v>98</v>
      </c>
      <c r="H21926">
        <v>4</v>
      </c>
      <c r="I21926">
        <v>67</v>
      </c>
      <c r="J21926">
        <v>1350</v>
      </c>
      <c r="K21926">
        <v>1</v>
      </c>
      <c r="L21926">
        <v>24</v>
      </c>
      <c r="M21926">
        <v>448</v>
      </c>
      <c r="N21926" t="s">
        <v>18</v>
      </c>
      <c r="O21926">
        <v>0</v>
      </c>
      <c r="P21926">
        <v>1658</v>
      </c>
    </row>
    <row r="21927" spans="1:16" x14ac:dyDescent="0.25">
      <c r="A21927" t="s">
        <v>32382</v>
      </c>
      <c r="B21927">
        <v>2970</v>
      </c>
      <c r="C21927" s="3" t="str">
        <f>HYPERLINK("http://www.uniprot.org/uniprot/I1LRM8","tr|I1LRM8|I1LRM8_SOYBN")</f>
        <v>tr|I1LRM8|I1LRM8_SOYBN</v>
      </c>
      <c r="D21927" t="s">
        <v>71</v>
      </c>
      <c r="E21927">
        <v>66.959999999999994</v>
      </c>
      <c r="F21927">
        <v>1002</v>
      </c>
      <c r="G21927">
        <v>331</v>
      </c>
      <c r="H21927">
        <v>13</v>
      </c>
      <c r="I21927">
        <v>1</v>
      </c>
      <c r="J21927">
        <v>2967</v>
      </c>
      <c r="K21927">
        <v>1</v>
      </c>
      <c r="L21927">
        <v>9</v>
      </c>
      <c r="M21927">
        <v>949</v>
      </c>
      <c r="N21927" t="s">
        <v>18</v>
      </c>
      <c r="O21927">
        <v>0</v>
      </c>
      <c r="P21927">
        <v>3061</v>
      </c>
    </row>
    <row r="21928" spans="1:16" x14ac:dyDescent="0.25">
      <c r="A21928" t="s">
        <v>32383</v>
      </c>
      <c r="B21928">
        <v>1458</v>
      </c>
      <c r="C21928" s="3" t="str">
        <f>HYPERLINK("http://www.uniprot.org/uniprot/Q9M3H8","tr|Q9M3H8|Q9M3H8_CICAR")</f>
        <v>tr|Q9M3H8|Q9M3H8_CICAR</v>
      </c>
      <c r="D21928" t="s">
        <v>32384</v>
      </c>
      <c r="E21928">
        <v>98.4</v>
      </c>
      <c r="F21928">
        <v>438</v>
      </c>
      <c r="G21928">
        <v>7</v>
      </c>
      <c r="H21928">
        <v>0</v>
      </c>
      <c r="I21928">
        <v>142</v>
      </c>
      <c r="J21928">
        <v>1455</v>
      </c>
      <c r="K21928">
        <v>1</v>
      </c>
      <c r="L21928">
        <v>1</v>
      </c>
      <c r="M21928">
        <v>438</v>
      </c>
      <c r="N21928" t="s">
        <v>18</v>
      </c>
      <c r="O21928">
        <v>0</v>
      </c>
      <c r="P21928">
        <v>2275</v>
      </c>
    </row>
    <row r="21929" spans="1:16" x14ac:dyDescent="0.25">
      <c r="A21929" t="s">
        <v>32385</v>
      </c>
      <c r="B21929">
        <v>1596</v>
      </c>
      <c r="C21929" s="3" t="str">
        <f>HYPERLINK("http://www.uniprot.org/uniprot/G7JI10","tr|G7JI10|G7JI10_MEDTR")</f>
        <v>tr|G7JI10|G7JI10_MEDTR</v>
      </c>
      <c r="D21929" t="s">
        <v>32386</v>
      </c>
      <c r="E21929">
        <v>85.17</v>
      </c>
      <c r="F21929">
        <v>499</v>
      </c>
      <c r="G21929">
        <v>74</v>
      </c>
      <c r="H21929">
        <v>1</v>
      </c>
      <c r="I21929">
        <v>100</v>
      </c>
      <c r="J21929">
        <v>1593</v>
      </c>
      <c r="K21929">
        <v>1</v>
      </c>
      <c r="L21929">
        <v>23</v>
      </c>
      <c r="M21929">
        <v>517</v>
      </c>
      <c r="N21929" t="s">
        <v>18</v>
      </c>
      <c r="O21929">
        <v>0</v>
      </c>
      <c r="P21929">
        <v>2278</v>
      </c>
    </row>
    <row r="21930" spans="1:16" x14ac:dyDescent="0.25">
      <c r="A21930" t="s">
        <v>32387</v>
      </c>
      <c r="B21930">
        <v>840</v>
      </c>
      <c r="C21930" s="3" t="str">
        <f>HYPERLINK("http://www.uniprot.org/uniprot/G7LGY9","tr|G7LGY9|G7LGY9_MEDTR")</f>
        <v>tr|G7LGY9|G7LGY9_MEDTR</v>
      </c>
      <c r="D21930" t="s">
        <v>32388</v>
      </c>
      <c r="E21930">
        <v>91.75</v>
      </c>
      <c r="F21930">
        <v>279</v>
      </c>
      <c r="G21930">
        <v>23</v>
      </c>
      <c r="H21930">
        <v>0</v>
      </c>
      <c r="I21930">
        <v>1</v>
      </c>
      <c r="J21930">
        <v>837</v>
      </c>
      <c r="K21930">
        <v>1</v>
      </c>
      <c r="L21930">
        <v>1</v>
      </c>
      <c r="M21930">
        <v>279</v>
      </c>
      <c r="N21930" t="s">
        <v>18</v>
      </c>
      <c r="O21930" s="1">
        <v>1.47318E-137</v>
      </c>
      <c r="P21930">
        <v>1272</v>
      </c>
    </row>
    <row r="21931" spans="1:16" x14ac:dyDescent="0.25">
      <c r="A21931" t="s">
        <v>32389</v>
      </c>
      <c r="B21931">
        <v>303</v>
      </c>
      <c r="C21931" s="3" t="str">
        <f>HYPERLINK("http://www.uniprot.org/uniprot/G7L8J5","tr|G7L8J5|G7L8J5_MEDTR")</f>
        <v>tr|G7L8J5|G7L8J5_MEDTR</v>
      </c>
      <c r="D21931" t="s">
        <v>32390</v>
      </c>
      <c r="E21931">
        <v>45.58</v>
      </c>
      <c r="F21931">
        <v>68</v>
      </c>
      <c r="G21931">
        <v>37</v>
      </c>
      <c r="H21931">
        <v>11</v>
      </c>
      <c r="I21931">
        <v>124</v>
      </c>
      <c r="J21931">
        <v>294</v>
      </c>
      <c r="K21931">
        <v>1</v>
      </c>
      <c r="L21931">
        <v>181</v>
      </c>
      <c r="M21931">
        <v>246</v>
      </c>
      <c r="N21931" t="s">
        <v>18</v>
      </c>
      <c r="O21931" s="1">
        <v>4.6334200000000002E-7</v>
      </c>
      <c r="P21931">
        <v>93</v>
      </c>
    </row>
    <row r="21932" spans="1:16" x14ac:dyDescent="0.25">
      <c r="A21932" t="s">
        <v>32391</v>
      </c>
      <c r="B21932">
        <v>1260</v>
      </c>
      <c r="C21932" s="3" t="str">
        <f>HYPERLINK("http://www.uniprot.org/uniprot/G7K2F2","tr|G7K2F2|G7K2F2_MEDTR")</f>
        <v>tr|G7K2F2|G7K2F2_MEDTR</v>
      </c>
      <c r="D21932" t="s">
        <v>32392</v>
      </c>
      <c r="E21932">
        <v>70.849999999999994</v>
      </c>
      <c r="F21932">
        <v>422</v>
      </c>
      <c r="G21932">
        <v>123</v>
      </c>
      <c r="H21932">
        <v>3</v>
      </c>
      <c r="I21932">
        <v>1</v>
      </c>
      <c r="J21932">
        <v>1257</v>
      </c>
      <c r="K21932">
        <v>1</v>
      </c>
      <c r="L21932">
        <v>1</v>
      </c>
      <c r="M21932">
        <v>413</v>
      </c>
      <c r="N21932" t="s">
        <v>18</v>
      </c>
      <c r="O21932" s="1">
        <v>9.82552E-162</v>
      </c>
      <c r="P21932">
        <v>1483</v>
      </c>
    </row>
    <row r="21933" spans="1:16" x14ac:dyDescent="0.25">
      <c r="A21933" t="s">
        <v>32393</v>
      </c>
      <c r="B21933">
        <v>231</v>
      </c>
      <c r="C21933" s="3" t="str">
        <f>HYPERLINK("http://www.uniprot.org/uniprot/G7L9M4","tr|G7L9M4|G7L9M4_MEDTR")</f>
        <v>tr|G7L9M4|G7L9M4_MEDTR</v>
      </c>
      <c r="D21933" t="s">
        <v>11868</v>
      </c>
      <c r="E21933">
        <v>61.84</v>
      </c>
      <c r="F21933">
        <v>76</v>
      </c>
      <c r="G21933">
        <v>29</v>
      </c>
      <c r="H21933">
        <v>0</v>
      </c>
      <c r="I21933">
        <v>1</v>
      </c>
      <c r="J21933">
        <v>228</v>
      </c>
      <c r="K21933">
        <v>1</v>
      </c>
      <c r="L21933">
        <v>1</v>
      </c>
      <c r="M21933">
        <v>70</v>
      </c>
      <c r="N21933" t="s">
        <v>18</v>
      </c>
      <c r="O21933" s="1">
        <v>1.8564199999999999E-12</v>
      </c>
      <c r="P21933">
        <v>189</v>
      </c>
    </row>
    <row r="21934" spans="1:16" x14ac:dyDescent="0.25">
      <c r="A21934" t="s">
        <v>32394</v>
      </c>
      <c r="B21934">
        <v>1068</v>
      </c>
      <c r="C21934" s="3" t="str">
        <f>HYPERLINK("http://www.uniprot.org/uniprot/I1L4B2","tr|I1L4B2|I1L4B2_SOYBN")</f>
        <v>tr|I1L4B2|I1L4B2_SOYBN</v>
      </c>
      <c r="D21934" t="s">
        <v>28</v>
      </c>
      <c r="E21934">
        <v>29.16</v>
      </c>
      <c r="F21934">
        <v>120</v>
      </c>
      <c r="G21934">
        <v>85</v>
      </c>
      <c r="H21934">
        <v>2</v>
      </c>
      <c r="I21934">
        <v>547</v>
      </c>
      <c r="J21934">
        <v>900</v>
      </c>
      <c r="K21934">
        <v>1</v>
      </c>
      <c r="L21934">
        <v>290</v>
      </c>
      <c r="M21934">
        <v>406</v>
      </c>
      <c r="N21934" t="s">
        <v>18</v>
      </c>
      <c r="O21934" s="1">
        <v>6.3233300000000001E-15</v>
      </c>
      <c r="P21934">
        <v>153</v>
      </c>
    </row>
    <row r="21935" spans="1:16" x14ac:dyDescent="0.25">
      <c r="A21935" t="s">
        <v>32395</v>
      </c>
      <c r="B21935">
        <v>675</v>
      </c>
      <c r="C21935" s="3" t="str">
        <f>HYPERLINK("http://www.uniprot.org/uniprot/I3SKP6","tr|I3SKP6|I3SKP6_MEDTR")</f>
        <v>tr|I3SKP6|I3SKP6_MEDTR</v>
      </c>
      <c r="D21935" t="s">
        <v>32396</v>
      </c>
      <c r="E21935">
        <v>75.17</v>
      </c>
      <c r="F21935">
        <v>145</v>
      </c>
      <c r="G21935">
        <v>36</v>
      </c>
      <c r="H21935">
        <v>0</v>
      </c>
      <c r="I21935">
        <v>238</v>
      </c>
      <c r="J21935">
        <v>672</v>
      </c>
      <c r="K21935">
        <v>1</v>
      </c>
      <c r="L21935">
        <v>86</v>
      </c>
      <c r="M21935">
        <v>230</v>
      </c>
      <c r="N21935" t="s">
        <v>18</v>
      </c>
      <c r="O21935" s="1">
        <v>1.2194200000000001E-52</v>
      </c>
      <c r="P21935">
        <v>538</v>
      </c>
    </row>
    <row r="21936" spans="1:16" x14ac:dyDescent="0.25">
      <c r="A21936" t="s">
        <v>32397</v>
      </c>
      <c r="B21936">
        <v>249</v>
      </c>
      <c r="C21936" s="3" t="str">
        <f>HYPERLINK("http://www.uniprot.org/uniprot/I3SL49","tr|I3SL49|I3SL49_LOTJA")</f>
        <v>tr|I3SL49|I3SL49_LOTJA</v>
      </c>
      <c r="D21936" t="s">
        <v>93</v>
      </c>
      <c r="E21936">
        <v>85.71</v>
      </c>
      <c r="F21936">
        <v>35</v>
      </c>
      <c r="G21936">
        <v>5</v>
      </c>
      <c r="H21936">
        <v>0</v>
      </c>
      <c r="I21936">
        <v>1</v>
      </c>
      <c r="J21936">
        <v>105</v>
      </c>
      <c r="K21936">
        <v>1</v>
      </c>
      <c r="L21936">
        <v>73</v>
      </c>
      <c r="M21936">
        <v>107</v>
      </c>
      <c r="N21936" t="s">
        <v>18</v>
      </c>
      <c r="O21936" s="1">
        <v>2.81662E-8</v>
      </c>
      <c r="P21936">
        <v>153</v>
      </c>
    </row>
    <row r="21937" spans="1:16" x14ac:dyDescent="0.25">
      <c r="A21937" t="s">
        <v>32398</v>
      </c>
      <c r="B21937">
        <v>1143</v>
      </c>
      <c r="C21937" s="3" t="str">
        <f>HYPERLINK("http://www.uniprot.org/uniprot/C7FDI5","tr|C7FDI5|C7FDI5_SOYBN")</f>
        <v>tr|C7FDI5|C7FDI5_SOYBN</v>
      </c>
      <c r="D21937" t="s">
        <v>717</v>
      </c>
      <c r="E21937">
        <v>49.17</v>
      </c>
      <c r="F21937">
        <v>362</v>
      </c>
      <c r="G21937">
        <v>184</v>
      </c>
      <c r="H21937">
        <v>4</v>
      </c>
      <c r="I21937">
        <v>1</v>
      </c>
      <c r="J21937">
        <v>1074</v>
      </c>
      <c r="K21937">
        <v>1</v>
      </c>
      <c r="L21937">
        <v>704</v>
      </c>
      <c r="M21937">
        <v>1060</v>
      </c>
      <c r="N21937" t="s">
        <v>18</v>
      </c>
      <c r="O21937" s="1">
        <v>1.2507500000000001E-96</v>
      </c>
      <c r="P21937">
        <v>921</v>
      </c>
    </row>
    <row r="21938" spans="1:16" x14ac:dyDescent="0.25">
      <c r="A21938" t="s">
        <v>32399</v>
      </c>
      <c r="B21938">
        <v>2337</v>
      </c>
      <c r="C21938" s="3" t="str">
        <f>HYPERLINK("http://www.uniprot.org/uniprot/K7M3E1","tr|K7M3E1|K7M3E1_SOYBN")</f>
        <v>tr|K7M3E1|K7M3E1_SOYBN</v>
      </c>
      <c r="D21938" t="s">
        <v>28</v>
      </c>
      <c r="E21938">
        <v>78.38</v>
      </c>
      <c r="F21938">
        <v>782</v>
      </c>
      <c r="G21938">
        <v>169</v>
      </c>
      <c r="H21938">
        <v>12</v>
      </c>
      <c r="I21938">
        <v>25</v>
      </c>
      <c r="J21938">
        <v>2334</v>
      </c>
      <c r="K21938">
        <v>1</v>
      </c>
      <c r="L21938">
        <v>40</v>
      </c>
      <c r="M21938">
        <v>821</v>
      </c>
      <c r="N21938" t="s">
        <v>18</v>
      </c>
      <c r="O21938">
        <v>0</v>
      </c>
      <c r="P21938">
        <v>3165</v>
      </c>
    </row>
    <row r="21939" spans="1:16" x14ac:dyDescent="0.25">
      <c r="A21939" t="s">
        <v>32400</v>
      </c>
      <c r="B21939">
        <v>1488</v>
      </c>
      <c r="C21939" s="3" t="str">
        <f>HYPERLINK("http://www.uniprot.org/uniprot/I1MJE1","tr|I1MJE1|I1MJE1_SOYBN")</f>
        <v>tr|I1MJE1|I1MJE1_SOYBN</v>
      </c>
      <c r="D21939" t="s">
        <v>99</v>
      </c>
      <c r="E21939">
        <v>90.08</v>
      </c>
      <c r="F21939">
        <v>494</v>
      </c>
      <c r="G21939">
        <v>49</v>
      </c>
      <c r="H21939">
        <v>0</v>
      </c>
      <c r="I21939">
        <v>1</v>
      </c>
      <c r="J21939">
        <v>1482</v>
      </c>
      <c r="K21939">
        <v>1</v>
      </c>
      <c r="L21939">
        <v>1</v>
      </c>
      <c r="M21939">
        <v>494</v>
      </c>
      <c r="N21939" t="s">
        <v>18</v>
      </c>
      <c r="O21939">
        <v>0</v>
      </c>
      <c r="P21939">
        <v>2289</v>
      </c>
    </row>
    <row r="21940" spans="1:16" x14ac:dyDescent="0.25">
      <c r="A21940" t="s">
        <v>32401</v>
      </c>
      <c r="B21940">
        <v>711</v>
      </c>
      <c r="C21940" s="3" t="str">
        <f>HYPERLINK("http://www.uniprot.org/uniprot/K7KSH6","tr|K7KSH6|K7KSH6_SOYBN")</f>
        <v>tr|K7KSH6|K7KSH6_SOYBN</v>
      </c>
      <c r="D21940" t="s">
        <v>28</v>
      </c>
      <c r="E21940">
        <v>45.9</v>
      </c>
      <c r="F21940">
        <v>183</v>
      </c>
      <c r="G21940">
        <v>99</v>
      </c>
      <c r="H21940">
        <v>10</v>
      </c>
      <c r="I21940">
        <v>163</v>
      </c>
      <c r="J21940">
        <v>681</v>
      </c>
      <c r="K21940">
        <v>1</v>
      </c>
      <c r="L21940">
        <v>25</v>
      </c>
      <c r="M21940">
        <v>206</v>
      </c>
      <c r="N21940" t="s">
        <v>18</v>
      </c>
      <c r="O21940" s="1">
        <v>1.28777E-34</v>
      </c>
      <c r="P21940">
        <v>383</v>
      </c>
    </row>
    <row r="21941" spans="1:16" x14ac:dyDescent="0.25">
      <c r="A21941" t="s">
        <v>32402</v>
      </c>
      <c r="B21941">
        <v>1527</v>
      </c>
      <c r="C21941" s="3" t="str">
        <f>HYPERLINK("http://www.uniprot.org/uniprot/G7IKX9","tr|G7IKX9|G7IKX9_MEDTR")</f>
        <v>tr|G7IKX9|G7IKX9_MEDTR</v>
      </c>
      <c r="D21941" t="s">
        <v>23162</v>
      </c>
      <c r="E21941">
        <v>57.73</v>
      </c>
      <c r="F21941">
        <v>407</v>
      </c>
      <c r="G21941">
        <v>172</v>
      </c>
      <c r="H21941">
        <v>5</v>
      </c>
      <c r="I21941">
        <v>307</v>
      </c>
      <c r="J21941">
        <v>1512</v>
      </c>
      <c r="K21941">
        <v>1</v>
      </c>
      <c r="L21941">
        <v>291</v>
      </c>
      <c r="M21941">
        <v>697</v>
      </c>
      <c r="N21941" t="s">
        <v>18</v>
      </c>
      <c r="O21941" s="1">
        <v>2.0651700000000001E-127</v>
      </c>
      <c r="P21941">
        <v>1188</v>
      </c>
    </row>
    <row r="21942" spans="1:16" x14ac:dyDescent="0.25">
      <c r="A21942" t="s">
        <v>32403</v>
      </c>
      <c r="B21942">
        <v>1110</v>
      </c>
      <c r="C21942" s="3" t="str">
        <f>HYPERLINK("http://www.uniprot.org/uniprot/G7L2Y6","tr|G7L2Y6|G7L2Y6_MEDTR")</f>
        <v>tr|G7L2Y6|G7L2Y6_MEDTR</v>
      </c>
      <c r="D21942" t="s">
        <v>32404</v>
      </c>
      <c r="E21942">
        <v>86.14</v>
      </c>
      <c r="F21942">
        <v>368</v>
      </c>
      <c r="G21942">
        <v>51</v>
      </c>
      <c r="H21942">
        <v>2</v>
      </c>
      <c r="I21942">
        <v>10</v>
      </c>
      <c r="J21942">
        <v>1107</v>
      </c>
      <c r="K21942">
        <v>1</v>
      </c>
      <c r="L21942">
        <v>3</v>
      </c>
      <c r="M21942">
        <v>369</v>
      </c>
      <c r="N21942" t="s">
        <v>18</v>
      </c>
      <c r="O21942">
        <v>0</v>
      </c>
      <c r="P21942">
        <v>1677</v>
      </c>
    </row>
    <row r="21943" spans="1:16" x14ac:dyDescent="0.25">
      <c r="A21943" t="s">
        <v>32405</v>
      </c>
      <c r="B21943">
        <v>504</v>
      </c>
      <c r="C21943" s="3" t="str">
        <f>HYPERLINK("http://www.uniprot.org/uniprot/D8L5E3","tr|D8L5E3|D8L5E3_MEDTR")</f>
        <v>tr|D8L5E3|D8L5E3_MEDTR</v>
      </c>
      <c r="D21943" t="s">
        <v>32406</v>
      </c>
      <c r="E21943">
        <v>91.6</v>
      </c>
      <c r="F21943">
        <v>131</v>
      </c>
      <c r="G21943">
        <v>11</v>
      </c>
      <c r="H21943">
        <v>0</v>
      </c>
      <c r="I21943">
        <v>106</v>
      </c>
      <c r="J21943">
        <v>498</v>
      </c>
      <c r="K21943">
        <v>1</v>
      </c>
      <c r="L21943">
        <v>9</v>
      </c>
      <c r="M21943">
        <v>139</v>
      </c>
      <c r="N21943" t="s">
        <v>18</v>
      </c>
      <c r="O21943" s="1">
        <v>8.4897099999999999E-66</v>
      </c>
      <c r="P21943">
        <v>649</v>
      </c>
    </row>
    <row r="21944" spans="1:16" x14ac:dyDescent="0.25">
      <c r="A21944" t="s">
        <v>32407</v>
      </c>
      <c r="B21944">
        <v>918</v>
      </c>
      <c r="C21944" s="3" t="str">
        <f>HYPERLINK("http://www.uniprot.org/uniprot/G7L2A9","tr|G7L2A9|G7L2A9_MEDTR")</f>
        <v>tr|G7L2A9|G7L2A9_MEDTR</v>
      </c>
      <c r="D21944" t="s">
        <v>32408</v>
      </c>
      <c r="E21944">
        <v>86.94</v>
      </c>
      <c r="F21944">
        <v>291</v>
      </c>
      <c r="G21944">
        <v>38</v>
      </c>
      <c r="H21944">
        <v>0</v>
      </c>
      <c r="I21944">
        <v>43</v>
      </c>
      <c r="J21944">
        <v>915</v>
      </c>
      <c r="K21944">
        <v>1</v>
      </c>
      <c r="L21944">
        <v>10</v>
      </c>
      <c r="M21944">
        <v>300</v>
      </c>
      <c r="N21944" t="s">
        <v>18</v>
      </c>
      <c r="O21944" s="1">
        <v>1.2829699999999999E-140</v>
      </c>
      <c r="P21944">
        <v>1299</v>
      </c>
    </row>
    <row r="21945" spans="1:16" x14ac:dyDescent="0.25">
      <c r="A21945" t="s">
        <v>32409</v>
      </c>
      <c r="B21945">
        <v>924</v>
      </c>
      <c r="C21945" s="3" t="str">
        <f>HYPERLINK("http://www.uniprot.org/uniprot/I1NG96","tr|I1NG96|I1NG96_SOYBN")</f>
        <v>tr|I1NG96|I1NG96_SOYBN</v>
      </c>
      <c r="D21945" t="s">
        <v>28</v>
      </c>
      <c r="E21945">
        <v>82.08</v>
      </c>
      <c r="F21945">
        <v>307</v>
      </c>
      <c r="G21945">
        <v>55</v>
      </c>
      <c r="H21945">
        <v>0</v>
      </c>
      <c r="I21945">
        <v>1</v>
      </c>
      <c r="J21945">
        <v>921</v>
      </c>
      <c r="K21945">
        <v>1</v>
      </c>
      <c r="L21945">
        <v>1</v>
      </c>
      <c r="M21945">
        <v>305</v>
      </c>
      <c r="N21945" t="s">
        <v>18</v>
      </c>
      <c r="O21945" s="1">
        <v>1.13526E-144</v>
      </c>
      <c r="P21945">
        <v>1334</v>
      </c>
    </row>
    <row r="21946" spans="1:16" x14ac:dyDescent="0.25">
      <c r="A21946" t="s">
        <v>32410</v>
      </c>
      <c r="B21946">
        <v>1884</v>
      </c>
      <c r="C21946" s="3" t="str">
        <f>HYPERLINK("http://www.uniprot.org/uniprot/I1M895","tr|I1M895|I1M895_SOYBN")</f>
        <v>tr|I1M895|I1M895_SOYBN</v>
      </c>
      <c r="D21946" t="s">
        <v>28</v>
      </c>
      <c r="E21946">
        <v>84.5</v>
      </c>
      <c r="F21946">
        <v>626</v>
      </c>
      <c r="G21946">
        <v>97</v>
      </c>
      <c r="H21946">
        <v>1</v>
      </c>
      <c r="I21946">
        <v>1</v>
      </c>
      <c r="J21946">
        <v>1875</v>
      </c>
      <c r="K21946">
        <v>1</v>
      </c>
      <c r="L21946">
        <v>1</v>
      </c>
      <c r="M21946">
        <v>622</v>
      </c>
      <c r="N21946" t="s">
        <v>18</v>
      </c>
      <c r="O21946">
        <v>0</v>
      </c>
      <c r="P21946">
        <v>2739</v>
      </c>
    </row>
    <row r="21947" spans="1:16" x14ac:dyDescent="0.25">
      <c r="A21947" t="s">
        <v>32411</v>
      </c>
      <c r="B21947">
        <v>717</v>
      </c>
      <c r="C21947" s="3" t="str">
        <f>HYPERLINK("http://www.uniprot.org/uniprot/G7ZZD4","tr|G7ZZD4|G7ZZD4_MEDTR")</f>
        <v>tr|G7ZZD4|G7ZZD4_MEDTR</v>
      </c>
      <c r="D21947" t="s">
        <v>26840</v>
      </c>
      <c r="E21947">
        <v>50.4</v>
      </c>
      <c r="F21947">
        <v>246</v>
      </c>
      <c r="G21947">
        <v>122</v>
      </c>
      <c r="H21947">
        <v>11</v>
      </c>
      <c r="I21947">
        <v>1</v>
      </c>
      <c r="J21947">
        <v>705</v>
      </c>
      <c r="K21947">
        <v>1</v>
      </c>
      <c r="L21947">
        <v>102</v>
      </c>
      <c r="M21947">
        <v>339</v>
      </c>
      <c r="N21947" t="s">
        <v>18</v>
      </c>
      <c r="O21947" s="1">
        <v>8.1960399999999998E-53</v>
      </c>
      <c r="P21947">
        <v>540</v>
      </c>
    </row>
    <row r="21948" spans="1:16" x14ac:dyDescent="0.25">
      <c r="A21948" t="s">
        <v>32412</v>
      </c>
      <c r="B21948">
        <v>621</v>
      </c>
      <c r="C21948" s="3" t="str">
        <f>HYPERLINK("http://www.uniprot.org/uniprot/G7J9W5","tr|G7J9W5|G7J9W5_MEDTR")</f>
        <v>tr|G7J9W5|G7J9W5_MEDTR</v>
      </c>
      <c r="D21948" t="s">
        <v>32413</v>
      </c>
      <c r="E21948">
        <v>85.91</v>
      </c>
      <c r="F21948">
        <v>213</v>
      </c>
      <c r="G21948">
        <v>30</v>
      </c>
      <c r="H21948">
        <v>7</v>
      </c>
      <c r="I21948">
        <v>1</v>
      </c>
      <c r="J21948">
        <v>618</v>
      </c>
      <c r="K21948">
        <v>1</v>
      </c>
      <c r="L21948">
        <v>1</v>
      </c>
      <c r="M21948">
        <v>213</v>
      </c>
      <c r="N21948" t="s">
        <v>18</v>
      </c>
      <c r="O21948" s="1">
        <v>3.2131400000000001E-104</v>
      </c>
      <c r="P21948">
        <v>982</v>
      </c>
    </row>
    <row r="21949" spans="1:16" x14ac:dyDescent="0.25">
      <c r="A21949" t="s">
        <v>32414</v>
      </c>
      <c r="B21949">
        <v>600</v>
      </c>
      <c r="C21949" s="3" t="str">
        <f>HYPERLINK("http://www.uniprot.org/uniprot/G7J4S4","tr|G7J4S4|G7J4S4_MEDTR")</f>
        <v>tr|G7J4S4|G7J4S4_MEDTR</v>
      </c>
      <c r="D21949" t="s">
        <v>32415</v>
      </c>
      <c r="E21949">
        <v>69.84</v>
      </c>
      <c r="F21949">
        <v>199</v>
      </c>
      <c r="G21949">
        <v>60</v>
      </c>
      <c r="H21949">
        <v>2</v>
      </c>
      <c r="I21949">
        <v>1</v>
      </c>
      <c r="J21949">
        <v>591</v>
      </c>
      <c r="K21949">
        <v>1</v>
      </c>
      <c r="L21949">
        <v>1</v>
      </c>
      <c r="M21949">
        <v>195</v>
      </c>
      <c r="N21949" t="s">
        <v>18</v>
      </c>
      <c r="O21949" s="1">
        <v>5.6206499999999998E-63</v>
      </c>
      <c r="P21949">
        <v>626</v>
      </c>
    </row>
    <row r="21950" spans="1:16" x14ac:dyDescent="0.25">
      <c r="A21950" t="s">
        <v>32416</v>
      </c>
      <c r="B21950">
        <v>1098</v>
      </c>
      <c r="C21950" s="3" t="str">
        <f>HYPERLINK("http://www.uniprot.org/uniprot/K7L8Y4","tr|K7L8Y4|K7L8Y4_SOYBN")</f>
        <v>tr|K7L8Y4|K7L8Y4_SOYBN</v>
      </c>
      <c r="D21950" t="s">
        <v>28</v>
      </c>
      <c r="E21950">
        <v>49.86</v>
      </c>
      <c r="F21950">
        <v>381</v>
      </c>
      <c r="G21950">
        <v>191</v>
      </c>
      <c r="H21950">
        <v>23</v>
      </c>
      <c r="I21950">
        <v>1</v>
      </c>
      <c r="J21950">
        <v>1074</v>
      </c>
      <c r="K21950">
        <v>1</v>
      </c>
      <c r="L21950">
        <v>28</v>
      </c>
      <c r="M21950">
        <v>403</v>
      </c>
      <c r="N21950" t="s">
        <v>18</v>
      </c>
      <c r="O21950" s="1">
        <v>1.7451300000000001E-100</v>
      </c>
      <c r="P21950">
        <v>954</v>
      </c>
    </row>
    <row r="21951" spans="1:16" x14ac:dyDescent="0.25">
      <c r="A21951" t="s">
        <v>32417</v>
      </c>
      <c r="B21951">
        <v>885</v>
      </c>
      <c r="C21951" s="3" t="str">
        <f>HYPERLINK("http://www.uniprot.org/uniprot/G8A1D8","tr|G8A1D8|G8A1D8_MEDTR")</f>
        <v>tr|G8A1D8|G8A1D8_MEDTR</v>
      </c>
      <c r="D21951" t="s">
        <v>32418</v>
      </c>
      <c r="E21951">
        <v>77.77</v>
      </c>
      <c r="F21951">
        <v>252</v>
      </c>
      <c r="G21951">
        <v>56</v>
      </c>
      <c r="H21951">
        <v>16</v>
      </c>
      <c r="I21951">
        <v>1</v>
      </c>
      <c r="J21951">
        <v>708</v>
      </c>
      <c r="K21951">
        <v>1</v>
      </c>
      <c r="L21951">
        <v>57</v>
      </c>
      <c r="M21951">
        <v>308</v>
      </c>
      <c r="N21951" t="s">
        <v>18</v>
      </c>
      <c r="O21951" s="1">
        <v>4.3444999999999998E-106</v>
      </c>
      <c r="P21951">
        <v>1001</v>
      </c>
    </row>
    <row r="21952" spans="1:16" x14ac:dyDescent="0.25">
      <c r="A21952" t="s">
        <v>32419</v>
      </c>
      <c r="B21952">
        <v>633</v>
      </c>
      <c r="C21952" s="3" t="str">
        <f>HYPERLINK("http://www.uniprot.org/uniprot/G7LAE7","tr|G7LAE7|G7LAE7_MEDTR")</f>
        <v>tr|G7LAE7|G7LAE7_MEDTR</v>
      </c>
      <c r="D21952" t="s">
        <v>32420</v>
      </c>
      <c r="E21952">
        <v>89.79</v>
      </c>
      <c r="F21952">
        <v>196</v>
      </c>
      <c r="G21952">
        <v>20</v>
      </c>
      <c r="H21952">
        <v>3</v>
      </c>
      <c r="I21952">
        <v>46</v>
      </c>
      <c r="J21952">
        <v>624</v>
      </c>
      <c r="K21952">
        <v>1</v>
      </c>
      <c r="L21952">
        <v>16</v>
      </c>
      <c r="M21952">
        <v>210</v>
      </c>
      <c r="N21952" t="s">
        <v>18</v>
      </c>
      <c r="O21952" s="1">
        <v>1.9991600000000001E-96</v>
      </c>
      <c r="P21952">
        <v>915</v>
      </c>
    </row>
    <row r="21953" spans="1:16" x14ac:dyDescent="0.25">
      <c r="A21953" t="s">
        <v>32421</v>
      </c>
      <c r="B21953">
        <v>1380</v>
      </c>
      <c r="C21953" s="3" t="str">
        <f>HYPERLINK("http://www.uniprot.org/uniprot/I1LRM9","tr|I1LRM9|I1LRM9_SOYBN")</f>
        <v>tr|I1LRM9|I1LRM9_SOYBN</v>
      </c>
      <c r="D21953" t="s">
        <v>71</v>
      </c>
      <c r="E21953">
        <v>75.569999999999993</v>
      </c>
      <c r="F21953">
        <v>434</v>
      </c>
      <c r="G21953">
        <v>106</v>
      </c>
      <c r="H21953">
        <v>10</v>
      </c>
      <c r="I21953">
        <v>106</v>
      </c>
      <c r="J21953">
        <v>1377</v>
      </c>
      <c r="K21953">
        <v>1</v>
      </c>
      <c r="L21953">
        <v>26</v>
      </c>
      <c r="M21953">
        <v>453</v>
      </c>
      <c r="N21953" t="s">
        <v>18</v>
      </c>
      <c r="O21953" s="1">
        <v>5.33142E-180</v>
      </c>
      <c r="P21953">
        <v>1641</v>
      </c>
    </row>
    <row r="21954" spans="1:16" x14ac:dyDescent="0.25">
      <c r="A21954" t="s">
        <v>32422</v>
      </c>
      <c r="B21954">
        <v>1527</v>
      </c>
      <c r="C21954" s="3" t="str">
        <f>HYPERLINK("http://www.uniprot.org/uniprot/G7JI12","tr|G7JI12|G7JI12_MEDTR")</f>
        <v>tr|G7JI12|G7JI12_MEDTR</v>
      </c>
      <c r="D21954" t="s">
        <v>32423</v>
      </c>
      <c r="E21954">
        <v>87.79</v>
      </c>
      <c r="F21954">
        <v>508</v>
      </c>
      <c r="G21954">
        <v>62</v>
      </c>
      <c r="H21954">
        <v>0</v>
      </c>
      <c r="I21954">
        <v>1</v>
      </c>
      <c r="J21954">
        <v>1524</v>
      </c>
      <c r="K21954">
        <v>1</v>
      </c>
      <c r="L21954">
        <v>1</v>
      </c>
      <c r="M21954">
        <v>508</v>
      </c>
      <c r="N21954" t="s">
        <v>18</v>
      </c>
      <c r="O21954">
        <v>0</v>
      </c>
      <c r="P21954">
        <v>2371</v>
      </c>
    </row>
    <row r="21955" spans="1:16" x14ac:dyDescent="0.25">
      <c r="A21955" t="s">
        <v>32424</v>
      </c>
      <c r="B21955">
        <v>822</v>
      </c>
      <c r="C21955" s="3" t="str">
        <f>HYPERLINK("http://www.uniprot.org/uniprot/I3SEX9","tr|I3SEX9|I3SEX9_MEDTR")</f>
        <v>tr|I3SEX9|I3SEX9_MEDTR</v>
      </c>
      <c r="D21955" t="s">
        <v>22</v>
      </c>
      <c r="E21955">
        <v>81.17</v>
      </c>
      <c r="F21955">
        <v>255</v>
      </c>
      <c r="G21955">
        <v>48</v>
      </c>
      <c r="H21955">
        <v>1</v>
      </c>
      <c r="I21955">
        <v>1</v>
      </c>
      <c r="J21955">
        <v>762</v>
      </c>
      <c r="K21955">
        <v>1</v>
      </c>
      <c r="L21955">
        <v>1</v>
      </c>
      <c r="M21955">
        <v>255</v>
      </c>
      <c r="N21955" t="s">
        <v>18</v>
      </c>
      <c r="O21955" s="1">
        <v>2.7165900000000001E-104</v>
      </c>
      <c r="P21955">
        <v>985</v>
      </c>
    </row>
    <row r="21956" spans="1:16" x14ac:dyDescent="0.25">
      <c r="A21956" t="s">
        <v>32425</v>
      </c>
      <c r="B21956">
        <v>855</v>
      </c>
      <c r="C21956" s="3" t="str">
        <f>HYPERLINK("http://www.uniprot.org/uniprot/I3SHU4","tr|I3SHU4|I3SHU4_MEDTR")</f>
        <v>tr|I3SHU4|I3SHU4_MEDTR</v>
      </c>
      <c r="D21956" t="s">
        <v>22</v>
      </c>
      <c r="E21956">
        <v>89.08</v>
      </c>
      <c r="F21956">
        <v>284</v>
      </c>
      <c r="G21956">
        <v>31</v>
      </c>
      <c r="H21956">
        <v>0</v>
      </c>
      <c r="I21956">
        <v>1</v>
      </c>
      <c r="J21956">
        <v>852</v>
      </c>
      <c r="K21956">
        <v>1</v>
      </c>
      <c r="L21956">
        <v>1</v>
      </c>
      <c r="M21956">
        <v>284</v>
      </c>
      <c r="N21956" t="s">
        <v>18</v>
      </c>
      <c r="O21956" s="1">
        <v>1.2929699999999999E-136</v>
      </c>
      <c r="P21956">
        <v>1264</v>
      </c>
    </row>
    <row r="21957" spans="1:16" x14ac:dyDescent="0.25">
      <c r="A21957" t="s">
        <v>32426</v>
      </c>
      <c r="B21957">
        <v>231</v>
      </c>
      <c r="C21957" s="3" t="str">
        <f>HYPERLINK("http://www.uniprot.org/uniprot/G7K2F1","tr|G7K2F1|G7K2F1_MEDTR")</f>
        <v>tr|G7K2F1|G7K2F1_MEDTR</v>
      </c>
      <c r="D21957" t="s">
        <v>32427</v>
      </c>
      <c r="E21957">
        <v>61.84</v>
      </c>
      <c r="F21957">
        <v>76</v>
      </c>
      <c r="G21957">
        <v>29</v>
      </c>
      <c r="H21957">
        <v>0</v>
      </c>
      <c r="I21957">
        <v>1</v>
      </c>
      <c r="J21957">
        <v>228</v>
      </c>
      <c r="K21957">
        <v>1</v>
      </c>
      <c r="L21957">
        <v>1</v>
      </c>
      <c r="M21957">
        <v>76</v>
      </c>
      <c r="N21957" t="s">
        <v>18</v>
      </c>
      <c r="O21957" s="1">
        <v>7.78146E-19</v>
      </c>
      <c r="P21957">
        <v>244</v>
      </c>
    </row>
    <row r="21958" spans="1:16" x14ac:dyDescent="0.25">
      <c r="A21958" t="s">
        <v>32428</v>
      </c>
      <c r="B21958">
        <v>303</v>
      </c>
      <c r="C21958" s="3" t="str">
        <f>HYPERLINK("http://www.uniprot.org/uniprot/I1KLZ7","tr|I1KLZ7|I1KLZ7_SOYBN")</f>
        <v>tr|I1KLZ7|I1KLZ7_SOYBN</v>
      </c>
      <c r="D21958" t="s">
        <v>28</v>
      </c>
      <c r="E21958">
        <v>92.78</v>
      </c>
      <c r="F21958">
        <v>97</v>
      </c>
      <c r="G21958">
        <v>7</v>
      </c>
      <c r="H21958">
        <v>0</v>
      </c>
      <c r="I21958">
        <v>10</v>
      </c>
      <c r="J21958">
        <v>300</v>
      </c>
      <c r="K21958">
        <v>1</v>
      </c>
      <c r="L21958">
        <v>511</v>
      </c>
      <c r="M21958">
        <v>607</v>
      </c>
      <c r="N21958" t="s">
        <v>18</v>
      </c>
      <c r="O21958" s="1">
        <v>4.45537E-46</v>
      </c>
      <c r="P21958">
        <v>479</v>
      </c>
    </row>
    <row r="21959" spans="1:16" x14ac:dyDescent="0.25">
      <c r="A21959" t="s">
        <v>32429</v>
      </c>
      <c r="B21959">
        <v>1479</v>
      </c>
      <c r="C21959" s="3" t="str">
        <f>HYPERLINK("http://www.uniprot.org/uniprot/G7IKJ3","tr|G7IKJ3|G7IKJ3_MEDTR")</f>
        <v>tr|G7IKJ3|G7IKJ3_MEDTR</v>
      </c>
      <c r="D21959" t="s">
        <v>3121</v>
      </c>
      <c r="E21959">
        <v>26.79</v>
      </c>
      <c r="F21959">
        <v>321</v>
      </c>
      <c r="G21959">
        <v>235</v>
      </c>
      <c r="H21959">
        <v>3</v>
      </c>
      <c r="I21959">
        <v>301</v>
      </c>
      <c r="J21959">
        <v>1254</v>
      </c>
      <c r="K21959">
        <v>1</v>
      </c>
      <c r="L21959">
        <v>637</v>
      </c>
      <c r="M21959">
        <v>919</v>
      </c>
      <c r="N21959" t="s">
        <v>18</v>
      </c>
      <c r="O21959" s="1">
        <v>1.8392500000000002E-24</v>
      </c>
      <c r="P21959">
        <v>300</v>
      </c>
    </row>
    <row r="21960" spans="1:16" x14ac:dyDescent="0.25">
      <c r="A21960" t="s">
        <v>32430</v>
      </c>
      <c r="B21960">
        <v>3768</v>
      </c>
      <c r="C21960" s="3" t="str">
        <f>HYPERLINK("http://www.uniprot.org/uniprot/I1L5P2","tr|I1L5P2|I1L5P2_SOYBN")</f>
        <v>tr|I1L5P2|I1L5P2_SOYBN</v>
      </c>
      <c r="D21960" t="s">
        <v>71</v>
      </c>
      <c r="E21960">
        <v>76.12</v>
      </c>
      <c r="F21960">
        <v>980</v>
      </c>
      <c r="G21960">
        <v>234</v>
      </c>
      <c r="H21960">
        <v>4</v>
      </c>
      <c r="I21960">
        <v>829</v>
      </c>
      <c r="J21960">
        <v>3756</v>
      </c>
      <c r="K21960">
        <v>1</v>
      </c>
      <c r="L21960">
        <v>53</v>
      </c>
      <c r="M21960">
        <v>1026</v>
      </c>
      <c r="N21960" t="s">
        <v>18</v>
      </c>
      <c r="O21960">
        <v>0</v>
      </c>
      <c r="P21960">
        <v>3841</v>
      </c>
    </row>
    <row r="21961" spans="1:16" x14ac:dyDescent="0.25">
      <c r="A21961" t="s">
        <v>32431</v>
      </c>
      <c r="B21961">
        <v>318</v>
      </c>
      <c r="C21961" s="3" t="str">
        <f>HYPERLINK("http://www.uniprot.org/uniprot/G7KL80","tr|G7KL80|G7KL80_MEDTR")</f>
        <v>tr|G7KL80|G7KL80_MEDTR</v>
      </c>
      <c r="D21961" t="s">
        <v>32432</v>
      </c>
      <c r="E21961">
        <v>78.09</v>
      </c>
      <c r="F21961">
        <v>105</v>
      </c>
      <c r="G21961">
        <v>23</v>
      </c>
      <c r="H21961">
        <v>0</v>
      </c>
      <c r="I21961">
        <v>1</v>
      </c>
      <c r="J21961">
        <v>315</v>
      </c>
      <c r="K21961">
        <v>1</v>
      </c>
      <c r="L21961">
        <v>1</v>
      </c>
      <c r="M21961">
        <v>105</v>
      </c>
      <c r="N21961" t="s">
        <v>18</v>
      </c>
      <c r="O21961" s="1">
        <v>1.15162E-38</v>
      </c>
      <c r="P21961">
        <v>415</v>
      </c>
    </row>
    <row r="21962" spans="1:16" x14ac:dyDescent="0.25">
      <c r="A21962" t="s">
        <v>32433</v>
      </c>
      <c r="B21962">
        <v>702</v>
      </c>
      <c r="C21962" s="3" t="str">
        <f>HYPERLINK("http://www.uniprot.org/uniprot/I1MDF6","tr|I1MDF6|I1MDF6_SOYBN")</f>
        <v>tr|I1MDF6|I1MDF6_SOYBN</v>
      </c>
      <c r="D21962" t="s">
        <v>28</v>
      </c>
      <c r="E21962">
        <v>59.65</v>
      </c>
      <c r="F21962">
        <v>233</v>
      </c>
      <c r="G21962">
        <v>94</v>
      </c>
      <c r="H21962">
        <v>7</v>
      </c>
      <c r="I21962">
        <v>1</v>
      </c>
      <c r="J21962">
        <v>678</v>
      </c>
      <c r="K21962">
        <v>1</v>
      </c>
      <c r="L21962">
        <v>13</v>
      </c>
      <c r="M21962">
        <v>245</v>
      </c>
      <c r="N21962" t="s">
        <v>18</v>
      </c>
      <c r="O21962" s="1">
        <v>1.7847999999999999E-65</v>
      </c>
      <c r="P21962">
        <v>649</v>
      </c>
    </row>
    <row r="21963" spans="1:16" x14ac:dyDescent="0.25">
      <c r="A21963" t="s">
        <v>32434</v>
      </c>
      <c r="B21963">
        <v>852</v>
      </c>
      <c r="C21963" s="3" t="str">
        <f>HYPERLINK("http://www.uniprot.org/uniprot/G7IJA2","tr|G7IJA2|G7IJA2_MEDTR")</f>
        <v>tr|G7IJA2|G7IJA2_MEDTR</v>
      </c>
      <c r="D21963" t="s">
        <v>32435</v>
      </c>
      <c r="E21963">
        <v>53.23</v>
      </c>
      <c r="F21963">
        <v>139</v>
      </c>
      <c r="G21963">
        <v>65</v>
      </c>
      <c r="H21963">
        <v>0</v>
      </c>
      <c r="I21963">
        <v>1</v>
      </c>
      <c r="J21963">
        <v>417</v>
      </c>
      <c r="K21963">
        <v>1</v>
      </c>
      <c r="L21963">
        <v>133</v>
      </c>
      <c r="M21963">
        <v>269</v>
      </c>
      <c r="N21963" t="s">
        <v>18</v>
      </c>
      <c r="O21963" s="1">
        <v>1.28152E-27</v>
      </c>
      <c r="P21963">
        <v>324</v>
      </c>
    </row>
    <row r="21964" spans="1:16" x14ac:dyDescent="0.25">
      <c r="A21964" t="s">
        <v>32436</v>
      </c>
      <c r="B21964">
        <v>1620</v>
      </c>
      <c r="C21964" s="3" t="str">
        <f>HYPERLINK("http://www.uniprot.org/uniprot/I1MJE2","tr|I1MJE2|I1MJE2_SOYBN")</f>
        <v>tr|I1MJE2|I1MJE2_SOYBN</v>
      </c>
      <c r="D21964" t="s">
        <v>28</v>
      </c>
      <c r="E21964">
        <v>76.900000000000006</v>
      </c>
      <c r="F21964">
        <v>550</v>
      </c>
      <c r="G21964">
        <v>127</v>
      </c>
      <c r="H21964">
        <v>11</v>
      </c>
      <c r="I21964">
        <v>1</v>
      </c>
      <c r="J21964">
        <v>1617</v>
      </c>
      <c r="K21964">
        <v>1</v>
      </c>
      <c r="L21964">
        <v>1</v>
      </c>
      <c r="M21964">
        <v>548</v>
      </c>
      <c r="N21964" t="s">
        <v>18</v>
      </c>
      <c r="O21964">
        <v>0</v>
      </c>
      <c r="P21964">
        <v>2293</v>
      </c>
    </row>
    <row r="21965" spans="1:16" x14ac:dyDescent="0.25">
      <c r="A21965" t="s">
        <v>32437</v>
      </c>
      <c r="B21965">
        <v>486</v>
      </c>
      <c r="C21965" s="3" t="str">
        <f>HYPERLINK("http://www.uniprot.org/uniprot/K7KSH6","tr|K7KSH6|K7KSH6_SOYBN")</f>
        <v>tr|K7KSH6|K7KSH6_SOYBN</v>
      </c>
      <c r="D21965" t="s">
        <v>28</v>
      </c>
      <c r="E21965">
        <v>56.2</v>
      </c>
      <c r="F21965">
        <v>137</v>
      </c>
      <c r="G21965">
        <v>60</v>
      </c>
      <c r="H21965">
        <v>0</v>
      </c>
      <c r="I21965">
        <v>25</v>
      </c>
      <c r="J21965">
        <v>435</v>
      </c>
      <c r="K21965">
        <v>1</v>
      </c>
      <c r="L21965">
        <v>47</v>
      </c>
      <c r="M21965">
        <v>181</v>
      </c>
      <c r="N21965" t="s">
        <v>18</v>
      </c>
      <c r="O21965" s="1">
        <v>1.0133299999999999E-34</v>
      </c>
      <c r="P21965">
        <v>381</v>
      </c>
    </row>
    <row r="21966" spans="1:16" x14ac:dyDescent="0.25">
      <c r="A21966" t="s">
        <v>32438</v>
      </c>
      <c r="B21966">
        <v>2025</v>
      </c>
      <c r="C21966" s="3" t="str">
        <f>HYPERLINK("http://www.uniprot.org/uniprot/I1K1U8","tr|I1K1U8|I1K1U8_SOYBN")</f>
        <v>tr|I1K1U8|I1K1U8_SOYBN</v>
      </c>
      <c r="D21966" t="s">
        <v>71</v>
      </c>
      <c r="E21966">
        <v>64.77</v>
      </c>
      <c r="F21966">
        <v>741</v>
      </c>
      <c r="G21966">
        <v>261</v>
      </c>
      <c r="H21966">
        <v>67</v>
      </c>
      <c r="I21966">
        <v>1</v>
      </c>
      <c r="J21966">
        <v>2022</v>
      </c>
      <c r="K21966">
        <v>1</v>
      </c>
      <c r="L21966">
        <v>1</v>
      </c>
      <c r="M21966">
        <v>741</v>
      </c>
      <c r="N21966" t="s">
        <v>18</v>
      </c>
      <c r="O21966">
        <v>0</v>
      </c>
      <c r="P21966">
        <v>2366</v>
      </c>
    </row>
    <row r="21967" spans="1:16" x14ac:dyDescent="0.25">
      <c r="A21967" t="s">
        <v>32439</v>
      </c>
      <c r="B21967">
        <v>1116</v>
      </c>
      <c r="C21967" s="3" t="str">
        <f>HYPERLINK("http://www.uniprot.org/uniprot/G7L2Y9","tr|G7L2Y9|G7L2Y9_MEDTR")</f>
        <v>tr|G7L2Y9|G7L2Y9_MEDTR</v>
      </c>
      <c r="D21967" t="s">
        <v>32440</v>
      </c>
      <c r="E21967">
        <v>84.9</v>
      </c>
      <c r="F21967">
        <v>371</v>
      </c>
      <c r="G21967">
        <v>56</v>
      </c>
      <c r="H21967">
        <v>0</v>
      </c>
      <c r="I21967">
        <v>1</v>
      </c>
      <c r="J21967">
        <v>1113</v>
      </c>
      <c r="K21967">
        <v>1</v>
      </c>
      <c r="L21967">
        <v>1</v>
      </c>
      <c r="M21967">
        <v>370</v>
      </c>
      <c r="N21967" t="s">
        <v>18</v>
      </c>
      <c r="O21967">
        <v>0</v>
      </c>
      <c r="P21967">
        <v>1676</v>
      </c>
    </row>
    <row r="21968" spans="1:16" x14ac:dyDescent="0.25">
      <c r="A21968" t="s">
        <v>32441</v>
      </c>
      <c r="B21968">
        <v>447</v>
      </c>
      <c r="C21968" s="3" t="str">
        <f>HYPERLINK("http://www.uniprot.org/uniprot/K7VP60","tr|K7VP60|K7VP60_PHAVU")</f>
        <v>tr|K7VP60|K7VP60_PHAVU</v>
      </c>
      <c r="D21968" t="s">
        <v>32442</v>
      </c>
      <c r="E21968">
        <v>100</v>
      </c>
      <c r="F21968">
        <v>148</v>
      </c>
      <c r="G21968">
        <v>0</v>
      </c>
      <c r="H21968">
        <v>0</v>
      </c>
      <c r="I21968">
        <v>1</v>
      </c>
      <c r="J21968">
        <v>444</v>
      </c>
      <c r="K21968">
        <v>1</v>
      </c>
      <c r="L21968">
        <v>1</v>
      </c>
      <c r="M21968">
        <v>148</v>
      </c>
      <c r="N21968" t="s">
        <v>18</v>
      </c>
      <c r="O21968" s="1">
        <v>4.5002499999999997E-83</v>
      </c>
      <c r="P21968">
        <v>798</v>
      </c>
    </row>
    <row r="21969" spans="1:16" x14ac:dyDescent="0.25">
      <c r="A21969" t="s">
        <v>32443</v>
      </c>
      <c r="B21969">
        <v>942</v>
      </c>
      <c r="C21969" s="3" t="str">
        <f>HYPERLINK("http://www.uniprot.org/uniprot/K7MSX3","tr|K7MSX3|K7MSX3_SOYBN")</f>
        <v>tr|K7MSX3|K7MSX3_SOYBN</v>
      </c>
      <c r="D21969" t="s">
        <v>117</v>
      </c>
      <c r="E21969">
        <v>76.03</v>
      </c>
      <c r="F21969">
        <v>313</v>
      </c>
      <c r="G21969">
        <v>75</v>
      </c>
      <c r="H21969">
        <v>0</v>
      </c>
      <c r="I21969">
        <v>1</v>
      </c>
      <c r="J21969">
        <v>939</v>
      </c>
      <c r="K21969">
        <v>1</v>
      </c>
      <c r="L21969">
        <v>1</v>
      </c>
      <c r="M21969">
        <v>306</v>
      </c>
      <c r="N21969" t="s">
        <v>18</v>
      </c>
      <c r="O21969" s="1">
        <v>5.3080900000000003E-129</v>
      </c>
      <c r="P21969">
        <v>1199</v>
      </c>
    </row>
    <row r="21970" spans="1:16" x14ac:dyDescent="0.25">
      <c r="A21970" t="s">
        <v>32444</v>
      </c>
      <c r="B21970">
        <v>1143</v>
      </c>
      <c r="C21970" s="3" t="str">
        <f>HYPERLINK("http://www.uniprot.org/uniprot/A9QNE4","tr|A9QNE4|A9QNE4_SOYBN")</f>
        <v>tr|A9QNE4|A9QNE4_SOYBN</v>
      </c>
      <c r="D21970" t="s">
        <v>32445</v>
      </c>
      <c r="E21970">
        <v>80.36</v>
      </c>
      <c r="F21970">
        <v>382</v>
      </c>
      <c r="G21970">
        <v>75</v>
      </c>
      <c r="H21970">
        <v>2</v>
      </c>
      <c r="I21970">
        <v>1</v>
      </c>
      <c r="J21970">
        <v>1140</v>
      </c>
      <c r="K21970">
        <v>1</v>
      </c>
      <c r="L21970">
        <v>1</v>
      </c>
      <c r="M21970">
        <v>382</v>
      </c>
      <c r="N21970" t="s">
        <v>18</v>
      </c>
      <c r="O21970" s="1">
        <v>4.0682300000000001E-172</v>
      </c>
      <c r="P21970">
        <v>1572</v>
      </c>
    </row>
    <row r="21971" spans="1:16" x14ac:dyDescent="0.25">
      <c r="A21971" t="s">
        <v>32446</v>
      </c>
      <c r="B21971">
        <v>1365</v>
      </c>
      <c r="C21971" s="3" t="str">
        <f>HYPERLINK("http://www.uniprot.org/uniprot/A7X641","tr|A7X641|A7X641_SOYBN")</f>
        <v>tr|A7X641|A7X641_SOYBN</v>
      </c>
      <c r="D21971" t="s">
        <v>32447</v>
      </c>
      <c r="E21971">
        <v>72.959999999999994</v>
      </c>
      <c r="F21971">
        <v>455</v>
      </c>
      <c r="G21971">
        <v>123</v>
      </c>
      <c r="H21971">
        <v>2</v>
      </c>
      <c r="I21971">
        <v>1</v>
      </c>
      <c r="J21971">
        <v>1359</v>
      </c>
      <c r="K21971">
        <v>1</v>
      </c>
      <c r="L21971">
        <v>1</v>
      </c>
      <c r="M21971">
        <v>455</v>
      </c>
      <c r="N21971" t="s">
        <v>18</v>
      </c>
      <c r="O21971">
        <v>0</v>
      </c>
      <c r="P21971">
        <v>1700</v>
      </c>
    </row>
    <row r="21972" spans="1:16" x14ac:dyDescent="0.25">
      <c r="A21972" t="s">
        <v>32448</v>
      </c>
      <c r="B21972">
        <v>1155</v>
      </c>
      <c r="C21972" s="3" t="str">
        <f>HYPERLINK("http://www.uniprot.org/uniprot/I1NEJ3","tr|I1NEJ3|I1NEJ3_SOYBN")</f>
        <v>tr|I1NEJ3|I1NEJ3_SOYBN</v>
      </c>
      <c r="D21972" t="s">
        <v>71</v>
      </c>
      <c r="E21972">
        <v>73.23</v>
      </c>
      <c r="F21972">
        <v>396</v>
      </c>
      <c r="G21972">
        <v>106</v>
      </c>
      <c r="H21972">
        <v>37</v>
      </c>
      <c r="I21972">
        <v>64</v>
      </c>
      <c r="J21972">
        <v>1140</v>
      </c>
      <c r="K21972">
        <v>1</v>
      </c>
      <c r="L21972">
        <v>19</v>
      </c>
      <c r="M21972">
        <v>414</v>
      </c>
      <c r="N21972" t="s">
        <v>18</v>
      </c>
      <c r="O21972" s="1">
        <v>1.92653E-161</v>
      </c>
      <c r="P21972">
        <v>1480</v>
      </c>
    </row>
    <row r="21973" spans="1:16" x14ac:dyDescent="0.25">
      <c r="A21973" t="s">
        <v>32449</v>
      </c>
      <c r="B21973">
        <v>1044</v>
      </c>
      <c r="C21973" s="3" t="str">
        <f>HYPERLINK("http://www.uniprot.org/uniprot/G7J9W6","tr|G7J9W6|G7J9W6_MEDTR")</f>
        <v>tr|G7J9W6|G7J9W6_MEDTR</v>
      </c>
      <c r="D21973" t="s">
        <v>32450</v>
      </c>
      <c r="E21973">
        <v>65.900000000000006</v>
      </c>
      <c r="F21973">
        <v>349</v>
      </c>
      <c r="G21973">
        <v>119</v>
      </c>
      <c r="H21973">
        <v>2</v>
      </c>
      <c r="I21973">
        <v>1</v>
      </c>
      <c r="J21973">
        <v>1041</v>
      </c>
      <c r="K21973">
        <v>1</v>
      </c>
      <c r="L21973">
        <v>1</v>
      </c>
      <c r="M21973">
        <v>346</v>
      </c>
      <c r="N21973" t="s">
        <v>18</v>
      </c>
      <c r="O21973" s="1">
        <v>2.4025900000000001E-120</v>
      </c>
      <c r="P21973">
        <v>1125</v>
      </c>
    </row>
    <row r="21974" spans="1:16" x14ac:dyDescent="0.25">
      <c r="A21974" t="s">
        <v>32451</v>
      </c>
      <c r="B21974">
        <v>444</v>
      </c>
      <c r="C21974" s="3" t="str">
        <f>HYPERLINK("http://www.uniprot.org/uniprot/I3T184","tr|I3T184|I3T184_MEDTR")</f>
        <v>tr|I3T184|I3T184_MEDTR</v>
      </c>
      <c r="D21974" t="s">
        <v>22</v>
      </c>
      <c r="E21974">
        <v>85.03</v>
      </c>
      <c r="F21974">
        <v>147</v>
      </c>
      <c r="G21974">
        <v>22</v>
      </c>
      <c r="H21974">
        <v>0</v>
      </c>
      <c r="I21974">
        <v>1</v>
      </c>
      <c r="J21974">
        <v>441</v>
      </c>
      <c r="K21974">
        <v>1</v>
      </c>
      <c r="L21974">
        <v>1</v>
      </c>
      <c r="M21974">
        <v>147</v>
      </c>
      <c r="N21974" t="s">
        <v>18</v>
      </c>
      <c r="O21974" s="1">
        <v>2.6633500000000002E-67</v>
      </c>
      <c r="P21974">
        <v>662</v>
      </c>
    </row>
    <row r="21975" spans="1:16" x14ac:dyDescent="0.25">
      <c r="A21975" t="s">
        <v>32452</v>
      </c>
      <c r="B21975">
        <v>708</v>
      </c>
      <c r="C21975" s="3" t="str">
        <f>HYPERLINK("http://www.uniprot.org/uniprot/I1KNP8","tr|I1KNP8|I1KNP8_SOYBN")</f>
        <v>tr|I1KNP8|I1KNP8_SOYBN</v>
      </c>
      <c r="D21975" t="s">
        <v>28</v>
      </c>
      <c r="E21975">
        <v>90.86</v>
      </c>
      <c r="F21975">
        <v>230</v>
      </c>
      <c r="G21975">
        <v>21</v>
      </c>
      <c r="H21975">
        <v>1</v>
      </c>
      <c r="I21975">
        <v>16</v>
      </c>
      <c r="J21975">
        <v>702</v>
      </c>
      <c r="K21975">
        <v>1</v>
      </c>
      <c r="L21975">
        <v>7</v>
      </c>
      <c r="M21975">
        <v>236</v>
      </c>
      <c r="N21975" t="s">
        <v>18</v>
      </c>
      <c r="O21975" s="1">
        <v>4.1354300000000002E-118</v>
      </c>
      <c r="P21975">
        <v>1103</v>
      </c>
    </row>
    <row r="21976" spans="1:16" x14ac:dyDescent="0.25">
      <c r="A21976" t="s">
        <v>32453</v>
      </c>
      <c r="B21976">
        <v>1689</v>
      </c>
      <c r="C21976" s="3" t="str">
        <f>HYPERLINK("http://www.uniprot.org/uniprot/G7ZYG5","tr|G7ZYG5|G7ZYG5_MEDTR")</f>
        <v>tr|G7ZYG5|G7ZYG5_MEDTR</v>
      </c>
      <c r="D21976" t="s">
        <v>32454</v>
      </c>
      <c r="E21976">
        <v>73.760000000000005</v>
      </c>
      <c r="F21976">
        <v>568</v>
      </c>
      <c r="G21976">
        <v>149</v>
      </c>
      <c r="H21976">
        <v>10</v>
      </c>
      <c r="I21976">
        <v>10</v>
      </c>
      <c r="J21976">
        <v>1683</v>
      </c>
      <c r="K21976">
        <v>1</v>
      </c>
      <c r="L21976">
        <v>36</v>
      </c>
      <c r="M21976">
        <v>576</v>
      </c>
      <c r="N21976" t="s">
        <v>18</v>
      </c>
      <c r="O21976">
        <v>0</v>
      </c>
      <c r="P21976">
        <v>2095</v>
      </c>
    </row>
    <row r="21977" spans="1:16" x14ac:dyDescent="0.25">
      <c r="A21977" t="s">
        <v>32455</v>
      </c>
      <c r="B21977">
        <v>465</v>
      </c>
      <c r="C21977" s="3" t="str">
        <f>HYPERLINK("http://www.uniprot.org/uniprot/G7LAE8","tr|G7LAE8|G7LAE8_MEDTR")</f>
        <v>tr|G7LAE8|G7LAE8_MEDTR</v>
      </c>
      <c r="D21977" t="s">
        <v>32456</v>
      </c>
      <c r="E21977">
        <v>84.41</v>
      </c>
      <c r="F21977">
        <v>154</v>
      </c>
      <c r="G21977">
        <v>24</v>
      </c>
      <c r="H21977">
        <v>0</v>
      </c>
      <c r="I21977">
        <v>1</v>
      </c>
      <c r="J21977">
        <v>462</v>
      </c>
      <c r="K21977">
        <v>1</v>
      </c>
      <c r="L21977">
        <v>1</v>
      </c>
      <c r="M21977">
        <v>153</v>
      </c>
      <c r="N21977" t="s">
        <v>18</v>
      </c>
      <c r="O21977" s="1">
        <v>8.2523999999999997E-69</v>
      </c>
      <c r="P21977">
        <v>675</v>
      </c>
    </row>
    <row r="21978" spans="1:16" x14ac:dyDescent="0.25">
      <c r="A21978" t="s">
        <v>32457</v>
      </c>
      <c r="B21978">
        <v>966</v>
      </c>
      <c r="C21978" s="3" t="str">
        <f>HYPERLINK("http://www.uniprot.org/uniprot/I1KFG5","tr|I1KFG5|I1KFG5_SOYBN")</f>
        <v>tr|I1KFG5|I1KFG5_SOYBN</v>
      </c>
      <c r="D21978" t="s">
        <v>28</v>
      </c>
      <c r="E21978">
        <v>79.930000000000007</v>
      </c>
      <c r="F21978">
        <v>319</v>
      </c>
      <c r="G21978">
        <v>64</v>
      </c>
      <c r="H21978">
        <v>2</v>
      </c>
      <c r="I21978">
        <v>13</v>
      </c>
      <c r="J21978">
        <v>963</v>
      </c>
      <c r="K21978">
        <v>1</v>
      </c>
      <c r="L21978">
        <v>11</v>
      </c>
      <c r="M21978">
        <v>329</v>
      </c>
      <c r="N21978" t="s">
        <v>18</v>
      </c>
      <c r="O21978" s="1">
        <v>1.15116E-150</v>
      </c>
      <c r="P21978">
        <v>1386</v>
      </c>
    </row>
    <row r="21979" spans="1:16" x14ac:dyDescent="0.25">
      <c r="A21979" t="s">
        <v>32458</v>
      </c>
      <c r="B21979">
        <v>375</v>
      </c>
      <c r="C21979" s="3" t="str">
        <f>HYPERLINK("http://www.uniprot.org/uniprot/G7JN46","tr|G7JN46|G7JN46_MEDTR")</f>
        <v>tr|G7JN46|G7JN46_MEDTR</v>
      </c>
      <c r="D21979" t="s">
        <v>32459</v>
      </c>
      <c r="E21979">
        <v>55.46</v>
      </c>
      <c r="F21979">
        <v>128</v>
      </c>
      <c r="G21979">
        <v>57</v>
      </c>
      <c r="H21979">
        <v>7</v>
      </c>
      <c r="I21979">
        <v>1</v>
      </c>
      <c r="J21979">
        <v>363</v>
      </c>
      <c r="K21979">
        <v>1</v>
      </c>
      <c r="L21979">
        <v>410</v>
      </c>
      <c r="M21979">
        <v>537</v>
      </c>
      <c r="N21979" t="s">
        <v>18</v>
      </c>
      <c r="O21979" s="1">
        <v>1.1042899999999999E-28</v>
      </c>
      <c r="P21979">
        <v>329</v>
      </c>
    </row>
    <row r="21980" spans="1:16" x14ac:dyDescent="0.25">
      <c r="A21980" t="s">
        <v>32460</v>
      </c>
      <c r="B21980">
        <v>1104</v>
      </c>
      <c r="C21980" s="3" t="str">
        <f>HYPERLINK("http://www.uniprot.org/uniprot/G7JI13","tr|G7JI13|G7JI13_MEDTR")</f>
        <v>tr|G7JI13|G7JI13_MEDTR</v>
      </c>
      <c r="D21980" t="s">
        <v>32461</v>
      </c>
      <c r="E21980">
        <v>90.13</v>
      </c>
      <c r="F21980">
        <v>365</v>
      </c>
      <c r="G21980">
        <v>36</v>
      </c>
      <c r="H21980">
        <v>0</v>
      </c>
      <c r="I21980">
        <v>1</v>
      </c>
      <c r="J21980">
        <v>1095</v>
      </c>
      <c r="K21980">
        <v>1</v>
      </c>
      <c r="L21980">
        <v>12</v>
      </c>
      <c r="M21980">
        <v>376</v>
      </c>
      <c r="N21980" t="s">
        <v>18</v>
      </c>
      <c r="O21980">
        <v>0</v>
      </c>
      <c r="P21980">
        <v>1687</v>
      </c>
    </row>
    <row r="21981" spans="1:16" x14ac:dyDescent="0.25">
      <c r="A21981" t="s">
        <v>32462</v>
      </c>
      <c r="B21981">
        <v>771</v>
      </c>
      <c r="C21981" s="3" t="str">
        <f>HYPERLINK("http://www.uniprot.org/uniprot/G7LGX7","tr|G7LGX7|G7LGX7_MEDTR")</f>
        <v>tr|G7LGX7|G7LGX7_MEDTR</v>
      </c>
      <c r="D21981" t="s">
        <v>32463</v>
      </c>
      <c r="E21981">
        <v>75.39</v>
      </c>
      <c r="F21981">
        <v>256</v>
      </c>
      <c r="G21981">
        <v>63</v>
      </c>
      <c r="H21981">
        <v>0</v>
      </c>
      <c r="I21981">
        <v>1</v>
      </c>
      <c r="J21981">
        <v>768</v>
      </c>
      <c r="K21981">
        <v>1</v>
      </c>
      <c r="L21981">
        <v>1</v>
      </c>
      <c r="M21981">
        <v>256</v>
      </c>
      <c r="N21981" t="s">
        <v>18</v>
      </c>
      <c r="O21981" s="1">
        <v>5.7085800000000001E-106</v>
      </c>
      <c r="P21981">
        <v>999</v>
      </c>
    </row>
    <row r="21982" spans="1:16" x14ac:dyDescent="0.25">
      <c r="A21982" t="s">
        <v>32464</v>
      </c>
      <c r="B21982">
        <v>1308</v>
      </c>
      <c r="C21982" s="3" t="str">
        <f>HYPERLINK("http://www.uniprot.org/uniprot/K7KZX6","tr|K7KZX6|K7KZX6_SOYBN")</f>
        <v>tr|K7KZX6|K7KZX6_SOYBN</v>
      </c>
      <c r="D21982" t="s">
        <v>28</v>
      </c>
      <c r="E21982">
        <v>80.23</v>
      </c>
      <c r="F21982">
        <v>425</v>
      </c>
      <c r="G21982">
        <v>84</v>
      </c>
      <c r="H21982">
        <v>0</v>
      </c>
      <c r="I21982">
        <v>1</v>
      </c>
      <c r="J21982">
        <v>1275</v>
      </c>
      <c r="K21982">
        <v>1</v>
      </c>
      <c r="L21982">
        <v>44</v>
      </c>
      <c r="M21982">
        <v>461</v>
      </c>
      <c r="N21982" t="s">
        <v>18</v>
      </c>
      <c r="O21982">
        <v>0</v>
      </c>
      <c r="P21982">
        <v>1742</v>
      </c>
    </row>
    <row r="21983" spans="1:16" x14ac:dyDescent="0.25">
      <c r="A21983" t="s">
        <v>32465</v>
      </c>
      <c r="B21983">
        <v>552</v>
      </c>
      <c r="C21983" s="3" t="str">
        <f>HYPERLINK("http://www.uniprot.org/uniprot/Q2HRG6","tr|Q2HRG6|Q2HRG6_MEDTR")</f>
        <v>tr|Q2HRG6|Q2HRG6_MEDTR</v>
      </c>
      <c r="D21983" t="s">
        <v>9746</v>
      </c>
      <c r="E21983">
        <v>81.39</v>
      </c>
      <c r="F21983">
        <v>86</v>
      </c>
      <c r="G21983">
        <v>16</v>
      </c>
      <c r="H21983">
        <v>0</v>
      </c>
      <c r="I21983">
        <v>1</v>
      </c>
      <c r="J21983">
        <v>258</v>
      </c>
      <c r="K21983">
        <v>1</v>
      </c>
      <c r="L21983">
        <v>64</v>
      </c>
      <c r="M21983">
        <v>149</v>
      </c>
      <c r="N21983" t="s">
        <v>18</v>
      </c>
      <c r="O21983" s="1">
        <v>3.28569E-34</v>
      </c>
      <c r="P21983">
        <v>377</v>
      </c>
    </row>
    <row r="21984" spans="1:16" x14ac:dyDescent="0.25">
      <c r="A21984" t="s">
        <v>32466</v>
      </c>
      <c r="B21984">
        <v>207</v>
      </c>
      <c r="C21984" s="3" t="str">
        <f>HYPERLINK("http://www.uniprot.org/uniprot/I1KQH9","tr|I1KQH9|I1KQH9_SOYBN")</f>
        <v>tr|I1KQH9|I1KQH9_SOYBN</v>
      </c>
      <c r="D21984" t="s">
        <v>28</v>
      </c>
      <c r="E21984">
        <v>91.17</v>
      </c>
      <c r="F21984">
        <v>68</v>
      </c>
      <c r="G21984">
        <v>6</v>
      </c>
      <c r="H21984">
        <v>0</v>
      </c>
      <c r="I21984">
        <v>1</v>
      </c>
      <c r="J21984">
        <v>204</v>
      </c>
      <c r="K21984">
        <v>1</v>
      </c>
      <c r="L21984">
        <v>167</v>
      </c>
      <c r="M21984">
        <v>234</v>
      </c>
      <c r="N21984" t="s">
        <v>18</v>
      </c>
      <c r="O21984" s="1">
        <v>7.6898299999999997E-27</v>
      </c>
      <c r="P21984">
        <v>313</v>
      </c>
    </row>
    <row r="21985" spans="1:16" x14ac:dyDescent="0.25">
      <c r="A21985" t="s">
        <v>32467</v>
      </c>
      <c r="B21985">
        <v>945</v>
      </c>
      <c r="C21985" s="3" t="str">
        <f>HYPERLINK("http://www.uniprot.org/uniprot/I7AYC8","tr|I7AYC8|I7AYC8_PHAVU")</f>
        <v>tr|I7AYC8|I7AYC8_PHAVU</v>
      </c>
      <c r="D21985" t="s">
        <v>8181</v>
      </c>
      <c r="E21985">
        <v>32.82</v>
      </c>
      <c r="F21985">
        <v>131</v>
      </c>
      <c r="G21985">
        <v>88</v>
      </c>
      <c r="H21985">
        <v>7</v>
      </c>
      <c r="I21985">
        <v>49</v>
      </c>
      <c r="J21985">
        <v>420</v>
      </c>
      <c r="K21985">
        <v>1</v>
      </c>
      <c r="L21985">
        <v>580</v>
      </c>
      <c r="M21985">
        <v>710</v>
      </c>
      <c r="N21985" t="s">
        <v>18</v>
      </c>
      <c r="O21985" s="1">
        <v>5.1745400000000002E-7</v>
      </c>
      <c r="P21985">
        <v>147</v>
      </c>
    </row>
    <row r="21986" spans="1:16" x14ac:dyDescent="0.25">
      <c r="A21986" t="s">
        <v>32468</v>
      </c>
      <c r="B21986">
        <v>504</v>
      </c>
      <c r="C21986" s="3" t="str">
        <f>HYPERLINK("http://www.uniprot.org/uniprot/G7KL78","tr|G7KL78|G7KL78_MEDTR")</f>
        <v>tr|G7KL78|G7KL78_MEDTR</v>
      </c>
      <c r="D21986" t="s">
        <v>32469</v>
      </c>
      <c r="E21986">
        <v>67.44</v>
      </c>
      <c r="F21986">
        <v>129</v>
      </c>
      <c r="G21986">
        <v>42</v>
      </c>
      <c r="H21986">
        <v>0</v>
      </c>
      <c r="I21986">
        <v>115</v>
      </c>
      <c r="J21986">
        <v>501</v>
      </c>
      <c r="K21986">
        <v>1</v>
      </c>
      <c r="L21986">
        <v>31</v>
      </c>
      <c r="M21986">
        <v>157</v>
      </c>
      <c r="N21986" t="s">
        <v>18</v>
      </c>
      <c r="O21986" s="1">
        <v>3.59176E-40</v>
      </c>
      <c r="P21986">
        <v>428</v>
      </c>
    </row>
    <row r="21987" spans="1:16" x14ac:dyDescent="0.25">
      <c r="A21987" t="s">
        <v>32470</v>
      </c>
      <c r="B21987">
        <v>825</v>
      </c>
      <c r="C21987" s="3" t="str">
        <f>HYPERLINK("http://www.uniprot.org/uniprot/K7MQJ9","tr|K7MQJ9|K7MQJ9_SOYBN")</f>
        <v>tr|K7MQJ9|K7MQJ9_SOYBN</v>
      </c>
      <c r="D21987" t="s">
        <v>28</v>
      </c>
      <c r="E21987">
        <v>63.86</v>
      </c>
      <c r="F21987">
        <v>274</v>
      </c>
      <c r="G21987">
        <v>99</v>
      </c>
      <c r="H21987">
        <v>0</v>
      </c>
      <c r="I21987">
        <v>1</v>
      </c>
      <c r="J21987">
        <v>822</v>
      </c>
      <c r="K21987">
        <v>1</v>
      </c>
      <c r="L21987">
        <v>478</v>
      </c>
      <c r="M21987">
        <v>751</v>
      </c>
      <c r="N21987" t="s">
        <v>18</v>
      </c>
      <c r="O21987" s="1">
        <v>2.10076E-96</v>
      </c>
      <c r="P21987">
        <v>917</v>
      </c>
    </row>
    <row r="21988" spans="1:16" x14ac:dyDescent="0.25">
      <c r="A21988" t="s">
        <v>32471</v>
      </c>
      <c r="B21988">
        <v>2175</v>
      </c>
      <c r="C21988" s="3" t="str">
        <f>HYPERLINK("http://www.uniprot.org/uniprot/K7M9E9","tr|K7M9E9|K7M9E9_SOYBN")</f>
        <v>tr|K7M9E9|K7M9E9_SOYBN</v>
      </c>
      <c r="D21988" t="s">
        <v>28</v>
      </c>
      <c r="E21988">
        <v>54.51</v>
      </c>
      <c r="F21988">
        <v>776</v>
      </c>
      <c r="G21988">
        <v>353</v>
      </c>
      <c r="H21988">
        <v>77</v>
      </c>
      <c r="I21988">
        <v>1</v>
      </c>
      <c r="J21988">
        <v>2097</v>
      </c>
      <c r="K21988">
        <v>1</v>
      </c>
      <c r="L21988">
        <v>1</v>
      </c>
      <c r="M21988">
        <v>768</v>
      </c>
      <c r="N21988" t="s">
        <v>18</v>
      </c>
      <c r="O21988">
        <v>0</v>
      </c>
      <c r="P21988">
        <v>1892</v>
      </c>
    </row>
    <row r="21989" spans="1:16" x14ac:dyDescent="0.25">
      <c r="A21989" t="s">
        <v>32472</v>
      </c>
      <c r="B21989">
        <v>1473</v>
      </c>
      <c r="C21989" s="3" t="str">
        <f>HYPERLINK("http://www.uniprot.org/uniprot/G7IJA1","tr|G7IJA1|G7IJA1_MEDTR")</f>
        <v>tr|G7IJA1|G7IJA1_MEDTR</v>
      </c>
      <c r="D21989" t="s">
        <v>32473</v>
      </c>
      <c r="E21989">
        <v>91.02</v>
      </c>
      <c r="F21989">
        <v>468</v>
      </c>
      <c r="G21989">
        <v>42</v>
      </c>
      <c r="H21989">
        <v>1</v>
      </c>
      <c r="I21989">
        <v>1</v>
      </c>
      <c r="J21989">
        <v>1401</v>
      </c>
      <c r="K21989">
        <v>1</v>
      </c>
      <c r="L21989">
        <v>1</v>
      </c>
      <c r="M21989">
        <v>462</v>
      </c>
      <c r="N21989" t="s">
        <v>18</v>
      </c>
      <c r="O21989">
        <v>0</v>
      </c>
      <c r="P21989">
        <v>2267</v>
      </c>
    </row>
    <row r="21990" spans="1:16" x14ac:dyDescent="0.25">
      <c r="A21990" t="s">
        <v>32474</v>
      </c>
      <c r="B21990">
        <v>1092</v>
      </c>
      <c r="C21990" s="3" t="str">
        <f>HYPERLINK("http://www.uniprot.org/uniprot/K7ME17","tr|K7ME17|K7ME17_SOYBN")</f>
        <v>tr|K7ME17|K7ME17_SOYBN</v>
      </c>
      <c r="D21990" t="s">
        <v>28</v>
      </c>
      <c r="E21990">
        <v>77.510000000000005</v>
      </c>
      <c r="F21990">
        <v>378</v>
      </c>
      <c r="G21990">
        <v>85</v>
      </c>
      <c r="H21990">
        <v>15</v>
      </c>
      <c r="I21990">
        <v>1</v>
      </c>
      <c r="J21990">
        <v>1089</v>
      </c>
      <c r="K21990">
        <v>1</v>
      </c>
      <c r="L21990">
        <v>1</v>
      </c>
      <c r="M21990">
        <v>370</v>
      </c>
      <c r="N21990" t="s">
        <v>18</v>
      </c>
      <c r="O21990" s="1">
        <v>1.18096E-149</v>
      </c>
      <c r="P21990">
        <v>1378</v>
      </c>
    </row>
    <row r="21991" spans="1:16" x14ac:dyDescent="0.25">
      <c r="A21991" t="s">
        <v>32475</v>
      </c>
      <c r="B21991">
        <v>1455</v>
      </c>
      <c r="C21991" s="3" t="str">
        <f>HYPERLINK("http://www.uniprot.org/uniprot/I1J5Z4","tr|I1J5Z4|I1J5Z4_SOYBN")</f>
        <v>tr|I1J5Z4|I1J5Z4_SOYBN</v>
      </c>
      <c r="D21991" t="s">
        <v>71</v>
      </c>
      <c r="E21991">
        <v>74.64</v>
      </c>
      <c r="F21991">
        <v>489</v>
      </c>
      <c r="G21991">
        <v>124</v>
      </c>
      <c r="H21991">
        <v>7</v>
      </c>
      <c r="I21991">
        <v>7</v>
      </c>
      <c r="J21991">
        <v>1452</v>
      </c>
      <c r="K21991">
        <v>1</v>
      </c>
      <c r="L21991">
        <v>24</v>
      </c>
      <c r="M21991">
        <v>509</v>
      </c>
      <c r="N21991" t="s">
        <v>18</v>
      </c>
      <c r="O21991">
        <v>0</v>
      </c>
      <c r="P21991">
        <v>1903</v>
      </c>
    </row>
    <row r="21992" spans="1:16" x14ac:dyDescent="0.25">
      <c r="A21992" t="s">
        <v>32476</v>
      </c>
      <c r="B21992">
        <v>3477</v>
      </c>
      <c r="C21992" s="3" t="str">
        <f>HYPERLINK("http://www.uniprot.org/uniprot/G7L2Z6","tr|G7L2Z6|G7L2Z6_MEDTR")</f>
        <v>tr|G7L2Z6|G7L2Z6_MEDTR</v>
      </c>
      <c r="D21992" t="s">
        <v>32477</v>
      </c>
      <c r="E21992">
        <v>97.66</v>
      </c>
      <c r="F21992">
        <v>900</v>
      </c>
      <c r="G21992">
        <v>21</v>
      </c>
      <c r="H21992">
        <v>4</v>
      </c>
      <c r="I21992">
        <v>787</v>
      </c>
      <c r="J21992">
        <v>3474</v>
      </c>
      <c r="K21992">
        <v>1</v>
      </c>
      <c r="L21992">
        <v>435</v>
      </c>
      <c r="M21992">
        <v>1334</v>
      </c>
      <c r="N21992" t="s">
        <v>18</v>
      </c>
      <c r="O21992">
        <v>0</v>
      </c>
      <c r="P21992">
        <v>4540</v>
      </c>
    </row>
    <row r="21993" spans="1:16" x14ac:dyDescent="0.25">
      <c r="A21993" t="s">
        <v>32478</v>
      </c>
      <c r="B21993">
        <v>2187</v>
      </c>
      <c r="C21993" s="3" t="str">
        <f>HYPERLINK("http://www.uniprot.org/uniprot/K7MTV9","tr|K7MTV9|K7MTV9_SOYBN")</f>
        <v>tr|K7MTV9|K7MTV9_SOYBN</v>
      </c>
      <c r="D21993" t="s">
        <v>28</v>
      </c>
      <c r="E21993">
        <v>54.09</v>
      </c>
      <c r="F21993">
        <v>745</v>
      </c>
      <c r="G21993">
        <v>342</v>
      </c>
      <c r="H21993">
        <v>18</v>
      </c>
      <c r="I21993">
        <v>1</v>
      </c>
      <c r="J21993">
        <v>2181</v>
      </c>
      <c r="K21993">
        <v>1</v>
      </c>
      <c r="L21993">
        <v>1</v>
      </c>
      <c r="M21993">
        <v>688</v>
      </c>
      <c r="N21993" t="s">
        <v>18</v>
      </c>
      <c r="O21993">
        <v>0</v>
      </c>
      <c r="P21993">
        <v>1782</v>
      </c>
    </row>
    <row r="21994" spans="1:16" x14ac:dyDescent="0.25">
      <c r="A21994" t="s">
        <v>32479</v>
      </c>
      <c r="B21994">
        <v>666</v>
      </c>
      <c r="C21994" s="3" t="str">
        <f>HYPERLINK("http://www.uniprot.org/uniprot/I1KZB1","tr|I1KZB1|I1KZB1_SOYBN")</f>
        <v>tr|I1KZB1|I1KZB1_SOYBN</v>
      </c>
      <c r="D21994" t="s">
        <v>28</v>
      </c>
      <c r="E21994">
        <v>79.180000000000007</v>
      </c>
      <c r="F21994">
        <v>221</v>
      </c>
      <c r="G21994">
        <v>46</v>
      </c>
      <c r="H21994">
        <v>0</v>
      </c>
      <c r="I21994">
        <v>1</v>
      </c>
      <c r="J21994">
        <v>663</v>
      </c>
      <c r="K21994">
        <v>1</v>
      </c>
      <c r="L21994">
        <v>1</v>
      </c>
      <c r="M21994">
        <v>221</v>
      </c>
      <c r="N21994" t="s">
        <v>18</v>
      </c>
      <c r="O21994" s="1">
        <v>1.16282E-92</v>
      </c>
      <c r="P21994">
        <v>883</v>
      </c>
    </row>
    <row r="21995" spans="1:16" x14ac:dyDescent="0.25">
      <c r="A21995" t="s">
        <v>32480</v>
      </c>
      <c r="B21995">
        <v>684</v>
      </c>
      <c r="C21995" s="3" t="str">
        <f>HYPERLINK("http://www.uniprot.org/uniprot/K7LLD3","tr|K7LLD3|K7LLD3_SOYBN")</f>
        <v>tr|K7LLD3|K7LLD3_SOYBN</v>
      </c>
      <c r="D21995" t="s">
        <v>28</v>
      </c>
      <c r="E21995">
        <v>67.25</v>
      </c>
      <c r="F21995">
        <v>226</v>
      </c>
      <c r="G21995">
        <v>74</v>
      </c>
      <c r="H21995">
        <v>0</v>
      </c>
      <c r="I21995">
        <v>1</v>
      </c>
      <c r="J21995">
        <v>678</v>
      </c>
      <c r="K21995">
        <v>1</v>
      </c>
      <c r="L21995">
        <v>51</v>
      </c>
      <c r="M21995">
        <v>276</v>
      </c>
      <c r="N21995" t="s">
        <v>18</v>
      </c>
      <c r="O21995" s="1">
        <v>3.2915799999999999E-85</v>
      </c>
      <c r="P21995">
        <v>819</v>
      </c>
    </row>
    <row r="21996" spans="1:16" x14ac:dyDescent="0.25">
      <c r="A21996" t="s">
        <v>32481</v>
      </c>
      <c r="B21996">
        <v>762</v>
      </c>
      <c r="C21996" s="3" t="str">
        <f>HYPERLINK("http://www.uniprot.org/uniprot/G8A1R7","tr|G8A1R7|G8A1R7_MEDTR")</f>
        <v>tr|G8A1R7|G8A1R7_MEDTR</v>
      </c>
      <c r="D21996" t="s">
        <v>32482</v>
      </c>
      <c r="E21996">
        <v>74.78</v>
      </c>
      <c r="F21996">
        <v>238</v>
      </c>
      <c r="G21996">
        <v>60</v>
      </c>
      <c r="H21996">
        <v>5</v>
      </c>
      <c r="I21996">
        <v>55</v>
      </c>
      <c r="J21996">
        <v>753</v>
      </c>
      <c r="K21996">
        <v>1</v>
      </c>
      <c r="L21996">
        <v>53</v>
      </c>
      <c r="M21996">
        <v>290</v>
      </c>
      <c r="N21996" t="s">
        <v>18</v>
      </c>
      <c r="O21996" s="1">
        <v>1.42039E-93</v>
      </c>
      <c r="P21996">
        <v>892</v>
      </c>
    </row>
    <row r="21997" spans="1:16" x14ac:dyDescent="0.25">
      <c r="A21997" t="s">
        <v>32483</v>
      </c>
      <c r="B21997">
        <v>717</v>
      </c>
      <c r="C21997" s="3" t="str">
        <f>HYPERLINK("http://www.uniprot.org/uniprot/I3S8N9","tr|I3S8N9|I3S8N9_MEDTR")</f>
        <v>tr|I3S8N9|I3S8N9_MEDTR</v>
      </c>
      <c r="D21997" t="s">
        <v>22</v>
      </c>
      <c r="E21997">
        <v>87.72</v>
      </c>
      <c r="F21997">
        <v>220</v>
      </c>
      <c r="G21997">
        <v>27</v>
      </c>
      <c r="H21997">
        <v>0</v>
      </c>
      <c r="I21997">
        <v>52</v>
      </c>
      <c r="J21997">
        <v>711</v>
      </c>
      <c r="K21997">
        <v>1</v>
      </c>
      <c r="L21997">
        <v>34</v>
      </c>
      <c r="M21997">
        <v>250</v>
      </c>
      <c r="N21997" t="s">
        <v>18</v>
      </c>
      <c r="O21997" s="1">
        <v>2.4280200000000001E-105</v>
      </c>
      <c r="P21997">
        <v>993</v>
      </c>
    </row>
    <row r="21998" spans="1:16" x14ac:dyDescent="0.25">
      <c r="A21998" t="s">
        <v>32484</v>
      </c>
      <c r="B21998">
        <v>582</v>
      </c>
      <c r="C21998" s="3" t="str">
        <f>HYPERLINK("http://www.uniprot.org/uniprot/I3SNA6","tr|I3SNA6|I3SNA6_MEDTR")</f>
        <v>tr|I3SNA6|I3SNA6_MEDTR</v>
      </c>
      <c r="D21998" t="s">
        <v>22</v>
      </c>
      <c r="E21998">
        <v>65.8</v>
      </c>
      <c r="F21998">
        <v>193</v>
      </c>
      <c r="G21998">
        <v>66</v>
      </c>
      <c r="H21998">
        <v>1</v>
      </c>
      <c r="I21998">
        <v>1</v>
      </c>
      <c r="J21998">
        <v>576</v>
      </c>
      <c r="K21998">
        <v>1</v>
      </c>
      <c r="L21998">
        <v>1</v>
      </c>
      <c r="M21998">
        <v>186</v>
      </c>
      <c r="N21998" t="s">
        <v>18</v>
      </c>
      <c r="O21998" s="1">
        <v>1.1978799999999999E-59</v>
      </c>
      <c r="P21998">
        <v>597</v>
      </c>
    </row>
    <row r="21999" spans="1:16" x14ac:dyDescent="0.25">
      <c r="A21999" t="s">
        <v>32485</v>
      </c>
      <c r="B21999">
        <v>750</v>
      </c>
      <c r="C21999" s="3" t="str">
        <f>HYPERLINK("http://www.uniprot.org/uniprot/G7JV00","tr|G7JV00|G7JV00_MEDTR")</f>
        <v>tr|G7JV00|G7JV00_MEDTR</v>
      </c>
      <c r="D21999" t="s">
        <v>6605</v>
      </c>
      <c r="E21999">
        <v>45.09</v>
      </c>
      <c r="F21999">
        <v>255</v>
      </c>
      <c r="G21999">
        <v>140</v>
      </c>
      <c r="H21999">
        <v>8</v>
      </c>
      <c r="I21999">
        <v>1</v>
      </c>
      <c r="J21999">
        <v>741</v>
      </c>
      <c r="K21999">
        <v>1</v>
      </c>
      <c r="L21999">
        <v>1</v>
      </c>
      <c r="M21999">
        <v>245</v>
      </c>
      <c r="N21999" t="s">
        <v>18</v>
      </c>
      <c r="O21999" s="1">
        <v>6.6607599999999998E-48</v>
      </c>
      <c r="P21999">
        <v>498</v>
      </c>
    </row>
    <row r="22000" spans="1:16" x14ac:dyDescent="0.25">
      <c r="A22000" t="s">
        <v>32486</v>
      </c>
      <c r="B22000">
        <v>933</v>
      </c>
      <c r="C22000" s="3" t="str">
        <f>HYPERLINK("http://www.uniprot.org/uniprot/I3SZW8","tr|I3SZW8|I3SZW8_LOTJA")</f>
        <v>tr|I3SZW8|I3SZW8_LOTJA</v>
      </c>
      <c r="D22000" t="s">
        <v>93</v>
      </c>
      <c r="E22000">
        <v>78.33</v>
      </c>
      <c r="F22000">
        <v>277</v>
      </c>
      <c r="G22000">
        <v>60</v>
      </c>
      <c r="H22000">
        <v>4</v>
      </c>
      <c r="I22000">
        <v>112</v>
      </c>
      <c r="J22000">
        <v>930</v>
      </c>
      <c r="K22000">
        <v>1</v>
      </c>
      <c r="L22000">
        <v>43</v>
      </c>
      <c r="M22000">
        <v>317</v>
      </c>
      <c r="N22000" t="s">
        <v>18</v>
      </c>
      <c r="O22000" s="1">
        <v>1.92347E-115</v>
      </c>
      <c r="P22000">
        <v>1082</v>
      </c>
    </row>
    <row r="22001" spans="1:16" x14ac:dyDescent="0.25">
      <c r="A22001" t="s">
        <v>32487</v>
      </c>
      <c r="B22001">
        <v>1329</v>
      </c>
      <c r="C22001" s="3" t="str">
        <f>HYPERLINK("http://www.uniprot.org/uniprot/I1K2V1","tr|I1K2V1|I1K2V1_SOYBN")</f>
        <v>tr|I1K2V1|I1K2V1_SOYBN</v>
      </c>
      <c r="D22001" t="s">
        <v>71</v>
      </c>
      <c r="E22001">
        <v>61.97</v>
      </c>
      <c r="F22001">
        <v>497</v>
      </c>
      <c r="G22001">
        <v>189</v>
      </c>
      <c r="H22001">
        <v>60</v>
      </c>
      <c r="I22001">
        <v>1</v>
      </c>
      <c r="J22001">
        <v>1311</v>
      </c>
      <c r="K22001">
        <v>1</v>
      </c>
      <c r="L22001">
        <v>1</v>
      </c>
      <c r="M22001">
        <v>496</v>
      </c>
      <c r="N22001" t="s">
        <v>18</v>
      </c>
      <c r="O22001" s="1">
        <v>9.57137E-155</v>
      </c>
      <c r="P22001">
        <v>1423</v>
      </c>
    </row>
    <row r="22002" spans="1:16" x14ac:dyDescent="0.25">
      <c r="A22002" t="s">
        <v>32488</v>
      </c>
      <c r="B22002">
        <v>6534</v>
      </c>
      <c r="C22002" s="3" t="str">
        <f>HYPERLINK("http://www.uniprot.org/uniprot/G7LAF3","tr|G7LAF3|G7LAF3_MEDTR")</f>
        <v>tr|G7LAF3|G7LAF3_MEDTR</v>
      </c>
      <c r="D22002" t="s">
        <v>32489</v>
      </c>
      <c r="E22002">
        <v>87.74</v>
      </c>
      <c r="F22002">
        <v>2170</v>
      </c>
      <c r="G22002">
        <v>266</v>
      </c>
      <c r="H22002">
        <v>19</v>
      </c>
      <c r="I22002">
        <v>79</v>
      </c>
      <c r="J22002">
        <v>6531</v>
      </c>
      <c r="K22002">
        <v>1</v>
      </c>
      <c r="L22002">
        <v>24</v>
      </c>
      <c r="M22002">
        <v>2184</v>
      </c>
      <c r="N22002" t="s">
        <v>18</v>
      </c>
      <c r="O22002">
        <v>0</v>
      </c>
      <c r="P22002">
        <v>9287</v>
      </c>
    </row>
    <row r="22003" spans="1:16" x14ac:dyDescent="0.25">
      <c r="A22003" t="s">
        <v>32490</v>
      </c>
      <c r="B22003">
        <v>432</v>
      </c>
      <c r="C22003" s="3" t="str">
        <f>HYPERLINK("http://www.uniprot.org/uniprot/K7KYC9","tr|K7KYC9|K7KYC9_SOYBN")</f>
        <v>tr|K7KYC9|K7KYC9_SOYBN</v>
      </c>
      <c r="D22003" t="s">
        <v>28</v>
      </c>
      <c r="E22003">
        <v>41.72</v>
      </c>
      <c r="F22003">
        <v>151</v>
      </c>
      <c r="G22003">
        <v>88</v>
      </c>
      <c r="H22003">
        <v>8</v>
      </c>
      <c r="I22003">
        <v>1</v>
      </c>
      <c r="J22003">
        <v>429</v>
      </c>
      <c r="K22003">
        <v>1</v>
      </c>
      <c r="L22003">
        <v>1</v>
      </c>
      <c r="M22003">
        <v>151</v>
      </c>
      <c r="N22003" t="s">
        <v>18</v>
      </c>
      <c r="O22003" s="1">
        <v>2.4966700000000001E-17</v>
      </c>
      <c r="P22003">
        <v>231</v>
      </c>
    </row>
    <row r="22004" spans="1:16" x14ac:dyDescent="0.25">
      <c r="A22004" t="s">
        <v>32491</v>
      </c>
      <c r="B22004">
        <v>798</v>
      </c>
      <c r="C22004" s="3" t="str">
        <f>HYPERLINK("http://www.uniprot.org/uniprot/M5WTV8","tr|M5WTV8|M5WTV8_PRUPE")</f>
        <v>tr|M5WTV8|M5WTV8_PRUPE</v>
      </c>
      <c r="D22004" t="s">
        <v>2478</v>
      </c>
      <c r="E22004">
        <v>30.55</v>
      </c>
      <c r="F22004">
        <v>252</v>
      </c>
      <c r="G22004">
        <v>175</v>
      </c>
      <c r="H22004">
        <v>5</v>
      </c>
      <c r="I22004">
        <v>10</v>
      </c>
      <c r="J22004">
        <v>750</v>
      </c>
      <c r="K22004">
        <v>1</v>
      </c>
      <c r="L22004">
        <v>97</v>
      </c>
      <c r="M22004">
        <v>338</v>
      </c>
      <c r="N22004" t="s">
        <v>18</v>
      </c>
      <c r="O22004" s="1">
        <v>1.6921000000000001E-23</v>
      </c>
      <c r="P22004">
        <v>288</v>
      </c>
    </row>
    <row r="22005" spans="1:16" x14ac:dyDescent="0.25">
      <c r="A22005" t="s">
        <v>32492</v>
      </c>
      <c r="B22005">
        <v>3924</v>
      </c>
      <c r="C22005" s="3" t="str">
        <f>HYPERLINK("http://www.uniprot.org/uniprot/G7JI15","tr|G7JI15|G7JI15_MEDTR")</f>
        <v>tr|G7JI15|G7JI15_MEDTR</v>
      </c>
      <c r="D22005" t="s">
        <v>32493</v>
      </c>
      <c r="E22005">
        <v>81.48</v>
      </c>
      <c r="F22005">
        <v>1372</v>
      </c>
      <c r="G22005">
        <v>254</v>
      </c>
      <c r="H22005">
        <v>74</v>
      </c>
      <c r="I22005">
        <v>1</v>
      </c>
      <c r="J22005">
        <v>3894</v>
      </c>
      <c r="K22005">
        <v>1</v>
      </c>
      <c r="L22005">
        <v>1</v>
      </c>
      <c r="M22005">
        <v>1370</v>
      </c>
      <c r="N22005" t="s">
        <v>18</v>
      </c>
      <c r="O22005">
        <v>0</v>
      </c>
      <c r="P22005">
        <v>5573</v>
      </c>
    </row>
    <row r="22006" spans="1:16" x14ac:dyDescent="0.25">
      <c r="A22006" t="s">
        <v>32494</v>
      </c>
      <c r="B22006">
        <v>555</v>
      </c>
      <c r="C22006" s="3" t="str">
        <f>HYPERLINK("http://www.uniprot.org/uniprot/G7LGX4","tr|G7LGX4|G7LGX4_MEDTR")</f>
        <v>tr|G7LGX4|G7LGX4_MEDTR</v>
      </c>
      <c r="D22006" t="s">
        <v>32495</v>
      </c>
      <c r="E22006">
        <v>75.260000000000005</v>
      </c>
      <c r="F22006">
        <v>186</v>
      </c>
      <c r="G22006">
        <v>46</v>
      </c>
      <c r="H22006">
        <v>2</v>
      </c>
      <c r="I22006">
        <v>1</v>
      </c>
      <c r="J22006">
        <v>552</v>
      </c>
      <c r="K22006">
        <v>1</v>
      </c>
      <c r="L22006">
        <v>171</v>
      </c>
      <c r="M22006">
        <v>353</v>
      </c>
      <c r="N22006" t="s">
        <v>18</v>
      </c>
      <c r="O22006" s="1">
        <v>1.7027700000000002E-70</v>
      </c>
      <c r="P22006">
        <v>690</v>
      </c>
    </row>
    <row r="22007" spans="1:16" x14ac:dyDescent="0.25">
      <c r="A22007" t="s">
        <v>32496</v>
      </c>
      <c r="B22007">
        <v>636</v>
      </c>
      <c r="C22007" s="3" t="str">
        <f>HYPERLINK("http://www.uniprot.org/uniprot/I3T6V9","tr|I3T6V9|I3T6V9_MEDTR")</f>
        <v>tr|I3T6V9|I3T6V9_MEDTR</v>
      </c>
      <c r="D22007" t="s">
        <v>22</v>
      </c>
      <c r="E22007">
        <v>58.96</v>
      </c>
      <c r="F22007">
        <v>212</v>
      </c>
      <c r="G22007">
        <v>87</v>
      </c>
      <c r="H22007">
        <v>1</v>
      </c>
      <c r="I22007">
        <v>1</v>
      </c>
      <c r="J22007">
        <v>633</v>
      </c>
      <c r="K22007">
        <v>1</v>
      </c>
      <c r="L22007">
        <v>1</v>
      </c>
      <c r="M22007">
        <v>212</v>
      </c>
      <c r="N22007" t="s">
        <v>18</v>
      </c>
      <c r="O22007" s="1">
        <v>2.0505600000000001E-56</v>
      </c>
      <c r="P22007">
        <v>570</v>
      </c>
    </row>
    <row r="22008" spans="1:16" x14ac:dyDescent="0.25">
      <c r="A22008" t="s">
        <v>32497</v>
      </c>
      <c r="B22008">
        <v>1302</v>
      </c>
      <c r="C22008" s="3" t="str">
        <f>HYPERLINK("http://www.uniprot.org/uniprot/G7K2E7","tr|G7K2E7|G7K2E7_MEDTR")</f>
        <v>tr|G7K2E7|G7K2E7_MEDTR</v>
      </c>
      <c r="D22008" t="s">
        <v>32498</v>
      </c>
      <c r="E22008">
        <v>62.83</v>
      </c>
      <c r="F22008">
        <v>374</v>
      </c>
      <c r="G22008">
        <v>139</v>
      </c>
      <c r="H22008">
        <v>15</v>
      </c>
      <c r="I22008">
        <v>223</v>
      </c>
      <c r="J22008">
        <v>1299</v>
      </c>
      <c r="K22008">
        <v>1</v>
      </c>
      <c r="L22008">
        <v>232</v>
      </c>
      <c r="M22008">
        <v>546</v>
      </c>
      <c r="N22008" t="s">
        <v>18</v>
      </c>
      <c r="O22008" s="1">
        <v>5.69465E-112</v>
      </c>
      <c r="P22008">
        <v>1054</v>
      </c>
    </row>
    <row r="22009" spans="1:16" x14ac:dyDescent="0.25">
      <c r="A22009" t="s">
        <v>32499</v>
      </c>
      <c r="B22009">
        <v>1671</v>
      </c>
      <c r="C22009" s="3" t="str">
        <f>HYPERLINK("http://www.uniprot.org/uniprot/K7LZV6","tr|K7LZV6|K7LZV6_SOYBN")</f>
        <v>tr|K7LZV6|K7LZV6_SOYBN</v>
      </c>
      <c r="D22009" t="s">
        <v>28</v>
      </c>
      <c r="E22009">
        <v>82.67</v>
      </c>
      <c r="F22009">
        <v>554</v>
      </c>
      <c r="G22009">
        <v>96</v>
      </c>
      <c r="H22009">
        <v>1</v>
      </c>
      <c r="I22009">
        <v>1</v>
      </c>
      <c r="J22009">
        <v>1659</v>
      </c>
      <c r="K22009">
        <v>1</v>
      </c>
      <c r="L22009">
        <v>73</v>
      </c>
      <c r="M22009">
        <v>625</v>
      </c>
      <c r="N22009" t="s">
        <v>18</v>
      </c>
      <c r="O22009">
        <v>0</v>
      </c>
      <c r="P22009">
        <v>2449</v>
      </c>
    </row>
    <row r="22010" spans="1:16" x14ac:dyDescent="0.25">
      <c r="A22010" t="s">
        <v>32500</v>
      </c>
      <c r="B22010">
        <v>372</v>
      </c>
      <c r="C22010" s="3" t="str">
        <f>HYPERLINK("http://www.uniprot.org/uniprot/Q949K8","tr|Q949K8|Q949K8_CICAR")</f>
        <v>tr|Q949K8|Q949K8_CICAR</v>
      </c>
      <c r="D22010" t="s">
        <v>55</v>
      </c>
      <c r="E22010">
        <v>80.2</v>
      </c>
      <c r="F22010">
        <v>96</v>
      </c>
      <c r="G22010">
        <v>19</v>
      </c>
      <c r="H22010">
        <v>0</v>
      </c>
      <c r="I22010">
        <v>1</v>
      </c>
      <c r="J22010">
        <v>288</v>
      </c>
      <c r="K22010">
        <v>1</v>
      </c>
      <c r="L22010">
        <v>1</v>
      </c>
      <c r="M22010">
        <v>95</v>
      </c>
      <c r="N22010" t="s">
        <v>18</v>
      </c>
      <c r="O22010" s="1">
        <v>2.18565E-39</v>
      </c>
      <c r="P22010">
        <v>374</v>
      </c>
    </row>
    <row r="22011" spans="1:16" x14ac:dyDescent="0.25">
      <c r="A22011" t="s">
        <v>32501</v>
      </c>
      <c r="B22011">
        <v>231</v>
      </c>
      <c r="C22011" s="3" t="str">
        <f>HYPERLINK("http://www.uniprot.org/uniprot/Q949L5","tr|Q949L5|Q949L5_CICAR")</f>
        <v>tr|Q949L5|Q949L5_CICAR</v>
      </c>
      <c r="D22011" t="s">
        <v>55</v>
      </c>
      <c r="E22011">
        <v>78.2</v>
      </c>
      <c r="F22011">
        <v>78</v>
      </c>
      <c r="G22011">
        <v>17</v>
      </c>
      <c r="H22011">
        <v>2</v>
      </c>
      <c r="I22011">
        <v>1</v>
      </c>
      <c r="J22011">
        <v>228</v>
      </c>
      <c r="K22011">
        <v>1</v>
      </c>
      <c r="L22011">
        <v>1</v>
      </c>
      <c r="M22011">
        <v>78</v>
      </c>
      <c r="N22011" t="s">
        <v>18</v>
      </c>
      <c r="O22011" s="1">
        <v>7.2663500000000001E-25</v>
      </c>
      <c r="P22011">
        <v>296</v>
      </c>
    </row>
    <row r="22012" spans="1:16" x14ac:dyDescent="0.25">
      <c r="A22012" t="s">
        <v>32502</v>
      </c>
      <c r="B22012">
        <v>1050</v>
      </c>
      <c r="C22012" s="3" t="str">
        <f>HYPERLINK("http://www.uniprot.org/uniprot/G7KL81","tr|G7KL81|G7KL81_MEDTR")</f>
        <v>tr|G7KL81|G7KL81_MEDTR</v>
      </c>
      <c r="D22012" t="s">
        <v>32503</v>
      </c>
      <c r="E22012">
        <v>60.22</v>
      </c>
      <c r="F22012">
        <v>362</v>
      </c>
      <c r="G22012">
        <v>144</v>
      </c>
      <c r="H22012">
        <v>15</v>
      </c>
      <c r="I22012">
        <v>7</v>
      </c>
      <c r="J22012">
        <v>1047</v>
      </c>
      <c r="K22012">
        <v>1</v>
      </c>
      <c r="L22012">
        <v>2</v>
      </c>
      <c r="M22012">
        <v>340</v>
      </c>
      <c r="N22012" t="s">
        <v>18</v>
      </c>
      <c r="O22012" s="1">
        <v>2.3556E-107</v>
      </c>
      <c r="P22012">
        <v>1013</v>
      </c>
    </row>
    <row r="22013" spans="1:16" x14ac:dyDescent="0.25">
      <c r="A22013" t="s">
        <v>32504</v>
      </c>
      <c r="B22013">
        <v>924</v>
      </c>
      <c r="C22013" s="3" t="str">
        <f>HYPERLINK("http://www.uniprot.org/uniprot/K7MQJ9","tr|K7MQJ9|K7MQJ9_SOYBN")</f>
        <v>tr|K7MQJ9|K7MQJ9_SOYBN</v>
      </c>
      <c r="D22013" t="s">
        <v>28</v>
      </c>
      <c r="E22013">
        <v>65.67</v>
      </c>
      <c r="F22013">
        <v>201</v>
      </c>
      <c r="G22013">
        <v>69</v>
      </c>
      <c r="H22013">
        <v>0</v>
      </c>
      <c r="I22013">
        <v>319</v>
      </c>
      <c r="J22013">
        <v>921</v>
      </c>
      <c r="K22013">
        <v>1</v>
      </c>
      <c r="L22013">
        <v>548</v>
      </c>
      <c r="M22013">
        <v>748</v>
      </c>
      <c r="N22013" t="s">
        <v>18</v>
      </c>
      <c r="O22013" s="1">
        <v>1.4170300000000001E-70</v>
      </c>
      <c r="P22013">
        <v>695</v>
      </c>
    </row>
    <row r="22014" spans="1:16" x14ac:dyDescent="0.25">
      <c r="A22014" t="s">
        <v>32505</v>
      </c>
      <c r="B22014">
        <v>279</v>
      </c>
      <c r="C22014" s="3" t="str">
        <f>HYPERLINK("http://www.uniprot.org/uniprot/G7I2H0","tr|G7I2H0|G7I2H0_MEDTR")</f>
        <v>tr|G7I2H0|G7I2H0_MEDTR</v>
      </c>
      <c r="D22014" t="s">
        <v>144</v>
      </c>
      <c r="E22014">
        <v>45.05</v>
      </c>
      <c r="F22014">
        <v>91</v>
      </c>
      <c r="G22014">
        <v>50</v>
      </c>
      <c r="H22014">
        <v>1</v>
      </c>
      <c r="I22014">
        <v>7</v>
      </c>
      <c r="J22014">
        <v>276</v>
      </c>
      <c r="K22014">
        <v>1</v>
      </c>
      <c r="L22014">
        <v>37</v>
      </c>
      <c r="M22014">
        <v>127</v>
      </c>
      <c r="N22014" t="s">
        <v>18</v>
      </c>
      <c r="O22014" s="1">
        <v>3.79143E-13</v>
      </c>
      <c r="P22014">
        <v>195</v>
      </c>
    </row>
    <row r="22015" spans="1:16" x14ac:dyDescent="0.25">
      <c r="A22015" t="s">
        <v>32506</v>
      </c>
      <c r="B22015">
        <v>1539</v>
      </c>
      <c r="C22015" s="3" t="str">
        <f>HYPERLINK("http://www.uniprot.org/uniprot/K7M9E7","tr|K7M9E7|K7M9E7_SOYBN")</f>
        <v>tr|K7M9E7|K7M9E7_SOYBN</v>
      </c>
      <c r="D22015" t="s">
        <v>28</v>
      </c>
      <c r="E22015">
        <v>80.78</v>
      </c>
      <c r="F22015">
        <v>510</v>
      </c>
      <c r="G22015">
        <v>98</v>
      </c>
      <c r="H22015">
        <v>0</v>
      </c>
      <c r="I22015">
        <v>7</v>
      </c>
      <c r="J22015">
        <v>1536</v>
      </c>
      <c r="K22015">
        <v>1</v>
      </c>
      <c r="L22015">
        <v>1</v>
      </c>
      <c r="M22015">
        <v>507</v>
      </c>
      <c r="N22015" t="s">
        <v>18</v>
      </c>
      <c r="O22015">
        <v>0</v>
      </c>
      <c r="P22015">
        <v>2158</v>
      </c>
    </row>
    <row r="22016" spans="1:16" x14ac:dyDescent="0.25">
      <c r="A22016" t="s">
        <v>32507</v>
      </c>
      <c r="B22016">
        <v>717</v>
      </c>
      <c r="C22016" s="3" t="str">
        <f>HYPERLINK("http://www.uniprot.org/uniprot/G7IJA0","tr|G7IJA0|G7IJA0_MEDTR")</f>
        <v>tr|G7IJA0|G7IJA0_MEDTR</v>
      </c>
      <c r="D22016" t="s">
        <v>32508</v>
      </c>
      <c r="E22016">
        <v>87.76</v>
      </c>
      <c r="F22016">
        <v>237</v>
      </c>
      <c r="G22016">
        <v>29</v>
      </c>
      <c r="H22016">
        <v>0</v>
      </c>
      <c r="I22016">
        <v>1</v>
      </c>
      <c r="J22016">
        <v>711</v>
      </c>
      <c r="K22016">
        <v>1</v>
      </c>
      <c r="L22016">
        <v>1</v>
      </c>
      <c r="M22016">
        <v>236</v>
      </c>
      <c r="N22016" t="s">
        <v>18</v>
      </c>
      <c r="O22016" s="1">
        <v>1.9816399999999999E-115</v>
      </c>
      <c r="P22016">
        <v>1080</v>
      </c>
    </row>
    <row r="22017" spans="1:16" x14ac:dyDescent="0.25">
      <c r="A22017" t="s">
        <v>32509</v>
      </c>
      <c r="B22017">
        <v>1062</v>
      </c>
      <c r="C22017" s="3" t="str">
        <f>HYPERLINK("http://www.uniprot.org/uniprot/I1MJE4","tr|I1MJE4|I1MJE4_SOYBN")</f>
        <v>tr|I1MJE4|I1MJE4_SOYBN</v>
      </c>
      <c r="D22017" t="s">
        <v>28</v>
      </c>
      <c r="E22017">
        <v>83.72</v>
      </c>
      <c r="F22017">
        <v>387</v>
      </c>
      <c r="G22017">
        <v>63</v>
      </c>
      <c r="H22017">
        <v>34</v>
      </c>
      <c r="I22017">
        <v>1</v>
      </c>
      <c r="J22017">
        <v>1059</v>
      </c>
      <c r="K22017">
        <v>1</v>
      </c>
      <c r="L22017">
        <v>1</v>
      </c>
      <c r="M22017">
        <v>384</v>
      </c>
      <c r="N22017" t="s">
        <v>18</v>
      </c>
      <c r="O22017">
        <v>0</v>
      </c>
      <c r="P22017">
        <v>1686</v>
      </c>
    </row>
    <row r="22018" spans="1:16" x14ac:dyDescent="0.25">
      <c r="A22018" t="s">
        <v>32510</v>
      </c>
      <c r="B22018">
        <v>2874</v>
      </c>
      <c r="C22018" s="3" t="str">
        <f>HYPERLINK("http://www.uniprot.org/uniprot/G7JZI9","tr|G7JZI9|G7JZI9_MEDTR")</f>
        <v>tr|G7JZI9|G7JZI9_MEDTR</v>
      </c>
      <c r="D22018" t="s">
        <v>32511</v>
      </c>
      <c r="E22018">
        <v>66.2</v>
      </c>
      <c r="F22018">
        <v>1009</v>
      </c>
      <c r="G22018">
        <v>341</v>
      </c>
      <c r="H22018">
        <v>62</v>
      </c>
      <c r="I22018">
        <v>1</v>
      </c>
      <c r="J22018">
        <v>2841</v>
      </c>
      <c r="K22018">
        <v>1</v>
      </c>
      <c r="L22018">
        <v>1</v>
      </c>
      <c r="M22018">
        <v>1009</v>
      </c>
      <c r="N22018" t="s">
        <v>18</v>
      </c>
      <c r="O22018">
        <v>0</v>
      </c>
      <c r="P22018">
        <v>3275</v>
      </c>
    </row>
    <row r="22019" spans="1:16" x14ac:dyDescent="0.25">
      <c r="A22019" t="s">
        <v>32512</v>
      </c>
      <c r="B22019">
        <v>1125</v>
      </c>
      <c r="C22019" s="3" t="str">
        <f>HYPERLINK("http://www.uniprot.org/uniprot/I1N8F4","tr|I1N8F4|I1N8F4_SOYBN")</f>
        <v>tr|I1N8F4|I1N8F4_SOYBN</v>
      </c>
      <c r="D22019" t="s">
        <v>28</v>
      </c>
      <c r="E22019">
        <v>42.37</v>
      </c>
      <c r="F22019">
        <v>354</v>
      </c>
      <c r="G22019">
        <v>204</v>
      </c>
      <c r="H22019">
        <v>12</v>
      </c>
      <c r="I22019">
        <v>97</v>
      </c>
      <c r="J22019">
        <v>1122</v>
      </c>
      <c r="K22019">
        <v>1</v>
      </c>
      <c r="L22019">
        <v>38</v>
      </c>
      <c r="M22019">
        <v>378</v>
      </c>
      <c r="N22019" t="s">
        <v>18</v>
      </c>
      <c r="O22019" s="1">
        <v>8.2506100000000006E-61</v>
      </c>
      <c r="P22019">
        <v>612</v>
      </c>
    </row>
    <row r="22020" spans="1:16" x14ac:dyDescent="0.25">
      <c r="A22020" t="s">
        <v>32513</v>
      </c>
      <c r="B22020">
        <v>1224</v>
      </c>
      <c r="C22020" s="3" t="str">
        <f>HYPERLINK("http://www.uniprot.org/uniprot/G7L2Z7","tr|G7L2Z7|G7L2Z7_MEDTR")</f>
        <v>tr|G7L2Z7|G7L2Z7_MEDTR</v>
      </c>
      <c r="D22020" t="s">
        <v>32514</v>
      </c>
      <c r="E22020">
        <v>71.55</v>
      </c>
      <c r="F22020">
        <v>450</v>
      </c>
      <c r="G22020">
        <v>128</v>
      </c>
      <c r="H22020">
        <v>61</v>
      </c>
      <c r="I22020">
        <v>52</v>
      </c>
      <c r="J22020">
        <v>1218</v>
      </c>
      <c r="K22020">
        <v>1</v>
      </c>
      <c r="L22020">
        <v>10</v>
      </c>
      <c r="M22020">
        <v>459</v>
      </c>
      <c r="N22020" t="s">
        <v>18</v>
      </c>
      <c r="O22020" s="1">
        <v>6.7152000000000001E-168</v>
      </c>
      <c r="P22020">
        <v>1536</v>
      </c>
    </row>
    <row r="22021" spans="1:16" x14ac:dyDescent="0.25">
      <c r="A22021" t="s">
        <v>32515</v>
      </c>
      <c r="B22021">
        <v>1833</v>
      </c>
      <c r="C22021" s="3" t="str">
        <f>HYPERLINK("http://www.uniprot.org/uniprot/K7LGE5","tr|K7LGE5|K7LGE5_SOYBN")</f>
        <v>tr|K7LGE5|K7LGE5_SOYBN</v>
      </c>
      <c r="D22021" t="s">
        <v>28</v>
      </c>
      <c r="E22021">
        <v>75.319999999999993</v>
      </c>
      <c r="F22021">
        <v>608</v>
      </c>
      <c r="G22021">
        <v>150</v>
      </c>
      <c r="H22021">
        <v>0</v>
      </c>
      <c r="I22021">
        <v>7</v>
      </c>
      <c r="J22021">
        <v>1830</v>
      </c>
      <c r="K22021">
        <v>1</v>
      </c>
      <c r="L22021">
        <v>4</v>
      </c>
      <c r="M22021">
        <v>607</v>
      </c>
      <c r="N22021" t="s">
        <v>18</v>
      </c>
      <c r="O22021">
        <v>0</v>
      </c>
      <c r="P22021">
        <v>2356</v>
      </c>
    </row>
    <row r="22022" spans="1:16" x14ac:dyDescent="0.25">
      <c r="A22022" t="s">
        <v>32516</v>
      </c>
      <c r="B22022">
        <v>1587</v>
      </c>
      <c r="C22022" s="3" t="str">
        <f>HYPERLINK("http://www.uniprot.org/uniprot/G7L1B5","tr|G7L1B5|G7L1B5_MEDTR")</f>
        <v>tr|G7L1B5|G7L1B5_MEDTR</v>
      </c>
      <c r="D22022" t="s">
        <v>32517</v>
      </c>
      <c r="E22022">
        <v>89.01</v>
      </c>
      <c r="F22022">
        <v>528</v>
      </c>
      <c r="G22022">
        <v>58</v>
      </c>
      <c r="H22022">
        <v>0</v>
      </c>
      <c r="I22022">
        <v>1</v>
      </c>
      <c r="J22022">
        <v>1584</v>
      </c>
      <c r="K22022">
        <v>1</v>
      </c>
      <c r="L22022">
        <v>81</v>
      </c>
      <c r="M22022">
        <v>604</v>
      </c>
      <c r="N22022" t="s">
        <v>18</v>
      </c>
      <c r="O22022">
        <v>0</v>
      </c>
      <c r="P22022">
        <v>2540</v>
      </c>
    </row>
    <row r="22023" spans="1:16" x14ac:dyDescent="0.25">
      <c r="A22023" t="s">
        <v>32518</v>
      </c>
      <c r="B22023">
        <v>780</v>
      </c>
      <c r="C22023" s="3" t="str">
        <f>HYPERLINK("http://www.uniprot.org/uniprot/I3SW28","tr|I3SW28|I3SW28_MEDTR")</f>
        <v>tr|I3SW28|I3SW28_MEDTR</v>
      </c>
      <c r="D22023" t="s">
        <v>30633</v>
      </c>
      <c r="E22023">
        <v>67.25</v>
      </c>
      <c r="F22023">
        <v>284</v>
      </c>
      <c r="G22023">
        <v>93</v>
      </c>
      <c r="H22023">
        <v>30</v>
      </c>
      <c r="I22023">
        <v>1</v>
      </c>
      <c r="J22023">
        <v>762</v>
      </c>
      <c r="K22023">
        <v>1</v>
      </c>
      <c r="L22023">
        <v>44</v>
      </c>
      <c r="M22023">
        <v>327</v>
      </c>
      <c r="N22023" t="s">
        <v>18</v>
      </c>
      <c r="O22023" s="1">
        <v>2.9138E-97</v>
      </c>
      <c r="P22023">
        <v>924</v>
      </c>
    </row>
    <row r="22024" spans="1:16" x14ac:dyDescent="0.25">
      <c r="A22024" t="s">
        <v>32519</v>
      </c>
      <c r="B22024">
        <v>408</v>
      </c>
      <c r="C22024" s="3" t="str">
        <f>HYPERLINK("http://www.uniprot.org/uniprot/G8A1R5","tr|G8A1R5|G8A1R5_MEDTR")</f>
        <v>tr|G8A1R5|G8A1R5_MEDTR</v>
      </c>
      <c r="D22024" t="s">
        <v>32520</v>
      </c>
      <c r="E22024">
        <v>88.88</v>
      </c>
      <c r="F22024">
        <v>126</v>
      </c>
      <c r="G22024">
        <v>14</v>
      </c>
      <c r="H22024">
        <v>0</v>
      </c>
      <c r="I22024">
        <v>1</v>
      </c>
      <c r="J22024">
        <v>378</v>
      </c>
      <c r="K22024">
        <v>1</v>
      </c>
      <c r="L22024">
        <v>1</v>
      </c>
      <c r="M22024">
        <v>125</v>
      </c>
      <c r="N22024" t="s">
        <v>18</v>
      </c>
      <c r="O22024" s="1">
        <v>1.18973E-59</v>
      </c>
      <c r="P22024">
        <v>596</v>
      </c>
    </row>
    <row r="22025" spans="1:16" x14ac:dyDescent="0.25">
      <c r="A22025" t="s">
        <v>32521</v>
      </c>
      <c r="B22025">
        <v>756</v>
      </c>
      <c r="C22025" s="3" t="str">
        <f>HYPERLINK("http://www.uniprot.org/uniprot/I3S8N9","tr|I3S8N9|I3S8N9_MEDTR")</f>
        <v>tr|I3S8N9|I3S8N9_MEDTR</v>
      </c>
      <c r="D22025" t="s">
        <v>22</v>
      </c>
      <c r="E22025">
        <v>83.26</v>
      </c>
      <c r="F22025">
        <v>251</v>
      </c>
      <c r="G22025">
        <v>42</v>
      </c>
      <c r="H22025">
        <v>0</v>
      </c>
      <c r="I22025">
        <v>1</v>
      </c>
      <c r="J22025">
        <v>753</v>
      </c>
      <c r="K22025">
        <v>1</v>
      </c>
      <c r="L22025">
        <v>1</v>
      </c>
      <c r="M22025">
        <v>250</v>
      </c>
      <c r="N22025" t="s">
        <v>18</v>
      </c>
      <c r="O22025" s="1">
        <v>3.3050200000000001E-111</v>
      </c>
      <c r="P22025">
        <v>1044</v>
      </c>
    </row>
    <row r="22026" spans="1:16" x14ac:dyDescent="0.25">
      <c r="A22026" t="s">
        <v>32522</v>
      </c>
      <c r="B22026">
        <v>156</v>
      </c>
      <c r="C22026" s="3" t="str">
        <f>HYPERLINK("http://www.uniprot.org/uniprot/K7W5V0","tr|K7W5V0|K7W5V0_MAIZE")</f>
        <v>tr|K7W5V0|K7W5V0_MAIZE</v>
      </c>
      <c r="D22026" t="s">
        <v>32523</v>
      </c>
      <c r="E22026">
        <v>100</v>
      </c>
      <c r="F22026">
        <v>51</v>
      </c>
      <c r="G22026">
        <v>0</v>
      </c>
      <c r="H22026">
        <v>0</v>
      </c>
      <c r="I22026">
        <v>1</v>
      </c>
      <c r="J22026">
        <v>153</v>
      </c>
      <c r="K22026">
        <v>1</v>
      </c>
      <c r="L22026">
        <v>49</v>
      </c>
      <c r="M22026">
        <v>99</v>
      </c>
      <c r="N22026" t="s">
        <v>18</v>
      </c>
      <c r="O22026" s="1">
        <v>4.0280500000000001E-23</v>
      </c>
      <c r="P22026">
        <v>281</v>
      </c>
    </row>
    <row r="22027" spans="1:16" x14ac:dyDescent="0.25">
      <c r="A22027" t="s">
        <v>32524</v>
      </c>
      <c r="B22027">
        <v>588</v>
      </c>
      <c r="C22027" s="3" t="str">
        <f>HYPERLINK("http://www.uniprot.org/uniprot/A5C0P1","tr|A5C0P1|A5C0P1_VITVI")</f>
        <v>tr|A5C0P1|A5C0P1_VITVI</v>
      </c>
      <c r="D22027" t="s">
        <v>292</v>
      </c>
      <c r="E22027">
        <v>69.58</v>
      </c>
      <c r="F22027">
        <v>194</v>
      </c>
      <c r="G22027">
        <v>59</v>
      </c>
      <c r="H22027">
        <v>0</v>
      </c>
      <c r="I22027">
        <v>1</v>
      </c>
      <c r="J22027">
        <v>582</v>
      </c>
      <c r="K22027">
        <v>1</v>
      </c>
      <c r="L22027">
        <v>85</v>
      </c>
      <c r="M22027">
        <v>278</v>
      </c>
      <c r="N22027" t="s">
        <v>18</v>
      </c>
      <c r="O22027" s="1">
        <v>1.20656E-75</v>
      </c>
      <c r="P22027">
        <v>735</v>
      </c>
    </row>
    <row r="22028" spans="1:16" x14ac:dyDescent="0.25">
      <c r="A22028" t="s">
        <v>32525</v>
      </c>
      <c r="B22028">
        <v>1089</v>
      </c>
      <c r="C22028" s="3" t="str">
        <f>HYPERLINK("http://www.uniprot.org/uniprot/B7FKV0","tr|B7FKV0|B7FKV0_MEDTR")</f>
        <v>tr|B7FKV0|B7FKV0_MEDTR</v>
      </c>
      <c r="D22028" t="s">
        <v>581</v>
      </c>
      <c r="E22028">
        <v>65.55</v>
      </c>
      <c r="F22028">
        <v>389</v>
      </c>
      <c r="G22028">
        <v>134</v>
      </c>
      <c r="H22028">
        <v>29</v>
      </c>
      <c r="I22028">
        <v>1</v>
      </c>
      <c r="J22028">
        <v>1080</v>
      </c>
      <c r="K22028">
        <v>1</v>
      </c>
      <c r="L22028">
        <v>55</v>
      </c>
      <c r="M22028">
        <v>426</v>
      </c>
      <c r="N22028" t="s">
        <v>18</v>
      </c>
      <c r="O22028" s="1">
        <v>2.91561E-124</v>
      </c>
      <c r="P22028">
        <v>1159</v>
      </c>
    </row>
    <row r="22029" spans="1:16" x14ac:dyDescent="0.25">
      <c r="A22029" t="s">
        <v>32526</v>
      </c>
      <c r="B22029">
        <v>1110</v>
      </c>
      <c r="C22029" s="3" t="str">
        <f>HYPERLINK("http://www.uniprot.org/uniprot/C6TGU1","tr|C6TGU1|C6TGU1_SOYBN")</f>
        <v>tr|C6TGU1|C6TGU1_SOYBN</v>
      </c>
      <c r="D22029" t="s">
        <v>897</v>
      </c>
      <c r="E22029">
        <v>65.09</v>
      </c>
      <c r="F22029">
        <v>255</v>
      </c>
      <c r="G22029">
        <v>89</v>
      </c>
      <c r="H22029">
        <v>14</v>
      </c>
      <c r="I22029">
        <v>376</v>
      </c>
      <c r="J22029">
        <v>1098</v>
      </c>
      <c r="K22029">
        <v>1</v>
      </c>
      <c r="L22029">
        <v>1</v>
      </c>
      <c r="M22029">
        <v>245</v>
      </c>
      <c r="N22029" t="s">
        <v>18</v>
      </c>
      <c r="O22029" s="1">
        <v>9.4882999999999998E-78</v>
      </c>
      <c r="P22029">
        <v>758</v>
      </c>
    </row>
    <row r="22030" spans="1:16" x14ac:dyDescent="0.25">
      <c r="A22030" t="s">
        <v>32527</v>
      </c>
      <c r="B22030">
        <v>1725</v>
      </c>
      <c r="C22030" s="3" t="str">
        <f>HYPERLINK("http://www.uniprot.org/uniprot/G7LAF4","tr|G7LAF4|G7LAF4_MEDTR")</f>
        <v>tr|G7LAF4|G7LAF4_MEDTR</v>
      </c>
      <c r="D22030" t="s">
        <v>32528</v>
      </c>
      <c r="E22030">
        <v>67.069999999999993</v>
      </c>
      <c r="F22030">
        <v>325</v>
      </c>
      <c r="G22030">
        <v>107</v>
      </c>
      <c r="H22030">
        <v>1</v>
      </c>
      <c r="I22030">
        <v>4</v>
      </c>
      <c r="J22030">
        <v>975</v>
      </c>
      <c r="K22030">
        <v>1</v>
      </c>
      <c r="L22030">
        <v>134</v>
      </c>
      <c r="M22030">
        <v>451</v>
      </c>
      <c r="N22030" t="s">
        <v>18</v>
      </c>
      <c r="O22030" s="1">
        <v>1.16821E-113</v>
      </c>
      <c r="P22030">
        <v>1070</v>
      </c>
    </row>
    <row r="22031" spans="1:16" x14ac:dyDescent="0.25">
      <c r="A22031" t="s">
        <v>32529</v>
      </c>
      <c r="B22031">
        <v>1806</v>
      </c>
      <c r="C22031" s="3" t="str">
        <f>HYPERLINK("http://www.uniprot.org/uniprot/I1KFG3","tr|I1KFG3|I1KFG3_SOYBN")</f>
        <v>tr|I1KFG3|I1KFG3_SOYBN</v>
      </c>
      <c r="D22031" t="s">
        <v>28</v>
      </c>
      <c r="E22031">
        <v>75.239999999999995</v>
      </c>
      <c r="F22031">
        <v>602</v>
      </c>
      <c r="G22031">
        <v>149</v>
      </c>
      <c r="H22031">
        <v>1</v>
      </c>
      <c r="I22031">
        <v>1</v>
      </c>
      <c r="J22031">
        <v>1803</v>
      </c>
      <c r="K22031">
        <v>1</v>
      </c>
      <c r="L22031">
        <v>1</v>
      </c>
      <c r="M22031">
        <v>581</v>
      </c>
      <c r="N22031" t="s">
        <v>18</v>
      </c>
      <c r="O22031">
        <v>0</v>
      </c>
      <c r="P22031">
        <v>2234</v>
      </c>
    </row>
    <row r="22032" spans="1:16" x14ac:dyDescent="0.25">
      <c r="A22032" t="s">
        <v>32530</v>
      </c>
      <c r="B22032">
        <v>771</v>
      </c>
      <c r="C22032" s="3" t="str">
        <f>HYPERLINK("http://www.uniprot.org/uniprot/G7JI21","tr|G7JI21|G7JI21_MEDTR")</f>
        <v>tr|G7JI21|G7JI21_MEDTR</v>
      </c>
      <c r="D22032" t="s">
        <v>32531</v>
      </c>
      <c r="E22032">
        <v>49.43</v>
      </c>
      <c r="F22032">
        <v>267</v>
      </c>
      <c r="G22032">
        <v>135</v>
      </c>
      <c r="H22032">
        <v>11</v>
      </c>
      <c r="I22032">
        <v>1</v>
      </c>
      <c r="J22032">
        <v>768</v>
      </c>
      <c r="K22032">
        <v>1</v>
      </c>
      <c r="L22032">
        <v>1</v>
      </c>
      <c r="M22032">
        <v>256</v>
      </c>
      <c r="N22032" t="s">
        <v>18</v>
      </c>
      <c r="O22032" s="1">
        <v>1.2461499999999999E-60</v>
      </c>
      <c r="P22032">
        <v>608</v>
      </c>
    </row>
    <row r="22033" spans="1:16" x14ac:dyDescent="0.25">
      <c r="A22033" t="s">
        <v>32532</v>
      </c>
      <c r="B22033">
        <v>3279</v>
      </c>
      <c r="C22033" s="3" t="str">
        <f>HYPERLINK("http://www.uniprot.org/uniprot/G7LGX2","tr|G7LGX2|G7LGX2_MEDTR")</f>
        <v>tr|G7LGX2|G7LGX2_MEDTR</v>
      </c>
      <c r="D22033" t="s">
        <v>32533</v>
      </c>
      <c r="E22033">
        <v>71.17</v>
      </c>
      <c r="F22033">
        <v>687</v>
      </c>
      <c r="G22033">
        <v>198</v>
      </c>
      <c r="H22033">
        <v>8</v>
      </c>
      <c r="I22033">
        <v>1</v>
      </c>
      <c r="J22033">
        <v>2037</v>
      </c>
      <c r="K22033">
        <v>1</v>
      </c>
      <c r="L22033">
        <v>1</v>
      </c>
      <c r="M22033">
        <v>641</v>
      </c>
      <c r="N22033" t="s">
        <v>18</v>
      </c>
      <c r="O22033">
        <v>0</v>
      </c>
      <c r="P22033">
        <v>2335</v>
      </c>
    </row>
    <row r="22034" spans="1:16" x14ac:dyDescent="0.25">
      <c r="A22034" t="s">
        <v>32534</v>
      </c>
      <c r="B22034">
        <v>1764</v>
      </c>
      <c r="C22034" s="3" t="str">
        <f>HYPERLINK("http://www.uniprot.org/uniprot/G7JEG3","tr|G7JEG3|G7JEG3_MEDTR")</f>
        <v>tr|G7JEG3|G7JEG3_MEDTR</v>
      </c>
      <c r="D22034" t="s">
        <v>32535</v>
      </c>
      <c r="E22034">
        <v>85.1</v>
      </c>
      <c r="F22034">
        <v>584</v>
      </c>
      <c r="G22034">
        <v>87</v>
      </c>
      <c r="H22034">
        <v>0</v>
      </c>
      <c r="I22034">
        <v>1</v>
      </c>
      <c r="J22034">
        <v>1752</v>
      </c>
      <c r="K22034">
        <v>1</v>
      </c>
      <c r="L22034">
        <v>76</v>
      </c>
      <c r="M22034">
        <v>659</v>
      </c>
      <c r="N22034" t="s">
        <v>18</v>
      </c>
      <c r="O22034">
        <v>0</v>
      </c>
      <c r="P22034">
        <v>2649</v>
      </c>
    </row>
    <row r="22035" spans="1:16" x14ac:dyDescent="0.25">
      <c r="A22035" t="s">
        <v>32536</v>
      </c>
      <c r="B22035">
        <v>1143</v>
      </c>
      <c r="C22035" s="3" t="str">
        <f>HYPERLINK("http://www.uniprot.org/uniprot/C0L2U2","tr|C0L2U2|C0L2U2_ARAHY")</f>
        <v>tr|C0L2U2|C0L2U2_ARAHY</v>
      </c>
      <c r="D22035" t="s">
        <v>2371</v>
      </c>
      <c r="E22035">
        <v>43.26</v>
      </c>
      <c r="F22035">
        <v>319</v>
      </c>
      <c r="G22035">
        <v>181</v>
      </c>
      <c r="H22035">
        <v>2</v>
      </c>
      <c r="I22035">
        <v>145</v>
      </c>
      <c r="J22035">
        <v>1095</v>
      </c>
      <c r="K22035">
        <v>1</v>
      </c>
      <c r="L22035">
        <v>243</v>
      </c>
      <c r="M22035">
        <v>561</v>
      </c>
      <c r="N22035" t="s">
        <v>18</v>
      </c>
      <c r="O22035" s="1">
        <v>1.3892900000000001E-79</v>
      </c>
      <c r="P22035">
        <v>774</v>
      </c>
    </row>
    <row r="22036" spans="1:16" x14ac:dyDescent="0.25">
      <c r="A22036" t="s">
        <v>32537</v>
      </c>
      <c r="B22036">
        <v>1971</v>
      </c>
      <c r="C22036" s="3" t="str">
        <f>HYPERLINK("http://www.uniprot.org/uniprot/I1K3J5","tr|I1K3J5|I1K3J5_SOYBN")</f>
        <v>tr|I1K3J5|I1K3J5_SOYBN</v>
      </c>
      <c r="D22036" t="s">
        <v>28</v>
      </c>
      <c r="E22036">
        <v>66.03</v>
      </c>
      <c r="F22036">
        <v>683</v>
      </c>
      <c r="G22036">
        <v>232</v>
      </c>
      <c r="H22036">
        <v>29</v>
      </c>
      <c r="I22036">
        <v>7</v>
      </c>
      <c r="J22036">
        <v>1968</v>
      </c>
      <c r="K22036">
        <v>1</v>
      </c>
      <c r="L22036">
        <v>2</v>
      </c>
      <c r="M22036">
        <v>669</v>
      </c>
      <c r="N22036" t="s">
        <v>18</v>
      </c>
      <c r="O22036">
        <v>0</v>
      </c>
      <c r="P22036">
        <v>2088</v>
      </c>
    </row>
    <row r="22037" spans="1:16" x14ac:dyDescent="0.25">
      <c r="A22037" t="s">
        <v>32538</v>
      </c>
      <c r="B22037">
        <v>753</v>
      </c>
      <c r="C22037" s="3" t="str">
        <f>HYPERLINK("http://www.uniprot.org/uniprot/G7KNC3","tr|G7KNC3|G7KNC3_MEDTR")</f>
        <v>tr|G7KNC3|G7KNC3_MEDTR</v>
      </c>
      <c r="D22037" t="s">
        <v>32539</v>
      </c>
      <c r="E22037">
        <v>58.74</v>
      </c>
      <c r="F22037">
        <v>223</v>
      </c>
      <c r="G22037">
        <v>92</v>
      </c>
      <c r="H22037">
        <v>1</v>
      </c>
      <c r="I22037">
        <v>79</v>
      </c>
      <c r="J22037">
        <v>744</v>
      </c>
      <c r="K22037">
        <v>1</v>
      </c>
      <c r="L22037">
        <v>155</v>
      </c>
      <c r="M22037">
        <v>372</v>
      </c>
      <c r="N22037" t="s">
        <v>18</v>
      </c>
      <c r="O22037" s="1">
        <v>2.24439E-68</v>
      </c>
      <c r="P22037">
        <v>636</v>
      </c>
    </row>
    <row r="22038" spans="1:16" x14ac:dyDescent="0.25">
      <c r="A22038" t="s">
        <v>32540</v>
      </c>
      <c r="B22038">
        <v>1020</v>
      </c>
      <c r="C22038" s="3" t="str">
        <f>HYPERLINK("http://www.uniprot.org/uniprot/G7KKA6","tr|G7KKA6|G7KKA6_MEDTR")</f>
        <v>tr|G7KKA6|G7KKA6_MEDTR</v>
      </c>
      <c r="D22038" t="s">
        <v>32541</v>
      </c>
      <c r="E22038">
        <v>72.75</v>
      </c>
      <c r="F22038">
        <v>323</v>
      </c>
      <c r="G22038">
        <v>88</v>
      </c>
      <c r="H22038">
        <v>9</v>
      </c>
      <c r="I22038">
        <v>76</v>
      </c>
      <c r="J22038">
        <v>1017</v>
      </c>
      <c r="K22038">
        <v>1</v>
      </c>
      <c r="L22038">
        <v>25</v>
      </c>
      <c r="M22038">
        <v>338</v>
      </c>
      <c r="N22038" t="s">
        <v>18</v>
      </c>
      <c r="O22038" s="1">
        <v>7.1728999999999999E-122</v>
      </c>
      <c r="P22038">
        <v>1138</v>
      </c>
    </row>
    <row r="22039" spans="1:16" x14ac:dyDescent="0.25">
      <c r="A22039" t="s">
        <v>32542</v>
      </c>
      <c r="B22039">
        <v>858</v>
      </c>
      <c r="C22039" s="3" t="str">
        <f>HYPERLINK("http://www.uniprot.org/uniprot/K7MQJ9","tr|K7MQJ9|K7MQJ9_SOYBN")</f>
        <v>tr|K7MQJ9|K7MQJ9_SOYBN</v>
      </c>
      <c r="D22039" t="s">
        <v>28</v>
      </c>
      <c r="E22039">
        <v>57.8</v>
      </c>
      <c r="F22039">
        <v>237</v>
      </c>
      <c r="G22039">
        <v>100</v>
      </c>
      <c r="H22039">
        <v>0</v>
      </c>
      <c r="I22039">
        <v>145</v>
      </c>
      <c r="J22039">
        <v>855</v>
      </c>
      <c r="K22039">
        <v>1</v>
      </c>
      <c r="L22039">
        <v>440</v>
      </c>
      <c r="M22039">
        <v>675</v>
      </c>
      <c r="N22039" t="s">
        <v>18</v>
      </c>
      <c r="O22039" s="1">
        <v>1.9155000000000002E-71</v>
      </c>
      <c r="P22039">
        <v>702</v>
      </c>
    </row>
    <row r="22040" spans="1:16" x14ac:dyDescent="0.25">
      <c r="A22040" t="s">
        <v>32543</v>
      </c>
      <c r="B22040">
        <v>519</v>
      </c>
      <c r="C22040" s="3" t="str">
        <f>HYPERLINK("http://www.uniprot.org/uniprot/A0RZI2","tr|A0RZI2|A0RZI2_MEDTR")</f>
        <v>tr|A0RZI2|A0RZI2_MEDTR</v>
      </c>
      <c r="D22040" t="s">
        <v>32544</v>
      </c>
      <c r="E22040">
        <v>63.37</v>
      </c>
      <c r="F22040">
        <v>172</v>
      </c>
      <c r="G22040">
        <v>63</v>
      </c>
      <c r="H22040">
        <v>0</v>
      </c>
      <c r="I22040">
        <v>1</v>
      </c>
      <c r="J22040">
        <v>516</v>
      </c>
      <c r="K22040">
        <v>1</v>
      </c>
      <c r="L22040">
        <v>382</v>
      </c>
      <c r="M22040">
        <v>553</v>
      </c>
      <c r="N22040" t="s">
        <v>18</v>
      </c>
      <c r="O22040" s="1">
        <v>1.2723900000000001E-61</v>
      </c>
      <c r="P22040">
        <v>613</v>
      </c>
    </row>
    <row r="22041" spans="1:16" x14ac:dyDescent="0.25">
      <c r="A22041" t="s">
        <v>32545</v>
      </c>
      <c r="B22041">
        <v>441</v>
      </c>
      <c r="C22041" s="3" t="str">
        <f>HYPERLINK("http://www.uniprot.org/uniprot/I3SSC7","tr|I3SSC7|I3SSC7_MEDTR")</f>
        <v>tr|I3SSC7|I3SSC7_MEDTR</v>
      </c>
      <c r="D22041" t="s">
        <v>22</v>
      </c>
      <c r="E22041">
        <v>69.650000000000006</v>
      </c>
      <c r="F22041">
        <v>145</v>
      </c>
      <c r="G22041">
        <v>44</v>
      </c>
      <c r="H22041">
        <v>0</v>
      </c>
      <c r="I22041">
        <v>1</v>
      </c>
      <c r="J22041">
        <v>435</v>
      </c>
      <c r="K22041">
        <v>1</v>
      </c>
      <c r="L22041">
        <v>1</v>
      </c>
      <c r="M22041">
        <v>145</v>
      </c>
      <c r="N22041" t="s">
        <v>18</v>
      </c>
      <c r="O22041" s="1">
        <v>2.6885700000000002E-51</v>
      </c>
      <c r="P22041">
        <v>524</v>
      </c>
    </row>
    <row r="22042" spans="1:16" x14ac:dyDescent="0.25">
      <c r="A22042" t="s">
        <v>32546</v>
      </c>
      <c r="B22042">
        <v>1401</v>
      </c>
      <c r="C22042" s="3" t="str">
        <f>HYPERLINK("http://www.uniprot.org/uniprot/C6TAN4","tr|C6TAN4|C6TAN4_SOYBN")</f>
        <v>tr|C6TAN4|C6TAN4_SOYBN</v>
      </c>
      <c r="D22042" t="s">
        <v>210</v>
      </c>
      <c r="E22042">
        <v>98.06</v>
      </c>
      <c r="F22042">
        <v>466</v>
      </c>
      <c r="G22042">
        <v>9</v>
      </c>
      <c r="H22042">
        <v>0</v>
      </c>
      <c r="I22042">
        <v>1</v>
      </c>
      <c r="J22042">
        <v>1398</v>
      </c>
      <c r="K22042">
        <v>1</v>
      </c>
      <c r="L22042">
        <v>1</v>
      </c>
      <c r="M22042">
        <v>466</v>
      </c>
      <c r="N22042" t="s">
        <v>18</v>
      </c>
      <c r="O22042">
        <v>0</v>
      </c>
      <c r="P22042">
        <v>2328</v>
      </c>
    </row>
    <row r="22043" spans="1:16" x14ac:dyDescent="0.25">
      <c r="A22043" t="s">
        <v>32547</v>
      </c>
      <c r="B22043">
        <v>2001</v>
      </c>
      <c r="C22043" s="3" t="str">
        <f>HYPERLINK("http://www.uniprot.org/uniprot/M4E1X6","tr|M4E1X6|M4E1X6_BRARP")</f>
        <v>tr|M4E1X6|M4E1X6_BRARP</v>
      </c>
      <c r="D22043" t="s">
        <v>32548</v>
      </c>
      <c r="E22043">
        <v>60.83</v>
      </c>
      <c r="F22043">
        <v>669</v>
      </c>
      <c r="G22043">
        <v>262</v>
      </c>
      <c r="H22043">
        <v>9</v>
      </c>
      <c r="I22043">
        <v>19</v>
      </c>
      <c r="J22043">
        <v>1998</v>
      </c>
      <c r="K22043">
        <v>1</v>
      </c>
      <c r="L22043">
        <v>1</v>
      </c>
      <c r="M22043">
        <v>626</v>
      </c>
      <c r="N22043" t="s">
        <v>18</v>
      </c>
      <c r="O22043">
        <v>0</v>
      </c>
      <c r="P22043">
        <v>2074</v>
      </c>
    </row>
    <row r="22044" spans="1:16" x14ac:dyDescent="0.25">
      <c r="A22044" t="s">
        <v>32549</v>
      </c>
      <c r="B22044">
        <v>858</v>
      </c>
      <c r="C22044" s="3" t="str">
        <f>HYPERLINK("http://www.uniprot.org/uniprot/K7MXY8","tr|K7MXY8|K7MXY8_SOYBN")</f>
        <v>tr|K7MXY8|K7MXY8_SOYBN</v>
      </c>
      <c r="D22044" t="s">
        <v>117</v>
      </c>
      <c r="E22044">
        <v>68</v>
      </c>
      <c r="F22044">
        <v>100</v>
      </c>
      <c r="G22044">
        <v>32</v>
      </c>
      <c r="H22044">
        <v>0</v>
      </c>
      <c r="I22044">
        <v>547</v>
      </c>
      <c r="J22044">
        <v>846</v>
      </c>
      <c r="K22044">
        <v>1</v>
      </c>
      <c r="L22044">
        <v>181</v>
      </c>
      <c r="M22044">
        <v>277</v>
      </c>
      <c r="N22044" t="s">
        <v>18</v>
      </c>
      <c r="O22044" s="1">
        <v>1.0633300000000001E-29</v>
      </c>
      <c r="P22044">
        <v>342</v>
      </c>
    </row>
    <row r="22045" spans="1:16" x14ac:dyDescent="0.25">
      <c r="A22045" t="s">
        <v>32550</v>
      </c>
      <c r="B22045">
        <v>540</v>
      </c>
      <c r="C22045" s="3" t="str">
        <f>HYPERLINK("http://www.uniprot.org/uniprot/G7L2Z8","tr|G7L2Z8|G7L2Z8_MEDTR")</f>
        <v>tr|G7L2Z8|G7L2Z8_MEDTR</v>
      </c>
      <c r="D22045" t="s">
        <v>32551</v>
      </c>
      <c r="E22045">
        <v>77.09</v>
      </c>
      <c r="F22045">
        <v>179</v>
      </c>
      <c r="G22045">
        <v>41</v>
      </c>
      <c r="H22045">
        <v>5</v>
      </c>
      <c r="I22045">
        <v>16</v>
      </c>
      <c r="J22045">
        <v>537</v>
      </c>
      <c r="K22045">
        <v>1</v>
      </c>
      <c r="L22045">
        <v>3</v>
      </c>
      <c r="M22045">
        <v>164</v>
      </c>
      <c r="N22045" t="s">
        <v>18</v>
      </c>
      <c r="O22045" s="1">
        <v>2.52617E-65</v>
      </c>
      <c r="P22045">
        <v>645</v>
      </c>
    </row>
    <row r="22046" spans="1:16" x14ac:dyDescent="0.25">
      <c r="A22046" t="s">
        <v>32552</v>
      </c>
      <c r="B22046">
        <v>1749</v>
      </c>
      <c r="C22046" s="3" t="str">
        <f>HYPERLINK("http://www.uniprot.org/uniprot/I1N3B2","tr|I1N3B2|I1N3B2_SOYBN")</f>
        <v>tr|I1N3B2|I1N3B2_SOYBN</v>
      </c>
      <c r="D22046" t="s">
        <v>28</v>
      </c>
      <c r="E22046">
        <v>67.56</v>
      </c>
      <c r="F22046">
        <v>296</v>
      </c>
      <c r="G22046">
        <v>96</v>
      </c>
      <c r="H22046">
        <v>10</v>
      </c>
      <c r="I22046">
        <v>889</v>
      </c>
      <c r="J22046">
        <v>1746</v>
      </c>
      <c r="K22046">
        <v>1</v>
      </c>
      <c r="L22046">
        <v>297</v>
      </c>
      <c r="M22046">
        <v>585</v>
      </c>
      <c r="N22046" t="s">
        <v>18</v>
      </c>
      <c r="O22046" s="1">
        <v>3.3620800000000002E-100</v>
      </c>
      <c r="P22046">
        <v>954</v>
      </c>
    </row>
    <row r="22047" spans="1:16" x14ac:dyDescent="0.25">
      <c r="A22047" t="s">
        <v>32553</v>
      </c>
      <c r="B22047">
        <v>1707</v>
      </c>
      <c r="C22047" s="3" t="str">
        <f>HYPERLINK("http://www.uniprot.org/uniprot/G7L1B5","tr|G7L1B5|G7L1B5_MEDTR")</f>
        <v>tr|G7L1B5|G7L1B5_MEDTR</v>
      </c>
      <c r="D22047" t="s">
        <v>32517</v>
      </c>
      <c r="E22047">
        <v>87.25</v>
      </c>
      <c r="F22047">
        <v>565</v>
      </c>
      <c r="G22047">
        <v>72</v>
      </c>
      <c r="H22047">
        <v>0</v>
      </c>
      <c r="I22047">
        <v>10</v>
      </c>
      <c r="J22047">
        <v>1704</v>
      </c>
      <c r="K22047">
        <v>1</v>
      </c>
      <c r="L22047">
        <v>44</v>
      </c>
      <c r="M22047">
        <v>604</v>
      </c>
      <c r="N22047" t="s">
        <v>18</v>
      </c>
      <c r="O22047">
        <v>0</v>
      </c>
      <c r="P22047">
        <v>2645</v>
      </c>
    </row>
    <row r="22048" spans="1:16" x14ac:dyDescent="0.25">
      <c r="A22048" t="s">
        <v>32554</v>
      </c>
      <c r="B22048">
        <v>1704</v>
      </c>
      <c r="C22048" s="3" t="str">
        <f>HYPERLINK("http://www.uniprot.org/uniprot/G8A125","tr|G8A125|G8A125_MEDTR")</f>
        <v>tr|G8A125|G8A125_MEDTR</v>
      </c>
      <c r="D22048" t="s">
        <v>18256</v>
      </c>
      <c r="E22048">
        <v>75.739999999999995</v>
      </c>
      <c r="F22048">
        <v>404</v>
      </c>
      <c r="G22048">
        <v>98</v>
      </c>
      <c r="H22048">
        <v>1</v>
      </c>
      <c r="I22048">
        <v>52</v>
      </c>
      <c r="J22048">
        <v>1260</v>
      </c>
      <c r="K22048">
        <v>1</v>
      </c>
      <c r="L22048">
        <v>18</v>
      </c>
      <c r="M22048">
        <v>421</v>
      </c>
      <c r="N22048" t="s">
        <v>18</v>
      </c>
      <c r="O22048" s="1">
        <v>1.24693E-176</v>
      </c>
      <c r="P22048">
        <v>1613</v>
      </c>
    </row>
    <row r="22049" spans="1:16" x14ac:dyDescent="0.25">
      <c r="A22049" t="s">
        <v>32555</v>
      </c>
      <c r="B22049">
        <v>1017</v>
      </c>
      <c r="C22049" s="3" t="str">
        <f>HYPERLINK("http://www.uniprot.org/uniprot/G8A1R1","tr|G8A1R1|G8A1R1_MEDTR")</f>
        <v>tr|G8A1R1|G8A1R1_MEDTR</v>
      </c>
      <c r="D22049" t="s">
        <v>32556</v>
      </c>
      <c r="E22049">
        <v>89.96</v>
      </c>
      <c r="F22049">
        <v>329</v>
      </c>
      <c r="G22049">
        <v>33</v>
      </c>
      <c r="H22049">
        <v>0</v>
      </c>
      <c r="I22049">
        <v>1</v>
      </c>
      <c r="J22049">
        <v>987</v>
      </c>
      <c r="K22049">
        <v>1</v>
      </c>
      <c r="L22049">
        <v>1</v>
      </c>
      <c r="M22049">
        <v>329</v>
      </c>
      <c r="N22049" t="s">
        <v>18</v>
      </c>
      <c r="O22049" s="1">
        <v>1.1209200000000001E-175</v>
      </c>
      <c r="P22049">
        <v>1602</v>
      </c>
    </row>
    <row r="22050" spans="1:16" x14ac:dyDescent="0.25">
      <c r="A22050" t="s">
        <v>32557</v>
      </c>
      <c r="B22050">
        <v>723</v>
      </c>
      <c r="C22050" s="3" t="str">
        <f>HYPERLINK("http://www.uniprot.org/uniprot/I3SM08","tr|I3SM08|I3SM08_MEDTR")</f>
        <v>tr|I3SM08|I3SM08_MEDTR</v>
      </c>
      <c r="D22050" t="s">
        <v>22</v>
      </c>
      <c r="E22050">
        <v>87.13</v>
      </c>
      <c r="F22050">
        <v>241</v>
      </c>
      <c r="G22050">
        <v>31</v>
      </c>
      <c r="H22050">
        <v>1</v>
      </c>
      <c r="I22050">
        <v>1</v>
      </c>
      <c r="J22050">
        <v>720</v>
      </c>
      <c r="K22050">
        <v>1</v>
      </c>
      <c r="L22050">
        <v>41</v>
      </c>
      <c r="M22050">
        <v>280</v>
      </c>
      <c r="N22050" t="s">
        <v>18</v>
      </c>
      <c r="O22050" s="1">
        <v>6.9659499999999997E-108</v>
      </c>
      <c r="P22050">
        <v>1015</v>
      </c>
    </row>
    <row r="22051" spans="1:16" x14ac:dyDescent="0.25">
      <c r="A22051" t="s">
        <v>32558</v>
      </c>
      <c r="B22051">
        <v>1161</v>
      </c>
      <c r="C22051" s="3" t="str">
        <f>HYPERLINK("http://www.uniprot.org/uniprot/I1K8Q5","tr|I1K8Q5|I1K8Q5_SOYBN")</f>
        <v>tr|I1K8Q5|I1K8Q5_SOYBN</v>
      </c>
      <c r="D22051" t="s">
        <v>71</v>
      </c>
      <c r="E22051">
        <v>82.8</v>
      </c>
      <c r="F22051">
        <v>349</v>
      </c>
      <c r="G22051">
        <v>60</v>
      </c>
      <c r="H22051">
        <v>1</v>
      </c>
      <c r="I22051">
        <v>115</v>
      </c>
      <c r="J22051">
        <v>1158</v>
      </c>
      <c r="K22051">
        <v>1</v>
      </c>
      <c r="L22051">
        <v>61</v>
      </c>
      <c r="M22051">
        <v>408</v>
      </c>
      <c r="N22051" t="s">
        <v>18</v>
      </c>
      <c r="O22051" s="1">
        <v>6.0391299999999995E-163</v>
      </c>
      <c r="P22051">
        <v>1493</v>
      </c>
    </row>
    <row r="22052" spans="1:16" x14ac:dyDescent="0.25">
      <c r="A22052" t="s">
        <v>32559</v>
      </c>
      <c r="B22052">
        <v>1155</v>
      </c>
      <c r="C22052" s="3" t="str">
        <f>HYPERLINK("http://www.uniprot.org/uniprot/A5B5M2","tr|A5B5M2|A5B5M2_VITVI")</f>
        <v>tr|A5B5M2|A5B5M2_VITVI</v>
      </c>
      <c r="D22052" t="s">
        <v>6027</v>
      </c>
      <c r="E22052">
        <v>56.07</v>
      </c>
      <c r="F22052">
        <v>387</v>
      </c>
      <c r="G22052">
        <v>170</v>
      </c>
      <c r="H22052">
        <v>3</v>
      </c>
      <c r="I22052">
        <v>1</v>
      </c>
      <c r="J22052">
        <v>1152</v>
      </c>
      <c r="K22052">
        <v>1</v>
      </c>
      <c r="L22052">
        <v>89</v>
      </c>
      <c r="M22052">
        <v>432</v>
      </c>
      <c r="N22052" t="s">
        <v>18</v>
      </c>
      <c r="O22052" s="1">
        <v>1.5442899999999999E-118</v>
      </c>
      <c r="P22052">
        <v>1110</v>
      </c>
    </row>
    <row r="22053" spans="1:16" x14ac:dyDescent="0.25">
      <c r="A22053" t="s">
        <v>32560</v>
      </c>
      <c r="B22053">
        <v>1692</v>
      </c>
      <c r="C22053" s="3" t="str">
        <f>HYPERLINK("http://www.uniprot.org/uniprot/I1KNQ6","tr|I1KNQ6|I1KNQ6_SOYBN")</f>
        <v>tr|I1KNQ6|I1KNQ6_SOYBN</v>
      </c>
      <c r="D22053" t="s">
        <v>99</v>
      </c>
      <c r="E22053">
        <v>84.94</v>
      </c>
      <c r="F22053">
        <v>518</v>
      </c>
      <c r="G22053">
        <v>78</v>
      </c>
      <c r="H22053">
        <v>4</v>
      </c>
      <c r="I22053">
        <v>127</v>
      </c>
      <c r="J22053">
        <v>1668</v>
      </c>
      <c r="K22053">
        <v>1</v>
      </c>
      <c r="L22053">
        <v>30</v>
      </c>
      <c r="M22053">
        <v>547</v>
      </c>
      <c r="N22053" t="s">
        <v>18</v>
      </c>
      <c r="O22053">
        <v>0</v>
      </c>
      <c r="P22053">
        <v>2196</v>
      </c>
    </row>
    <row r="22054" spans="1:16" x14ac:dyDescent="0.25">
      <c r="A22054" t="s">
        <v>32561</v>
      </c>
      <c r="B22054">
        <v>846</v>
      </c>
      <c r="C22054" s="3" t="str">
        <f>HYPERLINK("http://www.uniprot.org/uniprot/C5XAS6","tr|C5XAS6|C5XAS6_SORBI")</f>
        <v>tr|C5XAS6|C5XAS6_SORBI</v>
      </c>
      <c r="D22054" t="s">
        <v>32562</v>
      </c>
      <c r="E22054">
        <v>36.96</v>
      </c>
      <c r="F22054">
        <v>257</v>
      </c>
      <c r="G22054">
        <v>162</v>
      </c>
      <c r="H22054">
        <v>4</v>
      </c>
      <c r="I22054">
        <v>76</v>
      </c>
      <c r="J22054">
        <v>834</v>
      </c>
      <c r="K22054">
        <v>1</v>
      </c>
      <c r="L22054">
        <v>399</v>
      </c>
      <c r="M22054">
        <v>655</v>
      </c>
      <c r="N22054" t="s">
        <v>18</v>
      </c>
      <c r="O22054" s="1">
        <v>6.0301899999999996E-46</v>
      </c>
      <c r="P22054">
        <v>482</v>
      </c>
    </row>
    <row r="22055" spans="1:16" x14ac:dyDescent="0.25">
      <c r="A22055" t="s">
        <v>32563</v>
      </c>
      <c r="B22055">
        <v>216</v>
      </c>
      <c r="C22055" s="3" t="str">
        <f>HYPERLINK("http://www.uniprot.org/uniprot/F6H4N5","tr|F6H4N5|F6H4N5_VITVI")</f>
        <v>tr|F6H4N5|F6H4N5_VITVI</v>
      </c>
      <c r="D22055" t="s">
        <v>32564</v>
      </c>
      <c r="E22055">
        <v>69.760000000000005</v>
      </c>
      <c r="F22055">
        <v>43</v>
      </c>
      <c r="G22055">
        <v>13</v>
      </c>
      <c r="H22055">
        <v>0</v>
      </c>
      <c r="I22055">
        <v>13</v>
      </c>
      <c r="J22055">
        <v>141</v>
      </c>
      <c r="K22055">
        <v>1</v>
      </c>
      <c r="L22055">
        <v>617</v>
      </c>
      <c r="M22055">
        <v>659</v>
      </c>
      <c r="N22055" t="s">
        <v>18</v>
      </c>
      <c r="O22055" s="1">
        <v>3.6900300000000003E-8</v>
      </c>
      <c r="P22055">
        <v>152</v>
      </c>
    </row>
    <row r="22056" spans="1:16" x14ac:dyDescent="0.25">
      <c r="A22056" t="s">
        <v>32565</v>
      </c>
      <c r="B22056">
        <v>2025</v>
      </c>
      <c r="C22056" s="3" t="str">
        <f>HYPERLINK("http://www.uniprot.org/uniprot/I1LRN4","tr|I1LRN4|I1LRN4_SOYBN")</f>
        <v>tr|I1LRN4|I1LRN4_SOYBN</v>
      </c>
      <c r="D22056" t="s">
        <v>32566</v>
      </c>
      <c r="E22056">
        <v>73.89</v>
      </c>
      <c r="F22056">
        <v>678</v>
      </c>
      <c r="G22056">
        <v>177</v>
      </c>
      <c r="H22056">
        <v>5</v>
      </c>
      <c r="I22056">
        <v>1</v>
      </c>
      <c r="J22056">
        <v>2019</v>
      </c>
      <c r="K22056">
        <v>1</v>
      </c>
      <c r="L22056">
        <v>1</v>
      </c>
      <c r="M22056">
        <v>668</v>
      </c>
      <c r="N22056" t="s">
        <v>18</v>
      </c>
      <c r="O22056">
        <v>0</v>
      </c>
      <c r="P22056">
        <v>2545</v>
      </c>
    </row>
    <row r="22057" spans="1:16" x14ac:dyDescent="0.25">
      <c r="A22057" t="s">
        <v>32567</v>
      </c>
      <c r="B22057">
        <v>837</v>
      </c>
      <c r="C22057" s="3" t="str">
        <f>HYPERLINK("http://www.uniprot.org/uniprot/G7JN49","tr|G7JN49|G7JN49_MEDTR")</f>
        <v>tr|G7JN49|G7JN49_MEDTR</v>
      </c>
      <c r="D22057" t="s">
        <v>32568</v>
      </c>
      <c r="E22057">
        <v>74.099999999999994</v>
      </c>
      <c r="F22057">
        <v>278</v>
      </c>
      <c r="G22057">
        <v>72</v>
      </c>
      <c r="H22057">
        <v>0</v>
      </c>
      <c r="I22057">
        <v>1</v>
      </c>
      <c r="J22057">
        <v>834</v>
      </c>
      <c r="K22057">
        <v>1</v>
      </c>
      <c r="L22057">
        <v>69</v>
      </c>
      <c r="M22057">
        <v>346</v>
      </c>
      <c r="N22057" t="s">
        <v>18</v>
      </c>
      <c r="O22057" s="1">
        <v>4.4922099999999999E-110</v>
      </c>
      <c r="P22057">
        <v>1035</v>
      </c>
    </row>
    <row r="22058" spans="1:16" x14ac:dyDescent="0.25">
      <c r="A22058" t="s">
        <v>32569</v>
      </c>
      <c r="B22058">
        <v>423</v>
      </c>
      <c r="C22058" s="3" t="str">
        <f>HYPERLINK("http://www.uniprot.org/uniprot/B9RXN6","tr|B9RXN6|B9RXN6_RICCO")</f>
        <v>tr|B9RXN6|B9RXN6_RICCO</v>
      </c>
      <c r="D22058" t="s">
        <v>32570</v>
      </c>
      <c r="E22058">
        <v>54.24</v>
      </c>
      <c r="F22058">
        <v>153</v>
      </c>
      <c r="G22058">
        <v>70</v>
      </c>
      <c r="H22058">
        <v>24</v>
      </c>
      <c r="I22058">
        <v>34</v>
      </c>
      <c r="J22058">
        <v>420</v>
      </c>
      <c r="K22058">
        <v>1</v>
      </c>
      <c r="L22058">
        <v>15</v>
      </c>
      <c r="M22058">
        <v>165</v>
      </c>
      <c r="N22058" t="s">
        <v>18</v>
      </c>
      <c r="O22058" s="1">
        <v>5.79701E-38</v>
      </c>
      <c r="P22058">
        <v>409</v>
      </c>
    </row>
    <row r="22059" spans="1:16" x14ac:dyDescent="0.25">
      <c r="A22059" t="s">
        <v>32571</v>
      </c>
      <c r="B22059">
        <v>546</v>
      </c>
      <c r="C22059" s="3" t="str">
        <f>HYPERLINK("http://www.uniprot.org/uniprot/K7K269","tr|K7K269|K7K269_SOYBN")</f>
        <v>tr|K7K269|K7K269_SOYBN</v>
      </c>
      <c r="D22059" t="s">
        <v>28</v>
      </c>
      <c r="E22059">
        <v>79.87</v>
      </c>
      <c r="F22059">
        <v>154</v>
      </c>
      <c r="G22059">
        <v>31</v>
      </c>
      <c r="H22059">
        <v>0</v>
      </c>
      <c r="I22059">
        <v>25</v>
      </c>
      <c r="J22059">
        <v>486</v>
      </c>
      <c r="K22059">
        <v>1</v>
      </c>
      <c r="L22059">
        <v>4</v>
      </c>
      <c r="M22059">
        <v>156</v>
      </c>
      <c r="N22059" t="s">
        <v>18</v>
      </c>
      <c r="O22059" s="1">
        <v>1.7118399999999999E-64</v>
      </c>
      <c r="P22059">
        <v>638</v>
      </c>
    </row>
    <row r="22060" spans="1:16" x14ac:dyDescent="0.25">
      <c r="A22060" t="s">
        <v>32572</v>
      </c>
      <c r="B22060">
        <v>192</v>
      </c>
      <c r="C22060" s="3" t="str">
        <f>HYPERLINK("http://www.uniprot.org/uniprot/B7FGR5","tr|B7FGR5|B7FGR5_MEDTR")</f>
        <v>tr|B7FGR5|B7FGR5_MEDTR</v>
      </c>
      <c r="D22060" t="s">
        <v>581</v>
      </c>
      <c r="E22060">
        <v>89.47</v>
      </c>
      <c r="F22060">
        <v>38</v>
      </c>
      <c r="G22060">
        <v>4</v>
      </c>
      <c r="H22060">
        <v>0</v>
      </c>
      <c r="I22060">
        <v>1</v>
      </c>
      <c r="J22060">
        <v>114</v>
      </c>
      <c r="K22060">
        <v>1</v>
      </c>
      <c r="L22060">
        <v>109</v>
      </c>
      <c r="M22060">
        <v>146</v>
      </c>
      <c r="N22060" t="s">
        <v>18</v>
      </c>
      <c r="O22060" s="1">
        <v>1.2881800000000001E-21</v>
      </c>
      <c r="P22060">
        <v>167</v>
      </c>
    </row>
    <row r="22061" spans="1:16" x14ac:dyDescent="0.25">
      <c r="A22061" t="s">
        <v>32573</v>
      </c>
      <c r="B22061">
        <v>825</v>
      </c>
      <c r="C22061" s="3" t="str">
        <f>HYPERLINK("http://www.uniprot.org/uniprot/G7K170","tr|G7K170|G7K170_MEDTR")</f>
        <v>tr|G7K170|G7K170_MEDTR</v>
      </c>
      <c r="D22061" t="s">
        <v>32574</v>
      </c>
      <c r="E22061">
        <v>68.72</v>
      </c>
      <c r="F22061">
        <v>275</v>
      </c>
      <c r="G22061">
        <v>86</v>
      </c>
      <c r="H22061">
        <v>1</v>
      </c>
      <c r="I22061">
        <v>1</v>
      </c>
      <c r="J22061">
        <v>822</v>
      </c>
      <c r="K22061">
        <v>1</v>
      </c>
      <c r="L22061">
        <v>1</v>
      </c>
      <c r="M22061">
        <v>272</v>
      </c>
      <c r="N22061" t="s">
        <v>18</v>
      </c>
      <c r="O22061" s="1">
        <v>1.40585E-100</v>
      </c>
      <c r="P22061">
        <v>953</v>
      </c>
    </row>
    <row r="22062" spans="1:16" x14ac:dyDescent="0.25">
      <c r="A22062" t="s">
        <v>32575</v>
      </c>
      <c r="B22062">
        <v>2265</v>
      </c>
      <c r="C22062" s="3" t="str">
        <f>HYPERLINK("http://www.uniprot.org/uniprot/A5BE46","tr|A5BE46|A5BE46_VITVI")</f>
        <v>tr|A5BE46|A5BE46_VITVI</v>
      </c>
      <c r="D22062" t="s">
        <v>462</v>
      </c>
      <c r="E22062">
        <v>79.73</v>
      </c>
      <c r="F22062">
        <v>760</v>
      </c>
      <c r="G22062">
        <v>154</v>
      </c>
      <c r="H22062">
        <v>7</v>
      </c>
      <c r="I22062">
        <v>1</v>
      </c>
      <c r="J22062">
        <v>2259</v>
      </c>
      <c r="K22062">
        <v>1</v>
      </c>
      <c r="L22062">
        <v>594</v>
      </c>
      <c r="M22062">
        <v>1353</v>
      </c>
      <c r="N22062" t="s">
        <v>18</v>
      </c>
      <c r="O22062">
        <v>0</v>
      </c>
      <c r="P22062">
        <v>3239</v>
      </c>
    </row>
    <row r="22063" spans="1:16" x14ac:dyDescent="0.25">
      <c r="A22063" t="s">
        <v>32576</v>
      </c>
      <c r="B22063">
        <v>660</v>
      </c>
      <c r="C22063" s="3" t="str">
        <f>HYPERLINK("http://www.uniprot.org/uniprot/I1KSZ0","tr|I1KSZ0|I1KSZ0_SOYBN")</f>
        <v>tr|I1KSZ0|I1KSZ0_SOYBN</v>
      </c>
      <c r="D22063" t="s">
        <v>28</v>
      </c>
      <c r="E22063">
        <v>55.17</v>
      </c>
      <c r="F22063">
        <v>261</v>
      </c>
      <c r="G22063">
        <v>117</v>
      </c>
      <c r="H22063">
        <v>50</v>
      </c>
      <c r="I22063">
        <v>1</v>
      </c>
      <c r="J22063">
        <v>633</v>
      </c>
      <c r="K22063">
        <v>1</v>
      </c>
      <c r="L22063">
        <v>404</v>
      </c>
      <c r="M22063">
        <v>663</v>
      </c>
      <c r="N22063" t="s">
        <v>18</v>
      </c>
      <c r="O22063" s="1">
        <v>2.6336099999999998E-65</v>
      </c>
      <c r="P22063">
        <v>647</v>
      </c>
    </row>
    <row r="22064" spans="1:16" x14ac:dyDescent="0.25">
      <c r="A22064" t="s">
        <v>32577</v>
      </c>
      <c r="B22064">
        <v>2196</v>
      </c>
      <c r="C22064" s="3" t="str">
        <f>HYPERLINK("http://www.uniprot.org/uniprot/G7KKA7","tr|G7KKA7|G7KKA7_MEDTR")</f>
        <v>tr|G7KKA7|G7KKA7_MEDTR</v>
      </c>
      <c r="D22064" t="s">
        <v>32578</v>
      </c>
      <c r="E22064">
        <v>86.7</v>
      </c>
      <c r="F22064">
        <v>722</v>
      </c>
      <c r="G22064">
        <v>96</v>
      </c>
      <c r="H22064">
        <v>0</v>
      </c>
      <c r="I22064">
        <v>28</v>
      </c>
      <c r="J22064">
        <v>2193</v>
      </c>
      <c r="K22064">
        <v>1</v>
      </c>
      <c r="L22064">
        <v>6</v>
      </c>
      <c r="M22064">
        <v>727</v>
      </c>
      <c r="N22064" t="s">
        <v>18</v>
      </c>
      <c r="O22064">
        <v>0</v>
      </c>
      <c r="P22064">
        <v>3294</v>
      </c>
    </row>
    <row r="22065" spans="1:16" x14ac:dyDescent="0.25">
      <c r="A22065" t="s">
        <v>32579</v>
      </c>
      <c r="B22065">
        <v>1269</v>
      </c>
      <c r="C22065" s="3" t="str">
        <f>HYPERLINK("http://www.uniprot.org/uniprot/K7MQJ9","tr|K7MQJ9|K7MQJ9_SOYBN")</f>
        <v>tr|K7MQJ9|K7MQJ9_SOYBN</v>
      </c>
      <c r="D22065" t="s">
        <v>28</v>
      </c>
      <c r="E22065">
        <v>63.3</v>
      </c>
      <c r="F22065">
        <v>248</v>
      </c>
      <c r="G22065">
        <v>91</v>
      </c>
      <c r="H22065">
        <v>4</v>
      </c>
      <c r="I22065">
        <v>535</v>
      </c>
      <c r="J22065">
        <v>1266</v>
      </c>
      <c r="K22065">
        <v>1</v>
      </c>
      <c r="L22065">
        <v>504</v>
      </c>
      <c r="M22065">
        <v>751</v>
      </c>
      <c r="N22065" t="s">
        <v>18</v>
      </c>
      <c r="O22065" s="1">
        <v>1.4186799999999999E-83</v>
      </c>
      <c r="P22065">
        <v>809</v>
      </c>
    </row>
    <row r="22066" spans="1:16" x14ac:dyDescent="0.25">
      <c r="A22066" t="s">
        <v>32580</v>
      </c>
      <c r="B22066">
        <v>1671</v>
      </c>
      <c r="C22066" s="3" t="str">
        <f>HYPERLINK("http://www.uniprot.org/uniprot/G7KA52","tr|G7KA52|G7KA52_MEDTR")</f>
        <v>tr|G7KA52|G7KA52_MEDTR</v>
      </c>
      <c r="D22066" t="s">
        <v>23931</v>
      </c>
      <c r="E22066">
        <v>67.44</v>
      </c>
      <c r="F22066">
        <v>556</v>
      </c>
      <c r="G22066">
        <v>181</v>
      </c>
      <c r="H22066">
        <v>0</v>
      </c>
      <c r="I22066">
        <v>1</v>
      </c>
      <c r="J22066">
        <v>1668</v>
      </c>
      <c r="K22066">
        <v>1</v>
      </c>
      <c r="L22066">
        <v>1</v>
      </c>
      <c r="M22066">
        <v>553</v>
      </c>
      <c r="N22066" t="s">
        <v>18</v>
      </c>
      <c r="O22066">
        <v>0</v>
      </c>
      <c r="P22066">
        <v>1983</v>
      </c>
    </row>
    <row r="22067" spans="1:16" x14ac:dyDescent="0.25">
      <c r="A22067" t="s">
        <v>32581</v>
      </c>
      <c r="B22067">
        <v>759</v>
      </c>
      <c r="C22067" s="3" t="str">
        <f>HYPERLINK("http://www.uniprot.org/uniprot/I3S3S0","tr|I3S3S0|I3S3S0_MEDTR")</f>
        <v>tr|I3S3S0|I3S3S0_MEDTR</v>
      </c>
      <c r="D22067" t="s">
        <v>7020</v>
      </c>
      <c r="E22067">
        <v>87.64</v>
      </c>
      <c r="F22067">
        <v>251</v>
      </c>
      <c r="G22067">
        <v>31</v>
      </c>
      <c r="H22067">
        <v>0</v>
      </c>
      <c r="I22067">
        <v>1</v>
      </c>
      <c r="J22067">
        <v>753</v>
      </c>
      <c r="K22067">
        <v>1</v>
      </c>
      <c r="L22067">
        <v>1</v>
      </c>
      <c r="M22067">
        <v>251</v>
      </c>
      <c r="N22067" t="s">
        <v>18</v>
      </c>
      <c r="O22067" s="1">
        <v>1.7643100000000001E-120</v>
      </c>
      <c r="P22067">
        <v>1124</v>
      </c>
    </row>
    <row r="22068" spans="1:16" x14ac:dyDescent="0.25">
      <c r="A22068" t="s">
        <v>32582</v>
      </c>
      <c r="B22068">
        <v>237</v>
      </c>
      <c r="C22068" s="3" t="str">
        <f>HYPERLINK("http://www.uniprot.org/uniprot/G7IH44","tr|G7IH44|G7IH44_MEDTR")</f>
        <v>tr|G7IH44|G7IH44_MEDTR</v>
      </c>
      <c r="D22068" t="s">
        <v>32583</v>
      </c>
      <c r="E22068">
        <v>66.66</v>
      </c>
      <c r="F22068">
        <v>78</v>
      </c>
      <c r="G22068">
        <v>26</v>
      </c>
      <c r="H22068">
        <v>0</v>
      </c>
      <c r="I22068">
        <v>1</v>
      </c>
      <c r="J22068">
        <v>234</v>
      </c>
      <c r="K22068">
        <v>1</v>
      </c>
      <c r="L22068">
        <v>1</v>
      </c>
      <c r="M22068">
        <v>78</v>
      </c>
      <c r="N22068" t="s">
        <v>18</v>
      </c>
      <c r="O22068" s="1">
        <v>1.23028E-24</v>
      </c>
      <c r="P22068">
        <v>294</v>
      </c>
    </row>
    <row r="22069" spans="1:16" x14ac:dyDescent="0.25">
      <c r="A22069" t="s">
        <v>32584</v>
      </c>
      <c r="B22069">
        <v>999</v>
      </c>
      <c r="C22069" s="3" t="str">
        <f>HYPERLINK("http://www.uniprot.org/uniprot/G7IKJ3","tr|G7IKJ3|G7IKJ3_MEDTR")</f>
        <v>tr|G7IKJ3|G7IKJ3_MEDTR</v>
      </c>
      <c r="D22069" t="s">
        <v>3121</v>
      </c>
      <c r="E22069">
        <v>30.68</v>
      </c>
      <c r="F22069">
        <v>264</v>
      </c>
      <c r="G22069">
        <v>183</v>
      </c>
      <c r="H22069">
        <v>2</v>
      </c>
      <c r="I22069">
        <v>160</v>
      </c>
      <c r="J22069">
        <v>945</v>
      </c>
      <c r="K22069">
        <v>1</v>
      </c>
      <c r="L22069">
        <v>637</v>
      </c>
      <c r="M22069">
        <v>862</v>
      </c>
      <c r="N22069" t="s">
        <v>18</v>
      </c>
      <c r="O22069" s="1">
        <v>1.8708499999999999E-26</v>
      </c>
      <c r="P22069">
        <v>315</v>
      </c>
    </row>
    <row r="22070" spans="1:16" x14ac:dyDescent="0.25">
      <c r="A22070" t="s">
        <v>32585</v>
      </c>
      <c r="B22070">
        <v>1338</v>
      </c>
      <c r="C22070" s="3" t="str">
        <f>HYPERLINK("http://www.uniprot.org/uniprot/G7K727","tr|G7K727|G7K727_MEDTR")</f>
        <v>tr|G7K727|G7K727_MEDTR</v>
      </c>
      <c r="D22070" t="s">
        <v>32586</v>
      </c>
      <c r="E22070">
        <v>73.8</v>
      </c>
      <c r="F22070">
        <v>462</v>
      </c>
      <c r="G22070">
        <v>121</v>
      </c>
      <c r="H22070">
        <v>17</v>
      </c>
      <c r="I22070">
        <v>1</v>
      </c>
      <c r="J22070">
        <v>1335</v>
      </c>
      <c r="K22070">
        <v>1</v>
      </c>
      <c r="L22070">
        <v>1</v>
      </c>
      <c r="M22070">
        <v>455</v>
      </c>
      <c r="N22070" t="s">
        <v>18</v>
      </c>
      <c r="O22070" s="1">
        <v>1.9347399999999999E-179</v>
      </c>
      <c r="P22070">
        <v>1636</v>
      </c>
    </row>
    <row r="22071" spans="1:16" x14ac:dyDescent="0.25">
      <c r="A22071" t="s">
        <v>32587</v>
      </c>
      <c r="B22071">
        <v>369</v>
      </c>
      <c r="C22071" s="3" t="str">
        <f>HYPERLINK("http://www.uniprot.org/uniprot/I1L2V8","tr|I1L2V8|I1L2V8_SOYBN")</f>
        <v>tr|I1L2V8|I1L2V8_SOYBN</v>
      </c>
      <c r="D22071" t="s">
        <v>28</v>
      </c>
      <c r="E22071">
        <v>34.28</v>
      </c>
      <c r="F22071">
        <v>105</v>
      </c>
      <c r="G22071">
        <v>69</v>
      </c>
      <c r="H22071">
        <v>2</v>
      </c>
      <c r="I22071">
        <v>16</v>
      </c>
      <c r="J22071">
        <v>324</v>
      </c>
      <c r="K22071">
        <v>1</v>
      </c>
      <c r="L22071">
        <v>252</v>
      </c>
      <c r="M22071">
        <v>356</v>
      </c>
      <c r="N22071" t="s">
        <v>18</v>
      </c>
      <c r="O22071" s="1">
        <v>8.8755200000000003E-7</v>
      </c>
      <c r="P22071">
        <v>140</v>
      </c>
    </row>
    <row r="22072" spans="1:16" x14ac:dyDescent="0.25">
      <c r="A22072" t="s">
        <v>32588</v>
      </c>
      <c r="B22072">
        <v>1326</v>
      </c>
      <c r="C22072" s="3" t="str">
        <f>HYPERLINK("http://www.uniprot.org/uniprot/G7L300","tr|G7L300|G7L300_MEDTR")</f>
        <v>tr|G7L300|G7L300_MEDTR</v>
      </c>
      <c r="D22072" t="s">
        <v>32589</v>
      </c>
      <c r="E22072">
        <v>76.2</v>
      </c>
      <c r="F22072">
        <v>458</v>
      </c>
      <c r="G22072">
        <v>109</v>
      </c>
      <c r="H22072">
        <v>19</v>
      </c>
      <c r="I22072">
        <v>7</v>
      </c>
      <c r="J22072">
        <v>1323</v>
      </c>
      <c r="K22072">
        <v>1</v>
      </c>
      <c r="L22072">
        <v>15</v>
      </c>
      <c r="M22072">
        <v>458</v>
      </c>
      <c r="N22072" t="s">
        <v>18</v>
      </c>
      <c r="O22072">
        <v>0</v>
      </c>
      <c r="P22072">
        <v>1796</v>
      </c>
    </row>
    <row r="22073" spans="1:16" x14ac:dyDescent="0.25">
      <c r="A22073" t="s">
        <v>32590</v>
      </c>
      <c r="B22073">
        <v>1830</v>
      </c>
      <c r="C22073" s="3" t="str">
        <f>HYPERLINK("http://www.uniprot.org/uniprot/G7KY72","tr|G7KY72|G7KY72_MEDTR")</f>
        <v>tr|G7KY72|G7KY72_MEDTR</v>
      </c>
      <c r="D22073" t="s">
        <v>32591</v>
      </c>
      <c r="E22073">
        <v>83.3</v>
      </c>
      <c r="F22073">
        <v>605</v>
      </c>
      <c r="G22073">
        <v>101</v>
      </c>
      <c r="H22073">
        <v>3</v>
      </c>
      <c r="I22073">
        <v>1</v>
      </c>
      <c r="J22073">
        <v>1806</v>
      </c>
      <c r="K22073">
        <v>1</v>
      </c>
      <c r="L22073">
        <v>64</v>
      </c>
      <c r="M22073">
        <v>668</v>
      </c>
      <c r="N22073" t="s">
        <v>18</v>
      </c>
      <c r="O22073">
        <v>0</v>
      </c>
      <c r="P22073">
        <v>2478</v>
      </c>
    </row>
    <row r="22074" spans="1:16" x14ac:dyDescent="0.25">
      <c r="A22074" t="s">
        <v>32592</v>
      </c>
      <c r="B22074">
        <v>1866</v>
      </c>
      <c r="C22074" s="3" t="str">
        <f>HYPERLINK("http://www.uniprot.org/uniprot/G8A125","tr|G8A125|G8A125_MEDTR")</f>
        <v>tr|G8A125|G8A125_MEDTR</v>
      </c>
      <c r="D22074" t="s">
        <v>18256</v>
      </c>
      <c r="E22074">
        <v>83.43</v>
      </c>
      <c r="F22074">
        <v>344</v>
      </c>
      <c r="G22074">
        <v>57</v>
      </c>
      <c r="H22074">
        <v>0</v>
      </c>
      <c r="I22074">
        <v>832</v>
      </c>
      <c r="J22074">
        <v>1863</v>
      </c>
      <c r="K22074">
        <v>1</v>
      </c>
      <c r="L22074">
        <v>324</v>
      </c>
      <c r="M22074">
        <v>667</v>
      </c>
      <c r="N22074" t="s">
        <v>18</v>
      </c>
      <c r="O22074" s="1">
        <v>4.6614099999999999E-164</v>
      </c>
      <c r="P22074">
        <v>1505</v>
      </c>
    </row>
    <row r="22075" spans="1:16" x14ac:dyDescent="0.25">
      <c r="A22075" t="s">
        <v>32593</v>
      </c>
      <c r="B22075">
        <v>1026</v>
      </c>
      <c r="C22075" s="3" t="str">
        <f>HYPERLINK("http://www.uniprot.org/uniprot/F8UWD2","tr|F8UWD2|F8UWD2_MEDSA")</f>
        <v>tr|F8UWD2|F8UWD2_MEDSA</v>
      </c>
      <c r="D22075" t="s">
        <v>32594</v>
      </c>
      <c r="E22075">
        <v>86.94</v>
      </c>
      <c r="F22075">
        <v>337</v>
      </c>
      <c r="G22075">
        <v>44</v>
      </c>
      <c r="H22075">
        <v>0</v>
      </c>
      <c r="I22075">
        <v>1</v>
      </c>
      <c r="J22075">
        <v>1011</v>
      </c>
      <c r="K22075">
        <v>1</v>
      </c>
      <c r="L22075">
        <v>1</v>
      </c>
      <c r="M22075">
        <v>336</v>
      </c>
      <c r="N22075" t="s">
        <v>18</v>
      </c>
      <c r="O22075" s="1">
        <v>1.06546E-173</v>
      </c>
      <c r="P22075">
        <v>1585</v>
      </c>
    </row>
    <row r="22076" spans="1:16" x14ac:dyDescent="0.25">
      <c r="A22076" t="s">
        <v>32595</v>
      </c>
      <c r="B22076">
        <v>777</v>
      </c>
      <c r="C22076" s="3" t="str">
        <f>HYPERLINK("http://www.uniprot.org/uniprot/G7J9X4","tr|G7J9X4|G7J9X4_MEDTR")</f>
        <v>tr|G7J9X4|G7J9X4_MEDTR</v>
      </c>
      <c r="D22076" t="s">
        <v>32596</v>
      </c>
      <c r="E22076">
        <v>71.37</v>
      </c>
      <c r="F22076">
        <v>248</v>
      </c>
      <c r="G22076">
        <v>71</v>
      </c>
      <c r="H22076">
        <v>1</v>
      </c>
      <c r="I22076">
        <v>1</v>
      </c>
      <c r="J22076">
        <v>741</v>
      </c>
      <c r="K22076">
        <v>1</v>
      </c>
      <c r="L22076">
        <v>1</v>
      </c>
      <c r="M22076">
        <v>242</v>
      </c>
      <c r="N22076" t="s">
        <v>18</v>
      </c>
      <c r="O22076" s="1">
        <v>5.65152E-85</v>
      </c>
      <c r="P22076">
        <v>818</v>
      </c>
    </row>
    <row r="22077" spans="1:16" x14ac:dyDescent="0.25">
      <c r="A22077" t="s">
        <v>32597</v>
      </c>
      <c r="B22077">
        <v>1314</v>
      </c>
      <c r="C22077" s="3" t="str">
        <f>HYPERLINK("http://www.uniprot.org/uniprot/G7JV00","tr|G7JV00|G7JV00_MEDTR")</f>
        <v>tr|G7JV00|G7JV00_MEDTR</v>
      </c>
      <c r="D22077" t="s">
        <v>6605</v>
      </c>
      <c r="E22077">
        <v>63.61</v>
      </c>
      <c r="F22077">
        <v>503</v>
      </c>
      <c r="G22077">
        <v>183</v>
      </c>
      <c r="H22077">
        <v>114</v>
      </c>
      <c r="I22077">
        <v>82</v>
      </c>
      <c r="J22077">
        <v>1248</v>
      </c>
      <c r="K22077">
        <v>1</v>
      </c>
      <c r="L22077">
        <v>310</v>
      </c>
      <c r="M22077">
        <v>812</v>
      </c>
      <c r="N22077" t="s">
        <v>18</v>
      </c>
      <c r="O22077" s="1">
        <v>2.7311400000000002E-162</v>
      </c>
      <c r="P22077">
        <v>1488</v>
      </c>
    </row>
    <row r="22078" spans="1:16" x14ac:dyDescent="0.25">
      <c r="A22078" t="s">
        <v>32598</v>
      </c>
      <c r="B22078">
        <v>765</v>
      </c>
      <c r="C22078" s="3" t="str">
        <f>HYPERLINK("http://www.uniprot.org/uniprot/I1MQU2","tr|I1MQU2|I1MQU2_SOYBN")</f>
        <v>tr|I1MQU2|I1MQU2_SOYBN</v>
      </c>
      <c r="D22078" t="s">
        <v>28</v>
      </c>
      <c r="E22078">
        <v>76.77</v>
      </c>
      <c r="F22078">
        <v>254</v>
      </c>
      <c r="G22078">
        <v>59</v>
      </c>
      <c r="H22078">
        <v>0</v>
      </c>
      <c r="I22078">
        <v>1</v>
      </c>
      <c r="J22078">
        <v>762</v>
      </c>
      <c r="K22078">
        <v>1</v>
      </c>
      <c r="L22078">
        <v>1</v>
      </c>
      <c r="M22078">
        <v>252</v>
      </c>
      <c r="N22078" t="s">
        <v>18</v>
      </c>
      <c r="O22078" s="1">
        <v>2.2006799999999999E-110</v>
      </c>
      <c r="P22078">
        <v>1037</v>
      </c>
    </row>
    <row r="22079" spans="1:16" x14ac:dyDescent="0.25">
      <c r="A22079" t="s">
        <v>32599</v>
      </c>
      <c r="B22079">
        <v>1026</v>
      </c>
      <c r="C22079" s="3" t="str">
        <f>HYPERLINK("http://www.uniprot.org/uniprot/I1K2U9","tr|I1K2U9|I1K2U9_SOYBN")</f>
        <v>tr|I1K2U9|I1K2U9_SOYBN</v>
      </c>
      <c r="D22079" t="s">
        <v>71</v>
      </c>
      <c r="E22079">
        <v>53.82</v>
      </c>
      <c r="F22079">
        <v>340</v>
      </c>
      <c r="G22079">
        <v>157</v>
      </c>
      <c r="H22079">
        <v>31</v>
      </c>
      <c r="I22079">
        <v>31</v>
      </c>
      <c r="J22079">
        <v>957</v>
      </c>
      <c r="K22079">
        <v>1</v>
      </c>
      <c r="L22079">
        <v>76</v>
      </c>
      <c r="M22079">
        <v>412</v>
      </c>
      <c r="N22079" t="s">
        <v>18</v>
      </c>
      <c r="O22079" s="1">
        <v>2.8829699999999999E-78</v>
      </c>
      <c r="P22079">
        <v>762</v>
      </c>
    </row>
    <row r="22080" spans="1:16" x14ac:dyDescent="0.25">
      <c r="A22080" t="s">
        <v>32600</v>
      </c>
      <c r="B22080">
        <v>216</v>
      </c>
      <c r="C22080" s="3" t="str">
        <f>HYPERLINK("http://www.uniprot.org/uniprot/G7LAG4","tr|G7LAG4|G7LAG4_MEDTR")</f>
        <v>tr|G7LAG4|G7LAG4_MEDTR</v>
      </c>
      <c r="D22080" t="s">
        <v>32601</v>
      </c>
      <c r="E22080">
        <v>58.73</v>
      </c>
      <c r="F22080">
        <v>63</v>
      </c>
      <c r="G22080">
        <v>26</v>
      </c>
      <c r="H22080">
        <v>4</v>
      </c>
      <c r="I22080">
        <v>1</v>
      </c>
      <c r="J22080">
        <v>177</v>
      </c>
      <c r="K22080">
        <v>1</v>
      </c>
      <c r="L22080">
        <v>1</v>
      </c>
      <c r="M22080">
        <v>63</v>
      </c>
      <c r="N22080" t="s">
        <v>18</v>
      </c>
      <c r="O22080" s="1">
        <v>8.2205399999999996E-8</v>
      </c>
      <c r="P22080">
        <v>149</v>
      </c>
    </row>
    <row r="22081" spans="1:16" x14ac:dyDescent="0.25">
      <c r="A22081" t="s">
        <v>32602</v>
      </c>
      <c r="B22081">
        <v>1569</v>
      </c>
      <c r="C22081" s="3" t="str">
        <f>HYPERLINK("http://www.uniprot.org/uniprot/G7IA59","tr|G7IA59|G7IA59_MEDTR")</f>
        <v>tr|G7IA59|G7IA59_MEDTR</v>
      </c>
      <c r="D22081" t="s">
        <v>32603</v>
      </c>
      <c r="E22081">
        <v>78.5</v>
      </c>
      <c r="F22081">
        <v>507</v>
      </c>
      <c r="G22081">
        <v>109</v>
      </c>
      <c r="H22081">
        <v>2</v>
      </c>
      <c r="I22081">
        <v>49</v>
      </c>
      <c r="J22081">
        <v>1563</v>
      </c>
      <c r="K22081">
        <v>1</v>
      </c>
      <c r="L22081">
        <v>15</v>
      </c>
      <c r="M22081">
        <v>490</v>
      </c>
      <c r="N22081" t="s">
        <v>18</v>
      </c>
      <c r="O22081">
        <v>0</v>
      </c>
      <c r="P22081">
        <v>1998</v>
      </c>
    </row>
    <row r="22082" spans="1:16" x14ac:dyDescent="0.25">
      <c r="A22082" t="s">
        <v>32604</v>
      </c>
      <c r="B22082">
        <v>345</v>
      </c>
      <c r="C22082" s="3" t="str">
        <f>HYPERLINK("http://www.uniprot.org/uniprot/G7KVL6","tr|G7KVL6|G7KVL6_MEDTR")</f>
        <v>tr|G7KVL6|G7KVL6_MEDTR</v>
      </c>
      <c r="D22082" t="s">
        <v>460</v>
      </c>
      <c r="E22082">
        <v>40.81</v>
      </c>
      <c r="F22082">
        <v>98</v>
      </c>
      <c r="G22082">
        <v>58</v>
      </c>
      <c r="H22082">
        <v>3</v>
      </c>
      <c r="I22082">
        <v>1</v>
      </c>
      <c r="J22082">
        <v>285</v>
      </c>
      <c r="K22082">
        <v>1</v>
      </c>
      <c r="L22082">
        <v>57</v>
      </c>
      <c r="M22082">
        <v>154</v>
      </c>
      <c r="N22082" t="s">
        <v>18</v>
      </c>
      <c r="O22082" s="1">
        <v>2.4119600000000002E-12</v>
      </c>
      <c r="P22082">
        <v>188</v>
      </c>
    </row>
    <row r="22083" spans="1:16" x14ac:dyDescent="0.25">
      <c r="A22083" t="s">
        <v>32605</v>
      </c>
      <c r="B22083">
        <v>4053</v>
      </c>
      <c r="C22083" s="3" t="str">
        <f>HYPERLINK("http://www.uniprot.org/uniprot/K7L3W4","tr|K7L3W4|K7L3W4_SOYBN")</f>
        <v>tr|K7L3W4|K7L3W4_SOYBN</v>
      </c>
      <c r="D22083" t="s">
        <v>28</v>
      </c>
      <c r="E22083">
        <v>56.58</v>
      </c>
      <c r="F22083">
        <v>1511</v>
      </c>
      <c r="G22083">
        <v>656</v>
      </c>
      <c r="H22083">
        <v>182</v>
      </c>
      <c r="I22083">
        <v>58</v>
      </c>
      <c r="J22083">
        <v>4044</v>
      </c>
      <c r="K22083">
        <v>1</v>
      </c>
      <c r="L22083">
        <v>18</v>
      </c>
      <c r="M22083">
        <v>1512</v>
      </c>
      <c r="N22083" t="s">
        <v>18</v>
      </c>
      <c r="O22083">
        <v>0</v>
      </c>
      <c r="P22083">
        <v>3947</v>
      </c>
    </row>
    <row r="22084" spans="1:16" x14ac:dyDescent="0.25">
      <c r="A22084" t="s">
        <v>32606</v>
      </c>
      <c r="B22084">
        <v>795</v>
      </c>
      <c r="C22084" s="3" t="str">
        <f>HYPERLINK("http://www.uniprot.org/uniprot/I3S414","tr|I3S414|I3S414_LOTJA")</f>
        <v>tr|I3S414|I3S414_LOTJA</v>
      </c>
      <c r="D22084" t="s">
        <v>93</v>
      </c>
      <c r="E22084">
        <v>75.36</v>
      </c>
      <c r="F22084">
        <v>272</v>
      </c>
      <c r="G22084">
        <v>67</v>
      </c>
      <c r="H22084">
        <v>11</v>
      </c>
      <c r="I22084">
        <v>7</v>
      </c>
      <c r="J22084">
        <v>789</v>
      </c>
      <c r="K22084">
        <v>1</v>
      </c>
      <c r="L22084">
        <v>10</v>
      </c>
      <c r="M22084">
        <v>277</v>
      </c>
      <c r="N22084" t="s">
        <v>18</v>
      </c>
      <c r="O22084" s="1">
        <v>1.6891400000000001E-116</v>
      </c>
      <c r="P22084">
        <v>1090</v>
      </c>
    </row>
    <row r="22085" spans="1:16" x14ac:dyDescent="0.25">
      <c r="A22085" t="s">
        <v>32607</v>
      </c>
      <c r="B22085">
        <v>1449</v>
      </c>
      <c r="C22085" s="3" t="str">
        <f>HYPERLINK("http://www.uniprot.org/uniprot/G7K167","tr|G7K167|G7K167_MEDTR")</f>
        <v>tr|G7K167|G7K167_MEDTR</v>
      </c>
      <c r="D22085" t="s">
        <v>32608</v>
      </c>
      <c r="E22085">
        <v>86.95</v>
      </c>
      <c r="F22085">
        <v>483</v>
      </c>
      <c r="G22085">
        <v>63</v>
      </c>
      <c r="H22085">
        <v>1</v>
      </c>
      <c r="I22085">
        <v>1</v>
      </c>
      <c r="J22085">
        <v>1446</v>
      </c>
      <c r="K22085">
        <v>1</v>
      </c>
      <c r="L22085">
        <v>1</v>
      </c>
      <c r="M22085">
        <v>481</v>
      </c>
      <c r="N22085" t="s">
        <v>18</v>
      </c>
      <c r="O22085">
        <v>0</v>
      </c>
      <c r="P22085">
        <v>2184</v>
      </c>
    </row>
    <row r="22086" spans="1:16" x14ac:dyDescent="0.25">
      <c r="A22086" t="s">
        <v>32609</v>
      </c>
      <c r="B22086">
        <v>333</v>
      </c>
      <c r="C22086" s="3" t="str">
        <f>HYPERLINK("http://www.uniprot.org/uniprot/G7KPB8","tr|G7KPB8|G7KPB8_MEDTR")</f>
        <v>tr|G7KPB8|G7KPB8_MEDTR</v>
      </c>
      <c r="D22086" t="s">
        <v>32610</v>
      </c>
      <c r="E22086">
        <v>89.09</v>
      </c>
      <c r="F22086">
        <v>110</v>
      </c>
      <c r="G22086">
        <v>12</v>
      </c>
      <c r="H22086">
        <v>0</v>
      </c>
      <c r="I22086">
        <v>1</v>
      </c>
      <c r="J22086">
        <v>330</v>
      </c>
      <c r="K22086">
        <v>1</v>
      </c>
      <c r="L22086">
        <v>1</v>
      </c>
      <c r="M22086">
        <v>110</v>
      </c>
      <c r="N22086" t="s">
        <v>18</v>
      </c>
      <c r="O22086" s="1">
        <v>4.57242E-51</v>
      </c>
      <c r="P22086">
        <v>522</v>
      </c>
    </row>
    <row r="22087" spans="1:16" x14ac:dyDescent="0.25">
      <c r="A22087" t="s">
        <v>32611</v>
      </c>
      <c r="B22087">
        <v>261</v>
      </c>
      <c r="C22087" s="3" t="str">
        <f>HYPERLINK("http://www.uniprot.org/uniprot/K7LS53","tr|K7LS53|K7LS53_SOYBN")</f>
        <v>tr|K7LS53|K7LS53_SOYBN</v>
      </c>
      <c r="D22087" t="s">
        <v>28</v>
      </c>
      <c r="E22087">
        <v>87.09</v>
      </c>
      <c r="F22087">
        <v>62</v>
      </c>
      <c r="G22087">
        <v>8</v>
      </c>
      <c r="H22087">
        <v>0</v>
      </c>
      <c r="I22087">
        <v>58</v>
      </c>
      <c r="J22087">
        <v>243</v>
      </c>
      <c r="K22087">
        <v>1</v>
      </c>
      <c r="L22087">
        <v>318</v>
      </c>
      <c r="M22087">
        <v>379</v>
      </c>
      <c r="N22087" t="s">
        <v>18</v>
      </c>
      <c r="O22087" s="1">
        <v>8.8828700000000004E-23</v>
      </c>
      <c r="P22087">
        <v>278</v>
      </c>
    </row>
    <row r="22088" spans="1:16" x14ac:dyDescent="0.25">
      <c r="A22088" t="s">
        <v>32612</v>
      </c>
      <c r="B22088">
        <v>2061</v>
      </c>
      <c r="C22088" s="3" t="str">
        <f>HYPERLINK("http://www.uniprot.org/uniprot/K7LFK6","tr|K7LFK6|K7LFK6_SOYBN")</f>
        <v>tr|K7LFK6|K7LFK6_SOYBN</v>
      </c>
      <c r="D22088" t="s">
        <v>28</v>
      </c>
      <c r="E22088">
        <v>77.53</v>
      </c>
      <c r="F22088">
        <v>690</v>
      </c>
      <c r="G22088">
        <v>155</v>
      </c>
      <c r="H22088">
        <v>11</v>
      </c>
      <c r="I22088">
        <v>1</v>
      </c>
      <c r="J22088">
        <v>2037</v>
      </c>
      <c r="K22088">
        <v>1</v>
      </c>
      <c r="L22088">
        <v>1</v>
      </c>
      <c r="M22088">
        <v>689</v>
      </c>
      <c r="N22088" t="s">
        <v>18</v>
      </c>
      <c r="O22088">
        <v>0</v>
      </c>
      <c r="P22088">
        <v>2749</v>
      </c>
    </row>
    <row r="22089" spans="1:16" x14ac:dyDescent="0.25">
      <c r="A22089" t="s">
        <v>32613</v>
      </c>
      <c r="B22089">
        <v>984</v>
      </c>
      <c r="C22089" s="3" t="str">
        <f>HYPERLINK("http://www.uniprot.org/uniprot/G7KKB4","tr|G7KKB4|G7KKB4_MEDTR")</f>
        <v>tr|G7KKB4|G7KKB4_MEDTR</v>
      </c>
      <c r="D22089" t="s">
        <v>32614</v>
      </c>
      <c r="E22089">
        <v>86.23</v>
      </c>
      <c r="F22089">
        <v>327</v>
      </c>
      <c r="G22089">
        <v>45</v>
      </c>
      <c r="H22089">
        <v>0</v>
      </c>
      <c r="I22089">
        <v>1</v>
      </c>
      <c r="J22089">
        <v>981</v>
      </c>
      <c r="K22089">
        <v>1</v>
      </c>
      <c r="L22089">
        <v>1</v>
      </c>
      <c r="M22089">
        <v>323</v>
      </c>
      <c r="N22089" t="s">
        <v>18</v>
      </c>
      <c r="O22089" s="1">
        <v>7.9648100000000005E-155</v>
      </c>
      <c r="P22089">
        <v>1422</v>
      </c>
    </row>
    <row r="22090" spans="1:16" x14ac:dyDescent="0.25">
      <c r="A22090" t="s">
        <v>32615</v>
      </c>
      <c r="B22090">
        <v>1389</v>
      </c>
      <c r="C22090" s="3" t="str">
        <f>HYPERLINK("http://www.uniprot.org/uniprot/A5B592","tr|A5B592|A5B592_VITVI")</f>
        <v>tr|A5B592|A5B592_VITVI</v>
      </c>
      <c r="D22090" t="s">
        <v>250</v>
      </c>
      <c r="E22090">
        <v>28.88</v>
      </c>
      <c r="F22090">
        <v>322</v>
      </c>
      <c r="G22090">
        <v>229</v>
      </c>
      <c r="H22090">
        <v>10</v>
      </c>
      <c r="I22090">
        <v>1</v>
      </c>
      <c r="J22090">
        <v>936</v>
      </c>
      <c r="K22090">
        <v>1</v>
      </c>
      <c r="L22090">
        <v>1094</v>
      </c>
      <c r="M22090">
        <v>1408</v>
      </c>
      <c r="N22090" t="s">
        <v>18</v>
      </c>
      <c r="O22090" s="1">
        <v>4.3071799999999996E-28</v>
      </c>
      <c r="P22090">
        <v>331</v>
      </c>
    </row>
    <row r="22091" spans="1:16" x14ac:dyDescent="0.25">
      <c r="A22091" t="s">
        <v>32616</v>
      </c>
      <c r="B22091">
        <v>360</v>
      </c>
      <c r="C22091" s="3" t="str">
        <f>HYPERLINK("http://www.uniprot.org/uniprot/G7K4L8","tr|G7K4L8|G7K4L8_MEDTR")</f>
        <v>tr|G7K4L8|G7K4L8_MEDTR</v>
      </c>
      <c r="D22091" t="s">
        <v>1665</v>
      </c>
      <c r="E22091">
        <v>46.72</v>
      </c>
      <c r="F22091">
        <v>122</v>
      </c>
      <c r="G22091">
        <v>65</v>
      </c>
      <c r="H22091">
        <v>4</v>
      </c>
      <c r="I22091">
        <v>1</v>
      </c>
      <c r="J22091">
        <v>354</v>
      </c>
      <c r="K22091">
        <v>1</v>
      </c>
      <c r="L22091">
        <v>29</v>
      </c>
      <c r="M22091">
        <v>150</v>
      </c>
      <c r="N22091" t="s">
        <v>18</v>
      </c>
      <c r="O22091" s="1">
        <v>4.9110399999999998E-21</v>
      </c>
      <c r="P22091">
        <v>263</v>
      </c>
    </row>
    <row r="22092" spans="1:16" x14ac:dyDescent="0.25">
      <c r="A22092" t="s">
        <v>32617</v>
      </c>
      <c r="B22092">
        <v>1236</v>
      </c>
      <c r="C22092" s="3" t="str">
        <f>HYPERLINK("http://www.uniprot.org/uniprot/Q2PEU0","tr|Q2PEU0|Q2PEU0_TRIPR")</f>
        <v>tr|Q2PEU0|Q2PEU0_TRIPR</v>
      </c>
      <c r="D22092" t="s">
        <v>3302</v>
      </c>
      <c r="E22092">
        <v>87.59</v>
      </c>
      <c r="F22092">
        <v>411</v>
      </c>
      <c r="G22092">
        <v>51</v>
      </c>
      <c r="H22092">
        <v>0</v>
      </c>
      <c r="I22092">
        <v>1</v>
      </c>
      <c r="J22092">
        <v>1233</v>
      </c>
      <c r="K22092">
        <v>1</v>
      </c>
      <c r="L22092">
        <v>1</v>
      </c>
      <c r="M22092">
        <v>409</v>
      </c>
      <c r="N22092" t="s">
        <v>18</v>
      </c>
      <c r="O22092">
        <v>0</v>
      </c>
      <c r="P22092">
        <v>1857</v>
      </c>
    </row>
    <row r="22093" spans="1:16" x14ac:dyDescent="0.25">
      <c r="A22093" t="s">
        <v>32618</v>
      </c>
      <c r="B22093">
        <v>219</v>
      </c>
      <c r="C22093" s="3" t="str">
        <f>HYPERLINK("http://www.uniprot.org/uniprot/G7IH42","tr|G7IH42|G7IH42_MEDTR")</f>
        <v>tr|G7IH42|G7IH42_MEDTR</v>
      </c>
      <c r="D22093" t="s">
        <v>32619</v>
      </c>
      <c r="E22093">
        <v>85.96</v>
      </c>
      <c r="F22093">
        <v>57</v>
      </c>
      <c r="G22093">
        <v>8</v>
      </c>
      <c r="H22093">
        <v>0</v>
      </c>
      <c r="I22093">
        <v>1</v>
      </c>
      <c r="J22093">
        <v>171</v>
      </c>
      <c r="K22093">
        <v>1</v>
      </c>
      <c r="L22093">
        <v>1</v>
      </c>
      <c r="M22093">
        <v>57</v>
      </c>
      <c r="N22093" t="s">
        <v>18</v>
      </c>
      <c r="O22093" s="1">
        <v>1.3906500000000001E-23</v>
      </c>
      <c r="P22093">
        <v>285</v>
      </c>
    </row>
    <row r="22094" spans="1:16" x14ac:dyDescent="0.25">
      <c r="A22094" t="s">
        <v>32620</v>
      </c>
      <c r="B22094">
        <v>681</v>
      </c>
      <c r="C22094" s="3" t="str">
        <f>HYPERLINK("http://www.uniprot.org/uniprot/G7IGW3","tr|G7IGW3|G7IGW3_MEDTR")</f>
        <v>tr|G7IGW3|G7IGW3_MEDTR</v>
      </c>
      <c r="D22094" t="s">
        <v>32621</v>
      </c>
      <c r="E22094">
        <v>97.95</v>
      </c>
      <c r="F22094">
        <v>147</v>
      </c>
      <c r="G22094">
        <v>3</v>
      </c>
      <c r="H22094">
        <v>0</v>
      </c>
      <c r="I22094">
        <v>1</v>
      </c>
      <c r="J22094">
        <v>441</v>
      </c>
      <c r="K22094">
        <v>1</v>
      </c>
      <c r="L22094">
        <v>1</v>
      </c>
      <c r="M22094">
        <v>147</v>
      </c>
      <c r="N22094" t="s">
        <v>18</v>
      </c>
      <c r="O22094" s="1">
        <v>2.5784399999999999E-82</v>
      </c>
      <c r="P22094">
        <v>794</v>
      </c>
    </row>
    <row r="22095" spans="1:16" x14ac:dyDescent="0.25">
      <c r="A22095" t="s">
        <v>32622</v>
      </c>
      <c r="B22095">
        <v>2211</v>
      </c>
      <c r="C22095" s="3" t="str">
        <f>HYPERLINK("http://www.uniprot.org/uniprot/I1JHF2","tr|I1JHF2|I1JHF2_SOYBN")</f>
        <v>tr|I1JHF2|I1JHF2_SOYBN</v>
      </c>
      <c r="D22095" t="s">
        <v>28</v>
      </c>
      <c r="E22095">
        <v>76.27</v>
      </c>
      <c r="F22095">
        <v>746</v>
      </c>
      <c r="G22095">
        <v>177</v>
      </c>
      <c r="H22095">
        <v>10</v>
      </c>
      <c r="I22095">
        <v>1</v>
      </c>
      <c r="J22095">
        <v>2208</v>
      </c>
      <c r="K22095">
        <v>1</v>
      </c>
      <c r="L22095">
        <v>1</v>
      </c>
      <c r="M22095">
        <v>740</v>
      </c>
      <c r="N22095" t="s">
        <v>18</v>
      </c>
      <c r="O22095">
        <v>0</v>
      </c>
      <c r="P22095">
        <v>2797</v>
      </c>
    </row>
    <row r="22096" spans="1:16" x14ac:dyDescent="0.25">
      <c r="A22096" t="s">
        <v>32623</v>
      </c>
      <c r="B22096">
        <v>354</v>
      </c>
      <c r="C22096" s="3" t="str">
        <f>HYPERLINK("http://www.uniprot.org/uniprot/E4MWL0","tr|E4MWL0|E4MWL0_THEHA")</f>
        <v>tr|E4MWL0|E4MWL0_THEHA</v>
      </c>
      <c r="D22096" t="s">
        <v>32624</v>
      </c>
      <c r="E22096">
        <v>37.83</v>
      </c>
      <c r="F22096">
        <v>111</v>
      </c>
      <c r="G22096">
        <v>69</v>
      </c>
      <c r="H22096">
        <v>2</v>
      </c>
      <c r="I22096">
        <v>16</v>
      </c>
      <c r="J22096">
        <v>342</v>
      </c>
      <c r="K22096">
        <v>1</v>
      </c>
      <c r="L22096">
        <v>62</v>
      </c>
      <c r="M22096">
        <v>171</v>
      </c>
      <c r="N22096" t="s">
        <v>18</v>
      </c>
      <c r="O22096" s="1">
        <v>5.4892500000000003E-12</v>
      </c>
      <c r="P22096">
        <v>185</v>
      </c>
    </row>
    <row r="22097" spans="1:16" x14ac:dyDescent="0.25">
      <c r="A22097" t="s">
        <v>32625</v>
      </c>
      <c r="B22097">
        <v>1617</v>
      </c>
      <c r="C22097" s="3" t="str">
        <f>HYPERLINK("http://www.uniprot.org/uniprot/G7L302","tr|G7L302|G7L302_MEDTR")</f>
        <v>tr|G7L302|G7L302_MEDTR</v>
      </c>
      <c r="D22097" t="s">
        <v>32626</v>
      </c>
      <c r="E22097">
        <v>78.569999999999993</v>
      </c>
      <c r="F22097">
        <v>532</v>
      </c>
      <c r="G22097">
        <v>114</v>
      </c>
      <c r="H22097">
        <v>4</v>
      </c>
      <c r="I22097">
        <v>1</v>
      </c>
      <c r="J22097">
        <v>1584</v>
      </c>
      <c r="K22097">
        <v>1</v>
      </c>
      <c r="L22097">
        <v>1</v>
      </c>
      <c r="M22097">
        <v>527</v>
      </c>
      <c r="N22097" t="s">
        <v>18</v>
      </c>
      <c r="O22097">
        <v>0</v>
      </c>
      <c r="P22097">
        <v>2118</v>
      </c>
    </row>
    <row r="22098" spans="1:16" x14ac:dyDescent="0.25">
      <c r="A22098" t="s">
        <v>32627</v>
      </c>
      <c r="B22098">
        <v>741</v>
      </c>
      <c r="C22098" s="3" t="str">
        <f>HYPERLINK("http://www.uniprot.org/uniprot/G7KY73","tr|G7KY73|G7KY73_MEDTR")</f>
        <v>tr|G7KY73|G7KY73_MEDTR</v>
      </c>
      <c r="D22098" t="s">
        <v>32628</v>
      </c>
      <c r="E22098">
        <v>87.7</v>
      </c>
      <c r="F22098">
        <v>244</v>
      </c>
      <c r="G22098">
        <v>30</v>
      </c>
      <c r="H22098">
        <v>0</v>
      </c>
      <c r="I22098">
        <v>1</v>
      </c>
      <c r="J22098">
        <v>732</v>
      </c>
      <c r="K22098">
        <v>1</v>
      </c>
      <c r="L22098">
        <v>1</v>
      </c>
      <c r="M22098">
        <v>244</v>
      </c>
      <c r="N22098" t="s">
        <v>18</v>
      </c>
      <c r="O22098" s="1">
        <v>3.1474899999999998E-119</v>
      </c>
      <c r="P22098">
        <v>1113</v>
      </c>
    </row>
    <row r="22099" spans="1:16" x14ac:dyDescent="0.25">
      <c r="A22099" t="s">
        <v>32629</v>
      </c>
      <c r="B22099">
        <v>1347</v>
      </c>
      <c r="C22099" s="3" t="str">
        <f>HYPERLINK("http://www.uniprot.org/uniprot/G7L297","tr|G7L297|G7L297_MEDTR")</f>
        <v>tr|G7L297|G7L297_MEDTR</v>
      </c>
      <c r="D22099" t="s">
        <v>32630</v>
      </c>
      <c r="E22099">
        <v>81.56</v>
      </c>
      <c r="F22099">
        <v>434</v>
      </c>
      <c r="G22099">
        <v>80</v>
      </c>
      <c r="H22099">
        <v>0</v>
      </c>
      <c r="I22099">
        <v>1</v>
      </c>
      <c r="J22099">
        <v>1302</v>
      </c>
      <c r="K22099">
        <v>1</v>
      </c>
      <c r="L22099">
        <v>1</v>
      </c>
      <c r="M22099">
        <v>428</v>
      </c>
      <c r="N22099" t="s">
        <v>18</v>
      </c>
      <c r="O22099">
        <v>0</v>
      </c>
      <c r="P22099">
        <v>1810</v>
      </c>
    </row>
    <row r="22100" spans="1:16" x14ac:dyDescent="0.25">
      <c r="A22100" t="s">
        <v>32631</v>
      </c>
      <c r="B22100">
        <v>2001</v>
      </c>
      <c r="C22100" s="3" t="str">
        <f>HYPERLINK("http://www.uniprot.org/uniprot/G8A136","tr|G8A136|G8A136_MEDTR")</f>
        <v>tr|G8A136|G8A136_MEDTR</v>
      </c>
      <c r="D22100" t="s">
        <v>32632</v>
      </c>
      <c r="E22100">
        <v>80.44</v>
      </c>
      <c r="F22100">
        <v>629</v>
      </c>
      <c r="G22100">
        <v>123</v>
      </c>
      <c r="H22100">
        <v>3</v>
      </c>
      <c r="I22100">
        <v>55</v>
      </c>
      <c r="J22100">
        <v>1932</v>
      </c>
      <c r="K22100">
        <v>1</v>
      </c>
      <c r="L22100">
        <v>924</v>
      </c>
      <c r="M22100">
        <v>1552</v>
      </c>
      <c r="N22100" t="s">
        <v>18</v>
      </c>
      <c r="O22100">
        <v>0</v>
      </c>
      <c r="P22100">
        <v>2637</v>
      </c>
    </row>
    <row r="22101" spans="1:16" x14ac:dyDescent="0.25">
      <c r="A22101" t="s">
        <v>32633</v>
      </c>
      <c r="B22101">
        <v>4062</v>
      </c>
      <c r="C22101" s="3" t="str">
        <f>HYPERLINK("http://www.uniprot.org/uniprot/K7K7V3","tr|K7K7V3|K7K7V3_SOYBN")</f>
        <v>tr|K7K7V3|K7K7V3_SOYBN</v>
      </c>
      <c r="D22101" t="s">
        <v>28</v>
      </c>
      <c r="E22101">
        <v>53.94</v>
      </c>
      <c r="F22101">
        <v>1381</v>
      </c>
      <c r="G22101">
        <v>636</v>
      </c>
      <c r="H22101">
        <v>28</v>
      </c>
      <c r="I22101">
        <v>1</v>
      </c>
      <c r="J22101">
        <v>4059</v>
      </c>
      <c r="K22101">
        <v>1</v>
      </c>
      <c r="L22101">
        <v>1</v>
      </c>
      <c r="M22101">
        <v>1326</v>
      </c>
      <c r="N22101" t="s">
        <v>18</v>
      </c>
      <c r="O22101">
        <v>0</v>
      </c>
      <c r="P22101">
        <v>3203</v>
      </c>
    </row>
    <row r="22102" spans="1:16" x14ac:dyDescent="0.25">
      <c r="A22102" t="s">
        <v>32634</v>
      </c>
      <c r="B22102">
        <v>1134</v>
      </c>
      <c r="C22102" s="3" t="str">
        <f>HYPERLINK("http://www.uniprot.org/uniprot/G7JAE2","tr|G7JAE2|G7JAE2_MEDTR")</f>
        <v>tr|G7JAE2|G7JAE2_MEDTR</v>
      </c>
      <c r="D22102" t="s">
        <v>32635</v>
      </c>
      <c r="E22102">
        <v>77.739999999999995</v>
      </c>
      <c r="F22102">
        <v>382</v>
      </c>
      <c r="G22102">
        <v>85</v>
      </c>
      <c r="H22102">
        <v>5</v>
      </c>
      <c r="I22102">
        <v>1</v>
      </c>
      <c r="J22102">
        <v>1131</v>
      </c>
      <c r="K22102">
        <v>1</v>
      </c>
      <c r="L22102">
        <v>1</v>
      </c>
      <c r="M22102">
        <v>371</v>
      </c>
      <c r="N22102" t="s">
        <v>18</v>
      </c>
      <c r="O22102" s="1">
        <v>7.1054899999999998E-161</v>
      </c>
      <c r="P22102">
        <v>1475</v>
      </c>
    </row>
    <row r="22103" spans="1:16" x14ac:dyDescent="0.25">
      <c r="A22103" t="s">
        <v>32636</v>
      </c>
      <c r="B22103">
        <v>1170</v>
      </c>
      <c r="C22103" s="3" t="str">
        <f>HYPERLINK("http://www.uniprot.org/uniprot/Q2PEV8","tr|Q2PEV8|Q2PEV8_TRIPR")</f>
        <v>tr|Q2PEV8|Q2PEV8_TRIPR</v>
      </c>
      <c r="D22103" t="s">
        <v>2237</v>
      </c>
      <c r="E22103">
        <v>89.06</v>
      </c>
      <c r="F22103">
        <v>192</v>
      </c>
      <c r="G22103">
        <v>21</v>
      </c>
      <c r="H22103">
        <v>0</v>
      </c>
      <c r="I22103">
        <v>1</v>
      </c>
      <c r="J22103">
        <v>576</v>
      </c>
      <c r="K22103">
        <v>1</v>
      </c>
      <c r="L22103">
        <v>123</v>
      </c>
      <c r="M22103">
        <v>313</v>
      </c>
      <c r="N22103" t="s">
        <v>18</v>
      </c>
      <c r="O22103" s="1">
        <v>4.6196099999999999E-94</v>
      </c>
      <c r="P22103">
        <v>899</v>
      </c>
    </row>
    <row r="22104" spans="1:16" x14ac:dyDescent="0.25">
      <c r="A22104" t="s">
        <v>32637</v>
      </c>
      <c r="B22104">
        <v>3573</v>
      </c>
      <c r="C22104" s="3" t="str">
        <f>HYPERLINK("http://www.uniprot.org/uniprot/I1KNQ8","tr|I1KNQ8|I1KNQ8_SOYBN")</f>
        <v>tr|I1KNQ8|I1KNQ8_SOYBN</v>
      </c>
      <c r="D22104" t="s">
        <v>71</v>
      </c>
      <c r="E22104">
        <v>67.12</v>
      </c>
      <c r="F22104">
        <v>1250</v>
      </c>
      <c r="G22104">
        <v>411</v>
      </c>
      <c r="H22104">
        <v>74</v>
      </c>
      <c r="I22104">
        <v>1</v>
      </c>
      <c r="J22104">
        <v>3528</v>
      </c>
      <c r="K22104">
        <v>1</v>
      </c>
      <c r="L22104">
        <v>1</v>
      </c>
      <c r="M22104">
        <v>1227</v>
      </c>
      <c r="N22104" t="s">
        <v>18</v>
      </c>
      <c r="O22104">
        <v>0</v>
      </c>
      <c r="P22104">
        <v>3887</v>
      </c>
    </row>
    <row r="22105" spans="1:16" x14ac:dyDescent="0.25">
      <c r="A22105" t="s">
        <v>32638</v>
      </c>
      <c r="B22105">
        <v>1860</v>
      </c>
      <c r="C22105" s="3" t="str">
        <f>HYPERLINK("http://www.uniprot.org/uniprot/G7ZYG6","tr|G7ZYG6|G7ZYG6_MEDTR")</f>
        <v>tr|G7ZYG6|G7ZYG6_MEDTR</v>
      </c>
      <c r="D22105" t="s">
        <v>32639</v>
      </c>
      <c r="E22105">
        <v>90.06</v>
      </c>
      <c r="F22105">
        <v>624</v>
      </c>
      <c r="G22105">
        <v>62</v>
      </c>
      <c r="H22105">
        <v>5</v>
      </c>
      <c r="I22105">
        <v>1</v>
      </c>
      <c r="J22105">
        <v>1857</v>
      </c>
      <c r="K22105">
        <v>1</v>
      </c>
      <c r="L22105">
        <v>1</v>
      </c>
      <c r="M22105">
        <v>624</v>
      </c>
      <c r="N22105" t="s">
        <v>18</v>
      </c>
      <c r="O22105">
        <v>0</v>
      </c>
      <c r="P22105">
        <v>2864</v>
      </c>
    </row>
    <row r="22106" spans="1:16" x14ac:dyDescent="0.25">
      <c r="A22106" t="s">
        <v>32640</v>
      </c>
      <c r="B22106">
        <v>624</v>
      </c>
      <c r="C22106" s="3" t="str">
        <f>HYPERLINK("http://www.uniprot.org/uniprot/G7LB84","tr|G7LB84|G7LB84_MEDTR")</f>
        <v>tr|G7LB84|G7LB84_MEDTR</v>
      </c>
      <c r="D22106" t="s">
        <v>32641</v>
      </c>
      <c r="E22106">
        <v>78.78</v>
      </c>
      <c r="F22106">
        <v>66</v>
      </c>
      <c r="G22106">
        <v>14</v>
      </c>
      <c r="H22106">
        <v>0</v>
      </c>
      <c r="I22106">
        <v>46</v>
      </c>
      <c r="J22106">
        <v>243</v>
      </c>
      <c r="K22106">
        <v>1</v>
      </c>
      <c r="L22106">
        <v>2</v>
      </c>
      <c r="M22106">
        <v>67</v>
      </c>
      <c r="N22106" t="s">
        <v>18</v>
      </c>
      <c r="O22106" s="1">
        <v>1.8948E-19</v>
      </c>
      <c r="P22106">
        <v>251</v>
      </c>
    </row>
    <row r="22107" spans="1:16" x14ac:dyDescent="0.25">
      <c r="A22107" t="s">
        <v>32642</v>
      </c>
      <c r="B22107">
        <v>576</v>
      </c>
      <c r="C22107" s="3" t="str">
        <f>HYPERLINK("http://www.uniprot.org/uniprot/I3S5I3","tr|I3S5I3|I3S5I3_MEDTR")</f>
        <v>tr|I3S5I3|I3S5I3_MEDTR</v>
      </c>
      <c r="D22107" t="s">
        <v>22</v>
      </c>
      <c r="E22107">
        <v>91.42</v>
      </c>
      <c r="F22107">
        <v>175</v>
      </c>
      <c r="G22107">
        <v>15</v>
      </c>
      <c r="H22107">
        <v>0</v>
      </c>
      <c r="I22107">
        <v>49</v>
      </c>
      <c r="J22107">
        <v>573</v>
      </c>
      <c r="K22107">
        <v>1</v>
      </c>
      <c r="L22107">
        <v>19</v>
      </c>
      <c r="M22107">
        <v>193</v>
      </c>
      <c r="N22107" t="s">
        <v>18</v>
      </c>
      <c r="O22107" s="1">
        <v>9.0737699999999997E-89</v>
      </c>
      <c r="P22107">
        <v>848</v>
      </c>
    </row>
    <row r="22108" spans="1:16" x14ac:dyDescent="0.25">
      <c r="A22108" t="s">
        <v>32643</v>
      </c>
      <c r="B22108">
        <v>435</v>
      </c>
      <c r="C22108" s="3" t="str">
        <f>HYPERLINK("http://www.uniprot.org/uniprot/G7KP14","tr|G7KP14|G7KP14_MEDTR")</f>
        <v>tr|G7KP14|G7KP14_MEDTR</v>
      </c>
      <c r="D22108" t="s">
        <v>1548</v>
      </c>
      <c r="E22108">
        <v>43.8</v>
      </c>
      <c r="F22108">
        <v>121</v>
      </c>
      <c r="G22108">
        <v>68</v>
      </c>
      <c r="H22108">
        <v>1</v>
      </c>
      <c r="I22108">
        <v>25</v>
      </c>
      <c r="J22108">
        <v>384</v>
      </c>
      <c r="K22108">
        <v>1</v>
      </c>
      <c r="L22108">
        <v>21</v>
      </c>
      <c r="M22108">
        <v>136</v>
      </c>
      <c r="N22108" t="s">
        <v>18</v>
      </c>
      <c r="O22108" s="1">
        <v>3.24533E-17</v>
      </c>
      <c r="P22108">
        <v>230</v>
      </c>
    </row>
    <row r="22109" spans="1:16" x14ac:dyDescent="0.25">
      <c r="A22109" t="s">
        <v>32644</v>
      </c>
      <c r="B22109">
        <v>1110</v>
      </c>
      <c r="C22109" s="3" t="str">
        <f>HYPERLINK("http://www.uniprot.org/uniprot/G7JJ57","tr|G7JJ57|G7JJ57_MEDTR")</f>
        <v>tr|G7JJ57|G7JJ57_MEDTR</v>
      </c>
      <c r="D22109" t="s">
        <v>32645</v>
      </c>
      <c r="E22109">
        <v>75.36</v>
      </c>
      <c r="F22109">
        <v>341</v>
      </c>
      <c r="G22109">
        <v>84</v>
      </c>
      <c r="H22109">
        <v>34</v>
      </c>
      <c r="I22109">
        <v>184</v>
      </c>
      <c r="J22109">
        <v>1104</v>
      </c>
      <c r="K22109">
        <v>1</v>
      </c>
      <c r="L22109">
        <v>71</v>
      </c>
      <c r="M22109">
        <v>411</v>
      </c>
      <c r="N22109" t="s">
        <v>18</v>
      </c>
      <c r="O22109" s="1">
        <v>6.0370800000000004E-141</v>
      </c>
      <c r="P22109">
        <v>1303</v>
      </c>
    </row>
    <row r="22110" spans="1:16" x14ac:dyDescent="0.25">
      <c r="A22110" t="s">
        <v>32646</v>
      </c>
      <c r="B22110">
        <v>723</v>
      </c>
      <c r="C22110" s="3" t="str">
        <f>HYPERLINK("http://www.uniprot.org/uniprot/Q9AR13","tr|Q9AR13|Q9AR13_PEA")</f>
        <v>tr|Q9AR13|Q9AR13_PEA</v>
      </c>
      <c r="D22110" t="s">
        <v>32647</v>
      </c>
      <c r="E22110">
        <v>82.91</v>
      </c>
      <c r="F22110">
        <v>240</v>
      </c>
      <c r="G22110">
        <v>41</v>
      </c>
      <c r="H22110">
        <v>0</v>
      </c>
      <c r="I22110">
        <v>1</v>
      </c>
      <c r="J22110">
        <v>720</v>
      </c>
      <c r="K22110">
        <v>1</v>
      </c>
      <c r="L22110">
        <v>1</v>
      </c>
      <c r="M22110">
        <v>240</v>
      </c>
      <c r="N22110" t="s">
        <v>18</v>
      </c>
      <c r="O22110" s="1">
        <v>1.18821E-107</v>
      </c>
      <c r="P22110">
        <v>1013</v>
      </c>
    </row>
    <row r="22111" spans="1:16" x14ac:dyDescent="0.25">
      <c r="A22111" t="s">
        <v>32648</v>
      </c>
      <c r="B22111">
        <v>1665</v>
      </c>
      <c r="C22111" s="3" t="str">
        <f>HYPERLINK("http://www.uniprot.org/uniprot/K7MEX3","tr|K7MEX3|K7MEX3_SOYBN")</f>
        <v>tr|K7MEX3|K7MEX3_SOYBN</v>
      </c>
      <c r="D22111" t="s">
        <v>28</v>
      </c>
      <c r="E22111">
        <v>73.05</v>
      </c>
      <c r="F22111">
        <v>553</v>
      </c>
      <c r="G22111">
        <v>149</v>
      </c>
      <c r="H22111">
        <v>1</v>
      </c>
      <c r="I22111">
        <v>7</v>
      </c>
      <c r="J22111">
        <v>1662</v>
      </c>
      <c r="K22111">
        <v>1</v>
      </c>
      <c r="L22111">
        <v>9</v>
      </c>
      <c r="M22111">
        <v>561</v>
      </c>
      <c r="N22111" t="s">
        <v>18</v>
      </c>
      <c r="O22111">
        <v>0</v>
      </c>
      <c r="P22111">
        <v>2093</v>
      </c>
    </row>
    <row r="22112" spans="1:16" x14ac:dyDescent="0.25">
      <c r="A22112" t="s">
        <v>32649</v>
      </c>
      <c r="B22112">
        <v>975</v>
      </c>
      <c r="C22112" s="3" t="str">
        <f>HYPERLINK("http://www.uniprot.org/uniprot/G7K165","tr|G7K165|G7K165_MEDTR")</f>
        <v>tr|G7K165|G7K165_MEDTR</v>
      </c>
      <c r="D22112" t="s">
        <v>32650</v>
      </c>
      <c r="E22112">
        <v>64.680000000000007</v>
      </c>
      <c r="F22112">
        <v>337</v>
      </c>
      <c r="G22112">
        <v>119</v>
      </c>
      <c r="H22112">
        <v>13</v>
      </c>
      <c r="I22112">
        <v>1</v>
      </c>
      <c r="J22112">
        <v>972</v>
      </c>
      <c r="K22112">
        <v>1</v>
      </c>
      <c r="L22112">
        <v>1</v>
      </c>
      <c r="M22112">
        <v>307</v>
      </c>
      <c r="N22112" t="s">
        <v>18</v>
      </c>
      <c r="O22112" s="1">
        <v>3.3375899999999999E-105</v>
      </c>
      <c r="P22112">
        <v>994</v>
      </c>
    </row>
    <row r="22113" spans="1:16" x14ac:dyDescent="0.25">
      <c r="A22113" t="s">
        <v>32651</v>
      </c>
      <c r="B22113">
        <v>432</v>
      </c>
      <c r="C22113" s="3" t="str">
        <f>HYPERLINK("http://www.uniprot.org/uniprot/G7KPB9","tr|G7KPB9|G7KPB9_MEDTR")</f>
        <v>tr|G7KPB9|G7KPB9_MEDTR</v>
      </c>
      <c r="D22113" t="s">
        <v>32652</v>
      </c>
      <c r="E22113">
        <v>88.81</v>
      </c>
      <c r="F22113">
        <v>143</v>
      </c>
      <c r="G22113">
        <v>16</v>
      </c>
      <c r="H22113">
        <v>0</v>
      </c>
      <c r="I22113">
        <v>1</v>
      </c>
      <c r="J22113">
        <v>429</v>
      </c>
      <c r="K22113">
        <v>1</v>
      </c>
      <c r="L22113">
        <v>15</v>
      </c>
      <c r="M22113">
        <v>157</v>
      </c>
      <c r="N22113" t="s">
        <v>18</v>
      </c>
      <c r="O22113" s="1">
        <v>1.1808299999999999E-67</v>
      </c>
      <c r="P22113">
        <v>665</v>
      </c>
    </row>
    <row r="22114" spans="1:16" x14ac:dyDescent="0.25">
      <c r="A22114" t="s">
        <v>32653</v>
      </c>
      <c r="B22114">
        <v>720</v>
      </c>
      <c r="C22114" s="3" t="str">
        <f>HYPERLINK("http://www.uniprot.org/uniprot/I3SJQ6","tr|I3SJQ6|I3SJQ6_LOTJA")</f>
        <v>tr|I3SJQ6|I3SJQ6_LOTJA</v>
      </c>
      <c r="D22114" t="s">
        <v>93</v>
      </c>
      <c r="E22114">
        <v>50.46</v>
      </c>
      <c r="F22114">
        <v>216</v>
      </c>
      <c r="G22114">
        <v>107</v>
      </c>
      <c r="H22114">
        <v>24</v>
      </c>
      <c r="I22114">
        <v>91</v>
      </c>
      <c r="J22114">
        <v>666</v>
      </c>
      <c r="K22114">
        <v>1</v>
      </c>
      <c r="L22114">
        <v>97</v>
      </c>
      <c r="M22114">
        <v>312</v>
      </c>
      <c r="N22114" t="s">
        <v>18</v>
      </c>
      <c r="O22114" s="1">
        <v>7.5060400000000007E-46</v>
      </c>
      <c r="P22114">
        <v>480</v>
      </c>
    </row>
    <row r="22115" spans="1:16" x14ac:dyDescent="0.25">
      <c r="A22115" t="s">
        <v>32654</v>
      </c>
      <c r="B22115">
        <v>2415</v>
      </c>
      <c r="C22115" s="3" t="str">
        <f>HYPERLINK("http://www.uniprot.org/uniprot/G7KKB5","tr|G7KKB5|G7KKB5_MEDTR")</f>
        <v>tr|G7KKB5|G7KKB5_MEDTR</v>
      </c>
      <c r="D22115" t="s">
        <v>32655</v>
      </c>
      <c r="E22115">
        <v>76.72</v>
      </c>
      <c r="F22115">
        <v>825</v>
      </c>
      <c r="G22115">
        <v>192</v>
      </c>
      <c r="H22115">
        <v>21</v>
      </c>
      <c r="I22115">
        <v>1</v>
      </c>
      <c r="J22115">
        <v>2412</v>
      </c>
      <c r="K22115">
        <v>1</v>
      </c>
      <c r="L22115">
        <v>1</v>
      </c>
      <c r="M22115">
        <v>821</v>
      </c>
      <c r="N22115" t="s">
        <v>18</v>
      </c>
      <c r="O22115">
        <v>0</v>
      </c>
      <c r="P22115">
        <v>3128</v>
      </c>
    </row>
    <row r="22116" spans="1:16" x14ac:dyDescent="0.25">
      <c r="A22116" t="s">
        <v>32656</v>
      </c>
      <c r="B22116">
        <v>1143</v>
      </c>
      <c r="C22116" s="3" t="str">
        <f>HYPERLINK("http://www.uniprot.org/uniprot/C7FDI5","tr|C7FDI5|C7FDI5_SOYBN")</f>
        <v>tr|C7FDI5|C7FDI5_SOYBN</v>
      </c>
      <c r="D22116" t="s">
        <v>717</v>
      </c>
      <c r="E22116">
        <v>49.17</v>
      </c>
      <c r="F22116">
        <v>362</v>
      </c>
      <c r="G22116">
        <v>184</v>
      </c>
      <c r="H22116">
        <v>4</v>
      </c>
      <c r="I22116">
        <v>1</v>
      </c>
      <c r="J22116">
        <v>1074</v>
      </c>
      <c r="K22116">
        <v>1</v>
      </c>
      <c r="L22116">
        <v>704</v>
      </c>
      <c r="M22116">
        <v>1060</v>
      </c>
      <c r="N22116" t="s">
        <v>18</v>
      </c>
      <c r="O22116" s="1">
        <v>1.2507500000000001E-96</v>
      </c>
      <c r="P22116">
        <v>921</v>
      </c>
    </row>
    <row r="22117" spans="1:16" x14ac:dyDescent="0.25">
      <c r="A22117" t="s">
        <v>32657</v>
      </c>
      <c r="B22117">
        <v>1512</v>
      </c>
      <c r="C22117" s="3" t="str">
        <f>HYPERLINK("http://www.uniprot.org/uniprot/I1J669","tr|I1J669|I1J669_SOYBN")</f>
        <v>tr|I1J669|I1J669_SOYBN</v>
      </c>
      <c r="D22117" t="s">
        <v>117</v>
      </c>
      <c r="E22117">
        <v>83.26</v>
      </c>
      <c r="F22117">
        <v>502</v>
      </c>
      <c r="G22117">
        <v>84</v>
      </c>
      <c r="H22117">
        <v>0</v>
      </c>
      <c r="I22117">
        <v>1</v>
      </c>
      <c r="J22117">
        <v>1506</v>
      </c>
      <c r="K22117">
        <v>1</v>
      </c>
      <c r="L22117">
        <v>30</v>
      </c>
      <c r="M22117">
        <v>531</v>
      </c>
      <c r="N22117" t="s">
        <v>18</v>
      </c>
      <c r="O22117">
        <v>0</v>
      </c>
      <c r="P22117">
        <v>2170</v>
      </c>
    </row>
    <row r="22118" spans="1:16" x14ac:dyDescent="0.25">
      <c r="A22118" t="s">
        <v>32658</v>
      </c>
      <c r="B22118">
        <v>411</v>
      </c>
      <c r="C22118" s="3" t="str">
        <f>HYPERLINK("http://www.uniprot.org/uniprot/K7M3E6","tr|K7M3E6|K7M3E6_SOYBN")</f>
        <v>tr|K7M3E6|K7M3E6_SOYBN</v>
      </c>
      <c r="D22118" t="s">
        <v>28</v>
      </c>
      <c r="E22118">
        <v>75.569999999999993</v>
      </c>
      <c r="F22118">
        <v>131</v>
      </c>
      <c r="G22118">
        <v>32</v>
      </c>
      <c r="H22118">
        <v>0</v>
      </c>
      <c r="I22118">
        <v>1</v>
      </c>
      <c r="J22118">
        <v>393</v>
      </c>
      <c r="K22118">
        <v>1</v>
      </c>
      <c r="L22118">
        <v>1</v>
      </c>
      <c r="M22118">
        <v>124</v>
      </c>
      <c r="N22118" t="s">
        <v>18</v>
      </c>
      <c r="O22118" s="1">
        <v>1.35813E-47</v>
      </c>
      <c r="P22118">
        <v>492</v>
      </c>
    </row>
    <row r="22119" spans="1:16" x14ac:dyDescent="0.25">
      <c r="A22119" t="s">
        <v>32659</v>
      </c>
      <c r="B22119">
        <v>1107</v>
      </c>
      <c r="C22119" s="3" t="str">
        <f>HYPERLINK("http://www.uniprot.org/uniprot/G7IH38","tr|G7IH38|G7IH38_MEDTR")</f>
        <v>tr|G7IH38|G7IH38_MEDTR</v>
      </c>
      <c r="D22119" t="s">
        <v>32660</v>
      </c>
      <c r="E22119">
        <v>57.06</v>
      </c>
      <c r="F22119">
        <v>375</v>
      </c>
      <c r="G22119">
        <v>161</v>
      </c>
      <c r="H22119">
        <v>7</v>
      </c>
      <c r="I22119">
        <v>1</v>
      </c>
      <c r="J22119">
        <v>1104</v>
      </c>
      <c r="K22119">
        <v>1</v>
      </c>
      <c r="L22119">
        <v>1</v>
      </c>
      <c r="M22119">
        <v>366</v>
      </c>
      <c r="N22119" t="s">
        <v>18</v>
      </c>
      <c r="O22119" s="1">
        <v>6.7223400000000004E-100</v>
      </c>
      <c r="P22119">
        <v>949</v>
      </c>
    </row>
    <row r="22120" spans="1:16" x14ac:dyDescent="0.25">
      <c r="A22120" t="s">
        <v>32661</v>
      </c>
      <c r="B22120">
        <v>1170</v>
      </c>
      <c r="C22120" s="3" t="str">
        <f>HYPERLINK("http://www.uniprot.org/uniprot/G7KJ99","tr|G7KJ99|G7KJ99_MEDTR")</f>
        <v>tr|G7KJ99|G7KJ99_MEDTR</v>
      </c>
      <c r="D22120" t="s">
        <v>32662</v>
      </c>
      <c r="E22120">
        <v>80.510000000000005</v>
      </c>
      <c r="F22120">
        <v>390</v>
      </c>
      <c r="G22120">
        <v>76</v>
      </c>
      <c r="H22120">
        <v>1</v>
      </c>
      <c r="I22120">
        <v>1</v>
      </c>
      <c r="J22120">
        <v>1167</v>
      </c>
      <c r="K22120">
        <v>1</v>
      </c>
      <c r="L22120">
        <v>25</v>
      </c>
      <c r="M22120">
        <v>390</v>
      </c>
      <c r="N22120" t="s">
        <v>18</v>
      </c>
      <c r="O22120" s="1">
        <v>1.07434E-175</v>
      </c>
      <c r="P22120">
        <v>1603</v>
      </c>
    </row>
    <row r="22121" spans="1:16" x14ac:dyDescent="0.25">
      <c r="A22121" t="s">
        <v>32663</v>
      </c>
      <c r="B22121">
        <v>999</v>
      </c>
      <c r="C22121" s="3" t="str">
        <f>HYPERLINK("http://www.uniprot.org/uniprot/G7K740","tr|G7K740|G7K740_MEDTR")</f>
        <v>tr|G7K740|G7K740_MEDTR</v>
      </c>
      <c r="D22121" t="s">
        <v>32664</v>
      </c>
      <c r="E22121">
        <v>78.61</v>
      </c>
      <c r="F22121">
        <v>332</v>
      </c>
      <c r="G22121">
        <v>71</v>
      </c>
      <c r="H22121">
        <v>0</v>
      </c>
      <c r="I22121">
        <v>1</v>
      </c>
      <c r="J22121">
        <v>996</v>
      </c>
      <c r="K22121">
        <v>1</v>
      </c>
      <c r="L22121">
        <v>1</v>
      </c>
      <c r="M22121">
        <v>318</v>
      </c>
      <c r="N22121" t="s">
        <v>18</v>
      </c>
      <c r="O22121" s="1">
        <v>4.1752200000000002E-135</v>
      </c>
      <c r="P22121">
        <v>1252</v>
      </c>
    </row>
    <row r="22122" spans="1:16" x14ac:dyDescent="0.25">
      <c r="A22122" t="s">
        <v>32665</v>
      </c>
      <c r="B22122">
        <v>978</v>
      </c>
      <c r="C22122" s="3" t="str">
        <f>HYPERLINK("http://www.uniprot.org/uniprot/I1N774","tr|I1N774|I1N774_SOYBN")</f>
        <v>tr|I1N774|I1N774_SOYBN</v>
      </c>
      <c r="D22122" t="s">
        <v>117</v>
      </c>
      <c r="E22122">
        <v>59.6</v>
      </c>
      <c r="F22122">
        <v>307</v>
      </c>
      <c r="G22122">
        <v>124</v>
      </c>
      <c r="H22122">
        <v>0</v>
      </c>
      <c r="I22122">
        <v>49</v>
      </c>
      <c r="J22122">
        <v>969</v>
      </c>
      <c r="K22122">
        <v>1</v>
      </c>
      <c r="L22122">
        <v>17</v>
      </c>
      <c r="M22122">
        <v>320</v>
      </c>
      <c r="N22122" t="s">
        <v>18</v>
      </c>
      <c r="O22122" s="1">
        <v>9.1608400000000006E-95</v>
      </c>
      <c r="P22122">
        <v>904</v>
      </c>
    </row>
    <row r="22123" spans="1:16" x14ac:dyDescent="0.25">
      <c r="A22123" t="s">
        <v>32666</v>
      </c>
      <c r="B22123">
        <v>1569</v>
      </c>
      <c r="C22123" s="3" t="str">
        <f>HYPERLINK("http://www.uniprot.org/uniprot/G7L303","tr|G7L303|G7L303_MEDTR")</f>
        <v>tr|G7L303|G7L303_MEDTR</v>
      </c>
      <c r="D22123" t="s">
        <v>32667</v>
      </c>
      <c r="E22123">
        <v>81.92</v>
      </c>
      <c r="F22123">
        <v>415</v>
      </c>
      <c r="G22123">
        <v>75</v>
      </c>
      <c r="H22123">
        <v>10</v>
      </c>
      <c r="I22123">
        <v>1</v>
      </c>
      <c r="J22123">
        <v>1215</v>
      </c>
      <c r="K22123">
        <v>1</v>
      </c>
      <c r="L22123">
        <v>1</v>
      </c>
      <c r="M22123">
        <v>413</v>
      </c>
      <c r="N22123" t="s">
        <v>18</v>
      </c>
      <c r="O22123">
        <v>0</v>
      </c>
      <c r="P22123">
        <v>1704</v>
      </c>
    </row>
    <row r="22124" spans="1:16" x14ac:dyDescent="0.25">
      <c r="A22124" t="s">
        <v>32668</v>
      </c>
      <c r="B22124">
        <v>2892</v>
      </c>
      <c r="C22124" s="3" t="str">
        <f>HYPERLINK("http://www.uniprot.org/uniprot/G7KY75","tr|G7KY75|G7KY75_MEDTR")</f>
        <v>tr|G7KY75|G7KY75_MEDTR</v>
      </c>
      <c r="D22124" t="s">
        <v>32669</v>
      </c>
      <c r="E22124">
        <v>79.95</v>
      </c>
      <c r="F22124">
        <v>933</v>
      </c>
      <c r="G22124">
        <v>187</v>
      </c>
      <c r="H22124">
        <v>1</v>
      </c>
      <c r="I22124">
        <v>94</v>
      </c>
      <c r="J22124">
        <v>2889</v>
      </c>
      <c r="K22124">
        <v>1</v>
      </c>
      <c r="L22124">
        <v>151</v>
      </c>
      <c r="M22124">
        <v>1081</v>
      </c>
      <c r="N22124" t="s">
        <v>18</v>
      </c>
      <c r="O22124">
        <v>0</v>
      </c>
      <c r="P22124">
        <v>3870</v>
      </c>
    </row>
    <row r="22125" spans="1:16" x14ac:dyDescent="0.25">
      <c r="A22125" t="s">
        <v>32670</v>
      </c>
      <c r="B22125">
        <v>2331</v>
      </c>
      <c r="C22125" s="3" t="str">
        <f>HYPERLINK("http://www.uniprot.org/uniprot/G7L2A2","tr|G7L2A2|G7L2A2_MEDTR")</f>
        <v>tr|G7L2A2|G7L2A2_MEDTR</v>
      </c>
      <c r="D22125" t="s">
        <v>32671</v>
      </c>
      <c r="E22125">
        <v>72.180000000000007</v>
      </c>
      <c r="F22125">
        <v>773</v>
      </c>
      <c r="G22125">
        <v>215</v>
      </c>
      <c r="H22125">
        <v>1</v>
      </c>
      <c r="I22125">
        <v>4</v>
      </c>
      <c r="J22125">
        <v>2319</v>
      </c>
      <c r="K22125">
        <v>1</v>
      </c>
      <c r="L22125">
        <v>29</v>
      </c>
      <c r="M22125">
        <v>793</v>
      </c>
      <c r="N22125" t="s">
        <v>18</v>
      </c>
      <c r="O22125">
        <v>0</v>
      </c>
      <c r="P22125">
        <v>2944</v>
      </c>
    </row>
    <row r="22126" spans="1:16" x14ac:dyDescent="0.25">
      <c r="A22126" t="s">
        <v>32672</v>
      </c>
      <c r="B22126">
        <v>1842</v>
      </c>
      <c r="C22126" s="3" t="str">
        <f>HYPERLINK("http://www.uniprot.org/uniprot/G8A135","tr|G8A135|G8A135_MEDTR")</f>
        <v>tr|G8A135|G8A135_MEDTR</v>
      </c>
      <c r="D22126" t="s">
        <v>32673</v>
      </c>
      <c r="E22126">
        <v>72.69</v>
      </c>
      <c r="F22126">
        <v>608</v>
      </c>
      <c r="G22126">
        <v>166</v>
      </c>
      <c r="H22126">
        <v>4</v>
      </c>
      <c r="I22126">
        <v>1</v>
      </c>
      <c r="J22126">
        <v>1812</v>
      </c>
      <c r="K22126">
        <v>1</v>
      </c>
      <c r="L22126">
        <v>53</v>
      </c>
      <c r="M22126">
        <v>657</v>
      </c>
      <c r="N22126" t="s">
        <v>18</v>
      </c>
      <c r="O22126">
        <v>0</v>
      </c>
      <c r="P22126">
        <v>2204</v>
      </c>
    </row>
    <row r="22127" spans="1:16" x14ac:dyDescent="0.25">
      <c r="A22127" t="s">
        <v>32674</v>
      </c>
      <c r="B22127">
        <v>876</v>
      </c>
      <c r="C22127" s="3" t="str">
        <f>HYPERLINK("http://www.uniprot.org/uniprot/D7KI68","tr|D7KI68|D7KI68_ARALL")</f>
        <v>tr|D7KI68|D7KI68_ARALL</v>
      </c>
      <c r="D22127" t="s">
        <v>32675</v>
      </c>
      <c r="E22127">
        <v>57.96</v>
      </c>
      <c r="F22127">
        <v>157</v>
      </c>
      <c r="G22127">
        <v>66</v>
      </c>
      <c r="H22127">
        <v>14</v>
      </c>
      <c r="I22127">
        <v>418</v>
      </c>
      <c r="J22127">
        <v>846</v>
      </c>
      <c r="K22127">
        <v>1</v>
      </c>
      <c r="L22127">
        <v>93</v>
      </c>
      <c r="M22127">
        <v>243</v>
      </c>
      <c r="N22127" t="s">
        <v>18</v>
      </c>
      <c r="O22127" s="1">
        <v>6.2639499999999999E-41</v>
      </c>
      <c r="P22127">
        <v>439</v>
      </c>
    </row>
    <row r="22128" spans="1:16" x14ac:dyDescent="0.25">
      <c r="A22128" t="s">
        <v>32676</v>
      </c>
      <c r="B22128">
        <v>1716</v>
      </c>
      <c r="C22128" s="3" t="str">
        <f>HYPERLINK("http://www.uniprot.org/uniprot/I1MHP5","tr|I1MHP5|I1MHP5_SOYBN")</f>
        <v>tr|I1MHP5|I1MHP5_SOYBN</v>
      </c>
      <c r="D22128" t="s">
        <v>28</v>
      </c>
      <c r="E22128">
        <v>27.85</v>
      </c>
      <c r="F22128">
        <v>420</v>
      </c>
      <c r="G22128">
        <v>303</v>
      </c>
      <c r="H22128">
        <v>42</v>
      </c>
      <c r="I22128">
        <v>151</v>
      </c>
      <c r="J22128">
        <v>1284</v>
      </c>
      <c r="K22128">
        <v>1</v>
      </c>
      <c r="L22128">
        <v>1057</v>
      </c>
      <c r="M22128">
        <v>1470</v>
      </c>
      <c r="N22128" t="s">
        <v>18</v>
      </c>
      <c r="O22128" s="1">
        <v>2.0955399999999999E-30</v>
      </c>
      <c r="P22128">
        <v>352</v>
      </c>
    </row>
    <row r="22129" spans="1:16" x14ac:dyDescent="0.25">
      <c r="A22129" t="s">
        <v>32677</v>
      </c>
      <c r="B22129">
        <v>1851</v>
      </c>
      <c r="C22129" s="3" t="str">
        <f>HYPERLINK("http://www.uniprot.org/uniprot/G7JAE3","tr|G7JAE3|G7JAE3_MEDTR")</f>
        <v>tr|G7JAE3|G7JAE3_MEDTR</v>
      </c>
      <c r="D22129" t="s">
        <v>32678</v>
      </c>
      <c r="E22129">
        <v>82.45</v>
      </c>
      <c r="F22129">
        <v>627</v>
      </c>
      <c r="G22129">
        <v>110</v>
      </c>
      <c r="H22129">
        <v>11</v>
      </c>
      <c r="I22129">
        <v>1</v>
      </c>
      <c r="J22129">
        <v>1848</v>
      </c>
      <c r="K22129">
        <v>1</v>
      </c>
      <c r="L22129">
        <v>1</v>
      </c>
      <c r="M22129">
        <v>620</v>
      </c>
      <c r="N22129" t="s">
        <v>18</v>
      </c>
      <c r="O22129">
        <v>0</v>
      </c>
      <c r="P22129">
        <v>2552</v>
      </c>
    </row>
    <row r="22130" spans="1:16" x14ac:dyDescent="0.25">
      <c r="A22130" t="s">
        <v>32679</v>
      </c>
      <c r="B22130">
        <v>1992</v>
      </c>
      <c r="C22130" s="3" t="str">
        <f>HYPERLINK("http://www.uniprot.org/uniprot/Q83743","tr|Q83743|Q83743_9VIRU")</f>
        <v>tr|Q83743|Q83743_9VIRU</v>
      </c>
      <c r="D22130" t="s">
        <v>32680</v>
      </c>
      <c r="E22130">
        <v>26.16</v>
      </c>
      <c r="F22130">
        <v>516</v>
      </c>
      <c r="G22130">
        <v>381</v>
      </c>
      <c r="H22130">
        <v>62</v>
      </c>
      <c r="I22130">
        <v>118</v>
      </c>
      <c r="J22130">
        <v>1479</v>
      </c>
      <c r="K22130">
        <v>1</v>
      </c>
      <c r="L22130">
        <v>186</v>
      </c>
      <c r="M22130">
        <v>693</v>
      </c>
      <c r="N22130" t="s">
        <v>18</v>
      </c>
      <c r="O22130" s="1">
        <v>5.0637499999999996E-31</v>
      </c>
      <c r="P22130">
        <v>358</v>
      </c>
    </row>
    <row r="22131" spans="1:16" x14ac:dyDescent="0.25">
      <c r="A22131" t="s">
        <v>32681</v>
      </c>
      <c r="B22131">
        <v>903</v>
      </c>
      <c r="C22131" s="3" t="str">
        <f>HYPERLINK("http://www.uniprot.org/uniprot/I3S1B8","tr|I3S1B8|I3S1B8_LOTJA")</f>
        <v>tr|I3S1B8|I3S1B8_LOTJA</v>
      </c>
      <c r="D22131" t="s">
        <v>93</v>
      </c>
      <c r="E22131">
        <v>76.28</v>
      </c>
      <c r="F22131">
        <v>291</v>
      </c>
      <c r="G22131">
        <v>69</v>
      </c>
      <c r="H22131">
        <v>1</v>
      </c>
      <c r="I22131">
        <v>31</v>
      </c>
      <c r="J22131">
        <v>900</v>
      </c>
      <c r="K22131">
        <v>1</v>
      </c>
      <c r="L22131">
        <v>33</v>
      </c>
      <c r="M22131">
        <v>314</v>
      </c>
      <c r="N22131" t="s">
        <v>18</v>
      </c>
      <c r="O22131" s="1">
        <v>6.2885300000000003E-116</v>
      </c>
      <c r="P22131">
        <v>1086</v>
      </c>
    </row>
    <row r="22132" spans="1:16" x14ac:dyDescent="0.25">
      <c r="A22132" t="s">
        <v>32682</v>
      </c>
      <c r="B22132">
        <v>1170</v>
      </c>
      <c r="C22132" s="3" t="str">
        <f>HYPERLINK("http://www.uniprot.org/uniprot/K7LWP1","tr|K7LWP1|K7LWP1_SOYBN")</f>
        <v>tr|K7LWP1|K7LWP1_SOYBN</v>
      </c>
      <c r="D22132" t="s">
        <v>117</v>
      </c>
      <c r="E22132">
        <v>84.31</v>
      </c>
      <c r="F22132">
        <v>389</v>
      </c>
      <c r="G22132">
        <v>61</v>
      </c>
      <c r="H22132">
        <v>0</v>
      </c>
      <c r="I22132">
        <v>1</v>
      </c>
      <c r="J22132">
        <v>1167</v>
      </c>
      <c r="K22132">
        <v>1</v>
      </c>
      <c r="L22132">
        <v>45</v>
      </c>
      <c r="M22132">
        <v>433</v>
      </c>
      <c r="N22132" t="s">
        <v>18</v>
      </c>
      <c r="O22132">
        <v>0</v>
      </c>
      <c r="P22132">
        <v>1739</v>
      </c>
    </row>
    <row r="22133" spans="1:16" x14ac:dyDescent="0.25">
      <c r="A22133" t="s">
        <v>32683</v>
      </c>
      <c r="B22133">
        <v>1092</v>
      </c>
      <c r="C22133" s="3" t="str">
        <f>HYPERLINK("http://www.uniprot.org/uniprot/G7LB89","tr|G7LB89|G7LB89_MEDTR")</f>
        <v>tr|G7LB89|G7LB89_MEDTR</v>
      </c>
      <c r="D22133" t="s">
        <v>32684</v>
      </c>
      <c r="E22133">
        <v>82.64</v>
      </c>
      <c r="F22133">
        <v>363</v>
      </c>
      <c r="G22133">
        <v>63</v>
      </c>
      <c r="H22133">
        <v>2</v>
      </c>
      <c r="I22133">
        <v>7</v>
      </c>
      <c r="J22133">
        <v>1089</v>
      </c>
      <c r="K22133">
        <v>1</v>
      </c>
      <c r="L22133">
        <v>4</v>
      </c>
      <c r="M22133">
        <v>358</v>
      </c>
      <c r="N22133" t="s">
        <v>18</v>
      </c>
      <c r="O22133" s="1">
        <v>1.87671E-163</v>
      </c>
      <c r="P22133">
        <v>1497</v>
      </c>
    </row>
    <row r="22134" spans="1:16" x14ac:dyDescent="0.25">
      <c r="A22134" t="s">
        <v>32685</v>
      </c>
      <c r="B22134">
        <v>1293</v>
      </c>
      <c r="C22134" s="3" t="str">
        <f>HYPERLINK("http://www.uniprot.org/uniprot/K7LTY3","tr|K7LTY3|K7LTY3_SOYBN")</f>
        <v>tr|K7LTY3|K7LTY3_SOYBN</v>
      </c>
      <c r="D22134" t="s">
        <v>28</v>
      </c>
      <c r="E22134">
        <v>69.19</v>
      </c>
      <c r="F22134">
        <v>448</v>
      </c>
      <c r="G22134">
        <v>138</v>
      </c>
      <c r="H22134">
        <v>19</v>
      </c>
      <c r="I22134">
        <v>1</v>
      </c>
      <c r="J22134">
        <v>1287</v>
      </c>
      <c r="K22134">
        <v>1</v>
      </c>
      <c r="L22134">
        <v>1</v>
      </c>
      <c r="M22134">
        <v>446</v>
      </c>
      <c r="N22134" t="s">
        <v>18</v>
      </c>
      <c r="O22134" s="1">
        <v>4.7267299999999998E-175</v>
      </c>
      <c r="P22134">
        <v>1598</v>
      </c>
    </row>
    <row r="22135" spans="1:16" x14ac:dyDescent="0.25">
      <c r="A22135" t="s">
        <v>32686</v>
      </c>
      <c r="B22135">
        <v>2724</v>
      </c>
      <c r="C22135" s="3" t="str">
        <f>HYPERLINK("http://www.uniprot.org/uniprot/G7JV19","tr|G7JV19|G7JV19_MEDTR")</f>
        <v>tr|G7JV19|G7JV19_MEDTR</v>
      </c>
      <c r="D22135" t="s">
        <v>32687</v>
      </c>
      <c r="E22135">
        <v>54</v>
      </c>
      <c r="F22135">
        <v>937</v>
      </c>
      <c r="G22135">
        <v>431</v>
      </c>
      <c r="H22135">
        <v>112</v>
      </c>
      <c r="I22135">
        <v>79</v>
      </c>
      <c r="J22135">
        <v>2553</v>
      </c>
      <c r="K22135">
        <v>1</v>
      </c>
      <c r="L22135">
        <v>24</v>
      </c>
      <c r="M22135">
        <v>910</v>
      </c>
      <c r="N22135" t="s">
        <v>18</v>
      </c>
      <c r="O22135">
        <v>0</v>
      </c>
      <c r="P22135">
        <v>2158</v>
      </c>
    </row>
    <row r="22136" spans="1:16" x14ac:dyDescent="0.25">
      <c r="A22136" t="s">
        <v>32688</v>
      </c>
      <c r="B22136">
        <v>1263</v>
      </c>
      <c r="C22136" s="3" t="str">
        <f>HYPERLINK("http://www.uniprot.org/uniprot/G7JJ60","tr|G7JJ60|G7JJ60_MEDTR")</f>
        <v>tr|G7JJ60|G7JJ60_MEDTR</v>
      </c>
      <c r="D22136" t="s">
        <v>32689</v>
      </c>
      <c r="E22136">
        <v>48.76</v>
      </c>
      <c r="F22136">
        <v>527</v>
      </c>
      <c r="G22136">
        <v>270</v>
      </c>
      <c r="H22136">
        <v>107</v>
      </c>
      <c r="I22136">
        <v>1</v>
      </c>
      <c r="J22136">
        <v>1260</v>
      </c>
      <c r="K22136">
        <v>1</v>
      </c>
      <c r="L22136">
        <v>1</v>
      </c>
      <c r="M22136">
        <v>515</v>
      </c>
      <c r="N22136" t="s">
        <v>18</v>
      </c>
      <c r="O22136" s="1">
        <v>7.4160199999999999E-109</v>
      </c>
      <c r="P22136">
        <v>1027</v>
      </c>
    </row>
    <row r="22137" spans="1:16" x14ac:dyDescent="0.25">
      <c r="A22137" t="s">
        <v>32690</v>
      </c>
      <c r="B22137">
        <v>426</v>
      </c>
      <c r="C22137" s="3" t="str">
        <f>HYPERLINK("http://www.uniprot.org/uniprot/B7FNC8","tr|B7FNC8|B7FNC8_MEDTR")</f>
        <v>tr|B7FNC8|B7FNC8_MEDTR</v>
      </c>
      <c r="D22137" t="s">
        <v>581</v>
      </c>
      <c r="E22137">
        <v>85.1</v>
      </c>
      <c r="F22137">
        <v>141</v>
      </c>
      <c r="G22137">
        <v>21</v>
      </c>
      <c r="H22137">
        <v>0</v>
      </c>
      <c r="I22137">
        <v>1</v>
      </c>
      <c r="J22137">
        <v>423</v>
      </c>
      <c r="K22137">
        <v>1</v>
      </c>
      <c r="L22137">
        <v>1</v>
      </c>
      <c r="M22137">
        <v>141</v>
      </c>
      <c r="N22137" t="s">
        <v>18</v>
      </c>
      <c r="O22137" s="1">
        <v>9.7738300000000004E-62</v>
      </c>
      <c r="P22137">
        <v>614</v>
      </c>
    </row>
    <row r="22138" spans="1:16" x14ac:dyDescent="0.25">
      <c r="A22138" t="s">
        <v>32691</v>
      </c>
      <c r="B22138">
        <v>1542</v>
      </c>
      <c r="C22138" s="3" t="str">
        <f>HYPERLINK("http://www.uniprot.org/uniprot/I1KHY8","tr|I1KHY8|I1KHY8_SOYBN")</f>
        <v>tr|I1KHY8|I1KHY8_SOYBN</v>
      </c>
      <c r="D22138" t="s">
        <v>117</v>
      </c>
      <c r="E22138">
        <v>76.34</v>
      </c>
      <c r="F22138">
        <v>503</v>
      </c>
      <c r="G22138">
        <v>119</v>
      </c>
      <c r="H22138">
        <v>4</v>
      </c>
      <c r="I22138">
        <v>1</v>
      </c>
      <c r="J22138">
        <v>1497</v>
      </c>
      <c r="K22138">
        <v>1</v>
      </c>
      <c r="L22138">
        <v>18</v>
      </c>
      <c r="M22138">
        <v>518</v>
      </c>
      <c r="N22138" t="s">
        <v>18</v>
      </c>
      <c r="O22138">
        <v>0</v>
      </c>
      <c r="P22138">
        <v>2057</v>
      </c>
    </row>
    <row r="22139" spans="1:16" x14ac:dyDescent="0.25">
      <c r="A22139" t="s">
        <v>32692</v>
      </c>
      <c r="B22139">
        <v>1230</v>
      </c>
      <c r="C22139" s="3" t="str">
        <f>HYPERLINK("http://www.uniprot.org/uniprot/G7K162","tr|G7K162|G7K162_MEDTR")</f>
        <v>tr|G7K162|G7K162_MEDTR</v>
      </c>
      <c r="D22139" t="s">
        <v>32693</v>
      </c>
      <c r="E22139">
        <v>80.97</v>
      </c>
      <c r="F22139">
        <v>410</v>
      </c>
      <c r="G22139">
        <v>78</v>
      </c>
      <c r="H22139">
        <v>1</v>
      </c>
      <c r="I22139">
        <v>1</v>
      </c>
      <c r="J22139">
        <v>1227</v>
      </c>
      <c r="K22139">
        <v>1</v>
      </c>
      <c r="L22139">
        <v>1</v>
      </c>
      <c r="M22139">
        <v>408</v>
      </c>
      <c r="N22139" t="s">
        <v>18</v>
      </c>
      <c r="O22139">
        <v>0</v>
      </c>
      <c r="P22139">
        <v>1653</v>
      </c>
    </row>
    <row r="22140" spans="1:16" x14ac:dyDescent="0.25">
      <c r="A22140" t="s">
        <v>32694</v>
      </c>
      <c r="B22140">
        <v>780</v>
      </c>
      <c r="C22140" s="3" t="str">
        <f>HYPERLINK("http://www.uniprot.org/uniprot/I1K450","tr|I1K450|I1K450_SOYBN")</f>
        <v>tr|I1K450|I1K450_SOYBN</v>
      </c>
      <c r="D22140" t="s">
        <v>71</v>
      </c>
      <c r="E22140">
        <v>47.54</v>
      </c>
      <c r="F22140">
        <v>244</v>
      </c>
      <c r="G22140">
        <v>128</v>
      </c>
      <c r="H22140">
        <v>15</v>
      </c>
      <c r="I22140">
        <v>55</v>
      </c>
      <c r="J22140">
        <v>741</v>
      </c>
      <c r="K22140">
        <v>1</v>
      </c>
      <c r="L22140">
        <v>31</v>
      </c>
      <c r="M22140">
        <v>267</v>
      </c>
      <c r="N22140" t="s">
        <v>18</v>
      </c>
      <c r="O22140" s="1">
        <v>2.26753E-41</v>
      </c>
      <c r="P22140">
        <v>442</v>
      </c>
    </row>
    <row r="22141" spans="1:16" x14ac:dyDescent="0.25">
      <c r="A22141" t="s">
        <v>32695</v>
      </c>
      <c r="B22141">
        <v>1317</v>
      </c>
      <c r="C22141" s="3" t="str">
        <f>HYPERLINK("http://www.uniprot.org/uniprot/G7JDL9","tr|G7JDL9|G7JDL9_MEDTR")</f>
        <v>tr|G7JDL9|G7JDL9_MEDTR</v>
      </c>
      <c r="D22141" t="s">
        <v>242</v>
      </c>
      <c r="E22141">
        <v>29.34</v>
      </c>
      <c r="F22141">
        <v>259</v>
      </c>
      <c r="G22141">
        <v>183</v>
      </c>
      <c r="H22141">
        <v>0</v>
      </c>
      <c r="I22141">
        <v>256</v>
      </c>
      <c r="J22141">
        <v>1032</v>
      </c>
      <c r="K22141">
        <v>1</v>
      </c>
      <c r="L22141">
        <v>25</v>
      </c>
      <c r="M22141">
        <v>267</v>
      </c>
      <c r="N22141" t="s">
        <v>18</v>
      </c>
      <c r="O22141" s="1">
        <v>1.3703800000000001E-20</v>
      </c>
      <c r="P22141">
        <v>266</v>
      </c>
    </row>
    <row r="22142" spans="1:16" x14ac:dyDescent="0.25">
      <c r="A22142" t="s">
        <v>32696</v>
      </c>
      <c r="B22142">
        <v>948</v>
      </c>
      <c r="C22142" s="3" t="str">
        <f>HYPERLINK("http://www.uniprot.org/uniprot/I1LNT8","tr|I1LNT8|I1LNT8_SOYBN")</f>
        <v>tr|I1LNT8|I1LNT8_SOYBN</v>
      </c>
      <c r="D22142" t="s">
        <v>28</v>
      </c>
      <c r="E22142">
        <v>49.84</v>
      </c>
      <c r="F22142">
        <v>317</v>
      </c>
      <c r="G22142">
        <v>159</v>
      </c>
      <c r="H22142">
        <v>8</v>
      </c>
      <c r="I22142">
        <v>10</v>
      </c>
      <c r="J22142">
        <v>936</v>
      </c>
      <c r="K22142">
        <v>1</v>
      </c>
      <c r="L22142">
        <v>34</v>
      </c>
      <c r="M22142">
        <v>345</v>
      </c>
      <c r="N22142" t="s">
        <v>18</v>
      </c>
      <c r="O22142" s="1">
        <v>8.1571300000000003E-69</v>
      </c>
      <c r="P22142">
        <v>680</v>
      </c>
    </row>
    <row r="22143" spans="1:16" x14ac:dyDescent="0.25">
      <c r="A22143" t="s">
        <v>32697</v>
      </c>
      <c r="B22143">
        <v>933</v>
      </c>
      <c r="C22143" s="3" t="str">
        <f>HYPERLINK("http://www.uniprot.org/uniprot/B7FIH9","tr|B7FIH9|B7FIH9_MEDTR")</f>
        <v>tr|B7FIH9|B7FIH9_MEDTR</v>
      </c>
      <c r="D22143" t="s">
        <v>32698</v>
      </c>
      <c r="E22143">
        <v>59.81</v>
      </c>
      <c r="F22143">
        <v>316</v>
      </c>
      <c r="G22143">
        <v>127</v>
      </c>
      <c r="H22143">
        <v>6</v>
      </c>
      <c r="I22143">
        <v>1</v>
      </c>
      <c r="J22143">
        <v>930</v>
      </c>
      <c r="K22143">
        <v>1</v>
      </c>
      <c r="L22143">
        <v>1</v>
      </c>
      <c r="M22143">
        <v>316</v>
      </c>
      <c r="N22143" t="s">
        <v>18</v>
      </c>
      <c r="O22143" s="1">
        <v>5.4331800000000002E-102</v>
      </c>
      <c r="P22143">
        <v>966</v>
      </c>
    </row>
    <row r="22144" spans="1:16" x14ac:dyDescent="0.25">
      <c r="A22144" t="s">
        <v>32699</v>
      </c>
      <c r="B22144">
        <v>864</v>
      </c>
      <c r="C22144" s="3" t="str">
        <f>HYPERLINK("http://www.uniprot.org/uniprot/G7LC13","tr|G7LC13|G7LC13_MEDTR")</f>
        <v>tr|G7LC13|G7LC13_MEDTR</v>
      </c>
      <c r="D22144" t="s">
        <v>14651</v>
      </c>
      <c r="E22144">
        <v>68.77</v>
      </c>
      <c r="F22144">
        <v>285</v>
      </c>
      <c r="G22144">
        <v>89</v>
      </c>
      <c r="H22144">
        <v>0</v>
      </c>
      <c r="I22144">
        <v>4</v>
      </c>
      <c r="J22144">
        <v>858</v>
      </c>
      <c r="K22144">
        <v>1</v>
      </c>
      <c r="L22144">
        <v>66</v>
      </c>
      <c r="M22144">
        <v>337</v>
      </c>
      <c r="N22144" t="s">
        <v>18</v>
      </c>
      <c r="O22144" s="1">
        <v>5.4236200000000003E-98</v>
      </c>
      <c r="P22144">
        <v>931</v>
      </c>
    </row>
    <row r="22145" spans="1:16" x14ac:dyDescent="0.25">
      <c r="A22145" t="s">
        <v>32700</v>
      </c>
      <c r="B22145">
        <v>2013</v>
      </c>
      <c r="C22145" s="3" t="str">
        <f>HYPERLINK("http://www.uniprot.org/uniprot/G8A153","tr|G8A153|G8A153_MEDTR")</f>
        <v>tr|G8A153|G8A153_MEDTR</v>
      </c>
      <c r="D22145" t="s">
        <v>32701</v>
      </c>
      <c r="E22145">
        <v>57.22</v>
      </c>
      <c r="F22145">
        <v>699</v>
      </c>
      <c r="G22145">
        <v>299</v>
      </c>
      <c r="H22145">
        <v>29</v>
      </c>
      <c r="I22145">
        <v>1</v>
      </c>
      <c r="J22145">
        <v>2010</v>
      </c>
      <c r="K22145">
        <v>1</v>
      </c>
      <c r="L22145">
        <v>13</v>
      </c>
      <c r="M22145">
        <v>659</v>
      </c>
      <c r="N22145" t="s">
        <v>18</v>
      </c>
      <c r="O22145">
        <v>0</v>
      </c>
      <c r="P22145">
        <v>1863</v>
      </c>
    </row>
    <row r="22146" spans="1:16" x14ac:dyDescent="0.25">
      <c r="A22146" t="s">
        <v>32702</v>
      </c>
      <c r="B22146">
        <v>615</v>
      </c>
      <c r="C22146" s="3" t="str">
        <f>HYPERLINK("http://www.uniprot.org/uniprot/G7IH36","tr|G7IH36|G7IH36_MEDTR")</f>
        <v>tr|G7IH36|G7IH36_MEDTR</v>
      </c>
      <c r="D22146" t="s">
        <v>32703</v>
      </c>
      <c r="E22146">
        <v>89.7</v>
      </c>
      <c r="F22146">
        <v>204</v>
      </c>
      <c r="G22146">
        <v>21</v>
      </c>
      <c r="H22146">
        <v>0</v>
      </c>
      <c r="I22146">
        <v>1</v>
      </c>
      <c r="J22146">
        <v>612</v>
      </c>
      <c r="K22146">
        <v>1</v>
      </c>
      <c r="L22146">
        <v>1</v>
      </c>
      <c r="M22146">
        <v>204</v>
      </c>
      <c r="N22146" t="s">
        <v>18</v>
      </c>
      <c r="O22146" s="1">
        <v>5.5049000000000002E-101</v>
      </c>
      <c r="P22146">
        <v>954</v>
      </c>
    </row>
    <row r="22147" spans="1:16" x14ac:dyDescent="0.25">
      <c r="A22147" t="s">
        <v>32704</v>
      </c>
      <c r="B22147">
        <v>3828</v>
      </c>
      <c r="C22147" s="3" t="str">
        <f>HYPERLINK("http://www.uniprot.org/uniprot/G7IGU5","tr|G7IGU5|G7IGU5_MEDTR")</f>
        <v>tr|G7IGU5|G7IGU5_MEDTR</v>
      </c>
      <c r="D22147" t="s">
        <v>32705</v>
      </c>
      <c r="E22147">
        <v>77.94</v>
      </c>
      <c r="F22147">
        <v>1265</v>
      </c>
      <c r="G22147">
        <v>279</v>
      </c>
      <c r="H22147">
        <v>2</v>
      </c>
      <c r="I22147">
        <v>10</v>
      </c>
      <c r="J22147">
        <v>3798</v>
      </c>
      <c r="K22147">
        <v>1</v>
      </c>
      <c r="L22147">
        <v>5</v>
      </c>
      <c r="M22147">
        <v>1210</v>
      </c>
      <c r="N22147" t="s">
        <v>18</v>
      </c>
      <c r="O22147">
        <v>0</v>
      </c>
      <c r="P22147">
        <v>5071</v>
      </c>
    </row>
    <row r="22148" spans="1:16" x14ac:dyDescent="0.25">
      <c r="A22148" t="s">
        <v>32706</v>
      </c>
      <c r="B22148">
        <v>1443</v>
      </c>
      <c r="C22148" s="3" t="str">
        <f>HYPERLINK("http://www.uniprot.org/uniprot/B7FLC7","tr|B7FLC7|B7FLC7_MEDTR")</f>
        <v>tr|B7FLC7|B7FLC7_MEDTR</v>
      </c>
      <c r="D22148" t="s">
        <v>22</v>
      </c>
      <c r="E22148">
        <v>88.75</v>
      </c>
      <c r="F22148">
        <v>480</v>
      </c>
      <c r="G22148">
        <v>54</v>
      </c>
      <c r="H22148">
        <v>0</v>
      </c>
      <c r="I22148">
        <v>1</v>
      </c>
      <c r="J22148">
        <v>1440</v>
      </c>
      <c r="K22148">
        <v>1</v>
      </c>
      <c r="L22148">
        <v>1</v>
      </c>
      <c r="M22148">
        <v>480</v>
      </c>
      <c r="N22148" t="s">
        <v>18</v>
      </c>
      <c r="O22148">
        <v>0</v>
      </c>
      <c r="P22148">
        <v>2206</v>
      </c>
    </row>
    <row r="22149" spans="1:16" x14ac:dyDescent="0.25">
      <c r="A22149" t="s">
        <v>32707</v>
      </c>
      <c r="B22149">
        <v>1032</v>
      </c>
      <c r="C22149" s="3" t="str">
        <f>HYPERLINK("http://www.uniprot.org/uniprot/G7L1K9","tr|G7L1K9|G7L1K9_MEDTR")</f>
        <v>tr|G7L1K9|G7L1K9_MEDTR</v>
      </c>
      <c r="D22149" t="s">
        <v>23600</v>
      </c>
      <c r="E22149">
        <v>50.3</v>
      </c>
      <c r="F22149">
        <v>328</v>
      </c>
      <c r="G22149">
        <v>163</v>
      </c>
      <c r="H22149">
        <v>41</v>
      </c>
      <c r="I22149">
        <v>10</v>
      </c>
      <c r="J22149">
        <v>870</v>
      </c>
      <c r="K22149">
        <v>1</v>
      </c>
      <c r="L22149">
        <v>6</v>
      </c>
      <c r="M22149">
        <v>319</v>
      </c>
      <c r="N22149" t="s">
        <v>18</v>
      </c>
      <c r="O22149" s="1">
        <v>9.6727700000000005E-82</v>
      </c>
      <c r="P22149">
        <v>792</v>
      </c>
    </row>
    <row r="22150" spans="1:16" x14ac:dyDescent="0.25">
      <c r="A22150" t="s">
        <v>32708</v>
      </c>
      <c r="B22150">
        <v>1644</v>
      </c>
      <c r="C22150" s="3" t="str">
        <f>HYPERLINK("http://www.uniprot.org/uniprot/G7L3A8","tr|G7L3A8|G7L3A8_MEDTR")</f>
        <v>tr|G7L3A8|G7L3A8_MEDTR</v>
      </c>
      <c r="D22150" t="s">
        <v>32709</v>
      </c>
      <c r="E22150">
        <v>88.52</v>
      </c>
      <c r="F22150">
        <v>549</v>
      </c>
      <c r="G22150">
        <v>63</v>
      </c>
      <c r="H22150">
        <v>2</v>
      </c>
      <c r="I22150">
        <v>1</v>
      </c>
      <c r="J22150">
        <v>1641</v>
      </c>
      <c r="K22150">
        <v>1</v>
      </c>
      <c r="L22150">
        <v>1</v>
      </c>
      <c r="M22150">
        <v>547</v>
      </c>
      <c r="N22150" t="s">
        <v>18</v>
      </c>
      <c r="O22150">
        <v>0</v>
      </c>
      <c r="P22150">
        <v>2516</v>
      </c>
    </row>
    <row r="22151" spans="1:16" x14ac:dyDescent="0.25">
      <c r="A22151" t="s">
        <v>32710</v>
      </c>
      <c r="B22151">
        <v>2124</v>
      </c>
      <c r="C22151" s="3" t="str">
        <f>HYPERLINK("http://www.uniprot.org/uniprot/G7KY78","tr|G7KY78|G7KY78_MEDTR")</f>
        <v>tr|G7KY78|G7KY78_MEDTR</v>
      </c>
      <c r="D22151" t="s">
        <v>32711</v>
      </c>
      <c r="E22151">
        <v>86.29</v>
      </c>
      <c r="F22151">
        <v>708</v>
      </c>
      <c r="G22151">
        <v>97</v>
      </c>
      <c r="H22151">
        <v>1</v>
      </c>
      <c r="I22151">
        <v>1</v>
      </c>
      <c r="J22151">
        <v>2121</v>
      </c>
      <c r="K22151">
        <v>1</v>
      </c>
      <c r="L22151">
        <v>1</v>
      </c>
      <c r="M22151">
        <v>707</v>
      </c>
      <c r="N22151" t="s">
        <v>18</v>
      </c>
      <c r="O22151">
        <v>0</v>
      </c>
      <c r="P22151">
        <v>3242</v>
      </c>
    </row>
    <row r="22152" spans="1:16" x14ac:dyDescent="0.25">
      <c r="A22152" t="s">
        <v>32712</v>
      </c>
      <c r="B22152">
        <v>4548</v>
      </c>
      <c r="C22152" s="3" t="str">
        <f>HYPERLINK("http://www.uniprot.org/uniprot/G7ZWS5","tr|G7ZWS5|G7ZWS5_MEDTR")</f>
        <v>tr|G7ZWS5|G7ZWS5_MEDTR</v>
      </c>
      <c r="D22152" t="s">
        <v>3538</v>
      </c>
      <c r="E22152">
        <v>58.51</v>
      </c>
      <c r="F22152">
        <v>1538</v>
      </c>
      <c r="G22152">
        <v>638</v>
      </c>
      <c r="H22152">
        <v>23</v>
      </c>
      <c r="I22152">
        <v>1</v>
      </c>
      <c r="J22152">
        <v>4545</v>
      </c>
      <c r="K22152">
        <v>1</v>
      </c>
      <c r="L22152">
        <v>1</v>
      </c>
      <c r="M22152">
        <v>1527</v>
      </c>
      <c r="N22152" t="s">
        <v>18</v>
      </c>
      <c r="O22152">
        <v>0</v>
      </c>
      <c r="P22152">
        <v>4366</v>
      </c>
    </row>
    <row r="22153" spans="1:16" x14ac:dyDescent="0.25">
      <c r="A22153" t="s">
        <v>32713</v>
      </c>
      <c r="B22153">
        <v>924</v>
      </c>
      <c r="C22153" s="3" t="str">
        <f>HYPERLINK("http://www.uniprot.org/uniprot/K7N3E0","tr|K7N3E0|K7N3E0_SOYBN")</f>
        <v>tr|K7N3E0|K7N3E0_SOYBN</v>
      </c>
      <c r="D22153" t="s">
        <v>28</v>
      </c>
      <c r="E22153">
        <v>67.09</v>
      </c>
      <c r="F22153">
        <v>310</v>
      </c>
      <c r="G22153">
        <v>102</v>
      </c>
      <c r="H22153">
        <v>4</v>
      </c>
      <c r="I22153">
        <v>1</v>
      </c>
      <c r="J22153">
        <v>918</v>
      </c>
      <c r="K22153">
        <v>1</v>
      </c>
      <c r="L22153">
        <v>15</v>
      </c>
      <c r="M22153">
        <v>324</v>
      </c>
      <c r="N22153" t="s">
        <v>18</v>
      </c>
      <c r="O22153" s="1">
        <v>4.3541900000000003E-112</v>
      </c>
      <c r="P22153">
        <v>1053</v>
      </c>
    </row>
    <row r="22154" spans="1:16" x14ac:dyDescent="0.25">
      <c r="A22154" t="s">
        <v>32714</v>
      </c>
      <c r="B22154">
        <v>2286</v>
      </c>
      <c r="C22154" s="3" t="str">
        <f>HYPERLINK("http://www.uniprot.org/uniprot/Q94KB0","tr|Q94KB0|Q94KB0_CAPAN")</f>
        <v>tr|Q94KB0|Q94KB0_CAPAN</v>
      </c>
      <c r="D22154" t="s">
        <v>32715</v>
      </c>
      <c r="E22154">
        <v>45.93</v>
      </c>
      <c r="F22154">
        <v>418</v>
      </c>
      <c r="G22154">
        <v>226</v>
      </c>
      <c r="H22154">
        <v>3</v>
      </c>
      <c r="I22154">
        <v>1039</v>
      </c>
      <c r="J22154">
        <v>2283</v>
      </c>
      <c r="K22154">
        <v>1</v>
      </c>
      <c r="L22154">
        <v>110</v>
      </c>
      <c r="M22154">
        <v>476</v>
      </c>
      <c r="N22154" t="s">
        <v>18</v>
      </c>
      <c r="O22154" s="1">
        <v>4.0898700000000001E-80</v>
      </c>
      <c r="P22154">
        <v>782</v>
      </c>
    </row>
    <row r="22155" spans="1:16" x14ac:dyDescent="0.25">
      <c r="A22155" t="s">
        <v>32716</v>
      </c>
      <c r="B22155">
        <v>1425</v>
      </c>
      <c r="C22155" s="3" t="str">
        <f>HYPERLINK("http://www.uniprot.org/uniprot/A5B592","tr|A5B592|A5B592_VITVI")</f>
        <v>tr|A5B592|A5B592_VITVI</v>
      </c>
      <c r="D22155" t="s">
        <v>250</v>
      </c>
      <c r="E22155">
        <v>29.1</v>
      </c>
      <c r="F22155">
        <v>323</v>
      </c>
      <c r="G22155">
        <v>229</v>
      </c>
      <c r="H22155">
        <v>11</v>
      </c>
      <c r="I22155">
        <v>1</v>
      </c>
      <c r="J22155">
        <v>936</v>
      </c>
      <c r="K22155">
        <v>1</v>
      </c>
      <c r="L22155">
        <v>1094</v>
      </c>
      <c r="M22155">
        <v>1408</v>
      </c>
      <c r="N22155" t="s">
        <v>18</v>
      </c>
      <c r="O22155" s="1">
        <v>2.89853E-27</v>
      </c>
      <c r="P22155">
        <v>324</v>
      </c>
    </row>
    <row r="22156" spans="1:16" x14ac:dyDescent="0.25">
      <c r="A22156" t="s">
        <v>32717</v>
      </c>
      <c r="B22156">
        <v>1599</v>
      </c>
      <c r="C22156" s="3" t="str">
        <f>HYPERLINK("http://www.uniprot.org/uniprot/G7JAF2","tr|G7JAF2|G7JAF2_MEDTR")</f>
        <v>tr|G7JAF2|G7JAF2_MEDTR</v>
      </c>
      <c r="D22156" t="s">
        <v>32718</v>
      </c>
      <c r="E22156">
        <v>82.74</v>
      </c>
      <c r="F22156">
        <v>510</v>
      </c>
      <c r="G22156">
        <v>88</v>
      </c>
      <c r="H22156">
        <v>8</v>
      </c>
      <c r="I22156">
        <v>73</v>
      </c>
      <c r="J22156">
        <v>1578</v>
      </c>
      <c r="K22156">
        <v>1</v>
      </c>
      <c r="L22156">
        <v>10</v>
      </c>
      <c r="M22156">
        <v>519</v>
      </c>
      <c r="N22156" t="s">
        <v>18</v>
      </c>
      <c r="O22156">
        <v>0</v>
      </c>
      <c r="P22156">
        <v>2185</v>
      </c>
    </row>
    <row r="22157" spans="1:16" x14ac:dyDescent="0.25">
      <c r="A22157" t="s">
        <v>32719</v>
      </c>
      <c r="B22157">
        <v>2244</v>
      </c>
      <c r="C22157" s="3" t="str">
        <f>HYPERLINK("http://www.uniprot.org/uniprot/G7J4S8","tr|G7J4S8|G7J4S8_MEDTR")</f>
        <v>tr|G7J4S8|G7J4S8_MEDTR</v>
      </c>
      <c r="D22157" t="s">
        <v>32720</v>
      </c>
      <c r="E22157">
        <v>89.61</v>
      </c>
      <c r="F22157">
        <v>770</v>
      </c>
      <c r="G22157">
        <v>80</v>
      </c>
      <c r="H22157">
        <v>23</v>
      </c>
      <c r="I22157">
        <v>1</v>
      </c>
      <c r="J22157">
        <v>2241</v>
      </c>
      <c r="K22157">
        <v>1</v>
      </c>
      <c r="L22157">
        <v>1</v>
      </c>
      <c r="M22157">
        <v>769</v>
      </c>
      <c r="N22157" t="s">
        <v>18</v>
      </c>
      <c r="O22157">
        <v>0</v>
      </c>
      <c r="P22157">
        <v>3654</v>
      </c>
    </row>
    <row r="22158" spans="1:16" x14ac:dyDescent="0.25">
      <c r="A22158" t="s">
        <v>32721</v>
      </c>
      <c r="B22158">
        <v>1347</v>
      </c>
      <c r="C22158" s="3" t="str">
        <f>HYPERLINK("http://www.uniprot.org/uniprot/B9MUE7","tr|B9MUE7|B9MUE7_POPTR")</f>
        <v>tr|B9MUE7|B9MUE7_POPTR</v>
      </c>
      <c r="D22158" t="s">
        <v>32722</v>
      </c>
      <c r="E22158">
        <v>27.76</v>
      </c>
      <c r="F22158">
        <v>425</v>
      </c>
      <c r="G22158">
        <v>307</v>
      </c>
      <c r="H22158">
        <v>7</v>
      </c>
      <c r="I22158">
        <v>34</v>
      </c>
      <c r="J22158">
        <v>1287</v>
      </c>
      <c r="K22158">
        <v>1</v>
      </c>
      <c r="L22158">
        <v>35</v>
      </c>
      <c r="M22158">
        <v>403</v>
      </c>
      <c r="N22158" t="s">
        <v>18</v>
      </c>
      <c r="O22158" s="1">
        <v>1.2361599999999999E-32</v>
      </c>
      <c r="P22158">
        <v>370</v>
      </c>
    </row>
    <row r="22159" spans="1:16" x14ac:dyDescent="0.25">
      <c r="A22159" t="s">
        <v>32723</v>
      </c>
      <c r="B22159">
        <v>714</v>
      </c>
      <c r="C22159" s="3" t="str">
        <f>HYPERLINK("http://www.uniprot.org/uniprot/K7LWP1","tr|K7LWP1|K7LWP1_SOYBN")</f>
        <v>tr|K7LWP1|K7LWP1_SOYBN</v>
      </c>
      <c r="D22159" t="s">
        <v>117</v>
      </c>
      <c r="E22159">
        <v>81.849999999999994</v>
      </c>
      <c r="F22159">
        <v>226</v>
      </c>
      <c r="G22159">
        <v>41</v>
      </c>
      <c r="H22159">
        <v>0</v>
      </c>
      <c r="I22159">
        <v>34</v>
      </c>
      <c r="J22159">
        <v>711</v>
      </c>
      <c r="K22159">
        <v>1</v>
      </c>
      <c r="L22159">
        <v>170</v>
      </c>
      <c r="M22159">
        <v>395</v>
      </c>
      <c r="N22159" t="s">
        <v>18</v>
      </c>
      <c r="O22159" s="1">
        <v>5.5403899999999998E-102</v>
      </c>
      <c r="P22159">
        <v>964</v>
      </c>
    </row>
    <row r="22160" spans="1:16" x14ac:dyDescent="0.25">
      <c r="A22160" t="s">
        <v>32724</v>
      </c>
      <c r="B22160">
        <v>1452</v>
      </c>
      <c r="C22160" s="3" t="str">
        <f>HYPERLINK("http://www.uniprot.org/uniprot/B7FLF5","tr|B7FLF5|B7FLF5_MEDTR")</f>
        <v>tr|B7FLF5|B7FLF5_MEDTR</v>
      </c>
      <c r="D22160" t="s">
        <v>32725</v>
      </c>
      <c r="E22160">
        <v>87.31</v>
      </c>
      <c r="F22160">
        <v>481</v>
      </c>
      <c r="G22160">
        <v>61</v>
      </c>
      <c r="H22160">
        <v>0</v>
      </c>
      <c r="I22160">
        <v>7</v>
      </c>
      <c r="J22160">
        <v>1449</v>
      </c>
      <c r="K22160">
        <v>1</v>
      </c>
      <c r="L22160">
        <v>2</v>
      </c>
      <c r="M22160">
        <v>481</v>
      </c>
      <c r="N22160" t="s">
        <v>18</v>
      </c>
      <c r="O22160">
        <v>0</v>
      </c>
      <c r="P22160">
        <v>2224</v>
      </c>
    </row>
    <row r="22161" spans="1:16" x14ac:dyDescent="0.25">
      <c r="A22161" t="s">
        <v>32726</v>
      </c>
      <c r="B22161">
        <v>1023</v>
      </c>
      <c r="C22161" s="3" t="str">
        <f>HYPERLINK("http://www.uniprot.org/uniprot/I3T0Z8","tr|I3T0Z8|I3T0Z8_MEDTR")</f>
        <v>tr|I3T0Z8|I3T0Z8_MEDTR</v>
      </c>
      <c r="D22161" t="s">
        <v>22</v>
      </c>
      <c r="E22161">
        <v>89.52</v>
      </c>
      <c r="F22161">
        <v>210</v>
      </c>
      <c r="G22161">
        <v>22</v>
      </c>
      <c r="H22161">
        <v>2</v>
      </c>
      <c r="I22161">
        <v>1</v>
      </c>
      <c r="J22161">
        <v>624</v>
      </c>
      <c r="K22161">
        <v>1</v>
      </c>
      <c r="L22161">
        <v>1</v>
      </c>
      <c r="M22161">
        <v>208</v>
      </c>
      <c r="N22161" t="s">
        <v>18</v>
      </c>
      <c r="O22161" s="1">
        <v>3.8497000000000003E-99</v>
      </c>
      <c r="P22161">
        <v>942</v>
      </c>
    </row>
    <row r="22162" spans="1:16" x14ac:dyDescent="0.25">
      <c r="A22162" t="s">
        <v>32727</v>
      </c>
      <c r="B22162">
        <v>1233</v>
      </c>
      <c r="C22162" s="3" t="str">
        <f>HYPERLINK("http://www.uniprot.org/uniprot/G7JV21","tr|G7JV21|G7JV21_MEDTR")</f>
        <v>tr|G7JV21|G7JV21_MEDTR</v>
      </c>
      <c r="D22162" t="s">
        <v>32728</v>
      </c>
      <c r="E22162">
        <v>48.37</v>
      </c>
      <c r="F22162">
        <v>430</v>
      </c>
      <c r="G22162">
        <v>222</v>
      </c>
      <c r="H22162">
        <v>21</v>
      </c>
      <c r="I22162">
        <v>1</v>
      </c>
      <c r="J22162">
        <v>1227</v>
      </c>
      <c r="K22162">
        <v>1</v>
      </c>
      <c r="L22162">
        <v>1</v>
      </c>
      <c r="M22162">
        <v>367</v>
      </c>
      <c r="N22162" t="s">
        <v>18</v>
      </c>
      <c r="O22162" s="1">
        <v>6.9682000000000004E-80</v>
      </c>
      <c r="P22162">
        <v>777</v>
      </c>
    </row>
    <row r="22163" spans="1:16" x14ac:dyDescent="0.25">
      <c r="A22163" t="s">
        <v>32729</v>
      </c>
      <c r="B22163">
        <v>483</v>
      </c>
      <c r="C22163" s="3" t="str">
        <f>HYPERLINK("http://www.uniprot.org/uniprot/G7JJ61","tr|G7JJ61|G7JJ61_MEDTR")</f>
        <v>tr|G7JJ61|G7JJ61_MEDTR</v>
      </c>
      <c r="D22163" t="s">
        <v>32730</v>
      </c>
      <c r="E22163">
        <v>50.62</v>
      </c>
      <c r="F22163">
        <v>160</v>
      </c>
      <c r="G22163">
        <v>79</v>
      </c>
      <c r="H22163">
        <v>0</v>
      </c>
      <c r="I22163">
        <v>1</v>
      </c>
      <c r="J22163">
        <v>480</v>
      </c>
      <c r="K22163">
        <v>1</v>
      </c>
      <c r="L22163">
        <v>1</v>
      </c>
      <c r="M22163">
        <v>137</v>
      </c>
      <c r="N22163" t="s">
        <v>18</v>
      </c>
      <c r="O22163" s="1">
        <v>2.5144500000000001E-25</v>
      </c>
      <c r="P22163">
        <v>300</v>
      </c>
    </row>
    <row r="22164" spans="1:16" x14ac:dyDescent="0.25">
      <c r="A22164" t="s">
        <v>32731</v>
      </c>
      <c r="B22164">
        <v>441</v>
      </c>
      <c r="C22164" s="3" t="str">
        <f>HYPERLINK("http://www.uniprot.org/uniprot/I1N1H4","tr|I1N1H4|I1N1H4_SOYBN")</f>
        <v>tr|I1N1H4|I1N1H4_SOYBN</v>
      </c>
      <c r="D22164" t="s">
        <v>71</v>
      </c>
      <c r="E22164">
        <v>81.25</v>
      </c>
      <c r="F22164">
        <v>144</v>
      </c>
      <c r="G22164">
        <v>27</v>
      </c>
      <c r="H22164">
        <v>1</v>
      </c>
      <c r="I22164">
        <v>1</v>
      </c>
      <c r="J22164">
        <v>429</v>
      </c>
      <c r="K22164">
        <v>1</v>
      </c>
      <c r="L22164">
        <v>182</v>
      </c>
      <c r="M22164">
        <v>325</v>
      </c>
      <c r="N22164" t="s">
        <v>18</v>
      </c>
      <c r="O22164" s="1">
        <v>3.9989500000000002E-63</v>
      </c>
      <c r="P22164">
        <v>626</v>
      </c>
    </row>
    <row r="22165" spans="1:16" x14ac:dyDescent="0.25">
      <c r="A22165" t="s">
        <v>32732</v>
      </c>
      <c r="B22165">
        <v>1038</v>
      </c>
      <c r="C22165" s="3" t="str">
        <f>HYPERLINK("http://www.uniprot.org/uniprot/G7LJA7","tr|G7LJA7|G7LJA7_MEDTR")</f>
        <v>tr|G7LJA7|G7LJA7_MEDTR</v>
      </c>
      <c r="D22165" t="s">
        <v>5487</v>
      </c>
      <c r="E22165">
        <v>34.020000000000003</v>
      </c>
      <c r="F22165">
        <v>194</v>
      </c>
      <c r="G22165">
        <v>128</v>
      </c>
      <c r="H22165">
        <v>2</v>
      </c>
      <c r="I22165">
        <v>328</v>
      </c>
      <c r="J22165">
        <v>903</v>
      </c>
      <c r="K22165">
        <v>1</v>
      </c>
      <c r="L22165">
        <v>173</v>
      </c>
      <c r="M22165">
        <v>359</v>
      </c>
      <c r="N22165" t="s">
        <v>18</v>
      </c>
      <c r="O22165" s="1">
        <v>1.8727900000000001E-24</v>
      </c>
      <c r="P22165">
        <v>298</v>
      </c>
    </row>
    <row r="22166" spans="1:16" x14ac:dyDescent="0.25">
      <c r="A22166" t="s">
        <v>32733</v>
      </c>
      <c r="B22166">
        <v>768</v>
      </c>
      <c r="C22166" s="3" t="str">
        <f>HYPERLINK("http://www.uniprot.org/uniprot/G7K156","tr|G7K156|G7K156_MEDTR")</f>
        <v>tr|G7K156|G7K156_MEDTR</v>
      </c>
      <c r="D22166" t="s">
        <v>32734</v>
      </c>
      <c r="E22166">
        <v>63.36</v>
      </c>
      <c r="F22166">
        <v>273</v>
      </c>
      <c r="G22166">
        <v>100</v>
      </c>
      <c r="H22166">
        <v>24</v>
      </c>
      <c r="I22166">
        <v>19</v>
      </c>
      <c r="J22166">
        <v>765</v>
      </c>
      <c r="K22166">
        <v>1</v>
      </c>
      <c r="L22166">
        <v>4</v>
      </c>
      <c r="M22166">
        <v>270</v>
      </c>
      <c r="N22166" t="s">
        <v>18</v>
      </c>
      <c r="O22166" s="1">
        <v>2.4775500000000001E-77</v>
      </c>
      <c r="P22166">
        <v>752</v>
      </c>
    </row>
    <row r="22167" spans="1:16" x14ac:dyDescent="0.25">
      <c r="A22167" t="s">
        <v>32735</v>
      </c>
      <c r="B22167">
        <v>1530</v>
      </c>
      <c r="C22167" s="3" t="str">
        <f>HYPERLINK("http://www.uniprot.org/uniprot/G7KPC4","tr|G7KPC4|G7KPC4_MEDTR")</f>
        <v>tr|G7KPC4|G7KPC4_MEDTR</v>
      </c>
      <c r="D22167" t="s">
        <v>32736</v>
      </c>
      <c r="E22167">
        <v>82.03</v>
      </c>
      <c r="F22167">
        <v>512</v>
      </c>
      <c r="G22167">
        <v>92</v>
      </c>
      <c r="H22167">
        <v>3</v>
      </c>
      <c r="I22167">
        <v>1</v>
      </c>
      <c r="J22167">
        <v>1527</v>
      </c>
      <c r="K22167">
        <v>1</v>
      </c>
      <c r="L22167">
        <v>1</v>
      </c>
      <c r="M22167">
        <v>511</v>
      </c>
      <c r="N22167" t="s">
        <v>18</v>
      </c>
      <c r="O22167">
        <v>0</v>
      </c>
      <c r="P22167">
        <v>2088</v>
      </c>
    </row>
    <row r="22168" spans="1:16" x14ac:dyDescent="0.25">
      <c r="A22168" t="s">
        <v>32737</v>
      </c>
      <c r="B22168">
        <v>543</v>
      </c>
      <c r="C22168" s="3" t="str">
        <f>HYPERLINK("http://www.uniprot.org/uniprot/G7KVL6","tr|G7KVL6|G7KVL6_MEDTR")</f>
        <v>tr|G7KVL6|G7KVL6_MEDTR</v>
      </c>
      <c r="D22168" t="s">
        <v>460</v>
      </c>
      <c r="E22168">
        <v>40.229999999999997</v>
      </c>
      <c r="F22168">
        <v>169</v>
      </c>
      <c r="G22168">
        <v>101</v>
      </c>
      <c r="H22168">
        <v>3</v>
      </c>
      <c r="I22168">
        <v>10</v>
      </c>
      <c r="J22168">
        <v>507</v>
      </c>
      <c r="K22168">
        <v>1</v>
      </c>
      <c r="L22168">
        <v>59</v>
      </c>
      <c r="M22168">
        <v>216</v>
      </c>
      <c r="N22168" t="s">
        <v>18</v>
      </c>
      <c r="O22168" s="1">
        <v>1.9338799999999999E-28</v>
      </c>
      <c r="P22168">
        <v>327</v>
      </c>
    </row>
    <row r="22169" spans="1:16" x14ac:dyDescent="0.25">
      <c r="A22169" t="s">
        <v>32738</v>
      </c>
      <c r="B22169">
        <v>2352</v>
      </c>
      <c r="C22169" s="3" t="str">
        <f>HYPERLINK("http://www.uniprot.org/uniprot/I1LNT7","tr|I1LNT7|I1LNT7_SOYBN")</f>
        <v>tr|I1LNT7|I1LNT7_SOYBN</v>
      </c>
      <c r="D22169" t="s">
        <v>28</v>
      </c>
      <c r="E22169">
        <v>70.95</v>
      </c>
      <c r="F22169">
        <v>792</v>
      </c>
      <c r="G22169">
        <v>230</v>
      </c>
      <c r="H22169">
        <v>9</v>
      </c>
      <c r="I22169">
        <v>1</v>
      </c>
      <c r="J22169">
        <v>2349</v>
      </c>
      <c r="K22169">
        <v>1</v>
      </c>
      <c r="L22169">
        <v>1</v>
      </c>
      <c r="M22169">
        <v>780</v>
      </c>
      <c r="N22169" t="s">
        <v>18</v>
      </c>
      <c r="O22169">
        <v>0</v>
      </c>
      <c r="P22169">
        <v>2744</v>
      </c>
    </row>
    <row r="22170" spans="1:16" x14ac:dyDescent="0.25">
      <c r="A22170" t="s">
        <v>32739</v>
      </c>
      <c r="B22170">
        <v>771</v>
      </c>
      <c r="C22170" s="3" t="str">
        <f>HYPERLINK("http://www.uniprot.org/uniprot/G7KKB7","tr|G7KKB7|G7KKB7_MEDTR")</f>
        <v>tr|G7KKB7|G7KKB7_MEDTR</v>
      </c>
      <c r="D22170" t="s">
        <v>32740</v>
      </c>
      <c r="E22170">
        <v>66.66</v>
      </c>
      <c r="F22170">
        <v>297</v>
      </c>
      <c r="G22170">
        <v>99</v>
      </c>
      <c r="H22170">
        <v>41</v>
      </c>
      <c r="I22170">
        <v>1</v>
      </c>
      <c r="J22170">
        <v>768</v>
      </c>
      <c r="K22170">
        <v>1</v>
      </c>
      <c r="L22170">
        <v>1</v>
      </c>
      <c r="M22170">
        <v>296</v>
      </c>
      <c r="N22170" t="s">
        <v>18</v>
      </c>
      <c r="O22170" s="1">
        <v>1.0790899999999999E-96</v>
      </c>
      <c r="P22170">
        <v>919</v>
      </c>
    </row>
    <row r="22171" spans="1:16" x14ac:dyDescent="0.25">
      <c r="A22171" t="s">
        <v>32741</v>
      </c>
      <c r="B22171">
        <v>2061</v>
      </c>
      <c r="C22171" s="3" t="str">
        <f>HYPERLINK("http://www.uniprot.org/uniprot/I1MHP5","tr|I1MHP5|I1MHP5_SOYBN")</f>
        <v>tr|I1MHP5|I1MHP5_SOYBN</v>
      </c>
      <c r="D22171" t="s">
        <v>28</v>
      </c>
      <c r="E22171">
        <v>27.85</v>
      </c>
      <c r="F22171">
        <v>420</v>
      </c>
      <c r="G22171">
        <v>303</v>
      </c>
      <c r="H22171">
        <v>42</v>
      </c>
      <c r="I22171">
        <v>151</v>
      </c>
      <c r="J22171">
        <v>1284</v>
      </c>
      <c r="K22171">
        <v>1</v>
      </c>
      <c r="L22171">
        <v>1057</v>
      </c>
      <c r="M22171">
        <v>1470</v>
      </c>
      <c r="N22171" t="s">
        <v>18</v>
      </c>
      <c r="O22171" s="1">
        <v>2.62623E-30</v>
      </c>
      <c r="P22171">
        <v>352</v>
      </c>
    </row>
    <row r="22172" spans="1:16" x14ac:dyDescent="0.25">
      <c r="A22172" t="s">
        <v>32742</v>
      </c>
      <c r="B22172">
        <v>444</v>
      </c>
      <c r="C22172" s="3" t="str">
        <f>HYPERLINK("http://www.uniprot.org/uniprot/K7MNX2","tr|K7MNX2|K7MNX2_SOYBN")</f>
        <v>tr|K7MNX2|K7MNX2_SOYBN</v>
      </c>
      <c r="D22172" t="s">
        <v>28</v>
      </c>
      <c r="E22172">
        <v>28.33</v>
      </c>
      <c r="F22172">
        <v>120</v>
      </c>
      <c r="G22172">
        <v>86</v>
      </c>
      <c r="H22172">
        <v>2</v>
      </c>
      <c r="I22172">
        <v>40</v>
      </c>
      <c r="J22172">
        <v>393</v>
      </c>
      <c r="K22172">
        <v>1</v>
      </c>
      <c r="L22172">
        <v>402</v>
      </c>
      <c r="M22172">
        <v>521</v>
      </c>
      <c r="N22172" t="s">
        <v>18</v>
      </c>
      <c r="O22172" s="1">
        <v>7.12353E-12</v>
      </c>
      <c r="P22172">
        <v>184</v>
      </c>
    </row>
    <row r="22173" spans="1:16" x14ac:dyDescent="0.25">
      <c r="A22173" t="s">
        <v>32743</v>
      </c>
      <c r="B22173">
        <v>774</v>
      </c>
      <c r="C22173" s="3" t="str">
        <f>HYPERLINK("http://www.uniprot.org/uniprot/I1LK20","tr|I1LK20|I1LK20_SOYBN")</f>
        <v>tr|I1LK20|I1LK20_SOYBN</v>
      </c>
      <c r="D22173" t="s">
        <v>117</v>
      </c>
      <c r="E22173">
        <v>84.98</v>
      </c>
      <c r="F22173">
        <v>253</v>
      </c>
      <c r="G22173">
        <v>38</v>
      </c>
      <c r="H22173">
        <v>0</v>
      </c>
      <c r="I22173">
        <v>13</v>
      </c>
      <c r="J22173">
        <v>771</v>
      </c>
      <c r="K22173">
        <v>1</v>
      </c>
      <c r="L22173">
        <v>7</v>
      </c>
      <c r="M22173">
        <v>259</v>
      </c>
      <c r="N22173" t="s">
        <v>18</v>
      </c>
      <c r="O22173" s="1">
        <v>1.5048199999999999E-130</v>
      </c>
      <c r="P22173">
        <v>1211</v>
      </c>
    </row>
    <row r="22174" spans="1:16" x14ac:dyDescent="0.25">
      <c r="A22174" t="s">
        <v>32744</v>
      </c>
      <c r="B22174">
        <v>1509</v>
      </c>
      <c r="C22174" s="3" t="str">
        <f>HYPERLINK("http://www.uniprot.org/uniprot/G7IH35","tr|G7IH35|G7IH35_MEDTR")</f>
        <v>tr|G7IH35|G7IH35_MEDTR</v>
      </c>
      <c r="D22174" t="s">
        <v>32745</v>
      </c>
      <c r="E22174">
        <v>89.97</v>
      </c>
      <c r="F22174">
        <v>469</v>
      </c>
      <c r="G22174">
        <v>47</v>
      </c>
      <c r="H22174">
        <v>0</v>
      </c>
      <c r="I22174">
        <v>49</v>
      </c>
      <c r="J22174">
        <v>1455</v>
      </c>
      <c r="K22174">
        <v>1</v>
      </c>
      <c r="L22174">
        <v>17</v>
      </c>
      <c r="M22174">
        <v>485</v>
      </c>
      <c r="N22174" t="s">
        <v>18</v>
      </c>
      <c r="O22174">
        <v>0</v>
      </c>
      <c r="P22174">
        <v>2255</v>
      </c>
    </row>
    <row r="22175" spans="1:16" x14ac:dyDescent="0.25">
      <c r="A22175" t="s">
        <v>32746</v>
      </c>
      <c r="B22175">
        <v>1179</v>
      </c>
      <c r="C22175" s="3" t="str">
        <f>HYPERLINK("http://www.uniprot.org/uniprot/G7IGU4","tr|G7IGU4|G7IGU4_MEDTR")</f>
        <v>tr|G7IGU4|G7IGU4_MEDTR</v>
      </c>
      <c r="D22175" t="s">
        <v>32747</v>
      </c>
      <c r="E22175">
        <v>76.36</v>
      </c>
      <c r="F22175">
        <v>402</v>
      </c>
      <c r="G22175">
        <v>95</v>
      </c>
      <c r="H22175">
        <v>10</v>
      </c>
      <c r="I22175">
        <v>1</v>
      </c>
      <c r="J22175">
        <v>1176</v>
      </c>
      <c r="K22175">
        <v>1</v>
      </c>
      <c r="L22175">
        <v>1</v>
      </c>
      <c r="M22175">
        <v>398</v>
      </c>
      <c r="N22175" t="s">
        <v>18</v>
      </c>
      <c r="O22175" s="1">
        <v>3.1404499999999999E-167</v>
      </c>
      <c r="P22175">
        <v>1530</v>
      </c>
    </row>
    <row r="22176" spans="1:16" x14ac:dyDescent="0.25">
      <c r="A22176" t="s">
        <v>32748</v>
      </c>
      <c r="B22176">
        <v>504</v>
      </c>
      <c r="C22176" s="3" t="str">
        <f>HYPERLINK("http://www.uniprot.org/uniprot/K7KA82","tr|K7KA82|K7KA82_SOYBN")</f>
        <v>tr|K7KA82|K7KA82_SOYBN</v>
      </c>
      <c r="D22176" t="s">
        <v>28</v>
      </c>
      <c r="E22176">
        <v>66.45</v>
      </c>
      <c r="F22176">
        <v>158</v>
      </c>
      <c r="G22176">
        <v>53</v>
      </c>
      <c r="H22176">
        <v>11</v>
      </c>
      <c r="I22176">
        <v>61</v>
      </c>
      <c r="J22176">
        <v>501</v>
      </c>
      <c r="K22176">
        <v>1</v>
      </c>
      <c r="L22176">
        <v>46</v>
      </c>
      <c r="M22176">
        <v>201</v>
      </c>
      <c r="N22176" t="s">
        <v>18</v>
      </c>
      <c r="O22176" s="1">
        <v>5.35474E-44</v>
      </c>
      <c r="P22176">
        <v>461</v>
      </c>
    </row>
    <row r="22177" spans="1:16" x14ac:dyDescent="0.25">
      <c r="A22177" t="s">
        <v>32749</v>
      </c>
      <c r="B22177">
        <v>288</v>
      </c>
      <c r="C22177" s="3" t="str">
        <f>HYPERLINK("http://www.uniprot.org/uniprot/I1MKV6","tr|I1MKV6|I1MKV6_SOYBN")</f>
        <v>tr|I1MKV6|I1MKV6_SOYBN</v>
      </c>
      <c r="D22177" t="s">
        <v>28</v>
      </c>
      <c r="E22177">
        <v>58.33</v>
      </c>
      <c r="F22177">
        <v>96</v>
      </c>
      <c r="G22177">
        <v>40</v>
      </c>
      <c r="H22177">
        <v>5</v>
      </c>
      <c r="I22177">
        <v>1</v>
      </c>
      <c r="J22177">
        <v>273</v>
      </c>
      <c r="K22177">
        <v>1</v>
      </c>
      <c r="L22177">
        <v>36</v>
      </c>
      <c r="M22177">
        <v>129</v>
      </c>
      <c r="N22177" t="s">
        <v>18</v>
      </c>
      <c r="O22177" s="1">
        <v>7.7949899999999998E-19</v>
      </c>
      <c r="P22177">
        <v>244</v>
      </c>
    </row>
    <row r="22178" spans="1:16" x14ac:dyDescent="0.25">
      <c r="A22178" t="s">
        <v>32750</v>
      </c>
      <c r="B22178">
        <v>846</v>
      </c>
      <c r="C22178" s="3" t="str">
        <f>HYPERLINK("http://www.uniprot.org/uniprot/G7KY84","tr|G7KY84|G7KY84_MEDTR")</f>
        <v>tr|G7KY84|G7KY84_MEDTR</v>
      </c>
      <c r="D22178" t="s">
        <v>32751</v>
      </c>
      <c r="E22178">
        <v>91.1</v>
      </c>
      <c r="F22178">
        <v>281</v>
      </c>
      <c r="G22178">
        <v>25</v>
      </c>
      <c r="H22178">
        <v>0</v>
      </c>
      <c r="I22178">
        <v>1</v>
      </c>
      <c r="J22178">
        <v>843</v>
      </c>
      <c r="K22178">
        <v>1</v>
      </c>
      <c r="L22178">
        <v>1</v>
      </c>
      <c r="M22178">
        <v>281</v>
      </c>
      <c r="N22178" t="s">
        <v>18</v>
      </c>
      <c r="O22178" s="1">
        <v>5.8646800000000001E-142</v>
      </c>
      <c r="P22178">
        <v>1310</v>
      </c>
    </row>
    <row r="22179" spans="1:16" x14ac:dyDescent="0.25">
      <c r="A22179" t="s">
        <v>32752</v>
      </c>
      <c r="B22179">
        <v>450</v>
      </c>
      <c r="C22179" s="3" t="str">
        <f>HYPERLINK("http://www.uniprot.org/uniprot/G7JIT3","tr|G7JIT3|G7JIT3_MEDTR")</f>
        <v>tr|G7JIT3|G7JIT3_MEDTR</v>
      </c>
      <c r="D22179" t="s">
        <v>21585</v>
      </c>
      <c r="E22179">
        <v>75</v>
      </c>
      <c r="F22179">
        <v>148</v>
      </c>
      <c r="G22179">
        <v>37</v>
      </c>
      <c r="H22179">
        <v>0</v>
      </c>
      <c r="I22179">
        <v>1</v>
      </c>
      <c r="J22179">
        <v>444</v>
      </c>
      <c r="K22179">
        <v>1</v>
      </c>
      <c r="L22179">
        <v>143</v>
      </c>
      <c r="M22179">
        <v>290</v>
      </c>
      <c r="N22179" t="s">
        <v>18</v>
      </c>
      <c r="O22179" s="1">
        <v>6.9576399999999999E-60</v>
      </c>
      <c r="P22179">
        <v>598</v>
      </c>
    </row>
    <row r="22180" spans="1:16" x14ac:dyDescent="0.25">
      <c r="A22180" t="s">
        <v>32753</v>
      </c>
      <c r="B22180">
        <v>822</v>
      </c>
      <c r="C22180" s="3" t="str">
        <f>HYPERLINK("http://www.uniprot.org/uniprot/I3SW28","tr|I3SW28|I3SW28_MEDTR")</f>
        <v>tr|I3SW28|I3SW28_MEDTR</v>
      </c>
      <c r="D22180" t="s">
        <v>30633</v>
      </c>
      <c r="E22180">
        <v>67.540000000000006</v>
      </c>
      <c r="F22180">
        <v>265</v>
      </c>
      <c r="G22180">
        <v>86</v>
      </c>
      <c r="H22180">
        <v>4</v>
      </c>
      <c r="I22180">
        <v>1</v>
      </c>
      <c r="J22180">
        <v>783</v>
      </c>
      <c r="K22180">
        <v>1</v>
      </c>
      <c r="L22180">
        <v>44</v>
      </c>
      <c r="M22180">
        <v>306</v>
      </c>
      <c r="N22180" t="s">
        <v>18</v>
      </c>
      <c r="O22180" s="1">
        <v>2.8177599999999999E-93</v>
      </c>
      <c r="P22180">
        <v>890</v>
      </c>
    </row>
    <row r="22181" spans="1:16" x14ac:dyDescent="0.25">
      <c r="A22181" t="s">
        <v>32754</v>
      </c>
      <c r="B22181">
        <v>486</v>
      </c>
      <c r="C22181" s="3" t="str">
        <f>HYPERLINK("http://www.uniprot.org/uniprot/I1MY19","tr|I1MY19|I1MY19_SOYBN")</f>
        <v>tr|I1MY19|I1MY19_SOYBN</v>
      </c>
      <c r="D22181" t="s">
        <v>71</v>
      </c>
      <c r="E22181">
        <v>65.540000000000006</v>
      </c>
      <c r="F22181">
        <v>148</v>
      </c>
      <c r="G22181">
        <v>51</v>
      </c>
      <c r="H22181">
        <v>8</v>
      </c>
      <c r="I22181">
        <v>52</v>
      </c>
      <c r="J22181">
        <v>471</v>
      </c>
      <c r="K22181">
        <v>1</v>
      </c>
      <c r="L22181">
        <v>41</v>
      </c>
      <c r="M22181">
        <v>180</v>
      </c>
      <c r="N22181" t="s">
        <v>18</v>
      </c>
      <c r="O22181" s="1">
        <v>9.4624699999999997E-41</v>
      </c>
      <c r="P22181">
        <v>433</v>
      </c>
    </row>
    <row r="22182" spans="1:16" x14ac:dyDescent="0.25">
      <c r="A22182" t="s">
        <v>32755</v>
      </c>
      <c r="B22182">
        <v>495</v>
      </c>
      <c r="C22182" s="3" t="str">
        <f>HYPERLINK("http://www.uniprot.org/uniprot/B7FF14","tr|B7FF14|B7FF14_MEDTR")</f>
        <v>tr|B7FF14|B7FF14_MEDTR</v>
      </c>
      <c r="D22182" t="s">
        <v>22240</v>
      </c>
      <c r="E22182">
        <v>46.89</v>
      </c>
      <c r="F22182">
        <v>145</v>
      </c>
      <c r="G22182">
        <v>77</v>
      </c>
      <c r="H22182">
        <v>0</v>
      </c>
      <c r="I22182">
        <v>13</v>
      </c>
      <c r="J22182">
        <v>447</v>
      </c>
      <c r="K22182">
        <v>1</v>
      </c>
      <c r="L22182">
        <v>11</v>
      </c>
      <c r="M22182">
        <v>153</v>
      </c>
      <c r="N22182" t="s">
        <v>18</v>
      </c>
      <c r="O22182" s="1">
        <v>3.6650399999999998E-24</v>
      </c>
      <c r="P22182">
        <v>290</v>
      </c>
    </row>
    <row r="22183" spans="1:16" x14ac:dyDescent="0.25">
      <c r="A22183" t="s">
        <v>32756</v>
      </c>
      <c r="B22183">
        <v>279</v>
      </c>
      <c r="C22183" s="3" t="str">
        <f>HYPERLINK("http://www.uniprot.org/uniprot/I3SEN7","tr|I3SEN7|I3SEN7_MEDTR")</f>
        <v>tr|I3SEN7|I3SEN7_MEDTR</v>
      </c>
      <c r="D22183" t="s">
        <v>22</v>
      </c>
      <c r="E22183">
        <v>96.7</v>
      </c>
      <c r="F22183">
        <v>91</v>
      </c>
      <c r="G22183">
        <v>3</v>
      </c>
      <c r="H22183">
        <v>1</v>
      </c>
      <c r="I22183">
        <v>1</v>
      </c>
      <c r="J22183">
        <v>270</v>
      </c>
      <c r="K22183">
        <v>1</v>
      </c>
      <c r="L22183">
        <v>132</v>
      </c>
      <c r="M22183">
        <v>222</v>
      </c>
      <c r="N22183" t="s">
        <v>18</v>
      </c>
      <c r="O22183" s="1">
        <v>1.33604E-42</v>
      </c>
      <c r="P22183">
        <v>449</v>
      </c>
    </row>
    <row r="22184" spans="1:16" x14ac:dyDescent="0.25">
      <c r="A22184" t="s">
        <v>32757</v>
      </c>
      <c r="B22184">
        <v>1062</v>
      </c>
      <c r="C22184" s="3" t="str">
        <f>HYPERLINK("http://www.uniprot.org/uniprot/G7J4T2","tr|G7J4T2|G7J4T2_MEDTR")</f>
        <v>tr|G7J4T2|G7J4T2_MEDTR</v>
      </c>
      <c r="D22184" t="s">
        <v>32758</v>
      </c>
      <c r="E22184">
        <v>61.82</v>
      </c>
      <c r="F22184">
        <v>372</v>
      </c>
      <c r="G22184">
        <v>142</v>
      </c>
      <c r="H22184">
        <v>19</v>
      </c>
      <c r="I22184">
        <v>1</v>
      </c>
      <c r="J22184">
        <v>1059</v>
      </c>
      <c r="K22184">
        <v>1</v>
      </c>
      <c r="L22184">
        <v>1</v>
      </c>
      <c r="M22184">
        <v>349</v>
      </c>
      <c r="N22184" t="s">
        <v>18</v>
      </c>
      <c r="O22184" s="1">
        <v>2.65549E-106</v>
      </c>
      <c r="P22184">
        <v>1004</v>
      </c>
    </row>
    <row r="22185" spans="1:16" x14ac:dyDescent="0.25">
      <c r="A22185" t="s">
        <v>32759</v>
      </c>
      <c r="B22185">
        <v>957</v>
      </c>
      <c r="C22185" s="3" t="str">
        <f>HYPERLINK("http://www.uniprot.org/uniprot/I1KNQ9","tr|I1KNQ9|I1KNQ9_SOYBN")</f>
        <v>tr|I1KNQ9|I1KNQ9_SOYBN</v>
      </c>
      <c r="D22185" t="s">
        <v>28</v>
      </c>
      <c r="E22185">
        <v>47.74</v>
      </c>
      <c r="F22185">
        <v>333</v>
      </c>
      <c r="G22185">
        <v>174</v>
      </c>
      <c r="H22185">
        <v>15</v>
      </c>
      <c r="I22185">
        <v>1</v>
      </c>
      <c r="J22185">
        <v>954</v>
      </c>
      <c r="K22185">
        <v>1</v>
      </c>
      <c r="L22185">
        <v>1</v>
      </c>
      <c r="M22185">
        <v>279</v>
      </c>
      <c r="N22185" t="s">
        <v>18</v>
      </c>
      <c r="O22185" s="1">
        <v>2.8593699999999999E-61</v>
      </c>
      <c r="P22185">
        <v>615</v>
      </c>
    </row>
    <row r="22186" spans="1:16" x14ac:dyDescent="0.25">
      <c r="A22186" t="s">
        <v>32760</v>
      </c>
      <c r="B22186">
        <v>1935</v>
      </c>
      <c r="C22186" s="3" t="str">
        <f>HYPERLINK("http://www.uniprot.org/uniprot/G7ZYG7","tr|G7ZYG7|G7ZYG7_MEDTR")</f>
        <v>tr|G7ZYG7|G7ZYG7_MEDTR</v>
      </c>
      <c r="D22186" t="s">
        <v>19015</v>
      </c>
      <c r="E22186">
        <v>85.81</v>
      </c>
      <c r="F22186">
        <v>592</v>
      </c>
      <c r="G22186">
        <v>84</v>
      </c>
      <c r="H22186">
        <v>3</v>
      </c>
      <c r="I22186">
        <v>1</v>
      </c>
      <c r="J22186">
        <v>1767</v>
      </c>
      <c r="K22186">
        <v>1</v>
      </c>
      <c r="L22186">
        <v>1</v>
      </c>
      <c r="M22186">
        <v>592</v>
      </c>
      <c r="N22186" t="s">
        <v>18</v>
      </c>
      <c r="O22186">
        <v>0</v>
      </c>
      <c r="P22186">
        <v>2633</v>
      </c>
    </row>
    <row r="22187" spans="1:16" x14ac:dyDescent="0.25">
      <c r="A22187" t="s">
        <v>32761</v>
      </c>
      <c r="B22187">
        <v>1434</v>
      </c>
      <c r="C22187" s="3" t="str">
        <f>HYPERLINK("http://www.uniprot.org/uniprot/G7LB92","tr|G7LB92|G7LB92_MEDTR")</f>
        <v>tr|G7LB92|G7LB92_MEDTR</v>
      </c>
      <c r="D22187" t="s">
        <v>32762</v>
      </c>
      <c r="E22187">
        <v>86.39</v>
      </c>
      <c r="F22187">
        <v>441</v>
      </c>
      <c r="G22187">
        <v>60</v>
      </c>
      <c r="H22187">
        <v>0</v>
      </c>
      <c r="I22187">
        <v>88</v>
      </c>
      <c r="J22187">
        <v>1410</v>
      </c>
      <c r="K22187">
        <v>1</v>
      </c>
      <c r="L22187">
        <v>30</v>
      </c>
      <c r="M22187">
        <v>469</v>
      </c>
      <c r="N22187" t="s">
        <v>18</v>
      </c>
      <c r="O22187">
        <v>0</v>
      </c>
      <c r="P22187">
        <v>1959</v>
      </c>
    </row>
    <row r="22188" spans="1:16" x14ac:dyDescent="0.25">
      <c r="A22188" t="s">
        <v>32763</v>
      </c>
      <c r="B22188">
        <v>1461</v>
      </c>
      <c r="C22188" s="3" t="str">
        <f>HYPERLINK("http://www.uniprot.org/uniprot/K7KYC6","tr|K7KYC6|K7KYC6_SOYBN")</f>
        <v>tr|K7KYC6|K7KYC6_SOYBN</v>
      </c>
      <c r="D22188" t="s">
        <v>28</v>
      </c>
      <c r="E22188">
        <v>50.56</v>
      </c>
      <c r="F22188">
        <v>528</v>
      </c>
      <c r="G22188">
        <v>261</v>
      </c>
      <c r="H22188">
        <v>92</v>
      </c>
      <c r="I22188">
        <v>49</v>
      </c>
      <c r="J22188">
        <v>1356</v>
      </c>
      <c r="K22188">
        <v>1</v>
      </c>
      <c r="L22188">
        <v>58</v>
      </c>
      <c r="M22188">
        <v>581</v>
      </c>
      <c r="N22188" t="s">
        <v>18</v>
      </c>
      <c r="O22188" s="1">
        <v>4.78606E-118</v>
      </c>
      <c r="P22188">
        <v>1107</v>
      </c>
    </row>
    <row r="22189" spans="1:16" x14ac:dyDescent="0.25">
      <c r="A22189" t="s">
        <v>32764</v>
      </c>
      <c r="B22189">
        <v>1086</v>
      </c>
      <c r="C22189" s="3" t="str">
        <f>HYPERLINK("http://www.uniprot.org/uniprot/G7JV22","tr|G7JV22|G7JV22_MEDTR")</f>
        <v>tr|G7JV22|G7JV22_MEDTR</v>
      </c>
      <c r="D22189" t="s">
        <v>32765</v>
      </c>
      <c r="E22189">
        <v>85.2</v>
      </c>
      <c r="F22189">
        <v>365</v>
      </c>
      <c r="G22189">
        <v>54</v>
      </c>
      <c r="H22189">
        <v>4</v>
      </c>
      <c r="I22189">
        <v>1</v>
      </c>
      <c r="J22189">
        <v>1083</v>
      </c>
      <c r="K22189">
        <v>1</v>
      </c>
      <c r="L22189">
        <v>1</v>
      </c>
      <c r="M22189">
        <v>365</v>
      </c>
      <c r="N22189" t="s">
        <v>18</v>
      </c>
      <c r="O22189">
        <v>0</v>
      </c>
      <c r="P22189">
        <v>1719</v>
      </c>
    </row>
    <row r="22190" spans="1:16" x14ac:dyDescent="0.25">
      <c r="A22190" t="s">
        <v>32766</v>
      </c>
      <c r="B22190">
        <v>549</v>
      </c>
      <c r="C22190" s="3" t="str">
        <f>HYPERLINK("http://www.uniprot.org/uniprot/G7JJ63","tr|G7JJ63|G7JJ63_MEDTR")</f>
        <v>tr|G7JJ63|G7JJ63_MEDTR</v>
      </c>
      <c r="D22190" t="s">
        <v>32767</v>
      </c>
      <c r="E22190">
        <v>73.11</v>
      </c>
      <c r="F22190">
        <v>186</v>
      </c>
      <c r="G22190">
        <v>50</v>
      </c>
      <c r="H22190">
        <v>4</v>
      </c>
      <c r="I22190">
        <v>1</v>
      </c>
      <c r="J22190">
        <v>546</v>
      </c>
      <c r="K22190">
        <v>1</v>
      </c>
      <c r="L22190">
        <v>1</v>
      </c>
      <c r="M22190">
        <v>176</v>
      </c>
      <c r="N22190" t="s">
        <v>18</v>
      </c>
      <c r="O22190" s="1">
        <v>3.40558E-68</v>
      </c>
      <c r="P22190">
        <v>670</v>
      </c>
    </row>
    <row r="22191" spans="1:16" x14ac:dyDescent="0.25">
      <c r="A22191" t="s">
        <v>32768</v>
      </c>
      <c r="B22191">
        <v>513</v>
      </c>
      <c r="C22191" s="3" t="str">
        <f>HYPERLINK("http://www.uniprot.org/uniprot/G7ICV1","tr|G7ICV1|G7ICV1_MEDTR")</f>
        <v>tr|G7ICV1|G7ICV1_MEDTR</v>
      </c>
      <c r="D22191" t="s">
        <v>121</v>
      </c>
      <c r="E22191">
        <v>84.54</v>
      </c>
      <c r="F22191">
        <v>110</v>
      </c>
      <c r="G22191">
        <v>17</v>
      </c>
      <c r="H22191">
        <v>2</v>
      </c>
      <c r="I22191">
        <v>67</v>
      </c>
      <c r="J22191">
        <v>390</v>
      </c>
      <c r="K22191">
        <v>1</v>
      </c>
      <c r="L22191">
        <v>249</v>
      </c>
      <c r="M22191">
        <v>356</v>
      </c>
      <c r="N22191" t="s">
        <v>18</v>
      </c>
      <c r="O22191" s="1">
        <v>1.33696E-42</v>
      </c>
      <c r="P22191">
        <v>449</v>
      </c>
    </row>
    <row r="22192" spans="1:16" x14ac:dyDescent="0.25">
      <c r="A22192" t="s">
        <v>32769</v>
      </c>
      <c r="B22192">
        <v>222</v>
      </c>
      <c r="C22192" s="3" t="str">
        <f>HYPERLINK("http://www.uniprot.org/uniprot/G7K151","tr|G7K151|G7K151_MEDTR")</f>
        <v>tr|G7K151|G7K151_MEDTR</v>
      </c>
      <c r="D22192" t="s">
        <v>32770</v>
      </c>
      <c r="E22192">
        <v>76.709999999999994</v>
      </c>
      <c r="F22192">
        <v>73</v>
      </c>
      <c r="G22192">
        <v>17</v>
      </c>
      <c r="H22192">
        <v>0</v>
      </c>
      <c r="I22192">
        <v>1</v>
      </c>
      <c r="J22192">
        <v>219</v>
      </c>
      <c r="K22192">
        <v>1</v>
      </c>
      <c r="L22192">
        <v>59</v>
      </c>
      <c r="M22192">
        <v>131</v>
      </c>
      <c r="N22192" t="s">
        <v>18</v>
      </c>
      <c r="O22192" s="1">
        <v>1.29386E-29</v>
      </c>
      <c r="P22192">
        <v>337</v>
      </c>
    </row>
    <row r="22193" spans="1:16" x14ac:dyDescent="0.25">
      <c r="A22193" t="s">
        <v>32771</v>
      </c>
      <c r="B22193">
        <v>1134</v>
      </c>
      <c r="C22193" s="3" t="str">
        <f>HYPERLINK("http://www.uniprot.org/uniprot/G7KPC5","tr|G7KPC5|G7KPC5_MEDTR")</f>
        <v>tr|G7KPC5|G7KPC5_MEDTR</v>
      </c>
      <c r="D22193" t="s">
        <v>32772</v>
      </c>
      <c r="E22193">
        <v>92.3</v>
      </c>
      <c r="F22193">
        <v>377</v>
      </c>
      <c r="G22193">
        <v>29</v>
      </c>
      <c r="H22193">
        <v>0</v>
      </c>
      <c r="I22193">
        <v>1</v>
      </c>
      <c r="J22193">
        <v>1131</v>
      </c>
      <c r="K22193">
        <v>1</v>
      </c>
      <c r="L22193">
        <v>1</v>
      </c>
      <c r="M22193">
        <v>377</v>
      </c>
      <c r="N22193" t="s">
        <v>18</v>
      </c>
      <c r="O22193">
        <v>0</v>
      </c>
      <c r="P22193">
        <v>1851</v>
      </c>
    </row>
    <row r="22194" spans="1:16" x14ac:dyDescent="0.25">
      <c r="A22194" t="s">
        <v>32773</v>
      </c>
      <c r="B22194">
        <v>888</v>
      </c>
      <c r="C22194" s="3" t="str">
        <f>HYPERLINK("http://www.uniprot.org/uniprot/G7KA55","tr|G7KA55|G7KA55_MEDTR")</f>
        <v>tr|G7KA55|G7KA55_MEDTR</v>
      </c>
      <c r="D22194" t="s">
        <v>32774</v>
      </c>
      <c r="E22194">
        <v>79.319999999999993</v>
      </c>
      <c r="F22194">
        <v>295</v>
      </c>
      <c r="G22194">
        <v>61</v>
      </c>
      <c r="H22194">
        <v>0</v>
      </c>
      <c r="I22194">
        <v>1</v>
      </c>
      <c r="J22194">
        <v>885</v>
      </c>
      <c r="K22194">
        <v>1</v>
      </c>
      <c r="L22194">
        <v>1</v>
      </c>
      <c r="M22194">
        <v>295</v>
      </c>
      <c r="N22194" t="s">
        <v>18</v>
      </c>
      <c r="O22194" s="1">
        <v>6.7002000000000004E-131</v>
      </c>
      <c r="P22194">
        <v>1215</v>
      </c>
    </row>
    <row r="22195" spans="1:16" x14ac:dyDescent="0.25">
      <c r="A22195" t="s">
        <v>32775</v>
      </c>
      <c r="B22195">
        <v>840</v>
      </c>
      <c r="C22195" s="3" t="str">
        <f>HYPERLINK("http://www.uniprot.org/uniprot/B7FJ97","tr|B7FJ97|B7FJ97_MEDTR")</f>
        <v>tr|B7FJ97|B7FJ97_MEDTR</v>
      </c>
      <c r="D22195" t="s">
        <v>32776</v>
      </c>
      <c r="E22195">
        <v>91.75</v>
      </c>
      <c r="F22195">
        <v>279</v>
      </c>
      <c r="G22195">
        <v>23</v>
      </c>
      <c r="H22195">
        <v>0</v>
      </c>
      <c r="I22195">
        <v>1</v>
      </c>
      <c r="J22195">
        <v>837</v>
      </c>
      <c r="K22195">
        <v>1</v>
      </c>
      <c r="L22195">
        <v>1</v>
      </c>
      <c r="M22195">
        <v>279</v>
      </c>
      <c r="N22195" t="s">
        <v>18</v>
      </c>
      <c r="O22195" s="1">
        <v>9.2060299999999995E-148</v>
      </c>
      <c r="P22195">
        <v>1360</v>
      </c>
    </row>
    <row r="22196" spans="1:16" x14ac:dyDescent="0.25">
      <c r="A22196" t="s">
        <v>32777</v>
      </c>
      <c r="B22196">
        <v>1143</v>
      </c>
      <c r="C22196" s="3" t="str">
        <f>HYPERLINK("http://www.uniprot.org/uniprot/C7FDI5","tr|C7FDI5|C7FDI5_SOYBN")</f>
        <v>tr|C7FDI5|C7FDI5_SOYBN</v>
      </c>
      <c r="D22196" t="s">
        <v>717</v>
      </c>
      <c r="E22196">
        <v>49.17</v>
      </c>
      <c r="F22196">
        <v>362</v>
      </c>
      <c r="G22196">
        <v>184</v>
      </c>
      <c r="H22196">
        <v>4</v>
      </c>
      <c r="I22196">
        <v>1</v>
      </c>
      <c r="J22196">
        <v>1074</v>
      </c>
      <c r="K22196">
        <v>1</v>
      </c>
      <c r="L22196">
        <v>704</v>
      </c>
      <c r="M22196">
        <v>1060</v>
      </c>
      <c r="N22196" t="s">
        <v>18</v>
      </c>
      <c r="O22196" s="1">
        <v>1.2507500000000001E-96</v>
      </c>
      <c r="P22196">
        <v>921</v>
      </c>
    </row>
    <row r="22197" spans="1:16" x14ac:dyDescent="0.25">
      <c r="A22197" t="s">
        <v>32778</v>
      </c>
      <c r="B22197">
        <v>1119</v>
      </c>
      <c r="C22197" s="3" t="str">
        <f>HYPERLINK("http://www.uniprot.org/uniprot/G7I7U4","tr|G7I7U4|G7I7U4_MEDTR")</f>
        <v>tr|G7I7U4|G7I7U4_MEDTR</v>
      </c>
      <c r="D22197" t="s">
        <v>2780</v>
      </c>
      <c r="E22197">
        <v>63.63</v>
      </c>
      <c r="F22197">
        <v>374</v>
      </c>
      <c r="G22197">
        <v>136</v>
      </c>
      <c r="H22197">
        <v>4</v>
      </c>
      <c r="I22197">
        <v>1</v>
      </c>
      <c r="J22197">
        <v>1110</v>
      </c>
      <c r="K22197">
        <v>1</v>
      </c>
      <c r="L22197">
        <v>1</v>
      </c>
      <c r="M22197">
        <v>373</v>
      </c>
      <c r="N22197" t="s">
        <v>18</v>
      </c>
      <c r="O22197" s="1">
        <v>4.2468900000000001E-134</v>
      </c>
      <c r="P22197">
        <v>1244</v>
      </c>
    </row>
    <row r="22198" spans="1:16" x14ac:dyDescent="0.25">
      <c r="A22198" t="s">
        <v>32779</v>
      </c>
      <c r="B22198">
        <v>945</v>
      </c>
      <c r="C22198" s="3" t="str">
        <f>HYPERLINK("http://www.uniprot.org/uniprot/K7M3E7","tr|K7M3E7|K7M3E7_SOYBN")</f>
        <v>tr|K7M3E7|K7M3E7_SOYBN</v>
      </c>
      <c r="D22198" t="s">
        <v>28</v>
      </c>
      <c r="E22198">
        <v>63.57</v>
      </c>
      <c r="F22198">
        <v>313</v>
      </c>
      <c r="G22198">
        <v>114</v>
      </c>
      <c r="H22198">
        <v>2</v>
      </c>
      <c r="I22198">
        <v>10</v>
      </c>
      <c r="J22198">
        <v>942</v>
      </c>
      <c r="K22198">
        <v>1</v>
      </c>
      <c r="L22198">
        <v>2</v>
      </c>
      <c r="M22198">
        <v>309</v>
      </c>
      <c r="N22198" t="s">
        <v>18</v>
      </c>
      <c r="O22198" s="1">
        <v>2.6684699999999999E-104</v>
      </c>
      <c r="P22198">
        <v>986</v>
      </c>
    </row>
    <row r="22199" spans="1:16" x14ac:dyDescent="0.25">
      <c r="A22199" t="s">
        <v>32780</v>
      </c>
      <c r="B22199">
        <v>2532</v>
      </c>
      <c r="C22199" s="3" t="str">
        <f>HYPERLINK("http://www.uniprot.org/uniprot/G7IH33","tr|G7IH33|G7IH33_MEDTR")</f>
        <v>tr|G7IH33|G7IH33_MEDTR</v>
      </c>
      <c r="D22199" t="s">
        <v>7426</v>
      </c>
      <c r="E22199">
        <v>94.66</v>
      </c>
      <c r="F22199">
        <v>843</v>
      </c>
      <c r="G22199">
        <v>45</v>
      </c>
      <c r="H22199">
        <v>0</v>
      </c>
      <c r="I22199">
        <v>1</v>
      </c>
      <c r="J22199">
        <v>2529</v>
      </c>
      <c r="K22199">
        <v>1</v>
      </c>
      <c r="L22199">
        <v>1</v>
      </c>
      <c r="M22199">
        <v>843</v>
      </c>
      <c r="N22199" t="s">
        <v>18</v>
      </c>
      <c r="O22199">
        <v>0</v>
      </c>
      <c r="P22199">
        <v>4150</v>
      </c>
    </row>
    <row r="22200" spans="1:16" x14ac:dyDescent="0.25">
      <c r="A22200" t="s">
        <v>32781</v>
      </c>
      <c r="B22200">
        <v>843</v>
      </c>
      <c r="C22200" s="3" t="str">
        <f>HYPERLINK("http://www.uniprot.org/uniprot/I3SKX6","tr|I3SKX6|I3SKX6_MEDTR")</f>
        <v>tr|I3SKX6|I3SKX6_MEDTR</v>
      </c>
      <c r="D22200" t="s">
        <v>22</v>
      </c>
      <c r="E22200">
        <v>68.7</v>
      </c>
      <c r="F22200">
        <v>278</v>
      </c>
      <c r="G22200">
        <v>87</v>
      </c>
      <c r="H22200">
        <v>0</v>
      </c>
      <c r="I22200">
        <v>1</v>
      </c>
      <c r="J22200">
        <v>834</v>
      </c>
      <c r="K22200">
        <v>1</v>
      </c>
      <c r="L22200">
        <v>1</v>
      </c>
      <c r="M22200">
        <v>270</v>
      </c>
      <c r="N22200" t="s">
        <v>18</v>
      </c>
      <c r="O22200" s="1">
        <v>1.8903899999999999E-108</v>
      </c>
      <c r="P22200">
        <v>1021</v>
      </c>
    </row>
    <row r="22201" spans="1:16" x14ac:dyDescent="0.25">
      <c r="A22201" t="s">
        <v>32782</v>
      </c>
      <c r="B22201">
        <v>891</v>
      </c>
      <c r="C22201" s="3" t="str">
        <f>HYPERLINK("http://www.uniprot.org/uniprot/G7KEA0","tr|G7KEA0|G7KEA0_MEDTR")</f>
        <v>tr|G7KEA0|G7KEA0_MEDTR</v>
      </c>
      <c r="D22201" t="s">
        <v>32783</v>
      </c>
      <c r="E22201">
        <v>58.3</v>
      </c>
      <c r="F22201">
        <v>295</v>
      </c>
      <c r="G22201">
        <v>123</v>
      </c>
      <c r="H22201">
        <v>0</v>
      </c>
      <c r="I22201">
        <v>1</v>
      </c>
      <c r="J22201">
        <v>885</v>
      </c>
      <c r="K22201">
        <v>1</v>
      </c>
      <c r="L22201">
        <v>1</v>
      </c>
      <c r="M22201">
        <v>261</v>
      </c>
      <c r="N22201" t="s">
        <v>18</v>
      </c>
      <c r="O22201" s="1">
        <v>4.0092799999999998E-83</v>
      </c>
      <c r="P22201">
        <v>803</v>
      </c>
    </row>
    <row r="22202" spans="1:16" x14ac:dyDescent="0.25">
      <c r="A22202" t="s">
        <v>32784</v>
      </c>
      <c r="B22202">
        <v>1599</v>
      </c>
      <c r="C22202" s="3" t="str">
        <f>HYPERLINK("http://www.uniprot.org/uniprot/K7MXY1","tr|K7MXY1|K7MXY1_SOYBN")</f>
        <v>tr|K7MXY1|K7MXY1_SOYBN</v>
      </c>
      <c r="D22202" t="s">
        <v>28</v>
      </c>
      <c r="E22202">
        <v>55.76</v>
      </c>
      <c r="F22202">
        <v>434</v>
      </c>
      <c r="G22202">
        <v>192</v>
      </c>
      <c r="H22202">
        <v>16</v>
      </c>
      <c r="I22202">
        <v>298</v>
      </c>
      <c r="J22202">
        <v>1551</v>
      </c>
      <c r="K22202">
        <v>1</v>
      </c>
      <c r="L22202">
        <v>181</v>
      </c>
      <c r="M22202">
        <v>604</v>
      </c>
      <c r="N22202" t="s">
        <v>18</v>
      </c>
      <c r="O22202" s="1">
        <v>4.5653799999999998E-117</v>
      </c>
      <c r="P22202">
        <v>1099</v>
      </c>
    </row>
    <row r="22203" spans="1:16" x14ac:dyDescent="0.25">
      <c r="A22203" t="s">
        <v>32785</v>
      </c>
      <c r="B22203">
        <v>891</v>
      </c>
      <c r="C22203" s="3" t="str">
        <f>HYPERLINK("http://www.uniprot.org/uniprot/G7L308","tr|G7L308|G7L308_MEDTR")</f>
        <v>tr|G7L308|G7L308_MEDTR</v>
      </c>
      <c r="D22203" t="s">
        <v>32786</v>
      </c>
      <c r="E22203">
        <v>81.84</v>
      </c>
      <c r="F22203">
        <v>292</v>
      </c>
      <c r="G22203">
        <v>53</v>
      </c>
      <c r="H22203">
        <v>0</v>
      </c>
      <c r="I22203">
        <v>13</v>
      </c>
      <c r="J22203">
        <v>888</v>
      </c>
      <c r="K22203">
        <v>1</v>
      </c>
      <c r="L22203">
        <v>2</v>
      </c>
      <c r="M22203">
        <v>293</v>
      </c>
      <c r="N22203" t="s">
        <v>18</v>
      </c>
      <c r="O22203" s="1">
        <v>4.2243499999999997E-133</v>
      </c>
      <c r="P22203">
        <v>1234</v>
      </c>
    </row>
    <row r="22204" spans="1:16" x14ac:dyDescent="0.25">
      <c r="A22204" t="s">
        <v>32787</v>
      </c>
      <c r="B22204">
        <v>933</v>
      </c>
      <c r="C22204" s="3" t="str">
        <f>HYPERLINK("http://www.uniprot.org/uniprot/G7KY86","tr|G7KY86|G7KY86_MEDTR")</f>
        <v>tr|G7KY86|G7KY86_MEDTR</v>
      </c>
      <c r="D22204" t="s">
        <v>32788</v>
      </c>
      <c r="E22204">
        <v>68.72</v>
      </c>
      <c r="F22204">
        <v>307</v>
      </c>
      <c r="G22204">
        <v>96</v>
      </c>
      <c r="H22204">
        <v>6</v>
      </c>
      <c r="I22204">
        <v>28</v>
      </c>
      <c r="J22204">
        <v>930</v>
      </c>
      <c r="K22204">
        <v>1</v>
      </c>
      <c r="L22204">
        <v>2</v>
      </c>
      <c r="M22204">
        <v>307</v>
      </c>
      <c r="N22204" t="s">
        <v>18</v>
      </c>
      <c r="O22204" s="1">
        <v>6.6262199999999999E-108</v>
      </c>
      <c r="P22204">
        <v>1017</v>
      </c>
    </row>
    <row r="22205" spans="1:16" x14ac:dyDescent="0.25">
      <c r="A22205" t="s">
        <v>32789</v>
      </c>
      <c r="B22205">
        <v>258</v>
      </c>
      <c r="C22205" s="3" t="str">
        <f>HYPERLINK("http://www.uniprot.org/uniprot/G7L4Y0","tr|G7L4Y0|G7L4Y0_MEDTR")</f>
        <v>tr|G7L4Y0|G7L4Y0_MEDTR</v>
      </c>
      <c r="D22205" t="s">
        <v>32790</v>
      </c>
      <c r="E22205">
        <v>70.12</v>
      </c>
      <c r="F22205">
        <v>77</v>
      </c>
      <c r="G22205">
        <v>23</v>
      </c>
      <c r="H22205">
        <v>1</v>
      </c>
      <c r="I22205">
        <v>1</v>
      </c>
      <c r="J22205">
        <v>228</v>
      </c>
      <c r="K22205">
        <v>1</v>
      </c>
      <c r="L22205">
        <v>198</v>
      </c>
      <c r="M22205">
        <v>274</v>
      </c>
      <c r="N22205" t="s">
        <v>18</v>
      </c>
      <c r="O22205" s="1">
        <v>1.85928E-20</v>
      </c>
      <c r="P22205">
        <v>258</v>
      </c>
    </row>
    <row r="22206" spans="1:16" x14ac:dyDescent="0.25">
      <c r="A22206" t="s">
        <v>32791</v>
      </c>
      <c r="B22206">
        <v>1953</v>
      </c>
      <c r="C22206" s="3" t="str">
        <f>HYPERLINK("http://www.uniprot.org/uniprot/G8A134","tr|G8A134|G8A134_MEDTR")</f>
        <v>tr|G8A134|G8A134_MEDTR</v>
      </c>
      <c r="D22206" t="s">
        <v>32792</v>
      </c>
      <c r="E22206">
        <v>68.510000000000005</v>
      </c>
      <c r="F22206">
        <v>667</v>
      </c>
      <c r="G22206">
        <v>210</v>
      </c>
      <c r="H22206">
        <v>17</v>
      </c>
      <c r="I22206">
        <v>1</v>
      </c>
      <c r="J22206">
        <v>1950</v>
      </c>
      <c r="K22206">
        <v>1</v>
      </c>
      <c r="L22206">
        <v>16</v>
      </c>
      <c r="M22206">
        <v>676</v>
      </c>
      <c r="N22206" t="s">
        <v>18</v>
      </c>
      <c r="O22206">
        <v>0</v>
      </c>
      <c r="P22206">
        <v>2253</v>
      </c>
    </row>
    <row r="22207" spans="1:16" x14ac:dyDescent="0.25">
      <c r="A22207" t="s">
        <v>32793</v>
      </c>
      <c r="B22207">
        <v>543</v>
      </c>
      <c r="C22207" s="3" t="str">
        <f>HYPERLINK("http://www.uniprot.org/uniprot/I1MY19","tr|I1MY19|I1MY19_SOYBN")</f>
        <v>tr|I1MY19|I1MY19_SOYBN</v>
      </c>
      <c r="D22207" t="s">
        <v>71</v>
      </c>
      <c r="E22207">
        <v>65.510000000000005</v>
      </c>
      <c r="F22207">
        <v>145</v>
      </c>
      <c r="G22207">
        <v>50</v>
      </c>
      <c r="H22207">
        <v>8</v>
      </c>
      <c r="I22207">
        <v>130</v>
      </c>
      <c r="J22207">
        <v>540</v>
      </c>
      <c r="K22207">
        <v>1</v>
      </c>
      <c r="L22207">
        <v>41</v>
      </c>
      <c r="M22207">
        <v>177</v>
      </c>
      <c r="N22207" t="s">
        <v>18</v>
      </c>
      <c r="O22207" s="1">
        <v>5.4246999999999998E-39</v>
      </c>
      <c r="P22207">
        <v>418</v>
      </c>
    </row>
    <row r="22208" spans="1:16" x14ac:dyDescent="0.25">
      <c r="A22208" t="s">
        <v>32794</v>
      </c>
      <c r="B22208">
        <v>489</v>
      </c>
      <c r="C22208" s="3" t="str">
        <f>HYPERLINK("http://www.uniprot.org/uniprot/G7JCD0","tr|G7JCD0|G7JCD0_MEDTR")</f>
        <v>tr|G7JCD0|G7JCD0_MEDTR</v>
      </c>
      <c r="D22208" t="s">
        <v>32795</v>
      </c>
      <c r="E22208">
        <v>64.91</v>
      </c>
      <c r="F22208">
        <v>114</v>
      </c>
      <c r="G22208">
        <v>40</v>
      </c>
      <c r="H22208">
        <v>0</v>
      </c>
      <c r="I22208">
        <v>16</v>
      </c>
      <c r="J22208">
        <v>357</v>
      </c>
      <c r="K22208">
        <v>1</v>
      </c>
      <c r="L22208">
        <v>9</v>
      </c>
      <c r="M22208">
        <v>122</v>
      </c>
      <c r="N22208" t="s">
        <v>18</v>
      </c>
      <c r="O22208" s="1">
        <v>1.00816E-34</v>
      </c>
      <c r="P22208">
        <v>381</v>
      </c>
    </row>
    <row r="22209" spans="1:16" x14ac:dyDescent="0.25">
      <c r="A22209" t="s">
        <v>32796</v>
      </c>
      <c r="B22209">
        <v>447</v>
      </c>
      <c r="C22209" s="3" t="str">
        <f>HYPERLINK("http://www.uniprot.org/uniprot/G7JAF6","tr|G7JAF6|G7JAF6_MEDTR")</f>
        <v>tr|G7JAF6|G7JAF6_MEDTR</v>
      </c>
      <c r="D22209" t="s">
        <v>32797</v>
      </c>
      <c r="E22209">
        <v>78.569999999999993</v>
      </c>
      <c r="F22209">
        <v>154</v>
      </c>
      <c r="G22209">
        <v>33</v>
      </c>
      <c r="H22209">
        <v>9</v>
      </c>
      <c r="I22209">
        <v>1</v>
      </c>
      <c r="J22209">
        <v>435</v>
      </c>
      <c r="K22209">
        <v>1</v>
      </c>
      <c r="L22209">
        <v>132</v>
      </c>
      <c r="M22209">
        <v>285</v>
      </c>
      <c r="N22209" t="s">
        <v>18</v>
      </c>
      <c r="O22209" s="1">
        <v>5.7192999999999999E-62</v>
      </c>
      <c r="P22209">
        <v>616</v>
      </c>
    </row>
    <row r="22210" spans="1:16" x14ac:dyDescent="0.25">
      <c r="A22210" t="s">
        <v>32798</v>
      </c>
      <c r="B22210">
        <v>1371</v>
      </c>
      <c r="C22210" s="3" t="str">
        <f>HYPERLINK("http://www.uniprot.org/uniprot/G7J4T5","tr|G7J4T5|G7J4T5_MEDTR")</f>
        <v>tr|G7J4T5|G7J4T5_MEDTR</v>
      </c>
      <c r="D22210" t="s">
        <v>32799</v>
      </c>
      <c r="E22210">
        <v>87.71</v>
      </c>
      <c r="F22210">
        <v>456</v>
      </c>
      <c r="G22210">
        <v>56</v>
      </c>
      <c r="H22210">
        <v>0</v>
      </c>
      <c r="I22210">
        <v>1</v>
      </c>
      <c r="J22210">
        <v>1368</v>
      </c>
      <c r="K22210">
        <v>1</v>
      </c>
      <c r="L22210">
        <v>1</v>
      </c>
      <c r="M22210">
        <v>455</v>
      </c>
      <c r="N22210" t="s">
        <v>18</v>
      </c>
      <c r="O22210">
        <v>0</v>
      </c>
      <c r="P22210">
        <v>2158</v>
      </c>
    </row>
    <row r="22211" spans="1:16" x14ac:dyDescent="0.25">
      <c r="A22211" t="s">
        <v>32800</v>
      </c>
      <c r="B22211">
        <v>1500</v>
      </c>
      <c r="C22211" s="3" t="str">
        <f>HYPERLINK("http://www.uniprot.org/uniprot/G7JRR8","tr|G7JRR8|G7JRR8_MEDTR")</f>
        <v>tr|G7JRR8|G7JRR8_MEDTR</v>
      </c>
      <c r="D22211" t="s">
        <v>32801</v>
      </c>
      <c r="E22211">
        <v>88.44</v>
      </c>
      <c r="F22211">
        <v>476</v>
      </c>
      <c r="G22211">
        <v>55</v>
      </c>
      <c r="H22211">
        <v>5</v>
      </c>
      <c r="I22211">
        <v>7</v>
      </c>
      <c r="J22211">
        <v>1419</v>
      </c>
      <c r="K22211">
        <v>1</v>
      </c>
      <c r="L22211">
        <v>1</v>
      </c>
      <c r="M22211">
        <v>471</v>
      </c>
      <c r="N22211" t="s">
        <v>18</v>
      </c>
      <c r="O22211">
        <v>0</v>
      </c>
      <c r="P22211">
        <v>2137</v>
      </c>
    </row>
    <row r="22212" spans="1:16" x14ac:dyDescent="0.25">
      <c r="A22212" t="s">
        <v>32802</v>
      </c>
      <c r="B22212">
        <v>936</v>
      </c>
      <c r="C22212" s="3" t="str">
        <f>HYPERLINK("http://www.uniprot.org/uniprot/A4ZGU1","tr|A4ZGU1|A4ZGU1_SOYBN")</f>
        <v>tr|A4ZGU1|A4ZGU1_SOYBN</v>
      </c>
      <c r="D22212" t="s">
        <v>32803</v>
      </c>
      <c r="E22212">
        <v>37.619999999999997</v>
      </c>
      <c r="F22212">
        <v>202</v>
      </c>
      <c r="G22212">
        <v>126</v>
      </c>
      <c r="H22212">
        <v>38</v>
      </c>
      <c r="I22212">
        <v>439</v>
      </c>
      <c r="J22212">
        <v>930</v>
      </c>
      <c r="K22212">
        <v>1</v>
      </c>
      <c r="L22212">
        <v>53</v>
      </c>
      <c r="M22212">
        <v>235</v>
      </c>
      <c r="N22212" t="s">
        <v>18</v>
      </c>
      <c r="O22212" s="1">
        <v>1.1271800000000001E-22</v>
      </c>
      <c r="P22212">
        <v>282</v>
      </c>
    </row>
    <row r="22213" spans="1:16" x14ac:dyDescent="0.25">
      <c r="A22213" t="s">
        <v>32804</v>
      </c>
      <c r="B22213">
        <v>1314</v>
      </c>
      <c r="C22213" s="3" t="str">
        <f>HYPERLINK("http://www.uniprot.org/uniprot/I1K4P2","tr|I1K4P2|I1K4P2_SOYBN")</f>
        <v>tr|I1K4P2|I1K4P2_SOYBN</v>
      </c>
      <c r="D22213" t="s">
        <v>99</v>
      </c>
      <c r="E22213">
        <v>82.37</v>
      </c>
      <c r="F22213">
        <v>437</v>
      </c>
      <c r="G22213">
        <v>77</v>
      </c>
      <c r="H22213">
        <v>0</v>
      </c>
      <c r="I22213">
        <v>1</v>
      </c>
      <c r="J22213">
        <v>1311</v>
      </c>
      <c r="K22213">
        <v>1</v>
      </c>
      <c r="L22213">
        <v>62</v>
      </c>
      <c r="M22213">
        <v>497</v>
      </c>
      <c r="N22213" t="s">
        <v>18</v>
      </c>
      <c r="O22213">
        <v>0</v>
      </c>
      <c r="P22213">
        <v>1932</v>
      </c>
    </row>
    <row r="22214" spans="1:16" x14ac:dyDescent="0.25">
      <c r="A22214" t="s">
        <v>32805</v>
      </c>
      <c r="B22214">
        <v>1233</v>
      </c>
      <c r="C22214" s="3" t="str">
        <f>HYPERLINK("http://www.uniprot.org/uniprot/G7JEQ9","tr|G7JEQ9|G7JEQ9_MEDTR")</f>
        <v>tr|G7JEQ9|G7JEQ9_MEDTR</v>
      </c>
      <c r="D22214" t="s">
        <v>32806</v>
      </c>
      <c r="E22214">
        <v>77.849999999999994</v>
      </c>
      <c r="F22214">
        <v>411</v>
      </c>
      <c r="G22214">
        <v>91</v>
      </c>
      <c r="H22214">
        <v>1</v>
      </c>
      <c r="I22214">
        <v>1</v>
      </c>
      <c r="J22214">
        <v>1230</v>
      </c>
      <c r="K22214">
        <v>1</v>
      </c>
      <c r="L22214">
        <v>1</v>
      </c>
      <c r="M22214">
        <v>401</v>
      </c>
      <c r="N22214" t="s">
        <v>18</v>
      </c>
      <c r="O22214">
        <v>0</v>
      </c>
      <c r="P22214">
        <v>1700</v>
      </c>
    </row>
    <row r="22215" spans="1:16" x14ac:dyDescent="0.25">
      <c r="A22215" t="s">
        <v>32807</v>
      </c>
      <c r="B22215">
        <v>1089</v>
      </c>
      <c r="C22215" s="3" t="str">
        <f>HYPERLINK("http://www.uniprot.org/uniprot/G7JCJ6","tr|G7JCJ6|G7JCJ6_MEDTR")</f>
        <v>tr|G7JCJ6|G7JCJ6_MEDTR</v>
      </c>
      <c r="D22215" t="s">
        <v>32808</v>
      </c>
      <c r="E22215">
        <v>67.569999999999993</v>
      </c>
      <c r="F22215">
        <v>330</v>
      </c>
      <c r="G22215">
        <v>107</v>
      </c>
      <c r="H22215">
        <v>0</v>
      </c>
      <c r="I22215">
        <v>10</v>
      </c>
      <c r="J22215">
        <v>999</v>
      </c>
      <c r="K22215">
        <v>1</v>
      </c>
      <c r="L22215">
        <v>1</v>
      </c>
      <c r="M22215">
        <v>302</v>
      </c>
      <c r="N22215" t="s">
        <v>18</v>
      </c>
      <c r="O22215" s="1">
        <v>2.75527E-123</v>
      </c>
      <c r="P22215">
        <v>1074</v>
      </c>
    </row>
    <row r="22216" spans="1:16" x14ac:dyDescent="0.25">
      <c r="A22216" t="s">
        <v>32809</v>
      </c>
      <c r="B22216">
        <v>1623</v>
      </c>
      <c r="C22216" s="3" t="str">
        <f>HYPERLINK("http://www.uniprot.org/uniprot/Q7XZK5","tr|Q7XZK5|Q7XZK5_CICAR")</f>
        <v>tr|Q7XZK5|Q7XZK5_CICAR</v>
      </c>
      <c r="D22216" t="s">
        <v>32810</v>
      </c>
      <c r="E22216">
        <v>93.48</v>
      </c>
      <c r="F22216">
        <v>537</v>
      </c>
      <c r="G22216">
        <v>35</v>
      </c>
      <c r="H22216">
        <v>0</v>
      </c>
      <c r="I22216">
        <v>1</v>
      </c>
      <c r="J22216">
        <v>1611</v>
      </c>
      <c r="K22216">
        <v>1</v>
      </c>
      <c r="L22216">
        <v>1</v>
      </c>
      <c r="M22216">
        <v>537</v>
      </c>
      <c r="N22216" t="s">
        <v>18</v>
      </c>
      <c r="O22216">
        <v>0</v>
      </c>
      <c r="P22216">
        <v>2594</v>
      </c>
    </row>
    <row r="22217" spans="1:16" x14ac:dyDescent="0.25">
      <c r="A22217" t="s">
        <v>32811</v>
      </c>
      <c r="B22217">
        <v>1239</v>
      </c>
      <c r="C22217" s="3" t="str">
        <f>HYPERLINK("http://www.uniprot.org/uniprot/I1KXE5","tr|I1KXE5|I1KXE5_SOYBN")</f>
        <v>tr|I1KXE5|I1KXE5_SOYBN</v>
      </c>
      <c r="D22217" t="s">
        <v>28</v>
      </c>
      <c r="E22217">
        <v>79.900000000000006</v>
      </c>
      <c r="F22217">
        <v>413</v>
      </c>
      <c r="G22217">
        <v>83</v>
      </c>
      <c r="H22217">
        <v>1</v>
      </c>
      <c r="I22217">
        <v>1</v>
      </c>
      <c r="J22217">
        <v>1236</v>
      </c>
      <c r="K22217">
        <v>1</v>
      </c>
      <c r="L22217">
        <v>1</v>
      </c>
      <c r="M22217">
        <v>413</v>
      </c>
      <c r="N22217" t="s">
        <v>18</v>
      </c>
      <c r="O22217">
        <v>0</v>
      </c>
      <c r="P22217">
        <v>1684</v>
      </c>
    </row>
    <row r="22218" spans="1:16" x14ac:dyDescent="0.25">
      <c r="A22218" t="s">
        <v>32812</v>
      </c>
      <c r="B22218">
        <v>1542</v>
      </c>
      <c r="C22218" s="3" t="str">
        <f>HYPERLINK("http://www.uniprot.org/uniprot/G7JQS5","tr|G7JQS5|G7JQS5_MEDTR")</f>
        <v>tr|G7JQS5|G7JQS5_MEDTR</v>
      </c>
      <c r="D22218" t="s">
        <v>32813</v>
      </c>
      <c r="E22218">
        <v>80.87</v>
      </c>
      <c r="F22218">
        <v>523</v>
      </c>
      <c r="G22218">
        <v>100</v>
      </c>
      <c r="H22218">
        <v>35</v>
      </c>
      <c r="I22218">
        <v>67</v>
      </c>
      <c r="J22218">
        <v>1530</v>
      </c>
      <c r="K22218">
        <v>1</v>
      </c>
      <c r="L22218">
        <v>21</v>
      </c>
      <c r="M22218">
        <v>529</v>
      </c>
      <c r="N22218" t="s">
        <v>18</v>
      </c>
      <c r="O22218">
        <v>0</v>
      </c>
      <c r="P22218">
        <v>2091</v>
      </c>
    </row>
    <row r="22219" spans="1:16" x14ac:dyDescent="0.25">
      <c r="A22219" t="s">
        <v>32814</v>
      </c>
      <c r="B22219">
        <v>321</v>
      </c>
      <c r="C22219" s="3" t="str">
        <f>HYPERLINK("http://www.uniprot.org/uniprot/K7MWI0","tr|K7MWI0|K7MWI0_SOYBN")</f>
        <v>tr|K7MWI0|K7MWI0_SOYBN</v>
      </c>
      <c r="D22219" t="s">
        <v>61</v>
      </c>
      <c r="E22219">
        <v>65.11</v>
      </c>
      <c r="F22219">
        <v>43</v>
      </c>
      <c r="G22219">
        <v>15</v>
      </c>
      <c r="H22219">
        <v>0</v>
      </c>
      <c r="I22219">
        <v>34</v>
      </c>
      <c r="J22219">
        <v>162</v>
      </c>
      <c r="K22219">
        <v>-1</v>
      </c>
      <c r="L22219">
        <v>210</v>
      </c>
      <c r="M22219">
        <v>252</v>
      </c>
      <c r="N22219" t="s">
        <v>18</v>
      </c>
      <c r="O22219" s="1">
        <v>8.5650300000000001E-10</v>
      </c>
      <c r="P22219">
        <v>166</v>
      </c>
    </row>
    <row r="22220" spans="1:16" x14ac:dyDescent="0.25">
      <c r="A22220" t="s">
        <v>32815</v>
      </c>
      <c r="B22220">
        <v>813</v>
      </c>
      <c r="C22220" s="3" t="str">
        <f>HYPERLINK("http://www.uniprot.org/uniprot/G7KPC6","tr|G7KPC6|G7KPC6_MEDTR")</f>
        <v>tr|G7KPC6|G7KPC6_MEDTR</v>
      </c>
      <c r="D22220" t="s">
        <v>32816</v>
      </c>
      <c r="E22220">
        <v>85.55</v>
      </c>
      <c r="F22220">
        <v>270</v>
      </c>
      <c r="G22220">
        <v>39</v>
      </c>
      <c r="H22220">
        <v>0</v>
      </c>
      <c r="I22220">
        <v>1</v>
      </c>
      <c r="J22220">
        <v>810</v>
      </c>
      <c r="K22220">
        <v>1</v>
      </c>
      <c r="L22220">
        <v>1</v>
      </c>
      <c r="M22220">
        <v>268</v>
      </c>
      <c r="N22220" t="s">
        <v>18</v>
      </c>
      <c r="O22220" s="1">
        <v>7.4285199999999995E-123</v>
      </c>
      <c r="P22220">
        <v>1145</v>
      </c>
    </row>
    <row r="22221" spans="1:16" x14ac:dyDescent="0.25">
      <c r="A22221" t="s">
        <v>32817</v>
      </c>
      <c r="B22221">
        <v>891</v>
      </c>
      <c r="C22221" s="3" t="str">
        <f>HYPERLINK("http://www.uniprot.org/uniprot/Q949K8","tr|Q949K8|Q949K8_CICAR")</f>
        <v>tr|Q949K8|Q949K8_CICAR</v>
      </c>
      <c r="D22221" t="s">
        <v>55</v>
      </c>
      <c r="E22221">
        <v>86.04</v>
      </c>
      <c r="F22221">
        <v>172</v>
      </c>
      <c r="G22221">
        <v>24</v>
      </c>
      <c r="H22221">
        <v>0</v>
      </c>
      <c r="I22221">
        <v>1</v>
      </c>
      <c r="J22221">
        <v>516</v>
      </c>
      <c r="K22221">
        <v>1</v>
      </c>
      <c r="L22221">
        <v>104</v>
      </c>
      <c r="M22221">
        <v>275</v>
      </c>
      <c r="N22221" t="s">
        <v>18</v>
      </c>
      <c r="O22221" s="1">
        <v>8.0784200000000004E-84</v>
      </c>
      <c r="P22221">
        <v>809</v>
      </c>
    </row>
    <row r="22222" spans="1:16" x14ac:dyDescent="0.25">
      <c r="A22222" t="s">
        <v>32818</v>
      </c>
      <c r="B22222">
        <v>1857</v>
      </c>
      <c r="C22222" s="3" t="str">
        <f>HYPERLINK("http://www.uniprot.org/uniprot/G7KKB8","tr|G7KKB8|G7KKB8_MEDTR")</f>
        <v>tr|G7KKB8|G7KKB8_MEDTR</v>
      </c>
      <c r="D22222" t="s">
        <v>32819</v>
      </c>
      <c r="E22222">
        <v>87.7</v>
      </c>
      <c r="F22222">
        <v>561</v>
      </c>
      <c r="G22222">
        <v>69</v>
      </c>
      <c r="H22222">
        <v>0</v>
      </c>
      <c r="I22222">
        <v>172</v>
      </c>
      <c r="J22222">
        <v>1854</v>
      </c>
      <c r="K22222">
        <v>1</v>
      </c>
      <c r="L22222">
        <v>154</v>
      </c>
      <c r="M22222">
        <v>712</v>
      </c>
      <c r="N22222" t="s">
        <v>18</v>
      </c>
      <c r="O22222">
        <v>0</v>
      </c>
      <c r="P22222">
        <v>2597</v>
      </c>
    </row>
    <row r="22223" spans="1:16" x14ac:dyDescent="0.25">
      <c r="A22223" t="s">
        <v>32820</v>
      </c>
      <c r="B22223">
        <v>1020</v>
      </c>
      <c r="C22223" s="3" t="str">
        <f>HYPERLINK("http://www.uniprot.org/uniprot/G7I7U4","tr|G7I7U4|G7I7U4_MEDTR")</f>
        <v>tr|G7I7U4|G7I7U4_MEDTR</v>
      </c>
      <c r="D22223" t="s">
        <v>2780</v>
      </c>
      <c r="E22223">
        <v>65.62</v>
      </c>
      <c r="F22223">
        <v>352</v>
      </c>
      <c r="G22223">
        <v>121</v>
      </c>
      <c r="H22223">
        <v>18</v>
      </c>
      <c r="I22223">
        <v>1</v>
      </c>
      <c r="J22223">
        <v>1002</v>
      </c>
      <c r="K22223">
        <v>1</v>
      </c>
      <c r="L22223">
        <v>23</v>
      </c>
      <c r="M22223">
        <v>374</v>
      </c>
      <c r="N22223" t="s">
        <v>18</v>
      </c>
      <c r="O22223" s="1">
        <v>8.4534600000000001E-131</v>
      </c>
      <c r="P22223">
        <v>1215</v>
      </c>
    </row>
    <row r="22224" spans="1:16" x14ac:dyDescent="0.25">
      <c r="A22224" t="s">
        <v>32821</v>
      </c>
      <c r="B22224">
        <v>825</v>
      </c>
      <c r="C22224" s="3" t="str">
        <f>HYPERLINK("http://www.uniprot.org/uniprot/G7IHP7","tr|G7IHP7|G7IHP7_MEDTR")</f>
        <v>tr|G7IHP7|G7IHP7_MEDTR</v>
      </c>
      <c r="D22224" t="s">
        <v>32822</v>
      </c>
      <c r="E22224">
        <v>89.15</v>
      </c>
      <c r="F22224">
        <v>249</v>
      </c>
      <c r="G22224">
        <v>27</v>
      </c>
      <c r="H22224">
        <v>0</v>
      </c>
      <c r="I22224">
        <v>76</v>
      </c>
      <c r="J22224">
        <v>822</v>
      </c>
      <c r="K22224">
        <v>1</v>
      </c>
      <c r="L22224">
        <v>39</v>
      </c>
      <c r="M22224">
        <v>286</v>
      </c>
      <c r="N22224" t="s">
        <v>18</v>
      </c>
      <c r="O22224" s="1">
        <v>5.6680999999999998E-126</v>
      </c>
      <c r="P22224">
        <v>1172</v>
      </c>
    </row>
    <row r="22225" spans="1:16" x14ac:dyDescent="0.25">
      <c r="A22225" t="s">
        <v>32823</v>
      </c>
      <c r="B22225">
        <v>1032</v>
      </c>
      <c r="C22225" s="3" t="str">
        <f>HYPERLINK("http://www.uniprot.org/uniprot/G7IH23","tr|G7IH23|G7IH23_MEDTR")</f>
        <v>tr|G7IH23|G7IH23_MEDTR</v>
      </c>
      <c r="D22225" t="s">
        <v>32824</v>
      </c>
      <c r="E22225">
        <v>69.97</v>
      </c>
      <c r="F22225">
        <v>373</v>
      </c>
      <c r="G22225">
        <v>112</v>
      </c>
      <c r="H22225">
        <v>30</v>
      </c>
      <c r="I22225">
        <v>1</v>
      </c>
      <c r="J22225">
        <v>1029</v>
      </c>
      <c r="K22225">
        <v>1</v>
      </c>
      <c r="L22225">
        <v>1</v>
      </c>
      <c r="M22225">
        <v>367</v>
      </c>
      <c r="N22225" t="s">
        <v>18</v>
      </c>
      <c r="O22225" s="1">
        <v>8.2987199999999998E-150</v>
      </c>
      <c r="P22225">
        <v>1379</v>
      </c>
    </row>
    <row r="22226" spans="1:16" x14ac:dyDescent="0.25">
      <c r="A22226" t="s">
        <v>32825</v>
      </c>
      <c r="B22226">
        <v>1023</v>
      </c>
      <c r="C22226" s="3" t="str">
        <f>HYPERLINK("http://www.uniprot.org/uniprot/G7JMV9","tr|G7JMV9|G7JMV9_MEDTR")</f>
        <v>tr|G7JMV9|G7JMV9_MEDTR</v>
      </c>
      <c r="D22226" t="s">
        <v>32826</v>
      </c>
      <c r="E22226">
        <v>82.04</v>
      </c>
      <c r="F22226">
        <v>323</v>
      </c>
      <c r="G22226">
        <v>58</v>
      </c>
      <c r="H22226">
        <v>0</v>
      </c>
      <c r="I22226">
        <v>52</v>
      </c>
      <c r="J22226">
        <v>1020</v>
      </c>
      <c r="K22226">
        <v>1</v>
      </c>
      <c r="L22226">
        <v>18</v>
      </c>
      <c r="M22226">
        <v>335</v>
      </c>
      <c r="N22226" t="s">
        <v>18</v>
      </c>
      <c r="O22226" s="1">
        <v>3.3181900000000001E-151</v>
      </c>
      <c r="P22226">
        <v>1391</v>
      </c>
    </row>
    <row r="22227" spans="1:16" x14ac:dyDescent="0.25">
      <c r="A22227" t="s">
        <v>32827</v>
      </c>
      <c r="B22227">
        <v>2922</v>
      </c>
      <c r="C22227" s="3" t="str">
        <f>HYPERLINK("http://www.uniprot.org/uniprot/G7KEA9","tr|G7KEA9|G7KEA9_MEDTR")</f>
        <v>tr|G7KEA9|G7KEA9_MEDTR</v>
      </c>
      <c r="D22227" t="s">
        <v>32828</v>
      </c>
      <c r="E22227">
        <v>88.85</v>
      </c>
      <c r="F22227">
        <v>969</v>
      </c>
      <c r="G22227">
        <v>108</v>
      </c>
      <c r="H22227">
        <v>0</v>
      </c>
      <c r="I22227">
        <v>13</v>
      </c>
      <c r="J22227">
        <v>2919</v>
      </c>
      <c r="K22227">
        <v>1</v>
      </c>
      <c r="L22227">
        <v>212</v>
      </c>
      <c r="M22227">
        <v>1180</v>
      </c>
      <c r="N22227" t="s">
        <v>18</v>
      </c>
      <c r="O22227">
        <v>0</v>
      </c>
      <c r="P22227">
        <v>4494</v>
      </c>
    </row>
    <row r="22228" spans="1:16" x14ac:dyDescent="0.25">
      <c r="A22228" t="s">
        <v>32829</v>
      </c>
      <c r="B22228">
        <v>885</v>
      </c>
      <c r="C22228" s="3" t="str">
        <f>HYPERLINK("http://www.uniprot.org/uniprot/A2Q4S5","tr|A2Q4S5|A2Q4S5_MEDTR")</f>
        <v>tr|A2Q4S5|A2Q4S5_MEDTR</v>
      </c>
      <c r="D22228" t="s">
        <v>21489</v>
      </c>
      <c r="E22228">
        <v>43.58</v>
      </c>
      <c r="F22228">
        <v>117</v>
      </c>
      <c r="G22228">
        <v>66</v>
      </c>
      <c r="H22228">
        <v>1</v>
      </c>
      <c r="I22228">
        <v>277</v>
      </c>
      <c r="J22228">
        <v>624</v>
      </c>
      <c r="K22228">
        <v>1</v>
      </c>
      <c r="L22228">
        <v>366</v>
      </c>
      <c r="M22228">
        <v>480</v>
      </c>
      <c r="N22228" t="s">
        <v>18</v>
      </c>
      <c r="O22228" s="1">
        <v>2.3631800000000002E-19</v>
      </c>
      <c r="P22228">
        <v>253</v>
      </c>
    </row>
    <row r="22229" spans="1:16" x14ac:dyDescent="0.25">
      <c r="A22229" t="s">
        <v>32830</v>
      </c>
      <c r="B22229">
        <v>606</v>
      </c>
      <c r="C22229" s="3" t="str">
        <f>HYPERLINK("http://www.uniprot.org/uniprot/I1LU28","tr|I1LU28|I1LU28_SOYBN")</f>
        <v>tr|I1LU28|I1LU28_SOYBN</v>
      </c>
      <c r="D22229" t="s">
        <v>28</v>
      </c>
      <c r="E22229">
        <v>93.29</v>
      </c>
      <c r="F22229">
        <v>194</v>
      </c>
      <c r="G22229">
        <v>13</v>
      </c>
      <c r="H22229">
        <v>0</v>
      </c>
      <c r="I22229">
        <v>1</v>
      </c>
      <c r="J22229">
        <v>582</v>
      </c>
      <c r="K22229">
        <v>1</v>
      </c>
      <c r="L22229">
        <v>1</v>
      </c>
      <c r="M22229">
        <v>194</v>
      </c>
      <c r="N22229" t="s">
        <v>18</v>
      </c>
      <c r="O22229" s="1">
        <v>5.7350600000000005E-103</v>
      </c>
      <c r="P22229">
        <v>971</v>
      </c>
    </row>
    <row r="22230" spans="1:16" x14ac:dyDescent="0.25">
      <c r="A22230" t="s">
        <v>32831</v>
      </c>
      <c r="B22230">
        <v>1143</v>
      </c>
      <c r="C22230" s="3" t="str">
        <f>HYPERLINK("http://www.uniprot.org/uniprot/G7KY88","tr|G7KY88|G7KY88_MEDTR")</f>
        <v>tr|G7KY88|G7KY88_MEDTR</v>
      </c>
      <c r="D22230" t="s">
        <v>32832</v>
      </c>
      <c r="E22230">
        <v>74.709999999999994</v>
      </c>
      <c r="F22230">
        <v>348</v>
      </c>
      <c r="G22230">
        <v>88</v>
      </c>
      <c r="H22230">
        <v>3</v>
      </c>
      <c r="I22230">
        <v>85</v>
      </c>
      <c r="J22230">
        <v>1119</v>
      </c>
      <c r="K22230">
        <v>1</v>
      </c>
      <c r="L22230">
        <v>14</v>
      </c>
      <c r="M22230">
        <v>359</v>
      </c>
      <c r="N22230" t="s">
        <v>18</v>
      </c>
      <c r="O22230" s="1">
        <v>9.4662200000000008E-137</v>
      </c>
      <c r="P22230">
        <v>1267</v>
      </c>
    </row>
    <row r="22231" spans="1:16" x14ac:dyDescent="0.25">
      <c r="A22231" t="s">
        <v>32833</v>
      </c>
      <c r="B22231">
        <v>2265</v>
      </c>
      <c r="C22231" s="3" t="str">
        <f>HYPERLINK("http://www.uniprot.org/uniprot/A5BE46","tr|A5BE46|A5BE46_VITVI")</f>
        <v>tr|A5BE46|A5BE46_VITVI</v>
      </c>
      <c r="D22231" t="s">
        <v>462</v>
      </c>
      <c r="E22231">
        <v>79.73</v>
      </c>
      <c r="F22231">
        <v>760</v>
      </c>
      <c r="G22231">
        <v>154</v>
      </c>
      <c r="H22231">
        <v>7</v>
      </c>
      <c r="I22231">
        <v>1</v>
      </c>
      <c r="J22231">
        <v>2259</v>
      </c>
      <c r="K22231">
        <v>1</v>
      </c>
      <c r="L22231">
        <v>594</v>
      </c>
      <c r="M22231">
        <v>1353</v>
      </c>
      <c r="N22231" t="s">
        <v>18</v>
      </c>
      <c r="O22231">
        <v>0</v>
      </c>
      <c r="P22231">
        <v>3239</v>
      </c>
    </row>
    <row r="22232" spans="1:16" x14ac:dyDescent="0.25">
      <c r="A22232" t="s">
        <v>32834</v>
      </c>
      <c r="B22232">
        <v>1884</v>
      </c>
      <c r="C22232" s="3" t="str">
        <f>HYPERLINK("http://www.uniprot.org/uniprot/G8A134","tr|G8A134|G8A134_MEDTR")</f>
        <v>tr|G8A134|G8A134_MEDTR</v>
      </c>
      <c r="D22232" t="s">
        <v>32792</v>
      </c>
      <c r="E22232">
        <v>73.05</v>
      </c>
      <c r="F22232">
        <v>631</v>
      </c>
      <c r="G22232">
        <v>170</v>
      </c>
      <c r="H22232">
        <v>11</v>
      </c>
      <c r="I22232">
        <v>1</v>
      </c>
      <c r="J22232">
        <v>1860</v>
      </c>
      <c r="K22232">
        <v>1</v>
      </c>
      <c r="L22232">
        <v>16</v>
      </c>
      <c r="M22232">
        <v>644</v>
      </c>
      <c r="N22232" t="s">
        <v>18</v>
      </c>
      <c r="O22232">
        <v>0</v>
      </c>
      <c r="P22232">
        <v>2333</v>
      </c>
    </row>
    <row r="22233" spans="1:16" x14ac:dyDescent="0.25">
      <c r="A22233" t="s">
        <v>32835</v>
      </c>
      <c r="B22233">
        <v>357</v>
      </c>
      <c r="C22233" s="3" t="str">
        <f>HYPERLINK("http://www.uniprot.org/uniprot/B7FF14","tr|B7FF14|B7FF14_MEDTR")</f>
        <v>tr|B7FF14|B7FF14_MEDTR</v>
      </c>
      <c r="D22233" t="s">
        <v>22240</v>
      </c>
      <c r="E22233">
        <v>54.23</v>
      </c>
      <c r="F22233">
        <v>118</v>
      </c>
      <c r="G22233">
        <v>54</v>
      </c>
      <c r="H22233">
        <v>3</v>
      </c>
      <c r="I22233">
        <v>13</v>
      </c>
      <c r="J22233">
        <v>357</v>
      </c>
      <c r="K22233">
        <v>-1</v>
      </c>
      <c r="L22233">
        <v>43</v>
      </c>
      <c r="M22233">
        <v>159</v>
      </c>
      <c r="N22233" t="s">
        <v>18</v>
      </c>
      <c r="O22233" s="1">
        <v>7.6092599999999998E-22</v>
      </c>
      <c r="P22233">
        <v>270</v>
      </c>
    </row>
    <row r="22234" spans="1:16" x14ac:dyDescent="0.25">
      <c r="A22234" t="s">
        <v>32836</v>
      </c>
      <c r="B22234">
        <v>1704</v>
      </c>
      <c r="C22234" s="3" t="str">
        <f>HYPERLINK("http://www.uniprot.org/uniprot/G7JAF7","tr|G7JAF7|G7JAF7_MEDTR")</f>
        <v>tr|G7JAF7|G7JAF7_MEDTR</v>
      </c>
      <c r="D22234" t="s">
        <v>32837</v>
      </c>
      <c r="E22234">
        <v>81.92</v>
      </c>
      <c r="F22234">
        <v>603</v>
      </c>
      <c r="G22234">
        <v>109</v>
      </c>
      <c r="H22234">
        <v>43</v>
      </c>
      <c r="I22234">
        <v>7</v>
      </c>
      <c r="J22234">
        <v>1686</v>
      </c>
      <c r="K22234">
        <v>1</v>
      </c>
      <c r="L22234">
        <v>5</v>
      </c>
      <c r="M22234">
        <v>607</v>
      </c>
      <c r="N22234" t="s">
        <v>18</v>
      </c>
      <c r="O22234">
        <v>0</v>
      </c>
      <c r="P22234">
        <v>2526</v>
      </c>
    </row>
    <row r="22235" spans="1:16" x14ac:dyDescent="0.25">
      <c r="A22235" t="s">
        <v>32838</v>
      </c>
      <c r="B22235">
        <v>1662</v>
      </c>
      <c r="C22235" s="3" t="str">
        <f>HYPERLINK("http://www.uniprot.org/uniprot/G7J4T9","tr|G7J4T9|G7J4T9_MEDTR")</f>
        <v>tr|G7J4T9|G7J4T9_MEDTR</v>
      </c>
      <c r="D22235" t="s">
        <v>32839</v>
      </c>
      <c r="E22235">
        <v>86.98</v>
      </c>
      <c r="F22235">
        <v>553</v>
      </c>
      <c r="G22235">
        <v>72</v>
      </c>
      <c r="H22235">
        <v>0</v>
      </c>
      <c r="I22235">
        <v>1</v>
      </c>
      <c r="J22235">
        <v>1659</v>
      </c>
      <c r="K22235">
        <v>1</v>
      </c>
      <c r="L22235">
        <v>1</v>
      </c>
      <c r="M22235">
        <v>553</v>
      </c>
      <c r="N22235" t="s">
        <v>18</v>
      </c>
      <c r="O22235">
        <v>0</v>
      </c>
      <c r="P22235">
        <v>2509</v>
      </c>
    </row>
    <row r="22236" spans="1:16" x14ac:dyDescent="0.25">
      <c r="A22236" t="s">
        <v>32840</v>
      </c>
      <c r="B22236">
        <v>3573</v>
      </c>
      <c r="C22236" s="3" t="str">
        <f>HYPERLINK("http://www.uniprot.org/uniprot/K7L432","tr|K7L432|K7L432_SOYBN")</f>
        <v>tr|K7L432|K7L432_SOYBN</v>
      </c>
      <c r="D22236" t="s">
        <v>28</v>
      </c>
      <c r="E22236">
        <v>85.91</v>
      </c>
      <c r="F22236">
        <v>1214</v>
      </c>
      <c r="G22236">
        <v>171</v>
      </c>
      <c r="H22236">
        <v>24</v>
      </c>
      <c r="I22236">
        <v>1</v>
      </c>
      <c r="J22236">
        <v>3570</v>
      </c>
      <c r="K22236">
        <v>1</v>
      </c>
      <c r="L22236">
        <v>13</v>
      </c>
      <c r="M22236">
        <v>1217</v>
      </c>
      <c r="N22236" t="s">
        <v>18</v>
      </c>
      <c r="O22236">
        <v>0</v>
      </c>
      <c r="P22236">
        <v>5164</v>
      </c>
    </row>
    <row r="22237" spans="1:16" x14ac:dyDescent="0.25">
      <c r="A22237" t="s">
        <v>32841</v>
      </c>
      <c r="B22237">
        <v>690</v>
      </c>
      <c r="C22237" s="3" t="str">
        <f>HYPERLINK("http://www.uniprot.org/uniprot/I1KR80","tr|I1KR80|I1KR80_SOYBN")</f>
        <v>tr|I1KR80|I1KR80_SOYBN</v>
      </c>
      <c r="D22237" t="s">
        <v>28</v>
      </c>
      <c r="E22237">
        <v>79.91</v>
      </c>
      <c r="F22237">
        <v>229</v>
      </c>
      <c r="G22237">
        <v>46</v>
      </c>
      <c r="H22237">
        <v>0</v>
      </c>
      <c r="I22237">
        <v>1</v>
      </c>
      <c r="J22237">
        <v>687</v>
      </c>
      <c r="K22237">
        <v>1</v>
      </c>
      <c r="L22237">
        <v>1</v>
      </c>
      <c r="M22237">
        <v>229</v>
      </c>
      <c r="N22237" t="s">
        <v>18</v>
      </c>
      <c r="O22237" s="1">
        <v>6.0048899999999996E-103</v>
      </c>
      <c r="P22237">
        <v>972</v>
      </c>
    </row>
    <row r="22238" spans="1:16" x14ac:dyDescent="0.25">
      <c r="A22238" t="s">
        <v>32842</v>
      </c>
      <c r="B22238">
        <v>2250</v>
      </c>
      <c r="C22238" s="3" t="str">
        <f>HYPERLINK("http://www.uniprot.org/uniprot/G7LB96","tr|G7LB96|G7LB96_MEDTR")</f>
        <v>tr|G7LB96|G7LB96_MEDTR</v>
      </c>
      <c r="D22238" t="s">
        <v>32843</v>
      </c>
      <c r="E22238">
        <v>83.64</v>
      </c>
      <c r="F22238">
        <v>752</v>
      </c>
      <c r="G22238">
        <v>123</v>
      </c>
      <c r="H22238">
        <v>4</v>
      </c>
      <c r="I22238">
        <v>4</v>
      </c>
      <c r="J22238">
        <v>2247</v>
      </c>
      <c r="K22238">
        <v>1</v>
      </c>
      <c r="L22238">
        <v>3</v>
      </c>
      <c r="M22238">
        <v>735</v>
      </c>
      <c r="N22238" t="s">
        <v>18</v>
      </c>
      <c r="O22238">
        <v>0</v>
      </c>
      <c r="P22238">
        <v>3110</v>
      </c>
    </row>
    <row r="22239" spans="1:16" x14ac:dyDescent="0.25">
      <c r="A22239" t="s">
        <v>32844</v>
      </c>
      <c r="B22239">
        <v>1476</v>
      </c>
      <c r="C22239" s="3" t="str">
        <f>HYPERLINK("http://www.uniprot.org/uniprot/G7JG59","tr|G7JG59|G7JG59_MEDTR")</f>
        <v>tr|G7JG59|G7JG59_MEDTR</v>
      </c>
      <c r="D22239" t="s">
        <v>32845</v>
      </c>
      <c r="E22239">
        <v>79.75</v>
      </c>
      <c r="F22239">
        <v>494</v>
      </c>
      <c r="G22239">
        <v>100</v>
      </c>
      <c r="H22239">
        <v>4</v>
      </c>
      <c r="I22239">
        <v>1</v>
      </c>
      <c r="J22239">
        <v>1470</v>
      </c>
      <c r="K22239">
        <v>1</v>
      </c>
      <c r="L22239">
        <v>1</v>
      </c>
      <c r="M22239">
        <v>486</v>
      </c>
      <c r="N22239" t="s">
        <v>18</v>
      </c>
      <c r="O22239">
        <v>0</v>
      </c>
      <c r="P22239">
        <v>1948</v>
      </c>
    </row>
    <row r="22240" spans="1:16" x14ac:dyDescent="0.25">
      <c r="A22240" t="s">
        <v>32846</v>
      </c>
      <c r="B22240">
        <v>1113</v>
      </c>
      <c r="C22240" s="3" t="str">
        <f>HYPERLINK("http://www.uniprot.org/uniprot/G7JCJ7","tr|G7JCJ7|G7JCJ7_MEDTR")</f>
        <v>tr|G7JCJ7|G7JCJ7_MEDTR</v>
      </c>
      <c r="D22240" t="s">
        <v>32847</v>
      </c>
      <c r="E22240">
        <v>87.83</v>
      </c>
      <c r="F22240">
        <v>370</v>
      </c>
      <c r="G22240">
        <v>45</v>
      </c>
      <c r="H22240">
        <v>0</v>
      </c>
      <c r="I22240">
        <v>1</v>
      </c>
      <c r="J22240">
        <v>1110</v>
      </c>
      <c r="K22240">
        <v>1</v>
      </c>
      <c r="L22240">
        <v>1</v>
      </c>
      <c r="M22240">
        <v>370</v>
      </c>
      <c r="N22240" t="s">
        <v>18</v>
      </c>
      <c r="O22240">
        <v>0</v>
      </c>
      <c r="P22240">
        <v>1680</v>
      </c>
    </row>
    <row r="22241" spans="1:16" x14ac:dyDescent="0.25">
      <c r="A22241" t="s">
        <v>32848</v>
      </c>
      <c r="B22241">
        <v>1686</v>
      </c>
      <c r="C22241" s="3" t="str">
        <f>HYPERLINK("http://www.uniprot.org/uniprot/K7MJF3","tr|K7MJF3|K7MJF3_SOYBN")</f>
        <v>tr|K7MJF3|K7MJF3_SOYBN</v>
      </c>
      <c r="D22241" t="s">
        <v>28</v>
      </c>
      <c r="E22241">
        <v>60.67</v>
      </c>
      <c r="F22241">
        <v>445</v>
      </c>
      <c r="G22241">
        <v>175</v>
      </c>
      <c r="H22241">
        <v>41</v>
      </c>
      <c r="I22241">
        <v>1</v>
      </c>
      <c r="J22241">
        <v>1212</v>
      </c>
      <c r="K22241">
        <v>1</v>
      </c>
      <c r="L22241">
        <v>1</v>
      </c>
      <c r="M22241">
        <v>414</v>
      </c>
      <c r="N22241" t="s">
        <v>18</v>
      </c>
      <c r="O22241" s="1">
        <v>1.12715E-129</v>
      </c>
      <c r="P22241">
        <v>1208</v>
      </c>
    </row>
    <row r="22242" spans="1:16" x14ac:dyDescent="0.25">
      <c r="A22242" t="s">
        <v>32849</v>
      </c>
      <c r="B22242">
        <v>1041</v>
      </c>
      <c r="C22242" s="3" t="str">
        <f>HYPERLINK("http://www.uniprot.org/uniprot/C6TE57","tr|C6TE57|C6TE57_SOYBN")</f>
        <v>tr|C6TE57|C6TE57_SOYBN</v>
      </c>
      <c r="D22242" t="s">
        <v>210</v>
      </c>
      <c r="E22242">
        <v>81.3</v>
      </c>
      <c r="F22242">
        <v>337</v>
      </c>
      <c r="G22242">
        <v>63</v>
      </c>
      <c r="H22242">
        <v>3</v>
      </c>
      <c r="I22242">
        <v>37</v>
      </c>
      <c r="J22242">
        <v>1038</v>
      </c>
      <c r="K22242">
        <v>1</v>
      </c>
      <c r="L22242">
        <v>6</v>
      </c>
      <c r="M22242">
        <v>339</v>
      </c>
      <c r="N22242" t="s">
        <v>18</v>
      </c>
      <c r="O22242" s="1">
        <v>2.3686200000000002E-152</v>
      </c>
      <c r="P22242">
        <v>1401</v>
      </c>
    </row>
    <row r="22243" spans="1:16" x14ac:dyDescent="0.25">
      <c r="A22243" t="s">
        <v>32850</v>
      </c>
      <c r="B22243">
        <v>891</v>
      </c>
      <c r="C22243" s="3" t="str">
        <f>HYPERLINK("http://www.uniprot.org/uniprot/I1KHY6","tr|I1KHY6|I1KHY6_SOYBN")</f>
        <v>tr|I1KHY6|I1KHY6_SOYBN</v>
      </c>
      <c r="D22243" t="s">
        <v>28</v>
      </c>
      <c r="E22243">
        <v>83.44</v>
      </c>
      <c r="F22243">
        <v>296</v>
      </c>
      <c r="G22243">
        <v>49</v>
      </c>
      <c r="H22243">
        <v>0</v>
      </c>
      <c r="I22243">
        <v>1</v>
      </c>
      <c r="J22243">
        <v>888</v>
      </c>
      <c r="K22243">
        <v>1</v>
      </c>
      <c r="L22243">
        <v>1</v>
      </c>
      <c r="M22243">
        <v>286</v>
      </c>
      <c r="N22243" t="s">
        <v>18</v>
      </c>
      <c r="O22243" s="1">
        <v>1.18772E-135</v>
      </c>
      <c r="P22243">
        <v>1256</v>
      </c>
    </row>
    <row r="22244" spans="1:16" x14ac:dyDescent="0.25">
      <c r="A22244" t="s">
        <v>32851</v>
      </c>
      <c r="B22244">
        <v>1374</v>
      </c>
      <c r="C22244" s="3" t="str">
        <f>HYPERLINK("http://www.uniprot.org/uniprot/G7K149","tr|G7K149|G7K149_MEDTR")</f>
        <v>tr|G7K149|G7K149_MEDTR</v>
      </c>
      <c r="D22244" t="s">
        <v>32852</v>
      </c>
      <c r="E22244">
        <v>90.39</v>
      </c>
      <c r="F22244">
        <v>458</v>
      </c>
      <c r="G22244">
        <v>44</v>
      </c>
      <c r="H22244">
        <v>1</v>
      </c>
      <c r="I22244">
        <v>1</v>
      </c>
      <c r="J22244">
        <v>1371</v>
      </c>
      <c r="K22244">
        <v>1</v>
      </c>
      <c r="L22244">
        <v>1</v>
      </c>
      <c r="M22244">
        <v>454</v>
      </c>
      <c r="N22244" t="s">
        <v>18</v>
      </c>
      <c r="O22244">
        <v>0</v>
      </c>
      <c r="P22244">
        <v>2097</v>
      </c>
    </row>
    <row r="22245" spans="1:16" x14ac:dyDescent="0.25">
      <c r="A22245" t="s">
        <v>32853</v>
      </c>
      <c r="B22245">
        <v>2655</v>
      </c>
      <c r="C22245" s="3" t="str">
        <f>HYPERLINK("http://www.uniprot.org/uniprot/G7KPN7","tr|G7KPN7|G7KPN7_MEDTR")</f>
        <v>tr|G7KPN7|G7KPN7_MEDTR</v>
      </c>
      <c r="D22245" t="s">
        <v>32854</v>
      </c>
      <c r="E22245">
        <v>72.27</v>
      </c>
      <c r="F22245">
        <v>909</v>
      </c>
      <c r="G22245">
        <v>252</v>
      </c>
      <c r="H22245">
        <v>26</v>
      </c>
      <c r="I22245">
        <v>1</v>
      </c>
      <c r="J22245">
        <v>2649</v>
      </c>
      <c r="K22245">
        <v>1</v>
      </c>
      <c r="L22245">
        <v>128</v>
      </c>
      <c r="M22245">
        <v>1034</v>
      </c>
      <c r="N22245" t="s">
        <v>18</v>
      </c>
      <c r="O22245">
        <v>0</v>
      </c>
      <c r="P22245">
        <v>3270</v>
      </c>
    </row>
    <row r="22246" spans="1:16" x14ac:dyDescent="0.25">
      <c r="A22246" t="s">
        <v>32855</v>
      </c>
      <c r="B22246">
        <v>702</v>
      </c>
      <c r="C22246" s="3" t="str">
        <f>HYPERLINK("http://www.uniprot.org/uniprot/K7LS99","tr|K7LS99|K7LS99_SOYBN")</f>
        <v>tr|K7LS99|K7LS99_SOYBN</v>
      </c>
      <c r="D22246" t="s">
        <v>28</v>
      </c>
      <c r="E22246">
        <v>39.28</v>
      </c>
      <c r="F22246">
        <v>252</v>
      </c>
      <c r="G22246">
        <v>153</v>
      </c>
      <c r="H22246">
        <v>19</v>
      </c>
      <c r="I22246">
        <v>1</v>
      </c>
      <c r="J22246">
        <v>699</v>
      </c>
      <c r="K22246">
        <v>1</v>
      </c>
      <c r="L22246">
        <v>18</v>
      </c>
      <c r="M22246">
        <v>255</v>
      </c>
      <c r="N22246" t="s">
        <v>18</v>
      </c>
      <c r="O22246" s="1">
        <v>2.77921E-34</v>
      </c>
      <c r="P22246">
        <v>380</v>
      </c>
    </row>
    <row r="22247" spans="1:16" x14ac:dyDescent="0.25">
      <c r="A22247" t="s">
        <v>32856</v>
      </c>
      <c r="B22247">
        <v>483</v>
      </c>
      <c r="C22247" s="3" t="str">
        <f>HYPERLINK("http://www.uniprot.org/uniprot/I1MQH0","tr|I1MQH0|I1MQH0_SOYBN")</f>
        <v>tr|I1MQH0|I1MQH0_SOYBN</v>
      </c>
      <c r="D22247" t="s">
        <v>28</v>
      </c>
      <c r="E22247">
        <v>58.75</v>
      </c>
      <c r="F22247">
        <v>160</v>
      </c>
      <c r="G22247">
        <v>66</v>
      </c>
      <c r="H22247">
        <v>0</v>
      </c>
      <c r="I22247">
        <v>1</v>
      </c>
      <c r="J22247">
        <v>480</v>
      </c>
      <c r="K22247">
        <v>1</v>
      </c>
      <c r="L22247">
        <v>1</v>
      </c>
      <c r="M22247">
        <v>151</v>
      </c>
      <c r="N22247" t="s">
        <v>18</v>
      </c>
      <c r="O22247" s="1">
        <v>3.9958000000000002E-39</v>
      </c>
      <c r="P22247">
        <v>419</v>
      </c>
    </row>
    <row r="22248" spans="1:16" x14ac:dyDescent="0.25">
      <c r="A22248" t="s">
        <v>32857</v>
      </c>
      <c r="B22248">
        <v>864</v>
      </c>
      <c r="C22248" s="3" t="str">
        <f>HYPERLINK("http://www.uniprot.org/uniprot/G7I7U4","tr|G7I7U4|G7I7U4_MEDTR")</f>
        <v>tr|G7I7U4|G7I7U4_MEDTR</v>
      </c>
      <c r="D22248" t="s">
        <v>2780</v>
      </c>
      <c r="E22248">
        <v>63.83</v>
      </c>
      <c r="F22248">
        <v>318</v>
      </c>
      <c r="G22248">
        <v>115</v>
      </c>
      <c r="H22248">
        <v>33</v>
      </c>
      <c r="I22248">
        <v>1</v>
      </c>
      <c r="J22248">
        <v>855</v>
      </c>
      <c r="K22248">
        <v>1</v>
      </c>
      <c r="L22248">
        <v>56</v>
      </c>
      <c r="M22248">
        <v>373</v>
      </c>
      <c r="N22248" t="s">
        <v>18</v>
      </c>
      <c r="O22248" s="1">
        <v>2.26813E-112</v>
      </c>
      <c r="P22248">
        <v>1055</v>
      </c>
    </row>
    <row r="22249" spans="1:16" x14ac:dyDescent="0.25">
      <c r="A22249" t="s">
        <v>32858</v>
      </c>
      <c r="B22249">
        <v>387</v>
      </c>
      <c r="C22249" s="3" t="str">
        <f>HYPERLINK("http://www.uniprot.org/uniprot/M5W0T9","tr|M5W0T9|M5W0T9_PRUPE")</f>
        <v>tr|M5W0T9|M5W0T9_PRUPE</v>
      </c>
      <c r="D22249" t="s">
        <v>32859</v>
      </c>
      <c r="E22249">
        <v>83.33</v>
      </c>
      <c r="F22249">
        <v>132</v>
      </c>
      <c r="G22249">
        <v>22</v>
      </c>
      <c r="H22249">
        <v>4</v>
      </c>
      <c r="I22249">
        <v>1</v>
      </c>
      <c r="J22249">
        <v>384</v>
      </c>
      <c r="K22249">
        <v>1</v>
      </c>
      <c r="L22249">
        <v>1</v>
      </c>
      <c r="M22249">
        <v>132</v>
      </c>
      <c r="N22249" t="s">
        <v>18</v>
      </c>
      <c r="O22249" s="1">
        <v>1.0061E-58</v>
      </c>
      <c r="P22249">
        <v>588</v>
      </c>
    </row>
    <row r="22250" spans="1:16" x14ac:dyDescent="0.25">
      <c r="A22250" t="s">
        <v>32860</v>
      </c>
      <c r="B22250">
        <v>2532</v>
      </c>
      <c r="C22250" s="3" t="str">
        <f>HYPERLINK("http://www.uniprot.org/uniprot/G7IH33","tr|G7IH33|G7IH33_MEDTR")</f>
        <v>tr|G7IH33|G7IH33_MEDTR</v>
      </c>
      <c r="D22250" t="s">
        <v>7426</v>
      </c>
      <c r="E22250">
        <v>94.54</v>
      </c>
      <c r="F22250">
        <v>843</v>
      </c>
      <c r="G22250">
        <v>46</v>
      </c>
      <c r="H22250">
        <v>0</v>
      </c>
      <c r="I22250">
        <v>1</v>
      </c>
      <c r="J22250">
        <v>2529</v>
      </c>
      <c r="K22250">
        <v>1</v>
      </c>
      <c r="L22250">
        <v>1</v>
      </c>
      <c r="M22250">
        <v>843</v>
      </c>
      <c r="N22250" t="s">
        <v>18</v>
      </c>
      <c r="O22250">
        <v>0</v>
      </c>
      <c r="P22250">
        <v>4147</v>
      </c>
    </row>
    <row r="22251" spans="1:16" x14ac:dyDescent="0.25">
      <c r="A22251" t="s">
        <v>32861</v>
      </c>
      <c r="B22251">
        <v>1239</v>
      </c>
      <c r="C22251" s="3" t="str">
        <f>HYPERLINK("http://www.uniprot.org/uniprot/G7IT29","tr|G7IT29|G7IT29_MEDTR")</f>
        <v>tr|G7IT29|G7IT29_MEDTR</v>
      </c>
      <c r="D22251" t="s">
        <v>32862</v>
      </c>
      <c r="E22251">
        <v>63.22</v>
      </c>
      <c r="F22251">
        <v>416</v>
      </c>
      <c r="G22251">
        <v>153</v>
      </c>
      <c r="H22251">
        <v>4</v>
      </c>
      <c r="I22251">
        <v>1</v>
      </c>
      <c r="J22251">
        <v>1236</v>
      </c>
      <c r="K22251">
        <v>1</v>
      </c>
      <c r="L22251">
        <v>1</v>
      </c>
      <c r="M22251">
        <v>407</v>
      </c>
      <c r="N22251" t="s">
        <v>18</v>
      </c>
      <c r="O22251" s="1">
        <v>1.4837199999999999E-146</v>
      </c>
      <c r="P22251">
        <v>1352</v>
      </c>
    </row>
    <row r="22252" spans="1:16" x14ac:dyDescent="0.25">
      <c r="A22252" t="s">
        <v>32863</v>
      </c>
      <c r="B22252">
        <v>438</v>
      </c>
      <c r="C22252" s="3" t="str">
        <f>HYPERLINK("http://www.uniprot.org/uniprot/G7KEA7","tr|G7KEA7|G7KEA7_MEDTR")</f>
        <v>tr|G7KEA7|G7KEA7_MEDTR</v>
      </c>
      <c r="D22252" t="s">
        <v>7670</v>
      </c>
      <c r="E22252">
        <v>62.5</v>
      </c>
      <c r="F22252">
        <v>128</v>
      </c>
      <c r="G22252">
        <v>48</v>
      </c>
      <c r="H22252">
        <v>8</v>
      </c>
      <c r="I22252">
        <v>31</v>
      </c>
      <c r="J22252">
        <v>390</v>
      </c>
      <c r="K22252">
        <v>1</v>
      </c>
      <c r="L22252">
        <v>626</v>
      </c>
      <c r="M22252">
        <v>743</v>
      </c>
      <c r="N22252" t="s">
        <v>18</v>
      </c>
      <c r="O22252" s="1">
        <v>3.7958399999999998E-29</v>
      </c>
      <c r="P22252">
        <v>333</v>
      </c>
    </row>
    <row r="22253" spans="1:16" x14ac:dyDescent="0.25">
      <c r="A22253" t="s">
        <v>32864</v>
      </c>
      <c r="B22253">
        <v>936</v>
      </c>
      <c r="C22253" s="3" t="str">
        <f>HYPERLINK("http://www.uniprot.org/uniprot/I1JGF8","tr|I1JGF8|I1JGF8_SOYBN")</f>
        <v>tr|I1JGF8|I1JGF8_SOYBN</v>
      </c>
      <c r="D22253" t="s">
        <v>28</v>
      </c>
      <c r="E22253">
        <v>35.65</v>
      </c>
      <c r="F22253">
        <v>129</v>
      </c>
      <c r="G22253">
        <v>83</v>
      </c>
      <c r="H22253">
        <v>0</v>
      </c>
      <c r="I22253">
        <v>286</v>
      </c>
      <c r="J22253">
        <v>672</v>
      </c>
      <c r="K22253">
        <v>1</v>
      </c>
      <c r="L22253">
        <v>371</v>
      </c>
      <c r="M22253">
        <v>494</v>
      </c>
      <c r="N22253" t="s">
        <v>18</v>
      </c>
      <c r="O22253" s="1">
        <v>2.9731700000000002E-15</v>
      </c>
      <c r="P22253">
        <v>218</v>
      </c>
    </row>
    <row r="22254" spans="1:16" x14ac:dyDescent="0.25">
      <c r="A22254" t="s">
        <v>32865</v>
      </c>
      <c r="B22254">
        <v>783</v>
      </c>
      <c r="C22254" s="3" t="str">
        <f>HYPERLINK("http://www.uniprot.org/uniprot/G7L3Z2","tr|G7L3Z2|G7L3Z2_MEDTR")</f>
        <v>tr|G7L3Z2|G7L3Z2_MEDTR</v>
      </c>
      <c r="D22254" t="s">
        <v>32866</v>
      </c>
      <c r="E22254">
        <v>80.47</v>
      </c>
      <c r="F22254">
        <v>251</v>
      </c>
      <c r="G22254">
        <v>49</v>
      </c>
      <c r="H22254">
        <v>4</v>
      </c>
      <c r="I22254">
        <v>7</v>
      </c>
      <c r="J22254">
        <v>747</v>
      </c>
      <c r="K22254">
        <v>1</v>
      </c>
      <c r="L22254">
        <v>7</v>
      </c>
      <c r="M22254">
        <v>253</v>
      </c>
      <c r="N22254" t="s">
        <v>18</v>
      </c>
      <c r="O22254" s="1">
        <v>3.7751899999999998E-105</v>
      </c>
      <c r="P22254">
        <v>992</v>
      </c>
    </row>
    <row r="22255" spans="1:16" x14ac:dyDescent="0.25">
      <c r="A22255" t="s">
        <v>32867</v>
      </c>
      <c r="B22255">
        <v>1275</v>
      </c>
      <c r="C22255" s="3" t="str">
        <f>HYPERLINK("http://www.uniprot.org/uniprot/G7KY89","tr|G7KY89|G7KY89_MEDTR")</f>
        <v>tr|G7KY89|G7KY89_MEDTR</v>
      </c>
      <c r="D22255" t="s">
        <v>375</v>
      </c>
      <c r="E22255">
        <v>69.739999999999995</v>
      </c>
      <c r="F22255">
        <v>390</v>
      </c>
      <c r="G22255">
        <v>118</v>
      </c>
      <c r="H22255">
        <v>0</v>
      </c>
      <c r="I22255">
        <v>1</v>
      </c>
      <c r="J22255">
        <v>1170</v>
      </c>
      <c r="K22255">
        <v>1</v>
      </c>
      <c r="L22255">
        <v>1</v>
      </c>
      <c r="M22255">
        <v>380</v>
      </c>
      <c r="N22255" t="s">
        <v>18</v>
      </c>
      <c r="O22255" s="1">
        <v>1.9619000000000001E-141</v>
      </c>
      <c r="P22255">
        <v>1308</v>
      </c>
    </row>
    <row r="22256" spans="1:16" x14ac:dyDescent="0.25">
      <c r="A22256" t="s">
        <v>32868</v>
      </c>
      <c r="B22256">
        <v>777</v>
      </c>
      <c r="C22256" s="3" t="str">
        <f>HYPERLINK("http://www.uniprot.org/uniprot/G7L4X9","tr|G7L4X9|G7L4X9_MEDTR")</f>
        <v>tr|G7L4X9|G7L4X9_MEDTR</v>
      </c>
      <c r="D22256" t="s">
        <v>32869</v>
      </c>
      <c r="E22256">
        <v>71.38</v>
      </c>
      <c r="F22256">
        <v>311</v>
      </c>
      <c r="G22256">
        <v>89</v>
      </c>
      <c r="H22256">
        <v>61</v>
      </c>
      <c r="I22256">
        <v>25</v>
      </c>
      <c r="J22256">
        <v>774</v>
      </c>
      <c r="K22256">
        <v>1</v>
      </c>
      <c r="L22256">
        <v>387</v>
      </c>
      <c r="M22256">
        <v>697</v>
      </c>
      <c r="N22256" t="s">
        <v>18</v>
      </c>
      <c r="O22256" s="1">
        <v>9.8837599999999996E-114</v>
      </c>
      <c r="P22256">
        <v>1066</v>
      </c>
    </row>
    <row r="22257" spans="1:16" x14ac:dyDescent="0.25">
      <c r="A22257" t="s">
        <v>32870</v>
      </c>
      <c r="B22257">
        <v>1920</v>
      </c>
      <c r="C22257" s="3" t="str">
        <f>HYPERLINK("http://www.uniprot.org/uniprot/G8A134","tr|G8A134|G8A134_MEDTR")</f>
        <v>tr|G8A134|G8A134_MEDTR</v>
      </c>
      <c r="D22257" t="s">
        <v>32792</v>
      </c>
      <c r="E22257">
        <v>72.33</v>
      </c>
      <c r="F22257">
        <v>665</v>
      </c>
      <c r="G22257">
        <v>184</v>
      </c>
      <c r="H22257">
        <v>40</v>
      </c>
      <c r="I22257">
        <v>43</v>
      </c>
      <c r="J22257">
        <v>1917</v>
      </c>
      <c r="K22257">
        <v>1</v>
      </c>
      <c r="L22257">
        <v>16</v>
      </c>
      <c r="M22257">
        <v>676</v>
      </c>
      <c r="N22257" t="s">
        <v>18</v>
      </c>
      <c r="O22257">
        <v>0</v>
      </c>
      <c r="P22257">
        <v>2401</v>
      </c>
    </row>
    <row r="22258" spans="1:16" x14ac:dyDescent="0.25">
      <c r="A22258" t="s">
        <v>32871</v>
      </c>
      <c r="B22258">
        <v>840</v>
      </c>
      <c r="C22258" s="3" t="str">
        <f>HYPERLINK("http://www.uniprot.org/uniprot/I1MY19","tr|I1MY19|I1MY19_SOYBN")</f>
        <v>tr|I1MY19|I1MY19_SOYBN</v>
      </c>
      <c r="D22258" t="s">
        <v>71</v>
      </c>
      <c r="E22258">
        <v>60.39</v>
      </c>
      <c r="F22258">
        <v>303</v>
      </c>
      <c r="G22258">
        <v>120</v>
      </c>
      <c r="H22258">
        <v>32</v>
      </c>
      <c r="I22258">
        <v>25</v>
      </c>
      <c r="J22258">
        <v>837</v>
      </c>
      <c r="K22258">
        <v>1</v>
      </c>
      <c r="L22258">
        <v>41</v>
      </c>
      <c r="M22258">
        <v>335</v>
      </c>
      <c r="N22258" t="s">
        <v>18</v>
      </c>
      <c r="O22258" s="1">
        <v>7.6720400000000003E-86</v>
      </c>
      <c r="P22258">
        <v>826</v>
      </c>
    </row>
    <row r="22259" spans="1:16" x14ac:dyDescent="0.25">
      <c r="A22259" t="s">
        <v>32872</v>
      </c>
      <c r="B22259">
        <v>1293</v>
      </c>
      <c r="C22259" s="3" t="str">
        <f>HYPERLINK("http://www.uniprot.org/uniprot/I1LAK7","tr|I1LAK7|I1LAK7_SOYBN")</f>
        <v>tr|I1LAK7|I1LAK7_SOYBN</v>
      </c>
      <c r="D22259" t="s">
        <v>71</v>
      </c>
      <c r="E22259">
        <v>76.52</v>
      </c>
      <c r="F22259">
        <v>409</v>
      </c>
      <c r="G22259">
        <v>96</v>
      </c>
      <c r="H22259">
        <v>1</v>
      </c>
      <c r="I22259">
        <v>67</v>
      </c>
      <c r="J22259">
        <v>1290</v>
      </c>
      <c r="K22259">
        <v>1</v>
      </c>
      <c r="L22259">
        <v>26</v>
      </c>
      <c r="M22259">
        <v>428</v>
      </c>
      <c r="N22259" t="s">
        <v>18</v>
      </c>
      <c r="O22259" s="1">
        <v>2.19057E-180</v>
      </c>
      <c r="P22259">
        <v>1644</v>
      </c>
    </row>
    <row r="22260" spans="1:16" x14ac:dyDescent="0.25">
      <c r="A22260" t="s">
        <v>32873</v>
      </c>
      <c r="B22260">
        <v>399</v>
      </c>
      <c r="C22260" s="3" t="str">
        <f>HYPERLINK("http://www.uniprot.org/uniprot/G7JAF8","tr|G7JAF8|G7JAF8_MEDTR")</f>
        <v>tr|G7JAF8|G7JAF8_MEDTR</v>
      </c>
      <c r="D22260" t="s">
        <v>32874</v>
      </c>
      <c r="E22260">
        <v>96.94</v>
      </c>
      <c r="F22260">
        <v>131</v>
      </c>
      <c r="G22260">
        <v>4</v>
      </c>
      <c r="H22260">
        <v>0</v>
      </c>
      <c r="I22260">
        <v>4</v>
      </c>
      <c r="J22260">
        <v>396</v>
      </c>
      <c r="K22260">
        <v>1</v>
      </c>
      <c r="L22260">
        <v>80</v>
      </c>
      <c r="M22260">
        <v>210</v>
      </c>
      <c r="N22260" t="s">
        <v>18</v>
      </c>
      <c r="O22260" s="1">
        <v>4.7317500000000003E-64</v>
      </c>
      <c r="P22260">
        <v>634</v>
      </c>
    </row>
    <row r="22261" spans="1:16" x14ac:dyDescent="0.25">
      <c r="A22261" t="s">
        <v>32875</v>
      </c>
      <c r="B22261">
        <v>597</v>
      </c>
      <c r="C22261" s="3" t="str">
        <f>HYPERLINK("http://www.uniprot.org/uniprot/I6QB37","tr|I6QB37|I6QB37_PEA")</f>
        <v>tr|I6QB37|I6QB37_PEA</v>
      </c>
      <c r="D22261" t="s">
        <v>32876</v>
      </c>
      <c r="E22261">
        <v>75.67</v>
      </c>
      <c r="F22261">
        <v>185</v>
      </c>
      <c r="G22261">
        <v>45</v>
      </c>
      <c r="H22261">
        <v>11</v>
      </c>
      <c r="I22261">
        <v>1</v>
      </c>
      <c r="J22261">
        <v>522</v>
      </c>
      <c r="K22261">
        <v>1</v>
      </c>
      <c r="L22261">
        <v>1</v>
      </c>
      <c r="M22261">
        <v>183</v>
      </c>
      <c r="N22261" t="s">
        <v>18</v>
      </c>
      <c r="O22261" s="1">
        <v>1.6052500000000001E-70</v>
      </c>
      <c r="P22261">
        <v>691</v>
      </c>
    </row>
    <row r="22262" spans="1:16" x14ac:dyDescent="0.25">
      <c r="A22262" t="s">
        <v>32877</v>
      </c>
      <c r="B22262">
        <v>882</v>
      </c>
      <c r="C22262" s="3" t="str">
        <f>HYPERLINK("http://www.uniprot.org/uniprot/I3SL72","tr|I3SL72|I3SL72_LOTJA")</f>
        <v>tr|I3SL72|I3SL72_LOTJA</v>
      </c>
      <c r="D22262" t="s">
        <v>93</v>
      </c>
      <c r="E22262">
        <v>80.87</v>
      </c>
      <c r="F22262">
        <v>298</v>
      </c>
      <c r="G22262">
        <v>57</v>
      </c>
      <c r="H22262">
        <v>6</v>
      </c>
      <c r="I22262">
        <v>4</v>
      </c>
      <c r="J22262">
        <v>879</v>
      </c>
      <c r="K22262">
        <v>1</v>
      </c>
      <c r="L22262">
        <v>4</v>
      </c>
      <c r="M22262">
        <v>301</v>
      </c>
      <c r="N22262" t="s">
        <v>18</v>
      </c>
      <c r="O22262" s="1">
        <v>9.8575000000000005E-135</v>
      </c>
      <c r="P22262">
        <v>1248</v>
      </c>
    </row>
    <row r="22263" spans="1:16" x14ac:dyDescent="0.25">
      <c r="A22263" t="s">
        <v>32878</v>
      </c>
      <c r="B22263">
        <v>2376</v>
      </c>
      <c r="C22263" s="3" t="str">
        <f>HYPERLINK("http://www.uniprot.org/uniprot/I1KR76","tr|I1KR76|I1KR76_SOYBN")</f>
        <v>tr|I1KR76|I1KR76_SOYBN</v>
      </c>
      <c r="D22263" t="s">
        <v>71</v>
      </c>
      <c r="E22263">
        <v>80.05</v>
      </c>
      <c r="F22263">
        <v>797</v>
      </c>
      <c r="G22263">
        <v>159</v>
      </c>
      <c r="H22263">
        <v>16</v>
      </c>
      <c r="I22263">
        <v>31</v>
      </c>
      <c r="J22263">
        <v>2373</v>
      </c>
      <c r="K22263">
        <v>1</v>
      </c>
      <c r="L22263">
        <v>1</v>
      </c>
      <c r="M22263">
        <v>797</v>
      </c>
      <c r="N22263" t="s">
        <v>18</v>
      </c>
      <c r="O22263">
        <v>0</v>
      </c>
      <c r="P22263">
        <v>3287</v>
      </c>
    </row>
    <row r="22264" spans="1:16" x14ac:dyDescent="0.25">
      <c r="A22264" t="s">
        <v>32879</v>
      </c>
      <c r="B22264">
        <v>573</v>
      </c>
      <c r="C22264" s="3" t="str">
        <f>HYPERLINK("http://www.uniprot.org/uniprot/G7LB97","tr|G7LB97|G7LB97_MEDTR")</f>
        <v>tr|G7LB97|G7LB97_MEDTR</v>
      </c>
      <c r="D22264" t="s">
        <v>32880</v>
      </c>
      <c r="E22264">
        <v>76.28</v>
      </c>
      <c r="F22264">
        <v>194</v>
      </c>
      <c r="G22264">
        <v>46</v>
      </c>
      <c r="H22264">
        <v>16</v>
      </c>
      <c r="I22264">
        <v>1</v>
      </c>
      <c r="J22264">
        <v>534</v>
      </c>
      <c r="K22264">
        <v>1</v>
      </c>
      <c r="L22264">
        <v>1</v>
      </c>
      <c r="M22264">
        <v>191</v>
      </c>
      <c r="N22264" t="s">
        <v>18</v>
      </c>
      <c r="O22264" s="1">
        <v>9.5846900000000001E-67</v>
      </c>
      <c r="P22264">
        <v>658</v>
      </c>
    </row>
    <row r="22265" spans="1:16" x14ac:dyDescent="0.25">
      <c r="A22265" t="s">
        <v>32881</v>
      </c>
      <c r="B22265">
        <v>939</v>
      </c>
      <c r="C22265" s="3" t="str">
        <f>HYPERLINK("http://www.uniprot.org/uniprot/G7JG61","tr|G7JG61|G7JG61_MEDTR")</f>
        <v>tr|G7JG61|G7JG61_MEDTR</v>
      </c>
      <c r="D22265" t="s">
        <v>32882</v>
      </c>
      <c r="E22265">
        <v>83.27</v>
      </c>
      <c r="F22265">
        <v>311</v>
      </c>
      <c r="G22265">
        <v>52</v>
      </c>
      <c r="H22265">
        <v>0</v>
      </c>
      <c r="I22265">
        <v>1</v>
      </c>
      <c r="J22265">
        <v>933</v>
      </c>
      <c r="K22265">
        <v>1</v>
      </c>
      <c r="L22265">
        <v>1</v>
      </c>
      <c r="M22265">
        <v>310</v>
      </c>
      <c r="N22265" t="s">
        <v>18</v>
      </c>
      <c r="O22265" s="1">
        <v>9.5718799999999999E-147</v>
      </c>
      <c r="P22265">
        <v>1352</v>
      </c>
    </row>
    <row r="22266" spans="1:16" x14ac:dyDescent="0.25">
      <c r="A22266" t="s">
        <v>32883</v>
      </c>
      <c r="B22266">
        <v>177</v>
      </c>
      <c r="C22266" s="3" t="str">
        <f>HYPERLINK("http://www.uniprot.org/uniprot/K7KA00","tr|K7KA00|K7KA00_SOYBN")</f>
        <v>tr|K7KA00|K7KA00_SOYBN</v>
      </c>
      <c r="D22266" t="s">
        <v>32884</v>
      </c>
      <c r="E22266">
        <v>98.18</v>
      </c>
      <c r="F22266">
        <v>55</v>
      </c>
      <c r="G22266">
        <v>1</v>
      </c>
      <c r="H22266">
        <v>0</v>
      </c>
      <c r="I22266">
        <v>4</v>
      </c>
      <c r="J22266">
        <v>168</v>
      </c>
      <c r="K22266">
        <v>1</v>
      </c>
      <c r="L22266">
        <v>69</v>
      </c>
      <c r="M22266">
        <v>123</v>
      </c>
      <c r="N22266" t="s">
        <v>18</v>
      </c>
      <c r="O22266" s="1">
        <v>6.3127299999999997E-24</v>
      </c>
      <c r="P22266">
        <v>288</v>
      </c>
    </row>
    <row r="22267" spans="1:16" x14ac:dyDescent="0.25">
      <c r="A22267" t="s">
        <v>32885</v>
      </c>
      <c r="B22267">
        <v>1011</v>
      </c>
      <c r="C22267" s="3" t="str">
        <f>HYPERLINK("http://www.uniprot.org/uniprot/Q9FT05","tr|Q9FT05|Q9FT05_CICAR")</f>
        <v>tr|Q9FT05|Q9FT05_CICAR</v>
      </c>
      <c r="D22267" t="s">
        <v>32886</v>
      </c>
      <c r="E22267">
        <v>96.42</v>
      </c>
      <c r="F22267">
        <v>336</v>
      </c>
      <c r="G22267">
        <v>12</v>
      </c>
      <c r="H22267">
        <v>0</v>
      </c>
      <c r="I22267">
        <v>1</v>
      </c>
      <c r="J22267">
        <v>1008</v>
      </c>
      <c r="K22267">
        <v>1</v>
      </c>
      <c r="L22267">
        <v>1</v>
      </c>
      <c r="M22267">
        <v>336</v>
      </c>
      <c r="N22267" t="s">
        <v>18</v>
      </c>
      <c r="O22267">
        <v>0</v>
      </c>
      <c r="P22267">
        <v>1701</v>
      </c>
    </row>
    <row r="22268" spans="1:16" x14ac:dyDescent="0.25">
      <c r="A22268" t="s">
        <v>32887</v>
      </c>
      <c r="B22268">
        <v>1581</v>
      </c>
      <c r="C22268" s="3" t="str">
        <f>HYPERLINK("http://www.uniprot.org/uniprot/I1KXE1","tr|I1KXE1|I1KXE1_SOYBN")</f>
        <v>tr|I1KXE1|I1KXE1_SOYBN</v>
      </c>
      <c r="D22268" t="s">
        <v>117</v>
      </c>
      <c r="E22268">
        <v>75.510000000000005</v>
      </c>
      <c r="F22268">
        <v>539</v>
      </c>
      <c r="G22268">
        <v>132</v>
      </c>
      <c r="H22268">
        <v>13</v>
      </c>
      <c r="I22268">
        <v>1</v>
      </c>
      <c r="J22268">
        <v>1578</v>
      </c>
      <c r="K22268">
        <v>1</v>
      </c>
      <c r="L22268">
        <v>1</v>
      </c>
      <c r="M22268">
        <v>538</v>
      </c>
      <c r="N22268" t="s">
        <v>18</v>
      </c>
      <c r="O22268">
        <v>0</v>
      </c>
      <c r="P22268">
        <v>2207</v>
      </c>
    </row>
    <row r="22269" spans="1:16" x14ac:dyDescent="0.25">
      <c r="A22269" t="s">
        <v>32888</v>
      </c>
      <c r="B22269">
        <v>2631</v>
      </c>
      <c r="C22269" s="3" t="str">
        <f>HYPERLINK("http://www.uniprot.org/uniprot/K7KZW9","tr|K7KZW9|K7KZW9_SOYBN")</f>
        <v>tr|K7KZW9|K7KZW9_SOYBN</v>
      </c>
      <c r="D22269" t="s">
        <v>28</v>
      </c>
      <c r="E22269">
        <v>63.51</v>
      </c>
      <c r="F22269">
        <v>866</v>
      </c>
      <c r="G22269">
        <v>316</v>
      </c>
      <c r="H22269">
        <v>12</v>
      </c>
      <c r="I22269">
        <v>1</v>
      </c>
      <c r="J22269">
        <v>2562</v>
      </c>
      <c r="K22269">
        <v>1</v>
      </c>
      <c r="L22269">
        <v>1</v>
      </c>
      <c r="M22269">
        <v>864</v>
      </c>
      <c r="N22269" t="s">
        <v>18</v>
      </c>
      <c r="O22269">
        <v>0</v>
      </c>
      <c r="P22269">
        <v>2699</v>
      </c>
    </row>
    <row r="22270" spans="1:16" x14ac:dyDescent="0.25">
      <c r="A22270" t="s">
        <v>32889</v>
      </c>
      <c r="B22270">
        <v>969</v>
      </c>
      <c r="C22270" s="3" t="str">
        <f>HYPERLINK("http://www.uniprot.org/uniprot/G7K148","tr|G7K148|G7K148_MEDTR")</f>
        <v>tr|G7K148|G7K148_MEDTR</v>
      </c>
      <c r="D22270" t="s">
        <v>32890</v>
      </c>
      <c r="E22270">
        <v>62.2</v>
      </c>
      <c r="F22270">
        <v>299</v>
      </c>
      <c r="G22270">
        <v>113</v>
      </c>
      <c r="H22270">
        <v>4</v>
      </c>
      <c r="I22270">
        <v>82</v>
      </c>
      <c r="J22270">
        <v>966</v>
      </c>
      <c r="K22270">
        <v>1</v>
      </c>
      <c r="L22270">
        <v>29</v>
      </c>
      <c r="M22270">
        <v>312</v>
      </c>
      <c r="N22270" t="s">
        <v>18</v>
      </c>
      <c r="O22270" s="1">
        <v>9.9375499999999995E-102</v>
      </c>
      <c r="P22270">
        <v>964</v>
      </c>
    </row>
    <row r="22271" spans="1:16" x14ac:dyDescent="0.25">
      <c r="A22271" t="s">
        <v>32891</v>
      </c>
      <c r="B22271">
        <v>699</v>
      </c>
      <c r="C22271" s="3" t="str">
        <f>HYPERLINK("http://www.uniprot.org/uniprot/G7KPP1","tr|G7KPP1|G7KPP1_MEDTR")</f>
        <v>tr|G7KPP1|G7KPP1_MEDTR</v>
      </c>
      <c r="D22271" t="s">
        <v>32892</v>
      </c>
      <c r="E22271">
        <v>66.83</v>
      </c>
      <c r="F22271">
        <v>193</v>
      </c>
      <c r="G22271">
        <v>64</v>
      </c>
      <c r="H22271">
        <v>12</v>
      </c>
      <c r="I22271">
        <v>130</v>
      </c>
      <c r="J22271">
        <v>672</v>
      </c>
      <c r="K22271">
        <v>1</v>
      </c>
      <c r="L22271">
        <v>21</v>
      </c>
      <c r="M22271">
        <v>197</v>
      </c>
      <c r="N22271" t="s">
        <v>18</v>
      </c>
      <c r="O22271" s="1">
        <v>8.5005600000000002E-60</v>
      </c>
      <c r="P22271">
        <v>567</v>
      </c>
    </row>
    <row r="22272" spans="1:16" x14ac:dyDescent="0.25">
      <c r="A22272" t="s">
        <v>32893</v>
      </c>
      <c r="B22272">
        <v>1194</v>
      </c>
      <c r="C22272" s="3" t="str">
        <f>HYPERLINK("http://www.uniprot.org/uniprot/I1L5P9","tr|I1L5P9|I1L5P9_SOYBN")</f>
        <v>tr|I1L5P9|I1L5P9_SOYBN</v>
      </c>
      <c r="D22272" t="s">
        <v>28</v>
      </c>
      <c r="E22272">
        <v>95.96</v>
      </c>
      <c r="F22272">
        <v>397</v>
      </c>
      <c r="G22272">
        <v>16</v>
      </c>
      <c r="H22272">
        <v>0</v>
      </c>
      <c r="I22272">
        <v>1</v>
      </c>
      <c r="J22272">
        <v>1191</v>
      </c>
      <c r="K22272">
        <v>1</v>
      </c>
      <c r="L22272">
        <v>1</v>
      </c>
      <c r="M22272">
        <v>397</v>
      </c>
      <c r="N22272" t="s">
        <v>18</v>
      </c>
      <c r="O22272">
        <v>0</v>
      </c>
      <c r="P22272">
        <v>1916</v>
      </c>
    </row>
    <row r="22273" spans="1:16" x14ac:dyDescent="0.25">
      <c r="A22273" t="s">
        <v>32894</v>
      </c>
      <c r="B22273">
        <v>990</v>
      </c>
      <c r="C22273" s="3" t="str">
        <f>HYPERLINK("http://www.uniprot.org/uniprot/I3T425","tr|I3T425|I3T425_MEDTR")</f>
        <v>tr|I3T425|I3T425_MEDTR</v>
      </c>
      <c r="D22273" t="s">
        <v>22</v>
      </c>
      <c r="E22273">
        <v>83.69</v>
      </c>
      <c r="F22273">
        <v>92</v>
      </c>
      <c r="G22273">
        <v>15</v>
      </c>
      <c r="H22273">
        <v>1</v>
      </c>
      <c r="I22273">
        <v>37</v>
      </c>
      <c r="J22273">
        <v>309</v>
      </c>
      <c r="K22273">
        <v>1</v>
      </c>
      <c r="L22273">
        <v>6</v>
      </c>
      <c r="M22273">
        <v>97</v>
      </c>
      <c r="N22273" t="s">
        <v>18</v>
      </c>
      <c r="O22273" s="1">
        <v>1.40621E-34</v>
      </c>
      <c r="P22273">
        <v>385</v>
      </c>
    </row>
    <row r="22274" spans="1:16" x14ac:dyDescent="0.25">
      <c r="A22274" t="s">
        <v>32895</v>
      </c>
      <c r="B22274">
        <v>1440</v>
      </c>
      <c r="C22274" s="3" t="str">
        <f>HYPERLINK("http://www.uniprot.org/uniprot/G7JDL9","tr|G7JDL9|G7JDL9_MEDTR")</f>
        <v>tr|G7JDL9|G7JDL9_MEDTR</v>
      </c>
      <c r="D22274" t="s">
        <v>242</v>
      </c>
      <c r="E22274">
        <v>28.57</v>
      </c>
      <c r="F22274">
        <v>371</v>
      </c>
      <c r="G22274">
        <v>265</v>
      </c>
      <c r="H22274">
        <v>39</v>
      </c>
      <c r="I22274">
        <v>220</v>
      </c>
      <c r="J22274">
        <v>1215</v>
      </c>
      <c r="K22274">
        <v>1</v>
      </c>
      <c r="L22274">
        <v>25</v>
      </c>
      <c r="M22274">
        <v>378</v>
      </c>
      <c r="N22274" t="s">
        <v>18</v>
      </c>
      <c r="O22274" s="1">
        <v>1.55019E-20</v>
      </c>
      <c r="P22274">
        <v>266</v>
      </c>
    </row>
    <row r="22275" spans="1:16" x14ac:dyDescent="0.25">
      <c r="A22275" t="s">
        <v>32896</v>
      </c>
      <c r="B22275">
        <v>2175</v>
      </c>
      <c r="C22275" s="3" t="str">
        <f>HYPERLINK("http://www.uniprot.org/uniprot/G7IHQ2","tr|G7IHQ2|G7IHQ2_MEDTR")</f>
        <v>tr|G7IHQ2|G7IHQ2_MEDTR</v>
      </c>
      <c r="D22275" t="s">
        <v>32897</v>
      </c>
      <c r="E22275">
        <v>77.739999999999995</v>
      </c>
      <c r="F22275">
        <v>728</v>
      </c>
      <c r="G22275">
        <v>162</v>
      </c>
      <c r="H22275">
        <v>4</v>
      </c>
      <c r="I22275">
        <v>1</v>
      </c>
      <c r="J22275">
        <v>2172</v>
      </c>
      <c r="K22275">
        <v>1</v>
      </c>
      <c r="L22275">
        <v>1</v>
      </c>
      <c r="M22275">
        <v>713</v>
      </c>
      <c r="N22275" t="s">
        <v>18</v>
      </c>
      <c r="O22275">
        <v>0</v>
      </c>
      <c r="P22275">
        <v>2828</v>
      </c>
    </row>
    <row r="22276" spans="1:16" x14ac:dyDescent="0.25">
      <c r="A22276" t="s">
        <v>32898</v>
      </c>
      <c r="B22276">
        <v>978</v>
      </c>
      <c r="C22276" s="3" t="str">
        <f>HYPERLINK("http://www.uniprot.org/uniprot/G7IH11","tr|G7IH11|G7IH11_MEDTR")</f>
        <v>tr|G7IH11|G7IH11_MEDTR</v>
      </c>
      <c r="D22276" t="s">
        <v>32899</v>
      </c>
      <c r="E22276">
        <v>90.15</v>
      </c>
      <c r="F22276">
        <v>325</v>
      </c>
      <c r="G22276">
        <v>32</v>
      </c>
      <c r="H22276">
        <v>0</v>
      </c>
      <c r="I22276">
        <v>1</v>
      </c>
      <c r="J22276">
        <v>975</v>
      </c>
      <c r="K22276">
        <v>1</v>
      </c>
      <c r="L22276">
        <v>1</v>
      </c>
      <c r="M22276">
        <v>325</v>
      </c>
      <c r="N22276" t="s">
        <v>18</v>
      </c>
      <c r="O22276" s="1">
        <v>1.38091E-175</v>
      </c>
      <c r="P22276">
        <v>1601</v>
      </c>
    </row>
    <row r="22277" spans="1:16" x14ac:dyDescent="0.25">
      <c r="A22277" t="s">
        <v>32900</v>
      </c>
      <c r="B22277">
        <v>1239</v>
      </c>
      <c r="C22277" s="3" t="str">
        <f>HYPERLINK("http://www.uniprot.org/uniprot/G7IT29","tr|G7IT29|G7IT29_MEDTR")</f>
        <v>tr|G7IT29|G7IT29_MEDTR</v>
      </c>
      <c r="D22277" t="s">
        <v>32862</v>
      </c>
      <c r="E22277">
        <v>63.22</v>
      </c>
      <c r="F22277">
        <v>416</v>
      </c>
      <c r="G22277">
        <v>153</v>
      </c>
      <c r="H22277">
        <v>4</v>
      </c>
      <c r="I22277">
        <v>1</v>
      </c>
      <c r="J22277">
        <v>1236</v>
      </c>
      <c r="K22277">
        <v>1</v>
      </c>
      <c r="L22277">
        <v>1</v>
      </c>
      <c r="M22277">
        <v>407</v>
      </c>
      <c r="N22277" t="s">
        <v>18</v>
      </c>
      <c r="O22277" s="1">
        <v>1.4837199999999999E-146</v>
      </c>
      <c r="P22277">
        <v>1352</v>
      </c>
    </row>
    <row r="22278" spans="1:16" x14ac:dyDescent="0.25">
      <c r="A22278" t="s">
        <v>32901</v>
      </c>
      <c r="B22278">
        <v>1827</v>
      </c>
      <c r="C22278" s="3" t="str">
        <f>HYPERLINK("http://www.uniprot.org/uniprot/G7KEB1","tr|G7KEB1|G7KEB1_MEDTR")</f>
        <v>tr|G7KEB1|G7KEB1_MEDTR</v>
      </c>
      <c r="D22278" t="s">
        <v>32902</v>
      </c>
      <c r="E22278">
        <v>76.22</v>
      </c>
      <c r="F22278">
        <v>614</v>
      </c>
      <c r="G22278">
        <v>146</v>
      </c>
      <c r="H22278">
        <v>6</v>
      </c>
      <c r="I22278">
        <v>1</v>
      </c>
      <c r="J22278">
        <v>1824</v>
      </c>
      <c r="K22278">
        <v>1</v>
      </c>
      <c r="L22278">
        <v>1</v>
      </c>
      <c r="M22278">
        <v>591</v>
      </c>
      <c r="N22278" t="s">
        <v>18</v>
      </c>
      <c r="O22278">
        <v>0</v>
      </c>
      <c r="P22278">
        <v>2356</v>
      </c>
    </row>
    <row r="22279" spans="1:16" x14ac:dyDescent="0.25">
      <c r="A22279" t="s">
        <v>32903</v>
      </c>
      <c r="B22279">
        <v>2955</v>
      </c>
      <c r="C22279" s="3" t="str">
        <f>HYPERLINK("http://www.uniprot.org/uniprot/I1K281","tr|I1K281|I1K281_SOYBN")</f>
        <v>tr|I1K281|I1K281_SOYBN</v>
      </c>
      <c r="D22279" t="s">
        <v>71</v>
      </c>
      <c r="E22279">
        <v>80.22</v>
      </c>
      <c r="F22279">
        <v>784</v>
      </c>
      <c r="G22279">
        <v>155</v>
      </c>
      <c r="H22279">
        <v>6</v>
      </c>
      <c r="I22279">
        <v>619</v>
      </c>
      <c r="J22279">
        <v>2952</v>
      </c>
      <c r="K22279">
        <v>1</v>
      </c>
      <c r="L22279">
        <v>195</v>
      </c>
      <c r="M22279">
        <v>972</v>
      </c>
      <c r="N22279" t="s">
        <v>18</v>
      </c>
      <c r="O22279">
        <v>0</v>
      </c>
      <c r="P22279">
        <v>3293</v>
      </c>
    </row>
    <row r="22280" spans="1:16" x14ac:dyDescent="0.25">
      <c r="A22280" t="s">
        <v>32904</v>
      </c>
      <c r="B22280">
        <v>927</v>
      </c>
      <c r="C22280" s="3" t="str">
        <f>HYPERLINK("http://www.uniprot.org/uniprot/I1JRW3","tr|I1JRW3|I1JRW3_SOYBN")</f>
        <v>tr|I1JRW3|I1JRW3_SOYBN</v>
      </c>
      <c r="D22280" t="s">
        <v>28</v>
      </c>
      <c r="E22280">
        <v>65.37</v>
      </c>
      <c r="F22280">
        <v>309</v>
      </c>
      <c r="G22280">
        <v>107</v>
      </c>
      <c r="H22280">
        <v>1</v>
      </c>
      <c r="I22280">
        <v>1</v>
      </c>
      <c r="J22280">
        <v>924</v>
      </c>
      <c r="K22280">
        <v>1</v>
      </c>
      <c r="L22280">
        <v>95</v>
      </c>
      <c r="M22280">
        <v>403</v>
      </c>
      <c r="N22280" t="s">
        <v>18</v>
      </c>
      <c r="O22280" s="1">
        <v>5.1750000000000003E-113</v>
      </c>
      <c r="P22280">
        <v>1061</v>
      </c>
    </row>
    <row r="22281" spans="1:16" x14ac:dyDescent="0.25">
      <c r="A22281" t="s">
        <v>32905</v>
      </c>
      <c r="B22281">
        <v>1611</v>
      </c>
      <c r="C22281" s="3" t="str">
        <f>HYPERLINK("http://www.uniprot.org/uniprot/G7KY91","tr|G7KY91|G7KY91_MEDTR")</f>
        <v>tr|G7KY91|G7KY91_MEDTR</v>
      </c>
      <c r="D22281" t="s">
        <v>32906</v>
      </c>
      <c r="E22281">
        <v>73.34</v>
      </c>
      <c r="F22281">
        <v>544</v>
      </c>
      <c r="G22281">
        <v>145</v>
      </c>
      <c r="H22281">
        <v>8</v>
      </c>
      <c r="I22281">
        <v>1</v>
      </c>
      <c r="J22281">
        <v>1608</v>
      </c>
      <c r="K22281">
        <v>1</v>
      </c>
      <c r="L22281">
        <v>1</v>
      </c>
      <c r="M22281">
        <v>520</v>
      </c>
      <c r="N22281" t="s">
        <v>18</v>
      </c>
      <c r="O22281">
        <v>0</v>
      </c>
      <c r="P22281">
        <v>1974</v>
      </c>
    </row>
    <row r="22282" spans="1:16" x14ac:dyDescent="0.25">
      <c r="A22282" t="s">
        <v>32907</v>
      </c>
      <c r="B22282">
        <v>795</v>
      </c>
      <c r="C22282" s="3" t="str">
        <f>HYPERLINK("http://www.uniprot.org/uniprot/G7L4X8","tr|G7L4X8|G7L4X8_MEDTR")</f>
        <v>tr|G7L4X8|G7L4X8_MEDTR</v>
      </c>
      <c r="D22282" t="s">
        <v>12380</v>
      </c>
      <c r="E22282">
        <v>84.29</v>
      </c>
      <c r="F22282">
        <v>261</v>
      </c>
      <c r="G22282">
        <v>41</v>
      </c>
      <c r="H22282">
        <v>0</v>
      </c>
      <c r="I22282">
        <v>4</v>
      </c>
      <c r="J22282">
        <v>786</v>
      </c>
      <c r="K22282">
        <v>1</v>
      </c>
      <c r="L22282">
        <v>136</v>
      </c>
      <c r="M22282">
        <v>396</v>
      </c>
      <c r="N22282" t="s">
        <v>18</v>
      </c>
      <c r="O22282" s="1">
        <v>1.47292E-128</v>
      </c>
      <c r="P22282">
        <v>1194</v>
      </c>
    </row>
    <row r="22283" spans="1:16" x14ac:dyDescent="0.25">
      <c r="A22283" t="s">
        <v>32908</v>
      </c>
      <c r="B22283">
        <v>1272</v>
      </c>
      <c r="C22283" s="3" t="str">
        <f>HYPERLINK("http://www.uniprot.org/uniprot/I1MY19","tr|I1MY19|I1MY19_SOYBN")</f>
        <v>tr|I1MY19|I1MY19_SOYBN</v>
      </c>
      <c r="D22283" t="s">
        <v>71</v>
      </c>
      <c r="E22283">
        <v>46.35</v>
      </c>
      <c r="F22283">
        <v>384</v>
      </c>
      <c r="G22283">
        <v>206</v>
      </c>
      <c r="H22283">
        <v>29</v>
      </c>
      <c r="I22283">
        <v>112</v>
      </c>
      <c r="J22283">
        <v>1176</v>
      </c>
      <c r="K22283">
        <v>1</v>
      </c>
      <c r="L22283">
        <v>43</v>
      </c>
      <c r="M22283">
        <v>404</v>
      </c>
      <c r="N22283" t="s">
        <v>18</v>
      </c>
      <c r="O22283" s="1">
        <v>7.0828700000000003E-75</v>
      </c>
      <c r="P22283">
        <v>734</v>
      </c>
    </row>
    <row r="22284" spans="1:16" x14ac:dyDescent="0.25">
      <c r="A22284" t="s">
        <v>32909</v>
      </c>
      <c r="B22284">
        <v>1059</v>
      </c>
      <c r="C22284" s="3" t="str">
        <f>HYPERLINK("http://www.uniprot.org/uniprot/I1LAK5","tr|I1LAK5|I1LAK5_SOYBN")</f>
        <v>tr|I1LAK5|I1LAK5_SOYBN</v>
      </c>
      <c r="D22284" t="s">
        <v>28</v>
      </c>
      <c r="E22284">
        <v>81.97</v>
      </c>
      <c r="F22284">
        <v>355</v>
      </c>
      <c r="G22284">
        <v>64</v>
      </c>
      <c r="H22284">
        <v>3</v>
      </c>
      <c r="I22284">
        <v>1</v>
      </c>
      <c r="J22284">
        <v>1056</v>
      </c>
      <c r="K22284">
        <v>1</v>
      </c>
      <c r="L22284">
        <v>1</v>
      </c>
      <c r="M22284">
        <v>354</v>
      </c>
      <c r="N22284" t="s">
        <v>18</v>
      </c>
      <c r="O22284" s="1">
        <v>1.58113E-151</v>
      </c>
      <c r="P22284">
        <v>1394</v>
      </c>
    </row>
    <row r="22285" spans="1:16" x14ac:dyDescent="0.25">
      <c r="A22285" t="s">
        <v>32910</v>
      </c>
      <c r="B22285">
        <v>624</v>
      </c>
      <c r="C22285" s="3" t="str">
        <f>HYPERLINK("http://www.uniprot.org/uniprot/Q5WM51","tr|Q5WM51|Q5WM51_CICAR")</f>
        <v>tr|Q5WM51|Q5WM51_CICAR</v>
      </c>
      <c r="D22285" t="s">
        <v>32911</v>
      </c>
      <c r="E22285">
        <v>94.2</v>
      </c>
      <c r="F22285">
        <v>207</v>
      </c>
      <c r="G22285">
        <v>12</v>
      </c>
      <c r="H22285">
        <v>0</v>
      </c>
      <c r="I22285">
        <v>1</v>
      </c>
      <c r="J22285">
        <v>621</v>
      </c>
      <c r="K22285">
        <v>1</v>
      </c>
      <c r="L22285">
        <v>1</v>
      </c>
      <c r="M22285">
        <v>207</v>
      </c>
      <c r="N22285" t="s">
        <v>18</v>
      </c>
      <c r="O22285" s="1">
        <v>2.3311400000000001E-110</v>
      </c>
      <c r="P22285">
        <v>1035</v>
      </c>
    </row>
    <row r="22286" spans="1:16" x14ac:dyDescent="0.25">
      <c r="A22286" t="s">
        <v>32912</v>
      </c>
      <c r="B22286">
        <v>996</v>
      </c>
      <c r="C22286" s="3" t="str">
        <f>HYPERLINK("http://www.uniprot.org/uniprot/G7J4U4","tr|G7J4U4|G7J4U4_MEDTR")</f>
        <v>tr|G7J4U4|G7J4U4_MEDTR</v>
      </c>
      <c r="D22286" t="s">
        <v>32913</v>
      </c>
      <c r="E22286">
        <v>89.72</v>
      </c>
      <c r="F22286">
        <v>331</v>
      </c>
      <c r="G22286">
        <v>34</v>
      </c>
      <c r="H22286">
        <v>0</v>
      </c>
      <c r="I22286">
        <v>1</v>
      </c>
      <c r="J22286">
        <v>993</v>
      </c>
      <c r="K22286">
        <v>1</v>
      </c>
      <c r="L22286">
        <v>111</v>
      </c>
      <c r="M22286">
        <v>441</v>
      </c>
      <c r="N22286" t="s">
        <v>18</v>
      </c>
      <c r="O22286" s="1">
        <v>7.0020899999999996E-175</v>
      </c>
      <c r="P22286">
        <v>1595</v>
      </c>
    </row>
    <row r="22287" spans="1:16" x14ac:dyDescent="0.25">
      <c r="A22287" t="s">
        <v>32914</v>
      </c>
      <c r="B22287">
        <v>2136</v>
      </c>
      <c r="C22287" s="3" t="str">
        <f>HYPERLINK("http://www.uniprot.org/uniprot/I1KNS0","tr|I1KNS0|I1KNS0_SOYBN")</f>
        <v>tr|I1KNS0|I1KNS0_SOYBN</v>
      </c>
      <c r="D22287" t="s">
        <v>28</v>
      </c>
      <c r="E22287">
        <v>80.02</v>
      </c>
      <c r="F22287">
        <v>711</v>
      </c>
      <c r="G22287">
        <v>142</v>
      </c>
      <c r="H22287">
        <v>0</v>
      </c>
      <c r="I22287">
        <v>1</v>
      </c>
      <c r="J22287">
        <v>2133</v>
      </c>
      <c r="K22287">
        <v>1</v>
      </c>
      <c r="L22287">
        <v>1</v>
      </c>
      <c r="M22287">
        <v>701</v>
      </c>
      <c r="N22287" t="s">
        <v>18</v>
      </c>
      <c r="O22287">
        <v>0</v>
      </c>
      <c r="P22287">
        <v>2781</v>
      </c>
    </row>
    <row r="22288" spans="1:16" x14ac:dyDescent="0.25">
      <c r="A22288" t="s">
        <v>32915</v>
      </c>
      <c r="B22288">
        <v>1176</v>
      </c>
      <c r="C22288" s="3" t="str">
        <f>HYPERLINK("http://www.uniprot.org/uniprot/I3SJ65","tr|I3SJ65|I3SJ65_LOTJA")</f>
        <v>tr|I3SJ65|I3SJ65_LOTJA</v>
      </c>
      <c r="D22288" t="s">
        <v>93</v>
      </c>
      <c r="E22288">
        <v>79.78</v>
      </c>
      <c r="F22288">
        <v>371</v>
      </c>
      <c r="G22288">
        <v>75</v>
      </c>
      <c r="H22288">
        <v>1</v>
      </c>
      <c r="I22288">
        <v>64</v>
      </c>
      <c r="J22288">
        <v>1173</v>
      </c>
      <c r="K22288">
        <v>1</v>
      </c>
      <c r="L22288">
        <v>22</v>
      </c>
      <c r="M22288">
        <v>392</v>
      </c>
      <c r="N22288" t="s">
        <v>18</v>
      </c>
      <c r="O22288" s="1">
        <v>5.5759599999999998E-164</v>
      </c>
      <c r="P22288">
        <v>1502</v>
      </c>
    </row>
    <row r="22289" spans="1:16" x14ac:dyDescent="0.25">
      <c r="A22289" t="s">
        <v>32916</v>
      </c>
      <c r="B22289">
        <v>1161</v>
      </c>
      <c r="C22289" s="3" t="str">
        <f>HYPERLINK("http://www.uniprot.org/uniprot/I1KBB0","tr|I1KBB0|I1KBB0_SOYBN")</f>
        <v>tr|I1KBB0|I1KBB0_SOYBN</v>
      </c>
      <c r="D22289" t="s">
        <v>71</v>
      </c>
      <c r="E22289">
        <v>55.62</v>
      </c>
      <c r="F22289">
        <v>338</v>
      </c>
      <c r="G22289">
        <v>150</v>
      </c>
      <c r="H22289">
        <v>37</v>
      </c>
      <c r="I22289">
        <v>190</v>
      </c>
      <c r="J22289">
        <v>1092</v>
      </c>
      <c r="K22289">
        <v>1</v>
      </c>
      <c r="L22289">
        <v>68</v>
      </c>
      <c r="M22289">
        <v>400</v>
      </c>
      <c r="N22289" t="s">
        <v>18</v>
      </c>
      <c r="O22289" s="1">
        <v>2.4248999999999998E-87</v>
      </c>
      <c r="P22289">
        <v>841</v>
      </c>
    </row>
    <row r="22290" spans="1:16" x14ac:dyDescent="0.25">
      <c r="A22290" t="s">
        <v>32917</v>
      </c>
      <c r="B22290">
        <v>321</v>
      </c>
      <c r="C22290" s="3" t="str">
        <f>HYPERLINK("http://www.uniprot.org/uniprot/G7JG62","tr|G7JG62|G7JG62_MEDTR")</f>
        <v>tr|G7JG62|G7JG62_MEDTR</v>
      </c>
      <c r="D22290" t="s">
        <v>32918</v>
      </c>
      <c r="E22290">
        <v>66.260000000000005</v>
      </c>
      <c r="F22290">
        <v>83</v>
      </c>
      <c r="G22290">
        <v>28</v>
      </c>
      <c r="H22290">
        <v>0</v>
      </c>
      <c r="I22290">
        <v>1</v>
      </c>
      <c r="J22290">
        <v>249</v>
      </c>
      <c r="K22290">
        <v>1</v>
      </c>
      <c r="L22290">
        <v>1</v>
      </c>
      <c r="M22290">
        <v>83</v>
      </c>
      <c r="N22290" t="s">
        <v>18</v>
      </c>
      <c r="O22290" s="1">
        <v>5.3523599999999998E-20</v>
      </c>
      <c r="P22290">
        <v>254</v>
      </c>
    </row>
    <row r="22291" spans="1:16" x14ac:dyDescent="0.25">
      <c r="A22291" t="s">
        <v>32919</v>
      </c>
      <c r="B22291">
        <v>1113</v>
      </c>
      <c r="C22291" s="3" t="str">
        <f>HYPERLINK("http://www.uniprot.org/uniprot/G7JCJ7","tr|G7JCJ7|G7JCJ7_MEDTR")</f>
        <v>tr|G7JCJ7|G7JCJ7_MEDTR</v>
      </c>
      <c r="D22291" t="s">
        <v>32847</v>
      </c>
      <c r="E22291">
        <v>87.83</v>
      </c>
      <c r="F22291">
        <v>370</v>
      </c>
      <c r="G22291">
        <v>45</v>
      </c>
      <c r="H22291">
        <v>0</v>
      </c>
      <c r="I22291">
        <v>1</v>
      </c>
      <c r="J22291">
        <v>1110</v>
      </c>
      <c r="K22291">
        <v>1</v>
      </c>
      <c r="L22291">
        <v>1</v>
      </c>
      <c r="M22291">
        <v>370</v>
      </c>
      <c r="N22291" t="s">
        <v>18</v>
      </c>
      <c r="O22291">
        <v>0</v>
      </c>
      <c r="P22291">
        <v>1680</v>
      </c>
    </row>
    <row r="22292" spans="1:16" x14ac:dyDescent="0.25">
      <c r="A22292" t="s">
        <v>32920</v>
      </c>
      <c r="B22292">
        <v>3141</v>
      </c>
      <c r="C22292" s="3" t="str">
        <f>HYPERLINK("http://www.uniprot.org/uniprot/G7JJ74","tr|G7JJ74|G7JJ74_MEDTR")</f>
        <v>tr|G7JJ74|G7JJ74_MEDTR</v>
      </c>
      <c r="D22292" t="s">
        <v>32921</v>
      </c>
      <c r="E22292">
        <v>85.6</v>
      </c>
      <c r="F22292">
        <v>1049</v>
      </c>
      <c r="G22292">
        <v>151</v>
      </c>
      <c r="H22292">
        <v>3</v>
      </c>
      <c r="I22292">
        <v>1</v>
      </c>
      <c r="J22292">
        <v>3138</v>
      </c>
      <c r="K22292">
        <v>1</v>
      </c>
      <c r="L22292">
        <v>1</v>
      </c>
      <c r="M22292">
        <v>1046</v>
      </c>
      <c r="N22292" t="s">
        <v>18</v>
      </c>
      <c r="O22292">
        <v>0</v>
      </c>
      <c r="P22292">
        <v>4716</v>
      </c>
    </row>
    <row r="22293" spans="1:16" x14ac:dyDescent="0.25">
      <c r="A22293" t="s">
        <v>32922</v>
      </c>
      <c r="B22293">
        <v>1386</v>
      </c>
      <c r="C22293" s="3" t="str">
        <f>HYPERLINK("http://www.uniprot.org/uniprot/K7MS08","tr|K7MS08|K7MS08_SOYBN")</f>
        <v>tr|K7MS08|K7MS08_SOYBN</v>
      </c>
      <c r="D22293" t="s">
        <v>117</v>
      </c>
      <c r="E22293">
        <v>82.32</v>
      </c>
      <c r="F22293">
        <v>447</v>
      </c>
      <c r="G22293">
        <v>79</v>
      </c>
      <c r="H22293">
        <v>4</v>
      </c>
      <c r="I22293">
        <v>55</v>
      </c>
      <c r="J22293">
        <v>1383</v>
      </c>
      <c r="K22293">
        <v>1</v>
      </c>
      <c r="L22293">
        <v>439</v>
      </c>
      <c r="M22293">
        <v>881</v>
      </c>
      <c r="N22293" t="s">
        <v>18</v>
      </c>
      <c r="O22293">
        <v>0</v>
      </c>
      <c r="P22293">
        <v>1942</v>
      </c>
    </row>
    <row r="22294" spans="1:16" x14ac:dyDescent="0.25">
      <c r="A22294" t="s">
        <v>32923</v>
      </c>
      <c r="B22294">
        <v>612</v>
      </c>
      <c r="C22294" s="3" t="str">
        <f>HYPERLINK("http://www.uniprot.org/uniprot/I1MKM3","tr|I1MKM3|I1MKM3_SOYBN")</f>
        <v>tr|I1MKM3|I1MKM3_SOYBN</v>
      </c>
      <c r="D22294" t="s">
        <v>28</v>
      </c>
      <c r="E22294">
        <v>94.87</v>
      </c>
      <c r="F22294">
        <v>117</v>
      </c>
      <c r="G22294">
        <v>6</v>
      </c>
      <c r="H22294">
        <v>0</v>
      </c>
      <c r="I22294">
        <v>1</v>
      </c>
      <c r="J22294">
        <v>351</v>
      </c>
      <c r="K22294">
        <v>1</v>
      </c>
      <c r="L22294">
        <v>1</v>
      </c>
      <c r="M22294">
        <v>116</v>
      </c>
      <c r="N22294" t="s">
        <v>18</v>
      </c>
      <c r="O22294" s="1">
        <v>3.3975000000000003E-58</v>
      </c>
      <c r="P22294">
        <v>585</v>
      </c>
    </row>
    <row r="22295" spans="1:16" x14ac:dyDescent="0.25">
      <c r="A22295" t="s">
        <v>32924</v>
      </c>
      <c r="B22295">
        <v>1272</v>
      </c>
      <c r="C22295" s="3" t="str">
        <f>HYPERLINK("http://www.uniprot.org/uniprot/K7K4S6","tr|K7K4S6|K7K4S6_SOYBN")</f>
        <v>tr|K7K4S6|K7K4S6_SOYBN</v>
      </c>
      <c r="D22295" t="s">
        <v>28</v>
      </c>
      <c r="E22295">
        <v>32.24</v>
      </c>
      <c r="F22295">
        <v>366</v>
      </c>
      <c r="G22295">
        <v>248</v>
      </c>
      <c r="H22295">
        <v>63</v>
      </c>
      <c r="I22295">
        <v>283</v>
      </c>
      <c r="J22295">
        <v>1191</v>
      </c>
      <c r="K22295">
        <v>1</v>
      </c>
      <c r="L22295">
        <v>106</v>
      </c>
      <c r="M22295">
        <v>424</v>
      </c>
      <c r="N22295" t="s">
        <v>18</v>
      </c>
      <c r="O22295" s="1">
        <v>1.70946E-28</v>
      </c>
      <c r="P22295">
        <v>334</v>
      </c>
    </row>
    <row r="22296" spans="1:16" x14ac:dyDescent="0.25">
      <c r="A22296" t="s">
        <v>32925</v>
      </c>
      <c r="B22296">
        <v>984</v>
      </c>
      <c r="C22296" s="3" t="str">
        <f>HYPERLINK("http://www.uniprot.org/uniprot/G7KA58","tr|G7KA58|G7KA58_MEDTR")</f>
        <v>tr|G7KA58|G7KA58_MEDTR</v>
      </c>
      <c r="D22296" t="s">
        <v>32926</v>
      </c>
      <c r="E22296">
        <v>86.44</v>
      </c>
      <c r="F22296">
        <v>332</v>
      </c>
      <c r="G22296">
        <v>45</v>
      </c>
      <c r="H22296">
        <v>5</v>
      </c>
      <c r="I22296">
        <v>1</v>
      </c>
      <c r="J22296">
        <v>981</v>
      </c>
      <c r="K22296">
        <v>1</v>
      </c>
      <c r="L22296">
        <v>1</v>
      </c>
      <c r="M22296">
        <v>332</v>
      </c>
      <c r="N22296" t="s">
        <v>18</v>
      </c>
      <c r="O22296" s="1">
        <v>1.7702599999999999E-162</v>
      </c>
      <c r="P22296">
        <v>1488</v>
      </c>
    </row>
    <row r="22297" spans="1:16" x14ac:dyDescent="0.25">
      <c r="A22297" t="s">
        <v>32927</v>
      </c>
      <c r="B22297">
        <v>1113</v>
      </c>
      <c r="C22297" s="3" t="str">
        <f>HYPERLINK("http://www.uniprot.org/uniprot/B7FMD0","tr|B7FMD0|B7FMD0_MEDTR")</f>
        <v>tr|B7FMD0|B7FMD0_MEDTR</v>
      </c>
      <c r="D22297" t="s">
        <v>581</v>
      </c>
      <c r="E22297">
        <v>66.25</v>
      </c>
      <c r="F22297">
        <v>409</v>
      </c>
      <c r="G22297">
        <v>138</v>
      </c>
      <c r="H22297">
        <v>43</v>
      </c>
      <c r="I22297">
        <v>1</v>
      </c>
      <c r="J22297">
        <v>1098</v>
      </c>
      <c r="K22297">
        <v>1</v>
      </c>
      <c r="L22297">
        <v>1</v>
      </c>
      <c r="M22297">
        <v>393</v>
      </c>
      <c r="N22297" t="s">
        <v>18</v>
      </c>
      <c r="O22297" s="1">
        <v>6.9543899999999996E-129</v>
      </c>
      <c r="P22297">
        <v>1199</v>
      </c>
    </row>
    <row r="22298" spans="1:16" x14ac:dyDescent="0.25">
      <c r="A22298" t="s">
        <v>32928</v>
      </c>
      <c r="B22298">
        <v>669</v>
      </c>
      <c r="C22298" s="3" t="str">
        <f>HYPERLINK("http://www.uniprot.org/uniprot/Q9M3Z8","tr|Q9M3Z8|Q9M3Z8_CICAR")</f>
        <v>tr|Q9M3Z8|Q9M3Z8_CICAR</v>
      </c>
      <c r="D22298" t="s">
        <v>32929</v>
      </c>
      <c r="E22298">
        <v>100</v>
      </c>
      <c r="F22298">
        <v>222</v>
      </c>
      <c r="G22298">
        <v>0</v>
      </c>
      <c r="H22298">
        <v>0</v>
      </c>
      <c r="I22298">
        <v>1</v>
      </c>
      <c r="J22298">
        <v>666</v>
      </c>
      <c r="K22298">
        <v>1</v>
      </c>
      <c r="L22298">
        <v>1</v>
      </c>
      <c r="M22298">
        <v>222</v>
      </c>
      <c r="N22298" t="s">
        <v>18</v>
      </c>
      <c r="O22298" s="1">
        <v>3.0687600000000001E-125</v>
      </c>
      <c r="P22298">
        <v>1164</v>
      </c>
    </row>
    <row r="22299" spans="1:16" x14ac:dyDescent="0.25">
      <c r="A22299" t="s">
        <v>32930</v>
      </c>
      <c r="B22299">
        <v>1053</v>
      </c>
      <c r="C22299" s="3" t="str">
        <f>HYPERLINK("http://www.uniprot.org/uniprot/G7L5E8","tr|G7L5E8|G7L5E8_MEDTR")</f>
        <v>tr|G7L5E8|G7L5E8_MEDTR</v>
      </c>
      <c r="D22299" t="s">
        <v>32931</v>
      </c>
      <c r="E22299">
        <v>89.53</v>
      </c>
      <c r="F22299">
        <v>344</v>
      </c>
      <c r="G22299">
        <v>36</v>
      </c>
      <c r="H22299">
        <v>0</v>
      </c>
      <c r="I22299">
        <v>1</v>
      </c>
      <c r="J22299">
        <v>1032</v>
      </c>
      <c r="K22299">
        <v>1</v>
      </c>
      <c r="L22299">
        <v>1</v>
      </c>
      <c r="M22299">
        <v>344</v>
      </c>
      <c r="N22299" t="s">
        <v>18</v>
      </c>
      <c r="O22299" s="1">
        <v>2.0308900000000001E-175</v>
      </c>
      <c r="P22299">
        <v>1600</v>
      </c>
    </row>
    <row r="22300" spans="1:16" x14ac:dyDescent="0.25">
      <c r="A22300" t="s">
        <v>32932</v>
      </c>
      <c r="B22300">
        <v>918</v>
      </c>
      <c r="C22300" s="3" t="str">
        <f>HYPERLINK("http://www.uniprot.org/uniprot/B5LMN7","tr|B5LMN7|B5LMN7_CICAR")</f>
        <v>tr|B5LMN7|B5LMN7_CICAR</v>
      </c>
      <c r="D22300" t="s">
        <v>32933</v>
      </c>
      <c r="E22300">
        <v>95.78</v>
      </c>
      <c r="F22300">
        <v>285</v>
      </c>
      <c r="G22300">
        <v>12</v>
      </c>
      <c r="H22300">
        <v>3</v>
      </c>
      <c r="I22300">
        <v>1</v>
      </c>
      <c r="J22300">
        <v>846</v>
      </c>
      <c r="K22300">
        <v>1</v>
      </c>
      <c r="L22300">
        <v>1</v>
      </c>
      <c r="M22300">
        <v>285</v>
      </c>
      <c r="N22300" t="s">
        <v>18</v>
      </c>
      <c r="O22300" s="1">
        <v>9.4706300000000003E-152</v>
      </c>
      <c r="P22300">
        <v>1395</v>
      </c>
    </row>
    <row r="22301" spans="1:16" x14ac:dyDescent="0.25">
      <c r="A22301" t="s">
        <v>32934</v>
      </c>
      <c r="B22301">
        <v>2262</v>
      </c>
      <c r="C22301" s="3" t="str">
        <f>HYPERLINK("http://www.uniprot.org/uniprot/G7IRV1","tr|G7IRV1|G7IRV1_MEDTR")</f>
        <v>tr|G7IRV1|G7IRV1_MEDTR</v>
      </c>
      <c r="D22301" t="s">
        <v>32935</v>
      </c>
      <c r="E22301">
        <v>75.42</v>
      </c>
      <c r="F22301">
        <v>765</v>
      </c>
      <c r="G22301">
        <v>188</v>
      </c>
      <c r="H22301">
        <v>13</v>
      </c>
      <c r="I22301">
        <v>1</v>
      </c>
      <c r="J22301">
        <v>2256</v>
      </c>
      <c r="K22301">
        <v>1</v>
      </c>
      <c r="L22301">
        <v>1</v>
      </c>
      <c r="M22301">
        <v>742</v>
      </c>
      <c r="N22301" t="s">
        <v>18</v>
      </c>
      <c r="O22301">
        <v>0</v>
      </c>
      <c r="P22301">
        <v>2870</v>
      </c>
    </row>
    <row r="22302" spans="1:16" x14ac:dyDescent="0.25">
      <c r="A22302" t="s">
        <v>32936</v>
      </c>
      <c r="B22302">
        <v>1431</v>
      </c>
      <c r="C22302" s="3" t="str">
        <f>HYPERLINK("http://www.uniprot.org/uniprot/I1MHP5","tr|I1MHP5|I1MHP5_SOYBN")</f>
        <v>tr|I1MHP5|I1MHP5_SOYBN</v>
      </c>
      <c r="D22302" t="s">
        <v>28</v>
      </c>
      <c r="E22302">
        <v>27.85</v>
      </c>
      <c r="F22302">
        <v>420</v>
      </c>
      <c r="G22302">
        <v>303</v>
      </c>
      <c r="H22302">
        <v>42</v>
      </c>
      <c r="I22302">
        <v>151</v>
      </c>
      <c r="J22302">
        <v>1284</v>
      </c>
      <c r="K22302">
        <v>1</v>
      </c>
      <c r="L22302">
        <v>1057</v>
      </c>
      <c r="M22302">
        <v>1470</v>
      </c>
      <c r="N22302" t="s">
        <v>18</v>
      </c>
      <c r="O22302" s="1">
        <v>1.65214E-30</v>
      </c>
      <c r="P22302">
        <v>352</v>
      </c>
    </row>
    <row r="22303" spans="1:16" x14ac:dyDescent="0.25">
      <c r="A22303" t="s">
        <v>32937</v>
      </c>
      <c r="B22303">
        <v>672</v>
      </c>
      <c r="C22303" s="3" t="str">
        <f>HYPERLINK("http://www.uniprot.org/uniprot/G7KEB2","tr|G7KEB2|G7KEB2_MEDTR")</f>
        <v>tr|G7KEB2|G7KEB2_MEDTR</v>
      </c>
      <c r="D22303" t="s">
        <v>32938</v>
      </c>
      <c r="E22303">
        <v>67.900000000000006</v>
      </c>
      <c r="F22303">
        <v>215</v>
      </c>
      <c r="G22303">
        <v>69</v>
      </c>
      <c r="H22303">
        <v>4</v>
      </c>
      <c r="I22303">
        <v>1</v>
      </c>
      <c r="J22303">
        <v>633</v>
      </c>
      <c r="K22303">
        <v>1</v>
      </c>
      <c r="L22303">
        <v>1</v>
      </c>
      <c r="M22303">
        <v>214</v>
      </c>
      <c r="N22303" t="s">
        <v>18</v>
      </c>
      <c r="O22303" s="1">
        <v>5.5589600000000002E-74</v>
      </c>
      <c r="P22303">
        <v>722</v>
      </c>
    </row>
    <row r="22304" spans="1:16" x14ac:dyDescent="0.25">
      <c r="A22304" t="s">
        <v>32939</v>
      </c>
      <c r="B22304">
        <v>1374</v>
      </c>
      <c r="C22304" s="3" t="str">
        <f>HYPERLINK("http://www.uniprot.org/uniprot/K7MF21","tr|K7MF21|K7MF21_SOYBN")</f>
        <v>tr|K7MF21|K7MF21_SOYBN</v>
      </c>
      <c r="D22304" t="s">
        <v>28</v>
      </c>
      <c r="E22304">
        <v>64.95</v>
      </c>
      <c r="F22304">
        <v>428</v>
      </c>
      <c r="G22304">
        <v>150</v>
      </c>
      <c r="H22304">
        <v>1</v>
      </c>
      <c r="I22304">
        <v>88</v>
      </c>
      <c r="J22304">
        <v>1368</v>
      </c>
      <c r="K22304">
        <v>1</v>
      </c>
      <c r="L22304">
        <v>32</v>
      </c>
      <c r="M22304">
        <v>459</v>
      </c>
      <c r="N22304" t="s">
        <v>18</v>
      </c>
      <c r="O22304" s="1">
        <v>6.0888800000000006E-160</v>
      </c>
      <c r="P22304">
        <v>1468</v>
      </c>
    </row>
    <row r="22305" spans="1:16" x14ac:dyDescent="0.25">
      <c r="A22305" t="s">
        <v>32940</v>
      </c>
      <c r="B22305">
        <v>1608</v>
      </c>
      <c r="C22305" s="3" t="str">
        <f>HYPERLINK("http://www.uniprot.org/uniprot/G7L3Z1","tr|G7L3Z1|G7L3Z1_MEDTR")</f>
        <v>tr|G7L3Z1|G7L3Z1_MEDTR</v>
      </c>
      <c r="D22305" t="s">
        <v>32941</v>
      </c>
      <c r="E22305">
        <v>50.65</v>
      </c>
      <c r="F22305">
        <v>610</v>
      </c>
      <c r="G22305">
        <v>301</v>
      </c>
      <c r="H22305">
        <v>76</v>
      </c>
      <c r="I22305">
        <v>1</v>
      </c>
      <c r="J22305">
        <v>1602</v>
      </c>
      <c r="K22305">
        <v>1</v>
      </c>
      <c r="L22305">
        <v>1</v>
      </c>
      <c r="M22305">
        <v>530</v>
      </c>
      <c r="N22305" t="s">
        <v>18</v>
      </c>
      <c r="O22305" s="1">
        <v>1.47332E-131</v>
      </c>
      <c r="P22305">
        <v>1224</v>
      </c>
    </row>
    <row r="22306" spans="1:16" x14ac:dyDescent="0.25">
      <c r="A22306" t="s">
        <v>32942</v>
      </c>
      <c r="B22306">
        <v>912</v>
      </c>
      <c r="C22306" s="3" t="str">
        <f>HYPERLINK("http://www.uniprot.org/uniprot/G7K4N4","tr|G7K4N4|G7K4N4_MEDTR")</f>
        <v>tr|G7K4N4|G7K4N4_MEDTR</v>
      </c>
      <c r="D22306" t="s">
        <v>32943</v>
      </c>
      <c r="E22306">
        <v>77.22</v>
      </c>
      <c r="F22306">
        <v>303</v>
      </c>
      <c r="G22306">
        <v>69</v>
      </c>
      <c r="H22306">
        <v>0</v>
      </c>
      <c r="I22306">
        <v>1</v>
      </c>
      <c r="J22306">
        <v>909</v>
      </c>
      <c r="K22306">
        <v>1</v>
      </c>
      <c r="L22306">
        <v>1</v>
      </c>
      <c r="M22306">
        <v>303</v>
      </c>
      <c r="N22306" t="s">
        <v>18</v>
      </c>
      <c r="O22306" s="1">
        <v>8.8152499999999998E-126</v>
      </c>
      <c r="P22306">
        <v>1171</v>
      </c>
    </row>
    <row r="22307" spans="1:16" x14ac:dyDescent="0.25">
      <c r="A22307" t="s">
        <v>32944</v>
      </c>
      <c r="B22307">
        <v>918</v>
      </c>
      <c r="C22307" s="3" t="str">
        <f>HYPERLINK("http://www.uniprot.org/uniprot/I3S272","tr|I3S272|I3S272_MEDTR")</f>
        <v>tr|I3S272|I3S272_MEDTR</v>
      </c>
      <c r="D22307" t="s">
        <v>22</v>
      </c>
      <c r="E22307">
        <v>73.069999999999993</v>
      </c>
      <c r="F22307">
        <v>208</v>
      </c>
      <c r="G22307">
        <v>56</v>
      </c>
      <c r="H22307">
        <v>2</v>
      </c>
      <c r="I22307">
        <v>244</v>
      </c>
      <c r="J22307">
        <v>861</v>
      </c>
      <c r="K22307">
        <v>1</v>
      </c>
      <c r="L22307">
        <v>36</v>
      </c>
      <c r="M22307">
        <v>243</v>
      </c>
      <c r="N22307" t="s">
        <v>18</v>
      </c>
      <c r="O22307" s="1">
        <v>1.4724E-80</v>
      </c>
      <c r="P22307">
        <v>776</v>
      </c>
    </row>
    <row r="22308" spans="1:16" x14ac:dyDescent="0.25">
      <c r="A22308" t="s">
        <v>32945</v>
      </c>
      <c r="B22308">
        <v>1386</v>
      </c>
      <c r="C22308" s="3" t="str">
        <f>HYPERLINK("http://www.uniprot.org/uniprot/K7N3C7","tr|K7N3C7|K7N3C7_SOYBN")</f>
        <v>tr|K7N3C7|K7N3C7_SOYBN</v>
      </c>
      <c r="D22308" t="s">
        <v>28</v>
      </c>
      <c r="E22308">
        <v>60.65</v>
      </c>
      <c r="F22308">
        <v>455</v>
      </c>
      <c r="G22308">
        <v>179</v>
      </c>
      <c r="H22308">
        <v>4</v>
      </c>
      <c r="I22308">
        <v>31</v>
      </c>
      <c r="J22308">
        <v>1383</v>
      </c>
      <c r="K22308">
        <v>1</v>
      </c>
      <c r="L22308">
        <v>11</v>
      </c>
      <c r="M22308">
        <v>461</v>
      </c>
      <c r="N22308" t="s">
        <v>18</v>
      </c>
      <c r="O22308" s="1">
        <v>6.8350199999999999E-151</v>
      </c>
      <c r="P22308">
        <v>1390</v>
      </c>
    </row>
    <row r="22309" spans="1:16" x14ac:dyDescent="0.25">
      <c r="A22309" t="s">
        <v>32946</v>
      </c>
      <c r="B22309">
        <v>861</v>
      </c>
      <c r="C22309" s="3" t="str">
        <f>HYPERLINK("http://www.uniprot.org/uniprot/I3RZQ6","tr|I3RZQ6|I3RZQ6_MEDTR")</f>
        <v>tr|I3RZQ6|I3RZQ6_MEDTR</v>
      </c>
      <c r="D22309" t="s">
        <v>29334</v>
      </c>
      <c r="E22309">
        <v>97.16</v>
      </c>
      <c r="F22309">
        <v>247</v>
      </c>
      <c r="G22309">
        <v>7</v>
      </c>
      <c r="H22309">
        <v>0</v>
      </c>
      <c r="I22309">
        <v>1</v>
      </c>
      <c r="J22309">
        <v>741</v>
      </c>
      <c r="K22309">
        <v>1</v>
      </c>
      <c r="L22309">
        <v>1</v>
      </c>
      <c r="M22309">
        <v>247</v>
      </c>
      <c r="N22309" t="s">
        <v>18</v>
      </c>
      <c r="O22309" s="1">
        <v>1.7722900000000001E-133</v>
      </c>
      <c r="P22309">
        <v>1237</v>
      </c>
    </row>
    <row r="22310" spans="1:16" x14ac:dyDescent="0.25">
      <c r="A22310" t="s">
        <v>32947</v>
      </c>
      <c r="B22310">
        <v>1098</v>
      </c>
      <c r="C22310" s="3" t="str">
        <f>HYPERLINK("http://www.uniprot.org/uniprot/G7JAG4","tr|G7JAG4|G7JAG4_MEDTR")</f>
        <v>tr|G7JAG4|G7JAG4_MEDTR</v>
      </c>
      <c r="D22310" t="s">
        <v>32948</v>
      </c>
      <c r="E22310">
        <v>72.39</v>
      </c>
      <c r="F22310">
        <v>384</v>
      </c>
      <c r="G22310">
        <v>106</v>
      </c>
      <c r="H22310">
        <v>19</v>
      </c>
      <c r="I22310">
        <v>1</v>
      </c>
      <c r="J22310">
        <v>1095</v>
      </c>
      <c r="K22310">
        <v>1</v>
      </c>
      <c r="L22310">
        <v>1</v>
      </c>
      <c r="M22310">
        <v>383</v>
      </c>
      <c r="N22310" t="s">
        <v>18</v>
      </c>
      <c r="O22310" s="1">
        <v>9.77253E-144</v>
      </c>
      <c r="P22310">
        <v>1327</v>
      </c>
    </row>
    <row r="22311" spans="1:16" x14ac:dyDescent="0.25">
      <c r="A22311" t="s">
        <v>32949</v>
      </c>
      <c r="B22311">
        <v>288</v>
      </c>
      <c r="C22311" s="3" t="str">
        <f>HYPERLINK("http://www.uniprot.org/uniprot/I6PCQ6","tr|I6PCQ6|I6PCQ6_PEA")</f>
        <v>tr|I6PCQ6|I6PCQ6_PEA</v>
      </c>
      <c r="D22311" t="s">
        <v>32950</v>
      </c>
      <c r="E22311">
        <v>64.94</v>
      </c>
      <c r="F22311">
        <v>97</v>
      </c>
      <c r="G22311">
        <v>34</v>
      </c>
      <c r="H22311">
        <v>3</v>
      </c>
      <c r="I22311">
        <v>1</v>
      </c>
      <c r="J22311">
        <v>282</v>
      </c>
      <c r="K22311">
        <v>1</v>
      </c>
      <c r="L22311">
        <v>1</v>
      </c>
      <c r="M22311">
        <v>90</v>
      </c>
      <c r="N22311" t="s">
        <v>18</v>
      </c>
      <c r="O22311" s="1">
        <v>7.53257E-22</v>
      </c>
      <c r="P22311">
        <v>270</v>
      </c>
    </row>
    <row r="22312" spans="1:16" x14ac:dyDescent="0.25">
      <c r="A22312" t="s">
        <v>32951</v>
      </c>
      <c r="B22312">
        <v>771</v>
      </c>
      <c r="C22312" s="3" t="str">
        <f>HYPERLINK("http://www.uniprot.org/uniprot/B9SPD4","tr|B9SPD4|B9SPD4_RICCO")</f>
        <v>tr|B9SPD4|B9SPD4_RICCO</v>
      </c>
      <c r="D22312" t="s">
        <v>32952</v>
      </c>
      <c r="E22312">
        <v>68.900000000000006</v>
      </c>
      <c r="F22312">
        <v>238</v>
      </c>
      <c r="G22312">
        <v>74</v>
      </c>
      <c r="H22312">
        <v>2</v>
      </c>
      <c r="I22312">
        <v>61</v>
      </c>
      <c r="J22312">
        <v>768</v>
      </c>
      <c r="K22312">
        <v>1</v>
      </c>
      <c r="L22312">
        <v>23</v>
      </c>
      <c r="M22312">
        <v>252</v>
      </c>
      <c r="N22312" t="s">
        <v>18</v>
      </c>
      <c r="O22312" s="1">
        <v>3.60059E-84</v>
      </c>
      <c r="P22312">
        <v>811</v>
      </c>
    </row>
    <row r="22313" spans="1:16" x14ac:dyDescent="0.25">
      <c r="A22313" t="s">
        <v>32953</v>
      </c>
      <c r="B22313">
        <v>558</v>
      </c>
      <c r="C22313" s="3" t="str">
        <f>HYPERLINK("http://www.uniprot.org/uniprot/I3SUZ4","tr|I3SUZ4|I3SUZ4_LOTJA")</f>
        <v>tr|I3SUZ4|I3SUZ4_LOTJA</v>
      </c>
      <c r="D22313" t="s">
        <v>93</v>
      </c>
      <c r="E22313">
        <v>83.78</v>
      </c>
      <c r="F22313">
        <v>185</v>
      </c>
      <c r="G22313">
        <v>30</v>
      </c>
      <c r="H22313">
        <v>0</v>
      </c>
      <c r="I22313">
        <v>1</v>
      </c>
      <c r="J22313">
        <v>555</v>
      </c>
      <c r="K22313">
        <v>1</v>
      </c>
      <c r="L22313">
        <v>1</v>
      </c>
      <c r="M22313">
        <v>185</v>
      </c>
      <c r="N22313" t="s">
        <v>18</v>
      </c>
      <c r="O22313" s="1">
        <v>5.0751900000000001E-83</v>
      </c>
      <c r="P22313">
        <v>798</v>
      </c>
    </row>
    <row r="22314" spans="1:16" x14ac:dyDescent="0.25">
      <c r="A22314" t="s">
        <v>32954</v>
      </c>
      <c r="B22314">
        <v>1056</v>
      </c>
      <c r="C22314" s="3" t="str">
        <f>HYPERLINK("http://www.uniprot.org/uniprot/I1K4P5","tr|I1K4P5|I1K4P5_SOYBN")</f>
        <v>tr|I1K4P5|I1K4P5_SOYBN</v>
      </c>
      <c r="D22314" t="s">
        <v>28</v>
      </c>
      <c r="E22314">
        <v>69.23</v>
      </c>
      <c r="F22314">
        <v>351</v>
      </c>
      <c r="G22314">
        <v>108</v>
      </c>
      <c r="H22314">
        <v>0</v>
      </c>
      <c r="I22314">
        <v>1</v>
      </c>
      <c r="J22314">
        <v>1053</v>
      </c>
      <c r="K22314">
        <v>1</v>
      </c>
      <c r="L22314">
        <v>1</v>
      </c>
      <c r="M22314">
        <v>340</v>
      </c>
      <c r="N22314" t="s">
        <v>18</v>
      </c>
      <c r="O22314" s="1">
        <v>6.2163300000000002E-132</v>
      </c>
      <c r="P22314">
        <v>1225</v>
      </c>
    </row>
    <row r="22315" spans="1:16" x14ac:dyDescent="0.25">
      <c r="A22315" t="s">
        <v>32955</v>
      </c>
      <c r="B22315">
        <v>1500</v>
      </c>
      <c r="C22315" s="3" t="str">
        <f>HYPERLINK("http://www.uniprot.org/uniprot/G7JG63","tr|G7JG63|G7JG63_MEDTR")</f>
        <v>tr|G7JG63|G7JG63_MEDTR</v>
      </c>
      <c r="D22315" t="s">
        <v>3748</v>
      </c>
      <c r="E22315">
        <v>88.77</v>
      </c>
      <c r="F22315">
        <v>499</v>
      </c>
      <c r="G22315">
        <v>56</v>
      </c>
      <c r="H22315">
        <v>0</v>
      </c>
      <c r="I22315">
        <v>1</v>
      </c>
      <c r="J22315">
        <v>1497</v>
      </c>
      <c r="K22315">
        <v>1</v>
      </c>
      <c r="L22315">
        <v>73</v>
      </c>
      <c r="M22315">
        <v>560</v>
      </c>
      <c r="N22315" t="s">
        <v>18</v>
      </c>
      <c r="O22315">
        <v>0</v>
      </c>
      <c r="P22315">
        <v>2330</v>
      </c>
    </row>
    <row r="22316" spans="1:16" x14ac:dyDescent="0.25">
      <c r="A22316" t="s">
        <v>32956</v>
      </c>
      <c r="B22316">
        <v>750</v>
      </c>
      <c r="C22316" s="3" t="str">
        <f>HYPERLINK("http://www.uniprot.org/uniprot/G7JCJ8","tr|G7JCJ8|G7JCJ8_MEDTR")</f>
        <v>tr|G7JCJ8|G7JCJ8_MEDTR</v>
      </c>
      <c r="D22316" t="s">
        <v>32957</v>
      </c>
      <c r="E22316">
        <v>76.89</v>
      </c>
      <c r="F22316">
        <v>251</v>
      </c>
      <c r="G22316">
        <v>58</v>
      </c>
      <c r="H22316">
        <v>9</v>
      </c>
      <c r="I22316">
        <v>22</v>
      </c>
      <c r="J22316">
        <v>747</v>
      </c>
      <c r="K22316">
        <v>1</v>
      </c>
      <c r="L22316">
        <v>6</v>
      </c>
      <c r="M22316">
        <v>256</v>
      </c>
      <c r="N22316" t="s">
        <v>18</v>
      </c>
      <c r="O22316" s="1">
        <v>1.1971000000000001E-97</v>
      </c>
      <c r="P22316">
        <v>927</v>
      </c>
    </row>
    <row r="22317" spans="1:16" x14ac:dyDescent="0.25">
      <c r="A22317" t="s">
        <v>32958</v>
      </c>
      <c r="B22317">
        <v>2664</v>
      </c>
      <c r="C22317" s="3" t="str">
        <f>HYPERLINK("http://www.uniprot.org/uniprot/G7JJ78","tr|G7JJ78|G7JJ78_MEDTR")</f>
        <v>tr|G7JJ78|G7JJ78_MEDTR</v>
      </c>
      <c r="D22317" t="s">
        <v>32959</v>
      </c>
      <c r="E22317">
        <v>63.18</v>
      </c>
      <c r="F22317">
        <v>891</v>
      </c>
      <c r="G22317">
        <v>328</v>
      </c>
      <c r="H22317">
        <v>26</v>
      </c>
      <c r="I22317">
        <v>67</v>
      </c>
      <c r="J22317">
        <v>2661</v>
      </c>
      <c r="K22317">
        <v>1</v>
      </c>
      <c r="L22317">
        <v>25</v>
      </c>
      <c r="M22317">
        <v>861</v>
      </c>
      <c r="N22317" t="s">
        <v>18</v>
      </c>
      <c r="O22317">
        <v>0</v>
      </c>
      <c r="P22317">
        <v>2501</v>
      </c>
    </row>
    <row r="22318" spans="1:16" x14ac:dyDescent="0.25">
      <c r="A22318" t="s">
        <v>32960</v>
      </c>
      <c r="B22318">
        <v>1782</v>
      </c>
      <c r="C22318" s="3" t="str">
        <f>HYPERLINK("http://www.uniprot.org/uniprot/K7L9I3","tr|K7L9I3|K7L9I3_SOYBN")</f>
        <v>tr|K7L9I3|K7L9I3_SOYBN</v>
      </c>
      <c r="D22318" t="s">
        <v>117</v>
      </c>
      <c r="E22318">
        <v>72.349999999999994</v>
      </c>
      <c r="F22318">
        <v>586</v>
      </c>
      <c r="G22318">
        <v>162</v>
      </c>
      <c r="H22318">
        <v>3</v>
      </c>
      <c r="I22318">
        <v>7</v>
      </c>
      <c r="J22318">
        <v>1755</v>
      </c>
      <c r="K22318">
        <v>1</v>
      </c>
      <c r="L22318">
        <v>63</v>
      </c>
      <c r="M22318">
        <v>648</v>
      </c>
      <c r="N22318" t="s">
        <v>18</v>
      </c>
      <c r="O22318">
        <v>0</v>
      </c>
      <c r="P22318">
        <v>2225</v>
      </c>
    </row>
    <row r="22319" spans="1:16" x14ac:dyDescent="0.25">
      <c r="A22319" t="s">
        <v>32961</v>
      </c>
      <c r="B22319">
        <v>2886</v>
      </c>
      <c r="C22319" s="3" t="str">
        <f>HYPERLINK("http://www.uniprot.org/uniprot/G7K141","tr|G7K141|G7K141_MEDTR")</f>
        <v>tr|G7K141|G7K141_MEDTR</v>
      </c>
      <c r="D22319" t="s">
        <v>32962</v>
      </c>
      <c r="E22319">
        <v>73.8</v>
      </c>
      <c r="F22319">
        <v>1042</v>
      </c>
      <c r="G22319">
        <v>273</v>
      </c>
      <c r="H22319">
        <v>84</v>
      </c>
      <c r="I22319">
        <v>7</v>
      </c>
      <c r="J22319">
        <v>2880</v>
      </c>
      <c r="K22319">
        <v>1</v>
      </c>
      <c r="L22319">
        <v>15</v>
      </c>
      <c r="M22319">
        <v>1053</v>
      </c>
      <c r="N22319" t="s">
        <v>18</v>
      </c>
      <c r="O22319">
        <v>0</v>
      </c>
      <c r="P22319">
        <v>3880</v>
      </c>
    </row>
    <row r="22320" spans="1:16" x14ac:dyDescent="0.25">
      <c r="A22320" t="s">
        <v>32963</v>
      </c>
      <c r="B22320">
        <v>1359</v>
      </c>
      <c r="C22320" s="3" t="str">
        <f>HYPERLINK("http://www.uniprot.org/uniprot/K7LE83","tr|K7LE83|K7LE83_SOYBN")</f>
        <v>tr|K7LE83|K7LE83_SOYBN</v>
      </c>
      <c r="D22320" t="s">
        <v>28</v>
      </c>
      <c r="E22320">
        <v>52.75</v>
      </c>
      <c r="F22320">
        <v>472</v>
      </c>
      <c r="G22320">
        <v>223</v>
      </c>
      <c r="H22320">
        <v>21</v>
      </c>
      <c r="I22320">
        <v>1</v>
      </c>
      <c r="J22320">
        <v>1353</v>
      </c>
      <c r="K22320">
        <v>1</v>
      </c>
      <c r="L22320">
        <v>1</v>
      </c>
      <c r="M22320">
        <v>461</v>
      </c>
      <c r="N22320" t="s">
        <v>18</v>
      </c>
      <c r="O22320" s="1">
        <v>3.3330700000000002E-110</v>
      </c>
      <c r="P22320">
        <v>1039</v>
      </c>
    </row>
    <row r="22321" spans="1:16" x14ac:dyDescent="0.25">
      <c r="A22321" t="s">
        <v>32964</v>
      </c>
      <c r="B22321">
        <v>2346</v>
      </c>
      <c r="C22321" s="3" t="str">
        <f>HYPERLINK("http://www.uniprot.org/uniprot/G7KA75","tr|G7KA75|G7KA75_MEDTR")</f>
        <v>tr|G7KA75|G7KA75_MEDTR</v>
      </c>
      <c r="D22321" t="s">
        <v>32965</v>
      </c>
      <c r="E22321">
        <v>83.55</v>
      </c>
      <c r="F22321">
        <v>766</v>
      </c>
      <c r="G22321">
        <v>126</v>
      </c>
      <c r="H22321">
        <v>3</v>
      </c>
      <c r="I22321">
        <v>55</v>
      </c>
      <c r="J22321">
        <v>2343</v>
      </c>
      <c r="K22321">
        <v>1</v>
      </c>
      <c r="L22321">
        <v>21</v>
      </c>
      <c r="M22321">
        <v>785</v>
      </c>
      <c r="N22321" t="s">
        <v>18</v>
      </c>
      <c r="O22321">
        <v>0</v>
      </c>
      <c r="P22321">
        <v>3392</v>
      </c>
    </row>
    <row r="22322" spans="1:16" x14ac:dyDescent="0.25">
      <c r="A22322" t="s">
        <v>32966</v>
      </c>
      <c r="B22322">
        <v>1173</v>
      </c>
      <c r="C22322" s="3" t="str">
        <f>HYPERLINK("http://www.uniprot.org/uniprot/I1LNS7","tr|I1LNS7|I1LNS7_SOYBN")</f>
        <v>tr|I1LNS7|I1LNS7_SOYBN</v>
      </c>
      <c r="D22322" t="s">
        <v>28</v>
      </c>
      <c r="E22322">
        <v>85.96</v>
      </c>
      <c r="F22322">
        <v>392</v>
      </c>
      <c r="G22322">
        <v>55</v>
      </c>
      <c r="H22322">
        <v>2</v>
      </c>
      <c r="I22322">
        <v>1</v>
      </c>
      <c r="J22322">
        <v>1170</v>
      </c>
      <c r="K22322">
        <v>1</v>
      </c>
      <c r="L22322">
        <v>1</v>
      </c>
      <c r="M22322">
        <v>389</v>
      </c>
      <c r="N22322" t="s">
        <v>18</v>
      </c>
      <c r="O22322">
        <v>0</v>
      </c>
      <c r="P22322">
        <v>1739</v>
      </c>
    </row>
    <row r="22323" spans="1:16" x14ac:dyDescent="0.25">
      <c r="A22323" t="s">
        <v>32967</v>
      </c>
      <c r="B22323">
        <v>522</v>
      </c>
      <c r="C22323" s="3" t="str">
        <f>HYPERLINK("http://www.uniprot.org/uniprot/G7LJA7","tr|G7LJA7|G7LJA7_MEDTR")</f>
        <v>tr|G7LJA7|G7LJA7_MEDTR</v>
      </c>
      <c r="D22323" t="s">
        <v>5487</v>
      </c>
      <c r="E22323">
        <v>39.36</v>
      </c>
      <c r="F22323">
        <v>94</v>
      </c>
      <c r="G22323">
        <v>57</v>
      </c>
      <c r="H22323">
        <v>0</v>
      </c>
      <c r="I22323">
        <v>10</v>
      </c>
      <c r="J22323">
        <v>291</v>
      </c>
      <c r="K22323">
        <v>1</v>
      </c>
      <c r="L22323">
        <v>263</v>
      </c>
      <c r="M22323">
        <v>356</v>
      </c>
      <c r="N22323" t="s">
        <v>18</v>
      </c>
      <c r="O22323" s="1">
        <v>1.08641E-12</v>
      </c>
      <c r="P22323">
        <v>191</v>
      </c>
    </row>
    <row r="22324" spans="1:16" x14ac:dyDescent="0.25">
      <c r="A22324" t="s">
        <v>32968</v>
      </c>
      <c r="B22324">
        <v>327</v>
      </c>
      <c r="C22324" s="3" t="str">
        <f>HYPERLINK("http://www.uniprot.org/uniprot/B5LMP6","tr|B5LMP6|B5LMP6_CICAR")</f>
        <v>tr|B5LMP6|B5LMP6_CICAR</v>
      </c>
      <c r="D22324" t="s">
        <v>32969</v>
      </c>
      <c r="E22324">
        <v>100</v>
      </c>
      <c r="F22324">
        <v>104</v>
      </c>
      <c r="G22324">
        <v>0</v>
      </c>
      <c r="H22324">
        <v>0</v>
      </c>
      <c r="I22324">
        <v>1</v>
      </c>
      <c r="J22324">
        <v>312</v>
      </c>
      <c r="K22324">
        <v>1</v>
      </c>
      <c r="L22324">
        <v>1</v>
      </c>
      <c r="M22324">
        <v>104</v>
      </c>
      <c r="N22324" t="s">
        <v>18</v>
      </c>
      <c r="O22324" s="1">
        <v>3.3040800000000001E-49</v>
      </c>
      <c r="P22324">
        <v>506</v>
      </c>
    </row>
    <row r="22325" spans="1:16" x14ac:dyDescent="0.25">
      <c r="A22325" t="s">
        <v>32970</v>
      </c>
      <c r="B22325">
        <v>1977</v>
      </c>
      <c r="C22325" s="3" t="str">
        <f>HYPERLINK("http://www.uniprot.org/uniprot/G7IRV5","tr|G7IRV5|G7IRV5_MEDTR")</f>
        <v>tr|G7IRV5|G7IRV5_MEDTR</v>
      </c>
      <c r="D22325" t="s">
        <v>32971</v>
      </c>
      <c r="E22325">
        <v>72.849999999999994</v>
      </c>
      <c r="F22325">
        <v>663</v>
      </c>
      <c r="G22325">
        <v>180</v>
      </c>
      <c r="H22325">
        <v>6</v>
      </c>
      <c r="I22325">
        <v>1</v>
      </c>
      <c r="J22325">
        <v>1971</v>
      </c>
      <c r="K22325">
        <v>1</v>
      </c>
      <c r="L22325">
        <v>1</v>
      </c>
      <c r="M22325">
        <v>656</v>
      </c>
      <c r="N22325" t="s">
        <v>18</v>
      </c>
      <c r="O22325">
        <v>0</v>
      </c>
      <c r="P22325">
        <v>2432</v>
      </c>
    </row>
    <row r="22326" spans="1:16" x14ac:dyDescent="0.25">
      <c r="A22326" t="s">
        <v>32972</v>
      </c>
      <c r="B22326">
        <v>588</v>
      </c>
      <c r="C22326" s="3" t="str">
        <f>HYPERLINK("http://www.uniprot.org/uniprot/G7IGZ8","tr|G7IGZ8|G7IGZ8_MEDTR")</f>
        <v>tr|G7IGZ8|G7IGZ8_MEDTR</v>
      </c>
      <c r="D22326" t="s">
        <v>32973</v>
      </c>
      <c r="E22326">
        <v>82.85</v>
      </c>
      <c r="F22326">
        <v>175</v>
      </c>
      <c r="G22326">
        <v>30</v>
      </c>
      <c r="H22326">
        <v>3</v>
      </c>
      <c r="I22326">
        <v>1</v>
      </c>
      <c r="J22326">
        <v>516</v>
      </c>
      <c r="K22326">
        <v>1</v>
      </c>
      <c r="L22326">
        <v>1</v>
      </c>
      <c r="M22326">
        <v>174</v>
      </c>
      <c r="N22326" t="s">
        <v>18</v>
      </c>
      <c r="O22326" s="1">
        <v>2.77514E-80</v>
      </c>
      <c r="P22326">
        <v>775</v>
      </c>
    </row>
    <row r="22327" spans="1:16" x14ac:dyDescent="0.25">
      <c r="A22327" t="s">
        <v>32974</v>
      </c>
      <c r="B22327">
        <v>1257</v>
      </c>
      <c r="C22327" s="3" t="str">
        <f>HYPERLINK("http://www.uniprot.org/uniprot/G7KEB3","tr|G7KEB3|G7KEB3_MEDTR")</f>
        <v>tr|G7KEB3|G7KEB3_MEDTR</v>
      </c>
      <c r="D22327" t="s">
        <v>32975</v>
      </c>
      <c r="E22327">
        <v>78.58</v>
      </c>
      <c r="F22327">
        <v>425</v>
      </c>
      <c r="G22327">
        <v>91</v>
      </c>
      <c r="H22327">
        <v>8</v>
      </c>
      <c r="I22327">
        <v>1</v>
      </c>
      <c r="J22327">
        <v>1251</v>
      </c>
      <c r="K22327">
        <v>1</v>
      </c>
      <c r="L22327">
        <v>1</v>
      </c>
      <c r="M22327">
        <v>425</v>
      </c>
      <c r="N22327" t="s">
        <v>18</v>
      </c>
      <c r="O22327">
        <v>0</v>
      </c>
      <c r="P22327">
        <v>1762</v>
      </c>
    </row>
    <row r="22328" spans="1:16" x14ac:dyDescent="0.25">
      <c r="A22328" t="s">
        <v>32976</v>
      </c>
      <c r="B22328">
        <v>501</v>
      </c>
      <c r="C22328" s="3" t="str">
        <f>HYPERLINK("http://www.uniprot.org/uniprot/I1N5T7","tr|I1N5T7|I1N5T7_SOYBN")</f>
        <v>tr|I1N5T7|I1N5T7_SOYBN</v>
      </c>
      <c r="D22328" t="s">
        <v>28</v>
      </c>
      <c r="E22328">
        <v>63.87</v>
      </c>
      <c r="F22328">
        <v>155</v>
      </c>
      <c r="G22328">
        <v>56</v>
      </c>
      <c r="H22328">
        <v>6</v>
      </c>
      <c r="I22328">
        <v>49</v>
      </c>
      <c r="J22328">
        <v>495</v>
      </c>
      <c r="K22328">
        <v>1</v>
      </c>
      <c r="L22328">
        <v>22</v>
      </c>
      <c r="M22328">
        <v>171</v>
      </c>
      <c r="N22328" t="s">
        <v>18</v>
      </c>
      <c r="O22328" s="1">
        <v>2.5003800000000002E-41</v>
      </c>
      <c r="P22328">
        <v>438</v>
      </c>
    </row>
    <row r="22329" spans="1:16" x14ac:dyDescent="0.25">
      <c r="A22329" t="s">
        <v>32977</v>
      </c>
      <c r="B22329">
        <v>1656</v>
      </c>
      <c r="C22329" s="3" t="str">
        <f>HYPERLINK("http://www.uniprot.org/uniprot/I1NCH4","tr|I1NCH4|I1NCH4_SOYBN")</f>
        <v>tr|I1NCH4|I1NCH4_SOYBN</v>
      </c>
      <c r="D22329" t="s">
        <v>28</v>
      </c>
      <c r="E22329">
        <v>77.23</v>
      </c>
      <c r="F22329">
        <v>549</v>
      </c>
      <c r="G22329">
        <v>125</v>
      </c>
      <c r="H22329">
        <v>12</v>
      </c>
      <c r="I22329">
        <v>25</v>
      </c>
      <c r="J22329">
        <v>1635</v>
      </c>
      <c r="K22329">
        <v>1</v>
      </c>
      <c r="L22329">
        <v>5</v>
      </c>
      <c r="M22329">
        <v>553</v>
      </c>
      <c r="N22329" t="s">
        <v>18</v>
      </c>
      <c r="O22329">
        <v>0</v>
      </c>
      <c r="P22329">
        <v>2183</v>
      </c>
    </row>
    <row r="22330" spans="1:16" x14ac:dyDescent="0.25">
      <c r="A22330" t="s">
        <v>32978</v>
      </c>
      <c r="B22330">
        <v>1653</v>
      </c>
      <c r="C22330" s="3" t="str">
        <f>HYPERLINK("http://www.uniprot.org/uniprot/G7KY93","tr|G7KY93|G7KY93_MEDTR")</f>
        <v>tr|G7KY93|G7KY93_MEDTR</v>
      </c>
      <c r="D22330" t="s">
        <v>14889</v>
      </c>
      <c r="E22330">
        <v>82.46</v>
      </c>
      <c r="F22330">
        <v>422</v>
      </c>
      <c r="G22330">
        <v>74</v>
      </c>
      <c r="H22330">
        <v>0</v>
      </c>
      <c r="I22330">
        <v>385</v>
      </c>
      <c r="J22330">
        <v>1650</v>
      </c>
      <c r="K22330">
        <v>1</v>
      </c>
      <c r="L22330">
        <v>1</v>
      </c>
      <c r="M22330">
        <v>422</v>
      </c>
      <c r="N22330" t="s">
        <v>18</v>
      </c>
      <c r="O22330">
        <v>0</v>
      </c>
      <c r="P22330">
        <v>1761</v>
      </c>
    </row>
    <row r="22331" spans="1:16" x14ac:dyDescent="0.25">
      <c r="A22331" t="s">
        <v>32979</v>
      </c>
      <c r="B22331">
        <v>1131</v>
      </c>
      <c r="C22331" s="3" t="str">
        <f>HYPERLINK("http://www.uniprot.org/uniprot/G7L4W6","tr|G7L4W6|G7L4W6_MEDTR")</f>
        <v>tr|G7L4W6|G7L4W6_MEDTR</v>
      </c>
      <c r="D22331" t="s">
        <v>12278</v>
      </c>
      <c r="E22331">
        <v>79.48</v>
      </c>
      <c r="F22331">
        <v>39</v>
      </c>
      <c r="G22331">
        <v>8</v>
      </c>
      <c r="H22331">
        <v>0</v>
      </c>
      <c r="I22331">
        <v>1014</v>
      </c>
      <c r="J22331">
        <v>1130</v>
      </c>
      <c r="K22331">
        <v>-2</v>
      </c>
      <c r="L22331">
        <v>66</v>
      </c>
      <c r="M22331">
        <v>104</v>
      </c>
      <c r="N22331" t="s">
        <v>18</v>
      </c>
      <c r="O22331" s="1">
        <v>1.13569E-9</v>
      </c>
      <c r="P22331">
        <v>171</v>
      </c>
    </row>
    <row r="22332" spans="1:16" x14ac:dyDescent="0.25">
      <c r="A22332" t="s">
        <v>32980</v>
      </c>
      <c r="B22332">
        <v>1623</v>
      </c>
      <c r="C22332" s="3" t="str">
        <f>HYPERLINK("http://www.uniprot.org/uniprot/G8A0T5","tr|G8A0T5|G8A0T5_MEDTR")</f>
        <v>tr|G8A0T5|G8A0T5_MEDTR</v>
      </c>
      <c r="D22332" t="s">
        <v>32981</v>
      </c>
      <c r="E22332">
        <v>56.72</v>
      </c>
      <c r="F22332">
        <v>379</v>
      </c>
      <c r="G22332">
        <v>164</v>
      </c>
      <c r="H22332">
        <v>8</v>
      </c>
      <c r="I22332">
        <v>472</v>
      </c>
      <c r="J22332">
        <v>1584</v>
      </c>
      <c r="K22332">
        <v>1</v>
      </c>
      <c r="L22332">
        <v>161</v>
      </c>
      <c r="M22332">
        <v>533</v>
      </c>
      <c r="N22332" t="s">
        <v>18</v>
      </c>
      <c r="O22332" s="1">
        <v>4.5355200000000004E-96</v>
      </c>
      <c r="P22332">
        <v>918</v>
      </c>
    </row>
    <row r="22333" spans="1:16" x14ac:dyDescent="0.25">
      <c r="A22333" t="s">
        <v>32982</v>
      </c>
      <c r="B22333">
        <v>1110</v>
      </c>
      <c r="C22333" s="3" t="str">
        <f>HYPERLINK("http://www.uniprot.org/uniprot/I1MXX4","tr|I1MXX4|I1MXX4_SOYBN")</f>
        <v>tr|I1MXX4|I1MXX4_SOYBN</v>
      </c>
      <c r="D22333" t="s">
        <v>71</v>
      </c>
      <c r="E22333">
        <v>81.5</v>
      </c>
      <c r="F22333">
        <v>373</v>
      </c>
      <c r="G22333">
        <v>69</v>
      </c>
      <c r="H22333">
        <v>6</v>
      </c>
      <c r="I22333">
        <v>1</v>
      </c>
      <c r="J22333">
        <v>1101</v>
      </c>
      <c r="K22333">
        <v>1</v>
      </c>
      <c r="L22333">
        <v>1</v>
      </c>
      <c r="M22333">
        <v>370</v>
      </c>
      <c r="N22333" t="s">
        <v>18</v>
      </c>
      <c r="O22333" s="1">
        <v>1.4269599999999999E-166</v>
      </c>
      <c r="P22333">
        <v>1524</v>
      </c>
    </row>
    <row r="22334" spans="1:16" x14ac:dyDescent="0.25">
      <c r="A22334" t="s">
        <v>32983</v>
      </c>
      <c r="B22334">
        <v>729</v>
      </c>
      <c r="C22334" s="3" t="str">
        <f>HYPERLINK("http://www.uniprot.org/uniprot/I1LAK4","tr|I1LAK4|I1LAK4_SOYBN")</f>
        <v>tr|I1LAK4|I1LAK4_SOYBN</v>
      </c>
      <c r="D22334" t="s">
        <v>28</v>
      </c>
      <c r="E22334">
        <v>66.12</v>
      </c>
      <c r="F22334">
        <v>245</v>
      </c>
      <c r="G22334">
        <v>83</v>
      </c>
      <c r="H22334">
        <v>3</v>
      </c>
      <c r="I22334">
        <v>1</v>
      </c>
      <c r="J22334">
        <v>726</v>
      </c>
      <c r="K22334">
        <v>1</v>
      </c>
      <c r="L22334">
        <v>1</v>
      </c>
      <c r="M22334">
        <v>245</v>
      </c>
      <c r="N22334" t="s">
        <v>18</v>
      </c>
      <c r="O22334" s="1">
        <v>2.9048399999999997E-85</v>
      </c>
      <c r="P22334">
        <v>820</v>
      </c>
    </row>
    <row r="22335" spans="1:16" x14ac:dyDescent="0.25">
      <c r="A22335" t="s">
        <v>32984</v>
      </c>
      <c r="B22335">
        <v>1770</v>
      </c>
      <c r="C22335" s="3" t="str">
        <f>HYPERLINK("http://www.uniprot.org/uniprot/G7JAG6","tr|G7JAG6|G7JAG6_MEDTR")</f>
        <v>tr|G7JAG6|G7JAG6_MEDTR</v>
      </c>
      <c r="D22335" t="s">
        <v>32985</v>
      </c>
      <c r="E22335">
        <v>78.77</v>
      </c>
      <c r="F22335">
        <v>603</v>
      </c>
      <c r="G22335">
        <v>128</v>
      </c>
      <c r="H22335">
        <v>14</v>
      </c>
      <c r="I22335">
        <v>1</v>
      </c>
      <c r="J22335">
        <v>1767</v>
      </c>
      <c r="K22335">
        <v>1</v>
      </c>
      <c r="L22335">
        <v>1</v>
      </c>
      <c r="M22335">
        <v>575</v>
      </c>
      <c r="N22335" t="s">
        <v>18</v>
      </c>
      <c r="O22335">
        <v>0</v>
      </c>
      <c r="P22335">
        <v>2411</v>
      </c>
    </row>
    <row r="22336" spans="1:16" x14ac:dyDescent="0.25">
      <c r="A22336" t="s">
        <v>32986</v>
      </c>
      <c r="B22336">
        <v>2064</v>
      </c>
      <c r="C22336" s="3" t="str">
        <f>HYPERLINK("http://www.uniprot.org/uniprot/G7J4U7","tr|G7J4U7|G7J4U7_MEDTR")</f>
        <v>tr|G7J4U7|G7J4U7_MEDTR</v>
      </c>
      <c r="D22336" t="s">
        <v>32987</v>
      </c>
      <c r="E22336">
        <v>88.5</v>
      </c>
      <c r="F22336">
        <v>687</v>
      </c>
      <c r="G22336">
        <v>79</v>
      </c>
      <c r="H22336">
        <v>0</v>
      </c>
      <c r="I22336">
        <v>1</v>
      </c>
      <c r="J22336">
        <v>2061</v>
      </c>
      <c r="K22336">
        <v>1</v>
      </c>
      <c r="L22336">
        <v>100</v>
      </c>
      <c r="M22336">
        <v>786</v>
      </c>
      <c r="N22336" t="s">
        <v>18</v>
      </c>
      <c r="O22336">
        <v>0</v>
      </c>
      <c r="P22336">
        <v>3389</v>
      </c>
    </row>
    <row r="22337" spans="1:16" x14ac:dyDescent="0.25">
      <c r="A22337" t="s">
        <v>32988</v>
      </c>
      <c r="B22337">
        <v>1389</v>
      </c>
      <c r="C22337" s="3" t="str">
        <f>HYPERLINK("http://www.uniprot.org/uniprot/I1KNS2","tr|I1KNS2|I1KNS2_SOYBN")</f>
        <v>tr|I1KNS2|I1KNS2_SOYBN</v>
      </c>
      <c r="D22337" t="s">
        <v>28</v>
      </c>
      <c r="E22337">
        <v>78.03</v>
      </c>
      <c r="F22337">
        <v>437</v>
      </c>
      <c r="G22337">
        <v>96</v>
      </c>
      <c r="H22337">
        <v>4</v>
      </c>
      <c r="I22337">
        <v>88</v>
      </c>
      <c r="J22337">
        <v>1386</v>
      </c>
      <c r="K22337">
        <v>1</v>
      </c>
      <c r="L22337">
        <v>29</v>
      </c>
      <c r="M22337">
        <v>458</v>
      </c>
      <c r="N22337" t="s">
        <v>18</v>
      </c>
      <c r="O22337">
        <v>0</v>
      </c>
      <c r="P22337">
        <v>1799</v>
      </c>
    </row>
    <row r="22338" spans="1:16" x14ac:dyDescent="0.25">
      <c r="A22338" t="s">
        <v>32989</v>
      </c>
      <c r="B22338">
        <v>1176</v>
      </c>
      <c r="C22338" s="3" t="str">
        <f>HYPERLINK("http://www.uniprot.org/uniprot/C6TJG1","tr|C6TJG1|C6TJG1_SOYBN")</f>
        <v>tr|C6TJG1|C6TJG1_SOYBN</v>
      </c>
      <c r="D22338" t="s">
        <v>210</v>
      </c>
      <c r="E22338">
        <v>56.71</v>
      </c>
      <c r="F22338">
        <v>365</v>
      </c>
      <c r="G22338">
        <v>158</v>
      </c>
      <c r="H22338">
        <v>0</v>
      </c>
      <c r="I22338">
        <v>1</v>
      </c>
      <c r="J22338">
        <v>1095</v>
      </c>
      <c r="K22338">
        <v>1</v>
      </c>
      <c r="L22338">
        <v>1</v>
      </c>
      <c r="M22338">
        <v>359</v>
      </c>
      <c r="N22338" t="s">
        <v>18</v>
      </c>
      <c r="O22338" s="1">
        <v>3.1025E-114</v>
      </c>
      <c r="P22338">
        <v>1073</v>
      </c>
    </row>
    <row r="22339" spans="1:16" x14ac:dyDescent="0.25">
      <c r="A22339" t="s">
        <v>32990</v>
      </c>
      <c r="B22339">
        <v>450</v>
      </c>
      <c r="C22339" s="3" t="str">
        <f>HYPERLINK("http://www.uniprot.org/uniprot/I1K4P6","tr|I1K4P6|I1K4P6_SOYBN")</f>
        <v>tr|I1K4P6|I1K4P6_SOYBN</v>
      </c>
      <c r="D22339" t="s">
        <v>28</v>
      </c>
      <c r="E22339">
        <v>44.58</v>
      </c>
      <c r="F22339">
        <v>157</v>
      </c>
      <c r="G22339">
        <v>87</v>
      </c>
      <c r="H22339">
        <v>8</v>
      </c>
      <c r="I22339">
        <v>1</v>
      </c>
      <c r="J22339">
        <v>447</v>
      </c>
      <c r="K22339">
        <v>1</v>
      </c>
      <c r="L22339">
        <v>2</v>
      </c>
      <c r="M22339">
        <v>153</v>
      </c>
      <c r="N22339" t="s">
        <v>18</v>
      </c>
      <c r="O22339" s="1">
        <v>1.0859299999999999E-20</v>
      </c>
      <c r="P22339">
        <v>260</v>
      </c>
    </row>
    <row r="22340" spans="1:16" x14ac:dyDescent="0.25">
      <c r="A22340" t="s">
        <v>32991</v>
      </c>
      <c r="B22340">
        <v>1908</v>
      </c>
      <c r="C22340" s="3" t="str">
        <f>HYPERLINK("http://www.uniprot.org/uniprot/G7JG65","tr|G7JG65|G7JG65_MEDTR")</f>
        <v>tr|G7JG65|G7JG65_MEDTR</v>
      </c>
      <c r="D22340" t="s">
        <v>32992</v>
      </c>
      <c r="E22340">
        <v>87.81</v>
      </c>
      <c r="F22340">
        <v>591</v>
      </c>
      <c r="G22340">
        <v>72</v>
      </c>
      <c r="H22340">
        <v>4</v>
      </c>
      <c r="I22340">
        <v>1</v>
      </c>
      <c r="J22340">
        <v>1761</v>
      </c>
      <c r="K22340">
        <v>1</v>
      </c>
      <c r="L22340">
        <v>1</v>
      </c>
      <c r="M22340">
        <v>590</v>
      </c>
      <c r="N22340" t="s">
        <v>18</v>
      </c>
      <c r="O22340">
        <v>0</v>
      </c>
      <c r="P22340">
        <v>2677</v>
      </c>
    </row>
    <row r="22341" spans="1:16" x14ac:dyDescent="0.25">
      <c r="A22341" t="s">
        <v>32993</v>
      </c>
      <c r="B22341">
        <v>1038</v>
      </c>
      <c r="C22341" s="3" t="str">
        <f>HYPERLINK("http://www.uniprot.org/uniprot/G7JXJ7","tr|G7JXJ7|G7JXJ7_MEDTR")</f>
        <v>tr|G7JXJ7|G7JXJ7_MEDTR</v>
      </c>
      <c r="D22341" t="s">
        <v>32994</v>
      </c>
      <c r="E22341">
        <v>86.37</v>
      </c>
      <c r="F22341">
        <v>345</v>
      </c>
      <c r="G22341">
        <v>47</v>
      </c>
      <c r="H22341">
        <v>0</v>
      </c>
      <c r="I22341">
        <v>1</v>
      </c>
      <c r="J22341">
        <v>1035</v>
      </c>
      <c r="K22341">
        <v>1</v>
      </c>
      <c r="L22341">
        <v>1</v>
      </c>
      <c r="M22341">
        <v>344</v>
      </c>
      <c r="N22341" t="s">
        <v>18</v>
      </c>
      <c r="O22341" s="1">
        <v>8.0441800000000004E-177</v>
      </c>
      <c r="P22341">
        <v>1612</v>
      </c>
    </row>
    <row r="22342" spans="1:16" x14ac:dyDescent="0.25">
      <c r="A22342" t="s">
        <v>32995</v>
      </c>
      <c r="B22342">
        <v>1185</v>
      </c>
      <c r="C22342" s="3" t="str">
        <f>HYPERLINK("http://www.uniprot.org/uniprot/I1MR54","tr|I1MR54|I1MR54_SOYBN")</f>
        <v>tr|I1MR54|I1MR54_SOYBN</v>
      </c>
      <c r="D22342" t="s">
        <v>71</v>
      </c>
      <c r="E22342">
        <v>84.71</v>
      </c>
      <c r="F22342">
        <v>386</v>
      </c>
      <c r="G22342">
        <v>59</v>
      </c>
      <c r="H22342">
        <v>0</v>
      </c>
      <c r="I22342">
        <v>22</v>
      </c>
      <c r="J22342">
        <v>1179</v>
      </c>
      <c r="K22342">
        <v>1</v>
      </c>
      <c r="L22342">
        <v>5</v>
      </c>
      <c r="M22342">
        <v>374</v>
      </c>
      <c r="N22342" t="s">
        <v>18</v>
      </c>
      <c r="O22342">
        <v>0</v>
      </c>
      <c r="P22342">
        <v>1740</v>
      </c>
    </row>
    <row r="22343" spans="1:16" x14ac:dyDescent="0.25">
      <c r="A22343" t="s">
        <v>32996</v>
      </c>
      <c r="B22343">
        <v>657</v>
      </c>
      <c r="C22343" s="3" t="str">
        <f>HYPERLINK("http://www.uniprot.org/uniprot/I3SM79","tr|I3SM79|I3SM79_MEDTR")</f>
        <v>tr|I3SM79|I3SM79_MEDTR</v>
      </c>
      <c r="D22343" t="s">
        <v>22</v>
      </c>
      <c r="E22343">
        <v>88.53</v>
      </c>
      <c r="F22343">
        <v>218</v>
      </c>
      <c r="G22343">
        <v>25</v>
      </c>
      <c r="H22343">
        <v>0</v>
      </c>
      <c r="I22343">
        <v>1</v>
      </c>
      <c r="J22343">
        <v>654</v>
      </c>
      <c r="K22343">
        <v>1</v>
      </c>
      <c r="L22343">
        <v>1</v>
      </c>
      <c r="M22343">
        <v>218</v>
      </c>
      <c r="N22343" t="s">
        <v>18</v>
      </c>
      <c r="O22343" s="1">
        <v>2.4841600000000001E-108</v>
      </c>
      <c r="P22343">
        <v>1018</v>
      </c>
    </row>
    <row r="22344" spans="1:16" x14ac:dyDescent="0.25">
      <c r="A22344" t="s">
        <v>32997</v>
      </c>
      <c r="B22344">
        <v>945</v>
      </c>
      <c r="C22344" s="3" t="str">
        <f>HYPERLINK("http://www.uniprot.org/uniprot/K7MNX2","tr|K7MNX2|K7MNX2_SOYBN")</f>
        <v>tr|K7MNX2|K7MNX2_SOYBN</v>
      </c>
      <c r="D22344" t="s">
        <v>28</v>
      </c>
      <c r="E22344">
        <v>27.32</v>
      </c>
      <c r="F22344">
        <v>183</v>
      </c>
      <c r="G22344">
        <v>133</v>
      </c>
      <c r="H22344">
        <v>1</v>
      </c>
      <c r="I22344">
        <v>316</v>
      </c>
      <c r="J22344">
        <v>861</v>
      </c>
      <c r="K22344">
        <v>1</v>
      </c>
      <c r="L22344">
        <v>276</v>
      </c>
      <c r="M22344">
        <v>452</v>
      </c>
      <c r="N22344" t="s">
        <v>18</v>
      </c>
      <c r="O22344" s="1">
        <v>2.1689899999999999E-13</v>
      </c>
      <c r="P22344">
        <v>202</v>
      </c>
    </row>
    <row r="22345" spans="1:16" x14ac:dyDescent="0.25">
      <c r="A22345" t="s">
        <v>32998</v>
      </c>
      <c r="B22345">
        <v>1317</v>
      </c>
      <c r="C22345" s="3" t="str">
        <f>HYPERLINK("http://www.uniprot.org/uniprot/O48903","tr|O48903|O48903_MEDSA")</f>
        <v>tr|O48903|O48903_MEDSA</v>
      </c>
      <c r="D22345" t="s">
        <v>32999</v>
      </c>
      <c r="E22345">
        <v>88.23</v>
      </c>
      <c r="F22345">
        <v>238</v>
      </c>
      <c r="G22345">
        <v>28</v>
      </c>
      <c r="H22345">
        <v>0</v>
      </c>
      <c r="I22345">
        <v>601</v>
      </c>
      <c r="J22345">
        <v>1314</v>
      </c>
      <c r="K22345">
        <v>1</v>
      </c>
      <c r="L22345">
        <v>121</v>
      </c>
      <c r="M22345">
        <v>358</v>
      </c>
      <c r="N22345" t="s">
        <v>18</v>
      </c>
      <c r="O22345" s="1">
        <v>2.87581E-111</v>
      </c>
      <c r="P22345">
        <v>1048</v>
      </c>
    </row>
    <row r="22346" spans="1:16" x14ac:dyDescent="0.25">
      <c r="A22346" t="s">
        <v>33000</v>
      </c>
      <c r="B22346">
        <v>1056</v>
      </c>
      <c r="C22346" s="3" t="str">
        <f>HYPERLINK("http://www.uniprot.org/uniprot/G7KPP5","tr|G7KPP5|G7KPP5_MEDTR")</f>
        <v>tr|G7KPP5|G7KPP5_MEDTR</v>
      </c>
      <c r="D22346" t="s">
        <v>10386</v>
      </c>
      <c r="E22346">
        <v>82.5</v>
      </c>
      <c r="F22346">
        <v>343</v>
      </c>
      <c r="G22346">
        <v>60</v>
      </c>
      <c r="H22346">
        <v>4</v>
      </c>
      <c r="I22346">
        <v>1</v>
      </c>
      <c r="J22346">
        <v>1017</v>
      </c>
      <c r="K22346">
        <v>1</v>
      </c>
      <c r="L22346">
        <v>262</v>
      </c>
      <c r="M22346">
        <v>603</v>
      </c>
      <c r="N22346" t="s">
        <v>18</v>
      </c>
      <c r="O22346" s="1">
        <v>1.6245300000000001E-156</v>
      </c>
      <c r="P22346">
        <v>1437</v>
      </c>
    </row>
    <row r="22347" spans="1:16" x14ac:dyDescent="0.25">
      <c r="A22347" t="s">
        <v>33001</v>
      </c>
      <c r="B22347">
        <v>348</v>
      </c>
      <c r="C22347" s="3" t="str">
        <f>HYPERLINK("http://www.uniprot.org/uniprot/G7K8S2","tr|G7K8S2|G7K8S2_MEDTR")</f>
        <v>tr|G7K8S2|G7K8S2_MEDTR</v>
      </c>
      <c r="D22347" t="s">
        <v>33002</v>
      </c>
      <c r="E22347">
        <v>50.56</v>
      </c>
      <c r="F22347">
        <v>89</v>
      </c>
      <c r="G22347">
        <v>44</v>
      </c>
      <c r="H22347">
        <v>0</v>
      </c>
      <c r="I22347">
        <v>1</v>
      </c>
      <c r="J22347">
        <v>267</v>
      </c>
      <c r="K22347">
        <v>1</v>
      </c>
      <c r="L22347">
        <v>1</v>
      </c>
      <c r="M22347">
        <v>89</v>
      </c>
      <c r="N22347" t="s">
        <v>18</v>
      </c>
      <c r="O22347" s="1">
        <v>6.3204E-13</v>
      </c>
      <c r="P22347">
        <v>193</v>
      </c>
    </row>
    <row r="22348" spans="1:16" x14ac:dyDescent="0.25">
      <c r="A22348" t="s">
        <v>33003</v>
      </c>
      <c r="B22348">
        <v>1488</v>
      </c>
      <c r="C22348" s="3" t="str">
        <f>HYPERLINK("http://www.uniprot.org/uniprot/G7JDL9","tr|G7JDL9|G7JDL9_MEDTR")</f>
        <v>tr|G7JDL9|G7JDL9_MEDTR</v>
      </c>
      <c r="D22348" t="s">
        <v>242</v>
      </c>
      <c r="E22348">
        <v>27.62</v>
      </c>
      <c r="F22348">
        <v>409</v>
      </c>
      <c r="G22348">
        <v>296</v>
      </c>
      <c r="H22348">
        <v>7</v>
      </c>
      <c r="I22348">
        <v>256</v>
      </c>
      <c r="J22348">
        <v>1461</v>
      </c>
      <c r="K22348">
        <v>1</v>
      </c>
      <c r="L22348">
        <v>25</v>
      </c>
      <c r="M22348">
        <v>329</v>
      </c>
      <c r="N22348" t="s">
        <v>18</v>
      </c>
      <c r="O22348" s="1">
        <v>2.9552300000000001E-30</v>
      </c>
      <c r="P22348">
        <v>350</v>
      </c>
    </row>
    <row r="22349" spans="1:16" x14ac:dyDescent="0.25">
      <c r="A22349" t="s">
        <v>33004</v>
      </c>
      <c r="B22349">
        <v>657</v>
      </c>
      <c r="C22349" s="3" t="str">
        <f>HYPERLINK("http://www.uniprot.org/uniprot/K7MNX2","tr|K7MNX2|K7MNX2_SOYBN")</f>
        <v>tr|K7MNX2|K7MNX2_SOYBN</v>
      </c>
      <c r="D22349" t="s">
        <v>28</v>
      </c>
      <c r="E22349">
        <v>19.59</v>
      </c>
      <c r="F22349">
        <v>199</v>
      </c>
      <c r="G22349">
        <v>160</v>
      </c>
      <c r="H22349">
        <v>18</v>
      </c>
      <c r="I22349">
        <v>4</v>
      </c>
      <c r="J22349">
        <v>546</v>
      </c>
      <c r="K22349">
        <v>1</v>
      </c>
      <c r="L22349">
        <v>413</v>
      </c>
      <c r="M22349">
        <v>609</v>
      </c>
      <c r="N22349" t="s">
        <v>18</v>
      </c>
      <c r="O22349" s="1">
        <v>4.2200300000000002E-7</v>
      </c>
      <c r="P22349">
        <v>145</v>
      </c>
    </row>
    <row r="22350" spans="1:16" x14ac:dyDescent="0.25">
      <c r="A22350" t="s">
        <v>33005</v>
      </c>
      <c r="B22350">
        <v>564</v>
      </c>
      <c r="C22350" s="3" t="str">
        <f>HYPERLINK("http://www.uniprot.org/uniprot/G7IRV6","tr|G7IRV6|G7IRV6_MEDTR")</f>
        <v>tr|G7IRV6|G7IRV6_MEDTR</v>
      </c>
      <c r="D22350" t="s">
        <v>33006</v>
      </c>
      <c r="E22350">
        <v>74.459999999999994</v>
      </c>
      <c r="F22350">
        <v>188</v>
      </c>
      <c r="G22350">
        <v>48</v>
      </c>
      <c r="H22350">
        <v>1</v>
      </c>
      <c r="I22350">
        <v>1</v>
      </c>
      <c r="J22350">
        <v>561</v>
      </c>
      <c r="K22350">
        <v>1</v>
      </c>
      <c r="L22350">
        <v>1</v>
      </c>
      <c r="M22350">
        <v>187</v>
      </c>
      <c r="N22350" t="s">
        <v>18</v>
      </c>
      <c r="O22350" s="1">
        <v>6.6976999999999997E-70</v>
      </c>
      <c r="P22350">
        <v>685</v>
      </c>
    </row>
    <row r="22351" spans="1:16" x14ac:dyDescent="0.25">
      <c r="A22351" t="s">
        <v>33007</v>
      </c>
      <c r="B22351">
        <v>3732</v>
      </c>
      <c r="C22351" s="3" t="str">
        <f>HYPERLINK("http://www.uniprot.org/uniprot/Q710T7","tr|Q710T7|Q710T7_POPDE")</f>
        <v>tr|Q710T7|Q710T7_POPDE</v>
      </c>
      <c r="D22351" t="s">
        <v>1150</v>
      </c>
      <c r="E22351">
        <v>67.53</v>
      </c>
      <c r="F22351">
        <v>1260</v>
      </c>
      <c r="G22351">
        <v>409</v>
      </c>
      <c r="H22351">
        <v>22</v>
      </c>
      <c r="I22351">
        <v>1</v>
      </c>
      <c r="J22351">
        <v>3714</v>
      </c>
      <c r="K22351">
        <v>1</v>
      </c>
      <c r="L22351">
        <v>125</v>
      </c>
      <c r="M22351">
        <v>1377</v>
      </c>
      <c r="N22351" t="s">
        <v>18</v>
      </c>
      <c r="O22351">
        <v>0</v>
      </c>
      <c r="P22351">
        <v>4211</v>
      </c>
    </row>
    <row r="22352" spans="1:16" x14ac:dyDescent="0.25">
      <c r="A22352" t="s">
        <v>33008</v>
      </c>
      <c r="B22352">
        <v>330</v>
      </c>
      <c r="C22352" s="3" t="str">
        <f>HYPERLINK("http://www.uniprot.org/uniprot/Q949L0","tr|Q949L0|Q949L0_CICAR")</f>
        <v>tr|Q949L0|Q949L0_CICAR</v>
      </c>
      <c r="D22352" t="s">
        <v>32319</v>
      </c>
      <c r="E22352">
        <v>88.46</v>
      </c>
      <c r="F22352">
        <v>104</v>
      </c>
      <c r="G22352">
        <v>12</v>
      </c>
      <c r="H22352">
        <v>0</v>
      </c>
      <c r="I22352">
        <v>7</v>
      </c>
      <c r="J22352">
        <v>318</v>
      </c>
      <c r="K22352">
        <v>1</v>
      </c>
      <c r="L22352">
        <v>1</v>
      </c>
      <c r="M22352">
        <v>104</v>
      </c>
      <c r="N22352" t="s">
        <v>18</v>
      </c>
      <c r="O22352" s="1">
        <v>6.8610000000000003E-47</v>
      </c>
      <c r="P22352">
        <v>486</v>
      </c>
    </row>
    <row r="22353" spans="1:16" x14ac:dyDescent="0.25">
      <c r="A22353" t="s">
        <v>33009</v>
      </c>
      <c r="B22353">
        <v>1431</v>
      </c>
      <c r="C22353" s="3" t="str">
        <f>HYPERLINK("http://www.uniprot.org/uniprot/G7KEB8","tr|G7KEB8|G7KEB8_MEDTR")</f>
        <v>tr|G7KEB8|G7KEB8_MEDTR</v>
      </c>
      <c r="D22353" t="s">
        <v>33010</v>
      </c>
      <c r="E22353">
        <v>86.73</v>
      </c>
      <c r="F22353">
        <v>475</v>
      </c>
      <c r="G22353">
        <v>63</v>
      </c>
      <c r="H22353">
        <v>0</v>
      </c>
      <c r="I22353">
        <v>1</v>
      </c>
      <c r="J22353">
        <v>1425</v>
      </c>
      <c r="K22353">
        <v>1</v>
      </c>
      <c r="L22353">
        <v>1</v>
      </c>
      <c r="M22353">
        <v>469</v>
      </c>
      <c r="N22353" t="s">
        <v>18</v>
      </c>
      <c r="O22353">
        <v>0</v>
      </c>
      <c r="P22353">
        <v>2227</v>
      </c>
    </row>
    <row r="22354" spans="1:16" x14ac:dyDescent="0.25">
      <c r="A22354" t="s">
        <v>33011</v>
      </c>
      <c r="B22354">
        <v>2937</v>
      </c>
      <c r="C22354" s="3" t="str">
        <f>HYPERLINK("http://www.uniprot.org/uniprot/B9GV68","tr|B9GV68|B9GV68_POPTR")</f>
        <v>tr|B9GV68|B9GV68_POPTR</v>
      </c>
      <c r="D22354" t="s">
        <v>33012</v>
      </c>
      <c r="E22354">
        <v>84.18</v>
      </c>
      <c r="F22354">
        <v>936</v>
      </c>
      <c r="G22354">
        <v>148</v>
      </c>
      <c r="H22354">
        <v>7</v>
      </c>
      <c r="I22354">
        <v>148</v>
      </c>
      <c r="J22354">
        <v>2934</v>
      </c>
      <c r="K22354">
        <v>1</v>
      </c>
      <c r="L22354">
        <v>20</v>
      </c>
      <c r="M22354">
        <v>951</v>
      </c>
      <c r="N22354" t="s">
        <v>18</v>
      </c>
      <c r="O22354">
        <v>0</v>
      </c>
      <c r="P22354">
        <v>4189</v>
      </c>
    </row>
    <row r="22355" spans="1:16" x14ac:dyDescent="0.25">
      <c r="A22355" t="s">
        <v>33013</v>
      </c>
      <c r="B22355">
        <v>519</v>
      </c>
      <c r="C22355" s="3" t="str">
        <f>HYPERLINK("http://www.uniprot.org/uniprot/I3SZM1","tr|I3SZM1|I3SZM1_MEDTR")</f>
        <v>tr|I3SZM1|I3SZM1_MEDTR</v>
      </c>
      <c r="D22355" t="s">
        <v>22</v>
      </c>
      <c r="E22355">
        <v>75.14</v>
      </c>
      <c r="F22355">
        <v>173</v>
      </c>
      <c r="G22355">
        <v>43</v>
      </c>
      <c r="H22355">
        <v>1</v>
      </c>
      <c r="I22355">
        <v>1</v>
      </c>
      <c r="J22355">
        <v>516</v>
      </c>
      <c r="K22355">
        <v>1</v>
      </c>
      <c r="L22355">
        <v>1</v>
      </c>
      <c r="M22355">
        <v>161</v>
      </c>
      <c r="N22355" t="s">
        <v>18</v>
      </c>
      <c r="O22355" s="1">
        <v>1.8373300000000001E-60</v>
      </c>
      <c r="P22355">
        <v>603</v>
      </c>
    </row>
    <row r="22356" spans="1:16" x14ac:dyDescent="0.25">
      <c r="A22356" t="s">
        <v>33014</v>
      </c>
      <c r="B22356">
        <v>516</v>
      </c>
      <c r="C22356" s="3" t="str">
        <f>HYPERLINK("http://www.uniprot.org/uniprot/G7KZ68","tr|G7KZ68|G7KZ68_MEDTR")</f>
        <v>tr|G7KZ68|G7KZ68_MEDTR</v>
      </c>
      <c r="D22356" t="s">
        <v>33015</v>
      </c>
      <c r="E22356">
        <v>80.13</v>
      </c>
      <c r="F22356">
        <v>151</v>
      </c>
      <c r="G22356">
        <v>30</v>
      </c>
      <c r="H22356">
        <v>1</v>
      </c>
      <c r="I22356">
        <v>61</v>
      </c>
      <c r="J22356">
        <v>510</v>
      </c>
      <c r="K22356">
        <v>1</v>
      </c>
      <c r="L22356">
        <v>28</v>
      </c>
      <c r="M22356">
        <v>178</v>
      </c>
      <c r="N22356" t="s">
        <v>18</v>
      </c>
      <c r="O22356" s="1">
        <v>1.7288700000000002E-58</v>
      </c>
      <c r="P22356">
        <v>586</v>
      </c>
    </row>
    <row r="22357" spans="1:16" x14ac:dyDescent="0.25">
      <c r="A22357" t="s">
        <v>33016</v>
      </c>
      <c r="B22357">
        <v>1413</v>
      </c>
      <c r="C22357" s="3" t="str">
        <f>HYPERLINK("http://www.uniprot.org/uniprot/I3T5H3","tr|I3T5H3|I3T5H3_MEDTR")</f>
        <v>tr|I3T5H3|I3T5H3_MEDTR</v>
      </c>
      <c r="D22357" t="s">
        <v>22</v>
      </c>
      <c r="E22357">
        <v>74.260000000000005</v>
      </c>
      <c r="F22357">
        <v>474</v>
      </c>
      <c r="G22357">
        <v>122</v>
      </c>
      <c r="H22357">
        <v>4</v>
      </c>
      <c r="I22357">
        <v>1</v>
      </c>
      <c r="J22357">
        <v>1410</v>
      </c>
      <c r="K22357">
        <v>1</v>
      </c>
      <c r="L22357">
        <v>27</v>
      </c>
      <c r="M22357">
        <v>499</v>
      </c>
      <c r="N22357" t="s">
        <v>18</v>
      </c>
      <c r="O22357">
        <v>0</v>
      </c>
      <c r="P22357">
        <v>1784</v>
      </c>
    </row>
    <row r="22358" spans="1:16" x14ac:dyDescent="0.25">
      <c r="A22358" t="s">
        <v>33017</v>
      </c>
      <c r="B22358">
        <v>888</v>
      </c>
      <c r="C22358" s="3" t="str">
        <f>HYPERLINK("http://www.uniprot.org/uniprot/I1NG54","tr|I1NG54|I1NG54_SOYBN")</f>
        <v>tr|I1NG54|I1NG54_SOYBN</v>
      </c>
      <c r="D22358" t="s">
        <v>28</v>
      </c>
      <c r="E22358">
        <v>88.85</v>
      </c>
      <c r="F22358">
        <v>296</v>
      </c>
      <c r="G22358">
        <v>33</v>
      </c>
      <c r="H22358">
        <v>1</v>
      </c>
      <c r="I22358">
        <v>1</v>
      </c>
      <c r="J22358">
        <v>885</v>
      </c>
      <c r="K22358">
        <v>1</v>
      </c>
      <c r="L22358">
        <v>1</v>
      </c>
      <c r="M22358">
        <v>296</v>
      </c>
      <c r="N22358" t="s">
        <v>18</v>
      </c>
      <c r="O22358" s="1">
        <v>1.69204E-158</v>
      </c>
      <c r="P22358">
        <v>1453</v>
      </c>
    </row>
    <row r="22359" spans="1:16" x14ac:dyDescent="0.25">
      <c r="A22359" t="s">
        <v>33018</v>
      </c>
      <c r="B22359">
        <v>1224</v>
      </c>
      <c r="C22359" s="3" t="str">
        <f>HYPERLINK("http://www.uniprot.org/uniprot/I1KUA9","tr|I1KUA9|I1KUA9_SOYBN")</f>
        <v>tr|I1KUA9|I1KUA9_SOYBN</v>
      </c>
      <c r="D22359" t="s">
        <v>28</v>
      </c>
      <c r="E22359">
        <v>75.680000000000007</v>
      </c>
      <c r="F22359">
        <v>403</v>
      </c>
      <c r="G22359">
        <v>98</v>
      </c>
      <c r="H22359">
        <v>0</v>
      </c>
      <c r="I22359">
        <v>1</v>
      </c>
      <c r="J22359">
        <v>1209</v>
      </c>
      <c r="K22359">
        <v>1</v>
      </c>
      <c r="L22359">
        <v>1</v>
      </c>
      <c r="M22359">
        <v>391</v>
      </c>
      <c r="N22359" t="s">
        <v>18</v>
      </c>
      <c r="O22359" s="1">
        <v>1.76716E-168</v>
      </c>
      <c r="P22359">
        <v>1541</v>
      </c>
    </row>
    <row r="22360" spans="1:16" x14ac:dyDescent="0.25">
      <c r="A22360" t="s">
        <v>33019</v>
      </c>
      <c r="B22360">
        <v>453</v>
      </c>
      <c r="C22360" s="3" t="str">
        <f>HYPERLINK("http://www.uniprot.org/uniprot/G7JAG8","tr|G7JAG8|G7JAG8_MEDTR")</f>
        <v>tr|G7JAG8|G7JAG8_MEDTR</v>
      </c>
      <c r="D22360" t="s">
        <v>33020</v>
      </c>
      <c r="E22360">
        <v>51.23</v>
      </c>
      <c r="F22360">
        <v>121</v>
      </c>
      <c r="G22360">
        <v>59</v>
      </c>
      <c r="H22360">
        <v>3</v>
      </c>
      <c r="I22360">
        <v>64</v>
      </c>
      <c r="J22360">
        <v>417</v>
      </c>
      <c r="K22360">
        <v>1</v>
      </c>
      <c r="L22360">
        <v>24</v>
      </c>
      <c r="M22360">
        <v>144</v>
      </c>
      <c r="N22360" t="s">
        <v>18</v>
      </c>
      <c r="O22360" s="1">
        <v>3.58916E-24</v>
      </c>
      <c r="P22360">
        <v>290</v>
      </c>
    </row>
    <row r="22361" spans="1:16" x14ac:dyDescent="0.25">
      <c r="A22361" t="s">
        <v>33021</v>
      </c>
      <c r="B22361">
        <v>1512</v>
      </c>
      <c r="C22361" s="3" t="str">
        <f>HYPERLINK("http://www.uniprot.org/uniprot/I3SGI5","tr|I3SGI5|I3SGI5_MEDTR")</f>
        <v>tr|I3SGI5|I3SGI5_MEDTR</v>
      </c>
      <c r="D22361" t="s">
        <v>22</v>
      </c>
      <c r="E22361">
        <v>80.86</v>
      </c>
      <c r="F22361">
        <v>507</v>
      </c>
      <c r="G22361">
        <v>97</v>
      </c>
      <c r="H22361">
        <v>5</v>
      </c>
      <c r="I22361">
        <v>1</v>
      </c>
      <c r="J22361">
        <v>1506</v>
      </c>
      <c r="K22361">
        <v>1</v>
      </c>
      <c r="L22361">
        <v>1</v>
      </c>
      <c r="M22361">
        <v>507</v>
      </c>
      <c r="N22361" t="s">
        <v>18</v>
      </c>
      <c r="O22361">
        <v>0</v>
      </c>
      <c r="P22361">
        <v>2129</v>
      </c>
    </row>
    <row r="22362" spans="1:16" x14ac:dyDescent="0.25">
      <c r="A22362" t="s">
        <v>33022</v>
      </c>
      <c r="B22362">
        <v>288</v>
      </c>
      <c r="C22362" s="3" t="str">
        <f>HYPERLINK("http://www.uniprot.org/uniprot/I1KJ29","tr|I1KJ29|I1KJ29_SOYBN")</f>
        <v>tr|I1KJ29|I1KJ29_SOYBN</v>
      </c>
      <c r="D22362" t="s">
        <v>28</v>
      </c>
      <c r="E22362">
        <v>47.77</v>
      </c>
      <c r="F22362">
        <v>90</v>
      </c>
      <c r="G22362">
        <v>47</v>
      </c>
      <c r="H22362">
        <v>0</v>
      </c>
      <c r="I22362">
        <v>1</v>
      </c>
      <c r="J22362">
        <v>270</v>
      </c>
      <c r="K22362">
        <v>1</v>
      </c>
      <c r="L22362">
        <v>357</v>
      </c>
      <c r="M22362">
        <v>446</v>
      </c>
      <c r="N22362" t="s">
        <v>18</v>
      </c>
      <c r="O22362" s="1">
        <v>3.2749800000000001E-17</v>
      </c>
      <c r="P22362">
        <v>230</v>
      </c>
    </row>
    <row r="22363" spans="1:16" x14ac:dyDescent="0.25">
      <c r="A22363" t="s">
        <v>33023</v>
      </c>
      <c r="B22363">
        <v>600</v>
      </c>
      <c r="C22363" s="3" t="str">
        <f>HYPERLINK("http://www.uniprot.org/uniprot/I3STK6","tr|I3STK6|I3STK6_MEDTR")</f>
        <v>tr|I3STK6|I3STK6_MEDTR</v>
      </c>
      <c r="D22363" t="s">
        <v>22</v>
      </c>
      <c r="E22363">
        <v>67.17</v>
      </c>
      <c r="F22363">
        <v>198</v>
      </c>
      <c r="G22363">
        <v>65</v>
      </c>
      <c r="H22363">
        <v>0</v>
      </c>
      <c r="I22363">
        <v>1</v>
      </c>
      <c r="J22363">
        <v>594</v>
      </c>
      <c r="K22363">
        <v>1</v>
      </c>
      <c r="L22363">
        <v>1</v>
      </c>
      <c r="M22363">
        <v>191</v>
      </c>
      <c r="N22363" t="s">
        <v>18</v>
      </c>
      <c r="O22363" s="1">
        <v>8.6714100000000005E-64</v>
      </c>
      <c r="P22363">
        <v>633</v>
      </c>
    </row>
    <row r="22364" spans="1:16" x14ac:dyDescent="0.25">
      <c r="A22364" t="s">
        <v>33024</v>
      </c>
      <c r="B22364">
        <v>516</v>
      </c>
      <c r="C22364" s="3" t="str">
        <f>HYPERLINK("http://www.uniprot.org/uniprot/G7JHA8","tr|G7JHA8|G7JHA8_MEDTR")</f>
        <v>tr|G7JHA8|G7JHA8_MEDTR</v>
      </c>
      <c r="D22364" t="s">
        <v>33025</v>
      </c>
      <c r="E22364">
        <v>88.23</v>
      </c>
      <c r="F22364">
        <v>85</v>
      </c>
      <c r="G22364">
        <v>10</v>
      </c>
      <c r="H22364">
        <v>0</v>
      </c>
      <c r="I22364">
        <v>1</v>
      </c>
      <c r="J22364">
        <v>255</v>
      </c>
      <c r="K22364">
        <v>1</v>
      </c>
      <c r="L22364">
        <v>1</v>
      </c>
      <c r="M22364">
        <v>85</v>
      </c>
      <c r="N22364" t="s">
        <v>18</v>
      </c>
      <c r="O22364" s="1">
        <v>1.42418E-36</v>
      </c>
      <c r="P22364">
        <v>397</v>
      </c>
    </row>
    <row r="22365" spans="1:16" x14ac:dyDescent="0.25">
      <c r="A22365" t="s">
        <v>33026</v>
      </c>
      <c r="B22365">
        <v>219</v>
      </c>
      <c r="C22365" s="3" t="str">
        <f>HYPERLINK("http://www.uniprot.org/uniprot/I1MR52","tr|I1MR52|I1MR52_SOYBN")</f>
        <v>tr|I1MR52|I1MR52_SOYBN</v>
      </c>
      <c r="D22365" t="s">
        <v>28</v>
      </c>
      <c r="E22365">
        <v>77.61</v>
      </c>
      <c r="F22365">
        <v>67</v>
      </c>
      <c r="G22365">
        <v>15</v>
      </c>
      <c r="H22365">
        <v>0</v>
      </c>
      <c r="I22365">
        <v>1</v>
      </c>
      <c r="J22365">
        <v>201</v>
      </c>
      <c r="K22365">
        <v>1</v>
      </c>
      <c r="L22365">
        <v>1</v>
      </c>
      <c r="M22365">
        <v>67</v>
      </c>
      <c r="N22365" t="s">
        <v>18</v>
      </c>
      <c r="O22365" s="1">
        <v>8.1527700000000001E-24</v>
      </c>
      <c r="P22365">
        <v>287</v>
      </c>
    </row>
    <row r="22366" spans="1:16" x14ac:dyDescent="0.25">
      <c r="A22366" t="s">
        <v>33027</v>
      </c>
      <c r="B22366">
        <v>1302</v>
      </c>
      <c r="C22366" s="3" t="str">
        <f>HYPERLINK("http://www.uniprot.org/uniprot/G7LG73","tr|G7LG73|G7LG73_MEDTR")</f>
        <v>tr|G7LG73|G7LG73_MEDTR</v>
      </c>
      <c r="D22366" t="s">
        <v>33028</v>
      </c>
      <c r="E22366">
        <v>63.9</v>
      </c>
      <c r="F22366">
        <v>482</v>
      </c>
      <c r="G22366">
        <v>174</v>
      </c>
      <c r="H22366">
        <v>50</v>
      </c>
      <c r="I22366">
        <v>1</v>
      </c>
      <c r="J22366">
        <v>1296</v>
      </c>
      <c r="K22366">
        <v>1</v>
      </c>
      <c r="L22366">
        <v>1</v>
      </c>
      <c r="M22366">
        <v>466</v>
      </c>
      <c r="N22366" t="s">
        <v>18</v>
      </c>
      <c r="O22366" s="1">
        <v>8.4114199999999996E-148</v>
      </c>
      <c r="P22366">
        <v>1363</v>
      </c>
    </row>
    <row r="22367" spans="1:16" x14ac:dyDescent="0.25">
      <c r="A22367" t="s">
        <v>33029</v>
      </c>
      <c r="B22367">
        <v>357</v>
      </c>
      <c r="C22367" s="3" t="str">
        <f>HYPERLINK("http://www.uniprot.org/uniprot/I3S399","tr|I3S399|I3S399_MEDTR")</f>
        <v>tr|I3S399|I3S399_MEDTR</v>
      </c>
      <c r="D22367" t="s">
        <v>22</v>
      </c>
      <c r="E22367">
        <v>61.98</v>
      </c>
      <c r="F22367">
        <v>121</v>
      </c>
      <c r="G22367">
        <v>46</v>
      </c>
      <c r="H22367">
        <v>3</v>
      </c>
      <c r="I22367">
        <v>1</v>
      </c>
      <c r="J22367">
        <v>354</v>
      </c>
      <c r="K22367">
        <v>1</v>
      </c>
      <c r="L22367">
        <v>100</v>
      </c>
      <c r="M22367">
        <v>220</v>
      </c>
      <c r="N22367" t="s">
        <v>18</v>
      </c>
      <c r="O22367" s="1">
        <v>1.47817E-33</v>
      </c>
      <c r="P22367">
        <v>371</v>
      </c>
    </row>
    <row r="22368" spans="1:16" x14ac:dyDescent="0.25">
      <c r="A22368" t="s">
        <v>33030</v>
      </c>
      <c r="B22368">
        <v>645</v>
      </c>
      <c r="C22368" s="3" t="str">
        <f>HYPERLINK("http://www.uniprot.org/uniprot/G7K140","tr|G7K140|G7K140_MEDTR")</f>
        <v>tr|G7K140|G7K140_MEDTR</v>
      </c>
      <c r="D22368" t="s">
        <v>33031</v>
      </c>
      <c r="E22368">
        <v>83.33</v>
      </c>
      <c r="F22368">
        <v>162</v>
      </c>
      <c r="G22368">
        <v>27</v>
      </c>
      <c r="H22368">
        <v>9</v>
      </c>
      <c r="I22368">
        <v>166</v>
      </c>
      <c r="J22368">
        <v>624</v>
      </c>
      <c r="K22368">
        <v>1</v>
      </c>
      <c r="L22368">
        <v>53</v>
      </c>
      <c r="M22368">
        <v>214</v>
      </c>
      <c r="N22368" t="s">
        <v>18</v>
      </c>
      <c r="O22368" s="1">
        <v>5.5150199999999998E-69</v>
      </c>
      <c r="P22368">
        <v>651</v>
      </c>
    </row>
    <row r="22369" spans="1:16" x14ac:dyDescent="0.25">
      <c r="A22369" t="s">
        <v>33032</v>
      </c>
      <c r="B22369">
        <v>768</v>
      </c>
      <c r="C22369" s="3" t="str">
        <f>HYPERLINK("http://www.uniprot.org/uniprot/G7KPP6","tr|G7KPP6|G7KPP6_MEDTR")</f>
        <v>tr|G7KPP6|G7KPP6_MEDTR</v>
      </c>
      <c r="D22369" t="s">
        <v>33033</v>
      </c>
      <c r="E22369">
        <v>75.680000000000007</v>
      </c>
      <c r="F22369">
        <v>255</v>
      </c>
      <c r="G22369">
        <v>62</v>
      </c>
      <c r="H22369">
        <v>0</v>
      </c>
      <c r="I22369">
        <v>1</v>
      </c>
      <c r="J22369">
        <v>765</v>
      </c>
      <c r="K22369">
        <v>1</v>
      </c>
      <c r="L22369">
        <v>1</v>
      </c>
      <c r="M22369">
        <v>255</v>
      </c>
      <c r="N22369" t="s">
        <v>18</v>
      </c>
      <c r="O22369" s="1">
        <v>7.3908000000000004E-106</v>
      </c>
      <c r="P22369">
        <v>998</v>
      </c>
    </row>
    <row r="22370" spans="1:16" x14ac:dyDescent="0.25">
      <c r="A22370" t="s">
        <v>33034</v>
      </c>
      <c r="B22370">
        <v>516</v>
      </c>
      <c r="C22370" s="3" t="str">
        <f>HYPERLINK("http://www.uniprot.org/uniprot/G7IKJ3","tr|G7IKJ3|G7IKJ3_MEDTR")</f>
        <v>tr|G7IKJ3|G7IKJ3_MEDTR</v>
      </c>
      <c r="D22370" t="s">
        <v>3121</v>
      </c>
      <c r="E22370">
        <v>29.41</v>
      </c>
      <c r="F22370">
        <v>153</v>
      </c>
      <c r="G22370">
        <v>108</v>
      </c>
      <c r="H22370">
        <v>0</v>
      </c>
      <c r="I22370">
        <v>34</v>
      </c>
      <c r="J22370">
        <v>492</v>
      </c>
      <c r="K22370">
        <v>1</v>
      </c>
      <c r="L22370">
        <v>742</v>
      </c>
      <c r="M22370">
        <v>862</v>
      </c>
      <c r="N22370" t="s">
        <v>18</v>
      </c>
      <c r="O22370" s="1">
        <v>1.1363200000000001E-9</v>
      </c>
      <c r="P22370">
        <v>165</v>
      </c>
    </row>
    <row r="22371" spans="1:16" x14ac:dyDescent="0.25">
      <c r="A22371" t="s">
        <v>33035</v>
      </c>
      <c r="B22371">
        <v>603</v>
      </c>
      <c r="C22371" s="3" t="str">
        <f>HYPERLINK("http://www.uniprot.org/uniprot/I3S8M3","tr|I3S8M3|I3S8M3_LOTJA")</f>
        <v>tr|I3S8M3|I3S8M3_LOTJA</v>
      </c>
      <c r="D22371" t="s">
        <v>93</v>
      </c>
      <c r="E22371">
        <v>85.92</v>
      </c>
      <c r="F22371">
        <v>199</v>
      </c>
      <c r="G22371">
        <v>28</v>
      </c>
      <c r="H22371">
        <v>0</v>
      </c>
      <c r="I22371">
        <v>1</v>
      </c>
      <c r="J22371">
        <v>597</v>
      </c>
      <c r="K22371">
        <v>1</v>
      </c>
      <c r="L22371">
        <v>1</v>
      </c>
      <c r="M22371">
        <v>199</v>
      </c>
      <c r="N22371" t="s">
        <v>18</v>
      </c>
      <c r="O22371" s="1">
        <v>5.2962499999999999E-93</v>
      </c>
      <c r="P22371">
        <v>885</v>
      </c>
    </row>
    <row r="22372" spans="1:16" x14ac:dyDescent="0.25">
      <c r="A22372" t="s">
        <v>33036</v>
      </c>
      <c r="B22372">
        <v>2190</v>
      </c>
      <c r="C22372" s="3" t="str">
        <f>HYPERLINK("http://www.uniprot.org/uniprot/Q2HUY0","tr|Q2HUY0|Q2HUY0_MEDTR")</f>
        <v>tr|Q2HUY0|Q2HUY0_MEDTR</v>
      </c>
      <c r="D22372" t="s">
        <v>33037</v>
      </c>
      <c r="E22372">
        <v>83.47</v>
      </c>
      <c r="F22372">
        <v>726</v>
      </c>
      <c r="G22372">
        <v>120</v>
      </c>
      <c r="H22372">
        <v>0</v>
      </c>
      <c r="I22372">
        <v>1</v>
      </c>
      <c r="J22372">
        <v>2178</v>
      </c>
      <c r="K22372">
        <v>1</v>
      </c>
      <c r="L22372">
        <v>1</v>
      </c>
      <c r="M22372">
        <v>725</v>
      </c>
      <c r="N22372" t="s">
        <v>18</v>
      </c>
      <c r="O22372">
        <v>0</v>
      </c>
      <c r="P22372">
        <v>3229</v>
      </c>
    </row>
    <row r="22373" spans="1:16" x14ac:dyDescent="0.25">
      <c r="A22373" t="s">
        <v>33038</v>
      </c>
      <c r="B22373">
        <v>855</v>
      </c>
      <c r="C22373" s="3" t="str">
        <f>HYPERLINK("http://www.uniprot.org/uniprot/G7IRW0","tr|G7IRW0|G7IRW0_MEDTR")</f>
        <v>tr|G7IRW0|G7IRW0_MEDTR</v>
      </c>
      <c r="D22373" t="s">
        <v>33039</v>
      </c>
      <c r="E22373">
        <v>81.78</v>
      </c>
      <c r="F22373">
        <v>291</v>
      </c>
      <c r="G22373">
        <v>53</v>
      </c>
      <c r="H22373">
        <v>7</v>
      </c>
      <c r="I22373">
        <v>1</v>
      </c>
      <c r="J22373">
        <v>852</v>
      </c>
      <c r="K22373">
        <v>1</v>
      </c>
      <c r="L22373">
        <v>1</v>
      </c>
      <c r="M22373">
        <v>291</v>
      </c>
      <c r="N22373" t="s">
        <v>18</v>
      </c>
      <c r="O22373" s="1">
        <v>1.06017E-130</v>
      </c>
      <c r="P22373">
        <v>1213</v>
      </c>
    </row>
    <row r="22374" spans="1:16" x14ac:dyDescent="0.25">
      <c r="A22374" t="s">
        <v>33040</v>
      </c>
      <c r="B22374">
        <v>456</v>
      </c>
      <c r="C22374" s="3" t="str">
        <f>HYPERLINK("http://www.uniprot.org/uniprot/M5WFH5","tr|M5WFH5|M5WFH5_PRUPE")</f>
        <v>tr|M5WFH5|M5WFH5_PRUPE</v>
      </c>
      <c r="D22374" t="s">
        <v>33041</v>
      </c>
      <c r="E22374">
        <v>70</v>
      </c>
      <c r="F22374">
        <v>70</v>
      </c>
      <c r="G22374">
        <v>21</v>
      </c>
      <c r="H22374">
        <v>0</v>
      </c>
      <c r="I22374">
        <v>1</v>
      </c>
      <c r="J22374">
        <v>210</v>
      </c>
      <c r="K22374">
        <v>1</v>
      </c>
      <c r="L22374">
        <v>616</v>
      </c>
      <c r="M22374">
        <v>685</v>
      </c>
      <c r="N22374" t="s">
        <v>18</v>
      </c>
      <c r="O22374" s="1">
        <v>3.4594500000000001E-19</v>
      </c>
      <c r="P22374">
        <v>247</v>
      </c>
    </row>
    <row r="22375" spans="1:16" x14ac:dyDescent="0.25">
      <c r="A22375" t="s">
        <v>33042</v>
      </c>
      <c r="B22375">
        <v>957</v>
      </c>
      <c r="C22375" s="3" t="str">
        <f>HYPERLINK("http://www.uniprot.org/uniprot/G7K4M4","tr|G7K4M4|G7K4M4_MEDTR")</f>
        <v>tr|G7K4M4|G7K4M4_MEDTR</v>
      </c>
      <c r="D22375" t="s">
        <v>517</v>
      </c>
      <c r="E22375">
        <v>40.21</v>
      </c>
      <c r="F22375">
        <v>281</v>
      </c>
      <c r="G22375">
        <v>168</v>
      </c>
      <c r="H22375">
        <v>71</v>
      </c>
      <c r="I22375">
        <v>1</v>
      </c>
      <c r="J22375">
        <v>630</v>
      </c>
      <c r="K22375">
        <v>1</v>
      </c>
      <c r="L22375">
        <v>265</v>
      </c>
      <c r="M22375">
        <v>541</v>
      </c>
      <c r="N22375" t="s">
        <v>18</v>
      </c>
      <c r="O22375" s="1">
        <v>2.0586899999999999E-43</v>
      </c>
      <c r="P22375">
        <v>461</v>
      </c>
    </row>
    <row r="22376" spans="1:16" x14ac:dyDescent="0.25">
      <c r="A22376" t="s">
        <v>33043</v>
      </c>
      <c r="B22376">
        <v>963</v>
      </c>
      <c r="C22376" s="3" t="str">
        <f>HYPERLINK("http://www.uniprot.org/uniprot/G7KEC3","tr|G7KEC3|G7KEC3_MEDTR")</f>
        <v>tr|G7KEC3|G7KEC3_MEDTR</v>
      </c>
      <c r="D22376" t="s">
        <v>33044</v>
      </c>
      <c r="E22376">
        <v>87.5</v>
      </c>
      <c r="F22376">
        <v>320</v>
      </c>
      <c r="G22376">
        <v>40</v>
      </c>
      <c r="H22376">
        <v>0</v>
      </c>
      <c r="I22376">
        <v>1</v>
      </c>
      <c r="J22376">
        <v>960</v>
      </c>
      <c r="K22376">
        <v>1</v>
      </c>
      <c r="L22376">
        <v>1</v>
      </c>
      <c r="M22376">
        <v>320</v>
      </c>
      <c r="N22376" t="s">
        <v>18</v>
      </c>
      <c r="O22376" s="1">
        <v>4.9536600000000001E-162</v>
      </c>
      <c r="P22376">
        <v>1484</v>
      </c>
    </row>
    <row r="22377" spans="1:16" x14ac:dyDescent="0.25">
      <c r="A22377" t="s">
        <v>33045</v>
      </c>
      <c r="B22377">
        <v>1443</v>
      </c>
      <c r="C22377" s="3" t="str">
        <f>HYPERLINK("http://www.uniprot.org/uniprot/I1K1U1","tr|I1K1U1|I1K1U1_SOYBN")</f>
        <v>tr|I1K1U1|I1K1U1_SOYBN</v>
      </c>
      <c r="D22377" t="s">
        <v>28</v>
      </c>
      <c r="E22377">
        <v>70.8</v>
      </c>
      <c r="F22377">
        <v>483</v>
      </c>
      <c r="G22377">
        <v>141</v>
      </c>
      <c r="H22377">
        <v>11</v>
      </c>
      <c r="I22377">
        <v>13</v>
      </c>
      <c r="J22377">
        <v>1428</v>
      </c>
      <c r="K22377">
        <v>1</v>
      </c>
      <c r="L22377">
        <v>8</v>
      </c>
      <c r="M22377">
        <v>489</v>
      </c>
      <c r="N22377" t="s">
        <v>18</v>
      </c>
      <c r="O22377">
        <v>0</v>
      </c>
      <c r="P22377">
        <v>1750</v>
      </c>
    </row>
    <row r="22378" spans="1:16" x14ac:dyDescent="0.25">
      <c r="A22378" t="s">
        <v>33046</v>
      </c>
      <c r="B22378">
        <v>969</v>
      </c>
      <c r="C22378" s="3" t="str">
        <f>HYPERLINK("http://www.uniprot.org/uniprot/I3T1H0","tr|I3T1H0|I3T1H0_MEDTR")</f>
        <v>tr|I3T1H0|I3T1H0_MEDTR</v>
      </c>
      <c r="D22378" t="s">
        <v>22</v>
      </c>
      <c r="E22378">
        <v>91.61</v>
      </c>
      <c r="F22378">
        <v>322</v>
      </c>
      <c r="G22378">
        <v>27</v>
      </c>
      <c r="H22378">
        <v>0</v>
      </c>
      <c r="I22378">
        <v>1</v>
      </c>
      <c r="J22378">
        <v>966</v>
      </c>
      <c r="K22378">
        <v>1</v>
      </c>
      <c r="L22378">
        <v>60</v>
      </c>
      <c r="M22378">
        <v>381</v>
      </c>
      <c r="N22378" t="s">
        <v>18</v>
      </c>
      <c r="O22378" s="1">
        <v>5.7055899999999999E-174</v>
      </c>
      <c r="P22378">
        <v>1587</v>
      </c>
    </row>
    <row r="22379" spans="1:16" x14ac:dyDescent="0.25">
      <c r="A22379" t="s">
        <v>33047</v>
      </c>
      <c r="B22379">
        <v>213</v>
      </c>
      <c r="C22379" s="3" t="str">
        <f>HYPERLINK("http://www.uniprot.org/uniprot/Q1STP6","tr|Q1STP6|Q1STP6_MEDTR")</f>
        <v>tr|Q1STP6|Q1STP6_MEDTR</v>
      </c>
      <c r="D22379" t="s">
        <v>33048</v>
      </c>
      <c r="E22379">
        <v>65.709999999999994</v>
      </c>
      <c r="F22379">
        <v>70</v>
      </c>
      <c r="G22379">
        <v>24</v>
      </c>
      <c r="H22379">
        <v>0</v>
      </c>
      <c r="I22379">
        <v>1</v>
      </c>
      <c r="J22379">
        <v>210</v>
      </c>
      <c r="K22379">
        <v>1</v>
      </c>
      <c r="L22379">
        <v>123</v>
      </c>
      <c r="M22379">
        <v>192</v>
      </c>
      <c r="N22379" t="s">
        <v>18</v>
      </c>
      <c r="O22379" s="1">
        <v>5.5084400000000003E-20</v>
      </c>
      <c r="P22379">
        <v>254</v>
      </c>
    </row>
    <row r="22380" spans="1:16" x14ac:dyDescent="0.25">
      <c r="A22380" t="s">
        <v>33049</v>
      </c>
      <c r="B22380">
        <v>5139</v>
      </c>
      <c r="C22380" s="3" t="str">
        <f>HYPERLINK("http://www.uniprot.org/uniprot/K7MZ41","tr|K7MZ41|K7MZ41_SOYBN")</f>
        <v>tr|K7MZ41|K7MZ41_SOYBN</v>
      </c>
      <c r="D22380" t="s">
        <v>28</v>
      </c>
      <c r="E22380">
        <v>86.27</v>
      </c>
      <c r="F22380">
        <v>1712</v>
      </c>
      <c r="G22380">
        <v>235</v>
      </c>
      <c r="H22380">
        <v>0</v>
      </c>
      <c r="I22380">
        <v>1</v>
      </c>
      <c r="J22380">
        <v>5136</v>
      </c>
      <c r="K22380">
        <v>1</v>
      </c>
      <c r="L22380">
        <v>1</v>
      </c>
      <c r="M22380">
        <v>1710</v>
      </c>
      <c r="N22380" t="s">
        <v>18</v>
      </c>
      <c r="O22380">
        <v>0</v>
      </c>
      <c r="P22380">
        <v>7513</v>
      </c>
    </row>
    <row r="22381" spans="1:16" x14ac:dyDescent="0.25">
      <c r="A22381" t="s">
        <v>33050</v>
      </c>
      <c r="B22381">
        <v>522</v>
      </c>
      <c r="C22381" s="3" t="str">
        <f>HYPERLINK("http://www.uniprot.org/uniprot/G7ZYX8","tr|G7ZYX8|G7ZYX8_MEDTR")</f>
        <v>tr|G7ZYX8|G7ZYX8_MEDTR</v>
      </c>
      <c r="D22381" t="s">
        <v>33051</v>
      </c>
      <c r="E22381">
        <v>70.83</v>
      </c>
      <c r="F22381">
        <v>168</v>
      </c>
      <c r="G22381">
        <v>49</v>
      </c>
      <c r="H22381">
        <v>0</v>
      </c>
      <c r="I22381">
        <v>1</v>
      </c>
      <c r="J22381">
        <v>504</v>
      </c>
      <c r="K22381">
        <v>1</v>
      </c>
      <c r="L22381">
        <v>3</v>
      </c>
      <c r="M22381">
        <v>170</v>
      </c>
      <c r="N22381" t="s">
        <v>18</v>
      </c>
      <c r="O22381" s="1">
        <v>7.1698499999999997E-65</v>
      </c>
      <c r="P22381">
        <v>641</v>
      </c>
    </row>
    <row r="22382" spans="1:16" x14ac:dyDescent="0.25">
      <c r="A22382" t="s">
        <v>33052</v>
      </c>
      <c r="B22382">
        <v>441</v>
      </c>
      <c r="C22382" s="3" t="str">
        <f>HYPERLINK("http://www.uniprot.org/uniprot/I1MXX3","tr|I1MXX3|I1MXX3_SOYBN")</f>
        <v>tr|I1MXX3|I1MXX3_SOYBN</v>
      </c>
      <c r="D22382" t="s">
        <v>71</v>
      </c>
      <c r="E22382">
        <v>78.319999999999993</v>
      </c>
      <c r="F22382">
        <v>143</v>
      </c>
      <c r="G22382">
        <v>31</v>
      </c>
      <c r="H22382">
        <v>0</v>
      </c>
      <c r="I22382">
        <v>1</v>
      </c>
      <c r="J22382">
        <v>429</v>
      </c>
      <c r="K22382">
        <v>1</v>
      </c>
      <c r="L22382">
        <v>1</v>
      </c>
      <c r="M22382">
        <v>143</v>
      </c>
      <c r="N22382" t="s">
        <v>18</v>
      </c>
      <c r="O22382" s="1">
        <v>1.3312299999999999E-58</v>
      </c>
      <c r="P22382">
        <v>587</v>
      </c>
    </row>
    <row r="22383" spans="1:16" x14ac:dyDescent="0.25">
      <c r="A22383" t="s">
        <v>33053</v>
      </c>
      <c r="B22383">
        <v>1014</v>
      </c>
      <c r="C22383" s="3" t="str">
        <f>HYPERLINK("http://www.uniprot.org/uniprot/G7LJA7","tr|G7LJA7|G7LJA7_MEDTR")</f>
        <v>tr|G7LJA7|G7LJA7_MEDTR</v>
      </c>
      <c r="D22383" t="s">
        <v>5487</v>
      </c>
      <c r="E22383">
        <v>34.020000000000003</v>
      </c>
      <c r="F22383">
        <v>194</v>
      </c>
      <c r="G22383">
        <v>128</v>
      </c>
      <c r="H22383">
        <v>2</v>
      </c>
      <c r="I22383">
        <v>328</v>
      </c>
      <c r="J22383">
        <v>903</v>
      </c>
      <c r="K22383">
        <v>1</v>
      </c>
      <c r="L22383">
        <v>173</v>
      </c>
      <c r="M22383">
        <v>359</v>
      </c>
      <c r="N22383" t="s">
        <v>18</v>
      </c>
      <c r="O22383" s="1">
        <v>1.7978800000000001E-24</v>
      </c>
      <c r="P22383">
        <v>298</v>
      </c>
    </row>
    <row r="22384" spans="1:16" x14ac:dyDescent="0.25">
      <c r="A22384" t="s">
        <v>33054</v>
      </c>
      <c r="B22384">
        <v>1008</v>
      </c>
      <c r="C22384" s="3" t="str">
        <f>HYPERLINK("http://www.uniprot.org/uniprot/G7JAG9","tr|G7JAG9|G7JAG9_MEDTR")</f>
        <v>tr|G7JAG9|G7JAG9_MEDTR</v>
      </c>
      <c r="D22384" t="s">
        <v>33055</v>
      </c>
      <c r="E22384">
        <v>92.83</v>
      </c>
      <c r="F22384">
        <v>335</v>
      </c>
      <c r="G22384">
        <v>24</v>
      </c>
      <c r="H22384">
        <v>0</v>
      </c>
      <c r="I22384">
        <v>1</v>
      </c>
      <c r="J22384">
        <v>1005</v>
      </c>
      <c r="K22384">
        <v>1</v>
      </c>
      <c r="L22384">
        <v>59</v>
      </c>
      <c r="M22384">
        <v>392</v>
      </c>
      <c r="N22384" t="s">
        <v>18</v>
      </c>
      <c r="O22384">
        <v>0</v>
      </c>
      <c r="P22384">
        <v>1698</v>
      </c>
    </row>
    <row r="22385" spans="1:16" x14ac:dyDescent="0.25">
      <c r="A22385" t="s">
        <v>33056</v>
      </c>
      <c r="B22385">
        <v>1020</v>
      </c>
      <c r="C22385" s="3" t="str">
        <f>HYPERLINK("http://www.uniprot.org/uniprot/I1MTE4","tr|I1MTE4|I1MTE4_SOYBN")</f>
        <v>tr|I1MTE4|I1MTE4_SOYBN</v>
      </c>
      <c r="D22385" t="s">
        <v>28</v>
      </c>
      <c r="E22385">
        <v>72.05</v>
      </c>
      <c r="F22385">
        <v>340</v>
      </c>
      <c r="G22385">
        <v>95</v>
      </c>
      <c r="H22385">
        <v>1</v>
      </c>
      <c r="I22385">
        <v>1</v>
      </c>
      <c r="J22385">
        <v>1017</v>
      </c>
      <c r="K22385">
        <v>1</v>
      </c>
      <c r="L22385">
        <v>1</v>
      </c>
      <c r="M22385">
        <v>340</v>
      </c>
      <c r="N22385" t="s">
        <v>18</v>
      </c>
      <c r="O22385" s="1">
        <v>4.8001700000000003E-126</v>
      </c>
      <c r="P22385">
        <v>1174</v>
      </c>
    </row>
    <row r="22386" spans="1:16" x14ac:dyDescent="0.25">
      <c r="A22386" t="s">
        <v>33057</v>
      </c>
      <c r="B22386">
        <v>606</v>
      </c>
      <c r="C22386" s="3" t="str">
        <f>HYPERLINK("http://www.uniprot.org/uniprot/K7L0S4","tr|K7L0S4|K7L0S4_SOYBN")</f>
        <v>tr|K7L0S4|K7L0S4_SOYBN</v>
      </c>
      <c r="D22386" t="s">
        <v>28</v>
      </c>
      <c r="E22386">
        <v>43.72</v>
      </c>
      <c r="F22386">
        <v>231</v>
      </c>
      <c r="G22386">
        <v>130</v>
      </c>
      <c r="H22386">
        <v>52</v>
      </c>
      <c r="I22386">
        <v>1</v>
      </c>
      <c r="J22386">
        <v>537</v>
      </c>
      <c r="K22386">
        <v>1</v>
      </c>
      <c r="L22386">
        <v>22</v>
      </c>
      <c r="M22386">
        <v>250</v>
      </c>
      <c r="N22386" t="s">
        <v>18</v>
      </c>
      <c r="O22386" s="1">
        <v>1.78345E-36</v>
      </c>
      <c r="P22386">
        <v>379</v>
      </c>
    </row>
    <row r="22387" spans="1:16" x14ac:dyDescent="0.25">
      <c r="A22387" t="s">
        <v>33058</v>
      </c>
      <c r="B22387">
        <v>1014</v>
      </c>
      <c r="C22387" s="3" t="str">
        <f>HYPERLINK("http://www.uniprot.org/uniprot/I3STI4","tr|I3STI4|I3STI4_LOTJA")</f>
        <v>tr|I3STI4|I3STI4_LOTJA</v>
      </c>
      <c r="D22387" t="s">
        <v>93</v>
      </c>
      <c r="E22387">
        <v>86.46</v>
      </c>
      <c r="F22387">
        <v>303</v>
      </c>
      <c r="G22387">
        <v>41</v>
      </c>
      <c r="H22387">
        <v>0</v>
      </c>
      <c r="I22387">
        <v>103</v>
      </c>
      <c r="J22387">
        <v>1011</v>
      </c>
      <c r="K22387">
        <v>1</v>
      </c>
      <c r="L22387">
        <v>21</v>
      </c>
      <c r="M22387">
        <v>323</v>
      </c>
      <c r="N22387" t="s">
        <v>18</v>
      </c>
      <c r="O22387" s="1">
        <v>3.2747300000000001E-143</v>
      </c>
      <c r="P22387">
        <v>1322</v>
      </c>
    </row>
    <row r="22388" spans="1:16" x14ac:dyDescent="0.25">
      <c r="A22388" t="s">
        <v>33059</v>
      </c>
      <c r="B22388">
        <v>501</v>
      </c>
      <c r="C22388" s="3" t="str">
        <f>HYPERLINK("http://www.uniprot.org/uniprot/G7JHA8","tr|G7JHA8|G7JHA8_MEDTR")</f>
        <v>tr|G7JHA8|G7JHA8_MEDTR</v>
      </c>
      <c r="D22388" t="s">
        <v>33025</v>
      </c>
      <c r="E22388">
        <v>82.35</v>
      </c>
      <c r="F22388">
        <v>85</v>
      </c>
      <c r="G22388">
        <v>15</v>
      </c>
      <c r="H22388">
        <v>0</v>
      </c>
      <c r="I22388">
        <v>1</v>
      </c>
      <c r="J22388">
        <v>255</v>
      </c>
      <c r="K22388">
        <v>1</v>
      </c>
      <c r="L22388">
        <v>1</v>
      </c>
      <c r="M22388">
        <v>85</v>
      </c>
      <c r="N22388" t="s">
        <v>18</v>
      </c>
      <c r="O22388" s="1">
        <v>9.5234800000000005E-33</v>
      </c>
      <c r="P22388">
        <v>364</v>
      </c>
    </row>
    <row r="22389" spans="1:16" x14ac:dyDescent="0.25">
      <c r="A22389" t="s">
        <v>33060</v>
      </c>
      <c r="B22389">
        <v>1746</v>
      </c>
      <c r="C22389" s="3" t="str">
        <f>HYPERLINK("http://www.uniprot.org/uniprot/G7JCK0","tr|G7JCK0|G7JCK0_MEDTR")</f>
        <v>tr|G7JCK0|G7JCK0_MEDTR</v>
      </c>
      <c r="D22389" t="s">
        <v>33061</v>
      </c>
      <c r="E22389">
        <v>89.72</v>
      </c>
      <c r="F22389">
        <v>545</v>
      </c>
      <c r="G22389">
        <v>56</v>
      </c>
      <c r="H22389">
        <v>0</v>
      </c>
      <c r="I22389">
        <v>106</v>
      </c>
      <c r="J22389">
        <v>1740</v>
      </c>
      <c r="K22389">
        <v>1</v>
      </c>
      <c r="L22389">
        <v>36</v>
      </c>
      <c r="M22389">
        <v>580</v>
      </c>
      <c r="N22389" t="s">
        <v>18</v>
      </c>
      <c r="O22389">
        <v>0</v>
      </c>
      <c r="P22389">
        <v>2515</v>
      </c>
    </row>
    <row r="22390" spans="1:16" x14ac:dyDescent="0.25">
      <c r="A22390" t="s">
        <v>33062</v>
      </c>
      <c r="B22390">
        <v>1143</v>
      </c>
      <c r="C22390" s="3" t="str">
        <f>HYPERLINK("http://www.uniprot.org/uniprot/G7JJ84","tr|G7JJ84|G7JJ84_MEDTR")</f>
        <v>tr|G7JJ84|G7JJ84_MEDTR</v>
      </c>
      <c r="D22390" t="s">
        <v>33063</v>
      </c>
      <c r="E22390">
        <v>79</v>
      </c>
      <c r="F22390">
        <v>381</v>
      </c>
      <c r="G22390">
        <v>80</v>
      </c>
      <c r="H22390">
        <v>2</v>
      </c>
      <c r="I22390">
        <v>1</v>
      </c>
      <c r="J22390">
        <v>1137</v>
      </c>
      <c r="K22390">
        <v>1</v>
      </c>
      <c r="L22390">
        <v>1</v>
      </c>
      <c r="M22390">
        <v>375</v>
      </c>
      <c r="N22390" t="s">
        <v>18</v>
      </c>
      <c r="O22390" s="1">
        <v>2.4738399999999999E-161</v>
      </c>
      <c r="P22390">
        <v>1479</v>
      </c>
    </row>
    <row r="22391" spans="1:16" x14ac:dyDescent="0.25">
      <c r="A22391" t="s">
        <v>33064</v>
      </c>
      <c r="B22391">
        <v>2235</v>
      </c>
      <c r="C22391" s="3" t="str">
        <f>HYPERLINK("http://www.uniprot.org/uniprot/G7LG72","tr|G7LG72|G7LG72_MEDTR")</f>
        <v>tr|G7LG72|G7LG72_MEDTR</v>
      </c>
      <c r="D22391" t="s">
        <v>33065</v>
      </c>
      <c r="E22391">
        <v>89.6</v>
      </c>
      <c r="F22391">
        <v>741</v>
      </c>
      <c r="G22391">
        <v>77</v>
      </c>
      <c r="H22391">
        <v>1</v>
      </c>
      <c r="I22391">
        <v>13</v>
      </c>
      <c r="J22391">
        <v>2232</v>
      </c>
      <c r="K22391">
        <v>1</v>
      </c>
      <c r="L22391">
        <v>8</v>
      </c>
      <c r="M22391">
        <v>748</v>
      </c>
      <c r="N22391" t="s">
        <v>18</v>
      </c>
      <c r="O22391">
        <v>0</v>
      </c>
      <c r="P22391">
        <v>3531</v>
      </c>
    </row>
    <row r="22392" spans="1:16" x14ac:dyDescent="0.25">
      <c r="A22392" t="s">
        <v>33066</v>
      </c>
      <c r="B22392">
        <v>1209</v>
      </c>
      <c r="C22392" s="3" t="str">
        <f>HYPERLINK("http://www.uniprot.org/uniprot/A5AHQ6","tr|A5AHQ6|A5AHQ6_VITVI")</f>
        <v>tr|A5AHQ6|A5AHQ6_VITVI</v>
      </c>
      <c r="D22392" t="s">
        <v>563</v>
      </c>
      <c r="E22392">
        <v>20.37</v>
      </c>
      <c r="F22392">
        <v>422</v>
      </c>
      <c r="G22392">
        <v>336</v>
      </c>
      <c r="H22392">
        <v>26</v>
      </c>
      <c r="I22392">
        <v>1</v>
      </c>
      <c r="J22392">
        <v>1188</v>
      </c>
      <c r="K22392">
        <v>1</v>
      </c>
      <c r="L22392">
        <v>599</v>
      </c>
      <c r="M22392">
        <v>1008</v>
      </c>
      <c r="N22392" t="s">
        <v>18</v>
      </c>
      <c r="O22392" s="1">
        <v>1.6952900000000001E-14</v>
      </c>
      <c r="P22392">
        <v>213</v>
      </c>
    </row>
    <row r="22393" spans="1:16" x14ac:dyDescent="0.25">
      <c r="A22393" t="s">
        <v>33067</v>
      </c>
      <c r="B22393">
        <v>3030</v>
      </c>
      <c r="C22393" s="3" t="str">
        <f>HYPERLINK("http://www.uniprot.org/uniprot/G7K139","tr|G7K139|G7K139_MEDTR")</f>
        <v>tr|G7K139|G7K139_MEDTR</v>
      </c>
      <c r="D22393" t="s">
        <v>33068</v>
      </c>
      <c r="E22393">
        <v>87.46</v>
      </c>
      <c r="F22393">
        <v>989</v>
      </c>
      <c r="G22393">
        <v>124</v>
      </c>
      <c r="H22393">
        <v>7</v>
      </c>
      <c r="I22393">
        <v>46</v>
      </c>
      <c r="J22393">
        <v>2991</v>
      </c>
      <c r="K22393">
        <v>1</v>
      </c>
      <c r="L22393">
        <v>14</v>
      </c>
      <c r="M22393">
        <v>1002</v>
      </c>
      <c r="N22393" t="s">
        <v>18</v>
      </c>
      <c r="O22393">
        <v>0</v>
      </c>
      <c r="P22393">
        <v>4479</v>
      </c>
    </row>
    <row r="22394" spans="1:16" x14ac:dyDescent="0.25">
      <c r="A22394" t="s">
        <v>33069</v>
      </c>
      <c r="B22394">
        <v>1143</v>
      </c>
      <c r="C22394" s="3" t="str">
        <f>HYPERLINK("http://www.uniprot.org/uniprot/G7KPP7","tr|G7KPP7|G7KPP7_MEDTR")</f>
        <v>tr|G7KPP7|G7KPP7_MEDTR</v>
      </c>
      <c r="D22394" t="s">
        <v>33070</v>
      </c>
      <c r="E22394">
        <v>86.54</v>
      </c>
      <c r="F22394">
        <v>379</v>
      </c>
      <c r="G22394">
        <v>51</v>
      </c>
      <c r="H22394">
        <v>0</v>
      </c>
      <c r="I22394">
        <v>1</v>
      </c>
      <c r="J22394">
        <v>1137</v>
      </c>
      <c r="K22394">
        <v>1</v>
      </c>
      <c r="L22394">
        <v>1</v>
      </c>
      <c r="M22394">
        <v>378</v>
      </c>
      <c r="N22394" t="s">
        <v>18</v>
      </c>
      <c r="O22394">
        <v>0</v>
      </c>
      <c r="P22394">
        <v>1774</v>
      </c>
    </row>
    <row r="22395" spans="1:16" x14ac:dyDescent="0.25">
      <c r="A22395" t="s">
        <v>33071</v>
      </c>
      <c r="B22395">
        <v>459</v>
      </c>
      <c r="C22395" s="3" t="str">
        <f>HYPERLINK("http://www.uniprot.org/uniprot/G7KA76","tr|G7KA76|G7KA76_MEDTR")</f>
        <v>tr|G7KA76|G7KA76_MEDTR</v>
      </c>
      <c r="D22395" t="s">
        <v>33072</v>
      </c>
      <c r="E22395">
        <v>73.38</v>
      </c>
      <c r="F22395">
        <v>139</v>
      </c>
      <c r="G22395">
        <v>37</v>
      </c>
      <c r="H22395">
        <v>0</v>
      </c>
      <c r="I22395">
        <v>34</v>
      </c>
      <c r="J22395">
        <v>450</v>
      </c>
      <c r="K22395">
        <v>1</v>
      </c>
      <c r="L22395">
        <v>13</v>
      </c>
      <c r="M22395">
        <v>151</v>
      </c>
      <c r="N22395" t="s">
        <v>18</v>
      </c>
      <c r="O22395" s="1">
        <v>5.24434E-55</v>
      </c>
      <c r="P22395">
        <v>556</v>
      </c>
    </row>
    <row r="22396" spans="1:16" x14ac:dyDescent="0.25">
      <c r="A22396" t="s">
        <v>33073</v>
      </c>
      <c r="B22396">
        <v>2031</v>
      </c>
      <c r="C22396" s="3" t="str">
        <f>HYPERLINK("http://www.uniprot.org/uniprot/G7LAQ8","tr|G7LAQ8|G7LAQ8_MEDTR")</f>
        <v>tr|G7LAQ8|G7LAQ8_MEDTR</v>
      </c>
      <c r="D22396" t="s">
        <v>33074</v>
      </c>
      <c r="E22396">
        <v>74.44</v>
      </c>
      <c r="F22396">
        <v>677</v>
      </c>
      <c r="G22396">
        <v>173</v>
      </c>
      <c r="H22396">
        <v>1</v>
      </c>
      <c r="I22396">
        <v>1</v>
      </c>
      <c r="J22396">
        <v>2028</v>
      </c>
      <c r="K22396">
        <v>1</v>
      </c>
      <c r="L22396">
        <v>19</v>
      </c>
      <c r="M22396">
        <v>694</v>
      </c>
      <c r="N22396" t="s">
        <v>18</v>
      </c>
      <c r="O22396">
        <v>0</v>
      </c>
      <c r="P22396">
        <v>2649</v>
      </c>
    </row>
    <row r="22397" spans="1:16" x14ac:dyDescent="0.25">
      <c r="A22397" t="s">
        <v>33075</v>
      </c>
      <c r="B22397">
        <v>1455</v>
      </c>
      <c r="C22397" s="3" t="str">
        <f>HYPERLINK("http://www.uniprot.org/uniprot/G7I7Z2","tr|G7I7Z2|G7I7Z2_MEDTR")</f>
        <v>tr|G7I7Z2|G7I7Z2_MEDTR</v>
      </c>
      <c r="D22397" t="s">
        <v>26308</v>
      </c>
      <c r="E22397">
        <v>74.08</v>
      </c>
      <c r="F22397">
        <v>494</v>
      </c>
      <c r="G22397">
        <v>128</v>
      </c>
      <c r="H22397">
        <v>29</v>
      </c>
      <c r="I22397">
        <v>40</v>
      </c>
      <c r="J22397">
        <v>1434</v>
      </c>
      <c r="K22397">
        <v>1</v>
      </c>
      <c r="L22397">
        <v>2</v>
      </c>
      <c r="M22397">
        <v>495</v>
      </c>
      <c r="N22397" t="s">
        <v>18</v>
      </c>
      <c r="O22397">
        <v>0</v>
      </c>
      <c r="P22397">
        <v>1860</v>
      </c>
    </row>
    <row r="22398" spans="1:16" x14ac:dyDescent="0.25">
      <c r="A22398" t="s">
        <v>33076</v>
      </c>
      <c r="B22398">
        <v>2202</v>
      </c>
      <c r="C22398" s="3" t="str">
        <f>HYPERLINK("http://www.uniprot.org/uniprot/K7KDC3","tr|K7KDC3|K7KDC3_SOYBN")</f>
        <v>tr|K7KDC3|K7KDC3_SOYBN</v>
      </c>
      <c r="D22398" t="s">
        <v>28</v>
      </c>
      <c r="E22398">
        <v>85.21</v>
      </c>
      <c r="F22398">
        <v>737</v>
      </c>
      <c r="G22398">
        <v>109</v>
      </c>
      <c r="H22398">
        <v>4</v>
      </c>
      <c r="I22398">
        <v>1</v>
      </c>
      <c r="J22398">
        <v>2199</v>
      </c>
      <c r="K22398">
        <v>1</v>
      </c>
      <c r="L22398">
        <v>1</v>
      </c>
      <c r="M22398">
        <v>734</v>
      </c>
      <c r="N22398" t="s">
        <v>18</v>
      </c>
      <c r="O22398">
        <v>0</v>
      </c>
      <c r="P22398">
        <v>3145</v>
      </c>
    </row>
    <row r="22399" spans="1:16" x14ac:dyDescent="0.25">
      <c r="A22399" t="s">
        <v>33077</v>
      </c>
      <c r="B22399">
        <v>1752</v>
      </c>
      <c r="C22399" s="3" t="str">
        <f>HYPERLINK("http://www.uniprot.org/uniprot/G7JDL9","tr|G7JDL9|G7JDL9_MEDTR")</f>
        <v>tr|G7JDL9|G7JDL9_MEDTR</v>
      </c>
      <c r="D22399" t="s">
        <v>242</v>
      </c>
      <c r="E22399">
        <v>29.33</v>
      </c>
      <c r="F22399">
        <v>409</v>
      </c>
      <c r="G22399">
        <v>289</v>
      </c>
      <c r="H22399">
        <v>3</v>
      </c>
      <c r="I22399">
        <v>256</v>
      </c>
      <c r="J22399">
        <v>1473</v>
      </c>
      <c r="K22399">
        <v>1</v>
      </c>
      <c r="L22399">
        <v>25</v>
      </c>
      <c r="M22399">
        <v>354</v>
      </c>
      <c r="N22399" t="s">
        <v>18</v>
      </c>
      <c r="O22399" s="1">
        <v>8.4556999999999999E-35</v>
      </c>
      <c r="P22399">
        <v>390</v>
      </c>
    </row>
    <row r="22400" spans="1:16" x14ac:dyDescent="0.25">
      <c r="A22400" t="s">
        <v>33078</v>
      </c>
      <c r="B22400">
        <v>207</v>
      </c>
      <c r="C22400" s="3" t="str">
        <f>HYPERLINK("http://www.uniprot.org/uniprot/G7JXT5","tr|G7JXT5|G7JXT5_MEDTR")</f>
        <v>tr|G7JXT5|G7JXT5_MEDTR</v>
      </c>
      <c r="D22400" t="s">
        <v>33079</v>
      </c>
      <c r="E22400">
        <v>59.61</v>
      </c>
      <c r="F22400">
        <v>52</v>
      </c>
      <c r="G22400">
        <v>21</v>
      </c>
      <c r="H22400">
        <v>1</v>
      </c>
      <c r="I22400">
        <v>37</v>
      </c>
      <c r="J22400">
        <v>189</v>
      </c>
      <c r="K22400">
        <v>1</v>
      </c>
      <c r="L22400">
        <v>17</v>
      </c>
      <c r="M22400">
        <v>68</v>
      </c>
      <c r="N22400" t="s">
        <v>18</v>
      </c>
      <c r="O22400" s="1">
        <v>3.2458199999999999E-9</v>
      </c>
      <c r="P22400">
        <v>161</v>
      </c>
    </row>
    <row r="22401" spans="1:16" x14ac:dyDescent="0.25">
      <c r="A22401" t="s">
        <v>33080</v>
      </c>
      <c r="B22401">
        <v>1095</v>
      </c>
      <c r="C22401" s="3" t="str">
        <f>HYPERLINK("http://www.uniprot.org/uniprot/G7IGZ5","tr|G7IGZ5|G7IGZ5_MEDTR")</f>
        <v>tr|G7IGZ5|G7IGZ5_MEDTR</v>
      </c>
      <c r="D22401" t="s">
        <v>33081</v>
      </c>
      <c r="E22401">
        <v>80.760000000000005</v>
      </c>
      <c r="F22401">
        <v>364</v>
      </c>
      <c r="G22401">
        <v>70</v>
      </c>
      <c r="H22401">
        <v>0</v>
      </c>
      <c r="I22401">
        <v>1</v>
      </c>
      <c r="J22401">
        <v>1092</v>
      </c>
      <c r="K22401">
        <v>1</v>
      </c>
      <c r="L22401">
        <v>1</v>
      </c>
      <c r="M22401">
        <v>364</v>
      </c>
      <c r="N22401" t="s">
        <v>18</v>
      </c>
      <c r="O22401" s="1">
        <v>8.4433699999999997E-172</v>
      </c>
      <c r="P22401">
        <v>1569</v>
      </c>
    </row>
    <row r="22402" spans="1:16" x14ac:dyDescent="0.25">
      <c r="A22402" t="s">
        <v>33082</v>
      </c>
      <c r="B22402">
        <v>561</v>
      </c>
      <c r="C22402" s="3" t="str">
        <f>HYPERLINK("http://www.uniprot.org/uniprot/I1KXQ2","tr|I1KXQ2|I1KXQ2_SOYBN")</f>
        <v>tr|I1KXQ2|I1KXQ2_SOYBN</v>
      </c>
      <c r="D22402" t="s">
        <v>28</v>
      </c>
      <c r="E22402">
        <v>78.12</v>
      </c>
      <c r="F22402">
        <v>192</v>
      </c>
      <c r="G22402">
        <v>42</v>
      </c>
      <c r="H22402">
        <v>6</v>
      </c>
      <c r="I22402">
        <v>1</v>
      </c>
      <c r="J22402">
        <v>558</v>
      </c>
      <c r="K22402">
        <v>1</v>
      </c>
      <c r="L22402">
        <v>1</v>
      </c>
      <c r="M22402">
        <v>192</v>
      </c>
      <c r="N22402" t="s">
        <v>18</v>
      </c>
      <c r="O22402" s="1">
        <v>5.1907900000000005E-75</v>
      </c>
      <c r="P22402">
        <v>729</v>
      </c>
    </row>
    <row r="22403" spans="1:16" x14ac:dyDescent="0.25">
      <c r="A22403" t="s">
        <v>33083</v>
      </c>
      <c r="B22403">
        <v>765</v>
      </c>
      <c r="C22403" s="3" t="str">
        <f>HYPERLINK("http://www.uniprot.org/uniprot/G7KEC9","tr|G7KEC9|G7KEC9_MEDTR")</f>
        <v>tr|G7KEC9|G7KEC9_MEDTR</v>
      </c>
      <c r="D22403" t="s">
        <v>33084</v>
      </c>
      <c r="E22403">
        <v>73.92</v>
      </c>
      <c r="F22403">
        <v>257</v>
      </c>
      <c r="G22403">
        <v>67</v>
      </c>
      <c r="H22403">
        <v>3</v>
      </c>
      <c r="I22403">
        <v>1</v>
      </c>
      <c r="J22403">
        <v>762</v>
      </c>
      <c r="K22403">
        <v>1</v>
      </c>
      <c r="L22403">
        <v>1</v>
      </c>
      <c r="M22403">
        <v>257</v>
      </c>
      <c r="N22403" t="s">
        <v>18</v>
      </c>
      <c r="O22403" s="1">
        <v>1.38483E-96</v>
      </c>
      <c r="P22403">
        <v>918</v>
      </c>
    </row>
    <row r="22404" spans="1:16" x14ac:dyDescent="0.25">
      <c r="A22404" t="s">
        <v>33085</v>
      </c>
      <c r="B22404">
        <v>978</v>
      </c>
      <c r="C22404" s="3" t="str">
        <f>HYPERLINK("http://www.uniprot.org/uniprot/I1NGV6","tr|I1NGV6|I1NGV6_SOYBN")</f>
        <v>tr|I1NGV6|I1NGV6_SOYBN</v>
      </c>
      <c r="D22404" t="s">
        <v>117</v>
      </c>
      <c r="E22404">
        <v>63.71</v>
      </c>
      <c r="F22404">
        <v>328</v>
      </c>
      <c r="G22404">
        <v>119</v>
      </c>
      <c r="H22404">
        <v>7</v>
      </c>
      <c r="I22404">
        <v>13</v>
      </c>
      <c r="J22404">
        <v>975</v>
      </c>
      <c r="K22404">
        <v>1</v>
      </c>
      <c r="L22404">
        <v>20</v>
      </c>
      <c r="M22404">
        <v>345</v>
      </c>
      <c r="N22404" t="s">
        <v>18</v>
      </c>
      <c r="O22404" s="1">
        <v>1.5553699999999999E-110</v>
      </c>
      <c r="P22404">
        <v>1040</v>
      </c>
    </row>
    <row r="22405" spans="1:16" x14ac:dyDescent="0.25">
      <c r="A22405" t="s">
        <v>33086</v>
      </c>
      <c r="B22405">
        <v>1230</v>
      </c>
      <c r="C22405" s="3" t="str">
        <f>HYPERLINK("http://www.uniprot.org/uniprot/G7L3Z7","tr|G7L3Z7|G7L3Z7_MEDTR")</f>
        <v>tr|G7L3Z7|G7L3Z7_MEDTR</v>
      </c>
      <c r="D22405" t="s">
        <v>33087</v>
      </c>
      <c r="E22405">
        <v>84.09</v>
      </c>
      <c r="F22405">
        <v>396</v>
      </c>
      <c r="G22405">
        <v>63</v>
      </c>
      <c r="H22405">
        <v>2</v>
      </c>
      <c r="I22405">
        <v>46</v>
      </c>
      <c r="J22405">
        <v>1227</v>
      </c>
      <c r="K22405">
        <v>1</v>
      </c>
      <c r="L22405">
        <v>30</v>
      </c>
      <c r="M22405">
        <v>425</v>
      </c>
      <c r="N22405" t="s">
        <v>18</v>
      </c>
      <c r="O22405">
        <v>0</v>
      </c>
      <c r="P22405">
        <v>1720</v>
      </c>
    </row>
    <row r="22406" spans="1:16" x14ac:dyDescent="0.25">
      <c r="A22406" t="s">
        <v>33088</v>
      </c>
      <c r="B22406">
        <v>525</v>
      </c>
      <c r="C22406" s="3" t="str">
        <f>HYPERLINK("http://www.uniprot.org/uniprot/G7KZ72","tr|G7KZ72|G7KZ72_MEDTR")</f>
        <v>tr|G7KZ72|G7KZ72_MEDTR</v>
      </c>
      <c r="D22406" t="s">
        <v>33089</v>
      </c>
      <c r="E22406">
        <v>71.06</v>
      </c>
      <c r="F22406">
        <v>159</v>
      </c>
      <c r="G22406">
        <v>46</v>
      </c>
      <c r="H22406">
        <v>0</v>
      </c>
      <c r="I22406">
        <v>1</v>
      </c>
      <c r="J22406">
        <v>477</v>
      </c>
      <c r="K22406">
        <v>1</v>
      </c>
      <c r="L22406">
        <v>1</v>
      </c>
      <c r="M22406">
        <v>157</v>
      </c>
      <c r="N22406" t="s">
        <v>18</v>
      </c>
      <c r="O22406" s="1">
        <v>5.2887300000000001E-60</v>
      </c>
      <c r="P22406">
        <v>599</v>
      </c>
    </row>
    <row r="22407" spans="1:16" x14ac:dyDescent="0.25">
      <c r="A22407" t="s">
        <v>33090</v>
      </c>
      <c r="B22407">
        <v>702</v>
      </c>
      <c r="C22407" s="3" t="str">
        <f>HYPERLINK("http://www.uniprot.org/uniprot/G7L6X5","tr|G7L6X5|G7L6X5_MEDTR")</f>
        <v>tr|G7L6X5|G7L6X5_MEDTR</v>
      </c>
      <c r="D22407" t="s">
        <v>33091</v>
      </c>
      <c r="E22407">
        <v>69.62</v>
      </c>
      <c r="F22407">
        <v>237</v>
      </c>
      <c r="G22407">
        <v>72</v>
      </c>
      <c r="H22407">
        <v>4</v>
      </c>
      <c r="I22407">
        <v>1</v>
      </c>
      <c r="J22407">
        <v>699</v>
      </c>
      <c r="K22407">
        <v>1</v>
      </c>
      <c r="L22407">
        <v>1</v>
      </c>
      <c r="M22407">
        <v>237</v>
      </c>
      <c r="N22407" t="s">
        <v>18</v>
      </c>
      <c r="O22407" s="1">
        <v>4.36563E-88</v>
      </c>
      <c r="P22407">
        <v>844</v>
      </c>
    </row>
    <row r="22408" spans="1:16" x14ac:dyDescent="0.25">
      <c r="A22408" t="s">
        <v>33092</v>
      </c>
      <c r="B22408">
        <v>1263</v>
      </c>
      <c r="C22408" s="3" t="str">
        <f>HYPERLINK("http://www.uniprot.org/uniprot/I1M8B1","tr|I1M8B1|I1M8B1_SOYBN")</f>
        <v>tr|I1M8B1|I1M8B1_SOYBN</v>
      </c>
      <c r="D22408" t="s">
        <v>28</v>
      </c>
      <c r="E22408">
        <v>79.150000000000006</v>
      </c>
      <c r="F22408">
        <v>427</v>
      </c>
      <c r="G22408">
        <v>89</v>
      </c>
      <c r="H22408">
        <v>7</v>
      </c>
      <c r="I22408">
        <v>1</v>
      </c>
      <c r="J22408">
        <v>1260</v>
      </c>
      <c r="K22408">
        <v>1</v>
      </c>
      <c r="L22408">
        <v>1</v>
      </c>
      <c r="M22408">
        <v>423</v>
      </c>
      <c r="N22408" t="s">
        <v>18</v>
      </c>
      <c r="O22408">
        <v>0</v>
      </c>
      <c r="P22408">
        <v>1721</v>
      </c>
    </row>
    <row r="22409" spans="1:16" x14ac:dyDescent="0.25">
      <c r="A22409" t="s">
        <v>33093</v>
      </c>
      <c r="B22409">
        <v>504</v>
      </c>
      <c r="C22409" s="3" t="str">
        <f>HYPERLINK("http://www.uniprot.org/uniprot/I3SDX8","tr|I3SDX8|I3SDX8_MEDTR")</f>
        <v>tr|I3SDX8|I3SDX8_MEDTR</v>
      </c>
      <c r="D22409" t="s">
        <v>22</v>
      </c>
      <c r="E22409">
        <v>76.02</v>
      </c>
      <c r="F22409">
        <v>171</v>
      </c>
      <c r="G22409">
        <v>41</v>
      </c>
      <c r="H22409">
        <v>4</v>
      </c>
      <c r="I22409">
        <v>1</v>
      </c>
      <c r="J22409">
        <v>501</v>
      </c>
      <c r="K22409">
        <v>1</v>
      </c>
      <c r="L22409">
        <v>1</v>
      </c>
      <c r="M22409">
        <v>171</v>
      </c>
      <c r="N22409" t="s">
        <v>18</v>
      </c>
      <c r="O22409" s="1">
        <v>3.5585900000000002E-72</v>
      </c>
      <c r="P22409">
        <v>704</v>
      </c>
    </row>
    <row r="22410" spans="1:16" x14ac:dyDescent="0.25">
      <c r="A22410" t="s">
        <v>33094</v>
      </c>
      <c r="B22410">
        <v>5064</v>
      </c>
      <c r="C22410" s="3" t="str">
        <f>HYPERLINK("http://www.uniprot.org/uniprot/I1K8T2","tr|I1K8T2|I1K8T2_SOYBN")</f>
        <v>tr|I1K8T2|I1K8T2_SOYBN</v>
      </c>
      <c r="D22410" t="s">
        <v>28</v>
      </c>
      <c r="E22410">
        <v>84.2</v>
      </c>
      <c r="F22410">
        <v>1690</v>
      </c>
      <c r="G22410">
        <v>267</v>
      </c>
      <c r="H22410">
        <v>4</v>
      </c>
      <c r="I22410">
        <v>1</v>
      </c>
      <c r="J22410">
        <v>5058</v>
      </c>
      <c r="K22410">
        <v>1</v>
      </c>
      <c r="L22410">
        <v>1</v>
      </c>
      <c r="M22410">
        <v>1678</v>
      </c>
      <c r="N22410" t="s">
        <v>18</v>
      </c>
      <c r="O22410">
        <v>0</v>
      </c>
      <c r="P22410">
        <v>7277</v>
      </c>
    </row>
    <row r="22411" spans="1:16" x14ac:dyDescent="0.25">
      <c r="A22411" t="s">
        <v>33095</v>
      </c>
      <c r="B22411">
        <v>777</v>
      </c>
      <c r="C22411" s="3" t="str">
        <f>HYPERLINK("http://www.uniprot.org/uniprot/G7J4W0","tr|G7J4W0|G7J4W0_MEDTR")</f>
        <v>tr|G7J4W0|G7J4W0_MEDTR</v>
      </c>
      <c r="D22411" t="s">
        <v>33096</v>
      </c>
      <c r="E22411">
        <v>87.05</v>
      </c>
      <c r="F22411">
        <v>255</v>
      </c>
      <c r="G22411">
        <v>33</v>
      </c>
      <c r="H22411">
        <v>0</v>
      </c>
      <c r="I22411">
        <v>1</v>
      </c>
      <c r="J22411">
        <v>765</v>
      </c>
      <c r="K22411">
        <v>1</v>
      </c>
      <c r="L22411">
        <v>1</v>
      </c>
      <c r="M22411">
        <v>253</v>
      </c>
      <c r="N22411" t="s">
        <v>18</v>
      </c>
      <c r="O22411" s="1">
        <v>5.4108299999999998E-120</v>
      </c>
      <c r="P22411">
        <v>1120</v>
      </c>
    </row>
    <row r="22412" spans="1:16" x14ac:dyDescent="0.25">
      <c r="A22412" t="s">
        <v>33097</v>
      </c>
      <c r="B22412">
        <v>543</v>
      </c>
      <c r="C22412" s="3" t="str">
        <f>HYPERLINK("http://www.uniprot.org/uniprot/I3SZ34","tr|I3SZ34|I3SZ34_MEDTR")</f>
        <v>tr|I3SZ34|I3SZ34_MEDTR</v>
      </c>
      <c r="D22412" t="s">
        <v>22</v>
      </c>
      <c r="E22412">
        <v>60.49</v>
      </c>
      <c r="F22412">
        <v>162</v>
      </c>
      <c r="G22412">
        <v>64</v>
      </c>
      <c r="H22412">
        <v>0</v>
      </c>
      <c r="I22412">
        <v>4</v>
      </c>
      <c r="J22412">
        <v>489</v>
      </c>
      <c r="K22412">
        <v>1</v>
      </c>
      <c r="L22412">
        <v>138</v>
      </c>
      <c r="M22412">
        <v>289</v>
      </c>
      <c r="N22412" t="s">
        <v>18</v>
      </c>
      <c r="O22412" s="1">
        <v>8.9416300000000003E-42</v>
      </c>
      <c r="P22412">
        <v>442</v>
      </c>
    </row>
    <row r="22413" spans="1:16" x14ac:dyDescent="0.25">
      <c r="A22413" t="s">
        <v>33098</v>
      </c>
      <c r="B22413">
        <v>681</v>
      </c>
      <c r="C22413" s="3" t="str">
        <f>HYPERLINK("http://www.uniprot.org/uniprot/I3T004","tr|I3T004|I3T004_MEDTR")</f>
        <v>tr|I3T004|I3T004_MEDTR</v>
      </c>
      <c r="D22413" t="s">
        <v>22</v>
      </c>
      <c r="E22413">
        <v>69.39</v>
      </c>
      <c r="F22413">
        <v>232</v>
      </c>
      <c r="G22413">
        <v>71</v>
      </c>
      <c r="H22413">
        <v>7</v>
      </c>
      <c r="I22413">
        <v>1</v>
      </c>
      <c r="J22413">
        <v>675</v>
      </c>
      <c r="K22413">
        <v>1</v>
      </c>
      <c r="L22413">
        <v>1</v>
      </c>
      <c r="M22413">
        <v>232</v>
      </c>
      <c r="N22413" t="s">
        <v>18</v>
      </c>
      <c r="O22413" s="1">
        <v>6.3509100000000004E-81</v>
      </c>
      <c r="P22413">
        <v>782</v>
      </c>
    </row>
    <row r="22414" spans="1:16" x14ac:dyDescent="0.25">
      <c r="A22414" t="s">
        <v>33099</v>
      </c>
      <c r="B22414">
        <v>855</v>
      </c>
      <c r="C22414" s="3" t="str">
        <f>HYPERLINK("http://www.uniprot.org/uniprot/I3SSP1","tr|I3SSP1|I3SSP1_LOTJA")</f>
        <v>tr|I3SSP1|I3SSP1_LOTJA</v>
      </c>
      <c r="D22414" t="s">
        <v>93</v>
      </c>
      <c r="E22414">
        <v>73.150000000000006</v>
      </c>
      <c r="F22414">
        <v>298</v>
      </c>
      <c r="G22414">
        <v>80</v>
      </c>
      <c r="H22414">
        <v>16</v>
      </c>
      <c r="I22414">
        <v>1</v>
      </c>
      <c r="J22414">
        <v>846</v>
      </c>
      <c r="K22414">
        <v>1</v>
      </c>
      <c r="L22414">
        <v>1</v>
      </c>
      <c r="M22414">
        <v>297</v>
      </c>
      <c r="N22414" t="s">
        <v>18</v>
      </c>
      <c r="O22414" s="1">
        <v>5.8444099999999996E-113</v>
      </c>
      <c r="P22414">
        <v>1060</v>
      </c>
    </row>
    <row r="22415" spans="1:16" x14ac:dyDescent="0.25">
      <c r="A22415" t="s">
        <v>33100</v>
      </c>
      <c r="B22415">
        <v>468</v>
      </c>
      <c r="C22415" s="3" t="str">
        <f>HYPERLINK("http://www.uniprot.org/uniprot/G7JHA8","tr|G7JHA8|G7JHA8_MEDTR")</f>
        <v>tr|G7JHA8|G7JHA8_MEDTR</v>
      </c>
      <c r="D22415" t="s">
        <v>33025</v>
      </c>
      <c r="E22415">
        <v>95.34</v>
      </c>
      <c r="F22415">
        <v>86</v>
      </c>
      <c r="G22415">
        <v>4</v>
      </c>
      <c r="H22415">
        <v>0</v>
      </c>
      <c r="I22415">
        <v>1</v>
      </c>
      <c r="J22415">
        <v>258</v>
      </c>
      <c r="K22415">
        <v>1</v>
      </c>
      <c r="L22415">
        <v>1</v>
      </c>
      <c r="M22415">
        <v>86</v>
      </c>
      <c r="N22415" t="s">
        <v>18</v>
      </c>
      <c r="O22415" s="1">
        <v>2.1076700000000001E-40</v>
      </c>
      <c r="P22415">
        <v>430</v>
      </c>
    </row>
    <row r="22416" spans="1:16" x14ac:dyDescent="0.25">
      <c r="A22416" t="s">
        <v>33101</v>
      </c>
      <c r="B22416">
        <v>1038</v>
      </c>
      <c r="C22416" s="3" t="str">
        <f>HYPERLINK("http://www.uniprot.org/uniprot/G7JXJ7","tr|G7JXJ7|G7JXJ7_MEDTR")</f>
        <v>tr|G7JXJ7|G7JXJ7_MEDTR</v>
      </c>
      <c r="D22416" t="s">
        <v>32994</v>
      </c>
      <c r="E22416">
        <v>86.08</v>
      </c>
      <c r="F22416">
        <v>345</v>
      </c>
      <c r="G22416">
        <v>48</v>
      </c>
      <c r="H22416">
        <v>0</v>
      </c>
      <c r="I22416">
        <v>1</v>
      </c>
      <c r="J22416">
        <v>1035</v>
      </c>
      <c r="K22416">
        <v>1</v>
      </c>
      <c r="L22416">
        <v>1</v>
      </c>
      <c r="M22416">
        <v>344</v>
      </c>
      <c r="N22416" t="s">
        <v>18</v>
      </c>
      <c r="O22416" s="1">
        <v>8.8938899999999999E-176</v>
      </c>
      <c r="P22416">
        <v>1603</v>
      </c>
    </row>
    <row r="22417" spans="1:16" x14ac:dyDescent="0.25">
      <c r="A22417" t="s">
        <v>33102</v>
      </c>
      <c r="B22417">
        <v>849</v>
      </c>
      <c r="C22417" s="3" t="str">
        <f>HYPERLINK("http://www.uniprot.org/uniprot/G7JJ86","tr|G7JJ86|G7JJ86_MEDTR")</f>
        <v>tr|G7JJ86|G7JJ86_MEDTR</v>
      </c>
      <c r="D22417" t="s">
        <v>33103</v>
      </c>
      <c r="E22417">
        <v>86.17</v>
      </c>
      <c r="F22417">
        <v>282</v>
      </c>
      <c r="G22417">
        <v>39</v>
      </c>
      <c r="H22417">
        <v>0</v>
      </c>
      <c r="I22417">
        <v>1</v>
      </c>
      <c r="J22417">
        <v>846</v>
      </c>
      <c r="K22417">
        <v>1</v>
      </c>
      <c r="L22417">
        <v>1</v>
      </c>
      <c r="M22417">
        <v>281</v>
      </c>
      <c r="N22417" t="s">
        <v>18</v>
      </c>
      <c r="O22417" s="1">
        <v>2.3229199999999999E-138</v>
      </c>
      <c r="P22417">
        <v>1279</v>
      </c>
    </row>
    <row r="22418" spans="1:16" x14ac:dyDescent="0.25">
      <c r="A22418" t="s">
        <v>33104</v>
      </c>
      <c r="B22418">
        <v>1401</v>
      </c>
      <c r="C22418" s="3" t="str">
        <f>HYPERLINK("http://www.uniprot.org/uniprot/G7LG76","tr|G7LG76|G7LG76_MEDTR")</f>
        <v>tr|G7LG76|G7LG76_MEDTR</v>
      </c>
      <c r="D22418" t="s">
        <v>33105</v>
      </c>
      <c r="E22418">
        <v>81.33</v>
      </c>
      <c r="F22418">
        <v>466</v>
      </c>
      <c r="G22418">
        <v>87</v>
      </c>
      <c r="H22418">
        <v>2</v>
      </c>
      <c r="I22418">
        <v>7</v>
      </c>
      <c r="J22418">
        <v>1398</v>
      </c>
      <c r="K22418">
        <v>1</v>
      </c>
      <c r="L22418">
        <v>2</v>
      </c>
      <c r="M22418">
        <v>461</v>
      </c>
      <c r="N22418" t="s">
        <v>18</v>
      </c>
      <c r="O22418">
        <v>0</v>
      </c>
      <c r="P22418">
        <v>1866</v>
      </c>
    </row>
    <row r="22419" spans="1:16" x14ac:dyDescent="0.25">
      <c r="A22419" t="s">
        <v>33106</v>
      </c>
      <c r="B22419">
        <v>759</v>
      </c>
      <c r="C22419" s="3" t="str">
        <f>HYPERLINK("http://www.uniprot.org/uniprot/G7K4L8","tr|G7K4L8|G7K4L8_MEDTR")</f>
        <v>tr|G7K4L8|G7K4L8_MEDTR</v>
      </c>
      <c r="D22419" t="s">
        <v>1665</v>
      </c>
      <c r="E22419">
        <v>52.34</v>
      </c>
      <c r="F22419">
        <v>256</v>
      </c>
      <c r="G22419">
        <v>122</v>
      </c>
      <c r="H22419">
        <v>4</v>
      </c>
      <c r="I22419">
        <v>1</v>
      </c>
      <c r="J22419">
        <v>756</v>
      </c>
      <c r="K22419">
        <v>1</v>
      </c>
      <c r="L22419">
        <v>1</v>
      </c>
      <c r="M22419">
        <v>256</v>
      </c>
      <c r="N22419" t="s">
        <v>18</v>
      </c>
      <c r="O22419" s="1">
        <v>5.2173700000000001E-64</v>
      </c>
      <c r="P22419">
        <v>637</v>
      </c>
    </row>
    <row r="22420" spans="1:16" x14ac:dyDescent="0.25">
      <c r="A22420" t="s">
        <v>33107</v>
      </c>
      <c r="B22420">
        <v>324</v>
      </c>
      <c r="C22420" s="3" t="str">
        <f>HYPERLINK("http://www.uniprot.org/uniprot/G7ING1","tr|G7ING1|G7ING1_MEDTR")</f>
        <v>tr|G7ING1|G7ING1_MEDTR</v>
      </c>
      <c r="D22420" t="s">
        <v>33108</v>
      </c>
      <c r="E22420">
        <v>42.59</v>
      </c>
      <c r="F22420">
        <v>108</v>
      </c>
      <c r="G22420">
        <v>62</v>
      </c>
      <c r="H22420">
        <v>5</v>
      </c>
      <c r="I22420">
        <v>10</v>
      </c>
      <c r="J22420">
        <v>318</v>
      </c>
      <c r="K22420">
        <v>1</v>
      </c>
      <c r="L22420">
        <v>22</v>
      </c>
      <c r="M22420">
        <v>129</v>
      </c>
      <c r="N22420" t="s">
        <v>18</v>
      </c>
      <c r="O22420" s="1">
        <v>7.2088500000000003E-20</v>
      </c>
      <c r="P22420">
        <v>253</v>
      </c>
    </row>
    <row r="22421" spans="1:16" x14ac:dyDescent="0.25">
      <c r="A22421" t="s">
        <v>33109</v>
      </c>
      <c r="B22421">
        <v>855</v>
      </c>
      <c r="C22421" s="3" t="str">
        <f>HYPERLINK("http://www.uniprot.org/uniprot/G7KP92","tr|G7KP92|G7KP92_MEDTR")</f>
        <v>tr|G7KP92|G7KP92_MEDTR</v>
      </c>
      <c r="D22421" t="s">
        <v>27921</v>
      </c>
      <c r="E22421">
        <v>76.319999999999993</v>
      </c>
      <c r="F22421">
        <v>283</v>
      </c>
      <c r="G22421">
        <v>67</v>
      </c>
      <c r="H22421">
        <v>0</v>
      </c>
      <c r="I22421">
        <v>4</v>
      </c>
      <c r="J22421">
        <v>852</v>
      </c>
      <c r="K22421">
        <v>1</v>
      </c>
      <c r="L22421">
        <v>274</v>
      </c>
      <c r="M22421">
        <v>556</v>
      </c>
      <c r="N22421" t="s">
        <v>18</v>
      </c>
      <c r="O22421" s="1">
        <v>7.6153500000000001E-121</v>
      </c>
      <c r="P22421">
        <v>1128</v>
      </c>
    </row>
    <row r="22422" spans="1:16" x14ac:dyDescent="0.25">
      <c r="A22422" t="s">
        <v>33110</v>
      </c>
      <c r="B22422">
        <v>1389</v>
      </c>
      <c r="C22422" s="3" t="str">
        <f>HYPERLINK("http://www.uniprot.org/uniprot/I1MLJ3","tr|I1MLJ3|I1MLJ3_SOYBN")</f>
        <v>tr|I1MLJ3|I1MLJ3_SOYBN</v>
      </c>
      <c r="D22422" t="s">
        <v>4799</v>
      </c>
      <c r="E22422">
        <v>86.34</v>
      </c>
      <c r="F22422">
        <v>476</v>
      </c>
      <c r="G22422">
        <v>65</v>
      </c>
      <c r="H22422">
        <v>14</v>
      </c>
      <c r="I22422">
        <v>1</v>
      </c>
      <c r="J22422">
        <v>1386</v>
      </c>
      <c r="K22422">
        <v>1</v>
      </c>
      <c r="L22422">
        <v>1</v>
      </c>
      <c r="M22422">
        <v>474</v>
      </c>
      <c r="N22422" t="s">
        <v>18</v>
      </c>
      <c r="O22422">
        <v>0</v>
      </c>
      <c r="P22422">
        <v>2071</v>
      </c>
    </row>
    <row r="22423" spans="1:16" x14ac:dyDescent="0.25">
      <c r="A22423" t="s">
        <v>33111</v>
      </c>
      <c r="B22423">
        <v>831</v>
      </c>
      <c r="C22423" s="3" t="str">
        <f>HYPERLINK("http://www.uniprot.org/uniprot/E5RT69","tr|E5RT69|E5RT69_LUPAL")</f>
        <v>tr|E5RT69|E5RT69_LUPAL</v>
      </c>
      <c r="D22423" t="s">
        <v>33112</v>
      </c>
      <c r="E22423">
        <v>72</v>
      </c>
      <c r="F22423">
        <v>250</v>
      </c>
      <c r="G22423">
        <v>70</v>
      </c>
      <c r="H22423">
        <v>1</v>
      </c>
      <c r="I22423">
        <v>73</v>
      </c>
      <c r="J22423">
        <v>819</v>
      </c>
      <c r="K22423">
        <v>1</v>
      </c>
      <c r="L22423">
        <v>15</v>
      </c>
      <c r="M22423">
        <v>263</v>
      </c>
      <c r="N22423" t="s">
        <v>18</v>
      </c>
      <c r="O22423" s="1">
        <v>2.20178E-101</v>
      </c>
      <c r="P22423">
        <v>960</v>
      </c>
    </row>
    <row r="22424" spans="1:16" x14ac:dyDescent="0.25">
      <c r="A22424" t="s">
        <v>33113</v>
      </c>
      <c r="B22424">
        <v>486</v>
      </c>
      <c r="C22424" s="3" t="str">
        <f>HYPERLINK("http://www.uniprot.org/uniprot/G7LDZ5","tr|G7LDZ5|G7LDZ5_MEDTR")</f>
        <v>tr|G7LDZ5|G7LDZ5_MEDTR</v>
      </c>
      <c r="D22424" t="s">
        <v>33114</v>
      </c>
      <c r="E22424">
        <v>73.430000000000007</v>
      </c>
      <c r="F22424">
        <v>128</v>
      </c>
      <c r="G22424">
        <v>34</v>
      </c>
      <c r="H22424">
        <v>2</v>
      </c>
      <c r="I22424">
        <v>70</v>
      </c>
      <c r="J22424">
        <v>447</v>
      </c>
      <c r="K22424">
        <v>1</v>
      </c>
      <c r="L22424">
        <v>26</v>
      </c>
      <c r="M22424">
        <v>150</v>
      </c>
      <c r="N22424" t="s">
        <v>18</v>
      </c>
      <c r="O22424" s="1">
        <v>7.7407899999999993E-43</v>
      </c>
      <c r="P22424">
        <v>451</v>
      </c>
    </row>
    <row r="22425" spans="1:16" x14ac:dyDescent="0.25">
      <c r="A22425" t="s">
        <v>33115</v>
      </c>
      <c r="B22425">
        <v>1005</v>
      </c>
      <c r="C22425" s="3" t="str">
        <f>HYPERLINK("http://www.uniprot.org/uniprot/Q9AWG7","tr|Q9AWG7|Q9AWG7_MEDTR")</f>
        <v>tr|Q9AWG7|Q9AWG7_MEDTR</v>
      </c>
      <c r="D22425" t="s">
        <v>33116</v>
      </c>
      <c r="E22425">
        <v>79.33</v>
      </c>
      <c r="F22425">
        <v>329</v>
      </c>
      <c r="G22425">
        <v>68</v>
      </c>
      <c r="H22425">
        <v>8</v>
      </c>
      <c r="I22425">
        <v>40</v>
      </c>
      <c r="J22425">
        <v>1002</v>
      </c>
      <c r="K22425">
        <v>1</v>
      </c>
      <c r="L22425">
        <v>11</v>
      </c>
      <c r="M22425">
        <v>336</v>
      </c>
      <c r="N22425" t="s">
        <v>18</v>
      </c>
      <c r="O22425" s="1">
        <v>3.22356E-143</v>
      </c>
      <c r="P22425">
        <v>1322</v>
      </c>
    </row>
    <row r="22426" spans="1:16" x14ac:dyDescent="0.25">
      <c r="A22426" t="s">
        <v>33117</v>
      </c>
      <c r="B22426">
        <v>432</v>
      </c>
      <c r="C22426" s="3" t="str">
        <f>HYPERLINK("http://www.uniprot.org/uniprot/B7FJ94","tr|B7FJ94|B7FJ94_MEDTR")</f>
        <v>tr|B7FJ94|B7FJ94_MEDTR</v>
      </c>
      <c r="D22426" t="s">
        <v>33118</v>
      </c>
      <c r="E22426">
        <v>77.91</v>
      </c>
      <c r="F22426">
        <v>163</v>
      </c>
      <c r="G22426">
        <v>36</v>
      </c>
      <c r="H22426">
        <v>20</v>
      </c>
      <c r="I22426">
        <v>1</v>
      </c>
      <c r="J22426">
        <v>429</v>
      </c>
      <c r="K22426">
        <v>1</v>
      </c>
      <c r="L22426">
        <v>1</v>
      </c>
      <c r="M22426">
        <v>159</v>
      </c>
      <c r="N22426" t="s">
        <v>18</v>
      </c>
      <c r="O22426" s="1">
        <v>1.4937500000000001E-62</v>
      </c>
      <c r="P22426">
        <v>621</v>
      </c>
    </row>
    <row r="22427" spans="1:16" x14ac:dyDescent="0.25">
      <c r="A22427" t="s">
        <v>33119</v>
      </c>
      <c r="B22427">
        <v>1548</v>
      </c>
      <c r="C22427" s="3" t="str">
        <f>HYPERLINK("http://www.uniprot.org/uniprot/G7IT24","tr|G7IT24|G7IT24_MEDTR")</f>
        <v>tr|G7IT24|G7IT24_MEDTR</v>
      </c>
      <c r="D22427" t="s">
        <v>33120</v>
      </c>
      <c r="E22427">
        <v>93.06</v>
      </c>
      <c r="F22427">
        <v>519</v>
      </c>
      <c r="G22427">
        <v>36</v>
      </c>
      <c r="H22427">
        <v>5</v>
      </c>
      <c r="I22427">
        <v>1</v>
      </c>
      <c r="J22427">
        <v>1542</v>
      </c>
      <c r="K22427">
        <v>1</v>
      </c>
      <c r="L22427">
        <v>1</v>
      </c>
      <c r="M22427">
        <v>519</v>
      </c>
      <c r="N22427" t="s">
        <v>18</v>
      </c>
      <c r="O22427">
        <v>0</v>
      </c>
      <c r="P22427">
        <v>2556</v>
      </c>
    </row>
    <row r="22428" spans="1:16" x14ac:dyDescent="0.25">
      <c r="A22428" t="s">
        <v>33121</v>
      </c>
      <c r="B22428">
        <v>669</v>
      </c>
      <c r="C22428" s="3" t="str">
        <f>HYPERLINK("http://www.uniprot.org/uniprot/K7MY04","tr|K7MY04|K7MY04_SOYBN")</f>
        <v>tr|K7MY04|K7MY04_SOYBN</v>
      </c>
      <c r="D22428" t="s">
        <v>28</v>
      </c>
      <c r="E22428">
        <v>56.65</v>
      </c>
      <c r="F22428">
        <v>233</v>
      </c>
      <c r="G22428">
        <v>101</v>
      </c>
      <c r="H22428">
        <v>11</v>
      </c>
      <c r="I22428">
        <v>1</v>
      </c>
      <c r="J22428">
        <v>666</v>
      </c>
      <c r="K22428">
        <v>1</v>
      </c>
      <c r="L22428">
        <v>1</v>
      </c>
      <c r="M22428">
        <v>226</v>
      </c>
      <c r="N22428" t="s">
        <v>18</v>
      </c>
      <c r="O22428" s="1">
        <v>9.4128300000000004E-58</v>
      </c>
      <c r="P22428">
        <v>582</v>
      </c>
    </row>
    <row r="22429" spans="1:16" x14ac:dyDescent="0.25">
      <c r="A22429" t="s">
        <v>33122</v>
      </c>
      <c r="B22429">
        <v>954</v>
      </c>
      <c r="C22429" s="3" t="str">
        <f>HYPERLINK("http://www.uniprot.org/uniprot/K7N093","tr|K7N093|K7N093_SOYBN")</f>
        <v>tr|K7N093|K7N093_SOYBN</v>
      </c>
      <c r="D22429" t="s">
        <v>28</v>
      </c>
      <c r="E22429">
        <v>91.17</v>
      </c>
      <c r="F22429">
        <v>306</v>
      </c>
      <c r="G22429">
        <v>27</v>
      </c>
      <c r="H22429">
        <v>0</v>
      </c>
      <c r="I22429">
        <v>1</v>
      </c>
      <c r="J22429">
        <v>918</v>
      </c>
      <c r="K22429">
        <v>1</v>
      </c>
      <c r="L22429">
        <v>1</v>
      </c>
      <c r="M22429">
        <v>306</v>
      </c>
      <c r="N22429" t="s">
        <v>18</v>
      </c>
      <c r="O22429" s="1">
        <v>8.0260200000000002E-165</v>
      </c>
      <c r="P22429">
        <v>1508</v>
      </c>
    </row>
    <row r="22430" spans="1:16" x14ac:dyDescent="0.25">
      <c r="A22430" t="s">
        <v>33123</v>
      </c>
      <c r="B22430">
        <v>3054</v>
      </c>
      <c r="C22430" s="3" t="str">
        <f>HYPERLINK("http://www.uniprot.org/uniprot/G7KZ72","tr|G7KZ72|G7KZ72_MEDTR")</f>
        <v>tr|G7KZ72|G7KZ72_MEDTR</v>
      </c>
      <c r="D22430" t="s">
        <v>33089</v>
      </c>
      <c r="E22430">
        <v>85.61</v>
      </c>
      <c r="F22430">
        <v>1022</v>
      </c>
      <c r="G22430">
        <v>147</v>
      </c>
      <c r="H22430">
        <v>5</v>
      </c>
      <c r="I22430">
        <v>1</v>
      </c>
      <c r="J22430">
        <v>3051</v>
      </c>
      <c r="K22430">
        <v>1</v>
      </c>
      <c r="L22430">
        <v>300</v>
      </c>
      <c r="M22430">
        <v>1320</v>
      </c>
      <c r="N22430" t="s">
        <v>18</v>
      </c>
      <c r="O22430">
        <v>0</v>
      </c>
      <c r="P22430">
        <v>4482</v>
      </c>
    </row>
    <row r="22431" spans="1:16" x14ac:dyDescent="0.25">
      <c r="A22431" t="s">
        <v>33124</v>
      </c>
      <c r="B22431">
        <v>924</v>
      </c>
      <c r="C22431" s="3" t="str">
        <f>HYPERLINK("http://www.uniprot.org/uniprot/G7K4M4","tr|G7K4M4|G7K4M4_MEDTR")</f>
        <v>tr|G7K4M4|G7K4M4_MEDTR</v>
      </c>
      <c r="D22431" t="s">
        <v>517</v>
      </c>
      <c r="E22431">
        <v>45.16</v>
      </c>
      <c r="F22431">
        <v>248</v>
      </c>
      <c r="G22431">
        <v>136</v>
      </c>
      <c r="H22431">
        <v>43</v>
      </c>
      <c r="I22431">
        <v>10</v>
      </c>
      <c r="J22431">
        <v>624</v>
      </c>
      <c r="K22431">
        <v>1</v>
      </c>
      <c r="L22431">
        <v>296</v>
      </c>
      <c r="M22431">
        <v>541</v>
      </c>
      <c r="N22431" t="s">
        <v>18</v>
      </c>
      <c r="O22431" s="1">
        <v>3.3963200000000003E-48</v>
      </c>
      <c r="P22431">
        <v>502</v>
      </c>
    </row>
    <row r="22432" spans="1:16" x14ac:dyDescent="0.25">
      <c r="A22432" t="s">
        <v>33125</v>
      </c>
      <c r="B22432">
        <v>696</v>
      </c>
      <c r="C22432" s="3" t="str">
        <f>HYPERLINK("http://www.uniprot.org/uniprot/G7L6X5","tr|G7L6X5|G7L6X5_MEDTR")</f>
        <v>tr|G7L6X5|G7L6X5_MEDTR</v>
      </c>
      <c r="D22432" t="s">
        <v>33091</v>
      </c>
      <c r="E22432">
        <v>64.650000000000006</v>
      </c>
      <c r="F22432">
        <v>232</v>
      </c>
      <c r="G22432">
        <v>82</v>
      </c>
      <c r="H22432">
        <v>3</v>
      </c>
      <c r="I22432">
        <v>1</v>
      </c>
      <c r="J22432">
        <v>687</v>
      </c>
      <c r="K22432">
        <v>1</v>
      </c>
      <c r="L22432">
        <v>1</v>
      </c>
      <c r="M22432">
        <v>232</v>
      </c>
      <c r="N22432" t="s">
        <v>18</v>
      </c>
      <c r="O22432" s="1">
        <v>9.23883E-75</v>
      </c>
      <c r="P22432">
        <v>729</v>
      </c>
    </row>
    <row r="22433" spans="1:16" x14ac:dyDescent="0.25">
      <c r="A22433" t="s">
        <v>33126</v>
      </c>
      <c r="B22433">
        <v>2058</v>
      </c>
      <c r="C22433" s="3" t="str">
        <f>HYPERLINK("http://www.uniprot.org/uniprot/I1M8B2","tr|I1M8B2|I1M8B2_SOYBN")</f>
        <v>tr|I1M8B2|I1M8B2_SOYBN</v>
      </c>
      <c r="D22433" t="s">
        <v>71</v>
      </c>
      <c r="E22433">
        <v>38.96</v>
      </c>
      <c r="F22433">
        <v>598</v>
      </c>
      <c r="G22433">
        <v>365</v>
      </c>
      <c r="H22433">
        <v>82</v>
      </c>
      <c r="I22433">
        <v>508</v>
      </c>
      <c r="J22433">
        <v>2055</v>
      </c>
      <c r="K22433">
        <v>1</v>
      </c>
      <c r="L22433">
        <v>49</v>
      </c>
      <c r="M22433">
        <v>616</v>
      </c>
      <c r="N22433" t="s">
        <v>18</v>
      </c>
      <c r="O22433" s="1">
        <v>1.9126999999999999E-81</v>
      </c>
      <c r="P22433">
        <v>793</v>
      </c>
    </row>
    <row r="22434" spans="1:16" x14ac:dyDescent="0.25">
      <c r="A22434" t="s">
        <v>33127</v>
      </c>
      <c r="B22434">
        <v>879</v>
      </c>
      <c r="C22434" s="3" t="str">
        <f>HYPERLINK("http://www.uniprot.org/uniprot/A2Q2T1","tr|A2Q2T1|A2Q2T1_MEDTR")</f>
        <v>tr|A2Q2T1|A2Q2T1_MEDTR</v>
      </c>
      <c r="D22434" t="s">
        <v>337</v>
      </c>
      <c r="E22434">
        <v>80.06</v>
      </c>
      <c r="F22434">
        <v>291</v>
      </c>
      <c r="G22434">
        <v>58</v>
      </c>
      <c r="H22434">
        <v>0</v>
      </c>
      <c r="I22434">
        <v>4</v>
      </c>
      <c r="J22434">
        <v>876</v>
      </c>
      <c r="K22434">
        <v>1</v>
      </c>
      <c r="L22434">
        <v>138</v>
      </c>
      <c r="M22434">
        <v>428</v>
      </c>
      <c r="N22434" t="s">
        <v>18</v>
      </c>
      <c r="O22434" s="1">
        <v>1.04859E-128</v>
      </c>
      <c r="P22434">
        <v>1196</v>
      </c>
    </row>
    <row r="22435" spans="1:16" x14ac:dyDescent="0.25">
      <c r="A22435" t="s">
        <v>33128</v>
      </c>
      <c r="B22435">
        <v>438</v>
      </c>
      <c r="C22435" s="3" t="str">
        <f>HYPERLINK("http://www.uniprot.org/uniprot/B7FMX8","tr|B7FMX8|B7FMX8_MEDTR")</f>
        <v>tr|B7FMX8|B7FMX8_MEDTR</v>
      </c>
      <c r="D22435" t="s">
        <v>33129</v>
      </c>
      <c r="E22435">
        <v>69.44</v>
      </c>
      <c r="F22435">
        <v>144</v>
      </c>
      <c r="G22435">
        <v>44</v>
      </c>
      <c r="H22435">
        <v>0</v>
      </c>
      <c r="I22435">
        <v>1</v>
      </c>
      <c r="J22435">
        <v>432</v>
      </c>
      <c r="K22435">
        <v>1</v>
      </c>
      <c r="L22435">
        <v>1</v>
      </c>
      <c r="M22435">
        <v>129</v>
      </c>
      <c r="N22435" t="s">
        <v>18</v>
      </c>
      <c r="O22435" s="1">
        <v>1.29857E-45</v>
      </c>
      <c r="P22435">
        <v>475</v>
      </c>
    </row>
    <row r="22436" spans="1:16" x14ac:dyDescent="0.25">
      <c r="A22436" t="s">
        <v>33130</v>
      </c>
      <c r="B22436">
        <v>1428</v>
      </c>
      <c r="C22436" s="3" t="str">
        <f>HYPERLINK("http://www.uniprot.org/uniprot/G7J4W1","tr|G7J4W1|G7J4W1_MEDTR")</f>
        <v>tr|G7J4W1|G7J4W1_MEDTR</v>
      </c>
      <c r="D22436" t="s">
        <v>33131</v>
      </c>
      <c r="E22436">
        <v>76.150000000000006</v>
      </c>
      <c r="F22436">
        <v>520</v>
      </c>
      <c r="G22436">
        <v>124</v>
      </c>
      <c r="H22436">
        <v>48</v>
      </c>
      <c r="I22436">
        <v>10</v>
      </c>
      <c r="J22436">
        <v>1425</v>
      </c>
      <c r="K22436">
        <v>1</v>
      </c>
      <c r="L22436">
        <v>6</v>
      </c>
      <c r="M22436">
        <v>525</v>
      </c>
      <c r="N22436" t="s">
        <v>18</v>
      </c>
      <c r="O22436">
        <v>0</v>
      </c>
      <c r="P22436">
        <v>2111</v>
      </c>
    </row>
    <row r="22437" spans="1:16" x14ac:dyDescent="0.25">
      <c r="A22437" t="s">
        <v>33132</v>
      </c>
      <c r="B22437">
        <v>2745</v>
      </c>
      <c r="C22437" s="3" t="str">
        <f>HYPERLINK("http://www.uniprot.org/uniprot/I1MQT0","tr|I1MQT0|I1MQT0_SOYBN")</f>
        <v>tr|I1MQT0|I1MQT0_SOYBN</v>
      </c>
      <c r="D22437" t="s">
        <v>117</v>
      </c>
      <c r="E22437">
        <v>82.16</v>
      </c>
      <c r="F22437">
        <v>914</v>
      </c>
      <c r="G22437">
        <v>163</v>
      </c>
      <c r="H22437">
        <v>0</v>
      </c>
      <c r="I22437">
        <v>1</v>
      </c>
      <c r="J22437">
        <v>2742</v>
      </c>
      <c r="K22437">
        <v>1</v>
      </c>
      <c r="L22437">
        <v>1</v>
      </c>
      <c r="M22437">
        <v>914</v>
      </c>
      <c r="N22437" t="s">
        <v>18</v>
      </c>
      <c r="O22437">
        <v>0</v>
      </c>
      <c r="P22437">
        <v>3727</v>
      </c>
    </row>
    <row r="22438" spans="1:16" x14ac:dyDescent="0.25">
      <c r="A22438" t="s">
        <v>33133</v>
      </c>
      <c r="B22438">
        <v>1107</v>
      </c>
      <c r="C22438" s="3" t="str">
        <f>HYPERLINK("http://www.uniprot.org/uniprot/A2Q2T1","tr|A2Q2T1|A2Q2T1_MEDTR")</f>
        <v>tr|A2Q2T1|A2Q2T1_MEDTR</v>
      </c>
      <c r="D22438" t="s">
        <v>337</v>
      </c>
      <c r="E22438">
        <v>53.78</v>
      </c>
      <c r="F22438">
        <v>238</v>
      </c>
      <c r="G22438">
        <v>110</v>
      </c>
      <c r="H22438">
        <v>18</v>
      </c>
      <c r="I22438">
        <v>412</v>
      </c>
      <c r="J22438">
        <v>1071</v>
      </c>
      <c r="K22438">
        <v>1</v>
      </c>
      <c r="L22438">
        <v>140</v>
      </c>
      <c r="M22438">
        <v>376</v>
      </c>
      <c r="N22438" t="s">
        <v>18</v>
      </c>
      <c r="O22438" s="1">
        <v>1.2825700000000001E-58</v>
      </c>
      <c r="P22438">
        <v>593</v>
      </c>
    </row>
    <row r="22439" spans="1:16" x14ac:dyDescent="0.25">
      <c r="A22439" t="s">
        <v>33134</v>
      </c>
      <c r="B22439">
        <v>168</v>
      </c>
      <c r="C22439" s="3" t="str">
        <f>HYPERLINK("http://www.uniprot.org/uniprot/I3S751","tr|I3S751|I3S751_LOTJA")</f>
        <v>tr|I3S751|I3S751_LOTJA</v>
      </c>
      <c r="D22439" t="s">
        <v>33135</v>
      </c>
      <c r="E22439">
        <v>90</v>
      </c>
      <c r="F22439">
        <v>40</v>
      </c>
      <c r="G22439">
        <v>4</v>
      </c>
      <c r="H22439">
        <v>0</v>
      </c>
      <c r="I22439">
        <v>1</v>
      </c>
      <c r="J22439">
        <v>120</v>
      </c>
      <c r="K22439">
        <v>1</v>
      </c>
      <c r="L22439">
        <v>1</v>
      </c>
      <c r="M22439">
        <v>40</v>
      </c>
      <c r="N22439" t="s">
        <v>18</v>
      </c>
      <c r="O22439" s="1">
        <v>4.1210900000000002E-12</v>
      </c>
      <c r="P22439">
        <v>186</v>
      </c>
    </row>
    <row r="22440" spans="1:16" x14ac:dyDescent="0.25">
      <c r="A22440" t="s">
        <v>33136</v>
      </c>
      <c r="B22440">
        <v>1518</v>
      </c>
      <c r="C22440" s="3" t="str">
        <f>HYPERLINK("http://www.uniprot.org/uniprot/G7JHB4","tr|G7JHB4|G7JHB4_MEDTR")</f>
        <v>tr|G7JHB4|G7JHB4_MEDTR</v>
      </c>
      <c r="D22440" t="s">
        <v>33137</v>
      </c>
      <c r="E22440">
        <v>93.63</v>
      </c>
      <c r="F22440">
        <v>503</v>
      </c>
      <c r="G22440">
        <v>32</v>
      </c>
      <c r="H22440">
        <v>0</v>
      </c>
      <c r="I22440">
        <v>7</v>
      </c>
      <c r="J22440">
        <v>1515</v>
      </c>
      <c r="K22440">
        <v>1</v>
      </c>
      <c r="L22440">
        <v>4</v>
      </c>
      <c r="M22440">
        <v>504</v>
      </c>
      <c r="N22440" t="s">
        <v>18</v>
      </c>
      <c r="O22440">
        <v>0</v>
      </c>
      <c r="P22440">
        <v>2468</v>
      </c>
    </row>
    <row r="22441" spans="1:16" x14ac:dyDescent="0.25">
      <c r="A22441" t="s">
        <v>33138</v>
      </c>
      <c r="B22441">
        <v>1035</v>
      </c>
      <c r="C22441" s="3" t="str">
        <f>HYPERLINK("http://www.uniprot.org/uniprot/G7JXJ7","tr|G7JXJ7|G7JXJ7_MEDTR")</f>
        <v>tr|G7JXJ7|G7JXJ7_MEDTR</v>
      </c>
      <c r="D22441" t="s">
        <v>32994</v>
      </c>
      <c r="E22441">
        <v>90.08</v>
      </c>
      <c r="F22441">
        <v>343</v>
      </c>
      <c r="G22441">
        <v>34</v>
      </c>
      <c r="H22441">
        <v>0</v>
      </c>
      <c r="I22441">
        <v>1</v>
      </c>
      <c r="J22441">
        <v>1029</v>
      </c>
      <c r="K22441">
        <v>1</v>
      </c>
      <c r="L22441">
        <v>1</v>
      </c>
      <c r="M22441">
        <v>343</v>
      </c>
      <c r="N22441" t="s">
        <v>18</v>
      </c>
      <c r="O22441">
        <v>0</v>
      </c>
      <c r="P22441">
        <v>1685</v>
      </c>
    </row>
    <row r="22442" spans="1:16" x14ac:dyDescent="0.25">
      <c r="A22442" t="s">
        <v>33139</v>
      </c>
      <c r="B22442">
        <v>1596</v>
      </c>
      <c r="C22442" s="3" t="str">
        <f>HYPERLINK("http://www.uniprot.org/uniprot/G7JJ89","tr|G7JJ89|G7JJ89_MEDTR")</f>
        <v>tr|G7JJ89|G7JJ89_MEDTR</v>
      </c>
      <c r="D22442" t="s">
        <v>33140</v>
      </c>
      <c r="E22442">
        <v>84.69</v>
      </c>
      <c r="F22442">
        <v>490</v>
      </c>
      <c r="G22442">
        <v>75</v>
      </c>
      <c r="H22442">
        <v>2</v>
      </c>
      <c r="I22442">
        <v>91</v>
      </c>
      <c r="J22442">
        <v>1554</v>
      </c>
      <c r="K22442">
        <v>1</v>
      </c>
      <c r="L22442">
        <v>22</v>
      </c>
      <c r="M22442">
        <v>510</v>
      </c>
      <c r="N22442" t="s">
        <v>18</v>
      </c>
      <c r="O22442">
        <v>0</v>
      </c>
      <c r="P22442">
        <v>2188</v>
      </c>
    </row>
    <row r="22443" spans="1:16" x14ac:dyDescent="0.25">
      <c r="A22443" t="s">
        <v>33141</v>
      </c>
      <c r="B22443">
        <v>3009</v>
      </c>
      <c r="C22443" s="3" t="str">
        <f>HYPERLINK("http://www.uniprot.org/uniprot/M5XKH1","tr|M5XKH1|M5XKH1_PRUPE")</f>
        <v>tr|M5XKH1|M5XKH1_PRUPE</v>
      </c>
      <c r="D22443" t="s">
        <v>33142</v>
      </c>
      <c r="E22443">
        <v>70.72</v>
      </c>
      <c r="F22443">
        <v>960</v>
      </c>
      <c r="G22443">
        <v>281</v>
      </c>
      <c r="H22443">
        <v>2</v>
      </c>
      <c r="I22443">
        <v>133</v>
      </c>
      <c r="J22443">
        <v>3006</v>
      </c>
      <c r="K22443">
        <v>1</v>
      </c>
      <c r="L22443">
        <v>49</v>
      </c>
      <c r="M22443">
        <v>1006</v>
      </c>
      <c r="N22443" t="s">
        <v>18</v>
      </c>
      <c r="O22443">
        <v>0</v>
      </c>
      <c r="P22443">
        <v>3512</v>
      </c>
    </row>
    <row r="22444" spans="1:16" x14ac:dyDescent="0.25">
      <c r="A22444" t="s">
        <v>33143</v>
      </c>
      <c r="B22444">
        <v>504</v>
      </c>
      <c r="C22444" s="3" t="str">
        <f>HYPERLINK("http://www.uniprot.org/uniprot/G7K134","tr|G7K134|G7K134_MEDTR")</f>
        <v>tr|G7K134|G7K134_MEDTR</v>
      </c>
      <c r="D22444" t="s">
        <v>33144</v>
      </c>
      <c r="E22444">
        <v>66.08</v>
      </c>
      <c r="F22444">
        <v>171</v>
      </c>
      <c r="G22444">
        <v>58</v>
      </c>
      <c r="H22444">
        <v>4</v>
      </c>
      <c r="I22444">
        <v>1</v>
      </c>
      <c r="J22444">
        <v>501</v>
      </c>
      <c r="K22444">
        <v>1</v>
      </c>
      <c r="L22444">
        <v>132</v>
      </c>
      <c r="M22444">
        <v>301</v>
      </c>
      <c r="N22444" t="s">
        <v>18</v>
      </c>
      <c r="O22444" s="1">
        <v>6.3107100000000004E-53</v>
      </c>
      <c r="P22444">
        <v>538</v>
      </c>
    </row>
    <row r="22445" spans="1:16" x14ac:dyDescent="0.25">
      <c r="A22445" t="s">
        <v>33145</v>
      </c>
      <c r="B22445">
        <v>267</v>
      </c>
      <c r="C22445" s="3" t="str">
        <f>HYPERLINK("http://www.uniprot.org/uniprot/I1MQD6","tr|I1MQD6|I1MQD6_SOYBN")</f>
        <v>tr|I1MQD6|I1MQD6_SOYBN</v>
      </c>
      <c r="D22445" t="s">
        <v>71</v>
      </c>
      <c r="E22445">
        <v>47.12</v>
      </c>
      <c r="F22445">
        <v>87</v>
      </c>
      <c r="G22445">
        <v>46</v>
      </c>
      <c r="H22445">
        <v>5</v>
      </c>
      <c r="I22445">
        <v>10</v>
      </c>
      <c r="J22445">
        <v>255</v>
      </c>
      <c r="K22445">
        <v>1</v>
      </c>
      <c r="L22445">
        <v>729</v>
      </c>
      <c r="M22445">
        <v>815</v>
      </c>
      <c r="N22445" t="s">
        <v>18</v>
      </c>
      <c r="O22445" s="1">
        <v>6.3318400000000002E-13</v>
      </c>
      <c r="P22445">
        <v>193</v>
      </c>
    </row>
    <row r="22446" spans="1:16" x14ac:dyDescent="0.25">
      <c r="A22446" t="s">
        <v>33146</v>
      </c>
      <c r="B22446">
        <v>480</v>
      </c>
      <c r="C22446" s="3" t="str">
        <f>HYPERLINK("http://www.uniprot.org/uniprot/I3S4Z5","tr|I3S4Z5|I3S4Z5_MEDTR")</f>
        <v>tr|I3S4Z5|I3S4Z5_MEDTR</v>
      </c>
      <c r="D22446" t="s">
        <v>22</v>
      </c>
      <c r="E22446">
        <v>87.23</v>
      </c>
      <c r="F22446">
        <v>141</v>
      </c>
      <c r="G22446">
        <v>18</v>
      </c>
      <c r="H22446">
        <v>0</v>
      </c>
      <c r="I22446">
        <v>1</v>
      </c>
      <c r="J22446">
        <v>423</v>
      </c>
      <c r="K22446">
        <v>1</v>
      </c>
      <c r="L22446">
        <v>238</v>
      </c>
      <c r="M22446">
        <v>378</v>
      </c>
      <c r="N22446" t="s">
        <v>18</v>
      </c>
      <c r="O22446" s="1">
        <v>2.1147300000000001E-64</v>
      </c>
      <c r="P22446">
        <v>637</v>
      </c>
    </row>
    <row r="22447" spans="1:16" x14ac:dyDescent="0.25">
      <c r="A22447" t="s">
        <v>33147</v>
      </c>
      <c r="B22447">
        <v>951</v>
      </c>
      <c r="C22447" s="3" t="str">
        <f>HYPERLINK("http://www.uniprot.org/uniprot/D5MAN5","tr|D5MAN5|D5MAN5_LATSA")</f>
        <v>tr|D5MAN5|D5MAN5_LATSA</v>
      </c>
      <c r="D22447" t="s">
        <v>33148</v>
      </c>
      <c r="E22447">
        <v>94.62</v>
      </c>
      <c r="F22447">
        <v>316</v>
      </c>
      <c r="G22447">
        <v>17</v>
      </c>
      <c r="H22447">
        <v>0</v>
      </c>
      <c r="I22447">
        <v>1</v>
      </c>
      <c r="J22447">
        <v>948</v>
      </c>
      <c r="K22447">
        <v>1</v>
      </c>
      <c r="L22447">
        <v>1</v>
      </c>
      <c r="M22447">
        <v>316</v>
      </c>
      <c r="N22447" t="s">
        <v>18</v>
      </c>
      <c r="O22447" s="1">
        <v>5.1602599999999997E-172</v>
      </c>
      <c r="P22447">
        <v>1570</v>
      </c>
    </row>
    <row r="22448" spans="1:16" x14ac:dyDescent="0.25">
      <c r="A22448" t="s">
        <v>33149</v>
      </c>
      <c r="B22448">
        <v>309</v>
      </c>
      <c r="C22448" s="3" t="str">
        <f>HYPERLINK("http://www.uniprot.org/uniprot/I3T3I7","tr|I3T3I7|I3T3I7_MEDTR")</f>
        <v>tr|I3T3I7|I3T3I7_MEDTR</v>
      </c>
      <c r="D22448" t="s">
        <v>22</v>
      </c>
      <c r="E22448">
        <v>87.37</v>
      </c>
      <c r="F22448">
        <v>103</v>
      </c>
      <c r="G22448">
        <v>13</v>
      </c>
      <c r="H22448">
        <v>1</v>
      </c>
      <c r="I22448">
        <v>1</v>
      </c>
      <c r="J22448">
        <v>306</v>
      </c>
      <c r="K22448">
        <v>1</v>
      </c>
      <c r="L22448">
        <v>125</v>
      </c>
      <c r="M22448">
        <v>227</v>
      </c>
      <c r="N22448" t="s">
        <v>18</v>
      </c>
      <c r="O22448" s="1">
        <v>1.4217500000000001E-44</v>
      </c>
      <c r="P22448">
        <v>466</v>
      </c>
    </row>
    <row r="22449" spans="1:16" x14ac:dyDescent="0.25">
      <c r="A22449" t="s">
        <v>33150</v>
      </c>
      <c r="B22449">
        <v>987</v>
      </c>
      <c r="C22449" s="3" t="str">
        <f>HYPERLINK("http://www.uniprot.org/uniprot/Q2HS43","tr|Q2HS43|Q2HS43_MEDTR")</f>
        <v>tr|Q2HS43|Q2HS43_MEDTR</v>
      </c>
      <c r="D22449" t="s">
        <v>33151</v>
      </c>
      <c r="E22449">
        <v>69.959999999999994</v>
      </c>
      <c r="F22449">
        <v>333</v>
      </c>
      <c r="G22449">
        <v>100</v>
      </c>
      <c r="H22449">
        <v>13</v>
      </c>
      <c r="I22449">
        <v>1</v>
      </c>
      <c r="J22449">
        <v>960</v>
      </c>
      <c r="K22449">
        <v>1</v>
      </c>
      <c r="L22449">
        <v>1</v>
      </c>
      <c r="M22449">
        <v>332</v>
      </c>
      <c r="N22449" t="s">
        <v>18</v>
      </c>
      <c r="O22449" s="1">
        <v>1.3633399999999999E-122</v>
      </c>
      <c r="P22449">
        <v>1144</v>
      </c>
    </row>
    <row r="22450" spans="1:16" x14ac:dyDescent="0.25">
      <c r="A22450" t="s">
        <v>33152</v>
      </c>
      <c r="B22450">
        <v>876</v>
      </c>
      <c r="C22450" s="3" t="str">
        <f>HYPERLINK("http://www.uniprot.org/uniprot/G7ITD4","tr|G7ITD4|G7ITD4_MEDTR")</f>
        <v>tr|G7ITD4|G7ITD4_MEDTR</v>
      </c>
      <c r="D22450" t="s">
        <v>33153</v>
      </c>
      <c r="E22450">
        <v>66.209999999999994</v>
      </c>
      <c r="F22450">
        <v>296</v>
      </c>
      <c r="G22450">
        <v>100</v>
      </c>
      <c r="H22450">
        <v>6</v>
      </c>
      <c r="I22450">
        <v>4</v>
      </c>
      <c r="J22450">
        <v>873</v>
      </c>
      <c r="K22450">
        <v>1</v>
      </c>
      <c r="L22450">
        <v>3</v>
      </c>
      <c r="M22450">
        <v>266</v>
      </c>
      <c r="N22450" t="s">
        <v>18</v>
      </c>
      <c r="O22450" s="1">
        <v>3.0586999999999998E-96</v>
      </c>
      <c r="P22450">
        <v>916</v>
      </c>
    </row>
    <row r="22451" spans="1:16" x14ac:dyDescent="0.25">
      <c r="A22451" t="s">
        <v>33154</v>
      </c>
      <c r="B22451">
        <v>1197</v>
      </c>
      <c r="C22451" s="3" t="str">
        <f>HYPERLINK("http://www.uniprot.org/uniprot/G7JDL9","tr|G7JDL9|G7JDL9_MEDTR")</f>
        <v>tr|G7JDL9|G7JDL9_MEDTR</v>
      </c>
      <c r="D22451" t="s">
        <v>242</v>
      </c>
      <c r="E22451">
        <v>27.02</v>
      </c>
      <c r="F22451">
        <v>296</v>
      </c>
      <c r="G22451">
        <v>216</v>
      </c>
      <c r="H22451">
        <v>3</v>
      </c>
      <c r="I22451">
        <v>256</v>
      </c>
      <c r="J22451">
        <v>1134</v>
      </c>
      <c r="K22451">
        <v>1</v>
      </c>
      <c r="L22451">
        <v>25</v>
      </c>
      <c r="M22451">
        <v>277</v>
      </c>
      <c r="N22451" t="s">
        <v>18</v>
      </c>
      <c r="O22451" s="1">
        <v>4.3811300000000002E-23</v>
      </c>
      <c r="P22451">
        <v>287</v>
      </c>
    </row>
    <row r="22452" spans="1:16" x14ac:dyDescent="0.25">
      <c r="A22452" t="s">
        <v>33155</v>
      </c>
      <c r="B22452">
        <v>441</v>
      </c>
      <c r="C22452" s="3" t="str">
        <f>HYPERLINK("http://www.uniprot.org/uniprot/G7L8E7","tr|G7L8E7|G7L8E7_MEDTR")</f>
        <v>tr|G7L8E7|G7L8E7_MEDTR</v>
      </c>
      <c r="D22452" t="s">
        <v>33156</v>
      </c>
      <c r="E22452">
        <v>86.84</v>
      </c>
      <c r="F22452">
        <v>38</v>
      </c>
      <c r="G22452">
        <v>5</v>
      </c>
      <c r="H22452">
        <v>0</v>
      </c>
      <c r="I22452">
        <v>1</v>
      </c>
      <c r="J22452">
        <v>114</v>
      </c>
      <c r="K22452">
        <v>1</v>
      </c>
      <c r="L22452">
        <v>1</v>
      </c>
      <c r="M22452">
        <v>38</v>
      </c>
      <c r="N22452" t="s">
        <v>18</v>
      </c>
      <c r="O22452" s="1">
        <v>1.65013E-8</v>
      </c>
      <c r="P22452">
        <v>155</v>
      </c>
    </row>
    <row r="22453" spans="1:16" x14ac:dyDescent="0.25">
      <c r="A22453" t="s">
        <v>33157</v>
      </c>
      <c r="B22453">
        <v>1392</v>
      </c>
      <c r="C22453" s="3" t="str">
        <f>HYPERLINK("http://www.uniprot.org/uniprot/K7MF30","tr|K7MF30|K7MF30_SOYBN")</f>
        <v>tr|K7MF30|K7MF30_SOYBN</v>
      </c>
      <c r="D22453" t="s">
        <v>28</v>
      </c>
      <c r="E22453">
        <v>64.05</v>
      </c>
      <c r="F22453">
        <v>459</v>
      </c>
      <c r="G22453">
        <v>165</v>
      </c>
      <c r="H22453">
        <v>16</v>
      </c>
      <c r="I22453">
        <v>1</v>
      </c>
      <c r="J22453">
        <v>1329</v>
      </c>
      <c r="K22453">
        <v>1</v>
      </c>
      <c r="L22453">
        <v>309</v>
      </c>
      <c r="M22453">
        <v>764</v>
      </c>
      <c r="N22453" t="s">
        <v>18</v>
      </c>
      <c r="O22453" s="1">
        <v>1.6903599999999999E-157</v>
      </c>
      <c r="P22453">
        <v>1447</v>
      </c>
    </row>
    <row r="22454" spans="1:16" x14ac:dyDescent="0.25">
      <c r="A22454" t="s">
        <v>33158</v>
      </c>
      <c r="B22454">
        <v>726</v>
      </c>
      <c r="C22454" s="3" t="str">
        <f>HYPERLINK("http://www.uniprot.org/uniprot/G7L401","tr|G7L401|G7L401_MEDTR")</f>
        <v>tr|G7L401|G7L401_MEDTR</v>
      </c>
      <c r="D22454" t="s">
        <v>33159</v>
      </c>
      <c r="E22454">
        <v>97.51</v>
      </c>
      <c r="F22454">
        <v>241</v>
      </c>
      <c r="G22454">
        <v>6</v>
      </c>
      <c r="H22454">
        <v>0</v>
      </c>
      <c r="I22454">
        <v>1</v>
      </c>
      <c r="J22454">
        <v>723</v>
      </c>
      <c r="K22454">
        <v>1</v>
      </c>
      <c r="L22454">
        <v>1</v>
      </c>
      <c r="M22454">
        <v>241</v>
      </c>
      <c r="N22454" t="s">
        <v>18</v>
      </c>
      <c r="O22454" s="1">
        <v>7.9939599999999999E-128</v>
      </c>
      <c r="P22454">
        <v>1187</v>
      </c>
    </row>
    <row r="22455" spans="1:16" x14ac:dyDescent="0.25">
      <c r="A22455" t="s">
        <v>33160</v>
      </c>
      <c r="B22455">
        <v>1428</v>
      </c>
      <c r="C22455" s="3" t="str">
        <f>HYPERLINK("http://www.uniprot.org/uniprot/G7KZ83","tr|G7KZ83|G7KZ83_MEDTR")</f>
        <v>tr|G7KZ83|G7KZ83_MEDTR</v>
      </c>
      <c r="D22455" t="s">
        <v>33161</v>
      </c>
      <c r="E22455">
        <v>83.26</v>
      </c>
      <c r="F22455">
        <v>478</v>
      </c>
      <c r="G22455">
        <v>80</v>
      </c>
      <c r="H22455">
        <v>3</v>
      </c>
      <c r="I22455">
        <v>1</v>
      </c>
      <c r="J22455">
        <v>1425</v>
      </c>
      <c r="K22455">
        <v>1</v>
      </c>
      <c r="L22455">
        <v>1</v>
      </c>
      <c r="M22455">
        <v>475</v>
      </c>
      <c r="N22455" t="s">
        <v>18</v>
      </c>
      <c r="O22455">
        <v>0</v>
      </c>
      <c r="P22455">
        <v>2050</v>
      </c>
    </row>
    <row r="22456" spans="1:16" x14ac:dyDescent="0.25">
      <c r="A22456" t="s">
        <v>33162</v>
      </c>
      <c r="B22456">
        <v>1068</v>
      </c>
      <c r="C22456" s="3" t="str">
        <f>HYPERLINK("http://www.uniprot.org/uniprot/M5X3M6","tr|M5X3M6|M5X3M6_PRUPE")</f>
        <v>tr|M5X3M6|M5X3M6_PRUPE</v>
      </c>
      <c r="D22456" t="s">
        <v>33163</v>
      </c>
      <c r="E22456">
        <v>43.68</v>
      </c>
      <c r="F22456">
        <v>396</v>
      </c>
      <c r="G22456">
        <v>223</v>
      </c>
      <c r="H22456">
        <v>44</v>
      </c>
      <c r="I22456">
        <v>1</v>
      </c>
      <c r="J22456">
        <v>1056</v>
      </c>
      <c r="K22456">
        <v>1</v>
      </c>
      <c r="L22456">
        <v>1</v>
      </c>
      <c r="M22456">
        <v>386</v>
      </c>
      <c r="N22456" t="s">
        <v>18</v>
      </c>
      <c r="O22456" s="1">
        <v>2.37058E-70</v>
      </c>
      <c r="P22456">
        <v>694</v>
      </c>
    </row>
    <row r="22457" spans="1:16" x14ac:dyDescent="0.25">
      <c r="A22457" t="s">
        <v>33164</v>
      </c>
      <c r="B22457">
        <v>702</v>
      </c>
      <c r="C22457" s="3" t="str">
        <f>HYPERLINK("http://www.uniprot.org/uniprot/G7L6X5","tr|G7L6X5|G7L6X5_MEDTR")</f>
        <v>tr|G7L6X5|G7L6X5_MEDTR</v>
      </c>
      <c r="D22457" t="s">
        <v>33091</v>
      </c>
      <c r="E22457">
        <v>68.77</v>
      </c>
      <c r="F22457">
        <v>237</v>
      </c>
      <c r="G22457">
        <v>74</v>
      </c>
      <c r="H22457">
        <v>4</v>
      </c>
      <c r="I22457">
        <v>1</v>
      </c>
      <c r="J22457">
        <v>699</v>
      </c>
      <c r="K22457">
        <v>1</v>
      </c>
      <c r="L22457">
        <v>1</v>
      </c>
      <c r="M22457">
        <v>237</v>
      </c>
      <c r="N22457" t="s">
        <v>18</v>
      </c>
      <c r="O22457" s="1">
        <v>3.45909E-85</v>
      </c>
      <c r="P22457">
        <v>819</v>
      </c>
    </row>
    <row r="22458" spans="1:16" x14ac:dyDescent="0.25">
      <c r="A22458" t="s">
        <v>33165</v>
      </c>
      <c r="B22458">
        <v>2148</v>
      </c>
      <c r="C22458" s="3" t="str">
        <f>HYPERLINK("http://www.uniprot.org/uniprot/F6H052","tr|F6H052|F6H052_VITVI")</f>
        <v>tr|F6H052|F6H052_VITVI</v>
      </c>
      <c r="D22458" t="s">
        <v>33166</v>
      </c>
      <c r="E22458">
        <v>61.95</v>
      </c>
      <c r="F22458">
        <v>644</v>
      </c>
      <c r="G22458">
        <v>245</v>
      </c>
      <c r="H22458">
        <v>0</v>
      </c>
      <c r="I22458">
        <v>196</v>
      </c>
      <c r="J22458">
        <v>2127</v>
      </c>
      <c r="K22458">
        <v>1</v>
      </c>
      <c r="L22458">
        <v>84</v>
      </c>
      <c r="M22458">
        <v>710</v>
      </c>
      <c r="N22458" t="s">
        <v>18</v>
      </c>
      <c r="O22458">
        <v>0</v>
      </c>
      <c r="P22458">
        <v>2043</v>
      </c>
    </row>
    <row r="22459" spans="1:16" x14ac:dyDescent="0.25">
      <c r="A22459" t="s">
        <v>33167</v>
      </c>
      <c r="B22459">
        <v>486</v>
      </c>
      <c r="C22459" s="3" t="str">
        <f>HYPERLINK("http://www.uniprot.org/uniprot/G7IWD8","tr|G7IWD8|G7IWD8_MEDTR")</f>
        <v>tr|G7IWD8|G7IWD8_MEDTR</v>
      </c>
      <c r="D22459" t="s">
        <v>6805</v>
      </c>
      <c r="E22459">
        <v>54.09</v>
      </c>
      <c r="F22459">
        <v>183</v>
      </c>
      <c r="G22459">
        <v>84</v>
      </c>
      <c r="H22459">
        <v>34</v>
      </c>
      <c r="I22459">
        <v>4</v>
      </c>
      <c r="J22459">
        <v>450</v>
      </c>
      <c r="K22459">
        <v>1</v>
      </c>
      <c r="L22459">
        <v>318</v>
      </c>
      <c r="M22459">
        <v>497</v>
      </c>
      <c r="N22459" t="s">
        <v>18</v>
      </c>
      <c r="O22459" s="1">
        <v>4.3954899999999999E-38</v>
      </c>
      <c r="P22459">
        <v>410</v>
      </c>
    </row>
    <row r="22460" spans="1:16" x14ac:dyDescent="0.25">
      <c r="A22460" t="s">
        <v>33168</v>
      </c>
      <c r="B22460">
        <v>429</v>
      </c>
      <c r="C22460" s="3" t="str">
        <f>HYPERLINK("http://www.uniprot.org/uniprot/B7FMX8","tr|B7FMX8|B7FMX8_MEDTR")</f>
        <v>tr|B7FMX8|B7FMX8_MEDTR</v>
      </c>
      <c r="D22460" t="s">
        <v>33129</v>
      </c>
      <c r="E22460">
        <v>63.82</v>
      </c>
      <c r="F22460">
        <v>141</v>
      </c>
      <c r="G22460">
        <v>51</v>
      </c>
      <c r="H22460">
        <v>0</v>
      </c>
      <c r="I22460">
        <v>1</v>
      </c>
      <c r="J22460">
        <v>423</v>
      </c>
      <c r="K22460">
        <v>1</v>
      </c>
      <c r="L22460">
        <v>1</v>
      </c>
      <c r="M22460">
        <v>129</v>
      </c>
      <c r="N22460" t="s">
        <v>18</v>
      </c>
      <c r="O22460" s="1">
        <v>2.7542299999999999E-40</v>
      </c>
      <c r="P22460">
        <v>429</v>
      </c>
    </row>
    <row r="22461" spans="1:16" x14ac:dyDescent="0.25">
      <c r="A22461" t="s">
        <v>33169</v>
      </c>
      <c r="B22461">
        <v>1062</v>
      </c>
      <c r="C22461" s="3" t="str">
        <f>HYPERLINK("http://www.uniprot.org/uniprot/G7J4W2","tr|G7J4W2|G7J4W2_MEDTR")</f>
        <v>tr|G7J4W2|G7J4W2_MEDTR</v>
      </c>
      <c r="D22461" t="s">
        <v>33170</v>
      </c>
      <c r="E22461">
        <v>73.260000000000005</v>
      </c>
      <c r="F22461">
        <v>389</v>
      </c>
      <c r="G22461">
        <v>104</v>
      </c>
      <c r="H22461">
        <v>60</v>
      </c>
      <c r="I22461">
        <v>70</v>
      </c>
      <c r="J22461">
        <v>1056</v>
      </c>
      <c r="K22461">
        <v>1</v>
      </c>
      <c r="L22461">
        <v>77</v>
      </c>
      <c r="M22461">
        <v>464</v>
      </c>
      <c r="N22461" t="s">
        <v>18</v>
      </c>
      <c r="O22461" s="1">
        <v>2.9824199999999998E-166</v>
      </c>
      <c r="P22461">
        <v>1521</v>
      </c>
    </row>
    <row r="22462" spans="1:16" x14ac:dyDescent="0.25">
      <c r="A22462" t="s">
        <v>33171</v>
      </c>
      <c r="B22462">
        <v>2139</v>
      </c>
      <c r="C22462" s="3" t="str">
        <f>HYPERLINK("http://www.uniprot.org/uniprot/B9SPD9","tr|B9SPD9|B9SPD9_RICCO")</f>
        <v>tr|B9SPD9|B9SPD9_RICCO</v>
      </c>
      <c r="D22462" t="s">
        <v>33172</v>
      </c>
      <c r="E22462">
        <v>59.13</v>
      </c>
      <c r="F22462">
        <v>744</v>
      </c>
      <c r="G22462">
        <v>304</v>
      </c>
      <c r="H22462">
        <v>53</v>
      </c>
      <c r="I22462">
        <v>55</v>
      </c>
      <c r="J22462">
        <v>2127</v>
      </c>
      <c r="K22462">
        <v>1</v>
      </c>
      <c r="L22462">
        <v>13</v>
      </c>
      <c r="M22462">
        <v>752</v>
      </c>
      <c r="N22462" t="s">
        <v>18</v>
      </c>
      <c r="O22462">
        <v>0</v>
      </c>
      <c r="P22462">
        <v>2154</v>
      </c>
    </row>
    <row r="22463" spans="1:16" x14ac:dyDescent="0.25">
      <c r="A22463" t="s">
        <v>33173</v>
      </c>
      <c r="B22463">
        <v>684</v>
      </c>
      <c r="C22463" s="3" t="str">
        <f>HYPERLINK("http://www.uniprot.org/uniprot/K7L5G1","tr|K7L5G1|K7L5G1_SOYBN")</f>
        <v>tr|K7L5G1|K7L5G1_SOYBN</v>
      </c>
      <c r="D22463" t="s">
        <v>28</v>
      </c>
      <c r="E22463">
        <v>59.21</v>
      </c>
      <c r="F22463">
        <v>228</v>
      </c>
      <c r="G22463">
        <v>93</v>
      </c>
      <c r="H22463">
        <v>1</v>
      </c>
      <c r="I22463">
        <v>1</v>
      </c>
      <c r="J22463">
        <v>681</v>
      </c>
      <c r="K22463">
        <v>1</v>
      </c>
      <c r="L22463">
        <v>1</v>
      </c>
      <c r="M22463">
        <v>221</v>
      </c>
      <c r="N22463" t="s">
        <v>18</v>
      </c>
      <c r="O22463" s="1">
        <v>7.13549E-64</v>
      </c>
      <c r="P22463">
        <v>635</v>
      </c>
    </row>
    <row r="22464" spans="1:16" x14ac:dyDescent="0.25">
      <c r="A22464" t="s">
        <v>33174</v>
      </c>
      <c r="B22464">
        <v>501</v>
      </c>
      <c r="C22464" s="3" t="str">
        <f>HYPERLINK("http://www.uniprot.org/uniprot/I3SR47","tr|I3SR47|I3SR47_LOTJA")</f>
        <v>tr|I3SR47|I3SR47_LOTJA</v>
      </c>
      <c r="D22464" t="s">
        <v>93</v>
      </c>
      <c r="E22464">
        <v>75.209999999999994</v>
      </c>
      <c r="F22464">
        <v>117</v>
      </c>
      <c r="G22464">
        <v>29</v>
      </c>
      <c r="H22464">
        <v>0</v>
      </c>
      <c r="I22464">
        <v>1</v>
      </c>
      <c r="J22464">
        <v>351</v>
      </c>
      <c r="K22464">
        <v>1</v>
      </c>
      <c r="L22464">
        <v>43</v>
      </c>
      <c r="M22464">
        <v>144</v>
      </c>
      <c r="N22464" t="s">
        <v>18</v>
      </c>
      <c r="O22464" s="1">
        <v>1.24092E-40</v>
      </c>
      <c r="P22464">
        <v>432</v>
      </c>
    </row>
    <row r="22465" spans="1:16" x14ac:dyDescent="0.25">
      <c r="A22465" t="s">
        <v>33175</v>
      </c>
      <c r="B22465">
        <v>591</v>
      </c>
      <c r="C22465" s="3" t="str">
        <f>HYPERLINK("http://www.uniprot.org/uniprot/G8A002","tr|G8A002|G8A002_MEDTR")</f>
        <v>tr|G8A002|G8A002_MEDTR</v>
      </c>
      <c r="D22465" t="s">
        <v>33176</v>
      </c>
      <c r="E22465">
        <v>69.27</v>
      </c>
      <c r="F22465">
        <v>192</v>
      </c>
      <c r="G22465">
        <v>59</v>
      </c>
      <c r="H22465">
        <v>0</v>
      </c>
      <c r="I22465">
        <v>1</v>
      </c>
      <c r="J22465">
        <v>576</v>
      </c>
      <c r="K22465">
        <v>1</v>
      </c>
      <c r="L22465">
        <v>1</v>
      </c>
      <c r="M22465">
        <v>189</v>
      </c>
      <c r="N22465" t="s">
        <v>18</v>
      </c>
      <c r="O22465" s="1">
        <v>4.9946099999999997E-69</v>
      </c>
      <c r="P22465">
        <v>678</v>
      </c>
    </row>
    <row r="22466" spans="1:16" x14ac:dyDescent="0.25">
      <c r="A22466" t="s">
        <v>33177</v>
      </c>
      <c r="B22466">
        <v>2535</v>
      </c>
      <c r="C22466" s="3" t="str">
        <f>HYPERLINK("http://www.uniprot.org/uniprot/G7JJ92","tr|G7JJ92|G7JJ92_MEDTR")</f>
        <v>tr|G7JJ92|G7JJ92_MEDTR</v>
      </c>
      <c r="D22466" t="s">
        <v>33178</v>
      </c>
      <c r="E22466">
        <v>93.23</v>
      </c>
      <c r="F22466">
        <v>517</v>
      </c>
      <c r="G22466">
        <v>35</v>
      </c>
      <c r="H22466">
        <v>0</v>
      </c>
      <c r="I22466">
        <v>982</v>
      </c>
      <c r="J22466">
        <v>2532</v>
      </c>
      <c r="K22466">
        <v>1</v>
      </c>
      <c r="L22466">
        <v>28</v>
      </c>
      <c r="M22466">
        <v>544</v>
      </c>
      <c r="N22466" t="s">
        <v>18</v>
      </c>
      <c r="O22466">
        <v>0</v>
      </c>
      <c r="P22466">
        <v>2615</v>
      </c>
    </row>
    <row r="22467" spans="1:16" x14ac:dyDescent="0.25">
      <c r="A22467" t="s">
        <v>33179</v>
      </c>
      <c r="B22467">
        <v>153</v>
      </c>
      <c r="C22467" s="3" t="str">
        <f>HYPERLINK("http://www.uniprot.org/uniprot/Q949K8","tr|Q949K8|Q949K8_CICAR")</f>
        <v>tr|Q949K8|Q949K8_CICAR</v>
      </c>
      <c r="D22467" t="s">
        <v>55</v>
      </c>
      <c r="E22467">
        <v>90</v>
      </c>
      <c r="F22467">
        <v>50</v>
      </c>
      <c r="G22467">
        <v>5</v>
      </c>
      <c r="H22467">
        <v>0</v>
      </c>
      <c r="I22467">
        <v>1</v>
      </c>
      <c r="J22467">
        <v>150</v>
      </c>
      <c r="K22467">
        <v>1</v>
      </c>
      <c r="L22467">
        <v>161</v>
      </c>
      <c r="M22467">
        <v>210</v>
      </c>
      <c r="N22467" t="s">
        <v>18</v>
      </c>
      <c r="O22467" s="1">
        <v>3.9147899999999996E-18</v>
      </c>
      <c r="P22467">
        <v>238</v>
      </c>
    </row>
    <row r="22468" spans="1:16" x14ac:dyDescent="0.25">
      <c r="A22468" t="s">
        <v>33180</v>
      </c>
      <c r="B22468">
        <v>1059</v>
      </c>
      <c r="C22468" s="3" t="str">
        <f>HYPERLINK("http://www.uniprot.org/uniprot/G7K131","tr|G7K131|G7K131_MEDTR")</f>
        <v>tr|G7K131|G7K131_MEDTR</v>
      </c>
      <c r="D22468" t="s">
        <v>3796</v>
      </c>
      <c r="E22468">
        <v>61.68</v>
      </c>
      <c r="F22468">
        <v>368</v>
      </c>
      <c r="G22468">
        <v>141</v>
      </c>
      <c r="H22468">
        <v>21</v>
      </c>
      <c r="I22468">
        <v>1</v>
      </c>
      <c r="J22468">
        <v>1041</v>
      </c>
      <c r="K22468">
        <v>1</v>
      </c>
      <c r="L22468">
        <v>1</v>
      </c>
      <c r="M22468">
        <v>334</v>
      </c>
      <c r="N22468" t="s">
        <v>18</v>
      </c>
      <c r="O22468" s="1">
        <v>2.3151400000000001E-102</v>
      </c>
      <c r="P22468">
        <v>970</v>
      </c>
    </row>
    <row r="22469" spans="1:16" x14ac:dyDescent="0.25">
      <c r="A22469" t="s">
        <v>33181</v>
      </c>
      <c r="B22469">
        <v>618</v>
      </c>
      <c r="C22469" s="3" t="str">
        <f>HYPERLINK("http://www.uniprot.org/uniprot/I1MQD7","tr|I1MQD7|I1MQD7_SOYBN")</f>
        <v>tr|I1MQD7|I1MQD7_SOYBN</v>
      </c>
      <c r="D22469" t="s">
        <v>28</v>
      </c>
      <c r="E22469">
        <v>72.05</v>
      </c>
      <c r="F22469">
        <v>204</v>
      </c>
      <c r="G22469">
        <v>57</v>
      </c>
      <c r="H22469">
        <v>0</v>
      </c>
      <c r="I22469">
        <v>1</v>
      </c>
      <c r="J22469">
        <v>612</v>
      </c>
      <c r="K22469">
        <v>1</v>
      </c>
      <c r="L22469">
        <v>361</v>
      </c>
      <c r="M22469">
        <v>564</v>
      </c>
      <c r="N22469" t="s">
        <v>18</v>
      </c>
      <c r="O22469" s="1">
        <v>1.43102E-80</v>
      </c>
      <c r="P22469">
        <v>778</v>
      </c>
    </row>
    <row r="22470" spans="1:16" x14ac:dyDescent="0.25">
      <c r="A22470" t="s">
        <v>33182</v>
      </c>
      <c r="B22470">
        <v>405</v>
      </c>
      <c r="C22470" s="3" t="str">
        <f>HYPERLINK("http://www.uniprot.org/uniprot/G7KB30","tr|G7KB30|G7KB30_MEDTR")</f>
        <v>tr|G7KB30|G7KB30_MEDTR</v>
      </c>
      <c r="D22470" t="s">
        <v>1324</v>
      </c>
      <c r="E22470">
        <v>43.2</v>
      </c>
      <c r="F22470">
        <v>125</v>
      </c>
      <c r="G22470">
        <v>71</v>
      </c>
      <c r="H22470">
        <v>1</v>
      </c>
      <c r="I22470">
        <v>1</v>
      </c>
      <c r="J22470">
        <v>372</v>
      </c>
      <c r="K22470">
        <v>1</v>
      </c>
      <c r="L22470">
        <v>224</v>
      </c>
      <c r="M22470">
        <v>343</v>
      </c>
      <c r="N22470" t="s">
        <v>18</v>
      </c>
      <c r="O22470" s="1">
        <v>6.6346399999999999E-18</v>
      </c>
      <c r="P22470">
        <v>236</v>
      </c>
    </row>
    <row r="22471" spans="1:16" x14ac:dyDescent="0.25">
      <c r="A22471" t="s">
        <v>33183</v>
      </c>
      <c r="B22471">
        <v>408</v>
      </c>
      <c r="C22471" s="3" t="str">
        <f>HYPERLINK("http://www.uniprot.org/uniprot/M8B1Y6","tr|M8B1Y6|M8B1Y6_TRIUA")</f>
        <v>tr|M8B1Y6|M8B1Y6_TRIUA</v>
      </c>
      <c r="D22471" t="s">
        <v>33184</v>
      </c>
      <c r="E22471">
        <v>62.4</v>
      </c>
      <c r="F22471">
        <v>133</v>
      </c>
      <c r="G22471">
        <v>50</v>
      </c>
      <c r="H22471">
        <v>0</v>
      </c>
      <c r="I22471">
        <v>1</v>
      </c>
      <c r="J22471">
        <v>399</v>
      </c>
      <c r="K22471">
        <v>1</v>
      </c>
      <c r="L22471">
        <v>1069</v>
      </c>
      <c r="M22471">
        <v>1201</v>
      </c>
      <c r="N22471" t="s">
        <v>18</v>
      </c>
      <c r="O22471" s="1">
        <v>7.7474299999999997E-43</v>
      </c>
      <c r="P22471">
        <v>451</v>
      </c>
    </row>
    <row r="22472" spans="1:16" x14ac:dyDescent="0.25">
      <c r="A22472" t="s">
        <v>33185</v>
      </c>
      <c r="B22472">
        <v>357</v>
      </c>
      <c r="C22472" s="3" t="str">
        <f>HYPERLINK("http://www.uniprot.org/uniprot/Q949K8","tr|Q949K8|Q949K8_CICAR")</f>
        <v>tr|Q949K8|Q949K8_CICAR</v>
      </c>
      <c r="D22472" t="s">
        <v>55</v>
      </c>
      <c r="E22472">
        <v>62.76</v>
      </c>
      <c r="F22472">
        <v>94</v>
      </c>
      <c r="G22472">
        <v>35</v>
      </c>
      <c r="H22472">
        <v>0</v>
      </c>
      <c r="I22472">
        <v>10</v>
      </c>
      <c r="J22472">
        <v>291</v>
      </c>
      <c r="K22472">
        <v>1</v>
      </c>
      <c r="L22472">
        <v>13</v>
      </c>
      <c r="M22472">
        <v>106</v>
      </c>
      <c r="N22472" t="s">
        <v>18</v>
      </c>
      <c r="O22472" s="1">
        <v>6.2247699999999996E-24</v>
      </c>
      <c r="P22472">
        <v>288</v>
      </c>
    </row>
    <row r="22473" spans="1:16" x14ac:dyDescent="0.25">
      <c r="A22473" t="s">
        <v>33186</v>
      </c>
      <c r="B22473">
        <v>1248</v>
      </c>
      <c r="C22473" s="3" t="str">
        <f>HYPERLINK("http://www.uniprot.org/uniprot/K7MNX2","tr|K7MNX2|K7MNX2_SOYBN")</f>
        <v>tr|K7MNX2|K7MNX2_SOYBN</v>
      </c>
      <c r="D22473" t="s">
        <v>28</v>
      </c>
      <c r="E22473">
        <v>24.27</v>
      </c>
      <c r="F22473">
        <v>243</v>
      </c>
      <c r="G22473">
        <v>184</v>
      </c>
      <c r="H22473">
        <v>29</v>
      </c>
      <c r="I22473">
        <v>307</v>
      </c>
      <c r="J22473">
        <v>948</v>
      </c>
      <c r="K22473">
        <v>1</v>
      </c>
      <c r="L22473">
        <v>272</v>
      </c>
      <c r="M22473">
        <v>514</v>
      </c>
      <c r="N22473" t="s">
        <v>18</v>
      </c>
      <c r="O22473" s="1">
        <v>4.2407699999999998E-16</v>
      </c>
      <c r="P22473">
        <v>227</v>
      </c>
    </row>
    <row r="22474" spans="1:16" x14ac:dyDescent="0.25">
      <c r="A22474" t="s">
        <v>33187</v>
      </c>
      <c r="B22474">
        <v>3645</v>
      </c>
      <c r="C22474" s="3" t="str">
        <f>HYPERLINK("http://www.uniprot.org/uniprot/Q2HS37","tr|Q2HS37|Q2HS37_MEDTR")</f>
        <v>tr|Q2HS37|Q2HS37_MEDTR</v>
      </c>
      <c r="D22474" t="s">
        <v>33188</v>
      </c>
      <c r="E22474">
        <v>80.47</v>
      </c>
      <c r="F22474">
        <v>1045</v>
      </c>
      <c r="G22474">
        <v>204</v>
      </c>
      <c r="H22474">
        <v>3</v>
      </c>
      <c r="I22474">
        <v>1</v>
      </c>
      <c r="J22474">
        <v>3126</v>
      </c>
      <c r="K22474">
        <v>1</v>
      </c>
      <c r="L22474">
        <v>1</v>
      </c>
      <c r="M22474">
        <v>1039</v>
      </c>
      <c r="N22474" t="s">
        <v>18</v>
      </c>
      <c r="O22474">
        <v>0</v>
      </c>
      <c r="P22474">
        <v>4227</v>
      </c>
    </row>
    <row r="22475" spans="1:16" x14ac:dyDescent="0.25">
      <c r="A22475" t="s">
        <v>33189</v>
      </c>
      <c r="B22475">
        <v>1572</v>
      </c>
      <c r="C22475" s="3" t="str">
        <f>HYPERLINK("http://www.uniprot.org/uniprot/I1KU09","tr|I1KU09|I1KU09_SOYBN")</f>
        <v>tr|I1KU09|I1KU09_SOYBN</v>
      </c>
      <c r="D22475" t="s">
        <v>99</v>
      </c>
      <c r="E22475">
        <v>75.040000000000006</v>
      </c>
      <c r="F22475">
        <v>517</v>
      </c>
      <c r="G22475">
        <v>129</v>
      </c>
      <c r="H22475">
        <v>4</v>
      </c>
      <c r="I22475">
        <v>31</v>
      </c>
      <c r="J22475">
        <v>1569</v>
      </c>
      <c r="K22475">
        <v>1</v>
      </c>
      <c r="L22475">
        <v>103</v>
      </c>
      <c r="M22475">
        <v>611</v>
      </c>
      <c r="N22475" t="s">
        <v>18</v>
      </c>
      <c r="O22475">
        <v>0</v>
      </c>
      <c r="P22475">
        <v>1937</v>
      </c>
    </row>
    <row r="22476" spans="1:16" x14ac:dyDescent="0.25">
      <c r="A22476" t="s">
        <v>33190</v>
      </c>
      <c r="B22476">
        <v>720</v>
      </c>
      <c r="C22476" s="3" t="str">
        <f>HYPERLINK("http://www.uniprot.org/uniprot/G7IMY6","tr|G7IMY6|G7IMY6_MEDTR")</f>
        <v>tr|G7IMY6|G7IMY6_MEDTR</v>
      </c>
      <c r="D22476" t="s">
        <v>5521</v>
      </c>
      <c r="E22476">
        <v>51.16</v>
      </c>
      <c r="F22476">
        <v>172</v>
      </c>
      <c r="G22476">
        <v>84</v>
      </c>
      <c r="H22476">
        <v>9</v>
      </c>
      <c r="I22476">
        <v>163</v>
      </c>
      <c r="J22476">
        <v>651</v>
      </c>
      <c r="K22476">
        <v>1</v>
      </c>
      <c r="L22476">
        <v>33</v>
      </c>
      <c r="M22476">
        <v>201</v>
      </c>
      <c r="N22476" t="s">
        <v>18</v>
      </c>
      <c r="O22476" s="1">
        <v>5.9611999999999998E-35</v>
      </c>
      <c r="P22476">
        <v>386</v>
      </c>
    </row>
    <row r="22477" spans="1:16" x14ac:dyDescent="0.25">
      <c r="A22477" t="s">
        <v>33191</v>
      </c>
      <c r="B22477">
        <v>636</v>
      </c>
      <c r="C22477" s="3" t="str">
        <f>HYPERLINK("http://www.uniprot.org/uniprot/B9T5F1","tr|B9T5F1|B9T5F1_RICCO")</f>
        <v>tr|B9T5F1|B9T5F1_RICCO</v>
      </c>
      <c r="D22477" t="s">
        <v>33192</v>
      </c>
      <c r="E22477">
        <v>51.3</v>
      </c>
      <c r="F22477">
        <v>115</v>
      </c>
      <c r="G22477">
        <v>56</v>
      </c>
      <c r="H22477">
        <v>6</v>
      </c>
      <c r="I22477">
        <v>4</v>
      </c>
      <c r="J22477">
        <v>330</v>
      </c>
      <c r="K22477">
        <v>1</v>
      </c>
      <c r="L22477">
        <v>75</v>
      </c>
      <c r="M22477">
        <v>189</v>
      </c>
      <c r="N22477" t="s">
        <v>18</v>
      </c>
      <c r="O22477" s="1">
        <v>5.63626E-22</v>
      </c>
      <c r="P22477">
        <v>273</v>
      </c>
    </row>
    <row r="22478" spans="1:16" x14ac:dyDescent="0.25">
      <c r="A22478" t="s">
        <v>33193</v>
      </c>
      <c r="B22478">
        <v>339</v>
      </c>
      <c r="C22478" s="3" t="str">
        <f>HYPERLINK("http://www.uniprot.org/uniprot/G7KDW6","tr|G7KDW6|G7KDW6_MEDTR")</f>
        <v>tr|G7KDW6|G7KDW6_MEDTR</v>
      </c>
      <c r="D22478" t="s">
        <v>26953</v>
      </c>
      <c r="E22478">
        <v>88.73</v>
      </c>
      <c r="F22478">
        <v>71</v>
      </c>
      <c r="G22478">
        <v>8</v>
      </c>
      <c r="H22478">
        <v>0</v>
      </c>
      <c r="I22478">
        <v>19</v>
      </c>
      <c r="J22478">
        <v>231</v>
      </c>
      <c r="K22478">
        <v>1</v>
      </c>
      <c r="L22478">
        <v>193</v>
      </c>
      <c r="M22478">
        <v>263</v>
      </c>
      <c r="N22478" t="s">
        <v>18</v>
      </c>
      <c r="O22478" s="1">
        <v>3.73524E-29</v>
      </c>
      <c r="P22478">
        <v>333</v>
      </c>
    </row>
    <row r="22479" spans="1:16" x14ac:dyDescent="0.25">
      <c r="A22479" t="s">
        <v>33194</v>
      </c>
      <c r="B22479">
        <v>732</v>
      </c>
      <c r="C22479" s="3" t="str">
        <f>HYPERLINK("http://www.uniprot.org/uniprot/G7L402","tr|G7L402|G7L402_MEDTR")</f>
        <v>tr|G7L402|G7L402_MEDTR</v>
      </c>
      <c r="D22479" t="s">
        <v>33195</v>
      </c>
      <c r="E22479">
        <v>54.26</v>
      </c>
      <c r="F22479">
        <v>223</v>
      </c>
      <c r="G22479">
        <v>102</v>
      </c>
      <c r="H22479">
        <v>0</v>
      </c>
      <c r="I22479">
        <v>61</v>
      </c>
      <c r="J22479">
        <v>729</v>
      </c>
      <c r="K22479">
        <v>1</v>
      </c>
      <c r="L22479">
        <v>19</v>
      </c>
      <c r="M22479">
        <v>241</v>
      </c>
      <c r="N22479" t="s">
        <v>18</v>
      </c>
      <c r="O22479" s="1">
        <v>3.00996E-58</v>
      </c>
      <c r="P22479">
        <v>587</v>
      </c>
    </row>
    <row r="22480" spans="1:16" x14ac:dyDescent="0.25">
      <c r="A22480" t="s">
        <v>33196</v>
      </c>
      <c r="B22480">
        <v>2661</v>
      </c>
      <c r="C22480" s="3" t="str">
        <f>HYPERLINK("http://www.uniprot.org/uniprot/G7IGB4","tr|G7IGB4|G7IGB4_MEDTR")</f>
        <v>tr|G7IGB4|G7IGB4_MEDTR</v>
      </c>
      <c r="D22480" t="s">
        <v>33197</v>
      </c>
      <c r="E22480">
        <v>59.36</v>
      </c>
      <c r="F22480">
        <v>603</v>
      </c>
      <c r="G22480">
        <v>245</v>
      </c>
      <c r="H22480">
        <v>93</v>
      </c>
      <c r="I22480">
        <v>1</v>
      </c>
      <c r="J22480">
        <v>1530</v>
      </c>
      <c r="K22480">
        <v>1</v>
      </c>
      <c r="L22480">
        <v>1</v>
      </c>
      <c r="M22480">
        <v>603</v>
      </c>
      <c r="N22480" t="s">
        <v>18</v>
      </c>
      <c r="O22480">
        <v>0</v>
      </c>
      <c r="P22480">
        <v>1672</v>
      </c>
    </row>
    <row r="22481" spans="1:16" x14ac:dyDescent="0.25">
      <c r="A22481" t="s">
        <v>33198</v>
      </c>
      <c r="B22481">
        <v>603</v>
      </c>
      <c r="C22481" s="3" t="str">
        <f>HYPERLINK("http://www.uniprot.org/uniprot/G7K4L8","tr|G7K4L8|G7K4L8_MEDTR")</f>
        <v>tr|G7K4L8|G7K4L8_MEDTR</v>
      </c>
      <c r="D22481" t="s">
        <v>1665</v>
      </c>
      <c r="E22481">
        <v>52.45</v>
      </c>
      <c r="F22481">
        <v>204</v>
      </c>
      <c r="G22481">
        <v>97</v>
      </c>
      <c r="H22481">
        <v>4</v>
      </c>
      <c r="I22481">
        <v>1</v>
      </c>
      <c r="J22481">
        <v>600</v>
      </c>
      <c r="K22481">
        <v>1</v>
      </c>
      <c r="L22481">
        <v>29</v>
      </c>
      <c r="M22481">
        <v>232</v>
      </c>
      <c r="N22481" t="s">
        <v>18</v>
      </c>
      <c r="O22481" s="1">
        <v>2.2511200000000001E-51</v>
      </c>
      <c r="P22481">
        <v>526</v>
      </c>
    </row>
    <row r="22482" spans="1:16" x14ac:dyDescent="0.25">
      <c r="A22482" t="s">
        <v>33199</v>
      </c>
      <c r="B22482">
        <v>705</v>
      </c>
      <c r="C22482" s="3" t="str">
        <f>HYPERLINK("http://www.uniprot.org/uniprot/G7IMI9","tr|G7IMI9|G7IMI9_MEDTR")</f>
        <v>tr|G7IMI9|G7IMI9_MEDTR</v>
      </c>
      <c r="D22482" t="s">
        <v>33200</v>
      </c>
      <c r="E22482">
        <v>64.28</v>
      </c>
      <c r="F22482">
        <v>238</v>
      </c>
      <c r="G22482">
        <v>85</v>
      </c>
      <c r="H22482">
        <v>4</v>
      </c>
      <c r="I22482">
        <v>1</v>
      </c>
      <c r="J22482">
        <v>702</v>
      </c>
      <c r="K22482">
        <v>1</v>
      </c>
      <c r="L22482">
        <v>1</v>
      </c>
      <c r="M22482">
        <v>237</v>
      </c>
      <c r="N22482" t="s">
        <v>18</v>
      </c>
      <c r="O22482" s="1">
        <v>3.8745700000000001E-76</v>
      </c>
      <c r="P22482">
        <v>741</v>
      </c>
    </row>
    <row r="22483" spans="1:16" x14ac:dyDescent="0.25">
      <c r="A22483" t="s">
        <v>33201</v>
      </c>
      <c r="B22483">
        <v>585</v>
      </c>
      <c r="C22483" s="3" t="str">
        <f>HYPERLINK("http://www.uniprot.org/uniprot/K7M5F2","tr|K7M5F2|K7M5F2_SOYBN")</f>
        <v>tr|K7M5F2|K7M5F2_SOYBN</v>
      </c>
      <c r="D22483" t="s">
        <v>28</v>
      </c>
      <c r="E22483">
        <v>63.85</v>
      </c>
      <c r="F22483">
        <v>166</v>
      </c>
      <c r="G22483">
        <v>60</v>
      </c>
      <c r="H22483">
        <v>1</v>
      </c>
      <c r="I22483">
        <v>58</v>
      </c>
      <c r="J22483">
        <v>552</v>
      </c>
      <c r="K22483">
        <v>1</v>
      </c>
      <c r="L22483">
        <v>27</v>
      </c>
      <c r="M22483">
        <v>192</v>
      </c>
      <c r="N22483" t="s">
        <v>18</v>
      </c>
      <c r="O22483" s="1">
        <v>5.7397600000000003E-46</v>
      </c>
      <c r="P22483">
        <v>479</v>
      </c>
    </row>
    <row r="22484" spans="1:16" x14ac:dyDescent="0.25">
      <c r="A22484" t="s">
        <v>33202</v>
      </c>
      <c r="B22484">
        <v>2769</v>
      </c>
      <c r="C22484" s="3" t="str">
        <f>HYPERLINK("http://www.uniprot.org/uniprot/K7LJ03","tr|K7LJ03|K7LJ03_SOYBN")</f>
        <v>tr|K7LJ03|K7LJ03_SOYBN</v>
      </c>
      <c r="D22484" t="s">
        <v>28</v>
      </c>
      <c r="E22484">
        <v>77.63</v>
      </c>
      <c r="F22484">
        <v>559</v>
      </c>
      <c r="G22484">
        <v>125</v>
      </c>
      <c r="H22484">
        <v>53</v>
      </c>
      <c r="I22484">
        <v>1</v>
      </c>
      <c r="J22484">
        <v>1518</v>
      </c>
      <c r="K22484">
        <v>1</v>
      </c>
      <c r="L22484">
        <v>1</v>
      </c>
      <c r="M22484">
        <v>559</v>
      </c>
      <c r="N22484" t="s">
        <v>18</v>
      </c>
      <c r="O22484">
        <v>0</v>
      </c>
      <c r="P22484">
        <v>2083</v>
      </c>
    </row>
    <row r="22485" spans="1:16" x14ac:dyDescent="0.25">
      <c r="A22485" t="s">
        <v>33203</v>
      </c>
      <c r="B22485">
        <v>2160</v>
      </c>
      <c r="C22485" s="3" t="str">
        <f>HYPERLINK("http://www.uniprot.org/uniprot/G7JAH7","tr|G7JAH7|G7JAH7_MEDTR")</f>
        <v>tr|G7JAH7|G7JAH7_MEDTR</v>
      </c>
      <c r="D22485" t="s">
        <v>33204</v>
      </c>
      <c r="E22485">
        <v>82.59</v>
      </c>
      <c r="F22485">
        <v>701</v>
      </c>
      <c r="G22485">
        <v>122</v>
      </c>
      <c r="H22485">
        <v>1</v>
      </c>
      <c r="I22485">
        <v>1</v>
      </c>
      <c r="J22485">
        <v>2100</v>
      </c>
      <c r="K22485">
        <v>1</v>
      </c>
      <c r="L22485">
        <v>1</v>
      </c>
      <c r="M22485">
        <v>701</v>
      </c>
      <c r="N22485" t="s">
        <v>18</v>
      </c>
      <c r="O22485">
        <v>0</v>
      </c>
      <c r="P22485">
        <v>2937</v>
      </c>
    </row>
    <row r="22486" spans="1:16" x14ac:dyDescent="0.25">
      <c r="A22486" t="s">
        <v>33205</v>
      </c>
      <c r="B22486">
        <v>4869</v>
      </c>
      <c r="C22486" s="3" t="str">
        <f>HYPERLINK("http://www.uniprot.org/uniprot/G7J4W3","tr|G7J4W3|G7J4W3_MEDTR")</f>
        <v>tr|G7J4W3|G7J4W3_MEDTR</v>
      </c>
      <c r="D22486" t="s">
        <v>33206</v>
      </c>
      <c r="E22486">
        <v>69.400000000000006</v>
      </c>
      <c r="F22486">
        <v>1386</v>
      </c>
      <c r="G22486">
        <v>424</v>
      </c>
      <c r="H22486">
        <v>12</v>
      </c>
      <c r="I22486">
        <v>712</v>
      </c>
      <c r="J22486">
        <v>4833</v>
      </c>
      <c r="K22486">
        <v>1</v>
      </c>
      <c r="L22486">
        <v>319</v>
      </c>
      <c r="M22486">
        <v>1640</v>
      </c>
      <c r="N22486" t="s">
        <v>18</v>
      </c>
      <c r="O22486">
        <v>0</v>
      </c>
      <c r="P22486">
        <v>4714</v>
      </c>
    </row>
    <row r="22487" spans="1:16" x14ac:dyDescent="0.25">
      <c r="A22487" t="s">
        <v>33207</v>
      </c>
      <c r="B22487">
        <v>2805</v>
      </c>
      <c r="C22487" s="3" t="str">
        <f>HYPERLINK("http://www.uniprot.org/uniprot/M5XQ56","tr|M5XQ56|M5XQ56_PRUPE")</f>
        <v>tr|M5XQ56|M5XQ56_PRUPE</v>
      </c>
      <c r="D22487" t="s">
        <v>33208</v>
      </c>
      <c r="E22487">
        <v>73.7</v>
      </c>
      <c r="F22487">
        <v>924</v>
      </c>
      <c r="G22487">
        <v>243</v>
      </c>
      <c r="H22487">
        <v>1</v>
      </c>
      <c r="I22487">
        <v>34</v>
      </c>
      <c r="J22487">
        <v>2802</v>
      </c>
      <c r="K22487">
        <v>1</v>
      </c>
      <c r="L22487">
        <v>31</v>
      </c>
      <c r="M22487">
        <v>950</v>
      </c>
      <c r="N22487" t="s">
        <v>18</v>
      </c>
      <c r="O22487">
        <v>0</v>
      </c>
      <c r="P22487">
        <v>3651</v>
      </c>
    </row>
    <row r="22488" spans="1:16" x14ac:dyDescent="0.25">
      <c r="A22488" t="s">
        <v>33209</v>
      </c>
      <c r="B22488">
        <v>651</v>
      </c>
      <c r="C22488" s="3" t="str">
        <f>HYPERLINK("http://www.uniprot.org/uniprot/K7LNM9","tr|K7LNM9|K7LNM9_SOYBN")</f>
        <v>tr|K7LNM9|K7LNM9_SOYBN</v>
      </c>
      <c r="D22488" t="s">
        <v>28</v>
      </c>
      <c r="E22488">
        <v>50.49</v>
      </c>
      <c r="F22488">
        <v>204</v>
      </c>
      <c r="G22488">
        <v>101</v>
      </c>
      <c r="H22488">
        <v>0</v>
      </c>
      <c r="I22488">
        <v>37</v>
      </c>
      <c r="J22488">
        <v>648</v>
      </c>
      <c r="K22488">
        <v>1</v>
      </c>
      <c r="L22488">
        <v>25</v>
      </c>
      <c r="M22488">
        <v>228</v>
      </c>
      <c r="N22488" t="s">
        <v>18</v>
      </c>
      <c r="O22488" s="1">
        <v>4.9700599999999999E-45</v>
      </c>
      <c r="P22488">
        <v>472</v>
      </c>
    </row>
    <row r="22489" spans="1:16" x14ac:dyDescent="0.25">
      <c r="A22489" t="s">
        <v>33210</v>
      </c>
      <c r="B22489">
        <v>2103</v>
      </c>
      <c r="C22489" s="3" t="str">
        <f>HYPERLINK("http://www.uniprot.org/uniprot/G7LBA0","tr|G7LBA0|G7LBA0_MEDTR")</f>
        <v>tr|G7LBA0|G7LBA0_MEDTR</v>
      </c>
      <c r="D22489" t="s">
        <v>33211</v>
      </c>
      <c r="E22489">
        <v>53.74</v>
      </c>
      <c r="F22489">
        <v>748</v>
      </c>
      <c r="G22489">
        <v>346</v>
      </c>
      <c r="H22489">
        <v>68</v>
      </c>
      <c r="I22489">
        <v>4</v>
      </c>
      <c r="J22489">
        <v>2043</v>
      </c>
      <c r="K22489">
        <v>1</v>
      </c>
      <c r="L22489">
        <v>3</v>
      </c>
      <c r="M22489">
        <v>738</v>
      </c>
      <c r="N22489" t="s">
        <v>18</v>
      </c>
      <c r="O22489">
        <v>0</v>
      </c>
      <c r="P22489">
        <v>1718</v>
      </c>
    </row>
    <row r="22490" spans="1:16" x14ac:dyDescent="0.25">
      <c r="A22490" t="s">
        <v>33212</v>
      </c>
      <c r="B22490">
        <v>1092</v>
      </c>
      <c r="C22490" s="3" t="str">
        <f>HYPERLINK("http://www.uniprot.org/uniprot/G7JHB9","tr|G7JHB9|G7JHB9_MEDTR")</f>
        <v>tr|G7JHB9|G7JHB9_MEDTR</v>
      </c>
      <c r="D22490" t="s">
        <v>33213</v>
      </c>
      <c r="E22490">
        <v>69.430000000000007</v>
      </c>
      <c r="F22490">
        <v>373</v>
      </c>
      <c r="G22490">
        <v>114</v>
      </c>
      <c r="H22490">
        <v>10</v>
      </c>
      <c r="I22490">
        <v>1</v>
      </c>
      <c r="J22490">
        <v>1089</v>
      </c>
      <c r="K22490">
        <v>1</v>
      </c>
      <c r="L22490">
        <v>1</v>
      </c>
      <c r="M22490">
        <v>344</v>
      </c>
      <c r="N22490" t="s">
        <v>18</v>
      </c>
      <c r="O22490" s="1">
        <v>2.92911E-124</v>
      </c>
      <c r="P22490">
        <v>1159</v>
      </c>
    </row>
    <row r="22491" spans="1:16" x14ac:dyDescent="0.25">
      <c r="A22491" t="s">
        <v>33214</v>
      </c>
      <c r="B22491">
        <v>423</v>
      </c>
      <c r="C22491" s="3" t="str">
        <f>HYPERLINK("http://www.uniprot.org/uniprot/G7JCK5","tr|G7JCK5|G7JCK5_MEDTR")</f>
        <v>tr|G7JCK5|G7JCK5_MEDTR</v>
      </c>
      <c r="D22491" t="s">
        <v>33215</v>
      </c>
      <c r="E22491">
        <v>54.34</v>
      </c>
      <c r="F22491">
        <v>138</v>
      </c>
      <c r="G22491">
        <v>63</v>
      </c>
      <c r="H22491">
        <v>2</v>
      </c>
      <c r="I22491">
        <v>10</v>
      </c>
      <c r="J22491">
        <v>417</v>
      </c>
      <c r="K22491">
        <v>1</v>
      </c>
      <c r="L22491">
        <v>9</v>
      </c>
      <c r="M22491">
        <v>146</v>
      </c>
      <c r="N22491" t="s">
        <v>18</v>
      </c>
      <c r="O22491" s="1">
        <v>3.1809300000000002E-36</v>
      </c>
      <c r="P22491">
        <v>394</v>
      </c>
    </row>
    <row r="22492" spans="1:16" x14ac:dyDescent="0.25">
      <c r="A22492" t="s">
        <v>33216</v>
      </c>
      <c r="B22492">
        <v>1971</v>
      </c>
      <c r="C22492" s="3" t="str">
        <f>HYPERLINK("http://www.uniprot.org/uniprot/G7JJ94","tr|G7JJ94|G7JJ94_MEDTR")</f>
        <v>tr|G7JJ94|G7JJ94_MEDTR</v>
      </c>
      <c r="D22492" t="s">
        <v>33217</v>
      </c>
      <c r="E22492">
        <v>83.23</v>
      </c>
      <c r="F22492">
        <v>656</v>
      </c>
      <c r="G22492">
        <v>110</v>
      </c>
      <c r="H22492">
        <v>0</v>
      </c>
      <c r="I22492">
        <v>1</v>
      </c>
      <c r="J22492">
        <v>1968</v>
      </c>
      <c r="K22492">
        <v>1</v>
      </c>
      <c r="L22492">
        <v>1</v>
      </c>
      <c r="M22492">
        <v>646</v>
      </c>
      <c r="N22492" t="s">
        <v>18</v>
      </c>
      <c r="O22492">
        <v>0</v>
      </c>
      <c r="P22492">
        <v>2830</v>
      </c>
    </row>
    <row r="22493" spans="1:16" x14ac:dyDescent="0.25">
      <c r="A22493" t="s">
        <v>33218</v>
      </c>
      <c r="B22493">
        <v>1371</v>
      </c>
      <c r="C22493" s="3" t="str">
        <f>HYPERLINK("http://www.uniprot.org/uniprot/G7JWC6","tr|G7JWC6|G7JWC6_MEDTR")</f>
        <v>tr|G7JWC6|G7JWC6_MEDTR</v>
      </c>
      <c r="D22493" t="s">
        <v>33219</v>
      </c>
      <c r="E22493">
        <v>78.69</v>
      </c>
      <c r="F22493">
        <v>460</v>
      </c>
      <c r="G22493">
        <v>98</v>
      </c>
      <c r="H22493">
        <v>4</v>
      </c>
      <c r="I22493">
        <v>1</v>
      </c>
      <c r="J22493">
        <v>1368</v>
      </c>
      <c r="K22493">
        <v>1</v>
      </c>
      <c r="L22493">
        <v>1</v>
      </c>
      <c r="M22493">
        <v>456</v>
      </c>
      <c r="N22493" t="s">
        <v>18</v>
      </c>
      <c r="O22493">
        <v>0</v>
      </c>
      <c r="P22493">
        <v>1881</v>
      </c>
    </row>
    <row r="22494" spans="1:16" x14ac:dyDescent="0.25">
      <c r="A22494" t="s">
        <v>33220</v>
      </c>
      <c r="B22494">
        <v>663</v>
      </c>
      <c r="C22494" s="3" t="str">
        <f>HYPERLINK("http://www.uniprot.org/uniprot/I3S399","tr|I3S399|I3S399_MEDTR")</f>
        <v>tr|I3S399|I3S399_MEDTR</v>
      </c>
      <c r="D22494" t="s">
        <v>22</v>
      </c>
      <c r="E22494">
        <v>78.989999999999995</v>
      </c>
      <c r="F22494">
        <v>219</v>
      </c>
      <c r="G22494">
        <v>46</v>
      </c>
      <c r="H22494">
        <v>0</v>
      </c>
      <c r="I22494">
        <v>4</v>
      </c>
      <c r="J22494">
        <v>660</v>
      </c>
      <c r="K22494">
        <v>1</v>
      </c>
      <c r="L22494">
        <v>12</v>
      </c>
      <c r="M22494">
        <v>227</v>
      </c>
      <c r="N22494" t="s">
        <v>18</v>
      </c>
      <c r="O22494" s="1">
        <v>1.6027899999999999E-94</v>
      </c>
      <c r="P22494">
        <v>899</v>
      </c>
    </row>
    <row r="22495" spans="1:16" x14ac:dyDescent="0.25">
      <c r="A22495" t="s">
        <v>33221</v>
      </c>
      <c r="B22495">
        <v>984</v>
      </c>
      <c r="C22495" s="3" t="str">
        <f>HYPERLINK("http://www.uniprot.org/uniprot/G7K125","tr|G7K125|G7K125_MEDTR")</f>
        <v>tr|G7K125|G7K125_MEDTR</v>
      </c>
      <c r="D22495" t="s">
        <v>33222</v>
      </c>
      <c r="E22495">
        <v>59.82</v>
      </c>
      <c r="F22495">
        <v>341</v>
      </c>
      <c r="G22495">
        <v>137</v>
      </c>
      <c r="H22495">
        <v>14</v>
      </c>
      <c r="I22495">
        <v>1</v>
      </c>
      <c r="J22495">
        <v>981</v>
      </c>
      <c r="K22495">
        <v>1</v>
      </c>
      <c r="L22495">
        <v>1</v>
      </c>
      <c r="M22495">
        <v>333</v>
      </c>
      <c r="N22495" t="s">
        <v>18</v>
      </c>
      <c r="O22495" s="1">
        <v>1.0940899999999999E-95</v>
      </c>
      <c r="P22495">
        <v>912</v>
      </c>
    </row>
    <row r="22496" spans="1:16" x14ac:dyDescent="0.25">
      <c r="A22496" t="s">
        <v>33223</v>
      </c>
      <c r="B22496">
        <v>342</v>
      </c>
      <c r="C22496" s="3" t="str">
        <f>HYPERLINK("http://www.uniprot.org/uniprot/I1L3R2","tr|I1L3R2|I1L3R2_SOYBN")</f>
        <v>tr|I1L3R2|I1L3R2_SOYBN</v>
      </c>
      <c r="D22496" t="s">
        <v>71</v>
      </c>
      <c r="E22496">
        <v>83.33</v>
      </c>
      <c r="F22496">
        <v>42</v>
      </c>
      <c r="G22496">
        <v>7</v>
      </c>
      <c r="H22496">
        <v>0</v>
      </c>
      <c r="I22496">
        <v>193</v>
      </c>
      <c r="J22496">
        <v>318</v>
      </c>
      <c r="K22496">
        <v>1</v>
      </c>
      <c r="L22496">
        <v>587</v>
      </c>
      <c r="M22496">
        <v>628</v>
      </c>
      <c r="N22496" t="s">
        <v>18</v>
      </c>
      <c r="O22496" s="1">
        <v>1.4200099999999999E-12</v>
      </c>
      <c r="P22496">
        <v>190</v>
      </c>
    </row>
    <row r="22497" spans="1:16" x14ac:dyDescent="0.25">
      <c r="A22497" t="s">
        <v>33224</v>
      </c>
      <c r="B22497">
        <v>2667</v>
      </c>
      <c r="C22497" s="3" t="str">
        <f>HYPERLINK("http://www.uniprot.org/uniprot/E7ELN7","tr|E7ELN7|E7ELN7_MEDTR")</f>
        <v>tr|E7ELN7|E7ELN7_MEDTR</v>
      </c>
      <c r="D22497" t="s">
        <v>33225</v>
      </c>
      <c r="E22497">
        <v>88.53</v>
      </c>
      <c r="F22497">
        <v>890</v>
      </c>
      <c r="G22497">
        <v>102</v>
      </c>
      <c r="H22497">
        <v>2</v>
      </c>
      <c r="I22497">
        <v>1</v>
      </c>
      <c r="J22497">
        <v>2664</v>
      </c>
      <c r="K22497">
        <v>1</v>
      </c>
      <c r="L22497">
        <v>1</v>
      </c>
      <c r="M22497">
        <v>884</v>
      </c>
      <c r="N22497" t="s">
        <v>18</v>
      </c>
      <c r="O22497">
        <v>0</v>
      </c>
      <c r="P22497">
        <v>4300</v>
      </c>
    </row>
    <row r="22498" spans="1:16" x14ac:dyDescent="0.25">
      <c r="A22498" t="s">
        <v>33226</v>
      </c>
      <c r="B22498">
        <v>1518</v>
      </c>
      <c r="C22498" s="3" t="str">
        <f>HYPERLINK("http://www.uniprot.org/uniprot/I1MHP5","tr|I1MHP5|I1MHP5_SOYBN")</f>
        <v>tr|I1MHP5|I1MHP5_SOYBN</v>
      </c>
      <c r="D22498" t="s">
        <v>28</v>
      </c>
      <c r="E22498">
        <v>27.85</v>
      </c>
      <c r="F22498">
        <v>420</v>
      </c>
      <c r="G22498">
        <v>303</v>
      </c>
      <c r="H22498">
        <v>42</v>
      </c>
      <c r="I22498">
        <v>151</v>
      </c>
      <c r="J22498">
        <v>1284</v>
      </c>
      <c r="K22498">
        <v>1</v>
      </c>
      <c r="L22498">
        <v>1057</v>
      </c>
      <c r="M22498">
        <v>1470</v>
      </c>
      <c r="N22498" t="s">
        <v>18</v>
      </c>
      <c r="O22498" s="1">
        <v>1.78259E-30</v>
      </c>
      <c r="P22498">
        <v>352</v>
      </c>
    </row>
    <row r="22499" spans="1:16" x14ac:dyDescent="0.25">
      <c r="A22499" t="s">
        <v>33227</v>
      </c>
      <c r="B22499">
        <v>1209</v>
      </c>
      <c r="C22499" s="3" t="str">
        <f>HYPERLINK("http://www.uniprot.org/uniprot/A5AHQ6","tr|A5AHQ6|A5AHQ6_VITVI")</f>
        <v>tr|A5AHQ6|A5AHQ6_VITVI</v>
      </c>
      <c r="D22499" t="s">
        <v>563</v>
      </c>
      <c r="E22499">
        <v>20.61</v>
      </c>
      <c r="F22499">
        <v>422</v>
      </c>
      <c r="G22499">
        <v>335</v>
      </c>
      <c r="H22499">
        <v>26</v>
      </c>
      <c r="I22499">
        <v>1</v>
      </c>
      <c r="J22499">
        <v>1188</v>
      </c>
      <c r="K22499">
        <v>1</v>
      </c>
      <c r="L22499">
        <v>599</v>
      </c>
      <c r="M22499">
        <v>1008</v>
      </c>
      <c r="N22499" t="s">
        <v>18</v>
      </c>
      <c r="O22499" s="1">
        <v>2.6154499999999999E-15</v>
      </c>
      <c r="P22499">
        <v>220</v>
      </c>
    </row>
    <row r="22500" spans="1:16" x14ac:dyDescent="0.25">
      <c r="A22500" t="s">
        <v>33228</v>
      </c>
      <c r="B22500">
        <v>495</v>
      </c>
      <c r="C22500" s="3" t="str">
        <f>HYPERLINK("http://www.uniprot.org/uniprot/Q2HS36","tr|Q2HS36|Q2HS36_MEDTR")</f>
        <v>tr|Q2HS36|Q2HS36_MEDTR</v>
      </c>
      <c r="D22500" t="s">
        <v>33229</v>
      </c>
      <c r="E22500">
        <v>40.71</v>
      </c>
      <c r="F22500">
        <v>167</v>
      </c>
      <c r="G22500">
        <v>99</v>
      </c>
      <c r="H22500">
        <v>3</v>
      </c>
      <c r="I22500">
        <v>1</v>
      </c>
      <c r="J22500">
        <v>492</v>
      </c>
      <c r="K22500">
        <v>1</v>
      </c>
      <c r="L22500">
        <v>18</v>
      </c>
      <c r="M22500">
        <v>183</v>
      </c>
      <c r="N22500" t="s">
        <v>18</v>
      </c>
      <c r="O22500" s="1">
        <v>2.5440200000000001E-17</v>
      </c>
      <c r="P22500">
        <v>231</v>
      </c>
    </row>
    <row r="22501" spans="1:16" x14ac:dyDescent="0.25">
      <c r="A22501" t="s">
        <v>33230</v>
      </c>
      <c r="B22501">
        <v>231</v>
      </c>
      <c r="C22501" s="3" t="str">
        <f>HYPERLINK("http://www.uniprot.org/uniprot/B7FL84","tr|B7FL84|B7FL84_MEDTR")</f>
        <v>tr|B7FL84|B7FL84_MEDTR</v>
      </c>
      <c r="D22501" t="s">
        <v>33231</v>
      </c>
      <c r="E22501">
        <v>94.73</v>
      </c>
      <c r="F22501">
        <v>76</v>
      </c>
      <c r="G22501">
        <v>4</v>
      </c>
      <c r="H22501">
        <v>0</v>
      </c>
      <c r="I22501">
        <v>1</v>
      </c>
      <c r="J22501">
        <v>228</v>
      </c>
      <c r="K22501">
        <v>1</v>
      </c>
      <c r="L22501">
        <v>1</v>
      </c>
      <c r="M22501">
        <v>76</v>
      </c>
      <c r="N22501" t="s">
        <v>18</v>
      </c>
      <c r="O22501" s="1">
        <v>1.72551E-34</v>
      </c>
      <c r="P22501">
        <v>379</v>
      </c>
    </row>
    <row r="22502" spans="1:16" x14ac:dyDescent="0.25">
      <c r="A22502" t="s">
        <v>33232</v>
      </c>
      <c r="B22502">
        <v>2124</v>
      </c>
      <c r="C22502" s="3" t="str">
        <f>HYPERLINK("http://www.uniprot.org/uniprot/G7KG16","tr|G7KG16|G7KG16_MEDTR")</f>
        <v>tr|G7KG16|G7KG16_MEDTR</v>
      </c>
      <c r="D22502" t="s">
        <v>33233</v>
      </c>
      <c r="E22502">
        <v>82.84</v>
      </c>
      <c r="F22502">
        <v>717</v>
      </c>
      <c r="G22502">
        <v>123</v>
      </c>
      <c r="H22502">
        <v>10</v>
      </c>
      <c r="I22502">
        <v>1</v>
      </c>
      <c r="J22502">
        <v>2121</v>
      </c>
      <c r="K22502">
        <v>1</v>
      </c>
      <c r="L22502">
        <v>25</v>
      </c>
      <c r="M22502">
        <v>739</v>
      </c>
      <c r="N22502" t="s">
        <v>18</v>
      </c>
      <c r="O22502">
        <v>0</v>
      </c>
      <c r="P22502">
        <v>3146</v>
      </c>
    </row>
    <row r="22503" spans="1:16" x14ac:dyDescent="0.25">
      <c r="A22503" t="s">
        <v>33234</v>
      </c>
      <c r="B22503">
        <v>690</v>
      </c>
      <c r="C22503" s="3" t="str">
        <f>HYPERLINK("http://www.uniprot.org/uniprot/G7IZD1","tr|G7IZD1|G7IZD1_MEDTR")</f>
        <v>tr|G7IZD1|G7IZD1_MEDTR</v>
      </c>
      <c r="D22503" t="s">
        <v>33235</v>
      </c>
      <c r="E22503">
        <v>69.819999999999993</v>
      </c>
      <c r="F22503">
        <v>232</v>
      </c>
      <c r="G22503">
        <v>70</v>
      </c>
      <c r="H22503">
        <v>27</v>
      </c>
      <c r="I22503">
        <v>1</v>
      </c>
      <c r="J22503">
        <v>615</v>
      </c>
      <c r="K22503">
        <v>1</v>
      </c>
      <c r="L22503">
        <v>1</v>
      </c>
      <c r="M22503">
        <v>232</v>
      </c>
      <c r="N22503" t="s">
        <v>18</v>
      </c>
      <c r="O22503" s="1">
        <v>6.9024300000000006E-83</v>
      </c>
      <c r="P22503">
        <v>799</v>
      </c>
    </row>
    <row r="22504" spans="1:16" x14ac:dyDescent="0.25">
      <c r="A22504" t="s">
        <v>33236</v>
      </c>
      <c r="B22504">
        <v>1059</v>
      </c>
      <c r="C22504" s="3" t="str">
        <f>HYPERLINK("http://www.uniprot.org/uniprot/G7L414","tr|G7L414|G7L414_MEDTR")</f>
        <v>tr|G7L414|G7L414_MEDTR</v>
      </c>
      <c r="D22504" t="s">
        <v>33237</v>
      </c>
      <c r="E22504">
        <v>80.33</v>
      </c>
      <c r="F22504">
        <v>361</v>
      </c>
      <c r="G22504">
        <v>71</v>
      </c>
      <c r="H22504">
        <v>12</v>
      </c>
      <c r="I22504">
        <v>10</v>
      </c>
      <c r="J22504">
        <v>1056</v>
      </c>
      <c r="K22504">
        <v>1</v>
      </c>
      <c r="L22504">
        <v>3</v>
      </c>
      <c r="M22504">
        <v>354</v>
      </c>
      <c r="N22504" t="s">
        <v>18</v>
      </c>
      <c r="O22504" s="1">
        <v>1.2904499999999999E-161</v>
      </c>
      <c r="P22504">
        <v>1481</v>
      </c>
    </row>
    <row r="22505" spans="1:16" x14ac:dyDescent="0.25">
      <c r="A22505" t="s">
        <v>33238</v>
      </c>
      <c r="B22505">
        <v>1680</v>
      </c>
      <c r="C22505" s="3" t="str">
        <f>HYPERLINK("http://www.uniprot.org/uniprot/I1L6W0","tr|I1L6W0|I1L6W0_SOYBN")</f>
        <v>tr|I1L6W0|I1L6W0_SOYBN</v>
      </c>
      <c r="D22505" t="s">
        <v>28</v>
      </c>
      <c r="E22505">
        <v>88.37</v>
      </c>
      <c r="F22505">
        <v>559</v>
      </c>
      <c r="G22505">
        <v>65</v>
      </c>
      <c r="H22505">
        <v>0</v>
      </c>
      <c r="I22505">
        <v>1</v>
      </c>
      <c r="J22505">
        <v>1677</v>
      </c>
      <c r="K22505">
        <v>1</v>
      </c>
      <c r="L22505">
        <v>1</v>
      </c>
      <c r="M22505">
        <v>559</v>
      </c>
      <c r="N22505" t="s">
        <v>18</v>
      </c>
      <c r="O22505">
        <v>0</v>
      </c>
      <c r="P22505">
        <v>2595</v>
      </c>
    </row>
    <row r="22506" spans="1:16" x14ac:dyDescent="0.25">
      <c r="A22506" t="s">
        <v>33239</v>
      </c>
      <c r="B22506">
        <v>1086</v>
      </c>
      <c r="C22506" s="3" t="str">
        <f>HYPERLINK("http://www.uniprot.org/uniprot/G7L3D0","tr|G7L3D0|G7L3D0_MEDTR")</f>
        <v>tr|G7L3D0|G7L3D0_MEDTR</v>
      </c>
      <c r="D22506" t="s">
        <v>7032</v>
      </c>
      <c r="E22506">
        <v>62.5</v>
      </c>
      <c r="F22506">
        <v>80</v>
      </c>
      <c r="G22506">
        <v>30</v>
      </c>
      <c r="H22506">
        <v>0</v>
      </c>
      <c r="I22506">
        <v>622</v>
      </c>
      <c r="J22506">
        <v>861</v>
      </c>
      <c r="K22506">
        <v>1</v>
      </c>
      <c r="L22506">
        <v>8</v>
      </c>
      <c r="M22506">
        <v>87</v>
      </c>
      <c r="N22506" t="s">
        <v>18</v>
      </c>
      <c r="O22506" s="1">
        <v>1.9386800000000001E-19</v>
      </c>
      <c r="P22506">
        <v>255</v>
      </c>
    </row>
    <row r="22507" spans="1:16" x14ac:dyDescent="0.25">
      <c r="A22507" t="s">
        <v>33240</v>
      </c>
      <c r="B22507">
        <v>840</v>
      </c>
      <c r="C22507" s="3" t="str">
        <f>HYPERLINK("http://www.uniprot.org/uniprot/G7I2H0","tr|G7I2H0|G7I2H0_MEDTR")</f>
        <v>tr|G7I2H0|G7I2H0_MEDTR</v>
      </c>
      <c r="D22507" t="s">
        <v>144</v>
      </c>
      <c r="E22507">
        <v>30.52</v>
      </c>
      <c r="F22507">
        <v>285</v>
      </c>
      <c r="G22507">
        <v>198</v>
      </c>
      <c r="H22507">
        <v>6</v>
      </c>
      <c r="I22507">
        <v>1</v>
      </c>
      <c r="J22507">
        <v>837</v>
      </c>
      <c r="K22507">
        <v>1</v>
      </c>
      <c r="L22507">
        <v>1</v>
      </c>
      <c r="M22507">
        <v>231</v>
      </c>
      <c r="N22507" t="s">
        <v>18</v>
      </c>
      <c r="O22507" s="1">
        <v>1.33316E-21</v>
      </c>
      <c r="P22507">
        <v>272</v>
      </c>
    </row>
    <row r="22508" spans="1:16" x14ac:dyDescent="0.25">
      <c r="A22508" t="s">
        <v>33241</v>
      </c>
      <c r="B22508">
        <v>1953</v>
      </c>
      <c r="C22508" s="3" t="str">
        <f>HYPERLINK("http://www.uniprot.org/uniprot/I1J7R6","tr|I1J7R6|I1J7R6_SOYBN")</f>
        <v>tr|I1J7R6|I1J7R6_SOYBN</v>
      </c>
      <c r="D22508" t="s">
        <v>28</v>
      </c>
      <c r="E22508">
        <v>83.38</v>
      </c>
      <c r="F22508">
        <v>650</v>
      </c>
      <c r="G22508">
        <v>108</v>
      </c>
      <c r="H22508">
        <v>0</v>
      </c>
      <c r="I22508">
        <v>1</v>
      </c>
      <c r="J22508">
        <v>1950</v>
      </c>
      <c r="K22508">
        <v>1</v>
      </c>
      <c r="L22508">
        <v>1</v>
      </c>
      <c r="M22508">
        <v>640</v>
      </c>
      <c r="N22508" t="s">
        <v>18</v>
      </c>
      <c r="O22508">
        <v>0</v>
      </c>
      <c r="P22508">
        <v>2790</v>
      </c>
    </row>
    <row r="22509" spans="1:16" x14ac:dyDescent="0.25">
      <c r="A22509" t="s">
        <v>33242</v>
      </c>
      <c r="B22509">
        <v>705</v>
      </c>
      <c r="C22509" s="3" t="str">
        <f>HYPERLINK("http://www.uniprot.org/uniprot/M5VW72","tr|M5VW72|M5VW72_PRUPE")</f>
        <v>tr|M5VW72|M5VW72_PRUPE</v>
      </c>
      <c r="D22509" t="s">
        <v>17129</v>
      </c>
      <c r="E22509">
        <v>44.87</v>
      </c>
      <c r="F22509">
        <v>283</v>
      </c>
      <c r="G22509">
        <v>156</v>
      </c>
      <c r="H22509">
        <v>61</v>
      </c>
      <c r="I22509">
        <v>1</v>
      </c>
      <c r="J22509">
        <v>666</v>
      </c>
      <c r="K22509">
        <v>1</v>
      </c>
      <c r="L22509">
        <v>102</v>
      </c>
      <c r="M22509">
        <v>384</v>
      </c>
      <c r="N22509" t="s">
        <v>18</v>
      </c>
      <c r="O22509" s="1">
        <v>2.9804499999999999E-60</v>
      </c>
      <c r="P22509">
        <v>604</v>
      </c>
    </row>
    <row r="22510" spans="1:16" x14ac:dyDescent="0.25">
      <c r="A22510" t="s">
        <v>33243</v>
      </c>
      <c r="B22510">
        <v>516</v>
      </c>
      <c r="C22510" s="3" t="str">
        <f>HYPERLINK("http://www.uniprot.org/uniprot/G7JAH9","tr|G7JAH9|G7JAH9_MEDTR")</f>
        <v>tr|G7JAH9|G7JAH9_MEDTR</v>
      </c>
      <c r="D22510" t="s">
        <v>33244</v>
      </c>
      <c r="E22510">
        <v>89.94</v>
      </c>
      <c r="F22510">
        <v>169</v>
      </c>
      <c r="G22510">
        <v>17</v>
      </c>
      <c r="H22510">
        <v>0</v>
      </c>
      <c r="I22510">
        <v>1</v>
      </c>
      <c r="J22510">
        <v>507</v>
      </c>
      <c r="K22510">
        <v>1</v>
      </c>
      <c r="L22510">
        <v>1</v>
      </c>
      <c r="M22510">
        <v>169</v>
      </c>
      <c r="N22510" t="s">
        <v>18</v>
      </c>
      <c r="O22510" s="1">
        <v>2.92855E-82</v>
      </c>
      <c r="P22510">
        <v>791</v>
      </c>
    </row>
    <row r="22511" spans="1:16" x14ac:dyDescent="0.25">
      <c r="A22511" t="s">
        <v>33245</v>
      </c>
      <c r="B22511">
        <v>1134</v>
      </c>
      <c r="C22511" s="3" t="str">
        <f>HYPERLINK("http://www.uniprot.org/uniprot/G7J4W7","tr|G7J4W7|G7J4W7_MEDTR")</f>
        <v>tr|G7J4W7|G7J4W7_MEDTR</v>
      </c>
      <c r="D22511" t="s">
        <v>33246</v>
      </c>
      <c r="E22511">
        <v>82.46</v>
      </c>
      <c r="F22511">
        <v>268</v>
      </c>
      <c r="G22511">
        <v>47</v>
      </c>
      <c r="H22511">
        <v>1</v>
      </c>
      <c r="I22511">
        <v>331</v>
      </c>
      <c r="J22511">
        <v>1131</v>
      </c>
      <c r="K22511">
        <v>1</v>
      </c>
      <c r="L22511">
        <v>65</v>
      </c>
      <c r="M22511">
        <v>332</v>
      </c>
      <c r="N22511" t="s">
        <v>18</v>
      </c>
      <c r="O22511" s="1">
        <v>1.7109499999999999E-122</v>
      </c>
      <c r="P22511">
        <v>1144</v>
      </c>
    </row>
    <row r="22512" spans="1:16" x14ac:dyDescent="0.25">
      <c r="A22512" t="s">
        <v>33247</v>
      </c>
      <c r="B22512">
        <v>1698</v>
      </c>
      <c r="C22512" s="3" t="str">
        <f>HYPERLINK("http://www.uniprot.org/uniprot/I1KNT0","tr|I1KNT0|I1KNT0_SOYBN")</f>
        <v>tr|I1KNT0|I1KNT0_SOYBN</v>
      </c>
      <c r="D22512" t="s">
        <v>28</v>
      </c>
      <c r="E22512">
        <v>77.349999999999994</v>
      </c>
      <c r="F22512">
        <v>530</v>
      </c>
      <c r="G22512">
        <v>120</v>
      </c>
      <c r="H22512">
        <v>0</v>
      </c>
      <c r="I22512">
        <v>106</v>
      </c>
      <c r="J22512">
        <v>1695</v>
      </c>
      <c r="K22512">
        <v>1</v>
      </c>
      <c r="L22512">
        <v>31</v>
      </c>
      <c r="M22512">
        <v>558</v>
      </c>
      <c r="N22512" t="s">
        <v>18</v>
      </c>
      <c r="O22512">
        <v>0</v>
      </c>
      <c r="P22512">
        <v>2159</v>
      </c>
    </row>
    <row r="22513" spans="1:16" x14ac:dyDescent="0.25">
      <c r="A22513" t="s">
        <v>33248</v>
      </c>
      <c r="B22513">
        <v>627</v>
      </c>
      <c r="C22513" s="3" t="str">
        <f>HYPERLINK("http://www.uniprot.org/uniprot/B7FHV1","tr|B7FHV1|B7FHV1_MEDTR")</f>
        <v>tr|B7FHV1|B7FHV1_MEDTR</v>
      </c>
      <c r="D22513" t="s">
        <v>581</v>
      </c>
      <c r="E22513">
        <v>74.430000000000007</v>
      </c>
      <c r="F22513">
        <v>133</v>
      </c>
      <c r="G22513">
        <v>34</v>
      </c>
      <c r="H22513">
        <v>0</v>
      </c>
      <c r="I22513">
        <v>1</v>
      </c>
      <c r="J22513">
        <v>399</v>
      </c>
      <c r="K22513">
        <v>1</v>
      </c>
      <c r="L22513">
        <v>1</v>
      </c>
      <c r="M22513">
        <v>133</v>
      </c>
      <c r="N22513" t="s">
        <v>18</v>
      </c>
      <c r="O22513" s="1">
        <v>6.1266000000000004E-50</v>
      </c>
      <c r="P22513">
        <v>514</v>
      </c>
    </row>
    <row r="22514" spans="1:16" x14ac:dyDescent="0.25">
      <c r="A22514" t="s">
        <v>33249</v>
      </c>
      <c r="B22514">
        <v>708</v>
      </c>
      <c r="C22514" s="3" t="str">
        <f>HYPERLINK("http://www.uniprot.org/uniprot/I3T5Y4","tr|I3T5Y4|I3T5Y4_MEDTR")</f>
        <v>tr|I3T5Y4|I3T5Y4_MEDTR</v>
      </c>
      <c r="D22514" t="s">
        <v>22</v>
      </c>
      <c r="E22514">
        <v>77.87</v>
      </c>
      <c r="F22514">
        <v>235</v>
      </c>
      <c r="G22514">
        <v>52</v>
      </c>
      <c r="H22514">
        <v>0</v>
      </c>
      <c r="I22514">
        <v>1</v>
      </c>
      <c r="J22514">
        <v>705</v>
      </c>
      <c r="K22514">
        <v>1</v>
      </c>
      <c r="L22514">
        <v>1</v>
      </c>
      <c r="M22514">
        <v>234</v>
      </c>
      <c r="N22514" t="s">
        <v>18</v>
      </c>
      <c r="O22514" s="1">
        <v>1.1708400000000001E-96</v>
      </c>
      <c r="P22514">
        <v>918</v>
      </c>
    </row>
    <row r="22515" spans="1:16" x14ac:dyDescent="0.25">
      <c r="A22515" t="s">
        <v>33250</v>
      </c>
      <c r="B22515">
        <v>438</v>
      </c>
      <c r="C22515" s="3" t="str">
        <f>HYPERLINK("http://www.uniprot.org/uniprot/G7KCV4","tr|G7KCV4|G7KCV4_MEDTR")</f>
        <v>tr|G7KCV4|G7KCV4_MEDTR</v>
      </c>
      <c r="D22515" t="s">
        <v>7320</v>
      </c>
      <c r="E22515">
        <v>67.36</v>
      </c>
      <c r="F22515">
        <v>144</v>
      </c>
      <c r="G22515">
        <v>47</v>
      </c>
      <c r="H22515">
        <v>0</v>
      </c>
      <c r="I22515">
        <v>1</v>
      </c>
      <c r="J22515">
        <v>432</v>
      </c>
      <c r="K22515">
        <v>1</v>
      </c>
      <c r="L22515">
        <v>1</v>
      </c>
      <c r="M22515">
        <v>143</v>
      </c>
      <c r="N22515" t="s">
        <v>18</v>
      </c>
      <c r="O22515" s="1">
        <v>9.9197900000000002E-54</v>
      </c>
      <c r="P22515">
        <v>545</v>
      </c>
    </row>
    <row r="22516" spans="1:16" x14ac:dyDescent="0.25">
      <c r="A22516" t="s">
        <v>33251</v>
      </c>
      <c r="B22516">
        <v>660</v>
      </c>
      <c r="C22516" s="3" t="str">
        <f>HYPERLINK("http://www.uniprot.org/uniprot/G7JJ95","tr|G7JJ95|G7JJ95_MEDTR")</f>
        <v>tr|G7JJ95|G7JJ95_MEDTR</v>
      </c>
      <c r="D22516" t="s">
        <v>33252</v>
      </c>
      <c r="E22516">
        <v>90.09</v>
      </c>
      <c r="F22516">
        <v>202</v>
      </c>
      <c r="G22516">
        <v>20</v>
      </c>
      <c r="H22516">
        <v>0</v>
      </c>
      <c r="I22516">
        <v>52</v>
      </c>
      <c r="J22516">
        <v>657</v>
      </c>
      <c r="K22516">
        <v>1</v>
      </c>
      <c r="L22516">
        <v>68</v>
      </c>
      <c r="M22516">
        <v>267</v>
      </c>
      <c r="N22516" t="s">
        <v>18</v>
      </c>
      <c r="O22516" s="1">
        <v>2.2805499999999999E-101</v>
      </c>
      <c r="P22516">
        <v>958</v>
      </c>
    </row>
    <row r="22517" spans="1:16" x14ac:dyDescent="0.25">
      <c r="A22517" t="s">
        <v>33253</v>
      </c>
      <c r="B22517">
        <v>261</v>
      </c>
      <c r="C22517" s="3" t="str">
        <f>HYPERLINK("http://www.uniprot.org/uniprot/G7L6B2","tr|G7L6B2|G7L6B2_MEDTR")</f>
        <v>tr|G7L6B2|G7L6B2_MEDTR</v>
      </c>
      <c r="D22517" t="s">
        <v>7373</v>
      </c>
      <c r="E22517">
        <v>77.959999999999994</v>
      </c>
      <c r="F22517">
        <v>59</v>
      </c>
      <c r="G22517">
        <v>13</v>
      </c>
      <c r="H22517">
        <v>0</v>
      </c>
      <c r="I22517">
        <v>76</v>
      </c>
      <c r="J22517">
        <v>252</v>
      </c>
      <c r="K22517">
        <v>1</v>
      </c>
      <c r="L22517">
        <v>175</v>
      </c>
      <c r="M22517">
        <v>233</v>
      </c>
      <c r="N22517" t="s">
        <v>18</v>
      </c>
      <c r="O22517" s="1">
        <v>5.9582900000000004E-19</v>
      </c>
      <c r="P22517">
        <v>245</v>
      </c>
    </row>
    <row r="22518" spans="1:16" x14ac:dyDescent="0.25">
      <c r="A22518" t="s">
        <v>33254</v>
      </c>
      <c r="B22518">
        <v>1302</v>
      </c>
      <c r="C22518" s="3" t="str">
        <f>HYPERLINK("http://www.uniprot.org/uniprot/G7LHL5","tr|G7LHL5|G7LHL5_MEDTR")</f>
        <v>tr|G7LHL5|G7LHL5_MEDTR</v>
      </c>
      <c r="D22518" t="s">
        <v>33255</v>
      </c>
      <c r="E22518">
        <v>85.91</v>
      </c>
      <c r="F22518">
        <v>433</v>
      </c>
      <c r="G22518">
        <v>61</v>
      </c>
      <c r="H22518">
        <v>0</v>
      </c>
      <c r="I22518">
        <v>1</v>
      </c>
      <c r="J22518">
        <v>1299</v>
      </c>
      <c r="K22518">
        <v>1</v>
      </c>
      <c r="L22518">
        <v>1</v>
      </c>
      <c r="M22518">
        <v>433</v>
      </c>
      <c r="N22518" t="s">
        <v>18</v>
      </c>
      <c r="O22518">
        <v>0</v>
      </c>
      <c r="P22518">
        <v>2009</v>
      </c>
    </row>
    <row r="22519" spans="1:16" x14ac:dyDescent="0.25">
      <c r="A22519" t="s">
        <v>33256</v>
      </c>
      <c r="B22519">
        <v>2514</v>
      </c>
      <c r="C22519" s="3" t="str">
        <f>HYPERLINK("http://www.uniprot.org/uniprot/K7LN09","tr|K7LN09|K7LN09_SOYBN")</f>
        <v>tr|K7LN09|K7LN09_SOYBN</v>
      </c>
      <c r="D22519" t="s">
        <v>28</v>
      </c>
      <c r="E22519">
        <v>39.03</v>
      </c>
      <c r="F22519">
        <v>415</v>
      </c>
      <c r="G22519">
        <v>253</v>
      </c>
      <c r="H22519">
        <v>20</v>
      </c>
      <c r="I22519">
        <v>1327</v>
      </c>
      <c r="J22519">
        <v>2511</v>
      </c>
      <c r="K22519">
        <v>1</v>
      </c>
      <c r="L22519">
        <v>193</v>
      </c>
      <c r="M22519">
        <v>564</v>
      </c>
      <c r="N22519" t="s">
        <v>18</v>
      </c>
      <c r="O22519" s="1">
        <v>2.13105E-61</v>
      </c>
      <c r="P22519">
        <v>621</v>
      </c>
    </row>
    <row r="22520" spans="1:16" x14ac:dyDescent="0.25">
      <c r="A22520" t="s">
        <v>33257</v>
      </c>
      <c r="B22520">
        <v>1701</v>
      </c>
      <c r="C22520" s="3" t="str">
        <f>HYPERLINK("http://www.uniprot.org/uniprot/I1MQD7","tr|I1MQD7|I1MQD7_SOYBN")</f>
        <v>tr|I1MQD7|I1MQD7_SOYBN</v>
      </c>
      <c r="D22520" t="s">
        <v>28</v>
      </c>
      <c r="E22520">
        <v>74.69</v>
      </c>
      <c r="F22520">
        <v>565</v>
      </c>
      <c r="G22520">
        <v>143</v>
      </c>
      <c r="H22520">
        <v>0</v>
      </c>
      <c r="I22520">
        <v>1</v>
      </c>
      <c r="J22520">
        <v>1695</v>
      </c>
      <c r="K22520">
        <v>1</v>
      </c>
      <c r="L22520">
        <v>1</v>
      </c>
      <c r="M22520">
        <v>564</v>
      </c>
      <c r="N22520" t="s">
        <v>18</v>
      </c>
      <c r="O22520">
        <v>0</v>
      </c>
      <c r="P22520">
        <v>2200</v>
      </c>
    </row>
    <row r="22521" spans="1:16" x14ac:dyDescent="0.25">
      <c r="A22521" t="s">
        <v>33258</v>
      </c>
      <c r="B22521">
        <v>3804</v>
      </c>
      <c r="C22521" s="3" t="str">
        <f>HYPERLINK("http://www.uniprot.org/uniprot/A5AYJ3","tr|A5AYJ3|A5AYJ3_VITVI")</f>
        <v>tr|A5AYJ3|A5AYJ3_VITVI</v>
      </c>
      <c r="D22521" t="s">
        <v>2676</v>
      </c>
      <c r="E22521">
        <v>63.3</v>
      </c>
      <c r="F22521">
        <v>1281</v>
      </c>
      <c r="G22521">
        <v>470</v>
      </c>
      <c r="H22521">
        <v>22</v>
      </c>
      <c r="I22521">
        <v>25</v>
      </c>
      <c r="J22521">
        <v>3801</v>
      </c>
      <c r="K22521">
        <v>1</v>
      </c>
      <c r="L22521">
        <v>236</v>
      </c>
      <c r="M22521">
        <v>1505</v>
      </c>
      <c r="N22521" t="s">
        <v>18</v>
      </c>
      <c r="O22521">
        <v>0</v>
      </c>
      <c r="P22521">
        <v>4187</v>
      </c>
    </row>
    <row r="22522" spans="1:16" x14ac:dyDescent="0.25">
      <c r="A22522" t="s">
        <v>33259</v>
      </c>
      <c r="B22522">
        <v>903</v>
      </c>
      <c r="C22522" s="3" t="str">
        <f>HYPERLINK("http://www.uniprot.org/uniprot/K7MNX2","tr|K7MNX2|K7MNX2_SOYBN")</f>
        <v>tr|K7MNX2|K7MNX2_SOYBN</v>
      </c>
      <c r="D22522" t="s">
        <v>28</v>
      </c>
      <c r="E22522">
        <v>26.1</v>
      </c>
      <c r="F22522">
        <v>203</v>
      </c>
      <c r="G22522">
        <v>150</v>
      </c>
      <c r="H22522">
        <v>17</v>
      </c>
      <c r="I22522">
        <v>268</v>
      </c>
      <c r="J22522">
        <v>825</v>
      </c>
      <c r="K22522">
        <v>1</v>
      </c>
      <c r="L22522">
        <v>234</v>
      </c>
      <c r="M22522">
        <v>428</v>
      </c>
      <c r="N22522" t="s">
        <v>18</v>
      </c>
      <c r="O22522" s="1">
        <v>1.03471E-9</v>
      </c>
      <c r="P22522">
        <v>170</v>
      </c>
    </row>
    <row r="22523" spans="1:16" x14ac:dyDescent="0.25">
      <c r="A22523" t="s">
        <v>33260</v>
      </c>
      <c r="B22523">
        <v>768</v>
      </c>
      <c r="C22523" s="3" t="str">
        <f>HYPERLINK("http://www.uniprot.org/uniprot/G7JDL9","tr|G7JDL9|G7JDL9_MEDTR")</f>
        <v>tr|G7JDL9|G7JDL9_MEDTR</v>
      </c>
      <c r="D22523" t="s">
        <v>242</v>
      </c>
      <c r="E22523">
        <v>39.340000000000003</v>
      </c>
      <c r="F22523">
        <v>122</v>
      </c>
      <c r="G22523">
        <v>74</v>
      </c>
      <c r="H22523">
        <v>0</v>
      </c>
      <c r="I22523">
        <v>175</v>
      </c>
      <c r="J22523">
        <v>540</v>
      </c>
      <c r="K22523">
        <v>1</v>
      </c>
      <c r="L22523">
        <v>25</v>
      </c>
      <c r="M22523">
        <v>142</v>
      </c>
      <c r="N22523" t="s">
        <v>18</v>
      </c>
      <c r="O22523" s="1">
        <v>1.4298599999999999E-16</v>
      </c>
      <c r="P22523">
        <v>228</v>
      </c>
    </row>
    <row r="22524" spans="1:16" x14ac:dyDescent="0.25">
      <c r="A22524" t="s">
        <v>33261</v>
      </c>
      <c r="B22524">
        <v>738</v>
      </c>
      <c r="C22524" s="3" t="str">
        <f>HYPERLINK("http://www.uniprot.org/uniprot/Q2HS35","tr|Q2HS35|Q2HS35_MEDTR")</f>
        <v>tr|Q2HS35|Q2HS35_MEDTR</v>
      </c>
      <c r="D22524" t="s">
        <v>33262</v>
      </c>
      <c r="E22524">
        <v>53.23</v>
      </c>
      <c r="F22524">
        <v>278</v>
      </c>
      <c r="G22524">
        <v>130</v>
      </c>
      <c r="H22524">
        <v>33</v>
      </c>
      <c r="I22524">
        <v>1</v>
      </c>
      <c r="J22524">
        <v>735</v>
      </c>
      <c r="K22524">
        <v>1</v>
      </c>
      <c r="L22524">
        <v>6</v>
      </c>
      <c r="M22524">
        <v>261</v>
      </c>
      <c r="N22524" t="s">
        <v>18</v>
      </c>
      <c r="O22524" s="1">
        <v>4.13824E-63</v>
      </c>
      <c r="P22524">
        <v>629</v>
      </c>
    </row>
    <row r="22525" spans="1:16" x14ac:dyDescent="0.25">
      <c r="A22525" t="s">
        <v>33263</v>
      </c>
      <c r="B22525">
        <v>3093</v>
      </c>
      <c r="C22525" s="3" t="str">
        <f>HYPERLINK("http://www.uniprot.org/uniprot/K7MDZ6","tr|K7MDZ6|K7MDZ6_SOYBN")</f>
        <v>tr|K7MDZ6|K7MDZ6_SOYBN</v>
      </c>
      <c r="D22525" t="s">
        <v>28</v>
      </c>
      <c r="E22525">
        <v>69.72</v>
      </c>
      <c r="F22525">
        <v>895</v>
      </c>
      <c r="G22525">
        <v>271</v>
      </c>
      <c r="H22525">
        <v>6</v>
      </c>
      <c r="I22525">
        <v>424</v>
      </c>
      <c r="J22525">
        <v>3090</v>
      </c>
      <c r="K22525">
        <v>1</v>
      </c>
      <c r="L22525">
        <v>6</v>
      </c>
      <c r="M22525">
        <v>885</v>
      </c>
      <c r="N22525" t="s">
        <v>18</v>
      </c>
      <c r="O22525">
        <v>0</v>
      </c>
      <c r="P22525">
        <v>3248</v>
      </c>
    </row>
    <row r="22526" spans="1:16" x14ac:dyDescent="0.25">
      <c r="A22526" t="s">
        <v>33264</v>
      </c>
      <c r="B22526">
        <v>2181</v>
      </c>
      <c r="C22526" s="3" t="str">
        <f>HYPERLINK("http://www.uniprot.org/uniprot/G7KG18","tr|G7KG18|G7KG18_MEDTR")</f>
        <v>tr|G7KG18|G7KG18_MEDTR</v>
      </c>
      <c r="D22526" t="s">
        <v>33265</v>
      </c>
      <c r="E22526">
        <v>91.59</v>
      </c>
      <c r="F22526">
        <v>726</v>
      </c>
      <c r="G22526">
        <v>61</v>
      </c>
      <c r="H22526">
        <v>0</v>
      </c>
      <c r="I22526">
        <v>1</v>
      </c>
      <c r="J22526">
        <v>2178</v>
      </c>
      <c r="K22526">
        <v>1</v>
      </c>
      <c r="L22526">
        <v>149</v>
      </c>
      <c r="M22526">
        <v>874</v>
      </c>
      <c r="N22526" t="s">
        <v>18</v>
      </c>
      <c r="O22526">
        <v>0</v>
      </c>
      <c r="P22526">
        <v>3505</v>
      </c>
    </row>
    <row r="22527" spans="1:16" x14ac:dyDescent="0.25">
      <c r="A22527" t="s">
        <v>33266</v>
      </c>
      <c r="B22527">
        <v>3081</v>
      </c>
      <c r="C22527" s="3" t="str">
        <f>HYPERLINK("http://www.uniprot.org/uniprot/G7K2V5","tr|G7K2V5|G7K2V5_MEDTR")</f>
        <v>tr|G7K2V5|G7K2V5_MEDTR</v>
      </c>
      <c r="D22527" t="s">
        <v>33267</v>
      </c>
      <c r="E22527">
        <v>64.290000000000006</v>
      </c>
      <c r="F22527">
        <v>1070</v>
      </c>
      <c r="G22527">
        <v>382</v>
      </c>
      <c r="H22527">
        <v>78</v>
      </c>
      <c r="I22527">
        <v>1</v>
      </c>
      <c r="J22527">
        <v>2976</v>
      </c>
      <c r="K22527">
        <v>1</v>
      </c>
      <c r="L22527">
        <v>1</v>
      </c>
      <c r="M22527">
        <v>1066</v>
      </c>
      <c r="N22527" t="s">
        <v>18</v>
      </c>
      <c r="O22527">
        <v>0</v>
      </c>
      <c r="P22527">
        <v>3345</v>
      </c>
    </row>
    <row r="22528" spans="1:16" x14ac:dyDescent="0.25">
      <c r="A22528" t="s">
        <v>33268</v>
      </c>
      <c r="B22528">
        <v>441</v>
      </c>
      <c r="C22528" s="3" t="str">
        <f>HYPERLINK("http://www.uniprot.org/uniprot/Q2PEQ4","tr|Q2PEQ4|Q2PEQ4_TRIPR")</f>
        <v>tr|Q2PEQ4|Q2PEQ4_TRIPR</v>
      </c>
      <c r="D22528" t="s">
        <v>3302</v>
      </c>
      <c r="E22528">
        <v>97.26</v>
      </c>
      <c r="F22528">
        <v>146</v>
      </c>
      <c r="G22528">
        <v>4</v>
      </c>
      <c r="H22528">
        <v>0</v>
      </c>
      <c r="I22528">
        <v>1</v>
      </c>
      <c r="J22528">
        <v>438</v>
      </c>
      <c r="K22528">
        <v>1</v>
      </c>
      <c r="L22528">
        <v>29</v>
      </c>
      <c r="M22528">
        <v>174</v>
      </c>
      <c r="N22528" t="s">
        <v>18</v>
      </c>
      <c r="O22528" s="1">
        <v>3.36965E-78</v>
      </c>
      <c r="P22528">
        <v>756</v>
      </c>
    </row>
    <row r="22529" spans="1:16" x14ac:dyDescent="0.25">
      <c r="A22529" t="s">
        <v>33269</v>
      </c>
      <c r="B22529">
        <v>1320</v>
      </c>
      <c r="C22529" s="3" t="str">
        <f>HYPERLINK("http://www.uniprot.org/uniprot/G7KZ96","tr|G7KZ96|G7KZ96_MEDTR")</f>
        <v>tr|G7KZ96|G7KZ96_MEDTR</v>
      </c>
      <c r="D22529" t="s">
        <v>33270</v>
      </c>
      <c r="E22529">
        <v>89.31</v>
      </c>
      <c r="F22529">
        <v>440</v>
      </c>
      <c r="G22529">
        <v>47</v>
      </c>
      <c r="H22529">
        <v>1</v>
      </c>
      <c r="I22529">
        <v>1</v>
      </c>
      <c r="J22529">
        <v>1317</v>
      </c>
      <c r="K22529">
        <v>1</v>
      </c>
      <c r="L22529">
        <v>1</v>
      </c>
      <c r="M22529">
        <v>437</v>
      </c>
      <c r="N22529" t="s">
        <v>18</v>
      </c>
      <c r="O22529">
        <v>0</v>
      </c>
      <c r="P22529">
        <v>1986</v>
      </c>
    </row>
    <row r="22530" spans="1:16" x14ac:dyDescent="0.25">
      <c r="A22530" t="s">
        <v>33271</v>
      </c>
      <c r="B22530">
        <v>960</v>
      </c>
      <c r="C22530" s="3" t="str">
        <f>HYPERLINK("http://www.uniprot.org/uniprot/G7L3Y9","tr|G7L3Y9|G7L3Y9_MEDTR")</f>
        <v>tr|G7L3Y9|G7L3Y9_MEDTR</v>
      </c>
      <c r="D22530" t="s">
        <v>10204</v>
      </c>
      <c r="E22530">
        <v>72.930000000000007</v>
      </c>
      <c r="F22530">
        <v>303</v>
      </c>
      <c r="G22530">
        <v>82</v>
      </c>
      <c r="H22530">
        <v>0</v>
      </c>
      <c r="I22530">
        <v>49</v>
      </c>
      <c r="J22530">
        <v>957</v>
      </c>
      <c r="K22530">
        <v>1</v>
      </c>
      <c r="L22530">
        <v>10</v>
      </c>
      <c r="M22530">
        <v>306</v>
      </c>
      <c r="N22530" t="s">
        <v>18</v>
      </c>
      <c r="O22530" s="1">
        <v>7.9554300000000001E-120</v>
      </c>
      <c r="P22530">
        <v>1120</v>
      </c>
    </row>
    <row r="22531" spans="1:16" x14ac:dyDescent="0.25">
      <c r="A22531" t="s">
        <v>33272</v>
      </c>
      <c r="B22531">
        <v>642</v>
      </c>
      <c r="C22531" s="3" t="str">
        <f>HYPERLINK("http://www.uniprot.org/uniprot/G7I2F3","tr|G7I2F3|G7I2F3_MEDTR")</f>
        <v>tr|G7I2F3|G7I2F3_MEDTR</v>
      </c>
      <c r="D22531" t="s">
        <v>257</v>
      </c>
      <c r="E22531">
        <v>41.96</v>
      </c>
      <c r="F22531">
        <v>193</v>
      </c>
      <c r="G22531">
        <v>112</v>
      </c>
      <c r="H22531">
        <v>1</v>
      </c>
      <c r="I22531">
        <v>1</v>
      </c>
      <c r="J22531">
        <v>576</v>
      </c>
      <c r="K22531">
        <v>1</v>
      </c>
      <c r="L22531">
        <v>210</v>
      </c>
      <c r="M22531">
        <v>379</v>
      </c>
      <c r="N22531" t="s">
        <v>18</v>
      </c>
      <c r="O22531" s="1">
        <v>9.8545299999999994E-30</v>
      </c>
      <c r="P22531">
        <v>340</v>
      </c>
    </row>
    <row r="22532" spans="1:16" x14ac:dyDescent="0.25">
      <c r="A22532" t="s">
        <v>33273</v>
      </c>
      <c r="B22532">
        <v>522</v>
      </c>
      <c r="C22532" s="3" t="str">
        <f>HYPERLINK("http://www.uniprot.org/uniprot/K7M5F3","tr|K7M5F3|K7M5F3_SOYBN")</f>
        <v>tr|K7M5F3|K7M5F3_SOYBN</v>
      </c>
      <c r="D22532" t="s">
        <v>28</v>
      </c>
      <c r="E22532">
        <v>36.36</v>
      </c>
      <c r="F22532">
        <v>143</v>
      </c>
      <c r="G22532">
        <v>91</v>
      </c>
      <c r="H22532">
        <v>5</v>
      </c>
      <c r="I22532">
        <v>10</v>
      </c>
      <c r="J22532">
        <v>423</v>
      </c>
      <c r="K22532">
        <v>1</v>
      </c>
      <c r="L22532">
        <v>3</v>
      </c>
      <c r="M22532">
        <v>135</v>
      </c>
      <c r="N22532" t="s">
        <v>18</v>
      </c>
      <c r="O22532" s="1">
        <v>1.08641E-12</v>
      </c>
      <c r="P22532">
        <v>191</v>
      </c>
    </row>
    <row r="22533" spans="1:16" x14ac:dyDescent="0.25">
      <c r="A22533" t="s">
        <v>33274</v>
      </c>
      <c r="B22533">
        <v>1962</v>
      </c>
      <c r="C22533" s="3" t="str">
        <f>HYPERLINK("http://www.uniprot.org/uniprot/I1NEG9","tr|I1NEG9|I1NEG9_SOYBN")</f>
        <v>tr|I1NEG9|I1NEG9_SOYBN</v>
      </c>
      <c r="D22533" t="s">
        <v>28</v>
      </c>
      <c r="E22533">
        <v>79.02</v>
      </c>
      <c r="F22533">
        <v>634</v>
      </c>
      <c r="G22533">
        <v>133</v>
      </c>
      <c r="H22533">
        <v>0</v>
      </c>
      <c r="I22533">
        <v>1</v>
      </c>
      <c r="J22533">
        <v>1902</v>
      </c>
      <c r="K22533">
        <v>1</v>
      </c>
      <c r="L22533">
        <v>1</v>
      </c>
      <c r="M22533">
        <v>631</v>
      </c>
      <c r="N22533" t="s">
        <v>18</v>
      </c>
      <c r="O22533">
        <v>0</v>
      </c>
      <c r="P22533">
        <v>2581</v>
      </c>
    </row>
    <row r="22534" spans="1:16" x14ac:dyDescent="0.25">
      <c r="A22534" t="s">
        <v>33275</v>
      </c>
      <c r="B22534">
        <v>663</v>
      </c>
      <c r="C22534" s="3" t="str">
        <f>HYPERLINK("http://www.uniprot.org/uniprot/I3T263","tr|I3T263|I3T263_MEDTR")</f>
        <v>tr|I3T263|I3T263_MEDTR</v>
      </c>
      <c r="D22534" t="s">
        <v>22</v>
      </c>
      <c r="E22534">
        <v>95.37</v>
      </c>
      <c r="F22534">
        <v>216</v>
      </c>
      <c r="G22534">
        <v>10</v>
      </c>
      <c r="H22534">
        <v>0</v>
      </c>
      <c r="I22534">
        <v>13</v>
      </c>
      <c r="J22534">
        <v>660</v>
      </c>
      <c r="K22534">
        <v>1</v>
      </c>
      <c r="L22534">
        <v>161</v>
      </c>
      <c r="M22534">
        <v>376</v>
      </c>
      <c r="N22534" t="s">
        <v>18</v>
      </c>
      <c r="O22534" s="1">
        <v>1.8845599999999999E-111</v>
      </c>
      <c r="P22534">
        <v>1045</v>
      </c>
    </row>
    <row r="22535" spans="1:16" x14ac:dyDescent="0.25">
      <c r="A22535" t="s">
        <v>33276</v>
      </c>
      <c r="B22535">
        <v>600</v>
      </c>
      <c r="C22535" s="3" t="str">
        <f>HYPERLINK("http://www.uniprot.org/uniprot/K7MJ57","tr|K7MJ57|K7MJ57_SOYBN")</f>
        <v>tr|K7MJ57|K7MJ57_SOYBN</v>
      </c>
      <c r="D22535" t="s">
        <v>28</v>
      </c>
      <c r="E22535">
        <v>85.85</v>
      </c>
      <c r="F22535">
        <v>198</v>
      </c>
      <c r="G22535">
        <v>28</v>
      </c>
      <c r="H22535">
        <v>0</v>
      </c>
      <c r="I22535">
        <v>4</v>
      </c>
      <c r="J22535">
        <v>597</v>
      </c>
      <c r="K22535">
        <v>1</v>
      </c>
      <c r="L22535">
        <v>731</v>
      </c>
      <c r="M22535">
        <v>928</v>
      </c>
      <c r="N22535" t="s">
        <v>18</v>
      </c>
      <c r="O22535" s="1">
        <v>1.6767000000000001E-91</v>
      </c>
      <c r="P22535">
        <v>872</v>
      </c>
    </row>
    <row r="22536" spans="1:16" x14ac:dyDescent="0.25">
      <c r="A22536" t="s">
        <v>33277</v>
      </c>
      <c r="B22536">
        <v>1452</v>
      </c>
      <c r="C22536" s="3" t="str">
        <f>HYPERLINK("http://www.uniprot.org/uniprot/I1KR64","tr|I1KR64|I1KR64_SOYBN")</f>
        <v>tr|I1KR64|I1KR64_SOYBN</v>
      </c>
      <c r="D22536" t="s">
        <v>28</v>
      </c>
      <c r="E22536">
        <v>82.85</v>
      </c>
      <c r="F22536">
        <v>484</v>
      </c>
      <c r="G22536">
        <v>83</v>
      </c>
      <c r="H22536">
        <v>1</v>
      </c>
      <c r="I22536">
        <v>1</v>
      </c>
      <c r="J22536">
        <v>1449</v>
      </c>
      <c r="K22536">
        <v>1</v>
      </c>
      <c r="L22536">
        <v>1</v>
      </c>
      <c r="M22536">
        <v>483</v>
      </c>
      <c r="N22536" t="s">
        <v>18</v>
      </c>
      <c r="O22536">
        <v>0</v>
      </c>
      <c r="P22536">
        <v>2099</v>
      </c>
    </row>
    <row r="22537" spans="1:16" x14ac:dyDescent="0.25">
      <c r="A22537" t="s">
        <v>33278</v>
      </c>
      <c r="B22537">
        <v>207</v>
      </c>
      <c r="C22537" s="3" t="str">
        <f>HYPERLINK("http://www.uniprot.org/uniprot/G7LBA9","tr|G7LBA9|G7LBA9_MEDTR")</f>
        <v>tr|G7LBA9|G7LBA9_MEDTR</v>
      </c>
      <c r="D22537" t="s">
        <v>33279</v>
      </c>
      <c r="E22537">
        <v>59.72</v>
      </c>
      <c r="F22537">
        <v>72</v>
      </c>
      <c r="G22537">
        <v>29</v>
      </c>
      <c r="H22537">
        <v>4</v>
      </c>
      <c r="I22537">
        <v>1</v>
      </c>
      <c r="J22537">
        <v>204</v>
      </c>
      <c r="K22537">
        <v>1</v>
      </c>
      <c r="L22537">
        <v>71</v>
      </c>
      <c r="M22537">
        <v>140</v>
      </c>
      <c r="N22537" t="s">
        <v>18</v>
      </c>
      <c r="O22537" s="1">
        <v>3.13655E-12</v>
      </c>
      <c r="P22537">
        <v>187</v>
      </c>
    </row>
    <row r="22538" spans="1:16" x14ac:dyDescent="0.25">
      <c r="A22538" t="s">
        <v>33280</v>
      </c>
      <c r="B22538">
        <v>2505</v>
      </c>
      <c r="C22538" s="3" t="str">
        <f>HYPERLINK("http://www.uniprot.org/uniprot/G7JTV9","tr|G7JTV9|G7JTV9_MEDTR")</f>
        <v>tr|G7JTV9|G7JTV9_MEDTR</v>
      </c>
      <c r="D22538" t="s">
        <v>33281</v>
      </c>
      <c r="E22538">
        <v>71.42</v>
      </c>
      <c r="F22538">
        <v>812</v>
      </c>
      <c r="G22538">
        <v>232</v>
      </c>
      <c r="H22538">
        <v>21</v>
      </c>
      <c r="I22538">
        <v>1</v>
      </c>
      <c r="J22538">
        <v>2373</v>
      </c>
      <c r="K22538">
        <v>1</v>
      </c>
      <c r="L22538">
        <v>1</v>
      </c>
      <c r="M22538">
        <v>811</v>
      </c>
      <c r="N22538" t="s">
        <v>18</v>
      </c>
      <c r="O22538">
        <v>0</v>
      </c>
      <c r="P22538">
        <v>2920</v>
      </c>
    </row>
    <row r="22539" spans="1:16" x14ac:dyDescent="0.25">
      <c r="A22539" t="s">
        <v>33282</v>
      </c>
      <c r="B22539">
        <v>1020</v>
      </c>
      <c r="C22539" s="3" t="str">
        <f>HYPERLINK("http://www.uniprot.org/uniprot/G7JCK8","tr|G7JCK8|G7JCK8_MEDTR")</f>
        <v>tr|G7JCK8|G7JCK8_MEDTR</v>
      </c>
      <c r="D22539" t="s">
        <v>33283</v>
      </c>
      <c r="E22539">
        <v>74.77</v>
      </c>
      <c r="F22539">
        <v>337</v>
      </c>
      <c r="G22539">
        <v>85</v>
      </c>
      <c r="H22539">
        <v>4</v>
      </c>
      <c r="I22539">
        <v>16</v>
      </c>
      <c r="J22539">
        <v>1014</v>
      </c>
      <c r="K22539">
        <v>1</v>
      </c>
      <c r="L22539">
        <v>4</v>
      </c>
      <c r="M22539">
        <v>333</v>
      </c>
      <c r="N22539" t="s">
        <v>18</v>
      </c>
      <c r="O22539" s="1">
        <v>2.0773399999999999E-137</v>
      </c>
      <c r="P22539">
        <v>1272</v>
      </c>
    </row>
    <row r="22540" spans="1:16" x14ac:dyDescent="0.25">
      <c r="A22540" t="s">
        <v>33284</v>
      </c>
      <c r="B22540">
        <v>1224</v>
      </c>
      <c r="C22540" s="3" t="str">
        <f>HYPERLINK("http://www.uniprot.org/uniprot/I3S695","tr|I3S695|I3S695_MEDTR")</f>
        <v>tr|I3S695|I3S695_MEDTR</v>
      </c>
      <c r="D22540" t="s">
        <v>33285</v>
      </c>
      <c r="E22540">
        <v>95.82</v>
      </c>
      <c r="F22540">
        <v>407</v>
      </c>
      <c r="G22540">
        <v>17</v>
      </c>
      <c r="H22540">
        <v>0</v>
      </c>
      <c r="I22540">
        <v>1</v>
      </c>
      <c r="J22540">
        <v>1221</v>
      </c>
      <c r="K22540">
        <v>1</v>
      </c>
      <c r="L22540">
        <v>1</v>
      </c>
      <c r="M22540">
        <v>407</v>
      </c>
      <c r="N22540" t="s">
        <v>18</v>
      </c>
      <c r="O22540">
        <v>0</v>
      </c>
      <c r="P22540">
        <v>2050</v>
      </c>
    </row>
    <row r="22541" spans="1:16" x14ac:dyDescent="0.25">
      <c r="A22541" t="s">
        <v>33286</v>
      </c>
      <c r="B22541">
        <v>690</v>
      </c>
      <c r="C22541" s="3" t="str">
        <f>HYPERLINK("http://www.uniprot.org/uniprot/I1KVQ7","tr|I1KVQ7|I1KVQ7_SOYBN")</f>
        <v>tr|I1KVQ7|I1KVQ7_SOYBN</v>
      </c>
      <c r="D22541" t="s">
        <v>28</v>
      </c>
      <c r="E22541">
        <v>67.08</v>
      </c>
      <c r="F22541">
        <v>161</v>
      </c>
      <c r="G22541">
        <v>53</v>
      </c>
      <c r="H22541">
        <v>6</v>
      </c>
      <c r="I22541">
        <v>43</v>
      </c>
      <c r="J22541">
        <v>507</v>
      </c>
      <c r="K22541">
        <v>1</v>
      </c>
      <c r="L22541">
        <v>396</v>
      </c>
      <c r="M22541">
        <v>556</v>
      </c>
      <c r="N22541" t="s">
        <v>18</v>
      </c>
      <c r="O22541" s="1">
        <v>5.1546800000000001E-54</v>
      </c>
      <c r="P22541">
        <v>550</v>
      </c>
    </row>
    <row r="22542" spans="1:16" x14ac:dyDescent="0.25">
      <c r="A22542" t="s">
        <v>33287</v>
      </c>
      <c r="B22542">
        <v>3081</v>
      </c>
      <c r="C22542" s="3" t="str">
        <f>HYPERLINK("http://www.uniprot.org/uniprot/G7LHL2","tr|G7LHL2|G7LHL2_MEDTR")</f>
        <v>tr|G7LHL2|G7LHL2_MEDTR</v>
      </c>
      <c r="D22542" t="s">
        <v>33288</v>
      </c>
      <c r="E22542">
        <v>80.489999999999995</v>
      </c>
      <c r="F22542">
        <v>1056</v>
      </c>
      <c r="G22542">
        <v>206</v>
      </c>
      <c r="H22542">
        <v>30</v>
      </c>
      <c r="I22542">
        <v>1</v>
      </c>
      <c r="J22542">
        <v>3078</v>
      </c>
      <c r="K22542">
        <v>1</v>
      </c>
      <c r="L22542">
        <v>1</v>
      </c>
      <c r="M22542">
        <v>1052</v>
      </c>
      <c r="N22542" t="s">
        <v>18</v>
      </c>
      <c r="O22542">
        <v>0</v>
      </c>
      <c r="P22542">
        <v>4229</v>
      </c>
    </row>
    <row r="22543" spans="1:16" x14ac:dyDescent="0.25">
      <c r="A22543" t="s">
        <v>33289</v>
      </c>
      <c r="B22543">
        <v>1098</v>
      </c>
      <c r="C22543" s="3" t="str">
        <f>HYPERLINK("http://www.uniprot.org/uniprot/G7JZY8","tr|G7JZY8|G7JZY8_MEDTR")</f>
        <v>tr|G7JZY8|G7JZY8_MEDTR</v>
      </c>
      <c r="D22543" t="s">
        <v>33290</v>
      </c>
      <c r="E22543">
        <v>88.98</v>
      </c>
      <c r="F22543">
        <v>354</v>
      </c>
      <c r="G22543">
        <v>39</v>
      </c>
      <c r="H22543">
        <v>6</v>
      </c>
      <c r="I22543">
        <v>52</v>
      </c>
      <c r="J22543">
        <v>1095</v>
      </c>
      <c r="K22543">
        <v>1</v>
      </c>
      <c r="L22543">
        <v>18</v>
      </c>
      <c r="M22543">
        <v>371</v>
      </c>
      <c r="N22543" t="s">
        <v>18</v>
      </c>
      <c r="O22543" s="1">
        <v>2.0188800000000002E-173</v>
      </c>
      <c r="P22543">
        <v>1583</v>
      </c>
    </row>
    <row r="22544" spans="1:16" x14ac:dyDescent="0.25">
      <c r="A22544" t="s">
        <v>33291</v>
      </c>
      <c r="B22544">
        <v>870</v>
      </c>
      <c r="C22544" s="3" t="str">
        <f>HYPERLINK("http://www.uniprot.org/uniprot/G7KKP9","tr|G7KKP9|G7KKP9_MEDTR")</f>
        <v>tr|G7KKP9|G7KKP9_MEDTR</v>
      </c>
      <c r="D22544" t="s">
        <v>33292</v>
      </c>
      <c r="E22544">
        <v>73.59</v>
      </c>
      <c r="F22544">
        <v>284</v>
      </c>
      <c r="G22544">
        <v>75</v>
      </c>
      <c r="H22544">
        <v>0</v>
      </c>
      <c r="I22544">
        <v>4</v>
      </c>
      <c r="J22544">
        <v>855</v>
      </c>
      <c r="K22544">
        <v>1</v>
      </c>
      <c r="L22544">
        <v>260</v>
      </c>
      <c r="M22544">
        <v>543</v>
      </c>
      <c r="N22544" t="s">
        <v>18</v>
      </c>
      <c r="O22544" s="1">
        <v>2.6250200000000002E-116</v>
      </c>
      <c r="P22544">
        <v>1089</v>
      </c>
    </row>
    <row r="22545" spans="1:16" x14ac:dyDescent="0.25">
      <c r="A22545" t="s">
        <v>33293</v>
      </c>
      <c r="B22545">
        <v>993</v>
      </c>
      <c r="C22545" s="3" t="str">
        <f>HYPERLINK("http://www.uniprot.org/uniprot/G7K9W0","tr|G7K9W0|G7K9W0_MEDTR")</f>
        <v>tr|G7K9W0|G7K9W0_MEDTR</v>
      </c>
      <c r="D22545" t="s">
        <v>33294</v>
      </c>
      <c r="E22545">
        <v>57.3</v>
      </c>
      <c r="F22545">
        <v>342</v>
      </c>
      <c r="G22545">
        <v>146</v>
      </c>
      <c r="H22545">
        <v>12</v>
      </c>
      <c r="I22545">
        <v>1</v>
      </c>
      <c r="J22545">
        <v>990</v>
      </c>
      <c r="K22545">
        <v>1</v>
      </c>
      <c r="L22545">
        <v>18</v>
      </c>
      <c r="M22545">
        <v>341</v>
      </c>
      <c r="N22545" t="s">
        <v>18</v>
      </c>
      <c r="O22545" s="1">
        <v>1.25818E-91</v>
      </c>
      <c r="P22545">
        <v>877</v>
      </c>
    </row>
    <row r="22546" spans="1:16" x14ac:dyDescent="0.25">
      <c r="A22546" t="s">
        <v>33295</v>
      </c>
      <c r="B22546">
        <v>2193</v>
      </c>
      <c r="C22546" s="3" t="str">
        <f>HYPERLINK("http://www.uniprot.org/uniprot/A5BE46","tr|A5BE46|A5BE46_VITVI")</f>
        <v>tr|A5BE46|A5BE46_VITVI</v>
      </c>
      <c r="D22546" t="s">
        <v>462</v>
      </c>
      <c r="E22546">
        <v>76.760000000000005</v>
      </c>
      <c r="F22546">
        <v>736</v>
      </c>
      <c r="G22546">
        <v>171</v>
      </c>
      <c r="H22546">
        <v>7</v>
      </c>
      <c r="I22546">
        <v>1</v>
      </c>
      <c r="J22546">
        <v>2187</v>
      </c>
      <c r="K22546">
        <v>1</v>
      </c>
      <c r="L22546">
        <v>618</v>
      </c>
      <c r="M22546">
        <v>1353</v>
      </c>
      <c r="N22546" t="s">
        <v>18</v>
      </c>
      <c r="O22546">
        <v>0</v>
      </c>
      <c r="P22546">
        <v>3003</v>
      </c>
    </row>
    <row r="22547" spans="1:16" x14ac:dyDescent="0.25">
      <c r="A22547" t="s">
        <v>33296</v>
      </c>
      <c r="B22547">
        <v>744</v>
      </c>
      <c r="C22547" s="3" t="str">
        <f>HYPERLINK("http://www.uniprot.org/uniprot/K7MNX2","tr|K7MNX2|K7MNX2_SOYBN")</f>
        <v>tr|K7MNX2|K7MNX2_SOYBN</v>
      </c>
      <c r="D22547" t="s">
        <v>28</v>
      </c>
      <c r="E22547">
        <v>26.12</v>
      </c>
      <c r="F22547">
        <v>111</v>
      </c>
      <c r="G22547">
        <v>82</v>
      </c>
      <c r="H22547">
        <v>2</v>
      </c>
      <c r="I22547">
        <v>1</v>
      </c>
      <c r="J22547">
        <v>327</v>
      </c>
      <c r="K22547">
        <v>1</v>
      </c>
      <c r="L22547">
        <v>404</v>
      </c>
      <c r="M22547">
        <v>514</v>
      </c>
      <c r="N22547" t="s">
        <v>18</v>
      </c>
      <c r="O22547" s="1">
        <v>9.2286099999999996E-10</v>
      </c>
      <c r="P22547">
        <v>169</v>
      </c>
    </row>
    <row r="22548" spans="1:16" x14ac:dyDescent="0.25">
      <c r="A22548" t="s">
        <v>33297</v>
      </c>
      <c r="B22548">
        <v>345</v>
      </c>
      <c r="C22548" s="3" t="str">
        <f>HYPERLINK("http://www.uniprot.org/uniprot/I3S330","tr|I3S330|I3S330_MEDTR")</f>
        <v>tr|I3S330|I3S330_MEDTR</v>
      </c>
      <c r="D22548" t="s">
        <v>386</v>
      </c>
      <c r="E22548">
        <v>65.81</v>
      </c>
      <c r="F22548">
        <v>117</v>
      </c>
      <c r="G22548">
        <v>40</v>
      </c>
      <c r="H22548">
        <v>3</v>
      </c>
      <c r="I22548">
        <v>1</v>
      </c>
      <c r="J22548">
        <v>342</v>
      </c>
      <c r="K22548">
        <v>1</v>
      </c>
      <c r="L22548">
        <v>1</v>
      </c>
      <c r="M22548">
        <v>115</v>
      </c>
      <c r="N22548" t="s">
        <v>18</v>
      </c>
      <c r="O22548" s="1">
        <v>7.7052000000000002E-35</v>
      </c>
      <c r="P22548">
        <v>382</v>
      </c>
    </row>
    <row r="22549" spans="1:16" x14ac:dyDescent="0.25">
      <c r="A22549" t="s">
        <v>33298</v>
      </c>
      <c r="B22549">
        <v>2403</v>
      </c>
      <c r="C22549" s="3" t="str">
        <f>HYPERLINK("http://www.uniprot.org/uniprot/G7IRX8","tr|G7IRX8|G7IRX8_MEDTR")</f>
        <v>tr|G7IRX8|G7IRX8_MEDTR</v>
      </c>
      <c r="D22549" t="s">
        <v>33299</v>
      </c>
      <c r="E22549">
        <v>78.709999999999994</v>
      </c>
      <c r="F22549">
        <v>808</v>
      </c>
      <c r="G22549">
        <v>172</v>
      </c>
      <c r="H22549">
        <v>8</v>
      </c>
      <c r="I22549">
        <v>1</v>
      </c>
      <c r="J22549">
        <v>2400</v>
      </c>
      <c r="K22549">
        <v>1</v>
      </c>
      <c r="L22549">
        <v>1</v>
      </c>
      <c r="M22549">
        <v>787</v>
      </c>
      <c r="N22549" t="s">
        <v>18</v>
      </c>
      <c r="O22549">
        <v>0</v>
      </c>
      <c r="P22549">
        <v>3246</v>
      </c>
    </row>
    <row r="22550" spans="1:16" x14ac:dyDescent="0.25">
      <c r="A22550" t="s">
        <v>33300</v>
      </c>
      <c r="B22550">
        <v>843</v>
      </c>
      <c r="C22550" s="3" t="str">
        <f>HYPERLINK("http://www.uniprot.org/uniprot/I1MJA0","tr|I1MJA0|I1MJA0_SOYBN")</f>
        <v>tr|I1MJA0|I1MJA0_SOYBN</v>
      </c>
      <c r="D22550" t="s">
        <v>28</v>
      </c>
      <c r="E22550">
        <v>67.02</v>
      </c>
      <c r="F22550">
        <v>279</v>
      </c>
      <c r="G22550">
        <v>92</v>
      </c>
      <c r="H22550">
        <v>0</v>
      </c>
      <c r="I22550">
        <v>4</v>
      </c>
      <c r="J22550">
        <v>840</v>
      </c>
      <c r="K22550">
        <v>1</v>
      </c>
      <c r="L22550">
        <v>3</v>
      </c>
      <c r="M22550">
        <v>280</v>
      </c>
      <c r="N22550" t="s">
        <v>18</v>
      </c>
      <c r="O22550" s="1">
        <v>3.5733899999999999E-99</v>
      </c>
      <c r="P22550">
        <v>941</v>
      </c>
    </row>
    <row r="22551" spans="1:16" x14ac:dyDescent="0.25">
      <c r="A22551" t="s">
        <v>33301</v>
      </c>
      <c r="B22551">
        <v>714</v>
      </c>
      <c r="C22551" s="3" t="str">
        <f>HYPERLINK("http://www.uniprot.org/uniprot/Q949L4","tr|Q949L4|Q949L4_CICAR")</f>
        <v>tr|Q949L4|Q949L4_CICAR</v>
      </c>
      <c r="D22551" t="s">
        <v>176</v>
      </c>
      <c r="E22551">
        <v>67.040000000000006</v>
      </c>
      <c r="F22551">
        <v>176</v>
      </c>
      <c r="G22551">
        <v>58</v>
      </c>
      <c r="H22551">
        <v>3</v>
      </c>
      <c r="I22551">
        <v>154</v>
      </c>
      <c r="J22551">
        <v>672</v>
      </c>
      <c r="K22551">
        <v>1</v>
      </c>
      <c r="L22551">
        <v>1</v>
      </c>
      <c r="M22551">
        <v>176</v>
      </c>
      <c r="N22551" t="s">
        <v>18</v>
      </c>
      <c r="O22551" s="1">
        <v>4.0168199999999998E-60</v>
      </c>
      <c r="P22551">
        <v>603</v>
      </c>
    </row>
    <row r="22552" spans="1:16" x14ac:dyDescent="0.25">
      <c r="A22552" t="s">
        <v>33302</v>
      </c>
      <c r="B22552">
        <v>291</v>
      </c>
      <c r="C22552" s="3" t="str">
        <f>HYPERLINK("http://www.uniprot.org/uniprot/G7KG21","tr|G7KG21|G7KG21_MEDTR")</f>
        <v>tr|G7KG21|G7KG21_MEDTR</v>
      </c>
      <c r="D22552" t="s">
        <v>24460</v>
      </c>
      <c r="E22552">
        <v>88.17</v>
      </c>
      <c r="F22552">
        <v>93</v>
      </c>
      <c r="G22552">
        <v>11</v>
      </c>
      <c r="H22552">
        <v>0</v>
      </c>
      <c r="I22552">
        <v>10</v>
      </c>
      <c r="J22552">
        <v>288</v>
      </c>
      <c r="K22552">
        <v>1</v>
      </c>
      <c r="L22552">
        <v>44</v>
      </c>
      <c r="M22552">
        <v>136</v>
      </c>
      <c r="N22552" t="s">
        <v>18</v>
      </c>
      <c r="O22552" s="1">
        <v>3.9599299999999998E-39</v>
      </c>
      <c r="P22552">
        <v>419</v>
      </c>
    </row>
    <row r="22553" spans="1:16" x14ac:dyDescent="0.25">
      <c r="A22553" t="s">
        <v>33303</v>
      </c>
      <c r="B22553">
        <v>591</v>
      </c>
      <c r="C22553" s="3" t="str">
        <f>HYPERLINK("http://www.uniprot.org/uniprot/G7K2V8","tr|G7K2V8|G7K2V8_MEDTR")</f>
        <v>tr|G7K2V8|G7K2V8_MEDTR</v>
      </c>
      <c r="D22553" t="s">
        <v>33304</v>
      </c>
      <c r="E22553">
        <v>91.78</v>
      </c>
      <c r="F22553">
        <v>146</v>
      </c>
      <c r="G22553">
        <v>12</v>
      </c>
      <c r="H22553">
        <v>0</v>
      </c>
      <c r="I22553">
        <v>148</v>
      </c>
      <c r="J22553">
        <v>585</v>
      </c>
      <c r="K22553">
        <v>1</v>
      </c>
      <c r="L22553">
        <v>73</v>
      </c>
      <c r="M22553">
        <v>218</v>
      </c>
      <c r="N22553" t="s">
        <v>18</v>
      </c>
      <c r="O22553" s="1">
        <v>3.9482999999999999E-74</v>
      </c>
      <c r="P22553">
        <v>722</v>
      </c>
    </row>
    <row r="22554" spans="1:16" x14ac:dyDescent="0.25">
      <c r="A22554" t="s">
        <v>33305</v>
      </c>
      <c r="B22554">
        <v>1425</v>
      </c>
      <c r="C22554" s="3" t="str">
        <f>HYPERLINK("http://www.uniprot.org/uniprot/G7L416","tr|G7L416|G7L416_MEDTR")</f>
        <v>tr|G7L416|G7L416_MEDTR</v>
      </c>
      <c r="D22554" t="s">
        <v>33306</v>
      </c>
      <c r="E22554">
        <v>98.94</v>
      </c>
      <c r="F22554">
        <v>474</v>
      </c>
      <c r="G22554">
        <v>5</v>
      </c>
      <c r="H22554">
        <v>0</v>
      </c>
      <c r="I22554">
        <v>1</v>
      </c>
      <c r="J22554">
        <v>1422</v>
      </c>
      <c r="K22554">
        <v>1</v>
      </c>
      <c r="L22554">
        <v>1</v>
      </c>
      <c r="M22554">
        <v>474</v>
      </c>
      <c r="N22554" t="s">
        <v>18</v>
      </c>
      <c r="O22554">
        <v>0</v>
      </c>
      <c r="P22554">
        <v>2443</v>
      </c>
    </row>
    <row r="22555" spans="1:16" x14ac:dyDescent="0.25">
      <c r="A22555" t="s">
        <v>33307</v>
      </c>
      <c r="B22555">
        <v>387</v>
      </c>
      <c r="C22555" s="3" t="str">
        <f>HYPERLINK("http://www.uniprot.org/uniprot/I3SRZ2","tr|I3SRZ2|I3SRZ2_MEDTR")</f>
        <v>tr|I3SRZ2|I3SRZ2_MEDTR</v>
      </c>
      <c r="D22555" t="s">
        <v>22</v>
      </c>
      <c r="E22555">
        <v>81.739999999999995</v>
      </c>
      <c r="F22555">
        <v>126</v>
      </c>
      <c r="G22555">
        <v>23</v>
      </c>
      <c r="H22555">
        <v>0</v>
      </c>
      <c r="I22555">
        <v>7</v>
      </c>
      <c r="J22555">
        <v>384</v>
      </c>
      <c r="K22555">
        <v>1</v>
      </c>
      <c r="L22555">
        <v>297</v>
      </c>
      <c r="M22555">
        <v>422</v>
      </c>
      <c r="N22555" t="s">
        <v>18</v>
      </c>
      <c r="O22555" s="1">
        <v>5.3471699999999998E-52</v>
      </c>
      <c r="P22555">
        <v>530</v>
      </c>
    </row>
    <row r="22556" spans="1:16" x14ac:dyDescent="0.25">
      <c r="A22556" t="s">
        <v>33308</v>
      </c>
      <c r="B22556">
        <v>507</v>
      </c>
      <c r="C22556" s="3" t="str">
        <f>HYPERLINK("http://www.uniprot.org/uniprot/I3S6M6","tr|I3S6M6|I3S6M6_MEDTR")</f>
        <v>tr|I3S6M6|I3S6M6_MEDTR</v>
      </c>
      <c r="D22556" t="s">
        <v>22</v>
      </c>
      <c r="E22556">
        <v>85.11</v>
      </c>
      <c r="F22556">
        <v>168</v>
      </c>
      <c r="G22556">
        <v>25</v>
      </c>
      <c r="H22556">
        <v>0</v>
      </c>
      <c r="I22556">
        <v>1</v>
      </c>
      <c r="J22556">
        <v>504</v>
      </c>
      <c r="K22556">
        <v>1</v>
      </c>
      <c r="L22556">
        <v>18</v>
      </c>
      <c r="M22556">
        <v>185</v>
      </c>
      <c r="N22556" t="s">
        <v>18</v>
      </c>
      <c r="O22556" s="1">
        <v>1.58535E-80</v>
      </c>
      <c r="P22556">
        <v>776</v>
      </c>
    </row>
    <row r="22557" spans="1:16" x14ac:dyDescent="0.25">
      <c r="A22557" t="s">
        <v>33309</v>
      </c>
      <c r="B22557">
        <v>702</v>
      </c>
      <c r="C22557" s="3" t="str">
        <f>HYPERLINK("http://www.uniprot.org/uniprot/G7L6X5","tr|G7L6X5|G7L6X5_MEDTR")</f>
        <v>tr|G7L6X5|G7L6X5_MEDTR</v>
      </c>
      <c r="D22557" t="s">
        <v>33091</v>
      </c>
      <c r="E22557">
        <v>72.150000000000006</v>
      </c>
      <c r="F22557">
        <v>237</v>
      </c>
      <c r="G22557">
        <v>66</v>
      </c>
      <c r="H22557">
        <v>4</v>
      </c>
      <c r="I22557">
        <v>1</v>
      </c>
      <c r="J22557">
        <v>699</v>
      </c>
      <c r="K22557">
        <v>1</v>
      </c>
      <c r="L22557">
        <v>1</v>
      </c>
      <c r="M22557">
        <v>237</v>
      </c>
      <c r="N22557" t="s">
        <v>18</v>
      </c>
      <c r="O22557" s="1">
        <v>1.14885E-88</v>
      </c>
      <c r="P22557">
        <v>849</v>
      </c>
    </row>
    <row r="22558" spans="1:16" x14ac:dyDescent="0.25">
      <c r="A22558" t="s">
        <v>33310</v>
      </c>
      <c r="B22558">
        <v>1461</v>
      </c>
      <c r="C22558" s="3" t="str">
        <f>HYPERLINK("http://www.uniprot.org/uniprot/I1M8B6","tr|I1M8B6|I1M8B6_SOYBN")</f>
        <v>tr|I1M8B6|I1M8B6_SOYBN</v>
      </c>
      <c r="D22558" t="s">
        <v>117</v>
      </c>
      <c r="E22558">
        <v>83.33</v>
      </c>
      <c r="F22558">
        <v>486</v>
      </c>
      <c r="G22558">
        <v>81</v>
      </c>
      <c r="H22558">
        <v>0</v>
      </c>
      <c r="I22558">
        <v>1</v>
      </c>
      <c r="J22558">
        <v>1458</v>
      </c>
      <c r="K22558">
        <v>1</v>
      </c>
      <c r="L22558">
        <v>1</v>
      </c>
      <c r="M22558">
        <v>486</v>
      </c>
      <c r="N22558" t="s">
        <v>18</v>
      </c>
      <c r="O22558">
        <v>0</v>
      </c>
      <c r="P22558">
        <v>2031</v>
      </c>
    </row>
    <row r="22559" spans="1:16" x14ac:dyDescent="0.25">
      <c r="A22559" t="s">
        <v>33311</v>
      </c>
      <c r="B22559">
        <v>1737</v>
      </c>
      <c r="C22559" s="3" t="str">
        <f>HYPERLINK("http://www.uniprot.org/uniprot/I1LAI7","tr|I1LAI7|I1LAI7_SOYBN")</f>
        <v>tr|I1LAI7|I1LAI7_SOYBN</v>
      </c>
      <c r="D22559" t="s">
        <v>71</v>
      </c>
      <c r="E22559">
        <v>58.8</v>
      </c>
      <c r="F22559">
        <v>585</v>
      </c>
      <c r="G22559">
        <v>241</v>
      </c>
      <c r="H22559">
        <v>20</v>
      </c>
      <c r="I22559">
        <v>1</v>
      </c>
      <c r="J22559">
        <v>1695</v>
      </c>
      <c r="K22559">
        <v>1</v>
      </c>
      <c r="L22559">
        <v>1</v>
      </c>
      <c r="M22559">
        <v>552</v>
      </c>
      <c r="N22559" t="s">
        <v>18</v>
      </c>
      <c r="O22559" s="1">
        <v>5.19603E-178</v>
      </c>
      <c r="P22559">
        <v>1625</v>
      </c>
    </row>
    <row r="22560" spans="1:16" x14ac:dyDescent="0.25">
      <c r="A22560" t="s">
        <v>33312</v>
      </c>
      <c r="B22560">
        <v>642</v>
      </c>
      <c r="C22560" s="3" t="str">
        <f>HYPERLINK("http://www.uniprot.org/uniprot/G7JAI2","tr|G7JAI2|G7JAI2_MEDTR")</f>
        <v>tr|G7JAI2|G7JAI2_MEDTR</v>
      </c>
      <c r="D22560" t="s">
        <v>33313</v>
      </c>
      <c r="E22560">
        <v>72.760000000000005</v>
      </c>
      <c r="F22560">
        <v>213</v>
      </c>
      <c r="G22560">
        <v>58</v>
      </c>
      <c r="H22560">
        <v>0</v>
      </c>
      <c r="I22560">
        <v>1</v>
      </c>
      <c r="J22560">
        <v>639</v>
      </c>
      <c r="K22560">
        <v>1</v>
      </c>
      <c r="L22560">
        <v>1</v>
      </c>
      <c r="M22560">
        <v>208</v>
      </c>
      <c r="N22560" t="s">
        <v>18</v>
      </c>
      <c r="O22560" s="1">
        <v>8.8102800000000003E-71</v>
      </c>
      <c r="P22560">
        <v>694</v>
      </c>
    </row>
    <row r="22561" spans="1:16" x14ac:dyDescent="0.25">
      <c r="A22561" t="s">
        <v>33314</v>
      </c>
      <c r="B22561">
        <v>1968</v>
      </c>
      <c r="C22561" s="3" t="str">
        <f>HYPERLINK("http://www.uniprot.org/uniprot/I1JX93","tr|I1JX93|I1JX93_SOYBN")</f>
        <v>tr|I1JX93|I1JX93_SOYBN</v>
      </c>
      <c r="D22561" t="s">
        <v>28</v>
      </c>
      <c r="E22561">
        <v>66.709999999999994</v>
      </c>
      <c r="F22561">
        <v>676</v>
      </c>
      <c r="G22561">
        <v>225</v>
      </c>
      <c r="H22561">
        <v>44</v>
      </c>
      <c r="I22561">
        <v>70</v>
      </c>
      <c r="J22561">
        <v>1965</v>
      </c>
      <c r="K22561">
        <v>1</v>
      </c>
      <c r="L22561">
        <v>23</v>
      </c>
      <c r="M22561">
        <v>688</v>
      </c>
      <c r="N22561" t="s">
        <v>18</v>
      </c>
      <c r="O22561">
        <v>0</v>
      </c>
      <c r="P22561">
        <v>2309</v>
      </c>
    </row>
    <row r="22562" spans="1:16" x14ac:dyDescent="0.25">
      <c r="A22562" t="s">
        <v>33315</v>
      </c>
      <c r="B22562">
        <v>243</v>
      </c>
      <c r="C22562" s="3" t="str">
        <f>HYPERLINK("http://www.uniprot.org/uniprot/I1N9Q5","tr|I1N9Q5|I1N9Q5_SOYBN")</f>
        <v>tr|I1N9Q5|I1N9Q5_SOYBN</v>
      </c>
      <c r="D22562" t="s">
        <v>33316</v>
      </c>
      <c r="E22562">
        <v>75.3</v>
      </c>
      <c r="F22562">
        <v>81</v>
      </c>
      <c r="G22562">
        <v>20</v>
      </c>
      <c r="H22562">
        <v>1</v>
      </c>
      <c r="I22562">
        <v>1</v>
      </c>
      <c r="J22562">
        <v>240</v>
      </c>
      <c r="K22562">
        <v>1</v>
      </c>
      <c r="L22562">
        <v>234</v>
      </c>
      <c r="M22562">
        <v>314</v>
      </c>
      <c r="N22562" t="s">
        <v>18</v>
      </c>
      <c r="O22562" s="1">
        <v>9.7084399999999994E-25</v>
      </c>
      <c r="P22562">
        <v>295</v>
      </c>
    </row>
    <row r="22563" spans="1:16" x14ac:dyDescent="0.25">
      <c r="A22563" t="s">
        <v>33317</v>
      </c>
      <c r="B22563">
        <v>318</v>
      </c>
      <c r="C22563" s="3" t="str">
        <f>HYPERLINK("http://www.uniprot.org/uniprot/K7M9P7","tr|K7M9P7|K7M9P7_SOYBN")</f>
        <v>tr|K7M9P7|K7M9P7_SOYBN</v>
      </c>
      <c r="D22563" t="s">
        <v>441</v>
      </c>
      <c r="E22563">
        <v>86.66</v>
      </c>
      <c r="F22563">
        <v>105</v>
      </c>
      <c r="G22563">
        <v>14</v>
      </c>
      <c r="H22563">
        <v>0</v>
      </c>
      <c r="I22563">
        <v>1</v>
      </c>
      <c r="J22563">
        <v>315</v>
      </c>
      <c r="K22563">
        <v>1</v>
      </c>
      <c r="L22563">
        <v>52</v>
      </c>
      <c r="M22563">
        <v>156</v>
      </c>
      <c r="N22563" t="s">
        <v>18</v>
      </c>
      <c r="O22563" s="1">
        <v>9.7264799999999992E-46</v>
      </c>
      <c r="P22563">
        <v>476</v>
      </c>
    </row>
    <row r="22564" spans="1:16" x14ac:dyDescent="0.25">
      <c r="A22564" t="s">
        <v>33318</v>
      </c>
      <c r="B22564">
        <v>546</v>
      </c>
      <c r="C22564" s="3" t="str">
        <f>HYPERLINK("http://www.uniprot.org/uniprot/G7J9R6","tr|G7J9R6|G7J9R6_MEDTR")</f>
        <v>tr|G7J9R6|G7J9R6_MEDTR</v>
      </c>
      <c r="D22564" t="s">
        <v>33319</v>
      </c>
      <c r="E22564">
        <v>58.53</v>
      </c>
      <c r="F22564">
        <v>123</v>
      </c>
      <c r="G22564">
        <v>51</v>
      </c>
      <c r="H22564">
        <v>0</v>
      </c>
      <c r="I22564">
        <v>46</v>
      </c>
      <c r="J22564">
        <v>414</v>
      </c>
      <c r="K22564">
        <v>1</v>
      </c>
      <c r="L22564">
        <v>65</v>
      </c>
      <c r="M22564">
        <v>174</v>
      </c>
      <c r="N22564" t="s">
        <v>18</v>
      </c>
      <c r="O22564" s="1">
        <v>2.80598E-33</v>
      </c>
      <c r="P22564">
        <v>341</v>
      </c>
    </row>
    <row r="22565" spans="1:16" x14ac:dyDescent="0.25">
      <c r="A22565" t="s">
        <v>33320</v>
      </c>
      <c r="B22565">
        <v>591</v>
      </c>
      <c r="C22565" s="3" t="str">
        <f>HYPERLINK("http://www.uniprot.org/uniprot/I3SMX1","tr|I3SMX1|I3SMX1_LOTJA")</f>
        <v>tr|I3SMX1|I3SMX1_LOTJA</v>
      </c>
      <c r="D22565" t="s">
        <v>93</v>
      </c>
      <c r="E22565">
        <v>93.03</v>
      </c>
      <c r="F22565">
        <v>158</v>
      </c>
      <c r="G22565">
        <v>11</v>
      </c>
      <c r="H22565">
        <v>0</v>
      </c>
      <c r="I22565">
        <v>46</v>
      </c>
      <c r="J22565">
        <v>519</v>
      </c>
      <c r="K22565">
        <v>1</v>
      </c>
      <c r="L22565">
        <v>14</v>
      </c>
      <c r="M22565">
        <v>171</v>
      </c>
      <c r="N22565" t="s">
        <v>18</v>
      </c>
      <c r="O22565" s="1">
        <v>1.3082900000000001E-85</v>
      </c>
      <c r="P22565">
        <v>821</v>
      </c>
    </row>
    <row r="22566" spans="1:16" x14ac:dyDescent="0.25">
      <c r="A22566" t="s">
        <v>33321</v>
      </c>
      <c r="B22566">
        <v>2877</v>
      </c>
      <c r="C22566" s="3" t="str">
        <f>HYPERLINK("http://www.uniprot.org/uniprot/I1KEN4","tr|I1KEN4|I1KEN4_SOYBN")</f>
        <v>tr|I1KEN4|I1KEN4_SOYBN</v>
      </c>
      <c r="D22566" t="s">
        <v>117</v>
      </c>
      <c r="E22566">
        <v>92.69</v>
      </c>
      <c r="F22566">
        <v>958</v>
      </c>
      <c r="G22566">
        <v>70</v>
      </c>
      <c r="H22566">
        <v>0</v>
      </c>
      <c r="I22566">
        <v>1</v>
      </c>
      <c r="J22566">
        <v>2874</v>
      </c>
      <c r="K22566">
        <v>1</v>
      </c>
      <c r="L22566">
        <v>9</v>
      </c>
      <c r="M22566">
        <v>966</v>
      </c>
      <c r="N22566" t="s">
        <v>18</v>
      </c>
      <c r="O22566">
        <v>0</v>
      </c>
      <c r="P22566">
        <v>4639</v>
      </c>
    </row>
    <row r="22567" spans="1:16" x14ac:dyDescent="0.25">
      <c r="A22567" t="s">
        <v>33322</v>
      </c>
      <c r="B22567">
        <v>1029</v>
      </c>
      <c r="C22567" s="3" t="str">
        <f>HYPERLINK("http://www.uniprot.org/uniprot/G7JJ98","tr|G7JJ98|G7JJ98_MEDTR")</f>
        <v>tr|G7JJ98|G7JJ98_MEDTR</v>
      </c>
      <c r="D22567" t="s">
        <v>33323</v>
      </c>
      <c r="E22567">
        <v>65.3</v>
      </c>
      <c r="F22567">
        <v>343</v>
      </c>
      <c r="G22567">
        <v>119</v>
      </c>
      <c r="H22567">
        <v>1</v>
      </c>
      <c r="I22567">
        <v>1</v>
      </c>
      <c r="J22567">
        <v>1026</v>
      </c>
      <c r="K22567">
        <v>1</v>
      </c>
      <c r="L22567">
        <v>83</v>
      </c>
      <c r="M22567">
        <v>424</v>
      </c>
      <c r="N22567" t="s">
        <v>18</v>
      </c>
      <c r="O22567" s="1">
        <v>3.8711800000000001E-115</v>
      </c>
      <c r="P22567">
        <v>1080</v>
      </c>
    </row>
    <row r="22568" spans="1:16" x14ac:dyDescent="0.25">
      <c r="A22568" t="s">
        <v>33324</v>
      </c>
      <c r="B22568">
        <v>2940</v>
      </c>
      <c r="C22568" s="3" t="str">
        <f>HYPERLINK("http://www.uniprot.org/uniprot/G7J0Z0","tr|G7J0Z0|G7J0Z0_MEDTR")</f>
        <v>tr|G7J0Z0|G7J0Z0_MEDTR</v>
      </c>
      <c r="D22568" t="s">
        <v>15948</v>
      </c>
      <c r="E22568">
        <v>67.510000000000005</v>
      </c>
      <c r="F22568">
        <v>825</v>
      </c>
      <c r="G22568">
        <v>268</v>
      </c>
      <c r="H22568">
        <v>21</v>
      </c>
      <c r="I22568">
        <v>526</v>
      </c>
      <c r="J22568">
        <v>2937</v>
      </c>
      <c r="K22568">
        <v>1</v>
      </c>
      <c r="L22568">
        <v>440</v>
      </c>
      <c r="M22568">
        <v>1244</v>
      </c>
      <c r="N22568" t="s">
        <v>18</v>
      </c>
      <c r="O22568">
        <v>0</v>
      </c>
      <c r="P22568">
        <v>2696</v>
      </c>
    </row>
    <row r="22569" spans="1:16" x14ac:dyDescent="0.25">
      <c r="A22569" t="s">
        <v>33325</v>
      </c>
      <c r="B22569">
        <v>1269</v>
      </c>
      <c r="C22569" s="3" t="str">
        <f>HYPERLINK("http://www.uniprot.org/uniprot/G7LHL1","tr|G7LHL1|G7LHL1_MEDTR")</f>
        <v>tr|G7LHL1|G7LHL1_MEDTR</v>
      </c>
      <c r="D22569" t="s">
        <v>33326</v>
      </c>
      <c r="E22569">
        <v>83.41</v>
      </c>
      <c r="F22569">
        <v>422</v>
      </c>
      <c r="G22569">
        <v>70</v>
      </c>
      <c r="H22569">
        <v>1</v>
      </c>
      <c r="I22569">
        <v>1</v>
      </c>
      <c r="J22569">
        <v>1263</v>
      </c>
      <c r="K22569">
        <v>1</v>
      </c>
      <c r="L22569">
        <v>1</v>
      </c>
      <c r="M22569">
        <v>414</v>
      </c>
      <c r="N22569" t="s">
        <v>18</v>
      </c>
      <c r="O22569">
        <v>0</v>
      </c>
      <c r="P22569">
        <v>1926</v>
      </c>
    </row>
    <row r="22570" spans="1:16" x14ac:dyDescent="0.25">
      <c r="A22570" t="s">
        <v>33327</v>
      </c>
      <c r="B22570">
        <v>1317</v>
      </c>
      <c r="C22570" s="3" t="str">
        <f>HYPERLINK("http://www.uniprot.org/uniprot/G7JZY6","tr|G7JZY6|G7JZY6_MEDTR")</f>
        <v>tr|G7JZY6|G7JZY6_MEDTR</v>
      </c>
      <c r="D22570" t="s">
        <v>33328</v>
      </c>
      <c r="E22570">
        <v>92.18</v>
      </c>
      <c r="F22570">
        <v>435</v>
      </c>
      <c r="G22570">
        <v>34</v>
      </c>
      <c r="H22570">
        <v>0</v>
      </c>
      <c r="I22570">
        <v>10</v>
      </c>
      <c r="J22570">
        <v>1314</v>
      </c>
      <c r="K22570">
        <v>1</v>
      </c>
      <c r="L22570">
        <v>5</v>
      </c>
      <c r="M22570">
        <v>439</v>
      </c>
      <c r="N22570" t="s">
        <v>18</v>
      </c>
      <c r="O22570">
        <v>0</v>
      </c>
      <c r="P22570">
        <v>2166</v>
      </c>
    </row>
    <row r="22571" spans="1:16" x14ac:dyDescent="0.25">
      <c r="A22571" t="s">
        <v>33329</v>
      </c>
      <c r="B22571">
        <v>1185</v>
      </c>
      <c r="C22571" s="3" t="str">
        <f>HYPERLINK("http://www.uniprot.org/uniprot/G7II78","tr|G7II78|G7II78_MEDTR")</f>
        <v>tr|G7II78|G7II78_MEDTR</v>
      </c>
      <c r="D22571" t="s">
        <v>33330</v>
      </c>
      <c r="E22571">
        <v>93.33</v>
      </c>
      <c r="F22571">
        <v>330</v>
      </c>
      <c r="G22571">
        <v>22</v>
      </c>
      <c r="H22571">
        <v>0</v>
      </c>
      <c r="I22571">
        <v>1</v>
      </c>
      <c r="J22571">
        <v>990</v>
      </c>
      <c r="K22571">
        <v>1</v>
      </c>
      <c r="L22571">
        <v>1041</v>
      </c>
      <c r="M22571">
        <v>1370</v>
      </c>
      <c r="N22571" t="s">
        <v>18</v>
      </c>
      <c r="O22571" s="1">
        <v>1.7894900000000001E-178</v>
      </c>
      <c r="P22571">
        <v>1627</v>
      </c>
    </row>
    <row r="22572" spans="1:16" x14ac:dyDescent="0.25">
      <c r="A22572" t="s">
        <v>33331</v>
      </c>
      <c r="B22572">
        <v>822</v>
      </c>
      <c r="C22572" s="3" t="str">
        <f>HYPERLINK("http://www.uniprot.org/uniprot/M5VZV8","tr|M5VZV8|M5VZV8_PRUPE")</f>
        <v>tr|M5VZV8|M5VZV8_PRUPE</v>
      </c>
      <c r="D22572" t="s">
        <v>12620</v>
      </c>
      <c r="E22572">
        <v>38.799999999999997</v>
      </c>
      <c r="F22572">
        <v>268</v>
      </c>
      <c r="G22572">
        <v>164</v>
      </c>
      <c r="H22572">
        <v>2</v>
      </c>
      <c r="I22572">
        <v>16</v>
      </c>
      <c r="J22572">
        <v>813</v>
      </c>
      <c r="K22572">
        <v>1</v>
      </c>
      <c r="L22572">
        <v>97</v>
      </c>
      <c r="M22572">
        <v>334</v>
      </c>
      <c r="N22572" t="s">
        <v>18</v>
      </c>
      <c r="O22572" s="1">
        <v>5.5762499999999998E-41</v>
      </c>
      <c r="P22572">
        <v>439</v>
      </c>
    </row>
    <row r="22573" spans="1:16" x14ac:dyDescent="0.25">
      <c r="A22573" t="s">
        <v>33332</v>
      </c>
      <c r="B22573">
        <v>495</v>
      </c>
      <c r="C22573" s="3" t="str">
        <f>HYPERLINK("http://www.uniprot.org/uniprot/D7SQ25","tr|D7SQ25|D7SQ25_VITVI")</f>
        <v>tr|D7SQ25|D7SQ25_VITVI</v>
      </c>
      <c r="D22573" t="s">
        <v>21598</v>
      </c>
      <c r="E22573">
        <v>29.6</v>
      </c>
      <c r="F22573">
        <v>152</v>
      </c>
      <c r="G22573">
        <v>107</v>
      </c>
      <c r="H22573">
        <v>4</v>
      </c>
      <c r="I22573">
        <v>37</v>
      </c>
      <c r="J22573">
        <v>480</v>
      </c>
      <c r="K22573">
        <v>1</v>
      </c>
      <c r="L22573">
        <v>9</v>
      </c>
      <c r="M22573">
        <v>157</v>
      </c>
      <c r="N22573" t="s">
        <v>18</v>
      </c>
      <c r="O22573" s="1">
        <v>3.21819E-12</v>
      </c>
      <c r="P22573">
        <v>187</v>
      </c>
    </row>
    <row r="22574" spans="1:16" x14ac:dyDescent="0.25">
      <c r="A22574" t="s">
        <v>33333</v>
      </c>
      <c r="B22574">
        <v>1143</v>
      </c>
      <c r="C22574" s="3" t="str">
        <f>HYPERLINK("http://www.uniprot.org/uniprot/C7FDI5","tr|C7FDI5|C7FDI5_SOYBN")</f>
        <v>tr|C7FDI5|C7FDI5_SOYBN</v>
      </c>
      <c r="D22574" t="s">
        <v>717</v>
      </c>
      <c r="E22574">
        <v>49.17</v>
      </c>
      <c r="F22574">
        <v>362</v>
      </c>
      <c r="G22574">
        <v>184</v>
      </c>
      <c r="H22574">
        <v>4</v>
      </c>
      <c r="I22574">
        <v>1</v>
      </c>
      <c r="J22574">
        <v>1074</v>
      </c>
      <c r="K22574">
        <v>1</v>
      </c>
      <c r="L22574">
        <v>704</v>
      </c>
      <c r="M22574">
        <v>1060</v>
      </c>
      <c r="N22574" t="s">
        <v>18</v>
      </c>
      <c r="O22574" s="1">
        <v>1.2507500000000001E-96</v>
      </c>
      <c r="P22574">
        <v>921</v>
      </c>
    </row>
    <row r="22575" spans="1:16" x14ac:dyDescent="0.25">
      <c r="A22575" t="s">
        <v>33334</v>
      </c>
      <c r="B22575">
        <v>1014</v>
      </c>
      <c r="C22575" s="3" t="str">
        <f>HYPERLINK("http://www.uniprot.org/uniprot/Q2HS33","tr|Q2HS33|Q2HS33_MEDTR")</f>
        <v>tr|Q2HS33|Q2HS33_MEDTR</v>
      </c>
      <c r="D22575" t="s">
        <v>33335</v>
      </c>
      <c r="E22575">
        <v>55.68</v>
      </c>
      <c r="F22575">
        <v>352</v>
      </c>
      <c r="G22575">
        <v>156</v>
      </c>
      <c r="H22575">
        <v>15</v>
      </c>
      <c r="I22575">
        <v>1</v>
      </c>
      <c r="J22575">
        <v>1011</v>
      </c>
      <c r="K22575">
        <v>1</v>
      </c>
      <c r="L22575">
        <v>1</v>
      </c>
      <c r="M22575">
        <v>338</v>
      </c>
      <c r="N22575" t="s">
        <v>18</v>
      </c>
      <c r="O22575" s="1">
        <v>4.0686000000000001E-85</v>
      </c>
      <c r="P22575">
        <v>821</v>
      </c>
    </row>
    <row r="22576" spans="1:16" x14ac:dyDescent="0.25">
      <c r="A22576" t="s">
        <v>33336</v>
      </c>
      <c r="B22576">
        <v>204</v>
      </c>
      <c r="C22576" s="3" t="str">
        <f>HYPERLINK("http://www.uniprot.org/uniprot/Q8H6W2","tr|Q8H6W2|Q8H6W2_CICAR")</f>
        <v>tr|Q8H6W2|Q8H6W2_CICAR</v>
      </c>
      <c r="D22576" t="s">
        <v>139</v>
      </c>
      <c r="E22576">
        <v>98.48</v>
      </c>
      <c r="F22576">
        <v>66</v>
      </c>
      <c r="G22576">
        <v>1</v>
      </c>
      <c r="H22576">
        <v>0</v>
      </c>
      <c r="I22576">
        <v>1</v>
      </c>
      <c r="J22576">
        <v>198</v>
      </c>
      <c r="K22576">
        <v>1</v>
      </c>
      <c r="L22576">
        <v>1</v>
      </c>
      <c r="M22576">
        <v>66</v>
      </c>
      <c r="N22576" t="s">
        <v>18</v>
      </c>
      <c r="O22576" s="1">
        <v>1.2721E-29</v>
      </c>
      <c r="P22576">
        <v>337</v>
      </c>
    </row>
    <row r="22577" spans="1:16" x14ac:dyDescent="0.25">
      <c r="A22577" t="s">
        <v>33337</v>
      </c>
      <c r="B22577">
        <v>1542</v>
      </c>
      <c r="C22577" s="3" t="str">
        <f>HYPERLINK("http://www.uniprot.org/uniprot/G7I2F3","tr|G7I2F3|G7I2F3_MEDTR")</f>
        <v>tr|G7I2F3|G7I2F3_MEDTR</v>
      </c>
      <c r="D22577" t="s">
        <v>257</v>
      </c>
      <c r="E22577">
        <v>36.67</v>
      </c>
      <c r="F22577">
        <v>379</v>
      </c>
      <c r="G22577">
        <v>240</v>
      </c>
      <c r="H22577">
        <v>16</v>
      </c>
      <c r="I22577">
        <v>451</v>
      </c>
      <c r="J22577">
        <v>1539</v>
      </c>
      <c r="K22577">
        <v>1</v>
      </c>
      <c r="L22577">
        <v>75</v>
      </c>
      <c r="M22577">
        <v>401</v>
      </c>
      <c r="N22577" t="s">
        <v>18</v>
      </c>
      <c r="O22577" s="1">
        <v>6.8939999999999999E-46</v>
      </c>
      <c r="P22577">
        <v>485</v>
      </c>
    </row>
    <row r="22578" spans="1:16" x14ac:dyDescent="0.25">
      <c r="A22578" t="s">
        <v>33338</v>
      </c>
      <c r="B22578">
        <v>669</v>
      </c>
      <c r="C22578" s="3" t="str">
        <f>HYPERLINK("http://www.uniprot.org/uniprot/G7KG19","tr|G7KG19|G7KG19_MEDTR")</f>
        <v>tr|G7KG19|G7KG19_MEDTR</v>
      </c>
      <c r="D22578" t="s">
        <v>19097</v>
      </c>
      <c r="E22578">
        <v>82.43</v>
      </c>
      <c r="F22578">
        <v>222</v>
      </c>
      <c r="G22578">
        <v>39</v>
      </c>
      <c r="H22578">
        <v>0</v>
      </c>
      <c r="I22578">
        <v>1</v>
      </c>
      <c r="J22578">
        <v>666</v>
      </c>
      <c r="K22578">
        <v>1</v>
      </c>
      <c r="L22578">
        <v>1</v>
      </c>
      <c r="M22578">
        <v>222</v>
      </c>
      <c r="N22578" t="s">
        <v>18</v>
      </c>
      <c r="O22578" s="1">
        <v>1.69564E-99</v>
      </c>
      <c r="P22578">
        <v>942</v>
      </c>
    </row>
    <row r="22579" spans="1:16" x14ac:dyDescent="0.25">
      <c r="A22579" t="s">
        <v>33339</v>
      </c>
      <c r="B22579">
        <v>1311</v>
      </c>
      <c r="C22579" s="3" t="str">
        <f>HYPERLINK("http://www.uniprot.org/uniprot/G7K2V9","tr|G7K2V9|G7K2V9_MEDTR")</f>
        <v>tr|G7K2V9|G7K2V9_MEDTR</v>
      </c>
      <c r="D22579" t="s">
        <v>33340</v>
      </c>
      <c r="E22579">
        <v>56.97</v>
      </c>
      <c r="F22579">
        <v>437</v>
      </c>
      <c r="G22579">
        <v>188</v>
      </c>
      <c r="H22579">
        <v>1</v>
      </c>
      <c r="I22579">
        <v>1</v>
      </c>
      <c r="J22579">
        <v>1308</v>
      </c>
      <c r="K22579">
        <v>1</v>
      </c>
      <c r="L22579">
        <v>1</v>
      </c>
      <c r="M22579">
        <v>423</v>
      </c>
      <c r="N22579" t="s">
        <v>18</v>
      </c>
      <c r="O22579" s="1">
        <v>2.94179E-124</v>
      </c>
      <c r="P22579">
        <v>1160</v>
      </c>
    </row>
    <row r="22580" spans="1:16" x14ac:dyDescent="0.25">
      <c r="A22580" t="s">
        <v>33341</v>
      </c>
      <c r="B22580">
        <v>900</v>
      </c>
      <c r="C22580" s="3" t="str">
        <f>HYPERLINK("http://www.uniprot.org/uniprot/G7L417","tr|G7L417|G7L417_MEDTR")</f>
        <v>tr|G7L417|G7L417_MEDTR</v>
      </c>
      <c r="D22580" t="s">
        <v>33342</v>
      </c>
      <c r="E22580">
        <v>88.54</v>
      </c>
      <c r="F22580">
        <v>288</v>
      </c>
      <c r="G22580">
        <v>33</v>
      </c>
      <c r="H22580">
        <v>0</v>
      </c>
      <c r="I22580">
        <v>1</v>
      </c>
      <c r="J22580">
        <v>864</v>
      </c>
      <c r="K22580">
        <v>1</v>
      </c>
      <c r="L22580">
        <v>74</v>
      </c>
      <c r="M22580">
        <v>361</v>
      </c>
      <c r="N22580" t="s">
        <v>18</v>
      </c>
      <c r="O22580" s="1">
        <v>2.43445E-144</v>
      </c>
      <c r="P22580">
        <v>1331</v>
      </c>
    </row>
    <row r="22581" spans="1:16" x14ac:dyDescent="0.25">
      <c r="A22581" t="s">
        <v>33343</v>
      </c>
      <c r="B22581">
        <v>834</v>
      </c>
      <c r="C22581" s="3" t="str">
        <f>HYPERLINK("http://www.uniprot.org/uniprot/G7KZ98","tr|G7KZ98|G7KZ98_MEDTR")</f>
        <v>tr|G7KZ98|G7KZ98_MEDTR</v>
      </c>
      <c r="D22581" t="s">
        <v>33344</v>
      </c>
      <c r="E22581">
        <v>82.83</v>
      </c>
      <c r="F22581">
        <v>268</v>
      </c>
      <c r="G22581">
        <v>46</v>
      </c>
      <c r="H22581">
        <v>6</v>
      </c>
      <c r="I22581">
        <v>28</v>
      </c>
      <c r="J22581">
        <v>813</v>
      </c>
      <c r="K22581">
        <v>1</v>
      </c>
      <c r="L22581">
        <v>8</v>
      </c>
      <c r="M22581">
        <v>272</v>
      </c>
      <c r="N22581" t="s">
        <v>18</v>
      </c>
      <c r="O22581" s="1">
        <v>2.60816E-118</v>
      </c>
      <c r="P22581">
        <v>1106</v>
      </c>
    </row>
    <row r="22582" spans="1:16" x14ac:dyDescent="0.25">
      <c r="A22582" t="s">
        <v>33345</v>
      </c>
      <c r="B22582">
        <v>225</v>
      </c>
      <c r="C22582" s="3" t="str">
        <f>HYPERLINK("http://www.uniprot.org/uniprot/M1CGE3","tr|M1CGE3|M1CGE3_SOLTU")</f>
        <v>tr|M1CGE3|M1CGE3_SOLTU</v>
      </c>
      <c r="D22582" t="s">
        <v>33346</v>
      </c>
      <c r="E22582">
        <v>50.6</v>
      </c>
      <c r="F22582">
        <v>83</v>
      </c>
      <c r="G22582">
        <v>41</v>
      </c>
      <c r="H22582">
        <v>10</v>
      </c>
      <c r="I22582">
        <v>1</v>
      </c>
      <c r="J22582">
        <v>219</v>
      </c>
      <c r="K22582">
        <v>1</v>
      </c>
      <c r="L22582">
        <v>1</v>
      </c>
      <c r="M22582">
        <v>83</v>
      </c>
      <c r="N22582" t="s">
        <v>18</v>
      </c>
      <c r="O22582" s="1">
        <v>4.9214599999999999E-13</v>
      </c>
      <c r="P22582">
        <v>194</v>
      </c>
    </row>
    <row r="22583" spans="1:16" x14ac:dyDescent="0.25">
      <c r="A22583" t="s">
        <v>33347</v>
      </c>
      <c r="B22583">
        <v>1038</v>
      </c>
      <c r="C22583" s="3" t="str">
        <f>HYPERLINK("http://www.uniprot.org/uniprot/I1NG48","tr|I1NG48|I1NG48_SOYBN")</f>
        <v>tr|I1NG48|I1NG48_SOYBN</v>
      </c>
      <c r="D22583" t="s">
        <v>71</v>
      </c>
      <c r="E22583">
        <v>76.38</v>
      </c>
      <c r="F22583">
        <v>343</v>
      </c>
      <c r="G22583">
        <v>81</v>
      </c>
      <c r="H22583">
        <v>0</v>
      </c>
      <c r="I22583">
        <v>1</v>
      </c>
      <c r="J22583">
        <v>1029</v>
      </c>
      <c r="K22583">
        <v>1</v>
      </c>
      <c r="L22583">
        <v>1</v>
      </c>
      <c r="M22583">
        <v>336</v>
      </c>
      <c r="N22583" t="s">
        <v>18</v>
      </c>
      <c r="O22583" s="1">
        <v>2.52392E-146</v>
      </c>
      <c r="P22583">
        <v>1349</v>
      </c>
    </row>
    <row r="22584" spans="1:16" x14ac:dyDescent="0.25">
      <c r="A22584" t="s">
        <v>33348</v>
      </c>
      <c r="B22584">
        <v>1551</v>
      </c>
      <c r="C22584" s="3" t="str">
        <f>HYPERLINK("http://www.uniprot.org/uniprot/I1M8B7","tr|I1M8B7|I1M8B7_SOYBN")</f>
        <v>tr|I1M8B7|I1M8B7_SOYBN</v>
      </c>
      <c r="D22584" t="s">
        <v>33349</v>
      </c>
      <c r="E22584">
        <v>75.77</v>
      </c>
      <c r="F22584">
        <v>516</v>
      </c>
      <c r="G22584">
        <v>125</v>
      </c>
      <c r="H22584">
        <v>2</v>
      </c>
      <c r="I22584">
        <v>7</v>
      </c>
      <c r="J22584">
        <v>1548</v>
      </c>
      <c r="K22584">
        <v>1</v>
      </c>
      <c r="L22584">
        <v>1</v>
      </c>
      <c r="M22584">
        <v>510</v>
      </c>
      <c r="N22584" t="s">
        <v>18</v>
      </c>
      <c r="O22584">
        <v>0</v>
      </c>
      <c r="P22584">
        <v>2017</v>
      </c>
    </row>
    <row r="22585" spans="1:16" x14ac:dyDescent="0.25">
      <c r="A22585" t="s">
        <v>33350</v>
      </c>
      <c r="B22585">
        <v>588</v>
      </c>
      <c r="C22585" s="3" t="str">
        <f>HYPERLINK("http://www.uniprot.org/uniprot/G7I6Q3","tr|G7I6Q3|G7I6Q3_MEDTR")</f>
        <v>tr|G7I6Q3|G7I6Q3_MEDTR</v>
      </c>
      <c r="D22585" t="s">
        <v>29677</v>
      </c>
      <c r="E22585">
        <v>49.09</v>
      </c>
      <c r="F22585">
        <v>165</v>
      </c>
      <c r="G22585">
        <v>84</v>
      </c>
      <c r="H22585">
        <v>0</v>
      </c>
      <c r="I22585">
        <v>85</v>
      </c>
      <c r="J22585">
        <v>579</v>
      </c>
      <c r="K22585">
        <v>1</v>
      </c>
      <c r="L22585">
        <v>71</v>
      </c>
      <c r="M22585">
        <v>222</v>
      </c>
      <c r="N22585" t="s">
        <v>18</v>
      </c>
      <c r="O22585" s="1">
        <v>9.6716800000000006E-33</v>
      </c>
      <c r="P22585">
        <v>365</v>
      </c>
    </row>
    <row r="22586" spans="1:16" x14ac:dyDescent="0.25">
      <c r="A22586" t="s">
        <v>33351</v>
      </c>
      <c r="B22586">
        <v>792</v>
      </c>
      <c r="C22586" s="3" t="str">
        <f>HYPERLINK("http://www.uniprot.org/uniprot/G7JAI3","tr|G7JAI3|G7JAI3_MEDTR")</f>
        <v>tr|G7JAI3|G7JAI3_MEDTR</v>
      </c>
      <c r="D22586" t="s">
        <v>33352</v>
      </c>
      <c r="E22586">
        <v>63.85</v>
      </c>
      <c r="F22586">
        <v>296</v>
      </c>
      <c r="G22586">
        <v>107</v>
      </c>
      <c r="H22586">
        <v>38</v>
      </c>
      <c r="I22586">
        <v>4</v>
      </c>
      <c r="J22586">
        <v>777</v>
      </c>
      <c r="K22586">
        <v>1</v>
      </c>
      <c r="L22586">
        <v>1</v>
      </c>
      <c r="M22586">
        <v>283</v>
      </c>
      <c r="N22586" t="s">
        <v>18</v>
      </c>
      <c r="O22586" s="1">
        <v>5.4268800000000003E-91</v>
      </c>
      <c r="P22586">
        <v>870</v>
      </c>
    </row>
    <row r="22587" spans="1:16" x14ac:dyDescent="0.25">
      <c r="A22587" t="s">
        <v>33353</v>
      </c>
      <c r="B22587">
        <v>2859</v>
      </c>
      <c r="C22587" s="3" t="str">
        <f>HYPERLINK("http://www.uniprot.org/uniprot/G7J5D6","tr|G7J5D6|G7J5D6_MEDTR")</f>
        <v>tr|G7J5D6|G7J5D6_MEDTR</v>
      </c>
      <c r="D22587" t="s">
        <v>33354</v>
      </c>
      <c r="E22587">
        <v>74.34</v>
      </c>
      <c r="F22587">
        <v>873</v>
      </c>
      <c r="G22587">
        <v>224</v>
      </c>
      <c r="H22587">
        <v>52</v>
      </c>
      <c r="I22587">
        <v>58</v>
      </c>
      <c r="J22587">
        <v>2520</v>
      </c>
      <c r="K22587">
        <v>1</v>
      </c>
      <c r="L22587">
        <v>18</v>
      </c>
      <c r="M22587">
        <v>874</v>
      </c>
      <c r="N22587" t="s">
        <v>18</v>
      </c>
      <c r="O22587">
        <v>0</v>
      </c>
      <c r="P22587">
        <v>3220</v>
      </c>
    </row>
    <row r="22588" spans="1:16" x14ac:dyDescent="0.25">
      <c r="A22588" t="s">
        <v>33355</v>
      </c>
      <c r="B22588">
        <v>258</v>
      </c>
      <c r="C22588" s="3" t="str">
        <f>HYPERLINK("http://www.uniprot.org/uniprot/G7L9L7","tr|G7L9L7|G7L9L7_MEDTR")</f>
        <v>tr|G7L9L7|G7L9L7_MEDTR</v>
      </c>
      <c r="D22588" t="s">
        <v>11684</v>
      </c>
      <c r="E22588">
        <v>88.23</v>
      </c>
      <c r="F22588">
        <v>85</v>
      </c>
      <c r="G22588">
        <v>10</v>
      </c>
      <c r="H22588">
        <v>0</v>
      </c>
      <c r="I22588">
        <v>1</v>
      </c>
      <c r="J22588">
        <v>255</v>
      </c>
      <c r="K22588">
        <v>1</v>
      </c>
      <c r="L22588">
        <v>346</v>
      </c>
      <c r="M22588">
        <v>430</v>
      </c>
      <c r="N22588" t="s">
        <v>18</v>
      </c>
      <c r="O22588" s="1">
        <v>2.2622899999999998E-34</v>
      </c>
      <c r="P22588">
        <v>378</v>
      </c>
    </row>
    <row r="22589" spans="1:16" x14ac:dyDescent="0.25">
      <c r="A22589" t="s">
        <v>33356</v>
      </c>
      <c r="B22589">
        <v>1083</v>
      </c>
      <c r="C22589" s="3" t="str">
        <f>HYPERLINK("http://www.uniprot.org/uniprot/I3RZL9","tr|I3RZL9|I3RZL9_MEDTR")</f>
        <v>tr|I3RZL9|I3RZL9_MEDTR</v>
      </c>
      <c r="D22589" t="s">
        <v>22</v>
      </c>
      <c r="E22589">
        <v>71.08</v>
      </c>
      <c r="F22589">
        <v>377</v>
      </c>
      <c r="G22589">
        <v>109</v>
      </c>
      <c r="H22589">
        <v>19</v>
      </c>
      <c r="I22589">
        <v>4</v>
      </c>
      <c r="J22589">
        <v>1077</v>
      </c>
      <c r="K22589">
        <v>1</v>
      </c>
      <c r="L22589">
        <v>4</v>
      </c>
      <c r="M22589">
        <v>380</v>
      </c>
      <c r="N22589" t="s">
        <v>18</v>
      </c>
      <c r="O22589" s="1">
        <v>1.7403100000000001E-145</v>
      </c>
      <c r="P22589">
        <v>1342</v>
      </c>
    </row>
    <row r="22590" spans="1:16" x14ac:dyDescent="0.25">
      <c r="A22590" t="s">
        <v>33357</v>
      </c>
      <c r="B22590">
        <v>1005</v>
      </c>
      <c r="C22590" s="3" t="str">
        <f>HYPERLINK("http://www.uniprot.org/uniprot/G7LBB0","tr|G7LBB0|G7LBB0_MEDTR")</f>
        <v>tr|G7LBB0|G7LBB0_MEDTR</v>
      </c>
      <c r="D22590" t="s">
        <v>33358</v>
      </c>
      <c r="E22590">
        <v>77.77</v>
      </c>
      <c r="F22590">
        <v>342</v>
      </c>
      <c r="G22590">
        <v>76</v>
      </c>
      <c r="H22590">
        <v>8</v>
      </c>
      <c r="I22590">
        <v>1</v>
      </c>
      <c r="J22590">
        <v>1002</v>
      </c>
      <c r="K22590">
        <v>1</v>
      </c>
      <c r="L22590">
        <v>1</v>
      </c>
      <c r="M22590">
        <v>342</v>
      </c>
      <c r="N22590" t="s">
        <v>18</v>
      </c>
      <c r="O22590" s="1">
        <v>6.4952500000000001E-144</v>
      </c>
      <c r="P22590">
        <v>1328</v>
      </c>
    </row>
    <row r="22591" spans="1:16" x14ac:dyDescent="0.25">
      <c r="A22591" t="s">
        <v>33359</v>
      </c>
      <c r="B22591">
        <v>2193</v>
      </c>
      <c r="C22591" s="3" t="str">
        <f>HYPERLINK("http://www.uniprot.org/uniprot/A5BE46","tr|A5BE46|A5BE46_VITVI")</f>
        <v>tr|A5BE46|A5BE46_VITVI</v>
      </c>
      <c r="D22591" t="s">
        <v>462</v>
      </c>
      <c r="E22591">
        <v>75.67</v>
      </c>
      <c r="F22591">
        <v>736</v>
      </c>
      <c r="G22591">
        <v>179</v>
      </c>
      <c r="H22591">
        <v>7</v>
      </c>
      <c r="I22591">
        <v>1</v>
      </c>
      <c r="J22591">
        <v>2187</v>
      </c>
      <c r="K22591">
        <v>1</v>
      </c>
      <c r="L22591">
        <v>618</v>
      </c>
      <c r="M22591">
        <v>1353</v>
      </c>
      <c r="N22591" t="s">
        <v>18</v>
      </c>
      <c r="O22591">
        <v>0</v>
      </c>
      <c r="P22591">
        <v>2955</v>
      </c>
    </row>
    <row r="22592" spans="1:16" x14ac:dyDescent="0.25">
      <c r="A22592" t="s">
        <v>33360</v>
      </c>
      <c r="B22592">
        <v>573</v>
      </c>
      <c r="C22592" s="3" t="str">
        <f>HYPERLINK("http://www.uniprot.org/uniprot/G7JGP1","tr|G7JGP1|G7JGP1_MEDTR")</f>
        <v>tr|G7JGP1|G7JGP1_MEDTR</v>
      </c>
      <c r="D22592" t="s">
        <v>33361</v>
      </c>
      <c r="E22592">
        <v>55.66</v>
      </c>
      <c r="F22592">
        <v>203</v>
      </c>
      <c r="G22592">
        <v>90</v>
      </c>
      <c r="H22592">
        <v>28</v>
      </c>
      <c r="I22592">
        <v>1</v>
      </c>
      <c r="J22592">
        <v>525</v>
      </c>
      <c r="K22592">
        <v>1</v>
      </c>
      <c r="L22592">
        <v>1</v>
      </c>
      <c r="M22592">
        <v>188</v>
      </c>
      <c r="N22592" t="s">
        <v>18</v>
      </c>
      <c r="O22592" s="1">
        <v>5.28375E-49</v>
      </c>
      <c r="P22592">
        <v>505</v>
      </c>
    </row>
    <row r="22593" spans="1:16" x14ac:dyDescent="0.25">
      <c r="A22593" t="s">
        <v>33362</v>
      </c>
      <c r="B22593">
        <v>1557</v>
      </c>
      <c r="C22593" s="3" t="str">
        <f>HYPERLINK("http://www.uniprot.org/uniprot/G7JWC7","tr|G7JWC7|G7JWC7_MEDTR")</f>
        <v>tr|G7JWC7|G7JWC7_MEDTR</v>
      </c>
      <c r="D22593" t="s">
        <v>33363</v>
      </c>
      <c r="E22593">
        <v>68.41</v>
      </c>
      <c r="F22593">
        <v>535</v>
      </c>
      <c r="G22593">
        <v>169</v>
      </c>
      <c r="H22593">
        <v>17</v>
      </c>
      <c r="I22593">
        <v>1</v>
      </c>
      <c r="J22593">
        <v>1554</v>
      </c>
      <c r="K22593">
        <v>1</v>
      </c>
      <c r="L22593">
        <v>1</v>
      </c>
      <c r="M22593">
        <v>514</v>
      </c>
      <c r="N22593" t="s">
        <v>18</v>
      </c>
      <c r="O22593">
        <v>0</v>
      </c>
      <c r="P22593">
        <v>1697</v>
      </c>
    </row>
    <row r="22594" spans="1:16" x14ac:dyDescent="0.25">
      <c r="A22594" t="s">
        <v>33364</v>
      </c>
      <c r="B22594">
        <v>1614</v>
      </c>
      <c r="C22594" s="3" t="str">
        <f>HYPERLINK("http://www.uniprot.org/uniprot/I1MHP5","tr|I1MHP5|I1MHP5_SOYBN")</f>
        <v>tr|I1MHP5|I1MHP5_SOYBN</v>
      </c>
      <c r="D22594" t="s">
        <v>28</v>
      </c>
      <c r="E22594">
        <v>27.85</v>
      </c>
      <c r="F22594">
        <v>420</v>
      </c>
      <c r="G22594">
        <v>303</v>
      </c>
      <c r="H22594">
        <v>42</v>
      </c>
      <c r="I22594">
        <v>151</v>
      </c>
      <c r="J22594">
        <v>1284</v>
      </c>
      <c r="K22594">
        <v>1</v>
      </c>
      <c r="L22594">
        <v>1057</v>
      </c>
      <c r="M22594">
        <v>1470</v>
      </c>
      <c r="N22594" t="s">
        <v>18</v>
      </c>
      <c r="O22594" s="1">
        <v>1.9263E-30</v>
      </c>
      <c r="P22594">
        <v>352</v>
      </c>
    </row>
    <row r="22595" spans="1:16" x14ac:dyDescent="0.25">
      <c r="A22595" t="s">
        <v>33365</v>
      </c>
      <c r="B22595">
        <v>657</v>
      </c>
      <c r="C22595" s="3" t="str">
        <f>HYPERLINK("http://www.uniprot.org/uniprot/D7R6G3","tr|D7R6G3|D7R6G3_MEDTR")</f>
        <v>tr|D7R6G3|D7R6G3_MEDTR</v>
      </c>
      <c r="D22595" t="s">
        <v>33366</v>
      </c>
      <c r="E22595">
        <v>50.25</v>
      </c>
      <c r="F22595">
        <v>197</v>
      </c>
      <c r="G22595">
        <v>98</v>
      </c>
      <c r="H22595">
        <v>24</v>
      </c>
      <c r="I22595">
        <v>85</v>
      </c>
      <c r="J22595">
        <v>603</v>
      </c>
      <c r="K22595">
        <v>1</v>
      </c>
      <c r="L22595">
        <v>40</v>
      </c>
      <c r="M22595">
        <v>233</v>
      </c>
      <c r="N22595" t="s">
        <v>18</v>
      </c>
      <c r="O22595" s="1">
        <v>1.6974900000000001E-40</v>
      </c>
      <c r="P22595">
        <v>433</v>
      </c>
    </row>
    <row r="22596" spans="1:16" x14ac:dyDescent="0.25">
      <c r="A22596" t="s">
        <v>33367</v>
      </c>
      <c r="B22596">
        <v>1473</v>
      </c>
      <c r="C22596" s="3" t="str">
        <f>HYPERLINK("http://www.uniprot.org/uniprot/Q39811","tr|Q39811|Q39811_SOYBN")</f>
        <v>tr|Q39811|Q39811_SOYBN</v>
      </c>
      <c r="D22596" t="s">
        <v>33368</v>
      </c>
      <c r="E22596">
        <v>87.09</v>
      </c>
      <c r="F22596">
        <v>279</v>
      </c>
      <c r="G22596">
        <v>36</v>
      </c>
      <c r="H22596">
        <v>0</v>
      </c>
      <c r="I22596">
        <v>1</v>
      </c>
      <c r="J22596">
        <v>837</v>
      </c>
      <c r="K22596">
        <v>1</v>
      </c>
      <c r="L22596">
        <v>50</v>
      </c>
      <c r="M22596">
        <v>327</v>
      </c>
      <c r="N22596" t="s">
        <v>18</v>
      </c>
      <c r="O22596" s="1">
        <v>4.3498200000000004E-143</v>
      </c>
      <c r="P22596">
        <v>1323</v>
      </c>
    </row>
    <row r="22597" spans="1:16" x14ac:dyDescent="0.25">
      <c r="A22597" t="s">
        <v>33369</v>
      </c>
      <c r="B22597">
        <v>1749</v>
      </c>
      <c r="C22597" s="3" t="str">
        <f>HYPERLINK("http://www.uniprot.org/uniprot/G7K9W5","tr|G7K9W5|G7K9W5_MEDTR")</f>
        <v>tr|G7K9W5|G7K9W5_MEDTR</v>
      </c>
      <c r="D22597" t="s">
        <v>33370</v>
      </c>
      <c r="E22597">
        <v>74.010000000000005</v>
      </c>
      <c r="F22597">
        <v>585</v>
      </c>
      <c r="G22597">
        <v>152</v>
      </c>
      <c r="H22597">
        <v>4</v>
      </c>
      <c r="I22597">
        <v>4</v>
      </c>
      <c r="J22597">
        <v>1746</v>
      </c>
      <c r="K22597">
        <v>1</v>
      </c>
      <c r="L22597">
        <v>31</v>
      </c>
      <c r="M22597">
        <v>611</v>
      </c>
      <c r="N22597" t="s">
        <v>18</v>
      </c>
      <c r="O22597">
        <v>0</v>
      </c>
      <c r="P22597">
        <v>2032</v>
      </c>
    </row>
    <row r="22598" spans="1:16" x14ac:dyDescent="0.25">
      <c r="A22598" t="s">
        <v>33371</v>
      </c>
      <c r="B22598">
        <v>1560</v>
      </c>
      <c r="C22598" s="3" t="str">
        <f>HYPERLINK("http://www.uniprot.org/uniprot/G7JGJ8","tr|G7JGJ8|G7JGJ8_MEDTR")</f>
        <v>tr|G7JGJ8|G7JGJ8_MEDTR</v>
      </c>
      <c r="D22598" t="s">
        <v>417</v>
      </c>
      <c r="E22598">
        <v>56.82</v>
      </c>
      <c r="F22598">
        <v>315</v>
      </c>
      <c r="G22598">
        <v>136</v>
      </c>
      <c r="H22598">
        <v>9</v>
      </c>
      <c r="I22598">
        <v>607</v>
      </c>
      <c r="J22598">
        <v>1524</v>
      </c>
      <c r="K22598">
        <v>1</v>
      </c>
      <c r="L22598">
        <v>105</v>
      </c>
      <c r="M22598">
        <v>417</v>
      </c>
      <c r="N22598" t="s">
        <v>18</v>
      </c>
      <c r="O22598" s="1">
        <v>1.81863E-94</v>
      </c>
      <c r="P22598">
        <v>904</v>
      </c>
    </row>
    <row r="22599" spans="1:16" x14ac:dyDescent="0.25">
      <c r="A22599" t="s">
        <v>33372</v>
      </c>
      <c r="B22599">
        <v>723</v>
      </c>
      <c r="C22599" s="3" t="str">
        <f>HYPERLINK("http://www.uniprot.org/uniprot/Q949L4","tr|Q949L4|Q949L4_CICAR")</f>
        <v>tr|Q949L4|Q949L4_CICAR</v>
      </c>
      <c r="D22599" t="s">
        <v>176</v>
      </c>
      <c r="E22599">
        <v>73.290000000000006</v>
      </c>
      <c r="F22599">
        <v>176</v>
      </c>
      <c r="G22599">
        <v>47</v>
      </c>
      <c r="H22599">
        <v>0</v>
      </c>
      <c r="I22599">
        <v>154</v>
      </c>
      <c r="J22599">
        <v>681</v>
      </c>
      <c r="K22599">
        <v>1</v>
      </c>
      <c r="L22599">
        <v>1</v>
      </c>
      <c r="M22599">
        <v>176</v>
      </c>
      <c r="N22599" t="s">
        <v>18</v>
      </c>
      <c r="O22599" s="1">
        <v>1.9813900000000001E-70</v>
      </c>
      <c r="P22599">
        <v>692</v>
      </c>
    </row>
    <row r="22600" spans="1:16" x14ac:dyDescent="0.25">
      <c r="A22600" t="s">
        <v>33373</v>
      </c>
      <c r="B22600">
        <v>441</v>
      </c>
      <c r="C22600" s="3" t="str">
        <f>HYPERLINK("http://www.uniprot.org/uniprot/D3G9M4","tr|D3G9M4|D3G9M4_SOYBN")</f>
        <v>tr|D3G9M4|D3G9M4_SOYBN</v>
      </c>
      <c r="D22600" t="s">
        <v>5247</v>
      </c>
      <c r="E22600">
        <v>40.17</v>
      </c>
      <c r="F22600">
        <v>112</v>
      </c>
      <c r="G22600">
        <v>67</v>
      </c>
      <c r="H22600">
        <v>4</v>
      </c>
      <c r="I22600">
        <v>112</v>
      </c>
      <c r="J22600">
        <v>435</v>
      </c>
      <c r="K22600">
        <v>1</v>
      </c>
      <c r="L22600">
        <v>215</v>
      </c>
      <c r="M22600">
        <v>325</v>
      </c>
      <c r="N22600" t="s">
        <v>18</v>
      </c>
      <c r="O22600" s="1">
        <v>4.48331E-14</v>
      </c>
      <c r="P22600">
        <v>203</v>
      </c>
    </row>
    <row r="22601" spans="1:16" x14ac:dyDescent="0.25">
      <c r="A22601" t="s">
        <v>33374</v>
      </c>
      <c r="B22601">
        <v>1170</v>
      </c>
      <c r="C22601" s="3" t="str">
        <f>HYPERLINK("http://www.uniprot.org/uniprot/G7IRY2","tr|G7IRY2|G7IRY2_MEDTR")</f>
        <v>tr|G7IRY2|G7IRY2_MEDTR</v>
      </c>
      <c r="D22601" t="s">
        <v>33375</v>
      </c>
      <c r="E22601">
        <v>75.510000000000005</v>
      </c>
      <c r="F22601">
        <v>392</v>
      </c>
      <c r="G22601">
        <v>96</v>
      </c>
      <c r="H22601">
        <v>3</v>
      </c>
      <c r="I22601">
        <v>1</v>
      </c>
      <c r="J22601">
        <v>1167</v>
      </c>
      <c r="K22601">
        <v>1</v>
      </c>
      <c r="L22601">
        <v>1</v>
      </c>
      <c r="M22601">
        <v>388</v>
      </c>
      <c r="N22601" t="s">
        <v>18</v>
      </c>
      <c r="O22601" s="1">
        <v>1.6651699999999999E-160</v>
      </c>
      <c r="P22601">
        <v>1472</v>
      </c>
    </row>
    <row r="22602" spans="1:16" x14ac:dyDescent="0.25">
      <c r="A22602" t="s">
        <v>33376</v>
      </c>
      <c r="B22602">
        <v>639</v>
      </c>
      <c r="C22602" s="3" t="str">
        <f>HYPERLINK("http://www.uniprot.org/uniprot/G7KG21","tr|G7KG21|G7KG21_MEDTR")</f>
        <v>tr|G7KG21|G7KG21_MEDTR</v>
      </c>
      <c r="D22602" t="s">
        <v>24460</v>
      </c>
      <c r="E22602">
        <v>67.02</v>
      </c>
      <c r="F22602">
        <v>188</v>
      </c>
      <c r="G22602">
        <v>62</v>
      </c>
      <c r="H22602">
        <v>1</v>
      </c>
      <c r="I22602">
        <v>76</v>
      </c>
      <c r="J22602">
        <v>636</v>
      </c>
      <c r="K22602">
        <v>1</v>
      </c>
      <c r="L22602">
        <v>140</v>
      </c>
      <c r="M22602">
        <v>325</v>
      </c>
      <c r="N22602" t="s">
        <v>18</v>
      </c>
      <c r="O22602" s="1">
        <v>3.54565E-56</v>
      </c>
      <c r="P22602">
        <v>568</v>
      </c>
    </row>
    <row r="22603" spans="1:16" x14ac:dyDescent="0.25">
      <c r="A22603" t="s">
        <v>33377</v>
      </c>
      <c r="B22603">
        <v>987</v>
      </c>
      <c r="C22603" s="3" t="str">
        <f>HYPERLINK("http://www.uniprot.org/uniprot/G7K443","tr|G7K443|G7K443_MEDTR")</f>
        <v>tr|G7K443|G7K443_MEDTR</v>
      </c>
      <c r="D22603" t="s">
        <v>33378</v>
      </c>
      <c r="E22603">
        <v>78.41</v>
      </c>
      <c r="F22603">
        <v>329</v>
      </c>
      <c r="G22603">
        <v>71</v>
      </c>
      <c r="H22603">
        <v>1</v>
      </c>
      <c r="I22603">
        <v>1</v>
      </c>
      <c r="J22603">
        <v>984</v>
      </c>
      <c r="K22603">
        <v>1</v>
      </c>
      <c r="L22603">
        <v>1</v>
      </c>
      <c r="M22603">
        <v>329</v>
      </c>
      <c r="N22603" t="s">
        <v>18</v>
      </c>
      <c r="O22603" s="1">
        <v>1.0727499999999999E-143</v>
      </c>
      <c r="P22603">
        <v>1326</v>
      </c>
    </row>
    <row r="22604" spans="1:16" x14ac:dyDescent="0.25">
      <c r="A22604" t="s">
        <v>33379</v>
      </c>
      <c r="B22604">
        <v>1743</v>
      </c>
      <c r="C22604" s="3" t="str">
        <f>HYPERLINK("http://www.uniprot.org/uniprot/G7L419","tr|G7L419|G7L419_MEDTR")</f>
        <v>tr|G7L419|G7L419_MEDTR</v>
      </c>
      <c r="D22604" t="s">
        <v>33380</v>
      </c>
      <c r="E22604">
        <v>87.5</v>
      </c>
      <c r="F22604">
        <v>576</v>
      </c>
      <c r="G22604">
        <v>72</v>
      </c>
      <c r="H22604">
        <v>0</v>
      </c>
      <c r="I22604">
        <v>4</v>
      </c>
      <c r="J22604">
        <v>1731</v>
      </c>
      <c r="K22604">
        <v>1</v>
      </c>
      <c r="L22604">
        <v>1</v>
      </c>
      <c r="M22604">
        <v>576</v>
      </c>
      <c r="N22604" t="s">
        <v>18</v>
      </c>
      <c r="O22604">
        <v>0</v>
      </c>
      <c r="P22604">
        <v>2686</v>
      </c>
    </row>
    <row r="22605" spans="1:16" x14ac:dyDescent="0.25">
      <c r="A22605" t="s">
        <v>33381</v>
      </c>
      <c r="B22605">
        <v>1839</v>
      </c>
      <c r="C22605" s="3" t="str">
        <f>HYPERLINK("http://www.uniprot.org/uniprot/A2Q3V8","tr|A2Q3V8|A2Q3V8_MEDTR")</f>
        <v>tr|A2Q3V8|A2Q3V8_MEDTR</v>
      </c>
      <c r="D22605" t="s">
        <v>33382</v>
      </c>
      <c r="E22605">
        <v>70.92</v>
      </c>
      <c r="F22605">
        <v>657</v>
      </c>
      <c r="G22605">
        <v>191</v>
      </c>
      <c r="H22605">
        <v>45</v>
      </c>
      <c r="I22605">
        <v>1</v>
      </c>
      <c r="J22605">
        <v>1836</v>
      </c>
      <c r="K22605">
        <v>1</v>
      </c>
      <c r="L22605">
        <v>159</v>
      </c>
      <c r="M22605">
        <v>805</v>
      </c>
      <c r="N22605" t="s">
        <v>18</v>
      </c>
      <c r="O22605">
        <v>0</v>
      </c>
      <c r="P22605">
        <v>2152</v>
      </c>
    </row>
    <row r="22606" spans="1:16" x14ac:dyDescent="0.25">
      <c r="A22606" t="s">
        <v>33383</v>
      </c>
      <c r="B22606">
        <v>678</v>
      </c>
      <c r="C22606" s="3" t="str">
        <f>HYPERLINK("http://www.uniprot.org/uniprot/K7K2L5","tr|K7K2L5|K7K2L5_SOYBN")</f>
        <v>tr|K7K2L5|K7K2L5_SOYBN</v>
      </c>
      <c r="D22606" t="s">
        <v>117</v>
      </c>
      <c r="E22606">
        <v>88.44</v>
      </c>
      <c r="F22606">
        <v>225</v>
      </c>
      <c r="G22606">
        <v>26</v>
      </c>
      <c r="H22606">
        <v>0</v>
      </c>
      <c r="I22606">
        <v>1</v>
      </c>
      <c r="J22606">
        <v>675</v>
      </c>
      <c r="K22606">
        <v>1</v>
      </c>
      <c r="L22606">
        <v>1</v>
      </c>
      <c r="M22606">
        <v>223</v>
      </c>
      <c r="N22606" t="s">
        <v>18</v>
      </c>
      <c r="O22606" s="1">
        <v>8.6993599999999996E-107</v>
      </c>
      <c r="P22606">
        <v>1005</v>
      </c>
    </row>
    <row r="22607" spans="1:16" x14ac:dyDescent="0.25">
      <c r="A22607" t="s">
        <v>33384</v>
      </c>
      <c r="B22607">
        <v>741</v>
      </c>
      <c r="C22607" s="3" t="str">
        <f>HYPERLINK("http://www.uniprot.org/uniprot/I3SW28","tr|I3SW28|I3SW28_MEDTR")</f>
        <v>tr|I3SW28|I3SW28_MEDTR</v>
      </c>
      <c r="D22607" t="s">
        <v>30633</v>
      </c>
      <c r="E22607">
        <v>71.37</v>
      </c>
      <c r="F22607">
        <v>248</v>
      </c>
      <c r="G22607">
        <v>71</v>
      </c>
      <c r="H22607">
        <v>2</v>
      </c>
      <c r="I22607">
        <v>1</v>
      </c>
      <c r="J22607">
        <v>738</v>
      </c>
      <c r="K22607">
        <v>1</v>
      </c>
      <c r="L22607">
        <v>78</v>
      </c>
      <c r="M22607">
        <v>325</v>
      </c>
      <c r="N22607" t="s">
        <v>18</v>
      </c>
      <c r="O22607" s="1">
        <v>3.2798799999999999E-92</v>
      </c>
      <c r="P22607">
        <v>880</v>
      </c>
    </row>
    <row r="22608" spans="1:16" x14ac:dyDescent="0.25">
      <c r="A22608" t="s">
        <v>33385</v>
      </c>
      <c r="B22608">
        <v>696</v>
      </c>
      <c r="C22608" s="3" t="str">
        <f>HYPERLINK("http://www.uniprot.org/uniprot/K9P1V7","tr|K9P1V7|K9P1V7_9ROSI")</f>
        <v>tr|K9P1V7|K9P1V7_9ROSI</v>
      </c>
      <c r="D22608" t="s">
        <v>33386</v>
      </c>
      <c r="E22608">
        <v>77.72</v>
      </c>
      <c r="F22608">
        <v>229</v>
      </c>
      <c r="G22608">
        <v>51</v>
      </c>
      <c r="H22608">
        <v>0</v>
      </c>
      <c r="I22608">
        <v>1</v>
      </c>
      <c r="J22608">
        <v>687</v>
      </c>
      <c r="K22608">
        <v>1</v>
      </c>
      <c r="L22608">
        <v>1</v>
      </c>
      <c r="M22608">
        <v>229</v>
      </c>
      <c r="N22608" t="s">
        <v>18</v>
      </c>
      <c r="O22608" s="1">
        <v>8.0374899999999998E-95</v>
      </c>
      <c r="P22608">
        <v>902</v>
      </c>
    </row>
    <row r="22609" spans="1:16" x14ac:dyDescent="0.25">
      <c r="A22609" t="s">
        <v>33387</v>
      </c>
      <c r="B22609">
        <v>2484</v>
      </c>
      <c r="C22609" s="3" t="str">
        <f>HYPERLINK("http://www.uniprot.org/uniprot/K7N266","tr|K7N266|K7N266_SOYBN")</f>
        <v>tr|K7N266|K7N266_SOYBN</v>
      </c>
      <c r="D22609" t="s">
        <v>28</v>
      </c>
      <c r="E22609">
        <v>57.48</v>
      </c>
      <c r="F22609">
        <v>715</v>
      </c>
      <c r="G22609">
        <v>304</v>
      </c>
      <c r="H22609">
        <v>43</v>
      </c>
      <c r="I22609">
        <v>466</v>
      </c>
      <c r="J22609">
        <v>2481</v>
      </c>
      <c r="K22609">
        <v>1</v>
      </c>
      <c r="L22609">
        <v>44</v>
      </c>
      <c r="M22609">
        <v>732</v>
      </c>
      <c r="N22609" t="s">
        <v>18</v>
      </c>
      <c r="O22609">
        <v>0</v>
      </c>
      <c r="P22609">
        <v>1886</v>
      </c>
    </row>
    <row r="22610" spans="1:16" x14ac:dyDescent="0.25">
      <c r="A22610" t="s">
        <v>33388</v>
      </c>
      <c r="B22610">
        <v>1137</v>
      </c>
      <c r="C22610" s="3" t="str">
        <f>HYPERLINK("http://www.uniprot.org/uniprot/I1MWS9","tr|I1MWS9|I1MWS9_SOYBN")</f>
        <v>tr|I1MWS9|I1MWS9_SOYBN</v>
      </c>
      <c r="D22610" t="s">
        <v>28</v>
      </c>
      <c r="E22610">
        <v>64.959999999999994</v>
      </c>
      <c r="F22610">
        <v>391</v>
      </c>
      <c r="G22610">
        <v>137</v>
      </c>
      <c r="H22610">
        <v>14</v>
      </c>
      <c r="I22610">
        <v>1</v>
      </c>
      <c r="J22610">
        <v>1131</v>
      </c>
      <c r="K22610">
        <v>1</v>
      </c>
      <c r="L22610">
        <v>1</v>
      </c>
      <c r="M22610">
        <v>344</v>
      </c>
      <c r="N22610" t="s">
        <v>18</v>
      </c>
      <c r="O22610" s="1">
        <v>3.6906599999999996E-133</v>
      </c>
      <c r="P22610">
        <v>1236</v>
      </c>
    </row>
    <row r="22611" spans="1:16" x14ac:dyDescent="0.25">
      <c r="A22611" t="s">
        <v>33389</v>
      </c>
      <c r="B22611">
        <v>378</v>
      </c>
      <c r="C22611" s="3" t="str">
        <f>HYPERLINK("http://www.uniprot.org/uniprot/G7J5D8","tr|G7J5D8|G7J5D8_MEDTR")</f>
        <v>tr|G7J5D8|G7J5D8_MEDTR</v>
      </c>
      <c r="D22611" t="s">
        <v>33390</v>
      </c>
      <c r="E22611">
        <v>88.98</v>
      </c>
      <c r="F22611">
        <v>118</v>
      </c>
      <c r="G22611">
        <v>13</v>
      </c>
      <c r="H22611">
        <v>0</v>
      </c>
      <c r="I22611">
        <v>1</v>
      </c>
      <c r="J22611">
        <v>354</v>
      </c>
      <c r="K22611">
        <v>1</v>
      </c>
      <c r="L22611">
        <v>1</v>
      </c>
      <c r="M22611">
        <v>117</v>
      </c>
      <c r="N22611" t="s">
        <v>18</v>
      </c>
      <c r="O22611" s="1">
        <v>6.4008999999999998E-53</v>
      </c>
      <c r="P22611">
        <v>538</v>
      </c>
    </row>
    <row r="22612" spans="1:16" x14ac:dyDescent="0.25">
      <c r="A22612" t="s">
        <v>33391</v>
      </c>
      <c r="B22612">
        <v>2904</v>
      </c>
      <c r="C22612" s="3" t="str">
        <f>HYPERLINK("http://www.uniprot.org/uniprot/M5XY08","tr|M5XY08|M5XY08_PRUPE")</f>
        <v>tr|M5XY08|M5XY08_PRUPE</v>
      </c>
      <c r="D22612" t="s">
        <v>33392</v>
      </c>
      <c r="E22612">
        <v>60.51</v>
      </c>
      <c r="F22612">
        <v>970</v>
      </c>
      <c r="G22612">
        <v>383</v>
      </c>
      <c r="H22612">
        <v>10</v>
      </c>
      <c r="I22612">
        <v>1</v>
      </c>
      <c r="J22612">
        <v>2880</v>
      </c>
      <c r="K22612">
        <v>1</v>
      </c>
      <c r="L22612">
        <v>1</v>
      </c>
      <c r="M22612">
        <v>944</v>
      </c>
      <c r="N22612" t="s">
        <v>18</v>
      </c>
      <c r="O22612">
        <v>0</v>
      </c>
      <c r="P22612">
        <v>2856</v>
      </c>
    </row>
    <row r="22613" spans="1:16" x14ac:dyDescent="0.25">
      <c r="A22613" t="s">
        <v>33393</v>
      </c>
      <c r="B22613">
        <v>582</v>
      </c>
      <c r="C22613" s="3" t="str">
        <f>HYPERLINK("http://www.uniprot.org/uniprot/I1K2S0","tr|I1K2S0|I1K2S0_SOYBN")</f>
        <v>tr|I1K2S0|I1K2S0_SOYBN</v>
      </c>
      <c r="D22613" t="s">
        <v>28</v>
      </c>
      <c r="E22613">
        <v>69.430000000000007</v>
      </c>
      <c r="F22613">
        <v>193</v>
      </c>
      <c r="G22613">
        <v>59</v>
      </c>
      <c r="H22613">
        <v>0</v>
      </c>
      <c r="I22613">
        <v>1</v>
      </c>
      <c r="J22613">
        <v>579</v>
      </c>
      <c r="K22613">
        <v>1</v>
      </c>
      <c r="L22613">
        <v>1</v>
      </c>
      <c r="M22613">
        <v>189</v>
      </c>
      <c r="N22613" t="s">
        <v>18</v>
      </c>
      <c r="O22613" s="1">
        <v>1.1923399999999999E-75</v>
      </c>
      <c r="P22613">
        <v>735</v>
      </c>
    </row>
    <row r="22614" spans="1:16" x14ac:dyDescent="0.25">
      <c r="A22614" t="s">
        <v>33394</v>
      </c>
      <c r="B22614">
        <v>564</v>
      </c>
      <c r="C22614" s="3" t="str">
        <f>HYPERLINK("http://www.uniprot.org/uniprot/I3S944","tr|I3S944|I3S944_MEDTR")</f>
        <v>tr|I3S944|I3S944_MEDTR</v>
      </c>
      <c r="D22614" t="s">
        <v>22</v>
      </c>
      <c r="E22614">
        <v>94.7</v>
      </c>
      <c r="F22614">
        <v>189</v>
      </c>
      <c r="G22614">
        <v>10</v>
      </c>
      <c r="H22614">
        <v>2</v>
      </c>
      <c r="I22614">
        <v>1</v>
      </c>
      <c r="J22614">
        <v>561</v>
      </c>
      <c r="K22614">
        <v>1</v>
      </c>
      <c r="L22614">
        <v>1</v>
      </c>
      <c r="M22614">
        <v>189</v>
      </c>
      <c r="N22614" t="s">
        <v>18</v>
      </c>
      <c r="O22614" s="1">
        <v>6.2109699999999995E-100</v>
      </c>
      <c r="P22614">
        <v>944</v>
      </c>
    </row>
    <row r="22615" spans="1:16" x14ac:dyDescent="0.25">
      <c r="A22615" t="s">
        <v>33395</v>
      </c>
      <c r="B22615">
        <v>2262</v>
      </c>
      <c r="C22615" s="3" t="str">
        <f>HYPERLINK("http://www.uniprot.org/uniprot/G7JHC9","tr|G7JHC9|G7JHC9_MEDTR")</f>
        <v>tr|G7JHC9|G7JHC9_MEDTR</v>
      </c>
      <c r="D22615" t="s">
        <v>33396</v>
      </c>
      <c r="E22615">
        <v>67.5</v>
      </c>
      <c r="F22615">
        <v>757</v>
      </c>
      <c r="G22615">
        <v>246</v>
      </c>
      <c r="H22615">
        <v>4</v>
      </c>
      <c r="I22615">
        <v>1</v>
      </c>
      <c r="J22615">
        <v>2259</v>
      </c>
      <c r="K22615">
        <v>1</v>
      </c>
      <c r="L22615">
        <v>1</v>
      </c>
      <c r="M22615">
        <v>709</v>
      </c>
      <c r="N22615" t="s">
        <v>18</v>
      </c>
      <c r="O22615">
        <v>0</v>
      </c>
      <c r="P22615">
        <v>2405</v>
      </c>
    </row>
    <row r="22616" spans="1:16" x14ac:dyDescent="0.25">
      <c r="A22616" t="s">
        <v>33397</v>
      </c>
      <c r="B22616">
        <v>522</v>
      </c>
      <c r="C22616" s="3" t="str">
        <f>HYPERLINK("http://www.uniprot.org/uniprot/G7IU28","tr|G7IU28|G7IU28_MEDTR")</f>
        <v>tr|G7IU28|G7IU28_MEDTR</v>
      </c>
      <c r="D22616" t="s">
        <v>33398</v>
      </c>
      <c r="E22616">
        <v>74.11</v>
      </c>
      <c r="F22616">
        <v>170</v>
      </c>
      <c r="G22616">
        <v>44</v>
      </c>
      <c r="H22616">
        <v>0</v>
      </c>
      <c r="I22616">
        <v>7</v>
      </c>
      <c r="J22616">
        <v>516</v>
      </c>
      <c r="K22616">
        <v>1</v>
      </c>
      <c r="L22616">
        <v>2</v>
      </c>
      <c r="M22616">
        <v>171</v>
      </c>
      <c r="N22616" t="s">
        <v>18</v>
      </c>
      <c r="O22616" s="1">
        <v>5.1263600000000003E-71</v>
      </c>
      <c r="P22616">
        <v>694</v>
      </c>
    </row>
    <row r="22617" spans="1:16" x14ac:dyDescent="0.25">
      <c r="A22617" t="s">
        <v>33399</v>
      </c>
      <c r="B22617">
        <v>1497</v>
      </c>
      <c r="C22617" s="3" t="str">
        <f>HYPERLINK("http://www.uniprot.org/uniprot/G7JJA2","tr|G7JJA2|G7JJA2_MEDTR")</f>
        <v>tr|G7JJA2|G7JJA2_MEDTR</v>
      </c>
      <c r="D22617" t="s">
        <v>33400</v>
      </c>
      <c r="E22617">
        <v>84.23</v>
      </c>
      <c r="F22617">
        <v>520</v>
      </c>
      <c r="G22617">
        <v>82</v>
      </c>
      <c r="H22617">
        <v>22</v>
      </c>
      <c r="I22617">
        <v>1</v>
      </c>
      <c r="J22617">
        <v>1494</v>
      </c>
      <c r="K22617">
        <v>1</v>
      </c>
      <c r="L22617">
        <v>1</v>
      </c>
      <c r="M22617">
        <v>519</v>
      </c>
      <c r="N22617" t="s">
        <v>18</v>
      </c>
      <c r="O22617">
        <v>0</v>
      </c>
      <c r="P22617">
        <v>2221</v>
      </c>
    </row>
    <row r="22618" spans="1:16" x14ac:dyDescent="0.25">
      <c r="A22618" t="s">
        <v>33401</v>
      </c>
      <c r="B22618">
        <v>3324</v>
      </c>
      <c r="C22618" s="3" t="str">
        <f>HYPERLINK("http://www.uniprot.org/uniprot/G7LHI4","tr|G7LHI4|G7LHI4_MEDTR")</f>
        <v>tr|G7LHI4|G7LHI4_MEDTR</v>
      </c>
      <c r="D22618" t="s">
        <v>33402</v>
      </c>
      <c r="E22618">
        <v>80.88</v>
      </c>
      <c r="F22618">
        <v>1109</v>
      </c>
      <c r="G22618">
        <v>212</v>
      </c>
      <c r="H22618">
        <v>2</v>
      </c>
      <c r="I22618">
        <v>1</v>
      </c>
      <c r="J22618">
        <v>3321</v>
      </c>
      <c r="K22618">
        <v>1</v>
      </c>
      <c r="L22618">
        <v>35</v>
      </c>
      <c r="M22618">
        <v>1102</v>
      </c>
      <c r="N22618" t="s">
        <v>18</v>
      </c>
      <c r="O22618">
        <v>0</v>
      </c>
      <c r="P22618">
        <v>4407</v>
      </c>
    </row>
    <row r="22619" spans="1:16" x14ac:dyDescent="0.25">
      <c r="A22619" t="s">
        <v>33403</v>
      </c>
      <c r="B22619">
        <v>378</v>
      </c>
      <c r="C22619" s="3" t="str">
        <f>HYPERLINK("http://www.uniprot.org/uniprot/I3SJT6","tr|I3SJT6|I3SJT6_MEDTR")</f>
        <v>tr|I3SJT6|I3SJT6_MEDTR</v>
      </c>
      <c r="D22619" t="s">
        <v>22</v>
      </c>
      <c r="E22619">
        <v>79.52</v>
      </c>
      <c r="F22619">
        <v>127</v>
      </c>
      <c r="G22619">
        <v>26</v>
      </c>
      <c r="H22619">
        <v>2</v>
      </c>
      <c r="I22619">
        <v>1</v>
      </c>
      <c r="J22619">
        <v>375</v>
      </c>
      <c r="K22619">
        <v>1</v>
      </c>
      <c r="L22619">
        <v>6</v>
      </c>
      <c r="M22619">
        <v>132</v>
      </c>
      <c r="N22619" t="s">
        <v>18</v>
      </c>
      <c r="O22619" s="1">
        <v>5.60746E-49</v>
      </c>
      <c r="P22619">
        <v>504</v>
      </c>
    </row>
    <row r="22620" spans="1:16" x14ac:dyDescent="0.25">
      <c r="A22620" t="s">
        <v>33404</v>
      </c>
      <c r="B22620">
        <v>810</v>
      </c>
      <c r="C22620" s="3" t="str">
        <f>HYPERLINK("http://www.uniprot.org/uniprot/G7KKQ1","tr|G7KKQ1|G7KKQ1_MEDTR")</f>
        <v>tr|G7KKQ1|G7KKQ1_MEDTR</v>
      </c>
      <c r="D22620" t="s">
        <v>33405</v>
      </c>
      <c r="E22620">
        <v>55.55</v>
      </c>
      <c r="F22620">
        <v>270</v>
      </c>
      <c r="G22620">
        <v>120</v>
      </c>
      <c r="H22620">
        <v>6</v>
      </c>
      <c r="I22620">
        <v>1</v>
      </c>
      <c r="J22620">
        <v>792</v>
      </c>
      <c r="K22620">
        <v>1</v>
      </c>
      <c r="L22620">
        <v>88</v>
      </c>
      <c r="M22620">
        <v>356</v>
      </c>
      <c r="N22620" t="s">
        <v>18</v>
      </c>
      <c r="O22620" s="1">
        <v>1.96678E-75</v>
      </c>
      <c r="P22620">
        <v>736</v>
      </c>
    </row>
    <row r="22621" spans="1:16" x14ac:dyDescent="0.25">
      <c r="A22621" t="s">
        <v>33406</v>
      </c>
      <c r="B22621">
        <v>1353</v>
      </c>
      <c r="C22621" s="3" t="str">
        <f>HYPERLINK("http://www.uniprot.org/uniprot/G7K8X8","tr|G7K8X8|G7K8X8_MEDTR")</f>
        <v>tr|G7K8X8|G7K8X8_MEDTR</v>
      </c>
      <c r="D22621" t="s">
        <v>33407</v>
      </c>
      <c r="E22621">
        <v>83.11</v>
      </c>
      <c r="F22621">
        <v>456</v>
      </c>
      <c r="G22621">
        <v>77</v>
      </c>
      <c r="H22621">
        <v>6</v>
      </c>
      <c r="I22621">
        <v>1</v>
      </c>
      <c r="J22621">
        <v>1350</v>
      </c>
      <c r="K22621">
        <v>1</v>
      </c>
      <c r="L22621">
        <v>1</v>
      </c>
      <c r="M22621">
        <v>454</v>
      </c>
      <c r="N22621" t="s">
        <v>18</v>
      </c>
      <c r="O22621">
        <v>0</v>
      </c>
      <c r="P22621">
        <v>1957</v>
      </c>
    </row>
    <row r="22622" spans="1:16" x14ac:dyDescent="0.25">
      <c r="A22622" t="s">
        <v>33408</v>
      </c>
      <c r="B22622">
        <v>2268</v>
      </c>
      <c r="C22622" s="3" t="str">
        <f>HYPERLINK("http://www.uniprot.org/uniprot/E6Y6R9","tr|E6Y6R9|E6Y6R9_ARAHY")</f>
        <v>tr|E6Y6R9|E6Y6R9_ARAHY</v>
      </c>
      <c r="D22622" t="s">
        <v>33409</v>
      </c>
      <c r="E22622">
        <v>68.27</v>
      </c>
      <c r="F22622">
        <v>747</v>
      </c>
      <c r="G22622">
        <v>237</v>
      </c>
      <c r="H22622">
        <v>6</v>
      </c>
      <c r="I22622">
        <v>43</v>
      </c>
      <c r="J22622">
        <v>2265</v>
      </c>
      <c r="K22622">
        <v>1</v>
      </c>
      <c r="L22622">
        <v>17</v>
      </c>
      <c r="M22622">
        <v>753</v>
      </c>
      <c r="N22622" t="s">
        <v>18</v>
      </c>
      <c r="O22622">
        <v>0</v>
      </c>
      <c r="P22622">
        <v>2502</v>
      </c>
    </row>
    <row r="22623" spans="1:16" x14ac:dyDescent="0.25">
      <c r="A22623" t="s">
        <v>33410</v>
      </c>
      <c r="B22623">
        <v>333</v>
      </c>
      <c r="C22623" s="3" t="str">
        <f>HYPERLINK("http://www.uniprot.org/uniprot/G7KF15","tr|G7KF15|G7KF15_MEDTR")</f>
        <v>tr|G7KF15|G7KF15_MEDTR</v>
      </c>
      <c r="D22623" t="s">
        <v>5975</v>
      </c>
      <c r="E22623">
        <v>85.52</v>
      </c>
      <c r="F22623">
        <v>76</v>
      </c>
      <c r="G22623">
        <v>11</v>
      </c>
      <c r="H22623">
        <v>0</v>
      </c>
      <c r="I22623">
        <v>1</v>
      </c>
      <c r="J22623">
        <v>228</v>
      </c>
      <c r="K22623">
        <v>1</v>
      </c>
      <c r="L22623">
        <v>1</v>
      </c>
      <c r="M22623">
        <v>76</v>
      </c>
      <c r="N22623" t="s">
        <v>18</v>
      </c>
      <c r="O22623" s="1">
        <v>6.4248299999999998E-29</v>
      </c>
      <c r="P22623">
        <v>331</v>
      </c>
    </row>
    <row r="22624" spans="1:16" x14ac:dyDescent="0.25">
      <c r="A22624" t="s">
        <v>33411</v>
      </c>
      <c r="B22624">
        <v>1602</v>
      </c>
      <c r="C22624" s="3" t="str">
        <f>HYPERLINK("http://www.uniprot.org/uniprot/G7KAF6","tr|G7KAF6|G7KAF6_MEDTR")</f>
        <v>tr|G7KAF6|G7KAF6_MEDTR</v>
      </c>
      <c r="D22624" t="s">
        <v>33412</v>
      </c>
      <c r="E22624">
        <v>92.89</v>
      </c>
      <c r="F22624">
        <v>535</v>
      </c>
      <c r="G22624">
        <v>38</v>
      </c>
      <c r="H22624">
        <v>5</v>
      </c>
      <c r="I22624">
        <v>1</v>
      </c>
      <c r="J22624">
        <v>1590</v>
      </c>
      <c r="K22624">
        <v>1</v>
      </c>
      <c r="L22624">
        <v>1</v>
      </c>
      <c r="M22624">
        <v>529</v>
      </c>
      <c r="N22624" t="s">
        <v>18</v>
      </c>
      <c r="O22624">
        <v>0</v>
      </c>
      <c r="P22624">
        <v>2553</v>
      </c>
    </row>
    <row r="22625" spans="1:16" x14ac:dyDescent="0.25">
      <c r="A22625" t="s">
        <v>33413</v>
      </c>
      <c r="B22625">
        <v>309</v>
      </c>
      <c r="C22625" s="3" t="str">
        <f>HYPERLINK("http://www.uniprot.org/uniprot/Q2HS24","tr|Q2HS24|Q2HS24_MEDTR")</f>
        <v>tr|Q2HS24|Q2HS24_MEDTR</v>
      </c>
      <c r="D22625" t="s">
        <v>33414</v>
      </c>
      <c r="E22625">
        <v>59.77</v>
      </c>
      <c r="F22625">
        <v>87</v>
      </c>
      <c r="G22625">
        <v>35</v>
      </c>
      <c r="H22625">
        <v>4</v>
      </c>
      <c r="I22625">
        <v>1</v>
      </c>
      <c r="J22625">
        <v>249</v>
      </c>
      <c r="K22625">
        <v>1</v>
      </c>
      <c r="L22625">
        <v>1</v>
      </c>
      <c r="M22625">
        <v>86</v>
      </c>
      <c r="N22625" t="s">
        <v>18</v>
      </c>
      <c r="O22625" s="1">
        <v>2.79408E-16</v>
      </c>
      <c r="P22625">
        <v>222</v>
      </c>
    </row>
    <row r="22626" spans="1:16" x14ac:dyDescent="0.25">
      <c r="A22626" t="s">
        <v>33415</v>
      </c>
      <c r="B22626">
        <v>174</v>
      </c>
      <c r="C22626" s="3" t="str">
        <f>HYPERLINK("http://www.uniprot.org/uniprot/K7MDZ9","tr|K7MDZ9|K7MDZ9_SOYBN")</f>
        <v>tr|K7MDZ9|K7MDZ9_SOYBN</v>
      </c>
      <c r="D22626" t="s">
        <v>28</v>
      </c>
      <c r="E22626">
        <v>92.98</v>
      </c>
      <c r="F22626">
        <v>57</v>
      </c>
      <c r="G22626">
        <v>4</v>
      </c>
      <c r="H22626">
        <v>0</v>
      </c>
      <c r="I22626">
        <v>1</v>
      </c>
      <c r="J22626">
        <v>171</v>
      </c>
      <c r="K22626">
        <v>1</v>
      </c>
      <c r="L22626">
        <v>61</v>
      </c>
      <c r="M22626">
        <v>116</v>
      </c>
      <c r="N22626" t="s">
        <v>18</v>
      </c>
      <c r="O22626" s="1">
        <v>3.35895E-25</v>
      </c>
      <c r="P22626">
        <v>299</v>
      </c>
    </row>
    <row r="22627" spans="1:16" x14ac:dyDescent="0.25">
      <c r="A22627" t="s">
        <v>33416</v>
      </c>
      <c r="B22627">
        <v>444</v>
      </c>
      <c r="C22627" s="3" t="str">
        <f>HYPERLINK("http://www.uniprot.org/uniprot/G7KG21","tr|G7KG21|G7KG21_MEDTR")</f>
        <v>tr|G7KG21|G7KG21_MEDTR</v>
      </c>
      <c r="D22627" t="s">
        <v>24460</v>
      </c>
      <c r="E22627">
        <v>91.45</v>
      </c>
      <c r="F22627">
        <v>117</v>
      </c>
      <c r="G22627">
        <v>10</v>
      </c>
      <c r="H22627">
        <v>0</v>
      </c>
      <c r="I22627">
        <v>1</v>
      </c>
      <c r="J22627">
        <v>351</v>
      </c>
      <c r="K22627">
        <v>1</v>
      </c>
      <c r="L22627">
        <v>1</v>
      </c>
      <c r="M22627">
        <v>117</v>
      </c>
      <c r="N22627" t="s">
        <v>18</v>
      </c>
      <c r="O22627" s="1">
        <v>5.2099099999999998E-55</v>
      </c>
      <c r="P22627">
        <v>556</v>
      </c>
    </row>
    <row r="22628" spans="1:16" x14ac:dyDescent="0.25">
      <c r="A22628" t="s">
        <v>33417</v>
      </c>
      <c r="B22628">
        <v>519</v>
      </c>
      <c r="C22628" s="3" t="str">
        <f>HYPERLINK("http://www.uniprot.org/uniprot/I3T5N0","tr|I3T5N0|I3T5N0_MEDTR")</f>
        <v>tr|I3T5N0|I3T5N0_MEDTR</v>
      </c>
      <c r="D22628" t="s">
        <v>22</v>
      </c>
      <c r="E22628">
        <v>74.849999999999994</v>
      </c>
      <c r="F22628">
        <v>171</v>
      </c>
      <c r="G22628">
        <v>43</v>
      </c>
      <c r="H22628">
        <v>1</v>
      </c>
      <c r="I22628">
        <v>1</v>
      </c>
      <c r="J22628">
        <v>510</v>
      </c>
      <c r="K22628">
        <v>1</v>
      </c>
      <c r="L22628">
        <v>1</v>
      </c>
      <c r="M22628">
        <v>170</v>
      </c>
      <c r="N22628" t="s">
        <v>18</v>
      </c>
      <c r="O22628" s="1">
        <v>1.4067900000000001E-60</v>
      </c>
      <c r="P22628">
        <v>604</v>
      </c>
    </row>
    <row r="22629" spans="1:16" x14ac:dyDescent="0.25">
      <c r="A22629" t="s">
        <v>33418</v>
      </c>
      <c r="B22629">
        <v>387</v>
      </c>
      <c r="C22629" s="3" t="str">
        <f>HYPERLINK("http://www.uniprot.org/uniprot/G7L420","tr|G7L420|G7L420_MEDTR")</f>
        <v>tr|G7L420|G7L420_MEDTR</v>
      </c>
      <c r="D22629" t="s">
        <v>33419</v>
      </c>
      <c r="E22629">
        <v>50.42</v>
      </c>
      <c r="F22629">
        <v>119</v>
      </c>
      <c r="G22629">
        <v>59</v>
      </c>
      <c r="H22629">
        <v>1</v>
      </c>
      <c r="I22629">
        <v>1</v>
      </c>
      <c r="J22629">
        <v>354</v>
      </c>
      <c r="K22629">
        <v>1</v>
      </c>
      <c r="L22629">
        <v>1</v>
      </c>
      <c r="M22629">
        <v>117</v>
      </c>
      <c r="N22629" t="s">
        <v>18</v>
      </c>
      <c r="O22629" s="1">
        <v>6.1606700000000001E-24</v>
      </c>
      <c r="P22629">
        <v>288</v>
      </c>
    </row>
    <row r="22630" spans="1:16" x14ac:dyDescent="0.25">
      <c r="A22630" t="s">
        <v>33420</v>
      </c>
      <c r="B22630">
        <v>1056</v>
      </c>
      <c r="C22630" s="3" t="str">
        <f>HYPERLINK("http://www.uniprot.org/uniprot/A2Q3W2","tr|A2Q3W2|A2Q3W2_MEDTR")</f>
        <v>tr|A2Q3W2|A2Q3W2_MEDTR</v>
      </c>
      <c r="D22630" t="s">
        <v>33421</v>
      </c>
      <c r="E22630">
        <v>70.5</v>
      </c>
      <c r="F22630">
        <v>217</v>
      </c>
      <c r="G22630">
        <v>64</v>
      </c>
      <c r="H22630">
        <v>13</v>
      </c>
      <c r="I22630">
        <v>1</v>
      </c>
      <c r="J22630">
        <v>612</v>
      </c>
      <c r="K22630">
        <v>1</v>
      </c>
      <c r="L22630">
        <v>36</v>
      </c>
      <c r="M22630">
        <v>249</v>
      </c>
      <c r="N22630" t="s">
        <v>18</v>
      </c>
      <c r="O22630" s="1">
        <v>2.4008599999999999E-75</v>
      </c>
      <c r="P22630">
        <v>737</v>
      </c>
    </row>
    <row r="22631" spans="1:16" x14ac:dyDescent="0.25">
      <c r="A22631" t="s">
        <v>33422</v>
      </c>
      <c r="B22631">
        <v>702</v>
      </c>
      <c r="C22631" s="3" t="str">
        <f>HYPERLINK("http://www.uniprot.org/uniprot/K7MNX2","tr|K7MNX2|K7MNX2_SOYBN")</f>
        <v>tr|K7MNX2|K7MNX2_SOYBN</v>
      </c>
      <c r="D22631" t="s">
        <v>28</v>
      </c>
      <c r="E22631">
        <v>26.8</v>
      </c>
      <c r="F22631">
        <v>97</v>
      </c>
      <c r="G22631">
        <v>71</v>
      </c>
      <c r="H22631">
        <v>2</v>
      </c>
      <c r="I22631">
        <v>1</v>
      </c>
      <c r="J22631">
        <v>285</v>
      </c>
      <c r="K22631">
        <v>1</v>
      </c>
      <c r="L22631">
        <v>418</v>
      </c>
      <c r="M22631">
        <v>514</v>
      </c>
      <c r="N22631" t="s">
        <v>18</v>
      </c>
      <c r="O22631" s="1">
        <v>4.9400200000000001E-7</v>
      </c>
      <c r="P22631">
        <v>145</v>
      </c>
    </row>
    <row r="22632" spans="1:16" x14ac:dyDescent="0.25">
      <c r="A22632" t="s">
        <v>33423</v>
      </c>
      <c r="B22632">
        <v>1266</v>
      </c>
      <c r="C22632" s="3" t="str">
        <f>HYPERLINK("http://www.uniprot.org/uniprot/K7MVR5","tr|K7MVR5|K7MVR5_SOYBN")</f>
        <v>tr|K7MVR5|K7MVR5_SOYBN</v>
      </c>
      <c r="D22632" t="s">
        <v>33424</v>
      </c>
      <c r="E22632">
        <v>76.33</v>
      </c>
      <c r="F22632">
        <v>431</v>
      </c>
      <c r="G22632">
        <v>102</v>
      </c>
      <c r="H22632">
        <v>10</v>
      </c>
      <c r="I22632">
        <v>1</v>
      </c>
      <c r="J22632">
        <v>1263</v>
      </c>
      <c r="K22632">
        <v>1</v>
      </c>
      <c r="L22632">
        <v>1</v>
      </c>
      <c r="M22632">
        <v>394</v>
      </c>
      <c r="N22632" t="s">
        <v>18</v>
      </c>
      <c r="O22632" s="1">
        <v>3.06257E-179</v>
      </c>
      <c r="P22632">
        <v>1634</v>
      </c>
    </row>
    <row r="22633" spans="1:16" x14ac:dyDescent="0.25">
      <c r="A22633" t="s">
        <v>33425</v>
      </c>
      <c r="B22633">
        <v>294</v>
      </c>
      <c r="C22633" s="3" t="str">
        <f>HYPERLINK("http://www.uniprot.org/uniprot/K7M5F6","tr|K7M5F6|K7M5F6_SOYBN")</f>
        <v>tr|K7M5F6|K7M5F6_SOYBN</v>
      </c>
      <c r="D22633" t="s">
        <v>28</v>
      </c>
      <c r="E22633">
        <v>80.41</v>
      </c>
      <c r="F22633">
        <v>97</v>
      </c>
      <c r="G22633">
        <v>19</v>
      </c>
      <c r="H22633">
        <v>1</v>
      </c>
      <c r="I22633">
        <v>1</v>
      </c>
      <c r="J22633">
        <v>288</v>
      </c>
      <c r="K22633">
        <v>1</v>
      </c>
      <c r="L22633">
        <v>1</v>
      </c>
      <c r="M22633">
        <v>97</v>
      </c>
      <c r="N22633" t="s">
        <v>18</v>
      </c>
      <c r="O22633" s="1">
        <v>3.6916999999999998E-37</v>
      </c>
      <c r="P22633">
        <v>402</v>
      </c>
    </row>
    <row r="22634" spans="1:16" x14ac:dyDescent="0.25">
      <c r="A22634" t="s">
        <v>33426</v>
      </c>
      <c r="B22634">
        <v>528</v>
      </c>
      <c r="C22634" s="3" t="str">
        <f>HYPERLINK("http://www.uniprot.org/uniprot/B5U9W4","tr|B5U9W4|B5U9W4_LOTJA")</f>
        <v>tr|B5U9W4|B5U9W4_LOTJA</v>
      </c>
      <c r="D22634" t="s">
        <v>2196</v>
      </c>
      <c r="E22634">
        <v>55.74</v>
      </c>
      <c r="F22634">
        <v>174</v>
      </c>
      <c r="G22634">
        <v>77</v>
      </c>
      <c r="H22634">
        <v>0</v>
      </c>
      <c r="I22634">
        <v>4</v>
      </c>
      <c r="J22634">
        <v>525</v>
      </c>
      <c r="K22634">
        <v>1</v>
      </c>
      <c r="L22634">
        <v>1318</v>
      </c>
      <c r="M22634">
        <v>1491</v>
      </c>
      <c r="N22634" t="s">
        <v>18</v>
      </c>
      <c r="O22634" s="1">
        <v>1.02353E-50</v>
      </c>
      <c r="P22634">
        <v>519</v>
      </c>
    </row>
    <row r="22635" spans="1:16" x14ac:dyDescent="0.25">
      <c r="A22635" t="s">
        <v>33427</v>
      </c>
      <c r="B22635">
        <v>636</v>
      </c>
      <c r="C22635" s="3" t="str">
        <f>HYPERLINK("http://www.uniprot.org/uniprot/G7JAI5","tr|G7JAI5|G7JAI5_MEDTR")</f>
        <v>tr|G7JAI5|G7JAI5_MEDTR</v>
      </c>
      <c r="D22635" t="s">
        <v>33428</v>
      </c>
      <c r="E22635">
        <v>75.709999999999994</v>
      </c>
      <c r="F22635">
        <v>210</v>
      </c>
      <c r="G22635">
        <v>51</v>
      </c>
      <c r="H22635">
        <v>1</v>
      </c>
      <c r="I22635">
        <v>1</v>
      </c>
      <c r="J22635">
        <v>627</v>
      </c>
      <c r="K22635">
        <v>1</v>
      </c>
      <c r="L22635">
        <v>1</v>
      </c>
      <c r="M22635">
        <v>207</v>
      </c>
      <c r="N22635" t="s">
        <v>18</v>
      </c>
      <c r="O22635" s="1">
        <v>4.1030999999999999E-81</v>
      </c>
      <c r="P22635">
        <v>783</v>
      </c>
    </row>
    <row r="22636" spans="1:16" x14ac:dyDescent="0.25">
      <c r="A22636" t="s">
        <v>33429</v>
      </c>
      <c r="B22636">
        <v>1224</v>
      </c>
      <c r="C22636" s="3" t="str">
        <f>HYPERLINK("http://www.uniprot.org/uniprot/G7J5E0","tr|G7J5E0|G7J5E0_MEDTR")</f>
        <v>tr|G7J5E0|G7J5E0_MEDTR</v>
      </c>
      <c r="D22636" t="s">
        <v>33430</v>
      </c>
      <c r="E22636">
        <v>74.41</v>
      </c>
      <c r="F22636">
        <v>383</v>
      </c>
      <c r="G22636">
        <v>98</v>
      </c>
      <c r="H22636">
        <v>0</v>
      </c>
      <c r="I22636">
        <v>46</v>
      </c>
      <c r="J22636">
        <v>1194</v>
      </c>
      <c r="K22636">
        <v>1</v>
      </c>
      <c r="L22636">
        <v>18</v>
      </c>
      <c r="M22636">
        <v>393</v>
      </c>
      <c r="N22636" t="s">
        <v>18</v>
      </c>
      <c r="O22636" s="1">
        <v>2.73901E-153</v>
      </c>
      <c r="P22636">
        <v>1410</v>
      </c>
    </row>
    <row r="22637" spans="1:16" x14ac:dyDescent="0.25">
      <c r="A22637" t="s">
        <v>33431</v>
      </c>
      <c r="B22637">
        <v>1359</v>
      </c>
      <c r="C22637" s="3" t="str">
        <f>HYPERLINK("http://www.uniprot.org/uniprot/A5AYJ3","tr|A5AYJ3|A5AYJ3_VITVI")</f>
        <v>tr|A5AYJ3|A5AYJ3_VITVI</v>
      </c>
      <c r="D22637" t="s">
        <v>2676</v>
      </c>
      <c r="E22637">
        <v>62.31</v>
      </c>
      <c r="F22637">
        <v>406</v>
      </c>
      <c r="G22637">
        <v>153</v>
      </c>
      <c r="H22637">
        <v>7</v>
      </c>
      <c r="I22637">
        <v>25</v>
      </c>
      <c r="J22637">
        <v>1221</v>
      </c>
      <c r="K22637">
        <v>1</v>
      </c>
      <c r="L22637">
        <v>236</v>
      </c>
      <c r="M22637">
        <v>639</v>
      </c>
      <c r="N22637" t="s">
        <v>18</v>
      </c>
      <c r="O22637" s="1">
        <v>1.6884000000000001E-163</v>
      </c>
      <c r="P22637">
        <v>1321</v>
      </c>
    </row>
    <row r="22638" spans="1:16" x14ac:dyDescent="0.25">
      <c r="A22638" t="s">
        <v>33432</v>
      </c>
      <c r="B22638">
        <v>2277</v>
      </c>
      <c r="C22638" s="3" t="str">
        <f>HYPERLINK("http://www.uniprot.org/uniprot/I1KR58","tr|I1KR58|I1KR58_SOYBN")</f>
        <v>tr|I1KR58|I1KR58_SOYBN</v>
      </c>
      <c r="D22638" t="s">
        <v>117</v>
      </c>
      <c r="E22638">
        <v>90.02</v>
      </c>
      <c r="F22638">
        <v>742</v>
      </c>
      <c r="G22638">
        <v>74</v>
      </c>
      <c r="H22638">
        <v>0</v>
      </c>
      <c r="I22638">
        <v>49</v>
      </c>
      <c r="J22638">
        <v>2274</v>
      </c>
      <c r="K22638">
        <v>1</v>
      </c>
      <c r="L22638">
        <v>11</v>
      </c>
      <c r="M22638">
        <v>751</v>
      </c>
      <c r="N22638" t="s">
        <v>18</v>
      </c>
      <c r="O22638">
        <v>0</v>
      </c>
      <c r="P22638">
        <v>3427</v>
      </c>
    </row>
    <row r="22639" spans="1:16" x14ac:dyDescent="0.25">
      <c r="A22639" t="s">
        <v>33433</v>
      </c>
      <c r="B22639">
        <v>540</v>
      </c>
      <c r="C22639" s="3" t="str">
        <f>HYPERLINK("http://www.uniprot.org/uniprot/G7LBB6","tr|G7LBB6|G7LBB6_MEDTR")</f>
        <v>tr|G7LBB6|G7LBB6_MEDTR</v>
      </c>
      <c r="D22639" t="s">
        <v>33434</v>
      </c>
      <c r="E22639">
        <v>75.97</v>
      </c>
      <c r="F22639">
        <v>179</v>
      </c>
      <c r="G22639">
        <v>43</v>
      </c>
      <c r="H22639">
        <v>2</v>
      </c>
      <c r="I22639">
        <v>7</v>
      </c>
      <c r="J22639">
        <v>537</v>
      </c>
      <c r="K22639">
        <v>1</v>
      </c>
      <c r="L22639">
        <v>7</v>
      </c>
      <c r="M22639">
        <v>178</v>
      </c>
      <c r="N22639" t="s">
        <v>18</v>
      </c>
      <c r="O22639" s="1">
        <v>1.8691000000000001E-68</v>
      </c>
      <c r="P22639">
        <v>672</v>
      </c>
    </row>
    <row r="22640" spans="1:16" x14ac:dyDescent="0.25">
      <c r="A22640" t="s">
        <v>33435</v>
      </c>
      <c r="B22640">
        <v>1065</v>
      </c>
      <c r="C22640" s="3" t="str">
        <f>HYPERLINK("http://www.uniprot.org/uniprot/I1M681","tr|I1M681|I1M681_SOYBN")</f>
        <v>tr|I1M681|I1M681_SOYBN</v>
      </c>
      <c r="D22640" t="s">
        <v>28</v>
      </c>
      <c r="E22640">
        <v>55.97</v>
      </c>
      <c r="F22640">
        <v>343</v>
      </c>
      <c r="G22640">
        <v>151</v>
      </c>
      <c r="H22640">
        <v>40</v>
      </c>
      <c r="I22640">
        <v>154</v>
      </c>
      <c r="J22640">
        <v>1062</v>
      </c>
      <c r="K22640">
        <v>1</v>
      </c>
      <c r="L22640">
        <v>93</v>
      </c>
      <c r="M22640">
        <v>432</v>
      </c>
      <c r="N22640" t="s">
        <v>18</v>
      </c>
      <c r="O22640" s="1">
        <v>9.5121900000000004E-96</v>
      </c>
      <c r="P22640">
        <v>913</v>
      </c>
    </row>
    <row r="22641" spans="1:16" x14ac:dyDescent="0.25">
      <c r="A22641" t="s">
        <v>33436</v>
      </c>
      <c r="B22641">
        <v>1104</v>
      </c>
      <c r="C22641" s="3" t="str">
        <f>HYPERLINK("http://www.uniprot.org/uniprot/A2Q2T1","tr|A2Q2T1|A2Q2T1_MEDTR")</f>
        <v>tr|A2Q2T1|A2Q2T1_MEDTR</v>
      </c>
      <c r="D22641" t="s">
        <v>337</v>
      </c>
      <c r="E22641">
        <v>53.75</v>
      </c>
      <c r="F22641">
        <v>240</v>
      </c>
      <c r="G22641">
        <v>111</v>
      </c>
      <c r="H22641">
        <v>19</v>
      </c>
      <c r="I22641">
        <v>406</v>
      </c>
      <c r="J22641">
        <v>1068</v>
      </c>
      <c r="K22641">
        <v>1</v>
      </c>
      <c r="L22641">
        <v>138</v>
      </c>
      <c r="M22641">
        <v>376</v>
      </c>
      <c r="N22641" t="s">
        <v>18</v>
      </c>
      <c r="O22641" s="1">
        <v>2.1778700000000001E-58</v>
      </c>
      <c r="P22641">
        <v>591</v>
      </c>
    </row>
    <row r="22642" spans="1:16" x14ac:dyDescent="0.25">
      <c r="A22642" t="s">
        <v>33437</v>
      </c>
      <c r="B22642">
        <v>1413</v>
      </c>
      <c r="C22642" s="3" t="str">
        <f>HYPERLINK("http://www.uniprot.org/uniprot/G7JJA3","tr|G7JJA3|G7JJA3_MEDTR")</f>
        <v>tr|G7JJA3|G7JJA3_MEDTR</v>
      </c>
      <c r="D22642" t="s">
        <v>33438</v>
      </c>
      <c r="E22642">
        <v>51.47</v>
      </c>
      <c r="F22642">
        <v>408</v>
      </c>
      <c r="G22642">
        <v>198</v>
      </c>
      <c r="H22642">
        <v>24</v>
      </c>
      <c r="I22642">
        <v>79</v>
      </c>
      <c r="J22642">
        <v>1230</v>
      </c>
      <c r="K22642">
        <v>1</v>
      </c>
      <c r="L22642">
        <v>29</v>
      </c>
      <c r="M22642">
        <v>426</v>
      </c>
      <c r="N22642" t="s">
        <v>18</v>
      </c>
      <c r="O22642" s="1">
        <v>7.3956200000000005E-92</v>
      </c>
      <c r="P22642">
        <v>881</v>
      </c>
    </row>
    <row r="22643" spans="1:16" x14ac:dyDescent="0.25">
      <c r="A22643" t="s">
        <v>33439</v>
      </c>
      <c r="B22643">
        <v>720</v>
      </c>
      <c r="C22643" s="3" t="str">
        <f>HYPERLINK("http://www.uniprot.org/uniprot/G7JWD7","tr|G7JWD7|G7JWD7_MEDTR")</f>
        <v>tr|G7JWD7|G7JWD7_MEDTR</v>
      </c>
      <c r="D22643" t="s">
        <v>33440</v>
      </c>
      <c r="E22643">
        <v>85.9</v>
      </c>
      <c r="F22643">
        <v>220</v>
      </c>
      <c r="G22643">
        <v>31</v>
      </c>
      <c r="H22643">
        <v>4</v>
      </c>
      <c r="I22643">
        <v>37</v>
      </c>
      <c r="J22643">
        <v>684</v>
      </c>
      <c r="K22643">
        <v>1</v>
      </c>
      <c r="L22643">
        <v>57</v>
      </c>
      <c r="M22643">
        <v>276</v>
      </c>
      <c r="N22643" t="s">
        <v>18</v>
      </c>
      <c r="O22643" s="1">
        <v>4.3295899999999997E-102</v>
      </c>
      <c r="P22643">
        <v>965</v>
      </c>
    </row>
    <row r="22644" spans="1:16" x14ac:dyDescent="0.25">
      <c r="A22644" t="s">
        <v>33441</v>
      </c>
      <c r="B22644">
        <v>579</v>
      </c>
      <c r="C22644" s="3" t="str">
        <f>HYPERLINK("http://www.uniprot.org/uniprot/G7LHI3","tr|G7LHI3|G7LHI3_MEDTR")</f>
        <v>tr|G7LHI3|G7LHI3_MEDTR</v>
      </c>
      <c r="D22644" t="s">
        <v>33442</v>
      </c>
      <c r="E22644">
        <v>100</v>
      </c>
      <c r="F22644">
        <v>179</v>
      </c>
      <c r="G22644">
        <v>0</v>
      </c>
      <c r="H22644">
        <v>0</v>
      </c>
      <c r="I22644">
        <v>40</v>
      </c>
      <c r="J22644">
        <v>576</v>
      </c>
      <c r="K22644">
        <v>1</v>
      </c>
      <c r="L22644">
        <v>7</v>
      </c>
      <c r="M22644">
        <v>185</v>
      </c>
      <c r="N22644" t="s">
        <v>18</v>
      </c>
      <c r="O22644" s="1">
        <v>1.5686E-104</v>
      </c>
      <c r="P22644">
        <v>984</v>
      </c>
    </row>
    <row r="22645" spans="1:16" x14ac:dyDescent="0.25">
      <c r="A22645" t="s">
        <v>33443</v>
      </c>
      <c r="B22645">
        <v>873</v>
      </c>
      <c r="C22645" s="3" t="str">
        <f>HYPERLINK("http://www.uniprot.org/uniprot/G7JZY1","tr|G7JZY1|G7JZY1_MEDTR")</f>
        <v>tr|G7JZY1|G7JZY1_MEDTR</v>
      </c>
      <c r="D22645" t="s">
        <v>33444</v>
      </c>
      <c r="E22645">
        <v>36.97</v>
      </c>
      <c r="F22645">
        <v>384</v>
      </c>
      <c r="G22645">
        <v>242</v>
      </c>
      <c r="H22645">
        <v>94</v>
      </c>
      <c r="I22645">
        <v>1</v>
      </c>
      <c r="J22645">
        <v>870</v>
      </c>
      <c r="K22645">
        <v>1</v>
      </c>
      <c r="L22645">
        <v>1</v>
      </c>
      <c r="M22645">
        <v>384</v>
      </c>
      <c r="N22645" t="s">
        <v>18</v>
      </c>
      <c r="O22645" s="1">
        <v>1.3828199999999999E-48</v>
      </c>
      <c r="P22645">
        <v>505</v>
      </c>
    </row>
    <row r="22646" spans="1:16" x14ac:dyDescent="0.25">
      <c r="A22646" t="s">
        <v>33445</v>
      </c>
      <c r="B22646">
        <v>813</v>
      </c>
      <c r="C22646" s="3" t="str">
        <f>HYPERLINK("http://www.uniprot.org/uniprot/G7IY59","tr|G7IY59|G7IY59_MEDTR")</f>
        <v>tr|G7IY59|G7IY59_MEDTR</v>
      </c>
      <c r="D22646" t="s">
        <v>33446</v>
      </c>
      <c r="E22646">
        <v>61.15</v>
      </c>
      <c r="F22646">
        <v>260</v>
      </c>
      <c r="G22646">
        <v>101</v>
      </c>
      <c r="H22646">
        <v>23</v>
      </c>
      <c r="I22646">
        <v>100</v>
      </c>
      <c r="J22646">
        <v>810</v>
      </c>
      <c r="K22646">
        <v>1</v>
      </c>
      <c r="L22646">
        <v>208</v>
      </c>
      <c r="M22646">
        <v>467</v>
      </c>
      <c r="N22646" t="s">
        <v>18</v>
      </c>
      <c r="O22646" s="1">
        <v>1.2818899999999999E-82</v>
      </c>
      <c r="P22646">
        <v>798</v>
      </c>
    </row>
    <row r="22647" spans="1:16" x14ac:dyDescent="0.25">
      <c r="A22647" t="s">
        <v>33447</v>
      </c>
      <c r="B22647">
        <v>780</v>
      </c>
      <c r="C22647" s="3" t="str">
        <f>HYPERLINK("http://www.uniprot.org/uniprot/Q672H5","tr|Q672H5|Q672H5_PEA")</f>
        <v>tr|Q672H5|Q672H5_PEA</v>
      </c>
      <c r="D22647" t="s">
        <v>30286</v>
      </c>
      <c r="E22647">
        <v>78.27</v>
      </c>
      <c r="F22647">
        <v>267</v>
      </c>
      <c r="G22647">
        <v>58</v>
      </c>
      <c r="H22647">
        <v>8</v>
      </c>
      <c r="I22647">
        <v>1</v>
      </c>
      <c r="J22647">
        <v>777</v>
      </c>
      <c r="K22647">
        <v>1</v>
      </c>
      <c r="L22647">
        <v>6</v>
      </c>
      <c r="M22647">
        <v>271</v>
      </c>
      <c r="N22647" t="s">
        <v>18</v>
      </c>
      <c r="O22647" s="1">
        <v>2.0038799999999999E-122</v>
      </c>
      <c r="P22647">
        <v>1141</v>
      </c>
    </row>
    <row r="22648" spans="1:16" x14ac:dyDescent="0.25">
      <c r="A22648" t="s">
        <v>33448</v>
      </c>
      <c r="B22648">
        <v>372</v>
      </c>
      <c r="C22648" s="3" t="str">
        <f>HYPERLINK("http://www.uniprot.org/uniprot/Q94FN0","tr|Q94FN0|Q94FN0_LOTJA")</f>
        <v>tr|Q94FN0|Q94FN0_LOTJA</v>
      </c>
      <c r="D22648" t="s">
        <v>33449</v>
      </c>
      <c r="E22648">
        <v>85.89</v>
      </c>
      <c r="F22648">
        <v>78</v>
      </c>
      <c r="G22648">
        <v>11</v>
      </c>
      <c r="H22648">
        <v>0</v>
      </c>
      <c r="I22648">
        <v>1</v>
      </c>
      <c r="J22648">
        <v>234</v>
      </c>
      <c r="K22648">
        <v>1</v>
      </c>
      <c r="L22648">
        <v>1</v>
      </c>
      <c r="M22648">
        <v>78</v>
      </c>
      <c r="N22648" t="s">
        <v>18</v>
      </c>
      <c r="O22648" s="1">
        <v>3.8120100000000002E-29</v>
      </c>
      <c r="P22648">
        <v>333</v>
      </c>
    </row>
    <row r="22649" spans="1:16" x14ac:dyDescent="0.25">
      <c r="A22649" t="s">
        <v>33450</v>
      </c>
      <c r="B22649">
        <v>2193</v>
      </c>
      <c r="C22649" s="3" t="str">
        <f>HYPERLINK("http://www.uniprot.org/uniprot/A5BE46","tr|A5BE46|A5BE46_VITVI")</f>
        <v>tr|A5BE46|A5BE46_VITVI</v>
      </c>
      <c r="D22649" t="s">
        <v>462</v>
      </c>
      <c r="E22649">
        <v>79.069999999999993</v>
      </c>
      <c r="F22649">
        <v>736</v>
      </c>
      <c r="G22649">
        <v>154</v>
      </c>
      <c r="H22649">
        <v>7</v>
      </c>
      <c r="I22649">
        <v>1</v>
      </c>
      <c r="J22649">
        <v>2187</v>
      </c>
      <c r="K22649">
        <v>1</v>
      </c>
      <c r="L22649">
        <v>618</v>
      </c>
      <c r="M22649">
        <v>1353</v>
      </c>
      <c r="N22649" t="s">
        <v>18</v>
      </c>
      <c r="O22649">
        <v>0</v>
      </c>
      <c r="P22649">
        <v>3117</v>
      </c>
    </row>
    <row r="22650" spans="1:16" x14ac:dyDescent="0.25">
      <c r="A22650" t="s">
        <v>33451</v>
      </c>
      <c r="B22650">
        <v>1173</v>
      </c>
      <c r="C22650" s="3" t="str">
        <f>HYPERLINK("http://www.uniprot.org/uniprot/C7FDI5","tr|C7FDI5|C7FDI5_SOYBN")</f>
        <v>tr|C7FDI5|C7FDI5_SOYBN</v>
      </c>
      <c r="D22650" t="s">
        <v>717</v>
      </c>
      <c r="E22650">
        <v>50.26</v>
      </c>
      <c r="F22650">
        <v>372</v>
      </c>
      <c r="G22650">
        <v>185</v>
      </c>
      <c r="H22650">
        <v>4</v>
      </c>
      <c r="I22650">
        <v>1</v>
      </c>
      <c r="J22650">
        <v>1104</v>
      </c>
      <c r="K22650">
        <v>1</v>
      </c>
      <c r="L22650">
        <v>694</v>
      </c>
      <c r="M22650">
        <v>1060</v>
      </c>
      <c r="N22650" t="s">
        <v>18</v>
      </c>
      <c r="O22650" s="1">
        <v>5.4667399999999996E-103</v>
      </c>
      <c r="P22650">
        <v>976</v>
      </c>
    </row>
    <row r="22651" spans="1:16" x14ac:dyDescent="0.25">
      <c r="A22651" t="s">
        <v>33452</v>
      </c>
      <c r="B22651">
        <v>1341</v>
      </c>
      <c r="C22651" s="3" t="str">
        <f>HYPERLINK("http://www.uniprot.org/uniprot/Q2HS23","tr|Q2HS23|Q2HS23_MEDTR")</f>
        <v>tr|Q2HS23|Q2HS23_MEDTR</v>
      </c>
      <c r="D22651" t="s">
        <v>33453</v>
      </c>
      <c r="E22651">
        <v>72.930000000000007</v>
      </c>
      <c r="F22651">
        <v>447</v>
      </c>
      <c r="G22651">
        <v>121</v>
      </c>
      <c r="H22651">
        <v>2</v>
      </c>
      <c r="I22651">
        <v>4</v>
      </c>
      <c r="J22651">
        <v>1338</v>
      </c>
      <c r="K22651">
        <v>1</v>
      </c>
      <c r="L22651">
        <v>44</v>
      </c>
      <c r="M22651">
        <v>438</v>
      </c>
      <c r="N22651" t="s">
        <v>18</v>
      </c>
      <c r="O22651" s="1">
        <v>1.3506099999999999E-164</v>
      </c>
      <c r="P22651">
        <v>1508</v>
      </c>
    </row>
    <row r="22652" spans="1:16" x14ac:dyDescent="0.25">
      <c r="A22652" t="s">
        <v>33454</v>
      </c>
      <c r="B22652">
        <v>1380</v>
      </c>
      <c r="C22652" s="3" t="str">
        <f>HYPERLINK("http://www.uniprot.org/uniprot/G7KG24","tr|G7KG24|G7KG24_MEDTR")</f>
        <v>tr|G7KG24|G7KG24_MEDTR</v>
      </c>
      <c r="D22652" t="s">
        <v>19129</v>
      </c>
      <c r="E22652">
        <v>89.54</v>
      </c>
      <c r="F22652">
        <v>459</v>
      </c>
      <c r="G22652">
        <v>48</v>
      </c>
      <c r="H22652">
        <v>0</v>
      </c>
      <c r="I22652">
        <v>1</v>
      </c>
      <c r="J22652">
        <v>1377</v>
      </c>
      <c r="K22652">
        <v>1</v>
      </c>
      <c r="L22652">
        <v>1</v>
      </c>
      <c r="M22652">
        <v>459</v>
      </c>
      <c r="N22652" t="s">
        <v>18</v>
      </c>
      <c r="O22652">
        <v>0</v>
      </c>
      <c r="P22652">
        <v>2108</v>
      </c>
    </row>
    <row r="22653" spans="1:16" x14ac:dyDescent="0.25">
      <c r="A22653" t="s">
        <v>33455</v>
      </c>
      <c r="B22653">
        <v>2031</v>
      </c>
      <c r="C22653" s="3" t="str">
        <f>HYPERLINK("http://www.uniprot.org/uniprot/K7K1K7","tr|K7K1K7|K7K1K7_SOYBN")</f>
        <v>tr|K7K1K7|K7K1K7_SOYBN</v>
      </c>
      <c r="D22653" t="s">
        <v>28</v>
      </c>
      <c r="E22653">
        <v>82.85</v>
      </c>
      <c r="F22653">
        <v>455</v>
      </c>
      <c r="G22653">
        <v>78</v>
      </c>
      <c r="H22653">
        <v>0</v>
      </c>
      <c r="I22653">
        <v>19</v>
      </c>
      <c r="J22653">
        <v>1383</v>
      </c>
      <c r="K22653">
        <v>1</v>
      </c>
      <c r="L22653">
        <v>5</v>
      </c>
      <c r="M22653">
        <v>459</v>
      </c>
      <c r="N22653" t="s">
        <v>18</v>
      </c>
      <c r="O22653">
        <v>0</v>
      </c>
      <c r="P22653">
        <v>1977</v>
      </c>
    </row>
    <row r="22654" spans="1:16" x14ac:dyDescent="0.25">
      <c r="A22654" t="s">
        <v>33456</v>
      </c>
      <c r="B22654">
        <v>2706</v>
      </c>
      <c r="C22654" s="3" t="str">
        <f>HYPERLINK("http://www.uniprot.org/uniprot/G7L422","tr|G7L422|G7L422_MEDTR")</f>
        <v>tr|G7L422|G7L422_MEDTR</v>
      </c>
      <c r="D22654" t="s">
        <v>33457</v>
      </c>
      <c r="E22654">
        <v>78.16</v>
      </c>
      <c r="F22654">
        <v>907</v>
      </c>
      <c r="G22654">
        <v>198</v>
      </c>
      <c r="H22654">
        <v>6</v>
      </c>
      <c r="I22654">
        <v>1</v>
      </c>
      <c r="J22654">
        <v>2703</v>
      </c>
      <c r="K22654">
        <v>1</v>
      </c>
      <c r="L22654">
        <v>1</v>
      </c>
      <c r="M22654">
        <v>891</v>
      </c>
      <c r="N22654" t="s">
        <v>18</v>
      </c>
      <c r="O22654">
        <v>0</v>
      </c>
      <c r="P22654">
        <v>3634</v>
      </c>
    </row>
    <row r="22655" spans="1:16" x14ac:dyDescent="0.25">
      <c r="A22655" t="s">
        <v>33458</v>
      </c>
      <c r="B22655">
        <v>888</v>
      </c>
      <c r="C22655" s="3" t="str">
        <f>HYPERLINK("http://www.uniprot.org/uniprot/C6TC80","tr|C6TC80|C6TC80_SOYBN")</f>
        <v>tr|C6TC80|C6TC80_SOYBN</v>
      </c>
      <c r="D22655" t="s">
        <v>897</v>
      </c>
      <c r="E22655">
        <v>72.959999999999994</v>
      </c>
      <c r="F22655">
        <v>307</v>
      </c>
      <c r="G22655">
        <v>83</v>
      </c>
      <c r="H22655">
        <v>12</v>
      </c>
      <c r="I22655">
        <v>1</v>
      </c>
      <c r="J22655">
        <v>885</v>
      </c>
      <c r="K22655">
        <v>1</v>
      </c>
      <c r="L22655">
        <v>1</v>
      </c>
      <c r="M22655">
        <v>307</v>
      </c>
      <c r="N22655" t="s">
        <v>18</v>
      </c>
      <c r="O22655" s="1">
        <v>9.3493599999999997E-133</v>
      </c>
      <c r="P22655">
        <v>1231</v>
      </c>
    </row>
    <row r="22656" spans="1:16" x14ac:dyDescent="0.25">
      <c r="A22656" t="s">
        <v>33459</v>
      </c>
      <c r="B22656">
        <v>1914</v>
      </c>
      <c r="C22656" s="3" t="str">
        <f>HYPERLINK("http://www.uniprot.org/uniprot/I1KK34","tr|I1KK34|I1KK34_SOYBN")</f>
        <v>tr|I1KK34|I1KK34_SOYBN</v>
      </c>
      <c r="D22656" t="s">
        <v>71</v>
      </c>
      <c r="E22656">
        <v>68.95</v>
      </c>
      <c r="F22656">
        <v>641</v>
      </c>
      <c r="G22656">
        <v>199</v>
      </c>
      <c r="H22656">
        <v>4</v>
      </c>
      <c r="I22656">
        <v>1</v>
      </c>
      <c r="J22656">
        <v>1911</v>
      </c>
      <c r="K22656">
        <v>1</v>
      </c>
      <c r="L22656">
        <v>16</v>
      </c>
      <c r="M22656">
        <v>627</v>
      </c>
      <c r="N22656" t="s">
        <v>18</v>
      </c>
      <c r="O22656">
        <v>0</v>
      </c>
      <c r="P22656">
        <v>2264</v>
      </c>
    </row>
    <row r="22657" spans="1:16" x14ac:dyDescent="0.25">
      <c r="A22657" t="s">
        <v>33460</v>
      </c>
      <c r="B22657">
        <v>978</v>
      </c>
      <c r="C22657" s="3" t="str">
        <f>HYPERLINK("http://www.uniprot.org/uniprot/G7JLN1","tr|G7JLN1|G7JLN1_MEDTR")</f>
        <v>tr|G7JLN1|G7JLN1_MEDTR</v>
      </c>
      <c r="D22657" t="s">
        <v>33461</v>
      </c>
      <c r="E22657">
        <v>46.53</v>
      </c>
      <c r="F22657">
        <v>260</v>
      </c>
      <c r="G22657">
        <v>139</v>
      </c>
      <c r="H22657">
        <v>3</v>
      </c>
      <c r="I22657">
        <v>205</v>
      </c>
      <c r="J22657">
        <v>975</v>
      </c>
      <c r="K22657">
        <v>1</v>
      </c>
      <c r="L22657">
        <v>13</v>
      </c>
      <c r="M22657">
        <v>251</v>
      </c>
      <c r="N22657" t="s">
        <v>18</v>
      </c>
      <c r="O22657" s="1">
        <v>2.98131E-53</v>
      </c>
      <c r="P22657">
        <v>546</v>
      </c>
    </row>
    <row r="22658" spans="1:16" x14ac:dyDescent="0.25">
      <c r="A22658" t="s">
        <v>33462</v>
      </c>
      <c r="B22658">
        <v>2604</v>
      </c>
      <c r="C22658" s="3" t="str">
        <f>HYPERLINK("http://www.uniprot.org/uniprot/I1M8C2","tr|I1M8C2|I1M8C2_SOYBN")</f>
        <v>tr|I1M8C2|I1M8C2_SOYBN</v>
      </c>
      <c r="D22658" t="s">
        <v>71</v>
      </c>
      <c r="E22658">
        <v>62.87</v>
      </c>
      <c r="F22658">
        <v>843</v>
      </c>
      <c r="G22658">
        <v>313</v>
      </c>
      <c r="H22658">
        <v>3</v>
      </c>
      <c r="I22658">
        <v>82</v>
      </c>
      <c r="J22658">
        <v>2601</v>
      </c>
      <c r="K22658">
        <v>1</v>
      </c>
      <c r="L22658">
        <v>24</v>
      </c>
      <c r="M22658">
        <v>861</v>
      </c>
      <c r="N22658" t="s">
        <v>18</v>
      </c>
      <c r="O22658">
        <v>0</v>
      </c>
      <c r="P22658">
        <v>2606</v>
      </c>
    </row>
    <row r="22659" spans="1:16" x14ac:dyDescent="0.25">
      <c r="A22659" t="s">
        <v>33463</v>
      </c>
      <c r="B22659">
        <v>1377</v>
      </c>
      <c r="C22659" s="3" t="str">
        <f>HYPERLINK("http://www.uniprot.org/uniprot/B0M1A9","tr|B0M1A9|B0M1A9_SOYBN")</f>
        <v>tr|B0M1A9|B0M1A9_SOYBN</v>
      </c>
      <c r="D22659" t="s">
        <v>33464</v>
      </c>
      <c r="E22659">
        <v>78.09</v>
      </c>
      <c r="F22659">
        <v>461</v>
      </c>
      <c r="G22659">
        <v>101</v>
      </c>
      <c r="H22659">
        <v>3</v>
      </c>
      <c r="I22659">
        <v>1</v>
      </c>
      <c r="J22659">
        <v>1374</v>
      </c>
      <c r="K22659">
        <v>1</v>
      </c>
      <c r="L22659">
        <v>1</v>
      </c>
      <c r="M22659">
        <v>461</v>
      </c>
      <c r="N22659" t="s">
        <v>18</v>
      </c>
      <c r="O22659">
        <v>0</v>
      </c>
      <c r="P22659">
        <v>1803</v>
      </c>
    </row>
    <row r="22660" spans="1:16" x14ac:dyDescent="0.25">
      <c r="A22660" t="s">
        <v>33465</v>
      </c>
      <c r="B22660">
        <v>1932</v>
      </c>
      <c r="C22660" s="3" t="str">
        <f>HYPERLINK("http://www.uniprot.org/uniprot/G7JAJ0","tr|G7JAJ0|G7JAJ0_MEDTR")</f>
        <v>tr|G7JAJ0|G7JAJ0_MEDTR</v>
      </c>
      <c r="D22660" t="s">
        <v>33466</v>
      </c>
      <c r="E22660">
        <v>80.55</v>
      </c>
      <c r="F22660">
        <v>612</v>
      </c>
      <c r="G22660">
        <v>119</v>
      </c>
      <c r="H22660">
        <v>3</v>
      </c>
      <c r="I22660">
        <v>1</v>
      </c>
      <c r="J22660">
        <v>1827</v>
      </c>
      <c r="K22660">
        <v>1</v>
      </c>
      <c r="L22660">
        <v>1</v>
      </c>
      <c r="M22660">
        <v>609</v>
      </c>
      <c r="N22660" t="s">
        <v>18</v>
      </c>
      <c r="O22660">
        <v>0</v>
      </c>
      <c r="P22660">
        <v>2450</v>
      </c>
    </row>
    <row r="22661" spans="1:16" x14ac:dyDescent="0.25">
      <c r="A22661" t="s">
        <v>33467</v>
      </c>
      <c r="B22661">
        <v>2901</v>
      </c>
      <c r="C22661" s="3" t="str">
        <f>HYPERLINK("http://www.uniprot.org/uniprot/G7J5E3","tr|G7J5E3|G7J5E3_MEDTR")</f>
        <v>tr|G7J5E3|G7J5E3_MEDTR</v>
      </c>
      <c r="D22661" t="s">
        <v>33468</v>
      </c>
      <c r="E22661">
        <v>72.930000000000007</v>
      </c>
      <c r="F22661">
        <v>968</v>
      </c>
      <c r="G22661">
        <v>262</v>
      </c>
      <c r="H22661">
        <v>38</v>
      </c>
      <c r="I22661">
        <v>109</v>
      </c>
      <c r="J22661">
        <v>2898</v>
      </c>
      <c r="K22661">
        <v>1</v>
      </c>
      <c r="L22661">
        <v>27</v>
      </c>
      <c r="M22661">
        <v>976</v>
      </c>
      <c r="N22661" t="s">
        <v>18</v>
      </c>
      <c r="O22661">
        <v>0</v>
      </c>
      <c r="P22661">
        <v>3500</v>
      </c>
    </row>
    <row r="22662" spans="1:16" x14ac:dyDescent="0.25">
      <c r="A22662" t="s">
        <v>33469</v>
      </c>
      <c r="B22662">
        <v>717</v>
      </c>
      <c r="C22662" s="3" t="str">
        <f>HYPERLINK("http://www.uniprot.org/uniprot/I3T1K7","tr|I3T1K7|I3T1K7_LOTJA")</f>
        <v>tr|I3T1K7|I3T1K7_LOTJA</v>
      </c>
      <c r="D22662" t="s">
        <v>93</v>
      </c>
      <c r="E22662">
        <v>81.02</v>
      </c>
      <c r="F22662">
        <v>195</v>
      </c>
      <c r="G22662">
        <v>37</v>
      </c>
      <c r="H22662">
        <v>5</v>
      </c>
      <c r="I22662">
        <v>100</v>
      </c>
      <c r="J22662">
        <v>669</v>
      </c>
      <c r="K22662">
        <v>1</v>
      </c>
      <c r="L22662">
        <v>32</v>
      </c>
      <c r="M22662">
        <v>226</v>
      </c>
      <c r="N22662" t="s">
        <v>18</v>
      </c>
      <c r="O22662" s="1">
        <v>9.9264600000000005E-83</v>
      </c>
      <c r="P22662">
        <v>798</v>
      </c>
    </row>
    <row r="22663" spans="1:16" x14ac:dyDescent="0.25">
      <c r="A22663" t="s">
        <v>33470</v>
      </c>
      <c r="B22663">
        <v>1416</v>
      </c>
      <c r="C22663" s="3" t="str">
        <f>HYPERLINK("http://www.uniprot.org/uniprot/B9RNM3","tr|B9RNM3|B9RNM3_RICCO")</f>
        <v>tr|B9RNM3|B9RNM3_RICCO</v>
      </c>
      <c r="D22663" t="s">
        <v>33471</v>
      </c>
      <c r="E22663">
        <v>66.900000000000006</v>
      </c>
      <c r="F22663">
        <v>411</v>
      </c>
      <c r="G22663">
        <v>136</v>
      </c>
      <c r="H22663">
        <v>2</v>
      </c>
      <c r="I22663">
        <v>178</v>
      </c>
      <c r="J22663">
        <v>1404</v>
      </c>
      <c r="K22663">
        <v>1</v>
      </c>
      <c r="L22663">
        <v>69</v>
      </c>
      <c r="M22663">
        <v>478</v>
      </c>
      <c r="N22663" t="s">
        <v>18</v>
      </c>
      <c r="O22663" s="1">
        <v>8.3126199999999996E-160</v>
      </c>
      <c r="P22663">
        <v>1467</v>
      </c>
    </row>
    <row r="22664" spans="1:16" x14ac:dyDescent="0.25">
      <c r="A22664" t="s">
        <v>33472</v>
      </c>
      <c r="B22664">
        <v>804</v>
      </c>
      <c r="C22664" s="3" t="str">
        <f>HYPERLINK("http://www.uniprot.org/uniprot/I3SCF3","tr|I3SCF3|I3SCF3_LOTJA")</f>
        <v>tr|I3SCF3|I3SCF3_LOTJA</v>
      </c>
      <c r="D22664" t="s">
        <v>93</v>
      </c>
      <c r="E22664">
        <v>72.650000000000006</v>
      </c>
      <c r="F22664">
        <v>267</v>
      </c>
      <c r="G22664">
        <v>73</v>
      </c>
      <c r="H22664">
        <v>0</v>
      </c>
      <c r="I22664">
        <v>1</v>
      </c>
      <c r="J22664">
        <v>801</v>
      </c>
      <c r="K22664">
        <v>1</v>
      </c>
      <c r="L22664">
        <v>19</v>
      </c>
      <c r="M22664">
        <v>241</v>
      </c>
      <c r="N22664" t="s">
        <v>18</v>
      </c>
      <c r="O22664" s="1">
        <v>1.7992999999999999E-97</v>
      </c>
      <c r="P22664">
        <v>926</v>
      </c>
    </row>
    <row r="22665" spans="1:16" x14ac:dyDescent="0.25">
      <c r="A22665" t="s">
        <v>33473</v>
      </c>
      <c r="B22665">
        <v>936</v>
      </c>
      <c r="C22665" s="3" t="str">
        <f>HYPERLINK("http://www.uniprot.org/uniprot/G7JCL6","tr|G7JCL6|G7JCL6_MEDTR")</f>
        <v>tr|G7JCL6|G7JCL6_MEDTR</v>
      </c>
      <c r="D22665" t="s">
        <v>33474</v>
      </c>
      <c r="E22665">
        <v>64.739999999999995</v>
      </c>
      <c r="F22665">
        <v>295</v>
      </c>
      <c r="G22665">
        <v>104</v>
      </c>
      <c r="H22665">
        <v>6</v>
      </c>
      <c r="I22665">
        <v>1</v>
      </c>
      <c r="J22665">
        <v>867</v>
      </c>
      <c r="K22665">
        <v>1</v>
      </c>
      <c r="L22665">
        <v>1</v>
      </c>
      <c r="M22665">
        <v>291</v>
      </c>
      <c r="N22665" t="s">
        <v>18</v>
      </c>
      <c r="O22665" s="1">
        <v>6.9143899999999997E-97</v>
      </c>
      <c r="P22665">
        <v>922</v>
      </c>
    </row>
    <row r="22666" spans="1:16" x14ac:dyDescent="0.25">
      <c r="A22666" t="s">
        <v>33475</v>
      </c>
      <c r="B22666">
        <v>987</v>
      </c>
      <c r="C22666" s="3" t="str">
        <f>HYPERLINK("http://www.uniprot.org/uniprot/G7JJA5","tr|G7JJA5|G7JJA5_MEDTR")</f>
        <v>tr|G7JJA5|G7JJA5_MEDTR</v>
      </c>
      <c r="D22666" t="s">
        <v>33476</v>
      </c>
      <c r="E22666">
        <v>84.08</v>
      </c>
      <c r="F22666">
        <v>333</v>
      </c>
      <c r="G22666">
        <v>53</v>
      </c>
      <c r="H22666">
        <v>5</v>
      </c>
      <c r="I22666">
        <v>1</v>
      </c>
      <c r="J22666">
        <v>984</v>
      </c>
      <c r="K22666">
        <v>1</v>
      </c>
      <c r="L22666">
        <v>1</v>
      </c>
      <c r="M22666">
        <v>333</v>
      </c>
      <c r="N22666" t="s">
        <v>18</v>
      </c>
      <c r="O22666" s="1">
        <v>1.58821E-171</v>
      </c>
      <c r="P22666">
        <v>1566</v>
      </c>
    </row>
    <row r="22667" spans="1:16" x14ac:dyDescent="0.25">
      <c r="A22667" t="s">
        <v>33477</v>
      </c>
      <c r="B22667">
        <v>1200</v>
      </c>
      <c r="C22667" s="3" t="str">
        <f>HYPERLINK("http://www.uniprot.org/uniprot/G7JWD7","tr|G7JWD7|G7JWD7_MEDTR")</f>
        <v>tr|G7JWD7|G7JWD7_MEDTR</v>
      </c>
      <c r="D22667" t="s">
        <v>33440</v>
      </c>
      <c r="E22667">
        <v>80.14</v>
      </c>
      <c r="F22667">
        <v>403</v>
      </c>
      <c r="G22667">
        <v>80</v>
      </c>
      <c r="H22667">
        <v>7</v>
      </c>
      <c r="I22667">
        <v>1</v>
      </c>
      <c r="J22667">
        <v>1188</v>
      </c>
      <c r="K22667">
        <v>1</v>
      </c>
      <c r="L22667">
        <v>405</v>
      </c>
      <c r="M22667">
        <v>805</v>
      </c>
      <c r="N22667" t="s">
        <v>18</v>
      </c>
      <c r="O22667">
        <v>0</v>
      </c>
      <c r="P22667">
        <v>1665</v>
      </c>
    </row>
    <row r="22668" spans="1:16" x14ac:dyDescent="0.25">
      <c r="A22668" t="s">
        <v>33478</v>
      </c>
      <c r="B22668">
        <v>1413</v>
      </c>
      <c r="C22668" s="3" t="str">
        <f>HYPERLINK("http://www.uniprot.org/uniprot/G7LGW2","tr|G7LGW2|G7LGW2_MEDTR")</f>
        <v>tr|G7LGW2|G7LGW2_MEDTR</v>
      </c>
      <c r="D22668" t="s">
        <v>33479</v>
      </c>
      <c r="E22668">
        <v>85.02</v>
      </c>
      <c r="F22668">
        <v>454</v>
      </c>
      <c r="G22668">
        <v>68</v>
      </c>
      <c r="H22668">
        <v>0</v>
      </c>
      <c r="I22668">
        <v>1</v>
      </c>
      <c r="J22668">
        <v>1362</v>
      </c>
      <c r="K22668">
        <v>1</v>
      </c>
      <c r="L22668">
        <v>1</v>
      </c>
      <c r="M22668">
        <v>450</v>
      </c>
      <c r="N22668" t="s">
        <v>18</v>
      </c>
      <c r="O22668">
        <v>0</v>
      </c>
      <c r="P22668">
        <v>1900</v>
      </c>
    </row>
    <row r="22669" spans="1:16" x14ac:dyDescent="0.25">
      <c r="A22669" t="s">
        <v>33480</v>
      </c>
      <c r="B22669">
        <v>1317</v>
      </c>
      <c r="C22669" s="3" t="str">
        <f>HYPERLINK("http://www.uniprot.org/uniprot/G7JZX7","tr|G7JZX7|G7JZX7_MEDTR")</f>
        <v>tr|G7JZX7|G7JZX7_MEDTR</v>
      </c>
      <c r="D22669" t="s">
        <v>33481</v>
      </c>
      <c r="E22669">
        <v>99.08</v>
      </c>
      <c r="F22669">
        <v>438</v>
      </c>
      <c r="G22669">
        <v>4</v>
      </c>
      <c r="H22669">
        <v>0</v>
      </c>
      <c r="I22669">
        <v>1</v>
      </c>
      <c r="J22669">
        <v>1314</v>
      </c>
      <c r="K22669">
        <v>1</v>
      </c>
      <c r="L22669">
        <v>1</v>
      </c>
      <c r="M22669">
        <v>438</v>
      </c>
      <c r="N22669" t="s">
        <v>18</v>
      </c>
      <c r="O22669">
        <v>0</v>
      </c>
      <c r="P22669">
        <v>2247</v>
      </c>
    </row>
    <row r="22670" spans="1:16" x14ac:dyDescent="0.25">
      <c r="A22670" t="s">
        <v>33482</v>
      </c>
      <c r="B22670">
        <v>1389</v>
      </c>
      <c r="C22670" s="3" t="str">
        <f>HYPERLINK("http://www.uniprot.org/uniprot/G7IND7","tr|G7IND7|G7IND7_MEDTR")</f>
        <v>tr|G7IND7|G7IND7_MEDTR</v>
      </c>
      <c r="D22670" t="s">
        <v>2100</v>
      </c>
      <c r="E22670">
        <v>72.94</v>
      </c>
      <c r="F22670">
        <v>462</v>
      </c>
      <c r="G22670">
        <v>125</v>
      </c>
      <c r="H22670">
        <v>0</v>
      </c>
      <c r="I22670">
        <v>1</v>
      </c>
      <c r="J22670">
        <v>1386</v>
      </c>
      <c r="K22670">
        <v>1</v>
      </c>
      <c r="L22670">
        <v>84</v>
      </c>
      <c r="M22670">
        <v>545</v>
      </c>
      <c r="N22670" t="s">
        <v>18</v>
      </c>
      <c r="O22670">
        <v>0</v>
      </c>
      <c r="P22670">
        <v>1824</v>
      </c>
    </row>
    <row r="22671" spans="1:16" x14ac:dyDescent="0.25">
      <c r="A22671" t="s">
        <v>33483</v>
      </c>
      <c r="B22671">
        <v>2115</v>
      </c>
      <c r="C22671" s="3" t="str">
        <f>HYPERLINK("http://www.uniprot.org/uniprot/K7MTE7","tr|K7MTE7|K7MTE7_SOYBN")</f>
        <v>tr|K7MTE7|K7MTE7_SOYBN</v>
      </c>
      <c r="D22671" t="s">
        <v>28</v>
      </c>
      <c r="E22671">
        <v>79.819999999999993</v>
      </c>
      <c r="F22671">
        <v>704</v>
      </c>
      <c r="G22671">
        <v>142</v>
      </c>
      <c r="H22671">
        <v>0</v>
      </c>
      <c r="I22671">
        <v>1</v>
      </c>
      <c r="J22671">
        <v>2112</v>
      </c>
      <c r="K22671">
        <v>1</v>
      </c>
      <c r="L22671">
        <v>1</v>
      </c>
      <c r="M22671">
        <v>680</v>
      </c>
      <c r="N22671" t="s">
        <v>18</v>
      </c>
      <c r="O22671">
        <v>0</v>
      </c>
      <c r="P22671">
        <v>2960</v>
      </c>
    </row>
    <row r="22672" spans="1:16" x14ac:dyDescent="0.25">
      <c r="A22672" t="s">
        <v>33484</v>
      </c>
      <c r="B22672">
        <v>726</v>
      </c>
      <c r="C22672" s="3" t="str">
        <f>HYPERLINK("http://www.uniprot.org/uniprot/A5AEG4","tr|A5AEG4|A5AEG4_VITVI")</f>
        <v>tr|A5AEG4|A5AEG4_VITVI</v>
      </c>
      <c r="D22672" t="s">
        <v>2698</v>
      </c>
      <c r="E22672">
        <v>70.33</v>
      </c>
      <c r="F22672">
        <v>236</v>
      </c>
      <c r="G22672">
        <v>70</v>
      </c>
      <c r="H22672">
        <v>0</v>
      </c>
      <c r="I22672">
        <v>1</v>
      </c>
      <c r="J22672">
        <v>708</v>
      </c>
      <c r="K22672">
        <v>1</v>
      </c>
      <c r="L22672">
        <v>97</v>
      </c>
      <c r="M22672">
        <v>332</v>
      </c>
      <c r="N22672" t="s">
        <v>18</v>
      </c>
      <c r="O22672" s="1">
        <v>4.1438400000000002E-92</v>
      </c>
      <c r="P22672">
        <v>879</v>
      </c>
    </row>
    <row r="22673" spans="1:16" x14ac:dyDescent="0.25">
      <c r="A22673" t="s">
        <v>33485</v>
      </c>
      <c r="B22673">
        <v>771</v>
      </c>
      <c r="C22673" s="3" t="str">
        <f>HYPERLINK("http://www.uniprot.org/uniprot/E0VZ95","tr|E0VZ95|E0VZ95_PEDHC")</f>
        <v>tr|E0VZ95|E0VZ95_PEDHC</v>
      </c>
      <c r="D22673" t="s">
        <v>8521</v>
      </c>
      <c r="E22673">
        <v>29.5</v>
      </c>
      <c r="F22673">
        <v>244</v>
      </c>
      <c r="G22673">
        <v>172</v>
      </c>
      <c r="H22673">
        <v>10</v>
      </c>
      <c r="I22673">
        <v>46</v>
      </c>
      <c r="J22673">
        <v>747</v>
      </c>
      <c r="K22673">
        <v>-1</v>
      </c>
      <c r="L22673">
        <v>422</v>
      </c>
      <c r="M22673">
        <v>645</v>
      </c>
      <c r="N22673" t="s">
        <v>18</v>
      </c>
      <c r="O22673" s="1">
        <v>1.65032E-12</v>
      </c>
      <c r="P22673">
        <v>193</v>
      </c>
    </row>
    <row r="22674" spans="1:16" x14ac:dyDescent="0.25">
      <c r="A22674" t="s">
        <v>33486</v>
      </c>
      <c r="B22674">
        <v>1716</v>
      </c>
      <c r="C22674" s="3" t="str">
        <f>HYPERLINK("http://www.uniprot.org/uniprot/I1MHP5","tr|I1MHP5|I1MHP5_SOYBN")</f>
        <v>tr|I1MHP5|I1MHP5_SOYBN</v>
      </c>
      <c r="D22674" t="s">
        <v>28</v>
      </c>
      <c r="E22674">
        <v>27.85</v>
      </c>
      <c r="F22674">
        <v>420</v>
      </c>
      <c r="G22674">
        <v>303</v>
      </c>
      <c r="H22674">
        <v>42</v>
      </c>
      <c r="I22674">
        <v>151</v>
      </c>
      <c r="J22674">
        <v>1284</v>
      </c>
      <c r="K22674">
        <v>1</v>
      </c>
      <c r="L22674">
        <v>1057</v>
      </c>
      <c r="M22674">
        <v>1470</v>
      </c>
      <c r="N22674" t="s">
        <v>18</v>
      </c>
      <c r="O22674" s="1">
        <v>2.0955399999999999E-30</v>
      </c>
      <c r="P22674">
        <v>352</v>
      </c>
    </row>
    <row r="22675" spans="1:16" x14ac:dyDescent="0.25">
      <c r="A22675" t="s">
        <v>33487</v>
      </c>
      <c r="B22675">
        <v>1065</v>
      </c>
      <c r="C22675" s="3" t="str">
        <f>HYPERLINK("http://www.uniprot.org/uniprot/Q2HS22","tr|Q2HS22|Q2HS22_MEDTR")</f>
        <v>tr|Q2HS22|Q2HS22_MEDTR</v>
      </c>
      <c r="D22675" t="s">
        <v>33488</v>
      </c>
      <c r="E22675">
        <v>46.47</v>
      </c>
      <c r="F22675">
        <v>340</v>
      </c>
      <c r="G22675">
        <v>182</v>
      </c>
      <c r="H22675">
        <v>28</v>
      </c>
      <c r="I22675">
        <v>127</v>
      </c>
      <c r="J22675">
        <v>1062</v>
      </c>
      <c r="K22675">
        <v>1</v>
      </c>
      <c r="L22675">
        <v>16</v>
      </c>
      <c r="M22675">
        <v>321</v>
      </c>
      <c r="N22675" t="s">
        <v>18</v>
      </c>
      <c r="O22675" s="1">
        <v>2.7999000000000001E-55</v>
      </c>
      <c r="P22675">
        <v>564</v>
      </c>
    </row>
    <row r="22676" spans="1:16" x14ac:dyDescent="0.25">
      <c r="A22676" t="s">
        <v>33489</v>
      </c>
      <c r="B22676">
        <v>438</v>
      </c>
      <c r="C22676" s="3" t="str">
        <f>HYPERLINK("http://www.uniprot.org/uniprot/I3SLI7","tr|I3SLI7|I3SLI7_MEDTR")</f>
        <v>tr|I3SLI7|I3SLI7_MEDTR</v>
      </c>
      <c r="D22676" t="s">
        <v>22</v>
      </c>
      <c r="E22676">
        <v>71.849999999999994</v>
      </c>
      <c r="F22676">
        <v>135</v>
      </c>
      <c r="G22676">
        <v>38</v>
      </c>
      <c r="H22676">
        <v>6</v>
      </c>
      <c r="I22676">
        <v>1</v>
      </c>
      <c r="J22676">
        <v>387</v>
      </c>
      <c r="K22676">
        <v>1</v>
      </c>
      <c r="L22676">
        <v>1</v>
      </c>
      <c r="M22676">
        <v>135</v>
      </c>
      <c r="N22676" t="s">
        <v>18</v>
      </c>
      <c r="O22676" s="1">
        <v>3.3099299999999998E-41</v>
      </c>
      <c r="P22676">
        <v>437</v>
      </c>
    </row>
    <row r="22677" spans="1:16" x14ac:dyDescent="0.25">
      <c r="A22677" t="s">
        <v>33490</v>
      </c>
      <c r="B22677">
        <v>1083</v>
      </c>
      <c r="C22677" s="3" t="str">
        <f>HYPERLINK("http://www.uniprot.org/uniprot/G7KG25","tr|G7KG25|G7KG25_MEDTR")</f>
        <v>tr|G7KG25|G7KG25_MEDTR</v>
      </c>
      <c r="D22677" t="s">
        <v>33491</v>
      </c>
      <c r="E22677">
        <v>88.7</v>
      </c>
      <c r="F22677">
        <v>363</v>
      </c>
      <c r="G22677">
        <v>41</v>
      </c>
      <c r="H22677">
        <v>3</v>
      </c>
      <c r="I22677">
        <v>1</v>
      </c>
      <c r="J22677">
        <v>1080</v>
      </c>
      <c r="K22677">
        <v>1</v>
      </c>
      <c r="L22677">
        <v>80</v>
      </c>
      <c r="M22677">
        <v>442</v>
      </c>
      <c r="N22677" t="s">
        <v>18</v>
      </c>
      <c r="O22677">
        <v>0</v>
      </c>
      <c r="P22677">
        <v>1716</v>
      </c>
    </row>
    <row r="22678" spans="1:16" x14ac:dyDescent="0.25">
      <c r="A22678" t="s">
        <v>33492</v>
      </c>
      <c r="B22678">
        <v>477</v>
      </c>
      <c r="C22678" s="3" t="str">
        <f>HYPERLINK("http://www.uniprot.org/uniprot/G7K2U2","tr|G7K2U2|G7K2U2_MEDTR")</f>
        <v>tr|G7K2U2|G7K2U2_MEDTR</v>
      </c>
      <c r="D22678" t="s">
        <v>33493</v>
      </c>
      <c r="E22678">
        <v>86.53</v>
      </c>
      <c r="F22678">
        <v>156</v>
      </c>
      <c r="G22678">
        <v>21</v>
      </c>
      <c r="H22678">
        <v>0</v>
      </c>
      <c r="I22678">
        <v>1</v>
      </c>
      <c r="J22678">
        <v>468</v>
      </c>
      <c r="K22678">
        <v>1</v>
      </c>
      <c r="L22678">
        <v>280</v>
      </c>
      <c r="M22678">
        <v>435</v>
      </c>
      <c r="N22678" t="s">
        <v>18</v>
      </c>
      <c r="O22678" s="1">
        <v>8.6089999999999998E-74</v>
      </c>
      <c r="P22678">
        <v>718</v>
      </c>
    </row>
    <row r="22679" spans="1:16" x14ac:dyDescent="0.25">
      <c r="A22679" t="s">
        <v>33494</v>
      </c>
      <c r="B22679">
        <v>1419</v>
      </c>
      <c r="C22679" s="3" t="str">
        <f>HYPERLINK("http://www.uniprot.org/uniprot/G7L424","tr|G7L424|G7L424_MEDTR")</f>
        <v>tr|G7L424|G7L424_MEDTR</v>
      </c>
      <c r="D22679" t="s">
        <v>33495</v>
      </c>
      <c r="E22679">
        <v>80.63</v>
      </c>
      <c r="F22679">
        <v>470</v>
      </c>
      <c r="G22679">
        <v>91</v>
      </c>
      <c r="H22679">
        <v>3</v>
      </c>
      <c r="I22679">
        <v>16</v>
      </c>
      <c r="J22679">
        <v>1416</v>
      </c>
      <c r="K22679">
        <v>1</v>
      </c>
      <c r="L22679">
        <v>14</v>
      </c>
      <c r="M22679">
        <v>483</v>
      </c>
      <c r="N22679" t="s">
        <v>18</v>
      </c>
      <c r="O22679">
        <v>0</v>
      </c>
      <c r="P22679">
        <v>1963</v>
      </c>
    </row>
    <row r="22680" spans="1:16" x14ac:dyDescent="0.25">
      <c r="A22680" t="s">
        <v>33496</v>
      </c>
      <c r="B22680">
        <v>981</v>
      </c>
      <c r="C22680" s="3" t="str">
        <f>HYPERLINK("http://www.uniprot.org/uniprot/Q40316","tr|Q40316|Q40316_MEDSA")</f>
        <v>tr|Q40316|Q40316_MEDSA</v>
      </c>
      <c r="D22680" t="s">
        <v>33497</v>
      </c>
      <c r="E22680">
        <v>89.26</v>
      </c>
      <c r="F22680">
        <v>326</v>
      </c>
      <c r="G22680">
        <v>35</v>
      </c>
      <c r="H22680">
        <v>0</v>
      </c>
      <c r="I22680">
        <v>1</v>
      </c>
      <c r="J22680">
        <v>978</v>
      </c>
      <c r="K22680">
        <v>1</v>
      </c>
      <c r="L22680">
        <v>1</v>
      </c>
      <c r="M22680">
        <v>326</v>
      </c>
      <c r="N22680" t="s">
        <v>18</v>
      </c>
      <c r="O22680" s="1">
        <v>1.6440399999999999E-168</v>
      </c>
      <c r="P22680">
        <v>1540</v>
      </c>
    </row>
    <row r="22681" spans="1:16" x14ac:dyDescent="0.25">
      <c r="A22681" t="s">
        <v>33498</v>
      </c>
      <c r="B22681">
        <v>756</v>
      </c>
      <c r="C22681" s="3" t="str">
        <f>HYPERLINK("http://www.uniprot.org/uniprot/I3SR78","tr|I3SR78|I3SR78_MEDTR")</f>
        <v>tr|I3SR78|I3SR78_MEDTR</v>
      </c>
      <c r="D22681" t="s">
        <v>22</v>
      </c>
      <c r="E22681">
        <v>71.87</v>
      </c>
      <c r="F22681">
        <v>224</v>
      </c>
      <c r="G22681">
        <v>63</v>
      </c>
      <c r="H22681">
        <v>4</v>
      </c>
      <c r="I22681">
        <v>88</v>
      </c>
      <c r="J22681">
        <v>747</v>
      </c>
      <c r="K22681">
        <v>1</v>
      </c>
      <c r="L22681">
        <v>29</v>
      </c>
      <c r="M22681">
        <v>252</v>
      </c>
      <c r="N22681" t="s">
        <v>18</v>
      </c>
      <c r="O22681" s="1">
        <v>2.31014E-80</v>
      </c>
      <c r="P22681">
        <v>778</v>
      </c>
    </row>
    <row r="22682" spans="1:16" x14ac:dyDescent="0.25">
      <c r="A22682" t="s">
        <v>33499</v>
      </c>
      <c r="B22682">
        <v>705</v>
      </c>
      <c r="C22682" s="3" t="str">
        <f>HYPERLINK("http://www.uniprot.org/uniprot/I1JGF8","tr|I1JGF8|I1JGF8_SOYBN")</f>
        <v>tr|I1JGF8|I1JGF8_SOYBN</v>
      </c>
      <c r="D22682" t="s">
        <v>28</v>
      </c>
      <c r="E22682">
        <v>37.19</v>
      </c>
      <c r="F22682">
        <v>164</v>
      </c>
      <c r="G22682">
        <v>103</v>
      </c>
      <c r="H22682">
        <v>2</v>
      </c>
      <c r="I22682">
        <v>1</v>
      </c>
      <c r="J22682">
        <v>486</v>
      </c>
      <c r="K22682">
        <v>1</v>
      </c>
      <c r="L22682">
        <v>333</v>
      </c>
      <c r="M22682">
        <v>495</v>
      </c>
      <c r="N22682" t="s">
        <v>18</v>
      </c>
      <c r="O22682" s="1">
        <v>1.9544000000000001E-19</v>
      </c>
      <c r="P22682">
        <v>252</v>
      </c>
    </row>
    <row r="22683" spans="1:16" x14ac:dyDescent="0.25">
      <c r="A22683" t="s">
        <v>33500</v>
      </c>
      <c r="B22683">
        <v>1854</v>
      </c>
      <c r="C22683" s="3" t="str">
        <f>HYPERLINK("http://www.uniprot.org/uniprot/I1MXW3","tr|I1MXW3|I1MXW3_SOYBN")</f>
        <v>tr|I1MXW3|I1MXW3_SOYBN</v>
      </c>
      <c r="D22683" t="s">
        <v>99</v>
      </c>
      <c r="E22683">
        <v>81.11</v>
      </c>
      <c r="F22683">
        <v>540</v>
      </c>
      <c r="G22683">
        <v>102</v>
      </c>
      <c r="H22683">
        <v>5</v>
      </c>
      <c r="I22683">
        <v>247</v>
      </c>
      <c r="J22683">
        <v>1851</v>
      </c>
      <c r="K22683">
        <v>1</v>
      </c>
      <c r="L22683">
        <v>36</v>
      </c>
      <c r="M22683">
        <v>575</v>
      </c>
      <c r="N22683" t="s">
        <v>18</v>
      </c>
      <c r="O22683">
        <v>0</v>
      </c>
      <c r="P22683">
        <v>2236</v>
      </c>
    </row>
    <row r="22684" spans="1:16" x14ac:dyDescent="0.25">
      <c r="A22684" t="s">
        <v>33501</v>
      </c>
      <c r="B22684">
        <v>588</v>
      </c>
      <c r="C22684" s="3" t="str">
        <f>HYPERLINK("http://www.uniprot.org/uniprot/G7I6Q3","tr|G7I6Q3|G7I6Q3_MEDTR")</f>
        <v>tr|G7I6Q3|G7I6Q3_MEDTR</v>
      </c>
      <c r="D22684" t="s">
        <v>29677</v>
      </c>
      <c r="E22684">
        <v>49.09</v>
      </c>
      <c r="F22684">
        <v>165</v>
      </c>
      <c r="G22684">
        <v>84</v>
      </c>
      <c r="H22684">
        <v>0</v>
      </c>
      <c r="I22684">
        <v>85</v>
      </c>
      <c r="J22684">
        <v>579</v>
      </c>
      <c r="K22684">
        <v>1</v>
      </c>
      <c r="L22684">
        <v>71</v>
      </c>
      <c r="M22684">
        <v>222</v>
      </c>
      <c r="N22684" t="s">
        <v>18</v>
      </c>
      <c r="O22684" s="1">
        <v>9.6716800000000006E-33</v>
      </c>
      <c r="P22684">
        <v>365</v>
      </c>
    </row>
    <row r="22685" spans="1:16" x14ac:dyDescent="0.25">
      <c r="A22685" t="s">
        <v>33502</v>
      </c>
      <c r="B22685">
        <v>1761</v>
      </c>
      <c r="C22685" s="3" t="str">
        <f>HYPERLINK("http://www.uniprot.org/uniprot/G7JB14","tr|G7JB14|G7JB14_MEDTR")</f>
        <v>tr|G7JB14|G7JB14_MEDTR</v>
      </c>
      <c r="D22685" t="s">
        <v>33503</v>
      </c>
      <c r="E22685">
        <v>60.48</v>
      </c>
      <c r="F22685">
        <v>615</v>
      </c>
      <c r="G22685">
        <v>243</v>
      </c>
      <c r="H22685">
        <v>46</v>
      </c>
      <c r="I22685">
        <v>7</v>
      </c>
      <c r="J22685">
        <v>1713</v>
      </c>
      <c r="K22685">
        <v>1</v>
      </c>
      <c r="L22685">
        <v>4</v>
      </c>
      <c r="M22685">
        <v>610</v>
      </c>
      <c r="N22685" t="s">
        <v>18</v>
      </c>
      <c r="O22685">
        <v>0</v>
      </c>
      <c r="P22685">
        <v>1686</v>
      </c>
    </row>
    <row r="22686" spans="1:16" x14ac:dyDescent="0.25">
      <c r="A22686" t="s">
        <v>33504</v>
      </c>
      <c r="B22686">
        <v>1059</v>
      </c>
      <c r="C22686" s="3" t="str">
        <f>HYPERLINK("http://www.uniprot.org/uniprot/G7J5E4","tr|G7J5E4|G7J5E4_MEDTR")</f>
        <v>tr|G7J5E4|G7J5E4_MEDTR</v>
      </c>
      <c r="D22686" t="s">
        <v>33505</v>
      </c>
      <c r="E22686">
        <v>77.900000000000006</v>
      </c>
      <c r="F22686">
        <v>353</v>
      </c>
      <c r="G22686">
        <v>78</v>
      </c>
      <c r="H22686">
        <v>2</v>
      </c>
      <c r="I22686">
        <v>1</v>
      </c>
      <c r="J22686">
        <v>1053</v>
      </c>
      <c r="K22686">
        <v>1</v>
      </c>
      <c r="L22686">
        <v>1</v>
      </c>
      <c r="M22686">
        <v>351</v>
      </c>
      <c r="N22686" t="s">
        <v>18</v>
      </c>
      <c r="O22686" s="1">
        <v>3.8854300000000002E-158</v>
      </c>
      <c r="P22686">
        <v>1451</v>
      </c>
    </row>
    <row r="22687" spans="1:16" x14ac:dyDescent="0.25">
      <c r="A22687" t="s">
        <v>33506</v>
      </c>
      <c r="B22687">
        <v>876</v>
      </c>
      <c r="C22687" s="3" t="str">
        <f>HYPERLINK("http://www.uniprot.org/uniprot/I1KNT9","tr|I1KNT9|I1KNT9_SOYBN")</f>
        <v>tr|I1KNT9|I1KNT9_SOYBN</v>
      </c>
      <c r="D22687" t="s">
        <v>28</v>
      </c>
      <c r="E22687">
        <v>90.29</v>
      </c>
      <c r="F22687">
        <v>268</v>
      </c>
      <c r="G22687">
        <v>26</v>
      </c>
      <c r="H22687">
        <v>0</v>
      </c>
      <c r="I22687">
        <v>58</v>
      </c>
      <c r="J22687">
        <v>861</v>
      </c>
      <c r="K22687">
        <v>1</v>
      </c>
      <c r="L22687">
        <v>335</v>
      </c>
      <c r="M22687">
        <v>602</v>
      </c>
      <c r="N22687" t="s">
        <v>18</v>
      </c>
      <c r="O22687" s="1">
        <v>9.7260699999999998E-135</v>
      </c>
      <c r="P22687">
        <v>1248</v>
      </c>
    </row>
    <row r="22688" spans="1:16" x14ac:dyDescent="0.25">
      <c r="A22688" t="s">
        <v>33507</v>
      </c>
      <c r="B22688">
        <v>432</v>
      </c>
      <c r="C22688" s="3" t="str">
        <f>HYPERLINK("http://www.uniprot.org/uniprot/K7L5F5","tr|K7L5F5|K7L5F5_SOYBN")</f>
        <v>tr|K7L5F5|K7L5F5_SOYBN</v>
      </c>
      <c r="D22688" t="s">
        <v>28</v>
      </c>
      <c r="E22688">
        <v>50</v>
      </c>
      <c r="F22688">
        <v>134</v>
      </c>
      <c r="G22688">
        <v>67</v>
      </c>
      <c r="H22688">
        <v>1</v>
      </c>
      <c r="I22688">
        <v>28</v>
      </c>
      <c r="J22688">
        <v>426</v>
      </c>
      <c r="K22688">
        <v>1</v>
      </c>
      <c r="L22688">
        <v>200</v>
      </c>
      <c r="M22688">
        <v>327</v>
      </c>
      <c r="N22688" t="s">
        <v>18</v>
      </c>
      <c r="O22688" s="1">
        <v>3.36654E-22</v>
      </c>
      <c r="P22688">
        <v>273</v>
      </c>
    </row>
    <row r="22689" spans="1:16" x14ac:dyDescent="0.25">
      <c r="A22689" t="s">
        <v>33508</v>
      </c>
      <c r="B22689">
        <v>1587</v>
      </c>
      <c r="C22689" s="3" t="str">
        <f>HYPERLINK("http://www.uniprot.org/uniprot/G7JHD0","tr|G7JHD0|G7JHD0_MEDTR")</f>
        <v>tr|G7JHD0|G7JHD0_MEDTR</v>
      </c>
      <c r="D22689" t="s">
        <v>33509</v>
      </c>
      <c r="E22689">
        <v>90.15</v>
      </c>
      <c r="F22689">
        <v>528</v>
      </c>
      <c r="G22689">
        <v>52</v>
      </c>
      <c r="H22689">
        <v>0</v>
      </c>
      <c r="I22689">
        <v>1</v>
      </c>
      <c r="J22689">
        <v>1584</v>
      </c>
      <c r="K22689">
        <v>1</v>
      </c>
      <c r="L22689">
        <v>1</v>
      </c>
      <c r="M22689">
        <v>528</v>
      </c>
      <c r="N22689" t="s">
        <v>18</v>
      </c>
      <c r="O22689">
        <v>0</v>
      </c>
      <c r="P22689">
        <v>2507</v>
      </c>
    </row>
    <row r="22690" spans="1:16" x14ac:dyDescent="0.25">
      <c r="A22690" t="s">
        <v>33510</v>
      </c>
      <c r="B22690">
        <v>444</v>
      </c>
      <c r="C22690" s="3" t="str">
        <f>HYPERLINK("http://www.uniprot.org/uniprot/G7KCV4","tr|G7KCV4|G7KCV4_MEDTR")</f>
        <v>tr|G7KCV4|G7KCV4_MEDTR</v>
      </c>
      <c r="D22690" t="s">
        <v>7320</v>
      </c>
      <c r="E22690">
        <v>67.12</v>
      </c>
      <c r="F22690">
        <v>146</v>
      </c>
      <c r="G22690">
        <v>48</v>
      </c>
      <c r="H22690">
        <v>0</v>
      </c>
      <c r="I22690">
        <v>1</v>
      </c>
      <c r="J22690">
        <v>438</v>
      </c>
      <c r="K22690">
        <v>1</v>
      </c>
      <c r="L22690">
        <v>1</v>
      </c>
      <c r="M22690">
        <v>145</v>
      </c>
      <c r="N22690" t="s">
        <v>18</v>
      </c>
      <c r="O22690" s="1">
        <v>5.7602299999999998E-54</v>
      </c>
      <c r="P22690">
        <v>547</v>
      </c>
    </row>
    <row r="22691" spans="1:16" x14ac:dyDescent="0.25">
      <c r="A22691" t="s">
        <v>33511</v>
      </c>
      <c r="B22691">
        <v>822</v>
      </c>
      <c r="C22691" s="3" t="str">
        <f>HYPERLINK("http://www.uniprot.org/uniprot/G7KK58","tr|G7KK58|G7KK58_MEDTR")</f>
        <v>tr|G7KK58|G7KK58_MEDTR</v>
      </c>
      <c r="D22691" t="s">
        <v>33512</v>
      </c>
      <c r="E22691">
        <v>86.08</v>
      </c>
      <c r="F22691">
        <v>273</v>
      </c>
      <c r="G22691">
        <v>38</v>
      </c>
      <c r="H22691">
        <v>0</v>
      </c>
      <c r="I22691">
        <v>1</v>
      </c>
      <c r="J22691">
        <v>819</v>
      </c>
      <c r="K22691">
        <v>1</v>
      </c>
      <c r="L22691">
        <v>113</v>
      </c>
      <c r="M22691">
        <v>385</v>
      </c>
      <c r="N22691" t="s">
        <v>18</v>
      </c>
      <c r="O22691" s="1">
        <v>2.3524099999999998E-140</v>
      </c>
      <c r="P22691">
        <v>1296</v>
      </c>
    </row>
    <row r="22692" spans="1:16" x14ac:dyDescent="0.25">
      <c r="A22692" t="s">
        <v>33513</v>
      </c>
      <c r="B22692">
        <v>2274</v>
      </c>
      <c r="C22692" s="3" t="str">
        <f>HYPERLINK("http://www.uniprot.org/uniprot/G7JWD8","tr|G7JWD8|G7JWD8_MEDTR")</f>
        <v>tr|G7JWD8|G7JWD8_MEDTR</v>
      </c>
      <c r="D22692" t="s">
        <v>33514</v>
      </c>
      <c r="E22692">
        <v>69.58</v>
      </c>
      <c r="F22692">
        <v>766</v>
      </c>
      <c r="G22692">
        <v>233</v>
      </c>
      <c r="H22692">
        <v>26</v>
      </c>
      <c r="I22692">
        <v>52</v>
      </c>
      <c r="J22692">
        <v>2271</v>
      </c>
      <c r="K22692">
        <v>1</v>
      </c>
      <c r="L22692">
        <v>6</v>
      </c>
      <c r="M22692">
        <v>716</v>
      </c>
      <c r="N22692" t="s">
        <v>18</v>
      </c>
      <c r="O22692">
        <v>0</v>
      </c>
      <c r="P22692">
        <v>2527</v>
      </c>
    </row>
    <row r="22693" spans="1:16" x14ac:dyDescent="0.25">
      <c r="A22693" t="s">
        <v>33515</v>
      </c>
      <c r="B22693">
        <v>666</v>
      </c>
      <c r="C22693" s="3" t="str">
        <f>HYPERLINK("http://www.uniprot.org/uniprot/G7IKJ3","tr|G7IKJ3|G7IKJ3_MEDTR")</f>
        <v>tr|G7IKJ3|G7IKJ3_MEDTR</v>
      </c>
      <c r="D22693" t="s">
        <v>3121</v>
      </c>
      <c r="E22693">
        <v>26.85</v>
      </c>
      <c r="F22693">
        <v>175</v>
      </c>
      <c r="G22693">
        <v>128</v>
      </c>
      <c r="H22693">
        <v>5</v>
      </c>
      <c r="I22693">
        <v>151</v>
      </c>
      <c r="J22693">
        <v>660</v>
      </c>
      <c r="K22693">
        <v>1</v>
      </c>
      <c r="L22693">
        <v>759</v>
      </c>
      <c r="M22693">
        <v>919</v>
      </c>
      <c r="N22693" t="s">
        <v>18</v>
      </c>
      <c r="O22693" s="1">
        <v>7.9827500000000008E-9</v>
      </c>
      <c r="P22693">
        <v>160</v>
      </c>
    </row>
    <row r="22694" spans="1:16" x14ac:dyDescent="0.25">
      <c r="A22694" t="s">
        <v>33516</v>
      </c>
      <c r="B22694">
        <v>477</v>
      </c>
      <c r="C22694" s="3" t="str">
        <f>HYPERLINK("http://www.uniprot.org/uniprot/G7JZX6","tr|G7JZX6|G7JZX6_MEDTR")</f>
        <v>tr|G7JZX6|G7JZX6_MEDTR</v>
      </c>
      <c r="D22694" t="s">
        <v>33517</v>
      </c>
      <c r="E22694">
        <v>63.31</v>
      </c>
      <c r="F22694">
        <v>169</v>
      </c>
      <c r="G22694">
        <v>62</v>
      </c>
      <c r="H22694">
        <v>11</v>
      </c>
      <c r="I22694">
        <v>1</v>
      </c>
      <c r="J22694">
        <v>474</v>
      </c>
      <c r="K22694">
        <v>1</v>
      </c>
      <c r="L22694">
        <v>1</v>
      </c>
      <c r="M22694">
        <v>159</v>
      </c>
      <c r="N22694" t="s">
        <v>18</v>
      </c>
      <c r="O22694" s="1">
        <v>2.36082E-47</v>
      </c>
      <c r="P22694">
        <v>490</v>
      </c>
    </row>
    <row r="22695" spans="1:16" x14ac:dyDescent="0.25">
      <c r="A22695" t="s">
        <v>33518</v>
      </c>
      <c r="B22695">
        <v>1137</v>
      </c>
      <c r="C22695" s="3" t="str">
        <f>HYPERLINK("http://www.uniprot.org/uniprot/G7IY59","tr|G7IY59|G7IY59_MEDTR")</f>
        <v>tr|G7IY59|G7IY59_MEDTR</v>
      </c>
      <c r="D22695" t="s">
        <v>33446</v>
      </c>
      <c r="E22695">
        <v>74.599999999999994</v>
      </c>
      <c r="F22695">
        <v>378</v>
      </c>
      <c r="G22695">
        <v>96</v>
      </c>
      <c r="H22695">
        <v>0</v>
      </c>
      <c r="I22695">
        <v>1</v>
      </c>
      <c r="J22695">
        <v>1134</v>
      </c>
      <c r="K22695">
        <v>1</v>
      </c>
      <c r="L22695">
        <v>95</v>
      </c>
      <c r="M22695">
        <v>472</v>
      </c>
      <c r="N22695" t="s">
        <v>18</v>
      </c>
      <c r="O22695" s="1">
        <v>7.1362499999999998E-161</v>
      </c>
      <c r="P22695">
        <v>1475</v>
      </c>
    </row>
    <row r="22696" spans="1:16" x14ac:dyDescent="0.25">
      <c r="A22696" t="s">
        <v>33519</v>
      </c>
      <c r="B22696">
        <v>1545</v>
      </c>
      <c r="C22696" s="3" t="str">
        <f>HYPERLINK("http://www.uniprot.org/uniprot/I1KKA3","tr|I1KKA3|I1KKA3_SOYBN")</f>
        <v>tr|I1KKA3|I1KKA3_SOYBN</v>
      </c>
      <c r="D22696" t="s">
        <v>71</v>
      </c>
      <c r="E22696">
        <v>71.569999999999993</v>
      </c>
      <c r="F22696">
        <v>489</v>
      </c>
      <c r="G22696">
        <v>139</v>
      </c>
      <c r="H22696">
        <v>4</v>
      </c>
      <c r="I22696">
        <v>88</v>
      </c>
      <c r="J22696">
        <v>1542</v>
      </c>
      <c r="K22696">
        <v>1</v>
      </c>
      <c r="L22696">
        <v>18</v>
      </c>
      <c r="M22696">
        <v>504</v>
      </c>
      <c r="N22696" t="s">
        <v>18</v>
      </c>
      <c r="O22696">
        <v>0</v>
      </c>
      <c r="P22696">
        <v>1716</v>
      </c>
    </row>
    <row r="22697" spans="1:16" x14ac:dyDescent="0.25">
      <c r="A22697" t="s">
        <v>33520</v>
      </c>
      <c r="B22697">
        <v>945</v>
      </c>
      <c r="C22697" s="3" t="str">
        <f>HYPERLINK("http://www.uniprot.org/uniprot/G7I2H0","tr|G7I2H0|G7I2H0_MEDTR")</f>
        <v>tr|G7I2H0|G7I2H0_MEDTR</v>
      </c>
      <c r="D22697" t="s">
        <v>144</v>
      </c>
      <c r="E22697">
        <v>33.97</v>
      </c>
      <c r="F22697">
        <v>209</v>
      </c>
      <c r="G22697">
        <v>138</v>
      </c>
      <c r="H22697">
        <v>17</v>
      </c>
      <c r="I22697">
        <v>256</v>
      </c>
      <c r="J22697">
        <v>831</v>
      </c>
      <c r="K22697">
        <v>1</v>
      </c>
      <c r="L22697">
        <v>23</v>
      </c>
      <c r="M22697">
        <v>231</v>
      </c>
      <c r="N22697" t="s">
        <v>18</v>
      </c>
      <c r="O22697" s="1">
        <v>3.6911700000000001E-21</v>
      </c>
      <c r="P22697">
        <v>269</v>
      </c>
    </row>
    <row r="22698" spans="1:16" x14ac:dyDescent="0.25">
      <c r="A22698" t="s">
        <v>33521</v>
      </c>
      <c r="B22698">
        <v>723</v>
      </c>
      <c r="C22698" s="3" t="str">
        <f>HYPERLINK("http://www.uniprot.org/uniprot/Q949L4","tr|Q949L4|Q949L4_CICAR")</f>
        <v>tr|Q949L4|Q949L4_CICAR</v>
      </c>
      <c r="D22698" t="s">
        <v>176</v>
      </c>
      <c r="E22698">
        <v>68.569999999999993</v>
      </c>
      <c r="F22698">
        <v>175</v>
      </c>
      <c r="G22698">
        <v>55</v>
      </c>
      <c r="H22698">
        <v>0</v>
      </c>
      <c r="I22698">
        <v>154</v>
      </c>
      <c r="J22698">
        <v>678</v>
      </c>
      <c r="K22698">
        <v>1</v>
      </c>
      <c r="L22698">
        <v>1</v>
      </c>
      <c r="M22698">
        <v>175</v>
      </c>
      <c r="N22698" t="s">
        <v>18</v>
      </c>
      <c r="O22698" s="1">
        <v>2.5937899999999998E-62</v>
      </c>
      <c r="P22698">
        <v>622</v>
      </c>
    </row>
    <row r="22699" spans="1:16" x14ac:dyDescent="0.25">
      <c r="A22699" t="s">
        <v>33522</v>
      </c>
      <c r="B22699">
        <v>159</v>
      </c>
      <c r="C22699" s="3" t="str">
        <f>HYPERLINK("http://www.uniprot.org/uniprot/Q949L5","tr|Q949L5|Q949L5_CICAR")</f>
        <v>tr|Q949L5|Q949L5_CICAR</v>
      </c>
      <c r="D22699" t="s">
        <v>55</v>
      </c>
      <c r="E22699">
        <v>65.38</v>
      </c>
      <c r="F22699">
        <v>52</v>
      </c>
      <c r="G22699">
        <v>18</v>
      </c>
      <c r="H22699">
        <v>0</v>
      </c>
      <c r="I22699">
        <v>1</v>
      </c>
      <c r="J22699">
        <v>156</v>
      </c>
      <c r="K22699">
        <v>1</v>
      </c>
      <c r="L22699">
        <v>19</v>
      </c>
      <c r="M22699">
        <v>70</v>
      </c>
      <c r="N22699" t="s">
        <v>18</v>
      </c>
      <c r="O22699" s="1">
        <v>2.3643599999999999E-7</v>
      </c>
      <c r="P22699">
        <v>145</v>
      </c>
    </row>
    <row r="22700" spans="1:16" x14ac:dyDescent="0.25">
      <c r="A22700" t="s">
        <v>33523</v>
      </c>
      <c r="B22700">
        <v>2772</v>
      </c>
      <c r="C22700" s="3" t="str">
        <f>HYPERLINK("http://www.uniprot.org/uniprot/G7IRZ2","tr|G7IRZ2|G7IRZ2_MEDTR")</f>
        <v>tr|G7IRZ2|G7IRZ2_MEDTR</v>
      </c>
      <c r="D22700" t="s">
        <v>33524</v>
      </c>
      <c r="E22700">
        <v>73.08</v>
      </c>
      <c r="F22700">
        <v>929</v>
      </c>
      <c r="G22700">
        <v>250</v>
      </c>
      <c r="H22700">
        <v>6</v>
      </c>
      <c r="I22700">
        <v>1</v>
      </c>
      <c r="J22700">
        <v>2769</v>
      </c>
      <c r="K22700">
        <v>1</v>
      </c>
      <c r="L22700">
        <v>1</v>
      </c>
      <c r="M22700">
        <v>915</v>
      </c>
      <c r="N22700" t="s">
        <v>18</v>
      </c>
      <c r="O22700">
        <v>0</v>
      </c>
      <c r="P22700">
        <v>3383</v>
      </c>
    </row>
    <row r="22701" spans="1:16" x14ac:dyDescent="0.25">
      <c r="A22701" t="s">
        <v>33525</v>
      </c>
      <c r="B22701">
        <v>840</v>
      </c>
      <c r="C22701" s="3" t="str">
        <f>HYPERLINK("http://www.uniprot.org/uniprot/K7MBH9","tr|K7MBH9|K7MBH9_SOYBN")</f>
        <v>tr|K7MBH9|K7MBH9_SOYBN</v>
      </c>
      <c r="D22701" t="s">
        <v>28</v>
      </c>
      <c r="E22701">
        <v>57.95</v>
      </c>
      <c r="F22701">
        <v>264</v>
      </c>
      <c r="G22701">
        <v>111</v>
      </c>
      <c r="H22701">
        <v>2</v>
      </c>
      <c r="I22701">
        <v>1</v>
      </c>
      <c r="J22701">
        <v>786</v>
      </c>
      <c r="K22701">
        <v>1</v>
      </c>
      <c r="L22701">
        <v>96</v>
      </c>
      <c r="M22701">
        <v>359</v>
      </c>
      <c r="N22701" t="s">
        <v>18</v>
      </c>
      <c r="O22701" s="1">
        <v>1.3542399999999999E-82</v>
      </c>
      <c r="P22701">
        <v>798</v>
      </c>
    </row>
    <row r="22702" spans="1:16" x14ac:dyDescent="0.25">
      <c r="A22702" t="s">
        <v>33526</v>
      </c>
      <c r="B22702">
        <v>1395</v>
      </c>
      <c r="C22702" s="3" t="str">
        <f>HYPERLINK("http://www.uniprot.org/uniprot/G7KG32","tr|G7KG32|G7KG32_MEDTR")</f>
        <v>tr|G7KG32|G7KG32_MEDTR</v>
      </c>
      <c r="D22702" t="s">
        <v>33527</v>
      </c>
      <c r="E22702">
        <v>83.14</v>
      </c>
      <c r="F22702">
        <v>451</v>
      </c>
      <c r="G22702">
        <v>76</v>
      </c>
      <c r="H22702">
        <v>1</v>
      </c>
      <c r="I22702">
        <v>43</v>
      </c>
      <c r="J22702">
        <v>1392</v>
      </c>
      <c r="K22702">
        <v>1</v>
      </c>
      <c r="L22702">
        <v>143</v>
      </c>
      <c r="M22702">
        <v>593</v>
      </c>
      <c r="N22702" t="s">
        <v>18</v>
      </c>
      <c r="O22702">
        <v>0</v>
      </c>
      <c r="P22702">
        <v>1969</v>
      </c>
    </row>
    <row r="22703" spans="1:16" x14ac:dyDescent="0.25">
      <c r="A22703" t="s">
        <v>33528</v>
      </c>
      <c r="B22703">
        <v>429</v>
      </c>
      <c r="C22703" s="3" t="str">
        <f>HYPERLINK("http://www.uniprot.org/uniprot/I1J5C7","tr|I1J5C7|I1J5C7_SOYBN")</f>
        <v>tr|I1J5C7|I1J5C7_SOYBN</v>
      </c>
      <c r="D22703" t="s">
        <v>28</v>
      </c>
      <c r="E22703">
        <v>78.900000000000006</v>
      </c>
      <c r="F22703">
        <v>128</v>
      </c>
      <c r="G22703">
        <v>27</v>
      </c>
      <c r="H22703">
        <v>5</v>
      </c>
      <c r="I22703">
        <v>40</v>
      </c>
      <c r="J22703">
        <v>408</v>
      </c>
      <c r="K22703">
        <v>1</v>
      </c>
      <c r="L22703">
        <v>305</v>
      </c>
      <c r="M22703">
        <v>432</v>
      </c>
      <c r="N22703" t="s">
        <v>18</v>
      </c>
      <c r="O22703" s="1">
        <v>3.9586899999999997E-55</v>
      </c>
      <c r="P22703">
        <v>557</v>
      </c>
    </row>
    <row r="22704" spans="1:16" x14ac:dyDescent="0.25">
      <c r="A22704" t="s">
        <v>33529</v>
      </c>
      <c r="B22704">
        <v>1245</v>
      </c>
      <c r="C22704" s="3" t="str">
        <f>HYPERLINK("http://www.uniprot.org/uniprot/G7L432","tr|G7L432|G7L432_MEDTR")</f>
        <v>tr|G7L432|G7L432_MEDTR</v>
      </c>
      <c r="D22704" t="s">
        <v>33530</v>
      </c>
      <c r="E22704">
        <v>74.39</v>
      </c>
      <c r="F22704">
        <v>414</v>
      </c>
      <c r="G22704">
        <v>106</v>
      </c>
      <c r="H22704">
        <v>0</v>
      </c>
      <c r="I22704">
        <v>1</v>
      </c>
      <c r="J22704">
        <v>1242</v>
      </c>
      <c r="K22704">
        <v>1</v>
      </c>
      <c r="L22704">
        <v>120</v>
      </c>
      <c r="M22704">
        <v>530</v>
      </c>
      <c r="N22704" t="s">
        <v>18</v>
      </c>
      <c r="O22704" s="1">
        <v>2.3701199999999999E-168</v>
      </c>
      <c r="P22704">
        <v>1540</v>
      </c>
    </row>
    <row r="22705" spans="1:16" x14ac:dyDescent="0.25">
      <c r="A22705" t="s">
        <v>33531</v>
      </c>
      <c r="B22705">
        <v>987</v>
      </c>
      <c r="C22705" s="3" t="str">
        <f>HYPERLINK("http://www.uniprot.org/uniprot/G7KZA8","tr|G7KZA8|G7KZA8_MEDTR")</f>
        <v>tr|G7KZA8|G7KZA8_MEDTR</v>
      </c>
      <c r="D22705" t="s">
        <v>33532</v>
      </c>
      <c r="E22705">
        <v>87.19</v>
      </c>
      <c r="F22705">
        <v>328</v>
      </c>
      <c r="G22705">
        <v>42</v>
      </c>
      <c r="H22705">
        <v>0</v>
      </c>
      <c r="I22705">
        <v>1</v>
      </c>
      <c r="J22705">
        <v>984</v>
      </c>
      <c r="K22705">
        <v>1</v>
      </c>
      <c r="L22705">
        <v>1</v>
      </c>
      <c r="M22705">
        <v>328</v>
      </c>
      <c r="N22705" t="s">
        <v>18</v>
      </c>
      <c r="O22705" s="1">
        <v>1.8171500000000001E-167</v>
      </c>
      <c r="P22705">
        <v>1531</v>
      </c>
    </row>
    <row r="22706" spans="1:16" x14ac:dyDescent="0.25">
      <c r="A22706" t="s">
        <v>33533</v>
      </c>
      <c r="B22706">
        <v>948</v>
      </c>
      <c r="C22706" s="3" t="str">
        <f>HYPERLINK("http://www.uniprot.org/uniprot/K7MT95","tr|K7MT95|K7MT95_SOYBN")</f>
        <v>tr|K7MT95|K7MT95_SOYBN</v>
      </c>
      <c r="D22706" t="s">
        <v>28</v>
      </c>
      <c r="E22706">
        <v>81.760000000000005</v>
      </c>
      <c r="F22706">
        <v>318</v>
      </c>
      <c r="G22706">
        <v>58</v>
      </c>
      <c r="H22706">
        <v>3</v>
      </c>
      <c r="I22706">
        <v>1</v>
      </c>
      <c r="J22706">
        <v>945</v>
      </c>
      <c r="K22706">
        <v>1</v>
      </c>
      <c r="L22706">
        <v>1</v>
      </c>
      <c r="M22706">
        <v>318</v>
      </c>
      <c r="N22706" t="s">
        <v>18</v>
      </c>
      <c r="O22706" s="1">
        <v>1.3595000000000001E-148</v>
      </c>
      <c r="P22706">
        <v>1368</v>
      </c>
    </row>
    <row r="22707" spans="1:16" x14ac:dyDescent="0.25">
      <c r="A22707" t="s">
        <v>33534</v>
      </c>
      <c r="B22707">
        <v>1746</v>
      </c>
      <c r="C22707" s="3" t="str">
        <f>HYPERLINK("http://www.uniprot.org/uniprot/I1LEB8","tr|I1LEB8|I1LEB8_SOYBN")</f>
        <v>tr|I1LEB8|I1LEB8_SOYBN</v>
      </c>
      <c r="D22707" t="s">
        <v>548</v>
      </c>
      <c r="E22707">
        <v>80</v>
      </c>
      <c r="F22707">
        <v>590</v>
      </c>
      <c r="G22707">
        <v>118</v>
      </c>
      <c r="H22707">
        <v>11</v>
      </c>
      <c r="I22707">
        <v>7</v>
      </c>
      <c r="J22707">
        <v>1743</v>
      </c>
      <c r="K22707">
        <v>1</v>
      </c>
      <c r="L22707">
        <v>1</v>
      </c>
      <c r="M22707">
        <v>582</v>
      </c>
      <c r="N22707" t="s">
        <v>18</v>
      </c>
      <c r="O22707">
        <v>0</v>
      </c>
      <c r="P22707">
        <v>2372</v>
      </c>
    </row>
    <row r="22708" spans="1:16" x14ac:dyDescent="0.25">
      <c r="A22708" t="s">
        <v>33535</v>
      </c>
      <c r="B22708">
        <v>2169</v>
      </c>
      <c r="C22708" s="3" t="str">
        <f>HYPERLINK("http://www.uniprot.org/uniprot/K7M5F8","tr|K7M5F8|K7M5F8_SOYBN")</f>
        <v>tr|K7M5F8|K7M5F8_SOYBN</v>
      </c>
      <c r="D22708" t="s">
        <v>28</v>
      </c>
      <c r="E22708">
        <v>86.53</v>
      </c>
      <c r="F22708">
        <v>520</v>
      </c>
      <c r="G22708">
        <v>70</v>
      </c>
      <c r="H22708">
        <v>0</v>
      </c>
      <c r="I22708">
        <v>577</v>
      </c>
      <c r="J22708">
        <v>2136</v>
      </c>
      <c r="K22708">
        <v>1</v>
      </c>
      <c r="L22708">
        <v>183</v>
      </c>
      <c r="M22708">
        <v>701</v>
      </c>
      <c r="N22708" t="s">
        <v>18</v>
      </c>
      <c r="O22708">
        <v>0</v>
      </c>
      <c r="P22708">
        <v>2518</v>
      </c>
    </row>
    <row r="22709" spans="1:16" x14ac:dyDescent="0.25">
      <c r="A22709" t="s">
        <v>33536</v>
      </c>
      <c r="B22709">
        <v>2328</v>
      </c>
      <c r="C22709" s="3" t="str">
        <f>HYPERLINK("http://www.uniprot.org/uniprot/G7JB13","tr|G7JB13|G7JB13_MEDTR")</f>
        <v>tr|G7JB13|G7JB13_MEDTR</v>
      </c>
      <c r="D22709" t="s">
        <v>33537</v>
      </c>
      <c r="E22709">
        <v>81.7</v>
      </c>
      <c r="F22709">
        <v>776</v>
      </c>
      <c r="G22709">
        <v>142</v>
      </c>
      <c r="H22709">
        <v>1</v>
      </c>
      <c r="I22709">
        <v>1</v>
      </c>
      <c r="J22709">
        <v>2325</v>
      </c>
      <c r="K22709">
        <v>1</v>
      </c>
      <c r="L22709">
        <v>24</v>
      </c>
      <c r="M22709">
        <v>798</v>
      </c>
      <c r="N22709" t="s">
        <v>18</v>
      </c>
      <c r="O22709">
        <v>0</v>
      </c>
      <c r="P22709">
        <v>3413</v>
      </c>
    </row>
    <row r="22710" spans="1:16" x14ac:dyDescent="0.25">
      <c r="A22710" t="s">
        <v>33538</v>
      </c>
      <c r="B22710">
        <v>1206</v>
      </c>
      <c r="C22710" s="3" t="str">
        <f>HYPERLINK("http://www.uniprot.org/uniprot/A4UTS3","tr|A4UTS3|A4UTS3_PEA")</f>
        <v>tr|A4UTS3|A4UTS3_PEA</v>
      </c>
      <c r="D22710" t="s">
        <v>31068</v>
      </c>
      <c r="E22710">
        <v>79.41</v>
      </c>
      <c r="F22710">
        <v>408</v>
      </c>
      <c r="G22710">
        <v>84</v>
      </c>
      <c r="H22710">
        <v>9</v>
      </c>
      <c r="I22710">
        <v>1</v>
      </c>
      <c r="J22710">
        <v>1197</v>
      </c>
      <c r="K22710">
        <v>1</v>
      </c>
      <c r="L22710">
        <v>1</v>
      </c>
      <c r="M22710">
        <v>406</v>
      </c>
      <c r="N22710" t="s">
        <v>18</v>
      </c>
      <c r="O22710" s="1">
        <v>1.8444799999999999E-170</v>
      </c>
      <c r="P22710">
        <v>1558</v>
      </c>
    </row>
    <row r="22711" spans="1:16" x14ac:dyDescent="0.25">
      <c r="A22711" t="s">
        <v>33539</v>
      </c>
      <c r="B22711">
        <v>1035</v>
      </c>
      <c r="C22711" s="3" t="str">
        <f>HYPERLINK("http://www.uniprot.org/uniprot/I1KNT9","tr|I1KNT9|I1KNT9_SOYBN")</f>
        <v>tr|I1KNT9|I1KNT9_SOYBN</v>
      </c>
      <c r="D22711" t="s">
        <v>28</v>
      </c>
      <c r="E22711">
        <v>85.13</v>
      </c>
      <c r="F22711">
        <v>343</v>
      </c>
      <c r="G22711">
        <v>51</v>
      </c>
      <c r="H22711">
        <v>0</v>
      </c>
      <c r="I22711">
        <v>1</v>
      </c>
      <c r="J22711">
        <v>1029</v>
      </c>
      <c r="K22711">
        <v>1</v>
      </c>
      <c r="L22711">
        <v>1</v>
      </c>
      <c r="M22711">
        <v>338</v>
      </c>
      <c r="N22711" t="s">
        <v>18</v>
      </c>
      <c r="O22711" s="1">
        <v>1.3254399999999999E-163</v>
      </c>
      <c r="P22711">
        <v>1498</v>
      </c>
    </row>
    <row r="22712" spans="1:16" x14ac:dyDescent="0.25">
      <c r="A22712" t="s">
        <v>33540</v>
      </c>
      <c r="B22712">
        <v>645</v>
      </c>
      <c r="C22712" s="3" t="str">
        <f>HYPERLINK("http://www.uniprot.org/uniprot/K7L5F5","tr|K7L5F5|K7L5F5_SOYBN")</f>
        <v>tr|K7L5F5|K7L5F5_SOYBN</v>
      </c>
      <c r="D22712" t="s">
        <v>28</v>
      </c>
      <c r="E22712">
        <v>46.56</v>
      </c>
      <c r="F22712">
        <v>204</v>
      </c>
      <c r="G22712">
        <v>109</v>
      </c>
      <c r="H22712">
        <v>4</v>
      </c>
      <c r="I22712">
        <v>16</v>
      </c>
      <c r="J22712">
        <v>615</v>
      </c>
      <c r="K22712">
        <v>1</v>
      </c>
      <c r="L22712">
        <v>1</v>
      </c>
      <c r="M22712">
        <v>201</v>
      </c>
      <c r="N22712" t="s">
        <v>18</v>
      </c>
      <c r="O22712" s="1">
        <v>1.8156499999999999E-39</v>
      </c>
      <c r="P22712">
        <v>424</v>
      </c>
    </row>
    <row r="22713" spans="1:16" x14ac:dyDescent="0.25">
      <c r="A22713" t="s">
        <v>33541</v>
      </c>
      <c r="B22713">
        <v>1584</v>
      </c>
      <c r="C22713" s="3" t="str">
        <f>HYPERLINK("http://www.uniprot.org/uniprot/G7LBB8","tr|G7LBB8|G7LBB8_MEDTR")</f>
        <v>tr|G7LBB8|G7LBB8_MEDTR</v>
      </c>
      <c r="D22713" t="s">
        <v>33542</v>
      </c>
      <c r="E22713">
        <v>82.36</v>
      </c>
      <c r="F22713">
        <v>516</v>
      </c>
      <c r="G22713">
        <v>91</v>
      </c>
      <c r="H22713">
        <v>35</v>
      </c>
      <c r="I22713">
        <v>139</v>
      </c>
      <c r="J22713">
        <v>1581</v>
      </c>
      <c r="K22713">
        <v>1</v>
      </c>
      <c r="L22713">
        <v>51</v>
      </c>
      <c r="M22713">
        <v>562</v>
      </c>
      <c r="N22713" t="s">
        <v>18</v>
      </c>
      <c r="O22713">
        <v>0</v>
      </c>
      <c r="P22713">
        <v>2253</v>
      </c>
    </row>
    <row r="22714" spans="1:16" x14ac:dyDescent="0.25">
      <c r="A22714" t="s">
        <v>33543</v>
      </c>
      <c r="B22714">
        <v>1173</v>
      </c>
      <c r="C22714" s="3" t="str">
        <f>HYPERLINK("http://www.uniprot.org/uniprot/C7FDI5","tr|C7FDI5|C7FDI5_SOYBN")</f>
        <v>tr|C7FDI5|C7FDI5_SOYBN</v>
      </c>
      <c r="D22714" t="s">
        <v>717</v>
      </c>
      <c r="E22714">
        <v>50.26</v>
      </c>
      <c r="F22714">
        <v>372</v>
      </c>
      <c r="G22714">
        <v>185</v>
      </c>
      <c r="H22714">
        <v>4</v>
      </c>
      <c r="I22714">
        <v>1</v>
      </c>
      <c r="J22714">
        <v>1104</v>
      </c>
      <c r="K22714">
        <v>1</v>
      </c>
      <c r="L22714">
        <v>694</v>
      </c>
      <c r="M22714">
        <v>1060</v>
      </c>
      <c r="N22714" t="s">
        <v>18</v>
      </c>
      <c r="O22714" s="1">
        <v>5.4667399999999996E-103</v>
      </c>
      <c r="P22714">
        <v>976</v>
      </c>
    </row>
    <row r="22715" spans="1:16" x14ac:dyDescent="0.25">
      <c r="A22715" t="s">
        <v>33544</v>
      </c>
      <c r="B22715">
        <v>885</v>
      </c>
      <c r="C22715" s="3" t="str">
        <f>HYPERLINK("http://www.uniprot.org/uniprot/I3T8C8","tr|I3T8C8|I3T8C8_MEDTR")</f>
        <v>tr|I3T8C8|I3T8C8_MEDTR</v>
      </c>
      <c r="D22715" t="s">
        <v>22</v>
      </c>
      <c r="E22715">
        <v>83.83</v>
      </c>
      <c r="F22715">
        <v>297</v>
      </c>
      <c r="G22715">
        <v>48</v>
      </c>
      <c r="H22715">
        <v>3</v>
      </c>
      <c r="I22715">
        <v>1</v>
      </c>
      <c r="J22715">
        <v>882</v>
      </c>
      <c r="K22715">
        <v>1</v>
      </c>
      <c r="L22715">
        <v>78</v>
      </c>
      <c r="M22715">
        <v>373</v>
      </c>
      <c r="N22715" t="s">
        <v>18</v>
      </c>
      <c r="O22715" s="1">
        <v>1.5806E-140</v>
      </c>
      <c r="P22715">
        <v>1298</v>
      </c>
    </row>
    <row r="22716" spans="1:16" x14ac:dyDescent="0.25">
      <c r="A22716" t="s">
        <v>33545</v>
      </c>
      <c r="B22716">
        <v>978</v>
      </c>
      <c r="C22716" s="3" t="str">
        <f>HYPERLINK("http://www.uniprot.org/uniprot/I1KNG5","tr|I1KNG5|I1KNG5_SOYBN")</f>
        <v>tr|I1KNG5|I1KNG5_SOYBN</v>
      </c>
      <c r="D22716" t="s">
        <v>117</v>
      </c>
      <c r="E22716">
        <v>80.42</v>
      </c>
      <c r="F22716">
        <v>327</v>
      </c>
      <c r="G22716">
        <v>64</v>
      </c>
      <c r="H22716">
        <v>2</v>
      </c>
      <c r="I22716">
        <v>1</v>
      </c>
      <c r="J22716">
        <v>975</v>
      </c>
      <c r="K22716">
        <v>1</v>
      </c>
      <c r="L22716">
        <v>1</v>
      </c>
      <c r="M22716">
        <v>327</v>
      </c>
      <c r="N22716" t="s">
        <v>18</v>
      </c>
      <c r="O22716" s="1">
        <v>1.21819E-147</v>
      </c>
      <c r="P22716">
        <v>1360</v>
      </c>
    </row>
    <row r="22717" spans="1:16" x14ac:dyDescent="0.25">
      <c r="A22717" t="s">
        <v>33546</v>
      </c>
      <c r="B22717">
        <v>1902</v>
      </c>
      <c r="C22717" s="3" t="str">
        <f>HYPERLINK("http://www.uniprot.org/uniprot/G7JWE1","tr|G7JWE1|G7JWE1_MEDTR")</f>
        <v>tr|G7JWE1|G7JWE1_MEDTR</v>
      </c>
      <c r="D22717" t="s">
        <v>33547</v>
      </c>
      <c r="E22717">
        <v>77.84</v>
      </c>
      <c r="F22717">
        <v>659</v>
      </c>
      <c r="G22717">
        <v>146</v>
      </c>
      <c r="H22717">
        <v>26</v>
      </c>
      <c r="I22717">
        <v>1</v>
      </c>
      <c r="J22717">
        <v>1899</v>
      </c>
      <c r="K22717">
        <v>1</v>
      </c>
      <c r="L22717">
        <v>1</v>
      </c>
      <c r="M22717">
        <v>654</v>
      </c>
      <c r="N22717" t="s">
        <v>18</v>
      </c>
      <c r="O22717">
        <v>0</v>
      </c>
      <c r="P22717">
        <v>2582</v>
      </c>
    </row>
    <row r="22718" spans="1:16" x14ac:dyDescent="0.25">
      <c r="A22718" t="s">
        <v>33548</v>
      </c>
      <c r="B22718">
        <v>1527</v>
      </c>
      <c r="C22718" s="3" t="str">
        <f>HYPERLINK("http://www.uniprot.org/uniprot/G7JZX5","tr|G7JZX5|G7JZX5_MEDTR")</f>
        <v>tr|G7JZX5|G7JZX5_MEDTR</v>
      </c>
      <c r="D22718" t="s">
        <v>33549</v>
      </c>
      <c r="E22718">
        <v>81.3</v>
      </c>
      <c r="F22718">
        <v>551</v>
      </c>
      <c r="G22718">
        <v>103</v>
      </c>
      <c r="H22718">
        <v>43</v>
      </c>
      <c r="I22718">
        <v>1</v>
      </c>
      <c r="J22718">
        <v>1524</v>
      </c>
      <c r="K22718">
        <v>1</v>
      </c>
      <c r="L22718">
        <v>1</v>
      </c>
      <c r="M22718">
        <v>549</v>
      </c>
      <c r="N22718" t="s">
        <v>18</v>
      </c>
      <c r="O22718">
        <v>0</v>
      </c>
      <c r="P22718">
        <v>2248</v>
      </c>
    </row>
    <row r="22719" spans="1:16" x14ac:dyDescent="0.25">
      <c r="A22719" t="s">
        <v>33550</v>
      </c>
      <c r="B22719">
        <v>2427</v>
      </c>
      <c r="C22719" s="3" t="str">
        <f>HYPERLINK("http://www.uniprot.org/uniprot/I1L3R2","tr|I1L3R2|I1L3R2_SOYBN")</f>
        <v>tr|I1L3R2|I1L3R2_SOYBN</v>
      </c>
      <c r="D22719" t="s">
        <v>71</v>
      </c>
      <c r="E22719">
        <v>66.28</v>
      </c>
      <c r="F22719">
        <v>780</v>
      </c>
      <c r="G22719">
        <v>263</v>
      </c>
      <c r="H22719">
        <v>13</v>
      </c>
      <c r="I22719">
        <v>61</v>
      </c>
      <c r="J22719">
        <v>2361</v>
      </c>
      <c r="K22719">
        <v>1</v>
      </c>
      <c r="L22719">
        <v>21</v>
      </c>
      <c r="M22719">
        <v>793</v>
      </c>
      <c r="N22719" t="s">
        <v>18</v>
      </c>
      <c r="O22719">
        <v>0</v>
      </c>
      <c r="P22719">
        <v>2607</v>
      </c>
    </row>
    <row r="22720" spans="1:16" x14ac:dyDescent="0.25">
      <c r="A22720" t="s">
        <v>33551</v>
      </c>
      <c r="B22720">
        <v>822</v>
      </c>
      <c r="C22720" s="3" t="str">
        <f>HYPERLINK("http://www.uniprot.org/uniprot/G7K4M4","tr|G7K4M4|G7K4M4_MEDTR")</f>
        <v>tr|G7K4M4|G7K4M4_MEDTR</v>
      </c>
      <c r="D22720" t="s">
        <v>517</v>
      </c>
      <c r="E22720">
        <v>51.82</v>
      </c>
      <c r="F22720">
        <v>274</v>
      </c>
      <c r="G22720">
        <v>132</v>
      </c>
      <c r="H22720">
        <v>1</v>
      </c>
      <c r="I22720">
        <v>1</v>
      </c>
      <c r="J22720">
        <v>819</v>
      </c>
      <c r="K22720">
        <v>1</v>
      </c>
      <c r="L22720">
        <v>265</v>
      </c>
      <c r="M22720">
        <v>536</v>
      </c>
      <c r="N22720" t="s">
        <v>18</v>
      </c>
      <c r="O22720" s="1">
        <v>2.3211699999999999E-71</v>
      </c>
      <c r="P22720">
        <v>701</v>
      </c>
    </row>
    <row r="22721" spans="1:16" x14ac:dyDescent="0.25">
      <c r="A22721" t="s">
        <v>33552</v>
      </c>
      <c r="B22721">
        <v>612</v>
      </c>
      <c r="C22721" s="3" t="str">
        <f>HYPERLINK("http://www.uniprot.org/uniprot/G7IVU9","tr|G7IVU9|G7IVU9_MEDTR")</f>
        <v>tr|G7IVU9|G7IVU9_MEDTR</v>
      </c>
      <c r="D22721" t="s">
        <v>11175</v>
      </c>
      <c r="E22721">
        <v>68.290000000000006</v>
      </c>
      <c r="F22721">
        <v>205</v>
      </c>
      <c r="G22721">
        <v>65</v>
      </c>
      <c r="H22721">
        <v>2</v>
      </c>
      <c r="I22721">
        <v>1</v>
      </c>
      <c r="J22721">
        <v>609</v>
      </c>
      <c r="K22721">
        <v>1</v>
      </c>
      <c r="L22721">
        <v>1</v>
      </c>
      <c r="M22721">
        <v>203</v>
      </c>
      <c r="N22721" t="s">
        <v>18</v>
      </c>
      <c r="O22721" s="1">
        <v>1.98259E-74</v>
      </c>
      <c r="P22721">
        <v>725</v>
      </c>
    </row>
    <row r="22722" spans="1:16" x14ac:dyDescent="0.25">
      <c r="A22722" t="s">
        <v>33553</v>
      </c>
      <c r="B22722">
        <v>1068</v>
      </c>
      <c r="C22722" s="3" t="str">
        <f>HYPERLINK("http://www.uniprot.org/uniprot/G7KGL2","tr|G7KGL2|G7KGL2_MEDTR")</f>
        <v>tr|G7KGL2|G7KGL2_MEDTR</v>
      </c>
      <c r="D22722" t="s">
        <v>24386</v>
      </c>
      <c r="E22722">
        <v>64.16</v>
      </c>
      <c r="F22722">
        <v>360</v>
      </c>
      <c r="G22722">
        <v>129</v>
      </c>
      <c r="H22722">
        <v>5</v>
      </c>
      <c r="I22722">
        <v>1</v>
      </c>
      <c r="J22722">
        <v>1065</v>
      </c>
      <c r="K22722">
        <v>1</v>
      </c>
      <c r="L22722">
        <v>1</v>
      </c>
      <c r="M22722">
        <v>353</v>
      </c>
      <c r="N22722" t="s">
        <v>18</v>
      </c>
      <c r="O22722" s="1">
        <v>2.1881300000000001E-116</v>
      </c>
      <c r="P22722">
        <v>1091</v>
      </c>
    </row>
    <row r="22723" spans="1:16" x14ac:dyDescent="0.25">
      <c r="A22723" t="s">
        <v>33554</v>
      </c>
      <c r="B22723">
        <v>1173</v>
      </c>
      <c r="C22723" s="3" t="str">
        <f>HYPERLINK("http://www.uniprot.org/uniprot/C7FDI5","tr|C7FDI5|C7FDI5_SOYBN")</f>
        <v>tr|C7FDI5|C7FDI5_SOYBN</v>
      </c>
      <c r="D22723" t="s">
        <v>717</v>
      </c>
      <c r="E22723">
        <v>50.26</v>
      </c>
      <c r="F22723">
        <v>372</v>
      </c>
      <c r="G22723">
        <v>185</v>
      </c>
      <c r="H22723">
        <v>4</v>
      </c>
      <c r="I22723">
        <v>1</v>
      </c>
      <c r="J22723">
        <v>1104</v>
      </c>
      <c r="K22723">
        <v>1</v>
      </c>
      <c r="L22723">
        <v>694</v>
      </c>
      <c r="M22723">
        <v>1060</v>
      </c>
      <c r="N22723" t="s">
        <v>18</v>
      </c>
      <c r="O22723" s="1">
        <v>5.4667399999999996E-103</v>
      </c>
      <c r="P22723">
        <v>976</v>
      </c>
    </row>
    <row r="22724" spans="1:16" x14ac:dyDescent="0.25">
      <c r="A22724" t="s">
        <v>33555</v>
      </c>
      <c r="B22724">
        <v>573</v>
      </c>
      <c r="C22724" s="3" t="str">
        <f>HYPERLINK("http://www.uniprot.org/uniprot/C6T199","tr|C6T199|C6T199_SOYBN")</f>
        <v>tr|C6T199|C6T199_SOYBN</v>
      </c>
      <c r="D22724" t="s">
        <v>28</v>
      </c>
      <c r="E22724">
        <v>94.36</v>
      </c>
      <c r="F22724">
        <v>71</v>
      </c>
      <c r="G22724">
        <v>4</v>
      </c>
      <c r="H22724">
        <v>0</v>
      </c>
      <c r="I22724">
        <v>358</v>
      </c>
      <c r="J22724">
        <v>570</v>
      </c>
      <c r="K22724">
        <v>1</v>
      </c>
      <c r="L22724">
        <v>14</v>
      </c>
      <c r="M22724">
        <v>84</v>
      </c>
      <c r="N22724" t="s">
        <v>18</v>
      </c>
      <c r="O22724" s="1">
        <v>6.2705200000000003E-34</v>
      </c>
      <c r="P22724">
        <v>375</v>
      </c>
    </row>
    <row r="22725" spans="1:16" x14ac:dyDescent="0.25">
      <c r="A22725" t="s">
        <v>33556</v>
      </c>
      <c r="B22725">
        <v>1173</v>
      </c>
      <c r="C22725" s="3" t="str">
        <f>HYPERLINK("http://www.uniprot.org/uniprot/G7IJ15","tr|G7IJ15|G7IJ15_MEDTR")</f>
        <v>tr|G7IJ15|G7IJ15_MEDTR</v>
      </c>
      <c r="D22725" t="s">
        <v>495</v>
      </c>
      <c r="E22725">
        <v>31.49</v>
      </c>
      <c r="F22725">
        <v>254</v>
      </c>
      <c r="G22725">
        <v>174</v>
      </c>
      <c r="H22725">
        <v>8</v>
      </c>
      <c r="I22725">
        <v>421</v>
      </c>
      <c r="J22725">
        <v>1158</v>
      </c>
      <c r="K22725">
        <v>1</v>
      </c>
      <c r="L22725">
        <v>71</v>
      </c>
      <c r="M22725">
        <v>307</v>
      </c>
      <c r="N22725" t="s">
        <v>18</v>
      </c>
      <c r="O22725" s="1">
        <v>5.0487500000000005E-32</v>
      </c>
      <c r="P22725">
        <v>364</v>
      </c>
    </row>
    <row r="22726" spans="1:16" x14ac:dyDescent="0.25">
      <c r="A22726" t="s">
        <v>33557</v>
      </c>
      <c r="B22726">
        <v>1149</v>
      </c>
      <c r="C22726" s="3" t="str">
        <f>HYPERLINK("http://www.uniprot.org/uniprot/K7MBH9","tr|K7MBH9|K7MBH9_SOYBN")</f>
        <v>tr|K7MBH9|K7MBH9_SOYBN</v>
      </c>
      <c r="D22726" t="s">
        <v>28</v>
      </c>
      <c r="E22726">
        <v>54.83</v>
      </c>
      <c r="F22726">
        <v>372</v>
      </c>
      <c r="G22726">
        <v>168</v>
      </c>
      <c r="H22726">
        <v>13</v>
      </c>
      <c r="I22726">
        <v>37</v>
      </c>
      <c r="J22726">
        <v>1113</v>
      </c>
      <c r="K22726">
        <v>1</v>
      </c>
      <c r="L22726">
        <v>5</v>
      </c>
      <c r="M22726">
        <v>376</v>
      </c>
      <c r="N22726" t="s">
        <v>18</v>
      </c>
      <c r="O22726" s="1">
        <v>1.02953E-106</v>
      </c>
      <c r="P22726">
        <v>1008</v>
      </c>
    </row>
    <row r="22727" spans="1:16" x14ac:dyDescent="0.25">
      <c r="A22727" t="s">
        <v>33558</v>
      </c>
      <c r="B22727">
        <v>1515</v>
      </c>
      <c r="C22727" s="3" t="str">
        <f>HYPERLINK("http://www.uniprot.org/uniprot/G7K951","tr|G7K951|G7K951_MEDTR")</f>
        <v>tr|G7K951|G7K951_MEDTR</v>
      </c>
      <c r="D22727" t="s">
        <v>33559</v>
      </c>
      <c r="E22727">
        <v>48.54</v>
      </c>
      <c r="F22727">
        <v>515</v>
      </c>
      <c r="G22727">
        <v>265</v>
      </c>
      <c r="H22727">
        <v>24</v>
      </c>
      <c r="I22727">
        <v>1</v>
      </c>
      <c r="J22727">
        <v>1473</v>
      </c>
      <c r="K22727">
        <v>1</v>
      </c>
      <c r="L22727">
        <v>1</v>
      </c>
      <c r="M22727">
        <v>513</v>
      </c>
      <c r="N22727" t="s">
        <v>18</v>
      </c>
      <c r="O22727" s="1">
        <v>3.6131199999999999E-116</v>
      </c>
      <c r="P22727">
        <v>1091</v>
      </c>
    </row>
    <row r="22728" spans="1:16" x14ac:dyDescent="0.25">
      <c r="A22728" t="s">
        <v>33560</v>
      </c>
      <c r="B22728">
        <v>687</v>
      </c>
      <c r="C22728" s="3" t="str">
        <f>HYPERLINK("http://www.uniprot.org/uniprot/G7K2T6","tr|G7K2T6|G7K2T6_MEDTR")</f>
        <v>tr|G7K2T6|G7K2T6_MEDTR</v>
      </c>
      <c r="D22728" t="s">
        <v>33561</v>
      </c>
      <c r="E22728">
        <v>76.75</v>
      </c>
      <c r="F22728">
        <v>185</v>
      </c>
      <c r="G22728">
        <v>43</v>
      </c>
      <c r="H22728">
        <v>2</v>
      </c>
      <c r="I22728">
        <v>136</v>
      </c>
      <c r="J22728">
        <v>684</v>
      </c>
      <c r="K22728">
        <v>1</v>
      </c>
      <c r="L22728">
        <v>250</v>
      </c>
      <c r="M22728">
        <v>433</v>
      </c>
      <c r="N22728" t="s">
        <v>18</v>
      </c>
      <c r="O22728" s="1">
        <v>1.57339E-79</v>
      </c>
      <c r="P22728">
        <v>770</v>
      </c>
    </row>
    <row r="22729" spans="1:16" x14ac:dyDescent="0.25">
      <c r="A22729" t="s">
        <v>33562</v>
      </c>
      <c r="B22729">
        <v>2073</v>
      </c>
      <c r="C22729" s="3" t="str">
        <f>HYPERLINK("http://www.uniprot.org/uniprot/G7L433","tr|G7L433|G7L433_MEDTR")</f>
        <v>tr|G7L433|G7L433_MEDTR</v>
      </c>
      <c r="D22729" t="s">
        <v>33563</v>
      </c>
      <c r="E22729">
        <v>75.03</v>
      </c>
      <c r="F22729">
        <v>701</v>
      </c>
      <c r="G22729">
        <v>175</v>
      </c>
      <c r="H22729">
        <v>11</v>
      </c>
      <c r="I22729">
        <v>1</v>
      </c>
      <c r="J22729">
        <v>2070</v>
      </c>
      <c r="K22729">
        <v>1</v>
      </c>
      <c r="L22729">
        <v>1</v>
      </c>
      <c r="M22729">
        <v>695</v>
      </c>
      <c r="N22729" t="s">
        <v>18</v>
      </c>
      <c r="O22729">
        <v>0</v>
      </c>
      <c r="P22729">
        <v>2609</v>
      </c>
    </row>
    <row r="22730" spans="1:16" x14ac:dyDescent="0.25">
      <c r="A22730" t="s">
        <v>33564</v>
      </c>
      <c r="B22730">
        <v>1512</v>
      </c>
      <c r="C22730" s="3" t="str">
        <f>HYPERLINK("http://www.uniprot.org/uniprot/A2Q3Y3","tr|A2Q3Y3|A2Q3Y3_MEDTR")</f>
        <v>tr|A2Q3Y3|A2Q3Y3_MEDTR</v>
      </c>
      <c r="D22730" t="s">
        <v>33565</v>
      </c>
      <c r="E22730">
        <v>90.9</v>
      </c>
      <c r="F22730">
        <v>286</v>
      </c>
      <c r="G22730">
        <v>26</v>
      </c>
      <c r="H22730">
        <v>0</v>
      </c>
      <c r="I22730">
        <v>646</v>
      </c>
      <c r="J22730">
        <v>1503</v>
      </c>
      <c r="K22730">
        <v>1</v>
      </c>
      <c r="L22730">
        <v>41</v>
      </c>
      <c r="M22730">
        <v>326</v>
      </c>
      <c r="N22730" t="s">
        <v>18</v>
      </c>
      <c r="O22730" s="1">
        <v>8.4964200000000001E-150</v>
      </c>
      <c r="P22730">
        <v>1381</v>
      </c>
    </row>
    <row r="22731" spans="1:16" x14ac:dyDescent="0.25">
      <c r="A22731" t="s">
        <v>33566</v>
      </c>
      <c r="B22731">
        <v>2172</v>
      </c>
      <c r="C22731" s="3" t="str">
        <f>HYPERLINK("http://www.uniprot.org/uniprot/H0UST0","tr|H0UST0|H0UST0_MEDTR")</f>
        <v>tr|H0UST0|H0UST0_MEDTR</v>
      </c>
      <c r="D22731" t="s">
        <v>33567</v>
      </c>
      <c r="E22731">
        <v>80.44</v>
      </c>
      <c r="F22731">
        <v>726</v>
      </c>
      <c r="G22731">
        <v>142</v>
      </c>
      <c r="H22731">
        <v>3</v>
      </c>
      <c r="I22731">
        <v>1</v>
      </c>
      <c r="J22731">
        <v>2169</v>
      </c>
      <c r="K22731">
        <v>1</v>
      </c>
      <c r="L22731">
        <v>1</v>
      </c>
      <c r="M22731">
        <v>717</v>
      </c>
      <c r="N22731" t="s">
        <v>18</v>
      </c>
      <c r="O22731">
        <v>0</v>
      </c>
      <c r="P22731">
        <v>2927</v>
      </c>
    </row>
    <row r="22732" spans="1:16" x14ac:dyDescent="0.25">
      <c r="A22732" t="s">
        <v>33568</v>
      </c>
      <c r="B22732">
        <v>417</v>
      </c>
      <c r="C22732" s="3" t="str">
        <f>HYPERLINK("http://www.uniprot.org/uniprot/I3TA39","tr|I3TA39|I3TA39_MEDTR")</f>
        <v>tr|I3TA39|I3TA39_MEDTR</v>
      </c>
      <c r="D22732" t="s">
        <v>22</v>
      </c>
      <c r="E22732">
        <v>81.88</v>
      </c>
      <c r="F22732">
        <v>138</v>
      </c>
      <c r="G22732">
        <v>25</v>
      </c>
      <c r="H22732">
        <v>0</v>
      </c>
      <c r="I22732">
        <v>1</v>
      </c>
      <c r="J22732">
        <v>414</v>
      </c>
      <c r="K22732">
        <v>1</v>
      </c>
      <c r="L22732">
        <v>79</v>
      </c>
      <c r="M22732">
        <v>214</v>
      </c>
      <c r="N22732" t="s">
        <v>18</v>
      </c>
      <c r="O22732" s="1">
        <v>8.12677E-56</v>
      </c>
      <c r="P22732">
        <v>563</v>
      </c>
    </row>
    <row r="22733" spans="1:16" x14ac:dyDescent="0.25">
      <c r="A22733" t="s">
        <v>33569</v>
      </c>
      <c r="B22733">
        <v>2616</v>
      </c>
      <c r="C22733" s="3" t="str">
        <f>HYPERLINK("http://www.uniprot.org/uniprot/K7L895","tr|K7L895|K7L895_SOYBN")</f>
        <v>tr|K7L895|K7L895_SOYBN</v>
      </c>
      <c r="D22733" t="s">
        <v>28</v>
      </c>
      <c r="E22733">
        <v>76.040000000000006</v>
      </c>
      <c r="F22733">
        <v>718</v>
      </c>
      <c r="G22733">
        <v>172</v>
      </c>
      <c r="H22733">
        <v>39</v>
      </c>
      <c r="I22733">
        <v>541</v>
      </c>
      <c r="J22733">
        <v>2577</v>
      </c>
      <c r="K22733">
        <v>1</v>
      </c>
      <c r="L22733">
        <v>195</v>
      </c>
      <c r="M22733">
        <v>870</v>
      </c>
      <c r="N22733" t="s">
        <v>18</v>
      </c>
      <c r="O22733">
        <v>0</v>
      </c>
      <c r="P22733">
        <v>2691</v>
      </c>
    </row>
    <row r="22734" spans="1:16" x14ac:dyDescent="0.25">
      <c r="A22734" t="s">
        <v>33570</v>
      </c>
      <c r="B22734">
        <v>588</v>
      </c>
      <c r="C22734" s="3" t="str">
        <f>HYPERLINK("http://www.uniprot.org/uniprot/G7I6Q3","tr|G7I6Q3|G7I6Q3_MEDTR")</f>
        <v>tr|G7I6Q3|G7I6Q3_MEDTR</v>
      </c>
      <c r="D22734" t="s">
        <v>29677</v>
      </c>
      <c r="E22734">
        <v>49.09</v>
      </c>
      <c r="F22734">
        <v>165</v>
      </c>
      <c r="G22734">
        <v>84</v>
      </c>
      <c r="H22734">
        <v>0</v>
      </c>
      <c r="I22734">
        <v>85</v>
      </c>
      <c r="J22734">
        <v>579</v>
      </c>
      <c r="K22734">
        <v>1</v>
      </c>
      <c r="L22734">
        <v>71</v>
      </c>
      <c r="M22734">
        <v>222</v>
      </c>
      <c r="N22734" t="s">
        <v>18</v>
      </c>
      <c r="O22734" s="1">
        <v>9.6716800000000006E-33</v>
      </c>
      <c r="P22734">
        <v>365</v>
      </c>
    </row>
    <row r="22735" spans="1:16" x14ac:dyDescent="0.25">
      <c r="A22735" t="s">
        <v>33571</v>
      </c>
      <c r="B22735">
        <v>927</v>
      </c>
      <c r="C22735" s="3" t="str">
        <f>HYPERLINK("http://www.uniprot.org/uniprot/G7JB12","tr|G7JB12|G7JB12_MEDTR")</f>
        <v>tr|G7JB12|G7JB12_MEDTR</v>
      </c>
      <c r="D22735" t="s">
        <v>33572</v>
      </c>
      <c r="E22735">
        <v>74.22</v>
      </c>
      <c r="F22735">
        <v>322</v>
      </c>
      <c r="G22735">
        <v>83</v>
      </c>
      <c r="H22735">
        <v>14</v>
      </c>
      <c r="I22735">
        <v>1</v>
      </c>
      <c r="J22735">
        <v>924</v>
      </c>
      <c r="K22735">
        <v>1</v>
      </c>
      <c r="L22735">
        <v>1</v>
      </c>
      <c r="M22735">
        <v>320</v>
      </c>
      <c r="N22735" t="s">
        <v>18</v>
      </c>
      <c r="O22735" s="1">
        <v>9.7144600000000002E-128</v>
      </c>
      <c r="P22735">
        <v>1188</v>
      </c>
    </row>
    <row r="22736" spans="1:16" x14ac:dyDescent="0.25">
      <c r="A22736" t="s">
        <v>33573</v>
      </c>
      <c r="B22736">
        <v>747</v>
      </c>
      <c r="C22736" s="3" t="str">
        <f>HYPERLINK("http://www.uniprot.org/uniprot/G7J5E7","tr|G7J5E7|G7J5E7_MEDTR")</f>
        <v>tr|G7J5E7|G7J5E7_MEDTR</v>
      </c>
      <c r="D22736" t="s">
        <v>27008</v>
      </c>
      <c r="E22736">
        <v>68.28</v>
      </c>
      <c r="F22736">
        <v>268</v>
      </c>
      <c r="G22736">
        <v>85</v>
      </c>
      <c r="H22736">
        <v>25</v>
      </c>
      <c r="I22736">
        <v>1</v>
      </c>
      <c r="J22736">
        <v>729</v>
      </c>
      <c r="K22736">
        <v>1</v>
      </c>
      <c r="L22736">
        <v>156</v>
      </c>
      <c r="M22736">
        <v>420</v>
      </c>
      <c r="N22736" t="s">
        <v>18</v>
      </c>
      <c r="O22736" s="1">
        <v>1.65879E-91</v>
      </c>
      <c r="P22736">
        <v>874</v>
      </c>
    </row>
    <row r="22737" spans="1:16" x14ac:dyDescent="0.25">
      <c r="A22737" t="s">
        <v>33574</v>
      </c>
      <c r="B22737">
        <v>1011</v>
      </c>
      <c r="C22737" s="3" t="str">
        <f>HYPERLINK("http://www.uniprot.org/uniprot/I1MQS1","tr|I1MQS1|I1MQS1_SOYBN")</f>
        <v>tr|I1MQS1|I1MQS1_SOYBN</v>
      </c>
      <c r="D22737" t="s">
        <v>28</v>
      </c>
      <c r="E22737">
        <v>68.540000000000006</v>
      </c>
      <c r="F22737">
        <v>337</v>
      </c>
      <c r="G22737">
        <v>106</v>
      </c>
      <c r="H22737">
        <v>2</v>
      </c>
      <c r="I22737">
        <v>1</v>
      </c>
      <c r="J22737">
        <v>1005</v>
      </c>
      <c r="K22737">
        <v>1</v>
      </c>
      <c r="L22737">
        <v>1</v>
      </c>
      <c r="M22737">
        <v>318</v>
      </c>
      <c r="N22737" t="s">
        <v>18</v>
      </c>
      <c r="O22737" s="1">
        <v>4.0007400000000001E-125</v>
      </c>
      <c r="P22737">
        <v>1166</v>
      </c>
    </row>
    <row r="22738" spans="1:16" x14ac:dyDescent="0.25">
      <c r="A22738" t="s">
        <v>33575</v>
      </c>
      <c r="B22738">
        <v>1911</v>
      </c>
      <c r="C22738" s="3" t="str">
        <f>HYPERLINK("http://www.uniprot.org/uniprot/K7KPS5","tr|K7KPS5|K7KPS5_SOYBN")</f>
        <v>tr|K7KPS5|K7KPS5_SOYBN</v>
      </c>
      <c r="D22738" t="s">
        <v>28</v>
      </c>
      <c r="E22738">
        <v>84.21</v>
      </c>
      <c r="F22738">
        <v>640</v>
      </c>
      <c r="G22738">
        <v>101</v>
      </c>
      <c r="H22738">
        <v>4</v>
      </c>
      <c r="I22738">
        <v>1</v>
      </c>
      <c r="J22738">
        <v>1908</v>
      </c>
      <c r="K22738">
        <v>1</v>
      </c>
      <c r="L22738">
        <v>1</v>
      </c>
      <c r="M22738">
        <v>639</v>
      </c>
      <c r="N22738" t="s">
        <v>18</v>
      </c>
      <c r="O22738">
        <v>0</v>
      </c>
      <c r="P22738">
        <v>2935</v>
      </c>
    </row>
    <row r="22739" spans="1:16" x14ac:dyDescent="0.25">
      <c r="A22739" t="s">
        <v>33576</v>
      </c>
      <c r="B22739">
        <v>3204</v>
      </c>
      <c r="C22739" s="3" t="str">
        <f>HYPERLINK("http://www.uniprot.org/uniprot/K7KR21","tr|K7KR21|K7KR21_SOYBN")</f>
        <v>tr|K7KR21|K7KR21_SOYBN</v>
      </c>
      <c r="D22739" t="s">
        <v>28</v>
      </c>
      <c r="E22739">
        <v>83.38</v>
      </c>
      <c r="F22739">
        <v>1029</v>
      </c>
      <c r="G22739">
        <v>171</v>
      </c>
      <c r="H22739">
        <v>0</v>
      </c>
      <c r="I22739">
        <v>1</v>
      </c>
      <c r="J22739">
        <v>3087</v>
      </c>
      <c r="K22739">
        <v>1</v>
      </c>
      <c r="L22739">
        <v>1</v>
      </c>
      <c r="M22739">
        <v>1024</v>
      </c>
      <c r="N22739" t="s">
        <v>18</v>
      </c>
      <c r="O22739">
        <v>0</v>
      </c>
      <c r="P22739">
        <v>4409</v>
      </c>
    </row>
    <row r="22740" spans="1:16" x14ac:dyDescent="0.25">
      <c r="A22740" t="s">
        <v>33577</v>
      </c>
      <c r="B22740">
        <v>1590</v>
      </c>
      <c r="C22740" s="3" t="str">
        <f>HYPERLINK("http://www.uniprot.org/uniprot/I1MHP5","tr|I1MHP5|I1MHP5_SOYBN")</f>
        <v>tr|I1MHP5|I1MHP5_SOYBN</v>
      </c>
      <c r="D22740" t="s">
        <v>28</v>
      </c>
      <c r="E22740">
        <v>27.85</v>
      </c>
      <c r="F22740">
        <v>420</v>
      </c>
      <c r="G22740">
        <v>303</v>
      </c>
      <c r="H22740">
        <v>42</v>
      </c>
      <c r="I22740">
        <v>151</v>
      </c>
      <c r="J22740">
        <v>1284</v>
      </c>
      <c r="K22740">
        <v>1</v>
      </c>
      <c r="L22740">
        <v>1057</v>
      </c>
      <c r="M22740">
        <v>1470</v>
      </c>
      <c r="N22740" t="s">
        <v>18</v>
      </c>
      <c r="O22740" s="1">
        <v>1.8864799999999999E-30</v>
      </c>
      <c r="P22740">
        <v>352</v>
      </c>
    </row>
    <row r="22741" spans="1:16" x14ac:dyDescent="0.25">
      <c r="A22741" t="s">
        <v>33578</v>
      </c>
      <c r="B22741">
        <v>2133</v>
      </c>
      <c r="C22741" s="3" t="str">
        <f>HYPERLINK("http://www.uniprot.org/uniprot/G7JCM0","tr|G7JCM0|G7JCM0_MEDTR")</f>
        <v>tr|G7JCM0|G7JCM0_MEDTR</v>
      </c>
      <c r="D22741" t="s">
        <v>33579</v>
      </c>
      <c r="E22741">
        <v>84.87</v>
      </c>
      <c r="F22741">
        <v>714</v>
      </c>
      <c r="G22741">
        <v>108</v>
      </c>
      <c r="H22741">
        <v>4</v>
      </c>
      <c r="I22741">
        <v>1</v>
      </c>
      <c r="J22741">
        <v>2130</v>
      </c>
      <c r="K22741">
        <v>1</v>
      </c>
      <c r="L22741">
        <v>1</v>
      </c>
      <c r="M22741">
        <v>711</v>
      </c>
      <c r="N22741" t="s">
        <v>18</v>
      </c>
      <c r="O22741">
        <v>0</v>
      </c>
      <c r="P22741">
        <v>3175</v>
      </c>
    </row>
    <row r="22742" spans="1:16" x14ac:dyDescent="0.25">
      <c r="A22742" t="s">
        <v>33580</v>
      </c>
      <c r="B22742">
        <v>2805</v>
      </c>
      <c r="C22742" s="3" t="str">
        <f>HYPERLINK("http://www.uniprot.org/uniprot/G7KK32","tr|G7KK32|G7KK32_MEDTR")</f>
        <v>tr|G7KK32|G7KK32_MEDTR</v>
      </c>
      <c r="D22742" t="s">
        <v>33581</v>
      </c>
      <c r="E22742">
        <v>78.73</v>
      </c>
      <c r="F22742">
        <v>1011</v>
      </c>
      <c r="G22742">
        <v>215</v>
      </c>
      <c r="H22742">
        <v>77</v>
      </c>
      <c r="I22742">
        <v>1</v>
      </c>
      <c r="J22742">
        <v>2802</v>
      </c>
      <c r="K22742">
        <v>1</v>
      </c>
      <c r="L22742">
        <v>1</v>
      </c>
      <c r="M22742">
        <v>1009</v>
      </c>
      <c r="N22742" t="s">
        <v>18</v>
      </c>
      <c r="O22742">
        <v>0</v>
      </c>
      <c r="P22742">
        <v>4059</v>
      </c>
    </row>
    <row r="22743" spans="1:16" x14ac:dyDescent="0.25">
      <c r="A22743" t="s">
        <v>33582</v>
      </c>
      <c r="B22743">
        <v>2847</v>
      </c>
      <c r="C22743" s="3" t="str">
        <f>HYPERLINK("http://www.uniprot.org/uniprot/I1J507","tr|I1J507|I1J507_SOYBN")</f>
        <v>tr|I1J507|I1J507_SOYBN</v>
      </c>
      <c r="D22743" t="s">
        <v>71</v>
      </c>
      <c r="E22743">
        <v>60.58</v>
      </c>
      <c r="F22743">
        <v>1030</v>
      </c>
      <c r="G22743">
        <v>406</v>
      </c>
      <c r="H22743">
        <v>90</v>
      </c>
      <c r="I22743">
        <v>1</v>
      </c>
      <c r="J22743">
        <v>2820</v>
      </c>
      <c r="K22743">
        <v>1</v>
      </c>
      <c r="L22743">
        <v>1</v>
      </c>
      <c r="M22743">
        <v>997</v>
      </c>
      <c r="N22743" t="s">
        <v>18</v>
      </c>
      <c r="O22743">
        <v>0</v>
      </c>
      <c r="P22743">
        <v>2908</v>
      </c>
    </row>
    <row r="22744" spans="1:16" x14ac:dyDescent="0.25">
      <c r="A22744" t="s">
        <v>33583</v>
      </c>
      <c r="B22744">
        <v>792</v>
      </c>
      <c r="C22744" s="3" t="str">
        <f>HYPERLINK("http://www.uniprot.org/uniprot/G7LGV8","tr|G7LGV8|G7LGV8_MEDTR")</f>
        <v>tr|G7LGV8|G7LGV8_MEDTR</v>
      </c>
      <c r="D22744" t="s">
        <v>33584</v>
      </c>
      <c r="E22744">
        <v>80.150000000000006</v>
      </c>
      <c r="F22744">
        <v>262</v>
      </c>
      <c r="G22744">
        <v>52</v>
      </c>
      <c r="H22744">
        <v>0</v>
      </c>
      <c r="I22744">
        <v>4</v>
      </c>
      <c r="J22744">
        <v>789</v>
      </c>
      <c r="K22744">
        <v>1</v>
      </c>
      <c r="L22744">
        <v>1</v>
      </c>
      <c r="M22744">
        <v>262</v>
      </c>
      <c r="N22744" t="s">
        <v>18</v>
      </c>
      <c r="O22744" s="1">
        <v>5.9585200000000001E-114</v>
      </c>
      <c r="P22744">
        <v>1068</v>
      </c>
    </row>
    <row r="22745" spans="1:16" x14ac:dyDescent="0.25">
      <c r="A22745" t="s">
        <v>33585</v>
      </c>
      <c r="B22745">
        <v>1008</v>
      </c>
      <c r="C22745" s="3" t="str">
        <f>HYPERLINK("http://www.uniprot.org/uniprot/G7JZX4","tr|G7JZX4|G7JZX4_MEDTR")</f>
        <v>tr|G7JZX4|G7JZX4_MEDTR</v>
      </c>
      <c r="D22745" t="s">
        <v>33586</v>
      </c>
      <c r="E22745">
        <v>85.08</v>
      </c>
      <c r="F22745">
        <v>342</v>
      </c>
      <c r="G22745">
        <v>51</v>
      </c>
      <c r="H22745">
        <v>7</v>
      </c>
      <c r="I22745">
        <v>1</v>
      </c>
      <c r="J22745">
        <v>1005</v>
      </c>
      <c r="K22745">
        <v>1</v>
      </c>
      <c r="L22745">
        <v>1</v>
      </c>
      <c r="M22745">
        <v>342</v>
      </c>
      <c r="N22745" t="s">
        <v>18</v>
      </c>
      <c r="O22745" s="1">
        <v>1.0688300000000001E-170</v>
      </c>
      <c r="P22745">
        <v>1559</v>
      </c>
    </row>
    <row r="22746" spans="1:16" x14ac:dyDescent="0.25">
      <c r="A22746" t="s">
        <v>33587</v>
      </c>
      <c r="B22746">
        <v>732</v>
      </c>
      <c r="C22746" s="3" t="str">
        <f>HYPERLINK("http://www.uniprot.org/uniprot/K7MNX2","tr|K7MNX2|K7MNX2_SOYBN")</f>
        <v>tr|K7MNX2|K7MNX2_SOYBN</v>
      </c>
      <c r="D22746" t="s">
        <v>28</v>
      </c>
      <c r="E22746">
        <v>28.57</v>
      </c>
      <c r="F22746">
        <v>105</v>
      </c>
      <c r="G22746">
        <v>75</v>
      </c>
      <c r="H22746">
        <v>2</v>
      </c>
      <c r="I22746">
        <v>1</v>
      </c>
      <c r="J22746">
        <v>309</v>
      </c>
      <c r="K22746">
        <v>1</v>
      </c>
      <c r="L22746">
        <v>410</v>
      </c>
      <c r="M22746">
        <v>514</v>
      </c>
      <c r="N22746" t="s">
        <v>18</v>
      </c>
      <c r="O22746" s="1">
        <v>7.5176700000000006E-9</v>
      </c>
      <c r="P22746">
        <v>161</v>
      </c>
    </row>
    <row r="22747" spans="1:16" x14ac:dyDescent="0.25">
      <c r="A22747" t="s">
        <v>33588</v>
      </c>
      <c r="B22747">
        <v>1038</v>
      </c>
      <c r="C22747" s="3" t="str">
        <f>HYPERLINK("http://www.uniprot.org/uniprot/K7MNX2","tr|K7MNX2|K7MNX2_SOYBN")</f>
        <v>tr|K7MNX2|K7MNX2_SOYBN</v>
      </c>
      <c r="D22747" t="s">
        <v>28</v>
      </c>
      <c r="E22747">
        <v>29.9</v>
      </c>
      <c r="F22747">
        <v>107</v>
      </c>
      <c r="G22747">
        <v>75</v>
      </c>
      <c r="H22747">
        <v>0</v>
      </c>
      <c r="I22747">
        <v>475</v>
      </c>
      <c r="J22747">
        <v>795</v>
      </c>
      <c r="K22747">
        <v>1</v>
      </c>
      <c r="L22747">
        <v>402</v>
      </c>
      <c r="M22747">
        <v>505</v>
      </c>
      <c r="N22747" t="s">
        <v>18</v>
      </c>
      <c r="O22747" s="1">
        <v>7.9049099999999995E-7</v>
      </c>
      <c r="P22747">
        <v>146</v>
      </c>
    </row>
    <row r="22748" spans="1:16" x14ac:dyDescent="0.25">
      <c r="A22748" t="s">
        <v>33589</v>
      </c>
      <c r="B22748">
        <v>1314</v>
      </c>
      <c r="C22748" s="3" t="str">
        <f>HYPERLINK("http://www.uniprot.org/uniprot/G7JYQ3","tr|G7JYQ3|G7JYQ3_MEDTR")</f>
        <v>tr|G7JYQ3|G7JYQ3_MEDTR</v>
      </c>
      <c r="D22748" t="s">
        <v>24420</v>
      </c>
      <c r="E22748">
        <v>92.46</v>
      </c>
      <c r="F22748">
        <v>239</v>
      </c>
      <c r="G22748">
        <v>18</v>
      </c>
      <c r="H22748">
        <v>4</v>
      </c>
      <c r="I22748">
        <v>1</v>
      </c>
      <c r="J22748">
        <v>705</v>
      </c>
      <c r="K22748">
        <v>1</v>
      </c>
      <c r="L22748">
        <v>1</v>
      </c>
      <c r="M22748">
        <v>239</v>
      </c>
      <c r="N22748" t="s">
        <v>18</v>
      </c>
      <c r="O22748" s="1">
        <v>1.14236E-124</v>
      </c>
      <c r="P22748">
        <v>1108</v>
      </c>
    </row>
    <row r="22749" spans="1:16" x14ac:dyDescent="0.25">
      <c r="A22749" t="s">
        <v>33590</v>
      </c>
      <c r="B22749">
        <v>1935</v>
      </c>
      <c r="C22749" s="3" t="str">
        <f>HYPERLINK("http://www.uniprot.org/uniprot/G7I2H0","tr|G7I2H0|G7I2H0_MEDTR")</f>
        <v>tr|G7I2H0|G7I2H0_MEDTR</v>
      </c>
      <c r="D22749" t="s">
        <v>144</v>
      </c>
      <c r="E22749">
        <v>32.9</v>
      </c>
      <c r="F22749">
        <v>310</v>
      </c>
      <c r="G22749">
        <v>208</v>
      </c>
      <c r="H22749">
        <v>1</v>
      </c>
      <c r="I22749">
        <v>964</v>
      </c>
      <c r="J22749">
        <v>1890</v>
      </c>
      <c r="K22749">
        <v>1</v>
      </c>
      <c r="L22749">
        <v>27</v>
      </c>
      <c r="M22749">
        <v>285</v>
      </c>
      <c r="N22749" t="s">
        <v>18</v>
      </c>
      <c r="O22749" s="1">
        <v>4.4453700000000001E-32</v>
      </c>
      <c r="P22749">
        <v>367</v>
      </c>
    </row>
    <row r="22750" spans="1:16" x14ac:dyDescent="0.25">
      <c r="A22750" t="s">
        <v>33591</v>
      </c>
      <c r="B22750">
        <v>1521</v>
      </c>
      <c r="C22750" s="3" t="str">
        <f>HYPERLINK("http://www.uniprot.org/uniprot/G7IRZ8","tr|G7IRZ8|G7IRZ8_MEDTR")</f>
        <v>tr|G7IRZ8|G7IRZ8_MEDTR</v>
      </c>
      <c r="D22750" t="s">
        <v>33592</v>
      </c>
      <c r="E22750">
        <v>87.77</v>
      </c>
      <c r="F22750">
        <v>507</v>
      </c>
      <c r="G22750">
        <v>62</v>
      </c>
      <c r="H22750">
        <v>1</v>
      </c>
      <c r="I22750">
        <v>1</v>
      </c>
      <c r="J22750">
        <v>1518</v>
      </c>
      <c r="K22750">
        <v>1</v>
      </c>
      <c r="L22750">
        <v>1</v>
      </c>
      <c r="M22750">
        <v>507</v>
      </c>
      <c r="N22750" t="s">
        <v>18</v>
      </c>
      <c r="O22750">
        <v>0</v>
      </c>
      <c r="P22750">
        <v>2237</v>
      </c>
    </row>
    <row r="22751" spans="1:16" x14ac:dyDescent="0.25">
      <c r="A22751" t="s">
        <v>33593</v>
      </c>
      <c r="B22751">
        <v>870</v>
      </c>
      <c r="C22751" s="3" t="str">
        <f>HYPERLINK("http://www.uniprot.org/uniprot/K7MBH9","tr|K7MBH9|K7MBH9_SOYBN")</f>
        <v>tr|K7MBH9|K7MBH9_SOYBN</v>
      </c>
      <c r="D22751" t="s">
        <v>28</v>
      </c>
      <c r="E22751">
        <v>53.12</v>
      </c>
      <c r="F22751">
        <v>288</v>
      </c>
      <c r="G22751">
        <v>135</v>
      </c>
      <c r="H22751">
        <v>2</v>
      </c>
      <c r="I22751">
        <v>1</v>
      </c>
      <c r="J22751">
        <v>858</v>
      </c>
      <c r="K22751">
        <v>1</v>
      </c>
      <c r="L22751">
        <v>96</v>
      </c>
      <c r="M22751">
        <v>383</v>
      </c>
      <c r="N22751" t="s">
        <v>18</v>
      </c>
      <c r="O22751" s="1">
        <v>1.50447E-79</v>
      </c>
      <c r="P22751">
        <v>772</v>
      </c>
    </row>
    <row r="22752" spans="1:16" x14ac:dyDescent="0.25">
      <c r="A22752" t="s">
        <v>33594</v>
      </c>
      <c r="B22752">
        <v>1071</v>
      </c>
      <c r="C22752" s="3" t="str">
        <f>HYPERLINK("http://www.uniprot.org/uniprot/O22331","tr|O22331|O22331_HEVBR")</f>
        <v>tr|O22331|O22331_HEVBR</v>
      </c>
      <c r="D22752" t="s">
        <v>33595</v>
      </c>
      <c r="E22752">
        <v>87.61</v>
      </c>
      <c r="F22752">
        <v>339</v>
      </c>
      <c r="G22752">
        <v>42</v>
      </c>
      <c r="H22752">
        <v>0</v>
      </c>
      <c r="I22752">
        <v>52</v>
      </c>
      <c r="J22752">
        <v>1068</v>
      </c>
      <c r="K22752">
        <v>1</v>
      </c>
      <c r="L22752">
        <v>18</v>
      </c>
      <c r="M22752">
        <v>356</v>
      </c>
      <c r="N22752" t="s">
        <v>18</v>
      </c>
      <c r="O22752">
        <v>0</v>
      </c>
      <c r="P22752">
        <v>1669</v>
      </c>
    </row>
    <row r="22753" spans="1:16" x14ac:dyDescent="0.25">
      <c r="A22753" t="s">
        <v>33596</v>
      </c>
      <c r="B22753">
        <v>309</v>
      </c>
      <c r="C22753" s="3" t="str">
        <f>HYPERLINK("http://www.uniprot.org/uniprot/I1L2V8","tr|I1L2V8|I1L2V8_SOYBN")</f>
        <v>tr|I1L2V8|I1L2V8_SOYBN</v>
      </c>
      <c r="D22753" t="s">
        <v>28</v>
      </c>
      <c r="E22753">
        <v>40.24</v>
      </c>
      <c r="F22753">
        <v>82</v>
      </c>
      <c r="G22753">
        <v>49</v>
      </c>
      <c r="H22753">
        <v>0</v>
      </c>
      <c r="I22753">
        <v>46</v>
      </c>
      <c r="J22753">
        <v>291</v>
      </c>
      <c r="K22753">
        <v>1</v>
      </c>
      <c r="L22753">
        <v>296</v>
      </c>
      <c r="M22753">
        <v>377</v>
      </c>
      <c r="N22753" t="s">
        <v>18</v>
      </c>
      <c r="O22753" s="1">
        <v>1.25712E-8</v>
      </c>
      <c r="P22753">
        <v>156</v>
      </c>
    </row>
    <row r="22754" spans="1:16" x14ac:dyDescent="0.25">
      <c r="A22754" t="s">
        <v>33597</v>
      </c>
      <c r="B22754">
        <v>852</v>
      </c>
      <c r="C22754" s="3" t="str">
        <f>HYPERLINK("http://www.uniprot.org/uniprot/G7L2Z5","tr|G7L2Z5|G7L2Z5_MEDTR")</f>
        <v>tr|G7L2Z5|G7L2Z5_MEDTR</v>
      </c>
      <c r="D22754" t="s">
        <v>4252</v>
      </c>
      <c r="E22754">
        <v>61.17</v>
      </c>
      <c r="F22754">
        <v>255</v>
      </c>
      <c r="G22754">
        <v>99</v>
      </c>
      <c r="H22754">
        <v>8</v>
      </c>
      <c r="I22754">
        <v>109</v>
      </c>
      <c r="J22754">
        <v>849</v>
      </c>
      <c r="K22754">
        <v>1</v>
      </c>
      <c r="L22754">
        <v>242</v>
      </c>
      <c r="M22754">
        <v>488</v>
      </c>
      <c r="N22754" t="s">
        <v>18</v>
      </c>
      <c r="O22754" s="1">
        <v>5.4820300000000005E-79</v>
      </c>
      <c r="P22754">
        <v>767</v>
      </c>
    </row>
    <row r="22755" spans="1:16" x14ac:dyDescent="0.25">
      <c r="A22755" t="s">
        <v>33598</v>
      </c>
      <c r="B22755">
        <v>1131</v>
      </c>
      <c r="C22755" s="3" t="str">
        <f>HYPERLINK("http://www.uniprot.org/uniprot/K7L1J8","tr|K7L1J8|K7L1J8_SOYBN")</f>
        <v>tr|K7L1J8|K7L1J8_SOYBN</v>
      </c>
      <c r="D22755" t="s">
        <v>28</v>
      </c>
      <c r="E22755">
        <v>47.49</v>
      </c>
      <c r="F22755">
        <v>379</v>
      </c>
      <c r="G22755">
        <v>199</v>
      </c>
      <c r="H22755">
        <v>12</v>
      </c>
      <c r="I22755">
        <v>1</v>
      </c>
      <c r="J22755">
        <v>1101</v>
      </c>
      <c r="K22755">
        <v>1</v>
      </c>
      <c r="L22755">
        <v>115</v>
      </c>
      <c r="M22755">
        <v>486</v>
      </c>
      <c r="N22755" t="s">
        <v>18</v>
      </c>
      <c r="O22755" s="1">
        <v>3.0421099999999998E-79</v>
      </c>
      <c r="P22755">
        <v>771</v>
      </c>
    </row>
    <row r="22756" spans="1:16" x14ac:dyDescent="0.25">
      <c r="A22756" t="s">
        <v>33599</v>
      </c>
      <c r="B22756">
        <v>1308</v>
      </c>
      <c r="C22756" s="3" t="str">
        <f>HYPERLINK("http://www.uniprot.org/uniprot/I1LEC2","tr|I1LEC2|I1LEC2_SOYBN")</f>
        <v>tr|I1LEC2|I1LEC2_SOYBN</v>
      </c>
      <c r="D22756" t="s">
        <v>71</v>
      </c>
      <c r="E22756">
        <v>65.47</v>
      </c>
      <c r="F22756">
        <v>446</v>
      </c>
      <c r="G22756">
        <v>154</v>
      </c>
      <c r="H22756">
        <v>33</v>
      </c>
      <c r="I22756">
        <v>61</v>
      </c>
      <c r="J22756">
        <v>1299</v>
      </c>
      <c r="K22756">
        <v>1</v>
      </c>
      <c r="L22756">
        <v>23</v>
      </c>
      <c r="M22756">
        <v>462</v>
      </c>
      <c r="N22756" t="s">
        <v>18</v>
      </c>
      <c r="O22756" s="1">
        <v>5.1150600000000003E-161</v>
      </c>
      <c r="P22756">
        <v>1477</v>
      </c>
    </row>
    <row r="22757" spans="1:16" x14ac:dyDescent="0.25">
      <c r="A22757" t="s">
        <v>33600</v>
      </c>
      <c r="B22757">
        <v>624</v>
      </c>
      <c r="C22757" s="3" t="str">
        <f>HYPERLINK("http://www.uniprot.org/uniprot/G7JB38","tr|G7JB38|G7JB38_MEDTR")</f>
        <v>tr|G7JB38|G7JB38_MEDTR</v>
      </c>
      <c r="D22757" t="s">
        <v>17925</v>
      </c>
      <c r="E22757">
        <v>81.64</v>
      </c>
      <c r="F22757">
        <v>207</v>
      </c>
      <c r="G22757">
        <v>38</v>
      </c>
      <c r="H22757">
        <v>0</v>
      </c>
      <c r="I22757">
        <v>1</v>
      </c>
      <c r="J22757">
        <v>621</v>
      </c>
      <c r="K22757">
        <v>1</v>
      </c>
      <c r="L22757">
        <v>143</v>
      </c>
      <c r="M22757">
        <v>349</v>
      </c>
      <c r="N22757" t="s">
        <v>18</v>
      </c>
      <c r="O22757" s="1">
        <v>2.67957E-90</v>
      </c>
      <c r="P22757">
        <v>862</v>
      </c>
    </row>
    <row r="22758" spans="1:16" x14ac:dyDescent="0.25">
      <c r="A22758" t="s">
        <v>33601</v>
      </c>
      <c r="B22758">
        <v>426</v>
      </c>
      <c r="C22758" s="3" t="str">
        <f>HYPERLINK("http://www.uniprot.org/uniprot/I3S210","tr|I3S210|I3S210_MEDTR")</f>
        <v>tr|I3S210|I3S210_MEDTR</v>
      </c>
      <c r="D22758" t="s">
        <v>22</v>
      </c>
      <c r="E22758">
        <v>92.14</v>
      </c>
      <c r="F22758">
        <v>140</v>
      </c>
      <c r="G22758">
        <v>11</v>
      </c>
      <c r="H22758">
        <v>0</v>
      </c>
      <c r="I22758">
        <v>4</v>
      </c>
      <c r="J22758">
        <v>423</v>
      </c>
      <c r="K22758">
        <v>1</v>
      </c>
      <c r="L22758">
        <v>189</v>
      </c>
      <c r="M22758">
        <v>328</v>
      </c>
      <c r="N22758" t="s">
        <v>18</v>
      </c>
      <c r="O22758" s="1">
        <v>2.6554999999999999E-67</v>
      </c>
      <c r="P22758">
        <v>662</v>
      </c>
    </row>
    <row r="22759" spans="1:16" x14ac:dyDescent="0.25">
      <c r="A22759" t="s">
        <v>33602</v>
      </c>
      <c r="B22759">
        <v>1455</v>
      </c>
      <c r="C22759" s="3" t="str">
        <f>HYPERLINK("http://www.uniprot.org/uniprot/I1JUC7","tr|I1JUC7|I1JUC7_SOYBN")</f>
        <v>tr|I1JUC7|I1JUC7_SOYBN</v>
      </c>
      <c r="D22759" t="s">
        <v>28</v>
      </c>
      <c r="E22759">
        <v>67.069999999999993</v>
      </c>
      <c r="F22759">
        <v>486</v>
      </c>
      <c r="G22759">
        <v>160</v>
      </c>
      <c r="H22759">
        <v>2</v>
      </c>
      <c r="I22759">
        <v>1</v>
      </c>
      <c r="J22759">
        <v>1452</v>
      </c>
      <c r="K22759">
        <v>1</v>
      </c>
      <c r="L22759">
        <v>1</v>
      </c>
      <c r="M22759">
        <v>468</v>
      </c>
      <c r="N22759" t="s">
        <v>18</v>
      </c>
      <c r="O22759" s="1">
        <v>3.35466E-172</v>
      </c>
      <c r="P22759">
        <v>1574</v>
      </c>
    </row>
    <row r="22760" spans="1:16" x14ac:dyDescent="0.25">
      <c r="A22760" t="s">
        <v>33603</v>
      </c>
      <c r="B22760">
        <v>2118</v>
      </c>
      <c r="C22760" s="3" t="str">
        <f>HYPERLINK("http://www.uniprot.org/uniprot/G7J5E8","tr|G7J5E8|G7J5E8_MEDTR")</f>
        <v>tr|G7J5E8|G7J5E8_MEDTR</v>
      </c>
      <c r="D22760" t="s">
        <v>27045</v>
      </c>
      <c r="E22760">
        <v>83.82</v>
      </c>
      <c r="F22760">
        <v>705</v>
      </c>
      <c r="G22760">
        <v>114</v>
      </c>
      <c r="H22760">
        <v>0</v>
      </c>
      <c r="I22760">
        <v>1</v>
      </c>
      <c r="J22760">
        <v>2115</v>
      </c>
      <c r="K22760">
        <v>1</v>
      </c>
      <c r="L22760">
        <v>1</v>
      </c>
      <c r="M22760">
        <v>703</v>
      </c>
      <c r="N22760" t="s">
        <v>18</v>
      </c>
      <c r="O22760">
        <v>0</v>
      </c>
      <c r="P22760">
        <v>3041</v>
      </c>
    </row>
    <row r="22761" spans="1:16" x14ac:dyDescent="0.25">
      <c r="A22761" t="s">
        <v>33604</v>
      </c>
      <c r="B22761">
        <v>3297</v>
      </c>
      <c r="C22761" s="3" t="str">
        <f>HYPERLINK("http://www.uniprot.org/uniprot/G7KJV0","tr|G7KJV0|G7KJV0_MEDTR")</f>
        <v>tr|G7KJV0|G7KJV0_MEDTR</v>
      </c>
      <c r="D22761" t="s">
        <v>1620</v>
      </c>
      <c r="E22761">
        <v>84.36</v>
      </c>
      <c r="F22761">
        <v>1119</v>
      </c>
      <c r="G22761">
        <v>175</v>
      </c>
      <c r="H22761">
        <v>39</v>
      </c>
      <c r="I22761">
        <v>52</v>
      </c>
      <c r="J22761">
        <v>3291</v>
      </c>
      <c r="K22761">
        <v>1</v>
      </c>
      <c r="L22761">
        <v>15</v>
      </c>
      <c r="M22761">
        <v>1132</v>
      </c>
      <c r="N22761" t="s">
        <v>18</v>
      </c>
      <c r="O22761">
        <v>0</v>
      </c>
      <c r="P22761">
        <v>4951</v>
      </c>
    </row>
    <row r="22762" spans="1:16" x14ac:dyDescent="0.25">
      <c r="A22762" t="s">
        <v>33605</v>
      </c>
      <c r="B22762">
        <v>2325</v>
      </c>
      <c r="C22762" s="3" t="str">
        <f>HYPERLINK("http://www.uniprot.org/uniprot/I1KR53","tr|I1KR53|I1KR53_SOYBN")</f>
        <v>tr|I1KR53|I1KR53_SOYBN</v>
      </c>
      <c r="D22762" t="s">
        <v>28</v>
      </c>
      <c r="E22762">
        <v>86.42</v>
      </c>
      <c r="F22762">
        <v>744</v>
      </c>
      <c r="G22762">
        <v>101</v>
      </c>
      <c r="H22762">
        <v>0</v>
      </c>
      <c r="I22762">
        <v>91</v>
      </c>
      <c r="J22762">
        <v>2322</v>
      </c>
      <c r="K22762">
        <v>1</v>
      </c>
      <c r="L22762">
        <v>25</v>
      </c>
      <c r="M22762">
        <v>765</v>
      </c>
      <c r="N22762" t="s">
        <v>18</v>
      </c>
      <c r="O22762">
        <v>0</v>
      </c>
      <c r="P22762">
        <v>3420</v>
      </c>
    </row>
    <row r="22763" spans="1:16" x14ac:dyDescent="0.25">
      <c r="A22763" t="s">
        <v>33606</v>
      </c>
      <c r="B22763">
        <v>1473</v>
      </c>
      <c r="C22763" s="3" t="str">
        <f>HYPERLINK("http://www.uniprot.org/uniprot/G7LBC0","tr|G7LBC0|G7LBC0_MEDTR")</f>
        <v>tr|G7LBC0|G7LBC0_MEDTR</v>
      </c>
      <c r="D22763" t="s">
        <v>33607</v>
      </c>
      <c r="E22763">
        <v>80.16</v>
      </c>
      <c r="F22763">
        <v>474</v>
      </c>
      <c r="G22763">
        <v>94</v>
      </c>
      <c r="H22763">
        <v>0</v>
      </c>
      <c r="I22763">
        <v>1</v>
      </c>
      <c r="J22763">
        <v>1422</v>
      </c>
      <c r="K22763">
        <v>1</v>
      </c>
      <c r="L22763">
        <v>1</v>
      </c>
      <c r="M22763">
        <v>473</v>
      </c>
      <c r="N22763" t="s">
        <v>18</v>
      </c>
      <c r="O22763">
        <v>0</v>
      </c>
      <c r="P22763">
        <v>2090</v>
      </c>
    </row>
    <row r="22764" spans="1:16" x14ac:dyDescent="0.25">
      <c r="A22764" t="s">
        <v>33608</v>
      </c>
      <c r="B22764">
        <v>849</v>
      </c>
      <c r="C22764" s="3" t="str">
        <f>HYPERLINK("http://www.uniprot.org/uniprot/I1LQ18","tr|I1LQ18|I1LQ18_SOYBN")</f>
        <v>tr|I1LQ18|I1LQ18_SOYBN</v>
      </c>
      <c r="D22764" t="s">
        <v>28</v>
      </c>
      <c r="E22764">
        <v>68.42</v>
      </c>
      <c r="F22764">
        <v>285</v>
      </c>
      <c r="G22764">
        <v>90</v>
      </c>
      <c r="H22764">
        <v>4</v>
      </c>
      <c r="I22764">
        <v>1</v>
      </c>
      <c r="J22764">
        <v>843</v>
      </c>
      <c r="K22764">
        <v>1</v>
      </c>
      <c r="L22764">
        <v>9</v>
      </c>
      <c r="M22764">
        <v>291</v>
      </c>
      <c r="N22764" t="s">
        <v>18</v>
      </c>
      <c r="O22764" s="1">
        <v>1.8620300000000001E-95</v>
      </c>
      <c r="P22764">
        <v>909</v>
      </c>
    </row>
    <row r="22765" spans="1:16" x14ac:dyDescent="0.25">
      <c r="A22765" t="s">
        <v>33609</v>
      </c>
      <c r="B22765">
        <v>1968</v>
      </c>
      <c r="C22765" s="3" t="str">
        <f>HYPERLINK("http://www.uniprot.org/uniprot/G7JCM1","tr|G7JCM1|G7JCM1_MEDTR")</f>
        <v>tr|G7JCM1|G7JCM1_MEDTR</v>
      </c>
      <c r="D22765" t="s">
        <v>33610</v>
      </c>
      <c r="E22765">
        <v>81.96</v>
      </c>
      <c r="F22765">
        <v>438</v>
      </c>
      <c r="G22765">
        <v>79</v>
      </c>
      <c r="H22765">
        <v>12</v>
      </c>
      <c r="I22765">
        <v>688</v>
      </c>
      <c r="J22765">
        <v>1965</v>
      </c>
      <c r="K22765">
        <v>1</v>
      </c>
      <c r="L22765">
        <v>367</v>
      </c>
      <c r="M22765">
        <v>803</v>
      </c>
      <c r="N22765" t="s">
        <v>18</v>
      </c>
      <c r="O22765">
        <v>0</v>
      </c>
      <c r="P22765">
        <v>1850</v>
      </c>
    </row>
    <row r="22766" spans="1:16" x14ac:dyDescent="0.25">
      <c r="A22766" t="s">
        <v>33611</v>
      </c>
      <c r="B22766">
        <v>2193</v>
      </c>
      <c r="C22766" s="3" t="str">
        <f>HYPERLINK("http://www.uniprot.org/uniprot/G7KK36","tr|G7KK36|G7KK36_MEDTR")</f>
        <v>tr|G7KK36|G7KK36_MEDTR</v>
      </c>
      <c r="D22766" t="s">
        <v>33612</v>
      </c>
      <c r="E22766">
        <v>84.49</v>
      </c>
      <c r="F22766">
        <v>774</v>
      </c>
      <c r="G22766">
        <v>120</v>
      </c>
      <c r="H22766">
        <v>44</v>
      </c>
      <c r="I22766">
        <v>1</v>
      </c>
      <c r="J22766">
        <v>2190</v>
      </c>
      <c r="K22766">
        <v>1</v>
      </c>
      <c r="L22766">
        <v>1</v>
      </c>
      <c r="M22766">
        <v>774</v>
      </c>
      <c r="N22766" t="s">
        <v>18</v>
      </c>
      <c r="O22766">
        <v>0</v>
      </c>
      <c r="P22766">
        <v>3396</v>
      </c>
    </row>
    <row r="22767" spans="1:16" x14ac:dyDescent="0.25">
      <c r="A22767" t="s">
        <v>33613</v>
      </c>
      <c r="B22767">
        <v>525</v>
      </c>
      <c r="C22767" s="3" t="str">
        <f>HYPERLINK("http://www.uniprot.org/uniprot/G7JWE3","tr|G7JWE3|G7JWE3_MEDTR")</f>
        <v>tr|G7JWE3|G7JWE3_MEDTR</v>
      </c>
      <c r="D22767" t="s">
        <v>30431</v>
      </c>
      <c r="E22767">
        <v>77.27</v>
      </c>
      <c r="F22767">
        <v>176</v>
      </c>
      <c r="G22767">
        <v>40</v>
      </c>
      <c r="H22767">
        <v>2</v>
      </c>
      <c r="I22767">
        <v>1</v>
      </c>
      <c r="J22767">
        <v>522</v>
      </c>
      <c r="K22767">
        <v>1</v>
      </c>
      <c r="L22767">
        <v>1</v>
      </c>
      <c r="M22767">
        <v>173</v>
      </c>
      <c r="N22767" t="s">
        <v>18</v>
      </c>
      <c r="O22767" s="1">
        <v>1.9375600000000001E-70</v>
      </c>
      <c r="P22767">
        <v>689</v>
      </c>
    </row>
    <row r="22768" spans="1:16" x14ac:dyDescent="0.25">
      <c r="A22768" t="s">
        <v>33614</v>
      </c>
      <c r="B22768">
        <v>234</v>
      </c>
      <c r="C22768" s="3" t="str">
        <f>HYPERLINK("http://www.uniprot.org/uniprot/G7LGV1","tr|G7LGV1|G7LGV1_MEDTR")</f>
        <v>tr|G7LGV1|G7LGV1_MEDTR</v>
      </c>
      <c r="D22768" t="s">
        <v>33615</v>
      </c>
      <c r="E22768">
        <v>67.099999999999994</v>
      </c>
      <c r="F22768">
        <v>76</v>
      </c>
      <c r="G22768">
        <v>25</v>
      </c>
      <c r="H22768">
        <v>0</v>
      </c>
      <c r="I22768">
        <v>4</v>
      </c>
      <c r="J22768">
        <v>231</v>
      </c>
      <c r="K22768">
        <v>1</v>
      </c>
      <c r="L22768">
        <v>38</v>
      </c>
      <c r="M22768">
        <v>113</v>
      </c>
      <c r="N22768" t="s">
        <v>18</v>
      </c>
      <c r="O22768" s="1">
        <v>6.3420799999999998E-21</v>
      </c>
      <c r="P22768">
        <v>262</v>
      </c>
    </row>
    <row r="22769" spans="1:16" x14ac:dyDescent="0.25">
      <c r="A22769" t="s">
        <v>33616</v>
      </c>
      <c r="B22769">
        <v>1449</v>
      </c>
      <c r="C22769" s="3" t="str">
        <f>HYPERLINK("http://www.uniprot.org/uniprot/G7JZX3","tr|G7JZX3|G7JZX3_MEDTR")</f>
        <v>tr|G7JZX3|G7JZX3_MEDTR</v>
      </c>
      <c r="D22769" t="s">
        <v>33617</v>
      </c>
      <c r="E22769">
        <v>83.85</v>
      </c>
      <c r="F22769">
        <v>483</v>
      </c>
      <c r="G22769">
        <v>78</v>
      </c>
      <c r="H22769">
        <v>1</v>
      </c>
      <c r="I22769">
        <v>1</v>
      </c>
      <c r="J22769">
        <v>1446</v>
      </c>
      <c r="K22769">
        <v>1</v>
      </c>
      <c r="L22769">
        <v>1</v>
      </c>
      <c r="M22769">
        <v>474</v>
      </c>
      <c r="N22769" t="s">
        <v>18</v>
      </c>
      <c r="O22769">
        <v>0</v>
      </c>
      <c r="P22769">
        <v>2041</v>
      </c>
    </row>
    <row r="22770" spans="1:16" x14ac:dyDescent="0.25">
      <c r="A22770" t="s">
        <v>33618</v>
      </c>
      <c r="B22770">
        <v>447</v>
      </c>
      <c r="C22770" s="3" t="str">
        <f>HYPERLINK("http://www.uniprot.org/uniprot/G8DCY4","tr|G8DCY4|G8DCY4_PHAVU")</f>
        <v>tr|G8DCY4|G8DCY4_PHAVU</v>
      </c>
      <c r="D22770" t="s">
        <v>1086</v>
      </c>
      <c r="E22770">
        <v>87.32</v>
      </c>
      <c r="F22770">
        <v>142</v>
      </c>
      <c r="G22770">
        <v>18</v>
      </c>
      <c r="H22770">
        <v>0</v>
      </c>
      <c r="I22770">
        <v>1</v>
      </c>
      <c r="J22770">
        <v>426</v>
      </c>
      <c r="K22770">
        <v>1</v>
      </c>
      <c r="L22770">
        <v>1127</v>
      </c>
      <c r="M22770">
        <v>1268</v>
      </c>
      <c r="N22770" t="s">
        <v>18</v>
      </c>
      <c r="O22770" s="1">
        <v>4.5211700000000001E-67</v>
      </c>
      <c r="P22770">
        <v>660</v>
      </c>
    </row>
    <row r="22771" spans="1:16" x14ac:dyDescent="0.25">
      <c r="A22771" t="s">
        <v>33619</v>
      </c>
      <c r="B22771">
        <v>2220</v>
      </c>
      <c r="C22771" s="3" t="str">
        <f>HYPERLINK("http://www.uniprot.org/uniprot/K7M7G0","tr|K7M7G0|K7M7G0_SOYBN")</f>
        <v>tr|K7M7G0|K7M7G0_SOYBN</v>
      </c>
      <c r="D22771" t="s">
        <v>28</v>
      </c>
      <c r="E22771">
        <v>85.07</v>
      </c>
      <c r="F22771">
        <v>697</v>
      </c>
      <c r="G22771">
        <v>104</v>
      </c>
      <c r="H22771">
        <v>3</v>
      </c>
      <c r="I22771">
        <v>133</v>
      </c>
      <c r="J22771">
        <v>2214</v>
      </c>
      <c r="K22771">
        <v>1</v>
      </c>
      <c r="L22771">
        <v>33</v>
      </c>
      <c r="M22771">
        <v>704</v>
      </c>
      <c r="N22771" t="s">
        <v>18</v>
      </c>
      <c r="O22771">
        <v>0</v>
      </c>
      <c r="P22771">
        <v>3152</v>
      </c>
    </row>
    <row r="22772" spans="1:16" x14ac:dyDescent="0.25">
      <c r="A22772" t="s">
        <v>33620</v>
      </c>
      <c r="B22772">
        <v>960</v>
      </c>
      <c r="C22772" s="3" t="str">
        <f>HYPERLINK("http://www.uniprot.org/uniprot/I1J7M3","tr|I1J7M3|I1J7M3_SOYBN")</f>
        <v>tr|I1J7M3|I1J7M3_SOYBN</v>
      </c>
      <c r="D22772" t="s">
        <v>99</v>
      </c>
      <c r="E22772">
        <v>71.47</v>
      </c>
      <c r="F22772">
        <v>319</v>
      </c>
      <c r="G22772">
        <v>91</v>
      </c>
      <c r="H22772">
        <v>0</v>
      </c>
      <c r="I22772">
        <v>1</v>
      </c>
      <c r="J22772">
        <v>957</v>
      </c>
      <c r="K22772">
        <v>1</v>
      </c>
      <c r="L22772">
        <v>1</v>
      </c>
      <c r="M22772">
        <v>319</v>
      </c>
      <c r="N22772" t="s">
        <v>18</v>
      </c>
      <c r="O22772" s="1">
        <v>1.30827E-130</v>
      </c>
      <c r="P22772">
        <v>1213</v>
      </c>
    </row>
    <row r="22773" spans="1:16" x14ac:dyDescent="0.25">
      <c r="A22773" t="s">
        <v>33621</v>
      </c>
      <c r="B22773">
        <v>516</v>
      </c>
      <c r="C22773" s="3" t="str">
        <f>HYPERLINK("http://www.uniprot.org/uniprot/M5Y0E0","tr|M5Y0E0|M5Y0E0_PRUPE")</f>
        <v>tr|M5Y0E0|M5Y0E0_PRUPE</v>
      </c>
      <c r="D22773" t="s">
        <v>452</v>
      </c>
      <c r="E22773">
        <v>36.549999999999997</v>
      </c>
      <c r="F22773">
        <v>145</v>
      </c>
      <c r="G22773">
        <v>92</v>
      </c>
      <c r="H22773">
        <v>2</v>
      </c>
      <c r="I22773">
        <v>76</v>
      </c>
      <c r="J22773">
        <v>504</v>
      </c>
      <c r="K22773">
        <v>1</v>
      </c>
      <c r="L22773">
        <v>6</v>
      </c>
      <c r="M22773">
        <v>148</v>
      </c>
      <c r="N22773" t="s">
        <v>18</v>
      </c>
      <c r="O22773" s="1">
        <v>6.8778600000000001E-15</v>
      </c>
      <c r="P22773">
        <v>210</v>
      </c>
    </row>
    <row r="22774" spans="1:16" x14ac:dyDescent="0.25">
      <c r="A22774" t="s">
        <v>33622</v>
      </c>
      <c r="B22774">
        <v>978</v>
      </c>
      <c r="C22774" s="3" t="str">
        <f>HYPERLINK("http://www.uniprot.org/uniprot/A5AM06","tr|A5AM06|A5AM06_VITVI")</f>
        <v>tr|A5AM06|A5AM06_VITVI</v>
      </c>
      <c r="D22774" t="s">
        <v>1615</v>
      </c>
      <c r="E22774">
        <v>29.41</v>
      </c>
      <c r="F22774">
        <v>204</v>
      </c>
      <c r="G22774">
        <v>144</v>
      </c>
      <c r="H22774">
        <v>3</v>
      </c>
      <c r="I22774">
        <v>1</v>
      </c>
      <c r="J22774">
        <v>603</v>
      </c>
      <c r="K22774">
        <v>1</v>
      </c>
      <c r="L22774">
        <v>1063</v>
      </c>
      <c r="M22774">
        <v>1263</v>
      </c>
      <c r="N22774" t="s">
        <v>18</v>
      </c>
      <c r="O22774" s="1">
        <v>6.2743599999999998E-19</v>
      </c>
      <c r="P22774">
        <v>250</v>
      </c>
    </row>
    <row r="22775" spans="1:16" x14ac:dyDescent="0.25">
      <c r="A22775" t="s">
        <v>33623</v>
      </c>
      <c r="B22775">
        <v>1485</v>
      </c>
      <c r="C22775" s="3" t="str">
        <f>HYPERLINK("http://www.uniprot.org/uniprot/G7IUB3","tr|G7IUB3|G7IUB3_MEDTR")</f>
        <v>tr|G7IUB3|G7IUB3_MEDTR</v>
      </c>
      <c r="D22775" t="s">
        <v>33624</v>
      </c>
      <c r="E22775">
        <v>83.36</v>
      </c>
      <c r="F22775">
        <v>493</v>
      </c>
      <c r="G22775">
        <v>82</v>
      </c>
      <c r="H22775">
        <v>0</v>
      </c>
      <c r="I22775">
        <v>1</v>
      </c>
      <c r="J22775">
        <v>1479</v>
      </c>
      <c r="K22775">
        <v>1</v>
      </c>
      <c r="L22775">
        <v>13</v>
      </c>
      <c r="M22775">
        <v>505</v>
      </c>
      <c r="N22775" t="s">
        <v>18</v>
      </c>
      <c r="O22775">
        <v>0</v>
      </c>
      <c r="P22775">
        <v>2146</v>
      </c>
    </row>
    <row r="22776" spans="1:16" x14ac:dyDescent="0.25">
      <c r="A22776" t="s">
        <v>33625</v>
      </c>
      <c r="B22776">
        <v>1167</v>
      </c>
      <c r="C22776" s="3" t="str">
        <f>HYPERLINK("http://www.uniprot.org/uniprot/K7MBH9","tr|K7MBH9|K7MBH9_SOYBN")</f>
        <v>tr|K7MBH9|K7MBH9_SOYBN</v>
      </c>
      <c r="D22776" t="s">
        <v>28</v>
      </c>
      <c r="E22776">
        <v>52.98</v>
      </c>
      <c r="F22776">
        <v>368</v>
      </c>
      <c r="G22776">
        <v>173</v>
      </c>
      <c r="H22776">
        <v>6</v>
      </c>
      <c r="I22776">
        <v>76</v>
      </c>
      <c r="J22776">
        <v>1161</v>
      </c>
      <c r="K22776">
        <v>1</v>
      </c>
      <c r="L22776">
        <v>19</v>
      </c>
      <c r="M22776">
        <v>385</v>
      </c>
      <c r="N22776" t="s">
        <v>18</v>
      </c>
      <c r="O22776" s="1">
        <v>4.7388399999999999E-107</v>
      </c>
      <c r="P22776">
        <v>1011</v>
      </c>
    </row>
    <row r="22777" spans="1:16" x14ac:dyDescent="0.25">
      <c r="A22777" t="s">
        <v>33626</v>
      </c>
      <c r="B22777">
        <v>528</v>
      </c>
      <c r="C22777" s="3" t="str">
        <f>HYPERLINK("http://www.uniprot.org/uniprot/G7KG37","tr|G7KG37|G7KG37_MEDTR")</f>
        <v>tr|G7KG37|G7KG37_MEDTR</v>
      </c>
      <c r="D22777" t="s">
        <v>33627</v>
      </c>
      <c r="E22777">
        <v>81.03</v>
      </c>
      <c r="F22777">
        <v>174</v>
      </c>
      <c r="G22777">
        <v>33</v>
      </c>
      <c r="H22777">
        <v>0</v>
      </c>
      <c r="I22777">
        <v>1</v>
      </c>
      <c r="J22777">
        <v>522</v>
      </c>
      <c r="K22777">
        <v>1</v>
      </c>
      <c r="L22777">
        <v>1</v>
      </c>
      <c r="M22777">
        <v>171</v>
      </c>
      <c r="N22777" t="s">
        <v>18</v>
      </c>
      <c r="O22777" s="1">
        <v>8.05368E-72</v>
      </c>
      <c r="P22777">
        <v>701</v>
      </c>
    </row>
    <row r="22778" spans="1:16" x14ac:dyDescent="0.25">
      <c r="A22778" t="s">
        <v>33628</v>
      </c>
      <c r="B22778">
        <v>1332</v>
      </c>
      <c r="C22778" s="3" t="str">
        <f>HYPERLINK("http://www.uniprot.org/uniprot/G7K2T5","tr|G7K2T5|G7K2T5_MEDTR")</f>
        <v>tr|G7K2T5|G7K2T5_MEDTR</v>
      </c>
      <c r="D22778" t="s">
        <v>33629</v>
      </c>
      <c r="E22778">
        <v>73.989999999999995</v>
      </c>
      <c r="F22778">
        <v>446</v>
      </c>
      <c r="G22778">
        <v>116</v>
      </c>
      <c r="H22778">
        <v>3</v>
      </c>
      <c r="I22778">
        <v>1</v>
      </c>
      <c r="J22778">
        <v>1329</v>
      </c>
      <c r="K22778">
        <v>1</v>
      </c>
      <c r="L22778">
        <v>5</v>
      </c>
      <c r="M22778">
        <v>444</v>
      </c>
      <c r="N22778" t="s">
        <v>18</v>
      </c>
      <c r="O22778">
        <v>0</v>
      </c>
      <c r="P22778">
        <v>1743</v>
      </c>
    </row>
    <row r="22779" spans="1:16" x14ac:dyDescent="0.25">
      <c r="A22779" t="s">
        <v>33630</v>
      </c>
      <c r="B22779">
        <v>1935</v>
      </c>
      <c r="C22779" s="3" t="str">
        <f>HYPERLINK("http://www.uniprot.org/uniprot/G7L436","tr|G7L436|G7L436_MEDTR")</f>
        <v>tr|G7L436|G7L436_MEDTR</v>
      </c>
      <c r="D22779" t="s">
        <v>33631</v>
      </c>
      <c r="E22779">
        <v>81.62</v>
      </c>
      <c r="F22779">
        <v>664</v>
      </c>
      <c r="G22779">
        <v>122</v>
      </c>
      <c r="H22779">
        <v>20</v>
      </c>
      <c r="I22779">
        <v>1</v>
      </c>
      <c r="J22779">
        <v>1932</v>
      </c>
      <c r="K22779">
        <v>1</v>
      </c>
      <c r="L22779">
        <v>55</v>
      </c>
      <c r="M22779">
        <v>718</v>
      </c>
      <c r="N22779" t="s">
        <v>18</v>
      </c>
      <c r="O22779">
        <v>0</v>
      </c>
      <c r="P22779">
        <v>2791</v>
      </c>
    </row>
    <row r="22780" spans="1:16" x14ac:dyDescent="0.25">
      <c r="A22780" t="s">
        <v>33632</v>
      </c>
      <c r="B22780">
        <v>1953</v>
      </c>
      <c r="C22780" s="3" t="str">
        <f>HYPERLINK("http://www.uniprot.org/uniprot/Q2HT97","tr|Q2HT97|Q2HT97_MEDTR")</f>
        <v>tr|Q2HT97|Q2HT97_MEDTR</v>
      </c>
      <c r="D22780" t="s">
        <v>33633</v>
      </c>
      <c r="E22780">
        <v>91.38</v>
      </c>
      <c r="F22780">
        <v>650</v>
      </c>
      <c r="G22780">
        <v>56</v>
      </c>
      <c r="H22780">
        <v>0</v>
      </c>
      <c r="I22780">
        <v>1</v>
      </c>
      <c r="J22780">
        <v>1950</v>
      </c>
      <c r="K22780">
        <v>1</v>
      </c>
      <c r="L22780">
        <v>1</v>
      </c>
      <c r="M22780">
        <v>649</v>
      </c>
      <c r="N22780" t="s">
        <v>18</v>
      </c>
      <c r="O22780">
        <v>0</v>
      </c>
      <c r="P22780">
        <v>3006</v>
      </c>
    </row>
    <row r="22781" spans="1:16" x14ac:dyDescent="0.25">
      <c r="A22781" t="s">
        <v>33634</v>
      </c>
      <c r="B22781">
        <v>1221</v>
      </c>
      <c r="C22781" s="3" t="str">
        <f>HYPERLINK("http://www.uniprot.org/uniprot/K7L1J8","tr|K7L1J8|K7L1J8_SOYBN")</f>
        <v>tr|K7L1J8|K7L1J8_SOYBN</v>
      </c>
      <c r="D22781" t="s">
        <v>28</v>
      </c>
      <c r="E22781">
        <v>50</v>
      </c>
      <c r="F22781">
        <v>418</v>
      </c>
      <c r="G22781">
        <v>209</v>
      </c>
      <c r="H22781">
        <v>20</v>
      </c>
      <c r="I22781">
        <v>7</v>
      </c>
      <c r="J22781">
        <v>1200</v>
      </c>
      <c r="K22781">
        <v>1</v>
      </c>
      <c r="L22781">
        <v>73</v>
      </c>
      <c r="M22781">
        <v>482</v>
      </c>
      <c r="N22781" t="s">
        <v>18</v>
      </c>
      <c r="O22781" s="1">
        <v>1.2448E-97</v>
      </c>
      <c r="P22781">
        <v>930</v>
      </c>
    </row>
    <row r="22782" spans="1:16" x14ac:dyDescent="0.25">
      <c r="A22782" t="s">
        <v>33635</v>
      </c>
      <c r="B22782">
        <v>2211</v>
      </c>
      <c r="C22782" s="3" t="str">
        <f>HYPERLINK("http://www.uniprot.org/uniprot/I1LFB8","tr|I1LFB8|I1LFB8_SOYBN")</f>
        <v>tr|I1LFB8|I1LFB8_SOYBN</v>
      </c>
      <c r="D22782" t="s">
        <v>28</v>
      </c>
      <c r="E22782">
        <v>77.3</v>
      </c>
      <c r="F22782">
        <v>727</v>
      </c>
      <c r="G22782">
        <v>165</v>
      </c>
      <c r="H22782">
        <v>9</v>
      </c>
      <c r="I22782">
        <v>55</v>
      </c>
      <c r="J22782">
        <v>2208</v>
      </c>
      <c r="K22782">
        <v>1</v>
      </c>
      <c r="L22782">
        <v>3</v>
      </c>
      <c r="M22782">
        <v>727</v>
      </c>
      <c r="N22782" t="s">
        <v>18</v>
      </c>
      <c r="O22782">
        <v>0</v>
      </c>
      <c r="P22782">
        <v>2849</v>
      </c>
    </row>
    <row r="22783" spans="1:16" x14ac:dyDescent="0.25">
      <c r="A22783" t="s">
        <v>33636</v>
      </c>
      <c r="B22783">
        <v>1941</v>
      </c>
      <c r="C22783" s="3" t="str">
        <f>HYPERLINK("http://www.uniprot.org/uniprot/I1MXW0","tr|I1MXW0|I1MXW0_SOYBN")</f>
        <v>tr|I1MXW0|I1MXW0_SOYBN</v>
      </c>
      <c r="D22783" t="s">
        <v>71</v>
      </c>
      <c r="E22783">
        <v>76.010000000000005</v>
      </c>
      <c r="F22783">
        <v>592</v>
      </c>
      <c r="G22783">
        <v>142</v>
      </c>
      <c r="H22783">
        <v>3</v>
      </c>
      <c r="I22783">
        <v>172</v>
      </c>
      <c r="J22783">
        <v>1938</v>
      </c>
      <c r="K22783">
        <v>1</v>
      </c>
      <c r="L22783">
        <v>688</v>
      </c>
      <c r="M22783">
        <v>1274</v>
      </c>
      <c r="N22783" t="s">
        <v>18</v>
      </c>
      <c r="O22783">
        <v>0</v>
      </c>
      <c r="P22783">
        <v>2351</v>
      </c>
    </row>
    <row r="22784" spans="1:16" x14ac:dyDescent="0.25">
      <c r="A22784" t="s">
        <v>33637</v>
      </c>
      <c r="B22784">
        <v>570</v>
      </c>
      <c r="C22784" s="3" t="str">
        <f>HYPERLINK("http://www.uniprot.org/uniprot/I1NEH6","tr|I1NEH6|I1NEH6_SOYBN")</f>
        <v>tr|I1NEH6|I1NEH6_SOYBN</v>
      </c>
      <c r="D22784" t="s">
        <v>28</v>
      </c>
      <c r="E22784">
        <v>94.14</v>
      </c>
      <c r="F22784">
        <v>188</v>
      </c>
      <c r="G22784">
        <v>11</v>
      </c>
      <c r="H22784">
        <v>0</v>
      </c>
      <c r="I22784">
        <v>1</v>
      </c>
      <c r="J22784">
        <v>564</v>
      </c>
      <c r="K22784">
        <v>1</v>
      </c>
      <c r="L22784">
        <v>1</v>
      </c>
      <c r="M22784">
        <v>188</v>
      </c>
      <c r="N22784" t="s">
        <v>18</v>
      </c>
      <c r="O22784" s="1">
        <v>8.1460900000000002E-103</v>
      </c>
      <c r="P22784">
        <v>969</v>
      </c>
    </row>
    <row r="22785" spans="1:16" x14ac:dyDescent="0.25">
      <c r="A22785" t="s">
        <v>33638</v>
      </c>
      <c r="B22785">
        <v>1875</v>
      </c>
      <c r="C22785" s="3" t="str">
        <f>HYPERLINK("http://www.uniprot.org/uniprot/G7JB21","tr|G7JB21|G7JB21_MEDTR")</f>
        <v>tr|G7JB21|G7JB21_MEDTR</v>
      </c>
      <c r="D22785" t="s">
        <v>33639</v>
      </c>
      <c r="E22785">
        <v>76.92</v>
      </c>
      <c r="F22785">
        <v>611</v>
      </c>
      <c r="G22785">
        <v>141</v>
      </c>
      <c r="H22785">
        <v>1</v>
      </c>
      <c r="I22785">
        <v>1</v>
      </c>
      <c r="J22785">
        <v>1830</v>
      </c>
      <c r="K22785">
        <v>1</v>
      </c>
      <c r="L22785">
        <v>19</v>
      </c>
      <c r="M22785">
        <v>627</v>
      </c>
      <c r="N22785" t="s">
        <v>18</v>
      </c>
      <c r="O22785">
        <v>0</v>
      </c>
      <c r="P22785">
        <v>2362</v>
      </c>
    </row>
    <row r="22786" spans="1:16" x14ac:dyDescent="0.25">
      <c r="A22786" t="s">
        <v>33640</v>
      </c>
      <c r="B22786">
        <v>630</v>
      </c>
      <c r="C22786" s="3" t="str">
        <f>HYPERLINK("http://www.uniprot.org/uniprot/K4D790","tr|K4D790|K4D790_SOLLC")</f>
        <v>tr|K4D790|K4D790_SOLLC</v>
      </c>
      <c r="D22786" t="s">
        <v>33641</v>
      </c>
      <c r="E22786">
        <v>30.87</v>
      </c>
      <c r="F22786">
        <v>217</v>
      </c>
      <c r="G22786">
        <v>150</v>
      </c>
      <c r="H22786">
        <v>46</v>
      </c>
      <c r="I22786">
        <v>85</v>
      </c>
      <c r="J22786">
        <v>597</v>
      </c>
      <c r="K22786">
        <v>1</v>
      </c>
      <c r="L22786">
        <v>44</v>
      </c>
      <c r="M22786">
        <v>260</v>
      </c>
      <c r="N22786" t="s">
        <v>18</v>
      </c>
      <c r="O22786" s="1">
        <v>4.4844299999999998E-24</v>
      </c>
      <c r="P22786">
        <v>291</v>
      </c>
    </row>
    <row r="22787" spans="1:16" x14ac:dyDescent="0.25">
      <c r="A22787" t="s">
        <v>33642</v>
      </c>
      <c r="B22787">
        <v>252</v>
      </c>
      <c r="C22787" s="3" t="str">
        <f>HYPERLINK("http://www.uniprot.org/uniprot/I1NA14","tr|I1NA14|I1NA14_SOYBN")</f>
        <v>tr|I1NA14|I1NA14_SOYBN</v>
      </c>
      <c r="D22787" t="s">
        <v>28</v>
      </c>
      <c r="E22787">
        <v>64.7</v>
      </c>
      <c r="F22787">
        <v>85</v>
      </c>
      <c r="G22787">
        <v>30</v>
      </c>
      <c r="H22787">
        <v>3</v>
      </c>
      <c r="I22787">
        <v>1</v>
      </c>
      <c r="J22787">
        <v>246</v>
      </c>
      <c r="K22787">
        <v>1</v>
      </c>
      <c r="L22787">
        <v>266</v>
      </c>
      <c r="M22787">
        <v>350</v>
      </c>
      <c r="N22787" t="s">
        <v>18</v>
      </c>
      <c r="O22787" s="1">
        <v>6.6478600000000003E-26</v>
      </c>
      <c r="P22787">
        <v>305</v>
      </c>
    </row>
    <row r="22788" spans="1:16" x14ac:dyDescent="0.25">
      <c r="A22788" t="s">
        <v>33643</v>
      </c>
      <c r="B22788">
        <v>387</v>
      </c>
      <c r="C22788" s="3" t="str">
        <f>HYPERLINK("http://www.uniprot.org/uniprot/K7KPR5","tr|K7KPR5|K7KPR5_SOYBN")</f>
        <v>tr|K7KPR5|K7KPR5_SOYBN</v>
      </c>
      <c r="D22788" t="s">
        <v>28</v>
      </c>
      <c r="E22788">
        <v>71.42</v>
      </c>
      <c r="F22788">
        <v>126</v>
      </c>
      <c r="G22788">
        <v>36</v>
      </c>
      <c r="H22788">
        <v>6</v>
      </c>
      <c r="I22788">
        <v>4</v>
      </c>
      <c r="J22788">
        <v>363</v>
      </c>
      <c r="K22788">
        <v>1</v>
      </c>
      <c r="L22788">
        <v>1</v>
      </c>
      <c r="M22788">
        <v>125</v>
      </c>
      <c r="N22788" t="s">
        <v>18</v>
      </c>
      <c r="O22788" s="1">
        <v>2.33022E-39</v>
      </c>
      <c r="P22788">
        <v>421</v>
      </c>
    </row>
    <row r="22789" spans="1:16" x14ac:dyDescent="0.25">
      <c r="A22789" t="s">
        <v>33644</v>
      </c>
      <c r="B22789">
        <v>984</v>
      </c>
      <c r="C22789" s="3" t="str">
        <f>HYPERLINK("http://www.uniprot.org/uniprot/G7LBC1","tr|G7LBC1|G7LBC1_MEDTR")</f>
        <v>tr|G7LBC1|G7LBC1_MEDTR</v>
      </c>
      <c r="D22789" t="s">
        <v>33645</v>
      </c>
      <c r="E22789">
        <v>85.45</v>
      </c>
      <c r="F22789">
        <v>330</v>
      </c>
      <c r="G22789">
        <v>48</v>
      </c>
      <c r="H22789">
        <v>3</v>
      </c>
      <c r="I22789">
        <v>1</v>
      </c>
      <c r="J22789">
        <v>981</v>
      </c>
      <c r="K22789">
        <v>1</v>
      </c>
      <c r="L22789">
        <v>1</v>
      </c>
      <c r="M22789">
        <v>324</v>
      </c>
      <c r="N22789" t="s">
        <v>18</v>
      </c>
      <c r="O22789" s="1">
        <v>6.97751E-151</v>
      </c>
      <c r="P22789">
        <v>1388</v>
      </c>
    </row>
    <row r="22790" spans="1:16" x14ac:dyDescent="0.25">
      <c r="A22790" t="s">
        <v>33646</v>
      </c>
      <c r="B22790">
        <v>900</v>
      </c>
      <c r="C22790" s="3" t="str">
        <f>HYPERLINK("http://www.uniprot.org/uniprot/G7JHE2","tr|G7JHE2|G7JHE2_MEDTR")</f>
        <v>tr|G7JHE2|G7JHE2_MEDTR</v>
      </c>
      <c r="D22790" t="s">
        <v>33647</v>
      </c>
      <c r="E22790">
        <v>82.71</v>
      </c>
      <c r="F22790">
        <v>295</v>
      </c>
      <c r="G22790">
        <v>51</v>
      </c>
      <c r="H22790">
        <v>1</v>
      </c>
      <c r="I22790">
        <v>16</v>
      </c>
      <c r="J22790">
        <v>897</v>
      </c>
      <c r="K22790">
        <v>1</v>
      </c>
      <c r="L22790">
        <v>9</v>
      </c>
      <c r="M22790">
        <v>303</v>
      </c>
      <c r="N22790" t="s">
        <v>18</v>
      </c>
      <c r="O22790" s="1">
        <v>4.9280500000000002E-129</v>
      </c>
      <c r="P22790">
        <v>1199</v>
      </c>
    </row>
    <row r="22791" spans="1:16" x14ac:dyDescent="0.25">
      <c r="A22791" t="s">
        <v>33648</v>
      </c>
      <c r="B22791">
        <v>2223</v>
      </c>
      <c r="C22791" s="3" t="str">
        <f>HYPERLINK("http://www.uniprot.org/uniprot/G7JCM3","tr|G7JCM3|G7JCM3_MEDTR")</f>
        <v>tr|G7JCM3|G7JCM3_MEDTR</v>
      </c>
      <c r="D22791" t="s">
        <v>33649</v>
      </c>
      <c r="E22791">
        <v>71.08</v>
      </c>
      <c r="F22791">
        <v>702</v>
      </c>
      <c r="G22791">
        <v>203</v>
      </c>
      <c r="H22791">
        <v>0</v>
      </c>
      <c r="I22791">
        <v>1</v>
      </c>
      <c r="J22791">
        <v>2106</v>
      </c>
      <c r="K22791">
        <v>1</v>
      </c>
      <c r="L22791">
        <v>1</v>
      </c>
      <c r="M22791">
        <v>688</v>
      </c>
      <c r="N22791" t="s">
        <v>18</v>
      </c>
      <c r="O22791">
        <v>0</v>
      </c>
      <c r="P22791">
        <v>2471</v>
      </c>
    </row>
    <row r="22792" spans="1:16" x14ac:dyDescent="0.25">
      <c r="A22792" t="s">
        <v>33650</v>
      </c>
      <c r="B22792">
        <v>1677</v>
      </c>
      <c r="C22792" s="3" t="str">
        <f>HYPERLINK("http://www.uniprot.org/uniprot/G7KK44","tr|G7KK44|G7KK44_MEDTR")</f>
        <v>tr|G7KK44|G7KK44_MEDTR</v>
      </c>
      <c r="D22792" t="s">
        <v>33651</v>
      </c>
      <c r="E22792">
        <v>62.79</v>
      </c>
      <c r="F22792">
        <v>602</v>
      </c>
      <c r="G22792">
        <v>224</v>
      </c>
      <c r="H22792">
        <v>48</v>
      </c>
      <c r="I22792">
        <v>1</v>
      </c>
      <c r="J22792">
        <v>1662</v>
      </c>
      <c r="K22792">
        <v>1</v>
      </c>
      <c r="L22792">
        <v>1</v>
      </c>
      <c r="M22792">
        <v>590</v>
      </c>
      <c r="N22792" t="s">
        <v>18</v>
      </c>
      <c r="O22792">
        <v>0</v>
      </c>
      <c r="P22792">
        <v>1714</v>
      </c>
    </row>
    <row r="22793" spans="1:16" x14ac:dyDescent="0.25">
      <c r="A22793" t="s">
        <v>33652</v>
      </c>
      <c r="B22793">
        <v>3144</v>
      </c>
      <c r="C22793" s="3" t="str">
        <f>HYPERLINK("http://www.uniprot.org/uniprot/G8DCY4","tr|G8DCY4|G8DCY4_PHAVU")</f>
        <v>tr|G8DCY4|G8DCY4_PHAVU</v>
      </c>
      <c r="D22793" t="s">
        <v>1086</v>
      </c>
      <c r="E22793">
        <v>82.13</v>
      </c>
      <c r="F22793">
        <v>1041</v>
      </c>
      <c r="G22793">
        <v>186</v>
      </c>
      <c r="H22793">
        <v>0</v>
      </c>
      <c r="I22793">
        <v>1</v>
      </c>
      <c r="J22793">
        <v>3123</v>
      </c>
      <c r="K22793">
        <v>1</v>
      </c>
      <c r="L22793">
        <v>315</v>
      </c>
      <c r="M22793">
        <v>1268</v>
      </c>
      <c r="N22793" t="s">
        <v>18</v>
      </c>
      <c r="O22793">
        <v>0</v>
      </c>
      <c r="P22793">
        <v>4426</v>
      </c>
    </row>
    <row r="22794" spans="1:16" x14ac:dyDescent="0.25">
      <c r="A22794" t="s">
        <v>33653</v>
      </c>
      <c r="B22794">
        <v>468</v>
      </c>
      <c r="C22794" s="3" t="str">
        <f>HYPERLINK("http://www.uniprot.org/uniprot/G7LGV1","tr|G7LGV1|G7LGV1_MEDTR")</f>
        <v>tr|G7LGV1|G7LGV1_MEDTR</v>
      </c>
      <c r="D22794" t="s">
        <v>33615</v>
      </c>
      <c r="E22794">
        <v>70.86</v>
      </c>
      <c r="F22794">
        <v>151</v>
      </c>
      <c r="G22794">
        <v>44</v>
      </c>
      <c r="H22794">
        <v>0</v>
      </c>
      <c r="I22794">
        <v>1</v>
      </c>
      <c r="J22794">
        <v>453</v>
      </c>
      <c r="K22794">
        <v>1</v>
      </c>
      <c r="L22794">
        <v>1</v>
      </c>
      <c r="M22794">
        <v>151</v>
      </c>
      <c r="N22794" t="s">
        <v>18</v>
      </c>
      <c r="O22794" s="1">
        <v>4.2271499999999998E-57</v>
      </c>
      <c r="P22794">
        <v>574</v>
      </c>
    </row>
    <row r="22795" spans="1:16" x14ac:dyDescent="0.25">
      <c r="A22795" t="s">
        <v>33654</v>
      </c>
      <c r="B22795">
        <v>495</v>
      </c>
      <c r="C22795" s="3" t="str">
        <f>HYPERLINK("http://www.uniprot.org/uniprot/G7JZW9","tr|G7JZW9|G7JZW9_MEDTR")</f>
        <v>tr|G7JZW9|G7JZW9_MEDTR</v>
      </c>
      <c r="D22795" t="s">
        <v>33655</v>
      </c>
      <c r="E22795">
        <v>80.72</v>
      </c>
      <c r="F22795">
        <v>166</v>
      </c>
      <c r="G22795">
        <v>32</v>
      </c>
      <c r="H22795">
        <v>2</v>
      </c>
      <c r="I22795">
        <v>1</v>
      </c>
      <c r="J22795">
        <v>492</v>
      </c>
      <c r="K22795">
        <v>1</v>
      </c>
      <c r="L22795">
        <v>1</v>
      </c>
      <c r="M22795">
        <v>166</v>
      </c>
      <c r="N22795" t="s">
        <v>18</v>
      </c>
      <c r="O22795" s="1">
        <v>1.08826E-68</v>
      </c>
      <c r="P22795">
        <v>674</v>
      </c>
    </row>
    <row r="22796" spans="1:16" x14ac:dyDescent="0.25">
      <c r="A22796" t="s">
        <v>33656</v>
      </c>
      <c r="B22796">
        <v>900</v>
      </c>
      <c r="C22796" s="3" t="str">
        <f>HYPERLINK("http://www.uniprot.org/uniprot/G7J847","tr|G7J847|G7J847_MEDTR")</f>
        <v>tr|G7J847|G7J847_MEDTR</v>
      </c>
      <c r="D22796" t="s">
        <v>33657</v>
      </c>
      <c r="E22796">
        <v>52.49</v>
      </c>
      <c r="F22796">
        <v>261</v>
      </c>
      <c r="G22796">
        <v>124</v>
      </c>
      <c r="H22796">
        <v>22</v>
      </c>
      <c r="I22796">
        <v>181</v>
      </c>
      <c r="J22796">
        <v>897</v>
      </c>
      <c r="K22796">
        <v>1</v>
      </c>
      <c r="L22796">
        <v>226</v>
      </c>
      <c r="M22796">
        <v>475</v>
      </c>
      <c r="N22796" t="s">
        <v>18</v>
      </c>
      <c r="O22796" s="1">
        <v>2.04296E-58</v>
      </c>
      <c r="P22796">
        <v>590</v>
      </c>
    </row>
    <row r="22797" spans="1:16" x14ac:dyDescent="0.25">
      <c r="A22797" t="s">
        <v>33658</v>
      </c>
      <c r="B22797">
        <v>282</v>
      </c>
      <c r="C22797" s="3" t="str">
        <f>HYPERLINK("http://www.uniprot.org/uniprot/I3SJH2","tr|I3SJH2|I3SJH2_LOTJA")</f>
        <v>tr|I3SJH2|I3SJH2_LOTJA</v>
      </c>
      <c r="D22797" t="s">
        <v>2200</v>
      </c>
      <c r="E22797">
        <v>100</v>
      </c>
      <c r="F22797">
        <v>48</v>
      </c>
      <c r="G22797">
        <v>0</v>
      </c>
      <c r="H22797">
        <v>0</v>
      </c>
      <c r="I22797">
        <v>122</v>
      </c>
      <c r="J22797">
        <v>265</v>
      </c>
      <c r="K22797">
        <v>-3</v>
      </c>
      <c r="L22797">
        <v>1</v>
      </c>
      <c r="M22797">
        <v>48</v>
      </c>
      <c r="N22797" t="s">
        <v>18</v>
      </c>
      <c r="O22797" s="1">
        <v>9.0033299999999997E-23</v>
      </c>
      <c r="P22797">
        <v>278</v>
      </c>
    </row>
    <row r="22798" spans="1:16" x14ac:dyDescent="0.25">
      <c r="A22798" t="s">
        <v>33659</v>
      </c>
      <c r="B22798">
        <v>1083</v>
      </c>
      <c r="C22798" s="3" t="str">
        <f>HYPERLINK("http://www.uniprot.org/uniprot/G7JDL9","tr|G7JDL9|G7JDL9_MEDTR")</f>
        <v>tr|G7JDL9|G7JDL9_MEDTR</v>
      </c>
      <c r="D22798" t="s">
        <v>242</v>
      </c>
      <c r="E22798">
        <v>41.79</v>
      </c>
      <c r="F22798">
        <v>67</v>
      </c>
      <c r="G22798">
        <v>39</v>
      </c>
      <c r="H22798">
        <v>0</v>
      </c>
      <c r="I22798">
        <v>124</v>
      </c>
      <c r="J22798">
        <v>324</v>
      </c>
      <c r="K22798">
        <v>1</v>
      </c>
      <c r="L22798">
        <v>31</v>
      </c>
      <c r="M22798">
        <v>97</v>
      </c>
      <c r="N22798" t="s">
        <v>18</v>
      </c>
      <c r="O22798" s="1">
        <v>3.7747E-7</v>
      </c>
      <c r="P22798">
        <v>149</v>
      </c>
    </row>
    <row r="22799" spans="1:16" x14ac:dyDescent="0.25">
      <c r="A22799" t="s">
        <v>33660</v>
      </c>
      <c r="B22799">
        <v>1173</v>
      </c>
      <c r="C22799" s="3" t="str">
        <f>HYPERLINK("http://www.uniprot.org/uniprot/C7FDI5","tr|C7FDI5|C7FDI5_SOYBN")</f>
        <v>tr|C7FDI5|C7FDI5_SOYBN</v>
      </c>
      <c r="D22799" t="s">
        <v>717</v>
      </c>
      <c r="E22799">
        <v>50.26</v>
      </c>
      <c r="F22799">
        <v>372</v>
      </c>
      <c r="G22799">
        <v>185</v>
      </c>
      <c r="H22799">
        <v>4</v>
      </c>
      <c r="I22799">
        <v>1</v>
      </c>
      <c r="J22799">
        <v>1104</v>
      </c>
      <c r="K22799">
        <v>1</v>
      </c>
      <c r="L22799">
        <v>694</v>
      </c>
      <c r="M22799">
        <v>1060</v>
      </c>
      <c r="N22799" t="s">
        <v>18</v>
      </c>
      <c r="O22799" s="1">
        <v>5.4667399999999996E-103</v>
      </c>
      <c r="P22799">
        <v>976</v>
      </c>
    </row>
    <row r="22800" spans="1:16" x14ac:dyDescent="0.25">
      <c r="A22800" t="s">
        <v>33661</v>
      </c>
      <c r="B22800">
        <v>1143</v>
      </c>
      <c r="C22800" s="3" t="str">
        <f>HYPERLINK("http://www.uniprot.org/uniprot/C7FDI5","tr|C7FDI5|C7FDI5_SOYBN")</f>
        <v>tr|C7FDI5|C7FDI5_SOYBN</v>
      </c>
      <c r="D22800" t="s">
        <v>717</v>
      </c>
      <c r="E22800">
        <v>49.17</v>
      </c>
      <c r="F22800">
        <v>362</v>
      </c>
      <c r="G22800">
        <v>184</v>
      </c>
      <c r="H22800">
        <v>4</v>
      </c>
      <c r="I22800">
        <v>1</v>
      </c>
      <c r="J22800">
        <v>1074</v>
      </c>
      <c r="K22800">
        <v>1</v>
      </c>
      <c r="L22800">
        <v>704</v>
      </c>
      <c r="M22800">
        <v>1060</v>
      </c>
      <c r="N22800" t="s">
        <v>18</v>
      </c>
      <c r="O22800" s="1">
        <v>1.2507500000000001E-96</v>
      </c>
      <c r="P22800">
        <v>921</v>
      </c>
    </row>
    <row r="22801" spans="1:16" x14ac:dyDescent="0.25">
      <c r="A22801" t="s">
        <v>33662</v>
      </c>
      <c r="B22801">
        <v>1290</v>
      </c>
      <c r="C22801" s="3" t="str">
        <f>HYPERLINK("http://www.uniprot.org/uniprot/G7IUB4","tr|G7IUB4|G7IUB4_MEDTR")</f>
        <v>tr|G7IUB4|G7IUB4_MEDTR</v>
      </c>
      <c r="D22801" t="s">
        <v>33663</v>
      </c>
      <c r="E22801">
        <v>76.400000000000006</v>
      </c>
      <c r="F22801">
        <v>428</v>
      </c>
      <c r="G22801">
        <v>101</v>
      </c>
      <c r="H22801">
        <v>1</v>
      </c>
      <c r="I22801">
        <v>1</v>
      </c>
      <c r="J22801">
        <v>1281</v>
      </c>
      <c r="K22801">
        <v>1</v>
      </c>
      <c r="L22801">
        <v>1</v>
      </c>
      <c r="M22801">
        <v>425</v>
      </c>
      <c r="N22801" t="s">
        <v>18</v>
      </c>
      <c r="O22801">
        <v>0</v>
      </c>
      <c r="P22801">
        <v>1665</v>
      </c>
    </row>
    <row r="22802" spans="1:16" x14ac:dyDescent="0.25">
      <c r="A22802" t="s">
        <v>33664</v>
      </c>
      <c r="B22802">
        <v>240</v>
      </c>
      <c r="C22802" s="3" t="str">
        <f>HYPERLINK("http://www.uniprot.org/uniprot/G7JWR5","tr|G7JWR5|G7JWR5_MEDTR")</f>
        <v>tr|G7JWR5|G7JWR5_MEDTR</v>
      </c>
      <c r="D22802" t="s">
        <v>4803</v>
      </c>
      <c r="E22802">
        <v>57.33</v>
      </c>
      <c r="F22802">
        <v>75</v>
      </c>
      <c r="G22802">
        <v>32</v>
      </c>
      <c r="H22802">
        <v>1</v>
      </c>
      <c r="I22802">
        <v>4</v>
      </c>
      <c r="J22802">
        <v>225</v>
      </c>
      <c r="K22802">
        <v>1</v>
      </c>
      <c r="L22802">
        <v>640</v>
      </c>
      <c r="M22802">
        <v>714</v>
      </c>
      <c r="N22802" t="s">
        <v>18</v>
      </c>
      <c r="O22802" s="1">
        <v>3.4739500000000001E-14</v>
      </c>
      <c r="P22802">
        <v>204</v>
      </c>
    </row>
    <row r="22803" spans="1:16" x14ac:dyDescent="0.25">
      <c r="A22803" t="s">
        <v>33665</v>
      </c>
      <c r="B22803">
        <v>1179</v>
      </c>
      <c r="C22803" s="3" t="str">
        <f>HYPERLINK("http://www.uniprot.org/uniprot/K7MBH9","tr|K7MBH9|K7MBH9_SOYBN")</f>
        <v>tr|K7MBH9|K7MBH9_SOYBN</v>
      </c>
      <c r="D22803" t="s">
        <v>28</v>
      </c>
      <c r="E22803">
        <v>57.7</v>
      </c>
      <c r="F22803">
        <v>383</v>
      </c>
      <c r="G22803">
        <v>162</v>
      </c>
      <c r="H22803">
        <v>3</v>
      </c>
      <c r="I22803">
        <v>37</v>
      </c>
      <c r="J22803">
        <v>1176</v>
      </c>
      <c r="K22803">
        <v>1</v>
      </c>
      <c r="L22803">
        <v>5</v>
      </c>
      <c r="M22803">
        <v>385</v>
      </c>
      <c r="N22803" t="s">
        <v>18</v>
      </c>
      <c r="O22803" s="1">
        <v>1.02203E-125</v>
      </c>
      <c r="P22803">
        <v>1172</v>
      </c>
    </row>
    <row r="22804" spans="1:16" x14ac:dyDescent="0.25">
      <c r="A22804" t="s">
        <v>33666</v>
      </c>
      <c r="B22804">
        <v>510</v>
      </c>
      <c r="C22804" s="3" t="str">
        <f>HYPERLINK("http://www.uniprot.org/uniprot/Q1SKU9","tr|Q1SKU9|Q1SKU9_MEDTR")</f>
        <v>tr|Q1SKU9|Q1SKU9_MEDTR</v>
      </c>
      <c r="D22804" t="s">
        <v>310</v>
      </c>
      <c r="E22804">
        <v>90.99</v>
      </c>
      <c r="F22804">
        <v>111</v>
      </c>
      <c r="G22804">
        <v>10</v>
      </c>
      <c r="H22804">
        <v>0</v>
      </c>
      <c r="I22804">
        <v>151</v>
      </c>
      <c r="J22804">
        <v>483</v>
      </c>
      <c r="K22804">
        <v>1</v>
      </c>
      <c r="L22804">
        <v>179</v>
      </c>
      <c r="M22804">
        <v>289</v>
      </c>
      <c r="N22804" t="s">
        <v>18</v>
      </c>
      <c r="O22804" s="1">
        <v>6.2143499999999996E-56</v>
      </c>
      <c r="P22804">
        <v>564</v>
      </c>
    </row>
    <row r="22805" spans="1:16" x14ac:dyDescent="0.25">
      <c r="A22805" t="s">
        <v>33667</v>
      </c>
      <c r="B22805">
        <v>888</v>
      </c>
      <c r="C22805" s="3" t="str">
        <f>HYPERLINK("http://www.uniprot.org/uniprot/G7K2T4","tr|G7K2T4|G7K2T4_MEDTR")</f>
        <v>tr|G7K2T4|G7K2T4_MEDTR</v>
      </c>
      <c r="D22805" t="s">
        <v>33668</v>
      </c>
      <c r="E22805">
        <v>73.77</v>
      </c>
      <c r="F22805">
        <v>305</v>
      </c>
      <c r="G22805">
        <v>80</v>
      </c>
      <c r="H22805">
        <v>10</v>
      </c>
      <c r="I22805">
        <v>1</v>
      </c>
      <c r="J22805">
        <v>885</v>
      </c>
      <c r="K22805">
        <v>1</v>
      </c>
      <c r="L22805">
        <v>1</v>
      </c>
      <c r="M22805">
        <v>297</v>
      </c>
      <c r="N22805" t="s">
        <v>18</v>
      </c>
      <c r="O22805" s="1">
        <v>9.0976999999999996E-112</v>
      </c>
      <c r="P22805">
        <v>1050</v>
      </c>
    </row>
    <row r="22806" spans="1:16" x14ac:dyDescent="0.25">
      <c r="A22806" t="s">
        <v>33669</v>
      </c>
      <c r="B22806">
        <v>1968</v>
      </c>
      <c r="C22806" s="3" t="str">
        <f>HYPERLINK("http://www.uniprot.org/uniprot/G7L436","tr|G7L436|G7L436_MEDTR")</f>
        <v>tr|G7L436|G7L436_MEDTR</v>
      </c>
      <c r="D22806" t="s">
        <v>33631</v>
      </c>
      <c r="E22806">
        <v>81.62</v>
      </c>
      <c r="F22806">
        <v>675</v>
      </c>
      <c r="G22806">
        <v>124</v>
      </c>
      <c r="H22806">
        <v>20</v>
      </c>
      <c r="I22806">
        <v>1</v>
      </c>
      <c r="J22806">
        <v>1965</v>
      </c>
      <c r="K22806">
        <v>1</v>
      </c>
      <c r="L22806">
        <v>44</v>
      </c>
      <c r="M22806">
        <v>718</v>
      </c>
      <c r="N22806" t="s">
        <v>18</v>
      </c>
      <c r="O22806">
        <v>0</v>
      </c>
      <c r="P22806">
        <v>2836</v>
      </c>
    </row>
    <row r="22807" spans="1:16" x14ac:dyDescent="0.25">
      <c r="A22807" t="s">
        <v>33670</v>
      </c>
      <c r="B22807">
        <v>1986</v>
      </c>
      <c r="C22807" s="3" t="str">
        <f>HYPERLINK("http://www.uniprot.org/uniprot/G7KZM0","tr|G7KZM0|G7KZM0_MEDTR")</f>
        <v>tr|G7KZM0|G7KZM0_MEDTR</v>
      </c>
      <c r="D22807" t="s">
        <v>33671</v>
      </c>
      <c r="E22807">
        <v>89.44</v>
      </c>
      <c r="F22807">
        <v>663</v>
      </c>
      <c r="G22807">
        <v>70</v>
      </c>
      <c r="H22807">
        <v>6</v>
      </c>
      <c r="I22807">
        <v>1</v>
      </c>
      <c r="J22807">
        <v>1971</v>
      </c>
      <c r="K22807">
        <v>1</v>
      </c>
      <c r="L22807">
        <v>1</v>
      </c>
      <c r="M22807">
        <v>662</v>
      </c>
      <c r="N22807" t="s">
        <v>18</v>
      </c>
      <c r="O22807">
        <v>0</v>
      </c>
      <c r="P22807">
        <v>2986</v>
      </c>
    </row>
    <row r="22808" spans="1:16" x14ac:dyDescent="0.25">
      <c r="A22808" t="s">
        <v>33672</v>
      </c>
      <c r="B22808">
        <v>3156</v>
      </c>
      <c r="C22808" s="3" t="str">
        <f>HYPERLINK("http://www.uniprot.org/uniprot/Q710T7","tr|Q710T7|Q710T7_POPDE")</f>
        <v>tr|Q710T7|Q710T7_POPDE</v>
      </c>
      <c r="D22808" t="s">
        <v>1150</v>
      </c>
      <c r="E22808">
        <v>71.319999999999993</v>
      </c>
      <c r="F22808">
        <v>1060</v>
      </c>
      <c r="G22808">
        <v>304</v>
      </c>
      <c r="H22808">
        <v>14</v>
      </c>
      <c r="I22808">
        <v>1</v>
      </c>
      <c r="J22808">
        <v>3138</v>
      </c>
      <c r="K22808">
        <v>1</v>
      </c>
      <c r="L22808">
        <v>322</v>
      </c>
      <c r="M22808">
        <v>1377</v>
      </c>
      <c r="N22808" t="s">
        <v>18</v>
      </c>
      <c r="O22808">
        <v>0</v>
      </c>
      <c r="P22808">
        <v>3828</v>
      </c>
    </row>
    <row r="22809" spans="1:16" x14ac:dyDescent="0.25">
      <c r="A22809" t="s">
        <v>33673</v>
      </c>
      <c r="B22809">
        <v>387</v>
      </c>
      <c r="C22809" s="3" t="str">
        <f>HYPERLINK("http://www.uniprot.org/uniprot/I3T1L3","tr|I3T1L3|I3T1L3_MEDTR")</f>
        <v>tr|I3T1L3|I3T1L3_MEDTR</v>
      </c>
      <c r="D22809" t="s">
        <v>22</v>
      </c>
      <c r="E22809">
        <v>60.15</v>
      </c>
      <c r="F22809">
        <v>128</v>
      </c>
      <c r="G22809">
        <v>51</v>
      </c>
      <c r="H22809">
        <v>0</v>
      </c>
      <c r="I22809">
        <v>1</v>
      </c>
      <c r="J22809">
        <v>384</v>
      </c>
      <c r="K22809">
        <v>1</v>
      </c>
      <c r="L22809">
        <v>1</v>
      </c>
      <c r="M22809">
        <v>122</v>
      </c>
      <c r="N22809" t="s">
        <v>18</v>
      </c>
      <c r="O22809" s="1">
        <v>8.8753800000000002E-31</v>
      </c>
      <c r="P22809">
        <v>347</v>
      </c>
    </row>
    <row r="22810" spans="1:16" x14ac:dyDescent="0.25">
      <c r="A22810" t="s">
        <v>33674</v>
      </c>
      <c r="B22810">
        <v>630</v>
      </c>
      <c r="C22810" s="3" t="str">
        <f>HYPERLINK("http://www.uniprot.org/uniprot/I1M8D2","tr|I1M8D2|I1M8D2_SOYBN")</f>
        <v>tr|I1M8D2|I1M8D2_SOYBN</v>
      </c>
      <c r="D22810" t="s">
        <v>28</v>
      </c>
      <c r="E22810">
        <v>51.69</v>
      </c>
      <c r="F22810">
        <v>236</v>
      </c>
      <c r="G22810">
        <v>114</v>
      </c>
      <c r="H22810">
        <v>29</v>
      </c>
      <c r="I22810">
        <v>7</v>
      </c>
      <c r="J22810">
        <v>627</v>
      </c>
      <c r="K22810">
        <v>1</v>
      </c>
      <c r="L22810">
        <v>86</v>
      </c>
      <c r="M22810">
        <v>318</v>
      </c>
      <c r="N22810" t="s">
        <v>18</v>
      </c>
      <c r="O22810" s="1">
        <v>8.9731700000000007E-49</v>
      </c>
      <c r="P22810">
        <v>504</v>
      </c>
    </row>
    <row r="22811" spans="1:16" x14ac:dyDescent="0.25">
      <c r="A22811" t="s">
        <v>33675</v>
      </c>
      <c r="B22811">
        <v>1359</v>
      </c>
      <c r="C22811" s="3" t="str">
        <f>HYPERLINK("http://www.uniprot.org/uniprot/I1NEH7","tr|I1NEH7|I1NEH7_SOYBN")</f>
        <v>tr|I1NEH7|I1NEH7_SOYBN</v>
      </c>
      <c r="D22811" t="s">
        <v>71</v>
      </c>
      <c r="E22811">
        <v>84.81</v>
      </c>
      <c r="F22811">
        <v>428</v>
      </c>
      <c r="G22811">
        <v>65</v>
      </c>
      <c r="H22811">
        <v>0</v>
      </c>
      <c r="I22811">
        <v>73</v>
      </c>
      <c r="J22811">
        <v>1356</v>
      </c>
      <c r="K22811">
        <v>1</v>
      </c>
      <c r="L22811">
        <v>64</v>
      </c>
      <c r="M22811">
        <v>489</v>
      </c>
      <c r="N22811" t="s">
        <v>18</v>
      </c>
      <c r="O22811">
        <v>0</v>
      </c>
      <c r="P22811">
        <v>1955</v>
      </c>
    </row>
    <row r="22812" spans="1:16" x14ac:dyDescent="0.25">
      <c r="A22812" t="s">
        <v>33676</v>
      </c>
      <c r="B22812">
        <v>465</v>
      </c>
      <c r="C22812" s="3" t="str">
        <f>HYPERLINK("http://www.uniprot.org/uniprot/I3T480","tr|I3T480|I3T480_MEDTR")</f>
        <v>tr|I3T480|I3T480_MEDTR</v>
      </c>
      <c r="D22812" t="s">
        <v>22</v>
      </c>
      <c r="E22812">
        <v>78.7</v>
      </c>
      <c r="F22812">
        <v>155</v>
      </c>
      <c r="G22812">
        <v>33</v>
      </c>
      <c r="H22812">
        <v>1</v>
      </c>
      <c r="I22812">
        <v>1</v>
      </c>
      <c r="J22812">
        <v>462</v>
      </c>
      <c r="K22812">
        <v>1</v>
      </c>
      <c r="L22812">
        <v>34</v>
      </c>
      <c r="M22812">
        <v>176</v>
      </c>
      <c r="N22812" t="s">
        <v>18</v>
      </c>
      <c r="O22812" s="1">
        <v>1.1542E-62</v>
      </c>
      <c r="P22812">
        <v>622</v>
      </c>
    </row>
    <row r="22813" spans="1:16" x14ac:dyDescent="0.25">
      <c r="A22813" t="s">
        <v>33677</v>
      </c>
      <c r="B22813">
        <v>387</v>
      </c>
      <c r="C22813" s="3" t="str">
        <f>HYPERLINK("http://www.uniprot.org/uniprot/D7UCE3","tr|D7UCE3|D7UCE3_VITVI")</f>
        <v>tr|D7UCE3|D7UCE3_VITVI</v>
      </c>
      <c r="D22813" t="s">
        <v>1681</v>
      </c>
      <c r="E22813">
        <v>43.39</v>
      </c>
      <c r="F22813">
        <v>159</v>
      </c>
      <c r="G22813">
        <v>90</v>
      </c>
      <c r="H22813">
        <v>41</v>
      </c>
      <c r="I22813">
        <v>16</v>
      </c>
      <c r="J22813">
        <v>369</v>
      </c>
      <c r="K22813">
        <v>1</v>
      </c>
      <c r="L22813">
        <v>482</v>
      </c>
      <c r="M22813">
        <v>638</v>
      </c>
      <c r="N22813" t="s">
        <v>18</v>
      </c>
      <c r="O22813" s="1">
        <v>3.7375499999999998E-21</v>
      </c>
      <c r="P22813">
        <v>264</v>
      </c>
    </row>
    <row r="22814" spans="1:16" x14ac:dyDescent="0.25">
      <c r="A22814" t="s">
        <v>33678</v>
      </c>
      <c r="B22814">
        <v>405</v>
      </c>
      <c r="C22814" s="3" t="str">
        <f>HYPERLINK("http://www.uniprot.org/uniprot/C6TDU4","tr|C6TDU4|C6TDU4_SOYBN")</f>
        <v>tr|C6TDU4|C6TDU4_SOYBN</v>
      </c>
      <c r="D22814" t="s">
        <v>210</v>
      </c>
      <c r="E22814">
        <v>65.92</v>
      </c>
      <c r="F22814">
        <v>135</v>
      </c>
      <c r="G22814">
        <v>46</v>
      </c>
      <c r="H22814">
        <v>11</v>
      </c>
      <c r="I22814">
        <v>25</v>
      </c>
      <c r="J22814">
        <v>396</v>
      </c>
      <c r="K22814">
        <v>1</v>
      </c>
      <c r="L22814">
        <v>52</v>
      </c>
      <c r="M22814">
        <v>186</v>
      </c>
      <c r="N22814" t="s">
        <v>18</v>
      </c>
      <c r="O22814" s="1">
        <v>7.7829200000000007E-43</v>
      </c>
      <c r="P22814">
        <v>451</v>
      </c>
    </row>
    <row r="22815" spans="1:16" x14ac:dyDescent="0.25">
      <c r="A22815" t="s">
        <v>33679</v>
      </c>
      <c r="B22815">
        <v>9663</v>
      </c>
      <c r="C22815" s="3" t="str">
        <f>HYPERLINK("http://www.uniprot.org/uniprot/K7KR26","tr|K7KR26|K7KR26_SOYBN")</f>
        <v>tr|K7KR26|K7KR26_SOYBN</v>
      </c>
      <c r="D22815" t="s">
        <v>28</v>
      </c>
      <c r="E22815">
        <v>79.14</v>
      </c>
      <c r="F22815">
        <v>3236</v>
      </c>
      <c r="G22815">
        <v>675</v>
      </c>
      <c r="H22815">
        <v>16</v>
      </c>
      <c r="I22815">
        <v>1</v>
      </c>
      <c r="J22815">
        <v>9660</v>
      </c>
      <c r="K22815">
        <v>1</v>
      </c>
      <c r="L22815">
        <v>1</v>
      </c>
      <c r="M22815">
        <v>3217</v>
      </c>
      <c r="N22815" t="s">
        <v>18</v>
      </c>
      <c r="O22815">
        <v>0</v>
      </c>
      <c r="P22815">
        <v>12991</v>
      </c>
    </row>
    <row r="22816" spans="1:16" x14ac:dyDescent="0.25">
      <c r="A22816" t="s">
        <v>33680</v>
      </c>
      <c r="B22816">
        <v>885</v>
      </c>
      <c r="C22816" s="3" t="str">
        <f>HYPERLINK("http://www.uniprot.org/uniprot/G7JHD8","tr|G7JHD8|G7JHD8_MEDTR")</f>
        <v>tr|G7JHD8|G7JHD8_MEDTR</v>
      </c>
      <c r="D22816" t="s">
        <v>33681</v>
      </c>
      <c r="E22816">
        <v>73.64</v>
      </c>
      <c r="F22816">
        <v>296</v>
      </c>
      <c r="G22816">
        <v>78</v>
      </c>
      <c r="H22816">
        <v>2</v>
      </c>
      <c r="I22816">
        <v>1</v>
      </c>
      <c r="J22816">
        <v>882</v>
      </c>
      <c r="K22816">
        <v>1</v>
      </c>
      <c r="L22816">
        <v>1</v>
      </c>
      <c r="M22816">
        <v>296</v>
      </c>
      <c r="N22816" t="s">
        <v>18</v>
      </c>
      <c r="O22816" s="1">
        <v>4.7922800000000002E-113</v>
      </c>
      <c r="P22816">
        <v>1061</v>
      </c>
    </row>
    <row r="22817" spans="1:16" x14ac:dyDescent="0.25">
      <c r="A22817" t="s">
        <v>33682</v>
      </c>
      <c r="B22817">
        <v>732</v>
      </c>
      <c r="C22817" s="3" t="str">
        <f>HYPERLINK("http://www.uniprot.org/uniprot/C6TMW7","tr|C6TMW7|C6TMW7_SOYBN")</f>
        <v>tr|C6TMW7|C6TMW7_SOYBN</v>
      </c>
      <c r="D22817" t="s">
        <v>210</v>
      </c>
      <c r="E22817">
        <v>86</v>
      </c>
      <c r="F22817">
        <v>243</v>
      </c>
      <c r="G22817">
        <v>34</v>
      </c>
      <c r="H22817">
        <v>0</v>
      </c>
      <c r="I22817">
        <v>1</v>
      </c>
      <c r="J22817">
        <v>729</v>
      </c>
      <c r="K22817">
        <v>1</v>
      </c>
      <c r="L22817">
        <v>1</v>
      </c>
      <c r="M22817">
        <v>239</v>
      </c>
      <c r="N22817" t="s">
        <v>18</v>
      </c>
      <c r="O22817" s="1">
        <v>1.12276E-121</v>
      </c>
      <c r="P22817">
        <v>1134</v>
      </c>
    </row>
    <row r="22818" spans="1:16" x14ac:dyDescent="0.25">
      <c r="A22818" t="s">
        <v>33683</v>
      </c>
      <c r="B22818">
        <v>2229</v>
      </c>
      <c r="C22818" s="3" t="str">
        <f>HYPERLINK("http://www.uniprot.org/uniprot/G7JKE6","tr|G7JKE6|G7JKE6_MEDTR")</f>
        <v>tr|G7JKE6|G7JKE6_MEDTR</v>
      </c>
      <c r="D22818" t="s">
        <v>33684</v>
      </c>
      <c r="E22818">
        <v>79.48</v>
      </c>
      <c r="F22818">
        <v>741</v>
      </c>
      <c r="G22818">
        <v>152</v>
      </c>
      <c r="H22818">
        <v>0</v>
      </c>
      <c r="I22818">
        <v>1</v>
      </c>
      <c r="J22818">
        <v>2223</v>
      </c>
      <c r="K22818">
        <v>1</v>
      </c>
      <c r="L22818">
        <v>78</v>
      </c>
      <c r="M22818">
        <v>818</v>
      </c>
      <c r="N22818" t="s">
        <v>18</v>
      </c>
      <c r="O22818">
        <v>0</v>
      </c>
      <c r="P22818">
        <v>3054</v>
      </c>
    </row>
    <row r="22819" spans="1:16" x14ac:dyDescent="0.25">
      <c r="A22819" t="s">
        <v>33685</v>
      </c>
      <c r="B22819">
        <v>3144</v>
      </c>
      <c r="C22819" s="3" t="str">
        <f>HYPERLINK("http://www.uniprot.org/uniprot/G8DCY4","tr|G8DCY4|G8DCY4_PHAVU")</f>
        <v>tr|G8DCY4|G8DCY4_PHAVU</v>
      </c>
      <c r="D22819" t="s">
        <v>1086</v>
      </c>
      <c r="E22819">
        <v>82.32</v>
      </c>
      <c r="F22819">
        <v>1041</v>
      </c>
      <c r="G22819">
        <v>184</v>
      </c>
      <c r="H22819">
        <v>0</v>
      </c>
      <c r="I22819">
        <v>1</v>
      </c>
      <c r="J22819">
        <v>3123</v>
      </c>
      <c r="K22819">
        <v>1</v>
      </c>
      <c r="L22819">
        <v>315</v>
      </c>
      <c r="M22819">
        <v>1268</v>
      </c>
      <c r="N22819" t="s">
        <v>18</v>
      </c>
      <c r="O22819">
        <v>0</v>
      </c>
      <c r="P22819">
        <v>4448</v>
      </c>
    </row>
    <row r="22820" spans="1:16" x14ac:dyDescent="0.25">
      <c r="A22820" t="s">
        <v>33686</v>
      </c>
      <c r="B22820">
        <v>507</v>
      </c>
      <c r="C22820" s="3" t="str">
        <f>HYPERLINK("http://www.uniprot.org/uniprot/G7LGT1","tr|G7LGT1|G7LGT1_MEDTR")</f>
        <v>tr|G7LGT1|G7LGT1_MEDTR</v>
      </c>
      <c r="D22820" t="s">
        <v>33687</v>
      </c>
      <c r="E22820">
        <v>84.52</v>
      </c>
      <c r="F22820">
        <v>168</v>
      </c>
      <c r="G22820">
        <v>26</v>
      </c>
      <c r="H22820">
        <v>1</v>
      </c>
      <c r="I22820">
        <v>1</v>
      </c>
      <c r="J22820">
        <v>501</v>
      </c>
      <c r="K22820">
        <v>1</v>
      </c>
      <c r="L22820">
        <v>1</v>
      </c>
      <c r="M22820">
        <v>168</v>
      </c>
      <c r="N22820" t="s">
        <v>18</v>
      </c>
      <c r="O22820" s="1">
        <v>4.3173199999999999E-78</v>
      </c>
      <c r="P22820">
        <v>755</v>
      </c>
    </row>
    <row r="22821" spans="1:16" x14ac:dyDescent="0.25">
      <c r="A22821" t="s">
        <v>33688</v>
      </c>
      <c r="B22821">
        <v>1482</v>
      </c>
      <c r="C22821" s="3" t="str">
        <f>HYPERLINK("http://www.uniprot.org/uniprot/G7JZW7","tr|G7JZW7|G7JZW7_MEDTR")</f>
        <v>tr|G7JZW7|G7JZW7_MEDTR</v>
      </c>
      <c r="D22821" t="s">
        <v>33689</v>
      </c>
      <c r="E22821">
        <v>75.86</v>
      </c>
      <c r="F22821">
        <v>493</v>
      </c>
      <c r="G22821">
        <v>119</v>
      </c>
      <c r="H22821">
        <v>1</v>
      </c>
      <c r="I22821">
        <v>1</v>
      </c>
      <c r="J22821">
        <v>1476</v>
      </c>
      <c r="K22821">
        <v>1</v>
      </c>
      <c r="L22821">
        <v>1</v>
      </c>
      <c r="M22821">
        <v>490</v>
      </c>
      <c r="N22821" t="s">
        <v>18</v>
      </c>
      <c r="O22821">
        <v>0</v>
      </c>
      <c r="P22821">
        <v>1904</v>
      </c>
    </row>
    <row r="22822" spans="1:16" x14ac:dyDescent="0.25">
      <c r="A22822" t="s">
        <v>33690</v>
      </c>
      <c r="B22822">
        <v>993</v>
      </c>
      <c r="C22822" s="3" t="str">
        <f>HYPERLINK("http://www.uniprot.org/uniprot/Q9SYA9","tr|Q9SYA9|Q9SYA9_ARATH")</f>
        <v>tr|Q9SYA9|Q9SYA9_ARATH</v>
      </c>
      <c r="D22822" t="s">
        <v>33691</v>
      </c>
      <c r="E22822">
        <v>37.93</v>
      </c>
      <c r="F22822">
        <v>116</v>
      </c>
      <c r="G22822">
        <v>72</v>
      </c>
      <c r="H22822">
        <v>3</v>
      </c>
      <c r="I22822">
        <v>43</v>
      </c>
      <c r="J22822">
        <v>381</v>
      </c>
      <c r="K22822">
        <v>1</v>
      </c>
      <c r="L22822">
        <v>155</v>
      </c>
      <c r="M22822">
        <v>269</v>
      </c>
      <c r="N22822" t="s">
        <v>18</v>
      </c>
      <c r="O22822" s="1">
        <v>4.4257799999999997E-12</v>
      </c>
      <c r="P22822">
        <v>191</v>
      </c>
    </row>
    <row r="22823" spans="1:16" x14ac:dyDescent="0.25">
      <c r="A22823" t="s">
        <v>33692</v>
      </c>
      <c r="B22823">
        <v>1446</v>
      </c>
      <c r="C22823" s="3" t="str">
        <f>HYPERLINK("http://www.uniprot.org/uniprot/I1LXT0","tr|I1LXT0|I1LXT0_SOYBN")</f>
        <v>tr|I1LXT0|I1LXT0_SOYBN</v>
      </c>
      <c r="D22823" t="s">
        <v>28</v>
      </c>
      <c r="E22823">
        <v>78.09</v>
      </c>
      <c r="F22823">
        <v>210</v>
      </c>
      <c r="G22823">
        <v>46</v>
      </c>
      <c r="H22823">
        <v>0</v>
      </c>
      <c r="I22823">
        <v>421</v>
      </c>
      <c r="J22823">
        <v>1050</v>
      </c>
      <c r="K22823">
        <v>1</v>
      </c>
      <c r="L22823">
        <v>365</v>
      </c>
      <c r="M22823">
        <v>574</v>
      </c>
      <c r="N22823" t="s">
        <v>18</v>
      </c>
      <c r="O22823" s="1">
        <v>3.8931000000000002E-88</v>
      </c>
      <c r="P22823">
        <v>849</v>
      </c>
    </row>
    <row r="22824" spans="1:16" x14ac:dyDescent="0.25">
      <c r="A22824" t="s">
        <v>33693</v>
      </c>
      <c r="B22824">
        <v>1134</v>
      </c>
      <c r="C22824" s="3" t="str">
        <f>HYPERLINK("http://www.uniprot.org/uniprot/G7IKJ3","tr|G7IKJ3|G7IKJ3_MEDTR")</f>
        <v>tr|G7IKJ3|G7IKJ3_MEDTR</v>
      </c>
      <c r="D22824" t="s">
        <v>3121</v>
      </c>
      <c r="E22824">
        <v>35.479999999999997</v>
      </c>
      <c r="F22824">
        <v>186</v>
      </c>
      <c r="G22824">
        <v>120</v>
      </c>
      <c r="H22824">
        <v>2</v>
      </c>
      <c r="I22824">
        <v>301</v>
      </c>
      <c r="J22824">
        <v>852</v>
      </c>
      <c r="K22824">
        <v>1</v>
      </c>
      <c r="L22824">
        <v>637</v>
      </c>
      <c r="M22824">
        <v>816</v>
      </c>
      <c r="N22824" t="s">
        <v>18</v>
      </c>
      <c r="O22824" s="1">
        <v>1.9764199999999999E-26</v>
      </c>
      <c r="P22824">
        <v>285</v>
      </c>
    </row>
    <row r="22825" spans="1:16" x14ac:dyDescent="0.25">
      <c r="A22825" t="s">
        <v>33694</v>
      </c>
      <c r="B22825">
        <v>1302</v>
      </c>
      <c r="C22825" s="3" t="str">
        <f>HYPERLINK("http://www.uniprot.org/uniprot/I1KW97","tr|I1KW97|I1KW97_SOYBN")</f>
        <v>tr|I1KW97|I1KW97_SOYBN</v>
      </c>
      <c r="D22825" t="s">
        <v>28</v>
      </c>
      <c r="E22825">
        <v>48.54</v>
      </c>
      <c r="F22825">
        <v>447</v>
      </c>
      <c r="G22825">
        <v>230</v>
      </c>
      <c r="H22825">
        <v>14</v>
      </c>
      <c r="I22825">
        <v>1</v>
      </c>
      <c r="J22825">
        <v>1299</v>
      </c>
      <c r="K22825">
        <v>1</v>
      </c>
      <c r="L22825">
        <v>2</v>
      </c>
      <c r="M22825">
        <v>383</v>
      </c>
      <c r="N22825" t="s">
        <v>18</v>
      </c>
      <c r="O22825" s="1">
        <v>1.3617199999999999E-97</v>
      </c>
      <c r="P22825">
        <v>930</v>
      </c>
    </row>
    <row r="22826" spans="1:16" x14ac:dyDescent="0.25">
      <c r="A22826" t="s">
        <v>33695</v>
      </c>
      <c r="B22826">
        <v>1536</v>
      </c>
      <c r="C22826" s="3" t="str">
        <f>HYPERLINK("http://www.uniprot.org/uniprot/C6T7F2","tr|C6T7F2|C6T7F2_SOYBN")</f>
        <v>tr|C6T7F2|C6T7F2_SOYBN</v>
      </c>
      <c r="D22826" t="s">
        <v>210</v>
      </c>
      <c r="E22826">
        <v>81.81</v>
      </c>
      <c r="F22826">
        <v>275</v>
      </c>
      <c r="G22826">
        <v>50</v>
      </c>
      <c r="H22826">
        <v>0</v>
      </c>
      <c r="I22826">
        <v>637</v>
      </c>
      <c r="J22826">
        <v>1461</v>
      </c>
      <c r="K22826">
        <v>1</v>
      </c>
      <c r="L22826">
        <v>131</v>
      </c>
      <c r="M22826">
        <v>400</v>
      </c>
      <c r="N22826" t="s">
        <v>18</v>
      </c>
      <c r="O22826" s="1">
        <v>4.48299E-130</v>
      </c>
      <c r="P22826">
        <v>1211</v>
      </c>
    </row>
    <row r="22827" spans="1:16" x14ac:dyDescent="0.25">
      <c r="A22827" t="s">
        <v>33696</v>
      </c>
      <c r="B22827">
        <v>1074</v>
      </c>
      <c r="C22827" s="3" t="str">
        <f>HYPERLINK("http://www.uniprot.org/uniprot/G7IUB7","tr|G7IUB7|G7IUB7_MEDTR")</f>
        <v>tr|G7IUB7|G7IUB7_MEDTR</v>
      </c>
      <c r="D22827" t="s">
        <v>33697</v>
      </c>
      <c r="E22827">
        <v>65.569999999999993</v>
      </c>
      <c r="F22827">
        <v>398</v>
      </c>
      <c r="G22827">
        <v>137</v>
      </c>
      <c r="H22827">
        <v>41</v>
      </c>
      <c r="I22827">
        <v>1</v>
      </c>
      <c r="J22827">
        <v>1071</v>
      </c>
      <c r="K22827">
        <v>1</v>
      </c>
      <c r="L22827">
        <v>1</v>
      </c>
      <c r="M22827">
        <v>376</v>
      </c>
      <c r="N22827" t="s">
        <v>18</v>
      </c>
      <c r="O22827" s="1">
        <v>1.6097799999999999E-135</v>
      </c>
      <c r="P22827">
        <v>1256</v>
      </c>
    </row>
    <row r="22828" spans="1:16" x14ac:dyDescent="0.25">
      <c r="A22828" t="s">
        <v>33698</v>
      </c>
      <c r="B22828">
        <v>942</v>
      </c>
      <c r="C22828" s="3" t="str">
        <f>HYPERLINK("http://www.uniprot.org/uniprot/G7JWR5","tr|G7JWR5|G7JWR5_MEDTR")</f>
        <v>tr|G7JWR5|G7JWR5_MEDTR</v>
      </c>
      <c r="D22828" t="s">
        <v>4803</v>
      </c>
      <c r="E22828">
        <v>59.71</v>
      </c>
      <c r="F22828">
        <v>355</v>
      </c>
      <c r="G22828">
        <v>143</v>
      </c>
      <c r="H22828">
        <v>44</v>
      </c>
      <c r="I22828">
        <v>4</v>
      </c>
      <c r="J22828">
        <v>936</v>
      </c>
      <c r="K22828">
        <v>1</v>
      </c>
      <c r="L22828">
        <v>263</v>
      </c>
      <c r="M22828">
        <v>617</v>
      </c>
      <c r="N22828" t="s">
        <v>18</v>
      </c>
      <c r="O22828" s="1">
        <v>7.7005099999999999E-112</v>
      </c>
      <c r="P22828">
        <v>1051</v>
      </c>
    </row>
    <row r="22829" spans="1:16" x14ac:dyDescent="0.25">
      <c r="A22829" t="s">
        <v>33699</v>
      </c>
      <c r="B22829">
        <v>732</v>
      </c>
      <c r="C22829" s="3" t="str">
        <f>HYPERLINK("http://www.uniprot.org/uniprot/G7KG39","tr|G7KG39|G7KG39_MEDTR")</f>
        <v>tr|G7KG39|G7KG39_MEDTR</v>
      </c>
      <c r="D22829" t="s">
        <v>33700</v>
      </c>
      <c r="E22829">
        <v>77.36</v>
      </c>
      <c r="F22829">
        <v>243</v>
      </c>
      <c r="G22829">
        <v>55</v>
      </c>
      <c r="H22829">
        <v>0</v>
      </c>
      <c r="I22829">
        <v>1</v>
      </c>
      <c r="J22829">
        <v>729</v>
      </c>
      <c r="K22829">
        <v>1</v>
      </c>
      <c r="L22829">
        <v>37</v>
      </c>
      <c r="M22829">
        <v>278</v>
      </c>
      <c r="N22829" t="s">
        <v>18</v>
      </c>
      <c r="O22829" s="1">
        <v>3.2819099999999999E-105</v>
      </c>
      <c r="P22829">
        <v>992</v>
      </c>
    </row>
    <row r="22830" spans="1:16" x14ac:dyDescent="0.25">
      <c r="A22830" t="s">
        <v>33701</v>
      </c>
      <c r="B22830">
        <v>1086</v>
      </c>
      <c r="C22830" s="3" t="str">
        <f>HYPERLINK("http://www.uniprot.org/uniprot/G7K2T1","tr|G7K2T1|G7K2T1_MEDTR")</f>
        <v>tr|G7K2T1|G7K2T1_MEDTR</v>
      </c>
      <c r="D22830" t="s">
        <v>33702</v>
      </c>
      <c r="E22830">
        <v>95.29</v>
      </c>
      <c r="F22830">
        <v>361</v>
      </c>
      <c r="G22830">
        <v>17</v>
      </c>
      <c r="H22830">
        <v>0</v>
      </c>
      <c r="I22830">
        <v>1</v>
      </c>
      <c r="J22830">
        <v>1083</v>
      </c>
      <c r="K22830">
        <v>1</v>
      </c>
      <c r="L22830">
        <v>1</v>
      </c>
      <c r="M22830">
        <v>361</v>
      </c>
      <c r="N22830" t="s">
        <v>18</v>
      </c>
      <c r="O22830">
        <v>0</v>
      </c>
      <c r="P22830">
        <v>1805</v>
      </c>
    </row>
    <row r="22831" spans="1:16" x14ac:dyDescent="0.25">
      <c r="A22831" t="s">
        <v>33703</v>
      </c>
      <c r="B22831">
        <v>1335</v>
      </c>
      <c r="C22831" s="3" t="str">
        <f>HYPERLINK("http://www.uniprot.org/uniprot/G7L437","tr|G7L437|G7L437_MEDTR")</f>
        <v>tr|G7L437|G7L437_MEDTR</v>
      </c>
      <c r="D22831" t="s">
        <v>33704</v>
      </c>
      <c r="E22831">
        <v>60.84</v>
      </c>
      <c r="F22831">
        <v>452</v>
      </c>
      <c r="G22831">
        <v>177</v>
      </c>
      <c r="H22831">
        <v>26</v>
      </c>
      <c r="I22831">
        <v>1</v>
      </c>
      <c r="J22831">
        <v>1278</v>
      </c>
      <c r="K22831">
        <v>1</v>
      </c>
      <c r="L22831">
        <v>1</v>
      </c>
      <c r="M22831">
        <v>448</v>
      </c>
      <c r="N22831" t="s">
        <v>18</v>
      </c>
      <c r="O22831" s="1">
        <v>2.0233600000000001E-128</v>
      </c>
      <c r="P22831">
        <v>1196</v>
      </c>
    </row>
    <row r="22832" spans="1:16" x14ac:dyDescent="0.25">
      <c r="A22832" t="s">
        <v>33705</v>
      </c>
      <c r="B22832">
        <v>2319</v>
      </c>
      <c r="C22832" s="3" t="str">
        <f>HYPERLINK("http://www.uniprot.org/uniprot/Q2HT93","tr|Q2HT93|Q2HT93_MEDTR")</f>
        <v>tr|Q2HT93|Q2HT93_MEDTR</v>
      </c>
      <c r="D22832" t="s">
        <v>33706</v>
      </c>
      <c r="E22832">
        <v>72.98</v>
      </c>
      <c r="F22832">
        <v>796</v>
      </c>
      <c r="G22832">
        <v>215</v>
      </c>
      <c r="H22832">
        <v>24</v>
      </c>
      <c r="I22832">
        <v>1</v>
      </c>
      <c r="J22832">
        <v>2316</v>
      </c>
      <c r="K22832">
        <v>1</v>
      </c>
      <c r="L22832">
        <v>1</v>
      </c>
      <c r="M22832">
        <v>794</v>
      </c>
      <c r="N22832" t="s">
        <v>18</v>
      </c>
      <c r="O22832">
        <v>0</v>
      </c>
      <c r="P22832">
        <v>2857</v>
      </c>
    </row>
    <row r="22833" spans="1:16" x14ac:dyDescent="0.25">
      <c r="A22833" t="s">
        <v>33707</v>
      </c>
      <c r="B22833">
        <v>1158</v>
      </c>
      <c r="C22833" s="3" t="str">
        <f>HYPERLINK("http://www.uniprot.org/uniprot/K7L1J8","tr|K7L1J8|K7L1J8_SOYBN")</f>
        <v>tr|K7L1J8|K7L1J8_SOYBN</v>
      </c>
      <c r="D22833" t="s">
        <v>28</v>
      </c>
      <c r="E22833">
        <v>52.84</v>
      </c>
      <c r="F22833">
        <v>369</v>
      </c>
      <c r="G22833">
        <v>174</v>
      </c>
      <c r="H22833">
        <v>9</v>
      </c>
      <c r="I22833">
        <v>28</v>
      </c>
      <c r="J22833">
        <v>1107</v>
      </c>
      <c r="K22833">
        <v>1</v>
      </c>
      <c r="L22833">
        <v>36</v>
      </c>
      <c r="M22833">
        <v>401</v>
      </c>
      <c r="N22833" t="s">
        <v>18</v>
      </c>
      <c r="O22833" s="1">
        <v>4.8543900000000002E-96</v>
      </c>
      <c r="P22833">
        <v>916</v>
      </c>
    </row>
    <row r="22834" spans="1:16" x14ac:dyDescent="0.25">
      <c r="A22834" t="s">
        <v>33708</v>
      </c>
      <c r="B22834">
        <v>873</v>
      </c>
      <c r="C22834" s="3" t="str">
        <f>HYPERLINK("http://www.uniprot.org/uniprot/I1NF24","tr|I1NF24|I1NF24_SOYBN")</f>
        <v>tr|I1NF24|I1NF24_SOYBN</v>
      </c>
      <c r="D22834" t="s">
        <v>28</v>
      </c>
      <c r="E22834">
        <v>63.19</v>
      </c>
      <c r="F22834">
        <v>288</v>
      </c>
      <c r="G22834">
        <v>106</v>
      </c>
      <c r="H22834">
        <v>6</v>
      </c>
      <c r="I22834">
        <v>25</v>
      </c>
      <c r="J22834">
        <v>870</v>
      </c>
      <c r="K22834">
        <v>1</v>
      </c>
      <c r="L22834">
        <v>46</v>
      </c>
      <c r="M22834">
        <v>333</v>
      </c>
      <c r="N22834" t="s">
        <v>18</v>
      </c>
      <c r="O22834" s="1">
        <v>3.2458699999999999E-98</v>
      </c>
      <c r="P22834">
        <v>933</v>
      </c>
    </row>
    <row r="22835" spans="1:16" x14ac:dyDescent="0.25">
      <c r="A22835" t="s">
        <v>33709</v>
      </c>
      <c r="B22835">
        <v>882</v>
      </c>
      <c r="C22835" s="3" t="str">
        <f>HYPERLINK("http://www.uniprot.org/uniprot/I3T0C2","tr|I3T0C2|I3T0C2_MEDTR")</f>
        <v>tr|I3T0C2|I3T0C2_MEDTR</v>
      </c>
      <c r="D22835" t="s">
        <v>22</v>
      </c>
      <c r="E22835">
        <v>90.1</v>
      </c>
      <c r="F22835">
        <v>293</v>
      </c>
      <c r="G22835">
        <v>29</v>
      </c>
      <c r="H22835">
        <v>0</v>
      </c>
      <c r="I22835">
        <v>1</v>
      </c>
      <c r="J22835">
        <v>879</v>
      </c>
      <c r="K22835">
        <v>1</v>
      </c>
      <c r="L22835">
        <v>1</v>
      </c>
      <c r="M22835">
        <v>293</v>
      </c>
      <c r="N22835" t="s">
        <v>18</v>
      </c>
      <c r="O22835" s="1">
        <v>1.9724500000000001E-159</v>
      </c>
      <c r="P22835">
        <v>1461</v>
      </c>
    </row>
    <row r="22836" spans="1:16" x14ac:dyDescent="0.25">
      <c r="A22836" t="s">
        <v>33710</v>
      </c>
      <c r="B22836">
        <v>2511</v>
      </c>
      <c r="C22836" s="3" t="str">
        <f>HYPERLINK("http://www.uniprot.org/uniprot/G7JB26","tr|G7JB26|G7JB26_MEDTR")</f>
        <v>tr|G7JB26|G7JB26_MEDTR</v>
      </c>
      <c r="D22836" t="s">
        <v>33711</v>
      </c>
      <c r="E22836">
        <v>81.599999999999994</v>
      </c>
      <c r="F22836">
        <v>837</v>
      </c>
      <c r="G22836">
        <v>154</v>
      </c>
      <c r="H22836">
        <v>1</v>
      </c>
      <c r="I22836">
        <v>1</v>
      </c>
      <c r="J22836">
        <v>2508</v>
      </c>
      <c r="K22836">
        <v>1</v>
      </c>
      <c r="L22836">
        <v>1</v>
      </c>
      <c r="M22836">
        <v>826</v>
      </c>
      <c r="N22836" t="s">
        <v>18</v>
      </c>
      <c r="O22836">
        <v>0</v>
      </c>
      <c r="P22836">
        <v>3614</v>
      </c>
    </row>
    <row r="22837" spans="1:16" x14ac:dyDescent="0.25">
      <c r="A22837" t="s">
        <v>33712</v>
      </c>
      <c r="B22837">
        <v>519</v>
      </c>
      <c r="C22837" s="3" t="str">
        <f>HYPERLINK("http://www.uniprot.org/uniprot/B7FHC6","tr|B7FHC6|B7FHC6_MEDTR")</f>
        <v>tr|B7FHC6|B7FHC6_MEDTR</v>
      </c>
      <c r="D22837" t="s">
        <v>27083</v>
      </c>
      <c r="E22837">
        <v>85.46</v>
      </c>
      <c r="F22837">
        <v>172</v>
      </c>
      <c r="G22837">
        <v>25</v>
      </c>
      <c r="H22837">
        <v>0</v>
      </c>
      <c r="I22837">
        <v>1</v>
      </c>
      <c r="J22837">
        <v>516</v>
      </c>
      <c r="K22837">
        <v>1</v>
      </c>
      <c r="L22837">
        <v>1</v>
      </c>
      <c r="M22837">
        <v>164</v>
      </c>
      <c r="N22837" t="s">
        <v>18</v>
      </c>
      <c r="O22837" s="1">
        <v>1.44907E-73</v>
      </c>
      <c r="P22837">
        <v>716</v>
      </c>
    </row>
    <row r="22838" spans="1:16" x14ac:dyDescent="0.25">
      <c r="A22838" t="s">
        <v>33713</v>
      </c>
      <c r="B22838">
        <v>1590</v>
      </c>
      <c r="C22838" s="3" t="str">
        <f>HYPERLINK("http://www.uniprot.org/uniprot/K7LA07","tr|K7LA07|K7LA07_SOYBN")</f>
        <v>tr|K7LA07|K7LA07_SOYBN</v>
      </c>
      <c r="D22838" t="s">
        <v>28</v>
      </c>
      <c r="E22838">
        <v>88.27</v>
      </c>
      <c r="F22838">
        <v>529</v>
      </c>
      <c r="G22838">
        <v>62</v>
      </c>
      <c r="H22838">
        <v>0</v>
      </c>
      <c r="I22838">
        <v>1</v>
      </c>
      <c r="J22838">
        <v>1587</v>
      </c>
      <c r="K22838">
        <v>1</v>
      </c>
      <c r="L22838">
        <v>137</v>
      </c>
      <c r="M22838">
        <v>663</v>
      </c>
      <c r="N22838" t="s">
        <v>18</v>
      </c>
      <c r="O22838">
        <v>0</v>
      </c>
      <c r="P22838">
        <v>2467</v>
      </c>
    </row>
    <row r="22839" spans="1:16" x14ac:dyDescent="0.25">
      <c r="A22839" t="s">
        <v>33714</v>
      </c>
      <c r="B22839">
        <v>567</v>
      </c>
      <c r="C22839" s="3" t="str">
        <f>HYPERLINK("http://www.uniprot.org/uniprot/G7KE52","tr|G7KE52|G7KE52_MEDTR")</f>
        <v>tr|G7KE52|G7KE52_MEDTR</v>
      </c>
      <c r="D22839" t="s">
        <v>33715</v>
      </c>
      <c r="E22839">
        <v>65.599999999999994</v>
      </c>
      <c r="F22839">
        <v>189</v>
      </c>
      <c r="G22839">
        <v>65</v>
      </c>
      <c r="H22839">
        <v>2</v>
      </c>
      <c r="I22839">
        <v>1</v>
      </c>
      <c r="J22839">
        <v>561</v>
      </c>
      <c r="K22839">
        <v>1</v>
      </c>
      <c r="L22839">
        <v>1</v>
      </c>
      <c r="M22839">
        <v>189</v>
      </c>
      <c r="N22839" t="s">
        <v>18</v>
      </c>
      <c r="O22839" s="1">
        <v>7.0833399999999997E-59</v>
      </c>
      <c r="P22839">
        <v>590</v>
      </c>
    </row>
    <row r="22840" spans="1:16" x14ac:dyDescent="0.25">
      <c r="A22840" t="s">
        <v>33716</v>
      </c>
      <c r="B22840">
        <v>318</v>
      </c>
      <c r="C22840" s="3" t="str">
        <f>HYPERLINK("http://www.uniprot.org/uniprot/G7LBC7","tr|G7LBC7|G7LBC7_MEDTR")</f>
        <v>tr|G7LBC7|G7LBC7_MEDTR</v>
      </c>
      <c r="D22840" t="s">
        <v>33717</v>
      </c>
      <c r="E22840">
        <v>88.17</v>
      </c>
      <c r="F22840">
        <v>93</v>
      </c>
      <c r="G22840">
        <v>11</v>
      </c>
      <c r="H22840">
        <v>0</v>
      </c>
      <c r="I22840">
        <v>34</v>
      </c>
      <c r="J22840">
        <v>312</v>
      </c>
      <c r="K22840">
        <v>1</v>
      </c>
      <c r="L22840">
        <v>123</v>
      </c>
      <c r="M22840">
        <v>213</v>
      </c>
      <c r="N22840" t="s">
        <v>18</v>
      </c>
      <c r="O22840" s="1">
        <v>3.2379100000000001E-41</v>
      </c>
      <c r="P22840">
        <v>437</v>
      </c>
    </row>
    <row r="22841" spans="1:16" x14ac:dyDescent="0.25">
      <c r="A22841" t="s">
        <v>33718</v>
      </c>
      <c r="B22841">
        <v>885</v>
      </c>
      <c r="C22841" s="3" t="str">
        <f>HYPERLINK("http://www.uniprot.org/uniprot/B0BLH3","tr|B0BLH3|B0BLH3_LOTJA")</f>
        <v>tr|B0BLH3|B0BLH3_LOTJA</v>
      </c>
      <c r="D22841" t="s">
        <v>33719</v>
      </c>
      <c r="E22841">
        <v>63.06</v>
      </c>
      <c r="F22841">
        <v>287</v>
      </c>
      <c r="G22841">
        <v>106</v>
      </c>
      <c r="H22841">
        <v>1</v>
      </c>
      <c r="I22841">
        <v>25</v>
      </c>
      <c r="J22841">
        <v>882</v>
      </c>
      <c r="K22841">
        <v>1</v>
      </c>
      <c r="L22841">
        <v>3</v>
      </c>
      <c r="M22841">
        <v>278</v>
      </c>
      <c r="N22841" t="s">
        <v>18</v>
      </c>
      <c r="O22841" s="1">
        <v>1.71636E-86</v>
      </c>
      <c r="P22841">
        <v>832</v>
      </c>
    </row>
    <row r="22842" spans="1:16" x14ac:dyDescent="0.25">
      <c r="A22842" t="s">
        <v>33720</v>
      </c>
      <c r="B22842">
        <v>426</v>
      </c>
      <c r="C22842" s="3" t="str">
        <f>HYPERLINK("http://www.uniprot.org/uniprot/I3SF90","tr|I3SF90|I3SF90_LOTJA")</f>
        <v>tr|I3SF90|I3SF90_LOTJA</v>
      </c>
      <c r="D22842" t="s">
        <v>93</v>
      </c>
      <c r="E22842">
        <v>92.14</v>
      </c>
      <c r="F22842">
        <v>140</v>
      </c>
      <c r="G22842">
        <v>11</v>
      </c>
      <c r="H22842">
        <v>0</v>
      </c>
      <c r="I22842">
        <v>4</v>
      </c>
      <c r="J22842">
        <v>423</v>
      </c>
      <c r="K22842">
        <v>1</v>
      </c>
      <c r="L22842">
        <v>4</v>
      </c>
      <c r="M22842">
        <v>143</v>
      </c>
      <c r="N22842" t="s">
        <v>18</v>
      </c>
      <c r="O22842" s="1">
        <v>4.5296000000000002E-67</v>
      </c>
      <c r="P22842">
        <v>660</v>
      </c>
    </row>
    <row r="22843" spans="1:16" x14ac:dyDescent="0.25">
      <c r="A22843" t="s">
        <v>33721</v>
      </c>
      <c r="B22843">
        <v>681</v>
      </c>
      <c r="C22843" s="3" t="str">
        <f>HYPERLINK("http://www.uniprot.org/uniprot/G7JKF1","tr|G7JKF1|G7JKF1_MEDTR")</f>
        <v>tr|G7JKF1|G7JKF1_MEDTR</v>
      </c>
      <c r="D22843" t="s">
        <v>33722</v>
      </c>
      <c r="E22843">
        <v>44.19</v>
      </c>
      <c r="F22843">
        <v>224</v>
      </c>
      <c r="G22843">
        <v>125</v>
      </c>
      <c r="H22843">
        <v>28</v>
      </c>
      <c r="I22843">
        <v>16</v>
      </c>
      <c r="J22843">
        <v>603</v>
      </c>
      <c r="K22843">
        <v>1</v>
      </c>
      <c r="L22843">
        <v>27</v>
      </c>
      <c r="M22843">
        <v>250</v>
      </c>
      <c r="N22843" t="s">
        <v>18</v>
      </c>
      <c r="O22843" s="1">
        <v>3.7754300000000001E-33</v>
      </c>
      <c r="P22843">
        <v>370</v>
      </c>
    </row>
    <row r="22844" spans="1:16" x14ac:dyDescent="0.25">
      <c r="A22844" t="s">
        <v>33723</v>
      </c>
      <c r="B22844">
        <v>2319</v>
      </c>
      <c r="C22844" s="3" t="str">
        <f>HYPERLINK("http://www.uniprot.org/uniprot/G7JWE4","tr|G7JWE4|G7JWE4_MEDTR")</f>
        <v>tr|G7JWE4|G7JWE4_MEDTR</v>
      </c>
      <c r="D22844" t="s">
        <v>33724</v>
      </c>
      <c r="E22844">
        <v>59.82</v>
      </c>
      <c r="F22844">
        <v>794</v>
      </c>
      <c r="G22844">
        <v>319</v>
      </c>
      <c r="H22844">
        <v>34</v>
      </c>
      <c r="I22844">
        <v>1</v>
      </c>
      <c r="J22844">
        <v>2280</v>
      </c>
      <c r="K22844">
        <v>1</v>
      </c>
      <c r="L22844">
        <v>1</v>
      </c>
      <c r="M22844">
        <v>720</v>
      </c>
      <c r="N22844" t="s">
        <v>18</v>
      </c>
      <c r="O22844">
        <v>0</v>
      </c>
      <c r="P22844">
        <v>2151</v>
      </c>
    </row>
    <row r="22845" spans="1:16" x14ac:dyDescent="0.25">
      <c r="A22845" t="s">
        <v>33725</v>
      </c>
      <c r="B22845">
        <v>786</v>
      </c>
      <c r="C22845" s="3" t="str">
        <f>HYPERLINK("http://www.uniprot.org/uniprot/A5BBQ2","tr|A5BBQ2|A5BBQ2_VITVI")</f>
        <v>tr|A5BBQ2|A5BBQ2_VITVI</v>
      </c>
      <c r="D22845" t="s">
        <v>4301</v>
      </c>
      <c r="E22845">
        <v>78.92</v>
      </c>
      <c r="F22845">
        <v>261</v>
      </c>
      <c r="G22845">
        <v>55</v>
      </c>
      <c r="H22845">
        <v>0</v>
      </c>
      <c r="I22845">
        <v>1</v>
      </c>
      <c r="J22845">
        <v>783</v>
      </c>
      <c r="K22845">
        <v>1</v>
      </c>
      <c r="L22845">
        <v>640</v>
      </c>
      <c r="M22845">
        <v>900</v>
      </c>
      <c r="N22845" t="s">
        <v>18</v>
      </c>
      <c r="O22845" s="1">
        <v>4.6324199999999999E-119</v>
      </c>
      <c r="P22845">
        <v>1112</v>
      </c>
    </row>
    <row r="22846" spans="1:16" x14ac:dyDescent="0.25">
      <c r="A22846" t="s">
        <v>33726</v>
      </c>
      <c r="B22846">
        <v>795</v>
      </c>
      <c r="C22846" s="3" t="str">
        <f>HYPERLINK("http://www.uniprot.org/uniprot/G7JXB6","tr|G7JXB6|G7JXB6_MEDTR")</f>
        <v>tr|G7JXB6|G7JXB6_MEDTR</v>
      </c>
      <c r="D22846" t="s">
        <v>5499</v>
      </c>
      <c r="E22846">
        <v>66.37</v>
      </c>
      <c r="F22846">
        <v>226</v>
      </c>
      <c r="G22846">
        <v>76</v>
      </c>
      <c r="H22846">
        <v>0</v>
      </c>
      <c r="I22846">
        <v>115</v>
      </c>
      <c r="J22846">
        <v>792</v>
      </c>
      <c r="K22846">
        <v>1</v>
      </c>
      <c r="L22846">
        <v>40</v>
      </c>
      <c r="M22846">
        <v>252</v>
      </c>
      <c r="N22846" t="s">
        <v>18</v>
      </c>
      <c r="O22846" s="1">
        <v>1.7683799999999999E-73</v>
      </c>
      <c r="P22846">
        <v>719</v>
      </c>
    </row>
    <row r="22847" spans="1:16" x14ac:dyDescent="0.25">
      <c r="A22847" t="s">
        <v>33727</v>
      </c>
      <c r="B22847">
        <v>1920</v>
      </c>
      <c r="C22847" s="3" t="str">
        <f>HYPERLINK("http://www.uniprot.org/uniprot/K7LYE7","tr|K7LYE7|K7LYE7_SOYBN")</f>
        <v>tr|K7LYE7|K7LYE7_SOYBN</v>
      </c>
      <c r="D22847" t="s">
        <v>28</v>
      </c>
      <c r="E22847">
        <v>24.88</v>
      </c>
      <c r="F22847">
        <v>635</v>
      </c>
      <c r="G22847">
        <v>477</v>
      </c>
      <c r="H22847">
        <v>30</v>
      </c>
      <c r="I22847">
        <v>97</v>
      </c>
      <c r="J22847">
        <v>1911</v>
      </c>
      <c r="K22847">
        <v>1</v>
      </c>
      <c r="L22847">
        <v>762</v>
      </c>
      <c r="M22847">
        <v>1320</v>
      </c>
      <c r="N22847" t="s">
        <v>18</v>
      </c>
      <c r="O22847" s="1">
        <v>5.5792900000000003E-19</v>
      </c>
      <c r="P22847">
        <v>254</v>
      </c>
    </row>
    <row r="22848" spans="1:16" x14ac:dyDescent="0.25">
      <c r="A22848" t="s">
        <v>33728</v>
      </c>
      <c r="B22848">
        <v>243</v>
      </c>
      <c r="C22848" s="3" t="str">
        <f>HYPERLINK("http://www.uniprot.org/uniprot/G7KRX6","tr|G7KRX6|G7KRX6_MEDTR")</f>
        <v>tr|G7KRX6|G7KRX6_MEDTR</v>
      </c>
      <c r="D22848" t="s">
        <v>15641</v>
      </c>
      <c r="E22848">
        <v>73.680000000000007</v>
      </c>
      <c r="F22848">
        <v>76</v>
      </c>
      <c r="G22848">
        <v>20</v>
      </c>
      <c r="H22848">
        <v>0</v>
      </c>
      <c r="I22848">
        <v>1</v>
      </c>
      <c r="J22848">
        <v>228</v>
      </c>
      <c r="K22848">
        <v>1</v>
      </c>
      <c r="L22848">
        <v>1</v>
      </c>
      <c r="M22848">
        <v>73</v>
      </c>
      <c r="N22848" t="s">
        <v>18</v>
      </c>
      <c r="O22848" s="1">
        <v>1.0046700000000001E-21</v>
      </c>
      <c r="P22848">
        <v>269</v>
      </c>
    </row>
    <row r="22849" spans="1:16" x14ac:dyDescent="0.25">
      <c r="A22849" t="s">
        <v>33729</v>
      </c>
      <c r="B22849">
        <v>861</v>
      </c>
      <c r="C22849" s="3" t="str">
        <f>HYPERLINK("http://www.uniprot.org/uniprot/K7MNX2","tr|K7MNX2|K7MNX2_SOYBN")</f>
        <v>tr|K7MNX2|K7MNX2_SOYBN</v>
      </c>
      <c r="D22849" t="s">
        <v>28</v>
      </c>
      <c r="E22849">
        <v>26.12</v>
      </c>
      <c r="F22849">
        <v>111</v>
      </c>
      <c r="G22849">
        <v>82</v>
      </c>
      <c r="H22849">
        <v>2</v>
      </c>
      <c r="I22849">
        <v>181</v>
      </c>
      <c r="J22849">
        <v>507</v>
      </c>
      <c r="K22849">
        <v>1</v>
      </c>
      <c r="L22849">
        <v>404</v>
      </c>
      <c r="M22849">
        <v>514</v>
      </c>
      <c r="N22849" t="s">
        <v>18</v>
      </c>
      <c r="O22849" s="1">
        <v>2.74209E-9</v>
      </c>
      <c r="P22849">
        <v>166</v>
      </c>
    </row>
    <row r="22850" spans="1:16" x14ac:dyDescent="0.25">
      <c r="A22850" t="s">
        <v>33730</v>
      </c>
      <c r="B22850">
        <v>255</v>
      </c>
      <c r="C22850" s="3" t="str">
        <f>HYPERLINK("http://www.uniprot.org/uniprot/Q949L5","tr|Q949L5|Q949L5_CICAR")</f>
        <v>tr|Q949L5|Q949L5_CICAR</v>
      </c>
      <c r="D22850" t="s">
        <v>55</v>
      </c>
      <c r="E22850">
        <v>80.59</v>
      </c>
      <c r="F22850">
        <v>67</v>
      </c>
      <c r="G22850">
        <v>13</v>
      </c>
      <c r="H22850">
        <v>0</v>
      </c>
      <c r="I22850">
        <v>52</v>
      </c>
      <c r="J22850">
        <v>252</v>
      </c>
      <c r="K22850">
        <v>1</v>
      </c>
      <c r="L22850">
        <v>18</v>
      </c>
      <c r="M22850">
        <v>84</v>
      </c>
      <c r="N22850" t="s">
        <v>18</v>
      </c>
      <c r="O22850" s="1">
        <v>1.1690200000000001E-22</v>
      </c>
      <c r="P22850">
        <v>277</v>
      </c>
    </row>
    <row r="22851" spans="1:16" x14ac:dyDescent="0.25">
      <c r="A22851" t="s">
        <v>33731</v>
      </c>
      <c r="B22851">
        <v>1059</v>
      </c>
      <c r="C22851" s="3" t="str">
        <f>HYPERLINK("http://www.uniprot.org/uniprot/G7JLY2","tr|G7JLY2|G7JLY2_MEDTR")</f>
        <v>tr|G7JLY2|G7JLY2_MEDTR</v>
      </c>
      <c r="D22851" t="s">
        <v>33732</v>
      </c>
      <c r="E22851">
        <v>84.01</v>
      </c>
      <c r="F22851">
        <v>344</v>
      </c>
      <c r="G22851">
        <v>55</v>
      </c>
      <c r="H22851">
        <v>8</v>
      </c>
      <c r="I22851">
        <v>1</v>
      </c>
      <c r="J22851">
        <v>1008</v>
      </c>
      <c r="K22851">
        <v>1</v>
      </c>
      <c r="L22851">
        <v>1</v>
      </c>
      <c r="M22851">
        <v>344</v>
      </c>
      <c r="N22851" t="s">
        <v>18</v>
      </c>
      <c r="O22851" s="1">
        <v>5.4342600000000003E-152</v>
      </c>
      <c r="P22851">
        <v>1398</v>
      </c>
    </row>
    <row r="22852" spans="1:16" x14ac:dyDescent="0.25">
      <c r="A22852" t="s">
        <v>33733</v>
      </c>
      <c r="B22852">
        <v>4044</v>
      </c>
      <c r="C22852" s="3" t="str">
        <f>HYPERLINK("http://www.uniprot.org/uniprot/G7IUC2","tr|G7IUC2|G7IUC2_MEDTR")</f>
        <v>tr|G7IUC2|G7IUC2_MEDTR</v>
      </c>
      <c r="D22852" t="s">
        <v>33734</v>
      </c>
      <c r="E22852">
        <v>86.84</v>
      </c>
      <c r="F22852">
        <v>1361</v>
      </c>
      <c r="G22852">
        <v>179</v>
      </c>
      <c r="H22852">
        <v>14</v>
      </c>
      <c r="I22852">
        <v>1</v>
      </c>
      <c r="J22852">
        <v>4041</v>
      </c>
      <c r="K22852">
        <v>1</v>
      </c>
      <c r="L22852">
        <v>1</v>
      </c>
      <c r="M22852">
        <v>1358</v>
      </c>
      <c r="N22852" t="s">
        <v>18</v>
      </c>
      <c r="O22852">
        <v>0</v>
      </c>
      <c r="P22852">
        <v>6167</v>
      </c>
    </row>
    <row r="22853" spans="1:16" x14ac:dyDescent="0.25">
      <c r="A22853" t="s">
        <v>33735</v>
      </c>
      <c r="B22853">
        <v>738</v>
      </c>
      <c r="C22853" s="3" t="str">
        <f>HYPERLINK("http://www.uniprot.org/uniprot/I1MJA3","tr|I1MJA3|I1MJA3_SOYBN")</f>
        <v>tr|I1MJA3|I1MJA3_SOYBN</v>
      </c>
      <c r="D22853" t="s">
        <v>28</v>
      </c>
      <c r="E22853">
        <v>76.19</v>
      </c>
      <c r="F22853">
        <v>252</v>
      </c>
      <c r="G22853">
        <v>60</v>
      </c>
      <c r="H22853">
        <v>7</v>
      </c>
      <c r="I22853">
        <v>1</v>
      </c>
      <c r="J22853">
        <v>735</v>
      </c>
      <c r="K22853">
        <v>1</v>
      </c>
      <c r="L22853">
        <v>1</v>
      </c>
      <c r="M22853">
        <v>251</v>
      </c>
      <c r="N22853" t="s">
        <v>18</v>
      </c>
      <c r="O22853" s="1">
        <v>8.5490700000000007E-93</v>
      </c>
      <c r="P22853">
        <v>885</v>
      </c>
    </row>
    <row r="22854" spans="1:16" x14ac:dyDescent="0.25">
      <c r="A22854" t="s">
        <v>33736</v>
      </c>
      <c r="B22854">
        <v>1173</v>
      </c>
      <c r="C22854" s="3" t="str">
        <f>HYPERLINK("http://www.uniprot.org/uniprot/K7MBH7","tr|K7MBH7|K7MBH7_SOYBN")</f>
        <v>tr|K7MBH7|K7MBH7_SOYBN</v>
      </c>
      <c r="D22854" t="s">
        <v>28</v>
      </c>
      <c r="E22854">
        <v>56.16</v>
      </c>
      <c r="F22854">
        <v>308</v>
      </c>
      <c r="G22854">
        <v>135</v>
      </c>
      <c r="H22854">
        <v>0</v>
      </c>
      <c r="I22854">
        <v>235</v>
      </c>
      <c r="J22854">
        <v>1158</v>
      </c>
      <c r="K22854">
        <v>1</v>
      </c>
      <c r="L22854">
        <v>28</v>
      </c>
      <c r="M22854">
        <v>334</v>
      </c>
      <c r="N22854" t="s">
        <v>18</v>
      </c>
      <c r="O22854" s="1">
        <v>3.2123500000000001E-95</v>
      </c>
      <c r="P22854">
        <v>909</v>
      </c>
    </row>
    <row r="22855" spans="1:16" x14ac:dyDescent="0.25">
      <c r="A22855" t="s">
        <v>33737</v>
      </c>
      <c r="B22855">
        <v>738</v>
      </c>
      <c r="C22855" s="3" t="str">
        <f>HYPERLINK("http://www.uniprot.org/uniprot/G7IG71","tr|G7IG71|G7IG71_MEDTR")</f>
        <v>tr|G7IG71|G7IG71_MEDTR</v>
      </c>
      <c r="D22855" t="s">
        <v>26885</v>
      </c>
      <c r="E22855">
        <v>65.98</v>
      </c>
      <c r="F22855">
        <v>244</v>
      </c>
      <c r="G22855">
        <v>83</v>
      </c>
      <c r="H22855">
        <v>2</v>
      </c>
      <c r="I22855">
        <v>1</v>
      </c>
      <c r="J22855">
        <v>726</v>
      </c>
      <c r="K22855">
        <v>1</v>
      </c>
      <c r="L22855">
        <v>32</v>
      </c>
      <c r="M22855">
        <v>274</v>
      </c>
      <c r="N22855" t="s">
        <v>18</v>
      </c>
      <c r="O22855" s="1">
        <v>9.8041099999999992E-81</v>
      </c>
      <c r="P22855">
        <v>781</v>
      </c>
    </row>
    <row r="22856" spans="1:16" x14ac:dyDescent="0.25">
      <c r="A22856" t="s">
        <v>33738</v>
      </c>
      <c r="B22856">
        <v>468</v>
      </c>
      <c r="C22856" s="3" t="str">
        <f>HYPERLINK("http://www.uniprot.org/uniprot/C6SZA9","tr|C6SZA9|C6SZA9_SOYBN")</f>
        <v>tr|C6SZA9|C6SZA9_SOYBN</v>
      </c>
      <c r="D22856" t="s">
        <v>11677</v>
      </c>
      <c r="E22856">
        <v>69.28</v>
      </c>
      <c r="F22856">
        <v>153</v>
      </c>
      <c r="G22856">
        <v>47</v>
      </c>
      <c r="H22856">
        <v>0</v>
      </c>
      <c r="I22856">
        <v>7</v>
      </c>
      <c r="J22856">
        <v>465</v>
      </c>
      <c r="K22856">
        <v>1</v>
      </c>
      <c r="L22856">
        <v>2</v>
      </c>
      <c r="M22856">
        <v>153</v>
      </c>
      <c r="N22856" t="s">
        <v>18</v>
      </c>
      <c r="O22856" s="1">
        <v>5.5208300000000002E-57</v>
      </c>
      <c r="P22856">
        <v>573</v>
      </c>
    </row>
    <row r="22857" spans="1:16" x14ac:dyDescent="0.25">
      <c r="A22857" t="s">
        <v>33739</v>
      </c>
      <c r="B22857">
        <v>3690</v>
      </c>
      <c r="C22857" s="3" t="str">
        <f>HYPERLINK("http://www.uniprot.org/uniprot/K7KGC4","tr|K7KGC4|K7KGC4_SOYBN")</f>
        <v>tr|K7KGC4|K7KGC4_SOYBN</v>
      </c>
      <c r="D22857" t="s">
        <v>28</v>
      </c>
      <c r="E22857">
        <v>70.81</v>
      </c>
      <c r="F22857">
        <v>908</v>
      </c>
      <c r="G22857">
        <v>265</v>
      </c>
      <c r="H22857">
        <v>8</v>
      </c>
      <c r="I22857">
        <v>4</v>
      </c>
      <c r="J22857">
        <v>2703</v>
      </c>
      <c r="K22857">
        <v>1</v>
      </c>
      <c r="L22857">
        <v>100</v>
      </c>
      <c r="M22857">
        <v>977</v>
      </c>
      <c r="N22857" t="s">
        <v>18</v>
      </c>
      <c r="O22857">
        <v>0</v>
      </c>
      <c r="P22857">
        <v>3456</v>
      </c>
    </row>
    <row r="22858" spans="1:16" x14ac:dyDescent="0.25">
      <c r="A22858" t="s">
        <v>33740</v>
      </c>
      <c r="B22858">
        <v>2403</v>
      </c>
      <c r="C22858" s="3" t="str">
        <f>HYPERLINK("http://www.uniprot.org/uniprot/Q2HT93","tr|Q2HT93|Q2HT93_MEDTR")</f>
        <v>tr|Q2HT93|Q2HT93_MEDTR</v>
      </c>
      <c r="D22858" t="s">
        <v>33706</v>
      </c>
      <c r="E22858">
        <v>74.959999999999994</v>
      </c>
      <c r="F22858">
        <v>795</v>
      </c>
      <c r="G22858">
        <v>199</v>
      </c>
      <c r="H22858">
        <v>4</v>
      </c>
      <c r="I22858">
        <v>1</v>
      </c>
      <c r="J22858">
        <v>2373</v>
      </c>
      <c r="K22858">
        <v>1</v>
      </c>
      <c r="L22858">
        <v>1</v>
      </c>
      <c r="M22858">
        <v>794</v>
      </c>
      <c r="N22858" t="s">
        <v>18</v>
      </c>
      <c r="O22858">
        <v>0</v>
      </c>
      <c r="P22858">
        <v>2939</v>
      </c>
    </row>
    <row r="22859" spans="1:16" x14ac:dyDescent="0.25">
      <c r="A22859" t="s">
        <v>33741</v>
      </c>
      <c r="B22859">
        <v>729</v>
      </c>
      <c r="C22859" s="3" t="str">
        <f>HYPERLINK("http://www.uniprot.org/uniprot/G7L8N0","tr|G7L8N0|G7L8N0_MEDTR")</f>
        <v>tr|G7L8N0|G7L8N0_MEDTR</v>
      </c>
      <c r="D22859" t="s">
        <v>378</v>
      </c>
      <c r="E22859">
        <v>45.37</v>
      </c>
      <c r="F22859">
        <v>108</v>
      </c>
      <c r="G22859">
        <v>59</v>
      </c>
      <c r="H22859">
        <v>1</v>
      </c>
      <c r="I22859">
        <v>406</v>
      </c>
      <c r="J22859">
        <v>726</v>
      </c>
      <c r="K22859">
        <v>1</v>
      </c>
      <c r="L22859">
        <v>75</v>
      </c>
      <c r="M22859">
        <v>182</v>
      </c>
      <c r="N22859" t="s">
        <v>18</v>
      </c>
      <c r="O22859" s="1">
        <v>2.1207399999999999E-19</v>
      </c>
      <c r="P22859">
        <v>252</v>
      </c>
    </row>
    <row r="22860" spans="1:16" x14ac:dyDescent="0.25">
      <c r="A22860" t="s">
        <v>33742</v>
      </c>
      <c r="B22860">
        <v>1794</v>
      </c>
      <c r="C22860" s="3" t="str">
        <f>HYPERLINK("http://www.uniprot.org/uniprot/I1NF29","tr|I1NF29|I1NF29_SOYBN")</f>
        <v>tr|I1NF29|I1NF29_SOYBN</v>
      </c>
      <c r="D22860" t="s">
        <v>28</v>
      </c>
      <c r="E22860">
        <v>87.39</v>
      </c>
      <c r="F22860">
        <v>373</v>
      </c>
      <c r="G22860">
        <v>47</v>
      </c>
      <c r="H22860">
        <v>0</v>
      </c>
      <c r="I22860">
        <v>664</v>
      </c>
      <c r="J22860">
        <v>1782</v>
      </c>
      <c r="K22860">
        <v>1</v>
      </c>
      <c r="L22860">
        <v>394</v>
      </c>
      <c r="M22860">
        <v>766</v>
      </c>
      <c r="N22860" t="s">
        <v>18</v>
      </c>
      <c r="O22860">
        <v>0</v>
      </c>
      <c r="P22860">
        <v>1727</v>
      </c>
    </row>
    <row r="22861" spans="1:16" x14ac:dyDescent="0.25">
      <c r="A22861" t="s">
        <v>33743</v>
      </c>
      <c r="B22861">
        <v>624</v>
      </c>
      <c r="C22861" s="3" t="str">
        <f>HYPERLINK("http://www.uniprot.org/uniprot/B7FGS0","tr|B7FGS0|B7FGS0_MEDTR")</f>
        <v>tr|B7FGS0|B7FGS0_MEDTR</v>
      </c>
      <c r="D22861" t="s">
        <v>33744</v>
      </c>
      <c r="E22861">
        <v>96.41</v>
      </c>
      <c r="F22861">
        <v>195</v>
      </c>
      <c r="G22861">
        <v>7</v>
      </c>
      <c r="H22861">
        <v>0</v>
      </c>
      <c r="I22861">
        <v>1</v>
      </c>
      <c r="J22861">
        <v>585</v>
      </c>
      <c r="K22861">
        <v>1</v>
      </c>
      <c r="L22861">
        <v>1</v>
      </c>
      <c r="M22861">
        <v>195</v>
      </c>
      <c r="N22861" t="s">
        <v>18</v>
      </c>
      <c r="O22861" s="1">
        <v>1.72881E-105</v>
      </c>
      <c r="P22861">
        <v>993</v>
      </c>
    </row>
    <row r="22862" spans="1:16" x14ac:dyDescent="0.25">
      <c r="A22862" t="s">
        <v>33745</v>
      </c>
      <c r="B22862">
        <v>786</v>
      </c>
      <c r="C22862" s="3" t="str">
        <f>HYPERLINK("http://www.uniprot.org/uniprot/I6ZTT9","tr|I6ZTT9|I6ZTT9_PHAVU")</f>
        <v>tr|I6ZTT9|I6ZTT9_PHAVU</v>
      </c>
      <c r="D22862" t="s">
        <v>2610</v>
      </c>
      <c r="E22862">
        <v>77.39</v>
      </c>
      <c r="F22862">
        <v>261</v>
      </c>
      <c r="G22862">
        <v>59</v>
      </c>
      <c r="H22862">
        <v>0</v>
      </c>
      <c r="I22862">
        <v>1</v>
      </c>
      <c r="J22862">
        <v>783</v>
      </c>
      <c r="K22862">
        <v>1</v>
      </c>
      <c r="L22862">
        <v>1000</v>
      </c>
      <c r="M22862">
        <v>1260</v>
      </c>
      <c r="N22862" t="s">
        <v>18</v>
      </c>
      <c r="O22862" s="1">
        <v>2.2268100000000001E-113</v>
      </c>
      <c r="P22862">
        <v>1063</v>
      </c>
    </row>
    <row r="22863" spans="1:16" x14ac:dyDescent="0.25">
      <c r="A22863" t="s">
        <v>33746</v>
      </c>
      <c r="B22863">
        <v>2241</v>
      </c>
      <c r="C22863" s="3" t="str">
        <f>HYPERLINK("http://www.uniprot.org/uniprot/G7JB30","tr|G7JB30|G7JB30_MEDTR")</f>
        <v>tr|G7JB30|G7JB30_MEDTR</v>
      </c>
      <c r="D22863" t="s">
        <v>33747</v>
      </c>
      <c r="E22863">
        <v>84.37</v>
      </c>
      <c r="F22863">
        <v>749</v>
      </c>
      <c r="G22863">
        <v>117</v>
      </c>
      <c r="H22863">
        <v>3</v>
      </c>
      <c r="I22863">
        <v>1</v>
      </c>
      <c r="J22863">
        <v>2238</v>
      </c>
      <c r="K22863">
        <v>1</v>
      </c>
      <c r="L22863">
        <v>74</v>
      </c>
      <c r="M22863">
        <v>822</v>
      </c>
      <c r="N22863" t="s">
        <v>18</v>
      </c>
      <c r="O22863">
        <v>0</v>
      </c>
      <c r="P22863">
        <v>3436</v>
      </c>
    </row>
    <row r="22864" spans="1:16" x14ac:dyDescent="0.25">
      <c r="A22864" t="s">
        <v>33748</v>
      </c>
      <c r="B22864">
        <v>2808</v>
      </c>
      <c r="C22864" s="3" t="str">
        <f>HYPERLINK("http://www.uniprot.org/uniprot/G7J5F4","tr|G7J5F4|G7J5F4_MEDTR")</f>
        <v>tr|G7J5F4|G7J5F4_MEDTR</v>
      </c>
      <c r="D22864" t="s">
        <v>33749</v>
      </c>
      <c r="E22864">
        <v>87.72</v>
      </c>
      <c r="F22864">
        <v>937</v>
      </c>
      <c r="G22864">
        <v>115</v>
      </c>
      <c r="H22864">
        <v>2</v>
      </c>
      <c r="I22864">
        <v>1</v>
      </c>
      <c r="J22864">
        <v>2805</v>
      </c>
      <c r="K22864">
        <v>1</v>
      </c>
      <c r="L22864">
        <v>1</v>
      </c>
      <c r="M22864">
        <v>893</v>
      </c>
      <c r="N22864" t="s">
        <v>18</v>
      </c>
      <c r="O22864">
        <v>0</v>
      </c>
      <c r="P22864">
        <v>4130</v>
      </c>
    </row>
    <row r="22865" spans="1:16" x14ac:dyDescent="0.25">
      <c r="A22865" t="s">
        <v>33750</v>
      </c>
      <c r="B22865">
        <v>402</v>
      </c>
      <c r="C22865" s="3" t="str">
        <f>HYPERLINK("http://www.uniprot.org/uniprot/I3SPI5","tr|I3SPI5|I3SPI5_LOTJA")</f>
        <v>tr|I3SPI5|I3SPI5_LOTJA</v>
      </c>
      <c r="D22865" t="s">
        <v>93</v>
      </c>
      <c r="E22865">
        <v>86.46</v>
      </c>
      <c r="F22865">
        <v>133</v>
      </c>
      <c r="G22865">
        <v>18</v>
      </c>
      <c r="H22865">
        <v>0</v>
      </c>
      <c r="I22865">
        <v>1</v>
      </c>
      <c r="J22865">
        <v>399</v>
      </c>
      <c r="K22865">
        <v>1</v>
      </c>
      <c r="L22865">
        <v>31</v>
      </c>
      <c r="M22865">
        <v>163</v>
      </c>
      <c r="N22865" t="s">
        <v>18</v>
      </c>
      <c r="O22865" s="1">
        <v>1.1237500000000001E-57</v>
      </c>
      <c r="P22865">
        <v>579</v>
      </c>
    </row>
    <row r="22866" spans="1:16" x14ac:dyDescent="0.25">
      <c r="A22866" t="s">
        <v>33751</v>
      </c>
      <c r="B22866">
        <v>1254</v>
      </c>
      <c r="C22866" s="3" t="str">
        <f>HYPERLINK("http://www.uniprot.org/uniprot/I3S1L7","tr|I3S1L7|I3S1L7_MEDTR")</f>
        <v>tr|I3S1L7|I3S1L7_MEDTR</v>
      </c>
      <c r="D22866" t="s">
        <v>22</v>
      </c>
      <c r="E22866">
        <v>94.72</v>
      </c>
      <c r="F22866">
        <v>417</v>
      </c>
      <c r="G22866">
        <v>22</v>
      </c>
      <c r="H22866">
        <v>0</v>
      </c>
      <c r="I22866">
        <v>1</v>
      </c>
      <c r="J22866">
        <v>1251</v>
      </c>
      <c r="K22866">
        <v>1</v>
      </c>
      <c r="L22866">
        <v>1</v>
      </c>
      <c r="M22866">
        <v>417</v>
      </c>
      <c r="N22866" t="s">
        <v>18</v>
      </c>
      <c r="O22866">
        <v>0</v>
      </c>
      <c r="P22866">
        <v>1986</v>
      </c>
    </row>
    <row r="22867" spans="1:16" x14ac:dyDescent="0.25">
      <c r="A22867" t="s">
        <v>33752</v>
      </c>
      <c r="B22867">
        <v>1908</v>
      </c>
      <c r="C22867" s="3" t="str">
        <f>HYPERLINK("http://www.uniprot.org/uniprot/G7LBD0","tr|G7LBD0|G7LBD0_MEDTR")</f>
        <v>tr|G7LBD0|G7LBD0_MEDTR</v>
      </c>
      <c r="D22867" t="s">
        <v>33753</v>
      </c>
      <c r="E22867">
        <v>88.06</v>
      </c>
      <c r="F22867">
        <v>645</v>
      </c>
      <c r="G22867">
        <v>77</v>
      </c>
      <c r="H22867">
        <v>10</v>
      </c>
      <c r="I22867">
        <v>1</v>
      </c>
      <c r="J22867">
        <v>1905</v>
      </c>
      <c r="K22867">
        <v>1</v>
      </c>
      <c r="L22867">
        <v>1</v>
      </c>
      <c r="M22867">
        <v>645</v>
      </c>
      <c r="N22867" t="s">
        <v>18</v>
      </c>
      <c r="O22867">
        <v>0</v>
      </c>
      <c r="P22867">
        <v>2985</v>
      </c>
    </row>
    <row r="22868" spans="1:16" x14ac:dyDescent="0.25">
      <c r="A22868" t="s">
        <v>33754</v>
      </c>
      <c r="B22868">
        <v>888</v>
      </c>
      <c r="C22868" s="3" t="str">
        <f>HYPERLINK("http://www.uniprot.org/uniprot/G7JHD9","tr|G7JHD9|G7JHD9_MEDTR")</f>
        <v>tr|G7JHD9|G7JHD9_MEDTR</v>
      </c>
      <c r="D22868" t="s">
        <v>33755</v>
      </c>
      <c r="E22868">
        <v>71.62</v>
      </c>
      <c r="F22868">
        <v>296</v>
      </c>
      <c r="G22868">
        <v>84</v>
      </c>
      <c r="H22868">
        <v>1</v>
      </c>
      <c r="I22868">
        <v>1</v>
      </c>
      <c r="J22868">
        <v>885</v>
      </c>
      <c r="K22868">
        <v>1</v>
      </c>
      <c r="L22868">
        <v>1</v>
      </c>
      <c r="M22868">
        <v>296</v>
      </c>
      <c r="N22868" t="s">
        <v>18</v>
      </c>
      <c r="O22868" s="1">
        <v>6.51985E-110</v>
      </c>
      <c r="P22868">
        <v>1034</v>
      </c>
    </row>
    <row r="22869" spans="1:16" x14ac:dyDescent="0.25">
      <c r="A22869" t="s">
        <v>33756</v>
      </c>
      <c r="B22869">
        <v>1272</v>
      </c>
      <c r="C22869" s="3" t="str">
        <f>HYPERLINK("http://www.uniprot.org/uniprot/G7JCM9","tr|G7JCM9|G7JCM9_MEDTR")</f>
        <v>tr|G7JCM9|G7JCM9_MEDTR</v>
      </c>
      <c r="D22869" t="s">
        <v>33757</v>
      </c>
      <c r="E22869">
        <v>80.37</v>
      </c>
      <c r="F22869">
        <v>423</v>
      </c>
      <c r="G22869">
        <v>83</v>
      </c>
      <c r="H22869">
        <v>2</v>
      </c>
      <c r="I22869">
        <v>4</v>
      </c>
      <c r="J22869">
        <v>1266</v>
      </c>
      <c r="K22869">
        <v>1</v>
      </c>
      <c r="L22869">
        <v>19</v>
      </c>
      <c r="M22869">
        <v>441</v>
      </c>
      <c r="N22869" t="s">
        <v>18</v>
      </c>
      <c r="O22869">
        <v>0</v>
      </c>
      <c r="P22869">
        <v>1780</v>
      </c>
    </row>
    <row r="22870" spans="1:16" x14ac:dyDescent="0.25">
      <c r="A22870" t="s">
        <v>33758</v>
      </c>
      <c r="B22870">
        <v>1704</v>
      </c>
      <c r="C22870" s="3" t="str">
        <f>HYPERLINK("http://www.uniprot.org/uniprot/G7JKF2","tr|G7JKF2|G7JKF2_MEDTR")</f>
        <v>tr|G7JKF2|G7JKF2_MEDTR</v>
      </c>
      <c r="D22870" t="s">
        <v>33759</v>
      </c>
      <c r="E22870">
        <v>92.66</v>
      </c>
      <c r="F22870">
        <v>545</v>
      </c>
      <c r="G22870">
        <v>40</v>
      </c>
      <c r="H22870">
        <v>0</v>
      </c>
      <c r="I22870">
        <v>67</v>
      </c>
      <c r="J22870">
        <v>1701</v>
      </c>
      <c r="K22870">
        <v>1</v>
      </c>
      <c r="L22870">
        <v>25</v>
      </c>
      <c r="M22870">
        <v>569</v>
      </c>
      <c r="N22870" t="s">
        <v>18</v>
      </c>
      <c r="O22870">
        <v>0</v>
      </c>
      <c r="P22870">
        <v>2621</v>
      </c>
    </row>
    <row r="22871" spans="1:16" x14ac:dyDescent="0.25">
      <c r="A22871" t="s">
        <v>33760</v>
      </c>
      <c r="B22871">
        <v>648</v>
      </c>
      <c r="C22871" s="3" t="str">
        <f>HYPERLINK("http://www.uniprot.org/uniprot/G7JWE5","tr|G7JWE5|G7JWE5_MEDTR")</f>
        <v>tr|G7JWE5|G7JWE5_MEDTR</v>
      </c>
      <c r="D22871" t="s">
        <v>33761</v>
      </c>
      <c r="E22871">
        <v>69.39</v>
      </c>
      <c r="F22871">
        <v>232</v>
      </c>
      <c r="G22871">
        <v>71</v>
      </c>
      <c r="H22871">
        <v>25</v>
      </c>
      <c r="I22871">
        <v>1</v>
      </c>
      <c r="J22871">
        <v>621</v>
      </c>
      <c r="K22871">
        <v>1</v>
      </c>
      <c r="L22871">
        <v>1</v>
      </c>
      <c r="M22871">
        <v>230</v>
      </c>
      <c r="N22871" t="s">
        <v>18</v>
      </c>
      <c r="O22871" s="1">
        <v>2.94859E-74</v>
      </c>
      <c r="P22871">
        <v>724</v>
      </c>
    </row>
    <row r="22872" spans="1:16" x14ac:dyDescent="0.25">
      <c r="A22872" t="s">
        <v>33762</v>
      </c>
      <c r="B22872">
        <v>978</v>
      </c>
      <c r="C22872" s="3" t="str">
        <f>HYPERLINK("http://www.uniprot.org/uniprot/G7LGS1","tr|G7LGS1|G7LGS1_MEDTR")</f>
        <v>tr|G7LGS1|G7LGS1_MEDTR</v>
      </c>
      <c r="D22872" t="s">
        <v>8606</v>
      </c>
      <c r="E22872">
        <v>69.08</v>
      </c>
      <c r="F22872">
        <v>372</v>
      </c>
      <c r="G22872">
        <v>115</v>
      </c>
      <c r="H22872">
        <v>47</v>
      </c>
      <c r="I22872">
        <v>1</v>
      </c>
      <c r="J22872">
        <v>975</v>
      </c>
      <c r="K22872">
        <v>1</v>
      </c>
      <c r="L22872">
        <v>1</v>
      </c>
      <c r="M22872">
        <v>372</v>
      </c>
      <c r="N22872" t="s">
        <v>18</v>
      </c>
      <c r="O22872" s="1">
        <v>5.6850000000000001E-129</v>
      </c>
      <c r="P22872">
        <v>1199</v>
      </c>
    </row>
    <row r="22873" spans="1:16" x14ac:dyDescent="0.25">
      <c r="A22873" t="s">
        <v>33763</v>
      </c>
      <c r="B22873">
        <v>1806</v>
      </c>
      <c r="C22873" s="3" t="str">
        <f>HYPERLINK("http://www.uniprot.org/uniprot/G7JZV7","tr|G7JZV7|G7JZV7_MEDTR")</f>
        <v>tr|G7JZV7|G7JZV7_MEDTR</v>
      </c>
      <c r="D22873" t="s">
        <v>33764</v>
      </c>
      <c r="E22873">
        <v>87.6</v>
      </c>
      <c r="F22873">
        <v>605</v>
      </c>
      <c r="G22873">
        <v>75</v>
      </c>
      <c r="H22873">
        <v>4</v>
      </c>
      <c r="I22873">
        <v>1</v>
      </c>
      <c r="J22873">
        <v>1803</v>
      </c>
      <c r="K22873">
        <v>1</v>
      </c>
      <c r="L22873">
        <v>1</v>
      </c>
      <c r="M22873">
        <v>605</v>
      </c>
      <c r="N22873" t="s">
        <v>18</v>
      </c>
      <c r="O22873">
        <v>0</v>
      </c>
      <c r="P22873">
        <v>2714</v>
      </c>
    </row>
    <row r="22874" spans="1:16" x14ac:dyDescent="0.25">
      <c r="A22874" t="s">
        <v>33765</v>
      </c>
      <c r="B22874">
        <v>1479</v>
      </c>
      <c r="C22874" s="3" t="str">
        <f>HYPERLINK("http://www.uniprot.org/uniprot/G7K8I4","tr|G7K8I4|G7K8I4_MEDTR")</f>
        <v>tr|G7K8I4|G7K8I4_MEDTR</v>
      </c>
      <c r="D22874" t="s">
        <v>16250</v>
      </c>
      <c r="E22874">
        <v>66.010000000000005</v>
      </c>
      <c r="F22874">
        <v>356</v>
      </c>
      <c r="G22874">
        <v>121</v>
      </c>
      <c r="H22874">
        <v>7</v>
      </c>
      <c r="I22874">
        <v>376</v>
      </c>
      <c r="J22874">
        <v>1422</v>
      </c>
      <c r="K22874">
        <v>1</v>
      </c>
      <c r="L22874">
        <v>213</v>
      </c>
      <c r="M22874">
        <v>564</v>
      </c>
      <c r="N22874" t="s">
        <v>18</v>
      </c>
      <c r="O22874" s="1">
        <v>2.0418699999999998E-124</v>
      </c>
      <c r="P22874">
        <v>1162</v>
      </c>
    </row>
    <row r="22875" spans="1:16" x14ac:dyDescent="0.25">
      <c r="A22875" t="s">
        <v>33766</v>
      </c>
      <c r="B22875">
        <v>789</v>
      </c>
      <c r="C22875" s="3" t="str">
        <f>HYPERLINK("http://www.uniprot.org/uniprot/Q41324","tr|Q41324|Q41324_STYHU")</f>
        <v>tr|Q41324|Q41324_STYHU</v>
      </c>
      <c r="D22875" t="s">
        <v>33767</v>
      </c>
      <c r="E22875">
        <v>67.040000000000006</v>
      </c>
      <c r="F22875">
        <v>264</v>
      </c>
      <c r="G22875">
        <v>87</v>
      </c>
      <c r="H22875">
        <v>2</v>
      </c>
      <c r="I22875">
        <v>1</v>
      </c>
      <c r="J22875">
        <v>786</v>
      </c>
      <c r="K22875">
        <v>1</v>
      </c>
      <c r="L22875">
        <v>57</v>
      </c>
      <c r="M22875">
        <v>320</v>
      </c>
      <c r="N22875" t="s">
        <v>18</v>
      </c>
      <c r="O22875" s="1">
        <v>8.8713000000000003E-94</v>
      </c>
      <c r="P22875">
        <v>894</v>
      </c>
    </row>
    <row r="22876" spans="1:16" x14ac:dyDescent="0.25">
      <c r="A22876" t="s">
        <v>33768</v>
      </c>
      <c r="B22876">
        <v>1713</v>
      </c>
      <c r="C22876" s="3" t="str">
        <f>HYPERLINK("http://www.uniprot.org/uniprot/I1LNN9","tr|I1LNN9|I1LNN9_SOYBN")</f>
        <v>tr|I1LNN9|I1LNN9_SOYBN</v>
      </c>
      <c r="D22876" t="s">
        <v>117</v>
      </c>
      <c r="E22876">
        <v>71.45</v>
      </c>
      <c r="F22876">
        <v>564</v>
      </c>
      <c r="G22876">
        <v>161</v>
      </c>
      <c r="H22876">
        <v>0</v>
      </c>
      <c r="I22876">
        <v>7</v>
      </c>
      <c r="J22876">
        <v>1698</v>
      </c>
      <c r="K22876">
        <v>1</v>
      </c>
      <c r="L22876">
        <v>5</v>
      </c>
      <c r="M22876">
        <v>556</v>
      </c>
      <c r="N22876" t="s">
        <v>18</v>
      </c>
      <c r="O22876">
        <v>0</v>
      </c>
      <c r="P22876">
        <v>2100</v>
      </c>
    </row>
    <row r="22877" spans="1:16" x14ac:dyDescent="0.25">
      <c r="A22877" t="s">
        <v>33769</v>
      </c>
      <c r="B22877">
        <v>192</v>
      </c>
      <c r="C22877" s="3" t="str">
        <f>HYPERLINK("http://www.uniprot.org/uniprot/G7JDA2","tr|G7JDA2|G7JDA2_MEDTR")</f>
        <v>tr|G7JDA2|G7JDA2_MEDTR</v>
      </c>
      <c r="D22877" t="s">
        <v>33770</v>
      </c>
      <c r="E22877">
        <v>72.3</v>
      </c>
      <c r="F22877">
        <v>65</v>
      </c>
      <c r="G22877">
        <v>18</v>
      </c>
      <c r="H22877">
        <v>4</v>
      </c>
      <c r="I22877">
        <v>1</v>
      </c>
      <c r="J22877">
        <v>183</v>
      </c>
      <c r="K22877">
        <v>1</v>
      </c>
      <c r="L22877">
        <v>178</v>
      </c>
      <c r="M22877">
        <v>242</v>
      </c>
      <c r="N22877" t="s">
        <v>18</v>
      </c>
      <c r="O22877" s="1">
        <v>6.2172800000000001E-16</v>
      </c>
      <c r="P22877">
        <v>219</v>
      </c>
    </row>
    <row r="22878" spans="1:16" x14ac:dyDescent="0.25">
      <c r="A22878" t="s">
        <v>33771</v>
      </c>
      <c r="B22878">
        <v>1509</v>
      </c>
      <c r="C22878" s="3" t="str">
        <f>HYPERLINK("http://www.uniprot.org/uniprot/G7JDP6","tr|G7JDP6|G7JDP6_MEDTR")</f>
        <v>tr|G7JDP6|G7JDP6_MEDTR</v>
      </c>
      <c r="D22878" t="s">
        <v>33772</v>
      </c>
      <c r="E22878">
        <v>28.14</v>
      </c>
      <c r="F22878">
        <v>270</v>
      </c>
      <c r="G22878">
        <v>194</v>
      </c>
      <c r="H22878">
        <v>5</v>
      </c>
      <c r="I22878">
        <v>533</v>
      </c>
      <c r="J22878">
        <v>1327</v>
      </c>
      <c r="K22878">
        <v>-3</v>
      </c>
      <c r="L22878">
        <v>82</v>
      </c>
      <c r="M22878">
        <v>311</v>
      </c>
      <c r="N22878" t="s">
        <v>18</v>
      </c>
      <c r="O22878" s="1">
        <v>9.0943300000000003E-11</v>
      </c>
      <c r="P22878">
        <v>182</v>
      </c>
    </row>
    <row r="22879" spans="1:16" x14ac:dyDescent="0.25">
      <c r="A22879" t="s">
        <v>33773</v>
      </c>
      <c r="B22879">
        <v>1191</v>
      </c>
      <c r="C22879" s="3" t="str">
        <f>HYPERLINK("http://www.uniprot.org/uniprot/K7L767","tr|K7L767|K7L767_SOYBN")</f>
        <v>tr|K7L767|K7L767_SOYBN</v>
      </c>
      <c r="D22879" t="s">
        <v>117</v>
      </c>
      <c r="E22879">
        <v>79.209999999999994</v>
      </c>
      <c r="F22879">
        <v>380</v>
      </c>
      <c r="G22879">
        <v>79</v>
      </c>
      <c r="H22879">
        <v>7</v>
      </c>
      <c r="I22879">
        <v>70</v>
      </c>
      <c r="J22879">
        <v>1188</v>
      </c>
      <c r="K22879">
        <v>1</v>
      </c>
      <c r="L22879">
        <v>23</v>
      </c>
      <c r="M22879">
        <v>399</v>
      </c>
      <c r="N22879" t="s">
        <v>18</v>
      </c>
      <c r="O22879" s="1">
        <v>8.3992700000000002E-168</v>
      </c>
      <c r="P22879">
        <v>1535</v>
      </c>
    </row>
    <row r="22880" spans="1:16" x14ac:dyDescent="0.25">
      <c r="A22880" t="s">
        <v>33774</v>
      </c>
      <c r="B22880">
        <v>357</v>
      </c>
      <c r="C22880" s="3" t="str">
        <f>HYPERLINK("http://www.uniprot.org/uniprot/A7Y7E9","tr|A7Y7E9|A7Y7E9_LUPAL")</f>
        <v>tr|A7Y7E9|A7Y7E9_LUPAL</v>
      </c>
      <c r="D22880" t="s">
        <v>33775</v>
      </c>
      <c r="E22880">
        <v>60</v>
      </c>
      <c r="F22880">
        <v>60</v>
      </c>
      <c r="G22880">
        <v>24</v>
      </c>
      <c r="H22880">
        <v>0</v>
      </c>
      <c r="I22880">
        <v>130</v>
      </c>
      <c r="J22880">
        <v>309</v>
      </c>
      <c r="K22880">
        <v>1</v>
      </c>
      <c r="L22880">
        <v>43</v>
      </c>
      <c r="M22880">
        <v>101</v>
      </c>
      <c r="N22880" t="s">
        <v>18</v>
      </c>
      <c r="O22880" s="1">
        <v>5.4658199999999998E-12</v>
      </c>
      <c r="P22880">
        <v>185</v>
      </c>
    </row>
    <row r="22881" spans="1:16" x14ac:dyDescent="0.25">
      <c r="A22881" t="s">
        <v>33776</v>
      </c>
      <c r="B22881">
        <v>705</v>
      </c>
      <c r="C22881" s="3" t="str">
        <f>HYPERLINK("http://www.uniprot.org/uniprot/G7LE13","tr|G7LE13|G7LE13_MEDTR")</f>
        <v>tr|G7LE13|G7LE13_MEDTR</v>
      </c>
      <c r="D22881" t="s">
        <v>33777</v>
      </c>
      <c r="E22881">
        <v>77.27</v>
      </c>
      <c r="F22881">
        <v>242</v>
      </c>
      <c r="G22881">
        <v>55</v>
      </c>
      <c r="H22881">
        <v>12</v>
      </c>
      <c r="I22881">
        <v>1</v>
      </c>
      <c r="J22881">
        <v>690</v>
      </c>
      <c r="K22881">
        <v>1</v>
      </c>
      <c r="L22881">
        <v>588</v>
      </c>
      <c r="M22881">
        <v>829</v>
      </c>
      <c r="N22881" t="s">
        <v>18</v>
      </c>
      <c r="O22881" s="1">
        <v>1.4621299999999999E-99</v>
      </c>
      <c r="P22881">
        <v>943</v>
      </c>
    </row>
    <row r="22882" spans="1:16" x14ac:dyDescent="0.25">
      <c r="A22882" t="s">
        <v>33778</v>
      </c>
      <c r="B22882">
        <v>1032</v>
      </c>
      <c r="C22882" s="3" t="str">
        <f>HYPERLINK("http://www.uniprot.org/uniprot/G7K2S7","tr|G7K2S7|G7K2S7_MEDTR")</f>
        <v>tr|G7K2S7|G7K2S7_MEDTR</v>
      </c>
      <c r="D22882" t="s">
        <v>33779</v>
      </c>
      <c r="E22882">
        <v>75.14</v>
      </c>
      <c r="F22882">
        <v>346</v>
      </c>
      <c r="G22882">
        <v>86</v>
      </c>
      <c r="H22882">
        <v>4</v>
      </c>
      <c r="I22882">
        <v>1</v>
      </c>
      <c r="J22882">
        <v>1026</v>
      </c>
      <c r="K22882">
        <v>1</v>
      </c>
      <c r="L22882">
        <v>253</v>
      </c>
      <c r="M22882">
        <v>597</v>
      </c>
      <c r="N22882" t="s">
        <v>18</v>
      </c>
      <c r="O22882" s="1">
        <v>1.1242100000000001E-138</v>
      </c>
      <c r="P22882">
        <v>1283</v>
      </c>
    </row>
    <row r="22883" spans="1:16" x14ac:dyDescent="0.25">
      <c r="A22883" t="s">
        <v>33780</v>
      </c>
      <c r="B22883">
        <v>972</v>
      </c>
      <c r="C22883" s="3" t="str">
        <f>HYPERLINK("http://www.uniprot.org/uniprot/I1NCL5","tr|I1NCL5|I1NCL5_SOYBN")</f>
        <v>tr|I1NCL5|I1NCL5_SOYBN</v>
      </c>
      <c r="D22883" t="s">
        <v>28</v>
      </c>
      <c r="E22883">
        <v>51</v>
      </c>
      <c r="F22883">
        <v>298</v>
      </c>
      <c r="G22883">
        <v>146</v>
      </c>
      <c r="H22883">
        <v>48</v>
      </c>
      <c r="I22883">
        <v>88</v>
      </c>
      <c r="J22883">
        <v>837</v>
      </c>
      <c r="K22883">
        <v>1</v>
      </c>
      <c r="L22883">
        <v>26</v>
      </c>
      <c r="M22883">
        <v>316</v>
      </c>
      <c r="N22883" t="s">
        <v>18</v>
      </c>
      <c r="O22883" s="1">
        <v>5.7142000000000006E-73</v>
      </c>
      <c r="P22883">
        <v>716</v>
      </c>
    </row>
    <row r="22884" spans="1:16" x14ac:dyDescent="0.25">
      <c r="A22884" t="s">
        <v>33781</v>
      </c>
      <c r="B22884">
        <v>2361</v>
      </c>
      <c r="C22884" s="3" t="str">
        <f>HYPERLINK("http://www.uniprot.org/uniprot/Q2HVU7","tr|Q2HVU7|Q2HVU7_MEDTR")</f>
        <v>tr|Q2HVU7|Q2HVU7_MEDTR</v>
      </c>
      <c r="D22884" t="s">
        <v>33782</v>
      </c>
      <c r="E22884">
        <v>71.05</v>
      </c>
      <c r="F22884">
        <v>850</v>
      </c>
      <c r="G22884">
        <v>246</v>
      </c>
      <c r="H22884">
        <v>68</v>
      </c>
      <c r="I22884">
        <v>1</v>
      </c>
      <c r="J22884">
        <v>2346</v>
      </c>
      <c r="K22884">
        <v>1</v>
      </c>
      <c r="L22884">
        <v>1</v>
      </c>
      <c r="M22884">
        <v>849</v>
      </c>
      <c r="N22884" t="s">
        <v>18</v>
      </c>
      <c r="O22884">
        <v>0</v>
      </c>
      <c r="P22884">
        <v>2874</v>
      </c>
    </row>
    <row r="22885" spans="1:16" x14ac:dyDescent="0.25">
      <c r="A22885" t="s">
        <v>33783</v>
      </c>
      <c r="B22885">
        <v>729</v>
      </c>
      <c r="C22885" s="3" t="str">
        <f>HYPERLINK("http://www.uniprot.org/uniprot/K7L1J8","tr|K7L1J8|K7L1J8_SOYBN")</f>
        <v>tr|K7L1J8|K7L1J8_SOYBN</v>
      </c>
      <c r="D22885" t="s">
        <v>28</v>
      </c>
      <c r="E22885">
        <v>55.25</v>
      </c>
      <c r="F22885">
        <v>219</v>
      </c>
      <c r="G22885">
        <v>98</v>
      </c>
      <c r="H22885">
        <v>1</v>
      </c>
      <c r="I22885">
        <v>34</v>
      </c>
      <c r="J22885">
        <v>687</v>
      </c>
      <c r="K22885">
        <v>1</v>
      </c>
      <c r="L22885">
        <v>37</v>
      </c>
      <c r="M22885">
        <v>250</v>
      </c>
      <c r="N22885" t="s">
        <v>18</v>
      </c>
      <c r="O22885" s="1">
        <v>2.3984599999999999E-55</v>
      </c>
      <c r="P22885">
        <v>562</v>
      </c>
    </row>
    <row r="22886" spans="1:16" x14ac:dyDescent="0.25">
      <c r="A22886" t="s">
        <v>33784</v>
      </c>
      <c r="B22886">
        <v>1740</v>
      </c>
      <c r="C22886" s="3" t="str">
        <f>HYPERLINK("http://www.uniprot.org/uniprot/I1LFB3","tr|I1LFB3|I1LFB3_SOYBN")</f>
        <v>tr|I1LFB3|I1LFB3_SOYBN</v>
      </c>
      <c r="D22886" t="s">
        <v>28</v>
      </c>
      <c r="E22886">
        <v>77.09</v>
      </c>
      <c r="F22886">
        <v>572</v>
      </c>
      <c r="G22886">
        <v>131</v>
      </c>
      <c r="H22886">
        <v>1</v>
      </c>
      <c r="I22886">
        <v>19</v>
      </c>
      <c r="J22886">
        <v>1731</v>
      </c>
      <c r="K22886">
        <v>1</v>
      </c>
      <c r="L22886">
        <v>21</v>
      </c>
      <c r="M22886">
        <v>591</v>
      </c>
      <c r="N22886" t="s">
        <v>18</v>
      </c>
      <c r="O22886">
        <v>0</v>
      </c>
      <c r="P22886">
        <v>2232</v>
      </c>
    </row>
    <row r="22887" spans="1:16" x14ac:dyDescent="0.25">
      <c r="A22887" t="s">
        <v>33785</v>
      </c>
      <c r="B22887">
        <v>1458</v>
      </c>
      <c r="C22887" s="3" t="str">
        <f>HYPERLINK("http://www.uniprot.org/uniprot/I1M8D6","tr|I1M8D6|I1M8D6_SOYBN")</f>
        <v>tr|I1M8D6|I1M8D6_SOYBN</v>
      </c>
      <c r="D22887" t="s">
        <v>99</v>
      </c>
      <c r="E22887">
        <v>83.87</v>
      </c>
      <c r="F22887">
        <v>459</v>
      </c>
      <c r="G22887">
        <v>74</v>
      </c>
      <c r="H22887">
        <v>1</v>
      </c>
      <c r="I22887">
        <v>79</v>
      </c>
      <c r="J22887">
        <v>1452</v>
      </c>
      <c r="K22887">
        <v>1</v>
      </c>
      <c r="L22887">
        <v>29</v>
      </c>
      <c r="M22887">
        <v>483</v>
      </c>
      <c r="N22887" t="s">
        <v>18</v>
      </c>
      <c r="O22887">
        <v>0</v>
      </c>
      <c r="P22887">
        <v>2016</v>
      </c>
    </row>
    <row r="22888" spans="1:16" x14ac:dyDescent="0.25">
      <c r="A22888" t="s">
        <v>33786</v>
      </c>
      <c r="B22888">
        <v>282</v>
      </c>
      <c r="C22888" s="3" t="str">
        <f>HYPERLINK("http://www.uniprot.org/uniprot/B7FMR3","tr|B7FMR3|B7FMR3_MEDTR")</f>
        <v>tr|B7FMR3|B7FMR3_MEDTR</v>
      </c>
      <c r="D22888" t="s">
        <v>33787</v>
      </c>
      <c r="E22888">
        <v>97.84</v>
      </c>
      <c r="F22888">
        <v>93</v>
      </c>
      <c r="G22888">
        <v>2</v>
      </c>
      <c r="H22888">
        <v>0</v>
      </c>
      <c r="I22888">
        <v>1</v>
      </c>
      <c r="J22888">
        <v>279</v>
      </c>
      <c r="K22888">
        <v>1</v>
      </c>
      <c r="L22888">
        <v>1</v>
      </c>
      <c r="M22888">
        <v>93</v>
      </c>
      <c r="N22888" t="s">
        <v>18</v>
      </c>
      <c r="O22888" s="1">
        <v>3.1676E-44</v>
      </c>
      <c r="P22888">
        <v>463</v>
      </c>
    </row>
    <row r="22889" spans="1:16" x14ac:dyDescent="0.25">
      <c r="A22889" t="s">
        <v>33788</v>
      </c>
      <c r="B22889">
        <v>678</v>
      </c>
      <c r="C22889" s="3" t="str">
        <f>HYPERLINK("http://www.uniprot.org/uniprot/G7JB31","tr|G7JB31|G7JB31_MEDTR")</f>
        <v>tr|G7JB31|G7JB31_MEDTR</v>
      </c>
      <c r="D22889" t="s">
        <v>33789</v>
      </c>
      <c r="E22889">
        <v>71.63</v>
      </c>
      <c r="F22889">
        <v>208</v>
      </c>
      <c r="G22889">
        <v>59</v>
      </c>
      <c r="H22889">
        <v>1</v>
      </c>
      <c r="I22889">
        <v>7</v>
      </c>
      <c r="J22889">
        <v>627</v>
      </c>
      <c r="K22889">
        <v>1</v>
      </c>
      <c r="L22889">
        <v>4</v>
      </c>
      <c r="M22889">
        <v>208</v>
      </c>
      <c r="N22889" t="s">
        <v>18</v>
      </c>
      <c r="O22889" s="1">
        <v>2.1627000000000001E-73</v>
      </c>
      <c r="P22889">
        <v>717</v>
      </c>
    </row>
    <row r="22890" spans="1:16" x14ac:dyDescent="0.25">
      <c r="A22890" t="s">
        <v>33790</v>
      </c>
      <c r="B22890">
        <v>1071</v>
      </c>
      <c r="C22890" s="3" t="str">
        <f>HYPERLINK("http://www.uniprot.org/uniprot/G7J5F5","tr|G7J5F5|G7J5F5_MEDTR")</f>
        <v>tr|G7J5F5|G7J5F5_MEDTR</v>
      </c>
      <c r="D22890" t="s">
        <v>33791</v>
      </c>
      <c r="E22890">
        <v>69.42</v>
      </c>
      <c r="F22890">
        <v>350</v>
      </c>
      <c r="G22890">
        <v>107</v>
      </c>
      <c r="H22890">
        <v>3</v>
      </c>
      <c r="I22890">
        <v>28</v>
      </c>
      <c r="J22890">
        <v>1068</v>
      </c>
      <c r="K22890">
        <v>1</v>
      </c>
      <c r="L22890">
        <v>1</v>
      </c>
      <c r="M22890">
        <v>324</v>
      </c>
      <c r="N22890" t="s">
        <v>18</v>
      </c>
      <c r="O22890" s="1">
        <v>3.1673499999999999E-123</v>
      </c>
      <c r="P22890">
        <v>1150</v>
      </c>
    </row>
    <row r="22891" spans="1:16" x14ac:dyDescent="0.25">
      <c r="A22891" t="s">
        <v>33792</v>
      </c>
      <c r="B22891">
        <v>438</v>
      </c>
      <c r="C22891" s="3" t="str">
        <f>HYPERLINK("http://www.uniprot.org/uniprot/K7MR49","tr|K7MR49|K7MR49_SOYBN")</f>
        <v>tr|K7MR49|K7MR49_SOYBN</v>
      </c>
      <c r="D22891" t="s">
        <v>28</v>
      </c>
      <c r="E22891">
        <v>83.13</v>
      </c>
      <c r="F22891">
        <v>83</v>
      </c>
      <c r="G22891">
        <v>14</v>
      </c>
      <c r="H22891">
        <v>0</v>
      </c>
      <c r="I22891">
        <v>49</v>
      </c>
      <c r="J22891">
        <v>297</v>
      </c>
      <c r="K22891">
        <v>1</v>
      </c>
      <c r="L22891">
        <v>67</v>
      </c>
      <c r="M22891">
        <v>149</v>
      </c>
      <c r="N22891" t="s">
        <v>18</v>
      </c>
      <c r="O22891" s="1">
        <v>7.8964699999999998E-35</v>
      </c>
      <c r="P22891">
        <v>382</v>
      </c>
    </row>
    <row r="22892" spans="1:16" x14ac:dyDescent="0.25">
      <c r="A22892" t="s">
        <v>33793</v>
      </c>
      <c r="B22892">
        <v>654</v>
      </c>
      <c r="C22892" s="3" t="str">
        <f>HYPERLINK("http://www.uniprot.org/uniprot/I3SXP3","tr|I3SXP3|I3SXP3_MEDTR")</f>
        <v>tr|I3SXP3|I3SXP3_MEDTR</v>
      </c>
      <c r="D22892" t="s">
        <v>22</v>
      </c>
      <c r="E22892">
        <v>85.18</v>
      </c>
      <c r="F22892">
        <v>216</v>
      </c>
      <c r="G22892">
        <v>32</v>
      </c>
      <c r="H22892">
        <v>3</v>
      </c>
      <c r="I22892">
        <v>1</v>
      </c>
      <c r="J22892">
        <v>639</v>
      </c>
      <c r="K22892">
        <v>1</v>
      </c>
      <c r="L22892">
        <v>1</v>
      </c>
      <c r="M22892">
        <v>215</v>
      </c>
      <c r="N22892" t="s">
        <v>18</v>
      </c>
      <c r="O22892" s="1">
        <v>3.9249199999999999E-98</v>
      </c>
      <c r="P22892">
        <v>930</v>
      </c>
    </row>
    <row r="22893" spans="1:16" x14ac:dyDescent="0.25">
      <c r="A22893" t="s">
        <v>33794</v>
      </c>
      <c r="B22893">
        <v>432</v>
      </c>
      <c r="C22893" s="3" t="str">
        <f>HYPERLINK("http://www.uniprot.org/uniprot/I1KTC3","tr|I1KTC3|I1KTC3_SOYBN")</f>
        <v>tr|I1KTC3|I1KTC3_SOYBN</v>
      </c>
      <c r="D22893" t="s">
        <v>28</v>
      </c>
      <c r="E22893">
        <v>73.42</v>
      </c>
      <c r="F22893">
        <v>143</v>
      </c>
      <c r="G22893">
        <v>38</v>
      </c>
      <c r="H22893">
        <v>0</v>
      </c>
      <c r="I22893">
        <v>1</v>
      </c>
      <c r="J22893">
        <v>429</v>
      </c>
      <c r="K22893">
        <v>1</v>
      </c>
      <c r="L22893">
        <v>1</v>
      </c>
      <c r="M22893">
        <v>141</v>
      </c>
      <c r="N22893" t="s">
        <v>18</v>
      </c>
      <c r="O22893" s="1">
        <v>1.3116300000000001E-50</v>
      </c>
      <c r="P22893">
        <v>518</v>
      </c>
    </row>
    <row r="22894" spans="1:16" x14ac:dyDescent="0.25">
      <c r="A22894" t="s">
        <v>33795</v>
      </c>
      <c r="B22894">
        <v>888</v>
      </c>
      <c r="C22894" s="3" t="str">
        <f>HYPERLINK("http://www.uniprot.org/uniprot/G7JHD8","tr|G7JHD8|G7JHD8_MEDTR")</f>
        <v>tr|G7JHD8|G7JHD8_MEDTR</v>
      </c>
      <c r="D22894" t="s">
        <v>33681</v>
      </c>
      <c r="E22894">
        <v>70.599999999999994</v>
      </c>
      <c r="F22894">
        <v>296</v>
      </c>
      <c r="G22894">
        <v>87</v>
      </c>
      <c r="H22894">
        <v>1</v>
      </c>
      <c r="I22894">
        <v>1</v>
      </c>
      <c r="J22894">
        <v>885</v>
      </c>
      <c r="K22894">
        <v>1</v>
      </c>
      <c r="L22894">
        <v>1</v>
      </c>
      <c r="M22894">
        <v>296</v>
      </c>
      <c r="N22894" t="s">
        <v>18</v>
      </c>
      <c r="O22894" s="1">
        <v>2.47754E-109</v>
      </c>
      <c r="P22894">
        <v>1029</v>
      </c>
    </row>
    <row r="22895" spans="1:16" x14ac:dyDescent="0.25">
      <c r="A22895" t="s">
        <v>33796</v>
      </c>
      <c r="B22895">
        <v>2583</v>
      </c>
      <c r="C22895" s="3" t="str">
        <f>HYPERLINK("http://www.uniprot.org/uniprot/G7JCN0","tr|G7JCN0|G7JCN0_MEDTR")</f>
        <v>tr|G7JCN0|G7JCN0_MEDTR</v>
      </c>
      <c r="D22895" t="s">
        <v>33797</v>
      </c>
      <c r="E22895">
        <v>77.58</v>
      </c>
      <c r="F22895">
        <v>861</v>
      </c>
      <c r="G22895">
        <v>193</v>
      </c>
      <c r="H22895">
        <v>1</v>
      </c>
      <c r="I22895">
        <v>1</v>
      </c>
      <c r="J22895">
        <v>2580</v>
      </c>
      <c r="K22895">
        <v>1</v>
      </c>
      <c r="L22895">
        <v>1</v>
      </c>
      <c r="M22895">
        <v>860</v>
      </c>
      <c r="N22895" t="s">
        <v>18</v>
      </c>
      <c r="O22895">
        <v>0</v>
      </c>
      <c r="P22895">
        <v>3303</v>
      </c>
    </row>
    <row r="22896" spans="1:16" x14ac:dyDescent="0.25">
      <c r="A22896" t="s">
        <v>33798</v>
      </c>
      <c r="B22896">
        <v>585</v>
      </c>
      <c r="C22896" s="3" t="str">
        <f>HYPERLINK("http://www.uniprot.org/uniprot/G7JKF7","tr|G7JKF7|G7JKF7_MEDTR")</f>
        <v>tr|G7JKF7|G7JKF7_MEDTR</v>
      </c>
      <c r="D22896" t="s">
        <v>33799</v>
      </c>
      <c r="E22896">
        <v>61.29</v>
      </c>
      <c r="F22896">
        <v>217</v>
      </c>
      <c r="G22896">
        <v>84</v>
      </c>
      <c r="H22896">
        <v>23</v>
      </c>
      <c r="I22896">
        <v>1</v>
      </c>
      <c r="J22896">
        <v>582</v>
      </c>
      <c r="K22896">
        <v>1</v>
      </c>
      <c r="L22896">
        <v>1</v>
      </c>
      <c r="M22896">
        <v>217</v>
      </c>
      <c r="N22896" t="s">
        <v>18</v>
      </c>
      <c r="O22896" s="1">
        <v>8.8141899999999997E-63</v>
      </c>
      <c r="P22896">
        <v>624</v>
      </c>
    </row>
    <row r="22897" spans="1:16" x14ac:dyDescent="0.25">
      <c r="A22897" t="s">
        <v>33800</v>
      </c>
      <c r="B22897">
        <v>1272</v>
      </c>
      <c r="C22897" s="3" t="str">
        <f>HYPERLINK("http://www.uniprot.org/uniprot/I1KSC8","tr|I1KSC8|I1KSC8_SOYBN")</f>
        <v>tr|I1KSC8|I1KSC8_SOYBN</v>
      </c>
      <c r="D22897" t="s">
        <v>28</v>
      </c>
      <c r="E22897">
        <v>75.349999999999994</v>
      </c>
      <c r="F22897">
        <v>284</v>
      </c>
      <c r="G22897">
        <v>70</v>
      </c>
      <c r="H22897">
        <v>9</v>
      </c>
      <c r="I22897">
        <v>220</v>
      </c>
      <c r="J22897">
        <v>1044</v>
      </c>
      <c r="K22897">
        <v>1</v>
      </c>
      <c r="L22897">
        <v>267</v>
      </c>
      <c r="M22897">
        <v>550</v>
      </c>
      <c r="N22897" t="s">
        <v>18</v>
      </c>
      <c r="O22897" s="1">
        <v>7.2451099999999995E-112</v>
      </c>
      <c r="P22897">
        <v>1053</v>
      </c>
    </row>
    <row r="22898" spans="1:16" x14ac:dyDescent="0.25">
      <c r="A22898" t="s">
        <v>33801</v>
      </c>
      <c r="B22898">
        <v>1305</v>
      </c>
      <c r="C22898" s="3" t="str">
        <f>HYPERLINK("http://www.uniprot.org/uniprot/G7LGR9","tr|G7LGR9|G7LGR9_MEDTR")</f>
        <v>tr|G7LGR9|G7LGR9_MEDTR</v>
      </c>
      <c r="D22898" t="s">
        <v>33802</v>
      </c>
      <c r="E22898">
        <v>80.64</v>
      </c>
      <c r="F22898">
        <v>434</v>
      </c>
      <c r="G22898">
        <v>84</v>
      </c>
      <c r="H22898">
        <v>0</v>
      </c>
      <c r="I22898">
        <v>1</v>
      </c>
      <c r="J22898">
        <v>1302</v>
      </c>
      <c r="K22898">
        <v>1</v>
      </c>
      <c r="L22898">
        <v>1</v>
      </c>
      <c r="M22898">
        <v>434</v>
      </c>
      <c r="N22898" t="s">
        <v>18</v>
      </c>
      <c r="O22898">
        <v>0</v>
      </c>
      <c r="P22898">
        <v>1848</v>
      </c>
    </row>
    <row r="22899" spans="1:16" x14ac:dyDescent="0.25">
      <c r="A22899" t="s">
        <v>33803</v>
      </c>
      <c r="B22899">
        <v>1659</v>
      </c>
      <c r="C22899" s="3" t="str">
        <f>HYPERLINK("http://www.uniprot.org/uniprot/G7JZV6","tr|G7JZV6|G7JZV6_MEDTR")</f>
        <v>tr|G7JZV6|G7JZV6_MEDTR</v>
      </c>
      <c r="D22899" t="s">
        <v>32009</v>
      </c>
      <c r="E22899">
        <v>87.89</v>
      </c>
      <c r="F22899">
        <v>512</v>
      </c>
      <c r="G22899">
        <v>62</v>
      </c>
      <c r="H22899">
        <v>6</v>
      </c>
      <c r="I22899">
        <v>139</v>
      </c>
      <c r="J22899">
        <v>1656</v>
      </c>
      <c r="K22899">
        <v>1</v>
      </c>
      <c r="L22899">
        <v>37</v>
      </c>
      <c r="M22899">
        <v>548</v>
      </c>
      <c r="N22899" t="s">
        <v>18</v>
      </c>
      <c r="O22899">
        <v>0</v>
      </c>
      <c r="P22899">
        <v>2285</v>
      </c>
    </row>
    <row r="22900" spans="1:16" x14ac:dyDescent="0.25">
      <c r="A22900" t="s">
        <v>33804</v>
      </c>
      <c r="B22900">
        <v>1623</v>
      </c>
      <c r="C22900" s="3" t="str">
        <f>HYPERLINK("http://www.uniprot.org/uniprot/Q1RU51","tr|Q1RU51|Q1RU51_MEDTR")</f>
        <v>tr|Q1RU51|Q1RU51_MEDTR</v>
      </c>
      <c r="D22900" t="s">
        <v>33805</v>
      </c>
      <c r="E22900">
        <v>80.33</v>
      </c>
      <c r="F22900">
        <v>544</v>
      </c>
      <c r="G22900">
        <v>107</v>
      </c>
      <c r="H22900">
        <v>4</v>
      </c>
      <c r="I22900">
        <v>1</v>
      </c>
      <c r="J22900">
        <v>1620</v>
      </c>
      <c r="K22900">
        <v>1</v>
      </c>
      <c r="L22900">
        <v>1</v>
      </c>
      <c r="M22900">
        <v>544</v>
      </c>
      <c r="N22900" t="s">
        <v>18</v>
      </c>
      <c r="O22900">
        <v>0</v>
      </c>
      <c r="P22900">
        <v>2161</v>
      </c>
    </row>
    <row r="22901" spans="1:16" x14ac:dyDescent="0.25">
      <c r="A22901" t="s">
        <v>33806</v>
      </c>
      <c r="B22901">
        <v>588</v>
      </c>
      <c r="C22901" s="3" t="str">
        <f>HYPERLINK("http://www.uniprot.org/uniprot/A5C0P1","tr|A5C0P1|A5C0P1_VITVI")</f>
        <v>tr|A5C0P1|A5C0P1_VITVI</v>
      </c>
      <c r="D22901" t="s">
        <v>292</v>
      </c>
      <c r="E22901">
        <v>71.13</v>
      </c>
      <c r="F22901">
        <v>194</v>
      </c>
      <c r="G22901">
        <v>56</v>
      </c>
      <c r="H22901">
        <v>0</v>
      </c>
      <c r="I22901">
        <v>1</v>
      </c>
      <c r="J22901">
        <v>582</v>
      </c>
      <c r="K22901">
        <v>1</v>
      </c>
      <c r="L22901">
        <v>85</v>
      </c>
      <c r="M22901">
        <v>278</v>
      </c>
      <c r="N22901" t="s">
        <v>18</v>
      </c>
      <c r="O22901" s="1">
        <v>2.87182E-77</v>
      </c>
      <c r="P22901">
        <v>749</v>
      </c>
    </row>
    <row r="22902" spans="1:16" x14ac:dyDescent="0.25">
      <c r="A22902" t="s">
        <v>33807</v>
      </c>
      <c r="B22902">
        <v>1119</v>
      </c>
      <c r="C22902" s="3" t="str">
        <f>HYPERLINK("http://www.uniprot.org/uniprot/I1J562","tr|I1J562|I1J562_SOYBN")</f>
        <v>tr|I1J562|I1J562_SOYBN</v>
      </c>
      <c r="D22902" t="s">
        <v>71</v>
      </c>
      <c r="E22902">
        <v>42.59</v>
      </c>
      <c r="F22902">
        <v>385</v>
      </c>
      <c r="G22902">
        <v>221</v>
      </c>
      <c r="H22902">
        <v>46</v>
      </c>
      <c r="I22902">
        <v>100</v>
      </c>
      <c r="J22902">
        <v>1116</v>
      </c>
      <c r="K22902">
        <v>1</v>
      </c>
      <c r="L22902">
        <v>92</v>
      </c>
      <c r="M22902">
        <v>471</v>
      </c>
      <c r="N22902" t="s">
        <v>18</v>
      </c>
      <c r="O22902" s="1">
        <v>6.6592600000000003E-79</v>
      </c>
      <c r="P22902">
        <v>768</v>
      </c>
    </row>
    <row r="22903" spans="1:16" x14ac:dyDescent="0.25">
      <c r="A22903" t="s">
        <v>33808</v>
      </c>
      <c r="B22903">
        <v>849</v>
      </c>
      <c r="C22903" s="3" t="str">
        <f>HYPERLINK("http://www.uniprot.org/uniprot/K7MNX2","tr|K7MNX2|K7MNX2_SOYBN")</f>
        <v>tr|K7MNX2|K7MNX2_SOYBN</v>
      </c>
      <c r="D22903" t="s">
        <v>28</v>
      </c>
      <c r="E22903">
        <v>26.04</v>
      </c>
      <c r="F22903">
        <v>192</v>
      </c>
      <c r="G22903">
        <v>142</v>
      </c>
      <c r="H22903">
        <v>1</v>
      </c>
      <c r="I22903">
        <v>235</v>
      </c>
      <c r="J22903">
        <v>807</v>
      </c>
      <c r="K22903">
        <v>1</v>
      </c>
      <c r="L22903">
        <v>271</v>
      </c>
      <c r="M22903">
        <v>456</v>
      </c>
      <c r="N22903" t="s">
        <v>18</v>
      </c>
      <c r="O22903" s="1">
        <v>6.7780600000000003E-13</v>
      </c>
      <c r="P22903">
        <v>197</v>
      </c>
    </row>
    <row r="22904" spans="1:16" x14ac:dyDescent="0.25">
      <c r="A22904" t="s">
        <v>33809</v>
      </c>
      <c r="B22904">
        <v>1089</v>
      </c>
      <c r="C22904" s="3" t="str">
        <f>HYPERLINK("http://www.uniprot.org/uniprot/G7IUC4","tr|G7IUC4|G7IUC4_MEDTR")</f>
        <v>tr|G7IUC4|G7IUC4_MEDTR</v>
      </c>
      <c r="D22904" t="s">
        <v>33810</v>
      </c>
      <c r="E22904">
        <v>77.680000000000007</v>
      </c>
      <c r="F22904">
        <v>372</v>
      </c>
      <c r="G22904">
        <v>83</v>
      </c>
      <c r="H22904">
        <v>10</v>
      </c>
      <c r="I22904">
        <v>1</v>
      </c>
      <c r="J22904">
        <v>1086</v>
      </c>
      <c r="K22904">
        <v>1</v>
      </c>
      <c r="L22904">
        <v>1</v>
      </c>
      <c r="M22904">
        <v>362</v>
      </c>
      <c r="N22904" t="s">
        <v>18</v>
      </c>
      <c r="O22904" s="1">
        <v>1.53172E-157</v>
      </c>
      <c r="P22904">
        <v>1446</v>
      </c>
    </row>
    <row r="22905" spans="1:16" x14ac:dyDescent="0.25">
      <c r="A22905" t="s">
        <v>33811</v>
      </c>
      <c r="B22905">
        <v>840</v>
      </c>
      <c r="C22905" s="3" t="str">
        <f>HYPERLINK("http://www.uniprot.org/uniprot/I6ZTT9","tr|I6ZTT9|I6ZTT9_PHAVU")</f>
        <v>tr|I6ZTT9|I6ZTT9_PHAVU</v>
      </c>
      <c r="D22905" t="s">
        <v>2610</v>
      </c>
      <c r="E22905">
        <v>74.55</v>
      </c>
      <c r="F22905">
        <v>279</v>
      </c>
      <c r="G22905">
        <v>71</v>
      </c>
      <c r="H22905">
        <v>0</v>
      </c>
      <c r="I22905">
        <v>1</v>
      </c>
      <c r="J22905">
        <v>837</v>
      </c>
      <c r="K22905">
        <v>1</v>
      </c>
      <c r="L22905">
        <v>963</v>
      </c>
      <c r="M22905">
        <v>1241</v>
      </c>
      <c r="N22905" t="s">
        <v>18</v>
      </c>
      <c r="O22905" s="1">
        <v>4.0305E-119</v>
      </c>
      <c r="P22905">
        <v>1113</v>
      </c>
    </row>
    <row r="22906" spans="1:16" x14ac:dyDescent="0.25">
      <c r="A22906" t="s">
        <v>33812</v>
      </c>
      <c r="B22906">
        <v>588</v>
      </c>
      <c r="C22906" s="3" t="str">
        <f>HYPERLINK("http://www.uniprot.org/uniprot/C6T5G1","tr|C6T5G1|C6T5G1_SOYBN")</f>
        <v>tr|C6T5G1|C6T5G1_SOYBN</v>
      </c>
      <c r="D22906" t="s">
        <v>210</v>
      </c>
      <c r="E22906">
        <v>74.349999999999994</v>
      </c>
      <c r="F22906">
        <v>195</v>
      </c>
      <c r="G22906">
        <v>50</v>
      </c>
      <c r="H22906">
        <v>0</v>
      </c>
      <c r="I22906">
        <v>1</v>
      </c>
      <c r="J22906">
        <v>585</v>
      </c>
      <c r="K22906">
        <v>1</v>
      </c>
      <c r="L22906">
        <v>1</v>
      </c>
      <c r="M22906">
        <v>195</v>
      </c>
      <c r="N22906" t="s">
        <v>18</v>
      </c>
      <c r="O22906" s="1">
        <v>2.5158400000000001E-73</v>
      </c>
      <c r="P22906">
        <v>715</v>
      </c>
    </row>
    <row r="22907" spans="1:16" x14ac:dyDescent="0.25">
      <c r="A22907" t="s">
        <v>33813</v>
      </c>
      <c r="B22907">
        <v>420</v>
      </c>
      <c r="C22907" s="3" t="str">
        <f>HYPERLINK("http://www.uniprot.org/uniprot/G7KG40","tr|G7KG40|G7KG40_MEDTR")</f>
        <v>tr|G7KG40|G7KG40_MEDTR</v>
      </c>
      <c r="D22907" t="s">
        <v>33814</v>
      </c>
      <c r="E22907">
        <v>78.16</v>
      </c>
      <c r="F22907">
        <v>142</v>
      </c>
      <c r="G22907">
        <v>31</v>
      </c>
      <c r="H22907">
        <v>3</v>
      </c>
      <c r="I22907">
        <v>1</v>
      </c>
      <c r="J22907">
        <v>417</v>
      </c>
      <c r="K22907">
        <v>1</v>
      </c>
      <c r="L22907">
        <v>1</v>
      </c>
      <c r="M22907">
        <v>142</v>
      </c>
      <c r="N22907" t="s">
        <v>18</v>
      </c>
      <c r="O22907" s="1">
        <v>1.92536E-57</v>
      </c>
      <c r="P22907">
        <v>577</v>
      </c>
    </row>
    <row r="22908" spans="1:16" x14ac:dyDescent="0.25">
      <c r="A22908" t="s">
        <v>33815</v>
      </c>
      <c r="B22908">
        <v>1308</v>
      </c>
      <c r="C22908" s="3" t="str">
        <f>HYPERLINK("http://www.uniprot.org/uniprot/G7K6Z2","tr|G7K6Z2|G7K6Z2_MEDTR")</f>
        <v>tr|G7K6Z2|G7K6Z2_MEDTR</v>
      </c>
      <c r="D22908" t="s">
        <v>33816</v>
      </c>
      <c r="E22908">
        <v>77.56</v>
      </c>
      <c r="F22908">
        <v>468</v>
      </c>
      <c r="G22908">
        <v>105</v>
      </c>
      <c r="H22908">
        <v>33</v>
      </c>
      <c r="I22908">
        <v>1</v>
      </c>
      <c r="J22908">
        <v>1305</v>
      </c>
      <c r="K22908">
        <v>1</v>
      </c>
      <c r="L22908">
        <v>134</v>
      </c>
      <c r="M22908">
        <v>601</v>
      </c>
      <c r="N22908" t="s">
        <v>18</v>
      </c>
      <c r="O22908">
        <v>0</v>
      </c>
      <c r="P22908">
        <v>1920</v>
      </c>
    </row>
    <row r="22909" spans="1:16" x14ac:dyDescent="0.25">
      <c r="A22909" t="s">
        <v>33817</v>
      </c>
      <c r="B22909">
        <v>723</v>
      </c>
      <c r="C22909" s="3" t="str">
        <f>HYPERLINK("http://www.uniprot.org/uniprot/I1NCL7","tr|I1NCL7|I1NCL7_SOYBN")</f>
        <v>tr|I1NCL7|I1NCL7_SOYBN</v>
      </c>
      <c r="D22909" t="s">
        <v>28</v>
      </c>
      <c r="E22909">
        <v>88.41</v>
      </c>
      <c r="F22909">
        <v>164</v>
      </c>
      <c r="G22909">
        <v>19</v>
      </c>
      <c r="H22909">
        <v>0</v>
      </c>
      <c r="I22909">
        <v>202</v>
      </c>
      <c r="J22909">
        <v>693</v>
      </c>
      <c r="K22909">
        <v>1</v>
      </c>
      <c r="L22909">
        <v>42</v>
      </c>
      <c r="M22909">
        <v>205</v>
      </c>
      <c r="N22909" t="s">
        <v>18</v>
      </c>
      <c r="O22909" s="1">
        <v>8.8734700000000003E-79</v>
      </c>
      <c r="P22909">
        <v>764</v>
      </c>
    </row>
    <row r="22910" spans="1:16" x14ac:dyDescent="0.25">
      <c r="A22910" t="s">
        <v>33818</v>
      </c>
      <c r="B22910">
        <v>810</v>
      </c>
      <c r="C22910" s="3" t="str">
        <f>HYPERLINK("http://www.uniprot.org/uniprot/A5AM06","tr|A5AM06|A5AM06_VITVI")</f>
        <v>tr|A5AM06|A5AM06_VITVI</v>
      </c>
      <c r="D22910" t="s">
        <v>1615</v>
      </c>
      <c r="E22910">
        <v>30.18</v>
      </c>
      <c r="F22910">
        <v>222</v>
      </c>
      <c r="G22910">
        <v>155</v>
      </c>
      <c r="H22910">
        <v>3</v>
      </c>
      <c r="I22910">
        <v>1</v>
      </c>
      <c r="J22910">
        <v>657</v>
      </c>
      <c r="K22910">
        <v>1</v>
      </c>
      <c r="L22910">
        <v>1063</v>
      </c>
      <c r="M22910">
        <v>1281</v>
      </c>
      <c r="N22910" t="s">
        <v>18</v>
      </c>
      <c r="O22910" s="1">
        <v>5.0833700000000001E-23</v>
      </c>
      <c r="P22910">
        <v>284</v>
      </c>
    </row>
    <row r="22911" spans="1:16" x14ac:dyDescent="0.25">
      <c r="A22911" t="s">
        <v>33819</v>
      </c>
      <c r="B22911">
        <v>1449</v>
      </c>
      <c r="C22911" s="3" t="str">
        <f>HYPERLINK("http://www.uniprot.org/uniprot/K7L1J8","tr|K7L1J8|K7L1J8_SOYBN")</f>
        <v>tr|K7L1J8|K7L1J8_SOYBN</v>
      </c>
      <c r="D22911" t="s">
        <v>28</v>
      </c>
      <c r="E22911">
        <v>48.8</v>
      </c>
      <c r="F22911">
        <v>459</v>
      </c>
      <c r="G22911">
        <v>235</v>
      </c>
      <c r="H22911">
        <v>18</v>
      </c>
      <c r="I22911">
        <v>76</v>
      </c>
      <c r="J22911">
        <v>1398</v>
      </c>
      <c r="K22911">
        <v>1</v>
      </c>
      <c r="L22911">
        <v>52</v>
      </c>
      <c r="M22911">
        <v>508</v>
      </c>
      <c r="N22911" t="s">
        <v>18</v>
      </c>
      <c r="O22911" s="1">
        <v>1.80129E-109</v>
      </c>
      <c r="P22911">
        <v>1033</v>
      </c>
    </row>
    <row r="22912" spans="1:16" x14ac:dyDescent="0.25">
      <c r="A22912" t="s">
        <v>33820</v>
      </c>
      <c r="B22912">
        <v>609</v>
      </c>
      <c r="C22912" s="3" t="str">
        <f>HYPERLINK("http://www.uniprot.org/uniprot/I1LFB2","tr|I1LFB2|I1LFB2_SOYBN")</f>
        <v>tr|I1LFB2|I1LFB2_SOYBN</v>
      </c>
      <c r="D22912" t="s">
        <v>28</v>
      </c>
      <c r="E22912">
        <v>72.13</v>
      </c>
      <c r="F22912">
        <v>201</v>
      </c>
      <c r="G22912">
        <v>56</v>
      </c>
      <c r="H22912">
        <v>0</v>
      </c>
      <c r="I22912">
        <v>4</v>
      </c>
      <c r="J22912">
        <v>606</v>
      </c>
      <c r="K22912">
        <v>1</v>
      </c>
      <c r="L22912">
        <v>3</v>
      </c>
      <c r="M22912">
        <v>200</v>
      </c>
      <c r="N22912" t="s">
        <v>18</v>
      </c>
      <c r="O22912" s="1">
        <v>9.6903999999999992E-74</v>
      </c>
      <c r="P22912">
        <v>719</v>
      </c>
    </row>
    <row r="22913" spans="1:16" x14ac:dyDescent="0.25">
      <c r="A22913" t="s">
        <v>33821</v>
      </c>
      <c r="B22913">
        <v>801</v>
      </c>
      <c r="C22913" s="3" t="str">
        <f>HYPERLINK("http://www.uniprot.org/uniprot/I1M8D7","tr|I1M8D7|I1M8D7_SOYBN")</f>
        <v>tr|I1M8D7|I1M8D7_SOYBN</v>
      </c>
      <c r="D22913" t="s">
        <v>28</v>
      </c>
      <c r="E22913">
        <v>78.84</v>
      </c>
      <c r="F22913">
        <v>260</v>
      </c>
      <c r="G22913">
        <v>55</v>
      </c>
      <c r="H22913">
        <v>1</v>
      </c>
      <c r="I22913">
        <v>7</v>
      </c>
      <c r="J22913">
        <v>783</v>
      </c>
      <c r="K22913">
        <v>1</v>
      </c>
      <c r="L22913">
        <v>2</v>
      </c>
      <c r="M22913">
        <v>255</v>
      </c>
      <c r="N22913" t="s">
        <v>18</v>
      </c>
      <c r="O22913" s="1">
        <v>4.0958400000000002E-110</v>
      </c>
      <c r="P22913">
        <v>1035</v>
      </c>
    </row>
    <row r="22914" spans="1:16" x14ac:dyDescent="0.25">
      <c r="A22914" t="s">
        <v>33822</v>
      </c>
      <c r="B22914">
        <v>3213</v>
      </c>
      <c r="C22914" s="3" t="str">
        <f>HYPERLINK("http://www.uniprot.org/uniprot/G7JB32","tr|G7JB32|G7JB32_MEDTR")</f>
        <v>tr|G7JB32|G7JB32_MEDTR</v>
      </c>
      <c r="D22914" t="s">
        <v>33823</v>
      </c>
      <c r="E22914">
        <v>88.31</v>
      </c>
      <c r="F22914">
        <v>1070</v>
      </c>
      <c r="G22914">
        <v>125</v>
      </c>
      <c r="H22914">
        <v>0</v>
      </c>
      <c r="I22914">
        <v>1</v>
      </c>
      <c r="J22914">
        <v>3210</v>
      </c>
      <c r="K22914">
        <v>1</v>
      </c>
      <c r="L22914">
        <v>119</v>
      </c>
      <c r="M22914">
        <v>1188</v>
      </c>
      <c r="N22914" t="s">
        <v>18</v>
      </c>
      <c r="O22914">
        <v>0</v>
      </c>
      <c r="P22914">
        <v>5030</v>
      </c>
    </row>
    <row r="22915" spans="1:16" x14ac:dyDescent="0.25">
      <c r="A22915" t="s">
        <v>33824</v>
      </c>
      <c r="B22915">
        <v>9219</v>
      </c>
      <c r="C22915" s="3" t="str">
        <f>HYPERLINK("http://www.uniprot.org/uniprot/R0HHU5","tr|R0HHU5|R0HHU5_9BRAS")</f>
        <v>tr|R0HHU5|R0HHU5_9BRAS</v>
      </c>
      <c r="D22915" t="s">
        <v>33825</v>
      </c>
      <c r="E22915">
        <v>54.3</v>
      </c>
      <c r="F22915">
        <v>3123</v>
      </c>
      <c r="G22915">
        <v>1427</v>
      </c>
      <c r="H22915">
        <v>54</v>
      </c>
      <c r="I22915">
        <v>10</v>
      </c>
      <c r="J22915">
        <v>9216</v>
      </c>
      <c r="K22915">
        <v>1</v>
      </c>
      <c r="L22915">
        <v>2</v>
      </c>
      <c r="M22915">
        <v>3020</v>
      </c>
      <c r="N22915" t="s">
        <v>18</v>
      </c>
      <c r="O22915">
        <v>0</v>
      </c>
      <c r="P22915">
        <v>8515</v>
      </c>
    </row>
    <row r="22916" spans="1:16" x14ac:dyDescent="0.25">
      <c r="A22916" t="s">
        <v>33826</v>
      </c>
      <c r="B22916">
        <v>819</v>
      </c>
      <c r="C22916" s="3" t="str">
        <f>HYPERLINK("http://www.uniprot.org/uniprot/K7KNS1","tr|K7KNS1|K7KNS1_SOYBN")</f>
        <v>tr|K7KNS1|K7KNS1_SOYBN</v>
      </c>
      <c r="D22916" t="s">
        <v>28</v>
      </c>
      <c r="E22916">
        <v>45.07</v>
      </c>
      <c r="F22916">
        <v>284</v>
      </c>
      <c r="G22916">
        <v>156</v>
      </c>
      <c r="H22916">
        <v>21</v>
      </c>
      <c r="I22916">
        <v>4</v>
      </c>
      <c r="J22916">
        <v>792</v>
      </c>
      <c r="K22916">
        <v>1</v>
      </c>
      <c r="L22916">
        <v>3</v>
      </c>
      <c r="M22916">
        <v>273</v>
      </c>
      <c r="N22916" t="s">
        <v>18</v>
      </c>
      <c r="O22916" s="1">
        <v>4.3643099999999998E-54</v>
      </c>
      <c r="P22916">
        <v>552</v>
      </c>
    </row>
    <row r="22917" spans="1:16" x14ac:dyDescent="0.25">
      <c r="A22917" t="s">
        <v>33827</v>
      </c>
      <c r="B22917">
        <v>1818</v>
      </c>
      <c r="C22917" s="3" t="str">
        <f>HYPERLINK("http://www.uniprot.org/uniprot/I1KR44","tr|I1KR44|I1KR44_SOYBN")</f>
        <v>tr|I1KR44|I1KR44_SOYBN</v>
      </c>
      <c r="D22917" t="s">
        <v>28</v>
      </c>
      <c r="E22917">
        <v>63.29</v>
      </c>
      <c r="F22917">
        <v>376</v>
      </c>
      <c r="G22917">
        <v>138</v>
      </c>
      <c r="H22917">
        <v>6</v>
      </c>
      <c r="I22917">
        <v>706</v>
      </c>
      <c r="J22917">
        <v>1815</v>
      </c>
      <c r="K22917">
        <v>1</v>
      </c>
      <c r="L22917">
        <v>31</v>
      </c>
      <c r="M22917">
        <v>384</v>
      </c>
      <c r="N22917" t="s">
        <v>18</v>
      </c>
      <c r="O22917" s="1">
        <v>8.8901000000000003E-120</v>
      </c>
      <c r="P22917">
        <v>1123</v>
      </c>
    </row>
    <row r="22918" spans="1:16" x14ac:dyDescent="0.25">
      <c r="A22918" t="s">
        <v>33828</v>
      </c>
      <c r="B22918">
        <v>645</v>
      </c>
      <c r="C22918" s="3" t="str">
        <f>HYPERLINK("http://www.uniprot.org/uniprot/G7LBD2","tr|G7LBD2|G7LBD2_MEDTR")</f>
        <v>tr|G7LBD2|G7LBD2_MEDTR</v>
      </c>
      <c r="D22918" t="s">
        <v>33829</v>
      </c>
      <c r="E22918">
        <v>81.5</v>
      </c>
      <c r="F22918">
        <v>173</v>
      </c>
      <c r="G22918">
        <v>32</v>
      </c>
      <c r="H22918">
        <v>0</v>
      </c>
      <c r="I22918">
        <v>1</v>
      </c>
      <c r="J22918">
        <v>519</v>
      </c>
      <c r="K22918">
        <v>1</v>
      </c>
      <c r="L22918">
        <v>1</v>
      </c>
      <c r="M22918">
        <v>173</v>
      </c>
      <c r="N22918" t="s">
        <v>18</v>
      </c>
      <c r="O22918" s="1">
        <v>5.06457E-85</v>
      </c>
      <c r="P22918">
        <v>692</v>
      </c>
    </row>
    <row r="22919" spans="1:16" x14ac:dyDescent="0.25">
      <c r="A22919" t="s">
        <v>33830</v>
      </c>
      <c r="B22919">
        <v>849</v>
      </c>
      <c r="C22919" s="3" t="str">
        <f>HYPERLINK("http://www.uniprot.org/uniprot/I1LQ18","tr|I1LQ18|I1LQ18_SOYBN")</f>
        <v>tr|I1LQ18|I1LQ18_SOYBN</v>
      </c>
      <c r="D22919" t="s">
        <v>28</v>
      </c>
      <c r="E22919">
        <v>65.959999999999994</v>
      </c>
      <c r="F22919">
        <v>285</v>
      </c>
      <c r="G22919">
        <v>97</v>
      </c>
      <c r="H22919">
        <v>4</v>
      </c>
      <c r="I22919">
        <v>1</v>
      </c>
      <c r="J22919">
        <v>843</v>
      </c>
      <c r="K22919">
        <v>1</v>
      </c>
      <c r="L22919">
        <v>9</v>
      </c>
      <c r="M22919">
        <v>291</v>
      </c>
      <c r="N22919" t="s">
        <v>18</v>
      </c>
      <c r="O22919" s="1">
        <v>1.3809099999999999E-90</v>
      </c>
      <c r="P22919">
        <v>867</v>
      </c>
    </row>
    <row r="22920" spans="1:16" x14ac:dyDescent="0.25">
      <c r="A22920" t="s">
        <v>33831</v>
      </c>
      <c r="B22920">
        <v>1233</v>
      </c>
      <c r="C22920" s="3" t="str">
        <f>HYPERLINK("http://www.uniprot.org/uniprot/G7JCN1","tr|G7JCN1|G7JCN1_MEDTR")</f>
        <v>tr|G7JCN1|G7JCN1_MEDTR</v>
      </c>
      <c r="D22920" t="s">
        <v>33832</v>
      </c>
      <c r="E22920">
        <v>74.209999999999994</v>
      </c>
      <c r="F22920">
        <v>415</v>
      </c>
      <c r="G22920">
        <v>107</v>
      </c>
      <c r="H22920">
        <v>5</v>
      </c>
      <c r="I22920">
        <v>1</v>
      </c>
      <c r="J22920">
        <v>1230</v>
      </c>
      <c r="K22920">
        <v>1</v>
      </c>
      <c r="L22920">
        <v>1</v>
      </c>
      <c r="M22920">
        <v>407</v>
      </c>
      <c r="N22920" t="s">
        <v>18</v>
      </c>
      <c r="O22920" s="1">
        <v>7.2742099999999996E-162</v>
      </c>
      <c r="P22920">
        <v>1484</v>
      </c>
    </row>
    <row r="22921" spans="1:16" x14ac:dyDescent="0.25">
      <c r="A22921" t="s">
        <v>33833</v>
      </c>
      <c r="B22921">
        <v>948</v>
      </c>
      <c r="C22921" s="3" t="str">
        <f>HYPERLINK("http://www.uniprot.org/uniprot/I3T7M9","tr|I3T7M9|I3T7M9_LOTJA")</f>
        <v>tr|I3T7M9|I3T7M9_LOTJA</v>
      </c>
      <c r="D22921" t="s">
        <v>93</v>
      </c>
      <c r="E22921">
        <v>82.46</v>
      </c>
      <c r="F22921">
        <v>308</v>
      </c>
      <c r="G22921">
        <v>54</v>
      </c>
      <c r="H22921">
        <v>0</v>
      </c>
      <c r="I22921">
        <v>1</v>
      </c>
      <c r="J22921">
        <v>924</v>
      </c>
      <c r="K22921">
        <v>1</v>
      </c>
      <c r="L22921">
        <v>1</v>
      </c>
      <c r="M22921">
        <v>308</v>
      </c>
      <c r="N22921" t="s">
        <v>18</v>
      </c>
      <c r="O22921" s="1">
        <v>2.4833399999999999E-142</v>
      </c>
      <c r="P22921">
        <v>1314</v>
      </c>
    </row>
    <row r="22922" spans="1:16" x14ac:dyDescent="0.25">
      <c r="A22922" t="s">
        <v>33834</v>
      </c>
      <c r="B22922">
        <v>1398</v>
      </c>
      <c r="C22922" s="3" t="str">
        <f>HYPERLINK("http://www.uniprot.org/uniprot/G7JWE5","tr|G7JWE5|G7JWE5_MEDTR")</f>
        <v>tr|G7JWE5|G7JWE5_MEDTR</v>
      </c>
      <c r="D22922" t="s">
        <v>33761</v>
      </c>
      <c r="E22922">
        <v>78.069999999999993</v>
      </c>
      <c r="F22922">
        <v>520</v>
      </c>
      <c r="G22922">
        <v>114</v>
      </c>
      <c r="H22922">
        <v>55</v>
      </c>
      <c r="I22922">
        <v>1</v>
      </c>
      <c r="J22922">
        <v>1395</v>
      </c>
      <c r="K22922">
        <v>1</v>
      </c>
      <c r="L22922">
        <v>229</v>
      </c>
      <c r="M22922">
        <v>735</v>
      </c>
      <c r="N22922" t="s">
        <v>18</v>
      </c>
      <c r="O22922">
        <v>0</v>
      </c>
      <c r="P22922">
        <v>1968</v>
      </c>
    </row>
    <row r="22923" spans="1:16" x14ac:dyDescent="0.25">
      <c r="A22923" t="s">
        <v>33835</v>
      </c>
      <c r="B22923">
        <v>1074</v>
      </c>
      <c r="C22923" s="3" t="str">
        <f>HYPERLINK("http://www.uniprot.org/uniprot/G7LG31","tr|G7LG31|G7LG31_MEDTR")</f>
        <v>tr|G7LG31|G7LG31_MEDTR</v>
      </c>
      <c r="D22923" t="s">
        <v>33836</v>
      </c>
      <c r="E22923">
        <v>89.78</v>
      </c>
      <c r="F22923">
        <v>323</v>
      </c>
      <c r="G22923">
        <v>33</v>
      </c>
      <c r="H22923">
        <v>0</v>
      </c>
      <c r="I22923">
        <v>1</v>
      </c>
      <c r="J22923">
        <v>969</v>
      </c>
      <c r="K22923">
        <v>1</v>
      </c>
      <c r="L22923">
        <v>1</v>
      </c>
      <c r="M22923">
        <v>322</v>
      </c>
      <c r="N22923" t="s">
        <v>18</v>
      </c>
      <c r="O22923" s="1">
        <v>5.4689400000000003E-176</v>
      </c>
      <c r="P22923">
        <v>1605</v>
      </c>
    </row>
    <row r="22924" spans="1:16" x14ac:dyDescent="0.25">
      <c r="A22924" t="s">
        <v>33837</v>
      </c>
      <c r="B22924">
        <v>1044</v>
      </c>
      <c r="C22924" s="3" t="str">
        <f>HYPERLINK("http://www.uniprot.org/uniprot/G7JZV4","tr|G7JZV4|G7JZV4_MEDTR")</f>
        <v>tr|G7JZV4|G7JZV4_MEDTR</v>
      </c>
      <c r="D22924" t="s">
        <v>33838</v>
      </c>
      <c r="E22924">
        <v>67.8</v>
      </c>
      <c r="F22924">
        <v>351</v>
      </c>
      <c r="G22924">
        <v>113</v>
      </c>
      <c r="H22924">
        <v>5</v>
      </c>
      <c r="I22924">
        <v>1</v>
      </c>
      <c r="J22924">
        <v>1038</v>
      </c>
      <c r="K22924">
        <v>1</v>
      </c>
      <c r="L22924">
        <v>22</v>
      </c>
      <c r="M22924">
        <v>357</v>
      </c>
      <c r="N22924" t="s">
        <v>18</v>
      </c>
      <c r="O22924" s="1">
        <v>4.2409800000000003E-117</v>
      </c>
      <c r="P22924">
        <v>1097</v>
      </c>
    </row>
    <row r="22925" spans="1:16" x14ac:dyDescent="0.25">
      <c r="A22925" t="s">
        <v>33839</v>
      </c>
      <c r="B22925">
        <v>351</v>
      </c>
      <c r="C22925" s="3" t="str">
        <f>HYPERLINK("http://www.uniprot.org/uniprot/G8DCY4","tr|G8DCY4|G8DCY4_PHAVU")</f>
        <v>tr|G8DCY4|G8DCY4_PHAVU</v>
      </c>
      <c r="D22925" t="s">
        <v>1086</v>
      </c>
      <c r="E22925">
        <v>87.35</v>
      </c>
      <c r="F22925">
        <v>87</v>
      </c>
      <c r="G22925">
        <v>11</v>
      </c>
      <c r="H22925">
        <v>0</v>
      </c>
      <c r="I22925">
        <v>1</v>
      </c>
      <c r="J22925">
        <v>261</v>
      </c>
      <c r="K22925">
        <v>1</v>
      </c>
      <c r="L22925">
        <v>1127</v>
      </c>
      <c r="M22925">
        <v>1213</v>
      </c>
      <c r="N22925" t="s">
        <v>18</v>
      </c>
      <c r="O22925" s="1">
        <v>4.5866100000000001E-46</v>
      </c>
      <c r="P22925">
        <v>399</v>
      </c>
    </row>
    <row r="22926" spans="1:16" x14ac:dyDescent="0.25">
      <c r="A22926" t="s">
        <v>33840</v>
      </c>
      <c r="B22926">
        <v>3144</v>
      </c>
      <c r="C22926" s="3" t="str">
        <f>HYPERLINK("http://www.uniprot.org/uniprot/A5CA30","tr|A5CA30|A5CA30_VITVI")</f>
        <v>tr|A5CA30|A5CA30_VITVI</v>
      </c>
      <c r="D22926" t="s">
        <v>329</v>
      </c>
      <c r="E22926">
        <v>54.35</v>
      </c>
      <c r="F22926">
        <v>1067</v>
      </c>
      <c r="G22926">
        <v>487</v>
      </c>
      <c r="H22926">
        <v>20</v>
      </c>
      <c r="I22926">
        <v>1</v>
      </c>
      <c r="J22926">
        <v>3141</v>
      </c>
      <c r="K22926">
        <v>1</v>
      </c>
      <c r="L22926">
        <v>209</v>
      </c>
      <c r="M22926">
        <v>1215</v>
      </c>
      <c r="N22926" t="s">
        <v>18</v>
      </c>
      <c r="O22926">
        <v>0</v>
      </c>
      <c r="P22926">
        <v>2969</v>
      </c>
    </row>
    <row r="22927" spans="1:16" x14ac:dyDescent="0.25">
      <c r="A22927" t="s">
        <v>33841</v>
      </c>
      <c r="B22927">
        <v>612</v>
      </c>
      <c r="C22927" s="3" t="str">
        <f>HYPERLINK("http://www.uniprot.org/uniprot/G7I2H0","tr|G7I2H0|G7I2H0_MEDTR")</f>
        <v>tr|G7I2H0|G7I2H0_MEDTR</v>
      </c>
      <c r="D22927" t="s">
        <v>144</v>
      </c>
      <c r="E22927">
        <v>36.450000000000003</v>
      </c>
      <c r="F22927">
        <v>203</v>
      </c>
      <c r="G22927">
        <v>129</v>
      </c>
      <c r="H22927">
        <v>2</v>
      </c>
      <c r="I22927">
        <v>7</v>
      </c>
      <c r="J22927">
        <v>609</v>
      </c>
      <c r="K22927">
        <v>1</v>
      </c>
      <c r="L22927">
        <v>37</v>
      </c>
      <c r="M22927">
        <v>231</v>
      </c>
      <c r="N22927" t="s">
        <v>18</v>
      </c>
      <c r="O22927" s="1">
        <v>2.1528799999999999E-20</v>
      </c>
      <c r="P22927">
        <v>259</v>
      </c>
    </row>
    <row r="22928" spans="1:16" x14ac:dyDescent="0.25">
      <c r="A22928" t="s">
        <v>33842</v>
      </c>
      <c r="B22928">
        <v>936</v>
      </c>
      <c r="C22928" s="3" t="str">
        <f>HYPERLINK("http://www.uniprot.org/uniprot/I1J562","tr|I1J562|I1J562_SOYBN")</f>
        <v>tr|I1J562|I1J562_SOYBN</v>
      </c>
      <c r="D22928" t="s">
        <v>71</v>
      </c>
      <c r="E22928">
        <v>57.23</v>
      </c>
      <c r="F22928">
        <v>318</v>
      </c>
      <c r="G22928">
        <v>136</v>
      </c>
      <c r="H22928">
        <v>8</v>
      </c>
      <c r="I22928">
        <v>1</v>
      </c>
      <c r="J22928">
        <v>930</v>
      </c>
      <c r="K22928">
        <v>1</v>
      </c>
      <c r="L22928">
        <v>154</v>
      </c>
      <c r="M22928">
        <v>470</v>
      </c>
      <c r="N22928" t="s">
        <v>18</v>
      </c>
      <c r="O22928" s="1">
        <v>1.4885099999999999E-99</v>
      </c>
      <c r="P22928">
        <v>945</v>
      </c>
    </row>
    <row r="22929" spans="1:16" x14ac:dyDescent="0.25">
      <c r="A22929" t="s">
        <v>33843</v>
      </c>
      <c r="B22929">
        <v>1335</v>
      </c>
      <c r="C22929" s="3" t="str">
        <f>HYPERLINK("http://www.uniprot.org/uniprot/G7IUC5","tr|G7IUC5|G7IUC5_MEDTR")</f>
        <v>tr|G7IUC5|G7IUC5_MEDTR</v>
      </c>
      <c r="D22929" t="s">
        <v>33844</v>
      </c>
      <c r="E22929">
        <v>76.05</v>
      </c>
      <c r="F22929">
        <v>451</v>
      </c>
      <c r="G22929">
        <v>108</v>
      </c>
      <c r="H22929">
        <v>9</v>
      </c>
      <c r="I22929">
        <v>1</v>
      </c>
      <c r="J22929">
        <v>1326</v>
      </c>
      <c r="K22929">
        <v>1</v>
      </c>
      <c r="L22929">
        <v>1</v>
      </c>
      <c r="M22929">
        <v>443</v>
      </c>
      <c r="N22929" t="s">
        <v>18</v>
      </c>
      <c r="O22929">
        <v>0</v>
      </c>
      <c r="P22929">
        <v>1729</v>
      </c>
    </row>
    <row r="22930" spans="1:16" x14ac:dyDescent="0.25">
      <c r="A22930" t="s">
        <v>33845</v>
      </c>
      <c r="B22930">
        <v>990</v>
      </c>
      <c r="C22930" s="3" t="str">
        <f>HYPERLINK("http://www.uniprot.org/uniprot/G8A0B6","tr|G8A0B6|G8A0B6_MEDTR")</f>
        <v>tr|G8A0B6|G8A0B6_MEDTR</v>
      </c>
      <c r="D22930" t="s">
        <v>33846</v>
      </c>
      <c r="E22930">
        <v>92.92</v>
      </c>
      <c r="F22930">
        <v>325</v>
      </c>
      <c r="G22930">
        <v>23</v>
      </c>
      <c r="H22930">
        <v>0</v>
      </c>
      <c r="I22930">
        <v>1</v>
      </c>
      <c r="J22930">
        <v>975</v>
      </c>
      <c r="K22930">
        <v>1</v>
      </c>
      <c r="L22930">
        <v>1</v>
      </c>
      <c r="M22930">
        <v>325</v>
      </c>
      <c r="N22930" t="s">
        <v>18</v>
      </c>
      <c r="O22930" s="1">
        <v>5.6664799999999998E-177</v>
      </c>
      <c r="P22930">
        <v>1613</v>
      </c>
    </row>
    <row r="22931" spans="1:16" x14ac:dyDescent="0.25">
      <c r="A22931" t="s">
        <v>33847</v>
      </c>
      <c r="B22931">
        <v>1011</v>
      </c>
      <c r="C22931" s="3" t="str">
        <f>HYPERLINK("http://www.uniprot.org/uniprot/I1KN06","tr|I1KN06|I1KN06_SOYBN")</f>
        <v>tr|I1KN06|I1KN06_SOYBN</v>
      </c>
      <c r="D22931" t="s">
        <v>117</v>
      </c>
      <c r="E22931">
        <v>69.27</v>
      </c>
      <c r="F22931">
        <v>371</v>
      </c>
      <c r="G22931">
        <v>114</v>
      </c>
      <c r="H22931">
        <v>43</v>
      </c>
      <c r="I22931">
        <v>16</v>
      </c>
      <c r="J22931">
        <v>999</v>
      </c>
      <c r="K22931">
        <v>1</v>
      </c>
      <c r="L22931">
        <v>2</v>
      </c>
      <c r="M22931">
        <v>328</v>
      </c>
      <c r="N22931" t="s">
        <v>18</v>
      </c>
      <c r="O22931" s="1">
        <v>1.3718499999999999E-133</v>
      </c>
      <c r="P22931">
        <v>1239</v>
      </c>
    </row>
    <row r="22932" spans="1:16" x14ac:dyDescent="0.25">
      <c r="A22932" t="s">
        <v>33848</v>
      </c>
      <c r="B22932">
        <v>1863</v>
      </c>
      <c r="C22932" s="3" t="str">
        <f>HYPERLINK("http://www.uniprot.org/uniprot/G7K1N3","tr|G7K1N3|G7K1N3_MEDTR")</f>
        <v>tr|G7K1N3|G7K1N3_MEDTR</v>
      </c>
      <c r="D22932" t="s">
        <v>33849</v>
      </c>
      <c r="E22932">
        <v>73.75</v>
      </c>
      <c r="F22932">
        <v>621</v>
      </c>
      <c r="G22932">
        <v>163</v>
      </c>
      <c r="H22932">
        <v>4</v>
      </c>
      <c r="I22932">
        <v>10</v>
      </c>
      <c r="J22932">
        <v>1860</v>
      </c>
      <c r="K22932">
        <v>1</v>
      </c>
      <c r="L22932">
        <v>1</v>
      </c>
      <c r="M22932">
        <v>618</v>
      </c>
      <c r="N22932" t="s">
        <v>18</v>
      </c>
      <c r="O22932">
        <v>0</v>
      </c>
      <c r="P22932">
        <v>2243</v>
      </c>
    </row>
    <row r="22933" spans="1:16" x14ac:dyDescent="0.25">
      <c r="A22933" t="s">
        <v>33850</v>
      </c>
      <c r="B22933">
        <v>2034</v>
      </c>
      <c r="C22933" s="3" t="str">
        <f>HYPERLINK("http://www.uniprot.org/uniprot/G7K6Y7","tr|G7K6Y7|G7K6Y7_MEDTR")</f>
        <v>tr|G7K6Y7|G7K6Y7_MEDTR</v>
      </c>
      <c r="D22933" t="s">
        <v>33851</v>
      </c>
      <c r="E22933">
        <v>73.45</v>
      </c>
      <c r="F22933">
        <v>678</v>
      </c>
      <c r="G22933">
        <v>180</v>
      </c>
      <c r="H22933">
        <v>1</v>
      </c>
      <c r="I22933">
        <v>1</v>
      </c>
      <c r="J22933">
        <v>2031</v>
      </c>
      <c r="K22933">
        <v>1</v>
      </c>
      <c r="L22933">
        <v>1</v>
      </c>
      <c r="M22933">
        <v>676</v>
      </c>
      <c r="N22933" t="s">
        <v>18</v>
      </c>
      <c r="O22933">
        <v>0</v>
      </c>
      <c r="P22933">
        <v>2506</v>
      </c>
    </row>
    <row r="22934" spans="1:16" x14ac:dyDescent="0.25">
      <c r="A22934" t="s">
        <v>33852</v>
      </c>
      <c r="B22934">
        <v>981</v>
      </c>
      <c r="C22934" s="3" t="str">
        <f>HYPERLINK("http://www.uniprot.org/uniprot/I1MKI4","tr|I1MKI4|I1MKI4_SOYBN")</f>
        <v>tr|I1MKI4|I1MKI4_SOYBN</v>
      </c>
      <c r="D22934" t="s">
        <v>28</v>
      </c>
      <c r="E22934">
        <v>80.56</v>
      </c>
      <c r="F22934">
        <v>319</v>
      </c>
      <c r="G22934">
        <v>62</v>
      </c>
      <c r="H22934">
        <v>0</v>
      </c>
      <c r="I22934">
        <v>1</v>
      </c>
      <c r="J22934">
        <v>957</v>
      </c>
      <c r="K22934">
        <v>1</v>
      </c>
      <c r="L22934">
        <v>272</v>
      </c>
      <c r="M22934">
        <v>590</v>
      </c>
      <c r="N22934" t="s">
        <v>18</v>
      </c>
      <c r="O22934" s="1">
        <v>8.1972400000000007E-152</v>
      </c>
      <c r="P22934">
        <v>1396</v>
      </c>
    </row>
    <row r="22935" spans="1:16" x14ac:dyDescent="0.25">
      <c r="A22935" t="s">
        <v>33853</v>
      </c>
      <c r="B22935">
        <v>1095</v>
      </c>
      <c r="C22935" s="3" t="str">
        <f>HYPERLINK("http://www.uniprot.org/uniprot/Q2HVU7","tr|Q2HVU7|Q2HVU7_MEDTR")</f>
        <v>tr|Q2HVU7|Q2HVU7_MEDTR</v>
      </c>
      <c r="D22935" t="s">
        <v>33782</v>
      </c>
      <c r="E22935">
        <v>76.06</v>
      </c>
      <c r="F22935">
        <v>351</v>
      </c>
      <c r="G22935">
        <v>84</v>
      </c>
      <c r="H22935">
        <v>0</v>
      </c>
      <c r="I22935">
        <v>1</v>
      </c>
      <c r="J22935">
        <v>1053</v>
      </c>
      <c r="K22935">
        <v>1</v>
      </c>
      <c r="L22935">
        <v>1</v>
      </c>
      <c r="M22935">
        <v>351</v>
      </c>
      <c r="N22935" t="s">
        <v>18</v>
      </c>
      <c r="O22935" s="1">
        <v>3.5679699999999999E-146</v>
      </c>
      <c r="P22935">
        <v>1306</v>
      </c>
    </row>
    <row r="22936" spans="1:16" x14ac:dyDescent="0.25">
      <c r="A22936" t="s">
        <v>33854</v>
      </c>
      <c r="B22936">
        <v>2970</v>
      </c>
      <c r="C22936" s="3" t="str">
        <f>HYPERLINK("http://www.uniprot.org/uniprot/I1LFB1","tr|I1LFB1|I1LFB1_SOYBN")</f>
        <v>tr|I1LFB1|I1LFB1_SOYBN</v>
      </c>
      <c r="D22936" t="s">
        <v>71</v>
      </c>
      <c r="E22936">
        <v>73.38</v>
      </c>
      <c r="F22936">
        <v>1022</v>
      </c>
      <c r="G22936">
        <v>272</v>
      </c>
      <c r="H22936">
        <v>37</v>
      </c>
      <c r="I22936">
        <v>13</v>
      </c>
      <c r="J22936">
        <v>2967</v>
      </c>
      <c r="K22936">
        <v>1</v>
      </c>
      <c r="L22936">
        <v>4</v>
      </c>
      <c r="M22936">
        <v>1024</v>
      </c>
      <c r="N22936" t="s">
        <v>18</v>
      </c>
      <c r="O22936">
        <v>0</v>
      </c>
      <c r="P22936">
        <v>3750</v>
      </c>
    </row>
    <row r="22937" spans="1:16" x14ac:dyDescent="0.25">
      <c r="A22937" t="s">
        <v>33855</v>
      </c>
      <c r="B22937">
        <v>5298</v>
      </c>
      <c r="C22937" s="3" t="str">
        <f>HYPERLINK("http://www.uniprot.org/uniprot/K4BVA3","tr|K4BVA3|K4BVA3_SOLLC")</f>
        <v>tr|K4BVA3|K4BVA3_SOLLC</v>
      </c>
      <c r="D22937" t="s">
        <v>33856</v>
      </c>
      <c r="E22937">
        <v>40.299999999999997</v>
      </c>
      <c r="F22937">
        <v>1811</v>
      </c>
      <c r="G22937">
        <v>1081</v>
      </c>
      <c r="H22937">
        <v>46</v>
      </c>
      <c r="I22937">
        <v>1</v>
      </c>
      <c r="J22937">
        <v>5295</v>
      </c>
      <c r="K22937">
        <v>1</v>
      </c>
      <c r="L22937">
        <v>1</v>
      </c>
      <c r="M22937">
        <v>1730</v>
      </c>
      <c r="N22937" t="s">
        <v>18</v>
      </c>
      <c r="O22937">
        <v>0</v>
      </c>
      <c r="P22937">
        <v>2999</v>
      </c>
    </row>
    <row r="22938" spans="1:16" x14ac:dyDescent="0.25">
      <c r="A22938" t="s">
        <v>33857</v>
      </c>
      <c r="B22938">
        <v>360</v>
      </c>
      <c r="C22938" s="3" t="str">
        <f>HYPERLINK("http://www.uniprot.org/uniprot/Q949L4","tr|Q949L4|Q949L4_CICAR")</f>
        <v>tr|Q949L4|Q949L4_CICAR</v>
      </c>
      <c r="D22938" t="s">
        <v>176</v>
      </c>
      <c r="E22938">
        <v>75.22</v>
      </c>
      <c r="F22938">
        <v>113</v>
      </c>
      <c r="G22938">
        <v>28</v>
      </c>
      <c r="H22938">
        <v>0</v>
      </c>
      <c r="I22938">
        <v>1</v>
      </c>
      <c r="J22938">
        <v>339</v>
      </c>
      <c r="K22938">
        <v>1</v>
      </c>
      <c r="L22938">
        <v>15</v>
      </c>
      <c r="M22938">
        <v>126</v>
      </c>
      <c r="N22938" t="s">
        <v>18</v>
      </c>
      <c r="O22938" s="1">
        <v>3.1611699999999998E-44</v>
      </c>
      <c r="P22938">
        <v>463</v>
      </c>
    </row>
    <row r="22939" spans="1:16" x14ac:dyDescent="0.25">
      <c r="A22939" t="s">
        <v>33858</v>
      </c>
      <c r="B22939">
        <v>762</v>
      </c>
      <c r="C22939" s="3" t="str">
        <f>HYPERLINK("http://www.uniprot.org/uniprot/K7KIJ6","tr|K7KIJ6|K7KIJ6_SOYBN")</f>
        <v>tr|K7KIJ6|K7KIJ6_SOYBN</v>
      </c>
      <c r="D22939" t="s">
        <v>28</v>
      </c>
      <c r="E22939">
        <v>78.709999999999994</v>
      </c>
      <c r="F22939">
        <v>249</v>
      </c>
      <c r="G22939">
        <v>53</v>
      </c>
      <c r="H22939">
        <v>0</v>
      </c>
      <c r="I22939">
        <v>1</v>
      </c>
      <c r="J22939">
        <v>747</v>
      </c>
      <c r="K22939">
        <v>1</v>
      </c>
      <c r="L22939">
        <v>1</v>
      </c>
      <c r="M22939">
        <v>240</v>
      </c>
      <c r="N22939" t="s">
        <v>18</v>
      </c>
      <c r="O22939" s="1">
        <v>3.2669500000000002E-98</v>
      </c>
      <c r="P22939">
        <v>932</v>
      </c>
    </row>
    <row r="22940" spans="1:16" x14ac:dyDescent="0.25">
      <c r="A22940" t="s">
        <v>33859</v>
      </c>
      <c r="B22940">
        <v>945</v>
      </c>
      <c r="C22940" s="3" t="str">
        <f>HYPERLINK("http://www.uniprot.org/uniprot/G7J5G4","tr|G7J5G4|G7J5G4_MEDTR")</f>
        <v>tr|G7J5G4|G7J5G4_MEDTR</v>
      </c>
      <c r="D22940" t="s">
        <v>33860</v>
      </c>
      <c r="E22940">
        <v>73.73</v>
      </c>
      <c r="F22940">
        <v>297</v>
      </c>
      <c r="G22940">
        <v>78</v>
      </c>
      <c r="H22940">
        <v>5</v>
      </c>
      <c r="I22940">
        <v>37</v>
      </c>
      <c r="J22940">
        <v>912</v>
      </c>
      <c r="K22940">
        <v>1</v>
      </c>
      <c r="L22940">
        <v>18</v>
      </c>
      <c r="M22940">
        <v>312</v>
      </c>
      <c r="N22940" t="s">
        <v>18</v>
      </c>
      <c r="O22940" s="1">
        <v>2.2485400000000001E-119</v>
      </c>
      <c r="P22940">
        <v>1116</v>
      </c>
    </row>
    <row r="22941" spans="1:16" x14ac:dyDescent="0.25">
      <c r="A22941" t="s">
        <v>33861</v>
      </c>
      <c r="B22941">
        <v>1359</v>
      </c>
      <c r="C22941" s="3" t="str">
        <f>HYPERLINK("http://www.uniprot.org/uniprot/I1KR42","tr|I1KR42|I1KR42_SOYBN")</f>
        <v>tr|I1KR42|I1KR42_SOYBN</v>
      </c>
      <c r="D22941" t="s">
        <v>71</v>
      </c>
      <c r="E22941">
        <v>77.459999999999994</v>
      </c>
      <c r="F22941">
        <v>457</v>
      </c>
      <c r="G22941">
        <v>103</v>
      </c>
      <c r="H22941">
        <v>6</v>
      </c>
      <c r="I22941">
        <v>1</v>
      </c>
      <c r="J22941">
        <v>1353</v>
      </c>
      <c r="K22941">
        <v>1</v>
      </c>
      <c r="L22941">
        <v>1</v>
      </c>
      <c r="M22941">
        <v>456</v>
      </c>
      <c r="N22941" t="s">
        <v>18</v>
      </c>
      <c r="O22941">
        <v>0</v>
      </c>
      <c r="P22941">
        <v>1798</v>
      </c>
    </row>
    <row r="22942" spans="1:16" x14ac:dyDescent="0.25">
      <c r="A22942" t="s">
        <v>33862</v>
      </c>
      <c r="B22942">
        <v>396</v>
      </c>
      <c r="C22942" s="3" t="str">
        <f>HYPERLINK("http://www.uniprot.org/uniprot/G7LBD3","tr|G7LBD3|G7LBD3_MEDTR")</f>
        <v>tr|G7LBD3|G7LBD3_MEDTR</v>
      </c>
      <c r="D22942" t="s">
        <v>33863</v>
      </c>
      <c r="E22942">
        <v>100</v>
      </c>
      <c r="F22942">
        <v>103</v>
      </c>
      <c r="G22942">
        <v>0</v>
      </c>
      <c r="H22942">
        <v>0</v>
      </c>
      <c r="I22942">
        <v>1</v>
      </c>
      <c r="J22942">
        <v>309</v>
      </c>
      <c r="K22942">
        <v>1</v>
      </c>
      <c r="L22942">
        <v>1</v>
      </c>
      <c r="M22942">
        <v>103</v>
      </c>
      <c r="N22942" t="s">
        <v>18</v>
      </c>
      <c r="O22942" s="1">
        <v>3.19563E-52</v>
      </c>
      <c r="P22942">
        <v>532</v>
      </c>
    </row>
    <row r="22943" spans="1:16" x14ac:dyDescent="0.25">
      <c r="A22943" t="s">
        <v>33864</v>
      </c>
      <c r="B22943">
        <v>888</v>
      </c>
      <c r="C22943" s="3" t="str">
        <f>HYPERLINK("http://www.uniprot.org/uniprot/G7JHE4","tr|G7JHE4|G7JHE4_MEDTR")</f>
        <v>tr|G7JHE4|G7JHE4_MEDTR</v>
      </c>
      <c r="D22943" t="s">
        <v>33865</v>
      </c>
      <c r="E22943">
        <v>82.39</v>
      </c>
      <c r="F22943">
        <v>301</v>
      </c>
      <c r="G22943">
        <v>53</v>
      </c>
      <c r="H22943">
        <v>6</v>
      </c>
      <c r="I22943">
        <v>1</v>
      </c>
      <c r="J22943">
        <v>885</v>
      </c>
      <c r="K22943">
        <v>1</v>
      </c>
      <c r="L22943">
        <v>1</v>
      </c>
      <c r="M22943">
        <v>301</v>
      </c>
      <c r="N22943" t="s">
        <v>18</v>
      </c>
      <c r="O22943" s="1">
        <v>6.9336200000000004E-128</v>
      </c>
      <c r="P22943">
        <v>1189</v>
      </c>
    </row>
    <row r="22944" spans="1:16" x14ac:dyDescent="0.25">
      <c r="A22944" t="s">
        <v>33866</v>
      </c>
      <c r="B22944">
        <v>1269</v>
      </c>
      <c r="C22944" s="3" t="str">
        <f>HYPERLINK("http://www.uniprot.org/uniprot/G7JCN3","tr|G7JCN3|G7JCN3_MEDTR")</f>
        <v>tr|G7JCN3|G7JCN3_MEDTR</v>
      </c>
      <c r="D22944" t="s">
        <v>33867</v>
      </c>
      <c r="E22944">
        <v>88.55</v>
      </c>
      <c r="F22944">
        <v>428</v>
      </c>
      <c r="G22944">
        <v>49</v>
      </c>
      <c r="H22944">
        <v>6</v>
      </c>
      <c r="I22944">
        <v>1</v>
      </c>
      <c r="J22944">
        <v>1266</v>
      </c>
      <c r="K22944">
        <v>1</v>
      </c>
      <c r="L22944">
        <v>1</v>
      </c>
      <c r="M22944">
        <v>424</v>
      </c>
      <c r="N22944" t="s">
        <v>18</v>
      </c>
      <c r="O22944">
        <v>0</v>
      </c>
      <c r="P22944">
        <v>1965</v>
      </c>
    </row>
    <row r="22945" spans="1:16" x14ac:dyDescent="0.25">
      <c r="A22945" t="s">
        <v>33868</v>
      </c>
      <c r="B22945">
        <v>2322</v>
      </c>
      <c r="C22945" s="3" t="str">
        <f>HYPERLINK("http://www.uniprot.org/uniprot/G7JKF9","tr|G7JKF9|G7JKF9_MEDTR")</f>
        <v>tr|G7JKF9|G7JKF9_MEDTR</v>
      </c>
      <c r="D22945" t="s">
        <v>33869</v>
      </c>
      <c r="E22945">
        <v>81.22</v>
      </c>
      <c r="F22945">
        <v>767</v>
      </c>
      <c r="G22945">
        <v>144</v>
      </c>
      <c r="H22945">
        <v>7</v>
      </c>
      <c r="I22945">
        <v>40</v>
      </c>
      <c r="J22945">
        <v>2319</v>
      </c>
      <c r="K22945">
        <v>1</v>
      </c>
      <c r="L22945">
        <v>15</v>
      </c>
      <c r="M22945">
        <v>769</v>
      </c>
      <c r="N22945" t="s">
        <v>18</v>
      </c>
      <c r="O22945">
        <v>0</v>
      </c>
      <c r="P22945">
        <v>3061</v>
      </c>
    </row>
    <row r="22946" spans="1:16" x14ac:dyDescent="0.25">
      <c r="A22946" t="s">
        <v>33870</v>
      </c>
      <c r="B22946">
        <v>1506</v>
      </c>
      <c r="C22946" s="3" t="str">
        <f>HYPERLINK("http://www.uniprot.org/uniprot/G7JWE6","tr|G7JWE6|G7JWE6_MEDTR")</f>
        <v>tr|G7JWE6|G7JWE6_MEDTR</v>
      </c>
      <c r="D22946" t="s">
        <v>33871</v>
      </c>
      <c r="E22946">
        <v>93.19</v>
      </c>
      <c r="F22946">
        <v>470</v>
      </c>
      <c r="G22946">
        <v>32</v>
      </c>
      <c r="H22946">
        <v>0</v>
      </c>
      <c r="I22946">
        <v>91</v>
      </c>
      <c r="J22946">
        <v>1500</v>
      </c>
      <c r="K22946">
        <v>1</v>
      </c>
      <c r="L22946">
        <v>33</v>
      </c>
      <c r="M22946">
        <v>502</v>
      </c>
      <c r="N22946" t="s">
        <v>18</v>
      </c>
      <c r="O22946">
        <v>0</v>
      </c>
      <c r="P22946">
        <v>2316</v>
      </c>
    </row>
    <row r="22947" spans="1:16" x14ac:dyDescent="0.25">
      <c r="A22947" t="s">
        <v>33872</v>
      </c>
      <c r="B22947">
        <v>1518</v>
      </c>
      <c r="C22947" s="3" t="str">
        <f>HYPERLINK("http://www.uniprot.org/uniprot/G7LG30","tr|G7LG30|G7LG30_MEDTR")</f>
        <v>tr|G7LG30|G7LG30_MEDTR</v>
      </c>
      <c r="D22947" t="s">
        <v>33873</v>
      </c>
      <c r="E22947">
        <v>89.46</v>
      </c>
      <c r="F22947">
        <v>503</v>
      </c>
      <c r="G22947">
        <v>53</v>
      </c>
      <c r="H22947">
        <v>0</v>
      </c>
      <c r="I22947">
        <v>1</v>
      </c>
      <c r="J22947">
        <v>1509</v>
      </c>
      <c r="K22947">
        <v>1</v>
      </c>
      <c r="L22947">
        <v>87</v>
      </c>
      <c r="M22947">
        <v>589</v>
      </c>
      <c r="N22947" t="s">
        <v>18</v>
      </c>
      <c r="O22947">
        <v>0</v>
      </c>
      <c r="P22947">
        <v>2388</v>
      </c>
    </row>
    <row r="22948" spans="1:16" x14ac:dyDescent="0.25">
      <c r="A22948" t="s">
        <v>33874</v>
      </c>
      <c r="B22948">
        <v>789</v>
      </c>
      <c r="C22948" s="3" t="str">
        <f>HYPERLINK("http://www.uniprot.org/uniprot/G7JZV3","tr|G7JZV3|G7JZV3_MEDTR")</f>
        <v>tr|G7JZV3|G7JZV3_MEDTR</v>
      </c>
      <c r="D22948" t="s">
        <v>33875</v>
      </c>
      <c r="E22948">
        <v>90.07</v>
      </c>
      <c r="F22948">
        <v>262</v>
      </c>
      <c r="G22948">
        <v>26</v>
      </c>
      <c r="H22948">
        <v>0</v>
      </c>
      <c r="I22948">
        <v>1</v>
      </c>
      <c r="J22948">
        <v>786</v>
      </c>
      <c r="K22948">
        <v>1</v>
      </c>
      <c r="L22948">
        <v>71</v>
      </c>
      <c r="M22948">
        <v>332</v>
      </c>
      <c r="N22948" t="s">
        <v>18</v>
      </c>
      <c r="O22948" s="1">
        <v>1.7668999999999999E-134</v>
      </c>
      <c r="P22948">
        <v>1245</v>
      </c>
    </row>
    <row r="22949" spans="1:16" x14ac:dyDescent="0.25">
      <c r="A22949" t="s">
        <v>33876</v>
      </c>
      <c r="B22949">
        <v>267</v>
      </c>
      <c r="C22949" s="3" t="str">
        <f>HYPERLINK("http://www.uniprot.org/uniprot/Q7XAB3","tr|Q7XAB3|Q7XAB3_PEA")</f>
        <v>tr|Q7XAB3|Q7XAB3_PEA</v>
      </c>
      <c r="D22949" t="s">
        <v>10977</v>
      </c>
      <c r="E22949">
        <v>84.88</v>
      </c>
      <c r="F22949">
        <v>86</v>
      </c>
      <c r="G22949">
        <v>13</v>
      </c>
      <c r="H22949">
        <v>2</v>
      </c>
      <c r="I22949">
        <v>1</v>
      </c>
      <c r="J22949">
        <v>252</v>
      </c>
      <c r="K22949">
        <v>1</v>
      </c>
      <c r="L22949">
        <v>87</v>
      </c>
      <c r="M22949">
        <v>172</v>
      </c>
      <c r="N22949" t="s">
        <v>18</v>
      </c>
      <c r="O22949" s="1">
        <v>3.2293900000000003E-33</v>
      </c>
      <c r="P22949">
        <v>368</v>
      </c>
    </row>
    <row r="22950" spans="1:16" x14ac:dyDescent="0.25">
      <c r="A22950" t="s">
        <v>33877</v>
      </c>
      <c r="B22950">
        <v>1725</v>
      </c>
      <c r="C22950" s="3" t="str">
        <f>HYPERLINK("http://www.uniprot.org/uniprot/G8DCY4","tr|G8DCY4|G8DCY4_PHAVU")</f>
        <v>tr|G8DCY4|G8DCY4_PHAVU</v>
      </c>
      <c r="D22950" t="s">
        <v>1086</v>
      </c>
      <c r="E22950">
        <v>80.709999999999994</v>
      </c>
      <c r="F22950">
        <v>529</v>
      </c>
      <c r="G22950">
        <v>102</v>
      </c>
      <c r="H22950">
        <v>0</v>
      </c>
      <c r="I22950">
        <v>1</v>
      </c>
      <c r="J22950">
        <v>1587</v>
      </c>
      <c r="K22950">
        <v>1</v>
      </c>
      <c r="L22950">
        <v>528</v>
      </c>
      <c r="M22950">
        <v>997</v>
      </c>
      <c r="N22950" t="s">
        <v>18</v>
      </c>
      <c r="O22950">
        <v>0</v>
      </c>
      <c r="P22950">
        <v>2173</v>
      </c>
    </row>
    <row r="22951" spans="1:16" x14ac:dyDescent="0.25">
      <c r="A22951" t="s">
        <v>33878</v>
      </c>
      <c r="B22951">
        <v>384</v>
      </c>
      <c r="C22951" s="3" t="str">
        <f>HYPERLINK("http://www.uniprot.org/uniprot/D3W146","tr|D3W146|D3W146_PHAVU")</f>
        <v>tr|D3W146|D3W146_PHAVU</v>
      </c>
      <c r="D22951" t="s">
        <v>33879</v>
      </c>
      <c r="E22951">
        <v>62.83</v>
      </c>
      <c r="F22951">
        <v>113</v>
      </c>
      <c r="G22951">
        <v>42</v>
      </c>
      <c r="H22951">
        <v>0</v>
      </c>
      <c r="I22951">
        <v>1</v>
      </c>
      <c r="J22951">
        <v>339</v>
      </c>
      <c r="K22951">
        <v>1</v>
      </c>
      <c r="L22951">
        <v>1</v>
      </c>
      <c r="M22951">
        <v>113</v>
      </c>
      <c r="N22951" t="s">
        <v>18</v>
      </c>
      <c r="O22951" s="1">
        <v>1.8545699999999999E-36</v>
      </c>
      <c r="P22951">
        <v>396</v>
      </c>
    </row>
    <row r="22952" spans="1:16" x14ac:dyDescent="0.25">
      <c r="A22952" t="s">
        <v>33880</v>
      </c>
      <c r="B22952">
        <v>1050</v>
      </c>
      <c r="C22952" s="3" t="str">
        <f>HYPERLINK("http://www.uniprot.org/uniprot/A5C1T4","tr|A5C1T4|A5C1T4_VITVI")</f>
        <v>tr|A5C1T4|A5C1T4_VITVI</v>
      </c>
      <c r="D22952" t="s">
        <v>33881</v>
      </c>
      <c r="E22952">
        <v>39.020000000000003</v>
      </c>
      <c r="F22952">
        <v>328</v>
      </c>
      <c r="G22952">
        <v>200</v>
      </c>
      <c r="H22952">
        <v>86</v>
      </c>
      <c r="I22952">
        <v>322</v>
      </c>
      <c r="J22952">
        <v>1047</v>
      </c>
      <c r="K22952">
        <v>1</v>
      </c>
      <c r="L22952">
        <v>56</v>
      </c>
      <c r="M22952">
        <v>383</v>
      </c>
      <c r="N22952" t="s">
        <v>18</v>
      </c>
      <c r="O22952" s="1">
        <v>3.69365E-52</v>
      </c>
      <c r="P22952">
        <v>537</v>
      </c>
    </row>
    <row r="22953" spans="1:16" x14ac:dyDescent="0.25">
      <c r="A22953" t="s">
        <v>33882</v>
      </c>
      <c r="B22953">
        <v>744</v>
      </c>
      <c r="C22953" s="3" t="str">
        <f>HYPERLINK("http://www.uniprot.org/uniprot/K7MNX2","tr|K7MNX2|K7MNX2_SOYBN")</f>
        <v>tr|K7MNX2|K7MNX2_SOYBN</v>
      </c>
      <c r="D22953" t="s">
        <v>28</v>
      </c>
      <c r="E22953">
        <v>27.02</v>
      </c>
      <c r="F22953">
        <v>111</v>
      </c>
      <c r="G22953">
        <v>81</v>
      </c>
      <c r="H22953">
        <v>2</v>
      </c>
      <c r="I22953">
        <v>1</v>
      </c>
      <c r="J22953">
        <v>327</v>
      </c>
      <c r="K22953">
        <v>1</v>
      </c>
      <c r="L22953">
        <v>404</v>
      </c>
      <c r="M22953">
        <v>514</v>
      </c>
      <c r="N22953" t="s">
        <v>18</v>
      </c>
      <c r="O22953" s="1">
        <v>5.4103199999999996E-10</v>
      </c>
      <c r="P22953">
        <v>171</v>
      </c>
    </row>
    <row r="22954" spans="1:16" x14ac:dyDescent="0.25">
      <c r="A22954" t="s">
        <v>33883</v>
      </c>
      <c r="B22954">
        <v>1713</v>
      </c>
      <c r="C22954" s="3" t="str">
        <f>HYPERLINK("http://www.uniprot.org/uniprot/G7IUC7","tr|G7IUC7|G7IUC7_MEDTR")</f>
        <v>tr|G7IUC7|G7IUC7_MEDTR</v>
      </c>
      <c r="D22954" t="s">
        <v>33884</v>
      </c>
      <c r="E22954">
        <v>88.56</v>
      </c>
      <c r="F22954">
        <v>542</v>
      </c>
      <c r="G22954">
        <v>62</v>
      </c>
      <c r="H22954">
        <v>26</v>
      </c>
      <c r="I22954">
        <v>163</v>
      </c>
      <c r="J22954">
        <v>1710</v>
      </c>
      <c r="K22954">
        <v>1</v>
      </c>
      <c r="L22954">
        <v>131</v>
      </c>
      <c r="M22954">
        <v>672</v>
      </c>
      <c r="N22954" t="s">
        <v>18</v>
      </c>
      <c r="O22954">
        <v>0</v>
      </c>
      <c r="P22954">
        <v>2460</v>
      </c>
    </row>
    <row r="22955" spans="1:16" x14ac:dyDescent="0.25">
      <c r="A22955" t="s">
        <v>33885</v>
      </c>
      <c r="B22955">
        <v>855</v>
      </c>
      <c r="C22955" s="3" t="str">
        <f>HYPERLINK("http://www.uniprot.org/uniprot/I1LUJ6","tr|I1LUJ6|I1LUJ6_SOYBN")</f>
        <v>tr|I1LUJ6|I1LUJ6_SOYBN</v>
      </c>
      <c r="D22955" t="s">
        <v>28</v>
      </c>
      <c r="E22955">
        <v>92.6</v>
      </c>
      <c r="F22955">
        <v>284</v>
      </c>
      <c r="G22955">
        <v>21</v>
      </c>
      <c r="H22955">
        <v>0</v>
      </c>
      <c r="I22955">
        <v>1</v>
      </c>
      <c r="J22955">
        <v>852</v>
      </c>
      <c r="K22955">
        <v>1</v>
      </c>
      <c r="L22955">
        <v>53</v>
      </c>
      <c r="M22955">
        <v>336</v>
      </c>
      <c r="N22955" t="s">
        <v>18</v>
      </c>
      <c r="O22955" s="1">
        <v>1.2899799999999999E-144</v>
      </c>
      <c r="P22955">
        <v>1333</v>
      </c>
    </row>
    <row r="22956" spans="1:16" x14ac:dyDescent="0.25">
      <c r="A22956" t="s">
        <v>33886</v>
      </c>
      <c r="B22956">
        <v>459</v>
      </c>
      <c r="C22956" s="3" t="str">
        <f>HYPERLINK("http://www.uniprot.org/uniprot/G7JDL9","tr|G7JDL9|G7JDL9_MEDTR")</f>
        <v>tr|G7JDL9|G7JDL9_MEDTR</v>
      </c>
      <c r="D22956" t="s">
        <v>242</v>
      </c>
      <c r="E22956">
        <v>41.79</v>
      </c>
      <c r="F22956">
        <v>67</v>
      </c>
      <c r="G22956">
        <v>39</v>
      </c>
      <c r="H22956">
        <v>0</v>
      </c>
      <c r="I22956">
        <v>124</v>
      </c>
      <c r="J22956">
        <v>324</v>
      </c>
      <c r="K22956">
        <v>1</v>
      </c>
      <c r="L22956">
        <v>31</v>
      </c>
      <c r="M22956">
        <v>97</v>
      </c>
      <c r="N22956" t="s">
        <v>18</v>
      </c>
      <c r="O22956" s="1">
        <v>1.07151E-7</v>
      </c>
      <c r="P22956">
        <v>148</v>
      </c>
    </row>
    <row r="22957" spans="1:16" x14ac:dyDescent="0.25">
      <c r="A22957" t="s">
        <v>33887</v>
      </c>
      <c r="B22957">
        <v>693</v>
      </c>
      <c r="C22957" s="3" t="str">
        <f>HYPERLINK("http://www.uniprot.org/uniprot/G7K1N4","tr|G7K1N4|G7K1N4_MEDTR")</f>
        <v>tr|G7K1N4|G7K1N4_MEDTR</v>
      </c>
      <c r="D22957" t="s">
        <v>33888</v>
      </c>
      <c r="E22957">
        <v>79.03</v>
      </c>
      <c r="F22957">
        <v>229</v>
      </c>
      <c r="G22957">
        <v>48</v>
      </c>
      <c r="H22957">
        <v>0</v>
      </c>
      <c r="I22957">
        <v>1</v>
      </c>
      <c r="J22957">
        <v>687</v>
      </c>
      <c r="K22957">
        <v>1</v>
      </c>
      <c r="L22957">
        <v>1</v>
      </c>
      <c r="M22957">
        <v>183</v>
      </c>
      <c r="N22957" t="s">
        <v>18</v>
      </c>
      <c r="O22957" s="1">
        <v>8.2261000000000004E-92</v>
      </c>
      <c r="P22957">
        <v>876</v>
      </c>
    </row>
    <row r="22958" spans="1:16" x14ac:dyDescent="0.25">
      <c r="A22958" t="s">
        <v>33889</v>
      </c>
      <c r="B22958">
        <v>801</v>
      </c>
      <c r="C22958" s="3" t="str">
        <f>HYPERLINK("http://www.uniprot.org/uniprot/K7KRK3","tr|K7KRK3|K7KRK3_SOYBN")</f>
        <v>tr|K7KRK3|K7KRK3_SOYBN</v>
      </c>
      <c r="D22958" t="s">
        <v>117</v>
      </c>
      <c r="E22958">
        <v>65.900000000000006</v>
      </c>
      <c r="F22958">
        <v>264</v>
      </c>
      <c r="G22958">
        <v>90</v>
      </c>
      <c r="H22958">
        <v>0</v>
      </c>
      <c r="I22958">
        <v>1</v>
      </c>
      <c r="J22958">
        <v>792</v>
      </c>
      <c r="K22958">
        <v>1</v>
      </c>
      <c r="L22958">
        <v>1</v>
      </c>
      <c r="M22958">
        <v>264</v>
      </c>
      <c r="N22958" t="s">
        <v>18</v>
      </c>
      <c r="O22958" s="1">
        <v>1.72882E-92</v>
      </c>
      <c r="P22958">
        <v>883</v>
      </c>
    </row>
    <row r="22959" spans="1:16" x14ac:dyDescent="0.25">
      <c r="A22959" t="s">
        <v>33890</v>
      </c>
      <c r="B22959">
        <v>1317</v>
      </c>
      <c r="C22959" s="3" t="str">
        <f>HYPERLINK("http://www.uniprot.org/uniprot/Q2HVU7","tr|Q2HVU7|Q2HVU7_MEDTR")</f>
        <v>tr|Q2HVU7|Q2HVU7_MEDTR</v>
      </c>
      <c r="D22959" t="s">
        <v>33782</v>
      </c>
      <c r="E22959">
        <v>87.58</v>
      </c>
      <c r="F22959">
        <v>435</v>
      </c>
      <c r="G22959">
        <v>54</v>
      </c>
      <c r="H22959">
        <v>1</v>
      </c>
      <c r="I22959">
        <v>1</v>
      </c>
      <c r="J22959">
        <v>1302</v>
      </c>
      <c r="K22959">
        <v>1</v>
      </c>
      <c r="L22959">
        <v>416</v>
      </c>
      <c r="M22959">
        <v>849</v>
      </c>
      <c r="N22959" t="s">
        <v>18</v>
      </c>
      <c r="O22959">
        <v>0</v>
      </c>
      <c r="P22959">
        <v>1950</v>
      </c>
    </row>
    <row r="22960" spans="1:16" x14ac:dyDescent="0.25">
      <c r="A22960" t="s">
        <v>33891</v>
      </c>
      <c r="B22960">
        <v>1461</v>
      </c>
      <c r="C22960" s="3" t="str">
        <f>HYPERLINK("http://www.uniprot.org/uniprot/I1LFB0","tr|I1LFB0|I1LFB0_SOYBN")</f>
        <v>tr|I1LFB0|I1LFB0_SOYBN</v>
      </c>
      <c r="D22960" t="s">
        <v>28</v>
      </c>
      <c r="E22960">
        <v>66.88</v>
      </c>
      <c r="F22960">
        <v>462</v>
      </c>
      <c r="G22960">
        <v>153</v>
      </c>
      <c r="H22960">
        <v>2</v>
      </c>
      <c r="I22960">
        <v>79</v>
      </c>
      <c r="J22960">
        <v>1458</v>
      </c>
      <c r="K22960">
        <v>1</v>
      </c>
      <c r="L22960">
        <v>19</v>
      </c>
      <c r="M22960">
        <v>475</v>
      </c>
      <c r="N22960" t="s">
        <v>18</v>
      </c>
      <c r="O22960" s="1">
        <v>1.4178400000000001E-170</v>
      </c>
      <c r="P22960">
        <v>1560</v>
      </c>
    </row>
    <row r="22961" spans="1:16" x14ac:dyDescent="0.25">
      <c r="A22961" t="s">
        <v>33892</v>
      </c>
      <c r="B22961">
        <v>1893</v>
      </c>
      <c r="C22961" s="3" t="str">
        <f>HYPERLINK("http://www.uniprot.org/uniprot/I1MHP5","tr|I1MHP5|I1MHP5_SOYBN")</f>
        <v>tr|I1MHP5|I1MHP5_SOYBN</v>
      </c>
      <c r="D22961" t="s">
        <v>28</v>
      </c>
      <c r="E22961">
        <v>27.85</v>
      </c>
      <c r="F22961">
        <v>420</v>
      </c>
      <c r="G22961">
        <v>303</v>
      </c>
      <c r="H22961">
        <v>42</v>
      </c>
      <c r="I22961">
        <v>151</v>
      </c>
      <c r="J22961">
        <v>1284</v>
      </c>
      <c r="K22961">
        <v>1</v>
      </c>
      <c r="L22961">
        <v>1057</v>
      </c>
      <c r="M22961">
        <v>1470</v>
      </c>
      <c r="N22961" t="s">
        <v>18</v>
      </c>
      <c r="O22961" s="1">
        <v>2.3699800000000001E-30</v>
      </c>
      <c r="P22961">
        <v>352</v>
      </c>
    </row>
    <row r="22962" spans="1:16" x14ac:dyDescent="0.25">
      <c r="A22962" t="s">
        <v>33893</v>
      </c>
      <c r="B22962">
        <v>438</v>
      </c>
      <c r="C22962" s="3" t="str">
        <f>HYPERLINK("http://www.uniprot.org/uniprot/I3SGK9","tr|I3SGK9|I3SGK9_LOTJA")</f>
        <v>tr|I3SGK9|I3SGK9_LOTJA</v>
      </c>
      <c r="D22962" t="s">
        <v>93</v>
      </c>
      <c r="E22962">
        <v>63.69</v>
      </c>
      <c r="F22962">
        <v>146</v>
      </c>
      <c r="G22962">
        <v>53</v>
      </c>
      <c r="H22962">
        <v>1</v>
      </c>
      <c r="I22962">
        <v>1</v>
      </c>
      <c r="J22962">
        <v>435</v>
      </c>
      <c r="K22962">
        <v>1</v>
      </c>
      <c r="L22962">
        <v>1</v>
      </c>
      <c r="M22962">
        <v>131</v>
      </c>
      <c r="N22962" t="s">
        <v>18</v>
      </c>
      <c r="O22962" s="1">
        <v>1.5339599999999999E-46</v>
      </c>
      <c r="P22962">
        <v>483</v>
      </c>
    </row>
    <row r="22963" spans="1:16" x14ac:dyDescent="0.25">
      <c r="A22963" t="s">
        <v>33894</v>
      </c>
      <c r="B22963">
        <v>849</v>
      </c>
      <c r="C22963" s="3" t="str">
        <f>HYPERLINK("http://www.uniprot.org/uniprot/I3S8S7","tr|I3S8S7|I3S8S7_MEDTR")</f>
        <v>tr|I3S8S7|I3S8S7_MEDTR</v>
      </c>
      <c r="D22963" t="s">
        <v>22</v>
      </c>
      <c r="E22963">
        <v>52.68</v>
      </c>
      <c r="F22963">
        <v>298</v>
      </c>
      <c r="G22963">
        <v>141</v>
      </c>
      <c r="H22963">
        <v>16</v>
      </c>
      <c r="I22963">
        <v>1</v>
      </c>
      <c r="J22963">
        <v>846</v>
      </c>
      <c r="K22963">
        <v>1</v>
      </c>
      <c r="L22963">
        <v>1</v>
      </c>
      <c r="M22963">
        <v>285</v>
      </c>
      <c r="N22963" t="s">
        <v>18</v>
      </c>
      <c r="O22963" s="1">
        <v>1.30152E-64</v>
      </c>
      <c r="P22963">
        <v>643</v>
      </c>
    </row>
    <row r="22964" spans="1:16" x14ac:dyDescent="0.25">
      <c r="A22964" t="s">
        <v>33895</v>
      </c>
      <c r="B22964">
        <v>1623</v>
      </c>
      <c r="C22964" s="3" t="str">
        <f>HYPERLINK("http://www.uniprot.org/uniprot/K7LA10","tr|K7LA10|K7LA10_SOYBN")</f>
        <v>tr|K7LA10|K7LA10_SOYBN</v>
      </c>
      <c r="D22964" t="s">
        <v>28</v>
      </c>
      <c r="E22964">
        <v>86.66</v>
      </c>
      <c r="F22964">
        <v>540</v>
      </c>
      <c r="G22964">
        <v>72</v>
      </c>
      <c r="H22964">
        <v>0</v>
      </c>
      <c r="I22964">
        <v>1</v>
      </c>
      <c r="J22964">
        <v>1620</v>
      </c>
      <c r="K22964">
        <v>1</v>
      </c>
      <c r="L22964">
        <v>1</v>
      </c>
      <c r="M22964">
        <v>540</v>
      </c>
      <c r="N22964" t="s">
        <v>18</v>
      </c>
      <c r="O22964">
        <v>0</v>
      </c>
      <c r="P22964">
        <v>2451</v>
      </c>
    </row>
    <row r="22965" spans="1:16" x14ac:dyDescent="0.25">
      <c r="A22965" t="s">
        <v>33896</v>
      </c>
      <c r="B22965">
        <v>1158</v>
      </c>
      <c r="C22965" s="3" t="str">
        <f>HYPERLINK("http://www.uniprot.org/uniprot/B7FHL8","tr|B7FHL8|B7FHL8_MEDTR")</f>
        <v>tr|B7FHL8|B7FHL8_MEDTR</v>
      </c>
      <c r="D22965" t="s">
        <v>581</v>
      </c>
      <c r="E22965">
        <v>94.54</v>
      </c>
      <c r="F22965">
        <v>385</v>
      </c>
      <c r="G22965">
        <v>21</v>
      </c>
      <c r="H22965">
        <v>0</v>
      </c>
      <c r="I22965">
        <v>1</v>
      </c>
      <c r="J22965">
        <v>1155</v>
      </c>
      <c r="K22965">
        <v>1</v>
      </c>
      <c r="L22965">
        <v>1</v>
      </c>
      <c r="M22965">
        <v>384</v>
      </c>
      <c r="N22965" t="s">
        <v>18</v>
      </c>
      <c r="O22965">
        <v>0</v>
      </c>
      <c r="P22965">
        <v>1939</v>
      </c>
    </row>
    <row r="22966" spans="1:16" x14ac:dyDescent="0.25">
      <c r="A22966" t="s">
        <v>33897</v>
      </c>
      <c r="B22966">
        <v>639</v>
      </c>
      <c r="C22966" s="3" t="str">
        <f>HYPERLINK("http://www.uniprot.org/uniprot/G7LBD4","tr|G7LBD4|G7LBD4_MEDTR")</f>
        <v>tr|G7LBD4|G7LBD4_MEDTR</v>
      </c>
      <c r="D22966" t="s">
        <v>33898</v>
      </c>
      <c r="E22966">
        <v>96.22</v>
      </c>
      <c r="F22966">
        <v>212</v>
      </c>
      <c r="G22966">
        <v>8</v>
      </c>
      <c r="H22966">
        <v>0</v>
      </c>
      <c r="I22966">
        <v>1</v>
      </c>
      <c r="J22966">
        <v>636</v>
      </c>
      <c r="K22966">
        <v>1</v>
      </c>
      <c r="L22966">
        <v>1</v>
      </c>
      <c r="M22966">
        <v>212</v>
      </c>
      <c r="N22966" t="s">
        <v>18</v>
      </c>
      <c r="O22966" s="1">
        <v>5.9505600000000004E-112</v>
      </c>
      <c r="P22966">
        <v>1049</v>
      </c>
    </row>
    <row r="22967" spans="1:16" x14ac:dyDescent="0.25">
      <c r="A22967" t="s">
        <v>33899</v>
      </c>
      <c r="B22967">
        <v>327</v>
      </c>
      <c r="C22967" s="3" t="str">
        <f>HYPERLINK("http://www.uniprot.org/uniprot/A9NT78","tr|A9NT78|A9NT78_PICSI")</f>
        <v>tr|A9NT78|A9NT78_PICSI</v>
      </c>
      <c r="D22967" t="s">
        <v>33900</v>
      </c>
      <c r="E22967">
        <v>91.66</v>
      </c>
      <c r="F22967">
        <v>72</v>
      </c>
      <c r="G22967">
        <v>6</v>
      </c>
      <c r="H22967">
        <v>0</v>
      </c>
      <c r="I22967">
        <v>109</v>
      </c>
      <c r="J22967">
        <v>324</v>
      </c>
      <c r="K22967">
        <v>1</v>
      </c>
      <c r="L22967">
        <v>37</v>
      </c>
      <c r="M22967">
        <v>108</v>
      </c>
      <c r="N22967" t="s">
        <v>18</v>
      </c>
      <c r="O22967" s="1">
        <v>5.8593699999999999E-30</v>
      </c>
      <c r="P22967">
        <v>340</v>
      </c>
    </row>
    <row r="22968" spans="1:16" x14ac:dyDescent="0.25">
      <c r="A22968" t="s">
        <v>33901</v>
      </c>
      <c r="B22968">
        <v>1281</v>
      </c>
      <c r="C22968" s="3" t="str">
        <f>HYPERLINK("http://www.uniprot.org/uniprot/I1LXS9","tr|I1LXS9|I1LXS9_SOYBN")</f>
        <v>tr|I1LXS9|I1LXS9_SOYBN</v>
      </c>
      <c r="D22968" t="s">
        <v>28</v>
      </c>
      <c r="E22968">
        <v>65.61</v>
      </c>
      <c r="F22968">
        <v>413</v>
      </c>
      <c r="G22968">
        <v>142</v>
      </c>
      <c r="H22968">
        <v>19</v>
      </c>
      <c r="I22968">
        <v>97</v>
      </c>
      <c r="J22968">
        <v>1278</v>
      </c>
      <c r="K22968">
        <v>1</v>
      </c>
      <c r="L22968">
        <v>2154</v>
      </c>
      <c r="M22968">
        <v>2557</v>
      </c>
      <c r="N22968" t="s">
        <v>18</v>
      </c>
      <c r="O22968" s="1">
        <v>1.43177E-144</v>
      </c>
      <c r="P22968">
        <v>1281</v>
      </c>
    </row>
    <row r="22969" spans="1:16" x14ac:dyDescent="0.25">
      <c r="A22969" t="s">
        <v>33902</v>
      </c>
      <c r="B22969">
        <v>576</v>
      </c>
      <c r="C22969" s="3" t="str">
        <f>HYPERLINK("http://www.uniprot.org/uniprot/G7JKG2","tr|G7JKG2|G7JKG2_MEDTR")</f>
        <v>tr|G7JKG2|G7JKG2_MEDTR</v>
      </c>
      <c r="D22969" t="s">
        <v>33903</v>
      </c>
      <c r="E22969">
        <v>90.35</v>
      </c>
      <c r="F22969">
        <v>197</v>
      </c>
      <c r="G22969">
        <v>19</v>
      </c>
      <c r="H22969">
        <v>6</v>
      </c>
      <c r="I22969">
        <v>1</v>
      </c>
      <c r="J22969">
        <v>573</v>
      </c>
      <c r="K22969">
        <v>1</v>
      </c>
      <c r="L22969">
        <v>1</v>
      </c>
      <c r="M22969">
        <v>197</v>
      </c>
      <c r="N22969" t="s">
        <v>18</v>
      </c>
      <c r="O22969" s="1">
        <v>1.6497999999999999E-98</v>
      </c>
      <c r="P22969">
        <v>932</v>
      </c>
    </row>
    <row r="22970" spans="1:16" x14ac:dyDescent="0.25">
      <c r="A22970" t="s">
        <v>33904</v>
      </c>
      <c r="B22970">
        <v>2124</v>
      </c>
      <c r="C22970" s="3" t="str">
        <f>HYPERLINK("http://www.uniprot.org/uniprot/G7JWF0","tr|G7JWF0|G7JWF0_MEDTR")</f>
        <v>tr|G7JWF0|G7JWF0_MEDTR</v>
      </c>
      <c r="D22970" t="s">
        <v>33905</v>
      </c>
      <c r="E22970">
        <v>88.22</v>
      </c>
      <c r="F22970">
        <v>671</v>
      </c>
      <c r="G22970">
        <v>79</v>
      </c>
      <c r="H22970">
        <v>0</v>
      </c>
      <c r="I22970">
        <v>106</v>
      </c>
      <c r="J22970">
        <v>2118</v>
      </c>
      <c r="K22970">
        <v>1</v>
      </c>
      <c r="L22970">
        <v>1</v>
      </c>
      <c r="M22970">
        <v>670</v>
      </c>
      <c r="N22970" t="s">
        <v>18</v>
      </c>
      <c r="O22970">
        <v>0</v>
      </c>
      <c r="P22970">
        <v>2995</v>
      </c>
    </row>
    <row r="22971" spans="1:16" x14ac:dyDescent="0.25">
      <c r="A22971" t="s">
        <v>33906</v>
      </c>
      <c r="B22971">
        <v>2265</v>
      </c>
      <c r="C22971" s="3" t="str">
        <f>HYPERLINK("http://www.uniprot.org/uniprot/G7LG15","tr|G7LG15|G7LG15_MEDTR")</f>
        <v>tr|G7LG15|G7LG15_MEDTR</v>
      </c>
      <c r="D22971" t="s">
        <v>33907</v>
      </c>
      <c r="E22971">
        <v>83.52</v>
      </c>
      <c r="F22971">
        <v>765</v>
      </c>
      <c r="G22971">
        <v>126</v>
      </c>
      <c r="H22971">
        <v>26</v>
      </c>
      <c r="I22971">
        <v>1</v>
      </c>
      <c r="J22971">
        <v>2217</v>
      </c>
      <c r="K22971">
        <v>1</v>
      </c>
      <c r="L22971">
        <v>1</v>
      </c>
      <c r="M22971">
        <v>758</v>
      </c>
      <c r="N22971" t="s">
        <v>18</v>
      </c>
      <c r="O22971">
        <v>0</v>
      </c>
      <c r="P22971">
        <v>3395</v>
      </c>
    </row>
    <row r="22972" spans="1:16" x14ac:dyDescent="0.25">
      <c r="A22972" t="s">
        <v>33908</v>
      </c>
      <c r="B22972">
        <v>1863</v>
      </c>
      <c r="C22972" s="3" t="str">
        <f>HYPERLINK("http://www.uniprot.org/uniprot/G7JZV2","tr|G7JZV2|G7JZV2_MEDTR")</f>
        <v>tr|G7JZV2|G7JZV2_MEDTR</v>
      </c>
      <c r="D22972" t="s">
        <v>33909</v>
      </c>
      <c r="E22972">
        <v>81.08</v>
      </c>
      <c r="F22972">
        <v>624</v>
      </c>
      <c r="G22972">
        <v>118</v>
      </c>
      <c r="H22972">
        <v>6</v>
      </c>
      <c r="I22972">
        <v>4</v>
      </c>
      <c r="J22972">
        <v>1857</v>
      </c>
      <c r="K22972">
        <v>1</v>
      </c>
      <c r="L22972">
        <v>11</v>
      </c>
      <c r="M22972">
        <v>628</v>
      </c>
      <c r="N22972" t="s">
        <v>18</v>
      </c>
      <c r="O22972">
        <v>0</v>
      </c>
      <c r="P22972">
        <v>2537</v>
      </c>
    </row>
    <row r="22973" spans="1:16" x14ac:dyDescent="0.25">
      <c r="A22973" t="s">
        <v>33910</v>
      </c>
      <c r="B22973">
        <v>327</v>
      </c>
      <c r="C22973" s="3" t="str">
        <f>HYPERLINK("http://www.uniprot.org/uniprot/Q7XAB3","tr|Q7XAB3|Q7XAB3_PEA")</f>
        <v>tr|Q7XAB3|Q7XAB3_PEA</v>
      </c>
      <c r="D22973" t="s">
        <v>10977</v>
      </c>
      <c r="E22973">
        <v>86.79</v>
      </c>
      <c r="F22973">
        <v>106</v>
      </c>
      <c r="G22973">
        <v>14</v>
      </c>
      <c r="H22973">
        <v>2</v>
      </c>
      <c r="I22973">
        <v>1</v>
      </c>
      <c r="J22973">
        <v>312</v>
      </c>
      <c r="K22973">
        <v>1</v>
      </c>
      <c r="L22973">
        <v>67</v>
      </c>
      <c r="M22973">
        <v>172</v>
      </c>
      <c r="N22973" t="s">
        <v>18</v>
      </c>
      <c r="O22973" s="1">
        <v>6.8894300000000002E-47</v>
      </c>
      <c r="P22973">
        <v>486</v>
      </c>
    </row>
    <row r="22974" spans="1:16" x14ac:dyDescent="0.25">
      <c r="A22974" t="s">
        <v>33911</v>
      </c>
      <c r="B22974">
        <v>666</v>
      </c>
      <c r="C22974" s="3" t="str">
        <f>HYPERLINK("http://www.uniprot.org/uniprot/G8DCY4","tr|G8DCY4|G8DCY4_PHAVU")</f>
        <v>tr|G8DCY4|G8DCY4_PHAVU</v>
      </c>
      <c r="D22974" t="s">
        <v>1086</v>
      </c>
      <c r="E22974">
        <v>74.66</v>
      </c>
      <c r="F22974">
        <v>221</v>
      </c>
      <c r="G22974">
        <v>56</v>
      </c>
      <c r="H22974">
        <v>0</v>
      </c>
      <c r="I22974">
        <v>1</v>
      </c>
      <c r="J22974">
        <v>663</v>
      </c>
      <c r="K22974">
        <v>1</v>
      </c>
      <c r="L22974">
        <v>315</v>
      </c>
      <c r="M22974">
        <v>507</v>
      </c>
      <c r="N22974" t="s">
        <v>18</v>
      </c>
      <c r="O22974" s="1">
        <v>2.0525599999999998E-89</v>
      </c>
      <c r="P22974">
        <v>855</v>
      </c>
    </row>
    <row r="22975" spans="1:16" x14ac:dyDescent="0.25">
      <c r="A22975" t="s">
        <v>33912</v>
      </c>
      <c r="B22975">
        <v>528</v>
      </c>
      <c r="C22975" s="3" t="str">
        <f>HYPERLINK("http://www.uniprot.org/uniprot/A5BZ09","tr|A5BZ09|A5BZ09_VITVI")</f>
        <v>tr|A5BZ09|A5BZ09_VITVI</v>
      </c>
      <c r="D22975" t="s">
        <v>12054</v>
      </c>
      <c r="E22975">
        <v>32.03</v>
      </c>
      <c r="F22975">
        <v>103</v>
      </c>
      <c r="G22975">
        <v>70</v>
      </c>
      <c r="H22975">
        <v>2</v>
      </c>
      <c r="I22975">
        <v>76</v>
      </c>
      <c r="J22975">
        <v>378</v>
      </c>
      <c r="K22975">
        <v>1</v>
      </c>
      <c r="L22975">
        <v>199</v>
      </c>
      <c r="M22975">
        <v>298</v>
      </c>
      <c r="N22975" t="s">
        <v>18</v>
      </c>
      <c r="O22975" s="1">
        <v>1.82777E-7</v>
      </c>
      <c r="P22975">
        <v>146</v>
      </c>
    </row>
    <row r="22976" spans="1:16" x14ac:dyDescent="0.25">
      <c r="A22976" t="s">
        <v>33913</v>
      </c>
      <c r="B22976">
        <v>396</v>
      </c>
      <c r="C22976" s="3" t="str">
        <f>HYPERLINK("http://www.uniprot.org/uniprot/M5VPN3","tr|M5VPN3|M5VPN3_PRUPE")</f>
        <v>tr|M5VPN3|M5VPN3_PRUPE</v>
      </c>
      <c r="D22976" t="s">
        <v>30213</v>
      </c>
      <c r="E22976">
        <v>68.569999999999993</v>
      </c>
      <c r="F22976">
        <v>105</v>
      </c>
      <c r="G22976">
        <v>33</v>
      </c>
      <c r="H22976">
        <v>9</v>
      </c>
      <c r="I22976">
        <v>1</v>
      </c>
      <c r="J22976">
        <v>288</v>
      </c>
      <c r="K22976">
        <v>1</v>
      </c>
      <c r="L22976">
        <v>1</v>
      </c>
      <c r="M22976">
        <v>105</v>
      </c>
      <c r="N22976" t="s">
        <v>18</v>
      </c>
      <c r="O22976" s="1">
        <v>1.18165E-30</v>
      </c>
      <c r="P22976">
        <v>346</v>
      </c>
    </row>
    <row r="22977" spans="1:16" x14ac:dyDescent="0.25">
      <c r="A22977" t="s">
        <v>33914</v>
      </c>
      <c r="B22977">
        <v>450</v>
      </c>
      <c r="C22977" s="3" t="str">
        <f>HYPERLINK("http://www.uniprot.org/uniprot/B9SCL9","tr|B9SCL9|B9SCL9_RICCO")</f>
        <v>tr|B9SCL9|B9SCL9_RICCO</v>
      </c>
      <c r="D22977" t="s">
        <v>33915</v>
      </c>
      <c r="E22977">
        <v>51.61</v>
      </c>
      <c r="F22977">
        <v>93</v>
      </c>
      <c r="G22977">
        <v>45</v>
      </c>
      <c r="H22977">
        <v>1</v>
      </c>
      <c r="I22977">
        <v>163</v>
      </c>
      <c r="J22977">
        <v>438</v>
      </c>
      <c r="K22977">
        <v>1</v>
      </c>
      <c r="L22977">
        <v>707</v>
      </c>
      <c r="M22977">
        <v>799</v>
      </c>
      <c r="N22977" t="s">
        <v>18</v>
      </c>
      <c r="O22977" s="1">
        <v>5.2079799999999997E-23</v>
      </c>
      <c r="P22977">
        <v>280</v>
      </c>
    </row>
    <row r="22978" spans="1:16" x14ac:dyDescent="0.25">
      <c r="A22978" t="s">
        <v>33916</v>
      </c>
      <c r="B22978">
        <v>969</v>
      </c>
      <c r="C22978" s="3" t="str">
        <f>HYPERLINK("http://www.uniprot.org/uniprot/G7IUC9","tr|G7IUC9|G7IUC9_MEDTR")</f>
        <v>tr|G7IUC9|G7IUC9_MEDTR</v>
      </c>
      <c r="D22978" t="s">
        <v>33917</v>
      </c>
      <c r="E22978">
        <v>71.069999999999993</v>
      </c>
      <c r="F22978">
        <v>280</v>
      </c>
      <c r="G22978">
        <v>81</v>
      </c>
      <c r="H22978">
        <v>10</v>
      </c>
      <c r="I22978">
        <v>157</v>
      </c>
      <c r="J22978">
        <v>966</v>
      </c>
      <c r="K22978">
        <v>1</v>
      </c>
      <c r="L22978">
        <v>44</v>
      </c>
      <c r="M22978">
        <v>315</v>
      </c>
      <c r="N22978" t="s">
        <v>18</v>
      </c>
      <c r="O22978" s="1">
        <v>5.8124399999999994E-110</v>
      </c>
      <c r="P22978">
        <v>1035</v>
      </c>
    </row>
    <row r="22979" spans="1:16" x14ac:dyDescent="0.25">
      <c r="A22979" t="s">
        <v>33918</v>
      </c>
      <c r="B22979">
        <v>2265</v>
      </c>
      <c r="C22979" s="3" t="str">
        <f>HYPERLINK("http://www.uniprot.org/uniprot/G8DCY4","tr|G8DCY4|G8DCY4_PHAVU")</f>
        <v>tr|G8DCY4|G8DCY4_PHAVU</v>
      </c>
      <c r="D22979" t="s">
        <v>1086</v>
      </c>
      <c r="E22979">
        <v>81.55</v>
      </c>
      <c r="F22979">
        <v>748</v>
      </c>
      <c r="G22979">
        <v>138</v>
      </c>
      <c r="H22979">
        <v>0</v>
      </c>
      <c r="I22979">
        <v>1</v>
      </c>
      <c r="J22979">
        <v>2244</v>
      </c>
      <c r="K22979">
        <v>1</v>
      </c>
      <c r="L22979">
        <v>580</v>
      </c>
      <c r="M22979">
        <v>1268</v>
      </c>
      <c r="N22979" t="s">
        <v>18</v>
      </c>
      <c r="O22979">
        <v>0</v>
      </c>
      <c r="P22979">
        <v>3118</v>
      </c>
    </row>
    <row r="22980" spans="1:16" x14ac:dyDescent="0.25">
      <c r="A22980" t="s">
        <v>33919</v>
      </c>
      <c r="B22980">
        <v>1581</v>
      </c>
      <c r="C22980" s="3" t="str">
        <f>HYPERLINK("http://www.uniprot.org/uniprot/G7IWD8","tr|G7IWD8|G7IWD8_MEDTR")</f>
        <v>tr|G7IWD8|G7IWD8_MEDTR</v>
      </c>
      <c r="D22980" t="s">
        <v>6805</v>
      </c>
      <c r="E22980">
        <v>61.38</v>
      </c>
      <c r="F22980">
        <v>202</v>
      </c>
      <c r="G22980">
        <v>78</v>
      </c>
      <c r="H22980">
        <v>0</v>
      </c>
      <c r="I22980">
        <v>940</v>
      </c>
      <c r="J22980">
        <v>1545</v>
      </c>
      <c r="K22980">
        <v>1</v>
      </c>
      <c r="L22980">
        <v>303</v>
      </c>
      <c r="M22980">
        <v>497</v>
      </c>
      <c r="N22980" t="s">
        <v>18</v>
      </c>
      <c r="O22980" s="1">
        <v>1.1742100000000001E-56</v>
      </c>
      <c r="P22980">
        <v>578</v>
      </c>
    </row>
    <row r="22981" spans="1:16" x14ac:dyDescent="0.25">
      <c r="A22981" t="s">
        <v>33920</v>
      </c>
      <c r="B22981">
        <v>291</v>
      </c>
      <c r="C22981" s="3" t="str">
        <f>HYPERLINK("http://www.uniprot.org/uniprot/I1LMB7","tr|I1LMB7|I1LMB7_SOYBN")</f>
        <v>tr|I1LMB7|I1LMB7_SOYBN</v>
      </c>
      <c r="D22981" t="s">
        <v>28</v>
      </c>
      <c r="E22981">
        <v>97.7</v>
      </c>
      <c r="F22981">
        <v>87</v>
      </c>
      <c r="G22981">
        <v>2</v>
      </c>
      <c r="H22981">
        <v>0</v>
      </c>
      <c r="I22981">
        <v>1</v>
      </c>
      <c r="J22981">
        <v>261</v>
      </c>
      <c r="K22981">
        <v>1</v>
      </c>
      <c r="L22981">
        <v>1</v>
      </c>
      <c r="M22981">
        <v>87</v>
      </c>
      <c r="N22981" t="s">
        <v>18</v>
      </c>
      <c r="O22981" s="1">
        <v>1.27092E-45</v>
      </c>
      <c r="P22981">
        <v>475</v>
      </c>
    </row>
    <row r="22982" spans="1:16" x14ac:dyDescent="0.25">
      <c r="A22982" t="s">
        <v>33921</v>
      </c>
      <c r="B22982">
        <v>2034</v>
      </c>
      <c r="C22982" s="3" t="str">
        <f>HYPERLINK("http://www.uniprot.org/uniprot/K7MMG2","tr|K7MMG2|K7MMG2_SOYBN")</f>
        <v>tr|K7MMG2|K7MMG2_SOYBN</v>
      </c>
      <c r="D22982" t="s">
        <v>28</v>
      </c>
      <c r="E22982">
        <v>65.41</v>
      </c>
      <c r="F22982">
        <v>691</v>
      </c>
      <c r="G22982">
        <v>239</v>
      </c>
      <c r="H22982">
        <v>32</v>
      </c>
      <c r="I22982">
        <v>43</v>
      </c>
      <c r="J22982">
        <v>2019</v>
      </c>
      <c r="K22982">
        <v>1</v>
      </c>
      <c r="L22982">
        <v>15</v>
      </c>
      <c r="M22982">
        <v>696</v>
      </c>
      <c r="N22982" t="s">
        <v>18</v>
      </c>
      <c r="O22982">
        <v>0</v>
      </c>
      <c r="P22982">
        <v>2165</v>
      </c>
    </row>
    <row r="22983" spans="1:16" x14ac:dyDescent="0.25">
      <c r="A22983" t="s">
        <v>33922</v>
      </c>
      <c r="B22983">
        <v>912</v>
      </c>
      <c r="C22983" s="3" t="str">
        <f>HYPERLINK("http://www.uniprot.org/uniprot/A8W461","tr|A8W461|A8W461_MEDTR")</f>
        <v>tr|A8W461|A8W461_MEDTR</v>
      </c>
      <c r="D22983" t="s">
        <v>33923</v>
      </c>
      <c r="E22983">
        <v>91</v>
      </c>
      <c r="F22983">
        <v>300</v>
      </c>
      <c r="G22983">
        <v>27</v>
      </c>
      <c r="H22983">
        <v>1</v>
      </c>
      <c r="I22983">
        <v>1</v>
      </c>
      <c r="J22983">
        <v>897</v>
      </c>
      <c r="K22983">
        <v>1</v>
      </c>
      <c r="L22983">
        <v>17</v>
      </c>
      <c r="M22983">
        <v>316</v>
      </c>
      <c r="N22983" t="s">
        <v>18</v>
      </c>
      <c r="O22983" s="1">
        <v>1.2582400000000001E-164</v>
      </c>
      <c r="P22983">
        <v>1506</v>
      </c>
    </row>
    <row r="22984" spans="1:16" x14ac:dyDescent="0.25">
      <c r="A22984" t="s">
        <v>33924</v>
      </c>
      <c r="B22984">
        <v>1302</v>
      </c>
      <c r="C22984" s="3" t="str">
        <f>HYPERLINK("http://www.uniprot.org/uniprot/Q2HVU4","tr|Q2HVU4|Q2HVU4_MEDTR")</f>
        <v>tr|Q2HVU4|Q2HVU4_MEDTR</v>
      </c>
      <c r="D22984" t="s">
        <v>33925</v>
      </c>
      <c r="E22984">
        <v>84.69</v>
      </c>
      <c r="F22984">
        <v>405</v>
      </c>
      <c r="G22984">
        <v>62</v>
      </c>
      <c r="H22984">
        <v>10</v>
      </c>
      <c r="I22984">
        <v>1</v>
      </c>
      <c r="J22984">
        <v>1185</v>
      </c>
      <c r="K22984">
        <v>1</v>
      </c>
      <c r="L22984">
        <v>1</v>
      </c>
      <c r="M22984">
        <v>404</v>
      </c>
      <c r="N22984" t="s">
        <v>18</v>
      </c>
      <c r="O22984">
        <v>0</v>
      </c>
      <c r="P22984">
        <v>1731</v>
      </c>
    </row>
    <row r="22985" spans="1:16" x14ac:dyDescent="0.25">
      <c r="A22985" t="s">
        <v>33926</v>
      </c>
      <c r="B22985">
        <v>666</v>
      </c>
      <c r="C22985" s="3" t="str">
        <f>HYPERLINK("http://www.uniprot.org/uniprot/I3SE09","tr|I3SE09|I3SE09_LOTJA")</f>
        <v>tr|I3SE09|I3SE09_LOTJA</v>
      </c>
      <c r="D22985" t="s">
        <v>93</v>
      </c>
      <c r="E22985">
        <v>80.819999999999993</v>
      </c>
      <c r="F22985">
        <v>219</v>
      </c>
      <c r="G22985">
        <v>42</v>
      </c>
      <c r="H22985">
        <v>0</v>
      </c>
      <c r="I22985">
        <v>1</v>
      </c>
      <c r="J22985">
        <v>657</v>
      </c>
      <c r="K22985">
        <v>1</v>
      </c>
      <c r="L22985">
        <v>1</v>
      </c>
      <c r="M22985">
        <v>219</v>
      </c>
      <c r="N22985" t="s">
        <v>18</v>
      </c>
      <c r="O22985" s="1">
        <v>1.04929E-101</v>
      </c>
      <c r="P22985">
        <v>961</v>
      </c>
    </row>
    <row r="22986" spans="1:16" x14ac:dyDescent="0.25">
      <c r="A22986" t="s">
        <v>33927</v>
      </c>
      <c r="B22986">
        <v>1131</v>
      </c>
      <c r="C22986" s="3" t="str">
        <f>HYPERLINK("http://www.uniprot.org/uniprot/I1MXV4","tr|I1MXV4|I1MXV4_SOYBN")</f>
        <v>tr|I1MXV4|I1MXV4_SOYBN</v>
      </c>
      <c r="D22986" t="s">
        <v>28</v>
      </c>
      <c r="E22986">
        <v>76.56</v>
      </c>
      <c r="F22986">
        <v>384</v>
      </c>
      <c r="G22986">
        <v>90</v>
      </c>
      <c r="H22986">
        <v>12</v>
      </c>
      <c r="I22986">
        <v>1</v>
      </c>
      <c r="J22986">
        <v>1116</v>
      </c>
      <c r="K22986">
        <v>1</v>
      </c>
      <c r="L22986">
        <v>1</v>
      </c>
      <c r="M22986">
        <v>384</v>
      </c>
      <c r="N22986" t="s">
        <v>18</v>
      </c>
      <c r="O22986" s="1">
        <v>7.8039100000000001E-168</v>
      </c>
      <c r="P22986">
        <v>1535</v>
      </c>
    </row>
    <row r="22987" spans="1:16" x14ac:dyDescent="0.25">
      <c r="A22987" t="s">
        <v>33928</v>
      </c>
      <c r="B22987">
        <v>981</v>
      </c>
      <c r="C22987" s="3" t="str">
        <f>HYPERLINK("http://www.uniprot.org/uniprot/G7IBK4","tr|G7IBK4|G7IBK4_MEDTR")</f>
        <v>tr|G7IBK4|G7IBK4_MEDTR</v>
      </c>
      <c r="D22987" t="s">
        <v>33929</v>
      </c>
      <c r="E22987">
        <v>86.5</v>
      </c>
      <c r="F22987">
        <v>326</v>
      </c>
      <c r="G22987">
        <v>44</v>
      </c>
      <c r="H22987">
        <v>0</v>
      </c>
      <c r="I22987">
        <v>1</v>
      </c>
      <c r="J22987">
        <v>978</v>
      </c>
      <c r="K22987">
        <v>1</v>
      </c>
      <c r="L22987">
        <v>1</v>
      </c>
      <c r="M22987">
        <v>325</v>
      </c>
      <c r="N22987" t="s">
        <v>18</v>
      </c>
      <c r="O22987" s="1">
        <v>1.5423500000000001E-158</v>
      </c>
      <c r="P22987">
        <v>1454</v>
      </c>
    </row>
    <row r="22988" spans="1:16" x14ac:dyDescent="0.25">
      <c r="A22988" t="s">
        <v>33930</v>
      </c>
      <c r="B22988">
        <v>1329</v>
      </c>
      <c r="C22988" s="3" t="str">
        <f>HYPERLINK("http://www.uniprot.org/uniprot/K4MQE6","tr|K4MQE6|K4MQE6_MEDSA")</f>
        <v>tr|K4MQE6|K4MQE6_MEDSA</v>
      </c>
      <c r="D22988" t="s">
        <v>15566</v>
      </c>
      <c r="E22988">
        <v>94.01</v>
      </c>
      <c r="F22988">
        <v>401</v>
      </c>
      <c r="G22988">
        <v>24</v>
      </c>
      <c r="H22988">
        <v>0</v>
      </c>
      <c r="I22988">
        <v>70</v>
      </c>
      <c r="J22988">
        <v>1272</v>
      </c>
      <c r="K22988">
        <v>1</v>
      </c>
      <c r="L22988">
        <v>24</v>
      </c>
      <c r="M22988">
        <v>424</v>
      </c>
      <c r="N22988" t="s">
        <v>18</v>
      </c>
      <c r="O22988">
        <v>0</v>
      </c>
      <c r="P22988">
        <v>1956</v>
      </c>
    </row>
    <row r="22989" spans="1:16" x14ac:dyDescent="0.25">
      <c r="A22989" t="s">
        <v>33931</v>
      </c>
      <c r="B22989">
        <v>654</v>
      </c>
      <c r="C22989" s="3" t="str">
        <f>HYPERLINK("http://www.uniprot.org/uniprot/G7J5G9","tr|G7J5G9|G7J5G9_MEDTR")</f>
        <v>tr|G7J5G9|G7J5G9_MEDTR</v>
      </c>
      <c r="D22989" t="s">
        <v>33932</v>
      </c>
      <c r="E22989">
        <v>58.95</v>
      </c>
      <c r="F22989">
        <v>268</v>
      </c>
      <c r="G22989">
        <v>110</v>
      </c>
      <c r="H22989">
        <v>51</v>
      </c>
      <c r="I22989">
        <v>1</v>
      </c>
      <c r="J22989">
        <v>651</v>
      </c>
      <c r="K22989">
        <v>1</v>
      </c>
      <c r="L22989">
        <v>1</v>
      </c>
      <c r="M22989">
        <v>266</v>
      </c>
      <c r="N22989" t="s">
        <v>18</v>
      </c>
      <c r="O22989" s="1">
        <v>8.5084399999999995E-77</v>
      </c>
      <c r="P22989">
        <v>746</v>
      </c>
    </row>
    <row r="22990" spans="1:16" x14ac:dyDescent="0.25">
      <c r="A22990" t="s">
        <v>33933</v>
      </c>
      <c r="B22990">
        <v>816</v>
      </c>
      <c r="C22990" s="3" t="str">
        <f>HYPERLINK("http://www.uniprot.org/uniprot/B7FLI0","tr|B7FLI0|B7FLI0_MEDTR")</f>
        <v>tr|B7FLI0|B7FLI0_MEDTR</v>
      </c>
      <c r="D22990" t="s">
        <v>5769</v>
      </c>
      <c r="E22990">
        <v>67.95</v>
      </c>
      <c r="F22990">
        <v>284</v>
      </c>
      <c r="G22990">
        <v>91</v>
      </c>
      <c r="H22990">
        <v>13</v>
      </c>
      <c r="I22990">
        <v>1</v>
      </c>
      <c r="J22990">
        <v>813</v>
      </c>
      <c r="K22990">
        <v>1</v>
      </c>
      <c r="L22990">
        <v>1</v>
      </c>
      <c r="M22990">
        <v>236</v>
      </c>
      <c r="N22990" t="s">
        <v>18</v>
      </c>
      <c r="O22990" s="1">
        <v>6.8344200000000005E-92</v>
      </c>
      <c r="P22990">
        <v>878</v>
      </c>
    </row>
    <row r="22991" spans="1:16" x14ac:dyDescent="0.25">
      <c r="A22991" t="s">
        <v>33934</v>
      </c>
      <c r="B22991">
        <v>726</v>
      </c>
      <c r="C22991" s="3" t="str">
        <f>HYPERLINK("http://www.uniprot.org/uniprot/I3SQK3","tr|I3SQK3|I3SQK3_MEDTR")</f>
        <v>tr|I3SQK3|I3SQK3_MEDTR</v>
      </c>
      <c r="D22991" t="s">
        <v>22</v>
      </c>
      <c r="E22991">
        <v>75.400000000000006</v>
      </c>
      <c r="F22991">
        <v>244</v>
      </c>
      <c r="G22991">
        <v>60</v>
      </c>
      <c r="H22991">
        <v>3</v>
      </c>
      <c r="I22991">
        <v>1</v>
      </c>
      <c r="J22991">
        <v>723</v>
      </c>
      <c r="K22991">
        <v>1</v>
      </c>
      <c r="L22991">
        <v>1</v>
      </c>
      <c r="M22991">
        <v>242</v>
      </c>
      <c r="N22991" t="s">
        <v>18</v>
      </c>
      <c r="O22991" s="1">
        <v>3.27575E-97</v>
      </c>
      <c r="P22991">
        <v>923</v>
      </c>
    </row>
    <row r="22992" spans="1:16" x14ac:dyDescent="0.25">
      <c r="A22992" t="s">
        <v>33935</v>
      </c>
      <c r="B22992">
        <v>3108</v>
      </c>
      <c r="C22992" s="3" t="str">
        <f>HYPERLINK("http://www.uniprot.org/uniprot/G7LC62","tr|G7LC62|G7LC62_MEDTR")</f>
        <v>tr|G7LC62|G7LC62_MEDTR</v>
      </c>
      <c r="D22992" t="s">
        <v>33936</v>
      </c>
      <c r="E22992">
        <v>78.28</v>
      </c>
      <c r="F22992">
        <v>456</v>
      </c>
      <c r="G22992">
        <v>99</v>
      </c>
      <c r="H22992">
        <v>0</v>
      </c>
      <c r="I22992">
        <v>1726</v>
      </c>
      <c r="J22992">
        <v>3093</v>
      </c>
      <c r="K22992">
        <v>1</v>
      </c>
      <c r="L22992">
        <v>3</v>
      </c>
      <c r="M22992">
        <v>456</v>
      </c>
      <c r="N22992" t="s">
        <v>18</v>
      </c>
      <c r="O22992">
        <v>0</v>
      </c>
      <c r="P22992">
        <v>1788</v>
      </c>
    </row>
    <row r="22993" spans="1:16" x14ac:dyDescent="0.25">
      <c r="A22993" t="s">
        <v>33937</v>
      </c>
      <c r="B22993">
        <v>465</v>
      </c>
      <c r="C22993" s="3" t="str">
        <f>HYPERLINK("http://www.uniprot.org/uniprot/G7JHE8","tr|G7JHE8|G7JHE8_MEDTR")</f>
        <v>tr|G7JHE8|G7JHE8_MEDTR</v>
      </c>
      <c r="D22993" t="s">
        <v>33938</v>
      </c>
      <c r="E22993">
        <v>70.540000000000006</v>
      </c>
      <c r="F22993">
        <v>146</v>
      </c>
      <c r="G22993">
        <v>43</v>
      </c>
      <c r="H22993">
        <v>6</v>
      </c>
      <c r="I22993">
        <v>1</v>
      </c>
      <c r="J22993">
        <v>420</v>
      </c>
      <c r="K22993">
        <v>1</v>
      </c>
      <c r="L22993">
        <v>21</v>
      </c>
      <c r="M22993">
        <v>165</v>
      </c>
      <c r="N22993" t="s">
        <v>18</v>
      </c>
      <c r="O22993" s="1">
        <v>9.8163200000000007E-46</v>
      </c>
      <c r="P22993">
        <v>476</v>
      </c>
    </row>
    <row r="22994" spans="1:16" x14ac:dyDescent="0.25">
      <c r="A22994" t="s">
        <v>33939</v>
      </c>
      <c r="B22994">
        <v>954</v>
      </c>
      <c r="C22994" s="3" t="str">
        <f>HYPERLINK("http://www.uniprot.org/uniprot/G7JTE7","tr|G7JTE7|G7JTE7_MEDTR")</f>
        <v>tr|G7JTE7|G7JTE7_MEDTR</v>
      </c>
      <c r="D22994" t="s">
        <v>7791</v>
      </c>
      <c r="E22994">
        <v>64.77</v>
      </c>
      <c r="F22994">
        <v>318</v>
      </c>
      <c r="G22994">
        <v>112</v>
      </c>
      <c r="H22994">
        <v>1</v>
      </c>
      <c r="I22994">
        <v>1</v>
      </c>
      <c r="J22994">
        <v>951</v>
      </c>
      <c r="K22994">
        <v>1</v>
      </c>
      <c r="L22994">
        <v>1</v>
      </c>
      <c r="M22994">
        <v>318</v>
      </c>
      <c r="N22994" t="s">
        <v>18</v>
      </c>
      <c r="O22994" s="1">
        <v>3.2003600000000001E-113</v>
      </c>
      <c r="P22994">
        <v>1063</v>
      </c>
    </row>
    <row r="22995" spans="1:16" x14ac:dyDescent="0.25">
      <c r="A22995" t="s">
        <v>33940</v>
      </c>
      <c r="B22995">
        <v>1629</v>
      </c>
      <c r="C22995" s="3" t="str">
        <f>HYPERLINK("http://www.uniprot.org/uniprot/G7JKG5","tr|G7JKG5|G7JKG5_MEDTR")</f>
        <v>tr|G7JKG5|G7JKG5_MEDTR</v>
      </c>
      <c r="D22995" t="s">
        <v>33941</v>
      </c>
      <c r="E22995">
        <v>88.9</v>
      </c>
      <c r="F22995">
        <v>541</v>
      </c>
      <c r="G22995">
        <v>60</v>
      </c>
      <c r="H22995">
        <v>0</v>
      </c>
      <c r="I22995">
        <v>1</v>
      </c>
      <c r="J22995">
        <v>1623</v>
      </c>
      <c r="K22995">
        <v>1</v>
      </c>
      <c r="L22995">
        <v>1</v>
      </c>
      <c r="M22995">
        <v>541</v>
      </c>
      <c r="N22995" t="s">
        <v>18</v>
      </c>
      <c r="O22995">
        <v>0</v>
      </c>
      <c r="P22995">
        <v>2503</v>
      </c>
    </row>
    <row r="22996" spans="1:16" x14ac:dyDescent="0.25">
      <c r="A22996" t="s">
        <v>33942</v>
      </c>
      <c r="B22996">
        <v>684</v>
      </c>
      <c r="C22996" s="3" t="str">
        <f>HYPERLINK("http://www.uniprot.org/uniprot/G7JXQ9","tr|G7JXQ9|G7JXQ9_MEDTR")</f>
        <v>tr|G7JXQ9|G7JXQ9_MEDTR</v>
      </c>
      <c r="D22996" t="s">
        <v>26493</v>
      </c>
      <c r="E22996">
        <v>87.44</v>
      </c>
      <c r="F22996">
        <v>215</v>
      </c>
      <c r="G22996">
        <v>27</v>
      </c>
      <c r="H22996">
        <v>0</v>
      </c>
      <c r="I22996">
        <v>37</v>
      </c>
      <c r="J22996">
        <v>681</v>
      </c>
      <c r="K22996">
        <v>1</v>
      </c>
      <c r="L22996">
        <v>13</v>
      </c>
      <c r="M22996">
        <v>227</v>
      </c>
      <c r="N22996" t="s">
        <v>18</v>
      </c>
      <c r="O22996" s="1">
        <v>1.37652E-99</v>
      </c>
      <c r="P22996">
        <v>943</v>
      </c>
    </row>
    <row r="22997" spans="1:16" x14ac:dyDescent="0.25">
      <c r="A22997" t="s">
        <v>33943</v>
      </c>
      <c r="B22997">
        <v>804</v>
      </c>
      <c r="C22997" s="3" t="str">
        <f>HYPERLINK("http://www.uniprot.org/uniprot/G7LG16","tr|G7LG16|G7LG16_MEDTR")</f>
        <v>tr|G7LG16|G7LG16_MEDTR</v>
      </c>
      <c r="D22997" t="s">
        <v>33944</v>
      </c>
      <c r="E22997">
        <v>69.05</v>
      </c>
      <c r="F22997">
        <v>265</v>
      </c>
      <c r="G22997">
        <v>82</v>
      </c>
      <c r="H22997">
        <v>10</v>
      </c>
      <c r="I22997">
        <v>37</v>
      </c>
      <c r="J22997">
        <v>801</v>
      </c>
      <c r="K22997">
        <v>1</v>
      </c>
      <c r="L22997">
        <v>74</v>
      </c>
      <c r="M22997">
        <v>327</v>
      </c>
      <c r="N22997" t="s">
        <v>18</v>
      </c>
      <c r="O22997" s="1">
        <v>5.9897999999999999E-93</v>
      </c>
      <c r="P22997">
        <v>887</v>
      </c>
    </row>
    <row r="22998" spans="1:16" x14ac:dyDescent="0.25">
      <c r="A22998" t="s">
        <v>33945</v>
      </c>
      <c r="B22998">
        <v>846</v>
      </c>
      <c r="C22998" s="3" t="str">
        <f>HYPERLINK("http://www.uniprot.org/uniprot/G7JZV0","tr|G7JZV0|G7JZV0_MEDTR")</f>
        <v>tr|G7JZV0|G7JZV0_MEDTR</v>
      </c>
      <c r="D22998" t="s">
        <v>33946</v>
      </c>
      <c r="E22998">
        <v>78.12</v>
      </c>
      <c r="F22998">
        <v>288</v>
      </c>
      <c r="G22998">
        <v>63</v>
      </c>
      <c r="H22998">
        <v>7</v>
      </c>
      <c r="I22998">
        <v>1</v>
      </c>
      <c r="J22998">
        <v>843</v>
      </c>
      <c r="K22998">
        <v>1</v>
      </c>
      <c r="L22998">
        <v>2</v>
      </c>
      <c r="M22998">
        <v>289</v>
      </c>
      <c r="N22998" t="s">
        <v>18</v>
      </c>
      <c r="O22998" s="1">
        <v>2.2389399999999999E-125</v>
      </c>
      <c r="P22998">
        <v>1167</v>
      </c>
    </row>
    <row r="22999" spans="1:16" x14ac:dyDescent="0.25">
      <c r="A22999" t="s">
        <v>33947</v>
      </c>
      <c r="B22999">
        <v>1218</v>
      </c>
      <c r="C22999" s="3" t="str">
        <f>HYPERLINK("http://www.uniprot.org/uniprot/I1L9Q1","tr|I1L9Q1|I1L9Q1_SOYBN")</f>
        <v>tr|I1L9Q1|I1L9Q1_SOYBN</v>
      </c>
      <c r="D22999" t="s">
        <v>28</v>
      </c>
      <c r="E22999">
        <v>71.67</v>
      </c>
      <c r="F22999">
        <v>406</v>
      </c>
      <c r="G22999">
        <v>115</v>
      </c>
      <c r="H22999">
        <v>2</v>
      </c>
      <c r="I22999">
        <v>4</v>
      </c>
      <c r="J22999">
        <v>1215</v>
      </c>
      <c r="K22999">
        <v>1</v>
      </c>
      <c r="L22999">
        <v>1</v>
      </c>
      <c r="M22999">
        <v>404</v>
      </c>
      <c r="N22999" t="s">
        <v>18</v>
      </c>
      <c r="O22999" s="1">
        <v>2.4525800000000001E-162</v>
      </c>
      <c r="P22999">
        <v>1488</v>
      </c>
    </row>
    <row r="23000" spans="1:16" x14ac:dyDescent="0.25">
      <c r="A23000" t="s">
        <v>33948</v>
      </c>
      <c r="B23000">
        <v>516</v>
      </c>
      <c r="C23000" s="3" t="str">
        <f>HYPERLINK("http://www.uniprot.org/uniprot/G7JAY9","tr|G7JAY9|G7JAY9_MEDTR")</f>
        <v>tr|G7JAY9|G7JAY9_MEDTR</v>
      </c>
      <c r="D23000" t="s">
        <v>13948</v>
      </c>
      <c r="E23000">
        <v>68.34</v>
      </c>
      <c r="F23000">
        <v>139</v>
      </c>
      <c r="G23000">
        <v>44</v>
      </c>
      <c r="H23000">
        <v>15</v>
      </c>
      <c r="I23000">
        <v>1</v>
      </c>
      <c r="J23000">
        <v>372</v>
      </c>
      <c r="K23000">
        <v>1</v>
      </c>
      <c r="L23000">
        <v>19</v>
      </c>
      <c r="M23000">
        <v>157</v>
      </c>
      <c r="N23000" t="s">
        <v>18</v>
      </c>
      <c r="O23000" s="1">
        <v>9.8398999999999994E-46</v>
      </c>
      <c r="P23000">
        <v>476</v>
      </c>
    </row>
    <row r="23001" spans="1:16" x14ac:dyDescent="0.25">
      <c r="A23001" t="s">
        <v>33949</v>
      </c>
      <c r="B23001">
        <v>330</v>
      </c>
      <c r="C23001" s="3" t="str">
        <f>HYPERLINK("http://www.uniprot.org/uniprot/A5B230","tr|A5B230|A5B230_VITVI")</f>
        <v>tr|A5B230|A5B230_VITVI</v>
      </c>
      <c r="D23001" t="s">
        <v>33950</v>
      </c>
      <c r="E23001">
        <v>40.69</v>
      </c>
      <c r="F23001">
        <v>86</v>
      </c>
      <c r="G23001">
        <v>51</v>
      </c>
      <c r="H23001">
        <v>2</v>
      </c>
      <c r="I23001">
        <v>70</v>
      </c>
      <c r="J23001">
        <v>321</v>
      </c>
      <c r="K23001">
        <v>1</v>
      </c>
      <c r="L23001">
        <v>209</v>
      </c>
      <c r="M23001">
        <v>293</v>
      </c>
      <c r="N23001" t="s">
        <v>18</v>
      </c>
      <c r="O23001" s="1">
        <v>1.26495E-8</v>
      </c>
      <c r="P23001">
        <v>156</v>
      </c>
    </row>
    <row r="23002" spans="1:16" x14ac:dyDescent="0.25">
      <c r="A23002" t="s">
        <v>33951</v>
      </c>
      <c r="B23002">
        <v>234</v>
      </c>
      <c r="C23002" s="3" t="str">
        <f>HYPERLINK("http://www.uniprot.org/uniprot/Q949L5","tr|Q949L5|Q949L5_CICAR")</f>
        <v>tr|Q949L5|Q949L5_CICAR</v>
      </c>
      <c r="D23002" t="s">
        <v>55</v>
      </c>
      <c r="E23002">
        <v>71.05</v>
      </c>
      <c r="F23002">
        <v>76</v>
      </c>
      <c r="G23002">
        <v>22</v>
      </c>
      <c r="H23002">
        <v>0</v>
      </c>
      <c r="I23002">
        <v>1</v>
      </c>
      <c r="J23002">
        <v>228</v>
      </c>
      <c r="K23002">
        <v>1</v>
      </c>
      <c r="L23002">
        <v>1</v>
      </c>
      <c r="M23002">
        <v>76</v>
      </c>
      <c r="N23002" t="s">
        <v>18</v>
      </c>
      <c r="O23002" s="1">
        <v>3.1475400000000002E-20</v>
      </c>
      <c r="P23002">
        <v>256</v>
      </c>
    </row>
    <row r="23003" spans="1:16" x14ac:dyDescent="0.25">
      <c r="A23003" t="s">
        <v>33952</v>
      </c>
      <c r="B23003">
        <v>1053</v>
      </c>
      <c r="C23003" s="3" t="str">
        <f>HYPERLINK("http://www.uniprot.org/uniprot/G7IHX6","tr|G7IHX6|G7IHX6_MEDTR")</f>
        <v>tr|G7IHX6|G7IHX6_MEDTR</v>
      </c>
      <c r="D23003" t="s">
        <v>982</v>
      </c>
      <c r="E23003">
        <v>75.489999999999995</v>
      </c>
      <c r="F23003">
        <v>351</v>
      </c>
      <c r="G23003">
        <v>86</v>
      </c>
      <c r="H23003">
        <v>2</v>
      </c>
      <c r="I23003">
        <v>1</v>
      </c>
      <c r="J23003">
        <v>1047</v>
      </c>
      <c r="K23003">
        <v>1</v>
      </c>
      <c r="L23003">
        <v>3</v>
      </c>
      <c r="M23003">
        <v>353</v>
      </c>
      <c r="N23003" t="s">
        <v>18</v>
      </c>
      <c r="O23003" s="1">
        <v>2.5810200000000001E-154</v>
      </c>
      <c r="P23003">
        <v>1418</v>
      </c>
    </row>
    <row r="23004" spans="1:16" x14ac:dyDescent="0.25">
      <c r="A23004" t="s">
        <v>33953</v>
      </c>
      <c r="B23004">
        <v>831</v>
      </c>
      <c r="C23004" s="3" t="str">
        <f>HYPERLINK("http://www.uniprot.org/uniprot/I1M515","tr|I1M515|I1M515_SOYBN")</f>
        <v>tr|I1M515|I1M515_SOYBN</v>
      </c>
      <c r="D23004" t="s">
        <v>28</v>
      </c>
      <c r="E23004">
        <v>89.28</v>
      </c>
      <c r="F23004">
        <v>252</v>
      </c>
      <c r="G23004">
        <v>27</v>
      </c>
      <c r="H23004">
        <v>0</v>
      </c>
      <c r="I23004">
        <v>73</v>
      </c>
      <c r="J23004">
        <v>828</v>
      </c>
      <c r="K23004">
        <v>1</v>
      </c>
      <c r="L23004">
        <v>25</v>
      </c>
      <c r="M23004">
        <v>276</v>
      </c>
      <c r="N23004" t="s">
        <v>18</v>
      </c>
      <c r="O23004" s="1">
        <v>4.2672400000000001E-121</v>
      </c>
      <c r="P23004">
        <v>1130</v>
      </c>
    </row>
    <row r="23005" spans="1:16" x14ac:dyDescent="0.25">
      <c r="A23005" t="s">
        <v>33954</v>
      </c>
      <c r="B23005">
        <v>1074</v>
      </c>
      <c r="C23005" s="3" t="str">
        <f>HYPERLINK("http://www.uniprot.org/uniprot/I1KTZ5","tr|I1KTZ5|I1KTZ5_SOYBN")</f>
        <v>tr|I1KTZ5|I1KTZ5_SOYBN</v>
      </c>
      <c r="D23005" t="s">
        <v>8781</v>
      </c>
      <c r="E23005">
        <v>93.16</v>
      </c>
      <c r="F23005">
        <v>234</v>
      </c>
      <c r="G23005">
        <v>16</v>
      </c>
      <c r="H23005">
        <v>0</v>
      </c>
      <c r="I23005">
        <v>1</v>
      </c>
      <c r="J23005">
        <v>702</v>
      </c>
      <c r="K23005">
        <v>1</v>
      </c>
      <c r="L23005">
        <v>1</v>
      </c>
      <c r="M23005">
        <v>223</v>
      </c>
      <c r="N23005" t="s">
        <v>18</v>
      </c>
      <c r="O23005" s="1">
        <v>2.04584E-114</v>
      </c>
      <c r="P23005">
        <v>1074</v>
      </c>
    </row>
    <row r="23006" spans="1:16" x14ac:dyDescent="0.25">
      <c r="A23006" t="s">
        <v>33955</v>
      </c>
      <c r="B23006">
        <v>1830</v>
      </c>
      <c r="C23006" s="3" t="str">
        <f>HYPERLINK("http://www.uniprot.org/uniprot/G7K1N9","tr|G7K1N9|G7K1N9_MEDTR")</f>
        <v>tr|G7K1N9|G7K1N9_MEDTR</v>
      </c>
      <c r="D23006" t="s">
        <v>33956</v>
      </c>
      <c r="E23006">
        <v>68.849999999999994</v>
      </c>
      <c r="F23006">
        <v>684</v>
      </c>
      <c r="G23006">
        <v>213</v>
      </c>
      <c r="H23006">
        <v>78</v>
      </c>
      <c r="I23006">
        <v>1</v>
      </c>
      <c r="J23006">
        <v>1818</v>
      </c>
      <c r="K23006">
        <v>1</v>
      </c>
      <c r="L23006">
        <v>1</v>
      </c>
      <c r="M23006">
        <v>675</v>
      </c>
      <c r="N23006" t="s">
        <v>18</v>
      </c>
      <c r="O23006">
        <v>0</v>
      </c>
      <c r="P23006">
        <v>2247</v>
      </c>
    </row>
    <row r="23007" spans="1:16" x14ac:dyDescent="0.25">
      <c r="A23007" t="s">
        <v>33957</v>
      </c>
      <c r="B23007">
        <v>690</v>
      </c>
      <c r="C23007" s="3" t="str">
        <f>HYPERLINK("http://www.uniprot.org/uniprot/I3SQL1","tr|I3SQL1|I3SQL1_LOTJA")</f>
        <v>tr|I3SQL1|I3SQL1_LOTJA</v>
      </c>
      <c r="D23007" t="s">
        <v>93</v>
      </c>
      <c r="E23007">
        <v>70.17</v>
      </c>
      <c r="F23007">
        <v>228</v>
      </c>
      <c r="G23007">
        <v>68</v>
      </c>
      <c r="H23007">
        <v>1</v>
      </c>
      <c r="I23007">
        <v>7</v>
      </c>
      <c r="J23007">
        <v>687</v>
      </c>
      <c r="K23007">
        <v>1</v>
      </c>
      <c r="L23007">
        <v>24</v>
      </c>
      <c r="M23007">
        <v>251</v>
      </c>
      <c r="N23007" t="s">
        <v>18</v>
      </c>
      <c r="O23007" s="1">
        <v>1.34397E-86</v>
      </c>
      <c r="P23007">
        <v>831</v>
      </c>
    </row>
    <row r="23008" spans="1:16" x14ac:dyDescent="0.25">
      <c r="A23008" t="s">
        <v>33958</v>
      </c>
      <c r="B23008">
        <v>1959</v>
      </c>
      <c r="C23008" s="3" t="str">
        <f>HYPERLINK("http://www.uniprot.org/uniprot/I1JS03","tr|I1JS03|I1JS03_SOYBN")</f>
        <v>tr|I1JS03|I1JS03_SOYBN</v>
      </c>
      <c r="D23008" t="s">
        <v>28</v>
      </c>
      <c r="E23008">
        <v>72.19</v>
      </c>
      <c r="F23008">
        <v>651</v>
      </c>
      <c r="G23008">
        <v>181</v>
      </c>
      <c r="H23008">
        <v>3</v>
      </c>
      <c r="I23008">
        <v>13</v>
      </c>
      <c r="J23008">
        <v>1956</v>
      </c>
      <c r="K23008">
        <v>1</v>
      </c>
      <c r="L23008">
        <v>4</v>
      </c>
      <c r="M23008">
        <v>651</v>
      </c>
      <c r="N23008" t="s">
        <v>18</v>
      </c>
      <c r="O23008">
        <v>0</v>
      </c>
      <c r="P23008">
        <v>2306</v>
      </c>
    </row>
    <row r="23009" spans="1:16" x14ac:dyDescent="0.25">
      <c r="A23009" t="s">
        <v>33959</v>
      </c>
      <c r="B23009">
        <v>354</v>
      </c>
      <c r="C23009" s="3" t="str">
        <f>HYPERLINK("http://www.uniprot.org/uniprot/Q2HVT9","tr|Q2HVT9|Q2HVT9_MEDTR")</f>
        <v>tr|Q2HVT9|Q2HVT9_MEDTR</v>
      </c>
      <c r="D23009" t="s">
        <v>33960</v>
      </c>
      <c r="E23009">
        <v>87.82</v>
      </c>
      <c r="F23009">
        <v>115</v>
      </c>
      <c r="G23009">
        <v>14</v>
      </c>
      <c r="H23009">
        <v>0</v>
      </c>
      <c r="I23009">
        <v>1</v>
      </c>
      <c r="J23009">
        <v>345</v>
      </c>
      <c r="K23009">
        <v>1</v>
      </c>
      <c r="L23009">
        <v>1</v>
      </c>
      <c r="M23009">
        <v>115</v>
      </c>
      <c r="N23009" t="s">
        <v>18</v>
      </c>
      <c r="O23009" s="1">
        <v>2.0618599999999999E-51</v>
      </c>
      <c r="P23009">
        <v>525</v>
      </c>
    </row>
    <row r="23010" spans="1:16" x14ac:dyDescent="0.25">
      <c r="A23010" t="s">
        <v>33961</v>
      </c>
      <c r="B23010">
        <v>1587</v>
      </c>
      <c r="C23010" s="3" t="str">
        <f>HYPERLINK("http://www.uniprot.org/uniprot/I1NF40","tr|I1NF40|I1NF40_SOYBN")</f>
        <v>tr|I1NF40|I1NF40_SOYBN</v>
      </c>
      <c r="D23010" t="s">
        <v>71</v>
      </c>
      <c r="E23010">
        <v>70.11</v>
      </c>
      <c r="F23010">
        <v>532</v>
      </c>
      <c r="G23010">
        <v>159</v>
      </c>
      <c r="H23010">
        <v>6</v>
      </c>
      <c r="I23010">
        <v>1</v>
      </c>
      <c r="J23010">
        <v>1578</v>
      </c>
      <c r="K23010">
        <v>1</v>
      </c>
      <c r="L23010">
        <v>1</v>
      </c>
      <c r="M23010">
        <v>516</v>
      </c>
      <c r="N23010" t="s">
        <v>18</v>
      </c>
      <c r="O23010">
        <v>0</v>
      </c>
      <c r="P23010">
        <v>1814</v>
      </c>
    </row>
    <row r="23011" spans="1:16" x14ac:dyDescent="0.25">
      <c r="A23011" t="s">
        <v>33962</v>
      </c>
      <c r="B23011">
        <v>645</v>
      </c>
      <c r="C23011" s="3" t="str">
        <f>HYPERLINK("http://www.uniprot.org/uniprot/I1M8E3","tr|I1M8E3|I1M8E3_SOYBN")</f>
        <v>tr|I1M8E3|I1M8E3_SOYBN</v>
      </c>
      <c r="D23011" t="s">
        <v>28</v>
      </c>
      <c r="E23011">
        <v>75.7</v>
      </c>
      <c r="F23011">
        <v>214</v>
      </c>
      <c r="G23011">
        <v>52</v>
      </c>
      <c r="H23011">
        <v>1</v>
      </c>
      <c r="I23011">
        <v>4</v>
      </c>
      <c r="J23011">
        <v>642</v>
      </c>
      <c r="K23011">
        <v>1</v>
      </c>
      <c r="L23011">
        <v>1</v>
      </c>
      <c r="M23011">
        <v>214</v>
      </c>
      <c r="N23011" t="s">
        <v>18</v>
      </c>
      <c r="O23011" s="1">
        <v>1.12153E-89</v>
      </c>
      <c r="P23011">
        <v>857</v>
      </c>
    </row>
    <row r="23012" spans="1:16" x14ac:dyDescent="0.25">
      <c r="A23012" t="s">
        <v>33963</v>
      </c>
      <c r="B23012">
        <v>813</v>
      </c>
      <c r="C23012" s="3" t="str">
        <f>HYPERLINK("http://www.uniprot.org/uniprot/G7JB38","tr|G7JB38|G7JB38_MEDTR")</f>
        <v>tr|G7JB38|G7JB38_MEDTR</v>
      </c>
      <c r="D23012" t="s">
        <v>17925</v>
      </c>
      <c r="E23012">
        <v>84.81</v>
      </c>
      <c r="F23012">
        <v>270</v>
      </c>
      <c r="G23012">
        <v>41</v>
      </c>
      <c r="H23012">
        <v>0</v>
      </c>
      <c r="I23012">
        <v>1</v>
      </c>
      <c r="J23012">
        <v>810</v>
      </c>
      <c r="K23012">
        <v>1</v>
      </c>
      <c r="L23012">
        <v>80</v>
      </c>
      <c r="M23012">
        <v>349</v>
      </c>
      <c r="N23012" t="s">
        <v>18</v>
      </c>
      <c r="O23012" s="1">
        <v>1.9548800000000001E-123</v>
      </c>
      <c r="P23012">
        <v>1150</v>
      </c>
    </row>
    <row r="23013" spans="1:16" x14ac:dyDescent="0.25">
      <c r="A23013" t="s">
        <v>33964</v>
      </c>
      <c r="B23013">
        <v>2232</v>
      </c>
      <c r="C23013" s="3" t="str">
        <f>HYPERLINK("http://www.uniprot.org/uniprot/G7J5H4","tr|G7J5H4|G7J5H4_MEDTR")</f>
        <v>tr|G7J5H4|G7J5H4_MEDTR</v>
      </c>
      <c r="D23013" t="s">
        <v>33965</v>
      </c>
      <c r="E23013">
        <v>77.7</v>
      </c>
      <c r="F23013">
        <v>767</v>
      </c>
      <c r="G23013">
        <v>171</v>
      </c>
      <c r="H23013">
        <v>24</v>
      </c>
      <c r="I23013">
        <v>1</v>
      </c>
      <c r="J23013">
        <v>2229</v>
      </c>
      <c r="K23013">
        <v>1</v>
      </c>
      <c r="L23013">
        <v>1</v>
      </c>
      <c r="M23013">
        <v>767</v>
      </c>
      <c r="N23013" t="s">
        <v>18</v>
      </c>
      <c r="O23013">
        <v>0</v>
      </c>
      <c r="P23013">
        <v>2941</v>
      </c>
    </row>
    <row r="23014" spans="1:16" x14ac:dyDescent="0.25">
      <c r="A23014" t="s">
        <v>33966</v>
      </c>
      <c r="B23014">
        <v>180</v>
      </c>
      <c r="C23014" s="3" t="str">
        <f>HYPERLINK("http://www.uniprot.org/uniprot/G7JIY5","tr|G7JIY5|G7JIY5_MEDTR")</f>
        <v>tr|G7JIY5|G7JIY5_MEDTR</v>
      </c>
      <c r="D23014" t="s">
        <v>17951</v>
      </c>
      <c r="E23014">
        <v>76.27</v>
      </c>
      <c r="F23014">
        <v>59</v>
      </c>
      <c r="G23014">
        <v>14</v>
      </c>
      <c r="H23014">
        <v>0</v>
      </c>
      <c r="I23014">
        <v>4</v>
      </c>
      <c r="J23014">
        <v>180</v>
      </c>
      <c r="K23014">
        <v>-1</v>
      </c>
      <c r="L23014">
        <v>17</v>
      </c>
      <c r="M23014">
        <v>75</v>
      </c>
      <c r="N23014" t="s">
        <v>18</v>
      </c>
      <c r="O23014" s="1">
        <v>3.1293200000000001E-15</v>
      </c>
      <c r="P23014">
        <v>213</v>
      </c>
    </row>
    <row r="23015" spans="1:16" x14ac:dyDescent="0.25">
      <c r="A23015" t="s">
        <v>33967</v>
      </c>
      <c r="B23015">
        <v>1401</v>
      </c>
      <c r="C23015" s="3" t="str">
        <f>HYPERLINK("http://www.uniprot.org/uniprot/G7INV3","tr|G7INV3|G7INV3_MEDTR")</f>
        <v>tr|G7INV3|G7INV3_MEDTR</v>
      </c>
      <c r="D23015" t="s">
        <v>4934</v>
      </c>
      <c r="E23015">
        <v>39.36</v>
      </c>
      <c r="F23015">
        <v>564</v>
      </c>
      <c r="G23015">
        <v>342</v>
      </c>
      <c r="H23015">
        <v>102</v>
      </c>
      <c r="I23015">
        <v>10</v>
      </c>
      <c r="J23015">
        <v>1395</v>
      </c>
      <c r="K23015">
        <v>1</v>
      </c>
      <c r="L23015">
        <v>77</v>
      </c>
      <c r="M23015">
        <v>637</v>
      </c>
      <c r="N23015" t="s">
        <v>18</v>
      </c>
      <c r="O23015" s="1">
        <v>8.9489499999999996E-82</v>
      </c>
      <c r="P23015">
        <v>794</v>
      </c>
    </row>
    <row r="23016" spans="1:16" x14ac:dyDescent="0.25">
      <c r="A23016" t="s">
        <v>33968</v>
      </c>
      <c r="B23016">
        <v>1092</v>
      </c>
      <c r="C23016" s="3" t="str">
        <f>HYPERLINK("http://www.uniprot.org/uniprot/G7LC63","tr|G7LC63|G7LC63_MEDTR")</f>
        <v>tr|G7LC63|G7LC63_MEDTR</v>
      </c>
      <c r="D23016" t="s">
        <v>33969</v>
      </c>
      <c r="E23016">
        <v>51.18</v>
      </c>
      <c r="F23016">
        <v>338</v>
      </c>
      <c r="G23016">
        <v>165</v>
      </c>
      <c r="H23016">
        <v>31</v>
      </c>
      <c r="I23016">
        <v>1</v>
      </c>
      <c r="J23016">
        <v>921</v>
      </c>
      <c r="K23016">
        <v>1</v>
      </c>
      <c r="L23016">
        <v>1</v>
      </c>
      <c r="M23016">
        <v>334</v>
      </c>
      <c r="N23016" t="s">
        <v>18</v>
      </c>
      <c r="O23016" s="1">
        <v>3.3983000000000001E-72</v>
      </c>
      <c r="P23016">
        <v>710</v>
      </c>
    </row>
    <row r="23017" spans="1:16" x14ac:dyDescent="0.25">
      <c r="A23017" t="s">
        <v>33970</v>
      </c>
      <c r="B23017">
        <v>1581</v>
      </c>
      <c r="C23017" s="3" t="str">
        <f>HYPERLINK("http://www.uniprot.org/uniprot/G7JHF2","tr|G7JHF2|G7JHF2_MEDTR")</f>
        <v>tr|G7JHF2|G7JHF2_MEDTR</v>
      </c>
      <c r="D23017" t="s">
        <v>33971</v>
      </c>
      <c r="E23017">
        <v>89.05</v>
      </c>
      <c r="F23017">
        <v>530</v>
      </c>
      <c r="G23017">
        <v>58</v>
      </c>
      <c r="H23017">
        <v>4</v>
      </c>
      <c r="I23017">
        <v>1</v>
      </c>
      <c r="J23017">
        <v>1578</v>
      </c>
      <c r="K23017">
        <v>1</v>
      </c>
      <c r="L23017">
        <v>1</v>
      </c>
      <c r="M23017">
        <v>528</v>
      </c>
      <c r="N23017" t="s">
        <v>18</v>
      </c>
      <c r="O23017">
        <v>0</v>
      </c>
      <c r="P23017">
        <v>2507</v>
      </c>
    </row>
    <row r="23018" spans="1:16" x14ac:dyDescent="0.25">
      <c r="A23018" t="s">
        <v>33972</v>
      </c>
      <c r="B23018">
        <v>954</v>
      </c>
      <c r="C23018" s="3" t="str">
        <f>HYPERLINK("http://www.uniprot.org/uniprot/G7JTE7","tr|G7JTE7|G7JTE7_MEDTR")</f>
        <v>tr|G7JTE7|G7JTE7_MEDTR</v>
      </c>
      <c r="D23018" t="s">
        <v>7791</v>
      </c>
      <c r="E23018">
        <v>64.77</v>
      </c>
      <c r="F23018">
        <v>318</v>
      </c>
      <c r="G23018">
        <v>112</v>
      </c>
      <c r="H23018">
        <v>1</v>
      </c>
      <c r="I23018">
        <v>1</v>
      </c>
      <c r="J23018">
        <v>951</v>
      </c>
      <c r="K23018">
        <v>1</v>
      </c>
      <c r="L23018">
        <v>1</v>
      </c>
      <c r="M23018">
        <v>318</v>
      </c>
      <c r="N23018" t="s">
        <v>18</v>
      </c>
      <c r="O23018" s="1">
        <v>1.4365799999999999E-113</v>
      </c>
      <c r="P23018">
        <v>1066</v>
      </c>
    </row>
    <row r="23019" spans="1:16" x14ac:dyDescent="0.25">
      <c r="A23019" t="s">
        <v>33973</v>
      </c>
      <c r="B23019">
        <v>759</v>
      </c>
      <c r="C23019" s="3" t="str">
        <f>HYPERLINK("http://www.uniprot.org/uniprot/I3SY67","tr|I3SY67|I3SY67_LOTJA")</f>
        <v>tr|I3SY67|I3SY67_LOTJA</v>
      </c>
      <c r="D23019" t="s">
        <v>93</v>
      </c>
      <c r="E23019">
        <v>72.22</v>
      </c>
      <c r="F23019">
        <v>252</v>
      </c>
      <c r="G23019">
        <v>70</v>
      </c>
      <c r="H23019">
        <v>0</v>
      </c>
      <c r="I23019">
        <v>1</v>
      </c>
      <c r="J23019">
        <v>756</v>
      </c>
      <c r="K23019">
        <v>1</v>
      </c>
      <c r="L23019">
        <v>1</v>
      </c>
      <c r="M23019">
        <v>252</v>
      </c>
      <c r="N23019" t="s">
        <v>18</v>
      </c>
      <c r="O23019" s="1">
        <v>1.00883E-91</v>
      </c>
      <c r="P23019">
        <v>876</v>
      </c>
    </row>
    <row r="23020" spans="1:16" x14ac:dyDescent="0.25">
      <c r="A23020" t="s">
        <v>33974</v>
      </c>
      <c r="B23020">
        <v>597</v>
      </c>
      <c r="C23020" s="3" t="str">
        <f>HYPERLINK("http://www.uniprot.org/uniprot/K7LQ45","tr|K7LQ45|K7LQ45_SOYBN")</f>
        <v>tr|K7LQ45|K7LQ45_SOYBN</v>
      </c>
      <c r="D23020" t="s">
        <v>28</v>
      </c>
      <c r="E23020">
        <v>30.09</v>
      </c>
      <c r="F23020">
        <v>206</v>
      </c>
      <c r="G23020">
        <v>144</v>
      </c>
      <c r="H23020">
        <v>8</v>
      </c>
      <c r="I23020">
        <v>1</v>
      </c>
      <c r="J23020">
        <v>594</v>
      </c>
      <c r="K23020">
        <v>1</v>
      </c>
      <c r="L23020">
        <v>167</v>
      </c>
      <c r="M23020">
        <v>352</v>
      </c>
      <c r="N23020" t="s">
        <v>18</v>
      </c>
      <c r="O23020" s="1">
        <v>7.8245900000000001E-17</v>
      </c>
      <c r="P23020">
        <v>228</v>
      </c>
    </row>
    <row r="23021" spans="1:16" x14ac:dyDescent="0.25">
      <c r="A23021" t="s">
        <v>33975</v>
      </c>
      <c r="B23021">
        <v>369</v>
      </c>
      <c r="C23021" s="3" t="str">
        <f>HYPERLINK("http://www.uniprot.org/uniprot/B7FMP0","tr|B7FMP0|B7FMP0_MEDTR")</f>
        <v>tr|B7FMP0|B7FMP0_MEDTR</v>
      </c>
      <c r="D23021" t="s">
        <v>33976</v>
      </c>
      <c r="E23021">
        <v>94.16</v>
      </c>
      <c r="F23021">
        <v>120</v>
      </c>
      <c r="G23021">
        <v>7</v>
      </c>
      <c r="H23021">
        <v>0</v>
      </c>
      <c r="I23021">
        <v>7</v>
      </c>
      <c r="J23021">
        <v>366</v>
      </c>
      <c r="K23021">
        <v>1</v>
      </c>
      <c r="L23021">
        <v>9</v>
      </c>
      <c r="M23021">
        <v>128</v>
      </c>
      <c r="N23021" t="s">
        <v>18</v>
      </c>
      <c r="O23021" s="1">
        <v>2.3033900000000001E-55</v>
      </c>
      <c r="P23021">
        <v>559</v>
      </c>
    </row>
    <row r="23022" spans="1:16" x14ac:dyDescent="0.25">
      <c r="A23022" t="s">
        <v>33977</v>
      </c>
      <c r="B23022">
        <v>1644</v>
      </c>
      <c r="C23022" s="3" t="str">
        <f>HYPERLINK("http://www.uniprot.org/uniprot/G7JZU4","tr|G7JZU4|G7JZU4_MEDTR")</f>
        <v>tr|G7JZU4|G7JZU4_MEDTR</v>
      </c>
      <c r="D23022" t="s">
        <v>8698</v>
      </c>
      <c r="E23022">
        <v>74.41</v>
      </c>
      <c r="F23022">
        <v>551</v>
      </c>
      <c r="G23022">
        <v>141</v>
      </c>
      <c r="H23022">
        <v>6</v>
      </c>
      <c r="I23022">
        <v>1</v>
      </c>
      <c r="J23022">
        <v>1635</v>
      </c>
      <c r="K23022">
        <v>1</v>
      </c>
      <c r="L23022">
        <v>1</v>
      </c>
      <c r="M23022">
        <v>538</v>
      </c>
      <c r="N23022" t="s">
        <v>18</v>
      </c>
      <c r="O23022">
        <v>0</v>
      </c>
      <c r="P23022">
        <v>2062</v>
      </c>
    </row>
    <row r="23023" spans="1:16" x14ac:dyDescent="0.25">
      <c r="A23023" t="s">
        <v>33978</v>
      </c>
      <c r="B23023">
        <v>744</v>
      </c>
      <c r="C23023" s="3" t="str">
        <f>HYPERLINK("http://www.uniprot.org/uniprot/G7L2C7","tr|G7L2C7|G7L2C7_MEDTR")</f>
        <v>tr|G7L2C7|G7L2C7_MEDTR</v>
      </c>
      <c r="D23023" t="s">
        <v>11221</v>
      </c>
      <c r="E23023">
        <v>78.77</v>
      </c>
      <c r="F23023">
        <v>245</v>
      </c>
      <c r="G23023">
        <v>52</v>
      </c>
      <c r="H23023">
        <v>0</v>
      </c>
      <c r="I23023">
        <v>7</v>
      </c>
      <c r="J23023">
        <v>741</v>
      </c>
      <c r="K23023">
        <v>1</v>
      </c>
      <c r="L23023">
        <v>4</v>
      </c>
      <c r="M23023">
        <v>246</v>
      </c>
      <c r="N23023" t="s">
        <v>18</v>
      </c>
      <c r="O23023" s="1">
        <v>1.53096E-105</v>
      </c>
      <c r="P23023">
        <v>995</v>
      </c>
    </row>
    <row r="23024" spans="1:16" x14ac:dyDescent="0.25">
      <c r="A23024" t="s">
        <v>33979</v>
      </c>
      <c r="B23024">
        <v>2925</v>
      </c>
      <c r="C23024" s="3" t="str">
        <f>HYPERLINK("http://www.uniprot.org/uniprot/G7JJJ5","tr|G7JJJ5|G7JJJ5_MEDTR")</f>
        <v>tr|G7JJJ5|G7JJJ5_MEDTR</v>
      </c>
      <c r="D23024" t="s">
        <v>33980</v>
      </c>
      <c r="E23024">
        <v>65.16</v>
      </c>
      <c r="F23024">
        <v>422</v>
      </c>
      <c r="G23024">
        <v>147</v>
      </c>
      <c r="H23024">
        <v>6</v>
      </c>
      <c r="I23024">
        <v>1675</v>
      </c>
      <c r="J23024">
        <v>2922</v>
      </c>
      <c r="K23024">
        <v>1</v>
      </c>
      <c r="L23024">
        <v>42</v>
      </c>
      <c r="M23024">
        <v>437</v>
      </c>
      <c r="N23024" t="s">
        <v>18</v>
      </c>
      <c r="O23024" s="1">
        <v>9.7356400000000008E-146</v>
      </c>
      <c r="P23024">
        <v>1349</v>
      </c>
    </row>
    <row r="23025" spans="1:16" x14ac:dyDescent="0.25">
      <c r="A23025" t="s">
        <v>33981</v>
      </c>
      <c r="B23025">
        <v>891</v>
      </c>
      <c r="C23025" s="3" t="str">
        <f>HYPERLINK("http://www.uniprot.org/uniprot/I6ZTT9","tr|I6ZTT9|I6ZTT9_PHAVU")</f>
        <v>tr|I6ZTT9|I6ZTT9_PHAVU</v>
      </c>
      <c r="D23025" t="s">
        <v>2610</v>
      </c>
      <c r="E23025">
        <v>47.98</v>
      </c>
      <c r="F23025">
        <v>298</v>
      </c>
      <c r="G23025">
        <v>155</v>
      </c>
      <c r="H23025">
        <v>3</v>
      </c>
      <c r="I23025">
        <v>4</v>
      </c>
      <c r="J23025">
        <v>888</v>
      </c>
      <c r="K23025">
        <v>1</v>
      </c>
      <c r="L23025">
        <v>221</v>
      </c>
      <c r="M23025">
        <v>513</v>
      </c>
      <c r="N23025" t="s">
        <v>18</v>
      </c>
      <c r="O23025" s="1">
        <v>2.43799E-72</v>
      </c>
      <c r="P23025">
        <v>710</v>
      </c>
    </row>
    <row r="23026" spans="1:16" x14ac:dyDescent="0.25">
      <c r="A23026" t="s">
        <v>33982</v>
      </c>
      <c r="B23026">
        <v>1251</v>
      </c>
      <c r="C23026" s="3" t="str">
        <f>HYPERLINK("http://www.uniprot.org/uniprot/G7JKQ6","tr|G7JKQ6|G7JKQ6_MEDTR")</f>
        <v>tr|G7JKQ6|G7JKQ6_MEDTR</v>
      </c>
      <c r="D23026" t="s">
        <v>33983</v>
      </c>
      <c r="E23026">
        <v>76.900000000000006</v>
      </c>
      <c r="F23026">
        <v>420</v>
      </c>
      <c r="G23026">
        <v>97</v>
      </c>
      <c r="H23026">
        <v>4</v>
      </c>
      <c r="I23026">
        <v>1</v>
      </c>
      <c r="J23026">
        <v>1248</v>
      </c>
      <c r="K23026">
        <v>1</v>
      </c>
      <c r="L23026">
        <v>506</v>
      </c>
      <c r="M23026">
        <v>922</v>
      </c>
      <c r="N23026" t="s">
        <v>18</v>
      </c>
      <c r="O23026" s="1">
        <v>1.14519E-170</v>
      </c>
      <c r="P23026">
        <v>1560</v>
      </c>
    </row>
    <row r="23027" spans="1:16" x14ac:dyDescent="0.25">
      <c r="A23027" t="s">
        <v>33984</v>
      </c>
      <c r="B23027">
        <v>831</v>
      </c>
      <c r="C23027" s="3" t="str">
        <f>HYPERLINK("http://www.uniprot.org/uniprot/I1JG73","tr|I1JG73|I1JG73_SOYBN")</f>
        <v>tr|I1JG73|I1JG73_SOYBN</v>
      </c>
      <c r="D23027" t="s">
        <v>28</v>
      </c>
      <c r="E23027">
        <v>62.3</v>
      </c>
      <c r="F23027">
        <v>313</v>
      </c>
      <c r="G23027">
        <v>118</v>
      </c>
      <c r="H23027">
        <v>62</v>
      </c>
      <c r="I23027">
        <v>76</v>
      </c>
      <c r="J23027">
        <v>828</v>
      </c>
      <c r="K23027">
        <v>1</v>
      </c>
      <c r="L23027">
        <v>483</v>
      </c>
      <c r="M23027">
        <v>795</v>
      </c>
      <c r="N23027" t="s">
        <v>18</v>
      </c>
      <c r="O23027" s="1">
        <v>1.26058E-115</v>
      </c>
      <c r="P23027">
        <v>1005</v>
      </c>
    </row>
    <row r="23028" spans="1:16" x14ac:dyDescent="0.25">
      <c r="A23028" t="s">
        <v>33985</v>
      </c>
      <c r="B23028">
        <v>1647</v>
      </c>
      <c r="C23028" s="3" t="str">
        <f>HYPERLINK("http://www.uniprot.org/uniprot/G8A0B5","tr|G8A0B5|G8A0B5_MEDTR")</f>
        <v>tr|G8A0B5|G8A0B5_MEDTR</v>
      </c>
      <c r="D23028" t="s">
        <v>33986</v>
      </c>
      <c r="E23028">
        <v>60.12</v>
      </c>
      <c r="F23028">
        <v>499</v>
      </c>
      <c r="G23028">
        <v>199</v>
      </c>
      <c r="H23028">
        <v>16</v>
      </c>
      <c r="I23028">
        <v>40</v>
      </c>
      <c r="J23028">
        <v>1488</v>
      </c>
      <c r="K23028">
        <v>1</v>
      </c>
      <c r="L23028">
        <v>42</v>
      </c>
      <c r="M23028">
        <v>518</v>
      </c>
      <c r="N23028" t="s">
        <v>18</v>
      </c>
      <c r="O23028" s="1">
        <v>5.2104699999999998E-148</v>
      </c>
      <c r="P23028">
        <v>1366</v>
      </c>
    </row>
    <row r="23029" spans="1:16" x14ac:dyDescent="0.25">
      <c r="A23029" t="s">
        <v>33987</v>
      </c>
      <c r="B23029">
        <v>393</v>
      </c>
      <c r="C23029" s="3" t="str">
        <f>HYPERLINK("http://www.uniprot.org/uniprot/G8A1H3","tr|G8A1H3|G8A1H3_MEDTR")</f>
        <v>tr|G8A1H3|G8A1H3_MEDTR</v>
      </c>
      <c r="D23029" t="s">
        <v>9424</v>
      </c>
      <c r="E23029">
        <v>69.33</v>
      </c>
      <c r="F23029">
        <v>75</v>
      </c>
      <c r="G23029">
        <v>23</v>
      </c>
      <c r="H23029">
        <v>6</v>
      </c>
      <c r="I23029">
        <v>112</v>
      </c>
      <c r="J23029">
        <v>318</v>
      </c>
      <c r="K23029">
        <v>1</v>
      </c>
      <c r="L23029">
        <v>56</v>
      </c>
      <c r="M23029">
        <v>130</v>
      </c>
      <c r="N23029" t="s">
        <v>18</v>
      </c>
      <c r="O23029" s="1">
        <v>1.11531E-17</v>
      </c>
      <c r="P23029">
        <v>234</v>
      </c>
    </row>
    <row r="23030" spans="1:16" x14ac:dyDescent="0.25">
      <c r="A23030" t="s">
        <v>33988</v>
      </c>
      <c r="B23030">
        <v>744</v>
      </c>
      <c r="C23030" s="3" t="str">
        <f>HYPERLINK("http://www.uniprot.org/uniprot/I3RZE4","tr|I3RZE4|I3RZE4_MEDTR")</f>
        <v>tr|I3RZE4|I3RZE4_MEDTR</v>
      </c>
      <c r="D23030" t="s">
        <v>22</v>
      </c>
      <c r="E23030">
        <v>63.95</v>
      </c>
      <c r="F23030">
        <v>86</v>
      </c>
      <c r="G23030">
        <v>31</v>
      </c>
      <c r="H23030">
        <v>10</v>
      </c>
      <c r="I23030">
        <v>331</v>
      </c>
      <c r="J23030">
        <v>558</v>
      </c>
      <c r="K23030">
        <v>1</v>
      </c>
      <c r="L23030">
        <v>227</v>
      </c>
      <c r="M23030">
        <v>312</v>
      </c>
      <c r="N23030" t="s">
        <v>18</v>
      </c>
      <c r="O23030" s="1">
        <v>2.0511600000000001E-17</v>
      </c>
      <c r="P23030">
        <v>235</v>
      </c>
    </row>
    <row r="23031" spans="1:16" x14ac:dyDescent="0.25">
      <c r="A23031" t="s">
        <v>33989</v>
      </c>
      <c r="B23031">
        <v>1017</v>
      </c>
      <c r="C23031" s="3" t="str">
        <f>HYPERLINK("http://www.uniprot.org/uniprot/K7MMD5","tr|K7MMD5|K7MMD5_SOYBN")</f>
        <v>tr|K7MMD5|K7MMD5_SOYBN</v>
      </c>
      <c r="D23031" t="s">
        <v>28</v>
      </c>
      <c r="E23031">
        <v>80.12</v>
      </c>
      <c r="F23031">
        <v>322</v>
      </c>
      <c r="G23031">
        <v>64</v>
      </c>
      <c r="H23031">
        <v>0</v>
      </c>
      <c r="I23031">
        <v>16</v>
      </c>
      <c r="J23031">
        <v>981</v>
      </c>
      <c r="K23031">
        <v>1</v>
      </c>
      <c r="L23031">
        <v>42</v>
      </c>
      <c r="M23031">
        <v>363</v>
      </c>
      <c r="N23031" t="s">
        <v>18</v>
      </c>
      <c r="O23031" s="1">
        <v>1.2508800000000001E-142</v>
      </c>
      <c r="P23031">
        <v>1317</v>
      </c>
    </row>
    <row r="23032" spans="1:16" x14ac:dyDescent="0.25">
      <c r="A23032" t="s">
        <v>33990</v>
      </c>
      <c r="B23032">
        <v>1422</v>
      </c>
      <c r="C23032" s="3" t="str">
        <f>HYPERLINK("http://www.uniprot.org/uniprot/I1NCM4","tr|I1NCM4|I1NCM4_SOYBN")</f>
        <v>tr|I1NCM4|I1NCM4_SOYBN</v>
      </c>
      <c r="D23032" t="s">
        <v>28</v>
      </c>
      <c r="E23032">
        <v>83.13</v>
      </c>
      <c r="F23032">
        <v>415</v>
      </c>
      <c r="G23032">
        <v>70</v>
      </c>
      <c r="H23032">
        <v>2</v>
      </c>
      <c r="I23032">
        <v>181</v>
      </c>
      <c r="J23032">
        <v>1419</v>
      </c>
      <c r="K23032">
        <v>1</v>
      </c>
      <c r="L23032">
        <v>58</v>
      </c>
      <c r="M23032">
        <v>472</v>
      </c>
      <c r="N23032" t="s">
        <v>18</v>
      </c>
      <c r="O23032">
        <v>0</v>
      </c>
      <c r="P23032">
        <v>1793</v>
      </c>
    </row>
    <row r="23033" spans="1:16" x14ac:dyDescent="0.25">
      <c r="A23033" t="s">
        <v>33991</v>
      </c>
      <c r="B23033">
        <v>1344</v>
      </c>
      <c r="C23033" s="3" t="str">
        <f>HYPERLINK("http://www.uniprot.org/uniprot/G7L0K8","tr|G7L0K8|G7L0K8_MEDTR")</f>
        <v>tr|G7L0K8|G7L0K8_MEDTR</v>
      </c>
      <c r="D23033" t="s">
        <v>33992</v>
      </c>
      <c r="E23033">
        <v>78.47</v>
      </c>
      <c r="F23033">
        <v>446</v>
      </c>
      <c r="G23033">
        <v>96</v>
      </c>
      <c r="H23033">
        <v>0</v>
      </c>
      <c r="I23033">
        <v>1</v>
      </c>
      <c r="J23033">
        <v>1338</v>
      </c>
      <c r="K23033">
        <v>1</v>
      </c>
      <c r="L23033">
        <v>1</v>
      </c>
      <c r="M23033">
        <v>446</v>
      </c>
      <c r="N23033" t="s">
        <v>18</v>
      </c>
      <c r="O23033">
        <v>0</v>
      </c>
      <c r="P23033">
        <v>1730</v>
      </c>
    </row>
    <row r="23034" spans="1:16" x14ac:dyDescent="0.25">
      <c r="A23034" t="s">
        <v>33993</v>
      </c>
      <c r="B23034">
        <v>1443</v>
      </c>
      <c r="C23034" s="3" t="str">
        <f>HYPERLINK("http://www.uniprot.org/uniprot/E7D037","tr|E7D037|E7D037_9FABA")</f>
        <v>tr|E7D037|E7D037_9FABA</v>
      </c>
      <c r="D23034" t="s">
        <v>33994</v>
      </c>
      <c r="E23034">
        <v>94.58</v>
      </c>
      <c r="F23034">
        <v>480</v>
      </c>
      <c r="G23034">
        <v>26</v>
      </c>
      <c r="H23034">
        <v>0</v>
      </c>
      <c r="I23034">
        <v>1</v>
      </c>
      <c r="J23034">
        <v>1440</v>
      </c>
      <c r="K23034">
        <v>1</v>
      </c>
      <c r="L23034">
        <v>1</v>
      </c>
      <c r="M23034">
        <v>480</v>
      </c>
      <c r="N23034" t="s">
        <v>18</v>
      </c>
      <c r="O23034">
        <v>0</v>
      </c>
      <c r="P23034">
        <v>2369</v>
      </c>
    </row>
    <row r="23035" spans="1:16" x14ac:dyDescent="0.25">
      <c r="A23035" t="s">
        <v>33995</v>
      </c>
      <c r="B23035">
        <v>1107</v>
      </c>
      <c r="C23035" s="3" t="str">
        <f>HYPERLINK("http://www.uniprot.org/uniprot/I1NF42","tr|I1NF42|I1NF42_SOYBN")</f>
        <v>tr|I1NF42|I1NF42_SOYBN</v>
      </c>
      <c r="D23035" t="s">
        <v>71</v>
      </c>
      <c r="E23035">
        <v>69.88</v>
      </c>
      <c r="F23035">
        <v>362</v>
      </c>
      <c r="G23035">
        <v>109</v>
      </c>
      <c r="H23035">
        <v>9</v>
      </c>
      <c r="I23035">
        <v>1</v>
      </c>
      <c r="J23035">
        <v>1059</v>
      </c>
      <c r="K23035">
        <v>1</v>
      </c>
      <c r="L23035">
        <v>1</v>
      </c>
      <c r="M23035">
        <v>356</v>
      </c>
      <c r="N23035" t="s">
        <v>18</v>
      </c>
      <c r="O23035" s="1">
        <v>1.4304800000000001E-142</v>
      </c>
      <c r="P23035">
        <v>1317</v>
      </c>
    </row>
    <row r="23036" spans="1:16" x14ac:dyDescent="0.25">
      <c r="A23036" t="s">
        <v>33996</v>
      </c>
      <c r="B23036">
        <v>1269</v>
      </c>
      <c r="C23036" s="3" t="str">
        <f>HYPERLINK("http://www.uniprot.org/uniprot/G7IBL3","tr|G7IBL3|G7IBL3_MEDTR")</f>
        <v>tr|G7IBL3|G7IBL3_MEDTR</v>
      </c>
      <c r="D23036" t="s">
        <v>33997</v>
      </c>
      <c r="E23036">
        <v>89.78</v>
      </c>
      <c r="F23036">
        <v>235</v>
      </c>
      <c r="G23036">
        <v>24</v>
      </c>
      <c r="H23036">
        <v>1</v>
      </c>
      <c r="I23036">
        <v>1</v>
      </c>
      <c r="J23036">
        <v>702</v>
      </c>
      <c r="K23036">
        <v>1</v>
      </c>
      <c r="L23036">
        <v>1</v>
      </c>
      <c r="M23036">
        <v>235</v>
      </c>
      <c r="N23036" t="s">
        <v>18</v>
      </c>
      <c r="O23036" s="1">
        <v>1.8997E-112</v>
      </c>
      <c r="P23036">
        <v>1058</v>
      </c>
    </row>
    <row r="23037" spans="1:16" x14ac:dyDescent="0.25">
      <c r="A23037" t="s">
        <v>33998</v>
      </c>
      <c r="B23037">
        <v>1191</v>
      </c>
      <c r="C23037" s="3" t="str">
        <f>HYPERLINK("http://www.uniprot.org/uniprot/G7JB41","tr|G7JB41|G7JB41_MEDTR")</f>
        <v>tr|G7JB41|G7JB41_MEDTR</v>
      </c>
      <c r="D23037" t="s">
        <v>33999</v>
      </c>
      <c r="E23037">
        <v>81.510000000000005</v>
      </c>
      <c r="F23037">
        <v>395</v>
      </c>
      <c r="G23037">
        <v>73</v>
      </c>
      <c r="H23037">
        <v>5</v>
      </c>
      <c r="I23037">
        <v>1</v>
      </c>
      <c r="J23037">
        <v>1170</v>
      </c>
      <c r="K23037">
        <v>1</v>
      </c>
      <c r="L23037">
        <v>1</v>
      </c>
      <c r="M23037">
        <v>394</v>
      </c>
      <c r="N23037" t="s">
        <v>18</v>
      </c>
      <c r="O23037" s="1">
        <v>9.5877400000000003E-172</v>
      </c>
      <c r="P23037">
        <v>1569</v>
      </c>
    </row>
    <row r="23038" spans="1:16" x14ac:dyDescent="0.25">
      <c r="A23038" t="s">
        <v>34000</v>
      </c>
      <c r="B23038">
        <v>522</v>
      </c>
      <c r="C23038" s="3" t="str">
        <f>HYPERLINK("http://www.uniprot.org/uniprot/C5LS33","tr|C5LS33|C5LS33_PERM5")</f>
        <v>tr|C5LS33|C5LS33_PERM5</v>
      </c>
      <c r="D23038" t="s">
        <v>14731</v>
      </c>
      <c r="E23038">
        <v>32.14</v>
      </c>
      <c r="F23038">
        <v>168</v>
      </c>
      <c r="G23038">
        <v>114</v>
      </c>
      <c r="H23038">
        <v>0</v>
      </c>
      <c r="I23038">
        <v>8</v>
      </c>
      <c r="J23038">
        <v>511</v>
      </c>
      <c r="K23038">
        <v>-3</v>
      </c>
      <c r="L23038">
        <v>54</v>
      </c>
      <c r="M23038">
        <v>206</v>
      </c>
      <c r="N23038" t="s">
        <v>18</v>
      </c>
      <c r="O23038" s="1">
        <v>5.0618799999999998E-18</v>
      </c>
      <c r="P23038">
        <v>237</v>
      </c>
    </row>
    <row r="23039" spans="1:16" x14ac:dyDescent="0.25">
      <c r="A23039" t="s">
        <v>34001</v>
      </c>
      <c r="B23039">
        <v>1113</v>
      </c>
      <c r="C23039" s="3" t="str">
        <f>HYPERLINK("http://www.uniprot.org/uniprot/A5AM06","tr|A5AM06|A5AM06_VITVI")</f>
        <v>tr|A5AM06|A5AM06_VITVI</v>
      </c>
      <c r="D23039" t="s">
        <v>1615</v>
      </c>
      <c r="E23039">
        <v>29.41</v>
      </c>
      <c r="F23039">
        <v>204</v>
      </c>
      <c r="G23039">
        <v>144</v>
      </c>
      <c r="H23039">
        <v>3</v>
      </c>
      <c r="I23039">
        <v>1</v>
      </c>
      <c r="J23039">
        <v>603</v>
      </c>
      <c r="K23039">
        <v>1</v>
      </c>
      <c r="L23039">
        <v>1063</v>
      </c>
      <c r="M23039">
        <v>1263</v>
      </c>
      <c r="N23039" t="s">
        <v>18</v>
      </c>
      <c r="O23039" s="1">
        <v>7.6753400000000002E-19</v>
      </c>
      <c r="P23039">
        <v>250</v>
      </c>
    </row>
    <row r="23040" spans="1:16" x14ac:dyDescent="0.25">
      <c r="A23040" t="s">
        <v>34002</v>
      </c>
      <c r="B23040">
        <v>384</v>
      </c>
      <c r="C23040" s="3" t="str">
        <f>HYPERLINK("http://www.uniprot.org/uniprot/G7I7P3","tr|G7I7P3|G7I7P3_MEDTR")</f>
        <v>tr|G7I7P3|G7I7P3_MEDTR</v>
      </c>
      <c r="D23040" t="s">
        <v>34003</v>
      </c>
      <c r="E23040">
        <v>81.739999999999995</v>
      </c>
      <c r="F23040">
        <v>126</v>
      </c>
      <c r="G23040">
        <v>23</v>
      </c>
      <c r="H23040">
        <v>1</v>
      </c>
      <c r="I23040">
        <v>1</v>
      </c>
      <c r="J23040">
        <v>375</v>
      </c>
      <c r="K23040">
        <v>1</v>
      </c>
      <c r="L23040">
        <v>26</v>
      </c>
      <c r="M23040">
        <v>149</v>
      </c>
      <c r="N23040" t="s">
        <v>18</v>
      </c>
      <c r="O23040" s="1">
        <v>7.7557299999999997E-51</v>
      </c>
      <c r="P23040">
        <v>520</v>
      </c>
    </row>
    <row r="23041" spans="1:16" x14ac:dyDescent="0.25">
      <c r="A23041" t="s">
        <v>34004</v>
      </c>
      <c r="B23041">
        <v>1680</v>
      </c>
      <c r="C23041" s="3" t="str">
        <f>HYPERLINK("http://www.uniprot.org/uniprot/K7KR37","tr|K7KR37|K7KR37_SOYBN")</f>
        <v>tr|K7KR37|K7KR37_SOYBN</v>
      </c>
      <c r="D23041" t="s">
        <v>28</v>
      </c>
      <c r="E23041">
        <v>69.37</v>
      </c>
      <c r="F23041">
        <v>516</v>
      </c>
      <c r="G23041">
        <v>158</v>
      </c>
      <c r="H23041">
        <v>12</v>
      </c>
      <c r="I23041">
        <v>166</v>
      </c>
      <c r="J23041">
        <v>1677</v>
      </c>
      <c r="K23041">
        <v>1</v>
      </c>
      <c r="L23041">
        <v>42</v>
      </c>
      <c r="M23041">
        <v>556</v>
      </c>
      <c r="N23041" t="s">
        <v>18</v>
      </c>
      <c r="O23041">
        <v>0</v>
      </c>
      <c r="P23041">
        <v>1814</v>
      </c>
    </row>
    <row r="23042" spans="1:16" x14ac:dyDescent="0.25">
      <c r="A23042" t="s">
        <v>34005</v>
      </c>
      <c r="B23042">
        <v>1563</v>
      </c>
      <c r="C23042" s="3" t="str">
        <f>HYPERLINK("http://www.uniprot.org/uniprot/G7JHF5","tr|G7JHF5|G7JHF5_MEDTR")</f>
        <v>tr|G7JHF5|G7JHF5_MEDTR</v>
      </c>
      <c r="D23042" t="s">
        <v>34006</v>
      </c>
      <c r="E23042">
        <v>71.73</v>
      </c>
      <c r="F23042">
        <v>566</v>
      </c>
      <c r="G23042">
        <v>160</v>
      </c>
      <c r="H23042">
        <v>48</v>
      </c>
      <c r="I23042">
        <v>1</v>
      </c>
      <c r="J23042">
        <v>1554</v>
      </c>
      <c r="K23042">
        <v>1</v>
      </c>
      <c r="L23042">
        <v>1</v>
      </c>
      <c r="M23042">
        <v>563</v>
      </c>
      <c r="N23042" t="s">
        <v>18</v>
      </c>
      <c r="O23042">
        <v>0</v>
      </c>
      <c r="P23042">
        <v>2018</v>
      </c>
    </row>
    <row r="23043" spans="1:16" x14ac:dyDescent="0.25">
      <c r="A23043" t="s">
        <v>34007</v>
      </c>
      <c r="B23043">
        <v>1161</v>
      </c>
      <c r="C23043" s="3" t="str">
        <f>HYPERLINK("http://www.uniprot.org/uniprot/I1KS21","tr|I1KS21|I1KS21_SOYBN")</f>
        <v>tr|I1KS21|I1KS21_SOYBN</v>
      </c>
      <c r="D23043" t="s">
        <v>28</v>
      </c>
      <c r="E23043">
        <v>77.349999999999994</v>
      </c>
      <c r="F23043">
        <v>371</v>
      </c>
      <c r="G23043">
        <v>84</v>
      </c>
      <c r="H23043">
        <v>8</v>
      </c>
      <c r="I23043">
        <v>1</v>
      </c>
      <c r="J23043">
        <v>1089</v>
      </c>
      <c r="K23043">
        <v>1</v>
      </c>
      <c r="L23043">
        <v>1</v>
      </c>
      <c r="M23043">
        <v>367</v>
      </c>
      <c r="N23043" t="s">
        <v>18</v>
      </c>
      <c r="O23043" s="1">
        <v>9.6416199999999997E-161</v>
      </c>
      <c r="P23043">
        <v>1474</v>
      </c>
    </row>
    <row r="23044" spans="1:16" x14ac:dyDescent="0.25">
      <c r="A23044" t="s">
        <v>34008</v>
      </c>
      <c r="B23044">
        <v>1128</v>
      </c>
      <c r="C23044" s="3" t="str">
        <f>HYPERLINK("http://www.uniprot.org/uniprot/K7L3Y6","tr|K7L3Y6|K7L3Y6_SOYBN")</f>
        <v>tr|K7L3Y6|K7L3Y6_SOYBN</v>
      </c>
      <c r="D23044" t="s">
        <v>28</v>
      </c>
      <c r="E23044">
        <v>91.73</v>
      </c>
      <c r="F23044">
        <v>375</v>
      </c>
      <c r="G23044">
        <v>31</v>
      </c>
      <c r="H23044">
        <v>0</v>
      </c>
      <c r="I23044">
        <v>1</v>
      </c>
      <c r="J23044">
        <v>1125</v>
      </c>
      <c r="K23044">
        <v>1</v>
      </c>
      <c r="L23044">
        <v>8</v>
      </c>
      <c r="M23044">
        <v>381</v>
      </c>
      <c r="N23044" t="s">
        <v>18</v>
      </c>
      <c r="O23044">
        <v>0</v>
      </c>
      <c r="P23044">
        <v>1768</v>
      </c>
    </row>
    <row r="23045" spans="1:16" x14ac:dyDescent="0.25">
      <c r="A23045" t="s">
        <v>34009</v>
      </c>
      <c r="B23045">
        <v>351</v>
      </c>
      <c r="C23045" s="3" t="str">
        <f>HYPERLINK("http://www.uniprot.org/uniprot/B7FMZ3","tr|B7FMZ3|B7FMZ3_MEDTR")</f>
        <v>tr|B7FMZ3|B7FMZ3_MEDTR</v>
      </c>
      <c r="D23045" t="s">
        <v>386</v>
      </c>
      <c r="E23045">
        <v>66.66</v>
      </c>
      <c r="F23045">
        <v>117</v>
      </c>
      <c r="G23045">
        <v>39</v>
      </c>
      <c r="H23045">
        <v>1</v>
      </c>
      <c r="I23045">
        <v>1</v>
      </c>
      <c r="J23045">
        <v>348</v>
      </c>
      <c r="K23045">
        <v>1</v>
      </c>
      <c r="L23045">
        <v>1</v>
      </c>
      <c r="M23045">
        <v>116</v>
      </c>
      <c r="N23045" t="s">
        <v>18</v>
      </c>
      <c r="O23045" s="1">
        <v>9.6633199999999995E-33</v>
      </c>
      <c r="P23045">
        <v>364</v>
      </c>
    </row>
    <row r="23046" spans="1:16" x14ac:dyDescent="0.25">
      <c r="A23046" t="s">
        <v>34010</v>
      </c>
      <c r="B23046">
        <v>612</v>
      </c>
      <c r="C23046" s="3" t="str">
        <f>HYPERLINK("http://www.uniprot.org/uniprot/I3S1A5","tr|I3S1A5|I3S1A5_LOTJA")</f>
        <v>tr|I3S1A5|I3S1A5_LOTJA</v>
      </c>
      <c r="D23046" t="s">
        <v>93</v>
      </c>
      <c r="E23046">
        <v>63.05</v>
      </c>
      <c r="F23046">
        <v>203</v>
      </c>
      <c r="G23046">
        <v>75</v>
      </c>
      <c r="H23046">
        <v>0</v>
      </c>
      <c r="I23046">
        <v>1</v>
      </c>
      <c r="J23046">
        <v>609</v>
      </c>
      <c r="K23046">
        <v>1</v>
      </c>
      <c r="L23046">
        <v>1</v>
      </c>
      <c r="M23046">
        <v>202</v>
      </c>
      <c r="N23046" t="s">
        <v>18</v>
      </c>
      <c r="O23046" s="1">
        <v>8.3489599999999998E-65</v>
      </c>
      <c r="P23046">
        <v>642</v>
      </c>
    </row>
    <row r="23047" spans="1:16" x14ac:dyDescent="0.25">
      <c r="A23047" t="s">
        <v>34011</v>
      </c>
      <c r="B23047">
        <v>1104</v>
      </c>
      <c r="C23047" s="3" t="str">
        <f>HYPERLINK("http://www.uniprot.org/uniprot/G7JZU1","tr|G7JZU1|G7JZU1_MEDTR")</f>
        <v>tr|G7JZU1|G7JZU1_MEDTR</v>
      </c>
      <c r="D23047" t="s">
        <v>1193</v>
      </c>
      <c r="E23047">
        <v>85.39</v>
      </c>
      <c r="F23047">
        <v>356</v>
      </c>
      <c r="G23047">
        <v>52</v>
      </c>
      <c r="H23047">
        <v>0</v>
      </c>
      <c r="I23047">
        <v>34</v>
      </c>
      <c r="J23047">
        <v>1101</v>
      </c>
      <c r="K23047">
        <v>1</v>
      </c>
      <c r="L23047">
        <v>20</v>
      </c>
      <c r="M23047">
        <v>374</v>
      </c>
      <c r="N23047" t="s">
        <v>18</v>
      </c>
      <c r="O23047">
        <v>0</v>
      </c>
      <c r="P23047">
        <v>1671</v>
      </c>
    </row>
    <row r="23048" spans="1:16" x14ac:dyDescent="0.25">
      <c r="A23048" t="s">
        <v>34012</v>
      </c>
      <c r="B23048">
        <v>744</v>
      </c>
      <c r="C23048" s="3" t="str">
        <f>HYPERLINK("http://www.uniprot.org/uniprot/G7ZYQ5","tr|G7ZYQ5|G7ZYQ5_MEDTR")</f>
        <v>tr|G7ZYQ5|G7ZYQ5_MEDTR</v>
      </c>
      <c r="D23048" t="s">
        <v>32125</v>
      </c>
      <c r="E23048">
        <v>78.540000000000006</v>
      </c>
      <c r="F23048">
        <v>247</v>
      </c>
      <c r="G23048">
        <v>53</v>
      </c>
      <c r="H23048">
        <v>0</v>
      </c>
      <c r="I23048">
        <v>1</v>
      </c>
      <c r="J23048">
        <v>741</v>
      </c>
      <c r="K23048">
        <v>1</v>
      </c>
      <c r="L23048">
        <v>1</v>
      </c>
      <c r="M23048">
        <v>243</v>
      </c>
      <c r="N23048" t="s">
        <v>18</v>
      </c>
      <c r="O23048" s="1">
        <v>6.4321400000000005E-104</v>
      </c>
      <c r="P23048">
        <v>981</v>
      </c>
    </row>
    <row r="23049" spans="1:16" x14ac:dyDescent="0.25">
      <c r="A23049" t="s">
        <v>34013</v>
      </c>
      <c r="B23049">
        <v>1425</v>
      </c>
      <c r="C23049" s="3" t="str">
        <f>HYPERLINK("http://www.uniprot.org/uniprot/G7JDL9","tr|G7JDL9|G7JDL9_MEDTR")</f>
        <v>tr|G7JDL9|G7JDL9_MEDTR</v>
      </c>
      <c r="D23049" t="s">
        <v>242</v>
      </c>
      <c r="E23049">
        <v>31.77</v>
      </c>
      <c r="F23049">
        <v>321</v>
      </c>
      <c r="G23049">
        <v>219</v>
      </c>
      <c r="H23049">
        <v>0</v>
      </c>
      <c r="I23049">
        <v>73</v>
      </c>
      <c r="J23049">
        <v>1035</v>
      </c>
      <c r="K23049">
        <v>1</v>
      </c>
      <c r="L23049">
        <v>19</v>
      </c>
      <c r="M23049">
        <v>277</v>
      </c>
      <c r="N23049" t="s">
        <v>18</v>
      </c>
      <c r="O23049" s="1">
        <v>6.6667199999999998E-32</v>
      </c>
      <c r="P23049">
        <v>364</v>
      </c>
    </row>
    <row r="23050" spans="1:16" x14ac:dyDescent="0.25">
      <c r="A23050" t="s">
        <v>34014</v>
      </c>
      <c r="B23050">
        <v>723</v>
      </c>
      <c r="C23050" s="3" t="str">
        <f>HYPERLINK("http://www.uniprot.org/uniprot/A5C231","tr|A5C231|A5C231_VITVI")</f>
        <v>tr|A5C231|A5C231_VITVI</v>
      </c>
      <c r="D23050" t="s">
        <v>34015</v>
      </c>
      <c r="E23050">
        <v>75.41</v>
      </c>
      <c r="F23050">
        <v>240</v>
      </c>
      <c r="G23050">
        <v>59</v>
      </c>
      <c r="H23050">
        <v>0</v>
      </c>
      <c r="I23050">
        <v>1</v>
      </c>
      <c r="J23050">
        <v>720</v>
      </c>
      <c r="K23050">
        <v>1</v>
      </c>
      <c r="L23050">
        <v>1742</v>
      </c>
      <c r="M23050">
        <v>1981</v>
      </c>
      <c r="N23050" t="s">
        <v>18</v>
      </c>
      <c r="O23050" s="1">
        <v>1.50309E-102</v>
      </c>
      <c r="P23050">
        <v>969</v>
      </c>
    </row>
    <row r="23051" spans="1:16" x14ac:dyDescent="0.25">
      <c r="A23051" t="s">
        <v>34016</v>
      </c>
      <c r="B23051">
        <v>177</v>
      </c>
      <c r="C23051" s="3" t="str">
        <f>HYPERLINK("http://www.uniprot.org/uniprot/I1JHG4","tr|I1JHG4|I1JHG4_SOYBN")</f>
        <v>tr|I1JHG4|I1JHG4_SOYBN</v>
      </c>
      <c r="D23051" t="s">
        <v>28</v>
      </c>
      <c r="E23051">
        <v>96.77</v>
      </c>
      <c r="F23051">
        <v>31</v>
      </c>
      <c r="G23051">
        <v>1</v>
      </c>
      <c r="H23051">
        <v>0</v>
      </c>
      <c r="I23051">
        <v>1</v>
      </c>
      <c r="J23051">
        <v>93</v>
      </c>
      <c r="K23051">
        <v>1</v>
      </c>
      <c r="L23051">
        <v>175</v>
      </c>
      <c r="M23051">
        <v>205</v>
      </c>
      <c r="N23051" t="s">
        <v>18</v>
      </c>
      <c r="O23051" s="1">
        <v>4.3920300000000002E-9</v>
      </c>
      <c r="P23051">
        <v>160</v>
      </c>
    </row>
    <row r="23052" spans="1:16" x14ac:dyDescent="0.25">
      <c r="A23052" t="s">
        <v>34017</v>
      </c>
      <c r="B23052">
        <v>519</v>
      </c>
      <c r="C23052" s="3" t="str">
        <f>HYPERLINK("http://www.uniprot.org/uniprot/B7FGP6","tr|B7FGP6|B7FGP6_MEDTR")</f>
        <v>tr|B7FGP6|B7FGP6_MEDTR</v>
      </c>
      <c r="D23052" t="s">
        <v>22</v>
      </c>
      <c r="E23052">
        <v>81.97</v>
      </c>
      <c r="F23052">
        <v>172</v>
      </c>
      <c r="G23052">
        <v>31</v>
      </c>
      <c r="H23052">
        <v>0</v>
      </c>
      <c r="I23052">
        <v>1</v>
      </c>
      <c r="J23052">
        <v>516</v>
      </c>
      <c r="K23052">
        <v>1</v>
      </c>
      <c r="L23052">
        <v>1</v>
      </c>
      <c r="M23052">
        <v>172</v>
      </c>
      <c r="N23052" t="s">
        <v>18</v>
      </c>
      <c r="O23052" s="1">
        <v>1.1455E-78</v>
      </c>
      <c r="P23052">
        <v>760</v>
      </c>
    </row>
    <row r="23053" spans="1:16" x14ac:dyDescent="0.25">
      <c r="A23053" t="s">
        <v>34018</v>
      </c>
      <c r="B23053">
        <v>1128</v>
      </c>
      <c r="C23053" s="3" t="str">
        <f>HYPERLINK("http://www.uniprot.org/uniprot/G8A093","tr|G8A093|G8A093_MEDTR")</f>
        <v>tr|G8A093|G8A093_MEDTR</v>
      </c>
      <c r="D23053" t="s">
        <v>34019</v>
      </c>
      <c r="E23053">
        <v>88.88</v>
      </c>
      <c r="F23053">
        <v>378</v>
      </c>
      <c r="G23053">
        <v>42</v>
      </c>
      <c r="H23053">
        <v>5</v>
      </c>
      <c r="I23053">
        <v>1</v>
      </c>
      <c r="J23053">
        <v>1119</v>
      </c>
      <c r="K23053">
        <v>1</v>
      </c>
      <c r="L23053">
        <v>1</v>
      </c>
      <c r="M23053">
        <v>378</v>
      </c>
      <c r="N23053" t="s">
        <v>18</v>
      </c>
      <c r="O23053">
        <v>0</v>
      </c>
      <c r="P23053">
        <v>1772</v>
      </c>
    </row>
    <row r="23054" spans="1:16" x14ac:dyDescent="0.25">
      <c r="A23054" t="s">
        <v>34020</v>
      </c>
      <c r="B23054">
        <v>1338</v>
      </c>
      <c r="C23054" s="3" t="str">
        <f>HYPERLINK("http://www.uniprot.org/uniprot/G7I2H0","tr|G7I2H0|G7I2H0_MEDTR")</f>
        <v>tr|G7I2H0|G7I2H0_MEDTR</v>
      </c>
      <c r="D23054" t="s">
        <v>144</v>
      </c>
      <c r="E23054">
        <v>34.5</v>
      </c>
      <c r="F23054">
        <v>255</v>
      </c>
      <c r="G23054">
        <v>167</v>
      </c>
      <c r="H23054">
        <v>3</v>
      </c>
      <c r="I23054">
        <v>535</v>
      </c>
      <c r="J23054">
        <v>1290</v>
      </c>
      <c r="K23054">
        <v>1</v>
      </c>
      <c r="L23054">
        <v>19</v>
      </c>
      <c r="M23054">
        <v>229</v>
      </c>
      <c r="N23054" t="s">
        <v>18</v>
      </c>
      <c r="O23054" s="1">
        <v>5.69798E-22</v>
      </c>
      <c r="P23054">
        <v>278</v>
      </c>
    </row>
    <row r="23055" spans="1:16" x14ac:dyDescent="0.25">
      <c r="A23055" t="s">
        <v>34021</v>
      </c>
      <c r="B23055">
        <v>1497</v>
      </c>
      <c r="C23055" s="3" t="str">
        <f>HYPERLINK("http://www.uniprot.org/uniprot/G7K1P2","tr|G7K1P2|G7K1P2_MEDTR")</f>
        <v>tr|G7K1P2|G7K1P2_MEDTR</v>
      </c>
      <c r="D23055" t="s">
        <v>34022</v>
      </c>
      <c r="E23055">
        <v>89.91</v>
      </c>
      <c r="F23055">
        <v>486</v>
      </c>
      <c r="G23055">
        <v>49</v>
      </c>
      <c r="H23055">
        <v>0</v>
      </c>
      <c r="I23055">
        <v>37</v>
      </c>
      <c r="J23055">
        <v>1494</v>
      </c>
      <c r="K23055">
        <v>1</v>
      </c>
      <c r="L23055">
        <v>12</v>
      </c>
      <c r="M23055">
        <v>497</v>
      </c>
      <c r="N23055" t="s">
        <v>18</v>
      </c>
      <c r="O23055">
        <v>0</v>
      </c>
      <c r="P23055">
        <v>2298</v>
      </c>
    </row>
    <row r="23056" spans="1:16" x14ac:dyDescent="0.25">
      <c r="A23056" t="s">
        <v>34023</v>
      </c>
      <c r="B23056">
        <v>5085</v>
      </c>
      <c r="C23056" s="3" t="str">
        <f>HYPERLINK("http://www.uniprot.org/uniprot/K7N457","tr|K7N457|K7N457_SOYBN")</f>
        <v>tr|K7N457|K7N457_SOYBN</v>
      </c>
      <c r="D23056" t="s">
        <v>28</v>
      </c>
      <c r="E23056">
        <v>54.29</v>
      </c>
      <c r="F23056">
        <v>1746</v>
      </c>
      <c r="G23056">
        <v>798</v>
      </c>
      <c r="H23056">
        <v>55</v>
      </c>
      <c r="I23056">
        <v>1</v>
      </c>
      <c r="J23056">
        <v>5073</v>
      </c>
      <c r="K23056">
        <v>1</v>
      </c>
      <c r="L23056">
        <v>1</v>
      </c>
      <c r="M23056">
        <v>1657</v>
      </c>
      <c r="N23056" t="s">
        <v>18</v>
      </c>
      <c r="O23056">
        <v>0</v>
      </c>
      <c r="P23056">
        <v>4131</v>
      </c>
    </row>
    <row r="23057" spans="1:16" x14ac:dyDescent="0.25">
      <c r="A23057" t="s">
        <v>34024</v>
      </c>
      <c r="B23057">
        <v>750</v>
      </c>
      <c r="C23057" s="3" t="str">
        <f>HYPERLINK("http://www.uniprot.org/uniprot/I1KZW1","tr|I1KZW1|I1KZW1_SOYBN")</f>
        <v>tr|I1KZW1|I1KZW1_SOYBN</v>
      </c>
      <c r="D23057" t="s">
        <v>28</v>
      </c>
      <c r="E23057">
        <v>84.64</v>
      </c>
      <c r="F23057">
        <v>228</v>
      </c>
      <c r="G23057">
        <v>35</v>
      </c>
      <c r="H23057">
        <v>0</v>
      </c>
      <c r="I23057">
        <v>64</v>
      </c>
      <c r="J23057">
        <v>747</v>
      </c>
      <c r="K23057">
        <v>1</v>
      </c>
      <c r="L23057">
        <v>1</v>
      </c>
      <c r="M23057">
        <v>228</v>
      </c>
      <c r="N23057" t="s">
        <v>18</v>
      </c>
      <c r="O23057" s="1">
        <v>3.35798E-108</v>
      </c>
      <c r="P23057">
        <v>1018</v>
      </c>
    </row>
    <row r="23058" spans="1:16" x14ac:dyDescent="0.25">
      <c r="A23058" t="s">
        <v>34025</v>
      </c>
      <c r="B23058">
        <v>2979</v>
      </c>
      <c r="C23058" s="3" t="str">
        <f>HYPERLINK("http://www.uniprot.org/uniprot/G7L0K9","tr|G7L0K9|G7L0K9_MEDTR")</f>
        <v>tr|G7L0K9|G7L0K9_MEDTR</v>
      </c>
      <c r="D23058" t="s">
        <v>34026</v>
      </c>
      <c r="E23058">
        <v>76.040000000000006</v>
      </c>
      <c r="F23058">
        <v>864</v>
      </c>
      <c r="G23058">
        <v>207</v>
      </c>
      <c r="H23058">
        <v>0</v>
      </c>
      <c r="I23058">
        <v>1</v>
      </c>
      <c r="J23058">
        <v>2592</v>
      </c>
      <c r="K23058">
        <v>1</v>
      </c>
      <c r="L23058">
        <v>1</v>
      </c>
      <c r="M23058">
        <v>864</v>
      </c>
      <c r="N23058" t="s">
        <v>18</v>
      </c>
      <c r="O23058">
        <v>0</v>
      </c>
      <c r="P23058">
        <v>3223</v>
      </c>
    </row>
    <row r="23059" spans="1:16" x14ac:dyDescent="0.25">
      <c r="A23059" t="s">
        <v>34027</v>
      </c>
      <c r="B23059">
        <v>1299</v>
      </c>
      <c r="C23059" s="3" t="str">
        <f>HYPERLINK("http://www.uniprot.org/uniprot/G7L570","tr|G7L570|G7L570_MEDTR")</f>
        <v>tr|G7L570|G7L570_MEDTR</v>
      </c>
      <c r="D23059" t="s">
        <v>34028</v>
      </c>
      <c r="E23059">
        <v>57.66</v>
      </c>
      <c r="F23059">
        <v>359</v>
      </c>
      <c r="G23059">
        <v>152</v>
      </c>
      <c r="H23059">
        <v>4</v>
      </c>
      <c r="I23059">
        <v>232</v>
      </c>
      <c r="J23059">
        <v>1296</v>
      </c>
      <c r="K23059">
        <v>1</v>
      </c>
      <c r="L23059">
        <v>88</v>
      </c>
      <c r="M23059">
        <v>435</v>
      </c>
      <c r="N23059" t="s">
        <v>18</v>
      </c>
      <c r="O23059" s="1">
        <v>3.8240499999999999E-92</v>
      </c>
      <c r="P23059">
        <v>883</v>
      </c>
    </row>
    <row r="23060" spans="1:16" x14ac:dyDescent="0.25">
      <c r="A23060" t="s">
        <v>34029</v>
      </c>
      <c r="B23060">
        <v>468</v>
      </c>
      <c r="C23060" s="3" t="str">
        <f>HYPERLINK("http://www.uniprot.org/uniprot/I1NE55","tr|I1NE55|I1NE55_SOYBN")</f>
        <v>tr|I1NE55|I1NE55_SOYBN</v>
      </c>
      <c r="D23060" t="s">
        <v>28</v>
      </c>
      <c r="E23060">
        <v>67.739999999999995</v>
      </c>
      <c r="F23060">
        <v>155</v>
      </c>
      <c r="G23060">
        <v>50</v>
      </c>
      <c r="H23060">
        <v>0</v>
      </c>
      <c r="I23060">
        <v>1</v>
      </c>
      <c r="J23060">
        <v>465</v>
      </c>
      <c r="K23060">
        <v>1</v>
      </c>
      <c r="L23060">
        <v>9</v>
      </c>
      <c r="M23060">
        <v>159</v>
      </c>
      <c r="N23060" t="s">
        <v>18</v>
      </c>
      <c r="O23060" s="1">
        <v>7.4789399999999999E-46</v>
      </c>
      <c r="P23060">
        <v>477</v>
      </c>
    </row>
    <row r="23061" spans="1:16" x14ac:dyDescent="0.25">
      <c r="A23061" t="s">
        <v>34030</v>
      </c>
      <c r="B23061">
        <v>1938</v>
      </c>
      <c r="C23061" s="3" t="str">
        <f>HYPERLINK("http://www.uniprot.org/uniprot/I1MXV3","tr|I1MXV3|I1MXV3_SOYBN")</f>
        <v>tr|I1MXV3|I1MXV3_SOYBN</v>
      </c>
      <c r="D23061" t="s">
        <v>71</v>
      </c>
      <c r="E23061">
        <v>71.36</v>
      </c>
      <c r="F23061">
        <v>667</v>
      </c>
      <c r="G23061">
        <v>191</v>
      </c>
      <c r="H23061">
        <v>22</v>
      </c>
      <c r="I23061">
        <v>1</v>
      </c>
      <c r="J23061">
        <v>1935</v>
      </c>
      <c r="K23061">
        <v>1</v>
      </c>
      <c r="L23061">
        <v>1</v>
      </c>
      <c r="M23061">
        <v>659</v>
      </c>
      <c r="N23061" t="s">
        <v>18</v>
      </c>
      <c r="O23061">
        <v>0</v>
      </c>
      <c r="P23061">
        <v>2246</v>
      </c>
    </row>
    <row r="23062" spans="1:16" x14ac:dyDescent="0.25">
      <c r="A23062" t="s">
        <v>34031</v>
      </c>
      <c r="B23062">
        <v>1473</v>
      </c>
      <c r="C23062" s="3" t="str">
        <f>HYPERLINK("http://www.uniprot.org/uniprot/G7IBL8","tr|G7IBL8|G7IBL8_MEDTR")</f>
        <v>tr|G7IBL8|G7IBL8_MEDTR</v>
      </c>
      <c r="D23062" t="s">
        <v>34032</v>
      </c>
      <c r="E23062">
        <v>57.81</v>
      </c>
      <c r="F23062">
        <v>512</v>
      </c>
      <c r="G23062">
        <v>216</v>
      </c>
      <c r="H23062">
        <v>22</v>
      </c>
      <c r="I23062">
        <v>1</v>
      </c>
      <c r="J23062">
        <v>1470</v>
      </c>
      <c r="K23062">
        <v>1</v>
      </c>
      <c r="L23062">
        <v>1</v>
      </c>
      <c r="M23062">
        <v>500</v>
      </c>
      <c r="N23062" t="s">
        <v>18</v>
      </c>
      <c r="O23062" s="1">
        <v>1.7701000000000002E-136</v>
      </c>
      <c r="P23062">
        <v>1266</v>
      </c>
    </row>
    <row r="23063" spans="1:16" x14ac:dyDescent="0.25">
      <c r="A23063" t="s">
        <v>34033</v>
      </c>
      <c r="B23063">
        <v>3249</v>
      </c>
      <c r="C23063" s="3" t="str">
        <f>HYPERLINK("http://www.uniprot.org/uniprot/I1K8W4","tr|I1K8W4|I1K8W4_SOYBN")</f>
        <v>tr|I1K8W4|I1K8W4_SOYBN</v>
      </c>
      <c r="D23063" t="s">
        <v>28</v>
      </c>
      <c r="E23063">
        <v>90.32</v>
      </c>
      <c r="F23063">
        <v>1085</v>
      </c>
      <c r="G23063">
        <v>105</v>
      </c>
      <c r="H23063">
        <v>3</v>
      </c>
      <c r="I23063">
        <v>1</v>
      </c>
      <c r="J23063">
        <v>3246</v>
      </c>
      <c r="K23063">
        <v>1</v>
      </c>
      <c r="L23063">
        <v>1</v>
      </c>
      <c r="M23063">
        <v>1084</v>
      </c>
      <c r="N23063" t="s">
        <v>18</v>
      </c>
      <c r="O23063">
        <v>0</v>
      </c>
      <c r="P23063">
        <v>5257</v>
      </c>
    </row>
    <row r="23064" spans="1:16" x14ac:dyDescent="0.25">
      <c r="A23064" t="s">
        <v>34034</v>
      </c>
      <c r="B23064">
        <v>825</v>
      </c>
      <c r="C23064" s="3" t="str">
        <f>HYPERLINK("http://www.uniprot.org/uniprot/G7J5H6","tr|G7J5H6|G7J5H6_MEDTR")</f>
        <v>tr|G7J5H6|G7J5H6_MEDTR</v>
      </c>
      <c r="D23064" t="s">
        <v>34035</v>
      </c>
      <c r="E23064">
        <v>94.85</v>
      </c>
      <c r="F23064">
        <v>272</v>
      </c>
      <c r="G23064">
        <v>14</v>
      </c>
      <c r="H23064">
        <v>0</v>
      </c>
      <c r="I23064">
        <v>1</v>
      </c>
      <c r="J23064">
        <v>816</v>
      </c>
      <c r="K23064">
        <v>1</v>
      </c>
      <c r="L23064">
        <v>32</v>
      </c>
      <c r="M23064">
        <v>303</v>
      </c>
      <c r="N23064" t="s">
        <v>18</v>
      </c>
      <c r="O23064" s="1">
        <v>5.2683999999999998E-148</v>
      </c>
      <c r="P23064">
        <v>1362</v>
      </c>
    </row>
    <row r="23065" spans="1:16" x14ac:dyDescent="0.25">
      <c r="A23065" t="s">
        <v>34036</v>
      </c>
      <c r="B23065">
        <v>1851</v>
      </c>
      <c r="C23065" s="3" t="str">
        <f>HYPERLINK("http://www.uniprot.org/uniprot/I1MHP5","tr|I1MHP5|I1MHP5_SOYBN")</f>
        <v>tr|I1MHP5|I1MHP5_SOYBN</v>
      </c>
      <c r="D23065" t="s">
        <v>28</v>
      </c>
      <c r="E23065">
        <v>27.85</v>
      </c>
      <c r="F23065">
        <v>420</v>
      </c>
      <c r="G23065">
        <v>303</v>
      </c>
      <c r="H23065">
        <v>42</v>
      </c>
      <c r="I23065">
        <v>151</v>
      </c>
      <c r="J23065">
        <v>1284</v>
      </c>
      <c r="K23065">
        <v>1</v>
      </c>
      <c r="L23065">
        <v>1057</v>
      </c>
      <c r="M23065">
        <v>1470</v>
      </c>
      <c r="N23065" t="s">
        <v>18</v>
      </c>
      <c r="O23065" s="1">
        <v>2.30072E-30</v>
      </c>
      <c r="P23065">
        <v>352</v>
      </c>
    </row>
    <row r="23066" spans="1:16" x14ac:dyDescent="0.25">
      <c r="A23066" t="s">
        <v>34037</v>
      </c>
      <c r="B23066">
        <v>1689</v>
      </c>
      <c r="C23066" s="3" t="str">
        <f>HYPERLINK("http://www.uniprot.org/uniprot/K7KPQ4","tr|K7KPQ4|K7KPQ4_SOYBN")</f>
        <v>tr|K7KPQ4|K7KPQ4_SOYBN</v>
      </c>
      <c r="D23066" t="s">
        <v>28</v>
      </c>
      <c r="E23066">
        <v>70.02</v>
      </c>
      <c r="F23066">
        <v>437</v>
      </c>
      <c r="G23066">
        <v>131</v>
      </c>
      <c r="H23066">
        <v>3</v>
      </c>
      <c r="I23066">
        <v>1</v>
      </c>
      <c r="J23066">
        <v>1302</v>
      </c>
      <c r="K23066">
        <v>1</v>
      </c>
      <c r="L23066">
        <v>1</v>
      </c>
      <c r="M23066">
        <v>431</v>
      </c>
      <c r="N23066" t="s">
        <v>18</v>
      </c>
      <c r="O23066" s="1">
        <v>5.9084299999999999E-179</v>
      </c>
      <c r="P23066">
        <v>1633</v>
      </c>
    </row>
    <row r="23067" spans="1:16" x14ac:dyDescent="0.25">
      <c r="A23067" t="s">
        <v>34038</v>
      </c>
      <c r="B23067">
        <v>1326</v>
      </c>
      <c r="C23067" s="3" t="str">
        <f>HYPERLINK("http://www.uniprot.org/uniprot/B7FLC5","tr|B7FLC5|B7FLC5_MEDTR")</f>
        <v>tr|B7FLC5|B7FLC5_MEDTR</v>
      </c>
      <c r="D23067" t="s">
        <v>188</v>
      </c>
      <c r="E23067">
        <v>91.38</v>
      </c>
      <c r="F23067">
        <v>441</v>
      </c>
      <c r="G23067">
        <v>38</v>
      </c>
      <c r="H23067">
        <v>0</v>
      </c>
      <c r="I23067">
        <v>1</v>
      </c>
      <c r="J23067">
        <v>1323</v>
      </c>
      <c r="K23067">
        <v>1</v>
      </c>
      <c r="L23067">
        <v>1</v>
      </c>
      <c r="M23067">
        <v>441</v>
      </c>
      <c r="N23067" t="s">
        <v>18</v>
      </c>
      <c r="O23067">
        <v>0</v>
      </c>
      <c r="P23067">
        <v>2044</v>
      </c>
    </row>
    <row r="23068" spans="1:16" x14ac:dyDescent="0.25">
      <c r="A23068" t="s">
        <v>34039</v>
      </c>
      <c r="B23068">
        <v>474</v>
      </c>
      <c r="C23068" s="3" t="str">
        <f>HYPERLINK("http://www.uniprot.org/uniprot/G7JIJ4","tr|G7JIJ4|G7JIJ4_MEDTR")</f>
        <v>tr|G7JIJ4|G7JIJ4_MEDTR</v>
      </c>
      <c r="D23068" t="s">
        <v>34040</v>
      </c>
      <c r="E23068">
        <v>86.95</v>
      </c>
      <c r="F23068">
        <v>138</v>
      </c>
      <c r="G23068">
        <v>18</v>
      </c>
      <c r="H23068">
        <v>0</v>
      </c>
      <c r="I23068">
        <v>58</v>
      </c>
      <c r="J23068">
        <v>471</v>
      </c>
      <c r="K23068">
        <v>1</v>
      </c>
      <c r="L23068">
        <v>20</v>
      </c>
      <c r="M23068">
        <v>156</v>
      </c>
      <c r="N23068" t="s">
        <v>18</v>
      </c>
      <c r="O23068" s="1">
        <v>2.0770699999999998E-56</v>
      </c>
      <c r="P23068">
        <v>568</v>
      </c>
    </row>
    <row r="23069" spans="1:16" x14ac:dyDescent="0.25">
      <c r="A23069" t="s">
        <v>34041</v>
      </c>
      <c r="B23069">
        <v>276</v>
      </c>
      <c r="C23069" s="3" t="str">
        <f>HYPERLINK("http://www.uniprot.org/uniprot/I3T2Z4","tr|I3T2Z4|I3T2Z4_LOTJA")</f>
        <v>tr|I3T2Z4|I3T2Z4_LOTJA</v>
      </c>
      <c r="D23069" t="s">
        <v>2200</v>
      </c>
      <c r="E23069">
        <v>92.3</v>
      </c>
      <c r="F23069">
        <v>91</v>
      </c>
      <c r="G23069">
        <v>7</v>
      </c>
      <c r="H23069">
        <v>0</v>
      </c>
      <c r="I23069">
        <v>1</v>
      </c>
      <c r="J23069">
        <v>273</v>
      </c>
      <c r="K23069">
        <v>1</v>
      </c>
      <c r="L23069">
        <v>1</v>
      </c>
      <c r="M23069">
        <v>91</v>
      </c>
      <c r="N23069" t="s">
        <v>18</v>
      </c>
      <c r="O23069" s="1">
        <v>1.0972200000000001E-44</v>
      </c>
      <c r="P23069">
        <v>467</v>
      </c>
    </row>
    <row r="23070" spans="1:16" x14ac:dyDescent="0.25">
      <c r="A23070" t="s">
        <v>34042</v>
      </c>
      <c r="B23070">
        <v>600</v>
      </c>
      <c r="C23070" s="3" t="str">
        <f>HYPERLINK("http://www.uniprot.org/uniprot/I1KNI4","tr|I1KNI4|I1KNI4_SOYBN")</f>
        <v>tr|I1KNI4|I1KNI4_SOYBN</v>
      </c>
      <c r="D23070" t="s">
        <v>28</v>
      </c>
      <c r="E23070">
        <v>34.5</v>
      </c>
      <c r="F23070">
        <v>200</v>
      </c>
      <c r="G23070">
        <v>131</v>
      </c>
      <c r="H23070">
        <v>12</v>
      </c>
      <c r="I23070">
        <v>1</v>
      </c>
      <c r="J23070">
        <v>564</v>
      </c>
      <c r="K23070">
        <v>1</v>
      </c>
      <c r="L23070">
        <v>1</v>
      </c>
      <c r="M23070">
        <v>192</v>
      </c>
      <c r="N23070" t="s">
        <v>18</v>
      </c>
      <c r="O23070" s="1">
        <v>7.1930600000000001E-18</v>
      </c>
      <c r="P23070">
        <v>237</v>
      </c>
    </row>
    <row r="23071" spans="1:16" x14ac:dyDescent="0.25">
      <c r="A23071" t="s">
        <v>34043</v>
      </c>
      <c r="B23071">
        <v>690</v>
      </c>
      <c r="C23071" s="3" t="str">
        <f>HYPERLINK("http://www.uniprot.org/uniprot/I3TA37","tr|I3TA37|I3TA37_MEDTR")</f>
        <v>tr|I3TA37|I3TA37_MEDTR</v>
      </c>
      <c r="D23071" t="s">
        <v>22</v>
      </c>
      <c r="E23071">
        <v>63.75</v>
      </c>
      <c r="F23071">
        <v>229</v>
      </c>
      <c r="G23071">
        <v>83</v>
      </c>
      <c r="H23071">
        <v>0</v>
      </c>
      <c r="I23071">
        <v>1</v>
      </c>
      <c r="J23071">
        <v>687</v>
      </c>
      <c r="K23071">
        <v>1</v>
      </c>
      <c r="L23071">
        <v>1</v>
      </c>
      <c r="M23071">
        <v>227</v>
      </c>
      <c r="N23071" t="s">
        <v>18</v>
      </c>
      <c r="O23071" s="1">
        <v>6.4754799999999996E-73</v>
      </c>
      <c r="P23071">
        <v>713</v>
      </c>
    </row>
    <row r="23072" spans="1:16" x14ac:dyDescent="0.25">
      <c r="A23072" t="s">
        <v>34044</v>
      </c>
      <c r="B23072">
        <v>3336</v>
      </c>
      <c r="C23072" s="3" t="str">
        <f>HYPERLINK("http://www.uniprot.org/uniprot/G7LG20","tr|G7LG20|G7LG20_MEDTR")</f>
        <v>tr|G7LG20|G7LG20_MEDTR</v>
      </c>
      <c r="D23072" t="s">
        <v>34045</v>
      </c>
      <c r="E23072">
        <v>90.57</v>
      </c>
      <c r="F23072">
        <v>1103</v>
      </c>
      <c r="G23072">
        <v>104</v>
      </c>
      <c r="H23072">
        <v>7</v>
      </c>
      <c r="I23072">
        <v>46</v>
      </c>
      <c r="J23072">
        <v>3333</v>
      </c>
      <c r="K23072">
        <v>1</v>
      </c>
      <c r="L23072">
        <v>16</v>
      </c>
      <c r="M23072">
        <v>1118</v>
      </c>
      <c r="N23072" t="s">
        <v>18</v>
      </c>
      <c r="O23072">
        <v>0</v>
      </c>
      <c r="P23072">
        <v>5510</v>
      </c>
    </row>
    <row r="23073" spans="1:16" x14ac:dyDescent="0.25">
      <c r="A23073" t="s">
        <v>34046</v>
      </c>
      <c r="B23073">
        <v>381</v>
      </c>
      <c r="C23073" s="3" t="str">
        <f>HYPERLINK("http://www.uniprot.org/uniprot/G7JZT8","tr|G7JZT8|G7JZT8_MEDTR")</f>
        <v>tr|G7JZT8|G7JZT8_MEDTR</v>
      </c>
      <c r="D23073" t="s">
        <v>34047</v>
      </c>
      <c r="E23073">
        <v>81.88</v>
      </c>
      <c r="F23073">
        <v>138</v>
      </c>
      <c r="G23073">
        <v>25</v>
      </c>
      <c r="H23073">
        <v>12</v>
      </c>
      <c r="I23073">
        <v>1</v>
      </c>
      <c r="J23073">
        <v>378</v>
      </c>
      <c r="K23073">
        <v>1</v>
      </c>
      <c r="L23073">
        <v>1</v>
      </c>
      <c r="M23073">
        <v>138</v>
      </c>
      <c r="N23073" t="s">
        <v>18</v>
      </c>
      <c r="O23073" s="1">
        <v>5.5698600000000001E-57</v>
      </c>
      <c r="P23073">
        <v>573</v>
      </c>
    </row>
    <row r="23074" spans="1:16" x14ac:dyDescent="0.25">
      <c r="A23074" t="s">
        <v>34048</v>
      </c>
      <c r="B23074">
        <v>282</v>
      </c>
      <c r="C23074" s="3" t="str">
        <f>HYPERLINK("http://www.uniprot.org/uniprot/G7L2C7","tr|G7L2C7|G7L2C7_MEDTR")</f>
        <v>tr|G7L2C7|G7L2C7_MEDTR</v>
      </c>
      <c r="D23074" t="s">
        <v>11221</v>
      </c>
      <c r="E23074">
        <v>83.33</v>
      </c>
      <c r="F23074">
        <v>96</v>
      </c>
      <c r="G23074">
        <v>16</v>
      </c>
      <c r="H23074">
        <v>3</v>
      </c>
      <c r="I23074">
        <v>1</v>
      </c>
      <c r="J23074">
        <v>279</v>
      </c>
      <c r="K23074">
        <v>1</v>
      </c>
      <c r="L23074">
        <v>128</v>
      </c>
      <c r="M23074">
        <v>223</v>
      </c>
      <c r="N23074" t="s">
        <v>18</v>
      </c>
      <c r="O23074" s="1">
        <v>6.1819399999999997E-40</v>
      </c>
      <c r="P23074">
        <v>426</v>
      </c>
    </row>
    <row r="23075" spans="1:16" x14ac:dyDescent="0.25">
      <c r="A23075" t="s">
        <v>34049</v>
      </c>
      <c r="B23075">
        <v>2184</v>
      </c>
      <c r="C23075" s="3" t="str">
        <f>HYPERLINK("http://www.uniprot.org/uniprot/G7I2F3","tr|G7I2F3|G7I2F3_MEDTR")</f>
        <v>tr|G7I2F3|G7I2F3_MEDTR</v>
      </c>
      <c r="D23075" t="s">
        <v>257</v>
      </c>
      <c r="E23075">
        <v>34.479999999999997</v>
      </c>
      <c r="F23075">
        <v>435</v>
      </c>
      <c r="G23075">
        <v>285</v>
      </c>
      <c r="H23075">
        <v>3</v>
      </c>
      <c r="I23075">
        <v>874</v>
      </c>
      <c r="J23075">
        <v>2169</v>
      </c>
      <c r="K23075">
        <v>1</v>
      </c>
      <c r="L23075">
        <v>43</v>
      </c>
      <c r="M23075">
        <v>408</v>
      </c>
      <c r="N23075" t="s">
        <v>18</v>
      </c>
      <c r="O23075" s="1">
        <v>2.7137199999999999E-57</v>
      </c>
      <c r="P23075">
        <v>585</v>
      </c>
    </row>
    <row r="23076" spans="1:16" x14ac:dyDescent="0.25">
      <c r="A23076" t="s">
        <v>34050</v>
      </c>
      <c r="B23076">
        <v>1272</v>
      </c>
      <c r="C23076" s="3" t="str">
        <f>HYPERLINK("http://www.uniprot.org/uniprot/I7AYC8","tr|I7AYC8|I7AYC8_PHAVU")</f>
        <v>tr|I7AYC8|I7AYC8_PHAVU</v>
      </c>
      <c r="D23076" t="s">
        <v>8181</v>
      </c>
      <c r="E23076">
        <v>28.94</v>
      </c>
      <c r="F23076">
        <v>190</v>
      </c>
      <c r="G23076">
        <v>135</v>
      </c>
      <c r="H23076">
        <v>1</v>
      </c>
      <c r="I23076">
        <v>409</v>
      </c>
      <c r="J23076">
        <v>975</v>
      </c>
      <c r="K23076">
        <v>1</v>
      </c>
      <c r="L23076">
        <v>622</v>
      </c>
      <c r="M23076">
        <v>792</v>
      </c>
      <c r="N23076" t="s">
        <v>18</v>
      </c>
      <c r="O23076" s="1">
        <v>3.95928E-9</v>
      </c>
      <c r="P23076">
        <v>167</v>
      </c>
    </row>
    <row r="23077" spans="1:16" x14ac:dyDescent="0.25">
      <c r="A23077" t="s">
        <v>34051</v>
      </c>
      <c r="B23077">
        <v>1068</v>
      </c>
      <c r="C23077" s="3" t="str">
        <f>HYPERLINK("http://www.uniprot.org/uniprot/G7IH01","tr|G7IH01|G7IH01_MEDTR")</f>
        <v>tr|G7IH01|G7IH01_MEDTR</v>
      </c>
      <c r="D23077" t="s">
        <v>59</v>
      </c>
      <c r="E23077">
        <v>33.97</v>
      </c>
      <c r="F23077">
        <v>209</v>
      </c>
      <c r="G23077">
        <v>138</v>
      </c>
      <c r="H23077">
        <v>2</v>
      </c>
      <c r="I23077">
        <v>352</v>
      </c>
      <c r="J23077">
        <v>972</v>
      </c>
      <c r="K23077">
        <v>1</v>
      </c>
      <c r="L23077">
        <v>438</v>
      </c>
      <c r="M23077">
        <v>645</v>
      </c>
      <c r="N23077" t="s">
        <v>18</v>
      </c>
      <c r="O23077" s="1">
        <v>1.11661E-19</v>
      </c>
      <c r="P23077">
        <v>257</v>
      </c>
    </row>
    <row r="23078" spans="1:16" x14ac:dyDescent="0.25">
      <c r="A23078" t="s">
        <v>34052</v>
      </c>
      <c r="B23078">
        <v>1671</v>
      </c>
      <c r="C23078" s="3" t="str">
        <f>HYPERLINK("http://www.uniprot.org/uniprot/Q9SDX4","tr|Q9SDX4|Q9SDX4_ASTSI")</f>
        <v>tr|Q9SDX4|Q9SDX4_ASTSI</v>
      </c>
      <c r="D23078" t="s">
        <v>34053</v>
      </c>
      <c r="E23078">
        <v>92.32</v>
      </c>
      <c r="F23078">
        <v>508</v>
      </c>
      <c r="G23078">
        <v>39</v>
      </c>
      <c r="H23078">
        <v>0</v>
      </c>
      <c r="I23078">
        <v>1</v>
      </c>
      <c r="J23078">
        <v>1524</v>
      </c>
      <c r="K23078">
        <v>1</v>
      </c>
      <c r="L23078">
        <v>1</v>
      </c>
      <c r="M23078">
        <v>508</v>
      </c>
      <c r="N23078" t="s">
        <v>18</v>
      </c>
      <c r="O23078">
        <v>0</v>
      </c>
      <c r="P23078">
        <v>2344</v>
      </c>
    </row>
    <row r="23079" spans="1:16" x14ac:dyDescent="0.25">
      <c r="A23079" t="s">
        <v>34054</v>
      </c>
      <c r="B23079">
        <v>420</v>
      </c>
      <c r="C23079" s="3" t="str">
        <f>HYPERLINK("http://www.uniprot.org/uniprot/I1JG73","tr|I1JG73|I1JG73_SOYBN")</f>
        <v>tr|I1JG73|I1JG73_SOYBN</v>
      </c>
      <c r="D23079" t="s">
        <v>28</v>
      </c>
      <c r="E23079">
        <v>47.85</v>
      </c>
      <c r="F23079">
        <v>140</v>
      </c>
      <c r="G23079">
        <v>73</v>
      </c>
      <c r="H23079">
        <v>1</v>
      </c>
      <c r="I23079">
        <v>1</v>
      </c>
      <c r="J23079">
        <v>417</v>
      </c>
      <c r="K23079">
        <v>1</v>
      </c>
      <c r="L23079">
        <v>11</v>
      </c>
      <c r="M23079">
        <v>150</v>
      </c>
      <c r="N23079" t="s">
        <v>18</v>
      </c>
      <c r="O23079" s="1">
        <v>2.1436000000000001E-32</v>
      </c>
      <c r="P23079">
        <v>361</v>
      </c>
    </row>
    <row r="23080" spans="1:16" x14ac:dyDescent="0.25">
      <c r="A23080" t="s">
        <v>34055</v>
      </c>
      <c r="B23080">
        <v>552</v>
      </c>
      <c r="C23080" s="3" t="str">
        <f>HYPERLINK("http://www.uniprot.org/uniprot/G7IUD3","tr|G7IUD3|G7IUD3_MEDTR")</f>
        <v>tr|G7IUD3|G7IUD3_MEDTR</v>
      </c>
      <c r="D23080" t="s">
        <v>34056</v>
      </c>
      <c r="E23080">
        <v>89.07</v>
      </c>
      <c r="F23080">
        <v>183</v>
      </c>
      <c r="G23080">
        <v>20</v>
      </c>
      <c r="H23080">
        <v>0</v>
      </c>
      <c r="I23080">
        <v>1</v>
      </c>
      <c r="J23080">
        <v>549</v>
      </c>
      <c r="K23080">
        <v>1</v>
      </c>
      <c r="L23080">
        <v>1</v>
      </c>
      <c r="M23080">
        <v>183</v>
      </c>
      <c r="N23080" t="s">
        <v>18</v>
      </c>
      <c r="O23080" s="1">
        <v>8.5073099999999999E-91</v>
      </c>
      <c r="P23080">
        <v>865</v>
      </c>
    </row>
    <row r="23081" spans="1:16" x14ac:dyDescent="0.25">
      <c r="A23081" t="s">
        <v>34057</v>
      </c>
      <c r="B23081">
        <v>1851</v>
      </c>
      <c r="C23081" s="3" t="str">
        <f>HYPERLINK("http://www.uniprot.org/uniprot/I1MHP5","tr|I1MHP5|I1MHP5_SOYBN")</f>
        <v>tr|I1MHP5|I1MHP5_SOYBN</v>
      </c>
      <c r="D23081" t="s">
        <v>28</v>
      </c>
      <c r="E23081">
        <v>27.85</v>
      </c>
      <c r="F23081">
        <v>420</v>
      </c>
      <c r="G23081">
        <v>303</v>
      </c>
      <c r="H23081">
        <v>42</v>
      </c>
      <c r="I23081">
        <v>151</v>
      </c>
      <c r="J23081">
        <v>1284</v>
      </c>
      <c r="K23081">
        <v>1</v>
      </c>
      <c r="L23081">
        <v>1057</v>
      </c>
      <c r="M23081">
        <v>1470</v>
      </c>
      <c r="N23081" t="s">
        <v>18</v>
      </c>
      <c r="O23081" s="1">
        <v>2.30072E-30</v>
      </c>
      <c r="P23081">
        <v>352</v>
      </c>
    </row>
    <row r="23082" spans="1:16" x14ac:dyDescent="0.25">
      <c r="A23082" t="s">
        <v>34058</v>
      </c>
      <c r="B23082">
        <v>1062</v>
      </c>
      <c r="C23082" s="3" t="str">
        <f>HYPERLINK("http://www.uniprot.org/uniprot/G7K1P3","tr|G7K1P3|G7K1P3_MEDTR")</f>
        <v>tr|G7K1P3|G7K1P3_MEDTR</v>
      </c>
      <c r="D23082" t="s">
        <v>34059</v>
      </c>
      <c r="E23082">
        <v>88.69</v>
      </c>
      <c r="F23082">
        <v>345</v>
      </c>
      <c r="G23082">
        <v>39</v>
      </c>
      <c r="H23082">
        <v>10</v>
      </c>
      <c r="I23082">
        <v>1</v>
      </c>
      <c r="J23082">
        <v>1005</v>
      </c>
      <c r="K23082">
        <v>1</v>
      </c>
      <c r="L23082">
        <v>1</v>
      </c>
      <c r="M23082">
        <v>345</v>
      </c>
      <c r="N23082" t="s">
        <v>18</v>
      </c>
      <c r="O23082" s="1">
        <v>2.6912299999999997E-175</v>
      </c>
      <c r="P23082">
        <v>1599</v>
      </c>
    </row>
    <row r="23083" spans="1:16" x14ac:dyDescent="0.25">
      <c r="A23083" t="s">
        <v>34060</v>
      </c>
      <c r="B23083">
        <v>591</v>
      </c>
      <c r="C23083" s="3" t="str">
        <f>HYPERLINK("http://www.uniprot.org/uniprot/G7IEW6","tr|G7IEW6|G7IEW6_MEDTR")</f>
        <v>tr|G7IEW6|G7IEW6_MEDTR</v>
      </c>
      <c r="D23083" t="s">
        <v>34061</v>
      </c>
      <c r="E23083">
        <v>78.209999999999994</v>
      </c>
      <c r="F23083">
        <v>202</v>
      </c>
      <c r="G23083">
        <v>44</v>
      </c>
      <c r="H23083">
        <v>6</v>
      </c>
      <c r="I23083">
        <v>1</v>
      </c>
      <c r="J23083">
        <v>588</v>
      </c>
      <c r="K23083">
        <v>1</v>
      </c>
      <c r="L23083">
        <v>1</v>
      </c>
      <c r="M23083">
        <v>195</v>
      </c>
      <c r="N23083" t="s">
        <v>18</v>
      </c>
      <c r="O23083" s="1">
        <v>3.4508699999999999E-78</v>
      </c>
      <c r="P23083">
        <v>757</v>
      </c>
    </row>
    <row r="23084" spans="1:16" x14ac:dyDescent="0.25">
      <c r="A23084" t="s">
        <v>34062</v>
      </c>
      <c r="B23084">
        <v>1080</v>
      </c>
      <c r="C23084" s="3" t="str">
        <f>HYPERLINK("http://www.uniprot.org/uniprot/F6I6E8","tr|F6I6E8|F6I6E8_VITVI")</f>
        <v>tr|F6I6E8|F6I6E8_VITVI</v>
      </c>
      <c r="D23084" t="s">
        <v>34063</v>
      </c>
      <c r="E23084">
        <v>48.54</v>
      </c>
      <c r="F23084">
        <v>377</v>
      </c>
      <c r="G23084">
        <v>194</v>
      </c>
      <c r="H23084">
        <v>24</v>
      </c>
      <c r="I23084">
        <v>7</v>
      </c>
      <c r="J23084">
        <v>1065</v>
      </c>
      <c r="K23084">
        <v>1</v>
      </c>
      <c r="L23084">
        <v>679</v>
      </c>
      <c r="M23084">
        <v>1031</v>
      </c>
      <c r="N23084" t="s">
        <v>18</v>
      </c>
      <c r="O23084" s="1">
        <v>7.1642600000000006E-83</v>
      </c>
      <c r="P23084">
        <v>802</v>
      </c>
    </row>
    <row r="23085" spans="1:16" x14ac:dyDescent="0.25">
      <c r="A23085" t="s">
        <v>34064</v>
      </c>
      <c r="B23085">
        <v>420</v>
      </c>
      <c r="C23085" s="3" t="str">
        <f>HYPERLINK("http://www.uniprot.org/uniprot/G7L0L1","tr|G7L0L1|G7L0L1_MEDTR")</f>
        <v>tr|G7L0L1|G7L0L1_MEDTR</v>
      </c>
      <c r="D23085" t="s">
        <v>34065</v>
      </c>
      <c r="E23085">
        <v>78.010000000000005</v>
      </c>
      <c r="F23085">
        <v>141</v>
      </c>
      <c r="G23085">
        <v>31</v>
      </c>
      <c r="H23085">
        <v>2</v>
      </c>
      <c r="I23085">
        <v>1</v>
      </c>
      <c r="J23085">
        <v>417</v>
      </c>
      <c r="K23085">
        <v>1</v>
      </c>
      <c r="L23085">
        <v>1</v>
      </c>
      <c r="M23085">
        <v>141</v>
      </c>
      <c r="N23085" t="s">
        <v>18</v>
      </c>
      <c r="O23085" s="1">
        <v>1.5255599999999999E-54</v>
      </c>
      <c r="P23085">
        <v>552</v>
      </c>
    </row>
    <row r="23086" spans="1:16" x14ac:dyDescent="0.25">
      <c r="A23086" t="s">
        <v>34066</v>
      </c>
      <c r="B23086">
        <v>291</v>
      </c>
      <c r="C23086" s="3" t="str">
        <f>HYPERLINK("http://www.uniprot.org/uniprot/K7L8L5","tr|K7L8L5|K7L8L5_SOYBN")</f>
        <v>tr|K7L8L5|K7L8L5_SOYBN</v>
      </c>
      <c r="D23086" t="s">
        <v>28</v>
      </c>
      <c r="E23086">
        <v>68.42</v>
      </c>
      <c r="F23086">
        <v>95</v>
      </c>
      <c r="G23086">
        <v>30</v>
      </c>
      <c r="H23086">
        <v>0</v>
      </c>
      <c r="I23086">
        <v>4</v>
      </c>
      <c r="J23086">
        <v>288</v>
      </c>
      <c r="K23086">
        <v>1</v>
      </c>
      <c r="L23086">
        <v>29</v>
      </c>
      <c r="M23086">
        <v>123</v>
      </c>
      <c r="N23086" t="s">
        <v>18</v>
      </c>
      <c r="O23086" s="1">
        <v>1.66759E-29</v>
      </c>
      <c r="P23086">
        <v>336</v>
      </c>
    </row>
    <row r="23087" spans="1:16" x14ac:dyDescent="0.25">
      <c r="A23087" t="s">
        <v>34067</v>
      </c>
      <c r="B23087">
        <v>549</v>
      </c>
      <c r="C23087" s="3" t="str">
        <f>HYPERLINK("http://www.uniprot.org/uniprot/G7IEB5","tr|G7IEB5|G7IEB5_MEDTR")</f>
        <v>tr|G7IEB5|G7IEB5_MEDTR</v>
      </c>
      <c r="D23087" t="s">
        <v>34068</v>
      </c>
      <c r="E23087">
        <v>75.150000000000006</v>
      </c>
      <c r="F23087">
        <v>165</v>
      </c>
      <c r="G23087">
        <v>41</v>
      </c>
      <c r="H23087">
        <v>0</v>
      </c>
      <c r="I23087">
        <v>16</v>
      </c>
      <c r="J23087">
        <v>510</v>
      </c>
      <c r="K23087">
        <v>1</v>
      </c>
      <c r="L23087">
        <v>5</v>
      </c>
      <c r="M23087">
        <v>166</v>
      </c>
      <c r="N23087" t="s">
        <v>18</v>
      </c>
      <c r="O23087" s="1">
        <v>2.3639200000000002E-61</v>
      </c>
      <c r="P23087">
        <v>611</v>
      </c>
    </row>
    <row r="23088" spans="1:16" x14ac:dyDescent="0.25">
      <c r="A23088" t="s">
        <v>34069</v>
      </c>
      <c r="B23088">
        <v>1134</v>
      </c>
      <c r="C23088" s="3" t="str">
        <f>HYPERLINK("http://www.uniprot.org/uniprot/I1M8F1","tr|I1M8F1|I1M8F1_SOYBN")</f>
        <v>tr|I1M8F1|I1M8F1_SOYBN</v>
      </c>
      <c r="D23088" t="s">
        <v>28</v>
      </c>
      <c r="E23088">
        <v>82.36</v>
      </c>
      <c r="F23088">
        <v>380</v>
      </c>
      <c r="G23088">
        <v>67</v>
      </c>
      <c r="H23088">
        <v>3</v>
      </c>
      <c r="I23088">
        <v>1</v>
      </c>
      <c r="J23088">
        <v>1131</v>
      </c>
      <c r="K23088">
        <v>1</v>
      </c>
      <c r="L23088">
        <v>127</v>
      </c>
      <c r="M23088">
        <v>506</v>
      </c>
      <c r="N23088" t="s">
        <v>18</v>
      </c>
      <c r="O23088" s="1">
        <v>1.6834000000000001E-178</v>
      </c>
      <c r="P23088">
        <v>1627</v>
      </c>
    </row>
    <row r="23089" spans="1:16" x14ac:dyDescent="0.25">
      <c r="A23089" t="s">
        <v>34070</v>
      </c>
      <c r="B23089">
        <v>1563</v>
      </c>
      <c r="C23089" s="3" t="str">
        <f>HYPERLINK("http://www.uniprot.org/uniprot/I1LZ38","tr|I1LZ38|I1LZ38_SOYBN")</f>
        <v>tr|I1LZ38|I1LZ38_SOYBN</v>
      </c>
      <c r="D23089" t="s">
        <v>71</v>
      </c>
      <c r="E23089">
        <v>61.34</v>
      </c>
      <c r="F23089">
        <v>520</v>
      </c>
      <c r="G23089">
        <v>201</v>
      </c>
      <c r="H23089">
        <v>3</v>
      </c>
      <c r="I23089">
        <v>10</v>
      </c>
      <c r="J23089">
        <v>1560</v>
      </c>
      <c r="K23089">
        <v>1</v>
      </c>
      <c r="L23089">
        <v>6</v>
      </c>
      <c r="M23089">
        <v>498</v>
      </c>
      <c r="N23089" t="s">
        <v>18</v>
      </c>
      <c r="O23089" s="1">
        <v>1.23963E-159</v>
      </c>
      <c r="P23089">
        <v>1466</v>
      </c>
    </row>
    <row r="23090" spans="1:16" x14ac:dyDescent="0.25">
      <c r="A23090" t="s">
        <v>34071</v>
      </c>
      <c r="B23090">
        <v>969</v>
      </c>
      <c r="C23090" s="3" t="str">
        <f>HYPERLINK("http://www.uniprot.org/uniprot/G7JB43","tr|G7JB43|G7JB43_MEDTR")</f>
        <v>tr|G7JB43|G7JB43_MEDTR</v>
      </c>
      <c r="D23090" t="s">
        <v>34072</v>
      </c>
      <c r="E23090">
        <v>63.14</v>
      </c>
      <c r="F23090">
        <v>331</v>
      </c>
      <c r="G23090">
        <v>122</v>
      </c>
      <c r="H23090">
        <v>10</v>
      </c>
      <c r="I23090">
        <v>1</v>
      </c>
      <c r="J23090">
        <v>963</v>
      </c>
      <c r="K23090">
        <v>1</v>
      </c>
      <c r="L23090">
        <v>1</v>
      </c>
      <c r="M23090">
        <v>329</v>
      </c>
      <c r="N23090" t="s">
        <v>18</v>
      </c>
      <c r="O23090" s="1">
        <v>1.64183E-96</v>
      </c>
      <c r="P23090">
        <v>919</v>
      </c>
    </row>
    <row r="23091" spans="1:16" x14ac:dyDescent="0.25">
      <c r="A23091" t="s">
        <v>34073</v>
      </c>
      <c r="B23091">
        <v>831</v>
      </c>
      <c r="C23091" s="3" t="str">
        <f>HYPERLINK("http://www.uniprot.org/uniprot/G7J5H7","tr|G7J5H7|G7J5H7_MEDTR")</f>
        <v>tr|G7J5H7|G7J5H7_MEDTR</v>
      </c>
      <c r="D23091" t="s">
        <v>34074</v>
      </c>
      <c r="E23091">
        <v>72.819999999999993</v>
      </c>
      <c r="F23091">
        <v>287</v>
      </c>
      <c r="G23091">
        <v>78</v>
      </c>
      <c r="H23091">
        <v>15</v>
      </c>
      <c r="I23091">
        <v>13</v>
      </c>
      <c r="J23091">
        <v>828</v>
      </c>
      <c r="K23091">
        <v>1</v>
      </c>
      <c r="L23091">
        <v>21</v>
      </c>
      <c r="M23091">
        <v>296</v>
      </c>
      <c r="N23091" t="s">
        <v>18</v>
      </c>
      <c r="O23091" s="1">
        <v>3.5070499999999998E-107</v>
      </c>
      <c r="P23091">
        <v>1010</v>
      </c>
    </row>
    <row r="23092" spans="1:16" x14ac:dyDescent="0.25">
      <c r="A23092" t="s">
        <v>34075</v>
      </c>
      <c r="B23092">
        <v>2238</v>
      </c>
      <c r="C23092" s="3" t="str">
        <f>HYPERLINK("http://www.uniprot.org/uniprot/K7LA15","tr|K7LA15|K7LA15_SOYBN")</f>
        <v>tr|K7LA15|K7LA15_SOYBN</v>
      </c>
      <c r="D23092" t="s">
        <v>28</v>
      </c>
      <c r="E23092">
        <v>80.180000000000007</v>
      </c>
      <c r="F23092">
        <v>757</v>
      </c>
      <c r="G23092">
        <v>150</v>
      </c>
      <c r="H23092">
        <v>12</v>
      </c>
      <c r="I23092">
        <v>1</v>
      </c>
      <c r="J23092">
        <v>2235</v>
      </c>
      <c r="K23092">
        <v>1</v>
      </c>
      <c r="L23092">
        <v>1</v>
      </c>
      <c r="M23092">
        <v>748</v>
      </c>
      <c r="N23092" t="s">
        <v>18</v>
      </c>
      <c r="O23092">
        <v>0</v>
      </c>
      <c r="P23092">
        <v>3103</v>
      </c>
    </row>
    <row r="23093" spans="1:16" x14ac:dyDescent="0.25">
      <c r="A23093" t="s">
        <v>34076</v>
      </c>
      <c r="B23093">
        <v>462</v>
      </c>
      <c r="C23093" s="3" t="str">
        <f>HYPERLINK("http://www.uniprot.org/uniprot/K7L5E2","tr|K7L5E2|K7L5E2_SOYBN")</f>
        <v>tr|K7L5E2|K7L5E2_SOYBN</v>
      </c>
      <c r="D23093" t="s">
        <v>28</v>
      </c>
      <c r="E23093">
        <v>70.39</v>
      </c>
      <c r="F23093">
        <v>152</v>
      </c>
      <c r="G23093">
        <v>45</v>
      </c>
      <c r="H23093">
        <v>0</v>
      </c>
      <c r="I23093">
        <v>1</v>
      </c>
      <c r="J23093">
        <v>456</v>
      </c>
      <c r="K23093">
        <v>1</v>
      </c>
      <c r="L23093">
        <v>7</v>
      </c>
      <c r="M23093">
        <v>158</v>
      </c>
      <c r="N23093" t="s">
        <v>18</v>
      </c>
      <c r="O23093" s="1">
        <v>5.5886200000000001E-49</v>
      </c>
      <c r="P23093">
        <v>504</v>
      </c>
    </row>
    <row r="23094" spans="1:16" x14ac:dyDescent="0.25">
      <c r="A23094" t="s">
        <v>34077</v>
      </c>
      <c r="B23094">
        <v>618</v>
      </c>
      <c r="C23094" s="3" t="str">
        <f>HYPERLINK("http://www.uniprot.org/uniprot/G7LC78","tr|G7LC78|G7LC78_MEDTR")</f>
        <v>tr|G7LC78|G7LC78_MEDTR</v>
      </c>
      <c r="D23094" t="s">
        <v>34078</v>
      </c>
      <c r="E23094">
        <v>59.81</v>
      </c>
      <c r="F23094">
        <v>214</v>
      </c>
      <c r="G23094">
        <v>86</v>
      </c>
      <c r="H23094">
        <v>57</v>
      </c>
      <c r="I23094">
        <v>1</v>
      </c>
      <c r="J23094">
        <v>471</v>
      </c>
      <c r="K23094">
        <v>1</v>
      </c>
      <c r="L23094">
        <v>1</v>
      </c>
      <c r="M23094">
        <v>212</v>
      </c>
      <c r="N23094" t="s">
        <v>18</v>
      </c>
      <c r="O23094" s="1">
        <v>2.0808199999999999E-55</v>
      </c>
      <c r="P23094">
        <v>561</v>
      </c>
    </row>
    <row r="23095" spans="1:16" x14ac:dyDescent="0.25">
      <c r="A23095" t="s">
        <v>34079</v>
      </c>
      <c r="B23095">
        <v>1662</v>
      </c>
      <c r="C23095" s="3" t="str">
        <f>HYPERLINK("http://www.uniprot.org/uniprot/O65334","tr|O65334|O65334_PEA")</f>
        <v>tr|O65334|O65334_PEA</v>
      </c>
      <c r="D23095" t="s">
        <v>34080</v>
      </c>
      <c r="E23095">
        <v>92.17</v>
      </c>
      <c r="F23095">
        <v>460</v>
      </c>
      <c r="G23095">
        <v>36</v>
      </c>
      <c r="H23095">
        <v>0</v>
      </c>
      <c r="I23095">
        <v>1</v>
      </c>
      <c r="J23095">
        <v>1380</v>
      </c>
      <c r="K23095">
        <v>1</v>
      </c>
      <c r="L23095">
        <v>1</v>
      </c>
      <c r="M23095">
        <v>460</v>
      </c>
      <c r="N23095" t="s">
        <v>18</v>
      </c>
      <c r="O23095">
        <v>0</v>
      </c>
      <c r="P23095">
        <v>2126</v>
      </c>
    </row>
    <row r="23096" spans="1:16" x14ac:dyDescent="0.25">
      <c r="A23096" t="s">
        <v>34081</v>
      </c>
      <c r="B23096">
        <v>678</v>
      </c>
      <c r="C23096" s="3" t="str">
        <f>HYPERLINK("http://www.uniprot.org/uniprot/I1KS19","tr|I1KS19|I1KS19_SOYBN")</f>
        <v>tr|I1KS19|I1KS19_SOYBN</v>
      </c>
      <c r="D23096" t="s">
        <v>28</v>
      </c>
      <c r="E23096">
        <v>69.540000000000006</v>
      </c>
      <c r="F23096">
        <v>220</v>
      </c>
      <c r="G23096">
        <v>67</v>
      </c>
      <c r="H23096">
        <v>0</v>
      </c>
      <c r="I23096">
        <v>13</v>
      </c>
      <c r="J23096">
        <v>672</v>
      </c>
      <c r="K23096">
        <v>1</v>
      </c>
      <c r="L23096">
        <v>11</v>
      </c>
      <c r="M23096">
        <v>230</v>
      </c>
      <c r="N23096" t="s">
        <v>18</v>
      </c>
      <c r="O23096" s="1">
        <v>8.1992100000000004E-81</v>
      </c>
      <c r="P23096">
        <v>781</v>
      </c>
    </row>
    <row r="23097" spans="1:16" x14ac:dyDescent="0.25">
      <c r="A23097" t="s">
        <v>34082</v>
      </c>
      <c r="B23097">
        <v>645</v>
      </c>
      <c r="C23097" s="3" t="str">
        <f>HYPERLINK("http://www.uniprot.org/uniprot/G7JKH0","tr|G7JKH0|G7JKH0_MEDTR")</f>
        <v>tr|G7JKH0|G7JKH0_MEDTR</v>
      </c>
      <c r="D23097" t="s">
        <v>34083</v>
      </c>
      <c r="E23097">
        <v>90.61</v>
      </c>
      <c r="F23097">
        <v>213</v>
      </c>
      <c r="G23097">
        <v>20</v>
      </c>
      <c r="H23097">
        <v>0</v>
      </c>
      <c r="I23097">
        <v>4</v>
      </c>
      <c r="J23097">
        <v>642</v>
      </c>
      <c r="K23097">
        <v>1</v>
      </c>
      <c r="L23097">
        <v>3</v>
      </c>
      <c r="M23097">
        <v>215</v>
      </c>
      <c r="N23097" t="s">
        <v>18</v>
      </c>
      <c r="O23097" s="1">
        <v>1.1525600000000001E-110</v>
      </c>
      <c r="P23097">
        <v>1038</v>
      </c>
    </row>
    <row r="23098" spans="1:16" x14ac:dyDescent="0.25">
      <c r="A23098" t="s">
        <v>34084</v>
      </c>
      <c r="B23098">
        <v>1293</v>
      </c>
      <c r="C23098" s="3" t="str">
        <f>HYPERLINK("http://www.uniprot.org/uniprot/G7JIW7","tr|G7JIW7|G7JIW7_MEDTR")</f>
        <v>tr|G7JIW7|G7JIW7_MEDTR</v>
      </c>
      <c r="D23098" t="s">
        <v>34085</v>
      </c>
      <c r="E23098">
        <v>91.62</v>
      </c>
      <c r="F23098">
        <v>430</v>
      </c>
      <c r="G23098">
        <v>36</v>
      </c>
      <c r="H23098">
        <v>0</v>
      </c>
      <c r="I23098">
        <v>1</v>
      </c>
      <c r="J23098">
        <v>1290</v>
      </c>
      <c r="K23098">
        <v>1</v>
      </c>
      <c r="L23098">
        <v>43</v>
      </c>
      <c r="M23098">
        <v>472</v>
      </c>
      <c r="N23098" t="s">
        <v>18</v>
      </c>
      <c r="O23098">
        <v>0</v>
      </c>
      <c r="P23098">
        <v>2162</v>
      </c>
    </row>
    <row r="23099" spans="1:16" x14ac:dyDescent="0.25">
      <c r="A23099" t="s">
        <v>34086</v>
      </c>
      <c r="B23099">
        <v>6567</v>
      </c>
      <c r="C23099" s="3" t="str">
        <f>HYPERLINK("http://www.uniprot.org/uniprot/G7LG09","tr|G7LG09|G7LG09_MEDTR")</f>
        <v>tr|G7LG09|G7LG09_MEDTR</v>
      </c>
      <c r="D23099" t="s">
        <v>34087</v>
      </c>
      <c r="E23099">
        <v>70.59</v>
      </c>
      <c r="F23099">
        <v>1653</v>
      </c>
      <c r="G23099">
        <v>486</v>
      </c>
      <c r="H23099">
        <v>62</v>
      </c>
      <c r="I23099">
        <v>322</v>
      </c>
      <c r="J23099">
        <v>5094</v>
      </c>
      <c r="K23099">
        <v>1</v>
      </c>
      <c r="L23099">
        <v>265</v>
      </c>
      <c r="M23099">
        <v>1821</v>
      </c>
      <c r="N23099" t="s">
        <v>18</v>
      </c>
      <c r="O23099">
        <v>0</v>
      </c>
      <c r="P23099">
        <v>5684</v>
      </c>
    </row>
    <row r="23100" spans="1:16" x14ac:dyDescent="0.25">
      <c r="A23100" t="s">
        <v>34088</v>
      </c>
      <c r="B23100">
        <v>306</v>
      </c>
      <c r="C23100" s="3" t="str">
        <f>HYPERLINK("http://www.uniprot.org/uniprot/K7LMZ4","tr|K7LMZ4|K7LMZ4_SOYBN")</f>
        <v>tr|K7LMZ4|K7LMZ4_SOYBN</v>
      </c>
      <c r="D23100" t="s">
        <v>28</v>
      </c>
      <c r="E23100">
        <v>74.5</v>
      </c>
      <c r="F23100">
        <v>102</v>
      </c>
      <c r="G23100">
        <v>26</v>
      </c>
      <c r="H23100">
        <v>1</v>
      </c>
      <c r="I23100">
        <v>1</v>
      </c>
      <c r="J23100">
        <v>303</v>
      </c>
      <c r="K23100">
        <v>1</v>
      </c>
      <c r="L23100">
        <v>1</v>
      </c>
      <c r="M23100">
        <v>98</v>
      </c>
      <c r="N23100" t="s">
        <v>18</v>
      </c>
      <c r="O23100" s="1">
        <v>1.58195E-35</v>
      </c>
      <c r="P23100">
        <v>388</v>
      </c>
    </row>
    <row r="23101" spans="1:16" x14ac:dyDescent="0.25">
      <c r="A23101" t="s">
        <v>34089</v>
      </c>
      <c r="B23101">
        <v>714</v>
      </c>
      <c r="C23101" s="3" t="str">
        <f>HYPERLINK("http://www.uniprot.org/uniprot/B9H9U5","tr|B9H9U5|B9H9U5_POPTR")</f>
        <v>tr|B9H9U5|B9H9U5_POPTR</v>
      </c>
      <c r="D23101" t="s">
        <v>34090</v>
      </c>
      <c r="E23101">
        <v>32.78</v>
      </c>
      <c r="F23101">
        <v>241</v>
      </c>
      <c r="G23101">
        <v>162</v>
      </c>
      <c r="H23101">
        <v>4</v>
      </c>
      <c r="I23101">
        <v>1</v>
      </c>
      <c r="J23101">
        <v>711</v>
      </c>
      <c r="K23101">
        <v>1</v>
      </c>
      <c r="L23101">
        <v>1</v>
      </c>
      <c r="M23101">
        <v>217</v>
      </c>
      <c r="N23101" t="s">
        <v>18</v>
      </c>
      <c r="O23101" s="1">
        <v>1.6536599999999999E-13</v>
      </c>
      <c r="P23101">
        <v>201</v>
      </c>
    </row>
    <row r="23102" spans="1:16" x14ac:dyDescent="0.25">
      <c r="A23102" t="s">
        <v>34091</v>
      </c>
      <c r="B23102">
        <v>2325</v>
      </c>
      <c r="C23102" s="3" t="str">
        <f>HYPERLINK("http://www.uniprot.org/uniprot/I1JG73","tr|I1JG73|I1JG73_SOYBN")</f>
        <v>tr|I1JG73|I1JG73_SOYBN</v>
      </c>
      <c r="D23102" t="s">
        <v>28</v>
      </c>
      <c r="E23102">
        <v>72.459999999999994</v>
      </c>
      <c r="F23102">
        <v>810</v>
      </c>
      <c r="G23102">
        <v>223</v>
      </c>
      <c r="H23102">
        <v>36</v>
      </c>
      <c r="I23102">
        <v>1</v>
      </c>
      <c r="J23102">
        <v>2322</v>
      </c>
      <c r="K23102">
        <v>1</v>
      </c>
      <c r="L23102">
        <v>1</v>
      </c>
      <c r="M23102">
        <v>795</v>
      </c>
      <c r="N23102" t="s">
        <v>18</v>
      </c>
      <c r="O23102">
        <v>0</v>
      </c>
      <c r="P23102">
        <v>3246</v>
      </c>
    </row>
    <row r="23103" spans="1:16" x14ac:dyDescent="0.25">
      <c r="A23103" t="s">
        <v>34092</v>
      </c>
      <c r="B23103">
        <v>1596</v>
      </c>
      <c r="C23103" s="3" t="str">
        <f>HYPERLINK("http://www.uniprot.org/uniprot/G7IUD4","tr|G7IUD4|G7IUD4_MEDTR")</f>
        <v>tr|G7IUD4|G7IUD4_MEDTR</v>
      </c>
      <c r="D23103" t="s">
        <v>34093</v>
      </c>
      <c r="E23103">
        <v>64.91</v>
      </c>
      <c r="F23103">
        <v>553</v>
      </c>
      <c r="G23103">
        <v>194</v>
      </c>
      <c r="H23103">
        <v>22</v>
      </c>
      <c r="I23103">
        <v>1</v>
      </c>
      <c r="J23103">
        <v>1593</v>
      </c>
      <c r="K23103">
        <v>1</v>
      </c>
      <c r="L23103">
        <v>1</v>
      </c>
      <c r="M23103">
        <v>522</v>
      </c>
      <c r="N23103" t="s">
        <v>18</v>
      </c>
      <c r="O23103">
        <v>0</v>
      </c>
      <c r="P23103">
        <v>1672</v>
      </c>
    </row>
    <row r="23104" spans="1:16" x14ac:dyDescent="0.25">
      <c r="A23104" t="s">
        <v>34094</v>
      </c>
      <c r="B23104">
        <v>816</v>
      </c>
      <c r="C23104" s="3" t="str">
        <f>HYPERLINK("http://www.uniprot.org/uniprot/G7L5H0","tr|G7L5H0|G7L5H0_MEDTR")</f>
        <v>tr|G7L5H0|G7L5H0_MEDTR</v>
      </c>
      <c r="D23104" t="s">
        <v>1152</v>
      </c>
      <c r="E23104">
        <v>87.08</v>
      </c>
      <c r="F23104">
        <v>271</v>
      </c>
      <c r="G23104">
        <v>35</v>
      </c>
      <c r="H23104">
        <v>1</v>
      </c>
      <c r="I23104">
        <v>1</v>
      </c>
      <c r="J23104">
        <v>810</v>
      </c>
      <c r="K23104">
        <v>1</v>
      </c>
      <c r="L23104">
        <v>1</v>
      </c>
      <c r="M23104">
        <v>270</v>
      </c>
      <c r="N23104" t="s">
        <v>18</v>
      </c>
      <c r="O23104" s="1">
        <v>6.1102000000000002E-133</v>
      </c>
      <c r="P23104">
        <v>1232</v>
      </c>
    </row>
    <row r="23105" spans="1:16" x14ac:dyDescent="0.25">
      <c r="A23105" t="s">
        <v>34095</v>
      </c>
      <c r="B23105">
        <v>597</v>
      </c>
      <c r="C23105" s="3" t="str">
        <f>HYPERLINK("http://www.uniprot.org/uniprot/A2Q4S5","tr|A2Q4S5|A2Q4S5_MEDTR")</f>
        <v>tr|A2Q4S5|A2Q4S5_MEDTR</v>
      </c>
      <c r="D23105" t="s">
        <v>21489</v>
      </c>
      <c r="E23105">
        <v>42.05</v>
      </c>
      <c r="F23105">
        <v>107</v>
      </c>
      <c r="G23105">
        <v>62</v>
      </c>
      <c r="H23105">
        <v>1</v>
      </c>
      <c r="I23105">
        <v>277</v>
      </c>
      <c r="J23105">
        <v>594</v>
      </c>
      <c r="K23105">
        <v>1</v>
      </c>
      <c r="L23105">
        <v>366</v>
      </c>
      <c r="M23105">
        <v>470</v>
      </c>
      <c r="N23105" t="s">
        <v>18</v>
      </c>
      <c r="O23105" s="1">
        <v>1.02192E-16</v>
      </c>
      <c r="P23105">
        <v>227</v>
      </c>
    </row>
    <row r="23106" spans="1:16" x14ac:dyDescent="0.25">
      <c r="A23106" t="s">
        <v>34096</v>
      </c>
      <c r="B23106">
        <v>288</v>
      </c>
      <c r="C23106" s="3" t="str">
        <f>HYPERLINK("http://www.uniprot.org/uniprot/I3SUJ7","tr|I3SUJ7|I3SUJ7_LOTJA")</f>
        <v>tr|I3SUJ7|I3SUJ7_LOTJA</v>
      </c>
      <c r="D23106" t="s">
        <v>2200</v>
      </c>
      <c r="E23106">
        <v>89.18</v>
      </c>
      <c r="F23106">
        <v>74</v>
      </c>
      <c r="G23106">
        <v>8</v>
      </c>
      <c r="H23106">
        <v>0</v>
      </c>
      <c r="I23106">
        <v>64</v>
      </c>
      <c r="J23106">
        <v>285</v>
      </c>
      <c r="K23106">
        <v>1</v>
      </c>
      <c r="L23106">
        <v>23</v>
      </c>
      <c r="M23106">
        <v>96</v>
      </c>
      <c r="N23106" t="s">
        <v>18</v>
      </c>
      <c r="O23106" s="1">
        <v>6.7813999999999995E-39</v>
      </c>
      <c r="P23106">
        <v>417</v>
      </c>
    </row>
    <row r="23107" spans="1:16" x14ac:dyDescent="0.25">
      <c r="A23107" t="s">
        <v>34097</v>
      </c>
      <c r="B23107">
        <v>459</v>
      </c>
      <c r="C23107" s="3" t="str">
        <f>HYPERLINK("http://www.uniprot.org/uniprot/M5Y590","tr|M5Y590|M5Y590_PRUPE")</f>
        <v>tr|M5Y590|M5Y590_PRUPE</v>
      </c>
      <c r="D23107" t="s">
        <v>34098</v>
      </c>
      <c r="E23107">
        <v>88.15</v>
      </c>
      <c r="F23107">
        <v>152</v>
      </c>
      <c r="G23107">
        <v>18</v>
      </c>
      <c r="H23107">
        <v>0</v>
      </c>
      <c r="I23107">
        <v>1</v>
      </c>
      <c r="J23107">
        <v>456</v>
      </c>
      <c r="K23107">
        <v>1</v>
      </c>
      <c r="L23107">
        <v>51</v>
      </c>
      <c r="M23107">
        <v>202</v>
      </c>
      <c r="N23107" t="s">
        <v>18</v>
      </c>
      <c r="O23107" s="1">
        <v>5.2200699999999997E-71</v>
      </c>
      <c r="P23107">
        <v>694</v>
      </c>
    </row>
    <row r="23108" spans="1:16" x14ac:dyDescent="0.25">
      <c r="A23108" t="s">
        <v>34099</v>
      </c>
      <c r="B23108">
        <v>1977</v>
      </c>
      <c r="C23108" s="3" t="str">
        <f>HYPERLINK("http://www.uniprot.org/uniprot/A5AKW0","tr|A5AKW0|A5AKW0_VITVI")</f>
        <v>tr|A5AKW0|A5AKW0_VITVI</v>
      </c>
      <c r="D23108" t="s">
        <v>34100</v>
      </c>
      <c r="E23108">
        <v>65.239999999999995</v>
      </c>
      <c r="F23108">
        <v>561</v>
      </c>
      <c r="G23108">
        <v>195</v>
      </c>
      <c r="H23108">
        <v>9</v>
      </c>
      <c r="I23108">
        <v>220</v>
      </c>
      <c r="J23108">
        <v>1875</v>
      </c>
      <c r="K23108">
        <v>1</v>
      </c>
      <c r="L23108">
        <v>130</v>
      </c>
      <c r="M23108">
        <v>688</v>
      </c>
      <c r="N23108" t="s">
        <v>18</v>
      </c>
      <c r="O23108">
        <v>0</v>
      </c>
      <c r="P23108">
        <v>1937</v>
      </c>
    </row>
    <row r="23109" spans="1:16" x14ac:dyDescent="0.25">
      <c r="A23109" t="s">
        <v>34101</v>
      </c>
      <c r="B23109">
        <v>819</v>
      </c>
      <c r="C23109" s="3" t="str">
        <f>HYPERLINK("http://www.uniprot.org/uniprot/K7MYU5","tr|K7MYU5|K7MYU5_SOYBN")</f>
        <v>tr|K7MYU5|K7MYU5_SOYBN</v>
      </c>
      <c r="D23109" t="s">
        <v>34102</v>
      </c>
      <c r="E23109">
        <v>59.89</v>
      </c>
      <c r="F23109">
        <v>182</v>
      </c>
      <c r="G23109">
        <v>73</v>
      </c>
      <c r="H23109">
        <v>2</v>
      </c>
      <c r="I23109">
        <v>1</v>
      </c>
      <c r="J23109">
        <v>540</v>
      </c>
      <c r="K23109">
        <v>1</v>
      </c>
      <c r="L23109">
        <v>585</v>
      </c>
      <c r="M23109">
        <v>766</v>
      </c>
      <c r="N23109" t="s">
        <v>18</v>
      </c>
      <c r="O23109" s="1">
        <v>4.37444E-46</v>
      </c>
      <c r="P23109">
        <v>483</v>
      </c>
    </row>
    <row r="23110" spans="1:16" x14ac:dyDescent="0.25">
      <c r="A23110" t="s">
        <v>34103</v>
      </c>
      <c r="B23110">
        <v>663</v>
      </c>
      <c r="C23110" s="3" t="str">
        <f>HYPERLINK("http://www.uniprot.org/uniprot/G7IEB5","tr|G7IEB5|G7IEB5_MEDTR")</f>
        <v>tr|G7IEB5|G7IEB5_MEDTR</v>
      </c>
      <c r="D23110" t="s">
        <v>34068</v>
      </c>
      <c r="E23110">
        <v>82.8</v>
      </c>
      <c r="F23110">
        <v>221</v>
      </c>
      <c r="G23110">
        <v>38</v>
      </c>
      <c r="H23110">
        <v>1</v>
      </c>
      <c r="I23110">
        <v>1</v>
      </c>
      <c r="J23110">
        <v>660</v>
      </c>
      <c r="K23110">
        <v>1</v>
      </c>
      <c r="L23110">
        <v>1</v>
      </c>
      <c r="M23110">
        <v>218</v>
      </c>
      <c r="N23110" t="s">
        <v>18</v>
      </c>
      <c r="O23110" s="1">
        <v>5.5087099999999997E-95</v>
      </c>
      <c r="P23110">
        <v>903</v>
      </c>
    </row>
    <row r="23111" spans="1:16" x14ac:dyDescent="0.25">
      <c r="A23111" t="s">
        <v>34104</v>
      </c>
      <c r="B23111">
        <v>1290</v>
      </c>
      <c r="C23111" s="3" t="str">
        <f>HYPERLINK("http://www.uniprot.org/uniprot/I1M8F0","tr|I1M8F0|I1M8F0_SOYBN")</f>
        <v>tr|I1M8F0|I1M8F0_SOYBN</v>
      </c>
      <c r="D23111" t="s">
        <v>28</v>
      </c>
      <c r="E23111">
        <v>83.79</v>
      </c>
      <c r="F23111">
        <v>432</v>
      </c>
      <c r="G23111">
        <v>70</v>
      </c>
      <c r="H23111">
        <v>3</v>
      </c>
      <c r="I23111">
        <v>1</v>
      </c>
      <c r="J23111">
        <v>1287</v>
      </c>
      <c r="K23111">
        <v>1</v>
      </c>
      <c r="L23111">
        <v>1</v>
      </c>
      <c r="M23111">
        <v>425</v>
      </c>
      <c r="N23111" t="s">
        <v>18</v>
      </c>
      <c r="O23111">
        <v>0</v>
      </c>
      <c r="P23111">
        <v>1840</v>
      </c>
    </row>
    <row r="23112" spans="1:16" x14ac:dyDescent="0.25">
      <c r="A23112" t="s">
        <v>34105</v>
      </c>
      <c r="B23112">
        <v>1326</v>
      </c>
      <c r="C23112" s="3" t="str">
        <f>HYPERLINK("http://www.uniprot.org/uniprot/I1L8V0","tr|I1L8V0|I1L8V0_SOYBN")</f>
        <v>tr|I1L8V0|I1L8V0_SOYBN</v>
      </c>
      <c r="D23112" t="s">
        <v>28</v>
      </c>
      <c r="E23112">
        <v>52.26</v>
      </c>
      <c r="F23112">
        <v>463</v>
      </c>
      <c r="G23112">
        <v>221</v>
      </c>
      <c r="H23112">
        <v>28</v>
      </c>
      <c r="I23112">
        <v>1</v>
      </c>
      <c r="J23112">
        <v>1305</v>
      </c>
      <c r="K23112">
        <v>1</v>
      </c>
      <c r="L23112">
        <v>42</v>
      </c>
      <c r="M23112">
        <v>470</v>
      </c>
      <c r="N23112" t="s">
        <v>18</v>
      </c>
      <c r="O23112" s="1">
        <v>1.59064E-117</v>
      </c>
      <c r="P23112">
        <v>1102</v>
      </c>
    </row>
    <row r="23113" spans="1:16" x14ac:dyDescent="0.25">
      <c r="A23113" t="s">
        <v>34106</v>
      </c>
      <c r="B23113">
        <v>678</v>
      </c>
      <c r="C23113" s="3" t="str">
        <f>HYPERLINK("http://www.uniprot.org/uniprot/G7JB45","tr|G7JB45|G7JB45_MEDTR")</f>
        <v>tr|G7JB45|G7JB45_MEDTR</v>
      </c>
      <c r="D23113" t="s">
        <v>34107</v>
      </c>
      <c r="E23113">
        <v>89</v>
      </c>
      <c r="F23113">
        <v>191</v>
      </c>
      <c r="G23113">
        <v>21</v>
      </c>
      <c r="H23113">
        <v>0</v>
      </c>
      <c r="I23113">
        <v>67</v>
      </c>
      <c r="J23113">
        <v>639</v>
      </c>
      <c r="K23113">
        <v>1</v>
      </c>
      <c r="L23113">
        <v>61</v>
      </c>
      <c r="M23113">
        <v>249</v>
      </c>
      <c r="N23113" t="s">
        <v>18</v>
      </c>
      <c r="O23113" s="1">
        <v>7.90483E-92</v>
      </c>
      <c r="P23113">
        <v>876</v>
      </c>
    </row>
    <row r="23114" spans="1:16" x14ac:dyDescent="0.25">
      <c r="A23114" t="s">
        <v>34108</v>
      </c>
      <c r="B23114">
        <v>1923</v>
      </c>
      <c r="C23114" s="3" t="str">
        <f>HYPERLINK("http://www.uniprot.org/uniprot/G7J5H8","tr|G7J5H8|G7J5H8_MEDTR")</f>
        <v>tr|G7J5H8|G7J5H8_MEDTR</v>
      </c>
      <c r="D23114" t="s">
        <v>27983</v>
      </c>
      <c r="E23114">
        <v>83.25</v>
      </c>
      <c r="F23114">
        <v>645</v>
      </c>
      <c r="G23114">
        <v>108</v>
      </c>
      <c r="H23114">
        <v>5</v>
      </c>
      <c r="I23114">
        <v>1</v>
      </c>
      <c r="J23114">
        <v>1920</v>
      </c>
      <c r="K23114">
        <v>1</v>
      </c>
      <c r="L23114">
        <v>1</v>
      </c>
      <c r="M23114">
        <v>630</v>
      </c>
      <c r="N23114" t="s">
        <v>18</v>
      </c>
      <c r="O23114">
        <v>0</v>
      </c>
      <c r="P23114">
        <v>2688</v>
      </c>
    </row>
    <row r="23115" spans="1:16" x14ac:dyDescent="0.25">
      <c r="A23115" t="s">
        <v>34109</v>
      </c>
      <c r="B23115">
        <v>315</v>
      </c>
      <c r="C23115" s="3" t="str">
        <f>HYPERLINK("http://www.uniprot.org/uniprot/K7L5E1","tr|K7L5E1|K7L5E1_SOYBN")</f>
        <v>tr|K7L5E1|K7L5E1_SOYBN</v>
      </c>
      <c r="D23115" t="s">
        <v>28</v>
      </c>
      <c r="E23115">
        <v>90.1</v>
      </c>
      <c r="F23115">
        <v>91</v>
      </c>
      <c r="G23115">
        <v>9</v>
      </c>
      <c r="H23115">
        <v>0</v>
      </c>
      <c r="I23115">
        <v>40</v>
      </c>
      <c r="J23115">
        <v>312</v>
      </c>
      <c r="K23115">
        <v>1</v>
      </c>
      <c r="L23115">
        <v>1</v>
      </c>
      <c r="M23115">
        <v>91</v>
      </c>
      <c r="N23115" t="s">
        <v>18</v>
      </c>
      <c r="O23115" s="1">
        <v>2.94055E-42</v>
      </c>
      <c r="P23115">
        <v>446</v>
      </c>
    </row>
    <row r="23116" spans="1:16" x14ac:dyDescent="0.25">
      <c r="A23116" t="s">
        <v>34110</v>
      </c>
      <c r="B23116">
        <v>2283</v>
      </c>
      <c r="C23116" s="3" t="str">
        <f>HYPERLINK("http://www.uniprot.org/uniprot/G7LC83","tr|G7LC83|G7LC83_MEDTR")</f>
        <v>tr|G7LC83|G7LC83_MEDTR</v>
      </c>
      <c r="D23116" t="s">
        <v>32037</v>
      </c>
      <c r="E23116">
        <v>86.08</v>
      </c>
      <c r="F23116">
        <v>819</v>
      </c>
      <c r="G23116">
        <v>114</v>
      </c>
      <c r="H23116">
        <v>59</v>
      </c>
      <c r="I23116">
        <v>1</v>
      </c>
      <c r="J23116">
        <v>2280</v>
      </c>
      <c r="K23116">
        <v>1</v>
      </c>
      <c r="L23116">
        <v>1</v>
      </c>
      <c r="M23116">
        <v>819</v>
      </c>
      <c r="N23116" t="s">
        <v>18</v>
      </c>
      <c r="O23116">
        <v>0</v>
      </c>
      <c r="P23116">
        <v>3619</v>
      </c>
    </row>
    <row r="23117" spans="1:16" x14ac:dyDescent="0.25">
      <c r="A23117" t="s">
        <v>34111</v>
      </c>
      <c r="B23117">
        <v>1317</v>
      </c>
      <c r="C23117" s="3" t="str">
        <f>HYPERLINK("http://www.uniprot.org/uniprot/Q4QVZ7","tr|Q4QVZ7|Q4QVZ7_MEDTR")</f>
        <v>tr|Q4QVZ7|Q4QVZ7_MEDTR</v>
      </c>
      <c r="D23117" t="s">
        <v>34112</v>
      </c>
      <c r="E23117">
        <v>87.67</v>
      </c>
      <c r="F23117">
        <v>438</v>
      </c>
      <c r="G23117">
        <v>54</v>
      </c>
      <c r="H23117">
        <v>0</v>
      </c>
      <c r="I23117">
        <v>1</v>
      </c>
      <c r="J23117">
        <v>1314</v>
      </c>
      <c r="K23117">
        <v>1</v>
      </c>
      <c r="L23117">
        <v>537</v>
      </c>
      <c r="M23117">
        <v>974</v>
      </c>
      <c r="N23117" t="s">
        <v>18</v>
      </c>
      <c r="O23117">
        <v>0</v>
      </c>
      <c r="P23117">
        <v>2006</v>
      </c>
    </row>
    <row r="23118" spans="1:16" x14ac:dyDescent="0.25">
      <c r="A23118" t="s">
        <v>34113</v>
      </c>
      <c r="B23118">
        <v>1326</v>
      </c>
      <c r="C23118" s="3" t="str">
        <f>HYPERLINK("http://www.uniprot.org/uniprot/I1KS17","tr|I1KS17|I1KS17_SOYBN")</f>
        <v>tr|I1KS17|I1KS17_SOYBN</v>
      </c>
      <c r="D23118" t="s">
        <v>117</v>
      </c>
      <c r="E23118">
        <v>82.37</v>
      </c>
      <c r="F23118">
        <v>437</v>
      </c>
      <c r="G23118">
        <v>77</v>
      </c>
      <c r="H23118">
        <v>0</v>
      </c>
      <c r="I23118">
        <v>1</v>
      </c>
      <c r="J23118">
        <v>1311</v>
      </c>
      <c r="K23118">
        <v>1</v>
      </c>
      <c r="L23118">
        <v>82</v>
      </c>
      <c r="M23118">
        <v>514</v>
      </c>
      <c r="N23118" t="s">
        <v>18</v>
      </c>
      <c r="O23118">
        <v>0</v>
      </c>
      <c r="P23118">
        <v>1825</v>
      </c>
    </row>
    <row r="23119" spans="1:16" x14ac:dyDescent="0.25">
      <c r="A23119" t="s">
        <v>34114</v>
      </c>
      <c r="B23119">
        <v>357</v>
      </c>
      <c r="C23119" s="3" t="str">
        <f>HYPERLINK("http://www.uniprot.org/uniprot/I1MQZ6","tr|I1MQZ6|I1MQZ6_SOYBN")</f>
        <v>tr|I1MQZ6|I1MQZ6_SOYBN</v>
      </c>
      <c r="D23119" t="s">
        <v>28</v>
      </c>
      <c r="E23119">
        <v>56.77</v>
      </c>
      <c r="F23119">
        <v>118</v>
      </c>
      <c r="G23119">
        <v>51</v>
      </c>
      <c r="H23119">
        <v>0</v>
      </c>
      <c r="I23119">
        <v>1</v>
      </c>
      <c r="J23119">
        <v>354</v>
      </c>
      <c r="K23119">
        <v>1</v>
      </c>
      <c r="L23119">
        <v>1</v>
      </c>
      <c r="M23119">
        <v>116</v>
      </c>
      <c r="N23119" t="s">
        <v>18</v>
      </c>
      <c r="O23119" s="1">
        <v>9.2586399999999997E-36</v>
      </c>
      <c r="P23119">
        <v>390</v>
      </c>
    </row>
    <row r="23120" spans="1:16" x14ac:dyDescent="0.25">
      <c r="A23120" t="s">
        <v>34115</v>
      </c>
      <c r="B23120">
        <v>744</v>
      </c>
      <c r="C23120" s="3" t="str">
        <f>HYPERLINK("http://www.uniprot.org/uniprot/G7JIW5","tr|G7JIW5|G7JIW5_MEDTR")</f>
        <v>tr|G7JIW5|G7JIW5_MEDTR</v>
      </c>
      <c r="D23120" t="s">
        <v>34116</v>
      </c>
      <c r="E23120">
        <v>85.14</v>
      </c>
      <c r="F23120">
        <v>249</v>
      </c>
      <c r="G23120">
        <v>37</v>
      </c>
      <c r="H23120">
        <v>2</v>
      </c>
      <c r="I23120">
        <v>1</v>
      </c>
      <c r="J23120">
        <v>741</v>
      </c>
      <c r="K23120">
        <v>1</v>
      </c>
      <c r="L23120">
        <v>1</v>
      </c>
      <c r="M23120">
        <v>248</v>
      </c>
      <c r="N23120" t="s">
        <v>18</v>
      </c>
      <c r="O23120" s="1">
        <v>1.5274099999999999E-113</v>
      </c>
      <c r="P23120">
        <v>1064</v>
      </c>
    </row>
    <row r="23121" spans="1:16" x14ac:dyDescent="0.25">
      <c r="A23121" t="s">
        <v>34117</v>
      </c>
      <c r="B23121">
        <v>1680</v>
      </c>
      <c r="C23121" s="3" t="str">
        <f>HYPERLINK("http://www.uniprot.org/uniprot/G7JZT7","tr|G7JZT7|G7JZT7_MEDTR")</f>
        <v>tr|G7JZT7|G7JZT7_MEDTR</v>
      </c>
      <c r="D23121" t="s">
        <v>34118</v>
      </c>
      <c r="E23121">
        <v>89.54</v>
      </c>
      <c r="F23121">
        <v>555</v>
      </c>
      <c r="G23121">
        <v>58</v>
      </c>
      <c r="H23121">
        <v>0</v>
      </c>
      <c r="I23121">
        <v>1</v>
      </c>
      <c r="J23121">
        <v>1665</v>
      </c>
      <c r="K23121">
        <v>1</v>
      </c>
      <c r="L23121">
        <v>1</v>
      </c>
      <c r="M23121">
        <v>555</v>
      </c>
      <c r="N23121" t="s">
        <v>18</v>
      </c>
      <c r="O23121">
        <v>0</v>
      </c>
      <c r="P23121">
        <v>2510</v>
      </c>
    </row>
    <row r="23122" spans="1:16" x14ac:dyDescent="0.25">
      <c r="A23122" t="s">
        <v>34119</v>
      </c>
      <c r="B23122">
        <v>2316</v>
      </c>
      <c r="C23122" s="3" t="str">
        <f>HYPERLINK("http://www.uniprot.org/uniprot/I1LA99","tr|I1LA99|I1LA99_SOYBN")</f>
        <v>tr|I1LA99|I1LA99_SOYBN</v>
      </c>
      <c r="D23122" t="s">
        <v>71</v>
      </c>
      <c r="E23122">
        <v>84.13</v>
      </c>
      <c r="F23122">
        <v>744</v>
      </c>
      <c r="G23122">
        <v>118</v>
      </c>
      <c r="H23122">
        <v>1</v>
      </c>
      <c r="I23122">
        <v>85</v>
      </c>
      <c r="J23122">
        <v>2313</v>
      </c>
      <c r="K23122">
        <v>1</v>
      </c>
      <c r="L23122">
        <v>17</v>
      </c>
      <c r="M23122">
        <v>759</v>
      </c>
      <c r="N23122" t="s">
        <v>18</v>
      </c>
      <c r="O23122">
        <v>0</v>
      </c>
      <c r="P23122">
        <v>3353</v>
      </c>
    </row>
    <row r="23123" spans="1:16" x14ac:dyDescent="0.25">
      <c r="A23123" t="s">
        <v>34120</v>
      </c>
      <c r="B23123">
        <v>681</v>
      </c>
      <c r="C23123" s="3" t="str">
        <f>HYPERLINK("http://www.uniprot.org/uniprot/G7K5I8","tr|G7K5I8|G7K5I8_MEDTR")</f>
        <v>tr|G7K5I8|G7K5I8_MEDTR</v>
      </c>
      <c r="D23123" t="s">
        <v>6758</v>
      </c>
      <c r="E23123">
        <v>57.21</v>
      </c>
      <c r="F23123">
        <v>208</v>
      </c>
      <c r="G23123">
        <v>89</v>
      </c>
      <c r="H23123">
        <v>10</v>
      </c>
      <c r="I23123">
        <v>10</v>
      </c>
      <c r="J23123">
        <v>603</v>
      </c>
      <c r="K23123">
        <v>1</v>
      </c>
      <c r="L23123">
        <v>485</v>
      </c>
      <c r="M23123">
        <v>691</v>
      </c>
      <c r="N23123" t="s">
        <v>18</v>
      </c>
      <c r="O23123" s="1">
        <v>1.6829599999999999E-57</v>
      </c>
      <c r="P23123">
        <v>580</v>
      </c>
    </row>
    <row r="23124" spans="1:16" x14ac:dyDescent="0.25">
      <c r="A23124" t="s">
        <v>34121</v>
      </c>
      <c r="B23124">
        <v>2265</v>
      </c>
      <c r="C23124" s="3" t="str">
        <f>HYPERLINK("http://www.uniprot.org/uniprot/A5BE46","tr|A5BE46|A5BE46_VITVI")</f>
        <v>tr|A5BE46|A5BE46_VITVI</v>
      </c>
      <c r="D23124" t="s">
        <v>462</v>
      </c>
      <c r="E23124">
        <v>79.73</v>
      </c>
      <c r="F23124">
        <v>760</v>
      </c>
      <c r="G23124">
        <v>154</v>
      </c>
      <c r="H23124">
        <v>7</v>
      </c>
      <c r="I23124">
        <v>1</v>
      </c>
      <c r="J23124">
        <v>2259</v>
      </c>
      <c r="K23124">
        <v>1</v>
      </c>
      <c r="L23124">
        <v>594</v>
      </c>
      <c r="M23124">
        <v>1353</v>
      </c>
      <c r="N23124" t="s">
        <v>18</v>
      </c>
      <c r="O23124">
        <v>0</v>
      </c>
      <c r="P23124">
        <v>3239</v>
      </c>
    </row>
    <row r="23125" spans="1:16" x14ac:dyDescent="0.25">
      <c r="A23125" t="s">
        <v>34122</v>
      </c>
      <c r="B23125">
        <v>1227</v>
      </c>
      <c r="C23125" s="3" t="str">
        <f>HYPERLINK("http://www.uniprot.org/uniprot/G7IH01","tr|G7IH01|G7IH01_MEDTR")</f>
        <v>tr|G7IH01|G7IH01_MEDTR</v>
      </c>
      <c r="D23125" t="s">
        <v>59</v>
      </c>
      <c r="E23125">
        <v>33.090000000000003</v>
      </c>
      <c r="F23125">
        <v>278</v>
      </c>
      <c r="G23125">
        <v>186</v>
      </c>
      <c r="H23125">
        <v>8</v>
      </c>
      <c r="I23125">
        <v>31</v>
      </c>
      <c r="J23125">
        <v>840</v>
      </c>
      <c r="K23125">
        <v>1</v>
      </c>
      <c r="L23125">
        <v>398</v>
      </c>
      <c r="M23125">
        <v>649</v>
      </c>
      <c r="N23125" t="s">
        <v>18</v>
      </c>
      <c r="O23125" s="1">
        <v>8.0415200000000001E-20</v>
      </c>
      <c r="P23125">
        <v>259</v>
      </c>
    </row>
    <row r="23126" spans="1:16" x14ac:dyDescent="0.25">
      <c r="A23126" t="s">
        <v>34123</v>
      </c>
      <c r="B23126">
        <v>1182</v>
      </c>
      <c r="C23126" s="3" t="str">
        <f>HYPERLINK("http://www.uniprot.org/uniprot/K7KK28","tr|K7KK28|K7KK28_SOYBN")</f>
        <v>tr|K7KK28|K7KK28_SOYBN</v>
      </c>
      <c r="D23126" t="s">
        <v>28</v>
      </c>
      <c r="E23126">
        <v>78.3</v>
      </c>
      <c r="F23126">
        <v>401</v>
      </c>
      <c r="G23126">
        <v>87</v>
      </c>
      <c r="H23126">
        <v>8</v>
      </c>
      <c r="I23126">
        <v>1</v>
      </c>
      <c r="J23126">
        <v>1179</v>
      </c>
      <c r="K23126">
        <v>1</v>
      </c>
      <c r="L23126">
        <v>45</v>
      </c>
      <c r="M23126">
        <v>439</v>
      </c>
      <c r="N23126" t="s">
        <v>18</v>
      </c>
      <c r="O23126" s="1">
        <v>4.85352E-176</v>
      </c>
      <c r="P23126">
        <v>1606</v>
      </c>
    </row>
    <row r="23127" spans="1:16" x14ac:dyDescent="0.25">
      <c r="A23127" t="s">
        <v>34124</v>
      </c>
      <c r="B23127">
        <v>1293</v>
      </c>
      <c r="C23127" s="3" t="str">
        <f>HYPERLINK("http://www.uniprot.org/uniprot/G7K1Q0","tr|G7K1Q0|G7K1Q0_MEDTR")</f>
        <v>tr|G7K1Q0|G7K1Q0_MEDTR</v>
      </c>
      <c r="D23127" t="s">
        <v>34125</v>
      </c>
      <c r="E23127">
        <v>78.19</v>
      </c>
      <c r="F23127">
        <v>431</v>
      </c>
      <c r="G23127">
        <v>94</v>
      </c>
      <c r="H23127">
        <v>1</v>
      </c>
      <c r="I23127">
        <v>1</v>
      </c>
      <c r="J23127">
        <v>1290</v>
      </c>
      <c r="K23127">
        <v>1</v>
      </c>
      <c r="L23127">
        <v>1</v>
      </c>
      <c r="M23127">
        <v>427</v>
      </c>
      <c r="N23127" t="s">
        <v>18</v>
      </c>
      <c r="O23127" s="1">
        <v>1.67726E-180</v>
      </c>
      <c r="P23127">
        <v>1645</v>
      </c>
    </row>
    <row r="23128" spans="1:16" x14ac:dyDescent="0.25">
      <c r="A23128" t="s">
        <v>34126</v>
      </c>
      <c r="B23128">
        <v>3384</v>
      </c>
      <c r="C23128" s="3" t="str">
        <f>HYPERLINK("http://www.uniprot.org/uniprot/G7IAR6","tr|G7IAR6|G7IAR6_MEDTR")</f>
        <v>tr|G7IAR6|G7IAR6_MEDTR</v>
      </c>
      <c r="D23128" t="s">
        <v>34127</v>
      </c>
      <c r="E23128">
        <v>72.33</v>
      </c>
      <c r="F23128">
        <v>1070</v>
      </c>
      <c r="G23128">
        <v>296</v>
      </c>
      <c r="H23128">
        <v>8</v>
      </c>
      <c r="I23128">
        <v>196</v>
      </c>
      <c r="J23128">
        <v>3381</v>
      </c>
      <c r="K23128">
        <v>1</v>
      </c>
      <c r="L23128">
        <v>89</v>
      </c>
      <c r="M23128">
        <v>1147</v>
      </c>
      <c r="N23128" t="s">
        <v>18</v>
      </c>
      <c r="O23128">
        <v>0</v>
      </c>
      <c r="P23128">
        <v>3945</v>
      </c>
    </row>
    <row r="23129" spans="1:16" x14ac:dyDescent="0.25">
      <c r="A23129" t="s">
        <v>34128</v>
      </c>
      <c r="B23129">
        <v>492</v>
      </c>
      <c r="C23129" s="3" t="str">
        <f>HYPERLINK("http://www.uniprot.org/uniprot/I1JS05","tr|I1JS05|I1JS05_SOYBN")</f>
        <v>tr|I1JS05|I1JS05_SOYBN</v>
      </c>
      <c r="D23129" t="s">
        <v>71</v>
      </c>
      <c r="E23129">
        <v>62.17</v>
      </c>
      <c r="F23129">
        <v>156</v>
      </c>
      <c r="G23129">
        <v>59</v>
      </c>
      <c r="H23129">
        <v>13</v>
      </c>
      <c r="I23129">
        <v>1</v>
      </c>
      <c r="J23129">
        <v>429</v>
      </c>
      <c r="K23129">
        <v>1</v>
      </c>
      <c r="L23129">
        <v>1</v>
      </c>
      <c r="M23129">
        <v>156</v>
      </c>
      <c r="N23129" t="s">
        <v>18</v>
      </c>
      <c r="O23129" s="1">
        <v>5.4909099999999996E-41</v>
      </c>
      <c r="P23129">
        <v>435</v>
      </c>
    </row>
    <row r="23130" spans="1:16" x14ac:dyDescent="0.25">
      <c r="A23130" t="s">
        <v>34129</v>
      </c>
      <c r="B23130">
        <v>1464</v>
      </c>
      <c r="C23130" s="3" t="str">
        <f>HYPERLINK("http://www.uniprot.org/uniprot/G7L0L0","tr|G7L0L0|G7L0L0_MEDTR")</f>
        <v>tr|G7L0L0|G7L0L0_MEDTR</v>
      </c>
      <c r="D23130" t="s">
        <v>34026</v>
      </c>
      <c r="E23130">
        <v>88.91</v>
      </c>
      <c r="F23130">
        <v>487</v>
      </c>
      <c r="G23130">
        <v>54</v>
      </c>
      <c r="H23130">
        <v>0</v>
      </c>
      <c r="I23130">
        <v>1</v>
      </c>
      <c r="J23130">
        <v>1461</v>
      </c>
      <c r="K23130">
        <v>1</v>
      </c>
      <c r="L23130">
        <v>44</v>
      </c>
      <c r="M23130">
        <v>530</v>
      </c>
      <c r="N23130" t="s">
        <v>18</v>
      </c>
      <c r="O23130">
        <v>0</v>
      </c>
      <c r="P23130">
        <v>2208</v>
      </c>
    </row>
    <row r="23131" spans="1:16" x14ac:dyDescent="0.25">
      <c r="A23131" t="s">
        <v>34130</v>
      </c>
      <c r="B23131">
        <v>660</v>
      </c>
      <c r="C23131" s="3" t="str">
        <f>HYPERLINK("http://www.uniprot.org/uniprot/B7FJD2","tr|B7FJD2|B7FJD2_MEDTR")</f>
        <v>tr|B7FJD2|B7FJD2_MEDTR</v>
      </c>
      <c r="D23131" t="s">
        <v>581</v>
      </c>
      <c r="E23131">
        <v>83.94</v>
      </c>
      <c r="F23131">
        <v>218</v>
      </c>
      <c r="G23131">
        <v>35</v>
      </c>
      <c r="H23131">
        <v>7</v>
      </c>
      <c r="I23131">
        <v>1</v>
      </c>
      <c r="J23131">
        <v>633</v>
      </c>
      <c r="K23131">
        <v>1</v>
      </c>
      <c r="L23131">
        <v>1</v>
      </c>
      <c r="M23131">
        <v>218</v>
      </c>
      <c r="N23131" t="s">
        <v>18</v>
      </c>
      <c r="O23131" s="1">
        <v>2.52145E-100</v>
      </c>
      <c r="P23131">
        <v>949</v>
      </c>
    </row>
    <row r="23132" spans="1:16" x14ac:dyDescent="0.25">
      <c r="A23132" t="s">
        <v>34131</v>
      </c>
      <c r="B23132">
        <v>756</v>
      </c>
      <c r="C23132" s="3" t="str">
        <f>HYPERLINK("http://www.uniprot.org/uniprot/I1MXV1","tr|I1MXV1|I1MXV1_SOYBN")</f>
        <v>tr|I1MXV1|I1MXV1_SOYBN</v>
      </c>
      <c r="D23132" t="s">
        <v>71</v>
      </c>
      <c r="E23132">
        <v>85.25</v>
      </c>
      <c r="F23132">
        <v>251</v>
      </c>
      <c r="G23132">
        <v>37</v>
      </c>
      <c r="H23132">
        <v>0</v>
      </c>
      <c r="I23132">
        <v>1</v>
      </c>
      <c r="J23132">
        <v>753</v>
      </c>
      <c r="K23132">
        <v>1</v>
      </c>
      <c r="L23132">
        <v>1</v>
      </c>
      <c r="M23132">
        <v>251</v>
      </c>
      <c r="N23132" t="s">
        <v>18</v>
      </c>
      <c r="O23132" s="1">
        <v>2.20663E-123</v>
      </c>
      <c r="P23132">
        <v>1149</v>
      </c>
    </row>
    <row r="23133" spans="1:16" x14ac:dyDescent="0.25">
      <c r="A23133" t="s">
        <v>34132</v>
      </c>
      <c r="B23133">
        <v>1047</v>
      </c>
      <c r="C23133" s="3" t="str">
        <f>HYPERLINK("http://www.uniprot.org/uniprot/I1LZ40","tr|I1LZ40|I1LZ40_SOYBN")</f>
        <v>tr|I1LZ40|I1LZ40_SOYBN</v>
      </c>
      <c r="D23133" t="s">
        <v>28</v>
      </c>
      <c r="E23133">
        <v>85.92</v>
      </c>
      <c r="F23133">
        <v>277</v>
      </c>
      <c r="G23133">
        <v>39</v>
      </c>
      <c r="H23133">
        <v>5</v>
      </c>
      <c r="I23133">
        <v>226</v>
      </c>
      <c r="J23133">
        <v>1041</v>
      </c>
      <c r="K23133">
        <v>1</v>
      </c>
      <c r="L23133">
        <v>73</v>
      </c>
      <c r="M23133">
        <v>349</v>
      </c>
      <c r="N23133" t="s">
        <v>18</v>
      </c>
      <c r="O23133" s="1">
        <v>2.0345300000000001E-135</v>
      </c>
      <c r="P23133">
        <v>1255</v>
      </c>
    </row>
    <row r="23134" spans="1:16" x14ac:dyDescent="0.25">
      <c r="A23134" t="s">
        <v>34133</v>
      </c>
      <c r="B23134">
        <v>576</v>
      </c>
      <c r="C23134" s="3" t="str">
        <f>HYPERLINK("http://www.uniprot.org/uniprot/I3SWP6","tr|I3SWP6|I3SWP6_MEDTR")</f>
        <v>tr|I3SWP6|I3SWP6_MEDTR</v>
      </c>
      <c r="D23134" t="s">
        <v>22</v>
      </c>
      <c r="E23134">
        <v>78.72</v>
      </c>
      <c r="F23134">
        <v>188</v>
      </c>
      <c r="G23134">
        <v>40</v>
      </c>
      <c r="H23134">
        <v>0</v>
      </c>
      <c r="I23134">
        <v>1</v>
      </c>
      <c r="J23134">
        <v>564</v>
      </c>
      <c r="K23134">
        <v>1</v>
      </c>
      <c r="L23134">
        <v>243</v>
      </c>
      <c r="M23134">
        <v>430</v>
      </c>
      <c r="N23134" t="s">
        <v>18</v>
      </c>
      <c r="O23134" s="1">
        <v>1.8325500000000001E-81</v>
      </c>
      <c r="P23134">
        <v>785</v>
      </c>
    </row>
    <row r="23135" spans="1:16" x14ac:dyDescent="0.25">
      <c r="A23135" t="s">
        <v>34134</v>
      </c>
      <c r="B23135">
        <v>429</v>
      </c>
      <c r="C23135" s="3" t="str">
        <f>HYPERLINK("http://www.uniprot.org/uniprot/G7ISH7","tr|G7ISH7|G7ISH7_MEDTR")</f>
        <v>tr|G7ISH7|G7ISH7_MEDTR</v>
      </c>
      <c r="D23135" t="s">
        <v>34135</v>
      </c>
      <c r="E23135">
        <v>80</v>
      </c>
      <c r="F23135">
        <v>40</v>
      </c>
      <c r="G23135">
        <v>8</v>
      </c>
      <c r="H23135">
        <v>0</v>
      </c>
      <c r="I23135">
        <v>1</v>
      </c>
      <c r="J23135">
        <v>120</v>
      </c>
      <c r="K23135">
        <v>1</v>
      </c>
      <c r="L23135">
        <v>1</v>
      </c>
      <c r="M23135">
        <v>37</v>
      </c>
      <c r="N23135" t="s">
        <v>18</v>
      </c>
      <c r="O23135" s="1">
        <v>2.12849E-8</v>
      </c>
      <c r="P23135">
        <v>154</v>
      </c>
    </row>
    <row r="23136" spans="1:16" x14ac:dyDescent="0.25">
      <c r="A23136" t="s">
        <v>34136</v>
      </c>
      <c r="B23136">
        <v>1044</v>
      </c>
      <c r="C23136" s="3" t="str">
        <f>HYPERLINK("http://www.uniprot.org/uniprot/G7IR98","tr|G7IR98|G7IR98_MEDTR")</f>
        <v>tr|G7IR98|G7IR98_MEDTR</v>
      </c>
      <c r="D23136" t="s">
        <v>34137</v>
      </c>
      <c r="E23136">
        <v>73.489999999999995</v>
      </c>
      <c r="F23136">
        <v>332</v>
      </c>
      <c r="G23136">
        <v>88</v>
      </c>
      <c r="H23136">
        <v>1</v>
      </c>
      <c r="I23136">
        <v>1</v>
      </c>
      <c r="J23136">
        <v>993</v>
      </c>
      <c r="K23136">
        <v>1</v>
      </c>
      <c r="L23136">
        <v>419</v>
      </c>
      <c r="M23136">
        <v>749</v>
      </c>
      <c r="N23136" t="s">
        <v>18</v>
      </c>
      <c r="O23136" s="1">
        <v>1.45086E-133</v>
      </c>
      <c r="P23136">
        <v>1239</v>
      </c>
    </row>
    <row r="23137" spans="1:16" x14ac:dyDescent="0.25">
      <c r="A23137" t="s">
        <v>34138</v>
      </c>
      <c r="B23137">
        <v>987</v>
      </c>
      <c r="C23137" s="3" t="str">
        <f>HYPERLINK("http://www.uniprot.org/uniprot/G7KE61","tr|G7KE61|G7KE61_MEDTR")</f>
        <v>tr|G7KE61|G7KE61_MEDTR</v>
      </c>
      <c r="D23137" t="s">
        <v>34139</v>
      </c>
      <c r="E23137">
        <v>81.650000000000006</v>
      </c>
      <c r="F23137">
        <v>109</v>
      </c>
      <c r="G23137">
        <v>20</v>
      </c>
      <c r="H23137">
        <v>18</v>
      </c>
      <c r="I23137">
        <v>1</v>
      </c>
      <c r="J23137">
        <v>273</v>
      </c>
      <c r="K23137">
        <v>1</v>
      </c>
      <c r="L23137">
        <v>1</v>
      </c>
      <c r="M23137">
        <v>109</v>
      </c>
      <c r="N23137" t="s">
        <v>18</v>
      </c>
      <c r="O23137" s="1">
        <v>7.6564299999999998E-41</v>
      </c>
      <c r="P23137">
        <v>439</v>
      </c>
    </row>
    <row r="23138" spans="1:16" x14ac:dyDescent="0.25">
      <c r="A23138" t="s">
        <v>34140</v>
      </c>
      <c r="B23138">
        <v>1824</v>
      </c>
      <c r="C23138" s="3" t="str">
        <f>HYPERLINK("http://www.uniprot.org/uniprot/Q9FT01","tr|Q9FT01|Q9FT01_CICAR")</f>
        <v>tr|Q9FT01|Q9FT01_CICAR</v>
      </c>
      <c r="D23138" t="s">
        <v>34141</v>
      </c>
      <c r="E23138">
        <v>92.43</v>
      </c>
      <c r="F23138">
        <v>370</v>
      </c>
      <c r="G23138">
        <v>28</v>
      </c>
      <c r="H23138">
        <v>0</v>
      </c>
      <c r="I23138">
        <v>604</v>
      </c>
      <c r="J23138">
        <v>1713</v>
      </c>
      <c r="K23138">
        <v>1</v>
      </c>
      <c r="L23138">
        <v>11</v>
      </c>
      <c r="M23138">
        <v>380</v>
      </c>
      <c r="N23138" t="s">
        <v>18</v>
      </c>
      <c r="O23138">
        <v>0</v>
      </c>
      <c r="P23138">
        <v>1737</v>
      </c>
    </row>
    <row r="23139" spans="1:16" x14ac:dyDescent="0.25">
      <c r="A23139" t="s">
        <v>34142</v>
      </c>
      <c r="B23139">
        <v>591</v>
      </c>
      <c r="C23139" s="3" t="str">
        <f>HYPERLINK("http://www.uniprot.org/uniprot/B7FMW7","tr|B7FMW7|B7FMW7_MEDTR")</f>
        <v>tr|B7FMW7|B7FMW7_MEDTR</v>
      </c>
      <c r="D23139" t="s">
        <v>188</v>
      </c>
      <c r="E23139">
        <v>86.25</v>
      </c>
      <c r="F23139">
        <v>160</v>
      </c>
      <c r="G23139">
        <v>22</v>
      </c>
      <c r="H23139">
        <v>0</v>
      </c>
      <c r="I23139">
        <v>109</v>
      </c>
      <c r="J23139">
        <v>588</v>
      </c>
      <c r="K23139">
        <v>1</v>
      </c>
      <c r="L23139">
        <v>1</v>
      </c>
      <c r="M23139">
        <v>160</v>
      </c>
      <c r="N23139" t="s">
        <v>18</v>
      </c>
      <c r="O23139" s="1">
        <v>3.4588800000000001E-70</v>
      </c>
      <c r="P23139">
        <v>688</v>
      </c>
    </row>
    <row r="23140" spans="1:16" x14ac:dyDescent="0.25">
      <c r="A23140" t="s">
        <v>34143</v>
      </c>
      <c r="B23140">
        <v>1227</v>
      </c>
      <c r="C23140" s="3" t="str">
        <f>HYPERLINK("http://www.uniprot.org/uniprot/I1KS14","tr|I1KS14|I1KS14_SOYBN")</f>
        <v>tr|I1KS14|I1KS14_SOYBN</v>
      </c>
      <c r="D23140" t="s">
        <v>28</v>
      </c>
      <c r="E23140">
        <v>84.8</v>
      </c>
      <c r="F23140">
        <v>408</v>
      </c>
      <c r="G23140">
        <v>62</v>
      </c>
      <c r="H23140">
        <v>0</v>
      </c>
      <c r="I23140">
        <v>1</v>
      </c>
      <c r="J23140">
        <v>1224</v>
      </c>
      <c r="K23140">
        <v>1</v>
      </c>
      <c r="L23140">
        <v>23</v>
      </c>
      <c r="M23140">
        <v>427</v>
      </c>
      <c r="N23140" t="s">
        <v>18</v>
      </c>
      <c r="O23140">
        <v>0</v>
      </c>
      <c r="P23140">
        <v>1895</v>
      </c>
    </row>
    <row r="23141" spans="1:16" x14ac:dyDescent="0.25">
      <c r="A23141" t="s">
        <v>34144</v>
      </c>
      <c r="B23141">
        <v>600</v>
      </c>
      <c r="C23141" s="3" t="str">
        <f>HYPERLINK("http://www.uniprot.org/uniprot/G7JKH2","tr|G7JKH2|G7JKH2_MEDTR")</f>
        <v>tr|G7JKH2|G7JKH2_MEDTR</v>
      </c>
      <c r="D23141" t="s">
        <v>34145</v>
      </c>
      <c r="E23141">
        <v>78.260000000000005</v>
      </c>
      <c r="F23141">
        <v>138</v>
      </c>
      <c r="G23141">
        <v>30</v>
      </c>
      <c r="H23141">
        <v>0</v>
      </c>
      <c r="I23141">
        <v>1</v>
      </c>
      <c r="J23141">
        <v>414</v>
      </c>
      <c r="K23141">
        <v>1</v>
      </c>
      <c r="L23141">
        <v>1</v>
      </c>
      <c r="M23141">
        <v>138</v>
      </c>
      <c r="N23141" t="s">
        <v>18</v>
      </c>
      <c r="O23141" s="1">
        <v>1.4326399999999999E-58</v>
      </c>
      <c r="P23141">
        <v>588</v>
      </c>
    </row>
    <row r="23142" spans="1:16" x14ac:dyDescent="0.25">
      <c r="A23142" t="s">
        <v>34146</v>
      </c>
      <c r="B23142">
        <v>1656</v>
      </c>
      <c r="C23142" s="3" t="str">
        <f>HYPERLINK("http://www.uniprot.org/uniprot/G7JIW4","tr|G7JIW4|G7JIW4_MEDTR")</f>
        <v>tr|G7JIW4|G7JIW4_MEDTR</v>
      </c>
      <c r="D23142" t="s">
        <v>34147</v>
      </c>
      <c r="E23142">
        <v>83.21</v>
      </c>
      <c r="F23142">
        <v>572</v>
      </c>
      <c r="G23142">
        <v>96</v>
      </c>
      <c r="H23142">
        <v>21</v>
      </c>
      <c r="I23142">
        <v>1</v>
      </c>
      <c r="J23142">
        <v>1653</v>
      </c>
      <c r="K23142">
        <v>1</v>
      </c>
      <c r="L23142">
        <v>1</v>
      </c>
      <c r="M23142">
        <v>565</v>
      </c>
      <c r="N23142" t="s">
        <v>18</v>
      </c>
      <c r="O23142">
        <v>0</v>
      </c>
      <c r="P23142">
        <v>2406</v>
      </c>
    </row>
    <row r="23143" spans="1:16" x14ac:dyDescent="0.25">
      <c r="A23143" t="s">
        <v>34148</v>
      </c>
      <c r="B23143">
        <v>510</v>
      </c>
      <c r="C23143" s="3" t="str">
        <f>HYPERLINK("http://www.uniprot.org/uniprot/K7MNX2","tr|K7MNX2|K7MNX2_SOYBN")</f>
        <v>tr|K7MNX2|K7MNX2_SOYBN</v>
      </c>
      <c r="D23143" t="s">
        <v>28</v>
      </c>
      <c r="E23143">
        <v>28.31</v>
      </c>
      <c r="F23143">
        <v>113</v>
      </c>
      <c r="G23143">
        <v>81</v>
      </c>
      <c r="H23143">
        <v>2</v>
      </c>
      <c r="I23143">
        <v>40</v>
      </c>
      <c r="J23143">
        <v>372</v>
      </c>
      <c r="K23143">
        <v>1</v>
      </c>
      <c r="L23143">
        <v>402</v>
      </c>
      <c r="M23143">
        <v>514</v>
      </c>
      <c r="N23143" t="s">
        <v>18</v>
      </c>
      <c r="O23143" s="1">
        <v>4.6624099999999998E-11</v>
      </c>
      <c r="P23143">
        <v>177</v>
      </c>
    </row>
    <row r="23144" spans="1:16" x14ac:dyDescent="0.25">
      <c r="A23144" t="s">
        <v>34149</v>
      </c>
      <c r="B23144">
        <v>2226</v>
      </c>
      <c r="C23144" s="3" t="str">
        <f>HYPERLINK("http://www.uniprot.org/uniprot/G7JZT5","tr|G7JZT5|G7JZT5_MEDTR")</f>
        <v>tr|G7JZT5|G7JZT5_MEDTR</v>
      </c>
      <c r="D23144" t="s">
        <v>34150</v>
      </c>
      <c r="E23144">
        <v>81.86</v>
      </c>
      <c r="F23144">
        <v>739</v>
      </c>
      <c r="G23144">
        <v>134</v>
      </c>
      <c r="H23144">
        <v>0</v>
      </c>
      <c r="I23144">
        <v>1</v>
      </c>
      <c r="J23144">
        <v>2217</v>
      </c>
      <c r="K23144">
        <v>1</v>
      </c>
      <c r="L23144">
        <v>3</v>
      </c>
      <c r="M23144">
        <v>733</v>
      </c>
      <c r="N23144" t="s">
        <v>18</v>
      </c>
      <c r="O23144">
        <v>0</v>
      </c>
      <c r="P23144">
        <v>3183</v>
      </c>
    </row>
    <row r="23145" spans="1:16" x14ac:dyDescent="0.25">
      <c r="A23145" t="s">
        <v>34151</v>
      </c>
      <c r="B23145">
        <v>1440</v>
      </c>
      <c r="C23145" s="3" t="str">
        <f>HYPERLINK("http://www.uniprot.org/uniprot/I3T1N8","tr|I3T1N8|I3T1N8_MEDTR")</f>
        <v>tr|I3T1N8|I3T1N8_MEDTR</v>
      </c>
      <c r="D23145" t="s">
        <v>22</v>
      </c>
      <c r="E23145">
        <v>77.260000000000005</v>
      </c>
      <c r="F23145">
        <v>497</v>
      </c>
      <c r="G23145">
        <v>113</v>
      </c>
      <c r="H23145">
        <v>18</v>
      </c>
      <c r="I23145">
        <v>1</v>
      </c>
      <c r="J23145">
        <v>1437</v>
      </c>
      <c r="K23145">
        <v>1</v>
      </c>
      <c r="L23145">
        <v>1</v>
      </c>
      <c r="M23145">
        <v>487</v>
      </c>
      <c r="N23145" t="s">
        <v>18</v>
      </c>
      <c r="O23145">
        <v>0</v>
      </c>
      <c r="P23145">
        <v>1886</v>
      </c>
    </row>
    <row r="23146" spans="1:16" x14ac:dyDescent="0.25">
      <c r="A23146" t="s">
        <v>34152</v>
      </c>
      <c r="B23146">
        <v>4152</v>
      </c>
      <c r="C23146" s="3" t="str">
        <f>HYPERLINK("http://www.uniprot.org/uniprot/I1LAA1","tr|I1LAA1|I1LAA1_SOYBN")</f>
        <v>tr|I1LAA1|I1LAA1_SOYBN</v>
      </c>
      <c r="D23146" t="s">
        <v>28</v>
      </c>
      <c r="E23146">
        <v>92.26</v>
      </c>
      <c r="F23146">
        <v>1384</v>
      </c>
      <c r="G23146">
        <v>107</v>
      </c>
      <c r="H23146">
        <v>1</v>
      </c>
      <c r="I23146">
        <v>1</v>
      </c>
      <c r="J23146">
        <v>4149</v>
      </c>
      <c r="K23146">
        <v>1</v>
      </c>
      <c r="L23146">
        <v>1</v>
      </c>
      <c r="M23146">
        <v>1384</v>
      </c>
      <c r="N23146" t="s">
        <v>18</v>
      </c>
      <c r="O23146">
        <v>0</v>
      </c>
      <c r="P23146">
        <v>6662</v>
      </c>
    </row>
    <row r="23147" spans="1:16" x14ac:dyDescent="0.25">
      <c r="A23147" t="s">
        <v>34153</v>
      </c>
      <c r="B23147">
        <v>540</v>
      </c>
      <c r="C23147" s="3" t="str">
        <f>HYPERLINK("http://www.uniprot.org/uniprot/G7K5Z9","tr|G7K5Z9|G7K5Z9_MEDTR")</f>
        <v>tr|G7K5Z9|G7K5Z9_MEDTR</v>
      </c>
      <c r="D23147" t="s">
        <v>1986</v>
      </c>
      <c r="E23147">
        <v>83.24</v>
      </c>
      <c r="F23147">
        <v>179</v>
      </c>
      <c r="G23147">
        <v>30</v>
      </c>
      <c r="H23147">
        <v>0</v>
      </c>
      <c r="I23147">
        <v>1</v>
      </c>
      <c r="J23147">
        <v>537</v>
      </c>
      <c r="K23147">
        <v>1</v>
      </c>
      <c r="L23147">
        <v>340</v>
      </c>
      <c r="M23147">
        <v>518</v>
      </c>
      <c r="N23147" t="s">
        <v>18</v>
      </c>
      <c r="O23147" s="1">
        <v>2.7800800000000001E-80</v>
      </c>
      <c r="P23147">
        <v>774</v>
      </c>
    </row>
    <row r="23148" spans="1:16" x14ac:dyDescent="0.25">
      <c r="A23148" t="s">
        <v>34154</v>
      </c>
      <c r="B23148">
        <v>501</v>
      </c>
      <c r="C23148" s="3" t="str">
        <f>HYPERLINK("http://www.uniprot.org/uniprot/Q9SXU7","tr|Q9SXU7|Q9SXU7_CICAR")</f>
        <v>tr|Q9SXU7|Q9SXU7_CICAR</v>
      </c>
      <c r="D23148" t="s">
        <v>34155</v>
      </c>
      <c r="E23148">
        <v>80</v>
      </c>
      <c r="F23148">
        <v>50</v>
      </c>
      <c r="G23148">
        <v>10</v>
      </c>
      <c r="H23148">
        <v>0</v>
      </c>
      <c r="I23148">
        <v>350</v>
      </c>
      <c r="J23148">
        <v>499</v>
      </c>
      <c r="K23148">
        <v>2</v>
      </c>
      <c r="L23148">
        <v>15</v>
      </c>
      <c r="M23148">
        <v>62</v>
      </c>
      <c r="N23148" t="s">
        <v>18</v>
      </c>
      <c r="O23148" s="1">
        <v>1.21662E-11</v>
      </c>
      <c r="P23148">
        <v>182</v>
      </c>
    </row>
    <row r="23149" spans="1:16" x14ac:dyDescent="0.25">
      <c r="A23149" t="s">
        <v>34156</v>
      </c>
      <c r="B23149">
        <v>1485</v>
      </c>
      <c r="C23149" s="3" t="str">
        <f>HYPERLINK("http://www.uniprot.org/uniprot/G7I2F3","tr|G7I2F3|G7I2F3_MEDTR")</f>
        <v>tr|G7I2F3|G7I2F3_MEDTR</v>
      </c>
      <c r="D23149" t="s">
        <v>257</v>
      </c>
      <c r="E23149">
        <v>39.14</v>
      </c>
      <c r="F23149">
        <v>235</v>
      </c>
      <c r="G23149">
        <v>143</v>
      </c>
      <c r="H23149">
        <v>2</v>
      </c>
      <c r="I23149">
        <v>721</v>
      </c>
      <c r="J23149">
        <v>1419</v>
      </c>
      <c r="K23149">
        <v>1</v>
      </c>
      <c r="L23149">
        <v>169</v>
      </c>
      <c r="M23149">
        <v>379</v>
      </c>
      <c r="N23149" t="s">
        <v>18</v>
      </c>
      <c r="O23149" s="1">
        <v>7.0136000000000001E-32</v>
      </c>
      <c r="P23149">
        <v>364</v>
      </c>
    </row>
    <row r="23150" spans="1:16" x14ac:dyDescent="0.25">
      <c r="A23150" t="s">
        <v>34157</v>
      </c>
      <c r="B23150">
        <v>348</v>
      </c>
      <c r="C23150" s="3" t="str">
        <f>HYPERLINK("http://www.uniprot.org/uniprot/G7JDY3","tr|G7JDY3|G7JDY3_MEDTR")</f>
        <v>tr|G7JDY3|G7JDY3_MEDTR</v>
      </c>
      <c r="D23150" t="s">
        <v>5717</v>
      </c>
      <c r="E23150">
        <v>60.86</v>
      </c>
      <c r="F23150">
        <v>115</v>
      </c>
      <c r="G23150">
        <v>45</v>
      </c>
      <c r="H23150">
        <v>0</v>
      </c>
      <c r="I23150">
        <v>1</v>
      </c>
      <c r="J23150">
        <v>345</v>
      </c>
      <c r="K23150">
        <v>1</v>
      </c>
      <c r="L23150">
        <v>1</v>
      </c>
      <c r="M23150">
        <v>114</v>
      </c>
      <c r="N23150" t="s">
        <v>18</v>
      </c>
      <c r="O23150" s="1">
        <v>1.03698E-31</v>
      </c>
      <c r="P23150">
        <v>355</v>
      </c>
    </row>
    <row r="23151" spans="1:16" x14ac:dyDescent="0.25">
      <c r="A23151" t="s">
        <v>34158</v>
      </c>
      <c r="B23151">
        <v>1173</v>
      </c>
      <c r="C23151" s="3" t="str">
        <f>HYPERLINK("http://www.uniprot.org/uniprot/G7IUD9","tr|G7IUD9|G7IUD9_MEDTR")</f>
        <v>tr|G7IUD9|G7IUD9_MEDTR</v>
      </c>
      <c r="D23151" t="s">
        <v>34159</v>
      </c>
      <c r="E23151">
        <v>73.459999999999994</v>
      </c>
      <c r="F23151">
        <v>392</v>
      </c>
      <c r="G23151">
        <v>104</v>
      </c>
      <c r="H23151">
        <v>2</v>
      </c>
      <c r="I23151">
        <v>1</v>
      </c>
      <c r="J23151">
        <v>1170</v>
      </c>
      <c r="K23151">
        <v>1</v>
      </c>
      <c r="L23151">
        <v>1</v>
      </c>
      <c r="M23151">
        <v>382</v>
      </c>
      <c r="N23151" t="s">
        <v>18</v>
      </c>
      <c r="O23151" s="1">
        <v>4.1183300000000001E-159</v>
      </c>
      <c r="P23151">
        <v>1460</v>
      </c>
    </row>
    <row r="23152" spans="1:16" x14ac:dyDescent="0.25">
      <c r="A23152" t="s">
        <v>34160</v>
      </c>
      <c r="B23152">
        <v>1890</v>
      </c>
      <c r="C23152" s="3" t="str">
        <f>HYPERLINK("http://www.uniprot.org/uniprot/G7IH01","tr|G7IH01|G7IH01_MEDTR")</f>
        <v>tr|G7IH01|G7IH01_MEDTR</v>
      </c>
      <c r="D23152" t="s">
        <v>59</v>
      </c>
      <c r="E23152">
        <v>31.57</v>
      </c>
      <c r="F23152">
        <v>266</v>
      </c>
      <c r="G23152">
        <v>182</v>
      </c>
      <c r="H23152">
        <v>7</v>
      </c>
      <c r="I23152">
        <v>31</v>
      </c>
      <c r="J23152">
        <v>807</v>
      </c>
      <c r="K23152">
        <v>1</v>
      </c>
      <c r="L23152">
        <v>398</v>
      </c>
      <c r="M23152">
        <v>643</v>
      </c>
      <c r="N23152" t="s">
        <v>18</v>
      </c>
      <c r="O23152" s="1">
        <v>9.0080000000000002E-22</v>
      </c>
      <c r="P23152">
        <v>278</v>
      </c>
    </row>
    <row r="23153" spans="1:16" x14ac:dyDescent="0.25">
      <c r="A23153" t="s">
        <v>34161</v>
      </c>
      <c r="B23153">
        <v>1341</v>
      </c>
      <c r="C23153" s="3" t="str">
        <f>HYPERLINK("http://www.uniprot.org/uniprot/G7IKJ3","tr|G7IKJ3|G7IKJ3_MEDTR")</f>
        <v>tr|G7IKJ3|G7IKJ3_MEDTR</v>
      </c>
      <c r="D23153" t="s">
        <v>3121</v>
      </c>
      <c r="E23153">
        <v>34.54</v>
      </c>
      <c r="F23153">
        <v>220</v>
      </c>
      <c r="G23153">
        <v>144</v>
      </c>
      <c r="H23153">
        <v>9</v>
      </c>
      <c r="I23153">
        <v>457</v>
      </c>
      <c r="J23153">
        <v>1089</v>
      </c>
      <c r="K23153">
        <v>1</v>
      </c>
      <c r="L23153">
        <v>650</v>
      </c>
      <c r="M23153">
        <v>864</v>
      </c>
      <c r="N23153" t="s">
        <v>18</v>
      </c>
      <c r="O23153" s="1">
        <v>3.3439500000000003E-30</v>
      </c>
      <c r="P23153">
        <v>349</v>
      </c>
    </row>
    <row r="23154" spans="1:16" x14ac:dyDescent="0.25">
      <c r="A23154" t="s">
        <v>34162</v>
      </c>
      <c r="B23154">
        <v>2565</v>
      </c>
      <c r="C23154" s="3" t="str">
        <f>HYPERLINK("http://www.uniprot.org/uniprot/G7K1Q1","tr|G7K1Q1|G7K1Q1_MEDTR")</f>
        <v>tr|G7K1Q1|G7K1Q1_MEDTR</v>
      </c>
      <c r="D23154" t="s">
        <v>34163</v>
      </c>
      <c r="E23154">
        <v>65.92</v>
      </c>
      <c r="F23154">
        <v>895</v>
      </c>
      <c r="G23154">
        <v>305</v>
      </c>
      <c r="H23154">
        <v>41</v>
      </c>
      <c r="I23154">
        <v>1</v>
      </c>
      <c r="J23154">
        <v>2562</v>
      </c>
      <c r="K23154">
        <v>1</v>
      </c>
      <c r="L23154">
        <v>106</v>
      </c>
      <c r="M23154">
        <v>986</v>
      </c>
      <c r="N23154" t="s">
        <v>18</v>
      </c>
      <c r="O23154">
        <v>0</v>
      </c>
      <c r="P23154">
        <v>2641</v>
      </c>
    </row>
    <row r="23155" spans="1:16" x14ac:dyDescent="0.25">
      <c r="A23155" t="s">
        <v>34164</v>
      </c>
      <c r="B23155">
        <v>993</v>
      </c>
      <c r="C23155" s="3" t="str">
        <f>HYPERLINK("http://www.uniprot.org/uniprot/K7K766","tr|K7K766|K7K766_SOYBN")</f>
        <v>tr|K7K766|K7K766_SOYBN</v>
      </c>
      <c r="D23155" t="s">
        <v>117</v>
      </c>
      <c r="E23155">
        <v>69.23</v>
      </c>
      <c r="F23155">
        <v>338</v>
      </c>
      <c r="G23155">
        <v>104</v>
      </c>
      <c r="H23155">
        <v>8</v>
      </c>
      <c r="I23155">
        <v>1</v>
      </c>
      <c r="J23155">
        <v>990</v>
      </c>
      <c r="K23155">
        <v>1</v>
      </c>
      <c r="L23155">
        <v>1</v>
      </c>
      <c r="M23155">
        <v>336</v>
      </c>
      <c r="N23155" t="s">
        <v>18</v>
      </c>
      <c r="O23155" s="1">
        <v>5.9645200000000005E-134</v>
      </c>
      <c r="P23155">
        <v>1242</v>
      </c>
    </row>
    <row r="23156" spans="1:16" x14ac:dyDescent="0.25">
      <c r="A23156" t="s">
        <v>34165</v>
      </c>
      <c r="B23156">
        <v>1074</v>
      </c>
      <c r="C23156" s="3" t="str">
        <f>HYPERLINK("http://www.uniprot.org/uniprot/I1NCM6","tr|I1NCM6|I1NCM6_SOYBN")</f>
        <v>tr|I1NCM6|I1NCM6_SOYBN</v>
      </c>
      <c r="D23156" t="s">
        <v>28</v>
      </c>
      <c r="E23156">
        <v>81.66</v>
      </c>
      <c r="F23156">
        <v>349</v>
      </c>
      <c r="G23156">
        <v>64</v>
      </c>
      <c r="H23156">
        <v>0</v>
      </c>
      <c r="I23156">
        <v>1</v>
      </c>
      <c r="J23156">
        <v>1047</v>
      </c>
      <c r="K23156">
        <v>1</v>
      </c>
      <c r="L23156">
        <v>1</v>
      </c>
      <c r="M23156">
        <v>348</v>
      </c>
      <c r="N23156" t="s">
        <v>18</v>
      </c>
      <c r="O23156" s="1">
        <v>2.4663099999999999E-160</v>
      </c>
      <c r="P23156">
        <v>1470</v>
      </c>
    </row>
    <row r="23157" spans="1:16" x14ac:dyDescent="0.25">
      <c r="A23157" t="s">
        <v>34166</v>
      </c>
      <c r="B23157">
        <v>705</v>
      </c>
      <c r="C23157" s="3" t="str">
        <f>HYPERLINK("http://www.uniprot.org/uniprot/B9I3Q0","tr|B9I3Q0|B9I3Q0_POPTR")</f>
        <v>tr|B9I3Q0|B9I3Q0_POPTR</v>
      </c>
      <c r="D23157" t="s">
        <v>34167</v>
      </c>
      <c r="E23157">
        <v>95.5</v>
      </c>
      <c r="F23157">
        <v>89</v>
      </c>
      <c r="G23157">
        <v>4</v>
      </c>
      <c r="H23157">
        <v>0</v>
      </c>
      <c r="I23157">
        <v>436</v>
      </c>
      <c r="J23157">
        <v>702</v>
      </c>
      <c r="K23157">
        <v>1</v>
      </c>
      <c r="L23157">
        <v>150</v>
      </c>
      <c r="M23157">
        <v>238</v>
      </c>
      <c r="N23157" t="s">
        <v>18</v>
      </c>
      <c r="O23157" s="1">
        <v>2.3725300000000002E-41</v>
      </c>
      <c r="P23157">
        <v>441</v>
      </c>
    </row>
    <row r="23158" spans="1:16" x14ac:dyDescent="0.25">
      <c r="A23158" t="s">
        <v>34168</v>
      </c>
      <c r="B23158">
        <v>1608</v>
      </c>
      <c r="C23158" s="3" t="str">
        <f>HYPERLINK("http://www.uniprot.org/uniprot/I1KWC6","tr|I1KWC6|I1KWC6_SOYBN")</f>
        <v>tr|I1KWC6|I1KWC6_SOYBN</v>
      </c>
      <c r="D23158" t="s">
        <v>28</v>
      </c>
      <c r="E23158">
        <v>85.5</v>
      </c>
      <c r="F23158">
        <v>538</v>
      </c>
      <c r="G23158">
        <v>78</v>
      </c>
      <c r="H23158">
        <v>3</v>
      </c>
      <c r="I23158">
        <v>1</v>
      </c>
      <c r="J23158">
        <v>1605</v>
      </c>
      <c r="K23158">
        <v>1</v>
      </c>
      <c r="L23158">
        <v>1</v>
      </c>
      <c r="M23158">
        <v>538</v>
      </c>
      <c r="N23158" t="s">
        <v>18</v>
      </c>
      <c r="O23158">
        <v>0</v>
      </c>
      <c r="P23158">
        <v>2416</v>
      </c>
    </row>
    <row r="23159" spans="1:16" x14ac:dyDescent="0.25">
      <c r="A23159" t="s">
        <v>34169</v>
      </c>
      <c r="B23159">
        <v>681</v>
      </c>
      <c r="C23159" s="3" t="str">
        <f>HYPERLINK("http://www.uniprot.org/uniprot/B7FJD2","tr|B7FJD2|B7FJD2_MEDTR")</f>
        <v>tr|B7FJD2|B7FJD2_MEDTR</v>
      </c>
      <c r="D23159" t="s">
        <v>581</v>
      </c>
      <c r="E23159">
        <v>88.47</v>
      </c>
      <c r="F23159">
        <v>217</v>
      </c>
      <c r="G23159">
        <v>25</v>
      </c>
      <c r="H23159">
        <v>0</v>
      </c>
      <c r="I23159">
        <v>1</v>
      </c>
      <c r="J23159">
        <v>651</v>
      </c>
      <c r="K23159">
        <v>1</v>
      </c>
      <c r="L23159">
        <v>1</v>
      </c>
      <c r="M23159">
        <v>217</v>
      </c>
      <c r="N23159" t="s">
        <v>18</v>
      </c>
      <c r="O23159" s="1">
        <v>4.8290099999999998E-105</v>
      </c>
      <c r="P23159">
        <v>990</v>
      </c>
    </row>
    <row r="23160" spans="1:16" x14ac:dyDescent="0.25">
      <c r="A23160" t="s">
        <v>34170</v>
      </c>
      <c r="B23160">
        <v>1113</v>
      </c>
      <c r="C23160" s="3" t="str">
        <f>HYPERLINK("http://www.uniprot.org/uniprot/I1JTD1","tr|I1JTD1|I1JTD1_SOYBN")</f>
        <v>tr|I1JTD1|I1JTD1_SOYBN</v>
      </c>
      <c r="D23160" t="s">
        <v>28</v>
      </c>
      <c r="E23160">
        <v>67.2</v>
      </c>
      <c r="F23160">
        <v>369</v>
      </c>
      <c r="G23160">
        <v>121</v>
      </c>
      <c r="H23160">
        <v>24</v>
      </c>
      <c r="I23160">
        <v>1</v>
      </c>
      <c r="J23160">
        <v>1035</v>
      </c>
      <c r="K23160">
        <v>1</v>
      </c>
      <c r="L23160">
        <v>1</v>
      </c>
      <c r="M23160">
        <v>364</v>
      </c>
      <c r="N23160" t="s">
        <v>18</v>
      </c>
      <c r="O23160" s="1">
        <v>1.9552999999999999E-131</v>
      </c>
      <c r="P23160">
        <v>1221</v>
      </c>
    </row>
    <row r="23161" spans="1:16" x14ac:dyDescent="0.25">
      <c r="A23161" t="s">
        <v>34171</v>
      </c>
      <c r="B23161">
        <v>1128</v>
      </c>
      <c r="C23161" s="3" t="str">
        <f>HYPERLINK("http://www.uniprot.org/uniprot/K7LHL0","tr|K7LHL0|K7LHL0_SOYBN")</f>
        <v>tr|K7LHL0|K7LHL0_SOYBN</v>
      </c>
      <c r="D23161" t="s">
        <v>28</v>
      </c>
      <c r="E23161">
        <v>78.08</v>
      </c>
      <c r="F23161">
        <v>356</v>
      </c>
      <c r="G23161">
        <v>78</v>
      </c>
      <c r="H23161">
        <v>2</v>
      </c>
      <c r="I23161">
        <v>1</v>
      </c>
      <c r="J23161">
        <v>1062</v>
      </c>
      <c r="K23161">
        <v>1</v>
      </c>
      <c r="L23161">
        <v>1</v>
      </c>
      <c r="M23161">
        <v>354</v>
      </c>
      <c r="N23161" t="s">
        <v>18</v>
      </c>
      <c r="O23161" s="1">
        <v>3.99981E-156</v>
      </c>
      <c r="P23161">
        <v>1434</v>
      </c>
    </row>
    <row r="23162" spans="1:16" x14ac:dyDescent="0.25">
      <c r="A23162" t="s">
        <v>34172</v>
      </c>
      <c r="B23162">
        <v>501</v>
      </c>
      <c r="C23162" s="3" t="str">
        <f>HYPERLINK("http://www.uniprot.org/uniprot/G7JB51","tr|G7JB51|G7JB51_MEDTR")</f>
        <v>tr|G7JB51|G7JB51_MEDTR</v>
      </c>
      <c r="D23162" t="s">
        <v>34173</v>
      </c>
      <c r="E23162">
        <v>69.75</v>
      </c>
      <c r="F23162">
        <v>162</v>
      </c>
      <c r="G23162">
        <v>49</v>
      </c>
      <c r="H23162">
        <v>6</v>
      </c>
      <c r="I23162">
        <v>1</v>
      </c>
      <c r="J23162">
        <v>468</v>
      </c>
      <c r="K23162">
        <v>1</v>
      </c>
      <c r="L23162">
        <v>1</v>
      </c>
      <c r="M23162">
        <v>160</v>
      </c>
      <c r="N23162" t="s">
        <v>18</v>
      </c>
      <c r="O23162" s="1">
        <v>3.1410500000000002E-60</v>
      </c>
      <c r="P23162">
        <v>601</v>
      </c>
    </row>
    <row r="23163" spans="1:16" x14ac:dyDescent="0.25">
      <c r="A23163" t="s">
        <v>34174</v>
      </c>
      <c r="B23163">
        <v>1560</v>
      </c>
      <c r="C23163" s="3" t="str">
        <f>HYPERLINK("http://www.uniprot.org/uniprot/G7IZY5","tr|G7IZY5|G7IZY5_MEDTR")</f>
        <v>tr|G7IZY5|G7IZY5_MEDTR</v>
      </c>
      <c r="D23163" t="s">
        <v>34175</v>
      </c>
      <c r="E23163">
        <v>92.06</v>
      </c>
      <c r="F23163">
        <v>517</v>
      </c>
      <c r="G23163">
        <v>41</v>
      </c>
      <c r="H23163">
        <v>0</v>
      </c>
      <c r="I23163">
        <v>7</v>
      </c>
      <c r="J23163">
        <v>1557</v>
      </c>
      <c r="K23163">
        <v>1</v>
      </c>
      <c r="L23163">
        <v>2</v>
      </c>
      <c r="M23163">
        <v>518</v>
      </c>
      <c r="N23163" t="s">
        <v>18</v>
      </c>
      <c r="O23163">
        <v>0</v>
      </c>
      <c r="P23163">
        <v>2476</v>
      </c>
    </row>
    <row r="23164" spans="1:16" x14ac:dyDescent="0.25">
      <c r="A23164" t="s">
        <v>34176</v>
      </c>
      <c r="B23164">
        <v>2520</v>
      </c>
      <c r="C23164" s="3" t="str">
        <f>HYPERLINK("http://www.uniprot.org/uniprot/G7KE77","tr|G7KE77|G7KE77_MEDTR")</f>
        <v>tr|G7KE77|G7KE77_MEDTR</v>
      </c>
      <c r="D23164" t="s">
        <v>34177</v>
      </c>
      <c r="E23164">
        <v>80.45</v>
      </c>
      <c r="F23164">
        <v>875</v>
      </c>
      <c r="G23164">
        <v>171</v>
      </c>
      <c r="H23164">
        <v>37</v>
      </c>
      <c r="I23164">
        <v>4</v>
      </c>
      <c r="J23164">
        <v>2517</v>
      </c>
      <c r="K23164">
        <v>1</v>
      </c>
      <c r="L23164">
        <v>12</v>
      </c>
      <c r="M23164">
        <v>886</v>
      </c>
      <c r="N23164" t="s">
        <v>18</v>
      </c>
      <c r="O23164">
        <v>0</v>
      </c>
      <c r="P23164">
        <v>3561</v>
      </c>
    </row>
    <row r="23165" spans="1:16" x14ac:dyDescent="0.25">
      <c r="A23165" t="s">
        <v>34178</v>
      </c>
      <c r="B23165">
        <v>3291</v>
      </c>
      <c r="C23165" s="3" t="str">
        <f>HYPERLINK("http://www.uniprot.org/uniprot/G7LC91","tr|G7LC91|G7LC91_MEDTR")</f>
        <v>tr|G7LC91|G7LC91_MEDTR</v>
      </c>
      <c r="D23165" t="s">
        <v>34179</v>
      </c>
      <c r="E23165">
        <v>91.62</v>
      </c>
      <c r="F23165">
        <v>1098</v>
      </c>
      <c r="G23165">
        <v>92</v>
      </c>
      <c r="H23165">
        <v>2</v>
      </c>
      <c r="I23165">
        <v>1</v>
      </c>
      <c r="J23165">
        <v>3288</v>
      </c>
      <c r="K23165">
        <v>1</v>
      </c>
      <c r="L23165">
        <v>1</v>
      </c>
      <c r="M23165">
        <v>1098</v>
      </c>
      <c r="N23165" t="s">
        <v>18</v>
      </c>
      <c r="O23165">
        <v>0</v>
      </c>
      <c r="P23165">
        <v>5419</v>
      </c>
    </row>
    <row r="23166" spans="1:16" x14ac:dyDescent="0.25">
      <c r="A23166" t="s">
        <v>34180</v>
      </c>
      <c r="B23166">
        <v>1371</v>
      </c>
      <c r="C23166" s="3" t="str">
        <f>HYPERLINK("http://www.uniprot.org/uniprot/G7JIK6","tr|G7JIK6|G7JIK6_MEDTR")</f>
        <v>tr|G7JIK6|G7JIK6_MEDTR</v>
      </c>
      <c r="D23166" t="s">
        <v>34181</v>
      </c>
      <c r="E23166">
        <v>74.45</v>
      </c>
      <c r="F23166">
        <v>458</v>
      </c>
      <c r="G23166">
        <v>117</v>
      </c>
      <c r="H23166">
        <v>3</v>
      </c>
      <c r="I23166">
        <v>4</v>
      </c>
      <c r="J23166">
        <v>1368</v>
      </c>
      <c r="K23166">
        <v>1</v>
      </c>
      <c r="L23166">
        <v>10</v>
      </c>
      <c r="M23166">
        <v>442</v>
      </c>
      <c r="N23166" t="s">
        <v>18</v>
      </c>
      <c r="O23166">
        <v>0</v>
      </c>
      <c r="P23166">
        <v>1669</v>
      </c>
    </row>
    <row r="23167" spans="1:16" x14ac:dyDescent="0.25">
      <c r="A23167" t="s">
        <v>34182</v>
      </c>
      <c r="B23167">
        <v>2613</v>
      </c>
      <c r="C23167" s="3" t="str">
        <f>HYPERLINK("http://www.uniprot.org/uniprot/I1K3L0","tr|I1K3L0|I1K3L0_SOYBN")</f>
        <v>tr|I1K3L0|I1K3L0_SOYBN</v>
      </c>
      <c r="D23167" t="s">
        <v>28</v>
      </c>
      <c r="E23167">
        <v>84.18</v>
      </c>
      <c r="F23167">
        <v>866</v>
      </c>
      <c r="G23167">
        <v>137</v>
      </c>
      <c r="H23167">
        <v>0</v>
      </c>
      <c r="I23167">
        <v>13</v>
      </c>
      <c r="J23167">
        <v>2610</v>
      </c>
      <c r="K23167">
        <v>1</v>
      </c>
      <c r="L23167">
        <v>3</v>
      </c>
      <c r="M23167">
        <v>868</v>
      </c>
      <c r="N23167" t="s">
        <v>18</v>
      </c>
      <c r="O23167">
        <v>0</v>
      </c>
      <c r="P23167">
        <v>3882</v>
      </c>
    </row>
    <row r="23168" spans="1:16" x14ac:dyDescent="0.25">
      <c r="A23168" t="s">
        <v>34183</v>
      </c>
      <c r="B23168">
        <v>888</v>
      </c>
      <c r="C23168" s="3" t="str">
        <f>HYPERLINK("http://www.uniprot.org/uniprot/G7JKH5","tr|G7JKH5|G7JKH5_MEDTR")</f>
        <v>tr|G7JKH5|G7JKH5_MEDTR</v>
      </c>
      <c r="D23168" t="s">
        <v>34184</v>
      </c>
      <c r="E23168">
        <v>68.47</v>
      </c>
      <c r="F23168">
        <v>295</v>
      </c>
      <c r="G23168">
        <v>93</v>
      </c>
      <c r="H23168">
        <v>4</v>
      </c>
      <c r="I23168">
        <v>1</v>
      </c>
      <c r="J23168">
        <v>873</v>
      </c>
      <c r="K23168">
        <v>1</v>
      </c>
      <c r="L23168">
        <v>1</v>
      </c>
      <c r="M23168">
        <v>287</v>
      </c>
      <c r="N23168" t="s">
        <v>18</v>
      </c>
      <c r="O23168" s="1">
        <v>9.4364999999999999E-101</v>
      </c>
      <c r="P23168">
        <v>955</v>
      </c>
    </row>
    <row r="23169" spans="1:16" x14ac:dyDescent="0.25">
      <c r="A23169" t="s">
        <v>34185</v>
      </c>
      <c r="B23169">
        <v>189</v>
      </c>
      <c r="C23169" s="3" t="str">
        <f>HYPERLINK("http://www.uniprot.org/uniprot/Q6K853","tr|Q6K853|Q6K853_ORYSJ")</f>
        <v>tr|Q6K853|Q6K853_ORYSJ</v>
      </c>
      <c r="D23169" t="s">
        <v>34186</v>
      </c>
      <c r="E23169">
        <v>83.87</v>
      </c>
      <c r="F23169">
        <v>62</v>
      </c>
      <c r="G23169">
        <v>10</v>
      </c>
      <c r="H23169">
        <v>0</v>
      </c>
      <c r="I23169">
        <v>1</v>
      </c>
      <c r="J23169">
        <v>186</v>
      </c>
      <c r="K23169">
        <v>1</v>
      </c>
      <c r="L23169">
        <v>1</v>
      </c>
      <c r="M23169">
        <v>62</v>
      </c>
      <c r="N23169" t="s">
        <v>18</v>
      </c>
      <c r="O23169" s="1">
        <v>4.9322399999999997E-21</v>
      </c>
      <c r="P23169">
        <v>263</v>
      </c>
    </row>
    <row r="23170" spans="1:16" x14ac:dyDescent="0.25">
      <c r="A23170" t="s">
        <v>34187</v>
      </c>
      <c r="B23170">
        <v>735</v>
      </c>
      <c r="C23170" s="3" t="str">
        <f>HYPERLINK("http://www.uniprot.org/uniprot/I3T3F1","tr|I3T3F1|I3T3F1_MEDTR")</f>
        <v>tr|I3T3F1|I3T3F1_MEDTR</v>
      </c>
      <c r="D23170" t="s">
        <v>22</v>
      </c>
      <c r="E23170">
        <v>90.57</v>
      </c>
      <c r="F23170">
        <v>244</v>
      </c>
      <c r="G23170">
        <v>23</v>
      </c>
      <c r="H23170">
        <v>0</v>
      </c>
      <c r="I23170">
        <v>1</v>
      </c>
      <c r="J23170">
        <v>732</v>
      </c>
      <c r="K23170">
        <v>1</v>
      </c>
      <c r="L23170">
        <v>1</v>
      </c>
      <c r="M23170">
        <v>244</v>
      </c>
      <c r="N23170" t="s">
        <v>18</v>
      </c>
      <c r="O23170" s="1">
        <v>1.69026E-125</v>
      </c>
      <c r="P23170">
        <v>1167</v>
      </c>
    </row>
    <row r="23171" spans="1:16" x14ac:dyDescent="0.25">
      <c r="A23171" t="s">
        <v>34188</v>
      </c>
      <c r="B23171">
        <v>660</v>
      </c>
      <c r="C23171" s="3" t="str">
        <f>HYPERLINK("http://www.uniprot.org/uniprot/C6TLQ0","tr|C6TLQ0|C6TLQ0_SOYBN")</f>
        <v>tr|C6TLQ0|C6TLQ0_SOYBN</v>
      </c>
      <c r="D23171" t="s">
        <v>210</v>
      </c>
      <c r="E23171">
        <v>81.56</v>
      </c>
      <c r="F23171">
        <v>217</v>
      </c>
      <c r="G23171">
        <v>40</v>
      </c>
      <c r="H23171">
        <v>0</v>
      </c>
      <c r="I23171">
        <v>1</v>
      </c>
      <c r="J23171">
        <v>651</v>
      </c>
      <c r="K23171">
        <v>1</v>
      </c>
      <c r="L23171">
        <v>1</v>
      </c>
      <c r="M23171">
        <v>216</v>
      </c>
      <c r="N23171" t="s">
        <v>18</v>
      </c>
      <c r="O23171" s="1">
        <v>3.8900399999999999E-101</v>
      </c>
      <c r="P23171">
        <v>956</v>
      </c>
    </row>
    <row r="23172" spans="1:16" x14ac:dyDescent="0.25">
      <c r="A23172" t="s">
        <v>34189</v>
      </c>
      <c r="B23172">
        <v>1077</v>
      </c>
      <c r="C23172" s="3" t="str">
        <f>HYPERLINK("http://www.uniprot.org/uniprot/K7K2Y0","tr|K7K2Y0|K7K2Y0_SOYBN")</f>
        <v>tr|K7K2Y0|K7K2Y0_SOYBN</v>
      </c>
      <c r="D23172" t="s">
        <v>28</v>
      </c>
      <c r="E23172">
        <v>66.260000000000005</v>
      </c>
      <c r="F23172">
        <v>246</v>
      </c>
      <c r="G23172">
        <v>83</v>
      </c>
      <c r="H23172">
        <v>0</v>
      </c>
      <c r="I23172">
        <v>292</v>
      </c>
      <c r="J23172">
        <v>1029</v>
      </c>
      <c r="K23172">
        <v>1</v>
      </c>
      <c r="L23172">
        <v>317</v>
      </c>
      <c r="M23172">
        <v>542</v>
      </c>
      <c r="N23172" t="s">
        <v>18</v>
      </c>
      <c r="O23172" s="1">
        <v>4.1803700000000002E-83</v>
      </c>
      <c r="P23172">
        <v>804</v>
      </c>
    </row>
    <row r="23173" spans="1:16" x14ac:dyDescent="0.25">
      <c r="A23173" t="s">
        <v>34190</v>
      </c>
      <c r="B23173">
        <v>1179</v>
      </c>
      <c r="C23173" s="3" t="str">
        <f>HYPERLINK("http://www.uniprot.org/uniprot/K7MNX2","tr|K7MNX2|K7MNX2_SOYBN")</f>
        <v>tr|K7MNX2|K7MNX2_SOYBN</v>
      </c>
      <c r="D23173" t="s">
        <v>28</v>
      </c>
      <c r="E23173">
        <v>25.87</v>
      </c>
      <c r="F23173">
        <v>143</v>
      </c>
      <c r="G23173">
        <v>106</v>
      </c>
      <c r="H23173">
        <v>15</v>
      </c>
      <c r="I23173">
        <v>238</v>
      </c>
      <c r="J23173">
        <v>621</v>
      </c>
      <c r="K23173">
        <v>1</v>
      </c>
      <c r="L23173">
        <v>233</v>
      </c>
      <c r="M23173">
        <v>375</v>
      </c>
      <c r="N23173" t="s">
        <v>18</v>
      </c>
      <c r="O23173" s="1">
        <v>2.9864900000000001E-12</v>
      </c>
      <c r="P23173">
        <v>118</v>
      </c>
    </row>
    <row r="23174" spans="1:16" x14ac:dyDescent="0.25">
      <c r="A23174" t="s">
        <v>34191</v>
      </c>
      <c r="B23174">
        <v>348</v>
      </c>
      <c r="C23174" s="3" t="str">
        <f>HYPERLINK("http://www.uniprot.org/uniprot/G7JDY3","tr|G7JDY3|G7JDY3_MEDTR")</f>
        <v>tr|G7JDY3|G7JDY3_MEDTR</v>
      </c>
      <c r="D23174" t="s">
        <v>5717</v>
      </c>
      <c r="E23174">
        <v>63</v>
      </c>
      <c r="F23174">
        <v>100</v>
      </c>
      <c r="G23174">
        <v>37</v>
      </c>
      <c r="H23174">
        <v>0</v>
      </c>
      <c r="I23174">
        <v>46</v>
      </c>
      <c r="J23174">
        <v>345</v>
      </c>
      <c r="K23174">
        <v>1</v>
      </c>
      <c r="L23174">
        <v>15</v>
      </c>
      <c r="M23174">
        <v>114</v>
      </c>
      <c r="N23174" t="s">
        <v>18</v>
      </c>
      <c r="O23174" s="1">
        <v>8.2165000000000004E-29</v>
      </c>
      <c r="P23174">
        <v>330</v>
      </c>
    </row>
    <row r="23175" spans="1:16" x14ac:dyDescent="0.25">
      <c r="A23175" t="s">
        <v>34192</v>
      </c>
      <c r="B23175">
        <v>1116</v>
      </c>
      <c r="C23175" s="3" t="str">
        <f>HYPERLINK("http://www.uniprot.org/uniprot/Q8GTD6","tr|Q8GTD6|Q8GTD6_CICAR")</f>
        <v>tr|Q8GTD6|Q8GTD6_CICAR</v>
      </c>
      <c r="D23175" t="s">
        <v>34193</v>
      </c>
      <c r="E23175">
        <v>96.27</v>
      </c>
      <c r="F23175">
        <v>322</v>
      </c>
      <c r="G23175">
        <v>12</v>
      </c>
      <c r="H23175">
        <v>0</v>
      </c>
      <c r="I23175">
        <v>148</v>
      </c>
      <c r="J23175">
        <v>1113</v>
      </c>
      <c r="K23175">
        <v>1</v>
      </c>
      <c r="L23175">
        <v>1</v>
      </c>
      <c r="M23175">
        <v>322</v>
      </c>
      <c r="N23175" t="s">
        <v>18</v>
      </c>
      <c r="O23175" s="1">
        <v>1.81287E-177</v>
      </c>
      <c r="P23175">
        <v>1618</v>
      </c>
    </row>
    <row r="23176" spans="1:16" x14ac:dyDescent="0.25">
      <c r="A23176" t="s">
        <v>34194</v>
      </c>
      <c r="B23176">
        <v>810</v>
      </c>
      <c r="C23176" s="3" t="str">
        <f>HYPERLINK("http://www.uniprot.org/uniprot/A5AM06","tr|A5AM06|A5AM06_VITVI")</f>
        <v>tr|A5AM06|A5AM06_VITVI</v>
      </c>
      <c r="D23176" t="s">
        <v>1615</v>
      </c>
      <c r="E23176">
        <v>30.18</v>
      </c>
      <c r="F23176">
        <v>222</v>
      </c>
      <c r="G23176">
        <v>155</v>
      </c>
      <c r="H23176">
        <v>3</v>
      </c>
      <c r="I23176">
        <v>1</v>
      </c>
      <c r="J23176">
        <v>657</v>
      </c>
      <c r="K23176">
        <v>1</v>
      </c>
      <c r="L23176">
        <v>1063</v>
      </c>
      <c r="M23176">
        <v>1281</v>
      </c>
      <c r="N23176" t="s">
        <v>18</v>
      </c>
      <c r="O23176" s="1">
        <v>5.0833700000000001E-23</v>
      </c>
      <c r="P23176">
        <v>284</v>
      </c>
    </row>
    <row r="23177" spans="1:16" x14ac:dyDescent="0.25">
      <c r="A23177" t="s">
        <v>34195</v>
      </c>
      <c r="B23177">
        <v>744</v>
      </c>
      <c r="C23177" s="3" t="str">
        <f>HYPERLINK("http://www.uniprot.org/uniprot/G7JWR5","tr|G7JWR5|G7JWR5_MEDTR")</f>
        <v>tr|G7JWR5|G7JWR5_MEDTR</v>
      </c>
      <c r="D23177" t="s">
        <v>4803</v>
      </c>
      <c r="E23177">
        <v>57.93</v>
      </c>
      <c r="F23177">
        <v>233</v>
      </c>
      <c r="G23177">
        <v>98</v>
      </c>
      <c r="H23177">
        <v>11</v>
      </c>
      <c r="I23177">
        <v>4</v>
      </c>
      <c r="J23177">
        <v>669</v>
      </c>
      <c r="K23177">
        <v>1</v>
      </c>
      <c r="L23177">
        <v>263</v>
      </c>
      <c r="M23177">
        <v>495</v>
      </c>
      <c r="N23177" t="s">
        <v>18</v>
      </c>
      <c r="O23177" s="1">
        <v>2.9141700000000001E-72</v>
      </c>
      <c r="P23177">
        <v>708</v>
      </c>
    </row>
    <row r="23178" spans="1:16" x14ac:dyDescent="0.25">
      <c r="A23178" t="s">
        <v>34196</v>
      </c>
      <c r="B23178">
        <v>612</v>
      </c>
      <c r="C23178" s="3" t="str">
        <f>HYPERLINK("http://www.uniprot.org/uniprot/Q42461","tr|Q42461|Q42461_CANGL")</f>
        <v>tr|Q42461|Q42461_CANGL</v>
      </c>
      <c r="D23178" t="s">
        <v>34197</v>
      </c>
      <c r="E23178">
        <v>63.51</v>
      </c>
      <c r="F23178">
        <v>148</v>
      </c>
      <c r="G23178">
        <v>54</v>
      </c>
      <c r="H23178">
        <v>3</v>
      </c>
      <c r="I23178">
        <v>1</v>
      </c>
      <c r="J23178">
        <v>435</v>
      </c>
      <c r="K23178">
        <v>1</v>
      </c>
      <c r="L23178">
        <v>1</v>
      </c>
      <c r="M23178">
        <v>146</v>
      </c>
      <c r="N23178" t="s">
        <v>18</v>
      </c>
      <c r="O23178" s="1">
        <v>6.2205000000000004E-44</v>
      </c>
      <c r="P23178">
        <v>462</v>
      </c>
    </row>
    <row r="23179" spans="1:16" x14ac:dyDescent="0.25">
      <c r="A23179" t="s">
        <v>34198</v>
      </c>
      <c r="B23179">
        <v>456</v>
      </c>
      <c r="C23179" s="3" t="str">
        <f>HYPERLINK("http://www.uniprot.org/uniprot/I3T5Y0","tr|I3T5Y0|I3T5Y0_MEDTR")</f>
        <v>tr|I3T5Y0|I3T5Y0_MEDTR</v>
      </c>
      <c r="D23179" t="s">
        <v>22</v>
      </c>
      <c r="E23179">
        <v>83.44</v>
      </c>
      <c r="F23179">
        <v>145</v>
      </c>
      <c r="G23179">
        <v>24</v>
      </c>
      <c r="H23179">
        <v>0</v>
      </c>
      <c r="I23179">
        <v>1</v>
      </c>
      <c r="J23179">
        <v>435</v>
      </c>
      <c r="K23179">
        <v>1</v>
      </c>
      <c r="L23179">
        <v>1</v>
      </c>
      <c r="M23179">
        <v>143</v>
      </c>
      <c r="N23179" t="s">
        <v>18</v>
      </c>
      <c r="O23179" s="1">
        <v>1.13572E-62</v>
      </c>
      <c r="P23179">
        <v>622</v>
      </c>
    </row>
    <row r="23180" spans="1:16" x14ac:dyDescent="0.25">
      <c r="A23180" t="s">
        <v>34199</v>
      </c>
      <c r="B23180">
        <v>1740</v>
      </c>
      <c r="C23180" s="3" t="str">
        <f>HYPERLINK("http://www.uniprot.org/uniprot/K7N0C2","tr|K7N0C2|K7N0C2_SOYBN")</f>
        <v>tr|K7N0C2|K7N0C2_SOYBN</v>
      </c>
      <c r="D23180" t="s">
        <v>28</v>
      </c>
      <c r="E23180">
        <v>61.97</v>
      </c>
      <c r="F23180">
        <v>618</v>
      </c>
      <c r="G23180">
        <v>235</v>
      </c>
      <c r="H23180">
        <v>54</v>
      </c>
      <c r="I23180">
        <v>46</v>
      </c>
      <c r="J23180">
        <v>1737</v>
      </c>
      <c r="K23180">
        <v>1</v>
      </c>
      <c r="L23180">
        <v>10</v>
      </c>
      <c r="M23180">
        <v>611</v>
      </c>
      <c r="N23180" t="s">
        <v>18</v>
      </c>
      <c r="O23180">
        <v>0</v>
      </c>
      <c r="P23180">
        <v>1694</v>
      </c>
    </row>
    <row r="23181" spans="1:16" x14ac:dyDescent="0.25">
      <c r="A23181" t="s">
        <v>34200</v>
      </c>
      <c r="B23181">
        <v>759</v>
      </c>
      <c r="C23181" s="3" t="str">
        <f>HYPERLINK("http://www.uniprot.org/uniprot/G7L0L2","tr|G7L0L2|G7L0L2_MEDTR")</f>
        <v>tr|G7L0L2|G7L0L2_MEDTR</v>
      </c>
      <c r="D23181" t="s">
        <v>34201</v>
      </c>
      <c r="E23181">
        <v>67.849999999999994</v>
      </c>
      <c r="F23181">
        <v>252</v>
      </c>
      <c r="G23181">
        <v>81</v>
      </c>
      <c r="H23181">
        <v>0</v>
      </c>
      <c r="I23181">
        <v>1</v>
      </c>
      <c r="J23181">
        <v>756</v>
      </c>
      <c r="K23181">
        <v>1</v>
      </c>
      <c r="L23181">
        <v>85</v>
      </c>
      <c r="M23181">
        <v>335</v>
      </c>
      <c r="N23181" t="s">
        <v>18</v>
      </c>
      <c r="O23181" s="1">
        <v>1.7807500000000001E-88</v>
      </c>
      <c r="P23181">
        <v>848</v>
      </c>
    </row>
    <row r="23182" spans="1:16" x14ac:dyDescent="0.25">
      <c r="A23182" t="s">
        <v>34202</v>
      </c>
      <c r="B23182">
        <v>354</v>
      </c>
      <c r="C23182" s="3" t="str">
        <f>HYPERLINK("http://www.uniprot.org/uniprot/I1KWC5","tr|I1KWC5|I1KWC5_SOYBN")</f>
        <v>tr|I1KWC5|I1KWC5_SOYBN</v>
      </c>
      <c r="D23182" t="s">
        <v>28</v>
      </c>
      <c r="E23182">
        <v>77.77</v>
      </c>
      <c r="F23182">
        <v>117</v>
      </c>
      <c r="G23182">
        <v>26</v>
      </c>
      <c r="H23182">
        <v>0</v>
      </c>
      <c r="I23182">
        <v>1</v>
      </c>
      <c r="J23182">
        <v>351</v>
      </c>
      <c r="K23182">
        <v>1</v>
      </c>
      <c r="L23182">
        <v>1</v>
      </c>
      <c r="M23182">
        <v>117</v>
      </c>
      <c r="N23182" t="s">
        <v>18</v>
      </c>
      <c r="O23182" s="1">
        <v>4.1641599999999999E-44</v>
      </c>
      <c r="P23182">
        <v>462</v>
      </c>
    </row>
    <row r="23183" spans="1:16" x14ac:dyDescent="0.25">
      <c r="A23183" t="s">
        <v>34203</v>
      </c>
      <c r="B23183">
        <v>1023</v>
      </c>
      <c r="C23183" s="3" t="str">
        <f>HYPERLINK("http://www.uniprot.org/uniprot/I1NF47","tr|I1NF47|I1NF47_SOYBN")</f>
        <v>tr|I1NF47|I1NF47_SOYBN</v>
      </c>
      <c r="D23183" t="s">
        <v>71</v>
      </c>
      <c r="E23183">
        <v>66.14</v>
      </c>
      <c r="F23183">
        <v>319</v>
      </c>
      <c r="G23183">
        <v>108</v>
      </c>
      <c r="H23183">
        <v>1</v>
      </c>
      <c r="I23183">
        <v>1</v>
      </c>
      <c r="J23183">
        <v>954</v>
      </c>
      <c r="K23183">
        <v>1</v>
      </c>
      <c r="L23183">
        <v>1</v>
      </c>
      <c r="M23183">
        <v>313</v>
      </c>
      <c r="N23183" t="s">
        <v>18</v>
      </c>
      <c r="O23183" s="1">
        <v>3.0361799999999998E-112</v>
      </c>
      <c r="P23183">
        <v>1055</v>
      </c>
    </row>
    <row r="23184" spans="1:16" x14ac:dyDescent="0.25">
      <c r="A23184" t="s">
        <v>34204</v>
      </c>
      <c r="B23184">
        <v>795</v>
      </c>
      <c r="C23184" s="3" t="str">
        <f>HYPERLINK("http://www.uniprot.org/uniprot/I1M8F2","tr|I1M8F2|I1M8F2_SOYBN")</f>
        <v>tr|I1M8F2|I1M8F2_SOYBN</v>
      </c>
      <c r="D23184" t="s">
        <v>28</v>
      </c>
      <c r="E23184">
        <v>72.680000000000007</v>
      </c>
      <c r="F23184">
        <v>238</v>
      </c>
      <c r="G23184">
        <v>65</v>
      </c>
      <c r="H23184">
        <v>0</v>
      </c>
      <c r="I23184">
        <v>79</v>
      </c>
      <c r="J23184">
        <v>792</v>
      </c>
      <c r="K23184">
        <v>1</v>
      </c>
      <c r="L23184">
        <v>22</v>
      </c>
      <c r="M23184">
        <v>259</v>
      </c>
      <c r="N23184" t="s">
        <v>18</v>
      </c>
      <c r="O23184" s="1">
        <v>2.14671E-95</v>
      </c>
      <c r="P23184">
        <v>908</v>
      </c>
    </row>
    <row r="23185" spans="1:16" x14ac:dyDescent="0.25">
      <c r="A23185" t="s">
        <v>34205</v>
      </c>
      <c r="B23185">
        <v>777</v>
      </c>
      <c r="C23185" s="3" t="str">
        <f>HYPERLINK("http://www.uniprot.org/uniprot/C6TJQ1","tr|C6TJQ1|C6TJQ1_SOYBN")</f>
        <v>tr|C6TJQ1|C6TJQ1_SOYBN</v>
      </c>
      <c r="D23185" t="s">
        <v>210</v>
      </c>
      <c r="E23185">
        <v>92.88</v>
      </c>
      <c r="F23185">
        <v>239</v>
      </c>
      <c r="G23185">
        <v>17</v>
      </c>
      <c r="H23185">
        <v>0</v>
      </c>
      <c r="I23185">
        <v>58</v>
      </c>
      <c r="J23185">
        <v>774</v>
      </c>
      <c r="K23185">
        <v>1</v>
      </c>
      <c r="L23185">
        <v>20</v>
      </c>
      <c r="M23185">
        <v>258</v>
      </c>
      <c r="N23185" t="s">
        <v>18</v>
      </c>
      <c r="O23185" s="1">
        <v>1.6781100000000001E-129</v>
      </c>
      <c r="P23185">
        <v>1202</v>
      </c>
    </row>
    <row r="23186" spans="1:16" x14ac:dyDescent="0.25">
      <c r="A23186" t="s">
        <v>34206</v>
      </c>
      <c r="B23186">
        <v>741</v>
      </c>
      <c r="C23186" s="3" t="str">
        <f>HYPERLINK("http://www.uniprot.org/uniprot/G7LD93","tr|G7LD93|G7LD93_MEDTR")</f>
        <v>tr|G7LD93|G7LD93_MEDTR</v>
      </c>
      <c r="D23186" t="s">
        <v>34207</v>
      </c>
      <c r="E23186">
        <v>80.400000000000006</v>
      </c>
      <c r="F23186">
        <v>245</v>
      </c>
      <c r="G23186">
        <v>48</v>
      </c>
      <c r="H23186">
        <v>0</v>
      </c>
      <c r="I23186">
        <v>4</v>
      </c>
      <c r="J23186">
        <v>738</v>
      </c>
      <c r="K23186">
        <v>1</v>
      </c>
      <c r="L23186">
        <v>17</v>
      </c>
      <c r="M23186">
        <v>261</v>
      </c>
      <c r="N23186" t="s">
        <v>18</v>
      </c>
      <c r="O23186" s="1">
        <v>1.32545E-109</v>
      </c>
      <c r="P23186">
        <v>1030</v>
      </c>
    </row>
    <row r="23187" spans="1:16" x14ac:dyDescent="0.25">
      <c r="A23187" t="s">
        <v>34208</v>
      </c>
      <c r="B23187">
        <v>1773</v>
      </c>
      <c r="C23187" s="3" t="str">
        <f>HYPERLINK("http://www.uniprot.org/uniprot/K7KPP9","tr|K7KPP9|K7KPP9_SOYBN")</f>
        <v>tr|K7KPP9|K7KPP9_SOYBN</v>
      </c>
      <c r="D23187" t="s">
        <v>117</v>
      </c>
      <c r="E23187">
        <v>79.569999999999993</v>
      </c>
      <c r="F23187">
        <v>563</v>
      </c>
      <c r="G23187">
        <v>115</v>
      </c>
      <c r="H23187">
        <v>1</v>
      </c>
      <c r="I23187">
        <v>1</v>
      </c>
      <c r="J23187">
        <v>1686</v>
      </c>
      <c r="K23187">
        <v>1</v>
      </c>
      <c r="L23187">
        <v>80</v>
      </c>
      <c r="M23187">
        <v>642</v>
      </c>
      <c r="N23187" t="s">
        <v>18</v>
      </c>
      <c r="O23187">
        <v>0</v>
      </c>
      <c r="P23187">
        <v>2219</v>
      </c>
    </row>
    <row r="23188" spans="1:16" x14ac:dyDescent="0.25">
      <c r="A23188" t="s">
        <v>34209</v>
      </c>
      <c r="B23188">
        <v>900</v>
      </c>
      <c r="C23188" s="3" t="str">
        <f>HYPERLINK("http://www.uniprot.org/uniprot/G7LC93","tr|G7LC93|G7LC93_MEDTR")</f>
        <v>tr|G7LC93|G7LC93_MEDTR</v>
      </c>
      <c r="D23188" t="s">
        <v>34210</v>
      </c>
      <c r="E23188">
        <v>94.98</v>
      </c>
      <c r="F23188">
        <v>299</v>
      </c>
      <c r="G23188">
        <v>15</v>
      </c>
      <c r="H23188">
        <v>0</v>
      </c>
      <c r="I23188">
        <v>1</v>
      </c>
      <c r="J23188">
        <v>897</v>
      </c>
      <c r="K23188">
        <v>1</v>
      </c>
      <c r="L23188">
        <v>8</v>
      </c>
      <c r="M23188">
        <v>306</v>
      </c>
      <c r="N23188" t="s">
        <v>18</v>
      </c>
      <c r="O23188" s="1">
        <v>7.5152299999999995E-170</v>
      </c>
      <c r="P23188">
        <v>1551</v>
      </c>
    </row>
    <row r="23189" spans="1:16" x14ac:dyDescent="0.25">
      <c r="A23189" t="s">
        <v>34211</v>
      </c>
      <c r="B23189">
        <v>594</v>
      </c>
      <c r="C23189" s="3" t="str">
        <f>HYPERLINK("http://www.uniprot.org/uniprot/G7JIK7","tr|G7JIK7|G7JIK7_MEDTR")</f>
        <v>tr|G7JIK7|G7JIK7_MEDTR</v>
      </c>
      <c r="D23189" t="s">
        <v>34212</v>
      </c>
      <c r="E23189">
        <v>67.63</v>
      </c>
      <c r="F23189">
        <v>173</v>
      </c>
      <c r="G23189">
        <v>56</v>
      </c>
      <c r="H23189">
        <v>0</v>
      </c>
      <c r="I23189">
        <v>58</v>
      </c>
      <c r="J23189">
        <v>576</v>
      </c>
      <c r="K23189">
        <v>1</v>
      </c>
      <c r="L23189">
        <v>18</v>
      </c>
      <c r="M23189">
        <v>172</v>
      </c>
      <c r="N23189" t="s">
        <v>18</v>
      </c>
      <c r="O23189" s="1">
        <v>4.4599899999999998E-57</v>
      </c>
      <c r="P23189">
        <v>575</v>
      </c>
    </row>
    <row r="23190" spans="1:16" x14ac:dyDescent="0.25">
      <c r="A23190" t="s">
        <v>34213</v>
      </c>
      <c r="B23190">
        <v>522</v>
      </c>
      <c r="C23190" s="3" t="str">
        <f>HYPERLINK("http://www.uniprot.org/uniprot/I3SHA1","tr|I3SHA1|I3SHA1_MEDTR")</f>
        <v>tr|I3SHA1|I3SHA1_MEDTR</v>
      </c>
      <c r="D23190" t="s">
        <v>22</v>
      </c>
      <c r="E23190">
        <v>94.79</v>
      </c>
      <c r="F23190">
        <v>173</v>
      </c>
      <c r="G23190">
        <v>9</v>
      </c>
      <c r="H23190">
        <v>0</v>
      </c>
      <c r="I23190">
        <v>1</v>
      </c>
      <c r="J23190">
        <v>519</v>
      </c>
      <c r="K23190">
        <v>1</v>
      </c>
      <c r="L23190">
        <v>1</v>
      </c>
      <c r="M23190">
        <v>173</v>
      </c>
      <c r="N23190" t="s">
        <v>18</v>
      </c>
      <c r="O23190" s="1">
        <v>2.8907399999999999E-90</v>
      </c>
      <c r="P23190">
        <v>860</v>
      </c>
    </row>
    <row r="23191" spans="1:16" x14ac:dyDescent="0.25">
      <c r="A23191" t="s">
        <v>34214</v>
      </c>
      <c r="B23191">
        <v>306</v>
      </c>
      <c r="C23191" s="3" t="str">
        <f>HYPERLINK("http://www.uniprot.org/uniprot/B3F8G6","tr|B3F8G6|B3F8G6_NICLS")</f>
        <v>tr|B3F8G6|B3F8G6_NICLS</v>
      </c>
      <c r="D23191" t="s">
        <v>34215</v>
      </c>
      <c r="E23191">
        <v>78.569999999999993</v>
      </c>
      <c r="F23191">
        <v>56</v>
      </c>
      <c r="G23191">
        <v>12</v>
      </c>
      <c r="H23191">
        <v>2</v>
      </c>
      <c r="I23191">
        <v>70</v>
      </c>
      <c r="J23191">
        <v>231</v>
      </c>
      <c r="K23191">
        <v>1</v>
      </c>
      <c r="L23191">
        <v>244</v>
      </c>
      <c r="M23191">
        <v>299</v>
      </c>
      <c r="N23191" t="s">
        <v>18</v>
      </c>
      <c r="O23191" s="1">
        <v>1.36305E-16</v>
      </c>
      <c r="P23191">
        <v>219</v>
      </c>
    </row>
    <row r="23192" spans="1:16" x14ac:dyDescent="0.25">
      <c r="A23192" t="s">
        <v>34216</v>
      </c>
      <c r="B23192">
        <v>4161</v>
      </c>
      <c r="C23192" s="3" t="str">
        <f>HYPERLINK("http://www.uniprot.org/uniprot/I1J9V8","tr|I1J9V8|I1J9V8_SOYBN")</f>
        <v>tr|I1J9V8|I1J9V8_SOYBN</v>
      </c>
      <c r="D23192" t="s">
        <v>71</v>
      </c>
      <c r="E23192">
        <v>61.45</v>
      </c>
      <c r="F23192">
        <v>1440</v>
      </c>
      <c r="G23192">
        <v>555</v>
      </c>
      <c r="H23192">
        <v>55</v>
      </c>
      <c r="I23192">
        <v>1</v>
      </c>
      <c r="J23192">
        <v>4155</v>
      </c>
      <c r="K23192">
        <v>1</v>
      </c>
      <c r="L23192">
        <v>1</v>
      </c>
      <c r="M23192">
        <v>1423</v>
      </c>
      <c r="N23192" t="s">
        <v>18</v>
      </c>
      <c r="O23192">
        <v>0</v>
      </c>
      <c r="P23192">
        <v>4211</v>
      </c>
    </row>
    <row r="23193" spans="1:16" x14ac:dyDescent="0.25">
      <c r="A23193" t="s">
        <v>34217</v>
      </c>
      <c r="B23193">
        <v>1716</v>
      </c>
      <c r="C23193" s="3" t="str">
        <f>HYPERLINK("http://www.uniprot.org/uniprot/G7LG04","tr|G7LG04|G7LG04_MEDTR")</f>
        <v>tr|G7LG04|G7LG04_MEDTR</v>
      </c>
      <c r="D23193" t="s">
        <v>34218</v>
      </c>
      <c r="E23193">
        <v>81.99</v>
      </c>
      <c r="F23193">
        <v>572</v>
      </c>
      <c r="G23193">
        <v>103</v>
      </c>
      <c r="H23193">
        <v>1</v>
      </c>
      <c r="I23193">
        <v>1</v>
      </c>
      <c r="J23193">
        <v>1713</v>
      </c>
      <c r="K23193">
        <v>1</v>
      </c>
      <c r="L23193">
        <v>1</v>
      </c>
      <c r="M23193">
        <v>572</v>
      </c>
      <c r="N23193" t="s">
        <v>18</v>
      </c>
      <c r="O23193">
        <v>0</v>
      </c>
      <c r="P23193">
        <v>2422</v>
      </c>
    </row>
    <row r="23194" spans="1:16" x14ac:dyDescent="0.25">
      <c r="A23194" t="s">
        <v>34219</v>
      </c>
      <c r="B23194">
        <v>471</v>
      </c>
      <c r="C23194" s="3" t="str">
        <f>HYPERLINK("http://www.uniprot.org/uniprot/I3SA75","tr|I3SA75|I3SA75_MEDTR")</f>
        <v>tr|I3SA75|I3SA75_MEDTR</v>
      </c>
      <c r="D23194" t="s">
        <v>22</v>
      </c>
      <c r="E23194">
        <v>95.51</v>
      </c>
      <c r="F23194">
        <v>156</v>
      </c>
      <c r="G23194">
        <v>7</v>
      </c>
      <c r="H23194">
        <v>0</v>
      </c>
      <c r="I23194">
        <v>1</v>
      </c>
      <c r="J23194">
        <v>468</v>
      </c>
      <c r="K23194">
        <v>1</v>
      </c>
      <c r="L23194">
        <v>51</v>
      </c>
      <c r="M23194">
        <v>206</v>
      </c>
      <c r="N23194" t="s">
        <v>18</v>
      </c>
      <c r="O23194" s="1">
        <v>6.2416799999999996E-77</v>
      </c>
      <c r="P23194">
        <v>745</v>
      </c>
    </row>
    <row r="23195" spans="1:16" x14ac:dyDescent="0.25">
      <c r="A23195" t="s">
        <v>34220</v>
      </c>
      <c r="B23195">
        <v>531</v>
      </c>
      <c r="C23195" s="3" t="str">
        <f>HYPERLINK("http://www.uniprot.org/uniprot/G7L8N0","tr|G7L8N0|G7L8N0_MEDTR")</f>
        <v>tr|G7L8N0|G7L8N0_MEDTR</v>
      </c>
      <c r="D23195" t="s">
        <v>378</v>
      </c>
      <c r="E23195">
        <v>43.93</v>
      </c>
      <c r="F23195">
        <v>173</v>
      </c>
      <c r="G23195">
        <v>97</v>
      </c>
      <c r="H23195">
        <v>13</v>
      </c>
      <c r="I23195">
        <v>49</v>
      </c>
      <c r="J23195">
        <v>528</v>
      </c>
      <c r="K23195">
        <v>1</v>
      </c>
      <c r="L23195">
        <v>11</v>
      </c>
      <c r="M23195">
        <v>182</v>
      </c>
      <c r="N23195" t="s">
        <v>18</v>
      </c>
      <c r="O23195" s="1">
        <v>5.9958699999999998E-35</v>
      </c>
      <c r="P23195">
        <v>383</v>
      </c>
    </row>
    <row r="23196" spans="1:16" x14ac:dyDescent="0.25">
      <c r="A23196" t="s">
        <v>34221</v>
      </c>
      <c r="B23196">
        <v>492</v>
      </c>
      <c r="C23196" s="3" t="str">
        <f>HYPERLINK("http://www.uniprot.org/uniprot/G7IVD3","tr|G7IVD3|G7IVD3_MEDTR")</f>
        <v>tr|G7IVD3|G7IVD3_MEDTR</v>
      </c>
      <c r="D23196" t="s">
        <v>34222</v>
      </c>
      <c r="E23196">
        <v>42.33</v>
      </c>
      <c r="F23196">
        <v>163</v>
      </c>
      <c r="G23196">
        <v>94</v>
      </c>
      <c r="H23196">
        <v>0</v>
      </c>
      <c r="I23196">
        <v>1</v>
      </c>
      <c r="J23196">
        <v>489</v>
      </c>
      <c r="K23196">
        <v>1</v>
      </c>
      <c r="L23196">
        <v>1</v>
      </c>
      <c r="M23196">
        <v>162</v>
      </c>
      <c r="N23196" t="s">
        <v>18</v>
      </c>
      <c r="O23196" s="1">
        <v>3.82026E-26</v>
      </c>
      <c r="P23196">
        <v>307</v>
      </c>
    </row>
    <row r="23197" spans="1:16" x14ac:dyDescent="0.25">
      <c r="A23197" t="s">
        <v>34223</v>
      </c>
      <c r="B23197">
        <v>696</v>
      </c>
      <c r="C23197" s="3" t="str">
        <f>HYPERLINK("http://www.uniprot.org/uniprot/K7MNX2","tr|K7MNX2|K7MNX2_SOYBN")</f>
        <v>tr|K7MNX2|K7MNX2_SOYBN</v>
      </c>
      <c r="D23197" t="s">
        <v>28</v>
      </c>
      <c r="E23197">
        <v>27.11</v>
      </c>
      <c r="F23197">
        <v>118</v>
      </c>
      <c r="G23197">
        <v>86</v>
      </c>
      <c r="H23197">
        <v>2</v>
      </c>
      <c r="I23197">
        <v>1</v>
      </c>
      <c r="J23197">
        <v>348</v>
      </c>
      <c r="K23197">
        <v>1</v>
      </c>
      <c r="L23197">
        <v>404</v>
      </c>
      <c r="M23197">
        <v>521</v>
      </c>
      <c r="N23197" t="s">
        <v>18</v>
      </c>
      <c r="O23197" s="1">
        <v>2.4768000000000001E-11</v>
      </c>
      <c r="P23197">
        <v>182</v>
      </c>
    </row>
    <row r="23198" spans="1:16" x14ac:dyDescent="0.25">
      <c r="A23198" t="s">
        <v>34224</v>
      </c>
      <c r="B23198">
        <v>990</v>
      </c>
      <c r="C23198" s="3" t="str">
        <f>HYPERLINK("http://www.uniprot.org/uniprot/G7LBP4","tr|G7LBP4|G7LBP4_MEDTR")</f>
        <v>tr|G7LBP4|G7LBP4_MEDTR</v>
      </c>
      <c r="D23198" t="s">
        <v>34225</v>
      </c>
      <c r="E23198">
        <v>62.61</v>
      </c>
      <c r="F23198">
        <v>222</v>
      </c>
      <c r="G23198">
        <v>83</v>
      </c>
      <c r="H23198">
        <v>34</v>
      </c>
      <c r="I23198">
        <v>424</v>
      </c>
      <c r="J23198">
        <v>987</v>
      </c>
      <c r="K23198">
        <v>1</v>
      </c>
      <c r="L23198">
        <v>331</v>
      </c>
      <c r="M23198">
        <v>552</v>
      </c>
      <c r="N23198" t="s">
        <v>18</v>
      </c>
      <c r="O23198" s="1">
        <v>7.6271799999999995E-73</v>
      </c>
      <c r="P23198">
        <v>715</v>
      </c>
    </row>
    <row r="23199" spans="1:16" x14ac:dyDescent="0.25">
      <c r="A23199" t="s">
        <v>34226</v>
      </c>
      <c r="B23199">
        <v>348</v>
      </c>
      <c r="C23199" s="3" t="str">
        <f>HYPERLINK("http://www.uniprot.org/uniprot/G7JDY3","tr|G7JDY3|G7JDY3_MEDTR")</f>
        <v>tr|G7JDY3|G7JDY3_MEDTR</v>
      </c>
      <c r="D23199" t="s">
        <v>5717</v>
      </c>
      <c r="E23199">
        <v>63</v>
      </c>
      <c r="F23199">
        <v>100</v>
      </c>
      <c r="G23199">
        <v>37</v>
      </c>
      <c r="H23199">
        <v>0</v>
      </c>
      <c r="I23199">
        <v>46</v>
      </c>
      <c r="J23199">
        <v>345</v>
      </c>
      <c r="K23199">
        <v>1</v>
      </c>
      <c r="L23199">
        <v>15</v>
      </c>
      <c r="M23199">
        <v>114</v>
      </c>
      <c r="N23199" t="s">
        <v>18</v>
      </c>
      <c r="O23199" s="1">
        <v>8.2165000000000004E-29</v>
      </c>
      <c r="P23199">
        <v>330</v>
      </c>
    </row>
    <row r="23200" spans="1:16" x14ac:dyDescent="0.25">
      <c r="A23200" t="s">
        <v>34227</v>
      </c>
      <c r="B23200">
        <v>2232</v>
      </c>
      <c r="C23200" s="3" t="str">
        <f>HYPERLINK("http://www.uniprot.org/uniprot/G7IUE3","tr|G7IUE3|G7IUE3_MEDTR")</f>
        <v>tr|G7IUE3|G7IUE3_MEDTR</v>
      </c>
      <c r="D23200" t="s">
        <v>34228</v>
      </c>
      <c r="E23200">
        <v>85.52</v>
      </c>
      <c r="F23200">
        <v>746</v>
      </c>
      <c r="G23200">
        <v>108</v>
      </c>
      <c r="H23200">
        <v>3</v>
      </c>
      <c r="I23200">
        <v>1</v>
      </c>
      <c r="J23200">
        <v>2229</v>
      </c>
      <c r="K23200">
        <v>1</v>
      </c>
      <c r="L23200">
        <v>1</v>
      </c>
      <c r="M23200">
        <v>741</v>
      </c>
      <c r="N23200" t="s">
        <v>18</v>
      </c>
      <c r="O23200">
        <v>0</v>
      </c>
      <c r="P23200">
        <v>3397</v>
      </c>
    </row>
    <row r="23201" spans="1:16" x14ac:dyDescent="0.25">
      <c r="A23201" t="s">
        <v>34229</v>
      </c>
      <c r="B23201">
        <v>249</v>
      </c>
      <c r="C23201" s="3" t="str">
        <f>HYPERLINK("http://www.uniprot.org/uniprot/M0ZRQ7","tr|M0ZRQ7|M0ZRQ7_SOLTU")</f>
        <v>tr|M0ZRQ7|M0ZRQ7_SOLTU</v>
      </c>
      <c r="D23201" t="s">
        <v>34230</v>
      </c>
      <c r="E23201">
        <v>91.11</v>
      </c>
      <c r="F23201">
        <v>45</v>
      </c>
      <c r="G23201">
        <v>4</v>
      </c>
      <c r="H23201">
        <v>0</v>
      </c>
      <c r="I23201">
        <v>4</v>
      </c>
      <c r="J23201">
        <v>138</v>
      </c>
      <c r="K23201">
        <v>1</v>
      </c>
      <c r="L23201">
        <v>194</v>
      </c>
      <c r="M23201">
        <v>238</v>
      </c>
      <c r="N23201" t="s">
        <v>18</v>
      </c>
      <c r="O23201" s="1">
        <v>1.5419500000000001E-14</v>
      </c>
      <c r="P23201">
        <v>207</v>
      </c>
    </row>
    <row r="23202" spans="1:16" x14ac:dyDescent="0.25">
      <c r="A23202" t="s">
        <v>34231</v>
      </c>
      <c r="B23202">
        <v>231</v>
      </c>
      <c r="C23202" s="3" t="str">
        <f>HYPERLINK("http://www.uniprot.org/uniprot/G7KIE5","tr|G7KIE5|G7KIE5_MEDTR")</f>
        <v>tr|G7KIE5|G7KIE5_MEDTR</v>
      </c>
      <c r="D23202" t="s">
        <v>34232</v>
      </c>
      <c r="E23202">
        <v>55.26</v>
      </c>
      <c r="F23202">
        <v>76</v>
      </c>
      <c r="G23202">
        <v>34</v>
      </c>
      <c r="H23202">
        <v>0</v>
      </c>
      <c r="I23202">
        <v>1</v>
      </c>
      <c r="J23202">
        <v>228</v>
      </c>
      <c r="K23202">
        <v>1</v>
      </c>
      <c r="L23202">
        <v>147</v>
      </c>
      <c r="M23202">
        <v>220</v>
      </c>
      <c r="N23202" t="s">
        <v>18</v>
      </c>
      <c r="O23202" s="1">
        <v>7.05437E-12</v>
      </c>
      <c r="P23202">
        <v>184</v>
      </c>
    </row>
    <row r="23203" spans="1:16" x14ac:dyDescent="0.25">
      <c r="A23203" t="s">
        <v>34233</v>
      </c>
      <c r="B23203">
        <v>513</v>
      </c>
      <c r="C23203" s="3" t="str">
        <f>HYPERLINK("http://www.uniprot.org/uniprot/I1NCM8","tr|I1NCM8|I1NCM8_SOYBN")</f>
        <v>tr|I1NCM8|I1NCM8_SOYBN</v>
      </c>
      <c r="D23203" t="s">
        <v>28</v>
      </c>
      <c r="E23203">
        <v>61.14</v>
      </c>
      <c r="F23203">
        <v>175</v>
      </c>
      <c r="G23203">
        <v>68</v>
      </c>
      <c r="H23203">
        <v>7</v>
      </c>
      <c r="I23203">
        <v>1</v>
      </c>
      <c r="J23203">
        <v>504</v>
      </c>
      <c r="K23203">
        <v>1</v>
      </c>
      <c r="L23203">
        <v>1</v>
      </c>
      <c r="M23203">
        <v>175</v>
      </c>
      <c r="N23203" t="s">
        <v>18</v>
      </c>
      <c r="O23203" s="1">
        <v>1.6834400000000001E-53</v>
      </c>
      <c r="P23203">
        <v>543</v>
      </c>
    </row>
    <row r="23204" spans="1:16" x14ac:dyDescent="0.25">
      <c r="A23204" t="s">
        <v>34234</v>
      </c>
      <c r="B23204">
        <v>420</v>
      </c>
      <c r="C23204" s="3" t="str">
        <f>HYPERLINK("http://www.uniprot.org/uniprot/Q2XPW1","tr|Q2XPW1|Q2XPW1_SOLTU")</f>
        <v>tr|Q2XPW1|Q2XPW1_SOLTU</v>
      </c>
      <c r="D23204" t="s">
        <v>12992</v>
      </c>
      <c r="E23204">
        <v>100</v>
      </c>
      <c r="F23204">
        <v>86</v>
      </c>
      <c r="G23204">
        <v>0</v>
      </c>
      <c r="H23204">
        <v>0</v>
      </c>
      <c r="I23204">
        <v>160</v>
      </c>
      <c r="J23204">
        <v>417</v>
      </c>
      <c r="K23204">
        <v>1</v>
      </c>
      <c r="L23204">
        <v>61</v>
      </c>
      <c r="M23204">
        <v>146</v>
      </c>
      <c r="N23204" t="s">
        <v>18</v>
      </c>
      <c r="O23204" s="1">
        <v>1.8104599999999999E-39</v>
      </c>
      <c r="P23204">
        <v>422</v>
      </c>
    </row>
    <row r="23205" spans="1:16" x14ac:dyDescent="0.25">
      <c r="A23205" t="s">
        <v>34235</v>
      </c>
      <c r="B23205">
        <v>1251</v>
      </c>
      <c r="C23205" s="3" t="str">
        <f>HYPERLINK("http://www.uniprot.org/uniprot/I3SW78","tr|I3SW78|I3SW78_MEDTR")</f>
        <v>tr|I3SW78|I3SW78_MEDTR</v>
      </c>
      <c r="D23205" t="s">
        <v>22</v>
      </c>
      <c r="E23205">
        <v>89.18</v>
      </c>
      <c r="F23205">
        <v>416</v>
      </c>
      <c r="G23205">
        <v>45</v>
      </c>
      <c r="H23205">
        <v>0</v>
      </c>
      <c r="I23205">
        <v>1</v>
      </c>
      <c r="J23205">
        <v>1248</v>
      </c>
      <c r="K23205">
        <v>1</v>
      </c>
      <c r="L23205">
        <v>1</v>
      </c>
      <c r="M23205">
        <v>416</v>
      </c>
      <c r="N23205" t="s">
        <v>18</v>
      </c>
      <c r="O23205">
        <v>0</v>
      </c>
      <c r="P23205">
        <v>1943</v>
      </c>
    </row>
    <row r="23206" spans="1:16" x14ac:dyDescent="0.25">
      <c r="A23206" t="s">
        <v>34236</v>
      </c>
      <c r="B23206">
        <v>1308</v>
      </c>
      <c r="C23206" s="3" t="str">
        <f>HYPERLINK("http://www.uniprot.org/uniprot/K7M5H2","tr|K7M5H2|K7M5H2_SOYBN")</f>
        <v>tr|K7M5H2|K7M5H2_SOYBN</v>
      </c>
      <c r="D23206" t="s">
        <v>28</v>
      </c>
      <c r="E23206">
        <v>75.17</v>
      </c>
      <c r="F23206">
        <v>435</v>
      </c>
      <c r="G23206">
        <v>108</v>
      </c>
      <c r="H23206">
        <v>2</v>
      </c>
      <c r="I23206">
        <v>4</v>
      </c>
      <c r="J23206">
        <v>1302</v>
      </c>
      <c r="K23206">
        <v>1</v>
      </c>
      <c r="L23206">
        <v>6</v>
      </c>
      <c r="M23206">
        <v>427</v>
      </c>
      <c r="N23206" t="s">
        <v>18</v>
      </c>
      <c r="O23206">
        <v>0</v>
      </c>
      <c r="P23206">
        <v>1667</v>
      </c>
    </row>
    <row r="23207" spans="1:16" x14ac:dyDescent="0.25">
      <c r="A23207" t="s">
        <v>34237</v>
      </c>
      <c r="B23207">
        <v>2226</v>
      </c>
      <c r="C23207" s="3" t="str">
        <f>HYPERLINK("http://www.uniprot.org/uniprot/I1LZ42","tr|I1LZ42|I1LZ42_SOYBN")</f>
        <v>tr|I1LZ42|I1LZ42_SOYBN</v>
      </c>
      <c r="D23207" t="s">
        <v>28</v>
      </c>
      <c r="E23207">
        <v>78.42</v>
      </c>
      <c r="F23207">
        <v>751</v>
      </c>
      <c r="G23207">
        <v>162</v>
      </c>
      <c r="H23207">
        <v>10</v>
      </c>
      <c r="I23207">
        <v>1</v>
      </c>
      <c r="J23207">
        <v>2223</v>
      </c>
      <c r="K23207">
        <v>1</v>
      </c>
      <c r="L23207">
        <v>28</v>
      </c>
      <c r="M23207">
        <v>762</v>
      </c>
      <c r="N23207" t="s">
        <v>18</v>
      </c>
      <c r="O23207">
        <v>0</v>
      </c>
      <c r="P23207">
        <v>3083</v>
      </c>
    </row>
    <row r="23208" spans="1:16" x14ac:dyDescent="0.25">
      <c r="A23208" t="s">
        <v>34238</v>
      </c>
      <c r="B23208">
        <v>3567</v>
      </c>
      <c r="C23208" s="3" t="str">
        <f>HYPERLINK("http://www.uniprot.org/uniprot/G7JB55","tr|G7JB55|G7JB55_MEDTR")</f>
        <v>tr|G7JB55|G7JB55_MEDTR</v>
      </c>
      <c r="D23208" t="s">
        <v>34239</v>
      </c>
      <c r="E23208">
        <v>80.25</v>
      </c>
      <c r="F23208">
        <v>314</v>
      </c>
      <c r="G23208">
        <v>62</v>
      </c>
      <c r="H23208">
        <v>1</v>
      </c>
      <c r="I23208">
        <v>2626</v>
      </c>
      <c r="J23208">
        <v>3564</v>
      </c>
      <c r="K23208">
        <v>1</v>
      </c>
      <c r="L23208">
        <v>2</v>
      </c>
      <c r="M23208">
        <v>315</v>
      </c>
      <c r="N23208" t="s">
        <v>18</v>
      </c>
      <c r="O23208" s="1">
        <v>5.4982100000000003E-130</v>
      </c>
      <c r="P23208">
        <v>1214</v>
      </c>
    </row>
    <row r="23209" spans="1:16" x14ac:dyDescent="0.25">
      <c r="A23209" t="s">
        <v>34240</v>
      </c>
      <c r="B23209">
        <v>687</v>
      </c>
      <c r="C23209" s="3" t="str">
        <f>HYPERLINK("http://www.uniprot.org/uniprot/G7IZY7","tr|G7IZY7|G7IZY7_MEDTR")</f>
        <v>tr|G7IZY7|G7IZY7_MEDTR</v>
      </c>
      <c r="D23209" t="s">
        <v>34241</v>
      </c>
      <c r="E23209">
        <v>81.31</v>
      </c>
      <c r="F23209">
        <v>198</v>
      </c>
      <c r="G23209">
        <v>37</v>
      </c>
      <c r="H23209">
        <v>0</v>
      </c>
      <c r="I23209">
        <v>1</v>
      </c>
      <c r="J23209">
        <v>594</v>
      </c>
      <c r="K23209">
        <v>1</v>
      </c>
      <c r="L23209">
        <v>1</v>
      </c>
      <c r="M23209">
        <v>198</v>
      </c>
      <c r="N23209" t="s">
        <v>18</v>
      </c>
      <c r="O23209" s="1">
        <v>6.8090600000000005E-91</v>
      </c>
      <c r="P23209">
        <v>868</v>
      </c>
    </row>
    <row r="23210" spans="1:16" x14ac:dyDescent="0.25">
      <c r="A23210" t="s">
        <v>34242</v>
      </c>
      <c r="B23210">
        <v>435</v>
      </c>
      <c r="C23210" s="3" t="str">
        <f>HYPERLINK("http://www.uniprot.org/uniprot/I1KR30","tr|I1KR30|I1KR30_SOYBN")</f>
        <v>tr|I1KR30|I1KR30_SOYBN</v>
      </c>
      <c r="D23210" t="s">
        <v>117</v>
      </c>
      <c r="E23210">
        <v>44.75</v>
      </c>
      <c r="F23210">
        <v>143</v>
      </c>
      <c r="G23210">
        <v>79</v>
      </c>
      <c r="H23210">
        <v>0</v>
      </c>
      <c r="I23210">
        <v>1</v>
      </c>
      <c r="J23210">
        <v>429</v>
      </c>
      <c r="K23210">
        <v>1</v>
      </c>
      <c r="L23210">
        <v>1</v>
      </c>
      <c r="M23210">
        <v>140</v>
      </c>
      <c r="N23210" t="s">
        <v>18</v>
      </c>
      <c r="O23210" s="1">
        <v>1.07785E-20</v>
      </c>
      <c r="P23210">
        <v>260</v>
      </c>
    </row>
    <row r="23211" spans="1:16" x14ac:dyDescent="0.25">
      <c r="A23211" t="s">
        <v>34243</v>
      </c>
      <c r="B23211">
        <v>1080</v>
      </c>
      <c r="C23211" s="3" t="str">
        <f>HYPERLINK("http://www.uniprot.org/uniprot/Q53X16","tr|Q53X16|Q53X16_MEDSA")</f>
        <v>tr|Q53X16|Q53X16_MEDSA</v>
      </c>
      <c r="D23211" t="s">
        <v>34244</v>
      </c>
      <c r="E23211">
        <v>83.56</v>
      </c>
      <c r="F23211">
        <v>359</v>
      </c>
      <c r="G23211">
        <v>59</v>
      </c>
      <c r="H23211">
        <v>0</v>
      </c>
      <c r="I23211">
        <v>1</v>
      </c>
      <c r="J23211">
        <v>1077</v>
      </c>
      <c r="K23211">
        <v>1</v>
      </c>
      <c r="L23211">
        <v>1</v>
      </c>
      <c r="M23211">
        <v>359</v>
      </c>
      <c r="N23211" t="s">
        <v>18</v>
      </c>
      <c r="O23211" s="1">
        <v>3.1348899999999999E-171</v>
      </c>
      <c r="P23211">
        <v>1564</v>
      </c>
    </row>
    <row r="23212" spans="1:16" x14ac:dyDescent="0.25">
      <c r="A23212" t="s">
        <v>34245</v>
      </c>
      <c r="B23212">
        <v>2076</v>
      </c>
      <c r="C23212" s="3" t="str">
        <f>HYPERLINK("http://www.uniprot.org/uniprot/G7JIK8","tr|G7JIK8|G7JIK8_MEDTR")</f>
        <v>tr|G7JIK8|G7JIK8_MEDTR</v>
      </c>
      <c r="D23212" t="s">
        <v>34246</v>
      </c>
      <c r="E23212">
        <v>47.41</v>
      </c>
      <c r="F23212">
        <v>793</v>
      </c>
      <c r="G23212">
        <v>417</v>
      </c>
      <c r="H23212">
        <v>104</v>
      </c>
      <c r="I23212">
        <v>1</v>
      </c>
      <c r="J23212">
        <v>2067</v>
      </c>
      <c r="K23212">
        <v>1</v>
      </c>
      <c r="L23212">
        <v>1</v>
      </c>
      <c r="M23212">
        <v>728</v>
      </c>
      <c r="N23212" t="s">
        <v>18</v>
      </c>
      <c r="O23212" s="1">
        <v>3.6712599999999998E-173</v>
      </c>
      <c r="P23212">
        <v>1584</v>
      </c>
    </row>
    <row r="23213" spans="1:16" x14ac:dyDescent="0.25">
      <c r="A23213" t="s">
        <v>34247</v>
      </c>
      <c r="B23213">
        <v>783</v>
      </c>
      <c r="C23213" s="3" t="str">
        <f>HYPERLINK("http://www.uniprot.org/uniprot/G7K222","tr|G7K222|G7K222_MEDTR")</f>
        <v>tr|G7K222|G7K222_MEDTR</v>
      </c>
      <c r="D23213" t="s">
        <v>9616</v>
      </c>
      <c r="E23213">
        <v>75</v>
      </c>
      <c r="F23213">
        <v>256</v>
      </c>
      <c r="G23213">
        <v>64</v>
      </c>
      <c r="H23213">
        <v>4</v>
      </c>
      <c r="I23213">
        <v>1</v>
      </c>
      <c r="J23213">
        <v>756</v>
      </c>
      <c r="K23213">
        <v>1</v>
      </c>
      <c r="L23213">
        <v>1</v>
      </c>
      <c r="M23213">
        <v>254</v>
      </c>
      <c r="N23213" t="s">
        <v>18</v>
      </c>
      <c r="O23213" s="1">
        <v>1.63756E-108</v>
      </c>
      <c r="P23213">
        <v>1021</v>
      </c>
    </row>
    <row r="23214" spans="1:16" x14ac:dyDescent="0.25">
      <c r="A23214" t="s">
        <v>34248</v>
      </c>
      <c r="B23214">
        <v>768</v>
      </c>
      <c r="C23214" s="3" t="str">
        <f>HYPERLINK("http://www.uniprot.org/uniprot/G7JKI1","tr|G7JKI1|G7JKI1_MEDTR")</f>
        <v>tr|G7JKI1|G7JKI1_MEDTR</v>
      </c>
      <c r="D23214" t="s">
        <v>34249</v>
      </c>
      <c r="E23214">
        <v>88.62</v>
      </c>
      <c r="F23214">
        <v>255</v>
      </c>
      <c r="G23214">
        <v>29</v>
      </c>
      <c r="H23214">
        <v>0</v>
      </c>
      <c r="I23214">
        <v>1</v>
      </c>
      <c r="J23214">
        <v>765</v>
      </c>
      <c r="K23214">
        <v>1</v>
      </c>
      <c r="L23214">
        <v>1</v>
      </c>
      <c r="M23214">
        <v>255</v>
      </c>
      <c r="N23214" t="s">
        <v>18</v>
      </c>
      <c r="O23214" s="1">
        <v>7.8416500000000006E-132</v>
      </c>
      <c r="P23214">
        <v>1222</v>
      </c>
    </row>
    <row r="23215" spans="1:16" x14ac:dyDescent="0.25">
      <c r="A23215" t="s">
        <v>34250</v>
      </c>
      <c r="B23215">
        <v>927</v>
      </c>
      <c r="C23215" s="3" t="str">
        <f>HYPERLINK("http://www.uniprot.org/uniprot/G7JIV8","tr|G7JIV8|G7JIV8_MEDTR")</f>
        <v>tr|G7JIV8|G7JIV8_MEDTR</v>
      </c>
      <c r="D23215" t="s">
        <v>34251</v>
      </c>
      <c r="E23215">
        <v>59.8</v>
      </c>
      <c r="F23215">
        <v>311</v>
      </c>
      <c r="G23215">
        <v>125</v>
      </c>
      <c r="H23215">
        <v>19</v>
      </c>
      <c r="I23215">
        <v>1</v>
      </c>
      <c r="J23215">
        <v>876</v>
      </c>
      <c r="K23215">
        <v>1</v>
      </c>
      <c r="L23215">
        <v>1</v>
      </c>
      <c r="M23215">
        <v>302</v>
      </c>
      <c r="N23215" t="s">
        <v>18</v>
      </c>
      <c r="O23215" s="1">
        <v>4.2728700000000003E-83</v>
      </c>
      <c r="P23215">
        <v>803</v>
      </c>
    </row>
    <row r="23216" spans="1:16" x14ac:dyDescent="0.25">
      <c r="A23216" t="s">
        <v>34252</v>
      </c>
      <c r="B23216">
        <v>1290</v>
      </c>
      <c r="C23216" s="3" t="str">
        <f>HYPERLINK("http://www.uniprot.org/uniprot/I1LQG0","tr|I1LQG0|I1LQG0_SOYBN")</f>
        <v>tr|I1LQG0|I1LQG0_SOYBN</v>
      </c>
      <c r="D23216" t="s">
        <v>99</v>
      </c>
      <c r="E23216">
        <v>59.22</v>
      </c>
      <c r="F23216">
        <v>466</v>
      </c>
      <c r="G23216">
        <v>190</v>
      </c>
      <c r="H23216">
        <v>99</v>
      </c>
      <c r="I23216">
        <v>187</v>
      </c>
      <c r="J23216">
        <v>1287</v>
      </c>
      <c r="K23216">
        <v>1</v>
      </c>
      <c r="L23216">
        <v>3</v>
      </c>
      <c r="M23216">
        <v>468</v>
      </c>
      <c r="N23216" t="s">
        <v>18</v>
      </c>
      <c r="O23216" s="1">
        <v>1.4778000000000001E-144</v>
      </c>
      <c r="P23216">
        <v>1335</v>
      </c>
    </row>
    <row r="23217" spans="1:16" x14ac:dyDescent="0.25">
      <c r="A23217" t="s">
        <v>34253</v>
      </c>
      <c r="B23217">
        <v>342</v>
      </c>
      <c r="C23217" s="3" t="str">
        <f>HYPERLINK("http://www.uniprot.org/uniprot/I1LGX3","tr|I1LGX3|I1LGX3_SOYBN")</f>
        <v>tr|I1LGX3|I1LGX3_SOYBN</v>
      </c>
      <c r="D23217" t="s">
        <v>28</v>
      </c>
      <c r="E23217">
        <v>54.2</v>
      </c>
      <c r="F23217">
        <v>107</v>
      </c>
      <c r="G23217">
        <v>49</v>
      </c>
      <c r="H23217">
        <v>5</v>
      </c>
      <c r="I23217">
        <v>1</v>
      </c>
      <c r="J23217">
        <v>306</v>
      </c>
      <c r="K23217">
        <v>1</v>
      </c>
      <c r="L23217">
        <v>12</v>
      </c>
      <c r="M23217">
        <v>118</v>
      </c>
      <c r="N23217" t="s">
        <v>18</v>
      </c>
      <c r="O23217" s="1">
        <v>6.5656500000000004E-26</v>
      </c>
      <c r="P23217">
        <v>305</v>
      </c>
    </row>
    <row r="23218" spans="1:16" x14ac:dyDescent="0.25">
      <c r="A23218" t="s">
        <v>34254</v>
      </c>
      <c r="B23218">
        <v>873</v>
      </c>
      <c r="C23218" s="3" t="str">
        <f>HYPERLINK("http://www.uniprot.org/uniprot/I1L9Q1","tr|I1L9Q1|I1L9Q1_SOYBN")</f>
        <v>tr|I1L9Q1|I1L9Q1_SOYBN</v>
      </c>
      <c r="D23218" t="s">
        <v>28</v>
      </c>
      <c r="E23218">
        <v>78.12</v>
      </c>
      <c r="F23218">
        <v>288</v>
      </c>
      <c r="G23218">
        <v>63</v>
      </c>
      <c r="H23218">
        <v>0</v>
      </c>
      <c r="I23218">
        <v>7</v>
      </c>
      <c r="J23218">
        <v>870</v>
      </c>
      <c r="K23218">
        <v>1</v>
      </c>
      <c r="L23218">
        <v>118</v>
      </c>
      <c r="M23218">
        <v>404</v>
      </c>
      <c r="N23218" t="s">
        <v>18</v>
      </c>
      <c r="O23218" s="1">
        <v>3.4358900000000001E-132</v>
      </c>
      <c r="P23218">
        <v>1226</v>
      </c>
    </row>
    <row r="23219" spans="1:16" x14ac:dyDescent="0.25">
      <c r="A23219" t="s">
        <v>34255</v>
      </c>
      <c r="B23219">
        <v>1491</v>
      </c>
      <c r="C23219" s="3" t="str">
        <f>HYPERLINK("http://www.uniprot.org/uniprot/K7L1W5","tr|K7L1W5|K7L1W5_SOYBN")</f>
        <v>tr|K7L1W5|K7L1W5_SOYBN</v>
      </c>
      <c r="D23219" t="s">
        <v>28</v>
      </c>
      <c r="E23219">
        <v>28.49</v>
      </c>
      <c r="F23219">
        <v>372</v>
      </c>
      <c r="G23219">
        <v>266</v>
      </c>
      <c r="H23219">
        <v>29</v>
      </c>
      <c r="I23219">
        <v>115</v>
      </c>
      <c r="J23219">
        <v>1143</v>
      </c>
      <c r="K23219">
        <v>1</v>
      </c>
      <c r="L23219">
        <v>129</v>
      </c>
      <c r="M23219">
        <v>494</v>
      </c>
      <c r="N23219" t="s">
        <v>18</v>
      </c>
      <c r="O23219" s="1">
        <v>5.2194199999999997E-35</v>
      </c>
      <c r="P23219">
        <v>391</v>
      </c>
    </row>
    <row r="23220" spans="1:16" x14ac:dyDescent="0.25">
      <c r="A23220" t="s">
        <v>34256</v>
      </c>
      <c r="B23220">
        <v>759</v>
      </c>
      <c r="C23220" s="3" t="str">
        <f>HYPERLINK("http://www.uniprot.org/uniprot/I1JMM4","tr|I1JMM4|I1JMM4_SOYBN")</f>
        <v>tr|I1JMM4|I1JMM4_SOYBN</v>
      </c>
      <c r="D23220" t="s">
        <v>28</v>
      </c>
      <c r="E23220">
        <v>79.05</v>
      </c>
      <c r="F23220">
        <v>253</v>
      </c>
      <c r="G23220">
        <v>53</v>
      </c>
      <c r="H23220">
        <v>1</v>
      </c>
      <c r="I23220">
        <v>1</v>
      </c>
      <c r="J23220">
        <v>756</v>
      </c>
      <c r="K23220">
        <v>1</v>
      </c>
      <c r="L23220">
        <v>203</v>
      </c>
      <c r="M23220">
        <v>455</v>
      </c>
      <c r="N23220" t="s">
        <v>18</v>
      </c>
      <c r="O23220" s="1">
        <v>1.59575E-121</v>
      </c>
      <c r="P23220">
        <v>1133</v>
      </c>
    </row>
    <row r="23221" spans="1:16" x14ac:dyDescent="0.25">
      <c r="A23221" t="s">
        <v>34257</v>
      </c>
      <c r="B23221">
        <v>834</v>
      </c>
      <c r="C23221" s="3" t="str">
        <f>HYPERLINK("http://www.uniprot.org/uniprot/G7IUE7","tr|G7IUE7|G7IUE7_MEDTR")</f>
        <v>tr|G7IUE7|G7IUE7_MEDTR</v>
      </c>
      <c r="D23221" t="s">
        <v>34258</v>
      </c>
      <c r="E23221">
        <v>81.94</v>
      </c>
      <c r="F23221">
        <v>277</v>
      </c>
      <c r="G23221">
        <v>50</v>
      </c>
      <c r="H23221">
        <v>0</v>
      </c>
      <c r="I23221">
        <v>1</v>
      </c>
      <c r="J23221">
        <v>831</v>
      </c>
      <c r="K23221">
        <v>1</v>
      </c>
      <c r="L23221">
        <v>140</v>
      </c>
      <c r="M23221">
        <v>410</v>
      </c>
      <c r="N23221" t="s">
        <v>18</v>
      </c>
      <c r="O23221" s="1">
        <v>5.4257499999999999E-124</v>
      </c>
      <c r="P23221">
        <v>1155</v>
      </c>
    </row>
    <row r="23222" spans="1:16" x14ac:dyDescent="0.25">
      <c r="A23222" t="s">
        <v>34259</v>
      </c>
      <c r="B23222">
        <v>711</v>
      </c>
      <c r="C23222" s="3" t="str">
        <f>HYPERLINK("http://www.uniprot.org/uniprot/G7JCB9","tr|G7JCB9|G7JCB9_MEDTR")</f>
        <v>tr|G7JCB9|G7JCB9_MEDTR</v>
      </c>
      <c r="D23222" t="s">
        <v>2141</v>
      </c>
      <c r="E23222">
        <v>54.49</v>
      </c>
      <c r="F23222">
        <v>189</v>
      </c>
      <c r="G23222">
        <v>86</v>
      </c>
      <c r="H23222">
        <v>1</v>
      </c>
      <c r="I23222">
        <v>145</v>
      </c>
      <c r="J23222">
        <v>708</v>
      </c>
      <c r="K23222">
        <v>1</v>
      </c>
      <c r="L23222">
        <v>200</v>
      </c>
      <c r="M23222">
        <v>387</v>
      </c>
      <c r="N23222" t="s">
        <v>18</v>
      </c>
      <c r="O23222" s="1">
        <v>2.4118000000000001E-57</v>
      </c>
      <c r="P23222">
        <v>579</v>
      </c>
    </row>
    <row r="23223" spans="1:16" x14ac:dyDescent="0.25">
      <c r="A23223" t="s">
        <v>34260</v>
      </c>
      <c r="B23223">
        <v>1017</v>
      </c>
      <c r="C23223" s="3" t="str">
        <f>HYPERLINK("http://www.uniprot.org/uniprot/G7ZUE5","tr|G7ZUE5|G7ZUE5_MEDTR")</f>
        <v>tr|G7ZUE5|G7ZUE5_MEDTR</v>
      </c>
      <c r="D23223" t="s">
        <v>14237</v>
      </c>
      <c r="E23223">
        <v>24.88</v>
      </c>
      <c r="F23223">
        <v>217</v>
      </c>
      <c r="G23223">
        <v>163</v>
      </c>
      <c r="H23223">
        <v>9</v>
      </c>
      <c r="I23223">
        <v>112</v>
      </c>
      <c r="J23223">
        <v>735</v>
      </c>
      <c r="K23223">
        <v>1</v>
      </c>
      <c r="L23223">
        <v>98</v>
      </c>
      <c r="M23223">
        <v>293</v>
      </c>
      <c r="N23223" t="s">
        <v>18</v>
      </c>
      <c r="O23223" s="1">
        <v>7.6282300000000003E-7</v>
      </c>
      <c r="P23223">
        <v>146</v>
      </c>
    </row>
    <row r="23224" spans="1:16" x14ac:dyDescent="0.25">
      <c r="A23224" t="s">
        <v>34261</v>
      </c>
      <c r="B23224">
        <v>405</v>
      </c>
      <c r="C23224" s="3" t="str">
        <f>HYPERLINK("http://www.uniprot.org/uniprot/G7JJU6","tr|G7JJU6|G7JJU6_MEDTR")</f>
        <v>tr|G7JJU6|G7JJU6_MEDTR</v>
      </c>
      <c r="D23224" t="s">
        <v>34262</v>
      </c>
      <c r="E23224">
        <v>59.54</v>
      </c>
      <c r="F23224">
        <v>131</v>
      </c>
      <c r="G23224">
        <v>53</v>
      </c>
      <c r="H23224">
        <v>0</v>
      </c>
      <c r="I23224">
        <v>1</v>
      </c>
      <c r="J23224">
        <v>393</v>
      </c>
      <c r="K23224">
        <v>1</v>
      </c>
      <c r="L23224">
        <v>19</v>
      </c>
      <c r="M23224">
        <v>148</v>
      </c>
      <c r="N23224" t="s">
        <v>18</v>
      </c>
      <c r="O23224" s="1">
        <v>5.0564499999999998E-34</v>
      </c>
      <c r="P23224">
        <v>375</v>
      </c>
    </row>
    <row r="23225" spans="1:16" x14ac:dyDescent="0.25">
      <c r="A23225" t="s">
        <v>34263</v>
      </c>
      <c r="B23225">
        <v>660</v>
      </c>
      <c r="C23225" s="3" t="str">
        <f>HYPERLINK("http://www.uniprot.org/uniprot/K7KH38","tr|K7KH38|K7KH38_SOYBN")</f>
        <v>tr|K7KH38|K7KH38_SOYBN</v>
      </c>
      <c r="D23225" t="s">
        <v>28</v>
      </c>
      <c r="E23225">
        <v>48.27</v>
      </c>
      <c r="F23225">
        <v>232</v>
      </c>
      <c r="G23225">
        <v>120</v>
      </c>
      <c r="H23225">
        <v>14</v>
      </c>
      <c r="I23225">
        <v>1</v>
      </c>
      <c r="J23225">
        <v>654</v>
      </c>
      <c r="K23225">
        <v>1</v>
      </c>
      <c r="L23225">
        <v>1</v>
      </c>
      <c r="M23225">
        <v>191</v>
      </c>
      <c r="N23225" t="s">
        <v>18</v>
      </c>
      <c r="O23225" s="1">
        <v>2.93213E-40</v>
      </c>
      <c r="P23225">
        <v>431</v>
      </c>
    </row>
    <row r="23226" spans="1:16" x14ac:dyDescent="0.25">
      <c r="A23226" t="s">
        <v>34264</v>
      </c>
      <c r="B23226">
        <v>420</v>
      </c>
      <c r="C23226" s="3" t="str">
        <f>HYPERLINK("http://www.uniprot.org/uniprot/C6T1C4","tr|C6T1C4|C6T1C4_SOYBN")</f>
        <v>tr|C6T1C4|C6T1C4_SOYBN</v>
      </c>
      <c r="D23226" t="s">
        <v>34265</v>
      </c>
      <c r="E23226">
        <v>90.74</v>
      </c>
      <c r="F23226">
        <v>108</v>
      </c>
      <c r="G23226">
        <v>10</v>
      </c>
      <c r="H23226">
        <v>0</v>
      </c>
      <c r="I23226">
        <v>94</v>
      </c>
      <c r="J23226">
        <v>417</v>
      </c>
      <c r="K23226">
        <v>1</v>
      </c>
      <c r="L23226">
        <v>31</v>
      </c>
      <c r="M23226">
        <v>138</v>
      </c>
      <c r="N23226" t="s">
        <v>18</v>
      </c>
      <c r="O23226" s="1">
        <v>3.7663E-45</v>
      </c>
      <c r="P23226">
        <v>471</v>
      </c>
    </row>
    <row r="23227" spans="1:16" x14ac:dyDescent="0.25">
      <c r="A23227" t="s">
        <v>34266</v>
      </c>
      <c r="B23227">
        <v>1380</v>
      </c>
      <c r="C23227" s="3" t="str">
        <f>HYPERLINK("http://www.uniprot.org/uniprot/G7L470","tr|G7L470|G7L470_MEDTR")</f>
        <v>tr|G7L470|G7L470_MEDTR</v>
      </c>
      <c r="D23227" t="s">
        <v>34267</v>
      </c>
      <c r="E23227">
        <v>80.61</v>
      </c>
      <c r="F23227">
        <v>459</v>
      </c>
      <c r="G23227">
        <v>89</v>
      </c>
      <c r="H23227">
        <v>0</v>
      </c>
      <c r="I23227">
        <v>1</v>
      </c>
      <c r="J23227">
        <v>1377</v>
      </c>
      <c r="K23227">
        <v>1</v>
      </c>
      <c r="L23227">
        <v>72</v>
      </c>
      <c r="M23227">
        <v>530</v>
      </c>
      <c r="N23227" t="s">
        <v>18</v>
      </c>
      <c r="O23227">
        <v>0</v>
      </c>
      <c r="P23227">
        <v>2058</v>
      </c>
    </row>
    <row r="23228" spans="1:16" x14ac:dyDescent="0.25">
      <c r="A23228" t="s">
        <v>34268</v>
      </c>
      <c r="B23228">
        <v>1299</v>
      </c>
      <c r="C23228" s="3" t="str">
        <f>HYPERLINK("http://www.uniprot.org/uniprot/I1NF49","tr|I1NF49|I1NF49_SOYBN")</f>
        <v>tr|I1NF49|I1NF49_SOYBN</v>
      </c>
      <c r="D23228" t="s">
        <v>28</v>
      </c>
      <c r="E23228">
        <v>69.36</v>
      </c>
      <c r="F23228">
        <v>444</v>
      </c>
      <c r="G23228">
        <v>136</v>
      </c>
      <c r="H23228">
        <v>12</v>
      </c>
      <c r="I23228">
        <v>1</v>
      </c>
      <c r="J23228">
        <v>1296</v>
      </c>
      <c r="K23228">
        <v>1</v>
      </c>
      <c r="L23228">
        <v>1</v>
      </c>
      <c r="M23228">
        <v>438</v>
      </c>
      <c r="N23228" t="s">
        <v>18</v>
      </c>
      <c r="O23228" s="1">
        <v>4.0012499999999999E-166</v>
      </c>
      <c r="P23228">
        <v>1521</v>
      </c>
    </row>
    <row r="23229" spans="1:16" x14ac:dyDescent="0.25">
      <c r="A23229" t="s">
        <v>34269</v>
      </c>
      <c r="B23229">
        <v>678</v>
      </c>
      <c r="C23229" s="3" t="str">
        <f>HYPERLINK("http://www.uniprot.org/uniprot/I1K7U1","tr|I1K7U1|I1K7U1_SOYBN")</f>
        <v>tr|I1K7U1|I1K7U1_SOYBN</v>
      </c>
      <c r="D23229" t="s">
        <v>28</v>
      </c>
      <c r="E23229">
        <v>87.55</v>
      </c>
      <c r="F23229">
        <v>225</v>
      </c>
      <c r="G23229">
        <v>28</v>
      </c>
      <c r="H23229">
        <v>0</v>
      </c>
      <c r="I23229">
        <v>1</v>
      </c>
      <c r="J23229">
        <v>675</v>
      </c>
      <c r="K23229">
        <v>1</v>
      </c>
      <c r="L23229">
        <v>1</v>
      </c>
      <c r="M23229">
        <v>223</v>
      </c>
      <c r="N23229" t="s">
        <v>18</v>
      </c>
      <c r="O23229" s="1">
        <v>3.3057499999999998E-106</v>
      </c>
      <c r="P23229">
        <v>1000</v>
      </c>
    </row>
    <row r="23230" spans="1:16" x14ac:dyDescent="0.25">
      <c r="A23230" t="s">
        <v>34270</v>
      </c>
      <c r="B23230">
        <v>2265</v>
      </c>
      <c r="C23230" s="3" t="str">
        <f>HYPERLINK("http://www.uniprot.org/uniprot/A5BE46","tr|A5BE46|A5BE46_VITVI")</f>
        <v>tr|A5BE46|A5BE46_VITVI</v>
      </c>
      <c r="D23230" t="s">
        <v>462</v>
      </c>
      <c r="E23230">
        <v>79.73</v>
      </c>
      <c r="F23230">
        <v>760</v>
      </c>
      <c r="G23230">
        <v>154</v>
      </c>
      <c r="H23230">
        <v>7</v>
      </c>
      <c r="I23230">
        <v>1</v>
      </c>
      <c r="J23230">
        <v>2259</v>
      </c>
      <c r="K23230">
        <v>1</v>
      </c>
      <c r="L23230">
        <v>594</v>
      </c>
      <c r="M23230">
        <v>1353</v>
      </c>
      <c r="N23230" t="s">
        <v>18</v>
      </c>
      <c r="O23230">
        <v>0</v>
      </c>
      <c r="P23230">
        <v>3239</v>
      </c>
    </row>
    <row r="23231" spans="1:16" x14ac:dyDescent="0.25">
      <c r="A23231" t="s">
        <v>34271</v>
      </c>
      <c r="B23231">
        <v>666</v>
      </c>
      <c r="C23231" s="3" t="str">
        <f>HYPERLINK("http://www.uniprot.org/uniprot/Q9FSZ5","tr|Q9FSZ5|Q9FSZ5_CICAR")</f>
        <v>tr|Q9FSZ5|Q9FSZ5_CICAR</v>
      </c>
      <c r="D23231" t="s">
        <v>27219</v>
      </c>
      <c r="E23231">
        <v>93.21</v>
      </c>
      <c r="F23231">
        <v>221</v>
      </c>
      <c r="G23231">
        <v>15</v>
      </c>
      <c r="H23231">
        <v>0</v>
      </c>
      <c r="I23231">
        <v>1</v>
      </c>
      <c r="J23231">
        <v>663</v>
      </c>
      <c r="K23231">
        <v>1</v>
      </c>
      <c r="L23231">
        <v>1</v>
      </c>
      <c r="M23231">
        <v>221</v>
      </c>
      <c r="N23231" t="s">
        <v>18</v>
      </c>
      <c r="O23231" s="1">
        <v>7.2329199999999997E-119</v>
      </c>
      <c r="P23231">
        <v>1109</v>
      </c>
    </row>
    <row r="23232" spans="1:16" x14ac:dyDescent="0.25">
      <c r="A23232" t="s">
        <v>34272</v>
      </c>
      <c r="B23232">
        <v>1224</v>
      </c>
      <c r="C23232" s="3" t="str">
        <f>HYPERLINK("http://www.uniprot.org/uniprot/G7J5H9","tr|G7J5H9|G7J5H9_MEDTR")</f>
        <v>tr|G7J5H9|G7J5H9_MEDTR</v>
      </c>
      <c r="D23232" t="s">
        <v>34273</v>
      </c>
      <c r="E23232">
        <v>72.84</v>
      </c>
      <c r="F23232">
        <v>394</v>
      </c>
      <c r="G23232">
        <v>107</v>
      </c>
      <c r="H23232">
        <v>0</v>
      </c>
      <c r="I23232">
        <v>1</v>
      </c>
      <c r="J23232">
        <v>1182</v>
      </c>
      <c r="K23232">
        <v>1</v>
      </c>
      <c r="L23232">
        <v>1</v>
      </c>
      <c r="M23232">
        <v>394</v>
      </c>
      <c r="N23232" t="s">
        <v>18</v>
      </c>
      <c r="O23232" s="1">
        <v>5.5061299999999996E-162</v>
      </c>
      <c r="P23232">
        <v>1485</v>
      </c>
    </row>
    <row r="23233" spans="1:16" x14ac:dyDescent="0.25">
      <c r="A23233" t="s">
        <v>34274</v>
      </c>
      <c r="B23233">
        <v>1575</v>
      </c>
      <c r="C23233" s="3" t="str">
        <f>HYPERLINK("http://www.uniprot.org/uniprot/G7IZY8","tr|G7IZY8|G7IZY8_MEDTR")</f>
        <v>tr|G7IZY8|G7IZY8_MEDTR</v>
      </c>
      <c r="D23233" t="s">
        <v>34275</v>
      </c>
      <c r="E23233">
        <v>81.91</v>
      </c>
      <c r="F23233">
        <v>542</v>
      </c>
      <c r="G23233">
        <v>98</v>
      </c>
      <c r="H23233">
        <v>18</v>
      </c>
      <c r="I23233">
        <v>1</v>
      </c>
      <c r="J23233">
        <v>1572</v>
      </c>
      <c r="K23233">
        <v>1</v>
      </c>
      <c r="L23233">
        <v>1</v>
      </c>
      <c r="M23233">
        <v>537</v>
      </c>
      <c r="N23233" t="s">
        <v>18</v>
      </c>
      <c r="O23233">
        <v>0</v>
      </c>
      <c r="P23233">
        <v>2196</v>
      </c>
    </row>
    <row r="23234" spans="1:16" x14ac:dyDescent="0.25">
      <c r="A23234" t="s">
        <v>34276</v>
      </c>
      <c r="B23234">
        <v>1002</v>
      </c>
      <c r="C23234" s="3" t="str">
        <f>HYPERLINK("http://www.uniprot.org/uniprot/A2IBG3","tr|A2IBG3|A2IBG3_VIGUN")</f>
        <v>tr|A2IBG3|A2IBG3_VIGUN</v>
      </c>
      <c r="D23234" t="s">
        <v>34277</v>
      </c>
      <c r="E23234">
        <v>80.11</v>
      </c>
      <c r="F23234">
        <v>337</v>
      </c>
      <c r="G23234">
        <v>67</v>
      </c>
      <c r="H23234">
        <v>4</v>
      </c>
      <c r="I23234">
        <v>1</v>
      </c>
      <c r="J23234">
        <v>999</v>
      </c>
      <c r="K23234">
        <v>1</v>
      </c>
      <c r="L23234">
        <v>1</v>
      </c>
      <c r="M23234">
        <v>329</v>
      </c>
      <c r="N23234" t="s">
        <v>18</v>
      </c>
      <c r="O23234" s="1">
        <v>1.2988100000000001E-152</v>
      </c>
      <c r="P23234">
        <v>1403</v>
      </c>
    </row>
    <row r="23235" spans="1:16" x14ac:dyDescent="0.25">
      <c r="A23235" t="s">
        <v>34278</v>
      </c>
      <c r="B23235">
        <v>936</v>
      </c>
      <c r="C23235" s="3" t="str">
        <f>HYPERLINK("http://www.uniprot.org/uniprot/G7LC96","tr|G7LC96|G7LC96_MEDTR")</f>
        <v>tr|G7LC96|G7LC96_MEDTR</v>
      </c>
      <c r="D23235" t="s">
        <v>34279</v>
      </c>
      <c r="E23235">
        <v>61.21</v>
      </c>
      <c r="F23235">
        <v>312</v>
      </c>
      <c r="G23235">
        <v>121</v>
      </c>
      <c r="H23235">
        <v>1</v>
      </c>
      <c r="I23235">
        <v>1</v>
      </c>
      <c r="J23235">
        <v>933</v>
      </c>
      <c r="K23235">
        <v>1</v>
      </c>
      <c r="L23235">
        <v>32</v>
      </c>
      <c r="M23235">
        <v>343</v>
      </c>
      <c r="N23235" t="s">
        <v>18</v>
      </c>
      <c r="O23235" s="1">
        <v>7.3873899999999995E-99</v>
      </c>
      <c r="P23235">
        <v>939</v>
      </c>
    </row>
    <row r="23236" spans="1:16" x14ac:dyDescent="0.25">
      <c r="A23236" t="s">
        <v>34280</v>
      </c>
      <c r="B23236">
        <v>609</v>
      </c>
      <c r="C23236" s="3" t="str">
        <f>HYPERLINK("http://www.uniprot.org/uniprot/I3SQN3","tr|I3SQN3|I3SQN3_MEDTR")</f>
        <v>tr|I3SQN3|I3SQN3_MEDTR</v>
      </c>
      <c r="D23236" t="s">
        <v>22</v>
      </c>
      <c r="E23236">
        <v>69.58</v>
      </c>
      <c r="F23236">
        <v>217</v>
      </c>
      <c r="G23236">
        <v>66</v>
      </c>
      <c r="H23236">
        <v>15</v>
      </c>
      <c r="I23236">
        <v>1</v>
      </c>
      <c r="J23236">
        <v>606</v>
      </c>
      <c r="K23236">
        <v>1</v>
      </c>
      <c r="L23236">
        <v>1</v>
      </c>
      <c r="M23236">
        <v>208</v>
      </c>
      <c r="N23236" t="s">
        <v>18</v>
      </c>
      <c r="O23236" s="1">
        <v>3.4465700000000001E-71</v>
      </c>
      <c r="P23236">
        <v>697</v>
      </c>
    </row>
    <row r="23237" spans="1:16" x14ac:dyDescent="0.25">
      <c r="A23237" t="s">
        <v>34281</v>
      </c>
      <c r="B23237">
        <v>282</v>
      </c>
      <c r="C23237" s="3" t="str">
        <f>HYPERLINK("http://www.uniprot.org/uniprot/I3S0R9","tr|I3S0R9|I3S0R9_MEDTR")</f>
        <v>tr|I3S0R9|I3S0R9_MEDTR</v>
      </c>
      <c r="D23237" t="s">
        <v>386</v>
      </c>
      <c r="E23237">
        <v>88.17</v>
      </c>
      <c r="F23237">
        <v>93</v>
      </c>
      <c r="G23237">
        <v>11</v>
      </c>
      <c r="H23237">
        <v>0</v>
      </c>
      <c r="I23237">
        <v>1</v>
      </c>
      <c r="J23237">
        <v>279</v>
      </c>
      <c r="K23237">
        <v>1</v>
      </c>
      <c r="L23237">
        <v>1</v>
      </c>
      <c r="M23237">
        <v>93</v>
      </c>
      <c r="N23237" t="s">
        <v>18</v>
      </c>
      <c r="O23237" s="1">
        <v>6.6048400000000005E-42</v>
      </c>
      <c r="P23237">
        <v>443</v>
      </c>
    </row>
    <row r="23238" spans="1:16" x14ac:dyDescent="0.25">
      <c r="A23238" t="s">
        <v>34282</v>
      </c>
      <c r="B23238">
        <v>417</v>
      </c>
      <c r="C23238" s="3" t="str">
        <f>HYPERLINK("http://www.uniprot.org/uniprot/G7JKI2","tr|G7JKI2|G7JKI2_MEDTR")</f>
        <v>tr|G7JKI2|G7JKI2_MEDTR</v>
      </c>
      <c r="D23238" t="s">
        <v>34283</v>
      </c>
      <c r="E23238">
        <v>59.86</v>
      </c>
      <c r="F23238">
        <v>147</v>
      </c>
      <c r="G23238">
        <v>59</v>
      </c>
      <c r="H23238">
        <v>10</v>
      </c>
      <c r="I23238">
        <v>1</v>
      </c>
      <c r="J23238">
        <v>411</v>
      </c>
      <c r="K23238">
        <v>1</v>
      </c>
      <c r="L23238">
        <v>58</v>
      </c>
      <c r="M23238">
        <v>199</v>
      </c>
      <c r="N23238" t="s">
        <v>18</v>
      </c>
      <c r="O23238" s="1">
        <v>2.54392E-33</v>
      </c>
      <c r="P23238">
        <v>369</v>
      </c>
    </row>
    <row r="23239" spans="1:16" x14ac:dyDescent="0.25">
      <c r="A23239" t="s">
        <v>34284</v>
      </c>
      <c r="B23239">
        <v>1062</v>
      </c>
      <c r="C23239" s="3" t="str">
        <f>HYPERLINK("http://www.uniprot.org/uniprot/G7JIV7","tr|G7JIV7|G7JIV7_MEDTR")</f>
        <v>tr|G7JIV7|G7JIV7_MEDTR</v>
      </c>
      <c r="D23239" t="s">
        <v>34285</v>
      </c>
      <c r="E23239">
        <v>79.59</v>
      </c>
      <c r="F23239">
        <v>348</v>
      </c>
      <c r="G23239">
        <v>71</v>
      </c>
      <c r="H23239">
        <v>0</v>
      </c>
      <c r="I23239">
        <v>1</v>
      </c>
      <c r="J23239">
        <v>1044</v>
      </c>
      <c r="K23239">
        <v>1</v>
      </c>
      <c r="L23239">
        <v>1</v>
      </c>
      <c r="M23239">
        <v>347</v>
      </c>
      <c r="N23239" t="s">
        <v>18</v>
      </c>
      <c r="O23239" s="1">
        <v>2.8954100000000003E-153</v>
      </c>
      <c r="P23239">
        <v>1409</v>
      </c>
    </row>
    <row r="23240" spans="1:16" x14ac:dyDescent="0.25">
      <c r="A23240" t="s">
        <v>34286</v>
      </c>
      <c r="B23240">
        <v>540</v>
      </c>
      <c r="C23240" s="3" t="str">
        <f>HYPERLINK("http://www.uniprot.org/uniprot/I1MIR9","tr|I1MIR9|I1MIR9_SOYBN")</f>
        <v>tr|I1MIR9|I1MIR9_SOYBN</v>
      </c>
      <c r="D23240" t="s">
        <v>28</v>
      </c>
      <c r="E23240">
        <v>86.51</v>
      </c>
      <c r="F23240">
        <v>178</v>
      </c>
      <c r="G23240">
        <v>24</v>
      </c>
      <c r="H23240">
        <v>0</v>
      </c>
      <c r="I23240">
        <v>1</v>
      </c>
      <c r="J23240">
        <v>534</v>
      </c>
      <c r="K23240">
        <v>1</v>
      </c>
      <c r="L23240">
        <v>1</v>
      </c>
      <c r="M23240">
        <v>178</v>
      </c>
      <c r="N23240" t="s">
        <v>18</v>
      </c>
      <c r="O23240" s="1">
        <v>6.6170499999999997E-82</v>
      </c>
      <c r="P23240">
        <v>788</v>
      </c>
    </row>
    <row r="23241" spans="1:16" x14ac:dyDescent="0.25">
      <c r="A23241" t="s">
        <v>34287</v>
      </c>
      <c r="B23241">
        <v>3780</v>
      </c>
      <c r="C23241" s="3" t="str">
        <f>HYPERLINK("http://www.uniprot.org/uniprot/I1J9N5","tr|I1J9N5|I1J9N5_SOYBN")</f>
        <v>tr|I1J9N5|I1J9N5_SOYBN</v>
      </c>
      <c r="D23241" t="s">
        <v>28</v>
      </c>
      <c r="E23241">
        <v>91.86</v>
      </c>
      <c r="F23241">
        <v>1266</v>
      </c>
      <c r="G23241">
        <v>103</v>
      </c>
      <c r="H23241">
        <v>7</v>
      </c>
      <c r="I23241">
        <v>1</v>
      </c>
      <c r="J23241">
        <v>3777</v>
      </c>
      <c r="K23241">
        <v>1</v>
      </c>
      <c r="L23241">
        <v>1</v>
      </c>
      <c r="M23241">
        <v>1266</v>
      </c>
      <c r="N23241" t="s">
        <v>18</v>
      </c>
      <c r="O23241">
        <v>0</v>
      </c>
      <c r="P23241">
        <v>6078</v>
      </c>
    </row>
    <row r="23242" spans="1:16" x14ac:dyDescent="0.25">
      <c r="A23242" t="s">
        <v>34288</v>
      </c>
      <c r="B23242">
        <v>1158</v>
      </c>
      <c r="C23242" s="3" t="str">
        <f>HYPERLINK("http://www.uniprot.org/uniprot/A4F1S0","tr|A4F1S0|A4F1S0_CLITE")</f>
        <v>tr|A4F1S0|A4F1S0_CLITE</v>
      </c>
      <c r="D23242" t="s">
        <v>34289</v>
      </c>
      <c r="E23242">
        <v>82.81</v>
      </c>
      <c r="F23242">
        <v>384</v>
      </c>
      <c r="G23242">
        <v>66</v>
      </c>
      <c r="H23242">
        <v>0</v>
      </c>
      <c r="I23242">
        <v>1</v>
      </c>
      <c r="J23242">
        <v>1152</v>
      </c>
      <c r="K23242">
        <v>1</v>
      </c>
      <c r="L23242">
        <v>62</v>
      </c>
      <c r="M23242">
        <v>444</v>
      </c>
      <c r="N23242" t="s">
        <v>18</v>
      </c>
      <c r="O23242">
        <v>0</v>
      </c>
      <c r="P23242">
        <v>1689</v>
      </c>
    </row>
    <row r="23243" spans="1:16" x14ac:dyDescent="0.25">
      <c r="A23243" t="s">
        <v>34290</v>
      </c>
      <c r="B23243">
        <v>567</v>
      </c>
      <c r="C23243" s="3" t="str">
        <f>HYPERLINK("http://www.uniprot.org/uniprot/I3SXF6","tr|I3SXF6|I3SXF6_MEDTR")</f>
        <v>tr|I3SXF6|I3SXF6_MEDTR</v>
      </c>
      <c r="D23243" t="s">
        <v>22</v>
      </c>
      <c r="E23243">
        <v>75.86</v>
      </c>
      <c r="F23243">
        <v>87</v>
      </c>
      <c r="G23243">
        <v>21</v>
      </c>
      <c r="H23243">
        <v>0</v>
      </c>
      <c r="I23243">
        <v>1</v>
      </c>
      <c r="J23243">
        <v>261</v>
      </c>
      <c r="K23243">
        <v>1</v>
      </c>
      <c r="L23243">
        <v>250</v>
      </c>
      <c r="M23243">
        <v>336</v>
      </c>
      <c r="N23243" t="s">
        <v>18</v>
      </c>
      <c r="O23243" s="1">
        <v>9.9761099999999996E-29</v>
      </c>
      <c r="P23243">
        <v>330</v>
      </c>
    </row>
    <row r="23244" spans="1:16" x14ac:dyDescent="0.25">
      <c r="A23244" t="s">
        <v>34291</v>
      </c>
      <c r="B23244">
        <v>1695</v>
      </c>
      <c r="C23244" s="3" t="str">
        <f>HYPERLINK("http://www.uniprot.org/uniprot/Q2HVE4","tr|Q2HVE4|Q2HVE4_MEDTR")</f>
        <v>tr|Q2HVE4|Q2HVE4_MEDTR</v>
      </c>
      <c r="D23244" t="s">
        <v>34292</v>
      </c>
      <c r="E23244">
        <v>61.78</v>
      </c>
      <c r="F23244">
        <v>573</v>
      </c>
      <c r="G23244">
        <v>219</v>
      </c>
      <c r="H23244">
        <v>15</v>
      </c>
      <c r="I23244">
        <v>10</v>
      </c>
      <c r="J23244">
        <v>1683</v>
      </c>
      <c r="K23244">
        <v>1</v>
      </c>
      <c r="L23244">
        <v>12</v>
      </c>
      <c r="M23244">
        <v>572</v>
      </c>
      <c r="N23244" t="s">
        <v>18</v>
      </c>
      <c r="O23244">
        <v>0</v>
      </c>
      <c r="P23244">
        <v>1844</v>
      </c>
    </row>
    <row r="23245" spans="1:16" x14ac:dyDescent="0.25">
      <c r="A23245" t="s">
        <v>34293</v>
      </c>
      <c r="B23245">
        <v>1356</v>
      </c>
      <c r="C23245" s="3" t="str">
        <f>HYPERLINK("http://www.uniprot.org/uniprot/G7IUE9","tr|G7IUE9|G7IUE9_MEDTR")</f>
        <v>tr|G7IUE9|G7IUE9_MEDTR</v>
      </c>
      <c r="D23245" t="s">
        <v>34294</v>
      </c>
      <c r="E23245">
        <v>69.239999999999995</v>
      </c>
      <c r="F23245">
        <v>478</v>
      </c>
      <c r="G23245">
        <v>147</v>
      </c>
      <c r="H23245">
        <v>29</v>
      </c>
      <c r="I23245">
        <v>7</v>
      </c>
      <c r="J23245">
        <v>1353</v>
      </c>
      <c r="K23245">
        <v>1</v>
      </c>
      <c r="L23245">
        <v>4</v>
      </c>
      <c r="M23245">
        <v>479</v>
      </c>
      <c r="N23245" t="s">
        <v>18</v>
      </c>
      <c r="O23245" s="1">
        <v>3.2610400000000002E-174</v>
      </c>
      <c r="P23245">
        <v>1591</v>
      </c>
    </row>
    <row r="23246" spans="1:16" x14ac:dyDescent="0.25">
      <c r="A23246" t="s">
        <v>34295</v>
      </c>
      <c r="B23246">
        <v>903</v>
      </c>
      <c r="C23246" s="3" t="str">
        <f>HYPERLINK("http://www.uniprot.org/uniprot/G8A0A1","tr|G8A0A1|G8A0A1_MEDTR")</f>
        <v>tr|G8A0A1|G8A0A1_MEDTR</v>
      </c>
      <c r="D23246" t="s">
        <v>34296</v>
      </c>
      <c r="E23246">
        <v>55.94</v>
      </c>
      <c r="F23246">
        <v>311</v>
      </c>
      <c r="G23246">
        <v>137</v>
      </c>
      <c r="H23246">
        <v>13</v>
      </c>
      <c r="I23246">
        <v>7</v>
      </c>
      <c r="J23246">
        <v>900</v>
      </c>
      <c r="K23246">
        <v>1</v>
      </c>
      <c r="L23246">
        <v>4</v>
      </c>
      <c r="M23246">
        <v>298</v>
      </c>
      <c r="N23246" t="s">
        <v>18</v>
      </c>
      <c r="O23246" s="1">
        <v>3.3733600000000002E-77</v>
      </c>
      <c r="P23246">
        <v>752</v>
      </c>
    </row>
    <row r="23247" spans="1:16" x14ac:dyDescent="0.25">
      <c r="A23247" t="s">
        <v>34297</v>
      </c>
      <c r="B23247">
        <v>906</v>
      </c>
      <c r="C23247" s="3" t="str">
        <f>HYPERLINK("http://www.uniprot.org/uniprot/K7N3Z8","tr|K7N3Z8|K7N3Z8_SOYBN")</f>
        <v>tr|K7N3Z8|K7N3Z8_SOYBN</v>
      </c>
      <c r="D23247" t="s">
        <v>28</v>
      </c>
      <c r="E23247">
        <v>74.19</v>
      </c>
      <c r="F23247">
        <v>310</v>
      </c>
      <c r="G23247">
        <v>80</v>
      </c>
      <c r="H23247">
        <v>9</v>
      </c>
      <c r="I23247">
        <v>1</v>
      </c>
      <c r="J23247">
        <v>903</v>
      </c>
      <c r="K23247">
        <v>1</v>
      </c>
      <c r="L23247">
        <v>209</v>
      </c>
      <c r="M23247">
        <v>518</v>
      </c>
      <c r="N23247" t="s">
        <v>18</v>
      </c>
      <c r="O23247" s="1">
        <v>2.09701E-127</v>
      </c>
      <c r="P23247">
        <v>1185</v>
      </c>
    </row>
    <row r="23248" spans="1:16" x14ac:dyDescent="0.25">
      <c r="A23248" t="s">
        <v>34298</v>
      </c>
      <c r="B23248">
        <v>237</v>
      </c>
      <c r="C23248" s="3" t="str">
        <f>HYPERLINK("http://www.uniprot.org/uniprot/K7N0C4","tr|K7N0C4|K7N0C4_SOYBN")</f>
        <v>tr|K7N0C4|K7N0C4_SOYBN</v>
      </c>
      <c r="D23248" t="s">
        <v>28</v>
      </c>
      <c r="E23248">
        <v>88.88</v>
      </c>
      <c r="F23248">
        <v>54</v>
      </c>
      <c r="G23248">
        <v>6</v>
      </c>
      <c r="H23248">
        <v>0</v>
      </c>
      <c r="I23248">
        <v>1</v>
      </c>
      <c r="J23248">
        <v>162</v>
      </c>
      <c r="K23248">
        <v>1</v>
      </c>
      <c r="L23248">
        <v>1</v>
      </c>
      <c r="M23248">
        <v>54</v>
      </c>
      <c r="N23248" t="s">
        <v>18</v>
      </c>
      <c r="O23248" s="1">
        <v>9.1239499999999994E-20</v>
      </c>
      <c r="P23248">
        <v>252</v>
      </c>
    </row>
    <row r="23249" spans="1:16" x14ac:dyDescent="0.25">
      <c r="A23249" t="s">
        <v>34299</v>
      </c>
      <c r="B23249">
        <v>657</v>
      </c>
      <c r="C23249" s="3" t="str">
        <f>HYPERLINK("http://www.uniprot.org/uniprot/G7L0L4","tr|G7L0L4|G7L0L4_MEDTR")</f>
        <v>tr|G7L0L4|G7L0L4_MEDTR</v>
      </c>
      <c r="D23249" t="s">
        <v>34300</v>
      </c>
      <c r="E23249">
        <v>50.28</v>
      </c>
      <c r="F23249">
        <v>177</v>
      </c>
      <c r="G23249">
        <v>88</v>
      </c>
      <c r="H23249">
        <v>13</v>
      </c>
      <c r="I23249">
        <v>67</v>
      </c>
      <c r="J23249">
        <v>558</v>
      </c>
      <c r="K23249">
        <v>1</v>
      </c>
      <c r="L23249">
        <v>41</v>
      </c>
      <c r="M23249">
        <v>216</v>
      </c>
      <c r="N23249" t="s">
        <v>18</v>
      </c>
      <c r="O23249" s="1">
        <v>3.4203200000000001E-41</v>
      </c>
      <c r="P23249">
        <v>439</v>
      </c>
    </row>
    <row r="23250" spans="1:16" x14ac:dyDescent="0.25">
      <c r="A23250" t="s">
        <v>34301</v>
      </c>
      <c r="B23250">
        <v>750</v>
      </c>
      <c r="C23250" s="3" t="str">
        <f>HYPERLINK("http://www.uniprot.org/uniprot/B7FI24","tr|B7FI24|B7FI24_MEDTR")</f>
        <v>tr|B7FI24|B7FI24_MEDTR</v>
      </c>
      <c r="D23250" t="s">
        <v>34302</v>
      </c>
      <c r="E23250">
        <v>95.2</v>
      </c>
      <c r="F23250">
        <v>250</v>
      </c>
      <c r="G23250">
        <v>12</v>
      </c>
      <c r="H23250">
        <v>2</v>
      </c>
      <c r="I23250">
        <v>1</v>
      </c>
      <c r="J23250">
        <v>744</v>
      </c>
      <c r="K23250">
        <v>1</v>
      </c>
      <c r="L23250">
        <v>1</v>
      </c>
      <c r="M23250">
        <v>250</v>
      </c>
      <c r="N23250" t="s">
        <v>18</v>
      </c>
      <c r="O23250" s="1">
        <v>8.1946199999999996E-139</v>
      </c>
      <c r="P23250">
        <v>1282</v>
      </c>
    </row>
    <row r="23251" spans="1:16" x14ac:dyDescent="0.25">
      <c r="A23251" t="s">
        <v>34303</v>
      </c>
      <c r="B23251">
        <v>588</v>
      </c>
      <c r="C23251" s="3" t="str">
        <f>HYPERLINK("http://www.uniprot.org/uniprot/B7FLR3","tr|B7FLR3|B7FLR3_MEDTR")</f>
        <v>tr|B7FLR3|B7FLR3_MEDTR</v>
      </c>
      <c r="D23251" t="s">
        <v>581</v>
      </c>
      <c r="E23251">
        <v>90.76</v>
      </c>
      <c r="F23251">
        <v>195</v>
      </c>
      <c r="G23251">
        <v>18</v>
      </c>
      <c r="H23251">
        <v>0</v>
      </c>
      <c r="I23251">
        <v>1</v>
      </c>
      <c r="J23251">
        <v>585</v>
      </c>
      <c r="K23251">
        <v>1</v>
      </c>
      <c r="L23251">
        <v>44</v>
      </c>
      <c r="M23251">
        <v>238</v>
      </c>
      <c r="N23251" t="s">
        <v>18</v>
      </c>
      <c r="O23251" s="1">
        <v>3.3766800000000001E-94</v>
      </c>
      <c r="P23251">
        <v>895</v>
      </c>
    </row>
    <row r="23252" spans="1:16" x14ac:dyDescent="0.25">
      <c r="A23252" t="s">
        <v>34304</v>
      </c>
      <c r="B23252">
        <v>1086</v>
      </c>
      <c r="C23252" s="3" t="str">
        <f>HYPERLINK("http://www.uniprot.org/uniprot/K7M5H4","tr|K7M5H4|K7M5H4_SOYBN")</f>
        <v>tr|K7M5H4|K7M5H4_SOYBN</v>
      </c>
      <c r="D23252" t="s">
        <v>28</v>
      </c>
      <c r="E23252">
        <v>63.95</v>
      </c>
      <c r="F23252">
        <v>369</v>
      </c>
      <c r="G23252">
        <v>133</v>
      </c>
      <c r="H23252">
        <v>8</v>
      </c>
      <c r="I23252">
        <v>1</v>
      </c>
      <c r="J23252">
        <v>1083</v>
      </c>
      <c r="K23252">
        <v>1</v>
      </c>
      <c r="L23252">
        <v>1</v>
      </c>
      <c r="M23252">
        <v>347</v>
      </c>
      <c r="N23252" t="s">
        <v>18</v>
      </c>
      <c r="O23252" s="1">
        <v>2.3795900000000002E-118</v>
      </c>
      <c r="P23252">
        <v>1108</v>
      </c>
    </row>
    <row r="23253" spans="1:16" x14ac:dyDescent="0.25">
      <c r="A23253" t="s">
        <v>34305</v>
      </c>
      <c r="B23253">
        <v>333</v>
      </c>
      <c r="C23253" s="3" t="str">
        <f>HYPERLINK("http://www.uniprot.org/uniprot/C6SZU9","tr|C6SZU9|C6SZU9_SOYBN")</f>
        <v>tr|C6SZU9|C6SZU9_SOYBN</v>
      </c>
      <c r="D23253" t="s">
        <v>11677</v>
      </c>
      <c r="E23253">
        <v>64.540000000000006</v>
      </c>
      <c r="F23253">
        <v>110</v>
      </c>
      <c r="G23253">
        <v>39</v>
      </c>
      <c r="H23253">
        <v>0</v>
      </c>
      <c r="I23253">
        <v>1</v>
      </c>
      <c r="J23253">
        <v>330</v>
      </c>
      <c r="K23253">
        <v>1</v>
      </c>
      <c r="L23253">
        <v>1</v>
      </c>
      <c r="M23253">
        <v>110</v>
      </c>
      <c r="N23253" t="s">
        <v>18</v>
      </c>
      <c r="O23253" s="1">
        <v>1.86934E-28</v>
      </c>
      <c r="P23253">
        <v>327</v>
      </c>
    </row>
    <row r="23254" spans="1:16" x14ac:dyDescent="0.25">
      <c r="A23254" t="s">
        <v>34306</v>
      </c>
      <c r="B23254">
        <v>966</v>
      </c>
      <c r="C23254" s="3" t="str">
        <f>HYPERLINK("http://www.uniprot.org/uniprot/G7JB58","tr|G7JB58|G7JB58_MEDTR")</f>
        <v>tr|G7JB58|G7JB58_MEDTR</v>
      </c>
      <c r="D23254" t="s">
        <v>34307</v>
      </c>
      <c r="E23254">
        <v>54.78</v>
      </c>
      <c r="F23254">
        <v>376</v>
      </c>
      <c r="G23254">
        <v>170</v>
      </c>
      <c r="H23254">
        <v>65</v>
      </c>
      <c r="I23254">
        <v>1</v>
      </c>
      <c r="J23254">
        <v>933</v>
      </c>
      <c r="K23254">
        <v>1</v>
      </c>
      <c r="L23254">
        <v>1</v>
      </c>
      <c r="M23254">
        <v>372</v>
      </c>
      <c r="N23254" t="s">
        <v>18</v>
      </c>
      <c r="O23254" s="1">
        <v>1.1306100000000001E-97</v>
      </c>
      <c r="P23254">
        <v>929</v>
      </c>
    </row>
    <row r="23255" spans="1:16" x14ac:dyDescent="0.25">
      <c r="A23255" t="s">
        <v>34308</v>
      </c>
      <c r="B23255">
        <v>1884</v>
      </c>
      <c r="C23255" s="3" t="str">
        <f>HYPERLINK("http://www.uniprot.org/uniprot/G7J5I4","tr|G7J5I4|G7J5I4_MEDTR")</f>
        <v>tr|G7J5I4|G7J5I4_MEDTR</v>
      </c>
      <c r="D23255" t="s">
        <v>34309</v>
      </c>
      <c r="E23255">
        <v>78.75</v>
      </c>
      <c r="F23255">
        <v>612</v>
      </c>
      <c r="G23255">
        <v>130</v>
      </c>
      <c r="H23255">
        <v>2</v>
      </c>
      <c r="I23255">
        <v>49</v>
      </c>
      <c r="J23255">
        <v>1878</v>
      </c>
      <c r="K23255">
        <v>1</v>
      </c>
      <c r="L23255">
        <v>17</v>
      </c>
      <c r="M23255">
        <v>627</v>
      </c>
      <c r="N23255" t="s">
        <v>18</v>
      </c>
      <c r="O23255">
        <v>0</v>
      </c>
      <c r="P23255">
        <v>2558</v>
      </c>
    </row>
    <row r="23256" spans="1:16" x14ac:dyDescent="0.25">
      <c r="A23256" t="s">
        <v>34310</v>
      </c>
      <c r="B23256">
        <v>1131</v>
      </c>
      <c r="C23256" s="3" t="str">
        <f>HYPERLINK("http://www.uniprot.org/uniprot/G7IZZ4","tr|G7IZZ4|G7IZZ4_MEDTR")</f>
        <v>tr|G7IZZ4|G7IZZ4_MEDTR</v>
      </c>
      <c r="D23256" t="s">
        <v>34311</v>
      </c>
      <c r="E23256">
        <v>95.58</v>
      </c>
      <c r="F23256">
        <v>362</v>
      </c>
      <c r="G23256">
        <v>16</v>
      </c>
      <c r="H23256">
        <v>0</v>
      </c>
      <c r="I23256">
        <v>1</v>
      </c>
      <c r="J23256">
        <v>1086</v>
      </c>
      <c r="K23256">
        <v>1</v>
      </c>
      <c r="L23256">
        <v>1</v>
      </c>
      <c r="M23256">
        <v>361</v>
      </c>
      <c r="N23256" t="s">
        <v>18</v>
      </c>
      <c r="O23256">
        <v>0</v>
      </c>
      <c r="P23256">
        <v>1866</v>
      </c>
    </row>
    <row r="23257" spans="1:16" x14ac:dyDescent="0.25">
      <c r="A23257" t="s">
        <v>34312</v>
      </c>
      <c r="B23257">
        <v>1086</v>
      </c>
      <c r="C23257" s="3" t="str">
        <f>HYPERLINK("http://www.uniprot.org/uniprot/A2IBG3","tr|A2IBG3|A2IBG3_VIGUN")</f>
        <v>tr|A2IBG3|A2IBG3_VIGUN</v>
      </c>
      <c r="D23257" t="s">
        <v>34277</v>
      </c>
      <c r="E23257">
        <v>73.400000000000006</v>
      </c>
      <c r="F23257">
        <v>361</v>
      </c>
      <c r="G23257">
        <v>96</v>
      </c>
      <c r="H23257">
        <v>0</v>
      </c>
      <c r="I23257">
        <v>1</v>
      </c>
      <c r="J23257">
        <v>1083</v>
      </c>
      <c r="K23257">
        <v>1</v>
      </c>
      <c r="L23257">
        <v>1</v>
      </c>
      <c r="M23257">
        <v>329</v>
      </c>
      <c r="N23257" t="s">
        <v>18</v>
      </c>
      <c r="O23257" s="1">
        <v>2.8819900000000001E-148</v>
      </c>
      <c r="P23257">
        <v>1366</v>
      </c>
    </row>
    <row r="23258" spans="1:16" x14ac:dyDescent="0.25">
      <c r="A23258" t="s">
        <v>34313</v>
      </c>
      <c r="B23258">
        <v>882</v>
      </c>
      <c r="C23258" s="3" t="str">
        <f>HYPERLINK("http://www.uniprot.org/uniprot/K7L6R2","tr|K7L6R2|K7L6R2_SOYBN")</f>
        <v>tr|K7L6R2|K7L6R2_SOYBN</v>
      </c>
      <c r="D23258" t="s">
        <v>28</v>
      </c>
      <c r="E23258">
        <v>44.6</v>
      </c>
      <c r="F23258">
        <v>269</v>
      </c>
      <c r="G23258">
        <v>149</v>
      </c>
      <c r="H23258">
        <v>20</v>
      </c>
      <c r="I23258">
        <v>1</v>
      </c>
      <c r="J23258">
        <v>747</v>
      </c>
      <c r="K23258">
        <v>1</v>
      </c>
      <c r="L23258">
        <v>1</v>
      </c>
      <c r="M23258">
        <v>261</v>
      </c>
      <c r="N23258" t="s">
        <v>18</v>
      </c>
      <c r="O23258" s="1">
        <v>1.6706900000000001E-41</v>
      </c>
      <c r="P23258">
        <v>444</v>
      </c>
    </row>
    <row r="23259" spans="1:16" x14ac:dyDescent="0.25">
      <c r="A23259" t="s">
        <v>34314</v>
      </c>
      <c r="B23259">
        <v>1023</v>
      </c>
      <c r="C23259" s="3" t="str">
        <f>HYPERLINK("http://www.uniprot.org/uniprot/G7JIL2","tr|G7JIL2|G7JIL2_MEDTR")</f>
        <v>tr|G7JIL2|G7JIL2_MEDTR</v>
      </c>
      <c r="D23259" t="s">
        <v>34315</v>
      </c>
      <c r="E23259">
        <v>80.38</v>
      </c>
      <c r="F23259">
        <v>362</v>
      </c>
      <c r="G23259">
        <v>71</v>
      </c>
      <c r="H23259">
        <v>23</v>
      </c>
      <c r="I23259">
        <v>1</v>
      </c>
      <c r="J23259">
        <v>1017</v>
      </c>
      <c r="K23259">
        <v>1</v>
      </c>
      <c r="L23259">
        <v>1</v>
      </c>
      <c r="M23259">
        <v>362</v>
      </c>
      <c r="N23259" t="s">
        <v>18</v>
      </c>
      <c r="O23259" s="1">
        <v>8.3990700000000007E-171</v>
      </c>
      <c r="P23259">
        <v>1560</v>
      </c>
    </row>
    <row r="23260" spans="1:16" x14ac:dyDescent="0.25">
      <c r="A23260" t="s">
        <v>34316</v>
      </c>
      <c r="B23260">
        <v>525</v>
      </c>
      <c r="C23260" s="3" t="str">
        <f>HYPERLINK("http://www.uniprot.org/uniprot/I1KS09","tr|I1KS09|I1KS09_SOYBN")</f>
        <v>tr|I1KS09|I1KS09_SOYBN</v>
      </c>
      <c r="D23260" t="s">
        <v>28</v>
      </c>
      <c r="E23260">
        <v>72.22</v>
      </c>
      <c r="F23260">
        <v>180</v>
      </c>
      <c r="G23260">
        <v>50</v>
      </c>
      <c r="H23260">
        <v>11</v>
      </c>
      <c r="I23260">
        <v>1</v>
      </c>
      <c r="J23260">
        <v>507</v>
      </c>
      <c r="K23260">
        <v>1</v>
      </c>
      <c r="L23260">
        <v>1</v>
      </c>
      <c r="M23260">
        <v>180</v>
      </c>
      <c r="N23260" t="s">
        <v>18</v>
      </c>
      <c r="O23260" s="1">
        <v>6.0370699999999997E-64</v>
      </c>
      <c r="P23260">
        <v>633</v>
      </c>
    </row>
    <row r="23261" spans="1:16" x14ac:dyDescent="0.25">
      <c r="A23261" t="s">
        <v>34317</v>
      </c>
      <c r="B23261">
        <v>666</v>
      </c>
      <c r="C23261" s="3" t="str">
        <f>HYPERLINK("http://www.uniprot.org/uniprot/G7JKI7","tr|G7JKI7|G7JKI7_MEDTR")</f>
        <v>tr|G7JKI7|G7JKI7_MEDTR</v>
      </c>
      <c r="D23261" t="s">
        <v>34318</v>
      </c>
      <c r="E23261">
        <v>87.83</v>
      </c>
      <c r="F23261">
        <v>222</v>
      </c>
      <c r="G23261">
        <v>27</v>
      </c>
      <c r="H23261">
        <v>1</v>
      </c>
      <c r="I23261">
        <v>1</v>
      </c>
      <c r="J23261">
        <v>663</v>
      </c>
      <c r="K23261">
        <v>1</v>
      </c>
      <c r="L23261">
        <v>1</v>
      </c>
      <c r="M23261">
        <v>222</v>
      </c>
      <c r="N23261" t="s">
        <v>18</v>
      </c>
      <c r="O23261" s="1">
        <v>1.0468599999999999E-109</v>
      </c>
      <c r="P23261">
        <v>1030</v>
      </c>
    </row>
    <row r="23262" spans="1:16" x14ac:dyDescent="0.25">
      <c r="A23262" t="s">
        <v>34319</v>
      </c>
      <c r="B23262">
        <v>294</v>
      </c>
      <c r="C23262" s="3" t="str">
        <f>HYPERLINK("http://www.uniprot.org/uniprot/I1MV19","tr|I1MV19|I1MV19_SOYBN")</f>
        <v>tr|I1MV19|I1MV19_SOYBN</v>
      </c>
      <c r="D23262" t="s">
        <v>71</v>
      </c>
      <c r="E23262">
        <v>78.94</v>
      </c>
      <c r="F23262">
        <v>57</v>
      </c>
      <c r="G23262">
        <v>12</v>
      </c>
      <c r="H23262">
        <v>0</v>
      </c>
      <c r="I23262">
        <v>121</v>
      </c>
      <c r="J23262">
        <v>291</v>
      </c>
      <c r="K23262">
        <v>1</v>
      </c>
      <c r="L23262">
        <v>41</v>
      </c>
      <c r="M23262">
        <v>97</v>
      </c>
      <c r="N23262" t="s">
        <v>18</v>
      </c>
      <c r="O23262" s="1">
        <v>3.2491199999999999E-17</v>
      </c>
      <c r="P23262">
        <v>230</v>
      </c>
    </row>
    <row r="23263" spans="1:16" x14ac:dyDescent="0.25">
      <c r="A23263" t="s">
        <v>34320</v>
      </c>
      <c r="B23263">
        <v>3711</v>
      </c>
      <c r="C23263" s="3" t="str">
        <f>HYPERLINK("http://www.uniprot.org/uniprot/Q1RU52","tr|Q1RU52|Q1RU52_MEDTR")</f>
        <v>tr|Q1RU52|Q1RU52_MEDTR</v>
      </c>
      <c r="D23263" t="s">
        <v>34321</v>
      </c>
      <c r="E23263">
        <v>78.040000000000006</v>
      </c>
      <c r="F23263">
        <v>1230</v>
      </c>
      <c r="G23263">
        <v>270</v>
      </c>
      <c r="H23263">
        <v>9</v>
      </c>
      <c r="I23263">
        <v>1</v>
      </c>
      <c r="J23263">
        <v>3663</v>
      </c>
      <c r="K23263">
        <v>1</v>
      </c>
      <c r="L23263">
        <v>1</v>
      </c>
      <c r="M23263">
        <v>1230</v>
      </c>
      <c r="N23263" t="s">
        <v>18</v>
      </c>
      <c r="O23263">
        <v>0</v>
      </c>
      <c r="P23263">
        <v>4964</v>
      </c>
    </row>
    <row r="23264" spans="1:16" x14ac:dyDescent="0.25">
      <c r="A23264" t="s">
        <v>34322</v>
      </c>
      <c r="B23264">
        <v>3918</v>
      </c>
      <c r="C23264" s="3" t="str">
        <f>HYPERLINK("http://www.uniprot.org/uniprot/K7LMY3","tr|K7LMY3|K7LMY3_SOYBN")</f>
        <v>tr|K7LMY3|K7LMY3_SOYBN</v>
      </c>
      <c r="D23264" t="s">
        <v>28</v>
      </c>
      <c r="E23264">
        <v>65.349999999999994</v>
      </c>
      <c r="F23264">
        <v>837</v>
      </c>
      <c r="G23264">
        <v>290</v>
      </c>
      <c r="H23264">
        <v>40</v>
      </c>
      <c r="I23264">
        <v>1</v>
      </c>
      <c r="J23264">
        <v>2391</v>
      </c>
      <c r="K23264">
        <v>1</v>
      </c>
      <c r="L23264">
        <v>1</v>
      </c>
      <c r="M23264">
        <v>815</v>
      </c>
      <c r="N23264" t="s">
        <v>18</v>
      </c>
      <c r="O23264">
        <v>0</v>
      </c>
      <c r="P23264">
        <v>2611</v>
      </c>
    </row>
    <row r="23265" spans="1:16" x14ac:dyDescent="0.25">
      <c r="A23265" t="s">
        <v>34323</v>
      </c>
      <c r="B23265">
        <v>888</v>
      </c>
      <c r="C23265" s="3" t="str">
        <f>HYPERLINK("http://www.uniprot.org/uniprot/B7FJG9","tr|B7FJG9|B7FJG9_MEDTR")</f>
        <v>tr|B7FJG9|B7FJG9_MEDTR</v>
      </c>
      <c r="D23265" t="s">
        <v>22</v>
      </c>
      <c r="E23265">
        <v>44.98</v>
      </c>
      <c r="F23265">
        <v>289</v>
      </c>
      <c r="G23265">
        <v>159</v>
      </c>
      <c r="H23265">
        <v>9</v>
      </c>
      <c r="I23265">
        <v>1</v>
      </c>
      <c r="J23265">
        <v>840</v>
      </c>
      <c r="K23265">
        <v>1</v>
      </c>
      <c r="L23265">
        <v>1</v>
      </c>
      <c r="M23265">
        <v>284</v>
      </c>
      <c r="N23265" t="s">
        <v>18</v>
      </c>
      <c r="O23265" s="1">
        <v>5.25054E-51</v>
      </c>
      <c r="P23265">
        <v>526</v>
      </c>
    </row>
    <row r="23266" spans="1:16" x14ac:dyDescent="0.25">
      <c r="A23266" t="s">
        <v>34324</v>
      </c>
      <c r="B23266">
        <v>1050</v>
      </c>
      <c r="C23266" s="3" t="str">
        <f>HYPERLINK("http://www.uniprot.org/uniprot/A2Q2T1","tr|A2Q2T1|A2Q2T1_MEDTR")</f>
        <v>tr|A2Q2T1|A2Q2T1_MEDTR</v>
      </c>
      <c r="D23266" t="s">
        <v>337</v>
      </c>
      <c r="E23266">
        <v>77.7</v>
      </c>
      <c r="F23266">
        <v>314</v>
      </c>
      <c r="G23266">
        <v>70</v>
      </c>
      <c r="H23266">
        <v>18</v>
      </c>
      <c r="I23266">
        <v>160</v>
      </c>
      <c r="J23266">
        <v>1047</v>
      </c>
      <c r="K23266">
        <v>1</v>
      </c>
      <c r="L23266">
        <v>138</v>
      </c>
      <c r="M23266">
        <v>451</v>
      </c>
      <c r="N23266" t="s">
        <v>18</v>
      </c>
      <c r="O23266" s="1">
        <v>1.32524E-134</v>
      </c>
      <c r="P23266">
        <v>1248</v>
      </c>
    </row>
    <row r="23267" spans="1:16" x14ac:dyDescent="0.25">
      <c r="A23267" t="s">
        <v>34325</v>
      </c>
      <c r="B23267">
        <v>1260</v>
      </c>
      <c r="C23267" s="3" t="str">
        <f>HYPERLINK("http://www.uniprot.org/uniprot/G7KBN0","tr|G7KBN0|G7KBN0_MEDTR")</f>
        <v>tr|G7KBN0|G7KBN0_MEDTR</v>
      </c>
      <c r="D23267" t="s">
        <v>34326</v>
      </c>
      <c r="E23267">
        <v>89.78</v>
      </c>
      <c r="F23267">
        <v>411</v>
      </c>
      <c r="G23267">
        <v>42</v>
      </c>
      <c r="H23267">
        <v>0</v>
      </c>
      <c r="I23267">
        <v>1</v>
      </c>
      <c r="J23267">
        <v>1233</v>
      </c>
      <c r="K23267">
        <v>1</v>
      </c>
      <c r="L23267">
        <v>1</v>
      </c>
      <c r="M23267">
        <v>410</v>
      </c>
      <c r="N23267" t="s">
        <v>18</v>
      </c>
      <c r="O23267">
        <v>0</v>
      </c>
      <c r="P23267">
        <v>1879</v>
      </c>
    </row>
    <row r="23268" spans="1:16" x14ac:dyDescent="0.25">
      <c r="A23268" t="s">
        <v>34327</v>
      </c>
      <c r="B23268">
        <v>228</v>
      </c>
      <c r="C23268" s="3" t="str">
        <f>HYPERLINK("http://www.uniprot.org/uniprot/G7J8Y6","tr|G7J8Y6|G7J8Y6_MEDTR")</f>
        <v>tr|G7J8Y6|G7J8Y6_MEDTR</v>
      </c>
      <c r="D23268" t="s">
        <v>1658</v>
      </c>
      <c r="E23268">
        <v>55.45</v>
      </c>
      <c r="F23268">
        <v>110</v>
      </c>
      <c r="G23268">
        <v>49</v>
      </c>
      <c r="H23268">
        <v>35</v>
      </c>
      <c r="I23268">
        <v>1</v>
      </c>
      <c r="J23268">
        <v>225</v>
      </c>
      <c r="K23268">
        <v>1</v>
      </c>
      <c r="L23268">
        <v>1</v>
      </c>
      <c r="M23268">
        <v>110</v>
      </c>
      <c r="N23268" t="s">
        <v>18</v>
      </c>
      <c r="O23268" s="1">
        <v>4.4246499999999996E-22</v>
      </c>
      <c r="P23268">
        <v>272</v>
      </c>
    </row>
    <row r="23269" spans="1:16" x14ac:dyDescent="0.25">
      <c r="A23269" t="s">
        <v>34328</v>
      </c>
      <c r="B23269">
        <v>1455</v>
      </c>
      <c r="C23269" s="3" t="str">
        <f>HYPERLINK("http://www.uniprot.org/uniprot/G7IUF0","tr|G7IUF0|G7IUF0_MEDTR")</f>
        <v>tr|G7IUF0|G7IUF0_MEDTR</v>
      </c>
      <c r="D23269" t="s">
        <v>34329</v>
      </c>
      <c r="E23269">
        <v>86.36</v>
      </c>
      <c r="F23269">
        <v>484</v>
      </c>
      <c r="G23269">
        <v>66</v>
      </c>
      <c r="H23269">
        <v>0</v>
      </c>
      <c r="I23269">
        <v>1</v>
      </c>
      <c r="J23269">
        <v>1452</v>
      </c>
      <c r="K23269">
        <v>1</v>
      </c>
      <c r="L23269">
        <v>1</v>
      </c>
      <c r="M23269">
        <v>482</v>
      </c>
      <c r="N23269" t="s">
        <v>18</v>
      </c>
      <c r="O23269">
        <v>0</v>
      </c>
      <c r="P23269">
        <v>2101</v>
      </c>
    </row>
    <row r="23270" spans="1:16" x14ac:dyDescent="0.25">
      <c r="A23270" t="s">
        <v>34330</v>
      </c>
      <c r="B23270">
        <v>873</v>
      </c>
      <c r="C23270" s="3" t="str">
        <f>HYPERLINK("http://www.uniprot.org/uniprot/I1MJB8","tr|I1MJB8|I1MJB8_SOYBN")</f>
        <v>tr|I1MJB8|I1MJB8_SOYBN</v>
      </c>
      <c r="D23270" t="s">
        <v>28</v>
      </c>
      <c r="E23270">
        <v>66.319999999999993</v>
      </c>
      <c r="F23270">
        <v>294</v>
      </c>
      <c r="G23270">
        <v>99</v>
      </c>
      <c r="H23270">
        <v>4</v>
      </c>
      <c r="I23270">
        <v>1</v>
      </c>
      <c r="J23270">
        <v>870</v>
      </c>
      <c r="K23270">
        <v>1</v>
      </c>
      <c r="L23270">
        <v>1</v>
      </c>
      <c r="M23270">
        <v>285</v>
      </c>
      <c r="N23270" t="s">
        <v>18</v>
      </c>
      <c r="O23270" s="1">
        <v>1.2334300000000001E-97</v>
      </c>
      <c r="P23270">
        <v>928</v>
      </c>
    </row>
    <row r="23271" spans="1:16" x14ac:dyDescent="0.25">
      <c r="A23271" t="s">
        <v>34331</v>
      </c>
      <c r="B23271">
        <v>777</v>
      </c>
      <c r="C23271" s="3" t="str">
        <f>HYPERLINK("http://www.uniprot.org/uniprot/D7KK66","tr|D7KK66|D7KK66_ARALL")</f>
        <v>tr|D7KK66|D7KK66_ARALL</v>
      </c>
      <c r="D23271" t="s">
        <v>34332</v>
      </c>
      <c r="E23271">
        <v>76.34</v>
      </c>
      <c r="F23271">
        <v>93</v>
      </c>
      <c r="G23271">
        <v>22</v>
      </c>
      <c r="H23271">
        <v>0</v>
      </c>
      <c r="I23271">
        <v>496</v>
      </c>
      <c r="J23271">
        <v>774</v>
      </c>
      <c r="K23271">
        <v>1</v>
      </c>
      <c r="L23271">
        <v>249</v>
      </c>
      <c r="M23271">
        <v>341</v>
      </c>
      <c r="N23271" t="s">
        <v>18</v>
      </c>
      <c r="O23271" s="1">
        <v>1.0468099999999999E-30</v>
      </c>
      <c r="P23271">
        <v>350</v>
      </c>
    </row>
    <row r="23272" spans="1:16" x14ac:dyDescent="0.25">
      <c r="A23272" t="s">
        <v>34333</v>
      </c>
      <c r="B23272">
        <v>1317</v>
      </c>
      <c r="C23272" s="3" t="str">
        <f>HYPERLINK("http://www.uniprot.org/uniprot/G7KIC8","tr|G7KIC8|G7KIC8_MEDTR")</f>
        <v>tr|G7KIC8|G7KIC8_MEDTR</v>
      </c>
      <c r="D23272" t="s">
        <v>34334</v>
      </c>
      <c r="E23272">
        <v>78.14</v>
      </c>
      <c r="F23272">
        <v>421</v>
      </c>
      <c r="G23272">
        <v>92</v>
      </c>
      <c r="H23272">
        <v>2</v>
      </c>
      <c r="I23272">
        <v>58</v>
      </c>
      <c r="J23272">
        <v>1314</v>
      </c>
      <c r="K23272">
        <v>1</v>
      </c>
      <c r="L23272">
        <v>68</v>
      </c>
      <c r="M23272">
        <v>488</v>
      </c>
      <c r="N23272" t="s">
        <v>18</v>
      </c>
      <c r="O23272">
        <v>0</v>
      </c>
      <c r="P23272">
        <v>1700</v>
      </c>
    </row>
    <row r="23273" spans="1:16" x14ac:dyDescent="0.25">
      <c r="A23273" t="s">
        <v>34335</v>
      </c>
      <c r="B23273">
        <v>1293</v>
      </c>
      <c r="C23273" s="3" t="str">
        <f>HYPERLINK("http://www.uniprot.org/uniprot/I1JS11","tr|I1JS11|I1JS11_SOYBN")</f>
        <v>tr|I1JS11|I1JS11_SOYBN</v>
      </c>
      <c r="D23273" t="s">
        <v>28</v>
      </c>
      <c r="E23273">
        <v>67.98</v>
      </c>
      <c r="F23273">
        <v>431</v>
      </c>
      <c r="G23273">
        <v>138</v>
      </c>
      <c r="H23273">
        <v>1</v>
      </c>
      <c r="I23273">
        <v>1</v>
      </c>
      <c r="J23273">
        <v>1290</v>
      </c>
      <c r="K23273">
        <v>1</v>
      </c>
      <c r="L23273">
        <v>1</v>
      </c>
      <c r="M23273">
        <v>426</v>
      </c>
      <c r="N23273" t="s">
        <v>18</v>
      </c>
      <c r="O23273" s="1">
        <v>8.1000699999999996E-159</v>
      </c>
      <c r="P23273">
        <v>1458</v>
      </c>
    </row>
    <row r="23274" spans="1:16" x14ac:dyDescent="0.25">
      <c r="A23274" t="s">
        <v>34336</v>
      </c>
      <c r="B23274">
        <v>858</v>
      </c>
      <c r="C23274" s="3" t="str">
        <f>HYPERLINK("http://www.uniprot.org/uniprot/I3T4B6","tr|I3T4B6|I3T4B6_MEDTR")</f>
        <v>tr|I3T4B6|I3T4B6_MEDTR</v>
      </c>
      <c r="D23274" t="s">
        <v>22</v>
      </c>
      <c r="E23274">
        <v>87.38</v>
      </c>
      <c r="F23274">
        <v>111</v>
      </c>
      <c r="G23274">
        <v>14</v>
      </c>
      <c r="H23274">
        <v>0</v>
      </c>
      <c r="I23274">
        <v>523</v>
      </c>
      <c r="J23274">
        <v>855</v>
      </c>
      <c r="K23274">
        <v>1</v>
      </c>
      <c r="L23274">
        <v>106</v>
      </c>
      <c r="M23274">
        <v>216</v>
      </c>
      <c r="N23274" t="s">
        <v>18</v>
      </c>
      <c r="O23274" s="1">
        <v>3.6376999999999999E-46</v>
      </c>
      <c r="P23274">
        <v>484</v>
      </c>
    </row>
    <row r="23275" spans="1:16" x14ac:dyDescent="0.25">
      <c r="A23275" t="s">
        <v>34337</v>
      </c>
      <c r="B23275">
        <v>1110</v>
      </c>
      <c r="C23275" s="3" t="str">
        <f>HYPERLINK("http://www.uniprot.org/uniprot/G7IEA6","tr|G7IEA6|G7IEA6_MEDTR")</f>
        <v>tr|G7IEA6|G7IEA6_MEDTR</v>
      </c>
      <c r="D23275" t="s">
        <v>25620</v>
      </c>
      <c r="E23275">
        <v>80.959999999999994</v>
      </c>
      <c r="F23275">
        <v>373</v>
      </c>
      <c r="G23275">
        <v>71</v>
      </c>
      <c r="H23275">
        <v>5</v>
      </c>
      <c r="I23275">
        <v>1</v>
      </c>
      <c r="J23275">
        <v>1104</v>
      </c>
      <c r="K23275">
        <v>1</v>
      </c>
      <c r="L23275">
        <v>36</v>
      </c>
      <c r="M23275">
        <v>403</v>
      </c>
      <c r="N23275" t="s">
        <v>18</v>
      </c>
      <c r="O23275" s="1">
        <v>1.2079999999999999E-165</v>
      </c>
      <c r="P23275">
        <v>1516</v>
      </c>
    </row>
    <row r="23276" spans="1:16" x14ac:dyDescent="0.25">
      <c r="A23276" t="s">
        <v>34338</v>
      </c>
      <c r="B23276">
        <v>2583</v>
      </c>
      <c r="C23276" s="3" t="str">
        <f>HYPERLINK("http://www.uniprot.org/uniprot/I1MXU3","tr|I1MXU3|I1MXU3_SOYBN")</f>
        <v>tr|I1MXU3|I1MXU3_SOYBN</v>
      </c>
      <c r="D23276" t="s">
        <v>71</v>
      </c>
      <c r="E23276">
        <v>86.97</v>
      </c>
      <c r="F23276">
        <v>860</v>
      </c>
      <c r="G23276">
        <v>112</v>
      </c>
      <c r="H23276">
        <v>1</v>
      </c>
      <c r="I23276">
        <v>1</v>
      </c>
      <c r="J23276">
        <v>2577</v>
      </c>
      <c r="K23276">
        <v>1</v>
      </c>
      <c r="L23276">
        <v>1</v>
      </c>
      <c r="M23276">
        <v>860</v>
      </c>
      <c r="N23276" t="s">
        <v>18</v>
      </c>
      <c r="O23276">
        <v>0</v>
      </c>
      <c r="P23276">
        <v>4082</v>
      </c>
    </row>
    <row r="23277" spans="1:16" x14ac:dyDescent="0.25">
      <c r="A23277" t="s">
        <v>34339</v>
      </c>
      <c r="B23277">
        <v>501</v>
      </c>
      <c r="C23277" s="3" t="str">
        <f>HYPERLINK("http://www.uniprot.org/uniprot/I3SXZ6","tr|I3SXZ6|I3SXZ6_MEDTR")</f>
        <v>tr|I3SXZ6|I3SXZ6_MEDTR</v>
      </c>
      <c r="D23277" t="s">
        <v>22</v>
      </c>
      <c r="E23277">
        <v>96.38</v>
      </c>
      <c r="F23277">
        <v>166</v>
      </c>
      <c r="G23277">
        <v>6</v>
      </c>
      <c r="H23277">
        <v>0</v>
      </c>
      <c r="I23277">
        <v>1</v>
      </c>
      <c r="J23277">
        <v>498</v>
      </c>
      <c r="K23277">
        <v>1</v>
      </c>
      <c r="L23277">
        <v>1</v>
      </c>
      <c r="M23277">
        <v>166</v>
      </c>
      <c r="N23277" t="s">
        <v>18</v>
      </c>
      <c r="O23277" s="1">
        <v>2.8212599999999999E-85</v>
      </c>
      <c r="P23277">
        <v>817</v>
      </c>
    </row>
    <row r="23278" spans="1:16" x14ac:dyDescent="0.25">
      <c r="A23278" t="s">
        <v>34340</v>
      </c>
      <c r="B23278">
        <v>666</v>
      </c>
      <c r="C23278" s="3" t="str">
        <f>HYPERLINK("http://www.uniprot.org/uniprot/Q9FSZ5","tr|Q9FSZ5|Q9FSZ5_CICAR")</f>
        <v>tr|Q9FSZ5|Q9FSZ5_CICAR</v>
      </c>
      <c r="D23278" t="s">
        <v>27219</v>
      </c>
      <c r="E23278">
        <v>93.21</v>
      </c>
      <c r="F23278">
        <v>221</v>
      </c>
      <c r="G23278">
        <v>15</v>
      </c>
      <c r="H23278">
        <v>0</v>
      </c>
      <c r="I23278">
        <v>1</v>
      </c>
      <c r="J23278">
        <v>663</v>
      </c>
      <c r="K23278">
        <v>1</v>
      </c>
      <c r="L23278">
        <v>1</v>
      </c>
      <c r="M23278">
        <v>221</v>
      </c>
      <c r="N23278" t="s">
        <v>18</v>
      </c>
      <c r="O23278" s="1">
        <v>7.2329199999999997E-119</v>
      </c>
      <c r="P23278">
        <v>1109</v>
      </c>
    </row>
    <row r="23279" spans="1:16" x14ac:dyDescent="0.25">
      <c r="A23279" t="s">
        <v>34341</v>
      </c>
      <c r="B23279">
        <v>1176</v>
      </c>
      <c r="C23279" s="3" t="str">
        <f>HYPERLINK("http://www.uniprot.org/uniprot/I1JX70","tr|I1JX70|I1JX70_SOYBN")</f>
        <v>tr|I1JX70|I1JX70_SOYBN</v>
      </c>
      <c r="D23279" t="s">
        <v>71</v>
      </c>
      <c r="E23279">
        <v>84.65</v>
      </c>
      <c r="F23279">
        <v>391</v>
      </c>
      <c r="G23279">
        <v>60</v>
      </c>
      <c r="H23279">
        <v>0</v>
      </c>
      <c r="I23279">
        <v>1</v>
      </c>
      <c r="J23279">
        <v>1173</v>
      </c>
      <c r="K23279">
        <v>1</v>
      </c>
      <c r="L23279">
        <v>1</v>
      </c>
      <c r="M23279">
        <v>386</v>
      </c>
      <c r="N23279" t="s">
        <v>18</v>
      </c>
      <c r="O23279">
        <v>0</v>
      </c>
      <c r="P23279">
        <v>1714</v>
      </c>
    </row>
    <row r="23280" spans="1:16" x14ac:dyDescent="0.25">
      <c r="A23280" t="s">
        <v>34342</v>
      </c>
      <c r="B23280">
        <v>1623</v>
      </c>
      <c r="C23280" s="3" t="str">
        <f>HYPERLINK("http://www.uniprot.org/uniprot/G7IKJ3","tr|G7IKJ3|G7IKJ3_MEDTR")</f>
        <v>tr|G7IKJ3|G7IKJ3_MEDTR</v>
      </c>
      <c r="D23280" t="s">
        <v>3121</v>
      </c>
      <c r="E23280">
        <v>27.72</v>
      </c>
      <c r="F23280">
        <v>321</v>
      </c>
      <c r="G23280">
        <v>232</v>
      </c>
      <c r="H23280">
        <v>3</v>
      </c>
      <c r="I23280">
        <v>79</v>
      </c>
      <c r="J23280">
        <v>1032</v>
      </c>
      <c r="K23280">
        <v>1</v>
      </c>
      <c r="L23280">
        <v>637</v>
      </c>
      <c r="M23280">
        <v>919</v>
      </c>
      <c r="N23280" t="s">
        <v>18</v>
      </c>
      <c r="O23280" s="1">
        <v>2.6236600000000001E-27</v>
      </c>
      <c r="P23280">
        <v>325</v>
      </c>
    </row>
    <row r="23281" spans="1:16" x14ac:dyDescent="0.25">
      <c r="A23281" t="s">
        <v>34343</v>
      </c>
      <c r="B23281">
        <v>951</v>
      </c>
      <c r="C23281" s="3" t="str">
        <f>HYPERLINK("http://www.uniprot.org/uniprot/G7KE90","tr|G7KE90|G7KE90_MEDTR")</f>
        <v>tr|G7KE90|G7KE90_MEDTR</v>
      </c>
      <c r="D23281" t="s">
        <v>34344</v>
      </c>
      <c r="E23281">
        <v>80.36</v>
      </c>
      <c r="F23281">
        <v>326</v>
      </c>
      <c r="G23281">
        <v>64</v>
      </c>
      <c r="H23281">
        <v>10</v>
      </c>
      <c r="I23281">
        <v>1</v>
      </c>
      <c r="J23281">
        <v>948</v>
      </c>
      <c r="K23281">
        <v>1</v>
      </c>
      <c r="L23281">
        <v>1</v>
      </c>
      <c r="M23281">
        <v>324</v>
      </c>
      <c r="N23281" t="s">
        <v>18</v>
      </c>
      <c r="O23281" s="1">
        <v>2.3325100000000001E-148</v>
      </c>
      <c r="P23281">
        <v>1366</v>
      </c>
    </row>
    <row r="23282" spans="1:16" x14ac:dyDescent="0.25">
      <c r="A23282" t="s">
        <v>34345</v>
      </c>
      <c r="B23282">
        <v>723</v>
      </c>
      <c r="C23282" s="3" t="str">
        <f>HYPERLINK("http://www.uniprot.org/uniprot/G7LC98","tr|G7LC98|G7LC98_MEDTR")</f>
        <v>tr|G7LC98|G7LC98_MEDTR</v>
      </c>
      <c r="D23282" t="s">
        <v>34346</v>
      </c>
      <c r="E23282">
        <v>84.18</v>
      </c>
      <c r="F23282">
        <v>253</v>
      </c>
      <c r="G23282">
        <v>40</v>
      </c>
      <c r="H23282">
        <v>13</v>
      </c>
      <c r="I23282">
        <v>1</v>
      </c>
      <c r="J23282">
        <v>720</v>
      </c>
      <c r="K23282">
        <v>1</v>
      </c>
      <c r="L23282">
        <v>20</v>
      </c>
      <c r="M23282">
        <v>272</v>
      </c>
      <c r="N23282" t="s">
        <v>18</v>
      </c>
      <c r="O23282" s="1">
        <v>3.5693200000000002E-112</v>
      </c>
      <c r="P23282">
        <v>1052</v>
      </c>
    </row>
    <row r="23283" spans="1:16" x14ac:dyDescent="0.25">
      <c r="A23283" t="s">
        <v>34347</v>
      </c>
      <c r="B23283">
        <v>1140</v>
      </c>
      <c r="C23283" s="3" t="str">
        <f>HYPERLINK("http://www.uniprot.org/uniprot/G7JIL4","tr|G7JIL4|G7JIL4_MEDTR")</f>
        <v>tr|G7JIL4|G7JIL4_MEDTR</v>
      </c>
      <c r="D23283" t="s">
        <v>34348</v>
      </c>
      <c r="E23283">
        <v>85.36</v>
      </c>
      <c r="F23283">
        <v>369</v>
      </c>
      <c r="G23283">
        <v>54</v>
      </c>
      <c r="H23283">
        <v>0</v>
      </c>
      <c r="I23283">
        <v>31</v>
      </c>
      <c r="J23283">
        <v>1137</v>
      </c>
      <c r="K23283">
        <v>1</v>
      </c>
      <c r="L23283">
        <v>454</v>
      </c>
      <c r="M23283">
        <v>822</v>
      </c>
      <c r="N23283" t="s">
        <v>18</v>
      </c>
      <c r="O23283" s="1">
        <v>5.2783100000000002E-180</v>
      </c>
      <c r="P23283">
        <v>1640</v>
      </c>
    </row>
    <row r="23284" spans="1:16" x14ac:dyDescent="0.25">
      <c r="A23284" t="s">
        <v>34349</v>
      </c>
      <c r="B23284">
        <v>2553</v>
      </c>
      <c r="C23284" s="3" t="str">
        <f>HYPERLINK("http://www.uniprot.org/uniprot/I1K3K8","tr|I1K3K8|I1K3K8_SOYBN")</f>
        <v>tr|I1K3K8|I1K3K8_SOYBN</v>
      </c>
      <c r="D23284" t="s">
        <v>28</v>
      </c>
      <c r="E23284">
        <v>79.760000000000005</v>
      </c>
      <c r="F23284">
        <v>835</v>
      </c>
      <c r="G23284">
        <v>169</v>
      </c>
      <c r="H23284">
        <v>2</v>
      </c>
      <c r="I23284">
        <v>52</v>
      </c>
      <c r="J23284">
        <v>2550</v>
      </c>
      <c r="K23284">
        <v>1</v>
      </c>
      <c r="L23284">
        <v>18</v>
      </c>
      <c r="M23284">
        <v>852</v>
      </c>
      <c r="N23284" t="s">
        <v>18</v>
      </c>
      <c r="O23284">
        <v>0</v>
      </c>
      <c r="P23284">
        <v>3647</v>
      </c>
    </row>
    <row r="23285" spans="1:16" x14ac:dyDescent="0.25">
      <c r="A23285" t="s">
        <v>34350</v>
      </c>
      <c r="B23285">
        <v>621</v>
      </c>
      <c r="C23285" s="3" t="str">
        <f>HYPERLINK("http://www.uniprot.org/uniprot/I3SV08","tr|I3SV08|I3SV08_LOTJA")</f>
        <v>tr|I3SV08|I3SV08_LOTJA</v>
      </c>
      <c r="D23285" t="s">
        <v>93</v>
      </c>
      <c r="E23285">
        <v>62.73</v>
      </c>
      <c r="F23285">
        <v>212</v>
      </c>
      <c r="G23285">
        <v>79</v>
      </c>
      <c r="H23285">
        <v>6</v>
      </c>
      <c r="I23285">
        <v>1</v>
      </c>
      <c r="J23285">
        <v>618</v>
      </c>
      <c r="K23285">
        <v>1</v>
      </c>
      <c r="L23285">
        <v>1</v>
      </c>
      <c r="M23285">
        <v>211</v>
      </c>
      <c r="N23285" t="s">
        <v>18</v>
      </c>
      <c r="O23285" s="1">
        <v>9.78733E-61</v>
      </c>
      <c r="P23285">
        <v>607</v>
      </c>
    </row>
    <row r="23286" spans="1:16" x14ac:dyDescent="0.25">
      <c r="A23286" t="s">
        <v>34351</v>
      </c>
      <c r="B23286">
        <v>1629</v>
      </c>
      <c r="C23286" s="3" t="str">
        <f>HYPERLINK("http://www.uniprot.org/uniprot/G7JIV4","tr|G7JIV4|G7JIV4_MEDTR")</f>
        <v>tr|G7JIV4|G7JIV4_MEDTR</v>
      </c>
      <c r="D23286" t="s">
        <v>34352</v>
      </c>
      <c r="E23286">
        <v>88.05</v>
      </c>
      <c r="F23286">
        <v>536</v>
      </c>
      <c r="G23286">
        <v>64</v>
      </c>
      <c r="H23286">
        <v>0</v>
      </c>
      <c r="I23286">
        <v>1</v>
      </c>
      <c r="J23286">
        <v>1608</v>
      </c>
      <c r="K23286">
        <v>1</v>
      </c>
      <c r="L23286">
        <v>1</v>
      </c>
      <c r="M23286">
        <v>531</v>
      </c>
      <c r="N23286" t="s">
        <v>18</v>
      </c>
      <c r="O23286">
        <v>0</v>
      </c>
      <c r="P23286">
        <v>2509</v>
      </c>
    </row>
    <row r="23287" spans="1:16" x14ac:dyDescent="0.25">
      <c r="A23287" t="s">
        <v>34353</v>
      </c>
      <c r="B23287">
        <v>2187</v>
      </c>
      <c r="C23287" s="3" t="str">
        <f>HYPERLINK("http://www.uniprot.org/uniprot/I1M0T4","tr|I1M0T4|I1M0T4_SOYBN")</f>
        <v>tr|I1M0T4|I1M0T4_SOYBN</v>
      </c>
      <c r="D23287" t="s">
        <v>28</v>
      </c>
      <c r="E23287">
        <v>91.71</v>
      </c>
      <c r="F23287">
        <v>471</v>
      </c>
      <c r="G23287">
        <v>39</v>
      </c>
      <c r="H23287">
        <v>4</v>
      </c>
      <c r="I23287">
        <v>181</v>
      </c>
      <c r="J23287">
        <v>1581</v>
      </c>
      <c r="K23287">
        <v>1</v>
      </c>
      <c r="L23287">
        <v>51</v>
      </c>
      <c r="M23287">
        <v>518</v>
      </c>
      <c r="N23287" t="s">
        <v>18</v>
      </c>
      <c r="O23287">
        <v>0</v>
      </c>
      <c r="P23287">
        <v>2327</v>
      </c>
    </row>
    <row r="23288" spans="1:16" x14ac:dyDescent="0.25">
      <c r="A23288" t="s">
        <v>34354</v>
      </c>
      <c r="B23288">
        <v>2493</v>
      </c>
      <c r="C23288" s="3" t="str">
        <f>HYPERLINK("http://www.uniprot.org/uniprot/G7JYP5","tr|G7JYP5|G7JYP5_MEDTR")</f>
        <v>tr|G7JYP5|G7JYP5_MEDTR</v>
      </c>
      <c r="D23288" t="s">
        <v>34355</v>
      </c>
      <c r="E23288">
        <v>76.92</v>
      </c>
      <c r="F23288">
        <v>897</v>
      </c>
      <c r="G23288">
        <v>207</v>
      </c>
      <c r="H23288">
        <v>67</v>
      </c>
      <c r="I23288">
        <v>1</v>
      </c>
      <c r="J23288">
        <v>2490</v>
      </c>
      <c r="K23288">
        <v>1</v>
      </c>
      <c r="L23288">
        <v>1</v>
      </c>
      <c r="M23288">
        <v>883</v>
      </c>
      <c r="N23288" t="s">
        <v>18</v>
      </c>
      <c r="O23288">
        <v>0</v>
      </c>
      <c r="P23288">
        <v>3288</v>
      </c>
    </row>
    <row r="23289" spans="1:16" x14ac:dyDescent="0.25">
      <c r="A23289" t="s">
        <v>34356</v>
      </c>
      <c r="B23289">
        <v>450</v>
      </c>
      <c r="C23289" s="3" t="str">
        <f>HYPERLINK("http://www.uniprot.org/uniprot/M4CEV1","tr|M4CEV1|M4CEV1_BRARP")</f>
        <v>tr|M4CEV1|M4CEV1_BRARP</v>
      </c>
      <c r="D23289" t="s">
        <v>34357</v>
      </c>
      <c r="E23289">
        <v>84.31</v>
      </c>
      <c r="F23289">
        <v>51</v>
      </c>
      <c r="G23289">
        <v>8</v>
      </c>
      <c r="H23289">
        <v>0</v>
      </c>
      <c r="I23289">
        <v>295</v>
      </c>
      <c r="J23289">
        <v>447</v>
      </c>
      <c r="K23289">
        <v>1</v>
      </c>
      <c r="L23289">
        <v>46</v>
      </c>
      <c r="M23289">
        <v>96</v>
      </c>
      <c r="N23289" t="s">
        <v>18</v>
      </c>
      <c r="O23289" s="1">
        <v>7.2840099999999998E-17</v>
      </c>
      <c r="P23289">
        <v>227</v>
      </c>
    </row>
    <row r="23290" spans="1:16" x14ac:dyDescent="0.25">
      <c r="A23290" t="s">
        <v>34358</v>
      </c>
      <c r="B23290">
        <v>2310</v>
      </c>
      <c r="C23290" s="3" t="str">
        <f>HYPERLINK("http://www.uniprot.org/uniprot/K7LIQ6","tr|K7LIQ6|K7LIQ6_SOYBN")</f>
        <v>tr|K7LIQ6|K7LIQ6_SOYBN</v>
      </c>
      <c r="D23290" t="s">
        <v>28</v>
      </c>
      <c r="E23290">
        <v>83.22</v>
      </c>
      <c r="F23290">
        <v>745</v>
      </c>
      <c r="G23290">
        <v>125</v>
      </c>
      <c r="H23290">
        <v>0</v>
      </c>
      <c r="I23290">
        <v>1</v>
      </c>
      <c r="J23290">
        <v>2235</v>
      </c>
      <c r="K23290">
        <v>1</v>
      </c>
      <c r="L23290">
        <v>1</v>
      </c>
      <c r="M23290">
        <v>745</v>
      </c>
      <c r="N23290" t="s">
        <v>18</v>
      </c>
      <c r="O23290">
        <v>0</v>
      </c>
      <c r="P23290">
        <v>3298</v>
      </c>
    </row>
    <row r="23291" spans="1:16" x14ac:dyDescent="0.25">
      <c r="A23291" t="s">
        <v>34359</v>
      </c>
      <c r="B23291">
        <v>2400</v>
      </c>
      <c r="C23291" s="3" t="str">
        <f>HYPERLINK("http://www.uniprot.org/uniprot/G7ZVR8","tr|G7ZVR8|G7ZVR8_MEDTR")</f>
        <v>tr|G7ZVR8|G7ZVR8_MEDTR</v>
      </c>
      <c r="D23291" t="s">
        <v>34360</v>
      </c>
      <c r="E23291">
        <v>83.46</v>
      </c>
      <c r="F23291">
        <v>520</v>
      </c>
      <c r="G23291">
        <v>86</v>
      </c>
      <c r="H23291">
        <v>1</v>
      </c>
      <c r="I23291">
        <v>652</v>
      </c>
      <c r="J23291">
        <v>2208</v>
      </c>
      <c r="K23291">
        <v>1</v>
      </c>
      <c r="L23291">
        <v>218</v>
      </c>
      <c r="M23291">
        <v>737</v>
      </c>
      <c r="N23291" t="s">
        <v>18</v>
      </c>
      <c r="O23291">
        <v>0</v>
      </c>
      <c r="P23291">
        <v>2241</v>
      </c>
    </row>
    <row r="23292" spans="1:16" x14ac:dyDescent="0.25">
      <c r="A23292" t="s">
        <v>34361</v>
      </c>
      <c r="B23292">
        <v>300</v>
      </c>
      <c r="C23292" s="3" t="str">
        <f>HYPERLINK("http://www.uniprot.org/uniprot/I3SMV2","tr|I3SMV2|I3SMV2_MEDTR")</f>
        <v>tr|I3SMV2|I3SMV2_MEDTR</v>
      </c>
      <c r="D23292" t="s">
        <v>386</v>
      </c>
      <c r="E23292">
        <v>96.96</v>
      </c>
      <c r="F23292">
        <v>99</v>
      </c>
      <c r="G23292">
        <v>3</v>
      </c>
      <c r="H23292">
        <v>0</v>
      </c>
      <c r="I23292">
        <v>1</v>
      </c>
      <c r="J23292">
        <v>297</v>
      </c>
      <c r="K23292">
        <v>1</v>
      </c>
      <c r="L23292">
        <v>1</v>
      </c>
      <c r="M23292">
        <v>99</v>
      </c>
      <c r="N23292" t="s">
        <v>18</v>
      </c>
      <c r="O23292" s="1">
        <v>8.1521699999999998E-48</v>
      </c>
      <c r="P23292">
        <v>494</v>
      </c>
    </row>
    <row r="23293" spans="1:16" x14ac:dyDescent="0.25">
      <c r="A23293" t="s">
        <v>34362</v>
      </c>
      <c r="B23293">
        <v>1314</v>
      </c>
      <c r="C23293" s="3" t="str">
        <f>HYPERLINK("http://www.uniprot.org/uniprot/I1M770","tr|I1M770|I1M770_SOYBN")</f>
        <v>tr|I1M770|I1M770_SOYBN</v>
      </c>
      <c r="D23293" t="s">
        <v>117</v>
      </c>
      <c r="E23293">
        <v>42.85</v>
      </c>
      <c r="F23293">
        <v>448</v>
      </c>
      <c r="G23293">
        <v>256</v>
      </c>
      <c r="H23293">
        <v>25</v>
      </c>
      <c r="I23293">
        <v>13</v>
      </c>
      <c r="J23293">
        <v>1281</v>
      </c>
      <c r="K23293">
        <v>1</v>
      </c>
      <c r="L23293">
        <v>17</v>
      </c>
      <c r="M23293">
        <v>429</v>
      </c>
      <c r="N23293" t="s">
        <v>18</v>
      </c>
      <c r="O23293" s="1">
        <v>6.6530899999999996E-84</v>
      </c>
      <c r="P23293">
        <v>812</v>
      </c>
    </row>
    <row r="23294" spans="1:16" x14ac:dyDescent="0.25">
      <c r="A23294" t="s">
        <v>34363</v>
      </c>
      <c r="B23294">
        <v>903</v>
      </c>
      <c r="C23294" s="3" t="str">
        <f>HYPERLINK("http://www.uniprot.org/uniprot/G8A0A1","tr|G8A0A1|G8A0A1_MEDTR")</f>
        <v>tr|G8A0A1|G8A0A1_MEDTR</v>
      </c>
      <c r="D23294" t="s">
        <v>34296</v>
      </c>
      <c r="E23294">
        <v>52.09</v>
      </c>
      <c r="F23294">
        <v>311</v>
      </c>
      <c r="G23294">
        <v>149</v>
      </c>
      <c r="H23294">
        <v>13</v>
      </c>
      <c r="I23294">
        <v>7</v>
      </c>
      <c r="J23294">
        <v>900</v>
      </c>
      <c r="K23294">
        <v>1</v>
      </c>
      <c r="L23294">
        <v>4</v>
      </c>
      <c r="M23294">
        <v>298</v>
      </c>
      <c r="N23294" t="s">
        <v>18</v>
      </c>
      <c r="O23294" s="1">
        <v>2.4231199999999998E-67</v>
      </c>
      <c r="P23294">
        <v>667</v>
      </c>
    </row>
    <row r="23295" spans="1:16" x14ac:dyDescent="0.25">
      <c r="A23295" t="s">
        <v>34364</v>
      </c>
      <c r="B23295">
        <v>510</v>
      </c>
      <c r="C23295" s="3" t="str">
        <f>HYPERLINK("http://www.uniprot.org/uniprot/K7L1W5","tr|K7L1W5|K7L1W5_SOYBN")</f>
        <v>tr|K7L1W5|K7L1W5_SOYBN</v>
      </c>
      <c r="D23295" t="s">
        <v>28</v>
      </c>
      <c r="E23295">
        <v>34.479999999999997</v>
      </c>
      <c r="F23295">
        <v>145</v>
      </c>
      <c r="G23295">
        <v>95</v>
      </c>
      <c r="H23295">
        <v>11</v>
      </c>
      <c r="I23295">
        <v>1</v>
      </c>
      <c r="J23295">
        <v>402</v>
      </c>
      <c r="K23295">
        <v>1</v>
      </c>
      <c r="L23295">
        <v>349</v>
      </c>
      <c r="M23295">
        <v>492</v>
      </c>
      <c r="N23295" t="s">
        <v>18</v>
      </c>
      <c r="O23295" s="1">
        <v>1.0723699999999999E-15</v>
      </c>
      <c r="P23295">
        <v>217</v>
      </c>
    </row>
    <row r="23296" spans="1:16" x14ac:dyDescent="0.25">
      <c r="A23296" t="s">
        <v>34365</v>
      </c>
      <c r="B23296">
        <v>705</v>
      </c>
      <c r="C23296" s="3" t="str">
        <f>HYPERLINK("http://www.uniprot.org/uniprot/G7KIC8","tr|G7KIC8|G7KIC8_MEDTR")</f>
        <v>tr|G7KIC8|G7KIC8_MEDTR</v>
      </c>
      <c r="D23296" t="s">
        <v>34334</v>
      </c>
      <c r="E23296">
        <v>83.51</v>
      </c>
      <c r="F23296">
        <v>91</v>
      </c>
      <c r="G23296">
        <v>15</v>
      </c>
      <c r="H23296">
        <v>0</v>
      </c>
      <c r="I23296">
        <v>427</v>
      </c>
      <c r="J23296">
        <v>699</v>
      </c>
      <c r="K23296">
        <v>1</v>
      </c>
      <c r="L23296">
        <v>488</v>
      </c>
      <c r="M23296">
        <v>578</v>
      </c>
      <c r="N23296" t="s">
        <v>18</v>
      </c>
      <c r="O23296" s="1">
        <v>6.4610200000000005E-39</v>
      </c>
      <c r="P23296">
        <v>420</v>
      </c>
    </row>
    <row r="23297" spans="1:16" x14ac:dyDescent="0.25">
      <c r="A23297" t="s">
        <v>34366</v>
      </c>
      <c r="B23297">
        <v>771</v>
      </c>
      <c r="C23297" s="3" t="str">
        <f>HYPERLINK("http://www.uniprot.org/uniprot/Q0PJK2","tr|Q0PJK2|Q0PJK2_SOYBN")</f>
        <v>tr|Q0PJK2|Q0PJK2_SOYBN</v>
      </c>
      <c r="D23297" t="s">
        <v>34367</v>
      </c>
      <c r="E23297">
        <v>58.1</v>
      </c>
      <c r="F23297">
        <v>253</v>
      </c>
      <c r="G23297">
        <v>106</v>
      </c>
      <c r="H23297">
        <v>21</v>
      </c>
      <c r="I23297">
        <v>1</v>
      </c>
      <c r="J23297">
        <v>696</v>
      </c>
      <c r="K23297">
        <v>1</v>
      </c>
      <c r="L23297">
        <v>1</v>
      </c>
      <c r="M23297">
        <v>242</v>
      </c>
      <c r="N23297" t="s">
        <v>18</v>
      </c>
      <c r="O23297" s="1">
        <v>3.1616000000000001E-72</v>
      </c>
      <c r="P23297">
        <v>708</v>
      </c>
    </row>
    <row r="23298" spans="1:16" x14ac:dyDescent="0.25">
      <c r="A23298" t="s">
        <v>34368</v>
      </c>
      <c r="B23298">
        <v>1149</v>
      </c>
      <c r="C23298" s="3" t="str">
        <f>HYPERLINK("http://www.uniprot.org/uniprot/G7L0M3","tr|G7L0M3|G7L0M3_MEDTR")</f>
        <v>tr|G7L0M3|G7L0M3_MEDTR</v>
      </c>
      <c r="D23298" t="s">
        <v>34369</v>
      </c>
      <c r="E23298">
        <v>84.81</v>
      </c>
      <c r="F23298">
        <v>382</v>
      </c>
      <c r="G23298">
        <v>58</v>
      </c>
      <c r="H23298">
        <v>0</v>
      </c>
      <c r="I23298">
        <v>1</v>
      </c>
      <c r="J23298">
        <v>1146</v>
      </c>
      <c r="K23298">
        <v>1</v>
      </c>
      <c r="L23298">
        <v>1</v>
      </c>
      <c r="M23298">
        <v>379</v>
      </c>
      <c r="N23298" t="s">
        <v>18</v>
      </c>
      <c r="O23298">
        <v>0</v>
      </c>
      <c r="P23298">
        <v>1655</v>
      </c>
    </row>
    <row r="23299" spans="1:16" x14ac:dyDescent="0.25">
      <c r="A23299" t="s">
        <v>34370</v>
      </c>
      <c r="B23299">
        <v>1011</v>
      </c>
      <c r="C23299" s="3" t="str">
        <f>HYPERLINK("http://www.uniprot.org/uniprot/G7L455","tr|G7L455|G7L455_MEDTR")</f>
        <v>tr|G7L455|G7L455_MEDTR</v>
      </c>
      <c r="D23299" t="s">
        <v>34371</v>
      </c>
      <c r="E23299">
        <v>55.63</v>
      </c>
      <c r="F23299">
        <v>133</v>
      </c>
      <c r="G23299">
        <v>59</v>
      </c>
      <c r="H23299">
        <v>12</v>
      </c>
      <c r="I23299">
        <v>637</v>
      </c>
      <c r="J23299">
        <v>999</v>
      </c>
      <c r="K23299">
        <v>1</v>
      </c>
      <c r="L23299">
        <v>425</v>
      </c>
      <c r="M23299">
        <v>545</v>
      </c>
      <c r="N23299" t="s">
        <v>18</v>
      </c>
      <c r="O23299" s="1">
        <v>3.3729899999999999E-23</v>
      </c>
      <c r="P23299">
        <v>287</v>
      </c>
    </row>
    <row r="23300" spans="1:16" x14ac:dyDescent="0.25">
      <c r="A23300" t="s">
        <v>34372</v>
      </c>
      <c r="B23300">
        <v>3531</v>
      </c>
      <c r="C23300" s="3" t="str">
        <f>HYPERLINK("http://www.uniprot.org/uniprot/G7IEA4","tr|G7IEA4|G7IEA4_MEDTR")</f>
        <v>tr|G7IEA4|G7IEA4_MEDTR</v>
      </c>
      <c r="D23300" t="s">
        <v>34373</v>
      </c>
      <c r="E23300">
        <v>91.32</v>
      </c>
      <c r="F23300">
        <v>1176</v>
      </c>
      <c r="G23300">
        <v>102</v>
      </c>
      <c r="H23300">
        <v>0</v>
      </c>
      <c r="I23300">
        <v>1</v>
      </c>
      <c r="J23300">
        <v>3528</v>
      </c>
      <c r="K23300">
        <v>1</v>
      </c>
      <c r="L23300">
        <v>1</v>
      </c>
      <c r="M23300">
        <v>1159</v>
      </c>
      <c r="N23300" t="s">
        <v>18</v>
      </c>
      <c r="O23300">
        <v>0</v>
      </c>
      <c r="P23300">
        <v>5484</v>
      </c>
    </row>
    <row r="23301" spans="1:16" x14ac:dyDescent="0.25">
      <c r="A23301" t="s">
        <v>34374</v>
      </c>
      <c r="B23301">
        <v>714</v>
      </c>
      <c r="C23301" s="3" t="str">
        <f>HYPERLINK("http://www.uniprot.org/uniprot/I1M8G0","tr|I1M8G0|I1M8G0_SOYBN")</f>
        <v>tr|I1M8G0|I1M8G0_SOYBN</v>
      </c>
      <c r="D23301" t="s">
        <v>71</v>
      </c>
      <c r="E23301">
        <v>78.05</v>
      </c>
      <c r="F23301">
        <v>237</v>
      </c>
      <c r="G23301">
        <v>52</v>
      </c>
      <c r="H23301">
        <v>0</v>
      </c>
      <c r="I23301">
        <v>1</v>
      </c>
      <c r="J23301">
        <v>711</v>
      </c>
      <c r="K23301">
        <v>1</v>
      </c>
      <c r="L23301">
        <v>16</v>
      </c>
      <c r="M23301">
        <v>251</v>
      </c>
      <c r="N23301" t="s">
        <v>18</v>
      </c>
      <c r="O23301" s="1">
        <v>2.0297599999999999E-112</v>
      </c>
      <c r="P23301">
        <v>1054</v>
      </c>
    </row>
    <row r="23302" spans="1:16" x14ac:dyDescent="0.25">
      <c r="A23302" t="s">
        <v>34375</v>
      </c>
      <c r="B23302">
        <v>474</v>
      </c>
      <c r="C23302" s="3" t="str">
        <f>HYPERLINK("http://www.uniprot.org/uniprot/I1L8V9","tr|I1L8V9|I1L8V9_SOYBN")</f>
        <v>tr|I1L8V9|I1L8V9_SOYBN</v>
      </c>
      <c r="D23302" t="s">
        <v>28</v>
      </c>
      <c r="E23302">
        <v>53.72</v>
      </c>
      <c r="F23302">
        <v>188</v>
      </c>
      <c r="G23302">
        <v>87</v>
      </c>
      <c r="H23302">
        <v>31</v>
      </c>
      <c r="I23302">
        <v>1</v>
      </c>
      <c r="J23302">
        <v>471</v>
      </c>
      <c r="K23302">
        <v>1</v>
      </c>
      <c r="L23302">
        <v>1</v>
      </c>
      <c r="M23302">
        <v>188</v>
      </c>
      <c r="N23302" t="s">
        <v>18</v>
      </c>
      <c r="O23302" s="1">
        <v>3.1182000000000001E-36</v>
      </c>
      <c r="P23302">
        <v>394</v>
      </c>
    </row>
    <row r="23303" spans="1:16" x14ac:dyDescent="0.25">
      <c r="A23303" t="s">
        <v>34376</v>
      </c>
      <c r="B23303">
        <v>666</v>
      </c>
      <c r="C23303" s="3" t="str">
        <f>HYPERLINK("http://www.uniprot.org/uniprot/Q9FSZ5","tr|Q9FSZ5|Q9FSZ5_CICAR")</f>
        <v>tr|Q9FSZ5|Q9FSZ5_CICAR</v>
      </c>
      <c r="D23303" t="s">
        <v>27219</v>
      </c>
      <c r="E23303">
        <v>93.21</v>
      </c>
      <c r="F23303">
        <v>221</v>
      </c>
      <c r="G23303">
        <v>15</v>
      </c>
      <c r="H23303">
        <v>0</v>
      </c>
      <c r="I23303">
        <v>1</v>
      </c>
      <c r="J23303">
        <v>663</v>
      </c>
      <c r="K23303">
        <v>1</v>
      </c>
      <c r="L23303">
        <v>1</v>
      </c>
      <c r="M23303">
        <v>221</v>
      </c>
      <c r="N23303" t="s">
        <v>18</v>
      </c>
      <c r="O23303" s="1">
        <v>7.2329199999999997E-119</v>
      </c>
      <c r="P23303">
        <v>1109</v>
      </c>
    </row>
    <row r="23304" spans="1:16" x14ac:dyDescent="0.25">
      <c r="A23304" t="s">
        <v>34377</v>
      </c>
      <c r="B23304">
        <v>222</v>
      </c>
      <c r="C23304" s="3" t="str">
        <f>HYPERLINK("http://www.uniprot.org/uniprot/I3SYL1","tr|I3SYL1|I3SYL1_MEDTR")</f>
        <v>tr|I3SYL1|I3SYL1_MEDTR</v>
      </c>
      <c r="D23304" t="s">
        <v>386</v>
      </c>
      <c r="E23304">
        <v>47.94</v>
      </c>
      <c r="F23304">
        <v>73</v>
      </c>
      <c r="G23304">
        <v>38</v>
      </c>
      <c r="H23304">
        <v>0</v>
      </c>
      <c r="I23304">
        <v>1</v>
      </c>
      <c r="J23304">
        <v>219</v>
      </c>
      <c r="K23304">
        <v>1</v>
      </c>
      <c r="L23304">
        <v>1</v>
      </c>
      <c r="M23304">
        <v>73</v>
      </c>
      <c r="N23304" t="s">
        <v>18</v>
      </c>
      <c r="O23304" s="1">
        <v>2.3744299999999999E-7</v>
      </c>
      <c r="P23304">
        <v>145</v>
      </c>
    </row>
    <row r="23305" spans="1:16" x14ac:dyDescent="0.25">
      <c r="A23305" t="s">
        <v>34378</v>
      </c>
      <c r="B23305">
        <v>981</v>
      </c>
      <c r="C23305" s="3" t="str">
        <f>HYPERLINK("http://www.uniprot.org/uniprot/G7J1R6","tr|G7J1R6|G7J1R6_MEDTR")</f>
        <v>tr|G7J1R6|G7J1R6_MEDTR</v>
      </c>
      <c r="D23305" t="s">
        <v>34379</v>
      </c>
      <c r="E23305">
        <v>73.08</v>
      </c>
      <c r="F23305">
        <v>327</v>
      </c>
      <c r="G23305">
        <v>88</v>
      </c>
      <c r="H23305">
        <v>1</v>
      </c>
      <c r="I23305">
        <v>1</v>
      </c>
      <c r="J23305">
        <v>978</v>
      </c>
      <c r="K23305">
        <v>1</v>
      </c>
      <c r="L23305">
        <v>128</v>
      </c>
      <c r="M23305">
        <v>451</v>
      </c>
      <c r="N23305" t="s">
        <v>18</v>
      </c>
      <c r="O23305" s="1">
        <v>2.9290600000000002E-133</v>
      </c>
      <c r="P23305">
        <v>1236</v>
      </c>
    </row>
    <row r="23306" spans="1:16" x14ac:dyDescent="0.25">
      <c r="A23306" t="s">
        <v>34380</v>
      </c>
      <c r="B23306">
        <v>3243</v>
      </c>
      <c r="C23306" s="3" t="str">
        <f>HYPERLINK("http://www.uniprot.org/uniprot/K7KPP6","tr|K7KPP6|K7KPP6_SOYBN")</f>
        <v>tr|K7KPP6|K7KPP6_SOYBN</v>
      </c>
      <c r="D23306" t="s">
        <v>28</v>
      </c>
      <c r="E23306">
        <v>71.91</v>
      </c>
      <c r="F23306">
        <v>1093</v>
      </c>
      <c r="G23306">
        <v>307</v>
      </c>
      <c r="H23306">
        <v>13</v>
      </c>
      <c r="I23306">
        <v>1</v>
      </c>
      <c r="J23306">
        <v>3240</v>
      </c>
      <c r="K23306">
        <v>1</v>
      </c>
      <c r="L23306">
        <v>1</v>
      </c>
      <c r="M23306">
        <v>1088</v>
      </c>
      <c r="N23306" t="s">
        <v>18</v>
      </c>
      <c r="O23306">
        <v>0</v>
      </c>
      <c r="P23306">
        <v>3992</v>
      </c>
    </row>
    <row r="23307" spans="1:16" x14ac:dyDescent="0.25">
      <c r="A23307" t="s">
        <v>34381</v>
      </c>
      <c r="B23307">
        <v>282</v>
      </c>
      <c r="C23307" s="3" t="str">
        <f>HYPERLINK("http://www.uniprot.org/uniprot/G7LC99","tr|G7LC99|G7LC99_MEDTR")</f>
        <v>tr|G7LC99|G7LC99_MEDTR</v>
      </c>
      <c r="D23307" t="s">
        <v>34382</v>
      </c>
      <c r="E23307">
        <v>93.54</v>
      </c>
      <c r="F23307">
        <v>93</v>
      </c>
      <c r="G23307">
        <v>6</v>
      </c>
      <c r="H23307">
        <v>0</v>
      </c>
      <c r="I23307">
        <v>1</v>
      </c>
      <c r="J23307">
        <v>279</v>
      </c>
      <c r="K23307">
        <v>1</v>
      </c>
      <c r="L23307">
        <v>1</v>
      </c>
      <c r="M23307">
        <v>93</v>
      </c>
      <c r="N23307" t="s">
        <v>18</v>
      </c>
      <c r="O23307" s="1">
        <v>1.4713999999999999E-41</v>
      </c>
      <c r="P23307">
        <v>440</v>
      </c>
    </row>
    <row r="23308" spans="1:16" x14ac:dyDescent="0.25">
      <c r="A23308" t="s">
        <v>34383</v>
      </c>
      <c r="B23308">
        <v>1215</v>
      </c>
      <c r="C23308" s="3" t="str">
        <f>HYPERLINK("http://www.uniprot.org/uniprot/G7JIL4","tr|G7JIL4|G7JIL4_MEDTR")</f>
        <v>tr|G7JIL4|G7JIL4_MEDTR</v>
      </c>
      <c r="D23308" t="s">
        <v>34348</v>
      </c>
      <c r="E23308">
        <v>93.58</v>
      </c>
      <c r="F23308">
        <v>405</v>
      </c>
      <c r="G23308">
        <v>26</v>
      </c>
      <c r="H23308">
        <v>1</v>
      </c>
      <c r="I23308">
        <v>1</v>
      </c>
      <c r="J23308">
        <v>1212</v>
      </c>
      <c r="K23308">
        <v>1</v>
      </c>
      <c r="L23308">
        <v>1</v>
      </c>
      <c r="M23308">
        <v>405</v>
      </c>
      <c r="N23308" t="s">
        <v>18</v>
      </c>
      <c r="O23308">
        <v>0</v>
      </c>
      <c r="P23308">
        <v>1913</v>
      </c>
    </row>
    <row r="23309" spans="1:16" x14ac:dyDescent="0.25">
      <c r="A23309" t="s">
        <v>34384</v>
      </c>
      <c r="B23309">
        <v>2538</v>
      </c>
      <c r="C23309" s="3" t="str">
        <f>HYPERLINK("http://www.uniprot.org/uniprot/I1K3K8","tr|I1K3K8|I1K3K8_SOYBN")</f>
        <v>tr|I1K3K8|I1K3K8_SOYBN</v>
      </c>
      <c r="D23309" t="s">
        <v>28</v>
      </c>
      <c r="E23309">
        <v>74.37</v>
      </c>
      <c r="F23309">
        <v>835</v>
      </c>
      <c r="G23309">
        <v>214</v>
      </c>
      <c r="H23309">
        <v>8</v>
      </c>
      <c r="I23309">
        <v>55</v>
      </c>
      <c r="J23309">
        <v>2535</v>
      </c>
      <c r="K23309">
        <v>1</v>
      </c>
      <c r="L23309">
        <v>18</v>
      </c>
      <c r="M23309">
        <v>852</v>
      </c>
      <c r="N23309" t="s">
        <v>18</v>
      </c>
      <c r="O23309">
        <v>0</v>
      </c>
      <c r="P23309">
        <v>3353</v>
      </c>
    </row>
    <row r="23310" spans="1:16" x14ac:dyDescent="0.25">
      <c r="A23310" t="s">
        <v>34385</v>
      </c>
      <c r="B23310">
        <v>1653</v>
      </c>
      <c r="C23310" s="3" t="str">
        <f>HYPERLINK("http://www.uniprot.org/uniprot/G7JKJ1","tr|G7JKJ1|G7JKJ1_MEDTR")</f>
        <v>tr|G7JKJ1|G7JKJ1_MEDTR</v>
      </c>
      <c r="D23310" t="s">
        <v>1364</v>
      </c>
      <c r="E23310">
        <v>72.88</v>
      </c>
      <c r="F23310">
        <v>295</v>
      </c>
      <c r="G23310">
        <v>80</v>
      </c>
      <c r="H23310">
        <v>1</v>
      </c>
      <c r="I23310">
        <v>4</v>
      </c>
      <c r="J23310">
        <v>885</v>
      </c>
      <c r="K23310">
        <v>1</v>
      </c>
      <c r="L23310">
        <v>6</v>
      </c>
      <c r="M23310">
        <v>300</v>
      </c>
      <c r="N23310" t="s">
        <v>18</v>
      </c>
      <c r="O23310" s="1">
        <v>5.6470299999999998E-118</v>
      </c>
      <c r="P23310">
        <v>1107</v>
      </c>
    </row>
    <row r="23311" spans="1:16" x14ac:dyDescent="0.25">
      <c r="A23311" t="s">
        <v>34386</v>
      </c>
      <c r="B23311">
        <v>6747</v>
      </c>
      <c r="C23311" s="3" t="str">
        <f>HYPERLINK("http://www.uniprot.org/uniprot/K7KN46","tr|K7KN46|K7KN46_SOYBN")</f>
        <v>tr|K7KN46|K7KN46_SOYBN</v>
      </c>
      <c r="D23311" t="s">
        <v>28</v>
      </c>
      <c r="E23311">
        <v>57.45</v>
      </c>
      <c r="F23311">
        <v>2322</v>
      </c>
      <c r="G23311">
        <v>988</v>
      </c>
      <c r="H23311">
        <v>79</v>
      </c>
      <c r="I23311">
        <v>1</v>
      </c>
      <c r="J23311">
        <v>6729</v>
      </c>
      <c r="K23311">
        <v>1</v>
      </c>
      <c r="L23311">
        <v>1</v>
      </c>
      <c r="M23311">
        <v>2242</v>
      </c>
      <c r="N23311" t="s">
        <v>18</v>
      </c>
      <c r="O23311">
        <v>0</v>
      </c>
      <c r="P23311">
        <v>6078</v>
      </c>
    </row>
    <row r="23312" spans="1:16" x14ac:dyDescent="0.25">
      <c r="A23312" t="s">
        <v>34387</v>
      </c>
      <c r="B23312">
        <v>312</v>
      </c>
      <c r="C23312" s="3" t="str">
        <f>HYPERLINK("http://www.uniprot.org/uniprot/R7W1L4","tr|R7W1L4|R7W1L4_AEGTA")</f>
        <v>tr|R7W1L4|R7W1L4_AEGTA</v>
      </c>
      <c r="D23312" t="s">
        <v>1134</v>
      </c>
      <c r="E23312">
        <v>100</v>
      </c>
      <c r="F23312">
        <v>82</v>
      </c>
      <c r="G23312">
        <v>0</v>
      </c>
      <c r="H23312">
        <v>0</v>
      </c>
      <c r="I23312">
        <v>64</v>
      </c>
      <c r="J23312">
        <v>309</v>
      </c>
      <c r="K23312">
        <v>1</v>
      </c>
      <c r="L23312">
        <v>15</v>
      </c>
      <c r="M23312">
        <v>96</v>
      </c>
      <c r="N23312" t="s">
        <v>18</v>
      </c>
      <c r="O23312" s="1">
        <v>4.4119799999999998E-38</v>
      </c>
      <c r="P23312">
        <v>410</v>
      </c>
    </row>
    <row r="23313" spans="1:16" x14ac:dyDescent="0.25">
      <c r="A23313" t="s">
        <v>34388</v>
      </c>
      <c r="B23313">
        <v>12996</v>
      </c>
      <c r="C23313" s="3" t="str">
        <f>HYPERLINK("http://www.uniprot.org/uniprot/I1LGW7","tr|I1LGW7|I1LGW7_SOYBN")</f>
        <v>tr|I1LGW7|I1LGW7_SOYBN</v>
      </c>
      <c r="D23313" t="s">
        <v>71</v>
      </c>
      <c r="E23313">
        <v>83.52</v>
      </c>
      <c r="F23313">
        <v>4359</v>
      </c>
      <c r="G23313">
        <v>718</v>
      </c>
      <c r="H23313">
        <v>33</v>
      </c>
      <c r="I23313">
        <v>1</v>
      </c>
      <c r="J23313">
        <v>12978</v>
      </c>
      <c r="K23313">
        <v>1</v>
      </c>
      <c r="L23313">
        <v>1</v>
      </c>
      <c r="M23313">
        <v>4353</v>
      </c>
      <c r="N23313" t="s">
        <v>18</v>
      </c>
      <c r="O23313">
        <v>0</v>
      </c>
      <c r="P23313">
        <v>18893</v>
      </c>
    </row>
    <row r="23314" spans="1:16" x14ac:dyDescent="0.25">
      <c r="A23314" t="s">
        <v>34389</v>
      </c>
      <c r="B23314">
        <v>261</v>
      </c>
      <c r="C23314" s="3" t="str">
        <f>HYPERLINK("http://www.uniprot.org/uniprot/G7K4M4","tr|G7K4M4|G7K4M4_MEDTR")</f>
        <v>tr|G7K4M4|G7K4M4_MEDTR</v>
      </c>
      <c r="D23314" t="s">
        <v>517</v>
      </c>
      <c r="E23314">
        <v>58.2</v>
      </c>
      <c r="F23314">
        <v>67</v>
      </c>
      <c r="G23314">
        <v>28</v>
      </c>
      <c r="H23314">
        <v>0</v>
      </c>
      <c r="I23314">
        <v>1</v>
      </c>
      <c r="J23314">
        <v>201</v>
      </c>
      <c r="K23314">
        <v>1</v>
      </c>
      <c r="L23314">
        <v>475</v>
      </c>
      <c r="M23314">
        <v>541</v>
      </c>
      <c r="N23314" t="s">
        <v>18</v>
      </c>
      <c r="O23314" s="1">
        <v>4.4187600000000002E-14</v>
      </c>
      <c r="P23314">
        <v>203</v>
      </c>
    </row>
    <row r="23315" spans="1:16" x14ac:dyDescent="0.25">
      <c r="A23315" t="s">
        <v>34390</v>
      </c>
      <c r="B23315">
        <v>696</v>
      </c>
      <c r="C23315" s="3" t="str">
        <f>HYPERLINK("http://www.uniprot.org/uniprot/K7K9D0","tr|K7K9D0|K7K9D0_SOYBN")</f>
        <v>tr|K7K9D0|K7K9D0_SOYBN</v>
      </c>
      <c r="D23315" t="s">
        <v>28</v>
      </c>
      <c r="E23315">
        <v>52.6</v>
      </c>
      <c r="F23315">
        <v>230</v>
      </c>
      <c r="G23315">
        <v>109</v>
      </c>
      <c r="H23315">
        <v>0</v>
      </c>
      <c r="I23315">
        <v>4</v>
      </c>
      <c r="J23315">
        <v>693</v>
      </c>
      <c r="K23315">
        <v>1</v>
      </c>
      <c r="L23315">
        <v>747</v>
      </c>
      <c r="M23315">
        <v>973</v>
      </c>
      <c r="N23315" t="s">
        <v>18</v>
      </c>
      <c r="O23315" s="1">
        <v>6.8835099999999997E-54</v>
      </c>
      <c r="P23315">
        <v>549</v>
      </c>
    </row>
    <row r="23316" spans="1:16" x14ac:dyDescent="0.25">
      <c r="A23316" t="s">
        <v>34391</v>
      </c>
      <c r="B23316">
        <v>1320</v>
      </c>
      <c r="C23316" s="3" t="str">
        <f>HYPERLINK("http://www.uniprot.org/uniprot/G7L105","tr|G7L105|G7L105_MEDTR")</f>
        <v>tr|G7L105|G7L105_MEDTR</v>
      </c>
      <c r="D23316" t="s">
        <v>34392</v>
      </c>
      <c r="E23316">
        <v>77.16</v>
      </c>
      <c r="F23316">
        <v>438</v>
      </c>
      <c r="G23316">
        <v>100</v>
      </c>
      <c r="H23316">
        <v>1</v>
      </c>
      <c r="I23316">
        <v>7</v>
      </c>
      <c r="J23316">
        <v>1317</v>
      </c>
      <c r="K23316">
        <v>1</v>
      </c>
      <c r="L23316">
        <v>131</v>
      </c>
      <c r="M23316">
        <v>553</v>
      </c>
      <c r="N23316" t="s">
        <v>18</v>
      </c>
      <c r="O23316">
        <v>0</v>
      </c>
      <c r="P23316">
        <v>1713</v>
      </c>
    </row>
    <row r="23317" spans="1:16" x14ac:dyDescent="0.25">
      <c r="A23317" t="s">
        <v>34393</v>
      </c>
      <c r="B23317">
        <v>1632</v>
      </c>
      <c r="C23317" s="3" t="str">
        <f>HYPERLINK("http://www.uniprot.org/uniprot/K7L135","tr|K7L135|K7L135_SOYBN")</f>
        <v>tr|K7L135|K7L135_SOYBN</v>
      </c>
      <c r="D23317" t="s">
        <v>28</v>
      </c>
      <c r="E23317">
        <v>72.14</v>
      </c>
      <c r="F23317">
        <v>481</v>
      </c>
      <c r="G23317">
        <v>134</v>
      </c>
      <c r="H23317">
        <v>2</v>
      </c>
      <c r="I23317">
        <v>118</v>
      </c>
      <c r="J23317">
        <v>1554</v>
      </c>
      <c r="K23317">
        <v>1</v>
      </c>
      <c r="L23317">
        <v>45</v>
      </c>
      <c r="M23317">
        <v>525</v>
      </c>
      <c r="N23317" t="s">
        <v>18</v>
      </c>
      <c r="O23317">
        <v>0</v>
      </c>
      <c r="P23317">
        <v>1833</v>
      </c>
    </row>
    <row r="23318" spans="1:16" x14ac:dyDescent="0.25">
      <c r="A23318" t="s">
        <v>34394</v>
      </c>
      <c r="B23318">
        <v>618</v>
      </c>
      <c r="C23318" s="3" t="str">
        <f>HYPERLINK("http://www.uniprot.org/uniprot/K7LWN1","tr|K7LWN1|K7LWN1_SOYBN")</f>
        <v>tr|K7LWN1|K7LWN1_SOYBN</v>
      </c>
      <c r="D23318" t="s">
        <v>28</v>
      </c>
      <c r="E23318">
        <v>79.510000000000005</v>
      </c>
      <c r="F23318">
        <v>205</v>
      </c>
      <c r="G23318">
        <v>42</v>
      </c>
      <c r="H23318">
        <v>0</v>
      </c>
      <c r="I23318">
        <v>1</v>
      </c>
      <c r="J23318">
        <v>615</v>
      </c>
      <c r="K23318">
        <v>1</v>
      </c>
      <c r="L23318">
        <v>32</v>
      </c>
      <c r="M23318">
        <v>236</v>
      </c>
      <c r="N23318" t="s">
        <v>18</v>
      </c>
      <c r="O23318" s="1">
        <v>4.73079E-100</v>
      </c>
      <c r="P23318">
        <v>946</v>
      </c>
    </row>
    <row r="23319" spans="1:16" x14ac:dyDescent="0.25">
      <c r="A23319" t="s">
        <v>34395</v>
      </c>
      <c r="B23319">
        <v>798</v>
      </c>
      <c r="C23319" s="3" t="str">
        <f>HYPERLINK("http://www.uniprot.org/uniprot/K7MNX2","tr|K7MNX2|K7MNX2_SOYBN")</f>
        <v>tr|K7MNX2|K7MNX2_SOYBN</v>
      </c>
      <c r="D23319" t="s">
        <v>28</v>
      </c>
      <c r="E23319">
        <v>23.71</v>
      </c>
      <c r="F23319">
        <v>156</v>
      </c>
      <c r="G23319">
        <v>119</v>
      </c>
      <c r="H23319">
        <v>2</v>
      </c>
      <c r="I23319">
        <v>64</v>
      </c>
      <c r="J23319">
        <v>525</v>
      </c>
      <c r="K23319">
        <v>1</v>
      </c>
      <c r="L23319">
        <v>402</v>
      </c>
      <c r="M23319">
        <v>557</v>
      </c>
      <c r="N23319" t="s">
        <v>18</v>
      </c>
      <c r="O23319" s="1">
        <v>2.80209E-10</v>
      </c>
      <c r="P23319">
        <v>174</v>
      </c>
    </row>
    <row r="23320" spans="1:16" x14ac:dyDescent="0.25">
      <c r="A23320" t="s">
        <v>34396</v>
      </c>
      <c r="B23320">
        <v>1806</v>
      </c>
      <c r="C23320" s="3" t="str">
        <f>HYPERLINK("http://www.uniprot.org/uniprot/G7IUF8","tr|G7IUF8|G7IUF8_MEDTR")</f>
        <v>tr|G7IUF8|G7IUF8_MEDTR</v>
      </c>
      <c r="D23320" t="s">
        <v>34397</v>
      </c>
      <c r="E23320">
        <v>81.06</v>
      </c>
      <c r="F23320">
        <v>602</v>
      </c>
      <c r="G23320">
        <v>114</v>
      </c>
      <c r="H23320">
        <v>7</v>
      </c>
      <c r="I23320">
        <v>4</v>
      </c>
      <c r="J23320">
        <v>1788</v>
      </c>
      <c r="K23320">
        <v>1</v>
      </c>
      <c r="L23320">
        <v>3</v>
      </c>
      <c r="M23320">
        <v>586</v>
      </c>
      <c r="N23320" t="s">
        <v>18</v>
      </c>
      <c r="O23320">
        <v>0</v>
      </c>
      <c r="P23320">
        <v>2372</v>
      </c>
    </row>
    <row r="23321" spans="1:16" x14ac:dyDescent="0.25">
      <c r="A23321" t="s">
        <v>34398</v>
      </c>
      <c r="B23321">
        <v>480</v>
      </c>
      <c r="C23321" s="3" t="str">
        <f>HYPERLINK("http://www.uniprot.org/uniprot/I1MJB8","tr|I1MJB8|I1MJB8_SOYBN")</f>
        <v>tr|I1MJB8|I1MJB8_SOYBN</v>
      </c>
      <c r="D23321" t="s">
        <v>28</v>
      </c>
      <c r="E23321">
        <v>54.6</v>
      </c>
      <c r="F23321">
        <v>163</v>
      </c>
      <c r="G23321">
        <v>74</v>
      </c>
      <c r="H23321">
        <v>4</v>
      </c>
      <c r="I23321">
        <v>1</v>
      </c>
      <c r="J23321">
        <v>477</v>
      </c>
      <c r="K23321">
        <v>1</v>
      </c>
      <c r="L23321">
        <v>1</v>
      </c>
      <c r="M23321">
        <v>154</v>
      </c>
      <c r="N23321" t="s">
        <v>18</v>
      </c>
      <c r="O23321" s="1">
        <v>8.6657099999999992E-34</v>
      </c>
      <c r="P23321">
        <v>373</v>
      </c>
    </row>
    <row r="23322" spans="1:16" x14ac:dyDescent="0.25">
      <c r="A23322" t="s">
        <v>34399</v>
      </c>
      <c r="B23322">
        <v>1050</v>
      </c>
      <c r="C23322" s="3" t="str">
        <f>HYPERLINK("http://www.uniprot.org/uniprot/I3T7X4","tr|I3T7X4|I3T7X4_LOTJA")</f>
        <v>tr|I3T7X4|I3T7X4_LOTJA</v>
      </c>
      <c r="D23322" t="s">
        <v>93</v>
      </c>
      <c r="E23322">
        <v>87.26</v>
      </c>
      <c r="F23322">
        <v>322</v>
      </c>
      <c r="G23322">
        <v>41</v>
      </c>
      <c r="H23322">
        <v>0</v>
      </c>
      <c r="I23322">
        <v>73</v>
      </c>
      <c r="J23322">
        <v>1038</v>
      </c>
      <c r="K23322">
        <v>1</v>
      </c>
      <c r="L23322">
        <v>18</v>
      </c>
      <c r="M23322">
        <v>339</v>
      </c>
      <c r="N23322" t="s">
        <v>18</v>
      </c>
      <c r="O23322" s="1">
        <v>2.56248E-162</v>
      </c>
      <c r="P23322">
        <v>1487</v>
      </c>
    </row>
    <row r="23323" spans="1:16" x14ac:dyDescent="0.25">
      <c r="A23323" t="s">
        <v>34400</v>
      </c>
      <c r="B23323">
        <v>333</v>
      </c>
      <c r="C23323" s="3" t="str">
        <f>HYPERLINK("http://www.uniprot.org/uniprot/C6T2E9","tr|C6T2E9|C6T2E9_SOYBN")</f>
        <v>tr|C6T2E9|C6T2E9_SOYBN</v>
      </c>
      <c r="D23323" t="s">
        <v>28</v>
      </c>
      <c r="E23323">
        <v>93.02</v>
      </c>
      <c r="F23323">
        <v>86</v>
      </c>
      <c r="G23323">
        <v>6</v>
      </c>
      <c r="H23323">
        <v>0</v>
      </c>
      <c r="I23323">
        <v>73</v>
      </c>
      <c r="J23323">
        <v>330</v>
      </c>
      <c r="K23323">
        <v>1</v>
      </c>
      <c r="L23323">
        <v>25</v>
      </c>
      <c r="M23323">
        <v>110</v>
      </c>
      <c r="N23323" t="s">
        <v>18</v>
      </c>
      <c r="O23323" s="1">
        <v>1.37991E-39</v>
      </c>
      <c r="P23323">
        <v>423</v>
      </c>
    </row>
    <row r="23324" spans="1:16" x14ac:dyDescent="0.25">
      <c r="A23324" t="s">
        <v>34401</v>
      </c>
      <c r="B23324">
        <v>1395</v>
      </c>
      <c r="C23324" s="3" t="str">
        <f>HYPERLINK("http://www.uniprot.org/uniprot/G7L0M4","tr|G7L0M4|G7L0M4_MEDTR")</f>
        <v>tr|G7L0M4|G7L0M4_MEDTR</v>
      </c>
      <c r="D23324" t="s">
        <v>34402</v>
      </c>
      <c r="E23324">
        <v>77.87</v>
      </c>
      <c r="F23324">
        <v>470</v>
      </c>
      <c r="G23324">
        <v>104</v>
      </c>
      <c r="H23324">
        <v>6</v>
      </c>
      <c r="I23324">
        <v>1</v>
      </c>
      <c r="J23324">
        <v>1392</v>
      </c>
      <c r="K23324">
        <v>1</v>
      </c>
      <c r="L23324">
        <v>41</v>
      </c>
      <c r="M23324">
        <v>498</v>
      </c>
      <c r="N23324" t="s">
        <v>18</v>
      </c>
      <c r="O23324">
        <v>0</v>
      </c>
      <c r="P23324">
        <v>1842</v>
      </c>
    </row>
    <row r="23325" spans="1:16" x14ac:dyDescent="0.25">
      <c r="A23325" t="s">
        <v>34403</v>
      </c>
      <c r="B23325">
        <v>456</v>
      </c>
      <c r="C23325" s="3" t="str">
        <f>HYPERLINK("http://www.uniprot.org/uniprot/I1L2V8","tr|I1L2V8|I1L2V8_SOYBN")</f>
        <v>tr|I1L2V8|I1L2V8_SOYBN</v>
      </c>
      <c r="D23325" t="s">
        <v>28</v>
      </c>
      <c r="E23325">
        <v>30.12</v>
      </c>
      <c r="F23325">
        <v>156</v>
      </c>
      <c r="G23325">
        <v>109</v>
      </c>
      <c r="H23325">
        <v>7</v>
      </c>
      <c r="I23325">
        <v>7</v>
      </c>
      <c r="J23325">
        <v>453</v>
      </c>
      <c r="K23325">
        <v>1</v>
      </c>
      <c r="L23325">
        <v>250</v>
      </c>
      <c r="M23325">
        <v>401</v>
      </c>
      <c r="N23325" t="s">
        <v>18</v>
      </c>
      <c r="O23325" s="1">
        <v>6.5394000000000002E-10</v>
      </c>
      <c r="P23325">
        <v>167</v>
      </c>
    </row>
    <row r="23326" spans="1:16" x14ac:dyDescent="0.25">
      <c r="A23326" t="s">
        <v>34404</v>
      </c>
      <c r="B23326">
        <v>1365</v>
      </c>
      <c r="C23326" s="3" t="str">
        <f>HYPERLINK("http://www.uniprot.org/uniprot/G7IEA3","tr|G7IEA3|G7IEA3_MEDTR")</f>
        <v>tr|G7IEA3|G7IEA3_MEDTR</v>
      </c>
      <c r="D23326" t="s">
        <v>34405</v>
      </c>
      <c r="E23326">
        <v>89.45</v>
      </c>
      <c r="F23326">
        <v>455</v>
      </c>
      <c r="G23326">
        <v>48</v>
      </c>
      <c r="H23326">
        <v>1</v>
      </c>
      <c r="I23326">
        <v>1</v>
      </c>
      <c r="J23326">
        <v>1362</v>
      </c>
      <c r="K23326">
        <v>1</v>
      </c>
      <c r="L23326">
        <v>1</v>
      </c>
      <c r="M23326">
        <v>455</v>
      </c>
      <c r="N23326" t="s">
        <v>18</v>
      </c>
      <c r="O23326">
        <v>0</v>
      </c>
      <c r="P23326">
        <v>2067</v>
      </c>
    </row>
    <row r="23327" spans="1:16" x14ac:dyDescent="0.25">
      <c r="A23327" t="s">
        <v>34406</v>
      </c>
      <c r="B23327">
        <v>1038</v>
      </c>
      <c r="C23327" s="3" t="str">
        <f>HYPERLINK("http://www.uniprot.org/uniprot/I3T0R4","tr|I3T0R4|I3T0R4_MEDTR")</f>
        <v>tr|I3T0R4|I3T0R4_MEDTR</v>
      </c>
      <c r="D23327" t="s">
        <v>22</v>
      </c>
      <c r="E23327">
        <v>90.11</v>
      </c>
      <c r="F23327">
        <v>344</v>
      </c>
      <c r="G23327">
        <v>34</v>
      </c>
      <c r="H23327">
        <v>0</v>
      </c>
      <c r="I23327">
        <v>1</v>
      </c>
      <c r="J23327">
        <v>1032</v>
      </c>
      <c r="K23327">
        <v>1</v>
      </c>
      <c r="L23327">
        <v>39</v>
      </c>
      <c r="M23327">
        <v>382</v>
      </c>
      <c r="N23327" t="s">
        <v>18</v>
      </c>
      <c r="O23327">
        <v>0</v>
      </c>
      <c r="P23327">
        <v>1672</v>
      </c>
    </row>
    <row r="23328" spans="1:16" x14ac:dyDescent="0.25">
      <c r="A23328" t="s">
        <v>34407</v>
      </c>
      <c r="B23328">
        <v>399</v>
      </c>
      <c r="C23328" s="3" t="str">
        <f>HYPERLINK("http://www.uniprot.org/uniprot/I3S5D8","tr|I3S5D8|I3S5D8_MEDTR")</f>
        <v>tr|I3S5D8|I3S5D8_MEDTR</v>
      </c>
      <c r="D23328" t="s">
        <v>22</v>
      </c>
      <c r="E23328">
        <v>73.64</v>
      </c>
      <c r="F23328">
        <v>129</v>
      </c>
      <c r="G23328">
        <v>34</v>
      </c>
      <c r="H23328">
        <v>0</v>
      </c>
      <c r="I23328">
        <v>1</v>
      </c>
      <c r="J23328">
        <v>387</v>
      </c>
      <c r="K23328">
        <v>1</v>
      </c>
      <c r="L23328">
        <v>1</v>
      </c>
      <c r="M23328">
        <v>129</v>
      </c>
      <c r="N23328" t="s">
        <v>18</v>
      </c>
      <c r="O23328" s="1">
        <v>2.6084699999999999E-46</v>
      </c>
      <c r="P23328">
        <v>481</v>
      </c>
    </row>
    <row r="23329" spans="1:16" x14ac:dyDescent="0.25">
      <c r="A23329" t="s">
        <v>34408</v>
      </c>
      <c r="B23329">
        <v>2475</v>
      </c>
      <c r="C23329" s="3" t="str">
        <f>HYPERLINK("http://www.uniprot.org/uniprot/G7JBM3","tr|G7JBM3|G7JBM3_MEDTR")</f>
        <v>tr|G7JBM3|G7JBM3_MEDTR</v>
      </c>
      <c r="D23329" t="s">
        <v>34409</v>
      </c>
      <c r="E23329">
        <v>70.09</v>
      </c>
      <c r="F23329">
        <v>816</v>
      </c>
      <c r="G23329">
        <v>244</v>
      </c>
      <c r="H23329">
        <v>30</v>
      </c>
      <c r="I23329">
        <v>112</v>
      </c>
      <c r="J23329">
        <v>2469</v>
      </c>
      <c r="K23329">
        <v>1</v>
      </c>
      <c r="L23329">
        <v>73</v>
      </c>
      <c r="M23329">
        <v>884</v>
      </c>
      <c r="N23329" t="s">
        <v>18</v>
      </c>
      <c r="O23329">
        <v>0</v>
      </c>
      <c r="P23329">
        <v>2944</v>
      </c>
    </row>
    <row r="23330" spans="1:16" x14ac:dyDescent="0.25">
      <c r="A23330" t="s">
        <v>34410</v>
      </c>
      <c r="B23330">
        <v>1419</v>
      </c>
      <c r="C23330" s="3" t="str">
        <f>HYPERLINK("http://www.uniprot.org/uniprot/I1KCH7","tr|I1KCH7|I1KCH7_SOYBN")</f>
        <v>tr|I1KCH7|I1KCH7_SOYBN</v>
      </c>
      <c r="D23330" t="s">
        <v>28</v>
      </c>
      <c r="E23330">
        <v>62.34</v>
      </c>
      <c r="F23330">
        <v>478</v>
      </c>
      <c r="G23330">
        <v>180</v>
      </c>
      <c r="H23330">
        <v>7</v>
      </c>
      <c r="I23330">
        <v>1</v>
      </c>
      <c r="J23330">
        <v>1413</v>
      </c>
      <c r="K23330">
        <v>1</v>
      </c>
      <c r="L23330">
        <v>199</v>
      </c>
      <c r="M23330">
        <v>675</v>
      </c>
      <c r="N23330" t="s">
        <v>18</v>
      </c>
      <c r="O23330" s="1">
        <v>3.8733100000000002E-157</v>
      </c>
      <c r="P23330">
        <v>1444</v>
      </c>
    </row>
    <row r="23331" spans="1:16" x14ac:dyDescent="0.25">
      <c r="A23331" t="s">
        <v>34411</v>
      </c>
      <c r="B23331">
        <v>1398</v>
      </c>
      <c r="C23331" s="3" t="str">
        <f>HYPERLINK("http://www.uniprot.org/uniprot/G7J187","tr|G7J187|G7J187_MEDTR")</f>
        <v>tr|G7J187|G7J187_MEDTR</v>
      </c>
      <c r="D23331" t="s">
        <v>34412</v>
      </c>
      <c r="E23331">
        <v>74.19</v>
      </c>
      <c r="F23331">
        <v>465</v>
      </c>
      <c r="G23331">
        <v>120</v>
      </c>
      <c r="H23331">
        <v>0</v>
      </c>
      <c r="I23331">
        <v>1</v>
      </c>
      <c r="J23331">
        <v>1395</v>
      </c>
      <c r="K23331">
        <v>1</v>
      </c>
      <c r="L23331">
        <v>1</v>
      </c>
      <c r="M23331">
        <v>456</v>
      </c>
      <c r="N23331" t="s">
        <v>18</v>
      </c>
      <c r="O23331">
        <v>0</v>
      </c>
      <c r="P23331">
        <v>1777</v>
      </c>
    </row>
    <row r="23332" spans="1:16" x14ac:dyDescent="0.25">
      <c r="A23332" t="s">
        <v>34413</v>
      </c>
      <c r="B23332">
        <v>870</v>
      </c>
      <c r="C23332" s="3" t="str">
        <f>HYPERLINK("http://www.uniprot.org/uniprot/I1K2N3","tr|I1K2N3|I1K2N3_SOYBN")</f>
        <v>tr|I1K2N3|I1K2N3_SOYBN</v>
      </c>
      <c r="D23332" t="s">
        <v>28</v>
      </c>
      <c r="E23332">
        <v>77.81</v>
      </c>
      <c r="F23332">
        <v>293</v>
      </c>
      <c r="G23332">
        <v>65</v>
      </c>
      <c r="H23332">
        <v>4</v>
      </c>
      <c r="I23332">
        <v>1</v>
      </c>
      <c r="J23332">
        <v>867</v>
      </c>
      <c r="K23332">
        <v>1</v>
      </c>
      <c r="L23332">
        <v>1</v>
      </c>
      <c r="M23332">
        <v>293</v>
      </c>
      <c r="N23332" t="s">
        <v>18</v>
      </c>
      <c r="O23332" s="1">
        <v>3.6544199999999998E-126</v>
      </c>
      <c r="P23332">
        <v>1174</v>
      </c>
    </row>
    <row r="23333" spans="1:16" x14ac:dyDescent="0.25">
      <c r="A23333" t="s">
        <v>34414</v>
      </c>
      <c r="B23333">
        <v>411</v>
      </c>
      <c r="C23333" s="3" t="str">
        <f>HYPERLINK("http://www.uniprot.org/uniprot/I3SQQ0","tr|I3SQQ0|I3SQQ0_LOTJA")</f>
        <v>tr|I3SQQ0|I3SQQ0_LOTJA</v>
      </c>
      <c r="D23333" t="s">
        <v>31313</v>
      </c>
      <c r="E23333">
        <v>100</v>
      </c>
      <c r="F23333">
        <v>136</v>
      </c>
      <c r="G23333">
        <v>0</v>
      </c>
      <c r="H23333">
        <v>0</v>
      </c>
      <c r="I23333">
        <v>1</v>
      </c>
      <c r="J23333">
        <v>408</v>
      </c>
      <c r="K23333">
        <v>1</v>
      </c>
      <c r="L23333">
        <v>1</v>
      </c>
      <c r="M23333">
        <v>136</v>
      </c>
      <c r="N23333" t="s">
        <v>18</v>
      </c>
      <c r="O23333" s="1">
        <v>1.3957E-68</v>
      </c>
      <c r="P23333">
        <v>673</v>
      </c>
    </row>
    <row r="23334" spans="1:16" x14ac:dyDescent="0.25">
      <c r="A23334" t="s">
        <v>34415</v>
      </c>
      <c r="B23334">
        <v>2520</v>
      </c>
      <c r="C23334" s="3" t="str">
        <f>HYPERLINK("http://www.uniprot.org/uniprot/B0LUQ7","tr|B0LUQ7|B0LUQ7_PEA")</f>
        <v>tr|B0LUQ7|B0LUQ7_PEA</v>
      </c>
      <c r="D23334" t="s">
        <v>34416</v>
      </c>
      <c r="E23334">
        <v>89.39</v>
      </c>
      <c r="F23334">
        <v>839</v>
      </c>
      <c r="G23334">
        <v>89</v>
      </c>
      <c r="H23334">
        <v>0</v>
      </c>
      <c r="I23334">
        <v>1</v>
      </c>
      <c r="J23334">
        <v>2517</v>
      </c>
      <c r="K23334">
        <v>1</v>
      </c>
      <c r="L23334">
        <v>1</v>
      </c>
      <c r="M23334">
        <v>834</v>
      </c>
      <c r="N23334" t="s">
        <v>18</v>
      </c>
      <c r="O23334">
        <v>0</v>
      </c>
      <c r="P23334">
        <v>3791</v>
      </c>
    </row>
    <row r="23335" spans="1:16" x14ac:dyDescent="0.25">
      <c r="A23335" t="s">
        <v>34417</v>
      </c>
      <c r="B23335">
        <v>2502</v>
      </c>
      <c r="C23335" s="3" t="str">
        <f>HYPERLINK("http://www.uniprot.org/uniprot/I1K3K7","tr|I1K3K7|I1K3K7_SOYBN")</f>
        <v>tr|I1K3K7|I1K3K7_SOYBN</v>
      </c>
      <c r="D23335" t="s">
        <v>28</v>
      </c>
      <c r="E23335">
        <v>76.56</v>
      </c>
      <c r="F23335">
        <v>815</v>
      </c>
      <c r="G23335">
        <v>191</v>
      </c>
      <c r="H23335">
        <v>0</v>
      </c>
      <c r="I23335">
        <v>55</v>
      </c>
      <c r="J23335">
        <v>2499</v>
      </c>
      <c r="K23335">
        <v>1</v>
      </c>
      <c r="L23335">
        <v>55</v>
      </c>
      <c r="M23335">
        <v>835</v>
      </c>
      <c r="N23335" t="s">
        <v>18</v>
      </c>
      <c r="O23335">
        <v>0</v>
      </c>
      <c r="P23335">
        <v>3384</v>
      </c>
    </row>
    <row r="23336" spans="1:16" x14ac:dyDescent="0.25">
      <c r="A23336" t="s">
        <v>34418</v>
      </c>
      <c r="B23336">
        <v>159</v>
      </c>
      <c r="C23336" s="3" t="str">
        <f>HYPERLINK("http://www.uniprot.org/uniprot/I1MV25","tr|I1MV25|I1MV25_SOYBN")</f>
        <v>tr|I1MV25|I1MV25_SOYBN</v>
      </c>
      <c r="D23336" t="s">
        <v>28</v>
      </c>
      <c r="E23336">
        <v>96.15</v>
      </c>
      <c r="F23336">
        <v>52</v>
      </c>
      <c r="G23336">
        <v>2</v>
      </c>
      <c r="H23336">
        <v>0</v>
      </c>
      <c r="I23336">
        <v>1</v>
      </c>
      <c r="J23336">
        <v>156</v>
      </c>
      <c r="K23336">
        <v>1</v>
      </c>
      <c r="L23336">
        <v>38</v>
      </c>
      <c r="M23336">
        <v>89</v>
      </c>
      <c r="N23336" t="s">
        <v>18</v>
      </c>
      <c r="O23336" s="1">
        <v>3.1807400000000002E-20</v>
      </c>
      <c r="P23336">
        <v>256</v>
      </c>
    </row>
    <row r="23337" spans="1:16" x14ac:dyDescent="0.25">
      <c r="A23337" t="s">
        <v>34419</v>
      </c>
      <c r="B23337">
        <v>252</v>
      </c>
      <c r="C23337" s="3" t="str">
        <f>HYPERLINK("http://www.uniprot.org/uniprot/G7JB75","tr|G7JB75|G7JB75_MEDTR")</f>
        <v>tr|G7JB75|G7JB75_MEDTR</v>
      </c>
      <c r="D23337" t="s">
        <v>17973</v>
      </c>
      <c r="E23337">
        <v>92.3</v>
      </c>
      <c r="F23337">
        <v>65</v>
      </c>
      <c r="G23337">
        <v>5</v>
      </c>
      <c r="H23337">
        <v>0</v>
      </c>
      <c r="I23337">
        <v>55</v>
      </c>
      <c r="J23337">
        <v>249</v>
      </c>
      <c r="K23337">
        <v>1</v>
      </c>
      <c r="L23337">
        <v>214</v>
      </c>
      <c r="M23337">
        <v>278</v>
      </c>
      <c r="N23337" t="s">
        <v>18</v>
      </c>
      <c r="O23337" s="1">
        <v>1.4809899999999999E-25</v>
      </c>
      <c r="P23337">
        <v>302</v>
      </c>
    </row>
    <row r="23338" spans="1:16" x14ac:dyDescent="0.25">
      <c r="A23338" t="s">
        <v>34420</v>
      </c>
      <c r="B23338">
        <v>486</v>
      </c>
      <c r="C23338" s="3" t="str">
        <f>HYPERLINK("http://www.uniprot.org/uniprot/I1J9P0","tr|I1J9P0|I1J9P0_SOYBN")</f>
        <v>tr|I1J9P0|I1J9P0_SOYBN</v>
      </c>
      <c r="D23338" t="s">
        <v>28</v>
      </c>
      <c r="E23338">
        <v>79.37</v>
      </c>
      <c r="F23338">
        <v>160</v>
      </c>
      <c r="G23338">
        <v>33</v>
      </c>
      <c r="H23338">
        <v>1</v>
      </c>
      <c r="I23338">
        <v>7</v>
      </c>
      <c r="J23338">
        <v>483</v>
      </c>
      <c r="K23338">
        <v>1</v>
      </c>
      <c r="L23338">
        <v>4</v>
      </c>
      <c r="M23338">
        <v>156</v>
      </c>
      <c r="N23338" t="s">
        <v>18</v>
      </c>
      <c r="O23338" s="1">
        <v>8.2129899999999997E-69</v>
      </c>
      <c r="P23338">
        <v>675</v>
      </c>
    </row>
    <row r="23339" spans="1:16" x14ac:dyDescent="0.25">
      <c r="A23339" t="s">
        <v>34421</v>
      </c>
      <c r="B23339">
        <v>2160</v>
      </c>
      <c r="C23339" s="3" t="str">
        <f>HYPERLINK("http://www.uniprot.org/uniprot/I1MVS7","tr|I1MVS7|I1MVS7_SOYBN")</f>
        <v>tr|I1MVS7|I1MVS7_SOYBN</v>
      </c>
      <c r="D23339" t="s">
        <v>28</v>
      </c>
      <c r="E23339">
        <v>71.400000000000006</v>
      </c>
      <c r="F23339">
        <v>507</v>
      </c>
      <c r="G23339">
        <v>145</v>
      </c>
      <c r="H23339">
        <v>41</v>
      </c>
      <c r="I23339">
        <v>760</v>
      </c>
      <c r="J23339">
        <v>2157</v>
      </c>
      <c r="K23339">
        <v>1</v>
      </c>
      <c r="L23339">
        <v>489</v>
      </c>
      <c r="M23339">
        <v>987</v>
      </c>
      <c r="N23339" t="s">
        <v>18</v>
      </c>
      <c r="O23339">
        <v>0</v>
      </c>
      <c r="P23339">
        <v>1892</v>
      </c>
    </row>
    <row r="23340" spans="1:16" x14ac:dyDescent="0.25">
      <c r="A23340" t="s">
        <v>34422</v>
      </c>
      <c r="B23340">
        <v>612</v>
      </c>
      <c r="C23340" s="3" t="str">
        <f>HYPERLINK("http://www.uniprot.org/uniprot/G7JNE6","tr|G7JNE6|G7JNE6_MEDTR")</f>
        <v>tr|G7JNE6|G7JNE6_MEDTR</v>
      </c>
      <c r="D23340" t="s">
        <v>18037</v>
      </c>
      <c r="E23340">
        <v>40.130000000000003</v>
      </c>
      <c r="F23340">
        <v>147</v>
      </c>
      <c r="G23340">
        <v>88</v>
      </c>
      <c r="H23340">
        <v>19</v>
      </c>
      <c r="I23340">
        <v>1</v>
      </c>
      <c r="J23340">
        <v>384</v>
      </c>
      <c r="K23340">
        <v>1</v>
      </c>
      <c r="L23340">
        <v>47</v>
      </c>
      <c r="M23340">
        <v>185</v>
      </c>
      <c r="N23340" t="s">
        <v>18</v>
      </c>
      <c r="O23340" s="1">
        <v>1.9126799999999999E-17</v>
      </c>
      <c r="P23340">
        <v>232</v>
      </c>
    </row>
    <row r="23341" spans="1:16" x14ac:dyDescent="0.25">
      <c r="A23341" t="s">
        <v>34423</v>
      </c>
      <c r="B23341">
        <v>1320</v>
      </c>
      <c r="C23341" s="3" t="str">
        <f>HYPERLINK("http://www.uniprot.org/uniprot/I1N0L1","tr|I1N0L1|I1N0L1_SOYBN")</f>
        <v>tr|I1N0L1|I1N0L1_SOYBN</v>
      </c>
      <c r="D23341" t="s">
        <v>71</v>
      </c>
      <c r="E23341">
        <v>81.260000000000005</v>
      </c>
      <c r="F23341">
        <v>443</v>
      </c>
      <c r="G23341">
        <v>83</v>
      </c>
      <c r="H23341">
        <v>4</v>
      </c>
      <c r="I23341">
        <v>1</v>
      </c>
      <c r="J23341">
        <v>1317</v>
      </c>
      <c r="K23341">
        <v>1</v>
      </c>
      <c r="L23341">
        <v>1</v>
      </c>
      <c r="M23341">
        <v>435</v>
      </c>
      <c r="N23341" t="s">
        <v>18</v>
      </c>
      <c r="O23341">
        <v>0</v>
      </c>
      <c r="P23341">
        <v>1848</v>
      </c>
    </row>
    <row r="23342" spans="1:16" x14ac:dyDescent="0.25">
      <c r="A23342" t="s">
        <v>34424</v>
      </c>
      <c r="B23342">
        <v>2805</v>
      </c>
      <c r="C23342" s="3" t="str">
        <f>HYPERLINK("http://www.uniprot.org/uniprot/G7IZF9","tr|G7IZF9|G7IZF9_MEDTR")</f>
        <v>tr|G7IZF9|G7IZF9_MEDTR</v>
      </c>
      <c r="D23342" t="s">
        <v>30640</v>
      </c>
      <c r="E23342">
        <v>89.51</v>
      </c>
      <c r="F23342">
        <v>935</v>
      </c>
      <c r="G23342">
        <v>98</v>
      </c>
      <c r="H23342">
        <v>1</v>
      </c>
      <c r="I23342">
        <v>1</v>
      </c>
      <c r="J23342">
        <v>2802</v>
      </c>
      <c r="K23342">
        <v>1</v>
      </c>
      <c r="L23342">
        <v>191</v>
      </c>
      <c r="M23342">
        <v>1125</v>
      </c>
      <c r="N23342" t="s">
        <v>18</v>
      </c>
      <c r="O23342">
        <v>0</v>
      </c>
      <c r="P23342">
        <v>4476</v>
      </c>
    </row>
    <row r="23343" spans="1:16" x14ac:dyDescent="0.25">
      <c r="A23343" t="s">
        <v>34425</v>
      </c>
      <c r="B23343">
        <v>687</v>
      </c>
      <c r="C23343" s="3" t="str">
        <f>HYPERLINK("http://www.uniprot.org/uniprot/B7FGF5","tr|B7FGF5|B7FGF5_MEDTR")</f>
        <v>tr|B7FGF5|B7FGF5_MEDTR</v>
      </c>
      <c r="D23343" t="s">
        <v>581</v>
      </c>
      <c r="E23343">
        <v>87.28</v>
      </c>
      <c r="F23343">
        <v>228</v>
      </c>
      <c r="G23343">
        <v>29</v>
      </c>
      <c r="H23343">
        <v>1</v>
      </c>
      <c r="I23343">
        <v>1</v>
      </c>
      <c r="J23343">
        <v>681</v>
      </c>
      <c r="K23343">
        <v>1</v>
      </c>
      <c r="L23343">
        <v>1</v>
      </c>
      <c r="M23343">
        <v>228</v>
      </c>
      <c r="N23343" t="s">
        <v>18</v>
      </c>
      <c r="O23343" s="1">
        <v>2.25099E-110</v>
      </c>
      <c r="P23343">
        <v>1036</v>
      </c>
    </row>
    <row r="23344" spans="1:16" x14ac:dyDescent="0.25">
      <c r="A23344" t="s">
        <v>34426</v>
      </c>
      <c r="B23344">
        <v>1470</v>
      </c>
      <c r="C23344" s="3" t="str">
        <f>HYPERLINK("http://www.uniprot.org/uniprot/G7IUF9","tr|G7IUF9|G7IUF9_MEDTR")</f>
        <v>tr|G7IUF9|G7IUF9_MEDTR</v>
      </c>
      <c r="D23344" t="s">
        <v>34427</v>
      </c>
      <c r="E23344">
        <v>80.650000000000006</v>
      </c>
      <c r="F23344">
        <v>486</v>
      </c>
      <c r="G23344">
        <v>94</v>
      </c>
      <c r="H23344">
        <v>3</v>
      </c>
      <c r="I23344">
        <v>1</v>
      </c>
      <c r="J23344">
        <v>1449</v>
      </c>
      <c r="K23344">
        <v>1</v>
      </c>
      <c r="L23344">
        <v>248</v>
      </c>
      <c r="M23344">
        <v>731</v>
      </c>
      <c r="N23344" t="s">
        <v>18</v>
      </c>
      <c r="O23344">
        <v>0</v>
      </c>
      <c r="P23344">
        <v>2027</v>
      </c>
    </row>
    <row r="23345" spans="1:16" x14ac:dyDescent="0.25">
      <c r="A23345" t="s">
        <v>34428</v>
      </c>
      <c r="B23345">
        <v>1191</v>
      </c>
      <c r="C23345" s="3" t="str">
        <f>HYPERLINK("http://www.uniprot.org/uniprot/I1MJB6","tr|I1MJB6|I1MJB6_SOYBN")</f>
        <v>tr|I1MJB6|I1MJB6_SOYBN</v>
      </c>
      <c r="D23345" t="s">
        <v>71</v>
      </c>
      <c r="E23345">
        <v>54.27</v>
      </c>
      <c r="F23345">
        <v>398</v>
      </c>
      <c r="G23345">
        <v>182</v>
      </c>
      <c r="H23345">
        <v>6</v>
      </c>
      <c r="I23345">
        <v>1</v>
      </c>
      <c r="J23345">
        <v>1176</v>
      </c>
      <c r="K23345">
        <v>1</v>
      </c>
      <c r="L23345">
        <v>43</v>
      </c>
      <c r="M23345">
        <v>437</v>
      </c>
      <c r="N23345" t="s">
        <v>18</v>
      </c>
      <c r="O23345" s="1">
        <v>1.40387E-122</v>
      </c>
      <c r="P23345">
        <v>1145</v>
      </c>
    </row>
    <row r="23346" spans="1:16" x14ac:dyDescent="0.25">
      <c r="A23346" t="s">
        <v>34429</v>
      </c>
      <c r="B23346">
        <v>534</v>
      </c>
      <c r="C23346" s="3" t="str">
        <f>HYPERLINK("http://www.uniprot.org/uniprot/C6T487","tr|C6T487|C6T487_SOYBN")</f>
        <v>tr|C6T487|C6T487_SOYBN</v>
      </c>
      <c r="D23346" t="s">
        <v>210</v>
      </c>
      <c r="E23346">
        <v>83.14</v>
      </c>
      <c r="F23346">
        <v>178</v>
      </c>
      <c r="G23346">
        <v>30</v>
      </c>
      <c r="H23346">
        <v>1</v>
      </c>
      <c r="I23346">
        <v>1</v>
      </c>
      <c r="J23346">
        <v>531</v>
      </c>
      <c r="K23346">
        <v>1</v>
      </c>
      <c r="L23346">
        <v>1</v>
      </c>
      <c r="M23346">
        <v>178</v>
      </c>
      <c r="N23346" t="s">
        <v>18</v>
      </c>
      <c r="O23346" s="1">
        <v>9.7161499999999997E-78</v>
      </c>
      <c r="P23346">
        <v>752</v>
      </c>
    </row>
    <row r="23347" spans="1:16" x14ac:dyDescent="0.25">
      <c r="A23347" t="s">
        <v>34430</v>
      </c>
      <c r="B23347">
        <v>1044</v>
      </c>
      <c r="C23347" s="3" t="str">
        <f>HYPERLINK("http://www.uniprot.org/uniprot/Q9AVR9","tr|Q9AVR9|Q9AVR9_PEA")</f>
        <v>tr|Q9AVR9|Q9AVR9_PEA</v>
      </c>
      <c r="D23347" t="s">
        <v>34431</v>
      </c>
      <c r="E23347">
        <v>90.35</v>
      </c>
      <c r="F23347">
        <v>342</v>
      </c>
      <c r="G23347">
        <v>33</v>
      </c>
      <c r="H23347">
        <v>0</v>
      </c>
      <c r="I23347">
        <v>13</v>
      </c>
      <c r="J23347">
        <v>1038</v>
      </c>
      <c r="K23347">
        <v>1</v>
      </c>
      <c r="L23347">
        <v>1</v>
      </c>
      <c r="M23347">
        <v>342</v>
      </c>
      <c r="N23347" t="s">
        <v>18</v>
      </c>
      <c r="O23347">
        <v>0</v>
      </c>
      <c r="P23347">
        <v>1655</v>
      </c>
    </row>
    <row r="23348" spans="1:16" x14ac:dyDescent="0.25">
      <c r="A23348" t="s">
        <v>34432</v>
      </c>
      <c r="B23348">
        <v>636</v>
      </c>
      <c r="C23348" s="3" t="str">
        <f>HYPERLINK("http://www.uniprot.org/uniprot/I3S8S6","tr|I3S8S6|I3S8S6_LOTJA")</f>
        <v>tr|I3S8S6|I3S8S6_LOTJA</v>
      </c>
      <c r="D23348" t="s">
        <v>93</v>
      </c>
      <c r="E23348">
        <v>47.82</v>
      </c>
      <c r="F23348">
        <v>276</v>
      </c>
      <c r="G23348">
        <v>144</v>
      </c>
      <c r="H23348">
        <v>67</v>
      </c>
      <c r="I23348">
        <v>1</v>
      </c>
      <c r="J23348">
        <v>627</v>
      </c>
      <c r="K23348">
        <v>1</v>
      </c>
      <c r="L23348">
        <v>1</v>
      </c>
      <c r="M23348">
        <v>270</v>
      </c>
      <c r="N23348" t="s">
        <v>18</v>
      </c>
      <c r="O23348" s="1">
        <v>8.3445099999999997E-50</v>
      </c>
      <c r="P23348">
        <v>513</v>
      </c>
    </row>
    <row r="23349" spans="1:16" x14ac:dyDescent="0.25">
      <c r="A23349" t="s">
        <v>34433</v>
      </c>
      <c r="B23349">
        <v>648</v>
      </c>
      <c r="C23349" s="3" t="str">
        <f>HYPERLINK("http://www.uniprot.org/uniprot/A2Q2T1","tr|A2Q2T1|A2Q2T1_MEDTR")</f>
        <v>tr|A2Q2T1|A2Q2T1_MEDTR</v>
      </c>
      <c r="D23349" t="s">
        <v>337</v>
      </c>
      <c r="E23349">
        <v>84.87</v>
      </c>
      <c r="F23349">
        <v>205</v>
      </c>
      <c r="G23349">
        <v>31</v>
      </c>
      <c r="H23349">
        <v>2</v>
      </c>
      <c r="I23349">
        <v>1</v>
      </c>
      <c r="J23349">
        <v>609</v>
      </c>
      <c r="K23349">
        <v>1</v>
      </c>
      <c r="L23349">
        <v>273</v>
      </c>
      <c r="M23349">
        <v>477</v>
      </c>
      <c r="N23349" t="s">
        <v>18</v>
      </c>
      <c r="O23349" s="1">
        <v>6.7504900000000004E-95</v>
      </c>
      <c r="P23349">
        <v>902</v>
      </c>
    </row>
    <row r="23350" spans="1:16" x14ac:dyDescent="0.25">
      <c r="A23350" t="s">
        <v>34434</v>
      </c>
      <c r="B23350">
        <v>291</v>
      </c>
      <c r="C23350" s="3" t="str">
        <f>HYPERLINK("http://www.uniprot.org/uniprot/Q949K8","tr|Q949K8|Q949K8_CICAR")</f>
        <v>tr|Q949K8|Q949K8_CICAR</v>
      </c>
      <c r="D23350" t="s">
        <v>55</v>
      </c>
      <c r="E23350">
        <v>69.87</v>
      </c>
      <c r="F23350">
        <v>83</v>
      </c>
      <c r="G23350">
        <v>25</v>
      </c>
      <c r="H23350">
        <v>0</v>
      </c>
      <c r="I23350">
        <v>16</v>
      </c>
      <c r="J23350">
        <v>264</v>
      </c>
      <c r="K23350">
        <v>1</v>
      </c>
      <c r="L23350">
        <v>15</v>
      </c>
      <c r="M23350">
        <v>97</v>
      </c>
      <c r="N23350" t="s">
        <v>18</v>
      </c>
      <c r="O23350" s="1">
        <v>1.23671E-24</v>
      </c>
      <c r="P23350">
        <v>294</v>
      </c>
    </row>
    <row r="23351" spans="1:16" x14ac:dyDescent="0.25">
      <c r="A23351" t="s">
        <v>34435</v>
      </c>
      <c r="B23351">
        <v>1704</v>
      </c>
      <c r="C23351" s="3" t="str">
        <f>HYPERLINK("http://www.uniprot.org/uniprot/G7IEA2","tr|G7IEA2|G7IEA2_MEDTR")</f>
        <v>tr|G7IEA2|G7IEA2_MEDTR</v>
      </c>
      <c r="D23351" t="s">
        <v>34436</v>
      </c>
      <c r="E23351">
        <v>84.29</v>
      </c>
      <c r="F23351">
        <v>592</v>
      </c>
      <c r="G23351">
        <v>93</v>
      </c>
      <c r="H23351">
        <v>32</v>
      </c>
      <c r="I23351">
        <v>22</v>
      </c>
      <c r="J23351">
        <v>1701</v>
      </c>
      <c r="K23351">
        <v>1</v>
      </c>
      <c r="L23351">
        <v>1</v>
      </c>
      <c r="M23351">
        <v>579</v>
      </c>
      <c r="N23351" t="s">
        <v>18</v>
      </c>
      <c r="O23351">
        <v>0</v>
      </c>
      <c r="P23351">
        <v>2526</v>
      </c>
    </row>
    <row r="23352" spans="1:16" x14ac:dyDescent="0.25">
      <c r="A23352" t="s">
        <v>34437</v>
      </c>
      <c r="B23352">
        <v>642</v>
      </c>
      <c r="C23352" s="3" t="str">
        <f>HYPERLINK("http://www.uniprot.org/uniprot/M1CUI2","tr|M1CUI2|M1CUI2_SOLTU")</f>
        <v>tr|M1CUI2|M1CUI2_SOLTU</v>
      </c>
      <c r="D23352" t="s">
        <v>34438</v>
      </c>
      <c r="E23352">
        <v>63.84</v>
      </c>
      <c r="F23352">
        <v>177</v>
      </c>
      <c r="G23352">
        <v>64</v>
      </c>
      <c r="H23352">
        <v>0</v>
      </c>
      <c r="I23352">
        <v>1</v>
      </c>
      <c r="J23352">
        <v>531</v>
      </c>
      <c r="K23352">
        <v>1</v>
      </c>
      <c r="L23352">
        <v>79</v>
      </c>
      <c r="M23352">
        <v>255</v>
      </c>
      <c r="N23352" t="s">
        <v>18</v>
      </c>
      <c r="O23352" s="1">
        <v>4.68246E-64</v>
      </c>
      <c r="P23352">
        <v>636</v>
      </c>
    </row>
    <row r="23353" spans="1:16" x14ac:dyDescent="0.25">
      <c r="A23353" t="s">
        <v>34439</v>
      </c>
      <c r="B23353">
        <v>2079</v>
      </c>
      <c r="C23353" s="3" t="str">
        <f>HYPERLINK("http://www.uniprot.org/uniprot/K7LHL4","tr|K7LHL4|K7LHL4_SOYBN")</f>
        <v>tr|K7LHL4|K7LHL4_SOYBN</v>
      </c>
      <c r="D23353" t="s">
        <v>28</v>
      </c>
      <c r="E23353">
        <v>68.39</v>
      </c>
      <c r="F23353">
        <v>712</v>
      </c>
      <c r="G23353">
        <v>225</v>
      </c>
      <c r="H23353">
        <v>23</v>
      </c>
      <c r="I23353">
        <v>1</v>
      </c>
      <c r="J23353">
        <v>2067</v>
      </c>
      <c r="K23353">
        <v>1</v>
      </c>
      <c r="L23353">
        <v>1</v>
      </c>
      <c r="M23353">
        <v>697</v>
      </c>
      <c r="N23353" t="s">
        <v>18</v>
      </c>
      <c r="O23353">
        <v>0</v>
      </c>
      <c r="P23353">
        <v>2430</v>
      </c>
    </row>
    <row r="23354" spans="1:16" x14ac:dyDescent="0.25">
      <c r="A23354" t="s">
        <v>34440</v>
      </c>
      <c r="B23354">
        <v>2007</v>
      </c>
      <c r="C23354" s="3" t="str">
        <f>HYPERLINK("http://www.uniprot.org/uniprot/G7JBM4","tr|G7JBM4|G7JBM4_MEDTR")</f>
        <v>tr|G7JBM4|G7JBM4_MEDTR</v>
      </c>
      <c r="D23354" t="s">
        <v>34441</v>
      </c>
      <c r="E23354">
        <v>84.23</v>
      </c>
      <c r="F23354">
        <v>666</v>
      </c>
      <c r="G23354">
        <v>105</v>
      </c>
      <c r="H23354">
        <v>7</v>
      </c>
      <c r="I23354">
        <v>1</v>
      </c>
      <c r="J23354">
        <v>1977</v>
      </c>
      <c r="K23354">
        <v>1</v>
      </c>
      <c r="L23354">
        <v>1</v>
      </c>
      <c r="M23354">
        <v>666</v>
      </c>
      <c r="N23354" t="s">
        <v>18</v>
      </c>
      <c r="O23354">
        <v>0</v>
      </c>
      <c r="P23354">
        <v>2939</v>
      </c>
    </row>
    <row r="23355" spans="1:16" x14ac:dyDescent="0.25">
      <c r="A23355" t="s">
        <v>34442</v>
      </c>
      <c r="B23355">
        <v>870</v>
      </c>
      <c r="C23355" s="3" t="str">
        <f>HYPERLINK("http://www.uniprot.org/uniprot/I1KCI0","tr|I1KCI0|I1KCI0_SOYBN")</f>
        <v>tr|I1KCI0|I1KCI0_SOYBN</v>
      </c>
      <c r="D23355" t="s">
        <v>99</v>
      </c>
      <c r="E23355">
        <v>64.77</v>
      </c>
      <c r="F23355">
        <v>335</v>
      </c>
      <c r="G23355">
        <v>118</v>
      </c>
      <c r="H23355">
        <v>51</v>
      </c>
      <c r="I23355">
        <v>10</v>
      </c>
      <c r="J23355">
        <v>861</v>
      </c>
      <c r="K23355">
        <v>1</v>
      </c>
      <c r="L23355">
        <v>2</v>
      </c>
      <c r="M23355">
        <v>334</v>
      </c>
      <c r="N23355" t="s">
        <v>18</v>
      </c>
      <c r="O23355" s="1">
        <v>2.9023000000000001E-115</v>
      </c>
      <c r="P23355">
        <v>1080</v>
      </c>
    </row>
    <row r="23356" spans="1:16" x14ac:dyDescent="0.25">
      <c r="A23356" t="s">
        <v>34443</v>
      </c>
      <c r="B23356">
        <v>552</v>
      </c>
      <c r="C23356" s="3" t="str">
        <f>HYPERLINK("http://www.uniprot.org/uniprot/G7K2Q8","tr|G7K2Q8|G7K2Q8_MEDTR")</f>
        <v>tr|G7K2Q8|G7K2Q8_MEDTR</v>
      </c>
      <c r="D23356" t="s">
        <v>3595</v>
      </c>
      <c r="E23356">
        <v>76</v>
      </c>
      <c r="F23356">
        <v>175</v>
      </c>
      <c r="G23356">
        <v>42</v>
      </c>
      <c r="H23356">
        <v>11</v>
      </c>
      <c r="I23356">
        <v>1</v>
      </c>
      <c r="J23356">
        <v>492</v>
      </c>
      <c r="K23356">
        <v>1</v>
      </c>
      <c r="L23356">
        <v>353</v>
      </c>
      <c r="M23356">
        <v>527</v>
      </c>
      <c r="N23356" t="s">
        <v>18</v>
      </c>
      <c r="O23356" s="1">
        <v>8.8446199999999997E-72</v>
      </c>
      <c r="P23356">
        <v>701</v>
      </c>
    </row>
    <row r="23357" spans="1:16" x14ac:dyDescent="0.25">
      <c r="A23357" t="s">
        <v>34444</v>
      </c>
      <c r="B23357">
        <v>1776</v>
      </c>
      <c r="C23357" s="3" t="str">
        <f>HYPERLINK("http://www.uniprot.org/uniprot/I1K2N1","tr|I1K2N1|I1K2N1_SOYBN")</f>
        <v>tr|I1K2N1|I1K2N1_SOYBN</v>
      </c>
      <c r="D23357" t="s">
        <v>28</v>
      </c>
      <c r="E23357">
        <v>73.14</v>
      </c>
      <c r="F23357">
        <v>607</v>
      </c>
      <c r="G23357">
        <v>163</v>
      </c>
      <c r="H23357">
        <v>16</v>
      </c>
      <c r="I23357">
        <v>1</v>
      </c>
      <c r="J23357">
        <v>1773</v>
      </c>
      <c r="K23357">
        <v>1</v>
      </c>
      <c r="L23357">
        <v>1</v>
      </c>
      <c r="M23357">
        <v>603</v>
      </c>
      <c r="N23357" t="s">
        <v>18</v>
      </c>
      <c r="O23357">
        <v>0</v>
      </c>
      <c r="P23357">
        <v>2197</v>
      </c>
    </row>
    <row r="23358" spans="1:16" x14ac:dyDescent="0.25">
      <c r="A23358" t="s">
        <v>34445</v>
      </c>
      <c r="B23358">
        <v>681</v>
      </c>
      <c r="C23358" s="3" t="str">
        <f>HYPERLINK("http://www.uniprot.org/uniprot/G7LD34","tr|G7LD34|G7LD34_MEDTR")</f>
        <v>tr|G7LD34|G7LD34_MEDTR</v>
      </c>
      <c r="D23358" t="s">
        <v>34446</v>
      </c>
      <c r="E23358">
        <v>77.97</v>
      </c>
      <c r="F23358">
        <v>227</v>
      </c>
      <c r="G23358">
        <v>50</v>
      </c>
      <c r="H23358">
        <v>1</v>
      </c>
      <c r="I23358">
        <v>1</v>
      </c>
      <c r="J23358">
        <v>678</v>
      </c>
      <c r="K23358">
        <v>1</v>
      </c>
      <c r="L23358">
        <v>1</v>
      </c>
      <c r="M23358">
        <v>227</v>
      </c>
      <c r="N23358" t="s">
        <v>18</v>
      </c>
      <c r="O23358" s="1">
        <v>7.7275299999999994E-95</v>
      </c>
      <c r="P23358">
        <v>902</v>
      </c>
    </row>
    <row r="23359" spans="1:16" x14ac:dyDescent="0.25">
      <c r="A23359" t="s">
        <v>34447</v>
      </c>
      <c r="B23359">
        <v>510</v>
      </c>
      <c r="C23359" s="3" t="str">
        <f>HYPERLINK("http://www.uniprot.org/uniprot/G7JIL9","tr|G7JIL9|G7JIL9_MEDTR")</f>
        <v>tr|G7JIL9|G7JIL9_MEDTR</v>
      </c>
      <c r="D23359" t="s">
        <v>34448</v>
      </c>
      <c r="E23359">
        <v>52.48</v>
      </c>
      <c r="F23359">
        <v>181</v>
      </c>
      <c r="G23359">
        <v>86</v>
      </c>
      <c r="H23359">
        <v>12</v>
      </c>
      <c r="I23359">
        <v>1</v>
      </c>
      <c r="J23359">
        <v>507</v>
      </c>
      <c r="K23359">
        <v>1</v>
      </c>
      <c r="L23359">
        <v>1</v>
      </c>
      <c r="M23359">
        <v>176</v>
      </c>
      <c r="N23359" t="s">
        <v>18</v>
      </c>
      <c r="O23359" s="1">
        <v>2.2205300000000002E-37</v>
      </c>
      <c r="P23359">
        <v>404</v>
      </c>
    </row>
    <row r="23360" spans="1:16" x14ac:dyDescent="0.25">
      <c r="A23360" t="s">
        <v>34449</v>
      </c>
      <c r="B23360">
        <v>2298</v>
      </c>
      <c r="C23360" s="3" t="str">
        <f>HYPERLINK("http://www.uniprot.org/uniprot/I1K3K6","tr|I1K3K6|I1K3K6_SOYBN")</f>
        <v>tr|I1K3K6|I1K3K6_SOYBN</v>
      </c>
      <c r="D23360" t="s">
        <v>28</v>
      </c>
      <c r="E23360">
        <v>76.599999999999994</v>
      </c>
      <c r="F23360">
        <v>765</v>
      </c>
      <c r="G23360">
        <v>179</v>
      </c>
      <c r="H23360">
        <v>0</v>
      </c>
      <c r="I23360">
        <v>1</v>
      </c>
      <c r="J23360">
        <v>2295</v>
      </c>
      <c r="K23360">
        <v>1</v>
      </c>
      <c r="L23360">
        <v>1</v>
      </c>
      <c r="M23360">
        <v>764</v>
      </c>
      <c r="N23360" t="s">
        <v>18</v>
      </c>
      <c r="O23360">
        <v>0</v>
      </c>
      <c r="P23360">
        <v>2985</v>
      </c>
    </row>
    <row r="23361" spans="1:16" x14ac:dyDescent="0.25">
      <c r="A23361" t="s">
        <v>34450</v>
      </c>
      <c r="B23361">
        <v>2619</v>
      </c>
      <c r="C23361" s="3" t="str">
        <f>HYPERLINK("http://www.uniprot.org/uniprot/G7JKJ3","tr|G7JKJ3|G7JKJ3_MEDTR")</f>
        <v>tr|G7JKJ3|G7JKJ3_MEDTR</v>
      </c>
      <c r="D23361" t="s">
        <v>34451</v>
      </c>
      <c r="E23361">
        <v>72.3</v>
      </c>
      <c r="F23361">
        <v>910</v>
      </c>
      <c r="G23361">
        <v>252</v>
      </c>
      <c r="H23361">
        <v>38</v>
      </c>
      <c r="I23361">
        <v>1</v>
      </c>
      <c r="J23361">
        <v>2616</v>
      </c>
      <c r="K23361">
        <v>1</v>
      </c>
      <c r="L23361">
        <v>1</v>
      </c>
      <c r="M23361">
        <v>907</v>
      </c>
      <c r="N23361" t="s">
        <v>18</v>
      </c>
      <c r="O23361">
        <v>0</v>
      </c>
      <c r="P23361">
        <v>3270</v>
      </c>
    </row>
    <row r="23362" spans="1:16" x14ac:dyDescent="0.25">
      <c r="A23362" t="s">
        <v>34452</v>
      </c>
      <c r="B23362">
        <v>1122</v>
      </c>
      <c r="C23362" s="3" t="str">
        <f>HYPERLINK("http://www.uniprot.org/uniprot/G7JIU8","tr|G7JIU8|G7JIU8_MEDTR")</f>
        <v>tr|G7JIU8|G7JIU8_MEDTR</v>
      </c>
      <c r="D23362" t="s">
        <v>34453</v>
      </c>
      <c r="E23362">
        <v>92.49</v>
      </c>
      <c r="F23362">
        <v>373</v>
      </c>
      <c r="G23362">
        <v>28</v>
      </c>
      <c r="H23362">
        <v>0</v>
      </c>
      <c r="I23362">
        <v>1</v>
      </c>
      <c r="J23362">
        <v>1119</v>
      </c>
      <c r="K23362">
        <v>1</v>
      </c>
      <c r="L23362">
        <v>1</v>
      </c>
      <c r="M23362">
        <v>373</v>
      </c>
      <c r="N23362" t="s">
        <v>18</v>
      </c>
      <c r="O23362">
        <v>0</v>
      </c>
      <c r="P23362">
        <v>1787</v>
      </c>
    </row>
    <row r="23363" spans="1:16" x14ac:dyDescent="0.25">
      <c r="A23363" t="s">
        <v>34454</v>
      </c>
      <c r="B23363">
        <v>2043</v>
      </c>
      <c r="C23363" s="3" t="str">
        <f>HYPERLINK("http://www.uniprot.org/uniprot/G7I2H0","tr|G7I2H0|G7I2H0_MEDTR")</f>
        <v>tr|G7I2H0|G7I2H0_MEDTR</v>
      </c>
      <c r="D23363" t="s">
        <v>144</v>
      </c>
      <c r="E23363">
        <v>33.72</v>
      </c>
      <c r="F23363">
        <v>338</v>
      </c>
      <c r="G23363">
        <v>224</v>
      </c>
      <c r="H23363">
        <v>2</v>
      </c>
      <c r="I23363">
        <v>964</v>
      </c>
      <c r="J23363">
        <v>1971</v>
      </c>
      <c r="K23363">
        <v>1</v>
      </c>
      <c r="L23363">
        <v>27</v>
      </c>
      <c r="M23363">
        <v>313</v>
      </c>
      <c r="N23363" t="s">
        <v>18</v>
      </c>
      <c r="O23363" s="1">
        <v>2.5907000000000001E-38</v>
      </c>
      <c r="P23363">
        <v>421</v>
      </c>
    </row>
    <row r="23364" spans="1:16" x14ac:dyDescent="0.25">
      <c r="A23364" t="s">
        <v>34455</v>
      </c>
      <c r="B23364">
        <v>930</v>
      </c>
      <c r="C23364" s="3" t="str">
        <f>HYPERLINK("http://www.uniprot.org/uniprot/G7JYN7","tr|G7JYN7|G7JYN7_MEDTR")</f>
        <v>tr|G7JYN7|G7JYN7_MEDTR</v>
      </c>
      <c r="D23364" t="s">
        <v>34456</v>
      </c>
      <c r="E23364">
        <v>62.09</v>
      </c>
      <c r="F23364">
        <v>277</v>
      </c>
      <c r="G23364">
        <v>105</v>
      </c>
      <c r="H23364">
        <v>7</v>
      </c>
      <c r="I23364">
        <v>1</v>
      </c>
      <c r="J23364">
        <v>810</v>
      </c>
      <c r="K23364">
        <v>1</v>
      </c>
      <c r="L23364">
        <v>1</v>
      </c>
      <c r="M23364">
        <v>272</v>
      </c>
      <c r="N23364" t="s">
        <v>18</v>
      </c>
      <c r="O23364" s="1">
        <v>1.4310899999999999E-78</v>
      </c>
      <c r="P23364">
        <v>764</v>
      </c>
    </row>
    <row r="23365" spans="1:16" x14ac:dyDescent="0.25">
      <c r="A23365" t="s">
        <v>34457</v>
      </c>
      <c r="B23365">
        <v>612</v>
      </c>
      <c r="C23365" s="3" t="str">
        <f>HYPERLINK("http://www.uniprot.org/uniprot/G7JNE6","tr|G7JNE6|G7JNE6_MEDTR")</f>
        <v>tr|G7JNE6|G7JNE6_MEDTR</v>
      </c>
      <c r="D23365" t="s">
        <v>18037</v>
      </c>
      <c r="E23365">
        <v>36.74</v>
      </c>
      <c r="F23365">
        <v>215</v>
      </c>
      <c r="G23365">
        <v>136</v>
      </c>
      <c r="H23365">
        <v>19</v>
      </c>
      <c r="I23365">
        <v>1</v>
      </c>
      <c r="J23365">
        <v>588</v>
      </c>
      <c r="K23365">
        <v>1</v>
      </c>
      <c r="L23365">
        <v>47</v>
      </c>
      <c r="M23365">
        <v>238</v>
      </c>
      <c r="N23365" t="s">
        <v>18</v>
      </c>
      <c r="O23365" s="1">
        <v>7.3993600000000007E-21</v>
      </c>
      <c r="P23365">
        <v>263</v>
      </c>
    </row>
    <row r="23366" spans="1:16" x14ac:dyDescent="0.25">
      <c r="A23366" t="s">
        <v>34458</v>
      </c>
      <c r="B23366">
        <v>297</v>
      </c>
      <c r="C23366" s="3" t="str">
        <f>HYPERLINK("http://www.uniprot.org/uniprot/G7L8N0","tr|G7L8N0|G7L8N0_MEDTR")</f>
        <v>tr|G7L8N0|G7L8N0_MEDTR</v>
      </c>
      <c r="D23366" t="s">
        <v>378</v>
      </c>
      <c r="E23366">
        <v>61.11</v>
      </c>
      <c r="F23366">
        <v>36</v>
      </c>
      <c r="G23366">
        <v>14</v>
      </c>
      <c r="H23366">
        <v>0</v>
      </c>
      <c r="I23366">
        <v>112</v>
      </c>
      <c r="J23366">
        <v>219</v>
      </c>
      <c r="K23366">
        <v>1</v>
      </c>
      <c r="L23366">
        <v>56</v>
      </c>
      <c r="M23366">
        <v>91</v>
      </c>
      <c r="N23366" t="s">
        <v>18</v>
      </c>
      <c r="O23366" s="1">
        <v>9.1548300000000002E-7</v>
      </c>
      <c r="P23366">
        <v>140</v>
      </c>
    </row>
    <row r="23367" spans="1:16" x14ac:dyDescent="0.25">
      <c r="A23367" t="s">
        <v>34459</v>
      </c>
      <c r="B23367">
        <v>1113</v>
      </c>
      <c r="C23367" s="3" t="str">
        <f>HYPERLINK("http://www.uniprot.org/uniprot/G7IZF8","tr|G7IZF8|G7IZF8_MEDTR")</f>
        <v>tr|G7IZF8|G7IZF8_MEDTR</v>
      </c>
      <c r="D23367" t="s">
        <v>30537</v>
      </c>
      <c r="E23367">
        <v>72.77</v>
      </c>
      <c r="F23367">
        <v>360</v>
      </c>
      <c r="G23367">
        <v>98</v>
      </c>
      <c r="H23367">
        <v>0</v>
      </c>
      <c r="I23367">
        <v>1</v>
      </c>
      <c r="J23367">
        <v>1080</v>
      </c>
      <c r="K23367">
        <v>1</v>
      </c>
      <c r="L23367">
        <v>1</v>
      </c>
      <c r="M23367">
        <v>323</v>
      </c>
      <c r="N23367" t="s">
        <v>18</v>
      </c>
      <c r="O23367" s="1">
        <v>2.9082899999999999E-143</v>
      </c>
      <c r="P23367">
        <v>1323</v>
      </c>
    </row>
    <row r="23368" spans="1:16" x14ac:dyDescent="0.25">
      <c r="A23368" t="s">
        <v>34460</v>
      </c>
      <c r="B23368">
        <v>2265</v>
      </c>
      <c r="C23368" s="3" t="str">
        <f>HYPERLINK("http://www.uniprot.org/uniprot/A5BE46","tr|A5BE46|A5BE46_VITVI")</f>
        <v>tr|A5BE46|A5BE46_VITVI</v>
      </c>
      <c r="D23368" t="s">
        <v>462</v>
      </c>
      <c r="E23368">
        <v>79.73</v>
      </c>
      <c r="F23368">
        <v>760</v>
      </c>
      <c r="G23368">
        <v>154</v>
      </c>
      <c r="H23368">
        <v>7</v>
      </c>
      <c r="I23368">
        <v>1</v>
      </c>
      <c r="J23368">
        <v>2259</v>
      </c>
      <c r="K23368">
        <v>1</v>
      </c>
      <c r="L23368">
        <v>594</v>
      </c>
      <c r="M23368">
        <v>1353</v>
      </c>
      <c r="N23368" t="s">
        <v>18</v>
      </c>
      <c r="O23368">
        <v>0</v>
      </c>
      <c r="P23368">
        <v>3239</v>
      </c>
    </row>
    <row r="23369" spans="1:16" x14ac:dyDescent="0.25">
      <c r="A23369" t="s">
        <v>34461</v>
      </c>
      <c r="B23369">
        <v>1605</v>
      </c>
      <c r="C23369" s="3" t="str">
        <f>HYPERLINK("http://www.uniprot.org/uniprot/B9GFS5","tr|B9GFS5|B9GFS5_POPTR")</f>
        <v>tr|B9GFS5|B9GFS5_POPTR</v>
      </c>
      <c r="D23369" t="s">
        <v>34462</v>
      </c>
      <c r="E23369">
        <v>53.24</v>
      </c>
      <c r="F23369">
        <v>216</v>
      </c>
      <c r="G23369">
        <v>101</v>
      </c>
      <c r="H23369">
        <v>7</v>
      </c>
      <c r="I23369">
        <v>187</v>
      </c>
      <c r="J23369">
        <v>813</v>
      </c>
      <c r="K23369">
        <v>1</v>
      </c>
      <c r="L23369">
        <v>29</v>
      </c>
      <c r="M23369">
        <v>242</v>
      </c>
      <c r="N23369" t="s">
        <v>18</v>
      </c>
      <c r="O23369" s="1">
        <v>1.04153E-52</v>
      </c>
      <c r="P23369">
        <v>544</v>
      </c>
    </row>
    <row r="23370" spans="1:16" x14ac:dyDescent="0.25">
      <c r="A23370" t="s">
        <v>34463</v>
      </c>
      <c r="B23370">
        <v>1092</v>
      </c>
      <c r="C23370" s="3" t="str">
        <f>HYPERLINK("http://www.uniprot.org/uniprot/I1MJB6","tr|I1MJB6|I1MJB6_SOYBN")</f>
        <v>tr|I1MJB6|I1MJB6_SOYBN</v>
      </c>
      <c r="D23370" t="s">
        <v>71</v>
      </c>
      <c r="E23370">
        <v>56.78</v>
      </c>
      <c r="F23370">
        <v>361</v>
      </c>
      <c r="G23370">
        <v>156</v>
      </c>
      <c r="H23370">
        <v>6</v>
      </c>
      <c r="I23370">
        <v>10</v>
      </c>
      <c r="J23370">
        <v>1074</v>
      </c>
      <c r="K23370">
        <v>1</v>
      </c>
      <c r="L23370">
        <v>76</v>
      </c>
      <c r="M23370">
        <v>435</v>
      </c>
      <c r="N23370" t="s">
        <v>18</v>
      </c>
      <c r="O23370" s="1">
        <v>5.0079100000000001E-116</v>
      </c>
      <c r="P23370">
        <v>1088</v>
      </c>
    </row>
    <row r="23371" spans="1:16" x14ac:dyDescent="0.25">
      <c r="A23371" t="s">
        <v>34464</v>
      </c>
      <c r="B23371">
        <v>1830</v>
      </c>
      <c r="C23371" s="3" t="str">
        <f>HYPERLINK("http://www.uniprot.org/uniprot/K7MCM7","tr|K7MCM7|K7MCM7_SOYBN")</f>
        <v>tr|K7MCM7|K7MCM7_SOYBN</v>
      </c>
      <c r="D23371" t="s">
        <v>28</v>
      </c>
      <c r="E23371">
        <v>81.150000000000006</v>
      </c>
      <c r="F23371">
        <v>621</v>
      </c>
      <c r="G23371">
        <v>117</v>
      </c>
      <c r="H23371">
        <v>12</v>
      </c>
      <c r="I23371">
        <v>1</v>
      </c>
      <c r="J23371">
        <v>1827</v>
      </c>
      <c r="K23371">
        <v>1</v>
      </c>
      <c r="L23371">
        <v>1</v>
      </c>
      <c r="M23371">
        <v>613</v>
      </c>
      <c r="N23371" t="s">
        <v>18</v>
      </c>
      <c r="O23371">
        <v>0</v>
      </c>
      <c r="P23371">
        <v>2553</v>
      </c>
    </row>
    <row r="23372" spans="1:16" x14ac:dyDescent="0.25">
      <c r="A23372" t="s">
        <v>34465</v>
      </c>
      <c r="B23372">
        <v>786</v>
      </c>
      <c r="C23372" s="3" t="str">
        <f>HYPERLINK("http://www.uniprot.org/uniprot/I3SHV8","tr|I3SHV8|I3SHV8_MEDTR")</f>
        <v>tr|I3SHV8|I3SHV8_MEDTR</v>
      </c>
      <c r="D23372" t="s">
        <v>22</v>
      </c>
      <c r="E23372">
        <v>78.16</v>
      </c>
      <c r="F23372">
        <v>261</v>
      </c>
      <c r="G23372">
        <v>57</v>
      </c>
      <c r="H23372">
        <v>1</v>
      </c>
      <c r="I23372">
        <v>1</v>
      </c>
      <c r="J23372">
        <v>780</v>
      </c>
      <c r="K23372">
        <v>1</v>
      </c>
      <c r="L23372">
        <v>1</v>
      </c>
      <c r="M23372">
        <v>259</v>
      </c>
      <c r="N23372" t="s">
        <v>18</v>
      </c>
      <c r="O23372" s="1">
        <v>1.2218899999999999E-111</v>
      </c>
      <c r="P23372">
        <v>1048</v>
      </c>
    </row>
    <row r="23373" spans="1:16" x14ac:dyDescent="0.25">
      <c r="A23373" t="s">
        <v>34466</v>
      </c>
      <c r="B23373">
        <v>1062</v>
      </c>
      <c r="C23373" s="3" t="str">
        <f>HYPERLINK("http://www.uniprot.org/uniprot/I1NA10","tr|I1NA10|I1NA10_SOYBN")</f>
        <v>tr|I1NA10|I1NA10_SOYBN</v>
      </c>
      <c r="D23373" t="s">
        <v>117</v>
      </c>
      <c r="E23373">
        <v>81.11</v>
      </c>
      <c r="F23373">
        <v>323</v>
      </c>
      <c r="G23373">
        <v>61</v>
      </c>
      <c r="H23373">
        <v>2</v>
      </c>
      <c r="I23373">
        <v>97</v>
      </c>
      <c r="J23373">
        <v>1059</v>
      </c>
      <c r="K23373">
        <v>1</v>
      </c>
      <c r="L23373">
        <v>38</v>
      </c>
      <c r="M23373">
        <v>359</v>
      </c>
      <c r="N23373" t="s">
        <v>18</v>
      </c>
      <c r="O23373" s="1">
        <v>9.6387100000000002E-149</v>
      </c>
      <c r="P23373">
        <v>1370</v>
      </c>
    </row>
    <row r="23374" spans="1:16" x14ac:dyDescent="0.25">
      <c r="A23374" t="s">
        <v>34467</v>
      </c>
      <c r="B23374">
        <v>210</v>
      </c>
      <c r="C23374" s="3" t="str">
        <f>HYPERLINK("http://www.uniprot.org/uniprot/I1K6H8","tr|I1K6H8|I1K6H8_SOYBN")</f>
        <v>tr|I1K6H8|I1K6H8_SOYBN</v>
      </c>
      <c r="D23374" t="s">
        <v>117</v>
      </c>
      <c r="E23374">
        <v>61.29</v>
      </c>
      <c r="F23374">
        <v>62</v>
      </c>
      <c r="G23374">
        <v>24</v>
      </c>
      <c r="H23374">
        <v>0</v>
      </c>
      <c r="I23374">
        <v>4</v>
      </c>
      <c r="J23374">
        <v>189</v>
      </c>
      <c r="K23374">
        <v>-1</v>
      </c>
      <c r="L23374">
        <v>54</v>
      </c>
      <c r="M23374">
        <v>110</v>
      </c>
      <c r="N23374" t="s">
        <v>18</v>
      </c>
      <c r="O23374" s="1">
        <v>5.18642E-10</v>
      </c>
      <c r="P23374">
        <v>168</v>
      </c>
    </row>
    <row r="23375" spans="1:16" x14ac:dyDescent="0.25">
      <c r="A23375" t="s">
        <v>34468</v>
      </c>
      <c r="B23375">
        <v>459</v>
      </c>
      <c r="C23375" s="3" t="str">
        <f>HYPERLINK("http://www.uniprot.org/uniprot/G7IE99","tr|G7IE99|G7IE99_MEDTR")</f>
        <v>tr|G7IE99|G7IE99_MEDTR</v>
      </c>
      <c r="D23375" t="s">
        <v>34469</v>
      </c>
      <c r="E23375">
        <v>93.42</v>
      </c>
      <c r="F23375">
        <v>152</v>
      </c>
      <c r="G23375">
        <v>10</v>
      </c>
      <c r="H23375">
        <v>0</v>
      </c>
      <c r="I23375">
        <v>1</v>
      </c>
      <c r="J23375">
        <v>456</v>
      </c>
      <c r="K23375">
        <v>1</v>
      </c>
      <c r="L23375">
        <v>1</v>
      </c>
      <c r="M23375">
        <v>152</v>
      </c>
      <c r="N23375" t="s">
        <v>18</v>
      </c>
      <c r="O23375" s="1">
        <v>1.3737E-71</v>
      </c>
      <c r="P23375">
        <v>699</v>
      </c>
    </row>
    <row r="23376" spans="1:16" x14ac:dyDescent="0.25">
      <c r="A23376" t="s">
        <v>34470</v>
      </c>
      <c r="B23376">
        <v>690</v>
      </c>
      <c r="C23376" s="3" t="str">
        <f>HYPERLINK("http://www.uniprot.org/uniprot/I3S3J9","tr|I3S3J9|I3S3J9_LOTJA")</f>
        <v>tr|I3S3J9|I3S3J9_LOTJA</v>
      </c>
      <c r="D23376" t="s">
        <v>93</v>
      </c>
      <c r="E23376">
        <v>79.91</v>
      </c>
      <c r="F23376">
        <v>229</v>
      </c>
      <c r="G23376">
        <v>46</v>
      </c>
      <c r="H23376">
        <v>0</v>
      </c>
      <c r="I23376">
        <v>1</v>
      </c>
      <c r="J23376">
        <v>687</v>
      </c>
      <c r="K23376">
        <v>1</v>
      </c>
      <c r="L23376">
        <v>1</v>
      </c>
      <c r="M23376">
        <v>228</v>
      </c>
      <c r="N23376" t="s">
        <v>18</v>
      </c>
      <c r="O23376" s="1">
        <v>2.3558799999999999E-107</v>
      </c>
      <c r="P23376">
        <v>1010</v>
      </c>
    </row>
    <row r="23377" spans="1:16" x14ac:dyDescent="0.25">
      <c r="A23377" t="s">
        <v>34471</v>
      </c>
      <c r="B23377">
        <v>2145</v>
      </c>
      <c r="C23377" s="3" t="str">
        <f>HYPERLINK("http://www.uniprot.org/uniprot/G7JBM5","tr|G7JBM5|G7JBM5_MEDTR")</f>
        <v>tr|G7JBM5|G7JBM5_MEDTR</v>
      </c>
      <c r="D23377" t="s">
        <v>34472</v>
      </c>
      <c r="E23377">
        <v>86.95</v>
      </c>
      <c r="F23377">
        <v>713</v>
      </c>
      <c r="G23377">
        <v>93</v>
      </c>
      <c r="H23377">
        <v>0</v>
      </c>
      <c r="I23377">
        <v>1</v>
      </c>
      <c r="J23377">
        <v>2139</v>
      </c>
      <c r="K23377">
        <v>1</v>
      </c>
      <c r="L23377">
        <v>2</v>
      </c>
      <c r="M23377">
        <v>707</v>
      </c>
      <c r="N23377" t="s">
        <v>18</v>
      </c>
      <c r="O23377">
        <v>0</v>
      </c>
      <c r="P23377">
        <v>3167</v>
      </c>
    </row>
    <row r="23378" spans="1:16" x14ac:dyDescent="0.25">
      <c r="A23378" t="s">
        <v>34473</v>
      </c>
      <c r="B23378">
        <v>2604</v>
      </c>
      <c r="C23378" s="3" t="str">
        <f>HYPERLINK("http://www.uniprot.org/uniprot/I1KCI1","tr|I1KCI1|I1KCI1_SOYBN")</f>
        <v>tr|I1KCI1|I1KCI1_SOYBN</v>
      </c>
      <c r="D23378" t="s">
        <v>28</v>
      </c>
      <c r="E23378">
        <v>71.900000000000006</v>
      </c>
      <c r="F23378">
        <v>840</v>
      </c>
      <c r="G23378">
        <v>236</v>
      </c>
      <c r="H23378">
        <v>3</v>
      </c>
      <c r="I23378">
        <v>19</v>
      </c>
      <c r="J23378">
        <v>2529</v>
      </c>
      <c r="K23378">
        <v>1</v>
      </c>
      <c r="L23378">
        <v>5</v>
      </c>
      <c r="M23378">
        <v>839</v>
      </c>
      <c r="N23378" t="s">
        <v>18</v>
      </c>
      <c r="O23378">
        <v>0</v>
      </c>
      <c r="P23378">
        <v>3210</v>
      </c>
    </row>
    <row r="23379" spans="1:16" x14ac:dyDescent="0.25">
      <c r="A23379" t="s">
        <v>34474</v>
      </c>
      <c r="B23379">
        <v>423</v>
      </c>
      <c r="C23379" s="3" t="str">
        <f>HYPERLINK("http://www.uniprot.org/uniprot/G7IZZ9","tr|G7IZZ9|G7IZZ9_MEDTR")</f>
        <v>tr|G7IZZ9|G7IZZ9_MEDTR</v>
      </c>
      <c r="D23379" t="s">
        <v>34475</v>
      </c>
      <c r="E23379">
        <v>68.27</v>
      </c>
      <c r="F23379">
        <v>145</v>
      </c>
      <c r="G23379">
        <v>46</v>
      </c>
      <c r="H23379">
        <v>5</v>
      </c>
      <c r="I23379">
        <v>1</v>
      </c>
      <c r="J23379">
        <v>420</v>
      </c>
      <c r="K23379">
        <v>1</v>
      </c>
      <c r="L23379">
        <v>1</v>
      </c>
      <c r="M23379">
        <v>145</v>
      </c>
      <c r="N23379" t="s">
        <v>18</v>
      </c>
      <c r="O23379" s="1">
        <v>1.05402E-47</v>
      </c>
      <c r="P23379">
        <v>493</v>
      </c>
    </row>
    <row r="23380" spans="1:16" x14ac:dyDescent="0.25">
      <c r="A23380" t="s">
        <v>34476</v>
      </c>
      <c r="B23380">
        <v>1095</v>
      </c>
      <c r="C23380" s="3" t="str">
        <f>HYPERLINK("http://www.uniprot.org/uniprot/I1LX49","tr|I1LX49|I1LX49_SOYBN")</f>
        <v>tr|I1LX49|I1LX49_SOYBN</v>
      </c>
      <c r="D23380" t="s">
        <v>28</v>
      </c>
      <c r="E23380">
        <v>71.08</v>
      </c>
      <c r="F23380">
        <v>370</v>
      </c>
      <c r="G23380">
        <v>107</v>
      </c>
      <c r="H23380">
        <v>8</v>
      </c>
      <c r="I23380">
        <v>1</v>
      </c>
      <c r="J23380">
        <v>1086</v>
      </c>
      <c r="K23380">
        <v>1</v>
      </c>
      <c r="L23380">
        <v>1</v>
      </c>
      <c r="M23380">
        <v>364</v>
      </c>
      <c r="N23380" t="s">
        <v>18</v>
      </c>
      <c r="O23380" s="1">
        <v>2.0941899999999999E-146</v>
      </c>
      <c r="P23380">
        <v>1350</v>
      </c>
    </row>
    <row r="23381" spans="1:16" x14ac:dyDescent="0.25">
      <c r="A23381" t="s">
        <v>34477</v>
      </c>
      <c r="B23381">
        <v>678</v>
      </c>
      <c r="C23381" s="3" t="str">
        <f>HYPERLINK("http://www.uniprot.org/uniprot/G7LD34","tr|G7LD34|G7LD34_MEDTR")</f>
        <v>tr|G7LD34|G7LD34_MEDTR</v>
      </c>
      <c r="D23381" t="s">
        <v>34446</v>
      </c>
      <c r="E23381">
        <v>71.11</v>
      </c>
      <c r="F23381">
        <v>225</v>
      </c>
      <c r="G23381">
        <v>65</v>
      </c>
      <c r="H23381">
        <v>1</v>
      </c>
      <c r="I23381">
        <v>1</v>
      </c>
      <c r="J23381">
        <v>672</v>
      </c>
      <c r="K23381">
        <v>1</v>
      </c>
      <c r="L23381">
        <v>1</v>
      </c>
      <c r="M23381">
        <v>225</v>
      </c>
      <c r="N23381" t="s">
        <v>18</v>
      </c>
      <c r="O23381" s="1">
        <v>3.0108099999999999E-83</v>
      </c>
      <c r="P23381">
        <v>802</v>
      </c>
    </row>
    <row r="23382" spans="1:16" x14ac:dyDescent="0.25">
      <c r="A23382" t="s">
        <v>34478</v>
      </c>
      <c r="B23382">
        <v>3669</v>
      </c>
      <c r="C23382" s="3" t="str">
        <f>HYPERLINK("http://www.uniprot.org/uniprot/Q70I39","tr|Q70I39|Q70I39_LOTJA")</f>
        <v>tr|Q70I39|Q70I39_LOTJA</v>
      </c>
      <c r="D23382" t="s">
        <v>34479</v>
      </c>
      <c r="E23382">
        <v>90.34</v>
      </c>
      <c r="F23382">
        <v>1222</v>
      </c>
      <c r="G23382">
        <v>118</v>
      </c>
      <c r="H23382">
        <v>0</v>
      </c>
      <c r="I23382">
        <v>1</v>
      </c>
      <c r="J23382">
        <v>3666</v>
      </c>
      <c r="K23382">
        <v>1</v>
      </c>
      <c r="L23382">
        <v>1</v>
      </c>
      <c r="M23382">
        <v>1221</v>
      </c>
      <c r="N23382" t="s">
        <v>18</v>
      </c>
      <c r="O23382">
        <v>0</v>
      </c>
      <c r="P23382">
        <v>5781</v>
      </c>
    </row>
    <row r="23383" spans="1:16" x14ac:dyDescent="0.25">
      <c r="A23383" t="s">
        <v>34480</v>
      </c>
      <c r="B23383">
        <v>846</v>
      </c>
      <c r="C23383" s="3" t="str">
        <f>HYPERLINK("http://www.uniprot.org/uniprot/I3T519","tr|I3T519|I3T519_MEDTR")</f>
        <v>tr|I3T519|I3T519_MEDTR</v>
      </c>
      <c r="D23383" t="s">
        <v>22</v>
      </c>
      <c r="E23383">
        <v>63.75</v>
      </c>
      <c r="F23383">
        <v>309</v>
      </c>
      <c r="G23383">
        <v>112</v>
      </c>
      <c r="H23383">
        <v>28</v>
      </c>
      <c r="I23383">
        <v>1</v>
      </c>
      <c r="J23383">
        <v>843</v>
      </c>
      <c r="K23383">
        <v>1</v>
      </c>
      <c r="L23383">
        <v>18</v>
      </c>
      <c r="M23383">
        <v>319</v>
      </c>
      <c r="N23383" t="s">
        <v>18</v>
      </c>
      <c r="O23383" s="1">
        <v>3.4863799999999998E-94</v>
      </c>
      <c r="P23383">
        <v>898</v>
      </c>
    </row>
    <row r="23384" spans="1:16" x14ac:dyDescent="0.25">
      <c r="A23384" t="s">
        <v>34481</v>
      </c>
      <c r="B23384">
        <v>1167</v>
      </c>
      <c r="C23384" s="3" t="str">
        <f>HYPERLINK("http://www.uniprot.org/uniprot/G7JLM2","tr|G7JLM2|G7JLM2_MEDTR")</f>
        <v>tr|G7JLM2|G7JLM2_MEDTR</v>
      </c>
      <c r="D23384" t="s">
        <v>34482</v>
      </c>
      <c r="E23384">
        <v>77.27</v>
      </c>
      <c r="F23384">
        <v>374</v>
      </c>
      <c r="G23384">
        <v>85</v>
      </c>
      <c r="H23384">
        <v>1</v>
      </c>
      <c r="I23384">
        <v>1</v>
      </c>
      <c r="J23384">
        <v>1119</v>
      </c>
      <c r="K23384">
        <v>1</v>
      </c>
      <c r="L23384">
        <v>1</v>
      </c>
      <c r="M23384">
        <v>366</v>
      </c>
      <c r="N23384" t="s">
        <v>18</v>
      </c>
      <c r="O23384" s="1">
        <v>5.14309E-170</v>
      </c>
      <c r="P23384">
        <v>1554</v>
      </c>
    </row>
    <row r="23385" spans="1:16" x14ac:dyDescent="0.25">
      <c r="A23385" t="s">
        <v>34483</v>
      </c>
      <c r="B23385">
        <v>2586</v>
      </c>
      <c r="C23385" s="3" t="str">
        <f>HYPERLINK("http://www.uniprot.org/uniprot/G7JHR9","tr|G7JHR9|G7JHR9_MEDTR")</f>
        <v>tr|G7JHR9|G7JHR9_MEDTR</v>
      </c>
      <c r="D23385" t="s">
        <v>34484</v>
      </c>
      <c r="E23385">
        <v>64.760000000000005</v>
      </c>
      <c r="F23385">
        <v>911</v>
      </c>
      <c r="G23385">
        <v>321</v>
      </c>
      <c r="H23385">
        <v>50</v>
      </c>
      <c r="I23385">
        <v>1</v>
      </c>
      <c r="J23385">
        <v>2583</v>
      </c>
      <c r="K23385">
        <v>1</v>
      </c>
      <c r="L23385">
        <v>1</v>
      </c>
      <c r="M23385">
        <v>908</v>
      </c>
      <c r="N23385" t="s">
        <v>18</v>
      </c>
      <c r="O23385">
        <v>0</v>
      </c>
      <c r="P23385">
        <v>2731</v>
      </c>
    </row>
    <row r="23386" spans="1:16" x14ac:dyDescent="0.25">
      <c r="A23386" t="s">
        <v>34485</v>
      </c>
      <c r="B23386">
        <v>786</v>
      </c>
      <c r="C23386" s="3" t="str">
        <f>HYPERLINK("http://www.uniprot.org/uniprot/Q1RU64","tr|Q1RU64|Q1RU64_MEDTR")</f>
        <v>tr|Q1RU64|Q1RU64_MEDTR</v>
      </c>
      <c r="D23386" t="s">
        <v>34486</v>
      </c>
      <c r="E23386">
        <v>70.88</v>
      </c>
      <c r="F23386">
        <v>261</v>
      </c>
      <c r="G23386">
        <v>76</v>
      </c>
      <c r="H23386">
        <v>2</v>
      </c>
      <c r="I23386">
        <v>1</v>
      </c>
      <c r="J23386">
        <v>777</v>
      </c>
      <c r="K23386">
        <v>1</v>
      </c>
      <c r="L23386">
        <v>1</v>
      </c>
      <c r="M23386">
        <v>255</v>
      </c>
      <c r="N23386" t="s">
        <v>18</v>
      </c>
      <c r="O23386" s="1">
        <v>1.00422E-97</v>
      </c>
      <c r="P23386">
        <v>928</v>
      </c>
    </row>
    <row r="23387" spans="1:16" x14ac:dyDescent="0.25">
      <c r="A23387" t="s">
        <v>34487</v>
      </c>
      <c r="B23387">
        <v>1500</v>
      </c>
      <c r="C23387" s="3" t="str">
        <f>HYPERLINK("http://www.uniprot.org/uniprot/G7JYN3","tr|G7JYN3|G7JYN3_MEDTR")</f>
        <v>tr|G7JYN3|G7JYN3_MEDTR</v>
      </c>
      <c r="D23387" t="s">
        <v>34488</v>
      </c>
      <c r="E23387">
        <v>83.36</v>
      </c>
      <c r="F23387">
        <v>499</v>
      </c>
      <c r="G23387">
        <v>83</v>
      </c>
      <c r="H23387">
        <v>0</v>
      </c>
      <c r="I23387">
        <v>1</v>
      </c>
      <c r="J23387">
        <v>1497</v>
      </c>
      <c r="K23387">
        <v>1</v>
      </c>
      <c r="L23387">
        <v>48</v>
      </c>
      <c r="M23387">
        <v>543</v>
      </c>
      <c r="N23387" t="s">
        <v>18</v>
      </c>
      <c r="O23387">
        <v>0</v>
      </c>
      <c r="P23387">
        <v>2246</v>
      </c>
    </row>
    <row r="23388" spans="1:16" x14ac:dyDescent="0.25">
      <c r="A23388" t="s">
        <v>34489</v>
      </c>
      <c r="B23388">
        <v>1635</v>
      </c>
      <c r="C23388" s="3" t="str">
        <f>HYPERLINK("http://www.uniprot.org/uniprot/A5B592","tr|A5B592|A5B592_VITVI")</f>
        <v>tr|A5B592|A5B592_VITVI</v>
      </c>
      <c r="D23388" t="s">
        <v>250</v>
      </c>
      <c r="E23388">
        <v>28.52</v>
      </c>
      <c r="F23388">
        <v>319</v>
      </c>
      <c r="G23388">
        <v>228</v>
      </c>
      <c r="H23388">
        <v>10</v>
      </c>
      <c r="I23388">
        <v>1</v>
      </c>
      <c r="J23388">
        <v>927</v>
      </c>
      <c r="K23388">
        <v>1</v>
      </c>
      <c r="L23388">
        <v>1094</v>
      </c>
      <c r="M23388">
        <v>1405</v>
      </c>
      <c r="N23388" t="s">
        <v>18</v>
      </c>
      <c r="O23388" s="1">
        <v>3.1310199999999999E-28</v>
      </c>
      <c r="P23388">
        <v>333</v>
      </c>
    </row>
    <row r="23389" spans="1:16" x14ac:dyDescent="0.25">
      <c r="A23389" t="s">
        <v>34490</v>
      </c>
      <c r="B23389">
        <v>582</v>
      </c>
      <c r="C23389" s="3" t="str">
        <f>HYPERLINK("http://www.uniprot.org/uniprot/G7JET3","tr|G7JET3|G7JET3_MEDTR")</f>
        <v>tr|G7JET3|G7JET3_MEDTR</v>
      </c>
      <c r="D23389" t="s">
        <v>5891</v>
      </c>
      <c r="E23389">
        <v>65.680000000000007</v>
      </c>
      <c r="F23389">
        <v>102</v>
      </c>
      <c r="G23389">
        <v>35</v>
      </c>
      <c r="H23389">
        <v>0</v>
      </c>
      <c r="I23389">
        <v>142</v>
      </c>
      <c r="J23389">
        <v>447</v>
      </c>
      <c r="K23389">
        <v>1</v>
      </c>
      <c r="L23389">
        <v>1</v>
      </c>
      <c r="M23389">
        <v>102</v>
      </c>
      <c r="N23389" t="s">
        <v>18</v>
      </c>
      <c r="O23389" s="1">
        <v>3.75843E-29</v>
      </c>
      <c r="P23389">
        <v>334</v>
      </c>
    </row>
    <row r="23390" spans="1:16" x14ac:dyDescent="0.25">
      <c r="A23390" t="s">
        <v>34491</v>
      </c>
      <c r="B23390">
        <v>828</v>
      </c>
      <c r="C23390" s="3" t="str">
        <f>HYPERLINK("http://www.uniprot.org/uniprot/K7LB40","tr|K7LB40|K7LB40_SOYBN")</f>
        <v>tr|K7LB40|K7LB40_SOYBN</v>
      </c>
      <c r="D23390" t="s">
        <v>441</v>
      </c>
      <c r="E23390">
        <v>69.260000000000005</v>
      </c>
      <c r="F23390">
        <v>205</v>
      </c>
      <c r="G23390">
        <v>63</v>
      </c>
      <c r="H23390">
        <v>0</v>
      </c>
      <c r="I23390">
        <v>211</v>
      </c>
      <c r="J23390">
        <v>825</v>
      </c>
      <c r="K23390">
        <v>1</v>
      </c>
      <c r="L23390">
        <v>1</v>
      </c>
      <c r="M23390">
        <v>196</v>
      </c>
      <c r="N23390" t="s">
        <v>18</v>
      </c>
      <c r="O23390" s="1">
        <v>5.4202800000000002E-76</v>
      </c>
      <c r="P23390">
        <v>741</v>
      </c>
    </row>
    <row r="23391" spans="1:16" x14ac:dyDescent="0.25">
      <c r="A23391" t="s">
        <v>34492</v>
      </c>
      <c r="B23391">
        <v>2058</v>
      </c>
      <c r="C23391" s="3" t="str">
        <f>HYPERLINK("http://www.uniprot.org/uniprot/G7KVN8","tr|G7KVN8|G7KVN8_MEDTR")</f>
        <v>tr|G7KVN8|G7KVN8_MEDTR</v>
      </c>
      <c r="D23391" t="s">
        <v>34493</v>
      </c>
      <c r="E23391">
        <v>75.81</v>
      </c>
      <c r="F23391">
        <v>703</v>
      </c>
      <c r="G23391">
        <v>170</v>
      </c>
      <c r="H23391">
        <v>22</v>
      </c>
      <c r="I23391">
        <v>10</v>
      </c>
      <c r="J23391">
        <v>2052</v>
      </c>
      <c r="K23391">
        <v>1</v>
      </c>
      <c r="L23391">
        <v>500</v>
      </c>
      <c r="M23391">
        <v>1196</v>
      </c>
      <c r="N23391" t="s">
        <v>18</v>
      </c>
      <c r="O23391">
        <v>0</v>
      </c>
      <c r="P23391">
        <v>2570</v>
      </c>
    </row>
    <row r="23392" spans="1:16" x14ac:dyDescent="0.25">
      <c r="A23392" t="s">
        <v>34494</v>
      </c>
      <c r="B23392">
        <v>1800</v>
      </c>
      <c r="C23392" s="3" t="str">
        <f>HYPERLINK("http://www.uniprot.org/uniprot/G7IUG2","tr|G7IUG2|G7IUG2_MEDTR")</f>
        <v>tr|G7IUG2|G7IUG2_MEDTR</v>
      </c>
      <c r="D23392" t="s">
        <v>34495</v>
      </c>
      <c r="E23392">
        <v>74.48</v>
      </c>
      <c r="F23392">
        <v>631</v>
      </c>
      <c r="G23392">
        <v>161</v>
      </c>
      <c r="H23392">
        <v>32</v>
      </c>
      <c r="I23392">
        <v>1</v>
      </c>
      <c r="J23392">
        <v>1797</v>
      </c>
      <c r="K23392">
        <v>1</v>
      </c>
      <c r="L23392">
        <v>1</v>
      </c>
      <c r="M23392">
        <v>619</v>
      </c>
      <c r="N23392" t="s">
        <v>18</v>
      </c>
      <c r="O23392">
        <v>0</v>
      </c>
      <c r="P23392">
        <v>2305</v>
      </c>
    </row>
    <row r="23393" spans="1:16" x14ac:dyDescent="0.25">
      <c r="A23393" t="s">
        <v>34496</v>
      </c>
      <c r="B23393">
        <v>834</v>
      </c>
      <c r="C23393" s="3" t="str">
        <f>HYPERLINK("http://www.uniprot.org/uniprot/I1LZL9","tr|I1LZL9|I1LZL9_SOYBN")</f>
        <v>tr|I1LZL9|I1LZL9_SOYBN</v>
      </c>
      <c r="D23393" t="s">
        <v>28</v>
      </c>
      <c r="E23393">
        <v>79.180000000000007</v>
      </c>
      <c r="F23393">
        <v>293</v>
      </c>
      <c r="G23393">
        <v>61</v>
      </c>
      <c r="H23393">
        <v>16</v>
      </c>
      <c r="I23393">
        <v>1</v>
      </c>
      <c r="J23393">
        <v>831</v>
      </c>
      <c r="K23393">
        <v>1</v>
      </c>
      <c r="L23393">
        <v>1</v>
      </c>
      <c r="M23393">
        <v>293</v>
      </c>
      <c r="N23393" t="s">
        <v>18</v>
      </c>
      <c r="O23393" s="1">
        <v>3.50872E-131</v>
      </c>
      <c r="P23393">
        <v>1217</v>
      </c>
    </row>
    <row r="23394" spans="1:16" x14ac:dyDescent="0.25">
      <c r="A23394" t="s">
        <v>34497</v>
      </c>
      <c r="B23394">
        <v>339</v>
      </c>
      <c r="C23394" s="3" t="str">
        <f>HYPERLINK("http://www.uniprot.org/uniprot/K7KQT2","tr|K7KQT2|K7KQT2_SOYBN")</f>
        <v>tr|K7KQT2|K7KQT2_SOYBN</v>
      </c>
      <c r="D23394" t="s">
        <v>28</v>
      </c>
      <c r="E23394">
        <v>77.14</v>
      </c>
      <c r="F23394">
        <v>105</v>
      </c>
      <c r="G23394">
        <v>24</v>
      </c>
      <c r="H23394">
        <v>0</v>
      </c>
      <c r="I23394">
        <v>19</v>
      </c>
      <c r="J23394">
        <v>333</v>
      </c>
      <c r="K23394">
        <v>1</v>
      </c>
      <c r="L23394">
        <v>239</v>
      </c>
      <c r="M23394">
        <v>343</v>
      </c>
      <c r="N23394" t="s">
        <v>18</v>
      </c>
      <c r="O23394" s="1">
        <v>1.32236E-42</v>
      </c>
      <c r="P23394">
        <v>449</v>
      </c>
    </row>
    <row r="23395" spans="1:16" x14ac:dyDescent="0.25">
      <c r="A23395" t="s">
        <v>34498</v>
      </c>
      <c r="B23395">
        <v>363</v>
      </c>
      <c r="C23395" s="3" t="str">
        <f>HYPERLINK("http://www.uniprot.org/uniprot/G7ZYN0","tr|G7ZYN0|G7ZYN0_MEDTR")</f>
        <v>tr|G7ZYN0|G7ZYN0_MEDTR</v>
      </c>
      <c r="D23395" t="s">
        <v>34499</v>
      </c>
      <c r="E23395">
        <v>84.16</v>
      </c>
      <c r="F23395">
        <v>120</v>
      </c>
      <c r="G23395">
        <v>19</v>
      </c>
      <c r="H23395">
        <v>0</v>
      </c>
      <c r="I23395">
        <v>1</v>
      </c>
      <c r="J23395">
        <v>360</v>
      </c>
      <c r="K23395">
        <v>1</v>
      </c>
      <c r="L23395">
        <v>1</v>
      </c>
      <c r="M23395">
        <v>119</v>
      </c>
      <c r="N23395" t="s">
        <v>18</v>
      </c>
      <c r="O23395" s="1">
        <v>3.3550899999999999E-54</v>
      </c>
      <c r="P23395">
        <v>549</v>
      </c>
    </row>
    <row r="23396" spans="1:16" x14ac:dyDescent="0.25">
      <c r="A23396" t="s">
        <v>34500</v>
      </c>
      <c r="B23396">
        <v>3087</v>
      </c>
      <c r="C23396" s="3" t="str">
        <f>HYPERLINK("http://www.uniprot.org/uniprot/I1JS15","tr|I1JS15|I1JS15_SOYBN")</f>
        <v>tr|I1JS15|I1JS15_SOYBN</v>
      </c>
      <c r="D23396" t="s">
        <v>117</v>
      </c>
      <c r="E23396">
        <v>78.819999999999993</v>
      </c>
      <c r="F23396">
        <v>1058</v>
      </c>
      <c r="G23396">
        <v>224</v>
      </c>
      <c r="H23396">
        <v>30</v>
      </c>
      <c r="I23396">
        <v>1</v>
      </c>
      <c r="J23396">
        <v>3084</v>
      </c>
      <c r="K23396">
        <v>1</v>
      </c>
      <c r="L23396">
        <v>1</v>
      </c>
      <c r="M23396">
        <v>1056</v>
      </c>
      <c r="N23396" t="s">
        <v>18</v>
      </c>
      <c r="O23396">
        <v>0</v>
      </c>
      <c r="P23396">
        <v>4287</v>
      </c>
    </row>
    <row r="23397" spans="1:16" x14ac:dyDescent="0.25">
      <c r="A23397" t="s">
        <v>34501</v>
      </c>
      <c r="B23397">
        <v>1065</v>
      </c>
      <c r="C23397" s="3" t="str">
        <f>HYPERLINK("http://www.uniprot.org/uniprot/I1NA14","tr|I1NA14|I1NA14_SOYBN")</f>
        <v>tr|I1NA14|I1NA14_SOYBN</v>
      </c>
      <c r="D23397" t="s">
        <v>28</v>
      </c>
      <c r="E23397">
        <v>71.099999999999994</v>
      </c>
      <c r="F23397">
        <v>308</v>
      </c>
      <c r="G23397">
        <v>89</v>
      </c>
      <c r="H23397">
        <v>0</v>
      </c>
      <c r="I23397">
        <v>136</v>
      </c>
      <c r="J23397">
        <v>1059</v>
      </c>
      <c r="K23397">
        <v>1</v>
      </c>
      <c r="L23397">
        <v>52</v>
      </c>
      <c r="M23397">
        <v>350</v>
      </c>
      <c r="N23397" t="s">
        <v>18</v>
      </c>
      <c r="O23397" s="1">
        <v>2.32669E-118</v>
      </c>
      <c r="P23397">
        <v>1108</v>
      </c>
    </row>
    <row r="23398" spans="1:16" x14ac:dyDescent="0.25">
      <c r="A23398" t="s">
        <v>34502</v>
      </c>
      <c r="B23398">
        <v>2286</v>
      </c>
      <c r="C23398" s="3" t="str">
        <f>HYPERLINK("http://www.uniprot.org/uniprot/I1LZX0","tr|I1LZX0|I1LZX0_SOYBN")</f>
        <v>tr|I1LZX0|I1LZX0_SOYBN</v>
      </c>
      <c r="D23398" t="s">
        <v>99</v>
      </c>
      <c r="E23398">
        <v>62.23</v>
      </c>
      <c r="F23398">
        <v>768</v>
      </c>
      <c r="G23398">
        <v>290</v>
      </c>
      <c r="H23398">
        <v>8</v>
      </c>
      <c r="I23398">
        <v>4</v>
      </c>
      <c r="J23398">
        <v>2283</v>
      </c>
      <c r="K23398">
        <v>1</v>
      </c>
      <c r="L23398">
        <v>9</v>
      </c>
      <c r="M23398">
        <v>665</v>
      </c>
      <c r="N23398" t="s">
        <v>18</v>
      </c>
      <c r="O23398">
        <v>0</v>
      </c>
      <c r="P23398">
        <v>2362</v>
      </c>
    </row>
    <row r="23399" spans="1:16" x14ac:dyDescent="0.25">
      <c r="A23399" t="s">
        <v>34503</v>
      </c>
      <c r="B23399">
        <v>477</v>
      </c>
      <c r="C23399" s="3" t="str">
        <f>HYPERLINK("http://www.uniprot.org/uniprot/G7IE91","tr|G7IE91|G7IE91_MEDTR")</f>
        <v>tr|G7IE91|G7IE91_MEDTR</v>
      </c>
      <c r="D23399" t="s">
        <v>34504</v>
      </c>
      <c r="E23399">
        <v>81.64</v>
      </c>
      <c r="F23399">
        <v>158</v>
      </c>
      <c r="G23399">
        <v>29</v>
      </c>
      <c r="H23399">
        <v>0</v>
      </c>
      <c r="I23399">
        <v>1</v>
      </c>
      <c r="J23399">
        <v>474</v>
      </c>
      <c r="K23399">
        <v>1</v>
      </c>
      <c r="L23399">
        <v>1</v>
      </c>
      <c r="M23399">
        <v>157</v>
      </c>
      <c r="N23399" t="s">
        <v>18</v>
      </c>
      <c r="O23399" s="1">
        <v>8.9089200000000008E-71</v>
      </c>
      <c r="P23399">
        <v>692</v>
      </c>
    </row>
    <row r="23400" spans="1:16" x14ac:dyDescent="0.25">
      <c r="A23400" t="s">
        <v>34505</v>
      </c>
      <c r="B23400">
        <v>351</v>
      </c>
      <c r="C23400" s="3" t="str">
        <f>HYPERLINK("http://www.uniprot.org/uniprot/I1MXU0","tr|I1MXU0|I1MXU0_SOYBN")</f>
        <v>tr|I1MXU0|I1MXU0_SOYBN</v>
      </c>
      <c r="D23400" t="s">
        <v>28</v>
      </c>
      <c r="E23400">
        <v>95.68</v>
      </c>
      <c r="F23400">
        <v>116</v>
      </c>
      <c r="G23400">
        <v>5</v>
      </c>
      <c r="H23400">
        <v>0</v>
      </c>
      <c r="I23400">
        <v>1</v>
      </c>
      <c r="J23400">
        <v>348</v>
      </c>
      <c r="K23400">
        <v>1</v>
      </c>
      <c r="L23400">
        <v>237</v>
      </c>
      <c r="M23400">
        <v>352</v>
      </c>
      <c r="N23400" t="s">
        <v>18</v>
      </c>
      <c r="O23400" s="1">
        <v>8.1049500000000003E-64</v>
      </c>
      <c r="P23400">
        <v>632</v>
      </c>
    </row>
    <row r="23401" spans="1:16" x14ac:dyDescent="0.25">
      <c r="A23401" t="s">
        <v>34506</v>
      </c>
      <c r="B23401">
        <v>1722</v>
      </c>
      <c r="C23401" s="3" t="str">
        <f>HYPERLINK("http://www.uniprot.org/uniprot/I1LZ52","tr|I1LZ52|I1LZ52_SOYBN")</f>
        <v>tr|I1LZ52|I1LZ52_SOYBN</v>
      </c>
      <c r="D23401" t="s">
        <v>28</v>
      </c>
      <c r="E23401">
        <v>76.81</v>
      </c>
      <c r="F23401">
        <v>591</v>
      </c>
      <c r="G23401">
        <v>137</v>
      </c>
      <c r="H23401">
        <v>18</v>
      </c>
      <c r="I23401">
        <v>1</v>
      </c>
      <c r="J23401">
        <v>1719</v>
      </c>
      <c r="K23401">
        <v>1</v>
      </c>
      <c r="L23401">
        <v>1</v>
      </c>
      <c r="M23401">
        <v>589</v>
      </c>
      <c r="N23401" t="s">
        <v>18</v>
      </c>
      <c r="O23401">
        <v>0</v>
      </c>
      <c r="P23401">
        <v>2293</v>
      </c>
    </row>
    <row r="23402" spans="1:16" x14ac:dyDescent="0.25">
      <c r="A23402" t="s">
        <v>34507</v>
      </c>
      <c r="B23402">
        <v>1182</v>
      </c>
      <c r="C23402" s="3" t="str">
        <f>HYPERLINK("http://www.uniprot.org/uniprot/A7RPE6","tr|A7RPE6|A7RPE6_NEMVE")</f>
        <v>tr|A7RPE6|A7RPE6_NEMVE</v>
      </c>
      <c r="D23402" t="s">
        <v>34508</v>
      </c>
      <c r="E23402">
        <v>34.57</v>
      </c>
      <c r="F23402">
        <v>107</v>
      </c>
      <c r="G23402">
        <v>70</v>
      </c>
      <c r="H23402">
        <v>0</v>
      </c>
      <c r="I23402">
        <v>821</v>
      </c>
      <c r="J23402">
        <v>1141</v>
      </c>
      <c r="K23402">
        <v>2</v>
      </c>
      <c r="L23402">
        <v>441</v>
      </c>
      <c r="M23402">
        <v>544</v>
      </c>
      <c r="N23402" t="s">
        <v>18</v>
      </c>
      <c r="O23402" s="1">
        <v>1.9208800000000002E-15</v>
      </c>
      <c r="P23402">
        <v>140</v>
      </c>
    </row>
    <row r="23403" spans="1:16" x14ac:dyDescent="0.25">
      <c r="A23403" t="s">
        <v>34509</v>
      </c>
      <c r="B23403">
        <v>474</v>
      </c>
      <c r="C23403" s="3" t="str">
        <f>HYPERLINK("http://www.uniprot.org/uniprot/I3T405","tr|I3T405|I3T405_MEDTR")</f>
        <v>tr|I3T405|I3T405_MEDTR</v>
      </c>
      <c r="D23403" t="s">
        <v>22</v>
      </c>
      <c r="E23403">
        <v>63.46</v>
      </c>
      <c r="F23403">
        <v>156</v>
      </c>
      <c r="G23403">
        <v>57</v>
      </c>
      <c r="H23403">
        <v>3</v>
      </c>
      <c r="I23403">
        <v>13</v>
      </c>
      <c r="J23403">
        <v>471</v>
      </c>
      <c r="K23403">
        <v>1</v>
      </c>
      <c r="L23403">
        <v>6</v>
      </c>
      <c r="M23403">
        <v>141</v>
      </c>
      <c r="N23403" t="s">
        <v>18</v>
      </c>
      <c r="O23403" s="1">
        <v>8.1867899999999994E-45</v>
      </c>
      <c r="P23403">
        <v>468</v>
      </c>
    </row>
    <row r="23404" spans="1:16" x14ac:dyDescent="0.25">
      <c r="A23404" t="s">
        <v>34510</v>
      </c>
      <c r="B23404">
        <v>1137</v>
      </c>
      <c r="C23404" s="3" t="str">
        <f>HYPERLINK("http://www.uniprot.org/uniprot/G7J195","tr|G7J195|G7J195_MEDTR")</f>
        <v>tr|G7J195|G7J195_MEDTR</v>
      </c>
      <c r="D23404" t="s">
        <v>34511</v>
      </c>
      <c r="E23404">
        <v>80.5</v>
      </c>
      <c r="F23404">
        <v>236</v>
      </c>
      <c r="G23404">
        <v>46</v>
      </c>
      <c r="H23404">
        <v>0</v>
      </c>
      <c r="I23404">
        <v>421</v>
      </c>
      <c r="J23404">
        <v>1128</v>
      </c>
      <c r="K23404">
        <v>1</v>
      </c>
      <c r="L23404">
        <v>119</v>
      </c>
      <c r="M23404">
        <v>351</v>
      </c>
      <c r="N23404" t="s">
        <v>18</v>
      </c>
      <c r="O23404" s="1">
        <v>3.04023E-111</v>
      </c>
      <c r="P23404">
        <v>1047</v>
      </c>
    </row>
    <row r="23405" spans="1:16" x14ac:dyDescent="0.25">
      <c r="A23405" t="s">
        <v>34512</v>
      </c>
      <c r="B23405">
        <v>1191</v>
      </c>
      <c r="C23405" s="3" t="str">
        <f>HYPERLINK("http://www.uniprot.org/uniprot/G7JCS0","tr|G7JCS0|G7JCS0_MEDTR")</f>
        <v>tr|G7JCS0|G7JCS0_MEDTR</v>
      </c>
      <c r="D23405" t="s">
        <v>34513</v>
      </c>
      <c r="E23405">
        <v>79.34</v>
      </c>
      <c r="F23405">
        <v>397</v>
      </c>
      <c r="G23405">
        <v>82</v>
      </c>
      <c r="H23405">
        <v>1</v>
      </c>
      <c r="I23405">
        <v>1</v>
      </c>
      <c r="J23405">
        <v>1188</v>
      </c>
      <c r="K23405">
        <v>1</v>
      </c>
      <c r="L23405">
        <v>1</v>
      </c>
      <c r="M23405">
        <v>390</v>
      </c>
      <c r="N23405" t="s">
        <v>18</v>
      </c>
      <c r="O23405" s="1">
        <v>4.0188500000000002E-178</v>
      </c>
      <c r="P23405">
        <v>1624</v>
      </c>
    </row>
    <row r="23406" spans="1:16" x14ac:dyDescent="0.25">
      <c r="A23406" t="s">
        <v>34514</v>
      </c>
      <c r="B23406">
        <v>678</v>
      </c>
      <c r="C23406" s="3" t="str">
        <f>HYPERLINK("http://www.uniprot.org/uniprot/G7LD34","tr|G7LD34|G7LD34_MEDTR")</f>
        <v>tr|G7LD34|G7LD34_MEDTR</v>
      </c>
      <c r="D23406" t="s">
        <v>34446</v>
      </c>
      <c r="E23406">
        <v>71.55</v>
      </c>
      <c r="F23406">
        <v>225</v>
      </c>
      <c r="G23406">
        <v>64</v>
      </c>
      <c r="H23406">
        <v>1</v>
      </c>
      <c r="I23406">
        <v>1</v>
      </c>
      <c r="J23406">
        <v>672</v>
      </c>
      <c r="K23406">
        <v>1</v>
      </c>
      <c r="L23406">
        <v>1</v>
      </c>
      <c r="M23406">
        <v>225</v>
      </c>
      <c r="N23406" t="s">
        <v>18</v>
      </c>
      <c r="O23406" s="1">
        <v>2.9094500000000002E-86</v>
      </c>
      <c r="P23406">
        <v>828</v>
      </c>
    </row>
    <row r="23407" spans="1:16" x14ac:dyDescent="0.25">
      <c r="A23407" t="s">
        <v>34515</v>
      </c>
      <c r="B23407">
        <v>834</v>
      </c>
      <c r="C23407" s="3" t="str">
        <f>HYPERLINK("http://www.uniprot.org/uniprot/G7JIM5","tr|G7JIM5|G7JIM5_MEDTR")</f>
        <v>tr|G7JIM5|G7JIM5_MEDTR</v>
      </c>
      <c r="D23407" t="s">
        <v>34516</v>
      </c>
      <c r="E23407">
        <v>84.58</v>
      </c>
      <c r="F23407">
        <v>266</v>
      </c>
      <c r="G23407">
        <v>41</v>
      </c>
      <c r="H23407">
        <v>4</v>
      </c>
      <c r="I23407">
        <v>1</v>
      </c>
      <c r="J23407">
        <v>786</v>
      </c>
      <c r="K23407">
        <v>1</v>
      </c>
      <c r="L23407">
        <v>67</v>
      </c>
      <c r="M23407">
        <v>332</v>
      </c>
      <c r="N23407" t="s">
        <v>18</v>
      </c>
      <c r="O23407" s="1">
        <v>3.7661799999999997E-117</v>
      </c>
      <c r="P23407">
        <v>1096</v>
      </c>
    </row>
    <row r="23408" spans="1:16" x14ac:dyDescent="0.25">
      <c r="A23408" t="s">
        <v>34517</v>
      </c>
      <c r="B23408">
        <v>2244</v>
      </c>
      <c r="C23408" s="3" t="str">
        <f>HYPERLINK("http://www.uniprot.org/uniprot/K7KQA5","tr|K7KQA5|K7KQA5_SOYBN")</f>
        <v>tr|K7KQA5|K7KQA5_SOYBN</v>
      </c>
      <c r="D23408" t="s">
        <v>28</v>
      </c>
      <c r="E23408">
        <v>80.05</v>
      </c>
      <c r="F23408">
        <v>747</v>
      </c>
      <c r="G23408">
        <v>149</v>
      </c>
      <c r="H23408">
        <v>0</v>
      </c>
      <c r="I23408">
        <v>1</v>
      </c>
      <c r="J23408">
        <v>2241</v>
      </c>
      <c r="K23408">
        <v>1</v>
      </c>
      <c r="L23408">
        <v>1</v>
      </c>
      <c r="M23408">
        <v>696</v>
      </c>
      <c r="N23408" t="s">
        <v>18</v>
      </c>
      <c r="O23408">
        <v>0</v>
      </c>
      <c r="P23408">
        <v>3025</v>
      </c>
    </row>
    <row r="23409" spans="1:16" x14ac:dyDescent="0.25">
      <c r="A23409" t="s">
        <v>34518</v>
      </c>
      <c r="B23409">
        <v>1134</v>
      </c>
      <c r="C23409" s="3" t="str">
        <f>HYPERLINK("http://www.uniprot.org/uniprot/G7LE51","tr|G7LE51|G7LE51_MEDTR")</f>
        <v>tr|G7LE51|G7LE51_MEDTR</v>
      </c>
      <c r="D23409" t="s">
        <v>34519</v>
      </c>
      <c r="E23409">
        <v>86.13</v>
      </c>
      <c r="F23409">
        <v>375</v>
      </c>
      <c r="G23409">
        <v>52</v>
      </c>
      <c r="H23409">
        <v>1</v>
      </c>
      <c r="I23409">
        <v>1</v>
      </c>
      <c r="J23409">
        <v>1122</v>
      </c>
      <c r="K23409">
        <v>1</v>
      </c>
      <c r="L23409">
        <v>1</v>
      </c>
      <c r="M23409">
        <v>375</v>
      </c>
      <c r="N23409" t="s">
        <v>18</v>
      </c>
      <c r="O23409">
        <v>0</v>
      </c>
      <c r="P23409">
        <v>1720</v>
      </c>
    </row>
    <row r="23410" spans="1:16" x14ac:dyDescent="0.25">
      <c r="A23410" t="s">
        <v>34520</v>
      </c>
      <c r="B23410">
        <v>846</v>
      </c>
      <c r="C23410" s="3" t="str">
        <f>HYPERLINK("http://www.uniprot.org/uniprot/G7JHR8","tr|G7JHR8|G7JHR8_MEDTR")</f>
        <v>tr|G7JHR8|G7JHR8_MEDTR</v>
      </c>
      <c r="D23410" t="s">
        <v>34521</v>
      </c>
      <c r="E23410">
        <v>92.52</v>
      </c>
      <c r="F23410">
        <v>281</v>
      </c>
      <c r="G23410">
        <v>21</v>
      </c>
      <c r="H23410">
        <v>0</v>
      </c>
      <c r="I23410">
        <v>1</v>
      </c>
      <c r="J23410">
        <v>843</v>
      </c>
      <c r="K23410">
        <v>1</v>
      </c>
      <c r="L23410">
        <v>1</v>
      </c>
      <c r="M23410">
        <v>281</v>
      </c>
      <c r="N23410" t="s">
        <v>18</v>
      </c>
      <c r="O23410" s="1">
        <v>2.8126199999999999E-144</v>
      </c>
      <c r="P23410">
        <v>1330</v>
      </c>
    </row>
    <row r="23411" spans="1:16" x14ac:dyDescent="0.25">
      <c r="A23411" t="s">
        <v>34522</v>
      </c>
      <c r="B23411">
        <v>1035</v>
      </c>
      <c r="C23411" s="3" t="str">
        <f>HYPERLINK("http://www.uniprot.org/uniprot/K7M0S1","tr|K7M0S1|K7M0S1_SOYBN")</f>
        <v>tr|K7M0S1|K7M0S1_SOYBN</v>
      </c>
      <c r="D23411" t="s">
        <v>28</v>
      </c>
      <c r="E23411">
        <v>80.63</v>
      </c>
      <c r="F23411">
        <v>346</v>
      </c>
      <c r="G23411">
        <v>67</v>
      </c>
      <c r="H23411">
        <v>2</v>
      </c>
      <c r="I23411">
        <v>1</v>
      </c>
      <c r="J23411">
        <v>1032</v>
      </c>
      <c r="K23411">
        <v>1</v>
      </c>
      <c r="L23411">
        <v>24</v>
      </c>
      <c r="M23411">
        <v>368</v>
      </c>
      <c r="N23411" t="s">
        <v>18</v>
      </c>
      <c r="O23411" s="1">
        <v>7.7885100000000003E-156</v>
      </c>
      <c r="P23411">
        <v>1431</v>
      </c>
    </row>
    <row r="23412" spans="1:16" x14ac:dyDescent="0.25">
      <c r="A23412" t="s">
        <v>34523</v>
      </c>
      <c r="B23412">
        <v>744</v>
      </c>
      <c r="C23412" s="3" t="str">
        <f>HYPERLINK("http://www.uniprot.org/uniprot/G7JYN0","tr|G7JYN0|G7JYN0_MEDTR")</f>
        <v>tr|G7JYN0|G7JYN0_MEDTR</v>
      </c>
      <c r="D23412" t="s">
        <v>34524</v>
      </c>
      <c r="E23412">
        <v>89.43</v>
      </c>
      <c r="F23412">
        <v>246</v>
      </c>
      <c r="G23412">
        <v>26</v>
      </c>
      <c r="H23412">
        <v>0</v>
      </c>
      <c r="I23412">
        <v>4</v>
      </c>
      <c r="J23412">
        <v>741</v>
      </c>
      <c r="K23412">
        <v>1</v>
      </c>
      <c r="L23412">
        <v>107</v>
      </c>
      <c r="M23412">
        <v>351</v>
      </c>
      <c r="N23412" t="s">
        <v>18</v>
      </c>
      <c r="O23412" s="1">
        <v>3.6270600000000001E-123</v>
      </c>
      <c r="P23412">
        <v>1147</v>
      </c>
    </row>
    <row r="23413" spans="1:16" x14ac:dyDescent="0.25">
      <c r="A23413" t="s">
        <v>34525</v>
      </c>
      <c r="B23413">
        <v>3030</v>
      </c>
      <c r="C23413" s="3" t="str">
        <f>HYPERLINK("http://www.uniprot.org/uniprot/B9SU36","tr|B9SU36|B9SU36_RICCO")</f>
        <v>tr|B9SU36|B9SU36_RICCO</v>
      </c>
      <c r="D23413" t="s">
        <v>34526</v>
      </c>
      <c r="E23413">
        <v>39.42</v>
      </c>
      <c r="F23413">
        <v>1073</v>
      </c>
      <c r="G23413">
        <v>650</v>
      </c>
      <c r="H23413">
        <v>113</v>
      </c>
      <c r="I23413">
        <v>4</v>
      </c>
      <c r="J23413">
        <v>2883</v>
      </c>
      <c r="K23413">
        <v>1</v>
      </c>
      <c r="L23413">
        <v>9</v>
      </c>
      <c r="M23413">
        <v>1074</v>
      </c>
      <c r="N23413" t="s">
        <v>18</v>
      </c>
      <c r="O23413">
        <v>0</v>
      </c>
      <c r="P23413">
        <v>1772</v>
      </c>
    </row>
    <row r="23414" spans="1:16" x14ac:dyDescent="0.25">
      <c r="A23414" t="s">
        <v>34527</v>
      </c>
      <c r="B23414">
        <v>270</v>
      </c>
      <c r="C23414" s="3" t="str">
        <f>HYPERLINK("http://www.uniprot.org/uniprot/Q949L5","tr|Q949L5|Q949L5_CICAR")</f>
        <v>tr|Q949L5|Q949L5_CICAR</v>
      </c>
      <c r="D23414" t="s">
        <v>55</v>
      </c>
      <c r="E23414">
        <v>73.25</v>
      </c>
      <c r="F23414">
        <v>86</v>
      </c>
      <c r="G23414">
        <v>23</v>
      </c>
      <c r="H23414">
        <v>0</v>
      </c>
      <c r="I23414">
        <v>1</v>
      </c>
      <c r="J23414">
        <v>258</v>
      </c>
      <c r="K23414">
        <v>1</v>
      </c>
      <c r="L23414">
        <v>1</v>
      </c>
      <c r="M23414">
        <v>86</v>
      </c>
      <c r="N23414" t="s">
        <v>18</v>
      </c>
      <c r="O23414" s="1">
        <v>1.22823E-27</v>
      </c>
      <c r="P23414">
        <v>320</v>
      </c>
    </row>
    <row r="23415" spans="1:16" x14ac:dyDescent="0.25">
      <c r="A23415" t="s">
        <v>34528</v>
      </c>
      <c r="B23415">
        <v>669</v>
      </c>
      <c r="C23415" s="3" t="str">
        <f>HYPERLINK("http://www.uniprot.org/uniprot/G7IZF8","tr|G7IZF8|G7IZF8_MEDTR")</f>
        <v>tr|G7IZF8|G7IZF8_MEDTR</v>
      </c>
      <c r="D23415" t="s">
        <v>30537</v>
      </c>
      <c r="E23415">
        <v>83.17</v>
      </c>
      <c r="F23415">
        <v>208</v>
      </c>
      <c r="G23415">
        <v>35</v>
      </c>
      <c r="H23415">
        <v>0</v>
      </c>
      <c r="I23415">
        <v>28</v>
      </c>
      <c r="J23415">
        <v>651</v>
      </c>
      <c r="K23415">
        <v>1</v>
      </c>
      <c r="L23415">
        <v>324</v>
      </c>
      <c r="M23415">
        <v>524</v>
      </c>
      <c r="N23415" t="s">
        <v>18</v>
      </c>
      <c r="O23415" s="1">
        <v>2.5337999999999999E-95</v>
      </c>
      <c r="P23415">
        <v>906</v>
      </c>
    </row>
    <row r="23416" spans="1:16" x14ac:dyDescent="0.25">
      <c r="A23416" t="s">
        <v>34529</v>
      </c>
      <c r="B23416">
        <v>6831</v>
      </c>
      <c r="C23416" s="3" t="str">
        <f>HYPERLINK("http://www.uniprot.org/uniprot/G7IUG4","tr|G7IUG4|G7IUG4_MEDTR")</f>
        <v>tr|G7IUG4|G7IUG4_MEDTR</v>
      </c>
      <c r="D23416" t="s">
        <v>34530</v>
      </c>
      <c r="E23416">
        <v>84.25</v>
      </c>
      <c r="F23416">
        <v>2344</v>
      </c>
      <c r="G23416">
        <v>369</v>
      </c>
      <c r="H23416">
        <v>68</v>
      </c>
      <c r="I23416">
        <v>1</v>
      </c>
      <c r="J23416">
        <v>6828</v>
      </c>
      <c r="K23416">
        <v>1</v>
      </c>
      <c r="L23416">
        <v>1</v>
      </c>
      <c r="M23416">
        <v>2339</v>
      </c>
      <c r="N23416" t="s">
        <v>18</v>
      </c>
      <c r="O23416">
        <v>0</v>
      </c>
      <c r="P23416">
        <v>10148</v>
      </c>
    </row>
    <row r="23417" spans="1:16" x14ac:dyDescent="0.25">
      <c r="A23417" t="s">
        <v>34531</v>
      </c>
      <c r="B23417">
        <v>1188</v>
      </c>
      <c r="C23417" s="3" t="str">
        <f>HYPERLINK("http://www.uniprot.org/uniprot/I1MJB6","tr|I1MJB6|I1MJB6_SOYBN")</f>
        <v>tr|I1MJB6|I1MJB6_SOYBN</v>
      </c>
      <c r="D23417" t="s">
        <v>71</v>
      </c>
      <c r="E23417">
        <v>50.5</v>
      </c>
      <c r="F23417">
        <v>396</v>
      </c>
      <c r="G23417">
        <v>196</v>
      </c>
      <c r="H23417">
        <v>6</v>
      </c>
      <c r="I23417">
        <v>1</v>
      </c>
      <c r="J23417">
        <v>1170</v>
      </c>
      <c r="K23417">
        <v>1</v>
      </c>
      <c r="L23417">
        <v>43</v>
      </c>
      <c r="M23417">
        <v>435</v>
      </c>
      <c r="N23417" t="s">
        <v>18</v>
      </c>
      <c r="O23417" s="1">
        <v>6.3055499999999999E-107</v>
      </c>
      <c r="P23417">
        <v>1010</v>
      </c>
    </row>
    <row r="23418" spans="1:16" x14ac:dyDescent="0.25">
      <c r="A23418" t="s">
        <v>34532</v>
      </c>
      <c r="B23418">
        <v>1662</v>
      </c>
      <c r="C23418" s="3" t="str">
        <f>HYPERLINK("http://www.uniprot.org/uniprot/M5XM88","tr|M5XM88|M5XM88_PRUPE")</f>
        <v>tr|M5XM88|M5XM88_PRUPE</v>
      </c>
      <c r="D23418" t="s">
        <v>7715</v>
      </c>
      <c r="E23418">
        <v>24.9</v>
      </c>
      <c r="F23418">
        <v>538</v>
      </c>
      <c r="G23418">
        <v>404</v>
      </c>
      <c r="H23418">
        <v>12</v>
      </c>
      <c r="I23418">
        <v>1</v>
      </c>
      <c r="J23418">
        <v>1578</v>
      </c>
      <c r="K23418">
        <v>1</v>
      </c>
      <c r="L23418">
        <v>34</v>
      </c>
      <c r="M23418">
        <v>534</v>
      </c>
      <c r="N23418" t="s">
        <v>18</v>
      </c>
      <c r="O23418" s="1">
        <v>1.4375600000000001E-28</v>
      </c>
      <c r="P23418">
        <v>336</v>
      </c>
    </row>
    <row r="23419" spans="1:16" x14ac:dyDescent="0.25">
      <c r="A23419" t="s">
        <v>34533</v>
      </c>
      <c r="B23419">
        <v>1914</v>
      </c>
      <c r="C23419" s="3" t="str">
        <f>HYPERLINK("http://www.uniprot.org/uniprot/G7ZYN1","tr|G7ZYN1|G7ZYN1_MEDTR")</f>
        <v>tr|G7ZYN1|G7ZYN1_MEDTR</v>
      </c>
      <c r="D23419" t="s">
        <v>34534</v>
      </c>
      <c r="E23419">
        <v>74.73</v>
      </c>
      <c r="F23419">
        <v>562</v>
      </c>
      <c r="G23419">
        <v>142</v>
      </c>
      <c r="H23419">
        <v>6</v>
      </c>
      <c r="I23419">
        <v>1</v>
      </c>
      <c r="J23419">
        <v>1668</v>
      </c>
      <c r="K23419">
        <v>1</v>
      </c>
      <c r="L23419">
        <v>3</v>
      </c>
      <c r="M23419">
        <v>559</v>
      </c>
      <c r="N23419" t="s">
        <v>18</v>
      </c>
      <c r="O23419">
        <v>0</v>
      </c>
      <c r="P23419">
        <v>2047</v>
      </c>
    </row>
    <row r="23420" spans="1:16" x14ac:dyDescent="0.25">
      <c r="A23420" t="s">
        <v>34535</v>
      </c>
      <c r="B23420">
        <v>3012</v>
      </c>
      <c r="C23420" s="3" t="str">
        <f>HYPERLINK("http://www.uniprot.org/uniprot/G7L516","tr|G7L516|G7L516_MEDTR")</f>
        <v>tr|G7L516|G7L516_MEDTR</v>
      </c>
      <c r="D23420" t="s">
        <v>34536</v>
      </c>
      <c r="E23420">
        <v>83.06</v>
      </c>
      <c r="F23420">
        <v>1004</v>
      </c>
      <c r="G23420">
        <v>170</v>
      </c>
      <c r="H23420">
        <v>1</v>
      </c>
      <c r="I23420">
        <v>1</v>
      </c>
      <c r="J23420">
        <v>3009</v>
      </c>
      <c r="K23420">
        <v>1</v>
      </c>
      <c r="L23420">
        <v>1</v>
      </c>
      <c r="M23420">
        <v>1001</v>
      </c>
      <c r="N23420" t="s">
        <v>18</v>
      </c>
      <c r="O23420">
        <v>0</v>
      </c>
      <c r="P23420">
        <v>4179</v>
      </c>
    </row>
    <row r="23421" spans="1:16" x14ac:dyDescent="0.25">
      <c r="A23421" t="s">
        <v>34537</v>
      </c>
      <c r="B23421">
        <v>909</v>
      </c>
      <c r="C23421" s="3" t="str">
        <f>HYPERLINK("http://www.uniprot.org/uniprot/G7L1N2","tr|G7L1N2|G7L1N2_MEDTR")</f>
        <v>tr|G7L1N2|G7L1N2_MEDTR</v>
      </c>
      <c r="D23421" t="s">
        <v>34538</v>
      </c>
      <c r="E23421">
        <v>65.89</v>
      </c>
      <c r="F23421">
        <v>302</v>
      </c>
      <c r="G23421">
        <v>103</v>
      </c>
      <c r="H23421">
        <v>0</v>
      </c>
      <c r="I23421">
        <v>1</v>
      </c>
      <c r="J23421">
        <v>906</v>
      </c>
      <c r="K23421">
        <v>1</v>
      </c>
      <c r="L23421">
        <v>1</v>
      </c>
      <c r="M23421">
        <v>286</v>
      </c>
      <c r="N23421" t="s">
        <v>18</v>
      </c>
      <c r="O23421" s="1">
        <v>1.55705E-98</v>
      </c>
      <c r="P23421">
        <v>936</v>
      </c>
    </row>
    <row r="23422" spans="1:16" x14ac:dyDescent="0.25">
      <c r="A23422" t="s">
        <v>34539</v>
      </c>
      <c r="B23422">
        <v>1206</v>
      </c>
      <c r="C23422" s="3" t="str">
        <f>HYPERLINK("http://www.uniprot.org/uniprot/G7KX98","tr|G7KX98|G7KX98_MEDTR")</f>
        <v>tr|G7KX98|G7KX98_MEDTR</v>
      </c>
      <c r="D23422" t="s">
        <v>34540</v>
      </c>
      <c r="E23422">
        <v>70.900000000000006</v>
      </c>
      <c r="F23422">
        <v>409</v>
      </c>
      <c r="G23422">
        <v>119</v>
      </c>
      <c r="H23422">
        <v>8</v>
      </c>
      <c r="I23422">
        <v>1</v>
      </c>
      <c r="J23422">
        <v>1203</v>
      </c>
      <c r="K23422">
        <v>1</v>
      </c>
      <c r="L23422">
        <v>1</v>
      </c>
      <c r="M23422">
        <v>401</v>
      </c>
      <c r="N23422" t="s">
        <v>18</v>
      </c>
      <c r="O23422" s="1">
        <v>9.5170000000000006E-151</v>
      </c>
      <c r="P23422">
        <v>1388</v>
      </c>
    </row>
    <row r="23423" spans="1:16" x14ac:dyDescent="0.25">
      <c r="A23423" t="s">
        <v>34541</v>
      </c>
      <c r="B23423">
        <v>360</v>
      </c>
      <c r="C23423" s="3" t="str">
        <f>HYPERLINK("http://www.uniprot.org/uniprot/B9MZ10","tr|B9MZ10|B9MZ10_POPTR")</f>
        <v>tr|B9MZ10|B9MZ10_POPTR</v>
      </c>
      <c r="D23423" t="s">
        <v>34542</v>
      </c>
      <c r="E23423">
        <v>76.989999999999995</v>
      </c>
      <c r="F23423">
        <v>113</v>
      </c>
      <c r="G23423">
        <v>26</v>
      </c>
      <c r="H23423">
        <v>0</v>
      </c>
      <c r="I23423">
        <v>19</v>
      </c>
      <c r="J23423">
        <v>357</v>
      </c>
      <c r="K23423">
        <v>1</v>
      </c>
      <c r="L23423">
        <v>167</v>
      </c>
      <c r="M23423">
        <v>279</v>
      </c>
      <c r="N23423" t="s">
        <v>18</v>
      </c>
      <c r="O23423" s="1">
        <v>3.49508E-43</v>
      </c>
      <c r="P23423">
        <v>454</v>
      </c>
    </row>
    <row r="23424" spans="1:16" x14ac:dyDescent="0.25">
      <c r="A23424" t="s">
        <v>34543</v>
      </c>
      <c r="B23424">
        <v>1914</v>
      </c>
      <c r="C23424" s="3" t="str">
        <f>HYPERLINK("http://www.uniprot.org/uniprot/K7MNT9","tr|K7MNT9|K7MNT9_SOYBN")</f>
        <v>tr|K7MNT9|K7MNT9_SOYBN</v>
      </c>
      <c r="D23424" t="s">
        <v>28</v>
      </c>
      <c r="E23424">
        <v>66.239999999999995</v>
      </c>
      <c r="F23424">
        <v>637</v>
      </c>
      <c r="G23424">
        <v>215</v>
      </c>
      <c r="H23424">
        <v>0</v>
      </c>
      <c r="I23424">
        <v>1</v>
      </c>
      <c r="J23424">
        <v>1911</v>
      </c>
      <c r="K23424">
        <v>1</v>
      </c>
      <c r="L23424">
        <v>1</v>
      </c>
      <c r="M23424">
        <v>633</v>
      </c>
      <c r="N23424" t="s">
        <v>18</v>
      </c>
      <c r="O23424">
        <v>0</v>
      </c>
      <c r="P23424">
        <v>2118</v>
      </c>
    </row>
    <row r="23425" spans="1:16" x14ac:dyDescent="0.25">
      <c r="A23425" t="s">
        <v>34544</v>
      </c>
      <c r="B23425">
        <v>2265</v>
      </c>
      <c r="C23425" s="3" t="str">
        <f>HYPERLINK("http://www.uniprot.org/uniprot/A5BE46","tr|A5BE46|A5BE46_VITVI")</f>
        <v>tr|A5BE46|A5BE46_VITVI</v>
      </c>
      <c r="D23425" t="s">
        <v>462</v>
      </c>
      <c r="E23425">
        <v>79.73</v>
      </c>
      <c r="F23425">
        <v>760</v>
      </c>
      <c r="G23425">
        <v>154</v>
      </c>
      <c r="H23425">
        <v>7</v>
      </c>
      <c r="I23425">
        <v>1</v>
      </c>
      <c r="J23425">
        <v>2259</v>
      </c>
      <c r="K23425">
        <v>1</v>
      </c>
      <c r="L23425">
        <v>594</v>
      </c>
      <c r="M23425">
        <v>1353</v>
      </c>
      <c r="N23425" t="s">
        <v>18</v>
      </c>
      <c r="O23425">
        <v>0</v>
      </c>
      <c r="P23425">
        <v>3239</v>
      </c>
    </row>
    <row r="23426" spans="1:16" x14ac:dyDescent="0.25">
      <c r="A23426" t="s">
        <v>34545</v>
      </c>
      <c r="B23426">
        <v>582</v>
      </c>
      <c r="C23426" s="3" t="str">
        <f>HYPERLINK("http://www.uniprot.org/uniprot/I1K8Y6","tr|I1K8Y6|I1K8Y6_SOYBN")</f>
        <v>tr|I1K8Y6|I1K8Y6_SOYBN</v>
      </c>
      <c r="D23426" t="s">
        <v>28</v>
      </c>
      <c r="E23426">
        <v>84.53</v>
      </c>
      <c r="F23426">
        <v>194</v>
      </c>
      <c r="G23426">
        <v>30</v>
      </c>
      <c r="H23426">
        <v>1</v>
      </c>
      <c r="I23426">
        <v>1</v>
      </c>
      <c r="J23426">
        <v>579</v>
      </c>
      <c r="K23426">
        <v>1</v>
      </c>
      <c r="L23426">
        <v>1</v>
      </c>
      <c r="M23426">
        <v>192</v>
      </c>
      <c r="N23426" t="s">
        <v>18</v>
      </c>
      <c r="O23426" s="1">
        <v>6.2930500000000003E-93</v>
      </c>
      <c r="P23426">
        <v>884</v>
      </c>
    </row>
    <row r="23427" spans="1:16" x14ac:dyDescent="0.25">
      <c r="A23427" t="s">
        <v>34546</v>
      </c>
      <c r="B23427">
        <v>1770</v>
      </c>
      <c r="C23427" s="3" t="str">
        <f>HYPERLINK("http://www.uniprot.org/uniprot/I1KCI3","tr|I1KCI3|I1KCI3_SOYBN")</f>
        <v>tr|I1KCI3|I1KCI3_SOYBN</v>
      </c>
      <c r="D23427" t="s">
        <v>71</v>
      </c>
      <c r="E23427">
        <v>64.959999999999994</v>
      </c>
      <c r="F23427">
        <v>628</v>
      </c>
      <c r="G23427">
        <v>220</v>
      </c>
      <c r="H23427">
        <v>39</v>
      </c>
      <c r="I23427">
        <v>1</v>
      </c>
      <c r="J23427">
        <v>1767</v>
      </c>
      <c r="K23427">
        <v>1</v>
      </c>
      <c r="L23427">
        <v>19</v>
      </c>
      <c r="M23427">
        <v>623</v>
      </c>
      <c r="N23427" t="s">
        <v>18</v>
      </c>
      <c r="O23427">
        <v>0</v>
      </c>
      <c r="P23427">
        <v>1983</v>
      </c>
    </row>
    <row r="23428" spans="1:16" x14ac:dyDescent="0.25">
      <c r="A23428" t="s">
        <v>34547</v>
      </c>
      <c r="B23428">
        <v>720</v>
      </c>
      <c r="C23428" s="3" t="str">
        <f>HYPERLINK("http://www.uniprot.org/uniprot/K7MNX2","tr|K7MNX2|K7MNX2_SOYBN")</f>
        <v>tr|K7MNX2|K7MNX2_SOYBN</v>
      </c>
      <c r="D23428" t="s">
        <v>28</v>
      </c>
      <c r="E23428">
        <v>26.44</v>
      </c>
      <c r="F23428">
        <v>121</v>
      </c>
      <c r="G23428">
        <v>89</v>
      </c>
      <c r="H23428">
        <v>3</v>
      </c>
      <c r="I23428">
        <v>1</v>
      </c>
      <c r="J23428">
        <v>354</v>
      </c>
      <c r="K23428">
        <v>1</v>
      </c>
      <c r="L23428">
        <v>410</v>
      </c>
      <c r="M23428">
        <v>530</v>
      </c>
      <c r="N23428" t="s">
        <v>18</v>
      </c>
      <c r="O23428" s="1">
        <v>1.6347200000000002E-8</v>
      </c>
      <c r="P23428">
        <v>158</v>
      </c>
    </row>
    <row r="23429" spans="1:16" x14ac:dyDescent="0.25">
      <c r="A23429" t="s">
        <v>34548</v>
      </c>
      <c r="B23429">
        <v>2265</v>
      </c>
      <c r="C23429" s="3" t="str">
        <f>HYPERLINK("http://www.uniprot.org/uniprot/A5BE46","tr|A5BE46|A5BE46_VITVI")</f>
        <v>tr|A5BE46|A5BE46_VITVI</v>
      </c>
      <c r="D23429" t="s">
        <v>462</v>
      </c>
      <c r="E23429">
        <v>77.5</v>
      </c>
      <c r="F23429">
        <v>760</v>
      </c>
      <c r="G23429">
        <v>171</v>
      </c>
      <c r="H23429">
        <v>7</v>
      </c>
      <c r="I23429">
        <v>1</v>
      </c>
      <c r="J23429">
        <v>2259</v>
      </c>
      <c r="K23429">
        <v>1</v>
      </c>
      <c r="L23429">
        <v>594</v>
      </c>
      <c r="M23429">
        <v>1353</v>
      </c>
      <c r="N23429" t="s">
        <v>18</v>
      </c>
      <c r="O23429">
        <v>0</v>
      </c>
      <c r="P23429">
        <v>3116</v>
      </c>
    </row>
    <row r="23430" spans="1:16" x14ac:dyDescent="0.25">
      <c r="A23430" t="s">
        <v>34549</v>
      </c>
      <c r="B23430">
        <v>1335</v>
      </c>
      <c r="C23430" s="3" t="str">
        <f>HYPERLINK("http://www.uniprot.org/uniprot/G7LD70","tr|G7LD70|G7LD70_MEDTR")</f>
        <v>tr|G7LD70|G7LD70_MEDTR</v>
      </c>
      <c r="D23430" t="s">
        <v>34550</v>
      </c>
      <c r="E23430">
        <v>92.58</v>
      </c>
      <c r="F23430">
        <v>445</v>
      </c>
      <c r="G23430">
        <v>33</v>
      </c>
      <c r="H23430">
        <v>1</v>
      </c>
      <c r="I23430">
        <v>1</v>
      </c>
      <c r="J23430">
        <v>1332</v>
      </c>
      <c r="K23430">
        <v>1</v>
      </c>
      <c r="L23430">
        <v>1</v>
      </c>
      <c r="M23430">
        <v>445</v>
      </c>
      <c r="N23430" t="s">
        <v>18</v>
      </c>
      <c r="O23430">
        <v>0</v>
      </c>
      <c r="P23430">
        <v>2156</v>
      </c>
    </row>
    <row r="23431" spans="1:16" x14ac:dyDescent="0.25">
      <c r="A23431" t="s">
        <v>34551</v>
      </c>
      <c r="B23431">
        <v>546</v>
      </c>
      <c r="C23431" s="3" t="str">
        <f>HYPERLINK("http://www.uniprot.org/uniprot/G7JIM6","tr|G7JIM6|G7JIM6_MEDTR")</f>
        <v>tr|G7JIM6|G7JIM6_MEDTR</v>
      </c>
      <c r="D23431" t="s">
        <v>34552</v>
      </c>
      <c r="E23431">
        <v>78.569999999999993</v>
      </c>
      <c r="F23431">
        <v>182</v>
      </c>
      <c r="G23431">
        <v>39</v>
      </c>
      <c r="H23431">
        <v>3</v>
      </c>
      <c r="I23431">
        <v>1</v>
      </c>
      <c r="J23431">
        <v>537</v>
      </c>
      <c r="K23431">
        <v>1</v>
      </c>
      <c r="L23431">
        <v>1</v>
      </c>
      <c r="M23431">
        <v>182</v>
      </c>
      <c r="N23431" t="s">
        <v>18</v>
      </c>
      <c r="O23431" s="1">
        <v>2.7203500000000002E-78</v>
      </c>
      <c r="P23431">
        <v>757</v>
      </c>
    </row>
    <row r="23432" spans="1:16" x14ac:dyDescent="0.25">
      <c r="A23432" t="s">
        <v>34553</v>
      </c>
      <c r="B23432">
        <v>2724</v>
      </c>
      <c r="C23432" s="3" t="str">
        <f>HYPERLINK("http://www.uniprot.org/uniprot/I1KS01","tr|I1KS01|I1KS01_SOYBN")</f>
        <v>tr|I1KS01|I1KS01_SOYBN</v>
      </c>
      <c r="D23432" t="s">
        <v>25442</v>
      </c>
      <c r="E23432">
        <v>79.64</v>
      </c>
      <c r="F23432">
        <v>914</v>
      </c>
      <c r="G23432">
        <v>186</v>
      </c>
      <c r="H23432">
        <v>10</v>
      </c>
      <c r="I23432">
        <v>10</v>
      </c>
      <c r="J23432">
        <v>2721</v>
      </c>
      <c r="K23432">
        <v>1</v>
      </c>
      <c r="L23432">
        <v>12</v>
      </c>
      <c r="M23432">
        <v>921</v>
      </c>
      <c r="N23432" t="s">
        <v>18</v>
      </c>
      <c r="O23432">
        <v>0</v>
      </c>
      <c r="P23432">
        <v>3799</v>
      </c>
    </row>
    <row r="23433" spans="1:16" x14ac:dyDescent="0.25">
      <c r="A23433" t="s">
        <v>34554</v>
      </c>
      <c r="B23433">
        <v>480</v>
      </c>
      <c r="C23433" s="3" t="str">
        <f>HYPERLINK("http://www.uniprot.org/uniprot/C6SVF2","tr|C6SVF2|C6SVF2_SOYBN")</f>
        <v>tr|C6SVF2|C6SVF2_SOYBN</v>
      </c>
      <c r="D23433" t="s">
        <v>210</v>
      </c>
      <c r="E23433">
        <v>81.290000000000006</v>
      </c>
      <c r="F23433">
        <v>155</v>
      </c>
      <c r="G23433">
        <v>29</v>
      </c>
      <c r="H23433">
        <v>0</v>
      </c>
      <c r="I23433">
        <v>1</v>
      </c>
      <c r="J23433">
        <v>465</v>
      </c>
      <c r="K23433">
        <v>1</v>
      </c>
      <c r="L23433">
        <v>1</v>
      </c>
      <c r="M23433">
        <v>155</v>
      </c>
      <c r="N23433" t="s">
        <v>18</v>
      </c>
      <c r="O23433" s="1">
        <v>1.0142E-66</v>
      </c>
      <c r="P23433">
        <v>657</v>
      </c>
    </row>
    <row r="23434" spans="1:16" x14ac:dyDescent="0.25">
      <c r="A23434" t="s">
        <v>34555</v>
      </c>
      <c r="B23434">
        <v>1611</v>
      </c>
      <c r="C23434" s="3" t="str">
        <f>HYPERLINK("http://www.uniprot.org/uniprot/G7JHR7","tr|G7JHR7|G7JHR7_MEDTR")</f>
        <v>tr|G7JHR7|G7JHR7_MEDTR</v>
      </c>
      <c r="D23434" t="s">
        <v>34556</v>
      </c>
      <c r="E23434">
        <v>79.37</v>
      </c>
      <c r="F23434">
        <v>543</v>
      </c>
      <c r="G23434">
        <v>112</v>
      </c>
      <c r="H23434">
        <v>8</v>
      </c>
      <c r="I23434">
        <v>1</v>
      </c>
      <c r="J23434">
        <v>1605</v>
      </c>
      <c r="K23434">
        <v>1</v>
      </c>
      <c r="L23434">
        <v>1</v>
      </c>
      <c r="M23434">
        <v>534</v>
      </c>
      <c r="N23434" t="s">
        <v>18</v>
      </c>
      <c r="O23434">
        <v>0</v>
      </c>
      <c r="P23434">
        <v>2244</v>
      </c>
    </row>
    <row r="23435" spans="1:16" x14ac:dyDescent="0.25">
      <c r="A23435" t="s">
        <v>34557</v>
      </c>
      <c r="B23435">
        <v>1161</v>
      </c>
      <c r="C23435" s="3" t="str">
        <f>HYPERLINK("http://www.uniprot.org/uniprot/Q1RU71","tr|Q1RU71|Q1RU71_MEDTR")</f>
        <v>tr|Q1RU71|Q1RU71_MEDTR</v>
      </c>
      <c r="D23435" t="s">
        <v>1807</v>
      </c>
      <c r="E23435">
        <v>85.78</v>
      </c>
      <c r="F23435">
        <v>387</v>
      </c>
      <c r="G23435">
        <v>55</v>
      </c>
      <c r="H23435">
        <v>1</v>
      </c>
      <c r="I23435">
        <v>1</v>
      </c>
      <c r="J23435">
        <v>1158</v>
      </c>
      <c r="K23435">
        <v>1</v>
      </c>
      <c r="L23435">
        <v>84</v>
      </c>
      <c r="M23435">
        <v>469</v>
      </c>
      <c r="N23435" t="s">
        <v>18</v>
      </c>
      <c r="O23435">
        <v>0</v>
      </c>
      <c r="P23435">
        <v>1665</v>
      </c>
    </row>
    <row r="23436" spans="1:16" x14ac:dyDescent="0.25">
      <c r="A23436" t="s">
        <v>34558</v>
      </c>
      <c r="B23436">
        <v>279</v>
      </c>
      <c r="C23436" s="3" t="str">
        <f>HYPERLINK("http://www.uniprot.org/uniprot/I1KJG4","tr|I1KJG4|I1KJG4_SOYBN")</f>
        <v>tr|I1KJG4|I1KJG4_SOYBN</v>
      </c>
      <c r="D23436" t="s">
        <v>117</v>
      </c>
      <c r="E23436">
        <v>100</v>
      </c>
      <c r="F23436">
        <v>92</v>
      </c>
      <c r="G23436">
        <v>0</v>
      </c>
      <c r="H23436">
        <v>0</v>
      </c>
      <c r="I23436">
        <v>1</v>
      </c>
      <c r="J23436">
        <v>276</v>
      </c>
      <c r="K23436">
        <v>1</v>
      </c>
      <c r="L23436">
        <v>1</v>
      </c>
      <c r="M23436">
        <v>92</v>
      </c>
      <c r="N23436" t="s">
        <v>18</v>
      </c>
      <c r="O23436" s="1">
        <v>3.3975400000000001E-46</v>
      </c>
      <c r="P23436">
        <v>480</v>
      </c>
    </row>
    <row r="23437" spans="1:16" x14ac:dyDescent="0.25">
      <c r="A23437" t="s">
        <v>34559</v>
      </c>
      <c r="B23437">
        <v>624</v>
      </c>
      <c r="C23437" s="3" t="str">
        <f>HYPERLINK("http://www.uniprot.org/uniprot/K7MNX2","tr|K7MNX2|K7MNX2_SOYBN")</f>
        <v>tr|K7MNX2|K7MNX2_SOYBN</v>
      </c>
      <c r="D23437" t="s">
        <v>28</v>
      </c>
      <c r="E23437">
        <v>26.38</v>
      </c>
      <c r="F23437">
        <v>216</v>
      </c>
      <c r="G23437">
        <v>159</v>
      </c>
      <c r="H23437">
        <v>17</v>
      </c>
      <c r="I23437">
        <v>25</v>
      </c>
      <c r="J23437">
        <v>621</v>
      </c>
      <c r="K23437">
        <v>1</v>
      </c>
      <c r="L23437">
        <v>225</v>
      </c>
      <c r="M23437">
        <v>427</v>
      </c>
      <c r="N23437" t="s">
        <v>18</v>
      </c>
      <c r="O23437" s="1">
        <v>6.75486E-9</v>
      </c>
      <c r="P23437">
        <v>160</v>
      </c>
    </row>
    <row r="23438" spans="1:16" x14ac:dyDescent="0.25">
      <c r="A23438" t="s">
        <v>34560</v>
      </c>
      <c r="B23438">
        <v>453</v>
      </c>
      <c r="C23438" s="3" t="str">
        <f>HYPERLINK("http://www.uniprot.org/uniprot/K7KEB7","tr|K7KEB7|K7KEB7_SOYBN")</f>
        <v>tr|K7KEB7|K7KEB7_SOYBN</v>
      </c>
      <c r="D23438" t="s">
        <v>28</v>
      </c>
      <c r="E23438">
        <v>75.8</v>
      </c>
      <c r="F23438">
        <v>124</v>
      </c>
      <c r="G23438">
        <v>30</v>
      </c>
      <c r="H23438">
        <v>0</v>
      </c>
      <c r="I23438">
        <v>7</v>
      </c>
      <c r="J23438">
        <v>378</v>
      </c>
      <c r="K23438">
        <v>1</v>
      </c>
      <c r="L23438">
        <v>32</v>
      </c>
      <c r="M23438">
        <v>155</v>
      </c>
      <c r="N23438" t="s">
        <v>18</v>
      </c>
      <c r="O23438" s="1">
        <v>6.07973E-48</v>
      </c>
      <c r="P23438">
        <v>495</v>
      </c>
    </row>
    <row r="23439" spans="1:16" x14ac:dyDescent="0.25">
      <c r="A23439" t="s">
        <v>34561</v>
      </c>
      <c r="B23439">
        <v>516</v>
      </c>
      <c r="C23439" s="3" t="str">
        <f>HYPERLINK("http://www.uniprot.org/uniprot/M5Y0E0","tr|M5Y0E0|M5Y0E0_PRUPE")</f>
        <v>tr|M5Y0E0|M5Y0E0_PRUPE</v>
      </c>
      <c r="D23439" t="s">
        <v>452</v>
      </c>
      <c r="E23439">
        <v>36.549999999999997</v>
      </c>
      <c r="F23439">
        <v>145</v>
      </c>
      <c r="G23439">
        <v>92</v>
      </c>
      <c r="H23439">
        <v>2</v>
      </c>
      <c r="I23439">
        <v>76</v>
      </c>
      <c r="J23439">
        <v>504</v>
      </c>
      <c r="K23439">
        <v>1</v>
      </c>
      <c r="L23439">
        <v>6</v>
      </c>
      <c r="M23439">
        <v>148</v>
      </c>
      <c r="N23439" t="s">
        <v>18</v>
      </c>
      <c r="O23439" s="1">
        <v>6.8778600000000001E-15</v>
      </c>
      <c r="P23439">
        <v>210</v>
      </c>
    </row>
    <row r="23440" spans="1:16" x14ac:dyDescent="0.25">
      <c r="A23440" t="s">
        <v>34562</v>
      </c>
      <c r="B23440">
        <v>633</v>
      </c>
      <c r="C23440" s="3" t="str">
        <f>HYPERLINK("http://www.uniprot.org/uniprot/K7MNX2","tr|K7MNX2|K7MNX2_SOYBN")</f>
        <v>tr|K7MNX2|K7MNX2_SOYBN</v>
      </c>
      <c r="D23440" t="s">
        <v>28</v>
      </c>
      <c r="E23440">
        <v>26.12</v>
      </c>
      <c r="F23440">
        <v>111</v>
      </c>
      <c r="G23440">
        <v>82</v>
      </c>
      <c r="H23440">
        <v>2</v>
      </c>
      <c r="I23440">
        <v>1</v>
      </c>
      <c r="J23440">
        <v>327</v>
      </c>
      <c r="K23440">
        <v>1</v>
      </c>
      <c r="L23440">
        <v>404</v>
      </c>
      <c r="M23440">
        <v>514</v>
      </c>
      <c r="N23440" t="s">
        <v>18</v>
      </c>
      <c r="O23440" s="1">
        <v>1.42023E-9</v>
      </c>
      <c r="P23440">
        <v>166</v>
      </c>
    </row>
    <row r="23441" spans="1:16" x14ac:dyDescent="0.25">
      <c r="A23441" t="s">
        <v>34563</v>
      </c>
      <c r="B23441">
        <v>1101</v>
      </c>
      <c r="C23441" s="3" t="str">
        <f>HYPERLINK("http://www.uniprot.org/uniprot/G7IHQ8","tr|G7IHQ8|G7IHQ8_MEDTR")</f>
        <v>tr|G7IHQ8|G7IHQ8_MEDTR</v>
      </c>
      <c r="D23441" t="s">
        <v>34564</v>
      </c>
      <c r="E23441">
        <v>84.67</v>
      </c>
      <c r="F23441">
        <v>359</v>
      </c>
      <c r="G23441">
        <v>55</v>
      </c>
      <c r="H23441">
        <v>1</v>
      </c>
      <c r="I23441">
        <v>25</v>
      </c>
      <c r="J23441">
        <v>1098</v>
      </c>
      <c r="K23441">
        <v>1</v>
      </c>
      <c r="L23441">
        <v>5</v>
      </c>
      <c r="M23441">
        <v>356</v>
      </c>
      <c r="N23441" t="s">
        <v>18</v>
      </c>
      <c r="O23441" s="1">
        <v>1.90265E-163</v>
      </c>
      <c r="P23441">
        <v>1497</v>
      </c>
    </row>
    <row r="23442" spans="1:16" x14ac:dyDescent="0.25">
      <c r="A23442" t="s">
        <v>34565</v>
      </c>
      <c r="B23442">
        <v>1188</v>
      </c>
      <c r="C23442" s="3" t="str">
        <f>HYPERLINK("http://www.uniprot.org/uniprot/I1MJB6","tr|I1MJB6|I1MJB6_SOYBN")</f>
        <v>tr|I1MJB6|I1MJB6_SOYBN</v>
      </c>
      <c r="D23442" t="s">
        <v>71</v>
      </c>
      <c r="E23442">
        <v>50.5</v>
      </c>
      <c r="F23442">
        <v>396</v>
      </c>
      <c r="G23442">
        <v>196</v>
      </c>
      <c r="H23442">
        <v>6</v>
      </c>
      <c r="I23442">
        <v>1</v>
      </c>
      <c r="J23442">
        <v>1170</v>
      </c>
      <c r="K23442">
        <v>1</v>
      </c>
      <c r="L23442">
        <v>43</v>
      </c>
      <c r="M23442">
        <v>435</v>
      </c>
      <c r="N23442" t="s">
        <v>18</v>
      </c>
      <c r="O23442" s="1">
        <v>6.3055499999999999E-107</v>
      </c>
      <c r="P23442">
        <v>1010</v>
      </c>
    </row>
    <row r="23443" spans="1:16" x14ac:dyDescent="0.25">
      <c r="A23443" t="s">
        <v>34566</v>
      </c>
      <c r="B23443">
        <v>1233</v>
      </c>
      <c r="C23443" s="3" t="str">
        <f>HYPERLINK("http://www.uniprot.org/uniprot/G7L9Y7","tr|G7L9Y7|G7L9Y7_MEDTR")</f>
        <v>tr|G7L9Y7|G7L9Y7_MEDTR</v>
      </c>
      <c r="D23443" t="s">
        <v>1629</v>
      </c>
      <c r="E23443">
        <v>33.67</v>
      </c>
      <c r="F23443">
        <v>291</v>
      </c>
      <c r="G23443">
        <v>193</v>
      </c>
      <c r="H23443">
        <v>9</v>
      </c>
      <c r="I23443">
        <v>40</v>
      </c>
      <c r="J23443">
        <v>885</v>
      </c>
      <c r="K23443">
        <v>1</v>
      </c>
      <c r="L23443">
        <v>354</v>
      </c>
      <c r="M23443">
        <v>640</v>
      </c>
      <c r="N23443" t="s">
        <v>18</v>
      </c>
      <c r="O23443" s="1">
        <v>6.1756499999999995E-36</v>
      </c>
      <c r="P23443">
        <v>398</v>
      </c>
    </row>
    <row r="23444" spans="1:16" x14ac:dyDescent="0.25">
      <c r="A23444" t="s">
        <v>34567</v>
      </c>
      <c r="B23444">
        <v>1851</v>
      </c>
      <c r="C23444" s="3" t="str">
        <f>HYPERLINK("http://www.uniprot.org/uniprot/I1MHP5","tr|I1MHP5|I1MHP5_SOYBN")</f>
        <v>tr|I1MHP5|I1MHP5_SOYBN</v>
      </c>
      <c r="D23444" t="s">
        <v>28</v>
      </c>
      <c r="E23444">
        <v>27.85</v>
      </c>
      <c r="F23444">
        <v>420</v>
      </c>
      <c r="G23444">
        <v>303</v>
      </c>
      <c r="H23444">
        <v>42</v>
      </c>
      <c r="I23444">
        <v>151</v>
      </c>
      <c r="J23444">
        <v>1284</v>
      </c>
      <c r="K23444">
        <v>1</v>
      </c>
      <c r="L23444">
        <v>1057</v>
      </c>
      <c r="M23444">
        <v>1470</v>
      </c>
      <c r="N23444" t="s">
        <v>18</v>
      </c>
      <c r="O23444" s="1">
        <v>2.30072E-30</v>
      </c>
      <c r="P23444">
        <v>352</v>
      </c>
    </row>
    <row r="23445" spans="1:16" x14ac:dyDescent="0.25">
      <c r="A23445" t="s">
        <v>34568</v>
      </c>
      <c r="B23445">
        <v>495</v>
      </c>
      <c r="C23445" s="3" t="str">
        <f>HYPERLINK("http://www.uniprot.org/uniprot/I1JDA5","tr|I1JDA5|I1JDA5_SOYBN")</f>
        <v>tr|I1JDA5|I1JDA5_SOYBN</v>
      </c>
      <c r="D23445" t="s">
        <v>28</v>
      </c>
      <c r="E23445">
        <v>74</v>
      </c>
      <c r="F23445">
        <v>100</v>
      </c>
      <c r="G23445">
        <v>26</v>
      </c>
      <c r="H23445">
        <v>0</v>
      </c>
      <c r="I23445">
        <v>193</v>
      </c>
      <c r="J23445">
        <v>492</v>
      </c>
      <c r="K23445">
        <v>1</v>
      </c>
      <c r="L23445">
        <v>270</v>
      </c>
      <c r="M23445">
        <v>369</v>
      </c>
      <c r="N23445" t="s">
        <v>18</v>
      </c>
      <c r="O23445" s="1">
        <v>2.1436700000000001E-32</v>
      </c>
      <c r="P23445">
        <v>361</v>
      </c>
    </row>
    <row r="23446" spans="1:16" x14ac:dyDescent="0.25">
      <c r="A23446" t="s">
        <v>34569</v>
      </c>
      <c r="B23446">
        <v>756</v>
      </c>
      <c r="C23446" s="3" t="str">
        <f>HYPERLINK("http://www.uniprot.org/uniprot/G7L517","tr|G7L517|G7L517_MEDTR")</f>
        <v>tr|G7L517|G7L517_MEDTR</v>
      </c>
      <c r="D23446" t="s">
        <v>34570</v>
      </c>
      <c r="E23446">
        <v>56.77</v>
      </c>
      <c r="F23446">
        <v>236</v>
      </c>
      <c r="G23446">
        <v>102</v>
      </c>
      <c r="H23446">
        <v>7</v>
      </c>
      <c r="I23446">
        <v>58</v>
      </c>
      <c r="J23446">
        <v>744</v>
      </c>
      <c r="K23446">
        <v>1</v>
      </c>
      <c r="L23446">
        <v>14</v>
      </c>
      <c r="M23446">
        <v>221</v>
      </c>
      <c r="N23446" t="s">
        <v>18</v>
      </c>
      <c r="O23446" s="1">
        <v>5.3629199999999997E-53</v>
      </c>
      <c r="P23446">
        <v>542</v>
      </c>
    </row>
    <row r="23447" spans="1:16" x14ac:dyDescent="0.25">
      <c r="A23447" t="s">
        <v>34571</v>
      </c>
      <c r="B23447">
        <v>1758</v>
      </c>
      <c r="C23447" s="3" t="str">
        <f>HYPERLINK("http://www.uniprot.org/uniprot/G7L1N1","tr|G7L1N1|G7L1N1_MEDTR")</f>
        <v>tr|G7L1N1|G7L1N1_MEDTR</v>
      </c>
      <c r="D23447" t="s">
        <v>34572</v>
      </c>
      <c r="E23447">
        <v>83.21</v>
      </c>
      <c r="F23447">
        <v>554</v>
      </c>
      <c r="G23447">
        <v>93</v>
      </c>
      <c r="H23447">
        <v>0</v>
      </c>
      <c r="I23447">
        <v>94</v>
      </c>
      <c r="J23447">
        <v>1755</v>
      </c>
      <c r="K23447">
        <v>1</v>
      </c>
      <c r="L23447">
        <v>29</v>
      </c>
      <c r="M23447">
        <v>582</v>
      </c>
      <c r="N23447" t="s">
        <v>18</v>
      </c>
      <c r="O23447">
        <v>0</v>
      </c>
      <c r="P23447">
        <v>2250</v>
      </c>
    </row>
    <row r="23448" spans="1:16" x14ac:dyDescent="0.25">
      <c r="A23448" t="s">
        <v>34573</v>
      </c>
      <c r="B23448">
        <v>3045</v>
      </c>
      <c r="C23448" s="3" t="str">
        <f>HYPERLINK("http://www.uniprot.org/uniprot/G7KX96","tr|G7KX96|G7KX96_MEDTR")</f>
        <v>tr|G7KX96|G7KX96_MEDTR</v>
      </c>
      <c r="D23448" t="s">
        <v>34574</v>
      </c>
      <c r="E23448">
        <v>88.56</v>
      </c>
      <c r="F23448">
        <v>1023</v>
      </c>
      <c r="G23448">
        <v>117</v>
      </c>
      <c r="H23448">
        <v>9</v>
      </c>
      <c r="I23448">
        <v>1</v>
      </c>
      <c r="J23448">
        <v>3042</v>
      </c>
      <c r="K23448">
        <v>1</v>
      </c>
      <c r="L23448">
        <v>1</v>
      </c>
      <c r="M23448">
        <v>1022</v>
      </c>
      <c r="N23448" t="s">
        <v>18</v>
      </c>
      <c r="O23448">
        <v>0</v>
      </c>
      <c r="P23448">
        <v>4762</v>
      </c>
    </row>
    <row r="23449" spans="1:16" x14ac:dyDescent="0.25">
      <c r="A23449" t="s">
        <v>34575</v>
      </c>
      <c r="B23449">
        <v>924</v>
      </c>
      <c r="C23449" s="3" t="str">
        <f>HYPERLINK("http://www.uniprot.org/uniprot/G7IE87","tr|G7IE87|G7IE87_MEDTR")</f>
        <v>tr|G7IE87|G7IE87_MEDTR</v>
      </c>
      <c r="D23449" t="s">
        <v>34576</v>
      </c>
      <c r="E23449">
        <v>68.069999999999993</v>
      </c>
      <c r="F23449">
        <v>307</v>
      </c>
      <c r="G23449">
        <v>98</v>
      </c>
      <c r="H23449">
        <v>11</v>
      </c>
      <c r="I23449">
        <v>34</v>
      </c>
      <c r="J23449">
        <v>921</v>
      </c>
      <c r="K23449">
        <v>1</v>
      </c>
      <c r="L23449">
        <v>11</v>
      </c>
      <c r="M23449">
        <v>315</v>
      </c>
      <c r="N23449" t="s">
        <v>18</v>
      </c>
      <c r="O23449" s="1">
        <v>8.7733799999999996E-113</v>
      </c>
      <c r="P23449">
        <v>1059</v>
      </c>
    </row>
    <row r="23450" spans="1:16" x14ac:dyDescent="0.25">
      <c r="A23450" t="s">
        <v>34577</v>
      </c>
      <c r="B23450">
        <v>1467</v>
      </c>
      <c r="C23450" s="3" t="str">
        <f>HYPERLINK("http://www.uniprot.org/uniprot/I1M8G5","tr|I1M8G5|I1M8G5_SOYBN")</f>
        <v>tr|I1M8G5|I1M8G5_SOYBN</v>
      </c>
      <c r="D23450" t="s">
        <v>28</v>
      </c>
      <c r="E23450">
        <v>78.58</v>
      </c>
      <c r="F23450">
        <v>495</v>
      </c>
      <c r="G23450">
        <v>106</v>
      </c>
      <c r="H23450">
        <v>9</v>
      </c>
      <c r="I23450">
        <v>1</v>
      </c>
      <c r="J23450">
        <v>1458</v>
      </c>
      <c r="K23450">
        <v>1</v>
      </c>
      <c r="L23450">
        <v>1</v>
      </c>
      <c r="M23450">
        <v>478</v>
      </c>
      <c r="N23450" t="s">
        <v>18</v>
      </c>
      <c r="O23450">
        <v>0</v>
      </c>
      <c r="P23450">
        <v>2050</v>
      </c>
    </row>
    <row r="23451" spans="1:16" x14ac:dyDescent="0.25">
      <c r="A23451" t="s">
        <v>34578</v>
      </c>
      <c r="B23451">
        <v>663</v>
      </c>
      <c r="C23451" s="3" t="str">
        <f>HYPERLINK("http://www.uniprot.org/uniprot/G7IBJ6","tr|G7IBJ6|G7IBJ6_MEDTR")</f>
        <v>tr|G7IBJ6|G7IBJ6_MEDTR</v>
      </c>
      <c r="D23451" t="s">
        <v>34579</v>
      </c>
      <c r="E23451">
        <v>96.81</v>
      </c>
      <c r="F23451">
        <v>220</v>
      </c>
      <c r="G23451">
        <v>7</v>
      </c>
      <c r="H23451">
        <v>0</v>
      </c>
      <c r="I23451">
        <v>1</v>
      </c>
      <c r="J23451">
        <v>660</v>
      </c>
      <c r="K23451">
        <v>1</v>
      </c>
      <c r="L23451">
        <v>1</v>
      </c>
      <c r="M23451">
        <v>219</v>
      </c>
      <c r="N23451" t="s">
        <v>18</v>
      </c>
      <c r="O23451" s="1">
        <v>3.0017699999999999E-117</v>
      </c>
      <c r="P23451">
        <v>1095</v>
      </c>
    </row>
    <row r="23452" spans="1:16" x14ac:dyDescent="0.25">
      <c r="A23452" t="s">
        <v>34580</v>
      </c>
      <c r="B23452">
        <v>4356</v>
      </c>
      <c r="C23452" s="3" t="str">
        <f>HYPERLINK("http://www.uniprot.org/uniprot/G7JBP0","tr|G7JBP0|G7JBP0_MEDTR")</f>
        <v>tr|G7JBP0|G7JBP0_MEDTR</v>
      </c>
      <c r="D23452" t="s">
        <v>34581</v>
      </c>
      <c r="E23452">
        <v>89.67</v>
      </c>
      <c r="F23452">
        <v>1462</v>
      </c>
      <c r="G23452">
        <v>151</v>
      </c>
      <c r="H23452">
        <v>11</v>
      </c>
      <c r="I23452">
        <v>1</v>
      </c>
      <c r="J23452">
        <v>4353</v>
      </c>
      <c r="K23452">
        <v>1</v>
      </c>
      <c r="L23452">
        <v>1</v>
      </c>
      <c r="M23452">
        <v>1460</v>
      </c>
      <c r="N23452" t="s">
        <v>18</v>
      </c>
      <c r="O23452">
        <v>0</v>
      </c>
      <c r="P23452">
        <v>6805</v>
      </c>
    </row>
    <row r="23453" spans="1:16" x14ac:dyDescent="0.25">
      <c r="A23453" t="s">
        <v>34582</v>
      </c>
      <c r="B23453">
        <v>543</v>
      </c>
      <c r="C23453" s="3" t="str">
        <f>HYPERLINK("http://www.uniprot.org/uniprot/B2MVQ1","tr|B2MVQ1|B2MVQ1_MEDTR")</f>
        <v>tr|B2MVQ1|B2MVQ1_MEDTR</v>
      </c>
      <c r="D23453" t="s">
        <v>34583</v>
      </c>
      <c r="E23453">
        <v>86.93</v>
      </c>
      <c r="F23453">
        <v>199</v>
      </c>
      <c r="G23453">
        <v>26</v>
      </c>
      <c r="H23453">
        <v>22</v>
      </c>
      <c r="I23453">
        <v>1</v>
      </c>
      <c r="J23453">
        <v>531</v>
      </c>
      <c r="K23453">
        <v>1</v>
      </c>
      <c r="L23453">
        <v>1</v>
      </c>
      <c r="M23453">
        <v>199</v>
      </c>
      <c r="N23453" t="s">
        <v>18</v>
      </c>
      <c r="O23453" s="1">
        <v>2.9286999999999998E-93</v>
      </c>
      <c r="P23453">
        <v>886</v>
      </c>
    </row>
    <row r="23454" spans="1:16" x14ac:dyDescent="0.25">
      <c r="A23454" t="s">
        <v>34584</v>
      </c>
      <c r="B23454">
        <v>1512</v>
      </c>
      <c r="C23454" s="3" t="str">
        <f>HYPERLINK("http://www.uniprot.org/uniprot/J7FWR9","tr|J7FWR9|J7FWR9_ROSRU")</f>
        <v>tr|J7FWR9|J7FWR9_ROSRU</v>
      </c>
      <c r="D23454" t="s">
        <v>458</v>
      </c>
      <c r="E23454">
        <v>64.87</v>
      </c>
      <c r="F23454">
        <v>501</v>
      </c>
      <c r="G23454">
        <v>176</v>
      </c>
      <c r="H23454">
        <v>0</v>
      </c>
      <c r="I23454">
        <v>7</v>
      </c>
      <c r="J23454">
        <v>1509</v>
      </c>
      <c r="K23454">
        <v>1</v>
      </c>
      <c r="L23454">
        <v>687</v>
      </c>
      <c r="M23454">
        <v>1187</v>
      </c>
      <c r="N23454" t="s">
        <v>18</v>
      </c>
      <c r="O23454">
        <v>0</v>
      </c>
      <c r="P23454">
        <v>1779</v>
      </c>
    </row>
    <row r="23455" spans="1:16" x14ac:dyDescent="0.25">
      <c r="A23455" t="s">
        <v>34585</v>
      </c>
      <c r="B23455">
        <v>1470</v>
      </c>
      <c r="C23455" s="3" t="str">
        <f>HYPERLINK("http://www.uniprot.org/uniprot/G7JCS1","tr|G7JCS1|G7JCS1_MEDTR")</f>
        <v>tr|G7JCS1|G7JCS1_MEDTR</v>
      </c>
      <c r="D23455" t="s">
        <v>34586</v>
      </c>
      <c r="E23455">
        <v>77.33</v>
      </c>
      <c r="F23455">
        <v>481</v>
      </c>
      <c r="G23455">
        <v>109</v>
      </c>
      <c r="H23455">
        <v>5</v>
      </c>
      <c r="I23455">
        <v>13</v>
      </c>
      <c r="J23455">
        <v>1440</v>
      </c>
      <c r="K23455">
        <v>1</v>
      </c>
      <c r="L23455">
        <v>1</v>
      </c>
      <c r="M23455">
        <v>479</v>
      </c>
      <c r="N23455" t="s">
        <v>18</v>
      </c>
      <c r="O23455">
        <v>0</v>
      </c>
      <c r="P23455">
        <v>2031</v>
      </c>
    </row>
    <row r="23456" spans="1:16" x14ac:dyDescent="0.25">
      <c r="A23456" t="s">
        <v>34587</v>
      </c>
      <c r="B23456">
        <v>459</v>
      </c>
      <c r="C23456" s="3" t="str">
        <f>HYPERLINK("http://www.uniprot.org/uniprot/I3SAG6","tr|I3SAG6|I3SAG6_LOTJA")</f>
        <v>tr|I3SAG6|I3SAG6_LOTJA</v>
      </c>
      <c r="D23456" t="s">
        <v>93</v>
      </c>
      <c r="E23456">
        <v>60.86</v>
      </c>
      <c r="F23456">
        <v>161</v>
      </c>
      <c r="G23456">
        <v>63</v>
      </c>
      <c r="H23456">
        <v>10</v>
      </c>
      <c r="I23456">
        <v>1</v>
      </c>
      <c r="J23456">
        <v>453</v>
      </c>
      <c r="K23456">
        <v>1</v>
      </c>
      <c r="L23456">
        <v>1</v>
      </c>
      <c r="M23456">
        <v>161</v>
      </c>
      <c r="N23456" t="s">
        <v>18</v>
      </c>
      <c r="O23456" s="1">
        <v>1.21183E-43</v>
      </c>
      <c r="P23456">
        <v>458</v>
      </c>
    </row>
    <row r="23457" spans="1:16" x14ac:dyDescent="0.25">
      <c r="A23457" t="s">
        <v>34588</v>
      </c>
      <c r="B23457">
        <v>3246</v>
      </c>
      <c r="C23457" s="3" t="str">
        <f>HYPERLINK("http://www.uniprot.org/uniprot/G7JIM7","tr|G7JIM7|G7JIM7_MEDTR")</f>
        <v>tr|G7JIM7|G7JIM7_MEDTR</v>
      </c>
      <c r="D23457" t="s">
        <v>34589</v>
      </c>
      <c r="E23457">
        <v>78.39</v>
      </c>
      <c r="F23457">
        <v>1106</v>
      </c>
      <c r="G23457">
        <v>239</v>
      </c>
      <c r="H23457">
        <v>36</v>
      </c>
      <c r="I23457">
        <v>34</v>
      </c>
      <c r="J23457">
        <v>3243</v>
      </c>
      <c r="K23457">
        <v>1</v>
      </c>
      <c r="L23457">
        <v>12</v>
      </c>
      <c r="M23457">
        <v>1107</v>
      </c>
      <c r="N23457" t="s">
        <v>18</v>
      </c>
      <c r="O23457">
        <v>0</v>
      </c>
      <c r="P23457">
        <v>4162</v>
      </c>
    </row>
    <row r="23458" spans="1:16" x14ac:dyDescent="0.25">
      <c r="A23458" t="s">
        <v>34590</v>
      </c>
      <c r="B23458">
        <v>1353</v>
      </c>
      <c r="C23458" s="3" t="str">
        <f>HYPERLINK("http://www.uniprot.org/uniprot/I1K3K2","tr|I1K3K2|I1K3K2_SOYBN")</f>
        <v>tr|I1K3K2|I1K3K2_SOYBN</v>
      </c>
      <c r="D23458" t="s">
        <v>28</v>
      </c>
      <c r="E23458">
        <v>68.400000000000006</v>
      </c>
      <c r="F23458">
        <v>402</v>
      </c>
      <c r="G23458">
        <v>127</v>
      </c>
      <c r="H23458">
        <v>2</v>
      </c>
      <c r="I23458">
        <v>145</v>
      </c>
      <c r="J23458">
        <v>1344</v>
      </c>
      <c r="K23458">
        <v>1</v>
      </c>
      <c r="L23458">
        <v>56</v>
      </c>
      <c r="M23458">
        <v>457</v>
      </c>
      <c r="N23458" t="s">
        <v>18</v>
      </c>
      <c r="O23458" s="1">
        <v>2.42166E-153</v>
      </c>
      <c r="P23458">
        <v>1411</v>
      </c>
    </row>
    <row r="23459" spans="1:16" x14ac:dyDescent="0.25">
      <c r="A23459" t="s">
        <v>34591</v>
      </c>
      <c r="B23459">
        <v>1797</v>
      </c>
      <c r="C23459" s="3" t="str">
        <f>HYPERLINK("http://www.uniprot.org/uniprot/G7JT40","tr|G7JT40|G7JT40_MEDTR")</f>
        <v>tr|G7JT40|G7JT40_MEDTR</v>
      </c>
      <c r="D23459" t="s">
        <v>34592</v>
      </c>
      <c r="E23459">
        <v>93.68</v>
      </c>
      <c r="F23459">
        <v>602</v>
      </c>
      <c r="G23459">
        <v>38</v>
      </c>
      <c r="H23459">
        <v>4</v>
      </c>
      <c r="I23459">
        <v>1</v>
      </c>
      <c r="J23459">
        <v>1794</v>
      </c>
      <c r="K23459">
        <v>1</v>
      </c>
      <c r="L23459">
        <v>1</v>
      </c>
      <c r="M23459">
        <v>601</v>
      </c>
      <c r="N23459" t="s">
        <v>18</v>
      </c>
      <c r="O23459">
        <v>0</v>
      </c>
      <c r="P23459">
        <v>2893</v>
      </c>
    </row>
    <row r="23460" spans="1:16" x14ac:dyDescent="0.25">
      <c r="A23460" t="s">
        <v>34593</v>
      </c>
      <c r="B23460">
        <v>564</v>
      </c>
      <c r="C23460" s="3" t="str">
        <f>HYPERLINK("http://www.uniprot.org/uniprot/C0A1G8","tr|C0A1G8|C0A1G8_LOTJA")</f>
        <v>tr|C0A1G8|C0A1G8_LOTJA</v>
      </c>
      <c r="D23460" t="s">
        <v>34594</v>
      </c>
      <c r="E23460">
        <v>74.59</v>
      </c>
      <c r="F23460">
        <v>185</v>
      </c>
      <c r="G23460">
        <v>47</v>
      </c>
      <c r="H23460">
        <v>0</v>
      </c>
      <c r="I23460">
        <v>1</v>
      </c>
      <c r="J23460">
        <v>555</v>
      </c>
      <c r="K23460">
        <v>1</v>
      </c>
      <c r="L23460">
        <v>14</v>
      </c>
      <c r="M23460">
        <v>196</v>
      </c>
      <c r="N23460" t="s">
        <v>18</v>
      </c>
      <c r="O23460" s="1">
        <v>1.4886299999999999E-77</v>
      </c>
      <c r="P23460">
        <v>751</v>
      </c>
    </row>
    <row r="23461" spans="1:16" x14ac:dyDescent="0.25">
      <c r="A23461" t="s">
        <v>34595</v>
      </c>
      <c r="B23461">
        <v>915</v>
      </c>
      <c r="C23461" s="3" t="str">
        <f>HYPERLINK("http://www.uniprot.org/uniprot/A8W465","tr|A8W465|A8W465_MEDTR")</f>
        <v>tr|A8W465|A8W465_MEDTR</v>
      </c>
      <c r="D23461" t="s">
        <v>34596</v>
      </c>
      <c r="E23461">
        <v>92.1</v>
      </c>
      <c r="F23461">
        <v>304</v>
      </c>
      <c r="G23461">
        <v>24</v>
      </c>
      <c r="H23461">
        <v>0</v>
      </c>
      <c r="I23461">
        <v>1</v>
      </c>
      <c r="J23461">
        <v>912</v>
      </c>
      <c r="K23461">
        <v>1</v>
      </c>
      <c r="L23461">
        <v>1</v>
      </c>
      <c r="M23461">
        <v>304</v>
      </c>
      <c r="N23461" t="s">
        <v>18</v>
      </c>
      <c r="O23461" s="1">
        <v>2.0167699999999998E-170</v>
      </c>
      <c r="P23461">
        <v>1556</v>
      </c>
    </row>
    <row r="23462" spans="1:16" x14ac:dyDescent="0.25">
      <c r="A23462" t="s">
        <v>34597</v>
      </c>
      <c r="B23462">
        <v>870</v>
      </c>
      <c r="C23462" s="3" t="str">
        <f>HYPERLINK("http://www.uniprot.org/uniprot/G7JYM7","tr|G7JYM7|G7JYM7_MEDTR")</f>
        <v>tr|G7JYM7|G7JYM7_MEDTR</v>
      </c>
      <c r="D23462" t="s">
        <v>34598</v>
      </c>
      <c r="E23462">
        <v>86.2</v>
      </c>
      <c r="F23462">
        <v>290</v>
      </c>
      <c r="G23462">
        <v>40</v>
      </c>
      <c r="H23462">
        <v>1</v>
      </c>
      <c r="I23462">
        <v>1</v>
      </c>
      <c r="J23462">
        <v>867</v>
      </c>
      <c r="K23462">
        <v>1</v>
      </c>
      <c r="L23462">
        <v>1</v>
      </c>
      <c r="M23462">
        <v>281</v>
      </c>
      <c r="N23462" t="s">
        <v>18</v>
      </c>
      <c r="O23462" s="1">
        <v>1.6896899999999999E-139</v>
      </c>
      <c r="P23462">
        <v>1289</v>
      </c>
    </row>
    <row r="23463" spans="1:16" x14ac:dyDescent="0.25">
      <c r="A23463" t="s">
        <v>34599</v>
      </c>
      <c r="B23463">
        <v>1209</v>
      </c>
      <c r="C23463" s="3" t="str">
        <f>HYPERLINK("http://www.uniprot.org/uniprot/A5AHQ6","tr|A5AHQ6|A5AHQ6_VITVI")</f>
        <v>tr|A5AHQ6|A5AHQ6_VITVI</v>
      </c>
      <c r="D23463" t="s">
        <v>563</v>
      </c>
      <c r="E23463">
        <v>20.61</v>
      </c>
      <c r="F23463">
        <v>422</v>
      </c>
      <c r="G23463">
        <v>335</v>
      </c>
      <c r="H23463">
        <v>26</v>
      </c>
      <c r="I23463">
        <v>1</v>
      </c>
      <c r="J23463">
        <v>1188</v>
      </c>
      <c r="K23463">
        <v>1</v>
      </c>
      <c r="L23463">
        <v>599</v>
      </c>
      <c r="M23463">
        <v>1008</v>
      </c>
      <c r="N23463" t="s">
        <v>18</v>
      </c>
      <c r="O23463" s="1">
        <v>2.6154499999999999E-15</v>
      </c>
      <c r="P23463">
        <v>220</v>
      </c>
    </row>
    <row r="23464" spans="1:16" x14ac:dyDescent="0.25">
      <c r="A23464" t="s">
        <v>34600</v>
      </c>
      <c r="B23464">
        <v>1155</v>
      </c>
      <c r="C23464" s="3" t="str">
        <f>HYPERLINK("http://www.uniprot.org/uniprot/I1J8W9","tr|I1J8W9|I1J8W9_SOYBN")</f>
        <v>tr|I1J8W9|I1J8W9_SOYBN</v>
      </c>
      <c r="D23464" t="s">
        <v>28</v>
      </c>
      <c r="E23464">
        <v>90.35</v>
      </c>
      <c r="F23464">
        <v>363</v>
      </c>
      <c r="G23464">
        <v>35</v>
      </c>
      <c r="H23464">
        <v>0</v>
      </c>
      <c r="I23464">
        <v>64</v>
      </c>
      <c r="J23464">
        <v>1152</v>
      </c>
      <c r="K23464">
        <v>1</v>
      </c>
      <c r="L23464">
        <v>24</v>
      </c>
      <c r="M23464">
        <v>381</v>
      </c>
      <c r="N23464" t="s">
        <v>18</v>
      </c>
      <c r="O23464">
        <v>0</v>
      </c>
      <c r="P23464">
        <v>1725</v>
      </c>
    </row>
    <row r="23465" spans="1:16" x14ac:dyDescent="0.25">
      <c r="A23465" t="s">
        <v>34601</v>
      </c>
      <c r="B23465">
        <v>1314</v>
      </c>
      <c r="C23465" s="3" t="str">
        <f>HYPERLINK("http://www.uniprot.org/uniprot/G7I2H0","tr|G7I2H0|G7I2H0_MEDTR")</f>
        <v>tr|G7I2H0|G7I2H0_MEDTR</v>
      </c>
      <c r="D23465" t="s">
        <v>144</v>
      </c>
      <c r="E23465">
        <v>31.75</v>
      </c>
      <c r="F23465">
        <v>296</v>
      </c>
      <c r="G23465">
        <v>202</v>
      </c>
      <c r="H23465">
        <v>1</v>
      </c>
      <c r="I23465">
        <v>397</v>
      </c>
      <c r="J23465">
        <v>1281</v>
      </c>
      <c r="K23465">
        <v>1</v>
      </c>
      <c r="L23465">
        <v>27</v>
      </c>
      <c r="M23465">
        <v>313</v>
      </c>
      <c r="N23465" t="s">
        <v>18</v>
      </c>
      <c r="O23465" s="1">
        <v>3.4728500000000003E-24</v>
      </c>
      <c r="P23465">
        <v>297</v>
      </c>
    </row>
    <row r="23466" spans="1:16" x14ac:dyDescent="0.25">
      <c r="A23466" t="s">
        <v>34602</v>
      </c>
      <c r="B23466">
        <v>1086</v>
      </c>
      <c r="C23466" s="3" t="str">
        <f>HYPERLINK("http://www.uniprot.org/uniprot/G7ZVS3","tr|G7ZVS3|G7ZVS3_MEDTR")</f>
        <v>tr|G7ZVS3|G7ZVS3_MEDTR</v>
      </c>
      <c r="D23466" t="s">
        <v>34603</v>
      </c>
      <c r="E23466">
        <v>84.76</v>
      </c>
      <c r="F23466">
        <v>361</v>
      </c>
      <c r="G23466">
        <v>55</v>
      </c>
      <c r="H23466">
        <v>0</v>
      </c>
      <c r="I23466">
        <v>1</v>
      </c>
      <c r="J23466">
        <v>1083</v>
      </c>
      <c r="K23466">
        <v>1</v>
      </c>
      <c r="L23466">
        <v>1</v>
      </c>
      <c r="M23466">
        <v>349</v>
      </c>
      <c r="N23466" t="s">
        <v>18</v>
      </c>
      <c r="O23466" s="1">
        <v>2.26771E-169</v>
      </c>
      <c r="P23466">
        <v>1548</v>
      </c>
    </row>
    <row r="23467" spans="1:16" x14ac:dyDescent="0.25">
      <c r="A23467" t="s">
        <v>34604</v>
      </c>
      <c r="B23467">
        <v>219</v>
      </c>
      <c r="C23467" s="3" t="str">
        <f>HYPERLINK("http://www.uniprot.org/uniprot/G7JHJ2","tr|G7JHJ2|G7JHJ2_MEDTR")</f>
        <v>tr|G7JHJ2|G7JHJ2_MEDTR</v>
      </c>
      <c r="D23467" t="s">
        <v>24495</v>
      </c>
      <c r="E23467">
        <v>89.18</v>
      </c>
      <c r="F23467">
        <v>74</v>
      </c>
      <c r="G23467">
        <v>8</v>
      </c>
      <c r="H23467">
        <v>4</v>
      </c>
      <c r="I23467">
        <v>1</v>
      </c>
      <c r="J23467">
        <v>210</v>
      </c>
      <c r="K23467">
        <v>1</v>
      </c>
      <c r="L23467">
        <v>1</v>
      </c>
      <c r="M23467">
        <v>74</v>
      </c>
      <c r="N23467" t="s">
        <v>18</v>
      </c>
      <c r="O23467" s="1">
        <v>2.2922399999999999E-26</v>
      </c>
      <c r="P23467">
        <v>309</v>
      </c>
    </row>
    <row r="23468" spans="1:16" x14ac:dyDescent="0.25">
      <c r="A23468" t="s">
        <v>34605</v>
      </c>
      <c r="B23468">
        <v>879</v>
      </c>
      <c r="C23468" s="3" t="str">
        <f>HYPERLINK("http://www.uniprot.org/uniprot/G7IHQ9","tr|G7IHQ9|G7IHQ9_MEDTR")</f>
        <v>tr|G7IHQ9|G7IHQ9_MEDTR</v>
      </c>
      <c r="D23468" t="s">
        <v>34606</v>
      </c>
      <c r="E23468">
        <v>88.52</v>
      </c>
      <c r="F23468">
        <v>305</v>
      </c>
      <c r="G23468">
        <v>35</v>
      </c>
      <c r="H23468">
        <v>13</v>
      </c>
      <c r="I23468">
        <v>1</v>
      </c>
      <c r="J23468">
        <v>876</v>
      </c>
      <c r="K23468">
        <v>1</v>
      </c>
      <c r="L23468">
        <v>367</v>
      </c>
      <c r="M23468">
        <v>671</v>
      </c>
      <c r="N23468" t="s">
        <v>18</v>
      </c>
      <c r="O23468" s="1">
        <v>4.5274099999999999E-148</v>
      </c>
      <c r="P23468">
        <v>1363</v>
      </c>
    </row>
    <row r="23469" spans="1:16" x14ac:dyDescent="0.25">
      <c r="A23469" t="s">
        <v>34607</v>
      </c>
      <c r="B23469">
        <v>1092</v>
      </c>
      <c r="C23469" s="3" t="str">
        <f>HYPERLINK("http://www.uniprot.org/uniprot/G7IMD6","tr|G7IMD6|G7IMD6_MEDTR")</f>
        <v>tr|G7IMD6|G7IMD6_MEDTR</v>
      </c>
      <c r="D23469" t="s">
        <v>29995</v>
      </c>
      <c r="E23469">
        <v>72.94</v>
      </c>
      <c r="F23469">
        <v>340</v>
      </c>
      <c r="G23469">
        <v>92</v>
      </c>
      <c r="H23469">
        <v>2</v>
      </c>
      <c r="I23469">
        <v>1</v>
      </c>
      <c r="J23469">
        <v>1014</v>
      </c>
      <c r="K23469">
        <v>1</v>
      </c>
      <c r="L23469">
        <v>1</v>
      </c>
      <c r="M23469">
        <v>330</v>
      </c>
      <c r="N23469" t="s">
        <v>18</v>
      </c>
      <c r="O23469" s="1">
        <v>5.3257300000000001E-134</v>
      </c>
      <c r="P23469">
        <v>1243</v>
      </c>
    </row>
    <row r="23470" spans="1:16" x14ac:dyDescent="0.25">
      <c r="A23470" t="s">
        <v>34608</v>
      </c>
      <c r="B23470">
        <v>951</v>
      </c>
      <c r="C23470" s="3" t="str">
        <f>HYPERLINK("http://www.uniprot.org/uniprot/G7IJ15","tr|G7IJ15|G7IJ15_MEDTR")</f>
        <v>tr|G7IJ15|G7IJ15_MEDTR</v>
      </c>
      <c r="D23470" t="s">
        <v>495</v>
      </c>
      <c r="E23470">
        <v>28.85</v>
      </c>
      <c r="F23470">
        <v>305</v>
      </c>
      <c r="G23470">
        <v>217</v>
      </c>
      <c r="H23470">
        <v>40</v>
      </c>
      <c r="I23470">
        <v>139</v>
      </c>
      <c r="J23470">
        <v>933</v>
      </c>
      <c r="K23470">
        <v>1</v>
      </c>
      <c r="L23470">
        <v>22</v>
      </c>
      <c r="M23470">
        <v>306</v>
      </c>
      <c r="N23470" t="s">
        <v>18</v>
      </c>
      <c r="O23470" s="1">
        <v>1.5162199999999999E-22</v>
      </c>
      <c r="P23470">
        <v>281</v>
      </c>
    </row>
    <row r="23471" spans="1:16" x14ac:dyDescent="0.25">
      <c r="A23471" t="s">
        <v>34609</v>
      </c>
      <c r="B23471">
        <v>261</v>
      </c>
      <c r="C23471" s="3" t="str">
        <f>HYPERLINK("http://www.uniprot.org/uniprot/G7KYM5","tr|G7KYM5|G7KYM5_MEDTR")</f>
        <v>tr|G7KYM5|G7KYM5_MEDTR</v>
      </c>
      <c r="D23471" t="s">
        <v>28141</v>
      </c>
      <c r="E23471">
        <v>68.959999999999994</v>
      </c>
      <c r="F23471">
        <v>87</v>
      </c>
      <c r="G23471">
        <v>27</v>
      </c>
      <c r="H23471">
        <v>1</v>
      </c>
      <c r="I23471">
        <v>1</v>
      </c>
      <c r="J23471">
        <v>258</v>
      </c>
      <c r="K23471">
        <v>1</v>
      </c>
      <c r="L23471">
        <v>267</v>
      </c>
      <c r="M23471">
        <v>353</v>
      </c>
      <c r="N23471" t="s">
        <v>18</v>
      </c>
      <c r="O23471" s="1">
        <v>1.5151899999999999E-22</v>
      </c>
      <c r="P23471">
        <v>276</v>
      </c>
    </row>
    <row r="23472" spans="1:16" x14ac:dyDescent="0.25">
      <c r="A23472" t="s">
        <v>34610</v>
      </c>
      <c r="B23472">
        <v>987</v>
      </c>
      <c r="C23472" s="3" t="str">
        <f>HYPERLINK("http://www.uniprot.org/uniprot/G7ZW64","tr|G7ZW64|G7ZW64_MEDTR")</f>
        <v>tr|G7ZW64|G7ZW64_MEDTR</v>
      </c>
      <c r="D23472" t="s">
        <v>34611</v>
      </c>
      <c r="E23472">
        <v>85.97</v>
      </c>
      <c r="F23472">
        <v>328</v>
      </c>
      <c r="G23472">
        <v>46</v>
      </c>
      <c r="H23472">
        <v>0</v>
      </c>
      <c r="I23472">
        <v>1</v>
      </c>
      <c r="J23472">
        <v>984</v>
      </c>
      <c r="K23472">
        <v>1</v>
      </c>
      <c r="L23472">
        <v>1</v>
      </c>
      <c r="M23472">
        <v>328</v>
      </c>
      <c r="N23472" t="s">
        <v>18</v>
      </c>
      <c r="O23472" s="1">
        <v>5.8591300000000001E-158</v>
      </c>
      <c r="P23472">
        <v>1449</v>
      </c>
    </row>
    <row r="23473" spans="1:16" x14ac:dyDescent="0.25">
      <c r="A23473" t="s">
        <v>34612</v>
      </c>
      <c r="B23473">
        <v>471</v>
      </c>
      <c r="C23473" s="3" t="str">
        <f>HYPERLINK("http://www.uniprot.org/uniprot/G7L2Z5","tr|G7L2Z5|G7L2Z5_MEDTR")</f>
        <v>tr|G7L2Z5|G7L2Z5_MEDTR</v>
      </c>
      <c r="D23473" t="s">
        <v>4252</v>
      </c>
      <c r="E23473">
        <v>62.68</v>
      </c>
      <c r="F23473">
        <v>67</v>
      </c>
      <c r="G23473">
        <v>25</v>
      </c>
      <c r="H23473">
        <v>1</v>
      </c>
      <c r="I23473">
        <v>262</v>
      </c>
      <c r="J23473">
        <v>459</v>
      </c>
      <c r="K23473">
        <v>1</v>
      </c>
      <c r="L23473">
        <v>286</v>
      </c>
      <c r="M23473">
        <v>352</v>
      </c>
      <c r="N23473" t="s">
        <v>18</v>
      </c>
      <c r="O23473" s="1">
        <v>5.2016399999999999E-15</v>
      </c>
      <c r="P23473">
        <v>211</v>
      </c>
    </row>
    <row r="23474" spans="1:16" x14ac:dyDescent="0.25">
      <c r="A23474" t="s">
        <v>34613</v>
      </c>
      <c r="B23474">
        <v>1563</v>
      </c>
      <c r="C23474" s="3" t="str">
        <f>HYPERLINK("http://www.uniprot.org/uniprot/G7L0Q4","tr|G7L0Q4|G7L0Q4_MEDTR")</f>
        <v>tr|G7L0Q4|G7L0Q4_MEDTR</v>
      </c>
      <c r="D23474" t="s">
        <v>34614</v>
      </c>
      <c r="E23474">
        <v>89.03</v>
      </c>
      <c r="F23474">
        <v>520</v>
      </c>
      <c r="G23474">
        <v>57</v>
      </c>
      <c r="H23474">
        <v>0</v>
      </c>
      <c r="I23474">
        <v>1</v>
      </c>
      <c r="J23474">
        <v>1560</v>
      </c>
      <c r="K23474">
        <v>1</v>
      </c>
      <c r="L23474">
        <v>1</v>
      </c>
      <c r="M23474">
        <v>520</v>
      </c>
      <c r="N23474" t="s">
        <v>18</v>
      </c>
      <c r="O23474">
        <v>0</v>
      </c>
      <c r="P23474">
        <v>2289</v>
      </c>
    </row>
    <row r="23475" spans="1:16" x14ac:dyDescent="0.25">
      <c r="A23475" t="s">
        <v>34615</v>
      </c>
      <c r="B23475">
        <v>3051</v>
      </c>
      <c r="C23475" s="3" t="str">
        <f>HYPERLINK("http://www.uniprot.org/uniprot/G7KX95","tr|G7KX95|G7KX95_MEDTR")</f>
        <v>tr|G7KX95|G7KX95_MEDTR</v>
      </c>
      <c r="D23475" t="s">
        <v>34616</v>
      </c>
      <c r="E23475">
        <v>86.91</v>
      </c>
      <c r="F23475">
        <v>1039</v>
      </c>
      <c r="G23475">
        <v>136</v>
      </c>
      <c r="H23475">
        <v>23</v>
      </c>
      <c r="I23475">
        <v>1</v>
      </c>
      <c r="J23475">
        <v>3048</v>
      </c>
      <c r="K23475">
        <v>1</v>
      </c>
      <c r="L23475">
        <v>46</v>
      </c>
      <c r="M23475">
        <v>1082</v>
      </c>
      <c r="N23475" t="s">
        <v>18</v>
      </c>
      <c r="O23475">
        <v>0</v>
      </c>
      <c r="P23475">
        <v>4728</v>
      </c>
    </row>
    <row r="23476" spans="1:16" x14ac:dyDescent="0.25">
      <c r="A23476" t="s">
        <v>34617</v>
      </c>
      <c r="B23476">
        <v>1647</v>
      </c>
      <c r="C23476" s="3" t="str">
        <f>HYPERLINK("http://www.uniprot.org/uniprot/G7IE86","tr|G7IE86|G7IE86_MEDTR")</f>
        <v>tr|G7IE86|G7IE86_MEDTR</v>
      </c>
      <c r="D23476" t="s">
        <v>34618</v>
      </c>
      <c r="E23476">
        <v>91.03</v>
      </c>
      <c r="F23476">
        <v>524</v>
      </c>
      <c r="G23476">
        <v>47</v>
      </c>
      <c r="H23476">
        <v>0</v>
      </c>
      <c r="I23476">
        <v>1</v>
      </c>
      <c r="J23476">
        <v>1572</v>
      </c>
      <c r="K23476">
        <v>1</v>
      </c>
      <c r="L23476">
        <v>1</v>
      </c>
      <c r="M23476">
        <v>524</v>
      </c>
      <c r="N23476" t="s">
        <v>18</v>
      </c>
      <c r="O23476">
        <v>0</v>
      </c>
      <c r="P23476">
        <v>2486</v>
      </c>
    </row>
    <row r="23477" spans="1:16" x14ac:dyDescent="0.25">
      <c r="A23477" t="s">
        <v>34619</v>
      </c>
      <c r="B23477">
        <v>861</v>
      </c>
      <c r="C23477" s="3" t="str">
        <f>HYPERLINK("http://www.uniprot.org/uniprot/K7M5H9","tr|K7M5H9|K7M5H9_SOYBN")</f>
        <v>tr|K7M5H9|K7M5H9_SOYBN</v>
      </c>
      <c r="D23477" t="s">
        <v>28</v>
      </c>
      <c r="E23477">
        <v>63.01</v>
      </c>
      <c r="F23477">
        <v>338</v>
      </c>
      <c r="G23477">
        <v>125</v>
      </c>
      <c r="H23477">
        <v>60</v>
      </c>
      <c r="I23477">
        <v>1</v>
      </c>
      <c r="J23477">
        <v>834</v>
      </c>
      <c r="K23477">
        <v>1</v>
      </c>
      <c r="L23477">
        <v>48</v>
      </c>
      <c r="M23477">
        <v>385</v>
      </c>
      <c r="N23477" t="s">
        <v>18</v>
      </c>
      <c r="O23477" s="1">
        <v>1.6141600000000001E-110</v>
      </c>
      <c r="P23477">
        <v>1039</v>
      </c>
    </row>
    <row r="23478" spans="1:16" x14ac:dyDescent="0.25">
      <c r="A23478" t="s">
        <v>34620</v>
      </c>
      <c r="B23478">
        <v>1962</v>
      </c>
      <c r="C23478" s="3" t="str">
        <f>HYPERLINK("http://www.uniprot.org/uniprot/G7IBJ4","tr|G7IBJ4|G7IBJ4_MEDTR")</f>
        <v>tr|G7IBJ4|G7IBJ4_MEDTR</v>
      </c>
      <c r="D23478" t="s">
        <v>34621</v>
      </c>
      <c r="E23478">
        <v>87.63</v>
      </c>
      <c r="F23478">
        <v>574</v>
      </c>
      <c r="G23478">
        <v>71</v>
      </c>
      <c r="H23478">
        <v>1</v>
      </c>
      <c r="I23478">
        <v>238</v>
      </c>
      <c r="J23478">
        <v>1956</v>
      </c>
      <c r="K23478">
        <v>1</v>
      </c>
      <c r="L23478">
        <v>137</v>
      </c>
      <c r="M23478">
        <v>709</v>
      </c>
      <c r="N23478" t="s">
        <v>18</v>
      </c>
      <c r="O23478">
        <v>0</v>
      </c>
      <c r="P23478">
        <v>2654</v>
      </c>
    </row>
    <row r="23479" spans="1:16" x14ac:dyDescent="0.25">
      <c r="A23479" t="s">
        <v>34622</v>
      </c>
      <c r="B23479">
        <v>1155</v>
      </c>
      <c r="C23479" s="3" t="str">
        <f>HYPERLINK("http://www.uniprot.org/uniprot/G7JBP1","tr|G7JBP1|G7JBP1_MEDTR")</f>
        <v>tr|G7JBP1|G7JBP1_MEDTR</v>
      </c>
      <c r="D23479" t="s">
        <v>34623</v>
      </c>
      <c r="E23479">
        <v>85.34</v>
      </c>
      <c r="F23479">
        <v>382</v>
      </c>
      <c r="G23479">
        <v>56</v>
      </c>
      <c r="H23479">
        <v>0</v>
      </c>
      <c r="I23479">
        <v>7</v>
      </c>
      <c r="J23479">
        <v>1152</v>
      </c>
      <c r="K23479">
        <v>1</v>
      </c>
      <c r="L23479">
        <v>2</v>
      </c>
      <c r="M23479">
        <v>381</v>
      </c>
      <c r="N23479" t="s">
        <v>18</v>
      </c>
      <c r="O23479">
        <v>0</v>
      </c>
      <c r="P23479">
        <v>1668</v>
      </c>
    </row>
    <row r="23480" spans="1:16" x14ac:dyDescent="0.25">
      <c r="A23480" t="s">
        <v>34624</v>
      </c>
      <c r="B23480">
        <v>1599</v>
      </c>
      <c r="C23480" s="3" t="str">
        <f>HYPERLINK("http://www.uniprot.org/uniprot/I1KCI8","tr|I1KCI8|I1KCI8_SOYBN")</f>
        <v>tr|I1KCI8|I1KCI8_SOYBN</v>
      </c>
      <c r="D23480" t="s">
        <v>28</v>
      </c>
      <c r="E23480">
        <v>90.41</v>
      </c>
      <c r="F23480">
        <v>532</v>
      </c>
      <c r="G23480">
        <v>51</v>
      </c>
      <c r="H23480">
        <v>0</v>
      </c>
      <c r="I23480">
        <v>1</v>
      </c>
      <c r="J23480">
        <v>1596</v>
      </c>
      <c r="K23480">
        <v>1</v>
      </c>
      <c r="L23480">
        <v>1</v>
      </c>
      <c r="M23480">
        <v>531</v>
      </c>
      <c r="N23480" t="s">
        <v>18</v>
      </c>
      <c r="O23480">
        <v>0</v>
      </c>
      <c r="P23480">
        <v>2540</v>
      </c>
    </row>
    <row r="23481" spans="1:16" x14ac:dyDescent="0.25">
      <c r="A23481" t="s">
        <v>34625</v>
      </c>
      <c r="B23481">
        <v>207</v>
      </c>
      <c r="C23481" s="3" t="str">
        <f>HYPERLINK("http://www.uniprot.org/uniprot/I3SFZ2","tr|I3SFZ2|I3SFZ2_MEDTR")</f>
        <v>tr|I3SFZ2|I3SFZ2_MEDTR</v>
      </c>
      <c r="D23481" t="s">
        <v>386</v>
      </c>
      <c r="E23481">
        <v>94.02</v>
      </c>
      <c r="F23481">
        <v>67</v>
      </c>
      <c r="G23481">
        <v>4</v>
      </c>
      <c r="H23481">
        <v>0</v>
      </c>
      <c r="I23481">
        <v>1</v>
      </c>
      <c r="J23481">
        <v>201</v>
      </c>
      <c r="K23481">
        <v>1</v>
      </c>
      <c r="L23481">
        <v>1</v>
      </c>
      <c r="M23481">
        <v>67</v>
      </c>
      <c r="N23481" t="s">
        <v>18</v>
      </c>
      <c r="O23481" s="1">
        <v>6.9551599999999996E-28</v>
      </c>
      <c r="P23481">
        <v>322</v>
      </c>
    </row>
    <row r="23482" spans="1:16" x14ac:dyDescent="0.25">
      <c r="A23482" t="s">
        <v>34626</v>
      </c>
      <c r="B23482">
        <v>909</v>
      </c>
      <c r="C23482" s="3" t="str">
        <f>HYPERLINK("http://www.uniprot.org/uniprot/G7JCS2","tr|G7JCS2|G7JCS2_MEDTR")</f>
        <v>tr|G7JCS2|G7JCS2_MEDTR</v>
      </c>
      <c r="D23482" t="s">
        <v>34627</v>
      </c>
      <c r="E23482">
        <v>86.75</v>
      </c>
      <c r="F23482">
        <v>302</v>
      </c>
      <c r="G23482">
        <v>40</v>
      </c>
      <c r="H23482">
        <v>0</v>
      </c>
      <c r="I23482">
        <v>1</v>
      </c>
      <c r="J23482">
        <v>906</v>
      </c>
      <c r="K23482">
        <v>1</v>
      </c>
      <c r="L23482">
        <v>1</v>
      </c>
      <c r="M23482">
        <v>300</v>
      </c>
      <c r="N23482" t="s">
        <v>18</v>
      </c>
      <c r="O23482" s="1">
        <v>3.1943600000000001E-152</v>
      </c>
      <c r="P23482">
        <v>1399</v>
      </c>
    </row>
    <row r="23483" spans="1:16" x14ac:dyDescent="0.25">
      <c r="A23483" t="s">
        <v>34628</v>
      </c>
      <c r="B23483">
        <v>1803</v>
      </c>
      <c r="C23483" s="3" t="str">
        <f>HYPERLINK("http://www.uniprot.org/uniprot/I1K4W4","tr|I1K4W4|I1K4W4_SOYBN")</f>
        <v>tr|I1K4W4|I1K4W4_SOYBN</v>
      </c>
      <c r="D23483" t="s">
        <v>28</v>
      </c>
      <c r="E23483">
        <v>54.26</v>
      </c>
      <c r="F23483">
        <v>656</v>
      </c>
      <c r="G23483">
        <v>300</v>
      </c>
      <c r="H23483">
        <v>56</v>
      </c>
      <c r="I23483">
        <v>1</v>
      </c>
      <c r="J23483">
        <v>1800</v>
      </c>
      <c r="K23483">
        <v>1</v>
      </c>
      <c r="L23483">
        <v>1</v>
      </c>
      <c r="M23483">
        <v>618</v>
      </c>
      <c r="N23483" t="s">
        <v>18</v>
      </c>
      <c r="O23483" s="1">
        <v>1.0943000000000001E-170</v>
      </c>
      <c r="P23483">
        <v>1562</v>
      </c>
    </row>
    <row r="23484" spans="1:16" x14ac:dyDescent="0.25">
      <c r="A23484" t="s">
        <v>34629</v>
      </c>
      <c r="B23484">
        <v>1404</v>
      </c>
      <c r="C23484" s="3" t="str">
        <f>HYPERLINK("http://www.uniprot.org/uniprot/K7LP67","tr|K7LP67|K7LP67_SOYBN")</f>
        <v>tr|K7LP67|K7LP67_SOYBN</v>
      </c>
      <c r="D23484" t="s">
        <v>28</v>
      </c>
      <c r="E23484">
        <v>75.099999999999994</v>
      </c>
      <c r="F23484">
        <v>474</v>
      </c>
      <c r="G23484">
        <v>118</v>
      </c>
      <c r="H23484">
        <v>9</v>
      </c>
      <c r="I23484">
        <v>7</v>
      </c>
      <c r="J23484">
        <v>1401</v>
      </c>
      <c r="K23484">
        <v>1</v>
      </c>
      <c r="L23484">
        <v>10</v>
      </c>
      <c r="M23484">
        <v>474</v>
      </c>
      <c r="N23484" t="s">
        <v>18</v>
      </c>
      <c r="O23484">
        <v>0</v>
      </c>
      <c r="P23484">
        <v>1801</v>
      </c>
    </row>
    <row r="23485" spans="1:16" x14ac:dyDescent="0.25">
      <c r="A23485" t="s">
        <v>34630</v>
      </c>
      <c r="B23485">
        <v>2232</v>
      </c>
      <c r="C23485" s="3" t="str">
        <f>HYPERLINK("http://www.uniprot.org/uniprot/K7KQA4","tr|K7KQA4|K7KQA4_SOYBN")</f>
        <v>tr|K7KQA4|K7KQA4_SOYBN</v>
      </c>
      <c r="D23485" t="s">
        <v>28</v>
      </c>
      <c r="E23485">
        <v>73.930000000000007</v>
      </c>
      <c r="F23485">
        <v>752</v>
      </c>
      <c r="G23485">
        <v>196</v>
      </c>
      <c r="H23485">
        <v>9</v>
      </c>
      <c r="I23485">
        <v>1</v>
      </c>
      <c r="J23485">
        <v>2229</v>
      </c>
      <c r="K23485">
        <v>1</v>
      </c>
      <c r="L23485">
        <v>1</v>
      </c>
      <c r="M23485">
        <v>746</v>
      </c>
      <c r="N23485" t="s">
        <v>18</v>
      </c>
      <c r="O23485">
        <v>0</v>
      </c>
      <c r="P23485">
        <v>2740</v>
      </c>
    </row>
    <row r="23486" spans="1:16" x14ac:dyDescent="0.25">
      <c r="A23486" t="s">
        <v>34631</v>
      </c>
      <c r="B23486">
        <v>1005</v>
      </c>
      <c r="C23486" s="3" t="str">
        <f>HYPERLINK("http://www.uniprot.org/uniprot/G7JT37","tr|G7JT37|G7JT37_MEDTR")</f>
        <v>tr|G7JT37|G7JT37_MEDTR</v>
      </c>
      <c r="D23486" t="s">
        <v>34632</v>
      </c>
      <c r="E23486">
        <v>74.62</v>
      </c>
      <c r="F23486">
        <v>331</v>
      </c>
      <c r="G23486">
        <v>84</v>
      </c>
      <c r="H23486">
        <v>2</v>
      </c>
      <c r="I23486">
        <v>13</v>
      </c>
      <c r="J23486">
        <v>999</v>
      </c>
      <c r="K23486">
        <v>1</v>
      </c>
      <c r="L23486">
        <v>4</v>
      </c>
      <c r="M23486">
        <v>334</v>
      </c>
      <c r="N23486" t="s">
        <v>18</v>
      </c>
      <c r="O23486" s="1">
        <v>1.0044E-136</v>
      </c>
      <c r="P23486">
        <v>1266</v>
      </c>
    </row>
    <row r="23487" spans="1:16" x14ac:dyDescent="0.25">
      <c r="A23487" t="s">
        <v>34633</v>
      </c>
      <c r="B23487">
        <v>2331</v>
      </c>
      <c r="C23487" s="3" t="str">
        <f>HYPERLINK("http://www.uniprot.org/uniprot/G7JHR5","tr|G7JHR5|G7JHR5_MEDTR")</f>
        <v>tr|G7JHR5|G7JHR5_MEDTR</v>
      </c>
      <c r="D23487" t="s">
        <v>34634</v>
      </c>
      <c r="E23487">
        <v>81.3</v>
      </c>
      <c r="F23487">
        <v>781</v>
      </c>
      <c r="G23487">
        <v>146</v>
      </c>
      <c r="H23487">
        <v>5</v>
      </c>
      <c r="I23487">
        <v>1</v>
      </c>
      <c r="J23487">
        <v>2328</v>
      </c>
      <c r="K23487">
        <v>1</v>
      </c>
      <c r="L23487">
        <v>1</v>
      </c>
      <c r="M23487">
        <v>776</v>
      </c>
      <c r="N23487" t="s">
        <v>18</v>
      </c>
      <c r="O23487">
        <v>0</v>
      </c>
      <c r="P23487">
        <v>3267</v>
      </c>
    </row>
    <row r="23488" spans="1:16" x14ac:dyDescent="0.25">
      <c r="A23488" t="s">
        <v>34635</v>
      </c>
      <c r="B23488">
        <v>2265</v>
      </c>
      <c r="C23488" s="3" t="str">
        <f>HYPERLINK("http://www.uniprot.org/uniprot/A5BE46","tr|A5BE46|A5BE46_VITVI")</f>
        <v>tr|A5BE46|A5BE46_VITVI</v>
      </c>
      <c r="D23488" t="s">
        <v>462</v>
      </c>
      <c r="E23488">
        <v>79.73</v>
      </c>
      <c r="F23488">
        <v>760</v>
      </c>
      <c r="G23488">
        <v>154</v>
      </c>
      <c r="H23488">
        <v>7</v>
      </c>
      <c r="I23488">
        <v>1</v>
      </c>
      <c r="J23488">
        <v>2259</v>
      </c>
      <c r="K23488">
        <v>1</v>
      </c>
      <c r="L23488">
        <v>594</v>
      </c>
      <c r="M23488">
        <v>1353</v>
      </c>
      <c r="N23488" t="s">
        <v>18</v>
      </c>
      <c r="O23488">
        <v>0</v>
      </c>
      <c r="P23488">
        <v>3239</v>
      </c>
    </row>
    <row r="23489" spans="1:16" x14ac:dyDescent="0.25">
      <c r="A23489" t="s">
        <v>34636</v>
      </c>
      <c r="B23489">
        <v>1542</v>
      </c>
      <c r="C23489" s="3" t="str">
        <f>HYPERLINK("http://www.uniprot.org/uniprot/G7JYM5","tr|G7JYM5|G7JYM5_MEDTR")</f>
        <v>tr|G7JYM5|G7JYM5_MEDTR</v>
      </c>
      <c r="D23489" t="s">
        <v>34637</v>
      </c>
      <c r="E23489">
        <v>77.790000000000006</v>
      </c>
      <c r="F23489">
        <v>518</v>
      </c>
      <c r="G23489">
        <v>115</v>
      </c>
      <c r="H23489">
        <v>5</v>
      </c>
      <c r="I23489">
        <v>1</v>
      </c>
      <c r="J23489">
        <v>1539</v>
      </c>
      <c r="K23489">
        <v>1</v>
      </c>
      <c r="L23489">
        <v>1</v>
      </c>
      <c r="M23489">
        <v>517</v>
      </c>
      <c r="N23489" t="s">
        <v>18</v>
      </c>
      <c r="O23489">
        <v>0</v>
      </c>
      <c r="P23489">
        <v>2094</v>
      </c>
    </row>
    <row r="23490" spans="1:16" x14ac:dyDescent="0.25">
      <c r="A23490" t="s">
        <v>34638</v>
      </c>
      <c r="B23490">
        <v>1875</v>
      </c>
      <c r="C23490" s="3" t="str">
        <f>HYPERLINK("http://www.uniprot.org/uniprot/I1MPJ5","tr|I1MPJ5|I1MPJ5_SOYBN")</f>
        <v>tr|I1MPJ5|I1MPJ5_SOYBN</v>
      </c>
      <c r="D23490" t="s">
        <v>28</v>
      </c>
      <c r="E23490">
        <v>57.62</v>
      </c>
      <c r="F23490">
        <v>682</v>
      </c>
      <c r="G23490">
        <v>289</v>
      </c>
      <c r="H23490">
        <v>58</v>
      </c>
      <c r="I23490">
        <v>1</v>
      </c>
      <c r="J23490">
        <v>1872</v>
      </c>
      <c r="K23490">
        <v>1</v>
      </c>
      <c r="L23490">
        <v>1</v>
      </c>
      <c r="M23490">
        <v>657</v>
      </c>
      <c r="N23490" t="s">
        <v>18</v>
      </c>
      <c r="O23490">
        <v>0</v>
      </c>
      <c r="P23490">
        <v>1656</v>
      </c>
    </row>
    <row r="23491" spans="1:16" x14ac:dyDescent="0.25">
      <c r="A23491" t="s">
        <v>34639</v>
      </c>
      <c r="B23491">
        <v>1203</v>
      </c>
      <c r="C23491" s="3" t="str">
        <f>HYPERLINK("http://www.uniprot.org/uniprot/G7ZVT5","tr|G7ZVT5|G7ZVT5_MEDTR")</f>
        <v>tr|G7ZVT5|G7ZVT5_MEDTR</v>
      </c>
      <c r="D23491" t="s">
        <v>34640</v>
      </c>
      <c r="E23491">
        <v>87.59</v>
      </c>
      <c r="F23491">
        <v>387</v>
      </c>
      <c r="G23491">
        <v>48</v>
      </c>
      <c r="H23491">
        <v>0</v>
      </c>
      <c r="I23491">
        <v>40</v>
      </c>
      <c r="J23491">
        <v>1200</v>
      </c>
      <c r="K23491">
        <v>1</v>
      </c>
      <c r="L23491">
        <v>16</v>
      </c>
      <c r="M23491">
        <v>401</v>
      </c>
      <c r="N23491" t="s">
        <v>18</v>
      </c>
      <c r="O23491">
        <v>0</v>
      </c>
      <c r="P23491">
        <v>1791</v>
      </c>
    </row>
    <row r="23492" spans="1:16" x14ac:dyDescent="0.25">
      <c r="A23492" t="s">
        <v>34641</v>
      </c>
      <c r="B23492">
        <v>564</v>
      </c>
      <c r="C23492" s="3" t="str">
        <f>HYPERLINK("http://www.uniprot.org/uniprot/D7SYI5","tr|D7SYI5|D7SYI5_VITVI")</f>
        <v>tr|D7SYI5|D7SYI5_VITVI</v>
      </c>
      <c r="D23492" t="s">
        <v>17157</v>
      </c>
      <c r="E23492">
        <v>59.72</v>
      </c>
      <c r="F23492">
        <v>144</v>
      </c>
      <c r="G23492">
        <v>58</v>
      </c>
      <c r="H23492">
        <v>0</v>
      </c>
      <c r="I23492">
        <v>124</v>
      </c>
      <c r="J23492">
        <v>555</v>
      </c>
      <c r="K23492">
        <v>1</v>
      </c>
      <c r="L23492">
        <v>80</v>
      </c>
      <c r="M23492">
        <v>223</v>
      </c>
      <c r="N23492" t="s">
        <v>18</v>
      </c>
      <c r="O23492" s="1">
        <v>9.4329699999999993E-40</v>
      </c>
      <c r="P23492">
        <v>425</v>
      </c>
    </row>
    <row r="23493" spans="1:16" x14ac:dyDescent="0.25">
      <c r="A23493" t="s">
        <v>34642</v>
      </c>
      <c r="B23493">
        <v>858</v>
      </c>
      <c r="C23493" s="3" t="str">
        <f>HYPERLINK("http://www.uniprot.org/uniprot/G7IHQ9","tr|G7IHQ9|G7IHQ9_MEDTR")</f>
        <v>tr|G7IHQ9|G7IHQ9_MEDTR</v>
      </c>
      <c r="D23493" t="s">
        <v>34606</v>
      </c>
      <c r="E23493">
        <v>85.25</v>
      </c>
      <c r="F23493">
        <v>156</v>
      </c>
      <c r="G23493">
        <v>23</v>
      </c>
      <c r="H23493">
        <v>0</v>
      </c>
      <c r="I23493">
        <v>376</v>
      </c>
      <c r="J23493">
        <v>843</v>
      </c>
      <c r="K23493">
        <v>1</v>
      </c>
      <c r="L23493">
        <v>30</v>
      </c>
      <c r="M23493">
        <v>185</v>
      </c>
      <c r="N23493" t="s">
        <v>18</v>
      </c>
      <c r="O23493" s="1">
        <v>3.1646799999999999E-66</v>
      </c>
      <c r="P23493">
        <v>657</v>
      </c>
    </row>
    <row r="23494" spans="1:16" x14ac:dyDescent="0.25">
      <c r="A23494" t="s">
        <v>34643</v>
      </c>
      <c r="B23494">
        <v>3615</v>
      </c>
      <c r="C23494" s="3" t="str">
        <f>HYPERLINK("http://www.uniprot.org/uniprot/I1MJC0","tr|I1MJC0|I1MJC0_SOYBN")</f>
        <v>tr|I1MJC0|I1MJC0_SOYBN</v>
      </c>
      <c r="D23494" t="s">
        <v>71</v>
      </c>
      <c r="E23494">
        <v>74.569999999999993</v>
      </c>
      <c r="F23494">
        <v>1243</v>
      </c>
      <c r="G23494">
        <v>316</v>
      </c>
      <c r="H23494">
        <v>46</v>
      </c>
      <c r="I23494">
        <v>1</v>
      </c>
      <c r="J23494">
        <v>3591</v>
      </c>
      <c r="K23494">
        <v>1</v>
      </c>
      <c r="L23494">
        <v>15</v>
      </c>
      <c r="M23494">
        <v>1247</v>
      </c>
      <c r="N23494" t="s">
        <v>18</v>
      </c>
      <c r="O23494">
        <v>0</v>
      </c>
      <c r="P23494">
        <v>4637</v>
      </c>
    </row>
    <row r="23495" spans="1:16" x14ac:dyDescent="0.25">
      <c r="A23495" t="s">
        <v>34644</v>
      </c>
      <c r="B23495">
        <v>354</v>
      </c>
      <c r="C23495" s="3" t="str">
        <f>HYPERLINK("http://www.uniprot.org/uniprot/G7JG13","tr|G7JG13|G7JG13_MEDTR")</f>
        <v>tr|G7JG13|G7JG13_MEDTR</v>
      </c>
      <c r="D23495" t="s">
        <v>34645</v>
      </c>
      <c r="E23495">
        <v>84.44</v>
      </c>
      <c r="F23495">
        <v>135</v>
      </c>
      <c r="G23495">
        <v>21</v>
      </c>
      <c r="H23495">
        <v>18</v>
      </c>
      <c r="I23495">
        <v>1</v>
      </c>
      <c r="J23495">
        <v>351</v>
      </c>
      <c r="K23495">
        <v>1</v>
      </c>
      <c r="L23495">
        <v>1</v>
      </c>
      <c r="M23495">
        <v>135</v>
      </c>
      <c r="N23495" t="s">
        <v>18</v>
      </c>
      <c r="O23495" s="1">
        <v>2.5146200000000001E-57</v>
      </c>
      <c r="P23495">
        <v>576</v>
      </c>
    </row>
    <row r="23496" spans="1:16" x14ac:dyDescent="0.25">
      <c r="A23496" t="s">
        <v>34646</v>
      </c>
      <c r="B23496">
        <v>1851</v>
      </c>
      <c r="C23496" s="3" t="str">
        <f>HYPERLINK("http://www.uniprot.org/uniprot/G7K1U1","tr|G7K1U1|G7K1U1_MEDTR")</f>
        <v>tr|G7K1U1|G7K1U1_MEDTR</v>
      </c>
      <c r="D23496" t="s">
        <v>3172</v>
      </c>
      <c r="E23496">
        <v>74.540000000000006</v>
      </c>
      <c r="F23496">
        <v>605</v>
      </c>
      <c r="G23496">
        <v>154</v>
      </c>
      <c r="H23496">
        <v>4</v>
      </c>
      <c r="I23496">
        <v>43</v>
      </c>
      <c r="J23496">
        <v>1845</v>
      </c>
      <c r="K23496">
        <v>1</v>
      </c>
      <c r="L23496">
        <v>18</v>
      </c>
      <c r="M23496">
        <v>606</v>
      </c>
      <c r="N23496" t="s">
        <v>18</v>
      </c>
      <c r="O23496">
        <v>0</v>
      </c>
      <c r="P23496">
        <v>2236</v>
      </c>
    </row>
    <row r="23497" spans="1:16" x14ac:dyDescent="0.25">
      <c r="A23497" t="s">
        <v>34647</v>
      </c>
      <c r="B23497">
        <v>618</v>
      </c>
      <c r="C23497" s="3" t="str">
        <f>HYPERLINK("http://www.uniprot.org/uniprot/Q40211","tr|Q40211|Q40211_LOTJA")</f>
        <v>tr|Q40211|Q40211_LOTJA</v>
      </c>
      <c r="D23497" t="s">
        <v>34648</v>
      </c>
      <c r="E23497">
        <v>96.09</v>
      </c>
      <c r="F23497">
        <v>205</v>
      </c>
      <c r="G23497">
        <v>8</v>
      </c>
      <c r="H23497">
        <v>0</v>
      </c>
      <c r="I23497">
        <v>1</v>
      </c>
      <c r="J23497">
        <v>615</v>
      </c>
      <c r="K23497">
        <v>1</v>
      </c>
      <c r="L23497">
        <v>1</v>
      </c>
      <c r="M23497">
        <v>205</v>
      </c>
      <c r="N23497" t="s">
        <v>18</v>
      </c>
      <c r="O23497" s="1">
        <v>1.20025E-111</v>
      </c>
      <c r="P23497">
        <v>1046</v>
      </c>
    </row>
    <row r="23498" spans="1:16" x14ac:dyDescent="0.25">
      <c r="A23498" t="s">
        <v>34649</v>
      </c>
      <c r="B23498">
        <v>675</v>
      </c>
      <c r="C23498" s="3" t="str">
        <f>HYPERLINK("http://www.uniprot.org/uniprot/Q9ST41","tr|Q9ST41|Q9ST41_PEA")</f>
        <v>tr|Q9ST41|Q9ST41_PEA</v>
      </c>
      <c r="D23498" t="s">
        <v>34650</v>
      </c>
      <c r="E23498">
        <v>86.89</v>
      </c>
      <c r="F23498">
        <v>229</v>
      </c>
      <c r="G23498">
        <v>30</v>
      </c>
      <c r="H23498">
        <v>5</v>
      </c>
      <c r="I23498">
        <v>1</v>
      </c>
      <c r="J23498">
        <v>672</v>
      </c>
      <c r="K23498">
        <v>1</v>
      </c>
      <c r="L23498">
        <v>5</v>
      </c>
      <c r="M23498">
        <v>233</v>
      </c>
      <c r="N23498" t="s">
        <v>18</v>
      </c>
      <c r="O23498" s="1">
        <v>3.3811399999999999E-103</v>
      </c>
      <c r="P23498">
        <v>974</v>
      </c>
    </row>
    <row r="23499" spans="1:16" x14ac:dyDescent="0.25">
      <c r="A23499" t="s">
        <v>34651</v>
      </c>
      <c r="B23499">
        <v>573</v>
      </c>
      <c r="C23499" s="3" t="str">
        <f>HYPERLINK("http://www.uniprot.org/uniprot/G7L0Q3","tr|G7L0Q3|G7L0Q3_MEDTR")</f>
        <v>tr|G7L0Q3|G7L0Q3_MEDTR</v>
      </c>
      <c r="D23499" t="s">
        <v>34652</v>
      </c>
      <c r="E23499">
        <v>51.44</v>
      </c>
      <c r="F23499">
        <v>208</v>
      </c>
      <c r="G23499">
        <v>101</v>
      </c>
      <c r="H23499">
        <v>19</v>
      </c>
      <c r="I23499">
        <v>1</v>
      </c>
      <c r="J23499">
        <v>567</v>
      </c>
      <c r="K23499">
        <v>1</v>
      </c>
      <c r="L23499">
        <v>1</v>
      </c>
      <c r="M23499">
        <v>181</v>
      </c>
      <c r="N23499" t="s">
        <v>18</v>
      </c>
      <c r="O23499" s="1">
        <v>2.9060200000000001E-39</v>
      </c>
      <c r="P23499">
        <v>421</v>
      </c>
    </row>
    <row r="23500" spans="1:16" x14ac:dyDescent="0.25">
      <c r="A23500" t="s">
        <v>34653</v>
      </c>
      <c r="B23500">
        <v>2244</v>
      </c>
      <c r="C23500" s="3" t="str">
        <f>HYPERLINK("http://www.uniprot.org/uniprot/G7KX94","tr|G7KX94|G7KX94_MEDTR")</f>
        <v>tr|G7KX94|G7KX94_MEDTR</v>
      </c>
      <c r="D23500" t="s">
        <v>34654</v>
      </c>
      <c r="E23500">
        <v>80.319999999999993</v>
      </c>
      <c r="F23500">
        <v>747</v>
      </c>
      <c r="G23500">
        <v>147</v>
      </c>
      <c r="H23500">
        <v>0</v>
      </c>
      <c r="I23500">
        <v>1</v>
      </c>
      <c r="J23500">
        <v>2241</v>
      </c>
      <c r="K23500">
        <v>1</v>
      </c>
      <c r="L23500">
        <v>1</v>
      </c>
      <c r="M23500">
        <v>744</v>
      </c>
      <c r="N23500" t="s">
        <v>18</v>
      </c>
      <c r="O23500">
        <v>0</v>
      </c>
      <c r="P23500">
        <v>3076</v>
      </c>
    </row>
    <row r="23501" spans="1:16" x14ac:dyDescent="0.25">
      <c r="A23501" t="s">
        <v>34655</v>
      </c>
      <c r="B23501">
        <v>702</v>
      </c>
      <c r="C23501" s="3" t="str">
        <f>HYPERLINK("http://www.uniprot.org/uniprot/C6T266","tr|C6T266|C6T266_SOYBN")</f>
        <v>tr|C6T266|C6T266_SOYBN</v>
      </c>
      <c r="D23501" t="s">
        <v>897</v>
      </c>
      <c r="E23501">
        <v>68.680000000000007</v>
      </c>
      <c r="F23501">
        <v>182</v>
      </c>
      <c r="G23501">
        <v>57</v>
      </c>
      <c r="H23501">
        <v>2</v>
      </c>
      <c r="I23501">
        <v>160</v>
      </c>
      <c r="J23501">
        <v>699</v>
      </c>
      <c r="K23501">
        <v>1</v>
      </c>
      <c r="L23501">
        <v>1</v>
      </c>
      <c r="M23501">
        <v>181</v>
      </c>
      <c r="N23501" t="s">
        <v>18</v>
      </c>
      <c r="O23501" s="1">
        <v>3.2602200000000001E-59</v>
      </c>
      <c r="P23501">
        <v>595</v>
      </c>
    </row>
    <row r="23502" spans="1:16" x14ac:dyDescent="0.25">
      <c r="A23502" t="s">
        <v>34656</v>
      </c>
      <c r="B23502">
        <v>1287</v>
      </c>
      <c r="C23502" s="3" t="str">
        <f>HYPERLINK("http://www.uniprot.org/uniprot/G7I5A7","tr|G7I5A7|G7I5A7_MEDTR")</f>
        <v>tr|G7I5A7|G7I5A7_MEDTR</v>
      </c>
      <c r="D23502" t="s">
        <v>34657</v>
      </c>
      <c r="E23502">
        <v>88.31</v>
      </c>
      <c r="F23502">
        <v>428</v>
      </c>
      <c r="G23502">
        <v>50</v>
      </c>
      <c r="H23502">
        <v>0</v>
      </c>
      <c r="I23502">
        <v>1</v>
      </c>
      <c r="J23502">
        <v>1284</v>
      </c>
      <c r="K23502">
        <v>1</v>
      </c>
      <c r="L23502">
        <v>1</v>
      </c>
      <c r="M23502">
        <v>428</v>
      </c>
      <c r="N23502" t="s">
        <v>18</v>
      </c>
      <c r="O23502">
        <v>0</v>
      </c>
      <c r="P23502">
        <v>1985</v>
      </c>
    </row>
    <row r="23503" spans="1:16" x14ac:dyDescent="0.25">
      <c r="A23503" t="s">
        <v>34658</v>
      </c>
      <c r="B23503">
        <v>855</v>
      </c>
      <c r="C23503" s="3" t="str">
        <f>HYPERLINK("http://www.uniprot.org/uniprot/G7IBJ3","tr|G7IBJ3|G7IBJ3_MEDTR")</f>
        <v>tr|G7IBJ3|G7IBJ3_MEDTR</v>
      </c>
      <c r="D23503" t="s">
        <v>34659</v>
      </c>
      <c r="E23503">
        <v>75.63</v>
      </c>
      <c r="F23503">
        <v>275</v>
      </c>
      <c r="G23503">
        <v>67</v>
      </c>
      <c r="H23503">
        <v>1</v>
      </c>
      <c r="I23503">
        <v>31</v>
      </c>
      <c r="J23503">
        <v>852</v>
      </c>
      <c r="K23503">
        <v>1</v>
      </c>
      <c r="L23503">
        <v>11</v>
      </c>
      <c r="M23503">
        <v>280</v>
      </c>
      <c r="N23503" t="s">
        <v>18</v>
      </c>
      <c r="O23503" s="1">
        <v>9.6558099999999995E-108</v>
      </c>
      <c r="P23503">
        <v>1015</v>
      </c>
    </row>
    <row r="23504" spans="1:16" x14ac:dyDescent="0.25">
      <c r="A23504" t="s">
        <v>34660</v>
      </c>
      <c r="B23504">
        <v>492</v>
      </c>
      <c r="C23504" s="3" t="str">
        <f>HYPERLINK("http://www.uniprot.org/uniprot/G7JBP3","tr|G7JBP3|G7JBP3_MEDTR")</f>
        <v>tr|G7JBP3|G7JBP3_MEDTR</v>
      </c>
      <c r="D23504" t="s">
        <v>34661</v>
      </c>
      <c r="E23504">
        <v>56.44</v>
      </c>
      <c r="F23504">
        <v>163</v>
      </c>
      <c r="G23504">
        <v>71</v>
      </c>
      <c r="H23504">
        <v>0</v>
      </c>
      <c r="I23504">
        <v>1</v>
      </c>
      <c r="J23504">
        <v>489</v>
      </c>
      <c r="K23504">
        <v>1</v>
      </c>
      <c r="L23504">
        <v>1</v>
      </c>
      <c r="M23504">
        <v>159</v>
      </c>
      <c r="N23504" t="s">
        <v>18</v>
      </c>
      <c r="O23504" s="1">
        <v>4.06271E-44</v>
      </c>
      <c r="P23504">
        <v>462</v>
      </c>
    </row>
    <row r="23505" spans="1:16" x14ac:dyDescent="0.25">
      <c r="A23505" t="s">
        <v>34662</v>
      </c>
      <c r="B23505">
        <v>534</v>
      </c>
      <c r="C23505" s="3" t="str">
        <f>HYPERLINK("http://www.uniprot.org/uniprot/I3SFG8","tr|I3SFG8|I3SFG8_MEDTR")</f>
        <v>tr|I3SFG8|I3SFG8_MEDTR</v>
      </c>
      <c r="D23505" t="s">
        <v>22</v>
      </c>
      <c r="E23505">
        <v>66.48</v>
      </c>
      <c r="F23505">
        <v>188</v>
      </c>
      <c r="G23505">
        <v>63</v>
      </c>
      <c r="H23505">
        <v>11</v>
      </c>
      <c r="I23505">
        <v>1</v>
      </c>
      <c r="J23505">
        <v>531</v>
      </c>
      <c r="K23505">
        <v>1</v>
      </c>
      <c r="L23505">
        <v>1</v>
      </c>
      <c r="M23505">
        <v>183</v>
      </c>
      <c r="N23505" t="s">
        <v>18</v>
      </c>
      <c r="O23505" s="1">
        <v>6.1283000000000001E-56</v>
      </c>
      <c r="P23505">
        <v>564</v>
      </c>
    </row>
    <row r="23506" spans="1:16" x14ac:dyDescent="0.25">
      <c r="A23506" t="s">
        <v>34663</v>
      </c>
      <c r="B23506">
        <v>2169</v>
      </c>
      <c r="C23506" s="3" t="str">
        <f>HYPERLINK("http://www.uniprot.org/uniprot/K7KVZ9","tr|K7KVZ9|K7KVZ9_SOYBN")</f>
        <v>tr|K7KVZ9|K7KVZ9_SOYBN</v>
      </c>
      <c r="D23506" t="s">
        <v>28</v>
      </c>
      <c r="E23506">
        <v>74.31</v>
      </c>
      <c r="F23506">
        <v>728</v>
      </c>
      <c r="G23506">
        <v>187</v>
      </c>
      <c r="H23506">
        <v>6</v>
      </c>
      <c r="I23506">
        <v>1</v>
      </c>
      <c r="J23506">
        <v>2166</v>
      </c>
      <c r="K23506">
        <v>1</v>
      </c>
      <c r="L23506">
        <v>16</v>
      </c>
      <c r="M23506">
        <v>708</v>
      </c>
      <c r="N23506" t="s">
        <v>18</v>
      </c>
      <c r="O23506">
        <v>0</v>
      </c>
      <c r="P23506">
        <v>2829</v>
      </c>
    </row>
    <row r="23507" spans="1:16" x14ac:dyDescent="0.25">
      <c r="A23507" t="s">
        <v>34664</v>
      </c>
      <c r="B23507">
        <v>600</v>
      </c>
      <c r="C23507" s="3" t="str">
        <f>HYPERLINK("http://www.uniprot.org/uniprot/G7JCS4","tr|G7JCS4|G7JCS4_MEDTR")</f>
        <v>tr|G7JCS4|G7JCS4_MEDTR</v>
      </c>
      <c r="D23507" t="s">
        <v>34665</v>
      </c>
      <c r="E23507">
        <v>79.39</v>
      </c>
      <c r="F23507">
        <v>199</v>
      </c>
      <c r="G23507">
        <v>41</v>
      </c>
      <c r="H23507">
        <v>0</v>
      </c>
      <c r="I23507">
        <v>1</v>
      </c>
      <c r="J23507">
        <v>597</v>
      </c>
      <c r="K23507">
        <v>1</v>
      </c>
      <c r="L23507">
        <v>1</v>
      </c>
      <c r="M23507">
        <v>199</v>
      </c>
      <c r="N23507" t="s">
        <v>18</v>
      </c>
      <c r="O23507" s="1">
        <v>2.34508E-85</v>
      </c>
      <c r="P23507">
        <v>819</v>
      </c>
    </row>
    <row r="23508" spans="1:16" x14ac:dyDescent="0.25">
      <c r="A23508" t="s">
        <v>34666</v>
      </c>
      <c r="B23508">
        <v>1482</v>
      </c>
      <c r="C23508" s="3" t="str">
        <f>HYPERLINK("http://www.uniprot.org/uniprot/G7LD66","tr|G7LD66|G7LD66_MEDTR")</f>
        <v>tr|G7LD66|G7LD66_MEDTR</v>
      </c>
      <c r="D23508" t="s">
        <v>34667</v>
      </c>
      <c r="E23508">
        <v>80.94</v>
      </c>
      <c r="F23508">
        <v>509</v>
      </c>
      <c r="G23508">
        <v>97</v>
      </c>
      <c r="H23508">
        <v>16</v>
      </c>
      <c r="I23508">
        <v>1</v>
      </c>
      <c r="J23508">
        <v>1479</v>
      </c>
      <c r="K23508">
        <v>1</v>
      </c>
      <c r="L23508">
        <v>1</v>
      </c>
      <c r="M23508">
        <v>507</v>
      </c>
      <c r="N23508" t="s">
        <v>18</v>
      </c>
      <c r="O23508">
        <v>0</v>
      </c>
      <c r="P23508">
        <v>2017</v>
      </c>
    </row>
    <row r="23509" spans="1:16" x14ac:dyDescent="0.25">
      <c r="A23509" t="s">
        <v>34668</v>
      </c>
      <c r="B23509">
        <v>987</v>
      </c>
      <c r="C23509" s="3" t="str">
        <f>HYPERLINK("http://www.uniprot.org/uniprot/G7JIN6","tr|G7JIN6|G7JIN6_MEDTR")</f>
        <v>tr|G7JIN6|G7JIN6_MEDTR</v>
      </c>
      <c r="D23509" t="s">
        <v>34669</v>
      </c>
      <c r="E23509">
        <v>50.73</v>
      </c>
      <c r="F23509">
        <v>339</v>
      </c>
      <c r="G23509">
        <v>167</v>
      </c>
      <c r="H23509">
        <v>32</v>
      </c>
      <c r="I23509">
        <v>31</v>
      </c>
      <c r="J23509">
        <v>951</v>
      </c>
      <c r="K23509">
        <v>1</v>
      </c>
      <c r="L23509">
        <v>3</v>
      </c>
      <c r="M23509">
        <v>332</v>
      </c>
      <c r="N23509" t="s">
        <v>18</v>
      </c>
      <c r="O23509" s="1">
        <v>1.7488E-69</v>
      </c>
      <c r="P23509">
        <v>686</v>
      </c>
    </row>
    <row r="23510" spans="1:16" x14ac:dyDescent="0.25">
      <c r="A23510" t="s">
        <v>34670</v>
      </c>
      <c r="B23510">
        <v>951</v>
      </c>
      <c r="C23510" s="3" t="str">
        <f>HYPERLINK("http://www.uniprot.org/uniprot/I1K3J9","tr|I1K3J9|I1K3J9_SOYBN")</f>
        <v>tr|I1K3J9|I1K3J9_SOYBN</v>
      </c>
      <c r="D23510" t="s">
        <v>28</v>
      </c>
      <c r="E23510">
        <v>61.26</v>
      </c>
      <c r="F23510">
        <v>333</v>
      </c>
      <c r="G23510">
        <v>129</v>
      </c>
      <c r="H23510">
        <v>17</v>
      </c>
      <c r="I23510">
        <v>1</v>
      </c>
      <c r="J23510">
        <v>948</v>
      </c>
      <c r="K23510">
        <v>1</v>
      </c>
      <c r="L23510">
        <v>47</v>
      </c>
      <c r="M23510">
        <v>367</v>
      </c>
      <c r="N23510" t="s">
        <v>18</v>
      </c>
      <c r="O23510" s="1">
        <v>2.0022600000000002E-99</v>
      </c>
      <c r="P23510">
        <v>944</v>
      </c>
    </row>
    <row r="23511" spans="1:16" x14ac:dyDescent="0.25">
      <c r="A23511" t="s">
        <v>34671</v>
      </c>
      <c r="B23511">
        <v>822</v>
      </c>
      <c r="C23511" s="3" t="str">
        <f>HYPERLINK("http://www.uniprot.org/uniprot/G7JT30","tr|G7JT30|G7JT30_MEDTR")</f>
        <v>tr|G7JT30|G7JT30_MEDTR</v>
      </c>
      <c r="D23511" t="s">
        <v>34672</v>
      </c>
      <c r="E23511">
        <v>71.42</v>
      </c>
      <c r="F23511">
        <v>266</v>
      </c>
      <c r="G23511">
        <v>76</v>
      </c>
      <c r="H23511">
        <v>0</v>
      </c>
      <c r="I23511">
        <v>1</v>
      </c>
      <c r="J23511">
        <v>798</v>
      </c>
      <c r="K23511">
        <v>1</v>
      </c>
      <c r="L23511">
        <v>1</v>
      </c>
      <c r="M23511">
        <v>266</v>
      </c>
      <c r="N23511" t="s">
        <v>18</v>
      </c>
      <c r="O23511" s="1">
        <v>4.4778E-107</v>
      </c>
      <c r="P23511">
        <v>1009</v>
      </c>
    </row>
    <row r="23512" spans="1:16" x14ac:dyDescent="0.25">
      <c r="A23512" t="s">
        <v>34673</v>
      </c>
      <c r="B23512">
        <v>1647</v>
      </c>
      <c r="C23512" s="3" t="str">
        <f>HYPERLINK("http://www.uniprot.org/uniprot/G7KXC9","tr|G7KXC9|G7KXC9_MEDTR")</f>
        <v>tr|G7KXC9|G7KXC9_MEDTR</v>
      </c>
      <c r="D23512" t="s">
        <v>2793</v>
      </c>
      <c r="E23512">
        <v>62.47</v>
      </c>
      <c r="F23512">
        <v>605</v>
      </c>
      <c r="G23512">
        <v>227</v>
      </c>
      <c r="H23512">
        <v>57</v>
      </c>
      <c r="I23512">
        <v>1</v>
      </c>
      <c r="J23512">
        <v>1644</v>
      </c>
      <c r="K23512">
        <v>1</v>
      </c>
      <c r="L23512">
        <v>1</v>
      </c>
      <c r="M23512">
        <v>605</v>
      </c>
      <c r="N23512" t="s">
        <v>18</v>
      </c>
      <c r="O23512">
        <v>0</v>
      </c>
      <c r="P23512">
        <v>1945</v>
      </c>
    </row>
    <row r="23513" spans="1:16" x14ac:dyDescent="0.25">
      <c r="A23513" t="s">
        <v>34674</v>
      </c>
      <c r="B23513">
        <v>1305</v>
      </c>
      <c r="C23513" s="3" t="str">
        <f>HYPERLINK("http://www.uniprot.org/uniprot/A5AM06","tr|A5AM06|A5AM06_VITVI")</f>
        <v>tr|A5AM06|A5AM06_VITVI</v>
      </c>
      <c r="D23513" t="s">
        <v>1615</v>
      </c>
      <c r="E23513">
        <v>23.84</v>
      </c>
      <c r="F23513">
        <v>453</v>
      </c>
      <c r="G23513">
        <v>345</v>
      </c>
      <c r="H23513">
        <v>35</v>
      </c>
      <c r="I23513">
        <v>1</v>
      </c>
      <c r="J23513">
        <v>1254</v>
      </c>
      <c r="K23513">
        <v>1</v>
      </c>
      <c r="L23513">
        <v>1063</v>
      </c>
      <c r="M23513">
        <v>1505</v>
      </c>
      <c r="N23513" t="s">
        <v>18</v>
      </c>
      <c r="O23513" s="1">
        <v>1.06836E-25</v>
      </c>
      <c r="P23513">
        <v>310</v>
      </c>
    </row>
    <row r="23514" spans="1:16" x14ac:dyDescent="0.25">
      <c r="A23514" t="s">
        <v>34675</v>
      </c>
      <c r="B23514">
        <v>642</v>
      </c>
      <c r="C23514" s="3" t="str">
        <f>HYPERLINK("http://www.uniprot.org/uniprot/K7LMX7","tr|K7LMX7|K7LMX7_SOYBN")</f>
        <v>tr|K7LMX7|K7LMX7_SOYBN</v>
      </c>
      <c r="D23514" t="s">
        <v>28</v>
      </c>
      <c r="E23514">
        <v>83.09</v>
      </c>
      <c r="F23514">
        <v>213</v>
      </c>
      <c r="G23514">
        <v>36</v>
      </c>
      <c r="H23514">
        <v>0</v>
      </c>
      <c r="I23514">
        <v>1</v>
      </c>
      <c r="J23514">
        <v>639</v>
      </c>
      <c r="K23514">
        <v>1</v>
      </c>
      <c r="L23514">
        <v>1</v>
      </c>
      <c r="M23514">
        <v>212</v>
      </c>
      <c r="N23514" t="s">
        <v>18</v>
      </c>
      <c r="O23514" s="1">
        <v>7.4066400000000004E-94</v>
      </c>
      <c r="P23514">
        <v>893</v>
      </c>
    </row>
    <row r="23515" spans="1:16" x14ac:dyDescent="0.25">
      <c r="A23515" t="s">
        <v>34676</v>
      </c>
      <c r="B23515">
        <v>1233</v>
      </c>
      <c r="C23515" s="3" t="str">
        <f>HYPERLINK("http://www.uniprot.org/uniprot/I3ST69","tr|I3ST69|I3ST69_MEDTR")</f>
        <v>tr|I3ST69|I3ST69_MEDTR</v>
      </c>
      <c r="D23515" t="s">
        <v>22</v>
      </c>
      <c r="E23515">
        <v>65.209999999999994</v>
      </c>
      <c r="F23515">
        <v>322</v>
      </c>
      <c r="G23515">
        <v>112</v>
      </c>
      <c r="H23515">
        <v>9</v>
      </c>
      <c r="I23515">
        <v>1</v>
      </c>
      <c r="J23515">
        <v>939</v>
      </c>
      <c r="K23515">
        <v>1</v>
      </c>
      <c r="L23515">
        <v>1</v>
      </c>
      <c r="M23515">
        <v>314</v>
      </c>
      <c r="N23515" t="s">
        <v>18</v>
      </c>
      <c r="O23515" s="1">
        <v>1.3080599999999999E-94</v>
      </c>
      <c r="P23515">
        <v>904</v>
      </c>
    </row>
    <row r="23516" spans="1:16" x14ac:dyDescent="0.25">
      <c r="A23516" t="s">
        <v>34677</v>
      </c>
      <c r="B23516">
        <v>270</v>
      </c>
      <c r="C23516" s="3" t="str">
        <f>HYPERLINK("http://www.uniprot.org/uniprot/Q949K8","tr|Q949K8|Q949K8_CICAR")</f>
        <v>tr|Q949K8|Q949K8_CICAR</v>
      </c>
      <c r="D23516" t="s">
        <v>55</v>
      </c>
      <c r="E23516">
        <v>87.65</v>
      </c>
      <c r="F23516">
        <v>81</v>
      </c>
      <c r="G23516">
        <v>10</v>
      </c>
      <c r="H23516">
        <v>0</v>
      </c>
      <c r="I23516">
        <v>1</v>
      </c>
      <c r="J23516">
        <v>243</v>
      </c>
      <c r="K23516">
        <v>1</v>
      </c>
      <c r="L23516">
        <v>18</v>
      </c>
      <c r="M23516">
        <v>98</v>
      </c>
      <c r="N23516" t="s">
        <v>18</v>
      </c>
      <c r="O23516" s="1">
        <v>7.4341300000000005E-33</v>
      </c>
      <c r="P23516">
        <v>365</v>
      </c>
    </row>
    <row r="23517" spans="1:16" x14ac:dyDescent="0.25">
      <c r="A23517" t="s">
        <v>34678</v>
      </c>
      <c r="B23517">
        <v>603</v>
      </c>
      <c r="C23517" s="3" t="str">
        <f>HYPERLINK("http://www.uniprot.org/uniprot/K7MNX2","tr|K7MNX2|K7MNX2_SOYBN")</f>
        <v>tr|K7MNX2|K7MNX2_SOYBN</v>
      </c>
      <c r="D23517" t="s">
        <v>28</v>
      </c>
      <c r="E23517">
        <v>22.11</v>
      </c>
      <c r="F23517">
        <v>208</v>
      </c>
      <c r="G23517">
        <v>162</v>
      </c>
      <c r="H23517">
        <v>18</v>
      </c>
      <c r="I23517">
        <v>1</v>
      </c>
      <c r="J23517">
        <v>570</v>
      </c>
      <c r="K23517">
        <v>1</v>
      </c>
      <c r="L23517">
        <v>404</v>
      </c>
      <c r="M23517">
        <v>609</v>
      </c>
      <c r="N23517" t="s">
        <v>18</v>
      </c>
      <c r="O23517" s="1">
        <v>4.7486099999999998E-9</v>
      </c>
      <c r="P23517">
        <v>161</v>
      </c>
    </row>
    <row r="23518" spans="1:16" x14ac:dyDescent="0.25">
      <c r="A23518" t="s">
        <v>34679</v>
      </c>
      <c r="B23518">
        <v>1752</v>
      </c>
      <c r="C23518" s="3" t="str">
        <f>HYPERLINK("http://www.uniprot.org/uniprot/I1JMN9","tr|I1JMN9|I1JMN9_SOYBN")</f>
        <v>tr|I1JMN9|I1JMN9_SOYBN</v>
      </c>
      <c r="D23518" t="s">
        <v>3798</v>
      </c>
      <c r="E23518">
        <v>85.83</v>
      </c>
      <c r="F23518">
        <v>586</v>
      </c>
      <c r="G23518">
        <v>83</v>
      </c>
      <c r="H23518">
        <v>5</v>
      </c>
      <c r="I23518">
        <v>7</v>
      </c>
      <c r="J23518">
        <v>1749</v>
      </c>
      <c r="K23518">
        <v>1</v>
      </c>
      <c r="L23518">
        <v>2</v>
      </c>
      <c r="M23518">
        <v>584</v>
      </c>
      <c r="N23518" t="s">
        <v>18</v>
      </c>
      <c r="O23518">
        <v>0</v>
      </c>
      <c r="P23518">
        <v>2550</v>
      </c>
    </row>
    <row r="23519" spans="1:16" x14ac:dyDescent="0.25">
      <c r="A23519" t="s">
        <v>34680</v>
      </c>
      <c r="B23519">
        <v>843</v>
      </c>
      <c r="C23519" s="3" t="str">
        <f>HYPERLINK("http://www.uniprot.org/uniprot/G7IH01","tr|G7IH01|G7IH01_MEDTR")</f>
        <v>tr|G7IH01|G7IH01_MEDTR</v>
      </c>
      <c r="D23519" t="s">
        <v>59</v>
      </c>
      <c r="E23519">
        <v>38.67</v>
      </c>
      <c r="F23519">
        <v>212</v>
      </c>
      <c r="G23519">
        <v>130</v>
      </c>
      <c r="H23519">
        <v>4</v>
      </c>
      <c r="I23519">
        <v>133</v>
      </c>
      <c r="J23519">
        <v>756</v>
      </c>
      <c r="K23519">
        <v>1</v>
      </c>
      <c r="L23519">
        <v>397</v>
      </c>
      <c r="M23519">
        <v>587</v>
      </c>
      <c r="N23519" t="s">
        <v>18</v>
      </c>
      <c r="O23519" s="1">
        <v>4.03418E-26</v>
      </c>
      <c r="P23519">
        <v>311</v>
      </c>
    </row>
    <row r="23520" spans="1:16" x14ac:dyDescent="0.25">
      <c r="A23520" t="s">
        <v>34681</v>
      </c>
      <c r="B23520">
        <v>1545</v>
      </c>
      <c r="C23520" s="3" t="str">
        <f>HYPERLINK("http://www.uniprot.org/uniprot/G7IHR1","tr|G7IHR1|G7IHR1_MEDTR")</f>
        <v>tr|G7IHR1|G7IHR1_MEDTR</v>
      </c>
      <c r="D23520" t="s">
        <v>34682</v>
      </c>
      <c r="E23520">
        <v>82.52</v>
      </c>
      <c r="F23520">
        <v>492</v>
      </c>
      <c r="G23520">
        <v>86</v>
      </c>
      <c r="H23520">
        <v>0</v>
      </c>
      <c r="I23520">
        <v>64</v>
      </c>
      <c r="J23520">
        <v>1539</v>
      </c>
      <c r="K23520">
        <v>1</v>
      </c>
      <c r="L23520">
        <v>17</v>
      </c>
      <c r="M23520">
        <v>507</v>
      </c>
      <c r="N23520" t="s">
        <v>18</v>
      </c>
      <c r="O23520">
        <v>0</v>
      </c>
      <c r="P23520">
        <v>2224</v>
      </c>
    </row>
    <row r="23521" spans="1:16" x14ac:dyDescent="0.25">
      <c r="A23521" t="s">
        <v>34683</v>
      </c>
      <c r="B23521">
        <v>3645</v>
      </c>
      <c r="C23521" s="3" t="str">
        <f>HYPERLINK("http://www.uniprot.org/uniprot/I1MJC1","tr|I1MJC1|I1MJC1_SOYBN")</f>
        <v>tr|I1MJC1|I1MJC1_SOYBN</v>
      </c>
      <c r="D23521" t="s">
        <v>28</v>
      </c>
      <c r="E23521">
        <v>68.709999999999994</v>
      </c>
      <c r="F23521">
        <v>1269</v>
      </c>
      <c r="G23521">
        <v>397</v>
      </c>
      <c r="H23521">
        <v>55</v>
      </c>
      <c r="I23521">
        <v>1</v>
      </c>
      <c r="J23521">
        <v>3642</v>
      </c>
      <c r="K23521">
        <v>1</v>
      </c>
      <c r="L23521">
        <v>1</v>
      </c>
      <c r="M23521">
        <v>1243</v>
      </c>
      <c r="N23521" t="s">
        <v>18</v>
      </c>
      <c r="O23521">
        <v>0</v>
      </c>
      <c r="P23521">
        <v>4295</v>
      </c>
    </row>
    <row r="23522" spans="1:16" x14ac:dyDescent="0.25">
      <c r="A23522" t="s">
        <v>34684</v>
      </c>
      <c r="B23522">
        <v>699</v>
      </c>
      <c r="C23522" s="3" t="str">
        <f>HYPERLINK("http://www.uniprot.org/uniprot/F8UKT8","tr|F8UKT8|F8UKT8_PLADU")</f>
        <v>tr|F8UKT8|F8UKT8_PLADU</v>
      </c>
      <c r="D23522" t="s">
        <v>77</v>
      </c>
      <c r="E23522">
        <v>25.63</v>
      </c>
      <c r="F23522">
        <v>238</v>
      </c>
      <c r="G23522">
        <v>177</v>
      </c>
      <c r="H23522">
        <v>24</v>
      </c>
      <c r="I23522">
        <v>32</v>
      </c>
      <c r="J23522">
        <v>673</v>
      </c>
      <c r="K23522">
        <v>2</v>
      </c>
      <c r="L23522">
        <v>230</v>
      </c>
      <c r="M23522">
        <v>467</v>
      </c>
      <c r="N23522" t="s">
        <v>18</v>
      </c>
      <c r="O23522" s="1">
        <v>1.0405999999999999E-9</v>
      </c>
      <c r="P23522">
        <v>168</v>
      </c>
    </row>
    <row r="23523" spans="1:16" x14ac:dyDescent="0.25">
      <c r="A23523" t="s">
        <v>34685</v>
      </c>
      <c r="B23523">
        <v>546</v>
      </c>
      <c r="C23523" s="3" t="str">
        <f>HYPERLINK("http://www.uniprot.org/uniprot/I3SQ38","tr|I3SQ38|I3SQ38_MEDTR")</f>
        <v>tr|I3SQ38|I3SQ38_MEDTR</v>
      </c>
      <c r="D23523" t="s">
        <v>22</v>
      </c>
      <c r="E23523">
        <v>84.61</v>
      </c>
      <c r="F23523">
        <v>156</v>
      </c>
      <c r="G23523">
        <v>24</v>
      </c>
      <c r="H23523">
        <v>0</v>
      </c>
      <c r="I23523">
        <v>76</v>
      </c>
      <c r="J23523">
        <v>543</v>
      </c>
      <c r="K23523">
        <v>1</v>
      </c>
      <c r="L23523">
        <v>39</v>
      </c>
      <c r="M23523">
        <v>194</v>
      </c>
      <c r="N23523" t="s">
        <v>18</v>
      </c>
      <c r="O23523" s="1">
        <v>1.3971299999999999E-74</v>
      </c>
      <c r="P23523">
        <v>725</v>
      </c>
    </row>
    <row r="23524" spans="1:16" x14ac:dyDescent="0.25">
      <c r="A23524" t="s">
        <v>34686</v>
      </c>
      <c r="B23524">
        <v>441</v>
      </c>
      <c r="C23524" s="3" t="str">
        <f>HYPERLINK("http://www.uniprot.org/uniprot/I3T0J1","tr|I3T0J1|I3T0J1_MEDTR")</f>
        <v>tr|I3T0J1|I3T0J1_MEDTR</v>
      </c>
      <c r="D23524" t="s">
        <v>22</v>
      </c>
      <c r="E23524">
        <v>85.61</v>
      </c>
      <c r="F23524">
        <v>146</v>
      </c>
      <c r="G23524">
        <v>21</v>
      </c>
      <c r="H23524">
        <v>0</v>
      </c>
      <c r="I23524">
        <v>1</v>
      </c>
      <c r="J23524">
        <v>438</v>
      </c>
      <c r="K23524">
        <v>1</v>
      </c>
      <c r="L23524">
        <v>1</v>
      </c>
      <c r="M23524">
        <v>146</v>
      </c>
      <c r="N23524" t="s">
        <v>18</v>
      </c>
      <c r="O23524" s="1">
        <v>1.85328E-68</v>
      </c>
      <c r="P23524">
        <v>672</v>
      </c>
    </row>
    <row r="23525" spans="1:16" x14ac:dyDescent="0.25">
      <c r="A23525" t="s">
        <v>34687</v>
      </c>
      <c r="B23525">
        <v>2526</v>
      </c>
      <c r="C23525" s="3" t="str">
        <f>HYPERLINK("http://www.uniprot.org/uniprot/G7L0Q2","tr|G7L0Q2|G7L0Q2_MEDTR")</f>
        <v>tr|G7L0Q2|G7L0Q2_MEDTR</v>
      </c>
      <c r="D23525" t="s">
        <v>34688</v>
      </c>
      <c r="E23525">
        <v>74.739999999999995</v>
      </c>
      <c r="F23525">
        <v>887</v>
      </c>
      <c r="G23525">
        <v>224</v>
      </c>
      <c r="H23525">
        <v>46</v>
      </c>
      <c r="I23525">
        <v>1</v>
      </c>
      <c r="J23525">
        <v>2523</v>
      </c>
      <c r="K23525">
        <v>1</v>
      </c>
      <c r="L23525">
        <v>1</v>
      </c>
      <c r="M23525">
        <v>867</v>
      </c>
      <c r="N23525" t="s">
        <v>18</v>
      </c>
      <c r="O23525">
        <v>0</v>
      </c>
      <c r="P23525">
        <v>3283</v>
      </c>
    </row>
    <row r="23526" spans="1:16" x14ac:dyDescent="0.25">
      <c r="A23526" t="s">
        <v>34689</v>
      </c>
      <c r="B23526">
        <v>1425</v>
      </c>
      <c r="C23526" s="3" t="str">
        <f>HYPERLINK("http://www.uniprot.org/uniprot/G7KX93","tr|G7KX93|G7KX93_MEDTR")</f>
        <v>tr|G7KX93|G7KX93_MEDTR</v>
      </c>
      <c r="D23526" t="s">
        <v>34690</v>
      </c>
      <c r="E23526">
        <v>89.07</v>
      </c>
      <c r="F23526">
        <v>476</v>
      </c>
      <c r="G23526">
        <v>52</v>
      </c>
      <c r="H23526">
        <v>2</v>
      </c>
      <c r="I23526">
        <v>1</v>
      </c>
      <c r="J23526">
        <v>1422</v>
      </c>
      <c r="K23526">
        <v>1</v>
      </c>
      <c r="L23526">
        <v>1</v>
      </c>
      <c r="M23526">
        <v>476</v>
      </c>
      <c r="N23526" t="s">
        <v>18</v>
      </c>
      <c r="O23526">
        <v>0</v>
      </c>
      <c r="P23526">
        <v>2227</v>
      </c>
    </row>
    <row r="23527" spans="1:16" x14ac:dyDescent="0.25">
      <c r="A23527" t="s">
        <v>34691</v>
      </c>
      <c r="B23527">
        <v>1545</v>
      </c>
      <c r="C23527" s="3" t="str">
        <f>HYPERLINK("http://www.uniprot.org/uniprot/I1LF83","tr|I1LF83|I1LF83_SOYBN")</f>
        <v>tr|I1LF83|I1LF83_SOYBN</v>
      </c>
      <c r="D23527" t="s">
        <v>117</v>
      </c>
      <c r="E23527">
        <v>74.8</v>
      </c>
      <c r="F23527">
        <v>512</v>
      </c>
      <c r="G23527">
        <v>129</v>
      </c>
      <c r="H23527">
        <v>0</v>
      </c>
      <c r="I23527">
        <v>1</v>
      </c>
      <c r="J23527">
        <v>1536</v>
      </c>
      <c r="K23527">
        <v>1</v>
      </c>
      <c r="L23527">
        <v>1</v>
      </c>
      <c r="M23527">
        <v>508</v>
      </c>
      <c r="N23527" t="s">
        <v>18</v>
      </c>
      <c r="O23527">
        <v>0</v>
      </c>
      <c r="P23527">
        <v>2016</v>
      </c>
    </row>
    <row r="23528" spans="1:16" x14ac:dyDescent="0.25">
      <c r="A23528" t="s">
        <v>34692</v>
      </c>
      <c r="B23528">
        <v>1191</v>
      </c>
      <c r="C23528" s="3" t="str">
        <f>HYPERLINK("http://www.uniprot.org/uniprot/G7I5A9","tr|G7I5A9|G7I5A9_MEDTR")</f>
        <v>tr|G7I5A9|G7I5A9_MEDTR</v>
      </c>
      <c r="D23528" t="s">
        <v>34693</v>
      </c>
      <c r="E23528">
        <v>59.56</v>
      </c>
      <c r="F23528">
        <v>465</v>
      </c>
      <c r="G23528">
        <v>188</v>
      </c>
      <c r="H23528">
        <v>90</v>
      </c>
      <c r="I23528">
        <v>64</v>
      </c>
      <c r="J23528">
        <v>1188</v>
      </c>
      <c r="K23528">
        <v>1</v>
      </c>
      <c r="L23528">
        <v>24</v>
      </c>
      <c r="M23528">
        <v>473</v>
      </c>
      <c r="N23528" t="s">
        <v>18</v>
      </c>
      <c r="O23528" s="1">
        <v>3.9288499999999997E-141</v>
      </c>
      <c r="P23528">
        <v>1305</v>
      </c>
    </row>
    <row r="23529" spans="1:16" x14ac:dyDescent="0.25">
      <c r="A23529" t="s">
        <v>34694</v>
      </c>
      <c r="B23529">
        <v>810</v>
      </c>
      <c r="C23529" s="3" t="str">
        <f>HYPERLINK("http://www.uniprot.org/uniprot/A5AM06","tr|A5AM06|A5AM06_VITVI")</f>
        <v>tr|A5AM06|A5AM06_VITVI</v>
      </c>
      <c r="D23529" t="s">
        <v>1615</v>
      </c>
      <c r="E23529">
        <v>30.18</v>
      </c>
      <c r="F23529">
        <v>222</v>
      </c>
      <c r="G23529">
        <v>155</v>
      </c>
      <c r="H23529">
        <v>3</v>
      </c>
      <c r="I23529">
        <v>1</v>
      </c>
      <c r="J23529">
        <v>657</v>
      </c>
      <c r="K23529">
        <v>1</v>
      </c>
      <c r="L23529">
        <v>1063</v>
      </c>
      <c r="M23529">
        <v>1281</v>
      </c>
      <c r="N23529" t="s">
        <v>18</v>
      </c>
      <c r="O23529" s="1">
        <v>5.0833700000000001E-23</v>
      </c>
      <c r="P23529">
        <v>284</v>
      </c>
    </row>
    <row r="23530" spans="1:16" x14ac:dyDescent="0.25">
      <c r="A23530" t="s">
        <v>34695</v>
      </c>
      <c r="B23530">
        <v>2667</v>
      </c>
      <c r="C23530" s="3" t="str">
        <f>HYPERLINK("http://www.uniprot.org/uniprot/I1JUH3","tr|I1JUH3|I1JUH3_SOYBN")</f>
        <v>tr|I1JUH3|I1JUH3_SOYBN</v>
      </c>
      <c r="D23530" t="s">
        <v>71</v>
      </c>
      <c r="E23530">
        <v>73.55</v>
      </c>
      <c r="F23530">
        <v>745</v>
      </c>
      <c r="G23530">
        <v>197</v>
      </c>
      <c r="H23530">
        <v>25</v>
      </c>
      <c r="I23530">
        <v>505</v>
      </c>
      <c r="J23530">
        <v>2664</v>
      </c>
      <c r="K23530">
        <v>1</v>
      </c>
      <c r="L23530">
        <v>171</v>
      </c>
      <c r="M23530">
        <v>912</v>
      </c>
      <c r="N23530" t="s">
        <v>18</v>
      </c>
      <c r="O23530">
        <v>0</v>
      </c>
      <c r="P23530">
        <v>2700</v>
      </c>
    </row>
    <row r="23531" spans="1:16" x14ac:dyDescent="0.25">
      <c r="A23531" t="s">
        <v>34696</v>
      </c>
      <c r="B23531">
        <v>579</v>
      </c>
      <c r="C23531" s="3" t="str">
        <f>HYPERLINK("http://www.uniprot.org/uniprot/I1KCJ1","tr|I1KCJ1|I1KCJ1_SOYBN")</f>
        <v>tr|I1KCJ1|I1KCJ1_SOYBN</v>
      </c>
      <c r="D23531" t="s">
        <v>28</v>
      </c>
      <c r="E23531">
        <v>88.26</v>
      </c>
      <c r="F23531">
        <v>179</v>
      </c>
      <c r="G23531">
        <v>21</v>
      </c>
      <c r="H23531">
        <v>0</v>
      </c>
      <c r="I23531">
        <v>1</v>
      </c>
      <c r="J23531">
        <v>537</v>
      </c>
      <c r="K23531">
        <v>1</v>
      </c>
      <c r="L23531">
        <v>2</v>
      </c>
      <c r="M23531">
        <v>180</v>
      </c>
      <c r="N23531" t="s">
        <v>18</v>
      </c>
      <c r="O23531" s="1">
        <v>3.6246100000000001E-93</v>
      </c>
      <c r="P23531">
        <v>886</v>
      </c>
    </row>
    <row r="23532" spans="1:16" x14ac:dyDescent="0.25">
      <c r="A23532" t="s">
        <v>34697</v>
      </c>
      <c r="B23532">
        <v>441</v>
      </c>
      <c r="C23532" s="3" t="str">
        <f>HYPERLINK("http://www.uniprot.org/uniprot/B7FMQ2","tr|B7FMQ2|B7FMQ2_MEDTR")</f>
        <v>tr|B7FMQ2|B7FMQ2_MEDTR</v>
      </c>
      <c r="D23532" t="s">
        <v>22</v>
      </c>
      <c r="E23532">
        <v>87.8</v>
      </c>
      <c r="F23532">
        <v>123</v>
      </c>
      <c r="G23532">
        <v>15</v>
      </c>
      <c r="H23532">
        <v>0</v>
      </c>
      <c r="I23532">
        <v>70</v>
      </c>
      <c r="J23532">
        <v>438</v>
      </c>
      <c r="K23532">
        <v>1</v>
      </c>
      <c r="L23532">
        <v>22</v>
      </c>
      <c r="M23532">
        <v>144</v>
      </c>
      <c r="N23532" t="s">
        <v>18</v>
      </c>
      <c r="O23532" s="1">
        <v>1.9222999999999999E-57</v>
      </c>
      <c r="P23532">
        <v>577</v>
      </c>
    </row>
    <row r="23533" spans="1:16" x14ac:dyDescent="0.25">
      <c r="A23533" t="s">
        <v>34698</v>
      </c>
      <c r="B23533">
        <v>1926</v>
      </c>
      <c r="C23533" s="3" t="str">
        <f>HYPERLINK("http://www.uniprot.org/uniprot/G7JCQ3","tr|G7JCQ3|G7JCQ3_MEDTR")</f>
        <v>tr|G7JCQ3|G7JCQ3_MEDTR</v>
      </c>
      <c r="D23533" t="s">
        <v>34699</v>
      </c>
      <c r="E23533">
        <v>81.28</v>
      </c>
      <c r="F23533">
        <v>668</v>
      </c>
      <c r="G23533">
        <v>125</v>
      </c>
      <c r="H23533">
        <v>33</v>
      </c>
      <c r="I23533">
        <v>19</v>
      </c>
      <c r="J23533">
        <v>1923</v>
      </c>
      <c r="K23533">
        <v>1</v>
      </c>
      <c r="L23533">
        <v>3</v>
      </c>
      <c r="M23533">
        <v>665</v>
      </c>
      <c r="N23533" t="s">
        <v>18</v>
      </c>
      <c r="O23533">
        <v>0</v>
      </c>
      <c r="P23533">
        <v>2731</v>
      </c>
    </row>
    <row r="23534" spans="1:16" x14ac:dyDescent="0.25">
      <c r="A23534" t="s">
        <v>34700</v>
      </c>
      <c r="B23534">
        <v>921</v>
      </c>
      <c r="C23534" s="3" t="str">
        <f>HYPERLINK("http://www.uniprot.org/uniprot/I3S783","tr|I3S783|I3S783_MEDTR")</f>
        <v>tr|I3S783|I3S783_MEDTR</v>
      </c>
      <c r="D23534" t="s">
        <v>22</v>
      </c>
      <c r="E23534">
        <v>61.85</v>
      </c>
      <c r="F23534">
        <v>312</v>
      </c>
      <c r="G23534">
        <v>119</v>
      </c>
      <c r="H23534">
        <v>6</v>
      </c>
      <c r="I23534">
        <v>1</v>
      </c>
      <c r="J23534">
        <v>918</v>
      </c>
      <c r="K23534">
        <v>1</v>
      </c>
      <c r="L23534">
        <v>1</v>
      </c>
      <c r="M23534">
        <v>303</v>
      </c>
      <c r="N23534" t="s">
        <v>18</v>
      </c>
      <c r="O23534" s="1">
        <v>6.4966200000000002E-92</v>
      </c>
      <c r="P23534">
        <v>879</v>
      </c>
    </row>
    <row r="23535" spans="1:16" x14ac:dyDescent="0.25">
      <c r="A23535" t="s">
        <v>34701</v>
      </c>
      <c r="B23535">
        <v>852</v>
      </c>
      <c r="C23535" s="3" t="str">
        <f>HYPERLINK("http://www.uniprot.org/uniprot/G7JIN8","tr|G7JIN8|G7JIN8_MEDTR")</f>
        <v>tr|G7JIN8|G7JIN8_MEDTR</v>
      </c>
      <c r="D23535" t="s">
        <v>34702</v>
      </c>
      <c r="E23535">
        <v>75.59</v>
      </c>
      <c r="F23535">
        <v>168</v>
      </c>
      <c r="G23535">
        <v>41</v>
      </c>
      <c r="H23535">
        <v>1</v>
      </c>
      <c r="I23535">
        <v>349</v>
      </c>
      <c r="J23535">
        <v>849</v>
      </c>
      <c r="K23535">
        <v>1</v>
      </c>
      <c r="L23535">
        <v>120</v>
      </c>
      <c r="M23535">
        <v>285</v>
      </c>
      <c r="N23535" t="s">
        <v>18</v>
      </c>
      <c r="O23535" s="1">
        <v>5.1548799999999997E-61</v>
      </c>
      <c r="P23535">
        <v>612</v>
      </c>
    </row>
    <row r="23536" spans="1:16" x14ac:dyDescent="0.25">
      <c r="A23536" t="s">
        <v>34703</v>
      </c>
      <c r="B23536">
        <v>2712</v>
      </c>
      <c r="C23536" s="3" t="str">
        <f>HYPERLINK("http://www.uniprot.org/uniprot/I1KRZ4","tr|I1KRZ4|I1KRZ4_SOYBN")</f>
        <v>tr|I1KRZ4|I1KRZ4_SOYBN</v>
      </c>
      <c r="D23536" t="s">
        <v>71</v>
      </c>
      <c r="E23536">
        <v>64.73</v>
      </c>
      <c r="F23536">
        <v>933</v>
      </c>
      <c r="G23536">
        <v>329</v>
      </c>
      <c r="H23536">
        <v>34</v>
      </c>
      <c r="I23536">
        <v>13</v>
      </c>
      <c r="J23536">
        <v>2709</v>
      </c>
      <c r="K23536">
        <v>1</v>
      </c>
      <c r="L23536">
        <v>3</v>
      </c>
      <c r="M23536">
        <v>904</v>
      </c>
      <c r="N23536" t="s">
        <v>18</v>
      </c>
      <c r="O23536">
        <v>0</v>
      </c>
      <c r="P23536">
        <v>2837</v>
      </c>
    </row>
    <row r="23537" spans="1:16" x14ac:dyDescent="0.25">
      <c r="A23537" t="s">
        <v>34704</v>
      </c>
      <c r="B23537">
        <v>756</v>
      </c>
      <c r="C23537" s="3" t="str">
        <f>HYPERLINK("http://www.uniprot.org/uniprot/G7JT27","tr|G7JT27|G7JT27_MEDTR")</f>
        <v>tr|G7JT27|G7JT27_MEDTR</v>
      </c>
      <c r="D23537" t="s">
        <v>34705</v>
      </c>
      <c r="E23537">
        <v>85.65</v>
      </c>
      <c r="F23537">
        <v>251</v>
      </c>
      <c r="G23537">
        <v>36</v>
      </c>
      <c r="H23537">
        <v>0</v>
      </c>
      <c r="I23537">
        <v>1</v>
      </c>
      <c r="J23537">
        <v>753</v>
      </c>
      <c r="K23537">
        <v>1</v>
      </c>
      <c r="L23537">
        <v>1</v>
      </c>
      <c r="M23537">
        <v>251</v>
      </c>
      <c r="N23537" t="s">
        <v>18</v>
      </c>
      <c r="O23537" s="1">
        <v>1.4801199999999999E-119</v>
      </c>
      <c r="P23537">
        <v>1116</v>
      </c>
    </row>
    <row r="23538" spans="1:16" x14ac:dyDescent="0.25">
      <c r="A23538" t="s">
        <v>34706</v>
      </c>
      <c r="B23538">
        <v>522</v>
      </c>
      <c r="C23538" s="3" t="str">
        <f>HYPERLINK("http://www.uniprot.org/uniprot/G7JHR1","tr|G7JHR1|G7JHR1_MEDTR")</f>
        <v>tr|G7JHR1|G7JHR1_MEDTR</v>
      </c>
      <c r="D23538" t="s">
        <v>34707</v>
      </c>
      <c r="E23538">
        <v>62.84</v>
      </c>
      <c r="F23538">
        <v>183</v>
      </c>
      <c r="G23538">
        <v>68</v>
      </c>
      <c r="H23538">
        <v>20</v>
      </c>
      <c r="I23538">
        <v>28</v>
      </c>
      <c r="J23538">
        <v>516</v>
      </c>
      <c r="K23538">
        <v>1</v>
      </c>
      <c r="L23538">
        <v>71</v>
      </c>
      <c r="M23538">
        <v>253</v>
      </c>
      <c r="N23538" t="s">
        <v>18</v>
      </c>
      <c r="O23538" s="1">
        <v>1.65676E-53</v>
      </c>
      <c r="P23538">
        <v>543</v>
      </c>
    </row>
    <row r="23539" spans="1:16" x14ac:dyDescent="0.25">
      <c r="A23539" t="s">
        <v>34708</v>
      </c>
      <c r="B23539">
        <v>1173</v>
      </c>
      <c r="C23539" s="3" t="str">
        <f>HYPERLINK("http://www.uniprot.org/uniprot/C7FDI5","tr|C7FDI5|C7FDI5_SOYBN")</f>
        <v>tr|C7FDI5|C7FDI5_SOYBN</v>
      </c>
      <c r="D23539" t="s">
        <v>717</v>
      </c>
      <c r="E23539">
        <v>50.26</v>
      </c>
      <c r="F23539">
        <v>372</v>
      </c>
      <c r="G23539">
        <v>185</v>
      </c>
      <c r="H23539">
        <v>4</v>
      </c>
      <c r="I23539">
        <v>1</v>
      </c>
      <c r="J23539">
        <v>1104</v>
      </c>
      <c r="K23539">
        <v>1</v>
      </c>
      <c r="L23539">
        <v>694</v>
      </c>
      <c r="M23539">
        <v>1060</v>
      </c>
      <c r="N23539" t="s">
        <v>18</v>
      </c>
      <c r="O23539" s="1">
        <v>5.4667399999999996E-103</v>
      </c>
      <c r="P23539">
        <v>976</v>
      </c>
    </row>
    <row r="23540" spans="1:16" x14ac:dyDescent="0.25">
      <c r="A23540" t="s">
        <v>34709</v>
      </c>
      <c r="B23540">
        <v>882</v>
      </c>
      <c r="C23540" s="3" t="str">
        <f>HYPERLINK("http://www.uniprot.org/uniprot/I1K0W9","tr|I1K0W9|I1K0W9_SOYBN")</f>
        <v>tr|I1K0W9|I1K0W9_SOYBN</v>
      </c>
      <c r="D23540" t="s">
        <v>28</v>
      </c>
      <c r="E23540">
        <v>67.37</v>
      </c>
      <c r="F23540">
        <v>331</v>
      </c>
      <c r="G23540">
        <v>108</v>
      </c>
      <c r="H23540">
        <v>41</v>
      </c>
      <c r="I23540">
        <v>7</v>
      </c>
      <c r="J23540">
        <v>876</v>
      </c>
      <c r="K23540">
        <v>1</v>
      </c>
      <c r="L23540">
        <v>2</v>
      </c>
      <c r="M23540">
        <v>330</v>
      </c>
      <c r="N23540" t="s">
        <v>18</v>
      </c>
      <c r="O23540" s="1">
        <v>8.1014399999999997E-121</v>
      </c>
      <c r="P23540">
        <v>1128</v>
      </c>
    </row>
    <row r="23541" spans="1:16" x14ac:dyDescent="0.25">
      <c r="A23541" t="s">
        <v>34710</v>
      </c>
      <c r="B23541">
        <v>378</v>
      </c>
      <c r="C23541" s="3" t="str">
        <f>HYPERLINK("http://www.uniprot.org/uniprot/G7JDR6","tr|G7JDR6|G7JDR6_MEDTR")</f>
        <v>tr|G7JDR6|G7JDR6_MEDTR</v>
      </c>
      <c r="D23541" t="s">
        <v>34711</v>
      </c>
      <c r="E23541">
        <v>86.5</v>
      </c>
      <c r="F23541">
        <v>126</v>
      </c>
      <c r="G23541">
        <v>17</v>
      </c>
      <c r="H23541">
        <v>1</v>
      </c>
      <c r="I23541">
        <v>1</v>
      </c>
      <c r="J23541">
        <v>375</v>
      </c>
      <c r="K23541">
        <v>1</v>
      </c>
      <c r="L23541">
        <v>32</v>
      </c>
      <c r="M23541">
        <v>157</v>
      </c>
      <c r="N23541" t="s">
        <v>18</v>
      </c>
      <c r="O23541" s="1">
        <v>1.98978E-54</v>
      </c>
      <c r="P23541">
        <v>551</v>
      </c>
    </row>
    <row r="23542" spans="1:16" x14ac:dyDescent="0.25">
      <c r="A23542" t="s">
        <v>34712</v>
      </c>
      <c r="B23542">
        <v>855</v>
      </c>
      <c r="C23542" s="3" t="str">
        <f>HYPERLINK("http://www.uniprot.org/uniprot/K7K9D4","tr|K7K9D4|K7K9D4_SOYBN")</f>
        <v>tr|K7K9D4|K7K9D4_SOYBN</v>
      </c>
      <c r="D23542" t="s">
        <v>28</v>
      </c>
      <c r="E23542">
        <v>67.7</v>
      </c>
      <c r="F23542">
        <v>288</v>
      </c>
      <c r="G23542">
        <v>93</v>
      </c>
      <c r="H23542">
        <v>17</v>
      </c>
      <c r="I23542">
        <v>40</v>
      </c>
      <c r="J23542">
        <v>852</v>
      </c>
      <c r="K23542">
        <v>1</v>
      </c>
      <c r="L23542">
        <v>103</v>
      </c>
      <c r="M23542">
        <v>386</v>
      </c>
      <c r="N23542" t="s">
        <v>18</v>
      </c>
      <c r="O23542" s="1">
        <v>5.6870900000000003E-92</v>
      </c>
      <c r="P23542">
        <v>879</v>
      </c>
    </row>
    <row r="23543" spans="1:16" x14ac:dyDescent="0.25">
      <c r="A23543" t="s">
        <v>34713</v>
      </c>
      <c r="B23543">
        <v>813</v>
      </c>
      <c r="C23543" s="3" t="str">
        <f>HYPERLINK("http://www.uniprot.org/uniprot/I1N6Z0","tr|I1N6Z0|I1N6Z0_SOYBN")</f>
        <v>tr|I1N6Z0|I1N6Z0_SOYBN</v>
      </c>
      <c r="D23543" t="s">
        <v>28</v>
      </c>
      <c r="E23543">
        <v>81.540000000000006</v>
      </c>
      <c r="F23543">
        <v>271</v>
      </c>
      <c r="G23543">
        <v>50</v>
      </c>
      <c r="H23543">
        <v>1</v>
      </c>
      <c r="I23543">
        <v>1</v>
      </c>
      <c r="J23543">
        <v>810</v>
      </c>
      <c r="K23543">
        <v>1</v>
      </c>
      <c r="L23543">
        <v>1</v>
      </c>
      <c r="M23543">
        <v>271</v>
      </c>
      <c r="N23543" t="s">
        <v>18</v>
      </c>
      <c r="O23543" s="1">
        <v>3.4506800000000003E-120</v>
      </c>
      <c r="P23543">
        <v>1122</v>
      </c>
    </row>
    <row r="23544" spans="1:16" x14ac:dyDescent="0.25">
      <c r="A23544" t="s">
        <v>34714</v>
      </c>
      <c r="B23544">
        <v>2565</v>
      </c>
      <c r="C23544" s="3" t="str">
        <f>HYPERLINK("http://www.uniprot.org/uniprot/H2W4Z3","tr|H2W4Z3|H2W4Z3_CAEJA")</f>
        <v>tr|H2W4Z3|H2W4Z3_CAEJA</v>
      </c>
      <c r="D23544" t="s">
        <v>34715</v>
      </c>
      <c r="E23544">
        <v>20.68</v>
      </c>
      <c r="F23544">
        <v>701</v>
      </c>
      <c r="G23544">
        <v>556</v>
      </c>
      <c r="H23544">
        <v>74</v>
      </c>
      <c r="I23544">
        <v>637</v>
      </c>
      <c r="J23544">
        <v>2517</v>
      </c>
      <c r="K23544">
        <v>-1</v>
      </c>
      <c r="L23544">
        <v>112</v>
      </c>
      <c r="M23544">
        <v>704</v>
      </c>
      <c r="N23544" t="s">
        <v>18</v>
      </c>
      <c r="O23544" s="1">
        <v>2.7821700000000002E-32</v>
      </c>
      <c r="P23544">
        <v>370</v>
      </c>
    </row>
    <row r="23545" spans="1:16" x14ac:dyDescent="0.25">
      <c r="A23545" t="s">
        <v>34716</v>
      </c>
      <c r="B23545">
        <v>252</v>
      </c>
      <c r="C23545" s="3" t="str">
        <f>HYPERLINK("http://www.uniprot.org/uniprot/A7SWR7","tr|A7SWR7|A7SWR7_NEMVE")</f>
        <v>tr|A7SWR7|A7SWR7_NEMVE</v>
      </c>
      <c r="D23545" t="s">
        <v>34717</v>
      </c>
      <c r="E23545">
        <v>50</v>
      </c>
      <c r="F23545">
        <v>40</v>
      </c>
      <c r="G23545">
        <v>20</v>
      </c>
      <c r="H23545">
        <v>0</v>
      </c>
      <c r="I23545">
        <v>8</v>
      </c>
      <c r="J23545">
        <v>127</v>
      </c>
      <c r="K23545">
        <v>-3</v>
      </c>
      <c r="L23545">
        <v>101</v>
      </c>
      <c r="M23545">
        <v>140</v>
      </c>
      <c r="N23545" t="s">
        <v>18</v>
      </c>
      <c r="O23545" s="1">
        <v>1.3104499999999999E-7</v>
      </c>
      <c r="P23545">
        <v>124</v>
      </c>
    </row>
    <row r="23546" spans="1:16" x14ac:dyDescent="0.25">
      <c r="A23546" t="s">
        <v>34718</v>
      </c>
      <c r="B23546">
        <v>549</v>
      </c>
      <c r="C23546" s="3" t="str">
        <f>HYPERLINK("http://www.uniprot.org/uniprot/G7IB54","tr|G7IB54|G7IB54_MEDTR")</f>
        <v>tr|G7IB54|G7IB54_MEDTR</v>
      </c>
      <c r="D23546" t="s">
        <v>34719</v>
      </c>
      <c r="E23546">
        <v>98.27</v>
      </c>
      <c r="F23546">
        <v>58</v>
      </c>
      <c r="G23546">
        <v>1</v>
      </c>
      <c r="H23546">
        <v>0</v>
      </c>
      <c r="I23546">
        <v>1</v>
      </c>
      <c r="J23546">
        <v>174</v>
      </c>
      <c r="K23546">
        <v>1</v>
      </c>
      <c r="L23546">
        <v>1</v>
      </c>
      <c r="M23546">
        <v>58</v>
      </c>
      <c r="N23546" t="s">
        <v>18</v>
      </c>
      <c r="O23546" s="1">
        <v>9.3824599999999995E-26</v>
      </c>
      <c r="P23546">
        <v>304</v>
      </c>
    </row>
    <row r="23547" spans="1:16" x14ac:dyDescent="0.25">
      <c r="A23547" t="s">
        <v>34720</v>
      </c>
      <c r="B23547">
        <v>393</v>
      </c>
      <c r="C23547" s="3" t="str">
        <f>HYPERLINK("http://www.uniprot.org/uniprot/G7IHQ9","tr|G7IHQ9|G7IHQ9_MEDTR")</f>
        <v>tr|G7IHQ9|G7IHQ9_MEDTR</v>
      </c>
      <c r="D23547" t="s">
        <v>34606</v>
      </c>
      <c r="E23547">
        <v>83.03</v>
      </c>
      <c r="F23547">
        <v>112</v>
      </c>
      <c r="G23547">
        <v>19</v>
      </c>
      <c r="H23547">
        <v>0</v>
      </c>
      <c r="I23547">
        <v>4</v>
      </c>
      <c r="J23547">
        <v>339</v>
      </c>
      <c r="K23547">
        <v>1</v>
      </c>
      <c r="L23547">
        <v>4</v>
      </c>
      <c r="M23547">
        <v>115</v>
      </c>
      <c r="N23547" t="s">
        <v>18</v>
      </c>
      <c r="O23547" s="1">
        <v>6.4932399999999995E-42</v>
      </c>
      <c r="P23547">
        <v>443</v>
      </c>
    </row>
    <row r="23548" spans="1:16" x14ac:dyDescent="0.25">
      <c r="A23548" t="s">
        <v>34721</v>
      </c>
      <c r="B23548">
        <v>3090</v>
      </c>
      <c r="C23548" s="3" t="str">
        <f>HYPERLINK("http://www.uniprot.org/uniprot/I3TAY1","tr|I3TAY1|I3TAY1_MEDTR")</f>
        <v>tr|I3TAY1|I3TAY1_MEDTR</v>
      </c>
      <c r="D23548" t="s">
        <v>34722</v>
      </c>
      <c r="E23548">
        <v>53.38</v>
      </c>
      <c r="F23548">
        <v>251</v>
      </c>
      <c r="G23548">
        <v>117</v>
      </c>
      <c r="H23548">
        <v>12</v>
      </c>
      <c r="I23548">
        <v>2293</v>
      </c>
      <c r="J23548">
        <v>3009</v>
      </c>
      <c r="K23548">
        <v>1</v>
      </c>
      <c r="L23548">
        <v>3</v>
      </c>
      <c r="M23548">
        <v>251</v>
      </c>
      <c r="N23548" t="s">
        <v>18</v>
      </c>
      <c r="O23548" s="1">
        <v>5.8346399999999997E-64</v>
      </c>
      <c r="P23548">
        <v>644</v>
      </c>
    </row>
    <row r="23549" spans="1:16" x14ac:dyDescent="0.25">
      <c r="A23549" t="s">
        <v>34723</v>
      </c>
      <c r="B23549">
        <v>207</v>
      </c>
      <c r="C23549" s="3" t="str">
        <f>HYPERLINK("http://www.uniprot.org/uniprot/Q949L5","tr|Q949L5|Q949L5_CICAR")</f>
        <v>tr|Q949L5|Q949L5_CICAR</v>
      </c>
      <c r="D23549" t="s">
        <v>55</v>
      </c>
      <c r="E23549">
        <v>68.650000000000006</v>
      </c>
      <c r="F23549">
        <v>67</v>
      </c>
      <c r="G23549">
        <v>21</v>
      </c>
      <c r="H23549">
        <v>0</v>
      </c>
      <c r="I23549">
        <v>4</v>
      </c>
      <c r="J23549">
        <v>204</v>
      </c>
      <c r="K23549">
        <v>1</v>
      </c>
      <c r="L23549">
        <v>12</v>
      </c>
      <c r="M23549">
        <v>78</v>
      </c>
      <c r="N23549" t="s">
        <v>18</v>
      </c>
      <c r="O23549" s="1">
        <v>7.2141799999999996E-17</v>
      </c>
      <c r="P23549">
        <v>227</v>
      </c>
    </row>
    <row r="23550" spans="1:16" x14ac:dyDescent="0.25">
      <c r="A23550" t="s">
        <v>34724</v>
      </c>
      <c r="B23550">
        <v>2151</v>
      </c>
      <c r="C23550" s="3" t="str">
        <f>HYPERLINK("http://www.uniprot.org/uniprot/G7KQ72","tr|G7KQ72|G7KQ72_MEDTR")</f>
        <v>tr|G7KQ72|G7KQ72_MEDTR</v>
      </c>
      <c r="D23550" t="s">
        <v>34725</v>
      </c>
      <c r="E23550">
        <v>81.33</v>
      </c>
      <c r="F23550">
        <v>718</v>
      </c>
      <c r="G23550">
        <v>134</v>
      </c>
      <c r="H23550">
        <v>2</v>
      </c>
      <c r="I23550">
        <v>1</v>
      </c>
      <c r="J23550">
        <v>2148</v>
      </c>
      <c r="K23550">
        <v>1</v>
      </c>
      <c r="L23550">
        <v>1</v>
      </c>
      <c r="M23550">
        <v>710</v>
      </c>
      <c r="N23550" t="s">
        <v>18</v>
      </c>
      <c r="O23550">
        <v>0</v>
      </c>
      <c r="P23550">
        <v>2908</v>
      </c>
    </row>
    <row r="23551" spans="1:16" x14ac:dyDescent="0.25">
      <c r="A23551" t="s">
        <v>34726</v>
      </c>
      <c r="B23551">
        <v>810</v>
      </c>
      <c r="C23551" s="3" t="str">
        <f>HYPERLINK("http://www.uniprot.org/uniprot/I3S4M3","tr|I3S4M3|I3S4M3_LOTJA")</f>
        <v>tr|I3S4M3|I3S4M3_LOTJA</v>
      </c>
      <c r="D23551" t="s">
        <v>93</v>
      </c>
      <c r="E23551">
        <v>75.19</v>
      </c>
      <c r="F23551">
        <v>254</v>
      </c>
      <c r="G23551">
        <v>63</v>
      </c>
      <c r="H23551">
        <v>4</v>
      </c>
      <c r="I23551">
        <v>58</v>
      </c>
      <c r="J23551">
        <v>807</v>
      </c>
      <c r="K23551">
        <v>1</v>
      </c>
      <c r="L23551">
        <v>22</v>
      </c>
      <c r="M23551">
        <v>273</v>
      </c>
      <c r="N23551" t="s">
        <v>18</v>
      </c>
      <c r="O23551" s="1">
        <v>2.3071800000000001E-100</v>
      </c>
      <c r="P23551">
        <v>951</v>
      </c>
    </row>
    <row r="23552" spans="1:16" x14ac:dyDescent="0.25">
      <c r="A23552" t="s">
        <v>34727</v>
      </c>
      <c r="B23552">
        <v>867</v>
      </c>
      <c r="C23552" s="3" t="str">
        <f>HYPERLINK("http://www.uniprot.org/uniprot/G7L0Q2","tr|G7L0Q2|G7L0Q2_MEDTR")</f>
        <v>tr|G7L0Q2|G7L0Q2_MEDTR</v>
      </c>
      <c r="D23552" t="s">
        <v>34688</v>
      </c>
      <c r="E23552">
        <v>74.459999999999994</v>
      </c>
      <c r="F23552">
        <v>282</v>
      </c>
      <c r="G23552">
        <v>72</v>
      </c>
      <c r="H23552">
        <v>0</v>
      </c>
      <c r="I23552">
        <v>1</v>
      </c>
      <c r="J23552">
        <v>846</v>
      </c>
      <c r="K23552">
        <v>1</v>
      </c>
      <c r="L23552">
        <v>1</v>
      </c>
      <c r="M23552">
        <v>265</v>
      </c>
      <c r="N23552" t="s">
        <v>18</v>
      </c>
      <c r="O23552" s="1">
        <v>1.6367400000000001E-110</v>
      </c>
      <c r="P23552">
        <v>1039</v>
      </c>
    </row>
    <row r="23553" spans="1:16" x14ac:dyDescent="0.25">
      <c r="A23553" t="s">
        <v>34728</v>
      </c>
      <c r="B23553">
        <v>414</v>
      </c>
      <c r="C23553" s="3" t="str">
        <f>HYPERLINK("http://www.uniprot.org/uniprot/B0L633","tr|B0L633|B0L633_CICAR")</f>
        <v>tr|B0L633|B0L633_CICAR</v>
      </c>
      <c r="D23553" t="s">
        <v>34729</v>
      </c>
      <c r="E23553">
        <v>100</v>
      </c>
      <c r="F23553">
        <v>135</v>
      </c>
      <c r="G23553">
        <v>0</v>
      </c>
      <c r="H23553">
        <v>0</v>
      </c>
      <c r="I23553">
        <v>7</v>
      </c>
      <c r="J23553">
        <v>411</v>
      </c>
      <c r="K23553">
        <v>1</v>
      </c>
      <c r="L23553">
        <v>1</v>
      </c>
      <c r="M23553">
        <v>135</v>
      </c>
      <c r="N23553" t="s">
        <v>18</v>
      </c>
      <c r="O23553" s="1">
        <v>1.09824E-73</v>
      </c>
      <c r="P23553">
        <v>717</v>
      </c>
    </row>
    <row r="23554" spans="1:16" x14ac:dyDescent="0.25">
      <c r="A23554" t="s">
        <v>34730</v>
      </c>
      <c r="B23554">
        <v>2535</v>
      </c>
      <c r="C23554" s="3" t="str">
        <f>HYPERLINK("http://www.uniprot.org/uniprot/G7IE74","tr|G7IE74|G7IE74_MEDTR")</f>
        <v>tr|G7IE74|G7IE74_MEDTR</v>
      </c>
      <c r="D23554" t="s">
        <v>34731</v>
      </c>
      <c r="E23554">
        <v>81.510000000000005</v>
      </c>
      <c r="F23554">
        <v>817</v>
      </c>
      <c r="G23554">
        <v>151</v>
      </c>
      <c r="H23554">
        <v>1</v>
      </c>
      <c r="I23554">
        <v>1</v>
      </c>
      <c r="J23554">
        <v>2448</v>
      </c>
      <c r="K23554">
        <v>1</v>
      </c>
      <c r="L23554">
        <v>12</v>
      </c>
      <c r="M23554">
        <v>822</v>
      </c>
      <c r="N23554" t="s">
        <v>18</v>
      </c>
      <c r="O23554">
        <v>0</v>
      </c>
      <c r="P23554">
        <v>3455</v>
      </c>
    </row>
    <row r="23555" spans="1:16" x14ac:dyDescent="0.25">
      <c r="A23555" t="s">
        <v>34732</v>
      </c>
      <c r="B23555">
        <v>612</v>
      </c>
      <c r="C23555" s="3" t="str">
        <f>HYPERLINK("http://www.uniprot.org/uniprot/G7I5B0","tr|G7I5B0|G7I5B0_MEDTR")</f>
        <v>tr|G7I5B0|G7I5B0_MEDTR</v>
      </c>
      <c r="D23555" t="s">
        <v>34733</v>
      </c>
      <c r="E23555">
        <v>90.78</v>
      </c>
      <c r="F23555">
        <v>152</v>
      </c>
      <c r="G23555">
        <v>14</v>
      </c>
      <c r="H23555">
        <v>0</v>
      </c>
      <c r="I23555">
        <v>154</v>
      </c>
      <c r="J23555">
        <v>609</v>
      </c>
      <c r="K23555">
        <v>1</v>
      </c>
      <c r="L23555">
        <v>54</v>
      </c>
      <c r="M23555">
        <v>205</v>
      </c>
      <c r="N23555" t="s">
        <v>18</v>
      </c>
      <c r="O23555" s="1">
        <v>8.3296199999999997E-73</v>
      </c>
      <c r="P23555">
        <v>711</v>
      </c>
    </row>
    <row r="23556" spans="1:16" x14ac:dyDescent="0.25">
      <c r="A23556" t="s">
        <v>34734</v>
      </c>
      <c r="B23556">
        <v>2148</v>
      </c>
      <c r="C23556" s="3" t="str">
        <f>HYPERLINK("http://www.uniprot.org/uniprot/Q2PEV0","tr|Q2PEV0|Q2PEV0_TRIPR")</f>
        <v>tr|Q2PEV0|Q2PEV0_TRIPR</v>
      </c>
      <c r="D23556" t="s">
        <v>34735</v>
      </c>
      <c r="E23556">
        <v>93.68</v>
      </c>
      <c r="F23556">
        <v>713</v>
      </c>
      <c r="G23556">
        <v>45</v>
      </c>
      <c r="H23556">
        <v>0</v>
      </c>
      <c r="I23556">
        <v>7</v>
      </c>
      <c r="J23556">
        <v>2145</v>
      </c>
      <c r="K23556">
        <v>1</v>
      </c>
      <c r="L23556">
        <v>1</v>
      </c>
      <c r="M23556">
        <v>712</v>
      </c>
      <c r="N23556" t="s">
        <v>18</v>
      </c>
      <c r="O23556">
        <v>0</v>
      </c>
      <c r="P23556">
        <v>3449</v>
      </c>
    </row>
    <row r="23557" spans="1:16" x14ac:dyDescent="0.25">
      <c r="A23557" t="s">
        <v>34736</v>
      </c>
      <c r="B23557">
        <v>954</v>
      </c>
      <c r="C23557" s="3" t="str">
        <f>HYPERLINK("http://www.uniprot.org/uniprot/G7JTE7","tr|G7JTE7|G7JTE7_MEDTR")</f>
        <v>tr|G7JTE7|G7JTE7_MEDTR</v>
      </c>
      <c r="D23557" t="s">
        <v>7791</v>
      </c>
      <c r="E23557">
        <v>66.45</v>
      </c>
      <c r="F23557">
        <v>316</v>
      </c>
      <c r="G23557">
        <v>106</v>
      </c>
      <c r="H23557">
        <v>1</v>
      </c>
      <c r="I23557">
        <v>1</v>
      </c>
      <c r="J23557">
        <v>945</v>
      </c>
      <c r="K23557">
        <v>1</v>
      </c>
      <c r="L23557">
        <v>1</v>
      </c>
      <c r="M23557">
        <v>316</v>
      </c>
      <c r="N23557" t="s">
        <v>18</v>
      </c>
      <c r="O23557" s="1">
        <v>3.1929500000000001E-121</v>
      </c>
      <c r="P23557">
        <v>1132</v>
      </c>
    </row>
    <row r="23558" spans="1:16" x14ac:dyDescent="0.25">
      <c r="A23558" t="s">
        <v>34737</v>
      </c>
      <c r="B23558">
        <v>297</v>
      </c>
      <c r="C23558" s="3" t="str">
        <f>HYPERLINK("http://www.uniprot.org/uniprot/I3SCE9","tr|I3SCE9|I3SCE9_MEDTR")</f>
        <v>tr|I3SCE9|I3SCE9_MEDTR</v>
      </c>
      <c r="D23558" t="s">
        <v>386</v>
      </c>
      <c r="E23558">
        <v>83.33</v>
      </c>
      <c r="F23558">
        <v>78</v>
      </c>
      <c r="G23558">
        <v>13</v>
      </c>
      <c r="H23558">
        <v>0</v>
      </c>
      <c r="I23558">
        <v>1</v>
      </c>
      <c r="J23558">
        <v>234</v>
      </c>
      <c r="K23558">
        <v>1</v>
      </c>
      <c r="L23558">
        <v>1</v>
      </c>
      <c r="M23558">
        <v>77</v>
      </c>
      <c r="N23558" t="s">
        <v>18</v>
      </c>
      <c r="O23558" s="1">
        <v>3.02648E-26</v>
      </c>
      <c r="P23558">
        <v>308</v>
      </c>
    </row>
    <row r="23559" spans="1:16" x14ac:dyDescent="0.25">
      <c r="A23559" t="s">
        <v>34738</v>
      </c>
      <c r="B23559">
        <v>1461</v>
      </c>
      <c r="C23559" s="3" t="str">
        <f>HYPERLINK("http://www.uniprot.org/uniprot/I1JWS7","tr|I1JWS7|I1JWS7_SOYBN")</f>
        <v>tr|I1JWS7|I1JWS7_SOYBN</v>
      </c>
      <c r="D23559" t="s">
        <v>28</v>
      </c>
      <c r="E23559">
        <v>83.96</v>
      </c>
      <c r="F23559">
        <v>474</v>
      </c>
      <c r="G23559">
        <v>76</v>
      </c>
      <c r="H23559">
        <v>3</v>
      </c>
      <c r="I23559">
        <v>46</v>
      </c>
      <c r="J23559">
        <v>1458</v>
      </c>
      <c r="K23559">
        <v>1</v>
      </c>
      <c r="L23559">
        <v>78</v>
      </c>
      <c r="M23559">
        <v>551</v>
      </c>
      <c r="N23559" t="s">
        <v>18</v>
      </c>
      <c r="O23559">
        <v>0</v>
      </c>
      <c r="P23559">
        <v>2138</v>
      </c>
    </row>
    <row r="23560" spans="1:16" x14ac:dyDescent="0.25">
      <c r="A23560" t="s">
        <v>34739</v>
      </c>
      <c r="B23560">
        <v>1017</v>
      </c>
      <c r="C23560" s="3" t="str">
        <f>HYPERLINK("http://www.uniprot.org/uniprot/G7JCQ7","tr|G7JCQ7|G7JCQ7_MEDTR")</f>
        <v>tr|G7JCQ7|G7JCQ7_MEDTR</v>
      </c>
      <c r="D23560" t="s">
        <v>34740</v>
      </c>
      <c r="E23560">
        <v>75.37</v>
      </c>
      <c r="F23560">
        <v>337</v>
      </c>
      <c r="G23560">
        <v>83</v>
      </c>
      <c r="H23560">
        <v>12</v>
      </c>
      <c r="I23560">
        <v>1</v>
      </c>
      <c r="J23560">
        <v>975</v>
      </c>
      <c r="K23560">
        <v>1</v>
      </c>
      <c r="L23560">
        <v>100</v>
      </c>
      <c r="M23560">
        <v>435</v>
      </c>
      <c r="N23560" t="s">
        <v>18</v>
      </c>
      <c r="O23560" s="1">
        <v>5.6538200000000002E-137</v>
      </c>
      <c r="P23560">
        <v>1263</v>
      </c>
    </row>
    <row r="23561" spans="1:16" x14ac:dyDescent="0.25">
      <c r="A23561" t="s">
        <v>34741</v>
      </c>
      <c r="B23561">
        <v>1938</v>
      </c>
      <c r="C23561" s="3" t="str">
        <f>HYPERLINK("http://www.uniprot.org/uniprot/G7LD56","tr|G7LD56|G7LD56_MEDTR")</f>
        <v>tr|G7LD56|G7LD56_MEDTR</v>
      </c>
      <c r="D23561" t="s">
        <v>34742</v>
      </c>
      <c r="E23561">
        <v>79.540000000000006</v>
      </c>
      <c r="F23561">
        <v>665</v>
      </c>
      <c r="G23561">
        <v>136</v>
      </c>
      <c r="H23561">
        <v>20</v>
      </c>
      <c r="I23561">
        <v>1</v>
      </c>
      <c r="J23561">
        <v>1935</v>
      </c>
      <c r="K23561">
        <v>1</v>
      </c>
      <c r="L23561">
        <v>19</v>
      </c>
      <c r="M23561">
        <v>676</v>
      </c>
      <c r="N23561" t="s">
        <v>18</v>
      </c>
      <c r="O23561">
        <v>0</v>
      </c>
      <c r="P23561">
        <v>2618</v>
      </c>
    </row>
    <row r="23562" spans="1:16" x14ac:dyDescent="0.25">
      <c r="A23562" t="s">
        <v>34743</v>
      </c>
      <c r="B23562">
        <v>1563</v>
      </c>
      <c r="C23562" s="3" t="str">
        <f>HYPERLINK("http://www.uniprot.org/uniprot/G7JIP1","tr|G7JIP1|G7JIP1_MEDTR")</f>
        <v>tr|G7JIP1|G7JIP1_MEDTR</v>
      </c>
      <c r="D23562" t="s">
        <v>34744</v>
      </c>
      <c r="E23562">
        <v>69.819999999999993</v>
      </c>
      <c r="F23562">
        <v>570</v>
      </c>
      <c r="G23562">
        <v>172</v>
      </c>
      <c r="H23562">
        <v>50</v>
      </c>
      <c r="I23562">
        <v>1</v>
      </c>
      <c r="J23562">
        <v>1560</v>
      </c>
      <c r="K23562">
        <v>1</v>
      </c>
      <c r="L23562">
        <v>1</v>
      </c>
      <c r="M23562">
        <v>550</v>
      </c>
      <c r="N23562" t="s">
        <v>18</v>
      </c>
      <c r="O23562">
        <v>0</v>
      </c>
      <c r="P23562">
        <v>1840</v>
      </c>
    </row>
    <row r="23563" spans="1:16" x14ac:dyDescent="0.25">
      <c r="A23563" t="s">
        <v>34745</v>
      </c>
      <c r="B23563">
        <v>1140</v>
      </c>
      <c r="C23563" s="3" t="str">
        <f>HYPERLINK("http://www.uniprot.org/uniprot/I1K1J8","tr|I1K1J8|I1K1J8_SOYBN")</f>
        <v>tr|I1K1J8|I1K1J8_SOYBN</v>
      </c>
      <c r="D23563" t="s">
        <v>28</v>
      </c>
      <c r="E23563">
        <v>78.040000000000006</v>
      </c>
      <c r="F23563">
        <v>378</v>
      </c>
      <c r="G23563">
        <v>83</v>
      </c>
      <c r="H23563">
        <v>0</v>
      </c>
      <c r="I23563">
        <v>1</v>
      </c>
      <c r="J23563">
        <v>1134</v>
      </c>
      <c r="K23563">
        <v>1</v>
      </c>
      <c r="L23563">
        <v>1</v>
      </c>
      <c r="M23563">
        <v>372</v>
      </c>
      <c r="N23563" t="s">
        <v>18</v>
      </c>
      <c r="O23563" s="1">
        <v>3.4292400000000001E-171</v>
      </c>
      <c r="P23563">
        <v>1564</v>
      </c>
    </row>
    <row r="23564" spans="1:16" x14ac:dyDescent="0.25">
      <c r="A23564" t="s">
        <v>34746</v>
      </c>
      <c r="B23564">
        <v>1227</v>
      </c>
      <c r="C23564" s="3" t="str">
        <f>HYPERLINK("http://www.uniprot.org/uniprot/G7JT26","tr|G7JT26|G7JT26_MEDTR")</f>
        <v>tr|G7JT26|G7JT26_MEDTR</v>
      </c>
      <c r="D23564" t="s">
        <v>34747</v>
      </c>
      <c r="E23564">
        <v>78.260000000000005</v>
      </c>
      <c r="F23564">
        <v>414</v>
      </c>
      <c r="G23564">
        <v>90</v>
      </c>
      <c r="H23564">
        <v>6</v>
      </c>
      <c r="I23564">
        <v>1</v>
      </c>
      <c r="J23564">
        <v>1224</v>
      </c>
      <c r="K23564">
        <v>1</v>
      </c>
      <c r="L23564">
        <v>1</v>
      </c>
      <c r="M23564">
        <v>392</v>
      </c>
      <c r="N23564" t="s">
        <v>18</v>
      </c>
      <c r="O23564" s="1">
        <v>2.1685100000000001E-166</v>
      </c>
      <c r="P23564">
        <v>1523</v>
      </c>
    </row>
    <row r="23565" spans="1:16" x14ac:dyDescent="0.25">
      <c r="A23565" t="s">
        <v>34748</v>
      </c>
      <c r="B23565">
        <v>1995</v>
      </c>
      <c r="C23565" s="3" t="str">
        <f>HYPERLINK("http://www.uniprot.org/uniprot/G7JHR0","tr|G7JHR0|G7JHR0_MEDTR")</f>
        <v>tr|G7JHR0|G7JHR0_MEDTR</v>
      </c>
      <c r="D23565" t="s">
        <v>10119</v>
      </c>
      <c r="E23565">
        <v>92.01</v>
      </c>
      <c r="F23565">
        <v>664</v>
      </c>
      <c r="G23565">
        <v>53</v>
      </c>
      <c r="H23565">
        <v>0</v>
      </c>
      <c r="I23565">
        <v>1</v>
      </c>
      <c r="J23565">
        <v>1992</v>
      </c>
      <c r="K23565">
        <v>1</v>
      </c>
      <c r="L23565">
        <v>1</v>
      </c>
      <c r="M23565">
        <v>664</v>
      </c>
      <c r="N23565" t="s">
        <v>18</v>
      </c>
      <c r="O23565">
        <v>0</v>
      </c>
      <c r="P23565">
        <v>3241</v>
      </c>
    </row>
    <row r="23566" spans="1:16" x14ac:dyDescent="0.25">
      <c r="A23566" t="s">
        <v>34749</v>
      </c>
      <c r="B23566">
        <v>1089</v>
      </c>
      <c r="C23566" s="3" t="str">
        <f>HYPERLINK("http://www.uniprot.org/uniprot/G7IKY4","tr|G7IKY4|G7IKY4_MEDTR")</f>
        <v>tr|G7IKY4|G7IKY4_MEDTR</v>
      </c>
      <c r="D23566" t="s">
        <v>19473</v>
      </c>
      <c r="E23566">
        <v>56.98</v>
      </c>
      <c r="F23566">
        <v>279</v>
      </c>
      <c r="G23566">
        <v>120</v>
      </c>
      <c r="H23566">
        <v>0</v>
      </c>
      <c r="I23566">
        <v>64</v>
      </c>
      <c r="J23566">
        <v>900</v>
      </c>
      <c r="K23566">
        <v>1</v>
      </c>
      <c r="L23566">
        <v>168</v>
      </c>
      <c r="M23566">
        <v>438</v>
      </c>
      <c r="N23566" t="s">
        <v>18</v>
      </c>
      <c r="O23566" s="1">
        <v>1.05152E-73</v>
      </c>
      <c r="P23566">
        <v>723</v>
      </c>
    </row>
    <row r="23567" spans="1:16" x14ac:dyDescent="0.25">
      <c r="A23567" t="s">
        <v>34750</v>
      </c>
      <c r="B23567">
        <v>1011</v>
      </c>
      <c r="C23567" s="3" t="str">
        <f>HYPERLINK("http://www.uniprot.org/uniprot/G7JYM1","tr|G7JYM1|G7JYM1_MEDTR")</f>
        <v>tr|G7JYM1|G7JYM1_MEDTR</v>
      </c>
      <c r="D23567" t="s">
        <v>34751</v>
      </c>
      <c r="E23567">
        <v>80.05</v>
      </c>
      <c r="F23567">
        <v>336</v>
      </c>
      <c r="G23567">
        <v>67</v>
      </c>
      <c r="H23567">
        <v>0</v>
      </c>
      <c r="I23567">
        <v>1</v>
      </c>
      <c r="J23567">
        <v>1008</v>
      </c>
      <c r="K23567">
        <v>1</v>
      </c>
      <c r="L23567">
        <v>1</v>
      </c>
      <c r="M23567">
        <v>335</v>
      </c>
      <c r="N23567" t="s">
        <v>18</v>
      </c>
      <c r="O23567" s="1">
        <v>4.2349599999999999E-159</v>
      </c>
      <c r="P23567">
        <v>1459</v>
      </c>
    </row>
    <row r="23568" spans="1:16" x14ac:dyDescent="0.25">
      <c r="A23568" t="s">
        <v>34752</v>
      </c>
      <c r="B23568">
        <v>2091</v>
      </c>
      <c r="C23568" s="3" t="str">
        <f>HYPERLINK("http://www.uniprot.org/uniprot/G7L8Z4","tr|G7L8Z4|G7L8Z4_MEDTR")</f>
        <v>tr|G7L8Z4|G7L8Z4_MEDTR</v>
      </c>
      <c r="D23568" t="s">
        <v>34753</v>
      </c>
      <c r="E23568">
        <v>75</v>
      </c>
      <c r="F23568">
        <v>684</v>
      </c>
      <c r="G23568">
        <v>171</v>
      </c>
      <c r="H23568">
        <v>2</v>
      </c>
      <c r="I23568">
        <v>1</v>
      </c>
      <c r="J23568">
        <v>2046</v>
      </c>
      <c r="K23568">
        <v>1</v>
      </c>
      <c r="L23568">
        <v>1</v>
      </c>
      <c r="M23568">
        <v>684</v>
      </c>
      <c r="N23568" t="s">
        <v>18</v>
      </c>
      <c r="O23568">
        <v>0</v>
      </c>
      <c r="P23568">
        <v>2660</v>
      </c>
    </row>
    <row r="23569" spans="1:16" x14ac:dyDescent="0.25">
      <c r="A23569" t="s">
        <v>34754</v>
      </c>
      <c r="B23569">
        <v>1548</v>
      </c>
      <c r="C23569" s="3" t="str">
        <f>HYPERLINK("http://www.uniprot.org/uniprot/A6XJ27","tr|A6XJ27|A6XJ27_MEDTR")</f>
        <v>tr|A6XJ27|A6XJ27_MEDTR</v>
      </c>
      <c r="D23569" t="s">
        <v>34755</v>
      </c>
      <c r="E23569">
        <v>80.92</v>
      </c>
      <c r="F23569">
        <v>519</v>
      </c>
      <c r="G23569">
        <v>99</v>
      </c>
      <c r="H23569">
        <v>4</v>
      </c>
      <c r="I23569">
        <v>1</v>
      </c>
      <c r="J23569">
        <v>1545</v>
      </c>
      <c r="K23569">
        <v>1</v>
      </c>
      <c r="L23569">
        <v>1</v>
      </c>
      <c r="M23569">
        <v>514</v>
      </c>
      <c r="N23569" t="s">
        <v>18</v>
      </c>
      <c r="O23569">
        <v>0</v>
      </c>
      <c r="P23569">
        <v>2128</v>
      </c>
    </row>
    <row r="23570" spans="1:16" x14ac:dyDescent="0.25">
      <c r="A23570" t="s">
        <v>34756</v>
      </c>
      <c r="B23570">
        <v>588</v>
      </c>
      <c r="C23570" s="3" t="str">
        <f>HYPERLINK("http://www.uniprot.org/uniprot/A5C0P1","tr|A5C0P1|A5C0P1_VITVI")</f>
        <v>tr|A5C0P1|A5C0P1_VITVI</v>
      </c>
      <c r="D23570" t="s">
        <v>292</v>
      </c>
      <c r="E23570">
        <v>71.13</v>
      </c>
      <c r="F23570">
        <v>194</v>
      </c>
      <c r="G23570">
        <v>56</v>
      </c>
      <c r="H23570">
        <v>0</v>
      </c>
      <c r="I23570">
        <v>1</v>
      </c>
      <c r="J23570">
        <v>582</v>
      </c>
      <c r="K23570">
        <v>1</v>
      </c>
      <c r="L23570">
        <v>85</v>
      </c>
      <c r="M23570">
        <v>278</v>
      </c>
      <c r="N23570" t="s">
        <v>18</v>
      </c>
      <c r="O23570" s="1">
        <v>2.87182E-77</v>
      </c>
      <c r="P23570">
        <v>749</v>
      </c>
    </row>
    <row r="23571" spans="1:16" x14ac:dyDescent="0.25">
      <c r="A23571" t="s">
        <v>34757</v>
      </c>
      <c r="B23571">
        <v>1146</v>
      </c>
      <c r="C23571" s="3" t="str">
        <f>HYPERLINK("http://www.uniprot.org/uniprot/Q4MJX6","tr|Q4MJX6|Q4MJX6_BACCE")</f>
        <v>tr|Q4MJX6|Q4MJX6_BACCE</v>
      </c>
      <c r="D23571" t="s">
        <v>34758</v>
      </c>
      <c r="E23571">
        <v>38.5</v>
      </c>
      <c r="F23571">
        <v>200</v>
      </c>
      <c r="G23571">
        <v>123</v>
      </c>
      <c r="H23571">
        <v>0</v>
      </c>
      <c r="I23571">
        <v>10</v>
      </c>
      <c r="J23571">
        <v>609</v>
      </c>
      <c r="K23571">
        <v>1</v>
      </c>
      <c r="L23571">
        <v>180</v>
      </c>
      <c r="M23571">
        <v>379</v>
      </c>
      <c r="N23571" t="s">
        <v>18</v>
      </c>
      <c r="O23571" s="1">
        <v>3.2857500000000001E-38</v>
      </c>
      <c r="P23571">
        <v>321</v>
      </c>
    </row>
    <row r="23572" spans="1:16" x14ac:dyDescent="0.25">
      <c r="A23572" t="s">
        <v>34759</v>
      </c>
      <c r="B23572">
        <v>819</v>
      </c>
      <c r="C23572" s="3" t="str">
        <f>HYPERLINK("http://www.uniprot.org/uniprot/G7I8U9","tr|G7I8U9|G7I8U9_MEDTR")</f>
        <v>tr|G7I8U9|G7I8U9_MEDTR</v>
      </c>
      <c r="D23572" t="s">
        <v>34760</v>
      </c>
      <c r="E23572">
        <v>87.31</v>
      </c>
      <c r="F23572">
        <v>268</v>
      </c>
      <c r="G23572">
        <v>34</v>
      </c>
      <c r="H23572">
        <v>0</v>
      </c>
      <c r="I23572">
        <v>1</v>
      </c>
      <c r="J23572">
        <v>804</v>
      </c>
      <c r="K23572">
        <v>1</v>
      </c>
      <c r="L23572">
        <v>14</v>
      </c>
      <c r="M23572">
        <v>281</v>
      </c>
      <c r="N23572" t="s">
        <v>18</v>
      </c>
      <c r="O23572" s="1">
        <v>9.83072E-131</v>
      </c>
      <c r="P23572">
        <v>1213</v>
      </c>
    </row>
    <row r="23573" spans="1:16" x14ac:dyDescent="0.25">
      <c r="A23573" t="s">
        <v>34761</v>
      </c>
      <c r="B23573">
        <v>408</v>
      </c>
      <c r="C23573" s="3" t="str">
        <f>HYPERLINK("http://www.uniprot.org/uniprot/G7IHR4","tr|G7IHR4|G7IHR4_MEDTR")</f>
        <v>tr|G7IHR4|G7IHR4_MEDTR</v>
      </c>
      <c r="D23573" t="s">
        <v>34762</v>
      </c>
      <c r="E23573">
        <v>85.92</v>
      </c>
      <c r="F23573">
        <v>135</v>
      </c>
      <c r="G23573">
        <v>19</v>
      </c>
      <c r="H23573">
        <v>0</v>
      </c>
      <c r="I23573">
        <v>1</v>
      </c>
      <c r="J23573">
        <v>405</v>
      </c>
      <c r="K23573">
        <v>1</v>
      </c>
      <c r="L23573">
        <v>1</v>
      </c>
      <c r="M23573">
        <v>134</v>
      </c>
      <c r="N23573" t="s">
        <v>18</v>
      </c>
      <c r="O23573" s="1">
        <v>6.9748300000000002E-60</v>
      </c>
      <c r="P23573">
        <v>598</v>
      </c>
    </row>
    <row r="23574" spans="1:16" x14ac:dyDescent="0.25">
      <c r="A23574" t="s">
        <v>34763</v>
      </c>
      <c r="B23574">
        <v>366</v>
      </c>
      <c r="C23574" s="3" t="str">
        <f>HYPERLINK("http://www.uniprot.org/uniprot/I3SKX6","tr|I3SKX6|I3SKX6_MEDTR")</f>
        <v>tr|I3SKX6|I3SKX6_MEDTR</v>
      </c>
      <c r="D23574" t="s">
        <v>22</v>
      </c>
      <c r="E23574">
        <v>59.83</v>
      </c>
      <c r="F23574">
        <v>122</v>
      </c>
      <c r="G23574">
        <v>49</v>
      </c>
      <c r="H23574">
        <v>4</v>
      </c>
      <c r="I23574">
        <v>1</v>
      </c>
      <c r="J23574">
        <v>354</v>
      </c>
      <c r="K23574">
        <v>1</v>
      </c>
      <c r="L23574">
        <v>1</v>
      </c>
      <c r="M23574">
        <v>114</v>
      </c>
      <c r="N23574" t="s">
        <v>18</v>
      </c>
      <c r="O23574" s="1">
        <v>9.4580000000000001E-33</v>
      </c>
      <c r="P23574">
        <v>364</v>
      </c>
    </row>
    <row r="23575" spans="1:16" x14ac:dyDescent="0.25">
      <c r="A23575" t="s">
        <v>34764</v>
      </c>
      <c r="B23575">
        <v>204</v>
      </c>
      <c r="C23575" s="3" t="str">
        <f>HYPERLINK("http://www.uniprot.org/uniprot/Q949L5","tr|Q949L5|Q949L5_CICAR")</f>
        <v>tr|Q949L5|Q949L5_CICAR</v>
      </c>
      <c r="D23575" t="s">
        <v>55</v>
      </c>
      <c r="E23575">
        <v>74.239999999999995</v>
      </c>
      <c r="F23575">
        <v>66</v>
      </c>
      <c r="G23575">
        <v>17</v>
      </c>
      <c r="H23575">
        <v>0</v>
      </c>
      <c r="I23575">
        <v>4</v>
      </c>
      <c r="J23575">
        <v>201</v>
      </c>
      <c r="K23575">
        <v>1</v>
      </c>
      <c r="L23575">
        <v>12</v>
      </c>
      <c r="M23575">
        <v>77</v>
      </c>
      <c r="N23575" t="s">
        <v>18</v>
      </c>
      <c r="O23575" s="1">
        <v>1.19341E-19</v>
      </c>
      <c r="P23575">
        <v>251</v>
      </c>
    </row>
    <row r="23576" spans="1:16" x14ac:dyDescent="0.25">
      <c r="A23576" t="s">
        <v>34765</v>
      </c>
      <c r="B23576">
        <v>1695</v>
      </c>
      <c r="C23576" s="3" t="str">
        <f>HYPERLINK("http://www.uniprot.org/uniprot/K7MHL9","tr|K7MHL9|K7MHL9_SOYBN")</f>
        <v>tr|K7MHL9|K7MHL9_SOYBN</v>
      </c>
      <c r="D23576" t="s">
        <v>28</v>
      </c>
      <c r="E23576">
        <v>86.38</v>
      </c>
      <c r="F23576">
        <v>514</v>
      </c>
      <c r="G23576">
        <v>70</v>
      </c>
      <c r="H23576">
        <v>0</v>
      </c>
      <c r="I23576">
        <v>49</v>
      </c>
      <c r="J23576">
        <v>1590</v>
      </c>
      <c r="K23576">
        <v>1</v>
      </c>
      <c r="L23576">
        <v>14</v>
      </c>
      <c r="M23576">
        <v>520</v>
      </c>
      <c r="N23576" t="s">
        <v>18</v>
      </c>
      <c r="O23576">
        <v>0</v>
      </c>
      <c r="P23576">
        <v>2232</v>
      </c>
    </row>
    <row r="23577" spans="1:16" x14ac:dyDescent="0.25">
      <c r="A23577" t="s">
        <v>34766</v>
      </c>
      <c r="B23577">
        <v>1104</v>
      </c>
      <c r="C23577" s="3" t="str">
        <f>HYPERLINK("http://www.uniprot.org/uniprot/G7L524","tr|G7L524|G7L524_MEDTR")</f>
        <v>tr|G7L524|G7L524_MEDTR</v>
      </c>
      <c r="D23577" t="s">
        <v>34767</v>
      </c>
      <c r="E23577">
        <v>55.35</v>
      </c>
      <c r="F23577">
        <v>383</v>
      </c>
      <c r="G23577">
        <v>171</v>
      </c>
      <c r="H23577">
        <v>22</v>
      </c>
      <c r="I23577">
        <v>1</v>
      </c>
      <c r="J23577">
        <v>1083</v>
      </c>
      <c r="K23577">
        <v>1</v>
      </c>
      <c r="L23577">
        <v>1</v>
      </c>
      <c r="M23577">
        <v>367</v>
      </c>
      <c r="N23577" t="s">
        <v>18</v>
      </c>
      <c r="O23577" s="1">
        <v>5.6651699999999996E-99</v>
      </c>
      <c r="P23577">
        <v>941</v>
      </c>
    </row>
    <row r="23578" spans="1:16" x14ac:dyDescent="0.25">
      <c r="A23578" t="s">
        <v>34768</v>
      </c>
      <c r="B23578">
        <v>1323</v>
      </c>
      <c r="C23578" s="3" t="str">
        <f>HYPERLINK("http://www.uniprot.org/uniprot/G7L0Q1","tr|G7L0Q1|G7L0Q1_MEDTR")</f>
        <v>tr|G7L0Q1|G7L0Q1_MEDTR</v>
      </c>
      <c r="D23578" t="s">
        <v>34769</v>
      </c>
      <c r="E23578">
        <v>79.760000000000005</v>
      </c>
      <c r="F23578">
        <v>425</v>
      </c>
      <c r="G23578">
        <v>86</v>
      </c>
      <c r="H23578">
        <v>5</v>
      </c>
      <c r="I23578">
        <v>1</v>
      </c>
      <c r="J23578">
        <v>1260</v>
      </c>
      <c r="K23578">
        <v>1</v>
      </c>
      <c r="L23578">
        <v>1</v>
      </c>
      <c r="M23578">
        <v>425</v>
      </c>
      <c r="N23578" t="s">
        <v>18</v>
      </c>
      <c r="O23578">
        <v>0</v>
      </c>
      <c r="P23578">
        <v>1695</v>
      </c>
    </row>
    <row r="23579" spans="1:16" x14ac:dyDescent="0.25">
      <c r="A23579" t="s">
        <v>34770</v>
      </c>
      <c r="B23579">
        <v>2439</v>
      </c>
      <c r="C23579" s="3" t="str">
        <f>HYPERLINK("http://www.uniprot.org/uniprot/G7KX86","tr|G7KX86|G7KX86_MEDTR")</f>
        <v>tr|G7KX86|G7KX86_MEDTR</v>
      </c>
      <c r="D23579" t="s">
        <v>34771</v>
      </c>
      <c r="E23579">
        <v>90.99</v>
      </c>
      <c r="F23579">
        <v>811</v>
      </c>
      <c r="G23579">
        <v>73</v>
      </c>
      <c r="H23579">
        <v>0</v>
      </c>
      <c r="I23579">
        <v>4</v>
      </c>
      <c r="J23579">
        <v>2436</v>
      </c>
      <c r="K23579">
        <v>1</v>
      </c>
      <c r="L23579">
        <v>66</v>
      </c>
      <c r="M23579">
        <v>874</v>
      </c>
      <c r="N23579" t="s">
        <v>18</v>
      </c>
      <c r="O23579">
        <v>0</v>
      </c>
      <c r="P23579">
        <v>3834</v>
      </c>
    </row>
    <row r="23580" spans="1:16" x14ac:dyDescent="0.25">
      <c r="A23580" t="s">
        <v>34772</v>
      </c>
      <c r="B23580">
        <v>2853</v>
      </c>
      <c r="C23580" s="3" t="str">
        <f>HYPERLINK("http://www.uniprot.org/uniprot/G7IE83","tr|G7IE83|G7IE83_MEDTR")</f>
        <v>tr|G7IE83|G7IE83_MEDTR</v>
      </c>
      <c r="D23580" t="s">
        <v>34773</v>
      </c>
      <c r="E23580">
        <v>79.680000000000007</v>
      </c>
      <c r="F23580">
        <v>950</v>
      </c>
      <c r="G23580">
        <v>193</v>
      </c>
      <c r="H23580">
        <v>0</v>
      </c>
      <c r="I23580">
        <v>1</v>
      </c>
      <c r="J23580">
        <v>2850</v>
      </c>
      <c r="K23580">
        <v>1</v>
      </c>
      <c r="L23580">
        <v>1</v>
      </c>
      <c r="M23580">
        <v>922</v>
      </c>
      <c r="N23580" t="s">
        <v>18</v>
      </c>
      <c r="O23580">
        <v>0</v>
      </c>
      <c r="P23580">
        <v>3792</v>
      </c>
    </row>
    <row r="23581" spans="1:16" x14ac:dyDescent="0.25">
      <c r="A23581" t="s">
        <v>34774</v>
      </c>
      <c r="B23581">
        <v>1389</v>
      </c>
      <c r="C23581" s="3" t="str">
        <f>HYPERLINK("http://www.uniprot.org/uniprot/I3S5M1","tr|I3S5M1|I3S5M1_MEDTR")</f>
        <v>tr|I3S5M1|I3S5M1_MEDTR</v>
      </c>
      <c r="D23581" t="s">
        <v>22</v>
      </c>
      <c r="E23581">
        <v>74.78</v>
      </c>
      <c r="F23581">
        <v>472</v>
      </c>
      <c r="G23581">
        <v>119</v>
      </c>
      <c r="H23581">
        <v>10</v>
      </c>
      <c r="I23581">
        <v>1</v>
      </c>
      <c r="J23581">
        <v>1386</v>
      </c>
      <c r="K23581">
        <v>1</v>
      </c>
      <c r="L23581">
        <v>1</v>
      </c>
      <c r="M23581">
        <v>469</v>
      </c>
      <c r="N23581" t="s">
        <v>18</v>
      </c>
      <c r="O23581">
        <v>0</v>
      </c>
      <c r="P23581">
        <v>1764</v>
      </c>
    </row>
    <row r="23582" spans="1:16" x14ac:dyDescent="0.25">
      <c r="A23582" t="s">
        <v>34775</v>
      </c>
      <c r="B23582">
        <v>1077</v>
      </c>
      <c r="C23582" s="3" t="str">
        <f>HYPERLINK("http://www.uniprot.org/uniprot/G7IAA3","tr|G7IAA3|G7IAA3_MEDTR")</f>
        <v>tr|G7IAA3|G7IAA3_MEDTR</v>
      </c>
      <c r="D23582" t="s">
        <v>34776</v>
      </c>
      <c r="E23582">
        <v>93.85</v>
      </c>
      <c r="F23582">
        <v>358</v>
      </c>
      <c r="G23582">
        <v>22</v>
      </c>
      <c r="H23582">
        <v>0</v>
      </c>
      <c r="I23582">
        <v>1</v>
      </c>
      <c r="J23582">
        <v>1074</v>
      </c>
      <c r="K23582">
        <v>1</v>
      </c>
      <c r="L23582">
        <v>1</v>
      </c>
      <c r="M23582">
        <v>358</v>
      </c>
      <c r="N23582" t="s">
        <v>18</v>
      </c>
      <c r="O23582">
        <v>0</v>
      </c>
      <c r="P23582">
        <v>1746</v>
      </c>
    </row>
    <row r="23583" spans="1:16" x14ac:dyDescent="0.25">
      <c r="A23583" t="s">
        <v>34777</v>
      </c>
      <c r="B23583">
        <v>414</v>
      </c>
      <c r="C23583" s="3" t="str">
        <f>HYPERLINK("http://www.uniprot.org/uniprot/I3SNQ0","tr|I3SNQ0|I3SNQ0_MEDTR")</f>
        <v>tr|I3SNQ0|I3SNQ0_MEDTR</v>
      </c>
      <c r="D23583" t="s">
        <v>22</v>
      </c>
      <c r="E23583">
        <v>62.31</v>
      </c>
      <c r="F23583">
        <v>138</v>
      </c>
      <c r="G23583">
        <v>52</v>
      </c>
      <c r="H23583">
        <v>1</v>
      </c>
      <c r="I23583">
        <v>1</v>
      </c>
      <c r="J23583">
        <v>411</v>
      </c>
      <c r="K23583">
        <v>1</v>
      </c>
      <c r="L23583">
        <v>1</v>
      </c>
      <c r="M23583">
        <v>138</v>
      </c>
      <c r="N23583" t="s">
        <v>18</v>
      </c>
      <c r="O23583" s="1">
        <v>2.4694299999999998E-41</v>
      </c>
      <c r="P23583">
        <v>438</v>
      </c>
    </row>
    <row r="23584" spans="1:16" x14ac:dyDescent="0.25">
      <c r="A23584" t="s">
        <v>34778</v>
      </c>
      <c r="B23584">
        <v>672</v>
      </c>
      <c r="C23584" s="3" t="str">
        <f>HYPERLINK("http://www.uniprot.org/uniprot/I1KCJ5","tr|I1KCJ5|I1KCJ5_SOYBN")</f>
        <v>tr|I1KCJ5|I1KCJ5_SOYBN</v>
      </c>
      <c r="D23584" t="s">
        <v>28</v>
      </c>
      <c r="E23584">
        <v>76.16</v>
      </c>
      <c r="F23584">
        <v>214</v>
      </c>
      <c r="G23584">
        <v>51</v>
      </c>
      <c r="H23584">
        <v>5</v>
      </c>
      <c r="I23584">
        <v>43</v>
      </c>
      <c r="J23584">
        <v>669</v>
      </c>
      <c r="K23584">
        <v>1</v>
      </c>
      <c r="L23584">
        <v>19</v>
      </c>
      <c r="M23584">
        <v>227</v>
      </c>
      <c r="N23584" t="s">
        <v>18</v>
      </c>
      <c r="O23584" s="1">
        <v>2.6598300000000002E-84</v>
      </c>
      <c r="P23584">
        <v>811</v>
      </c>
    </row>
    <row r="23585" spans="1:16" x14ac:dyDescent="0.25">
      <c r="A23585" t="s">
        <v>34779</v>
      </c>
      <c r="B23585">
        <v>1851</v>
      </c>
      <c r="C23585" s="3" t="str">
        <f>HYPERLINK("http://www.uniprot.org/uniprot/G7JCR1","tr|G7JCR1|G7JCR1_MEDTR")</f>
        <v>tr|G7JCR1|G7JCR1_MEDTR</v>
      </c>
      <c r="D23585" t="s">
        <v>34780</v>
      </c>
      <c r="E23585">
        <v>80.34</v>
      </c>
      <c r="F23585">
        <v>641</v>
      </c>
      <c r="G23585">
        <v>126</v>
      </c>
      <c r="H23585">
        <v>39</v>
      </c>
      <c r="I23585">
        <v>16</v>
      </c>
      <c r="J23585">
        <v>1821</v>
      </c>
      <c r="K23585">
        <v>1</v>
      </c>
      <c r="L23585">
        <v>36</v>
      </c>
      <c r="M23585">
        <v>675</v>
      </c>
      <c r="N23585" t="s">
        <v>18</v>
      </c>
      <c r="O23585">
        <v>0</v>
      </c>
      <c r="P23585">
        <v>2598</v>
      </c>
    </row>
    <row r="23586" spans="1:16" x14ac:dyDescent="0.25">
      <c r="A23586" t="s">
        <v>34781</v>
      </c>
      <c r="B23586">
        <v>4029</v>
      </c>
      <c r="C23586" s="3" t="str">
        <f>HYPERLINK("http://www.uniprot.org/uniprot/I1KTF7","tr|I1KTF7|I1KTF7_SOYBN")</f>
        <v>tr|I1KTF7|I1KTF7_SOYBN</v>
      </c>
      <c r="D23586" t="s">
        <v>71</v>
      </c>
      <c r="E23586">
        <v>73.48</v>
      </c>
      <c r="F23586">
        <v>1339</v>
      </c>
      <c r="G23586">
        <v>355</v>
      </c>
      <c r="H23586">
        <v>12</v>
      </c>
      <c r="I23586">
        <v>1</v>
      </c>
      <c r="J23586">
        <v>3981</v>
      </c>
      <c r="K23586">
        <v>1</v>
      </c>
      <c r="L23586">
        <v>1</v>
      </c>
      <c r="M23586">
        <v>1303</v>
      </c>
      <c r="N23586" t="s">
        <v>18</v>
      </c>
      <c r="O23586">
        <v>0</v>
      </c>
      <c r="P23586">
        <v>4958</v>
      </c>
    </row>
    <row r="23587" spans="1:16" x14ac:dyDescent="0.25">
      <c r="A23587" t="s">
        <v>34782</v>
      </c>
      <c r="B23587">
        <v>702</v>
      </c>
      <c r="C23587" s="3" t="str">
        <f>HYPERLINK("http://www.uniprot.org/uniprot/G7JB38","tr|G7JB38|G7JB38_MEDTR")</f>
        <v>tr|G7JB38|G7JB38_MEDTR</v>
      </c>
      <c r="D23587" t="s">
        <v>17925</v>
      </c>
      <c r="E23587">
        <v>82.4</v>
      </c>
      <c r="F23587">
        <v>233</v>
      </c>
      <c r="G23587">
        <v>41</v>
      </c>
      <c r="H23587">
        <v>0</v>
      </c>
      <c r="I23587">
        <v>1</v>
      </c>
      <c r="J23587">
        <v>699</v>
      </c>
      <c r="K23587">
        <v>1</v>
      </c>
      <c r="L23587">
        <v>117</v>
      </c>
      <c r="M23587">
        <v>349</v>
      </c>
      <c r="N23587" t="s">
        <v>18</v>
      </c>
      <c r="O23587" s="1">
        <v>2.3844099999999998E-102</v>
      </c>
      <c r="P23587">
        <v>967</v>
      </c>
    </row>
    <row r="23588" spans="1:16" x14ac:dyDescent="0.25">
      <c r="A23588" t="s">
        <v>34783</v>
      </c>
      <c r="B23588">
        <v>1971</v>
      </c>
      <c r="C23588" s="3" t="str">
        <f>HYPERLINK("http://www.uniprot.org/uniprot/I1K3J5","tr|I1K3J5|I1K3J5_SOYBN")</f>
        <v>tr|I1K3J5|I1K3J5_SOYBN</v>
      </c>
      <c r="D23588" t="s">
        <v>28</v>
      </c>
      <c r="E23588">
        <v>66.91</v>
      </c>
      <c r="F23588">
        <v>683</v>
      </c>
      <c r="G23588">
        <v>226</v>
      </c>
      <c r="H23588">
        <v>29</v>
      </c>
      <c r="I23588">
        <v>7</v>
      </c>
      <c r="J23588">
        <v>1968</v>
      </c>
      <c r="K23588">
        <v>1</v>
      </c>
      <c r="L23588">
        <v>2</v>
      </c>
      <c r="M23588">
        <v>669</v>
      </c>
      <c r="N23588" t="s">
        <v>18</v>
      </c>
      <c r="O23588">
        <v>0</v>
      </c>
      <c r="P23588">
        <v>2128</v>
      </c>
    </row>
    <row r="23589" spans="1:16" x14ac:dyDescent="0.25">
      <c r="A23589" t="s">
        <v>34784</v>
      </c>
      <c r="B23589">
        <v>594</v>
      </c>
      <c r="C23589" s="3" t="str">
        <f>HYPERLINK("http://www.uniprot.org/uniprot/I1MUI6","tr|I1MUI6|I1MUI6_SOYBN")</f>
        <v>tr|I1MUI6|I1MUI6_SOYBN</v>
      </c>
      <c r="D23589" t="s">
        <v>28</v>
      </c>
      <c r="E23589">
        <v>61.73</v>
      </c>
      <c r="F23589">
        <v>196</v>
      </c>
      <c r="G23589">
        <v>75</v>
      </c>
      <c r="H23589">
        <v>13</v>
      </c>
      <c r="I23589">
        <v>1</v>
      </c>
      <c r="J23589">
        <v>549</v>
      </c>
      <c r="K23589">
        <v>1</v>
      </c>
      <c r="L23589">
        <v>1</v>
      </c>
      <c r="M23589">
        <v>193</v>
      </c>
      <c r="N23589" t="s">
        <v>18</v>
      </c>
      <c r="O23589" s="1">
        <v>2.29058E-53</v>
      </c>
      <c r="P23589">
        <v>543</v>
      </c>
    </row>
    <row r="23590" spans="1:16" x14ac:dyDescent="0.25">
      <c r="A23590" t="s">
        <v>34785</v>
      </c>
      <c r="B23590">
        <v>1014</v>
      </c>
      <c r="C23590" s="3" t="str">
        <f>HYPERLINK("http://www.uniprot.org/uniprot/Q0PJJ8","tr|Q0PJJ8|Q0PJJ8_SOYBN")</f>
        <v>tr|Q0PJJ8|Q0PJJ8_SOYBN</v>
      </c>
      <c r="D23590" t="s">
        <v>34786</v>
      </c>
      <c r="E23590">
        <v>81.06</v>
      </c>
      <c r="F23590">
        <v>338</v>
      </c>
      <c r="G23590">
        <v>64</v>
      </c>
      <c r="H23590">
        <v>1</v>
      </c>
      <c r="I23590">
        <v>1</v>
      </c>
      <c r="J23590">
        <v>1011</v>
      </c>
      <c r="K23590">
        <v>1</v>
      </c>
      <c r="L23590">
        <v>1</v>
      </c>
      <c r="M23590">
        <v>333</v>
      </c>
      <c r="N23590" t="s">
        <v>18</v>
      </c>
      <c r="O23590" s="1">
        <v>4.1233700000000003E-154</v>
      </c>
      <c r="P23590">
        <v>1416</v>
      </c>
    </row>
    <row r="23591" spans="1:16" x14ac:dyDescent="0.25">
      <c r="A23591" t="s">
        <v>34787</v>
      </c>
      <c r="B23591">
        <v>444</v>
      </c>
      <c r="C23591" s="3" t="str">
        <f>HYPERLINK("http://www.uniprot.org/uniprot/G7JYL9","tr|G7JYL9|G7JYL9_MEDTR")</f>
        <v>tr|G7JYL9|G7JYL9_MEDTR</v>
      </c>
      <c r="D23591" t="s">
        <v>34788</v>
      </c>
      <c r="E23591">
        <v>68.150000000000006</v>
      </c>
      <c r="F23591">
        <v>157</v>
      </c>
      <c r="G23591">
        <v>50</v>
      </c>
      <c r="H23591">
        <v>11</v>
      </c>
      <c r="I23591">
        <v>4</v>
      </c>
      <c r="J23591">
        <v>441</v>
      </c>
      <c r="K23591">
        <v>1</v>
      </c>
      <c r="L23591">
        <v>22</v>
      </c>
      <c r="M23591">
        <v>172</v>
      </c>
      <c r="N23591" t="s">
        <v>18</v>
      </c>
      <c r="O23591" s="1">
        <v>3.9983499999999999E-47</v>
      </c>
      <c r="P23591">
        <v>488</v>
      </c>
    </row>
    <row r="23592" spans="1:16" x14ac:dyDescent="0.25">
      <c r="A23592" t="s">
        <v>34789</v>
      </c>
      <c r="B23592">
        <v>1056</v>
      </c>
      <c r="C23592" s="3" t="str">
        <f>HYPERLINK("http://www.uniprot.org/uniprot/G7L8Z3","tr|G7L8Z3|G7L8Z3_MEDTR")</f>
        <v>tr|G7L8Z3|G7L8Z3_MEDTR</v>
      </c>
      <c r="D23592" t="s">
        <v>34790</v>
      </c>
      <c r="E23592">
        <v>85.26</v>
      </c>
      <c r="F23592">
        <v>353</v>
      </c>
      <c r="G23592">
        <v>52</v>
      </c>
      <c r="H23592">
        <v>16</v>
      </c>
      <c r="I23592">
        <v>37</v>
      </c>
      <c r="J23592">
        <v>1047</v>
      </c>
      <c r="K23592">
        <v>1</v>
      </c>
      <c r="L23592">
        <v>13</v>
      </c>
      <c r="M23592">
        <v>365</v>
      </c>
      <c r="N23592" t="s">
        <v>18</v>
      </c>
      <c r="O23592" s="1">
        <v>1.6170200000000001E-172</v>
      </c>
      <c r="P23592">
        <v>1575</v>
      </c>
    </row>
    <row r="23593" spans="1:16" x14ac:dyDescent="0.25">
      <c r="A23593" t="s">
        <v>34791</v>
      </c>
      <c r="B23593">
        <v>3144</v>
      </c>
      <c r="C23593" s="3" t="str">
        <f>HYPERLINK("http://www.uniprot.org/uniprot/A5CA30","tr|A5CA30|A5CA30_VITVI")</f>
        <v>tr|A5CA30|A5CA30_VITVI</v>
      </c>
      <c r="D23593" t="s">
        <v>329</v>
      </c>
      <c r="E23593">
        <v>54.35</v>
      </c>
      <c r="F23593">
        <v>1067</v>
      </c>
      <c r="G23593">
        <v>487</v>
      </c>
      <c r="H23593">
        <v>20</v>
      </c>
      <c r="I23593">
        <v>1</v>
      </c>
      <c r="J23593">
        <v>3141</v>
      </c>
      <c r="K23593">
        <v>1</v>
      </c>
      <c r="L23593">
        <v>209</v>
      </c>
      <c r="M23593">
        <v>1215</v>
      </c>
      <c r="N23593" t="s">
        <v>18</v>
      </c>
      <c r="O23593">
        <v>0</v>
      </c>
      <c r="P23593">
        <v>2969</v>
      </c>
    </row>
    <row r="23594" spans="1:16" x14ac:dyDescent="0.25">
      <c r="A23594" t="s">
        <v>34792</v>
      </c>
      <c r="B23594">
        <v>489</v>
      </c>
      <c r="C23594" s="3" t="str">
        <f>HYPERLINK("http://www.uniprot.org/uniprot/G3I4W5","tr|G3I4W5|G3I4W5_CRIGR")</f>
        <v>tr|G3I4W5|G3I4W5_CRIGR</v>
      </c>
      <c r="D23594" t="s">
        <v>34793</v>
      </c>
      <c r="E23594">
        <v>47.91</v>
      </c>
      <c r="F23594">
        <v>96</v>
      </c>
      <c r="G23594">
        <v>50</v>
      </c>
      <c r="H23594">
        <v>0</v>
      </c>
      <c r="I23594">
        <v>104</v>
      </c>
      <c r="J23594">
        <v>391</v>
      </c>
      <c r="K23594">
        <v>-3</v>
      </c>
      <c r="L23594">
        <v>90</v>
      </c>
      <c r="M23594">
        <v>185</v>
      </c>
      <c r="N23594" t="s">
        <v>18</v>
      </c>
      <c r="O23594" s="1">
        <v>7.7099000000000003E-13</v>
      </c>
      <c r="P23594">
        <v>187</v>
      </c>
    </row>
    <row r="23595" spans="1:16" x14ac:dyDescent="0.25">
      <c r="A23595" t="s">
        <v>34794</v>
      </c>
      <c r="B23595">
        <v>924</v>
      </c>
      <c r="C23595" s="3" t="str">
        <f>HYPERLINK("http://www.uniprot.org/uniprot/K7MNX2","tr|K7MNX2|K7MNX2_SOYBN")</f>
        <v>tr|K7MNX2|K7MNX2_SOYBN</v>
      </c>
      <c r="D23595" t="s">
        <v>28</v>
      </c>
      <c r="E23595">
        <v>27.43</v>
      </c>
      <c r="F23595">
        <v>113</v>
      </c>
      <c r="G23595">
        <v>82</v>
      </c>
      <c r="H23595">
        <v>2</v>
      </c>
      <c r="I23595">
        <v>175</v>
      </c>
      <c r="J23595">
        <v>507</v>
      </c>
      <c r="K23595">
        <v>1</v>
      </c>
      <c r="L23595">
        <v>402</v>
      </c>
      <c r="M23595">
        <v>514</v>
      </c>
      <c r="N23595" t="s">
        <v>18</v>
      </c>
      <c r="O23595" s="1">
        <v>2.81077E-10</v>
      </c>
      <c r="P23595">
        <v>175</v>
      </c>
    </row>
    <row r="23596" spans="1:16" x14ac:dyDescent="0.25">
      <c r="A23596" t="s">
        <v>34795</v>
      </c>
      <c r="B23596">
        <v>879</v>
      </c>
      <c r="C23596" s="3" t="str">
        <f>HYPERLINK("http://www.uniprot.org/uniprot/G7I8U9","tr|G7I8U9|G7I8U9_MEDTR")</f>
        <v>tr|G7I8U9|G7I8U9_MEDTR</v>
      </c>
      <c r="D23596" t="s">
        <v>34760</v>
      </c>
      <c r="E23596">
        <v>70.56</v>
      </c>
      <c r="F23596">
        <v>265</v>
      </c>
      <c r="G23596">
        <v>78</v>
      </c>
      <c r="H23596">
        <v>53</v>
      </c>
      <c r="I23596">
        <v>1</v>
      </c>
      <c r="J23596">
        <v>636</v>
      </c>
      <c r="K23596">
        <v>1</v>
      </c>
      <c r="L23596">
        <v>437</v>
      </c>
      <c r="M23596">
        <v>701</v>
      </c>
      <c r="N23596" t="s">
        <v>18</v>
      </c>
      <c r="O23596" s="1">
        <v>9.5725100000000006E-98</v>
      </c>
      <c r="P23596">
        <v>929</v>
      </c>
    </row>
    <row r="23597" spans="1:16" x14ac:dyDescent="0.25">
      <c r="A23597" t="s">
        <v>34796</v>
      </c>
      <c r="B23597">
        <v>1773</v>
      </c>
      <c r="C23597" s="3" t="str">
        <f>HYPERLINK("http://www.uniprot.org/uniprot/I1M544","tr|I1M544|I1M544_SOYBN")</f>
        <v>tr|I1M544|I1M544_SOYBN</v>
      </c>
      <c r="D23597" t="s">
        <v>28</v>
      </c>
      <c r="E23597">
        <v>85.25</v>
      </c>
      <c r="F23597">
        <v>590</v>
      </c>
      <c r="G23597">
        <v>87</v>
      </c>
      <c r="H23597">
        <v>0</v>
      </c>
      <c r="I23597">
        <v>1</v>
      </c>
      <c r="J23597">
        <v>1770</v>
      </c>
      <c r="K23597">
        <v>1</v>
      </c>
      <c r="L23597">
        <v>1</v>
      </c>
      <c r="M23597">
        <v>589</v>
      </c>
      <c r="N23597" t="s">
        <v>18</v>
      </c>
      <c r="O23597">
        <v>0</v>
      </c>
      <c r="P23597">
        <v>2761</v>
      </c>
    </row>
    <row r="23598" spans="1:16" x14ac:dyDescent="0.25">
      <c r="A23598" t="s">
        <v>34797</v>
      </c>
      <c r="B23598">
        <v>636</v>
      </c>
      <c r="C23598" s="3" t="str">
        <f>HYPERLINK("http://www.uniprot.org/uniprot/G7J0C4","tr|G7J0C4|G7J0C4_MEDTR")</f>
        <v>tr|G7J0C4|G7J0C4_MEDTR</v>
      </c>
      <c r="D23598" t="s">
        <v>8886</v>
      </c>
      <c r="E23598">
        <v>41.17</v>
      </c>
      <c r="F23598">
        <v>68</v>
      </c>
      <c r="G23598">
        <v>40</v>
      </c>
      <c r="H23598">
        <v>0</v>
      </c>
      <c r="I23598">
        <v>430</v>
      </c>
      <c r="J23598">
        <v>633</v>
      </c>
      <c r="K23598">
        <v>1</v>
      </c>
      <c r="L23598">
        <v>252</v>
      </c>
      <c r="M23598">
        <v>319</v>
      </c>
      <c r="N23598" t="s">
        <v>18</v>
      </c>
      <c r="O23598" s="1">
        <v>2.7156499999999999E-8</v>
      </c>
      <c r="P23598">
        <v>155</v>
      </c>
    </row>
    <row r="23599" spans="1:16" x14ac:dyDescent="0.25">
      <c r="A23599" t="s">
        <v>34798</v>
      </c>
      <c r="B23599">
        <v>582</v>
      </c>
      <c r="C23599" s="3" t="str">
        <f>HYPERLINK("http://www.uniprot.org/uniprot/G7JCB5","tr|G7JCB5|G7JCB5_MEDTR")</f>
        <v>tr|G7JCB5|G7JCB5_MEDTR</v>
      </c>
      <c r="D23599" t="s">
        <v>11598</v>
      </c>
      <c r="E23599">
        <v>70.06</v>
      </c>
      <c r="F23599">
        <v>147</v>
      </c>
      <c r="G23599">
        <v>44</v>
      </c>
      <c r="H23599">
        <v>35</v>
      </c>
      <c r="I23599">
        <v>1</v>
      </c>
      <c r="J23599">
        <v>336</v>
      </c>
      <c r="K23599">
        <v>1</v>
      </c>
      <c r="L23599">
        <v>325</v>
      </c>
      <c r="M23599">
        <v>471</v>
      </c>
      <c r="N23599" t="s">
        <v>18</v>
      </c>
      <c r="O23599" s="1">
        <v>1.6792699999999999E-45</v>
      </c>
      <c r="P23599">
        <v>475</v>
      </c>
    </row>
    <row r="23600" spans="1:16" x14ac:dyDescent="0.25">
      <c r="A23600" t="s">
        <v>34799</v>
      </c>
      <c r="B23600">
        <v>432</v>
      </c>
      <c r="C23600" s="3" t="str">
        <f>HYPERLINK("http://www.uniprot.org/uniprot/G7K1X5","tr|G7K1X5|G7K1X5_MEDTR")</f>
        <v>tr|G7K1X5|G7K1X5_MEDTR</v>
      </c>
      <c r="D23600" t="s">
        <v>34800</v>
      </c>
      <c r="E23600">
        <v>85.5</v>
      </c>
      <c r="F23600">
        <v>138</v>
      </c>
      <c r="G23600">
        <v>20</v>
      </c>
      <c r="H23600">
        <v>0</v>
      </c>
      <c r="I23600">
        <v>13</v>
      </c>
      <c r="J23600">
        <v>426</v>
      </c>
      <c r="K23600">
        <v>1</v>
      </c>
      <c r="L23600">
        <v>1</v>
      </c>
      <c r="M23600">
        <v>138</v>
      </c>
      <c r="N23600" t="s">
        <v>18</v>
      </c>
      <c r="O23600" s="1">
        <v>2.7222500000000001E-64</v>
      </c>
      <c r="P23600">
        <v>636</v>
      </c>
    </row>
    <row r="23601" spans="1:16" x14ac:dyDescent="0.25">
      <c r="A23601" t="s">
        <v>34801</v>
      </c>
      <c r="B23601">
        <v>1266</v>
      </c>
      <c r="C23601" s="3" t="str">
        <f>HYPERLINK("http://www.uniprot.org/uniprot/I3SB40","tr|I3SB40|I3SB40_LOTJA")</f>
        <v>tr|I3SB40|I3SB40_LOTJA</v>
      </c>
      <c r="D23601" t="s">
        <v>93</v>
      </c>
      <c r="E23601">
        <v>64.97</v>
      </c>
      <c r="F23601">
        <v>217</v>
      </c>
      <c r="G23601">
        <v>76</v>
      </c>
      <c r="H23601">
        <v>25</v>
      </c>
      <c r="I23601">
        <v>1</v>
      </c>
      <c r="J23601">
        <v>576</v>
      </c>
      <c r="K23601">
        <v>1</v>
      </c>
      <c r="L23601">
        <v>1</v>
      </c>
      <c r="M23601">
        <v>217</v>
      </c>
      <c r="N23601" t="s">
        <v>18</v>
      </c>
      <c r="O23601" s="1">
        <v>3.7371000000000004E-68</v>
      </c>
      <c r="P23601">
        <v>676</v>
      </c>
    </row>
    <row r="23602" spans="1:16" x14ac:dyDescent="0.25">
      <c r="A23602" t="s">
        <v>34802</v>
      </c>
      <c r="B23602">
        <v>462</v>
      </c>
      <c r="C23602" s="3" t="str">
        <f>HYPERLINK("http://www.uniprot.org/uniprot/G7L525","tr|G7L525|G7L525_MEDTR")</f>
        <v>tr|G7L525|G7L525_MEDTR</v>
      </c>
      <c r="D23602" t="s">
        <v>34803</v>
      </c>
      <c r="E23602">
        <v>62</v>
      </c>
      <c r="F23602">
        <v>150</v>
      </c>
      <c r="G23602">
        <v>57</v>
      </c>
      <c r="H23602">
        <v>0</v>
      </c>
      <c r="I23602">
        <v>1</v>
      </c>
      <c r="J23602">
        <v>450</v>
      </c>
      <c r="K23602">
        <v>1</v>
      </c>
      <c r="L23602">
        <v>1</v>
      </c>
      <c r="M23602">
        <v>140</v>
      </c>
      <c r="N23602" t="s">
        <v>18</v>
      </c>
      <c r="O23602" s="1">
        <v>4.5823999999999999E-43</v>
      </c>
      <c r="P23602">
        <v>453</v>
      </c>
    </row>
    <row r="23603" spans="1:16" x14ac:dyDescent="0.25">
      <c r="A23603" t="s">
        <v>34804</v>
      </c>
      <c r="B23603">
        <v>465</v>
      </c>
      <c r="C23603" s="3" t="str">
        <f>HYPERLINK("http://www.uniprot.org/uniprot/G7L0P9","tr|G7L0P9|G7L0P9_MEDTR")</f>
        <v>tr|G7L0P9|G7L0P9_MEDTR</v>
      </c>
      <c r="D23603" t="s">
        <v>34805</v>
      </c>
      <c r="E23603">
        <v>69.28</v>
      </c>
      <c r="F23603">
        <v>153</v>
      </c>
      <c r="G23603">
        <v>47</v>
      </c>
      <c r="H23603">
        <v>0</v>
      </c>
      <c r="I23603">
        <v>1</v>
      </c>
      <c r="J23603">
        <v>459</v>
      </c>
      <c r="K23603">
        <v>1</v>
      </c>
      <c r="L23603">
        <v>2</v>
      </c>
      <c r="M23603">
        <v>138</v>
      </c>
      <c r="N23603" t="s">
        <v>18</v>
      </c>
      <c r="O23603" s="1">
        <v>2.9487700000000002E-50</v>
      </c>
      <c r="P23603">
        <v>515</v>
      </c>
    </row>
    <row r="23604" spans="1:16" x14ac:dyDescent="0.25">
      <c r="A23604" t="s">
        <v>34806</v>
      </c>
      <c r="B23604">
        <v>570</v>
      </c>
      <c r="C23604" s="3" t="str">
        <f>HYPERLINK("http://www.uniprot.org/uniprot/B7FGN6","tr|B7FGN6|B7FGN6_MEDTR")</f>
        <v>tr|B7FGN6|B7FGN6_MEDTR</v>
      </c>
      <c r="D23604" t="s">
        <v>34807</v>
      </c>
      <c r="E23604">
        <v>74.87</v>
      </c>
      <c r="F23604">
        <v>195</v>
      </c>
      <c r="G23604">
        <v>49</v>
      </c>
      <c r="H23604">
        <v>6</v>
      </c>
      <c r="I23604">
        <v>1</v>
      </c>
      <c r="J23604">
        <v>567</v>
      </c>
      <c r="K23604">
        <v>1</v>
      </c>
      <c r="L23604">
        <v>1</v>
      </c>
      <c r="M23604">
        <v>193</v>
      </c>
      <c r="N23604" t="s">
        <v>18</v>
      </c>
      <c r="O23604" s="1">
        <v>8.2220099999999995E-71</v>
      </c>
      <c r="P23604">
        <v>693</v>
      </c>
    </row>
    <row r="23605" spans="1:16" x14ac:dyDescent="0.25">
      <c r="A23605" t="s">
        <v>34808</v>
      </c>
      <c r="B23605">
        <v>2322</v>
      </c>
      <c r="C23605" s="3" t="str">
        <f>HYPERLINK("http://www.uniprot.org/uniprot/G7IE81","tr|G7IE81|G7IE81_MEDTR")</f>
        <v>tr|G7IE81|G7IE81_MEDTR</v>
      </c>
      <c r="D23605" t="s">
        <v>34809</v>
      </c>
      <c r="E23605">
        <v>83.05</v>
      </c>
      <c r="F23605">
        <v>773</v>
      </c>
      <c r="G23605">
        <v>131</v>
      </c>
      <c r="H23605">
        <v>0</v>
      </c>
      <c r="I23605">
        <v>1</v>
      </c>
      <c r="J23605">
        <v>2319</v>
      </c>
      <c r="K23605">
        <v>1</v>
      </c>
      <c r="L23605">
        <v>1</v>
      </c>
      <c r="M23605">
        <v>773</v>
      </c>
      <c r="N23605" t="s">
        <v>18</v>
      </c>
      <c r="O23605">
        <v>0</v>
      </c>
      <c r="P23605">
        <v>3271</v>
      </c>
    </row>
    <row r="23606" spans="1:16" x14ac:dyDescent="0.25">
      <c r="A23606" t="s">
        <v>34810</v>
      </c>
      <c r="B23606">
        <v>1026</v>
      </c>
      <c r="C23606" s="3" t="str">
        <f>HYPERLINK("http://www.uniprot.org/uniprot/I3SE78","tr|I3SE78|I3SE78_LOTJA")</f>
        <v>tr|I3SE78|I3SE78_LOTJA</v>
      </c>
      <c r="D23606" t="s">
        <v>93</v>
      </c>
      <c r="E23606">
        <v>91.47</v>
      </c>
      <c r="F23606">
        <v>340</v>
      </c>
      <c r="G23606">
        <v>29</v>
      </c>
      <c r="H23606">
        <v>0</v>
      </c>
      <c r="I23606">
        <v>1</v>
      </c>
      <c r="J23606">
        <v>1020</v>
      </c>
      <c r="K23606">
        <v>1</v>
      </c>
      <c r="L23606">
        <v>1</v>
      </c>
      <c r="M23606">
        <v>340</v>
      </c>
      <c r="N23606" t="s">
        <v>18</v>
      </c>
      <c r="O23606">
        <v>0</v>
      </c>
      <c r="P23606">
        <v>1677</v>
      </c>
    </row>
    <row r="23607" spans="1:16" x14ac:dyDescent="0.25">
      <c r="A23607" t="s">
        <v>34811</v>
      </c>
      <c r="B23607">
        <v>369</v>
      </c>
      <c r="C23607" s="3" t="str">
        <f>HYPERLINK("http://www.uniprot.org/uniprot/G7JTE6","tr|G7JTE6|G7JTE6_MEDTR")</f>
        <v>tr|G7JTE6|G7JTE6_MEDTR</v>
      </c>
      <c r="D23607" t="s">
        <v>7315</v>
      </c>
      <c r="E23607">
        <v>44.76</v>
      </c>
      <c r="F23607">
        <v>172</v>
      </c>
      <c r="G23607">
        <v>95</v>
      </c>
      <c r="H23607">
        <v>50</v>
      </c>
      <c r="I23607">
        <v>1</v>
      </c>
      <c r="J23607">
        <v>366</v>
      </c>
      <c r="K23607">
        <v>1</v>
      </c>
      <c r="L23607">
        <v>144</v>
      </c>
      <c r="M23607">
        <v>315</v>
      </c>
      <c r="N23607" t="s">
        <v>18</v>
      </c>
      <c r="O23607" s="1">
        <v>1.00611E-34</v>
      </c>
      <c r="P23607">
        <v>381</v>
      </c>
    </row>
    <row r="23608" spans="1:16" x14ac:dyDescent="0.25">
      <c r="A23608" t="s">
        <v>34812</v>
      </c>
      <c r="B23608">
        <v>351</v>
      </c>
      <c r="C23608" s="3" t="str">
        <f>HYPERLINK("http://www.uniprot.org/uniprot/K7KMN0","tr|K7KMN0|K7KMN0_SOYBN")</f>
        <v>tr|K7KMN0|K7KMN0_SOYBN</v>
      </c>
      <c r="D23608" t="s">
        <v>28</v>
      </c>
      <c r="E23608">
        <v>86.66</v>
      </c>
      <c r="F23608">
        <v>75</v>
      </c>
      <c r="G23608">
        <v>10</v>
      </c>
      <c r="H23608">
        <v>0</v>
      </c>
      <c r="I23608">
        <v>124</v>
      </c>
      <c r="J23608">
        <v>348</v>
      </c>
      <c r="K23608">
        <v>1</v>
      </c>
      <c r="L23608">
        <v>41</v>
      </c>
      <c r="M23608">
        <v>115</v>
      </c>
      <c r="N23608" t="s">
        <v>18</v>
      </c>
      <c r="O23608" s="1">
        <v>5.4744499999999998E-36</v>
      </c>
      <c r="P23608">
        <v>392</v>
      </c>
    </row>
    <row r="23609" spans="1:16" x14ac:dyDescent="0.25">
      <c r="A23609" t="s">
        <v>34813</v>
      </c>
      <c r="B23609">
        <v>897</v>
      </c>
      <c r="C23609" s="3" t="str">
        <f>HYPERLINK("http://www.uniprot.org/uniprot/G7JCR2","tr|G7JCR2|G7JCR2_MEDTR")</f>
        <v>tr|G7JCR2|G7JCR2_MEDTR</v>
      </c>
      <c r="D23609" t="s">
        <v>34814</v>
      </c>
      <c r="E23609">
        <v>76.05</v>
      </c>
      <c r="F23609">
        <v>309</v>
      </c>
      <c r="G23609">
        <v>74</v>
      </c>
      <c r="H23609">
        <v>11</v>
      </c>
      <c r="I23609">
        <v>1</v>
      </c>
      <c r="J23609">
        <v>894</v>
      </c>
      <c r="K23609">
        <v>1</v>
      </c>
      <c r="L23609">
        <v>51</v>
      </c>
      <c r="M23609">
        <v>359</v>
      </c>
      <c r="N23609" t="s">
        <v>18</v>
      </c>
      <c r="O23609" s="1">
        <v>9.5560299999999997E-125</v>
      </c>
      <c r="P23609">
        <v>1162</v>
      </c>
    </row>
    <row r="23610" spans="1:16" x14ac:dyDescent="0.25">
      <c r="A23610" t="s">
        <v>34815</v>
      </c>
      <c r="B23610">
        <v>393</v>
      </c>
      <c r="C23610" s="3" t="str">
        <f>HYPERLINK("http://www.uniprot.org/uniprot/Q3HRZ3","tr|Q3HRZ3|Q3HRZ3_SOLTU")</f>
        <v>tr|Q3HRZ3|Q3HRZ3_SOLTU</v>
      </c>
      <c r="D23610" t="s">
        <v>30495</v>
      </c>
      <c r="E23610">
        <v>99.23</v>
      </c>
      <c r="F23610">
        <v>130</v>
      </c>
      <c r="G23610">
        <v>1</v>
      </c>
      <c r="H23610">
        <v>0</v>
      </c>
      <c r="I23610">
        <v>1</v>
      </c>
      <c r="J23610">
        <v>390</v>
      </c>
      <c r="K23610">
        <v>1</v>
      </c>
      <c r="L23610">
        <v>1</v>
      </c>
      <c r="M23610">
        <v>130</v>
      </c>
      <c r="N23610" t="s">
        <v>18</v>
      </c>
      <c r="O23610" s="1">
        <v>1.1751400000000001E-67</v>
      </c>
      <c r="P23610">
        <v>665</v>
      </c>
    </row>
    <row r="23611" spans="1:16" x14ac:dyDescent="0.25">
      <c r="A23611" t="s">
        <v>34816</v>
      </c>
      <c r="B23611">
        <v>1638</v>
      </c>
      <c r="C23611" s="3" t="str">
        <f>HYPERLINK("http://www.uniprot.org/uniprot/G7JJS5","tr|G7JJS5|G7JJS5_MEDTR")</f>
        <v>tr|G7JJS5|G7JJS5_MEDTR</v>
      </c>
      <c r="D23611" t="s">
        <v>34817</v>
      </c>
      <c r="E23611">
        <v>77.349999999999994</v>
      </c>
      <c r="F23611">
        <v>552</v>
      </c>
      <c r="G23611">
        <v>125</v>
      </c>
      <c r="H23611">
        <v>8</v>
      </c>
      <c r="I23611">
        <v>1</v>
      </c>
      <c r="J23611">
        <v>1632</v>
      </c>
      <c r="K23611">
        <v>1</v>
      </c>
      <c r="L23611">
        <v>1</v>
      </c>
      <c r="M23611">
        <v>550</v>
      </c>
      <c r="N23611" t="s">
        <v>18</v>
      </c>
      <c r="O23611">
        <v>0</v>
      </c>
      <c r="P23611">
        <v>2122</v>
      </c>
    </row>
    <row r="23612" spans="1:16" x14ac:dyDescent="0.25">
      <c r="A23612" t="s">
        <v>34818</v>
      </c>
      <c r="B23612">
        <v>273</v>
      </c>
      <c r="C23612" s="3" t="str">
        <f>HYPERLINK("http://www.uniprot.org/uniprot/M5XP05","tr|M5XP05|M5XP05_PRUPE")</f>
        <v>tr|M5XP05|M5XP05_PRUPE</v>
      </c>
      <c r="D23612" t="s">
        <v>34819</v>
      </c>
      <c r="E23612">
        <v>79.77</v>
      </c>
      <c r="F23612">
        <v>89</v>
      </c>
      <c r="G23612">
        <v>18</v>
      </c>
      <c r="H23612">
        <v>0</v>
      </c>
      <c r="I23612">
        <v>1</v>
      </c>
      <c r="J23612">
        <v>267</v>
      </c>
      <c r="K23612">
        <v>1</v>
      </c>
      <c r="L23612">
        <v>1</v>
      </c>
      <c r="M23612">
        <v>89</v>
      </c>
      <c r="N23612" t="s">
        <v>18</v>
      </c>
      <c r="O23612" s="1">
        <v>2.7193399999999998E-35</v>
      </c>
      <c r="P23612">
        <v>386</v>
      </c>
    </row>
    <row r="23613" spans="1:16" x14ac:dyDescent="0.25">
      <c r="A23613" t="s">
        <v>34820</v>
      </c>
      <c r="B23613">
        <v>333</v>
      </c>
      <c r="C23613" s="3" t="str">
        <f>HYPERLINK("http://www.uniprot.org/uniprot/I3SDW2","tr|I3SDW2|I3SDW2_LOTJA")</f>
        <v>tr|I3SDW2|I3SDW2_LOTJA</v>
      </c>
      <c r="D23613" t="s">
        <v>18832</v>
      </c>
      <c r="E23613">
        <v>96.36</v>
      </c>
      <c r="F23613">
        <v>110</v>
      </c>
      <c r="G23613">
        <v>4</v>
      </c>
      <c r="H23613">
        <v>0</v>
      </c>
      <c r="I23613">
        <v>1</v>
      </c>
      <c r="J23613">
        <v>330</v>
      </c>
      <c r="K23613">
        <v>1</v>
      </c>
      <c r="L23613">
        <v>1</v>
      </c>
      <c r="M23613">
        <v>110</v>
      </c>
      <c r="N23613" t="s">
        <v>18</v>
      </c>
      <c r="O23613" s="1">
        <v>3.7404699999999999E-53</v>
      </c>
      <c r="P23613">
        <v>540</v>
      </c>
    </row>
    <row r="23614" spans="1:16" x14ac:dyDescent="0.25">
      <c r="A23614" t="s">
        <v>34821</v>
      </c>
      <c r="B23614">
        <v>729</v>
      </c>
      <c r="C23614" s="3" t="str">
        <f>HYPERLINK("http://www.uniprot.org/uniprot/G7JHQ0","tr|G7JHQ0|G7JHQ0_MEDTR")</f>
        <v>tr|G7JHQ0|G7JHQ0_MEDTR</v>
      </c>
      <c r="D23614" t="s">
        <v>34822</v>
      </c>
      <c r="E23614">
        <v>71.25</v>
      </c>
      <c r="F23614">
        <v>247</v>
      </c>
      <c r="G23614">
        <v>71</v>
      </c>
      <c r="H23614">
        <v>5</v>
      </c>
      <c r="I23614">
        <v>1</v>
      </c>
      <c r="J23614">
        <v>726</v>
      </c>
      <c r="K23614">
        <v>1</v>
      </c>
      <c r="L23614">
        <v>1</v>
      </c>
      <c r="M23614">
        <v>243</v>
      </c>
      <c r="N23614" t="s">
        <v>18</v>
      </c>
      <c r="O23614" s="1">
        <v>4.7881100000000001E-88</v>
      </c>
      <c r="P23614">
        <v>844</v>
      </c>
    </row>
    <row r="23615" spans="1:16" x14ac:dyDescent="0.25">
      <c r="A23615" t="s">
        <v>34823</v>
      </c>
      <c r="B23615">
        <v>1305</v>
      </c>
      <c r="C23615" s="3" t="str">
        <f>HYPERLINK("http://www.uniprot.org/uniprot/I1MQR1","tr|I1MQR1|I1MQR1_SOYBN")</f>
        <v>tr|I1MQR1|I1MQR1_SOYBN</v>
      </c>
      <c r="D23615" t="s">
        <v>28</v>
      </c>
      <c r="E23615">
        <v>86.17</v>
      </c>
      <c r="F23615">
        <v>434</v>
      </c>
      <c r="G23615">
        <v>60</v>
      </c>
      <c r="H23615">
        <v>0</v>
      </c>
      <c r="I23615">
        <v>1</v>
      </c>
      <c r="J23615">
        <v>1302</v>
      </c>
      <c r="K23615">
        <v>1</v>
      </c>
      <c r="L23615">
        <v>1</v>
      </c>
      <c r="M23615">
        <v>434</v>
      </c>
      <c r="N23615" t="s">
        <v>18</v>
      </c>
      <c r="O23615">
        <v>0</v>
      </c>
      <c r="P23615">
        <v>1964</v>
      </c>
    </row>
    <row r="23616" spans="1:16" x14ac:dyDescent="0.25">
      <c r="A23616" t="s">
        <v>34824</v>
      </c>
      <c r="B23616">
        <v>2958</v>
      </c>
      <c r="C23616" s="3" t="str">
        <f>HYPERLINK("http://www.uniprot.org/uniprot/G7JYL5","tr|G7JYL5|G7JYL5_MEDTR")</f>
        <v>tr|G7JYL5|G7JYL5_MEDTR</v>
      </c>
      <c r="D23616" t="s">
        <v>34825</v>
      </c>
      <c r="E23616">
        <v>83.14</v>
      </c>
      <c r="F23616">
        <v>985</v>
      </c>
      <c r="G23616">
        <v>166</v>
      </c>
      <c r="H23616">
        <v>0</v>
      </c>
      <c r="I23616">
        <v>1</v>
      </c>
      <c r="J23616">
        <v>2955</v>
      </c>
      <c r="K23616">
        <v>1</v>
      </c>
      <c r="L23616">
        <v>1</v>
      </c>
      <c r="M23616">
        <v>984</v>
      </c>
      <c r="N23616" t="s">
        <v>18</v>
      </c>
      <c r="O23616">
        <v>0</v>
      </c>
      <c r="P23616">
        <v>4114</v>
      </c>
    </row>
    <row r="23617" spans="1:16" x14ac:dyDescent="0.25">
      <c r="A23617" t="s">
        <v>34826</v>
      </c>
      <c r="B23617">
        <v>1929</v>
      </c>
      <c r="C23617" s="3" t="str">
        <f>HYPERLINK("http://www.uniprot.org/uniprot/G7L8Y9","tr|G7L8Y9|G7L8Y9_MEDTR")</f>
        <v>tr|G7L8Y9|G7L8Y9_MEDTR</v>
      </c>
      <c r="D23617" t="s">
        <v>34827</v>
      </c>
      <c r="E23617">
        <v>87.79</v>
      </c>
      <c r="F23617">
        <v>336</v>
      </c>
      <c r="G23617">
        <v>41</v>
      </c>
      <c r="H23617">
        <v>0</v>
      </c>
      <c r="I23617">
        <v>106</v>
      </c>
      <c r="J23617">
        <v>1113</v>
      </c>
      <c r="K23617">
        <v>1</v>
      </c>
      <c r="L23617">
        <v>26</v>
      </c>
      <c r="M23617">
        <v>361</v>
      </c>
      <c r="N23617" t="s">
        <v>18</v>
      </c>
      <c r="O23617" s="1">
        <v>1.1563800000000001E-173</v>
      </c>
      <c r="P23617">
        <v>1588</v>
      </c>
    </row>
    <row r="23618" spans="1:16" x14ac:dyDescent="0.25">
      <c r="A23618" t="s">
        <v>34828</v>
      </c>
      <c r="B23618">
        <v>291</v>
      </c>
      <c r="C23618" s="3" t="str">
        <f>HYPERLINK("http://www.uniprot.org/uniprot/G7I3S1","tr|G7I3S1|G7I3S1_MEDTR")</f>
        <v>tr|G7I3S1|G7I3S1_MEDTR</v>
      </c>
      <c r="D23618" t="s">
        <v>34829</v>
      </c>
      <c r="E23618">
        <v>61.11</v>
      </c>
      <c r="F23618">
        <v>36</v>
      </c>
      <c r="G23618">
        <v>14</v>
      </c>
      <c r="H23618">
        <v>0</v>
      </c>
      <c r="I23618">
        <v>42</v>
      </c>
      <c r="J23618">
        <v>149</v>
      </c>
      <c r="K23618">
        <v>-2</v>
      </c>
      <c r="L23618">
        <v>40</v>
      </c>
      <c r="M23618">
        <v>75</v>
      </c>
      <c r="N23618" t="s">
        <v>18</v>
      </c>
      <c r="O23618" s="1">
        <v>5.7766000000000003E-8</v>
      </c>
      <c r="P23618">
        <v>101</v>
      </c>
    </row>
    <row r="23619" spans="1:16" x14ac:dyDescent="0.25">
      <c r="A23619" t="s">
        <v>34830</v>
      </c>
      <c r="B23619">
        <v>831</v>
      </c>
      <c r="C23619" s="3" t="str">
        <f>HYPERLINK("http://www.uniprot.org/uniprot/R7TQU6","tr|R7TQU6|R7TQU6_9ANNE")</f>
        <v>tr|R7TQU6|R7TQU6_9ANNE</v>
      </c>
      <c r="D23619" t="s">
        <v>34831</v>
      </c>
      <c r="E23619">
        <v>23.69</v>
      </c>
      <c r="F23619">
        <v>287</v>
      </c>
      <c r="G23619">
        <v>219</v>
      </c>
      <c r="H23619">
        <v>32</v>
      </c>
      <c r="I23619">
        <v>1</v>
      </c>
      <c r="J23619">
        <v>765</v>
      </c>
      <c r="K23619">
        <v>-1</v>
      </c>
      <c r="L23619">
        <v>17</v>
      </c>
      <c r="M23619">
        <v>293</v>
      </c>
      <c r="N23619" t="s">
        <v>18</v>
      </c>
      <c r="O23619" s="1">
        <v>3.25396E-20</v>
      </c>
      <c r="P23619">
        <v>260</v>
      </c>
    </row>
    <row r="23620" spans="1:16" x14ac:dyDescent="0.25">
      <c r="A23620" t="s">
        <v>34832</v>
      </c>
      <c r="B23620">
        <v>786</v>
      </c>
      <c r="C23620" s="3" t="str">
        <f>HYPERLINK("http://www.uniprot.org/uniprot/I3S1U4","tr|I3S1U4|I3S1U4_MEDTR")</f>
        <v>tr|I3S1U4|I3S1U4_MEDTR</v>
      </c>
      <c r="D23620" t="s">
        <v>22</v>
      </c>
      <c r="E23620">
        <v>40.14</v>
      </c>
      <c r="F23620">
        <v>284</v>
      </c>
      <c r="G23620">
        <v>170</v>
      </c>
      <c r="H23620">
        <v>23</v>
      </c>
      <c r="I23620">
        <v>1</v>
      </c>
      <c r="J23620">
        <v>783</v>
      </c>
      <c r="K23620">
        <v>1</v>
      </c>
      <c r="L23620">
        <v>26</v>
      </c>
      <c r="M23620">
        <v>252</v>
      </c>
      <c r="N23620" t="s">
        <v>18</v>
      </c>
      <c r="O23620" s="1">
        <v>2.2023299999999999E-36</v>
      </c>
      <c r="P23620">
        <v>399</v>
      </c>
    </row>
    <row r="23621" spans="1:16" x14ac:dyDescent="0.25">
      <c r="A23621" t="s">
        <v>34833</v>
      </c>
      <c r="B23621">
        <v>390</v>
      </c>
      <c r="C23621" s="3" t="str">
        <f>HYPERLINK("http://www.uniprot.org/uniprot/G7I860","tr|G7I860|G7I860_MEDTR")</f>
        <v>tr|G7I860|G7I860_MEDTR</v>
      </c>
      <c r="D23621" t="s">
        <v>34834</v>
      </c>
      <c r="E23621">
        <v>96.87</v>
      </c>
      <c r="F23621">
        <v>64</v>
      </c>
      <c r="G23621">
        <v>2</v>
      </c>
      <c r="H23621">
        <v>0</v>
      </c>
      <c r="I23621">
        <v>1</v>
      </c>
      <c r="J23621">
        <v>192</v>
      </c>
      <c r="K23621">
        <v>1</v>
      </c>
      <c r="L23621">
        <v>1</v>
      </c>
      <c r="M23621">
        <v>64</v>
      </c>
      <c r="N23621" t="s">
        <v>18</v>
      </c>
      <c r="O23621" s="1">
        <v>5.9267300000000004E-27</v>
      </c>
      <c r="P23621">
        <v>314</v>
      </c>
    </row>
    <row r="23622" spans="1:16" x14ac:dyDescent="0.25">
      <c r="A23622" t="s">
        <v>34835</v>
      </c>
      <c r="B23622">
        <v>1260</v>
      </c>
      <c r="C23622" s="3" t="str">
        <f>HYPERLINK("http://www.uniprot.org/uniprot/G7IHR9","tr|G7IHR9|G7IHR9_MEDTR")</f>
        <v>tr|G7IHR9|G7IHR9_MEDTR</v>
      </c>
      <c r="D23622" t="s">
        <v>34836</v>
      </c>
      <c r="E23622">
        <v>59.83</v>
      </c>
      <c r="F23622">
        <v>239</v>
      </c>
      <c r="G23622">
        <v>96</v>
      </c>
      <c r="H23622">
        <v>9</v>
      </c>
      <c r="I23622">
        <v>559</v>
      </c>
      <c r="J23622">
        <v>1248</v>
      </c>
      <c r="K23622">
        <v>1</v>
      </c>
      <c r="L23622">
        <v>316</v>
      </c>
      <c r="M23622">
        <v>520</v>
      </c>
      <c r="N23622" t="s">
        <v>18</v>
      </c>
      <c r="O23622" s="1">
        <v>2.84051E-68</v>
      </c>
      <c r="P23622">
        <v>677</v>
      </c>
    </row>
    <row r="23623" spans="1:16" x14ac:dyDescent="0.25">
      <c r="A23623" t="s">
        <v>34837</v>
      </c>
      <c r="B23623">
        <v>2112</v>
      </c>
      <c r="C23623" s="3" t="str">
        <f>HYPERLINK("http://www.uniprot.org/uniprot/I1MHP5","tr|I1MHP5|I1MHP5_SOYBN")</f>
        <v>tr|I1MHP5|I1MHP5_SOYBN</v>
      </c>
      <c r="D23623" t="s">
        <v>28</v>
      </c>
      <c r="E23623">
        <v>27.85</v>
      </c>
      <c r="F23623">
        <v>420</v>
      </c>
      <c r="G23623">
        <v>303</v>
      </c>
      <c r="H23623">
        <v>42</v>
      </c>
      <c r="I23623">
        <v>151</v>
      </c>
      <c r="J23623">
        <v>1284</v>
      </c>
      <c r="K23623">
        <v>1</v>
      </c>
      <c r="L23623">
        <v>1057</v>
      </c>
      <c r="M23623">
        <v>1470</v>
      </c>
      <c r="N23623" t="s">
        <v>18</v>
      </c>
      <c r="O23623" s="1">
        <v>2.7098300000000002E-30</v>
      </c>
      <c r="P23623">
        <v>352</v>
      </c>
    </row>
    <row r="23624" spans="1:16" x14ac:dyDescent="0.25">
      <c r="A23624" t="s">
        <v>34838</v>
      </c>
      <c r="B23624">
        <v>1686</v>
      </c>
      <c r="C23624" s="3" t="str">
        <f>HYPERLINK("http://www.uniprot.org/uniprot/G7JDL9","tr|G7JDL9|G7JDL9_MEDTR")</f>
        <v>tr|G7JDL9|G7JDL9_MEDTR</v>
      </c>
      <c r="D23624" t="s">
        <v>242</v>
      </c>
      <c r="E23624">
        <v>26.85</v>
      </c>
      <c r="F23624">
        <v>458</v>
      </c>
      <c r="G23624">
        <v>335</v>
      </c>
      <c r="H23624">
        <v>10</v>
      </c>
      <c r="I23624">
        <v>256</v>
      </c>
      <c r="J23624">
        <v>1599</v>
      </c>
      <c r="K23624">
        <v>1</v>
      </c>
      <c r="L23624">
        <v>25</v>
      </c>
      <c r="M23624">
        <v>439</v>
      </c>
      <c r="N23624" t="s">
        <v>18</v>
      </c>
      <c r="O23624" s="1">
        <v>2.11213E-35</v>
      </c>
      <c r="P23624">
        <v>395</v>
      </c>
    </row>
    <row r="23625" spans="1:16" x14ac:dyDescent="0.25">
      <c r="A23625" t="s">
        <v>34839</v>
      </c>
      <c r="B23625">
        <v>1158</v>
      </c>
      <c r="C23625" s="3" t="str">
        <f>HYPERLINK("http://www.uniprot.org/uniprot/G7K1Y1","tr|G7K1Y1|G7K1Y1_MEDTR")</f>
        <v>tr|G7K1Y1|G7K1Y1_MEDTR</v>
      </c>
      <c r="D23625" t="s">
        <v>34840</v>
      </c>
      <c r="E23625">
        <v>75.38</v>
      </c>
      <c r="F23625">
        <v>386</v>
      </c>
      <c r="G23625">
        <v>95</v>
      </c>
      <c r="H23625">
        <v>1</v>
      </c>
      <c r="I23625">
        <v>1</v>
      </c>
      <c r="J23625">
        <v>1155</v>
      </c>
      <c r="K23625">
        <v>1</v>
      </c>
      <c r="L23625">
        <v>1</v>
      </c>
      <c r="M23625">
        <v>386</v>
      </c>
      <c r="N23625" t="s">
        <v>18</v>
      </c>
      <c r="O23625" s="1">
        <v>7.8727199999999997E-155</v>
      </c>
      <c r="P23625">
        <v>1423</v>
      </c>
    </row>
    <row r="23626" spans="1:16" x14ac:dyDescent="0.25">
      <c r="A23626" t="s">
        <v>34841</v>
      </c>
      <c r="B23626">
        <v>2265</v>
      </c>
      <c r="C23626" s="3" t="str">
        <f>HYPERLINK("http://www.uniprot.org/uniprot/A5BE46","tr|A5BE46|A5BE46_VITVI")</f>
        <v>tr|A5BE46|A5BE46_VITVI</v>
      </c>
      <c r="D23626" t="s">
        <v>462</v>
      </c>
      <c r="E23626">
        <v>79.73</v>
      </c>
      <c r="F23626">
        <v>760</v>
      </c>
      <c r="G23626">
        <v>154</v>
      </c>
      <c r="H23626">
        <v>7</v>
      </c>
      <c r="I23626">
        <v>1</v>
      </c>
      <c r="J23626">
        <v>2259</v>
      </c>
      <c r="K23626">
        <v>1</v>
      </c>
      <c r="L23626">
        <v>594</v>
      </c>
      <c r="M23626">
        <v>1353</v>
      </c>
      <c r="N23626" t="s">
        <v>18</v>
      </c>
      <c r="O23626">
        <v>0</v>
      </c>
      <c r="P23626">
        <v>3239</v>
      </c>
    </row>
    <row r="23627" spans="1:16" x14ac:dyDescent="0.25">
      <c r="A23627" t="s">
        <v>34842</v>
      </c>
      <c r="B23627">
        <v>282</v>
      </c>
      <c r="C23627" s="3" t="str">
        <f>HYPERLINK("http://www.uniprot.org/uniprot/I1MKF1","tr|I1MKF1|I1MKF1_SOYBN")</f>
        <v>tr|I1MKF1|I1MKF1_SOYBN</v>
      </c>
      <c r="D23627" t="s">
        <v>28</v>
      </c>
      <c r="E23627">
        <v>82.75</v>
      </c>
      <c r="F23627">
        <v>87</v>
      </c>
      <c r="G23627">
        <v>15</v>
      </c>
      <c r="H23627">
        <v>4</v>
      </c>
      <c r="I23627">
        <v>31</v>
      </c>
      <c r="J23627">
        <v>279</v>
      </c>
      <c r="K23627">
        <v>1</v>
      </c>
      <c r="L23627">
        <v>30</v>
      </c>
      <c r="M23627">
        <v>116</v>
      </c>
      <c r="N23627" t="s">
        <v>18</v>
      </c>
      <c r="O23627" s="1">
        <v>4.14661E-36</v>
      </c>
      <c r="P23627">
        <v>393</v>
      </c>
    </row>
    <row r="23628" spans="1:16" x14ac:dyDescent="0.25">
      <c r="A23628" t="s">
        <v>34843</v>
      </c>
      <c r="B23628">
        <v>3240</v>
      </c>
      <c r="C23628" s="3" t="str">
        <f>HYPERLINK("http://www.uniprot.org/uniprot/F9W2W4","tr|F9W2W4|F9W2W4_MEDTR")</f>
        <v>tr|F9W2W4|F9W2W4_MEDTR</v>
      </c>
      <c r="D23628" t="s">
        <v>34844</v>
      </c>
      <c r="E23628">
        <v>91.5</v>
      </c>
      <c r="F23628">
        <v>1083</v>
      </c>
      <c r="G23628">
        <v>92</v>
      </c>
      <c r="H23628">
        <v>4</v>
      </c>
      <c r="I23628">
        <v>1</v>
      </c>
      <c r="J23628">
        <v>3237</v>
      </c>
      <c r="K23628">
        <v>1</v>
      </c>
      <c r="L23628">
        <v>1</v>
      </c>
      <c r="M23628">
        <v>1081</v>
      </c>
      <c r="N23628" t="s">
        <v>18</v>
      </c>
      <c r="O23628">
        <v>0</v>
      </c>
      <c r="P23628">
        <v>5091</v>
      </c>
    </row>
    <row r="23629" spans="1:16" x14ac:dyDescent="0.25">
      <c r="A23629" t="s">
        <v>34845</v>
      </c>
      <c r="B23629">
        <v>1659</v>
      </c>
      <c r="C23629" s="3" t="str">
        <f>HYPERLINK("http://www.uniprot.org/uniprot/I1N803","tr|I1N803|I1N803_SOYBN")</f>
        <v>tr|I1N803|I1N803_SOYBN</v>
      </c>
      <c r="D23629" t="s">
        <v>34846</v>
      </c>
      <c r="E23629">
        <v>82.64</v>
      </c>
      <c r="F23629">
        <v>553</v>
      </c>
      <c r="G23629">
        <v>96</v>
      </c>
      <c r="H23629">
        <v>9</v>
      </c>
      <c r="I23629">
        <v>25</v>
      </c>
      <c r="J23629">
        <v>1656</v>
      </c>
      <c r="K23629">
        <v>1</v>
      </c>
      <c r="L23629">
        <v>12</v>
      </c>
      <c r="M23629">
        <v>562</v>
      </c>
      <c r="N23629" t="s">
        <v>18</v>
      </c>
      <c r="O23629">
        <v>0</v>
      </c>
      <c r="P23629">
        <v>2256</v>
      </c>
    </row>
    <row r="23630" spans="1:16" x14ac:dyDescent="0.25">
      <c r="A23630" t="s">
        <v>34847</v>
      </c>
      <c r="B23630">
        <v>1818</v>
      </c>
      <c r="C23630" s="3" t="str">
        <f>HYPERLINK("http://www.uniprot.org/uniprot/G7IKW7","tr|G7IKW7|G7IKW7_MEDTR")</f>
        <v>tr|G7IKW7|G7IKW7_MEDTR</v>
      </c>
      <c r="D23630" t="s">
        <v>22862</v>
      </c>
      <c r="E23630">
        <v>73.05</v>
      </c>
      <c r="F23630">
        <v>590</v>
      </c>
      <c r="G23630">
        <v>159</v>
      </c>
      <c r="H23630">
        <v>1</v>
      </c>
      <c r="I23630">
        <v>49</v>
      </c>
      <c r="J23630">
        <v>1815</v>
      </c>
      <c r="K23630">
        <v>1</v>
      </c>
      <c r="L23630">
        <v>35</v>
      </c>
      <c r="M23630">
        <v>613</v>
      </c>
      <c r="N23630" t="s">
        <v>18</v>
      </c>
      <c r="O23630">
        <v>0</v>
      </c>
      <c r="P23630">
        <v>2093</v>
      </c>
    </row>
    <row r="23631" spans="1:16" x14ac:dyDescent="0.25">
      <c r="A23631" t="s">
        <v>34848</v>
      </c>
      <c r="B23631">
        <v>2652</v>
      </c>
      <c r="C23631" s="3" t="str">
        <f>HYPERLINK("http://www.uniprot.org/uniprot/K7LDA6","tr|K7LDA6|K7LDA6_SOYBN")</f>
        <v>tr|K7LDA6|K7LDA6_SOYBN</v>
      </c>
      <c r="D23631" t="s">
        <v>28</v>
      </c>
      <c r="E23631">
        <v>91.43</v>
      </c>
      <c r="F23631">
        <v>887</v>
      </c>
      <c r="G23631">
        <v>76</v>
      </c>
      <c r="H23631">
        <v>4</v>
      </c>
      <c r="I23631">
        <v>1</v>
      </c>
      <c r="J23631">
        <v>2649</v>
      </c>
      <c r="K23631">
        <v>1</v>
      </c>
      <c r="L23631">
        <v>1</v>
      </c>
      <c r="M23631">
        <v>886</v>
      </c>
      <c r="N23631" t="s">
        <v>18</v>
      </c>
      <c r="O23631">
        <v>0</v>
      </c>
      <c r="P23631">
        <v>4079</v>
      </c>
    </row>
    <row r="23632" spans="1:16" x14ac:dyDescent="0.25">
      <c r="A23632" t="s">
        <v>34849</v>
      </c>
      <c r="B23632">
        <v>1395</v>
      </c>
      <c r="C23632" s="3" t="str">
        <f>HYPERLINK("http://www.uniprot.org/uniprot/G7IA94","tr|G7IA94|G7IA94_MEDTR")</f>
        <v>tr|G7IA94|G7IA94_MEDTR</v>
      </c>
      <c r="D23632" t="s">
        <v>34850</v>
      </c>
      <c r="E23632">
        <v>69.63</v>
      </c>
      <c r="F23632">
        <v>471</v>
      </c>
      <c r="G23632">
        <v>143</v>
      </c>
      <c r="H23632">
        <v>7</v>
      </c>
      <c r="I23632">
        <v>1</v>
      </c>
      <c r="J23632">
        <v>1392</v>
      </c>
      <c r="K23632">
        <v>1</v>
      </c>
      <c r="L23632">
        <v>1</v>
      </c>
      <c r="M23632">
        <v>463</v>
      </c>
      <c r="N23632" t="s">
        <v>18</v>
      </c>
      <c r="O23632" s="1">
        <v>7.82232E-179</v>
      </c>
      <c r="P23632">
        <v>1631</v>
      </c>
    </row>
    <row r="23633" spans="1:16" x14ac:dyDescent="0.25">
      <c r="A23633" t="s">
        <v>34851</v>
      </c>
      <c r="B23633">
        <v>381</v>
      </c>
      <c r="C23633" s="3" t="str">
        <f>HYPERLINK("http://www.uniprot.org/uniprot/I3SNQ0","tr|I3SNQ0|I3SNQ0_MEDTR")</f>
        <v>tr|I3SNQ0|I3SNQ0_MEDTR</v>
      </c>
      <c r="D23633" t="s">
        <v>22</v>
      </c>
      <c r="E23633">
        <v>64.28</v>
      </c>
      <c r="F23633">
        <v>126</v>
      </c>
      <c r="G23633">
        <v>45</v>
      </c>
      <c r="H23633">
        <v>1</v>
      </c>
      <c r="I23633">
        <v>1</v>
      </c>
      <c r="J23633">
        <v>375</v>
      </c>
      <c r="K23633">
        <v>1</v>
      </c>
      <c r="L23633">
        <v>1</v>
      </c>
      <c r="M23633">
        <v>126</v>
      </c>
      <c r="N23633" t="s">
        <v>18</v>
      </c>
      <c r="O23633" s="1">
        <v>4.4337800000000001E-38</v>
      </c>
      <c r="P23633">
        <v>410</v>
      </c>
    </row>
    <row r="23634" spans="1:16" x14ac:dyDescent="0.25">
      <c r="A23634" t="s">
        <v>34852</v>
      </c>
      <c r="B23634">
        <v>1575</v>
      </c>
      <c r="C23634" s="3" t="str">
        <f>HYPERLINK("http://www.uniprot.org/uniprot/I1KCJ8","tr|I1KCJ8|I1KCJ8_SOYBN")</f>
        <v>tr|I1KCJ8|I1KCJ8_SOYBN</v>
      </c>
      <c r="D23634" t="s">
        <v>71</v>
      </c>
      <c r="E23634">
        <v>67.23</v>
      </c>
      <c r="F23634">
        <v>528</v>
      </c>
      <c r="G23634">
        <v>173</v>
      </c>
      <c r="H23634">
        <v>4</v>
      </c>
      <c r="I23634">
        <v>1</v>
      </c>
      <c r="J23634">
        <v>1572</v>
      </c>
      <c r="K23634">
        <v>1</v>
      </c>
      <c r="L23634">
        <v>1</v>
      </c>
      <c r="M23634">
        <v>518</v>
      </c>
      <c r="N23634" t="s">
        <v>18</v>
      </c>
      <c r="O23634">
        <v>0</v>
      </c>
      <c r="P23634">
        <v>1728</v>
      </c>
    </row>
    <row r="23635" spans="1:16" x14ac:dyDescent="0.25">
      <c r="A23635" t="s">
        <v>34853</v>
      </c>
      <c r="B23635">
        <v>717</v>
      </c>
      <c r="C23635" s="3" t="str">
        <f>HYPERLINK("http://www.uniprot.org/uniprot/I1KCV2","tr|I1KCV2|I1KCV2_SOYBN")</f>
        <v>tr|I1KCV2|I1KCV2_SOYBN</v>
      </c>
      <c r="D23635" t="s">
        <v>71</v>
      </c>
      <c r="E23635">
        <v>65.94</v>
      </c>
      <c r="F23635">
        <v>279</v>
      </c>
      <c r="G23635">
        <v>95</v>
      </c>
      <c r="H23635">
        <v>41</v>
      </c>
      <c r="I23635">
        <v>1</v>
      </c>
      <c r="J23635">
        <v>714</v>
      </c>
      <c r="K23635">
        <v>1</v>
      </c>
      <c r="L23635">
        <v>170</v>
      </c>
      <c r="M23635">
        <v>448</v>
      </c>
      <c r="N23635" t="s">
        <v>18</v>
      </c>
      <c r="O23635" s="1">
        <v>1.02247E-95</v>
      </c>
      <c r="P23635">
        <v>910</v>
      </c>
    </row>
    <row r="23636" spans="1:16" x14ac:dyDescent="0.25">
      <c r="A23636" t="s">
        <v>34854</v>
      </c>
      <c r="B23636">
        <v>2040</v>
      </c>
      <c r="C23636" s="3" t="str">
        <f>HYPERLINK("http://www.uniprot.org/uniprot/G7JCR3","tr|G7JCR3|G7JCR3_MEDTR")</f>
        <v>tr|G7JCR3|G7JCR3_MEDTR</v>
      </c>
      <c r="D23636" t="s">
        <v>34855</v>
      </c>
      <c r="E23636">
        <v>81.790000000000006</v>
      </c>
      <c r="F23636">
        <v>703</v>
      </c>
      <c r="G23636">
        <v>128</v>
      </c>
      <c r="H23636">
        <v>31</v>
      </c>
      <c r="I23636">
        <v>1</v>
      </c>
      <c r="J23636">
        <v>2016</v>
      </c>
      <c r="K23636">
        <v>1</v>
      </c>
      <c r="L23636">
        <v>11</v>
      </c>
      <c r="M23636">
        <v>708</v>
      </c>
      <c r="N23636" t="s">
        <v>18</v>
      </c>
      <c r="O23636">
        <v>0</v>
      </c>
      <c r="P23636">
        <v>2858</v>
      </c>
    </row>
    <row r="23637" spans="1:16" x14ac:dyDescent="0.25">
      <c r="A23637" t="s">
        <v>34856</v>
      </c>
      <c r="B23637">
        <v>1275</v>
      </c>
      <c r="C23637" s="3" t="str">
        <f>HYPERLINK("http://www.uniprot.org/uniprot/G7LD36","tr|G7LD36|G7LD36_MEDTR")</f>
        <v>tr|G7LD36|G7LD36_MEDTR</v>
      </c>
      <c r="D23637" t="s">
        <v>34857</v>
      </c>
      <c r="E23637">
        <v>79.52</v>
      </c>
      <c r="F23637">
        <v>425</v>
      </c>
      <c r="G23637">
        <v>87</v>
      </c>
      <c r="H23637">
        <v>1</v>
      </c>
      <c r="I23637">
        <v>1</v>
      </c>
      <c r="J23637">
        <v>1272</v>
      </c>
      <c r="K23637">
        <v>1</v>
      </c>
      <c r="L23637">
        <v>1</v>
      </c>
      <c r="M23637">
        <v>418</v>
      </c>
      <c r="N23637" t="s">
        <v>18</v>
      </c>
      <c r="O23637" s="1">
        <v>6.4557700000000002E-177</v>
      </c>
      <c r="P23637">
        <v>1614</v>
      </c>
    </row>
    <row r="23638" spans="1:16" x14ac:dyDescent="0.25">
      <c r="A23638" t="s">
        <v>34858</v>
      </c>
      <c r="B23638">
        <v>936</v>
      </c>
      <c r="C23638" s="3" t="str">
        <f>HYPERLINK("http://www.uniprot.org/uniprot/I1LJ81","tr|I1LJ81|I1LJ81_SOYBN")</f>
        <v>tr|I1LJ81|I1LJ81_SOYBN</v>
      </c>
      <c r="D23638" t="s">
        <v>28</v>
      </c>
      <c r="E23638">
        <v>83.52</v>
      </c>
      <c r="F23638">
        <v>346</v>
      </c>
      <c r="G23638">
        <v>57</v>
      </c>
      <c r="H23638">
        <v>35</v>
      </c>
      <c r="I23638">
        <v>1</v>
      </c>
      <c r="J23638">
        <v>933</v>
      </c>
      <c r="K23638">
        <v>1</v>
      </c>
      <c r="L23638">
        <v>1</v>
      </c>
      <c r="M23638">
        <v>346</v>
      </c>
      <c r="N23638" t="s">
        <v>18</v>
      </c>
      <c r="O23638" s="1">
        <v>4.3993900000000002E-160</v>
      </c>
      <c r="P23638">
        <v>1467</v>
      </c>
    </row>
    <row r="23639" spans="1:16" x14ac:dyDescent="0.25">
      <c r="A23639" t="s">
        <v>34859</v>
      </c>
      <c r="B23639">
        <v>3711</v>
      </c>
      <c r="C23639" s="3" t="str">
        <f>HYPERLINK("http://www.uniprot.org/uniprot/I1KRY8","tr|I1KRY8|I1KRY8_SOYBN")</f>
        <v>tr|I1KRY8|I1KRY8_SOYBN</v>
      </c>
      <c r="D23639" t="s">
        <v>99</v>
      </c>
      <c r="E23639">
        <v>80.77</v>
      </c>
      <c r="F23639">
        <v>1233</v>
      </c>
      <c r="G23639">
        <v>237</v>
      </c>
      <c r="H23639">
        <v>1</v>
      </c>
      <c r="I23639">
        <v>4</v>
      </c>
      <c r="J23639">
        <v>3699</v>
      </c>
      <c r="K23639">
        <v>1</v>
      </c>
      <c r="L23639">
        <v>225</v>
      </c>
      <c r="M23639">
        <v>1455</v>
      </c>
      <c r="N23639" t="s">
        <v>18</v>
      </c>
      <c r="O23639">
        <v>0</v>
      </c>
      <c r="P23639">
        <v>5126</v>
      </c>
    </row>
    <row r="23640" spans="1:16" x14ac:dyDescent="0.25">
      <c r="A23640" t="s">
        <v>34860</v>
      </c>
      <c r="B23640">
        <v>414</v>
      </c>
      <c r="C23640" s="3" t="str">
        <f>HYPERLINK("http://www.uniprot.org/uniprot/G7JT20","tr|G7JT20|G7JT20_MEDTR")</f>
        <v>tr|G7JT20|G7JT20_MEDTR</v>
      </c>
      <c r="D23640" t="s">
        <v>34861</v>
      </c>
      <c r="E23640">
        <v>72.260000000000005</v>
      </c>
      <c r="F23640">
        <v>137</v>
      </c>
      <c r="G23640">
        <v>38</v>
      </c>
      <c r="H23640">
        <v>0</v>
      </c>
      <c r="I23640">
        <v>1</v>
      </c>
      <c r="J23640">
        <v>411</v>
      </c>
      <c r="K23640">
        <v>1</v>
      </c>
      <c r="L23640">
        <v>21</v>
      </c>
      <c r="M23640">
        <v>157</v>
      </c>
      <c r="N23640" t="s">
        <v>18</v>
      </c>
      <c r="O23640" s="1">
        <v>2.7239499999999999E-48</v>
      </c>
      <c r="P23640">
        <v>498</v>
      </c>
    </row>
    <row r="23641" spans="1:16" x14ac:dyDescent="0.25">
      <c r="A23641" t="s">
        <v>34862</v>
      </c>
      <c r="B23641">
        <v>744</v>
      </c>
      <c r="C23641" s="3" t="str">
        <f>HYPERLINK("http://www.uniprot.org/uniprot/G7JHP9","tr|G7JHP9|G7JHP9_MEDTR")</f>
        <v>tr|G7JHP9|G7JHP9_MEDTR</v>
      </c>
      <c r="D23641" t="s">
        <v>34863</v>
      </c>
      <c r="E23641">
        <v>64.28</v>
      </c>
      <c r="F23641">
        <v>280</v>
      </c>
      <c r="G23641">
        <v>100</v>
      </c>
      <c r="H23641">
        <v>35</v>
      </c>
      <c r="I23641">
        <v>7</v>
      </c>
      <c r="J23641">
        <v>741</v>
      </c>
      <c r="K23641">
        <v>1</v>
      </c>
      <c r="L23641">
        <v>1</v>
      </c>
      <c r="M23641">
        <v>278</v>
      </c>
      <c r="N23641" t="s">
        <v>18</v>
      </c>
      <c r="O23641" s="1">
        <v>4.0569599999999998E-82</v>
      </c>
      <c r="P23641">
        <v>793</v>
      </c>
    </row>
    <row r="23642" spans="1:16" x14ac:dyDescent="0.25">
      <c r="A23642" t="s">
        <v>34864</v>
      </c>
      <c r="B23642">
        <v>897</v>
      </c>
      <c r="C23642" s="3" t="str">
        <f>HYPERLINK("http://www.uniprot.org/uniprot/Q1STP0","tr|Q1STP0|Q1STP0_MEDTR")</f>
        <v>tr|Q1STP0|Q1STP0_MEDTR</v>
      </c>
      <c r="D23642" t="s">
        <v>34865</v>
      </c>
      <c r="E23642">
        <v>93.55</v>
      </c>
      <c r="F23642">
        <v>295</v>
      </c>
      <c r="G23642">
        <v>19</v>
      </c>
      <c r="H23642">
        <v>0</v>
      </c>
      <c r="I23642">
        <v>1</v>
      </c>
      <c r="J23642">
        <v>885</v>
      </c>
      <c r="K23642">
        <v>1</v>
      </c>
      <c r="L23642">
        <v>1</v>
      </c>
      <c r="M23642">
        <v>295</v>
      </c>
      <c r="N23642" t="s">
        <v>18</v>
      </c>
      <c r="O23642" s="1">
        <v>4.24005E-165</v>
      </c>
      <c r="P23642">
        <v>1510</v>
      </c>
    </row>
    <row r="23643" spans="1:16" x14ac:dyDescent="0.25">
      <c r="A23643" t="s">
        <v>34866</v>
      </c>
      <c r="B23643">
        <v>1236</v>
      </c>
      <c r="C23643" s="3" t="str">
        <f>HYPERLINK("http://www.uniprot.org/uniprot/G7JYL4","tr|G7JYL4|G7JYL4_MEDTR")</f>
        <v>tr|G7JYL4|G7JYL4_MEDTR</v>
      </c>
      <c r="D23643" t="s">
        <v>34867</v>
      </c>
      <c r="E23643">
        <v>93.67</v>
      </c>
      <c r="F23643">
        <v>411</v>
      </c>
      <c r="G23643">
        <v>26</v>
      </c>
      <c r="H23643">
        <v>0</v>
      </c>
      <c r="I23643">
        <v>1</v>
      </c>
      <c r="J23643">
        <v>1233</v>
      </c>
      <c r="K23643">
        <v>1</v>
      </c>
      <c r="L23643">
        <v>1</v>
      </c>
      <c r="M23643">
        <v>411</v>
      </c>
      <c r="N23643" t="s">
        <v>18</v>
      </c>
      <c r="O23643">
        <v>0</v>
      </c>
      <c r="P23643">
        <v>2037</v>
      </c>
    </row>
    <row r="23644" spans="1:16" x14ac:dyDescent="0.25">
      <c r="A23644" t="s">
        <v>34868</v>
      </c>
      <c r="B23644">
        <v>2493</v>
      </c>
      <c r="C23644" s="3" t="str">
        <f>HYPERLINK("http://www.uniprot.org/uniprot/G7L9Q9","tr|G7L9Q9|G7L9Q9_MEDTR")</f>
        <v>tr|G7L9Q9|G7L9Q9_MEDTR</v>
      </c>
      <c r="D23644" t="s">
        <v>34869</v>
      </c>
      <c r="E23644">
        <v>86.05</v>
      </c>
      <c r="F23644">
        <v>789</v>
      </c>
      <c r="G23644">
        <v>110</v>
      </c>
      <c r="H23644">
        <v>6</v>
      </c>
      <c r="I23644">
        <v>40</v>
      </c>
      <c r="J23644">
        <v>2388</v>
      </c>
      <c r="K23644">
        <v>1</v>
      </c>
      <c r="L23644">
        <v>8</v>
      </c>
      <c r="M23644">
        <v>796</v>
      </c>
      <c r="N23644" t="s">
        <v>18</v>
      </c>
      <c r="O23644">
        <v>0</v>
      </c>
      <c r="P23644">
        <v>3504</v>
      </c>
    </row>
    <row r="23645" spans="1:16" x14ac:dyDescent="0.25">
      <c r="A23645" t="s">
        <v>34870</v>
      </c>
      <c r="B23645">
        <v>453</v>
      </c>
      <c r="C23645" s="3" t="str">
        <f>HYPERLINK("http://www.uniprot.org/uniprot/G7J0C4","tr|G7J0C4|G7J0C4_MEDTR")</f>
        <v>tr|G7J0C4|G7J0C4_MEDTR</v>
      </c>
      <c r="D23645" t="s">
        <v>8886</v>
      </c>
      <c r="E23645">
        <v>38.51</v>
      </c>
      <c r="F23645">
        <v>148</v>
      </c>
      <c r="G23645">
        <v>91</v>
      </c>
      <c r="H23645">
        <v>2</v>
      </c>
      <c r="I23645">
        <v>4</v>
      </c>
      <c r="J23645">
        <v>441</v>
      </c>
      <c r="K23645">
        <v>1</v>
      </c>
      <c r="L23645">
        <v>267</v>
      </c>
      <c r="M23645">
        <v>411</v>
      </c>
      <c r="N23645" t="s">
        <v>18</v>
      </c>
      <c r="O23645" s="1">
        <v>1.01147E-18</v>
      </c>
      <c r="P23645">
        <v>243</v>
      </c>
    </row>
    <row r="23646" spans="1:16" x14ac:dyDescent="0.25">
      <c r="A23646" t="s">
        <v>34871</v>
      </c>
      <c r="B23646">
        <v>678</v>
      </c>
      <c r="C23646" s="3" t="str">
        <f>HYPERLINK("http://www.uniprot.org/uniprot/F8RKQ9","tr|F8RKQ9|F8RKQ9_MEDTR")</f>
        <v>tr|F8RKQ9|F8RKQ9_MEDTR</v>
      </c>
      <c r="D23646" t="s">
        <v>34872</v>
      </c>
      <c r="E23646">
        <v>80.17</v>
      </c>
      <c r="F23646">
        <v>227</v>
      </c>
      <c r="G23646">
        <v>45</v>
      </c>
      <c r="H23646">
        <v>2</v>
      </c>
      <c r="I23646">
        <v>1</v>
      </c>
      <c r="J23646">
        <v>675</v>
      </c>
      <c r="K23646">
        <v>1</v>
      </c>
      <c r="L23646">
        <v>1</v>
      </c>
      <c r="M23646">
        <v>227</v>
      </c>
      <c r="N23646" t="s">
        <v>18</v>
      </c>
      <c r="O23646" s="1">
        <v>1.8771199999999999E-101</v>
      </c>
      <c r="P23646">
        <v>959</v>
      </c>
    </row>
    <row r="23647" spans="1:16" x14ac:dyDescent="0.25">
      <c r="A23647" t="s">
        <v>34873</v>
      </c>
      <c r="B23647">
        <v>828</v>
      </c>
      <c r="C23647" s="3" t="str">
        <f>HYPERLINK("http://www.uniprot.org/uniprot/I1KTI3","tr|I1KTI3|I1KTI3_SOYBN")</f>
        <v>tr|I1KTI3|I1KTI3_SOYBN</v>
      </c>
      <c r="D23647" t="s">
        <v>117</v>
      </c>
      <c r="E23647">
        <v>72.87</v>
      </c>
      <c r="F23647">
        <v>188</v>
      </c>
      <c r="G23647">
        <v>51</v>
      </c>
      <c r="H23647">
        <v>0</v>
      </c>
      <c r="I23647">
        <v>262</v>
      </c>
      <c r="J23647">
        <v>825</v>
      </c>
      <c r="K23647">
        <v>1</v>
      </c>
      <c r="L23647">
        <v>170</v>
      </c>
      <c r="M23647">
        <v>356</v>
      </c>
      <c r="N23647" t="s">
        <v>18</v>
      </c>
      <c r="O23647" s="1">
        <v>2.8740799999999999E-77</v>
      </c>
      <c r="P23647">
        <v>752</v>
      </c>
    </row>
    <row r="23648" spans="1:16" x14ac:dyDescent="0.25">
      <c r="A23648" t="s">
        <v>34874</v>
      </c>
      <c r="B23648">
        <v>1041</v>
      </c>
      <c r="C23648" s="3" t="str">
        <f>HYPERLINK("http://www.uniprot.org/uniprot/G7IHS2","tr|G7IHS2|G7IHS2_MEDTR")</f>
        <v>tr|G7IHS2|G7IHS2_MEDTR</v>
      </c>
      <c r="D23648" t="s">
        <v>34875</v>
      </c>
      <c r="E23648">
        <v>88.72</v>
      </c>
      <c r="F23648">
        <v>346</v>
      </c>
      <c r="G23648">
        <v>39</v>
      </c>
      <c r="H23648">
        <v>0</v>
      </c>
      <c r="I23648">
        <v>1</v>
      </c>
      <c r="J23648">
        <v>1038</v>
      </c>
      <c r="K23648">
        <v>1</v>
      </c>
      <c r="L23648">
        <v>1</v>
      </c>
      <c r="M23648">
        <v>346</v>
      </c>
      <c r="N23648" t="s">
        <v>18</v>
      </c>
      <c r="O23648" s="1">
        <v>9.8825099999999995E-175</v>
      </c>
      <c r="P23648">
        <v>1594</v>
      </c>
    </row>
    <row r="23649" spans="1:16" x14ac:dyDescent="0.25">
      <c r="A23649" t="s">
        <v>34876</v>
      </c>
      <c r="B23649">
        <v>5517</v>
      </c>
      <c r="C23649" s="3" t="str">
        <f>HYPERLINK("http://www.uniprot.org/uniprot/K7L739","tr|K7L739|K7L739_SOYBN")</f>
        <v>tr|K7L739|K7L739_SOYBN</v>
      </c>
      <c r="D23649" t="s">
        <v>28</v>
      </c>
      <c r="E23649">
        <v>59.29</v>
      </c>
      <c r="F23649">
        <v>2034</v>
      </c>
      <c r="G23649">
        <v>828</v>
      </c>
      <c r="H23649">
        <v>254</v>
      </c>
      <c r="I23649">
        <v>1</v>
      </c>
      <c r="J23649">
        <v>5340</v>
      </c>
      <c r="K23649">
        <v>1</v>
      </c>
      <c r="L23649">
        <v>1</v>
      </c>
      <c r="M23649">
        <v>2023</v>
      </c>
      <c r="N23649" t="s">
        <v>18</v>
      </c>
      <c r="O23649">
        <v>0</v>
      </c>
      <c r="P23649">
        <v>5253</v>
      </c>
    </row>
    <row r="23650" spans="1:16" x14ac:dyDescent="0.25">
      <c r="A23650" t="s">
        <v>34877</v>
      </c>
      <c r="B23650">
        <v>1212</v>
      </c>
      <c r="C23650" s="3" t="str">
        <f>HYPERLINK("http://www.uniprot.org/uniprot/I1LA88","tr|I1LA88|I1LA88_SOYBN")</f>
        <v>tr|I1LA88|I1LA88_SOYBN</v>
      </c>
      <c r="D23650" t="s">
        <v>28</v>
      </c>
      <c r="E23650">
        <v>50.48</v>
      </c>
      <c r="F23650">
        <v>206</v>
      </c>
      <c r="G23650">
        <v>102</v>
      </c>
      <c r="H23650">
        <v>31</v>
      </c>
      <c r="I23650">
        <v>31</v>
      </c>
      <c r="J23650">
        <v>555</v>
      </c>
      <c r="K23650">
        <v>1</v>
      </c>
      <c r="L23650">
        <v>82</v>
      </c>
      <c r="M23650">
        <v>286</v>
      </c>
      <c r="N23650" t="s">
        <v>18</v>
      </c>
      <c r="O23650" s="1">
        <v>8.0868800000000002E-49</v>
      </c>
      <c r="P23650">
        <v>509</v>
      </c>
    </row>
    <row r="23651" spans="1:16" x14ac:dyDescent="0.25">
      <c r="A23651" t="s">
        <v>34878</v>
      </c>
      <c r="B23651">
        <v>255</v>
      </c>
      <c r="C23651" s="3" t="str">
        <f>HYPERLINK("http://www.uniprot.org/uniprot/I1MBX4","tr|I1MBX4|I1MBX4_SOYBN")</f>
        <v>tr|I1MBX4|I1MBX4_SOYBN</v>
      </c>
      <c r="D23651" t="s">
        <v>28</v>
      </c>
      <c r="E23651">
        <v>91.66</v>
      </c>
      <c r="F23651">
        <v>84</v>
      </c>
      <c r="G23651">
        <v>7</v>
      </c>
      <c r="H23651">
        <v>0</v>
      </c>
      <c r="I23651">
        <v>1</v>
      </c>
      <c r="J23651">
        <v>252</v>
      </c>
      <c r="K23651">
        <v>1</v>
      </c>
      <c r="L23651">
        <v>1</v>
      </c>
      <c r="M23651">
        <v>84</v>
      </c>
      <c r="N23651" t="s">
        <v>18</v>
      </c>
      <c r="O23651" s="1">
        <v>9.21981E-36</v>
      </c>
      <c r="P23651">
        <v>390</v>
      </c>
    </row>
    <row r="23652" spans="1:16" x14ac:dyDescent="0.25">
      <c r="A23652" t="s">
        <v>34879</v>
      </c>
      <c r="B23652">
        <v>828</v>
      </c>
      <c r="C23652" s="3" t="str">
        <f>HYPERLINK("http://www.uniprot.org/uniprot/G7ZXA1","tr|G7ZXA1|G7ZXA1_MEDTR")</f>
        <v>tr|G7ZXA1|G7ZXA1_MEDTR</v>
      </c>
      <c r="D23652" t="s">
        <v>30486</v>
      </c>
      <c r="E23652">
        <v>37.67</v>
      </c>
      <c r="F23652">
        <v>292</v>
      </c>
      <c r="G23652">
        <v>182</v>
      </c>
      <c r="H23652">
        <v>30</v>
      </c>
      <c r="I23652">
        <v>40</v>
      </c>
      <c r="J23652">
        <v>825</v>
      </c>
      <c r="K23652">
        <v>1</v>
      </c>
      <c r="L23652">
        <v>15</v>
      </c>
      <c r="M23652">
        <v>305</v>
      </c>
      <c r="N23652" t="s">
        <v>18</v>
      </c>
      <c r="O23652" s="1">
        <v>3.7974400000000002E-37</v>
      </c>
      <c r="P23652">
        <v>406</v>
      </c>
    </row>
    <row r="23653" spans="1:16" x14ac:dyDescent="0.25">
      <c r="A23653" t="s">
        <v>34880</v>
      </c>
      <c r="B23653">
        <v>1782</v>
      </c>
      <c r="C23653" s="3" t="str">
        <f>HYPERLINK("http://www.uniprot.org/uniprot/G7L528","tr|G7L528|G7L528_MEDTR")</f>
        <v>tr|G7L528|G7L528_MEDTR</v>
      </c>
      <c r="D23653" t="s">
        <v>34881</v>
      </c>
      <c r="E23653">
        <v>89.42</v>
      </c>
      <c r="F23653">
        <v>596</v>
      </c>
      <c r="G23653">
        <v>63</v>
      </c>
      <c r="H23653">
        <v>3</v>
      </c>
      <c r="I23653">
        <v>1</v>
      </c>
      <c r="J23653">
        <v>1779</v>
      </c>
      <c r="K23653">
        <v>1</v>
      </c>
      <c r="L23653">
        <v>1</v>
      </c>
      <c r="M23653">
        <v>596</v>
      </c>
      <c r="N23653" t="s">
        <v>18</v>
      </c>
      <c r="O23653">
        <v>0</v>
      </c>
      <c r="P23653">
        <v>2752</v>
      </c>
    </row>
    <row r="23654" spans="1:16" x14ac:dyDescent="0.25">
      <c r="A23654" t="s">
        <v>34882</v>
      </c>
      <c r="B23654">
        <v>2193</v>
      </c>
      <c r="C23654" s="3" t="str">
        <f>HYPERLINK("http://www.uniprot.org/uniprot/G7L0M9","tr|G7L0M9|G7L0M9_MEDTR")</f>
        <v>tr|G7L0M9|G7L0M9_MEDTR</v>
      </c>
      <c r="D23654" t="s">
        <v>34883</v>
      </c>
      <c r="E23654">
        <v>79.2</v>
      </c>
      <c r="F23654">
        <v>731</v>
      </c>
      <c r="G23654">
        <v>152</v>
      </c>
      <c r="H23654">
        <v>1</v>
      </c>
      <c r="I23654">
        <v>1</v>
      </c>
      <c r="J23654">
        <v>2190</v>
      </c>
      <c r="K23654">
        <v>1</v>
      </c>
      <c r="L23654">
        <v>28</v>
      </c>
      <c r="M23654">
        <v>750</v>
      </c>
      <c r="N23654" t="s">
        <v>18</v>
      </c>
      <c r="O23654">
        <v>0</v>
      </c>
      <c r="P23654">
        <v>2824</v>
      </c>
    </row>
    <row r="23655" spans="1:16" x14ac:dyDescent="0.25">
      <c r="A23655" t="s">
        <v>34884</v>
      </c>
      <c r="B23655">
        <v>1440</v>
      </c>
      <c r="C23655" s="3" t="str">
        <f>HYPERLINK("http://www.uniprot.org/uniprot/Q2HUL6","tr|Q2HUL6|Q2HUL6_MEDTR")</f>
        <v>tr|Q2HUL6|Q2HUL6_MEDTR</v>
      </c>
      <c r="D23655" t="s">
        <v>34885</v>
      </c>
      <c r="E23655">
        <v>61.41</v>
      </c>
      <c r="F23655">
        <v>495</v>
      </c>
      <c r="G23655">
        <v>191</v>
      </c>
      <c r="H23655">
        <v>16</v>
      </c>
      <c r="I23655">
        <v>1</v>
      </c>
      <c r="J23655">
        <v>1437</v>
      </c>
      <c r="K23655">
        <v>1</v>
      </c>
      <c r="L23655">
        <v>1</v>
      </c>
      <c r="M23655">
        <v>476</v>
      </c>
      <c r="N23655" t="s">
        <v>18</v>
      </c>
      <c r="O23655" s="1">
        <v>2.5538200000000002E-140</v>
      </c>
      <c r="P23655">
        <v>1299</v>
      </c>
    </row>
    <row r="23656" spans="1:16" x14ac:dyDescent="0.25">
      <c r="A23656" t="s">
        <v>34886</v>
      </c>
      <c r="B23656">
        <v>1029</v>
      </c>
      <c r="C23656" s="3" t="str">
        <f>HYPERLINK("http://www.uniprot.org/uniprot/G7IE79","tr|G7IE79|G7IE79_MEDTR")</f>
        <v>tr|G7IE79|G7IE79_MEDTR</v>
      </c>
      <c r="D23656" t="s">
        <v>34887</v>
      </c>
      <c r="E23656">
        <v>66.56</v>
      </c>
      <c r="F23656">
        <v>335</v>
      </c>
      <c r="G23656">
        <v>112</v>
      </c>
      <c r="H23656">
        <v>6</v>
      </c>
      <c r="I23656">
        <v>40</v>
      </c>
      <c r="J23656">
        <v>1026</v>
      </c>
      <c r="K23656">
        <v>1</v>
      </c>
      <c r="L23656">
        <v>13</v>
      </c>
      <c r="M23656">
        <v>339</v>
      </c>
      <c r="N23656" t="s">
        <v>18</v>
      </c>
      <c r="O23656" s="1">
        <v>4.14561E-109</v>
      </c>
      <c r="P23656">
        <v>1028</v>
      </c>
    </row>
    <row r="23657" spans="1:16" x14ac:dyDescent="0.25">
      <c r="A23657" t="s">
        <v>34888</v>
      </c>
      <c r="B23657">
        <v>1572</v>
      </c>
      <c r="C23657" s="3" t="str">
        <f>HYPERLINK("http://www.uniprot.org/uniprot/Q7X9B4","tr|Q7X9B4|Q7X9B4_MEDTR")</f>
        <v>tr|Q7X9B4|Q7X9B4_MEDTR</v>
      </c>
      <c r="D23657" t="s">
        <v>34889</v>
      </c>
      <c r="E23657">
        <v>82.82</v>
      </c>
      <c r="F23657">
        <v>524</v>
      </c>
      <c r="G23657">
        <v>90</v>
      </c>
      <c r="H23657">
        <v>1</v>
      </c>
      <c r="I23657">
        <v>1</v>
      </c>
      <c r="J23657">
        <v>1569</v>
      </c>
      <c r="K23657">
        <v>1</v>
      </c>
      <c r="L23657">
        <v>1</v>
      </c>
      <c r="M23657">
        <v>524</v>
      </c>
      <c r="N23657" t="s">
        <v>18</v>
      </c>
      <c r="O23657">
        <v>0</v>
      </c>
      <c r="P23657">
        <v>2287</v>
      </c>
    </row>
    <row r="23658" spans="1:16" x14ac:dyDescent="0.25">
      <c r="A23658" t="s">
        <v>34890</v>
      </c>
      <c r="B23658">
        <v>1431</v>
      </c>
      <c r="C23658" s="3" t="str">
        <f>HYPERLINK("http://www.uniprot.org/uniprot/G7IA93","tr|G7IA93|G7IA93_MEDTR")</f>
        <v>tr|G7IA93|G7IA93_MEDTR</v>
      </c>
      <c r="D23658" t="s">
        <v>34891</v>
      </c>
      <c r="E23658">
        <v>87.41</v>
      </c>
      <c r="F23658">
        <v>453</v>
      </c>
      <c r="G23658">
        <v>57</v>
      </c>
      <c r="H23658">
        <v>0</v>
      </c>
      <c r="I23658">
        <v>22</v>
      </c>
      <c r="J23658">
        <v>1380</v>
      </c>
      <c r="K23658">
        <v>1</v>
      </c>
      <c r="L23658">
        <v>579</v>
      </c>
      <c r="M23658">
        <v>1030</v>
      </c>
      <c r="N23658" t="s">
        <v>18</v>
      </c>
      <c r="O23658">
        <v>0</v>
      </c>
      <c r="P23658">
        <v>2032</v>
      </c>
    </row>
    <row r="23659" spans="1:16" x14ac:dyDescent="0.25">
      <c r="A23659" t="s">
        <v>34892</v>
      </c>
      <c r="B23659">
        <v>2184</v>
      </c>
      <c r="C23659" s="3" t="str">
        <f>HYPERLINK("http://www.uniprot.org/uniprot/K7KNQ7","tr|K7KNQ7|K7KNQ7_SOYBN")</f>
        <v>tr|K7KNQ7|K7KNQ7_SOYBN</v>
      </c>
      <c r="D23659" t="s">
        <v>28</v>
      </c>
      <c r="E23659">
        <v>83.02</v>
      </c>
      <c r="F23659">
        <v>642</v>
      </c>
      <c r="G23659">
        <v>109</v>
      </c>
      <c r="H23659">
        <v>5</v>
      </c>
      <c r="I23659">
        <v>271</v>
      </c>
      <c r="J23659">
        <v>2181</v>
      </c>
      <c r="K23659">
        <v>1</v>
      </c>
      <c r="L23659">
        <v>28</v>
      </c>
      <c r="M23659">
        <v>662</v>
      </c>
      <c r="N23659" t="s">
        <v>18</v>
      </c>
      <c r="O23659">
        <v>0</v>
      </c>
      <c r="P23659">
        <v>2818</v>
      </c>
    </row>
    <row r="23660" spans="1:16" x14ac:dyDescent="0.25">
      <c r="A23660" t="s">
        <v>34893</v>
      </c>
      <c r="B23660">
        <v>978</v>
      </c>
      <c r="C23660" s="3" t="str">
        <f>HYPERLINK("http://www.uniprot.org/uniprot/I1KCK1","tr|I1KCK1|I1KCK1_SOYBN")</f>
        <v>tr|I1KCK1|I1KCK1_SOYBN</v>
      </c>
      <c r="D23660" t="s">
        <v>28</v>
      </c>
      <c r="E23660">
        <v>53.5</v>
      </c>
      <c r="F23660">
        <v>342</v>
      </c>
      <c r="G23660">
        <v>159</v>
      </c>
      <c r="H23660">
        <v>44</v>
      </c>
      <c r="I23660">
        <v>64</v>
      </c>
      <c r="J23660">
        <v>957</v>
      </c>
      <c r="K23660">
        <v>1</v>
      </c>
      <c r="L23660">
        <v>28</v>
      </c>
      <c r="M23660">
        <v>354</v>
      </c>
      <c r="N23660" t="s">
        <v>18</v>
      </c>
      <c r="O23660" s="1">
        <v>1.4659500000000001E-84</v>
      </c>
      <c r="P23660">
        <v>816</v>
      </c>
    </row>
    <row r="23661" spans="1:16" x14ac:dyDescent="0.25">
      <c r="A23661" t="s">
        <v>34894</v>
      </c>
      <c r="B23661">
        <v>1428</v>
      </c>
      <c r="C23661" s="3" t="str">
        <f>HYPERLINK("http://www.uniprot.org/uniprot/K7KW00","tr|K7KW00|K7KW00_SOYBN")</f>
        <v>tr|K7KW00|K7KW00_SOYBN</v>
      </c>
      <c r="D23661" t="s">
        <v>28</v>
      </c>
      <c r="E23661">
        <v>65.31</v>
      </c>
      <c r="F23661">
        <v>470</v>
      </c>
      <c r="G23661">
        <v>163</v>
      </c>
      <c r="H23661">
        <v>1</v>
      </c>
      <c r="I23661">
        <v>1</v>
      </c>
      <c r="J23661">
        <v>1407</v>
      </c>
      <c r="K23661">
        <v>1</v>
      </c>
      <c r="L23661">
        <v>108</v>
      </c>
      <c r="M23661">
        <v>517</v>
      </c>
      <c r="N23661" t="s">
        <v>18</v>
      </c>
      <c r="O23661" s="1">
        <v>3.5275100000000002E-166</v>
      </c>
      <c r="P23661">
        <v>1522</v>
      </c>
    </row>
    <row r="23662" spans="1:16" x14ac:dyDescent="0.25">
      <c r="A23662" t="s">
        <v>34895</v>
      </c>
      <c r="B23662">
        <v>1656</v>
      </c>
      <c r="C23662" s="3" t="str">
        <f>HYPERLINK("http://www.uniprot.org/uniprot/G7JCR5","tr|G7JCR5|G7JCR5_MEDTR")</f>
        <v>tr|G7JCR5|G7JCR5_MEDTR</v>
      </c>
      <c r="D23662" t="s">
        <v>34896</v>
      </c>
      <c r="E23662">
        <v>86.02</v>
      </c>
      <c r="F23662">
        <v>551</v>
      </c>
      <c r="G23662">
        <v>77</v>
      </c>
      <c r="H23662">
        <v>0</v>
      </c>
      <c r="I23662">
        <v>1</v>
      </c>
      <c r="J23662">
        <v>1653</v>
      </c>
      <c r="K23662">
        <v>1</v>
      </c>
      <c r="L23662">
        <v>1</v>
      </c>
      <c r="M23662">
        <v>535</v>
      </c>
      <c r="N23662" t="s">
        <v>18</v>
      </c>
      <c r="O23662">
        <v>0</v>
      </c>
      <c r="P23662">
        <v>2368</v>
      </c>
    </row>
    <row r="23663" spans="1:16" x14ac:dyDescent="0.25">
      <c r="A23663" t="s">
        <v>34897</v>
      </c>
      <c r="B23663">
        <v>1812</v>
      </c>
      <c r="C23663" s="3" t="str">
        <f>HYPERLINK("http://www.uniprot.org/uniprot/G7LD74","tr|G7LD74|G7LD74_MEDTR")</f>
        <v>tr|G7LD74|G7LD74_MEDTR</v>
      </c>
      <c r="D23663" t="s">
        <v>34898</v>
      </c>
      <c r="E23663">
        <v>63.74</v>
      </c>
      <c r="F23663">
        <v>651</v>
      </c>
      <c r="G23663">
        <v>236</v>
      </c>
      <c r="H23663">
        <v>52</v>
      </c>
      <c r="I23663">
        <v>13</v>
      </c>
      <c r="J23663">
        <v>1809</v>
      </c>
      <c r="K23663">
        <v>1</v>
      </c>
      <c r="L23663">
        <v>9</v>
      </c>
      <c r="M23663">
        <v>651</v>
      </c>
      <c r="N23663" t="s">
        <v>18</v>
      </c>
      <c r="O23663">
        <v>0</v>
      </c>
      <c r="P23663">
        <v>1935</v>
      </c>
    </row>
    <row r="23664" spans="1:16" x14ac:dyDescent="0.25">
      <c r="A23664" t="s">
        <v>34899</v>
      </c>
      <c r="B23664">
        <v>1116</v>
      </c>
      <c r="C23664" s="3" t="str">
        <f>HYPERLINK("http://www.uniprot.org/uniprot/G7JJT6","tr|G7JJT6|G7JJT6_MEDTR")</f>
        <v>tr|G7JJT6|G7JJT6_MEDTR</v>
      </c>
      <c r="D23664" t="s">
        <v>34900</v>
      </c>
      <c r="E23664">
        <v>88.7</v>
      </c>
      <c r="F23664">
        <v>372</v>
      </c>
      <c r="G23664">
        <v>42</v>
      </c>
      <c r="H23664">
        <v>1</v>
      </c>
      <c r="I23664">
        <v>1</v>
      </c>
      <c r="J23664">
        <v>1113</v>
      </c>
      <c r="K23664">
        <v>1</v>
      </c>
      <c r="L23664">
        <v>1</v>
      </c>
      <c r="M23664">
        <v>372</v>
      </c>
      <c r="N23664" t="s">
        <v>18</v>
      </c>
      <c r="O23664">
        <v>0</v>
      </c>
      <c r="P23664">
        <v>1663</v>
      </c>
    </row>
    <row r="23665" spans="1:16" x14ac:dyDescent="0.25">
      <c r="A23665" t="s">
        <v>34901</v>
      </c>
      <c r="B23665">
        <v>1512</v>
      </c>
      <c r="C23665" s="3" t="str">
        <f>HYPERLINK("http://www.uniprot.org/uniprot/I1KRY5","tr|I1KRY5|I1KRY5_SOYBN")</f>
        <v>tr|I1KRY5|I1KRY5_SOYBN</v>
      </c>
      <c r="D23665" t="s">
        <v>28</v>
      </c>
      <c r="E23665">
        <v>60.59</v>
      </c>
      <c r="F23665">
        <v>505</v>
      </c>
      <c r="G23665">
        <v>199</v>
      </c>
      <c r="H23665">
        <v>7</v>
      </c>
      <c r="I23665">
        <v>1</v>
      </c>
      <c r="J23665">
        <v>1494</v>
      </c>
      <c r="K23665">
        <v>1</v>
      </c>
      <c r="L23665">
        <v>1</v>
      </c>
      <c r="M23665">
        <v>445</v>
      </c>
      <c r="N23665" t="s">
        <v>18</v>
      </c>
      <c r="O23665" s="1">
        <v>3.2211600000000002E-157</v>
      </c>
      <c r="P23665">
        <v>1445</v>
      </c>
    </row>
    <row r="23666" spans="1:16" x14ac:dyDescent="0.25">
      <c r="A23666" t="s">
        <v>34902</v>
      </c>
      <c r="B23666">
        <v>282</v>
      </c>
      <c r="C23666" s="3" t="str">
        <f>HYPERLINK("http://www.uniprot.org/uniprot/G7JT18","tr|G7JT18|G7JT18_MEDTR")</f>
        <v>tr|G7JT18|G7JT18_MEDTR</v>
      </c>
      <c r="D23666" t="s">
        <v>34903</v>
      </c>
      <c r="E23666">
        <v>85.39</v>
      </c>
      <c r="F23666">
        <v>89</v>
      </c>
      <c r="G23666">
        <v>13</v>
      </c>
      <c r="H23666">
        <v>0</v>
      </c>
      <c r="I23666">
        <v>1</v>
      </c>
      <c r="J23666">
        <v>267</v>
      </c>
      <c r="K23666">
        <v>1</v>
      </c>
      <c r="L23666">
        <v>1</v>
      </c>
      <c r="M23666">
        <v>87</v>
      </c>
      <c r="N23666" t="s">
        <v>18</v>
      </c>
      <c r="O23666" s="1">
        <v>6.3973099999999997E-37</v>
      </c>
      <c r="P23666">
        <v>400</v>
      </c>
    </row>
    <row r="23667" spans="1:16" x14ac:dyDescent="0.25">
      <c r="A23667" t="s">
        <v>34904</v>
      </c>
      <c r="B23667">
        <v>978</v>
      </c>
      <c r="C23667" s="3" t="str">
        <f>HYPERLINK("http://www.uniprot.org/uniprot/G7JHP7","tr|G7JHP7|G7JHP7_MEDTR")</f>
        <v>tr|G7JHP7|G7JHP7_MEDTR</v>
      </c>
      <c r="D23667" t="s">
        <v>34905</v>
      </c>
      <c r="E23667">
        <v>41.36</v>
      </c>
      <c r="F23667">
        <v>336</v>
      </c>
      <c r="G23667">
        <v>197</v>
      </c>
      <c r="H23667">
        <v>25</v>
      </c>
      <c r="I23667">
        <v>40</v>
      </c>
      <c r="J23667">
        <v>972</v>
      </c>
      <c r="K23667">
        <v>1</v>
      </c>
      <c r="L23667">
        <v>164</v>
      </c>
      <c r="M23667">
        <v>482</v>
      </c>
      <c r="N23667" t="s">
        <v>18</v>
      </c>
      <c r="O23667" s="1">
        <v>1.5881799999999999E-38</v>
      </c>
      <c r="P23667">
        <v>419</v>
      </c>
    </row>
    <row r="23668" spans="1:16" x14ac:dyDescent="0.25">
      <c r="A23668" t="s">
        <v>34906</v>
      </c>
      <c r="B23668">
        <v>2040</v>
      </c>
      <c r="C23668" s="3" t="str">
        <f>HYPERLINK("http://www.uniprot.org/uniprot/A4PP03","tr|A4PP03|A4PP03_MEDTR")</f>
        <v>tr|A4PP03|A4PP03_MEDTR</v>
      </c>
      <c r="D23668" t="s">
        <v>34907</v>
      </c>
      <c r="E23668">
        <v>60.35</v>
      </c>
      <c r="F23668">
        <v>560</v>
      </c>
      <c r="G23668">
        <v>222</v>
      </c>
      <c r="H23668">
        <v>41</v>
      </c>
      <c r="I23668">
        <v>478</v>
      </c>
      <c r="J23668">
        <v>2034</v>
      </c>
      <c r="K23668">
        <v>1</v>
      </c>
      <c r="L23668">
        <v>6</v>
      </c>
      <c r="M23668">
        <v>524</v>
      </c>
      <c r="N23668" t="s">
        <v>18</v>
      </c>
      <c r="O23668" s="1">
        <v>3.15188E-161</v>
      </c>
      <c r="P23668">
        <v>1481</v>
      </c>
    </row>
    <row r="23669" spans="1:16" x14ac:dyDescent="0.25">
      <c r="A23669" t="s">
        <v>34908</v>
      </c>
      <c r="B23669">
        <v>756</v>
      </c>
      <c r="C23669" s="3" t="str">
        <f>HYPERLINK("http://www.uniprot.org/uniprot/I3S316","tr|I3S316|I3S316_MEDTR")</f>
        <v>tr|I3S316|I3S316_MEDTR</v>
      </c>
      <c r="D23669" t="s">
        <v>22</v>
      </c>
      <c r="E23669">
        <v>88.44</v>
      </c>
      <c r="F23669">
        <v>251</v>
      </c>
      <c r="G23669">
        <v>29</v>
      </c>
      <c r="H23669">
        <v>0</v>
      </c>
      <c r="I23669">
        <v>1</v>
      </c>
      <c r="J23669">
        <v>753</v>
      </c>
      <c r="K23669">
        <v>1</v>
      </c>
      <c r="L23669">
        <v>2</v>
      </c>
      <c r="M23669">
        <v>252</v>
      </c>
      <c r="N23669" t="s">
        <v>18</v>
      </c>
      <c r="O23669" s="1">
        <v>3.5066300000000001E-137</v>
      </c>
      <c r="P23669">
        <v>1268</v>
      </c>
    </row>
    <row r="23670" spans="1:16" x14ac:dyDescent="0.25">
      <c r="A23670" t="s">
        <v>34909</v>
      </c>
      <c r="B23670">
        <v>1158</v>
      </c>
      <c r="C23670" s="3" t="str">
        <f>HYPERLINK("http://www.uniprot.org/uniprot/G7L9Q1","tr|G7L9Q1|G7L9Q1_MEDTR")</f>
        <v>tr|G7L9Q1|G7L9Q1_MEDTR</v>
      </c>
      <c r="D23670" t="s">
        <v>34910</v>
      </c>
      <c r="E23670">
        <v>74.489999999999995</v>
      </c>
      <c r="F23670">
        <v>396</v>
      </c>
      <c r="G23670">
        <v>101</v>
      </c>
      <c r="H23670">
        <v>11</v>
      </c>
      <c r="I23670">
        <v>1</v>
      </c>
      <c r="J23670">
        <v>1155</v>
      </c>
      <c r="K23670">
        <v>1</v>
      </c>
      <c r="L23670">
        <v>1</v>
      </c>
      <c r="M23670">
        <v>395</v>
      </c>
      <c r="N23670" t="s">
        <v>18</v>
      </c>
      <c r="O23670" s="1">
        <v>1.29767E-157</v>
      </c>
      <c r="P23670">
        <v>1447</v>
      </c>
    </row>
    <row r="23671" spans="1:16" x14ac:dyDescent="0.25">
      <c r="A23671" t="s">
        <v>34911</v>
      </c>
      <c r="B23671">
        <v>255</v>
      </c>
      <c r="C23671" s="3" t="str">
        <f>HYPERLINK("http://www.uniprot.org/uniprot/G7KYE9","tr|G7KYE9|G7KYE9_MEDTR")</f>
        <v>tr|G7KYE9|G7KYE9_MEDTR</v>
      </c>
      <c r="D23671" t="s">
        <v>3515</v>
      </c>
      <c r="E23671">
        <v>47.76</v>
      </c>
      <c r="F23671">
        <v>134</v>
      </c>
      <c r="G23671">
        <v>70</v>
      </c>
      <c r="H23671">
        <v>51</v>
      </c>
      <c r="I23671">
        <v>1</v>
      </c>
      <c r="J23671">
        <v>249</v>
      </c>
      <c r="K23671">
        <v>1</v>
      </c>
      <c r="L23671">
        <v>97</v>
      </c>
      <c r="M23671">
        <v>230</v>
      </c>
      <c r="N23671" t="s">
        <v>18</v>
      </c>
      <c r="O23671" s="1">
        <v>2.3554899999999999E-23</v>
      </c>
      <c r="P23671">
        <v>283</v>
      </c>
    </row>
    <row r="23672" spans="1:16" x14ac:dyDescent="0.25">
      <c r="A23672" t="s">
        <v>34912</v>
      </c>
      <c r="B23672">
        <v>567</v>
      </c>
      <c r="C23672" s="3" t="str">
        <f>HYPERLINK("http://www.uniprot.org/uniprot/G7LJI1","tr|G7LJI1|G7LJI1_MEDTR")</f>
        <v>tr|G7LJI1|G7LJI1_MEDTR</v>
      </c>
      <c r="D23672" t="s">
        <v>11909</v>
      </c>
      <c r="E23672">
        <v>43.2</v>
      </c>
      <c r="F23672">
        <v>162</v>
      </c>
      <c r="G23672">
        <v>92</v>
      </c>
      <c r="H23672">
        <v>1</v>
      </c>
      <c r="I23672">
        <v>82</v>
      </c>
      <c r="J23672">
        <v>564</v>
      </c>
      <c r="K23672">
        <v>1</v>
      </c>
      <c r="L23672">
        <v>54</v>
      </c>
      <c r="M23672">
        <v>204</v>
      </c>
      <c r="N23672" t="s">
        <v>18</v>
      </c>
      <c r="O23672" s="1">
        <v>1.7056200000000001E-20</v>
      </c>
      <c r="P23672">
        <v>259</v>
      </c>
    </row>
    <row r="23673" spans="1:16" x14ac:dyDescent="0.25">
      <c r="A23673" t="s">
        <v>34913</v>
      </c>
      <c r="B23673">
        <v>450</v>
      </c>
      <c r="C23673" s="3" t="str">
        <f>HYPERLINK("http://www.uniprot.org/uniprot/I1KJI7","tr|I1KJI7|I1KJI7_SOYBN")</f>
        <v>tr|I1KJI7|I1KJI7_SOYBN</v>
      </c>
      <c r="D23673" t="s">
        <v>34914</v>
      </c>
      <c r="E23673">
        <v>92.61</v>
      </c>
      <c r="F23673">
        <v>149</v>
      </c>
      <c r="G23673">
        <v>11</v>
      </c>
      <c r="H23673">
        <v>0</v>
      </c>
      <c r="I23673">
        <v>1</v>
      </c>
      <c r="J23673">
        <v>447</v>
      </c>
      <c r="K23673">
        <v>1</v>
      </c>
      <c r="L23673">
        <v>1</v>
      </c>
      <c r="M23673">
        <v>149</v>
      </c>
      <c r="N23673" t="s">
        <v>18</v>
      </c>
      <c r="O23673" s="1">
        <v>2.015E-75</v>
      </c>
      <c r="P23673">
        <v>732</v>
      </c>
    </row>
    <row r="23674" spans="1:16" x14ac:dyDescent="0.25">
      <c r="A23674" t="s">
        <v>34915</v>
      </c>
      <c r="B23674">
        <v>1131</v>
      </c>
      <c r="C23674" s="3" t="str">
        <f>HYPERLINK("http://www.uniprot.org/uniprot/G7L9L7","tr|G7L9L7|G7L9L7_MEDTR")</f>
        <v>tr|G7L9L7|G7L9L7_MEDTR</v>
      </c>
      <c r="D23674" t="s">
        <v>11684</v>
      </c>
      <c r="E23674">
        <v>76.11</v>
      </c>
      <c r="F23674">
        <v>360</v>
      </c>
      <c r="G23674">
        <v>86</v>
      </c>
      <c r="H23674">
        <v>0</v>
      </c>
      <c r="I23674">
        <v>1</v>
      </c>
      <c r="J23674">
        <v>1080</v>
      </c>
      <c r="K23674">
        <v>1</v>
      </c>
      <c r="L23674">
        <v>198</v>
      </c>
      <c r="M23674">
        <v>556</v>
      </c>
      <c r="N23674" t="s">
        <v>18</v>
      </c>
      <c r="O23674" s="1">
        <v>3.5193100000000001E-152</v>
      </c>
      <c r="P23674">
        <v>1400</v>
      </c>
    </row>
    <row r="23675" spans="1:16" x14ac:dyDescent="0.25">
      <c r="A23675" t="s">
        <v>34916</v>
      </c>
      <c r="B23675">
        <v>1359</v>
      </c>
      <c r="C23675" s="3" t="str">
        <f>HYPERLINK("http://www.uniprot.org/uniprot/G7I2F3","tr|G7I2F3|G7I2F3_MEDTR")</f>
        <v>tr|G7I2F3|G7I2F3_MEDTR</v>
      </c>
      <c r="D23675" t="s">
        <v>257</v>
      </c>
      <c r="E23675">
        <v>36.729999999999997</v>
      </c>
      <c r="F23675">
        <v>294</v>
      </c>
      <c r="G23675">
        <v>186</v>
      </c>
      <c r="H23675">
        <v>2</v>
      </c>
      <c r="I23675">
        <v>469</v>
      </c>
      <c r="J23675">
        <v>1344</v>
      </c>
      <c r="K23675">
        <v>1</v>
      </c>
      <c r="L23675">
        <v>139</v>
      </c>
      <c r="M23675">
        <v>408</v>
      </c>
      <c r="N23675" t="s">
        <v>18</v>
      </c>
      <c r="O23675" s="1">
        <v>9.9023199999999991E-38</v>
      </c>
      <c r="P23675">
        <v>414</v>
      </c>
    </row>
    <row r="23676" spans="1:16" x14ac:dyDescent="0.25">
      <c r="A23676" t="s">
        <v>34917</v>
      </c>
      <c r="B23676">
        <v>1002</v>
      </c>
      <c r="C23676" s="3" t="str">
        <f>HYPERLINK("http://www.uniprot.org/uniprot/G7IHS5","tr|G7IHS5|G7IHS5_MEDTR")</f>
        <v>tr|G7IHS5|G7IHS5_MEDTR</v>
      </c>
      <c r="D23676" t="s">
        <v>34918</v>
      </c>
      <c r="E23676">
        <v>89.18</v>
      </c>
      <c r="F23676">
        <v>333</v>
      </c>
      <c r="G23676">
        <v>36</v>
      </c>
      <c r="H23676">
        <v>0</v>
      </c>
      <c r="I23676">
        <v>1</v>
      </c>
      <c r="J23676">
        <v>999</v>
      </c>
      <c r="K23676">
        <v>1</v>
      </c>
      <c r="L23676">
        <v>1</v>
      </c>
      <c r="M23676">
        <v>333</v>
      </c>
      <c r="N23676" t="s">
        <v>18</v>
      </c>
      <c r="O23676" s="1">
        <v>5.07199E-173</v>
      </c>
      <c r="P23676">
        <v>1579</v>
      </c>
    </row>
    <row r="23677" spans="1:16" x14ac:dyDescent="0.25">
      <c r="A23677" t="s">
        <v>34919</v>
      </c>
      <c r="B23677">
        <v>1761</v>
      </c>
      <c r="C23677" s="3" t="str">
        <f>HYPERLINK("http://www.uniprot.org/uniprot/G7IT77","tr|G7IT77|G7IT77_MEDTR")</f>
        <v>tr|G7IT77|G7IT77_MEDTR</v>
      </c>
      <c r="D23677" t="s">
        <v>34920</v>
      </c>
      <c r="E23677">
        <v>83.41</v>
      </c>
      <c r="F23677">
        <v>591</v>
      </c>
      <c r="G23677">
        <v>98</v>
      </c>
      <c r="H23677">
        <v>5</v>
      </c>
      <c r="I23677">
        <v>1</v>
      </c>
      <c r="J23677">
        <v>1758</v>
      </c>
      <c r="K23677">
        <v>1</v>
      </c>
      <c r="L23677">
        <v>1</v>
      </c>
      <c r="M23677">
        <v>584</v>
      </c>
      <c r="N23677" t="s">
        <v>18</v>
      </c>
      <c r="O23677">
        <v>0</v>
      </c>
      <c r="P23677">
        <v>2573</v>
      </c>
    </row>
    <row r="23678" spans="1:16" x14ac:dyDescent="0.25">
      <c r="A23678" t="s">
        <v>34921</v>
      </c>
      <c r="B23678">
        <v>846</v>
      </c>
      <c r="C23678" s="3" t="str">
        <f>HYPERLINK("http://www.uniprot.org/uniprot/I1LZM9","tr|I1LZM9|I1LZM9_SOYBN")</f>
        <v>tr|I1LZM9|I1LZM9_SOYBN</v>
      </c>
      <c r="D23678" t="s">
        <v>28</v>
      </c>
      <c r="E23678">
        <v>58.89</v>
      </c>
      <c r="F23678">
        <v>343</v>
      </c>
      <c r="G23678">
        <v>141</v>
      </c>
      <c r="H23678">
        <v>64</v>
      </c>
      <c r="I23678">
        <v>7</v>
      </c>
      <c r="J23678">
        <v>843</v>
      </c>
      <c r="K23678">
        <v>1</v>
      </c>
      <c r="L23678">
        <v>407</v>
      </c>
      <c r="M23678">
        <v>747</v>
      </c>
      <c r="N23678" t="s">
        <v>18</v>
      </c>
      <c r="O23678" s="1">
        <v>6.7883199999999996E-98</v>
      </c>
      <c r="P23678">
        <v>930</v>
      </c>
    </row>
    <row r="23679" spans="1:16" x14ac:dyDescent="0.25">
      <c r="A23679" t="s">
        <v>34922</v>
      </c>
      <c r="B23679">
        <v>1242</v>
      </c>
      <c r="C23679" s="3" t="str">
        <f>HYPERLINK("http://www.uniprot.org/uniprot/G7KZX1","tr|G7KZX1|G7KZX1_MEDTR")</f>
        <v>tr|G7KZX1|G7KZX1_MEDTR</v>
      </c>
      <c r="D23679" t="s">
        <v>34923</v>
      </c>
      <c r="E23679">
        <v>66.08</v>
      </c>
      <c r="F23679">
        <v>460</v>
      </c>
      <c r="G23679">
        <v>156</v>
      </c>
      <c r="H23679">
        <v>58</v>
      </c>
      <c r="I23679">
        <v>34</v>
      </c>
      <c r="J23679">
        <v>1239</v>
      </c>
      <c r="K23679">
        <v>1</v>
      </c>
      <c r="L23679">
        <v>12</v>
      </c>
      <c r="M23679">
        <v>471</v>
      </c>
      <c r="N23679" t="s">
        <v>18</v>
      </c>
      <c r="O23679" s="1">
        <v>6.8861200000000004E-160</v>
      </c>
      <c r="P23679">
        <v>1467</v>
      </c>
    </row>
    <row r="23680" spans="1:16" x14ac:dyDescent="0.25">
      <c r="A23680" t="s">
        <v>34924</v>
      </c>
      <c r="B23680">
        <v>1098</v>
      </c>
      <c r="C23680" s="3" t="str">
        <f>HYPERLINK("http://www.uniprot.org/uniprot/G7L531","tr|G7L531|G7L531_MEDTR")</f>
        <v>tr|G7L531|G7L531_MEDTR</v>
      </c>
      <c r="D23680" t="s">
        <v>34925</v>
      </c>
      <c r="E23680">
        <v>70.150000000000006</v>
      </c>
      <c r="F23680">
        <v>315</v>
      </c>
      <c r="G23680">
        <v>94</v>
      </c>
      <c r="H23680">
        <v>3</v>
      </c>
      <c r="I23680">
        <v>160</v>
      </c>
      <c r="J23680">
        <v>1095</v>
      </c>
      <c r="K23680">
        <v>1</v>
      </c>
      <c r="L23680">
        <v>3</v>
      </c>
      <c r="M23680">
        <v>307</v>
      </c>
      <c r="N23680" t="s">
        <v>18</v>
      </c>
      <c r="O23680" s="1">
        <v>2.50831E-115</v>
      </c>
      <c r="P23680">
        <v>1082</v>
      </c>
    </row>
    <row r="23681" spans="1:16" x14ac:dyDescent="0.25">
      <c r="A23681" t="s">
        <v>34926</v>
      </c>
      <c r="B23681">
        <v>936</v>
      </c>
      <c r="C23681" s="3" t="str">
        <f>HYPERLINK("http://www.uniprot.org/uniprot/I3SQR8","tr|I3SQR8|I3SQR8_MEDTR")</f>
        <v>tr|I3SQR8|I3SQR8_MEDTR</v>
      </c>
      <c r="D23681" t="s">
        <v>22</v>
      </c>
      <c r="E23681">
        <v>62.01</v>
      </c>
      <c r="F23681">
        <v>308</v>
      </c>
      <c r="G23681">
        <v>117</v>
      </c>
      <c r="H23681">
        <v>12</v>
      </c>
      <c r="I23681">
        <v>46</v>
      </c>
      <c r="J23681">
        <v>933</v>
      </c>
      <c r="K23681">
        <v>1</v>
      </c>
      <c r="L23681">
        <v>1</v>
      </c>
      <c r="M23681">
        <v>305</v>
      </c>
      <c r="N23681" t="s">
        <v>18</v>
      </c>
      <c r="O23681" s="1">
        <v>2.8072099999999999E-98</v>
      </c>
      <c r="P23681">
        <v>934</v>
      </c>
    </row>
    <row r="23682" spans="1:16" x14ac:dyDescent="0.25">
      <c r="A23682" t="s">
        <v>34927</v>
      </c>
      <c r="B23682">
        <v>1035</v>
      </c>
      <c r="C23682" s="3" t="str">
        <f>HYPERLINK("http://www.uniprot.org/uniprot/Q2HUL4","tr|Q2HUL4|Q2HUL4_MEDTR")</f>
        <v>tr|Q2HUL4|Q2HUL4_MEDTR</v>
      </c>
      <c r="D23682" t="s">
        <v>34928</v>
      </c>
      <c r="E23682">
        <v>89.05</v>
      </c>
      <c r="F23682">
        <v>265</v>
      </c>
      <c r="G23682">
        <v>29</v>
      </c>
      <c r="H23682">
        <v>0</v>
      </c>
      <c r="I23682">
        <v>232</v>
      </c>
      <c r="J23682">
        <v>1026</v>
      </c>
      <c r="K23682">
        <v>1</v>
      </c>
      <c r="L23682">
        <v>35</v>
      </c>
      <c r="M23682">
        <v>299</v>
      </c>
      <c r="N23682" t="s">
        <v>18</v>
      </c>
      <c r="O23682" s="1">
        <v>4.4216300000000001E-140</v>
      </c>
      <c r="P23682">
        <v>1230</v>
      </c>
    </row>
    <row r="23683" spans="1:16" x14ac:dyDescent="0.25">
      <c r="A23683" t="s">
        <v>34929</v>
      </c>
      <c r="B23683">
        <v>627</v>
      </c>
      <c r="C23683" s="3" t="str">
        <f>HYPERLINK("http://www.uniprot.org/uniprot/G7IE76","tr|G7IE76|G7IE76_MEDTR")</f>
        <v>tr|G7IE76|G7IE76_MEDTR</v>
      </c>
      <c r="D23683" t="s">
        <v>34930</v>
      </c>
      <c r="E23683">
        <v>93.45</v>
      </c>
      <c r="F23683">
        <v>168</v>
      </c>
      <c r="G23683">
        <v>11</v>
      </c>
      <c r="H23683">
        <v>0</v>
      </c>
      <c r="I23683">
        <v>1</v>
      </c>
      <c r="J23683">
        <v>504</v>
      </c>
      <c r="K23683">
        <v>1</v>
      </c>
      <c r="L23683">
        <v>32</v>
      </c>
      <c r="M23683">
        <v>198</v>
      </c>
      <c r="N23683" t="s">
        <v>18</v>
      </c>
      <c r="O23683" s="1">
        <v>2.4643999999999999E-83</v>
      </c>
      <c r="P23683">
        <v>802</v>
      </c>
    </row>
    <row r="23684" spans="1:16" x14ac:dyDescent="0.25">
      <c r="A23684" t="s">
        <v>34931</v>
      </c>
      <c r="B23684">
        <v>1200</v>
      </c>
      <c r="C23684" s="3" t="str">
        <f>HYPERLINK("http://www.uniprot.org/uniprot/K7LZR5","tr|K7LZR5|K7LZR5_SOYBN")</f>
        <v>tr|K7LZR5|K7LZR5_SOYBN</v>
      </c>
      <c r="D23684" t="s">
        <v>117</v>
      </c>
      <c r="E23684">
        <v>77.97</v>
      </c>
      <c r="F23684">
        <v>386</v>
      </c>
      <c r="G23684">
        <v>85</v>
      </c>
      <c r="H23684">
        <v>5</v>
      </c>
      <c r="I23684">
        <v>4</v>
      </c>
      <c r="J23684">
        <v>1146</v>
      </c>
      <c r="K23684">
        <v>1</v>
      </c>
      <c r="L23684">
        <v>137</v>
      </c>
      <c r="M23684">
        <v>518</v>
      </c>
      <c r="N23684" t="s">
        <v>18</v>
      </c>
      <c r="O23684" s="1">
        <v>6.50858E-168</v>
      </c>
      <c r="P23684">
        <v>1536</v>
      </c>
    </row>
    <row r="23685" spans="1:16" x14ac:dyDescent="0.25">
      <c r="A23685" t="s">
        <v>34932</v>
      </c>
      <c r="B23685">
        <v>1266</v>
      </c>
      <c r="C23685" s="3" t="str">
        <f>HYPERLINK("http://www.uniprot.org/uniprot/G7JBP9","tr|G7JBP9|G7JBP9_MEDTR")</f>
        <v>tr|G7JBP9|G7JBP9_MEDTR</v>
      </c>
      <c r="D23685" t="s">
        <v>34933</v>
      </c>
      <c r="E23685">
        <v>87.94</v>
      </c>
      <c r="F23685">
        <v>390</v>
      </c>
      <c r="G23685">
        <v>47</v>
      </c>
      <c r="H23685">
        <v>2</v>
      </c>
      <c r="I23685">
        <v>97</v>
      </c>
      <c r="J23685">
        <v>1260</v>
      </c>
      <c r="K23685">
        <v>1</v>
      </c>
      <c r="L23685">
        <v>28</v>
      </c>
      <c r="M23685">
        <v>415</v>
      </c>
      <c r="N23685" t="s">
        <v>18</v>
      </c>
      <c r="O23685">
        <v>0</v>
      </c>
      <c r="P23685">
        <v>1726</v>
      </c>
    </row>
    <row r="23686" spans="1:16" x14ac:dyDescent="0.25">
      <c r="A23686" t="s">
        <v>34934</v>
      </c>
      <c r="B23686">
        <v>2262</v>
      </c>
      <c r="C23686" s="3" t="str">
        <f>HYPERLINK("http://www.uniprot.org/uniprot/K7KVU8","tr|K7KVU8|K7KVU8_SOYBN")</f>
        <v>tr|K7KVU8|K7KVU8_SOYBN</v>
      </c>
      <c r="D23686" t="s">
        <v>28</v>
      </c>
      <c r="E23686">
        <v>81.44</v>
      </c>
      <c r="F23686">
        <v>609</v>
      </c>
      <c r="G23686">
        <v>113</v>
      </c>
      <c r="H23686">
        <v>20</v>
      </c>
      <c r="I23686">
        <v>376</v>
      </c>
      <c r="J23686">
        <v>2142</v>
      </c>
      <c r="K23686">
        <v>1</v>
      </c>
      <c r="L23686">
        <v>98</v>
      </c>
      <c r="M23686">
        <v>690</v>
      </c>
      <c r="N23686" t="s">
        <v>18</v>
      </c>
      <c r="O23686">
        <v>0</v>
      </c>
      <c r="P23686">
        <v>2692</v>
      </c>
    </row>
    <row r="23687" spans="1:16" x14ac:dyDescent="0.25">
      <c r="A23687" t="s">
        <v>34935</v>
      </c>
      <c r="B23687">
        <v>3492</v>
      </c>
      <c r="C23687" s="3" t="str">
        <f>HYPERLINK("http://www.uniprot.org/uniprot/I1JWS3","tr|I1JWS3|I1JWS3_SOYBN")</f>
        <v>tr|I1JWS3|I1JWS3_SOYBN</v>
      </c>
      <c r="D23687" t="s">
        <v>28</v>
      </c>
      <c r="E23687">
        <v>82.16</v>
      </c>
      <c r="F23687">
        <v>1155</v>
      </c>
      <c r="G23687">
        <v>206</v>
      </c>
      <c r="H23687">
        <v>1</v>
      </c>
      <c r="I23687">
        <v>13</v>
      </c>
      <c r="J23687">
        <v>3474</v>
      </c>
      <c r="K23687">
        <v>1</v>
      </c>
      <c r="L23687">
        <v>10</v>
      </c>
      <c r="M23687">
        <v>1163</v>
      </c>
      <c r="N23687" t="s">
        <v>18</v>
      </c>
      <c r="O23687">
        <v>0</v>
      </c>
      <c r="P23687">
        <v>4966</v>
      </c>
    </row>
    <row r="23688" spans="1:16" x14ac:dyDescent="0.25">
      <c r="A23688" t="s">
        <v>34936</v>
      </c>
      <c r="B23688">
        <v>762</v>
      </c>
      <c r="C23688" s="3" t="str">
        <f>HYPERLINK("http://www.uniprot.org/uniprot/I1KTG2","tr|I1KTG2|I1KTG2_SOYBN")</f>
        <v>tr|I1KTG2|I1KTG2_SOYBN</v>
      </c>
      <c r="D23688" t="s">
        <v>117</v>
      </c>
      <c r="E23688">
        <v>94.46</v>
      </c>
      <c r="F23688">
        <v>253</v>
      </c>
      <c r="G23688">
        <v>14</v>
      </c>
      <c r="H23688">
        <v>0</v>
      </c>
      <c r="I23688">
        <v>1</v>
      </c>
      <c r="J23688">
        <v>759</v>
      </c>
      <c r="K23688">
        <v>1</v>
      </c>
      <c r="L23688">
        <v>73</v>
      </c>
      <c r="M23688">
        <v>325</v>
      </c>
      <c r="N23688" t="s">
        <v>18</v>
      </c>
      <c r="O23688" s="1">
        <v>8.5178500000000002E-131</v>
      </c>
      <c r="P23688">
        <v>1213</v>
      </c>
    </row>
    <row r="23689" spans="1:16" x14ac:dyDescent="0.25">
      <c r="A23689" t="s">
        <v>34937</v>
      </c>
      <c r="B23689">
        <v>1881</v>
      </c>
      <c r="C23689" s="3" t="str">
        <f>HYPERLINK("http://www.uniprot.org/uniprot/K7LXA1","tr|K7LXA1|K7LXA1_SOYBN")</f>
        <v>tr|K7LXA1|K7LXA1_SOYBN</v>
      </c>
      <c r="D23689" t="s">
        <v>28</v>
      </c>
      <c r="E23689">
        <v>48.22</v>
      </c>
      <c r="F23689">
        <v>309</v>
      </c>
      <c r="G23689">
        <v>160</v>
      </c>
      <c r="H23689">
        <v>16</v>
      </c>
      <c r="I23689">
        <v>142</v>
      </c>
      <c r="J23689">
        <v>1020</v>
      </c>
      <c r="K23689">
        <v>1</v>
      </c>
      <c r="L23689">
        <v>13</v>
      </c>
      <c r="M23689">
        <v>294</v>
      </c>
      <c r="N23689" t="s">
        <v>18</v>
      </c>
      <c r="O23689" s="1">
        <v>1.27769E-60</v>
      </c>
      <c r="P23689">
        <v>613</v>
      </c>
    </row>
    <row r="23690" spans="1:16" x14ac:dyDescent="0.25">
      <c r="A23690" t="s">
        <v>34938</v>
      </c>
      <c r="B23690">
        <v>1995</v>
      </c>
      <c r="C23690" s="3" t="str">
        <f>HYPERLINK("http://www.uniprot.org/uniprot/K7L5V1","tr|K7L5V1|K7L5V1_SOYBN")</f>
        <v>tr|K7L5V1|K7L5V1_SOYBN</v>
      </c>
      <c r="D23690" t="s">
        <v>34939</v>
      </c>
      <c r="E23690">
        <v>76.06</v>
      </c>
      <c r="F23690">
        <v>635</v>
      </c>
      <c r="G23690">
        <v>152</v>
      </c>
      <c r="H23690">
        <v>0</v>
      </c>
      <c r="I23690">
        <v>52</v>
      </c>
      <c r="J23690">
        <v>1956</v>
      </c>
      <c r="K23690">
        <v>1</v>
      </c>
      <c r="L23690">
        <v>18</v>
      </c>
      <c r="M23690">
        <v>650</v>
      </c>
      <c r="N23690" t="s">
        <v>18</v>
      </c>
      <c r="O23690">
        <v>0</v>
      </c>
      <c r="P23690">
        <v>2339</v>
      </c>
    </row>
    <row r="23691" spans="1:16" x14ac:dyDescent="0.25">
      <c r="A23691" t="s">
        <v>34940</v>
      </c>
      <c r="B23691">
        <v>3453</v>
      </c>
      <c r="C23691" s="3" t="str">
        <f>HYPERLINK("http://www.uniprot.org/uniprot/G7JT17","tr|G7JT17|G7JT17_MEDTR")</f>
        <v>tr|G7JT17|G7JT17_MEDTR</v>
      </c>
      <c r="D23691" t="s">
        <v>34941</v>
      </c>
      <c r="E23691">
        <v>79.98</v>
      </c>
      <c r="F23691">
        <v>1209</v>
      </c>
      <c r="G23691">
        <v>242</v>
      </c>
      <c r="H23691">
        <v>59</v>
      </c>
      <c r="I23691">
        <v>1</v>
      </c>
      <c r="J23691">
        <v>3450</v>
      </c>
      <c r="K23691">
        <v>1</v>
      </c>
      <c r="L23691">
        <v>1</v>
      </c>
      <c r="M23691">
        <v>1209</v>
      </c>
      <c r="N23691" t="s">
        <v>18</v>
      </c>
      <c r="O23691">
        <v>0</v>
      </c>
      <c r="P23691">
        <v>4942</v>
      </c>
    </row>
    <row r="23692" spans="1:16" x14ac:dyDescent="0.25">
      <c r="A23692" t="s">
        <v>34942</v>
      </c>
      <c r="B23692">
        <v>987</v>
      </c>
      <c r="C23692" s="3" t="str">
        <f>HYPERLINK("http://www.uniprot.org/uniprot/G7JHP4","tr|G7JHP4|G7JHP4_MEDTR")</f>
        <v>tr|G7JHP4|G7JHP4_MEDTR</v>
      </c>
      <c r="D23692" t="s">
        <v>34943</v>
      </c>
      <c r="E23692">
        <v>86.77</v>
      </c>
      <c r="F23692">
        <v>310</v>
      </c>
      <c r="G23692">
        <v>41</v>
      </c>
      <c r="H23692">
        <v>0</v>
      </c>
      <c r="I23692">
        <v>55</v>
      </c>
      <c r="J23692">
        <v>984</v>
      </c>
      <c r="K23692">
        <v>1</v>
      </c>
      <c r="L23692">
        <v>20</v>
      </c>
      <c r="M23692">
        <v>327</v>
      </c>
      <c r="N23692" t="s">
        <v>18</v>
      </c>
      <c r="O23692" s="1">
        <v>2.8164899999999998E-152</v>
      </c>
      <c r="P23692">
        <v>1400</v>
      </c>
    </row>
    <row r="23693" spans="1:16" x14ac:dyDescent="0.25">
      <c r="A23693" t="s">
        <v>34944</v>
      </c>
      <c r="B23693">
        <v>990</v>
      </c>
      <c r="C23693" s="3" t="str">
        <f>HYPERLINK("http://www.uniprot.org/uniprot/I1JGF8","tr|I1JGF8|I1JGF8_SOYBN")</f>
        <v>tr|I1JGF8|I1JGF8_SOYBN</v>
      </c>
      <c r="D23693" t="s">
        <v>28</v>
      </c>
      <c r="E23693">
        <v>34.729999999999997</v>
      </c>
      <c r="F23693">
        <v>167</v>
      </c>
      <c r="G23693">
        <v>109</v>
      </c>
      <c r="H23693">
        <v>9</v>
      </c>
      <c r="I23693">
        <v>343</v>
      </c>
      <c r="J23693">
        <v>816</v>
      </c>
      <c r="K23693">
        <v>1</v>
      </c>
      <c r="L23693">
        <v>336</v>
      </c>
      <c r="M23693">
        <v>494</v>
      </c>
      <c r="N23693" t="s">
        <v>18</v>
      </c>
      <c r="O23693" s="1">
        <v>5.1997599999999998E-13</v>
      </c>
      <c r="P23693">
        <v>199</v>
      </c>
    </row>
    <row r="23694" spans="1:16" x14ac:dyDescent="0.25">
      <c r="A23694" t="s">
        <v>34945</v>
      </c>
      <c r="B23694">
        <v>3234</v>
      </c>
      <c r="C23694" s="3" t="str">
        <f>HYPERLINK("http://www.uniprot.org/uniprot/G7JYL0","tr|G7JYL0|G7JYL0_MEDTR")</f>
        <v>tr|G7JYL0|G7JYL0_MEDTR</v>
      </c>
      <c r="D23694" t="s">
        <v>34946</v>
      </c>
      <c r="E23694">
        <v>64.62</v>
      </c>
      <c r="F23694">
        <v>1142</v>
      </c>
      <c r="G23694">
        <v>404</v>
      </c>
      <c r="H23694">
        <v>65</v>
      </c>
      <c r="I23694">
        <v>1</v>
      </c>
      <c r="J23694">
        <v>3231</v>
      </c>
      <c r="K23694">
        <v>1</v>
      </c>
      <c r="L23694">
        <v>1</v>
      </c>
      <c r="M23694">
        <v>1089</v>
      </c>
      <c r="N23694" t="s">
        <v>18</v>
      </c>
      <c r="O23694">
        <v>0</v>
      </c>
      <c r="P23694">
        <v>3628</v>
      </c>
    </row>
    <row r="23695" spans="1:16" x14ac:dyDescent="0.25">
      <c r="A23695" t="s">
        <v>34947</v>
      </c>
      <c r="B23695">
        <v>714</v>
      </c>
      <c r="C23695" s="3" t="str">
        <f>HYPERLINK("http://www.uniprot.org/uniprot/I1KJI5","tr|I1KJI5|I1KJI5_SOYBN")</f>
        <v>tr|I1KJI5|I1KJI5_SOYBN</v>
      </c>
      <c r="D23695" t="s">
        <v>28</v>
      </c>
      <c r="E23695">
        <v>83.11</v>
      </c>
      <c r="F23695">
        <v>231</v>
      </c>
      <c r="G23695">
        <v>39</v>
      </c>
      <c r="H23695">
        <v>16</v>
      </c>
      <c r="I23695">
        <v>1</v>
      </c>
      <c r="J23695">
        <v>645</v>
      </c>
      <c r="K23695">
        <v>1</v>
      </c>
      <c r="L23695">
        <v>1</v>
      </c>
      <c r="M23695">
        <v>230</v>
      </c>
      <c r="N23695" t="s">
        <v>18</v>
      </c>
      <c r="O23695" s="1">
        <v>2.1736400000000001E-106</v>
      </c>
      <c r="P23695">
        <v>1002</v>
      </c>
    </row>
    <row r="23696" spans="1:16" x14ac:dyDescent="0.25">
      <c r="A23696" t="s">
        <v>34948</v>
      </c>
      <c r="B23696">
        <v>1851</v>
      </c>
      <c r="C23696" s="3" t="str">
        <f>HYPERLINK("http://www.uniprot.org/uniprot/I1MHP5","tr|I1MHP5|I1MHP5_SOYBN")</f>
        <v>tr|I1MHP5|I1MHP5_SOYBN</v>
      </c>
      <c r="D23696" t="s">
        <v>28</v>
      </c>
      <c r="E23696">
        <v>27.61</v>
      </c>
      <c r="F23696">
        <v>420</v>
      </c>
      <c r="G23696">
        <v>304</v>
      </c>
      <c r="H23696">
        <v>42</v>
      </c>
      <c r="I23696">
        <v>151</v>
      </c>
      <c r="J23696">
        <v>1284</v>
      </c>
      <c r="K23696">
        <v>1</v>
      </c>
      <c r="L23696">
        <v>1057</v>
      </c>
      <c r="M23696">
        <v>1470</v>
      </c>
      <c r="N23696" t="s">
        <v>18</v>
      </c>
      <c r="O23696" s="1">
        <v>6.6940600000000001E-30</v>
      </c>
      <c r="P23696">
        <v>348</v>
      </c>
    </row>
    <row r="23697" spans="1:16" x14ac:dyDescent="0.25">
      <c r="A23697" t="s">
        <v>34949</v>
      </c>
      <c r="B23697">
        <v>1398</v>
      </c>
      <c r="C23697" s="3" t="str">
        <f>HYPERLINK("http://www.uniprot.org/uniprot/K7MR70","tr|K7MR70|K7MR70_SOYBN")</f>
        <v>tr|K7MR70|K7MR70_SOYBN</v>
      </c>
      <c r="D23697" t="s">
        <v>28</v>
      </c>
      <c r="E23697">
        <v>85.01</v>
      </c>
      <c r="F23697">
        <v>467</v>
      </c>
      <c r="G23697">
        <v>70</v>
      </c>
      <c r="H23697">
        <v>2</v>
      </c>
      <c r="I23697">
        <v>1</v>
      </c>
      <c r="J23697">
        <v>1395</v>
      </c>
      <c r="K23697">
        <v>1</v>
      </c>
      <c r="L23697">
        <v>46</v>
      </c>
      <c r="M23697">
        <v>510</v>
      </c>
      <c r="N23697" t="s">
        <v>18</v>
      </c>
      <c r="O23697">
        <v>0</v>
      </c>
      <c r="P23697">
        <v>2052</v>
      </c>
    </row>
    <row r="23698" spans="1:16" x14ac:dyDescent="0.25">
      <c r="A23698" t="s">
        <v>34950</v>
      </c>
      <c r="B23698">
        <v>825</v>
      </c>
      <c r="C23698" s="3" t="str">
        <f>HYPERLINK("http://www.uniprot.org/uniprot/G7IHS6","tr|G7IHS6|G7IHS6_MEDTR")</f>
        <v>tr|G7IHS6|G7IHS6_MEDTR</v>
      </c>
      <c r="D23698" t="s">
        <v>34951</v>
      </c>
      <c r="E23698">
        <v>80.569999999999993</v>
      </c>
      <c r="F23698">
        <v>278</v>
      </c>
      <c r="G23698">
        <v>54</v>
      </c>
      <c r="H23698">
        <v>5</v>
      </c>
      <c r="I23698">
        <v>4</v>
      </c>
      <c r="J23698">
        <v>822</v>
      </c>
      <c r="K23698">
        <v>1</v>
      </c>
      <c r="L23698">
        <v>55</v>
      </c>
      <c r="M23698">
        <v>331</v>
      </c>
      <c r="N23698" t="s">
        <v>18</v>
      </c>
      <c r="O23698" s="1">
        <v>1.7660699999999999E-119</v>
      </c>
      <c r="P23698">
        <v>1116</v>
      </c>
    </row>
    <row r="23699" spans="1:16" x14ac:dyDescent="0.25">
      <c r="A23699" t="s">
        <v>34952</v>
      </c>
      <c r="B23699">
        <v>237</v>
      </c>
      <c r="C23699" s="3" t="str">
        <f>HYPERLINK("http://www.uniprot.org/uniprot/K7MCP0","tr|K7MCP0|K7MCP0_SOYBN")</f>
        <v>tr|K7MCP0|K7MCP0_SOYBN</v>
      </c>
      <c r="D23699" t="s">
        <v>28</v>
      </c>
      <c r="E23699">
        <v>93.75</v>
      </c>
      <c r="F23699">
        <v>32</v>
      </c>
      <c r="G23699">
        <v>2</v>
      </c>
      <c r="H23699">
        <v>0</v>
      </c>
      <c r="I23699">
        <v>28</v>
      </c>
      <c r="J23699">
        <v>123</v>
      </c>
      <c r="K23699">
        <v>1</v>
      </c>
      <c r="L23699">
        <v>237</v>
      </c>
      <c r="M23699">
        <v>268</v>
      </c>
      <c r="N23699" t="s">
        <v>18</v>
      </c>
      <c r="O23699" s="1">
        <v>4.5386799999999999E-11</v>
      </c>
      <c r="P23699">
        <v>177</v>
      </c>
    </row>
    <row r="23700" spans="1:16" x14ac:dyDescent="0.25">
      <c r="A23700" t="s">
        <v>34953</v>
      </c>
      <c r="B23700">
        <v>2193</v>
      </c>
      <c r="C23700" s="3" t="str">
        <f>HYPERLINK("http://www.uniprot.org/uniprot/A5BE46","tr|A5BE46|A5BE46_VITVI")</f>
        <v>tr|A5BE46|A5BE46_VITVI</v>
      </c>
      <c r="D23700" t="s">
        <v>462</v>
      </c>
      <c r="E23700">
        <v>79.069999999999993</v>
      </c>
      <c r="F23700">
        <v>736</v>
      </c>
      <c r="G23700">
        <v>154</v>
      </c>
      <c r="H23700">
        <v>7</v>
      </c>
      <c r="I23700">
        <v>1</v>
      </c>
      <c r="J23700">
        <v>2187</v>
      </c>
      <c r="K23700">
        <v>1</v>
      </c>
      <c r="L23700">
        <v>618</v>
      </c>
      <c r="M23700">
        <v>1353</v>
      </c>
      <c r="N23700" t="s">
        <v>18</v>
      </c>
      <c r="O23700">
        <v>0</v>
      </c>
      <c r="P23700">
        <v>3117</v>
      </c>
    </row>
    <row r="23701" spans="1:16" x14ac:dyDescent="0.25">
      <c r="A23701" t="s">
        <v>34954</v>
      </c>
      <c r="B23701">
        <v>1416</v>
      </c>
      <c r="C23701" s="3" t="str">
        <f>HYPERLINK("http://www.uniprot.org/uniprot/G7KZX1","tr|G7KZX1|G7KZX1_MEDTR")</f>
        <v>tr|G7KZX1|G7KZX1_MEDTR</v>
      </c>
      <c r="D23701" t="s">
        <v>34923</v>
      </c>
      <c r="E23701">
        <v>81.52</v>
      </c>
      <c r="F23701">
        <v>460</v>
      </c>
      <c r="G23701">
        <v>85</v>
      </c>
      <c r="H23701">
        <v>0</v>
      </c>
      <c r="I23701">
        <v>34</v>
      </c>
      <c r="J23701">
        <v>1413</v>
      </c>
      <c r="K23701">
        <v>1</v>
      </c>
      <c r="L23701">
        <v>12</v>
      </c>
      <c r="M23701">
        <v>471</v>
      </c>
      <c r="N23701" t="s">
        <v>18</v>
      </c>
      <c r="O23701">
        <v>0</v>
      </c>
      <c r="P23701">
        <v>1921</v>
      </c>
    </row>
    <row r="23702" spans="1:16" x14ac:dyDescent="0.25">
      <c r="A23702" t="s">
        <v>34955</v>
      </c>
      <c r="B23702">
        <v>1455</v>
      </c>
      <c r="C23702" s="3" t="str">
        <f>HYPERLINK("http://www.uniprot.org/uniprot/Q2HTC9","tr|Q2HTC9|Q2HTC9_MEDTR")</f>
        <v>tr|Q2HTC9|Q2HTC9_MEDTR</v>
      </c>
      <c r="D23702" t="s">
        <v>34956</v>
      </c>
      <c r="E23702">
        <v>69.47</v>
      </c>
      <c r="F23702">
        <v>511</v>
      </c>
      <c r="G23702">
        <v>156</v>
      </c>
      <c r="H23702">
        <v>28</v>
      </c>
      <c r="I23702">
        <v>1</v>
      </c>
      <c r="J23702">
        <v>1449</v>
      </c>
      <c r="K23702">
        <v>1</v>
      </c>
      <c r="L23702">
        <v>8</v>
      </c>
      <c r="M23702">
        <v>517</v>
      </c>
      <c r="N23702" t="s">
        <v>18</v>
      </c>
      <c r="O23702">
        <v>0</v>
      </c>
      <c r="P23702">
        <v>1782</v>
      </c>
    </row>
    <row r="23703" spans="1:16" x14ac:dyDescent="0.25">
      <c r="A23703" t="s">
        <v>34957</v>
      </c>
      <c r="B23703">
        <v>681</v>
      </c>
      <c r="C23703" s="3" t="str">
        <f>HYPERLINK("http://www.uniprot.org/uniprot/G7L0N1","tr|G7L0N1|G7L0N1_MEDTR")</f>
        <v>tr|G7L0N1|G7L0N1_MEDTR</v>
      </c>
      <c r="D23703" t="s">
        <v>34958</v>
      </c>
      <c r="E23703">
        <v>71.42</v>
      </c>
      <c r="F23703">
        <v>210</v>
      </c>
      <c r="G23703">
        <v>60</v>
      </c>
      <c r="H23703">
        <v>0</v>
      </c>
      <c r="I23703">
        <v>1</v>
      </c>
      <c r="J23703">
        <v>630</v>
      </c>
      <c r="K23703">
        <v>1</v>
      </c>
      <c r="L23703">
        <v>1</v>
      </c>
      <c r="M23703">
        <v>210</v>
      </c>
      <c r="N23703" t="s">
        <v>18</v>
      </c>
      <c r="O23703" s="1">
        <v>3.9779600000000001E-83</v>
      </c>
      <c r="P23703">
        <v>801</v>
      </c>
    </row>
    <row r="23704" spans="1:16" x14ac:dyDescent="0.25">
      <c r="A23704" t="s">
        <v>34959</v>
      </c>
      <c r="B23704">
        <v>2628</v>
      </c>
      <c r="C23704" s="3" t="str">
        <f>HYPERLINK("http://www.uniprot.org/uniprot/Q2HUL1","tr|Q2HUL1|Q2HUL1_MEDTR")</f>
        <v>tr|Q2HUL1|Q2HUL1_MEDTR</v>
      </c>
      <c r="D23704" t="s">
        <v>34960</v>
      </c>
      <c r="E23704">
        <v>74.67</v>
      </c>
      <c r="F23704">
        <v>928</v>
      </c>
      <c r="G23704">
        <v>235</v>
      </c>
      <c r="H23704">
        <v>53</v>
      </c>
      <c r="I23704">
        <v>1</v>
      </c>
      <c r="J23704">
        <v>2625</v>
      </c>
      <c r="K23704">
        <v>1</v>
      </c>
      <c r="L23704">
        <v>1</v>
      </c>
      <c r="M23704">
        <v>887</v>
      </c>
      <c r="N23704" t="s">
        <v>18</v>
      </c>
      <c r="O23704">
        <v>0</v>
      </c>
      <c r="P23704">
        <v>3448</v>
      </c>
    </row>
    <row r="23705" spans="1:16" x14ac:dyDescent="0.25">
      <c r="A23705" t="s">
        <v>34961</v>
      </c>
      <c r="B23705">
        <v>972</v>
      </c>
      <c r="C23705" s="3" t="str">
        <f>HYPERLINK("http://www.uniprot.org/uniprot/I3SAF4","tr|I3SAF4|I3SAF4_MEDTR")</f>
        <v>tr|I3SAF4|I3SAF4_MEDTR</v>
      </c>
      <c r="D23705" t="s">
        <v>22</v>
      </c>
      <c r="E23705">
        <v>72.77</v>
      </c>
      <c r="F23705">
        <v>180</v>
      </c>
      <c r="G23705">
        <v>49</v>
      </c>
      <c r="H23705">
        <v>1</v>
      </c>
      <c r="I23705">
        <v>1</v>
      </c>
      <c r="J23705">
        <v>537</v>
      </c>
      <c r="K23705">
        <v>1</v>
      </c>
      <c r="L23705">
        <v>1</v>
      </c>
      <c r="M23705">
        <v>180</v>
      </c>
      <c r="N23705" t="s">
        <v>18</v>
      </c>
      <c r="O23705" s="1">
        <v>1.08015E-63</v>
      </c>
      <c r="P23705">
        <v>636</v>
      </c>
    </row>
    <row r="23706" spans="1:16" x14ac:dyDescent="0.25">
      <c r="A23706" t="s">
        <v>34962</v>
      </c>
      <c r="B23706">
        <v>1395</v>
      </c>
      <c r="C23706" s="3" t="str">
        <f>HYPERLINK("http://www.uniprot.org/uniprot/G7I595","tr|G7I595|G7I595_MEDTR")</f>
        <v>tr|G7I595|G7I595_MEDTR</v>
      </c>
      <c r="D23706" t="s">
        <v>34963</v>
      </c>
      <c r="E23706">
        <v>86.76</v>
      </c>
      <c r="F23706">
        <v>423</v>
      </c>
      <c r="G23706">
        <v>56</v>
      </c>
      <c r="H23706">
        <v>4</v>
      </c>
      <c r="I23706">
        <v>61</v>
      </c>
      <c r="J23706">
        <v>1317</v>
      </c>
      <c r="K23706">
        <v>1</v>
      </c>
      <c r="L23706">
        <v>20</v>
      </c>
      <c r="M23706">
        <v>442</v>
      </c>
      <c r="N23706" t="s">
        <v>18</v>
      </c>
      <c r="O23706">
        <v>0</v>
      </c>
      <c r="P23706">
        <v>1937</v>
      </c>
    </row>
    <row r="23707" spans="1:16" x14ac:dyDescent="0.25">
      <c r="A23707" t="s">
        <v>34964</v>
      </c>
      <c r="B23707">
        <v>1338</v>
      </c>
      <c r="C23707" s="3" t="str">
        <f>HYPERLINK("http://www.uniprot.org/uniprot/G7IA92","tr|G7IA92|G7IA92_MEDTR")</f>
        <v>tr|G7IA92|G7IA92_MEDTR</v>
      </c>
      <c r="D23707" t="s">
        <v>34965</v>
      </c>
      <c r="E23707">
        <v>86.99</v>
      </c>
      <c r="F23707">
        <v>446</v>
      </c>
      <c r="G23707">
        <v>58</v>
      </c>
      <c r="H23707">
        <v>2</v>
      </c>
      <c r="I23707">
        <v>1</v>
      </c>
      <c r="J23707">
        <v>1332</v>
      </c>
      <c r="K23707">
        <v>1</v>
      </c>
      <c r="L23707">
        <v>1</v>
      </c>
      <c r="M23707">
        <v>426</v>
      </c>
      <c r="N23707" t="s">
        <v>18</v>
      </c>
      <c r="O23707">
        <v>0</v>
      </c>
      <c r="P23707">
        <v>1970</v>
      </c>
    </row>
    <row r="23708" spans="1:16" x14ac:dyDescent="0.25">
      <c r="A23708" t="s">
        <v>34966</v>
      </c>
      <c r="B23708">
        <v>1482</v>
      </c>
      <c r="C23708" s="3" t="str">
        <f>HYPERLINK("http://www.uniprot.org/uniprot/G7JBQ1","tr|G7JBQ1|G7JBQ1_MEDTR")</f>
        <v>tr|G7JBQ1|G7JBQ1_MEDTR</v>
      </c>
      <c r="D23708" t="s">
        <v>34967</v>
      </c>
      <c r="E23708">
        <v>76.56</v>
      </c>
      <c r="F23708">
        <v>495</v>
      </c>
      <c r="G23708">
        <v>116</v>
      </c>
      <c r="H23708">
        <v>2</v>
      </c>
      <c r="I23708">
        <v>1</v>
      </c>
      <c r="J23708">
        <v>1479</v>
      </c>
      <c r="K23708">
        <v>1</v>
      </c>
      <c r="L23708">
        <v>1</v>
      </c>
      <c r="M23708">
        <v>478</v>
      </c>
      <c r="N23708" t="s">
        <v>18</v>
      </c>
      <c r="O23708">
        <v>0</v>
      </c>
      <c r="P23708">
        <v>1856</v>
      </c>
    </row>
    <row r="23709" spans="1:16" x14ac:dyDescent="0.25">
      <c r="A23709" t="s">
        <v>34968</v>
      </c>
      <c r="B23709">
        <v>210</v>
      </c>
      <c r="C23709" s="3" t="str">
        <f>HYPERLINK("http://www.uniprot.org/uniprot/Q9AUH7","tr|Q9AUH7|Q9AUH7_PEA")</f>
        <v>tr|Q9AUH7|Q9AUH7_PEA</v>
      </c>
      <c r="D23709" t="s">
        <v>34969</v>
      </c>
      <c r="E23709">
        <v>64.7</v>
      </c>
      <c r="F23709">
        <v>51</v>
      </c>
      <c r="G23709">
        <v>18</v>
      </c>
      <c r="H23709">
        <v>0</v>
      </c>
      <c r="I23709">
        <v>1</v>
      </c>
      <c r="J23709">
        <v>153</v>
      </c>
      <c r="K23709">
        <v>1</v>
      </c>
      <c r="L23709">
        <v>1</v>
      </c>
      <c r="M23709">
        <v>51</v>
      </c>
      <c r="N23709" t="s">
        <v>18</v>
      </c>
      <c r="O23709" s="1">
        <v>2.3904200000000002E-16</v>
      </c>
      <c r="P23709">
        <v>179</v>
      </c>
    </row>
    <row r="23710" spans="1:16" x14ac:dyDescent="0.25">
      <c r="A23710" t="s">
        <v>34970</v>
      </c>
      <c r="B23710">
        <v>1359</v>
      </c>
      <c r="C23710" s="3" t="str">
        <f>HYPERLINK("http://www.uniprot.org/uniprot/I1JZM5","tr|I1JZM5|I1JZM5_SOYBN")</f>
        <v>tr|I1JZM5|I1JZM5_SOYBN</v>
      </c>
      <c r="D23710" t="s">
        <v>28</v>
      </c>
      <c r="E23710">
        <v>89.44</v>
      </c>
      <c r="F23710">
        <v>417</v>
      </c>
      <c r="G23710">
        <v>44</v>
      </c>
      <c r="H23710">
        <v>0</v>
      </c>
      <c r="I23710">
        <v>106</v>
      </c>
      <c r="J23710">
        <v>1356</v>
      </c>
      <c r="K23710">
        <v>1</v>
      </c>
      <c r="L23710">
        <v>32</v>
      </c>
      <c r="M23710">
        <v>447</v>
      </c>
      <c r="N23710" t="s">
        <v>18</v>
      </c>
      <c r="O23710">
        <v>0</v>
      </c>
      <c r="P23710">
        <v>2063</v>
      </c>
    </row>
    <row r="23711" spans="1:16" x14ac:dyDescent="0.25">
      <c r="A23711" t="s">
        <v>34971</v>
      </c>
      <c r="B23711">
        <v>648</v>
      </c>
      <c r="C23711" s="3" t="str">
        <f>HYPERLINK("http://www.uniprot.org/uniprot/B7FMC3","tr|B7FMC3|B7FMC3_MEDTR")</f>
        <v>tr|B7FMC3|B7FMC3_MEDTR</v>
      </c>
      <c r="D23711" t="s">
        <v>34972</v>
      </c>
      <c r="E23711">
        <v>55.14</v>
      </c>
      <c r="F23711">
        <v>214</v>
      </c>
      <c r="G23711">
        <v>96</v>
      </c>
      <c r="H23711">
        <v>2</v>
      </c>
      <c r="I23711">
        <v>1</v>
      </c>
      <c r="J23711">
        <v>636</v>
      </c>
      <c r="K23711">
        <v>1</v>
      </c>
      <c r="L23711">
        <v>1</v>
      </c>
      <c r="M23711">
        <v>212</v>
      </c>
      <c r="N23711" t="s">
        <v>18</v>
      </c>
      <c r="O23711" s="1">
        <v>8.3481599999999996E-53</v>
      </c>
      <c r="P23711">
        <v>539</v>
      </c>
    </row>
    <row r="23712" spans="1:16" x14ac:dyDescent="0.25">
      <c r="A23712" t="s">
        <v>34973</v>
      </c>
      <c r="B23712">
        <v>636</v>
      </c>
      <c r="C23712" s="3" t="str">
        <f>HYPERLINK("http://www.uniprot.org/uniprot/I3SSK3","tr|I3SSK3|I3SSK3_MEDTR")</f>
        <v>tr|I3SSK3|I3SSK3_MEDTR</v>
      </c>
      <c r="D23712" t="s">
        <v>22</v>
      </c>
      <c r="E23712">
        <v>81.3</v>
      </c>
      <c r="F23712">
        <v>214</v>
      </c>
      <c r="G23712">
        <v>40</v>
      </c>
      <c r="H23712">
        <v>3</v>
      </c>
      <c r="I23712">
        <v>1</v>
      </c>
      <c r="J23712">
        <v>633</v>
      </c>
      <c r="K23712">
        <v>1</v>
      </c>
      <c r="L23712">
        <v>1</v>
      </c>
      <c r="M23712">
        <v>214</v>
      </c>
      <c r="N23712" t="s">
        <v>18</v>
      </c>
      <c r="O23712" s="1">
        <v>5.1664100000000001E-92</v>
      </c>
      <c r="P23712">
        <v>877</v>
      </c>
    </row>
    <row r="23713" spans="1:16" x14ac:dyDescent="0.25">
      <c r="A23713" t="s">
        <v>34974</v>
      </c>
      <c r="B23713">
        <v>870</v>
      </c>
      <c r="C23713" s="3" t="str">
        <f>HYPERLINK("http://www.uniprot.org/uniprot/G7JJU1","tr|G7JJU1|G7JJU1_MEDTR")</f>
        <v>tr|G7JJU1|G7JJU1_MEDTR</v>
      </c>
      <c r="D23713" t="s">
        <v>34975</v>
      </c>
      <c r="E23713">
        <v>69.62</v>
      </c>
      <c r="F23713">
        <v>293</v>
      </c>
      <c r="G23713">
        <v>89</v>
      </c>
      <c r="H23713">
        <v>4</v>
      </c>
      <c r="I23713">
        <v>1</v>
      </c>
      <c r="J23713">
        <v>867</v>
      </c>
      <c r="K23713">
        <v>1</v>
      </c>
      <c r="L23713">
        <v>1</v>
      </c>
      <c r="M23713">
        <v>293</v>
      </c>
      <c r="N23713" t="s">
        <v>18</v>
      </c>
      <c r="O23713" s="1">
        <v>3.4363400000000002E-108</v>
      </c>
      <c r="P23713">
        <v>1019</v>
      </c>
    </row>
    <row r="23714" spans="1:16" x14ac:dyDescent="0.25">
      <c r="A23714" t="s">
        <v>34976</v>
      </c>
      <c r="B23714">
        <v>1653</v>
      </c>
      <c r="C23714" s="3" t="str">
        <f>HYPERLINK("http://www.uniprot.org/uniprot/G7IND7","tr|G7IND7|G7IND7_MEDTR")</f>
        <v>tr|G7IND7|G7IND7_MEDTR</v>
      </c>
      <c r="D23714" t="s">
        <v>2100</v>
      </c>
      <c r="E23714">
        <v>70.48</v>
      </c>
      <c r="F23714">
        <v>532</v>
      </c>
      <c r="G23714">
        <v>157</v>
      </c>
      <c r="H23714">
        <v>1</v>
      </c>
      <c r="I23714">
        <v>58</v>
      </c>
      <c r="J23714">
        <v>1650</v>
      </c>
      <c r="K23714">
        <v>1</v>
      </c>
      <c r="L23714">
        <v>21</v>
      </c>
      <c r="M23714">
        <v>545</v>
      </c>
      <c r="N23714" t="s">
        <v>18</v>
      </c>
      <c r="O23714">
        <v>0</v>
      </c>
      <c r="P23714">
        <v>1993</v>
      </c>
    </row>
    <row r="23715" spans="1:16" x14ac:dyDescent="0.25">
      <c r="A23715" t="s">
        <v>34977</v>
      </c>
      <c r="B23715">
        <v>3009</v>
      </c>
      <c r="C23715" s="3" t="str">
        <f>HYPERLINK("http://www.uniprot.org/uniprot/I1MUI3","tr|I1MUI3|I1MUI3_SOYBN")</f>
        <v>tr|I1MUI3|I1MUI3_SOYBN</v>
      </c>
      <c r="D23715" t="s">
        <v>71</v>
      </c>
      <c r="E23715">
        <v>65.489999999999995</v>
      </c>
      <c r="F23715">
        <v>936</v>
      </c>
      <c r="G23715">
        <v>323</v>
      </c>
      <c r="H23715">
        <v>37</v>
      </c>
      <c r="I23715">
        <v>1</v>
      </c>
      <c r="J23715">
        <v>2697</v>
      </c>
      <c r="K23715">
        <v>1</v>
      </c>
      <c r="L23715">
        <v>1</v>
      </c>
      <c r="M23715">
        <v>902</v>
      </c>
      <c r="N23715" t="s">
        <v>18</v>
      </c>
      <c r="O23715">
        <v>0</v>
      </c>
      <c r="P23715">
        <v>2905</v>
      </c>
    </row>
    <row r="23716" spans="1:16" x14ac:dyDescent="0.25">
      <c r="A23716" t="s">
        <v>34978</v>
      </c>
      <c r="B23716">
        <v>651</v>
      </c>
      <c r="C23716" s="3" t="str">
        <f>HYPERLINK("http://www.uniprot.org/uniprot/G7JHP3","tr|G7JHP3|G7JHP3_MEDTR")</f>
        <v>tr|G7JHP3|G7JHP3_MEDTR</v>
      </c>
      <c r="D23716" t="s">
        <v>34979</v>
      </c>
      <c r="E23716">
        <v>80.73</v>
      </c>
      <c r="F23716">
        <v>218</v>
      </c>
      <c r="G23716">
        <v>42</v>
      </c>
      <c r="H23716">
        <v>2</v>
      </c>
      <c r="I23716">
        <v>1</v>
      </c>
      <c r="J23716">
        <v>648</v>
      </c>
      <c r="K23716">
        <v>1</v>
      </c>
      <c r="L23716">
        <v>1</v>
      </c>
      <c r="M23716">
        <v>218</v>
      </c>
      <c r="N23716" t="s">
        <v>18</v>
      </c>
      <c r="O23716" s="1">
        <v>7.8070500000000004E-99</v>
      </c>
      <c r="P23716">
        <v>936</v>
      </c>
    </row>
    <row r="23717" spans="1:16" x14ac:dyDescent="0.25">
      <c r="A23717" t="s">
        <v>34980</v>
      </c>
      <c r="B23717">
        <v>1050</v>
      </c>
      <c r="C23717" s="3" t="str">
        <f>HYPERLINK("http://www.uniprot.org/uniprot/Q1STQ5","tr|Q1STQ5|Q1STQ5_MEDTR")</f>
        <v>tr|Q1STQ5|Q1STQ5_MEDTR</v>
      </c>
      <c r="D23717" t="s">
        <v>34981</v>
      </c>
      <c r="E23717">
        <v>50.85</v>
      </c>
      <c r="F23717">
        <v>352</v>
      </c>
      <c r="G23717">
        <v>173</v>
      </c>
      <c r="H23717">
        <v>35</v>
      </c>
      <c r="I23717">
        <v>1</v>
      </c>
      <c r="J23717">
        <v>951</v>
      </c>
      <c r="K23717">
        <v>1</v>
      </c>
      <c r="L23717">
        <v>1</v>
      </c>
      <c r="M23717">
        <v>329</v>
      </c>
      <c r="N23717" t="s">
        <v>18</v>
      </c>
      <c r="O23717" s="1">
        <v>3.5527899999999998E-71</v>
      </c>
      <c r="P23717">
        <v>701</v>
      </c>
    </row>
    <row r="23718" spans="1:16" x14ac:dyDescent="0.25">
      <c r="A23718" t="s">
        <v>34982</v>
      </c>
      <c r="B23718">
        <v>1626</v>
      </c>
      <c r="C23718" s="3" t="str">
        <f>HYPERLINK("http://www.uniprot.org/uniprot/I1LGU6","tr|I1LGU6|I1LGU6_SOYBN")</f>
        <v>tr|I1LGU6|I1LGU6_SOYBN</v>
      </c>
      <c r="D23718" t="s">
        <v>28</v>
      </c>
      <c r="E23718">
        <v>76.22</v>
      </c>
      <c r="F23718">
        <v>530</v>
      </c>
      <c r="G23718">
        <v>126</v>
      </c>
      <c r="H23718">
        <v>12</v>
      </c>
      <c r="I23718">
        <v>1</v>
      </c>
      <c r="J23718">
        <v>1554</v>
      </c>
      <c r="K23718">
        <v>1</v>
      </c>
      <c r="L23718">
        <v>1</v>
      </c>
      <c r="M23718">
        <v>529</v>
      </c>
      <c r="N23718" t="s">
        <v>18</v>
      </c>
      <c r="O23718">
        <v>0</v>
      </c>
      <c r="P23718">
        <v>2023</v>
      </c>
    </row>
    <row r="23719" spans="1:16" x14ac:dyDescent="0.25">
      <c r="A23719" t="s">
        <v>34983</v>
      </c>
      <c r="B23719">
        <v>498</v>
      </c>
      <c r="C23719" s="3" t="str">
        <f>HYPERLINK("http://www.uniprot.org/uniprot/G7L9P4","tr|G7L9P4|G7L9P4_MEDTR")</f>
        <v>tr|G7L9P4|G7L9P4_MEDTR</v>
      </c>
      <c r="D23719" t="s">
        <v>34984</v>
      </c>
      <c r="E23719">
        <v>84.88</v>
      </c>
      <c r="F23719">
        <v>172</v>
      </c>
      <c r="G23719">
        <v>26</v>
      </c>
      <c r="H23719">
        <v>7</v>
      </c>
      <c r="I23719">
        <v>1</v>
      </c>
      <c r="J23719">
        <v>495</v>
      </c>
      <c r="K23719">
        <v>1</v>
      </c>
      <c r="L23719">
        <v>1</v>
      </c>
      <c r="M23719">
        <v>172</v>
      </c>
      <c r="N23719" t="s">
        <v>18</v>
      </c>
      <c r="O23719" s="1">
        <v>2.4901700000000001E-73</v>
      </c>
      <c r="P23719">
        <v>714</v>
      </c>
    </row>
    <row r="23720" spans="1:16" x14ac:dyDescent="0.25">
      <c r="A23720" t="s">
        <v>34985</v>
      </c>
      <c r="B23720">
        <v>171</v>
      </c>
      <c r="C23720" s="3" t="str">
        <f>HYPERLINK("http://www.uniprot.org/uniprot/G7JQE5","tr|G7JQE5|G7JQE5_MEDTR")</f>
        <v>tr|G7JQE5|G7JQE5_MEDTR</v>
      </c>
      <c r="D23720" t="s">
        <v>2096</v>
      </c>
      <c r="E23720">
        <v>63.46</v>
      </c>
      <c r="F23720">
        <v>52</v>
      </c>
      <c r="G23720">
        <v>19</v>
      </c>
      <c r="H23720">
        <v>0</v>
      </c>
      <c r="I23720">
        <v>15</v>
      </c>
      <c r="J23720">
        <v>170</v>
      </c>
      <c r="K23720">
        <v>-2</v>
      </c>
      <c r="L23720">
        <v>65</v>
      </c>
      <c r="M23720">
        <v>116</v>
      </c>
      <c r="N23720" t="s">
        <v>18</v>
      </c>
      <c r="O23720" s="1">
        <v>4.2646599999999996E-9</v>
      </c>
      <c r="P23720">
        <v>160</v>
      </c>
    </row>
    <row r="23721" spans="1:16" x14ac:dyDescent="0.25">
      <c r="A23721" t="s">
        <v>34986</v>
      </c>
      <c r="B23721">
        <v>363</v>
      </c>
      <c r="C23721" s="3" t="str">
        <f>HYPERLINK("http://www.uniprot.org/uniprot/G7IH00","tr|G7IH00|G7IH00_MEDTR")</f>
        <v>tr|G7IH00|G7IH00_MEDTR</v>
      </c>
      <c r="D23721" t="s">
        <v>6226</v>
      </c>
      <c r="E23721">
        <v>47.76</v>
      </c>
      <c r="F23721">
        <v>67</v>
      </c>
      <c r="G23721">
        <v>35</v>
      </c>
      <c r="H23721">
        <v>0</v>
      </c>
      <c r="I23721">
        <v>40</v>
      </c>
      <c r="J23721">
        <v>240</v>
      </c>
      <c r="K23721">
        <v>1</v>
      </c>
      <c r="L23721">
        <v>10</v>
      </c>
      <c r="M23721">
        <v>76</v>
      </c>
      <c r="N23721" t="s">
        <v>18</v>
      </c>
      <c r="O23721" s="1">
        <v>1.7432199999999999E-10</v>
      </c>
      <c r="P23721">
        <v>172</v>
      </c>
    </row>
    <row r="23722" spans="1:16" x14ac:dyDescent="0.25">
      <c r="A23722" t="s">
        <v>34987</v>
      </c>
      <c r="B23722">
        <v>1536</v>
      </c>
      <c r="C23722" s="3" t="str">
        <f>HYPERLINK("http://www.uniprot.org/uniprot/K7LV27","tr|K7LV27|K7LV27_SOYBN")</f>
        <v>tr|K7LV27|K7LV27_SOYBN</v>
      </c>
      <c r="D23722" t="s">
        <v>28</v>
      </c>
      <c r="E23722">
        <v>67.73</v>
      </c>
      <c r="F23722">
        <v>437</v>
      </c>
      <c r="G23722">
        <v>141</v>
      </c>
      <c r="H23722">
        <v>46</v>
      </c>
      <c r="I23722">
        <v>361</v>
      </c>
      <c r="J23722">
        <v>1533</v>
      </c>
      <c r="K23722">
        <v>1</v>
      </c>
      <c r="L23722">
        <v>73</v>
      </c>
      <c r="M23722">
        <v>493</v>
      </c>
      <c r="N23722" t="s">
        <v>18</v>
      </c>
      <c r="O23722" s="1">
        <v>3.4008100000000001E-162</v>
      </c>
      <c r="P23722">
        <v>1488</v>
      </c>
    </row>
    <row r="23723" spans="1:16" x14ac:dyDescent="0.25">
      <c r="A23723" t="s">
        <v>34988</v>
      </c>
      <c r="B23723">
        <v>3276</v>
      </c>
      <c r="C23723" s="3" t="str">
        <f>HYPERLINK("http://www.uniprot.org/uniprot/K7KKG4","tr|K7KKG4|K7KKG4_SOYBN")</f>
        <v>tr|K7KKG4|K7KKG4_SOYBN</v>
      </c>
      <c r="D23723" t="s">
        <v>28</v>
      </c>
      <c r="E23723">
        <v>71.31</v>
      </c>
      <c r="F23723">
        <v>1105</v>
      </c>
      <c r="G23723">
        <v>317</v>
      </c>
      <c r="H23723">
        <v>14</v>
      </c>
      <c r="I23723">
        <v>1</v>
      </c>
      <c r="J23723">
        <v>3273</v>
      </c>
      <c r="K23723">
        <v>1</v>
      </c>
      <c r="L23723">
        <v>1</v>
      </c>
      <c r="M23723">
        <v>1101</v>
      </c>
      <c r="N23723" t="s">
        <v>18</v>
      </c>
      <c r="O23723">
        <v>0</v>
      </c>
      <c r="P23723">
        <v>3863</v>
      </c>
    </row>
    <row r="23724" spans="1:16" x14ac:dyDescent="0.25">
      <c r="A23724" t="s">
        <v>34989</v>
      </c>
      <c r="B23724">
        <v>2352</v>
      </c>
      <c r="C23724" s="3" t="str">
        <f>HYPERLINK("http://www.uniprot.org/uniprot/G7IXZ5","tr|G7IXZ5|G7IXZ5_MEDTR")</f>
        <v>tr|G7IXZ5|G7IXZ5_MEDTR</v>
      </c>
      <c r="D23724" t="s">
        <v>34990</v>
      </c>
      <c r="E23724">
        <v>64.040000000000006</v>
      </c>
      <c r="F23724">
        <v>801</v>
      </c>
      <c r="G23724">
        <v>288</v>
      </c>
      <c r="H23724">
        <v>25</v>
      </c>
      <c r="I23724">
        <v>22</v>
      </c>
      <c r="J23724">
        <v>2349</v>
      </c>
      <c r="K23724">
        <v>1</v>
      </c>
      <c r="L23724">
        <v>19</v>
      </c>
      <c r="M23724">
        <v>796</v>
      </c>
      <c r="N23724" t="s">
        <v>18</v>
      </c>
      <c r="O23724">
        <v>0</v>
      </c>
      <c r="P23724">
        <v>2419</v>
      </c>
    </row>
    <row r="23725" spans="1:16" x14ac:dyDescent="0.25">
      <c r="A23725" t="s">
        <v>34991</v>
      </c>
      <c r="B23725">
        <v>1995</v>
      </c>
      <c r="C23725" s="3" t="str">
        <f>HYPERLINK("http://www.uniprot.org/uniprot/G7IHU0","tr|G7IHU0|G7IHU0_MEDTR")</f>
        <v>tr|G7IHU0|G7IHU0_MEDTR</v>
      </c>
      <c r="D23725" t="s">
        <v>34992</v>
      </c>
      <c r="E23725">
        <v>70.27</v>
      </c>
      <c r="F23725">
        <v>666</v>
      </c>
      <c r="G23725">
        <v>198</v>
      </c>
      <c r="H23725">
        <v>6</v>
      </c>
      <c r="I23725">
        <v>1</v>
      </c>
      <c r="J23725">
        <v>1980</v>
      </c>
      <c r="K23725">
        <v>1</v>
      </c>
      <c r="L23725">
        <v>931</v>
      </c>
      <c r="M23725">
        <v>1588</v>
      </c>
      <c r="N23725" t="s">
        <v>18</v>
      </c>
      <c r="O23725">
        <v>0</v>
      </c>
      <c r="P23725">
        <v>2280</v>
      </c>
    </row>
    <row r="23726" spans="1:16" x14ac:dyDescent="0.25">
      <c r="A23726" t="s">
        <v>34993</v>
      </c>
      <c r="B23726">
        <v>789</v>
      </c>
      <c r="C23726" s="3" t="str">
        <f>HYPERLINK("http://www.uniprot.org/uniprot/I1M3V0","tr|I1M3V0|I1M3V0_SOYBN")</f>
        <v>tr|I1M3V0|I1M3V0_SOYBN</v>
      </c>
      <c r="D23726" t="s">
        <v>28</v>
      </c>
      <c r="E23726">
        <v>92.1</v>
      </c>
      <c r="F23726">
        <v>76</v>
      </c>
      <c r="G23726">
        <v>6</v>
      </c>
      <c r="H23726">
        <v>0</v>
      </c>
      <c r="I23726">
        <v>532</v>
      </c>
      <c r="J23726">
        <v>759</v>
      </c>
      <c r="K23726">
        <v>1</v>
      </c>
      <c r="L23726">
        <v>1</v>
      </c>
      <c r="M23726">
        <v>76</v>
      </c>
      <c r="N23726" t="s">
        <v>18</v>
      </c>
      <c r="O23726" s="1">
        <v>6.4616599999999996E-36</v>
      </c>
      <c r="P23726">
        <v>395</v>
      </c>
    </row>
    <row r="23727" spans="1:16" x14ac:dyDescent="0.25">
      <c r="A23727" t="s">
        <v>34994</v>
      </c>
      <c r="B23727">
        <v>1095</v>
      </c>
      <c r="C23727" s="3" t="str">
        <f>HYPERLINK("http://www.uniprot.org/uniprot/G7KZW8","tr|G7KZW8|G7KZW8_MEDTR")</f>
        <v>tr|G7KZW8|G7KZW8_MEDTR</v>
      </c>
      <c r="D23727" t="s">
        <v>34995</v>
      </c>
      <c r="E23727">
        <v>89.53</v>
      </c>
      <c r="F23727">
        <v>363</v>
      </c>
      <c r="G23727">
        <v>38</v>
      </c>
      <c r="H23727">
        <v>0</v>
      </c>
      <c r="I23727">
        <v>1</v>
      </c>
      <c r="J23727">
        <v>1089</v>
      </c>
      <c r="K23727">
        <v>1</v>
      </c>
      <c r="L23727">
        <v>1</v>
      </c>
      <c r="M23727">
        <v>361</v>
      </c>
      <c r="N23727" t="s">
        <v>18</v>
      </c>
      <c r="O23727">
        <v>0</v>
      </c>
      <c r="P23727">
        <v>1698</v>
      </c>
    </row>
    <row r="23728" spans="1:16" x14ac:dyDescent="0.25">
      <c r="A23728" t="s">
        <v>34996</v>
      </c>
      <c r="B23728">
        <v>1557</v>
      </c>
      <c r="C23728" s="3" t="str">
        <f>HYPERLINK("http://www.uniprot.org/uniprot/Q2HTC9","tr|Q2HTC9|Q2HTC9_MEDTR")</f>
        <v>tr|Q2HTC9|Q2HTC9_MEDTR</v>
      </c>
      <c r="D23728" t="s">
        <v>34956</v>
      </c>
      <c r="E23728">
        <v>81.23</v>
      </c>
      <c r="F23728">
        <v>517</v>
      </c>
      <c r="G23728">
        <v>97</v>
      </c>
      <c r="H23728">
        <v>11</v>
      </c>
      <c r="I23728">
        <v>1</v>
      </c>
      <c r="J23728">
        <v>1518</v>
      </c>
      <c r="K23728">
        <v>1</v>
      </c>
      <c r="L23728">
        <v>8</v>
      </c>
      <c r="M23728">
        <v>524</v>
      </c>
      <c r="N23728" t="s">
        <v>18</v>
      </c>
      <c r="O23728">
        <v>0</v>
      </c>
      <c r="P23728">
        <v>2165</v>
      </c>
    </row>
    <row r="23729" spans="1:16" x14ac:dyDescent="0.25">
      <c r="A23729" t="s">
        <v>34997</v>
      </c>
      <c r="B23729">
        <v>837</v>
      </c>
      <c r="C23729" s="3" t="str">
        <f>HYPERLINK("http://www.uniprot.org/uniprot/G7L0N3","tr|G7L0N3|G7L0N3_MEDTR")</f>
        <v>tr|G7L0N3|G7L0N3_MEDTR</v>
      </c>
      <c r="D23729" t="s">
        <v>34998</v>
      </c>
      <c r="E23729">
        <v>95.69</v>
      </c>
      <c r="F23729">
        <v>279</v>
      </c>
      <c r="G23729">
        <v>12</v>
      </c>
      <c r="H23729">
        <v>1</v>
      </c>
      <c r="I23729">
        <v>1</v>
      </c>
      <c r="J23729">
        <v>834</v>
      </c>
      <c r="K23729">
        <v>1</v>
      </c>
      <c r="L23729">
        <v>9</v>
      </c>
      <c r="M23729">
        <v>287</v>
      </c>
      <c r="N23729" t="s">
        <v>18</v>
      </c>
      <c r="O23729" s="1">
        <v>8.9679200000000004E-143</v>
      </c>
      <c r="P23729">
        <v>1317</v>
      </c>
    </row>
    <row r="23730" spans="1:16" x14ac:dyDescent="0.25">
      <c r="A23730" t="s">
        <v>34999</v>
      </c>
      <c r="B23730">
        <v>1770</v>
      </c>
      <c r="C23730" s="3" t="str">
        <f>HYPERLINK("http://www.uniprot.org/uniprot/Q2HUK9","tr|Q2HUK9|Q2HUK9_MEDTR")</f>
        <v>tr|Q2HUK9|Q2HUK9_MEDTR</v>
      </c>
      <c r="D23730" t="s">
        <v>35000</v>
      </c>
      <c r="E23730">
        <v>86.2</v>
      </c>
      <c r="F23730">
        <v>580</v>
      </c>
      <c r="G23730">
        <v>80</v>
      </c>
      <c r="H23730">
        <v>4</v>
      </c>
      <c r="I23730">
        <v>1</v>
      </c>
      <c r="J23730">
        <v>1728</v>
      </c>
      <c r="K23730">
        <v>1</v>
      </c>
      <c r="L23730">
        <v>41</v>
      </c>
      <c r="M23730">
        <v>620</v>
      </c>
      <c r="N23730" t="s">
        <v>18</v>
      </c>
      <c r="O23730">
        <v>0</v>
      </c>
      <c r="P23730">
        <v>2633</v>
      </c>
    </row>
    <row r="23731" spans="1:16" x14ac:dyDescent="0.25">
      <c r="A23731" t="s">
        <v>35001</v>
      </c>
      <c r="B23731">
        <v>3435</v>
      </c>
      <c r="C23731" s="3" t="str">
        <f>HYPERLINK("http://www.uniprot.org/uniprot/G7ZXC7","tr|G7ZXC7|G7ZXC7_MEDTR")</f>
        <v>tr|G7ZXC7|G7ZXC7_MEDTR</v>
      </c>
      <c r="D23731" t="s">
        <v>35002</v>
      </c>
      <c r="E23731">
        <v>62.16</v>
      </c>
      <c r="F23731">
        <v>933</v>
      </c>
      <c r="G23731">
        <v>353</v>
      </c>
      <c r="H23731">
        <v>78</v>
      </c>
      <c r="I23731">
        <v>868</v>
      </c>
      <c r="J23731">
        <v>3432</v>
      </c>
      <c r="K23731">
        <v>1</v>
      </c>
      <c r="L23731">
        <v>256</v>
      </c>
      <c r="M23731">
        <v>1123</v>
      </c>
      <c r="N23731" t="s">
        <v>18</v>
      </c>
      <c r="O23731">
        <v>0</v>
      </c>
      <c r="P23731">
        <v>2980</v>
      </c>
    </row>
    <row r="23732" spans="1:16" x14ac:dyDescent="0.25">
      <c r="A23732" t="s">
        <v>35003</v>
      </c>
      <c r="B23732">
        <v>2196</v>
      </c>
      <c r="C23732" s="3" t="str">
        <f>HYPERLINK("http://www.uniprot.org/uniprot/G7I593","tr|G7I593|G7I593_MEDTR")</f>
        <v>tr|G7I593|G7I593_MEDTR</v>
      </c>
      <c r="D23732" t="s">
        <v>35004</v>
      </c>
      <c r="E23732">
        <v>84.66</v>
      </c>
      <c r="F23732">
        <v>737</v>
      </c>
      <c r="G23732">
        <v>113</v>
      </c>
      <c r="H23732">
        <v>6</v>
      </c>
      <c r="I23732">
        <v>1</v>
      </c>
      <c r="J23732">
        <v>2193</v>
      </c>
      <c r="K23732">
        <v>1</v>
      </c>
      <c r="L23732">
        <v>1</v>
      </c>
      <c r="M23732">
        <v>737</v>
      </c>
      <c r="N23732" t="s">
        <v>18</v>
      </c>
      <c r="O23732">
        <v>0</v>
      </c>
      <c r="P23732">
        <v>3244</v>
      </c>
    </row>
    <row r="23733" spans="1:16" x14ac:dyDescent="0.25">
      <c r="A23733" t="s">
        <v>35005</v>
      </c>
      <c r="B23733">
        <v>1020</v>
      </c>
      <c r="C23733" s="3" t="str">
        <f>HYPERLINK("http://www.uniprot.org/uniprot/G7IA91","tr|G7IA91|G7IA91_MEDTR")</f>
        <v>tr|G7IA91|G7IA91_MEDTR</v>
      </c>
      <c r="D23733" t="s">
        <v>35006</v>
      </c>
      <c r="E23733">
        <v>83.52</v>
      </c>
      <c r="F23733">
        <v>340</v>
      </c>
      <c r="G23733">
        <v>56</v>
      </c>
      <c r="H23733">
        <v>1</v>
      </c>
      <c r="I23733">
        <v>1</v>
      </c>
      <c r="J23733">
        <v>1017</v>
      </c>
      <c r="K23733">
        <v>1</v>
      </c>
      <c r="L23733">
        <v>1</v>
      </c>
      <c r="M23733">
        <v>338</v>
      </c>
      <c r="N23733" t="s">
        <v>18</v>
      </c>
      <c r="O23733" s="1">
        <v>2.3548299999999998E-165</v>
      </c>
      <c r="P23733">
        <v>1513</v>
      </c>
    </row>
    <row r="23734" spans="1:16" x14ac:dyDescent="0.25">
      <c r="A23734" t="s">
        <v>35007</v>
      </c>
      <c r="B23734">
        <v>1656</v>
      </c>
      <c r="C23734" s="3" t="str">
        <f>HYPERLINK("http://www.uniprot.org/uniprot/G7JBQ2","tr|G7JBQ2|G7JBQ2_MEDTR")</f>
        <v>tr|G7JBQ2|G7JBQ2_MEDTR</v>
      </c>
      <c r="D23734" t="s">
        <v>35008</v>
      </c>
      <c r="E23734">
        <v>90.57</v>
      </c>
      <c r="F23734">
        <v>276</v>
      </c>
      <c r="G23734">
        <v>26</v>
      </c>
      <c r="H23734">
        <v>0</v>
      </c>
      <c r="I23734">
        <v>826</v>
      </c>
      <c r="J23734">
        <v>1653</v>
      </c>
      <c r="K23734">
        <v>1</v>
      </c>
      <c r="L23734">
        <v>224</v>
      </c>
      <c r="M23734">
        <v>499</v>
      </c>
      <c r="N23734" t="s">
        <v>18</v>
      </c>
      <c r="O23734" s="1">
        <v>3.7622199999999999E-146</v>
      </c>
      <c r="P23734">
        <v>1350</v>
      </c>
    </row>
    <row r="23735" spans="1:16" x14ac:dyDescent="0.25">
      <c r="A23735" t="s">
        <v>35009</v>
      </c>
      <c r="B23735">
        <v>1512</v>
      </c>
      <c r="C23735" s="3" t="str">
        <f>HYPERLINK("http://www.uniprot.org/uniprot/I3SWF9","tr|I3SWF9|I3SWF9_MEDTR")</f>
        <v>tr|I3SWF9|I3SWF9_MEDTR</v>
      </c>
      <c r="D23735" t="s">
        <v>22</v>
      </c>
      <c r="E23735">
        <v>90.25</v>
      </c>
      <c r="F23735">
        <v>503</v>
      </c>
      <c r="G23735">
        <v>49</v>
      </c>
      <c r="H23735">
        <v>0</v>
      </c>
      <c r="I23735">
        <v>1</v>
      </c>
      <c r="J23735">
        <v>1509</v>
      </c>
      <c r="K23735">
        <v>1</v>
      </c>
      <c r="L23735">
        <v>1</v>
      </c>
      <c r="M23735">
        <v>503</v>
      </c>
      <c r="N23735" t="s">
        <v>18</v>
      </c>
      <c r="O23735">
        <v>0</v>
      </c>
      <c r="P23735">
        <v>2397</v>
      </c>
    </row>
    <row r="23736" spans="1:16" x14ac:dyDescent="0.25">
      <c r="A23736" t="s">
        <v>35010</v>
      </c>
      <c r="B23736">
        <v>1941</v>
      </c>
      <c r="C23736" s="3" t="str">
        <f>HYPERLINK("http://www.uniprot.org/uniprot/G7JV63","tr|G7JV63|G7JV63_MEDTR")</f>
        <v>tr|G7JV63|G7JV63_MEDTR</v>
      </c>
      <c r="D23736" t="s">
        <v>35011</v>
      </c>
      <c r="E23736">
        <v>82.87</v>
      </c>
      <c r="F23736">
        <v>362</v>
      </c>
      <c r="G23736">
        <v>62</v>
      </c>
      <c r="H23736">
        <v>6</v>
      </c>
      <c r="I23736">
        <v>871</v>
      </c>
      <c r="J23736">
        <v>1938</v>
      </c>
      <c r="K23736">
        <v>1</v>
      </c>
      <c r="L23736">
        <v>5</v>
      </c>
      <c r="M23736">
        <v>366</v>
      </c>
      <c r="N23736" t="s">
        <v>18</v>
      </c>
      <c r="O23736" s="1">
        <v>2.5155300000000002E-168</v>
      </c>
      <c r="P23736">
        <v>1542</v>
      </c>
    </row>
    <row r="23737" spans="1:16" x14ac:dyDescent="0.25">
      <c r="A23737" t="s">
        <v>35012</v>
      </c>
      <c r="B23737">
        <v>684</v>
      </c>
      <c r="C23737" s="3" t="str">
        <f>HYPERLINK("http://www.uniprot.org/uniprot/G7LD84","tr|G7LD84|G7LD84_MEDTR")</f>
        <v>tr|G7LD84|G7LD84_MEDTR</v>
      </c>
      <c r="D23737" t="s">
        <v>35013</v>
      </c>
      <c r="E23737">
        <v>73.540000000000006</v>
      </c>
      <c r="F23737">
        <v>223</v>
      </c>
      <c r="G23737">
        <v>59</v>
      </c>
      <c r="H23737">
        <v>5</v>
      </c>
      <c r="I23737">
        <v>1</v>
      </c>
      <c r="J23737">
        <v>654</v>
      </c>
      <c r="K23737">
        <v>1</v>
      </c>
      <c r="L23737">
        <v>1</v>
      </c>
      <c r="M23737">
        <v>223</v>
      </c>
      <c r="N23737" t="s">
        <v>18</v>
      </c>
      <c r="O23737" s="1">
        <v>7.3328700000000002E-85</v>
      </c>
      <c r="P23737">
        <v>816</v>
      </c>
    </row>
    <row r="23738" spans="1:16" x14ac:dyDescent="0.25">
      <c r="A23738" t="s">
        <v>35014</v>
      </c>
      <c r="B23738">
        <v>1725</v>
      </c>
      <c r="C23738" s="3" t="str">
        <f>HYPERLINK("http://www.uniprot.org/uniprot/I1LJ67","tr|I1LJ67|I1LJ67_SOYBN")</f>
        <v>tr|I1LJ67|I1LJ67_SOYBN</v>
      </c>
      <c r="D23738" t="s">
        <v>71</v>
      </c>
      <c r="E23738">
        <v>70.91</v>
      </c>
      <c r="F23738">
        <v>581</v>
      </c>
      <c r="G23738">
        <v>169</v>
      </c>
      <c r="H23738">
        <v>7</v>
      </c>
      <c r="I23738">
        <v>1</v>
      </c>
      <c r="J23738">
        <v>1722</v>
      </c>
      <c r="K23738">
        <v>1</v>
      </c>
      <c r="L23738">
        <v>150</v>
      </c>
      <c r="M23738">
        <v>719</v>
      </c>
      <c r="N23738" t="s">
        <v>18</v>
      </c>
      <c r="O23738">
        <v>0</v>
      </c>
      <c r="P23738">
        <v>2116</v>
      </c>
    </row>
    <row r="23739" spans="1:16" x14ac:dyDescent="0.25">
      <c r="A23739" t="s">
        <v>35015</v>
      </c>
      <c r="B23739">
        <v>2868</v>
      </c>
      <c r="C23739" s="3" t="str">
        <f>HYPERLINK("http://www.uniprot.org/uniprot/G7JLU0","tr|G7JLU0|G7JLU0_MEDTR")</f>
        <v>tr|G7JLU0|G7JLU0_MEDTR</v>
      </c>
      <c r="D23739" t="s">
        <v>35016</v>
      </c>
      <c r="E23739">
        <v>82.69</v>
      </c>
      <c r="F23739">
        <v>959</v>
      </c>
      <c r="G23739">
        <v>166</v>
      </c>
      <c r="H23739">
        <v>4</v>
      </c>
      <c r="I23739">
        <v>1</v>
      </c>
      <c r="J23739">
        <v>2865</v>
      </c>
      <c r="K23739">
        <v>1</v>
      </c>
      <c r="L23739">
        <v>1</v>
      </c>
      <c r="M23739">
        <v>936</v>
      </c>
      <c r="N23739" t="s">
        <v>18</v>
      </c>
      <c r="O23739">
        <v>0</v>
      </c>
      <c r="P23739">
        <v>4080</v>
      </c>
    </row>
    <row r="23740" spans="1:16" x14ac:dyDescent="0.25">
      <c r="A23740" t="s">
        <v>35017</v>
      </c>
      <c r="B23740">
        <v>660</v>
      </c>
      <c r="C23740" s="3" t="str">
        <f>HYPERLINK("http://www.uniprot.org/uniprot/I1K187","tr|I1K187|I1K187_SOYBN")</f>
        <v>tr|I1K187|I1K187_SOYBN</v>
      </c>
      <c r="D23740" t="s">
        <v>28</v>
      </c>
      <c r="E23740">
        <v>86.53</v>
      </c>
      <c r="F23740">
        <v>156</v>
      </c>
      <c r="G23740">
        <v>21</v>
      </c>
      <c r="H23740">
        <v>1</v>
      </c>
      <c r="I23740">
        <v>193</v>
      </c>
      <c r="J23740">
        <v>657</v>
      </c>
      <c r="K23740">
        <v>1</v>
      </c>
      <c r="L23740">
        <v>1</v>
      </c>
      <c r="M23740">
        <v>156</v>
      </c>
      <c r="N23740" t="s">
        <v>18</v>
      </c>
      <c r="O23740" s="1">
        <v>3.9262900000000001E-69</v>
      </c>
      <c r="P23740">
        <v>680</v>
      </c>
    </row>
    <row r="23741" spans="1:16" x14ac:dyDescent="0.25">
      <c r="A23741" t="s">
        <v>35018</v>
      </c>
      <c r="B23741">
        <v>1068</v>
      </c>
      <c r="C23741" s="3" t="str">
        <f>HYPERLINK("http://www.uniprot.org/uniprot/G7JHP2","tr|G7JHP2|G7JHP2_MEDTR")</f>
        <v>tr|G7JHP2|G7JHP2_MEDTR</v>
      </c>
      <c r="D23741" t="s">
        <v>35019</v>
      </c>
      <c r="E23741">
        <v>84.26</v>
      </c>
      <c r="F23741">
        <v>356</v>
      </c>
      <c r="G23741">
        <v>56</v>
      </c>
      <c r="H23741">
        <v>1</v>
      </c>
      <c r="I23741">
        <v>1</v>
      </c>
      <c r="J23741">
        <v>1065</v>
      </c>
      <c r="K23741">
        <v>1</v>
      </c>
      <c r="L23741">
        <v>11</v>
      </c>
      <c r="M23741">
        <v>357</v>
      </c>
      <c r="N23741" t="s">
        <v>18</v>
      </c>
      <c r="O23741" s="1">
        <v>1.54287E-170</v>
      </c>
      <c r="P23741">
        <v>1558</v>
      </c>
    </row>
    <row r="23742" spans="1:16" x14ac:dyDescent="0.25">
      <c r="A23742" t="s">
        <v>35020</v>
      </c>
      <c r="B23742">
        <v>198</v>
      </c>
      <c r="C23742" s="3" t="str">
        <f>HYPERLINK("http://www.uniprot.org/uniprot/Q1STQ6","tr|Q1STQ6|Q1STQ6_MEDTR")</f>
        <v>tr|Q1STQ6|Q1STQ6_MEDTR</v>
      </c>
      <c r="D23742" t="s">
        <v>35021</v>
      </c>
      <c r="E23742">
        <v>92.18</v>
      </c>
      <c r="F23742">
        <v>64</v>
      </c>
      <c r="G23742">
        <v>5</v>
      </c>
      <c r="H23742">
        <v>0</v>
      </c>
      <c r="I23742">
        <v>1</v>
      </c>
      <c r="J23742">
        <v>192</v>
      </c>
      <c r="K23742">
        <v>1</v>
      </c>
      <c r="L23742">
        <v>1</v>
      </c>
      <c r="M23742">
        <v>64</v>
      </c>
      <c r="N23742" t="s">
        <v>18</v>
      </c>
      <c r="O23742" s="1">
        <v>3.1558100000000002E-28</v>
      </c>
      <c r="P23742">
        <v>325</v>
      </c>
    </row>
    <row r="23743" spans="1:16" x14ac:dyDescent="0.25">
      <c r="A23743" t="s">
        <v>35022</v>
      </c>
      <c r="B23743">
        <v>735</v>
      </c>
      <c r="C23743" s="3" t="str">
        <f>HYPERLINK("http://www.uniprot.org/uniprot/C6TBL5","tr|C6TBL5|C6TBL5_SOYBN")</f>
        <v>tr|C6TBL5|C6TBL5_SOYBN</v>
      </c>
      <c r="D23743" t="s">
        <v>210</v>
      </c>
      <c r="E23743">
        <v>81.430000000000007</v>
      </c>
      <c r="F23743">
        <v>237</v>
      </c>
      <c r="G23743">
        <v>44</v>
      </c>
      <c r="H23743">
        <v>0</v>
      </c>
      <c r="I23743">
        <v>1</v>
      </c>
      <c r="J23743">
        <v>711</v>
      </c>
      <c r="K23743">
        <v>1</v>
      </c>
      <c r="L23743">
        <v>1</v>
      </c>
      <c r="M23743">
        <v>237</v>
      </c>
      <c r="N23743" t="s">
        <v>18</v>
      </c>
      <c r="O23743" s="1">
        <v>9.6425199999999993E-105</v>
      </c>
      <c r="P23743">
        <v>988</v>
      </c>
    </row>
    <row r="23744" spans="1:16" x14ac:dyDescent="0.25">
      <c r="A23744" t="s">
        <v>35023</v>
      </c>
      <c r="B23744">
        <v>2886</v>
      </c>
      <c r="C23744" s="3" t="str">
        <f>HYPERLINK("http://www.uniprot.org/uniprot/G7L9P3","tr|G7L9P3|G7L9P3_MEDTR")</f>
        <v>tr|G7L9P3|G7L9P3_MEDTR</v>
      </c>
      <c r="D23744" t="s">
        <v>35024</v>
      </c>
      <c r="E23744">
        <v>70.099999999999994</v>
      </c>
      <c r="F23744">
        <v>970</v>
      </c>
      <c r="G23744">
        <v>290</v>
      </c>
      <c r="H23744">
        <v>95</v>
      </c>
      <c r="I23744">
        <v>22</v>
      </c>
      <c r="J23744">
        <v>2646</v>
      </c>
      <c r="K23744">
        <v>1</v>
      </c>
      <c r="L23744">
        <v>13</v>
      </c>
      <c r="M23744">
        <v>979</v>
      </c>
      <c r="N23744" t="s">
        <v>18</v>
      </c>
      <c r="O23744">
        <v>0</v>
      </c>
      <c r="P23744">
        <v>3143</v>
      </c>
    </row>
    <row r="23745" spans="1:16" x14ac:dyDescent="0.25">
      <c r="A23745" t="s">
        <v>35025</v>
      </c>
      <c r="B23745">
        <v>171</v>
      </c>
      <c r="C23745" s="3" t="str">
        <f>HYPERLINK("http://www.uniprot.org/uniprot/G7JQE5","tr|G7JQE5|G7JQE5_MEDTR")</f>
        <v>tr|G7JQE5|G7JQE5_MEDTR</v>
      </c>
      <c r="D23745" t="s">
        <v>2096</v>
      </c>
      <c r="E23745">
        <v>61.53</v>
      </c>
      <c r="F23745">
        <v>52</v>
      </c>
      <c r="G23745">
        <v>20</v>
      </c>
      <c r="H23745">
        <v>0</v>
      </c>
      <c r="I23745">
        <v>15</v>
      </c>
      <c r="J23745">
        <v>170</v>
      </c>
      <c r="K23745">
        <v>-2</v>
      </c>
      <c r="L23745">
        <v>65</v>
      </c>
      <c r="M23745">
        <v>116</v>
      </c>
      <c r="N23745" t="s">
        <v>18</v>
      </c>
      <c r="O23745" s="1">
        <v>1.62057E-8</v>
      </c>
      <c r="P23745">
        <v>155</v>
      </c>
    </row>
    <row r="23746" spans="1:16" x14ac:dyDescent="0.25">
      <c r="A23746" t="s">
        <v>35026</v>
      </c>
      <c r="B23746">
        <v>1254</v>
      </c>
      <c r="C23746" s="3" t="str">
        <f>HYPERLINK("http://www.uniprot.org/uniprot/G7JDL9","tr|G7JDL9|G7JDL9_MEDTR")</f>
        <v>tr|G7JDL9|G7JDL9_MEDTR</v>
      </c>
      <c r="D23746" t="s">
        <v>242</v>
      </c>
      <c r="E23746">
        <v>25.95</v>
      </c>
      <c r="F23746">
        <v>366</v>
      </c>
      <c r="G23746">
        <v>271</v>
      </c>
      <c r="H23746">
        <v>57</v>
      </c>
      <c r="I23746">
        <v>322</v>
      </c>
      <c r="J23746">
        <v>1248</v>
      </c>
      <c r="K23746">
        <v>1</v>
      </c>
      <c r="L23746">
        <v>106</v>
      </c>
      <c r="M23746">
        <v>438</v>
      </c>
      <c r="N23746" t="s">
        <v>18</v>
      </c>
      <c r="O23746" s="1">
        <v>7.5240499999999998E-21</v>
      </c>
      <c r="P23746">
        <v>268</v>
      </c>
    </row>
    <row r="23747" spans="1:16" x14ac:dyDescent="0.25">
      <c r="A23747" t="s">
        <v>35027</v>
      </c>
      <c r="B23747">
        <v>2556</v>
      </c>
      <c r="C23747" s="3" t="str">
        <f>HYPERLINK("http://www.uniprot.org/uniprot/K7L165","tr|K7L165|K7L165_SOYBN")</f>
        <v>tr|K7L165|K7L165_SOYBN</v>
      </c>
      <c r="D23747" t="s">
        <v>28</v>
      </c>
      <c r="E23747">
        <v>56.29</v>
      </c>
      <c r="F23747">
        <v>707</v>
      </c>
      <c r="G23747">
        <v>309</v>
      </c>
      <c r="H23747">
        <v>10</v>
      </c>
      <c r="I23747">
        <v>16</v>
      </c>
      <c r="J23747">
        <v>2106</v>
      </c>
      <c r="K23747">
        <v>1</v>
      </c>
      <c r="L23747">
        <v>38</v>
      </c>
      <c r="M23747">
        <v>732</v>
      </c>
      <c r="N23747" t="s">
        <v>18</v>
      </c>
      <c r="O23747">
        <v>0</v>
      </c>
      <c r="P23747">
        <v>1890</v>
      </c>
    </row>
    <row r="23748" spans="1:16" x14ac:dyDescent="0.25">
      <c r="A23748" t="s">
        <v>35028</v>
      </c>
      <c r="B23748">
        <v>537</v>
      </c>
      <c r="C23748" s="3" t="str">
        <f>HYPERLINK("http://www.uniprot.org/uniprot/G7J4C6","tr|G7J4C6|G7J4C6_MEDTR")</f>
        <v>tr|G7J4C6|G7J4C6_MEDTR</v>
      </c>
      <c r="D23748" t="s">
        <v>3005</v>
      </c>
      <c r="E23748">
        <v>55.84</v>
      </c>
      <c r="F23748">
        <v>77</v>
      </c>
      <c r="G23748">
        <v>34</v>
      </c>
      <c r="H23748">
        <v>0</v>
      </c>
      <c r="I23748">
        <v>1</v>
      </c>
      <c r="J23748">
        <v>231</v>
      </c>
      <c r="K23748">
        <v>1</v>
      </c>
      <c r="L23748">
        <v>1</v>
      </c>
      <c r="M23748">
        <v>76</v>
      </c>
      <c r="N23748" t="s">
        <v>18</v>
      </c>
      <c r="O23748" s="1">
        <v>4.8855800000000005E-13</v>
      </c>
      <c r="P23748">
        <v>194</v>
      </c>
    </row>
    <row r="23749" spans="1:16" x14ac:dyDescent="0.25">
      <c r="A23749" t="s">
        <v>35029</v>
      </c>
      <c r="B23749">
        <v>906</v>
      </c>
      <c r="C23749" s="3" t="str">
        <f>HYPERLINK("http://www.uniprot.org/uniprot/G7IXZ8","tr|G7IXZ8|G7IXZ8_MEDTR")</f>
        <v>tr|G7IXZ8|G7IXZ8_MEDTR</v>
      </c>
      <c r="D23749" t="s">
        <v>35030</v>
      </c>
      <c r="E23749">
        <v>66.099999999999994</v>
      </c>
      <c r="F23749">
        <v>295</v>
      </c>
      <c r="G23749">
        <v>100</v>
      </c>
      <c r="H23749">
        <v>3</v>
      </c>
      <c r="I23749">
        <v>1</v>
      </c>
      <c r="J23749">
        <v>876</v>
      </c>
      <c r="K23749">
        <v>1</v>
      </c>
      <c r="L23749">
        <v>1</v>
      </c>
      <c r="M23749">
        <v>293</v>
      </c>
      <c r="N23749" t="s">
        <v>18</v>
      </c>
      <c r="O23749" s="1">
        <v>1.7876200000000001E-102</v>
      </c>
      <c r="P23749">
        <v>970</v>
      </c>
    </row>
    <row r="23750" spans="1:16" x14ac:dyDescent="0.25">
      <c r="A23750" t="s">
        <v>35031</v>
      </c>
      <c r="B23750">
        <v>2862</v>
      </c>
      <c r="C23750" s="3" t="str">
        <f>HYPERLINK("http://www.uniprot.org/uniprot/G7IHU2","tr|G7IHU2|G7IHU2_MEDTR")</f>
        <v>tr|G7IHU2|G7IHU2_MEDTR</v>
      </c>
      <c r="D23750" t="s">
        <v>35032</v>
      </c>
      <c r="E23750">
        <v>83.12</v>
      </c>
      <c r="F23750">
        <v>978</v>
      </c>
      <c r="G23750">
        <v>165</v>
      </c>
      <c r="H23750">
        <v>25</v>
      </c>
      <c r="I23750">
        <v>1</v>
      </c>
      <c r="J23750">
        <v>2859</v>
      </c>
      <c r="K23750">
        <v>1</v>
      </c>
      <c r="L23750">
        <v>1</v>
      </c>
      <c r="M23750">
        <v>969</v>
      </c>
      <c r="N23750" t="s">
        <v>18</v>
      </c>
      <c r="O23750">
        <v>0</v>
      </c>
      <c r="P23750">
        <v>4020</v>
      </c>
    </row>
    <row r="23751" spans="1:16" x14ac:dyDescent="0.25">
      <c r="A23751" t="s">
        <v>35033</v>
      </c>
      <c r="B23751">
        <v>2043</v>
      </c>
      <c r="C23751" s="3" t="str">
        <f>HYPERLINK("http://www.uniprot.org/uniprot/G7I2H0","tr|G7I2H0|G7I2H0_MEDTR")</f>
        <v>tr|G7I2H0|G7I2H0_MEDTR</v>
      </c>
      <c r="D23751" t="s">
        <v>144</v>
      </c>
      <c r="E23751">
        <v>33.72</v>
      </c>
      <c r="F23751">
        <v>338</v>
      </c>
      <c r="G23751">
        <v>224</v>
      </c>
      <c r="H23751">
        <v>2</v>
      </c>
      <c r="I23751">
        <v>964</v>
      </c>
      <c r="J23751">
        <v>1971</v>
      </c>
      <c r="K23751">
        <v>1</v>
      </c>
      <c r="L23751">
        <v>27</v>
      </c>
      <c r="M23751">
        <v>313</v>
      </c>
      <c r="N23751" t="s">
        <v>18</v>
      </c>
      <c r="O23751" s="1">
        <v>1.9836300000000001E-38</v>
      </c>
      <c r="P23751">
        <v>422</v>
      </c>
    </row>
    <row r="23752" spans="1:16" x14ac:dyDescent="0.25">
      <c r="A23752" t="s">
        <v>35034</v>
      </c>
      <c r="B23752">
        <v>966</v>
      </c>
      <c r="C23752" s="3" t="str">
        <f>HYPERLINK("http://www.uniprot.org/uniprot/G7IKJ3","tr|G7IKJ3|G7IKJ3_MEDTR")</f>
        <v>tr|G7IKJ3|G7IKJ3_MEDTR</v>
      </c>
      <c r="D23752" t="s">
        <v>3121</v>
      </c>
      <c r="E23752">
        <v>31.06</v>
      </c>
      <c r="F23752">
        <v>264</v>
      </c>
      <c r="G23752">
        <v>182</v>
      </c>
      <c r="H23752">
        <v>2</v>
      </c>
      <c r="I23752">
        <v>79</v>
      </c>
      <c r="J23752">
        <v>864</v>
      </c>
      <c r="K23752">
        <v>1</v>
      </c>
      <c r="L23752">
        <v>637</v>
      </c>
      <c r="M23752">
        <v>862</v>
      </c>
      <c r="N23752" t="s">
        <v>18</v>
      </c>
      <c r="O23752" s="1">
        <v>7.9949E-27</v>
      </c>
      <c r="P23752">
        <v>318</v>
      </c>
    </row>
    <row r="23753" spans="1:16" x14ac:dyDescent="0.25">
      <c r="A23753" t="s">
        <v>35035</v>
      </c>
      <c r="B23753">
        <v>1374</v>
      </c>
      <c r="C23753" s="3" t="str">
        <f>HYPERLINK("http://www.uniprot.org/uniprot/F6H5P5","tr|F6H5P5|F6H5P5_VITVI")</f>
        <v>tr|F6H5P5|F6H5P5_VITVI</v>
      </c>
      <c r="D23753" t="s">
        <v>35036</v>
      </c>
      <c r="E23753">
        <v>56.28</v>
      </c>
      <c r="F23753">
        <v>469</v>
      </c>
      <c r="G23753">
        <v>205</v>
      </c>
      <c r="H23753">
        <v>39</v>
      </c>
      <c r="I23753">
        <v>82</v>
      </c>
      <c r="J23753">
        <v>1371</v>
      </c>
      <c r="K23753">
        <v>1</v>
      </c>
      <c r="L23753">
        <v>7</v>
      </c>
      <c r="M23753">
        <v>472</v>
      </c>
      <c r="N23753" t="s">
        <v>18</v>
      </c>
      <c r="O23753" s="1">
        <v>1.31689E-146</v>
      </c>
      <c r="P23753">
        <v>1353</v>
      </c>
    </row>
    <row r="23754" spans="1:16" x14ac:dyDescent="0.25">
      <c r="A23754" t="s">
        <v>35037</v>
      </c>
      <c r="B23754">
        <v>1038</v>
      </c>
      <c r="C23754" s="3" t="str">
        <f>HYPERLINK("http://www.uniprot.org/uniprot/Q2HTC9","tr|Q2HTC9|Q2HTC9_MEDTR")</f>
        <v>tr|Q2HTC9|Q2HTC9_MEDTR</v>
      </c>
      <c r="D23754" t="s">
        <v>34956</v>
      </c>
      <c r="E23754">
        <v>76.31</v>
      </c>
      <c r="F23754">
        <v>342</v>
      </c>
      <c r="G23754">
        <v>81</v>
      </c>
      <c r="H23754">
        <v>0</v>
      </c>
      <c r="I23754">
        <v>1</v>
      </c>
      <c r="J23754">
        <v>1026</v>
      </c>
      <c r="K23754">
        <v>1</v>
      </c>
      <c r="L23754">
        <v>187</v>
      </c>
      <c r="M23754">
        <v>528</v>
      </c>
      <c r="N23754" t="s">
        <v>18</v>
      </c>
      <c r="O23754" s="1">
        <v>8.3631300000000003E-158</v>
      </c>
      <c r="P23754">
        <v>1448</v>
      </c>
    </row>
    <row r="23755" spans="1:16" x14ac:dyDescent="0.25">
      <c r="A23755" t="s">
        <v>35038</v>
      </c>
      <c r="B23755">
        <v>477</v>
      </c>
      <c r="C23755" s="3" t="str">
        <f>HYPERLINK("http://www.uniprot.org/uniprot/I1JPH0","tr|I1JPH0|I1JPH0_SOYBN")</f>
        <v>tr|I1JPH0|I1JPH0_SOYBN</v>
      </c>
      <c r="D23755" t="s">
        <v>28</v>
      </c>
      <c r="E23755">
        <v>67.08</v>
      </c>
      <c r="F23755">
        <v>158</v>
      </c>
      <c r="G23755">
        <v>52</v>
      </c>
      <c r="H23755">
        <v>1</v>
      </c>
      <c r="I23755">
        <v>1</v>
      </c>
      <c r="J23755">
        <v>471</v>
      </c>
      <c r="K23755">
        <v>1</v>
      </c>
      <c r="L23755">
        <v>1</v>
      </c>
      <c r="M23755">
        <v>158</v>
      </c>
      <c r="N23755" t="s">
        <v>18</v>
      </c>
      <c r="O23755" s="1">
        <v>2.6041499999999999E-54</v>
      </c>
      <c r="P23755">
        <v>550</v>
      </c>
    </row>
    <row r="23756" spans="1:16" x14ac:dyDescent="0.25">
      <c r="A23756" t="s">
        <v>35039</v>
      </c>
      <c r="B23756">
        <v>711</v>
      </c>
      <c r="C23756" s="3" t="str">
        <f>HYPERLINK("http://www.uniprot.org/uniprot/Q2HUK8","tr|Q2HUK8|Q2HUK8_MEDTR")</f>
        <v>tr|Q2HUK8|Q2HUK8_MEDTR</v>
      </c>
      <c r="D23756" t="s">
        <v>35040</v>
      </c>
      <c r="E23756">
        <v>65.02</v>
      </c>
      <c r="F23756">
        <v>243</v>
      </c>
      <c r="G23756">
        <v>85</v>
      </c>
      <c r="H23756">
        <v>7</v>
      </c>
      <c r="I23756">
        <v>1</v>
      </c>
      <c r="J23756">
        <v>708</v>
      </c>
      <c r="K23756">
        <v>1</v>
      </c>
      <c r="L23756">
        <v>60</v>
      </c>
      <c r="M23756">
        <v>302</v>
      </c>
      <c r="N23756" t="s">
        <v>18</v>
      </c>
      <c r="O23756" s="1">
        <v>5.7139100000000003E-75</v>
      </c>
      <c r="P23756">
        <v>731</v>
      </c>
    </row>
    <row r="23757" spans="1:16" x14ac:dyDescent="0.25">
      <c r="A23757" t="s">
        <v>35041</v>
      </c>
      <c r="B23757">
        <v>603</v>
      </c>
      <c r="C23757" s="3" t="str">
        <f>HYPERLINK("http://www.uniprot.org/uniprot/I1L2V8","tr|I1L2V8|I1L2V8_SOYBN")</f>
        <v>tr|I1L2V8|I1L2V8_SOYBN</v>
      </c>
      <c r="D23757" t="s">
        <v>28</v>
      </c>
      <c r="E23757">
        <v>39.44</v>
      </c>
      <c r="F23757">
        <v>109</v>
      </c>
      <c r="G23757">
        <v>66</v>
      </c>
      <c r="H23757">
        <v>2</v>
      </c>
      <c r="I23757">
        <v>265</v>
      </c>
      <c r="J23757">
        <v>585</v>
      </c>
      <c r="K23757">
        <v>1</v>
      </c>
      <c r="L23757">
        <v>255</v>
      </c>
      <c r="M23757">
        <v>361</v>
      </c>
      <c r="N23757" t="s">
        <v>18</v>
      </c>
      <c r="O23757" s="1">
        <v>1.9950699999999999E-7</v>
      </c>
      <c r="P23757">
        <v>147</v>
      </c>
    </row>
    <row r="23758" spans="1:16" x14ac:dyDescent="0.25">
      <c r="A23758" t="s">
        <v>35042</v>
      </c>
      <c r="B23758">
        <v>840</v>
      </c>
      <c r="C23758" s="3" t="str">
        <f>HYPERLINK("http://www.uniprot.org/uniprot/G7I588","tr|G7I588|G7I588_MEDTR")</f>
        <v>tr|G7I588|G7I588_MEDTR</v>
      </c>
      <c r="D23758" t="s">
        <v>35043</v>
      </c>
      <c r="E23758">
        <v>78.48</v>
      </c>
      <c r="F23758">
        <v>237</v>
      </c>
      <c r="G23758">
        <v>51</v>
      </c>
      <c r="H23758">
        <v>9</v>
      </c>
      <c r="I23758">
        <v>154</v>
      </c>
      <c r="J23758">
        <v>837</v>
      </c>
      <c r="K23758">
        <v>1</v>
      </c>
      <c r="L23758">
        <v>64</v>
      </c>
      <c r="M23758">
        <v>296</v>
      </c>
      <c r="N23758" t="s">
        <v>18</v>
      </c>
      <c r="O23758" s="1">
        <v>2.08446E-91</v>
      </c>
      <c r="P23758">
        <v>874</v>
      </c>
    </row>
    <row r="23759" spans="1:16" x14ac:dyDescent="0.25">
      <c r="A23759" t="s">
        <v>35044</v>
      </c>
      <c r="B23759">
        <v>660</v>
      </c>
      <c r="C23759" s="3" t="str">
        <f>HYPERLINK("http://www.uniprot.org/uniprot/D1MJ53","tr|D1MJ53|D1MJ53_PEA")</f>
        <v>tr|D1MJ53|D1MJ53_PEA</v>
      </c>
      <c r="D23759" t="s">
        <v>35045</v>
      </c>
      <c r="E23759">
        <v>58</v>
      </c>
      <c r="F23759">
        <v>200</v>
      </c>
      <c r="G23759">
        <v>84</v>
      </c>
      <c r="H23759">
        <v>3</v>
      </c>
      <c r="I23759">
        <v>1</v>
      </c>
      <c r="J23759">
        <v>591</v>
      </c>
      <c r="K23759">
        <v>1</v>
      </c>
      <c r="L23759">
        <v>17</v>
      </c>
      <c r="M23759">
        <v>215</v>
      </c>
      <c r="N23759" t="s">
        <v>18</v>
      </c>
      <c r="O23759" s="1">
        <v>6.9627799999999999E-50</v>
      </c>
      <c r="P23759">
        <v>514</v>
      </c>
    </row>
    <row r="23760" spans="1:16" x14ac:dyDescent="0.25">
      <c r="A23760" t="s">
        <v>35046</v>
      </c>
      <c r="B23760">
        <v>1191</v>
      </c>
      <c r="C23760" s="3" t="str">
        <f>HYPERLINK("http://www.uniprot.org/uniprot/I1JUI4","tr|I1JUI4|I1JUI4_SOYBN")</f>
        <v>tr|I1JUI4|I1JUI4_SOYBN</v>
      </c>
      <c r="D23760" t="s">
        <v>28</v>
      </c>
      <c r="E23760">
        <v>64.790000000000006</v>
      </c>
      <c r="F23760">
        <v>392</v>
      </c>
      <c r="G23760">
        <v>138</v>
      </c>
      <c r="H23760">
        <v>14</v>
      </c>
      <c r="I23760">
        <v>52</v>
      </c>
      <c r="J23760">
        <v>1185</v>
      </c>
      <c r="K23760">
        <v>1</v>
      </c>
      <c r="L23760">
        <v>3</v>
      </c>
      <c r="M23760">
        <v>384</v>
      </c>
      <c r="N23760" t="s">
        <v>18</v>
      </c>
      <c r="O23760" s="1">
        <v>2.1558300000000001E-139</v>
      </c>
      <c r="P23760">
        <v>1290</v>
      </c>
    </row>
    <row r="23761" spans="1:16" x14ac:dyDescent="0.25">
      <c r="A23761" t="s">
        <v>35047</v>
      </c>
      <c r="B23761">
        <v>1209</v>
      </c>
      <c r="C23761" s="3" t="str">
        <f>HYPERLINK("http://www.uniprot.org/uniprot/K7KVU9","tr|K7KVU9|K7KVU9_SOYBN")</f>
        <v>tr|K7KVU9|K7KVU9_SOYBN</v>
      </c>
      <c r="D23761" t="s">
        <v>28</v>
      </c>
      <c r="E23761">
        <v>85.99</v>
      </c>
      <c r="F23761">
        <v>414</v>
      </c>
      <c r="G23761">
        <v>58</v>
      </c>
      <c r="H23761">
        <v>14</v>
      </c>
      <c r="I23761">
        <v>7</v>
      </c>
      <c r="J23761">
        <v>1206</v>
      </c>
      <c r="K23761">
        <v>1</v>
      </c>
      <c r="L23761">
        <v>2</v>
      </c>
      <c r="M23761">
        <v>415</v>
      </c>
      <c r="N23761" t="s">
        <v>18</v>
      </c>
      <c r="O23761">
        <v>0</v>
      </c>
      <c r="P23761">
        <v>1823</v>
      </c>
    </row>
    <row r="23762" spans="1:16" x14ac:dyDescent="0.25">
      <c r="A23762" t="s">
        <v>35048</v>
      </c>
      <c r="B23762">
        <v>2025</v>
      </c>
      <c r="C23762" s="3" t="str">
        <f>HYPERLINK("http://www.uniprot.org/uniprot/G7JV64","tr|G7JV64|G7JV64_MEDTR")</f>
        <v>tr|G7JV64|G7JV64_MEDTR</v>
      </c>
      <c r="D23762" t="s">
        <v>35049</v>
      </c>
      <c r="E23762">
        <v>89.03</v>
      </c>
      <c r="F23762">
        <v>675</v>
      </c>
      <c r="G23762">
        <v>74</v>
      </c>
      <c r="H23762">
        <v>1</v>
      </c>
      <c r="I23762">
        <v>1</v>
      </c>
      <c r="J23762">
        <v>2022</v>
      </c>
      <c r="K23762">
        <v>1</v>
      </c>
      <c r="L23762">
        <v>1</v>
      </c>
      <c r="M23762">
        <v>669</v>
      </c>
      <c r="N23762" t="s">
        <v>18</v>
      </c>
      <c r="O23762">
        <v>0</v>
      </c>
      <c r="P23762">
        <v>3041</v>
      </c>
    </row>
    <row r="23763" spans="1:16" x14ac:dyDescent="0.25">
      <c r="A23763" t="s">
        <v>35050</v>
      </c>
      <c r="B23763">
        <v>1650</v>
      </c>
      <c r="C23763" s="3" t="str">
        <f>HYPERLINK("http://www.uniprot.org/uniprot/G7LD86","tr|G7LD86|G7LD86_MEDTR")</f>
        <v>tr|G7LD86|G7LD86_MEDTR</v>
      </c>
      <c r="D23763" t="s">
        <v>35051</v>
      </c>
      <c r="E23763">
        <v>74.63</v>
      </c>
      <c r="F23763">
        <v>548</v>
      </c>
      <c r="G23763">
        <v>139</v>
      </c>
      <c r="H23763">
        <v>0</v>
      </c>
      <c r="I23763">
        <v>1</v>
      </c>
      <c r="J23763">
        <v>1644</v>
      </c>
      <c r="K23763">
        <v>1</v>
      </c>
      <c r="L23763">
        <v>1</v>
      </c>
      <c r="M23763">
        <v>548</v>
      </c>
      <c r="N23763" t="s">
        <v>18</v>
      </c>
      <c r="O23763">
        <v>0</v>
      </c>
      <c r="P23763">
        <v>2130</v>
      </c>
    </row>
    <row r="23764" spans="1:16" x14ac:dyDescent="0.25">
      <c r="A23764" t="s">
        <v>35052</v>
      </c>
      <c r="B23764">
        <v>1200</v>
      </c>
      <c r="C23764" s="3" t="str">
        <f>HYPERLINK("http://www.uniprot.org/uniprot/G7JJV9","tr|G7JJV9|G7JJV9_MEDTR")</f>
        <v>tr|G7JJV9|G7JJV9_MEDTR</v>
      </c>
      <c r="D23764" t="s">
        <v>35053</v>
      </c>
      <c r="E23764">
        <v>95.86</v>
      </c>
      <c r="F23764">
        <v>387</v>
      </c>
      <c r="G23764">
        <v>16</v>
      </c>
      <c r="H23764">
        <v>1</v>
      </c>
      <c r="I23764">
        <v>40</v>
      </c>
      <c r="J23764">
        <v>1197</v>
      </c>
      <c r="K23764">
        <v>1</v>
      </c>
      <c r="L23764">
        <v>14</v>
      </c>
      <c r="M23764">
        <v>400</v>
      </c>
      <c r="N23764" t="s">
        <v>18</v>
      </c>
      <c r="O23764">
        <v>0</v>
      </c>
      <c r="P23764">
        <v>1899</v>
      </c>
    </row>
    <row r="23765" spans="1:16" x14ac:dyDescent="0.25">
      <c r="A23765" t="s">
        <v>35054</v>
      </c>
      <c r="B23765">
        <v>681</v>
      </c>
      <c r="C23765" s="3" t="str">
        <f>HYPERLINK("http://www.uniprot.org/uniprot/G7JLT9","tr|G7JLT9|G7JLT9_MEDTR")</f>
        <v>tr|G7JLT9|G7JLT9_MEDTR</v>
      </c>
      <c r="D23765" t="s">
        <v>35055</v>
      </c>
      <c r="E23765">
        <v>57.8</v>
      </c>
      <c r="F23765">
        <v>237</v>
      </c>
      <c r="G23765">
        <v>100</v>
      </c>
      <c r="H23765">
        <v>39</v>
      </c>
      <c r="I23765">
        <v>1</v>
      </c>
      <c r="J23765">
        <v>594</v>
      </c>
      <c r="K23765">
        <v>1</v>
      </c>
      <c r="L23765">
        <v>1</v>
      </c>
      <c r="M23765">
        <v>225</v>
      </c>
      <c r="N23765" t="s">
        <v>18</v>
      </c>
      <c r="O23765" s="1">
        <v>4.4288599999999999E-58</v>
      </c>
      <c r="P23765">
        <v>585</v>
      </c>
    </row>
    <row r="23766" spans="1:16" x14ac:dyDescent="0.25">
      <c r="A23766" t="s">
        <v>35056</v>
      </c>
      <c r="B23766">
        <v>765</v>
      </c>
      <c r="C23766" s="3" t="str">
        <f>HYPERLINK("http://www.uniprot.org/uniprot/G7JT11","tr|G7JT11|G7JT11_MEDTR")</f>
        <v>tr|G7JT11|G7JT11_MEDTR</v>
      </c>
      <c r="D23766" t="s">
        <v>35057</v>
      </c>
      <c r="E23766">
        <v>85.82</v>
      </c>
      <c r="F23766">
        <v>254</v>
      </c>
      <c r="G23766">
        <v>36</v>
      </c>
      <c r="H23766">
        <v>2</v>
      </c>
      <c r="I23766">
        <v>4</v>
      </c>
      <c r="J23766">
        <v>759</v>
      </c>
      <c r="K23766">
        <v>1</v>
      </c>
      <c r="L23766">
        <v>3</v>
      </c>
      <c r="M23766">
        <v>254</v>
      </c>
      <c r="N23766" t="s">
        <v>18</v>
      </c>
      <c r="O23766" s="1">
        <v>4.8912499999999998E-118</v>
      </c>
      <c r="P23766">
        <v>1103</v>
      </c>
    </row>
    <row r="23767" spans="1:16" x14ac:dyDescent="0.25">
      <c r="A23767" t="s">
        <v>35058</v>
      </c>
      <c r="B23767">
        <v>954</v>
      </c>
      <c r="C23767" s="3" t="str">
        <f>HYPERLINK("http://www.uniprot.org/uniprot/I3SQ75","tr|I3SQ75|I3SQ75_MEDTR")</f>
        <v>tr|I3SQ75|I3SQ75_MEDTR</v>
      </c>
      <c r="D23767" t="s">
        <v>22</v>
      </c>
      <c r="E23767">
        <v>55.41</v>
      </c>
      <c r="F23767">
        <v>323</v>
      </c>
      <c r="G23767">
        <v>144</v>
      </c>
      <c r="H23767">
        <v>6</v>
      </c>
      <c r="I23767">
        <v>1</v>
      </c>
      <c r="J23767">
        <v>951</v>
      </c>
      <c r="K23767">
        <v>1</v>
      </c>
      <c r="L23767">
        <v>1</v>
      </c>
      <c r="M23767">
        <v>307</v>
      </c>
      <c r="N23767" t="s">
        <v>18</v>
      </c>
      <c r="O23767" s="1">
        <v>1.6551299999999999E-85</v>
      </c>
      <c r="P23767">
        <v>824</v>
      </c>
    </row>
    <row r="23768" spans="1:16" x14ac:dyDescent="0.25">
      <c r="A23768" t="s">
        <v>35059</v>
      </c>
      <c r="B23768">
        <v>801</v>
      </c>
      <c r="C23768" s="3" t="str">
        <f>HYPERLINK("http://www.uniprot.org/uniprot/G7LAP5","tr|G7LAP5|G7LAP5_MEDTR")</f>
        <v>tr|G7LAP5|G7LAP5_MEDTR</v>
      </c>
      <c r="D23768" t="s">
        <v>35060</v>
      </c>
      <c r="E23768">
        <v>71.680000000000007</v>
      </c>
      <c r="F23768">
        <v>279</v>
      </c>
      <c r="G23768">
        <v>79</v>
      </c>
      <c r="H23768">
        <v>15</v>
      </c>
      <c r="I23768">
        <v>7</v>
      </c>
      <c r="J23768">
        <v>798</v>
      </c>
      <c r="K23768">
        <v>1</v>
      </c>
      <c r="L23768">
        <v>5</v>
      </c>
      <c r="M23768">
        <v>276</v>
      </c>
      <c r="N23768" t="s">
        <v>18</v>
      </c>
      <c r="O23768" s="1">
        <v>1.6143800000000001E-98</v>
      </c>
      <c r="P23768">
        <v>935</v>
      </c>
    </row>
    <row r="23769" spans="1:16" x14ac:dyDescent="0.25">
      <c r="A23769" t="s">
        <v>35061</v>
      </c>
      <c r="B23769">
        <v>657</v>
      </c>
      <c r="C23769" s="3" t="str">
        <f>HYPERLINK("http://www.uniprot.org/uniprot/G7JYK2","tr|G7JYK2|G7JYK2_MEDTR")</f>
        <v>tr|G7JYK2|G7JYK2_MEDTR</v>
      </c>
      <c r="D23769" t="s">
        <v>35062</v>
      </c>
      <c r="E23769">
        <v>83.48</v>
      </c>
      <c r="F23769">
        <v>218</v>
      </c>
      <c r="G23769">
        <v>36</v>
      </c>
      <c r="H23769">
        <v>0</v>
      </c>
      <c r="I23769">
        <v>1</v>
      </c>
      <c r="J23769">
        <v>654</v>
      </c>
      <c r="K23769">
        <v>1</v>
      </c>
      <c r="L23769">
        <v>1</v>
      </c>
      <c r="M23769">
        <v>218</v>
      </c>
      <c r="N23769" t="s">
        <v>18</v>
      </c>
      <c r="O23769" s="1">
        <v>3.0437299999999997E-98</v>
      </c>
      <c r="P23769">
        <v>931</v>
      </c>
    </row>
    <row r="23770" spans="1:16" x14ac:dyDescent="0.25">
      <c r="A23770" t="s">
        <v>35063</v>
      </c>
      <c r="B23770">
        <v>1218</v>
      </c>
      <c r="C23770" s="3" t="str">
        <f>HYPERLINK("http://www.uniprot.org/uniprot/G7L9P2","tr|G7L9P2|G7L9P2_MEDTR")</f>
        <v>tr|G7L9P2|G7L9P2_MEDTR</v>
      </c>
      <c r="D23770" t="s">
        <v>35064</v>
      </c>
      <c r="E23770">
        <v>76.42</v>
      </c>
      <c r="F23770">
        <v>403</v>
      </c>
      <c r="G23770">
        <v>95</v>
      </c>
      <c r="H23770">
        <v>15</v>
      </c>
      <c r="I23770">
        <v>1</v>
      </c>
      <c r="J23770">
        <v>1164</v>
      </c>
      <c r="K23770">
        <v>1</v>
      </c>
      <c r="L23770">
        <v>5</v>
      </c>
      <c r="M23770">
        <v>400</v>
      </c>
      <c r="N23770" t="s">
        <v>18</v>
      </c>
      <c r="O23770" s="1">
        <v>9.3197999999999997E-162</v>
      </c>
      <c r="P23770">
        <v>1483</v>
      </c>
    </row>
    <row r="23771" spans="1:16" x14ac:dyDescent="0.25">
      <c r="A23771" t="s">
        <v>35065</v>
      </c>
      <c r="B23771">
        <v>171</v>
      </c>
      <c r="C23771" s="3" t="str">
        <f>HYPERLINK("http://www.uniprot.org/uniprot/G7JQE5","tr|G7JQE5|G7JQE5_MEDTR")</f>
        <v>tr|G7JQE5|G7JQE5_MEDTR</v>
      </c>
      <c r="D23771" t="s">
        <v>2096</v>
      </c>
      <c r="E23771">
        <v>59.61</v>
      </c>
      <c r="F23771">
        <v>52</v>
      </c>
      <c r="G23771">
        <v>21</v>
      </c>
      <c r="H23771">
        <v>0</v>
      </c>
      <c r="I23771">
        <v>15</v>
      </c>
      <c r="J23771">
        <v>170</v>
      </c>
      <c r="K23771">
        <v>-2</v>
      </c>
      <c r="L23771">
        <v>65</v>
      </c>
      <c r="M23771">
        <v>116</v>
      </c>
      <c r="N23771" t="s">
        <v>18</v>
      </c>
      <c r="O23771" s="1">
        <v>8.0427900000000005E-8</v>
      </c>
      <c r="P23771">
        <v>149</v>
      </c>
    </row>
    <row r="23772" spans="1:16" x14ac:dyDescent="0.25">
      <c r="A23772" t="s">
        <v>35066</v>
      </c>
      <c r="B23772">
        <v>879</v>
      </c>
      <c r="C23772" s="3" t="str">
        <f>HYPERLINK("http://www.uniprot.org/uniprot/K7MNX2","tr|K7MNX2|K7MNX2_SOYBN")</f>
        <v>tr|K7MNX2|K7MNX2_SOYBN</v>
      </c>
      <c r="D23772" t="s">
        <v>28</v>
      </c>
      <c r="E23772">
        <v>30.11</v>
      </c>
      <c r="F23772">
        <v>176</v>
      </c>
      <c r="G23772">
        <v>123</v>
      </c>
      <c r="H23772">
        <v>2</v>
      </c>
      <c r="I23772">
        <v>355</v>
      </c>
      <c r="J23772">
        <v>876</v>
      </c>
      <c r="K23772">
        <v>1</v>
      </c>
      <c r="L23772">
        <v>277</v>
      </c>
      <c r="M23772">
        <v>445</v>
      </c>
      <c r="N23772" t="s">
        <v>18</v>
      </c>
      <c r="O23772" s="1">
        <v>3.9868100000000002E-11</v>
      </c>
      <c r="P23772">
        <v>182</v>
      </c>
    </row>
    <row r="23773" spans="1:16" x14ac:dyDescent="0.25">
      <c r="A23773" t="s">
        <v>35067</v>
      </c>
      <c r="B23773">
        <v>762</v>
      </c>
      <c r="C23773" s="3" t="str">
        <f>HYPERLINK("http://www.uniprot.org/uniprot/G7L8N0","tr|G7L8N0|G7L8N0_MEDTR")</f>
        <v>tr|G7L8N0|G7L8N0_MEDTR</v>
      </c>
      <c r="D23773" t="s">
        <v>378</v>
      </c>
      <c r="E23773">
        <v>48.91</v>
      </c>
      <c r="F23773">
        <v>92</v>
      </c>
      <c r="G23773">
        <v>47</v>
      </c>
      <c r="H23773">
        <v>1</v>
      </c>
      <c r="I23773">
        <v>487</v>
      </c>
      <c r="J23773">
        <v>759</v>
      </c>
      <c r="K23773">
        <v>1</v>
      </c>
      <c r="L23773">
        <v>91</v>
      </c>
      <c r="M23773">
        <v>182</v>
      </c>
      <c r="N23773" t="s">
        <v>18</v>
      </c>
      <c r="O23773" s="1">
        <v>2.3155200000000002E-19</v>
      </c>
      <c r="P23773">
        <v>252</v>
      </c>
    </row>
    <row r="23774" spans="1:16" x14ac:dyDescent="0.25">
      <c r="A23774" t="s">
        <v>35068</v>
      </c>
      <c r="B23774">
        <v>2205</v>
      </c>
      <c r="C23774" s="3" t="str">
        <f>HYPERLINK("http://www.uniprot.org/uniprot/G7I2F3","tr|G7I2F3|G7I2F3_MEDTR")</f>
        <v>tr|G7I2F3|G7I2F3_MEDTR</v>
      </c>
      <c r="D23774" t="s">
        <v>257</v>
      </c>
      <c r="E23774">
        <v>36.71</v>
      </c>
      <c r="F23774">
        <v>414</v>
      </c>
      <c r="G23774">
        <v>262</v>
      </c>
      <c r="H23774">
        <v>5</v>
      </c>
      <c r="I23774">
        <v>964</v>
      </c>
      <c r="J23774">
        <v>2190</v>
      </c>
      <c r="K23774">
        <v>1</v>
      </c>
      <c r="L23774">
        <v>43</v>
      </c>
      <c r="M23774">
        <v>408</v>
      </c>
      <c r="N23774" t="s">
        <v>18</v>
      </c>
      <c r="O23774" s="1">
        <v>5.91313E-60</v>
      </c>
      <c r="P23774">
        <v>608</v>
      </c>
    </row>
    <row r="23775" spans="1:16" x14ac:dyDescent="0.25">
      <c r="A23775" t="s">
        <v>35069</v>
      </c>
      <c r="B23775">
        <v>279</v>
      </c>
      <c r="C23775" s="3" t="str">
        <f>HYPERLINK("http://www.uniprot.org/uniprot/G7IHU4","tr|G7IHU4|G7IHU4_MEDTR")</f>
        <v>tr|G7IHU4|G7IHU4_MEDTR</v>
      </c>
      <c r="D23775" t="s">
        <v>35070</v>
      </c>
      <c r="E23775">
        <v>82.6</v>
      </c>
      <c r="F23775">
        <v>92</v>
      </c>
      <c r="G23775">
        <v>16</v>
      </c>
      <c r="H23775">
        <v>0</v>
      </c>
      <c r="I23775">
        <v>1</v>
      </c>
      <c r="J23775">
        <v>276</v>
      </c>
      <c r="K23775">
        <v>1</v>
      </c>
      <c r="L23775">
        <v>35</v>
      </c>
      <c r="M23775">
        <v>126</v>
      </c>
      <c r="N23775" t="s">
        <v>18</v>
      </c>
      <c r="O23775" s="1">
        <v>2.4404999999999999E-36</v>
      </c>
      <c r="P23775">
        <v>395</v>
      </c>
    </row>
    <row r="23776" spans="1:16" x14ac:dyDescent="0.25">
      <c r="A23776" t="s">
        <v>35071</v>
      </c>
      <c r="B23776">
        <v>420</v>
      </c>
      <c r="C23776" s="3" t="str">
        <f>HYPERLINK("http://www.uniprot.org/uniprot/Q2HSJ8","tr|Q2HSJ8|Q2HSJ8_MEDTR")</f>
        <v>tr|Q2HSJ8|Q2HSJ8_MEDTR</v>
      </c>
      <c r="D23776" t="s">
        <v>16024</v>
      </c>
      <c r="E23776">
        <v>67.94</v>
      </c>
      <c r="F23776">
        <v>156</v>
      </c>
      <c r="G23776">
        <v>50</v>
      </c>
      <c r="H23776">
        <v>41</v>
      </c>
      <c r="I23776">
        <v>1</v>
      </c>
      <c r="J23776">
        <v>345</v>
      </c>
      <c r="K23776">
        <v>1</v>
      </c>
      <c r="L23776">
        <v>7</v>
      </c>
      <c r="M23776">
        <v>162</v>
      </c>
      <c r="N23776" t="s">
        <v>18</v>
      </c>
      <c r="O23776" s="1">
        <v>8.1079799999999999E-48</v>
      </c>
      <c r="P23776">
        <v>494</v>
      </c>
    </row>
    <row r="23777" spans="1:16" x14ac:dyDescent="0.25">
      <c r="A23777" t="s">
        <v>35072</v>
      </c>
      <c r="B23777">
        <v>2889</v>
      </c>
      <c r="C23777" s="3" t="str">
        <f>HYPERLINK("http://www.uniprot.org/uniprot/G7KFY5","tr|G7KFY5|G7KFY5_MEDTR")</f>
        <v>tr|G7KFY5|G7KFY5_MEDTR</v>
      </c>
      <c r="D23777" t="s">
        <v>35073</v>
      </c>
      <c r="E23777">
        <v>75.89</v>
      </c>
      <c r="F23777">
        <v>946</v>
      </c>
      <c r="G23777">
        <v>228</v>
      </c>
      <c r="H23777">
        <v>0</v>
      </c>
      <c r="I23777">
        <v>49</v>
      </c>
      <c r="J23777">
        <v>2886</v>
      </c>
      <c r="K23777">
        <v>1</v>
      </c>
      <c r="L23777">
        <v>27</v>
      </c>
      <c r="M23777">
        <v>945</v>
      </c>
      <c r="N23777" t="s">
        <v>18</v>
      </c>
      <c r="O23777">
        <v>0</v>
      </c>
      <c r="P23777">
        <v>3641</v>
      </c>
    </row>
    <row r="23778" spans="1:16" x14ac:dyDescent="0.25">
      <c r="A23778" t="s">
        <v>35074</v>
      </c>
      <c r="B23778">
        <v>2763</v>
      </c>
      <c r="C23778" s="3" t="str">
        <f>HYPERLINK("http://www.uniprot.org/uniprot/G7KZV0","tr|G7KZV0|G7KZV0_MEDTR")</f>
        <v>tr|G7KZV0|G7KZV0_MEDTR</v>
      </c>
      <c r="D23778" t="s">
        <v>35075</v>
      </c>
      <c r="E23778">
        <v>90.28</v>
      </c>
      <c r="F23778">
        <v>638</v>
      </c>
      <c r="G23778">
        <v>62</v>
      </c>
      <c r="H23778">
        <v>3</v>
      </c>
      <c r="I23778">
        <v>856</v>
      </c>
      <c r="J23778">
        <v>2760</v>
      </c>
      <c r="K23778">
        <v>1</v>
      </c>
      <c r="L23778">
        <v>35</v>
      </c>
      <c r="M23778">
        <v>672</v>
      </c>
      <c r="N23778" t="s">
        <v>18</v>
      </c>
      <c r="O23778">
        <v>0</v>
      </c>
      <c r="P23778">
        <v>2949</v>
      </c>
    </row>
    <row r="23779" spans="1:16" x14ac:dyDescent="0.25">
      <c r="A23779" t="s">
        <v>35076</v>
      </c>
      <c r="B23779">
        <v>417</v>
      </c>
      <c r="C23779" s="3" t="str">
        <f>HYPERLINK("http://www.uniprot.org/uniprot/I1NCQ1","tr|I1NCQ1|I1NCQ1_SOYBN")</f>
        <v>tr|I1NCQ1|I1NCQ1_SOYBN</v>
      </c>
      <c r="D23779" t="s">
        <v>28</v>
      </c>
      <c r="E23779">
        <v>58.06</v>
      </c>
      <c r="F23779">
        <v>93</v>
      </c>
      <c r="G23779">
        <v>39</v>
      </c>
      <c r="H23779">
        <v>6</v>
      </c>
      <c r="I23779">
        <v>154</v>
      </c>
      <c r="J23779">
        <v>414</v>
      </c>
      <c r="K23779">
        <v>1</v>
      </c>
      <c r="L23779">
        <v>52</v>
      </c>
      <c r="M23779">
        <v>141</v>
      </c>
      <c r="N23779" t="s">
        <v>18</v>
      </c>
      <c r="O23779" s="1">
        <v>3.3379100000000001E-17</v>
      </c>
      <c r="P23779">
        <v>230</v>
      </c>
    </row>
    <row r="23780" spans="1:16" x14ac:dyDescent="0.25">
      <c r="A23780" t="s">
        <v>35077</v>
      </c>
      <c r="B23780">
        <v>1113</v>
      </c>
      <c r="C23780" s="3" t="str">
        <f>HYPERLINK("http://www.uniprot.org/uniprot/G7L0P0","tr|G7L0P0|G7L0P0_MEDTR")</f>
        <v>tr|G7L0P0|G7L0P0_MEDTR</v>
      </c>
      <c r="D23780" t="s">
        <v>35078</v>
      </c>
      <c r="E23780">
        <v>82.28</v>
      </c>
      <c r="F23780">
        <v>367</v>
      </c>
      <c r="G23780">
        <v>65</v>
      </c>
      <c r="H23780">
        <v>0</v>
      </c>
      <c r="I23780">
        <v>1</v>
      </c>
      <c r="J23780">
        <v>1101</v>
      </c>
      <c r="K23780">
        <v>1</v>
      </c>
      <c r="L23780">
        <v>1</v>
      </c>
      <c r="M23780">
        <v>367</v>
      </c>
      <c r="N23780" t="s">
        <v>18</v>
      </c>
      <c r="O23780" s="1">
        <v>2.9818199999999997E-172</v>
      </c>
      <c r="P23780">
        <v>1573</v>
      </c>
    </row>
    <row r="23781" spans="1:16" x14ac:dyDescent="0.25">
      <c r="A23781" t="s">
        <v>35079</v>
      </c>
      <c r="B23781">
        <v>2205</v>
      </c>
      <c r="C23781" s="3" t="str">
        <f>HYPERLINK("http://www.uniprot.org/uniprot/G7ZXC4","tr|G7ZXC4|G7ZXC4_MEDTR")</f>
        <v>tr|G7ZXC4|G7ZXC4_MEDTR</v>
      </c>
      <c r="D23781" t="s">
        <v>35080</v>
      </c>
      <c r="E23781">
        <v>67.3</v>
      </c>
      <c r="F23781">
        <v>728</v>
      </c>
      <c r="G23781">
        <v>238</v>
      </c>
      <c r="H23781">
        <v>3</v>
      </c>
      <c r="I23781">
        <v>1</v>
      </c>
      <c r="J23781">
        <v>2175</v>
      </c>
      <c r="K23781">
        <v>1</v>
      </c>
      <c r="L23781">
        <v>224</v>
      </c>
      <c r="M23781">
        <v>891</v>
      </c>
      <c r="N23781" t="s">
        <v>18</v>
      </c>
      <c r="O23781">
        <v>0</v>
      </c>
      <c r="P23781">
        <v>2552</v>
      </c>
    </row>
    <row r="23782" spans="1:16" x14ac:dyDescent="0.25">
      <c r="A23782" t="s">
        <v>35081</v>
      </c>
      <c r="B23782">
        <v>1311</v>
      </c>
      <c r="C23782" s="3" t="str">
        <f>HYPERLINK("http://www.uniprot.org/uniprot/I3SQ62","tr|I3SQ62|I3SQ62_MEDTR")</f>
        <v>tr|I3SQ62|I3SQ62_MEDTR</v>
      </c>
      <c r="D23782" t="s">
        <v>22</v>
      </c>
      <c r="E23782">
        <v>72.56</v>
      </c>
      <c r="F23782">
        <v>452</v>
      </c>
      <c r="G23782">
        <v>124</v>
      </c>
      <c r="H23782">
        <v>17</v>
      </c>
      <c r="I23782">
        <v>4</v>
      </c>
      <c r="J23782">
        <v>1308</v>
      </c>
      <c r="K23782">
        <v>1</v>
      </c>
      <c r="L23782">
        <v>6</v>
      </c>
      <c r="M23782">
        <v>457</v>
      </c>
      <c r="N23782" t="s">
        <v>18</v>
      </c>
      <c r="O23782">
        <v>0</v>
      </c>
      <c r="P23782">
        <v>1672</v>
      </c>
    </row>
    <row r="23783" spans="1:16" x14ac:dyDescent="0.25">
      <c r="A23783" t="s">
        <v>35082</v>
      </c>
      <c r="B23783">
        <v>1731</v>
      </c>
      <c r="C23783" s="3" t="str">
        <f>HYPERLINK("http://www.uniprot.org/uniprot/G7IA88","tr|G7IA88|G7IA88_MEDTR")</f>
        <v>tr|G7IA88|G7IA88_MEDTR</v>
      </c>
      <c r="D23783" t="s">
        <v>35083</v>
      </c>
      <c r="E23783">
        <v>78.17</v>
      </c>
      <c r="F23783">
        <v>582</v>
      </c>
      <c r="G23783">
        <v>127</v>
      </c>
      <c r="H23783">
        <v>6</v>
      </c>
      <c r="I23783">
        <v>1</v>
      </c>
      <c r="J23783">
        <v>1728</v>
      </c>
      <c r="K23783">
        <v>1</v>
      </c>
      <c r="L23783">
        <v>1</v>
      </c>
      <c r="M23783">
        <v>567</v>
      </c>
      <c r="N23783" t="s">
        <v>18</v>
      </c>
      <c r="O23783">
        <v>0</v>
      </c>
      <c r="P23783">
        <v>2225</v>
      </c>
    </row>
    <row r="23784" spans="1:16" x14ac:dyDescent="0.25">
      <c r="A23784" t="s">
        <v>35084</v>
      </c>
      <c r="B23784">
        <v>3372</v>
      </c>
      <c r="C23784" s="3" t="str">
        <f>HYPERLINK("http://www.uniprot.org/uniprot/G7JBQ4","tr|G7JBQ4|G7JBQ4_MEDTR")</f>
        <v>tr|G7JBQ4|G7JBQ4_MEDTR</v>
      </c>
      <c r="D23784" t="s">
        <v>35085</v>
      </c>
      <c r="E23784">
        <v>76.260000000000005</v>
      </c>
      <c r="F23784">
        <v>1146</v>
      </c>
      <c r="G23784">
        <v>272</v>
      </c>
      <c r="H23784">
        <v>25</v>
      </c>
      <c r="I23784">
        <v>7</v>
      </c>
      <c r="J23784">
        <v>3369</v>
      </c>
      <c r="K23784">
        <v>1</v>
      </c>
      <c r="L23784">
        <v>1</v>
      </c>
      <c r="M23784">
        <v>1132</v>
      </c>
      <c r="N23784" t="s">
        <v>18</v>
      </c>
      <c r="O23784">
        <v>0</v>
      </c>
      <c r="P23784">
        <v>4284</v>
      </c>
    </row>
    <row r="23785" spans="1:16" x14ac:dyDescent="0.25">
      <c r="A23785" t="s">
        <v>35086</v>
      </c>
      <c r="B23785">
        <v>1497</v>
      </c>
      <c r="C23785" s="3" t="str">
        <f>HYPERLINK("http://www.uniprot.org/uniprot/I1LRC5","tr|I1LRC5|I1LRC5_SOYBN")</f>
        <v>tr|I1LRC5|I1LRC5_SOYBN</v>
      </c>
      <c r="D23785" t="s">
        <v>71</v>
      </c>
      <c r="E23785">
        <v>73.83</v>
      </c>
      <c r="F23785">
        <v>474</v>
      </c>
      <c r="G23785">
        <v>124</v>
      </c>
      <c r="H23785">
        <v>2</v>
      </c>
      <c r="I23785">
        <v>79</v>
      </c>
      <c r="J23785">
        <v>1494</v>
      </c>
      <c r="K23785">
        <v>1</v>
      </c>
      <c r="L23785">
        <v>23</v>
      </c>
      <c r="M23785">
        <v>495</v>
      </c>
      <c r="N23785" t="s">
        <v>18</v>
      </c>
      <c r="O23785">
        <v>0</v>
      </c>
      <c r="P23785">
        <v>1869</v>
      </c>
    </row>
    <row r="23786" spans="1:16" x14ac:dyDescent="0.25">
      <c r="A23786" t="s">
        <v>35087</v>
      </c>
      <c r="B23786">
        <v>1167</v>
      </c>
      <c r="C23786" s="3" t="str">
        <f>HYPERLINK("http://www.uniprot.org/uniprot/G7JV65","tr|G7JV65|G7JV65_MEDTR")</f>
        <v>tr|G7JV65|G7JV65_MEDTR</v>
      </c>
      <c r="D23786" t="s">
        <v>35088</v>
      </c>
      <c r="E23786">
        <v>78.81</v>
      </c>
      <c r="F23786">
        <v>387</v>
      </c>
      <c r="G23786">
        <v>82</v>
      </c>
      <c r="H23786">
        <v>2</v>
      </c>
      <c r="I23786">
        <v>10</v>
      </c>
      <c r="J23786">
        <v>1164</v>
      </c>
      <c r="K23786">
        <v>1</v>
      </c>
      <c r="L23786">
        <v>3</v>
      </c>
      <c r="M23786">
        <v>389</v>
      </c>
      <c r="N23786" t="s">
        <v>18</v>
      </c>
      <c r="O23786" s="1">
        <v>2.91366E-173</v>
      </c>
      <c r="P23786">
        <v>1582</v>
      </c>
    </row>
    <row r="23787" spans="1:16" x14ac:dyDescent="0.25">
      <c r="A23787" t="s">
        <v>35089</v>
      </c>
      <c r="B23787">
        <v>2451</v>
      </c>
      <c r="C23787" s="3" t="str">
        <f>HYPERLINK("http://www.uniprot.org/uniprot/G7LE04","tr|G7LE04|G7LE04_MEDTR")</f>
        <v>tr|G7LE04|G7LE04_MEDTR</v>
      </c>
      <c r="D23787" t="s">
        <v>35090</v>
      </c>
      <c r="E23787">
        <v>70.86</v>
      </c>
      <c r="F23787">
        <v>817</v>
      </c>
      <c r="G23787">
        <v>238</v>
      </c>
      <c r="H23787">
        <v>1</v>
      </c>
      <c r="I23787">
        <v>1</v>
      </c>
      <c r="J23787">
        <v>2448</v>
      </c>
      <c r="K23787">
        <v>1</v>
      </c>
      <c r="L23787">
        <v>1</v>
      </c>
      <c r="M23787">
        <v>779</v>
      </c>
      <c r="N23787" t="s">
        <v>18</v>
      </c>
      <c r="O23787">
        <v>0</v>
      </c>
      <c r="P23787">
        <v>2914</v>
      </c>
    </row>
    <row r="23788" spans="1:16" x14ac:dyDescent="0.25">
      <c r="A23788" t="s">
        <v>35091</v>
      </c>
      <c r="B23788">
        <v>1200</v>
      </c>
      <c r="C23788" s="3" t="str">
        <f>HYPERLINK("http://www.uniprot.org/uniprot/G7JJV9","tr|G7JJV9|G7JJV9_MEDTR")</f>
        <v>tr|G7JJV9|G7JJV9_MEDTR</v>
      </c>
      <c r="D23788" t="s">
        <v>35053</v>
      </c>
      <c r="E23788">
        <v>94.5</v>
      </c>
      <c r="F23788">
        <v>400</v>
      </c>
      <c r="G23788">
        <v>22</v>
      </c>
      <c r="H23788">
        <v>1</v>
      </c>
      <c r="I23788">
        <v>1</v>
      </c>
      <c r="J23788">
        <v>1197</v>
      </c>
      <c r="K23788">
        <v>1</v>
      </c>
      <c r="L23788">
        <v>1</v>
      </c>
      <c r="M23788">
        <v>400</v>
      </c>
      <c r="N23788" t="s">
        <v>18</v>
      </c>
      <c r="O23788">
        <v>0</v>
      </c>
      <c r="P23788">
        <v>1915</v>
      </c>
    </row>
    <row r="23789" spans="1:16" x14ac:dyDescent="0.25">
      <c r="A23789" t="s">
        <v>35092</v>
      </c>
      <c r="B23789">
        <v>396</v>
      </c>
      <c r="C23789" s="3" t="str">
        <f>HYPERLINK("http://www.uniprot.org/uniprot/G7JLT6","tr|G7JLT6|G7JLT6_MEDTR")</f>
        <v>tr|G7JLT6|G7JLT6_MEDTR</v>
      </c>
      <c r="D23789" t="s">
        <v>35093</v>
      </c>
      <c r="E23789">
        <v>55.75</v>
      </c>
      <c r="F23789">
        <v>165</v>
      </c>
      <c r="G23789">
        <v>73</v>
      </c>
      <c r="H23789">
        <v>48</v>
      </c>
      <c r="I23789">
        <v>10</v>
      </c>
      <c r="J23789">
        <v>360</v>
      </c>
      <c r="K23789">
        <v>1</v>
      </c>
      <c r="L23789">
        <v>35</v>
      </c>
      <c r="M23789">
        <v>199</v>
      </c>
      <c r="N23789" t="s">
        <v>18</v>
      </c>
      <c r="O23789" s="1">
        <v>1.21716E-43</v>
      </c>
      <c r="P23789">
        <v>458</v>
      </c>
    </row>
    <row r="23790" spans="1:16" x14ac:dyDescent="0.25">
      <c r="A23790" t="s">
        <v>35094</v>
      </c>
      <c r="B23790">
        <v>2199</v>
      </c>
      <c r="C23790" s="3" t="str">
        <f>HYPERLINK("http://www.uniprot.org/uniprot/G7JT09","tr|G7JT09|G7JT09_MEDTR")</f>
        <v>tr|G7JT09|G7JT09_MEDTR</v>
      </c>
      <c r="D23790" t="s">
        <v>35095</v>
      </c>
      <c r="E23790">
        <v>76.86</v>
      </c>
      <c r="F23790">
        <v>739</v>
      </c>
      <c r="G23790">
        <v>171</v>
      </c>
      <c r="H23790">
        <v>17</v>
      </c>
      <c r="I23790">
        <v>1</v>
      </c>
      <c r="J23790">
        <v>2166</v>
      </c>
      <c r="K23790">
        <v>1</v>
      </c>
      <c r="L23790">
        <v>1</v>
      </c>
      <c r="M23790">
        <v>701</v>
      </c>
      <c r="N23790" t="s">
        <v>18</v>
      </c>
      <c r="O23790">
        <v>0</v>
      </c>
      <c r="P23790">
        <v>2693</v>
      </c>
    </row>
    <row r="23791" spans="1:16" x14ac:dyDescent="0.25">
      <c r="A23791" t="s">
        <v>35096</v>
      </c>
      <c r="B23791">
        <v>798</v>
      </c>
      <c r="C23791" s="3" t="str">
        <f>HYPERLINK("http://www.uniprot.org/uniprot/A9P6A4","tr|A9P6A4|A9P6A4_MEDTR")</f>
        <v>tr|A9P6A4|A9P6A4_MEDTR</v>
      </c>
      <c r="D23791" t="s">
        <v>35097</v>
      </c>
      <c r="E23791">
        <v>73.7</v>
      </c>
      <c r="F23791">
        <v>270</v>
      </c>
      <c r="G23791">
        <v>71</v>
      </c>
      <c r="H23791">
        <v>5</v>
      </c>
      <c r="I23791">
        <v>1</v>
      </c>
      <c r="J23791">
        <v>795</v>
      </c>
      <c r="K23791">
        <v>1</v>
      </c>
      <c r="L23791">
        <v>1</v>
      </c>
      <c r="M23791">
        <v>268</v>
      </c>
      <c r="N23791" t="s">
        <v>18</v>
      </c>
      <c r="O23791" s="1">
        <v>1.2659E-103</v>
      </c>
      <c r="P23791">
        <v>979</v>
      </c>
    </row>
    <row r="23792" spans="1:16" x14ac:dyDescent="0.25">
      <c r="A23792" t="s">
        <v>35098</v>
      </c>
      <c r="B23792">
        <v>855</v>
      </c>
      <c r="C23792" s="3" t="str">
        <f>HYPERLINK("http://www.uniprot.org/uniprot/I3T0R9","tr|I3T0R9|I3T0R9_MEDTR")</f>
        <v>tr|I3T0R9|I3T0R9_MEDTR</v>
      </c>
      <c r="D23792" t="s">
        <v>22</v>
      </c>
      <c r="E23792">
        <v>61.11</v>
      </c>
      <c r="F23792">
        <v>288</v>
      </c>
      <c r="G23792">
        <v>112</v>
      </c>
      <c r="H23792">
        <v>5</v>
      </c>
      <c r="I23792">
        <v>4</v>
      </c>
      <c r="J23792">
        <v>852</v>
      </c>
      <c r="K23792">
        <v>1</v>
      </c>
      <c r="L23792">
        <v>1</v>
      </c>
      <c r="M23792">
        <v>287</v>
      </c>
      <c r="N23792" t="s">
        <v>18</v>
      </c>
      <c r="O23792" s="1">
        <v>2.7274499999999999E-94</v>
      </c>
      <c r="P23792">
        <v>899</v>
      </c>
    </row>
    <row r="23793" spans="1:16" x14ac:dyDescent="0.25">
      <c r="A23793" t="s">
        <v>35099</v>
      </c>
      <c r="B23793">
        <v>822</v>
      </c>
      <c r="C23793" s="3" t="str">
        <f>HYPERLINK("http://www.uniprot.org/uniprot/B7FKU8","tr|B7FKU8|B7FKU8_MEDTR")</f>
        <v>tr|B7FKU8|B7FKU8_MEDTR</v>
      </c>
      <c r="D23793" t="s">
        <v>35100</v>
      </c>
      <c r="E23793">
        <v>68.260000000000005</v>
      </c>
      <c r="F23793">
        <v>230</v>
      </c>
      <c r="G23793">
        <v>73</v>
      </c>
      <c r="H23793">
        <v>10</v>
      </c>
      <c r="I23793">
        <v>160</v>
      </c>
      <c r="J23793">
        <v>819</v>
      </c>
      <c r="K23793">
        <v>1</v>
      </c>
      <c r="L23793">
        <v>1</v>
      </c>
      <c r="M23793">
        <v>229</v>
      </c>
      <c r="N23793" t="s">
        <v>18</v>
      </c>
      <c r="O23793" s="1">
        <v>1.0757299999999999E-76</v>
      </c>
      <c r="P23793">
        <v>747</v>
      </c>
    </row>
    <row r="23794" spans="1:16" x14ac:dyDescent="0.25">
      <c r="A23794" t="s">
        <v>35101</v>
      </c>
      <c r="B23794">
        <v>624</v>
      </c>
      <c r="C23794" s="3" t="str">
        <f>HYPERLINK("http://www.uniprot.org/uniprot/M5WLS2","tr|M5WLS2|M5WLS2_PRUPE")</f>
        <v>tr|M5WLS2|M5WLS2_PRUPE</v>
      </c>
      <c r="D23794" t="s">
        <v>35102</v>
      </c>
      <c r="E23794">
        <v>42.97</v>
      </c>
      <c r="F23794">
        <v>121</v>
      </c>
      <c r="G23794">
        <v>69</v>
      </c>
      <c r="H23794">
        <v>17</v>
      </c>
      <c r="I23794">
        <v>103</v>
      </c>
      <c r="J23794">
        <v>414</v>
      </c>
      <c r="K23794">
        <v>1</v>
      </c>
      <c r="L23794">
        <v>33</v>
      </c>
      <c r="M23794">
        <v>153</v>
      </c>
      <c r="N23794" t="s">
        <v>18</v>
      </c>
      <c r="O23794" s="1">
        <v>4.6670500000000001E-18</v>
      </c>
      <c r="P23794">
        <v>239</v>
      </c>
    </row>
    <row r="23795" spans="1:16" x14ac:dyDescent="0.25">
      <c r="A23795" t="s">
        <v>35103</v>
      </c>
      <c r="B23795">
        <v>2193</v>
      </c>
      <c r="C23795" s="3" t="str">
        <f>HYPERLINK("http://www.uniprot.org/uniprot/A5BE46","tr|A5BE46|A5BE46_VITVI")</f>
        <v>tr|A5BE46|A5BE46_VITVI</v>
      </c>
      <c r="D23795" t="s">
        <v>462</v>
      </c>
      <c r="E23795">
        <v>79.069999999999993</v>
      </c>
      <c r="F23795">
        <v>736</v>
      </c>
      <c r="G23795">
        <v>154</v>
      </c>
      <c r="H23795">
        <v>7</v>
      </c>
      <c r="I23795">
        <v>1</v>
      </c>
      <c r="J23795">
        <v>2187</v>
      </c>
      <c r="K23795">
        <v>1</v>
      </c>
      <c r="L23795">
        <v>618</v>
      </c>
      <c r="M23795">
        <v>1353</v>
      </c>
      <c r="N23795" t="s">
        <v>18</v>
      </c>
      <c r="O23795">
        <v>0</v>
      </c>
      <c r="P23795">
        <v>3117</v>
      </c>
    </row>
    <row r="23796" spans="1:16" x14ac:dyDescent="0.25">
      <c r="A23796" t="s">
        <v>35104</v>
      </c>
      <c r="B23796">
        <v>1254</v>
      </c>
      <c r="C23796" s="3" t="str">
        <f>HYPERLINK("http://www.uniprot.org/uniprot/I1KJJ2","tr|I1KJJ2|I1KJJ2_SOYBN")</f>
        <v>tr|I1KJJ2|I1KJJ2_SOYBN</v>
      </c>
      <c r="D23796" t="s">
        <v>28</v>
      </c>
      <c r="E23796">
        <v>58.65</v>
      </c>
      <c r="F23796">
        <v>416</v>
      </c>
      <c r="G23796">
        <v>172</v>
      </c>
      <c r="H23796">
        <v>8</v>
      </c>
      <c r="I23796">
        <v>16</v>
      </c>
      <c r="J23796">
        <v>1239</v>
      </c>
      <c r="K23796">
        <v>1</v>
      </c>
      <c r="L23796">
        <v>4</v>
      </c>
      <c r="M23796">
        <v>412</v>
      </c>
      <c r="N23796" t="s">
        <v>18</v>
      </c>
      <c r="O23796" s="1">
        <v>3.8710999999999998E-126</v>
      </c>
      <c r="P23796">
        <v>1176</v>
      </c>
    </row>
    <row r="23797" spans="1:16" x14ac:dyDescent="0.25">
      <c r="A23797" t="s">
        <v>35105</v>
      </c>
      <c r="B23797">
        <v>2646</v>
      </c>
      <c r="C23797" s="3" t="str">
        <f>HYPERLINK("http://www.uniprot.org/uniprot/G8DCY4","tr|G8DCY4|G8DCY4_PHAVU")</f>
        <v>tr|G8DCY4|G8DCY4_PHAVU</v>
      </c>
      <c r="D23797" t="s">
        <v>1086</v>
      </c>
      <c r="E23797">
        <v>83.2</v>
      </c>
      <c r="F23797">
        <v>875</v>
      </c>
      <c r="G23797">
        <v>147</v>
      </c>
      <c r="H23797">
        <v>0</v>
      </c>
      <c r="I23797">
        <v>1</v>
      </c>
      <c r="J23797">
        <v>2625</v>
      </c>
      <c r="K23797">
        <v>1</v>
      </c>
      <c r="L23797">
        <v>453</v>
      </c>
      <c r="M23797">
        <v>1268</v>
      </c>
      <c r="N23797" t="s">
        <v>18</v>
      </c>
      <c r="O23797">
        <v>0</v>
      </c>
      <c r="P23797">
        <v>3781</v>
      </c>
    </row>
    <row r="23798" spans="1:16" x14ac:dyDescent="0.25">
      <c r="A23798" t="s">
        <v>35106</v>
      </c>
      <c r="B23798">
        <v>1143</v>
      </c>
      <c r="C23798" s="3" t="str">
        <f>HYPERLINK("http://www.uniprot.org/uniprot/C7FDI5","tr|C7FDI5|C7FDI5_SOYBN")</f>
        <v>tr|C7FDI5|C7FDI5_SOYBN</v>
      </c>
      <c r="D23798" t="s">
        <v>717</v>
      </c>
      <c r="E23798">
        <v>49.44</v>
      </c>
      <c r="F23798">
        <v>362</v>
      </c>
      <c r="G23798">
        <v>183</v>
      </c>
      <c r="H23798">
        <v>4</v>
      </c>
      <c r="I23798">
        <v>1</v>
      </c>
      <c r="J23798">
        <v>1074</v>
      </c>
      <c r="K23798">
        <v>1</v>
      </c>
      <c r="L23798">
        <v>704</v>
      </c>
      <c r="M23798">
        <v>1060</v>
      </c>
      <c r="N23798" t="s">
        <v>18</v>
      </c>
      <c r="O23798" s="1">
        <v>3.2914400000000002E-97</v>
      </c>
      <c r="P23798">
        <v>926</v>
      </c>
    </row>
    <row r="23799" spans="1:16" x14ac:dyDescent="0.25">
      <c r="A23799" t="s">
        <v>35107</v>
      </c>
      <c r="B23799">
        <v>252</v>
      </c>
      <c r="C23799" s="3" t="str">
        <f>HYPERLINK("http://www.uniprot.org/uniprot/G7IHU6","tr|G7IHU6|G7IHU6_MEDTR")</f>
        <v>tr|G7IHU6|G7IHU6_MEDTR</v>
      </c>
      <c r="D23799" t="s">
        <v>35108</v>
      </c>
      <c r="E23799">
        <v>72.28</v>
      </c>
      <c r="F23799">
        <v>83</v>
      </c>
      <c r="G23799">
        <v>23</v>
      </c>
      <c r="H23799">
        <v>0</v>
      </c>
      <c r="I23799">
        <v>1</v>
      </c>
      <c r="J23799">
        <v>249</v>
      </c>
      <c r="K23799">
        <v>1</v>
      </c>
      <c r="L23799">
        <v>129</v>
      </c>
      <c r="M23799">
        <v>211</v>
      </c>
      <c r="N23799" t="s">
        <v>18</v>
      </c>
      <c r="O23799" s="1">
        <v>4.7641700000000003E-24</v>
      </c>
      <c r="P23799">
        <v>289</v>
      </c>
    </row>
    <row r="23800" spans="1:16" x14ac:dyDescent="0.25">
      <c r="A23800" t="s">
        <v>35109</v>
      </c>
      <c r="B23800">
        <v>1209</v>
      </c>
      <c r="C23800" s="3" t="str">
        <f>HYPERLINK("http://www.uniprot.org/uniprot/K7L738","tr|K7L738|K7L738_SOYBN")</f>
        <v>tr|K7L738|K7L738_SOYBN</v>
      </c>
      <c r="D23800" t="s">
        <v>28</v>
      </c>
      <c r="E23800">
        <v>67.23</v>
      </c>
      <c r="F23800">
        <v>409</v>
      </c>
      <c r="G23800">
        <v>134</v>
      </c>
      <c r="H23800">
        <v>8</v>
      </c>
      <c r="I23800">
        <v>1</v>
      </c>
      <c r="J23800">
        <v>1203</v>
      </c>
      <c r="K23800">
        <v>1</v>
      </c>
      <c r="L23800">
        <v>98</v>
      </c>
      <c r="M23800">
        <v>506</v>
      </c>
      <c r="N23800" t="s">
        <v>18</v>
      </c>
      <c r="O23800" s="1">
        <v>1.2883300000000001E-155</v>
      </c>
      <c r="P23800">
        <v>1430</v>
      </c>
    </row>
    <row r="23801" spans="1:16" x14ac:dyDescent="0.25">
      <c r="A23801" t="s">
        <v>35110</v>
      </c>
      <c r="B23801">
        <v>1062</v>
      </c>
      <c r="C23801" s="3" t="str">
        <f>HYPERLINK("http://www.uniprot.org/uniprot/I7AYC8","tr|I7AYC8|I7AYC8_PHAVU")</f>
        <v>tr|I7AYC8|I7AYC8_PHAVU</v>
      </c>
      <c r="D23801" t="s">
        <v>8181</v>
      </c>
      <c r="E23801">
        <v>24.86</v>
      </c>
      <c r="F23801">
        <v>370</v>
      </c>
      <c r="G23801">
        <v>278</v>
      </c>
      <c r="H23801">
        <v>44</v>
      </c>
      <c r="I23801">
        <v>49</v>
      </c>
      <c r="J23801">
        <v>1026</v>
      </c>
      <c r="K23801">
        <v>1</v>
      </c>
      <c r="L23801">
        <v>580</v>
      </c>
      <c r="M23801">
        <v>923</v>
      </c>
      <c r="N23801" t="s">
        <v>18</v>
      </c>
      <c r="O23801" s="1">
        <v>1.0375600000000001E-9</v>
      </c>
      <c r="P23801">
        <v>171</v>
      </c>
    </row>
    <row r="23802" spans="1:16" x14ac:dyDescent="0.25">
      <c r="A23802" t="s">
        <v>35111</v>
      </c>
      <c r="B23802">
        <v>459</v>
      </c>
      <c r="C23802" s="3" t="str">
        <f>HYPERLINK("http://www.uniprot.org/uniprot/I1L4B2","tr|I1L4B2|I1L4B2_SOYBN")</f>
        <v>tr|I1L4B2|I1L4B2_SOYBN</v>
      </c>
      <c r="D23802" t="s">
        <v>28</v>
      </c>
      <c r="E23802">
        <v>32.75</v>
      </c>
      <c r="F23802">
        <v>116</v>
      </c>
      <c r="G23802">
        <v>78</v>
      </c>
      <c r="H23802">
        <v>2</v>
      </c>
      <c r="I23802">
        <v>1</v>
      </c>
      <c r="J23802">
        <v>342</v>
      </c>
      <c r="K23802">
        <v>1</v>
      </c>
      <c r="L23802">
        <v>211</v>
      </c>
      <c r="M23802">
        <v>322</v>
      </c>
      <c r="N23802" t="s">
        <v>18</v>
      </c>
      <c r="O23802" s="1">
        <v>4.2694000000000002E-9</v>
      </c>
      <c r="P23802">
        <v>138</v>
      </c>
    </row>
    <row r="23803" spans="1:16" x14ac:dyDescent="0.25">
      <c r="A23803" t="s">
        <v>35112</v>
      </c>
      <c r="B23803">
        <v>1116</v>
      </c>
      <c r="C23803" s="3" t="str">
        <f>HYPERLINK("http://www.uniprot.org/uniprot/G7KZU9","tr|G7KZU9|G7KZU9_MEDTR")</f>
        <v>tr|G7KZU9|G7KZU9_MEDTR</v>
      </c>
      <c r="D23803" t="s">
        <v>35113</v>
      </c>
      <c r="E23803">
        <v>70.069999999999993</v>
      </c>
      <c r="F23803">
        <v>274</v>
      </c>
      <c r="G23803">
        <v>82</v>
      </c>
      <c r="H23803">
        <v>7</v>
      </c>
      <c r="I23803">
        <v>1</v>
      </c>
      <c r="J23803">
        <v>801</v>
      </c>
      <c r="K23803">
        <v>1</v>
      </c>
      <c r="L23803">
        <v>1</v>
      </c>
      <c r="M23803">
        <v>271</v>
      </c>
      <c r="N23803" t="s">
        <v>18</v>
      </c>
      <c r="O23803" s="1">
        <v>5.5864800000000005E-94</v>
      </c>
      <c r="P23803">
        <v>898</v>
      </c>
    </row>
    <row r="23804" spans="1:16" x14ac:dyDescent="0.25">
      <c r="A23804" t="s">
        <v>35114</v>
      </c>
      <c r="B23804">
        <v>1368</v>
      </c>
      <c r="C23804" s="3" t="str">
        <f>HYPERLINK("http://www.uniprot.org/uniprot/I1NCQ2","tr|I1NCQ2|I1NCQ2_SOYBN")</f>
        <v>tr|I1NCQ2|I1NCQ2_SOYBN</v>
      </c>
      <c r="D23804" t="s">
        <v>28</v>
      </c>
      <c r="E23804">
        <v>65.09</v>
      </c>
      <c r="F23804">
        <v>381</v>
      </c>
      <c r="G23804">
        <v>133</v>
      </c>
      <c r="H23804">
        <v>61</v>
      </c>
      <c r="I23804">
        <v>187</v>
      </c>
      <c r="J23804">
        <v>1146</v>
      </c>
      <c r="K23804">
        <v>1</v>
      </c>
      <c r="L23804">
        <v>62</v>
      </c>
      <c r="M23804">
        <v>441</v>
      </c>
      <c r="N23804" t="s">
        <v>18</v>
      </c>
      <c r="O23804" s="1">
        <v>1.36024E-127</v>
      </c>
      <c r="P23804">
        <v>1189</v>
      </c>
    </row>
    <row r="23805" spans="1:16" x14ac:dyDescent="0.25">
      <c r="A23805" t="s">
        <v>35115</v>
      </c>
      <c r="B23805">
        <v>579</v>
      </c>
      <c r="C23805" s="3" t="str">
        <f>HYPERLINK("http://www.uniprot.org/uniprot/G7L0P2","tr|G7L0P2|G7L0P2_MEDTR")</f>
        <v>tr|G7L0P2|G7L0P2_MEDTR</v>
      </c>
      <c r="D23805" t="s">
        <v>35116</v>
      </c>
      <c r="E23805">
        <v>74.61</v>
      </c>
      <c r="F23805">
        <v>193</v>
      </c>
      <c r="G23805">
        <v>49</v>
      </c>
      <c r="H23805">
        <v>7</v>
      </c>
      <c r="I23805">
        <v>1</v>
      </c>
      <c r="J23805">
        <v>558</v>
      </c>
      <c r="K23805">
        <v>1</v>
      </c>
      <c r="L23805">
        <v>1</v>
      </c>
      <c r="M23805">
        <v>191</v>
      </c>
      <c r="N23805" t="s">
        <v>18</v>
      </c>
      <c r="O23805" s="1">
        <v>5.8271899999999999E-67</v>
      </c>
      <c r="P23805">
        <v>660</v>
      </c>
    </row>
    <row r="23806" spans="1:16" x14ac:dyDescent="0.25">
      <c r="A23806" t="s">
        <v>35117</v>
      </c>
      <c r="B23806">
        <v>1911</v>
      </c>
      <c r="C23806" s="3" t="str">
        <f>HYPERLINK("http://www.uniprot.org/uniprot/G7ZXC0","tr|G7ZXC0|G7ZXC0_MEDTR")</f>
        <v>tr|G7ZXC0|G7ZXC0_MEDTR</v>
      </c>
      <c r="D23806" t="s">
        <v>35118</v>
      </c>
      <c r="E23806">
        <v>90.83</v>
      </c>
      <c r="F23806">
        <v>611</v>
      </c>
      <c r="G23806">
        <v>56</v>
      </c>
      <c r="H23806">
        <v>0</v>
      </c>
      <c r="I23806">
        <v>13</v>
      </c>
      <c r="J23806">
        <v>1845</v>
      </c>
      <c r="K23806">
        <v>1</v>
      </c>
      <c r="L23806">
        <v>6</v>
      </c>
      <c r="M23806">
        <v>616</v>
      </c>
      <c r="N23806" t="s">
        <v>18</v>
      </c>
      <c r="O23806">
        <v>0</v>
      </c>
      <c r="P23806">
        <v>2877</v>
      </c>
    </row>
    <row r="23807" spans="1:16" x14ac:dyDescent="0.25">
      <c r="A23807" t="s">
        <v>35119</v>
      </c>
      <c r="B23807">
        <v>699</v>
      </c>
      <c r="C23807" s="3" t="str">
        <f>HYPERLINK("http://www.uniprot.org/uniprot/G7I578","tr|G7I578|G7I578_MEDTR")</f>
        <v>tr|G7I578|G7I578_MEDTR</v>
      </c>
      <c r="D23807" t="s">
        <v>35120</v>
      </c>
      <c r="E23807">
        <v>55.17</v>
      </c>
      <c r="F23807">
        <v>232</v>
      </c>
      <c r="G23807">
        <v>104</v>
      </c>
      <c r="H23807">
        <v>34</v>
      </c>
      <c r="I23807">
        <v>34</v>
      </c>
      <c r="J23807">
        <v>627</v>
      </c>
      <c r="K23807">
        <v>1</v>
      </c>
      <c r="L23807">
        <v>8</v>
      </c>
      <c r="M23807">
        <v>239</v>
      </c>
      <c r="N23807" t="s">
        <v>18</v>
      </c>
      <c r="O23807" s="1">
        <v>1.3550200000000001E-57</v>
      </c>
      <c r="P23807">
        <v>581</v>
      </c>
    </row>
    <row r="23808" spans="1:16" x14ac:dyDescent="0.25">
      <c r="A23808" t="s">
        <v>35121</v>
      </c>
      <c r="B23808">
        <v>477</v>
      </c>
      <c r="C23808" s="3" t="str">
        <f>HYPERLINK("http://www.uniprot.org/uniprot/G7IA87","tr|G7IA87|G7IA87_MEDTR")</f>
        <v>tr|G7IA87|G7IA87_MEDTR</v>
      </c>
      <c r="D23808" t="s">
        <v>35122</v>
      </c>
      <c r="E23808">
        <v>75.94</v>
      </c>
      <c r="F23808">
        <v>158</v>
      </c>
      <c r="G23808">
        <v>38</v>
      </c>
      <c r="H23808">
        <v>0</v>
      </c>
      <c r="I23808">
        <v>1</v>
      </c>
      <c r="J23808">
        <v>474</v>
      </c>
      <c r="K23808">
        <v>1</v>
      </c>
      <c r="L23808">
        <v>1</v>
      </c>
      <c r="M23808">
        <v>158</v>
      </c>
      <c r="N23808" t="s">
        <v>18</v>
      </c>
      <c r="O23808" s="1">
        <v>8.9296000000000004E-63</v>
      </c>
      <c r="P23808">
        <v>623</v>
      </c>
    </row>
    <row r="23809" spans="1:16" x14ac:dyDescent="0.25">
      <c r="A23809" t="s">
        <v>35123</v>
      </c>
      <c r="B23809">
        <v>996</v>
      </c>
      <c r="C23809" s="3" t="str">
        <f>HYPERLINK("http://www.uniprot.org/uniprot/G7JBQ5","tr|G7JBQ5|G7JBQ5_MEDTR")</f>
        <v>tr|G7JBQ5|G7JBQ5_MEDTR</v>
      </c>
      <c r="D23809" t="s">
        <v>35124</v>
      </c>
      <c r="E23809">
        <v>85.19</v>
      </c>
      <c r="F23809">
        <v>331</v>
      </c>
      <c r="G23809">
        <v>49</v>
      </c>
      <c r="H23809">
        <v>0</v>
      </c>
      <c r="I23809">
        <v>1</v>
      </c>
      <c r="J23809">
        <v>993</v>
      </c>
      <c r="K23809">
        <v>1</v>
      </c>
      <c r="L23809">
        <v>1</v>
      </c>
      <c r="M23809">
        <v>327</v>
      </c>
      <c r="N23809" t="s">
        <v>18</v>
      </c>
      <c r="O23809" s="1">
        <v>1.6217499999999999E-155</v>
      </c>
      <c r="P23809">
        <v>1428</v>
      </c>
    </row>
    <row r="23810" spans="1:16" x14ac:dyDescent="0.25">
      <c r="A23810" t="s">
        <v>35125</v>
      </c>
      <c r="B23810">
        <v>270</v>
      </c>
      <c r="C23810" s="3" t="str">
        <f>HYPERLINK("http://www.uniprot.org/uniprot/B7FH72","tr|B7FH72|B7FH72_MEDTR")</f>
        <v>tr|B7FH72|B7FH72_MEDTR</v>
      </c>
      <c r="D23810" t="s">
        <v>188</v>
      </c>
      <c r="E23810">
        <v>89.65</v>
      </c>
      <c r="F23810">
        <v>87</v>
      </c>
      <c r="G23810">
        <v>9</v>
      </c>
      <c r="H23810">
        <v>0</v>
      </c>
      <c r="I23810">
        <v>7</v>
      </c>
      <c r="J23810">
        <v>267</v>
      </c>
      <c r="K23810">
        <v>1</v>
      </c>
      <c r="L23810">
        <v>4</v>
      </c>
      <c r="M23810">
        <v>90</v>
      </c>
      <c r="N23810" t="s">
        <v>18</v>
      </c>
      <c r="O23810" s="1">
        <v>1.82685E-39</v>
      </c>
      <c r="P23810">
        <v>422</v>
      </c>
    </row>
    <row r="23811" spans="1:16" x14ac:dyDescent="0.25">
      <c r="A23811" t="s">
        <v>35126</v>
      </c>
      <c r="B23811">
        <v>3732</v>
      </c>
      <c r="C23811" s="3" t="str">
        <f>HYPERLINK("http://www.uniprot.org/uniprot/G7JV66","tr|G7JV66|G7JV66_MEDTR")</f>
        <v>tr|G7JV66|G7JV66_MEDTR</v>
      </c>
      <c r="D23811" t="s">
        <v>35127</v>
      </c>
      <c r="E23811">
        <v>92.34</v>
      </c>
      <c r="F23811">
        <v>1267</v>
      </c>
      <c r="G23811">
        <v>97</v>
      </c>
      <c r="H23811">
        <v>24</v>
      </c>
      <c r="I23811">
        <v>1</v>
      </c>
      <c r="J23811">
        <v>3729</v>
      </c>
      <c r="K23811">
        <v>1</v>
      </c>
      <c r="L23811">
        <v>1</v>
      </c>
      <c r="M23811">
        <v>1266</v>
      </c>
      <c r="N23811" t="s">
        <v>18</v>
      </c>
      <c r="O23811">
        <v>0</v>
      </c>
      <c r="P23811">
        <v>6045</v>
      </c>
    </row>
    <row r="23812" spans="1:16" x14ac:dyDescent="0.25">
      <c r="A23812" t="s">
        <v>35128</v>
      </c>
      <c r="B23812">
        <v>717</v>
      </c>
      <c r="C23812" s="3" t="str">
        <f>HYPERLINK("http://www.uniprot.org/uniprot/G7LE06","tr|G7LE06|G7LE06_MEDTR")</f>
        <v>tr|G7LE06|G7LE06_MEDTR</v>
      </c>
      <c r="D23812" t="s">
        <v>35129</v>
      </c>
      <c r="E23812">
        <v>60.24</v>
      </c>
      <c r="F23812">
        <v>244</v>
      </c>
      <c r="G23812">
        <v>97</v>
      </c>
      <c r="H23812">
        <v>10</v>
      </c>
      <c r="I23812">
        <v>1</v>
      </c>
      <c r="J23812">
        <v>702</v>
      </c>
      <c r="K23812">
        <v>1</v>
      </c>
      <c r="L23812">
        <v>21</v>
      </c>
      <c r="M23812">
        <v>261</v>
      </c>
      <c r="N23812" t="s">
        <v>18</v>
      </c>
      <c r="O23812" s="1">
        <v>1.30246E-66</v>
      </c>
      <c r="P23812">
        <v>659</v>
      </c>
    </row>
    <row r="23813" spans="1:16" x14ac:dyDescent="0.25">
      <c r="A23813" t="s">
        <v>35130</v>
      </c>
      <c r="B23813">
        <v>2655</v>
      </c>
      <c r="C23813" s="3" t="str">
        <f>HYPERLINK("http://www.uniprot.org/uniprot/G7JJW4","tr|G7JJW4|G7JJW4_MEDTR")</f>
        <v>tr|G7JJW4|G7JJW4_MEDTR</v>
      </c>
      <c r="D23813" t="s">
        <v>35131</v>
      </c>
      <c r="E23813">
        <v>87.57</v>
      </c>
      <c r="F23813">
        <v>861</v>
      </c>
      <c r="G23813">
        <v>107</v>
      </c>
      <c r="H23813">
        <v>6</v>
      </c>
      <c r="I23813">
        <v>1</v>
      </c>
      <c r="J23813">
        <v>2565</v>
      </c>
      <c r="K23813">
        <v>1</v>
      </c>
      <c r="L23813">
        <v>1</v>
      </c>
      <c r="M23813">
        <v>845</v>
      </c>
      <c r="N23813" t="s">
        <v>18</v>
      </c>
      <c r="O23813">
        <v>0</v>
      </c>
      <c r="P23813">
        <v>3815</v>
      </c>
    </row>
    <row r="23814" spans="1:16" x14ac:dyDescent="0.25">
      <c r="A23814" t="s">
        <v>35132</v>
      </c>
      <c r="B23814">
        <v>957</v>
      </c>
      <c r="C23814" s="3" t="str">
        <f>HYPERLINK("http://www.uniprot.org/uniprot/I3SN36","tr|I3SN36|I3SN36_MEDTR")</f>
        <v>tr|I3SN36|I3SN36_MEDTR</v>
      </c>
      <c r="D23814" t="s">
        <v>35133</v>
      </c>
      <c r="E23814">
        <v>91.5</v>
      </c>
      <c r="F23814">
        <v>318</v>
      </c>
      <c r="G23814">
        <v>27</v>
      </c>
      <c r="H23814">
        <v>0</v>
      </c>
      <c r="I23814">
        <v>1</v>
      </c>
      <c r="J23814">
        <v>954</v>
      </c>
      <c r="K23814">
        <v>1</v>
      </c>
      <c r="L23814">
        <v>1</v>
      </c>
      <c r="M23814">
        <v>317</v>
      </c>
      <c r="N23814" t="s">
        <v>18</v>
      </c>
      <c r="O23814" s="1">
        <v>8.09116E-157</v>
      </c>
      <c r="P23814">
        <v>1439</v>
      </c>
    </row>
    <row r="23815" spans="1:16" x14ac:dyDescent="0.25">
      <c r="A23815" t="s">
        <v>35134</v>
      </c>
      <c r="B23815">
        <v>690</v>
      </c>
      <c r="C23815" s="3" t="str">
        <f>HYPERLINK("http://www.uniprot.org/uniprot/G7JHN2","tr|G7JHN2|G7JHN2_MEDTR")</f>
        <v>tr|G7JHN2|G7JHN2_MEDTR</v>
      </c>
      <c r="D23815" t="s">
        <v>35135</v>
      </c>
      <c r="E23815">
        <v>90.74</v>
      </c>
      <c r="F23815">
        <v>227</v>
      </c>
      <c r="G23815">
        <v>21</v>
      </c>
      <c r="H23815">
        <v>0</v>
      </c>
      <c r="I23815">
        <v>4</v>
      </c>
      <c r="J23815">
        <v>684</v>
      </c>
      <c r="K23815">
        <v>1</v>
      </c>
      <c r="L23815">
        <v>5</v>
      </c>
      <c r="M23815">
        <v>231</v>
      </c>
      <c r="N23815" t="s">
        <v>18</v>
      </c>
      <c r="O23815" s="1">
        <v>5.7893000000000002E-114</v>
      </c>
      <c r="P23815">
        <v>1067</v>
      </c>
    </row>
    <row r="23816" spans="1:16" x14ac:dyDescent="0.25">
      <c r="A23816" t="s">
        <v>35136</v>
      </c>
      <c r="B23816">
        <v>288</v>
      </c>
      <c r="C23816" s="3" t="str">
        <f>HYPERLINK("http://www.uniprot.org/uniprot/G7LAN1","tr|G7LAN1|G7LAN1_MEDTR")</f>
        <v>tr|G7LAN1|G7LAN1_MEDTR</v>
      </c>
      <c r="D23816" t="s">
        <v>35137</v>
      </c>
      <c r="E23816">
        <v>92.77</v>
      </c>
      <c r="F23816">
        <v>83</v>
      </c>
      <c r="G23816">
        <v>6</v>
      </c>
      <c r="H23816">
        <v>0</v>
      </c>
      <c r="I23816">
        <v>28</v>
      </c>
      <c r="J23816">
        <v>276</v>
      </c>
      <c r="K23816">
        <v>1</v>
      </c>
      <c r="L23816">
        <v>51</v>
      </c>
      <c r="M23816">
        <v>133</v>
      </c>
      <c r="N23816" t="s">
        <v>18</v>
      </c>
      <c r="O23816" s="1">
        <v>1.5107399999999999E-38</v>
      </c>
      <c r="P23816">
        <v>414</v>
      </c>
    </row>
    <row r="23817" spans="1:16" x14ac:dyDescent="0.25">
      <c r="A23817" t="s">
        <v>35138</v>
      </c>
      <c r="B23817">
        <v>888</v>
      </c>
      <c r="C23817" s="3" t="str">
        <f>HYPERLINK("http://www.uniprot.org/uniprot/G7JXH5","tr|G7JXH5|G7JXH5_MEDTR")</f>
        <v>tr|G7JXH5|G7JXH5_MEDTR</v>
      </c>
      <c r="D23817" t="s">
        <v>35139</v>
      </c>
      <c r="E23817">
        <v>71.06</v>
      </c>
      <c r="F23817">
        <v>273</v>
      </c>
      <c r="G23817">
        <v>79</v>
      </c>
      <c r="H23817">
        <v>0</v>
      </c>
      <c r="I23817">
        <v>1</v>
      </c>
      <c r="J23817">
        <v>819</v>
      </c>
      <c r="K23817">
        <v>1</v>
      </c>
      <c r="L23817">
        <v>1</v>
      </c>
      <c r="M23817">
        <v>273</v>
      </c>
      <c r="N23817" t="s">
        <v>18</v>
      </c>
      <c r="O23817" s="1">
        <v>3.7107899999999999E-97</v>
      </c>
      <c r="P23817">
        <v>924</v>
      </c>
    </row>
    <row r="23818" spans="1:16" x14ac:dyDescent="0.25">
      <c r="A23818" t="s">
        <v>35140</v>
      </c>
      <c r="B23818">
        <v>684</v>
      </c>
      <c r="C23818" s="3" t="str">
        <f>HYPERLINK("http://www.uniprot.org/uniprot/I3SSG8","tr|I3SSG8|I3SSG8_MEDTR")</f>
        <v>tr|I3SSG8|I3SSG8_MEDTR</v>
      </c>
      <c r="D23818" t="s">
        <v>22</v>
      </c>
      <c r="E23818">
        <v>65.650000000000006</v>
      </c>
      <c r="F23818">
        <v>230</v>
      </c>
      <c r="G23818">
        <v>79</v>
      </c>
      <c r="H23818">
        <v>3</v>
      </c>
      <c r="I23818">
        <v>1</v>
      </c>
      <c r="J23818">
        <v>681</v>
      </c>
      <c r="K23818">
        <v>1</v>
      </c>
      <c r="L23818">
        <v>1</v>
      </c>
      <c r="M23818">
        <v>211</v>
      </c>
      <c r="N23818" t="s">
        <v>18</v>
      </c>
      <c r="O23818" s="1">
        <v>6.0265599999999996E-71</v>
      </c>
      <c r="P23818">
        <v>696</v>
      </c>
    </row>
    <row r="23819" spans="1:16" x14ac:dyDescent="0.25">
      <c r="A23819" t="s">
        <v>35141</v>
      </c>
      <c r="B23819">
        <v>1101</v>
      </c>
      <c r="C23819" s="3" t="str">
        <f>HYPERLINK("http://www.uniprot.org/uniprot/G7I2F3","tr|G7I2F3|G7I2F3_MEDTR")</f>
        <v>tr|G7I2F3|G7I2F3_MEDTR</v>
      </c>
      <c r="D23819" t="s">
        <v>257</v>
      </c>
      <c r="E23819">
        <v>40.31</v>
      </c>
      <c r="F23819">
        <v>258</v>
      </c>
      <c r="G23819">
        <v>154</v>
      </c>
      <c r="H23819">
        <v>3</v>
      </c>
      <c r="I23819">
        <v>328</v>
      </c>
      <c r="J23819">
        <v>1092</v>
      </c>
      <c r="K23819">
        <v>1</v>
      </c>
      <c r="L23819">
        <v>169</v>
      </c>
      <c r="M23819">
        <v>402</v>
      </c>
      <c r="N23819" t="s">
        <v>18</v>
      </c>
      <c r="O23819" s="1">
        <v>2.4920600000000001E-38</v>
      </c>
      <c r="P23819">
        <v>418</v>
      </c>
    </row>
    <row r="23820" spans="1:16" x14ac:dyDescent="0.25">
      <c r="A23820" t="s">
        <v>35142</v>
      </c>
      <c r="B23820">
        <v>1206</v>
      </c>
      <c r="C23820" s="3" t="str">
        <f>HYPERLINK("http://www.uniprot.org/uniprot/I1KJJ2","tr|I1KJJ2|I1KJJ2_SOYBN")</f>
        <v>tr|I1KJJ2|I1KJJ2_SOYBN</v>
      </c>
      <c r="D23820" t="s">
        <v>28</v>
      </c>
      <c r="E23820">
        <v>58.96</v>
      </c>
      <c r="F23820">
        <v>385</v>
      </c>
      <c r="G23820">
        <v>158</v>
      </c>
      <c r="H23820">
        <v>3</v>
      </c>
      <c r="I23820">
        <v>16</v>
      </c>
      <c r="J23820">
        <v>1161</v>
      </c>
      <c r="K23820">
        <v>1</v>
      </c>
      <c r="L23820">
        <v>4</v>
      </c>
      <c r="M23820">
        <v>382</v>
      </c>
      <c r="N23820" t="s">
        <v>18</v>
      </c>
      <c r="O23820" s="1">
        <v>1.2545400000000001E-118</v>
      </c>
      <c r="P23820">
        <v>1111</v>
      </c>
    </row>
    <row r="23821" spans="1:16" x14ac:dyDescent="0.25">
      <c r="A23821" t="s">
        <v>35143</v>
      </c>
      <c r="B23821">
        <v>1179</v>
      </c>
      <c r="C23821" s="3" t="str">
        <f>HYPERLINK("http://www.uniprot.org/uniprot/G7IZC4","tr|G7IZC4|G7IZC4_MEDTR")</f>
        <v>tr|G7IZC4|G7IZC4_MEDTR</v>
      </c>
      <c r="D23821" t="s">
        <v>3157</v>
      </c>
      <c r="E23821">
        <v>71.239999999999995</v>
      </c>
      <c r="F23821">
        <v>393</v>
      </c>
      <c r="G23821">
        <v>113</v>
      </c>
      <c r="H23821">
        <v>9</v>
      </c>
      <c r="I23821">
        <v>1</v>
      </c>
      <c r="J23821">
        <v>1152</v>
      </c>
      <c r="K23821">
        <v>1</v>
      </c>
      <c r="L23821">
        <v>1</v>
      </c>
      <c r="M23821">
        <v>378</v>
      </c>
      <c r="N23821" t="s">
        <v>18</v>
      </c>
      <c r="O23821" s="1">
        <v>9.5216399999999996E-140</v>
      </c>
      <c r="P23821">
        <v>1293</v>
      </c>
    </row>
    <row r="23822" spans="1:16" x14ac:dyDescent="0.25">
      <c r="A23822" t="s">
        <v>35144</v>
      </c>
      <c r="B23822">
        <v>1182</v>
      </c>
      <c r="C23822" s="3" t="str">
        <f>HYPERLINK("http://www.uniprot.org/uniprot/K4BQT5","tr|K4BQT5|K4BQT5_SOLLC")</f>
        <v>tr|K4BQT5|K4BQT5_SOLLC</v>
      </c>
      <c r="D23822" t="s">
        <v>863</v>
      </c>
      <c r="E23822">
        <v>50.25</v>
      </c>
      <c r="F23822">
        <v>199</v>
      </c>
      <c r="G23822">
        <v>99</v>
      </c>
      <c r="H23822">
        <v>10</v>
      </c>
      <c r="I23822">
        <v>595</v>
      </c>
      <c r="J23822">
        <v>1161</v>
      </c>
      <c r="K23822">
        <v>1</v>
      </c>
      <c r="L23822">
        <v>30</v>
      </c>
      <c r="M23822">
        <v>220</v>
      </c>
      <c r="N23822" t="s">
        <v>18</v>
      </c>
      <c r="O23822" s="1">
        <v>1.12473E-39</v>
      </c>
      <c r="P23822">
        <v>430</v>
      </c>
    </row>
    <row r="23823" spans="1:16" x14ac:dyDescent="0.25">
      <c r="A23823" t="s">
        <v>35145</v>
      </c>
      <c r="B23823">
        <v>714</v>
      </c>
      <c r="C23823" s="3" t="str">
        <f>HYPERLINK("http://www.uniprot.org/uniprot/I3SSF9","tr|I3SSF9|I3SSF9_MEDTR")</f>
        <v>tr|I3SSF9|I3SSF9_MEDTR</v>
      </c>
      <c r="D23823" t="s">
        <v>22</v>
      </c>
      <c r="E23823">
        <v>87.65</v>
      </c>
      <c r="F23823">
        <v>235</v>
      </c>
      <c r="G23823">
        <v>29</v>
      </c>
      <c r="H23823">
        <v>0</v>
      </c>
      <c r="I23823">
        <v>1</v>
      </c>
      <c r="J23823">
        <v>705</v>
      </c>
      <c r="K23823">
        <v>1</v>
      </c>
      <c r="L23823">
        <v>19</v>
      </c>
      <c r="M23823">
        <v>253</v>
      </c>
      <c r="N23823" t="s">
        <v>18</v>
      </c>
      <c r="O23823" s="1">
        <v>1.96142E-115</v>
      </c>
      <c r="P23823">
        <v>1080</v>
      </c>
    </row>
    <row r="23824" spans="1:16" x14ac:dyDescent="0.25">
      <c r="A23824" t="s">
        <v>35146</v>
      </c>
      <c r="B23824">
        <v>1686</v>
      </c>
      <c r="C23824" s="3" t="str">
        <f>HYPERLINK("http://www.uniprot.org/uniprot/I1MJG2","tr|I1MJG2|I1MJG2_SOYBN")</f>
        <v>tr|I1MJG2|I1MJG2_SOYBN</v>
      </c>
      <c r="D23824" t="s">
        <v>71</v>
      </c>
      <c r="E23824">
        <v>75.569999999999993</v>
      </c>
      <c r="F23824">
        <v>565</v>
      </c>
      <c r="G23824">
        <v>138</v>
      </c>
      <c r="H23824">
        <v>7</v>
      </c>
      <c r="I23824">
        <v>1</v>
      </c>
      <c r="J23824">
        <v>1674</v>
      </c>
      <c r="K23824">
        <v>1</v>
      </c>
      <c r="L23824">
        <v>1</v>
      </c>
      <c r="M23824">
        <v>558</v>
      </c>
      <c r="N23824" t="s">
        <v>18</v>
      </c>
      <c r="O23824">
        <v>0</v>
      </c>
      <c r="P23824">
        <v>2010</v>
      </c>
    </row>
    <row r="23825" spans="1:16" x14ac:dyDescent="0.25">
      <c r="A23825" t="s">
        <v>35147</v>
      </c>
      <c r="B23825">
        <v>1008</v>
      </c>
      <c r="C23825" s="3" t="str">
        <f>HYPERLINK("http://www.uniprot.org/uniprot/I1LZM9","tr|I1LZM9|I1LZM9_SOYBN")</f>
        <v>tr|I1LZM9|I1LZM9_SOYBN</v>
      </c>
      <c r="D23825" t="s">
        <v>28</v>
      </c>
      <c r="E23825">
        <v>55.17</v>
      </c>
      <c r="F23825">
        <v>145</v>
      </c>
      <c r="G23825">
        <v>65</v>
      </c>
      <c r="H23825">
        <v>0</v>
      </c>
      <c r="I23825">
        <v>568</v>
      </c>
      <c r="J23825">
        <v>1002</v>
      </c>
      <c r="K23825">
        <v>1</v>
      </c>
      <c r="L23825">
        <v>412</v>
      </c>
      <c r="M23825">
        <v>554</v>
      </c>
      <c r="N23825" t="s">
        <v>18</v>
      </c>
      <c r="O23825" s="1">
        <v>4.6711400000000001E-33</v>
      </c>
      <c r="P23825">
        <v>372</v>
      </c>
    </row>
    <row r="23826" spans="1:16" x14ac:dyDescent="0.25">
      <c r="A23826" t="s">
        <v>35148</v>
      </c>
      <c r="B23826">
        <v>804</v>
      </c>
      <c r="C23826" s="3" t="str">
        <f>HYPERLINK("http://www.uniprot.org/uniprot/I1JHU2","tr|I1JHU2|I1JHU2_SOYBN")</f>
        <v>tr|I1JHU2|I1JHU2_SOYBN</v>
      </c>
      <c r="D23826" t="s">
        <v>28</v>
      </c>
      <c r="E23826">
        <v>63.89</v>
      </c>
      <c r="F23826">
        <v>277</v>
      </c>
      <c r="G23826">
        <v>100</v>
      </c>
      <c r="H23826">
        <v>10</v>
      </c>
      <c r="I23826">
        <v>1</v>
      </c>
      <c r="J23826">
        <v>801</v>
      </c>
      <c r="K23826">
        <v>1</v>
      </c>
      <c r="L23826">
        <v>1</v>
      </c>
      <c r="M23826">
        <v>257</v>
      </c>
      <c r="N23826" t="s">
        <v>18</v>
      </c>
      <c r="O23826" s="1">
        <v>8.1330900000000005E-74</v>
      </c>
      <c r="P23826">
        <v>722</v>
      </c>
    </row>
    <row r="23827" spans="1:16" x14ac:dyDescent="0.25">
      <c r="A23827" t="s">
        <v>35149</v>
      </c>
      <c r="B23827">
        <v>1722</v>
      </c>
      <c r="C23827" s="3" t="str">
        <f>HYPERLINK("http://www.uniprot.org/uniprot/I1NCQ3","tr|I1NCQ3|I1NCQ3_SOYBN")</f>
        <v>tr|I1NCQ3|I1NCQ3_SOYBN</v>
      </c>
      <c r="D23827" t="s">
        <v>71</v>
      </c>
      <c r="E23827">
        <v>80.72</v>
      </c>
      <c r="F23827">
        <v>576</v>
      </c>
      <c r="G23827">
        <v>111</v>
      </c>
      <c r="H23827">
        <v>5</v>
      </c>
      <c r="I23827">
        <v>7</v>
      </c>
      <c r="J23827">
        <v>1719</v>
      </c>
      <c r="K23827">
        <v>1</v>
      </c>
      <c r="L23827">
        <v>27</v>
      </c>
      <c r="M23827">
        <v>602</v>
      </c>
      <c r="N23827" t="s">
        <v>18</v>
      </c>
      <c r="O23827">
        <v>0</v>
      </c>
      <c r="P23827">
        <v>2508</v>
      </c>
    </row>
    <row r="23828" spans="1:16" x14ac:dyDescent="0.25">
      <c r="A23828" t="s">
        <v>35150</v>
      </c>
      <c r="B23828">
        <v>1737</v>
      </c>
      <c r="C23828" s="3" t="str">
        <f>HYPERLINK("http://www.uniprot.org/uniprot/K7M039","tr|K7M039|K7M039_SOYBN")</f>
        <v>tr|K7M039|K7M039_SOYBN</v>
      </c>
      <c r="D23828" t="s">
        <v>28</v>
      </c>
      <c r="E23828">
        <v>39.159999999999997</v>
      </c>
      <c r="F23828">
        <v>554</v>
      </c>
      <c r="G23828">
        <v>337</v>
      </c>
      <c r="H23828">
        <v>9</v>
      </c>
      <c r="I23828">
        <v>73</v>
      </c>
      <c r="J23828">
        <v>1707</v>
      </c>
      <c r="K23828">
        <v>1</v>
      </c>
      <c r="L23828">
        <v>1</v>
      </c>
      <c r="M23828">
        <v>474</v>
      </c>
      <c r="N23828" t="s">
        <v>18</v>
      </c>
      <c r="O23828" s="1">
        <v>1.1874700000000001E-89</v>
      </c>
      <c r="P23828">
        <v>863</v>
      </c>
    </row>
    <row r="23829" spans="1:16" x14ac:dyDescent="0.25">
      <c r="A23829" t="s">
        <v>35151</v>
      </c>
      <c r="B23829">
        <v>1731</v>
      </c>
      <c r="C23829" s="3" t="str">
        <f>HYPERLINK("http://www.uniprot.org/uniprot/G7IDD3","tr|G7IDD3|G7IDD3_MEDTR")</f>
        <v>tr|G7IDD3|G7IDD3_MEDTR</v>
      </c>
      <c r="D23829" t="s">
        <v>35152</v>
      </c>
      <c r="E23829">
        <v>82.25</v>
      </c>
      <c r="F23829">
        <v>558</v>
      </c>
      <c r="G23829">
        <v>99</v>
      </c>
      <c r="H23829">
        <v>7</v>
      </c>
      <c r="I23829">
        <v>1</v>
      </c>
      <c r="J23829">
        <v>1653</v>
      </c>
      <c r="K23829">
        <v>1</v>
      </c>
      <c r="L23829">
        <v>1</v>
      </c>
      <c r="M23829">
        <v>556</v>
      </c>
      <c r="N23829" t="s">
        <v>18</v>
      </c>
      <c r="O23829">
        <v>0</v>
      </c>
      <c r="P23829">
        <v>2331</v>
      </c>
    </row>
    <row r="23830" spans="1:16" x14ac:dyDescent="0.25">
      <c r="A23830" t="s">
        <v>35153</v>
      </c>
      <c r="B23830">
        <v>1674</v>
      </c>
      <c r="C23830" s="3" t="str">
        <f>HYPERLINK("http://www.uniprot.org/uniprot/G7I4K0","tr|G7I4K0|G7I4K0_MEDTR")</f>
        <v>tr|G7I4K0|G7I4K0_MEDTR</v>
      </c>
      <c r="D23830" t="s">
        <v>35154</v>
      </c>
      <c r="E23830">
        <v>85.43</v>
      </c>
      <c r="F23830">
        <v>556</v>
      </c>
      <c r="G23830">
        <v>81</v>
      </c>
      <c r="H23830">
        <v>0</v>
      </c>
      <c r="I23830">
        <v>1</v>
      </c>
      <c r="J23830">
        <v>1668</v>
      </c>
      <c r="K23830">
        <v>1</v>
      </c>
      <c r="L23830">
        <v>39</v>
      </c>
      <c r="M23830">
        <v>594</v>
      </c>
      <c r="N23830" t="s">
        <v>18</v>
      </c>
      <c r="O23830">
        <v>0</v>
      </c>
      <c r="P23830">
        <v>2504</v>
      </c>
    </row>
    <row r="23831" spans="1:16" x14ac:dyDescent="0.25">
      <c r="A23831" t="s">
        <v>35155</v>
      </c>
      <c r="B23831">
        <v>2421</v>
      </c>
      <c r="C23831" s="3" t="str">
        <f>HYPERLINK("http://www.uniprot.org/uniprot/I1JPP3","tr|I1JPP3|I1JPP3_SOYBN")</f>
        <v>tr|I1JPP3|I1JPP3_SOYBN</v>
      </c>
      <c r="D23831" t="s">
        <v>28</v>
      </c>
      <c r="E23831">
        <v>92.32</v>
      </c>
      <c r="F23831">
        <v>808</v>
      </c>
      <c r="G23831">
        <v>62</v>
      </c>
      <c r="H23831">
        <v>2</v>
      </c>
      <c r="I23831">
        <v>1</v>
      </c>
      <c r="J23831">
        <v>2418</v>
      </c>
      <c r="K23831">
        <v>1</v>
      </c>
      <c r="L23831">
        <v>1</v>
      </c>
      <c r="M23831">
        <v>808</v>
      </c>
      <c r="N23831" t="s">
        <v>18</v>
      </c>
      <c r="O23831">
        <v>0</v>
      </c>
      <c r="P23831">
        <v>3813</v>
      </c>
    </row>
    <row r="23832" spans="1:16" x14ac:dyDescent="0.25">
      <c r="A23832" t="s">
        <v>35156</v>
      </c>
      <c r="B23832">
        <v>855</v>
      </c>
      <c r="C23832" s="3" t="str">
        <f>HYPERLINK("http://www.uniprot.org/uniprot/G7JBQ7","tr|G7JBQ7|G7JBQ7_MEDTR")</f>
        <v>tr|G7JBQ7|G7JBQ7_MEDTR</v>
      </c>
      <c r="D23832" t="s">
        <v>35157</v>
      </c>
      <c r="E23832">
        <v>85.26</v>
      </c>
      <c r="F23832">
        <v>224</v>
      </c>
      <c r="G23832">
        <v>33</v>
      </c>
      <c r="H23832">
        <v>3</v>
      </c>
      <c r="I23832">
        <v>190</v>
      </c>
      <c r="J23832">
        <v>852</v>
      </c>
      <c r="K23832">
        <v>1</v>
      </c>
      <c r="L23832">
        <v>70</v>
      </c>
      <c r="M23832">
        <v>293</v>
      </c>
      <c r="N23832" t="s">
        <v>18</v>
      </c>
      <c r="O23832" s="1">
        <v>2.1510899999999999E-107</v>
      </c>
      <c r="P23832">
        <v>1012</v>
      </c>
    </row>
    <row r="23833" spans="1:16" x14ac:dyDescent="0.25">
      <c r="A23833" t="s">
        <v>35158</v>
      </c>
      <c r="B23833">
        <v>672</v>
      </c>
      <c r="C23833" s="3" t="str">
        <f>HYPERLINK("http://www.uniprot.org/uniprot/Q8RVA9","tr|Q8RVA9|Q8RVA9_PEA")</f>
        <v>tr|Q8RVA9|Q8RVA9_PEA</v>
      </c>
      <c r="D23833" t="s">
        <v>35159</v>
      </c>
      <c r="E23833">
        <v>71.739999999999995</v>
      </c>
      <c r="F23833">
        <v>223</v>
      </c>
      <c r="G23833">
        <v>63</v>
      </c>
      <c r="H23833">
        <v>0</v>
      </c>
      <c r="I23833">
        <v>1</v>
      </c>
      <c r="J23833">
        <v>669</v>
      </c>
      <c r="K23833">
        <v>1</v>
      </c>
      <c r="L23833">
        <v>1</v>
      </c>
      <c r="M23833">
        <v>223</v>
      </c>
      <c r="N23833" t="s">
        <v>18</v>
      </c>
      <c r="O23833" s="1">
        <v>1.6136600000000001E-81</v>
      </c>
      <c r="P23833">
        <v>787</v>
      </c>
    </row>
    <row r="23834" spans="1:16" x14ac:dyDescent="0.25">
      <c r="A23834" t="s">
        <v>35160</v>
      </c>
      <c r="B23834">
        <v>1689</v>
      </c>
      <c r="C23834" s="3" t="str">
        <f>HYPERLINK("http://www.uniprot.org/uniprot/I1JWS5","tr|I1JWS5|I1JWS5_SOYBN")</f>
        <v>tr|I1JWS5|I1JWS5_SOYBN</v>
      </c>
      <c r="D23834" t="s">
        <v>71</v>
      </c>
      <c r="E23834">
        <v>78.260000000000005</v>
      </c>
      <c r="F23834">
        <v>520</v>
      </c>
      <c r="G23834">
        <v>113</v>
      </c>
      <c r="H23834">
        <v>2</v>
      </c>
      <c r="I23834">
        <v>73</v>
      </c>
      <c r="J23834">
        <v>1626</v>
      </c>
      <c r="K23834">
        <v>1</v>
      </c>
      <c r="L23834">
        <v>24</v>
      </c>
      <c r="M23834">
        <v>539</v>
      </c>
      <c r="N23834" t="s">
        <v>18</v>
      </c>
      <c r="O23834">
        <v>0</v>
      </c>
      <c r="P23834">
        <v>2076</v>
      </c>
    </row>
    <row r="23835" spans="1:16" x14ac:dyDescent="0.25">
      <c r="A23835" t="s">
        <v>35161</v>
      </c>
      <c r="B23835">
        <v>240</v>
      </c>
      <c r="C23835" s="3" t="str">
        <f>HYPERLINK("http://www.uniprot.org/uniprot/G7JV68","tr|G7JV68|G7JV68_MEDTR")</f>
        <v>tr|G7JV68|G7JV68_MEDTR</v>
      </c>
      <c r="D23835" t="s">
        <v>35162</v>
      </c>
      <c r="E23835">
        <v>54.09</v>
      </c>
      <c r="F23835">
        <v>61</v>
      </c>
      <c r="G23835">
        <v>28</v>
      </c>
      <c r="H23835">
        <v>0</v>
      </c>
      <c r="I23835">
        <v>1</v>
      </c>
      <c r="J23835">
        <v>183</v>
      </c>
      <c r="K23835">
        <v>1</v>
      </c>
      <c r="L23835">
        <v>1</v>
      </c>
      <c r="M23835">
        <v>61</v>
      </c>
      <c r="N23835" t="s">
        <v>18</v>
      </c>
      <c r="O23835" s="1">
        <v>3.3647999999999998E-9</v>
      </c>
      <c r="P23835">
        <v>161</v>
      </c>
    </row>
    <row r="23836" spans="1:16" x14ac:dyDescent="0.25">
      <c r="A23836" t="s">
        <v>35163</v>
      </c>
      <c r="B23836">
        <v>1374</v>
      </c>
      <c r="C23836" s="3" t="str">
        <f>HYPERLINK("http://www.uniprot.org/uniprot/G7LE09","tr|G7LE09|G7LE09_MEDTR")</f>
        <v>tr|G7LE09|G7LE09_MEDTR</v>
      </c>
      <c r="D23836" t="s">
        <v>35164</v>
      </c>
      <c r="E23836">
        <v>81.05</v>
      </c>
      <c r="F23836">
        <v>438</v>
      </c>
      <c r="G23836">
        <v>83</v>
      </c>
      <c r="H23836">
        <v>0</v>
      </c>
      <c r="I23836">
        <v>1</v>
      </c>
      <c r="J23836">
        <v>1314</v>
      </c>
      <c r="K23836">
        <v>1</v>
      </c>
      <c r="L23836">
        <v>1</v>
      </c>
      <c r="M23836">
        <v>432</v>
      </c>
      <c r="N23836" t="s">
        <v>18</v>
      </c>
      <c r="O23836">
        <v>0</v>
      </c>
      <c r="P23836">
        <v>1877</v>
      </c>
    </row>
    <row r="23837" spans="1:16" x14ac:dyDescent="0.25">
      <c r="A23837" t="s">
        <v>35165</v>
      </c>
      <c r="B23837">
        <v>2199</v>
      </c>
      <c r="C23837" s="3" t="str">
        <f>HYPERLINK("http://www.uniprot.org/uniprot/Q2PEQ1","tr|Q2PEQ1|Q2PEQ1_TRIPR")</f>
        <v>tr|Q2PEQ1|Q2PEQ1_TRIPR</v>
      </c>
      <c r="D23837" t="s">
        <v>35166</v>
      </c>
      <c r="E23837">
        <v>80.97</v>
      </c>
      <c r="F23837">
        <v>736</v>
      </c>
      <c r="G23837">
        <v>140</v>
      </c>
      <c r="H23837">
        <v>4</v>
      </c>
      <c r="I23837">
        <v>1</v>
      </c>
      <c r="J23837">
        <v>2196</v>
      </c>
      <c r="K23837">
        <v>1</v>
      </c>
      <c r="L23837">
        <v>1</v>
      </c>
      <c r="M23837">
        <v>729</v>
      </c>
      <c r="N23837" t="s">
        <v>18</v>
      </c>
      <c r="O23837">
        <v>0</v>
      </c>
      <c r="P23837">
        <v>3033</v>
      </c>
    </row>
    <row r="23838" spans="1:16" x14ac:dyDescent="0.25">
      <c r="A23838" t="s">
        <v>35167</v>
      </c>
      <c r="B23838">
        <v>1530</v>
      </c>
      <c r="C23838" s="3" t="str">
        <f>HYPERLINK("http://www.uniprot.org/uniprot/G7JLT3","tr|G7JLT3|G7JLT3_MEDTR")</f>
        <v>tr|G7JLT3|G7JLT3_MEDTR</v>
      </c>
      <c r="D23838" t="s">
        <v>35168</v>
      </c>
      <c r="E23838">
        <v>72.02</v>
      </c>
      <c r="F23838">
        <v>479</v>
      </c>
      <c r="G23838">
        <v>134</v>
      </c>
      <c r="H23838">
        <v>0</v>
      </c>
      <c r="I23838">
        <v>1</v>
      </c>
      <c r="J23838">
        <v>1437</v>
      </c>
      <c r="K23838">
        <v>1</v>
      </c>
      <c r="L23838">
        <v>1</v>
      </c>
      <c r="M23838">
        <v>479</v>
      </c>
      <c r="N23838" t="s">
        <v>18</v>
      </c>
      <c r="O23838">
        <v>0</v>
      </c>
      <c r="P23838">
        <v>1900</v>
      </c>
    </row>
    <row r="23839" spans="1:16" x14ac:dyDescent="0.25">
      <c r="A23839" t="s">
        <v>35169</v>
      </c>
      <c r="B23839">
        <v>1545</v>
      </c>
      <c r="C23839" s="3" t="str">
        <f>HYPERLINK("http://www.uniprot.org/uniprot/G7JT08","tr|G7JT08|G7JT08_MEDTR")</f>
        <v>tr|G7JT08|G7JT08_MEDTR</v>
      </c>
      <c r="D23839" t="s">
        <v>35170</v>
      </c>
      <c r="E23839">
        <v>60.65</v>
      </c>
      <c r="F23839">
        <v>582</v>
      </c>
      <c r="G23839">
        <v>229</v>
      </c>
      <c r="H23839">
        <v>70</v>
      </c>
      <c r="I23839">
        <v>1</v>
      </c>
      <c r="J23839">
        <v>1536</v>
      </c>
      <c r="K23839">
        <v>1</v>
      </c>
      <c r="L23839">
        <v>1</v>
      </c>
      <c r="M23839">
        <v>581</v>
      </c>
      <c r="N23839" t="s">
        <v>18</v>
      </c>
      <c r="O23839" s="1">
        <v>2.2123199999999998E-177</v>
      </c>
      <c r="P23839">
        <v>1619</v>
      </c>
    </row>
    <row r="23840" spans="1:16" x14ac:dyDescent="0.25">
      <c r="A23840" t="s">
        <v>35171</v>
      </c>
      <c r="B23840">
        <v>690</v>
      </c>
      <c r="C23840" s="3" t="str">
        <f>HYPERLINK("http://www.uniprot.org/uniprot/I1MV56","tr|I1MV56|I1MV56_SOYBN")</f>
        <v>tr|I1MV56|I1MV56_SOYBN</v>
      </c>
      <c r="D23840" t="s">
        <v>117</v>
      </c>
      <c r="E23840">
        <v>85.58</v>
      </c>
      <c r="F23840">
        <v>229</v>
      </c>
      <c r="G23840">
        <v>33</v>
      </c>
      <c r="H23840">
        <v>0</v>
      </c>
      <c r="I23840">
        <v>1</v>
      </c>
      <c r="J23840">
        <v>687</v>
      </c>
      <c r="K23840">
        <v>1</v>
      </c>
      <c r="L23840">
        <v>86</v>
      </c>
      <c r="M23840">
        <v>314</v>
      </c>
      <c r="N23840" t="s">
        <v>18</v>
      </c>
      <c r="O23840" s="1">
        <v>8.3791400000000003E-105</v>
      </c>
      <c r="P23840">
        <v>988</v>
      </c>
    </row>
    <row r="23841" spans="1:16" x14ac:dyDescent="0.25">
      <c r="A23841" t="s">
        <v>35172</v>
      </c>
      <c r="B23841">
        <v>1179</v>
      </c>
      <c r="C23841" s="3" t="str">
        <f>HYPERLINK("http://www.uniprot.org/uniprot/G7LAQ6","tr|G7LAQ6|G7LAQ6_MEDTR")</f>
        <v>tr|G7LAQ6|G7LAQ6_MEDTR</v>
      </c>
      <c r="D23841" t="s">
        <v>35173</v>
      </c>
      <c r="E23841">
        <v>89.84</v>
      </c>
      <c r="F23841">
        <v>325</v>
      </c>
      <c r="G23841">
        <v>33</v>
      </c>
      <c r="H23841">
        <v>9</v>
      </c>
      <c r="I23841">
        <v>94</v>
      </c>
      <c r="J23841">
        <v>1041</v>
      </c>
      <c r="K23841">
        <v>1</v>
      </c>
      <c r="L23841">
        <v>30</v>
      </c>
      <c r="M23841">
        <v>353</v>
      </c>
      <c r="N23841" t="s">
        <v>18</v>
      </c>
      <c r="O23841" s="1">
        <v>4.2346099999999998E-172</v>
      </c>
      <c r="P23841">
        <v>1572</v>
      </c>
    </row>
    <row r="23842" spans="1:16" x14ac:dyDescent="0.25">
      <c r="A23842" t="s">
        <v>35174</v>
      </c>
      <c r="B23842">
        <v>933</v>
      </c>
      <c r="C23842" s="3" t="str">
        <f>HYPERLINK("http://www.uniprot.org/uniprot/G7JXH4","tr|G7JXH4|G7JXH4_MEDTR")</f>
        <v>tr|G7JXH4|G7JXH4_MEDTR</v>
      </c>
      <c r="D23842" t="s">
        <v>35175</v>
      </c>
      <c r="E23842">
        <v>72.2</v>
      </c>
      <c r="F23842">
        <v>313</v>
      </c>
      <c r="G23842">
        <v>87</v>
      </c>
      <c r="H23842">
        <v>4</v>
      </c>
      <c r="I23842">
        <v>1</v>
      </c>
      <c r="J23842">
        <v>927</v>
      </c>
      <c r="K23842">
        <v>1</v>
      </c>
      <c r="L23842">
        <v>50</v>
      </c>
      <c r="M23842">
        <v>361</v>
      </c>
      <c r="N23842" t="s">
        <v>18</v>
      </c>
      <c r="O23842" s="1">
        <v>2.0502900000000001E-125</v>
      </c>
      <c r="P23842">
        <v>1168</v>
      </c>
    </row>
    <row r="23843" spans="1:16" x14ac:dyDescent="0.25">
      <c r="A23843" t="s">
        <v>35176</v>
      </c>
      <c r="B23843">
        <v>1722</v>
      </c>
      <c r="C23843" s="3" t="str">
        <f>HYPERLINK("http://www.uniprot.org/uniprot/G7L917","tr|G7L917|G7L917_MEDTR")</f>
        <v>tr|G7L917|G7L917_MEDTR</v>
      </c>
      <c r="D23843" t="s">
        <v>35177</v>
      </c>
      <c r="E23843">
        <v>81.13</v>
      </c>
      <c r="F23843">
        <v>583</v>
      </c>
      <c r="G23843">
        <v>110</v>
      </c>
      <c r="H23843">
        <v>10</v>
      </c>
      <c r="I23843">
        <v>1</v>
      </c>
      <c r="J23843">
        <v>1719</v>
      </c>
      <c r="K23843">
        <v>1</v>
      </c>
      <c r="L23843">
        <v>1</v>
      </c>
      <c r="M23843">
        <v>578</v>
      </c>
      <c r="N23843" t="s">
        <v>18</v>
      </c>
      <c r="O23843">
        <v>0</v>
      </c>
      <c r="P23843">
        <v>2344</v>
      </c>
    </row>
    <row r="23844" spans="1:16" x14ac:dyDescent="0.25">
      <c r="A23844" t="s">
        <v>35178</v>
      </c>
      <c r="B23844">
        <v>750</v>
      </c>
      <c r="C23844" s="3" t="str">
        <f>HYPERLINK("http://www.uniprot.org/uniprot/I1JGA3","tr|I1JGA3|I1JGA3_SOYBN")</f>
        <v>tr|I1JGA3|I1JGA3_SOYBN</v>
      </c>
      <c r="D23844" t="s">
        <v>99</v>
      </c>
      <c r="E23844">
        <v>76.61</v>
      </c>
      <c r="F23844">
        <v>248</v>
      </c>
      <c r="G23844">
        <v>58</v>
      </c>
      <c r="H23844">
        <v>0</v>
      </c>
      <c r="I23844">
        <v>1</v>
      </c>
      <c r="J23844">
        <v>744</v>
      </c>
      <c r="K23844">
        <v>1</v>
      </c>
      <c r="L23844">
        <v>1</v>
      </c>
      <c r="M23844">
        <v>246</v>
      </c>
      <c r="N23844" t="s">
        <v>18</v>
      </c>
      <c r="O23844" s="1">
        <v>4.1143799999999998E-98</v>
      </c>
      <c r="P23844">
        <v>931</v>
      </c>
    </row>
    <row r="23845" spans="1:16" x14ac:dyDescent="0.25">
      <c r="A23845" t="s">
        <v>35179</v>
      </c>
      <c r="B23845">
        <v>849</v>
      </c>
      <c r="C23845" s="3" t="str">
        <f>HYPERLINK("http://www.uniprot.org/uniprot/K7MNX2","tr|K7MNX2|K7MNX2_SOYBN")</f>
        <v>tr|K7MNX2|K7MNX2_SOYBN</v>
      </c>
      <c r="D23845" t="s">
        <v>28</v>
      </c>
      <c r="E23845">
        <v>25.45</v>
      </c>
      <c r="F23845">
        <v>220</v>
      </c>
      <c r="G23845">
        <v>164</v>
      </c>
      <c r="H23845">
        <v>27</v>
      </c>
      <c r="I23845">
        <v>250</v>
      </c>
      <c r="J23845">
        <v>828</v>
      </c>
      <c r="K23845">
        <v>1</v>
      </c>
      <c r="L23845">
        <v>228</v>
      </c>
      <c r="M23845">
        <v>447</v>
      </c>
      <c r="N23845" t="s">
        <v>18</v>
      </c>
      <c r="O23845" s="1">
        <v>6.3440700000000006E-11</v>
      </c>
      <c r="P23845">
        <v>180</v>
      </c>
    </row>
    <row r="23846" spans="1:16" x14ac:dyDescent="0.25">
      <c r="A23846" t="s">
        <v>35180</v>
      </c>
      <c r="B23846">
        <v>570</v>
      </c>
      <c r="C23846" s="3" t="str">
        <f>HYPERLINK("http://www.uniprot.org/uniprot/I3SSW8","tr|I3SSW8|I3SSW8_MEDTR")</f>
        <v>tr|I3SSW8|I3SSW8_MEDTR</v>
      </c>
      <c r="D23846" t="s">
        <v>22</v>
      </c>
      <c r="E23846">
        <v>80.48</v>
      </c>
      <c r="F23846">
        <v>123</v>
      </c>
      <c r="G23846">
        <v>24</v>
      </c>
      <c r="H23846">
        <v>0</v>
      </c>
      <c r="I23846">
        <v>1</v>
      </c>
      <c r="J23846">
        <v>369</v>
      </c>
      <c r="K23846">
        <v>1</v>
      </c>
      <c r="L23846">
        <v>1</v>
      </c>
      <c r="M23846">
        <v>123</v>
      </c>
      <c r="N23846" t="s">
        <v>18</v>
      </c>
      <c r="O23846" s="1">
        <v>1.4580700000000001E-51</v>
      </c>
      <c r="P23846">
        <v>527</v>
      </c>
    </row>
    <row r="23847" spans="1:16" x14ac:dyDescent="0.25">
      <c r="A23847" t="s">
        <v>35181</v>
      </c>
      <c r="B23847">
        <v>966</v>
      </c>
      <c r="C23847" s="3" t="str">
        <f>HYPERLINK("http://www.uniprot.org/uniprot/A5B592","tr|A5B592|A5B592_VITVI")</f>
        <v>tr|A5B592|A5B592_VITVI</v>
      </c>
      <c r="D23847" t="s">
        <v>250</v>
      </c>
      <c r="E23847">
        <v>29.72</v>
      </c>
      <c r="F23847">
        <v>323</v>
      </c>
      <c r="G23847">
        <v>227</v>
      </c>
      <c r="H23847">
        <v>11</v>
      </c>
      <c r="I23847">
        <v>1</v>
      </c>
      <c r="J23847">
        <v>936</v>
      </c>
      <c r="K23847">
        <v>1</v>
      </c>
      <c r="L23847">
        <v>1094</v>
      </c>
      <c r="M23847">
        <v>1408</v>
      </c>
      <c r="N23847" t="s">
        <v>18</v>
      </c>
      <c r="O23847" s="1">
        <v>1.3178099999999999E-29</v>
      </c>
      <c r="P23847">
        <v>342</v>
      </c>
    </row>
    <row r="23848" spans="1:16" x14ac:dyDescent="0.25">
      <c r="A23848" t="s">
        <v>35182</v>
      </c>
      <c r="B23848">
        <v>987</v>
      </c>
      <c r="C23848" s="3" t="str">
        <f>HYPERLINK("http://www.uniprot.org/uniprot/G7IHV2","tr|G7IHV2|G7IHV2_MEDTR")</f>
        <v>tr|G7IHV2|G7IHV2_MEDTR</v>
      </c>
      <c r="D23848" t="s">
        <v>35183</v>
      </c>
      <c r="E23848">
        <v>93.61</v>
      </c>
      <c r="F23848">
        <v>329</v>
      </c>
      <c r="G23848">
        <v>21</v>
      </c>
      <c r="H23848">
        <v>1</v>
      </c>
      <c r="I23848">
        <v>1</v>
      </c>
      <c r="J23848">
        <v>984</v>
      </c>
      <c r="K23848">
        <v>1</v>
      </c>
      <c r="L23848">
        <v>1</v>
      </c>
      <c r="M23848">
        <v>329</v>
      </c>
      <c r="N23848" t="s">
        <v>18</v>
      </c>
      <c r="O23848" s="1">
        <v>1.7559700000000001E-170</v>
      </c>
      <c r="P23848">
        <v>1557</v>
      </c>
    </row>
    <row r="23849" spans="1:16" x14ac:dyDescent="0.25">
      <c r="A23849" t="s">
        <v>35184</v>
      </c>
      <c r="B23849">
        <v>3261</v>
      </c>
      <c r="C23849" s="3" t="str">
        <f>HYPERLINK("http://www.uniprot.org/uniprot/G7IU52","tr|G7IU52|G7IU52_MEDTR")</f>
        <v>tr|G7IU52|G7IU52_MEDTR</v>
      </c>
      <c r="D23849" t="s">
        <v>35185</v>
      </c>
      <c r="E23849">
        <v>78.13</v>
      </c>
      <c r="F23849">
        <v>375</v>
      </c>
      <c r="G23849">
        <v>82</v>
      </c>
      <c r="H23849">
        <v>0</v>
      </c>
      <c r="I23849">
        <v>43</v>
      </c>
      <c r="J23849">
        <v>1167</v>
      </c>
      <c r="K23849">
        <v>1</v>
      </c>
      <c r="L23849">
        <v>15</v>
      </c>
      <c r="M23849">
        <v>386</v>
      </c>
      <c r="N23849" t="s">
        <v>18</v>
      </c>
      <c r="O23849" s="1">
        <v>2.4363199999999999E-161</v>
      </c>
      <c r="P23849">
        <v>1484</v>
      </c>
    </row>
    <row r="23850" spans="1:16" x14ac:dyDescent="0.25">
      <c r="A23850" t="s">
        <v>35186</v>
      </c>
      <c r="B23850">
        <v>639</v>
      </c>
      <c r="C23850" s="3" t="str">
        <f>HYPERLINK("http://www.uniprot.org/uniprot/G7KFX1","tr|G7KFX1|G7KFX1_MEDTR")</f>
        <v>tr|G7KFX1|G7KFX1_MEDTR</v>
      </c>
      <c r="D23850" t="s">
        <v>35187</v>
      </c>
      <c r="E23850">
        <v>66.12</v>
      </c>
      <c r="F23850">
        <v>183</v>
      </c>
      <c r="G23850">
        <v>62</v>
      </c>
      <c r="H23850">
        <v>0</v>
      </c>
      <c r="I23850">
        <v>88</v>
      </c>
      <c r="J23850">
        <v>636</v>
      </c>
      <c r="K23850">
        <v>1</v>
      </c>
      <c r="L23850">
        <v>20</v>
      </c>
      <c r="M23850">
        <v>202</v>
      </c>
      <c r="N23850" t="s">
        <v>18</v>
      </c>
      <c r="O23850" s="1">
        <v>7.1442299999999996E-57</v>
      </c>
      <c r="P23850">
        <v>574</v>
      </c>
    </row>
    <row r="23851" spans="1:16" x14ac:dyDescent="0.25">
      <c r="A23851" t="s">
        <v>35188</v>
      </c>
      <c r="B23851">
        <v>1353</v>
      </c>
      <c r="C23851" s="3" t="str">
        <f>HYPERLINK("http://www.uniprot.org/uniprot/G7JNE5","tr|G7JNE5|G7JNE5_MEDTR")</f>
        <v>tr|G7JNE5|G7JNE5_MEDTR</v>
      </c>
      <c r="D23851" t="s">
        <v>10074</v>
      </c>
      <c r="E23851">
        <v>75.510000000000005</v>
      </c>
      <c r="F23851">
        <v>441</v>
      </c>
      <c r="G23851">
        <v>108</v>
      </c>
      <c r="H23851">
        <v>0</v>
      </c>
      <c r="I23851">
        <v>4</v>
      </c>
      <c r="J23851">
        <v>1326</v>
      </c>
      <c r="K23851">
        <v>1</v>
      </c>
      <c r="L23851">
        <v>387</v>
      </c>
      <c r="M23851">
        <v>825</v>
      </c>
      <c r="N23851" t="s">
        <v>18</v>
      </c>
      <c r="O23851">
        <v>0</v>
      </c>
      <c r="P23851">
        <v>1835</v>
      </c>
    </row>
    <row r="23852" spans="1:16" x14ac:dyDescent="0.25">
      <c r="A23852" t="s">
        <v>35189</v>
      </c>
      <c r="B23852">
        <v>2052</v>
      </c>
      <c r="C23852" s="3" t="str">
        <f>HYPERLINK("http://www.uniprot.org/uniprot/G7L534","tr|G7L534|G7L534_MEDTR")</f>
        <v>tr|G7L534|G7L534_MEDTR</v>
      </c>
      <c r="D23852" t="s">
        <v>35190</v>
      </c>
      <c r="E23852">
        <v>78.83</v>
      </c>
      <c r="F23852">
        <v>685</v>
      </c>
      <c r="G23852">
        <v>145</v>
      </c>
      <c r="H23852">
        <v>2</v>
      </c>
      <c r="I23852">
        <v>1</v>
      </c>
      <c r="J23852">
        <v>2049</v>
      </c>
      <c r="K23852">
        <v>1</v>
      </c>
      <c r="L23852">
        <v>85</v>
      </c>
      <c r="M23852">
        <v>765</v>
      </c>
      <c r="N23852" t="s">
        <v>18</v>
      </c>
      <c r="O23852">
        <v>0</v>
      </c>
      <c r="P23852">
        <v>2810</v>
      </c>
    </row>
    <row r="23853" spans="1:16" x14ac:dyDescent="0.25">
      <c r="A23853" t="s">
        <v>35191</v>
      </c>
      <c r="B23853">
        <v>711</v>
      </c>
      <c r="C23853" s="3" t="str">
        <f>HYPERLINK("http://www.uniprot.org/uniprot/I1NA39","tr|I1NA39|I1NA39_SOYBN")</f>
        <v>tr|I1NA39|I1NA39_SOYBN</v>
      </c>
      <c r="D23853" t="s">
        <v>28</v>
      </c>
      <c r="E23853">
        <v>68.77</v>
      </c>
      <c r="F23853">
        <v>237</v>
      </c>
      <c r="G23853">
        <v>74</v>
      </c>
      <c r="H23853">
        <v>1</v>
      </c>
      <c r="I23853">
        <v>1</v>
      </c>
      <c r="J23853">
        <v>708</v>
      </c>
      <c r="K23853">
        <v>1</v>
      </c>
      <c r="L23853">
        <v>1</v>
      </c>
      <c r="M23853">
        <v>236</v>
      </c>
      <c r="N23853" t="s">
        <v>18</v>
      </c>
      <c r="O23853" s="1">
        <v>1.0364999999999999E-92</v>
      </c>
      <c r="P23853">
        <v>884</v>
      </c>
    </row>
    <row r="23854" spans="1:16" x14ac:dyDescent="0.25">
      <c r="A23854" t="s">
        <v>35192</v>
      </c>
      <c r="B23854">
        <v>816</v>
      </c>
      <c r="C23854" s="3" t="str">
        <f>HYPERLINK("http://www.uniprot.org/uniprot/G7K4L8","tr|G7K4L8|G7K4L8_MEDTR")</f>
        <v>tr|G7K4L8|G7K4L8_MEDTR</v>
      </c>
      <c r="D23854" t="s">
        <v>1665</v>
      </c>
      <c r="E23854">
        <v>36.17</v>
      </c>
      <c r="F23854">
        <v>188</v>
      </c>
      <c r="G23854">
        <v>120</v>
      </c>
      <c r="H23854">
        <v>20</v>
      </c>
      <c r="I23854">
        <v>1</v>
      </c>
      <c r="J23854">
        <v>504</v>
      </c>
      <c r="K23854">
        <v>1</v>
      </c>
      <c r="L23854">
        <v>1</v>
      </c>
      <c r="M23854">
        <v>188</v>
      </c>
      <c r="N23854" t="s">
        <v>18</v>
      </c>
      <c r="O23854" s="1">
        <v>6.1135300000000002E-16</v>
      </c>
      <c r="P23854">
        <v>223</v>
      </c>
    </row>
    <row r="23855" spans="1:16" x14ac:dyDescent="0.25">
      <c r="A23855" t="s">
        <v>35193</v>
      </c>
      <c r="B23855">
        <v>927</v>
      </c>
      <c r="C23855" s="3" t="str">
        <f>HYPERLINK("http://www.uniprot.org/uniprot/G7IDD7","tr|G7IDD7|G7IDD7_MEDTR")</f>
        <v>tr|G7IDD7|G7IDD7_MEDTR</v>
      </c>
      <c r="D23855" t="s">
        <v>35194</v>
      </c>
      <c r="E23855">
        <v>95.85</v>
      </c>
      <c r="F23855">
        <v>241</v>
      </c>
      <c r="G23855">
        <v>10</v>
      </c>
      <c r="H23855">
        <v>0</v>
      </c>
      <c r="I23855">
        <v>202</v>
      </c>
      <c r="J23855">
        <v>924</v>
      </c>
      <c r="K23855">
        <v>1</v>
      </c>
      <c r="L23855">
        <v>73</v>
      </c>
      <c r="M23855">
        <v>313</v>
      </c>
      <c r="N23855" t="s">
        <v>18</v>
      </c>
      <c r="O23855" s="1">
        <v>1.35554E-129</v>
      </c>
      <c r="P23855">
        <v>1204</v>
      </c>
    </row>
    <row r="23856" spans="1:16" x14ac:dyDescent="0.25">
      <c r="A23856" t="s">
        <v>35195</v>
      </c>
      <c r="B23856">
        <v>1173</v>
      </c>
      <c r="C23856" s="3" t="str">
        <f>HYPERLINK("http://www.uniprot.org/uniprot/G7I4J2","tr|G7I4J2|G7I4J2_MEDTR")</f>
        <v>tr|G7I4J2|G7I4J2_MEDTR</v>
      </c>
      <c r="D23856" t="s">
        <v>35196</v>
      </c>
      <c r="E23856">
        <v>73.819999999999993</v>
      </c>
      <c r="F23856">
        <v>405</v>
      </c>
      <c r="G23856">
        <v>106</v>
      </c>
      <c r="H23856">
        <v>36</v>
      </c>
      <c r="I23856">
        <v>64</v>
      </c>
      <c r="J23856">
        <v>1170</v>
      </c>
      <c r="K23856">
        <v>1</v>
      </c>
      <c r="L23856">
        <v>29</v>
      </c>
      <c r="M23856">
        <v>433</v>
      </c>
      <c r="N23856" t="s">
        <v>18</v>
      </c>
      <c r="O23856" s="1">
        <v>5.9330799999999996E-166</v>
      </c>
      <c r="P23856">
        <v>1519</v>
      </c>
    </row>
    <row r="23857" spans="1:16" x14ac:dyDescent="0.25">
      <c r="A23857" t="s">
        <v>35197</v>
      </c>
      <c r="B23857">
        <v>321</v>
      </c>
      <c r="C23857" s="3" t="str">
        <f>HYPERLINK("http://www.uniprot.org/uniprot/I3SW37","tr|I3SW37|I3SW37_MEDTR")</f>
        <v>tr|I3SW37|I3SW37_MEDTR</v>
      </c>
      <c r="D23857" t="s">
        <v>386</v>
      </c>
      <c r="E23857">
        <v>86.66</v>
      </c>
      <c r="F23857">
        <v>90</v>
      </c>
      <c r="G23857">
        <v>12</v>
      </c>
      <c r="H23857">
        <v>0</v>
      </c>
      <c r="I23857">
        <v>49</v>
      </c>
      <c r="J23857">
        <v>318</v>
      </c>
      <c r="K23857">
        <v>1</v>
      </c>
      <c r="L23857">
        <v>17</v>
      </c>
      <c r="M23857">
        <v>106</v>
      </c>
      <c r="N23857" t="s">
        <v>18</v>
      </c>
      <c r="O23857" s="1">
        <v>4.3582499999999999E-38</v>
      </c>
      <c r="P23857">
        <v>410</v>
      </c>
    </row>
    <row r="23858" spans="1:16" x14ac:dyDescent="0.25">
      <c r="A23858" t="s">
        <v>35198</v>
      </c>
      <c r="B23858">
        <v>5928</v>
      </c>
      <c r="C23858" s="3" t="str">
        <f>HYPERLINK("http://www.uniprot.org/uniprot/G7JBR1","tr|G7JBR1|G7JBR1_MEDTR")</f>
        <v>tr|G7JBR1|G7JBR1_MEDTR</v>
      </c>
      <c r="D23858" t="s">
        <v>35199</v>
      </c>
      <c r="E23858">
        <v>74.709999999999994</v>
      </c>
      <c r="F23858">
        <v>1748</v>
      </c>
      <c r="G23858">
        <v>442</v>
      </c>
      <c r="H23858">
        <v>50</v>
      </c>
      <c r="I23858">
        <v>1</v>
      </c>
      <c r="J23858">
        <v>5094</v>
      </c>
      <c r="K23858">
        <v>1</v>
      </c>
      <c r="L23858">
        <v>1</v>
      </c>
      <c r="M23858">
        <v>1696</v>
      </c>
      <c r="N23858" t="s">
        <v>18</v>
      </c>
      <c r="O23858">
        <v>0</v>
      </c>
      <c r="P23858">
        <v>6606</v>
      </c>
    </row>
    <row r="23859" spans="1:16" x14ac:dyDescent="0.25">
      <c r="A23859" t="s">
        <v>35200</v>
      </c>
      <c r="B23859">
        <v>594</v>
      </c>
      <c r="C23859" s="3" t="str">
        <f>HYPERLINK("http://www.uniprot.org/uniprot/I1JX19","tr|I1JX19|I1JX19_SOYBN")</f>
        <v>tr|I1JX19|I1JX19_SOYBN</v>
      </c>
      <c r="D23859" t="s">
        <v>28</v>
      </c>
      <c r="E23859">
        <v>82.92</v>
      </c>
      <c r="F23859">
        <v>164</v>
      </c>
      <c r="G23859">
        <v>28</v>
      </c>
      <c r="H23859">
        <v>5</v>
      </c>
      <c r="I23859">
        <v>1</v>
      </c>
      <c r="J23859">
        <v>477</v>
      </c>
      <c r="K23859">
        <v>1</v>
      </c>
      <c r="L23859">
        <v>1</v>
      </c>
      <c r="M23859">
        <v>163</v>
      </c>
      <c r="N23859" t="s">
        <v>18</v>
      </c>
      <c r="O23859" s="1">
        <v>1.1709600000000001E-65</v>
      </c>
      <c r="P23859">
        <v>649</v>
      </c>
    </row>
    <row r="23860" spans="1:16" x14ac:dyDescent="0.25">
      <c r="A23860" t="s">
        <v>35201</v>
      </c>
      <c r="B23860">
        <v>678</v>
      </c>
      <c r="C23860" s="3" t="str">
        <f>HYPERLINK("http://www.uniprot.org/uniprot/I1KCV4","tr|I1KCV4|I1KCV4_SOYBN")</f>
        <v>tr|I1KCV4|I1KCV4_SOYBN</v>
      </c>
      <c r="D23860" t="s">
        <v>28</v>
      </c>
      <c r="E23860">
        <v>85.09</v>
      </c>
      <c r="F23860">
        <v>208</v>
      </c>
      <c r="G23860">
        <v>31</v>
      </c>
      <c r="H23860">
        <v>0</v>
      </c>
      <c r="I23860">
        <v>1</v>
      </c>
      <c r="J23860">
        <v>624</v>
      </c>
      <c r="K23860">
        <v>1</v>
      </c>
      <c r="L23860">
        <v>1</v>
      </c>
      <c r="M23860">
        <v>208</v>
      </c>
      <c r="N23860" t="s">
        <v>18</v>
      </c>
      <c r="O23860" s="1">
        <v>8.4455799999999998E-94</v>
      </c>
      <c r="P23860">
        <v>893</v>
      </c>
    </row>
    <row r="23861" spans="1:16" x14ac:dyDescent="0.25">
      <c r="A23861" t="s">
        <v>35202</v>
      </c>
      <c r="B23861">
        <v>342</v>
      </c>
      <c r="C23861" s="3" t="str">
        <f>HYPERLINK("http://www.uniprot.org/uniprot/G7JV71","tr|G7JV71|G7JV71_MEDTR")</f>
        <v>tr|G7JV71|G7JV71_MEDTR</v>
      </c>
      <c r="D23861" t="s">
        <v>35203</v>
      </c>
      <c r="E23861">
        <v>55.55</v>
      </c>
      <c r="F23861">
        <v>90</v>
      </c>
      <c r="G23861">
        <v>40</v>
      </c>
      <c r="H23861">
        <v>1</v>
      </c>
      <c r="I23861">
        <v>1</v>
      </c>
      <c r="J23861">
        <v>267</v>
      </c>
      <c r="K23861">
        <v>1</v>
      </c>
      <c r="L23861">
        <v>17</v>
      </c>
      <c r="M23861">
        <v>104</v>
      </c>
      <c r="N23861" t="s">
        <v>18</v>
      </c>
      <c r="O23861" s="1">
        <v>8.0445999999999996E-16</v>
      </c>
      <c r="P23861">
        <v>218</v>
      </c>
    </row>
    <row r="23862" spans="1:16" x14ac:dyDescent="0.25">
      <c r="A23862" t="s">
        <v>35204</v>
      </c>
      <c r="B23862">
        <v>1755</v>
      </c>
      <c r="C23862" s="3" t="str">
        <f>HYPERLINK("http://www.uniprot.org/uniprot/G7LE10","tr|G7LE10|G7LE10_MEDTR")</f>
        <v>tr|G7LE10|G7LE10_MEDTR</v>
      </c>
      <c r="D23862" t="s">
        <v>35205</v>
      </c>
      <c r="E23862">
        <v>75.11</v>
      </c>
      <c r="F23862">
        <v>631</v>
      </c>
      <c r="G23862">
        <v>157</v>
      </c>
      <c r="H23862">
        <v>47</v>
      </c>
      <c r="I23862">
        <v>1</v>
      </c>
      <c r="J23862">
        <v>1752</v>
      </c>
      <c r="K23862">
        <v>1</v>
      </c>
      <c r="L23862">
        <v>1</v>
      </c>
      <c r="M23862">
        <v>631</v>
      </c>
      <c r="N23862" t="s">
        <v>18</v>
      </c>
      <c r="O23862">
        <v>0</v>
      </c>
      <c r="P23862">
        <v>2354</v>
      </c>
    </row>
    <row r="23863" spans="1:16" x14ac:dyDescent="0.25">
      <c r="A23863" t="s">
        <v>35206</v>
      </c>
      <c r="B23863">
        <v>1176</v>
      </c>
      <c r="C23863" s="3" t="str">
        <f>HYPERLINK("http://www.uniprot.org/uniprot/G7JJX2","tr|G7JJX2|G7JJX2_MEDTR")</f>
        <v>tr|G7JJX2|G7JJX2_MEDTR</v>
      </c>
      <c r="D23863" t="s">
        <v>35207</v>
      </c>
      <c r="E23863">
        <v>77.8</v>
      </c>
      <c r="F23863">
        <v>392</v>
      </c>
      <c r="G23863">
        <v>87</v>
      </c>
      <c r="H23863">
        <v>1</v>
      </c>
      <c r="I23863">
        <v>1</v>
      </c>
      <c r="J23863">
        <v>1173</v>
      </c>
      <c r="K23863">
        <v>1</v>
      </c>
      <c r="L23863">
        <v>1</v>
      </c>
      <c r="M23863">
        <v>350</v>
      </c>
      <c r="N23863" t="s">
        <v>18</v>
      </c>
      <c r="O23863" s="1">
        <v>1.0515800000000001E-162</v>
      </c>
      <c r="P23863">
        <v>1491</v>
      </c>
    </row>
    <row r="23864" spans="1:16" x14ac:dyDescent="0.25">
      <c r="A23864" t="s">
        <v>35208</v>
      </c>
      <c r="B23864">
        <v>723</v>
      </c>
      <c r="C23864" s="3" t="str">
        <f>HYPERLINK("http://www.uniprot.org/uniprot/A5HKJ9","tr|A5HKJ9|A5HKJ9_MEDFA")</f>
        <v>tr|A5HKJ9|A5HKJ9_MEDFA</v>
      </c>
      <c r="D23864" t="s">
        <v>35209</v>
      </c>
      <c r="E23864">
        <v>74.53</v>
      </c>
      <c r="F23864">
        <v>216</v>
      </c>
      <c r="G23864">
        <v>55</v>
      </c>
      <c r="H23864">
        <v>0</v>
      </c>
      <c r="I23864">
        <v>73</v>
      </c>
      <c r="J23864">
        <v>720</v>
      </c>
      <c r="K23864">
        <v>1</v>
      </c>
      <c r="L23864">
        <v>40</v>
      </c>
      <c r="M23864">
        <v>251</v>
      </c>
      <c r="N23864" t="s">
        <v>18</v>
      </c>
      <c r="O23864" s="1">
        <v>6.3444300000000003E-85</v>
      </c>
      <c r="P23864">
        <v>817</v>
      </c>
    </row>
    <row r="23865" spans="1:16" x14ac:dyDescent="0.25">
      <c r="A23865" t="s">
        <v>35210</v>
      </c>
      <c r="B23865">
        <v>2061</v>
      </c>
      <c r="C23865" s="3" t="str">
        <f>HYPERLINK("http://www.uniprot.org/uniprot/G7JS11","tr|G7JS11|G7JS11_MEDTR")</f>
        <v>tr|G7JS11|G7JS11_MEDTR</v>
      </c>
      <c r="D23865" t="s">
        <v>35211</v>
      </c>
      <c r="E23865">
        <v>75.599999999999994</v>
      </c>
      <c r="F23865">
        <v>701</v>
      </c>
      <c r="G23865">
        <v>171</v>
      </c>
      <c r="H23865">
        <v>16</v>
      </c>
      <c r="I23865">
        <v>1</v>
      </c>
      <c r="J23865">
        <v>2055</v>
      </c>
      <c r="K23865">
        <v>1</v>
      </c>
      <c r="L23865">
        <v>1</v>
      </c>
      <c r="M23865">
        <v>678</v>
      </c>
      <c r="N23865" t="s">
        <v>18</v>
      </c>
      <c r="O23865">
        <v>0</v>
      </c>
      <c r="P23865">
        <v>2646</v>
      </c>
    </row>
    <row r="23866" spans="1:16" x14ac:dyDescent="0.25">
      <c r="A23866" t="s">
        <v>35212</v>
      </c>
      <c r="B23866">
        <v>1650</v>
      </c>
      <c r="C23866" s="3" t="str">
        <f>HYPERLINK("http://www.uniprot.org/uniprot/M5W9W1","tr|M5W9W1|M5W9W1_PRUPE")</f>
        <v>tr|M5W9W1|M5W9W1_PRUPE</v>
      </c>
      <c r="D23866" t="s">
        <v>35213</v>
      </c>
      <c r="E23866">
        <v>42.55</v>
      </c>
      <c r="F23866">
        <v>423</v>
      </c>
      <c r="G23866">
        <v>243</v>
      </c>
      <c r="H23866">
        <v>12</v>
      </c>
      <c r="I23866">
        <v>361</v>
      </c>
      <c r="J23866">
        <v>1593</v>
      </c>
      <c r="K23866">
        <v>1</v>
      </c>
      <c r="L23866">
        <v>98</v>
      </c>
      <c r="M23866">
        <v>509</v>
      </c>
      <c r="N23866" t="s">
        <v>18</v>
      </c>
      <c r="O23866" s="1">
        <v>1.26658E-85</v>
      </c>
      <c r="P23866">
        <v>828</v>
      </c>
    </row>
    <row r="23867" spans="1:16" x14ac:dyDescent="0.25">
      <c r="A23867" t="s">
        <v>35214</v>
      </c>
      <c r="B23867">
        <v>1419</v>
      </c>
      <c r="C23867" s="3" t="str">
        <f>HYPERLINK("http://www.uniprot.org/uniprot/G7LAQ9","tr|G7LAQ9|G7LAQ9_MEDTR")</f>
        <v>tr|G7LAQ9|G7LAQ9_MEDTR</v>
      </c>
      <c r="D23867" t="s">
        <v>35215</v>
      </c>
      <c r="E23867">
        <v>74.8</v>
      </c>
      <c r="F23867">
        <v>504</v>
      </c>
      <c r="G23867">
        <v>127</v>
      </c>
      <c r="H23867">
        <v>32</v>
      </c>
      <c r="I23867">
        <v>1</v>
      </c>
      <c r="J23867">
        <v>1416</v>
      </c>
      <c r="K23867">
        <v>1</v>
      </c>
      <c r="L23867">
        <v>1</v>
      </c>
      <c r="M23867">
        <v>500</v>
      </c>
      <c r="N23867" t="s">
        <v>18</v>
      </c>
      <c r="O23867">
        <v>0</v>
      </c>
      <c r="P23867">
        <v>1831</v>
      </c>
    </row>
    <row r="23868" spans="1:16" x14ac:dyDescent="0.25">
      <c r="A23868" t="s">
        <v>35216</v>
      </c>
      <c r="B23868">
        <v>1269</v>
      </c>
      <c r="C23868" s="3" t="str">
        <f>HYPERLINK("http://www.uniprot.org/uniprot/G7JXH2","tr|G7JXH2|G7JXH2_MEDTR")</f>
        <v>tr|G7JXH2|G7JXH2_MEDTR</v>
      </c>
      <c r="D23868" t="s">
        <v>35217</v>
      </c>
      <c r="E23868">
        <v>86.32</v>
      </c>
      <c r="F23868">
        <v>424</v>
      </c>
      <c r="G23868">
        <v>58</v>
      </c>
      <c r="H23868">
        <v>2</v>
      </c>
      <c r="I23868">
        <v>1</v>
      </c>
      <c r="J23868">
        <v>1266</v>
      </c>
      <c r="K23868">
        <v>1</v>
      </c>
      <c r="L23868">
        <v>11</v>
      </c>
      <c r="M23868">
        <v>429</v>
      </c>
      <c r="N23868" t="s">
        <v>18</v>
      </c>
      <c r="O23868">
        <v>0</v>
      </c>
      <c r="P23868">
        <v>1919</v>
      </c>
    </row>
    <row r="23869" spans="1:16" x14ac:dyDescent="0.25">
      <c r="A23869" t="s">
        <v>35218</v>
      </c>
      <c r="B23869">
        <v>1380</v>
      </c>
      <c r="C23869" s="3" t="str">
        <f>HYPERLINK("http://www.uniprot.org/uniprot/I1KQ47","tr|I1KQ47|I1KQ47_SOYBN")</f>
        <v>tr|I1KQ47|I1KQ47_SOYBN</v>
      </c>
      <c r="D23869" t="s">
        <v>71</v>
      </c>
      <c r="E23869">
        <v>84.91</v>
      </c>
      <c r="F23869">
        <v>285</v>
      </c>
      <c r="G23869">
        <v>43</v>
      </c>
      <c r="H23869">
        <v>0</v>
      </c>
      <c r="I23869">
        <v>523</v>
      </c>
      <c r="J23869">
        <v>1377</v>
      </c>
      <c r="K23869">
        <v>1</v>
      </c>
      <c r="L23869">
        <v>89</v>
      </c>
      <c r="M23869">
        <v>371</v>
      </c>
      <c r="N23869" t="s">
        <v>18</v>
      </c>
      <c r="O23869" s="1">
        <v>5.2241300000000001E-135</v>
      </c>
      <c r="P23869">
        <v>1253</v>
      </c>
    </row>
    <row r="23870" spans="1:16" x14ac:dyDescent="0.25">
      <c r="A23870" t="s">
        <v>35219</v>
      </c>
      <c r="B23870">
        <v>1041</v>
      </c>
      <c r="C23870" s="3" t="str">
        <f>HYPERLINK("http://www.uniprot.org/uniprot/G7JDL9","tr|G7JDL9|G7JDL9_MEDTR")</f>
        <v>tr|G7JDL9|G7JDL9_MEDTR</v>
      </c>
      <c r="D23870" t="s">
        <v>242</v>
      </c>
      <c r="E23870">
        <v>28.93</v>
      </c>
      <c r="F23870">
        <v>318</v>
      </c>
      <c r="G23870">
        <v>226</v>
      </c>
      <c r="H23870">
        <v>0</v>
      </c>
      <c r="I23870">
        <v>76</v>
      </c>
      <c r="J23870">
        <v>1029</v>
      </c>
      <c r="K23870">
        <v>1</v>
      </c>
      <c r="L23870">
        <v>25</v>
      </c>
      <c r="M23870">
        <v>283</v>
      </c>
      <c r="N23870" t="s">
        <v>18</v>
      </c>
      <c r="O23870" s="1">
        <v>2.9979500000000001E-30</v>
      </c>
      <c r="P23870">
        <v>348</v>
      </c>
    </row>
    <row r="23871" spans="1:16" x14ac:dyDescent="0.25">
      <c r="A23871" t="s">
        <v>35220</v>
      </c>
      <c r="B23871">
        <v>870</v>
      </c>
      <c r="C23871" s="3" t="str">
        <f>HYPERLINK("http://www.uniprot.org/uniprot/M5WJ64","tr|M5WJ64|M5WJ64_PRUPE")</f>
        <v>tr|M5WJ64|M5WJ64_PRUPE</v>
      </c>
      <c r="D23871" t="s">
        <v>35221</v>
      </c>
      <c r="E23871">
        <v>70.69</v>
      </c>
      <c r="F23871">
        <v>215</v>
      </c>
      <c r="G23871">
        <v>63</v>
      </c>
      <c r="H23871">
        <v>0</v>
      </c>
      <c r="I23871">
        <v>163</v>
      </c>
      <c r="J23871">
        <v>807</v>
      </c>
      <c r="K23871">
        <v>1</v>
      </c>
      <c r="L23871">
        <v>47</v>
      </c>
      <c r="M23871">
        <v>260</v>
      </c>
      <c r="N23871" t="s">
        <v>18</v>
      </c>
      <c r="O23871" s="1">
        <v>1.1519300000000001E-79</v>
      </c>
      <c r="P23871">
        <v>773</v>
      </c>
    </row>
    <row r="23872" spans="1:16" x14ac:dyDescent="0.25">
      <c r="A23872" t="s">
        <v>35222</v>
      </c>
      <c r="B23872">
        <v>1293</v>
      </c>
      <c r="C23872" s="3" t="str">
        <f>HYPERLINK("http://www.uniprot.org/uniprot/G7JDL9","tr|G7JDL9|G7JDL9_MEDTR")</f>
        <v>tr|G7JDL9|G7JDL9_MEDTR</v>
      </c>
      <c r="D23872" t="s">
        <v>242</v>
      </c>
      <c r="E23872">
        <v>28.21</v>
      </c>
      <c r="F23872">
        <v>404</v>
      </c>
      <c r="G23872">
        <v>290</v>
      </c>
      <c r="H23872">
        <v>3</v>
      </c>
      <c r="I23872">
        <v>76</v>
      </c>
      <c r="J23872">
        <v>1278</v>
      </c>
      <c r="K23872">
        <v>1</v>
      </c>
      <c r="L23872">
        <v>25</v>
      </c>
      <c r="M23872">
        <v>357</v>
      </c>
      <c r="N23872" t="s">
        <v>18</v>
      </c>
      <c r="O23872" s="1">
        <v>6.6452800000000001E-36</v>
      </c>
      <c r="P23872">
        <v>398</v>
      </c>
    </row>
    <row r="23873" spans="1:16" x14ac:dyDescent="0.25">
      <c r="A23873" t="s">
        <v>35223</v>
      </c>
      <c r="B23873">
        <v>1329</v>
      </c>
      <c r="C23873" s="3" t="str">
        <f>HYPERLINK("http://www.uniprot.org/uniprot/I1LU77","tr|I1LU77|I1LU77_SOYBN")</f>
        <v>tr|I1LU77|I1LU77_SOYBN</v>
      </c>
      <c r="D23873" t="s">
        <v>28</v>
      </c>
      <c r="E23873">
        <v>69.95</v>
      </c>
      <c r="F23873">
        <v>486</v>
      </c>
      <c r="G23873">
        <v>146</v>
      </c>
      <c r="H23873">
        <v>45</v>
      </c>
      <c r="I23873">
        <v>1</v>
      </c>
      <c r="J23873">
        <v>1323</v>
      </c>
      <c r="K23873">
        <v>1</v>
      </c>
      <c r="L23873">
        <v>1</v>
      </c>
      <c r="M23873">
        <v>483</v>
      </c>
      <c r="N23873" t="s">
        <v>18</v>
      </c>
      <c r="O23873">
        <v>0</v>
      </c>
      <c r="P23873">
        <v>1750</v>
      </c>
    </row>
    <row r="23874" spans="1:16" x14ac:dyDescent="0.25">
      <c r="A23874" t="s">
        <v>35224</v>
      </c>
      <c r="B23874">
        <v>552</v>
      </c>
      <c r="C23874" s="3" t="str">
        <f>HYPERLINK("http://www.uniprot.org/uniprot/G7IHV3","tr|G7IHV3|G7IHV3_MEDTR")</f>
        <v>tr|G7IHV3|G7IHV3_MEDTR</v>
      </c>
      <c r="D23874" t="s">
        <v>35225</v>
      </c>
      <c r="E23874">
        <v>69.31</v>
      </c>
      <c r="F23874">
        <v>189</v>
      </c>
      <c r="G23874">
        <v>58</v>
      </c>
      <c r="H23874">
        <v>6</v>
      </c>
      <c r="I23874">
        <v>1</v>
      </c>
      <c r="J23874">
        <v>549</v>
      </c>
      <c r="K23874">
        <v>1</v>
      </c>
      <c r="L23874">
        <v>1</v>
      </c>
      <c r="M23874">
        <v>189</v>
      </c>
      <c r="N23874" t="s">
        <v>18</v>
      </c>
      <c r="O23874" s="1">
        <v>1.61561E-65</v>
      </c>
      <c r="P23874">
        <v>647</v>
      </c>
    </row>
    <row r="23875" spans="1:16" x14ac:dyDescent="0.25">
      <c r="A23875" t="s">
        <v>35226</v>
      </c>
      <c r="B23875">
        <v>537</v>
      </c>
      <c r="C23875" s="3" t="str">
        <f>HYPERLINK("http://www.uniprot.org/uniprot/G7KD30","tr|G7KD30|G7KD30_MEDTR")</f>
        <v>tr|G7KD30|G7KD30_MEDTR</v>
      </c>
      <c r="D23875" t="s">
        <v>5102</v>
      </c>
      <c r="E23875">
        <v>97.19</v>
      </c>
      <c r="F23875">
        <v>178</v>
      </c>
      <c r="G23875">
        <v>5</v>
      </c>
      <c r="H23875">
        <v>0</v>
      </c>
      <c r="I23875">
        <v>1</v>
      </c>
      <c r="J23875">
        <v>534</v>
      </c>
      <c r="K23875">
        <v>1</v>
      </c>
      <c r="L23875">
        <v>572</v>
      </c>
      <c r="M23875">
        <v>749</v>
      </c>
      <c r="N23875" t="s">
        <v>18</v>
      </c>
      <c r="O23875" s="1">
        <v>8.4066300000000001E-98</v>
      </c>
      <c r="P23875">
        <v>925</v>
      </c>
    </row>
    <row r="23876" spans="1:16" x14ac:dyDescent="0.25">
      <c r="A23876" t="s">
        <v>35227</v>
      </c>
      <c r="B23876">
        <v>471</v>
      </c>
      <c r="C23876" s="3" t="str">
        <f>HYPERLINK("http://www.uniprot.org/uniprot/G7IQD5","tr|G7IQD5|G7IQD5_MEDTR")</f>
        <v>tr|G7IQD5|G7IQD5_MEDTR</v>
      </c>
      <c r="D23876" t="s">
        <v>35228</v>
      </c>
      <c r="E23876">
        <v>80.53</v>
      </c>
      <c r="F23876">
        <v>149</v>
      </c>
      <c r="G23876">
        <v>29</v>
      </c>
      <c r="H23876">
        <v>0</v>
      </c>
      <c r="I23876">
        <v>7</v>
      </c>
      <c r="J23876">
        <v>453</v>
      </c>
      <c r="K23876">
        <v>1</v>
      </c>
      <c r="L23876">
        <v>10</v>
      </c>
      <c r="M23876">
        <v>158</v>
      </c>
      <c r="N23876" t="s">
        <v>18</v>
      </c>
      <c r="O23876" s="1">
        <v>2.5458700000000002E-62</v>
      </c>
      <c r="P23876">
        <v>619</v>
      </c>
    </row>
    <row r="23877" spans="1:16" x14ac:dyDescent="0.25">
      <c r="A23877" t="s">
        <v>35229</v>
      </c>
      <c r="B23877">
        <v>573</v>
      </c>
      <c r="C23877" s="3" t="str">
        <f>HYPERLINK("http://www.uniprot.org/uniprot/G7KFW9","tr|G7KFW9|G7KFW9_MEDTR")</f>
        <v>tr|G7KFW9|G7KFW9_MEDTR</v>
      </c>
      <c r="D23877" t="s">
        <v>35230</v>
      </c>
      <c r="E23877">
        <v>93.68</v>
      </c>
      <c r="F23877">
        <v>190</v>
      </c>
      <c r="G23877">
        <v>12</v>
      </c>
      <c r="H23877">
        <v>0</v>
      </c>
      <c r="I23877">
        <v>1</v>
      </c>
      <c r="J23877">
        <v>570</v>
      </c>
      <c r="K23877">
        <v>1</v>
      </c>
      <c r="L23877">
        <v>1</v>
      </c>
      <c r="M23877">
        <v>190</v>
      </c>
      <c r="N23877" t="s">
        <v>18</v>
      </c>
      <c r="O23877" s="1">
        <v>1.1217499999999999E-99</v>
      </c>
      <c r="P23877">
        <v>942</v>
      </c>
    </row>
    <row r="23878" spans="1:16" x14ac:dyDescent="0.25">
      <c r="A23878" t="s">
        <v>35231</v>
      </c>
      <c r="B23878">
        <v>285</v>
      </c>
      <c r="C23878" s="3" t="str">
        <f>HYPERLINK("http://www.uniprot.org/uniprot/K7MUQ1","tr|K7MUQ1|K7MUQ1_SOYBN")</f>
        <v>tr|K7MUQ1|K7MUQ1_SOYBN</v>
      </c>
      <c r="D23878" t="s">
        <v>28</v>
      </c>
      <c r="E23878">
        <v>85.55</v>
      </c>
      <c r="F23878">
        <v>90</v>
      </c>
      <c r="G23878">
        <v>13</v>
      </c>
      <c r="H23878">
        <v>0</v>
      </c>
      <c r="I23878">
        <v>1</v>
      </c>
      <c r="J23878">
        <v>270</v>
      </c>
      <c r="K23878">
        <v>1</v>
      </c>
      <c r="L23878">
        <v>1</v>
      </c>
      <c r="M23878">
        <v>90</v>
      </c>
      <c r="N23878" t="s">
        <v>18</v>
      </c>
      <c r="O23878" s="1">
        <v>2.1901100000000001E-37</v>
      </c>
      <c r="P23878">
        <v>404</v>
      </c>
    </row>
    <row r="23879" spans="1:16" x14ac:dyDescent="0.25">
      <c r="A23879" t="s">
        <v>35232</v>
      </c>
      <c r="B23879">
        <v>261</v>
      </c>
      <c r="C23879" s="3" t="str">
        <f>HYPERLINK("http://www.uniprot.org/uniprot/I3SSH7","tr|I3SSH7|I3SSH7_LOTJA")</f>
        <v>tr|I3SSH7|I3SSH7_LOTJA</v>
      </c>
      <c r="D23879" t="s">
        <v>35233</v>
      </c>
      <c r="E23879">
        <v>60.29</v>
      </c>
      <c r="F23879">
        <v>68</v>
      </c>
      <c r="G23879">
        <v>27</v>
      </c>
      <c r="H23879">
        <v>0</v>
      </c>
      <c r="I23879">
        <v>1</v>
      </c>
      <c r="J23879">
        <v>204</v>
      </c>
      <c r="K23879">
        <v>1</v>
      </c>
      <c r="L23879">
        <v>1</v>
      </c>
      <c r="M23879">
        <v>68</v>
      </c>
      <c r="N23879" t="s">
        <v>18</v>
      </c>
      <c r="O23879" s="1">
        <v>1.37361E-15</v>
      </c>
      <c r="P23879">
        <v>216</v>
      </c>
    </row>
    <row r="23880" spans="1:16" x14ac:dyDescent="0.25">
      <c r="A23880" t="s">
        <v>35234</v>
      </c>
      <c r="B23880">
        <v>714</v>
      </c>
      <c r="C23880" s="3" t="str">
        <f>HYPERLINK("http://www.uniprot.org/uniprot/I3S401","tr|I3S401|I3S401_MEDTR")</f>
        <v>tr|I3S401|I3S401_MEDTR</v>
      </c>
      <c r="D23880" t="s">
        <v>22</v>
      </c>
      <c r="E23880">
        <v>85.1</v>
      </c>
      <c r="F23880">
        <v>235</v>
      </c>
      <c r="G23880">
        <v>35</v>
      </c>
      <c r="H23880">
        <v>0</v>
      </c>
      <c r="I23880">
        <v>7</v>
      </c>
      <c r="J23880">
        <v>711</v>
      </c>
      <c r="K23880">
        <v>1</v>
      </c>
      <c r="L23880">
        <v>2</v>
      </c>
      <c r="M23880">
        <v>236</v>
      </c>
      <c r="N23880" t="s">
        <v>18</v>
      </c>
      <c r="O23880" s="1">
        <v>2.3976799999999999E-113</v>
      </c>
      <c r="P23880">
        <v>1062</v>
      </c>
    </row>
    <row r="23881" spans="1:16" x14ac:dyDescent="0.25">
      <c r="A23881" t="s">
        <v>35235</v>
      </c>
      <c r="B23881">
        <v>1194</v>
      </c>
      <c r="C23881" s="3" t="str">
        <f>HYPERLINK("http://www.uniprot.org/uniprot/G7I2F3","tr|G7I2F3|G7I2F3_MEDTR")</f>
        <v>tr|G7I2F3|G7I2F3_MEDTR</v>
      </c>
      <c r="D23881" t="s">
        <v>257</v>
      </c>
      <c r="E23881">
        <v>35.19</v>
      </c>
      <c r="F23881">
        <v>412</v>
      </c>
      <c r="G23881">
        <v>267</v>
      </c>
      <c r="H23881">
        <v>25</v>
      </c>
      <c r="I23881">
        <v>19</v>
      </c>
      <c r="J23881">
        <v>1179</v>
      </c>
      <c r="K23881">
        <v>1</v>
      </c>
      <c r="L23881">
        <v>57</v>
      </c>
      <c r="M23881">
        <v>408</v>
      </c>
      <c r="N23881" t="s">
        <v>18</v>
      </c>
      <c r="O23881" s="1">
        <v>2.2977800000000001E-48</v>
      </c>
      <c r="P23881">
        <v>505</v>
      </c>
    </row>
    <row r="23882" spans="1:16" x14ac:dyDescent="0.25">
      <c r="A23882" t="s">
        <v>35236</v>
      </c>
      <c r="B23882">
        <v>2778</v>
      </c>
      <c r="C23882" s="3" t="str">
        <f>HYPERLINK("http://www.uniprot.org/uniprot/G7IDC2","tr|G7IDC2|G7IDC2_MEDTR")</f>
        <v>tr|G7IDC2|G7IDC2_MEDTR</v>
      </c>
      <c r="D23882" t="s">
        <v>35237</v>
      </c>
      <c r="E23882">
        <v>78.45</v>
      </c>
      <c r="F23882">
        <v>933</v>
      </c>
      <c r="G23882">
        <v>201</v>
      </c>
      <c r="H23882">
        <v>9</v>
      </c>
      <c r="I23882">
        <v>1</v>
      </c>
      <c r="J23882">
        <v>2772</v>
      </c>
      <c r="K23882">
        <v>1</v>
      </c>
      <c r="L23882">
        <v>1</v>
      </c>
      <c r="M23882">
        <v>925</v>
      </c>
      <c r="N23882" t="s">
        <v>18</v>
      </c>
      <c r="O23882">
        <v>0</v>
      </c>
      <c r="P23882">
        <v>3625</v>
      </c>
    </row>
    <row r="23883" spans="1:16" x14ac:dyDescent="0.25">
      <c r="A23883" t="s">
        <v>35238</v>
      </c>
      <c r="B23883">
        <v>1647</v>
      </c>
      <c r="C23883" s="3" t="str">
        <f>HYPERLINK("http://www.uniprot.org/uniprot/G7I4I7","tr|G7I4I7|G7I4I7_MEDTR")</f>
        <v>tr|G7I4I7|G7I4I7_MEDTR</v>
      </c>
      <c r="D23883" t="s">
        <v>35239</v>
      </c>
      <c r="E23883">
        <v>84.98</v>
      </c>
      <c r="F23883">
        <v>526</v>
      </c>
      <c r="G23883">
        <v>79</v>
      </c>
      <c r="H23883">
        <v>0</v>
      </c>
      <c r="I23883">
        <v>67</v>
      </c>
      <c r="J23883">
        <v>1644</v>
      </c>
      <c r="K23883">
        <v>1</v>
      </c>
      <c r="L23883">
        <v>24</v>
      </c>
      <c r="M23883">
        <v>549</v>
      </c>
      <c r="N23883" t="s">
        <v>18</v>
      </c>
      <c r="O23883">
        <v>0</v>
      </c>
      <c r="P23883">
        <v>2363</v>
      </c>
    </row>
    <row r="23884" spans="1:16" x14ac:dyDescent="0.25">
      <c r="A23884" t="s">
        <v>35240</v>
      </c>
      <c r="B23884">
        <v>303</v>
      </c>
      <c r="C23884" s="3" t="str">
        <f>HYPERLINK("http://www.uniprot.org/uniprot/I3T1W5","tr|I3T1W5|I3T1W5_MEDTR")</f>
        <v>tr|I3T1W5|I3T1W5_MEDTR</v>
      </c>
      <c r="D23884" t="s">
        <v>386</v>
      </c>
      <c r="E23884">
        <v>87</v>
      </c>
      <c r="F23884">
        <v>100</v>
      </c>
      <c r="G23884">
        <v>13</v>
      </c>
      <c r="H23884">
        <v>0</v>
      </c>
      <c r="I23884">
        <v>1</v>
      </c>
      <c r="J23884">
        <v>300</v>
      </c>
      <c r="K23884">
        <v>1</v>
      </c>
      <c r="L23884">
        <v>1</v>
      </c>
      <c r="M23884">
        <v>100</v>
      </c>
      <c r="N23884" t="s">
        <v>18</v>
      </c>
      <c r="O23884" s="1">
        <v>2.6967200000000002E-51</v>
      </c>
      <c r="P23884">
        <v>524</v>
      </c>
    </row>
    <row r="23885" spans="1:16" x14ac:dyDescent="0.25">
      <c r="A23885" t="s">
        <v>35241</v>
      </c>
      <c r="B23885">
        <v>975</v>
      </c>
      <c r="C23885" s="3" t="str">
        <f>HYPERLINK("http://www.uniprot.org/uniprot/G7JBR3","tr|G7JBR3|G7JBR3_MEDTR")</f>
        <v>tr|G7JBR3|G7JBR3_MEDTR</v>
      </c>
      <c r="D23885" t="s">
        <v>35242</v>
      </c>
      <c r="E23885">
        <v>44.3</v>
      </c>
      <c r="F23885">
        <v>325</v>
      </c>
      <c r="G23885">
        <v>181</v>
      </c>
      <c r="H23885">
        <v>1</v>
      </c>
      <c r="I23885">
        <v>1</v>
      </c>
      <c r="J23885">
        <v>972</v>
      </c>
      <c r="K23885">
        <v>1</v>
      </c>
      <c r="L23885">
        <v>1</v>
      </c>
      <c r="M23885">
        <v>316</v>
      </c>
      <c r="N23885" t="s">
        <v>18</v>
      </c>
      <c r="O23885" s="1">
        <v>1.5720900000000001E-54</v>
      </c>
      <c r="P23885">
        <v>557</v>
      </c>
    </row>
    <row r="23886" spans="1:16" x14ac:dyDescent="0.25">
      <c r="A23886" t="s">
        <v>35243</v>
      </c>
      <c r="B23886">
        <v>2064</v>
      </c>
      <c r="C23886" s="3" t="str">
        <f>HYPERLINK("http://www.uniprot.org/uniprot/I1KCL5","tr|I1KCL5|I1KCL5_SOYBN")</f>
        <v>tr|I1KCL5|I1KCL5_SOYBN</v>
      </c>
      <c r="D23886" t="s">
        <v>71</v>
      </c>
      <c r="E23886">
        <v>63.46</v>
      </c>
      <c r="F23886">
        <v>728</v>
      </c>
      <c r="G23886">
        <v>266</v>
      </c>
      <c r="H23886">
        <v>41</v>
      </c>
      <c r="I23886">
        <v>1</v>
      </c>
      <c r="J23886">
        <v>2061</v>
      </c>
      <c r="K23886">
        <v>1</v>
      </c>
      <c r="L23886">
        <v>1</v>
      </c>
      <c r="M23886">
        <v>723</v>
      </c>
      <c r="N23886" t="s">
        <v>18</v>
      </c>
      <c r="O23886">
        <v>0</v>
      </c>
      <c r="P23886">
        <v>2171</v>
      </c>
    </row>
    <row r="23887" spans="1:16" x14ac:dyDescent="0.25">
      <c r="A23887" t="s">
        <v>35244</v>
      </c>
      <c r="B23887">
        <v>666</v>
      </c>
      <c r="C23887" s="3" t="str">
        <f>HYPERLINK("http://www.uniprot.org/uniprot/E0VZ95","tr|E0VZ95|E0VZ95_PEDHC")</f>
        <v>tr|E0VZ95|E0VZ95_PEDHC</v>
      </c>
      <c r="D23887" t="s">
        <v>8521</v>
      </c>
      <c r="E23887">
        <v>28.71</v>
      </c>
      <c r="F23887">
        <v>202</v>
      </c>
      <c r="G23887">
        <v>144</v>
      </c>
      <c r="H23887">
        <v>5</v>
      </c>
      <c r="I23887">
        <v>22</v>
      </c>
      <c r="J23887">
        <v>612</v>
      </c>
      <c r="K23887">
        <v>-1</v>
      </c>
      <c r="L23887">
        <v>449</v>
      </c>
      <c r="M23887">
        <v>633</v>
      </c>
      <c r="N23887" t="s">
        <v>18</v>
      </c>
      <c r="O23887" s="1">
        <v>9.4297300000000003E-10</v>
      </c>
      <c r="P23887">
        <v>168</v>
      </c>
    </row>
    <row r="23888" spans="1:16" x14ac:dyDescent="0.25">
      <c r="A23888" t="s">
        <v>35245</v>
      </c>
      <c r="B23888">
        <v>336</v>
      </c>
      <c r="C23888" s="3" t="str">
        <f>HYPERLINK("http://www.uniprot.org/uniprot/G7JV73","tr|G7JV73|G7JV73_MEDTR")</f>
        <v>tr|G7JV73|G7JV73_MEDTR</v>
      </c>
      <c r="D23888" t="s">
        <v>35246</v>
      </c>
      <c r="E23888">
        <v>68.180000000000007</v>
      </c>
      <c r="F23888">
        <v>88</v>
      </c>
      <c r="G23888">
        <v>28</v>
      </c>
      <c r="H23888">
        <v>1</v>
      </c>
      <c r="I23888">
        <v>4</v>
      </c>
      <c r="J23888">
        <v>264</v>
      </c>
      <c r="K23888">
        <v>1</v>
      </c>
      <c r="L23888">
        <v>19</v>
      </c>
      <c r="M23888">
        <v>105</v>
      </c>
      <c r="N23888" t="s">
        <v>18</v>
      </c>
      <c r="O23888" s="1">
        <v>2.1299000000000001E-24</v>
      </c>
      <c r="P23888">
        <v>292</v>
      </c>
    </row>
    <row r="23889" spans="1:16" x14ac:dyDescent="0.25">
      <c r="A23889" t="s">
        <v>35247</v>
      </c>
      <c r="B23889">
        <v>1767</v>
      </c>
      <c r="C23889" s="3" t="str">
        <f>HYPERLINK("http://www.uniprot.org/uniprot/G7LE11","tr|G7LE11|G7LE11_MEDTR")</f>
        <v>tr|G7LE11|G7LE11_MEDTR</v>
      </c>
      <c r="D23889" t="s">
        <v>35248</v>
      </c>
      <c r="E23889">
        <v>74.099999999999994</v>
      </c>
      <c r="F23889">
        <v>641</v>
      </c>
      <c r="G23889">
        <v>166</v>
      </c>
      <c r="H23889">
        <v>53</v>
      </c>
      <c r="I23889">
        <v>1</v>
      </c>
      <c r="J23889">
        <v>1764</v>
      </c>
      <c r="K23889">
        <v>1</v>
      </c>
      <c r="L23889">
        <v>1</v>
      </c>
      <c r="M23889">
        <v>635</v>
      </c>
      <c r="N23889" t="s">
        <v>18</v>
      </c>
      <c r="O23889">
        <v>0</v>
      </c>
      <c r="P23889">
        <v>2421</v>
      </c>
    </row>
    <row r="23890" spans="1:16" x14ac:dyDescent="0.25">
      <c r="A23890" t="s">
        <v>35249</v>
      </c>
      <c r="B23890">
        <v>495</v>
      </c>
      <c r="C23890" s="3" t="str">
        <f>HYPERLINK("http://www.uniprot.org/uniprot/I3SW09","tr|I3SW09|I3SW09_LOTJA")</f>
        <v>tr|I3SW09|I3SW09_LOTJA</v>
      </c>
      <c r="D23890" t="s">
        <v>93</v>
      </c>
      <c r="E23890">
        <v>74.39</v>
      </c>
      <c r="F23890">
        <v>164</v>
      </c>
      <c r="G23890">
        <v>42</v>
      </c>
      <c r="H23890">
        <v>0</v>
      </c>
      <c r="I23890">
        <v>1</v>
      </c>
      <c r="J23890">
        <v>492</v>
      </c>
      <c r="K23890">
        <v>1</v>
      </c>
      <c r="L23890">
        <v>1</v>
      </c>
      <c r="M23890">
        <v>164</v>
      </c>
      <c r="N23890" t="s">
        <v>18</v>
      </c>
      <c r="O23890" s="1">
        <v>4.7424900000000001E-56</v>
      </c>
      <c r="P23890">
        <v>565</v>
      </c>
    </row>
    <row r="23891" spans="1:16" x14ac:dyDescent="0.25">
      <c r="A23891" t="s">
        <v>35250</v>
      </c>
      <c r="B23891">
        <v>513</v>
      </c>
      <c r="C23891" s="3" t="str">
        <f>HYPERLINK("http://www.uniprot.org/uniprot/G7JLS2","tr|G7JLS2|G7JLS2_MEDTR")</f>
        <v>tr|G7JLS2|G7JLS2_MEDTR</v>
      </c>
      <c r="D23891" t="s">
        <v>35251</v>
      </c>
      <c r="E23891">
        <v>86.47</v>
      </c>
      <c r="F23891">
        <v>170</v>
      </c>
      <c r="G23891">
        <v>23</v>
      </c>
      <c r="H23891">
        <v>0</v>
      </c>
      <c r="I23891">
        <v>1</v>
      </c>
      <c r="J23891">
        <v>510</v>
      </c>
      <c r="K23891">
        <v>1</v>
      </c>
      <c r="L23891">
        <v>1</v>
      </c>
      <c r="M23891">
        <v>170</v>
      </c>
      <c r="N23891" t="s">
        <v>18</v>
      </c>
      <c r="O23891" s="1">
        <v>2.7556000000000001E-80</v>
      </c>
      <c r="P23891">
        <v>774</v>
      </c>
    </row>
    <row r="23892" spans="1:16" x14ac:dyDescent="0.25">
      <c r="A23892" t="s">
        <v>35252</v>
      </c>
      <c r="B23892">
        <v>975</v>
      </c>
      <c r="C23892" s="3" t="str">
        <f>HYPERLINK("http://www.uniprot.org/uniprot/G7JRX9","tr|G7JRX9|G7JRX9_MEDTR")</f>
        <v>tr|G7JRX9|G7JRX9_MEDTR</v>
      </c>
      <c r="D23892" t="s">
        <v>35253</v>
      </c>
      <c r="E23892">
        <v>80.67</v>
      </c>
      <c r="F23892">
        <v>326</v>
      </c>
      <c r="G23892">
        <v>63</v>
      </c>
      <c r="H23892">
        <v>2</v>
      </c>
      <c r="I23892">
        <v>1</v>
      </c>
      <c r="J23892">
        <v>972</v>
      </c>
      <c r="K23892">
        <v>1</v>
      </c>
      <c r="L23892">
        <v>1</v>
      </c>
      <c r="M23892">
        <v>322</v>
      </c>
      <c r="N23892" t="s">
        <v>18</v>
      </c>
      <c r="O23892" s="1">
        <v>3.7746699999999999E-141</v>
      </c>
      <c r="P23892">
        <v>1304</v>
      </c>
    </row>
    <row r="23893" spans="1:16" x14ac:dyDescent="0.25">
      <c r="A23893" t="s">
        <v>35254</v>
      </c>
      <c r="B23893">
        <v>867</v>
      </c>
      <c r="C23893" s="3" t="str">
        <f>HYPERLINK("http://www.uniprot.org/uniprot/G7LAR2","tr|G7LAR2|G7LAR2_MEDTR")</f>
        <v>tr|G7LAR2|G7LAR2_MEDTR</v>
      </c>
      <c r="D23893" t="s">
        <v>35255</v>
      </c>
      <c r="E23893">
        <v>45.68</v>
      </c>
      <c r="F23893">
        <v>278</v>
      </c>
      <c r="G23893">
        <v>151</v>
      </c>
      <c r="H23893">
        <v>9</v>
      </c>
      <c r="I23893">
        <v>1</v>
      </c>
      <c r="J23893">
        <v>807</v>
      </c>
      <c r="K23893">
        <v>1</v>
      </c>
      <c r="L23893">
        <v>1</v>
      </c>
      <c r="M23893">
        <v>261</v>
      </c>
      <c r="N23893" t="s">
        <v>18</v>
      </c>
      <c r="O23893" s="1">
        <v>1.9033200000000001E-50</v>
      </c>
      <c r="P23893">
        <v>521</v>
      </c>
    </row>
    <row r="23894" spans="1:16" x14ac:dyDescent="0.25">
      <c r="A23894" t="s">
        <v>35256</v>
      </c>
      <c r="B23894">
        <v>1656</v>
      </c>
      <c r="C23894" s="3" t="str">
        <f>HYPERLINK("http://www.uniprot.org/uniprot/G7JXH0","tr|G7JXH0|G7JXH0_MEDTR")</f>
        <v>tr|G7JXH0|G7JXH0_MEDTR</v>
      </c>
      <c r="D23894" t="s">
        <v>35257</v>
      </c>
      <c r="E23894">
        <v>81.069999999999993</v>
      </c>
      <c r="F23894">
        <v>539</v>
      </c>
      <c r="G23894">
        <v>102</v>
      </c>
      <c r="H23894">
        <v>3</v>
      </c>
      <c r="I23894">
        <v>1</v>
      </c>
      <c r="J23894">
        <v>1608</v>
      </c>
      <c r="K23894">
        <v>1</v>
      </c>
      <c r="L23894">
        <v>1</v>
      </c>
      <c r="M23894">
        <v>523</v>
      </c>
      <c r="N23894" t="s">
        <v>18</v>
      </c>
      <c r="O23894">
        <v>0</v>
      </c>
      <c r="P23894">
        <v>2207</v>
      </c>
    </row>
    <row r="23895" spans="1:16" x14ac:dyDescent="0.25">
      <c r="A23895" t="s">
        <v>35258</v>
      </c>
      <c r="B23895">
        <v>2802</v>
      </c>
      <c r="C23895" s="3" t="str">
        <f>HYPERLINK("http://www.uniprot.org/uniprot/I1KQ47","tr|I1KQ47|I1KQ47_SOYBN")</f>
        <v>tr|I1KQ47|I1KQ47_SOYBN</v>
      </c>
      <c r="D23895" t="s">
        <v>71</v>
      </c>
      <c r="E23895">
        <v>89.08</v>
      </c>
      <c r="F23895">
        <v>806</v>
      </c>
      <c r="G23895">
        <v>88</v>
      </c>
      <c r="H23895">
        <v>0</v>
      </c>
      <c r="I23895">
        <v>376</v>
      </c>
      <c r="J23895">
        <v>2793</v>
      </c>
      <c r="K23895">
        <v>1</v>
      </c>
      <c r="L23895">
        <v>372</v>
      </c>
      <c r="M23895">
        <v>1177</v>
      </c>
      <c r="N23895" t="s">
        <v>18</v>
      </c>
      <c r="O23895">
        <v>0</v>
      </c>
      <c r="P23895">
        <v>3733</v>
      </c>
    </row>
    <row r="23896" spans="1:16" x14ac:dyDescent="0.25">
      <c r="A23896" t="s">
        <v>35259</v>
      </c>
      <c r="B23896">
        <v>1359</v>
      </c>
      <c r="C23896" s="3" t="str">
        <f>HYPERLINK("http://www.uniprot.org/uniprot/I1MHP5","tr|I1MHP5|I1MHP5_SOYBN")</f>
        <v>tr|I1MHP5|I1MHP5_SOYBN</v>
      </c>
      <c r="D23896" t="s">
        <v>28</v>
      </c>
      <c r="E23896">
        <v>27.85</v>
      </c>
      <c r="F23896">
        <v>420</v>
      </c>
      <c r="G23896">
        <v>303</v>
      </c>
      <c r="H23896">
        <v>42</v>
      </c>
      <c r="I23896">
        <v>151</v>
      </c>
      <c r="J23896">
        <v>1284</v>
      </c>
      <c r="K23896">
        <v>1</v>
      </c>
      <c r="L23896">
        <v>1057</v>
      </c>
      <c r="M23896">
        <v>1470</v>
      </c>
      <c r="N23896" t="s">
        <v>18</v>
      </c>
      <c r="O23896" s="1">
        <v>1.5312600000000001E-30</v>
      </c>
      <c r="P23896">
        <v>352</v>
      </c>
    </row>
    <row r="23897" spans="1:16" x14ac:dyDescent="0.25">
      <c r="A23897" t="s">
        <v>35260</v>
      </c>
      <c r="B23897">
        <v>612</v>
      </c>
      <c r="C23897" s="3" t="str">
        <f>HYPERLINK("http://www.uniprot.org/uniprot/Q08154","tr|Q08154|Q08154_PEA")</f>
        <v>tr|Q08154|Q08154_PEA</v>
      </c>
      <c r="D23897" t="s">
        <v>7368</v>
      </c>
      <c r="E23897">
        <v>99.01</v>
      </c>
      <c r="F23897">
        <v>203</v>
      </c>
      <c r="G23897">
        <v>2</v>
      </c>
      <c r="H23897">
        <v>0</v>
      </c>
      <c r="I23897">
        <v>1</v>
      </c>
      <c r="J23897">
        <v>609</v>
      </c>
      <c r="K23897">
        <v>1</v>
      </c>
      <c r="L23897">
        <v>1</v>
      </c>
      <c r="M23897">
        <v>203</v>
      </c>
      <c r="N23897" t="s">
        <v>18</v>
      </c>
      <c r="O23897" s="1">
        <v>7.7064000000000001E-111</v>
      </c>
      <c r="P23897">
        <v>1039</v>
      </c>
    </row>
    <row r="23898" spans="1:16" x14ac:dyDescent="0.25">
      <c r="A23898" t="s">
        <v>35261</v>
      </c>
      <c r="B23898">
        <v>1380</v>
      </c>
      <c r="C23898" s="3" t="str">
        <f>HYPERLINK("http://www.uniprot.org/uniprot/I1JGF8","tr|I1JGF8|I1JGF8_SOYBN")</f>
        <v>tr|I1JGF8|I1JGF8_SOYBN</v>
      </c>
      <c r="D23898" t="s">
        <v>28</v>
      </c>
      <c r="E23898">
        <v>36.26</v>
      </c>
      <c r="F23898">
        <v>193</v>
      </c>
      <c r="G23898">
        <v>123</v>
      </c>
      <c r="H23898">
        <v>7</v>
      </c>
      <c r="I23898">
        <v>820</v>
      </c>
      <c r="J23898">
        <v>1377</v>
      </c>
      <c r="K23898">
        <v>1</v>
      </c>
      <c r="L23898">
        <v>324</v>
      </c>
      <c r="M23898">
        <v>508</v>
      </c>
      <c r="N23898" t="s">
        <v>18</v>
      </c>
      <c r="O23898" s="1">
        <v>2.77158E-19</v>
      </c>
      <c r="P23898">
        <v>255</v>
      </c>
    </row>
    <row r="23899" spans="1:16" x14ac:dyDescent="0.25">
      <c r="A23899" t="s">
        <v>35262</v>
      </c>
      <c r="B23899">
        <v>1008</v>
      </c>
      <c r="C23899" s="3" t="str">
        <f>HYPERLINK("http://www.uniprot.org/uniprot/A2Q2T1","tr|A2Q2T1|A2Q2T1_MEDTR")</f>
        <v>tr|A2Q2T1|A2Q2T1_MEDTR</v>
      </c>
      <c r="D23899" t="s">
        <v>337</v>
      </c>
      <c r="E23899">
        <v>78.23</v>
      </c>
      <c r="F23899">
        <v>340</v>
      </c>
      <c r="G23899">
        <v>74</v>
      </c>
      <c r="H23899">
        <v>18</v>
      </c>
      <c r="I23899">
        <v>4</v>
      </c>
      <c r="J23899">
        <v>969</v>
      </c>
      <c r="K23899">
        <v>1</v>
      </c>
      <c r="L23899">
        <v>138</v>
      </c>
      <c r="M23899">
        <v>477</v>
      </c>
      <c r="N23899" t="s">
        <v>18</v>
      </c>
      <c r="O23899" s="1">
        <v>3.69915E-147</v>
      </c>
      <c r="P23899">
        <v>1356</v>
      </c>
    </row>
    <row r="23900" spans="1:16" x14ac:dyDescent="0.25">
      <c r="A23900" t="s">
        <v>35263</v>
      </c>
      <c r="B23900">
        <v>741</v>
      </c>
      <c r="C23900" s="3" t="str">
        <f>HYPERLINK("http://www.uniprot.org/uniprot/G7IHV4","tr|G7IHV4|G7IHV4_MEDTR")</f>
        <v>tr|G7IHV4|G7IHV4_MEDTR</v>
      </c>
      <c r="D23900" t="s">
        <v>35264</v>
      </c>
      <c r="E23900">
        <v>78.86</v>
      </c>
      <c r="F23900">
        <v>246</v>
      </c>
      <c r="G23900">
        <v>52</v>
      </c>
      <c r="H23900">
        <v>0</v>
      </c>
      <c r="I23900">
        <v>1</v>
      </c>
      <c r="J23900">
        <v>738</v>
      </c>
      <c r="K23900">
        <v>1</v>
      </c>
      <c r="L23900">
        <v>1</v>
      </c>
      <c r="M23900">
        <v>243</v>
      </c>
      <c r="N23900" t="s">
        <v>18</v>
      </c>
      <c r="O23900" s="1">
        <v>2.49969E-108</v>
      </c>
      <c r="P23900">
        <v>1019</v>
      </c>
    </row>
    <row r="23901" spans="1:16" x14ac:dyDescent="0.25">
      <c r="A23901" t="s">
        <v>35265</v>
      </c>
      <c r="B23901">
        <v>258</v>
      </c>
      <c r="C23901" s="3" t="str">
        <f>HYPERLINK("http://www.uniprot.org/uniprot/I1L1Z5","tr|I1L1Z5|I1L1Z5_SOYBN")</f>
        <v>tr|I1L1Z5|I1L1Z5_SOYBN</v>
      </c>
      <c r="D23901" t="s">
        <v>28</v>
      </c>
      <c r="E23901">
        <v>81.17</v>
      </c>
      <c r="F23901">
        <v>85</v>
      </c>
      <c r="G23901">
        <v>16</v>
      </c>
      <c r="H23901">
        <v>0</v>
      </c>
      <c r="I23901">
        <v>1</v>
      </c>
      <c r="J23901">
        <v>255</v>
      </c>
      <c r="K23901">
        <v>1</v>
      </c>
      <c r="L23901">
        <v>99</v>
      </c>
      <c r="M23901">
        <v>183</v>
      </c>
      <c r="N23901" t="s">
        <v>18</v>
      </c>
      <c r="O23901" s="1">
        <v>1.85497E-28</v>
      </c>
      <c r="P23901">
        <v>327</v>
      </c>
    </row>
    <row r="23902" spans="1:16" x14ac:dyDescent="0.25">
      <c r="A23902" t="s">
        <v>35266</v>
      </c>
      <c r="B23902">
        <v>3132</v>
      </c>
      <c r="C23902" s="3" t="str">
        <f>HYPERLINK("http://www.uniprot.org/uniprot/G7KFW7","tr|G7KFW7|G7KFW7_MEDTR")</f>
        <v>tr|G7KFW7|G7KFW7_MEDTR</v>
      </c>
      <c r="D23902" t="s">
        <v>35267</v>
      </c>
      <c r="E23902">
        <v>77.55</v>
      </c>
      <c r="F23902">
        <v>958</v>
      </c>
      <c r="G23902">
        <v>215</v>
      </c>
      <c r="H23902">
        <v>3</v>
      </c>
      <c r="I23902">
        <v>1</v>
      </c>
      <c r="J23902">
        <v>2865</v>
      </c>
      <c r="K23902">
        <v>1</v>
      </c>
      <c r="L23902">
        <v>1</v>
      </c>
      <c r="M23902">
        <v>942</v>
      </c>
      <c r="N23902" t="s">
        <v>18</v>
      </c>
      <c r="O23902">
        <v>0</v>
      </c>
      <c r="P23902">
        <v>3703</v>
      </c>
    </row>
    <row r="23903" spans="1:16" x14ac:dyDescent="0.25">
      <c r="A23903" t="s">
        <v>35268</v>
      </c>
      <c r="B23903">
        <v>2541</v>
      </c>
      <c r="C23903" s="3" t="str">
        <f>HYPERLINK("http://www.uniprot.org/uniprot/G7KYS1","tr|G7KYS1|G7KYS1_MEDTR")</f>
        <v>tr|G7KYS1|G7KYS1_MEDTR</v>
      </c>
      <c r="D23903" t="s">
        <v>8298</v>
      </c>
      <c r="E23903">
        <v>86.71</v>
      </c>
      <c r="F23903">
        <v>888</v>
      </c>
      <c r="G23903">
        <v>118</v>
      </c>
      <c r="H23903">
        <v>42</v>
      </c>
      <c r="I23903">
        <v>1</v>
      </c>
      <c r="J23903">
        <v>2538</v>
      </c>
      <c r="K23903">
        <v>1</v>
      </c>
      <c r="L23903">
        <v>167</v>
      </c>
      <c r="M23903">
        <v>1052</v>
      </c>
      <c r="N23903" t="s">
        <v>18</v>
      </c>
      <c r="O23903">
        <v>0</v>
      </c>
      <c r="P23903">
        <v>3867</v>
      </c>
    </row>
    <row r="23904" spans="1:16" x14ac:dyDescent="0.25">
      <c r="A23904" t="s">
        <v>35269</v>
      </c>
      <c r="B23904">
        <v>591</v>
      </c>
      <c r="C23904" s="3" t="str">
        <f>HYPERLINK("http://www.uniprot.org/uniprot/G7L532","tr|G7L532|G7L532_MEDTR")</f>
        <v>tr|G7L532|G7L532_MEDTR</v>
      </c>
      <c r="D23904" t="s">
        <v>35270</v>
      </c>
      <c r="E23904">
        <v>56.25</v>
      </c>
      <c r="F23904">
        <v>112</v>
      </c>
      <c r="G23904">
        <v>49</v>
      </c>
      <c r="H23904">
        <v>0</v>
      </c>
      <c r="I23904">
        <v>253</v>
      </c>
      <c r="J23904">
        <v>588</v>
      </c>
      <c r="K23904">
        <v>1</v>
      </c>
      <c r="L23904">
        <v>1</v>
      </c>
      <c r="M23904">
        <v>112</v>
      </c>
      <c r="N23904" t="s">
        <v>18</v>
      </c>
      <c r="O23904" s="1">
        <v>1.09029E-23</v>
      </c>
      <c r="P23904">
        <v>287</v>
      </c>
    </row>
    <row r="23905" spans="1:16" x14ac:dyDescent="0.25">
      <c r="A23905" t="s">
        <v>35271</v>
      </c>
      <c r="B23905">
        <v>1047</v>
      </c>
      <c r="C23905" s="3" t="str">
        <f>HYPERLINK("http://www.uniprot.org/uniprot/G7L1N4","tr|G7L1N4|G7L1N4_MEDTR")</f>
        <v>tr|G7L1N4|G7L1N4_MEDTR</v>
      </c>
      <c r="D23905" t="s">
        <v>35272</v>
      </c>
      <c r="E23905">
        <v>47.36</v>
      </c>
      <c r="F23905">
        <v>266</v>
      </c>
      <c r="G23905">
        <v>140</v>
      </c>
      <c r="H23905">
        <v>2</v>
      </c>
      <c r="I23905">
        <v>253</v>
      </c>
      <c r="J23905">
        <v>1044</v>
      </c>
      <c r="K23905">
        <v>1</v>
      </c>
      <c r="L23905">
        <v>105</v>
      </c>
      <c r="M23905">
        <v>352</v>
      </c>
      <c r="N23905" t="s">
        <v>18</v>
      </c>
      <c r="O23905" s="1">
        <v>2.5395E-61</v>
      </c>
      <c r="P23905">
        <v>616</v>
      </c>
    </row>
    <row r="23906" spans="1:16" x14ac:dyDescent="0.25">
      <c r="A23906" t="s">
        <v>35273</v>
      </c>
      <c r="B23906">
        <v>1221</v>
      </c>
      <c r="C23906" s="3" t="str">
        <f>HYPERLINK("http://www.uniprot.org/uniprot/A5B592","tr|A5B592|A5B592_VITVI")</f>
        <v>tr|A5B592|A5B592_VITVI</v>
      </c>
      <c r="D23906" t="s">
        <v>250</v>
      </c>
      <c r="E23906">
        <v>29.41</v>
      </c>
      <c r="F23906">
        <v>323</v>
      </c>
      <c r="G23906">
        <v>228</v>
      </c>
      <c r="H23906">
        <v>11</v>
      </c>
      <c r="I23906">
        <v>1</v>
      </c>
      <c r="J23906">
        <v>936</v>
      </c>
      <c r="K23906">
        <v>1</v>
      </c>
      <c r="L23906">
        <v>1094</v>
      </c>
      <c r="M23906">
        <v>1408</v>
      </c>
      <c r="N23906" t="s">
        <v>18</v>
      </c>
      <c r="O23906" s="1">
        <v>7.2007999999999995E-29</v>
      </c>
      <c r="P23906">
        <v>337</v>
      </c>
    </row>
    <row r="23907" spans="1:16" x14ac:dyDescent="0.25">
      <c r="A23907" t="s">
        <v>35274</v>
      </c>
      <c r="B23907">
        <v>8049</v>
      </c>
      <c r="C23907" s="3" t="str">
        <f>HYPERLINK("http://www.uniprot.org/uniprot/K7LLZ3","tr|K7LLZ3|K7LLZ3_SOYBN")</f>
        <v>tr|K7LLZ3|K7LLZ3_SOYBN</v>
      </c>
      <c r="D23907" t="s">
        <v>28</v>
      </c>
      <c r="E23907">
        <v>79.92</v>
      </c>
      <c r="F23907">
        <v>2755</v>
      </c>
      <c r="G23907">
        <v>553</v>
      </c>
      <c r="H23907">
        <v>73</v>
      </c>
      <c r="I23907">
        <v>1</v>
      </c>
      <c r="J23907">
        <v>8046</v>
      </c>
      <c r="K23907">
        <v>1</v>
      </c>
      <c r="L23907">
        <v>1</v>
      </c>
      <c r="M23907">
        <v>2738</v>
      </c>
      <c r="N23907" t="s">
        <v>18</v>
      </c>
      <c r="O23907">
        <v>0</v>
      </c>
      <c r="P23907">
        <v>11221</v>
      </c>
    </row>
    <row r="23908" spans="1:16" x14ac:dyDescent="0.25">
      <c r="A23908" t="s">
        <v>35275</v>
      </c>
      <c r="B23908">
        <v>2490</v>
      </c>
      <c r="C23908" s="3" t="str">
        <f>HYPERLINK("http://www.uniprot.org/uniprot/G7I4I6","tr|G7I4I6|G7I4I6_MEDTR")</f>
        <v>tr|G7I4I6|G7I4I6_MEDTR</v>
      </c>
      <c r="D23908" t="s">
        <v>35276</v>
      </c>
      <c r="E23908">
        <v>83.85</v>
      </c>
      <c r="F23908">
        <v>830</v>
      </c>
      <c r="G23908">
        <v>134</v>
      </c>
      <c r="H23908">
        <v>1</v>
      </c>
      <c r="I23908">
        <v>1</v>
      </c>
      <c r="J23908">
        <v>2487</v>
      </c>
      <c r="K23908">
        <v>1</v>
      </c>
      <c r="L23908">
        <v>1</v>
      </c>
      <c r="M23908">
        <v>823</v>
      </c>
      <c r="N23908" t="s">
        <v>18</v>
      </c>
      <c r="O23908">
        <v>0</v>
      </c>
      <c r="P23908">
        <v>3578</v>
      </c>
    </row>
    <row r="23909" spans="1:16" x14ac:dyDescent="0.25">
      <c r="A23909" t="s">
        <v>35277</v>
      </c>
      <c r="B23909">
        <v>699</v>
      </c>
      <c r="C23909" s="3" t="str">
        <f>HYPERLINK("http://www.uniprot.org/uniprot/I3SYB8","tr|I3SYB8|I3SYB8_LOTJA")</f>
        <v>tr|I3SYB8|I3SYB8_LOTJA</v>
      </c>
      <c r="D23909" t="s">
        <v>93</v>
      </c>
      <c r="E23909">
        <v>88.77</v>
      </c>
      <c r="F23909">
        <v>187</v>
      </c>
      <c r="G23909">
        <v>21</v>
      </c>
      <c r="H23909">
        <v>2</v>
      </c>
      <c r="I23909">
        <v>139</v>
      </c>
      <c r="J23909">
        <v>693</v>
      </c>
      <c r="K23909">
        <v>1</v>
      </c>
      <c r="L23909">
        <v>52</v>
      </c>
      <c r="M23909">
        <v>238</v>
      </c>
      <c r="N23909" t="s">
        <v>18</v>
      </c>
      <c r="O23909" s="1">
        <v>1.3425000000000001E-89</v>
      </c>
      <c r="P23909">
        <v>857</v>
      </c>
    </row>
    <row r="23910" spans="1:16" x14ac:dyDescent="0.25">
      <c r="A23910" t="s">
        <v>35278</v>
      </c>
      <c r="B23910">
        <v>477</v>
      </c>
      <c r="C23910" s="3" t="str">
        <f>HYPERLINK("http://www.uniprot.org/uniprot/C6T0K6","tr|C6T0K6|C6T0K6_SOYBN")</f>
        <v>tr|C6T0K6|C6T0K6_SOYBN</v>
      </c>
      <c r="D23910" t="s">
        <v>210</v>
      </c>
      <c r="E23910">
        <v>44.73</v>
      </c>
      <c r="F23910">
        <v>152</v>
      </c>
      <c r="G23910">
        <v>84</v>
      </c>
      <c r="H23910">
        <v>0</v>
      </c>
      <c r="I23910">
        <v>10</v>
      </c>
      <c r="J23910">
        <v>465</v>
      </c>
      <c r="K23910">
        <v>1</v>
      </c>
      <c r="L23910">
        <v>34</v>
      </c>
      <c r="M23910">
        <v>179</v>
      </c>
      <c r="N23910" t="s">
        <v>18</v>
      </c>
      <c r="O23910" s="1">
        <v>3.31726E-25</v>
      </c>
      <c r="P23910">
        <v>299</v>
      </c>
    </row>
    <row r="23911" spans="1:16" x14ac:dyDescent="0.25">
      <c r="A23911" t="s">
        <v>35279</v>
      </c>
      <c r="B23911">
        <v>1854</v>
      </c>
      <c r="C23911" s="3" t="str">
        <f>HYPERLINK("http://www.uniprot.org/uniprot/I1KCL6","tr|I1KCL6|I1KCL6_SOYBN")</f>
        <v>tr|I1KCL6|I1KCL6_SOYBN</v>
      </c>
      <c r="D23911" t="s">
        <v>28</v>
      </c>
      <c r="E23911">
        <v>60.74</v>
      </c>
      <c r="F23911">
        <v>619</v>
      </c>
      <c r="G23911">
        <v>243</v>
      </c>
      <c r="H23911">
        <v>15</v>
      </c>
      <c r="I23911">
        <v>37</v>
      </c>
      <c r="J23911">
        <v>1848</v>
      </c>
      <c r="K23911">
        <v>1</v>
      </c>
      <c r="L23911">
        <v>5</v>
      </c>
      <c r="M23911">
        <v>619</v>
      </c>
      <c r="N23911" t="s">
        <v>18</v>
      </c>
      <c r="O23911">
        <v>0</v>
      </c>
      <c r="P23911">
        <v>1907</v>
      </c>
    </row>
    <row r="23912" spans="1:16" x14ac:dyDescent="0.25">
      <c r="A23912" t="s">
        <v>35280</v>
      </c>
      <c r="B23912">
        <v>1242</v>
      </c>
      <c r="C23912" s="3" t="str">
        <f>HYPERLINK("http://www.uniprot.org/uniprot/K7KKL8","tr|K7KKL8|K7KKL8_SOYBN")</f>
        <v>tr|K7KKL8|K7KKL8_SOYBN</v>
      </c>
      <c r="D23912" t="s">
        <v>28</v>
      </c>
      <c r="E23912">
        <v>76.45</v>
      </c>
      <c r="F23912">
        <v>412</v>
      </c>
      <c r="G23912">
        <v>97</v>
      </c>
      <c r="H23912">
        <v>0</v>
      </c>
      <c r="I23912">
        <v>1</v>
      </c>
      <c r="J23912">
        <v>1236</v>
      </c>
      <c r="K23912">
        <v>1</v>
      </c>
      <c r="L23912">
        <v>24</v>
      </c>
      <c r="M23912">
        <v>434</v>
      </c>
      <c r="N23912" t="s">
        <v>18</v>
      </c>
      <c r="O23912" s="1">
        <v>1.47556E-178</v>
      </c>
      <c r="P23912">
        <v>1628</v>
      </c>
    </row>
    <row r="23913" spans="1:16" x14ac:dyDescent="0.25">
      <c r="A23913" t="s">
        <v>35281</v>
      </c>
      <c r="B23913">
        <v>1458</v>
      </c>
      <c r="C23913" s="3" t="str">
        <f>HYPERLINK("http://www.uniprot.org/uniprot/G7JV72","tr|G7JV72|G7JV72_MEDTR")</f>
        <v>tr|G7JV72|G7JV72_MEDTR</v>
      </c>
      <c r="D23913" t="s">
        <v>35282</v>
      </c>
      <c r="E23913">
        <v>69.95</v>
      </c>
      <c r="F23913">
        <v>496</v>
      </c>
      <c r="G23913">
        <v>149</v>
      </c>
      <c r="H23913">
        <v>12</v>
      </c>
      <c r="I23913">
        <v>1</v>
      </c>
      <c r="J23913">
        <v>1452</v>
      </c>
      <c r="K23913">
        <v>1</v>
      </c>
      <c r="L23913">
        <v>1</v>
      </c>
      <c r="M23913">
        <v>488</v>
      </c>
      <c r="N23913" t="s">
        <v>18</v>
      </c>
      <c r="O23913">
        <v>0</v>
      </c>
      <c r="P23913">
        <v>1654</v>
      </c>
    </row>
    <row r="23914" spans="1:16" x14ac:dyDescent="0.25">
      <c r="A23914" t="s">
        <v>35283</v>
      </c>
      <c r="B23914">
        <v>1722</v>
      </c>
      <c r="C23914" s="3" t="str">
        <f>HYPERLINK("http://www.uniprot.org/uniprot/G7LE12","tr|G7LE12|G7LE12_MEDTR")</f>
        <v>tr|G7LE12|G7LE12_MEDTR</v>
      </c>
      <c r="D23914" t="s">
        <v>35284</v>
      </c>
      <c r="E23914">
        <v>78.09</v>
      </c>
      <c r="F23914">
        <v>621</v>
      </c>
      <c r="G23914">
        <v>136</v>
      </c>
      <c r="H23914">
        <v>49</v>
      </c>
      <c r="I23914">
        <v>4</v>
      </c>
      <c r="J23914">
        <v>1719</v>
      </c>
      <c r="K23914">
        <v>1</v>
      </c>
      <c r="L23914">
        <v>37</v>
      </c>
      <c r="M23914">
        <v>645</v>
      </c>
      <c r="N23914" t="s">
        <v>18</v>
      </c>
      <c r="O23914">
        <v>0</v>
      </c>
      <c r="P23914">
        <v>2462</v>
      </c>
    </row>
    <row r="23915" spans="1:16" x14ac:dyDescent="0.25">
      <c r="A23915" t="s">
        <v>35285</v>
      </c>
      <c r="B23915">
        <v>930</v>
      </c>
      <c r="C23915" s="3" t="str">
        <f>HYPERLINK("http://www.uniprot.org/uniprot/G7JJX4","tr|G7JJX4|G7JJX4_MEDTR")</f>
        <v>tr|G7JJX4|G7JJX4_MEDTR</v>
      </c>
      <c r="D23915" t="s">
        <v>35286</v>
      </c>
      <c r="E23915">
        <v>88.67</v>
      </c>
      <c r="F23915">
        <v>309</v>
      </c>
      <c r="G23915">
        <v>35</v>
      </c>
      <c r="H23915">
        <v>0</v>
      </c>
      <c r="I23915">
        <v>1</v>
      </c>
      <c r="J23915">
        <v>927</v>
      </c>
      <c r="K23915">
        <v>1</v>
      </c>
      <c r="L23915">
        <v>1</v>
      </c>
      <c r="M23915">
        <v>309</v>
      </c>
      <c r="N23915" t="s">
        <v>18</v>
      </c>
      <c r="O23915" s="1">
        <v>2.15725E-159</v>
      </c>
      <c r="P23915">
        <v>1461</v>
      </c>
    </row>
    <row r="23916" spans="1:16" x14ac:dyDescent="0.25">
      <c r="A23916" t="s">
        <v>35287</v>
      </c>
      <c r="B23916">
        <v>3144</v>
      </c>
      <c r="C23916" s="3" t="str">
        <f>HYPERLINK("http://www.uniprot.org/uniprot/G8DCY4","tr|G8DCY4|G8DCY4_PHAVU")</f>
        <v>tr|G8DCY4|G8DCY4_PHAVU</v>
      </c>
      <c r="D23916" t="s">
        <v>1086</v>
      </c>
      <c r="E23916">
        <v>82.51</v>
      </c>
      <c r="F23916">
        <v>1041</v>
      </c>
      <c r="G23916">
        <v>182</v>
      </c>
      <c r="H23916">
        <v>0</v>
      </c>
      <c r="I23916">
        <v>1</v>
      </c>
      <c r="J23916">
        <v>3123</v>
      </c>
      <c r="K23916">
        <v>1</v>
      </c>
      <c r="L23916">
        <v>315</v>
      </c>
      <c r="M23916">
        <v>1268</v>
      </c>
      <c r="N23916" t="s">
        <v>18</v>
      </c>
      <c r="O23916">
        <v>0</v>
      </c>
      <c r="P23916">
        <v>4456</v>
      </c>
    </row>
    <row r="23917" spans="1:16" x14ac:dyDescent="0.25">
      <c r="A23917" t="s">
        <v>35288</v>
      </c>
      <c r="B23917">
        <v>849</v>
      </c>
      <c r="C23917" s="3" t="str">
        <f>HYPERLINK("http://www.uniprot.org/uniprot/G7JS13","tr|G7JS13|G7JS13_MEDTR")</f>
        <v>tr|G7JS13|G7JS13_MEDTR</v>
      </c>
      <c r="D23917" t="s">
        <v>35289</v>
      </c>
      <c r="E23917">
        <v>93.11</v>
      </c>
      <c r="F23917">
        <v>276</v>
      </c>
      <c r="G23917">
        <v>19</v>
      </c>
      <c r="H23917">
        <v>0</v>
      </c>
      <c r="I23917">
        <v>16</v>
      </c>
      <c r="J23917">
        <v>843</v>
      </c>
      <c r="K23917">
        <v>1</v>
      </c>
      <c r="L23917">
        <v>45</v>
      </c>
      <c r="M23917">
        <v>320</v>
      </c>
      <c r="N23917" t="s">
        <v>18</v>
      </c>
      <c r="O23917" s="1">
        <v>8.2427800000000005E-144</v>
      </c>
      <c r="P23917">
        <v>1326</v>
      </c>
    </row>
    <row r="23918" spans="1:16" x14ac:dyDescent="0.25">
      <c r="A23918" t="s">
        <v>35290</v>
      </c>
      <c r="B23918">
        <v>1521</v>
      </c>
      <c r="C23918" s="3" t="str">
        <f>HYPERLINK("http://www.uniprot.org/uniprot/I1MV59","tr|I1MV59|I1MV59_SOYBN")</f>
        <v>tr|I1MV59|I1MV59_SOYBN</v>
      </c>
      <c r="D23918" t="s">
        <v>28</v>
      </c>
      <c r="E23918">
        <v>72.599999999999994</v>
      </c>
      <c r="F23918">
        <v>533</v>
      </c>
      <c r="G23918">
        <v>146</v>
      </c>
      <c r="H23918">
        <v>27</v>
      </c>
      <c r="I23918">
        <v>1</v>
      </c>
      <c r="J23918">
        <v>1518</v>
      </c>
      <c r="K23918">
        <v>1</v>
      </c>
      <c r="L23918">
        <v>1</v>
      </c>
      <c r="M23918">
        <v>528</v>
      </c>
      <c r="N23918" t="s">
        <v>18</v>
      </c>
      <c r="O23918">
        <v>0</v>
      </c>
      <c r="P23918">
        <v>1999</v>
      </c>
    </row>
    <row r="23919" spans="1:16" x14ac:dyDescent="0.25">
      <c r="A23919" t="s">
        <v>35291</v>
      </c>
      <c r="B23919">
        <v>1500</v>
      </c>
      <c r="C23919" s="3" t="str">
        <f>HYPERLINK("http://www.uniprot.org/uniprot/G7LAR3","tr|G7LAR3|G7LAR3_MEDTR")</f>
        <v>tr|G7LAR3|G7LAR3_MEDTR</v>
      </c>
      <c r="D23919" t="s">
        <v>35292</v>
      </c>
      <c r="E23919">
        <v>75.430000000000007</v>
      </c>
      <c r="F23919">
        <v>517</v>
      </c>
      <c r="G23919">
        <v>127</v>
      </c>
      <c r="H23919">
        <v>24</v>
      </c>
      <c r="I23919">
        <v>19</v>
      </c>
      <c r="J23919">
        <v>1497</v>
      </c>
      <c r="K23919">
        <v>1</v>
      </c>
      <c r="L23919">
        <v>13</v>
      </c>
      <c r="M23919">
        <v>514</v>
      </c>
      <c r="N23919" t="s">
        <v>18</v>
      </c>
      <c r="O23919">
        <v>0</v>
      </c>
      <c r="P23919">
        <v>2011</v>
      </c>
    </row>
    <row r="23920" spans="1:16" x14ac:dyDescent="0.25">
      <c r="A23920" t="s">
        <v>35293</v>
      </c>
      <c r="B23920">
        <v>1149</v>
      </c>
      <c r="C23920" s="3" t="str">
        <f>HYPERLINK("http://www.uniprot.org/uniprot/G7JXG2","tr|G7JXG2|G7JXG2_MEDTR")</f>
        <v>tr|G7JXG2|G7JXG2_MEDTR</v>
      </c>
      <c r="D23920" t="s">
        <v>35294</v>
      </c>
      <c r="E23920">
        <v>78.349999999999994</v>
      </c>
      <c r="F23920">
        <v>388</v>
      </c>
      <c r="G23920">
        <v>84</v>
      </c>
      <c r="H23920">
        <v>18</v>
      </c>
      <c r="I23920">
        <v>1</v>
      </c>
      <c r="J23920">
        <v>1110</v>
      </c>
      <c r="K23920">
        <v>1</v>
      </c>
      <c r="L23920">
        <v>51</v>
      </c>
      <c r="M23920">
        <v>438</v>
      </c>
      <c r="N23920" t="s">
        <v>18</v>
      </c>
      <c r="O23920" s="1">
        <v>2.2513899999999999E-170</v>
      </c>
      <c r="P23920">
        <v>1557</v>
      </c>
    </row>
    <row r="23921" spans="1:16" x14ac:dyDescent="0.25">
      <c r="A23921" t="s">
        <v>35295</v>
      </c>
      <c r="B23921">
        <v>324</v>
      </c>
      <c r="C23921" s="3" t="str">
        <f>HYPERLINK("http://www.uniprot.org/uniprot/I6ZTT9","tr|I6ZTT9|I6ZTT9_PHAVU")</f>
        <v>tr|I6ZTT9|I6ZTT9_PHAVU</v>
      </c>
      <c r="D23921" t="s">
        <v>2610</v>
      </c>
      <c r="E23921">
        <v>72.89</v>
      </c>
      <c r="F23921">
        <v>107</v>
      </c>
      <c r="G23921">
        <v>29</v>
      </c>
      <c r="H23921">
        <v>0</v>
      </c>
      <c r="I23921">
        <v>1</v>
      </c>
      <c r="J23921">
        <v>321</v>
      </c>
      <c r="K23921">
        <v>1</v>
      </c>
      <c r="L23921">
        <v>1281</v>
      </c>
      <c r="M23921">
        <v>1387</v>
      </c>
      <c r="N23921" t="s">
        <v>18</v>
      </c>
      <c r="O23921" s="1">
        <v>6.9339299999999995E-39</v>
      </c>
      <c r="P23921">
        <v>417</v>
      </c>
    </row>
    <row r="23922" spans="1:16" x14ac:dyDescent="0.25">
      <c r="A23922" t="s">
        <v>35296</v>
      </c>
      <c r="B23922">
        <v>1200</v>
      </c>
      <c r="C23922" s="3" t="str">
        <f>HYPERLINK("http://www.uniprot.org/uniprot/K7MNX2","tr|K7MNX2|K7MNX2_SOYBN")</f>
        <v>tr|K7MNX2|K7MNX2_SOYBN</v>
      </c>
      <c r="D23922" t="s">
        <v>28</v>
      </c>
      <c r="E23922">
        <v>28.57</v>
      </c>
      <c r="F23922">
        <v>105</v>
      </c>
      <c r="G23922">
        <v>75</v>
      </c>
      <c r="H23922">
        <v>0</v>
      </c>
      <c r="I23922">
        <v>460</v>
      </c>
      <c r="J23922">
        <v>774</v>
      </c>
      <c r="K23922">
        <v>1</v>
      </c>
      <c r="L23922">
        <v>379</v>
      </c>
      <c r="M23922">
        <v>483</v>
      </c>
      <c r="N23922" t="s">
        <v>18</v>
      </c>
      <c r="O23922" s="1">
        <v>2.3431700000000001E-8</v>
      </c>
      <c r="P23922">
        <v>160</v>
      </c>
    </row>
    <row r="23923" spans="1:16" x14ac:dyDescent="0.25">
      <c r="A23923" t="s">
        <v>35297</v>
      </c>
      <c r="B23923">
        <v>612</v>
      </c>
      <c r="C23923" s="3" t="str">
        <f>HYPERLINK("http://www.uniprot.org/uniprot/G7JDA2","tr|G7JDA2|G7JDA2_MEDTR")</f>
        <v>tr|G7JDA2|G7JDA2_MEDTR</v>
      </c>
      <c r="D23923" t="s">
        <v>33770</v>
      </c>
      <c r="E23923">
        <v>72.63</v>
      </c>
      <c r="F23923">
        <v>201</v>
      </c>
      <c r="G23923">
        <v>55</v>
      </c>
      <c r="H23923">
        <v>0</v>
      </c>
      <c r="I23923">
        <v>1</v>
      </c>
      <c r="J23923">
        <v>603</v>
      </c>
      <c r="K23923">
        <v>1</v>
      </c>
      <c r="L23923">
        <v>44</v>
      </c>
      <c r="M23923">
        <v>242</v>
      </c>
      <c r="N23923" t="s">
        <v>18</v>
      </c>
      <c r="O23923" s="1">
        <v>5.0416999999999998E-78</v>
      </c>
      <c r="P23923">
        <v>756</v>
      </c>
    </row>
    <row r="23924" spans="1:16" x14ac:dyDescent="0.25">
      <c r="A23924" t="s">
        <v>35298</v>
      </c>
      <c r="B23924">
        <v>1116</v>
      </c>
      <c r="C23924" s="3" t="str">
        <f>HYPERLINK("http://www.uniprot.org/uniprot/Q2PEQ5","tr|Q2PEQ5|Q2PEQ5_TRIPR")</f>
        <v>tr|Q2PEQ5|Q2PEQ5_TRIPR</v>
      </c>
      <c r="D23924" t="s">
        <v>3302</v>
      </c>
      <c r="E23924">
        <v>61.25</v>
      </c>
      <c r="F23924">
        <v>382</v>
      </c>
      <c r="G23924">
        <v>148</v>
      </c>
      <c r="H23924">
        <v>11</v>
      </c>
      <c r="I23924">
        <v>1</v>
      </c>
      <c r="J23924">
        <v>1113</v>
      </c>
      <c r="K23924">
        <v>1</v>
      </c>
      <c r="L23924">
        <v>1</v>
      </c>
      <c r="M23924">
        <v>371</v>
      </c>
      <c r="N23924" t="s">
        <v>18</v>
      </c>
      <c r="O23924" s="1">
        <v>1.0486899999999999E-108</v>
      </c>
      <c r="P23924">
        <v>1025</v>
      </c>
    </row>
    <row r="23925" spans="1:16" x14ac:dyDescent="0.25">
      <c r="A23925" t="s">
        <v>35299</v>
      </c>
      <c r="B23925">
        <v>219</v>
      </c>
      <c r="C23925" s="3" t="str">
        <f>HYPERLINK("http://www.uniprot.org/uniprot/G7K9G0","tr|G7K9G0|G7K9G0_MEDTR")</f>
        <v>tr|G7K9G0|G7K9G0_MEDTR</v>
      </c>
      <c r="D23925" t="s">
        <v>3910</v>
      </c>
      <c r="E23925">
        <v>61.76</v>
      </c>
      <c r="F23925">
        <v>68</v>
      </c>
      <c r="G23925">
        <v>26</v>
      </c>
      <c r="H23925">
        <v>0</v>
      </c>
      <c r="I23925">
        <v>1</v>
      </c>
      <c r="J23925">
        <v>204</v>
      </c>
      <c r="K23925">
        <v>1</v>
      </c>
      <c r="L23925">
        <v>1</v>
      </c>
      <c r="M23925">
        <v>67</v>
      </c>
      <c r="N23925" t="s">
        <v>18</v>
      </c>
      <c r="O23925" s="1">
        <v>2.2253699999999999E-13</v>
      </c>
      <c r="P23925">
        <v>197</v>
      </c>
    </row>
    <row r="23926" spans="1:16" x14ac:dyDescent="0.25">
      <c r="A23926" t="s">
        <v>35300</v>
      </c>
      <c r="B23926">
        <v>840</v>
      </c>
      <c r="C23926" s="3" t="str">
        <f>HYPERLINK("http://www.uniprot.org/uniprot/I1M423","tr|I1M423|I1M423_SOYBN")</f>
        <v>tr|I1M423|I1M423_SOYBN</v>
      </c>
      <c r="D23926" t="s">
        <v>28</v>
      </c>
      <c r="E23926">
        <v>84.94</v>
      </c>
      <c r="F23926">
        <v>279</v>
      </c>
      <c r="G23926">
        <v>42</v>
      </c>
      <c r="H23926">
        <v>2</v>
      </c>
      <c r="I23926">
        <v>7</v>
      </c>
      <c r="J23926">
        <v>837</v>
      </c>
      <c r="K23926">
        <v>1</v>
      </c>
      <c r="L23926">
        <v>2</v>
      </c>
      <c r="M23926">
        <v>280</v>
      </c>
      <c r="N23926" t="s">
        <v>18</v>
      </c>
      <c r="O23926" s="1">
        <v>3.6369899999999998E-128</v>
      </c>
      <c r="P23926">
        <v>1191</v>
      </c>
    </row>
    <row r="23927" spans="1:16" x14ac:dyDescent="0.25">
      <c r="A23927" t="s">
        <v>35301</v>
      </c>
      <c r="B23927">
        <v>1224</v>
      </c>
      <c r="C23927" s="3" t="str">
        <f>HYPERLINK("http://www.uniprot.org/uniprot/I1M570","tr|I1M570|I1M570_SOYBN")</f>
        <v>tr|I1M570|I1M570_SOYBN</v>
      </c>
      <c r="D23927" t="s">
        <v>71</v>
      </c>
      <c r="E23927">
        <v>88.3</v>
      </c>
      <c r="F23927">
        <v>402</v>
      </c>
      <c r="G23927">
        <v>47</v>
      </c>
      <c r="H23927">
        <v>0</v>
      </c>
      <c r="I23927">
        <v>16</v>
      </c>
      <c r="J23927">
        <v>1221</v>
      </c>
      <c r="K23927">
        <v>1</v>
      </c>
      <c r="L23927">
        <v>9</v>
      </c>
      <c r="M23927">
        <v>410</v>
      </c>
      <c r="N23927" t="s">
        <v>18</v>
      </c>
      <c r="O23927">
        <v>0</v>
      </c>
      <c r="P23927">
        <v>1947</v>
      </c>
    </row>
    <row r="23928" spans="1:16" x14ac:dyDescent="0.25">
      <c r="A23928" t="s">
        <v>35302</v>
      </c>
      <c r="B23928">
        <v>1428</v>
      </c>
      <c r="C23928" s="3" t="str">
        <f>HYPERLINK("http://www.uniprot.org/uniprot/G7IT50","tr|G7IT50|G7IT50_MEDTR")</f>
        <v>tr|G7IT50|G7IT50_MEDTR</v>
      </c>
      <c r="D23928" t="s">
        <v>35303</v>
      </c>
      <c r="E23928">
        <v>80.25</v>
      </c>
      <c r="F23928">
        <v>476</v>
      </c>
      <c r="G23928">
        <v>94</v>
      </c>
      <c r="H23928">
        <v>2</v>
      </c>
      <c r="I23928">
        <v>1</v>
      </c>
      <c r="J23928">
        <v>1422</v>
      </c>
      <c r="K23928">
        <v>1</v>
      </c>
      <c r="L23928">
        <v>1</v>
      </c>
      <c r="M23928">
        <v>472</v>
      </c>
      <c r="N23928" t="s">
        <v>18</v>
      </c>
      <c r="O23928">
        <v>0</v>
      </c>
      <c r="P23928">
        <v>2101</v>
      </c>
    </row>
    <row r="23929" spans="1:16" x14ac:dyDescent="0.25">
      <c r="A23929" t="s">
        <v>35304</v>
      </c>
      <c r="B23929">
        <v>555</v>
      </c>
      <c r="C23929" s="3" t="str">
        <f>HYPERLINK("http://www.uniprot.org/uniprot/G7IQF5","tr|G7IQF5|G7IQF5_MEDTR")</f>
        <v>tr|G7IQF5|G7IQF5_MEDTR</v>
      </c>
      <c r="D23929" t="s">
        <v>35305</v>
      </c>
      <c r="E23929">
        <v>85.71</v>
      </c>
      <c r="F23929">
        <v>182</v>
      </c>
      <c r="G23929">
        <v>26</v>
      </c>
      <c r="H23929">
        <v>0</v>
      </c>
      <c r="I23929">
        <v>7</v>
      </c>
      <c r="J23929">
        <v>552</v>
      </c>
      <c r="K23929">
        <v>1</v>
      </c>
      <c r="L23929">
        <v>96</v>
      </c>
      <c r="M23929">
        <v>277</v>
      </c>
      <c r="N23929" t="s">
        <v>18</v>
      </c>
      <c r="O23929" s="1">
        <v>6.0282099999999999E-84</v>
      </c>
      <c r="P23929">
        <v>806</v>
      </c>
    </row>
    <row r="23930" spans="1:16" x14ac:dyDescent="0.25">
      <c r="A23930" t="s">
        <v>35306</v>
      </c>
      <c r="B23930">
        <v>1305</v>
      </c>
      <c r="C23930" s="3" t="str">
        <f>HYPERLINK("http://www.uniprot.org/uniprot/G7KFW5","tr|G7KFW5|G7KFW5_MEDTR")</f>
        <v>tr|G7KFW5|G7KFW5_MEDTR</v>
      </c>
      <c r="D23930" t="s">
        <v>35307</v>
      </c>
      <c r="E23930">
        <v>94.82</v>
      </c>
      <c r="F23930">
        <v>251</v>
      </c>
      <c r="G23930">
        <v>13</v>
      </c>
      <c r="H23930">
        <v>0</v>
      </c>
      <c r="I23930">
        <v>1</v>
      </c>
      <c r="J23930">
        <v>753</v>
      </c>
      <c r="K23930">
        <v>1</v>
      </c>
      <c r="L23930">
        <v>1</v>
      </c>
      <c r="M23930">
        <v>250</v>
      </c>
      <c r="N23930" t="s">
        <v>18</v>
      </c>
      <c r="O23930" s="1">
        <v>1.14347E-136</v>
      </c>
      <c r="P23930">
        <v>1267</v>
      </c>
    </row>
    <row r="23931" spans="1:16" x14ac:dyDescent="0.25">
      <c r="A23931" t="s">
        <v>35308</v>
      </c>
      <c r="B23931">
        <v>396</v>
      </c>
      <c r="C23931" s="3" t="str">
        <f>HYPERLINK("http://www.uniprot.org/uniprot/D8L5D9","tr|D8L5D9|D8L5D9_MEDTR")</f>
        <v>tr|D8L5D9|D8L5D9_MEDTR</v>
      </c>
      <c r="D23931" t="s">
        <v>20729</v>
      </c>
      <c r="E23931">
        <v>66.66</v>
      </c>
      <c r="F23931">
        <v>111</v>
      </c>
      <c r="G23931">
        <v>37</v>
      </c>
      <c r="H23931">
        <v>3</v>
      </c>
      <c r="I23931">
        <v>70</v>
      </c>
      <c r="J23931">
        <v>393</v>
      </c>
      <c r="K23931">
        <v>1</v>
      </c>
      <c r="L23931">
        <v>21</v>
      </c>
      <c r="M23931">
        <v>131</v>
      </c>
      <c r="N23931" t="s">
        <v>18</v>
      </c>
      <c r="O23931" s="1">
        <v>7.9077000000000002E-35</v>
      </c>
      <c r="P23931">
        <v>382</v>
      </c>
    </row>
    <row r="23932" spans="1:16" x14ac:dyDescent="0.25">
      <c r="A23932" t="s">
        <v>35309</v>
      </c>
      <c r="B23932">
        <v>336</v>
      </c>
      <c r="C23932" s="3" t="str">
        <f>HYPERLINK("http://www.uniprot.org/uniprot/G7L532","tr|G7L532|G7L532_MEDTR")</f>
        <v>tr|G7L532|G7L532_MEDTR</v>
      </c>
      <c r="D23932" t="s">
        <v>35270</v>
      </c>
      <c r="E23932">
        <v>86.44</v>
      </c>
      <c r="F23932">
        <v>59</v>
      </c>
      <c r="G23932">
        <v>8</v>
      </c>
      <c r="H23932">
        <v>0</v>
      </c>
      <c r="I23932">
        <v>1</v>
      </c>
      <c r="J23932">
        <v>177</v>
      </c>
      <c r="K23932">
        <v>1</v>
      </c>
      <c r="L23932">
        <v>1</v>
      </c>
      <c r="M23932">
        <v>59</v>
      </c>
      <c r="N23932" t="s">
        <v>18</v>
      </c>
      <c r="O23932" s="1">
        <v>2.43692E-20</v>
      </c>
      <c r="P23932">
        <v>257</v>
      </c>
    </row>
    <row r="23933" spans="1:16" x14ac:dyDescent="0.25">
      <c r="A23933" t="s">
        <v>35310</v>
      </c>
      <c r="B23933">
        <v>1134</v>
      </c>
      <c r="C23933" s="3" t="str">
        <f>HYPERLINK("http://www.uniprot.org/uniprot/G7L1N7","tr|G7L1N7|G7L1N7_MEDTR")</f>
        <v>tr|G7L1N7|G7L1N7_MEDTR</v>
      </c>
      <c r="D23933" t="s">
        <v>35311</v>
      </c>
      <c r="E23933">
        <v>85.83</v>
      </c>
      <c r="F23933">
        <v>367</v>
      </c>
      <c r="G23933">
        <v>52</v>
      </c>
      <c r="H23933">
        <v>0</v>
      </c>
      <c r="I23933">
        <v>1</v>
      </c>
      <c r="J23933">
        <v>1101</v>
      </c>
      <c r="K23933">
        <v>1</v>
      </c>
      <c r="L23933">
        <v>1</v>
      </c>
      <c r="M23933">
        <v>367</v>
      </c>
      <c r="N23933" t="s">
        <v>18</v>
      </c>
      <c r="O23933" s="1">
        <v>2.6875899999999999E-176</v>
      </c>
      <c r="P23933">
        <v>1608</v>
      </c>
    </row>
    <row r="23934" spans="1:16" x14ac:dyDescent="0.25">
      <c r="A23934" t="s">
        <v>35312</v>
      </c>
      <c r="B23934">
        <v>501</v>
      </c>
      <c r="C23934" s="3" t="str">
        <f>HYPERLINK("http://www.uniprot.org/uniprot/K7MWX1","tr|K7MWX1|K7MWX1_SOYBN")</f>
        <v>tr|K7MWX1|K7MWX1_SOYBN</v>
      </c>
      <c r="D23934" t="s">
        <v>28</v>
      </c>
      <c r="E23934">
        <v>87.95</v>
      </c>
      <c r="F23934">
        <v>166</v>
      </c>
      <c r="G23934">
        <v>20</v>
      </c>
      <c r="H23934">
        <v>5</v>
      </c>
      <c r="I23934">
        <v>1</v>
      </c>
      <c r="J23934">
        <v>483</v>
      </c>
      <c r="K23934">
        <v>1</v>
      </c>
      <c r="L23934">
        <v>1</v>
      </c>
      <c r="M23934">
        <v>163</v>
      </c>
      <c r="N23934" t="s">
        <v>18</v>
      </c>
      <c r="O23934" s="1">
        <v>4.0833600000000002E-76</v>
      </c>
      <c r="P23934">
        <v>738</v>
      </c>
    </row>
    <row r="23935" spans="1:16" x14ac:dyDescent="0.25">
      <c r="A23935" t="s">
        <v>35313</v>
      </c>
      <c r="B23935">
        <v>1221</v>
      </c>
      <c r="C23935" s="3" t="str">
        <f>HYPERLINK("http://www.uniprot.org/uniprot/G7IDB9","tr|G7IDB9|G7IDB9_MEDTR")</f>
        <v>tr|G7IDB9|G7IDB9_MEDTR</v>
      </c>
      <c r="D23935" t="s">
        <v>35314</v>
      </c>
      <c r="E23935">
        <v>68.209999999999994</v>
      </c>
      <c r="F23935">
        <v>387</v>
      </c>
      <c r="G23935">
        <v>123</v>
      </c>
      <c r="H23935">
        <v>6</v>
      </c>
      <c r="I23935">
        <v>76</v>
      </c>
      <c r="J23935">
        <v>1218</v>
      </c>
      <c r="K23935">
        <v>1</v>
      </c>
      <c r="L23935">
        <v>225</v>
      </c>
      <c r="M23935">
        <v>610</v>
      </c>
      <c r="N23935" t="s">
        <v>18</v>
      </c>
      <c r="O23935" s="1">
        <v>4.3662000000000001E-143</v>
      </c>
      <c r="P23935">
        <v>1322</v>
      </c>
    </row>
    <row r="23936" spans="1:16" x14ac:dyDescent="0.25">
      <c r="A23936" t="s">
        <v>35315</v>
      </c>
      <c r="B23936">
        <v>2247</v>
      </c>
      <c r="C23936" s="3" t="str">
        <f>HYPERLINK("http://www.uniprot.org/uniprot/G7I4I5","tr|G7I4I5|G7I4I5_MEDTR")</f>
        <v>tr|G7I4I5|G7I4I5_MEDTR</v>
      </c>
      <c r="D23936" t="s">
        <v>35316</v>
      </c>
      <c r="E23936">
        <v>70.8</v>
      </c>
      <c r="F23936">
        <v>853</v>
      </c>
      <c r="G23936">
        <v>249</v>
      </c>
      <c r="H23936">
        <v>105</v>
      </c>
      <c r="I23936">
        <v>1</v>
      </c>
      <c r="J23936">
        <v>2244</v>
      </c>
      <c r="K23936">
        <v>1</v>
      </c>
      <c r="L23936">
        <v>1</v>
      </c>
      <c r="M23936">
        <v>844</v>
      </c>
      <c r="N23936" t="s">
        <v>18</v>
      </c>
      <c r="O23936">
        <v>0</v>
      </c>
      <c r="P23936">
        <v>2897</v>
      </c>
    </row>
    <row r="23937" spans="1:16" x14ac:dyDescent="0.25">
      <c r="A23937" t="s">
        <v>35317</v>
      </c>
      <c r="B23937">
        <v>306</v>
      </c>
      <c r="C23937" s="3" t="str">
        <f>HYPERLINK("http://www.uniprot.org/uniprot/K7LHN3","tr|K7LHN3|K7LHN3_SOYBN")</f>
        <v>tr|K7LHN3|K7LHN3_SOYBN</v>
      </c>
      <c r="D23937" t="s">
        <v>28</v>
      </c>
      <c r="E23937">
        <v>59.8</v>
      </c>
      <c r="F23937">
        <v>102</v>
      </c>
      <c r="G23937">
        <v>41</v>
      </c>
      <c r="H23937">
        <v>2</v>
      </c>
      <c r="I23937">
        <v>1</v>
      </c>
      <c r="J23937">
        <v>300</v>
      </c>
      <c r="K23937">
        <v>1</v>
      </c>
      <c r="L23937">
        <v>44</v>
      </c>
      <c r="M23937">
        <v>145</v>
      </c>
      <c r="N23937" t="s">
        <v>18</v>
      </c>
      <c r="O23937" s="1">
        <v>1.34231E-26</v>
      </c>
      <c r="P23937">
        <v>311</v>
      </c>
    </row>
    <row r="23938" spans="1:16" x14ac:dyDescent="0.25">
      <c r="A23938" t="s">
        <v>35318</v>
      </c>
      <c r="B23938">
        <v>693</v>
      </c>
      <c r="C23938" s="3" t="str">
        <f>HYPERLINK("http://www.uniprot.org/uniprot/M5Y0E0","tr|M5Y0E0|M5Y0E0_PRUPE")</f>
        <v>tr|M5Y0E0|M5Y0E0_PRUPE</v>
      </c>
      <c r="D23938" t="s">
        <v>452</v>
      </c>
      <c r="E23938">
        <v>34.090000000000003</v>
      </c>
      <c r="F23938">
        <v>176</v>
      </c>
      <c r="G23938">
        <v>116</v>
      </c>
      <c r="H23938">
        <v>2</v>
      </c>
      <c r="I23938">
        <v>76</v>
      </c>
      <c r="J23938">
        <v>597</v>
      </c>
      <c r="K23938">
        <v>1</v>
      </c>
      <c r="L23938">
        <v>6</v>
      </c>
      <c r="M23938">
        <v>179</v>
      </c>
      <c r="N23938" t="s">
        <v>18</v>
      </c>
      <c r="O23938" s="1">
        <v>1.2128999999999999E-18</v>
      </c>
      <c r="P23938">
        <v>245</v>
      </c>
    </row>
    <row r="23939" spans="1:16" x14ac:dyDescent="0.25">
      <c r="A23939" t="s">
        <v>35319</v>
      </c>
      <c r="B23939">
        <v>1215</v>
      </c>
      <c r="C23939" s="3" t="str">
        <f>HYPERLINK("http://www.uniprot.org/uniprot/I1LGL4","tr|I1LGL4|I1LGL4_SOYBN")</f>
        <v>tr|I1LGL4|I1LGL4_SOYBN</v>
      </c>
      <c r="D23939" t="s">
        <v>117</v>
      </c>
      <c r="E23939">
        <v>73.650000000000006</v>
      </c>
      <c r="F23939">
        <v>410</v>
      </c>
      <c r="G23939">
        <v>108</v>
      </c>
      <c r="H23939">
        <v>6</v>
      </c>
      <c r="I23939">
        <v>1</v>
      </c>
      <c r="J23939">
        <v>1212</v>
      </c>
      <c r="K23939">
        <v>1</v>
      </c>
      <c r="L23939">
        <v>1</v>
      </c>
      <c r="M23939">
        <v>410</v>
      </c>
      <c r="N23939" t="s">
        <v>18</v>
      </c>
      <c r="O23939" s="1">
        <v>7.0917900000000007E-170</v>
      </c>
      <c r="P23939">
        <v>1553</v>
      </c>
    </row>
    <row r="23940" spans="1:16" x14ac:dyDescent="0.25">
      <c r="A23940" t="s">
        <v>35320</v>
      </c>
      <c r="B23940">
        <v>342</v>
      </c>
      <c r="C23940" s="3" t="str">
        <f>HYPERLINK("http://www.uniprot.org/uniprot/G7JV71","tr|G7JV71|G7JV71_MEDTR")</f>
        <v>tr|G7JV71|G7JV71_MEDTR</v>
      </c>
      <c r="D23940" t="s">
        <v>35203</v>
      </c>
      <c r="E23940">
        <v>54.44</v>
      </c>
      <c r="F23940">
        <v>90</v>
      </c>
      <c r="G23940">
        <v>41</v>
      </c>
      <c r="H23940">
        <v>1</v>
      </c>
      <c r="I23940">
        <v>1</v>
      </c>
      <c r="J23940">
        <v>267</v>
      </c>
      <c r="K23940">
        <v>1</v>
      </c>
      <c r="L23940">
        <v>17</v>
      </c>
      <c r="M23940">
        <v>104</v>
      </c>
      <c r="N23940" t="s">
        <v>18</v>
      </c>
      <c r="O23940" s="1">
        <v>1.05066E-15</v>
      </c>
      <c r="P23940">
        <v>217</v>
      </c>
    </row>
    <row r="23941" spans="1:16" x14ac:dyDescent="0.25">
      <c r="A23941" t="s">
        <v>35321</v>
      </c>
      <c r="B23941">
        <v>3276</v>
      </c>
      <c r="C23941" s="3" t="str">
        <f>HYPERLINK("http://www.uniprot.org/uniprot/K7KLG9","tr|K7KLG9|K7KLG9_SOYBN")</f>
        <v>tr|K7KLG9|K7KLG9_SOYBN</v>
      </c>
      <c r="D23941" t="s">
        <v>28</v>
      </c>
      <c r="E23941">
        <v>72.45</v>
      </c>
      <c r="F23941">
        <v>1111</v>
      </c>
      <c r="G23941">
        <v>306</v>
      </c>
      <c r="H23941">
        <v>20</v>
      </c>
      <c r="I23941">
        <v>1</v>
      </c>
      <c r="J23941">
        <v>3273</v>
      </c>
      <c r="K23941">
        <v>1</v>
      </c>
      <c r="L23941">
        <v>1</v>
      </c>
      <c r="M23941">
        <v>1098</v>
      </c>
      <c r="N23941" t="s">
        <v>18</v>
      </c>
      <c r="O23941">
        <v>0</v>
      </c>
      <c r="P23941">
        <v>4077</v>
      </c>
    </row>
    <row r="23942" spans="1:16" x14ac:dyDescent="0.25">
      <c r="A23942" t="s">
        <v>35322</v>
      </c>
      <c r="B23942">
        <v>1002</v>
      </c>
      <c r="C23942" s="3" t="str">
        <f>HYPERLINK("http://www.uniprot.org/uniprot/G7JJX5","tr|G7JJX5|G7JJX5_MEDTR")</f>
        <v>tr|G7JJX5|G7JJX5_MEDTR</v>
      </c>
      <c r="D23942" t="s">
        <v>35323</v>
      </c>
      <c r="E23942">
        <v>80.78</v>
      </c>
      <c r="F23942">
        <v>333</v>
      </c>
      <c r="G23942">
        <v>64</v>
      </c>
      <c r="H23942">
        <v>0</v>
      </c>
      <c r="I23942">
        <v>1</v>
      </c>
      <c r="J23942">
        <v>999</v>
      </c>
      <c r="K23942">
        <v>1</v>
      </c>
      <c r="L23942">
        <v>153</v>
      </c>
      <c r="M23942">
        <v>484</v>
      </c>
      <c r="N23942" t="s">
        <v>18</v>
      </c>
      <c r="O23942" s="1">
        <v>9.609829999999999E-156</v>
      </c>
      <c r="P23942">
        <v>1430</v>
      </c>
    </row>
    <row r="23943" spans="1:16" x14ac:dyDescent="0.25">
      <c r="A23943" t="s">
        <v>35324</v>
      </c>
      <c r="B23943">
        <v>627</v>
      </c>
      <c r="C23943" s="3" t="str">
        <f>HYPERLINK("http://www.uniprot.org/uniprot/G7JKP6","tr|G7JKP6|G7JKP6_MEDTR")</f>
        <v>tr|G7JKP6|G7JKP6_MEDTR</v>
      </c>
      <c r="D23943" t="s">
        <v>35325</v>
      </c>
      <c r="E23943">
        <v>70.33</v>
      </c>
      <c r="F23943">
        <v>209</v>
      </c>
      <c r="G23943">
        <v>62</v>
      </c>
      <c r="H23943">
        <v>8</v>
      </c>
      <c r="I23943">
        <v>4</v>
      </c>
      <c r="J23943">
        <v>606</v>
      </c>
      <c r="K23943">
        <v>1</v>
      </c>
      <c r="L23943">
        <v>5</v>
      </c>
      <c r="M23943">
        <v>212</v>
      </c>
      <c r="N23943" t="s">
        <v>18</v>
      </c>
      <c r="O23943" s="1">
        <v>2.4701200000000001E-75</v>
      </c>
      <c r="P23943">
        <v>733</v>
      </c>
    </row>
    <row r="23944" spans="1:16" x14ac:dyDescent="0.25">
      <c r="A23944" t="s">
        <v>35326</v>
      </c>
      <c r="B23944">
        <v>501</v>
      </c>
      <c r="C23944" s="3" t="str">
        <f>HYPERLINK("http://www.uniprot.org/uniprot/G7JS16","tr|G7JS16|G7JS16_MEDTR")</f>
        <v>tr|G7JS16|G7JS16_MEDTR</v>
      </c>
      <c r="D23944" t="s">
        <v>35327</v>
      </c>
      <c r="E23944">
        <v>69.5</v>
      </c>
      <c r="F23944">
        <v>141</v>
      </c>
      <c r="G23944">
        <v>43</v>
      </c>
      <c r="H23944">
        <v>1</v>
      </c>
      <c r="I23944">
        <v>79</v>
      </c>
      <c r="J23944">
        <v>498</v>
      </c>
      <c r="K23944">
        <v>1</v>
      </c>
      <c r="L23944">
        <v>11</v>
      </c>
      <c r="M23944">
        <v>151</v>
      </c>
      <c r="N23944" t="s">
        <v>18</v>
      </c>
      <c r="O23944" s="1">
        <v>2.75808E-48</v>
      </c>
      <c r="P23944">
        <v>498</v>
      </c>
    </row>
    <row r="23945" spans="1:16" x14ac:dyDescent="0.25">
      <c r="A23945" t="s">
        <v>35328</v>
      </c>
      <c r="B23945">
        <v>1479</v>
      </c>
      <c r="C23945" s="3" t="str">
        <f>HYPERLINK("http://www.uniprot.org/uniprot/I1JX77","tr|I1JX77|I1JX77_SOYBN")</f>
        <v>tr|I1JX77|I1JX77_SOYBN</v>
      </c>
      <c r="D23945" t="s">
        <v>71</v>
      </c>
      <c r="E23945">
        <v>84.18</v>
      </c>
      <c r="F23945">
        <v>449</v>
      </c>
      <c r="G23945">
        <v>71</v>
      </c>
      <c r="H23945">
        <v>0</v>
      </c>
      <c r="I23945">
        <v>1</v>
      </c>
      <c r="J23945">
        <v>1347</v>
      </c>
      <c r="K23945">
        <v>1</v>
      </c>
      <c r="L23945">
        <v>67</v>
      </c>
      <c r="M23945">
        <v>515</v>
      </c>
      <c r="N23945" t="s">
        <v>18</v>
      </c>
      <c r="O23945">
        <v>0</v>
      </c>
      <c r="P23945">
        <v>2062</v>
      </c>
    </row>
    <row r="23946" spans="1:16" x14ac:dyDescent="0.25">
      <c r="A23946" t="s">
        <v>35329</v>
      </c>
      <c r="B23946">
        <v>1713</v>
      </c>
      <c r="C23946" s="3" t="str">
        <f>HYPERLINK("http://www.uniprot.org/uniprot/G7LAR4","tr|G7LAR4|G7LAR4_MEDTR")</f>
        <v>tr|G7LAR4|G7LAR4_MEDTR</v>
      </c>
      <c r="D23946" t="s">
        <v>35330</v>
      </c>
      <c r="E23946">
        <v>88.07</v>
      </c>
      <c r="F23946">
        <v>570</v>
      </c>
      <c r="G23946">
        <v>68</v>
      </c>
      <c r="H23946">
        <v>0</v>
      </c>
      <c r="I23946">
        <v>1</v>
      </c>
      <c r="J23946">
        <v>1710</v>
      </c>
      <c r="K23946">
        <v>1</v>
      </c>
      <c r="L23946">
        <v>58</v>
      </c>
      <c r="M23946">
        <v>625</v>
      </c>
      <c r="N23946" t="s">
        <v>18</v>
      </c>
      <c r="O23946">
        <v>0</v>
      </c>
      <c r="P23946">
        <v>2793</v>
      </c>
    </row>
    <row r="23947" spans="1:16" x14ac:dyDescent="0.25">
      <c r="A23947" t="s">
        <v>35331</v>
      </c>
      <c r="B23947">
        <v>2241</v>
      </c>
      <c r="C23947" s="3" t="str">
        <f>HYPERLINK("http://www.uniprot.org/uniprot/G7JXG0","tr|G7JXG0|G7JXG0_MEDTR")</f>
        <v>tr|G7JXG0|G7JXG0_MEDTR</v>
      </c>
      <c r="D23947" t="s">
        <v>35332</v>
      </c>
      <c r="E23947">
        <v>81.540000000000006</v>
      </c>
      <c r="F23947">
        <v>737</v>
      </c>
      <c r="G23947">
        <v>136</v>
      </c>
      <c r="H23947">
        <v>4</v>
      </c>
      <c r="I23947">
        <v>1</v>
      </c>
      <c r="J23947">
        <v>2199</v>
      </c>
      <c r="K23947">
        <v>1</v>
      </c>
      <c r="L23947">
        <v>61</v>
      </c>
      <c r="M23947">
        <v>787</v>
      </c>
      <c r="N23947" t="s">
        <v>18</v>
      </c>
      <c r="O23947">
        <v>0</v>
      </c>
      <c r="P23947">
        <v>3163</v>
      </c>
    </row>
    <row r="23948" spans="1:16" x14ac:dyDescent="0.25">
      <c r="A23948" t="s">
        <v>35333</v>
      </c>
      <c r="B23948">
        <v>1962</v>
      </c>
      <c r="C23948" s="3" t="str">
        <f>HYPERLINK("http://www.uniprot.org/uniprot/G7L912","tr|G7L912|G7L912_MEDTR")</f>
        <v>tr|G7L912|G7L912_MEDTR</v>
      </c>
      <c r="D23948" t="s">
        <v>35334</v>
      </c>
      <c r="E23948">
        <v>85.38</v>
      </c>
      <c r="F23948">
        <v>684</v>
      </c>
      <c r="G23948">
        <v>100</v>
      </c>
      <c r="H23948">
        <v>31</v>
      </c>
      <c r="I23948">
        <v>1</v>
      </c>
      <c r="J23948">
        <v>1959</v>
      </c>
      <c r="K23948">
        <v>1</v>
      </c>
      <c r="L23948">
        <v>1</v>
      </c>
      <c r="M23948">
        <v>683</v>
      </c>
      <c r="N23948" t="s">
        <v>18</v>
      </c>
      <c r="O23948">
        <v>0</v>
      </c>
      <c r="P23948">
        <v>2822</v>
      </c>
    </row>
    <row r="23949" spans="1:16" x14ac:dyDescent="0.25">
      <c r="A23949" t="s">
        <v>35335</v>
      </c>
      <c r="B23949">
        <v>2850</v>
      </c>
      <c r="C23949" s="3" t="str">
        <f>HYPERLINK("http://www.uniprot.org/uniprot/G7J039","tr|G7J039|G7J039_MEDTR")</f>
        <v>tr|G7J039|G7J039_MEDTR</v>
      </c>
      <c r="D23949" t="s">
        <v>3738</v>
      </c>
      <c r="E23949">
        <v>55.76</v>
      </c>
      <c r="F23949">
        <v>920</v>
      </c>
      <c r="G23949">
        <v>407</v>
      </c>
      <c r="H23949">
        <v>17</v>
      </c>
      <c r="I23949">
        <v>1</v>
      </c>
      <c r="J23949">
        <v>2709</v>
      </c>
      <c r="K23949">
        <v>1</v>
      </c>
      <c r="L23949">
        <v>1</v>
      </c>
      <c r="M23949">
        <v>919</v>
      </c>
      <c r="N23949" t="s">
        <v>18</v>
      </c>
      <c r="O23949">
        <v>0</v>
      </c>
      <c r="P23949">
        <v>2523</v>
      </c>
    </row>
    <row r="23950" spans="1:16" x14ac:dyDescent="0.25">
      <c r="A23950" t="s">
        <v>35336</v>
      </c>
      <c r="B23950">
        <v>1473</v>
      </c>
      <c r="C23950" s="3" t="str">
        <f>HYPERLINK("http://www.uniprot.org/uniprot/G7IX47","tr|G7IX47|G7IX47_MEDTR")</f>
        <v>tr|G7IX47|G7IX47_MEDTR</v>
      </c>
      <c r="D23950" t="s">
        <v>35337</v>
      </c>
      <c r="E23950">
        <v>86.76</v>
      </c>
      <c r="F23950">
        <v>491</v>
      </c>
      <c r="G23950">
        <v>65</v>
      </c>
      <c r="H23950">
        <v>1</v>
      </c>
      <c r="I23950">
        <v>1</v>
      </c>
      <c r="J23950">
        <v>1470</v>
      </c>
      <c r="K23950">
        <v>1</v>
      </c>
      <c r="L23950">
        <v>1</v>
      </c>
      <c r="M23950">
        <v>490</v>
      </c>
      <c r="N23950" t="s">
        <v>18</v>
      </c>
      <c r="O23950">
        <v>0</v>
      </c>
      <c r="P23950">
        <v>2289</v>
      </c>
    </row>
    <row r="23951" spans="1:16" x14ac:dyDescent="0.25">
      <c r="A23951" t="s">
        <v>35338</v>
      </c>
      <c r="B23951">
        <v>3204</v>
      </c>
      <c r="C23951" s="3" t="str">
        <f>HYPERLINK("http://www.uniprot.org/uniprot/K7KEC9","tr|K7KEC9|K7KEC9_SOYBN")</f>
        <v>tr|K7KEC9|K7KEC9_SOYBN</v>
      </c>
      <c r="D23951" t="s">
        <v>117</v>
      </c>
      <c r="E23951">
        <v>91.25</v>
      </c>
      <c r="F23951">
        <v>995</v>
      </c>
      <c r="G23951">
        <v>87</v>
      </c>
      <c r="H23951">
        <v>0</v>
      </c>
      <c r="I23951">
        <v>217</v>
      </c>
      <c r="J23951">
        <v>3201</v>
      </c>
      <c r="K23951">
        <v>1</v>
      </c>
      <c r="L23951">
        <v>105</v>
      </c>
      <c r="M23951">
        <v>1099</v>
      </c>
      <c r="N23951" t="s">
        <v>18</v>
      </c>
      <c r="O23951">
        <v>0</v>
      </c>
      <c r="P23951">
        <v>4710</v>
      </c>
    </row>
    <row r="23952" spans="1:16" x14ac:dyDescent="0.25">
      <c r="A23952" t="s">
        <v>35339</v>
      </c>
      <c r="B23952">
        <v>795</v>
      </c>
      <c r="C23952" s="3" t="str">
        <f>HYPERLINK("http://www.uniprot.org/uniprot/K7MNX2","tr|K7MNX2|K7MNX2_SOYBN")</f>
        <v>tr|K7MNX2|K7MNX2_SOYBN</v>
      </c>
      <c r="D23952" t="s">
        <v>28</v>
      </c>
      <c r="E23952">
        <v>28.31</v>
      </c>
      <c r="F23952">
        <v>113</v>
      </c>
      <c r="G23952">
        <v>81</v>
      </c>
      <c r="H23952">
        <v>2</v>
      </c>
      <c r="I23952">
        <v>40</v>
      </c>
      <c r="J23952">
        <v>372</v>
      </c>
      <c r="K23952">
        <v>1</v>
      </c>
      <c r="L23952">
        <v>402</v>
      </c>
      <c r="M23952">
        <v>514</v>
      </c>
      <c r="N23952" t="s">
        <v>18</v>
      </c>
      <c r="O23952" s="1">
        <v>9.5523500000000001E-11</v>
      </c>
      <c r="P23952">
        <v>178</v>
      </c>
    </row>
    <row r="23953" spans="1:16" x14ac:dyDescent="0.25">
      <c r="A23953" t="s">
        <v>35340</v>
      </c>
      <c r="B23953">
        <v>1353</v>
      </c>
      <c r="C23953" s="3" t="str">
        <f>HYPERLINK("http://www.uniprot.org/uniprot/A6XNC2","tr|A6XNC2|A6XNC2_MEDTR")</f>
        <v>tr|A6XNC2|A6XNC2_MEDTR</v>
      </c>
      <c r="D23953" t="s">
        <v>259</v>
      </c>
      <c r="E23953">
        <v>61.72</v>
      </c>
      <c r="F23953">
        <v>465</v>
      </c>
      <c r="G23953">
        <v>178</v>
      </c>
      <c r="H23953">
        <v>22</v>
      </c>
      <c r="I23953">
        <v>1</v>
      </c>
      <c r="J23953">
        <v>1329</v>
      </c>
      <c r="K23953">
        <v>1</v>
      </c>
      <c r="L23953">
        <v>1</v>
      </c>
      <c r="M23953">
        <v>461</v>
      </c>
      <c r="N23953" t="s">
        <v>18</v>
      </c>
      <c r="O23953" s="1">
        <v>8.89251E-156</v>
      </c>
      <c r="P23953">
        <v>1432</v>
      </c>
    </row>
    <row r="23954" spans="1:16" x14ac:dyDescent="0.25">
      <c r="A23954" t="s">
        <v>35341</v>
      </c>
      <c r="B23954">
        <v>1764</v>
      </c>
      <c r="C23954" s="3" t="str">
        <f>HYPERLINK("http://www.uniprot.org/uniprot/G7IHV7","tr|G7IHV7|G7IHV7_MEDTR")</f>
        <v>tr|G7IHV7|G7IHV7_MEDTR</v>
      </c>
      <c r="D23954" t="s">
        <v>35342</v>
      </c>
      <c r="E23954">
        <v>88.61</v>
      </c>
      <c r="F23954">
        <v>606</v>
      </c>
      <c r="G23954">
        <v>69</v>
      </c>
      <c r="H23954">
        <v>19</v>
      </c>
      <c r="I23954">
        <v>1</v>
      </c>
      <c r="J23954">
        <v>1761</v>
      </c>
      <c r="K23954">
        <v>1</v>
      </c>
      <c r="L23954">
        <v>1</v>
      </c>
      <c r="M23954">
        <v>606</v>
      </c>
      <c r="N23954" t="s">
        <v>18</v>
      </c>
      <c r="O23954">
        <v>0</v>
      </c>
      <c r="P23954">
        <v>2854</v>
      </c>
    </row>
    <row r="23955" spans="1:16" x14ac:dyDescent="0.25">
      <c r="A23955" t="s">
        <v>35343</v>
      </c>
      <c r="B23955">
        <v>1272</v>
      </c>
      <c r="C23955" s="3" t="str">
        <f>HYPERLINK("http://www.uniprot.org/uniprot/G7IT44","tr|G7IT44|G7IT44_MEDTR")</f>
        <v>tr|G7IT44|G7IT44_MEDTR</v>
      </c>
      <c r="D23955" t="s">
        <v>35344</v>
      </c>
      <c r="E23955">
        <v>90.54</v>
      </c>
      <c r="F23955">
        <v>423</v>
      </c>
      <c r="G23955">
        <v>40</v>
      </c>
      <c r="H23955">
        <v>0</v>
      </c>
      <c r="I23955">
        <v>1</v>
      </c>
      <c r="J23955">
        <v>1269</v>
      </c>
      <c r="K23955">
        <v>1</v>
      </c>
      <c r="L23955">
        <v>1</v>
      </c>
      <c r="M23955">
        <v>423</v>
      </c>
      <c r="N23955" t="s">
        <v>18</v>
      </c>
      <c r="O23955">
        <v>0</v>
      </c>
      <c r="P23955">
        <v>1991</v>
      </c>
    </row>
    <row r="23956" spans="1:16" x14ac:dyDescent="0.25">
      <c r="A23956" t="s">
        <v>35345</v>
      </c>
      <c r="B23956">
        <v>1287</v>
      </c>
      <c r="C23956" s="3" t="str">
        <f>HYPERLINK("http://www.uniprot.org/uniprot/G7IQG1","tr|G7IQG1|G7IQG1_MEDTR")</f>
        <v>tr|G7IQG1|G7IQG1_MEDTR</v>
      </c>
      <c r="D23956" t="s">
        <v>35346</v>
      </c>
      <c r="E23956">
        <v>56.78</v>
      </c>
      <c r="F23956">
        <v>435</v>
      </c>
      <c r="G23956">
        <v>188</v>
      </c>
      <c r="H23956">
        <v>12</v>
      </c>
      <c r="I23956">
        <v>1</v>
      </c>
      <c r="J23956">
        <v>1269</v>
      </c>
      <c r="K23956">
        <v>1</v>
      </c>
      <c r="L23956">
        <v>1</v>
      </c>
      <c r="M23956">
        <v>410</v>
      </c>
      <c r="N23956" t="s">
        <v>18</v>
      </c>
      <c r="O23956" s="1">
        <v>4.9363299999999998E-116</v>
      </c>
      <c r="P23956">
        <v>1089</v>
      </c>
    </row>
    <row r="23957" spans="1:16" x14ac:dyDescent="0.25">
      <c r="A23957" t="s">
        <v>35347</v>
      </c>
      <c r="B23957">
        <v>1782</v>
      </c>
      <c r="C23957" s="3" t="str">
        <f>HYPERLINK("http://www.uniprot.org/uniprot/G7KFW4","tr|G7KFW4|G7KFW4_MEDTR")</f>
        <v>tr|G7KFW4|G7KFW4_MEDTR</v>
      </c>
      <c r="D23957" t="s">
        <v>35348</v>
      </c>
      <c r="E23957">
        <v>75.73</v>
      </c>
      <c r="F23957">
        <v>680</v>
      </c>
      <c r="G23957">
        <v>165</v>
      </c>
      <c r="H23957">
        <v>93</v>
      </c>
      <c r="I23957">
        <v>19</v>
      </c>
      <c r="J23957">
        <v>1779</v>
      </c>
      <c r="K23957">
        <v>1</v>
      </c>
      <c r="L23957">
        <v>3</v>
      </c>
      <c r="M23957">
        <v>682</v>
      </c>
      <c r="N23957" t="s">
        <v>18</v>
      </c>
      <c r="O23957">
        <v>0</v>
      </c>
      <c r="P23957">
        <v>2619</v>
      </c>
    </row>
    <row r="23958" spans="1:16" x14ac:dyDescent="0.25">
      <c r="A23958" t="s">
        <v>35349</v>
      </c>
      <c r="B23958">
        <v>1287</v>
      </c>
      <c r="C23958" s="3" t="str">
        <f>HYPERLINK("http://www.uniprot.org/uniprot/I1NCR0","tr|I1NCR0|I1NCR0_SOYBN")</f>
        <v>tr|I1NCR0|I1NCR0_SOYBN</v>
      </c>
      <c r="D23958" t="s">
        <v>71</v>
      </c>
      <c r="E23958">
        <v>81.39</v>
      </c>
      <c r="F23958">
        <v>430</v>
      </c>
      <c r="G23958">
        <v>80</v>
      </c>
      <c r="H23958">
        <v>2</v>
      </c>
      <c r="I23958">
        <v>1</v>
      </c>
      <c r="J23958">
        <v>1284</v>
      </c>
      <c r="K23958">
        <v>1</v>
      </c>
      <c r="L23958">
        <v>1</v>
      </c>
      <c r="M23958">
        <v>427</v>
      </c>
      <c r="N23958" t="s">
        <v>18</v>
      </c>
      <c r="O23958">
        <v>0</v>
      </c>
      <c r="P23958">
        <v>1772</v>
      </c>
    </row>
    <row r="23959" spans="1:16" x14ac:dyDescent="0.25">
      <c r="A23959" t="s">
        <v>35350</v>
      </c>
      <c r="B23959">
        <v>1377</v>
      </c>
      <c r="C23959" s="3" t="str">
        <f>HYPERLINK("http://www.uniprot.org/uniprot/I1NA43","tr|I1NA43|I1NA43_SOYBN")</f>
        <v>tr|I1NA43|I1NA43_SOYBN</v>
      </c>
      <c r="D23959" t="s">
        <v>28</v>
      </c>
      <c r="E23959">
        <v>72.55</v>
      </c>
      <c r="F23959">
        <v>470</v>
      </c>
      <c r="G23959">
        <v>129</v>
      </c>
      <c r="H23959">
        <v>15</v>
      </c>
      <c r="I23959">
        <v>4</v>
      </c>
      <c r="J23959">
        <v>1368</v>
      </c>
      <c r="K23959">
        <v>1</v>
      </c>
      <c r="L23959">
        <v>1</v>
      </c>
      <c r="M23959">
        <v>470</v>
      </c>
      <c r="N23959" t="s">
        <v>18</v>
      </c>
      <c r="O23959">
        <v>0</v>
      </c>
      <c r="P23959">
        <v>1754</v>
      </c>
    </row>
    <row r="23960" spans="1:16" x14ac:dyDescent="0.25">
      <c r="A23960" t="s">
        <v>35351</v>
      </c>
      <c r="B23960">
        <v>954</v>
      </c>
      <c r="C23960" s="3" t="str">
        <f>HYPERLINK("http://www.uniprot.org/uniprot/Q9C739","tr|Q9C739|Q9C739_ARATH")</f>
        <v>tr|Q9C739|Q9C739_ARATH</v>
      </c>
      <c r="D23960" t="s">
        <v>6652</v>
      </c>
      <c r="E23960">
        <v>48.32</v>
      </c>
      <c r="F23960">
        <v>269</v>
      </c>
      <c r="G23960">
        <v>139</v>
      </c>
      <c r="H23960">
        <v>0</v>
      </c>
      <c r="I23960">
        <v>4</v>
      </c>
      <c r="J23960">
        <v>810</v>
      </c>
      <c r="K23960">
        <v>1</v>
      </c>
      <c r="L23960">
        <v>335</v>
      </c>
      <c r="M23960">
        <v>603</v>
      </c>
      <c r="N23960" t="s">
        <v>18</v>
      </c>
      <c r="O23960" s="1">
        <v>3.1359600000000001E-68</v>
      </c>
      <c r="P23960">
        <v>675</v>
      </c>
    </row>
    <row r="23961" spans="1:16" x14ac:dyDescent="0.25">
      <c r="A23961" t="s">
        <v>35352</v>
      </c>
      <c r="B23961">
        <v>858</v>
      </c>
      <c r="C23961" s="3" t="str">
        <f>HYPERLINK("http://www.uniprot.org/uniprot/G7IDB5","tr|G7IDB5|G7IDB5_MEDTR")</f>
        <v>tr|G7IDB5|G7IDB5_MEDTR</v>
      </c>
      <c r="D23961" t="s">
        <v>35353</v>
      </c>
      <c r="E23961">
        <v>67.27</v>
      </c>
      <c r="F23961">
        <v>275</v>
      </c>
      <c r="G23961">
        <v>90</v>
      </c>
      <c r="H23961">
        <v>1</v>
      </c>
      <c r="I23961">
        <v>1</v>
      </c>
      <c r="J23961">
        <v>822</v>
      </c>
      <c r="K23961">
        <v>1</v>
      </c>
      <c r="L23961">
        <v>264</v>
      </c>
      <c r="M23961">
        <v>537</v>
      </c>
      <c r="N23961" t="s">
        <v>18</v>
      </c>
      <c r="O23961" s="1">
        <v>9.7468699999999996E-100</v>
      </c>
      <c r="P23961">
        <v>946</v>
      </c>
    </row>
    <row r="23962" spans="1:16" x14ac:dyDescent="0.25">
      <c r="A23962" t="s">
        <v>35354</v>
      </c>
      <c r="B23962">
        <v>861</v>
      </c>
      <c r="C23962" s="3" t="str">
        <f>HYPERLINK("http://www.uniprot.org/uniprot/G7I4I2","tr|G7I4I2|G7I4I2_MEDTR")</f>
        <v>tr|G7I4I2|G7I4I2_MEDTR</v>
      </c>
      <c r="D23962" t="s">
        <v>35355</v>
      </c>
      <c r="E23962">
        <v>52.75</v>
      </c>
      <c r="F23962">
        <v>218</v>
      </c>
      <c r="G23962">
        <v>103</v>
      </c>
      <c r="H23962">
        <v>7</v>
      </c>
      <c r="I23962">
        <v>1</v>
      </c>
      <c r="J23962">
        <v>633</v>
      </c>
      <c r="K23962">
        <v>1</v>
      </c>
      <c r="L23962">
        <v>1</v>
      </c>
      <c r="M23962">
        <v>206</v>
      </c>
      <c r="N23962" t="s">
        <v>18</v>
      </c>
      <c r="O23962" s="1">
        <v>1.1414199999999999E-39</v>
      </c>
      <c r="P23962">
        <v>428</v>
      </c>
    </row>
    <row r="23963" spans="1:16" x14ac:dyDescent="0.25">
      <c r="A23963" t="s">
        <v>35356</v>
      </c>
      <c r="B23963">
        <v>1410</v>
      </c>
      <c r="C23963" s="3" t="str">
        <f>HYPERLINK("http://www.uniprot.org/uniprot/G7I3Q0","tr|G7I3Q0|G7I3Q0_MEDTR")</f>
        <v>tr|G7I3Q0|G7I3Q0_MEDTR</v>
      </c>
      <c r="D23963" t="s">
        <v>2735</v>
      </c>
      <c r="E23963">
        <v>27.27</v>
      </c>
      <c r="F23963">
        <v>253</v>
      </c>
      <c r="G23963">
        <v>184</v>
      </c>
      <c r="H23963">
        <v>11</v>
      </c>
      <c r="I23963">
        <v>34</v>
      </c>
      <c r="J23963">
        <v>759</v>
      </c>
      <c r="K23963">
        <v>1</v>
      </c>
      <c r="L23963">
        <v>140</v>
      </c>
      <c r="M23963">
        <v>356</v>
      </c>
      <c r="N23963" t="s">
        <v>18</v>
      </c>
      <c r="O23963" s="1">
        <v>6.1727200000000005E-14</v>
      </c>
      <c r="P23963">
        <v>209</v>
      </c>
    </row>
    <row r="23964" spans="1:16" x14ac:dyDescent="0.25">
      <c r="A23964" t="s">
        <v>35357</v>
      </c>
      <c r="B23964">
        <v>1143</v>
      </c>
      <c r="C23964" s="3" t="str">
        <f>HYPERLINK("http://www.uniprot.org/uniprot/C7FDI5","tr|C7FDI5|C7FDI5_SOYBN")</f>
        <v>tr|C7FDI5|C7FDI5_SOYBN</v>
      </c>
      <c r="D23964" t="s">
        <v>717</v>
      </c>
      <c r="E23964">
        <v>49.17</v>
      </c>
      <c r="F23964">
        <v>362</v>
      </c>
      <c r="G23964">
        <v>184</v>
      </c>
      <c r="H23964">
        <v>4</v>
      </c>
      <c r="I23964">
        <v>1</v>
      </c>
      <c r="J23964">
        <v>1074</v>
      </c>
      <c r="K23964">
        <v>1</v>
      </c>
      <c r="L23964">
        <v>704</v>
      </c>
      <c r="M23964">
        <v>1060</v>
      </c>
      <c r="N23964" t="s">
        <v>18</v>
      </c>
      <c r="O23964" s="1">
        <v>1.2507500000000001E-96</v>
      </c>
      <c r="P23964">
        <v>921</v>
      </c>
    </row>
    <row r="23965" spans="1:16" x14ac:dyDescent="0.25">
      <c r="A23965" t="s">
        <v>35358</v>
      </c>
      <c r="B23965">
        <v>2817</v>
      </c>
      <c r="C23965" s="3" t="str">
        <f>HYPERLINK("http://www.uniprot.org/uniprot/K7N1Q0","tr|K7N1Q0|K7N1Q0_SOYBN")</f>
        <v>tr|K7N1Q0|K7N1Q0_SOYBN</v>
      </c>
      <c r="D23965" t="s">
        <v>28</v>
      </c>
      <c r="E23965">
        <v>82.32</v>
      </c>
      <c r="F23965">
        <v>939</v>
      </c>
      <c r="G23965">
        <v>166</v>
      </c>
      <c r="H23965">
        <v>4</v>
      </c>
      <c r="I23965">
        <v>10</v>
      </c>
      <c r="J23965">
        <v>2814</v>
      </c>
      <c r="K23965">
        <v>1</v>
      </c>
      <c r="L23965">
        <v>25</v>
      </c>
      <c r="M23965">
        <v>947</v>
      </c>
      <c r="N23965" t="s">
        <v>18</v>
      </c>
      <c r="O23965">
        <v>0</v>
      </c>
      <c r="P23965">
        <v>4021</v>
      </c>
    </row>
    <row r="23966" spans="1:16" x14ac:dyDescent="0.25">
      <c r="A23966" t="s">
        <v>35359</v>
      </c>
      <c r="B23966">
        <v>1758</v>
      </c>
      <c r="C23966" s="3" t="str">
        <f>HYPERLINK("http://www.uniprot.org/uniprot/K7LI76","tr|K7LI76|K7LI76_SOYBN")</f>
        <v>tr|K7LI76|K7LI76_SOYBN</v>
      </c>
      <c r="D23966" t="s">
        <v>28</v>
      </c>
      <c r="E23966">
        <v>42.98</v>
      </c>
      <c r="F23966">
        <v>463</v>
      </c>
      <c r="G23966">
        <v>264</v>
      </c>
      <c r="H23966">
        <v>10</v>
      </c>
      <c r="I23966">
        <v>238</v>
      </c>
      <c r="J23966">
        <v>1596</v>
      </c>
      <c r="K23966">
        <v>1</v>
      </c>
      <c r="L23966">
        <v>1</v>
      </c>
      <c r="M23966">
        <v>422</v>
      </c>
      <c r="N23966" t="s">
        <v>18</v>
      </c>
      <c r="O23966" s="1">
        <v>8.9090299999999998E-101</v>
      </c>
      <c r="P23966">
        <v>959</v>
      </c>
    </row>
    <row r="23967" spans="1:16" x14ac:dyDescent="0.25">
      <c r="A23967" t="s">
        <v>35360</v>
      </c>
      <c r="B23967">
        <v>1488</v>
      </c>
      <c r="C23967" s="3" t="str">
        <f>HYPERLINK("http://www.uniprot.org/uniprot/G7JV72","tr|G7JV72|G7JV72_MEDTR")</f>
        <v>tr|G7JV72|G7JV72_MEDTR</v>
      </c>
      <c r="D23967" t="s">
        <v>35282</v>
      </c>
      <c r="E23967">
        <v>61.4</v>
      </c>
      <c r="F23967">
        <v>513</v>
      </c>
      <c r="G23967">
        <v>198</v>
      </c>
      <c r="H23967">
        <v>19</v>
      </c>
      <c r="I23967">
        <v>1</v>
      </c>
      <c r="J23967">
        <v>1482</v>
      </c>
      <c r="K23967">
        <v>1</v>
      </c>
      <c r="L23967">
        <v>1</v>
      </c>
      <c r="M23967">
        <v>489</v>
      </c>
      <c r="N23967" t="s">
        <v>18</v>
      </c>
      <c r="O23967" s="1">
        <v>1.0104499999999999E-163</v>
      </c>
      <c r="P23967">
        <v>1501</v>
      </c>
    </row>
    <row r="23968" spans="1:16" x14ac:dyDescent="0.25">
      <c r="A23968" t="s">
        <v>35361</v>
      </c>
      <c r="B23968">
        <v>1029</v>
      </c>
      <c r="C23968" s="3" t="str">
        <f>HYPERLINK("http://www.uniprot.org/uniprot/G7LG55","tr|G7LG55|G7LG55_MEDTR")</f>
        <v>tr|G7LG55|G7LG55_MEDTR</v>
      </c>
      <c r="D23968" t="s">
        <v>35362</v>
      </c>
      <c r="E23968">
        <v>85.47</v>
      </c>
      <c r="F23968">
        <v>234</v>
      </c>
      <c r="G23968">
        <v>34</v>
      </c>
      <c r="H23968">
        <v>0</v>
      </c>
      <c r="I23968">
        <v>1</v>
      </c>
      <c r="J23968">
        <v>702</v>
      </c>
      <c r="K23968">
        <v>1</v>
      </c>
      <c r="L23968">
        <v>1</v>
      </c>
      <c r="M23968">
        <v>234</v>
      </c>
      <c r="N23968" t="s">
        <v>18</v>
      </c>
      <c r="O23968" s="1">
        <v>1.3305100000000001E-115</v>
      </c>
      <c r="P23968">
        <v>1084</v>
      </c>
    </row>
    <row r="23969" spans="1:16" x14ac:dyDescent="0.25">
      <c r="A23969" t="s">
        <v>35363</v>
      </c>
      <c r="B23969">
        <v>1713</v>
      </c>
      <c r="C23969" s="3" t="str">
        <f>HYPERLINK("http://www.uniprot.org/uniprot/I1LNN9","tr|I1LNN9|I1LNN9_SOYBN")</f>
        <v>tr|I1LNN9|I1LNN9_SOYBN</v>
      </c>
      <c r="D23969" t="s">
        <v>117</v>
      </c>
      <c r="E23969">
        <v>72.16</v>
      </c>
      <c r="F23969">
        <v>564</v>
      </c>
      <c r="G23969">
        <v>157</v>
      </c>
      <c r="H23969">
        <v>0</v>
      </c>
      <c r="I23969">
        <v>7</v>
      </c>
      <c r="J23969">
        <v>1698</v>
      </c>
      <c r="K23969">
        <v>1</v>
      </c>
      <c r="L23969">
        <v>5</v>
      </c>
      <c r="M23969">
        <v>556</v>
      </c>
      <c r="N23969" t="s">
        <v>18</v>
      </c>
      <c r="O23969">
        <v>0</v>
      </c>
      <c r="P23969">
        <v>2092</v>
      </c>
    </row>
    <row r="23970" spans="1:16" x14ac:dyDescent="0.25">
      <c r="A23970" t="s">
        <v>35364</v>
      </c>
      <c r="B23970">
        <v>1347</v>
      </c>
      <c r="C23970" s="3" t="str">
        <f>HYPERLINK("http://www.uniprot.org/uniprot/G7JRY6","tr|G7JRY6|G7JRY6_MEDTR")</f>
        <v>tr|G7JRY6|G7JRY6_MEDTR</v>
      </c>
      <c r="D23970" t="s">
        <v>35365</v>
      </c>
      <c r="E23970">
        <v>82.45</v>
      </c>
      <c r="F23970">
        <v>359</v>
      </c>
      <c r="G23970">
        <v>63</v>
      </c>
      <c r="H23970">
        <v>2</v>
      </c>
      <c r="I23970">
        <v>274</v>
      </c>
      <c r="J23970">
        <v>1344</v>
      </c>
      <c r="K23970">
        <v>1</v>
      </c>
      <c r="L23970">
        <v>62</v>
      </c>
      <c r="M23970">
        <v>420</v>
      </c>
      <c r="N23970" t="s">
        <v>18</v>
      </c>
      <c r="O23970" s="1">
        <v>4.2266700000000002E-166</v>
      </c>
      <c r="P23970">
        <v>1521</v>
      </c>
    </row>
    <row r="23971" spans="1:16" x14ac:dyDescent="0.25">
      <c r="A23971" t="s">
        <v>35366</v>
      </c>
      <c r="B23971">
        <v>537</v>
      </c>
      <c r="C23971" s="3" t="str">
        <f>HYPERLINK("http://www.uniprot.org/uniprot/Q9SXT5","tr|Q9SXT5|Q9SXT5_CICAR")</f>
        <v>tr|Q9SXT5|Q9SXT5_CICAR</v>
      </c>
      <c r="D23971" t="s">
        <v>35367</v>
      </c>
      <c r="E23971">
        <v>100</v>
      </c>
      <c r="F23971">
        <v>173</v>
      </c>
      <c r="G23971">
        <v>0</v>
      </c>
      <c r="H23971">
        <v>0</v>
      </c>
      <c r="I23971">
        <v>16</v>
      </c>
      <c r="J23971">
        <v>534</v>
      </c>
      <c r="K23971">
        <v>1</v>
      </c>
      <c r="L23971">
        <v>30</v>
      </c>
      <c r="M23971">
        <v>202</v>
      </c>
      <c r="N23971" t="s">
        <v>18</v>
      </c>
      <c r="O23971" s="1">
        <v>5.6388500000000002E-94</v>
      </c>
      <c r="P23971">
        <v>892</v>
      </c>
    </row>
    <row r="23972" spans="1:16" x14ac:dyDescent="0.25">
      <c r="A23972" t="s">
        <v>35368</v>
      </c>
      <c r="B23972">
        <v>933</v>
      </c>
      <c r="C23972" s="3" t="str">
        <f>HYPERLINK("http://www.uniprot.org/uniprot/G7LAR5","tr|G7LAR5|G7LAR5_MEDTR")</f>
        <v>tr|G7LAR5|G7LAR5_MEDTR</v>
      </c>
      <c r="D23972" t="s">
        <v>35369</v>
      </c>
      <c r="E23972">
        <v>61.9</v>
      </c>
      <c r="F23972">
        <v>294</v>
      </c>
      <c r="G23972">
        <v>112</v>
      </c>
      <c r="H23972">
        <v>13</v>
      </c>
      <c r="I23972">
        <v>46</v>
      </c>
      <c r="J23972">
        <v>888</v>
      </c>
      <c r="K23972">
        <v>1</v>
      </c>
      <c r="L23972">
        <v>26</v>
      </c>
      <c r="M23972">
        <v>284</v>
      </c>
      <c r="N23972" t="s">
        <v>18</v>
      </c>
      <c r="O23972" s="1">
        <v>2.1464699999999999E-82</v>
      </c>
      <c r="P23972">
        <v>797</v>
      </c>
    </row>
    <row r="23973" spans="1:16" x14ac:dyDescent="0.25">
      <c r="A23973" t="s">
        <v>35370</v>
      </c>
      <c r="B23973">
        <v>1215</v>
      </c>
      <c r="C23973" s="3" t="str">
        <f>HYPERLINK("http://www.uniprot.org/uniprot/G7JXG1","tr|G7JXG1|G7JXG1_MEDTR")</f>
        <v>tr|G7JXG1|G7JXG1_MEDTR</v>
      </c>
      <c r="D23973" t="s">
        <v>35371</v>
      </c>
      <c r="E23973">
        <v>64.319999999999993</v>
      </c>
      <c r="F23973">
        <v>384</v>
      </c>
      <c r="G23973">
        <v>137</v>
      </c>
      <c r="H23973">
        <v>8</v>
      </c>
      <c r="I23973">
        <v>85</v>
      </c>
      <c r="J23973">
        <v>1212</v>
      </c>
      <c r="K23973">
        <v>1</v>
      </c>
      <c r="L23973">
        <v>12</v>
      </c>
      <c r="M23973">
        <v>395</v>
      </c>
      <c r="N23973" t="s">
        <v>18</v>
      </c>
      <c r="O23973" s="1">
        <v>1.00112E-131</v>
      </c>
      <c r="P23973">
        <v>1224</v>
      </c>
    </row>
    <row r="23974" spans="1:16" x14ac:dyDescent="0.25">
      <c r="A23974" t="s">
        <v>35372</v>
      </c>
      <c r="B23974">
        <v>303</v>
      </c>
      <c r="C23974" s="3" t="str">
        <f>HYPERLINK("http://www.uniprot.org/uniprot/G7L9Q1","tr|G7L9Q1|G7L9Q1_MEDTR")</f>
        <v>tr|G7L9Q1|G7L9Q1_MEDTR</v>
      </c>
      <c r="D23974" t="s">
        <v>34910</v>
      </c>
      <c r="E23974">
        <v>86</v>
      </c>
      <c r="F23974">
        <v>100</v>
      </c>
      <c r="G23974">
        <v>14</v>
      </c>
      <c r="H23974">
        <v>0</v>
      </c>
      <c r="I23974">
        <v>1</v>
      </c>
      <c r="J23974">
        <v>300</v>
      </c>
      <c r="K23974">
        <v>1</v>
      </c>
      <c r="L23974">
        <v>296</v>
      </c>
      <c r="M23974">
        <v>395</v>
      </c>
      <c r="N23974" t="s">
        <v>18</v>
      </c>
      <c r="O23974" s="1">
        <v>1.0271299999999999E-42</v>
      </c>
      <c r="P23974">
        <v>450</v>
      </c>
    </row>
    <row r="23975" spans="1:16" x14ac:dyDescent="0.25">
      <c r="A23975" t="s">
        <v>35373</v>
      </c>
      <c r="B23975">
        <v>2217</v>
      </c>
      <c r="C23975" s="3" t="str">
        <f>HYPERLINK("http://www.uniprot.org/uniprot/K7MQT1","tr|K7MQT1|K7MQT1_SOYBN")</f>
        <v>tr|K7MQT1|K7MQT1_SOYBN</v>
      </c>
      <c r="D23975" t="s">
        <v>28</v>
      </c>
      <c r="E23975">
        <v>82.92</v>
      </c>
      <c r="F23975">
        <v>697</v>
      </c>
      <c r="G23975">
        <v>119</v>
      </c>
      <c r="H23975">
        <v>0</v>
      </c>
      <c r="I23975">
        <v>43</v>
      </c>
      <c r="J23975">
        <v>2133</v>
      </c>
      <c r="K23975">
        <v>1</v>
      </c>
      <c r="L23975">
        <v>181</v>
      </c>
      <c r="M23975">
        <v>877</v>
      </c>
      <c r="N23975" t="s">
        <v>18</v>
      </c>
      <c r="O23975">
        <v>0</v>
      </c>
      <c r="P23975">
        <v>3211</v>
      </c>
    </row>
    <row r="23976" spans="1:16" x14ac:dyDescent="0.25">
      <c r="A23976" t="s">
        <v>35374</v>
      </c>
      <c r="B23976">
        <v>567</v>
      </c>
      <c r="C23976" s="3" t="str">
        <f>HYPERLINK("http://www.uniprot.org/uniprot/B7FJ76","tr|B7FJ76|B7FJ76_MEDTR")</f>
        <v>tr|B7FJ76|B7FJ76_MEDTR</v>
      </c>
      <c r="D23976" t="s">
        <v>35375</v>
      </c>
      <c r="E23976">
        <v>90.37</v>
      </c>
      <c r="F23976">
        <v>187</v>
      </c>
      <c r="G23976">
        <v>18</v>
      </c>
      <c r="H23976">
        <v>0</v>
      </c>
      <c r="I23976">
        <v>1</v>
      </c>
      <c r="J23976">
        <v>561</v>
      </c>
      <c r="K23976">
        <v>1</v>
      </c>
      <c r="L23976">
        <v>1</v>
      </c>
      <c r="M23976">
        <v>183</v>
      </c>
      <c r="N23976" t="s">
        <v>18</v>
      </c>
      <c r="O23976" s="1">
        <v>1.4140700000000001E-91</v>
      </c>
      <c r="P23976">
        <v>872</v>
      </c>
    </row>
    <row r="23977" spans="1:16" x14ac:dyDescent="0.25">
      <c r="A23977" t="s">
        <v>35376</v>
      </c>
      <c r="B23977">
        <v>1083</v>
      </c>
      <c r="C23977" s="3" t="str">
        <f>HYPERLINK("http://www.uniprot.org/uniprot/K7KED1","tr|K7KED1|K7KED1_SOYBN")</f>
        <v>tr|K7KED1|K7KED1_SOYBN</v>
      </c>
      <c r="D23977" t="s">
        <v>28</v>
      </c>
      <c r="E23977">
        <v>66.760000000000005</v>
      </c>
      <c r="F23977">
        <v>349</v>
      </c>
      <c r="G23977">
        <v>116</v>
      </c>
      <c r="H23977">
        <v>3</v>
      </c>
      <c r="I23977">
        <v>43</v>
      </c>
      <c r="J23977">
        <v>1080</v>
      </c>
      <c r="K23977">
        <v>1</v>
      </c>
      <c r="L23977">
        <v>152</v>
      </c>
      <c r="M23977">
        <v>498</v>
      </c>
      <c r="N23977" t="s">
        <v>18</v>
      </c>
      <c r="O23977" s="1">
        <v>4.60107E-130</v>
      </c>
      <c r="P23977">
        <v>1209</v>
      </c>
    </row>
    <row r="23978" spans="1:16" x14ac:dyDescent="0.25">
      <c r="A23978" t="s">
        <v>35377</v>
      </c>
      <c r="B23978">
        <v>204</v>
      </c>
      <c r="C23978" s="3" t="str">
        <f>HYPERLINK("http://www.uniprot.org/uniprot/G7KVL6","tr|G7KVL6|G7KVL6_MEDTR")</f>
        <v>tr|G7KVL6|G7KVL6_MEDTR</v>
      </c>
      <c r="D23978" t="s">
        <v>460</v>
      </c>
      <c r="E23978">
        <v>46.15</v>
      </c>
      <c r="F23978">
        <v>65</v>
      </c>
      <c r="G23978">
        <v>35</v>
      </c>
      <c r="H23978">
        <v>1</v>
      </c>
      <c r="I23978">
        <v>1</v>
      </c>
      <c r="J23978">
        <v>192</v>
      </c>
      <c r="K23978">
        <v>1</v>
      </c>
      <c r="L23978">
        <v>67</v>
      </c>
      <c r="M23978">
        <v>131</v>
      </c>
      <c r="N23978" t="s">
        <v>18</v>
      </c>
      <c r="O23978" s="1">
        <v>1.9097400000000001E-9</v>
      </c>
      <c r="P23978">
        <v>163</v>
      </c>
    </row>
    <row r="23979" spans="1:16" x14ac:dyDescent="0.25">
      <c r="A23979" t="s">
        <v>35378</v>
      </c>
      <c r="B23979">
        <v>603</v>
      </c>
      <c r="C23979" s="3" t="str">
        <f>HYPERLINK("http://www.uniprot.org/uniprot/I3S4Z5","tr|I3S4Z5|I3S4Z5_MEDTR")</f>
        <v>tr|I3S4Z5|I3S4Z5_MEDTR</v>
      </c>
      <c r="D23979" t="s">
        <v>22</v>
      </c>
      <c r="E23979">
        <v>89.23</v>
      </c>
      <c r="F23979">
        <v>195</v>
      </c>
      <c r="G23979">
        <v>21</v>
      </c>
      <c r="H23979">
        <v>0</v>
      </c>
      <c r="I23979">
        <v>1</v>
      </c>
      <c r="J23979">
        <v>585</v>
      </c>
      <c r="K23979">
        <v>1</v>
      </c>
      <c r="L23979">
        <v>184</v>
      </c>
      <c r="M23979">
        <v>378</v>
      </c>
      <c r="N23979" t="s">
        <v>18</v>
      </c>
      <c r="O23979" s="1">
        <v>8.17095E-94</v>
      </c>
      <c r="P23979">
        <v>892</v>
      </c>
    </row>
    <row r="23980" spans="1:16" x14ac:dyDescent="0.25">
      <c r="A23980" t="s">
        <v>35379</v>
      </c>
      <c r="B23980">
        <v>903</v>
      </c>
      <c r="C23980" s="3" t="str">
        <f>HYPERLINK("http://www.uniprot.org/uniprot/G7IHV8","tr|G7IHV8|G7IHV8_MEDTR")</f>
        <v>tr|G7IHV8|G7IHV8_MEDTR</v>
      </c>
      <c r="D23980" t="s">
        <v>35380</v>
      </c>
      <c r="E23980">
        <v>76.66</v>
      </c>
      <c r="F23980">
        <v>270</v>
      </c>
      <c r="G23980">
        <v>63</v>
      </c>
      <c r="H23980">
        <v>5</v>
      </c>
      <c r="I23980">
        <v>88</v>
      </c>
      <c r="J23980">
        <v>882</v>
      </c>
      <c r="K23980">
        <v>1</v>
      </c>
      <c r="L23980">
        <v>30</v>
      </c>
      <c r="M23980">
        <v>299</v>
      </c>
      <c r="N23980" t="s">
        <v>18</v>
      </c>
      <c r="O23980" s="1">
        <v>1.00631E-105</v>
      </c>
      <c r="P23980">
        <v>998</v>
      </c>
    </row>
    <row r="23981" spans="1:16" x14ac:dyDescent="0.25">
      <c r="A23981" t="s">
        <v>35381</v>
      </c>
      <c r="B23981">
        <v>1725</v>
      </c>
      <c r="C23981" s="3" t="str">
        <f>HYPERLINK("http://www.uniprot.org/uniprot/I1MHP5","tr|I1MHP5|I1MHP5_SOYBN")</f>
        <v>tr|I1MHP5|I1MHP5_SOYBN</v>
      </c>
      <c r="D23981" t="s">
        <v>28</v>
      </c>
      <c r="E23981">
        <v>27.85</v>
      </c>
      <c r="F23981">
        <v>420</v>
      </c>
      <c r="G23981">
        <v>303</v>
      </c>
      <c r="H23981">
        <v>42</v>
      </c>
      <c r="I23981">
        <v>151</v>
      </c>
      <c r="J23981">
        <v>1284</v>
      </c>
      <c r="K23981">
        <v>1</v>
      </c>
      <c r="L23981">
        <v>1057</v>
      </c>
      <c r="M23981">
        <v>1470</v>
      </c>
      <c r="N23981" t="s">
        <v>18</v>
      </c>
      <c r="O23981" s="1">
        <v>2.1104699999999999E-30</v>
      </c>
      <c r="P23981">
        <v>352</v>
      </c>
    </row>
    <row r="23982" spans="1:16" x14ac:dyDescent="0.25">
      <c r="A23982" t="s">
        <v>35382</v>
      </c>
      <c r="B23982">
        <v>1491</v>
      </c>
      <c r="C23982" s="3" t="str">
        <f>HYPERLINK("http://www.uniprot.org/uniprot/G7IQG4","tr|G7IQG4|G7IQG4_MEDTR")</f>
        <v>tr|G7IQG4|G7IQG4_MEDTR</v>
      </c>
      <c r="D23982" t="s">
        <v>35383</v>
      </c>
      <c r="E23982">
        <v>80.23</v>
      </c>
      <c r="F23982">
        <v>506</v>
      </c>
      <c r="G23982">
        <v>100</v>
      </c>
      <c r="H23982">
        <v>11</v>
      </c>
      <c r="I23982">
        <v>1</v>
      </c>
      <c r="J23982">
        <v>1485</v>
      </c>
      <c r="K23982">
        <v>1</v>
      </c>
      <c r="L23982">
        <v>1</v>
      </c>
      <c r="M23982">
        <v>506</v>
      </c>
      <c r="N23982" t="s">
        <v>18</v>
      </c>
      <c r="O23982">
        <v>0</v>
      </c>
      <c r="P23982">
        <v>2190</v>
      </c>
    </row>
    <row r="23983" spans="1:16" x14ac:dyDescent="0.25">
      <c r="A23983" t="s">
        <v>35384</v>
      </c>
      <c r="B23983">
        <v>501</v>
      </c>
      <c r="C23983" s="3" t="str">
        <f>HYPERLINK("http://www.uniprot.org/uniprot/G7KFW2","tr|G7KFW2|G7KFW2_MEDTR")</f>
        <v>tr|G7KFW2|G7KFW2_MEDTR</v>
      </c>
      <c r="D23983" t="s">
        <v>35385</v>
      </c>
      <c r="E23983">
        <v>87.95</v>
      </c>
      <c r="F23983">
        <v>166</v>
      </c>
      <c r="G23983">
        <v>20</v>
      </c>
      <c r="H23983">
        <v>0</v>
      </c>
      <c r="I23983">
        <v>1</v>
      </c>
      <c r="J23983">
        <v>498</v>
      </c>
      <c r="K23983">
        <v>1</v>
      </c>
      <c r="L23983">
        <v>1</v>
      </c>
      <c r="M23983">
        <v>166</v>
      </c>
      <c r="N23983" t="s">
        <v>18</v>
      </c>
      <c r="O23983" s="1">
        <v>3.6932400000000004E-77</v>
      </c>
      <c r="P23983">
        <v>747</v>
      </c>
    </row>
    <row r="23984" spans="1:16" x14ac:dyDescent="0.25">
      <c r="A23984" t="s">
        <v>35386</v>
      </c>
      <c r="B23984">
        <v>1428</v>
      </c>
      <c r="C23984" s="3" t="str">
        <f>HYPERLINK("http://www.uniprot.org/uniprot/G7KYU1","tr|G7KYU1|G7KYU1_MEDTR")</f>
        <v>tr|G7KYU1|G7KYU1_MEDTR</v>
      </c>
      <c r="D23984" t="s">
        <v>35387</v>
      </c>
      <c r="E23984">
        <v>89.26</v>
      </c>
      <c r="F23984">
        <v>475</v>
      </c>
      <c r="G23984">
        <v>51</v>
      </c>
      <c r="H23984">
        <v>2</v>
      </c>
      <c r="I23984">
        <v>1</v>
      </c>
      <c r="J23984">
        <v>1419</v>
      </c>
      <c r="K23984">
        <v>1</v>
      </c>
      <c r="L23984">
        <v>1</v>
      </c>
      <c r="M23984">
        <v>475</v>
      </c>
      <c r="N23984" t="s">
        <v>18</v>
      </c>
      <c r="O23984">
        <v>0</v>
      </c>
      <c r="P23984">
        <v>2197</v>
      </c>
    </row>
    <row r="23985" spans="1:16" x14ac:dyDescent="0.25">
      <c r="A23985" t="s">
        <v>35388</v>
      </c>
      <c r="B23985">
        <v>2250</v>
      </c>
      <c r="C23985" s="3" t="str">
        <f>HYPERLINK("http://www.uniprot.org/uniprot/Q2HTC4","tr|Q2HTC4|Q2HTC4_MEDTR")</f>
        <v>tr|Q2HTC4|Q2HTC4_MEDTR</v>
      </c>
      <c r="D23985" t="s">
        <v>35389</v>
      </c>
      <c r="E23985">
        <v>90.65</v>
      </c>
      <c r="F23985">
        <v>749</v>
      </c>
      <c r="G23985">
        <v>70</v>
      </c>
      <c r="H23985">
        <v>0</v>
      </c>
      <c r="I23985">
        <v>1</v>
      </c>
      <c r="J23985">
        <v>2247</v>
      </c>
      <c r="K23985">
        <v>1</v>
      </c>
      <c r="L23985">
        <v>1</v>
      </c>
      <c r="M23985">
        <v>747</v>
      </c>
      <c r="N23985" t="s">
        <v>18</v>
      </c>
      <c r="O23985">
        <v>0</v>
      </c>
      <c r="P23985">
        <v>3367</v>
      </c>
    </row>
    <row r="23986" spans="1:16" x14ac:dyDescent="0.25">
      <c r="A23986" t="s">
        <v>35390</v>
      </c>
      <c r="B23986">
        <v>807</v>
      </c>
      <c r="C23986" s="3" t="str">
        <f>HYPERLINK("http://www.uniprot.org/uniprot/G7L1P0","tr|G7L1P0|G7L1P0_MEDTR")</f>
        <v>tr|G7L1P0|G7L1P0_MEDTR</v>
      </c>
      <c r="D23986" t="s">
        <v>35391</v>
      </c>
      <c r="E23986">
        <v>91.07</v>
      </c>
      <c r="F23986">
        <v>269</v>
      </c>
      <c r="G23986">
        <v>24</v>
      </c>
      <c r="H23986">
        <v>1</v>
      </c>
      <c r="I23986">
        <v>1</v>
      </c>
      <c r="J23986">
        <v>804</v>
      </c>
      <c r="K23986">
        <v>1</v>
      </c>
      <c r="L23986">
        <v>1</v>
      </c>
      <c r="M23986">
        <v>268</v>
      </c>
      <c r="N23986" t="s">
        <v>18</v>
      </c>
      <c r="O23986" s="1">
        <v>9.8373399999999993E-136</v>
      </c>
      <c r="P23986">
        <v>1256</v>
      </c>
    </row>
    <row r="23987" spans="1:16" x14ac:dyDescent="0.25">
      <c r="A23987" t="s">
        <v>35392</v>
      </c>
      <c r="B23987">
        <v>1545</v>
      </c>
      <c r="C23987" s="3" t="str">
        <f>HYPERLINK("http://www.uniprot.org/uniprot/G7IDB9","tr|G7IDB9|G7IDB9_MEDTR")</f>
        <v>tr|G7IDB9|G7IDB9_MEDTR</v>
      </c>
      <c r="D23987" t="s">
        <v>35314</v>
      </c>
      <c r="E23987">
        <v>50.54</v>
      </c>
      <c r="F23987">
        <v>554</v>
      </c>
      <c r="G23987">
        <v>274</v>
      </c>
      <c r="H23987">
        <v>40</v>
      </c>
      <c r="I23987">
        <v>1</v>
      </c>
      <c r="J23987">
        <v>1542</v>
      </c>
      <c r="K23987">
        <v>1</v>
      </c>
      <c r="L23987">
        <v>58</v>
      </c>
      <c r="M23987">
        <v>610</v>
      </c>
      <c r="N23987" t="s">
        <v>18</v>
      </c>
      <c r="O23987" s="1">
        <v>1.3986300000000001E-147</v>
      </c>
      <c r="P23987">
        <v>1362</v>
      </c>
    </row>
    <row r="23988" spans="1:16" x14ac:dyDescent="0.25">
      <c r="A23988" t="s">
        <v>35393</v>
      </c>
      <c r="B23988">
        <v>501</v>
      </c>
      <c r="C23988" s="3" t="str">
        <f>HYPERLINK("http://www.uniprot.org/uniprot/K7LZQ3","tr|K7LZQ3|K7LZQ3_SOYBN")</f>
        <v>tr|K7LZQ3|K7LZQ3_SOYBN</v>
      </c>
      <c r="D23988" t="s">
        <v>117</v>
      </c>
      <c r="E23988">
        <v>63.19</v>
      </c>
      <c r="F23988">
        <v>144</v>
      </c>
      <c r="G23988">
        <v>53</v>
      </c>
      <c r="H23988">
        <v>3</v>
      </c>
      <c r="I23988">
        <v>76</v>
      </c>
      <c r="J23988">
        <v>498</v>
      </c>
      <c r="K23988">
        <v>1</v>
      </c>
      <c r="L23988">
        <v>136</v>
      </c>
      <c r="M23988">
        <v>259</v>
      </c>
      <c r="N23988" t="s">
        <v>18</v>
      </c>
      <c r="O23988" s="1">
        <v>9.5014200000000008E-41</v>
      </c>
      <c r="P23988">
        <v>433</v>
      </c>
    </row>
    <row r="23989" spans="1:16" x14ac:dyDescent="0.25">
      <c r="A23989" t="s">
        <v>35394</v>
      </c>
      <c r="B23989">
        <v>972</v>
      </c>
      <c r="C23989" s="3" t="str">
        <f>HYPERLINK("http://www.uniprot.org/uniprot/G7JBR3","tr|G7JBR3|G7JBR3_MEDTR")</f>
        <v>tr|G7JBR3|G7JBR3_MEDTR</v>
      </c>
      <c r="D23989" t="s">
        <v>35242</v>
      </c>
      <c r="E23989">
        <v>49.07</v>
      </c>
      <c r="F23989">
        <v>324</v>
      </c>
      <c r="G23989">
        <v>165</v>
      </c>
      <c r="H23989">
        <v>1</v>
      </c>
      <c r="I23989">
        <v>1</v>
      </c>
      <c r="J23989">
        <v>969</v>
      </c>
      <c r="K23989">
        <v>1</v>
      </c>
      <c r="L23989">
        <v>1</v>
      </c>
      <c r="M23989">
        <v>316</v>
      </c>
      <c r="N23989" t="s">
        <v>18</v>
      </c>
      <c r="O23989" s="1">
        <v>5.1802799999999997E-66</v>
      </c>
      <c r="P23989">
        <v>656</v>
      </c>
    </row>
    <row r="23990" spans="1:16" x14ac:dyDescent="0.25">
      <c r="A23990" t="s">
        <v>35395</v>
      </c>
      <c r="B23990">
        <v>627</v>
      </c>
      <c r="C23990" s="3" t="str">
        <f>HYPERLINK("http://www.uniprot.org/uniprot/I3T390","tr|I3T390|I3T390_MEDTR")</f>
        <v>tr|I3T390|I3T390_MEDTR</v>
      </c>
      <c r="D23990" t="s">
        <v>22</v>
      </c>
      <c r="E23990">
        <v>61.27</v>
      </c>
      <c r="F23990">
        <v>204</v>
      </c>
      <c r="G23990">
        <v>79</v>
      </c>
      <c r="H23990">
        <v>0</v>
      </c>
      <c r="I23990">
        <v>13</v>
      </c>
      <c r="J23990">
        <v>624</v>
      </c>
      <c r="K23990">
        <v>1</v>
      </c>
      <c r="L23990">
        <v>1</v>
      </c>
      <c r="M23990">
        <v>165</v>
      </c>
      <c r="N23990" t="s">
        <v>18</v>
      </c>
      <c r="O23990" s="1">
        <v>1.7784400000000001E-57</v>
      </c>
      <c r="P23990">
        <v>579</v>
      </c>
    </row>
    <row r="23991" spans="1:16" x14ac:dyDescent="0.25">
      <c r="A23991" t="s">
        <v>35396</v>
      </c>
      <c r="B23991">
        <v>297</v>
      </c>
      <c r="C23991" s="3" t="str">
        <f>HYPERLINK("http://www.uniprot.org/uniprot/Q949K8","tr|Q949K8|Q949K8_CICAR")</f>
        <v>tr|Q949K8|Q949K8_CICAR</v>
      </c>
      <c r="D23991" t="s">
        <v>55</v>
      </c>
      <c r="E23991">
        <v>91.37</v>
      </c>
      <c r="F23991">
        <v>58</v>
      </c>
      <c r="G23991">
        <v>5</v>
      </c>
      <c r="H23991">
        <v>0</v>
      </c>
      <c r="I23991">
        <v>1</v>
      </c>
      <c r="J23991">
        <v>174</v>
      </c>
      <c r="K23991">
        <v>1</v>
      </c>
      <c r="L23991">
        <v>161</v>
      </c>
      <c r="M23991">
        <v>218</v>
      </c>
      <c r="N23991" t="s">
        <v>18</v>
      </c>
      <c r="O23991" s="1">
        <v>4.0903999999999997E-23</v>
      </c>
      <c r="P23991">
        <v>281</v>
      </c>
    </row>
    <row r="23992" spans="1:16" x14ac:dyDescent="0.25">
      <c r="A23992" t="s">
        <v>35397</v>
      </c>
      <c r="B23992">
        <v>1257</v>
      </c>
      <c r="C23992" s="3" t="str">
        <f>HYPERLINK("http://www.uniprot.org/uniprot/G7JCQ0","tr|G7JCQ0|G7JCQ0_MEDTR")</f>
        <v>tr|G7JCQ0|G7JCQ0_MEDTR</v>
      </c>
      <c r="D23992" t="s">
        <v>35398</v>
      </c>
      <c r="E23992">
        <v>90.33</v>
      </c>
      <c r="F23992">
        <v>445</v>
      </c>
      <c r="G23992">
        <v>43</v>
      </c>
      <c r="H23992">
        <v>27</v>
      </c>
      <c r="I23992">
        <v>1</v>
      </c>
      <c r="J23992">
        <v>1254</v>
      </c>
      <c r="K23992">
        <v>1</v>
      </c>
      <c r="L23992">
        <v>1</v>
      </c>
      <c r="M23992">
        <v>445</v>
      </c>
      <c r="N23992" t="s">
        <v>18</v>
      </c>
      <c r="O23992">
        <v>0</v>
      </c>
      <c r="P23992">
        <v>2069</v>
      </c>
    </row>
    <row r="23993" spans="1:16" x14ac:dyDescent="0.25">
      <c r="A23993" t="s">
        <v>35399</v>
      </c>
      <c r="B23993">
        <v>297</v>
      </c>
      <c r="C23993" s="3" t="str">
        <f>HYPERLINK("http://www.uniprot.org/uniprot/G7LE17","tr|G7LE17|G7LE17_MEDTR")</f>
        <v>tr|G7LE17|G7LE17_MEDTR</v>
      </c>
      <c r="D23993" t="s">
        <v>35400</v>
      </c>
      <c r="E23993">
        <v>75.510000000000005</v>
      </c>
      <c r="F23993">
        <v>98</v>
      </c>
      <c r="G23993">
        <v>24</v>
      </c>
      <c r="H23993">
        <v>0</v>
      </c>
      <c r="I23993">
        <v>1</v>
      </c>
      <c r="J23993">
        <v>294</v>
      </c>
      <c r="K23993">
        <v>1</v>
      </c>
      <c r="L23993">
        <v>1</v>
      </c>
      <c r="M23993">
        <v>93</v>
      </c>
      <c r="N23993" t="s">
        <v>18</v>
      </c>
      <c r="O23993" s="1">
        <v>8.5092499999999998E-29</v>
      </c>
      <c r="P23993">
        <v>330</v>
      </c>
    </row>
    <row r="23994" spans="1:16" x14ac:dyDescent="0.25">
      <c r="A23994" t="s">
        <v>35401</v>
      </c>
      <c r="B23994">
        <v>1422</v>
      </c>
      <c r="C23994" s="3" t="str">
        <f>HYPERLINK("http://www.uniprot.org/uniprot/B7FL90","tr|B7FL90|B7FL90_MEDTR")</f>
        <v>tr|B7FL90|B7FL90_MEDTR</v>
      </c>
      <c r="D23994" t="s">
        <v>188</v>
      </c>
      <c r="E23994">
        <v>71.63</v>
      </c>
      <c r="F23994">
        <v>476</v>
      </c>
      <c r="G23994">
        <v>135</v>
      </c>
      <c r="H23994">
        <v>3</v>
      </c>
      <c r="I23994">
        <v>1</v>
      </c>
      <c r="J23994">
        <v>1419</v>
      </c>
      <c r="K23994">
        <v>1</v>
      </c>
      <c r="L23994">
        <v>1</v>
      </c>
      <c r="M23994">
        <v>465</v>
      </c>
      <c r="N23994" t="s">
        <v>18</v>
      </c>
      <c r="O23994">
        <v>0</v>
      </c>
      <c r="P23994">
        <v>1706</v>
      </c>
    </row>
    <row r="23995" spans="1:16" x14ac:dyDescent="0.25">
      <c r="A23995" t="s">
        <v>35402</v>
      </c>
      <c r="B23995">
        <v>753</v>
      </c>
      <c r="C23995" s="3" t="str">
        <f>HYPERLINK("http://www.uniprot.org/uniprot/I3S0L1","tr|I3S0L1|I3S0L1_MEDTR")</f>
        <v>tr|I3S0L1|I3S0L1_MEDTR</v>
      </c>
      <c r="D23995" t="s">
        <v>29334</v>
      </c>
      <c r="E23995">
        <v>91.6</v>
      </c>
      <c r="F23995">
        <v>250</v>
      </c>
      <c r="G23995">
        <v>21</v>
      </c>
      <c r="H23995">
        <v>0</v>
      </c>
      <c r="I23995">
        <v>1</v>
      </c>
      <c r="J23995">
        <v>750</v>
      </c>
      <c r="K23995">
        <v>1</v>
      </c>
      <c r="L23995">
        <v>1</v>
      </c>
      <c r="M23995">
        <v>250</v>
      </c>
      <c r="N23995" t="s">
        <v>18</v>
      </c>
      <c r="O23995" s="1">
        <v>2.33615E-125</v>
      </c>
      <c r="P23995">
        <v>1166</v>
      </c>
    </row>
    <row r="23996" spans="1:16" x14ac:dyDescent="0.25">
      <c r="A23996" t="s">
        <v>35403</v>
      </c>
      <c r="B23996">
        <v>456</v>
      </c>
      <c r="C23996" s="3" t="str">
        <f>HYPERLINK("http://www.uniprot.org/uniprot/G7JT03","tr|G7JT03|G7JT03_MEDTR")</f>
        <v>tr|G7JT03|G7JT03_MEDTR</v>
      </c>
      <c r="D23996" t="s">
        <v>35404</v>
      </c>
      <c r="E23996">
        <v>64.33</v>
      </c>
      <c r="F23996">
        <v>157</v>
      </c>
      <c r="G23996">
        <v>56</v>
      </c>
      <c r="H23996">
        <v>7</v>
      </c>
      <c r="I23996">
        <v>1</v>
      </c>
      <c r="J23996">
        <v>450</v>
      </c>
      <c r="K23996">
        <v>1</v>
      </c>
      <c r="L23996">
        <v>1</v>
      </c>
      <c r="M23996">
        <v>152</v>
      </c>
      <c r="N23996" t="s">
        <v>18</v>
      </c>
      <c r="O23996" s="1">
        <v>6.9222300000000001E-44</v>
      </c>
      <c r="P23996">
        <v>460</v>
      </c>
    </row>
    <row r="23997" spans="1:16" x14ac:dyDescent="0.25">
      <c r="A23997" t="s">
        <v>35405</v>
      </c>
      <c r="B23997">
        <v>1530</v>
      </c>
      <c r="C23997" s="3" t="str">
        <f>HYPERLINK("http://www.uniprot.org/uniprot/I1MV62","tr|I1MV62|I1MV62_SOYBN")</f>
        <v>tr|I1MV62|I1MV62_SOYBN</v>
      </c>
      <c r="D23997" t="s">
        <v>28</v>
      </c>
      <c r="E23997">
        <v>76.959999999999994</v>
      </c>
      <c r="F23997">
        <v>495</v>
      </c>
      <c r="G23997">
        <v>114</v>
      </c>
      <c r="H23997">
        <v>5</v>
      </c>
      <c r="I23997">
        <v>52</v>
      </c>
      <c r="J23997">
        <v>1521</v>
      </c>
      <c r="K23997">
        <v>1</v>
      </c>
      <c r="L23997">
        <v>15</v>
      </c>
      <c r="M23997">
        <v>503</v>
      </c>
      <c r="N23997" t="s">
        <v>18</v>
      </c>
      <c r="O23997">
        <v>0</v>
      </c>
      <c r="P23997">
        <v>1967</v>
      </c>
    </row>
    <row r="23998" spans="1:16" x14ac:dyDescent="0.25">
      <c r="A23998" t="s">
        <v>35406</v>
      </c>
      <c r="B23998">
        <v>7137</v>
      </c>
      <c r="C23998" s="3" t="str">
        <f>HYPERLINK("http://www.uniprot.org/uniprot/G7LAR6","tr|G7LAR6|G7LAR6_MEDTR")</f>
        <v>tr|G7LAR6|G7LAR6_MEDTR</v>
      </c>
      <c r="D23998" t="s">
        <v>35407</v>
      </c>
      <c r="E23998">
        <v>84.34</v>
      </c>
      <c r="F23998">
        <v>2427</v>
      </c>
      <c r="G23998">
        <v>380</v>
      </c>
      <c r="H23998">
        <v>50</v>
      </c>
      <c r="I23998">
        <v>1</v>
      </c>
      <c r="J23998">
        <v>7131</v>
      </c>
      <c r="K23998">
        <v>1</v>
      </c>
      <c r="L23998">
        <v>1</v>
      </c>
      <c r="M23998">
        <v>2407</v>
      </c>
      <c r="N23998" t="s">
        <v>18</v>
      </c>
      <c r="O23998">
        <v>0</v>
      </c>
      <c r="P23998">
        <v>10255</v>
      </c>
    </row>
    <row r="23999" spans="1:16" x14ac:dyDescent="0.25">
      <c r="A23999" t="s">
        <v>35408</v>
      </c>
      <c r="B23999">
        <v>2109</v>
      </c>
      <c r="C23999" s="3" t="str">
        <f>HYPERLINK("http://www.uniprot.org/uniprot/G7JXG0","tr|G7JXG0|G7JXG0_MEDTR")</f>
        <v>tr|G7JXG0|G7JXG0_MEDTR</v>
      </c>
      <c r="D23999" t="s">
        <v>35332</v>
      </c>
      <c r="E23999">
        <v>72.13</v>
      </c>
      <c r="F23999">
        <v>732</v>
      </c>
      <c r="G23999">
        <v>204</v>
      </c>
      <c r="H23999">
        <v>38</v>
      </c>
      <c r="I23999">
        <v>1</v>
      </c>
      <c r="J23999">
        <v>2082</v>
      </c>
      <c r="K23999">
        <v>1</v>
      </c>
      <c r="L23999">
        <v>61</v>
      </c>
      <c r="M23999">
        <v>789</v>
      </c>
      <c r="N23999" t="s">
        <v>18</v>
      </c>
      <c r="O23999">
        <v>0</v>
      </c>
      <c r="P23999">
        <v>2677</v>
      </c>
    </row>
    <row r="24000" spans="1:16" x14ac:dyDescent="0.25">
      <c r="A24000" t="s">
        <v>35409</v>
      </c>
      <c r="B24000">
        <v>1962</v>
      </c>
      <c r="C24000" s="3" t="str">
        <f>HYPERLINK("http://www.uniprot.org/uniprot/K7L4X3","tr|K7L4X3|K7L4X3_SOYBN")</f>
        <v>tr|K7L4X3|K7L4X3_SOYBN</v>
      </c>
      <c r="D24000" t="s">
        <v>28</v>
      </c>
      <c r="E24000">
        <v>63.06</v>
      </c>
      <c r="F24000">
        <v>639</v>
      </c>
      <c r="G24000">
        <v>236</v>
      </c>
      <c r="H24000">
        <v>22</v>
      </c>
      <c r="I24000">
        <v>103</v>
      </c>
      <c r="J24000">
        <v>1953</v>
      </c>
      <c r="K24000">
        <v>1</v>
      </c>
      <c r="L24000">
        <v>72</v>
      </c>
      <c r="M24000">
        <v>697</v>
      </c>
      <c r="N24000" t="s">
        <v>18</v>
      </c>
      <c r="O24000">
        <v>0</v>
      </c>
      <c r="P24000">
        <v>1968</v>
      </c>
    </row>
    <row r="24001" spans="1:16" x14ac:dyDescent="0.25">
      <c r="A24001" t="s">
        <v>35410</v>
      </c>
      <c r="B24001">
        <v>588</v>
      </c>
      <c r="C24001" s="3" t="str">
        <f>HYPERLINK("http://www.uniprot.org/uniprot/A5C0P1","tr|A5C0P1|A5C0P1_VITVI")</f>
        <v>tr|A5C0P1|A5C0P1_VITVI</v>
      </c>
      <c r="D24001" t="s">
        <v>292</v>
      </c>
      <c r="E24001">
        <v>71.13</v>
      </c>
      <c r="F24001">
        <v>194</v>
      </c>
      <c r="G24001">
        <v>56</v>
      </c>
      <c r="H24001">
        <v>0</v>
      </c>
      <c r="I24001">
        <v>1</v>
      </c>
      <c r="J24001">
        <v>582</v>
      </c>
      <c r="K24001">
        <v>1</v>
      </c>
      <c r="L24001">
        <v>85</v>
      </c>
      <c r="M24001">
        <v>278</v>
      </c>
      <c r="N24001" t="s">
        <v>18</v>
      </c>
      <c r="O24001" s="1">
        <v>2.87182E-77</v>
      </c>
      <c r="P24001">
        <v>749</v>
      </c>
    </row>
    <row r="24002" spans="1:16" x14ac:dyDescent="0.25">
      <c r="A24002" t="s">
        <v>35411</v>
      </c>
      <c r="B24002">
        <v>1707</v>
      </c>
      <c r="C24002" s="3" t="str">
        <f>HYPERLINK("http://www.uniprot.org/uniprot/G7I2F3","tr|G7I2F3|G7I2F3_MEDTR")</f>
        <v>tr|G7I2F3|G7I2F3_MEDTR</v>
      </c>
      <c r="D24002" t="s">
        <v>257</v>
      </c>
      <c r="E24002">
        <v>35.4</v>
      </c>
      <c r="F24002">
        <v>435</v>
      </c>
      <c r="G24002">
        <v>281</v>
      </c>
      <c r="H24002">
        <v>3</v>
      </c>
      <c r="I24002">
        <v>397</v>
      </c>
      <c r="J24002">
        <v>1692</v>
      </c>
      <c r="K24002">
        <v>1</v>
      </c>
      <c r="L24002">
        <v>43</v>
      </c>
      <c r="M24002">
        <v>408</v>
      </c>
      <c r="N24002" t="s">
        <v>18</v>
      </c>
      <c r="O24002" s="1">
        <v>4.7522900000000004E-59</v>
      </c>
      <c r="P24002">
        <v>599</v>
      </c>
    </row>
    <row r="24003" spans="1:16" x14ac:dyDescent="0.25">
      <c r="A24003" t="s">
        <v>35412</v>
      </c>
      <c r="B24003">
        <v>318</v>
      </c>
      <c r="C24003" s="3" t="str">
        <f>HYPERLINK("http://www.uniprot.org/uniprot/Q8H2A9","tr|Q8H2A9|Q8H2A9_SOYBN")</f>
        <v>tr|Q8H2A9|Q8H2A9_SOYBN</v>
      </c>
      <c r="D24003" t="s">
        <v>35413</v>
      </c>
      <c r="E24003">
        <v>85.71</v>
      </c>
      <c r="F24003">
        <v>105</v>
      </c>
      <c r="G24003">
        <v>15</v>
      </c>
      <c r="H24003">
        <v>0</v>
      </c>
      <c r="I24003">
        <v>1</v>
      </c>
      <c r="J24003">
        <v>315</v>
      </c>
      <c r="K24003">
        <v>1</v>
      </c>
      <c r="L24003">
        <v>221</v>
      </c>
      <c r="M24003">
        <v>325</v>
      </c>
      <c r="N24003" t="s">
        <v>18</v>
      </c>
      <c r="O24003" s="1">
        <v>5.15742E-47</v>
      </c>
      <c r="P24003">
        <v>487</v>
      </c>
    </row>
    <row r="24004" spans="1:16" x14ac:dyDescent="0.25">
      <c r="A24004" t="s">
        <v>35414</v>
      </c>
      <c r="B24004">
        <v>1173</v>
      </c>
      <c r="C24004" s="3" t="str">
        <f>HYPERLINK("http://www.uniprot.org/uniprot/C7FDI5","tr|C7FDI5|C7FDI5_SOYBN")</f>
        <v>tr|C7FDI5|C7FDI5_SOYBN</v>
      </c>
      <c r="D24004" t="s">
        <v>717</v>
      </c>
      <c r="E24004">
        <v>50.26</v>
      </c>
      <c r="F24004">
        <v>372</v>
      </c>
      <c r="G24004">
        <v>185</v>
      </c>
      <c r="H24004">
        <v>4</v>
      </c>
      <c r="I24004">
        <v>1</v>
      </c>
      <c r="J24004">
        <v>1104</v>
      </c>
      <c r="K24004">
        <v>1</v>
      </c>
      <c r="L24004">
        <v>694</v>
      </c>
      <c r="M24004">
        <v>1060</v>
      </c>
      <c r="N24004" t="s">
        <v>18</v>
      </c>
      <c r="O24004" s="1">
        <v>5.4667399999999996E-103</v>
      </c>
      <c r="P24004">
        <v>976</v>
      </c>
    </row>
    <row r="24005" spans="1:16" x14ac:dyDescent="0.25">
      <c r="A24005" t="s">
        <v>35415</v>
      </c>
      <c r="B24005">
        <v>1461</v>
      </c>
      <c r="C24005" s="3" t="str">
        <f>HYPERLINK("http://www.uniprot.org/uniprot/G7IA56","tr|G7IA56|G7IA56_MEDTR")</f>
        <v>tr|G7IA56|G7IA56_MEDTR</v>
      </c>
      <c r="D24005" t="s">
        <v>493</v>
      </c>
      <c r="E24005">
        <v>62.74</v>
      </c>
      <c r="F24005">
        <v>467</v>
      </c>
      <c r="G24005">
        <v>174</v>
      </c>
      <c r="H24005">
        <v>8</v>
      </c>
      <c r="I24005">
        <v>7</v>
      </c>
      <c r="J24005">
        <v>1383</v>
      </c>
      <c r="K24005">
        <v>1</v>
      </c>
      <c r="L24005">
        <v>8</v>
      </c>
      <c r="M24005">
        <v>471</v>
      </c>
      <c r="N24005" t="s">
        <v>18</v>
      </c>
      <c r="O24005" s="1">
        <v>1.5712400000000001E-161</v>
      </c>
      <c r="P24005">
        <v>1482</v>
      </c>
    </row>
    <row r="24006" spans="1:16" x14ac:dyDescent="0.25">
      <c r="A24006" t="s">
        <v>35416</v>
      </c>
      <c r="B24006">
        <v>1002</v>
      </c>
      <c r="C24006" s="3" t="str">
        <f>HYPERLINK("http://www.uniprot.org/uniprot/I1MD50","tr|I1MD50|I1MD50_SOYBN")</f>
        <v>tr|I1MD50|I1MD50_SOYBN</v>
      </c>
      <c r="D24006" t="s">
        <v>117</v>
      </c>
      <c r="E24006">
        <v>84.59</v>
      </c>
      <c r="F24006">
        <v>305</v>
      </c>
      <c r="G24006">
        <v>47</v>
      </c>
      <c r="H24006">
        <v>0</v>
      </c>
      <c r="I24006">
        <v>85</v>
      </c>
      <c r="J24006">
        <v>999</v>
      </c>
      <c r="K24006">
        <v>1</v>
      </c>
      <c r="L24006">
        <v>12</v>
      </c>
      <c r="M24006">
        <v>315</v>
      </c>
      <c r="N24006" t="s">
        <v>18</v>
      </c>
      <c r="O24006" s="1">
        <v>8.1541000000000005E-147</v>
      </c>
      <c r="P24006">
        <v>1353</v>
      </c>
    </row>
    <row r="24007" spans="1:16" x14ac:dyDescent="0.25">
      <c r="A24007" t="s">
        <v>35417</v>
      </c>
      <c r="B24007">
        <v>225</v>
      </c>
      <c r="C24007" s="3" t="str">
        <f>HYPERLINK("http://www.uniprot.org/uniprot/G7I874","tr|G7I874|G7I874_MEDTR")</f>
        <v>tr|G7I874|G7I874_MEDTR</v>
      </c>
      <c r="D24007" t="s">
        <v>35418</v>
      </c>
      <c r="E24007">
        <v>46.87</v>
      </c>
      <c r="F24007">
        <v>64</v>
      </c>
      <c r="G24007">
        <v>34</v>
      </c>
      <c r="H24007">
        <v>0</v>
      </c>
      <c r="I24007">
        <v>22</v>
      </c>
      <c r="J24007">
        <v>213</v>
      </c>
      <c r="K24007">
        <v>1</v>
      </c>
      <c r="L24007">
        <v>15</v>
      </c>
      <c r="M24007">
        <v>78</v>
      </c>
      <c r="N24007" t="s">
        <v>18</v>
      </c>
      <c r="O24007" s="1">
        <v>2.5275800000000001E-9</v>
      </c>
      <c r="P24007">
        <v>162</v>
      </c>
    </row>
    <row r="24008" spans="1:16" x14ac:dyDescent="0.25">
      <c r="A24008" t="s">
        <v>35419</v>
      </c>
      <c r="B24008">
        <v>2115</v>
      </c>
      <c r="C24008" s="3" t="str">
        <f>HYPERLINK("http://www.uniprot.org/uniprot/G7KFW0","tr|G7KFW0|G7KFW0_MEDTR")</f>
        <v>tr|G7KFW0|G7KFW0_MEDTR</v>
      </c>
      <c r="D24008" t="s">
        <v>35420</v>
      </c>
      <c r="E24008">
        <v>75.290000000000006</v>
      </c>
      <c r="F24008">
        <v>680</v>
      </c>
      <c r="G24008">
        <v>168</v>
      </c>
      <c r="H24008">
        <v>0</v>
      </c>
      <c r="I24008">
        <v>73</v>
      </c>
      <c r="J24008">
        <v>2112</v>
      </c>
      <c r="K24008">
        <v>1</v>
      </c>
      <c r="L24008">
        <v>25</v>
      </c>
      <c r="M24008">
        <v>700</v>
      </c>
      <c r="N24008" t="s">
        <v>18</v>
      </c>
      <c r="O24008">
        <v>0</v>
      </c>
      <c r="P24008">
        <v>2565</v>
      </c>
    </row>
    <row r="24009" spans="1:16" x14ac:dyDescent="0.25">
      <c r="A24009" t="s">
        <v>35421</v>
      </c>
      <c r="B24009">
        <v>831</v>
      </c>
      <c r="C24009" s="3" t="str">
        <f>HYPERLINK("http://www.uniprot.org/uniprot/Q4PKP6","tr|Q4PKP6|Q4PKP6_PHACN")</f>
        <v>tr|Q4PKP6|Q4PKP6_PHACN</v>
      </c>
      <c r="D24009" t="s">
        <v>35422</v>
      </c>
      <c r="E24009">
        <v>86.59</v>
      </c>
      <c r="F24009">
        <v>276</v>
      </c>
      <c r="G24009">
        <v>37</v>
      </c>
      <c r="H24009">
        <v>0</v>
      </c>
      <c r="I24009">
        <v>1</v>
      </c>
      <c r="J24009">
        <v>828</v>
      </c>
      <c r="K24009">
        <v>1</v>
      </c>
      <c r="L24009">
        <v>1</v>
      </c>
      <c r="M24009">
        <v>276</v>
      </c>
      <c r="N24009" t="s">
        <v>18</v>
      </c>
      <c r="O24009" s="1">
        <v>1.97303E-134</v>
      </c>
      <c r="P24009">
        <v>1245</v>
      </c>
    </row>
    <row r="24010" spans="1:16" x14ac:dyDescent="0.25">
      <c r="A24010" t="s">
        <v>35423</v>
      </c>
      <c r="B24010">
        <v>795</v>
      </c>
      <c r="C24010" s="3" t="str">
        <f>HYPERLINK("http://www.uniprot.org/uniprot/K7N0E4","tr|K7N0E4|K7N0E4_SOYBN")</f>
        <v>tr|K7N0E4|K7N0E4_SOYBN</v>
      </c>
      <c r="D24010" t="s">
        <v>28</v>
      </c>
      <c r="E24010">
        <v>68.930000000000007</v>
      </c>
      <c r="F24010">
        <v>206</v>
      </c>
      <c r="G24010">
        <v>64</v>
      </c>
      <c r="H24010">
        <v>0</v>
      </c>
      <c r="I24010">
        <v>172</v>
      </c>
      <c r="J24010">
        <v>789</v>
      </c>
      <c r="K24010">
        <v>1</v>
      </c>
      <c r="L24010">
        <v>59</v>
      </c>
      <c r="M24010">
        <v>262</v>
      </c>
      <c r="N24010" t="s">
        <v>18</v>
      </c>
      <c r="O24010" s="1">
        <v>6.4936100000000001E-76</v>
      </c>
      <c r="P24010">
        <v>740</v>
      </c>
    </row>
    <row r="24011" spans="1:16" x14ac:dyDescent="0.25">
      <c r="A24011" t="s">
        <v>35424</v>
      </c>
      <c r="B24011">
        <v>561</v>
      </c>
      <c r="C24011" s="3" t="str">
        <f>HYPERLINK("http://www.uniprot.org/uniprot/G7L1P1","tr|G7L1P1|G7L1P1_MEDTR")</f>
        <v>tr|G7L1P1|G7L1P1_MEDTR</v>
      </c>
      <c r="D24011" t="s">
        <v>35425</v>
      </c>
      <c r="E24011">
        <v>94.62</v>
      </c>
      <c r="F24011">
        <v>186</v>
      </c>
      <c r="G24011">
        <v>10</v>
      </c>
      <c r="H24011">
        <v>0</v>
      </c>
      <c r="I24011">
        <v>1</v>
      </c>
      <c r="J24011">
        <v>558</v>
      </c>
      <c r="K24011">
        <v>1</v>
      </c>
      <c r="L24011">
        <v>66</v>
      </c>
      <c r="M24011">
        <v>251</v>
      </c>
      <c r="N24011" t="s">
        <v>18</v>
      </c>
      <c r="O24011" s="1">
        <v>1.14837E-98</v>
      </c>
      <c r="P24011">
        <v>933</v>
      </c>
    </row>
    <row r="24012" spans="1:16" x14ac:dyDescent="0.25">
      <c r="A24012" t="s">
        <v>35426</v>
      </c>
      <c r="B24012">
        <v>1206</v>
      </c>
      <c r="C24012" s="3" t="str">
        <f>HYPERLINK("http://www.uniprot.org/uniprot/K7MNX2","tr|K7MNX2|K7MNX2_SOYBN")</f>
        <v>tr|K7MNX2|K7MNX2_SOYBN</v>
      </c>
      <c r="D24012" t="s">
        <v>28</v>
      </c>
      <c r="E24012">
        <v>28.75</v>
      </c>
      <c r="F24012">
        <v>80</v>
      </c>
      <c r="G24012">
        <v>57</v>
      </c>
      <c r="H24012">
        <v>0</v>
      </c>
      <c r="I24012">
        <v>916</v>
      </c>
      <c r="J24012">
        <v>1155</v>
      </c>
      <c r="K24012">
        <v>1</v>
      </c>
      <c r="L24012">
        <v>402</v>
      </c>
      <c r="M24012">
        <v>481</v>
      </c>
      <c r="N24012" t="s">
        <v>18</v>
      </c>
      <c r="O24012" s="1">
        <v>1.53085E-7</v>
      </c>
      <c r="P24012">
        <v>153</v>
      </c>
    </row>
    <row r="24013" spans="1:16" x14ac:dyDescent="0.25">
      <c r="A24013" t="s">
        <v>35427</v>
      </c>
      <c r="B24013">
        <v>1371</v>
      </c>
      <c r="C24013" s="3" t="str">
        <f>HYPERLINK("http://www.uniprot.org/uniprot/G7IDB1","tr|G7IDB1|G7IDB1_MEDTR")</f>
        <v>tr|G7IDB1|G7IDB1_MEDTR</v>
      </c>
      <c r="D24013" t="s">
        <v>35428</v>
      </c>
      <c r="E24013">
        <v>65.209999999999994</v>
      </c>
      <c r="F24013">
        <v>437</v>
      </c>
      <c r="G24013">
        <v>152</v>
      </c>
      <c r="H24013">
        <v>4</v>
      </c>
      <c r="I24013">
        <v>64</v>
      </c>
      <c r="J24013">
        <v>1362</v>
      </c>
      <c r="K24013">
        <v>1</v>
      </c>
      <c r="L24013">
        <v>41</v>
      </c>
      <c r="M24013">
        <v>452</v>
      </c>
      <c r="N24013" t="s">
        <v>18</v>
      </c>
      <c r="O24013" s="1">
        <v>7.6953499999999997E-147</v>
      </c>
      <c r="P24013">
        <v>1355</v>
      </c>
    </row>
    <row r="24014" spans="1:16" x14ac:dyDescent="0.25">
      <c r="A24014" t="s">
        <v>35429</v>
      </c>
      <c r="B24014">
        <v>1590</v>
      </c>
      <c r="C24014" s="3" t="str">
        <f>HYPERLINK("http://www.uniprot.org/uniprot/G7I4I0","tr|G7I4I0|G7I4I0_MEDTR")</f>
        <v>tr|G7I4I0|G7I4I0_MEDTR</v>
      </c>
      <c r="D24014" t="s">
        <v>10502</v>
      </c>
      <c r="E24014">
        <v>72.44</v>
      </c>
      <c r="F24014">
        <v>548</v>
      </c>
      <c r="G24014">
        <v>151</v>
      </c>
      <c r="H24014">
        <v>20</v>
      </c>
      <c r="I24014">
        <v>4</v>
      </c>
      <c r="J24014">
        <v>1587</v>
      </c>
      <c r="K24014">
        <v>1</v>
      </c>
      <c r="L24014">
        <v>1</v>
      </c>
      <c r="M24014">
        <v>547</v>
      </c>
      <c r="N24014" t="s">
        <v>18</v>
      </c>
      <c r="O24014">
        <v>0</v>
      </c>
      <c r="P24014">
        <v>1948</v>
      </c>
    </row>
    <row r="24015" spans="1:16" x14ac:dyDescent="0.25">
      <c r="A24015" t="s">
        <v>35430</v>
      </c>
      <c r="B24015">
        <v>459</v>
      </c>
      <c r="C24015" s="3" t="str">
        <f>HYPERLINK("http://www.uniprot.org/uniprot/B9SCH7","tr|B9SCH7|B9SCH7_RICCO")</f>
        <v>tr|B9SCH7|B9SCH7_RICCO</v>
      </c>
      <c r="D24015" t="s">
        <v>35431</v>
      </c>
      <c r="E24015">
        <v>55.65</v>
      </c>
      <c r="F24015">
        <v>115</v>
      </c>
      <c r="G24015">
        <v>51</v>
      </c>
      <c r="H24015">
        <v>0</v>
      </c>
      <c r="I24015">
        <v>7</v>
      </c>
      <c r="J24015">
        <v>351</v>
      </c>
      <c r="K24015">
        <v>1</v>
      </c>
      <c r="L24015">
        <v>5</v>
      </c>
      <c r="M24015">
        <v>119</v>
      </c>
      <c r="N24015" t="s">
        <v>18</v>
      </c>
      <c r="O24015" s="1">
        <v>9.9594499999999999E-30</v>
      </c>
      <c r="P24015">
        <v>338</v>
      </c>
    </row>
    <row r="24016" spans="1:16" x14ac:dyDescent="0.25">
      <c r="A24016" t="s">
        <v>35432</v>
      </c>
      <c r="B24016">
        <v>900</v>
      </c>
      <c r="C24016" s="3" t="str">
        <f>HYPERLINK("http://www.uniprot.org/uniprot/G7JBR8","tr|G7JBR8|G7JBR8_MEDTR")</f>
        <v>tr|G7JBR8|G7JBR8_MEDTR</v>
      </c>
      <c r="D24016" t="s">
        <v>35433</v>
      </c>
      <c r="E24016">
        <v>65.75</v>
      </c>
      <c r="F24016">
        <v>292</v>
      </c>
      <c r="G24016">
        <v>100</v>
      </c>
      <c r="H24016">
        <v>0</v>
      </c>
      <c r="I24016">
        <v>1</v>
      </c>
      <c r="J24016">
        <v>876</v>
      </c>
      <c r="K24016">
        <v>1</v>
      </c>
      <c r="L24016">
        <v>1</v>
      </c>
      <c r="M24016">
        <v>287</v>
      </c>
      <c r="N24016" t="s">
        <v>18</v>
      </c>
      <c r="O24016" s="1">
        <v>9.4022999999999995E-88</v>
      </c>
      <c r="P24016">
        <v>843</v>
      </c>
    </row>
    <row r="24017" spans="1:16" x14ac:dyDescent="0.25">
      <c r="A24017" t="s">
        <v>35434</v>
      </c>
      <c r="B24017">
        <v>1728</v>
      </c>
      <c r="C24017" s="3" t="str">
        <f>HYPERLINK("http://www.uniprot.org/uniprot/B9ZZP2","tr|B9ZZP2|B9ZZP2_PEA")</f>
        <v>tr|B9ZZP2|B9ZZP2_PEA</v>
      </c>
      <c r="D24017" t="s">
        <v>35435</v>
      </c>
      <c r="E24017">
        <v>83.94</v>
      </c>
      <c r="F24017">
        <v>573</v>
      </c>
      <c r="G24017">
        <v>92</v>
      </c>
      <c r="H24017">
        <v>1</v>
      </c>
      <c r="I24017">
        <v>1</v>
      </c>
      <c r="J24017">
        <v>1716</v>
      </c>
      <c r="K24017">
        <v>1</v>
      </c>
      <c r="L24017">
        <v>1</v>
      </c>
      <c r="M24017">
        <v>572</v>
      </c>
      <c r="N24017" t="s">
        <v>18</v>
      </c>
      <c r="O24017">
        <v>0</v>
      </c>
      <c r="P24017">
        <v>2646</v>
      </c>
    </row>
    <row r="24018" spans="1:16" x14ac:dyDescent="0.25">
      <c r="A24018" t="s">
        <v>35436</v>
      </c>
      <c r="B24018">
        <v>1398</v>
      </c>
      <c r="C24018" s="3" t="str">
        <f>HYPERLINK("http://www.uniprot.org/uniprot/G7JGJ8","tr|G7JGJ8|G7JGJ8_MEDTR")</f>
        <v>tr|G7JGJ8|G7JGJ8_MEDTR</v>
      </c>
      <c r="D24018" t="s">
        <v>417</v>
      </c>
      <c r="E24018">
        <v>44.35</v>
      </c>
      <c r="F24018">
        <v>496</v>
      </c>
      <c r="G24018">
        <v>276</v>
      </c>
      <c r="H24018">
        <v>40</v>
      </c>
      <c r="I24018">
        <v>13</v>
      </c>
      <c r="J24018">
        <v>1380</v>
      </c>
      <c r="K24018">
        <v>1</v>
      </c>
      <c r="L24018">
        <v>4</v>
      </c>
      <c r="M24018">
        <v>471</v>
      </c>
      <c r="N24018" t="s">
        <v>18</v>
      </c>
      <c r="O24018" s="1">
        <v>1.56738E-94</v>
      </c>
      <c r="P24018">
        <v>904</v>
      </c>
    </row>
    <row r="24019" spans="1:16" x14ac:dyDescent="0.25">
      <c r="A24019" t="s">
        <v>35437</v>
      </c>
      <c r="B24019">
        <v>630</v>
      </c>
      <c r="C24019" s="3" t="str">
        <f>HYPERLINK("http://www.uniprot.org/uniprot/I3STP3","tr|I3STP3|I3STP3_MEDTR")</f>
        <v>tr|I3STP3|I3STP3_MEDTR</v>
      </c>
      <c r="D24019" t="s">
        <v>22</v>
      </c>
      <c r="E24019">
        <v>77.510000000000005</v>
      </c>
      <c r="F24019">
        <v>209</v>
      </c>
      <c r="G24019">
        <v>47</v>
      </c>
      <c r="H24019">
        <v>0</v>
      </c>
      <c r="I24019">
        <v>1</v>
      </c>
      <c r="J24019">
        <v>627</v>
      </c>
      <c r="K24019">
        <v>1</v>
      </c>
      <c r="L24019">
        <v>1</v>
      </c>
      <c r="M24019">
        <v>201</v>
      </c>
      <c r="N24019" t="s">
        <v>18</v>
      </c>
      <c r="O24019" s="1">
        <v>5.0365300000000004E-84</v>
      </c>
      <c r="P24019">
        <v>808</v>
      </c>
    </row>
    <row r="24020" spans="1:16" x14ac:dyDescent="0.25">
      <c r="A24020" t="s">
        <v>35438</v>
      </c>
      <c r="B24020">
        <v>5610</v>
      </c>
      <c r="C24020" s="3" t="str">
        <f>HYPERLINK("http://www.uniprot.org/uniprot/G7LE18","tr|G7LE18|G7LE18_MEDTR")</f>
        <v>tr|G7LE18|G7LE18_MEDTR</v>
      </c>
      <c r="D24020" t="s">
        <v>35439</v>
      </c>
      <c r="E24020">
        <v>81.23</v>
      </c>
      <c r="F24020">
        <v>2046</v>
      </c>
      <c r="G24020">
        <v>384</v>
      </c>
      <c r="H24020">
        <v>177</v>
      </c>
      <c r="I24020">
        <v>1</v>
      </c>
      <c r="J24020">
        <v>5607</v>
      </c>
      <c r="K24020">
        <v>1</v>
      </c>
      <c r="L24020">
        <v>1</v>
      </c>
      <c r="M24020">
        <v>2044</v>
      </c>
      <c r="N24020" t="s">
        <v>18</v>
      </c>
      <c r="O24020">
        <v>0</v>
      </c>
      <c r="P24020">
        <v>8370</v>
      </c>
    </row>
    <row r="24021" spans="1:16" x14ac:dyDescent="0.25">
      <c r="A24021" t="s">
        <v>35440</v>
      </c>
      <c r="B24021">
        <v>621</v>
      </c>
      <c r="C24021" s="3" t="str">
        <f>HYPERLINK("http://www.uniprot.org/uniprot/G7KFD7","tr|G7KFD7|G7KFD7_MEDTR")</f>
        <v>tr|G7KFD7|G7KFD7_MEDTR</v>
      </c>
      <c r="D24021" t="s">
        <v>35441</v>
      </c>
      <c r="E24021">
        <v>98.12</v>
      </c>
      <c r="F24021">
        <v>160</v>
      </c>
      <c r="G24021">
        <v>3</v>
      </c>
      <c r="H24021">
        <v>0</v>
      </c>
      <c r="I24021">
        <v>139</v>
      </c>
      <c r="J24021">
        <v>618</v>
      </c>
      <c r="K24021">
        <v>1</v>
      </c>
      <c r="L24021">
        <v>2</v>
      </c>
      <c r="M24021">
        <v>161</v>
      </c>
      <c r="N24021" t="s">
        <v>18</v>
      </c>
      <c r="O24021" s="1">
        <v>8.2280200000000001E-84</v>
      </c>
      <c r="P24021">
        <v>806</v>
      </c>
    </row>
    <row r="24022" spans="1:16" x14ac:dyDescent="0.25">
      <c r="A24022" t="s">
        <v>35442</v>
      </c>
      <c r="B24022">
        <v>1353</v>
      </c>
      <c r="C24022" s="3" t="str">
        <f>HYPERLINK("http://www.uniprot.org/uniprot/I1K1A1","tr|I1K1A1|I1K1A1_SOYBN")</f>
        <v>tr|I1K1A1|I1K1A1_SOYBN</v>
      </c>
      <c r="D24022" t="s">
        <v>71</v>
      </c>
      <c r="E24022">
        <v>85.21</v>
      </c>
      <c r="F24022">
        <v>426</v>
      </c>
      <c r="G24022">
        <v>63</v>
      </c>
      <c r="H24022">
        <v>3</v>
      </c>
      <c r="I24022">
        <v>1</v>
      </c>
      <c r="J24022">
        <v>1269</v>
      </c>
      <c r="K24022">
        <v>1</v>
      </c>
      <c r="L24022">
        <v>1</v>
      </c>
      <c r="M24022">
        <v>422</v>
      </c>
      <c r="N24022" t="s">
        <v>18</v>
      </c>
      <c r="O24022">
        <v>0</v>
      </c>
      <c r="P24022">
        <v>1818</v>
      </c>
    </row>
    <row r="24023" spans="1:16" x14ac:dyDescent="0.25">
      <c r="A24023" t="s">
        <v>35443</v>
      </c>
      <c r="B24023">
        <v>675</v>
      </c>
      <c r="C24023" s="3" t="str">
        <f>HYPERLINK("http://www.uniprot.org/uniprot/I1MV63","tr|I1MV63|I1MV63_SOYBN")</f>
        <v>tr|I1MV63|I1MV63_SOYBN</v>
      </c>
      <c r="D24023" t="s">
        <v>28</v>
      </c>
      <c r="E24023">
        <v>70.72</v>
      </c>
      <c r="F24023">
        <v>222</v>
      </c>
      <c r="G24023">
        <v>65</v>
      </c>
      <c r="H24023">
        <v>0</v>
      </c>
      <c r="I24023">
        <v>7</v>
      </c>
      <c r="J24023">
        <v>672</v>
      </c>
      <c r="K24023">
        <v>1</v>
      </c>
      <c r="L24023">
        <v>2</v>
      </c>
      <c r="M24023">
        <v>222</v>
      </c>
      <c r="N24023" t="s">
        <v>18</v>
      </c>
      <c r="O24023" s="1">
        <v>7.0828900000000001E-85</v>
      </c>
      <c r="P24023">
        <v>816</v>
      </c>
    </row>
    <row r="24024" spans="1:16" x14ac:dyDescent="0.25">
      <c r="A24024" t="s">
        <v>35444</v>
      </c>
      <c r="B24024">
        <v>276</v>
      </c>
      <c r="C24024" s="3" t="str">
        <f>HYPERLINK("http://www.uniprot.org/uniprot/C6T287","tr|C6T287|C6T287_SOYBN")</f>
        <v>tr|C6T287|C6T287_SOYBN</v>
      </c>
      <c r="D24024" t="s">
        <v>28</v>
      </c>
      <c r="E24024">
        <v>59.57</v>
      </c>
      <c r="F24024">
        <v>94</v>
      </c>
      <c r="G24024">
        <v>38</v>
      </c>
      <c r="H24024">
        <v>3</v>
      </c>
      <c r="I24024">
        <v>1</v>
      </c>
      <c r="J24024">
        <v>273</v>
      </c>
      <c r="K24024">
        <v>1</v>
      </c>
      <c r="L24024">
        <v>1</v>
      </c>
      <c r="M24024">
        <v>94</v>
      </c>
      <c r="N24024" t="s">
        <v>18</v>
      </c>
      <c r="O24024" s="1">
        <v>5.4834399999999995E-20</v>
      </c>
      <c r="P24024">
        <v>254</v>
      </c>
    </row>
    <row r="24025" spans="1:16" x14ac:dyDescent="0.25">
      <c r="A24025" t="s">
        <v>35445</v>
      </c>
      <c r="B24025">
        <v>771</v>
      </c>
      <c r="C24025" s="3" t="str">
        <f>HYPERLINK("http://www.uniprot.org/uniprot/K7LMW6","tr|K7LMW6|K7LMW6_SOYBN")</f>
        <v>tr|K7LMW6|K7LMW6_SOYBN</v>
      </c>
      <c r="D24025" t="s">
        <v>28</v>
      </c>
      <c r="E24025">
        <v>70.72</v>
      </c>
      <c r="F24025">
        <v>222</v>
      </c>
      <c r="G24025">
        <v>65</v>
      </c>
      <c r="H24025">
        <v>7</v>
      </c>
      <c r="I24025">
        <v>1</v>
      </c>
      <c r="J24025">
        <v>645</v>
      </c>
      <c r="K24025">
        <v>1</v>
      </c>
      <c r="L24025">
        <v>30</v>
      </c>
      <c r="M24025">
        <v>246</v>
      </c>
      <c r="N24025" t="s">
        <v>18</v>
      </c>
      <c r="O24025" s="1">
        <v>5.3803700000000001E-80</v>
      </c>
      <c r="P24025">
        <v>775</v>
      </c>
    </row>
    <row r="24026" spans="1:16" x14ac:dyDescent="0.25">
      <c r="A24026" t="s">
        <v>35446</v>
      </c>
      <c r="B24026">
        <v>1773</v>
      </c>
      <c r="C24026" s="3" t="str">
        <f>HYPERLINK("http://www.uniprot.org/uniprot/G7L9Q1","tr|G7L9Q1|G7L9Q1_MEDTR")</f>
        <v>tr|G7L9Q1|G7L9Q1_MEDTR</v>
      </c>
      <c r="D24026" t="s">
        <v>34910</v>
      </c>
      <c r="E24026">
        <v>72.19</v>
      </c>
      <c r="F24026">
        <v>374</v>
      </c>
      <c r="G24026">
        <v>104</v>
      </c>
      <c r="H24026">
        <v>1</v>
      </c>
      <c r="I24026">
        <v>613</v>
      </c>
      <c r="J24026">
        <v>1731</v>
      </c>
      <c r="K24026">
        <v>1</v>
      </c>
      <c r="L24026">
        <v>6</v>
      </c>
      <c r="M24026">
        <v>377</v>
      </c>
      <c r="N24026" t="s">
        <v>18</v>
      </c>
      <c r="O24026" s="1">
        <v>5.8757999999999997E-145</v>
      </c>
      <c r="P24026">
        <v>1322</v>
      </c>
    </row>
    <row r="24027" spans="1:16" x14ac:dyDescent="0.25">
      <c r="A24027" t="s">
        <v>35447</v>
      </c>
      <c r="B24027">
        <v>3144</v>
      </c>
      <c r="C24027" s="3" t="str">
        <f>HYPERLINK("http://www.uniprot.org/uniprot/A5CA30","tr|A5CA30|A5CA30_VITVI")</f>
        <v>tr|A5CA30|A5CA30_VITVI</v>
      </c>
      <c r="D24027" t="s">
        <v>329</v>
      </c>
      <c r="E24027">
        <v>54.35</v>
      </c>
      <c r="F24027">
        <v>1067</v>
      </c>
      <c r="G24027">
        <v>487</v>
      </c>
      <c r="H24027">
        <v>20</v>
      </c>
      <c r="I24027">
        <v>1</v>
      </c>
      <c r="J24027">
        <v>3141</v>
      </c>
      <c r="K24027">
        <v>1</v>
      </c>
      <c r="L24027">
        <v>209</v>
      </c>
      <c r="M24027">
        <v>1215</v>
      </c>
      <c r="N24027" t="s">
        <v>18</v>
      </c>
      <c r="O24027">
        <v>0</v>
      </c>
      <c r="P24027">
        <v>2969</v>
      </c>
    </row>
    <row r="24028" spans="1:16" x14ac:dyDescent="0.25">
      <c r="A24028" t="s">
        <v>35448</v>
      </c>
      <c r="B24028">
        <v>1281</v>
      </c>
      <c r="C24028" s="3" t="str">
        <f>HYPERLINK("http://www.uniprot.org/uniprot/G7IZI8","tr|G7IZI8|G7IZI8_MEDTR")</f>
        <v>tr|G7IZI8|G7IZI8_MEDTR</v>
      </c>
      <c r="D24028" t="s">
        <v>35449</v>
      </c>
      <c r="E24028">
        <v>75.290000000000006</v>
      </c>
      <c r="F24028">
        <v>425</v>
      </c>
      <c r="G24028">
        <v>105</v>
      </c>
      <c r="H24028">
        <v>26</v>
      </c>
      <c r="I24028">
        <v>82</v>
      </c>
      <c r="J24028">
        <v>1278</v>
      </c>
      <c r="K24028">
        <v>1</v>
      </c>
      <c r="L24028">
        <v>14</v>
      </c>
      <c r="M24028">
        <v>438</v>
      </c>
      <c r="N24028" t="s">
        <v>18</v>
      </c>
      <c r="O24028" s="1">
        <v>1.65739E-172</v>
      </c>
      <c r="P24028">
        <v>1576</v>
      </c>
    </row>
    <row r="24029" spans="1:16" x14ac:dyDescent="0.25">
      <c r="A24029" t="s">
        <v>35450</v>
      </c>
      <c r="B24029">
        <v>1836</v>
      </c>
      <c r="C24029" s="3" t="str">
        <f>HYPERLINK("http://www.uniprot.org/uniprot/I1LAF8","tr|I1LAF8|I1LAF8_SOYBN")</f>
        <v>tr|I1LAF8|I1LAF8_SOYBN</v>
      </c>
      <c r="D24029" t="s">
        <v>28</v>
      </c>
      <c r="E24029">
        <v>70.760000000000005</v>
      </c>
      <c r="F24029">
        <v>626</v>
      </c>
      <c r="G24029">
        <v>183</v>
      </c>
      <c r="H24029">
        <v>16</v>
      </c>
      <c r="I24029">
        <v>1</v>
      </c>
      <c r="J24029">
        <v>1830</v>
      </c>
      <c r="K24029">
        <v>1</v>
      </c>
      <c r="L24029">
        <v>1</v>
      </c>
      <c r="M24029">
        <v>620</v>
      </c>
      <c r="N24029" t="s">
        <v>18</v>
      </c>
      <c r="O24029">
        <v>0</v>
      </c>
      <c r="P24029">
        <v>2232</v>
      </c>
    </row>
    <row r="24030" spans="1:16" x14ac:dyDescent="0.25">
      <c r="A24030" t="s">
        <v>35451</v>
      </c>
      <c r="B24030">
        <v>972</v>
      </c>
      <c r="C24030" s="3" t="str">
        <f>HYPERLINK("http://www.uniprot.org/uniprot/Q9FSZ8","tr|Q9FSZ8|Q9FSZ8_CICAR")</f>
        <v>tr|Q9FSZ8|Q9FSZ8_CICAR</v>
      </c>
      <c r="D24030" t="s">
        <v>2482</v>
      </c>
      <c r="E24030">
        <v>91.6</v>
      </c>
      <c r="F24030">
        <v>262</v>
      </c>
      <c r="G24030">
        <v>22</v>
      </c>
      <c r="H24030">
        <v>0</v>
      </c>
      <c r="I24030">
        <v>184</v>
      </c>
      <c r="J24030">
        <v>969</v>
      </c>
      <c r="K24030">
        <v>1</v>
      </c>
      <c r="L24030">
        <v>1</v>
      </c>
      <c r="M24030">
        <v>262</v>
      </c>
      <c r="N24030" t="s">
        <v>18</v>
      </c>
      <c r="O24030" s="1">
        <v>6.2160500000000004E-128</v>
      </c>
      <c r="P24030">
        <v>1190</v>
      </c>
    </row>
    <row r="24031" spans="1:16" x14ac:dyDescent="0.25">
      <c r="A24031" t="s">
        <v>35452</v>
      </c>
      <c r="B24031">
        <v>2307</v>
      </c>
      <c r="C24031" s="3" t="str">
        <f>HYPERLINK("http://www.uniprot.org/uniprot/I1M575","tr|I1M575|I1M575_SOYBN")</f>
        <v>tr|I1M575|I1M575_SOYBN</v>
      </c>
      <c r="D24031" t="s">
        <v>28</v>
      </c>
      <c r="E24031">
        <v>64.09</v>
      </c>
      <c r="F24031">
        <v>791</v>
      </c>
      <c r="G24031">
        <v>284</v>
      </c>
      <c r="H24031">
        <v>23</v>
      </c>
      <c r="I24031">
        <v>1</v>
      </c>
      <c r="J24031">
        <v>2304</v>
      </c>
      <c r="K24031">
        <v>1</v>
      </c>
      <c r="L24031">
        <v>1</v>
      </c>
      <c r="M24031">
        <v>754</v>
      </c>
      <c r="N24031" t="s">
        <v>18</v>
      </c>
      <c r="O24031">
        <v>0</v>
      </c>
      <c r="P24031">
        <v>2210</v>
      </c>
    </row>
    <row r="24032" spans="1:16" x14ac:dyDescent="0.25">
      <c r="A24032" t="s">
        <v>35453</v>
      </c>
      <c r="B24032">
        <v>477</v>
      </c>
      <c r="C24032" s="3" t="str">
        <f>HYPERLINK("http://www.uniprot.org/uniprot/G7KP14","tr|G7KP14|G7KP14_MEDTR")</f>
        <v>tr|G7KP14|G7KP14_MEDTR</v>
      </c>
      <c r="D24032" t="s">
        <v>1548</v>
      </c>
      <c r="E24032">
        <v>40.450000000000003</v>
      </c>
      <c r="F24032">
        <v>131</v>
      </c>
      <c r="G24032">
        <v>78</v>
      </c>
      <c r="H24032">
        <v>1</v>
      </c>
      <c r="I24032">
        <v>28</v>
      </c>
      <c r="J24032">
        <v>417</v>
      </c>
      <c r="K24032">
        <v>1</v>
      </c>
      <c r="L24032">
        <v>21</v>
      </c>
      <c r="M24032">
        <v>143</v>
      </c>
      <c r="N24032" t="s">
        <v>18</v>
      </c>
      <c r="O24032" s="1">
        <v>1.14277E-17</v>
      </c>
      <c r="P24032">
        <v>234</v>
      </c>
    </row>
    <row r="24033" spans="1:16" x14ac:dyDescent="0.25">
      <c r="A24033" t="s">
        <v>35454</v>
      </c>
      <c r="B24033">
        <v>2031</v>
      </c>
      <c r="C24033" s="3" t="str">
        <f>HYPERLINK("http://www.uniprot.org/uniprot/G7KFV8","tr|G7KFV8|G7KFV8_MEDTR")</f>
        <v>tr|G7KFV8|G7KFV8_MEDTR</v>
      </c>
      <c r="D24033" t="s">
        <v>35455</v>
      </c>
      <c r="E24033">
        <v>79.59</v>
      </c>
      <c r="F24033">
        <v>549</v>
      </c>
      <c r="G24033">
        <v>112</v>
      </c>
      <c r="H24033">
        <v>29</v>
      </c>
      <c r="I24033">
        <v>1</v>
      </c>
      <c r="J24033">
        <v>1560</v>
      </c>
      <c r="K24033">
        <v>1</v>
      </c>
      <c r="L24033">
        <v>1</v>
      </c>
      <c r="M24033">
        <v>542</v>
      </c>
      <c r="N24033" t="s">
        <v>18</v>
      </c>
      <c r="O24033">
        <v>0</v>
      </c>
      <c r="P24033">
        <v>2203</v>
      </c>
    </row>
    <row r="24034" spans="1:16" x14ac:dyDescent="0.25">
      <c r="A24034" t="s">
        <v>35456</v>
      </c>
      <c r="B24034">
        <v>876</v>
      </c>
      <c r="C24034" s="3" t="str">
        <f>HYPERLINK("http://www.uniprot.org/uniprot/Q5FV66","tr|Q5FV66|Q5FV66_MEDTR")</f>
        <v>tr|Q5FV66|Q5FV66_MEDTR</v>
      </c>
      <c r="D24034" t="s">
        <v>35457</v>
      </c>
      <c r="E24034">
        <v>81.44</v>
      </c>
      <c r="F24034">
        <v>291</v>
      </c>
      <c r="G24034">
        <v>54</v>
      </c>
      <c r="H24034">
        <v>0</v>
      </c>
      <c r="I24034">
        <v>1</v>
      </c>
      <c r="J24034">
        <v>873</v>
      </c>
      <c r="K24034">
        <v>1</v>
      </c>
      <c r="L24034">
        <v>67</v>
      </c>
      <c r="M24034">
        <v>357</v>
      </c>
      <c r="N24034" t="s">
        <v>18</v>
      </c>
      <c r="O24034" s="1">
        <v>5.7152000000000003E-127</v>
      </c>
      <c r="P24034">
        <v>1181</v>
      </c>
    </row>
    <row r="24035" spans="1:16" x14ac:dyDescent="0.25">
      <c r="A24035" t="s">
        <v>35458</v>
      </c>
      <c r="B24035">
        <v>948</v>
      </c>
      <c r="C24035" s="3" t="str">
        <f>HYPERLINK("http://www.uniprot.org/uniprot/Q2HTC1","tr|Q2HTC1|Q2HTC1_MEDTR")</f>
        <v>tr|Q2HTC1|Q2HTC1_MEDTR</v>
      </c>
      <c r="D24035" t="s">
        <v>35459</v>
      </c>
      <c r="E24035">
        <v>93.33</v>
      </c>
      <c r="F24035">
        <v>315</v>
      </c>
      <c r="G24035">
        <v>21</v>
      </c>
      <c r="H24035">
        <v>0</v>
      </c>
      <c r="I24035">
        <v>1</v>
      </c>
      <c r="J24035">
        <v>945</v>
      </c>
      <c r="K24035">
        <v>1</v>
      </c>
      <c r="L24035">
        <v>137</v>
      </c>
      <c r="M24035">
        <v>451</v>
      </c>
      <c r="N24035" t="s">
        <v>18</v>
      </c>
      <c r="O24035" s="1">
        <v>2.5461199999999998E-171</v>
      </c>
      <c r="P24035">
        <v>1564</v>
      </c>
    </row>
    <row r="24036" spans="1:16" x14ac:dyDescent="0.25">
      <c r="A24036" t="s">
        <v>35460</v>
      </c>
      <c r="B24036">
        <v>2400</v>
      </c>
      <c r="C24036" s="3" t="str">
        <f>HYPERLINK("http://www.uniprot.org/uniprot/G7L1P3","tr|G7L1P3|G7L1P3_MEDTR")</f>
        <v>tr|G7L1P3|G7L1P3_MEDTR</v>
      </c>
      <c r="D24036" t="s">
        <v>35461</v>
      </c>
      <c r="E24036">
        <v>78.34</v>
      </c>
      <c r="F24036">
        <v>836</v>
      </c>
      <c r="G24036">
        <v>181</v>
      </c>
      <c r="H24036">
        <v>37</v>
      </c>
      <c r="I24036">
        <v>1</v>
      </c>
      <c r="J24036">
        <v>2397</v>
      </c>
      <c r="K24036">
        <v>1</v>
      </c>
      <c r="L24036">
        <v>1</v>
      </c>
      <c r="M24036">
        <v>829</v>
      </c>
      <c r="N24036" t="s">
        <v>18</v>
      </c>
      <c r="O24036">
        <v>0</v>
      </c>
      <c r="P24036">
        <v>3234</v>
      </c>
    </row>
    <row r="24037" spans="1:16" x14ac:dyDescent="0.25">
      <c r="A24037" t="s">
        <v>35462</v>
      </c>
      <c r="B24037">
        <v>1743</v>
      </c>
      <c r="C24037" s="3" t="str">
        <f>HYPERLINK("http://www.uniprot.org/uniprot/K7LLZ1","tr|K7LLZ1|K7LLZ1_SOYBN")</f>
        <v>tr|K7LLZ1|K7LLZ1_SOYBN</v>
      </c>
      <c r="D24037" t="s">
        <v>28</v>
      </c>
      <c r="E24037">
        <v>81.99</v>
      </c>
      <c r="F24037">
        <v>422</v>
      </c>
      <c r="G24037">
        <v>76</v>
      </c>
      <c r="H24037">
        <v>1</v>
      </c>
      <c r="I24037">
        <v>46</v>
      </c>
      <c r="J24037">
        <v>1308</v>
      </c>
      <c r="K24037">
        <v>1</v>
      </c>
      <c r="L24037">
        <v>16</v>
      </c>
      <c r="M24037">
        <v>437</v>
      </c>
      <c r="N24037" t="s">
        <v>18</v>
      </c>
      <c r="O24037">
        <v>0</v>
      </c>
      <c r="P24037">
        <v>1848</v>
      </c>
    </row>
    <row r="24038" spans="1:16" x14ac:dyDescent="0.25">
      <c r="A24038" t="s">
        <v>35463</v>
      </c>
      <c r="B24038">
        <v>1233</v>
      </c>
      <c r="C24038" s="3" t="str">
        <f>HYPERLINK("http://www.uniprot.org/uniprot/A5B592","tr|A5B592|A5B592_VITVI")</f>
        <v>tr|A5B592|A5B592_VITVI</v>
      </c>
      <c r="D24038" t="s">
        <v>250</v>
      </c>
      <c r="E24038">
        <v>28.62</v>
      </c>
      <c r="F24038">
        <v>269</v>
      </c>
      <c r="G24038">
        <v>192</v>
      </c>
      <c r="H24038">
        <v>5</v>
      </c>
      <c r="I24038">
        <v>76</v>
      </c>
      <c r="J24038">
        <v>867</v>
      </c>
      <c r="K24038">
        <v>1</v>
      </c>
      <c r="L24038">
        <v>1119</v>
      </c>
      <c r="M24038">
        <v>1380</v>
      </c>
      <c r="N24038" t="s">
        <v>18</v>
      </c>
      <c r="O24038" s="1">
        <v>1.4767400000000001E-21</v>
      </c>
      <c r="P24038">
        <v>274</v>
      </c>
    </row>
    <row r="24039" spans="1:16" x14ac:dyDescent="0.25">
      <c r="A24039" t="s">
        <v>35464</v>
      </c>
      <c r="B24039">
        <v>1002</v>
      </c>
      <c r="C24039" s="3" t="str">
        <f>HYPERLINK("http://www.uniprot.org/uniprot/I3TA26","tr|I3TA26|I3TA26_MEDTR")</f>
        <v>tr|I3TA26|I3TA26_MEDTR</v>
      </c>
      <c r="D24039" t="s">
        <v>22</v>
      </c>
      <c r="E24039">
        <v>53.75</v>
      </c>
      <c r="F24039">
        <v>346</v>
      </c>
      <c r="G24039">
        <v>160</v>
      </c>
      <c r="H24039">
        <v>13</v>
      </c>
      <c r="I24039">
        <v>1</v>
      </c>
      <c r="J24039">
        <v>999</v>
      </c>
      <c r="K24039">
        <v>1</v>
      </c>
      <c r="L24039">
        <v>1</v>
      </c>
      <c r="M24039">
        <v>333</v>
      </c>
      <c r="N24039" t="s">
        <v>18</v>
      </c>
      <c r="O24039" s="1">
        <v>4.4046500000000002E-84</v>
      </c>
      <c r="P24039">
        <v>812</v>
      </c>
    </row>
    <row r="24040" spans="1:16" x14ac:dyDescent="0.25">
      <c r="A24040" t="s">
        <v>35465</v>
      </c>
      <c r="B24040">
        <v>600</v>
      </c>
      <c r="C24040" s="3" t="str">
        <f>HYPERLINK("http://www.uniprot.org/uniprot/G7JBS1","tr|G7JBS1|G7JBS1_MEDTR")</f>
        <v>tr|G7JBS1|G7JBS1_MEDTR</v>
      </c>
      <c r="D24040" t="s">
        <v>35466</v>
      </c>
      <c r="E24040">
        <v>86.43</v>
      </c>
      <c r="F24040">
        <v>199</v>
      </c>
      <c r="G24040">
        <v>27</v>
      </c>
      <c r="H24040">
        <v>0</v>
      </c>
      <c r="I24040">
        <v>1</v>
      </c>
      <c r="J24040">
        <v>597</v>
      </c>
      <c r="K24040">
        <v>1</v>
      </c>
      <c r="L24040">
        <v>265</v>
      </c>
      <c r="M24040">
        <v>463</v>
      </c>
      <c r="N24040" t="s">
        <v>18</v>
      </c>
      <c r="O24040" s="1">
        <v>7.2730000000000007E-95</v>
      </c>
      <c r="P24040">
        <v>901</v>
      </c>
    </row>
    <row r="24041" spans="1:16" x14ac:dyDescent="0.25">
      <c r="A24041" t="s">
        <v>35467</v>
      </c>
      <c r="B24041">
        <v>1875</v>
      </c>
      <c r="C24041" s="3" t="str">
        <f>HYPERLINK("http://www.uniprot.org/uniprot/Q8SA70","tr|Q8SA70|Q8SA70_VIGRA")</f>
        <v>tr|Q8SA70|Q8SA70_VIGRA</v>
      </c>
      <c r="D24041" t="s">
        <v>35468</v>
      </c>
      <c r="E24041">
        <v>73.8</v>
      </c>
      <c r="F24041">
        <v>630</v>
      </c>
      <c r="G24041">
        <v>165</v>
      </c>
      <c r="H24041">
        <v>6</v>
      </c>
      <c r="I24041">
        <v>1</v>
      </c>
      <c r="J24041">
        <v>1872</v>
      </c>
      <c r="K24041">
        <v>1</v>
      </c>
      <c r="L24041">
        <v>2</v>
      </c>
      <c r="M24041">
        <v>622</v>
      </c>
      <c r="N24041" t="s">
        <v>18</v>
      </c>
      <c r="O24041">
        <v>0</v>
      </c>
      <c r="P24041">
        <v>2380</v>
      </c>
    </row>
    <row r="24042" spans="1:16" x14ac:dyDescent="0.25">
      <c r="A24042" t="s">
        <v>35469</v>
      </c>
      <c r="B24042">
        <v>723</v>
      </c>
      <c r="C24042" s="3" t="str">
        <f>HYPERLINK("http://www.uniprot.org/uniprot/A5AEG4","tr|A5AEG4|A5AEG4_VITVI")</f>
        <v>tr|A5AEG4|A5AEG4_VITVI</v>
      </c>
      <c r="D24042" t="s">
        <v>2698</v>
      </c>
      <c r="E24042">
        <v>72.81</v>
      </c>
      <c r="F24042">
        <v>217</v>
      </c>
      <c r="G24042">
        <v>59</v>
      </c>
      <c r="H24042">
        <v>0</v>
      </c>
      <c r="I24042">
        <v>1</v>
      </c>
      <c r="J24042">
        <v>651</v>
      </c>
      <c r="K24042">
        <v>1</v>
      </c>
      <c r="L24042">
        <v>97</v>
      </c>
      <c r="M24042">
        <v>313</v>
      </c>
      <c r="N24042" t="s">
        <v>18</v>
      </c>
      <c r="O24042" s="1">
        <v>1.6133799999999999E-88</v>
      </c>
      <c r="P24042">
        <v>848</v>
      </c>
    </row>
    <row r="24043" spans="1:16" x14ac:dyDescent="0.25">
      <c r="A24043" t="s">
        <v>35470</v>
      </c>
      <c r="B24043">
        <v>420</v>
      </c>
      <c r="C24043" s="3" t="str">
        <f>HYPERLINK("http://www.uniprot.org/uniprot/G7JV35","tr|G7JV35|G7JV35_MEDTR")</f>
        <v>tr|G7JV35|G7JV35_MEDTR</v>
      </c>
      <c r="D24043" t="s">
        <v>35471</v>
      </c>
      <c r="E24043">
        <v>74.569999999999993</v>
      </c>
      <c r="F24043">
        <v>118</v>
      </c>
      <c r="G24043">
        <v>30</v>
      </c>
      <c r="H24043">
        <v>0</v>
      </c>
      <c r="I24043">
        <v>1</v>
      </c>
      <c r="J24043">
        <v>354</v>
      </c>
      <c r="K24043">
        <v>1</v>
      </c>
      <c r="L24043">
        <v>1</v>
      </c>
      <c r="M24043">
        <v>118</v>
      </c>
      <c r="N24043" t="s">
        <v>18</v>
      </c>
      <c r="O24043" s="1">
        <v>3.52515E-43</v>
      </c>
      <c r="P24043">
        <v>454</v>
      </c>
    </row>
    <row r="24044" spans="1:16" x14ac:dyDescent="0.25">
      <c r="A24044" t="s">
        <v>35472</v>
      </c>
      <c r="B24044">
        <v>1062</v>
      </c>
      <c r="C24044" s="3" t="str">
        <f>HYPERLINK("http://www.uniprot.org/uniprot/I1MF75","tr|I1MF75|I1MF75_SOYBN")</f>
        <v>tr|I1MF75|I1MF75_SOYBN</v>
      </c>
      <c r="D24044" t="s">
        <v>28</v>
      </c>
      <c r="E24044">
        <v>61.83</v>
      </c>
      <c r="F24044">
        <v>393</v>
      </c>
      <c r="G24044">
        <v>150</v>
      </c>
      <c r="H24044">
        <v>40</v>
      </c>
      <c r="I24044">
        <v>1</v>
      </c>
      <c r="J24044">
        <v>1059</v>
      </c>
      <c r="K24044">
        <v>1</v>
      </c>
      <c r="L24044">
        <v>1</v>
      </c>
      <c r="M24044">
        <v>385</v>
      </c>
      <c r="N24044" t="s">
        <v>18</v>
      </c>
      <c r="O24044" s="1">
        <v>4.2199300000000002E-120</v>
      </c>
      <c r="P24044">
        <v>1123</v>
      </c>
    </row>
    <row r="24045" spans="1:16" x14ac:dyDescent="0.25">
      <c r="A24045" t="s">
        <v>35473</v>
      </c>
      <c r="B24045">
        <v>1839</v>
      </c>
      <c r="C24045" s="3" t="str">
        <f>HYPERLINK("http://www.uniprot.org/uniprot/Q9LEN5","tr|Q9LEN5|Q9LEN5_CICAR")</f>
        <v>tr|Q9LEN5|Q9LEN5_CICAR</v>
      </c>
      <c r="D24045" t="s">
        <v>2482</v>
      </c>
      <c r="E24045">
        <v>98.28</v>
      </c>
      <c r="F24045">
        <v>408</v>
      </c>
      <c r="G24045">
        <v>7</v>
      </c>
      <c r="H24045">
        <v>7</v>
      </c>
      <c r="I24045">
        <v>634</v>
      </c>
      <c r="J24045">
        <v>1836</v>
      </c>
      <c r="K24045">
        <v>1</v>
      </c>
      <c r="L24045">
        <v>75</v>
      </c>
      <c r="M24045">
        <v>482</v>
      </c>
      <c r="N24045" t="s">
        <v>18</v>
      </c>
      <c r="O24045">
        <v>0</v>
      </c>
      <c r="P24045">
        <v>2051</v>
      </c>
    </row>
    <row r="24046" spans="1:16" x14ac:dyDescent="0.25">
      <c r="A24046" t="s">
        <v>35474</v>
      </c>
      <c r="B24046">
        <v>1335</v>
      </c>
      <c r="C24046" s="3" t="str">
        <f>HYPERLINK("http://www.uniprot.org/uniprot/G7JKP3","tr|G7JKP3|G7JKP3_MEDTR")</f>
        <v>tr|G7JKP3|G7JKP3_MEDTR</v>
      </c>
      <c r="D24046" t="s">
        <v>35475</v>
      </c>
      <c r="E24046">
        <v>77.33</v>
      </c>
      <c r="F24046">
        <v>481</v>
      </c>
      <c r="G24046">
        <v>109</v>
      </c>
      <c r="H24046">
        <v>37</v>
      </c>
      <c r="I24046">
        <v>1</v>
      </c>
      <c r="J24046">
        <v>1332</v>
      </c>
      <c r="K24046">
        <v>1</v>
      </c>
      <c r="L24046">
        <v>1</v>
      </c>
      <c r="M24046">
        <v>481</v>
      </c>
      <c r="N24046" t="s">
        <v>18</v>
      </c>
      <c r="O24046">
        <v>0</v>
      </c>
      <c r="P24046">
        <v>1992</v>
      </c>
    </row>
    <row r="24047" spans="1:16" x14ac:dyDescent="0.25">
      <c r="A24047" t="s">
        <v>35476</v>
      </c>
      <c r="B24047">
        <v>4242</v>
      </c>
      <c r="C24047" s="3" t="str">
        <f>HYPERLINK("http://www.uniprot.org/uniprot/K7KNH3","tr|K7KNH3|K7KNH3_SOYBN")</f>
        <v>tr|K7KNH3|K7KNH3_SOYBN</v>
      </c>
      <c r="D24047" t="s">
        <v>28</v>
      </c>
      <c r="E24047">
        <v>78.45</v>
      </c>
      <c r="F24047">
        <v>1402</v>
      </c>
      <c r="G24047">
        <v>302</v>
      </c>
      <c r="H24047">
        <v>3</v>
      </c>
      <c r="I24047">
        <v>1</v>
      </c>
      <c r="J24047">
        <v>4197</v>
      </c>
      <c r="K24047">
        <v>1</v>
      </c>
      <c r="L24047">
        <v>1</v>
      </c>
      <c r="M24047">
        <v>1374</v>
      </c>
      <c r="N24047" t="s">
        <v>18</v>
      </c>
      <c r="O24047">
        <v>0</v>
      </c>
      <c r="P24047">
        <v>5606</v>
      </c>
    </row>
    <row r="24048" spans="1:16" x14ac:dyDescent="0.25">
      <c r="A24048" t="s">
        <v>35477</v>
      </c>
      <c r="B24048">
        <v>561</v>
      </c>
      <c r="C24048" s="3" t="str">
        <f>HYPERLINK("http://www.uniprot.org/uniprot/I3S479","tr|I3S479|I3S479_LOTJA")</f>
        <v>tr|I3S479|I3S479_LOTJA</v>
      </c>
      <c r="D24048" t="s">
        <v>93</v>
      </c>
      <c r="E24048">
        <v>45.86</v>
      </c>
      <c r="F24048">
        <v>242</v>
      </c>
      <c r="G24048">
        <v>131</v>
      </c>
      <c r="H24048">
        <v>63</v>
      </c>
      <c r="I24048">
        <v>1</v>
      </c>
      <c r="J24048">
        <v>537</v>
      </c>
      <c r="K24048">
        <v>1</v>
      </c>
      <c r="L24048">
        <v>1</v>
      </c>
      <c r="M24048">
        <v>242</v>
      </c>
      <c r="N24048" t="s">
        <v>18</v>
      </c>
      <c r="O24048" s="1">
        <v>2.2011800000000001E-41</v>
      </c>
      <c r="P24048">
        <v>439</v>
      </c>
    </row>
    <row r="24049" spans="1:16" x14ac:dyDescent="0.25">
      <c r="A24049" t="s">
        <v>35478</v>
      </c>
      <c r="B24049">
        <v>840</v>
      </c>
      <c r="C24049" s="3" t="str">
        <f>HYPERLINK("http://www.uniprot.org/uniprot/L0EX62","tr|L0EX62|L0EX62_LIBCB")</f>
        <v>tr|L0EX62|L0EX62_LIBCB</v>
      </c>
      <c r="D24049" t="s">
        <v>35479</v>
      </c>
      <c r="E24049">
        <v>38.75</v>
      </c>
      <c r="F24049">
        <v>160</v>
      </c>
      <c r="G24049">
        <v>98</v>
      </c>
      <c r="H24049">
        <v>1</v>
      </c>
      <c r="I24049">
        <v>229</v>
      </c>
      <c r="J24049">
        <v>705</v>
      </c>
      <c r="K24049">
        <v>1</v>
      </c>
      <c r="L24049">
        <v>220</v>
      </c>
      <c r="M24049">
        <v>379</v>
      </c>
      <c r="N24049" t="s">
        <v>18</v>
      </c>
      <c r="O24049" s="1">
        <v>2.3477999999999999E-26</v>
      </c>
      <c r="P24049">
        <v>313</v>
      </c>
    </row>
    <row r="24050" spans="1:16" x14ac:dyDescent="0.25">
      <c r="A24050" t="s">
        <v>35480</v>
      </c>
      <c r="B24050">
        <v>678</v>
      </c>
      <c r="C24050" s="3" t="str">
        <f>HYPERLINK("http://www.uniprot.org/uniprot/I3STT2","tr|I3STT2|I3STT2_MEDTR")</f>
        <v>tr|I3STT2|I3STT2_MEDTR</v>
      </c>
      <c r="D24050" t="s">
        <v>22</v>
      </c>
      <c r="E24050">
        <v>80.44</v>
      </c>
      <c r="F24050">
        <v>225</v>
      </c>
      <c r="G24050">
        <v>44</v>
      </c>
      <c r="H24050">
        <v>0</v>
      </c>
      <c r="I24050">
        <v>1</v>
      </c>
      <c r="J24050">
        <v>675</v>
      </c>
      <c r="K24050">
        <v>1</v>
      </c>
      <c r="L24050">
        <v>1</v>
      </c>
      <c r="M24050">
        <v>224</v>
      </c>
      <c r="N24050" t="s">
        <v>18</v>
      </c>
      <c r="O24050" s="1">
        <v>4.9397999999999997E-102</v>
      </c>
      <c r="P24050">
        <v>964</v>
      </c>
    </row>
    <row r="24051" spans="1:16" x14ac:dyDescent="0.25">
      <c r="A24051" t="s">
        <v>35481</v>
      </c>
      <c r="B24051">
        <v>759</v>
      </c>
      <c r="C24051" s="3" t="str">
        <f>HYPERLINK("http://www.uniprot.org/uniprot/G7L9S1","tr|G7L9S1|G7L9S1_MEDTR")</f>
        <v>tr|G7L9S1|G7L9S1_MEDTR</v>
      </c>
      <c r="D24051" t="s">
        <v>16012</v>
      </c>
      <c r="E24051">
        <v>60.31</v>
      </c>
      <c r="F24051">
        <v>252</v>
      </c>
      <c r="G24051">
        <v>100</v>
      </c>
      <c r="H24051">
        <v>0</v>
      </c>
      <c r="I24051">
        <v>1</v>
      </c>
      <c r="J24051">
        <v>756</v>
      </c>
      <c r="K24051">
        <v>1</v>
      </c>
      <c r="L24051">
        <v>103</v>
      </c>
      <c r="M24051">
        <v>343</v>
      </c>
      <c r="N24051" t="s">
        <v>18</v>
      </c>
      <c r="O24051" s="1">
        <v>1.3666399999999999E-80</v>
      </c>
      <c r="P24051">
        <v>780</v>
      </c>
    </row>
    <row r="24052" spans="1:16" x14ac:dyDescent="0.25">
      <c r="A24052" t="s">
        <v>35482</v>
      </c>
      <c r="B24052">
        <v>2244</v>
      </c>
      <c r="C24052" s="3" t="str">
        <f>HYPERLINK("http://www.uniprot.org/uniprot/K7L172","tr|K7L172|K7L172_SOYBN")</f>
        <v>tr|K7L172|K7L172_SOYBN</v>
      </c>
      <c r="D24052" t="s">
        <v>28</v>
      </c>
      <c r="E24052">
        <v>79.290000000000006</v>
      </c>
      <c r="F24052">
        <v>768</v>
      </c>
      <c r="G24052">
        <v>159</v>
      </c>
      <c r="H24052">
        <v>21</v>
      </c>
      <c r="I24052">
        <v>1</v>
      </c>
      <c r="J24052">
        <v>2241</v>
      </c>
      <c r="K24052">
        <v>1</v>
      </c>
      <c r="L24052">
        <v>1</v>
      </c>
      <c r="M24052">
        <v>763</v>
      </c>
      <c r="N24052" t="s">
        <v>18</v>
      </c>
      <c r="O24052">
        <v>0</v>
      </c>
      <c r="P24052">
        <v>3013</v>
      </c>
    </row>
    <row r="24053" spans="1:16" x14ac:dyDescent="0.25">
      <c r="A24053" t="s">
        <v>35483</v>
      </c>
      <c r="B24053">
        <v>2427</v>
      </c>
      <c r="C24053" s="3" t="str">
        <f>HYPERLINK("http://www.uniprot.org/uniprot/G8DCY4","tr|G8DCY4|G8DCY4_PHAVU")</f>
        <v>tr|G8DCY4|G8DCY4_PHAVU</v>
      </c>
      <c r="D24053" t="s">
        <v>1086</v>
      </c>
      <c r="E24053">
        <v>83.04</v>
      </c>
      <c r="F24053">
        <v>802</v>
      </c>
      <c r="G24053">
        <v>136</v>
      </c>
      <c r="H24053">
        <v>0</v>
      </c>
      <c r="I24053">
        <v>1</v>
      </c>
      <c r="J24053">
        <v>2406</v>
      </c>
      <c r="K24053">
        <v>1</v>
      </c>
      <c r="L24053">
        <v>528</v>
      </c>
      <c r="M24053">
        <v>1270</v>
      </c>
      <c r="N24053" t="s">
        <v>18</v>
      </c>
      <c r="O24053">
        <v>0</v>
      </c>
      <c r="P24053">
        <v>3448</v>
      </c>
    </row>
    <row r="24054" spans="1:16" x14ac:dyDescent="0.25">
      <c r="A24054" t="s">
        <v>35484</v>
      </c>
      <c r="B24054">
        <v>192</v>
      </c>
      <c r="C24054" s="3" t="str">
        <f>HYPERLINK("http://www.uniprot.org/uniprot/I3SRE3","tr|I3SRE3|I3SRE3_LOTJA")</f>
        <v>tr|I3SRE3|I3SRE3_LOTJA</v>
      </c>
      <c r="D24054" t="s">
        <v>8241</v>
      </c>
      <c r="E24054">
        <v>96.82</v>
      </c>
      <c r="F24054">
        <v>63</v>
      </c>
      <c r="G24054">
        <v>2</v>
      </c>
      <c r="H24054">
        <v>0</v>
      </c>
      <c r="I24054">
        <v>1</v>
      </c>
      <c r="J24054">
        <v>189</v>
      </c>
      <c r="K24054">
        <v>1</v>
      </c>
      <c r="L24054">
        <v>1</v>
      </c>
      <c r="M24054">
        <v>63</v>
      </c>
      <c r="N24054" t="s">
        <v>18</v>
      </c>
      <c r="O24054" s="1">
        <v>1.02243E-26</v>
      </c>
      <c r="P24054">
        <v>312</v>
      </c>
    </row>
    <row r="24055" spans="1:16" x14ac:dyDescent="0.25">
      <c r="A24055" t="s">
        <v>35485</v>
      </c>
      <c r="B24055">
        <v>375</v>
      </c>
      <c r="C24055" s="3" t="str">
        <f>HYPERLINK("http://www.uniprot.org/uniprot/G7JI89","tr|G7JI89|G7JI89_MEDTR")</f>
        <v>tr|G7JI89|G7JI89_MEDTR</v>
      </c>
      <c r="D24055" t="s">
        <v>18758</v>
      </c>
      <c r="E24055">
        <v>56.49</v>
      </c>
      <c r="F24055">
        <v>154</v>
      </c>
      <c r="G24055">
        <v>67</v>
      </c>
      <c r="H24055">
        <v>34</v>
      </c>
      <c r="I24055">
        <v>4</v>
      </c>
      <c r="J24055">
        <v>363</v>
      </c>
      <c r="K24055">
        <v>1</v>
      </c>
      <c r="L24055">
        <v>357</v>
      </c>
      <c r="M24055">
        <v>508</v>
      </c>
      <c r="N24055" t="s">
        <v>18</v>
      </c>
      <c r="O24055" s="1">
        <v>2.53402E-41</v>
      </c>
      <c r="P24055">
        <v>438</v>
      </c>
    </row>
    <row r="24056" spans="1:16" x14ac:dyDescent="0.25">
      <c r="A24056" t="s">
        <v>35486</v>
      </c>
      <c r="B24056">
        <v>1185</v>
      </c>
      <c r="C24056" s="3" t="str">
        <f>HYPERLINK("http://www.uniprot.org/uniprot/G7KFV7","tr|G7KFV7|G7KFV7_MEDTR")</f>
        <v>tr|G7KFV7|G7KFV7_MEDTR</v>
      </c>
      <c r="D24056" t="s">
        <v>35487</v>
      </c>
      <c r="E24056">
        <v>91.99</v>
      </c>
      <c r="F24056">
        <v>412</v>
      </c>
      <c r="G24056">
        <v>33</v>
      </c>
      <c r="H24056">
        <v>18</v>
      </c>
      <c r="I24056">
        <v>1</v>
      </c>
      <c r="J24056">
        <v>1182</v>
      </c>
      <c r="K24056">
        <v>1</v>
      </c>
      <c r="L24056">
        <v>1</v>
      </c>
      <c r="M24056">
        <v>412</v>
      </c>
      <c r="N24056" t="s">
        <v>18</v>
      </c>
      <c r="O24056">
        <v>0</v>
      </c>
      <c r="P24056">
        <v>1966</v>
      </c>
    </row>
    <row r="24057" spans="1:16" x14ac:dyDescent="0.25">
      <c r="A24057" t="s">
        <v>35488</v>
      </c>
      <c r="B24057">
        <v>1335</v>
      </c>
      <c r="C24057" s="3" t="str">
        <f>HYPERLINK("http://www.uniprot.org/uniprot/Q40319","tr|Q40319|Q40319_MEDSA")</f>
        <v>tr|Q40319|Q40319_MEDSA</v>
      </c>
      <c r="D24057" t="s">
        <v>35489</v>
      </c>
      <c r="E24057">
        <v>79.33</v>
      </c>
      <c r="F24057">
        <v>450</v>
      </c>
      <c r="G24057">
        <v>93</v>
      </c>
      <c r="H24057">
        <v>6</v>
      </c>
      <c r="I24057">
        <v>1</v>
      </c>
      <c r="J24057">
        <v>1332</v>
      </c>
      <c r="K24057">
        <v>1</v>
      </c>
      <c r="L24057">
        <v>1</v>
      </c>
      <c r="M24057">
        <v>450</v>
      </c>
      <c r="N24057" t="s">
        <v>18</v>
      </c>
      <c r="O24057">
        <v>0</v>
      </c>
      <c r="P24057">
        <v>1959</v>
      </c>
    </row>
    <row r="24058" spans="1:16" x14ac:dyDescent="0.25">
      <c r="A24058" t="s">
        <v>35490</v>
      </c>
      <c r="B24058">
        <v>1881</v>
      </c>
      <c r="C24058" s="3" t="str">
        <f>HYPERLINK("http://www.uniprot.org/uniprot/Q2HTB9","tr|Q2HTB9|Q2HTB9_MEDTR")</f>
        <v>tr|Q2HTB9|Q2HTB9_MEDTR</v>
      </c>
      <c r="D24058" t="s">
        <v>35491</v>
      </c>
      <c r="E24058">
        <v>66.3</v>
      </c>
      <c r="F24058">
        <v>641</v>
      </c>
      <c r="G24058">
        <v>216</v>
      </c>
      <c r="H24058">
        <v>40</v>
      </c>
      <c r="I24058">
        <v>76</v>
      </c>
      <c r="J24058">
        <v>1878</v>
      </c>
      <c r="K24058">
        <v>1</v>
      </c>
      <c r="L24058">
        <v>8</v>
      </c>
      <c r="M24058">
        <v>636</v>
      </c>
      <c r="N24058" t="s">
        <v>18</v>
      </c>
      <c r="O24058">
        <v>0</v>
      </c>
      <c r="P24058">
        <v>2005</v>
      </c>
    </row>
    <row r="24059" spans="1:16" x14ac:dyDescent="0.25">
      <c r="A24059" t="s">
        <v>35492</v>
      </c>
      <c r="B24059">
        <v>414</v>
      </c>
      <c r="C24059" s="3" t="str">
        <f>HYPERLINK("http://www.uniprot.org/uniprot/G7L1P5","tr|G7L1P5|G7L1P5_MEDTR")</f>
        <v>tr|G7L1P5|G7L1P5_MEDTR</v>
      </c>
      <c r="D24059" t="s">
        <v>35493</v>
      </c>
      <c r="E24059">
        <v>48.96</v>
      </c>
      <c r="F24059">
        <v>145</v>
      </c>
      <c r="G24059">
        <v>74</v>
      </c>
      <c r="H24059">
        <v>11</v>
      </c>
      <c r="I24059">
        <v>10</v>
      </c>
      <c r="J24059">
        <v>411</v>
      </c>
      <c r="K24059">
        <v>1</v>
      </c>
      <c r="L24059">
        <v>3</v>
      </c>
      <c r="M24059">
        <v>145</v>
      </c>
      <c r="N24059" t="s">
        <v>18</v>
      </c>
      <c r="O24059" s="1">
        <v>1.8995700000000001E-25</v>
      </c>
      <c r="P24059">
        <v>301</v>
      </c>
    </row>
    <row r="24060" spans="1:16" x14ac:dyDescent="0.25">
      <c r="A24060" t="s">
        <v>35494</v>
      </c>
      <c r="B24060">
        <v>888</v>
      </c>
      <c r="C24060" s="3" t="str">
        <f>HYPERLINK("http://www.uniprot.org/uniprot/G7I2H0","tr|G7I2H0|G7I2H0_MEDTR")</f>
        <v>tr|G7I2H0|G7I2H0_MEDTR</v>
      </c>
      <c r="D24060" t="s">
        <v>144</v>
      </c>
      <c r="E24060">
        <v>34.67</v>
      </c>
      <c r="F24060">
        <v>248</v>
      </c>
      <c r="G24060">
        <v>162</v>
      </c>
      <c r="H24060">
        <v>1</v>
      </c>
      <c r="I24060">
        <v>76</v>
      </c>
      <c r="J24060">
        <v>816</v>
      </c>
      <c r="K24060">
        <v>1</v>
      </c>
      <c r="L24060">
        <v>52</v>
      </c>
      <c r="M24060">
        <v>253</v>
      </c>
      <c r="N24060" t="s">
        <v>18</v>
      </c>
      <c r="O24060" s="1">
        <v>3.0996500000000001E-27</v>
      </c>
      <c r="P24060">
        <v>321</v>
      </c>
    </row>
    <row r="24061" spans="1:16" x14ac:dyDescent="0.25">
      <c r="A24061" t="s">
        <v>35495</v>
      </c>
      <c r="B24061">
        <v>696</v>
      </c>
      <c r="C24061" s="3" t="str">
        <f>HYPERLINK("http://www.uniprot.org/uniprot/I1LF68","tr|I1LF68|I1LF68_SOYBN")</f>
        <v>tr|I1LF68|I1LF68_SOYBN</v>
      </c>
      <c r="D24061" t="s">
        <v>28</v>
      </c>
      <c r="E24061">
        <v>80.33</v>
      </c>
      <c r="F24061">
        <v>178</v>
      </c>
      <c r="G24061">
        <v>35</v>
      </c>
      <c r="H24061">
        <v>0</v>
      </c>
      <c r="I24061">
        <v>97</v>
      </c>
      <c r="J24061">
        <v>630</v>
      </c>
      <c r="K24061">
        <v>1</v>
      </c>
      <c r="L24061">
        <v>34</v>
      </c>
      <c r="M24061">
        <v>204</v>
      </c>
      <c r="N24061" t="s">
        <v>18</v>
      </c>
      <c r="O24061" s="1">
        <v>1.28917E-76</v>
      </c>
      <c r="P24061">
        <v>745</v>
      </c>
    </row>
    <row r="24062" spans="1:16" x14ac:dyDescent="0.25">
      <c r="A24062" t="s">
        <v>35496</v>
      </c>
      <c r="B24062">
        <v>960</v>
      </c>
      <c r="C24062" s="3" t="str">
        <f>HYPERLINK("http://www.uniprot.org/uniprot/K7MNX2","tr|K7MNX2|K7MNX2_SOYBN")</f>
        <v>tr|K7MNX2|K7MNX2_SOYBN</v>
      </c>
      <c r="D24062" t="s">
        <v>28</v>
      </c>
      <c r="E24062">
        <v>28.44</v>
      </c>
      <c r="F24062">
        <v>116</v>
      </c>
      <c r="G24062">
        <v>83</v>
      </c>
      <c r="H24062">
        <v>2</v>
      </c>
      <c r="I24062">
        <v>211</v>
      </c>
      <c r="J24062">
        <v>552</v>
      </c>
      <c r="K24062">
        <v>1</v>
      </c>
      <c r="L24062">
        <v>402</v>
      </c>
      <c r="M24062">
        <v>517</v>
      </c>
      <c r="N24062" t="s">
        <v>18</v>
      </c>
      <c r="O24062" s="1">
        <v>1.76914E-10</v>
      </c>
      <c r="P24062">
        <v>177</v>
      </c>
    </row>
    <row r="24063" spans="1:16" x14ac:dyDescent="0.25">
      <c r="A24063" t="s">
        <v>35497</v>
      </c>
      <c r="B24063">
        <v>339</v>
      </c>
      <c r="C24063" s="3" t="str">
        <f>HYPERLINK("http://www.uniprot.org/uniprot/I3S1F8","tr|I3S1F8|I3S1F8_MEDTR")</f>
        <v>tr|I3S1F8|I3S1F8_MEDTR</v>
      </c>
      <c r="D24063" t="s">
        <v>386</v>
      </c>
      <c r="E24063">
        <v>83.19</v>
      </c>
      <c r="F24063">
        <v>119</v>
      </c>
      <c r="G24063">
        <v>20</v>
      </c>
      <c r="H24063">
        <v>7</v>
      </c>
      <c r="I24063">
        <v>1</v>
      </c>
      <c r="J24063">
        <v>336</v>
      </c>
      <c r="K24063">
        <v>1</v>
      </c>
      <c r="L24063">
        <v>1</v>
      </c>
      <c r="M24063">
        <v>119</v>
      </c>
      <c r="N24063" t="s">
        <v>18</v>
      </c>
      <c r="O24063" s="1">
        <v>3.1401499999999999E-52</v>
      </c>
      <c r="P24063">
        <v>532</v>
      </c>
    </row>
    <row r="24064" spans="1:16" x14ac:dyDescent="0.25">
      <c r="A24064" t="s">
        <v>35498</v>
      </c>
      <c r="B24064">
        <v>1950</v>
      </c>
      <c r="C24064" s="3" t="str">
        <f>HYPERLINK("http://www.uniprot.org/uniprot/I1JUK0","tr|I1JUK0|I1JUK0_SOYBN")</f>
        <v>tr|I1JUK0|I1JUK0_SOYBN</v>
      </c>
      <c r="D24064" t="s">
        <v>71</v>
      </c>
      <c r="E24064">
        <v>77.97</v>
      </c>
      <c r="F24064">
        <v>690</v>
      </c>
      <c r="G24064">
        <v>152</v>
      </c>
      <c r="H24064">
        <v>41</v>
      </c>
      <c r="I24064">
        <v>1</v>
      </c>
      <c r="J24064">
        <v>1947</v>
      </c>
      <c r="K24064">
        <v>1</v>
      </c>
      <c r="L24064">
        <v>34</v>
      </c>
      <c r="M24064">
        <v>723</v>
      </c>
      <c r="N24064" t="s">
        <v>18</v>
      </c>
      <c r="O24064">
        <v>0</v>
      </c>
      <c r="P24064">
        <v>2831</v>
      </c>
    </row>
    <row r="24065" spans="1:16" x14ac:dyDescent="0.25">
      <c r="A24065" t="s">
        <v>35499</v>
      </c>
      <c r="B24065">
        <v>438</v>
      </c>
      <c r="C24065" s="3" t="str">
        <f>HYPERLINK("http://www.uniprot.org/uniprot/I1JGF8","tr|I1JGF8|I1JGF8_SOYBN")</f>
        <v>tr|I1JGF8|I1JGF8_SOYBN</v>
      </c>
      <c r="D24065" t="s">
        <v>28</v>
      </c>
      <c r="E24065">
        <v>40.36</v>
      </c>
      <c r="F24065">
        <v>109</v>
      </c>
      <c r="G24065">
        <v>65</v>
      </c>
      <c r="H24065">
        <v>2</v>
      </c>
      <c r="I24065">
        <v>7</v>
      </c>
      <c r="J24065">
        <v>327</v>
      </c>
      <c r="K24065">
        <v>1</v>
      </c>
      <c r="L24065">
        <v>331</v>
      </c>
      <c r="M24065">
        <v>439</v>
      </c>
      <c r="N24065" t="s">
        <v>18</v>
      </c>
      <c r="O24065" s="1">
        <v>4.3631900000000001E-9</v>
      </c>
      <c r="P24065">
        <v>160</v>
      </c>
    </row>
    <row r="24066" spans="1:16" x14ac:dyDescent="0.25">
      <c r="A24066" t="s">
        <v>35500</v>
      </c>
      <c r="B24066">
        <v>1623</v>
      </c>
      <c r="C24066" s="3" t="str">
        <f>HYPERLINK("http://www.uniprot.org/uniprot/G7K4M4","tr|G7K4M4|G7K4M4_MEDTR")</f>
        <v>tr|G7K4M4|G7K4M4_MEDTR</v>
      </c>
      <c r="D24066" t="s">
        <v>517</v>
      </c>
      <c r="E24066">
        <v>52.12</v>
      </c>
      <c r="F24066">
        <v>282</v>
      </c>
      <c r="G24066">
        <v>135</v>
      </c>
      <c r="H24066">
        <v>1</v>
      </c>
      <c r="I24066">
        <v>1</v>
      </c>
      <c r="J24066">
        <v>843</v>
      </c>
      <c r="K24066">
        <v>1</v>
      </c>
      <c r="L24066">
        <v>265</v>
      </c>
      <c r="M24066">
        <v>544</v>
      </c>
      <c r="N24066" t="s">
        <v>18</v>
      </c>
      <c r="O24066" s="1">
        <v>2.8607100000000002E-74</v>
      </c>
      <c r="P24066">
        <v>730</v>
      </c>
    </row>
    <row r="24067" spans="1:16" x14ac:dyDescent="0.25">
      <c r="A24067" t="s">
        <v>35501</v>
      </c>
      <c r="B24067">
        <v>1239</v>
      </c>
      <c r="C24067" s="3" t="str">
        <f>HYPERLINK("http://www.uniprot.org/uniprot/G7JV36","tr|G7JV36|G7JV36_MEDTR")</f>
        <v>tr|G7JV36|G7JV36_MEDTR</v>
      </c>
      <c r="D24067" t="s">
        <v>35502</v>
      </c>
      <c r="E24067">
        <v>90.97</v>
      </c>
      <c r="F24067">
        <v>410</v>
      </c>
      <c r="G24067">
        <v>37</v>
      </c>
      <c r="H24067">
        <v>0</v>
      </c>
      <c r="I24067">
        <v>1</v>
      </c>
      <c r="J24067">
        <v>1230</v>
      </c>
      <c r="K24067">
        <v>1</v>
      </c>
      <c r="L24067">
        <v>1</v>
      </c>
      <c r="M24067">
        <v>410</v>
      </c>
      <c r="N24067" t="s">
        <v>18</v>
      </c>
      <c r="O24067">
        <v>0</v>
      </c>
      <c r="P24067">
        <v>2032</v>
      </c>
    </row>
    <row r="24068" spans="1:16" x14ac:dyDescent="0.25">
      <c r="A24068" t="s">
        <v>35503</v>
      </c>
      <c r="B24068">
        <v>1512</v>
      </c>
      <c r="C24068" s="3" t="str">
        <f>HYPERLINK("http://www.uniprot.org/uniprot/G7LE23","tr|G7LE23|G7LE23_MEDTR")</f>
        <v>tr|G7LE23|G7LE23_MEDTR</v>
      </c>
      <c r="D24068" t="s">
        <v>35504</v>
      </c>
      <c r="E24068">
        <v>69.959999999999994</v>
      </c>
      <c r="F24068">
        <v>506</v>
      </c>
      <c r="G24068">
        <v>152</v>
      </c>
      <c r="H24068">
        <v>3</v>
      </c>
      <c r="I24068">
        <v>1</v>
      </c>
      <c r="J24068">
        <v>1509</v>
      </c>
      <c r="K24068">
        <v>1</v>
      </c>
      <c r="L24068">
        <v>1</v>
      </c>
      <c r="M24068">
        <v>502</v>
      </c>
      <c r="N24068" t="s">
        <v>18</v>
      </c>
      <c r="O24068">
        <v>0</v>
      </c>
      <c r="P24068">
        <v>1735</v>
      </c>
    </row>
    <row r="24069" spans="1:16" x14ac:dyDescent="0.25">
      <c r="A24069" t="s">
        <v>35505</v>
      </c>
      <c r="B24069">
        <v>513</v>
      </c>
      <c r="C24069" s="3" t="str">
        <f>HYPERLINK("http://www.uniprot.org/uniprot/I1KWA3","tr|I1KWA3|I1KWA3_SOYBN")</f>
        <v>tr|I1KWA3|I1KWA3_SOYBN</v>
      </c>
      <c r="D24069" t="s">
        <v>28</v>
      </c>
      <c r="E24069">
        <v>67.819999999999993</v>
      </c>
      <c r="F24069">
        <v>202</v>
      </c>
      <c r="G24069">
        <v>65</v>
      </c>
      <c r="H24069">
        <v>32</v>
      </c>
      <c r="I24069">
        <v>1</v>
      </c>
      <c r="J24069">
        <v>510</v>
      </c>
      <c r="K24069">
        <v>1</v>
      </c>
      <c r="L24069">
        <v>72</v>
      </c>
      <c r="M24069">
        <v>273</v>
      </c>
      <c r="N24069" t="s">
        <v>18</v>
      </c>
      <c r="O24069" s="1">
        <v>4.8753799999999995E-69</v>
      </c>
      <c r="P24069">
        <v>677</v>
      </c>
    </row>
    <row r="24070" spans="1:16" x14ac:dyDescent="0.25">
      <c r="A24070" t="s">
        <v>35506</v>
      </c>
      <c r="B24070">
        <v>1107</v>
      </c>
      <c r="C24070" s="3" t="str">
        <f>HYPERLINK("http://www.uniprot.org/uniprot/A2Q2T1","tr|A2Q2T1|A2Q2T1_MEDTR")</f>
        <v>tr|A2Q2T1|A2Q2T1_MEDTR</v>
      </c>
      <c r="D24070" t="s">
        <v>337</v>
      </c>
      <c r="E24070">
        <v>52.67</v>
      </c>
      <c r="F24070">
        <v>243</v>
      </c>
      <c r="G24070">
        <v>115</v>
      </c>
      <c r="H24070">
        <v>18</v>
      </c>
      <c r="I24070">
        <v>397</v>
      </c>
      <c r="J24070">
        <v>1071</v>
      </c>
      <c r="K24070">
        <v>1</v>
      </c>
      <c r="L24070">
        <v>135</v>
      </c>
      <c r="M24070">
        <v>376</v>
      </c>
      <c r="N24070" t="s">
        <v>18</v>
      </c>
      <c r="O24070" s="1">
        <v>1.6750800000000001E-58</v>
      </c>
      <c r="P24070">
        <v>592</v>
      </c>
    </row>
    <row r="24071" spans="1:16" x14ac:dyDescent="0.25">
      <c r="A24071" t="s">
        <v>35507</v>
      </c>
      <c r="B24071">
        <v>1044</v>
      </c>
      <c r="C24071" s="3" t="str">
        <f>HYPERLINK("http://www.uniprot.org/uniprot/G0ZGI5","tr|G0ZGI5|G0ZGI5_PEA")</f>
        <v>tr|G0ZGI5|G0ZGI5_PEA</v>
      </c>
      <c r="D24071" t="s">
        <v>35508</v>
      </c>
      <c r="E24071">
        <v>43.14</v>
      </c>
      <c r="F24071">
        <v>350</v>
      </c>
      <c r="G24071">
        <v>199</v>
      </c>
      <c r="H24071">
        <v>62</v>
      </c>
      <c r="I24071">
        <v>172</v>
      </c>
      <c r="J24071">
        <v>1035</v>
      </c>
      <c r="K24071">
        <v>1</v>
      </c>
      <c r="L24071">
        <v>72</v>
      </c>
      <c r="M24071">
        <v>409</v>
      </c>
      <c r="N24071" t="s">
        <v>18</v>
      </c>
      <c r="O24071" s="1">
        <v>1.25704E-52</v>
      </c>
      <c r="P24071">
        <v>541</v>
      </c>
    </row>
    <row r="24072" spans="1:16" x14ac:dyDescent="0.25">
      <c r="A24072" t="s">
        <v>35509</v>
      </c>
      <c r="B24072">
        <v>1614</v>
      </c>
      <c r="C24072" s="3" t="str">
        <f>HYPERLINK("http://www.uniprot.org/uniprot/I1K0V3","tr|I1K0V3|I1K0V3_SOYBN")</f>
        <v>tr|I1K0V3|I1K0V3_SOYBN</v>
      </c>
      <c r="D24072" t="s">
        <v>71</v>
      </c>
      <c r="E24072">
        <v>74.760000000000005</v>
      </c>
      <c r="F24072">
        <v>523</v>
      </c>
      <c r="G24072">
        <v>132</v>
      </c>
      <c r="H24072">
        <v>8</v>
      </c>
      <c r="I24072">
        <v>1</v>
      </c>
      <c r="J24072">
        <v>1545</v>
      </c>
      <c r="K24072">
        <v>1</v>
      </c>
      <c r="L24072">
        <v>1</v>
      </c>
      <c r="M24072">
        <v>520</v>
      </c>
      <c r="N24072" t="s">
        <v>18</v>
      </c>
      <c r="O24072">
        <v>0</v>
      </c>
      <c r="P24072">
        <v>1920</v>
      </c>
    </row>
    <row r="24073" spans="1:16" x14ac:dyDescent="0.25">
      <c r="A24073" t="s">
        <v>35510</v>
      </c>
      <c r="B24073">
        <v>1074</v>
      </c>
      <c r="C24073" s="3" t="str">
        <f>HYPERLINK("http://www.uniprot.org/uniprot/G7LAS1","tr|G7LAS1|G7LAS1_MEDTR")</f>
        <v>tr|G7LAS1|G7LAS1_MEDTR</v>
      </c>
      <c r="D24073" t="s">
        <v>35511</v>
      </c>
      <c r="E24073">
        <v>82.15</v>
      </c>
      <c r="F24073">
        <v>353</v>
      </c>
      <c r="G24073">
        <v>63</v>
      </c>
      <c r="H24073">
        <v>3</v>
      </c>
      <c r="I24073">
        <v>1</v>
      </c>
      <c r="J24073">
        <v>1050</v>
      </c>
      <c r="K24073">
        <v>1</v>
      </c>
      <c r="L24073">
        <v>112</v>
      </c>
      <c r="M24073">
        <v>464</v>
      </c>
      <c r="N24073" t="s">
        <v>18</v>
      </c>
      <c r="O24073" s="1">
        <v>6.7008499999999996E-166</v>
      </c>
      <c r="P24073">
        <v>1518</v>
      </c>
    </row>
    <row r="24074" spans="1:16" x14ac:dyDescent="0.25">
      <c r="A24074" t="s">
        <v>35512</v>
      </c>
      <c r="B24074">
        <v>720</v>
      </c>
      <c r="C24074" s="3" t="str">
        <f>HYPERLINK("http://www.uniprot.org/uniprot/G7JXF0","tr|G7JXF0|G7JXF0_MEDTR")</f>
        <v>tr|G7JXF0|G7JXF0_MEDTR</v>
      </c>
      <c r="D24074" t="s">
        <v>35513</v>
      </c>
      <c r="E24074">
        <v>77.95</v>
      </c>
      <c r="F24074">
        <v>245</v>
      </c>
      <c r="G24074">
        <v>54</v>
      </c>
      <c r="H24074">
        <v>6</v>
      </c>
      <c r="I24074">
        <v>1</v>
      </c>
      <c r="J24074">
        <v>717</v>
      </c>
      <c r="K24074">
        <v>1</v>
      </c>
      <c r="L24074">
        <v>1</v>
      </c>
      <c r="M24074">
        <v>245</v>
      </c>
      <c r="N24074" t="s">
        <v>18</v>
      </c>
      <c r="O24074" s="1">
        <v>1.43796E-105</v>
      </c>
      <c r="P24074">
        <v>995</v>
      </c>
    </row>
    <row r="24075" spans="1:16" x14ac:dyDescent="0.25">
      <c r="A24075" t="s">
        <v>35514</v>
      </c>
      <c r="B24075">
        <v>2910</v>
      </c>
      <c r="C24075" s="3" t="str">
        <f>HYPERLINK("http://www.uniprot.org/uniprot/G7L9R3","tr|G7L9R3|G7L9R3_MEDTR")</f>
        <v>tr|G7L9R3|G7L9R3_MEDTR</v>
      </c>
      <c r="D24075" t="s">
        <v>35515</v>
      </c>
      <c r="E24075">
        <v>85.62</v>
      </c>
      <c r="F24075">
        <v>967</v>
      </c>
      <c r="G24075">
        <v>139</v>
      </c>
      <c r="H24075">
        <v>1</v>
      </c>
      <c r="I24075">
        <v>10</v>
      </c>
      <c r="J24075">
        <v>2907</v>
      </c>
      <c r="K24075">
        <v>1</v>
      </c>
      <c r="L24075">
        <v>3</v>
      </c>
      <c r="M24075">
        <v>968</v>
      </c>
      <c r="N24075" t="s">
        <v>18</v>
      </c>
      <c r="O24075">
        <v>0</v>
      </c>
      <c r="P24075">
        <v>4157</v>
      </c>
    </row>
    <row r="24076" spans="1:16" x14ac:dyDescent="0.25">
      <c r="A24076" t="s">
        <v>35516</v>
      </c>
      <c r="B24076">
        <v>708</v>
      </c>
      <c r="C24076" s="3" t="str">
        <f>HYPERLINK("http://www.uniprot.org/uniprot/I1KYB1","tr|I1KYB1|I1KYB1_SOYBN")</f>
        <v>tr|I1KYB1|I1KYB1_SOYBN</v>
      </c>
      <c r="D24076" t="s">
        <v>117</v>
      </c>
      <c r="E24076">
        <v>85.26</v>
      </c>
      <c r="F24076">
        <v>224</v>
      </c>
      <c r="G24076">
        <v>33</v>
      </c>
      <c r="H24076">
        <v>0</v>
      </c>
      <c r="I24076">
        <v>1</v>
      </c>
      <c r="J24076">
        <v>672</v>
      </c>
      <c r="K24076">
        <v>1</v>
      </c>
      <c r="L24076">
        <v>1</v>
      </c>
      <c r="M24076">
        <v>224</v>
      </c>
      <c r="N24076" t="s">
        <v>18</v>
      </c>
      <c r="O24076" s="1">
        <v>5.6021800000000005E-107</v>
      </c>
      <c r="P24076">
        <v>1007</v>
      </c>
    </row>
    <row r="24077" spans="1:16" x14ac:dyDescent="0.25">
      <c r="A24077" t="s">
        <v>35517</v>
      </c>
      <c r="B24077">
        <v>1158</v>
      </c>
      <c r="C24077" s="3" t="str">
        <f>HYPERLINK("http://www.uniprot.org/uniprot/G7IZJ6","tr|G7IZJ6|G7IZJ6_MEDTR")</f>
        <v>tr|G7IZJ6|G7IZJ6_MEDTR</v>
      </c>
      <c r="D24077" t="s">
        <v>35518</v>
      </c>
      <c r="E24077">
        <v>74.12</v>
      </c>
      <c r="F24077">
        <v>429</v>
      </c>
      <c r="G24077">
        <v>111</v>
      </c>
      <c r="H24077">
        <v>44</v>
      </c>
      <c r="I24077">
        <v>1</v>
      </c>
      <c r="J24077">
        <v>1155</v>
      </c>
      <c r="K24077">
        <v>1</v>
      </c>
      <c r="L24077">
        <v>69</v>
      </c>
      <c r="M24077">
        <v>497</v>
      </c>
      <c r="N24077" t="s">
        <v>18</v>
      </c>
      <c r="O24077">
        <v>0</v>
      </c>
      <c r="P24077">
        <v>1708</v>
      </c>
    </row>
    <row r="24078" spans="1:16" x14ac:dyDescent="0.25">
      <c r="A24078" t="s">
        <v>35519</v>
      </c>
      <c r="B24078">
        <v>2220</v>
      </c>
      <c r="C24078" s="3" t="str">
        <f>HYPERLINK("http://www.uniprot.org/uniprot/I1JMQ8","tr|I1JMQ8|I1JMQ8_SOYBN")</f>
        <v>tr|I1JMQ8|I1JMQ8_SOYBN</v>
      </c>
      <c r="D24078" t="s">
        <v>71</v>
      </c>
      <c r="E24078">
        <v>62.93</v>
      </c>
      <c r="F24078">
        <v>804</v>
      </c>
      <c r="G24078">
        <v>298</v>
      </c>
      <c r="H24078">
        <v>65</v>
      </c>
      <c r="I24078">
        <v>1</v>
      </c>
      <c r="J24078">
        <v>2217</v>
      </c>
      <c r="K24078">
        <v>1</v>
      </c>
      <c r="L24078">
        <v>1</v>
      </c>
      <c r="M24078">
        <v>799</v>
      </c>
      <c r="N24078" t="s">
        <v>18</v>
      </c>
      <c r="O24078">
        <v>0</v>
      </c>
      <c r="P24078">
        <v>2327</v>
      </c>
    </row>
    <row r="24079" spans="1:16" x14ac:dyDescent="0.25">
      <c r="A24079" t="s">
        <v>35520</v>
      </c>
      <c r="B24079">
        <v>2601</v>
      </c>
      <c r="C24079" s="3" t="str">
        <f>HYPERLINK("http://www.uniprot.org/uniprot/I1MQ14","tr|I1MQ14|I1MQ14_SOYBN")</f>
        <v>tr|I1MQ14|I1MQ14_SOYBN</v>
      </c>
      <c r="D24079" t="s">
        <v>71</v>
      </c>
      <c r="E24079">
        <v>57.5</v>
      </c>
      <c r="F24079">
        <v>873</v>
      </c>
      <c r="G24079">
        <v>371</v>
      </c>
      <c r="H24079">
        <v>8</v>
      </c>
      <c r="I24079">
        <v>1</v>
      </c>
      <c r="J24079">
        <v>2595</v>
      </c>
      <c r="K24079">
        <v>1</v>
      </c>
      <c r="L24079">
        <v>4</v>
      </c>
      <c r="M24079">
        <v>868</v>
      </c>
      <c r="N24079" t="s">
        <v>18</v>
      </c>
      <c r="O24079">
        <v>0</v>
      </c>
      <c r="P24079">
        <v>2260</v>
      </c>
    </row>
    <row r="24080" spans="1:16" x14ac:dyDescent="0.25">
      <c r="A24080" t="s">
        <v>35521</v>
      </c>
      <c r="B24080">
        <v>1626</v>
      </c>
      <c r="C24080" s="3" t="str">
        <f>HYPERLINK("http://www.uniprot.org/uniprot/M8BUH1","tr|M8BUH1|M8BUH1_AEGTA")</f>
        <v>tr|M8BUH1|M8BUH1_AEGTA</v>
      </c>
      <c r="D24080" t="s">
        <v>35522</v>
      </c>
      <c r="E24080">
        <v>41.6</v>
      </c>
      <c r="F24080">
        <v>512</v>
      </c>
      <c r="G24080">
        <v>299</v>
      </c>
      <c r="H24080">
        <v>6</v>
      </c>
      <c r="I24080">
        <v>85</v>
      </c>
      <c r="J24080">
        <v>1602</v>
      </c>
      <c r="K24080">
        <v>1</v>
      </c>
      <c r="L24080">
        <v>44</v>
      </c>
      <c r="M24080">
        <v>515</v>
      </c>
      <c r="N24080" t="s">
        <v>18</v>
      </c>
      <c r="O24080" s="1">
        <v>1.96784E-107</v>
      </c>
      <c r="P24080">
        <v>1016</v>
      </c>
    </row>
    <row r="24081" spans="1:16" x14ac:dyDescent="0.25">
      <c r="A24081" t="s">
        <v>35523</v>
      </c>
      <c r="B24081">
        <v>1341</v>
      </c>
      <c r="C24081" s="3" t="str">
        <f>HYPERLINK("http://www.uniprot.org/uniprot/I1M578","tr|I1M578|I1M578_SOYBN")</f>
        <v>tr|I1M578|I1M578_SOYBN</v>
      </c>
      <c r="D24081" t="s">
        <v>71</v>
      </c>
      <c r="E24081">
        <v>68.430000000000007</v>
      </c>
      <c r="F24081">
        <v>453</v>
      </c>
      <c r="G24081">
        <v>143</v>
      </c>
      <c r="H24081">
        <v>7</v>
      </c>
      <c r="I24081">
        <v>1</v>
      </c>
      <c r="J24081">
        <v>1338</v>
      </c>
      <c r="K24081">
        <v>1</v>
      </c>
      <c r="L24081">
        <v>1</v>
      </c>
      <c r="M24081">
        <v>443</v>
      </c>
      <c r="N24081" t="s">
        <v>18</v>
      </c>
      <c r="O24081" s="1">
        <v>4.3347E-171</v>
      </c>
      <c r="P24081">
        <v>1564</v>
      </c>
    </row>
    <row r="24082" spans="1:16" x14ac:dyDescent="0.25">
      <c r="A24082" t="s">
        <v>35524</v>
      </c>
      <c r="B24082">
        <v>507</v>
      </c>
      <c r="C24082" s="3" t="str">
        <f>HYPERLINK("http://www.uniprot.org/uniprot/C6SZP1","tr|C6SZP1|C6SZP1_SOYBN")</f>
        <v>tr|C6SZP1|C6SZP1_SOYBN</v>
      </c>
      <c r="D24082" t="s">
        <v>210</v>
      </c>
      <c r="E24082">
        <v>84.52</v>
      </c>
      <c r="F24082">
        <v>168</v>
      </c>
      <c r="G24082">
        <v>26</v>
      </c>
      <c r="H24082">
        <v>0</v>
      </c>
      <c r="I24082">
        <v>1</v>
      </c>
      <c r="J24082">
        <v>504</v>
      </c>
      <c r="K24082">
        <v>1</v>
      </c>
      <c r="L24082">
        <v>1</v>
      </c>
      <c r="M24082">
        <v>168</v>
      </c>
      <c r="N24082" t="s">
        <v>18</v>
      </c>
      <c r="O24082" s="1">
        <v>2.2892399999999999E-79</v>
      </c>
      <c r="P24082">
        <v>766</v>
      </c>
    </row>
    <row r="24083" spans="1:16" x14ac:dyDescent="0.25">
      <c r="A24083" t="s">
        <v>35525</v>
      </c>
      <c r="B24083">
        <v>1266</v>
      </c>
      <c r="C24083" s="3" t="str">
        <f>HYPERLINK("http://www.uniprot.org/uniprot/M5W337","tr|M5W337|M5W337_PRUPE")</f>
        <v>tr|M5W337|M5W337_PRUPE</v>
      </c>
      <c r="D24083" t="s">
        <v>468</v>
      </c>
      <c r="E24083">
        <v>24.43</v>
      </c>
      <c r="F24083">
        <v>442</v>
      </c>
      <c r="G24083">
        <v>334</v>
      </c>
      <c r="H24083">
        <v>21</v>
      </c>
      <c r="I24083">
        <v>1</v>
      </c>
      <c r="J24083">
        <v>1263</v>
      </c>
      <c r="K24083">
        <v>1</v>
      </c>
      <c r="L24083">
        <v>53</v>
      </c>
      <c r="M24083">
        <v>464</v>
      </c>
      <c r="N24083" t="s">
        <v>18</v>
      </c>
      <c r="O24083" s="1">
        <v>9.9492E-29</v>
      </c>
      <c r="P24083">
        <v>336</v>
      </c>
    </row>
    <row r="24084" spans="1:16" x14ac:dyDescent="0.25">
      <c r="A24084" t="s">
        <v>35526</v>
      </c>
      <c r="B24084">
        <v>534</v>
      </c>
      <c r="C24084" s="3" t="str">
        <f>HYPERLINK("http://www.uniprot.org/uniprot/G7KFV5","tr|G7KFV5|G7KFV5_MEDTR")</f>
        <v>tr|G7KFV5|G7KFV5_MEDTR</v>
      </c>
      <c r="D24084" t="s">
        <v>30682</v>
      </c>
      <c r="E24084">
        <v>82.48</v>
      </c>
      <c r="F24084">
        <v>177</v>
      </c>
      <c r="G24084">
        <v>31</v>
      </c>
      <c r="H24084">
        <v>0</v>
      </c>
      <c r="I24084">
        <v>1</v>
      </c>
      <c r="J24084">
        <v>531</v>
      </c>
      <c r="K24084">
        <v>1</v>
      </c>
      <c r="L24084">
        <v>1</v>
      </c>
      <c r="M24084">
        <v>177</v>
      </c>
      <c r="N24084" t="s">
        <v>18</v>
      </c>
      <c r="O24084" s="1">
        <v>6.7286499999999999E-79</v>
      </c>
      <c r="P24084">
        <v>762</v>
      </c>
    </row>
    <row r="24085" spans="1:16" x14ac:dyDescent="0.25">
      <c r="A24085" t="s">
        <v>35527</v>
      </c>
      <c r="B24085">
        <v>678</v>
      </c>
      <c r="C24085" s="3" t="str">
        <f>HYPERLINK("http://www.uniprot.org/uniprot/G7I2H0","tr|G7I2H0|G7I2H0_MEDTR")</f>
        <v>tr|G7I2H0|G7I2H0_MEDTR</v>
      </c>
      <c r="D24085" t="s">
        <v>144</v>
      </c>
      <c r="E24085">
        <v>30.41</v>
      </c>
      <c r="F24085">
        <v>194</v>
      </c>
      <c r="G24085">
        <v>135</v>
      </c>
      <c r="H24085">
        <v>1</v>
      </c>
      <c r="I24085">
        <v>28</v>
      </c>
      <c r="J24085">
        <v>606</v>
      </c>
      <c r="K24085">
        <v>1</v>
      </c>
      <c r="L24085">
        <v>106</v>
      </c>
      <c r="M24085">
        <v>253</v>
      </c>
      <c r="N24085" t="s">
        <v>18</v>
      </c>
      <c r="O24085" s="1">
        <v>4.2898500000000001E-13</v>
      </c>
      <c r="P24085">
        <v>197</v>
      </c>
    </row>
    <row r="24086" spans="1:16" x14ac:dyDescent="0.25">
      <c r="A24086" t="s">
        <v>35528</v>
      </c>
      <c r="B24086">
        <v>681</v>
      </c>
      <c r="C24086" s="3" t="str">
        <f>HYPERLINK("http://www.uniprot.org/uniprot/Q2HTB8","tr|Q2HTB8|Q2HTB8_MEDTR")</f>
        <v>tr|Q2HTB8|Q2HTB8_MEDTR</v>
      </c>
      <c r="D24086" t="s">
        <v>35529</v>
      </c>
      <c r="E24086">
        <v>77.290000000000006</v>
      </c>
      <c r="F24086">
        <v>229</v>
      </c>
      <c r="G24086">
        <v>52</v>
      </c>
      <c r="H24086">
        <v>3</v>
      </c>
      <c r="I24086">
        <v>1</v>
      </c>
      <c r="J24086">
        <v>678</v>
      </c>
      <c r="K24086">
        <v>1</v>
      </c>
      <c r="L24086">
        <v>1</v>
      </c>
      <c r="M24086">
        <v>229</v>
      </c>
      <c r="N24086" t="s">
        <v>18</v>
      </c>
      <c r="O24086" s="1">
        <v>9.4462599999999992E-93</v>
      </c>
      <c r="P24086">
        <v>884</v>
      </c>
    </row>
    <row r="24087" spans="1:16" x14ac:dyDescent="0.25">
      <c r="A24087" t="s">
        <v>35530</v>
      </c>
      <c r="B24087">
        <v>1401</v>
      </c>
      <c r="C24087" s="3" t="str">
        <f>HYPERLINK("http://www.uniprot.org/uniprot/G7L1P7","tr|G7L1P7|G7L1P7_MEDTR")</f>
        <v>tr|G7L1P7|G7L1P7_MEDTR</v>
      </c>
      <c r="D24087" t="s">
        <v>35531</v>
      </c>
      <c r="E24087">
        <v>77.540000000000006</v>
      </c>
      <c r="F24087">
        <v>481</v>
      </c>
      <c r="G24087">
        <v>108</v>
      </c>
      <c r="H24087">
        <v>15</v>
      </c>
      <c r="I24087">
        <v>1</v>
      </c>
      <c r="J24087">
        <v>1398</v>
      </c>
      <c r="K24087">
        <v>1</v>
      </c>
      <c r="L24087">
        <v>1</v>
      </c>
      <c r="M24087">
        <v>471</v>
      </c>
      <c r="N24087" t="s">
        <v>18</v>
      </c>
      <c r="O24087">
        <v>0</v>
      </c>
      <c r="P24087">
        <v>1850</v>
      </c>
    </row>
    <row r="24088" spans="1:16" x14ac:dyDescent="0.25">
      <c r="A24088" t="s">
        <v>35532</v>
      </c>
      <c r="B24088">
        <v>636</v>
      </c>
      <c r="C24088" s="3" t="str">
        <f>HYPERLINK("http://www.uniprot.org/uniprot/G7LCL1","tr|G7LCL1|G7LCL1_MEDTR")</f>
        <v>tr|G7LCL1|G7LCL1_MEDTR</v>
      </c>
      <c r="D24088" t="s">
        <v>30729</v>
      </c>
      <c r="E24088">
        <v>65.75</v>
      </c>
      <c r="F24088">
        <v>146</v>
      </c>
      <c r="G24088">
        <v>50</v>
      </c>
      <c r="H24088">
        <v>0</v>
      </c>
      <c r="I24088">
        <v>1</v>
      </c>
      <c r="J24088">
        <v>438</v>
      </c>
      <c r="K24088">
        <v>1</v>
      </c>
      <c r="L24088">
        <v>991</v>
      </c>
      <c r="M24088">
        <v>1135</v>
      </c>
      <c r="N24088" t="s">
        <v>18</v>
      </c>
      <c r="O24088" s="1">
        <v>5.2388100000000005E-44</v>
      </c>
      <c r="P24088">
        <v>463</v>
      </c>
    </row>
    <row r="24089" spans="1:16" x14ac:dyDescent="0.25">
      <c r="A24089" t="s">
        <v>35533</v>
      </c>
      <c r="B24089">
        <v>1338</v>
      </c>
      <c r="C24089" s="3" t="str">
        <f>HYPERLINK("http://www.uniprot.org/uniprot/I1NF77","tr|I1NF77|I1NF77_SOYBN")</f>
        <v>tr|I1NF77|I1NF77_SOYBN</v>
      </c>
      <c r="D24089" t="s">
        <v>28</v>
      </c>
      <c r="E24089">
        <v>79.91</v>
      </c>
      <c r="F24089">
        <v>448</v>
      </c>
      <c r="G24089">
        <v>90</v>
      </c>
      <c r="H24089">
        <v>3</v>
      </c>
      <c r="I24089">
        <v>1</v>
      </c>
      <c r="J24089">
        <v>1335</v>
      </c>
      <c r="K24089">
        <v>1</v>
      </c>
      <c r="L24089">
        <v>1</v>
      </c>
      <c r="M24089">
        <v>443</v>
      </c>
      <c r="N24089" t="s">
        <v>18</v>
      </c>
      <c r="O24089">
        <v>0</v>
      </c>
      <c r="P24089">
        <v>1799</v>
      </c>
    </row>
    <row r="24090" spans="1:16" x14ac:dyDescent="0.25">
      <c r="A24090" t="s">
        <v>35534</v>
      </c>
      <c r="B24090">
        <v>4482</v>
      </c>
      <c r="C24090" s="3" t="str">
        <f>HYPERLINK("http://www.uniprot.org/uniprot/K7LZQ2","tr|K7LZQ2|K7LZQ2_SOYBN")</f>
        <v>tr|K7LZQ2|K7LZQ2_SOYBN</v>
      </c>
      <c r="D24090" t="s">
        <v>28</v>
      </c>
      <c r="E24090">
        <v>80.41</v>
      </c>
      <c r="F24090">
        <v>1501</v>
      </c>
      <c r="G24090">
        <v>294</v>
      </c>
      <c r="H24090">
        <v>8</v>
      </c>
      <c r="I24090">
        <v>1</v>
      </c>
      <c r="J24090">
        <v>4479</v>
      </c>
      <c r="K24090">
        <v>1</v>
      </c>
      <c r="L24090">
        <v>1</v>
      </c>
      <c r="M24090">
        <v>1501</v>
      </c>
      <c r="N24090" t="s">
        <v>18</v>
      </c>
      <c r="O24090">
        <v>0</v>
      </c>
      <c r="P24090">
        <v>6165</v>
      </c>
    </row>
    <row r="24091" spans="1:16" x14ac:dyDescent="0.25">
      <c r="A24091" t="s">
        <v>35535</v>
      </c>
      <c r="B24091">
        <v>810</v>
      </c>
      <c r="C24091" s="3" t="str">
        <f>HYPERLINK("http://www.uniprot.org/uniprot/G7JC88","tr|G7JC88|G7JC88_MEDTR")</f>
        <v>tr|G7JC88|G7JC88_MEDTR</v>
      </c>
      <c r="D24091" t="s">
        <v>35536</v>
      </c>
      <c r="E24091">
        <v>86.55</v>
      </c>
      <c r="F24091">
        <v>290</v>
      </c>
      <c r="G24091">
        <v>39</v>
      </c>
      <c r="H24091">
        <v>22</v>
      </c>
      <c r="I24091">
        <v>4</v>
      </c>
      <c r="J24091">
        <v>807</v>
      </c>
      <c r="K24091">
        <v>1</v>
      </c>
      <c r="L24091">
        <v>20</v>
      </c>
      <c r="M24091">
        <v>309</v>
      </c>
      <c r="N24091" t="s">
        <v>18</v>
      </c>
      <c r="O24091" s="1">
        <v>4.2810900000000002E-155</v>
      </c>
      <c r="P24091">
        <v>1423</v>
      </c>
    </row>
    <row r="24092" spans="1:16" x14ac:dyDescent="0.25">
      <c r="A24092" t="s">
        <v>35537</v>
      </c>
      <c r="B24092">
        <v>792</v>
      </c>
      <c r="C24092" s="3" t="str">
        <f>HYPERLINK("http://www.uniprot.org/uniprot/I3SF41","tr|I3SF41|I3SF41_MEDTR")</f>
        <v>tr|I3SF41|I3SF41_MEDTR</v>
      </c>
      <c r="D24092" t="s">
        <v>22</v>
      </c>
      <c r="E24092">
        <v>61.27</v>
      </c>
      <c r="F24092">
        <v>266</v>
      </c>
      <c r="G24092">
        <v>103</v>
      </c>
      <c r="H24092">
        <v>5</v>
      </c>
      <c r="I24092">
        <v>1</v>
      </c>
      <c r="J24092">
        <v>783</v>
      </c>
      <c r="K24092">
        <v>1</v>
      </c>
      <c r="L24092">
        <v>1</v>
      </c>
      <c r="M24092">
        <v>253</v>
      </c>
      <c r="N24092" t="s">
        <v>18</v>
      </c>
      <c r="O24092" s="1">
        <v>2.0670000000000001E-82</v>
      </c>
      <c r="P24092">
        <v>796</v>
      </c>
    </row>
    <row r="24093" spans="1:16" x14ac:dyDescent="0.25">
      <c r="A24093" t="s">
        <v>35538</v>
      </c>
      <c r="B24093">
        <v>2943</v>
      </c>
      <c r="C24093" s="3" t="str">
        <f>HYPERLINK("http://www.uniprot.org/uniprot/G7I2F3","tr|G7I2F3|G7I2F3_MEDTR")</f>
        <v>tr|G7I2F3|G7I2F3_MEDTR</v>
      </c>
      <c r="D24093" t="s">
        <v>257</v>
      </c>
      <c r="E24093">
        <v>34.14</v>
      </c>
      <c r="F24093">
        <v>413</v>
      </c>
      <c r="G24093">
        <v>272</v>
      </c>
      <c r="H24093">
        <v>24</v>
      </c>
      <c r="I24093">
        <v>976</v>
      </c>
      <c r="J24093">
        <v>2142</v>
      </c>
      <c r="K24093">
        <v>1</v>
      </c>
      <c r="L24093">
        <v>43</v>
      </c>
      <c r="M24093">
        <v>402</v>
      </c>
      <c r="N24093" t="s">
        <v>18</v>
      </c>
      <c r="O24093" s="1">
        <v>1.0083700000000001E-49</v>
      </c>
      <c r="P24093">
        <v>521</v>
      </c>
    </row>
    <row r="24094" spans="1:16" x14ac:dyDescent="0.25">
      <c r="A24094" t="s">
        <v>35539</v>
      </c>
      <c r="B24094">
        <v>1902</v>
      </c>
      <c r="C24094" s="3" t="str">
        <f>HYPERLINK("http://www.uniprot.org/uniprot/K7L5B1","tr|K7L5B1|K7L5B1_SOYBN")</f>
        <v>tr|K7L5B1|K7L5B1_SOYBN</v>
      </c>
      <c r="D24094" t="s">
        <v>28</v>
      </c>
      <c r="E24094">
        <v>60.37</v>
      </c>
      <c r="F24094">
        <v>699</v>
      </c>
      <c r="G24094">
        <v>277</v>
      </c>
      <c r="H24094">
        <v>66</v>
      </c>
      <c r="I24094">
        <v>1</v>
      </c>
      <c r="J24094">
        <v>1899</v>
      </c>
      <c r="K24094">
        <v>1</v>
      </c>
      <c r="L24094">
        <v>26</v>
      </c>
      <c r="M24094">
        <v>699</v>
      </c>
      <c r="N24094" t="s">
        <v>18</v>
      </c>
      <c r="O24094">
        <v>0</v>
      </c>
      <c r="P24094">
        <v>1911</v>
      </c>
    </row>
    <row r="24095" spans="1:16" x14ac:dyDescent="0.25">
      <c r="A24095" t="s">
        <v>35540</v>
      </c>
      <c r="B24095">
        <v>1878</v>
      </c>
      <c r="C24095" s="3" t="str">
        <f>HYPERLINK("http://www.uniprot.org/uniprot/Q75PK5","tr|Q75PK5|Q75PK5_LOTJA")</f>
        <v>tr|Q75PK5|Q75PK5_LOTJA</v>
      </c>
      <c r="D24095" t="s">
        <v>35541</v>
      </c>
      <c r="E24095">
        <v>66.239999999999995</v>
      </c>
      <c r="F24095">
        <v>637</v>
      </c>
      <c r="G24095">
        <v>215</v>
      </c>
      <c r="H24095">
        <v>12</v>
      </c>
      <c r="I24095">
        <v>1</v>
      </c>
      <c r="J24095">
        <v>1875</v>
      </c>
      <c r="K24095">
        <v>1</v>
      </c>
      <c r="L24095">
        <v>1</v>
      </c>
      <c r="M24095">
        <v>627</v>
      </c>
      <c r="N24095" t="s">
        <v>18</v>
      </c>
      <c r="O24095">
        <v>0</v>
      </c>
      <c r="P24095">
        <v>1964</v>
      </c>
    </row>
    <row r="24096" spans="1:16" x14ac:dyDescent="0.25">
      <c r="A24096" t="s">
        <v>35542</v>
      </c>
      <c r="B24096">
        <v>993</v>
      </c>
      <c r="C24096" s="3" t="str">
        <f>HYPERLINK("http://www.uniprot.org/uniprot/I3S4Z9","tr|I3S4Z9|I3S4Z9_MEDTR")</f>
        <v>tr|I3S4Z9|I3S4Z9_MEDTR</v>
      </c>
      <c r="D24096" t="s">
        <v>22</v>
      </c>
      <c r="E24096">
        <v>88.48</v>
      </c>
      <c r="F24096">
        <v>330</v>
      </c>
      <c r="G24096">
        <v>38</v>
      </c>
      <c r="H24096">
        <v>0</v>
      </c>
      <c r="I24096">
        <v>1</v>
      </c>
      <c r="J24096">
        <v>990</v>
      </c>
      <c r="K24096">
        <v>1</v>
      </c>
      <c r="L24096">
        <v>1</v>
      </c>
      <c r="M24096">
        <v>330</v>
      </c>
      <c r="N24096" t="s">
        <v>18</v>
      </c>
      <c r="O24096" s="1">
        <v>1.1907099999999999E-166</v>
      </c>
      <c r="P24096">
        <v>1524</v>
      </c>
    </row>
    <row r="24097" spans="1:16" x14ac:dyDescent="0.25">
      <c r="A24097" t="s">
        <v>35543</v>
      </c>
      <c r="B24097">
        <v>609</v>
      </c>
      <c r="C24097" s="3" t="str">
        <f>HYPERLINK("http://www.uniprot.org/uniprot/G8A125","tr|G8A125|G8A125_MEDTR")</f>
        <v>tr|G8A125|G8A125_MEDTR</v>
      </c>
      <c r="D24097" t="s">
        <v>18256</v>
      </c>
      <c r="E24097">
        <v>90.47</v>
      </c>
      <c r="F24097">
        <v>126</v>
      </c>
      <c r="G24097">
        <v>12</v>
      </c>
      <c r="H24097">
        <v>0</v>
      </c>
      <c r="I24097">
        <v>208</v>
      </c>
      <c r="J24097">
        <v>585</v>
      </c>
      <c r="K24097">
        <v>1</v>
      </c>
      <c r="L24097">
        <v>308</v>
      </c>
      <c r="M24097">
        <v>433</v>
      </c>
      <c r="N24097" t="s">
        <v>18</v>
      </c>
      <c r="O24097" s="1">
        <v>1.9616299999999999E-58</v>
      </c>
      <c r="P24097">
        <v>587</v>
      </c>
    </row>
    <row r="24098" spans="1:16" x14ac:dyDescent="0.25">
      <c r="A24098" t="s">
        <v>35544</v>
      </c>
      <c r="B24098">
        <v>2829</v>
      </c>
      <c r="C24098" s="3" t="str">
        <f>HYPERLINK("http://www.uniprot.org/uniprot/I1MUG2","tr|I1MUG2|I1MUG2_SOYBN")</f>
        <v>tr|I1MUG2|I1MUG2_SOYBN</v>
      </c>
      <c r="D24098" t="s">
        <v>117</v>
      </c>
      <c r="E24098">
        <v>87.57</v>
      </c>
      <c r="F24098">
        <v>942</v>
      </c>
      <c r="G24098">
        <v>117</v>
      </c>
      <c r="H24098">
        <v>0</v>
      </c>
      <c r="I24098">
        <v>1</v>
      </c>
      <c r="J24098">
        <v>2826</v>
      </c>
      <c r="K24098">
        <v>1</v>
      </c>
      <c r="L24098">
        <v>1</v>
      </c>
      <c r="M24098">
        <v>942</v>
      </c>
      <c r="N24098" t="s">
        <v>18</v>
      </c>
      <c r="O24098">
        <v>0</v>
      </c>
      <c r="P24098">
        <v>4264</v>
      </c>
    </row>
    <row r="24099" spans="1:16" x14ac:dyDescent="0.25">
      <c r="A24099" t="s">
        <v>35545</v>
      </c>
      <c r="B24099">
        <v>1002</v>
      </c>
      <c r="C24099" s="3" t="str">
        <f>HYPERLINK("http://www.uniprot.org/uniprot/G7J740","tr|G7J740|G7J740_MEDTR")</f>
        <v>tr|G7J740|G7J740_MEDTR</v>
      </c>
      <c r="D24099" t="s">
        <v>35546</v>
      </c>
      <c r="E24099">
        <v>30.88</v>
      </c>
      <c r="F24099">
        <v>327</v>
      </c>
      <c r="G24099">
        <v>226</v>
      </c>
      <c r="H24099">
        <v>13</v>
      </c>
      <c r="I24099">
        <v>31</v>
      </c>
      <c r="J24099">
        <v>972</v>
      </c>
      <c r="K24099">
        <v>1</v>
      </c>
      <c r="L24099">
        <v>58</v>
      </c>
      <c r="M24099">
        <v>297</v>
      </c>
      <c r="N24099" t="s">
        <v>18</v>
      </c>
      <c r="O24099" s="1">
        <v>9.0412699999999997E-21</v>
      </c>
      <c r="P24099">
        <v>266</v>
      </c>
    </row>
    <row r="24100" spans="1:16" x14ac:dyDescent="0.25">
      <c r="A24100" t="s">
        <v>35547</v>
      </c>
      <c r="B24100">
        <v>381</v>
      </c>
      <c r="C24100" s="3" t="str">
        <f>HYPERLINK("http://www.uniprot.org/uniprot/I1JMW4","tr|I1JMW4|I1JMW4_SOYBN")</f>
        <v>tr|I1JMW4|I1JMW4_SOYBN</v>
      </c>
      <c r="D24100" t="s">
        <v>28</v>
      </c>
      <c r="E24100">
        <v>55.81</v>
      </c>
      <c r="F24100">
        <v>129</v>
      </c>
      <c r="G24100">
        <v>57</v>
      </c>
      <c r="H24100">
        <v>3</v>
      </c>
      <c r="I24100">
        <v>1</v>
      </c>
      <c r="J24100">
        <v>378</v>
      </c>
      <c r="K24100">
        <v>1</v>
      </c>
      <c r="L24100">
        <v>1</v>
      </c>
      <c r="M24100">
        <v>127</v>
      </c>
      <c r="N24100" t="s">
        <v>18</v>
      </c>
      <c r="O24100" s="1">
        <v>2.78359E-32</v>
      </c>
      <c r="P24100">
        <v>360</v>
      </c>
    </row>
    <row r="24101" spans="1:16" x14ac:dyDescent="0.25">
      <c r="A24101" t="s">
        <v>35548</v>
      </c>
      <c r="B24101">
        <v>984</v>
      </c>
      <c r="C24101" s="3" t="str">
        <f>HYPERLINK("http://www.uniprot.org/uniprot/G7JXE9","tr|G7JXE9|G7JXE9_MEDTR")</f>
        <v>tr|G7JXE9|G7JXE9_MEDTR</v>
      </c>
      <c r="D24101" t="s">
        <v>35549</v>
      </c>
      <c r="E24101">
        <v>86.09</v>
      </c>
      <c r="F24101">
        <v>302</v>
      </c>
      <c r="G24101">
        <v>42</v>
      </c>
      <c r="H24101">
        <v>0</v>
      </c>
      <c r="I24101">
        <v>73</v>
      </c>
      <c r="J24101">
        <v>978</v>
      </c>
      <c r="K24101">
        <v>1</v>
      </c>
      <c r="L24101">
        <v>25</v>
      </c>
      <c r="M24101">
        <v>326</v>
      </c>
      <c r="N24101" t="s">
        <v>18</v>
      </c>
      <c r="O24101" s="1">
        <v>6.0984400000000002E-155</v>
      </c>
      <c r="P24101">
        <v>1423</v>
      </c>
    </row>
    <row r="24102" spans="1:16" x14ac:dyDescent="0.25">
      <c r="A24102" t="s">
        <v>35550</v>
      </c>
      <c r="B24102">
        <v>1536</v>
      </c>
      <c r="C24102" s="3" t="str">
        <f>HYPERLINK("http://www.uniprot.org/uniprot/G7JYS9","tr|G7JYS9|G7JYS9_MEDTR")</f>
        <v>tr|G7JYS9|G7JYS9_MEDTR</v>
      </c>
      <c r="D24102" t="s">
        <v>35551</v>
      </c>
      <c r="E24102">
        <v>80.38</v>
      </c>
      <c r="F24102">
        <v>576</v>
      </c>
      <c r="G24102">
        <v>113</v>
      </c>
      <c r="H24102">
        <v>65</v>
      </c>
      <c r="I24102">
        <v>1</v>
      </c>
      <c r="J24102">
        <v>1533</v>
      </c>
      <c r="K24102">
        <v>1</v>
      </c>
      <c r="L24102">
        <v>1</v>
      </c>
      <c r="M24102">
        <v>574</v>
      </c>
      <c r="N24102" t="s">
        <v>18</v>
      </c>
      <c r="O24102">
        <v>0</v>
      </c>
      <c r="P24102">
        <v>2292</v>
      </c>
    </row>
    <row r="24103" spans="1:16" x14ac:dyDescent="0.25">
      <c r="A24103" t="s">
        <v>35552</v>
      </c>
      <c r="B24103">
        <v>630</v>
      </c>
      <c r="C24103" s="3" t="str">
        <f>HYPERLINK("http://www.uniprot.org/uniprot/O65027","tr|O65027|O65027_SOYBN")</f>
        <v>tr|O65027|O65027_SOYBN</v>
      </c>
      <c r="D24103" t="s">
        <v>8963</v>
      </c>
      <c r="E24103">
        <v>89.33</v>
      </c>
      <c r="F24103">
        <v>75</v>
      </c>
      <c r="G24103">
        <v>8</v>
      </c>
      <c r="H24103">
        <v>0</v>
      </c>
      <c r="I24103">
        <v>79</v>
      </c>
      <c r="J24103">
        <v>303</v>
      </c>
      <c r="K24103">
        <v>1</v>
      </c>
      <c r="L24103">
        <v>608</v>
      </c>
      <c r="M24103">
        <v>682</v>
      </c>
      <c r="N24103" t="s">
        <v>18</v>
      </c>
      <c r="O24103" s="1">
        <v>4.0466000000000002E-33</v>
      </c>
      <c r="P24103">
        <v>369</v>
      </c>
    </row>
    <row r="24104" spans="1:16" x14ac:dyDescent="0.25">
      <c r="A24104" t="s">
        <v>35553</v>
      </c>
      <c r="B24104">
        <v>387</v>
      </c>
      <c r="C24104" s="3" t="str">
        <f>HYPERLINK("http://www.uniprot.org/uniprot/C6SVX1","tr|C6SVX1|C6SVX1_SOYBN")</f>
        <v>tr|C6SVX1|C6SVX1_SOYBN</v>
      </c>
      <c r="D24104" t="s">
        <v>210</v>
      </c>
      <c r="E24104">
        <v>88.28</v>
      </c>
      <c r="F24104">
        <v>128</v>
      </c>
      <c r="G24104">
        <v>15</v>
      </c>
      <c r="H24104">
        <v>0</v>
      </c>
      <c r="I24104">
        <v>1</v>
      </c>
      <c r="J24104">
        <v>384</v>
      </c>
      <c r="K24104">
        <v>1</v>
      </c>
      <c r="L24104">
        <v>1</v>
      </c>
      <c r="M24104">
        <v>128</v>
      </c>
      <c r="N24104" t="s">
        <v>18</v>
      </c>
      <c r="O24104" s="1">
        <v>4.2270099999999998E-57</v>
      </c>
      <c r="P24104">
        <v>574</v>
      </c>
    </row>
    <row r="24105" spans="1:16" x14ac:dyDescent="0.25">
      <c r="A24105" t="s">
        <v>35554</v>
      </c>
      <c r="B24105">
        <v>1413</v>
      </c>
      <c r="C24105" s="3" t="str">
        <f>HYPERLINK("http://www.uniprot.org/uniprot/A2Q2T1","tr|A2Q2T1|A2Q2T1_MEDTR")</f>
        <v>tr|A2Q2T1|A2Q2T1_MEDTR</v>
      </c>
      <c r="D24105" t="s">
        <v>337</v>
      </c>
      <c r="E24105">
        <v>79.41</v>
      </c>
      <c r="F24105">
        <v>340</v>
      </c>
      <c r="G24105">
        <v>70</v>
      </c>
      <c r="H24105">
        <v>18</v>
      </c>
      <c r="I24105">
        <v>409</v>
      </c>
      <c r="J24105">
        <v>1374</v>
      </c>
      <c r="K24105">
        <v>1</v>
      </c>
      <c r="L24105">
        <v>138</v>
      </c>
      <c r="M24105">
        <v>477</v>
      </c>
      <c r="N24105" t="s">
        <v>18</v>
      </c>
      <c r="O24105" s="1">
        <v>7.7743000000000003E-150</v>
      </c>
      <c r="P24105">
        <v>1381</v>
      </c>
    </row>
    <row r="24106" spans="1:16" x14ac:dyDescent="0.25">
      <c r="A24106" t="s">
        <v>35555</v>
      </c>
      <c r="B24106">
        <v>705</v>
      </c>
      <c r="C24106" s="3" t="str">
        <f>HYPERLINK("http://www.uniprot.org/uniprot/G7K7B9","tr|G7K7B9|G7K7B9_MEDTR")</f>
        <v>tr|G7K7B9|G7K7B9_MEDTR</v>
      </c>
      <c r="D24106" t="s">
        <v>22451</v>
      </c>
      <c r="E24106">
        <v>79.08</v>
      </c>
      <c r="F24106">
        <v>196</v>
      </c>
      <c r="G24106">
        <v>41</v>
      </c>
      <c r="H24106">
        <v>3</v>
      </c>
      <c r="I24106">
        <v>43</v>
      </c>
      <c r="J24106">
        <v>621</v>
      </c>
      <c r="K24106">
        <v>1</v>
      </c>
      <c r="L24106">
        <v>15</v>
      </c>
      <c r="M24106">
        <v>210</v>
      </c>
      <c r="N24106" t="s">
        <v>18</v>
      </c>
      <c r="O24106" s="1">
        <v>1.28684E-79</v>
      </c>
      <c r="P24106">
        <v>771</v>
      </c>
    </row>
    <row r="24107" spans="1:16" x14ac:dyDescent="0.25">
      <c r="A24107" t="s">
        <v>35556</v>
      </c>
      <c r="B24107">
        <v>1257</v>
      </c>
      <c r="C24107" s="3" t="str">
        <f>HYPERLINK("http://www.uniprot.org/uniprot/I1MD46","tr|I1MD46|I1MD46_SOYBN")</f>
        <v>tr|I1MD46|I1MD46_SOYBN</v>
      </c>
      <c r="D24107" t="s">
        <v>28</v>
      </c>
      <c r="E24107">
        <v>72.790000000000006</v>
      </c>
      <c r="F24107">
        <v>397</v>
      </c>
      <c r="G24107">
        <v>108</v>
      </c>
      <c r="H24107">
        <v>11</v>
      </c>
      <c r="I24107">
        <v>1</v>
      </c>
      <c r="J24107">
        <v>1158</v>
      </c>
      <c r="K24107">
        <v>1</v>
      </c>
      <c r="L24107">
        <v>1</v>
      </c>
      <c r="M24107">
        <v>393</v>
      </c>
      <c r="N24107" t="s">
        <v>18</v>
      </c>
      <c r="O24107" s="1">
        <v>1.4628300000000001E-157</v>
      </c>
      <c r="P24107">
        <v>1447</v>
      </c>
    </row>
    <row r="24108" spans="1:16" x14ac:dyDescent="0.25">
      <c r="A24108" t="s">
        <v>35557</v>
      </c>
      <c r="B24108">
        <v>243</v>
      </c>
      <c r="C24108" s="3" t="str">
        <f>HYPERLINK("http://www.uniprot.org/uniprot/Q949K8","tr|Q949K8|Q949K8_CICAR")</f>
        <v>tr|Q949K8|Q949K8_CICAR</v>
      </c>
      <c r="D24108" t="s">
        <v>55</v>
      </c>
      <c r="E24108">
        <v>77.5</v>
      </c>
      <c r="F24108">
        <v>80</v>
      </c>
      <c r="G24108">
        <v>18</v>
      </c>
      <c r="H24108">
        <v>0</v>
      </c>
      <c r="I24108">
        <v>1</v>
      </c>
      <c r="J24108">
        <v>240</v>
      </c>
      <c r="K24108">
        <v>1</v>
      </c>
      <c r="L24108">
        <v>18</v>
      </c>
      <c r="M24108">
        <v>97</v>
      </c>
      <c r="N24108" t="s">
        <v>18</v>
      </c>
      <c r="O24108" s="1">
        <v>2.72963E-27</v>
      </c>
      <c r="P24108">
        <v>317</v>
      </c>
    </row>
    <row r="24109" spans="1:16" x14ac:dyDescent="0.25">
      <c r="A24109" t="s">
        <v>35558</v>
      </c>
      <c r="B24109">
        <v>2004</v>
      </c>
      <c r="C24109" s="3" t="str">
        <f>HYPERLINK("http://www.uniprot.org/uniprot/G7I2H0","tr|G7I2H0|G7I2H0_MEDTR")</f>
        <v>tr|G7I2H0|G7I2H0_MEDTR</v>
      </c>
      <c r="D24109" t="s">
        <v>144</v>
      </c>
      <c r="E24109">
        <v>33.72</v>
      </c>
      <c r="F24109">
        <v>338</v>
      </c>
      <c r="G24109">
        <v>224</v>
      </c>
      <c r="H24109">
        <v>2</v>
      </c>
      <c r="I24109">
        <v>964</v>
      </c>
      <c r="J24109">
        <v>1971</v>
      </c>
      <c r="K24109">
        <v>1</v>
      </c>
      <c r="L24109">
        <v>27</v>
      </c>
      <c r="M24109">
        <v>313</v>
      </c>
      <c r="N24109" t="s">
        <v>18</v>
      </c>
      <c r="O24109" s="1">
        <v>2.5269200000000001E-38</v>
      </c>
      <c r="P24109">
        <v>421</v>
      </c>
    </row>
    <row r="24110" spans="1:16" x14ac:dyDescent="0.25">
      <c r="A24110" t="s">
        <v>35559</v>
      </c>
      <c r="B24110">
        <v>1455</v>
      </c>
      <c r="C24110" s="3" t="str">
        <f>HYPERLINK("http://www.uniprot.org/uniprot/Q8W557","tr|Q8W557|Q8W557_9FABA")</f>
        <v>tr|Q8W557|Q8W557_9FABA</v>
      </c>
      <c r="D24110" t="s">
        <v>35560</v>
      </c>
      <c r="E24110">
        <v>90.23</v>
      </c>
      <c r="F24110">
        <v>461</v>
      </c>
      <c r="G24110">
        <v>45</v>
      </c>
      <c r="H24110">
        <v>2</v>
      </c>
      <c r="I24110">
        <v>4</v>
      </c>
      <c r="J24110">
        <v>1380</v>
      </c>
      <c r="K24110">
        <v>1</v>
      </c>
      <c r="L24110">
        <v>3</v>
      </c>
      <c r="M24110">
        <v>463</v>
      </c>
      <c r="N24110" t="s">
        <v>18</v>
      </c>
      <c r="O24110">
        <v>0</v>
      </c>
      <c r="P24110">
        <v>2105</v>
      </c>
    </row>
    <row r="24111" spans="1:16" x14ac:dyDescent="0.25">
      <c r="A24111" t="s">
        <v>35561</v>
      </c>
      <c r="B24111">
        <v>1851</v>
      </c>
      <c r="C24111" s="3" t="str">
        <f>HYPERLINK("http://www.uniprot.org/uniprot/I1MHP5","tr|I1MHP5|I1MHP5_SOYBN")</f>
        <v>tr|I1MHP5|I1MHP5_SOYBN</v>
      </c>
      <c r="D24111" t="s">
        <v>28</v>
      </c>
      <c r="E24111">
        <v>27.85</v>
      </c>
      <c r="F24111">
        <v>420</v>
      </c>
      <c r="G24111">
        <v>303</v>
      </c>
      <c r="H24111">
        <v>42</v>
      </c>
      <c r="I24111">
        <v>151</v>
      </c>
      <c r="J24111">
        <v>1284</v>
      </c>
      <c r="K24111">
        <v>1</v>
      </c>
      <c r="L24111">
        <v>1057</v>
      </c>
      <c r="M24111">
        <v>1470</v>
      </c>
      <c r="N24111" t="s">
        <v>18</v>
      </c>
      <c r="O24111" s="1">
        <v>2.30072E-30</v>
      </c>
      <c r="P24111">
        <v>352</v>
      </c>
    </row>
    <row r="24112" spans="1:16" x14ac:dyDescent="0.25">
      <c r="A24112" t="s">
        <v>35562</v>
      </c>
      <c r="B24112">
        <v>570</v>
      </c>
      <c r="C24112" s="3" t="str">
        <f>HYPERLINK("http://www.uniprot.org/uniprot/Q2HTB6","tr|Q2HTB6|Q2HTB6_MEDTR")</f>
        <v>tr|Q2HTB6|Q2HTB6_MEDTR</v>
      </c>
      <c r="D24112" t="s">
        <v>6404</v>
      </c>
      <c r="E24112">
        <v>56.47</v>
      </c>
      <c r="F24112">
        <v>170</v>
      </c>
      <c r="G24112">
        <v>74</v>
      </c>
      <c r="H24112">
        <v>0</v>
      </c>
      <c r="I24112">
        <v>52</v>
      </c>
      <c r="J24112">
        <v>561</v>
      </c>
      <c r="K24112">
        <v>1</v>
      </c>
      <c r="L24112">
        <v>15</v>
      </c>
      <c r="M24112">
        <v>177</v>
      </c>
      <c r="N24112" t="s">
        <v>18</v>
      </c>
      <c r="O24112" s="1">
        <v>1.9752200000000002E-40</v>
      </c>
      <c r="P24112">
        <v>431</v>
      </c>
    </row>
    <row r="24113" spans="1:16" x14ac:dyDescent="0.25">
      <c r="A24113" t="s">
        <v>35563</v>
      </c>
      <c r="B24113">
        <v>765</v>
      </c>
      <c r="C24113" s="3" t="str">
        <f>HYPERLINK("http://www.uniprot.org/uniprot/I1LF64","tr|I1LF64|I1LF64_SOYBN")</f>
        <v>tr|I1LF64|I1LF64_SOYBN</v>
      </c>
      <c r="D24113" t="s">
        <v>71</v>
      </c>
      <c r="E24113">
        <v>85.82</v>
      </c>
      <c r="F24113">
        <v>254</v>
      </c>
      <c r="G24113">
        <v>36</v>
      </c>
      <c r="H24113">
        <v>0</v>
      </c>
      <c r="I24113">
        <v>1</v>
      </c>
      <c r="J24113">
        <v>762</v>
      </c>
      <c r="K24113">
        <v>1</v>
      </c>
      <c r="L24113">
        <v>205</v>
      </c>
      <c r="M24113">
        <v>457</v>
      </c>
      <c r="N24113" t="s">
        <v>18</v>
      </c>
      <c r="O24113" s="1">
        <v>7.7909100000000007E-124</v>
      </c>
      <c r="P24113">
        <v>1153</v>
      </c>
    </row>
    <row r="24114" spans="1:16" x14ac:dyDescent="0.25">
      <c r="A24114" t="s">
        <v>35564</v>
      </c>
      <c r="B24114">
        <v>924</v>
      </c>
      <c r="C24114" s="3" t="str">
        <f>HYPERLINK("http://www.uniprot.org/uniprot/G8DCY4","tr|G8DCY4|G8DCY4_PHAVU")</f>
        <v>tr|G8DCY4|G8DCY4_PHAVU</v>
      </c>
      <c r="D24114" t="s">
        <v>1086</v>
      </c>
      <c r="E24114">
        <v>75.81</v>
      </c>
      <c r="F24114">
        <v>306</v>
      </c>
      <c r="G24114">
        <v>74</v>
      </c>
      <c r="H24114">
        <v>0</v>
      </c>
      <c r="I24114">
        <v>1</v>
      </c>
      <c r="J24114">
        <v>918</v>
      </c>
      <c r="K24114">
        <v>1</v>
      </c>
      <c r="L24114">
        <v>453</v>
      </c>
      <c r="M24114">
        <v>709</v>
      </c>
      <c r="N24114" t="s">
        <v>18</v>
      </c>
      <c r="O24114" s="1">
        <v>4.7918399999999998E-127</v>
      </c>
      <c r="P24114">
        <v>1182</v>
      </c>
    </row>
    <row r="24115" spans="1:16" x14ac:dyDescent="0.25">
      <c r="A24115" t="s">
        <v>35565</v>
      </c>
      <c r="B24115">
        <v>3747</v>
      </c>
      <c r="C24115" s="3" t="str">
        <f>HYPERLINK("http://www.uniprot.org/uniprot/I1L8X7","tr|I1L8X7|I1L8X7_SOYBN")</f>
        <v>tr|I1L8X7|I1L8X7_SOYBN</v>
      </c>
      <c r="D24115" t="s">
        <v>99</v>
      </c>
      <c r="E24115">
        <v>83.97</v>
      </c>
      <c r="F24115">
        <v>1248</v>
      </c>
      <c r="G24115">
        <v>200</v>
      </c>
      <c r="H24115">
        <v>0</v>
      </c>
      <c r="I24115">
        <v>1</v>
      </c>
      <c r="J24115">
        <v>3744</v>
      </c>
      <c r="K24115">
        <v>1</v>
      </c>
      <c r="L24115">
        <v>98</v>
      </c>
      <c r="M24115">
        <v>1343</v>
      </c>
      <c r="N24115" t="s">
        <v>18</v>
      </c>
      <c r="O24115">
        <v>0</v>
      </c>
      <c r="P24115">
        <v>5198</v>
      </c>
    </row>
    <row r="24116" spans="1:16" x14ac:dyDescent="0.25">
      <c r="A24116" t="s">
        <v>35566</v>
      </c>
      <c r="B24116">
        <v>969</v>
      </c>
      <c r="C24116" s="3" t="str">
        <f>HYPERLINK("http://www.uniprot.org/uniprot/F6HC03","tr|F6HC03|F6HC03_VITVI")</f>
        <v>tr|F6HC03|F6HC03_VITVI</v>
      </c>
      <c r="D24116" t="s">
        <v>35567</v>
      </c>
      <c r="E24116">
        <v>82.91</v>
      </c>
      <c r="F24116">
        <v>322</v>
      </c>
      <c r="G24116">
        <v>55</v>
      </c>
      <c r="H24116">
        <v>0</v>
      </c>
      <c r="I24116">
        <v>1</v>
      </c>
      <c r="J24116">
        <v>966</v>
      </c>
      <c r="K24116">
        <v>1</v>
      </c>
      <c r="L24116">
        <v>1</v>
      </c>
      <c r="M24116">
        <v>320</v>
      </c>
      <c r="N24116" t="s">
        <v>18</v>
      </c>
      <c r="O24116" s="1">
        <v>3.7327300000000002E-141</v>
      </c>
      <c r="P24116">
        <v>1304</v>
      </c>
    </row>
    <row r="24117" spans="1:16" x14ac:dyDescent="0.25">
      <c r="A24117" t="s">
        <v>35568</v>
      </c>
      <c r="B24117">
        <v>282</v>
      </c>
      <c r="C24117" s="3" t="str">
        <f>HYPERLINK("http://www.uniprot.org/uniprot/I3SF41","tr|I3SF41|I3SF41_MEDTR")</f>
        <v>tr|I3SF41|I3SF41_MEDTR</v>
      </c>
      <c r="D24117" t="s">
        <v>22</v>
      </c>
      <c r="E24117">
        <v>72.61</v>
      </c>
      <c r="F24117">
        <v>84</v>
      </c>
      <c r="G24117">
        <v>23</v>
      </c>
      <c r="H24117">
        <v>0</v>
      </c>
      <c r="I24117">
        <v>1</v>
      </c>
      <c r="J24117">
        <v>252</v>
      </c>
      <c r="K24117">
        <v>1</v>
      </c>
      <c r="L24117">
        <v>109</v>
      </c>
      <c r="M24117">
        <v>191</v>
      </c>
      <c r="N24117" t="s">
        <v>18</v>
      </c>
      <c r="O24117" s="1">
        <v>2.97856E-26</v>
      </c>
      <c r="P24117">
        <v>308</v>
      </c>
    </row>
    <row r="24118" spans="1:16" x14ac:dyDescent="0.25">
      <c r="A24118" t="s">
        <v>35569</v>
      </c>
      <c r="B24118">
        <v>1014</v>
      </c>
      <c r="C24118" s="3" t="str">
        <f>HYPERLINK("http://www.uniprot.org/uniprot/G7I2F3","tr|G7I2F3|G7I2F3_MEDTR")</f>
        <v>tr|G7I2F3|G7I2F3_MEDTR</v>
      </c>
      <c r="D24118" t="s">
        <v>257</v>
      </c>
      <c r="E24118">
        <v>34.590000000000003</v>
      </c>
      <c r="F24118">
        <v>318</v>
      </c>
      <c r="G24118">
        <v>208</v>
      </c>
      <c r="H24118">
        <v>4</v>
      </c>
      <c r="I24118">
        <v>7</v>
      </c>
      <c r="J24118">
        <v>948</v>
      </c>
      <c r="K24118">
        <v>1</v>
      </c>
      <c r="L24118">
        <v>133</v>
      </c>
      <c r="M24118">
        <v>379</v>
      </c>
      <c r="N24118" t="s">
        <v>18</v>
      </c>
      <c r="O24118" s="1">
        <v>1.24219E-33</v>
      </c>
      <c r="P24118">
        <v>377</v>
      </c>
    </row>
    <row r="24119" spans="1:16" x14ac:dyDescent="0.25">
      <c r="A24119" t="s">
        <v>35570</v>
      </c>
      <c r="B24119">
        <v>738</v>
      </c>
      <c r="C24119" s="3" t="str">
        <f>HYPERLINK("http://www.uniprot.org/uniprot/B7FK55","tr|B7FK55|B7FK55_MEDTR")</f>
        <v>tr|B7FK55|B7FK55_MEDTR</v>
      </c>
      <c r="D24119" t="s">
        <v>35571</v>
      </c>
      <c r="E24119">
        <v>91.8</v>
      </c>
      <c r="F24119">
        <v>244</v>
      </c>
      <c r="G24119">
        <v>20</v>
      </c>
      <c r="H24119">
        <v>0</v>
      </c>
      <c r="I24119">
        <v>1</v>
      </c>
      <c r="J24119">
        <v>732</v>
      </c>
      <c r="K24119">
        <v>1</v>
      </c>
      <c r="L24119">
        <v>25</v>
      </c>
      <c r="M24119">
        <v>268</v>
      </c>
      <c r="N24119" t="s">
        <v>18</v>
      </c>
      <c r="O24119" s="1">
        <v>1.82342E-127</v>
      </c>
      <c r="P24119">
        <v>1184</v>
      </c>
    </row>
    <row r="24120" spans="1:16" x14ac:dyDescent="0.25">
      <c r="A24120" t="s">
        <v>35572</v>
      </c>
      <c r="B24120">
        <v>630</v>
      </c>
      <c r="C24120" s="3" t="str">
        <f>HYPERLINK("http://www.uniprot.org/uniprot/G7LE30","tr|G7LE30|G7LE30_MEDTR")</f>
        <v>tr|G7LE30|G7LE30_MEDTR</v>
      </c>
      <c r="D24120" t="s">
        <v>35573</v>
      </c>
      <c r="E24120">
        <v>93.3</v>
      </c>
      <c r="F24120">
        <v>209</v>
      </c>
      <c r="G24120">
        <v>14</v>
      </c>
      <c r="H24120">
        <v>0</v>
      </c>
      <c r="I24120">
        <v>1</v>
      </c>
      <c r="J24120">
        <v>627</v>
      </c>
      <c r="K24120">
        <v>1</v>
      </c>
      <c r="L24120">
        <v>1</v>
      </c>
      <c r="M24120">
        <v>208</v>
      </c>
      <c r="N24120" t="s">
        <v>18</v>
      </c>
      <c r="O24120" s="1">
        <v>1.4552499999999999E-107</v>
      </c>
      <c r="P24120">
        <v>1011</v>
      </c>
    </row>
    <row r="24121" spans="1:16" x14ac:dyDescent="0.25">
      <c r="A24121" t="s">
        <v>35574</v>
      </c>
      <c r="B24121">
        <v>495</v>
      </c>
      <c r="C24121" s="3" t="str">
        <f>HYPERLINK("http://www.uniprot.org/uniprot/I1L5U2","tr|I1L5U2|I1L5U2_SOYBN")</f>
        <v>tr|I1L5U2|I1L5U2_SOYBN</v>
      </c>
      <c r="D24121" t="s">
        <v>28</v>
      </c>
      <c r="E24121">
        <v>53.5</v>
      </c>
      <c r="F24121">
        <v>114</v>
      </c>
      <c r="G24121">
        <v>53</v>
      </c>
      <c r="H24121">
        <v>0</v>
      </c>
      <c r="I24121">
        <v>139</v>
      </c>
      <c r="J24121">
        <v>480</v>
      </c>
      <c r="K24121">
        <v>1</v>
      </c>
      <c r="L24121">
        <v>45</v>
      </c>
      <c r="M24121">
        <v>156</v>
      </c>
      <c r="N24121" t="s">
        <v>18</v>
      </c>
      <c r="O24121" s="1">
        <v>2.53812E-25</v>
      </c>
      <c r="P24121">
        <v>300</v>
      </c>
    </row>
    <row r="24122" spans="1:16" x14ac:dyDescent="0.25">
      <c r="A24122" t="s">
        <v>35575</v>
      </c>
      <c r="B24122">
        <v>225</v>
      </c>
      <c r="C24122" s="3" t="str">
        <f>HYPERLINK("http://www.uniprot.org/uniprot/B2J9L1","tr|B2J9L1|B2J9L1_NOSP7")</f>
        <v>tr|B2J9L1|B2J9L1_NOSP7</v>
      </c>
      <c r="D24122" t="s">
        <v>35576</v>
      </c>
      <c r="E24122">
        <v>49.29</v>
      </c>
      <c r="F24122">
        <v>71</v>
      </c>
      <c r="G24122">
        <v>36</v>
      </c>
      <c r="H24122">
        <v>0</v>
      </c>
      <c r="I24122">
        <v>3</v>
      </c>
      <c r="J24122">
        <v>215</v>
      </c>
      <c r="K24122">
        <v>-2</v>
      </c>
      <c r="L24122">
        <v>175</v>
      </c>
      <c r="M24122">
        <v>245</v>
      </c>
      <c r="N24122" t="s">
        <v>18</v>
      </c>
      <c r="O24122" s="1">
        <v>9.9528099999999995E-14</v>
      </c>
      <c r="P24122">
        <v>200</v>
      </c>
    </row>
    <row r="24123" spans="1:16" x14ac:dyDescent="0.25">
      <c r="A24123" t="s">
        <v>35577</v>
      </c>
      <c r="B24123">
        <v>1260</v>
      </c>
      <c r="C24123" s="3" t="str">
        <f>HYPERLINK("http://www.uniprot.org/uniprot/Q2PEZ5","tr|Q2PEZ5|Q2PEZ5_TRIPR")</f>
        <v>tr|Q2PEZ5|Q2PEZ5_TRIPR</v>
      </c>
      <c r="D24123" t="s">
        <v>3302</v>
      </c>
      <c r="E24123">
        <v>89.28</v>
      </c>
      <c r="F24123">
        <v>420</v>
      </c>
      <c r="G24123">
        <v>45</v>
      </c>
      <c r="H24123">
        <v>1</v>
      </c>
      <c r="I24123">
        <v>1</v>
      </c>
      <c r="J24123">
        <v>1257</v>
      </c>
      <c r="K24123">
        <v>1</v>
      </c>
      <c r="L24123">
        <v>47</v>
      </c>
      <c r="M24123">
        <v>466</v>
      </c>
      <c r="N24123" t="s">
        <v>18</v>
      </c>
      <c r="O24123">
        <v>0</v>
      </c>
      <c r="P24123">
        <v>1996</v>
      </c>
    </row>
    <row r="24124" spans="1:16" x14ac:dyDescent="0.25">
      <c r="A24124" t="s">
        <v>35578</v>
      </c>
      <c r="B24124">
        <v>1275</v>
      </c>
      <c r="C24124" s="3" t="str">
        <f>HYPERLINK("http://www.uniprot.org/uniprot/A2Q3G1","tr|A2Q3G1|A2Q3G1_MEDTR")</f>
        <v>tr|A2Q3G1|A2Q3G1_MEDTR</v>
      </c>
      <c r="D24124" t="s">
        <v>29564</v>
      </c>
      <c r="E24124">
        <v>80.31</v>
      </c>
      <c r="F24124">
        <v>376</v>
      </c>
      <c r="G24124">
        <v>74</v>
      </c>
      <c r="H24124">
        <v>1</v>
      </c>
      <c r="I24124">
        <v>145</v>
      </c>
      <c r="J24124">
        <v>1269</v>
      </c>
      <c r="K24124">
        <v>1</v>
      </c>
      <c r="L24124">
        <v>211</v>
      </c>
      <c r="M24124">
        <v>584</v>
      </c>
      <c r="N24124" t="s">
        <v>18</v>
      </c>
      <c r="O24124" s="1">
        <v>3.5506299999999997E-167</v>
      </c>
      <c r="P24124">
        <v>1530</v>
      </c>
    </row>
    <row r="24125" spans="1:16" x14ac:dyDescent="0.25">
      <c r="A24125" t="s">
        <v>35579</v>
      </c>
      <c r="B24125">
        <v>1065</v>
      </c>
      <c r="C24125" s="3" t="str">
        <f>HYPERLINK("http://www.uniprot.org/uniprot/G7LBJ3","tr|G7LBJ3|G7LBJ3_MEDTR")</f>
        <v>tr|G7LBJ3|G7LBJ3_MEDTR</v>
      </c>
      <c r="D24125" t="s">
        <v>35580</v>
      </c>
      <c r="E24125">
        <v>78.3</v>
      </c>
      <c r="F24125">
        <v>318</v>
      </c>
      <c r="G24125">
        <v>69</v>
      </c>
      <c r="H24125">
        <v>3</v>
      </c>
      <c r="I24125">
        <v>73</v>
      </c>
      <c r="J24125">
        <v>1017</v>
      </c>
      <c r="K24125">
        <v>1</v>
      </c>
      <c r="L24125">
        <v>27</v>
      </c>
      <c r="M24125">
        <v>335</v>
      </c>
      <c r="N24125" t="s">
        <v>18</v>
      </c>
      <c r="O24125" s="1">
        <v>7.69174E-138</v>
      </c>
      <c r="P24125">
        <v>1276</v>
      </c>
    </row>
    <row r="24126" spans="1:16" x14ac:dyDescent="0.25">
      <c r="A24126" t="s">
        <v>35581</v>
      </c>
      <c r="B24126">
        <v>888</v>
      </c>
      <c r="C24126" s="3" t="str">
        <f>HYPERLINK("http://www.uniprot.org/uniprot/I3S420","tr|I3S420|I3S420_MEDTR")</f>
        <v>tr|I3S420|I3S420_MEDTR</v>
      </c>
      <c r="D24126" t="s">
        <v>22</v>
      </c>
      <c r="E24126">
        <v>76.83</v>
      </c>
      <c r="F24126">
        <v>259</v>
      </c>
      <c r="G24126">
        <v>60</v>
      </c>
      <c r="H24126">
        <v>0</v>
      </c>
      <c r="I24126">
        <v>109</v>
      </c>
      <c r="J24126">
        <v>885</v>
      </c>
      <c r="K24126">
        <v>1</v>
      </c>
      <c r="L24126">
        <v>13</v>
      </c>
      <c r="M24126">
        <v>268</v>
      </c>
      <c r="N24126" t="s">
        <v>18</v>
      </c>
      <c r="O24126" s="1">
        <v>2.5638499999999998E-106</v>
      </c>
      <c r="P24126">
        <v>1003</v>
      </c>
    </row>
    <row r="24127" spans="1:16" x14ac:dyDescent="0.25">
      <c r="A24127" t="s">
        <v>35582</v>
      </c>
      <c r="B24127">
        <v>537</v>
      </c>
      <c r="C24127" s="3" t="str">
        <f>HYPERLINK("http://www.uniprot.org/uniprot/B7FGV4","tr|B7FGV4|B7FGV4_MEDTR")</f>
        <v>tr|B7FGV4|B7FGV4_MEDTR</v>
      </c>
      <c r="D24127" t="s">
        <v>35583</v>
      </c>
      <c r="E24127">
        <v>82.16</v>
      </c>
      <c r="F24127">
        <v>185</v>
      </c>
      <c r="G24127">
        <v>33</v>
      </c>
      <c r="H24127">
        <v>7</v>
      </c>
      <c r="I24127">
        <v>1</v>
      </c>
      <c r="J24127">
        <v>534</v>
      </c>
      <c r="K24127">
        <v>1</v>
      </c>
      <c r="L24127">
        <v>1</v>
      </c>
      <c r="M24127">
        <v>185</v>
      </c>
      <c r="N24127" t="s">
        <v>18</v>
      </c>
      <c r="O24127" s="1">
        <v>6.6919400000000005E-79</v>
      </c>
      <c r="P24127">
        <v>762</v>
      </c>
    </row>
    <row r="24128" spans="1:16" x14ac:dyDescent="0.25">
      <c r="A24128" t="s">
        <v>35584</v>
      </c>
      <c r="B24128">
        <v>462</v>
      </c>
      <c r="C24128" s="3" t="str">
        <f>HYPERLINK("http://www.uniprot.org/uniprot/I1N0K7","tr|I1N0K7|I1N0K7_SOYBN")</f>
        <v>tr|I1N0K7|I1N0K7_SOYBN</v>
      </c>
      <c r="D24128" t="s">
        <v>28</v>
      </c>
      <c r="E24128">
        <v>65.8</v>
      </c>
      <c r="F24128">
        <v>155</v>
      </c>
      <c r="G24128">
        <v>53</v>
      </c>
      <c r="H24128">
        <v>2</v>
      </c>
      <c r="I24128">
        <v>1</v>
      </c>
      <c r="J24128">
        <v>459</v>
      </c>
      <c r="K24128">
        <v>1</v>
      </c>
      <c r="L24128">
        <v>1</v>
      </c>
      <c r="M24128">
        <v>154</v>
      </c>
      <c r="N24128" t="s">
        <v>18</v>
      </c>
      <c r="O24128" s="1">
        <v>6.3793900000000002E-53</v>
      </c>
      <c r="P24128">
        <v>538</v>
      </c>
    </row>
    <row r="24129" spans="1:16" x14ac:dyDescent="0.25">
      <c r="A24129" t="s">
        <v>35585</v>
      </c>
      <c r="B24129">
        <v>855</v>
      </c>
      <c r="C24129" s="3" t="str">
        <f>HYPERLINK("http://www.uniprot.org/uniprot/K7MNX2","tr|K7MNX2|K7MNX2_SOYBN")</f>
        <v>tr|K7MNX2|K7MNX2_SOYBN</v>
      </c>
      <c r="D24129" t="s">
        <v>28</v>
      </c>
      <c r="E24129">
        <v>23.47</v>
      </c>
      <c r="F24129">
        <v>213</v>
      </c>
      <c r="G24129">
        <v>163</v>
      </c>
      <c r="H24129">
        <v>3</v>
      </c>
      <c r="I24129">
        <v>13</v>
      </c>
      <c r="J24129">
        <v>642</v>
      </c>
      <c r="K24129">
        <v>1</v>
      </c>
      <c r="L24129">
        <v>308</v>
      </c>
      <c r="M24129">
        <v>514</v>
      </c>
      <c r="N24129" t="s">
        <v>18</v>
      </c>
      <c r="O24129" s="1">
        <v>4.4566199999999996E-12</v>
      </c>
      <c r="P24129">
        <v>190</v>
      </c>
    </row>
    <row r="24130" spans="1:16" x14ac:dyDescent="0.25">
      <c r="A24130" t="s">
        <v>35586</v>
      </c>
      <c r="B24130">
        <v>567</v>
      </c>
      <c r="C24130" s="3" t="str">
        <f>HYPERLINK("http://www.uniprot.org/uniprot/I1JMQ9","tr|I1JMQ9|I1JMQ9_SOYBN")</f>
        <v>tr|I1JMQ9|I1JMQ9_SOYBN</v>
      </c>
      <c r="D24130" t="s">
        <v>28</v>
      </c>
      <c r="E24130">
        <v>59.18</v>
      </c>
      <c r="F24130">
        <v>196</v>
      </c>
      <c r="G24130">
        <v>80</v>
      </c>
      <c r="H24130">
        <v>9</v>
      </c>
      <c r="I24130">
        <v>1</v>
      </c>
      <c r="J24130">
        <v>561</v>
      </c>
      <c r="K24130">
        <v>1</v>
      </c>
      <c r="L24130">
        <v>1</v>
      </c>
      <c r="M24130">
        <v>194</v>
      </c>
      <c r="N24130" t="s">
        <v>18</v>
      </c>
      <c r="O24130" s="1">
        <v>1.29389E-52</v>
      </c>
      <c r="P24130">
        <v>536</v>
      </c>
    </row>
    <row r="24131" spans="1:16" x14ac:dyDescent="0.25">
      <c r="A24131" t="s">
        <v>35587</v>
      </c>
      <c r="B24131">
        <v>438</v>
      </c>
      <c r="C24131" s="3" t="str">
        <f>HYPERLINK("http://www.uniprot.org/uniprot/G7K7B9","tr|G7K7B9|G7K7B9_MEDTR")</f>
        <v>tr|G7K7B9|G7K7B9_MEDTR</v>
      </c>
      <c r="D24131" t="s">
        <v>22451</v>
      </c>
      <c r="E24131">
        <v>65.11</v>
      </c>
      <c r="F24131">
        <v>129</v>
      </c>
      <c r="G24131">
        <v>45</v>
      </c>
      <c r="H24131">
        <v>0</v>
      </c>
      <c r="I24131">
        <v>43</v>
      </c>
      <c r="J24131">
        <v>429</v>
      </c>
      <c r="K24131">
        <v>1</v>
      </c>
      <c r="L24131">
        <v>236</v>
      </c>
      <c r="M24131">
        <v>364</v>
      </c>
      <c r="N24131" t="s">
        <v>18</v>
      </c>
      <c r="O24131" s="1">
        <v>2.3720499999999999E-39</v>
      </c>
      <c r="P24131">
        <v>421</v>
      </c>
    </row>
    <row r="24132" spans="1:16" x14ac:dyDescent="0.25">
      <c r="A24132" t="s">
        <v>35588</v>
      </c>
      <c r="B24132">
        <v>1209</v>
      </c>
      <c r="C24132" s="3" t="str">
        <f>HYPERLINK("http://www.uniprot.org/uniprot/A5AHQ6","tr|A5AHQ6|A5AHQ6_VITVI")</f>
        <v>tr|A5AHQ6|A5AHQ6_VITVI</v>
      </c>
      <c r="D24132" t="s">
        <v>563</v>
      </c>
      <c r="E24132">
        <v>20.61</v>
      </c>
      <c r="F24132">
        <v>422</v>
      </c>
      <c r="G24132">
        <v>335</v>
      </c>
      <c r="H24132">
        <v>26</v>
      </c>
      <c r="I24132">
        <v>1</v>
      </c>
      <c r="J24132">
        <v>1188</v>
      </c>
      <c r="K24132">
        <v>1</v>
      </c>
      <c r="L24132">
        <v>599</v>
      </c>
      <c r="M24132">
        <v>1008</v>
      </c>
      <c r="N24132" t="s">
        <v>18</v>
      </c>
      <c r="O24132" s="1">
        <v>2.6154499999999999E-15</v>
      </c>
      <c r="P24132">
        <v>220</v>
      </c>
    </row>
    <row r="24133" spans="1:16" x14ac:dyDescent="0.25">
      <c r="A24133" t="s">
        <v>35589</v>
      </c>
      <c r="B24133">
        <v>1038</v>
      </c>
      <c r="C24133" s="3" t="str">
        <f>HYPERLINK("http://www.uniprot.org/uniprot/G7L4S6","tr|G7L4S6|G7L4S6_MEDTR")</f>
        <v>tr|G7L4S6|G7L4S6_MEDTR</v>
      </c>
      <c r="D24133" t="s">
        <v>35590</v>
      </c>
      <c r="E24133">
        <v>81.52</v>
      </c>
      <c r="F24133">
        <v>341</v>
      </c>
      <c r="G24133">
        <v>63</v>
      </c>
      <c r="H24133">
        <v>1</v>
      </c>
      <c r="I24133">
        <v>1</v>
      </c>
      <c r="J24133">
        <v>1020</v>
      </c>
      <c r="K24133">
        <v>1</v>
      </c>
      <c r="L24133">
        <v>72</v>
      </c>
      <c r="M24133">
        <v>412</v>
      </c>
      <c r="N24133" t="s">
        <v>18</v>
      </c>
      <c r="O24133" s="1">
        <v>1.7438199999999999E-155</v>
      </c>
      <c r="P24133">
        <v>1428</v>
      </c>
    </row>
    <row r="24134" spans="1:16" x14ac:dyDescent="0.25">
      <c r="A24134" t="s">
        <v>35591</v>
      </c>
      <c r="B24134">
        <v>1284</v>
      </c>
      <c r="C24134" s="3" t="str">
        <f>HYPERLINK("http://www.uniprot.org/uniprot/G7KFU7","tr|G7KFU7|G7KFU7_MEDTR")</f>
        <v>tr|G7KFU7|G7KFU7_MEDTR</v>
      </c>
      <c r="D24134" t="s">
        <v>35592</v>
      </c>
      <c r="E24134">
        <v>74.11</v>
      </c>
      <c r="F24134">
        <v>425</v>
      </c>
      <c r="G24134">
        <v>110</v>
      </c>
      <c r="H24134">
        <v>3</v>
      </c>
      <c r="I24134">
        <v>16</v>
      </c>
      <c r="J24134">
        <v>1281</v>
      </c>
      <c r="K24134">
        <v>1</v>
      </c>
      <c r="L24134">
        <v>1</v>
      </c>
      <c r="M24134">
        <v>420</v>
      </c>
      <c r="N24134" t="s">
        <v>18</v>
      </c>
      <c r="O24134" s="1">
        <v>3.5890799999999999E-167</v>
      </c>
      <c r="P24134">
        <v>1530</v>
      </c>
    </row>
    <row r="24135" spans="1:16" x14ac:dyDescent="0.25">
      <c r="A24135" t="s">
        <v>35593</v>
      </c>
      <c r="B24135">
        <v>1143</v>
      </c>
      <c r="C24135" s="3" t="str">
        <f>HYPERLINK("http://www.uniprot.org/uniprot/C7FDI5","tr|C7FDI5|C7FDI5_SOYBN")</f>
        <v>tr|C7FDI5|C7FDI5_SOYBN</v>
      </c>
      <c r="D24135" t="s">
        <v>717</v>
      </c>
      <c r="E24135">
        <v>49.17</v>
      </c>
      <c r="F24135">
        <v>362</v>
      </c>
      <c r="G24135">
        <v>184</v>
      </c>
      <c r="H24135">
        <v>4</v>
      </c>
      <c r="I24135">
        <v>1</v>
      </c>
      <c r="J24135">
        <v>1074</v>
      </c>
      <c r="K24135">
        <v>1</v>
      </c>
      <c r="L24135">
        <v>704</v>
      </c>
      <c r="M24135">
        <v>1060</v>
      </c>
      <c r="N24135" t="s">
        <v>18</v>
      </c>
      <c r="O24135" s="1">
        <v>1.2507500000000001E-96</v>
      </c>
      <c r="P24135">
        <v>921</v>
      </c>
    </row>
    <row r="24136" spans="1:16" x14ac:dyDescent="0.25">
      <c r="A24136" t="s">
        <v>35594</v>
      </c>
      <c r="B24136">
        <v>642</v>
      </c>
      <c r="C24136" s="3" t="str">
        <f>HYPERLINK("http://www.uniprot.org/uniprot/I3SKX5","tr|I3SKX5|I3SKX5_MEDTR")</f>
        <v>tr|I3SKX5|I3SKX5_MEDTR</v>
      </c>
      <c r="D24136" t="s">
        <v>22</v>
      </c>
      <c r="E24136">
        <v>64.64</v>
      </c>
      <c r="F24136">
        <v>198</v>
      </c>
      <c r="G24136">
        <v>70</v>
      </c>
      <c r="H24136">
        <v>0</v>
      </c>
      <c r="I24136">
        <v>1</v>
      </c>
      <c r="J24136">
        <v>594</v>
      </c>
      <c r="K24136">
        <v>1</v>
      </c>
      <c r="L24136">
        <v>1</v>
      </c>
      <c r="M24136">
        <v>191</v>
      </c>
      <c r="N24136" t="s">
        <v>18</v>
      </c>
      <c r="O24136" s="1">
        <v>4.5353300000000001E-59</v>
      </c>
      <c r="P24136">
        <v>593</v>
      </c>
    </row>
    <row r="24137" spans="1:16" x14ac:dyDescent="0.25">
      <c r="A24137" t="s">
        <v>35595</v>
      </c>
      <c r="B24137">
        <v>2718</v>
      </c>
      <c r="C24137" s="3" t="str">
        <f>HYPERLINK("http://www.uniprot.org/uniprot/G7L1Q0","tr|G7L1Q0|G7L1Q0_MEDTR")</f>
        <v>tr|G7L1Q0|G7L1Q0_MEDTR</v>
      </c>
      <c r="D24137" t="s">
        <v>35596</v>
      </c>
      <c r="E24137">
        <v>89.83</v>
      </c>
      <c r="F24137">
        <v>905</v>
      </c>
      <c r="G24137">
        <v>92</v>
      </c>
      <c r="H24137">
        <v>1</v>
      </c>
      <c r="I24137">
        <v>4</v>
      </c>
      <c r="J24137">
        <v>2715</v>
      </c>
      <c r="K24137">
        <v>1</v>
      </c>
      <c r="L24137">
        <v>28</v>
      </c>
      <c r="M24137">
        <v>932</v>
      </c>
      <c r="N24137" t="s">
        <v>18</v>
      </c>
      <c r="O24137">
        <v>0</v>
      </c>
      <c r="P24137">
        <v>4247</v>
      </c>
    </row>
    <row r="24138" spans="1:16" x14ac:dyDescent="0.25">
      <c r="A24138" t="s">
        <v>35597</v>
      </c>
      <c r="B24138">
        <v>279</v>
      </c>
      <c r="C24138" s="3" t="str">
        <f>HYPERLINK("http://www.uniprot.org/uniprot/G7KRX6","tr|G7KRX6|G7KRX6_MEDTR")</f>
        <v>tr|G7KRX6|G7KRX6_MEDTR</v>
      </c>
      <c r="D24138" t="s">
        <v>15641</v>
      </c>
      <c r="E24138">
        <v>67.41</v>
      </c>
      <c r="F24138">
        <v>89</v>
      </c>
      <c r="G24138">
        <v>29</v>
      </c>
      <c r="H24138">
        <v>0</v>
      </c>
      <c r="I24138">
        <v>1</v>
      </c>
      <c r="J24138">
        <v>267</v>
      </c>
      <c r="K24138">
        <v>1</v>
      </c>
      <c r="L24138">
        <v>1</v>
      </c>
      <c r="M24138">
        <v>74</v>
      </c>
      <c r="N24138" t="s">
        <v>18</v>
      </c>
      <c r="O24138" s="1">
        <v>5.2782499999999999E-23</v>
      </c>
      <c r="P24138">
        <v>280</v>
      </c>
    </row>
    <row r="24139" spans="1:16" x14ac:dyDescent="0.25">
      <c r="A24139" t="s">
        <v>35598</v>
      </c>
      <c r="B24139">
        <v>2682</v>
      </c>
      <c r="C24139" s="3" t="str">
        <f>HYPERLINK("http://www.uniprot.org/uniprot/I1NF81","tr|I1NF81|I1NF81_SOYBN")</f>
        <v>tr|I1NF81|I1NF81_SOYBN</v>
      </c>
      <c r="D24139" t="s">
        <v>71</v>
      </c>
      <c r="E24139">
        <v>86.89</v>
      </c>
      <c r="F24139">
        <v>893</v>
      </c>
      <c r="G24139">
        <v>117</v>
      </c>
      <c r="H24139">
        <v>1</v>
      </c>
      <c r="I24139">
        <v>4</v>
      </c>
      <c r="J24139">
        <v>2679</v>
      </c>
      <c r="K24139">
        <v>1</v>
      </c>
      <c r="L24139">
        <v>4</v>
      </c>
      <c r="M24139">
        <v>896</v>
      </c>
      <c r="N24139" t="s">
        <v>18</v>
      </c>
      <c r="O24139">
        <v>0</v>
      </c>
      <c r="P24139">
        <v>4032</v>
      </c>
    </row>
    <row r="24140" spans="1:16" x14ac:dyDescent="0.25">
      <c r="A24140" t="s">
        <v>35599</v>
      </c>
      <c r="B24140">
        <v>954</v>
      </c>
      <c r="C24140" s="3" t="str">
        <f>HYPERLINK("http://www.uniprot.org/uniprot/G7J0K6","tr|G7J0K6|G7J0K6_MEDTR")</f>
        <v>tr|G7J0K6|G7J0K6_MEDTR</v>
      </c>
      <c r="D24140" t="s">
        <v>35600</v>
      </c>
      <c r="E24140">
        <v>63.06</v>
      </c>
      <c r="F24140">
        <v>333</v>
      </c>
      <c r="G24140">
        <v>123</v>
      </c>
      <c r="H24140">
        <v>16</v>
      </c>
      <c r="I24140">
        <v>1</v>
      </c>
      <c r="J24140">
        <v>951</v>
      </c>
      <c r="K24140">
        <v>1</v>
      </c>
      <c r="L24140">
        <v>3</v>
      </c>
      <c r="M24140">
        <v>329</v>
      </c>
      <c r="N24140" t="s">
        <v>18</v>
      </c>
      <c r="O24140" s="1">
        <v>9.9717199999999998E-107</v>
      </c>
      <c r="P24140">
        <v>1007</v>
      </c>
    </row>
    <row r="24141" spans="1:16" x14ac:dyDescent="0.25">
      <c r="A24141" t="s">
        <v>35601</v>
      </c>
      <c r="B24141">
        <v>1677</v>
      </c>
      <c r="C24141" s="3" t="str">
        <f>HYPERLINK("http://www.uniprot.org/uniprot/B9S0G8","tr|B9S0G8|B9S0G8_RICCO")</f>
        <v>tr|B9S0G8|B9S0G8_RICCO</v>
      </c>
      <c r="D24141" t="s">
        <v>35602</v>
      </c>
      <c r="E24141">
        <v>58.96</v>
      </c>
      <c r="F24141">
        <v>541</v>
      </c>
      <c r="G24141">
        <v>222</v>
      </c>
      <c r="H24141">
        <v>0</v>
      </c>
      <c r="I24141">
        <v>22</v>
      </c>
      <c r="J24141">
        <v>1644</v>
      </c>
      <c r="K24141">
        <v>1</v>
      </c>
      <c r="L24141">
        <v>5</v>
      </c>
      <c r="M24141">
        <v>536</v>
      </c>
      <c r="N24141" t="s">
        <v>18</v>
      </c>
      <c r="O24141" s="1">
        <v>6.0549000000000001E-176</v>
      </c>
      <c r="P24141">
        <v>1607</v>
      </c>
    </row>
    <row r="24142" spans="1:16" x14ac:dyDescent="0.25">
      <c r="A24142" t="s">
        <v>35603</v>
      </c>
      <c r="B24142">
        <v>1314</v>
      </c>
      <c r="C24142" s="3" t="str">
        <f>HYPERLINK("http://www.uniprot.org/uniprot/G7JC95","tr|G7JC95|G7JC95_MEDTR")</f>
        <v>tr|G7JC95|G7JC95_MEDTR</v>
      </c>
      <c r="D24142" t="s">
        <v>35604</v>
      </c>
      <c r="E24142">
        <v>77.819999999999993</v>
      </c>
      <c r="F24142">
        <v>433</v>
      </c>
      <c r="G24142">
        <v>96</v>
      </c>
      <c r="H24142">
        <v>3</v>
      </c>
      <c r="I24142">
        <v>19</v>
      </c>
      <c r="J24142">
        <v>1308</v>
      </c>
      <c r="K24142">
        <v>1</v>
      </c>
      <c r="L24142">
        <v>1</v>
      </c>
      <c r="M24142">
        <v>424</v>
      </c>
      <c r="N24142" t="s">
        <v>18</v>
      </c>
      <c r="O24142">
        <v>0</v>
      </c>
      <c r="P24142">
        <v>1674</v>
      </c>
    </row>
    <row r="24143" spans="1:16" x14ac:dyDescent="0.25">
      <c r="A24143" t="s">
        <v>35605</v>
      </c>
      <c r="B24143">
        <v>1416</v>
      </c>
      <c r="C24143" s="3" t="str">
        <f>HYPERLINK("http://www.uniprot.org/uniprot/G7JPD6","tr|G7JPD6|G7JPD6_MEDTR")</f>
        <v>tr|G7JPD6|G7JPD6_MEDTR</v>
      </c>
      <c r="D24143" t="s">
        <v>27830</v>
      </c>
      <c r="E24143">
        <v>69.45</v>
      </c>
      <c r="F24143">
        <v>514</v>
      </c>
      <c r="G24143">
        <v>157</v>
      </c>
      <c r="H24143">
        <v>43</v>
      </c>
      <c r="I24143">
        <v>1</v>
      </c>
      <c r="J24143">
        <v>1413</v>
      </c>
      <c r="K24143">
        <v>1</v>
      </c>
      <c r="L24143">
        <v>1</v>
      </c>
      <c r="M24143">
        <v>511</v>
      </c>
      <c r="N24143" t="s">
        <v>18</v>
      </c>
      <c r="O24143">
        <v>0</v>
      </c>
      <c r="P24143">
        <v>1668</v>
      </c>
    </row>
    <row r="24144" spans="1:16" x14ac:dyDescent="0.25">
      <c r="A24144" t="s">
        <v>35606</v>
      </c>
      <c r="B24144">
        <v>1095</v>
      </c>
      <c r="C24144" s="3" t="str">
        <f>HYPERLINK("http://www.uniprot.org/uniprot/G7JV43","tr|G7JV43|G7JV43_MEDTR")</f>
        <v>tr|G7JV43|G7JV43_MEDTR</v>
      </c>
      <c r="D24144" t="s">
        <v>35607</v>
      </c>
      <c r="E24144">
        <v>88.07</v>
      </c>
      <c r="F24144">
        <v>369</v>
      </c>
      <c r="G24144">
        <v>44</v>
      </c>
      <c r="H24144">
        <v>5</v>
      </c>
      <c r="I24144">
        <v>1</v>
      </c>
      <c r="J24144">
        <v>1092</v>
      </c>
      <c r="K24144">
        <v>1</v>
      </c>
      <c r="L24144">
        <v>37</v>
      </c>
      <c r="M24144">
        <v>398</v>
      </c>
      <c r="N24144" t="s">
        <v>18</v>
      </c>
      <c r="O24144">
        <v>0</v>
      </c>
      <c r="P24144">
        <v>1651</v>
      </c>
    </row>
    <row r="24145" spans="1:16" x14ac:dyDescent="0.25">
      <c r="A24145" t="s">
        <v>35608</v>
      </c>
      <c r="B24145">
        <v>684</v>
      </c>
      <c r="C24145" s="3" t="str">
        <f>HYPERLINK("http://www.uniprot.org/uniprot/I3T9X2","tr|I3T9X2|I3T9X2_MEDTR")</f>
        <v>tr|I3T9X2|I3T9X2_MEDTR</v>
      </c>
      <c r="D24145" t="s">
        <v>22</v>
      </c>
      <c r="E24145">
        <v>73.16</v>
      </c>
      <c r="F24145">
        <v>231</v>
      </c>
      <c r="G24145">
        <v>62</v>
      </c>
      <c r="H24145">
        <v>4</v>
      </c>
      <c r="I24145">
        <v>1</v>
      </c>
      <c r="J24145">
        <v>681</v>
      </c>
      <c r="K24145">
        <v>1</v>
      </c>
      <c r="L24145">
        <v>1</v>
      </c>
      <c r="M24145">
        <v>229</v>
      </c>
      <c r="N24145" t="s">
        <v>18</v>
      </c>
      <c r="O24145" s="1">
        <v>3.7660499999999998E-81</v>
      </c>
      <c r="P24145">
        <v>784</v>
      </c>
    </row>
    <row r="24146" spans="1:16" x14ac:dyDescent="0.25">
      <c r="A24146" t="s">
        <v>35609</v>
      </c>
      <c r="B24146">
        <v>351</v>
      </c>
      <c r="C24146" s="3" t="str">
        <f>HYPERLINK("http://www.uniprot.org/uniprot/K7LFN8","tr|K7LFN8|K7LFN8_SOYBN")</f>
        <v>tr|K7LFN8|K7LFN8_SOYBN</v>
      </c>
      <c r="D24146" t="s">
        <v>28</v>
      </c>
      <c r="E24146">
        <v>70.680000000000007</v>
      </c>
      <c r="F24146">
        <v>116</v>
      </c>
      <c r="G24146">
        <v>34</v>
      </c>
      <c r="H24146">
        <v>0</v>
      </c>
      <c r="I24146">
        <v>1</v>
      </c>
      <c r="J24146">
        <v>348</v>
      </c>
      <c r="K24146">
        <v>1</v>
      </c>
      <c r="L24146">
        <v>797</v>
      </c>
      <c r="M24146">
        <v>912</v>
      </c>
      <c r="N24146" t="s">
        <v>18</v>
      </c>
      <c r="O24146" s="1">
        <v>6.0387000000000001E-43</v>
      </c>
      <c r="P24146">
        <v>452</v>
      </c>
    </row>
    <row r="24147" spans="1:16" x14ac:dyDescent="0.25">
      <c r="A24147" t="s">
        <v>35610</v>
      </c>
      <c r="B24147">
        <v>1200</v>
      </c>
      <c r="C24147" s="3" t="str">
        <f>HYPERLINK("http://www.uniprot.org/uniprot/K7MNX2","tr|K7MNX2|K7MNX2_SOYBN")</f>
        <v>tr|K7MNX2|K7MNX2_SOYBN</v>
      </c>
      <c r="D24147" t="s">
        <v>28</v>
      </c>
      <c r="E24147">
        <v>27.43</v>
      </c>
      <c r="F24147">
        <v>113</v>
      </c>
      <c r="G24147">
        <v>82</v>
      </c>
      <c r="H24147">
        <v>2</v>
      </c>
      <c r="I24147">
        <v>451</v>
      </c>
      <c r="J24147">
        <v>783</v>
      </c>
      <c r="K24147">
        <v>1</v>
      </c>
      <c r="L24147">
        <v>402</v>
      </c>
      <c r="M24147">
        <v>514</v>
      </c>
      <c r="N24147" t="s">
        <v>18</v>
      </c>
      <c r="O24147" s="1">
        <v>2.5034699999999999E-10</v>
      </c>
      <c r="P24147">
        <v>177</v>
      </c>
    </row>
    <row r="24148" spans="1:16" x14ac:dyDescent="0.25">
      <c r="A24148" t="s">
        <v>35611</v>
      </c>
      <c r="B24148">
        <v>903</v>
      </c>
      <c r="C24148" s="3" t="str">
        <f>HYPERLINK("http://www.uniprot.org/uniprot/I1MUF9","tr|I1MUF9|I1MUF9_SOYBN")</f>
        <v>tr|I1MUF9|I1MUF9_SOYBN</v>
      </c>
      <c r="D24148" t="s">
        <v>28</v>
      </c>
      <c r="E24148">
        <v>66.77</v>
      </c>
      <c r="F24148">
        <v>313</v>
      </c>
      <c r="G24148">
        <v>104</v>
      </c>
      <c r="H24148">
        <v>15</v>
      </c>
      <c r="I24148">
        <v>7</v>
      </c>
      <c r="J24148">
        <v>900</v>
      </c>
      <c r="K24148">
        <v>1</v>
      </c>
      <c r="L24148">
        <v>2</v>
      </c>
      <c r="M24148">
        <v>302</v>
      </c>
      <c r="N24148" t="s">
        <v>18</v>
      </c>
      <c r="O24148" s="1">
        <v>7.2117100000000005E-104</v>
      </c>
      <c r="P24148">
        <v>982</v>
      </c>
    </row>
    <row r="24149" spans="1:16" x14ac:dyDescent="0.25">
      <c r="A24149" t="s">
        <v>35612</v>
      </c>
      <c r="B24149">
        <v>276</v>
      </c>
      <c r="C24149" s="3" t="str">
        <f>HYPERLINK("http://www.uniprot.org/uniprot/I1K0W1","tr|I1K0W1|I1K0W1_SOYBN")</f>
        <v>tr|I1K0W1|I1K0W1_SOYBN</v>
      </c>
      <c r="D24149" t="s">
        <v>35613</v>
      </c>
      <c r="E24149">
        <v>84.61</v>
      </c>
      <c r="F24149">
        <v>91</v>
      </c>
      <c r="G24149">
        <v>14</v>
      </c>
      <c r="H24149">
        <v>0</v>
      </c>
      <c r="I24149">
        <v>1</v>
      </c>
      <c r="J24149">
        <v>273</v>
      </c>
      <c r="K24149">
        <v>1</v>
      </c>
      <c r="L24149">
        <v>214</v>
      </c>
      <c r="M24149">
        <v>304</v>
      </c>
      <c r="N24149" t="s">
        <v>18</v>
      </c>
      <c r="O24149" s="1">
        <v>1.0997599999999999E-36</v>
      </c>
      <c r="P24149">
        <v>398</v>
      </c>
    </row>
    <row r="24150" spans="1:16" x14ac:dyDescent="0.25">
      <c r="A24150" t="s">
        <v>35614</v>
      </c>
      <c r="B24150">
        <v>975</v>
      </c>
      <c r="C24150" s="3" t="str">
        <f>HYPERLINK("http://www.uniprot.org/uniprot/G7LBJ7","tr|G7LBJ7|G7LBJ7_MEDTR")</f>
        <v>tr|G7LBJ7|G7LBJ7_MEDTR</v>
      </c>
      <c r="D24150" t="s">
        <v>35615</v>
      </c>
      <c r="E24150">
        <v>64.010000000000005</v>
      </c>
      <c r="F24150">
        <v>314</v>
      </c>
      <c r="G24150">
        <v>113</v>
      </c>
      <c r="H24150">
        <v>6</v>
      </c>
      <c r="I24150">
        <v>1</v>
      </c>
      <c r="J24150">
        <v>924</v>
      </c>
      <c r="K24150">
        <v>1</v>
      </c>
      <c r="L24150">
        <v>1</v>
      </c>
      <c r="M24150">
        <v>311</v>
      </c>
      <c r="N24150" t="s">
        <v>18</v>
      </c>
      <c r="O24150" s="1">
        <v>2.02485E-102</v>
      </c>
      <c r="P24150">
        <v>970</v>
      </c>
    </row>
    <row r="24151" spans="1:16" x14ac:dyDescent="0.25">
      <c r="A24151" t="s">
        <v>35616</v>
      </c>
      <c r="B24151">
        <v>2310</v>
      </c>
      <c r="C24151" s="3" t="str">
        <f>HYPERLINK("http://www.uniprot.org/uniprot/G7JXE3","tr|G7JXE3|G7JXE3_MEDTR")</f>
        <v>tr|G7JXE3|G7JXE3_MEDTR</v>
      </c>
      <c r="D24151" t="s">
        <v>35617</v>
      </c>
      <c r="E24151">
        <v>80.81</v>
      </c>
      <c r="F24151">
        <v>735</v>
      </c>
      <c r="G24151">
        <v>141</v>
      </c>
      <c r="H24151">
        <v>0</v>
      </c>
      <c r="I24151">
        <v>103</v>
      </c>
      <c r="J24151">
        <v>2307</v>
      </c>
      <c r="K24151">
        <v>1</v>
      </c>
      <c r="L24151">
        <v>312</v>
      </c>
      <c r="M24151">
        <v>1044</v>
      </c>
      <c r="N24151" t="s">
        <v>18</v>
      </c>
      <c r="O24151">
        <v>0</v>
      </c>
      <c r="P24151">
        <v>3052</v>
      </c>
    </row>
    <row r="24152" spans="1:16" x14ac:dyDescent="0.25">
      <c r="A24152" t="s">
        <v>35618</v>
      </c>
      <c r="B24152">
        <v>1068</v>
      </c>
      <c r="C24152" s="3" t="str">
        <f>HYPERLINK("http://www.uniprot.org/uniprot/G7JYT3","tr|G7JYT3|G7JYT3_MEDTR")</f>
        <v>tr|G7JYT3|G7JYT3_MEDTR</v>
      </c>
      <c r="D24152" t="s">
        <v>35619</v>
      </c>
      <c r="E24152">
        <v>68.06</v>
      </c>
      <c r="F24152">
        <v>357</v>
      </c>
      <c r="G24152">
        <v>114</v>
      </c>
      <c r="H24152">
        <v>2</v>
      </c>
      <c r="I24152">
        <v>1</v>
      </c>
      <c r="J24152">
        <v>1065</v>
      </c>
      <c r="K24152">
        <v>1</v>
      </c>
      <c r="L24152">
        <v>1</v>
      </c>
      <c r="M24152">
        <v>352</v>
      </c>
      <c r="N24152" t="s">
        <v>18</v>
      </c>
      <c r="O24152" s="1">
        <v>5.7449099999999997E-125</v>
      </c>
      <c r="P24152">
        <v>1165</v>
      </c>
    </row>
    <row r="24153" spans="1:16" x14ac:dyDescent="0.25">
      <c r="A24153" t="s">
        <v>35620</v>
      </c>
      <c r="B24153">
        <v>1698</v>
      </c>
      <c r="C24153" s="3" t="str">
        <f>HYPERLINK("http://www.uniprot.org/uniprot/G7JDL9","tr|G7JDL9|G7JDL9_MEDTR")</f>
        <v>tr|G7JDL9|G7JDL9_MEDTR</v>
      </c>
      <c r="D24153" t="s">
        <v>242</v>
      </c>
      <c r="E24153">
        <v>25.1</v>
      </c>
      <c r="F24153">
        <v>478</v>
      </c>
      <c r="G24153">
        <v>358</v>
      </c>
      <c r="H24153">
        <v>46</v>
      </c>
      <c r="I24153">
        <v>256</v>
      </c>
      <c r="J24153">
        <v>1551</v>
      </c>
      <c r="K24153">
        <v>1</v>
      </c>
      <c r="L24153">
        <v>25</v>
      </c>
      <c r="M24153">
        <v>438</v>
      </c>
      <c r="N24153" t="s">
        <v>18</v>
      </c>
      <c r="O24153" s="1">
        <v>6.6450399999999997E-29</v>
      </c>
      <c r="P24153">
        <v>339</v>
      </c>
    </row>
    <row r="24154" spans="1:16" x14ac:dyDescent="0.25">
      <c r="A24154" t="s">
        <v>35621</v>
      </c>
      <c r="B24154">
        <v>456</v>
      </c>
      <c r="C24154" s="3" t="str">
        <f>HYPERLINK("http://www.uniprot.org/uniprot/G7K4M4","tr|G7K4M4|G7K4M4_MEDTR")</f>
        <v>tr|G7K4M4|G7K4M4_MEDTR</v>
      </c>
      <c r="D24154" t="s">
        <v>517</v>
      </c>
      <c r="E24154">
        <v>50.87</v>
      </c>
      <c r="F24154">
        <v>57</v>
      </c>
      <c r="G24154">
        <v>28</v>
      </c>
      <c r="H24154">
        <v>0</v>
      </c>
      <c r="I24154">
        <v>133</v>
      </c>
      <c r="J24154">
        <v>303</v>
      </c>
      <c r="K24154">
        <v>1</v>
      </c>
      <c r="L24154">
        <v>485</v>
      </c>
      <c r="M24154">
        <v>541</v>
      </c>
      <c r="N24154" t="s">
        <v>18</v>
      </c>
      <c r="O24154" s="1">
        <v>5.1814699999999999E-7</v>
      </c>
      <c r="P24154">
        <v>142</v>
      </c>
    </row>
    <row r="24155" spans="1:16" x14ac:dyDescent="0.25">
      <c r="A24155" t="s">
        <v>35622</v>
      </c>
      <c r="B24155">
        <v>555</v>
      </c>
      <c r="C24155" s="3" t="str">
        <f>HYPERLINK("http://www.uniprot.org/uniprot/I3SRS4","tr|I3SRS4|I3SRS4_MEDTR")</f>
        <v>tr|I3SRS4|I3SRS4_MEDTR</v>
      </c>
      <c r="D24155" t="s">
        <v>22</v>
      </c>
      <c r="E24155">
        <v>45.45</v>
      </c>
      <c r="F24155">
        <v>165</v>
      </c>
      <c r="G24155">
        <v>90</v>
      </c>
      <c r="H24155">
        <v>4</v>
      </c>
      <c r="I24155">
        <v>10</v>
      </c>
      <c r="J24155">
        <v>492</v>
      </c>
      <c r="K24155">
        <v>1</v>
      </c>
      <c r="L24155">
        <v>1</v>
      </c>
      <c r="M24155">
        <v>146</v>
      </c>
      <c r="N24155" t="s">
        <v>18</v>
      </c>
      <c r="O24155" s="1">
        <v>3.04074E-27</v>
      </c>
      <c r="P24155">
        <v>317</v>
      </c>
    </row>
    <row r="24156" spans="1:16" x14ac:dyDescent="0.25">
      <c r="A24156" t="s">
        <v>35623</v>
      </c>
      <c r="B24156">
        <v>1140</v>
      </c>
      <c r="C24156" s="3" t="str">
        <f>HYPERLINK("http://www.uniprot.org/uniprot/K7M3K4","tr|K7M3K4|K7M3K4_SOYBN")</f>
        <v>tr|K7M3K4|K7M3K4_SOYBN</v>
      </c>
      <c r="D24156" t="s">
        <v>28</v>
      </c>
      <c r="E24156">
        <v>68.73</v>
      </c>
      <c r="F24156">
        <v>371</v>
      </c>
      <c r="G24156">
        <v>116</v>
      </c>
      <c r="H24156">
        <v>27</v>
      </c>
      <c r="I24156">
        <v>61</v>
      </c>
      <c r="J24156">
        <v>1092</v>
      </c>
      <c r="K24156">
        <v>1</v>
      </c>
      <c r="L24156">
        <v>24</v>
      </c>
      <c r="M24156">
        <v>393</v>
      </c>
      <c r="N24156" t="s">
        <v>18</v>
      </c>
      <c r="O24156" s="1">
        <v>5.7122099999999998E-136</v>
      </c>
      <c r="P24156">
        <v>1241</v>
      </c>
    </row>
    <row r="24157" spans="1:16" x14ac:dyDescent="0.25">
      <c r="A24157" t="s">
        <v>35624</v>
      </c>
      <c r="B24157">
        <v>453</v>
      </c>
      <c r="C24157" s="3" t="str">
        <f>HYPERLINK("http://www.uniprot.org/uniprot/G7IT38","tr|G7IT38|G7IT38_MEDTR")</f>
        <v>tr|G7IT38|G7IT38_MEDTR</v>
      </c>
      <c r="D24157" t="s">
        <v>35625</v>
      </c>
      <c r="E24157">
        <v>81.53</v>
      </c>
      <c r="F24157">
        <v>130</v>
      </c>
      <c r="G24157">
        <v>24</v>
      </c>
      <c r="H24157">
        <v>0</v>
      </c>
      <c r="I24157">
        <v>61</v>
      </c>
      <c r="J24157">
        <v>450</v>
      </c>
      <c r="K24157">
        <v>1</v>
      </c>
      <c r="L24157">
        <v>21</v>
      </c>
      <c r="M24157">
        <v>150</v>
      </c>
      <c r="N24157" t="s">
        <v>18</v>
      </c>
      <c r="O24157" s="1">
        <v>3.8080999999999998E-50</v>
      </c>
      <c r="P24157">
        <v>514</v>
      </c>
    </row>
    <row r="24158" spans="1:16" x14ac:dyDescent="0.25">
      <c r="A24158" t="s">
        <v>35626</v>
      </c>
      <c r="B24158">
        <v>1029</v>
      </c>
      <c r="C24158" s="3" t="str">
        <f>HYPERLINK("http://www.uniprot.org/uniprot/I1MC78","tr|I1MC78|I1MC78_SOYBN")</f>
        <v>tr|I1MC78|I1MC78_SOYBN</v>
      </c>
      <c r="D24158" t="s">
        <v>71</v>
      </c>
      <c r="E24158">
        <v>56.83</v>
      </c>
      <c r="F24158">
        <v>322</v>
      </c>
      <c r="G24158">
        <v>139</v>
      </c>
      <c r="H24158">
        <v>7</v>
      </c>
      <c r="I24158">
        <v>1</v>
      </c>
      <c r="J24158">
        <v>945</v>
      </c>
      <c r="K24158">
        <v>1</v>
      </c>
      <c r="L24158">
        <v>10</v>
      </c>
      <c r="M24158">
        <v>305</v>
      </c>
      <c r="N24158" t="s">
        <v>18</v>
      </c>
      <c r="O24158" s="1">
        <v>1.8149900000000001E-80</v>
      </c>
      <c r="P24158">
        <v>781</v>
      </c>
    </row>
    <row r="24159" spans="1:16" x14ac:dyDescent="0.25">
      <c r="A24159" t="s">
        <v>35627</v>
      </c>
      <c r="B24159">
        <v>819</v>
      </c>
      <c r="C24159" s="3" t="str">
        <f>HYPERLINK("http://www.uniprot.org/uniprot/G7KFU6","tr|G7KFU6|G7KFU6_MEDTR")</f>
        <v>tr|G7KFU6|G7KFU6_MEDTR</v>
      </c>
      <c r="D24159" t="s">
        <v>35628</v>
      </c>
      <c r="E24159">
        <v>93.42</v>
      </c>
      <c r="F24159">
        <v>228</v>
      </c>
      <c r="G24159">
        <v>15</v>
      </c>
      <c r="H24159">
        <v>0</v>
      </c>
      <c r="I24159">
        <v>130</v>
      </c>
      <c r="J24159">
        <v>813</v>
      </c>
      <c r="K24159">
        <v>1</v>
      </c>
      <c r="L24159">
        <v>38</v>
      </c>
      <c r="M24159">
        <v>265</v>
      </c>
      <c r="N24159" t="s">
        <v>18</v>
      </c>
      <c r="O24159" s="1">
        <v>5.3942999999999997E-129</v>
      </c>
      <c r="P24159">
        <v>1198</v>
      </c>
    </row>
    <row r="24160" spans="1:16" x14ac:dyDescent="0.25">
      <c r="A24160" t="s">
        <v>35629</v>
      </c>
      <c r="B24160">
        <v>1158</v>
      </c>
      <c r="C24160" s="3" t="str">
        <f>HYPERLINK("http://www.uniprot.org/uniprot/G7KYV0","tr|G7KYV0|G7KYV0_MEDTR")</f>
        <v>tr|G7KYV0|G7KYV0_MEDTR</v>
      </c>
      <c r="D24160" t="s">
        <v>35630</v>
      </c>
      <c r="E24160">
        <v>74.22</v>
      </c>
      <c r="F24160">
        <v>388</v>
      </c>
      <c r="G24160">
        <v>100</v>
      </c>
      <c r="H24160">
        <v>4</v>
      </c>
      <c r="I24160">
        <v>1</v>
      </c>
      <c r="J24160">
        <v>1152</v>
      </c>
      <c r="K24160">
        <v>1</v>
      </c>
      <c r="L24160">
        <v>1</v>
      </c>
      <c r="M24160">
        <v>383</v>
      </c>
      <c r="N24160" t="s">
        <v>18</v>
      </c>
      <c r="O24160" s="1">
        <v>5.6419700000000001E-153</v>
      </c>
      <c r="P24160">
        <v>1407</v>
      </c>
    </row>
    <row r="24161" spans="1:16" x14ac:dyDescent="0.25">
      <c r="A24161" t="s">
        <v>35631</v>
      </c>
      <c r="B24161">
        <v>1116</v>
      </c>
      <c r="C24161" s="3" t="str">
        <f>HYPERLINK("http://www.uniprot.org/uniprot/Q2HTB5","tr|Q2HTB5|Q2HTB5_MEDTR")</f>
        <v>tr|Q2HTB5|Q2HTB5_MEDTR</v>
      </c>
      <c r="D24161" t="s">
        <v>35632</v>
      </c>
      <c r="E24161">
        <v>81.98</v>
      </c>
      <c r="F24161">
        <v>372</v>
      </c>
      <c r="G24161">
        <v>67</v>
      </c>
      <c r="H24161">
        <v>3</v>
      </c>
      <c r="I24161">
        <v>7</v>
      </c>
      <c r="J24161">
        <v>1113</v>
      </c>
      <c r="K24161">
        <v>1</v>
      </c>
      <c r="L24161">
        <v>4</v>
      </c>
      <c r="M24161">
        <v>375</v>
      </c>
      <c r="N24161" t="s">
        <v>18</v>
      </c>
      <c r="O24161" s="1">
        <v>8.9971900000000003E-177</v>
      </c>
      <c r="P24161">
        <v>1612</v>
      </c>
    </row>
    <row r="24162" spans="1:16" x14ac:dyDescent="0.25">
      <c r="A24162" t="s">
        <v>35633</v>
      </c>
      <c r="B24162">
        <v>492</v>
      </c>
      <c r="C24162" s="3" t="str">
        <f>HYPERLINK("http://www.uniprot.org/uniprot/G7L4J2","tr|G7L4J2|G7L4J2_MEDTR")</f>
        <v>tr|G7L4J2|G7L4J2_MEDTR</v>
      </c>
      <c r="D24162" t="s">
        <v>35634</v>
      </c>
      <c r="E24162">
        <v>95.77</v>
      </c>
      <c r="F24162">
        <v>142</v>
      </c>
      <c r="G24162">
        <v>6</v>
      </c>
      <c r="H24162">
        <v>2</v>
      </c>
      <c r="I24162">
        <v>61</v>
      </c>
      <c r="J24162">
        <v>480</v>
      </c>
      <c r="K24162">
        <v>1</v>
      </c>
      <c r="L24162">
        <v>21</v>
      </c>
      <c r="M24162">
        <v>162</v>
      </c>
      <c r="N24162" t="s">
        <v>18</v>
      </c>
      <c r="O24162" s="1">
        <v>4.3105300000000003E-70</v>
      </c>
      <c r="P24162">
        <v>686</v>
      </c>
    </row>
    <row r="24163" spans="1:16" x14ac:dyDescent="0.25">
      <c r="A24163" t="s">
        <v>35635</v>
      </c>
      <c r="B24163">
        <v>963</v>
      </c>
      <c r="C24163" s="3" t="str">
        <f>HYPERLINK("http://www.uniprot.org/uniprot/Q2HVT2","tr|Q2HVT2|Q2HVT2_MEDTR")</f>
        <v>tr|Q2HVT2|Q2HVT2_MEDTR</v>
      </c>
      <c r="D24163" t="s">
        <v>35636</v>
      </c>
      <c r="E24163">
        <v>72.98</v>
      </c>
      <c r="F24163">
        <v>322</v>
      </c>
      <c r="G24163">
        <v>87</v>
      </c>
      <c r="H24163">
        <v>8</v>
      </c>
      <c r="I24163">
        <v>1</v>
      </c>
      <c r="J24163">
        <v>942</v>
      </c>
      <c r="K24163">
        <v>1</v>
      </c>
      <c r="L24163">
        <v>1</v>
      </c>
      <c r="M24163">
        <v>313</v>
      </c>
      <c r="N24163" t="s">
        <v>18</v>
      </c>
      <c r="O24163" s="1">
        <v>1.61212E-120</v>
      </c>
      <c r="P24163">
        <v>1126</v>
      </c>
    </row>
    <row r="24164" spans="1:16" x14ac:dyDescent="0.25">
      <c r="A24164" t="s">
        <v>35637</v>
      </c>
      <c r="B24164">
        <v>945</v>
      </c>
      <c r="C24164" s="3" t="str">
        <f>HYPERLINK("http://www.uniprot.org/uniprot/I3SMR9","tr|I3SMR9|I3SMR9_MEDTR")</f>
        <v>tr|I3SMR9|I3SMR9_MEDTR</v>
      </c>
      <c r="D24164" t="s">
        <v>22</v>
      </c>
      <c r="E24164">
        <v>80.7</v>
      </c>
      <c r="F24164">
        <v>285</v>
      </c>
      <c r="G24164">
        <v>55</v>
      </c>
      <c r="H24164">
        <v>4</v>
      </c>
      <c r="I24164">
        <v>1</v>
      </c>
      <c r="J24164">
        <v>843</v>
      </c>
      <c r="K24164">
        <v>1</v>
      </c>
      <c r="L24164">
        <v>1</v>
      </c>
      <c r="M24164">
        <v>285</v>
      </c>
      <c r="N24164" t="s">
        <v>18</v>
      </c>
      <c r="O24164" s="1">
        <v>5.3519000000000003E-121</v>
      </c>
      <c r="P24164">
        <v>1130</v>
      </c>
    </row>
    <row r="24165" spans="1:16" x14ac:dyDescent="0.25">
      <c r="A24165" t="s">
        <v>35638</v>
      </c>
      <c r="B24165">
        <v>462</v>
      </c>
      <c r="C24165" s="3" t="str">
        <f>HYPERLINK("http://www.uniprot.org/uniprot/G7J0K5","tr|G7J0K5|G7J0K5_MEDTR")</f>
        <v>tr|G7J0K5|G7J0K5_MEDTR</v>
      </c>
      <c r="D24165" t="s">
        <v>35639</v>
      </c>
      <c r="E24165">
        <v>79.41</v>
      </c>
      <c r="F24165">
        <v>136</v>
      </c>
      <c r="G24165">
        <v>28</v>
      </c>
      <c r="H24165">
        <v>0</v>
      </c>
      <c r="I24165">
        <v>1</v>
      </c>
      <c r="J24165">
        <v>408</v>
      </c>
      <c r="K24165">
        <v>1</v>
      </c>
      <c r="L24165">
        <v>653</v>
      </c>
      <c r="M24165">
        <v>788</v>
      </c>
      <c r="N24165" t="s">
        <v>18</v>
      </c>
      <c r="O24165" s="1">
        <v>1.62227E-56</v>
      </c>
      <c r="P24165">
        <v>569</v>
      </c>
    </row>
    <row r="24166" spans="1:16" x14ac:dyDescent="0.25">
      <c r="A24166" t="s">
        <v>35640</v>
      </c>
      <c r="B24166">
        <v>705</v>
      </c>
      <c r="C24166" s="3" t="str">
        <f>HYPERLINK("http://www.uniprot.org/uniprot/K7LHM6","tr|K7LHM6|K7LHM6_SOYBN")</f>
        <v>tr|K7LHM6|K7LHM6_SOYBN</v>
      </c>
      <c r="D24166" t="s">
        <v>28</v>
      </c>
      <c r="E24166">
        <v>85.29</v>
      </c>
      <c r="F24166">
        <v>204</v>
      </c>
      <c r="G24166">
        <v>30</v>
      </c>
      <c r="H24166">
        <v>0</v>
      </c>
      <c r="I24166">
        <v>91</v>
      </c>
      <c r="J24166">
        <v>702</v>
      </c>
      <c r="K24166">
        <v>1</v>
      </c>
      <c r="L24166">
        <v>33</v>
      </c>
      <c r="M24166">
        <v>235</v>
      </c>
      <c r="N24166" t="s">
        <v>18</v>
      </c>
      <c r="O24166" s="1">
        <v>3.04872E-97</v>
      </c>
      <c r="P24166">
        <v>923</v>
      </c>
    </row>
    <row r="24167" spans="1:16" x14ac:dyDescent="0.25">
      <c r="A24167" t="s">
        <v>35641</v>
      </c>
      <c r="B24167">
        <v>267</v>
      </c>
      <c r="C24167" s="3" t="str">
        <f>HYPERLINK("http://www.uniprot.org/uniprot/G7JC97","tr|G7JC97|G7JC97_MEDTR")</f>
        <v>tr|G7JC97|G7JC97_MEDTR</v>
      </c>
      <c r="D24167" t="s">
        <v>35642</v>
      </c>
      <c r="E24167">
        <v>85.55</v>
      </c>
      <c r="F24167">
        <v>90</v>
      </c>
      <c r="G24167">
        <v>13</v>
      </c>
      <c r="H24167">
        <v>2</v>
      </c>
      <c r="I24167">
        <v>1</v>
      </c>
      <c r="J24167">
        <v>264</v>
      </c>
      <c r="K24167">
        <v>1</v>
      </c>
      <c r="L24167">
        <v>20</v>
      </c>
      <c r="M24167">
        <v>109</v>
      </c>
      <c r="N24167" t="s">
        <v>18</v>
      </c>
      <c r="O24167" s="1">
        <v>2.4726499999999999E-33</v>
      </c>
      <c r="P24167">
        <v>369</v>
      </c>
    </row>
    <row r="24168" spans="1:16" x14ac:dyDescent="0.25">
      <c r="A24168" t="s">
        <v>35643</v>
      </c>
      <c r="B24168">
        <v>2373</v>
      </c>
      <c r="C24168" s="3" t="str">
        <f>HYPERLINK("http://www.uniprot.org/uniprot/K7LX74","tr|K7LX74|K7LX74_SOYBN")</f>
        <v>tr|K7LX74|K7LX74_SOYBN</v>
      </c>
      <c r="D24168" t="s">
        <v>28</v>
      </c>
      <c r="E24168">
        <v>71.459999999999994</v>
      </c>
      <c r="F24168">
        <v>813</v>
      </c>
      <c r="G24168">
        <v>232</v>
      </c>
      <c r="H24168">
        <v>23</v>
      </c>
      <c r="I24168">
        <v>1</v>
      </c>
      <c r="J24168">
        <v>2370</v>
      </c>
      <c r="K24168">
        <v>1</v>
      </c>
      <c r="L24168">
        <v>1</v>
      </c>
      <c r="M24168">
        <v>805</v>
      </c>
      <c r="N24168" t="s">
        <v>18</v>
      </c>
      <c r="O24168">
        <v>0</v>
      </c>
      <c r="P24168">
        <v>2876</v>
      </c>
    </row>
    <row r="24169" spans="1:16" x14ac:dyDescent="0.25">
      <c r="A24169" t="s">
        <v>35644</v>
      </c>
      <c r="B24169">
        <v>2265</v>
      </c>
      <c r="C24169" s="3" t="str">
        <f>HYPERLINK("http://www.uniprot.org/uniprot/A5BE46","tr|A5BE46|A5BE46_VITVI")</f>
        <v>tr|A5BE46|A5BE46_VITVI</v>
      </c>
      <c r="D24169" t="s">
        <v>462</v>
      </c>
      <c r="E24169">
        <v>79.73</v>
      </c>
      <c r="F24169">
        <v>760</v>
      </c>
      <c r="G24169">
        <v>154</v>
      </c>
      <c r="H24169">
        <v>7</v>
      </c>
      <c r="I24169">
        <v>1</v>
      </c>
      <c r="J24169">
        <v>2259</v>
      </c>
      <c r="K24169">
        <v>1</v>
      </c>
      <c r="L24169">
        <v>594</v>
      </c>
      <c r="M24169">
        <v>1353</v>
      </c>
      <c r="N24169" t="s">
        <v>18</v>
      </c>
      <c r="O24169">
        <v>0</v>
      </c>
      <c r="P24169">
        <v>3239</v>
      </c>
    </row>
    <row r="24170" spans="1:16" x14ac:dyDescent="0.25">
      <c r="A24170" t="s">
        <v>35645</v>
      </c>
      <c r="B24170">
        <v>1833</v>
      </c>
      <c r="C24170" s="3" t="str">
        <f>HYPERLINK("http://www.uniprot.org/uniprot/G7JV44","tr|G7JV44|G7JV44_MEDTR")</f>
        <v>tr|G7JV44|G7JV44_MEDTR</v>
      </c>
      <c r="D24170" t="s">
        <v>35646</v>
      </c>
      <c r="E24170">
        <v>72</v>
      </c>
      <c r="F24170">
        <v>618</v>
      </c>
      <c r="G24170">
        <v>173</v>
      </c>
      <c r="H24170">
        <v>8</v>
      </c>
      <c r="I24170">
        <v>1</v>
      </c>
      <c r="J24170">
        <v>1830</v>
      </c>
      <c r="K24170">
        <v>1</v>
      </c>
      <c r="L24170">
        <v>1</v>
      </c>
      <c r="M24170">
        <v>616</v>
      </c>
      <c r="N24170" t="s">
        <v>18</v>
      </c>
      <c r="O24170">
        <v>0</v>
      </c>
      <c r="P24170">
        <v>2164</v>
      </c>
    </row>
    <row r="24171" spans="1:16" x14ac:dyDescent="0.25">
      <c r="A24171" t="s">
        <v>35647</v>
      </c>
      <c r="B24171">
        <v>435</v>
      </c>
      <c r="C24171" s="3" t="str">
        <f>HYPERLINK("http://www.uniprot.org/uniprot/G7LE33","tr|G7LE33|G7LE33_MEDTR")</f>
        <v>tr|G7LE33|G7LE33_MEDTR</v>
      </c>
      <c r="D24171" t="s">
        <v>35648</v>
      </c>
      <c r="E24171">
        <v>99.16</v>
      </c>
      <c r="F24171">
        <v>120</v>
      </c>
      <c r="G24171">
        <v>1</v>
      </c>
      <c r="H24171">
        <v>0</v>
      </c>
      <c r="I24171">
        <v>73</v>
      </c>
      <c r="J24171">
        <v>432</v>
      </c>
      <c r="K24171">
        <v>1</v>
      </c>
      <c r="L24171">
        <v>24</v>
      </c>
      <c r="M24171">
        <v>143</v>
      </c>
      <c r="N24171" t="s">
        <v>18</v>
      </c>
      <c r="O24171" s="1">
        <v>2.5358899999999999E-62</v>
      </c>
      <c r="P24171">
        <v>619</v>
      </c>
    </row>
    <row r="24172" spans="1:16" x14ac:dyDescent="0.25">
      <c r="A24172" t="s">
        <v>35649</v>
      </c>
      <c r="B24172">
        <v>993</v>
      </c>
      <c r="C24172" s="3" t="str">
        <f>HYPERLINK("http://www.uniprot.org/uniprot/K7LFN8","tr|K7LFN8|K7LFN8_SOYBN")</f>
        <v>tr|K7LFN8|K7LFN8_SOYBN</v>
      </c>
      <c r="D24172" t="s">
        <v>28</v>
      </c>
      <c r="E24172">
        <v>74.92</v>
      </c>
      <c r="F24172">
        <v>323</v>
      </c>
      <c r="G24172">
        <v>81</v>
      </c>
      <c r="H24172">
        <v>2</v>
      </c>
      <c r="I24172">
        <v>19</v>
      </c>
      <c r="J24172">
        <v>981</v>
      </c>
      <c r="K24172">
        <v>1</v>
      </c>
      <c r="L24172">
        <v>357</v>
      </c>
      <c r="M24172">
        <v>679</v>
      </c>
      <c r="N24172" t="s">
        <v>18</v>
      </c>
      <c r="O24172" s="1">
        <v>2.1213900000000001E-131</v>
      </c>
      <c r="P24172">
        <v>1220</v>
      </c>
    </row>
    <row r="24173" spans="1:16" x14ac:dyDescent="0.25">
      <c r="A24173" t="s">
        <v>35650</v>
      </c>
      <c r="B24173">
        <v>1359</v>
      </c>
      <c r="C24173" s="3" t="str">
        <f>HYPERLINK("http://www.uniprot.org/uniprot/G7IJ15","tr|G7IJ15|G7IJ15_MEDTR")</f>
        <v>tr|G7IJ15|G7IJ15_MEDTR</v>
      </c>
      <c r="D24173" t="s">
        <v>495</v>
      </c>
      <c r="E24173">
        <v>26.53</v>
      </c>
      <c r="F24173">
        <v>294</v>
      </c>
      <c r="G24173">
        <v>216</v>
      </c>
      <c r="H24173">
        <v>44</v>
      </c>
      <c r="I24173">
        <v>595</v>
      </c>
      <c r="J24173">
        <v>1344</v>
      </c>
      <c r="K24173">
        <v>1</v>
      </c>
      <c r="L24173">
        <v>22</v>
      </c>
      <c r="M24173">
        <v>307</v>
      </c>
      <c r="N24173" t="s">
        <v>18</v>
      </c>
      <c r="O24173" s="1">
        <v>6.6729800000000004E-18</v>
      </c>
      <c r="P24173">
        <v>243</v>
      </c>
    </row>
    <row r="24174" spans="1:16" x14ac:dyDescent="0.25">
      <c r="A24174" t="s">
        <v>35651</v>
      </c>
      <c r="B24174">
        <v>1980</v>
      </c>
      <c r="C24174" s="3" t="str">
        <f>HYPERLINK("http://www.uniprot.org/uniprot/K7KNH5","tr|K7KNH5|K7KNH5_SOYBN")</f>
        <v>tr|K7KNH5|K7KNH5_SOYBN</v>
      </c>
      <c r="D24174" t="s">
        <v>28</v>
      </c>
      <c r="E24174">
        <v>74.22</v>
      </c>
      <c r="F24174">
        <v>291</v>
      </c>
      <c r="G24174">
        <v>75</v>
      </c>
      <c r="H24174">
        <v>6</v>
      </c>
      <c r="I24174">
        <v>1114</v>
      </c>
      <c r="J24174">
        <v>1968</v>
      </c>
      <c r="K24174">
        <v>1</v>
      </c>
      <c r="L24174">
        <v>73</v>
      </c>
      <c r="M24174">
        <v>362</v>
      </c>
      <c r="N24174" t="s">
        <v>18</v>
      </c>
      <c r="O24174" s="1">
        <v>6.8888800000000003E-121</v>
      </c>
      <c r="P24174">
        <v>1133</v>
      </c>
    </row>
    <row r="24175" spans="1:16" x14ac:dyDescent="0.25">
      <c r="A24175" t="s">
        <v>35652</v>
      </c>
      <c r="B24175">
        <v>546</v>
      </c>
      <c r="C24175" s="3" t="str">
        <f>HYPERLINK("http://www.uniprot.org/uniprot/B7FFG4","tr|B7FFG4|B7FFG4_MEDTR")</f>
        <v>tr|B7FFG4|B7FFG4_MEDTR</v>
      </c>
      <c r="D24175" t="s">
        <v>35653</v>
      </c>
      <c r="E24175">
        <v>85.71</v>
      </c>
      <c r="F24175">
        <v>175</v>
      </c>
      <c r="G24175">
        <v>25</v>
      </c>
      <c r="H24175">
        <v>1</v>
      </c>
      <c r="I24175">
        <v>1</v>
      </c>
      <c r="J24175">
        <v>522</v>
      </c>
      <c r="K24175">
        <v>1</v>
      </c>
      <c r="L24175">
        <v>1</v>
      </c>
      <c r="M24175">
        <v>175</v>
      </c>
      <c r="N24175" t="s">
        <v>18</v>
      </c>
      <c r="O24175" s="1">
        <v>2.9064399999999999E-80</v>
      </c>
      <c r="P24175">
        <v>774</v>
      </c>
    </row>
    <row r="24176" spans="1:16" x14ac:dyDescent="0.25">
      <c r="A24176" t="s">
        <v>35654</v>
      </c>
      <c r="B24176">
        <v>1854</v>
      </c>
      <c r="C24176" s="3" t="str">
        <f>HYPERLINK("http://www.uniprot.org/uniprot/G7IGJ6","tr|G7IGJ6|G7IGJ6_MEDTR")</f>
        <v>tr|G7IGJ6|G7IGJ6_MEDTR</v>
      </c>
      <c r="D24176" t="s">
        <v>18058</v>
      </c>
      <c r="E24176">
        <v>42.43</v>
      </c>
      <c r="F24176">
        <v>370</v>
      </c>
      <c r="G24176">
        <v>213</v>
      </c>
      <c r="H24176">
        <v>19</v>
      </c>
      <c r="I24176">
        <v>13</v>
      </c>
      <c r="J24176">
        <v>1065</v>
      </c>
      <c r="K24176">
        <v>1</v>
      </c>
      <c r="L24176">
        <v>4</v>
      </c>
      <c r="M24176">
        <v>373</v>
      </c>
      <c r="N24176" t="s">
        <v>18</v>
      </c>
      <c r="O24176" s="1">
        <v>8.64044E-78</v>
      </c>
      <c r="P24176">
        <v>761</v>
      </c>
    </row>
    <row r="24177" spans="1:16" x14ac:dyDescent="0.25">
      <c r="A24177" t="s">
        <v>35655</v>
      </c>
      <c r="B24177">
        <v>1995</v>
      </c>
      <c r="C24177" s="3" t="str">
        <f>HYPERLINK("http://www.uniprot.org/uniprot/G7JXE0","tr|G7JXE0|G7JXE0_MEDTR")</f>
        <v>tr|G7JXE0|G7JXE0_MEDTR</v>
      </c>
      <c r="D24177" t="s">
        <v>35656</v>
      </c>
      <c r="E24177">
        <v>92.46</v>
      </c>
      <c r="F24177">
        <v>664</v>
      </c>
      <c r="G24177">
        <v>50</v>
      </c>
      <c r="H24177">
        <v>0</v>
      </c>
      <c r="I24177">
        <v>1</v>
      </c>
      <c r="J24177">
        <v>1992</v>
      </c>
      <c r="K24177">
        <v>1</v>
      </c>
      <c r="L24177">
        <v>1</v>
      </c>
      <c r="M24177">
        <v>664</v>
      </c>
      <c r="N24177" t="s">
        <v>18</v>
      </c>
      <c r="O24177">
        <v>0</v>
      </c>
      <c r="P24177">
        <v>3212</v>
      </c>
    </row>
    <row r="24178" spans="1:16" x14ac:dyDescent="0.25">
      <c r="A24178" t="s">
        <v>35657</v>
      </c>
      <c r="B24178">
        <v>612</v>
      </c>
      <c r="C24178" s="3" t="str">
        <f>HYPERLINK("http://www.uniprot.org/uniprot/G7JYT7","tr|G7JYT7|G7JYT7_MEDTR")</f>
        <v>tr|G7JYT7|G7JYT7_MEDTR</v>
      </c>
      <c r="D24178" t="s">
        <v>35658</v>
      </c>
      <c r="E24178">
        <v>85.22</v>
      </c>
      <c r="F24178">
        <v>203</v>
      </c>
      <c r="G24178">
        <v>30</v>
      </c>
      <c r="H24178">
        <v>0</v>
      </c>
      <c r="I24178">
        <v>1</v>
      </c>
      <c r="J24178">
        <v>609</v>
      </c>
      <c r="K24178">
        <v>1</v>
      </c>
      <c r="L24178">
        <v>1</v>
      </c>
      <c r="M24178">
        <v>203</v>
      </c>
      <c r="N24178" t="s">
        <v>18</v>
      </c>
      <c r="O24178" s="1">
        <v>1.7247900000000001E-94</v>
      </c>
      <c r="P24178">
        <v>898</v>
      </c>
    </row>
    <row r="24179" spans="1:16" x14ac:dyDescent="0.25">
      <c r="A24179" t="s">
        <v>35659</v>
      </c>
      <c r="B24179">
        <v>525</v>
      </c>
      <c r="C24179" s="3" t="str">
        <f>HYPERLINK("http://www.uniprot.org/uniprot/K7LA71","tr|K7LA71|K7LA71_SOYBN")</f>
        <v>tr|K7LA71|K7LA71_SOYBN</v>
      </c>
      <c r="D24179" t="s">
        <v>28</v>
      </c>
      <c r="E24179">
        <v>46.15</v>
      </c>
      <c r="F24179">
        <v>143</v>
      </c>
      <c r="G24179">
        <v>77</v>
      </c>
      <c r="H24179">
        <v>2</v>
      </c>
      <c r="I24179">
        <v>13</v>
      </c>
      <c r="J24179">
        <v>435</v>
      </c>
      <c r="K24179">
        <v>1</v>
      </c>
      <c r="L24179">
        <v>175</v>
      </c>
      <c r="M24179">
        <v>301</v>
      </c>
      <c r="N24179" t="s">
        <v>18</v>
      </c>
      <c r="O24179" s="1">
        <v>9.1052800000000003E-28</v>
      </c>
      <c r="P24179">
        <v>321</v>
      </c>
    </row>
    <row r="24180" spans="1:16" x14ac:dyDescent="0.25">
      <c r="A24180" t="s">
        <v>35660</v>
      </c>
      <c r="B24180">
        <v>1149</v>
      </c>
      <c r="C24180" s="3" t="str">
        <f>HYPERLINK("http://www.uniprot.org/uniprot/I1NE22","tr|I1NE22|I1NE22_SOYBN")</f>
        <v>tr|I1NE22|I1NE22_SOYBN</v>
      </c>
      <c r="D24180" t="s">
        <v>28</v>
      </c>
      <c r="E24180">
        <v>80.59</v>
      </c>
      <c r="F24180">
        <v>371</v>
      </c>
      <c r="G24180">
        <v>72</v>
      </c>
      <c r="H24180">
        <v>1</v>
      </c>
      <c r="I24180">
        <v>1</v>
      </c>
      <c r="J24180">
        <v>1110</v>
      </c>
      <c r="K24180">
        <v>1</v>
      </c>
      <c r="L24180">
        <v>1</v>
      </c>
      <c r="M24180">
        <v>371</v>
      </c>
      <c r="N24180" t="s">
        <v>18</v>
      </c>
      <c r="O24180" s="1">
        <v>8.5751400000000001E-162</v>
      </c>
      <c r="P24180">
        <v>1483</v>
      </c>
    </row>
    <row r="24181" spans="1:16" x14ac:dyDescent="0.25">
      <c r="A24181" t="s">
        <v>35661</v>
      </c>
      <c r="B24181">
        <v>738</v>
      </c>
      <c r="C24181" s="3" t="str">
        <f>HYPERLINK("http://www.uniprot.org/uniprot/I1L622","tr|I1L622|I1L622_SOYBN")</f>
        <v>tr|I1L622|I1L622_SOYBN</v>
      </c>
      <c r="D24181" t="s">
        <v>28</v>
      </c>
      <c r="E24181">
        <v>71.77</v>
      </c>
      <c r="F24181">
        <v>248</v>
      </c>
      <c r="G24181">
        <v>70</v>
      </c>
      <c r="H24181">
        <v>4</v>
      </c>
      <c r="I24181">
        <v>1</v>
      </c>
      <c r="J24181">
        <v>732</v>
      </c>
      <c r="K24181">
        <v>1</v>
      </c>
      <c r="L24181">
        <v>1</v>
      </c>
      <c r="M24181">
        <v>247</v>
      </c>
      <c r="N24181" t="s">
        <v>18</v>
      </c>
      <c r="O24181" s="1">
        <v>5.5156999999999997E-108</v>
      </c>
      <c r="P24181">
        <v>1016</v>
      </c>
    </row>
    <row r="24182" spans="1:16" x14ac:dyDescent="0.25">
      <c r="A24182" t="s">
        <v>35662</v>
      </c>
      <c r="B24182">
        <v>207</v>
      </c>
      <c r="C24182" s="3" t="str">
        <f>HYPERLINK("http://www.uniprot.org/uniprot/K7M8I8","tr|K7M8I8|K7M8I8_SOYBN")</f>
        <v>tr|K7M8I8|K7M8I8_SOYBN</v>
      </c>
      <c r="D24182" t="s">
        <v>441</v>
      </c>
      <c r="E24182">
        <v>91.04</v>
      </c>
      <c r="F24182">
        <v>67</v>
      </c>
      <c r="G24182">
        <v>6</v>
      </c>
      <c r="H24182">
        <v>0</v>
      </c>
      <c r="I24182">
        <v>1</v>
      </c>
      <c r="J24182">
        <v>201</v>
      </c>
      <c r="K24182">
        <v>1</v>
      </c>
      <c r="L24182">
        <v>55</v>
      </c>
      <c r="M24182">
        <v>120</v>
      </c>
      <c r="N24182" t="s">
        <v>18</v>
      </c>
      <c r="O24182" s="1">
        <v>1.31169E-26</v>
      </c>
      <c r="P24182">
        <v>311</v>
      </c>
    </row>
    <row r="24183" spans="1:16" x14ac:dyDescent="0.25">
      <c r="A24183" t="s">
        <v>35663</v>
      </c>
      <c r="B24183">
        <v>714</v>
      </c>
      <c r="C24183" s="3" t="str">
        <f>HYPERLINK("http://www.uniprot.org/uniprot/I1MD44","tr|I1MD44|I1MD44_SOYBN")</f>
        <v>tr|I1MD44|I1MD44_SOYBN</v>
      </c>
      <c r="D24183" t="s">
        <v>28</v>
      </c>
      <c r="E24183">
        <v>83.12</v>
      </c>
      <c r="F24183">
        <v>237</v>
      </c>
      <c r="G24183">
        <v>40</v>
      </c>
      <c r="H24183">
        <v>0</v>
      </c>
      <c r="I24183">
        <v>1</v>
      </c>
      <c r="J24183">
        <v>711</v>
      </c>
      <c r="K24183">
        <v>1</v>
      </c>
      <c r="L24183">
        <v>1</v>
      </c>
      <c r="M24183">
        <v>231</v>
      </c>
      <c r="N24183" t="s">
        <v>18</v>
      </c>
      <c r="O24183" s="1">
        <v>2.6571E-104</v>
      </c>
      <c r="P24183">
        <v>984</v>
      </c>
    </row>
    <row r="24184" spans="1:16" x14ac:dyDescent="0.25">
      <c r="A24184" t="s">
        <v>35664</v>
      </c>
      <c r="B24184">
        <v>612</v>
      </c>
      <c r="C24184" s="3" t="str">
        <f>HYPERLINK("http://www.uniprot.org/uniprot/G7IKJ3","tr|G7IKJ3|G7IKJ3_MEDTR")</f>
        <v>tr|G7IKJ3|G7IKJ3_MEDTR</v>
      </c>
      <c r="D24184" t="s">
        <v>3121</v>
      </c>
      <c r="E24184">
        <v>26.63</v>
      </c>
      <c r="F24184">
        <v>184</v>
      </c>
      <c r="G24184">
        <v>135</v>
      </c>
      <c r="H24184">
        <v>4</v>
      </c>
      <c r="I24184">
        <v>16</v>
      </c>
      <c r="J24184">
        <v>555</v>
      </c>
      <c r="K24184">
        <v>1</v>
      </c>
      <c r="L24184">
        <v>736</v>
      </c>
      <c r="M24184">
        <v>919</v>
      </c>
      <c r="N24184" t="s">
        <v>18</v>
      </c>
      <c r="O24184" s="1">
        <v>4.49946E-10</v>
      </c>
      <c r="P24184">
        <v>170</v>
      </c>
    </row>
    <row r="24185" spans="1:16" x14ac:dyDescent="0.25">
      <c r="A24185" t="s">
        <v>35665</v>
      </c>
      <c r="B24185">
        <v>1131</v>
      </c>
      <c r="C24185" s="3" t="str">
        <f>HYPERLINK("http://www.uniprot.org/uniprot/G7KFU4","tr|G7KFU4|G7KFU4_MEDTR")</f>
        <v>tr|G7KFU4|G7KFU4_MEDTR</v>
      </c>
      <c r="D24185" t="s">
        <v>35666</v>
      </c>
      <c r="E24185">
        <v>79.52</v>
      </c>
      <c r="F24185">
        <v>376</v>
      </c>
      <c r="G24185">
        <v>77</v>
      </c>
      <c r="H24185">
        <v>0</v>
      </c>
      <c r="I24185">
        <v>1</v>
      </c>
      <c r="J24185">
        <v>1128</v>
      </c>
      <c r="K24185">
        <v>1</v>
      </c>
      <c r="L24185">
        <v>1</v>
      </c>
      <c r="M24185">
        <v>370</v>
      </c>
      <c r="N24185" t="s">
        <v>18</v>
      </c>
      <c r="O24185" s="1">
        <v>6.3839999999999997E-170</v>
      </c>
      <c r="P24185">
        <v>1553</v>
      </c>
    </row>
    <row r="24186" spans="1:16" x14ac:dyDescent="0.25">
      <c r="A24186" t="s">
        <v>35667</v>
      </c>
      <c r="B24186">
        <v>2733</v>
      </c>
      <c r="C24186" s="3" t="str">
        <f>HYPERLINK("http://www.uniprot.org/uniprot/G7L107","tr|G7L107|G7L107_MEDTR")</f>
        <v>tr|G7L107|G7L107_MEDTR</v>
      </c>
      <c r="D24186" t="s">
        <v>35668</v>
      </c>
      <c r="E24186">
        <v>66.62</v>
      </c>
      <c r="F24186">
        <v>908</v>
      </c>
      <c r="G24186">
        <v>303</v>
      </c>
      <c r="H24186">
        <v>2</v>
      </c>
      <c r="I24186">
        <v>4</v>
      </c>
      <c r="J24186">
        <v>2721</v>
      </c>
      <c r="K24186">
        <v>1</v>
      </c>
      <c r="L24186">
        <v>34</v>
      </c>
      <c r="M24186">
        <v>914</v>
      </c>
      <c r="N24186" t="s">
        <v>18</v>
      </c>
      <c r="O24186">
        <v>0</v>
      </c>
      <c r="P24186">
        <v>2970</v>
      </c>
    </row>
    <row r="24187" spans="1:16" x14ac:dyDescent="0.25">
      <c r="A24187" t="s">
        <v>35669</v>
      </c>
      <c r="B24187">
        <v>858</v>
      </c>
      <c r="C24187" s="3" t="str">
        <f>HYPERLINK("http://www.uniprot.org/uniprot/Q2HTB3","tr|Q2HTB3|Q2HTB3_MEDTR")</f>
        <v>tr|Q2HTB3|Q2HTB3_MEDTR</v>
      </c>
      <c r="D24187" t="s">
        <v>30575</v>
      </c>
      <c r="E24187">
        <v>71.099999999999994</v>
      </c>
      <c r="F24187">
        <v>263</v>
      </c>
      <c r="G24187">
        <v>76</v>
      </c>
      <c r="H24187">
        <v>0</v>
      </c>
      <c r="I24187">
        <v>52</v>
      </c>
      <c r="J24187">
        <v>840</v>
      </c>
      <c r="K24187">
        <v>1</v>
      </c>
      <c r="L24187">
        <v>6</v>
      </c>
      <c r="M24187">
        <v>264</v>
      </c>
      <c r="N24187" t="s">
        <v>18</v>
      </c>
      <c r="O24187" s="1">
        <v>2.8359100000000001E-99</v>
      </c>
      <c r="P24187">
        <v>942</v>
      </c>
    </row>
    <row r="24188" spans="1:16" x14ac:dyDescent="0.25">
      <c r="A24188" t="s">
        <v>35670</v>
      </c>
      <c r="B24188">
        <v>2352</v>
      </c>
      <c r="C24188" s="3" t="str">
        <f>HYPERLINK("http://www.uniprot.org/uniprot/G7L1Q5","tr|G7L1Q5|G7L1Q5_MEDTR")</f>
        <v>tr|G7L1Q5|G7L1Q5_MEDTR</v>
      </c>
      <c r="D24188" t="s">
        <v>35671</v>
      </c>
      <c r="E24188">
        <v>79.53</v>
      </c>
      <c r="F24188">
        <v>855</v>
      </c>
      <c r="G24188">
        <v>175</v>
      </c>
      <c r="H24188">
        <v>87</v>
      </c>
      <c r="I24188">
        <v>4</v>
      </c>
      <c r="J24188">
        <v>2307</v>
      </c>
      <c r="K24188">
        <v>1</v>
      </c>
      <c r="L24188">
        <v>16</v>
      </c>
      <c r="M24188">
        <v>870</v>
      </c>
      <c r="N24188" t="s">
        <v>18</v>
      </c>
      <c r="O24188">
        <v>0</v>
      </c>
      <c r="P24188">
        <v>3340</v>
      </c>
    </row>
    <row r="24189" spans="1:16" x14ac:dyDescent="0.25">
      <c r="A24189" t="s">
        <v>35672</v>
      </c>
      <c r="B24189">
        <v>2022</v>
      </c>
      <c r="C24189" s="3" t="str">
        <f>HYPERLINK("http://www.uniprot.org/uniprot/G7L0W0","tr|G7L0W0|G7L0W0_MEDTR")</f>
        <v>tr|G7L0W0|G7L0W0_MEDTR</v>
      </c>
      <c r="D24189" t="s">
        <v>35673</v>
      </c>
      <c r="E24189">
        <v>63.98</v>
      </c>
      <c r="F24189">
        <v>672</v>
      </c>
      <c r="G24189">
        <v>242</v>
      </c>
      <c r="H24189">
        <v>43</v>
      </c>
      <c r="I24189">
        <v>55</v>
      </c>
      <c r="J24189">
        <v>1941</v>
      </c>
      <c r="K24189">
        <v>1</v>
      </c>
      <c r="L24189">
        <v>113</v>
      </c>
      <c r="M24189">
        <v>779</v>
      </c>
      <c r="N24189" t="s">
        <v>18</v>
      </c>
      <c r="O24189">
        <v>0</v>
      </c>
      <c r="P24189">
        <v>2002</v>
      </c>
    </row>
    <row r="24190" spans="1:16" x14ac:dyDescent="0.25">
      <c r="A24190" t="s">
        <v>35674</v>
      </c>
      <c r="B24190">
        <v>1464</v>
      </c>
      <c r="C24190" s="3" t="str">
        <f>HYPERLINK("http://www.uniprot.org/uniprot/G7KSI7","tr|G7KSI7|G7KSI7_MEDTR")</f>
        <v>tr|G7KSI7|G7KSI7_MEDTR</v>
      </c>
      <c r="D24190" t="s">
        <v>2669</v>
      </c>
      <c r="E24190">
        <v>97.94</v>
      </c>
      <c r="F24190">
        <v>487</v>
      </c>
      <c r="G24190">
        <v>10</v>
      </c>
      <c r="H24190">
        <v>0</v>
      </c>
      <c r="I24190">
        <v>1</v>
      </c>
      <c r="J24190">
        <v>1461</v>
      </c>
      <c r="K24190">
        <v>1</v>
      </c>
      <c r="L24190">
        <v>1</v>
      </c>
      <c r="M24190">
        <v>487</v>
      </c>
      <c r="N24190" t="s">
        <v>18</v>
      </c>
      <c r="O24190">
        <v>0</v>
      </c>
      <c r="P24190">
        <v>2441</v>
      </c>
    </row>
    <row r="24191" spans="1:16" x14ac:dyDescent="0.25">
      <c r="A24191" t="s">
        <v>35675</v>
      </c>
      <c r="B24191">
        <v>1836</v>
      </c>
      <c r="C24191" s="3" t="str">
        <f>HYPERLINK("http://www.uniprot.org/uniprot/G7J0K5","tr|G7J0K5|G7J0K5_MEDTR")</f>
        <v>tr|G7J0K5|G7J0K5_MEDTR</v>
      </c>
      <c r="D24191" t="s">
        <v>35639</v>
      </c>
      <c r="E24191">
        <v>76.97</v>
      </c>
      <c r="F24191">
        <v>647</v>
      </c>
      <c r="G24191">
        <v>149</v>
      </c>
      <c r="H24191">
        <v>36</v>
      </c>
      <c r="I24191">
        <v>1</v>
      </c>
      <c r="J24191">
        <v>1833</v>
      </c>
      <c r="K24191">
        <v>1</v>
      </c>
      <c r="L24191">
        <v>11</v>
      </c>
      <c r="M24191">
        <v>638</v>
      </c>
      <c r="N24191" t="s">
        <v>18</v>
      </c>
      <c r="O24191">
        <v>0</v>
      </c>
      <c r="P24191">
        <v>2665</v>
      </c>
    </row>
    <row r="24192" spans="1:16" x14ac:dyDescent="0.25">
      <c r="A24192" t="s">
        <v>35676</v>
      </c>
      <c r="B24192">
        <v>1353</v>
      </c>
      <c r="C24192" s="3" t="str">
        <f>HYPERLINK("http://www.uniprot.org/uniprot/G7IP72","tr|G7IP72|G7IP72_MEDTR")</f>
        <v>tr|G7IP72|G7IP72_MEDTR</v>
      </c>
      <c r="D24192" t="s">
        <v>35677</v>
      </c>
      <c r="E24192">
        <v>88.99</v>
      </c>
      <c r="F24192">
        <v>436</v>
      </c>
      <c r="G24192">
        <v>48</v>
      </c>
      <c r="H24192">
        <v>0</v>
      </c>
      <c r="I24192">
        <v>1</v>
      </c>
      <c r="J24192">
        <v>1308</v>
      </c>
      <c r="K24192">
        <v>1</v>
      </c>
      <c r="L24192">
        <v>1</v>
      </c>
      <c r="M24192">
        <v>435</v>
      </c>
      <c r="N24192" t="s">
        <v>18</v>
      </c>
      <c r="O24192">
        <v>0</v>
      </c>
      <c r="P24192">
        <v>1988</v>
      </c>
    </row>
    <row r="24193" spans="1:16" x14ac:dyDescent="0.25">
      <c r="A24193" t="s">
        <v>35678</v>
      </c>
      <c r="B24193">
        <v>1392</v>
      </c>
      <c r="C24193" s="3" t="str">
        <f>HYPERLINK("http://www.uniprot.org/uniprot/G7JC98","tr|G7JC98|G7JC98_MEDTR")</f>
        <v>tr|G7JC98|G7JC98_MEDTR</v>
      </c>
      <c r="D24193" t="s">
        <v>35679</v>
      </c>
      <c r="E24193">
        <v>67.89</v>
      </c>
      <c r="F24193">
        <v>542</v>
      </c>
      <c r="G24193">
        <v>174</v>
      </c>
      <c r="H24193">
        <v>79</v>
      </c>
      <c r="I24193">
        <v>1</v>
      </c>
      <c r="J24193">
        <v>1389</v>
      </c>
      <c r="K24193">
        <v>1</v>
      </c>
      <c r="L24193">
        <v>1</v>
      </c>
      <c r="M24193">
        <v>541</v>
      </c>
      <c r="N24193" t="s">
        <v>18</v>
      </c>
      <c r="O24193">
        <v>0</v>
      </c>
      <c r="P24193">
        <v>1763</v>
      </c>
    </row>
    <row r="24194" spans="1:16" x14ac:dyDescent="0.25">
      <c r="A24194" t="s">
        <v>35680</v>
      </c>
      <c r="B24194">
        <v>1065</v>
      </c>
      <c r="C24194" s="3" t="str">
        <f>HYPERLINK("http://www.uniprot.org/uniprot/K7N1S4","tr|K7N1S4|K7N1S4_SOYBN")</f>
        <v>tr|K7N1S4|K7N1S4_SOYBN</v>
      </c>
      <c r="D24194" t="s">
        <v>28</v>
      </c>
      <c r="E24194">
        <v>73.72</v>
      </c>
      <c r="F24194">
        <v>354</v>
      </c>
      <c r="G24194">
        <v>93</v>
      </c>
      <c r="H24194">
        <v>0</v>
      </c>
      <c r="I24194">
        <v>1</v>
      </c>
      <c r="J24194">
        <v>1062</v>
      </c>
      <c r="K24194">
        <v>1</v>
      </c>
      <c r="L24194">
        <v>1</v>
      </c>
      <c r="M24194">
        <v>353</v>
      </c>
      <c r="N24194" t="s">
        <v>18</v>
      </c>
      <c r="O24194" s="1">
        <v>1.18392E-146</v>
      </c>
      <c r="P24194">
        <v>1352</v>
      </c>
    </row>
    <row r="24195" spans="1:16" x14ac:dyDescent="0.25">
      <c r="A24195" t="s">
        <v>35681</v>
      </c>
      <c r="B24195">
        <v>1005</v>
      </c>
      <c r="C24195" s="3" t="str">
        <f>HYPERLINK("http://www.uniprot.org/uniprot/G7LIM3","tr|G7LIM3|G7LIM3_MEDTR")</f>
        <v>tr|G7LIM3|G7LIM3_MEDTR</v>
      </c>
      <c r="D24195" t="s">
        <v>35682</v>
      </c>
      <c r="E24195">
        <v>53.02</v>
      </c>
      <c r="F24195">
        <v>347</v>
      </c>
      <c r="G24195">
        <v>163</v>
      </c>
      <c r="H24195">
        <v>13</v>
      </c>
      <c r="I24195">
        <v>1</v>
      </c>
      <c r="J24195">
        <v>1002</v>
      </c>
      <c r="K24195">
        <v>1</v>
      </c>
      <c r="L24195">
        <v>2</v>
      </c>
      <c r="M24195">
        <v>343</v>
      </c>
      <c r="N24195" t="s">
        <v>18</v>
      </c>
      <c r="O24195" s="1">
        <v>1.57493E-81</v>
      </c>
      <c r="P24195">
        <v>790</v>
      </c>
    </row>
    <row r="24196" spans="1:16" x14ac:dyDescent="0.25">
      <c r="A24196" t="s">
        <v>35683</v>
      </c>
      <c r="B24196">
        <v>264</v>
      </c>
      <c r="C24196" s="3" t="str">
        <f>HYPERLINK("http://www.uniprot.org/uniprot/G7JV45","tr|G7JV45|G7JV45_MEDTR")</f>
        <v>tr|G7JV45|G7JV45_MEDTR</v>
      </c>
      <c r="D24196" t="s">
        <v>35684</v>
      </c>
      <c r="E24196">
        <v>92.95</v>
      </c>
      <c r="F24196">
        <v>71</v>
      </c>
      <c r="G24196">
        <v>5</v>
      </c>
      <c r="H24196">
        <v>0</v>
      </c>
      <c r="I24196">
        <v>43</v>
      </c>
      <c r="J24196">
        <v>255</v>
      </c>
      <c r="K24196">
        <v>1</v>
      </c>
      <c r="L24196">
        <v>14</v>
      </c>
      <c r="M24196">
        <v>84</v>
      </c>
      <c r="N24196" t="s">
        <v>18</v>
      </c>
      <c r="O24196" s="1">
        <v>8.2631099999999999E-29</v>
      </c>
      <c r="P24196">
        <v>330</v>
      </c>
    </row>
    <row r="24197" spans="1:16" x14ac:dyDescent="0.25">
      <c r="A24197" t="s">
        <v>35685</v>
      </c>
      <c r="B24197">
        <v>2355</v>
      </c>
      <c r="C24197" s="3" t="str">
        <f>HYPERLINK("http://www.uniprot.org/uniprot/G7LE34","tr|G7LE34|G7LE34_MEDTR")</f>
        <v>tr|G7LE34|G7LE34_MEDTR</v>
      </c>
      <c r="D24197" t="s">
        <v>35686</v>
      </c>
      <c r="E24197">
        <v>82.21</v>
      </c>
      <c r="F24197">
        <v>776</v>
      </c>
      <c r="G24197">
        <v>138</v>
      </c>
      <c r="H24197">
        <v>4</v>
      </c>
      <c r="I24197">
        <v>37</v>
      </c>
      <c r="J24197">
        <v>2352</v>
      </c>
      <c r="K24197">
        <v>1</v>
      </c>
      <c r="L24197">
        <v>58</v>
      </c>
      <c r="M24197">
        <v>831</v>
      </c>
      <c r="N24197" t="s">
        <v>18</v>
      </c>
      <c r="O24197">
        <v>0</v>
      </c>
      <c r="P24197">
        <v>3231</v>
      </c>
    </row>
    <row r="24198" spans="1:16" x14ac:dyDescent="0.25">
      <c r="A24198" t="s">
        <v>35687</v>
      </c>
      <c r="B24198">
        <v>423</v>
      </c>
      <c r="C24198" s="3" t="str">
        <f>HYPERLINK("http://www.uniprot.org/uniprot/K7LFN8","tr|K7LFN8|K7LFN8_SOYBN")</f>
        <v>tr|K7LFN8|K7LFN8_SOYBN</v>
      </c>
      <c r="D24198" t="s">
        <v>28</v>
      </c>
      <c r="E24198">
        <v>92</v>
      </c>
      <c r="F24198">
        <v>125</v>
      </c>
      <c r="G24198">
        <v>10</v>
      </c>
      <c r="H24198">
        <v>0</v>
      </c>
      <c r="I24198">
        <v>1</v>
      </c>
      <c r="J24198">
        <v>375</v>
      </c>
      <c r="K24198">
        <v>1</v>
      </c>
      <c r="L24198">
        <v>159</v>
      </c>
      <c r="M24198">
        <v>283</v>
      </c>
      <c r="N24198" t="s">
        <v>18</v>
      </c>
      <c r="O24198" s="1">
        <v>1.23931E-64</v>
      </c>
      <c r="P24198">
        <v>639</v>
      </c>
    </row>
    <row r="24199" spans="1:16" x14ac:dyDescent="0.25">
      <c r="A24199" t="s">
        <v>35688</v>
      </c>
      <c r="B24199">
        <v>312</v>
      </c>
      <c r="C24199" s="3" t="str">
        <f>HYPERLINK("http://www.uniprot.org/uniprot/G7KPZ7","tr|G7KPZ7|G7KPZ7_MEDTR")</f>
        <v>tr|G7KPZ7|G7KPZ7_MEDTR</v>
      </c>
      <c r="D24199" t="s">
        <v>24580</v>
      </c>
      <c r="E24199">
        <v>95.06</v>
      </c>
      <c r="F24199">
        <v>81</v>
      </c>
      <c r="G24199">
        <v>4</v>
      </c>
      <c r="H24199">
        <v>0</v>
      </c>
      <c r="I24199">
        <v>1</v>
      </c>
      <c r="J24199">
        <v>243</v>
      </c>
      <c r="K24199">
        <v>1</v>
      </c>
      <c r="L24199">
        <v>1</v>
      </c>
      <c r="M24199">
        <v>81</v>
      </c>
      <c r="N24199" t="s">
        <v>18</v>
      </c>
      <c r="O24199" s="1">
        <v>1.67655E-37</v>
      </c>
      <c r="P24199">
        <v>405</v>
      </c>
    </row>
    <row r="24200" spans="1:16" x14ac:dyDescent="0.25">
      <c r="A24200" t="s">
        <v>35689</v>
      </c>
      <c r="B24200">
        <v>1488</v>
      </c>
      <c r="C24200" s="3" t="str">
        <f>HYPERLINK("http://www.uniprot.org/uniprot/K7MLA7","tr|K7MLA7|K7MLA7_SOYBN")</f>
        <v>tr|K7MLA7|K7MLA7_SOYBN</v>
      </c>
      <c r="D24200" t="s">
        <v>10289</v>
      </c>
      <c r="E24200">
        <v>76.069999999999993</v>
      </c>
      <c r="F24200">
        <v>514</v>
      </c>
      <c r="G24200">
        <v>123</v>
      </c>
      <c r="H24200">
        <v>21</v>
      </c>
      <c r="I24200">
        <v>4</v>
      </c>
      <c r="J24200">
        <v>1482</v>
      </c>
      <c r="K24200">
        <v>1</v>
      </c>
      <c r="L24200">
        <v>1</v>
      </c>
      <c r="M24200">
        <v>493</v>
      </c>
      <c r="N24200" t="s">
        <v>18</v>
      </c>
      <c r="O24200">
        <v>0</v>
      </c>
      <c r="P24200">
        <v>2006</v>
      </c>
    </row>
    <row r="24201" spans="1:16" x14ac:dyDescent="0.25">
      <c r="A24201" t="s">
        <v>35690</v>
      </c>
      <c r="B24201">
        <v>744</v>
      </c>
      <c r="C24201" s="3" t="str">
        <f>HYPERLINK("http://www.uniprot.org/uniprot/I3SI55","tr|I3SI55|I3SI55_MEDTR")</f>
        <v>tr|I3SI55|I3SI55_MEDTR</v>
      </c>
      <c r="D24201" t="s">
        <v>22</v>
      </c>
      <c r="E24201">
        <v>78.400000000000006</v>
      </c>
      <c r="F24201">
        <v>250</v>
      </c>
      <c r="G24201">
        <v>54</v>
      </c>
      <c r="H24201">
        <v>3</v>
      </c>
      <c r="I24201">
        <v>1</v>
      </c>
      <c r="J24201">
        <v>741</v>
      </c>
      <c r="K24201">
        <v>1</v>
      </c>
      <c r="L24201">
        <v>9</v>
      </c>
      <c r="M24201">
        <v>258</v>
      </c>
      <c r="N24201" t="s">
        <v>18</v>
      </c>
      <c r="O24201" s="1">
        <v>1.9994900000000001E-105</v>
      </c>
      <c r="P24201">
        <v>994</v>
      </c>
    </row>
    <row r="24202" spans="1:16" x14ac:dyDescent="0.25">
      <c r="A24202" t="s">
        <v>35691</v>
      </c>
      <c r="B24202">
        <v>903</v>
      </c>
      <c r="C24202" s="3" t="str">
        <f>HYPERLINK("http://www.uniprot.org/uniprot/G7LBJ9","tr|G7LBJ9|G7LBJ9_MEDTR")</f>
        <v>tr|G7LBJ9|G7LBJ9_MEDTR</v>
      </c>
      <c r="D24202" t="s">
        <v>35692</v>
      </c>
      <c r="E24202">
        <v>82.46</v>
      </c>
      <c r="F24202">
        <v>308</v>
      </c>
      <c r="G24202">
        <v>54</v>
      </c>
      <c r="H24202">
        <v>8</v>
      </c>
      <c r="I24202">
        <v>1</v>
      </c>
      <c r="J24202">
        <v>900</v>
      </c>
      <c r="K24202">
        <v>1</v>
      </c>
      <c r="L24202">
        <v>106</v>
      </c>
      <c r="M24202">
        <v>413</v>
      </c>
      <c r="N24202" t="s">
        <v>18</v>
      </c>
      <c r="O24202" s="1">
        <v>1.17774E-138</v>
      </c>
      <c r="P24202">
        <v>1282</v>
      </c>
    </row>
    <row r="24203" spans="1:16" x14ac:dyDescent="0.25">
      <c r="A24203" t="s">
        <v>35693</v>
      </c>
      <c r="B24203">
        <v>396</v>
      </c>
      <c r="C24203" s="3" t="str">
        <f>HYPERLINK("http://www.uniprot.org/uniprot/G7JXD9","tr|G7JXD9|G7JXD9_MEDTR")</f>
        <v>tr|G7JXD9|G7JXD9_MEDTR</v>
      </c>
      <c r="D24203" t="s">
        <v>35694</v>
      </c>
      <c r="E24203">
        <v>64.61</v>
      </c>
      <c r="F24203">
        <v>130</v>
      </c>
      <c r="G24203">
        <v>46</v>
      </c>
      <c r="H24203">
        <v>0</v>
      </c>
      <c r="I24203">
        <v>1</v>
      </c>
      <c r="J24203">
        <v>390</v>
      </c>
      <c r="K24203">
        <v>1</v>
      </c>
      <c r="L24203">
        <v>62</v>
      </c>
      <c r="M24203">
        <v>181</v>
      </c>
      <c r="N24203" t="s">
        <v>18</v>
      </c>
      <c r="O24203" s="1">
        <v>7.1522099999999999E-36</v>
      </c>
      <c r="P24203">
        <v>391</v>
      </c>
    </row>
    <row r="24204" spans="1:16" x14ac:dyDescent="0.25">
      <c r="A24204" t="s">
        <v>35695</v>
      </c>
      <c r="B24204">
        <v>903</v>
      </c>
      <c r="C24204" s="3" t="str">
        <f>HYPERLINK("http://www.uniprot.org/uniprot/G7JYU0","tr|G7JYU0|G7JYU0_MEDTR")</f>
        <v>tr|G7JYU0|G7JYU0_MEDTR</v>
      </c>
      <c r="D24204" t="s">
        <v>35696</v>
      </c>
      <c r="E24204">
        <v>60.74</v>
      </c>
      <c r="F24204">
        <v>349</v>
      </c>
      <c r="G24204">
        <v>137</v>
      </c>
      <c r="H24204">
        <v>49</v>
      </c>
      <c r="I24204">
        <v>1</v>
      </c>
      <c r="J24204">
        <v>900</v>
      </c>
      <c r="K24204">
        <v>1</v>
      </c>
      <c r="L24204">
        <v>1</v>
      </c>
      <c r="M24204">
        <v>345</v>
      </c>
      <c r="N24204" t="s">
        <v>18</v>
      </c>
      <c r="O24204" s="1">
        <v>8.7952900000000005E-110</v>
      </c>
      <c r="P24204">
        <v>1033</v>
      </c>
    </row>
    <row r="24205" spans="1:16" x14ac:dyDescent="0.25">
      <c r="A24205" t="s">
        <v>35697</v>
      </c>
      <c r="B24205">
        <v>420</v>
      </c>
      <c r="C24205" s="3" t="str">
        <f>HYPERLINK("http://www.uniprot.org/uniprot/K7KBH3","tr|K7KBH3|K7KBH3_SOYBN")</f>
        <v>tr|K7KBH3|K7KBH3_SOYBN</v>
      </c>
      <c r="D24205" t="s">
        <v>28</v>
      </c>
      <c r="E24205">
        <v>47.58</v>
      </c>
      <c r="F24205">
        <v>124</v>
      </c>
      <c r="G24205">
        <v>65</v>
      </c>
      <c r="H24205">
        <v>16</v>
      </c>
      <c r="I24205">
        <v>76</v>
      </c>
      <c r="J24205">
        <v>399</v>
      </c>
      <c r="K24205">
        <v>1</v>
      </c>
      <c r="L24205">
        <v>282</v>
      </c>
      <c r="M24205">
        <v>401</v>
      </c>
      <c r="N24205" t="s">
        <v>18</v>
      </c>
      <c r="O24205" s="1">
        <v>2.08107E-19</v>
      </c>
      <c r="P24205">
        <v>249</v>
      </c>
    </row>
    <row r="24206" spans="1:16" x14ac:dyDescent="0.25">
      <c r="A24206" t="s">
        <v>35698</v>
      </c>
      <c r="B24206">
        <v>2847</v>
      </c>
      <c r="C24206" s="3" t="str">
        <f>HYPERLINK("http://www.uniprot.org/uniprot/Q9M4N3","tr|Q9M4N3|Q9M4N3_MEDTR")</f>
        <v>tr|Q9M4N3|Q9M4N3_MEDTR</v>
      </c>
      <c r="D24206" t="s">
        <v>35699</v>
      </c>
      <c r="E24206">
        <v>78.489999999999995</v>
      </c>
      <c r="F24206">
        <v>967</v>
      </c>
      <c r="G24206">
        <v>208</v>
      </c>
      <c r="H24206">
        <v>19</v>
      </c>
      <c r="I24206">
        <v>1</v>
      </c>
      <c r="J24206">
        <v>2844</v>
      </c>
      <c r="K24206">
        <v>1</v>
      </c>
      <c r="L24206">
        <v>1</v>
      </c>
      <c r="M24206">
        <v>966</v>
      </c>
      <c r="N24206" t="s">
        <v>18</v>
      </c>
      <c r="O24206">
        <v>0</v>
      </c>
      <c r="P24206">
        <v>3758</v>
      </c>
    </row>
    <row r="24207" spans="1:16" x14ac:dyDescent="0.25">
      <c r="A24207" t="s">
        <v>35700</v>
      </c>
      <c r="B24207">
        <v>357</v>
      </c>
      <c r="C24207" s="3" t="str">
        <f>HYPERLINK("http://www.uniprot.org/uniprot/I3T0X8","tr|I3T0X8|I3T0X8_LOTJA")</f>
        <v>tr|I3T0X8|I3T0X8_LOTJA</v>
      </c>
      <c r="D24207" t="s">
        <v>1570</v>
      </c>
      <c r="E24207">
        <v>56.12</v>
      </c>
      <c r="F24207">
        <v>98</v>
      </c>
      <c r="G24207">
        <v>43</v>
      </c>
      <c r="H24207">
        <v>0</v>
      </c>
      <c r="I24207">
        <v>55</v>
      </c>
      <c r="J24207">
        <v>348</v>
      </c>
      <c r="K24207">
        <v>1</v>
      </c>
      <c r="L24207">
        <v>20</v>
      </c>
      <c r="M24207">
        <v>117</v>
      </c>
      <c r="N24207" t="s">
        <v>18</v>
      </c>
      <c r="O24207" s="1">
        <v>6.8822900000000001E-23</v>
      </c>
      <c r="P24207">
        <v>279</v>
      </c>
    </row>
    <row r="24208" spans="1:16" x14ac:dyDescent="0.25">
      <c r="A24208" t="s">
        <v>35701</v>
      </c>
      <c r="B24208">
        <v>657</v>
      </c>
      <c r="C24208" s="3" t="str">
        <f>HYPERLINK("http://www.uniprot.org/uniprot/I1M2L5","tr|I1M2L5|I1M2L5_SOYBN")</f>
        <v>tr|I1M2L5|I1M2L5_SOYBN</v>
      </c>
      <c r="D24208" t="s">
        <v>71</v>
      </c>
      <c r="E24208">
        <v>76.23</v>
      </c>
      <c r="F24208">
        <v>202</v>
      </c>
      <c r="G24208">
        <v>48</v>
      </c>
      <c r="H24208">
        <v>0</v>
      </c>
      <c r="I24208">
        <v>1</v>
      </c>
      <c r="J24208">
        <v>606</v>
      </c>
      <c r="K24208">
        <v>1</v>
      </c>
      <c r="L24208">
        <v>470</v>
      </c>
      <c r="M24208">
        <v>669</v>
      </c>
      <c r="N24208" t="s">
        <v>18</v>
      </c>
      <c r="O24208" s="1">
        <v>3.4905600000000002E-86</v>
      </c>
      <c r="P24208">
        <v>827</v>
      </c>
    </row>
    <row r="24209" spans="1:16" x14ac:dyDescent="0.25">
      <c r="A24209" t="s">
        <v>35702</v>
      </c>
      <c r="B24209">
        <v>990</v>
      </c>
      <c r="C24209" s="3" t="str">
        <f>HYPERLINK("http://www.uniprot.org/uniprot/I1MD43","tr|I1MD43|I1MD43_SOYBN")</f>
        <v>tr|I1MD43|I1MD43_SOYBN</v>
      </c>
      <c r="D24209" t="s">
        <v>117</v>
      </c>
      <c r="E24209">
        <v>66.86</v>
      </c>
      <c r="F24209">
        <v>329</v>
      </c>
      <c r="G24209">
        <v>109</v>
      </c>
      <c r="H24209">
        <v>0</v>
      </c>
      <c r="I24209">
        <v>1</v>
      </c>
      <c r="J24209">
        <v>987</v>
      </c>
      <c r="K24209">
        <v>1</v>
      </c>
      <c r="L24209">
        <v>16</v>
      </c>
      <c r="M24209">
        <v>334</v>
      </c>
      <c r="N24209" t="s">
        <v>18</v>
      </c>
      <c r="O24209" s="1">
        <v>2.8582699999999999E-120</v>
      </c>
      <c r="P24209">
        <v>1124</v>
      </c>
    </row>
    <row r="24210" spans="1:16" x14ac:dyDescent="0.25">
      <c r="A24210" t="s">
        <v>35703</v>
      </c>
      <c r="B24210">
        <v>1053</v>
      </c>
      <c r="C24210" s="3" t="str">
        <f>HYPERLINK("http://www.uniprot.org/uniprot/C6TBD1","tr|C6TBD1|C6TBD1_SOYBN")</f>
        <v>tr|C6TBD1|C6TBD1_SOYBN</v>
      </c>
      <c r="D24210" t="s">
        <v>210</v>
      </c>
      <c r="E24210">
        <v>80.569999999999993</v>
      </c>
      <c r="F24210">
        <v>350</v>
      </c>
      <c r="G24210">
        <v>68</v>
      </c>
      <c r="H24210">
        <v>0</v>
      </c>
      <c r="I24210">
        <v>1</v>
      </c>
      <c r="J24210">
        <v>1050</v>
      </c>
      <c r="K24210">
        <v>1</v>
      </c>
      <c r="L24210">
        <v>1</v>
      </c>
      <c r="M24210">
        <v>348</v>
      </c>
      <c r="N24210" t="s">
        <v>18</v>
      </c>
      <c r="O24210" s="1">
        <v>2.4883499999999998E-165</v>
      </c>
      <c r="P24210">
        <v>1513</v>
      </c>
    </row>
    <row r="24211" spans="1:16" x14ac:dyDescent="0.25">
      <c r="A24211" t="s">
        <v>35704</v>
      </c>
      <c r="B24211">
        <v>2616</v>
      </c>
      <c r="C24211" s="3" t="str">
        <f>HYPERLINK("http://www.uniprot.org/uniprot/G7L107","tr|G7L107|G7L107_MEDTR")</f>
        <v>tr|G7L107|G7L107_MEDTR</v>
      </c>
      <c r="D24211" t="s">
        <v>35668</v>
      </c>
      <c r="E24211">
        <v>58.71</v>
      </c>
      <c r="F24211">
        <v>901</v>
      </c>
      <c r="G24211">
        <v>372</v>
      </c>
      <c r="H24211">
        <v>33</v>
      </c>
      <c r="I24211">
        <v>1</v>
      </c>
      <c r="J24211">
        <v>2604</v>
      </c>
      <c r="K24211">
        <v>1</v>
      </c>
      <c r="L24211">
        <v>43</v>
      </c>
      <c r="M24211">
        <v>914</v>
      </c>
      <c r="N24211" t="s">
        <v>18</v>
      </c>
      <c r="O24211">
        <v>0</v>
      </c>
      <c r="P24211">
        <v>2540</v>
      </c>
    </row>
    <row r="24212" spans="1:16" x14ac:dyDescent="0.25">
      <c r="A24212" t="s">
        <v>35705</v>
      </c>
      <c r="B24212">
        <v>2205</v>
      </c>
      <c r="C24212" s="3" t="str">
        <f>HYPERLINK("http://www.uniprot.org/uniprot/Q2HTA9","tr|Q2HTA9|Q2HTA9_MEDTR")</f>
        <v>tr|Q2HTA9|Q2HTA9_MEDTR</v>
      </c>
      <c r="D24212" t="s">
        <v>35706</v>
      </c>
      <c r="E24212">
        <v>71.3</v>
      </c>
      <c r="F24212">
        <v>683</v>
      </c>
      <c r="G24212">
        <v>196</v>
      </c>
      <c r="H24212">
        <v>0</v>
      </c>
      <c r="I24212">
        <v>151</v>
      </c>
      <c r="J24212">
        <v>2199</v>
      </c>
      <c r="K24212">
        <v>1</v>
      </c>
      <c r="L24212">
        <v>9</v>
      </c>
      <c r="M24212">
        <v>688</v>
      </c>
      <c r="N24212" t="s">
        <v>18</v>
      </c>
      <c r="O24212">
        <v>0</v>
      </c>
      <c r="P24212">
        <v>2418</v>
      </c>
    </row>
    <row r="24213" spans="1:16" x14ac:dyDescent="0.25">
      <c r="A24213" t="s">
        <v>35707</v>
      </c>
      <c r="B24213">
        <v>2271</v>
      </c>
      <c r="C24213" s="3" t="str">
        <f>HYPERLINK("http://www.uniprot.org/uniprot/G7L1Q7","tr|G7L1Q7|G7L1Q7_MEDTR")</f>
        <v>tr|G7L1Q7|G7L1Q7_MEDTR</v>
      </c>
      <c r="D24213" t="s">
        <v>35708</v>
      </c>
      <c r="E24213">
        <v>61.94</v>
      </c>
      <c r="F24213">
        <v>762</v>
      </c>
      <c r="G24213">
        <v>290</v>
      </c>
      <c r="H24213">
        <v>6</v>
      </c>
      <c r="I24213">
        <v>1</v>
      </c>
      <c r="J24213">
        <v>2268</v>
      </c>
      <c r="K24213">
        <v>1</v>
      </c>
      <c r="L24213">
        <v>1</v>
      </c>
      <c r="M24213">
        <v>750</v>
      </c>
      <c r="N24213" t="s">
        <v>18</v>
      </c>
      <c r="O24213">
        <v>0</v>
      </c>
      <c r="P24213">
        <v>2104</v>
      </c>
    </row>
    <row r="24214" spans="1:16" x14ac:dyDescent="0.25">
      <c r="A24214" t="s">
        <v>35709</v>
      </c>
      <c r="B24214">
        <v>363</v>
      </c>
      <c r="C24214" s="3" t="str">
        <f>HYPERLINK("http://www.uniprot.org/uniprot/F6H5T8","tr|F6H5T8|F6H5T8_VITVI")</f>
        <v>tr|F6H5T8|F6H5T8_VITVI</v>
      </c>
      <c r="D24214" t="s">
        <v>4423</v>
      </c>
      <c r="E24214">
        <v>94.44</v>
      </c>
      <c r="F24214">
        <v>90</v>
      </c>
      <c r="G24214">
        <v>5</v>
      </c>
      <c r="H24214">
        <v>0</v>
      </c>
      <c r="I24214">
        <v>1</v>
      </c>
      <c r="J24214">
        <v>270</v>
      </c>
      <c r="K24214">
        <v>1</v>
      </c>
      <c r="L24214">
        <v>1</v>
      </c>
      <c r="M24214">
        <v>90</v>
      </c>
      <c r="N24214" t="s">
        <v>18</v>
      </c>
      <c r="O24214" s="1">
        <v>5.1160700000000002E-48</v>
      </c>
      <c r="P24214">
        <v>450</v>
      </c>
    </row>
    <row r="24215" spans="1:16" x14ac:dyDescent="0.25">
      <c r="A24215" t="s">
        <v>35710</v>
      </c>
      <c r="B24215">
        <v>657</v>
      </c>
      <c r="C24215" s="3" t="str">
        <f>HYPERLINK("http://www.uniprot.org/uniprot/B7FHS6","tr|B7FHS6|B7FHS6_MEDTR")</f>
        <v>tr|B7FHS6|B7FHS6_MEDTR</v>
      </c>
      <c r="D24215" t="s">
        <v>22</v>
      </c>
      <c r="E24215">
        <v>77.52</v>
      </c>
      <c r="F24215">
        <v>218</v>
      </c>
      <c r="G24215">
        <v>49</v>
      </c>
      <c r="H24215">
        <v>0</v>
      </c>
      <c r="I24215">
        <v>1</v>
      </c>
      <c r="J24215">
        <v>654</v>
      </c>
      <c r="K24215">
        <v>1</v>
      </c>
      <c r="L24215">
        <v>70</v>
      </c>
      <c r="M24215">
        <v>287</v>
      </c>
      <c r="N24215" t="s">
        <v>18</v>
      </c>
      <c r="O24215" s="1">
        <v>2.7657399999999999E-83</v>
      </c>
      <c r="P24215">
        <v>802</v>
      </c>
    </row>
    <row r="24216" spans="1:16" x14ac:dyDescent="0.25">
      <c r="A24216" t="s">
        <v>35711</v>
      </c>
      <c r="B24216">
        <v>1578</v>
      </c>
      <c r="C24216" s="3" t="str">
        <f>HYPERLINK("http://www.uniprot.org/uniprot/K7LZP8","tr|K7LZP8|K7LZP8_SOYBN")</f>
        <v>tr|K7LZP8|K7LZP8_SOYBN</v>
      </c>
      <c r="D24216" t="s">
        <v>28</v>
      </c>
      <c r="E24216">
        <v>55.32</v>
      </c>
      <c r="F24216">
        <v>535</v>
      </c>
      <c r="G24216">
        <v>239</v>
      </c>
      <c r="H24216">
        <v>95</v>
      </c>
      <c r="I24216">
        <v>199</v>
      </c>
      <c r="J24216">
        <v>1518</v>
      </c>
      <c r="K24216">
        <v>1</v>
      </c>
      <c r="L24216">
        <v>58</v>
      </c>
      <c r="M24216">
        <v>591</v>
      </c>
      <c r="N24216" t="s">
        <v>18</v>
      </c>
      <c r="O24216" s="1">
        <v>1.35166E-137</v>
      </c>
      <c r="P24216">
        <v>1276</v>
      </c>
    </row>
    <row r="24217" spans="1:16" x14ac:dyDescent="0.25">
      <c r="A24217" t="s">
        <v>35712</v>
      </c>
      <c r="B24217">
        <v>735</v>
      </c>
      <c r="C24217" s="3" t="str">
        <f>HYPERLINK("http://www.uniprot.org/uniprot/G7JC99","tr|G7JC99|G7JC99_MEDTR")</f>
        <v>tr|G7JC99|G7JC99_MEDTR</v>
      </c>
      <c r="D24217" t="s">
        <v>35713</v>
      </c>
      <c r="E24217">
        <v>97.95</v>
      </c>
      <c r="F24217">
        <v>244</v>
      </c>
      <c r="G24217">
        <v>5</v>
      </c>
      <c r="H24217">
        <v>0</v>
      </c>
      <c r="I24217">
        <v>1</v>
      </c>
      <c r="J24217">
        <v>732</v>
      </c>
      <c r="K24217">
        <v>1</v>
      </c>
      <c r="L24217">
        <v>42</v>
      </c>
      <c r="M24217">
        <v>285</v>
      </c>
      <c r="N24217" t="s">
        <v>18</v>
      </c>
      <c r="O24217" s="1">
        <v>7.5696699999999997E-134</v>
      </c>
      <c r="P24217">
        <v>1239</v>
      </c>
    </row>
    <row r="24218" spans="1:16" x14ac:dyDescent="0.25">
      <c r="A24218" t="s">
        <v>35714</v>
      </c>
      <c r="B24218">
        <v>789</v>
      </c>
      <c r="C24218" s="3" t="str">
        <f>HYPERLINK("http://www.uniprot.org/uniprot/I1NE68","tr|I1NE68|I1NE68_SOYBN")</f>
        <v>tr|I1NE68|I1NE68_SOYBN</v>
      </c>
      <c r="D24218" t="s">
        <v>29807</v>
      </c>
      <c r="E24218">
        <v>88.54</v>
      </c>
      <c r="F24218">
        <v>262</v>
      </c>
      <c r="G24218">
        <v>30</v>
      </c>
      <c r="H24218">
        <v>0</v>
      </c>
      <c r="I24218">
        <v>1</v>
      </c>
      <c r="J24218">
        <v>786</v>
      </c>
      <c r="K24218">
        <v>1</v>
      </c>
      <c r="L24218">
        <v>1</v>
      </c>
      <c r="M24218">
        <v>262</v>
      </c>
      <c r="N24218" t="s">
        <v>18</v>
      </c>
      <c r="O24218" s="1">
        <v>1.1067100000000001E-136</v>
      </c>
      <c r="P24218">
        <v>1264</v>
      </c>
    </row>
    <row r="24219" spans="1:16" x14ac:dyDescent="0.25">
      <c r="A24219" t="s">
        <v>35715</v>
      </c>
      <c r="B24219">
        <v>501</v>
      </c>
      <c r="C24219" s="3" t="str">
        <f>HYPERLINK("http://www.uniprot.org/uniprot/G7JV47","tr|G7JV47|G7JV47_MEDTR")</f>
        <v>tr|G7JV47|G7JV47_MEDTR</v>
      </c>
      <c r="D24219" t="s">
        <v>35716</v>
      </c>
      <c r="E24219">
        <v>93.2</v>
      </c>
      <c r="F24219">
        <v>162</v>
      </c>
      <c r="G24219">
        <v>11</v>
      </c>
      <c r="H24219">
        <v>0</v>
      </c>
      <c r="I24219">
        <v>13</v>
      </c>
      <c r="J24219">
        <v>498</v>
      </c>
      <c r="K24219">
        <v>1</v>
      </c>
      <c r="L24219">
        <v>1</v>
      </c>
      <c r="M24219">
        <v>162</v>
      </c>
      <c r="N24219" t="s">
        <v>18</v>
      </c>
      <c r="O24219" s="1">
        <v>9.3918699999999992E-81</v>
      </c>
      <c r="P24219">
        <v>778</v>
      </c>
    </row>
    <row r="24220" spans="1:16" x14ac:dyDescent="0.25">
      <c r="A24220" t="s">
        <v>35717</v>
      </c>
      <c r="B24220">
        <v>576</v>
      </c>
      <c r="C24220" s="3" t="str">
        <f>HYPERLINK("http://www.uniprot.org/uniprot/C0IN05","tr|C0IN05|C0IN05_CICAR")</f>
        <v>tr|C0IN05|C0IN05_CICAR</v>
      </c>
      <c r="D24220" t="s">
        <v>35718</v>
      </c>
      <c r="E24220">
        <v>100</v>
      </c>
      <c r="F24220">
        <v>191</v>
      </c>
      <c r="G24220">
        <v>0</v>
      </c>
      <c r="H24220">
        <v>0</v>
      </c>
      <c r="I24220">
        <v>1</v>
      </c>
      <c r="J24220">
        <v>573</v>
      </c>
      <c r="K24220">
        <v>1</v>
      </c>
      <c r="L24220">
        <v>1</v>
      </c>
      <c r="M24220">
        <v>191</v>
      </c>
      <c r="N24220" t="s">
        <v>18</v>
      </c>
      <c r="O24220" s="1">
        <v>1.5905700000000001E-109</v>
      </c>
      <c r="P24220">
        <v>1027</v>
      </c>
    </row>
    <row r="24221" spans="1:16" x14ac:dyDescent="0.25">
      <c r="A24221" t="s">
        <v>35719</v>
      </c>
      <c r="B24221">
        <v>1047</v>
      </c>
      <c r="C24221" s="3" t="str">
        <f>HYPERLINK("http://www.uniprot.org/uniprot/K7LFN8","tr|K7LFN8|K7LFN8_SOYBN")</f>
        <v>tr|K7LFN8|K7LFN8_SOYBN</v>
      </c>
      <c r="D24221" t="s">
        <v>28</v>
      </c>
      <c r="E24221">
        <v>74.430000000000007</v>
      </c>
      <c r="F24221">
        <v>176</v>
      </c>
      <c r="G24221">
        <v>45</v>
      </c>
      <c r="H24221">
        <v>22</v>
      </c>
      <c r="I24221">
        <v>70</v>
      </c>
      <c r="J24221">
        <v>531</v>
      </c>
      <c r="K24221">
        <v>1</v>
      </c>
      <c r="L24221">
        <v>13</v>
      </c>
      <c r="M24221">
        <v>188</v>
      </c>
      <c r="N24221" t="s">
        <v>18</v>
      </c>
      <c r="O24221" s="1">
        <v>1.9444299999999999E-61</v>
      </c>
      <c r="P24221">
        <v>617</v>
      </c>
    </row>
    <row r="24222" spans="1:16" x14ac:dyDescent="0.25">
      <c r="A24222" t="s">
        <v>35720</v>
      </c>
      <c r="B24222">
        <v>885</v>
      </c>
      <c r="C24222" s="3" t="str">
        <f>HYPERLINK("http://www.uniprot.org/uniprot/I1J7I2","tr|I1J7I2|I1J7I2_SOYBN")</f>
        <v>tr|I1J7I2|I1J7I2_SOYBN</v>
      </c>
      <c r="D24222" t="s">
        <v>28</v>
      </c>
      <c r="E24222">
        <v>59.45</v>
      </c>
      <c r="F24222">
        <v>296</v>
      </c>
      <c r="G24222">
        <v>120</v>
      </c>
      <c r="H24222">
        <v>4</v>
      </c>
      <c r="I24222">
        <v>1</v>
      </c>
      <c r="J24222">
        <v>876</v>
      </c>
      <c r="K24222">
        <v>1</v>
      </c>
      <c r="L24222">
        <v>1</v>
      </c>
      <c r="M24222">
        <v>289</v>
      </c>
      <c r="N24222" t="s">
        <v>18</v>
      </c>
      <c r="O24222" s="1">
        <v>5.1678299999999998E-83</v>
      </c>
      <c r="P24222">
        <v>802</v>
      </c>
    </row>
    <row r="24223" spans="1:16" x14ac:dyDescent="0.25">
      <c r="A24223" t="s">
        <v>35721</v>
      </c>
      <c r="B24223">
        <v>1458</v>
      </c>
      <c r="C24223" s="3" t="str">
        <f>HYPERLINK("http://www.uniprot.org/uniprot/K7MLA7","tr|K7MLA7|K7MLA7_SOYBN")</f>
        <v>tr|K7MLA7|K7MLA7_SOYBN</v>
      </c>
      <c r="D24223" t="s">
        <v>10289</v>
      </c>
      <c r="E24223">
        <v>77.14</v>
      </c>
      <c r="F24223">
        <v>477</v>
      </c>
      <c r="G24223">
        <v>109</v>
      </c>
      <c r="H24223">
        <v>3</v>
      </c>
      <c r="I24223">
        <v>34</v>
      </c>
      <c r="J24223">
        <v>1455</v>
      </c>
      <c r="K24223">
        <v>1</v>
      </c>
      <c r="L24223">
        <v>522</v>
      </c>
      <c r="M24223">
        <v>979</v>
      </c>
      <c r="N24223" t="s">
        <v>18</v>
      </c>
      <c r="O24223">
        <v>0</v>
      </c>
      <c r="P24223">
        <v>1968</v>
      </c>
    </row>
    <row r="24224" spans="1:16" x14ac:dyDescent="0.25">
      <c r="A24224" t="s">
        <v>35722</v>
      </c>
      <c r="B24224">
        <v>1236</v>
      </c>
      <c r="C24224" s="3" t="str">
        <f>HYPERLINK("http://www.uniprot.org/uniprot/I1J9Q7","tr|I1J9Q7|I1J9Q7_SOYBN")</f>
        <v>tr|I1J9Q7|I1J9Q7_SOYBN</v>
      </c>
      <c r="D24224" t="s">
        <v>12611</v>
      </c>
      <c r="E24224">
        <v>91.24</v>
      </c>
      <c r="F24224">
        <v>411</v>
      </c>
      <c r="G24224">
        <v>36</v>
      </c>
      <c r="H24224">
        <v>0</v>
      </c>
      <c r="I24224">
        <v>1</v>
      </c>
      <c r="J24224">
        <v>1233</v>
      </c>
      <c r="K24224">
        <v>1</v>
      </c>
      <c r="L24224">
        <v>1</v>
      </c>
      <c r="M24224">
        <v>411</v>
      </c>
      <c r="N24224" t="s">
        <v>18</v>
      </c>
      <c r="O24224">
        <v>0</v>
      </c>
      <c r="P24224">
        <v>1991</v>
      </c>
    </row>
    <row r="24225" spans="1:16" x14ac:dyDescent="0.25">
      <c r="A24225" t="s">
        <v>35723</v>
      </c>
      <c r="B24225">
        <v>1260</v>
      </c>
      <c r="C24225" s="3" t="str">
        <f>HYPERLINK("http://www.uniprot.org/uniprot/G7LBK0","tr|G7LBK0|G7LBK0_MEDTR")</f>
        <v>tr|G7LBK0|G7LBK0_MEDTR</v>
      </c>
      <c r="D24225" t="s">
        <v>35724</v>
      </c>
      <c r="E24225">
        <v>88.85</v>
      </c>
      <c r="F24225">
        <v>377</v>
      </c>
      <c r="G24225">
        <v>42</v>
      </c>
      <c r="H24225">
        <v>0</v>
      </c>
      <c r="I24225">
        <v>127</v>
      </c>
      <c r="J24225">
        <v>1257</v>
      </c>
      <c r="K24225">
        <v>1</v>
      </c>
      <c r="L24225">
        <v>25</v>
      </c>
      <c r="M24225">
        <v>401</v>
      </c>
      <c r="N24225" t="s">
        <v>18</v>
      </c>
      <c r="O24225">
        <v>0</v>
      </c>
      <c r="P24225">
        <v>1746</v>
      </c>
    </row>
    <row r="24226" spans="1:16" x14ac:dyDescent="0.25">
      <c r="A24226" t="s">
        <v>35725</v>
      </c>
      <c r="B24226">
        <v>2313</v>
      </c>
      <c r="C24226" s="3" t="str">
        <f>HYPERLINK("http://www.uniprot.org/uniprot/K7LMU8","tr|K7LMU8|K7LMU8_SOYBN")</f>
        <v>tr|K7LMU8|K7LMU8_SOYBN</v>
      </c>
      <c r="D24226" t="s">
        <v>117</v>
      </c>
      <c r="E24226">
        <v>84.72</v>
      </c>
      <c r="F24226">
        <v>792</v>
      </c>
      <c r="G24226">
        <v>121</v>
      </c>
      <c r="H24226">
        <v>22</v>
      </c>
      <c r="I24226">
        <v>1</v>
      </c>
      <c r="J24226">
        <v>2310</v>
      </c>
      <c r="K24226">
        <v>1</v>
      </c>
      <c r="L24226">
        <v>1</v>
      </c>
      <c r="M24226">
        <v>792</v>
      </c>
      <c r="N24226" t="s">
        <v>18</v>
      </c>
      <c r="O24226">
        <v>0</v>
      </c>
      <c r="P24226">
        <v>3422</v>
      </c>
    </row>
    <row r="24227" spans="1:16" x14ac:dyDescent="0.25">
      <c r="A24227" t="s">
        <v>35726</v>
      </c>
      <c r="B24227">
        <v>933</v>
      </c>
      <c r="C24227" s="3" t="str">
        <f>HYPERLINK("http://www.uniprot.org/uniprot/G7JYU1","tr|G7JYU1|G7JYU1_MEDTR")</f>
        <v>tr|G7JYU1|G7JYU1_MEDTR</v>
      </c>
      <c r="D24227" t="s">
        <v>35727</v>
      </c>
      <c r="E24227">
        <v>78.06</v>
      </c>
      <c r="F24227">
        <v>351</v>
      </c>
      <c r="G24227">
        <v>77</v>
      </c>
      <c r="H24227">
        <v>43</v>
      </c>
      <c r="I24227">
        <v>1</v>
      </c>
      <c r="J24227">
        <v>924</v>
      </c>
      <c r="K24227">
        <v>1</v>
      </c>
      <c r="L24227">
        <v>1</v>
      </c>
      <c r="M24227">
        <v>350</v>
      </c>
      <c r="N24227" t="s">
        <v>18</v>
      </c>
      <c r="O24227" s="1">
        <v>2.2511400000000002E-148</v>
      </c>
      <c r="P24227">
        <v>1366</v>
      </c>
    </row>
    <row r="24228" spans="1:16" x14ac:dyDescent="0.25">
      <c r="A24228" t="s">
        <v>35728</v>
      </c>
      <c r="B24228">
        <v>1152</v>
      </c>
      <c r="C24228" s="3" t="str">
        <f>HYPERLINK("http://www.uniprot.org/uniprot/I1LWB3","tr|I1LWB3|I1LWB3_SOYBN")</f>
        <v>tr|I1LWB3|I1LWB3_SOYBN</v>
      </c>
      <c r="D24228" t="s">
        <v>28</v>
      </c>
      <c r="E24228">
        <v>81.84</v>
      </c>
      <c r="F24228">
        <v>380</v>
      </c>
      <c r="G24228">
        <v>69</v>
      </c>
      <c r="H24228">
        <v>2</v>
      </c>
      <c r="I24228">
        <v>1</v>
      </c>
      <c r="J24228">
        <v>1134</v>
      </c>
      <c r="K24228">
        <v>1</v>
      </c>
      <c r="L24228">
        <v>1</v>
      </c>
      <c r="M24228">
        <v>376</v>
      </c>
      <c r="N24228" t="s">
        <v>18</v>
      </c>
      <c r="O24228" s="1">
        <v>1.56574E-171</v>
      </c>
      <c r="P24228">
        <v>1567</v>
      </c>
    </row>
    <row r="24229" spans="1:16" x14ac:dyDescent="0.25">
      <c r="A24229" t="s">
        <v>35729</v>
      </c>
      <c r="B24229">
        <v>1317</v>
      </c>
      <c r="C24229" s="3" t="str">
        <f>HYPERLINK("http://www.uniprot.org/uniprot/K7L180","tr|K7L180|K7L180_SOYBN")</f>
        <v>tr|K7L180|K7L180_SOYBN</v>
      </c>
      <c r="D24229" t="s">
        <v>28</v>
      </c>
      <c r="E24229">
        <v>80.59</v>
      </c>
      <c r="F24229">
        <v>438</v>
      </c>
      <c r="G24229">
        <v>85</v>
      </c>
      <c r="H24229">
        <v>0</v>
      </c>
      <c r="I24229">
        <v>1</v>
      </c>
      <c r="J24229">
        <v>1314</v>
      </c>
      <c r="K24229">
        <v>1</v>
      </c>
      <c r="L24229">
        <v>1</v>
      </c>
      <c r="M24229">
        <v>438</v>
      </c>
      <c r="N24229" t="s">
        <v>18</v>
      </c>
      <c r="O24229">
        <v>0</v>
      </c>
      <c r="P24229">
        <v>1853</v>
      </c>
    </row>
    <row r="24230" spans="1:16" x14ac:dyDescent="0.25">
      <c r="A24230" t="s">
        <v>35730</v>
      </c>
      <c r="B24230">
        <v>939</v>
      </c>
      <c r="C24230" s="3" t="str">
        <f>HYPERLINK("http://www.uniprot.org/uniprot/G7I2H0","tr|G7I2H0|G7I2H0_MEDTR")</f>
        <v>tr|G7I2H0|G7I2H0_MEDTR</v>
      </c>
      <c r="D24230" t="s">
        <v>144</v>
      </c>
      <c r="E24230">
        <v>32.75</v>
      </c>
      <c r="F24230">
        <v>229</v>
      </c>
      <c r="G24230">
        <v>154</v>
      </c>
      <c r="H24230">
        <v>1</v>
      </c>
      <c r="I24230">
        <v>253</v>
      </c>
      <c r="J24230">
        <v>936</v>
      </c>
      <c r="K24230">
        <v>1</v>
      </c>
      <c r="L24230">
        <v>30</v>
      </c>
      <c r="M24230">
        <v>231</v>
      </c>
      <c r="N24230" t="s">
        <v>18</v>
      </c>
      <c r="O24230" s="1">
        <v>6.2221E-21</v>
      </c>
      <c r="P24230">
        <v>267</v>
      </c>
    </row>
    <row r="24231" spans="1:16" x14ac:dyDescent="0.25">
      <c r="A24231" t="s">
        <v>35731</v>
      </c>
      <c r="B24231">
        <v>657</v>
      </c>
      <c r="C24231" s="3" t="str">
        <f>HYPERLINK("http://www.uniprot.org/uniprot/I1M2L5","tr|I1M2L5|I1M2L5_SOYBN")</f>
        <v>tr|I1M2L5|I1M2L5_SOYBN</v>
      </c>
      <c r="D24231" t="s">
        <v>71</v>
      </c>
      <c r="E24231">
        <v>75.739999999999995</v>
      </c>
      <c r="F24231">
        <v>202</v>
      </c>
      <c r="G24231">
        <v>49</v>
      </c>
      <c r="H24231">
        <v>0</v>
      </c>
      <c r="I24231">
        <v>1</v>
      </c>
      <c r="J24231">
        <v>606</v>
      </c>
      <c r="K24231">
        <v>1</v>
      </c>
      <c r="L24231">
        <v>470</v>
      </c>
      <c r="M24231">
        <v>669</v>
      </c>
      <c r="N24231" t="s">
        <v>18</v>
      </c>
      <c r="O24231" s="1">
        <v>2.9549400000000002E-85</v>
      </c>
      <c r="P24231">
        <v>819</v>
      </c>
    </row>
    <row r="24232" spans="1:16" x14ac:dyDescent="0.25">
      <c r="A24232" t="s">
        <v>35732</v>
      </c>
      <c r="B24232">
        <v>2310</v>
      </c>
      <c r="C24232" s="3" t="str">
        <f>HYPERLINK("http://www.uniprot.org/uniprot/K7M3K7","tr|K7M3K7|K7M3K7_SOYBN")</f>
        <v>tr|K7M3K7|K7M3K7_SOYBN</v>
      </c>
      <c r="D24232" t="s">
        <v>28</v>
      </c>
      <c r="E24232">
        <v>73.88</v>
      </c>
      <c r="F24232">
        <v>536</v>
      </c>
      <c r="G24232">
        <v>140</v>
      </c>
      <c r="H24232">
        <v>4</v>
      </c>
      <c r="I24232">
        <v>628</v>
      </c>
      <c r="J24232">
        <v>2223</v>
      </c>
      <c r="K24232">
        <v>1</v>
      </c>
      <c r="L24232">
        <v>124</v>
      </c>
      <c r="M24232">
        <v>655</v>
      </c>
      <c r="N24232" t="s">
        <v>18</v>
      </c>
      <c r="O24232">
        <v>0</v>
      </c>
      <c r="P24232">
        <v>1964</v>
      </c>
    </row>
    <row r="24233" spans="1:16" x14ac:dyDescent="0.25">
      <c r="A24233" t="s">
        <v>35733</v>
      </c>
      <c r="B24233">
        <v>1668</v>
      </c>
      <c r="C24233" s="3" t="str">
        <f>HYPERLINK("http://www.uniprot.org/uniprot/G7IT37","tr|G7IT37|G7IT37_MEDTR")</f>
        <v>tr|G7IT37|G7IT37_MEDTR</v>
      </c>
      <c r="D24233" t="s">
        <v>35734</v>
      </c>
      <c r="E24233">
        <v>75.959999999999994</v>
      </c>
      <c r="F24233">
        <v>570</v>
      </c>
      <c r="G24233">
        <v>137</v>
      </c>
      <c r="H24233">
        <v>15</v>
      </c>
      <c r="I24233">
        <v>1</v>
      </c>
      <c r="J24233">
        <v>1665</v>
      </c>
      <c r="K24233">
        <v>1</v>
      </c>
      <c r="L24233">
        <v>7</v>
      </c>
      <c r="M24233">
        <v>571</v>
      </c>
      <c r="N24233" t="s">
        <v>18</v>
      </c>
      <c r="O24233">
        <v>0</v>
      </c>
      <c r="P24233">
        <v>2128</v>
      </c>
    </row>
    <row r="24234" spans="1:16" x14ac:dyDescent="0.25">
      <c r="A24234" t="s">
        <v>35735</v>
      </c>
      <c r="B24234">
        <v>1830</v>
      </c>
      <c r="C24234" s="3" t="str">
        <f>HYPERLINK("http://www.uniprot.org/uniprot/G7IUN4","tr|G7IUN4|G7IUN4_MEDTR")</f>
        <v>tr|G7IUN4|G7IUN4_MEDTR</v>
      </c>
      <c r="D24234" t="s">
        <v>35736</v>
      </c>
      <c r="E24234">
        <v>79.900000000000006</v>
      </c>
      <c r="F24234">
        <v>622</v>
      </c>
      <c r="G24234">
        <v>125</v>
      </c>
      <c r="H24234">
        <v>13</v>
      </c>
      <c r="I24234">
        <v>1</v>
      </c>
      <c r="J24234">
        <v>1827</v>
      </c>
      <c r="K24234">
        <v>1</v>
      </c>
      <c r="L24234">
        <v>121</v>
      </c>
      <c r="M24234">
        <v>739</v>
      </c>
      <c r="N24234" t="s">
        <v>18</v>
      </c>
      <c r="O24234">
        <v>0</v>
      </c>
      <c r="P24234">
        <v>2423</v>
      </c>
    </row>
    <row r="24235" spans="1:16" x14ac:dyDescent="0.25">
      <c r="A24235" t="s">
        <v>35737</v>
      </c>
      <c r="B24235">
        <v>666</v>
      </c>
      <c r="C24235" s="3" t="str">
        <f>HYPERLINK("http://www.uniprot.org/uniprot/Q8H1Y6","tr|Q8H1Y6|Q8H1Y6_MEDTR")</f>
        <v>tr|Q8H1Y6|Q8H1Y6_MEDTR</v>
      </c>
      <c r="D24235" t="s">
        <v>35738</v>
      </c>
      <c r="E24235">
        <v>90.04</v>
      </c>
      <c r="F24235">
        <v>221</v>
      </c>
      <c r="G24235">
        <v>22</v>
      </c>
      <c r="H24235">
        <v>0</v>
      </c>
      <c r="I24235">
        <v>1</v>
      </c>
      <c r="J24235">
        <v>663</v>
      </c>
      <c r="K24235">
        <v>1</v>
      </c>
      <c r="L24235">
        <v>1</v>
      </c>
      <c r="M24235">
        <v>221</v>
      </c>
      <c r="N24235" t="s">
        <v>18</v>
      </c>
      <c r="O24235" s="1">
        <v>1.11847E-111</v>
      </c>
      <c r="P24235">
        <v>1047</v>
      </c>
    </row>
    <row r="24236" spans="1:16" x14ac:dyDescent="0.25">
      <c r="A24236" t="s">
        <v>35739</v>
      </c>
      <c r="B24236">
        <v>1056</v>
      </c>
      <c r="C24236" s="3" t="str">
        <f>HYPERLINK("http://www.uniprot.org/uniprot/A2Q5T7","tr|A2Q5T7|A2Q5T7_MEDTR")</f>
        <v>tr|A2Q5T7|A2Q5T7_MEDTR</v>
      </c>
      <c r="D24236" t="s">
        <v>35740</v>
      </c>
      <c r="E24236">
        <v>99.14</v>
      </c>
      <c r="F24236">
        <v>351</v>
      </c>
      <c r="G24236">
        <v>3</v>
      </c>
      <c r="H24236">
        <v>0</v>
      </c>
      <c r="I24236">
        <v>1</v>
      </c>
      <c r="J24236">
        <v>1053</v>
      </c>
      <c r="K24236">
        <v>1</v>
      </c>
      <c r="L24236">
        <v>1</v>
      </c>
      <c r="M24236">
        <v>351</v>
      </c>
      <c r="N24236" t="s">
        <v>18</v>
      </c>
      <c r="O24236">
        <v>0</v>
      </c>
      <c r="P24236">
        <v>1842</v>
      </c>
    </row>
    <row r="24237" spans="1:16" x14ac:dyDescent="0.25">
      <c r="A24237" t="s">
        <v>35741</v>
      </c>
      <c r="B24237">
        <v>639</v>
      </c>
      <c r="C24237" s="3" t="str">
        <f>HYPERLINK("http://www.uniprot.org/uniprot/Q2HTA8","tr|Q2HTA8|Q2HTA8_MEDTR")</f>
        <v>tr|Q2HTA8|Q2HTA8_MEDTR</v>
      </c>
      <c r="D24237" t="s">
        <v>35742</v>
      </c>
      <c r="E24237">
        <v>91.74</v>
      </c>
      <c r="F24237">
        <v>218</v>
      </c>
      <c r="G24237">
        <v>18</v>
      </c>
      <c r="H24237">
        <v>8</v>
      </c>
      <c r="I24237">
        <v>7</v>
      </c>
      <c r="J24237">
        <v>636</v>
      </c>
      <c r="K24237">
        <v>1</v>
      </c>
      <c r="L24237">
        <v>2</v>
      </c>
      <c r="M24237">
        <v>219</v>
      </c>
      <c r="N24237" t="s">
        <v>18</v>
      </c>
      <c r="O24237" s="1">
        <v>2.0451800000000001E-112</v>
      </c>
      <c r="P24237">
        <v>1053</v>
      </c>
    </row>
    <row r="24238" spans="1:16" x14ac:dyDescent="0.25">
      <c r="A24238" t="s">
        <v>35743</v>
      </c>
      <c r="B24238">
        <v>429</v>
      </c>
      <c r="C24238" s="3" t="str">
        <f>HYPERLINK("http://www.uniprot.org/uniprot/B7FHD2","tr|B7FHD2|B7FHD2_MEDTR")</f>
        <v>tr|B7FHD2|B7FHD2_MEDTR</v>
      </c>
      <c r="D24238" t="s">
        <v>35744</v>
      </c>
      <c r="E24238">
        <v>97.18</v>
      </c>
      <c r="F24238">
        <v>142</v>
      </c>
      <c r="G24238">
        <v>4</v>
      </c>
      <c r="H24238">
        <v>0</v>
      </c>
      <c r="I24238">
        <v>1</v>
      </c>
      <c r="J24238">
        <v>426</v>
      </c>
      <c r="K24238">
        <v>1</v>
      </c>
      <c r="L24238">
        <v>1</v>
      </c>
      <c r="M24238">
        <v>142</v>
      </c>
      <c r="N24238" t="s">
        <v>18</v>
      </c>
      <c r="O24238" s="1">
        <v>1.4469300000000001E-73</v>
      </c>
      <c r="P24238">
        <v>716</v>
      </c>
    </row>
    <row r="24239" spans="1:16" x14ac:dyDescent="0.25">
      <c r="A24239" t="s">
        <v>35745</v>
      </c>
      <c r="B24239">
        <v>1263</v>
      </c>
      <c r="C24239" s="3" t="str">
        <f>HYPERLINK("http://www.uniprot.org/uniprot/K7MNX2","tr|K7MNX2|K7MNX2_SOYBN")</f>
        <v>tr|K7MNX2|K7MNX2_SOYBN</v>
      </c>
      <c r="D24239" t="s">
        <v>28</v>
      </c>
      <c r="E24239">
        <v>22.26</v>
      </c>
      <c r="F24239">
        <v>274</v>
      </c>
      <c r="G24239">
        <v>213</v>
      </c>
      <c r="H24239">
        <v>10</v>
      </c>
      <c r="I24239">
        <v>406</v>
      </c>
      <c r="J24239">
        <v>1197</v>
      </c>
      <c r="K24239">
        <v>1</v>
      </c>
      <c r="L24239">
        <v>353</v>
      </c>
      <c r="M24239">
        <v>605</v>
      </c>
      <c r="N24239" t="s">
        <v>18</v>
      </c>
      <c r="O24239" s="1">
        <v>4.32992E-8</v>
      </c>
      <c r="P24239">
        <v>158</v>
      </c>
    </row>
    <row r="24240" spans="1:16" x14ac:dyDescent="0.25">
      <c r="A24240" t="s">
        <v>35746</v>
      </c>
      <c r="B24240">
        <v>2262</v>
      </c>
      <c r="C24240" s="3" t="str">
        <f>HYPERLINK("http://www.uniprot.org/uniprot/K7N2S2","tr|K7N2S2|K7N2S2_SOYBN")</f>
        <v>tr|K7N2S2|K7N2S2_SOYBN</v>
      </c>
      <c r="D24240" t="s">
        <v>28</v>
      </c>
      <c r="E24240">
        <v>68.260000000000005</v>
      </c>
      <c r="F24240">
        <v>772</v>
      </c>
      <c r="G24240">
        <v>245</v>
      </c>
      <c r="H24240">
        <v>19</v>
      </c>
      <c r="I24240">
        <v>1</v>
      </c>
      <c r="J24240">
        <v>2259</v>
      </c>
      <c r="K24240">
        <v>1</v>
      </c>
      <c r="L24240">
        <v>1</v>
      </c>
      <c r="M24240">
        <v>771</v>
      </c>
      <c r="N24240" t="s">
        <v>18</v>
      </c>
      <c r="O24240">
        <v>0</v>
      </c>
      <c r="P24240">
        <v>2573</v>
      </c>
    </row>
    <row r="24241" spans="1:16" x14ac:dyDescent="0.25">
      <c r="A24241" t="s">
        <v>35747</v>
      </c>
      <c r="B24241">
        <v>4011</v>
      </c>
      <c r="C24241" s="3" t="str">
        <f>HYPERLINK("http://www.uniprot.org/uniprot/I1JWD6","tr|I1JWD6|I1JWD6_SOYBN")</f>
        <v>tr|I1JWD6|I1JWD6_SOYBN</v>
      </c>
      <c r="D24241" t="s">
        <v>71</v>
      </c>
      <c r="E24241">
        <v>57.05</v>
      </c>
      <c r="F24241">
        <v>964</v>
      </c>
      <c r="G24241">
        <v>414</v>
      </c>
      <c r="H24241">
        <v>167</v>
      </c>
      <c r="I24241">
        <v>1612</v>
      </c>
      <c r="J24241">
        <v>4002</v>
      </c>
      <c r="K24241">
        <v>1</v>
      </c>
      <c r="L24241">
        <v>906</v>
      </c>
      <c r="M24241">
        <v>1853</v>
      </c>
      <c r="N24241" t="s">
        <v>18</v>
      </c>
      <c r="O24241">
        <v>0</v>
      </c>
      <c r="P24241">
        <v>2348</v>
      </c>
    </row>
    <row r="24242" spans="1:16" x14ac:dyDescent="0.25">
      <c r="A24242" t="s">
        <v>35748</v>
      </c>
      <c r="B24242">
        <v>1404</v>
      </c>
      <c r="C24242" s="3" t="str">
        <f>HYPERLINK("http://www.uniprot.org/uniprot/G7IA56","tr|G7IA56|G7IA56_MEDTR")</f>
        <v>tr|G7IA56|G7IA56_MEDTR</v>
      </c>
      <c r="D24242" t="s">
        <v>493</v>
      </c>
      <c r="E24242">
        <v>57.81</v>
      </c>
      <c r="F24242">
        <v>467</v>
      </c>
      <c r="G24242">
        <v>197</v>
      </c>
      <c r="H24242">
        <v>8</v>
      </c>
      <c r="I24242">
        <v>7</v>
      </c>
      <c r="J24242">
        <v>1383</v>
      </c>
      <c r="K24242">
        <v>1</v>
      </c>
      <c r="L24242">
        <v>8</v>
      </c>
      <c r="M24242">
        <v>471</v>
      </c>
      <c r="N24242" t="s">
        <v>18</v>
      </c>
      <c r="O24242" s="1">
        <v>1.66188E-144</v>
      </c>
      <c r="P24242">
        <v>1335</v>
      </c>
    </row>
    <row r="24243" spans="1:16" x14ac:dyDescent="0.25">
      <c r="A24243" t="s">
        <v>35749</v>
      </c>
      <c r="B24243">
        <v>5637</v>
      </c>
      <c r="C24243" s="3" t="str">
        <f>HYPERLINK("http://www.uniprot.org/uniprot/G7JCA1","tr|G7JCA1|G7JCA1_MEDTR")</f>
        <v>tr|G7JCA1|G7JCA1_MEDTR</v>
      </c>
      <c r="D24243" t="s">
        <v>35750</v>
      </c>
      <c r="E24243">
        <v>85.53</v>
      </c>
      <c r="F24243">
        <v>1949</v>
      </c>
      <c r="G24243">
        <v>282</v>
      </c>
      <c r="H24243">
        <v>71</v>
      </c>
      <c r="I24243">
        <v>1</v>
      </c>
      <c r="J24243">
        <v>5634</v>
      </c>
      <c r="K24243">
        <v>1</v>
      </c>
      <c r="L24243">
        <v>347</v>
      </c>
      <c r="M24243">
        <v>2295</v>
      </c>
      <c r="N24243" t="s">
        <v>18</v>
      </c>
      <c r="O24243">
        <v>0</v>
      </c>
      <c r="P24243">
        <v>8410</v>
      </c>
    </row>
    <row r="24244" spans="1:16" x14ac:dyDescent="0.25">
      <c r="A24244" t="s">
        <v>35751</v>
      </c>
      <c r="B24244">
        <v>1173</v>
      </c>
      <c r="C24244" s="3" t="str">
        <f>HYPERLINK("http://www.uniprot.org/uniprot/G7J607","tr|G7J607|G7J607_MEDTR")</f>
        <v>tr|G7J607|G7J607_MEDTR</v>
      </c>
      <c r="D24244" t="s">
        <v>35752</v>
      </c>
      <c r="E24244">
        <v>83.63</v>
      </c>
      <c r="F24244">
        <v>385</v>
      </c>
      <c r="G24244">
        <v>63</v>
      </c>
      <c r="H24244">
        <v>0</v>
      </c>
      <c r="I24244">
        <v>13</v>
      </c>
      <c r="J24244">
        <v>1167</v>
      </c>
      <c r="K24244">
        <v>1</v>
      </c>
      <c r="L24244">
        <v>1</v>
      </c>
      <c r="M24244">
        <v>385</v>
      </c>
      <c r="N24244" t="s">
        <v>18</v>
      </c>
      <c r="O24244">
        <v>0</v>
      </c>
      <c r="P24244">
        <v>1772</v>
      </c>
    </row>
    <row r="24245" spans="1:16" x14ac:dyDescent="0.25">
      <c r="A24245" t="s">
        <v>35753</v>
      </c>
      <c r="B24245">
        <v>345</v>
      </c>
      <c r="C24245" s="3" t="str">
        <f>HYPERLINK("http://www.uniprot.org/uniprot/A2Q157","tr|A2Q157|A2Q157_MEDTR")</f>
        <v>tr|A2Q157|A2Q157_MEDTR</v>
      </c>
      <c r="D24245" t="s">
        <v>10957</v>
      </c>
      <c r="E24245">
        <v>85.55</v>
      </c>
      <c r="F24245">
        <v>90</v>
      </c>
      <c r="G24245">
        <v>13</v>
      </c>
      <c r="H24245">
        <v>0</v>
      </c>
      <c r="I24245">
        <v>1</v>
      </c>
      <c r="J24245">
        <v>270</v>
      </c>
      <c r="K24245">
        <v>1</v>
      </c>
      <c r="L24245">
        <v>547</v>
      </c>
      <c r="M24245">
        <v>636</v>
      </c>
      <c r="N24245" t="s">
        <v>18</v>
      </c>
      <c r="O24245" s="1">
        <v>5.5706400000000004E-53</v>
      </c>
      <c r="P24245">
        <v>469</v>
      </c>
    </row>
    <row r="24246" spans="1:16" x14ac:dyDescent="0.25">
      <c r="A24246" t="s">
        <v>35754</v>
      </c>
      <c r="B24246">
        <v>1023</v>
      </c>
      <c r="C24246" s="3" t="str">
        <f>HYPERLINK("http://www.uniprot.org/uniprot/I1KQX6","tr|I1KQX6|I1KQX6_SOYBN")</f>
        <v>tr|I1KQX6|I1KQX6_SOYBN</v>
      </c>
      <c r="D24246" t="s">
        <v>28</v>
      </c>
      <c r="E24246">
        <v>75.3</v>
      </c>
      <c r="F24246">
        <v>332</v>
      </c>
      <c r="G24246">
        <v>82</v>
      </c>
      <c r="H24246">
        <v>6</v>
      </c>
      <c r="I24246">
        <v>43</v>
      </c>
      <c r="J24246">
        <v>1020</v>
      </c>
      <c r="K24246">
        <v>1</v>
      </c>
      <c r="L24246">
        <v>31</v>
      </c>
      <c r="M24246">
        <v>358</v>
      </c>
      <c r="N24246" t="s">
        <v>18</v>
      </c>
      <c r="O24246" s="1">
        <v>1.0723899999999999E-133</v>
      </c>
      <c r="P24246">
        <v>1240</v>
      </c>
    </row>
    <row r="24247" spans="1:16" x14ac:dyDescent="0.25">
      <c r="A24247" t="s">
        <v>35755</v>
      </c>
      <c r="B24247">
        <v>1056</v>
      </c>
      <c r="C24247" s="3" t="str">
        <f>HYPERLINK("http://www.uniprot.org/uniprot/K7KR69","tr|K7KR69|K7KR69_SOYBN")</f>
        <v>tr|K7KR69|K7KR69_SOYBN</v>
      </c>
      <c r="D24247" t="s">
        <v>28</v>
      </c>
      <c r="E24247">
        <v>92.02</v>
      </c>
      <c r="F24247">
        <v>351</v>
      </c>
      <c r="G24247">
        <v>28</v>
      </c>
      <c r="H24247">
        <v>0</v>
      </c>
      <c r="I24247">
        <v>1</v>
      </c>
      <c r="J24247">
        <v>1053</v>
      </c>
      <c r="K24247">
        <v>1</v>
      </c>
      <c r="L24247">
        <v>70</v>
      </c>
      <c r="M24247">
        <v>420</v>
      </c>
      <c r="N24247" t="s">
        <v>18</v>
      </c>
      <c r="O24247">
        <v>0</v>
      </c>
      <c r="P24247">
        <v>1726</v>
      </c>
    </row>
    <row r="24248" spans="1:16" x14ac:dyDescent="0.25">
      <c r="A24248" t="s">
        <v>35756</v>
      </c>
      <c r="B24248">
        <v>789</v>
      </c>
      <c r="C24248" s="3" t="str">
        <f>HYPERLINK("http://www.uniprot.org/uniprot/G7K4L8","tr|G7K4L8|G7K4L8_MEDTR")</f>
        <v>tr|G7K4L8|G7K4L8_MEDTR</v>
      </c>
      <c r="D24248" t="s">
        <v>1665</v>
      </c>
      <c r="E24248">
        <v>41.9</v>
      </c>
      <c r="F24248">
        <v>105</v>
      </c>
      <c r="G24248">
        <v>61</v>
      </c>
      <c r="H24248">
        <v>2</v>
      </c>
      <c r="I24248">
        <v>1</v>
      </c>
      <c r="J24248">
        <v>309</v>
      </c>
      <c r="K24248">
        <v>1</v>
      </c>
      <c r="L24248">
        <v>29</v>
      </c>
      <c r="M24248">
        <v>133</v>
      </c>
      <c r="N24248" t="s">
        <v>18</v>
      </c>
      <c r="O24248" s="1">
        <v>9.3957600000000002E-11</v>
      </c>
      <c r="P24248">
        <v>178</v>
      </c>
    </row>
    <row r="24249" spans="1:16" x14ac:dyDescent="0.25">
      <c r="A24249" t="s">
        <v>35757</v>
      </c>
      <c r="B24249">
        <v>2397</v>
      </c>
      <c r="C24249" s="3" t="str">
        <f>HYPERLINK("http://www.uniprot.org/uniprot/G7JKL3","tr|G7JKL3|G7JKL3_MEDTR")</f>
        <v>tr|G7JKL3|G7JKL3_MEDTR</v>
      </c>
      <c r="D24249" t="s">
        <v>35758</v>
      </c>
      <c r="E24249">
        <v>74.34</v>
      </c>
      <c r="F24249">
        <v>803</v>
      </c>
      <c r="G24249">
        <v>206</v>
      </c>
      <c r="H24249">
        <v>5</v>
      </c>
      <c r="I24249">
        <v>1</v>
      </c>
      <c r="J24249">
        <v>2394</v>
      </c>
      <c r="K24249">
        <v>1</v>
      </c>
      <c r="L24249">
        <v>1</v>
      </c>
      <c r="M24249">
        <v>794</v>
      </c>
      <c r="N24249" t="s">
        <v>18</v>
      </c>
      <c r="O24249">
        <v>0</v>
      </c>
      <c r="P24249">
        <v>2903</v>
      </c>
    </row>
    <row r="24250" spans="1:16" x14ac:dyDescent="0.25">
      <c r="A24250" t="s">
        <v>35759</v>
      </c>
      <c r="B24250">
        <v>2022</v>
      </c>
      <c r="C24250" s="3" t="str">
        <f>HYPERLINK("http://www.uniprot.org/uniprot/K7KNI0","tr|K7KNI0|K7KNI0_SOYBN")</f>
        <v>tr|K7KNI0|K7KNI0_SOYBN</v>
      </c>
      <c r="D24250" t="s">
        <v>28</v>
      </c>
      <c r="E24250">
        <v>68.17</v>
      </c>
      <c r="F24250">
        <v>707</v>
      </c>
      <c r="G24250">
        <v>225</v>
      </c>
      <c r="H24250">
        <v>34</v>
      </c>
      <c r="I24250">
        <v>1</v>
      </c>
      <c r="J24250">
        <v>2019</v>
      </c>
      <c r="K24250">
        <v>1</v>
      </c>
      <c r="L24250">
        <v>1</v>
      </c>
      <c r="M24250">
        <v>701</v>
      </c>
      <c r="N24250" t="s">
        <v>18</v>
      </c>
      <c r="O24250">
        <v>0</v>
      </c>
      <c r="P24250">
        <v>2265</v>
      </c>
    </row>
    <row r="24251" spans="1:16" x14ac:dyDescent="0.25">
      <c r="A24251" t="s">
        <v>35760</v>
      </c>
      <c r="B24251">
        <v>531</v>
      </c>
      <c r="C24251" s="3" t="str">
        <f>HYPERLINK("http://www.uniprot.org/uniprot/K7MLP8","tr|K7MLP8|K7MLP8_SOYBN")</f>
        <v>tr|K7MLP8|K7MLP8_SOYBN</v>
      </c>
      <c r="D24251" t="s">
        <v>28</v>
      </c>
      <c r="E24251">
        <v>48.29</v>
      </c>
      <c r="F24251">
        <v>176</v>
      </c>
      <c r="G24251">
        <v>91</v>
      </c>
      <c r="H24251">
        <v>4</v>
      </c>
      <c r="I24251">
        <v>1</v>
      </c>
      <c r="J24251">
        <v>516</v>
      </c>
      <c r="K24251">
        <v>1</v>
      </c>
      <c r="L24251">
        <v>1</v>
      </c>
      <c r="M24251">
        <v>171</v>
      </c>
      <c r="N24251" t="s">
        <v>18</v>
      </c>
      <c r="O24251" s="1">
        <v>7.0991500000000003E-28</v>
      </c>
      <c r="P24251">
        <v>322</v>
      </c>
    </row>
    <row r="24252" spans="1:16" x14ac:dyDescent="0.25">
      <c r="A24252" t="s">
        <v>35761</v>
      </c>
      <c r="B24252">
        <v>750</v>
      </c>
      <c r="C24252" s="3" t="str">
        <f>HYPERLINK("http://www.uniprot.org/uniprot/G7LBL0","tr|G7LBL0|G7LBL0_MEDTR")</f>
        <v>tr|G7LBL0|G7LBL0_MEDTR</v>
      </c>
      <c r="D24252" t="s">
        <v>35762</v>
      </c>
      <c r="E24252">
        <v>72.400000000000006</v>
      </c>
      <c r="F24252">
        <v>250</v>
      </c>
      <c r="G24252">
        <v>69</v>
      </c>
      <c r="H24252">
        <v>2</v>
      </c>
      <c r="I24252">
        <v>1</v>
      </c>
      <c r="J24252">
        <v>744</v>
      </c>
      <c r="K24252">
        <v>1</v>
      </c>
      <c r="L24252">
        <v>102</v>
      </c>
      <c r="M24252">
        <v>349</v>
      </c>
      <c r="N24252" t="s">
        <v>18</v>
      </c>
      <c r="O24252" s="1">
        <v>3.7213000000000002E-99</v>
      </c>
      <c r="P24252">
        <v>940</v>
      </c>
    </row>
    <row r="24253" spans="1:16" x14ac:dyDescent="0.25">
      <c r="A24253" t="s">
        <v>35763</v>
      </c>
      <c r="B24253">
        <v>435</v>
      </c>
      <c r="C24253" s="3" t="str">
        <f>HYPERLINK("http://www.uniprot.org/uniprot/G7JXD6","tr|G7JXD6|G7JXD6_MEDTR")</f>
        <v>tr|G7JXD6|G7JXD6_MEDTR</v>
      </c>
      <c r="D24253" t="s">
        <v>35764</v>
      </c>
      <c r="E24253">
        <v>99.2</v>
      </c>
      <c r="F24253">
        <v>125</v>
      </c>
      <c r="G24253">
        <v>1</v>
      </c>
      <c r="H24253">
        <v>0</v>
      </c>
      <c r="I24253">
        <v>58</v>
      </c>
      <c r="J24253">
        <v>432</v>
      </c>
      <c r="K24253">
        <v>1</v>
      </c>
      <c r="L24253">
        <v>18</v>
      </c>
      <c r="M24253">
        <v>142</v>
      </c>
      <c r="N24253" t="s">
        <v>18</v>
      </c>
      <c r="O24253" s="1">
        <v>6.4487400000000004E-66</v>
      </c>
      <c r="P24253">
        <v>650</v>
      </c>
    </row>
    <row r="24254" spans="1:16" x14ac:dyDescent="0.25">
      <c r="A24254" t="s">
        <v>35765</v>
      </c>
      <c r="B24254">
        <v>1608</v>
      </c>
      <c r="C24254" s="3" t="str">
        <f>HYPERLINK("http://www.uniprot.org/uniprot/I1JMS6","tr|I1JMS6|I1JMS6_SOYBN")</f>
        <v>tr|I1JMS6|I1JMS6_SOYBN</v>
      </c>
      <c r="D24254" t="s">
        <v>28</v>
      </c>
      <c r="E24254">
        <v>61.37</v>
      </c>
      <c r="F24254">
        <v>422</v>
      </c>
      <c r="G24254">
        <v>163</v>
      </c>
      <c r="H24254">
        <v>5</v>
      </c>
      <c r="I24254">
        <v>1</v>
      </c>
      <c r="J24254">
        <v>1251</v>
      </c>
      <c r="K24254">
        <v>1</v>
      </c>
      <c r="L24254">
        <v>1</v>
      </c>
      <c r="M24254">
        <v>422</v>
      </c>
      <c r="N24254" t="s">
        <v>18</v>
      </c>
      <c r="O24254" s="1">
        <v>3.86817E-140</v>
      </c>
      <c r="P24254">
        <v>1298</v>
      </c>
    </row>
    <row r="24255" spans="1:16" x14ac:dyDescent="0.25">
      <c r="A24255" t="s">
        <v>35766</v>
      </c>
      <c r="B24255">
        <v>705</v>
      </c>
      <c r="C24255" s="3" t="str">
        <f>HYPERLINK("http://www.uniprot.org/uniprot/G7KHY3","tr|G7KHY3|G7KHY3_MEDTR")</f>
        <v>tr|G7KHY3|G7KHY3_MEDTR</v>
      </c>
      <c r="D24255" t="s">
        <v>1820</v>
      </c>
      <c r="E24255">
        <v>51.85</v>
      </c>
      <c r="F24255">
        <v>216</v>
      </c>
      <c r="G24255">
        <v>104</v>
      </c>
      <c r="H24255">
        <v>1</v>
      </c>
      <c r="I24255">
        <v>7</v>
      </c>
      <c r="J24255">
        <v>651</v>
      </c>
      <c r="K24255">
        <v>1</v>
      </c>
      <c r="L24255">
        <v>98</v>
      </c>
      <c r="M24255">
        <v>313</v>
      </c>
      <c r="N24255" t="s">
        <v>18</v>
      </c>
      <c r="O24255" s="1">
        <v>4.60885E-53</v>
      </c>
      <c r="P24255">
        <v>542</v>
      </c>
    </row>
    <row r="24256" spans="1:16" x14ac:dyDescent="0.25">
      <c r="A24256" t="s">
        <v>35767</v>
      </c>
      <c r="B24256">
        <v>2826</v>
      </c>
      <c r="C24256" s="3" t="str">
        <f>HYPERLINK("http://www.uniprot.org/uniprot/G7IS09","tr|G7IS09|G7IS09_MEDTR")</f>
        <v>tr|G7IS09|G7IS09_MEDTR</v>
      </c>
      <c r="D24256" t="s">
        <v>35768</v>
      </c>
      <c r="E24256">
        <v>75.42</v>
      </c>
      <c r="F24256">
        <v>997</v>
      </c>
      <c r="G24256">
        <v>245</v>
      </c>
      <c r="H24256">
        <v>56</v>
      </c>
      <c r="I24256">
        <v>1</v>
      </c>
      <c r="J24256">
        <v>2823</v>
      </c>
      <c r="K24256">
        <v>1</v>
      </c>
      <c r="L24256">
        <v>1</v>
      </c>
      <c r="M24256">
        <v>993</v>
      </c>
      <c r="N24256" t="s">
        <v>18</v>
      </c>
      <c r="O24256">
        <v>0</v>
      </c>
      <c r="P24256">
        <v>3758</v>
      </c>
    </row>
    <row r="24257" spans="1:16" x14ac:dyDescent="0.25">
      <c r="A24257" t="s">
        <v>35769</v>
      </c>
      <c r="B24257">
        <v>1251</v>
      </c>
      <c r="C24257" s="3" t="str">
        <f>HYPERLINK("http://www.uniprot.org/uniprot/G7IT36","tr|G7IT36|G7IT36_MEDTR")</f>
        <v>tr|G7IT36|G7IT36_MEDTR</v>
      </c>
      <c r="D24257" t="s">
        <v>35770</v>
      </c>
      <c r="E24257">
        <v>95.19</v>
      </c>
      <c r="F24257">
        <v>416</v>
      </c>
      <c r="G24257">
        <v>20</v>
      </c>
      <c r="H24257">
        <v>0</v>
      </c>
      <c r="I24257">
        <v>1</v>
      </c>
      <c r="J24257">
        <v>1248</v>
      </c>
      <c r="K24257">
        <v>1</v>
      </c>
      <c r="L24257">
        <v>1</v>
      </c>
      <c r="M24257">
        <v>416</v>
      </c>
      <c r="N24257" t="s">
        <v>18</v>
      </c>
      <c r="O24257">
        <v>0</v>
      </c>
      <c r="P24257">
        <v>2096</v>
      </c>
    </row>
    <row r="24258" spans="1:16" x14ac:dyDescent="0.25">
      <c r="A24258" t="s">
        <v>35771</v>
      </c>
      <c r="B24258">
        <v>765</v>
      </c>
      <c r="C24258" s="3" t="str">
        <f>HYPERLINK("http://www.uniprot.org/uniprot/G7IUN5","tr|G7IUN5|G7IUN5_MEDTR")</f>
        <v>tr|G7IUN5|G7IUN5_MEDTR</v>
      </c>
      <c r="D24258" t="s">
        <v>35772</v>
      </c>
      <c r="E24258">
        <v>56.87</v>
      </c>
      <c r="F24258">
        <v>269</v>
      </c>
      <c r="G24258">
        <v>116</v>
      </c>
      <c r="H24258">
        <v>26</v>
      </c>
      <c r="I24258">
        <v>16</v>
      </c>
      <c r="J24258">
        <v>744</v>
      </c>
      <c r="K24258">
        <v>1</v>
      </c>
      <c r="L24258">
        <v>4</v>
      </c>
      <c r="M24258">
        <v>268</v>
      </c>
      <c r="N24258" t="s">
        <v>18</v>
      </c>
      <c r="O24258" s="1">
        <v>8.7548499999999994E-67</v>
      </c>
      <c r="P24258">
        <v>661</v>
      </c>
    </row>
    <row r="24259" spans="1:16" x14ac:dyDescent="0.25">
      <c r="A24259" t="s">
        <v>35773</v>
      </c>
      <c r="B24259">
        <v>1875</v>
      </c>
      <c r="C24259" s="3" t="str">
        <f>HYPERLINK("http://www.uniprot.org/uniprot/G7KFT9","tr|G7KFT9|G7KFT9_MEDTR")</f>
        <v>tr|G7KFT9|G7KFT9_MEDTR</v>
      </c>
      <c r="D24259" t="s">
        <v>35774</v>
      </c>
      <c r="E24259">
        <v>74.260000000000005</v>
      </c>
      <c r="F24259">
        <v>645</v>
      </c>
      <c r="G24259">
        <v>166</v>
      </c>
      <c r="H24259">
        <v>23</v>
      </c>
      <c r="I24259">
        <v>1</v>
      </c>
      <c r="J24259">
        <v>1866</v>
      </c>
      <c r="K24259">
        <v>1</v>
      </c>
      <c r="L24259">
        <v>1</v>
      </c>
      <c r="M24259">
        <v>643</v>
      </c>
      <c r="N24259" t="s">
        <v>18</v>
      </c>
      <c r="O24259">
        <v>0</v>
      </c>
      <c r="P24259">
        <v>2451</v>
      </c>
    </row>
    <row r="24260" spans="1:16" x14ac:dyDescent="0.25">
      <c r="A24260" t="s">
        <v>35775</v>
      </c>
      <c r="B24260">
        <v>543</v>
      </c>
      <c r="C24260" s="3" t="str">
        <f>HYPERLINK("http://www.uniprot.org/uniprot/I1M5A9","tr|I1M5A9|I1M5A9_SOYBN")</f>
        <v>tr|I1M5A9|I1M5A9_SOYBN</v>
      </c>
      <c r="D24260" t="s">
        <v>28</v>
      </c>
      <c r="E24260">
        <v>84.53</v>
      </c>
      <c r="F24260">
        <v>181</v>
      </c>
      <c r="G24260">
        <v>28</v>
      </c>
      <c r="H24260">
        <v>1</v>
      </c>
      <c r="I24260">
        <v>1</v>
      </c>
      <c r="J24260">
        <v>540</v>
      </c>
      <c r="K24260">
        <v>1</v>
      </c>
      <c r="L24260">
        <v>1</v>
      </c>
      <c r="M24260">
        <v>181</v>
      </c>
      <c r="N24260" t="s">
        <v>18</v>
      </c>
      <c r="O24260" s="1">
        <v>9.1464600000000001E-79</v>
      </c>
      <c r="P24260">
        <v>761</v>
      </c>
    </row>
    <row r="24261" spans="1:16" x14ac:dyDescent="0.25">
      <c r="A24261" t="s">
        <v>35776</v>
      </c>
      <c r="B24261">
        <v>5595</v>
      </c>
      <c r="C24261" s="3" t="str">
        <f>HYPERLINK("http://www.uniprot.org/uniprot/Q2HTA7","tr|Q2HTA7|Q2HTA7_MEDTR")</f>
        <v>tr|Q2HTA7|Q2HTA7_MEDTR</v>
      </c>
      <c r="D24261" t="s">
        <v>35777</v>
      </c>
      <c r="E24261">
        <v>83.06</v>
      </c>
      <c r="F24261">
        <v>1949</v>
      </c>
      <c r="G24261">
        <v>330</v>
      </c>
      <c r="H24261">
        <v>106</v>
      </c>
      <c r="I24261">
        <v>64</v>
      </c>
      <c r="J24261">
        <v>5592</v>
      </c>
      <c r="K24261">
        <v>1</v>
      </c>
      <c r="L24261">
        <v>22</v>
      </c>
      <c r="M24261">
        <v>1938</v>
      </c>
      <c r="N24261" t="s">
        <v>18</v>
      </c>
      <c r="O24261">
        <v>0</v>
      </c>
      <c r="P24261">
        <v>8020</v>
      </c>
    </row>
    <row r="24262" spans="1:16" x14ac:dyDescent="0.25">
      <c r="A24262" t="s">
        <v>35778</v>
      </c>
      <c r="B24262">
        <v>690</v>
      </c>
      <c r="C24262" s="3" t="str">
        <f>HYPERLINK("http://www.uniprot.org/uniprot/B7FHD2","tr|B7FHD2|B7FHD2_MEDTR")</f>
        <v>tr|B7FHD2|B7FHD2_MEDTR</v>
      </c>
      <c r="D24262" t="s">
        <v>35744</v>
      </c>
      <c r="E24262">
        <v>97.16</v>
      </c>
      <c r="F24262">
        <v>141</v>
      </c>
      <c r="G24262">
        <v>4</v>
      </c>
      <c r="H24262">
        <v>0</v>
      </c>
      <c r="I24262">
        <v>1</v>
      </c>
      <c r="J24262">
        <v>423</v>
      </c>
      <c r="K24262">
        <v>1</v>
      </c>
      <c r="L24262">
        <v>1</v>
      </c>
      <c r="M24262">
        <v>141</v>
      </c>
      <c r="N24262" t="s">
        <v>18</v>
      </c>
      <c r="O24262" s="1">
        <v>8.4572300000000002E-73</v>
      </c>
      <c r="P24262">
        <v>712</v>
      </c>
    </row>
    <row r="24263" spans="1:16" x14ac:dyDescent="0.25">
      <c r="A24263" t="s">
        <v>35779</v>
      </c>
      <c r="B24263">
        <v>282</v>
      </c>
      <c r="C24263" s="3" t="str">
        <f>HYPERLINK("http://www.uniprot.org/uniprot/G7KZY5","tr|G7KZY5|G7KZY5_MEDTR")</f>
        <v>tr|G7KZY5|G7KZY5_MEDTR</v>
      </c>
      <c r="D24263" t="s">
        <v>35780</v>
      </c>
      <c r="E24263">
        <v>90</v>
      </c>
      <c r="F24263">
        <v>80</v>
      </c>
      <c r="G24263">
        <v>8</v>
      </c>
      <c r="H24263">
        <v>0</v>
      </c>
      <c r="I24263">
        <v>40</v>
      </c>
      <c r="J24263">
        <v>279</v>
      </c>
      <c r="K24263">
        <v>1</v>
      </c>
      <c r="L24263">
        <v>14</v>
      </c>
      <c r="M24263">
        <v>93</v>
      </c>
      <c r="N24263" t="s">
        <v>18</v>
      </c>
      <c r="O24263" s="1">
        <v>3.0751899999999999E-31</v>
      </c>
      <c r="P24263">
        <v>351</v>
      </c>
    </row>
    <row r="24264" spans="1:16" x14ac:dyDescent="0.25">
      <c r="A24264" t="s">
        <v>35781</v>
      </c>
      <c r="B24264">
        <v>1197</v>
      </c>
      <c r="C24264" s="3" t="str">
        <f>HYPERLINK("http://www.uniprot.org/uniprot/B7FJF3","tr|B7FJF3|B7FJF3_MEDTR")</f>
        <v>tr|B7FJF3|B7FJF3_MEDTR</v>
      </c>
      <c r="D24264" t="s">
        <v>581</v>
      </c>
      <c r="E24264">
        <v>90.15</v>
      </c>
      <c r="F24264">
        <v>376</v>
      </c>
      <c r="G24264">
        <v>37</v>
      </c>
      <c r="H24264">
        <v>0</v>
      </c>
      <c r="I24264">
        <v>1</v>
      </c>
      <c r="J24264">
        <v>1128</v>
      </c>
      <c r="K24264">
        <v>1</v>
      </c>
      <c r="L24264">
        <v>1</v>
      </c>
      <c r="M24264">
        <v>376</v>
      </c>
      <c r="N24264" t="s">
        <v>18</v>
      </c>
      <c r="O24264">
        <v>0</v>
      </c>
      <c r="P24264">
        <v>1779</v>
      </c>
    </row>
    <row r="24265" spans="1:16" x14ac:dyDescent="0.25">
      <c r="A24265" t="s">
        <v>35782</v>
      </c>
      <c r="B24265">
        <v>708</v>
      </c>
      <c r="C24265" s="3" t="str">
        <f>HYPERLINK("http://www.uniprot.org/uniprot/G7I2F3","tr|G7I2F3|G7I2F3_MEDTR")</f>
        <v>tr|G7I2F3|G7I2F3_MEDTR</v>
      </c>
      <c r="D24265" t="s">
        <v>257</v>
      </c>
      <c r="E24265">
        <v>42.03</v>
      </c>
      <c r="F24265">
        <v>226</v>
      </c>
      <c r="G24265">
        <v>131</v>
      </c>
      <c r="H24265">
        <v>4</v>
      </c>
      <c r="I24265">
        <v>28</v>
      </c>
      <c r="J24265">
        <v>693</v>
      </c>
      <c r="K24265">
        <v>1</v>
      </c>
      <c r="L24265">
        <v>208</v>
      </c>
      <c r="M24265">
        <v>408</v>
      </c>
      <c r="N24265" t="s">
        <v>18</v>
      </c>
      <c r="O24265" s="1">
        <v>2.3224299999999999E-36</v>
      </c>
      <c r="P24265">
        <v>398</v>
      </c>
    </row>
    <row r="24266" spans="1:16" x14ac:dyDescent="0.25">
      <c r="A24266" t="s">
        <v>35783</v>
      </c>
      <c r="B24266">
        <v>840</v>
      </c>
      <c r="C24266" s="3" t="str">
        <f>HYPERLINK("http://www.uniprot.org/uniprot/G7JCA1","tr|G7JCA1|G7JCA1_MEDTR")</f>
        <v>tr|G7JCA1|G7JCA1_MEDTR</v>
      </c>
      <c r="D24266" t="s">
        <v>35750</v>
      </c>
      <c r="E24266">
        <v>63.76</v>
      </c>
      <c r="F24266">
        <v>276</v>
      </c>
      <c r="G24266">
        <v>100</v>
      </c>
      <c r="H24266">
        <v>8</v>
      </c>
      <c r="I24266">
        <v>22</v>
      </c>
      <c r="J24266">
        <v>825</v>
      </c>
      <c r="K24266">
        <v>1</v>
      </c>
      <c r="L24266">
        <v>1</v>
      </c>
      <c r="M24266">
        <v>249</v>
      </c>
      <c r="N24266" t="s">
        <v>18</v>
      </c>
      <c r="O24266" s="1">
        <v>3.33562E-81</v>
      </c>
      <c r="P24266">
        <v>786</v>
      </c>
    </row>
    <row r="24267" spans="1:16" x14ac:dyDescent="0.25">
      <c r="A24267" t="s">
        <v>35784</v>
      </c>
      <c r="B24267">
        <v>2241</v>
      </c>
      <c r="C24267" s="3" t="str">
        <f>HYPERLINK("http://www.uniprot.org/uniprot/G7J608","tr|G7J608|G7J608_MEDTR")</f>
        <v>tr|G7J608|G7J608_MEDTR</v>
      </c>
      <c r="D24267" t="s">
        <v>29768</v>
      </c>
      <c r="E24267">
        <v>90.36</v>
      </c>
      <c r="F24267">
        <v>747</v>
      </c>
      <c r="G24267">
        <v>72</v>
      </c>
      <c r="H24267">
        <v>1</v>
      </c>
      <c r="I24267">
        <v>1</v>
      </c>
      <c r="J24267">
        <v>2238</v>
      </c>
      <c r="K24267">
        <v>1</v>
      </c>
      <c r="L24267">
        <v>1</v>
      </c>
      <c r="M24267">
        <v>747</v>
      </c>
      <c r="N24267" t="s">
        <v>18</v>
      </c>
      <c r="O24267">
        <v>0</v>
      </c>
      <c r="P24267">
        <v>3524</v>
      </c>
    </row>
    <row r="24268" spans="1:16" x14ac:dyDescent="0.25">
      <c r="A24268" t="s">
        <v>35785</v>
      </c>
      <c r="B24268">
        <v>927</v>
      </c>
      <c r="C24268" s="3" t="str">
        <f>HYPERLINK("http://www.uniprot.org/uniprot/G7KDI7","tr|G7KDI7|G7KDI7_MEDTR")</f>
        <v>tr|G7KDI7|G7KDI7_MEDTR</v>
      </c>
      <c r="D24268" t="s">
        <v>10923</v>
      </c>
      <c r="E24268">
        <v>92.93</v>
      </c>
      <c r="F24268">
        <v>184</v>
      </c>
      <c r="G24268">
        <v>13</v>
      </c>
      <c r="H24268">
        <v>0</v>
      </c>
      <c r="I24268">
        <v>28</v>
      </c>
      <c r="J24268">
        <v>579</v>
      </c>
      <c r="K24268">
        <v>1</v>
      </c>
      <c r="L24268">
        <v>494</v>
      </c>
      <c r="M24268">
        <v>677</v>
      </c>
      <c r="N24268" t="s">
        <v>18</v>
      </c>
      <c r="O24268" s="1">
        <v>3.7258999999999999E-95</v>
      </c>
      <c r="P24268">
        <v>907</v>
      </c>
    </row>
    <row r="24269" spans="1:16" x14ac:dyDescent="0.25">
      <c r="A24269" t="s">
        <v>35786</v>
      </c>
      <c r="B24269">
        <v>2313</v>
      </c>
      <c r="C24269" s="3" t="str">
        <f>HYPERLINK("http://www.uniprot.org/uniprot/G7JV53","tr|G7JV53|G7JV53_MEDTR")</f>
        <v>tr|G7JV53|G7JV53_MEDTR</v>
      </c>
      <c r="D24269" t="s">
        <v>35787</v>
      </c>
      <c r="E24269">
        <v>88.74</v>
      </c>
      <c r="F24269">
        <v>755</v>
      </c>
      <c r="G24269">
        <v>85</v>
      </c>
      <c r="H24269">
        <v>1</v>
      </c>
      <c r="I24269">
        <v>4</v>
      </c>
      <c r="J24269">
        <v>2265</v>
      </c>
      <c r="K24269">
        <v>1</v>
      </c>
      <c r="L24269">
        <v>3</v>
      </c>
      <c r="M24269">
        <v>751</v>
      </c>
      <c r="N24269" t="s">
        <v>18</v>
      </c>
      <c r="O24269">
        <v>0</v>
      </c>
      <c r="P24269">
        <v>3339</v>
      </c>
    </row>
    <row r="24270" spans="1:16" x14ac:dyDescent="0.25">
      <c r="A24270" t="s">
        <v>35788</v>
      </c>
      <c r="B24270">
        <v>1932</v>
      </c>
      <c r="C24270" s="3" t="str">
        <f>HYPERLINK("http://www.uniprot.org/uniprot/G7LE38","tr|G7LE38|G7LE38_MEDTR")</f>
        <v>tr|G7LE38|G7LE38_MEDTR</v>
      </c>
      <c r="D24270" t="s">
        <v>35789</v>
      </c>
      <c r="E24270">
        <v>84.49</v>
      </c>
      <c r="F24270">
        <v>645</v>
      </c>
      <c r="G24270">
        <v>100</v>
      </c>
      <c r="H24270">
        <v>5</v>
      </c>
      <c r="I24270">
        <v>1</v>
      </c>
      <c r="J24270">
        <v>1920</v>
      </c>
      <c r="K24270">
        <v>1</v>
      </c>
      <c r="L24270">
        <v>1</v>
      </c>
      <c r="M24270">
        <v>640</v>
      </c>
      <c r="N24270" t="s">
        <v>18</v>
      </c>
      <c r="O24270">
        <v>0</v>
      </c>
      <c r="P24270">
        <v>2718</v>
      </c>
    </row>
    <row r="24271" spans="1:16" x14ac:dyDescent="0.25">
      <c r="A24271" t="s">
        <v>35790</v>
      </c>
      <c r="B24271">
        <v>234</v>
      </c>
      <c r="C24271" s="3" t="str">
        <f>HYPERLINK("http://www.uniprot.org/uniprot/E2DSJ2","tr|E2DSJ2|E2DSJ2_9CHLO")</f>
        <v>tr|E2DSJ2|E2DSJ2_9CHLO</v>
      </c>
      <c r="D24271" t="s">
        <v>35791</v>
      </c>
      <c r="E24271">
        <v>55.71</v>
      </c>
      <c r="F24271">
        <v>70</v>
      </c>
      <c r="G24271">
        <v>31</v>
      </c>
      <c r="H24271">
        <v>25</v>
      </c>
      <c r="I24271">
        <v>97</v>
      </c>
      <c r="J24271">
        <v>231</v>
      </c>
      <c r="K24271">
        <v>1</v>
      </c>
      <c r="L24271">
        <v>160</v>
      </c>
      <c r="M24271">
        <v>229</v>
      </c>
      <c r="N24271" t="s">
        <v>18</v>
      </c>
      <c r="O24271" s="1">
        <v>4.1258499999999998E-19</v>
      </c>
      <c r="P24271">
        <v>167</v>
      </c>
    </row>
    <row r="24272" spans="1:16" x14ac:dyDescent="0.25">
      <c r="A24272" t="s">
        <v>35792</v>
      </c>
      <c r="B24272">
        <v>1104</v>
      </c>
      <c r="C24272" s="3" t="str">
        <f>HYPERLINK("http://www.uniprot.org/uniprot/G7IZU4","tr|G7IZU4|G7IZU4_MEDTR")</f>
        <v>tr|G7IZU4|G7IZU4_MEDTR</v>
      </c>
      <c r="D24272" t="s">
        <v>35793</v>
      </c>
      <c r="E24272">
        <v>25.11</v>
      </c>
      <c r="F24272">
        <v>215</v>
      </c>
      <c r="G24272">
        <v>161</v>
      </c>
      <c r="H24272">
        <v>11</v>
      </c>
      <c r="I24272">
        <v>238</v>
      </c>
      <c r="J24272">
        <v>849</v>
      </c>
      <c r="K24272">
        <v>1</v>
      </c>
      <c r="L24272">
        <v>260</v>
      </c>
      <c r="M24272">
        <v>458</v>
      </c>
      <c r="N24272" t="s">
        <v>18</v>
      </c>
      <c r="O24272" s="1">
        <v>1.5826400000000001E-8</v>
      </c>
      <c r="P24272">
        <v>161</v>
      </c>
    </row>
    <row r="24273" spans="1:16" x14ac:dyDescent="0.25">
      <c r="A24273" t="s">
        <v>35794</v>
      </c>
      <c r="B24273">
        <v>7743</v>
      </c>
      <c r="C24273" s="3" t="str">
        <f>HYPERLINK("http://www.uniprot.org/uniprot/I1MUF2","tr|I1MUF2|I1MUF2_SOYBN")</f>
        <v>tr|I1MUF2|I1MUF2_SOYBN</v>
      </c>
      <c r="D24273" t="s">
        <v>71</v>
      </c>
      <c r="E24273">
        <v>82.08</v>
      </c>
      <c r="F24273">
        <v>2556</v>
      </c>
      <c r="G24273">
        <v>458</v>
      </c>
      <c r="H24273">
        <v>4</v>
      </c>
      <c r="I24273">
        <v>85</v>
      </c>
      <c r="J24273">
        <v>7740</v>
      </c>
      <c r="K24273">
        <v>1</v>
      </c>
      <c r="L24273">
        <v>29</v>
      </c>
      <c r="M24273">
        <v>2583</v>
      </c>
      <c r="N24273" t="s">
        <v>18</v>
      </c>
      <c r="O24273">
        <v>0</v>
      </c>
      <c r="P24273">
        <v>10593</v>
      </c>
    </row>
    <row r="24274" spans="1:16" x14ac:dyDescent="0.25">
      <c r="A24274" t="s">
        <v>35795</v>
      </c>
      <c r="B24274">
        <v>5520</v>
      </c>
      <c r="C24274" s="3" t="str">
        <f>HYPERLINK("http://www.uniprot.org/uniprot/K7MLP9","tr|K7MLP9|K7MLP9_SOYBN")</f>
        <v>tr|K7MLP9|K7MLP9_SOYBN</v>
      </c>
      <c r="D24274" t="s">
        <v>28</v>
      </c>
      <c r="E24274">
        <v>79.44</v>
      </c>
      <c r="F24274">
        <v>1114</v>
      </c>
      <c r="G24274">
        <v>229</v>
      </c>
      <c r="H24274">
        <v>3</v>
      </c>
      <c r="I24274">
        <v>2185</v>
      </c>
      <c r="J24274">
        <v>5517</v>
      </c>
      <c r="K24274">
        <v>1</v>
      </c>
      <c r="L24274">
        <v>1</v>
      </c>
      <c r="M24274">
        <v>1114</v>
      </c>
      <c r="N24274" t="s">
        <v>18</v>
      </c>
      <c r="O24274">
        <v>0</v>
      </c>
      <c r="P24274">
        <v>4490</v>
      </c>
    </row>
    <row r="24275" spans="1:16" x14ac:dyDescent="0.25">
      <c r="A24275" t="s">
        <v>35796</v>
      </c>
      <c r="B24275">
        <v>1626</v>
      </c>
      <c r="C24275" s="3" t="str">
        <f>HYPERLINK("http://www.uniprot.org/uniprot/G7LBM8","tr|G7LBM8|G7LBM8_MEDTR")</f>
        <v>tr|G7LBM8|G7LBM8_MEDTR</v>
      </c>
      <c r="D24275" t="s">
        <v>35797</v>
      </c>
      <c r="E24275">
        <v>80.22</v>
      </c>
      <c r="F24275">
        <v>541</v>
      </c>
      <c r="G24275">
        <v>107</v>
      </c>
      <c r="H24275">
        <v>0</v>
      </c>
      <c r="I24275">
        <v>1</v>
      </c>
      <c r="J24275">
        <v>1623</v>
      </c>
      <c r="K24275">
        <v>1</v>
      </c>
      <c r="L24275">
        <v>1</v>
      </c>
      <c r="M24275">
        <v>521</v>
      </c>
      <c r="N24275" t="s">
        <v>18</v>
      </c>
      <c r="O24275">
        <v>0</v>
      </c>
      <c r="P24275">
        <v>2179</v>
      </c>
    </row>
    <row r="24276" spans="1:16" x14ac:dyDescent="0.25">
      <c r="A24276" t="s">
        <v>35798</v>
      </c>
      <c r="B24276">
        <v>1317</v>
      </c>
      <c r="C24276" s="3" t="str">
        <f>HYPERLINK("http://www.uniprot.org/uniprot/G7JXD5","tr|G7JXD5|G7JXD5_MEDTR")</f>
        <v>tr|G7JXD5|G7JXD5_MEDTR</v>
      </c>
      <c r="D24276" t="s">
        <v>35799</v>
      </c>
      <c r="E24276">
        <v>75.91</v>
      </c>
      <c r="F24276">
        <v>494</v>
      </c>
      <c r="G24276">
        <v>119</v>
      </c>
      <c r="H24276">
        <v>56</v>
      </c>
      <c r="I24276">
        <v>1</v>
      </c>
      <c r="J24276">
        <v>1314</v>
      </c>
      <c r="K24276">
        <v>1</v>
      </c>
      <c r="L24276">
        <v>52</v>
      </c>
      <c r="M24276">
        <v>545</v>
      </c>
      <c r="N24276" t="s">
        <v>18</v>
      </c>
      <c r="O24276">
        <v>0</v>
      </c>
      <c r="P24276">
        <v>1848</v>
      </c>
    </row>
    <row r="24277" spans="1:16" x14ac:dyDescent="0.25">
      <c r="A24277" t="s">
        <v>35800</v>
      </c>
      <c r="B24277">
        <v>204</v>
      </c>
      <c r="C24277" s="3" t="str">
        <f>HYPERLINK("http://www.uniprot.org/uniprot/G7JIY5","tr|G7JIY5|G7JIY5_MEDTR")</f>
        <v>tr|G7JIY5|G7JIY5_MEDTR</v>
      </c>
      <c r="D24277" t="s">
        <v>17951</v>
      </c>
      <c r="E24277">
        <v>81.81</v>
      </c>
      <c r="F24277">
        <v>66</v>
      </c>
      <c r="G24277">
        <v>12</v>
      </c>
      <c r="H24277">
        <v>0</v>
      </c>
      <c r="I24277">
        <v>1</v>
      </c>
      <c r="J24277">
        <v>198</v>
      </c>
      <c r="K24277">
        <v>1</v>
      </c>
      <c r="L24277">
        <v>50</v>
      </c>
      <c r="M24277">
        <v>115</v>
      </c>
      <c r="N24277" t="s">
        <v>18</v>
      </c>
      <c r="O24277" s="1">
        <v>4.8451999999999997E-21</v>
      </c>
      <c r="P24277">
        <v>263</v>
      </c>
    </row>
    <row r="24278" spans="1:16" x14ac:dyDescent="0.25">
      <c r="A24278" t="s">
        <v>35801</v>
      </c>
      <c r="B24278">
        <v>2856</v>
      </c>
      <c r="C24278" s="3" t="str">
        <f>HYPERLINK("http://www.uniprot.org/uniprot/G7K4R9","tr|G7K4R9|G7K4R9_MEDTR")</f>
        <v>tr|G7K4R9|G7K4R9_MEDTR</v>
      </c>
      <c r="D24278" t="s">
        <v>35802</v>
      </c>
      <c r="E24278">
        <v>58.5</v>
      </c>
      <c r="F24278">
        <v>964</v>
      </c>
      <c r="G24278">
        <v>400</v>
      </c>
      <c r="H24278">
        <v>33</v>
      </c>
      <c r="I24278">
        <v>40</v>
      </c>
      <c r="J24278">
        <v>2832</v>
      </c>
      <c r="K24278">
        <v>1</v>
      </c>
      <c r="L24278">
        <v>10</v>
      </c>
      <c r="M24278">
        <v>879</v>
      </c>
      <c r="N24278" t="s">
        <v>18</v>
      </c>
      <c r="O24278">
        <v>0</v>
      </c>
      <c r="P24278">
        <v>2526</v>
      </c>
    </row>
    <row r="24279" spans="1:16" x14ac:dyDescent="0.25">
      <c r="A24279" t="s">
        <v>35803</v>
      </c>
      <c r="B24279">
        <v>339</v>
      </c>
      <c r="C24279" s="3" t="str">
        <f>HYPERLINK("http://www.uniprot.org/uniprot/K7L0Z0","tr|K7L0Z0|K7L0Z0_SOYBN")</f>
        <v>tr|K7L0Z0|K7L0Z0_SOYBN</v>
      </c>
      <c r="D24279" t="s">
        <v>117</v>
      </c>
      <c r="E24279">
        <v>58.49</v>
      </c>
      <c r="F24279">
        <v>106</v>
      </c>
      <c r="G24279">
        <v>44</v>
      </c>
      <c r="H24279">
        <v>2</v>
      </c>
      <c r="I24279">
        <v>7</v>
      </c>
      <c r="J24279">
        <v>318</v>
      </c>
      <c r="K24279">
        <v>1</v>
      </c>
      <c r="L24279">
        <v>278</v>
      </c>
      <c r="M24279">
        <v>382</v>
      </c>
      <c r="N24279" t="s">
        <v>18</v>
      </c>
      <c r="O24279" s="1">
        <v>3.8653699999999999E-26</v>
      </c>
      <c r="P24279">
        <v>307</v>
      </c>
    </row>
    <row r="24280" spans="1:16" x14ac:dyDescent="0.25">
      <c r="A24280" t="s">
        <v>35804</v>
      </c>
      <c r="B24280">
        <v>654</v>
      </c>
      <c r="C24280" s="3" t="str">
        <f>HYPERLINK("http://www.uniprot.org/uniprot/K0I2D6","tr|K0I2D6|K0I2D6_ASTSI")</f>
        <v>tr|K0I2D6|K0I2D6_ASTSI</v>
      </c>
      <c r="D24280" t="s">
        <v>27952</v>
      </c>
      <c r="E24280">
        <v>62.38</v>
      </c>
      <c r="F24280">
        <v>218</v>
      </c>
      <c r="G24280">
        <v>82</v>
      </c>
      <c r="H24280">
        <v>3</v>
      </c>
      <c r="I24280">
        <v>1</v>
      </c>
      <c r="J24280">
        <v>645</v>
      </c>
      <c r="K24280">
        <v>1</v>
      </c>
      <c r="L24280">
        <v>334</v>
      </c>
      <c r="M24280">
        <v>551</v>
      </c>
      <c r="N24280" t="s">
        <v>18</v>
      </c>
      <c r="O24280" s="1">
        <v>3.9615E-66</v>
      </c>
      <c r="P24280">
        <v>654</v>
      </c>
    </row>
    <row r="24281" spans="1:16" x14ac:dyDescent="0.25">
      <c r="A24281" t="s">
        <v>35805</v>
      </c>
      <c r="B24281">
        <v>897</v>
      </c>
      <c r="C24281" s="3" t="str">
        <f>HYPERLINK("http://www.uniprot.org/uniprot/I1MD37","tr|I1MD37|I1MD37_SOYBN")</f>
        <v>tr|I1MD37|I1MD37_SOYBN</v>
      </c>
      <c r="D24281" t="s">
        <v>28</v>
      </c>
      <c r="E24281">
        <v>70</v>
      </c>
      <c r="F24281">
        <v>130</v>
      </c>
      <c r="G24281">
        <v>39</v>
      </c>
      <c r="H24281">
        <v>2</v>
      </c>
      <c r="I24281">
        <v>511</v>
      </c>
      <c r="J24281">
        <v>894</v>
      </c>
      <c r="K24281">
        <v>1</v>
      </c>
      <c r="L24281">
        <v>168</v>
      </c>
      <c r="M24281">
        <v>297</v>
      </c>
      <c r="N24281" t="s">
        <v>18</v>
      </c>
      <c r="O24281" s="1">
        <v>3.8459600000000002E-41</v>
      </c>
      <c r="P24281">
        <v>441</v>
      </c>
    </row>
    <row r="24282" spans="1:16" x14ac:dyDescent="0.25">
      <c r="A24282" t="s">
        <v>35806</v>
      </c>
      <c r="B24282">
        <v>624</v>
      </c>
      <c r="C24282" s="3" t="str">
        <f>HYPERLINK("http://www.uniprot.org/uniprot/G7KVL6","tr|G7KVL6|G7KVL6_MEDTR")</f>
        <v>tr|G7KVL6|G7KVL6_MEDTR</v>
      </c>
      <c r="D24282" t="s">
        <v>460</v>
      </c>
      <c r="E24282">
        <v>35.51</v>
      </c>
      <c r="F24282">
        <v>107</v>
      </c>
      <c r="G24282">
        <v>69</v>
      </c>
      <c r="H24282">
        <v>4</v>
      </c>
      <c r="I24282">
        <v>274</v>
      </c>
      <c r="J24282">
        <v>582</v>
      </c>
      <c r="K24282">
        <v>1</v>
      </c>
      <c r="L24282">
        <v>36</v>
      </c>
      <c r="M24282">
        <v>137</v>
      </c>
      <c r="N24282" t="s">
        <v>18</v>
      </c>
      <c r="O24282" s="1">
        <v>7.2169500000000003E-11</v>
      </c>
      <c r="P24282">
        <v>177</v>
      </c>
    </row>
    <row r="24283" spans="1:16" x14ac:dyDescent="0.25">
      <c r="A24283" t="s">
        <v>35807</v>
      </c>
      <c r="B24283">
        <v>7017</v>
      </c>
      <c r="C24283" s="3" t="str">
        <f>HYPERLINK("http://www.uniprot.org/uniprot/K7M8N3","tr|K7M8N3|K7M8N3_SOYBN")</f>
        <v>tr|K7M8N3|K7M8N3_SOYBN</v>
      </c>
      <c r="D24283" t="s">
        <v>61</v>
      </c>
      <c r="E24283">
        <v>67.22</v>
      </c>
      <c r="F24283">
        <v>2374</v>
      </c>
      <c r="G24283">
        <v>778</v>
      </c>
      <c r="H24283">
        <v>44</v>
      </c>
      <c r="I24283">
        <v>1</v>
      </c>
      <c r="J24283">
        <v>6990</v>
      </c>
      <c r="K24283">
        <v>1</v>
      </c>
      <c r="L24283">
        <v>7</v>
      </c>
      <c r="M24283">
        <v>2220</v>
      </c>
      <c r="N24283" t="s">
        <v>18</v>
      </c>
      <c r="O24283">
        <v>0</v>
      </c>
      <c r="P24283">
        <v>7685</v>
      </c>
    </row>
    <row r="24284" spans="1:16" x14ac:dyDescent="0.25">
      <c r="A24284" t="s">
        <v>35808</v>
      </c>
      <c r="B24284">
        <v>2442</v>
      </c>
      <c r="C24284" s="3" t="str">
        <f>HYPERLINK("http://www.uniprot.org/uniprot/G7KFT7","tr|G7KFT7|G7KFT7_MEDTR")</f>
        <v>tr|G7KFT7|G7KFT7_MEDTR</v>
      </c>
      <c r="D24284" t="s">
        <v>35809</v>
      </c>
      <c r="E24284">
        <v>83.31</v>
      </c>
      <c r="F24284">
        <v>839</v>
      </c>
      <c r="G24284">
        <v>140</v>
      </c>
      <c r="H24284">
        <v>29</v>
      </c>
      <c r="I24284">
        <v>1</v>
      </c>
      <c r="J24284">
        <v>2430</v>
      </c>
      <c r="K24284">
        <v>1</v>
      </c>
      <c r="L24284">
        <v>1</v>
      </c>
      <c r="M24284">
        <v>839</v>
      </c>
      <c r="N24284" t="s">
        <v>18</v>
      </c>
      <c r="O24284">
        <v>0</v>
      </c>
      <c r="P24284">
        <v>3590</v>
      </c>
    </row>
    <row r="24285" spans="1:16" x14ac:dyDescent="0.25">
      <c r="A24285" t="s">
        <v>35810</v>
      </c>
      <c r="B24285">
        <v>945</v>
      </c>
      <c r="C24285" s="3" t="str">
        <f>HYPERLINK("http://www.uniprot.org/uniprot/A2Q5T1","tr|A2Q5T1|A2Q5T1_MEDTR")</f>
        <v>tr|A2Q5T1|A2Q5T1_MEDTR</v>
      </c>
      <c r="D24285" t="s">
        <v>35811</v>
      </c>
      <c r="E24285">
        <v>82.8</v>
      </c>
      <c r="F24285">
        <v>314</v>
      </c>
      <c r="G24285">
        <v>54</v>
      </c>
      <c r="H24285">
        <v>0</v>
      </c>
      <c r="I24285">
        <v>1</v>
      </c>
      <c r="J24285">
        <v>942</v>
      </c>
      <c r="K24285">
        <v>1</v>
      </c>
      <c r="L24285">
        <v>198</v>
      </c>
      <c r="M24285">
        <v>511</v>
      </c>
      <c r="N24285" t="s">
        <v>18</v>
      </c>
      <c r="O24285" s="1">
        <v>2.91632E-143</v>
      </c>
      <c r="P24285">
        <v>1322</v>
      </c>
    </row>
    <row r="24286" spans="1:16" x14ac:dyDescent="0.25">
      <c r="A24286" t="s">
        <v>35812</v>
      </c>
      <c r="B24286">
        <v>1242</v>
      </c>
      <c r="C24286" s="3" t="str">
        <f>HYPERLINK("http://www.uniprot.org/uniprot/G8A0L2","tr|G8A0L2|G8A0L2_MEDTR")</f>
        <v>tr|G8A0L2|G8A0L2_MEDTR</v>
      </c>
      <c r="D24286" t="s">
        <v>35813</v>
      </c>
      <c r="E24286">
        <v>47.51</v>
      </c>
      <c r="F24286">
        <v>282</v>
      </c>
      <c r="G24286">
        <v>148</v>
      </c>
      <c r="H24286">
        <v>21</v>
      </c>
      <c r="I24286">
        <v>322</v>
      </c>
      <c r="J24286">
        <v>1104</v>
      </c>
      <c r="K24286">
        <v>1</v>
      </c>
      <c r="L24286">
        <v>170</v>
      </c>
      <c r="M24286">
        <v>451</v>
      </c>
      <c r="N24286" t="s">
        <v>18</v>
      </c>
      <c r="O24286" s="1">
        <v>9.2688300000000009E-56</v>
      </c>
      <c r="P24286">
        <v>569</v>
      </c>
    </row>
    <row r="24287" spans="1:16" x14ac:dyDescent="0.25">
      <c r="A24287" t="s">
        <v>35814</v>
      </c>
      <c r="B24287">
        <v>1857</v>
      </c>
      <c r="C24287" s="3" t="str">
        <f>HYPERLINK("http://www.uniprot.org/uniprot/G7L1R0","tr|G7L1R0|G7L1R0_MEDTR")</f>
        <v>tr|G7L1R0|G7L1R0_MEDTR</v>
      </c>
      <c r="D24287" t="s">
        <v>35815</v>
      </c>
      <c r="E24287">
        <v>74.430000000000007</v>
      </c>
      <c r="F24287">
        <v>622</v>
      </c>
      <c r="G24287">
        <v>159</v>
      </c>
      <c r="H24287">
        <v>4</v>
      </c>
      <c r="I24287">
        <v>1</v>
      </c>
      <c r="J24287">
        <v>1854</v>
      </c>
      <c r="K24287">
        <v>1</v>
      </c>
      <c r="L24287">
        <v>1</v>
      </c>
      <c r="M24287">
        <v>610</v>
      </c>
      <c r="N24287" t="s">
        <v>18</v>
      </c>
      <c r="O24287">
        <v>0</v>
      </c>
      <c r="P24287">
        <v>2142</v>
      </c>
    </row>
    <row r="24288" spans="1:16" x14ac:dyDescent="0.25">
      <c r="A24288" t="s">
        <v>35816</v>
      </c>
      <c r="B24288">
        <v>765</v>
      </c>
      <c r="C24288" s="3" t="str">
        <f>HYPERLINK("http://www.uniprot.org/uniprot/G7KZY3","tr|G7KZY3|G7KZY3_MEDTR")</f>
        <v>tr|G7KZY3|G7KZY3_MEDTR</v>
      </c>
      <c r="D24288" t="s">
        <v>35817</v>
      </c>
      <c r="E24288">
        <v>74.11</v>
      </c>
      <c r="F24288">
        <v>255</v>
      </c>
      <c r="G24288">
        <v>66</v>
      </c>
      <c r="H24288">
        <v>1</v>
      </c>
      <c r="I24288">
        <v>1</v>
      </c>
      <c r="J24288">
        <v>762</v>
      </c>
      <c r="K24288">
        <v>1</v>
      </c>
      <c r="L24288">
        <v>1</v>
      </c>
      <c r="M24288">
        <v>255</v>
      </c>
      <c r="N24288" t="s">
        <v>18</v>
      </c>
      <c r="O24288" s="1">
        <v>1.4795600000000001E-98</v>
      </c>
      <c r="P24288">
        <v>935</v>
      </c>
    </row>
    <row r="24289" spans="1:16" x14ac:dyDescent="0.25">
      <c r="A24289" t="s">
        <v>35818</v>
      </c>
      <c r="B24289">
        <v>1851</v>
      </c>
      <c r="C24289" s="3" t="str">
        <f>HYPERLINK("http://www.uniprot.org/uniprot/I1MHP5","tr|I1MHP5|I1MHP5_SOYBN")</f>
        <v>tr|I1MHP5|I1MHP5_SOYBN</v>
      </c>
      <c r="D24289" t="s">
        <v>28</v>
      </c>
      <c r="E24289">
        <v>27.85</v>
      </c>
      <c r="F24289">
        <v>420</v>
      </c>
      <c r="G24289">
        <v>303</v>
      </c>
      <c r="H24289">
        <v>42</v>
      </c>
      <c r="I24289">
        <v>151</v>
      </c>
      <c r="J24289">
        <v>1284</v>
      </c>
      <c r="K24289">
        <v>1</v>
      </c>
      <c r="L24289">
        <v>1057</v>
      </c>
      <c r="M24289">
        <v>1470</v>
      </c>
      <c r="N24289" t="s">
        <v>18</v>
      </c>
      <c r="O24289" s="1">
        <v>2.30072E-30</v>
      </c>
      <c r="P24289">
        <v>352</v>
      </c>
    </row>
    <row r="24290" spans="1:16" x14ac:dyDescent="0.25">
      <c r="A24290" t="s">
        <v>35819</v>
      </c>
      <c r="B24290">
        <v>1290</v>
      </c>
      <c r="C24290" s="3" t="str">
        <f>HYPERLINK("http://www.uniprot.org/uniprot/I3SGB6","tr|I3SGB6|I3SGB6_MEDTR")</f>
        <v>tr|I3SGB6|I3SGB6_MEDTR</v>
      </c>
      <c r="D24290" t="s">
        <v>22</v>
      </c>
      <c r="E24290">
        <v>88.2</v>
      </c>
      <c r="F24290">
        <v>407</v>
      </c>
      <c r="G24290">
        <v>48</v>
      </c>
      <c r="H24290">
        <v>0</v>
      </c>
      <c r="I24290">
        <v>40</v>
      </c>
      <c r="J24290">
        <v>1260</v>
      </c>
      <c r="K24290">
        <v>1</v>
      </c>
      <c r="L24290">
        <v>14</v>
      </c>
      <c r="M24290">
        <v>420</v>
      </c>
      <c r="N24290" t="s">
        <v>18</v>
      </c>
      <c r="O24290">
        <v>0</v>
      </c>
      <c r="P24290">
        <v>1888</v>
      </c>
    </row>
    <row r="24291" spans="1:16" x14ac:dyDescent="0.25">
      <c r="A24291" t="s">
        <v>35820</v>
      </c>
      <c r="B24291">
        <v>810</v>
      </c>
      <c r="C24291" s="3" t="str">
        <f>HYPERLINK("http://www.uniprot.org/uniprot/G7JCA6","tr|G7JCA6|G7JCA6_MEDTR")</f>
        <v>tr|G7JCA6|G7JCA6_MEDTR</v>
      </c>
      <c r="D24291" t="s">
        <v>35821</v>
      </c>
      <c r="E24291">
        <v>74.25</v>
      </c>
      <c r="F24291">
        <v>268</v>
      </c>
      <c r="G24291">
        <v>69</v>
      </c>
      <c r="H24291">
        <v>0</v>
      </c>
      <c r="I24291">
        <v>1</v>
      </c>
      <c r="J24291">
        <v>804</v>
      </c>
      <c r="K24291">
        <v>1</v>
      </c>
      <c r="L24291">
        <v>1</v>
      </c>
      <c r="M24291">
        <v>265</v>
      </c>
      <c r="N24291" t="s">
        <v>18</v>
      </c>
      <c r="O24291" s="1">
        <v>2.8138000000000001E-106</v>
      </c>
      <c r="P24291">
        <v>1002</v>
      </c>
    </row>
    <row r="24292" spans="1:16" x14ac:dyDescent="0.25">
      <c r="A24292" t="s">
        <v>35822</v>
      </c>
      <c r="B24292">
        <v>1563</v>
      </c>
      <c r="C24292" s="3" t="str">
        <f>HYPERLINK("http://www.uniprot.org/uniprot/G7J609","tr|G7J609|G7J609_MEDTR")</f>
        <v>tr|G7J609|G7J609_MEDTR</v>
      </c>
      <c r="D24292" t="s">
        <v>35823</v>
      </c>
      <c r="E24292">
        <v>88.17</v>
      </c>
      <c r="F24292">
        <v>406</v>
      </c>
      <c r="G24292">
        <v>48</v>
      </c>
      <c r="H24292">
        <v>0</v>
      </c>
      <c r="I24292">
        <v>1</v>
      </c>
      <c r="J24292">
        <v>1218</v>
      </c>
      <c r="K24292">
        <v>1</v>
      </c>
      <c r="L24292">
        <v>1</v>
      </c>
      <c r="M24292">
        <v>371</v>
      </c>
      <c r="N24292" t="s">
        <v>18</v>
      </c>
      <c r="O24292">
        <v>0</v>
      </c>
      <c r="P24292">
        <v>1872</v>
      </c>
    </row>
    <row r="24293" spans="1:16" x14ac:dyDescent="0.25">
      <c r="A24293" t="s">
        <v>35824</v>
      </c>
      <c r="B24293">
        <v>3474</v>
      </c>
      <c r="C24293" s="3" t="str">
        <f>HYPERLINK("http://www.uniprot.org/uniprot/K7N1M9","tr|K7N1M9|K7N1M9_SOYBN")</f>
        <v>tr|K7N1M9|K7N1M9_SOYBN</v>
      </c>
      <c r="D24293" t="s">
        <v>28</v>
      </c>
      <c r="E24293">
        <v>55.43</v>
      </c>
      <c r="F24293">
        <v>1086</v>
      </c>
      <c r="G24293">
        <v>484</v>
      </c>
      <c r="H24293">
        <v>142</v>
      </c>
      <c r="I24293">
        <v>598</v>
      </c>
      <c r="J24293">
        <v>3429</v>
      </c>
      <c r="K24293">
        <v>1</v>
      </c>
      <c r="L24293">
        <v>390</v>
      </c>
      <c r="M24293">
        <v>1454</v>
      </c>
      <c r="N24293" t="s">
        <v>18</v>
      </c>
      <c r="O24293">
        <v>0</v>
      </c>
      <c r="P24293">
        <v>2821</v>
      </c>
    </row>
    <row r="24294" spans="1:16" x14ac:dyDescent="0.25">
      <c r="A24294" t="s">
        <v>35825</v>
      </c>
      <c r="B24294">
        <v>426</v>
      </c>
      <c r="C24294" s="3" t="str">
        <f>HYPERLINK("http://www.uniprot.org/uniprot/K7L5A9","tr|K7L5A9|K7L5A9_SOYBN")</f>
        <v>tr|K7L5A9|K7L5A9_SOYBN</v>
      </c>
      <c r="D24294" t="s">
        <v>28</v>
      </c>
      <c r="E24294">
        <v>73.72</v>
      </c>
      <c r="F24294">
        <v>118</v>
      </c>
      <c r="G24294">
        <v>31</v>
      </c>
      <c r="H24294">
        <v>1</v>
      </c>
      <c r="I24294">
        <v>73</v>
      </c>
      <c r="J24294">
        <v>423</v>
      </c>
      <c r="K24294">
        <v>1</v>
      </c>
      <c r="L24294">
        <v>24</v>
      </c>
      <c r="M24294">
        <v>141</v>
      </c>
      <c r="N24294" t="s">
        <v>18</v>
      </c>
      <c r="O24294" s="1">
        <v>1.5676699999999999E-43</v>
      </c>
      <c r="P24294">
        <v>457</v>
      </c>
    </row>
    <row r="24295" spans="1:16" x14ac:dyDescent="0.25">
      <c r="A24295" t="s">
        <v>35826</v>
      </c>
      <c r="B24295">
        <v>738</v>
      </c>
      <c r="C24295" s="3" t="str">
        <f>HYPERLINK("http://www.uniprot.org/uniprot/G7LE39","tr|G7LE39|G7LE39_MEDTR")</f>
        <v>tr|G7LE39|G7LE39_MEDTR</v>
      </c>
      <c r="D24295" t="s">
        <v>35827</v>
      </c>
      <c r="E24295">
        <v>84.08</v>
      </c>
      <c r="F24295">
        <v>245</v>
      </c>
      <c r="G24295">
        <v>39</v>
      </c>
      <c r="H24295">
        <v>0</v>
      </c>
      <c r="I24295">
        <v>1</v>
      </c>
      <c r="J24295">
        <v>735</v>
      </c>
      <c r="K24295">
        <v>1</v>
      </c>
      <c r="L24295">
        <v>1</v>
      </c>
      <c r="M24295">
        <v>243</v>
      </c>
      <c r="N24295" t="s">
        <v>18</v>
      </c>
      <c r="O24295" s="1">
        <v>6.9612200000000005E-111</v>
      </c>
      <c r="P24295">
        <v>1041</v>
      </c>
    </row>
    <row r="24296" spans="1:16" x14ac:dyDescent="0.25">
      <c r="A24296" t="s">
        <v>35828</v>
      </c>
      <c r="B24296">
        <v>6903</v>
      </c>
      <c r="C24296" s="3" t="str">
        <f>HYPERLINK("http://www.uniprot.org/uniprot/K7LS80","tr|K7LS80|K7LS80_SOYBN")</f>
        <v>tr|K7LS80|K7LS80_SOYBN</v>
      </c>
      <c r="D24296" t="s">
        <v>28</v>
      </c>
      <c r="E24296">
        <v>79.290000000000006</v>
      </c>
      <c r="F24296">
        <v>1439</v>
      </c>
      <c r="G24296">
        <v>298</v>
      </c>
      <c r="H24296">
        <v>6</v>
      </c>
      <c r="I24296">
        <v>13</v>
      </c>
      <c r="J24296">
        <v>4311</v>
      </c>
      <c r="K24296">
        <v>1</v>
      </c>
      <c r="L24296">
        <v>18</v>
      </c>
      <c r="M24296">
        <v>1453</v>
      </c>
      <c r="N24296" t="s">
        <v>18</v>
      </c>
      <c r="O24296">
        <v>0</v>
      </c>
      <c r="P24296">
        <v>5700</v>
      </c>
    </row>
    <row r="24297" spans="1:16" x14ac:dyDescent="0.25">
      <c r="A24297" t="s">
        <v>35829</v>
      </c>
      <c r="B24297">
        <v>678</v>
      </c>
      <c r="C24297" s="3" t="str">
        <f>HYPERLINK("http://www.uniprot.org/uniprot/I1J7I4","tr|I1J7I4|I1J7I4_SOYBN")</f>
        <v>tr|I1J7I4|I1J7I4_SOYBN</v>
      </c>
      <c r="D24297" t="s">
        <v>28</v>
      </c>
      <c r="E24297">
        <v>84.1</v>
      </c>
      <c r="F24297">
        <v>195</v>
      </c>
      <c r="G24297">
        <v>31</v>
      </c>
      <c r="H24297">
        <v>0</v>
      </c>
      <c r="I24297">
        <v>91</v>
      </c>
      <c r="J24297">
        <v>675</v>
      </c>
      <c r="K24297">
        <v>1</v>
      </c>
      <c r="L24297">
        <v>25</v>
      </c>
      <c r="M24297">
        <v>219</v>
      </c>
      <c r="N24297" t="s">
        <v>18</v>
      </c>
      <c r="O24297" s="1">
        <v>1.18122E-87</v>
      </c>
      <c r="P24297">
        <v>840</v>
      </c>
    </row>
    <row r="24298" spans="1:16" x14ac:dyDescent="0.25">
      <c r="A24298" t="s">
        <v>35830</v>
      </c>
      <c r="B24298">
        <v>1266</v>
      </c>
      <c r="C24298" s="3" t="str">
        <f>HYPERLINK("http://www.uniprot.org/uniprot/G7JU47","tr|G7JU47|G7JU47_MEDTR")</f>
        <v>tr|G7JU47|G7JU47_MEDTR</v>
      </c>
      <c r="D24298" t="s">
        <v>35831</v>
      </c>
      <c r="E24298">
        <v>87.74</v>
      </c>
      <c r="F24298">
        <v>416</v>
      </c>
      <c r="G24298">
        <v>51</v>
      </c>
      <c r="H24298">
        <v>0</v>
      </c>
      <c r="I24298">
        <v>13</v>
      </c>
      <c r="J24298">
        <v>1260</v>
      </c>
      <c r="K24298">
        <v>1</v>
      </c>
      <c r="L24298">
        <v>3</v>
      </c>
      <c r="M24298">
        <v>413</v>
      </c>
      <c r="N24298" t="s">
        <v>18</v>
      </c>
      <c r="O24298">
        <v>0</v>
      </c>
      <c r="P24298">
        <v>1869</v>
      </c>
    </row>
    <row r="24299" spans="1:16" x14ac:dyDescent="0.25">
      <c r="A24299" t="s">
        <v>35832</v>
      </c>
      <c r="B24299">
        <v>897</v>
      </c>
      <c r="C24299" s="3" t="str">
        <f>HYPERLINK("http://www.uniprot.org/uniprot/I1MV80","tr|I1MV80|I1MV80_SOYBN")</f>
        <v>tr|I1MV80|I1MV80_SOYBN</v>
      </c>
      <c r="D24299" t="s">
        <v>28</v>
      </c>
      <c r="E24299">
        <v>82.03</v>
      </c>
      <c r="F24299">
        <v>295</v>
      </c>
      <c r="G24299">
        <v>53</v>
      </c>
      <c r="H24299">
        <v>0</v>
      </c>
      <c r="I24299">
        <v>10</v>
      </c>
      <c r="J24299">
        <v>894</v>
      </c>
      <c r="K24299">
        <v>1</v>
      </c>
      <c r="L24299">
        <v>3</v>
      </c>
      <c r="M24299">
        <v>293</v>
      </c>
      <c r="N24299" t="s">
        <v>18</v>
      </c>
      <c r="O24299" s="1">
        <v>1.9165600000000001E-141</v>
      </c>
      <c r="P24299">
        <v>1306</v>
      </c>
    </row>
    <row r="24300" spans="1:16" x14ac:dyDescent="0.25">
      <c r="A24300" t="s">
        <v>35833</v>
      </c>
      <c r="B24300">
        <v>489</v>
      </c>
      <c r="C24300" s="3" t="str">
        <f>HYPERLINK("http://www.uniprot.org/uniprot/I1JMV1","tr|I1JMV1|I1JMV1_SOYBN")</f>
        <v>tr|I1JMV1|I1JMV1_SOYBN</v>
      </c>
      <c r="D24300" t="s">
        <v>28</v>
      </c>
      <c r="E24300">
        <v>64.61</v>
      </c>
      <c r="F24300">
        <v>195</v>
      </c>
      <c r="G24300">
        <v>69</v>
      </c>
      <c r="H24300">
        <v>36</v>
      </c>
      <c r="I24300">
        <v>7</v>
      </c>
      <c r="J24300">
        <v>483</v>
      </c>
      <c r="K24300">
        <v>1</v>
      </c>
      <c r="L24300">
        <v>97</v>
      </c>
      <c r="M24300">
        <v>287</v>
      </c>
      <c r="N24300" t="s">
        <v>18</v>
      </c>
      <c r="O24300" s="1">
        <v>6.4894199999999998E-58</v>
      </c>
      <c r="P24300">
        <v>581</v>
      </c>
    </row>
    <row r="24301" spans="1:16" x14ac:dyDescent="0.25">
      <c r="A24301" t="s">
        <v>35834</v>
      </c>
      <c r="B24301">
        <v>1194</v>
      </c>
      <c r="C24301" s="3" t="str">
        <f>HYPERLINK("http://www.uniprot.org/uniprot/I3T6M6","tr|I3T6M6|I3T6M6_MEDTR")</f>
        <v>tr|I3T6M6|I3T6M6_MEDTR</v>
      </c>
      <c r="D24301" t="s">
        <v>22</v>
      </c>
      <c r="E24301">
        <v>63.75</v>
      </c>
      <c r="F24301">
        <v>389</v>
      </c>
      <c r="G24301">
        <v>141</v>
      </c>
      <c r="H24301">
        <v>4</v>
      </c>
      <c r="I24301">
        <v>1</v>
      </c>
      <c r="J24301">
        <v>1155</v>
      </c>
      <c r="K24301">
        <v>1</v>
      </c>
      <c r="L24301">
        <v>1</v>
      </c>
      <c r="M24301">
        <v>388</v>
      </c>
      <c r="N24301" t="s">
        <v>18</v>
      </c>
      <c r="O24301" s="1">
        <v>1.7190099999999999E-128</v>
      </c>
      <c r="P24301">
        <v>1196</v>
      </c>
    </row>
    <row r="24302" spans="1:16" x14ac:dyDescent="0.25">
      <c r="A24302" t="s">
        <v>35835</v>
      </c>
      <c r="B24302">
        <v>1605</v>
      </c>
      <c r="C24302" s="3" t="str">
        <f>HYPERLINK("http://www.uniprot.org/uniprot/G7JYU3","tr|G7JYU3|G7JYU3_MEDTR")</f>
        <v>tr|G7JYU3|G7JYU3_MEDTR</v>
      </c>
      <c r="D24302" t="s">
        <v>35836</v>
      </c>
      <c r="E24302">
        <v>87.82</v>
      </c>
      <c r="F24302">
        <v>534</v>
      </c>
      <c r="G24302">
        <v>65</v>
      </c>
      <c r="H24302">
        <v>0</v>
      </c>
      <c r="I24302">
        <v>1</v>
      </c>
      <c r="J24302">
        <v>1602</v>
      </c>
      <c r="K24302">
        <v>1</v>
      </c>
      <c r="L24302">
        <v>1</v>
      </c>
      <c r="M24302">
        <v>534</v>
      </c>
      <c r="N24302" t="s">
        <v>18</v>
      </c>
      <c r="O24302">
        <v>0</v>
      </c>
      <c r="P24302">
        <v>2503</v>
      </c>
    </row>
    <row r="24303" spans="1:16" x14ac:dyDescent="0.25">
      <c r="A24303" t="s">
        <v>35837</v>
      </c>
      <c r="B24303">
        <v>312</v>
      </c>
      <c r="C24303" s="3" t="str">
        <f>HYPERLINK("http://www.uniprot.org/uniprot/I3T5D1","tr|I3T5D1|I3T5D1_LOTJA")</f>
        <v>tr|I3T5D1|I3T5D1_LOTJA</v>
      </c>
      <c r="D24303" t="s">
        <v>2200</v>
      </c>
      <c r="E24303">
        <v>56.86</v>
      </c>
      <c r="F24303">
        <v>102</v>
      </c>
      <c r="G24303">
        <v>44</v>
      </c>
      <c r="H24303">
        <v>0</v>
      </c>
      <c r="I24303">
        <v>1</v>
      </c>
      <c r="J24303">
        <v>306</v>
      </c>
      <c r="K24303">
        <v>1</v>
      </c>
      <c r="L24303">
        <v>1</v>
      </c>
      <c r="M24303">
        <v>102</v>
      </c>
      <c r="N24303" t="s">
        <v>18</v>
      </c>
      <c r="O24303" s="1">
        <v>4.0090200000000002E-23</v>
      </c>
      <c r="P24303">
        <v>281</v>
      </c>
    </row>
    <row r="24304" spans="1:16" x14ac:dyDescent="0.25">
      <c r="A24304" t="s">
        <v>35838</v>
      </c>
      <c r="B24304">
        <v>504</v>
      </c>
      <c r="C24304" s="3" t="str">
        <f>HYPERLINK("http://www.uniprot.org/uniprot/I3SHZ2","tr|I3SHZ2|I3SHZ2_MEDTR")</f>
        <v>tr|I3SHZ2|I3SHZ2_MEDTR</v>
      </c>
      <c r="D24304" t="s">
        <v>22</v>
      </c>
      <c r="E24304">
        <v>83.83</v>
      </c>
      <c r="F24304">
        <v>167</v>
      </c>
      <c r="G24304">
        <v>27</v>
      </c>
      <c r="H24304">
        <v>1</v>
      </c>
      <c r="I24304">
        <v>1</v>
      </c>
      <c r="J24304">
        <v>498</v>
      </c>
      <c r="K24304">
        <v>1</v>
      </c>
      <c r="L24304">
        <v>1</v>
      </c>
      <c r="M24304">
        <v>167</v>
      </c>
      <c r="N24304" t="s">
        <v>18</v>
      </c>
      <c r="O24304" s="1">
        <v>1.4447700000000001E-73</v>
      </c>
      <c r="P24304">
        <v>716</v>
      </c>
    </row>
    <row r="24305" spans="1:16" x14ac:dyDescent="0.25">
      <c r="A24305" t="s">
        <v>35839</v>
      </c>
      <c r="B24305">
        <v>1344</v>
      </c>
      <c r="C24305" s="3" t="str">
        <f>HYPERLINK("http://www.uniprot.org/uniprot/G7IS12","tr|G7IS12|G7IS12_MEDTR")</f>
        <v>tr|G7IS12|G7IS12_MEDTR</v>
      </c>
      <c r="D24305" t="s">
        <v>35840</v>
      </c>
      <c r="E24305">
        <v>90.36</v>
      </c>
      <c r="F24305">
        <v>436</v>
      </c>
      <c r="G24305">
        <v>42</v>
      </c>
      <c r="H24305">
        <v>1</v>
      </c>
      <c r="I24305">
        <v>34</v>
      </c>
      <c r="J24305">
        <v>1338</v>
      </c>
      <c r="K24305">
        <v>1</v>
      </c>
      <c r="L24305">
        <v>12</v>
      </c>
      <c r="M24305">
        <v>447</v>
      </c>
      <c r="N24305" t="s">
        <v>18</v>
      </c>
      <c r="O24305">
        <v>0</v>
      </c>
      <c r="P24305">
        <v>2071</v>
      </c>
    </row>
    <row r="24306" spans="1:16" x14ac:dyDescent="0.25">
      <c r="A24306" t="s">
        <v>35841</v>
      </c>
      <c r="B24306">
        <v>1851</v>
      </c>
      <c r="C24306" s="3" t="str">
        <f>HYPERLINK("http://www.uniprot.org/uniprot/I1MHP5","tr|I1MHP5|I1MHP5_SOYBN")</f>
        <v>tr|I1MHP5|I1MHP5_SOYBN</v>
      </c>
      <c r="D24306" t="s">
        <v>28</v>
      </c>
      <c r="E24306">
        <v>27.85</v>
      </c>
      <c r="F24306">
        <v>420</v>
      </c>
      <c r="G24306">
        <v>303</v>
      </c>
      <c r="H24306">
        <v>42</v>
      </c>
      <c r="I24306">
        <v>151</v>
      </c>
      <c r="J24306">
        <v>1284</v>
      </c>
      <c r="K24306">
        <v>1</v>
      </c>
      <c r="L24306">
        <v>1057</v>
      </c>
      <c r="M24306">
        <v>1470</v>
      </c>
      <c r="N24306" t="s">
        <v>18</v>
      </c>
      <c r="O24306" s="1">
        <v>2.30072E-30</v>
      </c>
      <c r="P24306">
        <v>352</v>
      </c>
    </row>
    <row r="24307" spans="1:16" x14ac:dyDescent="0.25">
      <c r="A24307" t="s">
        <v>35842</v>
      </c>
      <c r="B24307">
        <v>2292</v>
      </c>
      <c r="C24307" s="3" t="str">
        <f>HYPERLINK("http://www.uniprot.org/uniprot/I1MC77","tr|I1MC77|I1MC77_SOYBN")</f>
        <v>tr|I1MC77|I1MC77_SOYBN</v>
      </c>
      <c r="D24307" t="s">
        <v>71</v>
      </c>
      <c r="E24307">
        <v>60.53</v>
      </c>
      <c r="F24307">
        <v>750</v>
      </c>
      <c r="G24307">
        <v>296</v>
      </c>
      <c r="H24307">
        <v>50</v>
      </c>
      <c r="I24307">
        <v>136</v>
      </c>
      <c r="J24307">
        <v>2235</v>
      </c>
      <c r="K24307">
        <v>1</v>
      </c>
      <c r="L24307">
        <v>29</v>
      </c>
      <c r="M24307">
        <v>765</v>
      </c>
      <c r="N24307" t="s">
        <v>18</v>
      </c>
      <c r="O24307">
        <v>0</v>
      </c>
      <c r="P24307">
        <v>2087</v>
      </c>
    </row>
    <row r="24308" spans="1:16" x14ac:dyDescent="0.25">
      <c r="A24308" t="s">
        <v>35843</v>
      </c>
      <c r="B24308">
        <v>912</v>
      </c>
      <c r="C24308" s="3" t="str">
        <f>HYPERLINK("http://www.uniprot.org/uniprot/G7K4N4","tr|G7K4N4|G7K4N4_MEDTR")</f>
        <v>tr|G7K4N4|G7K4N4_MEDTR</v>
      </c>
      <c r="D24308" t="s">
        <v>32943</v>
      </c>
      <c r="E24308">
        <v>81.180000000000007</v>
      </c>
      <c r="F24308">
        <v>303</v>
      </c>
      <c r="G24308">
        <v>57</v>
      </c>
      <c r="H24308">
        <v>0</v>
      </c>
      <c r="I24308">
        <v>1</v>
      </c>
      <c r="J24308">
        <v>909</v>
      </c>
      <c r="K24308">
        <v>1</v>
      </c>
      <c r="L24308">
        <v>1</v>
      </c>
      <c r="M24308">
        <v>303</v>
      </c>
      <c r="N24308" t="s">
        <v>18</v>
      </c>
      <c r="O24308" s="1">
        <v>3.9478200000000001E-134</v>
      </c>
      <c r="P24308">
        <v>1243</v>
      </c>
    </row>
    <row r="24309" spans="1:16" x14ac:dyDescent="0.25">
      <c r="A24309" t="s">
        <v>35844</v>
      </c>
      <c r="B24309">
        <v>783</v>
      </c>
      <c r="C24309" s="3" t="str">
        <f>HYPERLINK("http://www.uniprot.org/uniprot/A2Q5T0","tr|A2Q5T0|A2Q5T0_MEDTR")</f>
        <v>tr|A2Q5T0|A2Q5T0_MEDTR</v>
      </c>
      <c r="D24309" t="s">
        <v>35845</v>
      </c>
      <c r="E24309">
        <v>87.5</v>
      </c>
      <c r="F24309">
        <v>232</v>
      </c>
      <c r="G24309">
        <v>29</v>
      </c>
      <c r="H24309">
        <v>3</v>
      </c>
      <c r="I24309">
        <v>94</v>
      </c>
      <c r="J24309">
        <v>780</v>
      </c>
      <c r="K24309">
        <v>1</v>
      </c>
      <c r="L24309">
        <v>28</v>
      </c>
      <c r="M24309">
        <v>259</v>
      </c>
      <c r="N24309" t="s">
        <v>18</v>
      </c>
      <c r="O24309" s="1">
        <v>1.81053E-107</v>
      </c>
      <c r="P24309">
        <v>1012</v>
      </c>
    </row>
    <row r="24310" spans="1:16" x14ac:dyDescent="0.25">
      <c r="A24310" t="s">
        <v>35846</v>
      </c>
      <c r="B24310">
        <v>690</v>
      </c>
      <c r="C24310" s="3" t="str">
        <f>HYPERLINK("http://www.uniprot.org/uniprot/I3S2K4","tr|I3S2K4|I3S2K4_MEDTR")</f>
        <v>tr|I3S2K4|I3S2K4_MEDTR</v>
      </c>
      <c r="D24310" t="s">
        <v>22</v>
      </c>
      <c r="E24310">
        <v>50.57</v>
      </c>
      <c r="F24310">
        <v>259</v>
      </c>
      <c r="G24310">
        <v>128</v>
      </c>
      <c r="H24310">
        <v>32</v>
      </c>
      <c r="I24310">
        <v>7</v>
      </c>
      <c r="J24310">
        <v>687</v>
      </c>
      <c r="K24310">
        <v>1</v>
      </c>
      <c r="L24310">
        <v>1</v>
      </c>
      <c r="M24310">
        <v>255</v>
      </c>
      <c r="N24310" t="s">
        <v>18</v>
      </c>
      <c r="O24310" s="1">
        <v>3.2361800000000003E-48</v>
      </c>
      <c r="P24310">
        <v>500</v>
      </c>
    </row>
    <row r="24311" spans="1:16" x14ac:dyDescent="0.25">
      <c r="A24311" t="s">
        <v>35847</v>
      </c>
      <c r="B24311">
        <v>1536</v>
      </c>
      <c r="C24311" s="3" t="str">
        <f>HYPERLINK("http://www.uniprot.org/uniprot/G7L1R5","tr|G7L1R5|G7L1R5_MEDTR")</f>
        <v>tr|G7L1R5|G7L1R5_MEDTR</v>
      </c>
      <c r="D24311" t="s">
        <v>35848</v>
      </c>
      <c r="E24311">
        <v>85.63</v>
      </c>
      <c r="F24311">
        <v>515</v>
      </c>
      <c r="G24311">
        <v>74</v>
      </c>
      <c r="H24311">
        <v>4</v>
      </c>
      <c r="I24311">
        <v>1</v>
      </c>
      <c r="J24311">
        <v>1533</v>
      </c>
      <c r="K24311">
        <v>1</v>
      </c>
      <c r="L24311">
        <v>1</v>
      </c>
      <c r="M24311">
        <v>512</v>
      </c>
      <c r="N24311" t="s">
        <v>18</v>
      </c>
      <c r="O24311">
        <v>0</v>
      </c>
      <c r="P24311">
        <v>2359</v>
      </c>
    </row>
    <row r="24312" spans="1:16" x14ac:dyDescent="0.25">
      <c r="A24312" t="s">
        <v>35849</v>
      </c>
      <c r="B24312">
        <v>1239</v>
      </c>
      <c r="C24312" s="3" t="str">
        <f>HYPERLINK("http://www.uniprot.org/uniprot/Q2HVR5","tr|Q2HVR5|Q2HVR5_MEDTR")</f>
        <v>tr|Q2HVR5|Q2HVR5_MEDTR</v>
      </c>
      <c r="D24312" t="s">
        <v>35850</v>
      </c>
      <c r="E24312">
        <v>62.67</v>
      </c>
      <c r="F24312">
        <v>426</v>
      </c>
      <c r="G24312">
        <v>159</v>
      </c>
      <c r="H24312">
        <v>14</v>
      </c>
      <c r="I24312">
        <v>1</v>
      </c>
      <c r="J24312">
        <v>1236</v>
      </c>
      <c r="K24312">
        <v>1</v>
      </c>
      <c r="L24312">
        <v>27</v>
      </c>
      <c r="M24312">
        <v>433</v>
      </c>
      <c r="N24312" t="s">
        <v>18</v>
      </c>
      <c r="O24312" s="1">
        <v>8.1603199999999998E-137</v>
      </c>
      <c r="P24312">
        <v>1268</v>
      </c>
    </row>
    <row r="24313" spans="1:16" x14ac:dyDescent="0.25">
      <c r="A24313" t="s">
        <v>35851</v>
      </c>
      <c r="B24313">
        <v>1374</v>
      </c>
      <c r="C24313" s="3" t="str">
        <f>HYPERLINK("http://www.uniprot.org/uniprot/I1LF54","tr|I1LF54|I1LF54_SOYBN")</f>
        <v>tr|I1LF54|I1LF54_SOYBN</v>
      </c>
      <c r="D24313" t="s">
        <v>28</v>
      </c>
      <c r="E24313">
        <v>56.18</v>
      </c>
      <c r="F24313">
        <v>477</v>
      </c>
      <c r="G24313">
        <v>209</v>
      </c>
      <c r="H24313">
        <v>23</v>
      </c>
      <c r="I24313">
        <v>1</v>
      </c>
      <c r="J24313">
        <v>1362</v>
      </c>
      <c r="K24313">
        <v>1</v>
      </c>
      <c r="L24313">
        <v>1</v>
      </c>
      <c r="M24313">
        <v>450</v>
      </c>
      <c r="N24313" t="s">
        <v>18</v>
      </c>
      <c r="O24313" s="1">
        <v>1.15633E-134</v>
      </c>
      <c r="P24313">
        <v>1250</v>
      </c>
    </row>
    <row r="24314" spans="1:16" x14ac:dyDescent="0.25">
      <c r="A24314" t="s">
        <v>35852</v>
      </c>
      <c r="B24314">
        <v>552</v>
      </c>
      <c r="C24314" s="3" t="str">
        <f>HYPERLINK("http://www.uniprot.org/uniprot/G7J0H6","tr|G7J0H6|G7J0H6_MEDTR")</f>
        <v>tr|G7J0H6|G7J0H6_MEDTR</v>
      </c>
      <c r="D24314" t="s">
        <v>35853</v>
      </c>
      <c r="E24314">
        <v>59.38</v>
      </c>
      <c r="F24314">
        <v>229</v>
      </c>
      <c r="G24314">
        <v>93</v>
      </c>
      <c r="H24314">
        <v>46</v>
      </c>
      <c r="I24314">
        <v>1</v>
      </c>
      <c r="J24314">
        <v>549</v>
      </c>
      <c r="K24314">
        <v>1</v>
      </c>
      <c r="L24314">
        <v>97</v>
      </c>
      <c r="M24314">
        <v>325</v>
      </c>
      <c r="N24314" t="s">
        <v>18</v>
      </c>
      <c r="O24314" s="1">
        <v>1.0496399999999999E-56</v>
      </c>
      <c r="P24314">
        <v>571</v>
      </c>
    </row>
    <row r="24315" spans="1:16" x14ac:dyDescent="0.25">
      <c r="A24315" t="s">
        <v>35854</v>
      </c>
      <c r="B24315">
        <v>1488</v>
      </c>
      <c r="C24315" s="3" t="str">
        <f>HYPERLINK("http://www.uniprot.org/uniprot/Q2HTQ3","tr|Q2HTQ3|Q2HTQ3_MEDTR")</f>
        <v>tr|Q2HTQ3|Q2HTQ3_MEDTR</v>
      </c>
      <c r="D24315" t="s">
        <v>35855</v>
      </c>
      <c r="E24315">
        <v>77.66</v>
      </c>
      <c r="F24315">
        <v>497</v>
      </c>
      <c r="G24315">
        <v>111</v>
      </c>
      <c r="H24315">
        <v>2</v>
      </c>
      <c r="I24315">
        <v>1</v>
      </c>
      <c r="J24315">
        <v>1485</v>
      </c>
      <c r="K24315">
        <v>1</v>
      </c>
      <c r="L24315">
        <v>1</v>
      </c>
      <c r="M24315">
        <v>474</v>
      </c>
      <c r="N24315" t="s">
        <v>18</v>
      </c>
      <c r="O24315">
        <v>0</v>
      </c>
      <c r="P24315">
        <v>2045</v>
      </c>
    </row>
    <row r="24316" spans="1:16" x14ac:dyDescent="0.25">
      <c r="A24316" t="s">
        <v>35856</v>
      </c>
      <c r="B24316">
        <v>441</v>
      </c>
      <c r="C24316" s="3" t="str">
        <f>HYPERLINK("http://www.uniprot.org/uniprot/G7JCA6","tr|G7JCA6|G7JCA6_MEDTR")</f>
        <v>tr|G7JCA6|G7JCA6_MEDTR</v>
      </c>
      <c r="D24316" t="s">
        <v>35821</v>
      </c>
      <c r="E24316">
        <v>60.27</v>
      </c>
      <c r="F24316">
        <v>146</v>
      </c>
      <c r="G24316">
        <v>58</v>
      </c>
      <c r="H24316">
        <v>0</v>
      </c>
      <c r="I24316">
        <v>1</v>
      </c>
      <c r="J24316">
        <v>438</v>
      </c>
      <c r="K24316">
        <v>1</v>
      </c>
      <c r="L24316">
        <v>347</v>
      </c>
      <c r="M24316">
        <v>486</v>
      </c>
      <c r="N24316" t="s">
        <v>18</v>
      </c>
      <c r="O24316" s="1">
        <v>4.92251E-37</v>
      </c>
      <c r="P24316">
        <v>401</v>
      </c>
    </row>
    <row r="24317" spans="1:16" x14ac:dyDescent="0.25">
      <c r="A24317" t="s">
        <v>35857</v>
      </c>
      <c r="B24317">
        <v>630</v>
      </c>
      <c r="C24317" s="3" t="str">
        <f>HYPERLINK("http://www.uniprot.org/uniprot/B7FFE5","tr|B7FFE5|B7FFE5_MEDTR")</f>
        <v>tr|B7FFE5|B7FFE5_MEDTR</v>
      </c>
      <c r="D24317" t="s">
        <v>35858</v>
      </c>
      <c r="E24317">
        <v>63.7</v>
      </c>
      <c r="F24317">
        <v>135</v>
      </c>
      <c r="G24317">
        <v>49</v>
      </c>
      <c r="H24317">
        <v>4</v>
      </c>
      <c r="I24317">
        <v>1</v>
      </c>
      <c r="J24317">
        <v>393</v>
      </c>
      <c r="K24317">
        <v>1</v>
      </c>
      <c r="L24317">
        <v>1</v>
      </c>
      <c r="M24317">
        <v>132</v>
      </c>
      <c r="N24317" t="s">
        <v>18</v>
      </c>
      <c r="O24317" s="1">
        <v>2.0734599999999998E-37</v>
      </c>
      <c r="P24317">
        <v>406</v>
      </c>
    </row>
    <row r="24318" spans="1:16" x14ac:dyDescent="0.25">
      <c r="A24318" t="s">
        <v>35859</v>
      </c>
      <c r="B24318">
        <v>477</v>
      </c>
      <c r="C24318" s="3" t="str">
        <f>HYPERLINK("http://www.uniprot.org/uniprot/K7LQ45","tr|K7LQ45|K7LQ45_SOYBN")</f>
        <v>tr|K7LQ45|K7LQ45_SOYBN</v>
      </c>
      <c r="D24318" t="s">
        <v>28</v>
      </c>
      <c r="E24318">
        <v>50.68</v>
      </c>
      <c r="F24318">
        <v>73</v>
      </c>
      <c r="G24318">
        <v>36</v>
      </c>
      <c r="H24318">
        <v>2</v>
      </c>
      <c r="I24318">
        <v>4</v>
      </c>
      <c r="J24318">
        <v>216</v>
      </c>
      <c r="K24318">
        <v>1</v>
      </c>
      <c r="L24318">
        <v>182</v>
      </c>
      <c r="M24318">
        <v>254</v>
      </c>
      <c r="N24318" t="s">
        <v>18</v>
      </c>
      <c r="O24318" s="1">
        <v>2.7263000000000001E-11</v>
      </c>
      <c r="P24318">
        <v>179</v>
      </c>
    </row>
    <row r="24319" spans="1:16" x14ac:dyDescent="0.25">
      <c r="A24319" t="s">
        <v>35860</v>
      </c>
      <c r="B24319">
        <v>786</v>
      </c>
      <c r="C24319" s="3" t="str">
        <f>HYPERLINK("http://www.uniprot.org/uniprot/G7JV26","tr|G7JV26|G7JV26_MEDTR")</f>
        <v>tr|G7JV26|G7JV26_MEDTR</v>
      </c>
      <c r="D24319" t="s">
        <v>35861</v>
      </c>
      <c r="E24319">
        <v>75.39</v>
      </c>
      <c r="F24319">
        <v>256</v>
      </c>
      <c r="G24319">
        <v>63</v>
      </c>
      <c r="H24319">
        <v>0</v>
      </c>
      <c r="I24319">
        <v>10</v>
      </c>
      <c r="J24319">
        <v>777</v>
      </c>
      <c r="K24319">
        <v>1</v>
      </c>
      <c r="L24319">
        <v>1</v>
      </c>
      <c r="M24319">
        <v>256</v>
      </c>
      <c r="N24319" t="s">
        <v>18</v>
      </c>
      <c r="O24319" s="1">
        <v>4.6431799999999998E-111</v>
      </c>
      <c r="P24319">
        <v>1043</v>
      </c>
    </row>
    <row r="24320" spans="1:16" x14ac:dyDescent="0.25">
      <c r="A24320" t="s">
        <v>35862</v>
      </c>
      <c r="B24320">
        <v>1380</v>
      </c>
      <c r="C24320" s="3" t="str">
        <f>HYPERLINK("http://www.uniprot.org/uniprot/G7LE41","tr|G7LE41|G7LE41_MEDTR")</f>
        <v>tr|G7LE41|G7LE41_MEDTR</v>
      </c>
      <c r="D24320" t="s">
        <v>35863</v>
      </c>
      <c r="E24320">
        <v>82.45</v>
      </c>
      <c r="F24320">
        <v>473</v>
      </c>
      <c r="G24320">
        <v>83</v>
      </c>
      <c r="H24320">
        <v>14</v>
      </c>
      <c r="I24320">
        <v>1</v>
      </c>
      <c r="J24320">
        <v>1377</v>
      </c>
      <c r="K24320">
        <v>1</v>
      </c>
      <c r="L24320">
        <v>1</v>
      </c>
      <c r="M24320">
        <v>472</v>
      </c>
      <c r="N24320" t="s">
        <v>18</v>
      </c>
      <c r="O24320">
        <v>0</v>
      </c>
      <c r="P24320">
        <v>2088</v>
      </c>
    </row>
    <row r="24321" spans="1:16" x14ac:dyDescent="0.25">
      <c r="A24321" t="s">
        <v>35864</v>
      </c>
      <c r="B24321">
        <v>1167</v>
      </c>
      <c r="C24321" s="3" t="str">
        <f>HYPERLINK("http://www.uniprot.org/uniprot/I6ZTT9","tr|I6ZTT9|I6ZTT9_PHAVU")</f>
        <v>tr|I6ZTT9|I6ZTT9_PHAVU</v>
      </c>
      <c r="D24321" t="s">
        <v>2610</v>
      </c>
      <c r="E24321">
        <v>76.8</v>
      </c>
      <c r="F24321">
        <v>388</v>
      </c>
      <c r="G24321">
        <v>90</v>
      </c>
      <c r="H24321">
        <v>0</v>
      </c>
      <c r="I24321">
        <v>1</v>
      </c>
      <c r="J24321">
        <v>1164</v>
      </c>
      <c r="K24321">
        <v>1</v>
      </c>
      <c r="L24321">
        <v>1000</v>
      </c>
      <c r="M24321">
        <v>1387</v>
      </c>
      <c r="N24321" t="s">
        <v>18</v>
      </c>
      <c r="O24321" s="1">
        <v>9.3729100000000002E-172</v>
      </c>
      <c r="P24321">
        <v>1569</v>
      </c>
    </row>
    <row r="24322" spans="1:16" x14ac:dyDescent="0.25">
      <c r="A24322" t="s">
        <v>35865</v>
      </c>
      <c r="B24322">
        <v>411</v>
      </c>
      <c r="C24322" s="3" t="str">
        <f>HYPERLINK("http://www.uniprot.org/uniprot/K4D1X7","tr|K4D1X7|K4D1X7_SOLLC")</f>
        <v>tr|K4D1X7|K4D1X7_SOLLC</v>
      </c>
      <c r="D24322" t="s">
        <v>35866</v>
      </c>
      <c r="E24322">
        <v>82.35</v>
      </c>
      <c r="F24322">
        <v>136</v>
      </c>
      <c r="G24322">
        <v>24</v>
      </c>
      <c r="H24322">
        <v>0</v>
      </c>
      <c r="I24322">
        <v>1</v>
      </c>
      <c r="J24322">
        <v>408</v>
      </c>
      <c r="K24322">
        <v>1</v>
      </c>
      <c r="L24322">
        <v>1</v>
      </c>
      <c r="M24322">
        <v>136</v>
      </c>
      <c r="N24322" t="s">
        <v>18</v>
      </c>
      <c r="O24322" s="1">
        <v>7.6762500000000004E-59</v>
      </c>
      <c r="P24322">
        <v>589</v>
      </c>
    </row>
    <row r="24323" spans="1:16" x14ac:dyDescent="0.25">
      <c r="A24323" t="s">
        <v>35867</v>
      </c>
      <c r="B24323">
        <v>1536</v>
      </c>
      <c r="C24323" s="3" t="str">
        <f>HYPERLINK("http://www.uniprot.org/uniprot/G7JU51","tr|G7JU51|G7JU51_MEDTR")</f>
        <v>tr|G7JU51|G7JU51_MEDTR</v>
      </c>
      <c r="D24323" t="s">
        <v>35868</v>
      </c>
      <c r="E24323">
        <v>95.22</v>
      </c>
      <c r="F24323">
        <v>482</v>
      </c>
      <c r="G24323">
        <v>23</v>
      </c>
      <c r="H24323">
        <v>0</v>
      </c>
      <c r="I24323">
        <v>88</v>
      </c>
      <c r="J24323">
        <v>1533</v>
      </c>
      <c r="K24323">
        <v>1</v>
      </c>
      <c r="L24323">
        <v>30</v>
      </c>
      <c r="M24323">
        <v>510</v>
      </c>
      <c r="N24323" t="s">
        <v>18</v>
      </c>
      <c r="O24323">
        <v>0</v>
      </c>
      <c r="P24323">
        <v>2378</v>
      </c>
    </row>
    <row r="24324" spans="1:16" x14ac:dyDescent="0.25">
      <c r="A24324" t="s">
        <v>35869</v>
      </c>
      <c r="B24324">
        <v>1665</v>
      </c>
      <c r="C24324" s="3" t="str">
        <f>HYPERLINK("http://www.uniprot.org/uniprot/K7KN88","tr|K7KN88|K7KN88_SOYBN")</f>
        <v>tr|K7KN88|K7KN88_SOYBN</v>
      </c>
      <c r="D24324" t="s">
        <v>28</v>
      </c>
      <c r="E24324">
        <v>76.930000000000007</v>
      </c>
      <c r="F24324">
        <v>555</v>
      </c>
      <c r="G24324">
        <v>128</v>
      </c>
      <c r="H24324">
        <v>1</v>
      </c>
      <c r="I24324">
        <v>1</v>
      </c>
      <c r="J24324">
        <v>1662</v>
      </c>
      <c r="K24324">
        <v>1</v>
      </c>
      <c r="L24324">
        <v>32</v>
      </c>
      <c r="M24324">
        <v>575</v>
      </c>
      <c r="N24324" t="s">
        <v>18</v>
      </c>
      <c r="O24324">
        <v>0</v>
      </c>
      <c r="P24324">
        <v>2145</v>
      </c>
    </row>
    <row r="24325" spans="1:16" x14ac:dyDescent="0.25">
      <c r="A24325" t="s">
        <v>35870</v>
      </c>
      <c r="B24325">
        <v>1308</v>
      </c>
      <c r="C24325" s="3" t="str">
        <f>HYPERLINK("http://www.uniprot.org/uniprot/G7LBN4","tr|G7LBN4|G7LBN4_MEDTR")</f>
        <v>tr|G7LBN4|G7LBN4_MEDTR</v>
      </c>
      <c r="D24325" t="s">
        <v>35871</v>
      </c>
      <c r="E24325">
        <v>86.08</v>
      </c>
      <c r="F24325">
        <v>424</v>
      </c>
      <c r="G24325">
        <v>59</v>
      </c>
      <c r="H24325">
        <v>3</v>
      </c>
      <c r="I24325">
        <v>43</v>
      </c>
      <c r="J24325">
        <v>1305</v>
      </c>
      <c r="K24325">
        <v>1</v>
      </c>
      <c r="L24325">
        <v>1</v>
      </c>
      <c r="M24325">
        <v>423</v>
      </c>
      <c r="N24325" t="s">
        <v>18</v>
      </c>
      <c r="O24325">
        <v>0</v>
      </c>
      <c r="P24325">
        <v>1881</v>
      </c>
    </row>
    <row r="24326" spans="1:16" x14ac:dyDescent="0.25">
      <c r="A24326" t="s">
        <v>35872</v>
      </c>
      <c r="B24326">
        <v>744</v>
      </c>
      <c r="C24326" s="3" t="str">
        <f>HYPERLINK("http://www.uniprot.org/uniprot/G7JXD1","tr|G7JXD1|G7JXD1_MEDTR")</f>
        <v>tr|G7JXD1|G7JXD1_MEDTR</v>
      </c>
      <c r="D24326" t="s">
        <v>35873</v>
      </c>
      <c r="E24326">
        <v>88.01</v>
      </c>
      <c r="F24326">
        <v>242</v>
      </c>
      <c r="G24326">
        <v>29</v>
      </c>
      <c r="H24326">
        <v>0</v>
      </c>
      <c r="I24326">
        <v>16</v>
      </c>
      <c r="J24326">
        <v>741</v>
      </c>
      <c r="K24326">
        <v>1</v>
      </c>
      <c r="L24326">
        <v>108</v>
      </c>
      <c r="M24326">
        <v>349</v>
      </c>
      <c r="N24326" t="s">
        <v>18</v>
      </c>
      <c r="O24326" s="1">
        <v>1.82078E-123</v>
      </c>
      <c r="P24326">
        <v>1148</v>
      </c>
    </row>
    <row r="24327" spans="1:16" x14ac:dyDescent="0.25">
      <c r="A24327" t="s">
        <v>35874</v>
      </c>
      <c r="B24327">
        <v>309</v>
      </c>
      <c r="C24327" s="3" t="str">
        <f>HYPERLINK("http://www.uniprot.org/uniprot/A9PA72","tr|A9PA72|A9PA72_POPTR")</f>
        <v>tr|A9PA72|A9PA72_POPTR</v>
      </c>
      <c r="D24327" t="s">
        <v>35875</v>
      </c>
      <c r="E24327">
        <v>90.78</v>
      </c>
      <c r="F24327">
        <v>76</v>
      </c>
      <c r="G24327">
        <v>7</v>
      </c>
      <c r="H24327">
        <v>0</v>
      </c>
      <c r="I24327">
        <v>61</v>
      </c>
      <c r="J24327">
        <v>288</v>
      </c>
      <c r="K24327">
        <v>1</v>
      </c>
      <c r="L24327">
        <v>70</v>
      </c>
      <c r="M24327">
        <v>145</v>
      </c>
      <c r="N24327" t="s">
        <v>18</v>
      </c>
      <c r="O24327" s="1">
        <v>1.0568399999999999E-31</v>
      </c>
      <c r="P24327">
        <v>355</v>
      </c>
    </row>
    <row r="24328" spans="1:16" x14ac:dyDescent="0.25">
      <c r="A24328" t="s">
        <v>35876</v>
      </c>
      <c r="B24328">
        <v>663</v>
      </c>
      <c r="C24328" s="3" t="str">
        <f>HYPERLINK("http://www.uniprot.org/uniprot/G7IKJ3","tr|G7IKJ3|G7IKJ3_MEDTR")</f>
        <v>tr|G7IKJ3|G7IKJ3_MEDTR</v>
      </c>
      <c r="D24328" t="s">
        <v>3121</v>
      </c>
      <c r="E24328">
        <v>37.6</v>
      </c>
      <c r="F24328">
        <v>117</v>
      </c>
      <c r="G24328">
        <v>73</v>
      </c>
      <c r="H24328">
        <v>6</v>
      </c>
      <c r="I24328">
        <v>7</v>
      </c>
      <c r="J24328">
        <v>339</v>
      </c>
      <c r="K24328">
        <v>1</v>
      </c>
      <c r="L24328">
        <v>749</v>
      </c>
      <c r="M24328">
        <v>865</v>
      </c>
      <c r="N24328" t="s">
        <v>18</v>
      </c>
      <c r="O24328" s="1">
        <v>4.1812E-10</v>
      </c>
      <c r="P24328">
        <v>171</v>
      </c>
    </row>
    <row r="24329" spans="1:16" x14ac:dyDescent="0.25">
      <c r="A24329" t="s">
        <v>35877</v>
      </c>
      <c r="B24329">
        <v>1803</v>
      </c>
      <c r="C24329" s="3" t="str">
        <f>HYPERLINK("http://www.uniprot.org/uniprot/I1JGD2","tr|I1JGD2|I1JGD2_SOYBN")</f>
        <v>tr|I1JGD2|I1JGD2_SOYBN</v>
      </c>
      <c r="D24329" t="s">
        <v>28</v>
      </c>
      <c r="E24329">
        <v>83.27</v>
      </c>
      <c r="F24329">
        <v>604</v>
      </c>
      <c r="G24329">
        <v>101</v>
      </c>
      <c r="H24329">
        <v>4</v>
      </c>
      <c r="I24329">
        <v>1</v>
      </c>
      <c r="J24329">
        <v>1800</v>
      </c>
      <c r="K24329">
        <v>1</v>
      </c>
      <c r="L24329">
        <v>1</v>
      </c>
      <c r="M24329">
        <v>603</v>
      </c>
      <c r="N24329" t="s">
        <v>18</v>
      </c>
      <c r="O24329">
        <v>0</v>
      </c>
      <c r="P24329">
        <v>2698</v>
      </c>
    </row>
    <row r="24330" spans="1:16" x14ac:dyDescent="0.25">
      <c r="A24330" t="s">
        <v>35878</v>
      </c>
      <c r="B24330">
        <v>1335</v>
      </c>
      <c r="C24330" s="3" t="str">
        <f>HYPERLINK("http://www.uniprot.org/uniprot/I1JMS7","tr|I1JMS7|I1JMS7_SOYBN")</f>
        <v>tr|I1JMS7|I1JMS7_SOYBN</v>
      </c>
      <c r="D24330" t="s">
        <v>71</v>
      </c>
      <c r="E24330">
        <v>44.09</v>
      </c>
      <c r="F24330">
        <v>449</v>
      </c>
      <c r="G24330">
        <v>251</v>
      </c>
      <c r="H24330">
        <v>39</v>
      </c>
      <c r="I24330">
        <v>10</v>
      </c>
      <c r="J24330">
        <v>1239</v>
      </c>
      <c r="K24330">
        <v>1</v>
      </c>
      <c r="L24330">
        <v>4</v>
      </c>
      <c r="M24330">
        <v>446</v>
      </c>
      <c r="N24330" t="s">
        <v>18</v>
      </c>
      <c r="O24330" s="1">
        <v>2.19207E-82</v>
      </c>
      <c r="P24330">
        <v>799</v>
      </c>
    </row>
    <row r="24331" spans="1:16" x14ac:dyDescent="0.25">
      <c r="A24331" t="s">
        <v>35879</v>
      </c>
      <c r="B24331">
        <v>726</v>
      </c>
      <c r="C24331" s="3" t="str">
        <f>HYPERLINK("http://www.uniprot.org/uniprot/A5AEG4","tr|A5AEG4|A5AEG4_VITVI")</f>
        <v>tr|A5AEG4|A5AEG4_VITVI</v>
      </c>
      <c r="D24331" t="s">
        <v>2698</v>
      </c>
      <c r="E24331">
        <v>71.61</v>
      </c>
      <c r="F24331">
        <v>236</v>
      </c>
      <c r="G24331">
        <v>67</v>
      </c>
      <c r="H24331">
        <v>0</v>
      </c>
      <c r="I24331">
        <v>1</v>
      </c>
      <c r="J24331">
        <v>708</v>
      </c>
      <c r="K24331">
        <v>1</v>
      </c>
      <c r="L24331">
        <v>97</v>
      </c>
      <c r="M24331">
        <v>332</v>
      </c>
      <c r="N24331" t="s">
        <v>18</v>
      </c>
      <c r="O24331" s="1">
        <v>3.3898799999999998E-94</v>
      </c>
      <c r="P24331">
        <v>897</v>
      </c>
    </row>
    <row r="24332" spans="1:16" x14ac:dyDescent="0.25">
      <c r="A24332" t="s">
        <v>35880</v>
      </c>
      <c r="B24332">
        <v>600</v>
      </c>
      <c r="C24332" s="3" t="str">
        <f>HYPERLINK("http://www.uniprot.org/uniprot/G7IS14","tr|G7IS14|G7IS14_MEDTR")</f>
        <v>tr|G7IS14|G7IS14_MEDTR</v>
      </c>
      <c r="D24332" t="s">
        <v>35881</v>
      </c>
      <c r="E24332">
        <v>77</v>
      </c>
      <c r="F24332">
        <v>200</v>
      </c>
      <c r="G24332">
        <v>46</v>
      </c>
      <c r="H24332">
        <v>1</v>
      </c>
      <c r="I24332">
        <v>1</v>
      </c>
      <c r="J24332">
        <v>597</v>
      </c>
      <c r="K24332">
        <v>1</v>
      </c>
      <c r="L24332">
        <v>47</v>
      </c>
      <c r="M24332">
        <v>246</v>
      </c>
      <c r="N24332" t="s">
        <v>18</v>
      </c>
      <c r="O24332" s="1">
        <v>6.1855900000000001E-78</v>
      </c>
      <c r="P24332">
        <v>755</v>
      </c>
    </row>
    <row r="24333" spans="1:16" x14ac:dyDescent="0.25">
      <c r="A24333" t="s">
        <v>35882</v>
      </c>
      <c r="B24333">
        <v>837</v>
      </c>
      <c r="C24333" s="3" t="str">
        <f>HYPERLINK("http://www.uniprot.org/uniprot/G7IT34","tr|G7IT34|G7IT34_MEDTR")</f>
        <v>tr|G7IT34|G7IT34_MEDTR</v>
      </c>
      <c r="D24333" t="s">
        <v>35883</v>
      </c>
      <c r="E24333">
        <v>69.010000000000005</v>
      </c>
      <c r="F24333">
        <v>284</v>
      </c>
      <c r="G24333">
        <v>88</v>
      </c>
      <c r="H24333">
        <v>10</v>
      </c>
      <c r="I24333">
        <v>13</v>
      </c>
      <c r="J24333">
        <v>834</v>
      </c>
      <c r="K24333">
        <v>1</v>
      </c>
      <c r="L24333">
        <v>1</v>
      </c>
      <c r="M24333">
        <v>279</v>
      </c>
      <c r="N24333" t="s">
        <v>18</v>
      </c>
      <c r="O24333" s="1">
        <v>1.40294E-95</v>
      </c>
      <c r="P24333">
        <v>910</v>
      </c>
    </row>
    <row r="24334" spans="1:16" x14ac:dyDescent="0.25">
      <c r="A24334" t="s">
        <v>35884</v>
      </c>
      <c r="B24334">
        <v>1905</v>
      </c>
      <c r="C24334" s="3" t="str">
        <f>HYPERLINK("http://www.uniprot.org/uniprot/K7M8N2","tr|K7M8N2|K7M8N2_SOYBN")</f>
        <v>tr|K7M8N2|K7M8N2_SOYBN</v>
      </c>
      <c r="D24334" t="s">
        <v>28</v>
      </c>
      <c r="E24334">
        <v>69.790000000000006</v>
      </c>
      <c r="F24334">
        <v>639</v>
      </c>
      <c r="G24334">
        <v>193</v>
      </c>
      <c r="H24334">
        <v>10</v>
      </c>
      <c r="I24334">
        <v>16</v>
      </c>
      <c r="J24334">
        <v>1902</v>
      </c>
      <c r="K24334">
        <v>1</v>
      </c>
      <c r="L24334">
        <v>38</v>
      </c>
      <c r="M24334">
        <v>664</v>
      </c>
      <c r="N24334" t="s">
        <v>18</v>
      </c>
      <c r="O24334">
        <v>0</v>
      </c>
      <c r="P24334">
        <v>2253</v>
      </c>
    </row>
    <row r="24335" spans="1:16" x14ac:dyDescent="0.25">
      <c r="A24335" t="s">
        <v>35885</v>
      </c>
      <c r="B24335">
        <v>1485</v>
      </c>
      <c r="C24335" s="3" t="str">
        <f>HYPERLINK("http://www.uniprot.org/uniprot/I1MBQ7","tr|I1MBQ7|I1MBQ7_SOYBN")</f>
        <v>tr|I1MBQ7|I1MBQ7_SOYBN</v>
      </c>
      <c r="D24335" t="s">
        <v>71</v>
      </c>
      <c r="E24335">
        <v>80.12</v>
      </c>
      <c r="F24335">
        <v>498</v>
      </c>
      <c r="G24335">
        <v>99</v>
      </c>
      <c r="H24335">
        <v>4</v>
      </c>
      <c r="I24335">
        <v>1</v>
      </c>
      <c r="J24335">
        <v>1482</v>
      </c>
      <c r="K24335">
        <v>1</v>
      </c>
      <c r="L24335">
        <v>1</v>
      </c>
      <c r="M24335">
        <v>497</v>
      </c>
      <c r="N24335" t="s">
        <v>18</v>
      </c>
      <c r="O24335">
        <v>0</v>
      </c>
      <c r="P24335">
        <v>2135</v>
      </c>
    </row>
    <row r="24336" spans="1:16" x14ac:dyDescent="0.25">
      <c r="A24336" t="s">
        <v>35886</v>
      </c>
      <c r="B24336">
        <v>849</v>
      </c>
      <c r="C24336" s="3" t="str">
        <f>HYPERLINK("http://www.uniprot.org/uniprot/A2Z887","tr|A2Z887|A2Z887_ORYSI")</f>
        <v>tr|A2Z887|A2Z887_ORYSI</v>
      </c>
      <c r="D24336" t="s">
        <v>35887</v>
      </c>
      <c r="E24336">
        <v>58.33</v>
      </c>
      <c r="F24336">
        <v>276</v>
      </c>
      <c r="G24336">
        <v>115</v>
      </c>
      <c r="H24336">
        <v>28</v>
      </c>
      <c r="I24336">
        <v>97</v>
      </c>
      <c r="J24336">
        <v>840</v>
      </c>
      <c r="K24336">
        <v>1</v>
      </c>
      <c r="L24336">
        <v>20</v>
      </c>
      <c r="M24336">
        <v>295</v>
      </c>
      <c r="N24336" t="s">
        <v>18</v>
      </c>
      <c r="O24336" s="1">
        <v>1.4290200000000001E-87</v>
      </c>
      <c r="P24336">
        <v>841</v>
      </c>
    </row>
    <row r="24337" spans="1:16" x14ac:dyDescent="0.25">
      <c r="A24337" t="s">
        <v>35888</v>
      </c>
      <c r="B24337">
        <v>2856</v>
      </c>
      <c r="C24337" s="3" t="str">
        <f>HYPERLINK("http://www.uniprot.org/uniprot/F6HXK4","tr|F6HXK4|F6HXK4_VITVI")</f>
        <v>tr|F6HXK4|F6HXK4_VITVI</v>
      </c>
      <c r="D24337" t="s">
        <v>35889</v>
      </c>
      <c r="E24337">
        <v>74.77</v>
      </c>
      <c r="F24337">
        <v>987</v>
      </c>
      <c r="G24337">
        <v>249</v>
      </c>
      <c r="H24337">
        <v>36</v>
      </c>
      <c r="I24337">
        <v>1</v>
      </c>
      <c r="J24337">
        <v>2853</v>
      </c>
      <c r="K24337">
        <v>1</v>
      </c>
      <c r="L24337">
        <v>1</v>
      </c>
      <c r="M24337">
        <v>952</v>
      </c>
      <c r="N24337" t="s">
        <v>18</v>
      </c>
      <c r="O24337">
        <v>0</v>
      </c>
      <c r="P24337">
        <v>3628</v>
      </c>
    </row>
    <row r="24338" spans="1:16" x14ac:dyDescent="0.25">
      <c r="A24338" t="s">
        <v>35890</v>
      </c>
      <c r="B24338">
        <v>1407</v>
      </c>
      <c r="C24338" s="3" t="str">
        <f>HYPERLINK("http://www.uniprot.org/uniprot/G7L1R6","tr|G7L1R6|G7L1R6_MEDTR")</f>
        <v>tr|G7L1R6|G7L1R6_MEDTR</v>
      </c>
      <c r="D24338" t="s">
        <v>35891</v>
      </c>
      <c r="E24338">
        <v>76.28</v>
      </c>
      <c r="F24338">
        <v>468</v>
      </c>
      <c r="G24338">
        <v>111</v>
      </c>
      <c r="H24338">
        <v>0</v>
      </c>
      <c r="I24338">
        <v>1</v>
      </c>
      <c r="J24338">
        <v>1404</v>
      </c>
      <c r="K24338">
        <v>1</v>
      </c>
      <c r="L24338">
        <v>1</v>
      </c>
      <c r="M24338">
        <v>468</v>
      </c>
      <c r="N24338" t="s">
        <v>18</v>
      </c>
      <c r="O24338">
        <v>0</v>
      </c>
      <c r="P24338">
        <v>1789</v>
      </c>
    </row>
    <row r="24339" spans="1:16" x14ac:dyDescent="0.25">
      <c r="A24339" t="s">
        <v>35892</v>
      </c>
      <c r="B24339">
        <v>798</v>
      </c>
      <c r="C24339" s="3" t="str">
        <f>HYPERLINK("http://www.uniprot.org/uniprot/K7LLY3","tr|K7LLY3|K7LLY3_SOYBN")</f>
        <v>tr|K7LLY3|K7LLY3_SOYBN</v>
      </c>
      <c r="D24339" t="s">
        <v>28</v>
      </c>
      <c r="E24339">
        <v>50.45</v>
      </c>
      <c r="F24339">
        <v>111</v>
      </c>
      <c r="G24339">
        <v>55</v>
      </c>
      <c r="H24339">
        <v>0</v>
      </c>
      <c r="I24339">
        <v>463</v>
      </c>
      <c r="J24339">
        <v>795</v>
      </c>
      <c r="K24339">
        <v>1</v>
      </c>
      <c r="L24339">
        <v>157</v>
      </c>
      <c r="M24339">
        <v>267</v>
      </c>
      <c r="N24339" t="s">
        <v>18</v>
      </c>
      <c r="O24339" s="1">
        <v>7.3568499999999997E-19</v>
      </c>
      <c r="P24339">
        <v>248</v>
      </c>
    </row>
    <row r="24340" spans="1:16" x14ac:dyDescent="0.25">
      <c r="A24340" t="s">
        <v>35893</v>
      </c>
      <c r="B24340">
        <v>693</v>
      </c>
      <c r="C24340" s="3" t="str">
        <f>HYPERLINK("http://www.uniprot.org/uniprot/I3T3X6","tr|I3T3X6|I3T3X6_LOTJA")</f>
        <v>tr|I3T3X6|I3T3X6_LOTJA</v>
      </c>
      <c r="D24340" t="s">
        <v>93</v>
      </c>
      <c r="E24340">
        <v>53.11</v>
      </c>
      <c r="F24340">
        <v>241</v>
      </c>
      <c r="G24340">
        <v>113</v>
      </c>
      <c r="H24340">
        <v>11</v>
      </c>
      <c r="I24340">
        <v>1</v>
      </c>
      <c r="J24340">
        <v>690</v>
      </c>
      <c r="K24340">
        <v>1</v>
      </c>
      <c r="L24340">
        <v>1</v>
      </c>
      <c r="M24340">
        <v>188</v>
      </c>
      <c r="N24340" t="s">
        <v>18</v>
      </c>
      <c r="O24340" s="1">
        <v>6.15746E-55</v>
      </c>
      <c r="P24340">
        <v>558</v>
      </c>
    </row>
    <row r="24341" spans="1:16" x14ac:dyDescent="0.25">
      <c r="A24341" t="s">
        <v>35894</v>
      </c>
      <c r="B24341">
        <v>1050</v>
      </c>
      <c r="C24341" s="3" t="str">
        <f>HYPERLINK("http://www.uniprot.org/uniprot/Q2HTQ7","tr|Q2HTQ7|Q2HTQ7_MEDTR")</f>
        <v>tr|Q2HTQ7|Q2HTQ7_MEDTR</v>
      </c>
      <c r="D24341" t="s">
        <v>35895</v>
      </c>
      <c r="E24341">
        <v>71.63</v>
      </c>
      <c r="F24341">
        <v>349</v>
      </c>
      <c r="G24341">
        <v>99</v>
      </c>
      <c r="H24341">
        <v>0</v>
      </c>
      <c r="I24341">
        <v>1</v>
      </c>
      <c r="J24341">
        <v>1047</v>
      </c>
      <c r="K24341">
        <v>1</v>
      </c>
      <c r="L24341">
        <v>1</v>
      </c>
      <c r="M24341">
        <v>321</v>
      </c>
      <c r="N24341" t="s">
        <v>18</v>
      </c>
      <c r="O24341" s="1">
        <v>2.1108800000000001E-140</v>
      </c>
      <c r="P24341">
        <v>1298</v>
      </c>
    </row>
    <row r="24342" spans="1:16" x14ac:dyDescent="0.25">
      <c r="A24342" t="s">
        <v>35896</v>
      </c>
      <c r="B24342">
        <v>1074</v>
      </c>
      <c r="C24342" s="3" t="str">
        <f>HYPERLINK("http://www.uniprot.org/uniprot/I1JGF8","tr|I1JGF8|I1JGF8_SOYBN")</f>
        <v>tr|I1JGF8|I1JGF8_SOYBN</v>
      </c>
      <c r="D24342" t="s">
        <v>28</v>
      </c>
      <c r="E24342">
        <v>34.06</v>
      </c>
      <c r="F24342">
        <v>182</v>
      </c>
      <c r="G24342">
        <v>120</v>
      </c>
      <c r="H24342">
        <v>7</v>
      </c>
      <c r="I24342">
        <v>412</v>
      </c>
      <c r="J24342">
        <v>936</v>
      </c>
      <c r="K24342">
        <v>1</v>
      </c>
      <c r="L24342">
        <v>318</v>
      </c>
      <c r="M24342">
        <v>495</v>
      </c>
      <c r="N24342" t="s">
        <v>18</v>
      </c>
      <c r="O24342" s="1">
        <v>4.2385700000000001E-19</v>
      </c>
      <c r="P24342">
        <v>252</v>
      </c>
    </row>
    <row r="24343" spans="1:16" x14ac:dyDescent="0.25">
      <c r="A24343" t="s">
        <v>35897</v>
      </c>
      <c r="B24343">
        <v>870</v>
      </c>
      <c r="C24343" s="3" t="str">
        <f>HYPERLINK("http://www.uniprot.org/uniprot/G7J611","tr|G7J611|G7J611_MEDTR")</f>
        <v>tr|G7J611|G7J611_MEDTR</v>
      </c>
      <c r="D24343" t="s">
        <v>35898</v>
      </c>
      <c r="E24343">
        <v>85.46</v>
      </c>
      <c r="F24343">
        <v>289</v>
      </c>
      <c r="G24343">
        <v>42</v>
      </c>
      <c r="H24343">
        <v>0</v>
      </c>
      <c r="I24343">
        <v>1</v>
      </c>
      <c r="J24343">
        <v>867</v>
      </c>
      <c r="K24343">
        <v>1</v>
      </c>
      <c r="L24343">
        <v>1</v>
      </c>
      <c r="M24343">
        <v>289</v>
      </c>
      <c r="N24343" t="s">
        <v>18</v>
      </c>
      <c r="O24343" s="1">
        <v>7.6022900000000003E-132</v>
      </c>
      <c r="P24343">
        <v>1223</v>
      </c>
    </row>
    <row r="24344" spans="1:16" x14ac:dyDescent="0.25">
      <c r="A24344" t="s">
        <v>35899</v>
      </c>
      <c r="B24344">
        <v>1365</v>
      </c>
      <c r="C24344" s="3" t="str">
        <f>HYPERLINK("http://www.uniprot.org/uniprot/I1KL63","tr|I1KL63|I1KL63_SOYBN")</f>
        <v>tr|I1KL63|I1KL63_SOYBN</v>
      </c>
      <c r="D24344" t="s">
        <v>117</v>
      </c>
      <c r="E24344">
        <v>55.53</v>
      </c>
      <c r="F24344">
        <v>452</v>
      </c>
      <c r="G24344">
        <v>201</v>
      </c>
      <c r="H24344">
        <v>2</v>
      </c>
      <c r="I24344">
        <v>13</v>
      </c>
      <c r="J24344">
        <v>1362</v>
      </c>
      <c r="K24344">
        <v>1</v>
      </c>
      <c r="L24344">
        <v>2</v>
      </c>
      <c r="M24344">
        <v>447</v>
      </c>
      <c r="N24344" t="s">
        <v>18</v>
      </c>
      <c r="O24344" s="1">
        <v>2.6337800000000001E-139</v>
      </c>
      <c r="P24344">
        <v>1290</v>
      </c>
    </row>
    <row r="24345" spans="1:16" x14ac:dyDescent="0.25">
      <c r="A24345" t="s">
        <v>35900</v>
      </c>
      <c r="B24345">
        <v>2460</v>
      </c>
      <c r="C24345" s="3" t="str">
        <f>HYPERLINK("http://www.uniprot.org/uniprot/G7LE42","tr|G7LE42|G7LE42_MEDTR")</f>
        <v>tr|G7LE42|G7LE42_MEDTR</v>
      </c>
      <c r="D24345" t="s">
        <v>35901</v>
      </c>
      <c r="E24345">
        <v>75.180000000000007</v>
      </c>
      <c r="F24345">
        <v>830</v>
      </c>
      <c r="G24345">
        <v>206</v>
      </c>
      <c r="H24345">
        <v>11</v>
      </c>
      <c r="I24345">
        <v>1</v>
      </c>
      <c r="J24345">
        <v>2457</v>
      </c>
      <c r="K24345">
        <v>1</v>
      </c>
      <c r="L24345">
        <v>1</v>
      </c>
      <c r="M24345">
        <v>819</v>
      </c>
      <c r="N24345" t="s">
        <v>18</v>
      </c>
      <c r="O24345">
        <v>0</v>
      </c>
      <c r="P24345">
        <v>3224</v>
      </c>
    </row>
    <row r="24346" spans="1:16" x14ac:dyDescent="0.25">
      <c r="A24346" t="s">
        <v>35902</v>
      </c>
      <c r="B24346">
        <v>2049</v>
      </c>
      <c r="C24346" s="3" t="str">
        <f>HYPERLINK("http://www.uniprot.org/uniprot/G7JRB2","tr|G7JRB2|G7JRB2_MEDTR")</f>
        <v>tr|G7JRB2|G7JRB2_MEDTR</v>
      </c>
      <c r="D24346" t="s">
        <v>35903</v>
      </c>
      <c r="E24346">
        <v>74.19</v>
      </c>
      <c r="F24346">
        <v>682</v>
      </c>
      <c r="G24346">
        <v>176</v>
      </c>
      <c r="H24346">
        <v>11</v>
      </c>
      <c r="I24346">
        <v>28</v>
      </c>
      <c r="J24346">
        <v>2040</v>
      </c>
      <c r="K24346">
        <v>1</v>
      </c>
      <c r="L24346">
        <v>76</v>
      </c>
      <c r="M24346">
        <v>744</v>
      </c>
      <c r="N24346" t="s">
        <v>18</v>
      </c>
      <c r="O24346">
        <v>0</v>
      </c>
      <c r="P24346">
        <v>2491</v>
      </c>
    </row>
    <row r="24347" spans="1:16" x14ac:dyDescent="0.25">
      <c r="A24347" t="s">
        <v>35904</v>
      </c>
      <c r="B24347">
        <v>1092</v>
      </c>
      <c r="C24347" s="3" t="str">
        <f>HYPERLINK("http://www.uniprot.org/uniprot/G7I2F3","tr|G7I2F3|G7I2F3_MEDTR")</f>
        <v>tr|G7I2F3|G7I2F3_MEDTR</v>
      </c>
      <c r="D24347" t="s">
        <v>257</v>
      </c>
      <c r="E24347">
        <v>40.08</v>
      </c>
      <c r="F24347">
        <v>237</v>
      </c>
      <c r="G24347">
        <v>142</v>
      </c>
      <c r="H24347">
        <v>4</v>
      </c>
      <c r="I24347">
        <v>328</v>
      </c>
      <c r="J24347">
        <v>1026</v>
      </c>
      <c r="K24347">
        <v>1</v>
      </c>
      <c r="L24347">
        <v>169</v>
      </c>
      <c r="M24347">
        <v>379</v>
      </c>
      <c r="N24347" t="s">
        <v>18</v>
      </c>
      <c r="O24347" s="1">
        <v>2.3808499999999999E-33</v>
      </c>
      <c r="P24347">
        <v>375</v>
      </c>
    </row>
    <row r="24348" spans="1:16" x14ac:dyDescent="0.25">
      <c r="A24348" t="s">
        <v>35905</v>
      </c>
      <c r="B24348">
        <v>882</v>
      </c>
      <c r="C24348" s="3" t="str">
        <f>HYPERLINK("http://www.uniprot.org/uniprot/G7JU49","tr|G7JU49|G7JU49_MEDTR")</f>
        <v>tr|G7JU49|G7JU49_MEDTR</v>
      </c>
      <c r="D24348" t="s">
        <v>35906</v>
      </c>
      <c r="E24348">
        <v>75.260000000000005</v>
      </c>
      <c r="F24348">
        <v>287</v>
      </c>
      <c r="G24348">
        <v>71</v>
      </c>
      <c r="H24348">
        <v>0</v>
      </c>
      <c r="I24348">
        <v>19</v>
      </c>
      <c r="J24348">
        <v>879</v>
      </c>
      <c r="K24348">
        <v>1</v>
      </c>
      <c r="L24348">
        <v>6</v>
      </c>
      <c r="M24348">
        <v>290</v>
      </c>
      <c r="N24348" t="s">
        <v>18</v>
      </c>
      <c r="O24348" s="1">
        <v>1.2106E-116</v>
      </c>
      <c r="P24348">
        <v>1092</v>
      </c>
    </row>
    <row r="24349" spans="1:16" x14ac:dyDescent="0.25">
      <c r="A24349" t="s">
        <v>35907</v>
      </c>
      <c r="B24349">
        <v>2250</v>
      </c>
      <c r="C24349" s="3" t="str">
        <f>HYPERLINK("http://www.uniprot.org/uniprot/I1NCT8","tr|I1NCT8|I1NCT8_SOYBN")</f>
        <v>tr|I1NCT8|I1NCT8_SOYBN</v>
      </c>
      <c r="D24349" t="s">
        <v>28</v>
      </c>
      <c r="E24349">
        <v>55.25</v>
      </c>
      <c r="F24349">
        <v>827</v>
      </c>
      <c r="G24349">
        <v>370</v>
      </c>
      <c r="H24349">
        <v>81</v>
      </c>
      <c r="I24349">
        <v>10</v>
      </c>
      <c r="J24349">
        <v>2247</v>
      </c>
      <c r="K24349">
        <v>1</v>
      </c>
      <c r="L24349">
        <v>3</v>
      </c>
      <c r="M24349">
        <v>796</v>
      </c>
      <c r="N24349" t="s">
        <v>18</v>
      </c>
      <c r="O24349">
        <v>0</v>
      </c>
      <c r="P24349">
        <v>2015</v>
      </c>
    </row>
    <row r="24350" spans="1:16" x14ac:dyDescent="0.25">
      <c r="A24350" t="s">
        <v>35908</v>
      </c>
      <c r="B24350">
        <v>1158</v>
      </c>
      <c r="C24350" s="3" t="str">
        <f>HYPERLINK("http://www.uniprot.org/uniprot/G7LBM2","tr|G7LBM2|G7LBM2_MEDTR")</f>
        <v>tr|G7LBM2|G7LBM2_MEDTR</v>
      </c>
      <c r="D24350" t="s">
        <v>35909</v>
      </c>
      <c r="E24350">
        <v>79.58</v>
      </c>
      <c r="F24350">
        <v>387</v>
      </c>
      <c r="G24350">
        <v>79</v>
      </c>
      <c r="H24350">
        <v>2</v>
      </c>
      <c r="I24350">
        <v>1</v>
      </c>
      <c r="J24350">
        <v>1155</v>
      </c>
      <c r="K24350">
        <v>1</v>
      </c>
      <c r="L24350">
        <v>96</v>
      </c>
      <c r="M24350">
        <v>478</v>
      </c>
      <c r="N24350" t="s">
        <v>18</v>
      </c>
      <c r="O24350" s="1">
        <v>1.2089699999999999E-171</v>
      </c>
      <c r="P24350">
        <v>1568</v>
      </c>
    </row>
    <row r="24351" spans="1:16" x14ac:dyDescent="0.25">
      <c r="A24351" t="s">
        <v>35910</v>
      </c>
      <c r="B24351">
        <v>750</v>
      </c>
      <c r="C24351" s="3" t="str">
        <f>HYPERLINK("http://www.uniprot.org/uniprot/G7JXC6","tr|G7JXC6|G7JXC6_MEDTR")</f>
        <v>tr|G7JXC6|G7JXC6_MEDTR</v>
      </c>
      <c r="D24351" t="s">
        <v>35911</v>
      </c>
      <c r="E24351">
        <v>88.21</v>
      </c>
      <c r="F24351">
        <v>246</v>
      </c>
      <c r="G24351">
        <v>29</v>
      </c>
      <c r="H24351">
        <v>0</v>
      </c>
      <c r="I24351">
        <v>1</v>
      </c>
      <c r="J24351">
        <v>738</v>
      </c>
      <c r="K24351">
        <v>1</v>
      </c>
      <c r="L24351">
        <v>1</v>
      </c>
      <c r="M24351">
        <v>246</v>
      </c>
      <c r="N24351" t="s">
        <v>18</v>
      </c>
      <c r="O24351" s="1">
        <v>6.1055000000000004E-118</v>
      </c>
      <c r="P24351">
        <v>1102</v>
      </c>
    </row>
    <row r="24352" spans="1:16" x14ac:dyDescent="0.25">
      <c r="A24352" t="s">
        <v>35912</v>
      </c>
      <c r="B24352">
        <v>2391</v>
      </c>
      <c r="C24352" s="3" t="str">
        <f>HYPERLINK("http://www.uniprot.org/uniprot/K7LNN1","tr|K7LNN1|K7LNN1_SOYBN")</f>
        <v>tr|K7LNN1|K7LNN1_SOYBN</v>
      </c>
      <c r="D24352" t="s">
        <v>441</v>
      </c>
      <c r="E24352">
        <v>68.8</v>
      </c>
      <c r="F24352">
        <v>843</v>
      </c>
      <c r="G24352">
        <v>263</v>
      </c>
      <c r="H24352">
        <v>53</v>
      </c>
      <c r="I24352">
        <v>7</v>
      </c>
      <c r="J24352">
        <v>2376</v>
      </c>
      <c r="K24352">
        <v>1</v>
      </c>
      <c r="L24352">
        <v>55</v>
      </c>
      <c r="M24352">
        <v>880</v>
      </c>
      <c r="N24352" t="s">
        <v>18</v>
      </c>
      <c r="O24352">
        <v>0</v>
      </c>
      <c r="P24352">
        <v>2973</v>
      </c>
    </row>
    <row r="24353" spans="1:16" x14ac:dyDescent="0.25">
      <c r="A24353" t="s">
        <v>35913</v>
      </c>
      <c r="B24353">
        <v>303</v>
      </c>
      <c r="C24353" s="3" t="str">
        <f>HYPERLINK("http://www.uniprot.org/uniprot/I3S6Y1","tr|I3S6Y1|I3S6Y1_LOTJA")</f>
        <v>tr|I3S6Y1|I3S6Y1_LOTJA</v>
      </c>
      <c r="D24353" t="s">
        <v>2200</v>
      </c>
      <c r="E24353">
        <v>96.9</v>
      </c>
      <c r="F24353">
        <v>97</v>
      </c>
      <c r="G24353">
        <v>3</v>
      </c>
      <c r="H24353">
        <v>0</v>
      </c>
      <c r="I24353">
        <v>10</v>
      </c>
      <c r="J24353">
        <v>300</v>
      </c>
      <c r="K24353">
        <v>1</v>
      </c>
      <c r="L24353">
        <v>6</v>
      </c>
      <c r="M24353">
        <v>102</v>
      </c>
      <c r="N24353" t="s">
        <v>18</v>
      </c>
      <c r="O24353" s="1">
        <v>8.1195999999999996E-48</v>
      </c>
      <c r="P24353">
        <v>494</v>
      </c>
    </row>
    <row r="24354" spans="1:16" x14ac:dyDescent="0.25">
      <c r="A24354" t="s">
        <v>35914</v>
      </c>
      <c r="B24354">
        <v>2307</v>
      </c>
      <c r="C24354" s="3" t="str">
        <f>HYPERLINK("http://www.uniprot.org/uniprot/G7JNM6","tr|G7JNM6|G7JNM6_MEDTR")</f>
        <v>tr|G7JNM6|G7JNM6_MEDTR</v>
      </c>
      <c r="D24354" t="s">
        <v>35915</v>
      </c>
      <c r="E24354">
        <v>80.94</v>
      </c>
      <c r="F24354">
        <v>761</v>
      </c>
      <c r="G24354">
        <v>145</v>
      </c>
      <c r="H24354">
        <v>1</v>
      </c>
      <c r="I24354">
        <v>1</v>
      </c>
      <c r="J24354">
        <v>2280</v>
      </c>
      <c r="K24354">
        <v>1</v>
      </c>
      <c r="L24354">
        <v>1</v>
      </c>
      <c r="M24354">
        <v>735</v>
      </c>
      <c r="N24354" t="s">
        <v>18</v>
      </c>
      <c r="O24354">
        <v>0</v>
      </c>
      <c r="P24354">
        <v>3160</v>
      </c>
    </row>
    <row r="24355" spans="1:16" x14ac:dyDescent="0.25">
      <c r="A24355" t="s">
        <v>35916</v>
      </c>
      <c r="B24355">
        <v>774</v>
      </c>
      <c r="C24355" s="3" t="str">
        <f>HYPERLINK("http://www.uniprot.org/uniprot/I1JMS9","tr|I1JMS9|I1JMS9_SOYBN")</f>
        <v>tr|I1JMS9|I1JMS9_SOYBN</v>
      </c>
      <c r="D24355" t="s">
        <v>5882</v>
      </c>
      <c r="E24355">
        <v>78.83</v>
      </c>
      <c r="F24355">
        <v>241</v>
      </c>
      <c r="G24355">
        <v>51</v>
      </c>
      <c r="H24355">
        <v>1</v>
      </c>
      <c r="I24355">
        <v>52</v>
      </c>
      <c r="J24355">
        <v>771</v>
      </c>
      <c r="K24355">
        <v>1</v>
      </c>
      <c r="L24355">
        <v>12</v>
      </c>
      <c r="M24355">
        <v>248</v>
      </c>
      <c r="N24355" t="s">
        <v>18</v>
      </c>
      <c r="O24355" s="1">
        <v>8.8836600000000002E-107</v>
      </c>
      <c r="P24355">
        <v>1006</v>
      </c>
    </row>
    <row r="24356" spans="1:16" x14ac:dyDescent="0.25">
      <c r="A24356" t="s">
        <v>35917</v>
      </c>
      <c r="B24356">
        <v>888</v>
      </c>
      <c r="C24356" s="3" t="str">
        <f>HYPERLINK("http://www.uniprot.org/uniprot/K7MNX2","tr|K7MNX2|K7MNX2_SOYBN")</f>
        <v>tr|K7MNX2|K7MNX2_SOYBN</v>
      </c>
      <c r="D24356" t="s">
        <v>28</v>
      </c>
      <c r="E24356">
        <v>23.72</v>
      </c>
      <c r="F24356">
        <v>177</v>
      </c>
      <c r="G24356">
        <v>135</v>
      </c>
      <c r="H24356">
        <v>1</v>
      </c>
      <c r="I24356">
        <v>301</v>
      </c>
      <c r="J24356">
        <v>828</v>
      </c>
      <c r="K24356">
        <v>1</v>
      </c>
      <c r="L24356">
        <v>286</v>
      </c>
      <c r="M24356">
        <v>456</v>
      </c>
      <c r="N24356" t="s">
        <v>18</v>
      </c>
      <c r="O24356" s="1">
        <v>2.6362100000000002E-10</v>
      </c>
      <c r="P24356">
        <v>175</v>
      </c>
    </row>
    <row r="24357" spans="1:16" x14ac:dyDescent="0.25">
      <c r="A24357" t="s">
        <v>35918</v>
      </c>
      <c r="B24357">
        <v>510</v>
      </c>
      <c r="C24357" s="3" t="str">
        <f>HYPERLINK("http://www.uniprot.org/uniprot/I3SMV4","tr|I3SMV4|I3SMV4_MEDTR")</f>
        <v>tr|I3SMV4|I3SMV4_MEDTR</v>
      </c>
      <c r="D24357" t="s">
        <v>22</v>
      </c>
      <c r="E24357">
        <v>63.31</v>
      </c>
      <c r="F24357">
        <v>169</v>
      </c>
      <c r="G24357">
        <v>62</v>
      </c>
      <c r="H24357">
        <v>0</v>
      </c>
      <c r="I24357">
        <v>1</v>
      </c>
      <c r="J24357">
        <v>507</v>
      </c>
      <c r="K24357">
        <v>1</v>
      </c>
      <c r="L24357">
        <v>1</v>
      </c>
      <c r="M24357">
        <v>165</v>
      </c>
      <c r="N24357" t="s">
        <v>18</v>
      </c>
      <c r="O24357" s="1">
        <v>1.0969400000000001E-52</v>
      </c>
      <c r="P24357">
        <v>536</v>
      </c>
    </row>
    <row r="24358" spans="1:16" x14ac:dyDescent="0.25">
      <c r="A24358" t="s">
        <v>35919</v>
      </c>
      <c r="B24358">
        <v>237</v>
      </c>
      <c r="C24358" s="3" t="str">
        <f>HYPERLINK("http://www.uniprot.org/uniprot/A2Q3K2","tr|A2Q3K2|A2Q3K2_MEDTR")</f>
        <v>tr|A2Q3K2|A2Q3K2_MEDTR</v>
      </c>
      <c r="D24358" t="s">
        <v>35920</v>
      </c>
      <c r="E24358">
        <v>96.15</v>
      </c>
      <c r="F24358">
        <v>78</v>
      </c>
      <c r="G24358">
        <v>3</v>
      </c>
      <c r="H24358">
        <v>0</v>
      </c>
      <c r="I24358">
        <v>1</v>
      </c>
      <c r="J24358">
        <v>234</v>
      </c>
      <c r="K24358">
        <v>1</v>
      </c>
      <c r="L24358">
        <v>1</v>
      </c>
      <c r="M24358">
        <v>78</v>
      </c>
      <c r="N24358" t="s">
        <v>18</v>
      </c>
      <c r="O24358" s="1">
        <v>9.0817200000000006E-36</v>
      </c>
      <c r="P24358">
        <v>390</v>
      </c>
    </row>
    <row r="24359" spans="1:16" x14ac:dyDescent="0.25">
      <c r="A24359" t="s">
        <v>35921</v>
      </c>
      <c r="B24359">
        <v>675</v>
      </c>
      <c r="C24359" s="3" t="str">
        <f>HYPERLINK("http://www.uniprot.org/uniprot/G7KJV0","tr|G7KJV0|G7KJV0_MEDTR")</f>
        <v>tr|G7KJV0|G7KJV0_MEDTR</v>
      </c>
      <c r="D24359" t="s">
        <v>1620</v>
      </c>
      <c r="E24359">
        <v>87.25</v>
      </c>
      <c r="F24359">
        <v>102</v>
      </c>
      <c r="G24359">
        <v>13</v>
      </c>
      <c r="H24359">
        <v>0</v>
      </c>
      <c r="I24359">
        <v>73</v>
      </c>
      <c r="J24359">
        <v>378</v>
      </c>
      <c r="K24359">
        <v>1</v>
      </c>
      <c r="L24359">
        <v>586</v>
      </c>
      <c r="M24359">
        <v>687</v>
      </c>
      <c r="N24359" t="s">
        <v>18</v>
      </c>
      <c r="O24359" s="1">
        <v>6.1183200000000002E-47</v>
      </c>
      <c r="P24359">
        <v>455</v>
      </c>
    </row>
    <row r="24360" spans="1:16" x14ac:dyDescent="0.25">
      <c r="A24360" t="s">
        <v>35922</v>
      </c>
      <c r="B24360">
        <v>1311</v>
      </c>
      <c r="C24360" s="3" t="str">
        <f>HYPERLINK("http://www.uniprot.org/uniprot/G7KFR8","tr|G7KFR8|G7KFR8_MEDTR")</f>
        <v>tr|G7KFR8|G7KFR8_MEDTR</v>
      </c>
      <c r="D24360" t="s">
        <v>35923</v>
      </c>
      <c r="E24360">
        <v>91.01</v>
      </c>
      <c r="F24360">
        <v>434</v>
      </c>
      <c r="G24360">
        <v>39</v>
      </c>
      <c r="H24360">
        <v>1</v>
      </c>
      <c r="I24360">
        <v>1</v>
      </c>
      <c r="J24360">
        <v>1299</v>
      </c>
      <c r="K24360">
        <v>1</v>
      </c>
      <c r="L24360">
        <v>1</v>
      </c>
      <c r="M24360">
        <v>434</v>
      </c>
      <c r="N24360" t="s">
        <v>18</v>
      </c>
      <c r="O24360">
        <v>0</v>
      </c>
      <c r="P24360">
        <v>2012</v>
      </c>
    </row>
    <row r="24361" spans="1:16" x14ac:dyDescent="0.25">
      <c r="A24361" t="s">
        <v>35924</v>
      </c>
      <c r="B24361">
        <v>939</v>
      </c>
      <c r="C24361" s="3" t="str">
        <f>HYPERLINK("http://www.uniprot.org/uniprot/I3S9D2","tr|I3S9D2|I3S9D2_MEDTR")</f>
        <v>tr|I3S9D2|I3S9D2_MEDTR</v>
      </c>
      <c r="D24361" t="s">
        <v>22</v>
      </c>
      <c r="E24361">
        <v>79.48</v>
      </c>
      <c r="F24361">
        <v>312</v>
      </c>
      <c r="G24361">
        <v>64</v>
      </c>
      <c r="H24361">
        <v>0</v>
      </c>
      <c r="I24361">
        <v>1</v>
      </c>
      <c r="J24361">
        <v>936</v>
      </c>
      <c r="K24361">
        <v>1</v>
      </c>
      <c r="L24361">
        <v>1</v>
      </c>
      <c r="M24361">
        <v>311</v>
      </c>
      <c r="N24361" t="s">
        <v>18</v>
      </c>
      <c r="O24361" s="1">
        <v>4.0308599999999999E-137</v>
      </c>
      <c r="P24361">
        <v>1269</v>
      </c>
    </row>
    <row r="24362" spans="1:16" x14ac:dyDescent="0.25">
      <c r="A24362" t="s">
        <v>35925</v>
      </c>
      <c r="B24362">
        <v>1428</v>
      </c>
      <c r="C24362" s="3" t="str">
        <f>HYPERLINK("http://www.uniprot.org/uniprot/M5WST2","tr|M5WST2|M5WST2_PRUPE")</f>
        <v>tr|M5WST2|M5WST2_PRUPE</v>
      </c>
      <c r="D24362" t="s">
        <v>35926</v>
      </c>
      <c r="E24362">
        <v>55.85</v>
      </c>
      <c r="F24362">
        <v>521</v>
      </c>
      <c r="G24362">
        <v>230</v>
      </c>
      <c r="H24362">
        <v>58</v>
      </c>
      <c r="I24362">
        <v>34</v>
      </c>
      <c r="J24362">
        <v>1422</v>
      </c>
      <c r="K24362">
        <v>1</v>
      </c>
      <c r="L24362">
        <v>19</v>
      </c>
      <c r="M24362">
        <v>536</v>
      </c>
      <c r="N24362" t="s">
        <v>18</v>
      </c>
      <c r="O24362" s="1">
        <v>2.2146200000000001E-160</v>
      </c>
      <c r="P24362">
        <v>1472</v>
      </c>
    </row>
    <row r="24363" spans="1:16" x14ac:dyDescent="0.25">
      <c r="A24363" t="s">
        <v>35927</v>
      </c>
      <c r="B24363">
        <v>957</v>
      </c>
      <c r="C24363" s="3" t="str">
        <f>HYPERLINK("http://www.uniprot.org/uniprot/Q599J6","tr|Q599J6|Q599J6_MEDTR")</f>
        <v>tr|Q599J6|Q599J6_MEDTR</v>
      </c>
      <c r="D24363" t="s">
        <v>35928</v>
      </c>
      <c r="E24363">
        <v>85.53</v>
      </c>
      <c r="F24363">
        <v>325</v>
      </c>
      <c r="G24363">
        <v>47</v>
      </c>
      <c r="H24363">
        <v>7</v>
      </c>
      <c r="I24363">
        <v>1</v>
      </c>
      <c r="J24363">
        <v>954</v>
      </c>
      <c r="K24363">
        <v>1</v>
      </c>
      <c r="L24363">
        <v>18</v>
      </c>
      <c r="M24363">
        <v>338</v>
      </c>
      <c r="N24363" t="s">
        <v>18</v>
      </c>
      <c r="O24363" s="1">
        <v>8.1099499999999996E-149</v>
      </c>
      <c r="P24363">
        <v>1370</v>
      </c>
    </row>
    <row r="24364" spans="1:16" x14ac:dyDescent="0.25">
      <c r="A24364" t="s">
        <v>35929</v>
      </c>
      <c r="B24364">
        <v>756</v>
      </c>
      <c r="C24364" s="3" t="str">
        <f>HYPERLINK("http://www.uniprot.org/uniprot/A2Q2T1","tr|A2Q2T1|A2Q2T1_MEDTR")</f>
        <v>tr|A2Q2T1|A2Q2T1_MEDTR</v>
      </c>
      <c r="D24364" t="s">
        <v>337</v>
      </c>
      <c r="E24364">
        <v>60</v>
      </c>
      <c r="F24364">
        <v>240</v>
      </c>
      <c r="G24364">
        <v>96</v>
      </c>
      <c r="H24364">
        <v>1</v>
      </c>
      <c r="I24364">
        <v>4</v>
      </c>
      <c r="J24364">
        <v>720</v>
      </c>
      <c r="K24364">
        <v>1</v>
      </c>
      <c r="L24364">
        <v>138</v>
      </c>
      <c r="M24364">
        <v>376</v>
      </c>
      <c r="N24364" t="s">
        <v>18</v>
      </c>
      <c r="O24364" s="1">
        <v>9.7283099999999994E-71</v>
      </c>
      <c r="P24364">
        <v>695</v>
      </c>
    </row>
    <row r="24365" spans="1:16" x14ac:dyDescent="0.25">
      <c r="A24365" t="s">
        <v>35930</v>
      </c>
      <c r="B24365">
        <v>705</v>
      </c>
      <c r="C24365" s="3" t="str">
        <f>HYPERLINK("http://www.uniprot.org/uniprot/B7FLZ8","tr|B7FLZ8|B7FLZ8_MEDTR")</f>
        <v>tr|B7FLZ8|B7FLZ8_MEDTR</v>
      </c>
      <c r="D24365" t="s">
        <v>581</v>
      </c>
      <c r="E24365">
        <v>70.38</v>
      </c>
      <c r="F24365">
        <v>260</v>
      </c>
      <c r="G24365">
        <v>77</v>
      </c>
      <c r="H24365">
        <v>28</v>
      </c>
      <c r="I24365">
        <v>1</v>
      </c>
      <c r="J24365">
        <v>696</v>
      </c>
      <c r="K24365">
        <v>1</v>
      </c>
      <c r="L24365">
        <v>20</v>
      </c>
      <c r="M24365">
        <v>265</v>
      </c>
      <c r="N24365" t="s">
        <v>18</v>
      </c>
      <c r="O24365" s="1">
        <v>1.37169E-89</v>
      </c>
      <c r="P24365">
        <v>857</v>
      </c>
    </row>
    <row r="24366" spans="1:16" x14ac:dyDescent="0.25">
      <c r="A24366" t="s">
        <v>35931</v>
      </c>
      <c r="B24366">
        <v>558</v>
      </c>
      <c r="C24366" s="3" t="str">
        <f>HYPERLINK("http://www.uniprot.org/uniprot/G7JRZ8","tr|G7JRZ8|G7JRZ8_MEDTR")</f>
        <v>tr|G7JRZ8|G7JRZ8_MEDTR</v>
      </c>
      <c r="D24366" t="s">
        <v>3380</v>
      </c>
      <c r="E24366">
        <v>71.42</v>
      </c>
      <c r="F24366">
        <v>91</v>
      </c>
      <c r="G24366">
        <v>26</v>
      </c>
      <c r="H24366">
        <v>2</v>
      </c>
      <c r="I24366">
        <v>1</v>
      </c>
      <c r="J24366">
        <v>267</v>
      </c>
      <c r="K24366">
        <v>1</v>
      </c>
      <c r="L24366">
        <v>20</v>
      </c>
      <c r="M24366">
        <v>110</v>
      </c>
      <c r="N24366" t="s">
        <v>18</v>
      </c>
      <c r="O24366" s="1">
        <v>4.9846100000000002E-30</v>
      </c>
      <c r="P24366">
        <v>341</v>
      </c>
    </row>
    <row r="24367" spans="1:16" x14ac:dyDescent="0.25">
      <c r="A24367" t="s">
        <v>35932</v>
      </c>
      <c r="B24367">
        <v>1641</v>
      </c>
      <c r="C24367" s="3" t="str">
        <f>HYPERLINK("http://www.uniprot.org/uniprot/Q2HTR2","tr|Q2HTR2|Q2HTR2_MEDTR")</f>
        <v>tr|Q2HTR2|Q2HTR2_MEDTR</v>
      </c>
      <c r="D24367" t="s">
        <v>35933</v>
      </c>
      <c r="E24367">
        <v>78.44</v>
      </c>
      <c r="F24367">
        <v>552</v>
      </c>
      <c r="G24367">
        <v>119</v>
      </c>
      <c r="H24367">
        <v>6</v>
      </c>
      <c r="I24367">
        <v>1</v>
      </c>
      <c r="J24367">
        <v>1638</v>
      </c>
      <c r="K24367">
        <v>1</v>
      </c>
      <c r="L24367">
        <v>1</v>
      </c>
      <c r="M24367">
        <v>547</v>
      </c>
      <c r="N24367" t="s">
        <v>18</v>
      </c>
      <c r="O24367">
        <v>0</v>
      </c>
      <c r="P24367">
        <v>2124</v>
      </c>
    </row>
    <row r="24368" spans="1:16" x14ac:dyDescent="0.25">
      <c r="A24368" t="s">
        <v>35934</v>
      </c>
      <c r="B24368">
        <v>756</v>
      </c>
      <c r="C24368" s="3" t="str">
        <f>HYPERLINK("http://www.uniprot.org/uniprot/I1K925","tr|I1K925|I1K925_SOYBN")</f>
        <v>tr|I1K925|I1K925_SOYBN</v>
      </c>
      <c r="D24368" t="s">
        <v>117</v>
      </c>
      <c r="E24368">
        <v>85.65</v>
      </c>
      <c r="F24368">
        <v>251</v>
      </c>
      <c r="G24368">
        <v>36</v>
      </c>
      <c r="H24368">
        <v>0</v>
      </c>
      <c r="I24368">
        <v>1</v>
      </c>
      <c r="J24368">
        <v>753</v>
      </c>
      <c r="K24368">
        <v>1</v>
      </c>
      <c r="L24368">
        <v>93</v>
      </c>
      <c r="M24368">
        <v>343</v>
      </c>
      <c r="N24368" t="s">
        <v>18</v>
      </c>
      <c r="O24368" s="1">
        <v>9.9281000000000002E-116</v>
      </c>
      <c r="P24368">
        <v>1083</v>
      </c>
    </row>
    <row r="24369" spans="1:16" x14ac:dyDescent="0.25">
      <c r="A24369" t="s">
        <v>35935</v>
      </c>
      <c r="B24369">
        <v>2790</v>
      </c>
      <c r="C24369" s="3" t="str">
        <f>HYPERLINK("http://www.uniprot.org/uniprot/G7J619","tr|G7J619|G7J619_MEDTR")</f>
        <v>tr|G7J619|G7J619_MEDTR</v>
      </c>
      <c r="D24369" t="s">
        <v>35936</v>
      </c>
      <c r="E24369">
        <v>78.69</v>
      </c>
      <c r="F24369">
        <v>798</v>
      </c>
      <c r="G24369">
        <v>170</v>
      </c>
      <c r="H24369">
        <v>8</v>
      </c>
      <c r="I24369">
        <v>355</v>
      </c>
      <c r="J24369">
        <v>2724</v>
      </c>
      <c r="K24369">
        <v>1</v>
      </c>
      <c r="L24369">
        <v>68</v>
      </c>
      <c r="M24369">
        <v>860</v>
      </c>
      <c r="N24369" t="s">
        <v>18</v>
      </c>
      <c r="O24369">
        <v>0</v>
      </c>
      <c r="P24369">
        <v>3216</v>
      </c>
    </row>
    <row r="24370" spans="1:16" x14ac:dyDescent="0.25">
      <c r="A24370" t="s">
        <v>35937</v>
      </c>
      <c r="B24370">
        <v>414</v>
      </c>
      <c r="C24370" s="3" t="str">
        <f>HYPERLINK("http://www.uniprot.org/uniprot/G7LI94","tr|G7LI94|G7LI94_MEDTR")</f>
        <v>tr|G7LI94|G7LI94_MEDTR</v>
      </c>
      <c r="D24370" t="s">
        <v>5065</v>
      </c>
      <c r="E24370">
        <v>87.36</v>
      </c>
      <c r="F24370">
        <v>95</v>
      </c>
      <c r="G24370">
        <v>12</v>
      </c>
      <c r="H24370">
        <v>0</v>
      </c>
      <c r="I24370">
        <v>127</v>
      </c>
      <c r="J24370">
        <v>411</v>
      </c>
      <c r="K24370">
        <v>1</v>
      </c>
      <c r="L24370">
        <v>8</v>
      </c>
      <c r="M24370">
        <v>102</v>
      </c>
      <c r="N24370" t="s">
        <v>18</v>
      </c>
      <c r="O24370" s="1">
        <v>2.4694299999999998E-41</v>
      </c>
      <c r="P24370">
        <v>438</v>
      </c>
    </row>
    <row r="24371" spans="1:16" x14ac:dyDescent="0.25">
      <c r="A24371" t="s">
        <v>35938</v>
      </c>
      <c r="B24371">
        <v>1119</v>
      </c>
      <c r="C24371" s="3" t="str">
        <f>HYPERLINK("http://www.uniprot.org/uniprot/G7LE46","tr|G7LE46|G7LE46_MEDTR")</f>
        <v>tr|G7LE46|G7LE46_MEDTR</v>
      </c>
      <c r="D24371" t="s">
        <v>2819</v>
      </c>
      <c r="E24371">
        <v>80.599999999999994</v>
      </c>
      <c r="F24371">
        <v>361</v>
      </c>
      <c r="G24371">
        <v>70</v>
      </c>
      <c r="H24371">
        <v>0</v>
      </c>
      <c r="I24371">
        <v>25</v>
      </c>
      <c r="J24371">
        <v>1107</v>
      </c>
      <c r="K24371">
        <v>1</v>
      </c>
      <c r="L24371">
        <v>3</v>
      </c>
      <c r="M24371">
        <v>363</v>
      </c>
      <c r="N24371" t="s">
        <v>18</v>
      </c>
      <c r="O24371" s="1">
        <v>8.4585399999999997E-175</v>
      </c>
      <c r="P24371">
        <v>1595</v>
      </c>
    </row>
    <row r="24372" spans="1:16" x14ac:dyDescent="0.25">
      <c r="A24372" t="s">
        <v>35939</v>
      </c>
      <c r="B24372">
        <v>2916</v>
      </c>
      <c r="C24372" s="3" t="str">
        <f>HYPERLINK("http://www.uniprot.org/uniprot/I1LNP8","tr|I1LNP8|I1LNP8_SOYBN")</f>
        <v>tr|I1LNP8|I1LNP8_SOYBN</v>
      </c>
      <c r="D24372" t="s">
        <v>28</v>
      </c>
      <c r="E24372">
        <v>72.03</v>
      </c>
      <c r="F24372">
        <v>962</v>
      </c>
      <c r="G24372">
        <v>269</v>
      </c>
      <c r="H24372">
        <v>5</v>
      </c>
      <c r="I24372">
        <v>1</v>
      </c>
      <c r="J24372">
        <v>2871</v>
      </c>
      <c r="K24372">
        <v>1</v>
      </c>
      <c r="L24372">
        <v>17</v>
      </c>
      <c r="M24372">
        <v>961</v>
      </c>
      <c r="N24372" t="s">
        <v>18</v>
      </c>
      <c r="O24372">
        <v>0</v>
      </c>
      <c r="P24372">
        <v>3411</v>
      </c>
    </row>
    <row r="24373" spans="1:16" x14ac:dyDescent="0.25">
      <c r="A24373" t="s">
        <v>35940</v>
      </c>
      <c r="B24373">
        <v>342</v>
      </c>
      <c r="C24373" s="3" t="str">
        <f>HYPERLINK("http://www.uniprot.org/uniprot/I1JL56","tr|I1JL56|I1JL56_SOYBN")</f>
        <v>tr|I1JL56|I1JL56_SOYBN</v>
      </c>
      <c r="D24373" t="s">
        <v>28</v>
      </c>
      <c r="E24373">
        <v>83.18</v>
      </c>
      <c r="F24373">
        <v>113</v>
      </c>
      <c r="G24373">
        <v>19</v>
      </c>
      <c r="H24373">
        <v>0</v>
      </c>
      <c r="I24373">
        <v>1</v>
      </c>
      <c r="J24373">
        <v>339</v>
      </c>
      <c r="K24373">
        <v>1</v>
      </c>
      <c r="L24373">
        <v>1</v>
      </c>
      <c r="M24373">
        <v>112</v>
      </c>
      <c r="N24373" t="s">
        <v>18</v>
      </c>
      <c r="O24373" s="1">
        <v>7.4599900000000001E-46</v>
      </c>
      <c r="P24373">
        <v>477</v>
      </c>
    </row>
    <row r="24374" spans="1:16" x14ac:dyDescent="0.25">
      <c r="A24374" t="s">
        <v>35941</v>
      </c>
      <c r="B24374">
        <v>4125</v>
      </c>
      <c r="C24374" s="3" t="str">
        <f>HYPERLINK("http://www.uniprot.org/uniprot/I1K1C0","tr|I1K1C0|I1K1C0_SOYBN")</f>
        <v>tr|I1K1C0|I1K1C0_SOYBN</v>
      </c>
      <c r="D24374" t="s">
        <v>71</v>
      </c>
      <c r="E24374">
        <v>85.89</v>
      </c>
      <c r="F24374">
        <v>1418</v>
      </c>
      <c r="G24374">
        <v>200</v>
      </c>
      <c r="H24374">
        <v>44</v>
      </c>
      <c r="I24374">
        <v>1</v>
      </c>
      <c r="J24374">
        <v>4122</v>
      </c>
      <c r="K24374">
        <v>1</v>
      </c>
      <c r="L24374">
        <v>1</v>
      </c>
      <c r="M24374">
        <v>1418</v>
      </c>
      <c r="N24374" t="s">
        <v>18</v>
      </c>
      <c r="O24374">
        <v>0</v>
      </c>
      <c r="P24374">
        <v>6280</v>
      </c>
    </row>
    <row r="24375" spans="1:16" x14ac:dyDescent="0.25">
      <c r="A24375" t="s">
        <v>35942</v>
      </c>
      <c r="B24375">
        <v>906</v>
      </c>
      <c r="C24375" s="3" t="str">
        <f>HYPERLINK("http://www.uniprot.org/uniprot/I3SJ07","tr|I3SJ07|I3SJ07_LOTJA")</f>
        <v>tr|I3SJ07|I3SJ07_LOTJA</v>
      </c>
      <c r="D24375" t="s">
        <v>93</v>
      </c>
      <c r="E24375">
        <v>83.97</v>
      </c>
      <c r="F24375">
        <v>337</v>
      </c>
      <c r="G24375">
        <v>54</v>
      </c>
      <c r="H24375">
        <v>36</v>
      </c>
      <c r="I24375">
        <v>1</v>
      </c>
      <c r="J24375">
        <v>903</v>
      </c>
      <c r="K24375">
        <v>1</v>
      </c>
      <c r="L24375">
        <v>1</v>
      </c>
      <c r="M24375">
        <v>337</v>
      </c>
      <c r="N24375" t="s">
        <v>18</v>
      </c>
      <c r="O24375" s="1">
        <v>1.06705E-155</v>
      </c>
      <c r="P24375">
        <v>1429</v>
      </c>
    </row>
    <row r="24376" spans="1:16" x14ac:dyDescent="0.25">
      <c r="A24376" t="s">
        <v>35943</v>
      </c>
      <c r="B24376">
        <v>1422</v>
      </c>
      <c r="C24376" s="3" t="str">
        <f>HYPERLINK("http://www.uniprot.org/uniprot/G7LBM3","tr|G7LBM3|G7LBM3_MEDTR")</f>
        <v>tr|G7LBM3|G7LBM3_MEDTR</v>
      </c>
      <c r="D24376" t="s">
        <v>35944</v>
      </c>
      <c r="E24376">
        <v>72.36</v>
      </c>
      <c r="F24376">
        <v>474</v>
      </c>
      <c r="G24376">
        <v>131</v>
      </c>
      <c r="H24376">
        <v>1</v>
      </c>
      <c r="I24376">
        <v>1</v>
      </c>
      <c r="J24376">
        <v>1419</v>
      </c>
      <c r="K24376">
        <v>1</v>
      </c>
      <c r="L24376">
        <v>1</v>
      </c>
      <c r="M24376">
        <v>472</v>
      </c>
      <c r="N24376" t="s">
        <v>18</v>
      </c>
      <c r="O24376">
        <v>0</v>
      </c>
      <c r="P24376">
        <v>1710</v>
      </c>
    </row>
    <row r="24377" spans="1:16" x14ac:dyDescent="0.25">
      <c r="A24377" t="s">
        <v>35945</v>
      </c>
      <c r="B24377">
        <v>1788</v>
      </c>
      <c r="C24377" s="3" t="str">
        <f>HYPERLINK("http://www.uniprot.org/uniprot/G7JXC4","tr|G7JXC4|G7JXC4_MEDTR")</f>
        <v>tr|G7JXC4|G7JXC4_MEDTR</v>
      </c>
      <c r="D24377" t="s">
        <v>35946</v>
      </c>
      <c r="E24377">
        <v>81.45</v>
      </c>
      <c r="F24377">
        <v>593</v>
      </c>
      <c r="G24377">
        <v>110</v>
      </c>
      <c r="H24377">
        <v>13</v>
      </c>
      <c r="I24377">
        <v>34</v>
      </c>
      <c r="J24377">
        <v>1773</v>
      </c>
      <c r="K24377">
        <v>1</v>
      </c>
      <c r="L24377">
        <v>2</v>
      </c>
      <c r="M24377">
        <v>594</v>
      </c>
      <c r="N24377" t="s">
        <v>18</v>
      </c>
      <c r="O24377">
        <v>0</v>
      </c>
      <c r="P24377">
        <v>2452</v>
      </c>
    </row>
    <row r="24378" spans="1:16" x14ac:dyDescent="0.25">
      <c r="A24378" t="s">
        <v>35947</v>
      </c>
      <c r="B24378">
        <v>1632</v>
      </c>
      <c r="C24378" s="3" t="str">
        <f>HYPERLINK("http://www.uniprot.org/uniprot/G7K007","tr|G7K007|G7K007_MEDTR")</f>
        <v>tr|G7K007|G7K007_MEDTR</v>
      </c>
      <c r="D24378" t="s">
        <v>35948</v>
      </c>
      <c r="E24378">
        <v>80.739999999999995</v>
      </c>
      <c r="F24378">
        <v>535</v>
      </c>
      <c r="G24378">
        <v>103</v>
      </c>
      <c r="H24378">
        <v>3</v>
      </c>
      <c r="I24378">
        <v>16</v>
      </c>
      <c r="J24378">
        <v>1611</v>
      </c>
      <c r="K24378">
        <v>1</v>
      </c>
      <c r="L24378">
        <v>9</v>
      </c>
      <c r="M24378">
        <v>542</v>
      </c>
      <c r="N24378" t="s">
        <v>18</v>
      </c>
      <c r="O24378">
        <v>0</v>
      </c>
      <c r="P24378">
        <v>2234</v>
      </c>
    </row>
    <row r="24379" spans="1:16" x14ac:dyDescent="0.25">
      <c r="A24379" t="s">
        <v>35949</v>
      </c>
      <c r="B24379">
        <v>435</v>
      </c>
      <c r="C24379" s="3" t="str">
        <f>HYPERLINK("http://www.uniprot.org/uniprot/A7SFT5","tr|A7SFT5|A7SFT5_NEMVE")</f>
        <v>tr|A7SFT5|A7SFT5_NEMVE</v>
      </c>
      <c r="D24379" t="s">
        <v>35950</v>
      </c>
      <c r="E24379">
        <v>54.68</v>
      </c>
      <c r="F24379">
        <v>64</v>
      </c>
      <c r="G24379">
        <v>29</v>
      </c>
      <c r="H24379">
        <v>0</v>
      </c>
      <c r="I24379">
        <v>1</v>
      </c>
      <c r="J24379">
        <v>192</v>
      </c>
      <c r="K24379">
        <v>-1</v>
      </c>
      <c r="L24379">
        <v>72</v>
      </c>
      <c r="M24379">
        <v>135</v>
      </c>
      <c r="N24379" t="s">
        <v>18</v>
      </c>
      <c r="O24379" s="1">
        <v>2.3257600000000001E-15</v>
      </c>
      <c r="P24379">
        <v>214</v>
      </c>
    </row>
    <row r="24380" spans="1:16" x14ac:dyDescent="0.25">
      <c r="A24380" t="s">
        <v>35951</v>
      </c>
      <c r="B24380">
        <v>2559</v>
      </c>
      <c r="C24380" s="3" t="str">
        <f>HYPERLINK("http://www.uniprot.org/uniprot/G7IDS5","tr|G7IDS5|G7IDS5_MEDTR")</f>
        <v>tr|G7IDS5|G7IDS5_MEDTR</v>
      </c>
      <c r="D24380" t="s">
        <v>35952</v>
      </c>
      <c r="E24380">
        <v>85.73</v>
      </c>
      <c r="F24380">
        <v>834</v>
      </c>
      <c r="G24380">
        <v>119</v>
      </c>
      <c r="H24380">
        <v>5</v>
      </c>
      <c r="I24380">
        <v>1</v>
      </c>
      <c r="J24380">
        <v>2487</v>
      </c>
      <c r="K24380">
        <v>1</v>
      </c>
      <c r="L24380">
        <v>1</v>
      </c>
      <c r="M24380">
        <v>829</v>
      </c>
      <c r="N24380" t="s">
        <v>18</v>
      </c>
      <c r="O24380">
        <v>0</v>
      </c>
      <c r="P24380">
        <v>3692</v>
      </c>
    </row>
    <row r="24381" spans="1:16" x14ac:dyDescent="0.25">
      <c r="A24381" t="s">
        <v>35953</v>
      </c>
      <c r="B24381">
        <v>1407</v>
      </c>
      <c r="C24381" s="3" t="str">
        <f>HYPERLINK("http://www.uniprot.org/uniprot/G8A0P3","tr|G8A0P3|G8A0P3_MEDTR")</f>
        <v>tr|G8A0P3|G8A0P3_MEDTR</v>
      </c>
      <c r="D24381" t="s">
        <v>35954</v>
      </c>
      <c r="E24381">
        <v>76.819999999999993</v>
      </c>
      <c r="F24381">
        <v>466</v>
      </c>
      <c r="G24381">
        <v>108</v>
      </c>
      <c r="H24381">
        <v>2</v>
      </c>
      <c r="I24381">
        <v>1</v>
      </c>
      <c r="J24381">
        <v>1392</v>
      </c>
      <c r="K24381">
        <v>1</v>
      </c>
      <c r="L24381">
        <v>1</v>
      </c>
      <c r="M24381">
        <v>463</v>
      </c>
      <c r="N24381" t="s">
        <v>18</v>
      </c>
      <c r="O24381">
        <v>0</v>
      </c>
      <c r="P24381">
        <v>1811</v>
      </c>
    </row>
    <row r="24382" spans="1:16" x14ac:dyDescent="0.25">
      <c r="A24382" t="s">
        <v>35955</v>
      </c>
      <c r="B24382">
        <v>192</v>
      </c>
      <c r="C24382" s="3" t="str">
        <f>HYPERLINK("http://www.uniprot.org/uniprot/G7LIN4","tr|G7LIN4|G7LIN4_MEDTR")</f>
        <v>tr|G7LIN4|G7LIN4_MEDTR</v>
      </c>
      <c r="D24382" t="s">
        <v>1125</v>
      </c>
      <c r="E24382">
        <v>91.17</v>
      </c>
      <c r="F24382">
        <v>34</v>
      </c>
      <c r="G24382">
        <v>3</v>
      </c>
      <c r="H24382">
        <v>0</v>
      </c>
      <c r="I24382">
        <v>64</v>
      </c>
      <c r="J24382">
        <v>165</v>
      </c>
      <c r="K24382">
        <v>1</v>
      </c>
      <c r="L24382">
        <v>522</v>
      </c>
      <c r="M24382">
        <v>555</v>
      </c>
      <c r="N24382" t="s">
        <v>18</v>
      </c>
      <c r="O24382" s="1">
        <v>1.63993E-8</v>
      </c>
      <c r="P24382">
        <v>155</v>
      </c>
    </row>
    <row r="24383" spans="1:16" x14ac:dyDescent="0.25">
      <c r="A24383" t="s">
        <v>35956</v>
      </c>
      <c r="B24383">
        <v>354</v>
      </c>
      <c r="C24383" s="3" t="str">
        <f>HYPERLINK("http://www.uniprot.org/uniprot/B8Y647","tr|B8Y647|B8Y647_MEDSA")</f>
        <v>tr|B8Y647|B8Y647_MEDSA</v>
      </c>
      <c r="D24383" t="s">
        <v>35957</v>
      </c>
      <c r="E24383">
        <v>63.2</v>
      </c>
      <c r="F24383">
        <v>106</v>
      </c>
      <c r="G24383">
        <v>39</v>
      </c>
      <c r="H24383">
        <v>3</v>
      </c>
      <c r="I24383">
        <v>1</v>
      </c>
      <c r="J24383">
        <v>309</v>
      </c>
      <c r="K24383">
        <v>1</v>
      </c>
      <c r="L24383">
        <v>25</v>
      </c>
      <c r="M24383">
        <v>130</v>
      </c>
      <c r="N24383" t="s">
        <v>18</v>
      </c>
      <c r="O24383" s="1">
        <v>1.81468E-31</v>
      </c>
      <c r="P24383">
        <v>353</v>
      </c>
    </row>
    <row r="24384" spans="1:16" x14ac:dyDescent="0.25">
      <c r="A24384" t="s">
        <v>35958</v>
      </c>
      <c r="B24384">
        <v>2118</v>
      </c>
      <c r="C24384" s="3" t="str">
        <f>HYPERLINK("http://www.uniprot.org/uniprot/K7L732","tr|K7L732|K7L732_SOYBN")</f>
        <v>tr|K7L732|K7L732_SOYBN</v>
      </c>
      <c r="D24384" t="s">
        <v>117</v>
      </c>
      <c r="E24384">
        <v>72.3</v>
      </c>
      <c r="F24384">
        <v>733</v>
      </c>
      <c r="G24384">
        <v>203</v>
      </c>
      <c r="H24384">
        <v>30</v>
      </c>
      <c r="I24384">
        <v>1</v>
      </c>
      <c r="J24384">
        <v>2109</v>
      </c>
      <c r="K24384">
        <v>1</v>
      </c>
      <c r="L24384">
        <v>46</v>
      </c>
      <c r="M24384">
        <v>759</v>
      </c>
      <c r="N24384" t="s">
        <v>18</v>
      </c>
      <c r="O24384">
        <v>0</v>
      </c>
      <c r="P24384">
        <v>2557</v>
      </c>
    </row>
    <row r="24385" spans="1:16" x14ac:dyDescent="0.25">
      <c r="A24385" t="s">
        <v>35959</v>
      </c>
      <c r="B24385">
        <v>318</v>
      </c>
      <c r="C24385" s="3" t="str">
        <f>HYPERLINK("http://www.uniprot.org/uniprot/B9IIV4","tr|B9IIV4|B9IIV4_POPTR")</f>
        <v>tr|B9IIV4|B9IIV4_POPTR</v>
      </c>
      <c r="D24385" t="s">
        <v>35960</v>
      </c>
      <c r="E24385">
        <v>69.69</v>
      </c>
      <c r="F24385">
        <v>66</v>
      </c>
      <c r="G24385">
        <v>20</v>
      </c>
      <c r="H24385">
        <v>0</v>
      </c>
      <c r="I24385">
        <v>1</v>
      </c>
      <c r="J24385">
        <v>198</v>
      </c>
      <c r="K24385">
        <v>1</v>
      </c>
      <c r="L24385">
        <v>259</v>
      </c>
      <c r="M24385">
        <v>324</v>
      </c>
      <c r="N24385" t="s">
        <v>18</v>
      </c>
      <c r="O24385" s="1">
        <v>5.7420100000000002E-22</v>
      </c>
      <c r="P24385">
        <v>271</v>
      </c>
    </row>
    <row r="24386" spans="1:16" x14ac:dyDescent="0.25">
      <c r="A24386" t="s">
        <v>35961</v>
      </c>
      <c r="B24386">
        <v>183</v>
      </c>
      <c r="C24386" s="3" t="str">
        <f>HYPERLINK("http://www.uniprot.org/uniprot/G7KFR7","tr|G7KFR7|G7KFR7_MEDTR")</f>
        <v>tr|G7KFR7|G7KFR7_MEDTR</v>
      </c>
      <c r="D24386" t="s">
        <v>35962</v>
      </c>
      <c r="E24386">
        <v>88.33</v>
      </c>
      <c r="F24386">
        <v>60</v>
      </c>
      <c r="G24386">
        <v>7</v>
      </c>
      <c r="H24386">
        <v>0</v>
      </c>
      <c r="I24386">
        <v>1</v>
      </c>
      <c r="J24386">
        <v>180</v>
      </c>
      <c r="K24386">
        <v>1</v>
      </c>
      <c r="L24386">
        <v>1</v>
      </c>
      <c r="M24386">
        <v>60</v>
      </c>
      <c r="N24386" t="s">
        <v>18</v>
      </c>
      <c r="O24386" s="1">
        <v>5.8674100000000004E-22</v>
      </c>
      <c r="P24386">
        <v>271</v>
      </c>
    </row>
    <row r="24387" spans="1:16" x14ac:dyDescent="0.25">
      <c r="A24387" t="s">
        <v>35963</v>
      </c>
      <c r="B24387">
        <v>1185</v>
      </c>
      <c r="C24387" s="3" t="str">
        <f>HYPERLINK("http://www.uniprot.org/uniprot/I3SJJ5","tr|I3SJJ5|I3SJJ5_MEDTR")</f>
        <v>tr|I3SJJ5|I3SJJ5_MEDTR</v>
      </c>
      <c r="D24387" t="s">
        <v>22</v>
      </c>
      <c r="E24387">
        <v>89.67</v>
      </c>
      <c r="F24387">
        <v>339</v>
      </c>
      <c r="G24387">
        <v>35</v>
      </c>
      <c r="H24387">
        <v>2</v>
      </c>
      <c r="I24387">
        <v>172</v>
      </c>
      <c r="J24387">
        <v>1182</v>
      </c>
      <c r="K24387">
        <v>1</v>
      </c>
      <c r="L24387">
        <v>59</v>
      </c>
      <c r="M24387">
        <v>397</v>
      </c>
      <c r="N24387" t="s">
        <v>18</v>
      </c>
      <c r="O24387" s="1">
        <v>3.9958300000000003E-170</v>
      </c>
      <c r="P24387">
        <v>1555</v>
      </c>
    </row>
    <row r="24388" spans="1:16" x14ac:dyDescent="0.25">
      <c r="A24388" t="s">
        <v>35964</v>
      </c>
      <c r="B24388">
        <v>2169</v>
      </c>
      <c r="C24388" s="3" t="str">
        <f>HYPERLINK("http://www.uniprot.org/uniprot/I1JS65","tr|I1JS65|I1JS65_SOYBN")</f>
        <v>tr|I1JS65|I1JS65_SOYBN</v>
      </c>
      <c r="D24388" t="s">
        <v>71</v>
      </c>
      <c r="E24388">
        <v>70.42</v>
      </c>
      <c r="F24388">
        <v>737</v>
      </c>
      <c r="G24388">
        <v>218</v>
      </c>
      <c r="H24388">
        <v>15</v>
      </c>
      <c r="I24388">
        <v>1</v>
      </c>
      <c r="J24388">
        <v>2166</v>
      </c>
      <c r="K24388">
        <v>1</v>
      </c>
      <c r="L24388">
        <v>1</v>
      </c>
      <c r="M24388">
        <v>734</v>
      </c>
      <c r="N24388" t="s">
        <v>18</v>
      </c>
      <c r="O24388">
        <v>0</v>
      </c>
      <c r="P24388">
        <v>2541</v>
      </c>
    </row>
    <row r="24389" spans="1:16" x14ac:dyDescent="0.25">
      <c r="A24389" t="s">
        <v>35965</v>
      </c>
      <c r="B24389">
        <v>2265</v>
      </c>
      <c r="C24389" s="3" t="str">
        <f>HYPERLINK("http://www.uniprot.org/uniprot/G7L1R8","tr|G7L1R8|G7L1R8_MEDTR")</f>
        <v>tr|G7L1R8|G7L1R8_MEDTR</v>
      </c>
      <c r="D24389" t="s">
        <v>35966</v>
      </c>
      <c r="E24389">
        <v>84.47</v>
      </c>
      <c r="F24389">
        <v>747</v>
      </c>
      <c r="G24389">
        <v>116</v>
      </c>
      <c r="H24389">
        <v>0</v>
      </c>
      <c r="I24389">
        <v>1</v>
      </c>
      <c r="J24389">
        <v>2241</v>
      </c>
      <c r="K24389">
        <v>1</v>
      </c>
      <c r="L24389">
        <v>104</v>
      </c>
      <c r="M24389">
        <v>850</v>
      </c>
      <c r="N24389" t="s">
        <v>18</v>
      </c>
      <c r="O24389">
        <v>0</v>
      </c>
      <c r="P24389">
        <v>3339</v>
      </c>
    </row>
    <row r="24390" spans="1:16" x14ac:dyDescent="0.25">
      <c r="A24390" t="s">
        <v>35967</v>
      </c>
      <c r="B24390">
        <v>885</v>
      </c>
      <c r="C24390" s="3" t="str">
        <f>HYPERLINK("http://www.uniprot.org/uniprot/G7ZX88","tr|G7ZX88|G7ZX88_MEDTR")</f>
        <v>tr|G7ZX88|G7ZX88_MEDTR</v>
      </c>
      <c r="D24390" t="s">
        <v>35968</v>
      </c>
      <c r="E24390">
        <v>80.88</v>
      </c>
      <c r="F24390">
        <v>225</v>
      </c>
      <c r="G24390">
        <v>43</v>
      </c>
      <c r="H24390">
        <v>0</v>
      </c>
      <c r="I24390">
        <v>184</v>
      </c>
      <c r="J24390">
        <v>858</v>
      </c>
      <c r="K24390">
        <v>1</v>
      </c>
      <c r="L24390">
        <v>337</v>
      </c>
      <c r="M24390">
        <v>561</v>
      </c>
      <c r="N24390" t="s">
        <v>18</v>
      </c>
      <c r="O24390" s="1">
        <v>1.6509100000000001E-105</v>
      </c>
      <c r="P24390">
        <v>996</v>
      </c>
    </row>
    <row r="24391" spans="1:16" x14ac:dyDescent="0.25">
      <c r="A24391" t="s">
        <v>35969</v>
      </c>
      <c r="B24391">
        <v>1224</v>
      </c>
      <c r="C24391" s="3" t="str">
        <f>HYPERLINK("http://www.uniprot.org/uniprot/I1LF51","tr|I1LF51|I1LF51_SOYBN")</f>
        <v>tr|I1LF51|I1LF51_SOYBN</v>
      </c>
      <c r="D24391" t="s">
        <v>28</v>
      </c>
      <c r="E24391">
        <v>66</v>
      </c>
      <c r="F24391">
        <v>406</v>
      </c>
      <c r="G24391">
        <v>138</v>
      </c>
      <c r="H24391">
        <v>4</v>
      </c>
      <c r="I24391">
        <v>10</v>
      </c>
      <c r="J24391">
        <v>1215</v>
      </c>
      <c r="K24391">
        <v>1</v>
      </c>
      <c r="L24391">
        <v>3</v>
      </c>
      <c r="M24391">
        <v>408</v>
      </c>
      <c r="N24391" t="s">
        <v>18</v>
      </c>
      <c r="O24391" s="1">
        <v>1.1881000000000001E-156</v>
      </c>
      <c r="P24391">
        <v>1439</v>
      </c>
    </row>
    <row r="24392" spans="1:16" x14ac:dyDescent="0.25">
      <c r="A24392" t="s">
        <v>35970</v>
      </c>
      <c r="B24392">
        <v>204</v>
      </c>
      <c r="C24392" s="3" t="str">
        <f>HYPERLINK("http://www.uniprot.org/uniprot/G7J0G8","tr|G7J0G8|G7J0G8_MEDTR")</f>
        <v>tr|G7J0G8|G7J0G8_MEDTR</v>
      </c>
      <c r="D24392" t="s">
        <v>35971</v>
      </c>
      <c r="E24392">
        <v>58.2</v>
      </c>
      <c r="F24392">
        <v>67</v>
      </c>
      <c r="G24392">
        <v>28</v>
      </c>
      <c r="H24392">
        <v>0</v>
      </c>
      <c r="I24392">
        <v>1</v>
      </c>
      <c r="J24392">
        <v>201</v>
      </c>
      <c r="K24392">
        <v>1</v>
      </c>
      <c r="L24392">
        <v>1</v>
      </c>
      <c r="M24392">
        <v>67</v>
      </c>
      <c r="N24392" t="s">
        <v>18</v>
      </c>
      <c r="O24392" s="1">
        <v>9.4779399999999996E-9</v>
      </c>
      <c r="P24392">
        <v>157</v>
      </c>
    </row>
    <row r="24393" spans="1:16" x14ac:dyDescent="0.25">
      <c r="A24393" t="s">
        <v>35972</v>
      </c>
      <c r="B24393">
        <v>5835</v>
      </c>
      <c r="C24393" s="3" t="str">
        <f>HYPERLINK("http://www.uniprot.org/uniprot/I1JUK8","tr|I1JUK8|I1JUK8_SOYBN")</f>
        <v>tr|I1JUK8|I1JUK8_SOYBN</v>
      </c>
      <c r="D24393" t="s">
        <v>71</v>
      </c>
      <c r="E24393">
        <v>68.81</v>
      </c>
      <c r="F24393">
        <v>1828</v>
      </c>
      <c r="G24393">
        <v>570</v>
      </c>
      <c r="H24393">
        <v>24</v>
      </c>
      <c r="I24393">
        <v>97</v>
      </c>
      <c r="J24393">
        <v>5508</v>
      </c>
      <c r="K24393">
        <v>1</v>
      </c>
      <c r="L24393">
        <v>24</v>
      </c>
      <c r="M24393">
        <v>1827</v>
      </c>
      <c r="N24393" t="s">
        <v>18</v>
      </c>
      <c r="O24393">
        <v>0</v>
      </c>
      <c r="P24393">
        <v>6051</v>
      </c>
    </row>
    <row r="24394" spans="1:16" x14ac:dyDescent="0.25">
      <c r="A24394" t="s">
        <v>35973</v>
      </c>
      <c r="B24394">
        <v>702</v>
      </c>
      <c r="C24394" s="3" t="str">
        <f>HYPERLINK("http://www.uniprot.org/uniprot/G7J620","tr|G7J620|G7J620_MEDTR")</f>
        <v>tr|G7J620|G7J620_MEDTR</v>
      </c>
      <c r="D24394" t="s">
        <v>35974</v>
      </c>
      <c r="E24394">
        <v>58.76</v>
      </c>
      <c r="F24394">
        <v>308</v>
      </c>
      <c r="G24394">
        <v>127</v>
      </c>
      <c r="H24394">
        <v>75</v>
      </c>
      <c r="I24394">
        <v>1</v>
      </c>
      <c r="J24394">
        <v>699</v>
      </c>
      <c r="K24394">
        <v>1</v>
      </c>
      <c r="L24394">
        <v>1</v>
      </c>
      <c r="M24394">
        <v>306</v>
      </c>
      <c r="N24394" t="s">
        <v>18</v>
      </c>
      <c r="O24394" s="1">
        <v>1.5527199999999999E-85</v>
      </c>
      <c r="P24394">
        <v>822</v>
      </c>
    </row>
    <row r="24395" spans="1:16" x14ac:dyDescent="0.25">
      <c r="A24395" t="s">
        <v>35975</v>
      </c>
      <c r="B24395">
        <v>795</v>
      </c>
      <c r="C24395" s="3" t="str">
        <f>HYPERLINK("http://www.uniprot.org/uniprot/I3S0G3","tr|I3S0G3|I3S0G3_MEDTR")</f>
        <v>tr|I3S0G3|I3S0G3_MEDTR</v>
      </c>
      <c r="D24395" t="s">
        <v>22</v>
      </c>
      <c r="E24395">
        <v>75.17</v>
      </c>
      <c r="F24395">
        <v>282</v>
      </c>
      <c r="G24395">
        <v>70</v>
      </c>
      <c r="H24395">
        <v>19</v>
      </c>
      <c r="I24395">
        <v>1</v>
      </c>
      <c r="J24395">
        <v>789</v>
      </c>
      <c r="K24395">
        <v>1</v>
      </c>
      <c r="L24395">
        <v>1</v>
      </c>
      <c r="M24395">
        <v>279</v>
      </c>
      <c r="N24395" t="s">
        <v>18</v>
      </c>
      <c r="O24395" s="1">
        <v>1.9953300000000002E-117</v>
      </c>
      <c r="P24395">
        <v>1098</v>
      </c>
    </row>
    <row r="24396" spans="1:16" x14ac:dyDescent="0.25">
      <c r="A24396" t="s">
        <v>35976</v>
      </c>
      <c r="B24396">
        <v>1152</v>
      </c>
      <c r="C24396" s="3" t="str">
        <f>HYPERLINK("http://www.uniprot.org/uniprot/I1KQX1","tr|I1KQX1|I1KQX1_SOYBN")</f>
        <v>tr|I1KQX1|I1KQX1_SOYBN</v>
      </c>
      <c r="D24396" t="s">
        <v>28</v>
      </c>
      <c r="E24396">
        <v>57.25</v>
      </c>
      <c r="F24396">
        <v>393</v>
      </c>
      <c r="G24396">
        <v>168</v>
      </c>
      <c r="H24396">
        <v>13</v>
      </c>
      <c r="I24396">
        <v>7</v>
      </c>
      <c r="J24396">
        <v>1146</v>
      </c>
      <c r="K24396">
        <v>1</v>
      </c>
      <c r="L24396">
        <v>2</v>
      </c>
      <c r="M24396">
        <v>384</v>
      </c>
      <c r="N24396" t="s">
        <v>18</v>
      </c>
      <c r="O24396" s="1">
        <v>1.18018E-110</v>
      </c>
      <c r="P24396">
        <v>1042</v>
      </c>
    </row>
    <row r="24397" spans="1:16" x14ac:dyDescent="0.25">
      <c r="A24397" t="s">
        <v>35977</v>
      </c>
      <c r="B24397">
        <v>1494</v>
      </c>
      <c r="C24397" s="3" t="str">
        <f>HYPERLINK("http://www.uniprot.org/uniprot/I1MZ88","tr|I1MZ88|I1MZ88_SOYBN")</f>
        <v>tr|I1MZ88|I1MZ88_SOYBN</v>
      </c>
      <c r="D24397" t="s">
        <v>71</v>
      </c>
      <c r="E24397">
        <v>80.150000000000006</v>
      </c>
      <c r="F24397">
        <v>509</v>
      </c>
      <c r="G24397">
        <v>101</v>
      </c>
      <c r="H24397">
        <v>12</v>
      </c>
      <c r="I24397">
        <v>1</v>
      </c>
      <c r="J24397">
        <v>1491</v>
      </c>
      <c r="K24397">
        <v>1</v>
      </c>
      <c r="L24397">
        <v>1</v>
      </c>
      <c r="M24397">
        <v>509</v>
      </c>
      <c r="N24397" t="s">
        <v>18</v>
      </c>
      <c r="O24397">
        <v>0</v>
      </c>
      <c r="P24397">
        <v>2250</v>
      </c>
    </row>
    <row r="24398" spans="1:16" x14ac:dyDescent="0.25">
      <c r="A24398" t="s">
        <v>35978</v>
      </c>
      <c r="B24398">
        <v>1197</v>
      </c>
      <c r="C24398" s="3" t="str">
        <f>HYPERLINK("http://www.uniprot.org/uniprot/Q2HRJ0","tr|Q2HRJ0|Q2HRJ0_MEDTR")</f>
        <v>tr|Q2HRJ0|Q2HRJ0_MEDTR</v>
      </c>
      <c r="D24398" t="s">
        <v>35979</v>
      </c>
      <c r="E24398">
        <v>55.16</v>
      </c>
      <c r="F24398">
        <v>426</v>
      </c>
      <c r="G24398">
        <v>191</v>
      </c>
      <c r="H24398">
        <v>28</v>
      </c>
      <c r="I24398">
        <v>1</v>
      </c>
      <c r="J24398">
        <v>1194</v>
      </c>
      <c r="K24398">
        <v>1</v>
      </c>
      <c r="L24398">
        <v>1</v>
      </c>
      <c r="M24398">
        <v>420</v>
      </c>
      <c r="N24398" t="s">
        <v>18</v>
      </c>
      <c r="O24398" s="1">
        <v>2.0482100000000001E-113</v>
      </c>
      <c r="P24398">
        <v>1066</v>
      </c>
    </row>
    <row r="24399" spans="1:16" x14ac:dyDescent="0.25">
      <c r="A24399" t="s">
        <v>35980</v>
      </c>
      <c r="B24399">
        <v>1191</v>
      </c>
      <c r="C24399" s="3" t="str">
        <f>HYPERLINK("http://www.uniprot.org/uniprot/G7JU56","tr|G7JU56|G7JU56_MEDTR")</f>
        <v>tr|G7JU56|G7JU56_MEDTR</v>
      </c>
      <c r="D24399" t="s">
        <v>35981</v>
      </c>
      <c r="E24399">
        <v>60</v>
      </c>
      <c r="F24399">
        <v>460</v>
      </c>
      <c r="G24399">
        <v>184</v>
      </c>
      <c r="H24399">
        <v>64</v>
      </c>
      <c r="I24399">
        <v>1</v>
      </c>
      <c r="J24399">
        <v>1188</v>
      </c>
      <c r="K24399">
        <v>1</v>
      </c>
      <c r="L24399">
        <v>327</v>
      </c>
      <c r="M24399">
        <v>783</v>
      </c>
      <c r="N24399" t="s">
        <v>18</v>
      </c>
      <c r="O24399" s="1">
        <v>7.6498600000000003E-145</v>
      </c>
      <c r="P24399">
        <v>1337</v>
      </c>
    </row>
    <row r="24400" spans="1:16" x14ac:dyDescent="0.25">
      <c r="A24400" t="s">
        <v>35982</v>
      </c>
      <c r="B24400">
        <v>642</v>
      </c>
      <c r="C24400" s="3" t="str">
        <f>HYPERLINK("http://www.uniprot.org/uniprot/I3SP36","tr|I3SP36|I3SP36_MEDTR")</f>
        <v>tr|I3SP36|I3SP36_MEDTR</v>
      </c>
      <c r="D24400" t="s">
        <v>22</v>
      </c>
      <c r="E24400">
        <v>96.24</v>
      </c>
      <c r="F24400">
        <v>213</v>
      </c>
      <c r="G24400">
        <v>8</v>
      </c>
      <c r="H24400">
        <v>0</v>
      </c>
      <c r="I24400">
        <v>1</v>
      </c>
      <c r="J24400">
        <v>639</v>
      </c>
      <c r="K24400">
        <v>1</v>
      </c>
      <c r="L24400">
        <v>1</v>
      </c>
      <c r="M24400">
        <v>213</v>
      </c>
      <c r="N24400" t="s">
        <v>18</v>
      </c>
      <c r="O24400" s="1">
        <v>2.9931400000000001E-111</v>
      </c>
      <c r="P24400">
        <v>1043</v>
      </c>
    </row>
    <row r="24401" spans="1:16" x14ac:dyDescent="0.25">
      <c r="A24401" t="s">
        <v>35983</v>
      </c>
      <c r="B24401">
        <v>1230</v>
      </c>
      <c r="C24401" s="3" t="str">
        <f>HYPERLINK("http://www.uniprot.org/uniprot/K7KEG6","tr|K7KEG6|K7KEG6_SOYBN")</f>
        <v>tr|K7KEG6|K7KEG6_SOYBN</v>
      </c>
      <c r="D24401" t="s">
        <v>28</v>
      </c>
      <c r="E24401">
        <v>64.08</v>
      </c>
      <c r="F24401">
        <v>401</v>
      </c>
      <c r="G24401">
        <v>144</v>
      </c>
      <c r="H24401">
        <v>1</v>
      </c>
      <c r="I24401">
        <v>1</v>
      </c>
      <c r="J24401">
        <v>1200</v>
      </c>
      <c r="K24401">
        <v>1</v>
      </c>
      <c r="L24401">
        <v>14</v>
      </c>
      <c r="M24401">
        <v>406</v>
      </c>
      <c r="N24401" t="s">
        <v>18</v>
      </c>
      <c r="O24401" s="1">
        <v>2.6671599999999998E-156</v>
      </c>
      <c r="P24401">
        <v>1436</v>
      </c>
    </row>
    <row r="24402" spans="1:16" x14ac:dyDescent="0.25">
      <c r="A24402" t="s">
        <v>35984</v>
      </c>
      <c r="B24402">
        <v>6426</v>
      </c>
      <c r="C24402" s="3" t="str">
        <f>HYPERLINK("http://www.uniprot.org/uniprot/G7JXC3","tr|G7JXC3|G7JXC3_MEDTR")</f>
        <v>tr|G7JXC3|G7JXC3_MEDTR</v>
      </c>
      <c r="D24402" t="s">
        <v>35985</v>
      </c>
      <c r="E24402">
        <v>69.459999999999994</v>
      </c>
      <c r="F24402">
        <v>2266</v>
      </c>
      <c r="G24402">
        <v>692</v>
      </c>
      <c r="H24402">
        <v>126</v>
      </c>
      <c r="I24402">
        <v>1</v>
      </c>
      <c r="J24402">
        <v>6420</v>
      </c>
      <c r="K24402">
        <v>1</v>
      </c>
      <c r="L24402">
        <v>1</v>
      </c>
      <c r="M24402">
        <v>2241</v>
      </c>
      <c r="N24402" t="s">
        <v>18</v>
      </c>
      <c r="O24402">
        <v>0</v>
      </c>
      <c r="P24402">
        <v>7535</v>
      </c>
    </row>
    <row r="24403" spans="1:16" x14ac:dyDescent="0.25">
      <c r="A24403" t="s">
        <v>35986</v>
      </c>
      <c r="B24403">
        <v>1107</v>
      </c>
      <c r="C24403" s="3" t="str">
        <f>HYPERLINK("http://www.uniprot.org/uniprot/I1LI93","tr|I1LI93|I1LI93_SOYBN")</f>
        <v>tr|I1LI93|I1LI93_SOYBN</v>
      </c>
      <c r="D24403" t="s">
        <v>117</v>
      </c>
      <c r="E24403">
        <v>88.55</v>
      </c>
      <c r="F24403">
        <v>367</v>
      </c>
      <c r="G24403">
        <v>42</v>
      </c>
      <c r="H24403">
        <v>0</v>
      </c>
      <c r="I24403">
        <v>1</v>
      </c>
      <c r="J24403">
        <v>1101</v>
      </c>
      <c r="K24403">
        <v>1</v>
      </c>
      <c r="L24403">
        <v>1</v>
      </c>
      <c r="M24403">
        <v>363</v>
      </c>
      <c r="N24403" t="s">
        <v>18</v>
      </c>
      <c r="O24403" s="1">
        <v>8.57837E-180</v>
      </c>
      <c r="P24403">
        <v>1638</v>
      </c>
    </row>
    <row r="24404" spans="1:16" x14ac:dyDescent="0.25">
      <c r="A24404" t="s">
        <v>35987</v>
      </c>
      <c r="B24404">
        <v>414</v>
      </c>
      <c r="C24404" s="3" t="str">
        <f>HYPERLINK("http://www.uniprot.org/uniprot/G7KY93","tr|G7KY93|G7KY93_MEDTR")</f>
        <v>tr|G7KY93|G7KY93_MEDTR</v>
      </c>
      <c r="D24404" t="s">
        <v>14889</v>
      </c>
      <c r="E24404">
        <v>80.739999999999995</v>
      </c>
      <c r="F24404">
        <v>135</v>
      </c>
      <c r="G24404">
        <v>26</v>
      </c>
      <c r="H24404">
        <v>4</v>
      </c>
      <c r="I24404">
        <v>1</v>
      </c>
      <c r="J24404">
        <v>393</v>
      </c>
      <c r="K24404">
        <v>1</v>
      </c>
      <c r="L24404">
        <v>186</v>
      </c>
      <c r="M24404">
        <v>320</v>
      </c>
      <c r="N24404" t="s">
        <v>18</v>
      </c>
      <c r="O24404" s="1">
        <v>4.0609799999999998E-52</v>
      </c>
      <c r="P24404">
        <v>531</v>
      </c>
    </row>
    <row r="24405" spans="1:16" x14ac:dyDescent="0.25">
      <c r="A24405" t="s">
        <v>35988</v>
      </c>
      <c r="B24405">
        <v>1254</v>
      </c>
      <c r="C24405" s="3" t="str">
        <f>HYPERLINK("http://www.uniprot.org/uniprot/G8A0P3","tr|G8A0P3|G8A0P3_MEDTR")</f>
        <v>tr|G8A0P3|G8A0P3_MEDTR</v>
      </c>
      <c r="D24405" t="s">
        <v>35954</v>
      </c>
      <c r="E24405">
        <v>69.540000000000006</v>
      </c>
      <c r="F24405">
        <v>417</v>
      </c>
      <c r="G24405">
        <v>127</v>
      </c>
      <c r="H24405">
        <v>2</v>
      </c>
      <c r="I24405">
        <v>1</v>
      </c>
      <c r="J24405">
        <v>1245</v>
      </c>
      <c r="K24405">
        <v>1</v>
      </c>
      <c r="L24405">
        <v>51</v>
      </c>
      <c r="M24405">
        <v>464</v>
      </c>
      <c r="N24405" t="s">
        <v>18</v>
      </c>
      <c r="O24405" s="1">
        <v>9.7532700000000007E-162</v>
      </c>
      <c r="P24405">
        <v>1483</v>
      </c>
    </row>
    <row r="24406" spans="1:16" x14ac:dyDescent="0.25">
      <c r="A24406" t="s">
        <v>35989</v>
      </c>
      <c r="B24406">
        <v>1194</v>
      </c>
      <c r="C24406" s="3" t="str">
        <f>HYPERLINK("http://www.uniprot.org/uniprot/K7MNX2","tr|K7MNX2|K7MNX2_SOYBN")</f>
        <v>tr|K7MNX2|K7MNX2_SOYBN</v>
      </c>
      <c r="D24406" t="s">
        <v>28</v>
      </c>
      <c r="E24406">
        <v>25.51</v>
      </c>
      <c r="F24406">
        <v>243</v>
      </c>
      <c r="G24406">
        <v>181</v>
      </c>
      <c r="H24406">
        <v>19</v>
      </c>
      <c r="I24406">
        <v>106</v>
      </c>
      <c r="J24406">
        <v>777</v>
      </c>
      <c r="K24406">
        <v>1</v>
      </c>
      <c r="L24406">
        <v>272</v>
      </c>
      <c r="M24406">
        <v>514</v>
      </c>
      <c r="N24406" t="s">
        <v>18</v>
      </c>
      <c r="O24406" s="1">
        <v>1.8972200000000001E-18</v>
      </c>
      <c r="P24406">
        <v>247</v>
      </c>
    </row>
    <row r="24407" spans="1:16" x14ac:dyDescent="0.25">
      <c r="A24407" t="s">
        <v>35990</v>
      </c>
      <c r="B24407">
        <v>162</v>
      </c>
      <c r="C24407" s="3" t="str">
        <f>HYPERLINK("http://www.uniprot.org/uniprot/G7JP66","tr|G7JP66|G7JP66_MEDTR")</f>
        <v>tr|G7JP66|G7JP66_MEDTR</v>
      </c>
      <c r="D24407" t="s">
        <v>35991</v>
      </c>
      <c r="E24407">
        <v>68.88</v>
      </c>
      <c r="F24407">
        <v>45</v>
      </c>
      <c r="G24407">
        <v>14</v>
      </c>
      <c r="H24407">
        <v>0</v>
      </c>
      <c r="I24407">
        <v>19</v>
      </c>
      <c r="J24407">
        <v>153</v>
      </c>
      <c r="K24407">
        <v>1</v>
      </c>
      <c r="L24407">
        <v>326</v>
      </c>
      <c r="M24407">
        <v>370</v>
      </c>
      <c r="N24407" t="s">
        <v>18</v>
      </c>
      <c r="O24407" s="1">
        <v>6.6248999999999995E-10</v>
      </c>
      <c r="P24407">
        <v>167</v>
      </c>
    </row>
    <row r="24408" spans="1:16" x14ac:dyDescent="0.25">
      <c r="A24408" t="s">
        <v>35992</v>
      </c>
      <c r="B24408">
        <v>777</v>
      </c>
      <c r="C24408" s="3" t="str">
        <f>HYPERLINK("http://www.uniprot.org/uniprot/B8Y647","tr|B8Y647|B8Y647_MEDSA")</f>
        <v>tr|B8Y647|B8Y647_MEDSA</v>
      </c>
      <c r="D24408" t="s">
        <v>35957</v>
      </c>
      <c r="E24408">
        <v>84.88</v>
      </c>
      <c r="F24408">
        <v>258</v>
      </c>
      <c r="G24408">
        <v>39</v>
      </c>
      <c r="H24408">
        <v>0</v>
      </c>
      <c r="I24408">
        <v>1</v>
      </c>
      <c r="J24408">
        <v>774</v>
      </c>
      <c r="K24408">
        <v>1</v>
      </c>
      <c r="L24408">
        <v>25</v>
      </c>
      <c r="M24408">
        <v>282</v>
      </c>
      <c r="N24408" t="s">
        <v>18</v>
      </c>
      <c r="O24408" s="1">
        <v>3.4909699999999999E-135</v>
      </c>
      <c r="P24408">
        <v>1251</v>
      </c>
    </row>
    <row r="24409" spans="1:16" x14ac:dyDescent="0.25">
      <c r="A24409" t="s">
        <v>35993</v>
      </c>
      <c r="B24409">
        <v>1326</v>
      </c>
      <c r="C24409" s="3" t="str">
        <f>HYPERLINK("http://www.uniprot.org/uniprot/G7IKY4","tr|G7IKY4|G7IKY4_MEDTR")</f>
        <v>tr|G7IKY4|G7IKY4_MEDTR</v>
      </c>
      <c r="D24409" t="s">
        <v>19473</v>
      </c>
      <c r="E24409">
        <v>48.43</v>
      </c>
      <c r="F24409">
        <v>351</v>
      </c>
      <c r="G24409">
        <v>181</v>
      </c>
      <c r="H24409">
        <v>2</v>
      </c>
      <c r="I24409">
        <v>49</v>
      </c>
      <c r="J24409">
        <v>1095</v>
      </c>
      <c r="K24409">
        <v>1</v>
      </c>
      <c r="L24409">
        <v>184</v>
      </c>
      <c r="M24409">
        <v>513</v>
      </c>
      <c r="N24409" t="s">
        <v>18</v>
      </c>
      <c r="O24409" s="1">
        <v>3.8390399999999998E-71</v>
      </c>
      <c r="P24409">
        <v>702</v>
      </c>
    </row>
    <row r="24410" spans="1:16" x14ac:dyDescent="0.25">
      <c r="A24410" t="s">
        <v>35994</v>
      </c>
      <c r="B24410">
        <v>603</v>
      </c>
      <c r="C24410" s="3" t="str">
        <f>HYPERLINK("http://www.uniprot.org/uniprot/G7KFR6","tr|G7KFR6|G7KFR6_MEDTR")</f>
        <v>tr|G7KFR6|G7KFR6_MEDTR</v>
      </c>
      <c r="D24410" t="s">
        <v>35995</v>
      </c>
      <c r="E24410">
        <v>97.5</v>
      </c>
      <c r="F24410">
        <v>200</v>
      </c>
      <c r="G24410">
        <v>5</v>
      </c>
      <c r="H24410">
        <v>0</v>
      </c>
      <c r="I24410">
        <v>1</v>
      </c>
      <c r="J24410">
        <v>600</v>
      </c>
      <c r="K24410">
        <v>1</v>
      </c>
      <c r="L24410">
        <v>1</v>
      </c>
      <c r="M24410">
        <v>200</v>
      </c>
      <c r="N24410" t="s">
        <v>18</v>
      </c>
      <c r="O24410" s="1">
        <v>5.4553999999999996E-106</v>
      </c>
      <c r="P24410">
        <v>997</v>
      </c>
    </row>
    <row r="24411" spans="1:16" x14ac:dyDescent="0.25">
      <c r="A24411" t="s">
        <v>35996</v>
      </c>
      <c r="B24411">
        <v>1464</v>
      </c>
      <c r="C24411" s="3" t="str">
        <f>HYPERLINK("http://www.uniprot.org/uniprot/A5AM06","tr|A5AM06|A5AM06_VITVI")</f>
        <v>tr|A5AM06|A5AM06_VITVI</v>
      </c>
      <c r="D24411" t="s">
        <v>1615</v>
      </c>
      <c r="E24411">
        <v>24.9</v>
      </c>
      <c r="F24411">
        <v>542</v>
      </c>
      <c r="G24411">
        <v>407</v>
      </c>
      <c r="H24411">
        <v>56</v>
      </c>
      <c r="I24411">
        <v>1</v>
      </c>
      <c r="J24411">
        <v>1458</v>
      </c>
      <c r="K24411">
        <v>1</v>
      </c>
      <c r="L24411">
        <v>1063</v>
      </c>
      <c r="M24411">
        <v>1570</v>
      </c>
      <c r="N24411" t="s">
        <v>18</v>
      </c>
      <c r="O24411" s="1">
        <v>4.9242999999999998E-30</v>
      </c>
      <c r="P24411">
        <v>348</v>
      </c>
    </row>
    <row r="24412" spans="1:16" x14ac:dyDescent="0.25">
      <c r="A24412" t="s">
        <v>35997</v>
      </c>
      <c r="B24412">
        <v>1398</v>
      </c>
      <c r="C24412" s="3" t="str">
        <f>HYPERLINK("http://www.uniprot.org/uniprot/I1JS71","tr|I1JS71|I1JS71_SOYBN")</f>
        <v>tr|I1JS71|I1JS71_SOYBN</v>
      </c>
      <c r="D24412" t="s">
        <v>71</v>
      </c>
      <c r="E24412">
        <v>72.37</v>
      </c>
      <c r="F24412">
        <v>467</v>
      </c>
      <c r="G24412">
        <v>129</v>
      </c>
      <c r="H24412">
        <v>5</v>
      </c>
      <c r="I24412">
        <v>10</v>
      </c>
      <c r="J24412">
        <v>1395</v>
      </c>
      <c r="K24412">
        <v>1</v>
      </c>
      <c r="L24412">
        <v>76</v>
      </c>
      <c r="M24412">
        <v>541</v>
      </c>
      <c r="N24412" t="s">
        <v>18</v>
      </c>
      <c r="O24412">
        <v>0</v>
      </c>
      <c r="P24412">
        <v>1686</v>
      </c>
    </row>
    <row r="24413" spans="1:16" x14ac:dyDescent="0.25">
      <c r="A24413" t="s">
        <v>35998</v>
      </c>
      <c r="B24413">
        <v>1578</v>
      </c>
      <c r="C24413" s="3" t="str">
        <f>HYPERLINK("http://www.uniprot.org/uniprot/G7L1R9","tr|G7L1R9|G7L1R9_MEDTR")</f>
        <v>tr|G7L1R9|G7L1R9_MEDTR</v>
      </c>
      <c r="D24413" t="s">
        <v>35999</v>
      </c>
      <c r="E24413">
        <v>87.68</v>
      </c>
      <c r="F24413">
        <v>528</v>
      </c>
      <c r="G24413">
        <v>65</v>
      </c>
      <c r="H24413">
        <v>3</v>
      </c>
      <c r="I24413">
        <v>1</v>
      </c>
      <c r="J24413">
        <v>1575</v>
      </c>
      <c r="K24413">
        <v>1</v>
      </c>
      <c r="L24413">
        <v>1</v>
      </c>
      <c r="M24413">
        <v>528</v>
      </c>
      <c r="N24413" t="s">
        <v>18</v>
      </c>
      <c r="O24413">
        <v>0</v>
      </c>
      <c r="P24413">
        <v>2331</v>
      </c>
    </row>
    <row r="24414" spans="1:16" x14ac:dyDescent="0.25">
      <c r="A24414" t="s">
        <v>36000</v>
      </c>
      <c r="B24414">
        <v>1077</v>
      </c>
      <c r="C24414" s="3" t="str">
        <f>HYPERLINK("http://www.uniprot.org/uniprot/G7KHF2","tr|G7KHF2|G7KHF2_MEDTR")</f>
        <v>tr|G7KHF2|G7KHF2_MEDTR</v>
      </c>
      <c r="D24414" t="s">
        <v>36001</v>
      </c>
      <c r="E24414">
        <v>32.1</v>
      </c>
      <c r="F24414">
        <v>190</v>
      </c>
      <c r="G24414">
        <v>129</v>
      </c>
      <c r="H24414">
        <v>0</v>
      </c>
      <c r="I24414">
        <v>238</v>
      </c>
      <c r="J24414">
        <v>807</v>
      </c>
      <c r="K24414">
        <v>1</v>
      </c>
      <c r="L24414">
        <v>125</v>
      </c>
      <c r="M24414">
        <v>287</v>
      </c>
      <c r="N24414" t="s">
        <v>18</v>
      </c>
      <c r="O24414" s="1">
        <v>8.3112699999999999E-15</v>
      </c>
      <c r="P24414">
        <v>215</v>
      </c>
    </row>
    <row r="24415" spans="1:16" x14ac:dyDescent="0.25">
      <c r="A24415" t="s">
        <v>36002</v>
      </c>
      <c r="B24415">
        <v>1215</v>
      </c>
      <c r="C24415" s="3" t="str">
        <f>HYPERLINK("http://www.uniprot.org/uniprot/I1LF51","tr|I1LF51|I1LF51_SOYBN")</f>
        <v>tr|I1LF51|I1LF51_SOYBN</v>
      </c>
      <c r="D24415" t="s">
        <v>28</v>
      </c>
      <c r="E24415">
        <v>68.05</v>
      </c>
      <c r="F24415">
        <v>407</v>
      </c>
      <c r="G24415">
        <v>130</v>
      </c>
      <c r="H24415">
        <v>4</v>
      </c>
      <c r="I24415">
        <v>1</v>
      </c>
      <c r="J24415">
        <v>1209</v>
      </c>
      <c r="K24415">
        <v>1</v>
      </c>
      <c r="L24415">
        <v>1</v>
      </c>
      <c r="M24415">
        <v>407</v>
      </c>
      <c r="N24415" t="s">
        <v>18</v>
      </c>
      <c r="O24415" s="1">
        <v>2.0032E-156</v>
      </c>
      <c r="P24415">
        <v>1437</v>
      </c>
    </row>
    <row r="24416" spans="1:16" x14ac:dyDescent="0.25">
      <c r="A24416" t="s">
        <v>36003</v>
      </c>
      <c r="B24416">
        <v>981</v>
      </c>
      <c r="C24416" s="3" t="str">
        <f>HYPERLINK("http://www.uniprot.org/uniprot/I1M8R0","tr|I1M8R0|I1M8R0_SOYBN")</f>
        <v>tr|I1M8R0|I1M8R0_SOYBN</v>
      </c>
      <c r="D24416" t="s">
        <v>28</v>
      </c>
      <c r="E24416">
        <v>93.86</v>
      </c>
      <c r="F24416">
        <v>326</v>
      </c>
      <c r="G24416">
        <v>20</v>
      </c>
      <c r="H24416">
        <v>0</v>
      </c>
      <c r="I24416">
        <v>1</v>
      </c>
      <c r="J24416">
        <v>978</v>
      </c>
      <c r="K24416">
        <v>1</v>
      </c>
      <c r="L24416">
        <v>1</v>
      </c>
      <c r="M24416">
        <v>326</v>
      </c>
      <c r="N24416" t="s">
        <v>18</v>
      </c>
      <c r="O24416" s="1">
        <v>5.27646E-175</v>
      </c>
      <c r="P24416">
        <v>1596</v>
      </c>
    </row>
    <row r="24417" spans="1:16" x14ac:dyDescent="0.25">
      <c r="A24417" t="s">
        <v>36004</v>
      </c>
      <c r="B24417">
        <v>579</v>
      </c>
      <c r="C24417" s="3" t="str">
        <f>HYPERLINK("http://www.uniprot.org/uniprot/I3T2F2","tr|I3T2F2|I3T2F2_MEDTR")</f>
        <v>tr|I3T2F2|I3T2F2_MEDTR</v>
      </c>
      <c r="D24417" t="s">
        <v>22</v>
      </c>
      <c r="E24417">
        <v>76.7</v>
      </c>
      <c r="F24417">
        <v>176</v>
      </c>
      <c r="G24417">
        <v>41</v>
      </c>
      <c r="H24417">
        <v>0</v>
      </c>
      <c r="I24417">
        <v>1</v>
      </c>
      <c r="J24417">
        <v>528</v>
      </c>
      <c r="K24417">
        <v>1</v>
      </c>
      <c r="L24417">
        <v>1</v>
      </c>
      <c r="M24417">
        <v>176</v>
      </c>
      <c r="N24417" t="s">
        <v>18</v>
      </c>
      <c r="O24417" s="1">
        <v>1.8702E-73</v>
      </c>
      <c r="P24417">
        <v>716</v>
      </c>
    </row>
    <row r="24418" spans="1:16" x14ac:dyDescent="0.25">
      <c r="A24418" t="s">
        <v>36005</v>
      </c>
      <c r="B24418">
        <v>1107</v>
      </c>
      <c r="C24418" s="3" t="str">
        <f>HYPERLINK("http://www.uniprot.org/uniprot/B7FM35","tr|B7FM35|B7FM35_MEDTR")</f>
        <v>tr|B7FM35|B7FM35_MEDTR</v>
      </c>
      <c r="D24418" t="s">
        <v>36006</v>
      </c>
      <c r="E24418">
        <v>89.4</v>
      </c>
      <c r="F24418">
        <v>368</v>
      </c>
      <c r="G24418">
        <v>39</v>
      </c>
      <c r="H24418">
        <v>0</v>
      </c>
      <c r="I24418">
        <v>1</v>
      </c>
      <c r="J24418">
        <v>1104</v>
      </c>
      <c r="K24418">
        <v>1</v>
      </c>
      <c r="L24418">
        <v>9</v>
      </c>
      <c r="M24418">
        <v>376</v>
      </c>
      <c r="N24418" t="s">
        <v>18</v>
      </c>
      <c r="O24418">
        <v>0</v>
      </c>
      <c r="P24418">
        <v>1657</v>
      </c>
    </row>
    <row r="24419" spans="1:16" x14ac:dyDescent="0.25">
      <c r="A24419" t="s">
        <v>36007</v>
      </c>
      <c r="B24419">
        <v>1191</v>
      </c>
      <c r="C24419" s="3" t="str">
        <f>HYPERLINK("http://www.uniprot.org/uniprot/K7LXA6","tr|K7LXA6|K7LXA6_SOYBN")</f>
        <v>tr|K7LXA6|K7LXA6_SOYBN</v>
      </c>
      <c r="D24419" t="s">
        <v>117</v>
      </c>
      <c r="E24419">
        <v>78.28</v>
      </c>
      <c r="F24419">
        <v>396</v>
      </c>
      <c r="G24419">
        <v>86</v>
      </c>
      <c r="H24419">
        <v>0</v>
      </c>
      <c r="I24419">
        <v>1</v>
      </c>
      <c r="J24419">
        <v>1188</v>
      </c>
      <c r="K24419">
        <v>1</v>
      </c>
      <c r="L24419">
        <v>1</v>
      </c>
      <c r="M24419">
        <v>396</v>
      </c>
      <c r="N24419" t="s">
        <v>18</v>
      </c>
      <c r="O24419" s="1">
        <v>3.4021600000000001E-177</v>
      </c>
      <c r="P24419">
        <v>1616</v>
      </c>
    </row>
    <row r="24420" spans="1:16" x14ac:dyDescent="0.25">
      <c r="A24420" t="s">
        <v>36008</v>
      </c>
      <c r="B24420">
        <v>1497</v>
      </c>
      <c r="C24420" s="3" t="str">
        <f>HYPERLINK("http://www.uniprot.org/uniprot/I1KL66","tr|I1KL66|I1KL66_SOYBN")</f>
        <v>tr|I1KL66|I1KL66_SOYBN</v>
      </c>
      <c r="D24420" t="s">
        <v>117</v>
      </c>
      <c r="E24420">
        <v>84.05</v>
      </c>
      <c r="F24420">
        <v>508</v>
      </c>
      <c r="G24420">
        <v>81</v>
      </c>
      <c r="H24420">
        <v>12</v>
      </c>
      <c r="I24420">
        <v>4</v>
      </c>
      <c r="J24420">
        <v>1491</v>
      </c>
      <c r="K24420">
        <v>1</v>
      </c>
      <c r="L24420">
        <v>31</v>
      </c>
      <c r="M24420">
        <v>537</v>
      </c>
      <c r="N24420" t="s">
        <v>18</v>
      </c>
      <c r="O24420">
        <v>0</v>
      </c>
      <c r="P24420">
        <v>2195</v>
      </c>
    </row>
    <row r="24421" spans="1:16" x14ac:dyDescent="0.25">
      <c r="A24421" t="s">
        <v>36009</v>
      </c>
      <c r="B24421">
        <v>1734</v>
      </c>
      <c r="C24421" s="3" t="str">
        <f>HYPERLINK("http://www.uniprot.org/uniprot/I1LMK6","tr|I1LMK6|I1LMK6_SOYBN")</f>
        <v>tr|I1LMK6|I1LMK6_SOYBN</v>
      </c>
      <c r="D24421" t="s">
        <v>28</v>
      </c>
      <c r="E24421">
        <v>71.59</v>
      </c>
      <c r="F24421">
        <v>595</v>
      </c>
      <c r="G24421">
        <v>169</v>
      </c>
      <c r="H24421">
        <v>19</v>
      </c>
      <c r="I24421">
        <v>1</v>
      </c>
      <c r="J24421">
        <v>1728</v>
      </c>
      <c r="K24421">
        <v>1</v>
      </c>
      <c r="L24421">
        <v>1</v>
      </c>
      <c r="M24421">
        <v>583</v>
      </c>
      <c r="N24421" t="s">
        <v>18</v>
      </c>
      <c r="O24421">
        <v>0</v>
      </c>
      <c r="P24421">
        <v>2180</v>
      </c>
    </row>
    <row r="24422" spans="1:16" x14ac:dyDescent="0.25">
      <c r="A24422" t="s">
        <v>36010</v>
      </c>
      <c r="B24422">
        <v>732</v>
      </c>
      <c r="C24422" s="3" t="str">
        <f>HYPERLINK("http://www.uniprot.org/uniprot/G7K6J2","tr|G7K6J2|G7K6J2_MEDTR")</f>
        <v>tr|G7K6J2|G7K6J2_MEDTR</v>
      </c>
      <c r="D24422" t="s">
        <v>36011</v>
      </c>
      <c r="E24422">
        <v>42.46</v>
      </c>
      <c r="F24422">
        <v>252</v>
      </c>
      <c r="G24422">
        <v>145</v>
      </c>
      <c r="H24422">
        <v>14</v>
      </c>
      <c r="I24422">
        <v>4</v>
      </c>
      <c r="J24422">
        <v>717</v>
      </c>
      <c r="K24422">
        <v>1</v>
      </c>
      <c r="L24422">
        <v>26</v>
      </c>
      <c r="M24422">
        <v>265</v>
      </c>
      <c r="N24422" t="s">
        <v>18</v>
      </c>
      <c r="O24422" s="1">
        <v>1.6593E-40</v>
      </c>
      <c r="P24422">
        <v>434</v>
      </c>
    </row>
    <row r="24423" spans="1:16" x14ac:dyDescent="0.25">
      <c r="A24423" t="s">
        <v>36012</v>
      </c>
      <c r="B24423">
        <v>585</v>
      </c>
      <c r="C24423" s="3" t="str">
        <f>HYPERLINK("http://www.uniprot.org/uniprot/G7JKJ6","tr|G7JKJ6|G7JKJ6_MEDTR")</f>
        <v>tr|G7JKJ6|G7JKJ6_MEDTR</v>
      </c>
      <c r="D24423" t="s">
        <v>36013</v>
      </c>
      <c r="E24423">
        <v>85.2</v>
      </c>
      <c r="F24423">
        <v>169</v>
      </c>
      <c r="G24423">
        <v>25</v>
      </c>
      <c r="H24423">
        <v>0</v>
      </c>
      <c r="I24423">
        <v>70</v>
      </c>
      <c r="J24423">
        <v>576</v>
      </c>
      <c r="K24423">
        <v>1</v>
      </c>
      <c r="L24423">
        <v>22</v>
      </c>
      <c r="M24423">
        <v>190</v>
      </c>
      <c r="N24423" t="s">
        <v>18</v>
      </c>
      <c r="O24423" s="1">
        <v>1.07248E-76</v>
      </c>
      <c r="P24423">
        <v>744</v>
      </c>
    </row>
    <row r="24424" spans="1:16" x14ac:dyDescent="0.25">
      <c r="A24424" t="s">
        <v>36014</v>
      </c>
      <c r="B24424">
        <v>555</v>
      </c>
      <c r="C24424" s="3" t="str">
        <f>HYPERLINK("http://www.uniprot.org/uniprot/G7JU56","tr|G7JU56|G7JU56_MEDTR")</f>
        <v>tr|G7JU56|G7JU56_MEDTR</v>
      </c>
      <c r="D24424" t="s">
        <v>35981</v>
      </c>
      <c r="E24424">
        <v>55.86</v>
      </c>
      <c r="F24424">
        <v>179</v>
      </c>
      <c r="G24424">
        <v>79</v>
      </c>
      <c r="H24424">
        <v>2</v>
      </c>
      <c r="I24424">
        <v>1</v>
      </c>
      <c r="J24424">
        <v>531</v>
      </c>
      <c r="K24424">
        <v>1</v>
      </c>
      <c r="L24424">
        <v>36</v>
      </c>
      <c r="M24424">
        <v>209</v>
      </c>
      <c r="N24424" t="s">
        <v>18</v>
      </c>
      <c r="O24424" s="1">
        <v>1.15013E-42</v>
      </c>
      <c r="P24424">
        <v>450</v>
      </c>
    </row>
    <row r="24425" spans="1:16" x14ac:dyDescent="0.25">
      <c r="A24425" t="s">
        <v>36015</v>
      </c>
      <c r="B24425">
        <v>918</v>
      </c>
      <c r="C24425" s="3" t="str">
        <f>HYPERLINK("http://www.uniprot.org/uniprot/I1K0X2","tr|I1K0X2|I1K0X2_SOYBN")</f>
        <v>tr|I1K0X2|I1K0X2_SOYBN</v>
      </c>
      <c r="D24425" t="s">
        <v>71</v>
      </c>
      <c r="E24425">
        <v>64.569999999999993</v>
      </c>
      <c r="F24425">
        <v>319</v>
      </c>
      <c r="G24425">
        <v>113</v>
      </c>
      <c r="H24425">
        <v>15</v>
      </c>
      <c r="I24425">
        <v>4</v>
      </c>
      <c r="J24425">
        <v>915</v>
      </c>
      <c r="K24425">
        <v>1</v>
      </c>
      <c r="L24425">
        <v>32</v>
      </c>
      <c r="M24425">
        <v>349</v>
      </c>
      <c r="N24425" t="s">
        <v>18</v>
      </c>
      <c r="O24425" s="1">
        <v>4.45059E-109</v>
      </c>
      <c r="P24425">
        <v>1027</v>
      </c>
    </row>
    <row r="24426" spans="1:16" x14ac:dyDescent="0.25">
      <c r="A24426" t="s">
        <v>36016</v>
      </c>
      <c r="B24426">
        <v>771</v>
      </c>
      <c r="C24426" s="3" t="str">
        <f>HYPERLINK("http://www.uniprot.org/uniprot/G7LBM5","tr|G7LBM5|G7LBM5_MEDTR")</f>
        <v>tr|G7LBM5|G7LBM5_MEDTR</v>
      </c>
      <c r="D24426" t="s">
        <v>36017</v>
      </c>
      <c r="E24426">
        <v>79.430000000000007</v>
      </c>
      <c r="F24426">
        <v>248</v>
      </c>
      <c r="G24426">
        <v>51</v>
      </c>
      <c r="H24426">
        <v>0</v>
      </c>
      <c r="I24426">
        <v>25</v>
      </c>
      <c r="J24426">
        <v>768</v>
      </c>
      <c r="K24426">
        <v>1</v>
      </c>
      <c r="L24426">
        <v>25</v>
      </c>
      <c r="M24426">
        <v>272</v>
      </c>
      <c r="N24426" t="s">
        <v>18</v>
      </c>
      <c r="O24426" s="1">
        <v>4.9778199999999998E-118</v>
      </c>
      <c r="P24426">
        <v>1103</v>
      </c>
    </row>
    <row r="24427" spans="1:16" x14ac:dyDescent="0.25">
      <c r="A24427" t="s">
        <v>36018</v>
      </c>
      <c r="B24427">
        <v>1578</v>
      </c>
      <c r="C24427" s="3" t="str">
        <f>HYPERLINK("http://www.uniprot.org/uniprot/G7JW38","tr|G7JW38|G7JW38_MEDTR")</f>
        <v>tr|G7JW38|G7JW38_MEDTR</v>
      </c>
      <c r="D24427" t="s">
        <v>36019</v>
      </c>
      <c r="E24427">
        <v>84.39</v>
      </c>
      <c r="F24427">
        <v>519</v>
      </c>
      <c r="G24427">
        <v>81</v>
      </c>
      <c r="H24427">
        <v>0</v>
      </c>
      <c r="I24427">
        <v>1</v>
      </c>
      <c r="J24427">
        <v>1557</v>
      </c>
      <c r="K24427">
        <v>1</v>
      </c>
      <c r="L24427">
        <v>1</v>
      </c>
      <c r="M24427">
        <v>518</v>
      </c>
      <c r="N24427" t="s">
        <v>18</v>
      </c>
      <c r="O24427">
        <v>0</v>
      </c>
      <c r="P24427">
        <v>2282</v>
      </c>
    </row>
    <row r="24428" spans="1:16" x14ac:dyDescent="0.25">
      <c r="A24428" t="s">
        <v>36020</v>
      </c>
      <c r="B24428">
        <v>963</v>
      </c>
      <c r="C24428" s="3" t="str">
        <f>HYPERLINK("http://www.uniprot.org/uniprot/G7K010","tr|G7K010|G7K010_MEDTR")</f>
        <v>tr|G7K010|G7K010_MEDTR</v>
      </c>
      <c r="D24428" t="s">
        <v>36021</v>
      </c>
      <c r="E24428">
        <v>88.16</v>
      </c>
      <c r="F24428">
        <v>321</v>
      </c>
      <c r="G24428">
        <v>38</v>
      </c>
      <c r="H24428">
        <v>3</v>
      </c>
      <c r="I24428">
        <v>1</v>
      </c>
      <c r="J24428">
        <v>954</v>
      </c>
      <c r="K24428">
        <v>1</v>
      </c>
      <c r="L24428">
        <v>15</v>
      </c>
      <c r="M24428">
        <v>335</v>
      </c>
      <c r="N24428" t="s">
        <v>18</v>
      </c>
      <c r="O24428" s="1">
        <v>7.4022600000000001E-158</v>
      </c>
      <c r="P24428">
        <v>1448</v>
      </c>
    </row>
    <row r="24429" spans="1:16" x14ac:dyDescent="0.25">
      <c r="A24429" t="s">
        <v>36022</v>
      </c>
      <c r="B24429">
        <v>744</v>
      </c>
      <c r="C24429" s="3" t="str">
        <f>HYPERLINK("http://www.uniprot.org/uniprot/D2CPV4","tr|D2CPV4|D2CPV4_VICFA")</f>
        <v>tr|D2CPV4|D2CPV4_VICFA</v>
      </c>
      <c r="D24429" t="s">
        <v>36023</v>
      </c>
      <c r="E24429">
        <v>70.53</v>
      </c>
      <c r="F24429">
        <v>207</v>
      </c>
      <c r="G24429">
        <v>61</v>
      </c>
      <c r="H24429">
        <v>2</v>
      </c>
      <c r="I24429">
        <v>127</v>
      </c>
      <c r="J24429">
        <v>741</v>
      </c>
      <c r="K24429">
        <v>1</v>
      </c>
      <c r="L24429">
        <v>15</v>
      </c>
      <c r="M24429">
        <v>221</v>
      </c>
      <c r="N24429" t="s">
        <v>18</v>
      </c>
      <c r="O24429" s="1">
        <v>1.2640700000000001E-75</v>
      </c>
      <c r="P24429">
        <v>737</v>
      </c>
    </row>
    <row r="24430" spans="1:16" x14ac:dyDescent="0.25">
      <c r="A24430" t="s">
        <v>36024</v>
      </c>
      <c r="B24430">
        <v>483</v>
      </c>
      <c r="C24430" s="3" t="str">
        <f>HYPERLINK("http://www.uniprot.org/uniprot/G7JNM7","tr|G7JNM7|G7JNM7_MEDTR")</f>
        <v>tr|G7JNM7|G7JNM7_MEDTR</v>
      </c>
      <c r="D24430" t="s">
        <v>36025</v>
      </c>
      <c r="E24430">
        <v>63.29</v>
      </c>
      <c r="F24430">
        <v>158</v>
      </c>
      <c r="G24430">
        <v>58</v>
      </c>
      <c r="H24430">
        <v>0</v>
      </c>
      <c r="I24430">
        <v>1</v>
      </c>
      <c r="J24430">
        <v>474</v>
      </c>
      <c r="K24430">
        <v>1</v>
      </c>
      <c r="L24430">
        <v>1</v>
      </c>
      <c r="M24430">
        <v>142</v>
      </c>
      <c r="N24430" t="s">
        <v>18</v>
      </c>
      <c r="O24430" s="1">
        <v>6.5863499999999999E-42</v>
      </c>
      <c r="P24430">
        <v>443</v>
      </c>
    </row>
    <row r="24431" spans="1:16" x14ac:dyDescent="0.25">
      <c r="A24431" t="s">
        <v>36026</v>
      </c>
      <c r="B24431">
        <v>276</v>
      </c>
      <c r="C24431" s="3" t="str">
        <f>HYPERLINK("http://www.uniprot.org/uniprot/I3T639","tr|I3T639|I3T639_LOTJA")</f>
        <v>tr|I3T639|I3T639_LOTJA</v>
      </c>
      <c r="D24431" t="s">
        <v>36027</v>
      </c>
      <c r="E24431">
        <v>93.4</v>
      </c>
      <c r="F24431">
        <v>91</v>
      </c>
      <c r="G24431">
        <v>6</v>
      </c>
      <c r="H24431">
        <v>0</v>
      </c>
      <c r="I24431">
        <v>1</v>
      </c>
      <c r="J24431">
        <v>273</v>
      </c>
      <c r="K24431">
        <v>1</v>
      </c>
      <c r="L24431">
        <v>1</v>
      </c>
      <c r="M24431">
        <v>91</v>
      </c>
      <c r="N24431" t="s">
        <v>18</v>
      </c>
      <c r="O24431" s="1">
        <v>1.4829300000000001E-41</v>
      </c>
      <c r="P24431">
        <v>440</v>
      </c>
    </row>
    <row r="24432" spans="1:16" x14ac:dyDescent="0.25">
      <c r="A24432" t="s">
        <v>36028</v>
      </c>
      <c r="B24432">
        <v>417</v>
      </c>
      <c r="C24432" s="3" t="str">
        <f>HYPERLINK("http://www.uniprot.org/uniprot/A5C9K3","tr|A5C9K3|A5C9K3_VITVI")</f>
        <v>tr|A5C9K3|A5C9K3_VITVI</v>
      </c>
      <c r="D24432" t="s">
        <v>3784</v>
      </c>
      <c r="E24432">
        <v>74.56</v>
      </c>
      <c r="F24432">
        <v>114</v>
      </c>
      <c r="G24432">
        <v>29</v>
      </c>
      <c r="H24432">
        <v>0</v>
      </c>
      <c r="I24432">
        <v>1</v>
      </c>
      <c r="J24432">
        <v>342</v>
      </c>
      <c r="K24432">
        <v>1</v>
      </c>
      <c r="L24432">
        <v>97</v>
      </c>
      <c r="M24432">
        <v>210</v>
      </c>
      <c r="N24432" t="s">
        <v>18</v>
      </c>
      <c r="O24432" s="1">
        <v>6.0409200000000004E-43</v>
      </c>
      <c r="P24432">
        <v>452</v>
      </c>
    </row>
    <row r="24433" spans="1:16" x14ac:dyDescent="0.25">
      <c r="A24433" t="s">
        <v>36029</v>
      </c>
      <c r="B24433">
        <v>2217</v>
      </c>
      <c r="C24433" s="3" t="str">
        <f>HYPERLINK("http://www.uniprot.org/uniprot/I1KI78","tr|I1KI78|I1KI78_SOYBN")</f>
        <v>tr|I1KI78|I1KI78_SOYBN</v>
      </c>
      <c r="D24433" t="s">
        <v>71</v>
      </c>
      <c r="E24433">
        <v>79.05</v>
      </c>
      <c r="F24433">
        <v>487</v>
      </c>
      <c r="G24433">
        <v>102</v>
      </c>
      <c r="H24433">
        <v>0</v>
      </c>
      <c r="I24433">
        <v>1</v>
      </c>
      <c r="J24433">
        <v>1461</v>
      </c>
      <c r="K24433">
        <v>1</v>
      </c>
      <c r="L24433">
        <v>45</v>
      </c>
      <c r="M24433">
        <v>531</v>
      </c>
      <c r="N24433" t="s">
        <v>18</v>
      </c>
      <c r="O24433">
        <v>0</v>
      </c>
      <c r="P24433">
        <v>2077</v>
      </c>
    </row>
    <row r="24434" spans="1:16" x14ac:dyDescent="0.25">
      <c r="A24434" t="s">
        <v>36030</v>
      </c>
      <c r="B24434">
        <v>1830</v>
      </c>
      <c r="C24434" s="3" t="str">
        <f>HYPERLINK("http://www.uniprot.org/uniprot/A2Q3J8","tr|A2Q3J8|A2Q3J8_MEDTR")</f>
        <v>tr|A2Q3J8|A2Q3J8_MEDTR</v>
      </c>
      <c r="D24434" t="s">
        <v>1770</v>
      </c>
      <c r="E24434">
        <v>88.66</v>
      </c>
      <c r="F24434">
        <v>609</v>
      </c>
      <c r="G24434">
        <v>69</v>
      </c>
      <c r="H24434">
        <v>0</v>
      </c>
      <c r="I24434">
        <v>1</v>
      </c>
      <c r="J24434">
        <v>1827</v>
      </c>
      <c r="K24434">
        <v>1</v>
      </c>
      <c r="L24434">
        <v>1</v>
      </c>
      <c r="M24434">
        <v>605</v>
      </c>
      <c r="N24434" t="s">
        <v>18</v>
      </c>
      <c r="O24434">
        <v>0</v>
      </c>
      <c r="P24434">
        <v>2822</v>
      </c>
    </row>
    <row r="24435" spans="1:16" x14ac:dyDescent="0.25">
      <c r="A24435" t="s">
        <v>36031</v>
      </c>
      <c r="B24435">
        <v>1074</v>
      </c>
      <c r="C24435" s="3" t="str">
        <f>HYPERLINK("http://www.uniprot.org/uniprot/G7LEN6","tr|G7LEN6|G7LEN6_MEDTR")</f>
        <v>tr|G7LEN6|G7LEN6_MEDTR</v>
      </c>
      <c r="D24435" t="s">
        <v>185</v>
      </c>
      <c r="E24435">
        <v>66.5</v>
      </c>
      <c r="F24435">
        <v>200</v>
      </c>
      <c r="G24435">
        <v>67</v>
      </c>
      <c r="H24435">
        <v>0</v>
      </c>
      <c r="I24435">
        <v>448</v>
      </c>
      <c r="J24435">
        <v>1047</v>
      </c>
      <c r="K24435">
        <v>1</v>
      </c>
      <c r="L24435">
        <v>610</v>
      </c>
      <c r="M24435">
        <v>809</v>
      </c>
      <c r="N24435" t="s">
        <v>18</v>
      </c>
      <c r="O24435" s="1">
        <v>2.0000300000000001E-77</v>
      </c>
      <c r="P24435">
        <v>755</v>
      </c>
    </row>
    <row r="24436" spans="1:16" x14ac:dyDescent="0.25">
      <c r="A24436" t="s">
        <v>36032</v>
      </c>
      <c r="B24436">
        <v>624</v>
      </c>
      <c r="C24436" s="3" t="str">
        <f>HYPERLINK("http://www.uniprot.org/uniprot/G7KFQ6","tr|G7KFQ6|G7KFQ6_MEDTR")</f>
        <v>tr|G7KFQ6|G7KFQ6_MEDTR</v>
      </c>
      <c r="D24436" t="s">
        <v>36033</v>
      </c>
      <c r="E24436">
        <v>85.71</v>
      </c>
      <c r="F24436">
        <v>210</v>
      </c>
      <c r="G24436">
        <v>30</v>
      </c>
      <c r="H24436">
        <v>3</v>
      </c>
      <c r="I24436">
        <v>1</v>
      </c>
      <c r="J24436">
        <v>621</v>
      </c>
      <c r="K24436">
        <v>1</v>
      </c>
      <c r="L24436">
        <v>1</v>
      </c>
      <c r="M24436">
        <v>209</v>
      </c>
      <c r="N24436" t="s">
        <v>18</v>
      </c>
      <c r="O24436" s="1">
        <v>1.8556600000000001E-91</v>
      </c>
      <c r="P24436">
        <v>872</v>
      </c>
    </row>
    <row r="24437" spans="1:16" x14ac:dyDescent="0.25">
      <c r="A24437" t="s">
        <v>36034</v>
      </c>
      <c r="B24437">
        <v>1044</v>
      </c>
      <c r="C24437" s="3" t="str">
        <f>HYPERLINK("http://www.uniprot.org/uniprot/I1KDC3","tr|I1KDC3|I1KDC3_SOYBN")</f>
        <v>tr|I1KDC3|I1KDC3_SOYBN</v>
      </c>
      <c r="D24437" t="s">
        <v>28</v>
      </c>
      <c r="E24437">
        <v>75.48</v>
      </c>
      <c r="F24437">
        <v>363</v>
      </c>
      <c r="G24437">
        <v>89</v>
      </c>
      <c r="H24437">
        <v>16</v>
      </c>
      <c r="I24437">
        <v>1</v>
      </c>
      <c r="J24437">
        <v>1041</v>
      </c>
      <c r="K24437">
        <v>1</v>
      </c>
      <c r="L24437">
        <v>1</v>
      </c>
      <c r="M24437">
        <v>359</v>
      </c>
      <c r="N24437" t="s">
        <v>18</v>
      </c>
      <c r="O24437" s="1">
        <v>2.1579899999999999E-145</v>
      </c>
      <c r="P24437">
        <v>1341</v>
      </c>
    </row>
    <row r="24438" spans="1:16" x14ac:dyDescent="0.25">
      <c r="A24438" t="s">
        <v>36035</v>
      </c>
      <c r="B24438">
        <v>849</v>
      </c>
      <c r="C24438" s="3" t="str">
        <f>HYPERLINK("http://www.uniprot.org/uniprot/I3S6K4","tr|I3S6K4|I3S6K4_LOTJA")</f>
        <v>tr|I3S6K4|I3S6K4_LOTJA</v>
      </c>
      <c r="D24438" t="s">
        <v>93</v>
      </c>
      <c r="E24438">
        <v>50.89</v>
      </c>
      <c r="F24438">
        <v>167</v>
      </c>
      <c r="G24438">
        <v>82</v>
      </c>
      <c r="H24438">
        <v>4</v>
      </c>
      <c r="I24438">
        <v>4</v>
      </c>
      <c r="J24438">
        <v>492</v>
      </c>
      <c r="K24438">
        <v>1</v>
      </c>
      <c r="L24438">
        <v>8</v>
      </c>
      <c r="M24438">
        <v>173</v>
      </c>
      <c r="N24438" t="s">
        <v>18</v>
      </c>
      <c r="O24438" s="1">
        <v>2.82798E-35</v>
      </c>
      <c r="P24438">
        <v>390</v>
      </c>
    </row>
    <row r="24439" spans="1:16" x14ac:dyDescent="0.25">
      <c r="A24439" t="s">
        <v>36036</v>
      </c>
      <c r="B24439">
        <v>927</v>
      </c>
      <c r="C24439" s="3" t="str">
        <f>HYPERLINK("http://www.uniprot.org/uniprot/G7L1S0","tr|G7L1S0|G7L1S0_MEDTR")</f>
        <v>tr|G7L1S0|G7L1S0_MEDTR</v>
      </c>
      <c r="D24439" t="s">
        <v>36037</v>
      </c>
      <c r="E24439">
        <v>57.64</v>
      </c>
      <c r="F24439">
        <v>314</v>
      </c>
      <c r="G24439">
        <v>133</v>
      </c>
      <c r="H24439">
        <v>6</v>
      </c>
      <c r="I24439">
        <v>1</v>
      </c>
      <c r="J24439">
        <v>924</v>
      </c>
      <c r="K24439">
        <v>1</v>
      </c>
      <c r="L24439">
        <v>1</v>
      </c>
      <c r="M24439">
        <v>294</v>
      </c>
      <c r="N24439" t="s">
        <v>18</v>
      </c>
      <c r="O24439" s="1">
        <v>1.2865299999999999E-79</v>
      </c>
      <c r="P24439">
        <v>773</v>
      </c>
    </row>
    <row r="24440" spans="1:16" x14ac:dyDescent="0.25">
      <c r="A24440" t="s">
        <v>36038</v>
      </c>
      <c r="B24440">
        <v>1224</v>
      </c>
      <c r="C24440" s="3" t="str">
        <f>HYPERLINK("http://www.uniprot.org/uniprot/I1LF51","tr|I1LF51|I1LF51_SOYBN")</f>
        <v>tr|I1LF51|I1LF51_SOYBN</v>
      </c>
      <c r="D24440" t="s">
        <v>28</v>
      </c>
      <c r="E24440">
        <v>70.09</v>
      </c>
      <c r="F24440">
        <v>408</v>
      </c>
      <c r="G24440">
        <v>122</v>
      </c>
      <c r="H24440">
        <v>2</v>
      </c>
      <c r="I24440">
        <v>1</v>
      </c>
      <c r="J24440">
        <v>1218</v>
      </c>
      <c r="K24440">
        <v>1</v>
      </c>
      <c r="L24440">
        <v>1</v>
      </c>
      <c r="M24440">
        <v>407</v>
      </c>
      <c r="N24440" t="s">
        <v>18</v>
      </c>
      <c r="O24440" s="1">
        <v>3.94596E-160</v>
      </c>
      <c r="P24440">
        <v>1469</v>
      </c>
    </row>
    <row r="24441" spans="1:16" x14ac:dyDescent="0.25">
      <c r="A24441" t="s">
        <v>36039</v>
      </c>
      <c r="B24441">
        <v>4923</v>
      </c>
      <c r="C24441" s="3" t="str">
        <f>HYPERLINK("http://www.uniprot.org/uniprot/I1LLG6","tr|I1LLG6|I1LLG6_SOYBN")</f>
        <v>tr|I1LLG6|I1LLG6_SOYBN</v>
      </c>
      <c r="D24441" t="s">
        <v>28</v>
      </c>
      <c r="E24441">
        <v>86.38</v>
      </c>
      <c r="F24441">
        <v>1660</v>
      </c>
      <c r="G24441">
        <v>226</v>
      </c>
      <c r="H24441">
        <v>20</v>
      </c>
      <c r="I24441">
        <v>1</v>
      </c>
      <c r="J24441">
        <v>4920</v>
      </c>
      <c r="K24441">
        <v>1</v>
      </c>
      <c r="L24441">
        <v>1</v>
      </c>
      <c r="M24441">
        <v>1637</v>
      </c>
      <c r="N24441" t="s">
        <v>18</v>
      </c>
      <c r="O24441">
        <v>0</v>
      </c>
      <c r="P24441">
        <v>7547</v>
      </c>
    </row>
    <row r="24442" spans="1:16" x14ac:dyDescent="0.25">
      <c r="A24442" t="s">
        <v>36040</v>
      </c>
      <c r="B24442">
        <v>693</v>
      </c>
      <c r="C24442" s="3" t="str">
        <f>HYPERLINK("http://www.uniprot.org/uniprot/G7I2A7","tr|G7I2A7|G7I2A7_MEDTR")</f>
        <v>tr|G7I2A7|G7I2A7_MEDTR</v>
      </c>
      <c r="D24442" t="s">
        <v>36041</v>
      </c>
      <c r="E24442">
        <v>77.58</v>
      </c>
      <c r="F24442">
        <v>232</v>
      </c>
      <c r="G24442">
        <v>52</v>
      </c>
      <c r="H24442">
        <v>2</v>
      </c>
      <c r="I24442">
        <v>1</v>
      </c>
      <c r="J24442">
        <v>690</v>
      </c>
      <c r="K24442">
        <v>1</v>
      </c>
      <c r="L24442">
        <v>37</v>
      </c>
      <c r="M24442">
        <v>268</v>
      </c>
      <c r="N24442" t="s">
        <v>18</v>
      </c>
      <c r="O24442" s="1">
        <v>3.1186699999999999E-99</v>
      </c>
      <c r="P24442">
        <v>940</v>
      </c>
    </row>
    <row r="24443" spans="1:16" x14ac:dyDescent="0.25">
      <c r="A24443" t="s">
        <v>36042</v>
      </c>
      <c r="B24443">
        <v>1944</v>
      </c>
      <c r="C24443" s="3" t="str">
        <f>HYPERLINK("http://www.uniprot.org/uniprot/G7JCB5","tr|G7JCB5|G7JCB5_MEDTR")</f>
        <v>tr|G7JCB5|G7JCB5_MEDTR</v>
      </c>
      <c r="D24443" t="s">
        <v>11598</v>
      </c>
      <c r="E24443">
        <v>90.26</v>
      </c>
      <c r="F24443">
        <v>647</v>
      </c>
      <c r="G24443">
        <v>63</v>
      </c>
      <c r="H24443">
        <v>0</v>
      </c>
      <c r="I24443">
        <v>1</v>
      </c>
      <c r="J24443">
        <v>1941</v>
      </c>
      <c r="K24443">
        <v>1</v>
      </c>
      <c r="L24443">
        <v>1</v>
      </c>
      <c r="M24443">
        <v>647</v>
      </c>
      <c r="N24443" t="s">
        <v>18</v>
      </c>
      <c r="O24443">
        <v>0</v>
      </c>
      <c r="P24443">
        <v>3154</v>
      </c>
    </row>
    <row r="24444" spans="1:16" x14ac:dyDescent="0.25">
      <c r="A24444" t="s">
        <v>36043</v>
      </c>
      <c r="B24444">
        <v>1122</v>
      </c>
      <c r="C24444" s="3" t="str">
        <f>HYPERLINK("http://www.uniprot.org/uniprot/G7J627","tr|G7J627|G7J627_MEDTR")</f>
        <v>tr|G7J627|G7J627_MEDTR</v>
      </c>
      <c r="D24444" t="s">
        <v>36044</v>
      </c>
      <c r="E24444">
        <v>84.35</v>
      </c>
      <c r="F24444">
        <v>377</v>
      </c>
      <c r="G24444">
        <v>59</v>
      </c>
      <c r="H24444">
        <v>4</v>
      </c>
      <c r="I24444">
        <v>1</v>
      </c>
      <c r="J24444">
        <v>1119</v>
      </c>
      <c r="K24444">
        <v>1</v>
      </c>
      <c r="L24444">
        <v>77</v>
      </c>
      <c r="M24444">
        <v>453</v>
      </c>
      <c r="N24444" t="s">
        <v>18</v>
      </c>
      <c r="O24444">
        <v>0</v>
      </c>
      <c r="P24444">
        <v>1693</v>
      </c>
    </row>
    <row r="24445" spans="1:16" x14ac:dyDescent="0.25">
      <c r="A24445" t="s">
        <v>36045</v>
      </c>
      <c r="B24445">
        <v>822</v>
      </c>
      <c r="C24445" s="3" t="str">
        <f>HYPERLINK("http://www.uniprot.org/uniprot/I1JGF8","tr|I1JGF8|I1JGF8_SOYBN")</f>
        <v>tr|I1JGF8|I1JGF8_SOYBN</v>
      </c>
      <c r="D24445" t="s">
        <v>28</v>
      </c>
      <c r="E24445">
        <v>38.520000000000003</v>
      </c>
      <c r="F24445">
        <v>122</v>
      </c>
      <c r="G24445">
        <v>75</v>
      </c>
      <c r="H24445">
        <v>2</v>
      </c>
      <c r="I24445">
        <v>238</v>
      </c>
      <c r="J24445">
        <v>597</v>
      </c>
      <c r="K24445">
        <v>1</v>
      </c>
      <c r="L24445">
        <v>377</v>
      </c>
      <c r="M24445">
        <v>495</v>
      </c>
      <c r="N24445" t="s">
        <v>18</v>
      </c>
      <c r="O24445" s="1">
        <v>9.9117300000000005E-14</v>
      </c>
      <c r="P24445">
        <v>204</v>
      </c>
    </row>
    <row r="24446" spans="1:16" x14ac:dyDescent="0.25">
      <c r="A24446" t="s">
        <v>36046</v>
      </c>
      <c r="B24446">
        <v>723</v>
      </c>
      <c r="C24446" s="3" t="str">
        <f>HYPERLINK("http://www.uniprot.org/uniprot/B0F6T0","tr|B0F6T0|B0F6T0_MEDTR")</f>
        <v>tr|B0F6T0|B0F6T0_MEDTR</v>
      </c>
      <c r="D24446" t="s">
        <v>36047</v>
      </c>
      <c r="E24446">
        <v>67.91</v>
      </c>
      <c r="F24446">
        <v>240</v>
      </c>
      <c r="G24446">
        <v>77</v>
      </c>
      <c r="H24446">
        <v>0</v>
      </c>
      <c r="I24446">
        <v>1</v>
      </c>
      <c r="J24446">
        <v>720</v>
      </c>
      <c r="K24446">
        <v>1</v>
      </c>
      <c r="L24446">
        <v>197</v>
      </c>
      <c r="M24446">
        <v>436</v>
      </c>
      <c r="N24446" t="s">
        <v>18</v>
      </c>
      <c r="O24446" s="1">
        <v>1.4626299999999999E-81</v>
      </c>
      <c r="P24446">
        <v>788</v>
      </c>
    </row>
    <row r="24447" spans="1:16" x14ac:dyDescent="0.25">
      <c r="A24447" t="s">
        <v>36048</v>
      </c>
      <c r="B24447">
        <v>651</v>
      </c>
      <c r="C24447" s="3" t="str">
        <f>HYPERLINK("http://www.uniprot.org/uniprot/G7JA28","tr|G7JA28|G7JA28_MEDTR")</f>
        <v>tr|G7JA28|G7JA28_MEDTR</v>
      </c>
      <c r="D24447" t="s">
        <v>36049</v>
      </c>
      <c r="E24447">
        <v>96.29</v>
      </c>
      <c r="F24447">
        <v>216</v>
      </c>
      <c r="G24447">
        <v>8</v>
      </c>
      <c r="H24447">
        <v>0</v>
      </c>
      <c r="I24447">
        <v>1</v>
      </c>
      <c r="J24447">
        <v>648</v>
      </c>
      <c r="K24447">
        <v>1</v>
      </c>
      <c r="L24447">
        <v>1</v>
      </c>
      <c r="M24447">
        <v>216</v>
      </c>
      <c r="N24447" t="s">
        <v>18</v>
      </c>
      <c r="O24447" s="1">
        <v>3.60973E-112</v>
      </c>
      <c r="P24447">
        <v>1051</v>
      </c>
    </row>
    <row r="24448" spans="1:16" x14ac:dyDescent="0.25">
      <c r="A24448" t="s">
        <v>36050</v>
      </c>
      <c r="B24448">
        <v>819</v>
      </c>
      <c r="C24448" s="3" t="str">
        <f>HYPERLINK("http://www.uniprot.org/uniprot/G7JRC4","tr|G7JRC4|G7JRC4_MEDTR")</f>
        <v>tr|G7JRC4|G7JRC4_MEDTR</v>
      </c>
      <c r="D24448" t="s">
        <v>36051</v>
      </c>
      <c r="E24448">
        <v>73.260000000000005</v>
      </c>
      <c r="F24448">
        <v>273</v>
      </c>
      <c r="G24448">
        <v>73</v>
      </c>
      <c r="H24448">
        <v>1</v>
      </c>
      <c r="I24448">
        <v>1</v>
      </c>
      <c r="J24448">
        <v>816</v>
      </c>
      <c r="K24448">
        <v>1</v>
      </c>
      <c r="L24448">
        <v>1</v>
      </c>
      <c r="M24448">
        <v>272</v>
      </c>
      <c r="N24448" t="s">
        <v>18</v>
      </c>
      <c r="O24448" s="1">
        <v>2.9806100000000001E-103</v>
      </c>
      <c r="P24448">
        <v>976</v>
      </c>
    </row>
    <row r="24449" spans="1:16" x14ac:dyDescent="0.25">
      <c r="A24449" t="s">
        <v>36052</v>
      </c>
      <c r="B24449">
        <v>1248</v>
      </c>
      <c r="C24449" s="3" t="str">
        <f>HYPERLINK("http://www.uniprot.org/uniprot/G7JU57","tr|G7JU57|G7JU57_MEDTR")</f>
        <v>tr|G7JU57|G7JU57_MEDTR</v>
      </c>
      <c r="D24449" t="s">
        <v>36053</v>
      </c>
      <c r="E24449">
        <v>79.62</v>
      </c>
      <c r="F24449">
        <v>422</v>
      </c>
      <c r="G24449">
        <v>86</v>
      </c>
      <c r="H24449">
        <v>7</v>
      </c>
      <c r="I24449">
        <v>1</v>
      </c>
      <c r="J24449">
        <v>1245</v>
      </c>
      <c r="K24449">
        <v>1</v>
      </c>
      <c r="L24449">
        <v>1</v>
      </c>
      <c r="M24449">
        <v>410</v>
      </c>
      <c r="N24449" t="s">
        <v>18</v>
      </c>
      <c r="O24449">
        <v>0</v>
      </c>
      <c r="P24449">
        <v>1666</v>
      </c>
    </row>
    <row r="24450" spans="1:16" x14ac:dyDescent="0.25">
      <c r="A24450" t="s">
        <v>36054</v>
      </c>
      <c r="B24450">
        <v>2079</v>
      </c>
      <c r="C24450" s="3" t="str">
        <f>HYPERLINK("http://www.uniprot.org/uniprot/K7MLR1","tr|K7MLR1|K7MLR1_SOYBN")</f>
        <v>tr|K7MLR1|K7MLR1_SOYBN</v>
      </c>
      <c r="D24450" t="s">
        <v>28</v>
      </c>
      <c r="E24450">
        <v>77.14</v>
      </c>
      <c r="F24450">
        <v>687</v>
      </c>
      <c r="G24450">
        <v>157</v>
      </c>
      <c r="H24450">
        <v>0</v>
      </c>
      <c r="I24450">
        <v>1</v>
      </c>
      <c r="J24450">
        <v>2061</v>
      </c>
      <c r="K24450">
        <v>1</v>
      </c>
      <c r="L24450">
        <v>1</v>
      </c>
      <c r="M24450">
        <v>684</v>
      </c>
      <c r="N24450" t="s">
        <v>18</v>
      </c>
      <c r="O24450">
        <v>0</v>
      </c>
      <c r="P24450">
        <v>2665</v>
      </c>
    </row>
    <row r="24451" spans="1:16" x14ac:dyDescent="0.25">
      <c r="A24451" t="s">
        <v>36055</v>
      </c>
      <c r="B24451">
        <v>924</v>
      </c>
      <c r="C24451" s="3" t="str">
        <f>HYPERLINK("http://www.uniprot.org/uniprot/G7LBN7","tr|G7LBN7|G7LBN7_MEDTR")</f>
        <v>tr|G7LBN7|G7LBN7_MEDTR</v>
      </c>
      <c r="D24451" t="s">
        <v>36056</v>
      </c>
      <c r="E24451">
        <v>64.42</v>
      </c>
      <c r="F24451">
        <v>312</v>
      </c>
      <c r="G24451">
        <v>111</v>
      </c>
      <c r="H24451">
        <v>5</v>
      </c>
      <c r="I24451">
        <v>1</v>
      </c>
      <c r="J24451">
        <v>921</v>
      </c>
      <c r="K24451">
        <v>1</v>
      </c>
      <c r="L24451">
        <v>1</v>
      </c>
      <c r="M24451">
        <v>287</v>
      </c>
      <c r="N24451" t="s">
        <v>18</v>
      </c>
      <c r="O24451" s="1">
        <v>1.00614E-100</v>
      </c>
      <c r="P24451">
        <v>955</v>
      </c>
    </row>
    <row r="24452" spans="1:16" x14ac:dyDescent="0.25">
      <c r="A24452" t="s">
        <v>36057</v>
      </c>
      <c r="B24452">
        <v>1566</v>
      </c>
      <c r="C24452" s="3" t="str">
        <f>HYPERLINK("http://www.uniprot.org/uniprot/G7JW46","tr|G7JW46|G7JW46_MEDTR")</f>
        <v>tr|G7JW46|G7JW46_MEDTR</v>
      </c>
      <c r="D24452" t="s">
        <v>36058</v>
      </c>
      <c r="E24452">
        <v>84.95</v>
      </c>
      <c r="F24452">
        <v>525</v>
      </c>
      <c r="G24452">
        <v>79</v>
      </c>
      <c r="H24452">
        <v>4</v>
      </c>
      <c r="I24452">
        <v>1</v>
      </c>
      <c r="J24452">
        <v>1563</v>
      </c>
      <c r="K24452">
        <v>1</v>
      </c>
      <c r="L24452">
        <v>1</v>
      </c>
      <c r="M24452">
        <v>509</v>
      </c>
      <c r="N24452" t="s">
        <v>18</v>
      </c>
      <c r="O24452">
        <v>0</v>
      </c>
      <c r="P24452">
        <v>2311</v>
      </c>
    </row>
    <row r="24453" spans="1:16" x14ac:dyDescent="0.25">
      <c r="A24453" t="s">
        <v>36059</v>
      </c>
      <c r="B24453">
        <v>2409</v>
      </c>
      <c r="C24453" s="3" t="str">
        <f>HYPERLINK("http://www.uniprot.org/uniprot/G7K011","tr|G7K011|G7K011_MEDTR")</f>
        <v>tr|G7K011|G7K011_MEDTR</v>
      </c>
      <c r="D24453" t="s">
        <v>36060</v>
      </c>
      <c r="E24453">
        <v>79.73</v>
      </c>
      <c r="F24453">
        <v>750</v>
      </c>
      <c r="G24453">
        <v>152</v>
      </c>
      <c r="H24453">
        <v>0</v>
      </c>
      <c r="I24453">
        <v>79</v>
      </c>
      <c r="J24453">
        <v>2328</v>
      </c>
      <c r="K24453">
        <v>1</v>
      </c>
      <c r="L24453">
        <v>146</v>
      </c>
      <c r="M24453">
        <v>895</v>
      </c>
      <c r="N24453" t="s">
        <v>18</v>
      </c>
      <c r="O24453">
        <v>0</v>
      </c>
      <c r="P24453">
        <v>2902</v>
      </c>
    </row>
    <row r="24454" spans="1:16" x14ac:dyDescent="0.25">
      <c r="A24454" t="s">
        <v>36061</v>
      </c>
      <c r="B24454">
        <v>441</v>
      </c>
      <c r="C24454" s="3" t="str">
        <f>HYPERLINK("http://www.uniprot.org/uniprot/I1KYC3","tr|I1KYC3|I1KYC3_SOYBN")</f>
        <v>tr|I1KYC3|I1KYC3_SOYBN</v>
      </c>
      <c r="D24454" t="s">
        <v>71</v>
      </c>
      <c r="E24454">
        <v>73.38</v>
      </c>
      <c r="F24454">
        <v>124</v>
      </c>
      <c r="G24454">
        <v>33</v>
      </c>
      <c r="H24454">
        <v>0</v>
      </c>
      <c r="I24454">
        <v>61</v>
      </c>
      <c r="J24454">
        <v>432</v>
      </c>
      <c r="K24454">
        <v>1</v>
      </c>
      <c r="L24454">
        <v>29</v>
      </c>
      <c r="M24454">
        <v>152</v>
      </c>
      <c r="N24454" t="s">
        <v>18</v>
      </c>
      <c r="O24454" s="1">
        <v>4.1575099999999998E-44</v>
      </c>
      <c r="P24454">
        <v>462</v>
      </c>
    </row>
    <row r="24455" spans="1:16" x14ac:dyDescent="0.25">
      <c r="A24455" t="s">
        <v>36062</v>
      </c>
      <c r="B24455">
        <v>348</v>
      </c>
      <c r="C24455" s="3" t="str">
        <f>HYPERLINK("http://www.uniprot.org/uniprot/Q2HRH5","tr|Q2HRH5|Q2HRH5_MEDTR")</f>
        <v>tr|Q2HRH5|Q2HRH5_MEDTR</v>
      </c>
      <c r="D24455" t="s">
        <v>13076</v>
      </c>
      <c r="E24455">
        <v>46.51</v>
      </c>
      <c r="F24455">
        <v>86</v>
      </c>
      <c r="G24455">
        <v>46</v>
      </c>
      <c r="H24455">
        <v>7</v>
      </c>
      <c r="I24455">
        <v>7</v>
      </c>
      <c r="J24455">
        <v>243</v>
      </c>
      <c r="K24455">
        <v>1</v>
      </c>
      <c r="L24455">
        <v>4</v>
      </c>
      <c r="M24455">
        <v>88</v>
      </c>
      <c r="N24455" t="s">
        <v>18</v>
      </c>
      <c r="O24455" s="1">
        <v>1.2334999999999999E-8</v>
      </c>
      <c r="P24455">
        <v>156</v>
      </c>
    </row>
    <row r="24456" spans="1:16" x14ac:dyDescent="0.25">
      <c r="A24456" t="s">
        <v>36063</v>
      </c>
      <c r="B24456">
        <v>900</v>
      </c>
      <c r="C24456" s="3" t="str">
        <f>HYPERLINK("http://www.uniprot.org/uniprot/K7KEF0","tr|K7KEF0|K7KEF0_SOYBN")</f>
        <v>tr|K7KEF0|K7KEF0_SOYBN</v>
      </c>
      <c r="D24456" t="s">
        <v>117</v>
      </c>
      <c r="E24456">
        <v>68.260000000000005</v>
      </c>
      <c r="F24456">
        <v>271</v>
      </c>
      <c r="G24456">
        <v>86</v>
      </c>
      <c r="H24456">
        <v>4</v>
      </c>
      <c r="I24456">
        <v>97</v>
      </c>
      <c r="J24456">
        <v>897</v>
      </c>
      <c r="K24456">
        <v>1</v>
      </c>
      <c r="L24456">
        <v>40</v>
      </c>
      <c r="M24456">
        <v>310</v>
      </c>
      <c r="N24456" t="s">
        <v>18</v>
      </c>
      <c r="O24456" s="1">
        <v>2.23272E-97</v>
      </c>
      <c r="P24456">
        <v>926</v>
      </c>
    </row>
    <row r="24457" spans="1:16" x14ac:dyDescent="0.25">
      <c r="A24457" t="s">
        <v>36064</v>
      </c>
      <c r="B24457">
        <v>405</v>
      </c>
      <c r="C24457" s="3" t="str">
        <f>HYPERLINK("http://www.uniprot.org/uniprot/G7KB55","tr|G7KB55|G7KB55_MEDTR")</f>
        <v>tr|G7KB55|G7KB55_MEDTR</v>
      </c>
      <c r="D24457" t="s">
        <v>36065</v>
      </c>
      <c r="E24457">
        <v>75</v>
      </c>
      <c r="F24457">
        <v>136</v>
      </c>
      <c r="G24457">
        <v>34</v>
      </c>
      <c r="H24457">
        <v>3</v>
      </c>
      <c r="I24457">
        <v>4</v>
      </c>
      <c r="J24457">
        <v>402</v>
      </c>
      <c r="K24457">
        <v>1</v>
      </c>
      <c r="L24457">
        <v>19</v>
      </c>
      <c r="M24457">
        <v>153</v>
      </c>
      <c r="N24457" t="s">
        <v>18</v>
      </c>
      <c r="O24457" s="1">
        <v>2.7553299999999999E-56</v>
      </c>
      <c r="P24457">
        <v>567</v>
      </c>
    </row>
    <row r="24458" spans="1:16" x14ac:dyDescent="0.25">
      <c r="A24458" t="s">
        <v>36066</v>
      </c>
      <c r="B24458">
        <v>1593</v>
      </c>
      <c r="C24458" s="3" t="str">
        <f>HYPERLINK("http://www.uniprot.org/uniprot/G7IS20","tr|G7IS20|G7IS20_MEDTR")</f>
        <v>tr|G7IS20|G7IS20_MEDTR</v>
      </c>
      <c r="D24458" t="s">
        <v>36067</v>
      </c>
      <c r="E24458">
        <v>76.900000000000006</v>
      </c>
      <c r="F24458">
        <v>524</v>
      </c>
      <c r="G24458">
        <v>121</v>
      </c>
      <c r="H24458">
        <v>3</v>
      </c>
      <c r="I24458">
        <v>1</v>
      </c>
      <c r="J24458">
        <v>1563</v>
      </c>
      <c r="K24458">
        <v>1</v>
      </c>
      <c r="L24458">
        <v>82</v>
      </c>
      <c r="M24458">
        <v>605</v>
      </c>
      <c r="N24458" t="s">
        <v>18</v>
      </c>
      <c r="O24458">
        <v>0</v>
      </c>
      <c r="P24458">
        <v>2032</v>
      </c>
    </row>
    <row r="24459" spans="1:16" x14ac:dyDescent="0.25">
      <c r="A24459" t="s">
        <v>36068</v>
      </c>
      <c r="B24459">
        <v>429</v>
      </c>
      <c r="C24459" s="3" t="str">
        <f>HYPERLINK("http://www.uniprot.org/uniprot/G7JJK5","tr|G7JJK5|G7JJK5_MEDTR")</f>
        <v>tr|G7JJK5|G7JJK5_MEDTR</v>
      </c>
      <c r="D24459" t="s">
        <v>29307</v>
      </c>
      <c r="E24459">
        <v>65.849999999999994</v>
      </c>
      <c r="F24459">
        <v>82</v>
      </c>
      <c r="G24459">
        <v>28</v>
      </c>
      <c r="H24459">
        <v>0</v>
      </c>
      <c r="I24459">
        <v>40</v>
      </c>
      <c r="J24459">
        <v>285</v>
      </c>
      <c r="K24459">
        <v>1</v>
      </c>
      <c r="L24459">
        <v>130</v>
      </c>
      <c r="M24459">
        <v>211</v>
      </c>
      <c r="N24459" t="s">
        <v>18</v>
      </c>
      <c r="O24459" s="1">
        <v>5.3876900000000003E-28</v>
      </c>
      <c r="P24459">
        <v>323</v>
      </c>
    </row>
    <row r="24460" spans="1:16" x14ac:dyDescent="0.25">
      <c r="A24460" t="s">
        <v>36069</v>
      </c>
      <c r="B24460">
        <v>2994</v>
      </c>
      <c r="C24460" s="3" t="str">
        <f>HYPERLINK("http://www.uniprot.org/uniprot/K7KH93","tr|K7KH93|K7KH93_SOYBN")</f>
        <v>tr|K7KH93|K7KH93_SOYBN</v>
      </c>
      <c r="D24460" t="s">
        <v>28</v>
      </c>
      <c r="E24460">
        <v>79.11</v>
      </c>
      <c r="F24460">
        <v>972</v>
      </c>
      <c r="G24460">
        <v>203</v>
      </c>
      <c r="H24460">
        <v>22</v>
      </c>
      <c r="I24460">
        <v>1</v>
      </c>
      <c r="J24460">
        <v>2850</v>
      </c>
      <c r="K24460">
        <v>1</v>
      </c>
      <c r="L24460">
        <v>1</v>
      </c>
      <c r="M24460">
        <v>972</v>
      </c>
      <c r="N24460" t="s">
        <v>18</v>
      </c>
      <c r="O24460">
        <v>0</v>
      </c>
      <c r="P24460">
        <v>3859</v>
      </c>
    </row>
    <row r="24461" spans="1:16" x14ac:dyDescent="0.25">
      <c r="A24461" t="s">
        <v>36070</v>
      </c>
      <c r="B24461">
        <v>276</v>
      </c>
      <c r="C24461" s="3" t="str">
        <f>HYPERLINK("http://www.uniprot.org/uniprot/G7L1S2","tr|G7L1S2|G7L1S2_MEDTR")</f>
        <v>tr|G7L1S2|G7L1S2_MEDTR</v>
      </c>
      <c r="D24461" t="s">
        <v>36071</v>
      </c>
      <c r="E24461">
        <v>73.86</v>
      </c>
      <c r="F24461">
        <v>88</v>
      </c>
      <c r="G24461">
        <v>23</v>
      </c>
      <c r="H24461">
        <v>6</v>
      </c>
      <c r="I24461">
        <v>10</v>
      </c>
      <c r="J24461">
        <v>255</v>
      </c>
      <c r="K24461">
        <v>1</v>
      </c>
      <c r="L24461">
        <v>1</v>
      </c>
      <c r="M24461">
        <v>88</v>
      </c>
      <c r="N24461" t="s">
        <v>18</v>
      </c>
      <c r="O24461" s="1">
        <v>2.7151E-27</v>
      </c>
      <c r="P24461">
        <v>317</v>
      </c>
    </row>
    <row r="24462" spans="1:16" x14ac:dyDescent="0.25">
      <c r="A24462" t="s">
        <v>36072</v>
      </c>
      <c r="B24462">
        <v>1287</v>
      </c>
      <c r="C24462" s="3" t="str">
        <f>HYPERLINK("http://www.uniprot.org/uniprot/I1KZ87","tr|I1KZ87|I1KZ87_SOYBN")</f>
        <v>tr|I1KZ87|I1KZ87_SOYBN</v>
      </c>
      <c r="D24462" t="s">
        <v>28</v>
      </c>
      <c r="E24462">
        <v>82.39</v>
      </c>
      <c r="F24462">
        <v>409</v>
      </c>
      <c r="G24462">
        <v>72</v>
      </c>
      <c r="H24462">
        <v>0</v>
      </c>
      <c r="I24462">
        <v>58</v>
      </c>
      <c r="J24462">
        <v>1284</v>
      </c>
      <c r="K24462">
        <v>1</v>
      </c>
      <c r="L24462">
        <v>20</v>
      </c>
      <c r="M24462">
        <v>410</v>
      </c>
      <c r="N24462" t="s">
        <v>18</v>
      </c>
      <c r="O24462">
        <v>0</v>
      </c>
      <c r="P24462">
        <v>1789</v>
      </c>
    </row>
    <row r="24463" spans="1:16" x14ac:dyDescent="0.25">
      <c r="A24463" t="s">
        <v>36073</v>
      </c>
      <c r="B24463">
        <v>3258</v>
      </c>
      <c r="C24463" s="3" t="str">
        <f>HYPERLINK("http://www.uniprot.org/uniprot/K7N2S7","tr|K7N2S7|K7N2S7_SOYBN")</f>
        <v>tr|K7N2S7|K7N2S7_SOYBN</v>
      </c>
      <c r="D24463" t="s">
        <v>28</v>
      </c>
      <c r="E24463">
        <v>70.28</v>
      </c>
      <c r="F24463">
        <v>1040</v>
      </c>
      <c r="G24463">
        <v>309</v>
      </c>
      <c r="H24463">
        <v>3</v>
      </c>
      <c r="I24463">
        <v>79</v>
      </c>
      <c r="J24463">
        <v>3189</v>
      </c>
      <c r="K24463">
        <v>1</v>
      </c>
      <c r="L24463">
        <v>57</v>
      </c>
      <c r="M24463">
        <v>1079</v>
      </c>
      <c r="N24463" t="s">
        <v>18</v>
      </c>
      <c r="O24463">
        <v>0</v>
      </c>
      <c r="P24463">
        <v>3698</v>
      </c>
    </row>
    <row r="24464" spans="1:16" x14ac:dyDescent="0.25">
      <c r="A24464" t="s">
        <v>36074</v>
      </c>
      <c r="B24464">
        <v>441</v>
      </c>
      <c r="C24464" s="3" t="str">
        <f>HYPERLINK("http://www.uniprot.org/uniprot/B7FGL1","tr|B7FGL1|B7FGL1_MEDTR")</f>
        <v>tr|B7FGL1|B7FGL1_MEDTR</v>
      </c>
      <c r="D24464" t="s">
        <v>25046</v>
      </c>
      <c r="E24464">
        <v>95.89</v>
      </c>
      <c r="F24464">
        <v>146</v>
      </c>
      <c r="G24464">
        <v>6</v>
      </c>
      <c r="H24464">
        <v>0</v>
      </c>
      <c r="I24464">
        <v>1</v>
      </c>
      <c r="J24464">
        <v>438</v>
      </c>
      <c r="K24464">
        <v>1</v>
      </c>
      <c r="L24464">
        <v>1</v>
      </c>
      <c r="M24464">
        <v>146</v>
      </c>
      <c r="N24464" t="s">
        <v>18</v>
      </c>
      <c r="O24464" s="1">
        <v>2.8525799999999999E-77</v>
      </c>
      <c r="P24464">
        <v>748</v>
      </c>
    </row>
    <row r="24465" spans="1:16" x14ac:dyDescent="0.25">
      <c r="A24465" t="s">
        <v>36075</v>
      </c>
      <c r="B24465">
        <v>438</v>
      </c>
      <c r="C24465" s="3" t="str">
        <f>HYPERLINK("http://www.uniprot.org/uniprot/Q2HRI7","tr|Q2HRI7|Q2HRI7_MEDTR")</f>
        <v>tr|Q2HRI7|Q2HRI7_MEDTR</v>
      </c>
      <c r="D24465" t="s">
        <v>36076</v>
      </c>
      <c r="E24465">
        <v>60.56</v>
      </c>
      <c r="F24465">
        <v>142</v>
      </c>
      <c r="G24465">
        <v>56</v>
      </c>
      <c r="H24465">
        <v>0</v>
      </c>
      <c r="I24465">
        <v>1</v>
      </c>
      <c r="J24465">
        <v>426</v>
      </c>
      <c r="K24465">
        <v>1</v>
      </c>
      <c r="L24465">
        <v>1</v>
      </c>
      <c r="M24465">
        <v>135</v>
      </c>
      <c r="N24465" t="s">
        <v>18</v>
      </c>
      <c r="O24465" s="1">
        <v>1.2182500000000001E-35</v>
      </c>
      <c r="P24465">
        <v>389</v>
      </c>
    </row>
    <row r="24466" spans="1:16" x14ac:dyDescent="0.25">
      <c r="A24466" t="s">
        <v>36077</v>
      </c>
      <c r="B24466">
        <v>3132</v>
      </c>
      <c r="C24466" s="3" t="str">
        <f>HYPERLINK("http://www.uniprot.org/uniprot/G7JCB7","tr|G7JCB7|G7JCB7_MEDTR")</f>
        <v>tr|G7JCB7|G7JCB7_MEDTR</v>
      </c>
      <c r="D24466" t="s">
        <v>36078</v>
      </c>
      <c r="E24466">
        <v>82.54</v>
      </c>
      <c r="F24466">
        <v>1083</v>
      </c>
      <c r="G24466">
        <v>189</v>
      </c>
      <c r="H24466">
        <v>40</v>
      </c>
      <c r="I24466">
        <v>1</v>
      </c>
      <c r="J24466">
        <v>3129</v>
      </c>
      <c r="K24466">
        <v>1</v>
      </c>
      <c r="L24466">
        <v>1</v>
      </c>
      <c r="M24466">
        <v>1083</v>
      </c>
      <c r="N24466" t="s">
        <v>18</v>
      </c>
      <c r="O24466">
        <v>0</v>
      </c>
      <c r="P24466">
        <v>4700</v>
      </c>
    </row>
    <row r="24467" spans="1:16" x14ac:dyDescent="0.25">
      <c r="A24467" t="s">
        <v>36079</v>
      </c>
      <c r="B24467">
        <v>450</v>
      </c>
      <c r="C24467" s="3" t="str">
        <f>HYPERLINK("http://www.uniprot.org/uniprot/I1NE48","tr|I1NE48|I1NE48_SOYBN")</f>
        <v>tr|I1NE48|I1NE48_SOYBN</v>
      </c>
      <c r="D24467" t="s">
        <v>71</v>
      </c>
      <c r="E24467">
        <v>89.26</v>
      </c>
      <c r="F24467">
        <v>149</v>
      </c>
      <c r="G24467">
        <v>16</v>
      </c>
      <c r="H24467">
        <v>0</v>
      </c>
      <c r="I24467">
        <v>1</v>
      </c>
      <c r="J24467">
        <v>447</v>
      </c>
      <c r="K24467">
        <v>1</v>
      </c>
      <c r="L24467">
        <v>732</v>
      </c>
      <c r="M24467">
        <v>880</v>
      </c>
      <c r="N24467" t="s">
        <v>18</v>
      </c>
      <c r="O24467" s="1">
        <v>2.6377799999999999E-67</v>
      </c>
      <c r="P24467">
        <v>662</v>
      </c>
    </row>
    <row r="24468" spans="1:16" x14ac:dyDescent="0.25">
      <c r="A24468" t="s">
        <v>36080</v>
      </c>
      <c r="B24468">
        <v>1116</v>
      </c>
      <c r="C24468" s="3" t="str">
        <f>HYPERLINK("http://www.uniprot.org/uniprot/A5BE46","tr|A5BE46|A5BE46_VITVI")</f>
        <v>tr|A5BE46|A5BE46_VITVI</v>
      </c>
      <c r="D24468" t="s">
        <v>462</v>
      </c>
      <c r="E24468">
        <v>73.650000000000006</v>
      </c>
      <c r="F24468">
        <v>353</v>
      </c>
      <c r="G24468">
        <v>93</v>
      </c>
      <c r="H24468">
        <v>7</v>
      </c>
      <c r="I24468">
        <v>1</v>
      </c>
      <c r="J24468">
        <v>1038</v>
      </c>
      <c r="K24468">
        <v>1</v>
      </c>
      <c r="L24468">
        <v>594</v>
      </c>
      <c r="M24468">
        <v>946</v>
      </c>
      <c r="N24468" t="s">
        <v>18</v>
      </c>
      <c r="O24468" s="1">
        <v>5.4965199999999997E-150</v>
      </c>
      <c r="P24468">
        <v>1381</v>
      </c>
    </row>
    <row r="24469" spans="1:16" x14ac:dyDescent="0.25">
      <c r="A24469" t="s">
        <v>36081</v>
      </c>
      <c r="B24469">
        <v>471</v>
      </c>
      <c r="C24469" s="3" t="str">
        <f>HYPERLINK("http://www.uniprot.org/uniprot/G7KNT0","tr|G7KNT0|G7KNT0_MEDTR")</f>
        <v>tr|G7KNT0|G7KNT0_MEDTR</v>
      </c>
      <c r="D24469" t="s">
        <v>36082</v>
      </c>
      <c r="E24469">
        <v>72.95</v>
      </c>
      <c r="F24469">
        <v>159</v>
      </c>
      <c r="G24469">
        <v>43</v>
      </c>
      <c r="H24469">
        <v>3</v>
      </c>
      <c r="I24469">
        <v>1</v>
      </c>
      <c r="J24469">
        <v>468</v>
      </c>
      <c r="K24469">
        <v>1</v>
      </c>
      <c r="L24469">
        <v>1</v>
      </c>
      <c r="M24469">
        <v>159</v>
      </c>
      <c r="N24469" t="s">
        <v>18</v>
      </c>
      <c r="O24469" s="1">
        <v>1.10688E-57</v>
      </c>
      <c r="P24469">
        <v>579</v>
      </c>
    </row>
    <row r="24470" spans="1:16" x14ac:dyDescent="0.25">
      <c r="A24470" t="s">
        <v>36083</v>
      </c>
      <c r="B24470">
        <v>1719</v>
      </c>
      <c r="C24470" s="3" t="str">
        <f>HYPERLINK("http://www.uniprot.org/uniprot/F6LPU8","tr|F6LPU8|F6LPU8_MEDTR")</f>
        <v>tr|F6LPU8|F6LPU8_MEDTR</v>
      </c>
      <c r="D24470" t="s">
        <v>36084</v>
      </c>
      <c r="E24470">
        <v>72.209999999999994</v>
      </c>
      <c r="F24470">
        <v>583</v>
      </c>
      <c r="G24470">
        <v>162</v>
      </c>
      <c r="H24470">
        <v>12</v>
      </c>
      <c r="I24470">
        <v>1</v>
      </c>
      <c r="J24470">
        <v>1713</v>
      </c>
      <c r="K24470">
        <v>1</v>
      </c>
      <c r="L24470">
        <v>1</v>
      </c>
      <c r="M24470">
        <v>577</v>
      </c>
      <c r="N24470" t="s">
        <v>18</v>
      </c>
      <c r="O24470">
        <v>0</v>
      </c>
      <c r="P24470">
        <v>2063</v>
      </c>
    </row>
    <row r="24471" spans="1:16" x14ac:dyDescent="0.25">
      <c r="A24471" t="s">
        <v>36085</v>
      </c>
      <c r="B24471">
        <v>498</v>
      </c>
      <c r="C24471" s="3" t="str">
        <f>HYPERLINK("http://www.uniprot.org/uniprot/B7FGP5","tr|B7FGP5|B7FGP5_MEDTR")</f>
        <v>tr|B7FGP5|B7FGP5_MEDTR</v>
      </c>
      <c r="D24471" t="s">
        <v>188</v>
      </c>
      <c r="E24471">
        <v>83.63</v>
      </c>
      <c r="F24471">
        <v>165</v>
      </c>
      <c r="G24471">
        <v>27</v>
      </c>
      <c r="H24471">
        <v>0</v>
      </c>
      <c r="I24471">
        <v>1</v>
      </c>
      <c r="J24471">
        <v>495</v>
      </c>
      <c r="K24471">
        <v>1</v>
      </c>
      <c r="L24471">
        <v>1</v>
      </c>
      <c r="M24471">
        <v>165</v>
      </c>
      <c r="N24471" t="s">
        <v>18</v>
      </c>
      <c r="O24471" s="1">
        <v>3.9756200000000001E-71</v>
      </c>
      <c r="P24471">
        <v>695</v>
      </c>
    </row>
    <row r="24472" spans="1:16" x14ac:dyDescent="0.25">
      <c r="A24472" t="s">
        <v>36086</v>
      </c>
      <c r="B24472">
        <v>1947</v>
      </c>
      <c r="C24472" s="3" t="str">
        <f>HYPERLINK("http://www.uniprot.org/uniprot/G7JU59","tr|G7JU59|G7JU59_MEDTR")</f>
        <v>tr|G7JU59|G7JU59_MEDTR</v>
      </c>
      <c r="D24472" t="s">
        <v>36087</v>
      </c>
      <c r="E24472">
        <v>75.55</v>
      </c>
      <c r="F24472">
        <v>634</v>
      </c>
      <c r="G24472">
        <v>155</v>
      </c>
      <c r="H24472">
        <v>4</v>
      </c>
      <c r="I24472">
        <v>55</v>
      </c>
      <c r="J24472">
        <v>1944</v>
      </c>
      <c r="K24472">
        <v>1</v>
      </c>
      <c r="L24472">
        <v>22</v>
      </c>
      <c r="M24472">
        <v>655</v>
      </c>
      <c r="N24472" t="s">
        <v>18</v>
      </c>
      <c r="O24472">
        <v>0</v>
      </c>
      <c r="P24472">
        <v>2366</v>
      </c>
    </row>
    <row r="24473" spans="1:16" x14ac:dyDescent="0.25">
      <c r="A24473" t="s">
        <v>36088</v>
      </c>
      <c r="B24473">
        <v>699</v>
      </c>
      <c r="C24473" s="3" t="str">
        <f>HYPERLINK("http://www.uniprot.org/uniprot/I1MV90","tr|I1MV90|I1MV90_SOYBN")</f>
        <v>tr|I1MV90|I1MV90_SOYBN</v>
      </c>
      <c r="D24473" t="s">
        <v>28</v>
      </c>
      <c r="E24473">
        <v>75.319999999999993</v>
      </c>
      <c r="F24473">
        <v>231</v>
      </c>
      <c r="G24473">
        <v>57</v>
      </c>
      <c r="H24473">
        <v>0</v>
      </c>
      <c r="I24473">
        <v>1</v>
      </c>
      <c r="J24473">
        <v>693</v>
      </c>
      <c r="K24473">
        <v>1</v>
      </c>
      <c r="L24473">
        <v>203</v>
      </c>
      <c r="M24473">
        <v>433</v>
      </c>
      <c r="N24473" t="s">
        <v>18</v>
      </c>
      <c r="O24473" s="1">
        <v>3.5165599999999998E-106</v>
      </c>
      <c r="P24473">
        <v>1000</v>
      </c>
    </row>
    <row r="24474" spans="1:16" x14ac:dyDescent="0.25">
      <c r="A24474" t="s">
        <v>36089</v>
      </c>
      <c r="B24474">
        <v>1470</v>
      </c>
      <c r="C24474" s="3" t="str">
        <f>HYPERLINK("http://www.uniprot.org/uniprot/Q2MJ22","tr|Q2MJ22|Q2MJ22_MEDTR")</f>
        <v>tr|Q2MJ22|Q2MJ22_MEDTR</v>
      </c>
      <c r="D24474" t="s">
        <v>36090</v>
      </c>
      <c r="E24474">
        <v>90.79</v>
      </c>
      <c r="F24474">
        <v>489</v>
      </c>
      <c r="G24474">
        <v>45</v>
      </c>
      <c r="H24474">
        <v>0</v>
      </c>
      <c r="I24474">
        <v>1</v>
      </c>
      <c r="J24474">
        <v>1467</v>
      </c>
      <c r="K24474">
        <v>1</v>
      </c>
      <c r="L24474">
        <v>1</v>
      </c>
      <c r="M24474">
        <v>489</v>
      </c>
      <c r="N24474" t="s">
        <v>18</v>
      </c>
      <c r="O24474">
        <v>0</v>
      </c>
      <c r="P24474">
        <v>2331</v>
      </c>
    </row>
    <row r="24475" spans="1:16" x14ac:dyDescent="0.25">
      <c r="A24475" t="s">
        <v>36091</v>
      </c>
      <c r="B24475">
        <v>888</v>
      </c>
      <c r="C24475" s="3" t="str">
        <f>HYPERLINK("http://www.uniprot.org/uniprot/G7JW40","tr|G7JW40|G7JW40_MEDTR")</f>
        <v>tr|G7JW40|G7JW40_MEDTR</v>
      </c>
      <c r="D24475" t="s">
        <v>36092</v>
      </c>
      <c r="E24475">
        <v>84.4</v>
      </c>
      <c r="F24475">
        <v>295</v>
      </c>
      <c r="G24475">
        <v>46</v>
      </c>
      <c r="H24475">
        <v>1</v>
      </c>
      <c r="I24475">
        <v>1</v>
      </c>
      <c r="J24475">
        <v>882</v>
      </c>
      <c r="K24475">
        <v>1</v>
      </c>
      <c r="L24475">
        <v>63</v>
      </c>
      <c r="M24475">
        <v>357</v>
      </c>
      <c r="N24475" t="s">
        <v>18</v>
      </c>
      <c r="O24475" s="1">
        <v>3.4252000000000002E-143</v>
      </c>
      <c r="P24475">
        <v>1321</v>
      </c>
    </row>
    <row r="24476" spans="1:16" x14ac:dyDescent="0.25">
      <c r="A24476" t="s">
        <v>36093</v>
      </c>
      <c r="B24476">
        <v>1278</v>
      </c>
      <c r="C24476" s="3" t="str">
        <f>HYPERLINK("http://www.uniprot.org/uniprot/G7L9H1","tr|G7L9H1|G7L9H1_MEDTR")</f>
        <v>tr|G7L9H1|G7L9H1_MEDTR</v>
      </c>
      <c r="D24476" t="s">
        <v>16425</v>
      </c>
      <c r="E24476">
        <v>80</v>
      </c>
      <c r="F24476">
        <v>435</v>
      </c>
      <c r="G24476">
        <v>87</v>
      </c>
      <c r="H24476">
        <v>10</v>
      </c>
      <c r="I24476">
        <v>1</v>
      </c>
      <c r="J24476">
        <v>1275</v>
      </c>
      <c r="K24476">
        <v>1</v>
      </c>
      <c r="L24476">
        <v>1</v>
      </c>
      <c r="M24476">
        <v>428</v>
      </c>
      <c r="N24476" t="s">
        <v>18</v>
      </c>
      <c r="O24476">
        <v>0</v>
      </c>
      <c r="P24476">
        <v>1774</v>
      </c>
    </row>
    <row r="24477" spans="1:16" x14ac:dyDescent="0.25">
      <c r="A24477" t="s">
        <v>36094</v>
      </c>
      <c r="B24477">
        <v>999</v>
      </c>
      <c r="C24477" s="3" t="str">
        <f>HYPERLINK("http://www.uniprot.org/uniprot/I1N0J9","tr|I1N0J9|I1N0J9_SOYBN")</f>
        <v>tr|I1N0J9|I1N0J9_SOYBN</v>
      </c>
      <c r="D24477" t="s">
        <v>28</v>
      </c>
      <c r="E24477">
        <v>68.989999999999995</v>
      </c>
      <c r="F24477">
        <v>329</v>
      </c>
      <c r="G24477">
        <v>102</v>
      </c>
      <c r="H24477">
        <v>0</v>
      </c>
      <c r="I24477">
        <v>10</v>
      </c>
      <c r="J24477">
        <v>996</v>
      </c>
      <c r="K24477">
        <v>1</v>
      </c>
      <c r="L24477">
        <v>166</v>
      </c>
      <c r="M24477">
        <v>492</v>
      </c>
      <c r="N24477" t="s">
        <v>18</v>
      </c>
      <c r="O24477" s="1">
        <v>1.5939600000000001E-118</v>
      </c>
      <c r="P24477">
        <v>1109</v>
      </c>
    </row>
    <row r="24478" spans="1:16" x14ac:dyDescent="0.25">
      <c r="A24478" t="s">
        <v>36095</v>
      </c>
      <c r="B24478">
        <v>315</v>
      </c>
      <c r="C24478" s="3" t="str">
        <f>HYPERLINK("http://www.uniprot.org/uniprot/I3SPY8","tr|I3SPY8|I3SPY8_LOTJA")</f>
        <v>tr|I3SPY8|I3SPY8_LOTJA</v>
      </c>
      <c r="D24478" t="s">
        <v>93</v>
      </c>
      <c r="E24478">
        <v>59.67</v>
      </c>
      <c r="F24478">
        <v>124</v>
      </c>
      <c r="G24478">
        <v>50</v>
      </c>
      <c r="H24478">
        <v>23</v>
      </c>
      <c r="I24478">
        <v>1</v>
      </c>
      <c r="J24478">
        <v>303</v>
      </c>
      <c r="K24478">
        <v>1</v>
      </c>
      <c r="L24478">
        <v>38</v>
      </c>
      <c r="M24478">
        <v>161</v>
      </c>
      <c r="N24478" t="s">
        <v>18</v>
      </c>
      <c r="O24478" s="1">
        <v>1.9104300000000001E-33</v>
      </c>
      <c r="P24478">
        <v>370</v>
      </c>
    </row>
    <row r="24479" spans="1:16" x14ac:dyDescent="0.25">
      <c r="A24479" t="s">
        <v>36096</v>
      </c>
      <c r="B24479">
        <v>1500</v>
      </c>
      <c r="C24479" s="3" t="str">
        <f>HYPERLINK("http://www.uniprot.org/uniprot/K7L1A0","tr|K7L1A0|K7L1A0_SOYBN")</f>
        <v>tr|K7L1A0|K7L1A0_SOYBN</v>
      </c>
      <c r="D24479" t="s">
        <v>28</v>
      </c>
      <c r="E24479">
        <v>64.56</v>
      </c>
      <c r="F24479">
        <v>460</v>
      </c>
      <c r="G24479">
        <v>163</v>
      </c>
      <c r="H24479">
        <v>8</v>
      </c>
      <c r="I24479">
        <v>142</v>
      </c>
      <c r="J24479">
        <v>1497</v>
      </c>
      <c r="K24479">
        <v>1</v>
      </c>
      <c r="L24479">
        <v>139</v>
      </c>
      <c r="M24479">
        <v>594</v>
      </c>
      <c r="N24479" t="s">
        <v>18</v>
      </c>
      <c r="O24479" s="1">
        <v>1.92319E-170</v>
      </c>
      <c r="P24479">
        <v>1559</v>
      </c>
    </row>
    <row r="24480" spans="1:16" x14ac:dyDescent="0.25">
      <c r="A24480" t="s">
        <v>36097</v>
      </c>
      <c r="B24480">
        <v>951</v>
      </c>
      <c r="C24480" s="3" t="str">
        <f>HYPERLINK("http://www.uniprot.org/uniprot/G3E7M9","tr|G3E7M9|G3E7M9_SOYBN")</f>
        <v>tr|G3E7M9|G3E7M9_SOYBN</v>
      </c>
      <c r="D24480" t="s">
        <v>36098</v>
      </c>
      <c r="E24480">
        <v>87.97</v>
      </c>
      <c r="F24480">
        <v>316</v>
      </c>
      <c r="G24480">
        <v>38</v>
      </c>
      <c r="H24480">
        <v>0</v>
      </c>
      <c r="I24480">
        <v>1</v>
      </c>
      <c r="J24480">
        <v>948</v>
      </c>
      <c r="K24480">
        <v>1</v>
      </c>
      <c r="L24480">
        <v>1</v>
      </c>
      <c r="M24480">
        <v>316</v>
      </c>
      <c r="N24480" t="s">
        <v>18</v>
      </c>
      <c r="O24480" s="1">
        <v>1.7218200000000001E-159</v>
      </c>
      <c r="P24480">
        <v>1462</v>
      </c>
    </row>
    <row r="24481" spans="1:16" x14ac:dyDescent="0.25">
      <c r="A24481" t="s">
        <v>36099</v>
      </c>
      <c r="B24481">
        <v>228</v>
      </c>
      <c r="C24481" s="3" t="str">
        <f>HYPERLINK("http://www.uniprot.org/uniprot/G7K4L8","tr|G7K4L8|G7K4L8_MEDTR")</f>
        <v>tr|G7K4L8|G7K4L8_MEDTR</v>
      </c>
      <c r="D24481" t="s">
        <v>1665</v>
      </c>
      <c r="E24481">
        <v>51.94</v>
      </c>
      <c r="F24481">
        <v>77</v>
      </c>
      <c r="G24481">
        <v>37</v>
      </c>
      <c r="H24481">
        <v>2</v>
      </c>
      <c r="I24481">
        <v>1</v>
      </c>
      <c r="J24481">
        <v>225</v>
      </c>
      <c r="K24481">
        <v>1</v>
      </c>
      <c r="L24481">
        <v>29</v>
      </c>
      <c r="M24481">
        <v>105</v>
      </c>
      <c r="N24481" t="s">
        <v>18</v>
      </c>
      <c r="O24481" s="1">
        <v>7.8283799999999996E-11</v>
      </c>
      <c r="P24481">
        <v>175</v>
      </c>
    </row>
    <row r="24482" spans="1:16" x14ac:dyDescent="0.25">
      <c r="A24482" t="s">
        <v>36100</v>
      </c>
      <c r="B24482">
        <v>1812</v>
      </c>
      <c r="C24482" s="3" t="str">
        <f>HYPERLINK("http://www.uniprot.org/uniprot/I1KI78","tr|I1KI78|I1KI78_SOYBN")</f>
        <v>tr|I1KI78|I1KI78_SOYBN</v>
      </c>
      <c r="D24482" t="s">
        <v>71</v>
      </c>
      <c r="E24482">
        <v>76.94</v>
      </c>
      <c r="F24482">
        <v>295</v>
      </c>
      <c r="G24482">
        <v>68</v>
      </c>
      <c r="H24482">
        <v>0</v>
      </c>
      <c r="I24482">
        <v>1</v>
      </c>
      <c r="J24482">
        <v>885</v>
      </c>
      <c r="K24482">
        <v>1</v>
      </c>
      <c r="L24482">
        <v>253</v>
      </c>
      <c r="M24482">
        <v>547</v>
      </c>
      <c r="N24482" t="s">
        <v>18</v>
      </c>
      <c r="O24482" s="1">
        <v>2.93281E-131</v>
      </c>
      <c r="P24482">
        <v>1222</v>
      </c>
    </row>
    <row r="24483" spans="1:16" x14ac:dyDescent="0.25">
      <c r="A24483" t="s">
        <v>36101</v>
      </c>
      <c r="B24483">
        <v>4068</v>
      </c>
      <c r="C24483" s="3" t="str">
        <f>HYPERLINK("http://www.uniprot.org/uniprot/G7LJA7","tr|G7LJA7|G7LJA7_MEDTR")</f>
        <v>tr|G7LJA7|G7LJA7_MEDTR</v>
      </c>
      <c r="D24483" t="s">
        <v>5487</v>
      </c>
      <c r="E24483">
        <v>32.46</v>
      </c>
      <c r="F24483">
        <v>154</v>
      </c>
      <c r="G24483">
        <v>104</v>
      </c>
      <c r="H24483">
        <v>2</v>
      </c>
      <c r="I24483">
        <v>106</v>
      </c>
      <c r="J24483">
        <v>561</v>
      </c>
      <c r="K24483">
        <v>1</v>
      </c>
      <c r="L24483">
        <v>173</v>
      </c>
      <c r="M24483">
        <v>320</v>
      </c>
      <c r="N24483" t="s">
        <v>18</v>
      </c>
      <c r="O24483" s="1">
        <v>2.10783E-16</v>
      </c>
      <c r="P24483">
        <v>235</v>
      </c>
    </row>
    <row r="24484" spans="1:16" x14ac:dyDescent="0.25">
      <c r="A24484" t="s">
        <v>36102</v>
      </c>
      <c r="B24484">
        <v>867</v>
      </c>
      <c r="C24484" s="3" t="str">
        <f>HYPERLINK("http://www.uniprot.org/uniprot/F6HPT1","tr|F6HPT1|F6HPT1_VITVI")</f>
        <v>tr|F6HPT1|F6HPT1_VITVI</v>
      </c>
      <c r="D24484" t="s">
        <v>36103</v>
      </c>
      <c r="E24484">
        <v>49.84</v>
      </c>
      <c r="F24484">
        <v>323</v>
      </c>
      <c r="G24484">
        <v>162</v>
      </c>
      <c r="H24484">
        <v>48</v>
      </c>
      <c r="I24484">
        <v>1</v>
      </c>
      <c r="J24484">
        <v>825</v>
      </c>
      <c r="K24484">
        <v>1</v>
      </c>
      <c r="L24484">
        <v>7</v>
      </c>
      <c r="M24484">
        <v>316</v>
      </c>
      <c r="N24484" t="s">
        <v>18</v>
      </c>
      <c r="O24484" s="1">
        <v>5.5121799999999996E-66</v>
      </c>
      <c r="P24484">
        <v>655</v>
      </c>
    </row>
    <row r="24485" spans="1:16" x14ac:dyDescent="0.25">
      <c r="A24485" t="s">
        <v>36104</v>
      </c>
      <c r="B24485">
        <v>522</v>
      </c>
      <c r="C24485" s="3" t="str">
        <f>HYPERLINK("http://www.uniprot.org/uniprot/G7JFU8","tr|G7JFU8|G7JFU8_MEDTR")</f>
        <v>tr|G7JFU8|G7JFU8_MEDTR</v>
      </c>
      <c r="D24485" t="s">
        <v>2778</v>
      </c>
      <c r="E24485">
        <v>34.65</v>
      </c>
      <c r="F24485">
        <v>176</v>
      </c>
      <c r="G24485">
        <v>115</v>
      </c>
      <c r="H24485">
        <v>5</v>
      </c>
      <c r="I24485">
        <v>1</v>
      </c>
      <c r="J24485">
        <v>513</v>
      </c>
      <c r="K24485">
        <v>1</v>
      </c>
      <c r="L24485">
        <v>1</v>
      </c>
      <c r="M24485">
        <v>176</v>
      </c>
      <c r="N24485" t="s">
        <v>18</v>
      </c>
      <c r="O24485" s="1">
        <v>5.9474999999999996E-19</v>
      </c>
      <c r="P24485">
        <v>245</v>
      </c>
    </row>
    <row r="24486" spans="1:16" x14ac:dyDescent="0.25">
      <c r="A24486" t="s">
        <v>36105</v>
      </c>
      <c r="B24486">
        <v>1404</v>
      </c>
      <c r="C24486" s="3" t="str">
        <f>HYPERLINK("http://www.uniprot.org/uniprot/K7KH96","tr|K7KH96|K7KH96_SOYBN")</f>
        <v>tr|K7KH96|K7KH96_SOYBN</v>
      </c>
      <c r="D24486" t="s">
        <v>28</v>
      </c>
      <c r="E24486">
        <v>65.97</v>
      </c>
      <c r="F24486">
        <v>482</v>
      </c>
      <c r="G24486">
        <v>164</v>
      </c>
      <c r="H24486">
        <v>15</v>
      </c>
      <c r="I24486">
        <v>1</v>
      </c>
      <c r="J24486">
        <v>1401</v>
      </c>
      <c r="K24486">
        <v>1</v>
      </c>
      <c r="L24486">
        <v>1</v>
      </c>
      <c r="M24486">
        <v>474</v>
      </c>
      <c r="N24486" t="s">
        <v>18</v>
      </c>
      <c r="O24486" s="1">
        <v>1.95404E-161</v>
      </c>
      <c r="P24486">
        <v>1481</v>
      </c>
    </row>
    <row r="24487" spans="1:16" x14ac:dyDescent="0.25">
      <c r="A24487" t="s">
        <v>36106</v>
      </c>
      <c r="B24487">
        <v>567</v>
      </c>
      <c r="C24487" s="3" t="str">
        <f>HYPERLINK("http://www.uniprot.org/uniprot/I3SQW9","tr|I3SQW9|I3SQW9_LOTJA")</f>
        <v>tr|I3SQW9|I3SQW9_LOTJA</v>
      </c>
      <c r="D24487" t="s">
        <v>93</v>
      </c>
      <c r="E24487">
        <v>63.82</v>
      </c>
      <c r="F24487">
        <v>235</v>
      </c>
      <c r="G24487">
        <v>85</v>
      </c>
      <c r="H24487">
        <v>47</v>
      </c>
      <c r="I24487">
        <v>1</v>
      </c>
      <c r="J24487">
        <v>564</v>
      </c>
      <c r="K24487">
        <v>1</v>
      </c>
      <c r="L24487">
        <v>1</v>
      </c>
      <c r="M24487">
        <v>234</v>
      </c>
      <c r="N24487" t="s">
        <v>18</v>
      </c>
      <c r="O24487" s="1">
        <v>1.24166E-79</v>
      </c>
      <c r="P24487">
        <v>769</v>
      </c>
    </row>
    <row r="24488" spans="1:16" x14ac:dyDescent="0.25">
      <c r="A24488" t="s">
        <v>36107</v>
      </c>
      <c r="B24488">
        <v>231</v>
      </c>
      <c r="C24488" s="3" t="str">
        <f>HYPERLINK("http://www.uniprot.org/uniprot/C6TM00","tr|C6TM00|C6TM00_SOYBN")</f>
        <v>tr|C6TM00|C6TM00_SOYBN</v>
      </c>
      <c r="D24488" t="s">
        <v>28</v>
      </c>
      <c r="E24488">
        <v>78.94</v>
      </c>
      <c r="F24488">
        <v>76</v>
      </c>
      <c r="G24488">
        <v>16</v>
      </c>
      <c r="H24488">
        <v>0</v>
      </c>
      <c r="I24488">
        <v>1</v>
      </c>
      <c r="J24488">
        <v>228</v>
      </c>
      <c r="K24488">
        <v>1</v>
      </c>
      <c r="L24488">
        <v>2</v>
      </c>
      <c r="M24488">
        <v>77</v>
      </c>
      <c r="N24488" t="s">
        <v>18</v>
      </c>
      <c r="O24488" s="1">
        <v>9.4901500000000006E-25</v>
      </c>
      <c r="P24488">
        <v>295</v>
      </c>
    </row>
    <row r="24489" spans="1:16" x14ac:dyDescent="0.25">
      <c r="A24489" t="s">
        <v>36108</v>
      </c>
      <c r="B24489">
        <v>483</v>
      </c>
      <c r="C24489" s="3" t="str">
        <f>HYPERLINK("http://www.uniprot.org/uniprot/I3RZA8","tr|I3RZA8|I3RZA8_MEDTR")</f>
        <v>tr|I3RZA8|I3RZA8_MEDTR</v>
      </c>
      <c r="D24489" t="s">
        <v>22</v>
      </c>
      <c r="E24489">
        <v>82.5</v>
      </c>
      <c r="F24489">
        <v>160</v>
      </c>
      <c r="G24489">
        <v>28</v>
      </c>
      <c r="H24489">
        <v>0</v>
      </c>
      <c r="I24489">
        <v>1</v>
      </c>
      <c r="J24489">
        <v>480</v>
      </c>
      <c r="K24489">
        <v>1</v>
      </c>
      <c r="L24489">
        <v>29</v>
      </c>
      <c r="M24489">
        <v>182</v>
      </c>
      <c r="N24489" t="s">
        <v>18</v>
      </c>
      <c r="O24489" s="1">
        <v>1.15187E-70</v>
      </c>
      <c r="P24489">
        <v>691</v>
      </c>
    </row>
    <row r="24490" spans="1:16" x14ac:dyDescent="0.25">
      <c r="A24490" t="s">
        <v>36109</v>
      </c>
      <c r="B24490">
        <v>414</v>
      </c>
      <c r="C24490" s="3" t="str">
        <f>HYPERLINK("http://www.uniprot.org/uniprot/I3S4V2","tr|I3S4V2|I3S4V2_MEDTR")</f>
        <v>tr|I3S4V2|I3S4V2_MEDTR</v>
      </c>
      <c r="D24490" t="s">
        <v>22</v>
      </c>
      <c r="E24490">
        <v>72.989999999999995</v>
      </c>
      <c r="F24490">
        <v>137</v>
      </c>
      <c r="G24490">
        <v>37</v>
      </c>
      <c r="H24490">
        <v>1</v>
      </c>
      <c r="I24490">
        <v>4</v>
      </c>
      <c r="J24490">
        <v>411</v>
      </c>
      <c r="K24490">
        <v>1</v>
      </c>
      <c r="L24490">
        <v>1</v>
      </c>
      <c r="M24490">
        <v>135</v>
      </c>
      <c r="N24490" t="s">
        <v>18</v>
      </c>
      <c r="O24490" s="1">
        <v>1.8271200000000001E-44</v>
      </c>
      <c r="P24490">
        <v>465</v>
      </c>
    </row>
    <row r="24491" spans="1:16" x14ac:dyDescent="0.25">
      <c r="A24491" t="s">
        <v>36110</v>
      </c>
      <c r="B24491">
        <v>1125</v>
      </c>
      <c r="C24491" s="3" t="str">
        <f>HYPERLINK("http://www.uniprot.org/uniprot/G7IWD8","tr|G7IWD8|G7IWD8_MEDTR")</f>
        <v>tr|G7IWD8|G7IWD8_MEDTR</v>
      </c>
      <c r="D24491" t="s">
        <v>6805</v>
      </c>
      <c r="E24491">
        <v>57.74</v>
      </c>
      <c r="F24491">
        <v>310</v>
      </c>
      <c r="G24491">
        <v>131</v>
      </c>
      <c r="H24491">
        <v>1</v>
      </c>
      <c r="I24491">
        <v>103</v>
      </c>
      <c r="J24491">
        <v>1029</v>
      </c>
      <c r="K24491">
        <v>1</v>
      </c>
      <c r="L24491">
        <v>177</v>
      </c>
      <c r="M24491">
        <v>477</v>
      </c>
      <c r="N24491" t="s">
        <v>18</v>
      </c>
      <c r="O24491" s="1">
        <v>3.1062799999999999E-92</v>
      </c>
      <c r="P24491">
        <v>883</v>
      </c>
    </row>
    <row r="24492" spans="1:16" x14ac:dyDescent="0.25">
      <c r="A24492" t="s">
        <v>36111</v>
      </c>
      <c r="B24492">
        <v>1272</v>
      </c>
      <c r="C24492" s="3" t="str">
        <f>HYPERLINK("http://www.uniprot.org/uniprot/G7JCC0","tr|G7JCC0|G7JCC0_MEDTR")</f>
        <v>tr|G7JCC0|G7JCC0_MEDTR</v>
      </c>
      <c r="D24492" t="s">
        <v>36112</v>
      </c>
      <c r="E24492">
        <v>73.34</v>
      </c>
      <c r="F24492">
        <v>454</v>
      </c>
      <c r="G24492">
        <v>121</v>
      </c>
      <c r="H24492">
        <v>34</v>
      </c>
      <c r="I24492">
        <v>10</v>
      </c>
      <c r="J24492">
        <v>1269</v>
      </c>
      <c r="K24492">
        <v>1</v>
      </c>
      <c r="L24492">
        <v>3</v>
      </c>
      <c r="M24492">
        <v>455</v>
      </c>
      <c r="N24492" t="s">
        <v>18</v>
      </c>
      <c r="O24492" s="1">
        <v>4.0290399999999997E-179</v>
      </c>
      <c r="P24492">
        <v>1633</v>
      </c>
    </row>
    <row r="24493" spans="1:16" x14ac:dyDescent="0.25">
      <c r="A24493" t="s">
        <v>36113</v>
      </c>
      <c r="B24493">
        <v>2574</v>
      </c>
      <c r="C24493" s="3" t="str">
        <f>HYPERLINK("http://www.uniprot.org/uniprot/G7J629","tr|G7J629|G7J629_MEDTR")</f>
        <v>tr|G7J629|G7J629_MEDTR</v>
      </c>
      <c r="D24493" t="s">
        <v>36114</v>
      </c>
      <c r="E24493">
        <v>80.36</v>
      </c>
      <c r="F24493">
        <v>881</v>
      </c>
      <c r="G24493">
        <v>173</v>
      </c>
      <c r="H24493">
        <v>24</v>
      </c>
      <c r="I24493">
        <v>1</v>
      </c>
      <c r="J24493">
        <v>2571</v>
      </c>
      <c r="K24493">
        <v>1</v>
      </c>
      <c r="L24493">
        <v>1</v>
      </c>
      <c r="M24493">
        <v>881</v>
      </c>
      <c r="N24493" t="s">
        <v>18</v>
      </c>
      <c r="O24493">
        <v>0</v>
      </c>
      <c r="P24493">
        <v>3740</v>
      </c>
    </row>
    <row r="24494" spans="1:16" x14ac:dyDescent="0.25">
      <c r="A24494" t="s">
        <v>36115</v>
      </c>
      <c r="B24494">
        <v>1344</v>
      </c>
      <c r="C24494" s="3" t="str">
        <f>HYPERLINK("http://www.uniprot.org/uniprot/M5X9N8","tr|M5X9N8|M5X9N8_PRUPE")</f>
        <v>tr|M5X9N8|M5X9N8_PRUPE</v>
      </c>
      <c r="D24494" t="s">
        <v>36116</v>
      </c>
      <c r="E24494">
        <v>67.040000000000006</v>
      </c>
      <c r="F24494">
        <v>440</v>
      </c>
      <c r="G24494">
        <v>145</v>
      </c>
      <c r="H24494">
        <v>57</v>
      </c>
      <c r="I24494">
        <v>193</v>
      </c>
      <c r="J24494">
        <v>1341</v>
      </c>
      <c r="K24494">
        <v>1</v>
      </c>
      <c r="L24494">
        <v>342</v>
      </c>
      <c r="M24494">
        <v>781</v>
      </c>
      <c r="N24494" t="s">
        <v>18</v>
      </c>
      <c r="O24494" s="1">
        <v>6.5141799999999996E-159</v>
      </c>
      <c r="P24494">
        <v>1459</v>
      </c>
    </row>
    <row r="24495" spans="1:16" x14ac:dyDescent="0.25">
      <c r="A24495" t="s">
        <v>36117</v>
      </c>
      <c r="B24495">
        <v>549</v>
      </c>
      <c r="C24495" s="3" t="str">
        <f>HYPERLINK("http://www.uniprot.org/uniprot/Q2HTA0","tr|Q2HTA0|Q2HTA0_MEDTR")</f>
        <v>tr|Q2HTA0|Q2HTA0_MEDTR</v>
      </c>
      <c r="D24495" t="s">
        <v>4562</v>
      </c>
      <c r="E24495">
        <v>35.549999999999997</v>
      </c>
      <c r="F24495">
        <v>90</v>
      </c>
      <c r="G24495">
        <v>58</v>
      </c>
      <c r="H24495">
        <v>5</v>
      </c>
      <c r="I24495">
        <v>160</v>
      </c>
      <c r="J24495">
        <v>414</v>
      </c>
      <c r="K24495">
        <v>1</v>
      </c>
      <c r="L24495">
        <v>429</v>
      </c>
      <c r="M24495">
        <v>518</v>
      </c>
      <c r="N24495" t="s">
        <v>18</v>
      </c>
      <c r="O24495" s="1">
        <v>8.2355000000000004E-7</v>
      </c>
      <c r="P24495">
        <v>124</v>
      </c>
    </row>
    <row r="24496" spans="1:16" x14ac:dyDescent="0.25">
      <c r="A24496" t="s">
        <v>36118</v>
      </c>
      <c r="B24496">
        <v>1002</v>
      </c>
      <c r="C24496" s="3" t="str">
        <f>HYPERLINK("http://www.uniprot.org/uniprot/G7JAK0","tr|G7JAK0|G7JAK0_MEDTR")</f>
        <v>tr|G7JAK0|G7JAK0_MEDTR</v>
      </c>
      <c r="D24496" t="s">
        <v>36119</v>
      </c>
      <c r="E24496">
        <v>58.72</v>
      </c>
      <c r="F24496">
        <v>344</v>
      </c>
      <c r="G24496">
        <v>142</v>
      </c>
      <c r="H24496">
        <v>13</v>
      </c>
      <c r="I24496">
        <v>7</v>
      </c>
      <c r="J24496">
        <v>999</v>
      </c>
      <c r="K24496">
        <v>1</v>
      </c>
      <c r="L24496">
        <v>6</v>
      </c>
      <c r="M24496">
        <v>343</v>
      </c>
      <c r="N24496" t="s">
        <v>18</v>
      </c>
      <c r="O24496" s="1">
        <v>7.2434399999999997E-95</v>
      </c>
      <c r="P24496">
        <v>905</v>
      </c>
    </row>
    <row r="24497" spans="1:16" x14ac:dyDescent="0.25">
      <c r="A24497" t="s">
        <v>36120</v>
      </c>
      <c r="B24497">
        <v>1053</v>
      </c>
      <c r="C24497" s="3" t="str">
        <f>HYPERLINK("http://www.uniprot.org/uniprot/G7JRD0","tr|G7JRD0|G7JRD0_MEDTR")</f>
        <v>tr|G7JRD0|G7JRD0_MEDTR</v>
      </c>
      <c r="D24497" t="s">
        <v>36121</v>
      </c>
      <c r="E24497">
        <v>75.42</v>
      </c>
      <c r="F24497">
        <v>350</v>
      </c>
      <c r="G24497">
        <v>86</v>
      </c>
      <c r="H24497">
        <v>0</v>
      </c>
      <c r="I24497">
        <v>1</v>
      </c>
      <c r="J24497">
        <v>1050</v>
      </c>
      <c r="K24497">
        <v>1</v>
      </c>
      <c r="L24497">
        <v>655</v>
      </c>
      <c r="M24497">
        <v>1004</v>
      </c>
      <c r="N24497" t="s">
        <v>18</v>
      </c>
      <c r="O24497" s="1">
        <v>4.54538E-159</v>
      </c>
      <c r="P24497">
        <v>1459</v>
      </c>
    </row>
    <row r="24498" spans="1:16" x14ac:dyDescent="0.25">
      <c r="A24498" t="s">
        <v>36122</v>
      </c>
      <c r="B24498">
        <v>678</v>
      </c>
      <c r="C24498" s="3" t="str">
        <f>HYPERLINK("http://www.uniprot.org/uniprot/B7FMM3","tr|B7FMM3|B7FMM3_MEDTR")</f>
        <v>tr|B7FMM3|B7FMM3_MEDTR</v>
      </c>
      <c r="D24498" t="s">
        <v>22</v>
      </c>
      <c r="E24498">
        <v>89.33</v>
      </c>
      <c r="F24498">
        <v>225</v>
      </c>
      <c r="G24498">
        <v>24</v>
      </c>
      <c r="H24498">
        <v>0</v>
      </c>
      <c r="I24498">
        <v>1</v>
      </c>
      <c r="J24498">
        <v>675</v>
      </c>
      <c r="K24498">
        <v>1</v>
      </c>
      <c r="L24498">
        <v>1</v>
      </c>
      <c r="M24498">
        <v>225</v>
      </c>
      <c r="N24498" t="s">
        <v>18</v>
      </c>
      <c r="O24498" s="1">
        <v>1.25328E-113</v>
      </c>
      <c r="P24498">
        <v>1064</v>
      </c>
    </row>
    <row r="24499" spans="1:16" x14ac:dyDescent="0.25">
      <c r="A24499" t="s">
        <v>36123</v>
      </c>
      <c r="B24499">
        <v>783</v>
      </c>
      <c r="C24499" s="3" t="str">
        <f>HYPERLINK("http://www.uniprot.org/uniprot/Q599T8","tr|Q599T8|Q599T8_MEDTR")</f>
        <v>tr|Q599T8|Q599T8_MEDTR</v>
      </c>
      <c r="D24499" t="s">
        <v>36124</v>
      </c>
      <c r="E24499">
        <v>67.84</v>
      </c>
      <c r="F24499">
        <v>255</v>
      </c>
      <c r="G24499">
        <v>82</v>
      </c>
      <c r="H24499">
        <v>1</v>
      </c>
      <c r="I24499">
        <v>10</v>
      </c>
      <c r="J24499">
        <v>771</v>
      </c>
      <c r="K24499">
        <v>1</v>
      </c>
      <c r="L24499">
        <v>13</v>
      </c>
      <c r="M24499">
        <v>248</v>
      </c>
      <c r="N24499" t="s">
        <v>18</v>
      </c>
      <c r="O24499" s="1">
        <v>1.59348E-87</v>
      </c>
      <c r="P24499">
        <v>840</v>
      </c>
    </row>
    <row r="24500" spans="1:16" x14ac:dyDescent="0.25">
      <c r="A24500" t="s">
        <v>36125</v>
      </c>
      <c r="B24500">
        <v>825</v>
      </c>
      <c r="C24500" s="3" t="str">
        <f>HYPERLINK("http://www.uniprot.org/uniprot/I3S081","tr|I3S081|I3S081_LOTJA")</f>
        <v>tr|I3S081|I3S081_LOTJA</v>
      </c>
      <c r="D24500" t="s">
        <v>93</v>
      </c>
      <c r="E24500">
        <v>84.78</v>
      </c>
      <c r="F24500">
        <v>276</v>
      </c>
      <c r="G24500">
        <v>42</v>
      </c>
      <c r="H24500">
        <v>2</v>
      </c>
      <c r="I24500">
        <v>1</v>
      </c>
      <c r="J24500">
        <v>822</v>
      </c>
      <c r="K24500">
        <v>1</v>
      </c>
      <c r="L24500">
        <v>1</v>
      </c>
      <c r="M24500">
        <v>270</v>
      </c>
      <c r="N24500" t="s">
        <v>18</v>
      </c>
      <c r="O24500" s="1">
        <v>6.9127299999999994E-132</v>
      </c>
      <c r="P24500">
        <v>1223</v>
      </c>
    </row>
    <row r="24501" spans="1:16" x14ac:dyDescent="0.25">
      <c r="A24501" t="s">
        <v>36126</v>
      </c>
      <c r="B24501">
        <v>1311</v>
      </c>
      <c r="C24501" s="3" t="str">
        <f>HYPERLINK("http://www.uniprot.org/uniprot/K7L1A6","tr|K7L1A6|K7L1A6_SOYBN")</f>
        <v>tr|K7L1A6|K7L1A6_SOYBN</v>
      </c>
      <c r="D24501" t="s">
        <v>28</v>
      </c>
      <c r="E24501">
        <v>65.2</v>
      </c>
      <c r="F24501">
        <v>434</v>
      </c>
      <c r="G24501">
        <v>151</v>
      </c>
      <c r="H24501">
        <v>2</v>
      </c>
      <c r="I24501">
        <v>1</v>
      </c>
      <c r="J24501">
        <v>1296</v>
      </c>
      <c r="K24501">
        <v>1</v>
      </c>
      <c r="L24501">
        <v>74</v>
      </c>
      <c r="M24501">
        <v>497</v>
      </c>
      <c r="N24501" t="s">
        <v>18</v>
      </c>
      <c r="O24501" s="1">
        <v>6.9372999999999997E-158</v>
      </c>
      <c r="P24501">
        <v>1450</v>
      </c>
    </row>
    <row r="24502" spans="1:16" x14ac:dyDescent="0.25">
      <c r="A24502" t="s">
        <v>36127</v>
      </c>
      <c r="B24502">
        <v>1026</v>
      </c>
      <c r="C24502" s="3" t="str">
        <f>HYPERLINK("http://www.uniprot.org/uniprot/G7JW37","tr|G7JW37|G7JW37_MEDTR")</f>
        <v>tr|G7JW37|G7JW37_MEDTR</v>
      </c>
      <c r="D24502" t="s">
        <v>36128</v>
      </c>
      <c r="E24502">
        <v>86.72</v>
      </c>
      <c r="F24502">
        <v>339</v>
      </c>
      <c r="G24502">
        <v>45</v>
      </c>
      <c r="H24502">
        <v>0</v>
      </c>
      <c r="I24502">
        <v>1</v>
      </c>
      <c r="J24502">
        <v>1017</v>
      </c>
      <c r="K24502">
        <v>1</v>
      </c>
      <c r="L24502">
        <v>1</v>
      </c>
      <c r="M24502">
        <v>338</v>
      </c>
      <c r="N24502" t="s">
        <v>18</v>
      </c>
      <c r="O24502" s="1">
        <v>4.4867999999999998E-164</v>
      </c>
      <c r="P24502">
        <v>1502</v>
      </c>
    </row>
    <row r="24503" spans="1:16" x14ac:dyDescent="0.25">
      <c r="A24503" t="s">
        <v>36129</v>
      </c>
      <c r="B24503">
        <v>444</v>
      </c>
      <c r="C24503" s="3" t="str">
        <f>HYPERLINK("http://www.uniprot.org/uniprot/G7KGN2","tr|G7KGN2|G7KGN2_MEDTR")</f>
        <v>tr|G7KGN2|G7KGN2_MEDTR</v>
      </c>
      <c r="D24503" t="s">
        <v>12239</v>
      </c>
      <c r="E24503">
        <v>82.31</v>
      </c>
      <c r="F24503">
        <v>147</v>
      </c>
      <c r="G24503">
        <v>26</v>
      </c>
      <c r="H24503">
        <v>0</v>
      </c>
      <c r="I24503">
        <v>1</v>
      </c>
      <c r="J24503">
        <v>441</v>
      </c>
      <c r="K24503">
        <v>1</v>
      </c>
      <c r="L24503">
        <v>1</v>
      </c>
      <c r="M24503">
        <v>147</v>
      </c>
      <c r="N24503" t="s">
        <v>18</v>
      </c>
      <c r="O24503" s="1">
        <v>1.7864699999999999E-63</v>
      </c>
      <c r="P24503">
        <v>629</v>
      </c>
    </row>
    <row r="24504" spans="1:16" x14ac:dyDescent="0.25">
      <c r="A24504" t="s">
        <v>36130</v>
      </c>
      <c r="B24504">
        <v>1095</v>
      </c>
      <c r="C24504" s="3" t="str">
        <f>HYPERLINK("http://www.uniprot.org/uniprot/I1KYC4","tr|I1KYC4|I1KYC4_SOYBN")</f>
        <v>tr|I1KYC4|I1KYC4_SOYBN</v>
      </c>
      <c r="D24504" t="s">
        <v>117</v>
      </c>
      <c r="E24504">
        <v>70.13</v>
      </c>
      <c r="F24504">
        <v>365</v>
      </c>
      <c r="G24504">
        <v>109</v>
      </c>
      <c r="H24504">
        <v>1</v>
      </c>
      <c r="I24504">
        <v>1</v>
      </c>
      <c r="J24504">
        <v>1092</v>
      </c>
      <c r="K24504">
        <v>1</v>
      </c>
      <c r="L24504">
        <v>124</v>
      </c>
      <c r="M24504">
        <v>488</v>
      </c>
      <c r="N24504" t="s">
        <v>18</v>
      </c>
      <c r="O24504" s="1">
        <v>1.5008000000000001E-144</v>
      </c>
      <c r="P24504">
        <v>1334</v>
      </c>
    </row>
    <row r="24505" spans="1:16" x14ac:dyDescent="0.25">
      <c r="A24505" t="s">
        <v>36131</v>
      </c>
      <c r="B24505">
        <v>759</v>
      </c>
      <c r="C24505" s="3" t="str">
        <f>HYPERLINK("http://www.uniprot.org/uniprot/G7I3P1","tr|G7I3P1|G7I3P1_MEDTR")</f>
        <v>tr|G7I3P1|G7I3P1_MEDTR</v>
      </c>
      <c r="D24505" t="s">
        <v>36132</v>
      </c>
      <c r="E24505">
        <v>73.62</v>
      </c>
      <c r="F24505">
        <v>254</v>
      </c>
      <c r="G24505">
        <v>67</v>
      </c>
      <c r="H24505">
        <v>2</v>
      </c>
      <c r="I24505">
        <v>1</v>
      </c>
      <c r="J24505">
        <v>756</v>
      </c>
      <c r="K24505">
        <v>1</v>
      </c>
      <c r="L24505">
        <v>3</v>
      </c>
      <c r="M24505">
        <v>254</v>
      </c>
      <c r="N24505" t="s">
        <v>18</v>
      </c>
      <c r="O24505" s="1">
        <v>2.6486699999999999E-100</v>
      </c>
      <c r="P24505">
        <v>950</v>
      </c>
    </row>
    <row r="24506" spans="1:16" x14ac:dyDescent="0.25">
      <c r="A24506" t="s">
        <v>36133</v>
      </c>
      <c r="B24506">
        <v>711</v>
      </c>
      <c r="C24506" s="3" t="str">
        <f>HYPERLINK("http://www.uniprot.org/uniprot/I3SSE5","tr|I3SSE5|I3SSE5_MEDTR")</f>
        <v>tr|I3SSE5|I3SSE5_MEDTR</v>
      </c>
      <c r="D24506" t="s">
        <v>22</v>
      </c>
      <c r="E24506">
        <v>73.41</v>
      </c>
      <c r="F24506">
        <v>237</v>
      </c>
      <c r="G24506">
        <v>63</v>
      </c>
      <c r="H24506">
        <v>1</v>
      </c>
      <c r="I24506">
        <v>1</v>
      </c>
      <c r="J24506">
        <v>708</v>
      </c>
      <c r="K24506">
        <v>1</v>
      </c>
      <c r="L24506">
        <v>1</v>
      </c>
      <c r="M24506">
        <v>232</v>
      </c>
      <c r="N24506" t="s">
        <v>18</v>
      </c>
      <c r="O24506" s="1">
        <v>2.3950799999999999E-81</v>
      </c>
      <c r="P24506">
        <v>786</v>
      </c>
    </row>
    <row r="24507" spans="1:16" x14ac:dyDescent="0.25">
      <c r="A24507" t="s">
        <v>36134</v>
      </c>
      <c r="B24507">
        <v>930</v>
      </c>
      <c r="C24507" s="3" t="str">
        <f>HYPERLINK("http://www.uniprot.org/uniprot/G7KAF0","tr|G7KAF0|G7KAF0_MEDTR")</f>
        <v>tr|G7KAF0|G7KAF0_MEDTR</v>
      </c>
      <c r="D24507" t="s">
        <v>36135</v>
      </c>
      <c r="E24507">
        <v>84.34</v>
      </c>
      <c r="F24507">
        <v>313</v>
      </c>
      <c r="G24507">
        <v>49</v>
      </c>
      <c r="H24507">
        <v>4</v>
      </c>
      <c r="I24507">
        <v>1</v>
      </c>
      <c r="J24507">
        <v>927</v>
      </c>
      <c r="K24507">
        <v>1</v>
      </c>
      <c r="L24507">
        <v>400</v>
      </c>
      <c r="M24507">
        <v>712</v>
      </c>
      <c r="N24507" t="s">
        <v>18</v>
      </c>
      <c r="O24507" s="1">
        <v>3.0241799999999999E-145</v>
      </c>
      <c r="P24507">
        <v>1339</v>
      </c>
    </row>
    <row r="24508" spans="1:16" x14ac:dyDescent="0.25">
      <c r="A24508" t="s">
        <v>36136</v>
      </c>
      <c r="B24508">
        <v>555</v>
      </c>
      <c r="C24508" s="3" t="str">
        <f>HYPERLINK("http://www.uniprot.org/uniprot/G7K4M4","tr|G7K4M4|G7K4M4_MEDTR")</f>
        <v>tr|G7K4M4|G7K4M4_MEDTR</v>
      </c>
      <c r="D24508" t="s">
        <v>517</v>
      </c>
      <c r="E24508">
        <v>57.97</v>
      </c>
      <c r="F24508">
        <v>138</v>
      </c>
      <c r="G24508">
        <v>58</v>
      </c>
      <c r="H24508">
        <v>0</v>
      </c>
      <c r="I24508">
        <v>22</v>
      </c>
      <c r="J24508">
        <v>435</v>
      </c>
      <c r="K24508">
        <v>1</v>
      </c>
      <c r="L24508">
        <v>407</v>
      </c>
      <c r="M24508">
        <v>544</v>
      </c>
      <c r="N24508" t="s">
        <v>18</v>
      </c>
      <c r="O24508" s="1">
        <v>1.55445E-39</v>
      </c>
      <c r="P24508">
        <v>423</v>
      </c>
    </row>
    <row r="24509" spans="1:16" x14ac:dyDescent="0.25">
      <c r="A24509" t="s">
        <v>36137</v>
      </c>
      <c r="B24509">
        <v>1035</v>
      </c>
      <c r="C24509" s="3" t="str">
        <f>HYPERLINK("http://www.uniprot.org/uniprot/G7IS22","tr|G7IS22|G7IS22_MEDTR")</f>
        <v>tr|G7IS22|G7IS22_MEDTR</v>
      </c>
      <c r="D24509" t="s">
        <v>36138</v>
      </c>
      <c r="E24509">
        <v>77.290000000000006</v>
      </c>
      <c r="F24509">
        <v>348</v>
      </c>
      <c r="G24509">
        <v>79</v>
      </c>
      <c r="H24509">
        <v>4</v>
      </c>
      <c r="I24509">
        <v>1</v>
      </c>
      <c r="J24509">
        <v>1032</v>
      </c>
      <c r="K24509">
        <v>1</v>
      </c>
      <c r="L24509">
        <v>1</v>
      </c>
      <c r="M24509">
        <v>331</v>
      </c>
      <c r="N24509" t="s">
        <v>18</v>
      </c>
      <c r="O24509" s="1">
        <v>4.7360999999999999E-145</v>
      </c>
      <c r="P24509">
        <v>1338</v>
      </c>
    </row>
    <row r="24510" spans="1:16" x14ac:dyDescent="0.25">
      <c r="A24510" t="s">
        <v>36139</v>
      </c>
      <c r="B24510">
        <v>2691</v>
      </c>
      <c r="C24510" s="3" t="str">
        <f>HYPERLINK("http://www.uniprot.org/uniprot/K7ME49","tr|K7ME49|K7ME49_SOYBN")</f>
        <v>tr|K7ME49|K7ME49_SOYBN</v>
      </c>
      <c r="D24510" t="s">
        <v>28</v>
      </c>
      <c r="E24510">
        <v>79.41</v>
      </c>
      <c r="F24510">
        <v>928</v>
      </c>
      <c r="G24510">
        <v>191</v>
      </c>
      <c r="H24510">
        <v>48</v>
      </c>
      <c r="I24510">
        <v>1</v>
      </c>
      <c r="J24510">
        <v>2640</v>
      </c>
      <c r="K24510">
        <v>1</v>
      </c>
      <c r="L24510">
        <v>835</v>
      </c>
      <c r="M24510">
        <v>1754</v>
      </c>
      <c r="N24510" t="s">
        <v>18</v>
      </c>
      <c r="O24510">
        <v>0</v>
      </c>
      <c r="P24510">
        <v>3703</v>
      </c>
    </row>
    <row r="24511" spans="1:16" x14ac:dyDescent="0.25">
      <c r="A24511" t="s">
        <v>36140</v>
      </c>
      <c r="B24511">
        <v>1776</v>
      </c>
      <c r="C24511" s="3" t="str">
        <f>HYPERLINK("http://www.uniprot.org/uniprot/G7I2H0","tr|G7I2H0|G7I2H0_MEDTR")</f>
        <v>tr|G7I2H0|G7I2H0_MEDTR</v>
      </c>
      <c r="D24511" t="s">
        <v>144</v>
      </c>
      <c r="E24511">
        <v>35.619999999999997</v>
      </c>
      <c r="F24511">
        <v>334</v>
      </c>
      <c r="G24511">
        <v>215</v>
      </c>
      <c r="H24511">
        <v>4</v>
      </c>
      <c r="I24511">
        <v>766</v>
      </c>
      <c r="J24511">
        <v>1755</v>
      </c>
      <c r="K24511">
        <v>1</v>
      </c>
      <c r="L24511">
        <v>27</v>
      </c>
      <c r="M24511">
        <v>314</v>
      </c>
      <c r="N24511" t="s">
        <v>18</v>
      </c>
      <c r="O24511" s="1">
        <v>7.4649900000000002E-39</v>
      </c>
      <c r="P24511">
        <v>425</v>
      </c>
    </row>
    <row r="24512" spans="1:16" x14ac:dyDescent="0.25">
      <c r="A24512" t="s">
        <v>36141</v>
      </c>
      <c r="B24512">
        <v>669</v>
      </c>
      <c r="C24512" s="3" t="str">
        <f>HYPERLINK("http://www.uniprot.org/uniprot/I1KXY6","tr|I1KXY6|I1KXY6_SOYBN")</f>
        <v>tr|I1KXY6|I1KXY6_SOYBN</v>
      </c>
      <c r="D24512" t="s">
        <v>28</v>
      </c>
      <c r="E24512">
        <v>51.56</v>
      </c>
      <c r="F24512">
        <v>223</v>
      </c>
      <c r="G24512">
        <v>108</v>
      </c>
      <c r="H24512">
        <v>1</v>
      </c>
      <c r="I24512">
        <v>1</v>
      </c>
      <c r="J24512">
        <v>666</v>
      </c>
      <c r="K24512">
        <v>1</v>
      </c>
      <c r="L24512">
        <v>177</v>
      </c>
      <c r="M24512">
        <v>388</v>
      </c>
      <c r="N24512" t="s">
        <v>18</v>
      </c>
      <c r="O24512" s="1">
        <v>1.2322100000000001E-49</v>
      </c>
      <c r="P24512">
        <v>512</v>
      </c>
    </row>
    <row r="24513" spans="1:16" x14ac:dyDescent="0.25">
      <c r="A24513" t="s">
        <v>36142</v>
      </c>
      <c r="B24513">
        <v>858</v>
      </c>
      <c r="C24513" s="3" t="str">
        <f>HYPERLINK("http://www.uniprot.org/uniprot/I1JS84","tr|I1JS84|I1JS84_SOYBN")</f>
        <v>tr|I1JS84|I1JS84_SOYBN</v>
      </c>
      <c r="D24513" t="s">
        <v>28</v>
      </c>
      <c r="E24513">
        <v>95.88</v>
      </c>
      <c r="F24513">
        <v>267</v>
      </c>
      <c r="G24513">
        <v>11</v>
      </c>
      <c r="H24513">
        <v>0</v>
      </c>
      <c r="I24513">
        <v>1</v>
      </c>
      <c r="J24513">
        <v>801</v>
      </c>
      <c r="K24513">
        <v>1</v>
      </c>
      <c r="L24513">
        <v>20</v>
      </c>
      <c r="M24513">
        <v>286</v>
      </c>
      <c r="N24513" t="s">
        <v>18</v>
      </c>
      <c r="O24513" s="1">
        <v>5.6482800000000002E-140</v>
      </c>
      <c r="P24513">
        <v>1293</v>
      </c>
    </row>
    <row r="24514" spans="1:16" x14ac:dyDescent="0.25">
      <c r="A24514" t="s">
        <v>36143</v>
      </c>
      <c r="B24514">
        <v>255</v>
      </c>
      <c r="C24514" s="3" t="str">
        <f>HYPERLINK("http://www.uniprot.org/uniprot/G7L1S4","tr|G7L1S4|G7L1S4_MEDTR")</f>
        <v>tr|G7L1S4|G7L1S4_MEDTR</v>
      </c>
      <c r="D24514" t="s">
        <v>36144</v>
      </c>
      <c r="E24514">
        <v>54.76</v>
      </c>
      <c r="F24514">
        <v>84</v>
      </c>
      <c r="G24514">
        <v>38</v>
      </c>
      <c r="H24514">
        <v>0</v>
      </c>
      <c r="I24514">
        <v>1</v>
      </c>
      <c r="J24514">
        <v>252</v>
      </c>
      <c r="K24514">
        <v>1</v>
      </c>
      <c r="L24514">
        <v>1</v>
      </c>
      <c r="M24514">
        <v>84</v>
      </c>
      <c r="N24514" t="s">
        <v>18</v>
      </c>
      <c r="O24514" s="1">
        <v>1.63502E-16</v>
      </c>
      <c r="P24514">
        <v>224</v>
      </c>
    </row>
    <row r="24515" spans="1:16" x14ac:dyDescent="0.25">
      <c r="A24515" t="s">
        <v>36145</v>
      </c>
      <c r="B24515">
        <v>402</v>
      </c>
      <c r="C24515" s="3" t="str">
        <f>HYPERLINK("http://www.uniprot.org/uniprot/I1KZ90","tr|I1KZ90|I1KZ90_SOYBN")</f>
        <v>tr|I1KZ90|I1KZ90_SOYBN</v>
      </c>
      <c r="D24515" t="s">
        <v>28</v>
      </c>
      <c r="E24515">
        <v>76.78</v>
      </c>
      <c r="F24515">
        <v>112</v>
      </c>
      <c r="G24515">
        <v>26</v>
      </c>
      <c r="H24515">
        <v>0</v>
      </c>
      <c r="I24515">
        <v>1</v>
      </c>
      <c r="J24515">
        <v>336</v>
      </c>
      <c r="K24515">
        <v>1</v>
      </c>
      <c r="L24515">
        <v>1</v>
      </c>
      <c r="M24515">
        <v>112</v>
      </c>
      <c r="N24515" t="s">
        <v>18</v>
      </c>
      <c r="O24515" s="1">
        <v>9.5573500000000002E-41</v>
      </c>
      <c r="P24515">
        <v>433</v>
      </c>
    </row>
    <row r="24516" spans="1:16" x14ac:dyDescent="0.25">
      <c r="A24516" t="s">
        <v>36146</v>
      </c>
      <c r="B24516">
        <v>999</v>
      </c>
      <c r="C24516" s="3" t="str">
        <f>HYPERLINK("http://www.uniprot.org/uniprot/G7LGW2","tr|G7LGW2|G7LGW2_MEDTR")</f>
        <v>tr|G7LGW2|G7LGW2_MEDTR</v>
      </c>
      <c r="D24516" t="s">
        <v>33479</v>
      </c>
      <c r="E24516">
        <v>78.16</v>
      </c>
      <c r="F24516">
        <v>316</v>
      </c>
      <c r="G24516">
        <v>69</v>
      </c>
      <c r="H24516">
        <v>0</v>
      </c>
      <c r="I24516">
        <v>1</v>
      </c>
      <c r="J24516">
        <v>948</v>
      </c>
      <c r="K24516">
        <v>1</v>
      </c>
      <c r="L24516">
        <v>135</v>
      </c>
      <c r="M24516">
        <v>450</v>
      </c>
      <c r="N24516" t="s">
        <v>18</v>
      </c>
      <c r="O24516" s="1">
        <v>1.9394600000000001E-132</v>
      </c>
      <c r="P24516">
        <v>1229</v>
      </c>
    </row>
    <row r="24517" spans="1:16" x14ac:dyDescent="0.25">
      <c r="A24517" t="s">
        <v>36147</v>
      </c>
      <c r="B24517">
        <v>1092</v>
      </c>
      <c r="C24517" s="3" t="str">
        <f>HYPERLINK("http://www.uniprot.org/uniprot/Q9M4K9","tr|Q9M4K9|Q9M4K9_PEA")</f>
        <v>tr|Q9M4K9|Q9M4K9_PEA</v>
      </c>
      <c r="D24517" t="s">
        <v>36148</v>
      </c>
      <c r="E24517">
        <v>82.36</v>
      </c>
      <c r="F24517">
        <v>363</v>
      </c>
      <c r="G24517">
        <v>64</v>
      </c>
      <c r="H24517">
        <v>0</v>
      </c>
      <c r="I24517">
        <v>1</v>
      </c>
      <c r="J24517">
        <v>1089</v>
      </c>
      <c r="K24517">
        <v>1</v>
      </c>
      <c r="L24517">
        <v>1</v>
      </c>
      <c r="M24517">
        <v>355</v>
      </c>
      <c r="N24517" t="s">
        <v>18</v>
      </c>
      <c r="O24517" s="1">
        <v>1.43694E-163</v>
      </c>
      <c r="P24517">
        <v>1498</v>
      </c>
    </row>
    <row r="24518" spans="1:16" x14ac:dyDescent="0.25">
      <c r="A24518" t="s">
        <v>36149</v>
      </c>
      <c r="B24518">
        <v>1644</v>
      </c>
      <c r="C24518" s="3" t="str">
        <f>HYPERLINK("http://www.uniprot.org/uniprot/I1JUL6","tr|I1JUL6|I1JUL6_SOYBN")</f>
        <v>tr|I1JUL6|I1JUL6_SOYBN</v>
      </c>
      <c r="D24518" t="s">
        <v>71</v>
      </c>
      <c r="E24518">
        <v>85.66</v>
      </c>
      <c r="F24518">
        <v>530</v>
      </c>
      <c r="G24518">
        <v>76</v>
      </c>
      <c r="H24518">
        <v>2</v>
      </c>
      <c r="I24518">
        <v>46</v>
      </c>
      <c r="J24518">
        <v>1629</v>
      </c>
      <c r="K24518">
        <v>1</v>
      </c>
      <c r="L24518">
        <v>57</v>
      </c>
      <c r="M24518">
        <v>584</v>
      </c>
      <c r="N24518" t="s">
        <v>18</v>
      </c>
      <c r="O24518">
        <v>0</v>
      </c>
      <c r="P24518">
        <v>2431</v>
      </c>
    </row>
    <row r="24519" spans="1:16" x14ac:dyDescent="0.25">
      <c r="A24519" t="s">
        <v>36150</v>
      </c>
      <c r="B24519">
        <v>2505</v>
      </c>
      <c r="C24519" s="3" t="str">
        <f>HYPERLINK("http://www.uniprot.org/uniprot/G7J629","tr|G7J629|G7J629_MEDTR")</f>
        <v>tr|G7J629|G7J629_MEDTR</v>
      </c>
      <c r="D24519" t="s">
        <v>36114</v>
      </c>
      <c r="E24519">
        <v>75.5</v>
      </c>
      <c r="F24519">
        <v>849</v>
      </c>
      <c r="G24519">
        <v>208</v>
      </c>
      <c r="H24519">
        <v>29</v>
      </c>
      <c r="I24519">
        <v>43</v>
      </c>
      <c r="J24519">
        <v>2502</v>
      </c>
      <c r="K24519">
        <v>1</v>
      </c>
      <c r="L24519">
        <v>33</v>
      </c>
      <c r="M24519">
        <v>881</v>
      </c>
      <c r="N24519" t="s">
        <v>18</v>
      </c>
      <c r="O24519">
        <v>0</v>
      </c>
      <c r="P24519">
        <v>3422</v>
      </c>
    </row>
    <row r="24520" spans="1:16" x14ac:dyDescent="0.25">
      <c r="A24520" t="s">
        <v>36151</v>
      </c>
      <c r="B24520">
        <v>996</v>
      </c>
      <c r="C24520" s="3" t="str">
        <f>HYPERLINK("http://www.uniprot.org/uniprot/I1JWZ4","tr|I1JWZ4|I1JWZ4_SOYBN")</f>
        <v>tr|I1JWZ4|I1JWZ4_SOYBN</v>
      </c>
      <c r="D24520" t="s">
        <v>28</v>
      </c>
      <c r="E24520">
        <v>73.349999999999994</v>
      </c>
      <c r="F24520">
        <v>349</v>
      </c>
      <c r="G24520">
        <v>93</v>
      </c>
      <c r="H24520">
        <v>19</v>
      </c>
      <c r="I24520">
        <v>1</v>
      </c>
      <c r="J24520">
        <v>990</v>
      </c>
      <c r="K24520">
        <v>1</v>
      </c>
      <c r="L24520">
        <v>1</v>
      </c>
      <c r="M24520">
        <v>347</v>
      </c>
      <c r="N24520" t="s">
        <v>18</v>
      </c>
      <c r="O24520" s="1">
        <v>2.7791500000000001E-139</v>
      </c>
      <c r="P24520">
        <v>1288</v>
      </c>
    </row>
    <row r="24521" spans="1:16" x14ac:dyDescent="0.25">
      <c r="A24521" t="s">
        <v>36152</v>
      </c>
      <c r="B24521">
        <v>1362</v>
      </c>
      <c r="C24521" s="3" t="str">
        <f>HYPERLINK("http://www.uniprot.org/uniprot/G7JU27","tr|G7JU27|G7JU27_MEDTR")</f>
        <v>tr|G7JU27|G7JU27_MEDTR</v>
      </c>
      <c r="D24521" t="s">
        <v>36153</v>
      </c>
      <c r="E24521">
        <v>73.09</v>
      </c>
      <c r="F24521">
        <v>368</v>
      </c>
      <c r="G24521">
        <v>99</v>
      </c>
      <c r="H24521">
        <v>1</v>
      </c>
      <c r="I24521">
        <v>4</v>
      </c>
      <c r="J24521">
        <v>1104</v>
      </c>
      <c r="K24521">
        <v>1</v>
      </c>
      <c r="L24521">
        <v>119</v>
      </c>
      <c r="M24521">
        <v>479</v>
      </c>
      <c r="N24521" t="s">
        <v>18</v>
      </c>
      <c r="O24521" s="1">
        <v>1.21662E-144</v>
      </c>
      <c r="P24521">
        <v>1336</v>
      </c>
    </row>
    <row r="24522" spans="1:16" x14ac:dyDescent="0.25">
      <c r="A24522" t="s">
        <v>36154</v>
      </c>
      <c r="B24522">
        <v>1359</v>
      </c>
      <c r="C24522" s="3" t="str">
        <f>HYPERLINK("http://www.uniprot.org/uniprot/G7JAK2","tr|G7JAK2|G7JAK2_MEDTR")</f>
        <v>tr|G7JAK2|G7JAK2_MEDTR</v>
      </c>
      <c r="D24522" t="s">
        <v>36155</v>
      </c>
      <c r="E24522">
        <v>81.83</v>
      </c>
      <c r="F24522">
        <v>446</v>
      </c>
      <c r="G24522">
        <v>81</v>
      </c>
      <c r="H24522">
        <v>0</v>
      </c>
      <c r="I24522">
        <v>1</v>
      </c>
      <c r="J24522">
        <v>1338</v>
      </c>
      <c r="K24522">
        <v>1</v>
      </c>
      <c r="L24522">
        <v>16</v>
      </c>
      <c r="M24522">
        <v>459</v>
      </c>
      <c r="N24522" t="s">
        <v>18</v>
      </c>
      <c r="O24522">
        <v>0</v>
      </c>
      <c r="P24522">
        <v>1934</v>
      </c>
    </row>
    <row r="24523" spans="1:16" x14ac:dyDescent="0.25">
      <c r="A24523" t="s">
        <v>36156</v>
      </c>
      <c r="B24523">
        <v>312</v>
      </c>
      <c r="C24523" s="3" t="str">
        <f>HYPERLINK("http://www.uniprot.org/uniprot/Q949K8","tr|Q949K8|Q949K8_CICAR")</f>
        <v>tr|Q949K8|Q949K8_CICAR</v>
      </c>
      <c r="D24523" t="s">
        <v>55</v>
      </c>
      <c r="E24523">
        <v>71.599999999999994</v>
      </c>
      <c r="F24523">
        <v>81</v>
      </c>
      <c r="G24523">
        <v>23</v>
      </c>
      <c r="H24523">
        <v>0</v>
      </c>
      <c r="I24523">
        <v>52</v>
      </c>
      <c r="J24523">
        <v>294</v>
      </c>
      <c r="K24523">
        <v>1</v>
      </c>
      <c r="L24523">
        <v>17</v>
      </c>
      <c r="M24523">
        <v>97</v>
      </c>
      <c r="N24523" t="s">
        <v>18</v>
      </c>
      <c r="O24523" s="1">
        <v>3.3938399999999999E-22</v>
      </c>
      <c r="P24523">
        <v>273</v>
      </c>
    </row>
    <row r="24524" spans="1:16" x14ac:dyDescent="0.25">
      <c r="A24524" t="s">
        <v>36157</v>
      </c>
      <c r="B24524">
        <v>657</v>
      </c>
      <c r="C24524" s="3" t="str">
        <f>HYPERLINK("http://www.uniprot.org/uniprot/I3T992","tr|I3T992|I3T992_MEDTR")</f>
        <v>tr|I3T992|I3T992_MEDTR</v>
      </c>
      <c r="D24524" t="s">
        <v>22</v>
      </c>
      <c r="E24524">
        <v>78.44</v>
      </c>
      <c r="F24524">
        <v>218</v>
      </c>
      <c r="G24524">
        <v>47</v>
      </c>
      <c r="H24524">
        <v>0</v>
      </c>
      <c r="I24524">
        <v>1</v>
      </c>
      <c r="J24524">
        <v>654</v>
      </c>
      <c r="K24524">
        <v>1</v>
      </c>
      <c r="L24524">
        <v>1</v>
      </c>
      <c r="M24524">
        <v>218</v>
      </c>
      <c r="N24524" t="s">
        <v>18</v>
      </c>
      <c r="O24524" s="1">
        <v>1.51059E-97</v>
      </c>
      <c r="P24524">
        <v>925</v>
      </c>
    </row>
    <row r="24525" spans="1:16" x14ac:dyDescent="0.25">
      <c r="A24525" t="s">
        <v>36158</v>
      </c>
      <c r="B24525">
        <v>1350</v>
      </c>
      <c r="C24525" s="3" t="str">
        <f>HYPERLINK("http://www.uniprot.org/uniprot/G7JU63","tr|G7JU63|G7JU63_MEDTR")</f>
        <v>tr|G7JU63|G7JU63_MEDTR</v>
      </c>
      <c r="D24525" t="s">
        <v>36159</v>
      </c>
      <c r="E24525">
        <v>67.180000000000007</v>
      </c>
      <c r="F24525">
        <v>454</v>
      </c>
      <c r="G24525">
        <v>149</v>
      </c>
      <c r="H24525">
        <v>5</v>
      </c>
      <c r="I24525">
        <v>1</v>
      </c>
      <c r="J24525">
        <v>1347</v>
      </c>
      <c r="K24525">
        <v>1</v>
      </c>
      <c r="L24525">
        <v>1</v>
      </c>
      <c r="M24525">
        <v>434</v>
      </c>
      <c r="N24525" t="s">
        <v>18</v>
      </c>
      <c r="O24525" s="1">
        <v>1.27982E-154</v>
      </c>
      <c r="P24525">
        <v>1422</v>
      </c>
    </row>
    <row r="24526" spans="1:16" x14ac:dyDescent="0.25">
      <c r="A24526" t="s">
        <v>36160</v>
      </c>
      <c r="B24526">
        <v>279</v>
      </c>
      <c r="C24526" s="3" t="str">
        <f>HYPERLINK("http://www.uniprot.org/uniprot/I1KJG4","tr|I1KJG4|I1KJG4_SOYBN")</f>
        <v>tr|I1KJG4|I1KJG4_SOYBN</v>
      </c>
      <c r="D24526" t="s">
        <v>117</v>
      </c>
      <c r="E24526">
        <v>100</v>
      </c>
      <c r="F24526">
        <v>92</v>
      </c>
      <c r="G24526">
        <v>0</v>
      </c>
      <c r="H24526">
        <v>0</v>
      </c>
      <c r="I24526">
        <v>1</v>
      </c>
      <c r="J24526">
        <v>276</v>
      </c>
      <c r="K24526">
        <v>1</v>
      </c>
      <c r="L24526">
        <v>1</v>
      </c>
      <c r="M24526">
        <v>92</v>
      </c>
      <c r="N24526" t="s">
        <v>18</v>
      </c>
      <c r="O24526" s="1">
        <v>3.3975400000000001E-46</v>
      </c>
      <c r="P24526">
        <v>480</v>
      </c>
    </row>
    <row r="24527" spans="1:16" x14ac:dyDescent="0.25">
      <c r="A24527" t="s">
        <v>36161</v>
      </c>
      <c r="B24527">
        <v>1227</v>
      </c>
      <c r="C24527" s="3" t="str">
        <f>HYPERLINK("http://www.uniprot.org/uniprot/D7TG77","tr|D7TG77|D7TG77_VITVI")</f>
        <v>tr|D7TG77|D7TG77_VITVI</v>
      </c>
      <c r="D24527" t="s">
        <v>36162</v>
      </c>
      <c r="E24527">
        <v>44.28</v>
      </c>
      <c r="F24527">
        <v>70</v>
      </c>
      <c r="G24527">
        <v>39</v>
      </c>
      <c r="H24527">
        <v>0</v>
      </c>
      <c r="I24527">
        <v>961</v>
      </c>
      <c r="J24527">
        <v>1170</v>
      </c>
      <c r="K24527">
        <v>1</v>
      </c>
      <c r="L24527">
        <v>170</v>
      </c>
      <c r="M24527">
        <v>239</v>
      </c>
      <c r="N24527" t="s">
        <v>18</v>
      </c>
      <c r="O24527" s="1">
        <v>2.05446E-7</v>
      </c>
      <c r="P24527">
        <v>152</v>
      </c>
    </row>
    <row r="24528" spans="1:16" x14ac:dyDescent="0.25">
      <c r="A24528" t="s">
        <v>36163</v>
      </c>
      <c r="B24528">
        <v>4275</v>
      </c>
      <c r="C24528" s="3" t="str">
        <f>HYPERLINK("http://www.uniprot.org/uniprot/I1J9V8","tr|I1J9V8|I1J9V8_SOYBN")</f>
        <v>tr|I1J9V8|I1J9V8_SOYBN</v>
      </c>
      <c r="D24528" t="s">
        <v>71</v>
      </c>
      <c r="E24528">
        <v>71.06</v>
      </c>
      <c r="F24528">
        <v>1448</v>
      </c>
      <c r="G24528">
        <v>419</v>
      </c>
      <c r="H24528">
        <v>25</v>
      </c>
      <c r="I24528">
        <v>1</v>
      </c>
      <c r="J24528">
        <v>4269</v>
      </c>
      <c r="K24528">
        <v>1</v>
      </c>
      <c r="L24528">
        <v>1</v>
      </c>
      <c r="M24528">
        <v>1423</v>
      </c>
      <c r="N24528" t="s">
        <v>18</v>
      </c>
      <c r="O24528">
        <v>0</v>
      </c>
      <c r="P24528">
        <v>5158</v>
      </c>
    </row>
    <row r="24529" spans="1:16" x14ac:dyDescent="0.25">
      <c r="A24529" t="s">
        <v>36164</v>
      </c>
      <c r="B24529">
        <v>762</v>
      </c>
      <c r="C24529" s="3" t="str">
        <f>HYPERLINK("http://www.uniprot.org/uniprot/G7KL53","tr|G7KL53|G7KL53_MEDTR")</f>
        <v>tr|G7KL53|G7KL53_MEDTR</v>
      </c>
      <c r="D24529" t="s">
        <v>36165</v>
      </c>
      <c r="E24529">
        <v>53.36</v>
      </c>
      <c r="F24529">
        <v>223</v>
      </c>
      <c r="G24529">
        <v>104</v>
      </c>
      <c r="H24529">
        <v>3</v>
      </c>
      <c r="I24529">
        <v>1</v>
      </c>
      <c r="J24529">
        <v>660</v>
      </c>
      <c r="K24529">
        <v>1</v>
      </c>
      <c r="L24529">
        <v>12</v>
      </c>
      <c r="M24529">
        <v>234</v>
      </c>
      <c r="N24529" t="s">
        <v>18</v>
      </c>
      <c r="O24529" s="1">
        <v>9.0005199999999992E-56</v>
      </c>
      <c r="P24529">
        <v>566</v>
      </c>
    </row>
    <row r="24530" spans="1:16" x14ac:dyDescent="0.25">
      <c r="A24530" t="s">
        <v>36166</v>
      </c>
      <c r="B24530">
        <v>516</v>
      </c>
      <c r="C24530" s="3" t="str">
        <f>HYPERLINK("http://www.uniprot.org/uniprot/G7KBN0","tr|G7KBN0|G7KBN0_MEDTR")</f>
        <v>tr|G7KBN0|G7KBN0_MEDTR</v>
      </c>
      <c r="D24530" t="s">
        <v>34326</v>
      </c>
      <c r="E24530">
        <v>69.23</v>
      </c>
      <c r="F24530">
        <v>182</v>
      </c>
      <c r="G24530">
        <v>56</v>
      </c>
      <c r="H24530">
        <v>27</v>
      </c>
      <c r="I24530">
        <v>1</v>
      </c>
      <c r="J24530">
        <v>465</v>
      </c>
      <c r="K24530">
        <v>1</v>
      </c>
      <c r="L24530">
        <v>227</v>
      </c>
      <c r="M24530">
        <v>406</v>
      </c>
      <c r="N24530" t="s">
        <v>18</v>
      </c>
      <c r="O24530" s="1">
        <v>9.4866099999999997E-57</v>
      </c>
      <c r="P24530">
        <v>571</v>
      </c>
    </row>
    <row r="24531" spans="1:16" x14ac:dyDescent="0.25">
      <c r="A24531" t="s">
        <v>36167</v>
      </c>
      <c r="B24531">
        <v>753</v>
      </c>
      <c r="C24531" s="3" t="str">
        <f>HYPERLINK("http://www.uniprot.org/uniprot/A0FK63","tr|A0FK63|A0FK63_MEDTR")</f>
        <v>tr|A0FK63|A0FK63_MEDTR</v>
      </c>
      <c r="D24531" t="s">
        <v>36168</v>
      </c>
      <c r="E24531">
        <v>69.44</v>
      </c>
      <c r="F24531">
        <v>252</v>
      </c>
      <c r="G24531">
        <v>77</v>
      </c>
      <c r="H24531">
        <v>2</v>
      </c>
      <c r="I24531">
        <v>1</v>
      </c>
      <c r="J24531">
        <v>750</v>
      </c>
      <c r="K24531">
        <v>1</v>
      </c>
      <c r="L24531">
        <v>1</v>
      </c>
      <c r="M24531">
        <v>250</v>
      </c>
      <c r="N24531" t="s">
        <v>18</v>
      </c>
      <c r="O24531" s="1">
        <v>4.4468399999999998E-92</v>
      </c>
      <c r="P24531">
        <v>879</v>
      </c>
    </row>
    <row r="24532" spans="1:16" x14ac:dyDescent="0.25">
      <c r="A24532" t="s">
        <v>36169</v>
      </c>
      <c r="B24532">
        <v>216</v>
      </c>
      <c r="C24532" s="3" t="str">
        <f>HYPERLINK("http://www.uniprot.org/uniprot/K7ME49","tr|K7ME49|K7ME49_SOYBN")</f>
        <v>tr|K7ME49|K7ME49_SOYBN</v>
      </c>
      <c r="D24532" t="s">
        <v>28</v>
      </c>
      <c r="E24532">
        <v>95.23</v>
      </c>
      <c r="F24532">
        <v>63</v>
      </c>
      <c r="G24532">
        <v>3</v>
      </c>
      <c r="H24532">
        <v>0</v>
      </c>
      <c r="I24532">
        <v>1</v>
      </c>
      <c r="J24532">
        <v>189</v>
      </c>
      <c r="K24532">
        <v>1</v>
      </c>
      <c r="L24532">
        <v>1</v>
      </c>
      <c r="M24532">
        <v>63</v>
      </c>
      <c r="N24532" t="s">
        <v>18</v>
      </c>
      <c r="O24532" s="1">
        <v>4.3387300000000003E-25</v>
      </c>
      <c r="P24532">
        <v>298</v>
      </c>
    </row>
    <row r="24533" spans="1:16" x14ac:dyDescent="0.25">
      <c r="A24533" t="s">
        <v>36170</v>
      </c>
      <c r="B24533">
        <v>522</v>
      </c>
      <c r="C24533" s="3" t="str">
        <f>HYPERLINK("http://www.uniprot.org/uniprot/G7JFU8","tr|G7JFU8|G7JFU8_MEDTR")</f>
        <v>tr|G7JFU8|G7JFU8_MEDTR</v>
      </c>
      <c r="D24533" t="s">
        <v>2778</v>
      </c>
      <c r="E24533">
        <v>34.65</v>
      </c>
      <c r="F24533">
        <v>176</v>
      </c>
      <c r="G24533">
        <v>115</v>
      </c>
      <c r="H24533">
        <v>5</v>
      </c>
      <c r="I24533">
        <v>1</v>
      </c>
      <c r="J24533">
        <v>513</v>
      </c>
      <c r="K24533">
        <v>1</v>
      </c>
      <c r="L24533">
        <v>1</v>
      </c>
      <c r="M24533">
        <v>176</v>
      </c>
      <c r="N24533" t="s">
        <v>18</v>
      </c>
      <c r="O24533" s="1">
        <v>5.9474999999999996E-19</v>
      </c>
      <c r="P24533">
        <v>245</v>
      </c>
    </row>
    <row r="24534" spans="1:16" x14ac:dyDescent="0.25">
      <c r="A24534" t="s">
        <v>36171</v>
      </c>
      <c r="B24534">
        <v>330</v>
      </c>
      <c r="C24534" s="3" t="str">
        <f>HYPERLINK("http://www.uniprot.org/uniprot/I1MW65","tr|I1MW65|I1MW65_SOYBN")</f>
        <v>tr|I1MW65|I1MW65_SOYBN</v>
      </c>
      <c r="D24534" t="s">
        <v>28</v>
      </c>
      <c r="E24534">
        <v>84.4</v>
      </c>
      <c r="F24534">
        <v>109</v>
      </c>
      <c r="G24534">
        <v>17</v>
      </c>
      <c r="H24534">
        <v>0</v>
      </c>
      <c r="I24534">
        <v>1</v>
      </c>
      <c r="J24534">
        <v>327</v>
      </c>
      <c r="K24534">
        <v>1</v>
      </c>
      <c r="L24534">
        <v>191</v>
      </c>
      <c r="M24534">
        <v>299</v>
      </c>
      <c r="N24534" t="s">
        <v>18</v>
      </c>
      <c r="O24534" s="1">
        <v>3.5155400000000003E-51</v>
      </c>
      <c r="P24534">
        <v>523</v>
      </c>
    </row>
    <row r="24535" spans="1:16" x14ac:dyDescent="0.25">
      <c r="A24535" t="s">
        <v>36172</v>
      </c>
      <c r="B24535">
        <v>1491</v>
      </c>
      <c r="C24535" s="3" t="str">
        <f>HYPERLINK("http://www.uniprot.org/uniprot/I1JS84","tr|I1JS84|I1JS84_SOYBN")</f>
        <v>tr|I1JS84|I1JS84_SOYBN</v>
      </c>
      <c r="D24535" t="s">
        <v>28</v>
      </c>
      <c r="E24535">
        <v>83.92</v>
      </c>
      <c r="F24535">
        <v>280</v>
      </c>
      <c r="G24535">
        <v>45</v>
      </c>
      <c r="H24535">
        <v>0</v>
      </c>
      <c r="I24535">
        <v>649</v>
      </c>
      <c r="J24535">
        <v>1488</v>
      </c>
      <c r="K24535">
        <v>1</v>
      </c>
      <c r="L24535">
        <v>287</v>
      </c>
      <c r="M24535">
        <v>566</v>
      </c>
      <c r="N24535" t="s">
        <v>18</v>
      </c>
      <c r="O24535" s="1">
        <v>1.7487E-123</v>
      </c>
      <c r="P24535">
        <v>1154</v>
      </c>
    </row>
    <row r="24536" spans="1:16" x14ac:dyDescent="0.25">
      <c r="A24536" t="s">
        <v>36173</v>
      </c>
      <c r="B24536">
        <v>237</v>
      </c>
      <c r="C24536" s="3" t="str">
        <f>HYPERLINK("http://www.uniprot.org/uniprot/G7L1S4","tr|G7L1S4|G7L1S4_MEDTR")</f>
        <v>tr|G7L1S4|G7L1S4_MEDTR</v>
      </c>
      <c r="D24536" t="s">
        <v>36144</v>
      </c>
      <c r="E24536">
        <v>55.26</v>
      </c>
      <c r="F24536">
        <v>76</v>
      </c>
      <c r="G24536">
        <v>34</v>
      </c>
      <c r="H24536">
        <v>0</v>
      </c>
      <c r="I24536">
        <v>7</v>
      </c>
      <c r="J24536">
        <v>234</v>
      </c>
      <c r="K24536">
        <v>1</v>
      </c>
      <c r="L24536">
        <v>9</v>
      </c>
      <c r="M24536">
        <v>84</v>
      </c>
      <c r="N24536" t="s">
        <v>18</v>
      </c>
      <c r="O24536" s="1">
        <v>1.15418E-14</v>
      </c>
      <c r="P24536">
        <v>208</v>
      </c>
    </row>
    <row r="24537" spans="1:16" x14ac:dyDescent="0.25">
      <c r="A24537" t="s">
        <v>36174</v>
      </c>
      <c r="B24537">
        <v>630</v>
      </c>
      <c r="C24537" s="3" t="str">
        <f>HYPERLINK("http://www.uniprot.org/uniprot/G7L182","tr|G7L182|G7L182_MEDTR")</f>
        <v>tr|G7L182|G7L182_MEDTR</v>
      </c>
      <c r="D24537" t="s">
        <v>36175</v>
      </c>
      <c r="E24537">
        <v>43.06</v>
      </c>
      <c r="F24537">
        <v>137</v>
      </c>
      <c r="G24537">
        <v>78</v>
      </c>
      <c r="H24537">
        <v>6</v>
      </c>
      <c r="I24537">
        <v>64</v>
      </c>
      <c r="J24537">
        <v>456</v>
      </c>
      <c r="K24537">
        <v>1</v>
      </c>
      <c r="L24537">
        <v>27</v>
      </c>
      <c r="M24537">
        <v>163</v>
      </c>
      <c r="N24537" t="s">
        <v>18</v>
      </c>
      <c r="O24537" s="1">
        <v>6.7010999999999996E-20</v>
      </c>
      <c r="P24537">
        <v>255</v>
      </c>
    </row>
    <row r="24538" spans="1:16" x14ac:dyDescent="0.25">
      <c r="A24538" t="s">
        <v>36176</v>
      </c>
      <c r="B24538">
        <v>1620</v>
      </c>
      <c r="C24538" s="3" t="str">
        <f>HYPERLINK("http://www.uniprot.org/uniprot/I1LF47","tr|I1LF47|I1LF47_SOYBN")</f>
        <v>tr|I1LF47|I1LF47_SOYBN</v>
      </c>
      <c r="D24538" t="s">
        <v>71</v>
      </c>
      <c r="E24538">
        <v>62.9</v>
      </c>
      <c r="F24538">
        <v>550</v>
      </c>
      <c r="G24538">
        <v>204</v>
      </c>
      <c r="H24538">
        <v>35</v>
      </c>
      <c r="I24538">
        <v>13</v>
      </c>
      <c r="J24538">
        <v>1557</v>
      </c>
      <c r="K24538">
        <v>1</v>
      </c>
      <c r="L24538">
        <v>2</v>
      </c>
      <c r="M24538">
        <v>534</v>
      </c>
      <c r="N24538" t="s">
        <v>18</v>
      </c>
      <c r="O24538" s="1">
        <v>1.16321E-176</v>
      </c>
      <c r="P24538">
        <v>1613</v>
      </c>
    </row>
    <row r="24539" spans="1:16" x14ac:dyDescent="0.25">
      <c r="A24539" t="s">
        <v>36177</v>
      </c>
      <c r="B24539">
        <v>270</v>
      </c>
      <c r="C24539" s="3" t="str">
        <f>HYPERLINK("http://www.uniprot.org/uniprot/Q2HRJ5","tr|Q2HRJ5|Q2HRJ5_MEDTR")</f>
        <v>tr|Q2HRJ5|Q2HRJ5_MEDTR</v>
      </c>
      <c r="D24539" t="s">
        <v>36178</v>
      </c>
      <c r="E24539">
        <v>82.41</v>
      </c>
      <c r="F24539">
        <v>91</v>
      </c>
      <c r="G24539">
        <v>16</v>
      </c>
      <c r="H24539">
        <v>2</v>
      </c>
      <c r="I24539">
        <v>1</v>
      </c>
      <c r="J24539">
        <v>267</v>
      </c>
      <c r="K24539">
        <v>1</v>
      </c>
      <c r="L24539">
        <v>1</v>
      </c>
      <c r="M24539">
        <v>91</v>
      </c>
      <c r="N24539" t="s">
        <v>18</v>
      </c>
      <c r="O24539" s="1">
        <v>1.2651299999999999E-40</v>
      </c>
      <c r="P24539">
        <v>432</v>
      </c>
    </row>
    <row r="24540" spans="1:16" x14ac:dyDescent="0.25">
      <c r="A24540" t="s">
        <v>36179</v>
      </c>
      <c r="B24540">
        <v>381</v>
      </c>
      <c r="C24540" s="3" t="str">
        <f>HYPERLINK("http://www.uniprot.org/uniprot/G7JCC3","tr|G7JCC3|G7JCC3_MEDTR")</f>
        <v>tr|G7JCC3|G7JCC3_MEDTR</v>
      </c>
      <c r="D24540" t="s">
        <v>36180</v>
      </c>
      <c r="E24540">
        <v>58.33</v>
      </c>
      <c r="F24540">
        <v>144</v>
      </c>
      <c r="G24540">
        <v>60</v>
      </c>
      <c r="H24540">
        <v>18</v>
      </c>
      <c r="I24540">
        <v>1</v>
      </c>
      <c r="J24540">
        <v>378</v>
      </c>
      <c r="K24540">
        <v>1</v>
      </c>
      <c r="L24540">
        <v>1</v>
      </c>
      <c r="M24540">
        <v>143</v>
      </c>
      <c r="N24540" t="s">
        <v>18</v>
      </c>
      <c r="O24540" s="1">
        <v>7.3252600000000001E-33</v>
      </c>
      <c r="P24540">
        <v>365</v>
      </c>
    </row>
    <row r="24541" spans="1:16" x14ac:dyDescent="0.25">
      <c r="A24541" t="s">
        <v>36181</v>
      </c>
      <c r="B24541">
        <v>2337</v>
      </c>
      <c r="C24541" s="3" t="str">
        <f>HYPERLINK("http://www.uniprot.org/uniprot/I1NE45","tr|I1NE45|I1NE45_SOYBN")</f>
        <v>tr|I1NE45|I1NE45_SOYBN</v>
      </c>
      <c r="D24541" t="s">
        <v>25442</v>
      </c>
      <c r="E24541">
        <v>73.61</v>
      </c>
      <c r="F24541">
        <v>792</v>
      </c>
      <c r="G24541">
        <v>209</v>
      </c>
      <c r="H24541">
        <v>17</v>
      </c>
      <c r="I24541">
        <v>10</v>
      </c>
      <c r="J24541">
        <v>2334</v>
      </c>
      <c r="K24541">
        <v>1</v>
      </c>
      <c r="L24541">
        <v>113</v>
      </c>
      <c r="M24541">
        <v>903</v>
      </c>
      <c r="N24541" t="s">
        <v>18</v>
      </c>
      <c r="O24541">
        <v>0</v>
      </c>
      <c r="P24541">
        <v>3157</v>
      </c>
    </row>
    <row r="24542" spans="1:16" x14ac:dyDescent="0.25">
      <c r="A24542" t="s">
        <v>36182</v>
      </c>
      <c r="B24542">
        <v>1848</v>
      </c>
      <c r="C24542" s="3" t="str">
        <f>HYPERLINK("http://www.uniprot.org/uniprot/G7JU24","tr|G7JU24|G7JU24_MEDTR")</f>
        <v>tr|G7JU24|G7JU24_MEDTR</v>
      </c>
      <c r="D24542" t="s">
        <v>36183</v>
      </c>
      <c r="E24542">
        <v>51.04</v>
      </c>
      <c r="F24542">
        <v>625</v>
      </c>
      <c r="G24542">
        <v>306</v>
      </c>
      <c r="H24542">
        <v>33</v>
      </c>
      <c r="I24542">
        <v>70</v>
      </c>
      <c r="J24542">
        <v>1845</v>
      </c>
      <c r="K24542">
        <v>1</v>
      </c>
      <c r="L24542">
        <v>20</v>
      </c>
      <c r="M24542">
        <v>627</v>
      </c>
      <c r="N24542" t="s">
        <v>18</v>
      </c>
      <c r="O24542" s="1">
        <v>3.1943199999999997E-157</v>
      </c>
      <c r="P24542">
        <v>1446</v>
      </c>
    </row>
    <row r="24543" spans="1:16" x14ac:dyDescent="0.25">
      <c r="A24543" t="s">
        <v>36184</v>
      </c>
      <c r="B24543">
        <v>1302</v>
      </c>
      <c r="C24543" s="3" t="str">
        <f>HYPERLINK("http://www.uniprot.org/uniprot/G7JAK3","tr|G7JAK3|G7JAK3_MEDTR")</f>
        <v>tr|G7JAK3|G7JAK3_MEDTR</v>
      </c>
      <c r="D24543" t="s">
        <v>36185</v>
      </c>
      <c r="E24543">
        <v>88.18</v>
      </c>
      <c r="F24543">
        <v>440</v>
      </c>
      <c r="G24543">
        <v>52</v>
      </c>
      <c r="H24543">
        <v>8</v>
      </c>
      <c r="I24543">
        <v>1</v>
      </c>
      <c r="J24543">
        <v>1296</v>
      </c>
      <c r="K24543">
        <v>1</v>
      </c>
      <c r="L24543">
        <v>49</v>
      </c>
      <c r="M24543">
        <v>488</v>
      </c>
      <c r="N24543" t="s">
        <v>18</v>
      </c>
      <c r="O24543">
        <v>0</v>
      </c>
      <c r="P24543">
        <v>1926</v>
      </c>
    </row>
    <row r="24544" spans="1:16" x14ac:dyDescent="0.25">
      <c r="A24544" t="s">
        <v>36186</v>
      </c>
      <c r="B24544">
        <v>912</v>
      </c>
      <c r="C24544" s="3" t="str">
        <f>HYPERLINK("http://www.uniprot.org/uniprot/G7IKJ3","tr|G7IKJ3|G7IKJ3_MEDTR")</f>
        <v>tr|G7IKJ3|G7IKJ3_MEDTR</v>
      </c>
      <c r="D24544" t="s">
        <v>3121</v>
      </c>
      <c r="E24544">
        <v>35.479999999999997</v>
      </c>
      <c r="F24544">
        <v>186</v>
      </c>
      <c r="G24544">
        <v>120</v>
      </c>
      <c r="H24544">
        <v>2</v>
      </c>
      <c r="I24544">
        <v>79</v>
      </c>
      <c r="J24544">
        <v>630</v>
      </c>
      <c r="K24544">
        <v>1</v>
      </c>
      <c r="L24544">
        <v>637</v>
      </c>
      <c r="M24544">
        <v>816</v>
      </c>
      <c r="N24544" t="s">
        <v>18</v>
      </c>
      <c r="O24544" s="1">
        <v>1.38256E-26</v>
      </c>
      <c r="P24544">
        <v>285</v>
      </c>
    </row>
    <row r="24545" spans="1:16" x14ac:dyDescent="0.25">
      <c r="A24545" t="s">
        <v>36187</v>
      </c>
      <c r="B24545">
        <v>1707</v>
      </c>
      <c r="C24545" s="3" t="str">
        <f>HYPERLINK("http://www.uniprot.org/uniprot/F6LPV4","tr|F6LPV4|F6LPV4_MEDTR")</f>
        <v>tr|F6LPV4|F6LPV4_MEDTR</v>
      </c>
      <c r="D24545" t="s">
        <v>36188</v>
      </c>
      <c r="E24545">
        <v>75.260000000000005</v>
      </c>
      <c r="F24545">
        <v>570</v>
      </c>
      <c r="G24545">
        <v>141</v>
      </c>
      <c r="H24545">
        <v>2</v>
      </c>
      <c r="I24545">
        <v>1</v>
      </c>
      <c r="J24545">
        <v>1704</v>
      </c>
      <c r="K24545">
        <v>1</v>
      </c>
      <c r="L24545">
        <v>1</v>
      </c>
      <c r="M24545">
        <v>542</v>
      </c>
      <c r="N24545" t="s">
        <v>18</v>
      </c>
      <c r="O24545">
        <v>0</v>
      </c>
      <c r="P24545">
        <v>2101</v>
      </c>
    </row>
    <row r="24546" spans="1:16" x14ac:dyDescent="0.25">
      <c r="A24546" t="s">
        <v>36189</v>
      </c>
      <c r="B24546">
        <v>1422</v>
      </c>
      <c r="C24546" s="3" t="str">
        <f>HYPERLINK("http://www.uniprot.org/uniprot/I1K1C5","tr|I1K1C5|I1K1C5_SOYBN")</f>
        <v>tr|I1K1C5|I1K1C5_SOYBN</v>
      </c>
      <c r="D24546" t="s">
        <v>28</v>
      </c>
      <c r="E24546">
        <v>52.51</v>
      </c>
      <c r="F24546">
        <v>478</v>
      </c>
      <c r="G24546">
        <v>227</v>
      </c>
      <c r="H24546">
        <v>5</v>
      </c>
      <c r="I24546">
        <v>1</v>
      </c>
      <c r="J24546">
        <v>1419</v>
      </c>
      <c r="K24546">
        <v>1</v>
      </c>
      <c r="L24546">
        <v>1</v>
      </c>
      <c r="M24546">
        <v>364</v>
      </c>
      <c r="N24546" t="s">
        <v>18</v>
      </c>
      <c r="O24546" s="1">
        <v>1.14363E-116</v>
      </c>
      <c r="P24546">
        <v>1095</v>
      </c>
    </row>
    <row r="24547" spans="1:16" x14ac:dyDescent="0.25">
      <c r="A24547" t="s">
        <v>36190</v>
      </c>
      <c r="B24547">
        <v>786</v>
      </c>
      <c r="C24547" s="3" t="str">
        <f>HYPERLINK("http://www.uniprot.org/uniprot/I1MV96","tr|I1MV96|I1MV96_SOYBN")</f>
        <v>tr|I1MV96|I1MV96_SOYBN</v>
      </c>
      <c r="D24547" t="s">
        <v>28</v>
      </c>
      <c r="E24547">
        <v>83.9</v>
      </c>
      <c r="F24547">
        <v>261</v>
      </c>
      <c r="G24547">
        <v>42</v>
      </c>
      <c r="H24547">
        <v>0</v>
      </c>
      <c r="I24547">
        <v>1</v>
      </c>
      <c r="J24547">
        <v>783</v>
      </c>
      <c r="K24547">
        <v>1</v>
      </c>
      <c r="L24547">
        <v>1</v>
      </c>
      <c r="M24547">
        <v>261</v>
      </c>
      <c r="N24547" t="s">
        <v>18</v>
      </c>
      <c r="O24547" s="1">
        <v>2.29905E-118</v>
      </c>
      <c r="P24547">
        <v>1106</v>
      </c>
    </row>
    <row r="24548" spans="1:16" x14ac:dyDescent="0.25">
      <c r="A24548" t="s">
        <v>36191</v>
      </c>
      <c r="B24548">
        <v>384</v>
      </c>
      <c r="C24548" s="3" t="str">
        <f>HYPERLINK("http://www.uniprot.org/uniprot/G7KBN0","tr|G7KBN0|G7KBN0_MEDTR")</f>
        <v>tr|G7KBN0|G7KBN0_MEDTR</v>
      </c>
      <c r="D24548" t="s">
        <v>34326</v>
      </c>
      <c r="E24548">
        <v>86.44</v>
      </c>
      <c r="F24548">
        <v>118</v>
      </c>
      <c r="G24548">
        <v>16</v>
      </c>
      <c r="H24548">
        <v>0</v>
      </c>
      <c r="I24548">
        <v>1</v>
      </c>
      <c r="J24548">
        <v>354</v>
      </c>
      <c r="K24548">
        <v>1</v>
      </c>
      <c r="L24548">
        <v>1</v>
      </c>
      <c r="M24548">
        <v>118</v>
      </c>
      <c r="N24548" t="s">
        <v>18</v>
      </c>
      <c r="O24548" s="1">
        <v>1.1965400000000001E-51</v>
      </c>
      <c r="P24548">
        <v>527</v>
      </c>
    </row>
    <row r="24549" spans="1:16" x14ac:dyDescent="0.25">
      <c r="A24549" t="s">
        <v>36192</v>
      </c>
      <c r="B24549">
        <v>189</v>
      </c>
      <c r="C24549" s="3" t="str">
        <f>HYPERLINK("http://www.uniprot.org/uniprot/Q6K853","tr|Q6K853|Q6K853_ORYSJ")</f>
        <v>tr|Q6K853|Q6K853_ORYSJ</v>
      </c>
      <c r="D24549" t="s">
        <v>34186</v>
      </c>
      <c r="E24549">
        <v>83.87</v>
      </c>
      <c r="F24549">
        <v>62</v>
      </c>
      <c r="G24549">
        <v>10</v>
      </c>
      <c r="H24549">
        <v>0</v>
      </c>
      <c r="I24549">
        <v>1</v>
      </c>
      <c r="J24549">
        <v>186</v>
      </c>
      <c r="K24549">
        <v>1</v>
      </c>
      <c r="L24549">
        <v>1</v>
      </c>
      <c r="M24549">
        <v>62</v>
      </c>
      <c r="N24549" t="s">
        <v>18</v>
      </c>
      <c r="O24549" s="1">
        <v>4.9322399999999997E-21</v>
      </c>
      <c r="P24549">
        <v>263</v>
      </c>
    </row>
    <row r="24550" spans="1:16" x14ac:dyDescent="0.25">
      <c r="A24550" t="s">
        <v>36193</v>
      </c>
      <c r="B24550">
        <v>1029</v>
      </c>
      <c r="C24550" s="3" t="str">
        <f>HYPERLINK("http://www.uniprot.org/uniprot/G7KL56","tr|G7KL56|G7KL56_MEDTR")</f>
        <v>tr|G7KL56|G7KL56_MEDTR</v>
      </c>
      <c r="D24550" t="s">
        <v>36194</v>
      </c>
      <c r="E24550">
        <v>88.27</v>
      </c>
      <c r="F24550">
        <v>324</v>
      </c>
      <c r="G24550">
        <v>38</v>
      </c>
      <c r="H24550">
        <v>0</v>
      </c>
      <c r="I24550">
        <v>55</v>
      </c>
      <c r="J24550">
        <v>1026</v>
      </c>
      <c r="K24550">
        <v>1</v>
      </c>
      <c r="L24550">
        <v>19</v>
      </c>
      <c r="M24550">
        <v>342</v>
      </c>
      <c r="N24550" t="s">
        <v>18</v>
      </c>
      <c r="O24550" s="1">
        <v>1.5965400000000001E-177</v>
      </c>
      <c r="P24550">
        <v>1618</v>
      </c>
    </row>
    <row r="24551" spans="1:16" x14ac:dyDescent="0.25">
      <c r="A24551" t="s">
        <v>36195</v>
      </c>
      <c r="B24551">
        <v>735</v>
      </c>
      <c r="C24551" s="3" t="str">
        <f>HYPERLINK("http://www.uniprot.org/uniprot/G7IWD8","tr|G7IWD8|G7IWD8_MEDTR")</f>
        <v>tr|G7IWD8|G7IWD8_MEDTR</v>
      </c>
      <c r="D24551" t="s">
        <v>6805</v>
      </c>
      <c r="E24551">
        <v>55.19</v>
      </c>
      <c r="F24551">
        <v>183</v>
      </c>
      <c r="G24551">
        <v>82</v>
      </c>
      <c r="H24551">
        <v>34</v>
      </c>
      <c r="I24551">
        <v>253</v>
      </c>
      <c r="J24551">
        <v>699</v>
      </c>
      <c r="K24551">
        <v>1</v>
      </c>
      <c r="L24551">
        <v>318</v>
      </c>
      <c r="M24551">
        <v>497</v>
      </c>
      <c r="N24551" t="s">
        <v>18</v>
      </c>
      <c r="O24551" s="1">
        <v>4.1270599999999998E-39</v>
      </c>
      <c r="P24551">
        <v>422</v>
      </c>
    </row>
    <row r="24552" spans="1:16" x14ac:dyDescent="0.25">
      <c r="A24552" t="s">
        <v>36196</v>
      </c>
      <c r="B24552">
        <v>285</v>
      </c>
      <c r="C24552" s="3" t="str">
        <f>HYPERLINK("http://www.uniprot.org/uniprot/Q949L5","tr|Q949L5|Q949L5_CICAR")</f>
        <v>tr|Q949L5|Q949L5_CICAR</v>
      </c>
      <c r="D24552" t="s">
        <v>55</v>
      </c>
      <c r="E24552">
        <v>79.12</v>
      </c>
      <c r="F24552">
        <v>91</v>
      </c>
      <c r="G24552">
        <v>19</v>
      </c>
      <c r="H24552">
        <v>0</v>
      </c>
      <c r="I24552">
        <v>1</v>
      </c>
      <c r="J24552">
        <v>273</v>
      </c>
      <c r="K24552">
        <v>1</v>
      </c>
      <c r="L24552">
        <v>1</v>
      </c>
      <c r="M24552">
        <v>91</v>
      </c>
      <c r="N24552" t="s">
        <v>18</v>
      </c>
      <c r="O24552" s="1">
        <v>6.5942499999999998E-34</v>
      </c>
      <c r="P24552">
        <v>374</v>
      </c>
    </row>
    <row r="24553" spans="1:16" x14ac:dyDescent="0.25">
      <c r="A24553" t="s">
        <v>36197</v>
      </c>
      <c r="B24553">
        <v>312</v>
      </c>
      <c r="C24553" s="3" t="str">
        <f>HYPERLINK("http://www.uniprot.org/uniprot/R7W1L4","tr|R7W1L4|R7W1L4_AEGTA")</f>
        <v>tr|R7W1L4|R7W1L4_AEGTA</v>
      </c>
      <c r="D24553" t="s">
        <v>1134</v>
      </c>
      <c r="E24553">
        <v>100</v>
      </c>
      <c r="F24553">
        <v>82</v>
      </c>
      <c r="G24553">
        <v>0</v>
      </c>
      <c r="H24553">
        <v>0</v>
      </c>
      <c r="I24553">
        <v>64</v>
      </c>
      <c r="J24553">
        <v>309</v>
      </c>
      <c r="K24553">
        <v>1</v>
      </c>
      <c r="L24553">
        <v>15</v>
      </c>
      <c r="M24553">
        <v>96</v>
      </c>
      <c r="N24553" t="s">
        <v>18</v>
      </c>
      <c r="O24553" s="1">
        <v>4.4119799999999998E-38</v>
      </c>
      <c r="P24553">
        <v>410</v>
      </c>
    </row>
    <row r="24554" spans="1:16" x14ac:dyDescent="0.25">
      <c r="A24554" t="s">
        <v>36198</v>
      </c>
      <c r="B24554">
        <v>1596</v>
      </c>
      <c r="C24554" s="3" t="str">
        <f>HYPERLINK("http://www.uniprot.org/uniprot/G7IS24","tr|G7IS24|G7IS24_MEDTR")</f>
        <v>tr|G7IS24|G7IS24_MEDTR</v>
      </c>
      <c r="D24554" t="s">
        <v>36199</v>
      </c>
      <c r="E24554">
        <v>90.99</v>
      </c>
      <c r="F24554">
        <v>533</v>
      </c>
      <c r="G24554">
        <v>48</v>
      </c>
      <c r="H24554">
        <v>2</v>
      </c>
      <c r="I24554">
        <v>1</v>
      </c>
      <c r="J24554">
        <v>1593</v>
      </c>
      <c r="K24554">
        <v>1</v>
      </c>
      <c r="L24554">
        <v>1</v>
      </c>
      <c r="M24554">
        <v>532</v>
      </c>
      <c r="N24554" t="s">
        <v>18</v>
      </c>
      <c r="O24554">
        <v>0</v>
      </c>
      <c r="P24554">
        <v>2479</v>
      </c>
    </row>
    <row r="24555" spans="1:16" x14ac:dyDescent="0.25">
      <c r="A24555" t="s">
        <v>36200</v>
      </c>
      <c r="B24555">
        <v>1020</v>
      </c>
      <c r="C24555" s="3" t="str">
        <f>HYPERLINK("http://www.uniprot.org/uniprot/A2Q3I9","tr|A2Q3I9|A2Q3I9_MEDTR")</f>
        <v>tr|A2Q3I9|A2Q3I9_MEDTR</v>
      </c>
      <c r="D24555" t="s">
        <v>36201</v>
      </c>
      <c r="E24555">
        <v>74.069999999999993</v>
      </c>
      <c r="F24555">
        <v>351</v>
      </c>
      <c r="G24555">
        <v>91</v>
      </c>
      <c r="H24555">
        <v>12</v>
      </c>
      <c r="I24555">
        <v>1</v>
      </c>
      <c r="J24555">
        <v>1017</v>
      </c>
      <c r="K24555">
        <v>1</v>
      </c>
      <c r="L24555">
        <v>1</v>
      </c>
      <c r="M24555">
        <v>344</v>
      </c>
      <c r="N24555" t="s">
        <v>18</v>
      </c>
      <c r="O24555" s="1">
        <v>1.9443300000000001E-135</v>
      </c>
      <c r="P24555">
        <v>1255</v>
      </c>
    </row>
    <row r="24556" spans="1:16" x14ac:dyDescent="0.25">
      <c r="A24556" t="s">
        <v>36202</v>
      </c>
      <c r="B24556">
        <v>1197</v>
      </c>
      <c r="C24556" s="3" t="str">
        <f>HYPERLINK("http://www.uniprot.org/uniprot/D7SNQ6","tr|D7SNQ6|D7SNQ6_VITVI")</f>
        <v>tr|D7SNQ6|D7SNQ6_VITVI</v>
      </c>
      <c r="D24556" t="s">
        <v>36203</v>
      </c>
      <c r="E24556">
        <v>63.54</v>
      </c>
      <c r="F24556">
        <v>395</v>
      </c>
      <c r="G24556">
        <v>144</v>
      </c>
      <c r="H24556">
        <v>0</v>
      </c>
      <c r="I24556">
        <v>1</v>
      </c>
      <c r="J24556">
        <v>1185</v>
      </c>
      <c r="K24556">
        <v>1</v>
      </c>
      <c r="L24556">
        <v>37</v>
      </c>
      <c r="M24556">
        <v>428</v>
      </c>
      <c r="N24556" t="s">
        <v>18</v>
      </c>
      <c r="O24556" s="1">
        <v>3.4694900000000002E-137</v>
      </c>
      <c r="P24556">
        <v>1271</v>
      </c>
    </row>
    <row r="24557" spans="1:16" x14ac:dyDescent="0.25">
      <c r="A24557" t="s">
        <v>36204</v>
      </c>
      <c r="B24557">
        <v>522</v>
      </c>
      <c r="C24557" s="3" t="str">
        <f>HYPERLINK("http://www.uniprot.org/uniprot/G7JFU8","tr|G7JFU8|G7JFU8_MEDTR")</f>
        <v>tr|G7JFU8|G7JFU8_MEDTR</v>
      </c>
      <c r="D24557" t="s">
        <v>2778</v>
      </c>
      <c r="E24557">
        <v>34.65</v>
      </c>
      <c r="F24557">
        <v>176</v>
      </c>
      <c r="G24557">
        <v>115</v>
      </c>
      <c r="H24557">
        <v>5</v>
      </c>
      <c r="I24557">
        <v>1</v>
      </c>
      <c r="J24557">
        <v>513</v>
      </c>
      <c r="K24557">
        <v>1</v>
      </c>
      <c r="L24557">
        <v>1</v>
      </c>
      <c r="M24557">
        <v>176</v>
      </c>
      <c r="N24557" t="s">
        <v>18</v>
      </c>
      <c r="O24557" s="1">
        <v>5.9474999999999996E-19</v>
      </c>
      <c r="P24557">
        <v>245</v>
      </c>
    </row>
    <row r="24558" spans="1:16" x14ac:dyDescent="0.25">
      <c r="A24558" t="s">
        <v>36205</v>
      </c>
      <c r="B24558">
        <v>2643</v>
      </c>
      <c r="C24558" s="3" t="str">
        <f>HYPERLINK("http://www.uniprot.org/uniprot/I1MW66","tr|I1MW66|I1MW66_SOYBN")</f>
        <v>tr|I1MW66|I1MW66_SOYBN</v>
      </c>
      <c r="D24558" t="s">
        <v>71</v>
      </c>
      <c r="E24558">
        <v>69.78</v>
      </c>
      <c r="F24558">
        <v>897</v>
      </c>
      <c r="G24558">
        <v>271</v>
      </c>
      <c r="H24558">
        <v>17</v>
      </c>
      <c r="I24558">
        <v>1</v>
      </c>
      <c r="J24558">
        <v>2640</v>
      </c>
      <c r="K24558">
        <v>1</v>
      </c>
      <c r="L24558">
        <v>1</v>
      </c>
      <c r="M24558">
        <v>889</v>
      </c>
      <c r="N24558" t="s">
        <v>18</v>
      </c>
      <c r="O24558">
        <v>0</v>
      </c>
      <c r="P24558">
        <v>3041</v>
      </c>
    </row>
    <row r="24559" spans="1:16" x14ac:dyDescent="0.25">
      <c r="A24559" t="s">
        <v>36206</v>
      </c>
      <c r="B24559">
        <v>2016</v>
      </c>
      <c r="C24559" s="3" t="str">
        <f>HYPERLINK("http://www.uniprot.org/uniprot/I1K1N8","tr|I1K1N8|I1K1N8_SOYBN")</f>
        <v>tr|I1K1N8|I1K1N8_SOYBN</v>
      </c>
      <c r="D24559" t="s">
        <v>71</v>
      </c>
      <c r="E24559">
        <v>83.2</v>
      </c>
      <c r="F24559">
        <v>661</v>
      </c>
      <c r="G24559">
        <v>111</v>
      </c>
      <c r="H24559">
        <v>0</v>
      </c>
      <c r="I24559">
        <v>22</v>
      </c>
      <c r="J24559">
        <v>2004</v>
      </c>
      <c r="K24559">
        <v>1</v>
      </c>
      <c r="L24559">
        <v>640</v>
      </c>
      <c r="M24559">
        <v>1300</v>
      </c>
      <c r="N24559" t="s">
        <v>18</v>
      </c>
      <c r="O24559">
        <v>0</v>
      </c>
      <c r="P24559">
        <v>2828</v>
      </c>
    </row>
    <row r="24560" spans="1:16" x14ac:dyDescent="0.25">
      <c r="A24560" t="s">
        <v>36207</v>
      </c>
      <c r="B24560">
        <v>1665</v>
      </c>
      <c r="C24560" s="3" t="str">
        <f>HYPERLINK("http://www.uniprot.org/uniprot/G7L1S9","tr|G7L1S9|G7L1S9_MEDTR")</f>
        <v>tr|G7L1S9|G7L1S9_MEDTR</v>
      </c>
      <c r="D24560" t="s">
        <v>36208</v>
      </c>
      <c r="E24560">
        <v>85.33</v>
      </c>
      <c r="F24560">
        <v>559</v>
      </c>
      <c r="G24560">
        <v>82</v>
      </c>
      <c r="H24560">
        <v>6</v>
      </c>
      <c r="I24560">
        <v>1</v>
      </c>
      <c r="J24560">
        <v>1659</v>
      </c>
      <c r="K24560">
        <v>1</v>
      </c>
      <c r="L24560">
        <v>88</v>
      </c>
      <c r="M24560">
        <v>642</v>
      </c>
      <c r="N24560" t="s">
        <v>18</v>
      </c>
      <c r="O24560">
        <v>0</v>
      </c>
      <c r="P24560">
        <v>2545</v>
      </c>
    </row>
    <row r="24561" spans="1:16" x14ac:dyDescent="0.25">
      <c r="A24561" t="s">
        <v>36209</v>
      </c>
      <c r="B24561">
        <v>648</v>
      </c>
      <c r="C24561" s="3" t="str">
        <f>HYPERLINK("http://www.uniprot.org/uniprot/G7L186","tr|G7L186|G7L186_MEDTR")</f>
        <v>tr|G7L186|G7L186_MEDTR</v>
      </c>
      <c r="D24561" t="s">
        <v>36210</v>
      </c>
      <c r="E24561">
        <v>73.39</v>
      </c>
      <c r="F24561">
        <v>218</v>
      </c>
      <c r="G24561">
        <v>58</v>
      </c>
      <c r="H24561">
        <v>3</v>
      </c>
      <c r="I24561">
        <v>1</v>
      </c>
      <c r="J24561">
        <v>645</v>
      </c>
      <c r="K24561">
        <v>1</v>
      </c>
      <c r="L24561">
        <v>1</v>
      </c>
      <c r="M24561">
        <v>208</v>
      </c>
      <c r="N24561" t="s">
        <v>18</v>
      </c>
      <c r="O24561" s="1">
        <v>1.7847100000000001E-79</v>
      </c>
      <c r="P24561">
        <v>769</v>
      </c>
    </row>
    <row r="24562" spans="1:16" x14ac:dyDescent="0.25">
      <c r="A24562" t="s">
        <v>36211</v>
      </c>
      <c r="B24562">
        <v>1359</v>
      </c>
      <c r="C24562" s="3" t="str">
        <f>HYPERLINK("http://www.uniprot.org/uniprot/I1LF44","tr|I1LF44|I1LF44_SOYBN")</f>
        <v>tr|I1LF44|I1LF44_SOYBN</v>
      </c>
      <c r="D24562" t="s">
        <v>28</v>
      </c>
      <c r="E24562">
        <v>63.73</v>
      </c>
      <c r="F24562">
        <v>444</v>
      </c>
      <c r="G24562">
        <v>161</v>
      </c>
      <c r="H24562">
        <v>4</v>
      </c>
      <c r="I24562">
        <v>1</v>
      </c>
      <c r="J24562">
        <v>1320</v>
      </c>
      <c r="K24562">
        <v>1</v>
      </c>
      <c r="L24562">
        <v>1</v>
      </c>
      <c r="M24562">
        <v>425</v>
      </c>
      <c r="N24562" t="s">
        <v>18</v>
      </c>
      <c r="O24562" s="1">
        <v>1.1718E-147</v>
      </c>
      <c r="P24562">
        <v>1362</v>
      </c>
    </row>
    <row r="24563" spans="1:16" x14ac:dyDescent="0.25">
      <c r="A24563" t="s">
        <v>36212</v>
      </c>
      <c r="B24563">
        <v>1920</v>
      </c>
      <c r="C24563" s="3" t="str">
        <f>HYPERLINK("http://www.uniprot.org/uniprot/G7IYP7","tr|G7IYP7|G7IYP7_MEDTR")</f>
        <v>tr|G7IYP7|G7IYP7_MEDTR</v>
      </c>
      <c r="D24563" t="s">
        <v>36213</v>
      </c>
      <c r="E24563">
        <v>71.739999999999995</v>
      </c>
      <c r="F24563">
        <v>676</v>
      </c>
      <c r="G24563">
        <v>191</v>
      </c>
      <c r="H24563">
        <v>38</v>
      </c>
      <c r="I24563">
        <v>1</v>
      </c>
      <c r="J24563">
        <v>1914</v>
      </c>
      <c r="K24563">
        <v>1</v>
      </c>
      <c r="L24563">
        <v>1</v>
      </c>
      <c r="M24563">
        <v>661</v>
      </c>
      <c r="N24563" t="s">
        <v>18</v>
      </c>
      <c r="O24563">
        <v>0</v>
      </c>
      <c r="P24563">
        <v>2406</v>
      </c>
    </row>
    <row r="24564" spans="1:16" x14ac:dyDescent="0.25">
      <c r="A24564" t="s">
        <v>36214</v>
      </c>
      <c r="B24564">
        <v>1752</v>
      </c>
      <c r="C24564" s="3" t="str">
        <f>HYPERLINK("http://www.uniprot.org/uniprot/Q2HRJ4","tr|Q2HRJ4|Q2HRJ4_MEDTR")</f>
        <v>tr|Q2HRJ4|Q2HRJ4_MEDTR</v>
      </c>
      <c r="D24564" t="s">
        <v>36215</v>
      </c>
      <c r="E24564">
        <v>58.55</v>
      </c>
      <c r="F24564">
        <v>374</v>
      </c>
      <c r="G24564">
        <v>155</v>
      </c>
      <c r="H24564">
        <v>49</v>
      </c>
      <c r="I24564">
        <v>769</v>
      </c>
      <c r="J24564">
        <v>1743</v>
      </c>
      <c r="K24564">
        <v>1</v>
      </c>
      <c r="L24564">
        <v>51</v>
      </c>
      <c r="M24564">
        <v>400</v>
      </c>
      <c r="N24564" t="s">
        <v>18</v>
      </c>
      <c r="O24564" s="1">
        <v>1.6685700000000001E-107</v>
      </c>
      <c r="P24564">
        <v>1017</v>
      </c>
    </row>
    <row r="24565" spans="1:16" x14ac:dyDescent="0.25">
      <c r="A24565" t="s">
        <v>36216</v>
      </c>
      <c r="B24565">
        <v>828</v>
      </c>
      <c r="C24565" s="3" t="str">
        <f>HYPERLINK("http://www.uniprot.org/uniprot/G7JCC4","tr|G7JCC4|G7JCC4_MEDTR")</f>
        <v>tr|G7JCC4|G7JCC4_MEDTR</v>
      </c>
      <c r="D24565" t="s">
        <v>36217</v>
      </c>
      <c r="E24565">
        <v>63.66</v>
      </c>
      <c r="F24565">
        <v>355</v>
      </c>
      <c r="G24565">
        <v>129</v>
      </c>
      <c r="H24565">
        <v>82</v>
      </c>
      <c r="I24565">
        <v>1</v>
      </c>
      <c r="J24565">
        <v>819</v>
      </c>
      <c r="K24565">
        <v>1</v>
      </c>
      <c r="L24565">
        <v>27</v>
      </c>
      <c r="M24565">
        <v>378</v>
      </c>
      <c r="N24565" t="s">
        <v>18</v>
      </c>
      <c r="O24565" s="1">
        <v>1.7794499999999999E-119</v>
      </c>
      <c r="P24565">
        <v>1116</v>
      </c>
    </row>
    <row r="24566" spans="1:16" x14ac:dyDescent="0.25">
      <c r="A24566" t="s">
        <v>36218</v>
      </c>
      <c r="B24566">
        <v>2769</v>
      </c>
      <c r="C24566" s="3" t="str">
        <f>HYPERLINK("http://www.uniprot.org/uniprot/I1JWX7","tr|I1JWX7|I1JWX7_SOYBN")</f>
        <v>tr|I1JWX7|I1JWX7_SOYBN</v>
      </c>
      <c r="D24566" t="s">
        <v>117</v>
      </c>
      <c r="E24566">
        <v>78.540000000000006</v>
      </c>
      <c r="F24566">
        <v>951</v>
      </c>
      <c r="G24566">
        <v>204</v>
      </c>
      <c r="H24566">
        <v>29</v>
      </c>
      <c r="I24566">
        <v>1</v>
      </c>
      <c r="J24566">
        <v>2766</v>
      </c>
      <c r="K24566">
        <v>1</v>
      </c>
      <c r="L24566">
        <v>1</v>
      </c>
      <c r="M24566">
        <v>949</v>
      </c>
      <c r="N24566" t="s">
        <v>18</v>
      </c>
      <c r="O24566">
        <v>0</v>
      </c>
      <c r="P24566">
        <v>3846</v>
      </c>
    </row>
    <row r="24567" spans="1:16" x14ac:dyDescent="0.25">
      <c r="A24567" t="s">
        <v>36219</v>
      </c>
      <c r="B24567">
        <v>1908</v>
      </c>
      <c r="C24567" s="3" t="str">
        <f>HYPERLINK("http://www.uniprot.org/uniprot/G7JU24","tr|G7JU24|G7JU24_MEDTR")</f>
        <v>tr|G7JU24|G7JU24_MEDTR</v>
      </c>
      <c r="D24567" t="s">
        <v>36183</v>
      </c>
      <c r="E24567">
        <v>58.18</v>
      </c>
      <c r="F24567">
        <v>629</v>
      </c>
      <c r="G24567">
        <v>263</v>
      </c>
      <c r="H24567">
        <v>4</v>
      </c>
      <c r="I24567">
        <v>25</v>
      </c>
      <c r="J24567">
        <v>1899</v>
      </c>
      <c r="K24567">
        <v>1</v>
      </c>
      <c r="L24567">
        <v>43</v>
      </c>
      <c r="M24567">
        <v>654</v>
      </c>
      <c r="N24567" t="s">
        <v>18</v>
      </c>
      <c r="O24567">
        <v>0</v>
      </c>
      <c r="P24567">
        <v>1727</v>
      </c>
    </row>
    <row r="24568" spans="1:16" x14ac:dyDescent="0.25">
      <c r="A24568" t="s">
        <v>36220</v>
      </c>
      <c r="B24568">
        <v>1593</v>
      </c>
      <c r="C24568" s="3" t="str">
        <f>HYPERLINK("http://www.uniprot.org/uniprot/G7IQY0","tr|G7IQY0|G7IQY0_MEDTR")</f>
        <v>tr|G7IQY0|G7IQY0_MEDTR</v>
      </c>
      <c r="D24568" t="s">
        <v>36221</v>
      </c>
      <c r="E24568">
        <v>73.67</v>
      </c>
      <c r="F24568">
        <v>528</v>
      </c>
      <c r="G24568">
        <v>139</v>
      </c>
      <c r="H24568">
        <v>0</v>
      </c>
      <c r="I24568">
        <v>1</v>
      </c>
      <c r="J24568">
        <v>1584</v>
      </c>
      <c r="K24568">
        <v>1</v>
      </c>
      <c r="L24568">
        <v>1</v>
      </c>
      <c r="M24568">
        <v>513</v>
      </c>
      <c r="N24568" t="s">
        <v>18</v>
      </c>
      <c r="O24568">
        <v>0</v>
      </c>
      <c r="P24568">
        <v>1866</v>
      </c>
    </row>
    <row r="24569" spans="1:16" x14ac:dyDescent="0.25">
      <c r="A24569" t="s">
        <v>36222</v>
      </c>
      <c r="B24569">
        <v>426</v>
      </c>
      <c r="C24569" s="3" t="str">
        <f>HYPERLINK("http://www.uniprot.org/uniprot/G7JRD3","tr|G7JRD3|G7JRD3_MEDTR")</f>
        <v>tr|G7JRD3|G7JRD3_MEDTR</v>
      </c>
      <c r="D24569" t="s">
        <v>36223</v>
      </c>
      <c r="E24569">
        <v>43.33</v>
      </c>
      <c r="F24569">
        <v>150</v>
      </c>
      <c r="G24569">
        <v>85</v>
      </c>
      <c r="H24569">
        <v>16</v>
      </c>
      <c r="I24569">
        <v>1</v>
      </c>
      <c r="J24569">
        <v>402</v>
      </c>
      <c r="K24569">
        <v>1</v>
      </c>
      <c r="L24569">
        <v>152</v>
      </c>
      <c r="M24569">
        <v>301</v>
      </c>
      <c r="N24569" t="s">
        <v>18</v>
      </c>
      <c r="O24569" s="1">
        <v>3.3984E-22</v>
      </c>
      <c r="P24569">
        <v>273</v>
      </c>
    </row>
    <row r="24570" spans="1:16" x14ac:dyDescent="0.25">
      <c r="A24570" t="s">
        <v>36224</v>
      </c>
      <c r="B24570">
        <v>921</v>
      </c>
      <c r="C24570" s="3" t="str">
        <f>HYPERLINK("http://www.uniprot.org/uniprot/K7LIT2","tr|K7LIT2|K7LIT2_SOYBN")</f>
        <v>tr|K7LIT2|K7LIT2_SOYBN</v>
      </c>
      <c r="D24570" t="s">
        <v>28</v>
      </c>
      <c r="E24570">
        <v>61.92</v>
      </c>
      <c r="F24570">
        <v>239</v>
      </c>
      <c r="G24570">
        <v>91</v>
      </c>
      <c r="H24570">
        <v>14</v>
      </c>
      <c r="I24570">
        <v>241</v>
      </c>
      <c r="J24570">
        <v>915</v>
      </c>
      <c r="K24570">
        <v>1</v>
      </c>
      <c r="L24570">
        <v>165</v>
      </c>
      <c r="M24570">
        <v>403</v>
      </c>
      <c r="N24570" t="s">
        <v>18</v>
      </c>
      <c r="O24570" s="1">
        <v>5.1595300000000004E-81</v>
      </c>
      <c r="P24570">
        <v>785</v>
      </c>
    </row>
    <row r="24571" spans="1:16" x14ac:dyDescent="0.25">
      <c r="A24571" t="s">
        <v>36225</v>
      </c>
      <c r="B24571">
        <v>2685</v>
      </c>
      <c r="C24571" s="3" t="str">
        <f>HYPERLINK("http://www.uniprot.org/uniprot/K7KNI8","tr|K7KNI8|K7KNI8_SOYBN")</f>
        <v>tr|K7KNI8|K7KNI8_SOYBN</v>
      </c>
      <c r="D24571" t="s">
        <v>28</v>
      </c>
      <c r="E24571">
        <v>85.25</v>
      </c>
      <c r="F24571">
        <v>875</v>
      </c>
      <c r="G24571">
        <v>129</v>
      </c>
      <c r="H24571">
        <v>0</v>
      </c>
      <c r="I24571">
        <v>58</v>
      </c>
      <c r="J24571">
        <v>2682</v>
      </c>
      <c r="K24571">
        <v>1</v>
      </c>
      <c r="L24571">
        <v>37</v>
      </c>
      <c r="M24571">
        <v>908</v>
      </c>
      <c r="N24571" t="s">
        <v>18</v>
      </c>
      <c r="O24571">
        <v>0</v>
      </c>
      <c r="P24571">
        <v>3932</v>
      </c>
    </row>
    <row r="24572" spans="1:16" x14ac:dyDescent="0.25">
      <c r="A24572" t="s">
        <v>36226</v>
      </c>
      <c r="B24572">
        <v>1140</v>
      </c>
      <c r="C24572" s="3" t="str">
        <f>HYPERLINK("http://www.uniprot.org/uniprot/C6ZRR3","tr|C6ZRR3|C6ZRR3_SOYBN")</f>
        <v>tr|C6ZRR3|C6ZRR3_SOYBN</v>
      </c>
      <c r="D24572" t="s">
        <v>36227</v>
      </c>
      <c r="E24572">
        <v>88.74</v>
      </c>
      <c r="F24572">
        <v>382</v>
      </c>
      <c r="G24572">
        <v>43</v>
      </c>
      <c r="H24572">
        <v>5</v>
      </c>
      <c r="I24572">
        <v>1</v>
      </c>
      <c r="J24572">
        <v>1131</v>
      </c>
      <c r="K24572">
        <v>1</v>
      </c>
      <c r="L24572">
        <v>1</v>
      </c>
      <c r="M24572">
        <v>376</v>
      </c>
      <c r="N24572" t="s">
        <v>18</v>
      </c>
      <c r="O24572">
        <v>0</v>
      </c>
      <c r="P24572">
        <v>1717</v>
      </c>
    </row>
    <row r="24573" spans="1:16" x14ac:dyDescent="0.25">
      <c r="A24573" t="s">
        <v>36228</v>
      </c>
      <c r="B24573">
        <v>354</v>
      </c>
      <c r="C24573" s="3" t="str">
        <f>HYPERLINK("http://www.uniprot.org/uniprot/I3SSE5","tr|I3SSE5|I3SSE5_MEDTR")</f>
        <v>tr|I3SSE5|I3SSE5_MEDTR</v>
      </c>
      <c r="D24573" t="s">
        <v>22</v>
      </c>
      <c r="E24573">
        <v>89.47</v>
      </c>
      <c r="F24573">
        <v>95</v>
      </c>
      <c r="G24573">
        <v>10</v>
      </c>
      <c r="H24573">
        <v>0</v>
      </c>
      <c r="I24573">
        <v>67</v>
      </c>
      <c r="J24573">
        <v>351</v>
      </c>
      <c r="K24573">
        <v>1</v>
      </c>
      <c r="L24573">
        <v>138</v>
      </c>
      <c r="M24573">
        <v>232</v>
      </c>
      <c r="N24573" t="s">
        <v>18</v>
      </c>
      <c r="O24573" s="1">
        <v>4.7644100000000003E-40</v>
      </c>
      <c r="P24573">
        <v>427</v>
      </c>
    </row>
    <row r="24574" spans="1:16" x14ac:dyDescent="0.25">
      <c r="A24574" t="s">
        <v>36229</v>
      </c>
      <c r="B24574">
        <v>1041</v>
      </c>
      <c r="C24574" s="3" t="str">
        <f>HYPERLINK("http://www.uniprot.org/uniprot/G7JW32","tr|G7JW32|G7JW32_MEDTR")</f>
        <v>tr|G7JW32|G7JW32_MEDTR</v>
      </c>
      <c r="D24574" t="s">
        <v>36230</v>
      </c>
      <c r="E24574">
        <v>87.35</v>
      </c>
      <c r="F24574">
        <v>348</v>
      </c>
      <c r="G24574">
        <v>44</v>
      </c>
      <c r="H24574">
        <v>3</v>
      </c>
      <c r="I24574">
        <v>4</v>
      </c>
      <c r="J24574">
        <v>1038</v>
      </c>
      <c r="K24574">
        <v>1</v>
      </c>
      <c r="L24574">
        <v>19</v>
      </c>
      <c r="M24574">
        <v>364</v>
      </c>
      <c r="N24574" t="s">
        <v>18</v>
      </c>
      <c r="O24574">
        <v>0</v>
      </c>
      <c r="P24574">
        <v>1652</v>
      </c>
    </row>
    <row r="24575" spans="1:16" x14ac:dyDescent="0.25">
      <c r="A24575" t="s">
        <v>36231</v>
      </c>
      <c r="B24575">
        <v>3375</v>
      </c>
      <c r="C24575" s="3" t="str">
        <f>HYPERLINK("http://www.uniprot.org/uniprot/G7KKS7","tr|G7KKS7|G7KKS7_MEDTR")</f>
        <v>tr|G7KKS7|G7KKS7_MEDTR</v>
      </c>
      <c r="D24575" t="s">
        <v>36232</v>
      </c>
      <c r="E24575">
        <v>66.17</v>
      </c>
      <c r="F24575">
        <v>1162</v>
      </c>
      <c r="G24575">
        <v>393</v>
      </c>
      <c r="H24575">
        <v>39</v>
      </c>
      <c r="I24575">
        <v>1</v>
      </c>
      <c r="J24575">
        <v>3369</v>
      </c>
      <c r="K24575">
        <v>1</v>
      </c>
      <c r="L24575">
        <v>42</v>
      </c>
      <c r="M24575">
        <v>1196</v>
      </c>
      <c r="N24575" t="s">
        <v>18</v>
      </c>
      <c r="O24575">
        <v>0</v>
      </c>
      <c r="P24575">
        <v>3828</v>
      </c>
    </row>
    <row r="24576" spans="1:16" x14ac:dyDescent="0.25">
      <c r="A24576" t="s">
        <v>36233</v>
      </c>
      <c r="B24576">
        <v>1095</v>
      </c>
      <c r="C24576" s="3" t="str">
        <f>HYPERLINK("http://www.uniprot.org/uniprot/I1KYC4","tr|I1KYC4|I1KYC4_SOYBN")</f>
        <v>tr|I1KYC4|I1KYC4_SOYBN</v>
      </c>
      <c r="D24576" t="s">
        <v>117</v>
      </c>
      <c r="E24576">
        <v>73.150000000000006</v>
      </c>
      <c r="F24576">
        <v>365</v>
      </c>
      <c r="G24576">
        <v>98</v>
      </c>
      <c r="H24576">
        <v>1</v>
      </c>
      <c r="I24576">
        <v>1</v>
      </c>
      <c r="J24576">
        <v>1092</v>
      </c>
      <c r="K24576">
        <v>1</v>
      </c>
      <c r="L24576">
        <v>124</v>
      </c>
      <c r="M24576">
        <v>488</v>
      </c>
      <c r="N24576" t="s">
        <v>18</v>
      </c>
      <c r="O24576" s="1">
        <v>1.26756E-151</v>
      </c>
      <c r="P24576">
        <v>1395</v>
      </c>
    </row>
    <row r="24577" spans="1:16" x14ac:dyDescent="0.25">
      <c r="A24577" t="s">
        <v>36234</v>
      </c>
      <c r="B24577">
        <v>801</v>
      </c>
      <c r="C24577" s="3" t="str">
        <f>HYPERLINK("http://www.uniprot.org/uniprot/G7I2H0","tr|G7I2H0|G7I2H0_MEDTR")</f>
        <v>tr|G7I2H0|G7I2H0_MEDTR</v>
      </c>
      <c r="D24577" t="s">
        <v>144</v>
      </c>
      <c r="E24577">
        <v>38.99</v>
      </c>
      <c r="F24577">
        <v>159</v>
      </c>
      <c r="G24577">
        <v>97</v>
      </c>
      <c r="H24577">
        <v>0</v>
      </c>
      <c r="I24577">
        <v>265</v>
      </c>
      <c r="J24577">
        <v>741</v>
      </c>
      <c r="K24577">
        <v>1</v>
      </c>
      <c r="L24577">
        <v>137</v>
      </c>
      <c r="M24577">
        <v>285</v>
      </c>
      <c r="N24577" t="s">
        <v>18</v>
      </c>
      <c r="O24577" s="1">
        <v>1.6003400000000001E-13</v>
      </c>
      <c r="P24577">
        <v>202</v>
      </c>
    </row>
    <row r="24578" spans="1:16" x14ac:dyDescent="0.25">
      <c r="A24578" t="s">
        <v>36235</v>
      </c>
      <c r="B24578">
        <v>2034</v>
      </c>
      <c r="C24578" s="3" t="str">
        <f>HYPERLINK("http://www.uniprot.org/uniprot/I1MHP5","tr|I1MHP5|I1MHP5_SOYBN")</f>
        <v>tr|I1MHP5|I1MHP5_SOYBN</v>
      </c>
      <c r="D24578" t="s">
        <v>28</v>
      </c>
      <c r="E24578">
        <v>27.85</v>
      </c>
      <c r="F24578">
        <v>420</v>
      </c>
      <c r="G24578">
        <v>303</v>
      </c>
      <c r="H24578">
        <v>42</v>
      </c>
      <c r="I24578">
        <v>151</v>
      </c>
      <c r="J24578">
        <v>1284</v>
      </c>
      <c r="K24578">
        <v>1</v>
      </c>
      <c r="L24578">
        <v>1057</v>
      </c>
      <c r="M24578">
        <v>1470</v>
      </c>
      <c r="N24578" t="s">
        <v>18</v>
      </c>
      <c r="O24578" s="1">
        <v>2.5819599999999999E-30</v>
      </c>
      <c r="P24578">
        <v>352</v>
      </c>
    </row>
    <row r="24579" spans="1:16" x14ac:dyDescent="0.25">
      <c r="A24579" t="s">
        <v>36236</v>
      </c>
      <c r="B24579">
        <v>1473</v>
      </c>
      <c r="C24579" s="3" t="str">
        <f>HYPERLINK("http://www.uniprot.org/uniprot/G7KAD2","tr|G7KAD2|G7KAD2_MEDTR")</f>
        <v>tr|G7KAD2|G7KAD2_MEDTR</v>
      </c>
      <c r="D24579" t="s">
        <v>36237</v>
      </c>
      <c r="E24579">
        <v>84.6</v>
      </c>
      <c r="F24579">
        <v>500</v>
      </c>
      <c r="G24579">
        <v>77</v>
      </c>
      <c r="H24579">
        <v>11</v>
      </c>
      <c r="I24579">
        <v>1</v>
      </c>
      <c r="J24579">
        <v>1467</v>
      </c>
      <c r="K24579">
        <v>1</v>
      </c>
      <c r="L24579">
        <v>1</v>
      </c>
      <c r="M24579">
        <v>497</v>
      </c>
      <c r="N24579" t="s">
        <v>18</v>
      </c>
      <c r="O24579">
        <v>0</v>
      </c>
      <c r="P24579">
        <v>2099</v>
      </c>
    </row>
    <row r="24580" spans="1:16" x14ac:dyDescent="0.25">
      <c r="A24580" t="s">
        <v>36238</v>
      </c>
      <c r="B24580">
        <v>648</v>
      </c>
      <c r="C24580" s="3" t="str">
        <f>HYPERLINK("http://www.uniprot.org/uniprot/Q2HSS5","tr|Q2HSS5|Q2HSS5_MEDTR")</f>
        <v>tr|Q2HSS5|Q2HSS5_MEDTR</v>
      </c>
      <c r="D24580" t="s">
        <v>20874</v>
      </c>
      <c r="E24580">
        <v>85.07</v>
      </c>
      <c r="F24580">
        <v>67</v>
      </c>
      <c r="G24580">
        <v>10</v>
      </c>
      <c r="H24580">
        <v>4</v>
      </c>
      <c r="I24580">
        <v>151</v>
      </c>
      <c r="J24580">
        <v>339</v>
      </c>
      <c r="K24580">
        <v>1</v>
      </c>
      <c r="L24580">
        <v>61</v>
      </c>
      <c r="M24580">
        <v>127</v>
      </c>
      <c r="N24580" t="s">
        <v>18</v>
      </c>
      <c r="O24580" s="1">
        <v>1.2561800000000001E-24</v>
      </c>
      <c r="P24580">
        <v>296</v>
      </c>
    </row>
    <row r="24581" spans="1:16" x14ac:dyDescent="0.25">
      <c r="A24581" t="s">
        <v>36239</v>
      </c>
      <c r="B24581">
        <v>1629</v>
      </c>
      <c r="C24581" s="3" t="str">
        <f>HYPERLINK("http://www.uniprot.org/uniprot/G7IS26","tr|G7IS26|G7IS26_MEDTR")</f>
        <v>tr|G7IS26|G7IS26_MEDTR</v>
      </c>
      <c r="D24581" t="s">
        <v>36240</v>
      </c>
      <c r="E24581">
        <v>69.58</v>
      </c>
      <c r="F24581">
        <v>572</v>
      </c>
      <c r="G24581">
        <v>174</v>
      </c>
      <c r="H24581">
        <v>37</v>
      </c>
      <c r="I24581">
        <v>16</v>
      </c>
      <c r="J24581">
        <v>1620</v>
      </c>
      <c r="K24581">
        <v>1</v>
      </c>
      <c r="L24581">
        <v>7</v>
      </c>
      <c r="M24581">
        <v>578</v>
      </c>
      <c r="N24581" t="s">
        <v>18</v>
      </c>
      <c r="O24581">
        <v>0</v>
      </c>
      <c r="P24581">
        <v>1980</v>
      </c>
    </row>
    <row r="24582" spans="1:16" x14ac:dyDescent="0.25">
      <c r="A24582" t="s">
        <v>36241</v>
      </c>
      <c r="B24582">
        <v>765</v>
      </c>
      <c r="C24582" s="3" t="str">
        <f>HYPERLINK("http://www.uniprot.org/uniprot/A2Q3J0","tr|A2Q3J0|A2Q3J0_MEDTR")</f>
        <v>tr|A2Q3J0|A2Q3J0_MEDTR</v>
      </c>
      <c r="D24582" t="s">
        <v>36242</v>
      </c>
      <c r="E24582">
        <v>81.34</v>
      </c>
      <c r="F24582">
        <v>252</v>
      </c>
      <c r="G24582">
        <v>47</v>
      </c>
      <c r="H24582">
        <v>0</v>
      </c>
      <c r="I24582">
        <v>1</v>
      </c>
      <c r="J24582">
        <v>756</v>
      </c>
      <c r="K24582">
        <v>1</v>
      </c>
      <c r="L24582">
        <v>81</v>
      </c>
      <c r="M24582">
        <v>328</v>
      </c>
      <c r="N24582" t="s">
        <v>18</v>
      </c>
      <c r="O24582" s="1">
        <v>1.9234200000000001E-114</v>
      </c>
      <c r="P24582">
        <v>1072</v>
      </c>
    </row>
    <row r="24583" spans="1:16" x14ac:dyDescent="0.25">
      <c r="A24583" t="s">
        <v>36243</v>
      </c>
      <c r="B24583">
        <v>1143</v>
      </c>
      <c r="C24583" s="3" t="str">
        <f>HYPERLINK("http://www.uniprot.org/uniprot/K7L703","tr|K7L703|K7L703_SOYBN")</f>
        <v>tr|K7L703|K7L703_SOYBN</v>
      </c>
      <c r="D24583" t="s">
        <v>28</v>
      </c>
      <c r="E24583">
        <v>73.28</v>
      </c>
      <c r="F24583">
        <v>378</v>
      </c>
      <c r="G24583">
        <v>101</v>
      </c>
      <c r="H24583">
        <v>3</v>
      </c>
      <c r="I24583">
        <v>4</v>
      </c>
      <c r="J24583">
        <v>1128</v>
      </c>
      <c r="K24583">
        <v>1</v>
      </c>
      <c r="L24583">
        <v>3</v>
      </c>
      <c r="M24583">
        <v>373</v>
      </c>
      <c r="N24583" t="s">
        <v>18</v>
      </c>
      <c r="O24583" s="1">
        <v>1.2734800000000001E-149</v>
      </c>
      <c r="P24583">
        <v>1378</v>
      </c>
    </row>
    <row r="24584" spans="1:16" x14ac:dyDescent="0.25">
      <c r="A24584" t="s">
        <v>36244</v>
      </c>
      <c r="B24584">
        <v>1182</v>
      </c>
      <c r="C24584" s="3" t="str">
        <f>HYPERLINK("http://www.uniprot.org/uniprot/I1N786","tr|I1N786|I1N786_SOYBN")</f>
        <v>tr|I1N786|I1N786_SOYBN</v>
      </c>
      <c r="D24584" t="s">
        <v>28</v>
      </c>
      <c r="E24584">
        <v>89.82</v>
      </c>
      <c r="F24584">
        <v>393</v>
      </c>
      <c r="G24584">
        <v>40</v>
      </c>
      <c r="H24584">
        <v>0</v>
      </c>
      <c r="I24584">
        <v>1</v>
      </c>
      <c r="J24584">
        <v>1179</v>
      </c>
      <c r="K24584">
        <v>1</v>
      </c>
      <c r="L24584">
        <v>1</v>
      </c>
      <c r="M24584">
        <v>393</v>
      </c>
      <c r="N24584" t="s">
        <v>18</v>
      </c>
      <c r="O24584">
        <v>0</v>
      </c>
      <c r="P24584">
        <v>1892</v>
      </c>
    </row>
    <row r="24585" spans="1:16" x14ac:dyDescent="0.25">
      <c r="A24585" t="s">
        <v>36245</v>
      </c>
      <c r="B24585">
        <v>456</v>
      </c>
      <c r="C24585" s="3" t="str">
        <f>HYPERLINK("http://www.uniprot.org/uniprot/I3SP93","tr|I3SP93|I3SP93_LOTJA")</f>
        <v>tr|I3SP93|I3SP93_LOTJA</v>
      </c>
      <c r="D24585" t="s">
        <v>93</v>
      </c>
      <c r="E24585">
        <v>80.790000000000006</v>
      </c>
      <c r="F24585">
        <v>151</v>
      </c>
      <c r="G24585">
        <v>29</v>
      </c>
      <c r="H24585">
        <v>1</v>
      </c>
      <c r="I24585">
        <v>1</v>
      </c>
      <c r="J24585">
        <v>450</v>
      </c>
      <c r="K24585">
        <v>1</v>
      </c>
      <c r="L24585">
        <v>1</v>
      </c>
      <c r="M24585">
        <v>150</v>
      </c>
      <c r="N24585" t="s">
        <v>18</v>
      </c>
      <c r="O24585" s="1">
        <v>2.70321E-64</v>
      </c>
      <c r="P24585">
        <v>636</v>
      </c>
    </row>
    <row r="24586" spans="1:16" x14ac:dyDescent="0.25">
      <c r="A24586" t="s">
        <v>36246</v>
      </c>
      <c r="B24586">
        <v>1731</v>
      </c>
      <c r="C24586" s="3" t="str">
        <f>HYPERLINK("http://www.uniprot.org/uniprot/I1K1N8","tr|I1K1N8|I1K1N8_SOYBN")</f>
        <v>tr|I1K1N8|I1K1N8_SOYBN</v>
      </c>
      <c r="D24586" t="s">
        <v>71</v>
      </c>
      <c r="E24586">
        <v>61.52</v>
      </c>
      <c r="F24586">
        <v>577</v>
      </c>
      <c r="G24586">
        <v>222</v>
      </c>
      <c r="H24586">
        <v>16</v>
      </c>
      <c r="I24586">
        <v>16</v>
      </c>
      <c r="J24586">
        <v>1698</v>
      </c>
      <c r="K24586">
        <v>1</v>
      </c>
      <c r="L24586">
        <v>3</v>
      </c>
      <c r="M24586">
        <v>549</v>
      </c>
      <c r="N24586" t="s">
        <v>18</v>
      </c>
      <c r="O24586">
        <v>0</v>
      </c>
      <c r="P24586">
        <v>1696</v>
      </c>
    </row>
    <row r="24587" spans="1:16" x14ac:dyDescent="0.25">
      <c r="A24587" t="s">
        <v>36247</v>
      </c>
      <c r="B24587">
        <v>627</v>
      </c>
      <c r="C24587" s="3" t="str">
        <f>HYPERLINK("http://www.uniprot.org/uniprot/G7L2Q9","tr|G7L2Q9|G7L2Q9_MEDTR")</f>
        <v>tr|G7L2Q9|G7L2Q9_MEDTR</v>
      </c>
      <c r="D24587" t="s">
        <v>36248</v>
      </c>
      <c r="E24587">
        <v>76.52</v>
      </c>
      <c r="F24587">
        <v>213</v>
      </c>
      <c r="G24587">
        <v>50</v>
      </c>
      <c r="H24587">
        <v>5</v>
      </c>
      <c r="I24587">
        <v>1</v>
      </c>
      <c r="J24587">
        <v>624</v>
      </c>
      <c r="K24587">
        <v>1</v>
      </c>
      <c r="L24587">
        <v>1</v>
      </c>
      <c r="M24587">
        <v>213</v>
      </c>
      <c r="N24587" t="s">
        <v>18</v>
      </c>
      <c r="O24587" s="1">
        <v>3.4387800000000002E-85</v>
      </c>
      <c r="P24587">
        <v>818</v>
      </c>
    </row>
    <row r="24588" spans="1:16" x14ac:dyDescent="0.25">
      <c r="A24588" t="s">
        <v>36249</v>
      </c>
      <c r="B24588">
        <v>426</v>
      </c>
      <c r="C24588" s="3" t="str">
        <f>HYPERLINK("http://www.uniprot.org/uniprot/K7MSV7","tr|K7MSV7|K7MSV7_SOYBN")</f>
        <v>tr|K7MSV7|K7MSV7_SOYBN</v>
      </c>
      <c r="D24588" t="s">
        <v>28</v>
      </c>
      <c r="E24588">
        <v>69.62</v>
      </c>
      <c r="F24588">
        <v>135</v>
      </c>
      <c r="G24588">
        <v>41</v>
      </c>
      <c r="H24588">
        <v>0</v>
      </c>
      <c r="I24588">
        <v>19</v>
      </c>
      <c r="J24588">
        <v>423</v>
      </c>
      <c r="K24588">
        <v>1</v>
      </c>
      <c r="L24588">
        <v>260</v>
      </c>
      <c r="M24588">
        <v>394</v>
      </c>
      <c r="N24588" t="s">
        <v>18</v>
      </c>
      <c r="O24588" s="1">
        <v>9.7965200000000003E-54</v>
      </c>
      <c r="P24588">
        <v>545</v>
      </c>
    </row>
    <row r="24589" spans="1:16" x14ac:dyDescent="0.25">
      <c r="A24589" t="s">
        <v>36250</v>
      </c>
      <c r="B24589">
        <v>936</v>
      </c>
      <c r="C24589" s="3" t="str">
        <f>HYPERLINK("http://www.uniprot.org/uniprot/I1LF43","tr|I1LF43|I1LF43_SOYBN")</f>
        <v>tr|I1LF43|I1LF43_SOYBN</v>
      </c>
      <c r="D24589" t="s">
        <v>28</v>
      </c>
      <c r="E24589">
        <v>80.569999999999993</v>
      </c>
      <c r="F24589">
        <v>314</v>
      </c>
      <c r="G24589">
        <v>61</v>
      </c>
      <c r="H24589">
        <v>3</v>
      </c>
      <c r="I24589">
        <v>1</v>
      </c>
      <c r="J24589">
        <v>933</v>
      </c>
      <c r="K24589">
        <v>1</v>
      </c>
      <c r="L24589">
        <v>1</v>
      </c>
      <c r="M24589">
        <v>314</v>
      </c>
      <c r="N24589" t="s">
        <v>18</v>
      </c>
      <c r="O24589" s="1">
        <v>2.9646599999999999E-140</v>
      </c>
      <c r="P24589">
        <v>1296</v>
      </c>
    </row>
    <row r="24590" spans="1:16" x14ac:dyDescent="0.25">
      <c r="A24590" t="s">
        <v>36251</v>
      </c>
      <c r="B24590">
        <v>1458</v>
      </c>
      <c r="C24590" s="3" t="str">
        <f>HYPERLINK("http://www.uniprot.org/uniprot/G7J0I4","tr|G7J0I4|G7J0I4_MEDTR")</f>
        <v>tr|G7J0I4|G7J0I4_MEDTR</v>
      </c>
      <c r="D24590" t="s">
        <v>36252</v>
      </c>
      <c r="E24590">
        <v>43.19</v>
      </c>
      <c r="F24590">
        <v>544</v>
      </c>
      <c r="G24590">
        <v>309</v>
      </c>
      <c r="H24590">
        <v>65</v>
      </c>
      <c r="I24590">
        <v>1</v>
      </c>
      <c r="J24590">
        <v>1437</v>
      </c>
      <c r="K24590">
        <v>1</v>
      </c>
      <c r="L24590">
        <v>643</v>
      </c>
      <c r="M24590">
        <v>1174</v>
      </c>
      <c r="N24590" t="s">
        <v>18</v>
      </c>
      <c r="O24590" s="1">
        <v>4.0583999999999999E-101</v>
      </c>
      <c r="P24590">
        <v>961</v>
      </c>
    </row>
    <row r="24591" spans="1:16" x14ac:dyDescent="0.25">
      <c r="A24591" t="s">
        <v>36253</v>
      </c>
      <c r="B24591">
        <v>2154</v>
      </c>
      <c r="C24591" s="3" t="str">
        <f>HYPERLINK("http://www.uniprot.org/uniprot/Q2HRK7","tr|Q2HRK7|Q2HRK7_MEDTR")</f>
        <v>tr|Q2HRK7|Q2HRK7_MEDTR</v>
      </c>
      <c r="D24591" t="s">
        <v>36254</v>
      </c>
      <c r="E24591">
        <v>79.709999999999994</v>
      </c>
      <c r="F24591">
        <v>769</v>
      </c>
      <c r="G24591">
        <v>156</v>
      </c>
      <c r="H24591">
        <v>52</v>
      </c>
      <c r="I24591">
        <v>1</v>
      </c>
      <c r="J24591">
        <v>2151</v>
      </c>
      <c r="K24591">
        <v>1</v>
      </c>
      <c r="L24591">
        <v>2</v>
      </c>
      <c r="M24591">
        <v>765</v>
      </c>
      <c r="N24591" t="s">
        <v>18</v>
      </c>
      <c r="O24591">
        <v>0</v>
      </c>
      <c r="P24591">
        <v>3181</v>
      </c>
    </row>
    <row r="24592" spans="1:16" x14ac:dyDescent="0.25">
      <c r="A24592" t="s">
        <v>36255</v>
      </c>
      <c r="B24592">
        <v>687</v>
      </c>
      <c r="C24592" s="3" t="str">
        <f>HYPERLINK("http://www.uniprot.org/uniprot/G7JCC6","tr|G7JCC6|G7JCC6_MEDTR")</f>
        <v>tr|G7JCC6|G7JCC6_MEDTR</v>
      </c>
      <c r="D24592" t="s">
        <v>36256</v>
      </c>
      <c r="E24592">
        <v>63.84</v>
      </c>
      <c r="F24592">
        <v>260</v>
      </c>
      <c r="G24592">
        <v>94</v>
      </c>
      <c r="H24592">
        <v>32</v>
      </c>
      <c r="I24592">
        <v>1</v>
      </c>
      <c r="J24592">
        <v>684</v>
      </c>
      <c r="K24592">
        <v>1</v>
      </c>
      <c r="L24592">
        <v>1</v>
      </c>
      <c r="M24592">
        <v>260</v>
      </c>
      <c r="N24592" t="s">
        <v>18</v>
      </c>
      <c r="O24592" s="1">
        <v>2.2719699999999999E-78</v>
      </c>
      <c r="P24592">
        <v>760</v>
      </c>
    </row>
    <row r="24593" spans="1:16" x14ac:dyDescent="0.25">
      <c r="A24593" t="s">
        <v>36257</v>
      </c>
      <c r="B24593">
        <v>2538</v>
      </c>
      <c r="C24593" s="3" t="str">
        <f>HYPERLINK("http://www.uniprot.org/uniprot/I1NE44","tr|I1NE44|I1NE44_SOYBN")</f>
        <v>tr|I1NE44|I1NE44_SOYBN</v>
      </c>
      <c r="D24593" t="s">
        <v>36258</v>
      </c>
      <c r="E24593">
        <v>74.489999999999995</v>
      </c>
      <c r="F24593">
        <v>835</v>
      </c>
      <c r="G24593">
        <v>213</v>
      </c>
      <c r="H24593">
        <v>9</v>
      </c>
      <c r="I24593">
        <v>58</v>
      </c>
      <c r="J24593">
        <v>2535</v>
      </c>
      <c r="K24593">
        <v>1</v>
      </c>
      <c r="L24593">
        <v>30</v>
      </c>
      <c r="M24593">
        <v>860</v>
      </c>
      <c r="N24593" t="s">
        <v>18</v>
      </c>
      <c r="O24593">
        <v>0</v>
      </c>
      <c r="P24593">
        <v>3354</v>
      </c>
    </row>
    <row r="24594" spans="1:16" x14ac:dyDescent="0.25">
      <c r="A24594" t="s">
        <v>36259</v>
      </c>
      <c r="B24594">
        <v>2871</v>
      </c>
      <c r="C24594" s="3" t="str">
        <f>HYPERLINK("http://www.uniprot.org/uniprot/I1KCQ5","tr|I1KCQ5|I1KCQ5_SOYBN")</f>
        <v>tr|I1KCQ5|I1KCQ5_SOYBN</v>
      </c>
      <c r="D24594" t="s">
        <v>117</v>
      </c>
      <c r="E24594">
        <v>78.83</v>
      </c>
      <c r="F24594">
        <v>959</v>
      </c>
      <c r="G24594">
        <v>203</v>
      </c>
      <c r="H24594">
        <v>7</v>
      </c>
      <c r="I24594">
        <v>13</v>
      </c>
      <c r="J24594">
        <v>2868</v>
      </c>
      <c r="K24594">
        <v>1</v>
      </c>
      <c r="L24594">
        <v>8</v>
      </c>
      <c r="M24594">
        <v>966</v>
      </c>
      <c r="N24594" t="s">
        <v>18</v>
      </c>
      <c r="O24594">
        <v>0</v>
      </c>
      <c r="P24594">
        <v>3955</v>
      </c>
    </row>
    <row r="24595" spans="1:16" x14ac:dyDescent="0.25">
      <c r="A24595" t="s">
        <v>36260</v>
      </c>
      <c r="B24595">
        <v>1110</v>
      </c>
      <c r="C24595" s="3" t="str">
        <f>HYPERLINK("http://www.uniprot.org/uniprot/G7JU17","tr|G7JU17|G7JU17_MEDTR")</f>
        <v>tr|G7JU17|G7JU17_MEDTR</v>
      </c>
      <c r="D24595" t="s">
        <v>36261</v>
      </c>
      <c r="E24595">
        <v>77.17</v>
      </c>
      <c r="F24595">
        <v>368</v>
      </c>
      <c r="G24595">
        <v>84</v>
      </c>
      <c r="H24595">
        <v>0</v>
      </c>
      <c r="I24595">
        <v>4</v>
      </c>
      <c r="J24595">
        <v>1107</v>
      </c>
      <c r="K24595">
        <v>1</v>
      </c>
      <c r="L24595">
        <v>5</v>
      </c>
      <c r="M24595">
        <v>372</v>
      </c>
      <c r="N24595" t="s">
        <v>18</v>
      </c>
      <c r="O24595" s="1">
        <v>2.2065999999999999E-159</v>
      </c>
      <c r="P24595">
        <v>1462</v>
      </c>
    </row>
    <row r="24596" spans="1:16" x14ac:dyDescent="0.25">
      <c r="A24596" t="s">
        <v>36262</v>
      </c>
      <c r="B24596">
        <v>1056</v>
      </c>
      <c r="C24596" s="3" t="str">
        <f>HYPERLINK("http://www.uniprot.org/uniprot/G7JAM1","tr|G7JAM1|G7JAM1_MEDTR")</f>
        <v>tr|G7JAM1|G7JAM1_MEDTR</v>
      </c>
      <c r="D24596" t="s">
        <v>36263</v>
      </c>
      <c r="E24596">
        <v>67.8</v>
      </c>
      <c r="F24596">
        <v>323</v>
      </c>
      <c r="G24596">
        <v>104</v>
      </c>
      <c r="H24596">
        <v>5</v>
      </c>
      <c r="I24596">
        <v>97</v>
      </c>
      <c r="J24596">
        <v>1050</v>
      </c>
      <c r="K24596">
        <v>1</v>
      </c>
      <c r="L24596">
        <v>25</v>
      </c>
      <c r="M24596">
        <v>344</v>
      </c>
      <c r="N24596" t="s">
        <v>18</v>
      </c>
      <c r="O24596" s="1">
        <v>1.7007399999999999E-113</v>
      </c>
      <c r="P24596">
        <v>1066</v>
      </c>
    </row>
    <row r="24597" spans="1:16" x14ac:dyDescent="0.25">
      <c r="A24597" t="s">
        <v>36264</v>
      </c>
      <c r="B24597">
        <v>1173</v>
      </c>
      <c r="C24597" s="3" t="str">
        <f>HYPERLINK("http://www.uniprot.org/uniprot/G7JRD7","tr|G7JRD7|G7JRD7_MEDTR")</f>
        <v>tr|G7JRD7|G7JRD7_MEDTR</v>
      </c>
      <c r="D24597" t="s">
        <v>36265</v>
      </c>
      <c r="E24597">
        <v>83.08</v>
      </c>
      <c r="F24597">
        <v>402</v>
      </c>
      <c r="G24597">
        <v>68</v>
      </c>
      <c r="H24597">
        <v>12</v>
      </c>
      <c r="I24597">
        <v>1</v>
      </c>
      <c r="J24597">
        <v>1170</v>
      </c>
      <c r="K24597">
        <v>1</v>
      </c>
      <c r="L24597">
        <v>1</v>
      </c>
      <c r="M24597">
        <v>401</v>
      </c>
      <c r="N24597" t="s">
        <v>18</v>
      </c>
      <c r="O24597">
        <v>0</v>
      </c>
      <c r="P24597">
        <v>1772</v>
      </c>
    </row>
    <row r="24598" spans="1:16" x14ac:dyDescent="0.25">
      <c r="A24598" t="s">
        <v>36266</v>
      </c>
      <c r="B24598">
        <v>429</v>
      </c>
      <c r="C24598" s="3" t="str">
        <f>HYPERLINK("http://www.uniprot.org/uniprot/I3S542","tr|I3S542|I3S542_LOTJA")</f>
        <v>tr|I3S542|I3S542_LOTJA</v>
      </c>
      <c r="D24598" t="s">
        <v>93</v>
      </c>
      <c r="E24598">
        <v>46.97</v>
      </c>
      <c r="F24598">
        <v>149</v>
      </c>
      <c r="G24598">
        <v>79</v>
      </c>
      <c r="H24598">
        <v>11</v>
      </c>
      <c r="I24598">
        <v>7</v>
      </c>
      <c r="J24598">
        <v>420</v>
      </c>
      <c r="K24598">
        <v>1</v>
      </c>
      <c r="L24598">
        <v>2</v>
      </c>
      <c r="M24598">
        <v>149</v>
      </c>
      <c r="N24598" t="s">
        <v>18</v>
      </c>
      <c r="O24598" s="1">
        <v>5.9567900000000001E-27</v>
      </c>
      <c r="P24598">
        <v>314</v>
      </c>
    </row>
    <row r="24599" spans="1:16" x14ac:dyDescent="0.25">
      <c r="A24599" t="s">
        <v>36267</v>
      </c>
      <c r="B24599">
        <v>1041</v>
      </c>
      <c r="C24599" s="3" t="str">
        <f>HYPERLINK("http://www.uniprot.org/uniprot/I3SXX0","tr|I3SXX0|I3SXX0_MEDTR")</f>
        <v>tr|I3SXX0|I3SXX0_MEDTR</v>
      </c>
      <c r="D24599" t="s">
        <v>22</v>
      </c>
      <c r="E24599">
        <v>91.3</v>
      </c>
      <c r="F24599">
        <v>345</v>
      </c>
      <c r="G24599">
        <v>30</v>
      </c>
      <c r="H24599">
        <v>0</v>
      </c>
      <c r="I24599">
        <v>4</v>
      </c>
      <c r="J24599">
        <v>1038</v>
      </c>
      <c r="K24599">
        <v>1</v>
      </c>
      <c r="L24599">
        <v>3</v>
      </c>
      <c r="M24599">
        <v>345</v>
      </c>
      <c r="N24599" t="s">
        <v>18</v>
      </c>
      <c r="O24599" s="1">
        <v>5.7936699999999996E-175</v>
      </c>
      <c r="P24599">
        <v>1596</v>
      </c>
    </row>
    <row r="24600" spans="1:16" x14ac:dyDescent="0.25">
      <c r="A24600" t="s">
        <v>36268</v>
      </c>
      <c r="B24600">
        <v>168</v>
      </c>
      <c r="C24600" s="3" t="str">
        <f>HYPERLINK("http://www.uniprot.org/uniprot/I1MV99","tr|I1MV99|I1MV99_SOYBN")</f>
        <v>tr|I1MV99|I1MV99_SOYBN</v>
      </c>
      <c r="D24600" t="s">
        <v>28</v>
      </c>
      <c r="E24600">
        <v>78.94</v>
      </c>
      <c r="F24600">
        <v>57</v>
      </c>
      <c r="G24600">
        <v>12</v>
      </c>
      <c r="H24600">
        <v>2</v>
      </c>
      <c r="I24600">
        <v>1</v>
      </c>
      <c r="J24600">
        <v>165</v>
      </c>
      <c r="K24600">
        <v>1</v>
      </c>
      <c r="L24600">
        <v>1</v>
      </c>
      <c r="M24600">
        <v>57</v>
      </c>
      <c r="N24600" t="s">
        <v>18</v>
      </c>
      <c r="O24600" s="1">
        <v>4.2547799999999998E-17</v>
      </c>
      <c r="P24600">
        <v>229</v>
      </c>
    </row>
    <row r="24601" spans="1:16" x14ac:dyDescent="0.25">
      <c r="A24601" t="s">
        <v>36269</v>
      </c>
      <c r="B24601">
        <v>594</v>
      </c>
      <c r="C24601" s="3" t="str">
        <f>HYPERLINK("http://www.uniprot.org/uniprot/D7SIW5","tr|D7SIW5|D7SIW5_VITVI")</f>
        <v>tr|D7SIW5|D7SIW5_VITVI</v>
      </c>
      <c r="D24601" t="s">
        <v>36270</v>
      </c>
      <c r="E24601">
        <v>74.069999999999993</v>
      </c>
      <c r="F24601">
        <v>162</v>
      </c>
      <c r="G24601">
        <v>42</v>
      </c>
      <c r="H24601">
        <v>19</v>
      </c>
      <c r="I24601">
        <v>115</v>
      </c>
      <c r="J24601">
        <v>543</v>
      </c>
      <c r="K24601">
        <v>1</v>
      </c>
      <c r="L24601">
        <v>243</v>
      </c>
      <c r="M24601">
        <v>404</v>
      </c>
      <c r="N24601" t="s">
        <v>18</v>
      </c>
      <c r="O24601" s="1">
        <v>1.0615499999999999E-58</v>
      </c>
      <c r="P24601">
        <v>589</v>
      </c>
    </row>
    <row r="24602" spans="1:16" x14ac:dyDescent="0.25">
      <c r="A24602" t="s">
        <v>36271</v>
      </c>
      <c r="B24602">
        <v>1422</v>
      </c>
      <c r="C24602" s="3" t="str">
        <f>HYPERLINK("http://www.uniprot.org/uniprot/G7JW31","tr|G7JW31|G7JW31_MEDTR")</f>
        <v>tr|G7JW31|G7JW31_MEDTR</v>
      </c>
      <c r="D24602" t="s">
        <v>36272</v>
      </c>
      <c r="E24602">
        <v>85.52</v>
      </c>
      <c r="F24602">
        <v>449</v>
      </c>
      <c r="G24602">
        <v>65</v>
      </c>
      <c r="H24602">
        <v>1</v>
      </c>
      <c r="I24602">
        <v>76</v>
      </c>
      <c r="J24602">
        <v>1419</v>
      </c>
      <c r="K24602">
        <v>1</v>
      </c>
      <c r="L24602">
        <v>26</v>
      </c>
      <c r="M24602">
        <v>474</v>
      </c>
      <c r="N24602" t="s">
        <v>18</v>
      </c>
      <c r="O24602">
        <v>0</v>
      </c>
      <c r="P24602">
        <v>2097</v>
      </c>
    </row>
    <row r="24603" spans="1:16" x14ac:dyDescent="0.25">
      <c r="A24603" t="s">
        <v>36273</v>
      </c>
      <c r="B24603">
        <v>177</v>
      </c>
      <c r="C24603" s="3" t="str">
        <f>HYPERLINK("http://www.uniprot.org/uniprot/I1L210","tr|I1L210|I1L210_SOYBN")</f>
        <v>tr|I1L210|I1L210_SOYBN</v>
      </c>
      <c r="D24603" t="s">
        <v>99</v>
      </c>
      <c r="E24603">
        <v>80.760000000000005</v>
      </c>
      <c r="F24603">
        <v>52</v>
      </c>
      <c r="G24603">
        <v>10</v>
      </c>
      <c r="H24603">
        <v>0</v>
      </c>
      <c r="I24603">
        <v>1</v>
      </c>
      <c r="J24603">
        <v>156</v>
      </c>
      <c r="K24603">
        <v>1</v>
      </c>
      <c r="L24603">
        <v>620</v>
      </c>
      <c r="M24603">
        <v>671</v>
      </c>
      <c r="N24603" t="s">
        <v>18</v>
      </c>
      <c r="O24603" s="1">
        <v>2.6583799999999999E-14</v>
      </c>
      <c r="P24603">
        <v>205</v>
      </c>
    </row>
    <row r="24604" spans="1:16" x14ac:dyDescent="0.25">
      <c r="A24604" t="s">
        <v>36274</v>
      </c>
      <c r="B24604">
        <v>861</v>
      </c>
      <c r="C24604" s="3" t="str">
        <f>HYPERLINK("http://www.uniprot.org/uniprot/G7I2H0","tr|G7I2H0|G7I2H0_MEDTR")</f>
        <v>tr|G7I2H0|G7I2H0_MEDTR</v>
      </c>
      <c r="D24604" t="s">
        <v>144</v>
      </c>
      <c r="E24604">
        <v>36.909999999999997</v>
      </c>
      <c r="F24604">
        <v>149</v>
      </c>
      <c r="G24604">
        <v>94</v>
      </c>
      <c r="H24604">
        <v>3</v>
      </c>
      <c r="I24604">
        <v>415</v>
      </c>
      <c r="J24604">
        <v>852</v>
      </c>
      <c r="K24604">
        <v>1</v>
      </c>
      <c r="L24604">
        <v>30</v>
      </c>
      <c r="M24604">
        <v>178</v>
      </c>
      <c r="N24604" t="s">
        <v>18</v>
      </c>
      <c r="O24604" s="1">
        <v>2.31594E-16</v>
      </c>
      <c r="P24604">
        <v>227</v>
      </c>
    </row>
    <row r="24605" spans="1:16" x14ac:dyDescent="0.25">
      <c r="A24605" t="s">
        <v>36275</v>
      </c>
      <c r="B24605">
        <v>1209</v>
      </c>
      <c r="C24605" s="3" t="str">
        <f>HYPERLINK("http://www.uniprot.org/uniprot/A5AHQ6","tr|A5AHQ6|A5AHQ6_VITVI")</f>
        <v>tr|A5AHQ6|A5AHQ6_VITVI</v>
      </c>
      <c r="D24605" t="s">
        <v>563</v>
      </c>
      <c r="E24605">
        <v>20.61</v>
      </c>
      <c r="F24605">
        <v>422</v>
      </c>
      <c r="G24605">
        <v>335</v>
      </c>
      <c r="H24605">
        <v>26</v>
      </c>
      <c r="I24605">
        <v>1</v>
      </c>
      <c r="J24605">
        <v>1188</v>
      </c>
      <c r="K24605">
        <v>1</v>
      </c>
      <c r="L24605">
        <v>599</v>
      </c>
      <c r="M24605">
        <v>1008</v>
      </c>
      <c r="N24605" t="s">
        <v>18</v>
      </c>
      <c r="O24605" s="1">
        <v>2.6154499999999999E-15</v>
      </c>
      <c r="P24605">
        <v>220</v>
      </c>
    </row>
    <row r="24606" spans="1:16" x14ac:dyDescent="0.25">
      <c r="A24606" t="s">
        <v>36276</v>
      </c>
      <c r="B24606">
        <v>216</v>
      </c>
      <c r="C24606" s="3" t="str">
        <f>HYPERLINK("http://www.uniprot.org/uniprot/Q949L4","tr|Q949L4|Q949L4_CICAR")</f>
        <v>tr|Q949L4|Q949L4_CICAR</v>
      </c>
      <c r="D24606" t="s">
        <v>176</v>
      </c>
      <c r="E24606">
        <v>63.93</v>
      </c>
      <c r="F24606">
        <v>61</v>
      </c>
      <c r="G24606">
        <v>22</v>
      </c>
      <c r="H24606">
        <v>3</v>
      </c>
      <c r="I24606">
        <v>1</v>
      </c>
      <c r="J24606">
        <v>174</v>
      </c>
      <c r="K24606">
        <v>1</v>
      </c>
      <c r="L24606">
        <v>116</v>
      </c>
      <c r="M24606">
        <v>176</v>
      </c>
      <c r="N24606" t="s">
        <v>18</v>
      </c>
      <c r="O24606" s="1">
        <v>7.1848599999999997E-12</v>
      </c>
      <c r="P24606">
        <v>184</v>
      </c>
    </row>
    <row r="24607" spans="1:16" x14ac:dyDescent="0.25">
      <c r="A24607" t="s">
        <v>36277</v>
      </c>
      <c r="B24607">
        <v>150</v>
      </c>
      <c r="C24607" s="3" t="str">
        <f>HYPERLINK("http://www.uniprot.org/uniprot/G7L9R3","tr|G7L9R3|G7L9R3_MEDTR")</f>
        <v>tr|G7L9R3|G7L9R3_MEDTR</v>
      </c>
      <c r="D24607" t="s">
        <v>35515</v>
      </c>
      <c r="E24607">
        <v>97.56</v>
      </c>
      <c r="F24607">
        <v>41</v>
      </c>
      <c r="G24607">
        <v>1</v>
      </c>
      <c r="H24607">
        <v>0</v>
      </c>
      <c r="I24607">
        <v>25</v>
      </c>
      <c r="J24607">
        <v>147</v>
      </c>
      <c r="K24607">
        <v>1</v>
      </c>
      <c r="L24607">
        <v>347</v>
      </c>
      <c r="M24607">
        <v>387</v>
      </c>
      <c r="N24607" t="s">
        <v>18</v>
      </c>
      <c r="O24607" s="1">
        <v>6.4897799999999998E-13</v>
      </c>
      <c r="P24607">
        <v>193</v>
      </c>
    </row>
    <row r="24608" spans="1:16" x14ac:dyDescent="0.25">
      <c r="A24608" t="s">
        <v>36278</v>
      </c>
      <c r="B24608">
        <v>288</v>
      </c>
      <c r="C24608" s="3" t="str">
        <f>HYPERLINK("http://www.uniprot.org/uniprot/G7IS27","tr|G7IS27|G7IS27_MEDTR")</f>
        <v>tr|G7IS27|G7IS27_MEDTR</v>
      </c>
      <c r="D24608" t="s">
        <v>36279</v>
      </c>
      <c r="E24608">
        <v>50</v>
      </c>
      <c r="F24608">
        <v>84</v>
      </c>
      <c r="G24608">
        <v>42</v>
      </c>
      <c r="H24608">
        <v>0</v>
      </c>
      <c r="I24608">
        <v>1</v>
      </c>
      <c r="J24608">
        <v>252</v>
      </c>
      <c r="K24608">
        <v>1</v>
      </c>
      <c r="L24608">
        <v>1</v>
      </c>
      <c r="M24608">
        <v>84</v>
      </c>
      <c r="N24608" t="s">
        <v>18</v>
      </c>
      <c r="O24608" s="1">
        <v>1.9868600000000001E-14</v>
      </c>
      <c r="P24608">
        <v>206</v>
      </c>
    </row>
    <row r="24609" spans="1:16" x14ac:dyDescent="0.25">
      <c r="A24609" t="s">
        <v>36280</v>
      </c>
      <c r="B24609">
        <v>4659</v>
      </c>
      <c r="C24609" s="3" t="str">
        <f>HYPERLINK("http://www.uniprot.org/uniprot/G7IQR6","tr|G7IQR6|G7IQR6_MEDTR")</f>
        <v>tr|G7IQR6|G7IQR6_MEDTR</v>
      </c>
      <c r="D24609" t="s">
        <v>36281</v>
      </c>
      <c r="E24609">
        <v>83.24</v>
      </c>
      <c r="F24609">
        <v>1641</v>
      </c>
      <c r="G24609">
        <v>275</v>
      </c>
      <c r="H24609">
        <v>89</v>
      </c>
      <c r="I24609">
        <v>1</v>
      </c>
      <c r="J24609">
        <v>4656</v>
      </c>
      <c r="K24609">
        <v>1</v>
      </c>
      <c r="L24609">
        <v>1</v>
      </c>
      <c r="M24609">
        <v>1611</v>
      </c>
      <c r="N24609" t="s">
        <v>18</v>
      </c>
      <c r="O24609">
        <v>0</v>
      </c>
      <c r="P24609">
        <v>6778</v>
      </c>
    </row>
    <row r="24610" spans="1:16" x14ac:dyDescent="0.25">
      <c r="A24610" t="s">
        <v>36282</v>
      </c>
      <c r="B24610">
        <v>1419</v>
      </c>
      <c r="C24610" s="3" t="str">
        <f>HYPERLINK("http://www.uniprot.org/uniprot/I1KTQ4","tr|I1KTQ4|I1KTQ4_SOYBN")</f>
        <v>tr|I1KTQ4|I1KTQ4_SOYBN</v>
      </c>
      <c r="D24610" t="s">
        <v>36283</v>
      </c>
      <c r="E24610">
        <v>87.5</v>
      </c>
      <c r="F24610">
        <v>472</v>
      </c>
      <c r="G24610">
        <v>59</v>
      </c>
      <c r="H24610">
        <v>0</v>
      </c>
      <c r="I24610">
        <v>1</v>
      </c>
      <c r="J24610">
        <v>1416</v>
      </c>
      <c r="K24610">
        <v>1</v>
      </c>
      <c r="L24610">
        <v>1</v>
      </c>
      <c r="M24610">
        <v>472</v>
      </c>
      <c r="N24610" t="s">
        <v>18</v>
      </c>
      <c r="O24610">
        <v>0</v>
      </c>
      <c r="P24610">
        <v>2167</v>
      </c>
    </row>
    <row r="24611" spans="1:16" x14ac:dyDescent="0.25">
      <c r="A24611" t="s">
        <v>36284</v>
      </c>
      <c r="B24611">
        <v>672</v>
      </c>
      <c r="C24611" s="3" t="str">
        <f>HYPERLINK("http://www.uniprot.org/uniprot/K7KP00","tr|K7KP00|K7KP00_SOYBN")</f>
        <v>tr|K7KP00|K7KP00_SOYBN</v>
      </c>
      <c r="D24611" t="s">
        <v>28</v>
      </c>
      <c r="E24611">
        <v>63.55</v>
      </c>
      <c r="F24611">
        <v>225</v>
      </c>
      <c r="G24611">
        <v>82</v>
      </c>
      <c r="H24611">
        <v>2</v>
      </c>
      <c r="I24611">
        <v>1</v>
      </c>
      <c r="J24611">
        <v>669</v>
      </c>
      <c r="K24611">
        <v>1</v>
      </c>
      <c r="L24611">
        <v>1</v>
      </c>
      <c r="M24611">
        <v>225</v>
      </c>
      <c r="N24611" t="s">
        <v>18</v>
      </c>
      <c r="O24611" s="1">
        <v>3.7201000000000001E-78</v>
      </c>
      <c r="P24611">
        <v>758</v>
      </c>
    </row>
    <row r="24612" spans="1:16" x14ac:dyDescent="0.25">
      <c r="A24612" t="s">
        <v>36285</v>
      </c>
      <c r="B24612">
        <v>1038</v>
      </c>
      <c r="C24612" s="3" t="str">
        <f>HYPERLINK("http://www.uniprot.org/uniprot/I3SIW5","tr|I3SIW5|I3SIW5_MEDTR")</f>
        <v>tr|I3SIW5|I3SIW5_MEDTR</v>
      </c>
      <c r="D24612" t="s">
        <v>22</v>
      </c>
      <c r="E24612">
        <v>72.17</v>
      </c>
      <c r="F24612">
        <v>345</v>
      </c>
      <c r="G24612">
        <v>96</v>
      </c>
      <c r="H24612">
        <v>0</v>
      </c>
      <c r="I24612">
        <v>1</v>
      </c>
      <c r="J24612">
        <v>1035</v>
      </c>
      <c r="K24612">
        <v>1</v>
      </c>
      <c r="L24612">
        <v>1</v>
      </c>
      <c r="M24612">
        <v>302</v>
      </c>
      <c r="N24612" t="s">
        <v>18</v>
      </c>
      <c r="O24612" s="1">
        <v>3.4270299999999999E-127</v>
      </c>
      <c r="P24612">
        <v>1184</v>
      </c>
    </row>
    <row r="24613" spans="1:16" x14ac:dyDescent="0.25">
      <c r="A24613" t="s">
        <v>36286</v>
      </c>
      <c r="B24613">
        <v>993</v>
      </c>
      <c r="C24613" s="3" t="str">
        <f>HYPERLINK("http://www.uniprot.org/uniprot/G7L2R0","tr|G7L2R0|G7L2R0_MEDTR")</f>
        <v>tr|G7L2R0|G7L2R0_MEDTR</v>
      </c>
      <c r="D24613" t="s">
        <v>36287</v>
      </c>
      <c r="E24613">
        <v>84.75</v>
      </c>
      <c r="F24613">
        <v>328</v>
      </c>
      <c r="G24613">
        <v>50</v>
      </c>
      <c r="H24613">
        <v>1</v>
      </c>
      <c r="I24613">
        <v>10</v>
      </c>
      <c r="J24613">
        <v>990</v>
      </c>
      <c r="K24613">
        <v>1</v>
      </c>
      <c r="L24613">
        <v>3</v>
      </c>
      <c r="M24613">
        <v>328</v>
      </c>
      <c r="N24613" t="s">
        <v>18</v>
      </c>
      <c r="O24613" s="1">
        <v>9.138129999999999E-159</v>
      </c>
      <c r="P24613">
        <v>1456</v>
      </c>
    </row>
    <row r="24614" spans="1:16" x14ac:dyDescent="0.25">
      <c r="A24614" t="s">
        <v>36288</v>
      </c>
      <c r="B24614">
        <v>2334</v>
      </c>
      <c r="C24614" s="3" t="str">
        <f>HYPERLINK("http://www.uniprot.org/uniprot/G7L191","tr|G7L191|G7L191_MEDTR")</f>
        <v>tr|G7L191|G7L191_MEDTR</v>
      </c>
      <c r="D24614" t="s">
        <v>36289</v>
      </c>
      <c r="E24614">
        <v>79.2</v>
      </c>
      <c r="F24614">
        <v>784</v>
      </c>
      <c r="G24614">
        <v>163</v>
      </c>
      <c r="H24614">
        <v>7</v>
      </c>
      <c r="I24614">
        <v>1</v>
      </c>
      <c r="J24614">
        <v>2331</v>
      </c>
      <c r="K24614">
        <v>1</v>
      </c>
      <c r="L24614">
        <v>1</v>
      </c>
      <c r="M24614">
        <v>784</v>
      </c>
      <c r="N24614" t="s">
        <v>18</v>
      </c>
      <c r="O24614">
        <v>0</v>
      </c>
      <c r="P24614">
        <v>3128</v>
      </c>
    </row>
    <row r="24615" spans="1:16" x14ac:dyDescent="0.25">
      <c r="A24615" t="s">
        <v>36290</v>
      </c>
      <c r="B24615">
        <v>1161</v>
      </c>
      <c r="C24615" s="3" t="str">
        <f>HYPERLINK("http://www.uniprot.org/uniprot/I3S3H0","tr|I3S3H0|I3S3H0_LOTJA")</f>
        <v>tr|I3S3H0|I3S3H0_LOTJA</v>
      </c>
      <c r="D24615" t="s">
        <v>93</v>
      </c>
      <c r="E24615">
        <v>91.4</v>
      </c>
      <c r="F24615">
        <v>384</v>
      </c>
      <c r="G24615">
        <v>33</v>
      </c>
      <c r="H24615">
        <v>0</v>
      </c>
      <c r="I24615">
        <v>1</v>
      </c>
      <c r="J24615">
        <v>1152</v>
      </c>
      <c r="K24615">
        <v>1</v>
      </c>
      <c r="L24615">
        <v>1</v>
      </c>
      <c r="M24615">
        <v>384</v>
      </c>
      <c r="N24615" t="s">
        <v>18</v>
      </c>
      <c r="O24615">
        <v>0</v>
      </c>
      <c r="P24615">
        <v>1819</v>
      </c>
    </row>
    <row r="24616" spans="1:16" x14ac:dyDescent="0.25">
      <c r="A24616" t="s">
        <v>36291</v>
      </c>
      <c r="B24616">
        <v>3510</v>
      </c>
      <c r="C24616" s="3" t="str">
        <f>HYPERLINK("http://www.uniprot.org/uniprot/G7JS99","tr|G7JS99|G7JS99_MEDTR")</f>
        <v>tr|G7JS99|G7JS99_MEDTR</v>
      </c>
      <c r="D24616" t="s">
        <v>6011</v>
      </c>
      <c r="E24616">
        <v>50</v>
      </c>
      <c r="F24616">
        <v>1166</v>
      </c>
      <c r="G24616">
        <v>583</v>
      </c>
      <c r="H24616">
        <v>57</v>
      </c>
      <c r="I24616">
        <v>160</v>
      </c>
      <c r="J24616">
        <v>3486</v>
      </c>
      <c r="K24616">
        <v>1</v>
      </c>
      <c r="L24616">
        <v>45</v>
      </c>
      <c r="M24616">
        <v>1142</v>
      </c>
      <c r="N24616" t="s">
        <v>18</v>
      </c>
      <c r="O24616">
        <v>0</v>
      </c>
      <c r="P24616">
        <v>2599</v>
      </c>
    </row>
    <row r="24617" spans="1:16" x14ac:dyDescent="0.25">
      <c r="A24617" t="s">
        <v>36292</v>
      </c>
      <c r="B24617">
        <v>447</v>
      </c>
      <c r="C24617" s="3" t="str">
        <f>HYPERLINK("http://www.uniprot.org/uniprot/I1MXJ0","tr|I1MXJ0|I1MXJ0_SOYBN")</f>
        <v>tr|I1MXJ0|I1MXJ0_SOYBN</v>
      </c>
      <c r="D24617" t="s">
        <v>71</v>
      </c>
      <c r="E24617">
        <v>67.34</v>
      </c>
      <c r="F24617">
        <v>147</v>
      </c>
      <c r="G24617">
        <v>48</v>
      </c>
      <c r="H24617">
        <v>1</v>
      </c>
      <c r="I24617">
        <v>1</v>
      </c>
      <c r="J24617">
        <v>438</v>
      </c>
      <c r="K24617">
        <v>1</v>
      </c>
      <c r="L24617">
        <v>262</v>
      </c>
      <c r="M24617">
        <v>406</v>
      </c>
      <c r="N24617" t="s">
        <v>18</v>
      </c>
      <c r="O24617" s="1">
        <v>9.8009999999999993E-46</v>
      </c>
      <c r="P24617">
        <v>476</v>
      </c>
    </row>
    <row r="24618" spans="1:16" x14ac:dyDescent="0.25">
      <c r="A24618" t="s">
        <v>36293</v>
      </c>
      <c r="B24618">
        <v>1794</v>
      </c>
      <c r="C24618" s="3" t="str">
        <f>HYPERLINK("http://www.uniprot.org/uniprot/G7JCC8","tr|G7JCC8|G7JCC8_MEDTR")</f>
        <v>tr|G7JCC8|G7JCC8_MEDTR</v>
      </c>
      <c r="D24618" t="s">
        <v>36294</v>
      </c>
      <c r="E24618">
        <v>70.459999999999994</v>
      </c>
      <c r="F24618">
        <v>623</v>
      </c>
      <c r="G24618">
        <v>184</v>
      </c>
      <c r="H24618">
        <v>26</v>
      </c>
      <c r="I24618">
        <v>1</v>
      </c>
      <c r="J24618">
        <v>1791</v>
      </c>
      <c r="K24618">
        <v>1</v>
      </c>
      <c r="L24618">
        <v>1</v>
      </c>
      <c r="M24618">
        <v>608</v>
      </c>
      <c r="N24618" t="s">
        <v>18</v>
      </c>
      <c r="O24618">
        <v>0</v>
      </c>
      <c r="P24618">
        <v>2055</v>
      </c>
    </row>
    <row r="24619" spans="1:16" x14ac:dyDescent="0.25">
      <c r="A24619" t="s">
        <v>36295</v>
      </c>
      <c r="B24619">
        <v>1449</v>
      </c>
      <c r="C24619" s="3" t="str">
        <f>HYPERLINK("http://www.uniprot.org/uniprot/G7IEP9","tr|G7IEP9|G7IEP9_MEDTR")</f>
        <v>tr|G7IEP9|G7IEP9_MEDTR</v>
      </c>
      <c r="D24619" t="s">
        <v>36296</v>
      </c>
      <c r="E24619">
        <v>80.37</v>
      </c>
      <c r="F24619">
        <v>479</v>
      </c>
      <c r="G24619">
        <v>94</v>
      </c>
      <c r="H24619">
        <v>2</v>
      </c>
      <c r="I24619">
        <v>16</v>
      </c>
      <c r="J24619">
        <v>1446</v>
      </c>
      <c r="K24619">
        <v>1</v>
      </c>
      <c r="L24619">
        <v>16</v>
      </c>
      <c r="M24619">
        <v>494</v>
      </c>
      <c r="N24619" t="s">
        <v>18</v>
      </c>
      <c r="O24619">
        <v>0</v>
      </c>
      <c r="P24619">
        <v>2090</v>
      </c>
    </row>
    <row r="24620" spans="1:16" x14ac:dyDescent="0.25">
      <c r="A24620" t="s">
        <v>36297</v>
      </c>
      <c r="B24620">
        <v>1110</v>
      </c>
      <c r="C24620" s="3" t="str">
        <f>HYPERLINK("http://www.uniprot.org/uniprot/I1KTH8","tr|I1KTH8|I1KTH8_SOYBN")</f>
        <v>tr|I1KTH8|I1KTH8_SOYBN</v>
      </c>
      <c r="D24620" t="s">
        <v>6321</v>
      </c>
      <c r="E24620">
        <v>64.319999999999993</v>
      </c>
      <c r="F24620">
        <v>370</v>
      </c>
      <c r="G24620">
        <v>132</v>
      </c>
      <c r="H24620">
        <v>2</v>
      </c>
      <c r="I24620">
        <v>4</v>
      </c>
      <c r="J24620">
        <v>1107</v>
      </c>
      <c r="K24620">
        <v>1</v>
      </c>
      <c r="L24620">
        <v>10</v>
      </c>
      <c r="M24620">
        <v>377</v>
      </c>
      <c r="N24620" t="s">
        <v>18</v>
      </c>
      <c r="O24620" s="1">
        <v>2.0797299999999998E-133</v>
      </c>
      <c r="P24620">
        <v>1238</v>
      </c>
    </row>
    <row r="24621" spans="1:16" x14ac:dyDescent="0.25">
      <c r="A24621" t="s">
        <v>36298</v>
      </c>
      <c r="B24621">
        <v>837</v>
      </c>
      <c r="C24621" s="3" t="str">
        <f>HYPERLINK("http://www.uniprot.org/uniprot/G7IEN8","tr|G7IEN8|G7IEN8_MEDTR")</f>
        <v>tr|G7IEN8|G7IEN8_MEDTR</v>
      </c>
      <c r="D24621" t="s">
        <v>6864</v>
      </c>
      <c r="E24621">
        <v>59.85</v>
      </c>
      <c r="F24621">
        <v>137</v>
      </c>
      <c r="G24621">
        <v>55</v>
      </c>
      <c r="H24621">
        <v>3</v>
      </c>
      <c r="I24621">
        <v>400</v>
      </c>
      <c r="J24621">
        <v>801</v>
      </c>
      <c r="K24621">
        <v>1</v>
      </c>
      <c r="L24621">
        <v>272</v>
      </c>
      <c r="M24621">
        <v>408</v>
      </c>
      <c r="N24621" t="s">
        <v>18</v>
      </c>
      <c r="O24621" s="1">
        <v>3.0767599999999999E-34</v>
      </c>
      <c r="P24621">
        <v>381</v>
      </c>
    </row>
    <row r="24622" spans="1:16" x14ac:dyDescent="0.25">
      <c r="A24622" t="s">
        <v>36299</v>
      </c>
      <c r="B24622">
        <v>1344</v>
      </c>
      <c r="C24622" s="3" t="str">
        <f>HYPERLINK("http://www.uniprot.org/uniprot/F1LIZ9","tr|F1LIZ9|F1LIZ9_VIGUN")</f>
        <v>tr|F1LIZ9|F1LIZ9_VIGUN</v>
      </c>
      <c r="D24622" t="s">
        <v>36300</v>
      </c>
      <c r="E24622">
        <v>78.709999999999994</v>
      </c>
      <c r="F24622">
        <v>451</v>
      </c>
      <c r="G24622">
        <v>96</v>
      </c>
      <c r="H24622">
        <v>4</v>
      </c>
      <c r="I24622">
        <v>1</v>
      </c>
      <c r="J24622">
        <v>1341</v>
      </c>
      <c r="K24622">
        <v>1</v>
      </c>
      <c r="L24622">
        <v>1</v>
      </c>
      <c r="M24622">
        <v>442</v>
      </c>
      <c r="N24622" t="s">
        <v>18</v>
      </c>
      <c r="O24622">
        <v>0</v>
      </c>
      <c r="P24622">
        <v>1843</v>
      </c>
    </row>
    <row r="24623" spans="1:16" x14ac:dyDescent="0.25">
      <c r="A24623" t="s">
        <v>36301</v>
      </c>
      <c r="B24623">
        <v>1959</v>
      </c>
      <c r="C24623" s="3" t="str">
        <f>HYPERLINK("http://www.uniprot.org/uniprot/I1LNQ5","tr|I1LNQ5|I1LNQ5_SOYBN")</f>
        <v>tr|I1LNQ5|I1LNQ5_SOYBN</v>
      </c>
      <c r="D24623" t="s">
        <v>71</v>
      </c>
      <c r="E24623">
        <v>75.650000000000006</v>
      </c>
      <c r="F24623">
        <v>653</v>
      </c>
      <c r="G24623">
        <v>159</v>
      </c>
      <c r="H24623">
        <v>1</v>
      </c>
      <c r="I24623">
        <v>1</v>
      </c>
      <c r="J24623">
        <v>1956</v>
      </c>
      <c r="K24623">
        <v>1</v>
      </c>
      <c r="L24623">
        <v>62</v>
      </c>
      <c r="M24623">
        <v>708</v>
      </c>
      <c r="N24623" t="s">
        <v>18</v>
      </c>
      <c r="O24623">
        <v>0</v>
      </c>
      <c r="P24623">
        <v>2582</v>
      </c>
    </row>
    <row r="24624" spans="1:16" x14ac:dyDescent="0.25">
      <c r="A24624" t="s">
        <v>36302</v>
      </c>
      <c r="B24624">
        <v>396</v>
      </c>
      <c r="C24624" s="3" t="str">
        <f>HYPERLINK("http://www.uniprot.org/uniprot/I3S6W2","tr|I3S6W2|I3S6W2_LOTJA")</f>
        <v>tr|I3S6W2|I3S6W2_LOTJA</v>
      </c>
      <c r="D24624" t="s">
        <v>13944</v>
      </c>
      <c r="E24624">
        <v>90.22</v>
      </c>
      <c r="F24624">
        <v>133</v>
      </c>
      <c r="G24624">
        <v>13</v>
      </c>
      <c r="H24624">
        <v>2</v>
      </c>
      <c r="I24624">
        <v>1</v>
      </c>
      <c r="J24624">
        <v>393</v>
      </c>
      <c r="K24624">
        <v>1</v>
      </c>
      <c r="L24624">
        <v>1</v>
      </c>
      <c r="M24624">
        <v>133</v>
      </c>
      <c r="N24624" t="s">
        <v>18</v>
      </c>
      <c r="O24624" s="1">
        <v>7.3500600000000003E-57</v>
      </c>
      <c r="P24624">
        <v>572</v>
      </c>
    </row>
    <row r="24625" spans="1:16" x14ac:dyDescent="0.25">
      <c r="A24625" t="s">
        <v>36303</v>
      </c>
      <c r="B24625">
        <v>1638</v>
      </c>
      <c r="C24625" s="3" t="str">
        <f>HYPERLINK("http://www.uniprot.org/uniprot/I1K0Y6","tr|I1K0Y6|I1K0Y6_SOYBN")</f>
        <v>tr|I1K0Y6|I1K0Y6_SOYBN</v>
      </c>
      <c r="D24625" t="s">
        <v>117</v>
      </c>
      <c r="E24625">
        <v>79.59</v>
      </c>
      <c r="F24625">
        <v>549</v>
      </c>
      <c r="G24625">
        <v>112</v>
      </c>
      <c r="H24625">
        <v>4</v>
      </c>
      <c r="I24625">
        <v>1</v>
      </c>
      <c r="J24625">
        <v>1635</v>
      </c>
      <c r="K24625">
        <v>1</v>
      </c>
      <c r="L24625">
        <v>1</v>
      </c>
      <c r="M24625">
        <v>547</v>
      </c>
      <c r="N24625" t="s">
        <v>18</v>
      </c>
      <c r="O24625">
        <v>0</v>
      </c>
      <c r="P24625">
        <v>2333</v>
      </c>
    </row>
    <row r="24626" spans="1:16" x14ac:dyDescent="0.25">
      <c r="A24626" t="s">
        <v>36304</v>
      </c>
      <c r="B24626">
        <v>1953</v>
      </c>
      <c r="C24626" s="3" t="str">
        <f>HYPERLINK("http://www.uniprot.org/uniprot/Q66LI1","tr|Q66LI1|Q66LI1_MEDTR")</f>
        <v>tr|Q66LI1|Q66LI1_MEDTR</v>
      </c>
      <c r="D24626" t="s">
        <v>36305</v>
      </c>
      <c r="E24626">
        <v>71.819999999999993</v>
      </c>
      <c r="F24626">
        <v>653</v>
      </c>
      <c r="G24626">
        <v>184</v>
      </c>
      <c r="H24626">
        <v>3</v>
      </c>
      <c r="I24626">
        <v>1</v>
      </c>
      <c r="J24626">
        <v>1950</v>
      </c>
      <c r="K24626">
        <v>1</v>
      </c>
      <c r="L24626">
        <v>47</v>
      </c>
      <c r="M24626">
        <v>697</v>
      </c>
      <c r="N24626" t="s">
        <v>18</v>
      </c>
      <c r="O24626">
        <v>0</v>
      </c>
      <c r="P24626">
        <v>2273</v>
      </c>
    </row>
    <row r="24627" spans="1:16" x14ac:dyDescent="0.25">
      <c r="A24627" t="s">
        <v>36306</v>
      </c>
      <c r="B24627">
        <v>1623</v>
      </c>
      <c r="C24627" s="3" t="str">
        <f>HYPERLINK("http://www.uniprot.org/uniprot/G7JW29","tr|G7JW29|G7JW29_MEDTR")</f>
        <v>tr|G7JW29|G7JW29_MEDTR</v>
      </c>
      <c r="D24627" t="s">
        <v>36307</v>
      </c>
      <c r="E24627">
        <v>66.040000000000006</v>
      </c>
      <c r="F24627">
        <v>539</v>
      </c>
      <c r="G24627">
        <v>183</v>
      </c>
      <c r="H24627">
        <v>0</v>
      </c>
      <c r="I24627">
        <v>4</v>
      </c>
      <c r="J24627">
        <v>1620</v>
      </c>
      <c r="K24627">
        <v>1</v>
      </c>
      <c r="L24627">
        <v>6</v>
      </c>
      <c r="M24627">
        <v>539</v>
      </c>
      <c r="N24627" t="s">
        <v>18</v>
      </c>
      <c r="O24627">
        <v>0</v>
      </c>
      <c r="P24627">
        <v>1729</v>
      </c>
    </row>
    <row r="24628" spans="1:16" x14ac:dyDescent="0.25">
      <c r="A24628" t="s">
        <v>36308</v>
      </c>
      <c r="B24628">
        <v>2145</v>
      </c>
      <c r="C24628" s="3" t="str">
        <f>HYPERLINK("http://www.uniprot.org/uniprot/G7KKA2","tr|G7KKA2|G7KKA2_MEDTR")</f>
        <v>tr|G7KKA2|G7KKA2_MEDTR</v>
      </c>
      <c r="D24628" t="s">
        <v>36309</v>
      </c>
      <c r="E24628">
        <v>65.78</v>
      </c>
      <c r="F24628">
        <v>342</v>
      </c>
      <c r="G24628">
        <v>117</v>
      </c>
      <c r="H24628">
        <v>0</v>
      </c>
      <c r="I24628">
        <v>1</v>
      </c>
      <c r="J24628">
        <v>1026</v>
      </c>
      <c r="K24628">
        <v>1</v>
      </c>
      <c r="L24628">
        <v>68</v>
      </c>
      <c r="M24628">
        <v>390</v>
      </c>
      <c r="N24628" t="s">
        <v>18</v>
      </c>
      <c r="O24628" s="1">
        <v>1.2951600000000001E-112</v>
      </c>
      <c r="P24628">
        <v>1062</v>
      </c>
    </row>
    <row r="24629" spans="1:16" x14ac:dyDescent="0.25">
      <c r="A24629" t="s">
        <v>36310</v>
      </c>
      <c r="B24629">
        <v>255</v>
      </c>
      <c r="C24629" s="3" t="str">
        <f>HYPERLINK("http://www.uniprot.org/uniprot/I1N9H1","tr|I1N9H1|I1N9H1_SOYBN")</f>
        <v>tr|I1N9H1|I1N9H1_SOYBN</v>
      </c>
      <c r="D24629" t="s">
        <v>12349</v>
      </c>
      <c r="E24629">
        <v>41.34</v>
      </c>
      <c r="F24629">
        <v>104</v>
      </c>
      <c r="G24629">
        <v>61</v>
      </c>
      <c r="H24629">
        <v>49</v>
      </c>
      <c r="I24629">
        <v>85</v>
      </c>
      <c r="J24629">
        <v>249</v>
      </c>
      <c r="K24629">
        <v>1</v>
      </c>
      <c r="L24629">
        <v>540</v>
      </c>
      <c r="M24629">
        <v>643</v>
      </c>
      <c r="N24629" t="s">
        <v>18</v>
      </c>
      <c r="O24629" s="1">
        <v>2.5994099999999999E-18</v>
      </c>
      <c r="P24629">
        <v>165</v>
      </c>
    </row>
    <row r="24630" spans="1:16" x14ac:dyDescent="0.25">
      <c r="A24630" t="s">
        <v>36311</v>
      </c>
      <c r="B24630">
        <v>588</v>
      </c>
      <c r="C24630" s="3" t="str">
        <f>HYPERLINK("http://www.uniprot.org/uniprot/M1DZN1","tr|M1DZN1|M1DZN1_SOLTU")</f>
        <v>tr|M1DZN1|M1DZN1_SOLTU</v>
      </c>
      <c r="D24630" t="s">
        <v>13558</v>
      </c>
      <c r="E24630">
        <v>40</v>
      </c>
      <c r="F24630">
        <v>165</v>
      </c>
      <c r="G24630">
        <v>99</v>
      </c>
      <c r="H24630">
        <v>6</v>
      </c>
      <c r="I24630">
        <v>109</v>
      </c>
      <c r="J24630">
        <v>585</v>
      </c>
      <c r="K24630">
        <v>1</v>
      </c>
      <c r="L24630">
        <v>98</v>
      </c>
      <c r="M24630">
        <v>236</v>
      </c>
      <c r="N24630" t="s">
        <v>18</v>
      </c>
      <c r="O24630" s="1">
        <v>3.2271400000000001E-20</v>
      </c>
      <c r="P24630">
        <v>257</v>
      </c>
    </row>
    <row r="24631" spans="1:16" x14ac:dyDescent="0.25">
      <c r="A24631" t="s">
        <v>36312</v>
      </c>
      <c r="B24631">
        <v>639</v>
      </c>
      <c r="C24631" s="3" t="str">
        <f>HYPERLINK("http://www.uniprot.org/uniprot/K7MNX2","tr|K7MNX2|K7MNX2_SOYBN")</f>
        <v>tr|K7MNX2|K7MNX2_SOYBN</v>
      </c>
      <c r="D24631" t="s">
        <v>28</v>
      </c>
      <c r="E24631">
        <v>25.66</v>
      </c>
      <c r="F24631">
        <v>113</v>
      </c>
      <c r="G24631">
        <v>84</v>
      </c>
      <c r="H24631">
        <v>2</v>
      </c>
      <c r="I24631">
        <v>175</v>
      </c>
      <c r="J24631">
        <v>507</v>
      </c>
      <c r="K24631">
        <v>1</v>
      </c>
      <c r="L24631">
        <v>402</v>
      </c>
      <c r="M24631">
        <v>514</v>
      </c>
      <c r="N24631" t="s">
        <v>18</v>
      </c>
      <c r="O24631" s="1">
        <v>1.9064099999999998E-9</v>
      </c>
      <c r="P24631">
        <v>165</v>
      </c>
    </row>
    <row r="24632" spans="1:16" x14ac:dyDescent="0.25">
      <c r="A24632" t="s">
        <v>36313</v>
      </c>
      <c r="B24632">
        <v>432</v>
      </c>
      <c r="C24632" s="3" t="str">
        <f>HYPERLINK("http://www.uniprot.org/uniprot/I1JXH3","tr|I1JXH3|I1JXH3_SOYBN")</f>
        <v>tr|I1JXH3|I1JXH3_SOYBN</v>
      </c>
      <c r="D24632" t="s">
        <v>28</v>
      </c>
      <c r="E24632">
        <v>65.87</v>
      </c>
      <c r="F24632">
        <v>126</v>
      </c>
      <c r="G24632">
        <v>43</v>
      </c>
      <c r="H24632">
        <v>0</v>
      </c>
      <c r="I24632">
        <v>1</v>
      </c>
      <c r="J24632">
        <v>378</v>
      </c>
      <c r="K24632">
        <v>1</v>
      </c>
      <c r="L24632">
        <v>187</v>
      </c>
      <c r="M24632">
        <v>312</v>
      </c>
      <c r="N24632" t="s">
        <v>18</v>
      </c>
      <c r="O24632" s="1">
        <v>1.0779700000000001E-36</v>
      </c>
      <c r="P24632">
        <v>398</v>
      </c>
    </row>
    <row r="24633" spans="1:16" x14ac:dyDescent="0.25">
      <c r="A24633" t="s">
        <v>36314</v>
      </c>
      <c r="B24633">
        <v>240</v>
      </c>
      <c r="C24633" s="3" t="str">
        <f>HYPERLINK("http://www.uniprot.org/uniprot/K7LQ45","tr|K7LQ45|K7LQ45_SOYBN")</f>
        <v>tr|K7LQ45|K7LQ45_SOYBN</v>
      </c>
      <c r="D24633" t="s">
        <v>28</v>
      </c>
      <c r="E24633">
        <v>39.74</v>
      </c>
      <c r="F24633">
        <v>78</v>
      </c>
      <c r="G24633">
        <v>47</v>
      </c>
      <c r="H24633">
        <v>2</v>
      </c>
      <c r="I24633">
        <v>1</v>
      </c>
      <c r="J24633">
        <v>228</v>
      </c>
      <c r="K24633">
        <v>1</v>
      </c>
      <c r="L24633">
        <v>167</v>
      </c>
      <c r="M24633">
        <v>243</v>
      </c>
      <c r="N24633" t="s">
        <v>18</v>
      </c>
      <c r="O24633" s="1">
        <v>4.1131899999999998E-7</v>
      </c>
      <c r="P24633">
        <v>143</v>
      </c>
    </row>
    <row r="24634" spans="1:16" x14ac:dyDescent="0.25">
      <c r="A24634" t="s">
        <v>36315</v>
      </c>
      <c r="B24634">
        <v>1980</v>
      </c>
      <c r="C24634" s="3" t="str">
        <f>HYPERLINK("http://www.uniprot.org/uniprot/K7MX18","tr|K7MX18|K7MX18_SOYBN")</f>
        <v>tr|K7MX18|K7MX18_SOYBN</v>
      </c>
      <c r="D24634" t="s">
        <v>28</v>
      </c>
      <c r="E24634">
        <v>75.599999999999994</v>
      </c>
      <c r="F24634">
        <v>660</v>
      </c>
      <c r="G24634">
        <v>161</v>
      </c>
      <c r="H24634">
        <v>1</v>
      </c>
      <c r="I24634">
        <v>1</v>
      </c>
      <c r="J24634">
        <v>1977</v>
      </c>
      <c r="K24634">
        <v>1</v>
      </c>
      <c r="L24634">
        <v>1</v>
      </c>
      <c r="M24634">
        <v>659</v>
      </c>
      <c r="N24634" t="s">
        <v>18</v>
      </c>
      <c r="O24634">
        <v>0</v>
      </c>
      <c r="P24634">
        <v>2521</v>
      </c>
    </row>
    <row r="24635" spans="1:16" x14ac:dyDescent="0.25">
      <c r="A24635" t="s">
        <v>36316</v>
      </c>
      <c r="B24635">
        <v>852</v>
      </c>
      <c r="C24635" s="3" t="str">
        <f>HYPERLINK("http://www.uniprot.org/uniprot/Q2HUK6","tr|Q2HUK6|Q2HUK6_MEDTR")</f>
        <v>tr|Q2HUK6|Q2HUK6_MEDTR</v>
      </c>
      <c r="D24635" t="s">
        <v>36317</v>
      </c>
      <c r="E24635">
        <v>92.33</v>
      </c>
      <c r="F24635">
        <v>261</v>
      </c>
      <c r="G24635">
        <v>20</v>
      </c>
      <c r="H24635">
        <v>0</v>
      </c>
      <c r="I24635">
        <v>1</v>
      </c>
      <c r="J24635">
        <v>783</v>
      </c>
      <c r="K24635">
        <v>1</v>
      </c>
      <c r="L24635">
        <v>94</v>
      </c>
      <c r="M24635">
        <v>354</v>
      </c>
      <c r="N24635" t="s">
        <v>18</v>
      </c>
      <c r="O24635" s="1">
        <v>4.1298500000000002E-135</v>
      </c>
      <c r="P24635">
        <v>1251</v>
      </c>
    </row>
    <row r="24636" spans="1:16" x14ac:dyDescent="0.25">
      <c r="A24636" t="s">
        <v>36318</v>
      </c>
      <c r="B24636">
        <v>1248</v>
      </c>
      <c r="C24636" s="3" t="str">
        <f>HYPERLINK("http://www.uniprot.org/uniprot/I1KDM6","tr|I1KDM6|I1KDM6_SOYBN")</f>
        <v>tr|I1KDM6|I1KDM6_SOYBN</v>
      </c>
      <c r="D24636" t="s">
        <v>71</v>
      </c>
      <c r="E24636">
        <v>83.37</v>
      </c>
      <c r="F24636">
        <v>421</v>
      </c>
      <c r="G24636">
        <v>70</v>
      </c>
      <c r="H24636">
        <v>7</v>
      </c>
      <c r="I24636">
        <v>4</v>
      </c>
      <c r="J24636">
        <v>1245</v>
      </c>
      <c r="K24636">
        <v>1</v>
      </c>
      <c r="L24636">
        <v>19</v>
      </c>
      <c r="M24636">
        <v>438</v>
      </c>
      <c r="N24636" t="s">
        <v>18</v>
      </c>
      <c r="O24636">
        <v>0</v>
      </c>
      <c r="P24636">
        <v>1897</v>
      </c>
    </row>
    <row r="24637" spans="1:16" x14ac:dyDescent="0.25">
      <c r="A24637" t="s">
        <v>36319</v>
      </c>
      <c r="B24637">
        <v>1161</v>
      </c>
      <c r="C24637" s="3" t="str">
        <f>HYPERLINK("http://www.uniprot.org/uniprot/G7L194","tr|G7L194|G7L194_MEDTR")</f>
        <v>tr|G7L194|G7L194_MEDTR</v>
      </c>
      <c r="D24637" t="s">
        <v>36320</v>
      </c>
      <c r="E24637">
        <v>91.14</v>
      </c>
      <c r="F24637">
        <v>384</v>
      </c>
      <c r="G24637">
        <v>34</v>
      </c>
      <c r="H24637">
        <v>0</v>
      </c>
      <c r="I24637">
        <v>1</v>
      </c>
      <c r="J24637">
        <v>1152</v>
      </c>
      <c r="K24637">
        <v>1</v>
      </c>
      <c r="L24637">
        <v>125</v>
      </c>
      <c r="M24637">
        <v>506</v>
      </c>
      <c r="N24637" t="s">
        <v>18</v>
      </c>
      <c r="O24637">
        <v>0</v>
      </c>
      <c r="P24637">
        <v>1780</v>
      </c>
    </row>
    <row r="24638" spans="1:16" x14ac:dyDescent="0.25">
      <c r="A24638" t="s">
        <v>36321</v>
      </c>
      <c r="B24638">
        <v>1266</v>
      </c>
      <c r="C24638" s="3" t="str">
        <f>HYPERLINK("http://www.uniprot.org/uniprot/K7K4F6","tr|K7K4F6|K7K4F6_SOYBN")</f>
        <v>tr|K7K4F6|K7K4F6_SOYBN</v>
      </c>
      <c r="D24638" t="s">
        <v>28</v>
      </c>
      <c r="E24638">
        <v>79.099999999999994</v>
      </c>
      <c r="F24638">
        <v>402</v>
      </c>
      <c r="G24638">
        <v>84</v>
      </c>
      <c r="H24638">
        <v>0</v>
      </c>
      <c r="I24638">
        <v>1</v>
      </c>
      <c r="J24638">
        <v>1206</v>
      </c>
      <c r="K24638">
        <v>1</v>
      </c>
      <c r="L24638">
        <v>131</v>
      </c>
      <c r="M24638">
        <v>532</v>
      </c>
      <c r="N24638" t="s">
        <v>18</v>
      </c>
      <c r="O24638">
        <v>0</v>
      </c>
      <c r="P24638">
        <v>1683</v>
      </c>
    </row>
    <row r="24639" spans="1:16" x14ac:dyDescent="0.25">
      <c r="A24639" t="s">
        <v>36322</v>
      </c>
      <c r="B24639">
        <v>855</v>
      </c>
      <c r="C24639" s="3" t="str">
        <f>HYPERLINK("http://www.uniprot.org/uniprot/A2Q2T1","tr|A2Q2T1|A2Q2T1_MEDTR")</f>
        <v>tr|A2Q2T1|A2Q2T1_MEDTR</v>
      </c>
      <c r="D24639" t="s">
        <v>337</v>
      </c>
      <c r="E24639">
        <v>84.61</v>
      </c>
      <c r="F24639">
        <v>273</v>
      </c>
      <c r="G24639">
        <v>42</v>
      </c>
      <c r="H24639">
        <v>1</v>
      </c>
      <c r="I24639">
        <v>1</v>
      </c>
      <c r="J24639">
        <v>816</v>
      </c>
      <c r="K24639">
        <v>1</v>
      </c>
      <c r="L24639">
        <v>205</v>
      </c>
      <c r="M24639">
        <v>477</v>
      </c>
      <c r="N24639" t="s">
        <v>18</v>
      </c>
      <c r="O24639" s="1">
        <v>3.4104599999999997E-129</v>
      </c>
      <c r="P24639">
        <v>1200</v>
      </c>
    </row>
    <row r="24640" spans="1:16" x14ac:dyDescent="0.25">
      <c r="A24640" t="s">
        <v>36323</v>
      </c>
      <c r="B24640">
        <v>312</v>
      </c>
      <c r="C24640" s="3" t="str">
        <f>HYPERLINK("http://www.uniprot.org/uniprot/G7KFG8","tr|G7KFG8|G7KFG8_MEDTR")</f>
        <v>tr|G7KFG8|G7KFG8_MEDTR</v>
      </c>
      <c r="D24640" t="s">
        <v>36324</v>
      </c>
      <c r="E24640">
        <v>96.8</v>
      </c>
      <c r="F24640">
        <v>94</v>
      </c>
      <c r="G24640">
        <v>3</v>
      </c>
      <c r="H24640">
        <v>0</v>
      </c>
      <c r="I24640">
        <v>19</v>
      </c>
      <c r="J24640">
        <v>300</v>
      </c>
      <c r="K24640">
        <v>1</v>
      </c>
      <c r="L24640">
        <v>351</v>
      </c>
      <c r="M24640">
        <v>444</v>
      </c>
      <c r="N24640" t="s">
        <v>18</v>
      </c>
      <c r="O24640" s="1">
        <v>7.0275300000000003E-44</v>
      </c>
      <c r="P24640">
        <v>460</v>
      </c>
    </row>
    <row r="24641" spans="1:16" x14ac:dyDescent="0.25">
      <c r="A24641" t="s">
        <v>36325</v>
      </c>
      <c r="B24641">
        <v>1071</v>
      </c>
      <c r="C24641" s="3" t="str">
        <f>HYPERLINK("http://www.uniprot.org/uniprot/G7JCC9","tr|G7JCC9|G7JCC9_MEDTR")</f>
        <v>tr|G7JCC9|G7JCC9_MEDTR</v>
      </c>
      <c r="D24641" t="s">
        <v>36326</v>
      </c>
      <c r="E24641">
        <v>94.06</v>
      </c>
      <c r="F24641">
        <v>354</v>
      </c>
      <c r="G24641">
        <v>21</v>
      </c>
      <c r="H24641">
        <v>0</v>
      </c>
      <c r="I24641">
        <v>7</v>
      </c>
      <c r="J24641">
        <v>1068</v>
      </c>
      <c r="K24641">
        <v>1</v>
      </c>
      <c r="L24641">
        <v>5</v>
      </c>
      <c r="M24641">
        <v>357</v>
      </c>
      <c r="N24641" t="s">
        <v>18</v>
      </c>
      <c r="O24641">
        <v>0</v>
      </c>
      <c r="P24641">
        <v>1735</v>
      </c>
    </row>
    <row r="24642" spans="1:16" x14ac:dyDescent="0.25">
      <c r="A24642" t="s">
        <v>36327</v>
      </c>
      <c r="B24642">
        <v>1452</v>
      </c>
      <c r="C24642" s="3" t="str">
        <f>HYPERLINK("http://www.uniprot.org/uniprot/G7IEP9","tr|G7IEP9|G7IEP9_MEDTR")</f>
        <v>tr|G7IEP9|G7IEP9_MEDTR</v>
      </c>
      <c r="D24642" t="s">
        <v>36296</v>
      </c>
      <c r="E24642">
        <v>77.03</v>
      </c>
      <c r="F24642">
        <v>479</v>
      </c>
      <c r="G24642">
        <v>110</v>
      </c>
      <c r="H24642">
        <v>2</v>
      </c>
      <c r="I24642">
        <v>19</v>
      </c>
      <c r="J24642">
        <v>1449</v>
      </c>
      <c r="K24642">
        <v>1</v>
      </c>
      <c r="L24642">
        <v>16</v>
      </c>
      <c r="M24642">
        <v>494</v>
      </c>
      <c r="N24642" t="s">
        <v>18</v>
      </c>
      <c r="O24642">
        <v>0</v>
      </c>
      <c r="P24642">
        <v>2008</v>
      </c>
    </row>
    <row r="24643" spans="1:16" x14ac:dyDescent="0.25">
      <c r="A24643" t="s">
        <v>36328</v>
      </c>
      <c r="B24643">
        <v>2007</v>
      </c>
      <c r="C24643" s="3" t="str">
        <f>HYPERLINK("http://www.uniprot.org/uniprot/I1M2K9","tr|I1M2K9|I1M2K9_SOYBN")</f>
        <v>tr|I1M2K9|I1M2K9_SOYBN</v>
      </c>
      <c r="D24643" t="s">
        <v>117</v>
      </c>
      <c r="E24643">
        <v>90.78</v>
      </c>
      <c r="F24643">
        <v>673</v>
      </c>
      <c r="G24643">
        <v>62</v>
      </c>
      <c r="H24643">
        <v>7</v>
      </c>
      <c r="I24643">
        <v>7</v>
      </c>
      <c r="J24643">
        <v>2004</v>
      </c>
      <c r="K24643">
        <v>1</v>
      </c>
      <c r="L24643">
        <v>2</v>
      </c>
      <c r="M24643">
        <v>674</v>
      </c>
      <c r="N24643" t="s">
        <v>18</v>
      </c>
      <c r="O24643">
        <v>0</v>
      </c>
      <c r="P24643">
        <v>3050</v>
      </c>
    </row>
    <row r="24644" spans="1:16" x14ac:dyDescent="0.25">
      <c r="A24644" t="s">
        <v>36329</v>
      </c>
      <c r="B24644">
        <v>921</v>
      </c>
      <c r="C24644" s="3" t="str">
        <f>HYPERLINK("http://www.uniprot.org/uniprot/G7JAM9","tr|G7JAM9|G7JAM9_MEDTR")</f>
        <v>tr|G7JAM9|G7JAM9_MEDTR</v>
      </c>
      <c r="D24644" t="s">
        <v>36330</v>
      </c>
      <c r="E24644">
        <v>97.39</v>
      </c>
      <c r="F24644">
        <v>307</v>
      </c>
      <c r="G24644">
        <v>8</v>
      </c>
      <c r="H24644">
        <v>1</v>
      </c>
      <c r="I24644">
        <v>1</v>
      </c>
      <c r="J24644">
        <v>918</v>
      </c>
      <c r="K24644">
        <v>1</v>
      </c>
      <c r="L24644">
        <v>16</v>
      </c>
      <c r="M24644">
        <v>322</v>
      </c>
      <c r="N24644" t="s">
        <v>18</v>
      </c>
      <c r="O24644" s="1">
        <v>2.6731E-162</v>
      </c>
      <c r="P24644">
        <v>1486</v>
      </c>
    </row>
    <row r="24645" spans="1:16" x14ac:dyDescent="0.25">
      <c r="A24645" t="s">
        <v>36331</v>
      </c>
      <c r="B24645">
        <v>321</v>
      </c>
      <c r="C24645" s="3" t="str">
        <f>HYPERLINK("http://www.uniprot.org/uniprot/I3RZQ1","tr|I3RZQ1|I3RZQ1_MEDTR")</f>
        <v>tr|I3RZQ1|I3RZQ1_MEDTR</v>
      </c>
      <c r="D24645" t="s">
        <v>386</v>
      </c>
      <c r="E24645">
        <v>86.66</v>
      </c>
      <c r="F24645">
        <v>30</v>
      </c>
      <c r="G24645">
        <v>4</v>
      </c>
      <c r="H24645">
        <v>0</v>
      </c>
      <c r="I24645">
        <v>174</v>
      </c>
      <c r="J24645">
        <v>263</v>
      </c>
      <c r="K24645">
        <v>3</v>
      </c>
      <c r="L24645">
        <v>59</v>
      </c>
      <c r="M24645">
        <v>88</v>
      </c>
      <c r="N24645" t="s">
        <v>18</v>
      </c>
      <c r="O24645" s="1">
        <v>8.8998400000000004E-7</v>
      </c>
      <c r="P24645">
        <v>140</v>
      </c>
    </row>
    <row r="24646" spans="1:16" x14ac:dyDescent="0.25">
      <c r="A24646" t="s">
        <v>36332</v>
      </c>
      <c r="B24646">
        <v>1515</v>
      </c>
      <c r="C24646" s="3" t="str">
        <f>HYPERLINK("http://www.uniprot.org/uniprot/G7JU77","tr|G7JU77|G7JU77_MEDTR")</f>
        <v>tr|G7JU77|G7JU77_MEDTR</v>
      </c>
      <c r="D24646" t="s">
        <v>36333</v>
      </c>
      <c r="E24646">
        <v>92.98</v>
      </c>
      <c r="F24646">
        <v>499</v>
      </c>
      <c r="G24646">
        <v>35</v>
      </c>
      <c r="H24646">
        <v>0</v>
      </c>
      <c r="I24646">
        <v>16</v>
      </c>
      <c r="J24646">
        <v>1512</v>
      </c>
      <c r="K24646">
        <v>1</v>
      </c>
      <c r="L24646">
        <v>2</v>
      </c>
      <c r="M24646">
        <v>500</v>
      </c>
      <c r="N24646" t="s">
        <v>18</v>
      </c>
      <c r="O24646">
        <v>0</v>
      </c>
      <c r="P24646">
        <v>2457</v>
      </c>
    </row>
    <row r="24647" spans="1:16" x14ac:dyDescent="0.25">
      <c r="A24647" t="s">
        <v>36334</v>
      </c>
      <c r="B24647">
        <v>1242</v>
      </c>
      <c r="C24647" s="3" t="str">
        <f>HYPERLINK("http://www.uniprot.org/uniprot/I1MVA1","tr|I1MVA1|I1MVA1_SOYBN")</f>
        <v>tr|I1MVA1|I1MVA1_SOYBN</v>
      </c>
      <c r="D24647" t="s">
        <v>28</v>
      </c>
      <c r="E24647">
        <v>77.23</v>
      </c>
      <c r="F24647">
        <v>413</v>
      </c>
      <c r="G24647">
        <v>94</v>
      </c>
      <c r="H24647">
        <v>1</v>
      </c>
      <c r="I24647">
        <v>4</v>
      </c>
      <c r="J24647">
        <v>1239</v>
      </c>
      <c r="K24647">
        <v>1</v>
      </c>
      <c r="L24647">
        <v>1</v>
      </c>
      <c r="M24647">
        <v>397</v>
      </c>
      <c r="N24647" t="s">
        <v>18</v>
      </c>
      <c r="O24647" s="1">
        <v>5.2481100000000001E-176</v>
      </c>
      <c r="P24647">
        <v>1606</v>
      </c>
    </row>
    <row r="24648" spans="1:16" x14ac:dyDescent="0.25">
      <c r="A24648" t="s">
        <v>36335</v>
      </c>
      <c r="B24648">
        <v>1833</v>
      </c>
      <c r="C24648" s="3" t="str">
        <f>HYPERLINK("http://www.uniprot.org/uniprot/G7LA51","tr|G7LA51|G7LA51_MEDTR")</f>
        <v>tr|G7LA51|G7LA51_MEDTR</v>
      </c>
      <c r="D24648" t="s">
        <v>36336</v>
      </c>
      <c r="E24648">
        <v>92.95</v>
      </c>
      <c r="F24648">
        <v>610</v>
      </c>
      <c r="G24648">
        <v>43</v>
      </c>
      <c r="H24648">
        <v>0</v>
      </c>
      <c r="I24648">
        <v>1</v>
      </c>
      <c r="J24648">
        <v>1830</v>
      </c>
      <c r="K24648">
        <v>1</v>
      </c>
      <c r="L24648">
        <v>1</v>
      </c>
      <c r="M24648">
        <v>610</v>
      </c>
      <c r="N24648" t="s">
        <v>18</v>
      </c>
      <c r="O24648">
        <v>0</v>
      </c>
      <c r="P24648">
        <v>3088</v>
      </c>
    </row>
    <row r="24649" spans="1:16" x14ac:dyDescent="0.25">
      <c r="A24649" t="s">
        <v>36337</v>
      </c>
      <c r="B24649">
        <v>1626</v>
      </c>
      <c r="C24649" s="3" t="str">
        <f>HYPERLINK("http://www.uniprot.org/uniprot/G7JW29","tr|G7JW29|G7JW29_MEDTR")</f>
        <v>tr|G7JW29|G7JW29_MEDTR</v>
      </c>
      <c r="D24649" t="s">
        <v>36307</v>
      </c>
      <c r="E24649">
        <v>75.319999999999993</v>
      </c>
      <c r="F24649">
        <v>539</v>
      </c>
      <c r="G24649">
        <v>133</v>
      </c>
      <c r="H24649">
        <v>0</v>
      </c>
      <c r="I24649">
        <v>7</v>
      </c>
      <c r="J24649">
        <v>1623</v>
      </c>
      <c r="K24649">
        <v>1</v>
      </c>
      <c r="L24649">
        <v>2</v>
      </c>
      <c r="M24649">
        <v>539</v>
      </c>
      <c r="N24649" t="s">
        <v>18</v>
      </c>
      <c r="O24649">
        <v>0</v>
      </c>
      <c r="P24649">
        <v>2101</v>
      </c>
    </row>
    <row r="24650" spans="1:16" x14ac:dyDescent="0.25">
      <c r="A24650" t="s">
        <v>36338</v>
      </c>
      <c r="B24650">
        <v>1206</v>
      </c>
      <c r="C24650" s="3" t="str">
        <f>HYPERLINK("http://www.uniprot.org/uniprot/I3T787","tr|I3T787|I3T787_MEDTR")</f>
        <v>tr|I3T787|I3T787_MEDTR</v>
      </c>
      <c r="D24650" t="s">
        <v>22</v>
      </c>
      <c r="E24650">
        <v>84.3</v>
      </c>
      <c r="F24650">
        <v>427</v>
      </c>
      <c r="G24650">
        <v>67</v>
      </c>
      <c r="H24650">
        <v>26</v>
      </c>
      <c r="I24650">
        <v>1</v>
      </c>
      <c r="J24650">
        <v>1203</v>
      </c>
      <c r="K24650">
        <v>1</v>
      </c>
      <c r="L24650">
        <v>1</v>
      </c>
      <c r="M24650">
        <v>427</v>
      </c>
      <c r="N24650" t="s">
        <v>18</v>
      </c>
      <c r="O24650">
        <v>0</v>
      </c>
      <c r="P24650">
        <v>1822</v>
      </c>
    </row>
    <row r="24651" spans="1:16" x14ac:dyDescent="0.25">
      <c r="A24651" t="s">
        <v>36339</v>
      </c>
      <c r="B24651">
        <v>1344</v>
      </c>
      <c r="C24651" s="3" t="str">
        <f>HYPERLINK("http://www.uniprot.org/uniprot/I1KYC8","tr|I1KYC8|I1KYC8_SOYBN")</f>
        <v>tr|I1KYC8|I1KYC8_SOYBN</v>
      </c>
      <c r="D24651" t="s">
        <v>28</v>
      </c>
      <c r="E24651">
        <v>76.06</v>
      </c>
      <c r="F24651">
        <v>422</v>
      </c>
      <c r="G24651">
        <v>101</v>
      </c>
      <c r="H24651">
        <v>2</v>
      </c>
      <c r="I24651">
        <v>82</v>
      </c>
      <c r="J24651">
        <v>1341</v>
      </c>
      <c r="K24651">
        <v>1</v>
      </c>
      <c r="L24651">
        <v>20</v>
      </c>
      <c r="M24651">
        <v>441</v>
      </c>
      <c r="N24651" t="s">
        <v>18</v>
      </c>
      <c r="O24651" s="1">
        <v>4.3391699999999998E-179</v>
      </c>
      <c r="P24651">
        <v>1633</v>
      </c>
    </row>
    <row r="24652" spans="1:16" x14ac:dyDescent="0.25">
      <c r="A24652" t="s">
        <v>36340</v>
      </c>
      <c r="B24652">
        <v>537</v>
      </c>
      <c r="C24652" s="3" t="str">
        <f>HYPERLINK("http://www.uniprot.org/uniprot/C6T968","tr|C6T968|C6T968_SOYBN")</f>
        <v>tr|C6T968|C6T968_SOYBN</v>
      </c>
      <c r="D24652" t="s">
        <v>36341</v>
      </c>
      <c r="E24652">
        <v>59.37</v>
      </c>
      <c r="F24652">
        <v>192</v>
      </c>
      <c r="G24652">
        <v>78</v>
      </c>
      <c r="H24652">
        <v>22</v>
      </c>
      <c r="I24652">
        <v>25</v>
      </c>
      <c r="J24652">
        <v>534</v>
      </c>
      <c r="K24652">
        <v>1</v>
      </c>
      <c r="L24652">
        <v>26</v>
      </c>
      <c r="M24652">
        <v>217</v>
      </c>
      <c r="N24652" t="s">
        <v>18</v>
      </c>
      <c r="O24652" s="1">
        <v>8.5244299999999996E-50</v>
      </c>
      <c r="P24652">
        <v>511</v>
      </c>
    </row>
    <row r="24653" spans="1:16" x14ac:dyDescent="0.25">
      <c r="A24653" t="s">
        <v>36342</v>
      </c>
      <c r="B24653">
        <v>1107</v>
      </c>
      <c r="C24653" s="3" t="str">
        <f>HYPERLINK("http://www.uniprot.org/uniprot/A0P2K7","tr|A0P2K7|A0P2K7_9RHOB")</f>
        <v>tr|A0P2K7|A0P2K7_9RHOB</v>
      </c>
      <c r="D24653" t="s">
        <v>1688</v>
      </c>
      <c r="E24653">
        <v>43.01</v>
      </c>
      <c r="F24653">
        <v>93</v>
      </c>
      <c r="G24653">
        <v>53</v>
      </c>
      <c r="H24653">
        <v>0</v>
      </c>
      <c r="I24653">
        <v>334</v>
      </c>
      <c r="J24653">
        <v>612</v>
      </c>
      <c r="K24653">
        <v>1</v>
      </c>
      <c r="L24653">
        <v>196</v>
      </c>
      <c r="M24653">
        <v>288</v>
      </c>
      <c r="N24653" t="s">
        <v>18</v>
      </c>
      <c r="O24653" s="1">
        <v>5.6413300000000002E-14</v>
      </c>
      <c r="P24653">
        <v>208</v>
      </c>
    </row>
    <row r="24654" spans="1:16" x14ac:dyDescent="0.25">
      <c r="A24654" t="s">
        <v>36343</v>
      </c>
      <c r="B24654">
        <v>567</v>
      </c>
      <c r="C24654" s="3" t="str">
        <f>HYPERLINK("http://www.uniprot.org/uniprot/I1M595","tr|I1M595|I1M595_SOYBN")</f>
        <v>tr|I1M595|I1M595_SOYBN</v>
      </c>
      <c r="D24654" t="s">
        <v>28</v>
      </c>
      <c r="E24654">
        <v>64.36</v>
      </c>
      <c r="F24654">
        <v>188</v>
      </c>
      <c r="G24654">
        <v>67</v>
      </c>
      <c r="H24654">
        <v>0</v>
      </c>
      <c r="I24654">
        <v>1</v>
      </c>
      <c r="J24654">
        <v>564</v>
      </c>
      <c r="K24654">
        <v>1</v>
      </c>
      <c r="L24654">
        <v>1</v>
      </c>
      <c r="M24654">
        <v>188</v>
      </c>
      <c r="N24654" t="s">
        <v>18</v>
      </c>
      <c r="O24654" s="1">
        <v>2.2019199999999999E-60</v>
      </c>
      <c r="P24654">
        <v>603</v>
      </c>
    </row>
    <row r="24655" spans="1:16" x14ac:dyDescent="0.25">
      <c r="A24655" t="s">
        <v>36344</v>
      </c>
      <c r="B24655">
        <v>1209</v>
      </c>
      <c r="C24655" s="3" t="str">
        <f>HYPERLINK("http://www.uniprot.org/uniprot/A5AHQ6","tr|A5AHQ6|A5AHQ6_VITVI")</f>
        <v>tr|A5AHQ6|A5AHQ6_VITVI</v>
      </c>
      <c r="D24655" t="s">
        <v>563</v>
      </c>
      <c r="E24655">
        <v>20.61</v>
      </c>
      <c r="F24655">
        <v>422</v>
      </c>
      <c r="G24655">
        <v>335</v>
      </c>
      <c r="H24655">
        <v>26</v>
      </c>
      <c r="I24655">
        <v>1</v>
      </c>
      <c r="J24655">
        <v>1188</v>
      </c>
      <c r="K24655">
        <v>1</v>
      </c>
      <c r="L24655">
        <v>599</v>
      </c>
      <c r="M24655">
        <v>1008</v>
      </c>
      <c r="N24655" t="s">
        <v>18</v>
      </c>
      <c r="O24655" s="1">
        <v>2.6154499999999999E-15</v>
      </c>
      <c r="P24655">
        <v>220</v>
      </c>
    </row>
    <row r="24656" spans="1:16" x14ac:dyDescent="0.25">
      <c r="A24656" t="s">
        <v>36345</v>
      </c>
      <c r="B24656">
        <v>2901</v>
      </c>
      <c r="C24656" s="3" t="str">
        <f>HYPERLINK("http://www.uniprot.org/uniprot/G7JUF1","tr|G7JUF1|G7JUF1_MEDTR")</f>
        <v>tr|G7JUF1|G7JUF1_MEDTR</v>
      </c>
      <c r="D24656" t="s">
        <v>36346</v>
      </c>
      <c r="E24656">
        <v>83.2</v>
      </c>
      <c r="F24656">
        <v>387</v>
      </c>
      <c r="G24656">
        <v>65</v>
      </c>
      <c r="H24656">
        <v>0</v>
      </c>
      <c r="I24656">
        <v>1738</v>
      </c>
      <c r="J24656">
        <v>2898</v>
      </c>
      <c r="K24656">
        <v>1</v>
      </c>
      <c r="L24656">
        <v>405</v>
      </c>
      <c r="M24656">
        <v>790</v>
      </c>
      <c r="N24656" t="s">
        <v>18</v>
      </c>
      <c r="O24656" s="1">
        <v>1.2054699999999999E-180</v>
      </c>
      <c r="P24656">
        <v>1650</v>
      </c>
    </row>
    <row r="24657" spans="1:16" x14ac:dyDescent="0.25">
      <c r="A24657" t="s">
        <v>36347</v>
      </c>
      <c r="B24657">
        <v>1653</v>
      </c>
      <c r="C24657" s="3" t="str">
        <f>HYPERLINK("http://www.uniprot.org/uniprot/K7KP05","tr|K7KP05|K7KP05_SOYBN")</f>
        <v>tr|K7KP05|K7KP05_SOYBN</v>
      </c>
      <c r="D24657" t="s">
        <v>28</v>
      </c>
      <c r="E24657">
        <v>88.68</v>
      </c>
      <c r="F24657">
        <v>433</v>
      </c>
      <c r="G24657">
        <v>49</v>
      </c>
      <c r="H24657">
        <v>0</v>
      </c>
      <c r="I24657">
        <v>352</v>
      </c>
      <c r="J24657">
        <v>1650</v>
      </c>
      <c r="K24657">
        <v>1</v>
      </c>
      <c r="L24657">
        <v>111</v>
      </c>
      <c r="M24657">
        <v>543</v>
      </c>
      <c r="N24657" t="s">
        <v>18</v>
      </c>
      <c r="O24657">
        <v>0</v>
      </c>
      <c r="P24657">
        <v>2027</v>
      </c>
    </row>
    <row r="24658" spans="1:16" x14ac:dyDescent="0.25">
      <c r="A24658" t="s">
        <v>36348</v>
      </c>
      <c r="B24658">
        <v>1173</v>
      </c>
      <c r="C24658" s="3" t="str">
        <f>HYPERLINK("http://www.uniprot.org/uniprot/D3J162","tr|D3J162|D3J162_MEDTR")</f>
        <v>tr|D3J162|D3J162_MEDTR</v>
      </c>
      <c r="D24658" t="s">
        <v>36349</v>
      </c>
      <c r="E24658">
        <v>89.48</v>
      </c>
      <c r="F24658">
        <v>390</v>
      </c>
      <c r="G24658">
        <v>41</v>
      </c>
      <c r="H24658">
        <v>0</v>
      </c>
      <c r="I24658">
        <v>1</v>
      </c>
      <c r="J24658">
        <v>1170</v>
      </c>
      <c r="K24658">
        <v>1</v>
      </c>
      <c r="L24658">
        <v>153</v>
      </c>
      <c r="M24658">
        <v>541</v>
      </c>
      <c r="N24658" t="s">
        <v>18</v>
      </c>
      <c r="O24658">
        <v>0</v>
      </c>
      <c r="P24658">
        <v>1751</v>
      </c>
    </row>
    <row r="24659" spans="1:16" x14ac:dyDescent="0.25">
      <c r="A24659" t="s">
        <v>36350</v>
      </c>
      <c r="B24659">
        <v>1116</v>
      </c>
      <c r="C24659" s="3" t="str">
        <f>HYPERLINK("http://www.uniprot.org/uniprot/G7KW90","tr|G7KW90|G7KW90_MEDTR")</f>
        <v>tr|G7KW90|G7KW90_MEDTR</v>
      </c>
      <c r="D24659" t="s">
        <v>36351</v>
      </c>
      <c r="E24659">
        <v>83.59</v>
      </c>
      <c r="F24659">
        <v>378</v>
      </c>
      <c r="G24659">
        <v>62</v>
      </c>
      <c r="H24659">
        <v>7</v>
      </c>
      <c r="I24659">
        <v>1</v>
      </c>
      <c r="J24659">
        <v>1113</v>
      </c>
      <c r="K24659">
        <v>1</v>
      </c>
      <c r="L24659">
        <v>1</v>
      </c>
      <c r="M24659">
        <v>378</v>
      </c>
      <c r="N24659" t="s">
        <v>18</v>
      </c>
      <c r="O24659" s="1">
        <v>9.3106299999999996E-174</v>
      </c>
      <c r="P24659">
        <v>1586</v>
      </c>
    </row>
    <row r="24660" spans="1:16" x14ac:dyDescent="0.25">
      <c r="A24660" t="s">
        <v>36352</v>
      </c>
      <c r="B24660">
        <v>1425</v>
      </c>
      <c r="C24660" s="3" t="str">
        <f>HYPERLINK("http://www.uniprot.org/uniprot/G7L2R8","tr|G7L2R8|G7L2R8_MEDTR")</f>
        <v>tr|G7L2R8|G7L2R8_MEDTR</v>
      </c>
      <c r="D24660" t="s">
        <v>36353</v>
      </c>
      <c r="E24660">
        <v>82</v>
      </c>
      <c r="F24660">
        <v>428</v>
      </c>
      <c r="G24660">
        <v>77</v>
      </c>
      <c r="H24660">
        <v>0</v>
      </c>
      <c r="I24660">
        <v>1</v>
      </c>
      <c r="J24660">
        <v>1284</v>
      </c>
      <c r="K24660">
        <v>1</v>
      </c>
      <c r="L24660">
        <v>1</v>
      </c>
      <c r="M24660">
        <v>428</v>
      </c>
      <c r="N24660" t="s">
        <v>18</v>
      </c>
      <c r="O24660">
        <v>0</v>
      </c>
      <c r="P24660">
        <v>1776</v>
      </c>
    </row>
    <row r="24661" spans="1:16" x14ac:dyDescent="0.25">
      <c r="A24661" t="s">
        <v>36354</v>
      </c>
      <c r="B24661">
        <v>855</v>
      </c>
      <c r="C24661" s="3" t="str">
        <f>HYPERLINK("http://www.uniprot.org/uniprot/G7L195","tr|G7L195|G7L195_MEDTR")</f>
        <v>tr|G7L195|G7L195_MEDTR</v>
      </c>
      <c r="D24661" t="s">
        <v>36355</v>
      </c>
      <c r="E24661">
        <v>74.290000000000006</v>
      </c>
      <c r="F24661">
        <v>284</v>
      </c>
      <c r="G24661">
        <v>73</v>
      </c>
      <c r="H24661">
        <v>0</v>
      </c>
      <c r="I24661">
        <v>1</v>
      </c>
      <c r="J24661">
        <v>852</v>
      </c>
      <c r="K24661">
        <v>1</v>
      </c>
      <c r="L24661">
        <v>1</v>
      </c>
      <c r="M24661">
        <v>281</v>
      </c>
      <c r="N24661" t="s">
        <v>18</v>
      </c>
      <c r="O24661" s="1">
        <v>3.5456799999999999E-110</v>
      </c>
      <c r="P24661">
        <v>1036</v>
      </c>
    </row>
    <row r="24662" spans="1:16" x14ac:dyDescent="0.25">
      <c r="A24662" t="s">
        <v>36356</v>
      </c>
      <c r="B24662">
        <v>309</v>
      </c>
      <c r="C24662" s="3" t="str">
        <f>HYPERLINK("http://www.uniprot.org/uniprot/B9HVP4","tr|B9HVP4|B9HVP4_POPTR")</f>
        <v>tr|B9HVP4|B9HVP4_POPTR</v>
      </c>
      <c r="D24662" t="s">
        <v>36357</v>
      </c>
      <c r="E24662">
        <v>84.31</v>
      </c>
      <c r="F24662">
        <v>102</v>
      </c>
      <c r="G24662">
        <v>16</v>
      </c>
      <c r="H24662">
        <v>0</v>
      </c>
      <c r="I24662">
        <v>1</v>
      </c>
      <c r="J24662">
        <v>306</v>
      </c>
      <c r="K24662">
        <v>1</v>
      </c>
      <c r="L24662">
        <v>1</v>
      </c>
      <c r="M24662">
        <v>101</v>
      </c>
      <c r="N24662" t="s">
        <v>18</v>
      </c>
      <c r="O24662" s="1">
        <v>1.9215500000000001E-41</v>
      </c>
      <c r="P24662">
        <v>439</v>
      </c>
    </row>
    <row r="24663" spans="1:16" x14ac:dyDescent="0.25">
      <c r="A24663" t="s">
        <v>36358</v>
      </c>
      <c r="B24663">
        <v>1632</v>
      </c>
      <c r="C24663" s="3" t="str">
        <f>HYPERLINK("http://www.uniprot.org/uniprot/M5VXG9","tr|M5VXG9|M5VXG9_PRUPE")</f>
        <v>tr|M5VXG9|M5VXG9_PRUPE</v>
      </c>
      <c r="D24663" t="s">
        <v>36359</v>
      </c>
      <c r="E24663">
        <v>72.650000000000006</v>
      </c>
      <c r="F24663">
        <v>596</v>
      </c>
      <c r="G24663">
        <v>163</v>
      </c>
      <c r="H24663">
        <v>67</v>
      </c>
      <c r="I24663">
        <v>1</v>
      </c>
      <c r="J24663">
        <v>1587</v>
      </c>
      <c r="K24663">
        <v>1</v>
      </c>
      <c r="L24663">
        <v>1</v>
      </c>
      <c r="M24663">
        <v>591</v>
      </c>
      <c r="N24663" t="s">
        <v>18</v>
      </c>
      <c r="O24663">
        <v>0</v>
      </c>
      <c r="P24663">
        <v>2195</v>
      </c>
    </row>
    <row r="24664" spans="1:16" x14ac:dyDescent="0.25">
      <c r="A24664" t="s">
        <v>36360</v>
      </c>
      <c r="B24664">
        <v>363</v>
      </c>
      <c r="C24664" s="3" t="str">
        <f>HYPERLINK("http://www.uniprot.org/uniprot/I3T172","tr|I3T172|I3T172_MEDTR")</f>
        <v>tr|I3T172|I3T172_MEDTR</v>
      </c>
      <c r="D24664" t="s">
        <v>386</v>
      </c>
      <c r="E24664">
        <v>60.2</v>
      </c>
      <c r="F24664">
        <v>98</v>
      </c>
      <c r="G24664">
        <v>39</v>
      </c>
      <c r="H24664">
        <v>1</v>
      </c>
      <c r="I24664">
        <v>1</v>
      </c>
      <c r="J24664">
        <v>291</v>
      </c>
      <c r="K24664">
        <v>1</v>
      </c>
      <c r="L24664">
        <v>1</v>
      </c>
      <c r="M24664">
        <v>93</v>
      </c>
      <c r="N24664" t="s">
        <v>18</v>
      </c>
      <c r="O24664" s="1">
        <v>7.2900599999999997E-25</v>
      </c>
      <c r="P24664">
        <v>296</v>
      </c>
    </row>
    <row r="24665" spans="1:16" x14ac:dyDescent="0.25">
      <c r="A24665" t="s">
        <v>36361</v>
      </c>
      <c r="B24665">
        <v>2856</v>
      </c>
      <c r="C24665" s="3" t="str">
        <f>HYPERLINK("http://www.uniprot.org/uniprot/Q9AR52","tr|Q9AR52|Q9AR52_VICFA")</f>
        <v>tr|Q9AR52|Q9AR52_VICFA</v>
      </c>
      <c r="D24665" t="s">
        <v>36362</v>
      </c>
      <c r="E24665">
        <v>90.74</v>
      </c>
      <c r="F24665">
        <v>951</v>
      </c>
      <c r="G24665">
        <v>88</v>
      </c>
      <c r="H24665">
        <v>0</v>
      </c>
      <c r="I24665">
        <v>1</v>
      </c>
      <c r="J24665">
        <v>2853</v>
      </c>
      <c r="K24665">
        <v>1</v>
      </c>
      <c r="L24665">
        <v>1</v>
      </c>
      <c r="M24665">
        <v>951</v>
      </c>
      <c r="N24665" t="s">
        <v>18</v>
      </c>
      <c r="O24665">
        <v>0</v>
      </c>
      <c r="P24665">
        <v>4396</v>
      </c>
    </row>
    <row r="24666" spans="1:16" x14ac:dyDescent="0.25">
      <c r="A24666" t="s">
        <v>36363</v>
      </c>
      <c r="B24666">
        <v>840</v>
      </c>
      <c r="C24666" s="3" t="str">
        <f>HYPERLINK("http://www.uniprot.org/uniprot/G7J636","tr|G7J636|G7J636_MEDTR")</f>
        <v>tr|G7J636|G7J636_MEDTR</v>
      </c>
      <c r="D24666" t="s">
        <v>36364</v>
      </c>
      <c r="E24666">
        <v>83.15</v>
      </c>
      <c r="F24666">
        <v>279</v>
      </c>
      <c r="G24666">
        <v>47</v>
      </c>
      <c r="H24666">
        <v>0</v>
      </c>
      <c r="I24666">
        <v>1</v>
      </c>
      <c r="J24666">
        <v>837</v>
      </c>
      <c r="K24666">
        <v>1</v>
      </c>
      <c r="L24666">
        <v>1</v>
      </c>
      <c r="M24666">
        <v>278</v>
      </c>
      <c r="N24666" t="s">
        <v>18</v>
      </c>
      <c r="O24666" s="1">
        <v>3.5145499999999999E-131</v>
      </c>
      <c r="P24666">
        <v>1217</v>
      </c>
    </row>
    <row r="24667" spans="1:16" x14ac:dyDescent="0.25">
      <c r="A24667" t="s">
        <v>36365</v>
      </c>
      <c r="B24667">
        <v>282</v>
      </c>
      <c r="C24667" s="3" t="str">
        <f>HYPERLINK("http://www.uniprot.org/uniprot/I3STA1","tr|I3STA1|I3STA1_MEDTR")</f>
        <v>tr|I3STA1|I3STA1_MEDTR</v>
      </c>
      <c r="D24667" t="s">
        <v>386</v>
      </c>
      <c r="E24667">
        <v>96.1</v>
      </c>
      <c r="F24667">
        <v>77</v>
      </c>
      <c r="G24667">
        <v>3</v>
      </c>
      <c r="H24667">
        <v>0</v>
      </c>
      <c r="I24667">
        <v>49</v>
      </c>
      <c r="J24667">
        <v>279</v>
      </c>
      <c r="K24667">
        <v>1</v>
      </c>
      <c r="L24667">
        <v>16</v>
      </c>
      <c r="M24667">
        <v>92</v>
      </c>
      <c r="N24667" t="s">
        <v>18</v>
      </c>
      <c r="O24667" s="1">
        <v>2.1296399999999999E-32</v>
      </c>
      <c r="P24667">
        <v>361</v>
      </c>
    </row>
    <row r="24668" spans="1:16" x14ac:dyDescent="0.25">
      <c r="A24668" t="s">
        <v>36366</v>
      </c>
      <c r="B24668">
        <v>537</v>
      </c>
      <c r="C24668" s="3" t="str">
        <f>HYPERLINK("http://www.uniprot.org/uniprot/I1M2K9","tr|I1M2K9|I1M2K9_SOYBN")</f>
        <v>tr|I1M2K9|I1M2K9_SOYBN</v>
      </c>
      <c r="D24668" t="s">
        <v>117</v>
      </c>
      <c r="E24668">
        <v>85.88</v>
      </c>
      <c r="F24668">
        <v>170</v>
      </c>
      <c r="G24668">
        <v>24</v>
      </c>
      <c r="H24668">
        <v>0</v>
      </c>
      <c r="I24668">
        <v>25</v>
      </c>
      <c r="J24668">
        <v>534</v>
      </c>
      <c r="K24668">
        <v>1</v>
      </c>
      <c r="L24668">
        <v>505</v>
      </c>
      <c r="M24668">
        <v>674</v>
      </c>
      <c r="N24668" t="s">
        <v>18</v>
      </c>
      <c r="O24668" s="1">
        <v>6.4816700000000002E-74</v>
      </c>
      <c r="P24668">
        <v>719</v>
      </c>
    </row>
    <row r="24669" spans="1:16" x14ac:dyDescent="0.25">
      <c r="A24669" t="s">
        <v>36367</v>
      </c>
      <c r="B24669">
        <v>1317</v>
      </c>
      <c r="C24669" s="3" t="str">
        <f>HYPERLINK("http://www.uniprot.org/uniprot/I3SC48","tr|I3SC48|I3SC48_MEDTR")</f>
        <v>tr|I3SC48|I3SC48_MEDTR</v>
      </c>
      <c r="D24669" t="s">
        <v>22</v>
      </c>
      <c r="E24669">
        <v>78.239999999999995</v>
      </c>
      <c r="F24669">
        <v>432</v>
      </c>
      <c r="G24669">
        <v>94</v>
      </c>
      <c r="H24669">
        <v>13</v>
      </c>
      <c r="I24669">
        <v>58</v>
      </c>
      <c r="J24669">
        <v>1314</v>
      </c>
      <c r="K24669">
        <v>1</v>
      </c>
      <c r="L24669">
        <v>23</v>
      </c>
      <c r="M24669">
        <v>447</v>
      </c>
      <c r="N24669" t="s">
        <v>18</v>
      </c>
      <c r="O24669">
        <v>0</v>
      </c>
      <c r="P24669">
        <v>1711</v>
      </c>
    </row>
    <row r="24670" spans="1:16" x14ac:dyDescent="0.25">
      <c r="A24670" t="s">
        <v>36368</v>
      </c>
      <c r="B24670">
        <v>531</v>
      </c>
      <c r="C24670" s="3" t="str">
        <f>HYPERLINK("http://www.uniprot.org/uniprot/I3SRP8","tr|I3SRP8|I3SRP8_LOTJA")</f>
        <v>tr|I3SRP8|I3SRP8_LOTJA</v>
      </c>
      <c r="D24670" t="s">
        <v>93</v>
      </c>
      <c r="E24670">
        <v>59.21</v>
      </c>
      <c r="F24670">
        <v>179</v>
      </c>
      <c r="G24670">
        <v>73</v>
      </c>
      <c r="H24670">
        <v>7</v>
      </c>
      <c r="I24670">
        <v>1</v>
      </c>
      <c r="J24670">
        <v>516</v>
      </c>
      <c r="K24670">
        <v>1</v>
      </c>
      <c r="L24670">
        <v>1</v>
      </c>
      <c r="M24670">
        <v>179</v>
      </c>
      <c r="N24670" t="s">
        <v>18</v>
      </c>
      <c r="O24670" s="1">
        <v>2.1966199999999999E-45</v>
      </c>
      <c r="P24670">
        <v>473</v>
      </c>
    </row>
    <row r="24671" spans="1:16" x14ac:dyDescent="0.25">
      <c r="A24671" t="s">
        <v>36369</v>
      </c>
      <c r="B24671">
        <v>1536</v>
      </c>
      <c r="C24671" s="3" t="str">
        <f>HYPERLINK("http://www.uniprot.org/uniprot/G7LDK2","tr|G7LDK2|G7LDK2_MEDTR")</f>
        <v>tr|G7LDK2|G7LDK2_MEDTR</v>
      </c>
      <c r="D24671" t="s">
        <v>36370</v>
      </c>
      <c r="E24671">
        <v>84.34</v>
      </c>
      <c r="F24671">
        <v>511</v>
      </c>
      <c r="G24671">
        <v>80</v>
      </c>
      <c r="H24671">
        <v>1</v>
      </c>
      <c r="I24671">
        <v>1</v>
      </c>
      <c r="J24671">
        <v>1530</v>
      </c>
      <c r="K24671">
        <v>1</v>
      </c>
      <c r="L24671">
        <v>1</v>
      </c>
      <c r="M24671">
        <v>509</v>
      </c>
      <c r="N24671" t="s">
        <v>18</v>
      </c>
      <c r="O24671">
        <v>0</v>
      </c>
      <c r="P24671">
        <v>2262</v>
      </c>
    </row>
    <row r="24672" spans="1:16" x14ac:dyDescent="0.25">
      <c r="A24672" t="s">
        <v>36371</v>
      </c>
      <c r="B24672">
        <v>1080</v>
      </c>
      <c r="C24672" s="3" t="str">
        <f>HYPERLINK("http://www.uniprot.org/uniprot/I1MVA7","tr|I1MVA7|I1MVA7_SOYBN")</f>
        <v>tr|I1MVA7|I1MVA7_SOYBN</v>
      </c>
      <c r="D24672" t="s">
        <v>28</v>
      </c>
      <c r="E24672">
        <v>74.14</v>
      </c>
      <c r="F24672">
        <v>352</v>
      </c>
      <c r="G24672">
        <v>91</v>
      </c>
      <c r="H24672">
        <v>1</v>
      </c>
      <c r="I24672">
        <v>25</v>
      </c>
      <c r="J24672">
        <v>1077</v>
      </c>
      <c r="K24672">
        <v>1</v>
      </c>
      <c r="L24672">
        <v>20</v>
      </c>
      <c r="M24672">
        <v>369</v>
      </c>
      <c r="N24672" t="s">
        <v>18</v>
      </c>
      <c r="O24672" s="1">
        <v>4.7171800000000004E-143</v>
      </c>
      <c r="P24672">
        <v>1321</v>
      </c>
    </row>
    <row r="24673" spans="1:16" x14ac:dyDescent="0.25">
      <c r="A24673" t="s">
        <v>36372</v>
      </c>
      <c r="B24673">
        <v>1350</v>
      </c>
      <c r="C24673" s="3" t="str">
        <f>HYPERLINK("http://www.uniprot.org/uniprot/G7LA55","tr|G7LA55|G7LA55_MEDTR")</f>
        <v>tr|G7LA55|G7LA55_MEDTR</v>
      </c>
      <c r="D24673" t="s">
        <v>36373</v>
      </c>
      <c r="E24673">
        <v>69.31</v>
      </c>
      <c r="F24673">
        <v>479</v>
      </c>
      <c r="G24673">
        <v>147</v>
      </c>
      <c r="H24673">
        <v>30</v>
      </c>
      <c r="I24673">
        <v>1</v>
      </c>
      <c r="J24673">
        <v>1347</v>
      </c>
      <c r="K24673">
        <v>1</v>
      </c>
      <c r="L24673">
        <v>1</v>
      </c>
      <c r="M24673">
        <v>467</v>
      </c>
      <c r="N24673" t="s">
        <v>18</v>
      </c>
      <c r="O24673" s="1">
        <v>9.4474300000000002E-166</v>
      </c>
      <c r="P24673">
        <v>1518</v>
      </c>
    </row>
    <row r="24674" spans="1:16" x14ac:dyDescent="0.25">
      <c r="A24674" t="s">
        <v>36374</v>
      </c>
      <c r="B24674">
        <v>294</v>
      </c>
      <c r="C24674" s="3" t="str">
        <f>HYPERLINK("http://www.uniprot.org/uniprot/B9GYA8","tr|B9GYA8|B9GYA8_POPTR")</f>
        <v>tr|B9GYA8|B9GYA8_POPTR</v>
      </c>
      <c r="D24674" t="s">
        <v>36375</v>
      </c>
      <c r="E24674">
        <v>75.86</v>
      </c>
      <c r="F24674">
        <v>87</v>
      </c>
      <c r="G24674">
        <v>21</v>
      </c>
      <c r="H24674">
        <v>0</v>
      </c>
      <c r="I24674">
        <v>16</v>
      </c>
      <c r="J24674">
        <v>276</v>
      </c>
      <c r="K24674">
        <v>1</v>
      </c>
      <c r="L24674">
        <v>3</v>
      </c>
      <c r="M24674">
        <v>88</v>
      </c>
      <c r="N24674" t="s">
        <v>18</v>
      </c>
      <c r="O24674" s="1">
        <v>3.0270099999999999E-31</v>
      </c>
      <c r="P24674">
        <v>351</v>
      </c>
    </row>
    <row r="24675" spans="1:16" x14ac:dyDescent="0.25">
      <c r="A24675" t="s">
        <v>36376</v>
      </c>
      <c r="B24675">
        <v>522</v>
      </c>
      <c r="C24675" s="3" t="str">
        <f>HYPERLINK("http://www.uniprot.org/uniprot/G7KK90","tr|G7KK90|G7KK90_MEDTR")</f>
        <v>tr|G7KK90|G7KK90_MEDTR</v>
      </c>
      <c r="D24675" t="s">
        <v>36377</v>
      </c>
      <c r="E24675">
        <v>66.45</v>
      </c>
      <c r="F24675">
        <v>161</v>
      </c>
      <c r="G24675">
        <v>54</v>
      </c>
      <c r="H24675">
        <v>0</v>
      </c>
      <c r="I24675">
        <v>19</v>
      </c>
      <c r="J24675">
        <v>501</v>
      </c>
      <c r="K24675">
        <v>1</v>
      </c>
      <c r="L24675">
        <v>9</v>
      </c>
      <c r="M24675">
        <v>161</v>
      </c>
      <c r="N24675" t="s">
        <v>18</v>
      </c>
      <c r="O24675" s="1">
        <v>1.7701000000000001E-55</v>
      </c>
      <c r="P24675">
        <v>560</v>
      </c>
    </row>
    <row r="24676" spans="1:16" x14ac:dyDescent="0.25">
      <c r="A24676" t="s">
        <v>36378</v>
      </c>
      <c r="B24676">
        <v>999</v>
      </c>
      <c r="C24676" s="3" t="str">
        <f>HYPERLINK("http://www.uniprot.org/uniprot/G7JDL9","tr|G7JDL9|G7JDL9_MEDTR")</f>
        <v>tr|G7JDL9|G7JDL9_MEDTR</v>
      </c>
      <c r="D24676" t="s">
        <v>242</v>
      </c>
      <c r="E24676">
        <v>30.81</v>
      </c>
      <c r="F24676">
        <v>172</v>
      </c>
      <c r="G24676">
        <v>119</v>
      </c>
      <c r="H24676">
        <v>19</v>
      </c>
      <c r="I24676">
        <v>28</v>
      </c>
      <c r="J24676">
        <v>486</v>
      </c>
      <c r="K24676">
        <v>1</v>
      </c>
      <c r="L24676">
        <v>104</v>
      </c>
      <c r="M24676">
        <v>272</v>
      </c>
      <c r="N24676" t="s">
        <v>18</v>
      </c>
      <c r="O24676" s="1">
        <v>5.2845400000000002E-13</v>
      </c>
      <c r="P24676">
        <v>199</v>
      </c>
    </row>
    <row r="24677" spans="1:16" x14ac:dyDescent="0.25">
      <c r="A24677" t="s">
        <v>36379</v>
      </c>
      <c r="B24677">
        <v>609</v>
      </c>
      <c r="C24677" s="3" t="str">
        <f>HYPERLINK("http://www.uniprot.org/uniprot/K7MNX2","tr|K7MNX2|K7MNX2_SOYBN")</f>
        <v>tr|K7MNX2|K7MNX2_SOYBN</v>
      </c>
      <c r="D24677" t="s">
        <v>28</v>
      </c>
      <c r="E24677">
        <v>25.22</v>
      </c>
      <c r="F24677">
        <v>111</v>
      </c>
      <c r="G24677">
        <v>83</v>
      </c>
      <c r="H24677">
        <v>2</v>
      </c>
      <c r="I24677">
        <v>1</v>
      </c>
      <c r="J24677">
        <v>327</v>
      </c>
      <c r="K24677">
        <v>1</v>
      </c>
      <c r="L24677">
        <v>404</v>
      </c>
      <c r="M24677">
        <v>514</v>
      </c>
      <c r="N24677" t="s">
        <v>18</v>
      </c>
      <c r="O24677" s="1">
        <v>1.5760699999999999E-7</v>
      </c>
      <c r="P24677">
        <v>148</v>
      </c>
    </row>
    <row r="24678" spans="1:16" x14ac:dyDescent="0.25">
      <c r="A24678" t="s">
        <v>36380</v>
      </c>
      <c r="B24678">
        <v>1845</v>
      </c>
      <c r="C24678" s="3" t="str">
        <f>HYPERLINK("http://www.uniprot.org/uniprot/G7I2H0","tr|G7I2H0|G7I2H0_MEDTR")</f>
        <v>tr|G7I2H0|G7I2H0_MEDTR</v>
      </c>
      <c r="D24678" t="s">
        <v>144</v>
      </c>
      <c r="E24678">
        <v>34.020000000000003</v>
      </c>
      <c r="F24678">
        <v>338</v>
      </c>
      <c r="G24678">
        <v>223</v>
      </c>
      <c r="H24678">
        <v>2</v>
      </c>
      <c r="I24678">
        <v>805</v>
      </c>
      <c r="J24678">
        <v>1812</v>
      </c>
      <c r="K24678">
        <v>1</v>
      </c>
      <c r="L24678">
        <v>27</v>
      </c>
      <c r="M24678">
        <v>313</v>
      </c>
      <c r="N24678" t="s">
        <v>18</v>
      </c>
      <c r="O24678" s="1">
        <v>6.6498300000000005E-38</v>
      </c>
      <c r="P24678">
        <v>417</v>
      </c>
    </row>
    <row r="24679" spans="1:16" x14ac:dyDescent="0.25">
      <c r="A24679" t="s">
        <v>36381</v>
      </c>
      <c r="B24679">
        <v>462</v>
      </c>
      <c r="C24679" s="3" t="str">
        <f>HYPERLINK("http://www.uniprot.org/uniprot/B7FMW0","tr|B7FMW0|B7FMW0_MEDTR")</f>
        <v>tr|B7FMW0|B7FMW0_MEDTR</v>
      </c>
      <c r="D24679" t="s">
        <v>4258</v>
      </c>
      <c r="E24679">
        <v>65.849999999999994</v>
      </c>
      <c r="F24679">
        <v>164</v>
      </c>
      <c r="G24679">
        <v>56</v>
      </c>
      <c r="H24679">
        <v>15</v>
      </c>
      <c r="I24679">
        <v>13</v>
      </c>
      <c r="J24679">
        <v>459</v>
      </c>
      <c r="K24679">
        <v>1</v>
      </c>
      <c r="L24679">
        <v>56</v>
      </c>
      <c r="M24679">
        <v>217</v>
      </c>
      <c r="N24679" t="s">
        <v>18</v>
      </c>
      <c r="O24679" s="1">
        <v>9.8648399999999999E-46</v>
      </c>
      <c r="P24679">
        <v>476</v>
      </c>
    </row>
    <row r="24680" spans="1:16" x14ac:dyDescent="0.25">
      <c r="A24680" t="s">
        <v>36382</v>
      </c>
      <c r="B24680">
        <v>2115</v>
      </c>
      <c r="C24680" s="3" t="str">
        <f>HYPERLINK("http://www.uniprot.org/uniprot/K7LHQ9","tr|K7LHQ9|K7LHQ9_SOYBN")</f>
        <v>tr|K7LHQ9|K7LHQ9_SOYBN</v>
      </c>
      <c r="D24680" t="s">
        <v>28</v>
      </c>
      <c r="E24680">
        <v>76.36</v>
      </c>
      <c r="F24680">
        <v>550</v>
      </c>
      <c r="G24680">
        <v>130</v>
      </c>
      <c r="H24680">
        <v>0</v>
      </c>
      <c r="I24680">
        <v>460</v>
      </c>
      <c r="J24680">
        <v>2109</v>
      </c>
      <c r="K24680">
        <v>1</v>
      </c>
      <c r="L24680">
        <v>275</v>
      </c>
      <c r="M24680">
        <v>779</v>
      </c>
      <c r="N24680" t="s">
        <v>18</v>
      </c>
      <c r="O24680">
        <v>0</v>
      </c>
      <c r="P24680">
        <v>2190</v>
      </c>
    </row>
    <row r="24681" spans="1:16" x14ac:dyDescent="0.25">
      <c r="A24681" t="s">
        <v>36383</v>
      </c>
      <c r="B24681">
        <v>2580</v>
      </c>
      <c r="C24681" s="3" t="str">
        <f>HYPERLINK("http://www.uniprot.org/uniprot/G7IS29","tr|G7IS29|G7IS29_MEDTR")</f>
        <v>tr|G7IS29|G7IS29_MEDTR</v>
      </c>
      <c r="D24681" t="s">
        <v>36384</v>
      </c>
      <c r="E24681">
        <v>86.79</v>
      </c>
      <c r="F24681">
        <v>863</v>
      </c>
      <c r="G24681">
        <v>114</v>
      </c>
      <c r="H24681">
        <v>4</v>
      </c>
      <c r="I24681">
        <v>1</v>
      </c>
      <c r="J24681">
        <v>2577</v>
      </c>
      <c r="K24681">
        <v>1</v>
      </c>
      <c r="L24681">
        <v>1</v>
      </c>
      <c r="M24681">
        <v>863</v>
      </c>
      <c r="N24681" t="s">
        <v>18</v>
      </c>
      <c r="O24681">
        <v>0</v>
      </c>
      <c r="P24681">
        <v>3980</v>
      </c>
    </row>
    <row r="24682" spans="1:16" x14ac:dyDescent="0.25">
      <c r="A24682" t="s">
        <v>36385</v>
      </c>
      <c r="B24682">
        <v>1131</v>
      </c>
      <c r="C24682" s="3" t="str">
        <f>HYPERLINK("http://www.uniprot.org/uniprot/G7LHI8","tr|G7LHI8|G7LHI8_MEDTR")</f>
        <v>tr|G7LHI8|G7LHI8_MEDTR</v>
      </c>
      <c r="D24682" t="s">
        <v>36386</v>
      </c>
      <c r="E24682">
        <v>55.98</v>
      </c>
      <c r="F24682">
        <v>234</v>
      </c>
      <c r="G24682">
        <v>103</v>
      </c>
      <c r="H24682">
        <v>45</v>
      </c>
      <c r="I24682">
        <v>562</v>
      </c>
      <c r="J24682">
        <v>1128</v>
      </c>
      <c r="K24682">
        <v>1</v>
      </c>
      <c r="L24682">
        <v>8</v>
      </c>
      <c r="M24682">
        <v>241</v>
      </c>
      <c r="N24682" t="s">
        <v>18</v>
      </c>
      <c r="O24682" s="1">
        <v>9.5227099999999999E-57</v>
      </c>
      <c r="P24682">
        <v>577</v>
      </c>
    </row>
    <row r="24683" spans="1:16" x14ac:dyDescent="0.25">
      <c r="A24683" t="s">
        <v>36387</v>
      </c>
      <c r="B24683">
        <v>1227</v>
      </c>
      <c r="C24683" s="3" t="str">
        <f>HYPERLINK("http://www.uniprot.org/uniprot/K7KP07","tr|K7KP07|K7KP07_SOYBN")</f>
        <v>tr|K7KP07|K7KP07_SOYBN</v>
      </c>
      <c r="D24683" t="s">
        <v>28</v>
      </c>
      <c r="E24683">
        <v>68.17</v>
      </c>
      <c r="F24683">
        <v>399</v>
      </c>
      <c r="G24683">
        <v>127</v>
      </c>
      <c r="H24683">
        <v>3</v>
      </c>
      <c r="I24683">
        <v>37</v>
      </c>
      <c r="J24683">
        <v>1224</v>
      </c>
      <c r="K24683">
        <v>1</v>
      </c>
      <c r="L24683">
        <v>1</v>
      </c>
      <c r="M24683">
        <v>394</v>
      </c>
      <c r="N24683" t="s">
        <v>18</v>
      </c>
      <c r="O24683" s="1">
        <v>1.1926700000000001E-156</v>
      </c>
      <c r="P24683">
        <v>1439</v>
      </c>
    </row>
    <row r="24684" spans="1:16" x14ac:dyDescent="0.25">
      <c r="A24684" t="s">
        <v>36388</v>
      </c>
      <c r="B24684">
        <v>2259</v>
      </c>
      <c r="C24684" s="3" t="str">
        <f>HYPERLINK("http://www.uniprot.org/uniprot/Q71EW8","tr|Q71EW8|Q71EW8_SOYBN")</f>
        <v>tr|Q71EW8|Q71EW8_SOYBN</v>
      </c>
      <c r="D24684" t="s">
        <v>36389</v>
      </c>
      <c r="E24684">
        <v>87.92</v>
      </c>
      <c r="F24684">
        <v>762</v>
      </c>
      <c r="G24684">
        <v>92</v>
      </c>
      <c r="H24684">
        <v>13</v>
      </c>
      <c r="I24684">
        <v>1</v>
      </c>
      <c r="J24684">
        <v>2247</v>
      </c>
      <c r="K24684">
        <v>1</v>
      </c>
      <c r="L24684">
        <v>1</v>
      </c>
      <c r="M24684">
        <v>762</v>
      </c>
      <c r="N24684" t="s">
        <v>18</v>
      </c>
      <c r="O24684">
        <v>0</v>
      </c>
      <c r="P24684">
        <v>3450</v>
      </c>
    </row>
    <row r="24685" spans="1:16" x14ac:dyDescent="0.25">
      <c r="A24685" t="s">
        <v>36390</v>
      </c>
      <c r="B24685">
        <v>984</v>
      </c>
      <c r="C24685" s="3" t="str">
        <f>HYPERLINK("http://www.uniprot.org/uniprot/Q2HUJ5","tr|Q2HUJ5|Q2HUJ5_MEDTR")</f>
        <v>tr|Q2HUJ5|Q2HUJ5_MEDTR</v>
      </c>
      <c r="D24685" t="s">
        <v>36391</v>
      </c>
      <c r="E24685">
        <v>75.44</v>
      </c>
      <c r="F24685">
        <v>334</v>
      </c>
      <c r="G24685">
        <v>82</v>
      </c>
      <c r="H24685">
        <v>7</v>
      </c>
      <c r="I24685">
        <v>1</v>
      </c>
      <c r="J24685">
        <v>981</v>
      </c>
      <c r="K24685">
        <v>1</v>
      </c>
      <c r="L24685">
        <v>1</v>
      </c>
      <c r="M24685">
        <v>314</v>
      </c>
      <c r="N24685" t="s">
        <v>18</v>
      </c>
      <c r="O24685" s="1">
        <v>2.75658E-131</v>
      </c>
      <c r="P24685">
        <v>1219</v>
      </c>
    </row>
    <row r="24686" spans="1:16" x14ac:dyDescent="0.25">
      <c r="A24686" t="s">
        <v>36392</v>
      </c>
      <c r="B24686">
        <v>708</v>
      </c>
      <c r="C24686" s="3" t="str">
        <f>HYPERLINK("http://www.uniprot.org/uniprot/I3S821","tr|I3S821|I3S821_MEDTR")</f>
        <v>tr|I3S821|I3S821_MEDTR</v>
      </c>
      <c r="D24686" t="s">
        <v>22</v>
      </c>
      <c r="E24686">
        <v>76.489999999999995</v>
      </c>
      <c r="F24686">
        <v>234</v>
      </c>
      <c r="G24686">
        <v>55</v>
      </c>
      <c r="H24686">
        <v>0</v>
      </c>
      <c r="I24686">
        <v>1</v>
      </c>
      <c r="J24686">
        <v>702</v>
      </c>
      <c r="K24686">
        <v>1</v>
      </c>
      <c r="L24686">
        <v>19</v>
      </c>
      <c r="M24686">
        <v>251</v>
      </c>
      <c r="N24686" t="s">
        <v>18</v>
      </c>
      <c r="O24686" s="1">
        <v>1.1735600000000001E-88</v>
      </c>
      <c r="P24686">
        <v>849</v>
      </c>
    </row>
    <row r="24687" spans="1:16" x14ac:dyDescent="0.25">
      <c r="A24687" t="s">
        <v>36393</v>
      </c>
      <c r="B24687">
        <v>1326</v>
      </c>
      <c r="C24687" s="3" t="str">
        <f>HYPERLINK("http://www.uniprot.org/uniprot/G7L198","tr|G7L198|G7L198_MEDTR")</f>
        <v>tr|G7L198|G7L198_MEDTR</v>
      </c>
      <c r="D24687" t="s">
        <v>36394</v>
      </c>
      <c r="E24687">
        <v>78.349999999999994</v>
      </c>
      <c r="F24687">
        <v>439</v>
      </c>
      <c r="G24687">
        <v>95</v>
      </c>
      <c r="H24687">
        <v>0</v>
      </c>
      <c r="I24687">
        <v>1</v>
      </c>
      <c r="J24687">
        <v>1317</v>
      </c>
      <c r="K24687">
        <v>1</v>
      </c>
      <c r="L24687">
        <v>2</v>
      </c>
      <c r="M24687">
        <v>436</v>
      </c>
      <c r="N24687" t="s">
        <v>18</v>
      </c>
      <c r="O24687">
        <v>0</v>
      </c>
      <c r="P24687">
        <v>1703</v>
      </c>
    </row>
    <row r="24688" spans="1:16" x14ac:dyDescent="0.25">
      <c r="A24688" t="s">
        <v>36395</v>
      </c>
      <c r="B24688">
        <v>930</v>
      </c>
      <c r="C24688" s="3" t="str">
        <f>HYPERLINK("http://www.uniprot.org/uniprot/I1NFA5","tr|I1NFA5|I1NFA5_SOYBN")</f>
        <v>tr|I1NFA5|I1NFA5_SOYBN</v>
      </c>
      <c r="D24688" t="s">
        <v>28</v>
      </c>
      <c r="E24688">
        <v>64.55</v>
      </c>
      <c r="F24688">
        <v>316</v>
      </c>
      <c r="G24688">
        <v>112</v>
      </c>
      <c r="H24688">
        <v>10</v>
      </c>
      <c r="I24688">
        <v>10</v>
      </c>
      <c r="J24688">
        <v>927</v>
      </c>
      <c r="K24688">
        <v>1</v>
      </c>
      <c r="L24688">
        <v>3</v>
      </c>
      <c r="M24688">
        <v>303</v>
      </c>
      <c r="N24688" t="s">
        <v>18</v>
      </c>
      <c r="O24688" s="1">
        <v>1.02085E-92</v>
      </c>
      <c r="P24688">
        <v>886</v>
      </c>
    </row>
    <row r="24689" spans="1:16" x14ac:dyDescent="0.25">
      <c r="A24689" t="s">
        <v>36396</v>
      </c>
      <c r="B24689">
        <v>3207</v>
      </c>
      <c r="C24689" s="3" t="str">
        <f>HYPERLINK("http://www.uniprot.org/uniprot/G7IYN4","tr|G7IYN4|G7IYN4_MEDTR")</f>
        <v>tr|G7IYN4|G7IYN4_MEDTR</v>
      </c>
      <c r="D24689" t="s">
        <v>36397</v>
      </c>
      <c r="E24689">
        <v>76.14</v>
      </c>
      <c r="F24689">
        <v>1023</v>
      </c>
      <c r="G24689">
        <v>244</v>
      </c>
      <c r="H24689">
        <v>0</v>
      </c>
      <c r="I24689">
        <v>1</v>
      </c>
      <c r="J24689">
        <v>3069</v>
      </c>
      <c r="K24689">
        <v>1</v>
      </c>
      <c r="L24689">
        <v>1</v>
      </c>
      <c r="M24689">
        <v>1018</v>
      </c>
      <c r="N24689" t="s">
        <v>18</v>
      </c>
      <c r="O24689">
        <v>0</v>
      </c>
      <c r="P24689">
        <v>3930</v>
      </c>
    </row>
    <row r="24690" spans="1:16" x14ac:dyDescent="0.25">
      <c r="A24690" t="s">
        <v>36398</v>
      </c>
      <c r="B24690">
        <v>1851</v>
      </c>
      <c r="C24690" s="3" t="str">
        <f>HYPERLINK("http://www.uniprot.org/uniprot/G7ICE7","tr|G7ICE7|G7ICE7_MEDTR")</f>
        <v>tr|G7ICE7|G7ICE7_MEDTR</v>
      </c>
      <c r="D24690" t="s">
        <v>36399</v>
      </c>
      <c r="E24690">
        <v>68.349999999999994</v>
      </c>
      <c r="F24690">
        <v>632</v>
      </c>
      <c r="G24690">
        <v>200</v>
      </c>
      <c r="H24690">
        <v>16</v>
      </c>
      <c r="I24690">
        <v>1</v>
      </c>
      <c r="J24690">
        <v>1848</v>
      </c>
      <c r="K24690">
        <v>1</v>
      </c>
      <c r="L24690">
        <v>1</v>
      </c>
      <c r="M24690">
        <v>621</v>
      </c>
      <c r="N24690" t="s">
        <v>18</v>
      </c>
      <c r="O24690">
        <v>0</v>
      </c>
      <c r="P24690">
        <v>1980</v>
      </c>
    </row>
    <row r="24691" spans="1:16" x14ac:dyDescent="0.25">
      <c r="A24691" t="s">
        <v>36400</v>
      </c>
      <c r="B24691">
        <v>879</v>
      </c>
      <c r="C24691" s="3" t="str">
        <f>HYPERLINK("http://www.uniprot.org/uniprot/I1JUM4","tr|I1JUM4|I1JUM4_SOYBN")</f>
        <v>tr|I1JUM4|I1JUM4_SOYBN</v>
      </c>
      <c r="D24691" t="s">
        <v>28</v>
      </c>
      <c r="E24691">
        <v>87.58</v>
      </c>
      <c r="F24691">
        <v>290</v>
      </c>
      <c r="G24691">
        <v>36</v>
      </c>
      <c r="H24691">
        <v>0</v>
      </c>
      <c r="I24691">
        <v>1</v>
      </c>
      <c r="J24691">
        <v>870</v>
      </c>
      <c r="K24691">
        <v>1</v>
      </c>
      <c r="L24691">
        <v>45</v>
      </c>
      <c r="M24691">
        <v>334</v>
      </c>
      <c r="N24691" t="s">
        <v>18</v>
      </c>
      <c r="O24691" s="1">
        <v>1.78035E-144</v>
      </c>
      <c r="P24691">
        <v>1332</v>
      </c>
    </row>
    <row r="24692" spans="1:16" x14ac:dyDescent="0.25">
      <c r="A24692" t="s">
        <v>36401</v>
      </c>
      <c r="B24692">
        <v>681</v>
      </c>
      <c r="C24692" s="3" t="str">
        <f>HYPERLINK("http://www.uniprot.org/uniprot/G7J637","tr|G7J637|G7J637_MEDTR")</f>
        <v>tr|G7J637|G7J637_MEDTR</v>
      </c>
      <c r="D24692" t="s">
        <v>36402</v>
      </c>
      <c r="E24692">
        <v>72.36</v>
      </c>
      <c r="F24692">
        <v>228</v>
      </c>
      <c r="G24692">
        <v>63</v>
      </c>
      <c r="H24692">
        <v>2</v>
      </c>
      <c r="I24692">
        <v>1</v>
      </c>
      <c r="J24692">
        <v>678</v>
      </c>
      <c r="K24692">
        <v>1</v>
      </c>
      <c r="L24692">
        <v>1</v>
      </c>
      <c r="M24692">
        <v>224</v>
      </c>
      <c r="N24692" t="s">
        <v>18</v>
      </c>
      <c r="O24692" s="1">
        <v>1.41484E-80</v>
      </c>
      <c r="P24692">
        <v>779</v>
      </c>
    </row>
    <row r="24693" spans="1:16" x14ac:dyDescent="0.25">
      <c r="A24693" t="s">
        <v>36403</v>
      </c>
      <c r="B24693">
        <v>1710</v>
      </c>
      <c r="C24693" s="3" t="str">
        <f>HYPERLINK("http://www.uniprot.org/uniprot/G7JU12","tr|G7JU12|G7JU12_MEDTR")</f>
        <v>tr|G7JU12|G7JU12_MEDTR</v>
      </c>
      <c r="D24693" t="s">
        <v>2192</v>
      </c>
      <c r="E24693">
        <v>72.58</v>
      </c>
      <c r="F24693">
        <v>496</v>
      </c>
      <c r="G24693">
        <v>136</v>
      </c>
      <c r="H24693">
        <v>9</v>
      </c>
      <c r="I24693">
        <v>1</v>
      </c>
      <c r="J24693">
        <v>1461</v>
      </c>
      <c r="K24693">
        <v>1</v>
      </c>
      <c r="L24693">
        <v>1</v>
      </c>
      <c r="M24693">
        <v>490</v>
      </c>
      <c r="N24693" t="s">
        <v>18</v>
      </c>
      <c r="O24693">
        <v>0</v>
      </c>
      <c r="P24693">
        <v>1825</v>
      </c>
    </row>
    <row r="24694" spans="1:16" x14ac:dyDescent="0.25">
      <c r="A24694" t="s">
        <v>36404</v>
      </c>
      <c r="B24694">
        <v>570</v>
      </c>
      <c r="C24694" s="3" t="str">
        <f>HYPERLINK("http://www.uniprot.org/uniprot/I3T8A1","tr|I3T8A1|I3T8A1_LOTJA")</f>
        <v>tr|I3T8A1|I3T8A1_LOTJA</v>
      </c>
      <c r="D24694" t="s">
        <v>93</v>
      </c>
      <c r="E24694">
        <v>96.29</v>
      </c>
      <c r="F24694">
        <v>189</v>
      </c>
      <c r="G24694">
        <v>7</v>
      </c>
      <c r="H24694">
        <v>0</v>
      </c>
      <c r="I24694">
        <v>1</v>
      </c>
      <c r="J24694">
        <v>567</v>
      </c>
      <c r="K24694">
        <v>1</v>
      </c>
      <c r="L24694">
        <v>1</v>
      </c>
      <c r="M24694">
        <v>189</v>
      </c>
      <c r="N24694" t="s">
        <v>18</v>
      </c>
      <c r="O24694" s="1">
        <v>1.75367E-105</v>
      </c>
      <c r="P24694">
        <v>992</v>
      </c>
    </row>
    <row r="24695" spans="1:16" x14ac:dyDescent="0.25">
      <c r="A24695" t="s">
        <v>36405</v>
      </c>
      <c r="B24695">
        <v>171</v>
      </c>
      <c r="C24695" s="3" t="str">
        <f>HYPERLINK("http://www.uniprot.org/uniprot/C6SW80","tr|C6SW80|C6SW80_SOYBN")</f>
        <v>tr|C6SW80|C6SW80_SOYBN</v>
      </c>
      <c r="D24695" t="s">
        <v>28</v>
      </c>
      <c r="E24695">
        <v>76.78</v>
      </c>
      <c r="F24695">
        <v>56</v>
      </c>
      <c r="G24695">
        <v>13</v>
      </c>
      <c r="H24695">
        <v>0</v>
      </c>
      <c r="I24695">
        <v>1</v>
      </c>
      <c r="J24695">
        <v>168</v>
      </c>
      <c r="K24695">
        <v>1</v>
      </c>
      <c r="L24695">
        <v>25</v>
      </c>
      <c r="M24695">
        <v>79</v>
      </c>
      <c r="N24695" t="s">
        <v>18</v>
      </c>
      <c r="O24695" s="1">
        <v>3.4685999999999999E-19</v>
      </c>
      <c r="P24695">
        <v>247</v>
      </c>
    </row>
    <row r="24696" spans="1:16" x14ac:dyDescent="0.25">
      <c r="A24696" t="s">
        <v>36406</v>
      </c>
      <c r="B24696">
        <v>933</v>
      </c>
      <c r="C24696" s="3" t="str">
        <f>HYPERLINK("http://www.uniprot.org/uniprot/G7JV80","tr|G7JV80|G7JV80_MEDTR")</f>
        <v>tr|G7JV80|G7JV80_MEDTR</v>
      </c>
      <c r="D24696" t="s">
        <v>36407</v>
      </c>
      <c r="E24696">
        <v>82.05</v>
      </c>
      <c r="F24696">
        <v>312</v>
      </c>
      <c r="G24696">
        <v>56</v>
      </c>
      <c r="H24696">
        <v>2</v>
      </c>
      <c r="I24696">
        <v>1</v>
      </c>
      <c r="J24696">
        <v>930</v>
      </c>
      <c r="K24696">
        <v>1</v>
      </c>
      <c r="L24696">
        <v>1</v>
      </c>
      <c r="M24696">
        <v>312</v>
      </c>
      <c r="N24696" t="s">
        <v>18</v>
      </c>
      <c r="O24696" s="1">
        <v>4.1025500000000001E-150</v>
      </c>
      <c r="P24696">
        <v>1381</v>
      </c>
    </row>
    <row r="24697" spans="1:16" x14ac:dyDescent="0.25">
      <c r="A24697" t="s">
        <v>36408</v>
      </c>
      <c r="B24697">
        <v>978</v>
      </c>
      <c r="C24697" s="3" t="str">
        <f>HYPERLINK("http://www.uniprot.org/uniprot/I1K0Y9","tr|I1K0Y9|I1K0Y9_SOYBN")</f>
        <v>tr|I1K0Y9|I1K0Y9_SOYBN</v>
      </c>
      <c r="D24697" t="s">
        <v>28</v>
      </c>
      <c r="E24697">
        <v>52.55</v>
      </c>
      <c r="F24697">
        <v>352</v>
      </c>
      <c r="G24697">
        <v>167</v>
      </c>
      <c r="H24697">
        <v>27</v>
      </c>
      <c r="I24697">
        <v>1</v>
      </c>
      <c r="J24697">
        <v>975</v>
      </c>
      <c r="K24697">
        <v>1</v>
      </c>
      <c r="L24697">
        <v>1</v>
      </c>
      <c r="M24697">
        <v>350</v>
      </c>
      <c r="N24697" t="s">
        <v>18</v>
      </c>
      <c r="O24697" s="1">
        <v>9.8330200000000003E-81</v>
      </c>
      <c r="P24697">
        <v>783</v>
      </c>
    </row>
    <row r="24698" spans="1:16" x14ac:dyDescent="0.25">
      <c r="A24698" t="s">
        <v>36409</v>
      </c>
      <c r="B24698">
        <v>1017</v>
      </c>
      <c r="C24698" s="3" t="str">
        <f>HYPERLINK("http://www.uniprot.org/uniprot/G7LA57","tr|G7LA57|G7LA57_MEDTR")</f>
        <v>tr|G7LA57|G7LA57_MEDTR</v>
      </c>
      <c r="D24698" t="s">
        <v>36410</v>
      </c>
      <c r="E24698">
        <v>92.04</v>
      </c>
      <c r="F24698">
        <v>327</v>
      </c>
      <c r="G24698">
        <v>26</v>
      </c>
      <c r="H24698">
        <v>0</v>
      </c>
      <c r="I24698">
        <v>1</v>
      </c>
      <c r="J24698">
        <v>981</v>
      </c>
      <c r="K24698">
        <v>1</v>
      </c>
      <c r="L24698">
        <v>1</v>
      </c>
      <c r="M24698">
        <v>327</v>
      </c>
      <c r="N24698" t="s">
        <v>18</v>
      </c>
      <c r="O24698" s="1">
        <v>6.1649900000000005E-166</v>
      </c>
      <c r="P24698">
        <v>1518</v>
      </c>
    </row>
    <row r="24699" spans="1:16" x14ac:dyDescent="0.25">
      <c r="A24699" t="s">
        <v>36411</v>
      </c>
      <c r="B24699">
        <v>1149</v>
      </c>
      <c r="C24699" s="3" t="str">
        <f>HYPERLINK("http://www.uniprot.org/uniprot/G7JW26","tr|G7JW26|G7JW26_MEDTR")</f>
        <v>tr|G7JW26|G7JW26_MEDTR</v>
      </c>
      <c r="D24699" t="s">
        <v>36412</v>
      </c>
      <c r="E24699">
        <v>80.97</v>
      </c>
      <c r="F24699">
        <v>389</v>
      </c>
      <c r="G24699">
        <v>74</v>
      </c>
      <c r="H24699">
        <v>7</v>
      </c>
      <c r="I24699">
        <v>1</v>
      </c>
      <c r="J24699">
        <v>1146</v>
      </c>
      <c r="K24699">
        <v>1</v>
      </c>
      <c r="L24699">
        <v>93</v>
      </c>
      <c r="M24699">
        <v>481</v>
      </c>
      <c r="N24699" t="s">
        <v>18</v>
      </c>
      <c r="O24699">
        <v>0</v>
      </c>
      <c r="P24699">
        <v>1661</v>
      </c>
    </row>
    <row r="24700" spans="1:16" x14ac:dyDescent="0.25">
      <c r="A24700" t="s">
        <v>36413</v>
      </c>
      <c r="B24700">
        <v>684</v>
      </c>
      <c r="C24700" s="3" t="str">
        <f>HYPERLINK("http://www.uniprot.org/uniprot/G7K4L8","tr|G7K4L8|G7K4L8_MEDTR")</f>
        <v>tr|G7K4L8|G7K4L8_MEDTR</v>
      </c>
      <c r="D24700" t="s">
        <v>1665</v>
      </c>
      <c r="E24700">
        <v>47.45</v>
      </c>
      <c r="F24700">
        <v>255</v>
      </c>
      <c r="G24700">
        <v>134</v>
      </c>
      <c r="H24700">
        <v>40</v>
      </c>
      <c r="I24700">
        <v>1</v>
      </c>
      <c r="J24700">
        <v>645</v>
      </c>
      <c r="K24700">
        <v>1</v>
      </c>
      <c r="L24700">
        <v>1</v>
      </c>
      <c r="M24700">
        <v>255</v>
      </c>
      <c r="N24700" t="s">
        <v>18</v>
      </c>
      <c r="O24700" s="1">
        <v>6.9273299999999999E-51</v>
      </c>
      <c r="P24700">
        <v>523</v>
      </c>
    </row>
    <row r="24701" spans="1:16" x14ac:dyDescent="0.25">
      <c r="A24701" t="s">
        <v>36414</v>
      </c>
      <c r="B24701">
        <v>1935</v>
      </c>
      <c r="C24701" s="3" t="str">
        <f>HYPERLINK("http://www.uniprot.org/uniprot/G7I2H0","tr|G7I2H0|G7I2H0_MEDTR")</f>
        <v>tr|G7I2H0|G7I2H0_MEDTR</v>
      </c>
      <c r="D24701" t="s">
        <v>144</v>
      </c>
      <c r="E24701">
        <v>32.9</v>
      </c>
      <c r="F24701">
        <v>310</v>
      </c>
      <c r="G24701">
        <v>208</v>
      </c>
      <c r="H24701">
        <v>1</v>
      </c>
      <c r="I24701">
        <v>964</v>
      </c>
      <c r="J24701">
        <v>1890</v>
      </c>
      <c r="K24701">
        <v>1</v>
      </c>
      <c r="L24701">
        <v>27</v>
      </c>
      <c r="M24701">
        <v>285</v>
      </c>
      <c r="N24701" t="s">
        <v>18</v>
      </c>
      <c r="O24701" s="1">
        <v>4.4453700000000001E-32</v>
      </c>
      <c r="P24701">
        <v>367</v>
      </c>
    </row>
    <row r="24702" spans="1:16" x14ac:dyDescent="0.25">
      <c r="A24702" t="s">
        <v>36415</v>
      </c>
      <c r="B24702">
        <v>5853</v>
      </c>
      <c r="C24702" s="3" t="str">
        <f>HYPERLINK("http://www.uniprot.org/uniprot/K7LZT8","tr|K7LZT8|K7LZT8_SOYBN")</f>
        <v>tr|K7LZT8|K7LZT8_SOYBN</v>
      </c>
      <c r="D24702" t="s">
        <v>28</v>
      </c>
      <c r="E24702">
        <v>60.99</v>
      </c>
      <c r="F24702">
        <v>1392</v>
      </c>
      <c r="G24702">
        <v>543</v>
      </c>
      <c r="H24702">
        <v>34</v>
      </c>
      <c r="I24702">
        <v>1</v>
      </c>
      <c r="J24702">
        <v>4074</v>
      </c>
      <c r="K24702">
        <v>1</v>
      </c>
      <c r="L24702">
        <v>1</v>
      </c>
      <c r="M24702">
        <v>1384</v>
      </c>
      <c r="N24702" t="s">
        <v>18</v>
      </c>
      <c r="O24702">
        <v>0</v>
      </c>
      <c r="P24702">
        <v>3780</v>
      </c>
    </row>
    <row r="24703" spans="1:16" x14ac:dyDescent="0.25">
      <c r="A24703" t="s">
        <v>36416</v>
      </c>
      <c r="B24703">
        <v>2586</v>
      </c>
      <c r="C24703" s="3" t="str">
        <f>HYPERLINK("http://www.uniprot.org/uniprot/G7IS30","tr|G7IS30|G7IS30_MEDTR")</f>
        <v>tr|G7IS30|G7IS30_MEDTR</v>
      </c>
      <c r="D24703" t="s">
        <v>36417</v>
      </c>
      <c r="E24703">
        <v>87.45</v>
      </c>
      <c r="F24703">
        <v>861</v>
      </c>
      <c r="G24703">
        <v>108</v>
      </c>
      <c r="H24703">
        <v>0</v>
      </c>
      <c r="I24703">
        <v>1</v>
      </c>
      <c r="J24703">
        <v>2583</v>
      </c>
      <c r="K24703">
        <v>1</v>
      </c>
      <c r="L24703">
        <v>1</v>
      </c>
      <c r="M24703">
        <v>861</v>
      </c>
      <c r="N24703" t="s">
        <v>18</v>
      </c>
      <c r="O24703">
        <v>0</v>
      </c>
      <c r="P24703">
        <v>4013</v>
      </c>
    </row>
    <row r="24704" spans="1:16" x14ac:dyDescent="0.25">
      <c r="A24704" t="s">
        <v>36418</v>
      </c>
      <c r="B24704">
        <v>2298</v>
      </c>
      <c r="C24704" s="3" t="str">
        <f>HYPERLINK("http://www.uniprot.org/uniprot/D7P7W7","tr|D7P7W7|D7P7W7_GLYUR")</f>
        <v>tr|D7P7W7|D7P7W7_GLYUR</v>
      </c>
      <c r="D24704" t="s">
        <v>22667</v>
      </c>
      <c r="E24704">
        <v>91.21</v>
      </c>
      <c r="F24704">
        <v>763</v>
      </c>
      <c r="G24704">
        <v>67</v>
      </c>
      <c r="H24704">
        <v>0</v>
      </c>
      <c r="I24704">
        <v>1</v>
      </c>
      <c r="J24704">
        <v>2289</v>
      </c>
      <c r="K24704">
        <v>1</v>
      </c>
      <c r="L24704">
        <v>1</v>
      </c>
      <c r="M24704">
        <v>760</v>
      </c>
      <c r="N24704" t="s">
        <v>18</v>
      </c>
      <c r="O24704">
        <v>0</v>
      </c>
      <c r="P24704">
        <v>3882</v>
      </c>
    </row>
    <row r="24705" spans="1:16" x14ac:dyDescent="0.25">
      <c r="A24705" t="s">
        <v>36419</v>
      </c>
      <c r="B24705">
        <v>525</v>
      </c>
      <c r="C24705" s="3" t="str">
        <f>HYPERLINK("http://www.uniprot.org/uniprot/G7KNP1","tr|G7KNP1|G7KNP1_MEDTR")</f>
        <v>tr|G7KNP1|G7KNP1_MEDTR</v>
      </c>
      <c r="D24705" t="s">
        <v>36420</v>
      </c>
      <c r="E24705">
        <v>67.03</v>
      </c>
      <c r="F24705">
        <v>179</v>
      </c>
      <c r="G24705">
        <v>59</v>
      </c>
      <c r="H24705">
        <v>5</v>
      </c>
      <c r="I24705">
        <v>1</v>
      </c>
      <c r="J24705">
        <v>522</v>
      </c>
      <c r="K24705">
        <v>1</v>
      </c>
      <c r="L24705">
        <v>1</v>
      </c>
      <c r="M24705">
        <v>179</v>
      </c>
      <c r="N24705" t="s">
        <v>18</v>
      </c>
      <c r="O24705" s="1">
        <v>6.4650299999999997E-58</v>
      </c>
      <c r="P24705">
        <v>581</v>
      </c>
    </row>
    <row r="24706" spans="1:16" x14ac:dyDescent="0.25">
      <c r="A24706" t="s">
        <v>36421</v>
      </c>
      <c r="B24706">
        <v>1359</v>
      </c>
      <c r="C24706" s="3" t="str">
        <f>HYPERLINK("http://www.uniprot.org/uniprot/K7KNU0","tr|K7KNU0|K7KNU0_SOYBN")</f>
        <v>tr|K7KNU0|K7KNU0_SOYBN</v>
      </c>
      <c r="D24706" t="s">
        <v>28</v>
      </c>
      <c r="E24706">
        <v>51.77</v>
      </c>
      <c r="F24706">
        <v>508</v>
      </c>
      <c r="G24706">
        <v>245</v>
      </c>
      <c r="H24706">
        <v>56</v>
      </c>
      <c r="I24706">
        <v>1</v>
      </c>
      <c r="J24706">
        <v>1356</v>
      </c>
      <c r="K24706">
        <v>1</v>
      </c>
      <c r="L24706">
        <v>88</v>
      </c>
      <c r="M24706">
        <v>579</v>
      </c>
      <c r="N24706" t="s">
        <v>18</v>
      </c>
      <c r="O24706" s="1">
        <v>1.6465300000000001E-125</v>
      </c>
      <c r="P24706">
        <v>1171</v>
      </c>
    </row>
    <row r="24707" spans="1:16" x14ac:dyDescent="0.25">
      <c r="A24707" t="s">
        <v>36422</v>
      </c>
      <c r="B24707">
        <v>1698</v>
      </c>
      <c r="C24707" s="3" t="str">
        <f>HYPERLINK("http://www.uniprot.org/uniprot/G7KW86","tr|G7KW86|G7KW86_MEDTR")</f>
        <v>tr|G7KW86|G7KW86_MEDTR</v>
      </c>
      <c r="D24707" t="s">
        <v>36423</v>
      </c>
      <c r="E24707">
        <v>76.37</v>
      </c>
      <c r="F24707">
        <v>563</v>
      </c>
      <c r="G24707">
        <v>133</v>
      </c>
      <c r="H24707">
        <v>1</v>
      </c>
      <c r="I24707">
        <v>1</v>
      </c>
      <c r="J24707">
        <v>1686</v>
      </c>
      <c r="K24707">
        <v>1</v>
      </c>
      <c r="L24707">
        <v>1</v>
      </c>
      <c r="M24707">
        <v>563</v>
      </c>
      <c r="N24707" t="s">
        <v>18</v>
      </c>
      <c r="O24707">
        <v>0</v>
      </c>
      <c r="P24707">
        <v>2230</v>
      </c>
    </row>
    <row r="24708" spans="1:16" x14ac:dyDescent="0.25">
      <c r="A24708" t="s">
        <v>36424</v>
      </c>
      <c r="B24708">
        <v>1656</v>
      </c>
      <c r="C24708" s="3" t="str">
        <f>HYPERLINK("http://www.uniprot.org/uniprot/G7L2S1","tr|G7L2S1|G7L2S1_MEDTR")</f>
        <v>tr|G7L2S1|G7L2S1_MEDTR</v>
      </c>
      <c r="D24708" t="s">
        <v>36425</v>
      </c>
      <c r="E24708">
        <v>78.55</v>
      </c>
      <c r="F24708">
        <v>541</v>
      </c>
      <c r="G24708">
        <v>116</v>
      </c>
      <c r="H24708">
        <v>4</v>
      </c>
      <c r="I24708">
        <v>43</v>
      </c>
      <c r="J24708">
        <v>1653</v>
      </c>
      <c r="K24708">
        <v>1</v>
      </c>
      <c r="L24708">
        <v>23</v>
      </c>
      <c r="M24708">
        <v>552</v>
      </c>
      <c r="N24708" t="s">
        <v>18</v>
      </c>
      <c r="O24708">
        <v>0</v>
      </c>
      <c r="P24708">
        <v>2187</v>
      </c>
    </row>
    <row r="24709" spans="1:16" x14ac:dyDescent="0.25">
      <c r="A24709" t="s">
        <v>36426</v>
      </c>
      <c r="B24709">
        <v>2382</v>
      </c>
      <c r="C24709" s="3" t="str">
        <f>HYPERLINK("http://www.uniprot.org/uniprot/G7L1A0","tr|G7L1A0|G7L1A0_MEDTR")</f>
        <v>tr|G7L1A0|G7L1A0_MEDTR</v>
      </c>
      <c r="D24709" t="s">
        <v>36427</v>
      </c>
      <c r="E24709">
        <v>79.489999999999995</v>
      </c>
      <c r="F24709">
        <v>756</v>
      </c>
      <c r="G24709">
        <v>155</v>
      </c>
      <c r="H24709">
        <v>2</v>
      </c>
      <c r="I24709">
        <v>109</v>
      </c>
      <c r="J24709">
        <v>2370</v>
      </c>
      <c r="K24709">
        <v>1</v>
      </c>
      <c r="L24709">
        <v>36</v>
      </c>
      <c r="M24709">
        <v>787</v>
      </c>
      <c r="N24709" t="s">
        <v>18</v>
      </c>
      <c r="O24709">
        <v>0</v>
      </c>
      <c r="P24709">
        <v>3204</v>
      </c>
    </row>
    <row r="24710" spans="1:16" x14ac:dyDescent="0.25">
      <c r="A24710" t="s">
        <v>36428</v>
      </c>
      <c r="B24710">
        <v>822</v>
      </c>
      <c r="C24710" s="3" t="str">
        <f>HYPERLINK("http://www.uniprot.org/uniprot/D2KTV6","tr|D2KTV6|D2KTV6_LOTJA")</f>
        <v>tr|D2KTV6|D2KTV6_LOTJA</v>
      </c>
      <c r="D24710" t="s">
        <v>36429</v>
      </c>
      <c r="E24710">
        <v>62.71</v>
      </c>
      <c r="F24710">
        <v>287</v>
      </c>
      <c r="G24710">
        <v>107</v>
      </c>
      <c r="H24710">
        <v>30</v>
      </c>
      <c r="I24710">
        <v>46</v>
      </c>
      <c r="J24710">
        <v>816</v>
      </c>
      <c r="K24710">
        <v>1</v>
      </c>
      <c r="L24710">
        <v>50</v>
      </c>
      <c r="M24710">
        <v>335</v>
      </c>
      <c r="N24710" t="s">
        <v>18</v>
      </c>
      <c r="O24710" s="1">
        <v>5.1470899999999999E-87</v>
      </c>
      <c r="P24710">
        <v>836</v>
      </c>
    </row>
    <row r="24711" spans="1:16" x14ac:dyDescent="0.25">
      <c r="A24711" t="s">
        <v>36430</v>
      </c>
      <c r="B24711">
        <v>600</v>
      </c>
      <c r="C24711" s="3" t="str">
        <f>HYPERLINK("http://www.uniprot.org/uniprot/G7IYB5","tr|G7IYB5|G7IYB5_MEDTR")</f>
        <v>tr|G7IYB5|G7IYB5_MEDTR</v>
      </c>
      <c r="D24711" t="s">
        <v>17229</v>
      </c>
      <c r="E24711">
        <v>94.47</v>
      </c>
      <c r="F24711">
        <v>199</v>
      </c>
      <c r="G24711">
        <v>11</v>
      </c>
      <c r="H24711">
        <v>0</v>
      </c>
      <c r="I24711">
        <v>1</v>
      </c>
      <c r="J24711">
        <v>597</v>
      </c>
      <c r="K24711">
        <v>1</v>
      </c>
      <c r="L24711">
        <v>1</v>
      </c>
      <c r="M24711">
        <v>199</v>
      </c>
      <c r="N24711" t="s">
        <v>18</v>
      </c>
      <c r="O24711" s="1">
        <v>3.4799599999999998E-105</v>
      </c>
      <c r="P24711">
        <v>990</v>
      </c>
    </row>
    <row r="24712" spans="1:16" x14ac:dyDescent="0.25">
      <c r="A24712" t="s">
        <v>36431</v>
      </c>
      <c r="B24712">
        <v>1524</v>
      </c>
      <c r="C24712" s="3" t="str">
        <f>HYPERLINK("http://www.uniprot.org/uniprot/I1JUM6","tr|I1JUM6|I1JUM6_SOYBN")</f>
        <v>tr|I1JUM6|I1JUM6_SOYBN</v>
      </c>
      <c r="D24712" t="s">
        <v>71</v>
      </c>
      <c r="E24712">
        <v>62.24</v>
      </c>
      <c r="F24712">
        <v>535</v>
      </c>
      <c r="G24712">
        <v>202</v>
      </c>
      <c r="H24712">
        <v>36</v>
      </c>
      <c r="I24712">
        <v>1</v>
      </c>
      <c r="J24712">
        <v>1497</v>
      </c>
      <c r="K24712">
        <v>1</v>
      </c>
      <c r="L24712">
        <v>1</v>
      </c>
      <c r="M24712">
        <v>534</v>
      </c>
      <c r="N24712" t="s">
        <v>18</v>
      </c>
      <c r="O24712" s="1">
        <v>3.5766700000000001E-180</v>
      </c>
      <c r="P24712">
        <v>1643</v>
      </c>
    </row>
    <row r="24713" spans="1:16" x14ac:dyDescent="0.25">
      <c r="A24713" t="s">
        <v>36432</v>
      </c>
      <c r="B24713">
        <v>1062</v>
      </c>
      <c r="C24713" s="3" t="str">
        <f>HYPERLINK("http://www.uniprot.org/uniprot/G7IEQ2","tr|G7IEQ2|G7IEQ2_MEDTR")</f>
        <v>tr|G7IEQ2|G7IEQ2_MEDTR</v>
      </c>
      <c r="D24713" t="s">
        <v>36433</v>
      </c>
      <c r="E24713">
        <v>80.16</v>
      </c>
      <c r="F24713">
        <v>353</v>
      </c>
      <c r="G24713">
        <v>70</v>
      </c>
      <c r="H24713">
        <v>2</v>
      </c>
      <c r="I24713">
        <v>1</v>
      </c>
      <c r="J24713">
        <v>1053</v>
      </c>
      <c r="K24713">
        <v>1</v>
      </c>
      <c r="L24713">
        <v>1</v>
      </c>
      <c r="M24713">
        <v>349</v>
      </c>
      <c r="N24713" t="s">
        <v>18</v>
      </c>
      <c r="O24713" s="1">
        <v>1.8724E-160</v>
      </c>
      <c r="P24713">
        <v>1471</v>
      </c>
    </row>
    <row r="24714" spans="1:16" x14ac:dyDescent="0.25">
      <c r="A24714" t="s">
        <v>36434</v>
      </c>
      <c r="B24714">
        <v>693</v>
      </c>
      <c r="C24714" s="3" t="str">
        <f>HYPERLINK("http://www.uniprot.org/uniprot/I3S537","tr|I3S537|I3S537_MEDTR")</f>
        <v>tr|I3S537|I3S537_MEDTR</v>
      </c>
      <c r="D24714" t="s">
        <v>22</v>
      </c>
      <c r="E24714">
        <v>66.37</v>
      </c>
      <c r="F24714">
        <v>232</v>
      </c>
      <c r="G24714">
        <v>78</v>
      </c>
      <c r="H24714">
        <v>2</v>
      </c>
      <c r="I24714">
        <v>1</v>
      </c>
      <c r="J24714">
        <v>690</v>
      </c>
      <c r="K24714">
        <v>1</v>
      </c>
      <c r="L24714">
        <v>1</v>
      </c>
      <c r="M24714">
        <v>229</v>
      </c>
      <c r="N24714" t="s">
        <v>18</v>
      </c>
      <c r="O24714" s="1">
        <v>1.8411000000000001E-75</v>
      </c>
      <c r="P24714">
        <v>735</v>
      </c>
    </row>
    <row r="24715" spans="1:16" x14ac:dyDescent="0.25">
      <c r="A24715" t="s">
        <v>36435</v>
      </c>
      <c r="B24715">
        <v>1341</v>
      </c>
      <c r="C24715" s="3" t="str">
        <f>HYPERLINK("http://www.uniprot.org/uniprot/G7JU07","tr|G7JU07|G7JU07_MEDTR")</f>
        <v>tr|G7JU07|G7JU07_MEDTR</v>
      </c>
      <c r="D24715" t="s">
        <v>36436</v>
      </c>
      <c r="E24715">
        <v>71.77</v>
      </c>
      <c r="F24715">
        <v>450</v>
      </c>
      <c r="G24715">
        <v>127</v>
      </c>
      <c r="H24715">
        <v>12</v>
      </c>
      <c r="I24715">
        <v>1</v>
      </c>
      <c r="J24715">
        <v>1314</v>
      </c>
      <c r="K24715">
        <v>1</v>
      </c>
      <c r="L24715">
        <v>1</v>
      </c>
      <c r="M24715">
        <v>445</v>
      </c>
      <c r="N24715" t="s">
        <v>18</v>
      </c>
      <c r="O24715">
        <v>0</v>
      </c>
      <c r="P24715">
        <v>1654</v>
      </c>
    </row>
    <row r="24716" spans="1:16" x14ac:dyDescent="0.25">
      <c r="A24716" t="s">
        <v>36437</v>
      </c>
      <c r="B24716">
        <v>870</v>
      </c>
      <c r="C24716" s="3" t="str">
        <f>HYPERLINK("http://www.uniprot.org/uniprot/G7JAN9","tr|G7JAN9|G7JAN9_MEDTR")</f>
        <v>tr|G7JAN9|G7JAN9_MEDTR</v>
      </c>
      <c r="D24716" t="s">
        <v>36438</v>
      </c>
      <c r="E24716">
        <v>69.930000000000007</v>
      </c>
      <c r="F24716">
        <v>286</v>
      </c>
      <c r="G24716">
        <v>86</v>
      </c>
      <c r="H24716">
        <v>1</v>
      </c>
      <c r="I24716">
        <v>1</v>
      </c>
      <c r="J24716">
        <v>855</v>
      </c>
      <c r="K24716">
        <v>1</v>
      </c>
      <c r="L24716">
        <v>8</v>
      </c>
      <c r="M24716">
        <v>293</v>
      </c>
      <c r="N24716" t="s">
        <v>18</v>
      </c>
      <c r="O24716" s="1">
        <v>1.88558E-106</v>
      </c>
      <c r="P24716">
        <v>1004</v>
      </c>
    </row>
    <row r="24717" spans="1:16" x14ac:dyDescent="0.25">
      <c r="A24717" t="s">
        <v>36439</v>
      </c>
      <c r="B24717">
        <v>1077</v>
      </c>
      <c r="C24717" s="3" t="str">
        <f>HYPERLINK("http://www.uniprot.org/uniprot/G7JRE4","tr|G7JRE4|G7JRE4_MEDTR")</f>
        <v>tr|G7JRE4|G7JRE4_MEDTR</v>
      </c>
      <c r="D24717" t="s">
        <v>36440</v>
      </c>
      <c r="E24717">
        <v>79.290000000000006</v>
      </c>
      <c r="F24717">
        <v>367</v>
      </c>
      <c r="G24717">
        <v>76</v>
      </c>
      <c r="H24717">
        <v>11</v>
      </c>
      <c r="I24717">
        <v>7</v>
      </c>
      <c r="J24717">
        <v>1074</v>
      </c>
      <c r="K24717">
        <v>1</v>
      </c>
      <c r="L24717">
        <v>2</v>
      </c>
      <c r="M24717">
        <v>354</v>
      </c>
      <c r="N24717" t="s">
        <v>18</v>
      </c>
      <c r="O24717" s="1">
        <v>4.6733000000000003E-159</v>
      </c>
      <c r="P24717">
        <v>1459</v>
      </c>
    </row>
    <row r="24718" spans="1:16" x14ac:dyDescent="0.25">
      <c r="A24718" t="s">
        <v>36441</v>
      </c>
      <c r="B24718">
        <v>2676</v>
      </c>
      <c r="C24718" s="3" t="str">
        <f>HYPERLINK("http://www.uniprot.org/uniprot/G7JV81","tr|G7JV81|G7JV81_MEDTR")</f>
        <v>tr|G7JV81|G7JV81_MEDTR</v>
      </c>
      <c r="D24718" t="s">
        <v>36442</v>
      </c>
      <c r="E24718">
        <v>85.98</v>
      </c>
      <c r="F24718">
        <v>892</v>
      </c>
      <c r="G24718">
        <v>125</v>
      </c>
      <c r="H24718">
        <v>3</v>
      </c>
      <c r="I24718">
        <v>1</v>
      </c>
      <c r="J24718">
        <v>2667</v>
      </c>
      <c r="K24718">
        <v>1</v>
      </c>
      <c r="L24718">
        <v>1</v>
      </c>
      <c r="M24718">
        <v>886</v>
      </c>
      <c r="N24718" t="s">
        <v>18</v>
      </c>
      <c r="O24718">
        <v>0</v>
      </c>
      <c r="P24718">
        <v>3982</v>
      </c>
    </row>
    <row r="24719" spans="1:16" x14ac:dyDescent="0.25">
      <c r="A24719" t="s">
        <v>36443</v>
      </c>
      <c r="B24719">
        <v>1176</v>
      </c>
      <c r="C24719" s="3" t="str">
        <f>HYPERLINK("http://www.uniprot.org/uniprot/K7MRI5","tr|K7MRI5|K7MRI5_SOYBN")</f>
        <v>tr|K7MRI5|K7MRI5_SOYBN</v>
      </c>
      <c r="D24719" t="s">
        <v>28</v>
      </c>
      <c r="E24719">
        <v>88.35</v>
      </c>
      <c r="F24719">
        <v>249</v>
      </c>
      <c r="G24719">
        <v>29</v>
      </c>
      <c r="H24719">
        <v>0</v>
      </c>
      <c r="I24719">
        <v>427</v>
      </c>
      <c r="J24719">
        <v>1173</v>
      </c>
      <c r="K24719">
        <v>1</v>
      </c>
      <c r="L24719">
        <v>249</v>
      </c>
      <c r="M24719">
        <v>497</v>
      </c>
      <c r="N24719" t="s">
        <v>18</v>
      </c>
      <c r="O24719" s="1">
        <v>3.4143399999999997E-129</v>
      </c>
      <c r="P24719">
        <v>1202</v>
      </c>
    </row>
    <row r="24720" spans="1:16" x14ac:dyDescent="0.25">
      <c r="A24720" t="s">
        <v>36444</v>
      </c>
      <c r="B24720">
        <v>1332</v>
      </c>
      <c r="C24720" s="3" t="str">
        <f>HYPERLINK("http://www.uniprot.org/uniprot/G7JW23","tr|G7JW23|G7JW23_MEDTR")</f>
        <v>tr|G7JW23|G7JW23_MEDTR</v>
      </c>
      <c r="D24720" t="s">
        <v>36445</v>
      </c>
      <c r="E24720">
        <v>77.92</v>
      </c>
      <c r="F24720">
        <v>444</v>
      </c>
      <c r="G24720">
        <v>98</v>
      </c>
      <c r="H24720">
        <v>3</v>
      </c>
      <c r="I24720">
        <v>1</v>
      </c>
      <c r="J24720">
        <v>1323</v>
      </c>
      <c r="K24720">
        <v>1</v>
      </c>
      <c r="L24720">
        <v>1</v>
      </c>
      <c r="M24720">
        <v>437</v>
      </c>
      <c r="N24720" t="s">
        <v>18</v>
      </c>
      <c r="O24720">
        <v>0</v>
      </c>
      <c r="P24720">
        <v>1793</v>
      </c>
    </row>
    <row r="24721" spans="1:16" x14ac:dyDescent="0.25">
      <c r="A24721" t="s">
        <v>36446</v>
      </c>
      <c r="B24721">
        <v>1389</v>
      </c>
      <c r="C24721" s="3" t="str">
        <f>HYPERLINK("http://www.uniprot.org/uniprot/G7IND7","tr|G7IND7|G7IND7_MEDTR")</f>
        <v>tr|G7IND7|G7IND7_MEDTR</v>
      </c>
      <c r="D24721" t="s">
        <v>2100</v>
      </c>
      <c r="E24721">
        <v>72.72</v>
      </c>
      <c r="F24721">
        <v>462</v>
      </c>
      <c r="G24721">
        <v>126</v>
      </c>
      <c r="H24721">
        <v>0</v>
      </c>
      <c r="I24721">
        <v>1</v>
      </c>
      <c r="J24721">
        <v>1386</v>
      </c>
      <c r="K24721">
        <v>1</v>
      </c>
      <c r="L24721">
        <v>84</v>
      </c>
      <c r="M24721">
        <v>545</v>
      </c>
      <c r="N24721" t="s">
        <v>18</v>
      </c>
      <c r="O24721">
        <v>0</v>
      </c>
      <c r="P24721">
        <v>1819</v>
      </c>
    </row>
    <row r="24722" spans="1:16" x14ac:dyDescent="0.25">
      <c r="A24722" t="s">
        <v>36447</v>
      </c>
      <c r="B24722">
        <v>687</v>
      </c>
      <c r="C24722" s="3" t="str">
        <f>HYPERLINK("http://www.uniprot.org/uniprot/G7K4M4","tr|G7K4M4|G7K4M4_MEDTR")</f>
        <v>tr|G7K4M4|G7K4M4_MEDTR</v>
      </c>
      <c r="D24722" t="s">
        <v>517</v>
      </c>
      <c r="E24722">
        <v>51.59</v>
      </c>
      <c r="F24722">
        <v>219</v>
      </c>
      <c r="G24722">
        <v>106</v>
      </c>
      <c r="H24722">
        <v>2</v>
      </c>
      <c r="I24722">
        <v>1</v>
      </c>
      <c r="J24722">
        <v>651</v>
      </c>
      <c r="K24722">
        <v>1</v>
      </c>
      <c r="L24722">
        <v>327</v>
      </c>
      <c r="M24722">
        <v>541</v>
      </c>
      <c r="N24722" t="s">
        <v>18</v>
      </c>
      <c r="O24722" s="1">
        <v>9.2884900000000005E-56</v>
      </c>
      <c r="P24722">
        <v>565</v>
      </c>
    </row>
    <row r="24723" spans="1:16" x14ac:dyDescent="0.25">
      <c r="A24723" t="s">
        <v>36448</v>
      </c>
      <c r="B24723">
        <v>897</v>
      </c>
      <c r="C24723" s="3" t="str">
        <f>HYPERLINK("http://www.uniprot.org/uniprot/G7IWD8","tr|G7IWD8|G7IWD8_MEDTR")</f>
        <v>tr|G7IWD8|G7IWD8_MEDTR</v>
      </c>
      <c r="D24723" t="s">
        <v>6805</v>
      </c>
      <c r="E24723">
        <v>56.9</v>
      </c>
      <c r="F24723">
        <v>181</v>
      </c>
      <c r="G24723">
        <v>78</v>
      </c>
      <c r="H24723">
        <v>0</v>
      </c>
      <c r="I24723">
        <v>352</v>
      </c>
      <c r="J24723">
        <v>894</v>
      </c>
      <c r="K24723">
        <v>1</v>
      </c>
      <c r="L24723">
        <v>303</v>
      </c>
      <c r="M24723">
        <v>476</v>
      </c>
      <c r="N24723" t="s">
        <v>18</v>
      </c>
      <c r="O24723" s="1">
        <v>9.7802400000000006E-45</v>
      </c>
      <c r="P24723">
        <v>472</v>
      </c>
    </row>
    <row r="24724" spans="1:16" x14ac:dyDescent="0.25">
      <c r="A24724" t="s">
        <v>36449</v>
      </c>
      <c r="B24724">
        <v>3429</v>
      </c>
      <c r="C24724" s="3" t="str">
        <f>HYPERLINK("http://www.uniprot.org/uniprot/B5LMM6","tr|B5LMM6|B5LMM6_CICAR")</f>
        <v>tr|B5LMM6|B5LMM6_CICAR</v>
      </c>
      <c r="D24724" t="s">
        <v>36450</v>
      </c>
      <c r="E24724">
        <v>88.01</v>
      </c>
      <c r="F24724">
        <v>1143</v>
      </c>
      <c r="G24724">
        <v>137</v>
      </c>
      <c r="H24724">
        <v>1</v>
      </c>
      <c r="I24724">
        <v>1</v>
      </c>
      <c r="J24724">
        <v>3426</v>
      </c>
      <c r="K24724">
        <v>1</v>
      </c>
      <c r="L24724">
        <v>235</v>
      </c>
      <c r="M24724">
        <v>1376</v>
      </c>
      <c r="N24724" t="s">
        <v>18</v>
      </c>
      <c r="O24724">
        <v>0</v>
      </c>
      <c r="P24724">
        <v>5099</v>
      </c>
    </row>
    <row r="24725" spans="1:16" x14ac:dyDescent="0.25">
      <c r="A24725" t="s">
        <v>36451</v>
      </c>
      <c r="B24725">
        <v>1680</v>
      </c>
      <c r="C24725" s="3" t="str">
        <f>HYPERLINK("http://www.uniprot.org/uniprot/G7IA76","tr|G7IA76|G7IA76_MEDTR")</f>
        <v>tr|G7IA76|G7IA76_MEDTR</v>
      </c>
      <c r="D24725" t="s">
        <v>36452</v>
      </c>
      <c r="E24725">
        <v>85.55</v>
      </c>
      <c r="F24725">
        <v>533</v>
      </c>
      <c r="G24725">
        <v>77</v>
      </c>
      <c r="H24725">
        <v>1</v>
      </c>
      <c r="I24725">
        <v>82</v>
      </c>
      <c r="J24725">
        <v>1677</v>
      </c>
      <c r="K24725">
        <v>1</v>
      </c>
      <c r="L24725">
        <v>32</v>
      </c>
      <c r="M24725">
        <v>541</v>
      </c>
      <c r="N24725" t="s">
        <v>18</v>
      </c>
      <c r="O24725">
        <v>0</v>
      </c>
      <c r="P24725">
        <v>2314</v>
      </c>
    </row>
    <row r="24726" spans="1:16" x14ac:dyDescent="0.25">
      <c r="A24726" t="s">
        <v>36453</v>
      </c>
      <c r="B24726">
        <v>882</v>
      </c>
      <c r="C24726" s="3" t="str">
        <f>HYPERLINK("http://www.uniprot.org/uniprot/G7IS32","tr|G7IS32|G7IS32_MEDTR")</f>
        <v>tr|G7IS32|G7IS32_MEDTR</v>
      </c>
      <c r="D24726" t="s">
        <v>36454</v>
      </c>
      <c r="E24726">
        <v>59.25</v>
      </c>
      <c r="F24726">
        <v>297</v>
      </c>
      <c r="G24726">
        <v>121</v>
      </c>
      <c r="H24726">
        <v>13</v>
      </c>
      <c r="I24726">
        <v>1</v>
      </c>
      <c r="J24726">
        <v>852</v>
      </c>
      <c r="K24726">
        <v>1</v>
      </c>
      <c r="L24726">
        <v>1</v>
      </c>
      <c r="M24726">
        <v>294</v>
      </c>
      <c r="N24726" t="s">
        <v>18</v>
      </c>
      <c r="O24726" s="1">
        <v>7.1633499999999996E-85</v>
      </c>
      <c r="P24726">
        <v>818</v>
      </c>
    </row>
    <row r="24727" spans="1:16" x14ac:dyDescent="0.25">
      <c r="A24727" t="s">
        <v>36455</v>
      </c>
      <c r="B24727">
        <v>1302</v>
      </c>
      <c r="C24727" s="3" t="str">
        <f>HYPERLINK("http://www.uniprot.org/uniprot/G7IQQ9","tr|G7IQQ9|G7IQQ9_MEDTR")</f>
        <v>tr|G7IQQ9|G7IQQ9_MEDTR</v>
      </c>
      <c r="D24727" t="s">
        <v>36456</v>
      </c>
      <c r="E24727">
        <v>90.69</v>
      </c>
      <c r="F24727">
        <v>387</v>
      </c>
      <c r="G24727">
        <v>36</v>
      </c>
      <c r="H24727">
        <v>2</v>
      </c>
      <c r="I24727">
        <v>145</v>
      </c>
      <c r="J24727">
        <v>1299</v>
      </c>
      <c r="K24727">
        <v>1</v>
      </c>
      <c r="L24727">
        <v>40</v>
      </c>
      <c r="M24727">
        <v>426</v>
      </c>
      <c r="N24727" t="s">
        <v>18</v>
      </c>
      <c r="O24727">
        <v>0</v>
      </c>
      <c r="P24727">
        <v>1954</v>
      </c>
    </row>
    <row r="24728" spans="1:16" x14ac:dyDescent="0.25">
      <c r="A24728" t="s">
        <v>36457</v>
      </c>
      <c r="B24728">
        <v>1374</v>
      </c>
      <c r="C24728" s="3" t="str">
        <f>HYPERLINK("http://www.uniprot.org/uniprot/G7JUE5","tr|G7JUE5|G7JUE5_MEDTR")</f>
        <v>tr|G7JUE5|G7JUE5_MEDTR</v>
      </c>
      <c r="D24728" t="s">
        <v>36458</v>
      </c>
      <c r="E24728">
        <v>91.02</v>
      </c>
      <c r="F24728">
        <v>457</v>
      </c>
      <c r="G24728">
        <v>41</v>
      </c>
      <c r="H24728">
        <v>0</v>
      </c>
      <c r="I24728">
        <v>1</v>
      </c>
      <c r="J24728">
        <v>1371</v>
      </c>
      <c r="K24728">
        <v>1</v>
      </c>
      <c r="L24728">
        <v>143</v>
      </c>
      <c r="M24728">
        <v>589</v>
      </c>
      <c r="N24728" t="s">
        <v>18</v>
      </c>
      <c r="O24728">
        <v>0</v>
      </c>
      <c r="P24728">
        <v>2122</v>
      </c>
    </row>
    <row r="24729" spans="1:16" x14ac:dyDescent="0.25">
      <c r="A24729" t="s">
        <v>36459</v>
      </c>
      <c r="B24729">
        <v>1260</v>
      </c>
      <c r="C24729" s="3" t="str">
        <f>HYPERLINK("http://www.uniprot.org/uniprot/G7KNN9","tr|G7KNN9|G7KNN9_MEDTR")</f>
        <v>tr|G7KNN9|G7KNN9_MEDTR</v>
      </c>
      <c r="D24729" t="s">
        <v>36460</v>
      </c>
      <c r="E24729">
        <v>66.5</v>
      </c>
      <c r="F24729">
        <v>421</v>
      </c>
      <c r="G24729">
        <v>141</v>
      </c>
      <c r="H24729">
        <v>2</v>
      </c>
      <c r="I24729">
        <v>1</v>
      </c>
      <c r="J24729">
        <v>1257</v>
      </c>
      <c r="K24729">
        <v>1</v>
      </c>
      <c r="L24729">
        <v>1</v>
      </c>
      <c r="M24729">
        <v>415</v>
      </c>
      <c r="N24729" t="s">
        <v>18</v>
      </c>
      <c r="O24729" s="1">
        <v>5.5792700000000003E-157</v>
      </c>
      <c r="P24729">
        <v>1442</v>
      </c>
    </row>
    <row r="24730" spans="1:16" x14ac:dyDescent="0.25">
      <c r="A24730" t="s">
        <v>36461</v>
      </c>
      <c r="B24730">
        <v>969</v>
      </c>
      <c r="C24730" s="3" t="str">
        <f>HYPERLINK("http://www.uniprot.org/uniprot/K7M0L1","tr|K7M0L1|K7M0L1_SOYBN")</f>
        <v>tr|K7M0L1|K7M0L1_SOYBN</v>
      </c>
      <c r="D24730" t="s">
        <v>28</v>
      </c>
      <c r="E24730">
        <v>72.989999999999995</v>
      </c>
      <c r="F24730">
        <v>337</v>
      </c>
      <c r="G24730">
        <v>91</v>
      </c>
      <c r="H24730">
        <v>21</v>
      </c>
      <c r="I24730">
        <v>1</v>
      </c>
      <c r="J24730">
        <v>948</v>
      </c>
      <c r="K24730">
        <v>1</v>
      </c>
      <c r="L24730">
        <v>25</v>
      </c>
      <c r="M24730">
        <v>361</v>
      </c>
      <c r="N24730" t="s">
        <v>18</v>
      </c>
      <c r="O24730" s="1">
        <v>6.6041800000000001E-130</v>
      </c>
      <c r="P24730">
        <v>1207</v>
      </c>
    </row>
    <row r="24731" spans="1:16" x14ac:dyDescent="0.25">
      <c r="A24731" t="s">
        <v>36462</v>
      </c>
      <c r="B24731">
        <v>387</v>
      </c>
      <c r="C24731" s="3" t="str">
        <f>HYPERLINK("http://www.uniprot.org/uniprot/G7KW85","tr|G7KW85|G7KW85_MEDTR")</f>
        <v>tr|G7KW85|G7KW85_MEDTR</v>
      </c>
      <c r="D24731" t="s">
        <v>36463</v>
      </c>
      <c r="E24731">
        <v>90.32</v>
      </c>
      <c r="F24731">
        <v>124</v>
      </c>
      <c r="G24731">
        <v>12</v>
      </c>
      <c r="H24731">
        <v>0</v>
      </c>
      <c r="I24731">
        <v>1</v>
      </c>
      <c r="J24731">
        <v>372</v>
      </c>
      <c r="K24731">
        <v>1</v>
      </c>
      <c r="L24731">
        <v>1</v>
      </c>
      <c r="M24731">
        <v>124</v>
      </c>
      <c r="N24731" t="s">
        <v>18</v>
      </c>
      <c r="O24731" s="1">
        <v>2.7398700000000001E-56</v>
      </c>
      <c r="P24731">
        <v>567</v>
      </c>
    </row>
    <row r="24732" spans="1:16" x14ac:dyDescent="0.25">
      <c r="A24732" t="s">
        <v>36464</v>
      </c>
      <c r="B24732">
        <v>1311</v>
      </c>
      <c r="C24732" s="3" t="str">
        <f>HYPERLINK("http://www.uniprot.org/uniprot/Q2HV37","tr|Q2HV37|Q2HV37_MEDTR")</f>
        <v>tr|Q2HV37|Q2HV37_MEDTR</v>
      </c>
      <c r="D24732" t="s">
        <v>36465</v>
      </c>
      <c r="E24732">
        <v>83.67</v>
      </c>
      <c r="F24732">
        <v>441</v>
      </c>
      <c r="G24732">
        <v>72</v>
      </c>
      <c r="H24732">
        <v>5</v>
      </c>
      <c r="I24732">
        <v>1</v>
      </c>
      <c r="J24732">
        <v>1308</v>
      </c>
      <c r="K24732">
        <v>1</v>
      </c>
      <c r="L24732">
        <v>32</v>
      </c>
      <c r="M24732">
        <v>468</v>
      </c>
      <c r="N24732" t="s">
        <v>18</v>
      </c>
      <c r="O24732">
        <v>0</v>
      </c>
      <c r="P24732">
        <v>1866</v>
      </c>
    </row>
    <row r="24733" spans="1:16" x14ac:dyDescent="0.25">
      <c r="A24733" t="s">
        <v>36466</v>
      </c>
      <c r="B24733">
        <v>192</v>
      </c>
      <c r="C24733" s="3" t="str">
        <f>HYPERLINK("http://www.uniprot.org/uniprot/B9GIK0","tr|B9GIK0|B9GIK0_POPTR")</f>
        <v>tr|B9GIK0|B9GIK0_POPTR</v>
      </c>
      <c r="D24733" t="s">
        <v>36467</v>
      </c>
      <c r="E24733">
        <v>85.71</v>
      </c>
      <c r="F24733">
        <v>63</v>
      </c>
      <c r="G24733">
        <v>9</v>
      </c>
      <c r="H24733">
        <v>0</v>
      </c>
      <c r="I24733">
        <v>1</v>
      </c>
      <c r="J24733">
        <v>189</v>
      </c>
      <c r="K24733">
        <v>1</v>
      </c>
      <c r="L24733">
        <v>181</v>
      </c>
      <c r="M24733">
        <v>243</v>
      </c>
      <c r="N24733" t="s">
        <v>18</v>
      </c>
      <c r="O24733" s="1">
        <v>5.61027E-25</v>
      </c>
      <c r="P24733">
        <v>297</v>
      </c>
    </row>
    <row r="24734" spans="1:16" x14ac:dyDescent="0.25">
      <c r="A24734" t="s">
        <v>36468</v>
      </c>
      <c r="B24734">
        <v>327</v>
      </c>
      <c r="C24734" s="3" t="str">
        <f>HYPERLINK("http://www.uniprot.org/uniprot/I3TAN1","tr|I3TAN1|I3TAN1_MEDTR")</f>
        <v>tr|I3TAN1|I3TAN1_MEDTR</v>
      </c>
      <c r="D24734" t="s">
        <v>386</v>
      </c>
      <c r="E24734">
        <v>96.96</v>
      </c>
      <c r="F24734">
        <v>99</v>
      </c>
      <c r="G24734">
        <v>3</v>
      </c>
      <c r="H24734">
        <v>0</v>
      </c>
      <c r="I24734">
        <v>1</v>
      </c>
      <c r="J24734">
        <v>297</v>
      </c>
      <c r="K24734">
        <v>1</v>
      </c>
      <c r="L24734">
        <v>1</v>
      </c>
      <c r="M24734">
        <v>99</v>
      </c>
      <c r="N24734" t="s">
        <v>18</v>
      </c>
      <c r="O24734" s="1">
        <v>5.4461800000000003E-52</v>
      </c>
      <c r="P24734">
        <v>530</v>
      </c>
    </row>
    <row r="24735" spans="1:16" x14ac:dyDescent="0.25">
      <c r="A24735" t="s">
        <v>36469</v>
      </c>
      <c r="B24735">
        <v>1083</v>
      </c>
      <c r="C24735" s="3" t="str">
        <f>HYPERLINK("http://www.uniprot.org/uniprot/G7I6Z4","tr|G7I6Z4|G7I6Z4_MEDTR")</f>
        <v>tr|G7I6Z4|G7I6Z4_MEDTR</v>
      </c>
      <c r="D24735" t="s">
        <v>18959</v>
      </c>
      <c r="E24735">
        <v>64.17</v>
      </c>
      <c r="F24735">
        <v>321</v>
      </c>
      <c r="G24735">
        <v>115</v>
      </c>
      <c r="H24735">
        <v>1</v>
      </c>
      <c r="I24735">
        <v>121</v>
      </c>
      <c r="J24735">
        <v>1080</v>
      </c>
      <c r="K24735">
        <v>1</v>
      </c>
      <c r="L24735">
        <v>83</v>
      </c>
      <c r="M24735">
        <v>397</v>
      </c>
      <c r="N24735" t="s">
        <v>18</v>
      </c>
      <c r="O24735" s="1">
        <v>1.17549E-117</v>
      </c>
      <c r="P24735">
        <v>1102</v>
      </c>
    </row>
    <row r="24736" spans="1:16" x14ac:dyDescent="0.25">
      <c r="A24736" t="s">
        <v>36470</v>
      </c>
      <c r="B24736">
        <v>699</v>
      </c>
      <c r="C24736" s="3" t="str">
        <f>HYPERLINK("http://www.uniprot.org/uniprot/E1U3U7","tr|E1U3U7|E1U3U7_CICAR")</f>
        <v>tr|E1U3U7|E1U3U7_CICAR</v>
      </c>
      <c r="D24736" t="s">
        <v>36471</v>
      </c>
      <c r="E24736">
        <v>89.22</v>
      </c>
      <c r="F24736">
        <v>232</v>
      </c>
      <c r="G24736">
        <v>25</v>
      </c>
      <c r="H24736">
        <v>0</v>
      </c>
      <c r="I24736">
        <v>1</v>
      </c>
      <c r="J24736">
        <v>696</v>
      </c>
      <c r="K24736">
        <v>1</v>
      </c>
      <c r="L24736">
        <v>1</v>
      </c>
      <c r="M24736">
        <v>232</v>
      </c>
      <c r="N24736" t="s">
        <v>18</v>
      </c>
      <c r="O24736" s="1">
        <v>1.7976900000000001E-118</v>
      </c>
      <c r="P24736">
        <v>1106</v>
      </c>
    </row>
    <row r="24737" spans="1:16" x14ac:dyDescent="0.25">
      <c r="A24737" t="s">
        <v>36472</v>
      </c>
      <c r="B24737">
        <v>1179</v>
      </c>
      <c r="C24737" s="3" t="str">
        <f>HYPERLINK("http://www.uniprot.org/uniprot/G7JCD3","tr|G7JCD3|G7JCD3_MEDTR")</f>
        <v>tr|G7JCD3|G7JCD3_MEDTR</v>
      </c>
      <c r="D24737" t="s">
        <v>36473</v>
      </c>
      <c r="E24737">
        <v>58.97</v>
      </c>
      <c r="F24737">
        <v>117</v>
      </c>
      <c r="G24737">
        <v>48</v>
      </c>
      <c r="H24737">
        <v>4</v>
      </c>
      <c r="I24737">
        <v>1</v>
      </c>
      <c r="J24737">
        <v>339</v>
      </c>
      <c r="K24737">
        <v>1</v>
      </c>
      <c r="L24737">
        <v>1</v>
      </c>
      <c r="M24737">
        <v>113</v>
      </c>
      <c r="N24737" t="s">
        <v>18</v>
      </c>
      <c r="O24737" s="1">
        <v>5.2275399999999999E-21</v>
      </c>
      <c r="P24737">
        <v>269</v>
      </c>
    </row>
    <row r="24738" spans="1:16" x14ac:dyDescent="0.25">
      <c r="A24738" t="s">
        <v>36474</v>
      </c>
      <c r="B24738">
        <v>753</v>
      </c>
      <c r="C24738" s="3" t="str">
        <f>HYPERLINK("http://www.uniprot.org/uniprot/I3S0L1","tr|I3S0L1|I3S0L1_MEDTR")</f>
        <v>tr|I3S0L1|I3S0L1_MEDTR</v>
      </c>
      <c r="D24738" t="s">
        <v>29334</v>
      </c>
      <c r="E24738">
        <v>91.2</v>
      </c>
      <c r="F24738">
        <v>250</v>
      </c>
      <c r="G24738">
        <v>22</v>
      </c>
      <c r="H24738">
        <v>0</v>
      </c>
      <c r="I24738">
        <v>1</v>
      </c>
      <c r="J24738">
        <v>750</v>
      </c>
      <c r="K24738">
        <v>1</v>
      </c>
      <c r="L24738">
        <v>1</v>
      </c>
      <c r="M24738">
        <v>250</v>
      </c>
      <c r="N24738" t="s">
        <v>18</v>
      </c>
      <c r="O24738" s="1">
        <v>3.9848599999999998E-125</v>
      </c>
      <c r="P24738">
        <v>1164</v>
      </c>
    </row>
    <row r="24739" spans="1:16" x14ac:dyDescent="0.25">
      <c r="A24739" t="s">
        <v>36475</v>
      </c>
      <c r="B24739">
        <v>594</v>
      </c>
      <c r="C24739" s="3" t="str">
        <f>HYPERLINK("http://www.uniprot.org/uniprot/I3T2G7","tr|I3T2G7|I3T2G7_LOTJA")</f>
        <v>tr|I3T2G7|I3T2G7_LOTJA</v>
      </c>
      <c r="D24739" t="s">
        <v>93</v>
      </c>
      <c r="E24739">
        <v>99.43</v>
      </c>
      <c r="F24739">
        <v>178</v>
      </c>
      <c r="G24739">
        <v>1</v>
      </c>
      <c r="H24739">
        <v>0</v>
      </c>
      <c r="I24739">
        <v>1</v>
      </c>
      <c r="J24739">
        <v>534</v>
      </c>
      <c r="K24739">
        <v>1</v>
      </c>
      <c r="L24739">
        <v>1</v>
      </c>
      <c r="M24739">
        <v>178</v>
      </c>
      <c r="N24739" t="s">
        <v>18</v>
      </c>
      <c r="O24739" s="1">
        <v>2.1879500000000002E-96</v>
      </c>
      <c r="P24739">
        <v>914</v>
      </c>
    </row>
    <row r="24740" spans="1:16" x14ac:dyDescent="0.25">
      <c r="A24740" t="s">
        <v>36476</v>
      </c>
      <c r="B24740">
        <v>762</v>
      </c>
      <c r="C24740" s="3" t="str">
        <f>HYPERLINK("http://www.uniprot.org/uniprot/G7JU06","tr|G7JU06|G7JU06_MEDTR")</f>
        <v>tr|G7JU06|G7JU06_MEDTR</v>
      </c>
      <c r="D24740" t="s">
        <v>36477</v>
      </c>
      <c r="E24740">
        <v>84.78</v>
      </c>
      <c r="F24740">
        <v>276</v>
      </c>
      <c r="G24740">
        <v>42</v>
      </c>
      <c r="H24740">
        <v>25</v>
      </c>
      <c r="I24740">
        <v>1</v>
      </c>
      <c r="J24740">
        <v>753</v>
      </c>
      <c r="K24740">
        <v>1</v>
      </c>
      <c r="L24740">
        <v>1</v>
      </c>
      <c r="M24740">
        <v>276</v>
      </c>
      <c r="N24740" t="s">
        <v>18</v>
      </c>
      <c r="O24740" s="1">
        <v>2.8289899999999998E-134</v>
      </c>
      <c r="P24740">
        <v>1243</v>
      </c>
    </row>
    <row r="24741" spans="1:16" x14ac:dyDescent="0.25">
      <c r="A24741" t="s">
        <v>36478</v>
      </c>
      <c r="B24741">
        <v>1164</v>
      </c>
      <c r="C24741" s="3" t="str">
        <f>HYPERLINK("http://www.uniprot.org/uniprot/G7JAP0","tr|G7JAP0|G7JAP0_MEDTR")</f>
        <v>tr|G7JAP0|G7JAP0_MEDTR</v>
      </c>
      <c r="D24741" t="s">
        <v>36479</v>
      </c>
      <c r="E24741">
        <v>88.11</v>
      </c>
      <c r="F24741">
        <v>387</v>
      </c>
      <c r="G24741">
        <v>46</v>
      </c>
      <c r="H24741">
        <v>0</v>
      </c>
      <c r="I24741">
        <v>1</v>
      </c>
      <c r="J24741">
        <v>1161</v>
      </c>
      <c r="K24741">
        <v>1</v>
      </c>
      <c r="L24741">
        <v>1</v>
      </c>
      <c r="M24741">
        <v>387</v>
      </c>
      <c r="N24741" t="s">
        <v>18</v>
      </c>
      <c r="O24741">
        <v>0</v>
      </c>
      <c r="P24741">
        <v>1756</v>
      </c>
    </row>
    <row r="24742" spans="1:16" x14ac:dyDescent="0.25">
      <c r="A24742" t="s">
        <v>36480</v>
      </c>
      <c r="B24742">
        <v>942</v>
      </c>
      <c r="C24742" s="3" t="str">
        <f>HYPERLINK("http://www.uniprot.org/uniprot/I1L5S3","tr|I1L5S3|I1L5S3_SOYBN")</f>
        <v>tr|I1L5S3|I1L5S3_SOYBN</v>
      </c>
      <c r="D24742" t="s">
        <v>28</v>
      </c>
      <c r="E24742">
        <v>76.989999999999995</v>
      </c>
      <c r="F24742">
        <v>313</v>
      </c>
      <c r="G24742">
        <v>72</v>
      </c>
      <c r="H24742">
        <v>0</v>
      </c>
      <c r="I24742">
        <v>1</v>
      </c>
      <c r="J24742">
        <v>939</v>
      </c>
      <c r="K24742">
        <v>1</v>
      </c>
      <c r="L24742">
        <v>1</v>
      </c>
      <c r="M24742">
        <v>293</v>
      </c>
      <c r="N24742" t="s">
        <v>18</v>
      </c>
      <c r="O24742" s="1">
        <v>3.4406099999999999E-128</v>
      </c>
      <c r="P24742">
        <v>1192</v>
      </c>
    </row>
    <row r="24743" spans="1:16" x14ac:dyDescent="0.25">
      <c r="A24743" t="s">
        <v>36481</v>
      </c>
      <c r="B24743">
        <v>708</v>
      </c>
      <c r="C24743" s="3" t="str">
        <f>HYPERLINK("http://www.uniprot.org/uniprot/I3T5W1","tr|I3T5W1|I3T5W1_LOTJA")</f>
        <v>tr|I3T5W1|I3T5W1_LOTJA</v>
      </c>
      <c r="D24743" t="s">
        <v>93</v>
      </c>
      <c r="E24743">
        <v>62.23</v>
      </c>
      <c r="F24743">
        <v>233</v>
      </c>
      <c r="G24743">
        <v>88</v>
      </c>
      <c r="H24743">
        <v>0</v>
      </c>
      <c r="I24743">
        <v>1</v>
      </c>
      <c r="J24743">
        <v>699</v>
      </c>
      <c r="K24743">
        <v>1</v>
      </c>
      <c r="L24743">
        <v>1</v>
      </c>
      <c r="M24743">
        <v>232</v>
      </c>
      <c r="N24743" t="s">
        <v>18</v>
      </c>
      <c r="O24743" s="1">
        <v>5.12606E-68</v>
      </c>
      <c r="P24743">
        <v>671</v>
      </c>
    </row>
    <row r="24744" spans="1:16" x14ac:dyDescent="0.25">
      <c r="A24744" t="s">
        <v>36482</v>
      </c>
      <c r="B24744">
        <v>369</v>
      </c>
      <c r="C24744" s="3" t="str">
        <f>HYPERLINK("http://www.uniprot.org/uniprot/G7JV87","tr|G7JV87|G7JV87_MEDTR")</f>
        <v>tr|G7JV87|G7JV87_MEDTR</v>
      </c>
      <c r="D24744" t="s">
        <v>36483</v>
      </c>
      <c r="E24744">
        <v>69.099999999999994</v>
      </c>
      <c r="F24744">
        <v>123</v>
      </c>
      <c r="G24744">
        <v>38</v>
      </c>
      <c r="H24744">
        <v>1</v>
      </c>
      <c r="I24744">
        <v>1</v>
      </c>
      <c r="J24744">
        <v>366</v>
      </c>
      <c r="K24744">
        <v>1</v>
      </c>
      <c r="L24744">
        <v>1</v>
      </c>
      <c r="M24744">
        <v>113</v>
      </c>
      <c r="N24744" t="s">
        <v>18</v>
      </c>
      <c r="O24744" s="1">
        <v>9.0999100000000004E-36</v>
      </c>
      <c r="P24744">
        <v>390</v>
      </c>
    </row>
    <row r="24745" spans="1:16" x14ac:dyDescent="0.25">
      <c r="A24745" t="s">
        <v>36484</v>
      </c>
      <c r="B24745">
        <v>972</v>
      </c>
      <c r="C24745" s="3" t="str">
        <f>HYPERLINK("http://www.uniprot.org/uniprot/I1MVB0","tr|I1MVB0|I1MVB0_SOYBN")</f>
        <v>tr|I1MVB0|I1MVB0_SOYBN</v>
      </c>
      <c r="D24745" t="s">
        <v>36485</v>
      </c>
      <c r="E24745">
        <v>68.97</v>
      </c>
      <c r="F24745">
        <v>361</v>
      </c>
      <c r="G24745">
        <v>112</v>
      </c>
      <c r="H24745">
        <v>38</v>
      </c>
      <c r="I24745">
        <v>1</v>
      </c>
      <c r="J24745">
        <v>969</v>
      </c>
      <c r="K24745">
        <v>1</v>
      </c>
      <c r="L24745">
        <v>526</v>
      </c>
      <c r="M24745">
        <v>886</v>
      </c>
      <c r="N24745" t="s">
        <v>18</v>
      </c>
      <c r="O24745" s="1">
        <v>1.0603000000000001E-127</v>
      </c>
      <c r="P24745">
        <v>1188</v>
      </c>
    </row>
    <row r="24746" spans="1:16" x14ac:dyDescent="0.25">
      <c r="A24746" t="s">
        <v>36486</v>
      </c>
      <c r="B24746">
        <v>891</v>
      </c>
      <c r="C24746" s="3" t="str">
        <f>HYPERLINK("http://www.uniprot.org/uniprot/Q6XD74","tr|Q6XD74|Q6XD74_MEDTR")</f>
        <v>tr|Q6XD74|Q6XD74_MEDTR</v>
      </c>
      <c r="D24746" t="s">
        <v>36487</v>
      </c>
      <c r="E24746">
        <v>89.52</v>
      </c>
      <c r="F24746">
        <v>296</v>
      </c>
      <c r="G24746">
        <v>31</v>
      </c>
      <c r="H24746">
        <v>0</v>
      </c>
      <c r="I24746">
        <v>1</v>
      </c>
      <c r="J24746">
        <v>888</v>
      </c>
      <c r="K24746">
        <v>1</v>
      </c>
      <c r="L24746">
        <v>3</v>
      </c>
      <c r="M24746">
        <v>298</v>
      </c>
      <c r="N24746" t="s">
        <v>18</v>
      </c>
      <c r="O24746" s="1">
        <v>1.4920500000000001E-154</v>
      </c>
      <c r="P24746">
        <v>1419</v>
      </c>
    </row>
    <row r="24747" spans="1:16" x14ac:dyDescent="0.25">
      <c r="A24747" t="s">
        <v>36488</v>
      </c>
      <c r="B24747">
        <v>735</v>
      </c>
      <c r="C24747" s="3" t="str">
        <f>HYPERLINK("http://www.uniprot.org/uniprot/G7JW19","tr|G7JW19|G7JW19_MEDTR")</f>
        <v>tr|G7JW19|G7JW19_MEDTR</v>
      </c>
      <c r="D24747" t="s">
        <v>36489</v>
      </c>
      <c r="E24747">
        <v>84.37</v>
      </c>
      <c r="F24747">
        <v>224</v>
      </c>
      <c r="G24747">
        <v>35</v>
      </c>
      <c r="H24747">
        <v>0</v>
      </c>
      <c r="I24747">
        <v>10</v>
      </c>
      <c r="J24747">
        <v>681</v>
      </c>
      <c r="K24747">
        <v>1</v>
      </c>
      <c r="L24747">
        <v>3</v>
      </c>
      <c r="M24747">
        <v>226</v>
      </c>
      <c r="N24747" t="s">
        <v>18</v>
      </c>
      <c r="O24747" s="1">
        <v>9.9784399999999993E-102</v>
      </c>
      <c r="P24747">
        <v>962</v>
      </c>
    </row>
    <row r="24748" spans="1:16" x14ac:dyDescent="0.25">
      <c r="A24748" t="s">
        <v>36490</v>
      </c>
      <c r="B24748">
        <v>591</v>
      </c>
      <c r="C24748" s="3" t="str">
        <f>HYPERLINK("http://www.uniprot.org/uniprot/I1KLR6","tr|I1KLR6|I1KLR6_SOYBN")</f>
        <v>tr|I1KLR6|I1KLR6_SOYBN</v>
      </c>
      <c r="D24748" t="s">
        <v>28</v>
      </c>
      <c r="E24748">
        <v>73.83</v>
      </c>
      <c r="F24748">
        <v>107</v>
      </c>
      <c r="G24748">
        <v>28</v>
      </c>
      <c r="H24748">
        <v>0</v>
      </c>
      <c r="I24748">
        <v>1</v>
      </c>
      <c r="J24748">
        <v>321</v>
      </c>
      <c r="K24748">
        <v>1</v>
      </c>
      <c r="L24748">
        <v>412</v>
      </c>
      <c r="M24748">
        <v>517</v>
      </c>
      <c r="N24748" t="s">
        <v>18</v>
      </c>
      <c r="O24748" s="1">
        <v>8.0483499999999996E-35</v>
      </c>
      <c r="P24748">
        <v>383</v>
      </c>
    </row>
    <row r="24749" spans="1:16" x14ac:dyDescent="0.25">
      <c r="A24749" t="s">
        <v>36491</v>
      </c>
      <c r="B24749">
        <v>1290</v>
      </c>
      <c r="C24749" s="3" t="str">
        <f>HYPERLINK("http://www.uniprot.org/uniprot/G7I2H0","tr|G7I2H0|G7I2H0_MEDTR")</f>
        <v>tr|G7I2H0|G7I2H0_MEDTR</v>
      </c>
      <c r="D24749" t="s">
        <v>144</v>
      </c>
      <c r="E24749">
        <v>28.51</v>
      </c>
      <c r="F24749">
        <v>249</v>
      </c>
      <c r="G24749">
        <v>178</v>
      </c>
      <c r="H24749">
        <v>0</v>
      </c>
      <c r="I24749">
        <v>541</v>
      </c>
      <c r="J24749">
        <v>1287</v>
      </c>
      <c r="K24749">
        <v>1</v>
      </c>
      <c r="L24749">
        <v>23</v>
      </c>
      <c r="M24749">
        <v>231</v>
      </c>
      <c r="N24749" t="s">
        <v>18</v>
      </c>
      <c r="O24749" s="1">
        <v>6.8843400000000005E-17</v>
      </c>
      <c r="P24749">
        <v>234</v>
      </c>
    </row>
    <row r="24750" spans="1:16" x14ac:dyDescent="0.25">
      <c r="A24750" t="s">
        <v>36492</v>
      </c>
      <c r="B24750">
        <v>2688</v>
      </c>
      <c r="C24750" s="3" t="str">
        <f>HYPERLINK("http://www.uniprot.org/uniprot/I1KW89","tr|I1KW89|I1KW89_SOYBN")</f>
        <v>tr|I1KW89|I1KW89_SOYBN</v>
      </c>
      <c r="D24750" t="s">
        <v>28</v>
      </c>
      <c r="E24750">
        <v>88.18</v>
      </c>
      <c r="F24750">
        <v>914</v>
      </c>
      <c r="G24750">
        <v>108</v>
      </c>
      <c r="H24750">
        <v>19</v>
      </c>
      <c r="I24750">
        <v>1</v>
      </c>
      <c r="J24750">
        <v>2685</v>
      </c>
      <c r="K24750">
        <v>1</v>
      </c>
      <c r="L24750">
        <v>1</v>
      </c>
      <c r="M24750">
        <v>906</v>
      </c>
      <c r="N24750" t="s">
        <v>18</v>
      </c>
      <c r="O24750">
        <v>0</v>
      </c>
      <c r="P24750">
        <v>4129</v>
      </c>
    </row>
    <row r="24751" spans="1:16" x14ac:dyDescent="0.25">
      <c r="A24751" t="s">
        <v>36493</v>
      </c>
      <c r="B24751">
        <v>2418</v>
      </c>
      <c r="C24751" s="3" t="str">
        <f>HYPERLINK("http://www.uniprot.org/uniprot/B5LMM4","tr|B5LMM4|B5LMM4_CICAR")</f>
        <v>tr|B5LMM4|B5LMM4_CICAR</v>
      </c>
      <c r="D24751" t="s">
        <v>36494</v>
      </c>
      <c r="E24751">
        <v>98.01</v>
      </c>
      <c r="F24751">
        <v>805</v>
      </c>
      <c r="G24751">
        <v>16</v>
      </c>
      <c r="H24751">
        <v>0</v>
      </c>
      <c r="I24751">
        <v>1</v>
      </c>
      <c r="J24751">
        <v>2415</v>
      </c>
      <c r="K24751">
        <v>1</v>
      </c>
      <c r="L24751">
        <v>266</v>
      </c>
      <c r="M24751">
        <v>1070</v>
      </c>
      <c r="N24751" t="s">
        <v>18</v>
      </c>
      <c r="O24751">
        <v>0</v>
      </c>
      <c r="P24751">
        <v>4070</v>
      </c>
    </row>
    <row r="24752" spans="1:16" x14ac:dyDescent="0.25">
      <c r="A24752" t="s">
        <v>36495</v>
      </c>
      <c r="B24752">
        <v>1155</v>
      </c>
      <c r="C24752" s="3" t="str">
        <f>HYPERLINK("http://www.uniprot.org/uniprot/G7IA68","tr|G7IA68|G7IA68_MEDTR")</f>
        <v>tr|G7IA68|G7IA68_MEDTR</v>
      </c>
      <c r="D24752" t="s">
        <v>2555</v>
      </c>
      <c r="E24752">
        <v>84.22</v>
      </c>
      <c r="F24752">
        <v>374</v>
      </c>
      <c r="G24752">
        <v>59</v>
      </c>
      <c r="H24752">
        <v>0</v>
      </c>
      <c r="I24752">
        <v>25</v>
      </c>
      <c r="J24752">
        <v>1146</v>
      </c>
      <c r="K24752">
        <v>1</v>
      </c>
      <c r="L24752">
        <v>4</v>
      </c>
      <c r="M24752">
        <v>373</v>
      </c>
      <c r="N24752" t="s">
        <v>18</v>
      </c>
      <c r="O24752">
        <v>0</v>
      </c>
      <c r="P24752">
        <v>1675</v>
      </c>
    </row>
    <row r="24753" spans="1:16" x14ac:dyDescent="0.25">
      <c r="A24753" t="s">
        <v>36496</v>
      </c>
      <c r="B24753">
        <v>615</v>
      </c>
      <c r="C24753" s="3" t="str">
        <f>HYPERLINK("http://www.uniprot.org/uniprot/L5LLW9","tr|L5LLW9|L5LLW9_MYODS")</f>
        <v>tr|L5LLW9|L5LLW9_MYODS</v>
      </c>
      <c r="D24753" t="s">
        <v>36497</v>
      </c>
      <c r="E24753">
        <v>38.130000000000003</v>
      </c>
      <c r="F24753">
        <v>118</v>
      </c>
      <c r="G24753">
        <v>73</v>
      </c>
      <c r="H24753">
        <v>3</v>
      </c>
      <c r="I24753">
        <v>59</v>
      </c>
      <c r="J24753">
        <v>403</v>
      </c>
      <c r="K24753">
        <v>-3</v>
      </c>
      <c r="L24753">
        <v>321</v>
      </c>
      <c r="M24753">
        <v>438</v>
      </c>
      <c r="N24753" t="s">
        <v>18</v>
      </c>
      <c r="O24753" s="1">
        <v>3.3291300000000001E-13</v>
      </c>
      <c r="P24753">
        <v>197</v>
      </c>
    </row>
    <row r="24754" spans="1:16" x14ac:dyDescent="0.25">
      <c r="A24754" t="s">
        <v>36498</v>
      </c>
      <c r="B24754">
        <v>174</v>
      </c>
      <c r="C24754" s="3" t="str">
        <f>HYPERLINK("http://www.uniprot.org/uniprot/Q949L5","tr|Q949L5|Q949L5_CICAR")</f>
        <v>tr|Q949L5|Q949L5_CICAR</v>
      </c>
      <c r="D24754" t="s">
        <v>55</v>
      </c>
      <c r="E24754">
        <v>73.680000000000007</v>
      </c>
      <c r="F24754">
        <v>57</v>
      </c>
      <c r="G24754">
        <v>15</v>
      </c>
      <c r="H24754">
        <v>0</v>
      </c>
      <c r="I24754">
        <v>1</v>
      </c>
      <c r="J24754">
        <v>171</v>
      </c>
      <c r="K24754">
        <v>1</v>
      </c>
      <c r="L24754">
        <v>1</v>
      </c>
      <c r="M24754">
        <v>57</v>
      </c>
      <c r="N24754" t="s">
        <v>18</v>
      </c>
      <c r="O24754" s="1">
        <v>4.5502899999999997E-14</v>
      </c>
      <c r="P24754">
        <v>203</v>
      </c>
    </row>
    <row r="24755" spans="1:16" x14ac:dyDescent="0.25">
      <c r="A24755" t="s">
        <v>36499</v>
      </c>
      <c r="B24755">
        <v>5196</v>
      </c>
      <c r="C24755" s="3" t="str">
        <f>HYPERLINK("http://www.uniprot.org/uniprot/G7JUE4","tr|G7JUE4|G7JUE4_MEDTR")</f>
        <v>tr|G7JUE4|G7JUE4_MEDTR</v>
      </c>
      <c r="D24755" t="s">
        <v>36500</v>
      </c>
      <c r="E24755">
        <v>83.34</v>
      </c>
      <c r="F24755">
        <v>1729</v>
      </c>
      <c r="G24755">
        <v>288</v>
      </c>
      <c r="H24755">
        <v>14</v>
      </c>
      <c r="I24755">
        <v>49</v>
      </c>
      <c r="J24755">
        <v>5193</v>
      </c>
      <c r="K24755">
        <v>1</v>
      </c>
      <c r="L24755">
        <v>4</v>
      </c>
      <c r="M24755">
        <v>1723</v>
      </c>
      <c r="N24755" t="s">
        <v>18</v>
      </c>
      <c r="O24755">
        <v>0</v>
      </c>
      <c r="P24755">
        <v>7558</v>
      </c>
    </row>
    <row r="24756" spans="1:16" x14ac:dyDescent="0.25">
      <c r="A24756" t="s">
        <v>36501</v>
      </c>
      <c r="B24756">
        <v>2265</v>
      </c>
      <c r="C24756" s="3" t="str">
        <f>HYPERLINK("http://www.uniprot.org/uniprot/A5BE46","tr|A5BE46|A5BE46_VITVI")</f>
        <v>tr|A5BE46|A5BE46_VITVI</v>
      </c>
      <c r="D24756" t="s">
        <v>462</v>
      </c>
      <c r="E24756">
        <v>79.73</v>
      </c>
      <c r="F24756">
        <v>760</v>
      </c>
      <c r="G24756">
        <v>154</v>
      </c>
      <c r="H24756">
        <v>7</v>
      </c>
      <c r="I24756">
        <v>1</v>
      </c>
      <c r="J24756">
        <v>2259</v>
      </c>
      <c r="K24756">
        <v>1</v>
      </c>
      <c r="L24756">
        <v>594</v>
      </c>
      <c r="M24756">
        <v>1353</v>
      </c>
      <c r="N24756" t="s">
        <v>18</v>
      </c>
      <c r="O24756">
        <v>0</v>
      </c>
      <c r="P24756">
        <v>3239</v>
      </c>
    </row>
    <row r="24757" spans="1:16" x14ac:dyDescent="0.25">
      <c r="A24757" t="s">
        <v>36502</v>
      </c>
      <c r="B24757">
        <v>3069</v>
      </c>
      <c r="C24757" s="3" t="str">
        <f>HYPERLINK("http://www.uniprot.org/uniprot/M5WGF8","tr|M5WGF8|M5WGF8_PRUPE")</f>
        <v>tr|M5WGF8|M5WGF8_PRUPE</v>
      </c>
      <c r="D24757" t="s">
        <v>36503</v>
      </c>
      <c r="E24757">
        <v>61.36</v>
      </c>
      <c r="F24757">
        <v>1069</v>
      </c>
      <c r="G24757">
        <v>413</v>
      </c>
      <c r="H24757">
        <v>47</v>
      </c>
      <c r="I24757">
        <v>1</v>
      </c>
      <c r="J24757">
        <v>3066</v>
      </c>
      <c r="K24757">
        <v>1</v>
      </c>
      <c r="L24757">
        <v>1</v>
      </c>
      <c r="M24757">
        <v>1064</v>
      </c>
      <c r="N24757" t="s">
        <v>18</v>
      </c>
      <c r="O24757">
        <v>0</v>
      </c>
      <c r="P24757">
        <v>3354</v>
      </c>
    </row>
    <row r="24758" spans="1:16" x14ac:dyDescent="0.25">
      <c r="A24758" t="s">
        <v>36504</v>
      </c>
      <c r="B24758">
        <v>369</v>
      </c>
      <c r="C24758" s="3" t="str">
        <f>HYPERLINK("http://www.uniprot.org/uniprot/G7IFU4","tr|G7IFU4|G7IFU4_MEDTR")</f>
        <v>tr|G7IFU4|G7IFU4_MEDTR</v>
      </c>
      <c r="D24758" t="s">
        <v>5526</v>
      </c>
      <c r="E24758">
        <v>79.5</v>
      </c>
      <c r="F24758">
        <v>122</v>
      </c>
      <c r="G24758">
        <v>25</v>
      </c>
      <c r="H24758">
        <v>0</v>
      </c>
      <c r="I24758">
        <v>1</v>
      </c>
      <c r="J24758">
        <v>366</v>
      </c>
      <c r="K24758">
        <v>1</v>
      </c>
      <c r="L24758">
        <v>1</v>
      </c>
      <c r="M24758">
        <v>122</v>
      </c>
      <c r="N24758" t="s">
        <v>18</v>
      </c>
      <c r="O24758" s="1">
        <v>1.35351E-47</v>
      </c>
      <c r="P24758">
        <v>492</v>
      </c>
    </row>
    <row r="24759" spans="1:16" x14ac:dyDescent="0.25">
      <c r="A24759" t="s">
        <v>36505</v>
      </c>
      <c r="B24759">
        <v>1023</v>
      </c>
      <c r="C24759" s="3" t="str">
        <f>HYPERLINK("http://www.uniprot.org/uniprot/Q2HV40","tr|Q2HV40|Q2HV40_MEDTR")</f>
        <v>tr|Q2HV40|Q2HV40_MEDTR</v>
      </c>
      <c r="D24759" t="s">
        <v>36506</v>
      </c>
      <c r="E24759">
        <v>68.180000000000007</v>
      </c>
      <c r="F24759">
        <v>352</v>
      </c>
      <c r="G24759">
        <v>112</v>
      </c>
      <c r="H24759">
        <v>12</v>
      </c>
      <c r="I24759">
        <v>1</v>
      </c>
      <c r="J24759">
        <v>1020</v>
      </c>
      <c r="K24759">
        <v>1</v>
      </c>
      <c r="L24759">
        <v>1</v>
      </c>
      <c r="M24759">
        <v>352</v>
      </c>
      <c r="N24759" t="s">
        <v>18</v>
      </c>
      <c r="O24759" s="1">
        <v>2.1657999999999999E-126</v>
      </c>
      <c r="P24759">
        <v>1177</v>
      </c>
    </row>
    <row r="24760" spans="1:16" x14ac:dyDescent="0.25">
      <c r="A24760" t="s">
        <v>36507</v>
      </c>
      <c r="B24760">
        <v>1800</v>
      </c>
      <c r="C24760" s="3" t="str">
        <f>HYPERLINK("http://www.uniprot.org/uniprot/G7JLR3","tr|G7JLR3|G7JLR3_MEDTR")</f>
        <v>tr|G7JLR3|G7JLR3_MEDTR</v>
      </c>
      <c r="D24760" t="s">
        <v>21107</v>
      </c>
      <c r="E24760">
        <v>53.4</v>
      </c>
      <c r="F24760">
        <v>588</v>
      </c>
      <c r="G24760">
        <v>274</v>
      </c>
      <c r="H24760">
        <v>7</v>
      </c>
      <c r="I24760">
        <v>31</v>
      </c>
      <c r="J24760">
        <v>1773</v>
      </c>
      <c r="K24760">
        <v>1</v>
      </c>
      <c r="L24760">
        <v>14</v>
      </c>
      <c r="M24760">
        <v>584</v>
      </c>
      <c r="N24760" t="s">
        <v>18</v>
      </c>
      <c r="O24760" s="1">
        <v>5.4440699999999997E-154</v>
      </c>
      <c r="P24760">
        <v>1418</v>
      </c>
    </row>
    <row r="24761" spans="1:16" x14ac:dyDescent="0.25">
      <c r="A24761" t="s">
        <v>36508</v>
      </c>
      <c r="B24761">
        <v>900</v>
      </c>
      <c r="C24761" s="3" t="str">
        <f>HYPERLINK("http://www.uniprot.org/uniprot/I3SP28","tr|I3SP28|I3SP28_MEDTR")</f>
        <v>tr|I3SP28|I3SP28_MEDTR</v>
      </c>
      <c r="D24761" t="s">
        <v>22</v>
      </c>
      <c r="E24761">
        <v>62.41</v>
      </c>
      <c r="F24761">
        <v>298</v>
      </c>
      <c r="G24761">
        <v>112</v>
      </c>
      <c r="H24761">
        <v>7</v>
      </c>
      <c r="I24761">
        <v>10</v>
      </c>
      <c r="J24761">
        <v>882</v>
      </c>
      <c r="K24761">
        <v>1</v>
      </c>
      <c r="L24761">
        <v>5</v>
      </c>
      <c r="M24761">
        <v>292</v>
      </c>
      <c r="N24761" t="s">
        <v>18</v>
      </c>
      <c r="O24761" s="1">
        <v>2.5604900000000001E-85</v>
      </c>
      <c r="P24761">
        <v>822</v>
      </c>
    </row>
    <row r="24762" spans="1:16" x14ac:dyDescent="0.25">
      <c r="A24762" t="s">
        <v>36509</v>
      </c>
      <c r="B24762">
        <v>1464</v>
      </c>
      <c r="C24762" s="3" t="str">
        <f>HYPERLINK("http://www.uniprot.org/uniprot/G7I6Z3","tr|G7I6Z3|G7I6Z3_MEDTR")</f>
        <v>tr|G7I6Z3|G7I6Z3_MEDTR</v>
      </c>
      <c r="D24762" t="s">
        <v>36510</v>
      </c>
      <c r="E24762">
        <v>87.47</v>
      </c>
      <c r="F24762">
        <v>487</v>
      </c>
      <c r="G24762">
        <v>61</v>
      </c>
      <c r="H24762">
        <v>0</v>
      </c>
      <c r="I24762">
        <v>1</v>
      </c>
      <c r="J24762">
        <v>1461</v>
      </c>
      <c r="K24762">
        <v>1</v>
      </c>
      <c r="L24762">
        <v>116</v>
      </c>
      <c r="M24762">
        <v>600</v>
      </c>
      <c r="N24762" t="s">
        <v>18</v>
      </c>
      <c r="O24762">
        <v>0</v>
      </c>
      <c r="P24762">
        <v>2279</v>
      </c>
    </row>
    <row r="24763" spans="1:16" x14ac:dyDescent="0.25">
      <c r="A24763" t="s">
        <v>36511</v>
      </c>
      <c r="B24763">
        <v>858</v>
      </c>
      <c r="C24763" s="3" t="str">
        <f>HYPERLINK("http://www.uniprot.org/uniprot/A2Q2T1","tr|A2Q2T1|A2Q2T1_MEDTR")</f>
        <v>tr|A2Q2T1|A2Q2T1_MEDTR</v>
      </c>
      <c r="D24763" t="s">
        <v>337</v>
      </c>
      <c r="E24763">
        <v>83.27</v>
      </c>
      <c r="F24763">
        <v>281</v>
      </c>
      <c r="G24763">
        <v>47</v>
      </c>
      <c r="H24763">
        <v>1</v>
      </c>
      <c r="I24763">
        <v>1</v>
      </c>
      <c r="J24763">
        <v>840</v>
      </c>
      <c r="K24763">
        <v>1</v>
      </c>
      <c r="L24763">
        <v>184</v>
      </c>
      <c r="M24763">
        <v>464</v>
      </c>
      <c r="N24763" t="s">
        <v>18</v>
      </c>
      <c r="O24763" s="1">
        <v>6.2594E-131</v>
      </c>
      <c r="P24763">
        <v>1215</v>
      </c>
    </row>
    <row r="24764" spans="1:16" x14ac:dyDescent="0.25">
      <c r="A24764" t="s">
        <v>36512</v>
      </c>
      <c r="B24764">
        <v>1014</v>
      </c>
      <c r="C24764" s="3" t="str">
        <f>HYPERLINK("http://www.uniprot.org/uniprot/G7JCD6","tr|G7JCD6|G7JCD6_MEDTR")</f>
        <v>tr|G7JCD6|G7JCD6_MEDTR</v>
      </c>
      <c r="D24764" t="s">
        <v>36513</v>
      </c>
      <c r="E24764">
        <v>63.92</v>
      </c>
      <c r="F24764">
        <v>341</v>
      </c>
      <c r="G24764">
        <v>123</v>
      </c>
      <c r="H24764">
        <v>6</v>
      </c>
      <c r="I24764">
        <v>7</v>
      </c>
      <c r="J24764">
        <v>1011</v>
      </c>
      <c r="K24764">
        <v>1</v>
      </c>
      <c r="L24764">
        <v>7</v>
      </c>
      <c r="M24764">
        <v>346</v>
      </c>
      <c r="N24764" t="s">
        <v>18</v>
      </c>
      <c r="O24764" s="1">
        <v>5.2646899999999998E-117</v>
      </c>
      <c r="P24764">
        <v>1096</v>
      </c>
    </row>
    <row r="24765" spans="1:16" x14ac:dyDescent="0.25">
      <c r="A24765" t="s">
        <v>36514</v>
      </c>
      <c r="B24765">
        <v>471</v>
      </c>
      <c r="C24765" s="3" t="str">
        <f>HYPERLINK("http://www.uniprot.org/uniprot/I1JTU3","tr|I1JTU3|I1JTU3_SOYBN")</f>
        <v>tr|I1JTU3|I1JTU3_SOYBN</v>
      </c>
      <c r="D24765" t="s">
        <v>28336</v>
      </c>
      <c r="E24765">
        <v>75.67</v>
      </c>
      <c r="F24765">
        <v>148</v>
      </c>
      <c r="G24765">
        <v>36</v>
      </c>
      <c r="H24765">
        <v>0</v>
      </c>
      <c r="I24765">
        <v>25</v>
      </c>
      <c r="J24765">
        <v>468</v>
      </c>
      <c r="K24765">
        <v>1</v>
      </c>
      <c r="L24765">
        <v>199</v>
      </c>
      <c r="M24765">
        <v>346</v>
      </c>
      <c r="N24765" t="s">
        <v>18</v>
      </c>
      <c r="O24765" s="1">
        <v>5.6847800000000004E-54</v>
      </c>
      <c r="P24765">
        <v>547</v>
      </c>
    </row>
    <row r="24766" spans="1:16" x14ac:dyDescent="0.25">
      <c r="A24766" t="s">
        <v>36515</v>
      </c>
      <c r="B24766">
        <v>834</v>
      </c>
      <c r="C24766" s="3" t="str">
        <f>HYPERLINK("http://www.uniprot.org/uniprot/I1JWW5","tr|I1JWW5|I1JWW5_SOYBN")</f>
        <v>tr|I1JWW5|I1JWW5_SOYBN</v>
      </c>
      <c r="D24766" t="s">
        <v>28</v>
      </c>
      <c r="E24766">
        <v>81.06</v>
      </c>
      <c r="F24766">
        <v>264</v>
      </c>
      <c r="G24766">
        <v>50</v>
      </c>
      <c r="H24766">
        <v>0</v>
      </c>
      <c r="I24766">
        <v>1</v>
      </c>
      <c r="J24766">
        <v>792</v>
      </c>
      <c r="K24766">
        <v>1</v>
      </c>
      <c r="L24766">
        <v>1</v>
      </c>
      <c r="M24766">
        <v>258</v>
      </c>
      <c r="N24766" t="s">
        <v>18</v>
      </c>
      <c r="O24766" s="1">
        <v>2.6990299999999998E-115</v>
      </c>
      <c r="P24766">
        <v>1080</v>
      </c>
    </row>
    <row r="24767" spans="1:16" x14ac:dyDescent="0.25">
      <c r="A24767" t="s">
        <v>36516</v>
      </c>
      <c r="B24767">
        <v>954</v>
      </c>
      <c r="C24767" s="3" t="str">
        <f>HYPERLINK("http://www.uniprot.org/uniprot/G7JU05","tr|G7JU05|G7JU05_MEDTR")</f>
        <v>tr|G7JU05|G7JU05_MEDTR</v>
      </c>
      <c r="D24767" t="s">
        <v>36517</v>
      </c>
      <c r="E24767">
        <v>88.21</v>
      </c>
      <c r="F24767">
        <v>314</v>
      </c>
      <c r="G24767">
        <v>37</v>
      </c>
      <c r="H24767">
        <v>0</v>
      </c>
      <c r="I24767">
        <v>1</v>
      </c>
      <c r="J24767">
        <v>942</v>
      </c>
      <c r="K24767">
        <v>1</v>
      </c>
      <c r="L24767">
        <v>86</v>
      </c>
      <c r="M24767">
        <v>399</v>
      </c>
      <c r="N24767" t="s">
        <v>18</v>
      </c>
      <c r="O24767" s="1">
        <v>3.0428199999999998E-172</v>
      </c>
      <c r="P24767">
        <v>1572</v>
      </c>
    </row>
    <row r="24768" spans="1:16" x14ac:dyDescent="0.25">
      <c r="A24768" t="s">
        <v>36518</v>
      </c>
      <c r="B24768">
        <v>1200</v>
      </c>
      <c r="C24768" s="3" t="str">
        <f>HYPERLINK("http://www.uniprot.org/uniprot/G7JAP2","tr|G7JAP2|G7JAP2_MEDTR")</f>
        <v>tr|G7JAP2|G7JAP2_MEDTR</v>
      </c>
      <c r="D24768" t="s">
        <v>36519</v>
      </c>
      <c r="E24768">
        <v>42.3</v>
      </c>
      <c r="F24768">
        <v>286</v>
      </c>
      <c r="G24768">
        <v>165</v>
      </c>
      <c r="H24768">
        <v>17</v>
      </c>
      <c r="I24768">
        <v>391</v>
      </c>
      <c r="J24768">
        <v>1197</v>
      </c>
      <c r="K24768">
        <v>1</v>
      </c>
      <c r="L24768">
        <v>106</v>
      </c>
      <c r="M24768">
        <v>377</v>
      </c>
      <c r="N24768" t="s">
        <v>18</v>
      </c>
      <c r="O24768" s="1">
        <v>2.1678599999999998E-46</v>
      </c>
      <c r="P24768">
        <v>488</v>
      </c>
    </row>
    <row r="24769" spans="1:16" x14ac:dyDescent="0.25">
      <c r="A24769" t="s">
        <v>36520</v>
      </c>
      <c r="B24769">
        <v>1035</v>
      </c>
      <c r="C24769" s="3" t="str">
        <f>HYPERLINK("http://www.uniprot.org/uniprot/K7LS90","tr|K7LS90|K7LS90_SOYBN")</f>
        <v>tr|K7LS90|K7LS90_SOYBN</v>
      </c>
      <c r="D24769" t="s">
        <v>28</v>
      </c>
      <c r="E24769">
        <v>74.12</v>
      </c>
      <c r="F24769">
        <v>228</v>
      </c>
      <c r="G24769">
        <v>59</v>
      </c>
      <c r="H24769">
        <v>0</v>
      </c>
      <c r="I24769">
        <v>1</v>
      </c>
      <c r="J24769">
        <v>684</v>
      </c>
      <c r="K24769">
        <v>1</v>
      </c>
      <c r="L24769">
        <v>1</v>
      </c>
      <c r="M24769">
        <v>228</v>
      </c>
      <c r="N24769" t="s">
        <v>18</v>
      </c>
      <c r="O24769" s="1">
        <v>5.1429099999999995E-91</v>
      </c>
      <c r="P24769">
        <v>872</v>
      </c>
    </row>
    <row r="24770" spans="1:16" x14ac:dyDescent="0.25">
      <c r="A24770" t="s">
        <v>36521</v>
      </c>
      <c r="B24770">
        <v>1650</v>
      </c>
      <c r="C24770" s="3" t="str">
        <f>HYPERLINK("http://www.uniprot.org/uniprot/M5WUM6","tr|M5WUM6|M5WUM6_PRUPE")</f>
        <v>tr|M5WUM6|M5WUM6_PRUPE</v>
      </c>
      <c r="D24770" t="s">
        <v>36522</v>
      </c>
      <c r="E24770">
        <v>23.95</v>
      </c>
      <c r="F24770">
        <v>526</v>
      </c>
      <c r="G24770">
        <v>400</v>
      </c>
      <c r="H24770">
        <v>23</v>
      </c>
      <c r="I24770">
        <v>133</v>
      </c>
      <c r="J24770">
        <v>1641</v>
      </c>
      <c r="K24770">
        <v>1</v>
      </c>
      <c r="L24770">
        <v>119</v>
      </c>
      <c r="M24770">
        <v>598</v>
      </c>
      <c r="N24770" t="s">
        <v>18</v>
      </c>
      <c r="O24770" s="1">
        <v>2.1268200000000001E-24</v>
      </c>
      <c r="P24770">
        <v>300</v>
      </c>
    </row>
    <row r="24771" spans="1:16" x14ac:dyDescent="0.25">
      <c r="A24771" t="s">
        <v>36523</v>
      </c>
      <c r="B24771">
        <v>228</v>
      </c>
      <c r="C24771" s="3" t="str">
        <f>HYPERLINK("http://www.uniprot.org/uniprot/K7KNJ0","tr|K7KNJ0|K7KNJ0_SOYBN")</f>
        <v>tr|K7KNJ0|K7KNJ0_SOYBN</v>
      </c>
      <c r="D24771" t="s">
        <v>28</v>
      </c>
      <c r="E24771">
        <v>89.85</v>
      </c>
      <c r="F24771">
        <v>69</v>
      </c>
      <c r="G24771">
        <v>7</v>
      </c>
      <c r="H24771">
        <v>0</v>
      </c>
      <c r="I24771">
        <v>13</v>
      </c>
      <c r="J24771">
        <v>219</v>
      </c>
      <c r="K24771">
        <v>1</v>
      </c>
      <c r="L24771">
        <v>4</v>
      </c>
      <c r="M24771">
        <v>72</v>
      </c>
      <c r="N24771" t="s">
        <v>18</v>
      </c>
      <c r="O24771" s="1">
        <v>5.3962399999999996E-28</v>
      </c>
      <c r="P24771">
        <v>323</v>
      </c>
    </row>
    <row r="24772" spans="1:16" x14ac:dyDescent="0.25">
      <c r="A24772" t="s">
        <v>36524</v>
      </c>
      <c r="B24772">
        <v>459</v>
      </c>
      <c r="C24772" s="3" t="str">
        <f>HYPERLINK("http://www.uniprot.org/uniprot/I3SG07","tr|I3SG07|I3SG07_MEDTR")</f>
        <v>tr|I3SG07|I3SG07_MEDTR</v>
      </c>
      <c r="D24772" t="s">
        <v>22</v>
      </c>
      <c r="E24772">
        <v>76.62</v>
      </c>
      <c r="F24772">
        <v>154</v>
      </c>
      <c r="G24772">
        <v>36</v>
      </c>
      <c r="H24772">
        <v>12</v>
      </c>
      <c r="I24772">
        <v>31</v>
      </c>
      <c r="J24772">
        <v>456</v>
      </c>
      <c r="K24772">
        <v>1</v>
      </c>
      <c r="L24772">
        <v>4</v>
      </c>
      <c r="M24772">
        <v>157</v>
      </c>
      <c r="N24772" t="s">
        <v>18</v>
      </c>
      <c r="O24772" s="1">
        <v>4.1457099999999999E-60</v>
      </c>
      <c r="P24772">
        <v>600</v>
      </c>
    </row>
    <row r="24773" spans="1:16" x14ac:dyDescent="0.25">
      <c r="A24773" t="s">
        <v>36525</v>
      </c>
      <c r="B24773">
        <v>2199</v>
      </c>
      <c r="C24773" s="3" t="str">
        <f>HYPERLINK("http://www.uniprot.org/uniprot/G7LAY4","tr|G7LAY4|G7LAY4_MEDTR")</f>
        <v>tr|G7LAY4|G7LAY4_MEDTR</v>
      </c>
      <c r="D24773" t="s">
        <v>36526</v>
      </c>
      <c r="E24773">
        <v>94.39</v>
      </c>
      <c r="F24773">
        <v>732</v>
      </c>
      <c r="G24773">
        <v>41</v>
      </c>
      <c r="H24773">
        <v>0</v>
      </c>
      <c r="I24773">
        <v>1</v>
      </c>
      <c r="J24773">
        <v>2196</v>
      </c>
      <c r="K24773">
        <v>1</v>
      </c>
      <c r="L24773">
        <v>1</v>
      </c>
      <c r="M24773">
        <v>731</v>
      </c>
      <c r="N24773" t="s">
        <v>18</v>
      </c>
      <c r="O24773">
        <v>0</v>
      </c>
      <c r="P24773">
        <v>3586</v>
      </c>
    </row>
    <row r="24774" spans="1:16" x14ac:dyDescent="0.25">
      <c r="A24774" t="s">
        <v>36527</v>
      </c>
      <c r="B24774">
        <v>207</v>
      </c>
      <c r="C24774" s="3" t="str">
        <f>HYPERLINK("http://www.uniprot.org/uniprot/G7JW18","tr|G7JW18|G7JW18_MEDTR")</f>
        <v>tr|G7JW18|G7JW18_MEDTR</v>
      </c>
      <c r="D24774" t="s">
        <v>36528</v>
      </c>
      <c r="E24774">
        <v>68.08</v>
      </c>
      <c r="F24774">
        <v>47</v>
      </c>
      <c r="G24774">
        <v>15</v>
      </c>
      <c r="H24774">
        <v>0</v>
      </c>
      <c r="I24774">
        <v>37</v>
      </c>
      <c r="J24774">
        <v>177</v>
      </c>
      <c r="K24774">
        <v>1</v>
      </c>
      <c r="L24774">
        <v>13</v>
      </c>
      <c r="M24774">
        <v>59</v>
      </c>
      <c r="N24774" t="s">
        <v>18</v>
      </c>
      <c r="O24774" s="1">
        <v>1.3177799999999999E-10</v>
      </c>
      <c r="P24774">
        <v>173</v>
      </c>
    </row>
    <row r="24775" spans="1:16" x14ac:dyDescent="0.25">
      <c r="A24775" t="s">
        <v>36529</v>
      </c>
      <c r="B24775">
        <v>324</v>
      </c>
      <c r="C24775" s="3" t="str">
        <f>HYPERLINK("http://www.uniprot.org/uniprot/G7LIN1","tr|G7LIN1|G7LIN1_MEDTR")</f>
        <v>tr|G7LIN1|G7LIN1_MEDTR</v>
      </c>
      <c r="D24775" t="s">
        <v>36530</v>
      </c>
      <c r="E24775">
        <v>93.18</v>
      </c>
      <c r="F24775">
        <v>88</v>
      </c>
      <c r="G24775">
        <v>6</v>
      </c>
      <c r="H24775">
        <v>0</v>
      </c>
      <c r="I24775">
        <v>58</v>
      </c>
      <c r="J24775">
        <v>321</v>
      </c>
      <c r="K24775">
        <v>1</v>
      </c>
      <c r="L24775">
        <v>250</v>
      </c>
      <c r="M24775">
        <v>337</v>
      </c>
      <c r="N24775" t="s">
        <v>18</v>
      </c>
      <c r="O24775" s="1">
        <v>6.9339299999999995E-39</v>
      </c>
      <c r="P24775">
        <v>417</v>
      </c>
    </row>
    <row r="24776" spans="1:16" x14ac:dyDescent="0.25">
      <c r="A24776" t="s">
        <v>36531</v>
      </c>
      <c r="B24776">
        <v>1476</v>
      </c>
      <c r="C24776" s="3" t="str">
        <f>HYPERLINK("http://www.uniprot.org/uniprot/I1LRE5","tr|I1LRE5|I1LRE5_SOYBN")</f>
        <v>tr|I1LRE5|I1LRE5_SOYBN</v>
      </c>
      <c r="D24776" t="s">
        <v>28</v>
      </c>
      <c r="E24776">
        <v>80.52</v>
      </c>
      <c r="F24776">
        <v>493</v>
      </c>
      <c r="G24776">
        <v>96</v>
      </c>
      <c r="H24776">
        <v>2</v>
      </c>
      <c r="I24776">
        <v>1</v>
      </c>
      <c r="J24776">
        <v>1473</v>
      </c>
      <c r="K24776">
        <v>1</v>
      </c>
      <c r="L24776">
        <v>1</v>
      </c>
      <c r="M24776">
        <v>493</v>
      </c>
      <c r="N24776" t="s">
        <v>18</v>
      </c>
      <c r="O24776">
        <v>0</v>
      </c>
      <c r="P24776">
        <v>2073</v>
      </c>
    </row>
    <row r="24777" spans="1:16" x14ac:dyDescent="0.25">
      <c r="A24777" t="s">
        <v>36532</v>
      </c>
      <c r="B24777">
        <v>1851</v>
      </c>
      <c r="C24777" s="3" t="str">
        <f>HYPERLINK("http://www.uniprot.org/uniprot/I1MHP5","tr|I1MHP5|I1MHP5_SOYBN")</f>
        <v>tr|I1MHP5|I1MHP5_SOYBN</v>
      </c>
      <c r="D24777" t="s">
        <v>28</v>
      </c>
      <c r="E24777">
        <v>27.85</v>
      </c>
      <c r="F24777">
        <v>420</v>
      </c>
      <c r="G24777">
        <v>303</v>
      </c>
      <c r="H24777">
        <v>42</v>
      </c>
      <c r="I24777">
        <v>151</v>
      </c>
      <c r="J24777">
        <v>1284</v>
      </c>
      <c r="K24777">
        <v>1</v>
      </c>
      <c r="L24777">
        <v>1057</v>
      </c>
      <c r="M24777">
        <v>1470</v>
      </c>
      <c r="N24777" t="s">
        <v>18</v>
      </c>
      <c r="O24777" s="1">
        <v>2.30072E-30</v>
      </c>
      <c r="P24777">
        <v>352</v>
      </c>
    </row>
    <row r="24778" spans="1:16" x14ac:dyDescent="0.25">
      <c r="A24778" t="s">
        <v>36533</v>
      </c>
      <c r="B24778">
        <v>1239</v>
      </c>
      <c r="C24778" s="3" t="str">
        <f>HYPERLINK("http://www.uniprot.org/uniprot/I1KUR0","tr|I1KUR0|I1KUR0_SOYBN")</f>
        <v>tr|I1KUR0|I1KUR0_SOYBN</v>
      </c>
      <c r="D24778" t="s">
        <v>28</v>
      </c>
      <c r="E24778">
        <v>94.91</v>
      </c>
      <c r="F24778">
        <v>413</v>
      </c>
      <c r="G24778">
        <v>21</v>
      </c>
      <c r="H24778">
        <v>1</v>
      </c>
      <c r="I24778">
        <v>1</v>
      </c>
      <c r="J24778">
        <v>1236</v>
      </c>
      <c r="K24778">
        <v>1</v>
      </c>
      <c r="L24778">
        <v>9</v>
      </c>
      <c r="M24778">
        <v>421</v>
      </c>
      <c r="N24778" t="s">
        <v>18</v>
      </c>
      <c r="O24778">
        <v>0</v>
      </c>
      <c r="P24778">
        <v>2006</v>
      </c>
    </row>
    <row r="24779" spans="1:16" x14ac:dyDescent="0.25">
      <c r="A24779" t="s">
        <v>36534</v>
      </c>
      <c r="B24779">
        <v>363</v>
      </c>
      <c r="C24779" s="3" t="str">
        <f>HYPERLINK("http://www.uniprot.org/uniprot/I1N9A4","tr|I1N9A4|I1N9A4_SOYBN")</f>
        <v>tr|I1N9A4|I1N9A4_SOYBN</v>
      </c>
      <c r="D24779" t="s">
        <v>28</v>
      </c>
      <c r="E24779">
        <v>76.27</v>
      </c>
      <c r="F24779">
        <v>59</v>
      </c>
      <c r="G24779">
        <v>14</v>
      </c>
      <c r="H24779">
        <v>3</v>
      </c>
      <c r="I24779">
        <v>1</v>
      </c>
      <c r="J24779">
        <v>168</v>
      </c>
      <c r="K24779">
        <v>1</v>
      </c>
      <c r="L24779">
        <v>1</v>
      </c>
      <c r="M24779">
        <v>59</v>
      </c>
      <c r="N24779" t="s">
        <v>18</v>
      </c>
      <c r="O24779" s="1">
        <v>6.1154999999999997E-25</v>
      </c>
      <c r="P24779">
        <v>247</v>
      </c>
    </row>
    <row r="24780" spans="1:16" x14ac:dyDescent="0.25">
      <c r="A24780" t="s">
        <v>36535</v>
      </c>
      <c r="B24780">
        <v>420</v>
      </c>
      <c r="C24780" s="3" t="str">
        <f>HYPERLINK("http://www.uniprot.org/uniprot/G7KWK3","tr|G7KWK3|G7KWK3_MEDTR")</f>
        <v>tr|G7KWK3|G7KWK3_MEDTR</v>
      </c>
      <c r="D24780" t="s">
        <v>31361</v>
      </c>
      <c r="E24780">
        <v>39.21</v>
      </c>
      <c r="F24780">
        <v>204</v>
      </c>
      <c r="G24780">
        <v>124</v>
      </c>
      <c r="H24780">
        <v>77</v>
      </c>
      <c r="I24780">
        <v>1</v>
      </c>
      <c r="J24780">
        <v>381</v>
      </c>
      <c r="K24780">
        <v>1</v>
      </c>
      <c r="L24780">
        <v>1</v>
      </c>
      <c r="M24780">
        <v>204</v>
      </c>
      <c r="N24780" t="s">
        <v>18</v>
      </c>
      <c r="O24780" s="1">
        <v>1.76173E-18</v>
      </c>
      <c r="P24780">
        <v>241</v>
      </c>
    </row>
    <row r="24781" spans="1:16" x14ac:dyDescent="0.25">
      <c r="A24781" t="s">
        <v>36536</v>
      </c>
      <c r="B24781">
        <v>804</v>
      </c>
      <c r="C24781" s="3" t="str">
        <f>HYPERLINK("http://www.uniprot.org/uniprot/G7KNM8","tr|G7KNM8|G7KNM8_MEDTR")</f>
        <v>tr|G7KNM8|G7KNM8_MEDTR</v>
      </c>
      <c r="D24781" t="s">
        <v>36537</v>
      </c>
      <c r="E24781">
        <v>76.98</v>
      </c>
      <c r="F24781">
        <v>265</v>
      </c>
      <c r="G24781">
        <v>61</v>
      </c>
      <c r="H24781">
        <v>0</v>
      </c>
      <c r="I24781">
        <v>1</v>
      </c>
      <c r="J24781">
        <v>795</v>
      </c>
      <c r="K24781">
        <v>1</v>
      </c>
      <c r="L24781">
        <v>1</v>
      </c>
      <c r="M24781">
        <v>265</v>
      </c>
      <c r="N24781" t="s">
        <v>18</v>
      </c>
      <c r="O24781" s="1">
        <v>3.4953E-109</v>
      </c>
      <c r="P24781">
        <v>1027</v>
      </c>
    </row>
    <row r="24782" spans="1:16" x14ac:dyDescent="0.25">
      <c r="A24782" t="s">
        <v>36538</v>
      </c>
      <c r="B24782">
        <v>543</v>
      </c>
      <c r="C24782" s="3" t="str">
        <f>HYPERLINK("http://www.uniprot.org/uniprot/K7K7U5","tr|K7K7U5|K7K7U5_SOYBN")</f>
        <v>tr|K7K7U5|K7K7U5_SOYBN</v>
      </c>
      <c r="D24782" t="s">
        <v>28</v>
      </c>
      <c r="E24782">
        <v>68.09</v>
      </c>
      <c r="F24782">
        <v>163</v>
      </c>
      <c r="G24782">
        <v>52</v>
      </c>
      <c r="H24782">
        <v>0</v>
      </c>
      <c r="I24782">
        <v>43</v>
      </c>
      <c r="J24782">
        <v>531</v>
      </c>
      <c r="K24782">
        <v>1</v>
      </c>
      <c r="L24782">
        <v>195</v>
      </c>
      <c r="M24782">
        <v>341</v>
      </c>
      <c r="N24782" t="s">
        <v>18</v>
      </c>
      <c r="O24782" s="1">
        <v>1.1258799999999999E-52</v>
      </c>
      <c r="P24782">
        <v>536</v>
      </c>
    </row>
    <row r="24783" spans="1:16" x14ac:dyDescent="0.25">
      <c r="A24783" t="s">
        <v>36539</v>
      </c>
      <c r="B24783">
        <v>516</v>
      </c>
      <c r="C24783" s="3" t="str">
        <f>HYPERLINK("http://www.uniprot.org/uniprot/G7KW84","tr|G7KW84|G7KW84_MEDTR")</f>
        <v>tr|G7KW84|G7KW84_MEDTR</v>
      </c>
      <c r="D24783" t="s">
        <v>36540</v>
      </c>
      <c r="E24783">
        <v>40.82</v>
      </c>
      <c r="F24783">
        <v>169</v>
      </c>
      <c r="G24783">
        <v>100</v>
      </c>
      <c r="H24783">
        <v>10</v>
      </c>
      <c r="I24783">
        <v>7</v>
      </c>
      <c r="J24783">
        <v>483</v>
      </c>
      <c r="K24783">
        <v>1</v>
      </c>
      <c r="L24783">
        <v>5</v>
      </c>
      <c r="M24783">
        <v>170</v>
      </c>
      <c r="N24783" t="s">
        <v>18</v>
      </c>
      <c r="O24783" s="1">
        <v>6.4225699999999999E-21</v>
      </c>
      <c r="P24783">
        <v>262</v>
      </c>
    </row>
    <row r="24784" spans="1:16" x14ac:dyDescent="0.25">
      <c r="A24784" t="s">
        <v>36541</v>
      </c>
      <c r="B24784">
        <v>333</v>
      </c>
      <c r="C24784" s="3" t="str">
        <f>HYPERLINK("http://www.uniprot.org/uniprot/Q2HV42","tr|Q2HV42|Q2HV42_MEDTR")</f>
        <v>tr|Q2HV42|Q2HV42_MEDTR</v>
      </c>
      <c r="D24784" t="s">
        <v>36542</v>
      </c>
      <c r="E24784">
        <v>60.9</v>
      </c>
      <c r="F24784">
        <v>110</v>
      </c>
      <c r="G24784">
        <v>43</v>
      </c>
      <c r="H24784">
        <v>0</v>
      </c>
      <c r="I24784">
        <v>1</v>
      </c>
      <c r="J24784">
        <v>330</v>
      </c>
      <c r="K24784">
        <v>1</v>
      </c>
      <c r="L24784">
        <v>1</v>
      </c>
      <c r="M24784">
        <v>110</v>
      </c>
      <c r="N24784" t="s">
        <v>18</v>
      </c>
      <c r="O24784" s="1">
        <v>8.6834099999999995E-26</v>
      </c>
      <c r="P24784">
        <v>304</v>
      </c>
    </row>
    <row r="24785" spans="1:16" x14ac:dyDescent="0.25">
      <c r="A24785" t="s">
        <v>36543</v>
      </c>
      <c r="B24785">
        <v>1227</v>
      </c>
      <c r="C24785" s="3" t="str">
        <f>HYPERLINK("http://www.uniprot.org/uniprot/G7KS53","tr|G7KS53|G7KS53_MEDTR")</f>
        <v>tr|G7KS53|G7KS53_MEDTR</v>
      </c>
      <c r="D24785" t="s">
        <v>16319</v>
      </c>
      <c r="E24785">
        <v>67.819999999999993</v>
      </c>
      <c r="F24785">
        <v>202</v>
      </c>
      <c r="G24785">
        <v>65</v>
      </c>
      <c r="H24785">
        <v>0</v>
      </c>
      <c r="I24785">
        <v>1</v>
      </c>
      <c r="J24785">
        <v>606</v>
      </c>
      <c r="K24785">
        <v>1</v>
      </c>
      <c r="L24785">
        <v>452</v>
      </c>
      <c r="M24785">
        <v>651</v>
      </c>
      <c r="N24785" t="s">
        <v>18</v>
      </c>
      <c r="O24785" s="1">
        <v>3.55979E-68</v>
      </c>
      <c r="P24785">
        <v>676</v>
      </c>
    </row>
    <row r="24786" spans="1:16" x14ac:dyDescent="0.25">
      <c r="A24786" t="s">
        <v>36544</v>
      </c>
      <c r="B24786">
        <v>3150</v>
      </c>
      <c r="C24786" s="3" t="str">
        <f>HYPERLINK("http://www.uniprot.org/uniprot/K7LLW8","tr|K7LLW8|K7LLW8_SOYBN")</f>
        <v>tr|K7LLW8|K7LLW8_SOYBN</v>
      </c>
      <c r="D24786" t="s">
        <v>28</v>
      </c>
      <c r="E24786">
        <v>85.09</v>
      </c>
      <c r="F24786">
        <v>859</v>
      </c>
      <c r="G24786">
        <v>128</v>
      </c>
      <c r="H24786">
        <v>4</v>
      </c>
      <c r="I24786">
        <v>562</v>
      </c>
      <c r="J24786">
        <v>3126</v>
      </c>
      <c r="K24786">
        <v>1</v>
      </c>
      <c r="L24786">
        <v>192</v>
      </c>
      <c r="M24786">
        <v>1050</v>
      </c>
      <c r="N24786" t="s">
        <v>18</v>
      </c>
      <c r="O24786">
        <v>0</v>
      </c>
      <c r="P24786">
        <v>3747</v>
      </c>
    </row>
    <row r="24787" spans="1:16" x14ac:dyDescent="0.25">
      <c r="A24787" t="s">
        <v>36545</v>
      </c>
      <c r="B24787">
        <v>1827</v>
      </c>
      <c r="C24787" s="3" t="str">
        <f>HYPERLINK("http://www.uniprot.org/uniprot/K7MN12","tr|K7MN12|K7MN12_SOYBN")</f>
        <v>tr|K7MN12|K7MN12_SOYBN</v>
      </c>
      <c r="D24787" t="s">
        <v>28</v>
      </c>
      <c r="E24787">
        <v>77.5</v>
      </c>
      <c r="F24787">
        <v>578</v>
      </c>
      <c r="G24787">
        <v>130</v>
      </c>
      <c r="H24787">
        <v>0</v>
      </c>
      <c r="I24787">
        <v>1</v>
      </c>
      <c r="J24787">
        <v>1734</v>
      </c>
      <c r="K24787">
        <v>1</v>
      </c>
      <c r="L24787">
        <v>1</v>
      </c>
      <c r="M24787">
        <v>572</v>
      </c>
      <c r="N24787" t="s">
        <v>18</v>
      </c>
      <c r="O24787">
        <v>0</v>
      </c>
      <c r="P24787">
        <v>2311</v>
      </c>
    </row>
    <row r="24788" spans="1:16" x14ac:dyDescent="0.25">
      <c r="A24788" t="s">
        <v>36546</v>
      </c>
      <c r="B24788">
        <v>651</v>
      </c>
      <c r="C24788" s="3" t="str">
        <f>HYPERLINK("http://www.uniprot.org/uniprot/G7ICC1","tr|G7ICC1|G7ICC1_MEDTR")</f>
        <v>tr|G7ICC1|G7ICC1_MEDTR</v>
      </c>
      <c r="D24788" t="s">
        <v>36547</v>
      </c>
      <c r="E24788">
        <v>57.14</v>
      </c>
      <c r="F24788">
        <v>224</v>
      </c>
      <c r="G24788">
        <v>96</v>
      </c>
      <c r="H24788">
        <v>26</v>
      </c>
      <c r="I24788">
        <v>1</v>
      </c>
      <c r="J24788">
        <v>594</v>
      </c>
      <c r="K24788">
        <v>1</v>
      </c>
      <c r="L24788">
        <v>145</v>
      </c>
      <c r="M24788">
        <v>358</v>
      </c>
      <c r="N24788" t="s">
        <v>18</v>
      </c>
      <c r="O24788" s="1">
        <v>7.4095699999999993E-49</v>
      </c>
      <c r="P24788">
        <v>505</v>
      </c>
    </row>
    <row r="24789" spans="1:16" x14ac:dyDescent="0.25">
      <c r="A24789" t="s">
        <v>36548</v>
      </c>
      <c r="B24789">
        <v>210</v>
      </c>
      <c r="C24789" s="3" t="str">
        <f>HYPERLINK("http://www.uniprot.org/uniprot/G7JCD8","tr|G7JCD8|G7JCD8_MEDTR")</f>
        <v>tr|G7JCD8|G7JCD8_MEDTR</v>
      </c>
      <c r="D24789" t="s">
        <v>36549</v>
      </c>
      <c r="E24789">
        <v>89.39</v>
      </c>
      <c r="F24789">
        <v>66</v>
      </c>
      <c r="G24789">
        <v>7</v>
      </c>
      <c r="H24789">
        <v>0</v>
      </c>
      <c r="I24789">
        <v>1</v>
      </c>
      <c r="J24789">
        <v>198</v>
      </c>
      <c r="K24789">
        <v>1</v>
      </c>
      <c r="L24789">
        <v>1</v>
      </c>
      <c r="M24789">
        <v>66</v>
      </c>
      <c r="N24789" t="s">
        <v>18</v>
      </c>
      <c r="O24789" s="1">
        <v>9.0914099999999995E-31</v>
      </c>
      <c r="P24789">
        <v>347</v>
      </c>
    </row>
    <row r="24790" spans="1:16" x14ac:dyDescent="0.25">
      <c r="A24790" t="s">
        <v>36550</v>
      </c>
      <c r="B24790">
        <v>1470</v>
      </c>
      <c r="C24790" s="3" t="str">
        <f>HYPERLINK("http://www.uniprot.org/uniprot/G7IEQ6","tr|G7IEQ6|G7IEQ6_MEDTR")</f>
        <v>tr|G7IEQ6|G7IEQ6_MEDTR</v>
      </c>
      <c r="D24790" t="s">
        <v>36551</v>
      </c>
      <c r="E24790">
        <v>80.400000000000006</v>
      </c>
      <c r="F24790">
        <v>495</v>
      </c>
      <c r="G24790">
        <v>97</v>
      </c>
      <c r="H24790">
        <v>6</v>
      </c>
      <c r="I24790">
        <v>1</v>
      </c>
      <c r="J24790">
        <v>1467</v>
      </c>
      <c r="K24790">
        <v>1</v>
      </c>
      <c r="L24790">
        <v>1</v>
      </c>
      <c r="M24790">
        <v>495</v>
      </c>
      <c r="N24790" t="s">
        <v>18</v>
      </c>
      <c r="O24790">
        <v>0</v>
      </c>
      <c r="P24790">
        <v>2113</v>
      </c>
    </row>
    <row r="24791" spans="1:16" x14ac:dyDescent="0.25">
      <c r="A24791" t="s">
        <v>36552</v>
      </c>
      <c r="B24791">
        <v>867</v>
      </c>
      <c r="C24791" s="3" t="str">
        <f>HYPERLINK("http://www.uniprot.org/uniprot/I1KCS1","tr|I1KCS1|I1KCS1_SOYBN")</f>
        <v>tr|I1KCS1|I1KCS1_SOYBN</v>
      </c>
      <c r="D24791" t="s">
        <v>28</v>
      </c>
      <c r="E24791">
        <v>76.489999999999995</v>
      </c>
      <c r="F24791">
        <v>285</v>
      </c>
      <c r="G24791">
        <v>67</v>
      </c>
      <c r="H24791">
        <v>1</v>
      </c>
      <c r="I24791">
        <v>1</v>
      </c>
      <c r="J24791">
        <v>852</v>
      </c>
      <c r="K24791">
        <v>1</v>
      </c>
      <c r="L24791">
        <v>31</v>
      </c>
      <c r="M24791">
        <v>315</v>
      </c>
      <c r="N24791" t="s">
        <v>18</v>
      </c>
      <c r="O24791" s="1">
        <v>5.6123500000000004E-119</v>
      </c>
      <c r="P24791">
        <v>1112</v>
      </c>
    </row>
    <row r="24792" spans="1:16" x14ac:dyDescent="0.25">
      <c r="A24792" t="s">
        <v>36553</v>
      </c>
      <c r="B24792">
        <v>1584</v>
      </c>
      <c r="C24792" s="3" t="str">
        <f>HYPERLINK("http://www.uniprot.org/uniprot/G7JU04","tr|G7JU04|G7JU04_MEDTR")</f>
        <v>tr|G7JU04|G7JU04_MEDTR</v>
      </c>
      <c r="D24792" t="s">
        <v>36554</v>
      </c>
      <c r="E24792">
        <v>84.46</v>
      </c>
      <c r="F24792">
        <v>515</v>
      </c>
      <c r="G24792">
        <v>80</v>
      </c>
      <c r="H24792">
        <v>4</v>
      </c>
      <c r="I24792">
        <v>49</v>
      </c>
      <c r="J24792">
        <v>1581</v>
      </c>
      <c r="K24792">
        <v>1</v>
      </c>
      <c r="L24792">
        <v>17</v>
      </c>
      <c r="M24792">
        <v>529</v>
      </c>
      <c r="N24792" t="s">
        <v>18</v>
      </c>
      <c r="O24792">
        <v>0</v>
      </c>
      <c r="P24792">
        <v>2135</v>
      </c>
    </row>
    <row r="24793" spans="1:16" x14ac:dyDescent="0.25">
      <c r="A24793" t="s">
        <v>36555</v>
      </c>
      <c r="B24793">
        <v>1788</v>
      </c>
      <c r="C24793" s="3" t="str">
        <f>HYPERLINK("http://www.uniprot.org/uniprot/Q45FY8","tr|Q45FY8|Q45FY8_SOYBN")</f>
        <v>tr|Q45FY8|Q45FY8_SOYBN</v>
      </c>
      <c r="D24793" t="s">
        <v>36556</v>
      </c>
      <c r="E24793">
        <v>84.23</v>
      </c>
      <c r="F24793">
        <v>590</v>
      </c>
      <c r="G24793">
        <v>93</v>
      </c>
      <c r="H24793">
        <v>0</v>
      </c>
      <c r="I24793">
        <v>1</v>
      </c>
      <c r="J24793">
        <v>1770</v>
      </c>
      <c r="K24793">
        <v>1</v>
      </c>
      <c r="L24793">
        <v>1</v>
      </c>
      <c r="M24793">
        <v>589</v>
      </c>
      <c r="N24793" t="s">
        <v>18</v>
      </c>
      <c r="O24793">
        <v>0</v>
      </c>
      <c r="P24793">
        <v>2605</v>
      </c>
    </row>
    <row r="24794" spans="1:16" x14ac:dyDescent="0.25">
      <c r="A24794" t="s">
        <v>36557</v>
      </c>
      <c r="B24794">
        <v>198</v>
      </c>
      <c r="C24794" s="3" t="str">
        <f>HYPERLINK("http://www.uniprot.org/uniprot/G7JF15","tr|G7JF15|G7JF15_MEDTR")</f>
        <v>tr|G7JF15|G7JF15_MEDTR</v>
      </c>
      <c r="D24794" t="s">
        <v>36558</v>
      </c>
      <c r="E24794">
        <v>90.19</v>
      </c>
      <c r="F24794">
        <v>51</v>
      </c>
      <c r="G24794">
        <v>5</v>
      </c>
      <c r="H24794">
        <v>0</v>
      </c>
      <c r="I24794">
        <v>1</v>
      </c>
      <c r="J24794">
        <v>153</v>
      </c>
      <c r="K24794">
        <v>1</v>
      </c>
      <c r="L24794">
        <v>157</v>
      </c>
      <c r="M24794">
        <v>207</v>
      </c>
      <c r="N24794" t="s">
        <v>18</v>
      </c>
      <c r="O24794" s="1">
        <v>6.5955300000000001E-18</v>
      </c>
      <c r="P24794">
        <v>236</v>
      </c>
    </row>
    <row r="24795" spans="1:16" x14ac:dyDescent="0.25">
      <c r="A24795" t="s">
        <v>36559</v>
      </c>
      <c r="B24795">
        <v>1374</v>
      </c>
      <c r="C24795" s="3" t="str">
        <f>HYPERLINK("http://www.uniprot.org/uniprot/A4PBE8","tr|A4PBE8|A4PBE8_PEA")</f>
        <v>tr|A4PBE8|A4PBE8_PEA</v>
      </c>
      <c r="D24795" t="s">
        <v>36560</v>
      </c>
      <c r="E24795">
        <v>92.99</v>
      </c>
      <c r="F24795">
        <v>457</v>
      </c>
      <c r="G24795">
        <v>32</v>
      </c>
      <c r="H24795">
        <v>0</v>
      </c>
      <c r="I24795">
        <v>1</v>
      </c>
      <c r="J24795">
        <v>1371</v>
      </c>
      <c r="K24795">
        <v>1</v>
      </c>
      <c r="L24795">
        <v>71</v>
      </c>
      <c r="M24795">
        <v>522</v>
      </c>
      <c r="N24795" t="s">
        <v>18</v>
      </c>
      <c r="O24795">
        <v>0</v>
      </c>
      <c r="P24795">
        <v>2197</v>
      </c>
    </row>
    <row r="24796" spans="1:16" x14ac:dyDescent="0.25">
      <c r="A24796" t="s">
        <v>36561</v>
      </c>
      <c r="B24796">
        <v>3015</v>
      </c>
      <c r="C24796" s="3" t="str">
        <f>HYPERLINK("http://www.uniprot.org/uniprot/I1MVB0","tr|I1MVB0|I1MVB0_SOYBN")</f>
        <v>tr|I1MVB0|I1MVB0_SOYBN</v>
      </c>
      <c r="D24796" t="s">
        <v>36485</v>
      </c>
      <c r="E24796">
        <v>86.08</v>
      </c>
      <c r="F24796">
        <v>575</v>
      </c>
      <c r="G24796">
        <v>80</v>
      </c>
      <c r="H24796">
        <v>0</v>
      </c>
      <c r="I24796">
        <v>1288</v>
      </c>
      <c r="J24796">
        <v>3012</v>
      </c>
      <c r="K24796">
        <v>1</v>
      </c>
      <c r="L24796">
        <v>312</v>
      </c>
      <c r="M24796">
        <v>886</v>
      </c>
      <c r="N24796" t="s">
        <v>18</v>
      </c>
      <c r="O24796">
        <v>0</v>
      </c>
      <c r="P24796">
        <v>2556</v>
      </c>
    </row>
    <row r="24797" spans="1:16" x14ac:dyDescent="0.25">
      <c r="A24797" t="s">
        <v>36562</v>
      </c>
      <c r="B24797">
        <v>1350</v>
      </c>
      <c r="C24797" s="3" t="str">
        <f>HYPERLINK("http://www.uniprot.org/uniprot/G7LAZ0","tr|G7LAZ0|G7LAZ0_MEDTR")</f>
        <v>tr|G7LAZ0|G7LAZ0_MEDTR</v>
      </c>
      <c r="D24797" t="s">
        <v>36563</v>
      </c>
      <c r="E24797">
        <v>86.85</v>
      </c>
      <c r="F24797">
        <v>449</v>
      </c>
      <c r="G24797">
        <v>59</v>
      </c>
      <c r="H24797">
        <v>0</v>
      </c>
      <c r="I24797">
        <v>1</v>
      </c>
      <c r="J24797">
        <v>1347</v>
      </c>
      <c r="K24797">
        <v>1</v>
      </c>
      <c r="L24797">
        <v>1</v>
      </c>
      <c r="M24797">
        <v>449</v>
      </c>
      <c r="N24797" t="s">
        <v>18</v>
      </c>
      <c r="O24797">
        <v>0</v>
      </c>
      <c r="P24797">
        <v>2135</v>
      </c>
    </row>
    <row r="24798" spans="1:16" x14ac:dyDescent="0.25">
      <c r="A24798" t="s">
        <v>36564</v>
      </c>
      <c r="B24798">
        <v>375</v>
      </c>
      <c r="C24798" s="3" t="str">
        <f>HYPERLINK("http://www.uniprot.org/uniprot/I3T1H3","tr|I3T1H3|I3T1H3_LOTJA")</f>
        <v>tr|I3T1H3|I3T1H3_LOTJA</v>
      </c>
      <c r="D24798" t="s">
        <v>36565</v>
      </c>
      <c r="E24798">
        <v>86.88</v>
      </c>
      <c r="F24798">
        <v>122</v>
      </c>
      <c r="G24798">
        <v>16</v>
      </c>
      <c r="H24798">
        <v>0</v>
      </c>
      <c r="I24798">
        <v>1</v>
      </c>
      <c r="J24798">
        <v>366</v>
      </c>
      <c r="K24798">
        <v>1</v>
      </c>
      <c r="L24798">
        <v>1</v>
      </c>
      <c r="M24798">
        <v>122</v>
      </c>
      <c r="N24798" t="s">
        <v>18</v>
      </c>
      <c r="O24798" s="1">
        <v>8.3966100000000006E-53</v>
      </c>
      <c r="P24798">
        <v>537</v>
      </c>
    </row>
    <row r="24799" spans="1:16" x14ac:dyDescent="0.25">
      <c r="A24799" t="s">
        <v>36566</v>
      </c>
      <c r="B24799">
        <v>300</v>
      </c>
      <c r="C24799" s="3" t="str">
        <f>HYPERLINK("http://www.uniprot.org/uniprot/G7LHW1","tr|G7LHW1|G7LHW1_MEDTR")</f>
        <v>tr|G7LHW1|G7LHW1_MEDTR</v>
      </c>
      <c r="D24799" t="s">
        <v>25368</v>
      </c>
      <c r="E24799">
        <v>85.55</v>
      </c>
      <c r="F24799">
        <v>90</v>
      </c>
      <c r="G24799">
        <v>13</v>
      </c>
      <c r="H24799">
        <v>0</v>
      </c>
      <c r="I24799">
        <v>1</v>
      </c>
      <c r="J24799">
        <v>270</v>
      </c>
      <c r="K24799">
        <v>1</v>
      </c>
      <c r="L24799">
        <v>104</v>
      </c>
      <c r="M24799">
        <v>193</v>
      </c>
      <c r="N24799" t="s">
        <v>18</v>
      </c>
      <c r="O24799" s="1">
        <v>1.03365E-34</v>
      </c>
      <c r="P24799">
        <v>381</v>
      </c>
    </row>
    <row r="24800" spans="1:16" x14ac:dyDescent="0.25">
      <c r="A24800" t="s">
        <v>36567</v>
      </c>
      <c r="B24800">
        <v>258</v>
      </c>
      <c r="C24800" s="3" t="str">
        <f>HYPERLINK("http://www.uniprot.org/uniprot/G7ICN8","tr|G7ICN8|G7ICN8_MEDTR")</f>
        <v>tr|G7ICN8|G7ICN8_MEDTR</v>
      </c>
      <c r="D24800" t="s">
        <v>1648</v>
      </c>
      <c r="E24800">
        <v>58.9</v>
      </c>
      <c r="F24800">
        <v>73</v>
      </c>
      <c r="G24800">
        <v>30</v>
      </c>
      <c r="H24800">
        <v>3</v>
      </c>
      <c r="I24800">
        <v>34</v>
      </c>
      <c r="J24800">
        <v>243</v>
      </c>
      <c r="K24800">
        <v>1</v>
      </c>
      <c r="L24800">
        <v>280</v>
      </c>
      <c r="M24800">
        <v>347</v>
      </c>
      <c r="N24800" t="s">
        <v>18</v>
      </c>
      <c r="O24800" s="1">
        <v>5.9949799999999998E-11</v>
      </c>
      <c r="P24800">
        <v>176</v>
      </c>
    </row>
    <row r="24801" spans="1:16" x14ac:dyDescent="0.25">
      <c r="A24801" t="s">
        <v>36568</v>
      </c>
      <c r="B24801">
        <v>1254</v>
      </c>
      <c r="C24801" s="3" t="str">
        <f>HYPERLINK("http://www.uniprot.org/uniprot/I1JK72","tr|I1JK72|I1JK72_SOYBN")</f>
        <v>tr|I1JK72|I1JK72_SOYBN</v>
      </c>
      <c r="D24801" t="s">
        <v>28</v>
      </c>
      <c r="E24801">
        <v>76.06</v>
      </c>
      <c r="F24801">
        <v>422</v>
      </c>
      <c r="G24801">
        <v>101</v>
      </c>
      <c r="H24801">
        <v>6</v>
      </c>
      <c r="I24801">
        <v>1</v>
      </c>
      <c r="J24801">
        <v>1248</v>
      </c>
      <c r="K24801">
        <v>1</v>
      </c>
      <c r="L24801">
        <v>3</v>
      </c>
      <c r="M24801">
        <v>424</v>
      </c>
      <c r="N24801" t="s">
        <v>18</v>
      </c>
      <c r="O24801">
        <v>0</v>
      </c>
      <c r="P24801">
        <v>1650</v>
      </c>
    </row>
    <row r="24802" spans="1:16" x14ac:dyDescent="0.25">
      <c r="A24802" t="s">
        <v>36569</v>
      </c>
      <c r="B24802">
        <v>246</v>
      </c>
      <c r="C24802" s="3" t="str">
        <f>HYPERLINK("http://www.uniprot.org/uniprot/I1MHR3","tr|I1MHR3|I1MHR3_SOYBN")</f>
        <v>tr|I1MHR3|I1MHR3_SOYBN</v>
      </c>
      <c r="D24802" t="s">
        <v>117</v>
      </c>
      <c r="E24802">
        <v>81.150000000000006</v>
      </c>
      <c r="F24802">
        <v>69</v>
      </c>
      <c r="G24802">
        <v>13</v>
      </c>
      <c r="H24802">
        <v>0</v>
      </c>
      <c r="I24802">
        <v>1</v>
      </c>
      <c r="J24802">
        <v>207</v>
      </c>
      <c r="K24802">
        <v>1</v>
      </c>
      <c r="L24802">
        <v>659</v>
      </c>
      <c r="M24802">
        <v>727</v>
      </c>
      <c r="N24802" t="s">
        <v>18</v>
      </c>
      <c r="O24802" s="1">
        <v>1.8240799999999999E-23</v>
      </c>
      <c r="P24802">
        <v>284</v>
      </c>
    </row>
    <row r="24803" spans="1:16" x14ac:dyDescent="0.25">
      <c r="A24803" t="s">
        <v>36570</v>
      </c>
      <c r="B24803">
        <v>561</v>
      </c>
      <c r="C24803" s="3" t="str">
        <f>HYPERLINK("http://www.uniprot.org/uniprot/I1LZI9","tr|I1LZI9|I1LZI9_SOYBN")</f>
        <v>tr|I1LZI9|I1LZI9_SOYBN</v>
      </c>
      <c r="D24803" t="s">
        <v>28</v>
      </c>
      <c r="E24803">
        <v>67.75</v>
      </c>
      <c r="F24803">
        <v>183</v>
      </c>
      <c r="G24803">
        <v>59</v>
      </c>
      <c r="H24803">
        <v>18</v>
      </c>
      <c r="I24803">
        <v>1</v>
      </c>
      <c r="J24803">
        <v>495</v>
      </c>
      <c r="K24803">
        <v>1</v>
      </c>
      <c r="L24803">
        <v>2</v>
      </c>
      <c r="M24803">
        <v>183</v>
      </c>
      <c r="N24803" t="s">
        <v>18</v>
      </c>
      <c r="O24803" s="1">
        <v>3.8585099999999999E-62</v>
      </c>
      <c r="P24803">
        <v>618</v>
      </c>
    </row>
    <row r="24804" spans="1:16" x14ac:dyDescent="0.25">
      <c r="A24804" t="s">
        <v>36571</v>
      </c>
      <c r="B24804">
        <v>327</v>
      </c>
      <c r="C24804" s="3" t="str">
        <f>HYPERLINK("http://www.uniprot.org/uniprot/I1M5A0","tr|I1M5A0|I1M5A0_SOYBN")</f>
        <v>tr|I1M5A0|I1M5A0_SOYBN</v>
      </c>
      <c r="D24804" t="s">
        <v>28</v>
      </c>
      <c r="E24804">
        <v>75.209999999999994</v>
      </c>
      <c r="F24804">
        <v>117</v>
      </c>
      <c r="G24804">
        <v>29</v>
      </c>
      <c r="H24804">
        <v>9</v>
      </c>
      <c r="I24804">
        <v>1</v>
      </c>
      <c r="J24804">
        <v>324</v>
      </c>
      <c r="K24804">
        <v>1</v>
      </c>
      <c r="L24804">
        <v>1</v>
      </c>
      <c r="M24804">
        <v>117</v>
      </c>
      <c r="N24804" t="s">
        <v>18</v>
      </c>
      <c r="O24804" s="1">
        <v>4.7821699999999999E-40</v>
      </c>
      <c r="P24804">
        <v>427</v>
      </c>
    </row>
    <row r="24805" spans="1:16" x14ac:dyDescent="0.25">
      <c r="A24805" t="s">
        <v>36572</v>
      </c>
      <c r="B24805">
        <v>1821</v>
      </c>
      <c r="C24805" s="3" t="str">
        <f>HYPERLINK("http://www.uniprot.org/uniprot/A2Q4E5","tr|A2Q4E5|A2Q4E5_MEDTR")</f>
        <v>tr|A2Q4E5|A2Q4E5_MEDTR</v>
      </c>
      <c r="D24805" t="s">
        <v>29629</v>
      </c>
      <c r="E24805">
        <v>75.5</v>
      </c>
      <c r="F24805">
        <v>600</v>
      </c>
      <c r="G24805">
        <v>147</v>
      </c>
      <c r="H24805">
        <v>2</v>
      </c>
      <c r="I24805">
        <v>1</v>
      </c>
      <c r="J24805">
        <v>1794</v>
      </c>
      <c r="K24805">
        <v>1</v>
      </c>
      <c r="L24805">
        <v>1</v>
      </c>
      <c r="M24805">
        <v>596</v>
      </c>
      <c r="N24805" t="s">
        <v>18</v>
      </c>
      <c r="O24805">
        <v>0</v>
      </c>
      <c r="P24805">
        <v>2286</v>
      </c>
    </row>
    <row r="24806" spans="1:16" x14ac:dyDescent="0.25">
      <c r="A24806" t="s">
        <v>36573</v>
      </c>
      <c r="B24806">
        <v>1899</v>
      </c>
      <c r="C24806" s="3" t="str">
        <f>HYPERLINK("http://www.uniprot.org/uniprot/G7KWK2","tr|G7KWK2|G7KWK2_MEDTR")</f>
        <v>tr|G7KWK2|G7KWK2_MEDTR</v>
      </c>
      <c r="D24806" t="s">
        <v>31320</v>
      </c>
      <c r="E24806">
        <v>73.19</v>
      </c>
      <c r="F24806">
        <v>608</v>
      </c>
      <c r="G24806">
        <v>163</v>
      </c>
      <c r="H24806">
        <v>13</v>
      </c>
      <c r="I24806">
        <v>1</v>
      </c>
      <c r="J24806">
        <v>1785</v>
      </c>
      <c r="K24806">
        <v>1</v>
      </c>
      <c r="L24806">
        <v>1</v>
      </c>
      <c r="M24806">
        <v>608</v>
      </c>
      <c r="N24806" t="s">
        <v>18</v>
      </c>
      <c r="O24806">
        <v>0</v>
      </c>
      <c r="P24806">
        <v>2133</v>
      </c>
    </row>
    <row r="24807" spans="1:16" x14ac:dyDescent="0.25">
      <c r="A24807" t="s">
        <v>36574</v>
      </c>
      <c r="B24807">
        <v>771</v>
      </c>
      <c r="C24807" s="3" t="str">
        <f>HYPERLINK("http://www.uniprot.org/uniprot/G7KNQ4","tr|G7KNQ4|G7KNQ4_MEDTR")</f>
        <v>tr|G7KNQ4|G7KNQ4_MEDTR</v>
      </c>
      <c r="D24807" t="s">
        <v>36575</v>
      </c>
      <c r="E24807">
        <v>76.17</v>
      </c>
      <c r="F24807">
        <v>256</v>
      </c>
      <c r="G24807">
        <v>61</v>
      </c>
      <c r="H24807">
        <v>0</v>
      </c>
      <c r="I24807">
        <v>1</v>
      </c>
      <c r="J24807">
        <v>768</v>
      </c>
      <c r="K24807">
        <v>1</v>
      </c>
      <c r="L24807">
        <v>12</v>
      </c>
      <c r="M24807">
        <v>266</v>
      </c>
      <c r="N24807" t="s">
        <v>18</v>
      </c>
      <c r="O24807" s="1">
        <v>3.3466799999999999E-106</v>
      </c>
      <c r="P24807">
        <v>1001</v>
      </c>
    </row>
    <row r="24808" spans="1:16" x14ac:dyDescent="0.25">
      <c r="A24808" t="s">
        <v>36576</v>
      </c>
      <c r="B24808">
        <v>675</v>
      </c>
      <c r="C24808" s="3" t="str">
        <f>HYPERLINK("http://www.uniprot.org/uniprot/B9S3F1","tr|B9S3F1|B9S3F1_RICCO")</f>
        <v>tr|B9S3F1|B9S3F1_RICCO</v>
      </c>
      <c r="D24808" t="s">
        <v>19865</v>
      </c>
      <c r="E24808">
        <v>82.14</v>
      </c>
      <c r="F24808">
        <v>224</v>
      </c>
      <c r="G24808">
        <v>40</v>
      </c>
      <c r="H24808">
        <v>0</v>
      </c>
      <c r="I24808">
        <v>1</v>
      </c>
      <c r="J24808">
        <v>672</v>
      </c>
      <c r="K24808">
        <v>1</v>
      </c>
      <c r="L24808">
        <v>2</v>
      </c>
      <c r="M24808">
        <v>225</v>
      </c>
      <c r="N24808" t="s">
        <v>18</v>
      </c>
      <c r="O24808" s="1">
        <v>8.5982099999999997E-107</v>
      </c>
      <c r="P24808">
        <v>1005</v>
      </c>
    </row>
    <row r="24809" spans="1:16" x14ac:dyDescent="0.25">
      <c r="A24809" t="s">
        <v>36577</v>
      </c>
      <c r="B24809">
        <v>1716</v>
      </c>
      <c r="C24809" s="3" t="str">
        <f>HYPERLINK("http://www.uniprot.org/uniprot/G7KW81","tr|G7KW81|G7KW81_MEDTR")</f>
        <v>tr|G7KW81|G7KW81_MEDTR</v>
      </c>
      <c r="D24809" t="s">
        <v>36578</v>
      </c>
      <c r="E24809">
        <v>91.59</v>
      </c>
      <c r="F24809">
        <v>571</v>
      </c>
      <c r="G24809">
        <v>48</v>
      </c>
      <c r="H24809">
        <v>0</v>
      </c>
      <c r="I24809">
        <v>1</v>
      </c>
      <c r="J24809">
        <v>1713</v>
      </c>
      <c r="K24809">
        <v>1</v>
      </c>
      <c r="L24809">
        <v>1</v>
      </c>
      <c r="M24809">
        <v>571</v>
      </c>
      <c r="N24809" t="s">
        <v>18</v>
      </c>
      <c r="O24809">
        <v>0</v>
      </c>
      <c r="P24809">
        <v>2731</v>
      </c>
    </row>
    <row r="24810" spans="1:16" x14ac:dyDescent="0.25">
      <c r="A24810" t="s">
        <v>36579</v>
      </c>
      <c r="B24810">
        <v>864</v>
      </c>
      <c r="C24810" s="3" t="str">
        <f>HYPERLINK("http://www.uniprot.org/uniprot/Q2HV44","tr|Q2HV44|Q2HV44_MEDTR")</f>
        <v>tr|Q2HV44|Q2HV44_MEDTR</v>
      </c>
      <c r="D24810" t="s">
        <v>36580</v>
      </c>
      <c r="E24810">
        <v>91.63</v>
      </c>
      <c r="F24810">
        <v>287</v>
      </c>
      <c r="G24810">
        <v>24</v>
      </c>
      <c r="H24810">
        <v>0</v>
      </c>
      <c r="I24810">
        <v>1</v>
      </c>
      <c r="J24810">
        <v>861</v>
      </c>
      <c r="K24810">
        <v>1</v>
      </c>
      <c r="L24810">
        <v>1</v>
      </c>
      <c r="M24810">
        <v>287</v>
      </c>
      <c r="N24810" t="s">
        <v>18</v>
      </c>
      <c r="O24810" s="1">
        <v>3.2374100000000001E-151</v>
      </c>
      <c r="P24810">
        <v>1390</v>
      </c>
    </row>
    <row r="24811" spans="1:16" x14ac:dyDescent="0.25">
      <c r="A24811" t="s">
        <v>36581</v>
      </c>
      <c r="B24811">
        <v>2244</v>
      </c>
      <c r="C24811" s="3" t="str">
        <f>HYPERLINK("http://www.uniprot.org/uniprot/K7MEZ3","tr|K7MEZ3|K7MEZ3_SOYBN")</f>
        <v>tr|K7MEZ3|K7MEZ3_SOYBN</v>
      </c>
      <c r="D24811" t="s">
        <v>28</v>
      </c>
      <c r="E24811">
        <v>52.76</v>
      </c>
      <c r="F24811">
        <v>760</v>
      </c>
      <c r="G24811">
        <v>359</v>
      </c>
      <c r="H24811">
        <v>15</v>
      </c>
      <c r="I24811">
        <v>1</v>
      </c>
      <c r="J24811">
        <v>2235</v>
      </c>
      <c r="K24811">
        <v>1</v>
      </c>
      <c r="L24811">
        <v>670</v>
      </c>
      <c r="M24811">
        <v>1419</v>
      </c>
      <c r="N24811" t="s">
        <v>18</v>
      </c>
      <c r="O24811">
        <v>0</v>
      </c>
      <c r="P24811">
        <v>1765</v>
      </c>
    </row>
    <row r="24812" spans="1:16" x14ac:dyDescent="0.25">
      <c r="A24812" t="s">
        <v>36582</v>
      </c>
      <c r="B24812">
        <v>1248</v>
      </c>
      <c r="C24812" s="3" t="str">
        <f>HYPERLINK("http://www.uniprot.org/uniprot/K7LLW7","tr|K7LLW7|K7LLW7_SOYBN")</f>
        <v>tr|K7LLW7|K7LLW7_SOYBN</v>
      </c>
      <c r="D24812" t="s">
        <v>28</v>
      </c>
      <c r="E24812">
        <v>80</v>
      </c>
      <c r="F24812">
        <v>355</v>
      </c>
      <c r="G24812">
        <v>71</v>
      </c>
      <c r="H24812">
        <v>0</v>
      </c>
      <c r="I24812">
        <v>1</v>
      </c>
      <c r="J24812">
        <v>1065</v>
      </c>
      <c r="K24812">
        <v>1</v>
      </c>
      <c r="L24812">
        <v>1</v>
      </c>
      <c r="M24812">
        <v>355</v>
      </c>
      <c r="N24812" t="s">
        <v>18</v>
      </c>
      <c r="O24812" s="1">
        <v>6.9218200000000003E-168</v>
      </c>
      <c r="P24812">
        <v>1536</v>
      </c>
    </row>
    <row r="24813" spans="1:16" x14ac:dyDescent="0.25">
      <c r="A24813" t="s">
        <v>36583</v>
      </c>
      <c r="B24813">
        <v>1254</v>
      </c>
      <c r="C24813" s="3" t="str">
        <f>HYPERLINK("http://www.uniprot.org/uniprot/G7I6F2","tr|G7I6F2|G7I6F2_MEDTR")</f>
        <v>tr|G7I6F2|G7I6F2_MEDTR</v>
      </c>
      <c r="D24813" t="s">
        <v>36584</v>
      </c>
      <c r="E24813">
        <v>76.77</v>
      </c>
      <c r="F24813">
        <v>422</v>
      </c>
      <c r="G24813">
        <v>98</v>
      </c>
      <c r="H24813">
        <v>6</v>
      </c>
      <c r="I24813">
        <v>1</v>
      </c>
      <c r="J24813">
        <v>1248</v>
      </c>
      <c r="K24813">
        <v>1</v>
      </c>
      <c r="L24813">
        <v>1</v>
      </c>
      <c r="M24813">
        <v>417</v>
      </c>
      <c r="N24813" t="s">
        <v>18</v>
      </c>
      <c r="O24813" s="1">
        <v>5.5126199999999998E-173</v>
      </c>
      <c r="P24813">
        <v>1580</v>
      </c>
    </row>
    <row r="24814" spans="1:16" x14ac:dyDescent="0.25">
      <c r="A24814" t="s">
        <v>36585</v>
      </c>
      <c r="B24814">
        <v>4419</v>
      </c>
      <c r="C24814" s="3" t="str">
        <f>HYPERLINK("http://www.uniprot.org/uniprot/G7ICD8","tr|G7ICD8|G7ICD8_MEDTR")</f>
        <v>tr|G7ICD8|G7ICD8_MEDTR</v>
      </c>
      <c r="D24814" t="s">
        <v>8709</v>
      </c>
      <c r="E24814">
        <v>73.75</v>
      </c>
      <c r="F24814">
        <v>785</v>
      </c>
      <c r="G24814">
        <v>206</v>
      </c>
      <c r="H24814">
        <v>3</v>
      </c>
      <c r="I24814">
        <v>1399</v>
      </c>
      <c r="J24814">
        <v>3744</v>
      </c>
      <c r="K24814">
        <v>1</v>
      </c>
      <c r="L24814">
        <v>2</v>
      </c>
      <c r="M24814">
        <v>775</v>
      </c>
      <c r="N24814" t="s">
        <v>18</v>
      </c>
      <c r="O24814">
        <v>0</v>
      </c>
      <c r="P24814">
        <v>3000</v>
      </c>
    </row>
    <row r="24815" spans="1:16" x14ac:dyDescent="0.25">
      <c r="A24815" t="s">
        <v>36586</v>
      </c>
      <c r="B24815">
        <v>579</v>
      </c>
      <c r="C24815" s="3" t="str">
        <f>HYPERLINK("http://www.uniprot.org/uniprot/G7JCD9","tr|G7JCD9|G7JCD9_MEDTR")</f>
        <v>tr|G7JCD9|G7JCD9_MEDTR</v>
      </c>
      <c r="D24815" t="s">
        <v>36587</v>
      </c>
      <c r="E24815">
        <v>77.599999999999994</v>
      </c>
      <c r="F24815">
        <v>192</v>
      </c>
      <c r="G24815">
        <v>43</v>
      </c>
      <c r="H24815">
        <v>0</v>
      </c>
      <c r="I24815">
        <v>1</v>
      </c>
      <c r="J24815">
        <v>576</v>
      </c>
      <c r="K24815">
        <v>1</v>
      </c>
      <c r="L24815">
        <v>23</v>
      </c>
      <c r="M24815">
        <v>206</v>
      </c>
      <c r="N24815" t="s">
        <v>18</v>
      </c>
      <c r="O24815" s="1">
        <v>3.6414600000000002E-77</v>
      </c>
      <c r="P24815">
        <v>748</v>
      </c>
    </row>
    <row r="24816" spans="1:16" x14ac:dyDescent="0.25">
      <c r="A24816" t="s">
        <v>36588</v>
      </c>
      <c r="B24816">
        <v>1350</v>
      </c>
      <c r="C24816" s="3" t="str">
        <f>HYPERLINK("http://www.uniprot.org/uniprot/G7JMR6","tr|G7JMR6|G7JMR6_MEDTR")</f>
        <v>tr|G7JMR6|G7JMR6_MEDTR</v>
      </c>
      <c r="D24816" t="s">
        <v>36589</v>
      </c>
      <c r="E24816">
        <v>73.19</v>
      </c>
      <c r="F24816">
        <v>470</v>
      </c>
      <c r="G24816">
        <v>126</v>
      </c>
      <c r="H24816">
        <v>21</v>
      </c>
      <c r="I24816">
        <v>1</v>
      </c>
      <c r="J24816">
        <v>1347</v>
      </c>
      <c r="K24816">
        <v>1</v>
      </c>
      <c r="L24816">
        <v>1</v>
      </c>
      <c r="M24816">
        <v>460</v>
      </c>
      <c r="N24816" t="s">
        <v>18</v>
      </c>
      <c r="O24816">
        <v>0</v>
      </c>
      <c r="P24816">
        <v>1780</v>
      </c>
    </row>
    <row r="24817" spans="1:16" x14ac:dyDescent="0.25">
      <c r="A24817" t="s">
        <v>36590</v>
      </c>
      <c r="B24817">
        <v>1659</v>
      </c>
      <c r="C24817" s="3" t="str">
        <f>HYPERLINK("http://www.uniprot.org/uniprot/I3S8P7","tr|I3S8P7|I3S8P7_MEDTR")</f>
        <v>tr|I3S8P7|I3S8P7_MEDTR</v>
      </c>
      <c r="D24817" t="s">
        <v>22</v>
      </c>
      <c r="E24817">
        <v>73.33</v>
      </c>
      <c r="F24817">
        <v>315</v>
      </c>
      <c r="G24817">
        <v>84</v>
      </c>
      <c r="H24817">
        <v>1</v>
      </c>
      <c r="I24817">
        <v>712</v>
      </c>
      <c r="J24817">
        <v>1653</v>
      </c>
      <c r="K24817">
        <v>1</v>
      </c>
      <c r="L24817">
        <v>1</v>
      </c>
      <c r="M24817">
        <v>314</v>
      </c>
      <c r="N24817" t="s">
        <v>18</v>
      </c>
      <c r="O24817" s="1">
        <v>9.0187799999999996E-132</v>
      </c>
      <c r="P24817">
        <v>1226</v>
      </c>
    </row>
    <row r="24818" spans="1:16" x14ac:dyDescent="0.25">
      <c r="A24818" t="s">
        <v>36591</v>
      </c>
      <c r="B24818">
        <v>405</v>
      </c>
      <c r="C24818" s="3" t="str">
        <f>HYPERLINK("http://www.uniprot.org/uniprot/F6I1B3","tr|F6I1B3|F6I1B3_VITVI")</f>
        <v>tr|F6I1B3|F6I1B3_VITVI</v>
      </c>
      <c r="D24818" t="s">
        <v>36592</v>
      </c>
      <c r="E24818">
        <v>91.04</v>
      </c>
      <c r="F24818">
        <v>134</v>
      </c>
      <c r="G24818">
        <v>12</v>
      </c>
      <c r="H24818">
        <v>0</v>
      </c>
      <c r="I24818">
        <v>1</v>
      </c>
      <c r="J24818">
        <v>402</v>
      </c>
      <c r="K24818">
        <v>1</v>
      </c>
      <c r="L24818">
        <v>60</v>
      </c>
      <c r="M24818">
        <v>193</v>
      </c>
      <c r="N24818" t="s">
        <v>18</v>
      </c>
      <c r="O24818" s="1">
        <v>1.5048999999999998E-70</v>
      </c>
      <c r="P24818">
        <v>690</v>
      </c>
    </row>
    <row r="24819" spans="1:16" x14ac:dyDescent="0.25">
      <c r="A24819" t="s">
        <v>36593</v>
      </c>
      <c r="B24819">
        <v>927</v>
      </c>
      <c r="C24819" s="3" t="str">
        <f>HYPERLINK("http://www.uniprot.org/uniprot/K7MPL7","tr|K7MPL7|K7MPL7_SOYBN")</f>
        <v>tr|K7MPL7|K7MPL7_SOYBN</v>
      </c>
      <c r="D24819" t="s">
        <v>28</v>
      </c>
      <c r="E24819">
        <v>53.53</v>
      </c>
      <c r="F24819">
        <v>297</v>
      </c>
      <c r="G24819">
        <v>138</v>
      </c>
      <c r="H24819">
        <v>1</v>
      </c>
      <c r="I24819">
        <v>1</v>
      </c>
      <c r="J24819">
        <v>888</v>
      </c>
      <c r="K24819">
        <v>1</v>
      </c>
      <c r="L24819">
        <v>35</v>
      </c>
      <c r="M24819">
        <v>317</v>
      </c>
      <c r="N24819" t="s">
        <v>18</v>
      </c>
      <c r="O24819" s="1">
        <v>4.4320000000000002E-72</v>
      </c>
      <c r="P24819">
        <v>708</v>
      </c>
    </row>
    <row r="24820" spans="1:16" x14ac:dyDescent="0.25">
      <c r="A24820" t="s">
        <v>36594</v>
      </c>
      <c r="B24820">
        <v>408</v>
      </c>
      <c r="C24820" s="3" t="str">
        <f>HYPERLINK("http://www.uniprot.org/uniprot/B7FMN0","tr|B7FMN0|B7FMN0_MEDTR")</f>
        <v>tr|B7FMN0|B7FMN0_MEDTR</v>
      </c>
      <c r="D24820" t="s">
        <v>581</v>
      </c>
      <c r="E24820">
        <v>92.22</v>
      </c>
      <c r="F24820">
        <v>90</v>
      </c>
      <c r="G24820">
        <v>7</v>
      </c>
      <c r="H24820">
        <v>0</v>
      </c>
      <c r="I24820">
        <v>1</v>
      </c>
      <c r="J24820">
        <v>270</v>
      </c>
      <c r="K24820">
        <v>1</v>
      </c>
      <c r="L24820">
        <v>1</v>
      </c>
      <c r="M24820">
        <v>90</v>
      </c>
      <c r="N24820" t="s">
        <v>18</v>
      </c>
      <c r="O24820" s="1">
        <v>4.7002000000000003E-40</v>
      </c>
      <c r="P24820">
        <v>427</v>
      </c>
    </row>
    <row r="24821" spans="1:16" x14ac:dyDescent="0.25">
      <c r="A24821" t="s">
        <v>36595</v>
      </c>
      <c r="B24821">
        <v>423</v>
      </c>
      <c r="C24821" s="3" t="str">
        <f>HYPERLINK("http://www.uniprot.org/uniprot/G7JF16","tr|G7JF16|G7JF16_MEDTR")</f>
        <v>tr|G7JF16|G7JF16_MEDTR</v>
      </c>
      <c r="D24821" t="s">
        <v>5081</v>
      </c>
      <c r="E24821">
        <v>60.71</v>
      </c>
      <c r="F24821">
        <v>112</v>
      </c>
      <c r="G24821">
        <v>44</v>
      </c>
      <c r="H24821">
        <v>23</v>
      </c>
      <c r="I24821">
        <v>1</v>
      </c>
      <c r="J24821">
        <v>267</v>
      </c>
      <c r="K24821">
        <v>1</v>
      </c>
      <c r="L24821">
        <v>109</v>
      </c>
      <c r="M24821">
        <v>217</v>
      </c>
      <c r="N24821" t="s">
        <v>18</v>
      </c>
      <c r="O24821" s="1">
        <v>1.6374700000000001E-24</v>
      </c>
      <c r="P24821">
        <v>293</v>
      </c>
    </row>
    <row r="24822" spans="1:16" x14ac:dyDescent="0.25">
      <c r="A24822" t="s">
        <v>36596</v>
      </c>
      <c r="B24822">
        <v>1221</v>
      </c>
      <c r="C24822" s="3" t="str">
        <f>HYPERLINK("http://www.uniprot.org/uniprot/K7ML77","tr|K7ML77|K7ML77_SOYBN")</f>
        <v>tr|K7ML77|K7ML77_SOYBN</v>
      </c>
      <c r="D24822" t="s">
        <v>28</v>
      </c>
      <c r="E24822">
        <v>73.28</v>
      </c>
      <c r="F24822">
        <v>408</v>
      </c>
      <c r="G24822">
        <v>109</v>
      </c>
      <c r="H24822">
        <v>2</v>
      </c>
      <c r="I24822">
        <v>1</v>
      </c>
      <c r="J24822">
        <v>1218</v>
      </c>
      <c r="K24822">
        <v>1</v>
      </c>
      <c r="L24822">
        <v>1</v>
      </c>
      <c r="M24822">
        <v>404</v>
      </c>
      <c r="N24822" t="s">
        <v>18</v>
      </c>
      <c r="O24822" s="1">
        <v>8.7365899999999995E-168</v>
      </c>
      <c r="P24822">
        <v>1535</v>
      </c>
    </row>
    <row r="24823" spans="1:16" x14ac:dyDescent="0.25">
      <c r="A24823" t="s">
        <v>36597</v>
      </c>
      <c r="B24823">
        <v>558</v>
      </c>
      <c r="C24823" s="3" t="str">
        <f>HYPERLINK("http://www.uniprot.org/uniprot/I1MVB1","tr|I1MVB1|I1MVB1_SOYBN")</f>
        <v>tr|I1MVB1|I1MVB1_SOYBN</v>
      </c>
      <c r="D24823" t="s">
        <v>28</v>
      </c>
      <c r="E24823">
        <v>69.56</v>
      </c>
      <c r="F24823">
        <v>184</v>
      </c>
      <c r="G24823">
        <v>56</v>
      </c>
      <c r="H24823">
        <v>1</v>
      </c>
      <c r="I24823">
        <v>1</v>
      </c>
      <c r="J24823">
        <v>549</v>
      </c>
      <c r="K24823">
        <v>1</v>
      </c>
      <c r="L24823">
        <v>1</v>
      </c>
      <c r="M24823">
        <v>181</v>
      </c>
      <c r="N24823" t="s">
        <v>18</v>
      </c>
      <c r="O24823" s="1">
        <v>1.1754599999999999E-63</v>
      </c>
      <c r="P24823">
        <v>631</v>
      </c>
    </row>
    <row r="24824" spans="1:16" x14ac:dyDescent="0.25">
      <c r="A24824" t="s">
        <v>36598</v>
      </c>
      <c r="B24824">
        <v>849</v>
      </c>
      <c r="C24824" s="3" t="str">
        <f>HYPERLINK("http://www.uniprot.org/uniprot/Q6XD74","tr|Q6XD74|Q6XD74_MEDTR")</f>
        <v>tr|Q6XD74|Q6XD74_MEDTR</v>
      </c>
      <c r="D24824" t="s">
        <v>36487</v>
      </c>
      <c r="E24824">
        <v>80.489999999999995</v>
      </c>
      <c r="F24824">
        <v>282</v>
      </c>
      <c r="G24824">
        <v>55</v>
      </c>
      <c r="H24824">
        <v>0</v>
      </c>
      <c r="I24824">
        <v>1</v>
      </c>
      <c r="J24824">
        <v>846</v>
      </c>
      <c r="K24824">
        <v>1</v>
      </c>
      <c r="L24824">
        <v>18</v>
      </c>
      <c r="M24824">
        <v>298</v>
      </c>
      <c r="N24824" t="s">
        <v>18</v>
      </c>
      <c r="O24824" s="1">
        <v>2.5742599999999999E-129</v>
      </c>
      <c r="P24824">
        <v>1201</v>
      </c>
    </row>
    <row r="24825" spans="1:16" x14ac:dyDescent="0.25">
      <c r="A24825" t="s">
        <v>36599</v>
      </c>
      <c r="B24825">
        <v>1053</v>
      </c>
      <c r="C24825" s="3" t="str">
        <f>HYPERLINK("http://www.uniprot.org/uniprot/G7JW16","tr|G7JW16|G7JW16_MEDTR")</f>
        <v>tr|G7JW16|G7JW16_MEDTR</v>
      </c>
      <c r="D24825" t="s">
        <v>36600</v>
      </c>
      <c r="E24825">
        <v>94.57</v>
      </c>
      <c r="F24825">
        <v>350</v>
      </c>
      <c r="G24825">
        <v>19</v>
      </c>
      <c r="H24825">
        <v>0</v>
      </c>
      <c r="I24825">
        <v>1</v>
      </c>
      <c r="J24825">
        <v>1050</v>
      </c>
      <c r="K24825">
        <v>1</v>
      </c>
      <c r="L24825">
        <v>1</v>
      </c>
      <c r="M24825">
        <v>350</v>
      </c>
      <c r="N24825" t="s">
        <v>18</v>
      </c>
      <c r="O24825">
        <v>0</v>
      </c>
      <c r="P24825">
        <v>1679</v>
      </c>
    </row>
    <row r="24826" spans="1:16" x14ac:dyDescent="0.25">
      <c r="A24826" t="s">
        <v>36601</v>
      </c>
      <c r="B24826">
        <v>1368</v>
      </c>
      <c r="C24826" s="3" t="str">
        <f>HYPERLINK("http://www.uniprot.org/uniprot/I1MHP5","tr|I1MHP5|I1MHP5_SOYBN")</f>
        <v>tr|I1MHP5|I1MHP5_SOYBN</v>
      </c>
      <c r="D24826" t="s">
        <v>28</v>
      </c>
      <c r="E24826">
        <v>27.61</v>
      </c>
      <c r="F24826">
        <v>420</v>
      </c>
      <c r="G24826">
        <v>304</v>
      </c>
      <c r="H24826">
        <v>42</v>
      </c>
      <c r="I24826">
        <v>151</v>
      </c>
      <c r="J24826">
        <v>1284</v>
      </c>
      <c r="K24826">
        <v>1</v>
      </c>
      <c r="L24826">
        <v>1057</v>
      </c>
      <c r="M24826">
        <v>1470</v>
      </c>
      <c r="N24826" t="s">
        <v>18</v>
      </c>
      <c r="O24826" s="1">
        <v>3.4449399999999997E-30</v>
      </c>
      <c r="P24826">
        <v>349</v>
      </c>
    </row>
    <row r="24827" spans="1:16" x14ac:dyDescent="0.25">
      <c r="A24827" t="s">
        <v>36602</v>
      </c>
      <c r="B24827">
        <v>2301</v>
      </c>
      <c r="C24827" s="3" t="str">
        <f>HYPERLINK("http://www.uniprot.org/uniprot/G7L0M1","tr|G7L0M1|G7L0M1_MEDTR")</f>
        <v>tr|G7L0M1|G7L0M1_MEDTR</v>
      </c>
      <c r="D24827" t="s">
        <v>1609</v>
      </c>
      <c r="E24827">
        <v>79.23</v>
      </c>
      <c r="F24827">
        <v>573</v>
      </c>
      <c r="G24827">
        <v>119</v>
      </c>
      <c r="H24827">
        <v>11</v>
      </c>
      <c r="I24827">
        <v>613</v>
      </c>
      <c r="J24827">
        <v>2298</v>
      </c>
      <c r="K24827">
        <v>1</v>
      </c>
      <c r="L24827">
        <v>38</v>
      </c>
      <c r="M24827">
        <v>609</v>
      </c>
      <c r="N24827" t="s">
        <v>18</v>
      </c>
      <c r="O24827">
        <v>0</v>
      </c>
      <c r="P24827">
        <v>2300</v>
      </c>
    </row>
    <row r="24828" spans="1:16" x14ac:dyDescent="0.25">
      <c r="A24828" t="s">
        <v>36603</v>
      </c>
      <c r="B24828">
        <v>1482</v>
      </c>
      <c r="C24828" s="3" t="str">
        <f>HYPERLINK("http://www.uniprot.org/uniprot/I1JGE2","tr|I1JGE2|I1JGE2_SOYBN")</f>
        <v>tr|I1JGE2|I1JGE2_SOYBN</v>
      </c>
      <c r="D24828" t="s">
        <v>28</v>
      </c>
      <c r="E24828">
        <v>80.73</v>
      </c>
      <c r="F24828">
        <v>493</v>
      </c>
      <c r="G24828">
        <v>95</v>
      </c>
      <c r="H24828">
        <v>2</v>
      </c>
      <c r="I24828">
        <v>7</v>
      </c>
      <c r="J24828">
        <v>1479</v>
      </c>
      <c r="K24828">
        <v>1</v>
      </c>
      <c r="L24828">
        <v>1</v>
      </c>
      <c r="M24828">
        <v>493</v>
      </c>
      <c r="N24828" t="s">
        <v>18</v>
      </c>
      <c r="O24828">
        <v>0</v>
      </c>
      <c r="P24828">
        <v>2043</v>
      </c>
    </row>
    <row r="24829" spans="1:16" x14ac:dyDescent="0.25">
      <c r="A24829" t="s">
        <v>36604</v>
      </c>
      <c r="B24829">
        <v>357</v>
      </c>
      <c r="C24829" s="3" t="str">
        <f>HYPERLINK("http://www.uniprot.org/uniprot/I1LZI6","tr|I1LZI6|I1LZI6_SOYBN")</f>
        <v>tr|I1LZI6|I1LZI6_SOYBN</v>
      </c>
      <c r="D24829" t="s">
        <v>28</v>
      </c>
      <c r="E24829">
        <v>79.27</v>
      </c>
      <c r="F24829">
        <v>111</v>
      </c>
      <c r="G24829">
        <v>23</v>
      </c>
      <c r="H24829">
        <v>0</v>
      </c>
      <c r="I24829">
        <v>7</v>
      </c>
      <c r="J24829">
        <v>339</v>
      </c>
      <c r="K24829">
        <v>1</v>
      </c>
      <c r="L24829">
        <v>2</v>
      </c>
      <c r="M24829">
        <v>104</v>
      </c>
      <c r="N24829" t="s">
        <v>18</v>
      </c>
      <c r="O24829" s="1">
        <v>9.5589999999999998E-41</v>
      </c>
      <c r="P24829">
        <v>433</v>
      </c>
    </row>
    <row r="24830" spans="1:16" x14ac:dyDescent="0.25">
      <c r="A24830" t="s">
        <v>36605</v>
      </c>
      <c r="B24830">
        <v>1443</v>
      </c>
      <c r="C24830" s="3" t="str">
        <f>HYPERLINK("http://www.uniprot.org/uniprot/G7IS36","tr|G7IS36|G7IS36_MEDTR")</f>
        <v>tr|G7IS36|G7IS36_MEDTR</v>
      </c>
      <c r="D24830" t="s">
        <v>36606</v>
      </c>
      <c r="E24830">
        <v>86.9</v>
      </c>
      <c r="F24830">
        <v>481</v>
      </c>
      <c r="G24830">
        <v>63</v>
      </c>
      <c r="H24830">
        <v>1</v>
      </c>
      <c r="I24830">
        <v>1</v>
      </c>
      <c r="J24830">
        <v>1440</v>
      </c>
      <c r="K24830">
        <v>1</v>
      </c>
      <c r="L24830">
        <v>1</v>
      </c>
      <c r="M24830">
        <v>475</v>
      </c>
      <c r="N24830" t="s">
        <v>18</v>
      </c>
      <c r="O24830">
        <v>0</v>
      </c>
      <c r="P24830">
        <v>2100</v>
      </c>
    </row>
    <row r="24831" spans="1:16" x14ac:dyDescent="0.25">
      <c r="A24831" t="s">
        <v>36607</v>
      </c>
      <c r="B24831">
        <v>1623</v>
      </c>
      <c r="C24831" s="3" t="str">
        <f>HYPERLINK("http://www.uniprot.org/uniprot/G7IKJ3","tr|G7IKJ3|G7IKJ3_MEDTR")</f>
        <v>tr|G7IKJ3|G7IKJ3_MEDTR</v>
      </c>
      <c r="D24831" t="s">
        <v>3121</v>
      </c>
      <c r="E24831">
        <v>27.72</v>
      </c>
      <c r="F24831">
        <v>321</v>
      </c>
      <c r="G24831">
        <v>232</v>
      </c>
      <c r="H24831">
        <v>3</v>
      </c>
      <c r="I24831">
        <v>79</v>
      </c>
      <c r="J24831">
        <v>1032</v>
      </c>
      <c r="K24831">
        <v>1</v>
      </c>
      <c r="L24831">
        <v>637</v>
      </c>
      <c r="M24831">
        <v>919</v>
      </c>
      <c r="N24831" t="s">
        <v>18</v>
      </c>
      <c r="O24831" s="1">
        <v>2.6236600000000001E-27</v>
      </c>
      <c r="P24831">
        <v>325</v>
      </c>
    </row>
    <row r="24832" spans="1:16" x14ac:dyDescent="0.25">
      <c r="A24832" t="s">
        <v>36608</v>
      </c>
      <c r="B24832">
        <v>519</v>
      </c>
      <c r="C24832" s="3" t="str">
        <f>HYPERLINK("http://www.uniprot.org/uniprot/G7IKY4","tr|G7IKY4|G7IKY4_MEDTR")</f>
        <v>tr|G7IKY4|G7IKY4_MEDTR</v>
      </c>
      <c r="D24832" t="s">
        <v>19473</v>
      </c>
      <c r="E24832">
        <v>69.23</v>
      </c>
      <c r="F24832">
        <v>104</v>
      </c>
      <c r="G24832">
        <v>32</v>
      </c>
      <c r="H24832">
        <v>0</v>
      </c>
      <c r="I24832">
        <v>4</v>
      </c>
      <c r="J24832">
        <v>315</v>
      </c>
      <c r="K24832">
        <v>1</v>
      </c>
      <c r="L24832">
        <v>312</v>
      </c>
      <c r="M24832">
        <v>411</v>
      </c>
      <c r="N24832" t="s">
        <v>18</v>
      </c>
      <c r="O24832" s="1">
        <v>1.20202E-27</v>
      </c>
      <c r="P24832">
        <v>320</v>
      </c>
    </row>
    <row r="24833" spans="1:16" x14ac:dyDescent="0.25">
      <c r="A24833" t="s">
        <v>36609</v>
      </c>
      <c r="B24833">
        <v>648</v>
      </c>
      <c r="C24833" s="3" t="str">
        <f>HYPERLINK("http://www.uniprot.org/uniprot/G7KNM5","tr|G7KNM5|G7KNM5_MEDTR")</f>
        <v>tr|G7KNM5|G7KNM5_MEDTR</v>
      </c>
      <c r="D24833" t="s">
        <v>36610</v>
      </c>
      <c r="E24833">
        <v>64.180000000000007</v>
      </c>
      <c r="F24833">
        <v>215</v>
      </c>
      <c r="G24833">
        <v>77</v>
      </c>
      <c r="H24833">
        <v>0</v>
      </c>
      <c r="I24833">
        <v>1</v>
      </c>
      <c r="J24833">
        <v>645</v>
      </c>
      <c r="K24833">
        <v>1</v>
      </c>
      <c r="L24833">
        <v>19</v>
      </c>
      <c r="M24833">
        <v>230</v>
      </c>
      <c r="N24833" t="s">
        <v>18</v>
      </c>
      <c r="O24833" s="1">
        <v>1.5671100000000001E-67</v>
      </c>
      <c r="P24833">
        <v>666</v>
      </c>
    </row>
    <row r="24834" spans="1:16" x14ac:dyDescent="0.25">
      <c r="A24834" t="s">
        <v>36611</v>
      </c>
      <c r="B24834">
        <v>1197</v>
      </c>
      <c r="C24834" s="3" t="str">
        <f>HYPERLINK("http://www.uniprot.org/uniprot/I3SU12","tr|I3SU12|I3SU12_MEDTR")</f>
        <v>tr|I3SU12|I3SU12_MEDTR</v>
      </c>
      <c r="D24834" t="s">
        <v>22</v>
      </c>
      <c r="E24834">
        <v>80.819999999999993</v>
      </c>
      <c r="F24834">
        <v>386</v>
      </c>
      <c r="G24834">
        <v>74</v>
      </c>
      <c r="H24834">
        <v>2</v>
      </c>
      <c r="I24834">
        <v>43</v>
      </c>
      <c r="J24834">
        <v>1194</v>
      </c>
      <c r="K24834">
        <v>1</v>
      </c>
      <c r="L24834">
        <v>16</v>
      </c>
      <c r="M24834">
        <v>400</v>
      </c>
      <c r="N24834" t="s">
        <v>18</v>
      </c>
      <c r="O24834">
        <v>0</v>
      </c>
      <c r="P24834">
        <v>1683</v>
      </c>
    </row>
    <row r="24835" spans="1:16" x14ac:dyDescent="0.25">
      <c r="A24835" t="s">
        <v>36612</v>
      </c>
      <c r="B24835">
        <v>489</v>
      </c>
      <c r="C24835" s="3" t="str">
        <f>HYPERLINK("http://www.uniprot.org/uniprot/Q2HV51","tr|Q2HV51|Q2HV51_MEDTR")</f>
        <v>tr|Q2HV51|Q2HV51_MEDTR</v>
      </c>
      <c r="D24835" t="s">
        <v>36613</v>
      </c>
      <c r="E24835">
        <v>67.97</v>
      </c>
      <c r="F24835">
        <v>153</v>
      </c>
      <c r="G24835">
        <v>49</v>
      </c>
      <c r="H24835">
        <v>4</v>
      </c>
      <c r="I24835">
        <v>40</v>
      </c>
      <c r="J24835">
        <v>486</v>
      </c>
      <c r="K24835">
        <v>1</v>
      </c>
      <c r="L24835">
        <v>14</v>
      </c>
      <c r="M24835">
        <v>160</v>
      </c>
      <c r="N24835" t="s">
        <v>18</v>
      </c>
      <c r="O24835" s="1">
        <v>7.4421000000000006E-46</v>
      </c>
      <c r="P24835">
        <v>477</v>
      </c>
    </row>
    <row r="24836" spans="1:16" x14ac:dyDescent="0.25">
      <c r="A24836" t="s">
        <v>36614</v>
      </c>
      <c r="B24836">
        <v>2478</v>
      </c>
      <c r="C24836" s="3" t="str">
        <f>HYPERLINK("http://www.uniprot.org/uniprot/G7KS52","tr|G7KS52|G7KS52_MEDTR")</f>
        <v>tr|G7KS52|G7KS52_MEDTR</v>
      </c>
      <c r="D24836" t="s">
        <v>16355</v>
      </c>
      <c r="E24836">
        <v>75.89</v>
      </c>
      <c r="F24836">
        <v>834</v>
      </c>
      <c r="G24836">
        <v>201</v>
      </c>
      <c r="H24836">
        <v>14</v>
      </c>
      <c r="I24836">
        <v>10</v>
      </c>
      <c r="J24836">
        <v>2469</v>
      </c>
      <c r="K24836">
        <v>1</v>
      </c>
      <c r="L24836">
        <v>5</v>
      </c>
      <c r="M24836">
        <v>788</v>
      </c>
      <c r="N24836" t="s">
        <v>18</v>
      </c>
      <c r="O24836">
        <v>0</v>
      </c>
      <c r="P24836">
        <v>3076</v>
      </c>
    </row>
    <row r="24837" spans="1:16" x14ac:dyDescent="0.25">
      <c r="A24837" t="s">
        <v>36615</v>
      </c>
      <c r="B24837">
        <v>2610</v>
      </c>
      <c r="C24837" s="3" t="str">
        <f>HYPERLINK("http://www.uniprot.org/uniprot/G7I6F1","tr|G7I6F1|G7I6F1_MEDTR")</f>
        <v>tr|G7I6F1|G7I6F1_MEDTR</v>
      </c>
      <c r="D24837" t="s">
        <v>36616</v>
      </c>
      <c r="E24837">
        <v>64.290000000000006</v>
      </c>
      <c r="F24837">
        <v>927</v>
      </c>
      <c r="G24837">
        <v>331</v>
      </c>
      <c r="H24837">
        <v>59</v>
      </c>
      <c r="I24837">
        <v>1</v>
      </c>
      <c r="J24837">
        <v>2604</v>
      </c>
      <c r="K24837">
        <v>1</v>
      </c>
      <c r="L24837">
        <v>1</v>
      </c>
      <c r="M24837">
        <v>920</v>
      </c>
      <c r="N24837" t="s">
        <v>18</v>
      </c>
      <c r="O24837">
        <v>0</v>
      </c>
      <c r="P24837">
        <v>2802</v>
      </c>
    </row>
    <row r="24838" spans="1:16" x14ac:dyDescent="0.25">
      <c r="A24838" t="s">
        <v>36617</v>
      </c>
      <c r="B24838">
        <v>834</v>
      </c>
      <c r="C24838" s="3" t="str">
        <f>HYPERLINK("http://www.uniprot.org/uniprot/G7ICB9","tr|G7ICB9|G7ICB9_MEDTR")</f>
        <v>tr|G7ICB9|G7ICB9_MEDTR</v>
      </c>
      <c r="D24838" t="s">
        <v>36618</v>
      </c>
      <c r="E24838">
        <v>86.54</v>
      </c>
      <c r="F24838">
        <v>275</v>
      </c>
      <c r="G24838">
        <v>37</v>
      </c>
      <c r="H24838">
        <v>0</v>
      </c>
      <c r="I24838">
        <v>1</v>
      </c>
      <c r="J24838">
        <v>825</v>
      </c>
      <c r="K24838">
        <v>1</v>
      </c>
      <c r="L24838">
        <v>1</v>
      </c>
      <c r="M24838">
        <v>275</v>
      </c>
      <c r="N24838" t="s">
        <v>18</v>
      </c>
      <c r="O24838" s="1">
        <v>4.8960200000000004E-133</v>
      </c>
      <c r="P24838">
        <v>1233</v>
      </c>
    </row>
    <row r="24839" spans="1:16" x14ac:dyDescent="0.25">
      <c r="A24839" t="s">
        <v>36619</v>
      </c>
      <c r="B24839">
        <v>309</v>
      </c>
      <c r="C24839" s="3" t="str">
        <f>HYPERLINK("http://www.uniprot.org/uniprot/M5WJN3","tr|M5WJN3|M5WJN3_PRUPE")</f>
        <v>tr|M5WJN3|M5WJN3_PRUPE</v>
      </c>
      <c r="D24839" t="s">
        <v>36620</v>
      </c>
      <c r="E24839">
        <v>74.19</v>
      </c>
      <c r="F24839">
        <v>93</v>
      </c>
      <c r="G24839">
        <v>24</v>
      </c>
      <c r="H24839">
        <v>0</v>
      </c>
      <c r="I24839">
        <v>7</v>
      </c>
      <c r="J24839">
        <v>285</v>
      </c>
      <c r="K24839">
        <v>1</v>
      </c>
      <c r="L24839">
        <v>2</v>
      </c>
      <c r="M24839">
        <v>94</v>
      </c>
      <c r="N24839" t="s">
        <v>18</v>
      </c>
      <c r="O24839" s="1">
        <v>4.01597E-31</v>
      </c>
      <c r="P24839">
        <v>350</v>
      </c>
    </row>
    <row r="24840" spans="1:16" x14ac:dyDescent="0.25">
      <c r="A24840" t="s">
        <v>36621</v>
      </c>
      <c r="B24840">
        <v>2421</v>
      </c>
      <c r="C24840" s="3" t="str">
        <f>HYPERLINK("http://www.uniprot.org/uniprot/G7J648","tr|G7J648|G7J648_MEDTR")</f>
        <v>tr|G7J648|G7J648_MEDTR</v>
      </c>
      <c r="D24840" t="s">
        <v>36622</v>
      </c>
      <c r="E24840">
        <v>91.51</v>
      </c>
      <c r="F24840">
        <v>813</v>
      </c>
      <c r="G24840">
        <v>69</v>
      </c>
      <c r="H24840">
        <v>7</v>
      </c>
      <c r="I24840">
        <v>1</v>
      </c>
      <c r="J24840">
        <v>2418</v>
      </c>
      <c r="K24840">
        <v>1</v>
      </c>
      <c r="L24840">
        <v>1</v>
      </c>
      <c r="M24840">
        <v>813</v>
      </c>
      <c r="N24840" t="s">
        <v>18</v>
      </c>
      <c r="O24840">
        <v>0</v>
      </c>
      <c r="P24840">
        <v>3806</v>
      </c>
    </row>
    <row r="24841" spans="1:16" x14ac:dyDescent="0.25">
      <c r="A24841" t="s">
        <v>36623</v>
      </c>
      <c r="B24841">
        <v>966</v>
      </c>
      <c r="C24841" s="3" t="str">
        <f>HYPERLINK("http://www.uniprot.org/uniprot/G7K4M4","tr|G7K4M4|G7K4M4_MEDTR")</f>
        <v>tr|G7K4M4|G7K4M4_MEDTR</v>
      </c>
      <c r="D24841" t="s">
        <v>517</v>
      </c>
      <c r="E24841">
        <v>49.3</v>
      </c>
      <c r="F24841">
        <v>217</v>
      </c>
      <c r="G24841">
        <v>110</v>
      </c>
      <c r="H24841">
        <v>0</v>
      </c>
      <c r="I24841">
        <v>1</v>
      </c>
      <c r="J24841">
        <v>651</v>
      </c>
      <c r="K24841">
        <v>1</v>
      </c>
      <c r="L24841">
        <v>327</v>
      </c>
      <c r="M24841">
        <v>541</v>
      </c>
      <c r="N24841" t="s">
        <v>18</v>
      </c>
      <c r="O24841" s="1">
        <v>2.7287600000000002E-51</v>
      </c>
      <c r="P24841">
        <v>529</v>
      </c>
    </row>
    <row r="24842" spans="1:16" x14ac:dyDescent="0.25">
      <c r="A24842" t="s">
        <v>36624</v>
      </c>
      <c r="B24842">
        <v>2433</v>
      </c>
      <c r="C24842" s="3" t="str">
        <f>HYPERLINK("http://www.uniprot.org/uniprot/G7JU01","tr|G7JU01|G7JU01_MEDTR")</f>
        <v>tr|G7JU01|G7JU01_MEDTR</v>
      </c>
      <c r="D24842" t="s">
        <v>36625</v>
      </c>
      <c r="E24842">
        <v>74.180000000000007</v>
      </c>
      <c r="F24842">
        <v>825</v>
      </c>
      <c r="G24842">
        <v>213</v>
      </c>
      <c r="H24842">
        <v>33</v>
      </c>
      <c r="I24842">
        <v>1</v>
      </c>
      <c r="J24842">
        <v>2376</v>
      </c>
      <c r="K24842">
        <v>1</v>
      </c>
      <c r="L24842">
        <v>1</v>
      </c>
      <c r="M24842">
        <v>821</v>
      </c>
      <c r="N24842" t="s">
        <v>18</v>
      </c>
      <c r="O24842">
        <v>0</v>
      </c>
      <c r="P24842">
        <v>2852</v>
      </c>
    </row>
    <row r="24843" spans="1:16" x14ac:dyDescent="0.25">
      <c r="A24843" t="s">
        <v>36626</v>
      </c>
      <c r="B24843">
        <v>1401</v>
      </c>
      <c r="C24843" s="3" t="str">
        <f>HYPERLINK("http://www.uniprot.org/uniprot/G7JB59","tr|G7JB59|G7JB59_MEDTR")</f>
        <v>tr|G7JB59|G7JB59_MEDTR</v>
      </c>
      <c r="D24843" t="s">
        <v>18039</v>
      </c>
      <c r="E24843">
        <v>76.77</v>
      </c>
      <c r="F24843">
        <v>465</v>
      </c>
      <c r="G24843">
        <v>108</v>
      </c>
      <c r="H24843">
        <v>4</v>
      </c>
      <c r="I24843">
        <v>16</v>
      </c>
      <c r="J24843">
        <v>1398</v>
      </c>
      <c r="K24843">
        <v>1</v>
      </c>
      <c r="L24843">
        <v>376</v>
      </c>
      <c r="M24843">
        <v>840</v>
      </c>
      <c r="N24843" t="s">
        <v>18</v>
      </c>
      <c r="O24843">
        <v>0</v>
      </c>
      <c r="P24843">
        <v>1845</v>
      </c>
    </row>
    <row r="24844" spans="1:16" x14ac:dyDescent="0.25">
      <c r="A24844" t="s">
        <v>36627</v>
      </c>
      <c r="B24844">
        <v>1608</v>
      </c>
      <c r="C24844" s="3" t="str">
        <f>HYPERLINK("http://www.uniprot.org/uniprot/G7IGQ8","tr|G7IGQ8|G7IGQ8_MEDTR")</f>
        <v>tr|G7IGQ8|G7IGQ8_MEDTR</v>
      </c>
      <c r="D24844" t="s">
        <v>36628</v>
      </c>
      <c r="E24844">
        <v>83.55</v>
      </c>
      <c r="F24844">
        <v>535</v>
      </c>
      <c r="G24844">
        <v>88</v>
      </c>
      <c r="H24844">
        <v>0</v>
      </c>
      <c r="I24844">
        <v>1</v>
      </c>
      <c r="J24844">
        <v>1605</v>
      </c>
      <c r="K24844">
        <v>1</v>
      </c>
      <c r="L24844">
        <v>1</v>
      </c>
      <c r="M24844">
        <v>532</v>
      </c>
      <c r="N24844" t="s">
        <v>18</v>
      </c>
      <c r="O24844">
        <v>0</v>
      </c>
      <c r="P24844">
        <v>2270</v>
      </c>
    </row>
    <row r="24845" spans="1:16" x14ac:dyDescent="0.25">
      <c r="A24845" t="s">
        <v>36629</v>
      </c>
      <c r="B24845">
        <v>3117</v>
      </c>
      <c r="C24845" s="3" t="str">
        <f>HYPERLINK("http://www.uniprot.org/uniprot/Q710T7","tr|Q710T7|Q710T7_POPDE")</f>
        <v>tr|Q710T7|Q710T7_POPDE</v>
      </c>
      <c r="D24845" t="s">
        <v>1150</v>
      </c>
      <c r="E24845">
        <v>71.599999999999994</v>
      </c>
      <c r="F24845">
        <v>1046</v>
      </c>
      <c r="G24845">
        <v>297</v>
      </c>
      <c r="H24845">
        <v>14</v>
      </c>
      <c r="I24845">
        <v>4</v>
      </c>
      <c r="J24845">
        <v>3099</v>
      </c>
      <c r="K24845">
        <v>1</v>
      </c>
      <c r="L24845">
        <v>335</v>
      </c>
      <c r="M24845">
        <v>1377</v>
      </c>
      <c r="N24845" t="s">
        <v>18</v>
      </c>
      <c r="O24845">
        <v>0</v>
      </c>
      <c r="P24845">
        <v>3817</v>
      </c>
    </row>
    <row r="24846" spans="1:16" x14ac:dyDescent="0.25">
      <c r="A24846" t="s">
        <v>36630</v>
      </c>
      <c r="B24846">
        <v>1347</v>
      </c>
      <c r="C24846" s="3" t="str">
        <f>HYPERLINK("http://www.uniprot.org/uniprot/G7JV96","tr|G7JV96|G7JV96_MEDTR")</f>
        <v>tr|G7JV96|G7JV96_MEDTR</v>
      </c>
      <c r="D24846" t="s">
        <v>10460</v>
      </c>
      <c r="E24846">
        <v>86.6</v>
      </c>
      <c r="F24846">
        <v>448</v>
      </c>
      <c r="G24846">
        <v>60</v>
      </c>
      <c r="H24846">
        <v>0</v>
      </c>
      <c r="I24846">
        <v>1</v>
      </c>
      <c r="J24846">
        <v>1344</v>
      </c>
      <c r="K24846">
        <v>1</v>
      </c>
      <c r="L24846">
        <v>1</v>
      </c>
      <c r="M24846">
        <v>445</v>
      </c>
      <c r="N24846" t="s">
        <v>18</v>
      </c>
      <c r="O24846">
        <v>0</v>
      </c>
      <c r="P24846">
        <v>1985</v>
      </c>
    </row>
    <row r="24847" spans="1:16" x14ac:dyDescent="0.25">
      <c r="A24847" t="s">
        <v>36631</v>
      </c>
      <c r="B24847">
        <v>456</v>
      </c>
      <c r="C24847" s="3" t="str">
        <f>HYPERLINK("http://www.uniprot.org/uniprot/I3SG04","tr|I3SG04|I3SG04_LOTJA")</f>
        <v>tr|I3SG04|I3SG04_LOTJA</v>
      </c>
      <c r="D24847" t="s">
        <v>93</v>
      </c>
      <c r="E24847">
        <v>81.88</v>
      </c>
      <c r="F24847">
        <v>127</v>
      </c>
      <c r="G24847">
        <v>23</v>
      </c>
      <c r="H24847">
        <v>2</v>
      </c>
      <c r="I24847">
        <v>61</v>
      </c>
      <c r="J24847">
        <v>435</v>
      </c>
      <c r="K24847">
        <v>1</v>
      </c>
      <c r="L24847">
        <v>65</v>
      </c>
      <c r="M24847">
        <v>191</v>
      </c>
      <c r="N24847" t="s">
        <v>18</v>
      </c>
      <c r="O24847" s="1">
        <v>9.0197699999999998E-52</v>
      </c>
      <c r="P24847">
        <v>528</v>
      </c>
    </row>
    <row r="24848" spans="1:16" x14ac:dyDescent="0.25">
      <c r="A24848" t="s">
        <v>36632</v>
      </c>
      <c r="B24848">
        <v>1689</v>
      </c>
      <c r="C24848" s="3" t="str">
        <f>HYPERLINK("http://www.uniprot.org/uniprot/M5W473","tr|M5W473|M5W473_PRUPE")</f>
        <v>tr|M5W473|M5W473_PRUPE</v>
      </c>
      <c r="D24848" t="s">
        <v>7592</v>
      </c>
      <c r="E24848">
        <v>24.62</v>
      </c>
      <c r="F24848">
        <v>532</v>
      </c>
      <c r="G24848">
        <v>401</v>
      </c>
      <c r="H24848">
        <v>20</v>
      </c>
      <c r="I24848">
        <v>79</v>
      </c>
      <c r="J24848">
        <v>1614</v>
      </c>
      <c r="K24848">
        <v>1</v>
      </c>
      <c r="L24848">
        <v>60</v>
      </c>
      <c r="M24848">
        <v>575</v>
      </c>
      <c r="N24848" t="s">
        <v>18</v>
      </c>
      <c r="O24848" s="1">
        <v>3.4980300000000001E-30</v>
      </c>
      <c r="P24848">
        <v>350</v>
      </c>
    </row>
    <row r="24849" spans="1:16" x14ac:dyDescent="0.25">
      <c r="A24849" t="s">
        <v>36633</v>
      </c>
      <c r="B24849">
        <v>1782</v>
      </c>
      <c r="C24849" s="3" t="str">
        <f>HYPERLINK("http://www.uniprot.org/uniprot/G7JW11","tr|G7JW11|G7JW11_MEDTR")</f>
        <v>tr|G7JW11|G7JW11_MEDTR</v>
      </c>
      <c r="D24849" t="s">
        <v>36634</v>
      </c>
      <c r="E24849">
        <v>79.760000000000005</v>
      </c>
      <c r="F24849">
        <v>593</v>
      </c>
      <c r="G24849">
        <v>120</v>
      </c>
      <c r="H24849">
        <v>0</v>
      </c>
      <c r="I24849">
        <v>1</v>
      </c>
      <c r="J24849">
        <v>1779</v>
      </c>
      <c r="K24849">
        <v>1</v>
      </c>
      <c r="L24849">
        <v>1</v>
      </c>
      <c r="M24849">
        <v>591</v>
      </c>
      <c r="N24849" t="s">
        <v>18</v>
      </c>
      <c r="O24849">
        <v>0</v>
      </c>
      <c r="P24849">
        <v>2436</v>
      </c>
    </row>
    <row r="24850" spans="1:16" x14ac:dyDescent="0.25">
      <c r="A24850" t="s">
        <v>36635</v>
      </c>
      <c r="B24850">
        <v>1452</v>
      </c>
      <c r="C24850" s="3" t="str">
        <f>HYPERLINK("http://www.uniprot.org/uniprot/I1KR64","tr|I1KR64|I1KR64_SOYBN")</f>
        <v>tr|I1KR64|I1KR64_SOYBN</v>
      </c>
      <c r="D24850" t="s">
        <v>28</v>
      </c>
      <c r="E24850">
        <v>82.85</v>
      </c>
      <c r="F24850">
        <v>484</v>
      </c>
      <c r="G24850">
        <v>83</v>
      </c>
      <c r="H24850">
        <v>1</v>
      </c>
      <c r="I24850">
        <v>1</v>
      </c>
      <c r="J24850">
        <v>1449</v>
      </c>
      <c r="K24850">
        <v>1</v>
      </c>
      <c r="L24850">
        <v>1</v>
      </c>
      <c r="M24850">
        <v>483</v>
      </c>
      <c r="N24850" t="s">
        <v>18</v>
      </c>
      <c r="O24850">
        <v>0</v>
      </c>
      <c r="P24850">
        <v>2099</v>
      </c>
    </row>
    <row r="24851" spans="1:16" x14ac:dyDescent="0.25">
      <c r="A24851" t="s">
        <v>36636</v>
      </c>
      <c r="B24851">
        <v>1035</v>
      </c>
      <c r="C24851" s="3" t="str">
        <f>HYPERLINK("http://www.uniprot.org/uniprot/K7MFN7","tr|K7MFN7|K7MFN7_SOYBN")</f>
        <v>tr|K7MFN7|K7MFN7_SOYBN</v>
      </c>
      <c r="D24851" t="s">
        <v>28</v>
      </c>
      <c r="E24851">
        <v>38.21</v>
      </c>
      <c r="F24851">
        <v>348</v>
      </c>
      <c r="G24851">
        <v>215</v>
      </c>
      <c r="H24851">
        <v>12</v>
      </c>
      <c r="I24851">
        <v>25</v>
      </c>
      <c r="J24851">
        <v>1032</v>
      </c>
      <c r="K24851">
        <v>1</v>
      </c>
      <c r="L24851">
        <v>3509</v>
      </c>
      <c r="M24851">
        <v>3851</v>
      </c>
      <c r="N24851" t="s">
        <v>18</v>
      </c>
      <c r="O24851" s="1">
        <v>1.6737099999999999E-49</v>
      </c>
      <c r="P24851">
        <v>514</v>
      </c>
    </row>
    <row r="24852" spans="1:16" x14ac:dyDescent="0.25">
      <c r="A24852" t="s">
        <v>36637</v>
      </c>
      <c r="B24852">
        <v>930</v>
      </c>
      <c r="C24852" s="3" t="str">
        <f>HYPERLINK("http://www.uniprot.org/uniprot/G7KL79","tr|G7KL79|G7KL79_MEDTR")</f>
        <v>tr|G7KL79|G7KL79_MEDTR</v>
      </c>
      <c r="D24852" t="s">
        <v>36638</v>
      </c>
      <c r="E24852">
        <v>80.64</v>
      </c>
      <c r="F24852">
        <v>310</v>
      </c>
      <c r="G24852">
        <v>60</v>
      </c>
      <c r="H24852">
        <v>1</v>
      </c>
      <c r="I24852">
        <v>1</v>
      </c>
      <c r="J24852">
        <v>927</v>
      </c>
      <c r="K24852">
        <v>1</v>
      </c>
      <c r="L24852">
        <v>1</v>
      </c>
      <c r="M24852">
        <v>306</v>
      </c>
      <c r="N24852" t="s">
        <v>18</v>
      </c>
      <c r="O24852" s="1">
        <v>3.2385699999999999E-139</v>
      </c>
      <c r="P24852">
        <v>1287</v>
      </c>
    </row>
    <row r="24853" spans="1:16" x14ac:dyDescent="0.25">
      <c r="A24853" t="s">
        <v>36639</v>
      </c>
      <c r="B24853">
        <v>348</v>
      </c>
      <c r="C24853" s="3" t="str">
        <f>HYPERLINK("http://www.uniprot.org/uniprot/A2Q2T1","tr|A2Q2T1|A2Q2T1_MEDTR")</f>
        <v>tr|A2Q2T1|A2Q2T1_MEDTR</v>
      </c>
      <c r="D24853" t="s">
        <v>337</v>
      </c>
      <c r="E24853">
        <v>83.49</v>
      </c>
      <c r="F24853">
        <v>103</v>
      </c>
      <c r="G24853">
        <v>17</v>
      </c>
      <c r="H24853">
        <v>0</v>
      </c>
      <c r="I24853">
        <v>1</v>
      </c>
      <c r="J24853">
        <v>309</v>
      </c>
      <c r="K24853">
        <v>1</v>
      </c>
      <c r="L24853">
        <v>375</v>
      </c>
      <c r="M24853">
        <v>477</v>
      </c>
      <c r="N24853" t="s">
        <v>18</v>
      </c>
      <c r="O24853" s="1">
        <v>1.7053199999999999E-42</v>
      </c>
      <c r="P24853">
        <v>448</v>
      </c>
    </row>
    <row r="24854" spans="1:16" x14ac:dyDescent="0.25">
      <c r="A24854" t="s">
        <v>36640</v>
      </c>
      <c r="B24854">
        <v>1572</v>
      </c>
      <c r="C24854" s="3" t="str">
        <f>HYPERLINK("http://www.uniprot.org/uniprot/I1LZI7","tr|I1LZI7|I1LZI7_SOYBN")</f>
        <v>tr|I1LZI7|I1LZI7_SOYBN</v>
      </c>
      <c r="D24854" t="s">
        <v>28</v>
      </c>
      <c r="E24854">
        <v>53.71</v>
      </c>
      <c r="F24854">
        <v>404</v>
      </c>
      <c r="G24854">
        <v>187</v>
      </c>
      <c r="H24854">
        <v>6</v>
      </c>
      <c r="I24854">
        <v>376</v>
      </c>
      <c r="J24854">
        <v>1569</v>
      </c>
      <c r="K24854">
        <v>1</v>
      </c>
      <c r="L24854">
        <v>118</v>
      </c>
      <c r="M24854">
        <v>507</v>
      </c>
      <c r="N24854" t="s">
        <v>18</v>
      </c>
      <c r="O24854" s="1">
        <v>4.3653100000000001E-104</v>
      </c>
      <c r="P24854">
        <v>987</v>
      </c>
    </row>
    <row r="24855" spans="1:16" x14ac:dyDescent="0.25">
      <c r="A24855" t="s">
        <v>36641</v>
      </c>
      <c r="B24855">
        <v>702</v>
      </c>
      <c r="C24855" s="3" t="str">
        <f>HYPERLINK("http://www.uniprot.org/uniprot/A2Q2T1","tr|A2Q2T1|A2Q2T1_MEDTR")</f>
        <v>tr|A2Q2T1|A2Q2T1_MEDTR</v>
      </c>
      <c r="D24855" t="s">
        <v>337</v>
      </c>
      <c r="E24855">
        <v>53.78</v>
      </c>
      <c r="F24855">
        <v>238</v>
      </c>
      <c r="G24855">
        <v>110</v>
      </c>
      <c r="H24855">
        <v>19</v>
      </c>
      <c r="I24855">
        <v>10</v>
      </c>
      <c r="J24855">
        <v>666</v>
      </c>
      <c r="K24855">
        <v>1</v>
      </c>
      <c r="L24855">
        <v>140</v>
      </c>
      <c r="M24855">
        <v>376</v>
      </c>
      <c r="N24855" t="s">
        <v>18</v>
      </c>
      <c r="O24855" s="1">
        <v>2.1132099999999999E-58</v>
      </c>
      <c r="P24855">
        <v>588</v>
      </c>
    </row>
    <row r="24856" spans="1:16" x14ac:dyDescent="0.25">
      <c r="A24856" t="s">
        <v>36642</v>
      </c>
      <c r="B24856">
        <v>3675</v>
      </c>
      <c r="C24856" s="3" t="str">
        <f>HYPERLINK("http://www.uniprot.org/uniprot/G7IS39","tr|G7IS39|G7IS39_MEDTR")</f>
        <v>tr|G7IS39|G7IS39_MEDTR</v>
      </c>
      <c r="D24856" t="s">
        <v>36643</v>
      </c>
      <c r="E24856">
        <v>88.64</v>
      </c>
      <c r="F24856">
        <v>1224</v>
      </c>
      <c r="G24856">
        <v>139</v>
      </c>
      <c r="H24856">
        <v>0</v>
      </c>
      <c r="I24856">
        <v>1</v>
      </c>
      <c r="J24856">
        <v>3672</v>
      </c>
      <c r="K24856">
        <v>1</v>
      </c>
      <c r="L24856">
        <v>1</v>
      </c>
      <c r="M24856">
        <v>1224</v>
      </c>
      <c r="N24856" t="s">
        <v>18</v>
      </c>
      <c r="O24856">
        <v>0</v>
      </c>
      <c r="P24856">
        <v>5673</v>
      </c>
    </row>
    <row r="24857" spans="1:16" x14ac:dyDescent="0.25">
      <c r="A24857" t="s">
        <v>36644</v>
      </c>
      <c r="B24857">
        <v>1557</v>
      </c>
      <c r="C24857" s="3" t="str">
        <f>HYPERLINK("http://www.uniprot.org/uniprot/I1MHP5","tr|I1MHP5|I1MHP5_SOYBN")</f>
        <v>tr|I1MHP5|I1MHP5_SOYBN</v>
      </c>
      <c r="D24857" t="s">
        <v>28</v>
      </c>
      <c r="E24857">
        <v>27.62</v>
      </c>
      <c r="F24857">
        <v>438</v>
      </c>
      <c r="G24857">
        <v>317</v>
      </c>
      <c r="H24857">
        <v>42</v>
      </c>
      <c r="I24857">
        <v>151</v>
      </c>
      <c r="J24857">
        <v>1338</v>
      </c>
      <c r="K24857">
        <v>1</v>
      </c>
      <c r="L24857">
        <v>1057</v>
      </c>
      <c r="M24857">
        <v>1484</v>
      </c>
      <c r="N24857" t="s">
        <v>18</v>
      </c>
      <c r="O24857" s="1">
        <v>6.3503999999999999E-31</v>
      </c>
      <c r="P24857">
        <v>356</v>
      </c>
    </row>
    <row r="24858" spans="1:16" x14ac:dyDescent="0.25">
      <c r="A24858" t="s">
        <v>36645</v>
      </c>
      <c r="B24858">
        <v>900</v>
      </c>
      <c r="C24858" s="3" t="str">
        <f>HYPERLINK("http://www.uniprot.org/uniprot/I1MJ23","tr|I1MJ23|I1MJ23_SOYBN")</f>
        <v>tr|I1MJ23|I1MJ23_SOYBN</v>
      </c>
      <c r="D24858" t="s">
        <v>28</v>
      </c>
      <c r="E24858">
        <v>84.01</v>
      </c>
      <c r="F24858">
        <v>294</v>
      </c>
      <c r="G24858">
        <v>47</v>
      </c>
      <c r="H24858">
        <v>0</v>
      </c>
      <c r="I24858">
        <v>16</v>
      </c>
      <c r="J24858">
        <v>897</v>
      </c>
      <c r="K24858">
        <v>1</v>
      </c>
      <c r="L24858">
        <v>4</v>
      </c>
      <c r="M24858">
        <v>296</v>
      </c>
      <c r="N24858" t="s">
        <v>18</v>
      </c>
      <c r="O24858" s="1">
        <v>9.2723700000000003E-136</v>
      </c>
      <c r="P24858">
        <v>1257</v>
      </c>
    </row>
    <row r="24859" spans="1:16" x14ac:dyDescent="0.25">
      <c r="A24859" t="s">
        <v>36646</v>
      </c>
      <c r="B24859">
        <v>1887</v>
      </c>
      <c r="C24859" s="3" t="str">
        <f>HYPERLINK("http://www.uniprot.org/uniprot/I1MW70","tr|I1MW70|I1MW70_SOYBN")</f>
        <v>tr|I1MW70|I1MW70_SOYBN</v>
      </c>
      <c r="D24859" t="s">
        <v>71</v>
      </c>
      <c r="E24859">
        <v>81.97</v>
      </c>
      <c r="F24859">
        <v>627</v>
      </c>
      <c r="G24859">
        <v>113</v>
      </c>
      <c r="H24859">
        <v>0</v>
      </c>
      <c r="I24859">
        <v>1</v>
      </c>
      <c r="J24859">
        <v>1881</v>
      </c>
      <c r="K24859">
        <v>1</v>
      </c>
      <c r="L24859">
        <v>1</v>
      </c>
      <c r="M24859">
        <v>627</v>
      </c>
      <c r="N24859" t="s">
        <v>18</v>
      </c>
      <c r="O24859">
        <v>0</v>
      </c>
      <c r="P24859">
        <v>2753</v>
      </c>
    </row>
    <row r="24860" spans="1:16" x14ac:dyDescent="0.25">
      <c r="A24860" t="s">
        <v>36647</v>
      </c>
      <c r="B24860">
        <v>786</v>
      </c>
      <c r="C24860" s="3" t="str">
        <f>HYPERLINK("http://www.uniprot.org/uniprot/G7KW78","tr|G7KW78|G7KW78_MEDTR")</f>
        <v>tr|G7KW78|G7KW78_MEDTR</v>
      </c>
      <c r="D24860" t="s">
        <v>36648</v>
      </c>
      <c r="E24860">
        <v>82.91</v>
      </c>
      <c r="F24860">
        <v>281</v>
      </c>
      <c r="G24860">
        <v>48</v>
      </c>
      <c r="H24860">
        <v>22</v>
      </c>
      <c r="I24860">
        <v>4</v>
      </c>
      <c r="J24860">
        <v>780</v>
      </c>
      <c r="K24860">
        <v>1</v>
      </c>
      <c r="L24860">
        <v>7</v>
      </c>
      <c r="M24860">
        <v>287</v>
      </c>
      <c r="N24860" t="s">
        <v>18</v>
      </c>
      <c r="O24860" s="1">
        <v>2.07458E-127</v>
      </c>
      <c r="P24860">
        <v>1184</v>
      </c>
    </row>
    <row r="24861" spans="1:16" x14ac:dyDescent="0.25">
      <c r="A24861" t="s">
        <v>36649</v>
      </c>
      <c r="B24861">
        <v>201</v>
      </c>
      <c r="C24861" s="3" t="str">
        <f>HYPERLINK("http://www.uniprot.org/uniprot/Q2HV53","tr|Q2HV53|Q2HV53_MEDTR")</f>
        <v>tr|Q2HV53|Q2HV53_MEDTR</v>
      </c>
      <c r="D24861" t="s">
        <v>36650</v>
      </c>
      <c r="E24861">
        <v>69.69</v>
      </c>
      <c r="F24861">
        <v>66</v>
      </c>
      <c r="G24861">
        <v>20</v>
      </c>
      <c r="H24861">
        <v>1</v>
      </c>
      <c r="I24861">
        <v>1</v>
      </c>
      <c r="J24861">
        <v>195</v>
      </c>
      <c r="K24861">
        <v>1</v>
      </c>
      <c r="L24861">
        <v>31</v>
      </c>
      <c r="M24861">
        <v>96</v>
      </c>
      <c r="N24861" t="s">
        <v>18</v>
      </c>
      <c r="O24861" s="1">
        <v>2.76115E-16</v>
      </c>
      <c r="P24861">
        <v>222</v>
      </c>
    </row>
    <row r="24862" spans="1:16" x14ac:dyDescent="0.25">
      <c r="A24862" t="s">
        <v>36651</v>
      </c>
      <c r="B24862">
        <v>210</v>
      </c>
      <c r="C24862" s="3" t="str">
        <f>HYPERLINK("http://www.uniprot.org/uniprot/M5XES2","tr|M5XES2|M5XES2_PRUPE")</f>
        <v>tr|M5XES2|M5XES2_PRUPE</v>
      </c>
      <c r="D24862" t="s">
        <v>9679</v>
      </c>
      <c r="E24862">
        <v>50.72</v>
      </c>
      <c r="F24862">
        <v>69</v>
      </c>
      <c r="G24862">
        <v>34</v>
      </c>
      <c r="H24862">
        <v>0</v>
      </c>
      <c r="I24862">
        <v>1</v>
      </c>
      <c r="J24862">
        <v>207</v>
      </c>
      <c r="K24862">
        <v>1</v>
      </c>
      <c r="L24862">
        <v>1</v>
      </c>
      <c r="M24862">
        <v>69</v>
      </c>
      <c r="N24862" t="s">
        <v>18</v>
      </c>
      <c r="O24862" s="1">
        <v>1.08143E-7</v>
      </c>
      <c r="P24862">
        <v>148</v>
      </c>
    </row>
    <row r="24863" spans="1:16" x14ac:dyDescent="0.25">
      <c r="A24863" t="s">
        <v>36652</v>
      </c>
      <c r="B24863">
        <v>2319</v>
      </c>
      <c r="C24863" s="3" t="str">
        <f>HYPERLINK("http://www.uniprot.org/uniprot/K7LLW6","tr|K7LLW6|K7LLW6_SOYBN")</f>
        <v>tr|K7LLW6|K7LLW6_SOYBN</v>
      </c>
      <c r="D24863" t="s">
        <v>28</v>
      </c>
      <c r="E24863">
        <v>73.260000000000005</v>
      </c>
      <c r="F24863">
        <v>778</v>
      </c>
      <c r="G24863">
        <v>208</v>
      </c>
      <c r="H24863">
        <v>6</v>
      </c>
      <c r="I24863">
        <v>1</v>
      </c>
      <c r="J24863">
        <v>2316</v>
      </c>
      <c r="K24863">
        <v>1</v>
      </c>
      <c r="L24863">
        <v>1</v>
      </c>
      <c r="M24863">
        <v>774</v>
      </c>
      <c r="N24863" t="s">
        <v>18</v>
      </c>
      <c r="O24863">
        <v>0</v>
      </c>
      <c r="P24863">
        <v>2891</v>
      </c>
    </row>
    <row r="24864" spans="1:16" x14ac:dyDescent="0.25">
      <c r="A24864" t="s">
        <v>36653</v>
      </c>
      <c r="B24864">
        <v>2172</v>
      </c>
      <c r="C24864" s="3" t="str">
        <f>HYPERLINK("http://www.uniprot.org/uniprot/O82670","tr|O82670|O82670_CICAR")</f>
        <v>tr|O82670|O82670_CICAR</v>
      </c>
      <c r="D24864" t="s">
        <v>32109</v>
      </c>
      <c r="E24864">
        <v>98.89</v>
      </c>
      <c r="F24864">
        <v>723</v>
      </c>
      <c r="G24864">
        <v>8</v>
      </c>
      <c r="H24864">
        <v>0</v>
      </c>
      <c r="I24864">
        <v>1</v>
      </c>
      <c r="J24864">
        <v>2169</v>
      </c>
      <c r="K24864">
        <v>1</v>
      </c>
      <c r="L24864">
        <v>1</v>
      </c>
      <c r="M24864">
        <v>723</v>
      </c>
      <c r="N24864" t="s">
        <v>18</v>
      </c>
      <c r="O24864">
        <v>0</v>
      </c>
      <c r="P24864">
        <v>3917</v>
      </c>
    </row>
    <row r="24865" spans="1:16" x14ac:dyDescent="0.25">
      <c r="A24865" t="s">
        <v>36654</v>
      </c>
      <c r="B24865">
        <v>750</v>
      </c>
      <c r="C24865" s="3" t="str">
        <f>HYPERLINK("http://www.uniprot.org/uniprot/I1JUN1","tr|I1JUN1|I1JUN1_SOYBN")</f>
        <v>tr|I1JUN1|I1JUN1_SOYBN</v>
      </c>
      <c r="D24865" t="s">
        <v>28</v>
      </c>
      <c r="E24865">
        <v>49.59</v>
      </c>
      <c r="F24865">
        <v>248</v>
      </c>
      <c r="G24865">
        <v>125</v>
      </c>
      <c r="H24865">
        <v>9</v>
      </c>
      <c r="I24865">
        <v>1</v>
      </c>
      <c r="J24865">
        <v>717</v>
      </c>
      <c r="K24865">
        <v>1</v>
      </c>
      <c r="L24865">
        <v>1</v>
      </c>
      <c r="M24865">
        <v>244</v>
      </c>
      <c r="N24865" t="s">
        <v>18</v>
      </c>
      <c r="O24865" s="1">
        <v>4.3173800000000002E-47</v>
      </c>
      <c r="P24865">
        <v>491</v>
      </c>
    </row>
    <row r="24866" spans="1:16" x14ac:dyDescent="0.25">
      <c r="A24866" t="s">
        <v>36655</v>
      </c>
      <c r="B24866">
        <v>1164</v>
      </c>
      <c r="C24866" s="3" t="str">
        <f>HYPERLINK("http://www.uniprot.org/uniprot/G7J6L1","tr|G7J6L1|G7J6L1_MEDTR")</f>
        <v>tr|G7J6L1|G7J6L1_MEDTR</v>
      </c>
      <c r="D24866" t="s">
        <v>36656</v>
      </c>
      <c r="E24866">
        <v>54.97</v>
      </c>
      <c r="F24866">
        <v>422</v>
      </c>
      <c r="G24866">
        <v>190</v>
      </c>
      <c r="H24866">
        <v>38</v>
      </c>
      <c r="I24866">
        <v>1</v>
      </c>
      <c r="J24866">
        <v>1152</v>
      </c>
      <c r="K24866">
        <v>1</v>
      </c>
      <c r="L24866">
        <v>1</v>
      </c>
      <c r="M24866">
        <v>410</v>
      </c>
      <c r="N24866" t="s">
        <v>18</v>
      </c>
      <c r="O24866" s="1">
        <v>8.6005199999999998E-109</v>
      </c>
      <c r="P24866">
        <v>1026</v>
      </c>
    </row>
    <row r="24867" spans="1:16" x14ac:dyDescent="0.25">
      <c r="A24867" t="s">
        <v>36657</v>
      </c>
      <c r="B24867">
        <v>1851</v>
      </c>
      <c r="C24867" s="3" t="str">
        <f>HYPERLINK("http://www.uniprot.org/uniprot/I1JWV5","tr|I1JWV5|I1JWV5_SOYBN")</f>
        <v>tr|I1JWV5|I1JWV5_SOYBN</v>
      </c>
      <c r="D24867" t="s">
        <v>71</v>
      </c>
      <c r="E24867">
        <v>84.71</v>
      </c>
      <c r="F24867">
        <v>615</v>
      </c>
      <c r="G24867">
        <v>94</v>
      </c>
      <c r="H24867">
        <v>0</v>
      </c>
      <c r="I24867">
        <v>1</v>
      </c>
      <c r="J24867">
        <v>1845</v>
      </c>
      <c r="K24867">
        <v>1</v>
      </c>
      <c r="L24867">
        <v>1</v>
      </c>
      <c r="M24867">
        <v>605</v>
      </c>
      <c r="N24867" t="s">
        <v>18</v>
      </c>
      <c r="O24867">
        <v>0</v>
      </c>
      <c r="P24867">
        <v>2855</v>
      </c>
    </row>
    <row r="24868" spans="1:16" x14ac:dyDescent="0.25">
      <c r="A24868" t="s">
        <v>36658</v>
      </c>
      <c r="B24868">
        <v>1623</v>
      </c>
      <c r="C24868" s="3" t="str">
        <f>HYPERLINK("http://www.uniprot.org/uniprot/K7L589","tr|K7L589|K7L589_SOYBN")</f>
        <v>tr|K7L589|K7L589_SOYBN</v>
      </c>
      <c r="D24868" t="s">
        <v>28</v>
      </c>
      <c r="E24868">
        <v>83.3</v>
      </c>
      <c r="F24868">
        <v>515</v>
      </c>
      <c r="G24868">
        <v>86</v>
      </c>
      <c r="H24868">
        <v>3</v>
      </c>
      <c r="I24868">
        <v>85</v>
      </c>
      <c r="J24868">
        <v>1620</v>
      </c>
      <c r="K24868">
        <v>1</v>
      </c>
      <c r="L24868">
        <v>26</v>
      </c>
      <c r="M24868">
        <v>537</v>
      </c>
      <c r="N24868" t="s">
        <v>18</v>
      </c>
      <c r="O24868">
        <v>0</v>
      </c>
      <c r="P24868">
        <v>2199</v>
      </c>
    </row>
    <row r="24869" spans="1:16" x14ac:dyDescent="0.25">
      <c r="A24869" t="s">
        <v>36659</v>
      </c>
      <c r="B24869">
        <v>930</v>
      </c>
      <c r="C24869" s="3" t="str">
        <f>HYPERLINK("http://www.uniprot.org/uniprot/G7JB60","tr|G7JB60|G7JB60_MEDTR")</f>
        <v>tr|G7JB60|G7JB60_MEDTR</v>
      </c>
      <c r="D24869" t="s">
        <v>36660</v>
      </c>
      <c r="E24869">
        <v>98.05</v>
      </c>
      <c r="F24869">
        <v>309</v>
      </c>
      <c r="G24869">
        <v>6</v>
      </c>
      <c r="H24869">
        <v>0</v>
      </c>
      <c r="I24869">
        <v>1</v>
      </c>
      <c r="J24869">
        <v>927</v>
      </c>
      <c r="K24869">
        <v>1</v>
      </c>
      <c r="L24869">
        <v>1</v>
      </c>
      <c r="M24869">
        <v>309</v>
      </c>
      <c r="N24869" t="s">
        <v>18</v>
      </c>
      <c r="O24869" s="1">
        <v>8.7380200000000005E-169</v>
      </c>
      <c r="P24869">
        <v>1542</v>
      </c>
    </row>
    <row r="24870" spans="1:16" x14ac:dyDescent="0.25">
      <c r="A24870" t="s">
        <v>36661</v>
      </c>
      <c r="B24870">
        <v>1017</v>
      </c>
      <c r="C24870" s="3" t="str">
        <f>HYPERLINK("http://www.uniprot.org/uniprot/G7K4M4","tr|G7K4M4|G7K4M4_MEDTR")</f>
        <v>tr|G7K4M4|G7K4M4_MEDTR</v>
      </c>
      <c r="D24870" t="s">
        <v>517</v>
      </c>
      <c r="E24870">
        <v>50</v>
      </c>
      <c r="F24870">
        <v>246</v>
      </c>
      <c r="G24870">
        <v>123</v>
      </c>
      <c r="H24870">
        <v>14</v>
      </c>
      <c r="I24870">
        <v>10</v>
      </c>
      <c r="J24870">
        <v>705</v>
      </c>
      <c r="K24870">
        <v>1</v>
      </c>
      <c r="L24870">
        <v>296</v>
      </c>
      <c r="M24870">
        <v>541</v>
      </c>
      <c r="N24870" t="s">
        <v>18</v>
      </c>
      <c r="O24870" s="1">
        <v>1.1215299999999999E-58</v>
      </c>
      <c r="P24870">
        <v>593</v>
      </c>
    </row>
    <row r="24871" spans="1:16" x14ac:dyDescent="0.25">
      <c r="A24871" t="s">
        <v>36662</v>
      </c>
      <c r="B24871">
        <v>696</v>
      </c>
      <c r="C24871" s="3" t="str">
        <f>HYPERLINK("http://www.uniprot.org/uniprot/I3T9Q3","tr|I3T9Q3|I3T9Q3_MEDTR")</f>
        <v>tr|I3T9Q3|I3T9Q3_MEDTR</v>
      </c>
      <c r="D24871" t="s">
        <v>22</v>
      </c>
      <c r="E24871">
        <v>89.94</v>
      </c>
      <c r="F24871">
        <v>199</v>
      </c>
      <c r="G24871">
        <v>20</v>
      </c>
      <c r="H24871">
        <v>0</v>
      </c>
      <c r="I24871">
        <v>97</v>
      </c>
      <c r="J24871">
        <v>693</v>
      </c>
      <c r="K24871">
        <v>1</v>
      </c>
      <c r="L24871">
        <v>29</v>
      </c>
      <c r="M24871">
        <v>227</v>
      </c>
      <c r="N24871" t="s">
        <v>18</v>
      </c>
      <c r="O24871" s="1">
        <v>1.11894E-104</v>
      </c>
      <c r="P24871">
        <v>987</v>
      </c>
    </row>
    <row r="24872" spans="1:16" x14ac:dyDescent="0.25">
      <c r="A24872" t="s">
        <v>36663</v>
      </c>
      <c r="B24872">
        <v>471</v>
      </c>
      <c r="C24872" s="3" t="str">
        <f>HYPERLINK("http://www.uniprot.org/uniprot/I3SA75","tr|I3SA75|I3SA75_MEDTR")</f>
        <v>tr|I3SA75|I3SA75_MEDTR</v>
      </c>
      <c r="D24872" t="s">
        <v>22</v>
      </c>
      <c r="E24872">
        <v>98.07</v>
      </c>
      <c r="F24872">
        <v>156</v>
      </c>
      <c r="G24872">
        <v>3</v>
      </c>
      <c r="H24872">
        <v>0</v>
      </c>
      <c r="I24872">
        <v>1</v>
      </c>
      <c r="J24872">
        <v>468</v>
      </c>
      <c r="K24872">
        <v>1</v>
      </c>
      <c r="L24872">
        <v>51</v>
      </c>
      <c r="M24872">
        <v>206</v>
      </c>
      <c r="N24872" t="s">
        <v>18</v>
      </c>
      <c r="O24872" s="1">
        <v>2.29199E-79</v>
      </c>
      <c r="P24872">
        <v>766</v>
      </c>
    </row>
    <row r="24873" spans="1:16" x14ac:dyDescent="0.25">
      <c r="A24873" t="s">
        <v>36664</v>
      </c>
      <c r="B24873">
        <v>2667</v>
      </c>
      <c r="C24873" s="3" t="str">
        <f>HYPERLINK("http://www.uniprot.org/uniprot/K7L9S7","tr|K7L9S7|K7L9S7_SOYBN")</f>
        <v>tr|K7L9S7|K7L9S7_SOYBN</v>
      </c>
      <c r="D24873" t="s">
        <v>61</v>
      </c>
      <c r="E24873">
        <v>76.2</v>
      </c>
      <c r="F24873">
        <v>832</v>
      </c>
      <c r="G24873">
        <v>198</v>
      </c>
      <c r="H24873">
        <v>2</v>
      </c>
      <c r="I24873">
        <v>40</v>
      </c>
      <c r="J24873">
        <v>2529</v>
      </c>
      <c r="K24873">
        <v>1</v>
      </c>
      <c r="L24873">
        <v>7</v>
      </c>
      <c r="M24873">
        <v>823</v>
      </c>
      <c r="N24873" t="s">
        <v>18</v>
      </c>
      <c r="O24873">
        <v>0</v>
      </c>
      <c r="P24873">
        <v>3275</v>
      </c>
    </row>
    <row r="24874" spans="1:16" x14ac:dyDescent="0.25">
      <c r="A24874" t="s">
        <v>36665</v>
      </c>
      <c r="B24874">
        <v>468</v>
      </c>
      <c r="C24874" s="3" t="str">
        <f>HYPERLINK("http://www.uniprot.org/uniprot/I1LGN3","tr|I1LGN3|I1LGN3_SOYBN")</f>
        <v>tr|I1LGN3|I1LGN3_SOYBN</v>
      </c>
      <c r="D24874" t="s">
        <v>71</v>
      </c>
      <c r="E24874">
        <v>72.900000000000006</v>
      </c>
      <c r="F24874">
        <v>155</v>
      </c>
      <c r="G24874">
        <v>42</v>
      </c>
      <c r="H24874">
        <v>0</v>
      </c>
      <c r="I24874">
        <v>1</v>
      </c>
      <c r="J24874">
        <v>465</v>
      </c>
      <c r="K24874">
        <v>1</v>
      </c>
      <c r="L24874">
        <v>131</v>
      </c>
      <c r="M24874">
        <v>285</v>
      </c>
      <c r="N24874" t="s">
        <v>18</v>
      </c>
      <c r="O24874" s="1">
        <v>1.31405E-58</v>
      </c>
      <c r="P24874">
        <v>587</v>
      </c>
    </row>
    <row r="24875" spans="1:16" x14ac:dyDescent="0.25">
      <c r="A24875" t="s">
        <v>36666</v>
      </c>
      <c r="B24875">
        <v>294</v>
      </c>
      <c r="C24875" s="3" t="str">
        <f>HYPERLINK("http://www.uniprot.org/uniprot/G7JQR6","tr|G7JQR6|G7JQR6_MEDTR")</f>
        <v>tr|G7JQR6|G7JQR6_MEDTR</v>
      </c>
      <c r="D24875" t="s">
        <v>30543</v>
      </c>
      <c r="E24875">
        <v>83.15</v>
      </c>
      <c r="F24875">
        <v>95</v>
      </c>
      <c r="G24875">
        <v>16</v>
      </c>
      <c r="H24875">
        <v>0</v>
      </c>
      <c r="I24875">
        <v>1</v>
      </c>
      <c r="J24875">
        <v>285</v>
      </c>
      <c r="K24875">
        <v>1</v>
      </c>
      <c r="L24875">
        <v>1</v>
      </c>
      <c r="M24875">
        <v>95</v>
      </c>
      <c r="N24875" t="s">
        <v>18</v>
      </c>
      <c r="O24875" s="1">
        <v>1.4988099999999999E-38</v>
      </c>
      <c r="P24875">
        <v>414</v>
      </c>
    </row>
    <row r="24876" spans="1:16" x14ac:dyDescent="0.25">
      <c r="A24876" t="s">
        <v>36667</v>
      </c>
      <c r="B24876">
        <v>1368</v>
      </c>
      <c r="C24876" s="3" t="str">
        <f>HYPERLINK("http://www.uniprot.org/uniprot/K7MFN7","tr|K7MFN7|K7MFN7_SOYBN")</f>
        <v>tr|K7MFN7|K7MFN7_SOYBN</v>
      </c>
      <c r="D24876" t="s">
        <v>28</v>
      </c>
      <c r="E24876">
        <v>34.869999999999997</v>
      </c>
      <c r="F24876">
        <v>281</v>
      </c>
      <c r="G24876">
        <v>183</v>
      </c>
      <c r="H24876">
        <v>6</v>
      </c>
      <c r="I24876">
        <v>145</v>
      </c>
      <c r="J24876">
        <v>969</v>
      </c>
      <c r="K24876">
        <v>1</v>
      </c>
      <c r="L24876">
        <v>3570</v>
      </c>
      <c r="M24876">
        <v>3846</v>
      </c>
      <c r="N24876" t="s">
        <v>18</v>
      </c>
      <c r="O24876" s="1">
        <v>9.0656499999999999E-31</v>
      </c>
      <c r="P24876">
        <v>354</v>
      </c>
    </row>
    <row r="24877" spans="1:16" x14ac:dyDescent="0.25">
      <c r="A24877" t="s">
        <v>36668</v>
      </c>
      <c r="B24877">
        <v>519</v>
      </c>
      <c r="C24877" s="3" t="str">
        <f>HYPERLINK("http://www.uniprot.org/uniprot/I1LZI8","tr|I1LZI8|I1LZI8_SOYBN")</f>
        <v>tr|I1LZI8|I1LZI8_SOYBN</v>
      </c>
      <c r="D24877" t="s">
        <v>28</v>
      </c>
      <c r="E24877">
        <v>60.67</v>
      </c>
      <c r="F24877">
        <v>178</v>
      </c>
      <c r="G24877">
        <v>70</v>
      </c>
      <c r="H24877">
        <v>6</v>
      </c>
      <c r="I24877">
        <v>1</v>
      </c>
      <c r="J24877">
        <v>516</v>
      </c>
      <c r="K24877">
        <v>1</v>
      </c>
      <c r="L24877">
        <v>1</v>
      </c>
      <c r="M24877">
        <v>172</v>
      </c>
      <c r="N24877" t="s">
        <v>18</v>
      </c>
      <c r="O24877" s="1">
        <v>9.7649699999999995E-54</v>
      </c>
      <c r="P24877">
        <v>545</v>
      </c>
    </row>
    <row r="24878" spans="1:16" x14ac:dyDescent="0.25">
      <c r="A24878" t="s">
        <v>36669</v>
      </c>
      <c r="B24878">
        <v>903</v>
      </c>
      <c r="C24878" s="3" t="str">
        <f>HYPERLINK("http://www.uniprot.org/uniprot/K7LA27","tr|K7LA27|K7LA27_SOYBN")</f>
        <v>tr|K7LA27|K7LA27_SOYBN</v>
      </c>
      <c r="D24878" t="s">
        <v>28</v>
      </c>
      <c r="E24878">
        <v>43.77</v>
      </c>
      <c r="F24878">
        <v>297</v>
      </c>
      <c r="G24878">
        <v>167</v>
      </c>
      <c r="H24878">
        <v>11</v>
      </c>
      <c r="I24878">
        <v>1</v>
      </c>
      <c r="J24878">
        <v>858</v>
      </c>
      <c r="K24878">
        <v>1</v>
      </c>
      <c r="L24878">
        <v>318</v>
      </c>
      <c r="M24878">
        <v>584</v>
      </c>
      <c r="N24878" t="s">
        <v>18</v>
      </c>
      <c r="O24878" s="1">
        <v>2.51336E-56</v>
      </c>
      <c r="P24878">
        <v>572</v>
      </c>
    </row>
    <row r="24879" spans="1:16" x14ac:dyDescent="0.25">
      <c r="A24879" t="s">
        <v>36670</v>
      </c>
      <c r="B24879">
        <v>2034</v>
      </c>
      <c r="C24879" s="3" t="str">
        <f>HYPERLINK("http://www.uniprot.org/uniprot/K7M3M0","tr|K7M3M0|K7M3M0_SOYBN")</f>
        <v>tr|K7M3M0|K7M3M0_SOYBN</v>
      </c>
      <c r="D24879" t="s">
        <v>1950</v>
      </c>
      <c r="E24879">
        <v>77.349999999999994</v>
      </c>
      <c r="F24879">
        <v>680</v>
      </c>
      <c r="G24879">
        <v>154</v>
      </c>
      <c r="H24879">
        <v>5</v>
      </c>
      <c r="I24879">
        <v>1</v>
      </c>
      <c r="J24879">
        <v>2025</v>
      </c>
      <c r="K24879">
        <v>1</v>
      </c>
      <c r="L24879">
        <v>22</v>
      </c>
      <c r="M24879">
        <v>686</v>
      </c>
      <c r="N24879" t="s">
        <v>18</v>
      </c>
      <c r="O24879">
        <v>0</v>
      </c>
      <c r="P24879">
        <v>2715</v>
      </c>
    </row>
    <row r="24880" spans="1:16" x14ac:dyDescent="0.25">
      <c r="A24880" t="s">
        <v>36671</v>
      </c>
      <c r="B24880">
        <v>348</v>
      </c>
      <c r="C24880" s="3" t="str">
        <f>HYPERLINK("http://www.uniprot.org/uniprot/G7IQQ8","tr|G7IQQ8|G7IQQ8_MEDTR")</f>
        <v>tr|G7IQQ8|G7IQQ8_MEDTR</v>
      </c>
      <c r="D24880" t="s">
        <v>36672</v>
      </c>
      <c r="E24880">
        <v>81.569999999999993</v>
      </c>
      <c r="F24880">
        <v>114</v>
      </c>
      <c r="G24880">
        <v>21</v>
      </c>
      <c r="H24880">
        <v>0</v>
      </c>
      <c r="I24880">
        <v>1</v>
      </c>
      <c r="J24880">
        <v>342</v>
      </c>
      <c r="K24880">
        <v>1</v>
      </c>
      <c r="L24880">
        <v>1</v>
      </c>
      <c r="M24880">
        <v>114</v>
      </c>
      <c r="N24880" t="s">
        <v>18</v>
      </c>
      <c r="O24880" s="1">
        <v>3.5475600000000002E-48</v>
      </c>
      <c r="P24880">
        <v>497</v>
      </c>
    </row>
    <row r="24881" spans="1:16" x14ac:dyDescent="0.25">
      <c r="A24881" t="s">
        <v>36673</v>
      </c>
      <c r="B24881">
        <v>930</v>
      </c>
      <c r="C24881" s="3" t="str">
        <f>HYPERLINK("http://www.uniprot.org/uniprot/I1KI18","tr|I1KI18|I1KI18_SOYBN")</f>
        <v>tr|I1KI18|I1KI18_SOYBN</v>
      </c>
      <c r="D24881" t="s">
        <v>28</v>
      </c>
      <c r="E24881">
        <v>86.77</v>
      </c>
      <c r="F24881">
        <v>310</v>
      </c>
      <c r="G24881">
        <v>41</v>
      </c>
      <c r="H24881">
        <v>2</v>
      </c>
      <c r="I24881">
        <v>1</v>
      </c>
      <c r="J24881">
        <v>924</v>
      </c>
      <c r="K24881">
        <v>1</v>
      </c>
      <c r="L24881">
        <v>1</v>
      </c>
      <c r="M24881">
        <v>310</v>
      </c>
      <c r="N24881" t="s">
        <v>18</v>
      </c>
      <c r="O24881" s="1">
        <v>1.18647E-149</v>
      </c>
      <c r="P24881">
        <v>1377</v>
      </c>
    </row>
    <row r="24882" spans="1:16" x14ac:dyDescent="0.25">
      <c r="A24882" t="s">
        <v>36674</v>
      </c>
      <c r="B24882">
        <v>1335</v>
      </c>
      <c r="C24882" s="3" t="str">
        <f>HYPERLINK("http://www.uniprot.org/uniprot/K7MX46","tr|K7MX46|K7MX46_SOYBN")</f>
        <v>tr|K7MX46|K7MX46_SOYBN</v>
      </c>
      <c r="D24882" t="s">
        <v>28</v>
      </c>
      <c r="E24882">
        <v>59.11</v>
      </c>
      <c r="F24882">
        <v>362</v>
      </c>
      <c r="G24882">
        <v>148</v>
      </c>
      <c r="H24882">
        <v>24</v>
      </c>
      <c r="I24882">
        <v>277</v>
      </c>
      <c r="J24882">
        <v>1290</v>
      </c>
      <c r="K24882">
        <v>1</v>
      </c>
      <c r="L24882">
        <v>623</v>
      </c>
      <c r="M24882">
        <v>980</v>
      </c>
      <c r="N24882" t="s">
        <v>18</v>
      </c>
      <c r="O24882" s="1">
        <v>1.9688900000000001E-107</v>
      </c>
      <c r="P24882">
        <v>1015</v>
      </c>
    </row>
    <row r="24883" spans="1:16" x14ac:dyDescent="0.25">
      <c r="A24883" t="s">
        <v>36675</v>
      </c>
      <c r="B24883">
        <v>216</v>
      </c>
      <c r="C24883" s="3" t="str">
        <f>HYPERLINK("http://www.uniprot.org/uniprot/Q949L4","tr|Q949L4|Q949L4_CICAR")</f>
        <v>tr|Q949L4|Q949L4_CICAR</v>
      </c>
      <c r="D24883" t="s">
        <v>176</v>
      </c>
      <c r="E24883">
        <v>63.93</v>
      </c>
      <c r="F24883">
        <v>61</v>
      </c>
      <c r="G24883">
        <v>22</v>
      </c>
      <c r="H24883">
        <v>3</v>
      </c>
      <c r="I24883">
        <v>1</v>
      </c>
      <c r="J24883">
        <v>174</v>
      </c>
      <c r="K24883">
        <v>1</v>
      </c>
      <c r="L24883">
        <v>116</v>
      </c>
      <c r="M24883">
        <v>176</v>
      </c>
      <c r="N24883" t="s">
        <v>18</v>
      </c>
      <c r="O24883" s="1">
        <v>7.1848599999999997E-12</v>
      </c>
      <c r="P24883">
        <v>184</v>
      </c>
    </row>
    <row r="24884" spans="1:16" x14ac:dyDescent="0.25">
      <c r="A24884" t="s">
        <v>36676</v>
      </c>
      <c r="B24884">
        <v>411</v>
      </c>
      <c r="C24884" s="3" t="str">
        <f>HYPERLINK("http://www.uniprot.org/uniprot/G7KW77","tr|G7KW77|G7KW77_MEDTR")</f>
        <v>tr|G7KW77|G7KW77_MEDTR</v>
      </c>
      <c r="D24884" t="s">
        <v>36677</v>
      </c>
      <c r="E24884">
        <v>86.27</v>
      </c>
      <c r="F24884">
        <v>102</v>
      </c>
      <c r="G24884">
        <v>14</v>
      </c>
      <c r="H24884">
        <v>2</v>
      </c>
      <c r="I24884">
        <v>16</v>
      </c>
      <c r="J24884">
        <v>315</v>
      </c>
      <c r="K24884">
        <v>1</v>
      </c>
      <c r="L24884">
        <v>62</v>
      </c>
      <c r="M24884">
        <v>163</v>
      </c>
      <c r="N24884" t="s">
        <v>18</v>
      </c>
      <c r="O24884" s="1">
        <v>2.0294599999999999E-43</v>
      </c>
      <c r="P24884">
        <v>456</v>
      </c>
    </row>
    <row r="24885" spans="1:16" x14ac:dyDescent="0.25">
      <c r="A24885" t="s">
        <v>36678</v>
      </c>
      <c r="B24885">
        <v>381</v>
      </c>
      <c r="C24885" s="3" t="str">
        <f>HYPERLINK("http://www.uniprot.org/uniprot/K7MZ16","tr|K7MZ16|K7MZ16_SOYBN")</f>
        <v>tr|K7MZ16|K7MZ16_SOYBN</v>
      </c>
      <c r="D24885" t="s">
        <v>28</v>
      </c>
      <c r="E24885">
        <v>92.68</v>
      </c>
      <c r="F24885">
        <v>123</v>
      </c>
      <c r="G24885">
        <v>9</v>
      </c>
      <c r="H24885">
        <v>0</v>
      </c>
      <c r="I24885">
        <v>1</v>
      </c>
      <c r="J24885">
        <v>369</v>
      </c>
      <c r="K24885">
        <v>1</v>
      </c>
      <c r="L24885">
        <v>1</v>
      </c>
      <c r="M24885">
        <v>122</v>
      </c>
      <c r="N24885" t="s">
        <v>18</v>
      </c>
      <c r="O24885" s="1">
        <v>7.2744700000000003E-57</v>
      </c>
      <c r="P24885">
        <v>572</v>
      </c>
    </row>
    <row r="24886" spans="1:16" x14ac:dyDescent="0.25">
      <c r="A24886" t="s">
        <v>36679</v>
      </c>
      <c r="B24886">
        <v>768</v>
      </c>
      <c r="C24886" s="3" t="str">
        <f>HYPERLINK("http://www.uniprot.org/uniprot/G7K4M4","tr|G7K4M4|G7K4M4_MEDTR")</f>
        <v>tr|G7K4M4|G7K4M4_MEDTR</v>
      </c>
      <c r="D24886" t="s">
        <v>517</v>
      </c>
      <c r="E24886">
        <v>49.77</v>
      </c>
      <c r="F24886">
        <v>219</v>
      </c>
      <c r="G24886">
        <v>110</v>
      </c>
      <c r="H24886">
        <v>2</v>
      </c>
      <c r="I24886">
        <v>1</v>
      </c>
      <c r="J24886">
        <v>651</v>
      </c>
      <c r="K24886">
        <v>1</v>
      </c>
      <c r="L24886">
        <v>327</v>
      </c>
      <c r="M24886">
        <v>541</v>
      </c>
      <c r="N24886" t="s">
        <v>18</v>
      </c>
      <c r="O24886" s="1">
        <v>1.8502099999999999E-48</v>
      </c>
      <c r="P24886">
        <v>503</v>
      </c>
    </row>
    <row r="24887" spans="1:16" x14ac:dyDescent="0.25">
      <c r="A24887" t="s">
        <v>36680</v>
      </c>
      <c r="B24887">
        <v>1662</v>
      </c>
      <c r="C24887" s="3" t="str">
        <f>HYPERLINK("http://www.uniprot.org/uniprot/K7N2T9","tr|K7N2T9|K7N2T9_SOYBN")</f>
        <v>tr|K7N2T9|K7N2T9_SOYBN</v>
      </c>
      <c r="D24887" t="s">
        <v>28</v>
      </c>
      <c r="E24887">
        <v>52.78</v>
      </c>
      <c r="F24887">
        <v>538</v>
      </c>
      <c r="G24887">
        <v>254</v>
      </c>
      <c r="H24887">
        <v>49</v>
      </c>
      <c r="I24887">
        <v>28</v>
      </c>
      <c r="J24887">
        <v>1494</v>
      </c>
      <c r="K24887">
        <v>1</v>
      </c>
      <c r="L24887">
        <v>10</v>
      </c>
      <c r="M24887">
        <v>519</v>
      </c>
      <c r="N24887" t="s">
        <v>18</v>
      </c>
      <c r="O24887" s="1">
        <v>1.4468E-121</v>
      </c>
      <c r="P24887">
        <v>1138</v>
      </c>
    </row>
    <row r="24888" spans="1:16" x14ac:dyDescent="0.25">
      <c r="A24888" t="s">
        <v>36681</v>
      </c>
      <c r="B24888">
        <v>1935</v>
      </c>
      <c r="C24888" s="3" t="str">
        <f>HYPERLINK("http://www.uniprot.org/uniprot/G7I2H0","tr|G7I2H0|G7I2H0_MEDTR")</f>
        <v>tr|G7I2H0|G7I2H0_MEDTR</v>
      </c>
      <c r="D24888" t="s">
        <v>144</v>
      </c>
      <c r="E24888">
        <v>32.9</v>
      </c>
      <c r="F24888">
        <v>310</v>
      </c>
      <c r="G24888">
        <v>208</v>
      </c>
      <c r="H24888">
        <v>1</v>
      </c>
      <c r="I24888">
        <v>964</v>
      </c>
      <c r="J24888">
        <v>1890</v>
      </c>
      <c r="K24888">
        <v>1</v>
      </c>
      <c r="L24888">
        <v>27</v>
      </c>
      <c r="M24888">
        <v>285</v>
      </c>
      <c r="N24888" t="s">
        <v>18</v>
      </c>
      <c r="O24888" s="1">
        <v>4.4453700000000001E-32</v>
      </c>
      <c r="P24888">
        <v>367</v>
      </c>
    </row>
    <row r="24889" spans="1:16" x14ac:dyDescent="0.25">
      <c r="A24889" t="s">
        <v>36682</v>
      </c>
      <c r="B24889">
        <v>1050</v>
      </c>
      <c r="C24889" s="3" t="str">
        <f>HYPERLINK("http://www.uniprot.org/uniprot/I3T0R7","tr|I3T0R7|I3T0R7_MEDTR")</f>
        <v>tr|I3T0R7|I3T0R7_MEDTR</v>
      </c>
      <c r="D24889" t="s">
        <v>22</v>
      </c>
      <c r="E24889">
        <v>83.87</v>
      </c>
      <c r="F24889">
        <v>341</v>
      </c>
      <c r="G24889">
        <v>55</v>
      </c>
      <c r="H24889">
        <v>0</v>
      </c>
      <c r="I24889">
        <v>1</v>
      </c>
      <c r="J24889">
        <v>1023</v>
      </c>
      <c r="K24889">
        <v>1</v>
      </c>
      <c r="L24889">
        <v>1</v>
      </c>
      <c r="M24889">
        <v>341</v>
      </c>
      <c r="N24889" t="s">
        <v>18</v>
      </c>
      <c r="O24889" s="1">
        <v>6.7747300000000003E-147</v>
      </c>
      <c r="P24889">
        <v>1354</v>
      </c>
    </row>
    <row r="24890" spans="1:16" x14ac:dyDescent="0.25">
      <c r="A24890" t="s">
        <v>36683</v>
      </c>
      <c r="B24890">
        <v>894</v>
      </c>
      <c r="C24890" s="3" t="str">
        <f>HYPERLINK("http://www.uniprot.org/uniprot/A7LHI7","tr|A7LHI7|A7LHI7_SOYBN")</f>
        <v>tr|A7LHI7|A7LHI7_SOYBN</v>
      </c>
      <c r="D24890" t="s">
        <v>36684</v>
      </c>
      <c r="E24890">
        <v>63.07</v>
      </c>
      <c r="F24890">
        <v>306</v>
      </c>
      <c r="G24890">
        <v>113</v>
      </c>
      <c r="H24890">
        <v>13</v>
      </c>
      <c r="I24890">
        <v>1</v>
      </c>
      <c r="J24890">
        <v>879</v>
      </c>
      <c r="K24890">
        <v>1</v>
      </c>
      <c r="L24890">
        <v>1</v>
      </c>
      <c r="M24890">
        <v>306</v>
      </c>
      <c r="N24890" t="s">
        <v>18</v>
      </c>
      <c r="O24890" s="1">
        <v>8.3755500000000002E-97</v>
      </c>
      <c r="P24890">
        <v>921</v>
      </c>
    </row>
    <row r="24891" spans="1:16" x14ac:dyDescent="0.25">
      <c r="A24891" t="s">
        <v>36685</v>
      </c>
      <c r="B24891">
        <v>2100</v>
      </c>
      <c r="C24891" s="3" t="str">
        <f>HYPERLINK("http://www.uniprot.org/uniprot/G7J6L9","tr|G7J6L9|G7J6L9_MEDTR")</f>
        <v>tr|G7J6L9|G7J6L9_MEDTR</v>
      </c>
      <c r="D24891" t="s">
        <v>36686</v>
      </c>
      <c r="E24891">
        <v>89.91</v>
      </c>
      <c r="F24891">
        <v>486</v>
      </c>
      <c r="G24891">
        <v>49</v>
      </c>
      <c r="H24891">
        <v>1</v>
      </c>
      <c r="I24891">
        <v>643</v>
      </c>
      <c r="J24891">
        <v>2097</v>
      </c>
      <c r="K24891">
        <v>1</v>
      </c>
      <c r="L24891">
        <v>142</v>
      </c>
      <c r="M24891">
        <v>627</v>
      </c>
      <c r="N24891" t="s">
        <v>18</v>
      </c>
      <c r="O24891">
        <v>0</v>
      </c>
      <c r="P24891">
        <v>2310</v>
      </c>
    </row>
    <row r="24892" spans="1:16" x14ac:dyDescent="0.25">
      <c r="A24892" t="s">
        <v>36687</v>
      </c>
      <c r="B24892">
        <v>1095</v>
      </c>
      <c r="C24892" s="3" t="str">
        <f>HYPERLINK("http://www.uniprot.org/uniprot/G7I2H0","tr|G7I2H0|G7I2H0_MEDTR")</f>
        <v>tr|G7I2H0|G7I2H0_MEDTR</v>
      </c>
      <c r="D24892" t="s">
        <v>144</v>
      </c>
      <c r="E24892">
        <v>36.36</v>
      </c>
      <c r="F24892">
        <v>154</v>
      </c>
      <c r="G24892">
        <v>98</v>
      </c>
      <c r="H24892">
        <v>9</v>
      </c>
      <c r="I24892">
        <v>388</v>
      </c>
      <c r="J24892">
        <v>822</v>
      </c>
      <c r="K24892">
        <v>1</v>
      </c>
      <c r="L24892">
        <v>8</v>
      </c>
      <c r="M24892">
        <v>161</v>
      </c>
      <c r="N24892" t="s">
        <v>18</v>
      </c>
      <c r="O24892" s="1">
        <v>2.4866500000000001E-14</v>
      </c>
      <c r="P24892">
        <v>211</v>
      </c>
    </row>
    <row r="24893" spans="1:16" x14ac:dyDescent="0.25">
      <c r="A24893" t="s">
        <v>36688</v>
      </c>
      <c r="B24893">
        <v>1617</v>
      </c>
      <c r="C24893" s="3" t="str">
        <f>HYPERLINK("http://www.uniprot.org/uniprot/G7JTZ6","tr|G7JTZ6|G7JTZ6_MEDTR")</f>
        <v>tr|G7JTZ6|G7JTZ6_MEDTR</v>
      </c>
      <c r="D24893" t="s">
        <v>36689</v>
      </c>
      <c r="E24893">
        <v>84.89</v>
      </c>
      <c r="F24893">
        <v>543</v>
      </c>
      <c r="G24893">
        <v>82</v>
      </c>
      <c r="H24893">
        <v>5</v>
      </c>
      <c r="I24893">
        <v>1</v>
      </c>
      <c r="J24893">
        <v>1614</v>
      </c>
      <c r="K24893">
        <v>1</v>
      </c>
      <c r="L24893">
        <v>1</v>
      </c>
      <c r="M24893">
        <v>543</v>
      </c>
      <c r="N24893" t="s">
        <v>18</v>
      </c>
      <c r="O24893">
        <v>0</v>
      </c>
      <c r="P24893">
        <v>2466</v>
      </c>
    </row>
    <row r="24894" spans="1:16" x14ac:dyDescent="0.25">
      <c r="A24894" t="s">
        <v>36690</v>
      </c>
      <c r="B24894">
        <v>534</v>
      </c>
      <c r="C24894" s="3" t="str">
        <f>HYPERLINK("http://www.uniprot.org/uniprot/I1MZ46","tr|I1MZ46|I1MZ46_SOYBN")</f>
        <v>tr|I1MZ46|I1MZ46_SOYBN</v>
      </c>
      <c r="D24894" t="s">
        <v>99</v>
      </c>
      <c r="E24894">
        <v>65.62</v>
      </c>
      <c r="F24894">
        <v>160</v>
      </c>
      <c r="G24894">
        <v>55</v>
      </c>
      <c r="H24894">
        <v>0</v>
      </c>
      <c r="I24894">
        <v>1</v>
      </c>
      <c r="J24894">
        <v>480</v>
      </c>
      <c r="K24894">
        <v>1</v>
      </c>
      <c r="L24894">
        <v>1</v>
      </c>
      <c r="M24894">
        <v>146</v>
      </c>
      <c r="N24894" t="s">
        <v>18</v>
      </c>
      <c r="O24894" s="1">
        <v>7.0116800000000001E-52</v>
      </c>
      <c r="P24894">
        <v>529</v>
      </c>
    </row>
    <row r="24895" spans="1:16" x14ac:dyDescent="0.25">
      <c r="A24895" t="s">
        <v>36691</v>
      </c>
      <c r="B24895">
        <v>1569</v>
      </c>
      <c r="C24895" s="3" t="str">
        <f>HYPERLINK("http://www.uniprot.org/uniprot/I1J714","tr|I1J714|I1J714_SOYBN")</f>
        <v>tr|I1J714|I1J714_SOYBN</v>
      </c>
      <c r="D24895" t="s">
        <v>28</v>
      </c>
      <c r="E24895">
        <v>82.88</v>
      </c>
      <c r="F24895">
        <v>520</v>
      </c>
      <c r="G24895">
        <v>89</v>
      </c>
      <c r="H24895">
        <v>1</v>
      </c>
      <c r="I24895">
        <v>1</v>
      </c>
      <c r="J24895">
        <v>1557</v>
      </c>
      <c r="K24895">
        <v>1</v>
      </c>
      <c r="L24895">
        <v>72</v>
      </c>
      <c r="M24895">
        <v>591</v>
      </c>
      <c r="N24895" t="s">
        <v>18</v>
      </c>
      <c r="O24895">
        <v>0</v>
      </c>
      <c r="P24895">
        <v>2309</v>
      </c>
    </row>
    <row r="24896" spans="1:16" x14ac:dyDescent="0.25">
      <c r="A24896" t="s">
        <v>36692</v>
      </c>
      <c r="B24896">
        <v>1005</v>
      </c>
      <c r="C24896" s="3" t="str">
        <f>HYPERLINK("http://www.uniprot.org/uniprot/G7JV98","tr|G7JV98|G7JV98_MEDTR")</f>
        <v>tr|G7JV98|G7JV98_MEDTR</v>
      </c>
      <c r="D24896" t="s">
        <v>36693</v>
      </c>
      <c r="E24896">
        <v>74.849999999999994</v>
      </c>
      <c r="F24896">
        <v>350</v>
      </c>
      <c r="G24896">
        <v>88</v>
      </c>
      <c r="H24896">
        <v>16</v>
      </c>
      <c r="I24896">
        <v>1</v>
      </c>
      <c r="J24896">
        <v>1002</v>
      </c>
      <c r="K24896">
        <v>1</v>
      </c>
      <c r="L24896">
        <v>1</v>
      </c>
      <c r="M24896">
        <v>349</v>
      </c>
      <c r="N24896" t="s">
        <v>18</v>
      </c>
      <c r="O24896" s="1">
        <v>1.70928E-144</v>
      </c>
      <c r="P24896">
        <v>1333</v>
      </c>
    </row>
    <row r="24897" spans="1:16" x14ac:dyDescent="0.25">
      <c r="A24897" t="s">
        <v>36694</v>
      </c>
      <c r="B24897">
        <v>684</v>
      </c>
      <c r="C24897" s="3" t="str">
        <f>HYPERLINK("http://www.uniprot.org/uniprot/I1K0Z6","tr|I1K0Z6|I1K0Z6_SOYBN")</f>
        <v>tr|I1K0Z6|I1K0Z6_SOYBN</v>
      </c>
      <c r="D24897" t="s">
        <v>71</v>
      </c>
      <c r="E24897">
        <v>63.83</v>
      </c>
      <c r="F24897">
        <v>224</v>
      </c>
      <c r="G24897">
        <v>81</v>
      </c>
      <c r="H24897">
        <v>0</v>
      </c>
      <c r="I24897">
        <v>1</v>
      </c>
      <c r="J24897">
        <v>672</v>
      </c>
      <c r="K24897">
        <v>1</v>
      </c>
      <c r="L24897">
        <v>1</v>
      </c>
      <c r="M24897">
        <v>211</v>
      </c>
      <c r="N24897" t="s">
        <v>18</v>
      </c>
      <c r="O24897" s="1">
        <v>8.40937E-73</v>
      </c>
      <c r="P24897">
        <v>712</v>
      </c>
    </row>
    <row r="24898" spans="1:16" x14ac:dyDescent="0.25">
      <c r="A24898" t="s">
        <v>36695</v>
      </c>
      <c r="B24898">
        <v>384</v>
      </c>
      <c r="C24898" s="3" t="str">
        <f>HYPERLINK("http://www.uniprot.org/uniprot/K7MRK0","tr|K7MRK0|K7MRK0_SOYBN")</f>
        <v>tr|K7MRK0|K7MRK0_SOYBN</v>
      </c>
      <c r="D24898" t="s">
        <v>28</v>
      </c>
      <c r="E24898">
        <v>65.95</v>
      </c>
      <c r="F24898">
        <v>94</v>
      </c>
      <c r="G24898">
        <v>32</v>
      </c>
      <c r="H24898">
        <v>0</v>
      </c>
      <c r="I24898">
        <v>1</v>
      </c>
      <c r="J24898">
        <v>282</v>
      </c>
      <c r="K24898">
        <v>1</v>
      </c>
      <c r="L24898">
        <v>125</v>
      </c>
      <c r="M24898">
        <v>218</v>
      </c>
      <c r="N24898" t="s">
        <v>18</v>
      </c>
      <c r="O24898" s="1">
        <v>3.8759999999999998E-26</v>
      </c>
      <c r="P24898">
        <v>307</v>
      </c>
    </row>
    <row r="24899" spans="1:16" x14ac:dyDescent="0.25">
      <c r="A24899" t="s">
        <v>36696</v>
      </c>
      <c r="B24899">
        <v>555</v>
      </c>
      <c r="C24899" s="3" t="str">
        <f>HYPERLINK("http://www.uniprot.org/uniprot/C6SZ96","tr|C6SZ96|C6SZ96_SOYBN")</f>
        <v>tr|C6SZ96|C6SZ96_SOYBN</v>
      </c>
      <c r="D24899" t="s">
        <v>897</v>
      </c>
      <c r="E24899">
        <v>95.65</v>
      </c>
      <c r="F24899">
        <v>184</v>
      </c>
      <c r="G24899">
        <v>8</v>
      </c>
      <c r="H24899">
        <v>0</v>
      </c>
      <c r="I24899">
        <v>1</v>
      </c>
      <c r="J24899">
        <v>552</v>
      </c>
      <c r="K24899">
        <v>1</v>
      </c>
      <c r="L24899">
        <v>1</v>
      </c>
      <c r="M24899">
        <v>184</v>
      </c>
      <c r="N24899" t="s">
        <v>18</v>
      </c>
      <c r="O24899" s="1">
        <v>2.20847E-94</v>
      </c>
      <c r="P24899">
        <v>896</v>
      </c>
    </row>
    <row r="24900" spans="1:16" x14ac:dyDescent="0.25">
      <c r="A24900" t="s">
        <v>36697</v>
      </c>
      <c r="B24900">
        <v>618</v>
      </c>
      <c r="C24900" s="3" t="str">
        <f>HYPERLINK("http://www.uniprot.org/uniprot/G7JGJ8","tr|G7JGJ8|G7JGJ8_MEDTR")</f>
        <v>tr|G7JGJ8|G7JGJ8_MEDTR</v>
      </c>
      <c r="D24900" t="s">
        <v>417</v>
      </c>
      <c r="E24900">
        <v>60.86</v>
      </c>
      <c r="F24900">
        <v>184</v>
      </c>
      <c r="G24900">
        <v>72</v>
      </c>
      <c r="H24900">
        <v>0</v>
      </c>
      <c r="I24900">
        <v>43</v>
      </c>
      <c r="J24900">
        <v>594</v>
      </c>
      <c r="K24900">
        <v>1</v>
      </c>
      <c r="L24900">
        <v>311</v>
      </c>
      <c r="M24900">
        <v>491</v>
      </c>
      <c r="N24900" t="s">
        <v>18</v>
      </c>
      <c r="O24900" s="1">
        <v>1.18156E-50</v>
      </c>
      <c r="P24900">
        <v>520</v>
      </c>
    </row>
    <row r="24901" spans="1:16" x14ac:dyDescent="0.25">
      <c r="A24901" t="s">
        <v>36698</v>
      </c>
      <c r="B24901">
        <v>747</v>
      </c>
      <c r="C24901" s="3" t="str">
        <f>HYPERLINK("http://www.uniprot.org/uniprot/B5U9W1","tr|B5U9W1|B5U9W1_LOTJA")</f>
        <v>tr|B5U9W1|B5U9W1_LOTJA</v>
      </c>
      <c r="D24901" t="s">
        <v>2196</v>
      </c>
      <c r="E24901">
        <v>57.72</v>
      </c>
      <c r="F24901">
        <v>220</v>
      </c>
      <c r="G24901">
        <v>93</v>
      </c>
      <c r="H24901">
        <v>0</v>
      </c>
      <c r="I24901">
        <v>1</v>
      </c>
      <c r="J24901">
        <v>660</v>
      </c>
      <c r="K24901">
        <v>1</v>
      </c>
      <c r="L24901">
        <v>978</v>
      </c>
      <c r="M24901">
        <v>1197</v>
      </c>
      <c r="N24901" t="s">
        <v>18</v>
      </c>
      <c r="O24901" s="1">
        <v>9.0625399999999995E-76</v>
      </c>
      <c r="P24901">
        <v>677</v>
      </c>
    </row>
    <row r="24902" spans="1:16" x14ac:dyDescent="0.25">
      <c r="A24902" t="s">
        <v>36699</v>
      </c>
      <c r="B24902">
        <v>1134</v>
      </c>
      <c r="C24902" s="3" t="str">
        <f>HYPERLINK("http://www.uniprot.org/uniprot/G7IKJ3","tr|G7IKJ3|G7IKJ3_MEDTR")</f>
        <v>tr|G7IKJ3|G7IKJ3_MEDTR</v>
      </c>
      <c r="D24902" t="s">
        <v>3121</v>
      </c>
      <c r="E24902">
        <v>35.479999999999997</v>
      </c>
      <c r="F24902">
        <v>186</v>
      </c>
      <c r="G24902">
        <v>120</v>
      </c>
      <c r="H24902">
        <v>2</v>
      </c>
      <c r="I24902">
        <v>301</v>
      </c>
      <c r="J24902">
        <v>852</v>
      </c>
      <c r="K24902">
        <v>1</v>
      </c>
      <c r="L24902">
        <v>637</v>
      </c>
      <c r="M24902">
        <v>816</v>
      </c>
      <c r="N24902" t="s">
        <v>18</v>
      </c>
      <c r="O24902" s="1">
        <v>1.9764199999999999E-26</v>
      </c>
      <c r="P24902">
        <v>285</v>
      </c>
    </row>
    <row r="24903" spans="1:16" x14ac:dyDescent="0.25">
      <c r="A24903" t="s">
        <v>36700</v>
      </c>
      <c r="B24903">
        <v>726</v>
      </c>
      <c r="C24903" s="3" t="str">
        <f>HYPERLINK("http://www.uniprot.org/uniprot/A5AEG4","tr|A5AEG4|A5AEG4_VITVI")</f>
        <v>tr|A5AEG4|A5AEG4_VITVI</v>
      </c>
      <c r="D24903" t="s">
        <v>2698</v>
      </c>
      <c r="E24903">
        <v>69.319999999999993</v>
      </c>
      <c r="F24903">
        <v>238</v>
      </c>
      <c r="G24903">
        <v>73</v>
      </c>
      <c r="H24903">
        <v>0</v>
      </c>
      <c r="I24903">
        <v>1</v>
      </c>
      <c r="J24903">
        <v>714</v>
      </c>
      <c r="K24903">
        <v>1</v>
      </c>
      <c r="L24903">
        <v>97</v>
      </c>
      <c r="M24903">
        <v>334</v>
      </c>
      <c r="N24903" t="s">
        <v>18</v>
      </c>
      <c r="O24903" s="1">
        <v>2.4293500000000001E-92</v>
      </c>
      <c r="P24903">
        <v>881</v>
      </c>
    </row>
    <row r="24904" spans="1:16" x14ac:dyDescent="0.25">
      <c r="A24904" t="s">
        <v>36701</v>
      </c>
      <c r="B24904">
        <v>1335</v>
      </c>
      <c r="C24904" s="3" t="str">
        <f>HYPERLINK("http://www.uniprot.org/uniprot/K7KG04","tr|K7KG04|K7KG04_SOYBN")</f>
        <v>tr|K7KG04|K7KG04_SOYBN</v>
      </c>
      <c r="D24904" t="s">
        <v>28</v>
      </c>
      <c r="E24904">
        <v>77.42</v>
      </c>
      <c r="F24904">
        <v>443</v>
      </c>
      <c r="G24904">
        <v>100</v>
      </c>
      <c r="H24904">
        <v>0</v>
      </c>
      <c r="I24904">
        <v>1</v>
      </c>
      <c r="J24904">
        <v>1329</v>
      </c>
      <c r="K24904">
        <v>1</v>
      </c>
      <c r="L24904">
        <v>48</v>
      </c>
      <c r="M24904">
        <v>489</v>
      </c>
      <c r="N24904" t="s">
        <v>18</v>
      </c>
      <c r="O24904">
        <v>0</v>
      </c>
      <c r="P24904">
        <v>1881</v>
      </c>
    </row>
    <row r="24905" spans="1:16" x14ac:dyDescent="0.25">
      <c r="A24905" t="s">
        <v>36702</v>
      </c>
      <c r="B24905">
        <v>1860</v>
      </c>
      <c r="C24905" s="3" t="str">
        <f>HYPERLINK("http://www.uniprot.org/uniprot/M5W337","tr|M5W337|M5W337_PRUPE")</f>
        <v>tr|M5W337|M5W337_PRUPE</v>
      </c>
      <c r="D24905" t="s">
        <v>468</v>
      </c>
      <c r="E24905">
        <v>26.01</v>
      </c>
      <c r="F24905">
        <v>492</v>
      </c>
      <c r="G24905">
        <v>364</v>
      </c>
      <c r="H24905">
        <v>22</v>
      </c>
      <c r="I24905">
        <v>1</v>
      </c>
      <c r="J24905">
        <v>1410</v>
      </c>
      <c r="K24905">
        <v>1</v>
      </c>
      <c r="L24905">
        <v>53</v>
      </c>
      <c r="M24905">
        <v>510</v>
      </c>
      <c r="N24905" t="s">
        <v>18</v>
      </c>
      <c r="O24905" s="1">
        <v>8.4831999999999996E-41</v>
      </c>
      <c r="P24905">
        <v>442</v>
      </c>
    </row>
    <row r="24906" spans="1:16" x14ac:dyDescent="0.25">
      <c r="A24906" t="s">
        <v>36703</v>
      </c>
      <c r="B24906">
        <v>1119</v>
      </c>
      <c r="C24906" s="3" t="str">
        <f>HYPERLINK("http://www.uniprot.org/uniprot/G7IS42","tr|G7IS42|G7IS42_MEDTR")</f>
        <v>tr|G7IS42|G7IS42_MEDTR</v>
      </c>
      <c r="D24906" t="s">
        <v>36704</v>
      </c>
      <c r="E24906">
        <v>82.8</v>
      </c>
      <c r="F24906">
        <v>378</v>
      </c>
      <c r="G24906">
        <v>65</v>
      </c>
      <c r="H24906">
        <v>6</v>
      </c>
      <c r="I24906">
        <v>1</v>
      </c>
      <c r="J24906">
        <v>1116</v>
      </c>
      <c r="K24906">
        <v>1</v>
      </c>
      <c r="L24906">
        <v>1</v>
      </c>
      <c r="M24906">
        <v>377</v>
      </c>
      <c r="N24906" t="s">
        <v>18</v>
      </c>
      <c r="O24906" s="1">
        <v>2.46106E-174</v>
      </c>
      <c r="P24906">
        <v>1591</v>
      </c>
    </row>
    <row r="24907" spans="1:16" x14ac:dyDescent="0.25">
      <c r="A24907" t="s">
        <v>36705</v>
      </c>
      <c r="B24907">
        <v>1032</v>
      </c>
      <c r="C24907" s="3" t="str">
        <f>HYPERLINK("http://www.uniprot.org/uniprot/G7ZXU6","tr|G7ZXU6|G7ZXU6_MEDTR")</f>
        <v>tr|G7ZXU6|G7ZXU6_MEDTR</v>
      </c>
      <c r="D24907" t="s">
        <v>5303</v>
      </c>
      <c r="E24907">
        <v>77.849999999999994</v>
      </c>
      <c r="F24907">
        <v>271</v>
      </c>
      <c r="G24907">
        <v>60</v>
      </c>
      <c r="H24907">
        <v>4</v>
      </c>
      <c r="I24907">
        <v>229</v>
      </c>
      <c r="J24907">
        <v>1029</v>
      </c>
      <c r="K24907">
        <v>1</v>
      </c>
      <c r="L24907">
        <v>56</v>
      </c>
      <c r="M24907">
        <v>325</v>
      </c>
      <c r="N24907" t="s">
        <v>18</v>
      </c>
      <c r="O24907" s="1">
        <v>2.70074E-108</v>
      </c>
      <c r="P24907">
        <v>1021</v>
      </c>
    </row>
    <row r="24908" spans="1:16" x14ac:dyDescent="0.25">
      <c r="A24908" t="s">
        <v>36706</v>
      </c>
      <c r="B24908">
        <v>918</v>
      </c>
      <c r="C24908" s="3" t="str">
        <f>HYPERLINK("http://www.uniprot.org/uniprot/G7KFZ6","tr|G7KFZ6|G7KFZ6_MEDTR")</f>
        <v>tr|G7KFZ6|G7KFZ6_MEDTR</v>
      </c>
      <c r="D24908" t="s">
        <v>8775</v>
      </c>
      <c r="E24908">
        <v>87.91</v>
      </c>
      <c r="F24908">
        <v>298</v>
      </c>
      <c r="G24908">
        <v>36</v>
      </c>
      <c r="H24908">
        <v>0</v>
      </c>
      <c r="I24908">
        <v>22</v>
      </c>
      <c r="J24908">
        <v>915</v>
      </c>
      <c r="K24908">
        <v>1</v>
      </c>
      <c r="L24908">
        <v>218</v>
      </c>
      <c r="M24908">
        <v>515</v>
      </c>
      <c r="N24908" t="s">
        <v>18</v>
      </c>
      <c r="O24908" s="1">
        <v>1.9082699999999999E-152</v>
      </c>
      <c r="P24908">
        <v>1401</v>
      </c>
    </row>
    <row r="24909" spans="1:16" x14ac:dyDescent="0.25">
      <c r="A24909" t="s">
        <v>36707</v>
      </c>
      <c r="B24909">
        <v>1887</v>
      </c>
      <c r="C24909" s="3" t="str">
        <f>HYPERLINK("http://www.uniprot.org/uniprot/I1MW70","tr|I1MW70|I1MW70_SOYBN")</f>
        <v>tr|I1MW70|I1MW70_SOYBN</v>
      </c>
      <c r="D24909" t="s">
        <v>71</v>
      </c>
      <c r="E24909">
        <v>82.13</v>
      </c>
      <c r="F24909">
        <v>627</v>
      </c>
      <c r="G24909">
        <v>112</v>
      </c>
      <c r="H24909">
        <v>0</v>
      </c>
      <c r="I24909">
        <v>1</v>
      </c>
      <c r="J24909">
        <v>1881</v>
      </c>
      <c r="K24909">
        <v>1</v>
      </c>
      <c r="L24909">
        <v>1</v>
      </c>
      <c r="M24909">
        <v>627</v>
      </c>
      <c r="N24909" t="s">
        <v>18</v>
      </c>
      <c r="O24909">
        <v>0</v>
      </c>
      <c r="P24909">
        <v>2744</v>
      </c>
    </row>
    <row r="24910" spans="1:16" x14ac:dyDescent="0.25">
      <c r="A24910" t="s">
        <v>36708</v>
      </c>
      <c r="B24910">
        <v>1191</v>
      </c>
      <c r="C24910" s="3" t="str">
        <f>HYPERLINK("http://www.uniprot.org/uniprot/G7KW76","tr|G7KW76|G7KW76_MEDTR")</f>
        <v>tr|G7KW76|G7KW76_MEDTR</v>
      </c>
      <c r="D24910" t="s">
        <v>36709</v>
      </c>
      <c r="E24910">
        <v>73.180000000000007</v>
      </c>
      <c r="F24910">
        <v>399</v>
      </c>
      <c r="G24910">
        <v>107</v>
      </c>
      <c r="H24910">
        <v>3</v>
      </c>
      <c r="I24910">
        <v>1</v>
      </c>
      <c r="J24910">
        <v>1188</v>
      </c>
      <c r="K24910">
        <v>1</v>
      </c>
      <c r="L24910">
        <v>1</v>
      </c>
      <c r="M24910">
        <v>390</v>
      </c>
      <c r="N24910" t="s">
        <v>18</v>
      </c>
      <c r="O24910" s="1">
        <v>5.2731799999999998E-162</v>
      </c>
      <c r="P24910">
        <v>1485</v>
      </c>
    </row>
    <row r="24911" spans="1:16" x14ac:dyDescent="0.25">
      <c r="A24911" t="s">
        <v>36710</v>
      </c>
      <c r="B24911">
        <v>3954</v>
      </c>
      <c r="C24911" s="3" t="str">
        <f>HYPERLINK("http://www.uniprot.org/uniprot/B3GN62","tr|B3GN62|B3GN62_MEDTR")</f>
        <v>tr|B3GN62|B3GN62_MEDTR</v>
      </c>
      <c r="D24911" t="s">
        <v>36711</v>
      </c>
      <c r="E24911">
        <v>81.78</v>
      </c>
      <c r="F24911">
        <v>1323</v>
      </c>
      <c r="G24911">
        <v>241</v>
      </c>
      <c r="H24911">
        <v>6</v>
      </c>
      <c r="I24911">
        <v>1</v>
      </c>
      <c r="J24911">
        <v>3951</v>
      </c>
      <c r="K24911">
        <v>1</v>
      </c>
      <c r="L24911">
        <v>1</v>
      </c>
      <c r="M24911">
        <v>1309</v>
      </c>
      <c r="N24911" t="s">
        <v>18</v>
      </c>
      <c r="O24911">
        <v>0</v>
      </c>
      <c r="P24911">
        <v>5481</v>
      </c>
    </row>
    <row r="24912" spans="1:16" x14ac:dyDescent="0.25">
      <c r="A24912" t="s">
        <v>36712</v>
      </c>
      <c r="B24912">
        <v>1173</v>
      </c>
      <c r="C24912" s="3" t="str">
        <f>HYPERLINK("http://www.uniprot.org/uniprot/C7FDI5","tr|C7FDI5|C7FDI5_SOYBN")</f>
        <v>tr|C7FDI5|C7FDI5_SOYBN</v>
      </c>
      <c r="D24912" t="s">
        <v>717</v>
      </c>
      <c r="E24912">
        <v>50.26</v>
      </c>
      <c r="F24912">
        <v>372</v>
      </c>
      <c r="G24912">
        <v>185</v>
      </c>
      <c r="H24912">
        <v>4</v>
      </c>
      <c r="I24912">
        <v>1</v>
      </c>
      <c r="J24912">
        <v>1104</v>
      </c>
      <c r="K24912">
        <v>1</v>
      </c>
      <c r="L24912">
        <v>694</v>
      </c>
      <c r="M24912">
        <v>1060</v>
      </c>
      <c r="N24912" t="s">
        <v>18</v>
      </c>
      <c r="O24912" s="1">
        <v>5.4667399999999996E-103</v>
      </c>
      <c r="P24912">
        <v>976</v>
      </c>
    </row>
    <row r="24913" spans="1:16" x14ac:dyDescent="0.25">
      <c r="A24913" t="s">
        <v>36713</v>
      </c>
      <c r="B24913">
        <v>714</v>
      </c>
      <c r="C24913" s="3" t="str">
        <f>HYPERLINK("http://www.uniprot.org/uniprot/I3SSX1","tr|I3SSX1|I3SSX1_MEDTR")</f>
        <v>tr|I3SSX1|I3SSX1_MEDTR</v>
      </c>
      <c r="D24913" t="s">
        <v>29334</v>
      </c>
      <c r="E24913">
        <v>99.15</v>
      </c>
      <c r="F24913">
        <v>237</v>
      </c>
      <c r="G24913">
        <v>2</v>
      </c>
      <c r="H24913">
        <v>0</v>
      </c>
      <c r="I24913">
        <v>1</v>
      </c>
      <c r="J24913">
        <v>711</v>
      </c>
      <c r="K24913">
        <v>1</v>
      </c>
      <c r="L24913">
        <v>1</v>
      </c>
      <c r="M24913">
        <v>237</v>
      </c>
      <c r="N24913" t="s">
        <v>18</v>
      </c>
      <c r="O24913" s="1">
        <v>6.9438900000000002E-129</v>
      </c>
      <c r="P24913">
        <v>1196</v>
      </c>
    </row>
    <row r="24914" spans="1:16" x14ac:dyDescent="0.25">
      <c r="A24914" t="s">
        <v>36714</v>
      </c>
      <c r="B24914">
        <v>2256</v>
      </c>
      <c r="C24914" s="3" t="str">
        <f>HYPERLINK("http://www.uniprot.org/uniprot/I1K8X4","tr|I1K8X4|I1K8X4_SOYBN")</f>
        <v>tr|I1K8X4|I1K8X4_SOYBN</v>
      </c>
      <c r="D24914" t="s">
        <v>71</v>
      </c>
      <c r="E24914">
        <v>80.45</v>
      </c>
      <c r="F24914">
        <v>174</v>
      </c>
      <c r="G24914">
        <v>34</v>
      </c>
      <c r="H24914">
        <v>1</v>
      </c>
      <c r="I24914">
        <v>1</v>
      </c>
      <c r="J24914">
        <v>519</v>
      </c>
      <c r="K24914">
        <v>1</v>
      </c>
      <c r="L24914">
        <v>23</v>
      </c>
      <c r="M24914">
        <v>196</v>
      </c>
      <c r="N24914" t="s">
        <v>18</v>
      </c>
      <c r="O24914" s="1">
        <v>4.60246E-76</v>
      </c>
      <c r="P24914">
        <v>747</v>
      </c>
    </row>
    <row r="24915" spans="1:16" x14ac:dyDescent="0.25">
      <c r="A24915" t="s">
        <v>36715</v>
      </c>
      <c r="B24915">
        <v>804</v>
      </c>
      <c r="C24915" s="3" t="str">
        <f>HYPERLINK("http://www.uniprot.org/uniprot/G7ICD6","tr|G7ICD6|G7ICD6_MEDTR")</f>
        <v>tr|G7ICD6|G7ICD6_MEDTR</v>
      </c>
      <c r="D24915" t="s">
        <v>36716</v>
      </c>
      <c r="E24915">
        <v>96.96</v>
      </c>
      <c r="F24915">
        <v>264</v>
      </c>
      <c r="G24915">
        <v>8</v>
      </c>
      <c r="H24915">
        <v>0</v>
      </c>
      <c r="I24915">
        <v>7</v>
      </c>
      <c r="J24915">
        <v>798</v>
      </c>
      <c r="K24915">
        <v>1</v>
      </c>
      <c r="L24915">
        <v>4</v>
      </c>
      <c r="M24915">
        <v>267</v>
      </c>
      <c r="N24915" t="s">
        <v>18</v>
      </c>
      <c r="O24915" s="1">
        <v>3.9530299999999999E-145</v>
      </c>
      <c r="P24915">
        <v>1337</v>
      </c>
    </row>
    <row r="24916" spans="1:16" x14ac:dyDescent="0.25">
      <c r="A24916" t="s">
        <v>36717</v>
      </c>
      <c r="B24916">
        <v>1176</v>
      </c>
      <c r="C24916" s="3" t="str">
        <f>HYPERLINK("http://www.uniprot.org/uniprot/G7J2T2","tr|G7J2T2|G7J2T2_MEDTR")</f>
        <v>tr|G7J2T2|G7J2T2_MEDTR</v>
      </c>
      <c r="D24916" t="s">
        <v>36718</v>
      </c>
      <c r="E24916">
        <v>83.12</v>
      </c>
      <c r="F24916">
        <v>391</v>
      </c>
      <c r="G24916">
        <v>66</v>
      </c>
      <c r="H24916">
        <v>0</v>
      </c>
      <c r="I24916">
        <v>1</v>
      </c>
      <c r="J24916">
        <v>1173</v>
      </c>
      <c r="K24916">
        <v>1</v>
      </c>
      <c r="L24916">
        <v>1</v>
      </c>
      <c r="M24916">
        <v>390</v>
      </c>
      <c r="N24916" t="s">
        <v>18</v>
      </c>
      <c r="O24916">
        <v>0</v>
      </c>
      <c r="P24916">
        <v>1758</v>
      </c>
    </row>
    <row r="24917" spans="1:16" x14ac:dyDescent="0.25">
      <c r="A24917" t="s">
        <v>36719</v>
      </c>
      <c r="B24917">
        <v>2718</v>
      </c>
      <c r="C24917" s="3" t="str">
        <f>HYPERLINK("http://www.uniprot.org/uniprot/G7J6M1","tr|G7J6M1|G7J6M1_MEDTR")</f>
        <v>tr|G7J6M1|G7J6M1_MEDTR</v>
      </c>
      <c r="D24917" t="s">
        <v>32245</v>
      </c>
      <c r="E24917">
        <v>62.64</v>
      </c>
      <c r="F24917">
        <v>846</v>
      </c>
      <c r="G24917">
        <v>316</v>
      </c>
      <c r="H24917">
        <v>11</v>
      </c>
      <c r="I24917">
        <v>1</v>
      </c>
      <c r="J24917">
        <v>2505</v>
      </c>
      <c r="K24917">
        <v>1</v>
      </c>
      <c r="L24917">
        <v>662</v>
      </c>
      <c r="M24917">
        <v>1497</v>
      </c>
      <c r="N24917" t="s">
        <v>18</v>
      </c>
      <c r="O24917">
        <v>0</v>
      </c>
      <c r="P24917">
        <v>2602</v>
      </c>
    </row>
    <row r="24918" spans="1:16" x14ac:dyDescent="0.25">
      <c r="A24918" t="s">
        <v>36720</v>
      </c>
      <c r="B24918">
        <v>696</v>
      </c>
      <c r="C24918" s="3" t="str">
        <f>HYPERLINK("http://www.uniprot.org/uniprot/Q9FQE6","tr|Q9FQE6|Q9FQE6_SOYBN")</f>
        <v>tr|Q9FQE6|Q9FQE6_SOYBN</v>
      </c>
      <c r="D24918" t="s">
        <v>36721</v>
      </c>
      <c r="E24918">
        <v>66.23</v>
      </c>
      <c r="F24918">
        <v>231</v>
      </c>
      <c r="G24918">
        <v>78</v>
      </c>
      <c r="H24918">
        <v>2</v>
      </c>
      <c r="I24918">
        <v>1</v>
      </c>
      <c r="J24918">
        <v>687</v>
      </c>
      <c r="K24918">
        <v>1</v>
      </c>
      <c r="L24918">
        <v>1</v>
      </c>
      <c r="M24918">
        <v>231</v>
      </c>
      <c r="N24918" t="s">
        <v>18</v>
      </c>
      <c r="O24918" s="1">
        <v>5.0577700000000003E-81</v>
      </c>
      <c r="P24918">
        <v>783</v>
      </c>
    </row>
    <row r="24919" spans="1:16" x14ac:dyDescent="0.25">
      <c r="A24919" t="s">
        <v>36722</v>
      </c>
      <c r="B24919">
        <v>1002</v>
      </c>
      <c r="C24919" s="3" t="str">
        <f>HYPERLINK("http://www.uniprot.org/uniprot/G7JTZ5","tr|G7JTZ5|G7JTZ5_MEDTR")</f>
        <v>tr|G7JTZ5|G7JTZ5_MEDTR</v>
      </c>
      <c r="D24919" t="s">
        <v>36723</v>
      </c>
      <c r="E24919">
        <v>88.58</v>
      </c>
      <c r="F24919">
        <v>333</v>
      </c>
      <c r="G24919">
        <v>38</v>
      </c>
      <c r="H24919">
        <v>0</v>
      </c>
      <c r="I24919">
        <v>1</v>
      </c>
      <c r="J24919">
        <v>999</v>
      </c>
      <c r="K24919">
        <v>1</v>
      </c>
      <c r="L24919">
        <v>1</v>
      </c>
      <c r="M24919">
        <v>316</v>
      </c>
      <c r="N24919" t="s">
        <v>18</v>
      </c>
      <c r="O24919" s="1">
        <v>2.3614999999999999E-162</v>
      </c>
      <c r="P24919">
        <v>1487</v>
      </c>
    </row>
    <row r="24920" spans="1:16" x14ac:dyDescent="0.25">
      <c r="A24920" t="s">
        <v>36724</v>
      </c>
      <c r="B24920">
        <v>1437</v>
      </c>
      <c r="C24920" s="3" t="str">
        <f>HYPERLINK("http://www.uniprot.org/uniprot/G7JB59","tr|G7JB59|G7JB59_MEDTR")</f>
        <v>tr|G7JB59|G7JB59_MEDTR</v>
      </c>
      <c r="D24920" t="s">
        <v>18039</v>
      </c>
      <c r="E24920">
        <v>70.75</v>
      </c>
      <c r="F24920">
        <v>465</v>
      </c>
      <c r="G24920">
        <v>136</v>
      </c>
      <c r="H24920">
        <v>5</v>
      </c>
      <c r="I24920">
        <v>16</v>
      </c>
      <c r="J24920">
        <v>1395</v>
      </c>
      <c r="K24920">
        <v>1</v>
      </c>
      <c r="L24920">
        <v>373</v>
      </c>
      <c r="M24920">
        <v>837</v>
      </c>
      <c r="N24920" t="s">
        <v>18</v>
      </c>
      <c r="O24920">
        <v>0</v>
      </c>
      <c r="P24920">
        <v>1687</v>
      </c>
    </row>
    <row r="24921" spans="1:16" x14ac:dyDescent="0.25">
      <c r="A24921" t="s">
        <v>36725</v>
      </c>
      <c r="B24921">
        <v>726</v>
      </c>
      <c r="C24921" s="3" t="str">
        <f>HYPERLINK("http://www.uniprot.org/uniprot/G7IJ15","tr|G7IJ15|G7IJ15_MEDTR")</f>
        <v>tr|G7IJ15|G7IJ15_MEDTR</v>
      </c>
      <c r="D24921" t="s">
        <v>495</v>
      </c>
      <c r="E24921">
        <v>35.520000000000003</v>
      </c>
      <c r="F24921">
        <v>76</v>
      </c>
      <c r="G24921">
        <v>49</v>
      </c>
      <c r="H24921">
        <v>0</v>
      </c>
      <c r="I24921">
        <v>493</v>
      </c>
      <c r="J24921">
        <v>720</v>
      </c>
      <c r="K24921">
        <v>1</v>
      </c>
      <c r="L24921">
        <v>146</v>
      </c>
      <c r="M24921">
        <v>221</v>
      </c>
      <c r="N24921" t="s">
        <v>18</v>
      </c>
      <c r="O24921" s="1">
        <v>1.9700499999999998E-9</v>
      </c>
      <c r="P24921">
        <v>166</v>
      </c>
    </row>
    <row r="24922" spans="1:16" x14ac:dyDescent="0.25">
      <c r="A24922" t="s">
        <v>36726</v>
      </c>
      <c r="B24922">
        <v>2190</v>
      </c>
      <c r="C24922" s="3" t="str">
        <f>HYPERLINK("http://www.uniprot.org/uniprot/G7JV99","tr|G7JV99|G7JV99_MEDTR")</f>
        <v>tr|G7JV99|G7JV99_MEDTR</v>
      </c>
      <c r="D24922" t="s">
        <v>36727</v>
      </c>
      <c r="E24922">
        <v>76.69</v>
      </c>
      <c r="F24922">
        <v>738</v>
      </c>
      <c r="G24922">
        <v>172</v>
      </c>
      <c r="H24922">
        <v>9</v>
      </c>
      <c r="I24922">
        <v>1</v>
      </c>
      <c r="J24922">
        <v>2187</v>
      </c>
      <c r="K24922">
        <v>1</v>
      </c>
      <c r="L24922">
        <v>1</v>
      </c>
      <c r="M24922">
        <v>734</v>
      </c>
      <c r="N24922" t="s">
        <v>18</v>
      </c>
      <c r="O24922">
        <v>0</v>
      </c>
      <c r="P24922">
        <v>2767</v>
      </c>
    </row>
    <row r="24923" spans="1:16" x14ac:dyDescent="0.25">
      <c r="A24923" t="s">
        <v>36728</v>
      </c>
      <c r="B24923">
        <v>1725</v>
      </c>
      <c r="C24923" s="3" t="str">
        <f>HYPERLINK("http://www.uniprot.org/uniprot/I1K0Z6","tr|I1K0Z6|I1K0Z6_SOYBN")</f>
        <v>tr|I1K0Z6|I1K0Z6_SOYBN</v>
      </c>
      <c r="D24923" t="s">
        <v>71</v>
      </c>
      <c r="E24923">
        <v>71.02</v>
      </c>
      <c r="F24923">
        <v>573</v>
      </c>
      <c r="G24923">
        <v>166</v>
      </c>
      <c r="H24923">
        <v>0</v>
      </c>
      <c r="I24923">
        <v>1</v>
      </c>
      <c r="J24923">
        <v>1719</v>
      </c>
      <c r="K24923">
        <v>1</v>
      </c>
      <c r="L24923">
        <v>1</v>
      </c>
      <c r="M24923">
        <v>559</v>
      </c>
      <c r="N24923" t="s">
        <v>18</v>
      </c>
      <c r="O24923">
        <v>0</v>
      </c>
      <c r="P24923">
        <v>2087</v>
      </c>
    </row>
    <row r="24924" spans="1:16" x14ac:dyDescent="0.25">
      <c r="A24924" t="s">
        <v>36729</v>
      </c>
      <c r="B24924">
        <v>1566</v>
      </c>
      <c r="C24924" s="3" t="str">
        <f>HYPERLINK("http://www.uniprot.org/uniprot/I1KXS1","tr|I1KXS1|I1KXS1_SOYBN")</f>
        <v>tr|I1KXS1|I1KXS1_SOYBN</v>
      </c>
      <c r="D24924" t="s">
        <v>71</v>
      </c>
      <c r="E24924">
        <v>77.03</v>
      </c>
      <c r="F24924">
        <v>540</v>
      </c>
      <c r="G24924">
        <v>124</v>
      </c>
      <c r="H24924">
        <v>19</v>
      </c>
      <c r="I24924">
        <v>1</v>
      </c>
      <c r="J24924">
        <v>1563</v>
      </c>
      <c r="K24924">
        <v>1</v>
      </c>
      <c r="L24924">
        <v>1</v>
      </c>
      <c r="M24924">
        <v>539</v>
      </c>
      <c r="N24924" t="s">
        <v>18</v>
      </c>
      <c r="O24924">
        <v>0</v>
      </c>
      <c r="P24924">
        <v>2180</v>
      </c>
    </row>
    <row r="24925" spans="1:16" x14ac:dyDescent="0.25">
      <c r="A24925" t="s">
        <v>36730</v>
      </c>
      <c r="B24925">
        <v>1350</v>
      </c>
      <c r="C24925" s="3" t="str">
        <f>HYPERLINK("http://www.uniprot.org/uniprot/G7JVZ6","tr|G7JVZ6|G7JVZ6_MEDTR")</f>
        <v>tr|G7JVZ6|G7JVZ6_MEDTR</v>
      </c>
      <c r="D24925" t="s">
        <v>36731</v>
      </c>
      <c r="E24925">
        <v>79.77</v>
      </c>
      <c r="F24925">
        <v>450</v>
      </c>
      <c r="G24925">
        <v>91</v>
      </c>
      <c r="H24925">
        <v>2</v>
      </c>
      <c r="I24925">
        <v>1</v>
      </c>
      <c r="J24925">
        <v>1344</v>
      </c>
      <c r="K24925">
        <v>1</v>
      </c>
      <c r="L24925">
        <v>21</v>
      </c>
      <c r="M24925">
        <v>470</v>
      </c>
      <c r="N24925" t="s">
        <v>18</v>
      </c>
      <c r="O24925">
        <v>0</v>
      </c>
      <c r="P24925">
        <v>1945</v>
      </c>
    </row>
    <row r="24926" spans="1:16" x14ac:dyDescent="0.25">
      <c r="A24926" t="s">
        <v>36732</v>
      </c>
      <c r="B24926">
        <v>873</v>
      </c>
      <c r="C24926" s="3" t="str">
        <f>HYPERLINK("http://www.uniprot.org/uniprot/Q2HSV3","tr|Q2HSV3|Q2HSV3_MEDTR")</f>
        <v>tr|Q2HSV3|Q2HSV3_MEDTR</v>
      </c>
      <c r="D24926" t="s">
        <v>9670</v>
      </c>
      <c r="E24926">
        <v>34.21</v>
      </c>
      <c r="F24926">
        <v>190</v>
      </c>
      <c r="G24926">
        <v>125</v>
      </c>
      <c r="H24926">
        <v>13</v>
      </c>
      <c r="I24926">
        <v>334</v>
      </c>
      <c r="J24926">
        <v>864</v>
      </c>
      <c r="K24926">
        <v>1</v>
      </c>
      <c r="L24926">
        <v>397</v>
      </c>
      <c r="M24926">
        <v>584</v>
      </c>
      <c r="N24926" t="s">
        <v>18</v>
      </c>
      <c r="O24926" s="1">
        <v>3.5492800000000001E-20</v>
      </c>
      <c r="P24926">
        <v>260</v>
      </c>
    </row>
    <row r="24927" spans="1:16" x14ac:dyDescent="0.25">
      <c r="A24927" t="s">
        <v>36733</v>
      </c>
      <c r="B24927">
        <v>744</v>
      </c>
      <c r="C24927" s="3" t="str">
        <f>HYPERLINK("http://www.uniprot.org/uniprot/K7MNX2","tr|K7MNX2|K7MNX2_SOYBN")</f>
        <v>tr|K7MNX2|K7MNX2_SOYBN</v>
      </c>
      <c r="D24927" t="s">
        <v>28</v>
      </c>
      <c r="E24927">
        <v>26.12</v>
      </c>
      <c r="F24927">
        <v>111</v>
      </c>
      <c r="G24927">
        <v>82</v>
      </c>
      <c r="H24927">
        <v>2</v>
      </c>
      <c r="I24927">
        <v>1</v>
      </c>
      <c r="J24927">
        <v>327</v>
      </c>
      <c r="K24927">
        <v>1</v>
      </c>
      <c r="L24927">
        <v>404</v>
      </c>
      <c r="M24927">
        <v>514</v>
      </c>
      <c r="N24927" t="s">
        <v>18</v>
      </c>
      <c r="O24927" s="1">
        <v>2.0559200000000001E-9</v>
      </c>
      <c r="P24927">
        <v>166</v>
      </c>
    </row>
    <row r="24928" spans="1:16" x14ac:dyDescent="0.25">
      <c r="A24928" t="s">
        <v>36734</v>
      </c>
      <c r="B24928">
        <v>498</v>
      </c>
      <c r="C24928" s="3" t="str">
        <f>HYPERLINK("http://www.uniprot.org/uniprot/G7K0D6","tr|G7K0D6|G7K0D6_MEDTR")</f>
        <v>tr|G7K0D6|G7K0D6_MEDTR</v>
      </c>
      <c r="D24928" t="s">
        <v>21671</v>
      </c>
      <c r="E24928">
        <v>63.75</v>
      </c>
      <c r="F24928">
        <v>160</v>
      </c>
      <c r="G24928">
        <v>58</v>
      </c>
      <c r="H24928">
        <v>36</v>
      </c>
      <c r="I24928">
        <v>121</v>
      </c>
      <c r="J24928">
        <v>492</v>
      </c>
      <c r="K24928">
        <v>1</v>
      </c>
      <c r="L24928">
        <v>671</v>
      </c>
      <c r="M24928">
        <v>830</v>
      </c>
      <c r="N24928" t="s">
        <v>18</v>
      </c>
      <c r="O24928" s="1">
        <v>2.05607E-43</v>
      </c>
      <c r="P24928">
        <v>456</v>
      </c>
    </row>
    <row r="24929" spans="1:16" x14ac:dyDescent="0.25">
      <c r="A24929" t="s">
        <v>36735</v>
      </c>
      <c r="B24929">
        <v>234</v>
      </c>
      <c r="C24929" s="3" t="str">
        <f>HYPERLINK("http://www.uniprot.org/uniprot/C6T572","tr|C6T572|C6T572_SOYBN")</f>
        <v>tr|C6T572|C6T572_SOYBN</v>
      </c>
      <c r="D24929" t="s">
        <v>28</v>
      </c>
      <c r="E24929">
        <v>65.38</v>
      </c>
      <c r="F24929">
        <v>78</v>
      </c>
      <c r="G24929">
        <v>27</v>
      </c>
      <c r="H24929">
        <v>1</v>
      </c>
      <c r="I24929">
        <v>1</v>
      </c>
      <c r="J24929">
        <v>231</v>
      </c>
      <c r="K24929">
        <v>1</v>
      </c>
      <c r="L24929">
        <v>1</v>
      </c>
      <c r="M24929">
        <v>78</v>
      </c>
      <c r="N24929" t="s">
        <v>18</v>
      </c>
      <c r="O24929" s="1">
        <v>8.5715800000000004E-18</v>
      </c>
      <c r="P24929">
        <v>235</v>
      </c>
    </row>
    <row r="24930" spans="1:16" x14ac:dyDescent="0.25">
      <c r="A24930" t="s">
        <v>36736</v>
      </c>
      <c r="B24930">
        <v>789</v>
      </c>
      <c r="C24930" s="3" t="str">
        <f>HYPERLINK("http://www.uniprot.org/uniprot/K7MNX2","tr|K7MNX2|K7MNX2_SOYBN")</f>
        <v>tr|K7MNX2|K7MNX2_SOYBN</v>
      </c>
      <c r="D24930" t="s">
        <v>28</v>
      </c>
      <c r="E24930">
        <v>27.43</v>
      </c>
      <c r="F24930">
        <v>113</v>
      </c>
      <c r="G24930">
        <v>82</v>
      </c>
      <c r="H24930">
        <v>2</v>
      </c>
      <c r="I24930">
        <v>40</v>
      </c>
      <c r="J24930">
        <v>372</v>
      </c>
      <c r="K24930">
        <v>1</v>
      </c>
      <c r="L24930">
        <v>402</v>
      </c>
      <c r="M24930">
        <v>514</v>
      </c>
      <c r="N24930" t="s">
        <v>18</v>
      </c>
      <c r="O24930" s="1">
        <v>9.3957600000000002E-11</v>
      </c>
      <c r="P24930">
        <v>178</v>
      </c>
    </row>
    <row r="24931" spans="1:16" x14ac:dyDescent="0.25">
      <c r="A24931" t="s">
        <v>36737</v>
      </c>
      <c r="B24931">
        <v>1032</v>
      </c>
      <c r="C24931" s="3" t="str">
        <f>HYPERLINK("http://www.uniprot.org/uniprot/K7M965","tr|K7M965|K7M965_SOYBN")</f>
        <v>tr|K7M965|K7M965_SOYBN</v>
      </c>
      <c r="D24931" t="s">
        <v>28</v>
      </c>
      <c r="E24931">
        <v>59.02</v>
      </c>
      <c r="F24931">
        <v>349</v>
      </c>
      <c r="G24931">
        <v>143</v>
      </c>
      <c r="H24931">
        <v>43</v>
      </c>
      <c r="I24931">
        <v>1</v>
      </c>
      <c r="J24931">
        <v>918</v>
      </c>
      <c r="K24931">
        <v>1</v>
      </c>
      <c r="L24931">
        <v>1</v>
      </c>
      <c r="M24931">
        <v>330</v>
      </c>
      <c r="N24931" t="s">
        <v>18</v>
      </c>
      <c r="O24931" s="1">
        <v>4.3218199999999998E-98</v>
      </c>
      <c r="P24931">
        <v>933</v>
      </c>
    </row>
    <row r="24932" spans="1:16" x14ac:dyDescent="0.25">
      <c r="A24932" t="s">
        <v>36738</v>
      </c>
      <c r="B24932">
        <v>282</v>
      </c>
      <c r="C24932" s="3" t="str">
        <f>HYPERLINK("http://www.uniprot.org/uniprot/K7MFH8","tr|K7MFH8|K7MFH8_SOYBN")</f>
        <v>tr|K7MFH8|K7MFH8_SOYBN</v>
      </c>
      <c r="D24932" t="s">
        <v>28</v>
      </c>
      <c r="E24932">
        <v>55.55</v>
      </c>
      <c r="F24932">
        <v>54</v>
      </c>
      <c r="G24932">
        <v>24</v>
      </c>
      <c r="H24932">
        <v>0</v>
      </c>
      <c r="I24932">
        <v>4</v>
      </c>
      <c r="J24932">
        <v>165</v>
      </c>
      <c r="K24932">
        <v>1</v>
      </c>
      <c r="L24932">
        <v>203</v>
      </c>
      <c r="M24932">
        <v>255</v>
      </c>
      <c r="N24932" t="s">
        <v>18</v>
      </c>
      <c r="O24932" s="1">
        <v>2.14451E-8</v>
      </c>
      <c r="P24932">
        <v>154</v>
      </c>
    </row>
    <row r="24933" spans="1:16" x14ac:dyDescent="0.25">
      <c r="A24933" t="s">
        <v>36739</v>
      </c>
      <c r="B24933">
        <v>441</v>
      </c>
      <c r="C24933" s="3" t="str">
        <f>HYPERLINK("http://www.uniprot.org/uniprot/I1KI18","tr|I1KI18|I1KI18_SOYBN")</f>
        <v>tr|I1KI18|I1KI18_SOYBN</v>
      </c>
      <c r="D24933" t="s">
        <v>28</v>
      </c>
      <c r="E24933">
        <v>73.45</v>
      </c>
      <c r="F24933">
        <v>162</v>
      </c>
      <c r="G24933">
        <v>43</v>
      </c>
      <c r="H24933">
        <v>33</v>
      </c>
      <c r="I24933">
        <v>46</v>
      </c>
      <c r="J24933">
        <v>432</v>
      </c>
      <c r="K24933">
        <v>1</v>
      </c>
      <c r="L24933">
        <v>62</v>
      </c>
      <c r="M24933">
        <v>223</v>
      </c>
      <c r="N24933" t="s">
        <v>18</v>
      </c>
      <c r="O24933" s="1">
        <v>2.3498500000000002E-55</v>
      </c>
      <c r="P24933">
        <v>559</v>
      </c>
    </row>
    <row r="24934" spans="1:16" x14ac:dyDescent="0.25">
      <c r="A24934" t="s">
        <v>36740</v>
      </c>
      <c r="B24934">
        <v>954</v>
      </c>
      <c r="C24934" s="3" t="str">
        <f>HYPERLINK("http://www.uniprot.org/uniprot/G7KNL7","tr|G7KNL7|G7KNL7_MEDTR")</f>
        <v>tr|G7KNL7|G7KNL7_MEDTR</v>
      </c>
      <c r="D24934" t="s">
        <v>36741</v>
      </c>
      <c r="E24934">
        <v>71.09</v>
      </c>
      <c r="F24934">
        <v>346</v>
      </c>
      <c r="G24934">
        <v>100</v>
      </c>
      <c r="H24934">
        <v>32</v>
      </c>
      <c r="I24934">
        <v>10</v>
      </c>
      <c r="J24934">
        <v>951</v>
      </c>
      <c r="K24934">
        <v>1</v>
      </c>
      <c r="L24934">
        <v>456</v>
      </c>
      <c r="M24934">
        <v>801</v>
      </c>
      <c r="N24934" t="s">
        <v>18</v>
      </c>
      <c r="O24934" s="1">
        <v>2.88121E-130</v>
      </c>
      <c r="P24934">
        <v>1210</v>
      </c>
    </row>
    <row r="24935" spans="1:16" x14ac:dyDescent="0.25">
      <c r="A24935" t="s">
        <v>36742</v>
      </c>
      <c r="B24935">
        <v>1887</v>
      </c>
      <c r="C24935" s="3" t="str">
        <f>HYPERLINK("http://www.uniprot.org/uniprot/I1MW70","tr|I1MW70|I1MW70_SOYBN")</f>
        <v>tr|I1MW70|I1MW70_SOYBN</v>
      </c>
      <c r="D24935" t="s">
        <v>71</v>
      </c>
      <c r="E24935">
        <v>81.489999999999995</v>
      </c>
      <c r="F24935">
        <v>627</v>
      </c>
      <c r="G24935">
        <v>116</v>
      </c>
      <c r="H24935">
        <v>0</v>
      </c>
      <c r="I24935">
        <v>1</v>
      </c>
      <c r="J24935">
        <v>1881</v>
      </c>
      <c r="K24935">
        <v>1</v>
      </c>
      <c r="L24935">
        <v>1</v>
      </c>
      <c r="M24935">
        <v>627</v>
      </c>
      <c r="N24935" t="s">
        <v>18</v>
      </c>
      <c r="O24935">
        <v>0</v>
      </c>
      <c r="P24935">
        <v>2724</v>
      </c>
    </row>
    <row r="24936" spans="1:16" x14ac:dyDescent="0.25">
      <c r="A24936" t="s">
        <v>36743</v>
      </c>
      <c r="B24936">
        <v>1266</v>
      </c>
      <c r="C24936" s="3" t="str">
        <f>HYPERLINK("http://www.uniprot.org/uniprot/G7KW74","tr|G7KW74|G7KW74_MEDTR")</f>
        <v>tr|G7KW74|G7KW74_MEDTR</v>
      </c>
      <c r="D24936" t="s">
        <v>36744</v>
      </c>
      <c r="E24936">
        <v>77.69</v>
      </c>
      <c r="F24936">
        <v>426</v>
      </c>
      <c r="G24936">
        <v>95</v>
      </c>
      <c r="H24936">
        <v>5</v>
      </c>
      <c r="I24936">
        <v>1</v>
      </c>
      <c r="J24936">
        <v>1263</v>
      </c>
      <c r="K24936">
        <v>1</v>
      </c>
      <c r="L24936">
        <v>1</v>
      </c>
      <c r="M24936">
        <v>424</v>
      </c>
      <c r="N24936" t="s">
        <v>18</v>
      </c>
      <c r="O24936">
        <v>0</v>
      </c>
      <c r="P24936">
        <v>1716</v>
      </c>
    </row>
    <row r="24937" spans="1:16" x14ac:dyDescent="0.25">
      <c r="A24937" t="s">
        <v>36745</v>
      </c>
      <c r="B24937">
        <v>2172</v>
      </c>
      <c r="C24937" s="3" t="str">
        <f>HYPERLINK("http://www.uniprot.org/uniprot/Q1AJZ8","tr|Q1AJZ8|Q1AJZ8_TRIPR")</f>
        <v>tr|Q1AJZ8|Q1AJZ8_TRIPR</v>
      </c>
      <c r="D24937" t="s">
        <v>36746</v>
      </c>
      <c r="E24937">
        <v>93.83</v>
      </c>
      <c r="F24937">
        <v>714</v>
      </c>
      <c r="G24937">
        <v>44</v>
      </c>
      <c r="H24937">
        <v>1</v>
      </c>
      <c r="I24937">
        <v>31</v>
      </c>
      <c r="J24937">
        <v>2169</v>
      </c>
      <c r="K24937">
        <v>1</v>
      </c>
      <c r="L24937">
        <v>13</v>
      </c>
      <c r="M24937">
        <v>724</v>
      </c>
      <c r="N24937" t="s">
        <v>18</v>
      </c>
      <c r="O24937">
        <v>0</v>
      </c>
      <c r="P24937">
        <v>3418</v>
      </c>
    </row>
    <row r="24938" spans="1:16" x14ac:dyDescent="0.25">
      <c r="A24938" t="s">
        <v>36747</v>
      </c>
      <c r="B24938">
        <v>1908</v>
      </c>
      <c r="C24938" s="3" t="str">
        <f>HYPERLINK("http://www.uniprot.org/uniprot/I1MHP5","tr|I1MHP5|I1MHP5_SOYBN")</f>
        <v>tr|I1MHP5|I1MHP5_SOYBN</v>
      </c>
      <c r="D24938" t="s">
        <v>28</v>
      </c>
      <c r="E24938">
        <v>27.85</v>
      </c>
      <c r="F24938">
        <v>420</v>
      </c>
      <c r="G24938">
        <v>303</v>
      </c>
      <c r="H24938">
        <v>42</v>
      </c>
      <c r="I24938">
        <v>151</v>
      </c>
      <c r="J24938">
        <v>1284</v>
      </c>
      <c r="K24938">
        <v>1</v>
      </c>
      <c r="L24938">
        <v>1057</v>
      </c>
      <c r="M24938">
        <v>1470</v>
      </c>
      <c r="N24938" t="s">
        <v>18</v>
      </c>
      <c r="O24938" s="1">
        <v>2.3947199999999998E-30</v>
      </c>
      <c r="P24938">
        <v>352</v>
      </c>
    </row>
    <row r="24939" spans="1:16" x14ac:dyDescent="0.25">
      <c r="A24939" t="s">
        <v>36748</v>
      </c>
      <c r="B24939">
        <v>1680</v>
      </c>
      <c r="C24939" s="3" t="str">
        <f>HYPERLINK("http://www.uniprot.org/uniprot/I1NFB8","tr|I1NFB8|I1NFB8_SOYBN")</f>
        <v>tr|I1NFB8|I1NFB8_SOYBN</v>
      </c>
      <c r="D24939" t="s">
        <v>71</v>
      </c>
      <c r="E24939">
        <v>88.35</v>
      </c>
      <c r="F24939">
        <v>558</v>
      </c>
      <c r="G24939">
        <v>65</v>
      </c>
      <c r="H24939">
        <v>0</v>
      </c>
      <c r="I24939">
        <v>1</v>
      </c>
      <c r="J24939">
        <v>1674</v>
      </c>
      <c r="K24939">
        <v>1</v>
      </c>
      <c r="L24939">
        <v>19</v>
      </c>
      <c r="M24939">
        <v>576</v>
      </c>
      <c r="N24939" t="s">
        <v>18</v>
      </c>
      <c r="O24939">
        <v>0</v>
      </c>
      <c r="P24939">
        <v>2628</v>
      </c>
    </row>
    <row r="24940" spans="1:16" x14ac:dyDescent="0.25">
      <c r="A24940" t="s">
        <v>36749</v>
      </c>
      <c r="B24940">
        <v>1101</v>
      </c>
      <c r="C24940" s="3" t="str">
        <f>HYPERLINK("http://www.uniprot.org/uniprot/Q43557","tr|Q43557|Q43557_MEDSA")</f>
        <v>tr|Q43557|Q43557_MEDSA</v>
      </c>
      <c r="D24940" t="s">
        <v>36750</v>
      </c>
      <c r="E24940">
        <v>92.24</v>
      </c>
      <c r="F24940">
        <v>361</v>
      </c>
      <c r="G24940">
        <v>28</v>
      </c>
      <c r="H24940">
        <v>0</v>
      </c>
      <c r="I24940">
        <v>13</v>
      </c>
      <c r="J24940">
        <v>1095</v>
      </c>
      <c r="K24940">
        <v>1</v>
      </c>
      <c r="L24940">
        <v>14</v>
      </c>
      <c r="M24940">
        <v>374</v>
      </c>
      <c r="N24940" t="s">
        <v>18</v>
      </c>
      <c r="O24940">
        <v>0</v>
      </c>
      <c r="P24940">
        <v>1763</v>
      </c>
    </row>
    <row r="24941" spans="1:16" x14ac:dyDescent="0.25">
      <c r="A24941" t="s">
        <v>36751</v>
      </c>
      <c r="B24941">
        <v>1179</v>
      </c>
      <c r="C24941" s="3" t="str">
        <f>HYPERLINK("http://www.uniprot.org/uniprot/G7J2T4","tr|G7J2T4|G7J2T4_MEDTR")</f>
        <v>tr|G7J2T4|G7J2T4_MEDTR</v>
      </c>
      <c r="D24941" t="s">
        <v>36752</v>
      </c>
      <c r="E24941">
        <v>81.62</v>
      </c>
      <c r="F24941">
        <v>381</v>
      </c>
      <c r="G24941">
        <v>70</v>
      </c>
      <c r="H24941">
        <v>1</v>
      </c>
      <c r="I24941">
        <v>19</v>
      </c>
      <c r="J24941">
        <v>1158</v>
      </c>
      <c r="K24941">
        <v>1</v>
      </c>
      <c r="L24941">
        <v>8</v>
      </c>
      <c r="M24941">
        <v>387</v>
      </c>
      <c r="N24941" t="s">
        <v>18</v>
      </c>
      <c r="O24941">
        <v>0</v>
      </c>
      <c r="P24941">
        <v>1690</v>
      </c>
    </row>
    <row r="24942" spans="1:16" x14ac:dyDescent="0.25">
      <c r="A24942" t="s">
        <v>36753</v>
      </c>
      <c r="B24942">
        <v>1827</v>
      </c>
      <c r="C24942" s="3" t="str">
        <f>HYPERLINK("http://www.uniprot.org/uniprot/G7J6M1","tr|G7J6M1|G7J6M1_MEDTR")</f>
        <v>tr|G7J6M1|G7J6M1_MEDTR</v>
      </c>
      <c r="D24942" t="s">
        <v>32245</v>
      </c>
      <c r="E24942">
        <v>58.06</v>
      </c>
      <c r="F24942">
        <v>558</v>
      </c>
      <c r="G24942">
        <v>234</v>
      </c>
      <c r="H24942">
        <v>13</v>
      </c>
      <c r="I24942">
        <v>118</v>
      </c>
      <c r="J24942">
        <v>1752</v>
      </c>
      <c r="K24942">
        <v>1</v>
      </c>
      <c r="L24942">
        <v>971</v>
      </c>
      <c r="M24942">
        <v>1522</v>
      </c>
      <c r="N24942" t="s">
        <v>18</v>
      </c>
      <c r="O24942" s="1">
        <v>2.6571900000000002E-164</v>
      </c>
      <c r="P24942">
        <v>1507</v>
      </c>
    </row>
    <row r="24943" spans="1:16" x14ac:dyDescent="0.25">
      <c r="A24943" t="s">
        <v>36754</v>
      </c>
      <c r="B24943">
        <v>975</v>
      </c>
      <c r="C24943" s="3" t="str">
        <f>HYPERLINK("http://www.uniprot.org/uniprot/G7IZP9","tr|G7IZP9|G7IZP9_MEDTR")</f>
        <v>tr|G7IZP9|G7IZP9_MEDTR</v>
      </c>
      <c r="D24943" t="s">
        <v>36755</v>
      </c>
      <c r="E24943">
        <v>70.48</v>
      </c>
      <c r="F24943">
        <v>332</v>
      </c>
      <c r="G24943">
        <v>98</v>
      </c>
      <c r="H24943">
        <v>8</v>
      </c>
      <c r="I24943">
        <v>1</v>
      </c>
      <c r="J24943">
        <v>972</v>
      </c>
      <c r="K24943">
        <v>1</v>
      </c>
      <c r="L24943">
        <v>1</v>
      </c>
      <c r="M24943">
        <v>310</v>
      </c>
      <c r="N24943" t="s">
        <v>18</v>
      </c>
      <c r="O24943" s="1">
        <v>4.4796100000000002E-126</v>
      </c>
      <c r="P24943">
        <v>1174</v>
      </c>
    </row>
    <row r="24944" spans="1:16" x14ac:dyDescent="0.25">
      <c r="A24944" t="s">
        <v>36756</v>
      </c>
      <c r="B24944">
        <v>933</v>
      </c>
      <c r="C24944" s="3" t="str">
        <f>HYPERLINK("http://www.uniprot.org/uniprot/G7JTZ1","tr|G7JTZ1|G7JTZ1_MEDTR")</f>
        <v>tr|G7JTZ1|G7JTZ1_MEDTR</v>
      </c>
      <c r="D24944" t="s">
        <v>36757</v>
      </c>
      <c r="E24944">
        <v>75.48</v>
      </c>
      <c r="F24944">
        <v>310</v>
      </c>
      <c r="G24944">
        <v>76</v>
      </c>
      <c r="H24944">
        <v>0</v>
      </c>
      <c r="I24944">
        <v>1</v>
      </c>
      <c r="J24944">
        <v>930</v>
      </c>
      <c r="K24944">
        <v>1</v>
      </c>
      <c r="L24944">
        <v>18</v>
      </c>
      <c r="M24944">
        <v>327</v>
      </c>
      <c r="N24944" t="s">
        <v>18</v>
      </c>
      <c r="O24944" s="1">
        <v>2.1905500000000001E-127</v>
      </c>
      <c r="P24944">
        <v>1185</v>
      </c>
    </row>
    <row r="24945" spans="1:16" x14ac:dyDescent="0.25">
      <c r="A24945" t="s">
        <v>36758</v>
      </c>
      <c r="B24945">
        <v>867</v>
      </c>
      <c r="C24945" s="3" t="str">
        <f>HYPERLINK("http://www.uniprot.org/uniprot/B7FK44","tr|B7FK44|B7FK44_MEDTR")</f>
        <v>tr|B7FK44|B7FK44_MEDTR</v>
      </c>
      <c r="D24945" t="s">
        <v>36759</v>
      </c>
      <c r="E24945">
        <v>88.19</v>
      </c>
      <c r="F24945">
        <v>288</v>
      </c>
      <c r="G24945">
        <v>34</v>
      </c>
      <c r="H24945">
        <v>0</v>
      </c>
      <c r="I24945">
        <v>1</v>
      </c>
      <c r="J24945">
        <v>864</v>
      </c>
      <c r="K24945">
        <v>1</v>
      </c>
      <c r="L24945">
        <v>1</v>
      </c>
      <c r="M24945">
        <v>288</v>
      </c>
      <c r="N24945" t="s">
        <v>18</v>
      </c>
      <c r="O24945" s="1">
        <v>3.7384499999999998E-139</v>
      </c>
      <c r="P24945">
        <v>1286</v>
      </c>
    </row>
    <row r="24946" spans="1:16" x14ac:dyDescent="0.25">
      <c r="A24946" t="s">
        <v>36760</v>
      </c>
      <c r="B24946">
        <v>1509</v>
      </c>
      <c r="C24946" s="3" t="str">
        <f>HYPERLINK("http://www.uniprot.org/uniprot/I1J714","tr|I1J714|I1J714_SOYBN")</f>
        <v>tr|I1J714|I1J714_SOYBN</v>
      </c>
      <c r="D24946" t="s">
        <v>28</v>
      </c>
      <c r="E24946">
        <v>73.7</v>
      </c>
      <c r="F24946">
        <v>502</v>
      </c>
      <c r="G24946">
        <v>132</v>
      </c>
      <c r="H24946">
        <v>1</v>
      </c>
      <c r="I24946">
        <v>1</v>
      </c>
      <c r="J24946">
        <v>1503</v>
      </c>
      <c r="K24946">
        <v>1</v>
      </c>
      <c r="L24946">
        <v>72</v>
      </c>
      <c r="M24946">
        <v>573</v>
      </c>
      <c r="N24946" t="s">
        <v>18</v>
      </c>
      <c r="O24946">
        <v>0</v>
      </c>
      <c r="P24946">
        <v>2005</v>
      </c>
    </row>
    <row r="24947" spans="1:16" x14ac:dyDescent="0.25">
      <c r="A24947" t="s">
        <v>36761</v>
      </c>
      <c r="B24947">
        <v>318</v>
      </c>
      <c r="C24947" s="3" t="str">
        <f>HYPERLINK("http://www.uniprot.org/uniprot/G7JVA0","tr|G7JVA0|G7JVA0_MEDTR")</f>
        <v>tr|G7JVA0|G7JVA0_MEDTR</v>
      </c>
      <c r="D24947" t="s">
        <v>36762</v>
      </c>
      <c r="E24947">
        <v>87.37</v>
      </c>
      <c r="F24947">
        <v>103</v>
      </c>
      <c r="G24947">
        <v>13</v>
      </c>
      <c r="H24947">
        <v>0</v>
      </c>
      <c r="I24947">
        <v>7</v>
      </c>
      <c r="J24947">
        <v>315</v>
      </c>
      <c r="K24947">
        <v>1</v>
      </c>
      <c r="L24947">
        <v>5</v>
      </c>
      <c r="M24947">
        <v>107</v>
      </c>
      <c r="N24947" t="s">
        <v>18</v>
      </c>
      <c r="O24947" s="1">
        <v>3.8159600000000002E-50</v>
      </c>
      <c r="P24947">
        <v>514</v>
      </c>
    </row>
    <row r="24948" spans="1:16" x14ac:dyDescent="0.25">
      <c r="A24948" t="s">
        <v>36763</v>
      </c>
      <c r="B24948">
        <v>765</v>
      </c>
      <c r="C24948" s="3" t="str">
        <f>HYPERLINK("http://www.uniprot.org/uniprot/I3SMC8","tr|I3SMC8|I3SMC8_MEDTR")</f>
        <v>tr|I3SMC8|I3SMC8_MEDTR</v>
      </c>
      <c r="D24948" t="s">
        <v>22</v>
      </c>
      <c r="E24948">
        <v>92.46</v>
      </c>
      <c r="F24948">
        <v>239</v>
      </c>
      <c r="G24948">
        <v>18</v>
      </c>
      <c r="H24948">
        <v>0</v>
      </c>
      <c r="I24948">
        <v>46</v>
      </c>
      <c r="J24948">
        <v>762</v>
      </c>
      <c r="K24948">
        <v>1</v>
      </c>
      <c r="L24948">
        <v>16</v>
      </c>
      <c r="M24948">
        <v>254</v>
      </c>
      <c r="N24948" t="s">
        <v>18</v>
      </c>
      <c r="O24948" s="1">
        <v>1.6207399999999999E-129</v>
      </c>
      <c r="P24948">
        <v>1202</v>
      </c>
    </row>
    <row r="24949" spans="1:16" x14ac:dyDescent="0.25">
      <c r="A24949" t="s">
        <v>36764</v>
      </c>
      <c r="B24949">
        <v>795</v>
      </c>
      <c r="C24949" s="3" t="str">
        <f>HYPERLINK("http://www.uniprot.org/uniprot/G7JVZ5","tr|G7JVZ5|G7JVZ5_MEDTR")</f>
        <v>tr|G7JVZ5|G7JVZ5_MEDTR</v>
      </c>
      <c r="D24949" t="s">
        <v>36765</v>
      </c>
      <c r="E24949">
        <v>86.41</v>
      </c>
      <c r="F24949">
        <v>243</v>
      </c>
      <c r="G24949">
        <v>33</v>
      </c>
      <c r="H24949">
        <v>7</v>
      </c>
      <c r="I24949">
        <v>1</v>
      </c>
      <c r="J24949">
        <v>708</v>
      </c>
      <c r="K24949">
        <v>1</v>
      </c>
      <c r="L24949">
        <v>1</v>
      </c>
      <c r="M24949">
        <v>243</v>
      </c>
      <c r="N24949" t="s">
        <v>18</v>
      </c>
      <c r="O24949" s="1">
        <v>1.8675699999999999E-115</v>
      </c>
      <c r="P24949">
        <v>1081</v>
      </c>
    </row>
    <row r="24950" spans="1:16" x14ac:dyDescent="0.25">
      <c r="A24950" t="s">
        <v>36766</v>
      </c>
      <c r="B24950">
        <v>702</v>
      </c>
      <c r="C24950" s="3" t="str">
        <f>HYPERLINK("http://www.uniprot.org/uniprot/B7FGG9","tr|B7FGG9|B7FGG9_MEDTR")</f>
        <v>tr|B7FGG9|B7FGG9_MEDTR</v>
      </c>
      <c r="D24950" t="s">
        <v>22</v>
      </c>
      <c r="E24950">
        <v>85.65</v>
      </c>
      <c r="F24950">
        <v>223</v>
      </c>
      <c r="G24950">
        <v>32</v>
      </c>
      <c r="H24950">
        <v>0</v>
      </c>
      <c r="I24950">
        <v>31</v>
      </c>
      <c r="J24950">
        <v>699</v>
      </c>
      <c r="K24950">
        <v>1</v>
      </c>
      <c r="L24950">
        <v>11</v>
      </c>
      <c r="M24950">
        <v>233</v>
      </c>
      <c r="N24950" t="s">
        <v>18</v>
      </c>
      <c r="O24950" s="1">
        <v>6.2602399999999999E-111</v>
      </c>
      <c r="P24950">
        <v>1041</v>
      </c>
    </row>
    <row r="24951" spans="1:16" x14ac:dyDescent="0.25">
      <c r="A24951" t="s">
        <v>36767</v>
      </c>
      <c r="B24951">
        <v>582</v>
      </c>
      <c r="C24951" s="3" t="str">
        <f>HYPERLINK("http://www.uniprot.org/uniprot/B9SFP0","tr|B9SFP0|B9SFP0_RICCO")</f>
        <v>tr|B9SFP0|B9SFP0_RICCO</v>
      </c>
      <c r="D24951" t="s">
        <v>36768</v>
      </c>
      <c r="E24951">
        <v>69.11</v>
      </c>
      <c r="F24951">
        <v>204</v>
      </c>
      <c r="G24951">
        <v>63</v>
      </c>
      <c r="H24951">
        <v>35</v>
      </c>
      <c r="I24951">
        <v>1</v>
      </c>
      <c r="J24951">
        <v>507</v>
      </c>
      <c r="K24951">
        <v>1</v>
      </c>
      <c r="L24951">
        <v>143</v>
      </c>
      <c r="M24951">
        <v>346</v>
      </c>
      <c r="N24951" t="s">
        <v>18</v>
      </c>
      <c r="O24951" s="1">
        <v>1.46092E-65</v>
      </c>
      <c r="P24951">
        <v>648</v>
      </c>
    </row>
    <row r="24952" spans="1:16" x14ac:dyDescent="0.25">
      <c r="A24952" t="s">
        <v>36769</v>
      </c>
      <c r="B24952">
        <v>693</v>
      </c>
      <c r="C24952" s="3" t="str">
        <f>HYPERLINK("http://www.uniprot.org/uniprot/K7LHW6","tr|K7LHW6|K7LHW6_SOYBN")</f>
        <v>tr|K7LHW6|K7LHW6_SOYBN</v>
      </c>
      <c r="D24952" t="s">
        <v>28</v>
      </c>
      <c r="E24952">
        <v>66.39</v>
      </c>
      <c r="F24952">
        <v>241</v>
      </c>
      <c r="G24952">
        <v>81</v>
      </c>
      <c r="H24952">
        <v>15</v>
      </c>
      <c r="I24952">
        <v>10</v>
      </c>
      <c r="J24952">
        <v>687</v>
      </c>
      <c r="K24952">
        <v>1</v>
      </c>
      <c r="L24952">
        <v>3</v>
      </c>
      <c r="M24952">
        <v>243</v>
      </c>
      <c r="N24952" t="s">
        <v>18</v>
      </c>
      <c r="O24952" s="1">
        <v>3.3475099999999999E-85</v>
      </c>
      <c r="P24952">
        <v>819</v>
      </c>
    </row>
    <row r="24953" spans="1:16" x14ac:dyDescent="0.25">
      <c r="A24953" t="s">
        <v>36770</v>
      </c>
      <c r="B24953">
        <v>1368</v>
      </c>
      <c r="C24953" s="3" t="str">
        <f>HYPERLINK("http://www.uniprot.org/uniprot/K7MNX2","tr|K7MNX2|K7MNX2_SOYBN")</f>
        <v>tr|K7MNX2|K7MNX2_SOYBN</v>
      </c>
      <c r="D24953" t="s">
        <v>28</v>
      </c>
      <c r="E24953">
        <v>26.97</v>
      </c>
      <c r="F24953">
        <v>215</v>
      </c>
      <c r="G24953">
        <v>157</v>
      </c>
      <c r="H24953">
        <v>1</v>
      </c>
      <c r="I24953">
        <v>316</v>
      </c>
      <c r="J24953">
        <v>957</v>
      </c>
      <c r="K24953">
        <v>1</v>
      </c>
      <c r="L24953">
        <v>276</v>
      </c>
      <c r="M24953">
        <v>482</v>
      </c>
      <c r="N24953" t="s">
        <v>18</v>
      </c>
      <c r="O24953" s="1">
        <v>1.0758700000000001E-15</v>
      </c>
      <c r="P24953">
        <v>224</v>
      </c>
    </row>
    <row r="24954" spans="1:16" x14ac:dyDescent="0.25">
      <c r="A24954" t="s">
        <v>36771</v>
      </c>
      <c r="B24954">
        <v>1170</v>
      </c>
      <c r="C24954" s="3" t="str">
        <f>HYPERLINK("http://www.uniprot.org/uniprot/Q2HVD0","tr|Q2HVD0|Q2HVD0_MEDTR")</f>
        <v>tr|Q2HVD0|Q2HVD0_MEDTR</v>
      </c>
      <c r="D24954" t="s">
        <v>36772</v>
      </c>
      <c r="E24954">
        <v>59.8</v>
      </c>
      <c r="F24954">
        <v>413</v>
      </c>
      <c r="G24954">
        <v>166</v>
      </c>
      <c r="H24954">
        <v>35</v>
      </c>
      <c r="I24954">
        <v>1</v>
      </c>
      <c r="J24954">
        <v>1134</v>
      </c>
      <c r="K24954">
        <v>1</v>
      </c>
      <c r="L24954">
        <v>1</v>
      </c>
      <c r="M24954">
        <v>394</v>
      </c>
      <c r="N24954" t="s">
        <v>18</v>
      </c>
      <c r="O24954" s="1">
        <v>1.52719E-113</v>
      </c>
      <c r="P24954">
        <v>1067</v>
      </c>
    </row>
    <row r="24955" spans="1:16" x14ac:dyDescent="0.25">
      <c r="A24955" t="s">
        <v>36773</v>
      </c>
      <c r="B24955">
        <v>624</v>
      </c>
      <c r="C24955" s="3" t="str">
        <f>HYPERLINK("http://www.uniprot.org/uniprot/I3SCD9","tr|I3SCD9|I3SCD9_MEDTR")</f>
        <v>tr|I3SCD9|I3SCD9_MEDTR</v>
      </c>
      <c r="D24955" t="s">
        <v>22</v>
      </c>
      <c r="E24955">
        <v>85.16</v>
      </c>
      <c r="F24955">
        <v>155</v>
      </c>
      <c r="G24955">
        <v>23</v>
      </c>
      <c r="H24955">
        <v>0</v>
      </c>
      <c r="I24955">
        <v>1</v>
      </c>
      <c r="J24955">
        <v>465</v>
      </c>
      <c r="K24955">
        <v>1</v>
      </c>
      <c r="L24955">
        <v>1</v>
      </c>
      <c r="M24955">
        <v>154</v>
      </c>
      <c r="N24955" t="s">
        <v>18</v>
      </c>
      <c r="O24955" s="1">
        <v>1.46526E-71</v>
      </c>
      <c r="P24955">
        <v>687</v>
      </c>
    </row>
    <row r="24956" spans="1:16" x14ac:dyDescent="0.25">
      <c r="A24956" t="s">
        <v>36774</v>
      </c>
      <c r="B24956">
        <v>1290</v>
      </c>
      <c r="C24956" s="3" t="str">
        <f>HYPERLINK("http://www.uniprot.org/uniprot/G7KW72","tr|G7KW72|G7KW72_MEDTR")</f>
        <v>tr|G7KW72|G7KW72_MEDTR</v>
      </c>
      <c r="D24956" t="s">
        <v>36775</v>
      </c>
      <c r="E24956">
        <v>83.17</v>
      </c>
      <c r="F24956">
        <v>434</v>
      </c>
      <c r="G24956">
        <v>73</v>
      </c>
      <c r="H24956">
        <v>5</v>
      </c>
      <c r="I24956">
        <v>1</v>
      </c>
      <c r="J24956">
        <v>1287</v>
      </c>
      <c r="K24956">
        <v>1</v>
      </c>
      <c r="L24956">
        <v>1</v>
      </c>
      <c r="M24956">
        <v>433</v>
      </c>
      <c r="N24956" t="s">
        <v>18</v>
      </c>
      <c r="O24956">
        <v>0</v>
      </c>
      <c r="P24956">
        <v>1925</v>
      </c>
    </row>
    <row r="24957" spans="1:16" x14ac:dyDescent="0.25">
      <c r="A24957" t="s">
        <v>36776</v>
      </c>
      <c r="B24957">
        <v>1773</v>
      </c>
      <c r="C24957" s="3" t="str">
        <f>HYPERLINK("http://www.uniprot.org/uniprot/G7L3U2","tr|G7L3U2|G7L3U2_MEDTR")</f>
        <v>tr|G7L3U2|G7L3U2_MEDTR</v>
      </c>
      <c r="D24957" t="s">
        <v>36777</v>
      </c>
      <c r="E24957">
        <v>62.13</v>
      </c>
      <c r="F24957">
        <v>581</v>
      </c>
      <c r="G24957">
        <v>220</v>
      </c>
      <c r="H24957">
        <v>58</v>
      </c>
      <c r="I24957">
        <v>199</v>
      </c>
      <c r="J24957">
        <v>1767</v>
      </c>
      <c r="K24957">
        <v>1</v>
      </c>
      <c r="L24957">
        <v>985</v>
      </c>
      <c r="M24957">
        <v>1562</v>
      </c>
      <c r="N24957" t="s">
        <v>18</v>
      </c>
      <c r="O24957">
        <v>0</v>
      </c>
      <c r="P24957">
        <v>1705</v>
      </c>
    </row>
    <row r="24958" spans="1:16" x14ac:dyDescent="0.25">
      <c r="A24958" t="s">
        <v>36778</v>
      </c>
      <c r="B24958">
        <v>978</v>
      </c>
      <c r="C24958" s="3" t="str">
        <f>HYPERLINK("http://www.uniprot.org/uniprot/K7K2J9","tr|K7K2J9|K7K2J9_SOYBN")</f>
        <v>tr|K7K2J9|K7K2J9_SOYBN</v>
      </c>
      <c r="D24958" t="s">
        <v>28</v>
      </c>
      <c r="E24958">
        <v>75.77</v>
      </c>
      <c r="F24958">
        <v>289</v>
      </c>
      <c r="G24958">
        <v>70</v>
      </c>
      <c r="H24958">
        <v>0</v>
      </c>
      <c r="I24958">
        <v>1</v>
      </c>
      <c r="J24958">
        <v>867</v>
      </c>
      <c r="K24958">
        <v>1</v>
      </c>
      <c r="L24958">
        <v>1</v>
      </c>
      <c r="M24958">
        <v>289</v>
      </c>
      <c r="N24958" t="s">
        <v>18</v>
      </c>
      <c r="O24958" s="1">
        <v>1.1481500000000001E-121</v>
      </c>
      <c r="P24958">
        <v>1136</v>
      </c>
    </row>
    <row r="24959" spans="1:16" x14ac:dyDescent="0.25">
      <c r="A24959" t="s">
        <v>36779</v>
      </c>
      <c r="B24959">
        <v>1266</v>
      </c>
      <c r="C24959" s="3" t="str">
        <f>HYPERLINK("http://www.uniprot.org/uniprot/I1NFB9","tr|I1NFB9|I1NFB9_SOYBN")</f>
        <v>tr|I1NFB9|I1NFB9_SOYBN</v>
      </c>
      <c r="D24959" t="s">
        <v>28</v>
      </c>
      <c r="E24959">
        <v>89.07</v>
      </c>
      <c r="F24959">
        <v>421</v>
      </c>
      <c r="G24959">
        <v>46</v>
      </c>
      <c r="H24959">
        <v>0</v>
      </c>
      <c r="I24959">
        <v>1</v>
      </c>
      <c r="J24959">
        <v>1263</v>
      </c>
      <c r="K24959">
        <v>1</v>
      </c>
      <c r="L24959">
        <v>1</v>
      </c>
      <c r="M24959">
        <v>421</v>
      </c>
      <c r="N24959" t="s">
        <v>18</v>
      </c>
      <c r="O24959">
        <v>0</v>
      </c>
      <c r="P24959">
        <v>1964</v>
      </c>
    </row>
    <row r="24960" spans="1:16" x14ac:dyDescent="0.25">
      <c r="A24960" t="s">
        <v>36780</v>
      </c>
      <c r="B24960">
        <v>822</v>
      </c>
      <c r="C24960" s="3" t="str">
        <f>HYPERLINK("http://www.uniprot.org/uniprot/G7J0C4","tr|G7J0C4|G7J0C4_MEDTR")</f>
        <v>tr|G7J0C4|G7J0C4_MEDTR</v>
      </c>
      <c r="D24960" t="s">
        <v>8886</v>
      </c>
      <c r="E24960">
        <v>38.54</v>
      </c>
      <c r="F24960">
        <v>96</v>
      </c>
      <c r="G24960">
        <v>59</v>
      </c>
      <c r="H24960">
        <v>0</v>
      </c>
      <c r="I24960">
        <v>439</v>
      </c>
      <c r="J24960">
        <v>726</v>
      </c>
      <c r="K24960">
        <v>1</v>
      </c>
      <c r="L24960">
        <v>252</v>
      </c>
      <c r="M24960">
        <v>342</v>
      </c>
      <c r="N24960" t="s">
        <v>18</v>
      </c>
      <c r="O24960" s="1">
        <v>3.1884899999999999E-12</v>
      </c>
      <c r="P24960">
        <v>191</v>
      </c>
    </row>
    <row r="24961" spans="1:16" x14ac:dyDescent="0.25">
      <c r="A24961" t="s">
        <v>36781</v>
      </c>
      <c r="B24961">
        <v>2217</v>
      </c>
      <c r="C24961" s="3" t="str">
        <f>HYPERLINK("http://www.uniprot.org/uniprot/K7M5Q3","tr|K7M5Q3|K7M5Q3_SOYBN")</f>
        <v>tr|K7M5Q3|K7M5Q3_SOYBN</v>
      </c>
      <c r="D24961" t="s">
        <v>28</v>
      </c>
      <c r="E24961">
        <v>80.64</v>
      </c>
      <c r="F24961">
        <v>739</v>
      </c>
      <c r="G24961">
        <v>143</v>
      </c>
      <c r="H24961">
        <v>1</v>
      </c>
      <c r="I24961">
        <v>1</v>
      </c>
      <c r="J24961">
        <v>2214</v>
      </c>
      <c r="K24961">
        <v>1</v>
      </c>
      <c r="L24961">
        <v>1</v>
      </c>
      <c r="M24961">
        <v>710</v>
      </c>
      <c r="N24961" t="s">
        <v>18</v>
      </c>
      <c r="O24961">
        <v>0</v>
      </c>
      <c r="P24961">
        <v>2990</v>
      </c>
    </row>
    <row r="24962" spans="1:16" x14ac:dyDescent="0.25">
      <c r="A24962" t="s">
        <v>36782</v>
      </c>
      <c r="B24962">
        <v>576</v>
      </c>
      <c r="C24962" s="3" t="str">
        <f>HYPERLINK("http://www.uniprot.org/uniprot/I1MWE4","tr|I1MWE4|I1MWE4_SOYBN")</f>
        <v>tr|I1MWE4|I1MWE4_SOYBN</v>
      </c>
      <c r="D24962" t="s">
        <v>28</v>
      </c>
      <c r="E24962">
        <v>35.5</v>
      </c>
      <c r="F24962">
        <v>200</v>
      </c>
      <c r="G24962">
        <v>129</v>
      </c>
      <c r="H24962">
        <v>9</v>
      </c>
      <c r="I24962">
        <v>1</v>
      </c>
      <c r="J24962">
        <v>573</v>
      </c>
      <c r="K24962">
        <v>1</v>
      </c>
      <c r="L24962">
        <v>1</v>
      </c>
      <c r="M24962">
        <v>175</v>
      </c>
      <c r="N24962" t="s">
        <v>18</v>
      </c>
      <c r="O24962" s="1">
        <v>5.4191700000000003E-25</v>
      </c>
      <c r="P24962">
        <v>298</v>
      </c>
    </row>
    <row r="24963" spans="1:16" x14ac:dyDescent="0.25">
      <c r="A24963" t="s">
        <v>36783</v>
      </c>
      <c r="B24963">
        <v>1587</v>
      </c>
      <c r="C24963" s="3" t="str">
        <f>HYPERLINK("http://www.uniprot.org/uniprot/I1NE34","tr|I1NE34|I1NE34_SOYBN")</f>
        <v>tr|I1NE34|I1NE34_SOYBN</v>
      </c>
      <c r="D24963" t="s">
        <v>28</v>
      </c>
      <c r="E24963">
        <v>62.32</v>
      </c>
      <c r="F24963">
        <v>560</v>
      </c>
      <c r="G24963">
        <v>211</v>
      </c>
      <c r="H24963">
        <v>35</v>
      </c>
      <c r="I24963">
        <v>4</v>
      </c>
      <c r="J24963">
        <v>1578</v>
      </c>
      <c r="K24963">
        <v>1</v>
      </c>
      <c r="L24963">
        <v>1</v>
      </c>
      <c r="M24963">
        <v>549</v>
      </c>
      <c r="N24963" t="s">
        <v>18</v>
      </c>
      <c r="O24963">
        <v>0</v>
      </c>
      <c r="P24963">
        <v>1723</v>
      </c>
    </row>
    <row r="24964" spans="1:16" x14ac:dyDescent="0.25">
      <c r="A24964" t="s">
        <v>36784</v>
      </c>
      <c r="B24964">
        <v>528</v>
      </c>
      <c r="C24964" s="3" t="str">
        <f>HYPERLINK("http://www.uniprot.org/uniprot/G7IWD8","tr|G7IWD8|G7IWD8_MEDTR")</f>
        <v>tr|G7IWD8|G7IWD8_MEDTR</v>
      </c>
      <c r="D24964" t="s">
        <v>6805</v>
      </c>
      <c r="E24964">
        <v>63.63</v>
      </c>
      <c r="F24964">
        <v>99</v>
      </c>
      <c r="G24964">
        <v>36</v>
      </c>
      <c r="H24964">
        <v>0</v>
      </c>
      <c r="I24964">
        <v>142</v>
      </c>
      <c r="J24964">
        <v>438</v>
      </c>
      <c r="K24964">
        <v>1</v>
      </c>
      <c r="L24964">
        <v>252</v>
      </c>
      <c r="M24964">
        <v>350</v>
      </c>
      <c r="N24964" t="s">
        <v>18</v>
      </c>
      <c r="O24964" s="1">
        <v>3.0960900000000002E-31</v>
      </c>
      <c r="P24964">
        <v>351</v>
      </c>
    </row>
    <row r="24965" spans="1:16" x14ac:dyDescent="0.25">
      <c r="A24965" t="s">
        <v>36785</v>
      </c>
      <c r="B24965">
        <v>1074</v>
      </c>
      <c r="C24965" s="3" t="str">
        <f>HYPERLINK("http://www.uniprot.org/uniprot/Q5JC56","tr|Q5JC56|Q5JC56_PEA")</f>
        <v>tr|Q5JC56|Q5JC56_PEA</v>
      </c>
      <c r="D24965" t="s">
        <v>36786</v>
      </c>
      <c r="E24965">
        <v>92.71</v>
      </c>
      <c r="F24965">
        <v>357</v>
      </c>
      <c r="G24965">
        <v>26</v>
      </c>
      <c r="H24965">
        <v>0</v>
      </c>
      <c r="I24965">
        <v>1</v>
      </c>
      <c r="J24965">
        <v>1071</v>
      </c>
      <c r="K24965">
        <v>1</v>
      </c>
      <c r="L24965">
        <v>1</v>
      </c>
      <c r="M24965">
        <v>356</v>
      </c>
      <c r="N24965" t="s">
        <v>18</v>
      </c>
      <c r="O24965">
        <v>0</v>
      </c>
      <c r="P24965">
        <v>1690</v>
      </c>
    </row>
    <row r="24966" spans="1:16" x14ac:dyDescent="0.25">
      <c r="A24966" t="s">
        <v>36787</v>
      </c>
      <c r="B24966">
        <v>870</v>
      </c>
      <c r="C24966" s="3" t="str">
        <f>HYPERLINK("http://www.uniprot.org/uniprot/E3V0I3","tr|E3V0I3|E3V0I3_9FABA")</f>
        <v>tr|E3V0I3|E3V0I3_9FABA</v>
      </c>
      <c r="D24966" t="s">
        <v>36788</v>
      </c>
      <c r="E24966">
        <v>96.88</v>
      </c>
      <c r="F24966">
        <v>289</v>
      </c>
      <c r="G24966">
        <v>9</v>
      </c>
      <c r="H24966">
        <v>0</v>
      </c>
      <c r="I24966">
        <v>1</v>
      </c>
      <c r="J24966">
        <v>867</v>
      </c>
      <c r="K24966">
        <v>1</v>
      </c>
      <c r="L24966">
        <v>1</v>
      </c>
      <c r="M24966">
        <v>289</v>
      </c>
      <c r="N24966" t="s">
        <v>18</v>
      </c>
      <c r="O24966" s="1">
        <v>5.05224E-160</v>
      </c>
      <c r="P24966">
        <v>1466</v>
      </c>
    </row>
    <row r="24967" spans="1:16" x14ac:dyDescent="0.25">
      <c r="A24967" t="s">
        <v>36789</v>
      </c>
      <c r="B24967">
        <v>1122</v>
      </c>
      <c r="C24967" s="3" t="str">
        <f>HYPERLINK("http://www.uniprot.org/uniprot/G7IGQ9","tr|G7IGQ9|G7IGQ9_MEDTR")</f>
        <v>tr|G7IGQ9|G7IGQ9_MEDTR</v>
      </c>
      <c r="D24967" t="s">
        <v>36790</v>
      </c>
      <c r="E24967">
        <v>80.83</v>
      </c>
      <c r="F24967">
        <v>381</v>
      </c>
      <c r="G24967">
        <v>73</v>
      </c>
      <c r="H24967">
        <v>8</v>
      </c>
      <c r="I24967">
        <v>1</v>
      </c>
      <c r="J24967">
        <v>1119</v>
      </c>
      <c r="K24967">
        <v>1</v>
      </c>
      <c r="L24967">
        <v>36</v>
      </c>
      <c r="M24967">
        <v>413</v>
      </c>
      <c r="N24967" t="s">
        <v>18</v>
      </c>
      <c r="O24967" s="1">
        <v>1.10961E-174</v>
      </c>
      <c r="P24967">
        <v>1594</v>
      </c>
    </row>
    <row r="24968" spans="1:16" x14ac:dyDescent="0.25">
      <c r="A24968" t="s">
        <v>36791</v>
      </c>
      <c r="B24968">
        <v>1575</v>
      </c>
      <c r="C24968" s="3" t="str">
        <f>HYPERLINK("http://www.uniprot.org/uniprot/I1J714","tr|I1J714|I1J714_SOYBN")</f>
        <v>tr|I1J714|I1J714_SOYBN</v>
      </c>
      <c r="D24968" t="s">
        <v>28</v>
      </c>
      <c r="E24968">
        <v>77.819999999999993</v>
      </c>
      <c r="F24968">
        <v>523</v>
      </c>
      <c r="G24968">
        <v>116</v>
      </c>
      <c r="H24968">
        <v>3</v>
      </c>
      <c r="I24968">
        <v>1</v>
      </c>
      <c r="J24968">
        <v>1560</v>
      </c>
      <c r="K24968">
        <v>1</v>
      </c>
      <c r="L24968">
        <v>72</v>
      </c>
      <c r="M24968">
        <v>594</v>
      </c>
      <c r="N24968" t="s">
        <v>18</v>
      </c>
      <c r="O24968">
        <v>0</v>
      </c>
      <c r="P24968">
        <v>2154</v>
      </c>
    </row>
    <row r="24969" spans="1:16" x14ac:dyDescent="0.25">
      <c r="A24969" t="s">
        <v>36792</v>
      </c>
      <c r="B24969">
        <v>1473</v>
      </c>
      <c r="C24969" s="3" t="str">
        <f>HYPERLINK("http://www.uniprot.org/uniprot/G7JVA3","tr|G7JVA3|G7JVA3_MEDTR")</f>
        <v>tr|G7JVA3|G7JVA3_MEDTR</v>
      </c>
      <c r="D24969" t="s">
        <v>36793</v>
      </c>
      <c r="E24969">
        <v>74.8</v>
      </c>
      <c r="F24969">
        <v>504</v>
      </c>
      <c r="G24969">
        <v>127</v>
      </c>
      <c r="H24969">
        <v>14</v>
      </c>
      <c r="I24969">
        <v>1</v>
      </c>
      <c r="J24969">
        <v>1470</v>
      </c>
      <c r="K24969">
        <v>1</v>
      </c>
      <c r="L24969">
        <v>1</v>
      </c>
      <c r="M24969">
        <v>490</v>
      </c>
      <c r="N24969" t="s">
        <v>18</v>
      </c>
      <c r="O24969">
        <v>0</v>
      </c>
      <c r="P24969">
        <v>1848</v>
      </c>
    </row>
    <row r="24970" spans="1:16" x14ac:dyDescent="0.25">
      <c r="A24970" t="s">
        <v>36794</v>
      </c>
      <c r="B24970">
        <v>1830</v>
      </c>
      <c r="C24970" s="3" t="str">
        <f>HYPERLINK("http://www.uniprot.org/uniprot/D7TTF4","tr|D7TTF4|D7TTF4_VITVI")</f>
        <v>tr|D7TTF4|D7TTF4_VITVI</v>
      </c>
      <c r="D24970" t="s">
        <v>36795</v>
      </c>
      <c r="E24970">
        <v>79.5</v>
      </c>
      <c r="F24970">
        <v>610</v>
      </c>
      <c r="G24970">
        <v>125</v>
      </c>
      <c r="H24970">
        <v>2</v>
      </c>
      <c r="I24970">
        <v>1</v>
      </c>
      <c r="J24970">
        <v>1824</v>
      </c>
      <c r="K24970">
        <v>1</v>
      </c>
      <c r="L24970">
        <v>4</v>
      </c>
      <c r="M24970">
        <v>612</v>
      </c>
      <c r="N24970" t="s">
        <v>18</v>
      </c>
      <c r="O24970">
        <v>0</v>
      </c>
      <c r="P24970">
        <v>2545</v>
      </c>
    </row>
    <row r="24971" spans="1:16" x14ac:dyDescent="0.25">
      <c r="A24971" t="s">
        <v>36796</v>
      </c>
      <c r="B24971">
        <v>279</v>
      </c>
      <c r="C24971" s="3" t="str">
        <f>HYPERLINK("http://www.uniprot.org/uniprot/I3SML9","tr|I3SML9|I3SML9_LOTJA")</f>
        <v>tr|I3SML9|I3SML9_LOTJA</v>
      </c>
      <c r="D24971" t="s">
        <v>2200</v>
      </c>
      <c r="E24971">
        <v>70.510000000000005</v>
      </c>
      <c r="F24971">
        <v>78</v>
      </c>
      <c r="G24971">
        <v>23</v>
      </c>
      <c r="H24971">
        <v>1</v>
      </c>
      <c r="I24971">
        <v>46</v>
      </c>
      <c r="J24971">
        <v>276</v>
      </c>
      <c r="K24971">
        <v>1</v>
      </c>
      <c r="L24971">
        <v>16</v>
      </c>
      <c r="M24971">
        <v>93</v>
      </c>
      <c r="N24971" t="s">
        <v>18</v>
      </c>
      <c r="O24971" s="1">
        <v>7.8872999999999998E-19</v>
      </c>
      <c r="P24971">
        <v>244</v>
      </c>
    </row>
    <row r="24972" spans="1:16" x14ac:dyDescent="0.25">
      <c r="A24972" t="s">
        <v>36797</v>
      </c>
      <c r="B24972">
        <v>1977</v>
      </c>
      <c r="C24972" s="3" t="str">
        <f>HYPERLINK("http://www.uniprot.org/uniprot/I1J9X6","tr|I1J9X6|I1J9X6_SOYBN")</f>
        <v>tr|I1J9X6|I1J9X6_SOYBN</v>
      </c>
      <c r="D24972" t="s">
        <v>99</v>
      </c>
      <c r="E24972">
        <v>70.38</v>
      </c>
      <c r="F24972">
        <v>682</v>
      </c>
      <c r="G24972">
        <v>202</v>
      </c>
      <c r="H24972">
        <v>28</v>
      </c>
      <c r="I24972">
        <v>7</v>
      </c>
      <c r="J24972">
        <v>1968</v>
      </c>
      <c r="K24972">
        <v>1</v>
      </c>
      <c r="L24972">
        <v>7</v>
      </c>
      <c r="M24972">
        <v>671</v>
      </c>
      <c r="N24972" t="s">
        <v>18</v>
      </c>
      <c r="O24972">
        <v>0</v>
      </c>
      <c r="P24972">
        <v>2511</v>
      </c>
    </row>
    <row r="24973" spans="1:16" x14ac:dyDescent="0.25">
      <c r="A24973" t="s">
        <v>36798</v>
      </c>
      <c r="B24973">
        <v>1455</v>
      </c>
      <c r="C24973" s="3" t="str">
        <f>HYPERLINK("http://www.uniprot.org/uniprot/M5Y187","tr|M5Y187|M5Y187_PRUPE")</f>
        <v>tr|M5Y187|M5Y187_PRUPE</v>
      </c>
      <c r="D24973" t="s">
        <v>6991</v>
      </c>
      <c r="E24973">
        <v>22.03</v>
      </c>
      <c r="F24973">
        <v>422</v>
      </c>
      <c r="G24973">
        <v>329</v>
      </c>
      <c r="H24973">
        <v>16</v>
      </c>
      <c r="I24973">
        <v>133</v>
      </c>
      <c r="J24973">
        <v>1350</v>
      </c>
      <c r="K24973">
        <v>1</v>
      </c>
      <c r="L24973">
        <v>130</v>
      </c>
      <c r="M24973">
        <v>537</v>
      </c>
      <c r="N24973" t="s">
        <v>18</v>
      </c>
      <c r="O24973" s="1">
        <v>2.2009900000000001E-14</v>
      </c>
      <c r="P24973">
        <v>213</v>
      </c>
    </row>
    <row r="24974" spans="1:16" x14ac:dyDescent="0.25">
      <c r="A24974" t="s">
        <v>36799</v>
      </c>
      <c r="B24974">
        <v>318</v>
      </c>
      <c r="C24974" s="3" t="str">
        <f>HYPERLINK("http://www.uniprot.org/uniprot/I1NBR0","tr|I1NBR0|I1NBR0_SOYBN")</f>
        <v>tr|I1NBR0|I1NBR0_SOYBN</v>
      </c>
      <c r="D24974" t="s">
        <v>71</v>
      </c>
      <c r="E24974">
        <v>80.72</v>
      </c>
      <c r="F24974">
        <v>83</v>
      </c>
      <c r="G24974">
        <v>16</v>
      </c>
      <c r="H24974">
        <v>0</v>
      </c>
      <c r="I24974">
        <v>67</v>
      </c>
      <c r="J24974">
        <v>315</v>
      </c>
      <c r="K24974">
        <v>1</v>
      </c>
      <c r="L24974">
        <v>778</v>
      </c>
      <c r="M24974">
        <v>860</v>
      </c>
      <c r="N24974" t="s">
        <v>18</v>
      </c>
      <c r="O24974" s="1">
        <v>1.1543E-30</v>
      </c>
      <c r="P24974">
        <v>346</v>
      </c>
    </row>
    <row r="24975" spans="1:16" x14ac:dyDescent="0.25">
      <c r="A24975" t="s">
        <v>36800</v>
      </c>
      <c r="B24975">
        <v>3336</v>
      </c>
      <c r="C24975" s="3" t="str">
        <f>HYPERLINK("http://www.uniprot.org/uniprot/K7MGF3","tr|K7MGF3|K7MGF3_SOYBN")</f>
        <v>tr|K7MGF3|K7MGF3_SOYBN</v>
      </c>
      <c r="D24975" t="s">
        <v>28</v>
      </c>
      <c r="E24975">
        <v>60.18</v>
      </c>
      <c r="F24975">
        <v>849</v>
      </c>
      <c r="G24975">
        <v>338</v>
      </c>
      <c r="H24975">
        <v>21</v>
      </c>
      <c r="I24975">
        <v>100</v>
      </c>
      <c r="J24975">
        <v>2583</v>
      </c>
      <c r="K24975">
        <v>1</v>
      </c>
      <c r="L24975">
        <v>20</v>
      </c>
      <c r="M24975">
        <v>844</v>
      </c>
      <c r="N24975" t="s">
        <v>18</v>
      </c>
      <c r="O24975">
        <v>0</v>
      </c>
      <c r="P24975">
        <v>2366</v>
      </c>
    </row>
    <row r="24976" spans="1:16" x14ac:dyDescent="0.25">
      <c r="A24976" t="s">
        <v>36801</v>
      </c>
      <c r="B24976">
        <v>366</v>
      </c>
      <c r="C24976" s="3" t="str">
        <f>HYPERLINK("http://www.uniprot.org/uniprot/G7IGE3","tr|G7IGE3|G7IGE3_MEDTR")</f>
        <v>tr|G7IGE3|G7IGE3_MEDTR</v>
      </c>
      <c r="D24976" t="s">
        <v>17234</v>
      </c>
      <c r="E24976">
        <v>47.77</v>
      </c>
      <c r="F24976">
        <v>90</v>
      </c>
      <c r="G24976">
        <v>47</v>
      </c>
      <c r="H24976">
        <v>2</v>
      </c>
      <c r="I24976">
        <v>100</v>
      </c>
      <c r="J24976">
        <v>363</v>
      </c>
      <c r="K24976">
        <v>1</v>
      </c>
      <c r="L24976">
        <v>26</v>
      </c>
      <c r="M24976">
        <v>115</v>
      </c>
      <c r="N24976" t="s">
        <v>18</v>
      </c>
      <c r="O24976" s="1">
        <v>1.05057E-15</v>
      </c>
      <c r="P24976">
        <v>217</v>
      </c>
    </row>
    <row r="24977" spans="1:16" x14ac:dyDescent="0.25">
      <c r="A24977" t="s">
        <v>36802</v>
      </c>
      <c r="B24977">
        <v>1203</v>
      </c>
      <c r="C24977" s="3" t="str">
        <f>HYPERLINK("http://www.uniprot.org/uniprot/Q2HVD1","tr|Q2HVD1|Q2HVD1_MEDTR")</f>
        <v>tr|Q2HVD1|Q2HVD1_MEDTR</v>
      </c>
      <c r="D24977" t="s">
        <v>36803</v>
      </c>
      <c r="E24977">
        <v>72.84</v>
      </c>
      <c r="F24977">
        <v>383</v>
      </c>
      <c r="G24977">
        <v>104</v>
      </c>
      <c r="H24977">
        <v>10</v>
      </c>
      <c r="I24977">
        <v>1</v>
      </c>
      <c r="J24977">
        <v>1119</v>
      </c>
      <c r="K24977">
        <v>1</v>
      </c>
      <c r="L24977">
        <v>17</v>
      </c>
      <c r="M24977">
        <v>383</v>
      </c>
      <c r="N24977" t="s">
        <v>18</v>
      </c>
      <c r="O24977" s="1">
        <v>1.14231E-154</v>
      </c>
      <c r="P24977">
        <v>1400</v>
      </c>
    </row>
    <row r="24978" spans="1:16" x14ac:dyDescent="0.25">
      <c r="A24978" t="s">
        <v>36804</v>
      </c>
      <c r="B24978">
        <v>1221</v>
      </c>
      <c r="C24978" s="3" t="str">
        <f>HYPERLINK("http://www.uniprot.org/uniprot/G7IH01","tr|G7IH01|G7IH01_MEDTR")</f>
        <v>tr|G7IH01|G7IH01_MEDTR</v>
      </c>
      <c r="D24978" t="s">
        <v>59</v>
      </c>
      <c r="E24978">
        <v>32.380000000000003</v>
      </c>
      <c r="F24978">
        <v>210</v>
      </c>
      <c r="G24978">
        <v>142</v>
      </c>
      <c r="H24978">
        <v>5</v>
      </c>
      <c r="I24978">
        <v>256</v>
      </c>
      <c r="J24978">
        <v>870</v>
      </c>
      <c r="K24978">
        <v>1</v>
      </c>
      <c r="L24978">
        <v>397</v>
      </c>
      <c r="M24978">
        <v>587</v>
      </c>
      <c r="N24978" t="s">
        <v>18</v>
      </c>
      <c r="O24978" s="1">
        <v>8.5455900000000002E-14</v>
      </c>
      <c r="P24978">
        <v>207</v>
      </c>
    </row>
    <row r="24979" spans="1:16" x14ac:dyDescent="0.25">
      <c r="A24979" t="s">
        <v>36805</v>
      </c>
      <c r="B24979">
        <v>1413</v>
      </c>
      <c r="C24979" s="3" t="str">
        <f>HYPERLINK("http://www.uniprot.org/uniprot/G7KNL3","tr|G7KNL3|G7KNL3_MEDTR")</f>
        <v>tr|G7KNL3|G7KNL3_MEDTR</v>
      </c>
      <c r="D24979" t="s">
        <v>36806</v>
      </c>
      <c r="E24979">
        <v>70.48</v>
      </c>
      <c r="F24979">
        <v>471</v>
      </c>
      <c r="G24979">
        <v>139</v>
      </c>
      <c r="H24979">
        <v>1</v>
      </c>
      <c r="I24979">
        <v>1</v>
      </c>
      <c r="J24979">
        <v>1410</v>
      </c>
      <c r="K24979">
        <v>1</v>
      </c>
      <c r="L24979">
        <v>1</v>
      </c>
      <c r="M24979">
        <v>425</v>
      </c>
      <c r="N24979" t="s">
        <v>18</v>
      </c>
      <c r="O24979" s="1">
        <v>4.2265099999999997E-180</v>
      </c>
      <c r="P24979">
        <v>1642</v>
      </c>
    </row>
    <row r="24980" spans="1:16" x14ac:dyDescent="0.25">
      <c r="A24980" t="s">
        <v>36807</v>
      </c>
      <c r="B24980">
        <v>924</v>
      </c>
      <c r="C24980" s="3" t="str">
        <f>HYPERLINK("http://www.uniprot.org/uniprot/I1MNV4","tr|I1MNV4|I1MNV4_SOYBN")</f>
        <v>tr|I1MNV4|I1MNV4_SOYBN</v>
      </c>
      <c r="D24980" t="s">
        <v>117</v>
      </c>
      <c r="E24980">
        <v>79.87</v>
      </c>
      <c r="F24980">
        <v>308</v>
      </c>
      <c r="G24980">
        <v>62</v>
      </c>
      <c r="H24980">
        <v>1</v>
      </c>
      <c r="I24980">
        <v>1</v>
      </c>
      <c r="J24980">
        <v>921</v>
      </c>
      <c r="K24980">
        <v>1</v>
      </c>
      <c r="L24980">
        <v>1</v>
      </c>
      <c r="M24980">
        <v>308</v>
      </c>
      <c r="N24980" t="s">
        <v>18</v>
      </c>
      <c r="O24980" s="1">
        <v>4.9472899999999998E-132</v>
      </c>
      <c r="P24980">
        <v>1225</v>
      </c>
    </row>
    <row r="24981" spans="1:16" x14ac:dyDescent="0.25">
      <c r="A24981" t="s">
        <v>36808</v>
      </c>
      <c r="B24981">
        <v>1149</v>
      </c>
      <c r="C24981" s="3" t="str">
        <f>HYPERLINK("http://www.uniprot.org/uniprot/I3T8J1","tr|I3T8J1|I3T8J1_MEDTR")</f>
        <v>tr|I3T8J1|I3T8J1_MEDTR</v>
      </c>
      <c r="D24981" t="s">
        <v>22</v>
      </c>
      <c r="E24981">
        <v>88.25</v>
      </c>
      <c r="F24981">
        <v>383</v>
      </c>
      <c r="G24981">
        <v>45</v>
      </c>
      <c r="H24981">
        <v>1</v>
      </c>
      <c r="I24981">
        <v>1</v>
      </c>
      <c r="J24981">
        <v>1146</v>
      </c>
      <c r="K24981">
        <v>1</v>
      </c>
      <c r="L24981">
        <v>1</v>
      </c>
      <c r="M24981">
        <v>380</v>
      </c>
      <c r="N24981" t="s">
        <v>18</v>
      </c>
      <c r="O24981">
        <v>0</v>
      </c>
      <c r="P24981">
        <v>1692</v>
      </c>
    </row>
    <row r="24982" spans="1:16" x14ac:dyDescent="0.25">
      <c r="A24982" t="s">
        <v>36809</v>
      </c>
      <c r="B24982">
        <v>3060</v>
      </c>
      <c r="C24982" s="3" t="str">
        <f>HYPERLINK("http://www.uniprot.org/uniprot/G7L3U2","tr|G7L3U2|G7L3U2_MEDTR")</f>
        <v>tr|G7L3U2|G7L3U2_MEDTR</v>
      </c>
      <c r="D24982" t="s">
        <v>36777</v>
      </c>
      <c r="E24982">
        <v>71.13</v>
      </c>
      <c r="F24982">
        <v>963</v>
      </c>
      <c r="G24982">
        <v>278</v>
      </c>
      <c r="H24982">
        <v>4</v>
      </c>
      <c r="I24982">
        <v>4</v>
      </c>
      <c r="J24982">
        <v>2880</v>
      </c>
      <c r="K24982">
        <v>1</v>
      </c>
      <c r="L24982">
        <v>4</v>
      </c>
      <c r="M24982">
        <v>940</v>
      </c>
      <c r="N24982" t="s">
        <v>18</v>
      </c>
      <c r="O24982">
        <v>0</v>
      </c>
      <c r="P24982">
        <v>3433</v>
      </c>
    </row>
    <row r="24983" spans="1:16" x14ac:dyDescent="0.25">
      <c r="A24983" t="s">
        <v>36810</v>
      </c>
      <c r="B24983">
        <v>447</v>
      </c>
      <c r="C24983" s="3" t="str">
        <f>HYPERLINK("http://www.uniprot.org/uniprot/I1MHR3","tr|I1MHR3|I1MHR3_SOYBN")</f>
        <v>tr|I1MHR3|I1MHR3_SOYBN</v>
      </c>
      <c r="D24983" t="s">
        <v>117</v>
      </c>
      <c r="E24983">
        <v>77.14</v>
      </c>
      <c r="F24983">
        <v>70</v>
      </c>
      <c r="G24983">
        <v>16</v>
      </c>
      <c r="H24983">
        <v>0</v>
      </c>
      <c r="I24983">
        <v>1</v>
      </c>
      <c r="J24983">
        <v>210</v>
      </c>
      <c r="K24983">
        <v>1</v>
      </c>
      <c r="L24983">
        <v>658</v>
      </c>
      <c r="M24983">
        <v>727</v>
      </c>
      <c r="N24983" t="s">
        <v>18</v>
      </c>
      <c r="O24983" s="1">
        <v>2.5972200000000001E-22</v>
      </c>
      <c r="P24983">
        <v>274</v>
      </c>
    </row>
    <row r="24984" spans="1:16" x14ac:dyDescent="0.25">
      <c r="A24984" t="s">
        <v>36811</v>
      </c>
      <c r="B24984">
        <v>1158</v>
      </c>
      <c r="C24984" s="3" t="str">
        <f>HYPERLINK("http://www.uniprot.org/uniprot/I1NFC2","tr|I1NFC2|I1NFC2_SOYBN")</f>
        <v>tr|I1NFC2|I1NFC2_SOYBN</v>
      </c>
      <c r="D24984" t="s">
        <v>71</v>
      </c>
      <c r="E24984">
        <v>81.03</v>
      </c>
      <c r="F24984">
        <v>385</v>
      </c>
      <c r="G24984">
        <v>73</v>
      </c>
      <c r="H24984">
        <v>0</v>
      </c>
      <c r="I24984">
        <v>1</v>
      </c>
      <c r="J24984">
        <v>1155</v>
      </c>
      <c r="K24984">
        <v>1</v>
      </c>
      <c r="L24984">
        <v>8</v>
      </c>
      <c r="M24984">
        <v>386</v>
      </c>
      <c r="N24984" t="s">
        <v>18</v>
      </c>
      <c r="O24984">
        <v>0</v>
      </c>
      <c r="P24984">
        <v>1721</v>
      </c>
    </row>
    <row r="24985" spans="1:16" x14ac:dyDescent="0.25">
      <c r="A24985" t="s">
        <v>36812</v>
      </c>
      <c r="B24985">
        <v>321</v>
      </c>
      <c r="C24985" s="3" t="str">
        <f>HYPERLINK("http://www.uniprot.org/uniprot/G7I6E5","tr|G7I6E5|G7I6E5_MEDTR")</f>
        <v>tr|G7I6E5|G7I6E5_MEDTR</v>
      </c>
      <c r="D24985" t="s">
        <v>36813</v>
      </c>
      <c r="E24985">
        <v>82.52</v>
      </c>
      <c r="F24985">
        <v>103</v>
      </c>
      <c r="G24985">
        <v>18</v>
      </c>
      <c r="H24985">
        <v>0</v>
      </c>
      <c r="I24985">
        <v>1</v>
      </c>
      <c r="J24985">
        <v>309</v>
      </c>
      <c r="K24985">
        <v>1</v>
      </c>
      <c r="L24985">
        <v>1</v>
      </c>
      <c r="M24985">
        <v>103</v>
      </c>
      <c r="N24985" t="s">
        <v>18</v>
      </c>
      <c r="O24985" s="1">
        <v>3.0181799999999997E-39</v>
      </c>
      <c r="P24985">
        <v>420</v>
      </c>
    </row>
    <row r="24986" spans="1:16" x14ac:dyDescent="0.25">
      <c r="A24986" t="s">
        <v>36814</v>
      </c>
      <c r="B24986">
        <v>2130</v>
      </c>
      <c r="C24986" s="3" t="str">
        <f>HYPERLINK("http://www.uniprot.org/uniprot/G7J2T6","tr|G7J2T6|G7J2T6_MEDTR")</f>
        <v>tr|G7J2T6|G7J2T6_MEDTR</v>
      </c>
      <c r="D24986" t="s">
        <v>36815</v>
      </c>
      <c r="E24986">
        <v>84.26</v>
      </c>
      <c r="F24986">
        <v>731</v>
      </c>
      <c r="G24986">
        <v>115</v>
      </c>
      <c r="H24986">
        <v>28</v>
      </c>
      <c r="I24986">
        <v>19</v>
      </c>
      <c r="J24986">
        <v>2127</v>
      </c>
      <c r="K24986">
        <v>1</v>
      </c>
      <c r="L24986">
        <v>12</v>
      </c>
      <c r="M24986">
        <v>741</v>
      </c>
      <c r="N24986" t="s">
        <v>18</v>
      </c>
      <c r="O24986">
        <v>0</v>
      </c>
      <c r="P24986">
        <v>3128</v>
      </c>
    </row>
    <row r="24987" spans="1:16" x14ac:dyDescent="0.25">
      <c r="A24987" t="s">
        <v>36816</v>
      </c>
      <c r="B24987">
        <v>1215</v>
      </c>
      <c r="C24987" s="3" t="str">
        <f>HYPERLINK("http://www.uniprot.org/uniprot/G7J6M8","tr|G7J6M8|G7J6M8_MEDTR")</f>
        <v>tr|G7J6M8|G7J6M8_MEDTR</v>
      </c>
      <c r="D24987" t="s">
        <v>36817</v>
      </c>
      <c r="E24987">
        <v>60.35</v>
      </c>
      <c r="F24987">
        <v>280</v>
      </c>
      <c r="G24987">
        <v>111</v>
      </c>
      <c r="H24987">
        <v>24</v>
      </c>
      <c r="I24987">
        <v>1</v>
      </c>
      <c r="J24987">
        <v>768</v>
      </c>
      <c r="K24987">
        <v>1</v>
      </c>
      <c r="L24987">
        <v>135</v>
      </c>
      <c r="M24987">
        <v>413</v>
      </c>
      <c r="N24987" t="s">
        <v>18</v>
      </c>
      <c r="O24987" s="1">
        <v>6.5800000000000003E-83</v>
      </c>
      <c r="P24987">
        <v>803</v>
      </c>
    </row>
    <row r="24988" spans="1:16" x14ac:dyDescent="0.25">
      <c r="A24988" t="s">
        <v>36818</v>
      </c>
      <c r="B24988">
        <v>1191</v>
      </c>
      <c r="C24988" s="3" t="str">
        <f>HYPERLINK("http://www.uniprot.org/uniprot/G7IKJ3","tr|G7IKJ3|G7IKJ3_MEDTR")</f>
        <v>tr|G7IKJ3|G7IKJ3_MEDTR</v>
      </c>
      <c r="D24988" t="s">
        <v>3121</v>
      </c>
      <c r="E24988">
        <v>30.3</v>
      </c>
      <c r="F24988">
        <v>264</v>
      </c>
      <c r="G24988">
        <v>184</v>
      </c>
      <c r="H24988">
        <v>2</v>
      </c>
      <c r="I24988">
        <v>79</v>
      </c>
      <c r="J24988">
        <v>864</v>
      </c>
      <c r="K24988">
        <v>1</v>
      </c>
      <c r="L24988">
        <v>637</v>
      </c>
      <c r="M24988">
        <v>862</v>
      </c>
      <c r="N24988" t="s">
        <v>18</v>
      </c>
      <c r="O24988" s="1">
        <v>7.9206700000000001E-25</v>
      </c>
      <c r="P24988">
        <v>302</v>
      </c>
    </row>
    <row r="24989" spans="1:16" x14ac:dyDescent="0.25">
      <c r="A24989" t="s">
        <v>36819</v>
      </c>
      <c r="B24989">
        <v>1557</v>
      </c>
      <c r="C24989" s="3" t="str">
        <f>HYPERLINK("http://www.uniprot.org/uniprot/I1KQU3","tr|I1KQU3|I1KQU3_SOYBN")</f>
        <v>tr|I1KQU3|I1KQU3_SOYBN</v>
      </c>
      <c r="D24989" t="s">
        <v>28</v>
      </c>
      <c r="E24989">
        <v>84.46</v>
      </c>
      <c r="F24989">
        <v>528</v>
      </c>
      <c r="G24989">
        <v>82</v>
      </c>
      <c r="H24989">
        <v>10</v>
      </c>
      <c r="I24989">
        <v>1</v>
      </c>
      <c r="J24989">
        <v>1554</v>
      </c>
      <c r="K24989">
        <v>1</v>
      </c>
      <c r="L24989">
        <v>1</v>
      </c>
      <c r="M24989">
        <v>525</v>
      </c>
      <c r="N24989" t="s">
        <v>18</v>
      </c>
      <c r="O24989">
        <v>0</v>
      </c>
      <c r="P24989">
        <v>2270</v>
      </c>
    </row>
    <row r="24990" spans="1:16" x14ac:dyDescent="0.25">
      <c r="A24990" t="s">
        <v>36820</v>
      </c>
      <c r="B24990">
        <v>1377</v>
      </c>
      <c r="C24990" s="3" t="str">
        <f>HYPERLINK("http://www.uniprot.org/uniprot/G7JB65","tr|G7JB65|G7JB65_MEDTR")</f>
        <v>tr|G7JB65|G7JB65_MEDTR</v>
      </c>
      <c r="D24990" t="s">
        <v>36821</v>
      </c>
      <c r="E24990">
        <v>89.08</v>
      </c>
      <c r="F24990">
        <v>458</v>
      </c>
      <c r="G24990">
        <v>50</v>
      </c>
      <c r="H24990">
        <v>0</v>
      </c>
      <c r="I24990">
        <v>1</v>
      </c>
      <c r="J24990">
        <v>1374</v>
      </c>
      <c r="K24990">
        <v>1</v>
      </c>
      <c r="L24990">
        <v>1</v>
      </c>
      <c r="M24990">
        <v>458</v>
      </c>
      <c r="N24990" t="s">
        <v>18</v>
      </c>
      <c r="O24990">
        <v>0</v>
      </c>
      <c r="P24990">
        <v>2178</v>
      </c>
    </row>
    <row r="24991" spans="1:16" x14ac:dyDescent="0.25">
      <c r="A24991" t="s">
        <v>36822</v>
      </c>
      <c r="B24991">
        <v>702</v>
      </c>
      <c r="C24991" s="3" t="str">
        <f>HYPERLINK("http://www.uniprot.org/uniprot/K7LFF7","tr|K7LFF7|K7LFF7_SOYBN")</f>
        <v>tr|K7LFF7|K7LFF7_SOYBN</v>
      </c>
      <c r="D24991" t="s">
        <v>28</v>
      </c>
      <c r="E24991">
        <v>70.099999999999994</v>
      </c>
      <c r="F24991">
        <v>184</v>
      </c>
      <c r="G24991">
        <v>55</v>
      </c>
      <c r="H24991">
        <v>20</v>
      </c>
      <c r="I24991">
        <v>1</v>
      </c>
      <c r="J24991">
        <v>492</v>
      </c>
      <c r="K24991">
        <v>1</v>
      </c>
      <c r="L24991">
        <v>1</v>
      </c>
      <c r="M24991">
        <v>179</v>
      </c>
      <c r="N24991" t="s">
        <v>18</v>
      </c>
      <c r="O24991" s="1">
        <v>3.8422600000000003E-68</v>
      </c>
      <c r="P24991">
        <v>672</v>
      </c>
    </row>
    <row r="24992" spans="1:16" x14ac:dyDescent="0.25">
      <c r="A24992" t="s">
        <v>36823</v>
      </c>
      <c r="B24992">
        <v>1611</v>
      </c>
      <c r="C24992" s="3" t="str">
        <f>HYPERLINK("http://www.uniprot.org/uniprot/I1J712","tr|I1J712|I1J712_SOYBN")</f>
        <v>tr|I1J712|I1J712_SOYBN</v>
      </c>
      <c r="D24992" t="s">
        <v>71</v>
      </c>
      <c r="E24992">
        <v>74.95</v>
      </c>
      <c r="F24992">
        <v>535</v>
      </c>
      <c r="G24992">
        <v>134</v>
      </c>
      <c r="H24992">
        <v>3</v>
      </c>
      <c r="I24992">
        <v>13</v>
      </c>
      <c r="J24992">
        <v>1608</v>
      </c>
      <c r="K24992">
        <v>1</v>
      </c>
      <c r="L24992">
        <v>15</v>
      </c>
      <c r="M24992">
        <v>547</v>
      </c>
      <c r="N24992" t="s">
        <v>18</v>
      </c>
      <c r="O24992">
        <v>0</v>
      </c>
      <c r="P24992">
        <v>2086</v>
      </c>
    </row>
    <row r="24993" spans="1:16" x14ac:dyDescent="0.25">
      <c r="A24993" t="s">
        <v>36824</v>
      </c>
      <c r="B24993">
        <v>324</v>
      </c>
      <c r="C24993" s="3" t="str">
        <f>HYPERLINK("http://www.uniprot.org/uniprot/G7JVA6","tr|G7JVA6|G7JVA6_MEDTR")</f>
        <v>tr|G7JVA6|G7JVA6_MEDTR</v>
      </c>
      <c r="D24993" t="s">
        <v>36825</v>
      </c>
      <c r="E24993">
        <v>72.89</v>
      </c>
      <c r="F24993">
        <v>107</v>
      </c>
      <c r="G24993">
        <v>29</v>
      </c>
      <c r="H24993">
        <v>0</v>
      </c>
      <c r="I24993">
        <v>1</v>
      </c>
      <c r="J24993">
        <v>321</v>
      </c>
      <c r="K24993">
        <v>1</v>
      </c>
      <c r="L24993">
        <v>1</v>
      </c>
      <c r="M24993">
        <v>107</v>
      </c>
      <c r="N24993" t="s">
        <v>18</v>
      </c>
      <c r="O24993" s="1">
        <v>7.4254700000000002E-33</v>
      </c>
      <c r="P24993">
        <v>365</v>
      </c>
    </row>
    <row r="24994" spans="1:16" x14ac:dyDescent="0.25">
      <c r="A24994" t="s">
        <v>36826</v>
      </c>
      <c r="B24994">
        <v>417</v>
      </c>
      <c r="C24994" s="3" t="str">
        <f>HYPERLINK("http://www.uniprot.org/uniprot/M5WVZ0","tr|M5WVZ0|M5WVZ0_PRUPE")</f>
        <v>tr|M5WVZ0|M5WVZ0_PRUPE</v>
      </c>
      <c r="D24994" t="s">
        <v>36827</v>
      </c>
      <c r="E24994">
        <v>76.64</v>
      </c>
      <c r="F24994">
        <v>137</v>
      </c>
      <c r="G24994">
        <v>32</v>
      </c>
      <c r="H24994">
        <v>0</v>
      </c>
      <c r="I24994">
        <v>1</v>
      </c>
      <c r="J24994">
        <v>411</v>
      </c>
      <c r="K24994">
        <v>1</v>
      </c>
      <c r="L24994">
        <v>1</v>
      </c>
      <c r="M24994">
        <v>137</v>
      </c>
      <c r="N24994" t="s">
        <v>18</v>
      </c>
      <c r="O24994" s="1">
        <v>7.60642E-54</v>
      </c>
      <c r="P24994">
        <v>546</v>
      </c>
    </row>
    <row r="24995" spans="1:16" x14ac:dyDescent="0.25">
      <c r="A24995" t="s">
        <v>36828</v>
      </c>
      <c r="B24995">
        <v>1050</v>
      </c>
      <c r="C24995" s="3" t="str">
        <f>HYPERLINK("http://www.uniprot.org/uniprot/G7IBG0","tr|G7IBG0|G7IBG0_MEDTR")</f>
        <v>tr|G7IBG0|G7IBG0_MEDTR</v>
      </c>
      <c r="D24995" t="s">
        <v>65</v>
      </c>
      <c r="E24995">
        <v>48.93</v>
      </c>
      <c r="F24995">
        <v>94</v>
      </c>
      <c r="G24995">
        <v>48</v>
      </c>
      <c r="H24995">
        <v>0</v>
      </c>
      <c r="I24995">
        <v>1</v>
      </c>
      <c r="J24995">
        <v>282</v>
      </c>
      <c r="K24995">
        <v>1</v>
      </c>
      <c r="L24995">
        <v>394</v>
      </c>
      <c r="M24995">
        <v>487</v>
      </c>
      <c r="N24995" t="s">
        <v>18</v>
      </c>
      <c r="O24995" s="1">
        <v>5.3833300000000003E-19</v>
      </c>
      <c r="P24995">
        <v>251</v>
      </c>
    </row>
    <row r="24996" spans="1:16" x14ac:dyDescent="0.25">
      <c r="A24996" t="s">
        <v>36829</v>
      </c>
      <c r="B24996">
        <v>810</v>
      </c>
      <c r="C24996" s="3" t="str">
        <f>HYPERLINK("http://www.uniprot.org/uniprot/I3SK82","tr|I3SK82|I3SK82_LOTJA")</f>
        <v>tr|I3SK82|I3SK82_LOTJA</v>
      </c>
      <c r="D24996" t="s">
        <v>93</v>
      </c>
      <c r="E24996">
        <v>91.37</v>
      </c>
      <c r="F24996">
        <v>255</v>
      </c>
      <c r="G24996">
        <v>22</v>
      </c>
      <c r="H24996">
        <v>1</v>
      </c>
      <c r="I24996">
        <v>43</v>
      </c>
      <c r="J24996">
        <v>804</v>
      </c>
      <c r="K24996">
        <v>1</v>
      </c>
      <c r="L24996">
        <v>18</v>
      </c>
      <c r="M24996">
        <v>270</v>
      </c>
      <c r="N24996" t="s">
        <v>18</v>
      </c>
      <c r="O24996" s="1">
        <v>4.1755200000000003E-126</v>
      </c>
      <c r="P24996">
        <v>1173</v>
      </c>
    </row>
    <row r="24997" spans="1:16" x14ac:dyDescent="0.25">
      <c r="A24997" t="s">
        <v>36830</v>
      </c>
      <c r="B24997">
        <v>723</v>
      </c>
      <c r="C24997" s="3" t="str">
        <f>HYPERLINK("http://www.uniprot.org/uniprot/O23959","tr|O23959|O23959_SOYBN")</f>
        <v>tr|O23959|O23959_SOYBN</v>
      </c>
      <c r="D24997" t="s">
        <v>3479</v>
      </c>
      <c r="E24997">
        <v>78.33</v>
      </c>
      <c r="F24997">
        <v>120</v>
      </c>
      <c r="G24997">
        <v>26</v>
      </c>
      <c r="H24997">
        <v>0</v>
      </c>
      <c r="I24997">
        <v>118</v>
      </c>
      <c r="J24997">
        <v>477</v>
      </c>
      <c r="K24997">
        <v>1</v>
      </c>
      <c r="L24997">
        <v>88</v>
      </c>
      <c r="M24997">
        <v>207</v>
      </c>
      <c r="N24997" t="s">
        <v>18</v>
      </c>
      <c r="O24997" s="1">
        <v>5.4209399999999997E-52</v>
      </c>
      <c r="P24997">
        <v>533</v>
      </c>
    </row>
    <row r="24998" spans="1:16" x14ac:dyDescent="0.25">
      <c r="A24998" t="s">
        <v>36831</v>
      </c>
      <c r="B24998">
        <v>369</v>
      </c>
      <c r="C24998" s="3" t="str">
        <f>HYPERLINK("http://www.uniprot.org/uniprot/I1L9Y5","tr|I1L9Y5|I1L9Y5_SOYBN")</f>
        <v>tr|I1L9Y5|I1L9Y5_SOYBN</v>
      </c>
      <c r="D24998" t="s">
        <v>28</v>
      </c>
      <c r="E24998">
        <v>57.98</v>
      </c>
      <c r="F24998">
        <v>119</v>
      </c>
      <c r="G24998">
        <v>50</v>
      </c>
      <c r="H24998">
        <v>0</v>
      </c>
      <c r="I24998">
        <v>1</v>
      </c>
      <c r="J24998">
        <v>357</v>
      </c>
      <c r="K24998">
        <v>1</v>
      </c>
      <c r="L24998">
        <v>1</v>
      </c>
      <c r="M24998">
        <v>119</v>
      </c>
      <c r="N24998" t="s">
        <v>18</v>
      </c>
      <c r="O24998" s="1">
        <v>2.24139E-34</v>
      </c>
      <c r="P24998">
        <v>378</v>
      </c>
    </row>
    <row r="24999" spans="1:16" x14ac:dyDescent="0.25">
      <c r="A24999" t="s">
        <v>36832</v>
      </c>
      <c r="B24999">
        <v>297</v>
      </c>
      <c r="C24999" s="3" t="str">
        <f>HYPERLINK("http://www.uniprot.org/uniprot/G7L6B2","tr|G7L6B2|G7L6B2_MEDTR")</f>
        <v>tr|G7L6B2|G7L6B2_MEDTR</v>
      </c>
      <c r="D24999" t="s">
        <v>7373</v>
      </c>
      <c r="E24999">
        <v>81.66</v>
      </c>
      <c r="F24999">
        <v>60</v>
      </c>
      <c r="G24999">
        <v>11</v>
      </c>
      <c r="H24999">
        <v>0</v>
      </c>
      <c r="I24999">
        <v>76</v>
      </c>
      <c r="J24999">
        <v>255</v>
      </c>
      <c r="K24999">
        <v>1</v>
      </c>
      <c r="L24999">
        <v>175</v>
      </c>
      <c r="M24999">
        <v>234</v>
      </c>
      <c r="N24999" t="s">
        <v>18</v>
      </c>
      <c r="O24999" s="1">
        <v>1.0075E-21</v>
      </c>
      <c r="P24999">
        <v>269</v>
      </c>
    </row>
    <row r="25000" spans="1:16" x14ac:dyDescent="0.25">
      <c r="A25000" t="s">
        <v>36833</v>
      </c>
      <c r="B25000">
        <v>966</v>
      </c>
      <c r="C25000" s="3" t="str">
        <f>HYPERLINK("http://www.uniprot.org/uniprot/C0L2U2","tr|C0L2U2|C0L2U2_ARAHY")</f>
        <v>tr|C0L2U2|C0L2U2_ARAHY</v>
      </c>
      <c r="D25000" t="s">
        <v>2371</v>
      </c>
      <c r="E25000">
        <v>41.79</v>
      </c>
      <c r="F25000">
        <v>323</v>
      </c>
      <c r="G25000">
        <v>188</v>
      </c>
      <c r="H25000">
        <v>23</v>
      </c>
      <c r="I25000">
        <v>40</v>
      </c>
      <c r="J25000">
        <v>939</v>
      </c>
      <c r="K25000">
        <v>1</v>
      </c>
      <c r="L25000">
        <v>242</v>
      </c>
      <c r="M25000">
        <v>564</v>
      </c>
      <c r="N25000" t="s">
        <v>18</v>
      </c>
      <c r="O25000" s="1">
        <v>9.6380500000000005E-73</v>
      </c>
      <c r="P25000">
        <v>714</v>
      </c>
    </row>
    <row r="25001" spans="1:16" x14ac:dyDescent="0.25">
      <c r="A25001" t="s">
        <v>36834</v>
      </c>
      <c r="B25001">
        <v>1695</v>
      </c>
      <c r="C25001" s="3" t="str">
        <f>HYPERLINK("http://www.uniprot.org/uniprot/G7IZN3","tr|G7IZN3|G7IZN3_MEDTR")</f>
        <v>tr|G7IZN3|G7IZN3_MEDTR</v>
      </c>
      <c r="D25001" t="s">
        <v>6730</v>
      </c>
      <c r="E25001">
        <v>66.92</v>
      </c>
      <c r="F25001">
        <v>517</v>
      </c>
      <c r="G25001">
        <v>171</v>
      </c>
      <c r="H25001">
        <v>2</v>
      </c>
      <c r="I25001">
        <v>136</v>
      </c>
      <c r="J25001">
        <v>1680</v>
      </c>
      <c r="K25001">
        <v>1</v>
      </c>
      <c r="L25001">
        <v>39</v>
      </c>
      <c r="M25001">
        <v>555</v>
      </c>
      <c r="N25001" t="s">
        <v>18</v>
      </c>
      <c r="O25001">
        <v>0</v>
      </c>
      <c r="P25001">
        <v>1803</v>
      </c>
    </row>
    <row r="25002" spans="1:16" x14ac:dyDescent="0.25">
      <c r="A25002" t="s">
        <v>36835</v>
      </c>
      <c r="B25002">
        <v>213</v>
      </c>
      <c r="C25002" s="3" t="str">
        <f>HYPERLINK("http://www.uniprot.org/uniprot/K7L7K6","tr|K7L7K6|K7L7K6_SOYBN")</f>
        <v>tr|K7L7K6|K7L7K6_SOYBN</v>
      </c>
      <c r="D25002" t="s">
        <v>28</v>
      </c>
      <c r="E25002">
        <v>87.14</v>
      </c>
      <c r="F25002">
        <v>70</v>
      </c>
      <c r="G25002">
        <v>9</v>
      </c>
      <c r="H25002">
        <v>0</v>
      </c>
      <c r="I25002">
        <v>1</v>
      </c>
      <c r="J25002">
        <v>210</v>
      </c>
      <c r="K25002">
        <v>1</v>
      </c>
      <c r="L25002">
        <v>55</v>
      </c>
      <c r="M25002">
        <v>121</v>
      </c>
      <c r="N25002" t="s">
        <v>18</v>
      </c>
      <c r="O25002" s="1">
        <v>2.2312200000000001E-29</v>
      </c>
      <c r="P25002">
        <v>335</v>
      </c>
    </row>
    <row r="25003" spans="1:16" x14ac:dyDescent="0.25">
      <c r="A25003" t="s">
        <v>36836</v>
      </c>
      <c r="B25003">
        <v>906</v>
      </c>
      <c r="C25003" s="3" t="str">
        <f>HYPERLINK("http://www.uniprot.org/uniprot/A2Q2T1","tr|A2Q2T1|A2Q2T1_MEDTR")</f>
        <v>tr|A2Q2T1|A2Q2T1_MEDTR</v>
      </c>
      <c r="D25003" t="s">
        <v>337</v>
      </c>
      <c r="E25003">
        <v>83.19</v>
      </c>
      <c r="F25003">
        <v>244</v>
      </c>
      <c r="G25003">
        <v>41</v>
      </c>
      <c r="H25003">
        <v>0</v>
      </c>
      <c r="I25003">
        <v>172</v>
      </c>
      <c r="J25003">
        <v>903</v>
      </c>
      <c r="K25003">
        <v>1</v>
      </c>
      <c r="L25003">
        <v>170</v>
      </c>
      <c r="M25003">
        <v>413</v>
      </c>
      <c r="N25003" t="s">
        <v>18</v>
      </c>
      <c r="O25003" s="1">
        <v>4.2449699999999997E-112</v>
      </c>
      <c r="P25003">
        <v>1053</v>
      </c>
    </row>
    <row r="25004" spans="1:16" x14ac:dyDescent="0.25">
      <c r="A25004" t="s">
        <v>36837</v>
      </c>
      <c r="B25004">
        <v>981</v>
      </c>
      <c r="C25004" s="3" t="str">
        <f>HYPERLINK("http://www.uniprot.org/uniprot/G7J4C6","tr|G7J4C6|G7J4C6_MEDTR")</f>
        <v>tr|G7J4C6|G7J4C6_MEDTR</v>
      </c>
      <c r="D25004" t="s">
        <v>3005</v>
      </c>
      <c r="E25004">
        <v>48.75</v>
      </c>
      <c r="F25004">
        <v>400</v>
      </c>
      <c r="G25004">
        <v>205</v>
      </c>
      <c r="H25004">
        <v>77</v>
      </c>
      <c r="I25004">
        <v>1</v>
      </c>
      <c r="J25004">
        <v>969</v>
      </c>
      <c r="K25004">
        <v>1</v>
      </c>
      <c r="L25004">
        <v>1</v>
      </c>
      <c r="M25004">
        <v>399</v>
      </c>
      <c r="N25004" t="s">
        <v>18</v>
      </c>
      <c r="O25004" s="1">
        <v>6.6167E-85</v>
      </c>
      <c r="P25004">
        <v>819</v>
      </c>
    </row>
    <row r="25005" spans="1:16" x14ac:dyDescent="0.25">
      <c r="A25005" t="s">
        <v>36838</v>
      </c>
      <c r="B25005">
        <v>1488</v>
      </c>
      <c r="C25005" s="3" t="str">
        <f>HYPERLINK("http://www.uniprot.org/uniprot/G7KNL1","tr|G7KNL1|G7KNL1_MEDTR")</f>
        <v>tr|G7KNL1|G7KNL1_MEDTR</v>
      </c>
      <c r="D25005" t="s">
        <v>36839</v>
      </c>
      <c r="E25005">
        <v>84.43</v>
      </c>
      <c r="F25005">
        <v>501</v>
      </c>
      <c r="G25005">
        <v>78</v>
      </c>
      <c r="H25005">
        <v>6</v>
      </c>
      <c r="I25005">
        <v>1</v>
      </c>
      <c r="J25005">
        <v>1485</v>
      </c>
      <c r="K25005">
        <v>1</v>
      </c>
      <c r="L25005">
        <v>1</v>
      </c>
      <c r="M25005">
        <v>501</v>
      </c>
      <c r="N25005" t="s">
        <v>18</v>
      </c>
      <c r="O25005">
        <v>0</v>
      </c>
      <c r="P25005">
        <v>2185</v>
      </c>
    </row>
    <row r="25006" spans="1:16" x14ac:dyDescent="0.25">
      <c r="A25006" t="s">
        <v>36840</v>
      </c>
      <c r="B25006">
        <v>1347</v>
      </c>
      <c r="C25006" s="3" t="str">
        <f>HYPERLINK("http://www.uniprot.org/uniprot/G7KPK7","tr|G7KPK7|G7KPK7_MEDTR")</f>
        <v>tr|G7KPK7|G7KPK7_MEDTR</v>
      </c>
      <c r="D25006" t="s">
        <v>36841</v>
      </c>
      <c r="E25006">
        <v>86.13</v>
      </c>
      <c r="F25006">
        <v>440</v>
      </c>
      <c r="G25006">
        <v>61</v>
      </c>
      <c r="H25006">
        <v>7</v>
      </c>
      <c r="I25006">
        <v>1</v>
      </c>
      <c r="J25006">
        <v>1299</v>
      </c>
      <c r="K25006">
        <v>1</v>
      </c>
      <c r="L25006">
        <v>1</v>
      </c>
      <c r="M25006">
        <v>440</v>
      </c>
      <c r="N25006" t="s">
        <v>18</v>
      </c>
      <c r="O25006">
        <v>0</v>
      </c>
      <c r="P25006">
        <v>1977</v>
      </c>
    </row>
    <row r="25007" spans="1:16" x14ac:dyDescent="0.25">
      <c r="A25007" t="s">
        <v>36842</v>
      </c>
      <c r="B25007">
        <v>594</v>
      </c>
      <c r="C25007" s="3" t="str">
        <f>HYPERLINK("http://www.uniprot.org/uniprot/I3SX53","tr|I3SX53|I3SX53_MEDTR")</f>
        <v>tr|I3SX53|I3SX53_MEDTR</v>
      </c>
      <c r="D25007" t="s">
        <v>22</v>
      </c>
      <c r="E25007">
        <v>55.19</v>
      </c>
      <c r="F25007">
        <v>183</v>
      </c>
      <c r="G25007">
        <v>82</v>
      </c>
      <c r="H25007">
        <v>2</v>
      </c>
      <c r="I25007">
        <v>19</v>
      </c>
      <c r="J25007">
        <v>561</v>
      </c>
      <c r="K25007">
        <v>1</v>
      </c>
      <c r="L25007">
        <v>8</v>
      </c>
      <c r="M25007">
        <v>186</v>
      </c>
      <c r="N25007" t="s">
        <v>18</v>
      </c>
      <c r="O25007" s="1">
        <v>3.9162099999999998E-45</v>
      </c>
      <c r="P25007">
        <v>472</v>
      </c>
    </row>
    <row r="25008" spans="1:16" x14ac:dyDescent="0.25">
      <c r="A25008" t="s">
        <v>36843</v>
      </c>
      <c r="B25008">
        <v>1434</v>
      </c>
      <c r="C25008" s="3" t="str">
        <f>HYPERLINK("http://www.uniprot.org/uniprot/G7L3U3","tr|G7L3U3|G7L3U3_MEDTR")</f>
        <v>tr|G7L3U3|G7L3U3_MEDTR</v>
      </c>
      <c r="D25008" t="s">
        <v>36844</v>
      </c>
      <c r="E25008">
        <v>70.28</v>
      </c>
      <c r="F25008">
        <v>488</v>
      </c>
      <c r="G25008">
        <v>145</v>
      </c>
      <c r="H25008">
        <v>13</v>
      </c>
      <c r="I25008">
        <v>1</v>
      </c>
      <c r="J25008">
        <v>1425</v>
      </c>
      <c r="K25008">
        <v>1</v>
      </c>
      <c r="L25008">
        <v>1</v>
      </c>
      <c r="M25008">
        <v>488</v>
      </c>
      <c r="N25008" t="s">
        <v>18</v>
      </c>
      <c r="O25008">
        <v>0</v>
      </c>
      <c r="P25008">
        <v>1713</v>
      </c>
    </row>
    <row r="25009" spans="1:16" x14ac:dyDescent="0.25">
      <c r="A25009" t="s">
        <v>36845</v>
      </c>
      <c r="B25009">
        <v>630</v>
      </c>
      <c r="C25009" s="3" t="str">
        <f>HYPERLINK("http://www.uniprot.org/uniprot/C7S8D2","tr|C7S8D2|C7S8D2_SOYBN")</f>
        <v>tr|C7S8D2|C7S8D2_SOYBN</v>
      </c>
      <c r="D25009" t="s">
        <v>36846</v>
      </c>
      <c r="E25009">
        <v>86.05</v>
      </c>
      <c r="F25009">
        <v>208</v>
      </c>
      <c r="G25009">
        <v>29</v>
      </c>
      <c r="H25009">
        <v>0</v>
      </c>
      <c r="I25009">
        <v>1</v>
      </c>
      <c r="J25009">
        <v>624</v>
      </c>
      <c r="K25009">
        <v>1</v>
      </c>
      <c r="L25009">
        <v>1</v>
      </c>
      <c r="M25009">
        <v>208</v>
      </c>
      <c r="N25009" t="s">
        <v>18</v>
      </c>
      <c r="O25009" s="1">
        <v>5.0132199999999997E-100</v>
      </c>
      <c r="P25009">
        <v>946</v>
      </c>
    </row>
    <row r="25010" spans="1:16" x14ac:dyDescent="0.25">
      <c r="A25010" t="s">
        <v>36847</v>
      </c>
      <c r="B25010">
        <v>2628</v>
      </c>
      <c r="C25010" s="3" t="str">
        <f>HYPERLINK("http://www.uniprot.org/uniprot/I1M9L1","tr|I1M9L1|I1M9L1_SOYBN")</f>
        <v>tr|I1M9L1|I1M9L1_SOYBN</v>
      </c>
      <c r="D25010" t="s">
        <v>71</v>
      </c>
      <c r="E25010">
        <v>62.98</v>
      </c>
      <c r="F25010">
        <v>851</v>
      </c>
      <c r="G25010">
        <v>315</v>
      </c>
      <c r="H25010">
        <v>12</v>
      </c>
      <c r="I25010">
        <v>103</v>
      </c>
      <c r="J25010">
        <v>2619</v>
      </c>
      <c r="K25010">
        <v>1</v>
      </c>
      <c r="L25010">
        <v>40</v>
      </c>
      <c r="M25010">
        <v>875</v>
      </c>
      <c r="N25010" t="s">
        <v>18</v>
      </c>
      <c r="O25010">
        <v>0</v>
      </c>
      <c r="P25010">
        <v>2727</v>
      </c>
    </row>
    <row r="25011" spans="1:16" x14ac:dyDescent="0.25">
      <c r="A25011" t="s">
        <v>36848</v>
      </c>
      <c r="B25011">
        <v>990</v>
      </c>
      <c r="C25011" s="3" t="str">
        <f>HYPERLINK("http://www.uniprot.org/uniprot/G7ICB4","tr|G7ICB4|G7ICB4_MEDTR")</f>
        <v>tr|G7ICB4|G7ICB4_MEDTR</v>
      </c>
      <c r="D25011" t="s">
        <v>36849</v>
      </c>
      <c r="E25011">
        <v>76.56</v>
      </c>
      <c r="F25011">
        <v>320</v>
      </c>
      <c r="G25011">
        <v>75</v>
      </c>
      <c r="H25011">
        <v>4</v>
      </c>
      <c r="I25011">
        <v>1</v>
      </c>
      <c r="J25011">
        <v>948</v>
      </c>
      <c r="K25011">
        <v>1</v>
      </c>
      <c r="L25011">
        <v>4</v>
      </c>
      <c r="M25011">
        <v>321</v>
      </c>
      <c r="N25011" t="s">
        <v>18</v>
      </c>
      <c r="O25011" s="1">
        <v>6.5588999999999999E-133</v>
      </c>
      <c r="P25011">
        <v>1233</v>
      </c>
    </row>
    <row r="25012" spans="1:16" x14ac:dyDescent="0.25">
      <c r="A25012" t="s">
        <v>36850</v>
      </c>
      <c r="B25012">
        <v>2052</v>
      </c>
      <c r="C25012" s="3" t="str">
        <f>HYPERLINK("http://www.uniprot.org/uniprot/G7J2T7","tr|G7J2T7|G7J2T7_MEDTR")</f>
        <v>tr|G7J2T7|G7J2T7_MEDTR</v>
      </c>
      <c r="D25012" t="s">
        <v>36851</v>
      </c>
      <c r="E25012">
        <v>86.33</v>
      </c>
      <c r="F25012">
        <v>688</v>
      </c>
      <c r="G25012">
        <v>94</v>
      </c>
      <c r="H25012">
        <v>5</v>
      </c>
      <c r="I25012">
        <v>1</v>
      </c>
      <c r="J25012">
        <v>2049</v>
      </c>
      <c r="K25012">
        <v>1</v>
      </c>
      <c r="L25012">
        <v>1</v>
      </c>
      <c r="M25012">
        <v>687</v>
      </c>
      <c r="N25012" t="s">
        <v>18</v>
      </c>
      <c r="O25012">
        <v>0</v>
      </c>
      <c r="P25012">
        <v>3082</v>
      </c>
    </row>
    <row r="25013" spans="1:16" x14ac:dyDescent="0.25">
      <c r="A25013" t="s">
        <v>36852</v>
      </c>
      <c r="B25013">
        <v>810</v>
      </c>
      <c r="C25013" s="3" t="str">
        <f>HYPERLINK("http://www.uniprot.org/uniprot/G7J6N8","tr|G7J6N8|G7J6N8_MEDTR")</f>
        <v>tr|G7J6N8|G7J6N8_MEDTR</v>
      </c>
      <c r="D25013" t="s">
        <v>36853</v>
      </c>
      <c r="E25013">
        <v>61.11</v>
      </c>
      <c r="F25013">
        <v>270</v>
      </c>
      <c r="G25013">
        <v>105</v>
      </c>
      <c r="H25013">
        <v>18</v>
      </c>
      <c r="I25013">
        <v>1</v>
      </c>
      <c r="J25013">
        <v>756</v>
      </c>
      <c r="K25013">
        <v>1</v>
      </c>
      <c r="L25013">
        <v>173</v>
      </c>
      <c r="M25013">
        <v>438</v>
      </c>
      <c r="N25013" t="s">
        <v>18</v>
      </c>
      <c r="O25013" s="1">
        <v>3.4556299999999997E-88</v>
      </c>
      <c r="P25013">
        <v>846</v>
      </c>
    </row>
    <row r="25014" spans="1:16" x14ac:dyDescent="0.25">
      <c r="A25014" t="s">
        <v>36854</v>
      </c>
      <c r="B25014">
        <v>2058</v>
      </c>
      <c r="C25014" s="3" t="str">
        <f>HYPERLINK("http://www.uniprot.org/uniprot/G7I2H0","tr|G7I2H0|G7I2H0_MEDTR")</f>
        <v>tr|G7I2H0|G7I2H0_MEDTR</v>
      </c>
      <c r="D25014" t="s">
        <v>144</v>
      </c>
      <c r="E25014">
        <v>32.43</v>
      </c>
      <c r="F25014">
        <v>333</v>
      </c>
      <c r="G25014">
        <v>225</v>
      </c>
      <c r="H25014">
        <v>1</v>
      </c>
      <c r="I25014">
        <v>964</v>
      </c>
      <c r="J25014">
        <v>1959</v>
      </c>
      <c r="K25014">
        <v>1</v>
      </c>
      <c r="L25014">
        <v>27</v>
      </c>
      <c r="M25014">
        <v>308</v>
      </c>
      <c r="N25014" t="s">
        <v>18</v>
      </c>
      <c r="O25014" s="1">
        <v>5.6430699999999998E-33</v>
      </c>
      <c r="P25014">
        <v>375</v>
      </c>
    </row>
    <row r="25015" spans="1:16" x14ac:dyDescent="0.25">
      <c r="A25015" t="s">
        <v>36855</v>
      </c>
      <c r="B25015">
        <v>1380</v>
      </c>
      <c r="C25015" s="3" t="str">
        <f>HYPERLINK("http://www.uniprot.org/uniprot/G7JTY4","tr|G7JTY4|G7JTY4_MEDTR")</f>
        <v>tr|G7JTY4|G7JTY4_MEDTR</v>
      </c>
      <c r="D25015" t="s">
        <v>36856</v>
      </c>
      <c r="E25015">
        <v>93.34</v>
      </c>
      <c r="F25015">
        <v>436</v>
      </c>
      <c r="G25015">
        <v>29</v>
      </c>
      <c r="H25015">
        <v>0</v>
      </c>
      <c r="I25015">
        <v>70</v>
      </c>
      <c r="J25015">
        <v>1377</v>
      </c>
      <c r="K25015">
        <v>1</v>
      </c>
      <c r="L25015">
        <v>24</v>
      </c>
      <c r="M25015">
        <v>459</v>
      </c>
      <c r="N25015" t="s">
        <v>18</v>
      </c>
      <c r="O25015">
        <v>0</v>
      </c>
      <c r="P25015">
        <v>2133</v>
      </c>
    </row>
    <row r="25016" spans="1:16" x14ac:dyDescent="0.25">
      <c r="A25016" t="s">
        <v>36857</v>
      </c>
      <c r="B25016">
        <v>657</v>
      </c>
      <c r="C25016" s="3" t="str">
        <f>HYPERLINK("http://www.uniprot.org/uniprot/I3T8Y5","tr|I3T8Y5|I3T8Y5_LOTJA")</f>
        <v>tr|I3T8Y5|I3T8Y5_LOTJA</v>
      </c>
      <c r="D25016" t="s">
        <v>93</v>
      </c>
      <c r="E25016">
        <v>51.54</v>
      </c>
      <c r="F25016">
        <v>227</v>
      </c>
      <c r="G25016">
        <v>110</v>
      </c>
      <c r="H25016">
        <v>56</v>
      </c>
      <c r="I25016">
        <v>1</v>
      </c>
      <c r="J25016">
        <v>513</v>
      </c>
      <c r="K25016">
        <v>1</v>
      </c>
      <c r="L25016">
        <v>1</v>
      </c>
      <c r="M25016">
        <v>227</v>
      </c>
      <c r="N25016" t="s">
        <v>18</v>
      </c>
      <c r="O25016" s="1">
        <v>5.4479799999999999E-47</v>
      </c>
      <c r="P25016">
        <v>489</v>
      </c>
    </row>
    <row r="25017" spans="1:16" x14ac:dyDescent="0.25">
      <c r="A25017" t="s">
        <v>36858</v>
      </c>
      <c r="B25017">
        <v>1038</v>
      </c>
      <c r="C25017" s="3" t="str">
        <f>HYPERLINK("http://www.uniprot.org/uniprot/G7IGR9","tr|G7IGR9|G7IGR9_MEDTR")</f>
        <v>tr|G7IGR9|G7IGR9_MEDTR</v>
      </c>
      <c r="D25017" t="s">
        <v>36859</v>
      </c>
      <c r="E25017">
        <v>76.28</v>
      </c>
      <c r="F25017">
        <v>371</v>
      </c>
      <c r="G25017">
        <v>88</v>
      </c>
      <c r="H25017">
        <v>26</v>
      </c>
      <c r="I25017">
        <v>1</v>
      </c>
      <c r="J25017">
        <v>1035</v>
      </c>
      <c r="K25017">
        <v>1</v>
      </c>
      <c r="L25017">
        <v>73</v>
      </c>
      <c r="M25017">
        <v>443</v>
      </c>
      <c r="N25017" t="s">
        <v>18</v>
      </c>
      <c r="O25017" s="1">
        <v>3.17062E-165</v>
      </c>
      <c r="P25017">
        <v>1512</v>
      </c>
    </row>
    <row r="25018" spans="1:16" x14ac:dyDescent="0.25">
      <c r="A25018" t="s">
        <v>36860</v>
      </c>
      <c r="B25018">
        <v>2259</v>
      </c>
      <c r="C25018" s="3" t="str">
        <f>HYPERLINK("http://www.uniprot.org/uniprot/K7K316","tr|K7K316|K7K316_SOYBN")</f>
        <v>tr|K7K316|K7K316_SOYBN</v>
      </c>
      <c r="D25018" t="s">
        <v>28</v>
      </c>
      <c r="E25018">
        <v>45.38</v>
      </c>
      <c r="F25018">
        <v>855</v>
      </c>
      <c r="G25018">
        <v>467</v>
      </c>
      <c r="H25018">
        <v>112</v>
      </c>
      <c r="I25018">
        <v>1</v>
      </c>
      <c r="J25018">
        <v>2229</v>
      </c>
      <c r="K25018">
        <v>1</v>
      </c>
      <c r="L25018">
        <v>1</v>
      </c>
      <c r="M25018">
        <v>838</v>
      </c>
      <c r="N25018" t="s">
        <v>18</v>
      </c>
      <c r="O25018" s="1">
        <v>6.4743300000000003E-171</v>
      </c>
      <c r="P25018">
        <v>1565</v>
      </c>
    </row>
    <row r="25019" spans="1:16" x14ac:dyDescent="0.25">
      <c r="A25019" t="s">
        <v>36861</v>
      </c>
      <c r="B25019">
        <v>2214</v>
      </c>
      <c r="C25019" s="3" t="str">
        <f>HYPERLINK("http://www.uniprot.org/uniprot/G7JVA7","tr|G7JVA7|G7JVA7_MEDTR")</f>
        <v>tr|G7JVA7|G7JVA7_MEDTR</v>
      </c>
      <c r="D25019" t="s">
        <v>36862</v>
      </c>
      <c r="E25019">
        <v>87.12</v>
      </c>
      <c r="F25019">
        <v>738</v>
      </c>
      <c r="G25019">
        <v>95</v>
      </c>
      <c r="H25019">
        <v>1</v>
      </c>
      <c r="I25019">
        <v>1</v>
      </c>
      <c r="J25019">
        <v>2211</v>
      </c>
      <c r="K25019">
        <v>1</v>
      </c>
      <c r="L25019">
        <v>1</v>
      </c>
      <c r="M25019">
        <v>738</v>
      </c>
      <c r="N25019" t="s">
        <v>18</v>
      </c>
      <c r="O25019">
        <v>0</v>
      </c>
      <c r="P25019">
        <v>3452</v>
      </c>
    </row>
    <row r="25020" spans="1:16" x14ac:dyDescent="0.25">
      <c r="A25020" t="s">
        <v>36863</v>
      </c>
      <c r="B25020">
        <v>1836</v>
      </c>
      <c r="C25020" s="3" t="str">
        <f>HYPERLINK("http://www.uniprot.org/uniprot/I1K108","tr|I1K108|I1K108_SOYBN")</f>
        <v>tr|I1K108|I1K108_SOYBN</v>
      </c>
      <c r="D25020" t="s">
        <v>28</v>
      </c>
      <c r="E25020">
        <v>88.54</v>
      </c>
      <c r="F25020">
        <v>611</v>
      </c>
      <c r="G25020">
        <v>70</v>
      </c>
      <c r="H25020">
        <v>0</v>
      </c>
      <c r="I25020">
        <v>1</v>
      </c>
      <c r="J25020">
        <v>1833</v>
      </c>
      <c r="K25020">
        <v>1</v>
      </c>
      <c r="L25020">
        <v>1</v>
      </c>
      <c r="M25020">
        <v>611</v>
      </c>
      <c r="N25020" t="s">
        <v>18</v>
      </c>
      <c r="O25020">
        <v>0</v>
      </c>
      <c r="P25020">
        <v>2977</v>
      </c>
    </row>
    <row r="25021" spans="1:16" x14ac:dyDescent="0.25">
      <c r="A25021" t="s">
        <v>36864</v>
      </c>
      <c r="B25021">
        <v>1014</v>
      </c>
      <c r="C25021" s="3" t="str">
        <f>HYPERLINK("http://www.uniprot.org/uniprot/G7KG95","tr|G7KG95|G7KG95_MEDTR")</f>
        <v>tr|G7KG95|G7KG95_MEDTR</v>
      </c>
      <c r="D25021" t="s">
        <v>36865</v>
      </c>
      <c r="E25021">
        <v>75.349999999999994</v>
      </c>
      <c r="F25021">
        <v>357</v>
      </c>
      <c r="G25021">
        <v>88</v>
      </c>
      <c r="H25021">
        <v>20</v>
      </c>
      <c r="I25021">
        <v>1</v>
      </c>
      <c r="J25021">
        <v>1011</v>
      </c>
      <c r="K25021">
        <v>1</v>
      </c>
      <c r="L25021">
        <v>1</v>
      </c>
      <c r="M25021">
        <v>350</v>
      </c>
      <c r="N25021" t="s">
        <v>18</v>
      </c>
      <c r="O25021" s="1">
        <v>1.7968999999999999E-141</v>
      </c>
      <c r="P25021">
        <v>1307</v>
      </c>
    </row>
    <row r="25022" spans="1:16" x14ac:dyDescent="0.25">
      <c r="A25022" t="s">
        <v>36866</v>
      </c>
      <c r="B25022">
        <v>1581</v>
      </c>
      <c r="C25022" s="3" t="str">
        <f>HYPERLINK("http://www.uniprot.org/uniprot/I1JKM0","tr|I1JKM0|I1JKM0_SOYBN")</f>
        <v>tr|I1JKM0|I1JKM0_SOYBN</v>
      </c>
      <c r="D25022" t="s">
        <v>71</v>
      </c>
      <c r="E25022">
        <v>85.83</v>
      </c>
      <c r="F25022">
        <v>367</v>
      </c>
      <c r="G25022">
        <v>52</v>
      </c>
      <c r="H25022">
        <v>1</v>
      </c>
      <c r="I25022">
        <v>103</v>
      </c>
      <c r="J25022">
        <v>1200</v>
      </c>
      <c r="K25022">
        <v>1</v>
      </c>
      <c r="L25022">
        <v>158</v>
      </c>
      <c r="M25022">
        <v>523</v>
      </c>
      <c r="N25022" t="s">
        <v>18</v>
      </c>
      <c r="O25022" s="1">
        <v>1.3396299999999999E-177</v>
      </c>
      <c r="P25022">
        <v>1621</v>
      </c>
    </row>
    <row r="25023" spans="1:16" x14ac:dyDescent="0.25">
      <c r="A25023" t="s">
        <v>36867</v>
      </c>
      <c r="B25023">
        <v>1128</v>
      </c>
      <c r="C25023" s="3" t="str">
        <f>HYPERLINK("http://www.uniprot.org/uniprot/G7IJ15","tr|G7IJ15|G7IJ15_MEDTR")</f>
        <v>tr|G7IJ15|G7IJ15_MEDTR</v>
      </c>
      <c r="D25023" t="s">
        <v>495</v>
      </c>
      <c r="E25023">
        <v>32.880000000000003</v>
      </c>
      <c r="F25023">
        <v>298</v>
      </c>
      <c r="G25023">
        <v>200</v>
      </c>
      <c r="H25023">
        <v>25</v>
      </c>
      <c r="I25023">
        <v>295</v>
      </c>
      <c r="J25023">
        <v>1113</v>
      </c>
      <c r="K25023">
        <v>1</v>
      </c>
      <c r="L25023">
        <v>22</v>
      </c>
      <c r="M25023">
        <v>307</v>
      </c>
      <c r="N25023" t="s">
        <v>18</v>
      </c>
      <c r="O25023" s="1">
        <v>4.4247100000000001E-38</v>
      </c>
      <c r="P25023">
        <v>416</v>
      </c>
    </row>
    <row r="25024" spans="1:16" x14ac:dyDescent="0.25">
      <c r="A25024" t="s">
        <v>36868</v>
      </c>
      <c r="B25024">
        <v>663</v>
      </c>
      <c r="C25024" s="3" t="str">
        <f>HYPERLINK("http://www.uniprot.org/uniprot/I1JXP1","tr|I1JXP1|I1JXP1_SOYBN")</f>
        <v>tr|I1JXP1|I1JXP1_SOYBN</v>
      </c>
      <c r="D25024" t="s">
        <v>28</v>
      </c>
      <c r="E25024">
        <v>56.06</v>
      </c>
      <c r="F25024">
        <v>239</v>
      </c>
      <c r="G25024">
        <v>105</v>
      </c>
      <c r="H25024">
        <v>25</v>
      </c>
      <c r="I25024">
        <v>19</v>
      </c>
      <c r="J25024">
        <v>660</v>
      </c>
      <c r="K25024">
        <v>1</v>
      </c>
      <c r="L25024">
        <v>33</v>
      </c>
      <c r="M25024">
        <v>266</v>
      </c>
      <c r="N25024" t="s">
        <v>18</v>
      </c>
      <c r="O25024" s="1">
        <v>7.4972300000000006E-68</v>
      </c>
      <c r="P25024">
        <v>669</v>
      </c>
    </row>
    <row r="25025" spans="1:16" x14ac:dyDescent="0.25">
      <c r="A25025" t="s">
        <v>36869</v>
      </c>
      <c r="B25025">
        <v>447</v>
      </c>
      <c r="C25025" s="3" t="str">
        <f>HYPERLINK("http://www.uniprot.org/uniprot/C0PPR9","tr|C0PPR9|C0PPR9_PICSI")</f>
        <v>tr|C0PPR9|C0PPR9_PICSI</v>
      </c>
      <c r="D25025" t="s">
        <v>13788</v>
      </c>
      <c r="E25025">
        <v>77.02</v>
      </c>
      <c r="F25025">
        <v>148</v>
      </c>
      <c r="G25025">
        <v>34</v>
      </c>
      <c r="H25025">
        <v>0</v>
      </c>
      <c r="I25025">
        <v>1</v>
      </c>
      <c r="J25025">
        <v>444</v>
      </c>
      <c r="K25025">
        <v>1</v>
      </c>
      <c r="L25025">
        <v>1</v>
      </c>
      <c r="M25025">
        <v>148</v>
      </c>
      <c r="N25025" t="s">
        <v>18</v>
      </c>
      <c r="O25025" s="1">
        <v>1.9657E-62</v>
      </c>
      <c r="P25025">
        <v>620</v>
      </c>
    </row>
    <row r="25026" spans="1:16" x14ac:dyDescent="0.25">
      <c r="A25026" t="s">
        <v>36870</v>
      </c>
      <c r="B25026">
        <v>1209</v>
      </c>
      <c r="C25026" s="3" t="str">
        <f>HYPERLINK("http://www.uniprot.org/uniprot/A5AHQ6","tr|A5AHQ6|A5AHQ6_VITVI")</f>
        <v>tr|A5AHQ6|A5AHQ6_VITVI</v>
      </c>
      <c r="D25026" t="s">
        <v>563</v>
      </c>
      <c r="E25026">
        <v>20.61</v>
      </c>
      <c r="F25026">
        <v>422</v>
      </c>
      <c r="G25026">
        <v>335</v>
      </c>
      <c r="H25026">
        <v>26</v>
      </c>
      <c r="I25026">
        <v>1</v>
      </c>
      <c r="J25026">
        <v>1188</v>
      </c>
      <c r="K25026">
        <v>1</v>
      </c>
      <c r="L25026">
        <v>599</v>
      </c>
      <c r="M25026">
        <v>1008</v>
      </c>
      <c r="N25026" t="s">
        <v>18</v>
      </c>
      <c r="O25026" s="1">
        <v>2.6154499999999999E-15</v>
      </c>
      <c r="P25026">
        <v>220</v>
      </c>
    </row>
    <row r="25027" spans="1:16" x14ac:dyDescent="0.25">
      <c r="A25027" t="s">
        <v>36871</v>
      </c>
      <c r="B25027">
        <v>906</v>
      </c>
      <c r="C25027" s="3" t="str">
        <f>HYPERLINK("http://www.uniprot.org/uniprot/G7IS52","tr|G7IS52|G7IS52_MEDTR")</f>
        <v>tr|G7IS52|G7IS52_MEDTR</v>
      </c>
      <c r="D25027" t="s">
        <v>36872</v>
      </c>
      <c r="E25027">
        <v>64.069999999999993</v>
      </c>
      <c r="F25027">
        <v>270</v>
      </c>
      <c r="G25027">
        <v>97</v>
      </c>
      <c r="H25027">
        <v>2</v>
      </c>
      <c r="I25027">
        <v>1</v>
      </c>
      <c r="J25027">
        <v>804</v>
      </c>
      <c r="K25027">
        <v>1</v>
      </c>
      <c r="L25027">
        <v>1</v>
      </c>
      <c r="M25027">
        <v>265</v>
      </c>
      <c r="N25027" t="s">
        <v>18</v>
      </c>
      <c r="O25027" s="1">
        <v>1.85419E-91</v>
      </c>
      <c r="P25027">
        <v>875</v>
      </c>
    </row>
    <row r="25028" spans="1:16" x14ac:dyDescent="0.25">
      <c r="A25028" t="s">
        <v>36873</v>
      </c>
      <c r="B25028">
        <v>1716</v>
      </c>
      <c r="C25028" s="3" t="str">
        <f>HYPERLINK("http://www.uniprot.org/uniprot/I1MHP5","tr|I1MHP5|I1MHP5_SOYBN")</f>
        <v>tr|I1MHP5|I1MHP5_SOYBN</v>
      </c>
      <c r="D25028" t="s">
        <v>28</v>
      </c>
      <c r="E25028">
        <v>27.85</v>
      </c>
      <c r="F25028">
        <v>420</v>
      </c>
      <c r="G25028">
        <v>303</v>
      </c>
      <c r="H25028">
        <v>42</v>
      </c>
      <c r="I25028">
        <v>151</v>
      </c>
      <c r="J25028">
        <v>1284</v>
      </c>
      <c r="K25028">
        <v>1</v>
      </c>
      <c r="L25028">
        <v>1057</v>
      </c>
      <c r="M25028">
        <v>1470</v>
      </c>
      <c r="N25028" t="s">
        <v>18</v>
      </c>
      <c r="O25028" s="1">
        <v>2.0955399999999999E-30</v>
      </c>
      <c r="P25028">
        <v>352</v>
      </c>
    </row>
    <row r="25029" spans="1:16" x14ac:dyDescent="0.25">
      <c r="A25029" t="s">
        <v>36874</v>
      </c>
      <c r="B25029">
        <v>1863</v>
      </c>
      <c r="C25029" s="3" t="str">
        <f>HYPERLINK("http://www.uniprot.org/uniprot/L0N4C5","tr|L0N4C5|L0N4C5_CICAR")</f>
        <v>tr|L0N4C5|L0N4C5_CICAR</v>
      </c>
      <c r="D25029" t="s">
        <v>36875</v>
      </c>
      <c r="E25029">
        <v>89.19</v>
      </c>
      <c r="F25029">
        <v>620</v>
      </c>
      <c r="G25029">
        <v>67</v>
      </c>
      <c r="H25029">
        <v>0</v>
      </c>
      <c r="I25029">
        <v>1</v>
      </c>
      <c r="J25029">
        <v>1860</v>
      </c>
      <c r="K25029">
        <v>1</v>
      </c>
      <c r="L25029">
        <v>1</v>
      </c>
      <c r="M25029">
        <v>620</v>
      </c>
      <c r="N25029" t="s">
        <v>18</v>
      </c>
      <c r="O25029">
        <v>0</v>
      </c>
      <c r="P25029">
        <v>2859</v>
      </c>
    </row>
    <row r="25030" spans="1:16" x14ac:dyDescent="0.25">
      <c r="A25030" t="s">
        <v>36876</v>
      </c>
      <c r="B25030">
        <v>855</v>
      </c>
      <c r="C25030" s="3" t="str">
        <f>HYPERLINK("http://www.uniprot.org/uniprot/G7KN99","tr|G7KN99|G7KN99_MEDTR")</f>
        <v>tr|G7KN99|G7KN99_MEDTR</v>
      </c>
      <c r="D25030" t="s">
        <v>36877</v>
      </c>
      <c r="E25030">
        <v>89.43</v>
      </c>
      <c r="F25030">
        <v>284</v>
      </c>
      <c r="G25030">
        <v>30</v>
      </c>
      <c r="H25030">
        <v>0</v>
      </c>
      <c r="I25030">
        <v>1</v>
      </c>
      <c r="J25030">
        <v>852</v>
      </c>
      <c r="K25030">
        <v>1</v>
      </c>
      <c r="L25030">
        <v>24</v>
      </c>
      <c r="M25030">
        <v>307</v>
      </c>
      <c r="N25030" t="s">
        <v>18</v>
      </c>
      <c r="O25030" s="1">
        <v>4.9018999999999998E-144</v>
      </c>
      <c r="P25030">
        <v>1328</v>
      </c>
    </row>
    <row r="25031" spans="1:16" x14ac:dyDescent="0.25">
      <c r="A25031" t="s">
        <v>36878</v>
      </c>
      <c r="B25031">
        <v>489</v>
      </c>
      <c r="C25031" s="3" t="str">
        <f>HYPERLINK("http://www.uniprot.org/uniprot/G7KPK8","tr|G7KPK8|G7KPK8_MEDTR")</f>
        <v>tr|G7KPK8|G7KPK8_MEDTR</v>
      </c>
      <c r="D25031" t="s">
        <v>36879</v>
      </c>
      <c r="E25031">
        <v>92.81</v>
      </c>
      <c r="F25031">
        <v>153</v>
      </c>
      <c r="G25031">
        <v>11</v>
      </c>
      <c r="H25031">
        <v>0</v>
      </c>
      <c r="I25031">
        <v>1</v>
      </c>
      <c r="J25031">
        <v>459</v>
      </c>
      <c r="K25031">
        <v>1</v>
      </c>
      <c r="L25031">
        <v>1</v>
      </c>
      <c r="M25031">
        <v>153</v>
      </c>
      <c r="N25031" t="s">
        <v>18</v>
      </c>
      <c r="O25031" s="1">
        <v>1.4856799999999999E-78</v>
      </c>
      <c r="P25031">
        <v>759</v>
      </c>
    </row>
    <row r="25032" spans="1:16" x14ac:dyDescent="0.25">
      <c r="A25032" t="s">
        <v>36880</v>
      </c>
      <c r="B25032">
        <v>630</v>
      </c>
      <c r="C25032" s="3" t="str">
        <f>HYPERLINK("http://www.uniprot.org/uniprot/K7MFB3","tr|K7MFB3|K7MFB3_SOYBN")</f>
        <v>tr|K7MFB3|K7MFB3_SOYBN</v>
      </c>
      <c r="D25032" t="s">
        <v>28</v>
      </c>
      <c r="E25032">
        <v>29.59</v>
      </c>
      <c r="F25032">
        <v>223</v>
      </c>
      <c r="G25032">
        <v>157</v>
      </c>
      <c r="H25032">
        <v>27</v>
      </c>
      <c r="I25032">
        <v>1</v>
      </c>
      <c r="J25032">
        <v>588</v>
      </c>
      <c r="K25032">
        <v>1</v>
      </c>
      <c r="L25032">
        <v>1</v>
      </c>
      <c r="M25032">
        <v>206</v>
      </c>
      <c r="N25032" t="s">
        <v>18</v>
      </c>
      <c r="O25032" s="1">
        <v>3.1200099999999999E-9</v>
      </c>
      <c r="P25032">
        <v>163</v>
      </c>
    </row>
    <row r="25033" spans="1:16" x14ac:dyDescent="0.25">
      <c r="A25033" t="s">
        <v>36881</v>
      </c>
      <c r="B25033">
        <v>723</v>
      </c>
      <c r="C25033" s="3" t="str">
        <f>HYPERLINK("http://www.uniprot.org/uniprot/G7L3U6","tr|G7L3U6|G7L3U6_MEDTR")</f>
        <v>tr|G7L3U6|G7L3U6_MEDTR</v>
      </c>
      <c r="D25033" t="s">
        <v>36882</v>
      </c>
      <c r="E25033">
        <v>88.03</v>
      </c>
      <c r="F25033">
        <v>234</v>
      </c>
      <c r="G25033">
        <v>28</v>
      </c>
      <c r="H25033">
        <v>0</v>
      </c>
      <c r="I25033">
        <v>19</v>
      </c>
      <c r="J25033">
        <v>720</v>
      </c>
      <c r="K25033">
        <v>1</v>
      </c>
      <c r="L25033">
        <v>4</v>
      </c>
      <c r="M25033">
        <v>237</v>
      </c>
      <c r="N25033" t="s">
        <v>18</v>
      </c>
      <c r="O25033" s="1">
        <v>1.10956E-113</v>
      </c>
      <c r="P25033">
        <v>1065</v>
      </c>
    </row>
    <row r="25034" spans="1:16" x14ac:dyDescent="0.25">
      <c r="A25034" t="s">
        <v>36883</v>
      </c>
      <c r="B25034">
        <v>189</v>
      </c>
      <c r="C25034" s="3" t="str">
        <f>HYPERLINK("http://www.uniprot.org/uniprot/K7MLT9","tr|K7MLT9|K7MLT9_SOYBN")</f>
        <v>tr|K7MLT9|K7MLT9_SOYBN</v>
      </c>
      <c r="D25034" t="s">
        <v>28</v>
      </c>
      <c r="E25034">
        <v>83.87</v>
      </c>
      <c r="F25034">
        <v>62</v>
      </c>
      <c r="G25034">
        <v>10</v>
      </c>
      <c r="H25034">
        <v>0</v>
      </c>
      <c r="I25034">
        <v>1</v>
      </c>
      <c r="J25034">
        <v>186</v>
      </c>
      <c r="K25034">
        <v>1</v>
      </c>
      <c r="L25034">
        <v>563</v>
      </c>
      <c r="M25034">
        <v>624</v>
      </c>
      <c r="N25034" t="s">
        <v>18</v>
      </c>
      <c r="O25034" s="1">
        <v>9.9381299999999993E-22</v>
      </c>
      <c r="P25034">
        <v>269</v>
      </c>
    </row>
    <row r="25035" spans="1:16" x14ac:dyDescent="0.25">
      <c r="A25035" t="s">
        <v>36884</v>
      </c>
      <c r="B25035">
        <v>3711</v>
      </c>
      <c r="C25035" s="3" t="str">
        <f>HYPERLINK("http://www.uniprot.org/uniprot/K7LLW0","tr|K7LLW0|K7LLW0_SOYBN")</f>
        <v>tr|K7LLW0|K7LLW0_SOYBN</v>
      </c>
      <c r="D25035" t="s">
        <v>28</v>
      </c>
      <c r="E25035">
        <v>60.73</v>
      </c>
      <c r="F25035">
        <v>1314</v>
      </c>
      <c r="G25035">
        <v>516</v>
      </c>
      <c r="H25035">
        <v>81</v>
      </c>
      <c r="I25035">
        <v>1</v>
      </c>
      <c r="J25035">
        <v>3699</v>
      </c>
      <c r="K25035">
        <v>1</v>
      </c>
      <c r="L25035">
        <v>1</v>
      </c>
      <c r="M25035">
        <v>1301</v>
      </c>
      <c r="N25035" t="s">
        <v>18</v>
      </c>
      <c r="O25035">
        <v>0</v>
      </c>
      <c r="P25035">
        <v>3666</v>
      </c>
    </row>
    <row r="25036" spans="1:16" x14ac:dyDescent="0.25">
      <c r="A25036" t="s">
        <v>36885</v>
      </c>
      <c r="B25036">
        <v>2034</v>
      </c>
      <c r="C25036" s="3" t="str">
        <f>HYPERLINK("http://www.uniprot.org/uniprot/K7KIL3","tr|K7KIL3|K7KIL3_SOYBN")</f>
        <v>tr|K7KIL3|K7KIL3_SOYBN</v>
      </c>
      <c r="D25036" t="s">
        <v>28</v>
      </c>
      <c r="E25036">
        <v>70.44</v>
      </c>
      <c r="F25036">
        <v>670</v>
      </c>
      <c r="G25036">
        <v>198</v>
      </c>
      <c r="H25036">
        <v>1</v>
      </c>
      <c r="I25036">
        <v>7</v>
      </c>
      <c r="J25036">
        <v>2013</v>
      </c>
      <c r="K25036">
        <v>1</v>
      </c>
      <c r="L25036">
        <v>4</v>
      </c>
      <c r="M25036">
        <v>658</v>
      </c>
      <c r="N25036" t="s">
        <v>18</v>
      </c>
      <c r="O25036">
        <v>0</v>
      </c>
      <c r="P25036">
        <v>2404</v>
      </c>
    </row>
    <row r="25037" spans="1:16" x14ac:dyDescent="0.25">
      <c r="A25037" t="s">
        <v>36886</v>
      </c>
      <c r="B25037">
        <v>240</v>
      </c>
      <c r="C25037" s="3" t="str">
        <f>HYPERLINK("http://www.uniprot.org/uniprot/G7ICB3","tr|G7ICB3|G7ICB3_MEDTR")</f>
        <v>tr|G7ICB3|G7ICB3_MEDTR</v>
      </c>
      <c r="D25037" t="s">
        <v>36887</v>
      </c>
      <c r="E25037">
        <v>78.040000000000006</v>
      </c>
      <c r="F25037">
        <v>82</v>
      </c>
      <c r="G25037">
        <v>18</v>
      </c>
      <c r="H25037">
        <v>4</v>
      </c>
      <c r="I25037">
        <v>4</v>
      </c>
      <c r="J25037">
        <v>237</v>
      </c>
      <c r="K25037">
        <v>1</v>
      </c>
      <c r="L25037">
        <v>204</v>
      </c>
      <c r="M25037">
        <v>285</v>
      </c>
      <c r="N25037" t="s">
        <v>18</v>
      </c>
      <c r="O25037" s="1">
        <v>1.15111E-25</v>
      </c>
      <c r="P25037">
        <v>303</v>
      </c>
    </row>
    <row r="25038" spans="1:16" x14ac:dyDescent="0.25">
      <c r="A25038" t="s">
        <v>36888</v>
      </c>
      <c r="B25038">
        <v>972</v>
      </c>
      <c r="C25038" s="3" t="str">
        <f>HYPERLINK("http://www.uniprot.org/uniprot/G7J2T9","tr|G7J2T9|G7J2T9_MEDTR")</f>
        <v>tr|G7J2T9|G7J2T9_MEDTR</v>
      </c>
      <c r="D25038" t="s">
        <v>36889</v>
      </c>
      <c r="E25038">
        <v>83.33</v>
      </c>
      <c r="F25038">
        <v>324</v>
      </c>
      <c r="G25038">
        <v>54</v>
      </c>
      <c r="H25038">
        <v>1</v>
      </c>
      <c r="I25038">
        <v>1</v>
      </c>
      <c r="J25038">
        <v>969</v>
      </c>
      <c r="K25038">
        <v>1</v>
      </c>
      <c r="L25038">
        <v>1</v>
      </c>
      <c r="M25038">
        <v>324</v>
      </c>
      <c r="N25038" t="s">
        <v>18</v>
      </c>
      <c r="O25038" s="1">
        <v>1.09216E-140</v>
      </c>
      <c r="P25038">
        <v>1300</v>
      </c>
    </row>
    <row r="25039" spans="1:16" x14ac:dyDescent="0.25">
      <c r="A25039" t="s">
        <v>36890</v>
      </c>
      <c r="B25039">
        <v>585</v>
      </c>
      <c r="C25039" s="3" t="str">
        <f>HYPERLINK("http://www.uniprot.org/uniprot/G7J6P4","tr|G7J6P4|G7J6P4_MEDTR")</f>
        <v>tr|G7J6P4|G7J6P4_MEDTR</v>
      </c>
      <c r="D25039" t="s">
        <v>22752</v>
      </c>
      <c r="E25039">
        <v>81.95</v>
      </c>
      <c r="F25039">
        <v>194</v>
      </c>
      <c r="G25039">
        <v>35</v>
      </c>
      <c r="H25039">
        <v>0</v>
      </c>
      <c r="I25039">
        <v>1</v>
      </c>
      <c r="J25039">
        <v>582</v>
      </c>
      <c r="K25039">
        <v>1</v>
      </c>
      <c r="L25039">
        <v>1</v>
      </c>
      <c r="M25039">
        <v>186</v>
      </c>
      <c r="N25039" t="s">
        <v>18</v>
      </c>
      <c r="O25039" s="1">
        <v>7.6680700000000001E-83</v>
      </c>
      <c r="P25039">
        <v>797</v>
      </c>
    </row>
    <row r="25040" spans="1:16" x14ac:dyDescent="0.25">
      <c r="A25040" t="s">
        <v>36891</v>
      </c>
      <c r="B25040">
        <v>708</v>
      </c>
      <c r="C25040" s="3" t="str">
        <f>HYPERLINK("http://www.uniprot.org/uniprot/K7MNX2","tr|K7MNX2|K7MNX2_SOYBN")</f>
        <v>tr|K7MNX2|K7MNX2_SOYBN</v>
      </c>
      <c r="D25040" t="s">
        <v>28</v>
      </c>
      <c r="E25040">
        <v>28.86</v>
      </c>
      <c r="F25040">
        <v>97</v>
      </c>
      <c r="G25040">
        <v>69</v>
      </c>
      <c r="H25040">
        <v>2</v>
      </c>
      <c r="I25040">
        <v>1</v>
      </c>
      <c r="J25040">
        <v>285</v>
      </c>
      <c r="K25040">
        <v>1</v>
      </c>
      <c r="L25040">
        <v>418</v>
      </c>
      <c r="M25040">
        <v>514</v>
      </c>
      <c r="N25040" t="s">
        <v>18</v>
      </c>
      <c r="O25040" s="1">
        <v>4.5641499999999999E-8</v>
      </c>
      <c r="P25040">
        <v>154</v>
      </c>
    </row>
    <row r="25041" spans="1:16" x14ac:dyDescent="0.25">
      <c r="A25041" t="s">
        <v>36892</v>
      </c>
      <c r="B25041">
        <v>1485</v>
      </c>
      <c r="C25041" s="3" t="str">
        <f>HYPERLINK("http://www.uniprot.org/uniprot/G7JTY3","tr|G7JTY3|G7JTY3_MEDTR")</f>
        <v>tr|G7JTY3|G7JTY3_MEDTR</v>
      </c>
      <c r="D25041" t="s">
        <v>36893</v>
      </c>
      <c r="E25041">
        <v>84.22</v>
      </c>
      <c r="F25041">
        <v>412</v>
      </c>
      <c r="G25041">
        <v>65</v>
      </c>
      <c r="H25041">
        <v>0</v>
      </c>
      <c r="I25041">
        <v>1</v>
      </c>
      <c r="J25041">
        <v>1236</v>
      </c>
      <c r="K25041">
        <v>1</v>
      </c>
      <c r="L25041">
        <v>1</v>
      </c>
      <c r="M25041">
        <v>412</v>
      </c>
      <c r="N25041" t="s">
        <v>18</v>
      </c>
      <c r="O25041">
        <v>0</v>
      </c>
      <c r="P25041">
        <v>1739</v>
      </c>
    </row>
    <row r="25042" spans="1:16" x14ac:dyDescent="0.25">
      <c r="A25042" t="s">
        <v>36894</v>
      </c>
      <c r="B25042">
        <v>528</v>
      </c>
      <c r="C25042" s="3" t="str">
        <f>HYPERLINK("http://www.uniprot.org/uniprot/B9GTY9","tr|B9GTY9|B9GTY9_POPTR")</f>
        <v>tr|B9GTY9|B9GTY9_POPTR</v>
      </c>
      <c r="D25042" t="s">
        <v>36895</v>
      </c>
      <c r="E25042">
        <v>83.33</v>
      </c>
      <c r="F25042">
        <v>24</v>
      </c>
      <c r="G25042">
        <v>4</v>
      </c>
      <c r="H25042">
        <v>0</v>
      </c>
      <c r="I25042">
        <v>313</v>
      </c>
      <c r="J25042">
        <v>384</v>
      </c>
      <c r="K25042">
        <v>-1</v>
      </c>
      <c r="L25042">
        <v>490</v>
      </c>
      <c r="M25042">
        <v>513</v>
      </c>
      <c r="N25042" t="s">
        <v>18</v>
      </c>
      <c r="O25042" s="1">
        <v>8.8449699999999998E-7</v>
      </c>
      <c r="P25042">
        <v>95</v>
      </c>
    </row>
    <row r="25043" spans="1:16" x14ac:dyDescent="0.25">
      <c r="A25043" t="s">
        <v>36896</v>
      </c>
      <c r="B25043">
        <v>753</v>
      </c>
      <c r="C25043" s="3" t="str">
        <f>HYPERLINK("http://www.uniprot.org/uniprot/I1L5I3","tr|I1L5I3|I1L5I3_SOYBN")</f>
        <v>tr|I1L5I3|I1L5I3_SOYBN</v>
      </c>
      <c r="D25043" t="s">
        <v>99</v>
      </c>
      <c r="E25043">
        <v>81.48</v>
      </c>
      <c r="F25043">
        <v>243</v>
      </c>
      <c r="G25043">
        <v>45</v>
      </c>
      <c r="H25043">
        <v>0</v>
      </c>
      <c r="I25043">
        <v>1</v>
      </c>
      <c r="J25043">
        <v>729</v>
      </c>
      <c r="K25043">
        <v>1</v>
      </c>
      <c r="L25043">
        <v>8</v>
      </c>
      <c r="M25043">
        <v>250</v>
      </c>
      <c r="N25043" t="s">
        <v>18</v>
      </c>
      <c r="O25043" s="1">
        <v>1.05352E-109</v>
      </c>
      <c r="P25043">
        <v>1031</v>
      </c>
    </row>
    <row r="25044" spans="1:16" x14ac:dyDescent="0.25">
      <c r="A25044" t="s">
        <v>36897</v>
      </c>
      <c r="B25044">
        <v>1851</v>
      </c>
      <c r="C25044" s="3" t="str">
        <f>HYPERLINK("http://www.uniprot.org/uniprot/I1MHP5","tr|I1MHP5|I1MHP5_SOYBN")</f>
        <v>tr|I1MHP5|I1MHP5_SOYBN</v>
      </c>
      <c r="D25044" t="s">
        <v>28</v>
      </c>
      <c r="E25044">
        <v>27.85</v>
      </c>
      <c r="F25044">
        <v>420</v>
      </c>
      <c r="G25044">
        <v>303</v>
      </c>
      <c r="H25044">
        <v>42</v>
      </c>
      <c r="I25044">
        <v>151</v>
      </c>
      <c r="J25044">
        <v>1284</v>
      </c>
      <c r="K25044">
        <v>1</v>
      </c>
      <c r="L25044">
        <v>1057</v>
      </c>
      <c r="M25044">
        <v>1470</v>
      </c>
      <c r="N25044" t="s">
        <v>18</v>
      </c>
      <c r="O25044" s="1">
        <v>2.30072E-30</v>
      </c>
      <c r="P25044">
        <v>352</v>
      </c>
    </row>
    <row r="25045" spans="1:16" x14ac:dyDescent="0.25">
      <c r="A25045" t="s">
        <v>36898</v>
      </c>
      <c r="B25045">
        <v>432</v>
      </c>
      <c r="C25045" s="3" t="str">
        <f>HYPERLINK("http://www.uniprot.org/uniprot/G7JVA8","tr|G7JVA8|G7JVA8_MEDTR")</f>
        <v>tr|G7JVA8|G7JVA8_MEDTR</v>
      </c>
      <c r="D25045" t="s">
        <v>36899</v>
      </c>
      <c r="E25045">
        <v>81.02</v>
      </c>
      <c r="F25045">
        <v>137</v>
      </c>
      <c r="G25045">
        <v>26</v>
      </c>
      <c r="H25045">
        <v>0</v>
      </c>
      <c r="I25045">
        <v>1</v>
      </c>
      <c r="J25045">
        <v>411</v>
      </c>
      <c r="K25045">
        <v>1</v>
      </c>
      <c r="L25045">
        <v>5</v>
      </c>
      <c r="M25045">
        <v>141</v>
      </c>
      <c r="N25045" t="s">
        <v>18</v>
      </c>
      <c r="O25045" s="1">
        <v>6.2612699999999997E-69</v>
      </c>
      <c r="P25045">
        <v>676</v>
      </c>
    </row>
    <row r="25046" spans="1:16" x14ac:dyDescent="0.25">
      <c r="A25046" t="s">
        <v>36900</v>
      </c>
      <c r="B25046">
        <v>1710</v>
      </c>
      <c r="C25046" s="3" t="str">
        <f>HYPERLINK("http://www.uniprot.org/uniprot/I1MVC2","tr|I1MVC2|I1MVC2_SOYBN")</f>
        <v>tr|I1MVC2|I1MVC2_SOYBN</v>
      </c>
      <c r="D25046" t="s">
        <v>71</v>
      </c>
      <c r="E25046">
        <v>74.680000000000007</v>
      </c>
      <c r="F25046">
        <v>553</v>
      </c>
      <c r="G25046">
        <v>140</v>
      </c>
      <c r="H25046">
        <v>9</v>
      </c>
      <c r="I25046">
        <v>31</v>
      </c>
      <c r="J25046">
        <v>1662</v>
      </c>
      <c r="K25046">
        <v>1</v>
      </c>
      <c r="L25046">
        <v>14</v>
      </c>
      <c r="M25046">
        <v>563</v>
      </c>
      <c r="N25046" t="s">
        <v>18</v>
      </c>
      <c r="O25046">
        <v>0</v>
      </c>
      <c r="P25046">
        <v>2125</v>
      </c>
    </row>
    <row r="25047" spans="1:16" x14ac:dyDescent="0.25">
      <c r="A25047" t="s">
        <v>36901</v>
      </c>
      <c r="B25047">
        <v>912</v>
      </c>
      <c r="C25047" s="3" t="str">
        <f>HYPERLINK("http://www.uniprot.org/uniprot/G7KG93","tr|G7KG93|G7KG93_MEDTR")</f>
        <v>tr|G7KG93|G7KG93_MEDTR</v>
      </c>
      <c r="D25047" t="s">
        <v>36902</v>
      </c>
      <c r="E25047">
        <v>90.09</v>
      </c>
      <c r="F25047">
        <v>303</v>
      </c>
      <c r="G25047">
        <v>30</v>
      </c>
      <c r="H25047">
        <v>0</v>
      </c>
      <c r="I25047">
        <v>1</v>
      </c>
      <c r="J25047">
        <v>909</v>
      </c>
      <c r="K25047">
        <v>1</v>
      </c>
      <c r="L25047">
        <v>13</v>
      </c>
      <c r="M25047">
        <v>315</v>
      </c>
      <c r="N25047" t="s">
        <v>18</v>
      </c>
      <c r="O25047" s="1">
        <v>7.1613299999999998E-152</v>
      </c>
      <c r="P25047">
        <v>1396</v>
      </c>
    </row>
    <row r="25048" spans="1:16" x14ac:dyDescent="0.25">
      <c r="A25048" t="s">
        <v>36903</v>
      </c>
      <c r="B25048">
        <v>2004</v>
      </c>
      <c r="C25048" s="3" t="str">
        <f>HYPERLINK("http://www.uniprot.org/uniprot/G7JDE1","tr|G7JDE1|G7JDE1_MEDTR")</f>
        <v>tr|G7JDE1|G7JDE1_MEDTR</v>
      </c>
      <c r="D25048" t="s">
        <v>1922</v>
      </c>
      <c r="E25048">
        <v>89.95</v>
      </c>
      <c r="F25048">
        <v>667</v>
      </c>
      <c r="G25048">
        <v>67</v>
      </c>
      <c r="H25048">
        <v>0</v>
      </c>
      <c r="I25048">
        <v>1</v>
      </c>
      <c r="J25048">
        <v>2001</v>
      </c>
      <c r="K25048">
        <v>1</v>
      </c>
      <c r="L25048">
        <v>18</v>
      </c>
      <c r="M25048">
        <v>683</v>
      </c>
      <c r="N25048" t="s">
        <v>18</v>
      </c>
      <c r="O25048">
        <v>0</v>
      </c>
      <c r="P25048">
        <v>3141</v>
      </c>
    </row>
    <row r="25049" spans="1:16" x14ac:dyDescent="0.25">
      <c r="A25049" t="s">
        <v>36904</v>
      </c>
      <c r="B25049">
        <v>759</v>
      </c>
      <c r="C25049" s="3" t="str">
        <f>HYPERLINK("http://www.uniprot.org/uniprot/B7FJY9","tr|B7FJY9|B7FJY9_MEDTR")</f>
        <v>tr|B7FJY9|B7FJY9_MEDTR</v>
      </c>
      <c r="D25049" t="s">
        <v>188</v>
      </c>
      <c r="E25049">
        <v>94.84</v>
      </c>
      <c r="F25049">
        <v>252</v>
      </c>
      <c r="G25049">
        <v>13</v>
      </c>
      <c r="H25049">
        <v>0</v>
      </c>
      <c r="I25049">
        <v>1</v>
      </c>
      <c r="J25049">
        <v>756</v>
      </c>
      <c r="K25049">
        <v>1</v>
      </c>
      <c r="L25049">
        <v>1</v>
      </c>
      <c r="M25049">
        <v>252</v>
      </c>
      <c r="N25049" t="s">
        <v>18</v>
      </c>
      <c r="O25049" s="1">
        <v>2.4505000000000001E-138</v>
      </c>
      <c r="P25049">
        <v>1278</v>
      </c>
    </row>
    <row r="25050" spans="1:16" x14ac:dyDescent="0.25">
      <c r="A25050" t="s">
        <v>36905</v>
      </c>
      <c r="B25050">
        <v>393</v>
      </c>
      <c r="C25050" s="3" t="str">
        <f>HYPERLINK("http://www.uniprot.org/uniprot/C6T437","tr|C6T437|C6T437_SOYBN")</f>
        <v>tr|C6T437|C6T437_SOYBN</v>
      </c>
      <c r="D25050" t="s">
        <v>210</v>
      </c>
      <c r="E25050">
        <v>59.61</v>
      </c>
      <c r="F25050">
        <v>104</v>
      </c>
      <c r="G25050">
        <v>42</v>
      </c>
      <c r="H25050">
        <v>0</v>
      </c>
      <c r="I25050">
        <v>22</v>
      </c>
      <c r="J25050">
        <v>333</v>
      </c>
      <c r="K25050">
        <v>1</v>
      </c>
      <c r="L25050">
        <v>6</v>
      </c>
      <c r="M25050">
        <v>108</v>
      </c>
      <c r="N25050" t="s">
        <v>18</v>
      </c>
      <c r="O25050" s="1">
        <v>1.40434E-28</v>
      </c>
      <c r="P25050">
        <v>328</v>
      </c>
    </row>
    <row r="25051" spans="1:16" x14ac:dyDescent="0.25">
      <c r="A25051" t="s">
        <v>36906</v>
      </c>
      <c r="B25051">
        <v>447</v>
      </c>
      <c r="C25051" s="3" t="str">
        <f>HYPERLINK("http://www.uniprot.org/uniprot/I3S3T5","tr|I3S3T5|I3S3T5_MEDTR")</f>
        <v>tr|I3S3T5|I3S3T5_MEDTR</v>
      </c>
      <c r="D25051" t="s">
        <v>22</v>
      </c>
      <c r="E25051">
        <v>95.94</v>
      </c>
      <c r="F25051">
        <v>148</v>
      </c>
      <c r="G25051">
        <v>6</v>
      </c>
      <c r="H25051">
        <v>0</v>
      </c>
      <c r="I25051">
        <v>1</v>
      </c>
      <c r="J25051">
        <v>444</v>
      </c>
      <c r="K25051">
        <v>1</v>
      </c>
      <c r="L25051">
        <v>1</v>
      </c>
      <c r="M25051">
        <v>148</v>
      </c>
      <c r="N25051" t="s">
        <v>18</v>
      </c>
      <c r="O25051" s="1">
        <v>3.5657599999999998E-80</v>
      </c>
      <c r="P25051">
        <v>773</v>
      </c>
    </row>
    <row r="25052" spans="1:16" x14ac:dyDescent="0.25">
      <c r="A25052" t="s">
        <v>36907</v>
      </c>
      <c r="B25052">
        <v>231</v>
      </c>
      <c r="C25052" s="3" t="str">
        <f>HYPERLINK("http://www.uniprot.org/uniprot/B5U9W4","tr|B5U9W4|B5U9W4_LOTJA")</f>
        <v>tr|B5U9W4|B5U9W4_LOTJA</v>
      </c>
      <c r="D25052" t="s">
        <v>2196</v>
      </c>
      <c r="E25052">
        <v>57.33</v>
      </c>
      <c r="F25052">
        <v>75</v>
      </c>
      <c r="G25052">
        <v>32</v>
      </c>
      <c r="H25052">
        <v>0</v>
      </c>
      <c r="I25052">
        <v>4</v>
      </c>
      <c r="J25052">
        <v>228</v>
      </c>
      <c r="K25052">
        <v>1</v>
      </c>
      <c r="L25052">
        <v>1318</v>
      </c>
      <c r="M25052">
        <v>1392</v>
      </c>
      <c r="N25052" t="s">
        <v>18</v>
      </c>
      <c r="O25052" s="1">
        <v>6.1656200000000004E-16</v>
      </c>
      <c r="P25052">
        <v>219</v>
      </c>
    </row>
    <row r="25053" spans="1:16" x14ac:dyDescent="0.25">
      <c r="A25053" t="s">
        <v>36908</v>
      </c>
      <c r="B25053">
        <v>1140</v>
      </c>
      <c r="C25053" s="3" t="str">
        <f>HYPERLINK("http://www.uniprot.org/uniprot/G7IUG9","tr|G7IUG9|G7IUG9_MEDTR")</f>
        <v>tr|G7IUG9|G7IUG9_MEDTR</v>
      </c>
      <c r="D25053" t="s">
        <v>36909</v>
      </c>
      <c r="E25053">
        <v>76.53</v>
      </c>
      <c r="F25053">
        <v>375</v>
      </c>
      <c r="G25053">
        <v>88</v>
      </c>
      <c r="H25053">
        <v>0</v>
      </c>
      <c r="I25053">
        <v>13</v>
      </c>
      <c r="J25053">
        <v>1137</v>
      </c>
      <c r="K25053">
        <v>1</v>
      </c>
      <c r="L25053">
        <v>1</v>
      </c>
      <c r="M25053">
        <v>339</v>
      </c>
      <c r="N25053" t="s">
        <v>18</v>
      </c>
      <c r="O25053" s="1">
        <v>5.1481500000000002E-151</v>
      </c>
      <c r="P25053">
        <v>1390</v>
      </c>
    </row>
    <row r="25054" spans="1:16" x14ac:dyDescent="0.25">
      <c r="A25054" t="s">
        <v>36910</v>
      </c>
      <c r="B25054">
        <v>1728</v>
      </c>
      <c r="C25054" s="3" t="str">
        <f>HYPERLINK("http://www.uniprot.org/uniprot/G7IQQ5","tr|G7IQQ5|G7IQQ5_MEDTR")</f>
        <v>tr|G7IQQ5|G7IQQ5_MEDTR</v>
      </c>
      <c r="D25054" t="s">
        <v>36911</v>
      </c>
      <c r="E25054">
        <v>78.86</v>
      </c>
      <c r="F25054">
        <v>563</v>
      </c>
      <c r="G25054">
        <v>119</v>
      </c>
      <c r="H25054">
        <v>0</v>
      </c>
      <c r="I25054">
        <v>37</v>
      </c>
      <c r="J25054">
        <v>1725</v>
      </c>
      <c r="K25054">
        <v>1</v>
      </c>
      <c r="L25054">
        <v>13</v>
      </c>
      <c r="M25054">
        <v>568</v>
      </c>
      <c r="N25054" t="s">
        <v>18</v>
      </c>
      <c r="O25054">
        <v>0</v>
      </c>
      <c r="P25054">
        <v>2446</v>
      </c>
    </row>
    <row r="25055" spans="1:16" x14ac:dyDescent="0.25">
      <c r="A25055" t="s">
        <v>36912</v>
      </c>
      <c r="B25055">
        <v>921</v>
      </c>
      <c r="C25055" s="3" t="str">
        <f>HYPERLINK("http://www.uniprot.org/uniprot/G7KN93","tr|G7KN93|G7KN93_MEDTR")</f>
        <v>tr|G7KN93|G7KN93_MEDTR</v>
      </c>
      <c r="D25055" t="s">
        <v>36913</v>
      </c>
      <c r="E25055">
        <v>92.81</v>
      </c>
      <c r="F25055">
        <v>306</v>
      </c>
      <c r="G25055">
        <v>22</v>
      </c>
      <c r="H25055">
        <v>0</v>
      </c>
      <c r="I25055">
        <v>1</v>
      </c>
      <c r="J25055">
        <v>918</v>
      </c>
      <c r="K25055">
        <v>1</v>
      </c>
      <c r="L25055">
        <v>1</v>
      </c>
      <c r="M25055">
        <v>306</v>
      </c>
      <c r="N25055" t="s">
        <v>18</v>
      </c>
      <c r="O25055" s="1">
        <v>9.5073800000000004E-160</v>
      </c>
      <c r="P25055">
        <v>1464</v>
      </c>
    </row>
    <row r="25056" spans="1:16" x14ac:dyDescent="0.25">
      <c r="A25056" t="s">
        <v>36914</v>
      </c>
      <c r="B25056">
        <v>696</v>
      </c>
      <c r="C25056" s="3" t="str">
        <f>HYPERLINK("http://www.uniprot.org/uniprot/G7KPL2","tr|G7KPL2|G7KPL2_MEDTR")</f>
        <v>tr|G7KPL2|G7KPL2_MEDTR</v>
      </c>
      <c r="D25056" t="s">
        <v>36915</v>
      </c>
      <c r="E25056">
        <v>84.84</v>
      </c>
      <c r="F25056">
        <v>231</v>
      </c>
      <c r="G25056">
        <v>35</v>
      </c>
      <c r="H25056">
        <v>0</v>
      </c>
      <c r="I25056">
        <v>1</v>
      </c>
      <c r="J25056">
        <v>693</v>
      </c>
      <c r="K25056">
        <v>1</v>
      </c>
      <c r="L25056">
        <v>1</v>
      </c>
      <c r="M25056">
        <v>226</v>
      </c>
      <c r="N25056" t="s">
        <v>18</v>
      </c>
      <c r="O25056" s="1">
        <v>1.612E-111</v>
      </c>
      <c r="P25056">
        <v>1046</v>
      </c>
    </row>
    <row r="25057" spans="1:16" x14ac:dyDescent="0.25">
      <c r="A25057" t="s">
        <v>36916</v>
      </c>
      <c r="B25057">
        <v>1989</v>
      </c>
      <c r="C25057" s="3" t="str">
        <f>HYPERLINK("http://www.uniprot.org/uniprot/G7KW58","tr|G7KW58|G7KW58_MEDTR")</f>
        <v>tr|G7KW58|G7KW58_MEDTR</v>
      </c>
      <c r="D25057" t="s">
        <v>36917</v>
      </c>
      <c r="E25057">
        <v>77.33</v>
      </c>
      <c r="F25057">
        <v>631</v>
      </c>
      <c r="G25057">
        <v>143</v>
      </c>
      <c r="H25057">
        <v>5</v>
      </c>
      <c r="I25057">
        <v>10</v>
      </c>
      <c r="J25057">
        <v>1887</v>
      </c>
      <c r="K25057">
        <v>1</v>
      </c>
      <c r="L25057">
        <v>3</v>
      </c>
      <c r="M25057">
        <v>626</v>
      </c>
      <c r="N25057" t="s">
        <v>18</v>
      </c>
      <c r="O25057">
        <v>0</v>
      </c>
      <c r="P25057">
        <v>2326</v>
      </c>
    </row>
    <row r="25058" spans="1:16" x14ac:dyDescent="0.25">
      <c r="A25058" t="s">
        <v>36918</v>
      </c>
      <c r="B25058">
        <v>3189</v>
      </c>
      <c r="C25058" s="3" t="str">
        <f>HYPERLINK("http://www.uniprot.org/uniprot/G7L3U7","tr|G7L3U7|G7L3U7_MEDTR")</f>
        <v>tr|G7L3U7|G7L3U7_MEDTR</v>
      </c>
      <c r="D25058" t="s">
        <v>36919</v>
      </c>
      <c r="E25058">
        <v>81.41</v>
      </c>
      <c r="F25058">
        <v>1049</v>
      </c>
      <c r="G25058">
        <v>195</v>
      </c>
      <c r="H25058">
        <v>5</v>
      </c>
      <c r="I25058">
        <v>1</v>
      </c>
      <c r="J25058">
        <v>3132</v>
      </c>
      <c r="K25058">
        <v>1</v>
      </c>
      <c r="L25058">
        <v>19</v>
      </c>
      <c r="M25058">
        <v>1054</v>
      </c>
      <c r="N25058" t="s">
        <v>18</v>
      </c>
      <c r="O25058">
        <v>0</v>
      </c>
      <c r="P25058">
        <v>4404</v>
      </c>
    </row>
    <row r="25059" spans="1:16" x14ac:dyDescent="0.25">
      <c r="A25059" t="s">
        <v>36920</v>
      </c>
      <c r="B25059">
        <v>741</v>
      </c>
      <c r="C25059" s="3" t="str">
        <f>HYPERLINK("http://www.uniprot.org/uniprot/G7JQW7","tr|G7JQW7|G7JQW7_MEDTR")</f>
        <v>tr|G7JQW7|G7JQW7_MEDTR</v>
      </c>
      <c r="D25059" t="s">
        <v>413</v>
      </c>
      <c r="E25059">
        <v>86.33</v>
      </c>
      <c r="F25059">
        <v>161</v>
      </c>
      <c r="G25059">
        <v>22</v>
      </c>
      <c r="H25059">
        <v>0</v>
      </c>
      <c r="I25059">
        <v>256</v>
      </c>
      <c r="J25059">
        <v>738</v>
      </c>
      <c r="K25059">
        <v>1</v>
      </c>
      <c r="L25059">
        <v>852</v>
      </c>
      <c r="M25059">
        <v>1012</v>
      </c>
      <c r="N25059" t="s">
        <v>18</v>
      </c>
      <c r="O25059" s="1">
        <v>2.3614499999999999E-74</v>
      </c>
      <c r="P25059">
        <v>726</v>
      </c>
    </row>
    <row r="25060" spans="1:16" x14ac:dyDescent="0.25">
      <c r="A25060" t="s">
        <v>36921</v>
      </c>
      <c r="B25060">
        <v>540</v>
      </c>
      <c r="C25060" s="3" t="str">
        <f>HYPERLINK("http://www.uniprot.org/uniprot/I1NFC6","tr|I1NFC6|I1NFC6_SOYBN")</f>
        <v>tr|I1NFC6|I1NFC6_SOYBN</v>
      </c>
      <c r="D25060" t="s">
        <v>28</v>
      </c>
      <c r="E25060">
        <v>90.83</v>
      </c>
      <c r="F25060">
        <v>131</v>
      </c>
      <c r="G25060">
        <v>12</v>
      </c>
      <c r="H25060">
        <v>0</v>
      </c>
      <c r="I25060">
        <v>145</v>
      </c>
      <c r="J25060">
        <v>537</v>
      </c>
      <c r="K25060">
        <v>1</v>
      </c>
      <c r="L25060">
        <v>138</v>
      </c>
      <c r="M25060">
        <v>268</v>
      </c>
      <c r="N25060" t="s">
        <v>18</v>
      </c>
      <c r="O25060" s="1">
        <v>1.2143300000000001E-59</v>
      </c>
      <c r="P25060">
        <v>596</v>
      </c>
    </row>
    <row r="25061" spans="1:16" x14ac:dyDescent="0.25">
      <c r="A25061" t="s">
        <v>36922</v>
      </c>
      <c r="B25061">
        <v>405</v>
      </c>
      <c r="C25061" s="3" t="str">
        <f>HYPERLINK("http://www.uniprot.org/uniprot/I3T7R0","tr|I3T7R0|I3T7R0_MEDTR")</f>
        <v>tr|I3T7R0|I3T7R0_MEDTR</v>
      </c>
      <c r="D25061" t="s">
        <v>36923</v>
      </c>
      <c r="E25061">
        <v>84.32</v>
      </c>
      <c r="F25061">
        <v>134</v>
      </c>
      <c r="G25061">
        <v>21</v>
      </c>
      <c r="H25061">
        <v>0</v>
      </c>
      <c r="I25061">
        <v>1</v>
      </c>
      <c r="J25061">
        <v>402</v>
      </c>
      <c r="K25061">
        <v>1</v>
      </c>
      <c r="L25061">
        <v>1</v>
      </c>
      <c r="M25061">
        <v>134</v>
      </c>
      <c r="N25061" t="s">
        <v>18</v>
      </c>
      <c r="O25061" s="1">
        <v>3.7239399999999999E-53</v>
      </c>
      <c r="P25061">
        <v>540</v>
      </c>
    </row>
    <row r="25062" spans="1:16" x14ac:dyDescent="0.25">
      <c r="A25062" t="s">
        <v>36924</v>
      </c>
      <c r="B25062">
        <v>588</v>
      </c>
      <c r="C25062" s="3" t="str">
        <f>HYPERLINK("http://www.uniprot.org/uniprot/B7FH07","tr|B7FH07|B7FH07_MEDTR")</f>
        <v>tr|B7FH07|B7FH07_MEDTR</v>
      </c>
      <c r="D25062" t="s">
        <v>36925</v>
      </c>
      <c r="E25062">
        <v>94.35</v>
      </c>
      <c r="F25062">
        <v>195</v>
      </c>
      <c r="G25062">
        <v>11</v>
      </c>
      <c r="H25062">
        <v>0</v>
      </c>
      <c r="I25062">
        <v>1</v>
      </c>
      <c r="J25062">
        <v>585</v>
      </c>
      <c r="K25062">
        <v>1</v>
      </c>
      <c r="L25062">
        <v>1</v>
      </c>
      <c r="M25062">
        <v>193</v>
      </c>
      <c r="N25062" t="s">
        <v>18</v>
      </c>
      <c r="O25062" s="1">
        <v>1.0812100000000001E-108</v>
      </c>
      <c r="P25062">
        <v>1020</v>
      </c>
    </row>
    <row r="25063" spans="1:16" x14ac:dyDescent="0.25">
      <c r="A25063" t="s">
        <v>36926</v>
      </c>
      <c r="B25063">
        <v>1317</v>
      </c>
      <c r="C25063" s="3" t="str">
        <f>HYPERLINK("http://www.uniprot.org/uniprot/G7J2U2","tr|G7J2U2|G7J2U2_MEDTR")</f>
        <v>tr|G7J2U2|G7J2U2_MEDTR</v>
      </c>
      <c r="D25063" t="s">
        <v>36927</v>
      </c>
      <c r="E25063">
        <v>92</v>
      </c>
      <c r="F25063">
        <v>413</v>
      </c>
      <c r="G25063">
        <v>33</v>
      </c>
      <c r="H25063">
        <v>0</v>
      </c>
      <c r="I25063">
        <v>76</v>
      </c>
      <c r="J25063">
        <v>1314</v>
      </c>
      <c r="K25063">
        <v>1</v>
      </c>
      <c r="L25063">
        <v>2</v>
      </c>
      <c r="M25063">
        <v>414</v>
      </c>
      <c r="N25063" t="s">
        <v>18</v>
      </c>
      <c r="O25063">
        <v>0</v>
      </c>
      <c r="P25063">
        <v>1988</v>
      </c>
    </row>
    <row r="25064" spans="1:16" x14ac:dyDescent="0.25">
      <c r="A25064" t="s">
        <v>36928</v>
      </c>
      <c r="B25064">
        <v>1797</v>
      </c>
      <c r="C25064" s="3" t="str">
        <f>HYPERLINK("http://www.uniprot.org/uniprot/G7J6P5","tr|G7J6P5|G7J6P5_MEDTR")</f>
        <v>tr|G7J6P5|G7J6P5_MEDTR</v>
      </c>
      <c r="D25064" t="s">
        <v>36929</v>
      </c>
      <c r="E25064">
        <v>76.67</v>
      </c>
      <c r="F25064">
        <v>613</v>
      </c>
      <c r="G25064">
        <v>143</v>
      </c>
      <c r="H25064">
        <v>40</v>
      </c>
      <c r="I25064">
        <v>76</v>
      </c>
      <c r="J25064">
        <v>1794</v>
      </c>
      <c r="K25064">
        <v>1</v>
      </c>
      <c r="L25064">
        <v>30</v>
      </c>
      <c r="M25064">
        <v>638</v>
      </c>
      <c r="N25064" t="s">
        <v>18</v>
      </c>
      <c r="O25064">
        <v>0</v>
      </c>
      <c r="P25064">
        <v>2361</v>
      </c>
    </row>
    <row r="25065" spans="1:16" x14ac:dyDescent="0.25">
      <c r="A25065" t="s">
        <v>36930</v>
      </c>
      <c r="B25065">
        <v>738</v>
      </c>
      <c r="C25065" s="3" t="str">
        <f>HYPERLINK("http://www.uniprot.org/uniprot/Q2HRG1","tr|Q2HRG1|Q2HRG1_MEDTR")</f>
        <v>tr|Q2HRG1|Q2HRG1_MEDTR</v>
      </c>
      <c r="D25065" t="s">
        <v>13264</v>
      </c>
      <c r="E25065">
        <v>67.41</v>
      </c>
      <c r="F25065">
        <v>224</v>
      </c>
      <c r="G25065">
        <v>73</v>
      </c>
      <c r="H25065">
        <v>0</v>
      </c>
      <c r="I25065">
        <v>7</v>
      </c>
      <c r="J25065">
        <v>678</v>
      </c>
      <c r="K25065">
        <v>1</v>
      </c>
      <c r="L25065">
        <v>199</v>
      </c>
      <c r="M25065">
        <v>421</v>
      </c>
      <c r="N25065" t="s">
        <v>18</v>
      </c>
      <c r="O25065" s="1">
        <v>2.5632000000000001E-81</v>
      </c>
      <c r="P25065">
        <v>754</v>
      </c>
    </row>
    <row r="25066" spans="1:16" x14ac:dyDescent="0.25">
      <c r="A25066" t="s">
        <v>36931</v>
      </c>
      <c r="B25066">
        <v>1263</v>
      </c>
      <c r="C25066" s="3" t="str">
        <f>HYPERLINK("http://www.uniprot.org/uniprot/G7JT01","tr|G7JT01|G7JT01_MEDTR")</f>
        <v>tr|G7JT01|G7JT01_MEDTR</v>
      </c>
      <c r="D25066" t="s">
        <v>36932</v>
      </c>
      <c r="E25066">
        <v>79.55</v>
      </c>
      <c r="F25066">
        <v>357</v>
      </c>
      <c r="G25066">
        <v>73</v>
      </c>
      <c r="H25066">
        <v>0</v>
      </c>
      <c r="I25066">
        <v>187</v>
      </c>
      <c r="J25066">
        <v>1257</v>
      </c>
      <c r="K25066">
        <v>1</v>
      </c>
      <c r="L25066">
        <v>1</v>
      </c>
      <c r="M25066">
        <v>356</v>
      </c>
      <c r="N25066" t="s">
        <v>18</v>
      </c>
      <c r="O25066" s="1">
        <v>3.1723799999999999E-160</v>
      </c>
      <c r="P25066">
        <v>1470</v>
      </c>
    </row>
    <row r="25067" spans="1:16" x14ac:dyDescent="0.25">
      <c r="A25067" t="s">
        <v>36933</v>
      </c>
      <c r="B25067">
        <v>726</v>
      </c>
      <c r="C25067" s="3" t="str">
        <f>HYPERLINK("http://www.uniprot.org/uniprot/I1K580","tr|I1K580|I1K580_SOYBN")</f>
        <v>tr|I1K580|I1K580_SOYBN</v>
      </c>
      <c r="D25067" t="s">
        <v>28</v>
      </c>
      <c r="E25067">
        <v>70.760000000000005</v>
      </c>
      <c r="F25067">
        <v>236</v>
      </c>
      <c r="G25067">
        <v>69</v>
      </c>
      <c r="H25067">
        <v>2</v>
      </c>
      <c r="I25067">
        <v>1</v>
      </c>
      <c r="J25067">
        <v>702</v>
      </c>
      <c r="K25067">
        <v>1</v>
      </c>
      <c r="L25067">
        <v>1</v>
      </c>
      <c r="M25067">
        <v>224</v>
      </c>
      <c r="N25067" t="s">
        <v>18</v>
      </c>
      <c r="O25067" s="1">
        <v>3.7566499999999998E-85</v>
      </c>
      <c r="P25067">
        <v>819</v>
      </c>
    </row>
    <row r="25068" spans="1:16" x14ac:dyDescent="0.25">
      <c r="A25068" t="s">
        <v>36934</v>
      </c>
      <c r="B25068">
        <v>798</v>
      </c>
      <c r="C25068" s="3" t="str">
        <f>HYPERLINK("http://www.uniprot.org/uniprot/G7IGS4","tr|G7IGS4|G7IGS4_MEDTR")</f>
        <v>tr|G7IGS4|G7IGS4_MEDTR</v>
      </c>
      <c r="D25068" t="s">
        <v>36935</v>
      </c>
      <c r="E25068">
        <v>89.73</v>
      </c>
      <c r="F25068">
        <v>263</v>
      </c>
      <c r="G25068">
        <v>27</v>
      </c>
      <c r="H25068">
        <v>0</v>
      </c>
      <c r="I25068">
        <v>7</v>
      </c>
      <c r="J25068">
        <v>795</v>
      </c>
      <c r="K25068">
        <v>1</v>
      </c>
      <c r="L25068">
        <v>285</v>
      </c>
      <c r="M25068">
        <v>547</v>
      </c>
      <c r="N25068" t="s">
        <v>18</v>
      </c>
      <c r="O25068" s="1">
        <v>2.7000199999999998E-138</v>
      </c>
      <c r="P25068">
        <v>1278</v>
      </c>
    </row>
    <row r="25069" spans="1:16" x14ac:dyDescent="0.25">
      <c r="A25069" t="s">
        <v>36936</v>
      </c>
      <c r="B25069">
        <v>1332</v>
      </c>
      <c r="C25069" s="3" t="str">
        <f>HYPERLINK("http://www.uniprot.org/uniprot/K7KDP8","tr|K7KDP8|K7KDP8_SOYBN")</f>
        <v>tr|K7KDP8|K7KDP8_SOYBN</v>
      </c>
      <c r="D25069" t="s">
        <v>117</v>
      </c>
      <c r="E25069">
        <v>67.290000000000006</v>
      </c>
      <c r="F25069">
        <v>422</v>
      </c>
      <c r="G25069">
        <v>138</v>
      </c>
      <c r="H25069">
        <v>1</v>
      </c>
      <c r="I25069">
        <v>67</v>
      </c>
      <c r="J25069">
        <v>1329</v>
      </c>
      <c r="K25069">
        <v>1</v>
      </c>
      <c r="L25069">
        <v>57</v>
      </c>
      <c r="M25069">
        <v>452</v>
      </c>
      <c r="N25069" t="s">
        <v>18</v>
      </c>
      <c r="O25069" s="1">
        <v>5.4534399999999997E-150</v>
      </c>
      <c r="P25069">
        <v>1382</v>
      </c>
    </row>
    <row r="25070" spans="1:16" x14ac:dyDescent="0.25">
      <c r="A25070" t="s">
        <v>36937</v>
      </c>
      <c r="B25070">
        <v>1266</v>
      </c>
      <c r="C25070" s="3" t="str">
        <f>HYPERLINK("http://www.uniprot.org/uniprot/K7ML63","tr|K7ML63|K7ML63_SOYBN")</f>
        <v>tr|K7ML63|K7ML63_SOYBN</v>
      </c>
      <c r="D25070" t="s">
        <v>28</v>
      </c>
      <c r="E25070">
        <v>69.41</v>
      </c>
      <c r="F25070">
        <v>255</v>
      </c>
      <c r="G25070">
        <v>78</v>
      </c>
      <c r="H25070">
        <v>19</v>
      </c>
      <c r="I25070">
        <v>1</v>
      </c>
      <c r="J25070">
        <v>708</v>
      </c>
      <c r="K25070">
        <v>1</v>
      </c>
      <c r="L25070">
        <v>1</v>
      </c>
      <c r="M25070">
        <v>253</v>
      </c>
      <c r="N25070" t="s">
        <v>18</v>
      </c>
      <c r="O25070" s="1">
        <v>8.8127900000000003E-102</v>
      </c>
      <c r="P25070">
        <v>966</v>
      </c>
    </row>
    <row r="25071" spans="1:16" x14ac:dyDescent="0.25">
      <c r="A25071" t="s">
        <v>36938</v>
      </c>
      <c r="B25071">
        <v>1560</v>
      </c>
      <c r="C25071" s="3" t="str">
        <f>HYPERLINK("http://www.uniprot.org/uniprot/K7LXA1","tr|K7LXA1|K7LXA1_SOYBN")</f>
        <v>tr|K7LXA1|K7LXA1_SOYBN</v>
      </c>
      <c r="D25071" t="s">
        <v>28</v>
      </c>
      <c r="E25071">
        <v>44.44</v>
      </c>
      <c r="F25071">
        <v>414</v>
      </c>
      <c r="G25071">
        <v>230</v>
      </c>
      <c r="H25071">
        <v>22</v>
      </c>
      <c r="I25071">
        <v>178</v>
      </c>
      <c r="J25071">
        <v>1353</v>
      </c>
      <c r="K25071">
        <v>1</v>
      </c>
      <c r="L25071">
        <v>43</v>
      </c>
      <c r="M25071">
        <v>422</v>
      </c>
      <c r="N25071" t="s">
        <v>18</v>
      </c>
      <c r="O25071" s="1">
        <v>1.0025600000000001E-76</v>
      </c>
      <c r="P25071">
        <v>751</v>
      </c>
    </row>
    <row r="25072" spans="1:16" x14ac:dyDescent="0.25">
      <c r="A25072" t="s">
        <v>36939</v>
      </c>
      <c r="B25072">
        <v>1749</v>
      </c>
      <c r="C25072" s="3" t="str">
        <f>HYPERLINK("http://www.uniprot.org/uniprot/G7KG90","tr|G7KG90|G7KG90_MEDTR")</f>
        <v>tr|G7KG90|G7KG90_MEDTR</v>
      </c>
      <c r="D25072" t="s">
        <v>36940</v>
      </c>
      <c r="E25072">
        <v>80.06</v>
      </c>
      <c r="F25072">
        <v>582</v>
      </c>
      <c r="G25072">
        <v>116</v>
      </c>
      <c r="H25072">
        <v>0</v>
      </c>
      <c r="I25072">
        <v>1</v>
      </c>
      <c r="J25072">
        <v>1746</v>
      </c>
      <c r="K25072">
        <v>1</v>
      </c>
      <c r="L25072">
        <v>1</v>
      </c>
      <c r="M25072">
        <v>581</v>
      </c>
      <c r="N25072" t="s">
        <v>18</v>
      </c>
      <c r="O25072">
        <v>0</v>
      </c>
      <c r="P25072">
        <v>2394</v>
      </c>
    </row>
    <row r="25073" spans="1:16" x14ac:dyDescent="0.25">
      <c r="A25073" t="s">
        <v>36941</v>
      </c>
      <c r="B25073">
        <v>1608</v>
      </c>
      <c r="C25073" s="3" t="str">
        <f>HYPERLINK("http://www.uniprot.org/uniprot/G7JGJ8","tr|G7JGJ8|G7JGJ8_MEDTR")</f>
        <v>tr|G7JGJ8|G7JGJ8_MEDTR</v>
      </c>
      <c r="D25073" t="s">
        <v>417</v>
      </c>
      <c r="E25073">
        <v>57.54</v>
      </c>
      <c r="F25073">
        <v>391</v>
      </c>
      <c r="G25073">
        <v>166</v>
      </c>
      <c r="H25073">
        <v>9</v>
      </c>
      <c r="I25073">
        <v>427</v>
      </c>
      <c r="J25073">
        <v>1572</v>
      </c>
      <c r="K25073">
        <v>1</v>
      </c>
      <c r="L25073">
        <v>105</v>
      </c>
      <c r="M25073">
        <v>491</v>
      </c>
      <c r="N25073" t="s">
        <v>18</v>
      </c>
      <c r="O25073" s="1">
        <v>1.58142E-117</v>
      </c>
      <c r="P25073">
        <v>1103</v>
      </c>
    </row>
    <row r="25074" spans="1:16" x14ac:dyDescent="0.25">
      <c r="A25074" t="s">
        <v>36942</v>
      </c>
      <c r="B25074">
        <v>807</v>
      </c>
      <c r="C25074" s="3" t="str">
        <f>HYPERLINK("http://www.uniprot.org/uniprot/I1JGF8","tr|I1JGF8|I1JGF8_SOYBN")</f>
        <v>tr|I1JGF8|I1JGF8_SOYBN</v>
      </c>
      <c r="D25074" t="s">
        <v>28</v>
      </c>
      <c r="E25074">
        <v>37.75</v>
      </c>
      <c r="F25074">
        <v>241</v>
      </c>
      <c r="G25074">
        <v>150</v>
      </c>
      <c r="H25074">
        <v>3</v>
      </c>
      <c r="I25074">
        <v>1</v>
      </c>
      <c r="J25074">
        <v>714</v>
      </c>
      <c r="K25074">
        <v>1</v>
      </c>
      <c r="L25074">
        <v>262</v>
      </c>
      <c r="M25074">
        <v>497</v>
      </c>
      <c r="N25074" t="s">
        <v>18</v>
      </c>
      <c r="O25074" s="1">
        <v>3.5975800000000001E-37</v>
      </c>
      <c r="P25074">
        <v>406</v>
      </c>
    </row>
    <row r="25075" spans="1:16" x14ac:dyDescent="0.25">
      <c r="A25075" t="s">
        <v>36943</v>
      </c>
      <c r="B25075">
        <v>420</v>
      </c>
      <c r="C25075" s="3" t="str">
        <f>HYPERLINK("http://www.uniprot.org/uniprot/G7L8N0","tr|G7L8N0|G7L8N0_MEDTR")</f>
        <v>tr|G7L8N0|G7L8N0_MEDTR</v>
      </c>
      <c r="D25075" t="s">
        <v>378</v>
      </c>
      <c r="E25075">
        <v>44.44</v>
      </c>
      <c r="F25075">
        <v>108</v>
      </c>
      <c r="G25075">
        <v>60</v>
      </c>
      <c r="H25075">
        <v>1</v>
      </c>
      <c r="I25075">
        <v>97</v>
      </c>
      <c r="J25075">
        <v>417</v>
      </c>
      <c r="K25075">
        <v>1</v>
      </c>
      <c r="L25075">
        <v>75</v>
      </c>
      <c r="M25075">
        <v>182</v>
      </c>
      <c r="N25075" t="s">
        <v>18</v>
      </c>
      <c r="O25075" s="1">
        <v>2.45829E-20</v>
      </c>
      <c r="P25075">
        <v>257</v>
      </c>
    </row>
    <row r="25076" spans="1:16" x14ac:dyDescent="0.25">
      <c r="A25076" t="s">
        <v>36944</v>
      </c>
      <c r="B25076">
        <v>855</v>
      </c>
      <c r="C25076" s="3" t="str">
        <f>HYPERLINK("http://www.uniprot.org/uniprot/G7ZUE2","tr|G7ZUE2|G7ZUE2_MEDTR")</f>
        <v>tr|G7ZUE2|G7ZUE2_MEDTR</v>
      </c>
      <c r="D25076" t="s">
        <v>14568</v>
      </c>
      <c r="E25076">
        <v>50.42</v>
      </c>
      <c r="F25076">
        <v>355</v>
      </c>
      <c r="G25076">
        <v>176</v>
      </c>
      <c r="H25076">
        <v>71</v>
      </c>
      <c r="I25076">
        <v>1</v>
      </c>
      <c r="J25076">
        <v>852</v>
      </c>
      <c r="K25076">
        <v>1</v>
      </c>
      <c r="L25076">
        <v>1</v>
      </c>
      <c r="M25076">
        <v>352</v>
      </c>
      <c r="N25076" t="s">
        <v>18</v>
      </c>
      <c r="O25076" s="1">
        <v>1.14857E-84</v>
      </c>
      <c r="P25076">
        <v>816</v>
      </c>
    </row>
    <row r="25077" spans="1:16" x14ac:dyDescent="0.25">
      <c r="A25077" t="s">
        <v>36945</v>
      </c>
      <c r="B25077">
        <v>873</v>
      </c>
      <c r="C25077" s="3" t="str">
        <f>HYPERLINK("http://www.uniprot.org/uniprot/A5C0Y9","tr|A5C0Y9|A5C0Y9_VITVI")</f>
        <v>tr|A5C0Y9|A5C0Y9_VITVI</v>
      </c>
      <c r="D25077" t="s">
        <v>36946</v>
      </c>
      <c r="E25077">
        <v>48.4</v>
      </c>
      <c r="F25077">
        <v>219</v>
      </c>
      <c r="G25077">
        <v>113</v>
      </c>
      <c r="H25077">
        <v>3</v>
      </c>
      <c r="I25077">
        <v>1</v>
      </c>
      <c r="J25077">
        <v>648</v>
      </c>
      <c r="K25077">
        <v>1</v>
      </c>
      <c r="L25077">
        <v>765</v>
      </c>
      <c r="M25077">
        <v>983</v>
      </c>
      <c r="N25077" t="s">
        <v>18</v>
      </c>
      <c r="O25077" s="1">
        <v>2.9613699999999999E-68</v>
      </c>
      <c r="P25077">
        <v>499</v>
      </c>
    </row>
    <row r="25078" spans="1:16" x14ac:dyDescent="0.25">
      <c r="A25078" t="s">
        <v>36947</v>
      </c>
      <c r="B25078">
        <v>954</v>
      </c>
      <c r="C25078" s="3" t="str">
        <f>HYPERLINK("http://www.uniprot.org/uniprot/Q2HVE3","tr|Q2HVE3|Q2HVE3_MEDTR")</f>
        <v>tr|Q2HVE3|Q2HVE3_MEDTR</v>
      </c>
      <c r="D25078" t="s">
        <v>36948</v>
      </c>
      <c r="E25078">
        <v>67.34</v>
      </c>
      <c r="F25078">
        <v>346</v>
      </c>
      <c r="G25078">
        <v>113</v>
      </c>
      <c r="H25078">
        <v>50</v>
      </c>
      <c r="I25078">
        <v>64</v>
      </c>
      <c r="J25078">
        <v>951</v>
      </c>
      <c r="K25078">
        <v>1</v>
      </c>
      <c r="L25078">
        <v>22</v>
      </c>
      <c r="M25078">
        <v>367</v>
      </c>
      <c r="N25078" t="s">
        <v>18</v>
      </c>
      <c r="O25078" s="1">
        <v>8.9773100000000005E-124</v>
      </c>
      <c r="P25078">
        <v>1154</v>
      </c>
    </row>
    <row r="25079" spans="1:16" x14ac:dyDescent="0.25">
      <c r="A25079" t="s">
        <v>36949</v>
      </c>
      <c r="B25079">
        <v>870</v>
      </c>
      <c r="C25079" s="3" t="str">
        <f>HYPERLINK("http://www.uniprot.org/uniprot/B7FNC1","tr|B7FNC1|B7FNC1_MEDTR")</f>
        <v>tr|B7FNC1|B7FNC1_MEDTR</v>
      </c>
      <c r="D25079" t="s">
        <v>581</v>
      </c>
      <c r="E25079">
        <v>70.400000000000006</v>
      </c>
      <c r="F25079">
        <v>294</v>
      </c>
      <c r="G25079">
        <v>87</v>
      </c>
      <c r="H25079">
        <v>5</v>
      </c>
      <c r="I25079">
        <v>1</v>
      </c>
      <c r="J25079">
        <v>867</v>
      </c>
      <c r="K25079">
        <v>1</v>
      </c>
      <c r="L25079">
        <v>1</v>
      </c>
      <c r="M25079">
        <v>262</v>
      </c>
      <c r="N25079" t="s">
        <v>18</v>
      </c>
      <c r="O25079" s="1">
        <v>3.79052E-115</v>
      </c>
      <c r="P25079">
        <v>1079</v>
      </c>
    </row>
    <row r="25080" spans="1:16" x14ac:dyDescent="0.25">
      <c r="A25080" t="s">
        <v>36950</v>
      </c>
      <c r="B25080">
        <v>882</v>
      </c>
      <c r="C25080" s="3" t="str">
        <f>HYPERLINK("http://www.uniprot.org/uniprot/G7KPL3","tr|G7KPL3|G7KPL3_MEDTR")</f>
        <v>tr|G7KPL3|G7KPL3_MEDTR</v>
      </c>
      <c r="D25080" t="s">
        <v>36951</v>
      </c>
      <c r="E25080">
        <v>76.319999999999993</v>
      </c>
      <c r="F25080">
        <v>283</v>
      </c>
      <c r="G25080">
        <v>67</v>
      </c>
      <c r="H25080">
        <v>6</v>
      </c>
      <c r="I25080">
        <v>1</v>
      </c>
      <c r="J25080">
        <v>831</v>
      </c>
      <c r="K25080">
        <v>1</v>
      </c>
      <c r="L25080">
        <v>60</v>
      </c>
      <c r="M25080">
        <v>337</v>
      </c>
      <c r="N25080" t="s">
        <v>18</v>
      </c>
      <c r="O25080" s="1">
        <v>1.29642E-110</v>
      </c>
      <c r="P25080">
        <v>1040</v>
      </c>
    </row>
    <row r="25081" spans="1:16" x14ac:dyDescent="0.25">
      <c r="A25081" t="s">
        <v>36952</v>
      </c>
      <c r="B25081">
        <v>2154</v>
      </c>
      <c r="C25081" s="3" t="str">
        <f>HYPERLINK("http://www.uniprot.org/uniprot/G7KW57","tr|G7KW57|G7KW57_MEDTR")</f>
        <v>tr|G7KW57|G7KW57_MEDTR</v>
      </c>
      <c r="D25081" t="s">
        <v>36953</v>
      </c>
      <c r="E25081">
        <v>71.63</v>
      </c>
      <c r="F25081">
        <v>744</v>
      </c>
      <c r="G25081">
        <v>211</v>
      </c>
      <c r="H25081">
        <v>27</v>
      </c>
      <c r="I25081">
        <v>1</v>
      </c>
      <c r="J25081">
        <v>2151</v>
      </c>
      <c r="K25081">
        <v>1</v>
      </c>
      <c r="L25081">
        <v>1</v>
      </c>
      <c r="M25081">
        <v>744</v>
      </c>
      <c r="N25081" t="s">
        <v>18</v>
      </c>
      <c r="O25081">
        <v>0</v>
      </c>
      <c r="P25081">
        <v>2668</v>
      </c>
    </row>
    <row r="25082" spans="1:16" x14ac:dyDescent="0.25">
      <c r="A25082" t="s">
        <v>36954</v>
      </c>
      <c r="B25082">
        <v>1284</v>
      </c>
      <c r="C25082" s="3" t="str">
        <f>HYPERLINK("http://www.uniprot.org/uniprot/G7L3U9","tr|G7L3U9|G7L3U9_MEDTR")</f>
        <v>tr|G7L3U9|G7L3U9_MEDTR</v>
      </c>
      <c r="D25082" t="s">
        <v>36955</v>
      </c>
      <c r="E25082">
        <v>90.37</v>
      </c>
      <c r="F25082">
        <v>426</v>
      </c>
      <c r="G25082">
        <v>41</v>
      </c>
      <c r="H25082">
        <v>0</v>
      </c>
      <c r="I25082">
        <v>1</v>
      </c>
      <c r="J25082">
        <v>1278</v>
      </c>
      <c r="K25082">
        <v>1</v>
      </c>
      <c r="L25082">
        <v>9</v>
      </c>
      <c r="M25082">
        <v>434</v>
      </c>
      <c r="N25082" t="s">
        <v>18</v>
      </c>
      <c r="O25082">
        <v>0</v>
      </c>
      <c r="P25082">
        <v>2043</v>
      </c>
    </row>
    <row r="25083" spans="1:16" x14ac:dyDescent="0.25">
      <c r="A25083" t="s">
        <v>36956</v>
      </c>
      <c r="B25083">
        <v>570</v>
      </c>
      <c r="C25083" s="3" t="str">
        <f>HYPERLINK("http://www.uniprot.org/uniprot/I3S4Z5","tr|I3S4Z5|I3S4Z5_MEDTR")</f>
        <v>tr|I3S4Z5|I3S4Z5_MEDTR</v>
      </c>
      <c r="D25083" t="s">
        <v>22</v>
      </c>
      <c r="E25083">
        <v>83.33</v>
      </c>
      <c r="F25083">
        <v>144</v>
      </c>
      <c r="G25083">
        <v>24</v>
      </c>
      <c r="H25083">
        <v>0</v>
      </c>
      <c r="I25083">
        <v>121</v>
      </c>
      <c r="J25083">
        <v>552</v>
      </c>
      <c r="K25083">
        <v>1</v>
      </c>
      <c r="L25083">
        <v>235</v>
      </c>
      <c r="M25083">
        <v>378</v>
      </c>
      <c r="N25083" t="s">
        <v>18</v>
      </c>
      <c r="O25083" s="1">
        <v>1.3157099999999999E-60</v>
      </c>
      <c r="P25083">
        <v>605</v>
      </c>
    </row>
    <row r="25084" spans="1:16" x14ac:dyDescent="0.25">
      <c r="A25084" t="s">
        <v>36957</v>
      </c>
      <c r="B25084">
        <v>3774</v>
      </c>
      <c r="C25084" s="3" t="str">
        <f>HYPERLINK("http://www.uniprot.org/uniprot/I1NFD2","tr|I1NFD2|I1NFD2_SOYBN")</f>
        <v>tr|I1NFD2|I1NFD2_SOYBN</v>
      </c>
      <c r="D25084" t="s">
        <v>71</v>
      </c>
      <c r="E25084">
        <v>77.38</v>
      </c>
      <c r="F25084">
        <v>1269</v>
      </c>
      <c r="G25084">
        <v>287</v>
      </c>
      <c r="H25084">
        <v>12</v>
      </c>
      <c r="I25084">
        <v>1</v>
      </c>
      <c r="J25084">
        <v>3771</v>
      </c>
      <c r="K25084">
        <v>1</v>
      </c>
      <c r="L25084">
        <v>1</v>
      </c>
      <c r="M25084">
        <v>1267</v>
      </c>
      <c r="N25084" t="s">
        <v>18</v>
      </c>
      <c r="O25084">
        <v>0</v>
      </c>
      <c r="P25084">
        <v>4946</v>
      </c>
    </row>
    <row r="25085" spans="1:16" x14ac:dyDescent="0.25">
      <c r="A25085" t="s">
        <v>36958</v>
      </c>
      <c r="B25085">
        <v>2487</v>
      </c>
      <c r="C25085" s="3" t="str">
        <f>HYPERLINK("http://www.uniprot.org/uniprot/G7I6D2","tr|G7I6D2|G7I6D2_MEDTR")</f>
        <v>tr|G7I6D2|G7I6D2_MEDTR</v>
      </c>
      <c r="D25085" t="s">
        <v>36959</v>
      </c>
      <c r="E25085">
        <v>66.430000000000007</v>
      </c>
      <c r="F25085">
        <v>879</v>
      </c>
      <c r="G25085">
        <v>295</v>
      </c>
      <c r="H25085">
        <v>51</v>
      </c>
      <c r="I25085">
        <v>1</v>
      </c>
      <c r="J25085">
        <v>2484</v>
      </c>
      <c r="K25085">
        <v>1</v>
      </c>
      <c r="L25085">
        <v>1</v>
      </c>
      <c r="M25085">
        <v>848</v>
      </c>
      <c r="N25085" t="s">
        <v>18</v>
      </c>
      <c r="O25085">
        <v>0</v>
      </c>
      <c r="P25085">
        <v>2868</v>
      </c>
    </row>
    <row r="25086" spans="1:16" x14ac:dyDescent="0.25">
      <c r="A25086" t="s">
        <v>36960</v>
      </c>
      <c r="B25086">
        <v>1419</v>
      </c>
      <c r="C25086" s="3" t="str">
        <f>HYPERLINK("http://www.uniprot.org/uniprot/G7IBC4","tr|G7IBC4|G7IBC4_MEDTR")</f>
        <v>tr|G7IBC4|G7IBC4_MEDTR</v>
      </c>
      <c r="D25086" t="s">
        <v>36961</v>
      </c>
      <c r="E25086">
        <v>66.459999999999994</v>
      </c>
      <c r="F25086">
        <v>504</v>
      </c>
      <c r="G25086">
        <v>169</v>
      </c>
      <c r="H25086">
        <v>34</v>
      </c>
      <c r="I25086">
        <v>1</v>
      </c>
      <c r="J25086">
        <v>1410</v>
      </c>
      <c r="K25086">
        <v>1</v>
      </c>
      <c r="L25086">
        <v>1</v>
      </c>
      <c r="M25086">
        <v>492</v>
      </c>
      <c r="N25086" t="s">
        <v>18</v>
      </c>
      <c r="O25086">
        <v>0</v>
      </c>
      <c r="P25086">
        <v>1666</v>
      </c>
    </row>
    <row r="25087" spans="1:16" x14ac:dyDescent="0.25">
      <c r="A25087" t="s">
        <v>36962</v>
      </c>
      <c r="B25087">
        <v>3585</v>
      </c>
      <c r="C25087" s="3" t="str">
        <f>HYPERLINK("http://www.uniprot.org/uniprot/R0GMN6","tr|R0GMN6|R0GMN6_9BRAS")</f>
        <v>tr|R0GMN6|R0GMN6_9BRAS</v>
      </c>
      <c r="D25087" t="s">
        <v>36963</v>
      </c>
      <c r="E25087">
        <v>56.63</v>
      </c>
      <c r="F25087">
        <v>1146</v>
      </c>
      <c r="G25087">
        <v>497</v>
      </c>
      <c r="H25087">
        <v>4</v>
      </c>
      <c r="I25087">
        <v>13</v>
      </c>
      <c r="J25087">
        <v>3438</v>
      </c>
      <c r="K25087">
        <v>1</v>
      </c>
      <c r="L25087">
        <v>6</v>
      </c>
      <c r="M25087">
        <v>1103</v>
      </c>
      <c r="N25087" t="s">
        <v>18</v>
      </c>
      <c r="O25087">
        <v>0</v>
      </c>
      <c r="P25087">
        <v>3269</v>
      </c>
    </row>
    <row r="25088" spans="1:16" x14ac:dyDescent="0.25">
      <c r="A25088" t="s">
        <v>36964</v>
      </c>
      <c r="B25088">
        <v>1620</v>
      </c>
      <c r="C25088" s="3" t="str">
        <f>HYPERLINK("http://www.uniprot.org/uniprot/G7J6P7","tr|G7J6P7|G7J6P7_MEDTR")</f>
        <v>tr|G7J6P7|G7J6P7_MEDTR</v>
      </c>
      <c r="D25088" t="s">
        <v>36965</v>
      </c>
      <c r="E25088">
        <v>80.069999999999993</v>
      </c>
      <c r="F25088">
        <v>542</v>
      </c>
      <c r="G25088">
        <v>108</v>
      </c>
      <c r="H25088">
        <v>3</v>
      </c>
      <c r="I25088">
        <v>1</v>
      </c>
      <c r="J25088">
        <v>1617</v>
      </c>
      <c r="K25088">
        <v>1</v>
      </c>
      <c r="L25088">
        <v>1</v>
      </c>
      <c r="M25088">
        <v>534</v>
      </c>
      <c r="N25088" t="s">
        <v>18</v>
      </c>
      <c r="O25088">
        <v>0</v>
      </c>
      <c r="P25088">
        <v>2158</v>
      </c>
    </row>
    <row r="25089" spans="1:16" x14ac:dyDescent="0.25">
      <c r="A25089" t="s">
        <v>36966</v>
      </c>
      <c r="B25089">
        <v>276</v>
      </c>
      <c r="C25089" s="3" t="str">
        <f>HYPERLINK("http://www.uniprot.org/uniprot/I1JWV2","tr|I1JWV2|I1JWV2_SOYBN")</f>
        <v>tr|I1JWV2|I1JWV2_SOYBN</v>
      </c>
      <c r="D25089" t="s">
        <v>28</v>
      </c>
      <c r="E25089">
        <v>86.81</v>
      </c>
      <c r="F25089">
        <v>91</v>
      </c>
      <c r="G25089">
        <v>12</v>
      </c>
      <c r="H25089">
        <v>0</v>
      </c>
      <c r="I25089">
        <v>1</v>
      </c>
      <c r="J25089">
        <v>273</v>
      </c>
      <c r="K25089">
        <v>1</v>
      </c>
      <c r="L25089">
        <v>1</v>
      </c>
      <c r="M25089">
        <v>89</v>
      </c>
      <c r="N25089" t="s">
        <v>18</v>
      </c>
      <c r="O25089" s="1">
        <v>6.8884799999999999E-39</v>
      </c>
      <c r="P25089">
        <v>417</v>
      </c>
    </row>
    <row r="25090" spans="1:16" x14ac:dyDescent="0.25">
      <c r="A25090" t="s">
        <v>36967</v>
      </c>
      <c r="B25090">
        <v>768</v>
      </c>
      <c r="C25090" s="3" t="str">
        <f>HYPERLINK("http://www.uniprot.org/uniprot/G7JT00","tr|G7JT00|G7JT00_MEDTR")</f>
        <v>tr|G7JT00|G7JT00_MEDTR</v>
      </c>
      <c r="D25090" t="s">
        <v>36968</v>
      </c>
      <c r="E25090">
        <v>84.76</v>
      </c>
      <c r="F25090">
        <v>256</v>
      </c>
      <c r="G25090">
        <v>39</v>
      </c>
      <c r="H25090">
        <v>1</v>
      </c>
      <c r="I25090">
        <v>1</v>
      </c>
      <c r="J25090">
        <v>765</v>
      </c>
      <c r="K25090">
        <v>1</v>
      </c>
      <c r="L25090">
        <v>103</v>
      </c>
      <c r="M25090">
        <v>358</v>
      </c>
      <c r="N25090" t="s">
        <v>18</v>
      </c>
      <c r="O25090" s="1">
        <v>1.81199E-120</v>
      </c>
      <c r="P25090">
        <v>1124</v>
      </c>
    </row>
    <row r="25091" spans="1:16" x14ac:dyDescent="0.25">
      <c r="A25091" t="s">
        <v>36969</v>
      </c>
      <c r="B25091">
        <v>2409</v>
      </c>
      <c r="C25091" s="3" t="str">
        <f>HYPERLINK("http://www.uniprot.org/uniprot/G7LE98","tr|G7LE98|G7LE98_MEDTR")</f>
        <v>tr|G7LE98|G7LE98_MEDTR</v>
      </c>
      <c r="D25091" t="s">
        <v>36970</v>
      </c>
      <c r="E25091">
        <v>66.42</v>
      </c>
      <c r="F25091">
        <v>837</v>
      </c>
      <c r="G25091">
        <v>281</v>
      </c>
      <c r="H25091">
        <v>37</v>
      </c>
      <c r="I25091">
        <v>4</v>
      </c>
      <c r="J25091">
        <v>2403</v>
      </c>
      <c r="K25091">
        <v>1</v>
      </c>
      <c r="L25091">
        <v>69</v>
      </c>
      <c r="M25091">
        <v>876</v>
      </c>
      <c r="N25091" t="s">
        <v>18</v>
      </c>
      <c r="O25091">
        <v>0</v>
      </c>
      <c r="P25091">
        <v>2451</v>
      </c>
    </row>
    <row r="25092" spans="1:16" x14ac:dyDescent="0.25">
      <c r="A25092" t="s">
        <v>36971</v>
      </c>
      <c r="B25092">
        <v>852</v>
      </c>
      <c r="C25092" s="3" t="str">
        <f>HYPERLINK("http://www.uniprot.org/uniprot/G7IGS4","tr|G7IGS4|G7IGS4_MEDTR")</f>
        <v>tr|G7IGS4|G7IGS4_MEDTR</v>
      </c>
      <c r="D25092" t="s">
        <v>36935</v>
      </c>
      <c r="E25092">
        <v>82.62</v>
      </c>
      <c r="F25092">
        <v>259</v>
      </c>
      <c r="G25092">
        <v>45</v>
      </c>
      <c r="H25092">
        <v>0</v>
      </c>
      <c r="I25092">
        <v>49</v>
      </c>
      <c r="J25092">
        <v>825</v>
      </c>
      <c r="K25092">
        <v>1</v>
      </c>
      <c r="L25092">
        <v>17</v>
      </c>
      <c r="M25092">
        <v>269</v>
      </c>
      <c r="N25092" t="s">
        <v>18</v>
      </c>
      <c r="O25092" s="1">
        <v>2.8799800000000001E-112</v>
      </c>
      <c r="P25092">
        <v>1054</v>
      </c>
    </row>
    <row r="25093" spans="1:16" x14ac:dyDescent="0.25">
      <c r="A25093" t="s">
        <v>36972</v>
      </c>
      <c r="B25093">
        <v>2793</v>
      </c>
      <c r="C25093" s="3" t="str">
        <f>HYPERLINK("http://www.uniprot.org/uniprot/G7KB30","tr|G7KB30|G7KB30_MEDTR")</f>
        <v>tr|G7KB30|G7KB30_MEDTR</v>
      </c>
      <c r="D25093" t="s">
        <v>1324</v>
      </c>
      <c r="E25093">
        <v>32.47</v>
      </c>
      <c r="F25093">
        <v>271</v>
      </c>
      <c r="G25093">
        <v>183</v>
      </c>
      <c r="H25093">
        <v>6</v>
      </c>
      <c r="I25093">
        <v>1945</v>
      </c>
      <c r="J25093">
        <v>2739</v>
      </c>
      <c r="K25093">
        <v>1</v>
      </c>
      <c r="L25093">
        <v>101</v>
      </c>
      <c r="M25093">
        <v>315</v>
      </c>
      <c r="N25093" t="s">
        <v>18</v>
      </c>
      <c r="O25093" s="1">
        <v>2.5347900000000001E-18</v>
      </c>
      <c r="P25093">
        <v>250</v>
      </c>
    </row>
    <row r="25094" spans="1:16" x14ac:dyDescent="0.25">
      <c r="A25094" t="s">
        <v>36973</v>
      </c>
      <c r="B25094">
        <v>969</v>
      </c>
      <c r="C25094" s="3" t="str">
        <f>HYPERLINK("http://www.uniprot.org/uniprot/G7JVC4","tr|G7JVC4|G7JVC4_MEDTR")</f>
        <v>tr|G7JVC4|G7JVC4_MEDTR</v>
      </c>
      <c r="D25094" t="s">
        <v>36974</v>
      </c>
      <c r="E25094">
        <v>80.23</v>
      </c>
      <c r="F25094">
        <v>334</v>
      </c>
      <c r="G25094">
        <v>66</v>
      </c>
      <c r="H25094">
        <v>12</v>
      </c>
      <c r="I25094">
        <v>1</v>
      </c>
      <c r="J25094">
        <v>966</v>
      </c>
      <c r="K25094">
        <v>1</v>
      </c>
      <c r="L25094">
        <v>69</v>
      </c>
      <c r="M25094">
        <v>401</v>
      </c>
      <c r="N25094" t="s">
        <v>18</v>
      </c>
      <c r="O25094" s="1">
        <v>4.5523800000000003E-147</v>
      </c>
      <c r="P25094">
        <v>1355</v>
      </c>
    </row>
    <row r="25095" spans="1:16" x14ac:dyDescent="0.25">
      <c r="A25095" t="s">
        <v>36975</v>
      </c>
      <c r="B25095">
        <v>519</v>
      </c>
      <c r="C25095" s="3" t="str">
        <f>HYPERLINK("http://www.uniprot.org/uniprot/I3SIX7","tr|I3SIX7|I3SIX7_LOTJA")</f>
        <v>tr|I3SIX7|I3SIX7_LOTJA</v>
      </c>
      <c r="D25095" t="s">
        <v>93</v>
      </c>
      <c r="E25095">
        <v>60.1</v>
      </c>
      <c r="F25095">
        <v>188</v>
      </c>
      <c r="G25095">
        <v>75</v>
      </c>
      <c r="H25095">
        <v>28</v>
      </c>
      <c r="I25095">
        <v>1</v>
      </c>
      <c r="J25095">
        <v>480</v>
      </c>
      <c r="K25095">
        <v>1</v>
      </c>
      <c r="L25095">
        <v>66</v>
      </c>
      <c r="M25095">
        <v>253</v>
      </c>
      <c r="N25095" t="s">
        <v>18</v>
      </c>
      <c r="O25095" s="1">
        <v>3.3561700000000002E-54</v>
      </c>
      <c r="P25095">
        <v>549</v>
      </c>
    </row>
    <row r="25096" spans="1:16" x14ac:dyDescent="0.25">
      <c r="A25096" t="s">
        <v>36976</v>
      </c>
      <c r="B25096">
        <v>1431</v>
      </c>
      <c r="C25096" s="3" t="str">
        <f>HYPERLINK("http://www.uniprot.org/uniprot/M1V8U5","tr|M1V8U5|M1V8U5_MEDTR")</f>
        <v>tr|M1V8U5|M1V8U5_MEDTR</v>
      </c>
      <c r="D25096" t="s">
        <v>36977</v>
      </c>
      <c r="E25096">
        <v>77.94</v>
      </c>
      <c r="F25096">
        <v>476</v>
      </c>
      <c r="G25096">
        <v>105</v>
      </c>
      <c r="H25096">
        <v>0</v>
      </c>
      <c r="I25096">
        <v>1</v>
      </c>
      <c r="J25096">
        <v>1428</v>
      </c>
      <c r="K25096">
        <v>1</v>
      </c>
      <c r="L25096">
        <v>25</v>
      </c>
      <c r="M25096">
        <v>500</v>
      </c>
      <c r="N25096" t="s">
        <v>18</v>
      </c>
      <c r="O25096">
        <v>0</v>
      </c>
      <c r="P25096">
        <v>1867</v>
      </c>
    </row>
    <row r="25097" spans="1:16" x14ac:dyDescent="0.25">
      <c r="A25097" t="s">
        <v>36978</v>
      </c>
      <c r="B25097">
        <v>555</v>
      </c>
      <c r="C25097" s="3" t="str">
        <f>HYPERLINK("http://www.uniprot.org/uniprot/G7JDE0","tr|G7JDE0|G7JDE0_MEDTR")</f>
        <v>tr|G7JDE0|G7JDE0_MEDTR</v>
      </c>
      <c r="D25097" t="s">
        <v>2530</v>
      </c>
      <c r="E25097">
        <v>83.24</v>
      </c>
      <c r="F25097">
        <v>185</v>
      </c>
      <c r="G25097">
        <v>31</v>
      </c>
      <c r="H25097">
        <v>2</v>
      </c>
      <c r="I25097">
        <v>1</v>
      </c>
      <c r="J25097">
        <v>549</v>
      </c>
      <c r="K25097">
        <v>1</v>
      </c>
      <c r="L25097">
        <v>34</v>
      </c>
      <c r="M25097">
        <v>218</v>
      </c>
      <c r="N25097" t="s">
        <v>18</v>
      </c>
      <c r="O25097" s="1">
        <v>6.0282099999999999E-84</v>
      </c>
      <c r="P25097">
        <v>806</v>
      </c>
    </row>
    <row r="25098" spans="1:16" x14ac:dyDescent="0.25">
      <c r="A25098" t="s">
        <v>36979</v>
      </c>
      <c r="B25098">
        <v>1431</v>
      </c>
      <c r="C25098" s="3" t="str">
        <f>HYPERLINK("http://www.uniprot.org/uniprot/I1MHP5","tr|I1MHP5|I1MHP5_SOYBN")</f>
        <v>tr|I1MHP5|I1MHP5_SOYBN</v>
      </c>
      <c r="D25098" t="s">
        <v>28</v>
      </c>
      <c r="E25098">
        <v>27.38</v>
      </c>
      <c r="F25098">
        <v>420</v>
      </c>
      <c r="G25098">
        <v>305</v>
      </c>
      <c r="H25098">
        <v>42</v>
      </c>
      <c r="I25098">
        <v>151</v>
      </c>
      <c r="J25098">
        <v>1284</v>
      </c>
      <c r="K25098">
        <v>1</v>
      </c>
      <c r="L25098">
        <v>1057</v>
      </c>
      <c r="M25098">
        <v>1470</v>
      </c>
      <c r="N25098" t="s">
        <v>18</v>
      </c>
      <c r="O25098" s="1">
        <v>2.3856900000000001E-29</v>
      </c>
      <c r="P25098">
        <v>342</v>
      </c>
    </row>
    <row r="25099" spans="1:16" x14ac:dyDescent="0.25">
      <c r="A25099" t="s">
        <v>36980</v>
      </c>
      <c r="B25099">
        <v>825</v>
      </c>
      <c r="C25099" s="3" t="str">
        <f>HYPERLINK("http://www.uniprot.org/uniprot/K7L1W5","tr|K7L1W5|K7L1W5_SOYBN")</f>
        <v>tr|K7L1W5|K7L1W5_SOYBN</v>
      </c>
      <c r="D25099" t="s">
        <v>28</v>
      </c>
      <c r="E25099">
        <v>35.78</v>
      </c>
      <c r="F25099">
        <v>204</v>
      </c>
      <c r="G25099">
        <v>131</v>
      </c>
      <c r="H25099">
        <v>12</v>
      </c>
      <c r="I25099">
        <v>4</v>
      </c>
      <c r="J25099">
        <v>579</v>
      </c>
      <c r="K25099">
        <v>1</v>
      </c>
      <c r="L25099">
        <v>330</v>
      </c>
      <c r="M25099">
        <v>524</v>
      </c>
      <c r="N25099" t="s">
        <v>18</v>
      </c>
      <c r="O25099" s="1">
        <v>5.2835000000000001E-23</v>
      </c>
      <c r="P25099">
        <v>284</v>
      </c>
    </row>
    <row r="25100" spans="1:16" x14ac:dyDescent="0.25">
      <c r="A25100" t="s">
        <v>36981</v>
      </c>
      <c r="B25100">
        <v>660</v>
      </c>
      <c r="C25100" s="3" t="str">
        <f>HYPERLINK("http://www.uniprot.org/uniprot/I3S751","tr|I3S751|I3S751_LOTJA")</f>
        <v>tr|I3S751|I3S751_LOTJA</v>
      </c>
      <c r="D25100" t="s">
        <v>33135</v>
      </c>
      <c r="E25100">
        <v>85.93</v>
      </c>
      <c r="F25100">
        <v>128</v>
      </c>
      <c r="G25100">
        <v>18</v>
      </c>
      <c r="H25100">
        <v>0</v>
      </c>
      <c r="I25100">
        <v>1</v>
      </c>
      <c r="J25100">
        <v>384</v>
      </c>
      <c r="K25100">
        <v>1</v>
      </c>
      <c r="L25100">
        <v>49</v>
      </c>
      <c r="M25100">
        <v>176</v>
      </c>
      <c r="N25100" t="s">
        <v>18</v>
      </c>
      <c r="O25100" s="1">
        <v>1.07171E-58</v>
      </c>
      <c r="P25100">
        <v>590</v>
      </c>
    </row>
    <row r="25101" spans="1:16" x14ac:dyDescent="0.25">
      <c r="A25101" t="s">
        <v>36982</v>
      </c>
      <c r="B25101">
        <v>1728</v>
      </c>
      <c r="C25101" s="3" t="str">
        <f>HYPERLINK("http://www.uniprot.org/uniprot/Q2HVE4","tr|Q2HVE4|Q2HVE4_MEDTR")</f>
        <v>tr|Q2HVE4|Q2HVE4_MEDTR</v>
      </c>
      <c r="D25101" t="s">
        <v>34292</v>
      </c>
      <c r="E25101">
        <v>88.52</v>
      </c>
      <c r="F25101">
        <v>575</v>
      </c>
      <c r="G25101">
        <v>66</v>
      </c>
      <c r="H25101">
        <v>0</v>
      </c>
      <c r="I25101">
        <v>1</v>
      </c>
      <c r="J25101">
        <v>1725</v>
      </c>
      <c r="K25101">
        <v>1</v>
      </c>
      <c r="L25101">
        <v>1</v>
      </c>
      <c r="M25101">
        <v>572</v>
      </c>
      <c r="N25101" t="s">
        <v>18</v>
      </c>
      <c r="O25101">
        <v>0</v>
      </c>
      <c r="P25101">
        <v>2768</v>
      </c>
    </row>
    <row r="25102" spans="1:16" x14ac:dyDescent="0.25">
      <c r="A25102" t="s">
        <v>36983</v>
      </c>
      <c r="B25102">
        <v>1473</v>
      </c>
      <c r="C25102" s="3" t="str">
        <f>HYPERLINK("http://www.uniprot.org/uniprot/K7KWB0","tr|K7KWB0|K7KWB0_SOYBN")</f>
        <v>tr|K7KWB0|K7KWB0_SOYBN</v>
      </c>
      <c r="D25102" t="s">
        <v>117</v>
      </c>
      <c r="E25102">
        <v>89.81</v>
      </c>
      <c r="F25102">
        <v>491</v>
      </c>
      <c r="G25102">
        <v>50</v>
      </c>
      <c r="H25102">
        <v>1</v>
      </c>
      <c r="I25102">
        <v>1</v>
      </c>
      <c r="J25102">
        <v>1470</v>
      </c>
      <c r="K25102">
        <v>1</v>
      </c>
      <c r="L25102">
        <v>1</v>
      </c>
      <c r="M25102">
        <v>488</v>
      </c>
      <c r="N25102" t="s">
        <v>18</v>
      </c>
      <c r="O25102">
        <v>0</v>
      </c>
      <c r="P25102">
        <v>2211</v>
      </c>
    </row>
    <row r="25103" spans="1:16" x14ac:dyDescent="0.25">
      <c r="A25103" t="s">
        <v>36984</v>
      </c>
      <c r="B25103">
        <v>879</v>
      </c>
      <c r="C25103" s="3" t="str">
        <f>HYPERLINK("http://www.uniprot.org/uniprot/G7KN89","tr|G7KN89|G7KN89_MEDTR")</f>
        <v>tr|G7KN89|G7KN89_MEDTR</v>
      </c>
      <c r="D25103" t="s">
        <v>36985</v>
      </c>
      <c r="E25103">
        <v>60.38</v>
      </c>
      <c r="F25103">
        <v>308</v>
      </c>
      <c r="G25103">
        <v>122</v>
      </c>
      <c r="H25103">
        <v>16</v>
      </c>
      <c r="I25103">
        <v>1</v>
      </c>
      <c r="J25103">
        <v>876</v>
      </c>
      <c r="K25103">
        <v>1</v>
      </c>
      <c r="L25103">
        <v>1</v>
      </c>
      <c r="M25103">
        <v>292</v>
      </c>
      <c r="N25103" t="s">
        <v>18</v>
      </c>
      <c r="O25103" s="1">
        <v>1.0977799999999999E-85</v>
      </c>
      <c r="P25103">
        <v>825</v>
      </c>
    </row>
    <row r="25104" spans="1:16" x14ac:dyDescent="0.25">
      <c r="A25104" t="s">
        <v>36986</v>
      </c>
      <c r="B25104">
        <v>576</v>
      </c>
      <c r="C25104" s="3" t="str">
        <f>HYPERLINK("http://www.uniprot.org/uniprot/K7MXI3","tr|K7MXI3|K7MXI3_SOYBN")</f>
        <v>tr|K7MXI3|K7MXI3_SOYBN</v>
      </c>
      <c r="D25104" t="s">
        <v>28</v>
      </c>
      <c r="E25104">
        <v>43.41</v>
      </c>
      <c r="F25104">
        <v>205</v>
      </c>
      <c r="G25104">
        <v>116</v>
      </c>
      <c r="H25104">
        <v>14</v>
      </c>
      <c r="I25104">
        <v>1</v>
      </c>
      <c r="J25104">
        <v>573</v>
      </c>
      <c r="K25104">
        <v>1</v>
      </c>
      <c r="L25104">
        <v>1</v>
      </c>
      <c r="M25104">
        <v>188</v>
      </c>
      <c r="N25104" t="s">
        <v>18</v>
      </c>
      <c r="O25104" s="1">
        <v>2.2715299999999998E-31</v>
      </c>
      <c r="P25104">
        <v>353</v>
      </c>
    </row>
    <row r="25105" spans="1:16" x14ac:dyDescent="0.25">
      <c r="A25105" t="s">
        <v>36987</v>
      </c>
      <c r="B25105">
        <v>972</v>
      </c>
      <c r="C25105" s="3" t="str">
        <f>HYPERLINK("http://www.uniprot.org/uniprot/I1LZ87","tr|I1LZ87|I1LZ87_SOYBN")</f>
        <v>tr|I1LZ87|I1LZ87_SOYBN</v>
      </c>
      <c r="D25105" t="s">
        <v>28</v>
      </c>
      <c r="E25105">
        <v>72.27</v>
      </c>
      <c r="F25105">
        <v>303</v>
      </c>
      <c r="G25105">
        <v>84</v>
      </c>
      <c r="H25105">
        <v>3</v>
      </c>
      <c r="I25105">
        <v>1</v>
      </c>
      <c r="J25105">
        <v>900</v>
      </c>
      <c r="K25105">
        <v>1</v>
      </c>
      <c r="L25105">
        <v>1</v>
      </c>
      <c r="M25105">
        <v>300</v>
      </c>
      <c r="N25105" t="s">
        <v>18</v>
      </c>
      <c r="O25105" s="1">
        <v>8.11841E-128</v>
      </c>
      <c r="P25105">
        <v>1189</v>
      </c>
    </row>
    <row r="25106" spans="1:16" x14ac:dyDescent="0.25">
      <c r="A25106" t="s">
        <v>36988</v>
      </c>
      <c r="B25106">
        <v>2193</v>
      </c>
      <c r="C25106" s="3" t="str">
        <f>HYPERLINK("http://www.uniprot.org/uniprot/A5BE46","tr|A5BE46|A5BE46_VITVI")</f>
        <v>tr|A5BE46|A5BE46_VITVI</v>
      </c>
      <c r="D25106" t="s">
        <v>462</v>
      </c>
      <c r="E25106">
        <v>79.069999999999993</v>
      </c>
      <c r="F25106">
        <v>736</v>
      </c>
      <c r="G25106">
        <v>154</v>
      </c>
      <c r="H25106">
        <v>7</v>
      </c>
      <c r="I25106">
        <v>1</v>
      </c>
      <c r="J25106">
        <v>2187</v>
      </c>
      <c r="K25106">
        <v>1</v>
      </c>
      <c r="L25106">
        <v>618</v>
      </c>
      <c r="M25106">
        <v>1353</v>
      </c>
      <c r="N25106" t="s">
        <v>18</v>
      </c>
      <c r="O25106">
        <v>0</v>
      </c>
      <c r="P25106">
        <v>3117</v>
      </c>
    </row>
    <row r="25107" spans="1:16" x14ac:dyDescent="0.25">
      <c r="A25107" t="s">
        <v>36989</v>
      </c>
      <c r="B25107">
        <v>1281</v>
      </c>
      <c r="C25107" s="3" t="str">
        <f>HYPERLINK("http://www.uniprot.org/uniprot/G7I6C9","tr|G7I6C9|G7I6C9_MEDTR")</f>
        <v>tr|G7I6C9|G7I6C9_MEDTR</v>
      </c>
      <c r="D25107" t="s">
        <v>13443</v>
      </c>
      <c r="E25107">
        <v>83.64</v>
      </c>
      <c r="F25107">
        <v>428</v>
      </c>
      <c r="G25107">
        <v>70</v>
      </c>
      <c r="H25107">
        <v>2</v>
      </c>
      <c r="I25107">
        <v>1</v>
      </c>
      <c r="J25107">
        <v>1278</v>
      </c>
      <c r="K25107">
        <v>1</v>
      </c>
      <c r="L25107">
        <v>1</v>
      </c>
      <c r="M25107">
        <v>428</v>
      </c>
      <c r="N25107" t="s">
        <v>18</v>
      </c>
      <c r="O25107">
        <v>0</v>
      </c>
      <c r="P25107">
        <v>1884</v>
      </c>
    </row>
    <row r="25108" spans="1:16" x14ac:dyDescent="0.25">
      <c r="A25108" t="s">
        <v>36990</v>
      </c>
      <c r="B25108">
        <v>828</v>
      </c>
      <c r="C25108" s="3" t="str">
        <f>HYPERLINK("http://www.uniprot.org/uniprot/I1K961","tr|I1K961|I1K961_SOYBN")</f>
        <v>tr|I1K961|I1K961_SOYBN</v>
      </c>
      <c r="D25108" t="s">
        <v>28</v>
      </c>
      <c r="E25108">
        <v>82.54</v>
      </c>
      <c r="F25108">
        <v>275</v>
      </c>
      <c r="G25108">
        <v>48</v>
      </c>
      <c r="H25108">
        <v>0</v>
      </c>
      <c r="I25108">
        <v>1</v>
      </c>
      <c r="J25108">
        <v>825</v>
      </c>
      <c r="K25108">
        <v>1</v>
      </c>
      <c r="L25108">
        <v>1</v>
      </c>
      <c r="M25108">
        <v>275</v>
      </c>
      <c r="N25108" t="s">
        <v>18</v>
      </c>
      <c r="O25108" s="1">
        <v>1.07456E-132</v>
      </c>
      <c r="P25108">
        <v>1230</v>
      </c>
    </row>
    <row r="25109" spans="1:16" x14ac:dyDescent="0.25">
      <c r="A25109" t="s">
        <v>36991</v>
      </c>
      <c r="B25109">
        <v>1113</v>
      </c>
      <c r="C25109" s="3" t="str">
        <f>HYPERLINK("http://www.uniprot.org/uniprot/G7J6P8","tr|G7J6P8|G7J6P8_MEDTR")</f>
        <v>tr|G7J6P8|G7J6P8_MEDTR</v>
      </c>
      <c r="D25109" t="s">
        <v>36992</v>
      </c>
      <c r="E25109">
        <v>77.709999999999994</v>
      </c>
      <c r="F25109">
        <v>377</v>
      </c>
      <c r="G25109">
        <v>84</v>
      </c>
      <c r="H25109">
        <v>9</v>
      </c>
      <c r="I25109">
        <v>7</v>
      </c>
      <c r="J25109">
        <v>1110</v>
      </c>
      <c r="K25109">
        <v>1</v>
      </c>
      <c r="L25109">
        <v>2</v>
      </c>
      <c r="M25109">
        <v>378</v>
      </c>
      <c r="N25109" t="s">
        <v>18</v>
      </c>
      <c r="O25109" s="1">
        <v>8.4422199999999999E-151</v>
      </c>
      <c r="P25109">
        <v>1388</v>
      </c>
    </row>
    <row r="25110" spans="1:16" x14ac:dyDescent="0.25">
      <c r="A25110" t="s">
        <v>36993</v>
      </c>
      <c r="B25110">
        <v>720</v>
      </c>
      <c r="C25110" s="3" t="str">
        <f>HYPERLINK("http://www.uniprot.org/uniprot/I1N457","tr|I1N457|I1N457_SOYBN")</f>
        <v>tr|I1N457|I1N457_SOYBN</v>
      </c>
      <c r="D25110" t="s">
        <v>28</v>
      </c>
      <c r="E25110">
        <v>45.31</v>
      </c>
      <c r="F25110">
        <v>64</v>
      </c>
      <c r="G25110">
        <v>35</v>
      </c>
      <c r="H25110">
        <v>0</v>
      </c>
      <c r="I25110">
        <v>217</v>
      </c>
      <c r="J25110">
        <v>408</v>
      </c>
      <c r="K25110">
        <v>1</v>
      </c>
      <c r="L25110">
        <v>72</v>
      </c>
      <c r="M25110">
        <v>133</v>
      </c>
      <c r="N25110" t="s">
        <v>18</v>
      </c>
      <c r="O25110" s="1">
        <v>6.8681100000000002E-7</v>
      </c>
      <c r="P25110">
        <v>144</v>
      </c>
    </row>
    <row r="25111" spans="1:16" x14ac:dyDescent="0.25">
      <c r="A25111" t="s">
        <v>36994</v>
      </c>
      <c r="B25111">
        <v>1617</v>
      </c>
      <c r="C25111" s="3" t="str">
        <f>HYPERLINK("http://www.uniprot.org/uniprot/G7JSZ5","tr|G7JSZ5|G7JSZ5_MEDTR")</f>
        <v>tr|G7JSZ5|G7JSZ5_MEDTR</v>
      </c>
      <c r="D25111" t="s">
        <v>36995</v>
      </c>
      <c r="E25111">
        <v>72.430000000000007</v>
      </c>
      <c r="F25111">
        <v>566</v>
      </c>
      <c r="G25111">
        <v>156</v>
      </c>
      <c r="H25111">
        <v>28</v>
      </c>
      <c r="I25111">
        <v>1</v>
      </c>
      <c r="J25111">
        <v>1614</v>
      </c>
      <c r="K25111">
        <v>1</v>
      </c>
      <c r="L25111">
        <v>1</v>
      </c>
      <c r="M25111">
        <v>564</v>
      </c>
      <c r="N25111" t="s">
        <v>18</v>
      </c>
      <c r="O25111">
        <v>0</v>
      </c>
      <c r="P25111">
        <v>2140</v>
      </c>
    </row>
    <row r="25112" spans="1:16" x14ac:dyDescent="0.25">
      <c r="A25112" t="s">
        <v>36996</v>
      </c>
      <c r="B25112">
        <v>1137</v>
      </c>
      <c r="C25112" s="3" t="str">
        <f>HYPERLINK("http://www.uniprot.org/uniprot/G7LE92","tr|G7LE92|G7LE92_MEDTR")</f>
        <v>tr|G7LE92|G7LE92_MEDTR</v>
      </c>
      <c r="D25112" t="s">
        <v>36997</v>
      </c>
      <c r="E25112">
        <v>88.53</v>
      </c>
      <c r="F25112">
        <v>375</v>
      </c>
      <c r="G25112">
        <v>43</v>
      </c>
      <c r="H25112">
        <v>0</v>
      </c>
      <c r="I25112">
        <v>10</v>
      </c>
      <c r="J25112">
        <v>1134</v>
      </c>
      <c r="K25112">
        <v>1</v>
      </c>
      <c r="L25112">
        <v>14</v>
      </c>
      <c r="M25112">
        <v>388</v>
      </c>
      <c r="N25112" t="s">
        <v>18</v>
      </c>
      <c r="O25112">
        <v>0</v>
      </c>
      <c r="P25112">
        <v>1741</v>
      </c>
    </row>
    <row r="25113" spans="1:16" x14ac:dyDescent="0.25">
      <c r="A25113" t="s">
        <v>36998</v>
      </c>
      <c r="B25113">
        <v>729</v>
      </c>
      <c r="C25113" s="3" t="str">
        <f>HYPERLINK("http://www.uniprot.org/uniprot/B7FJS0","tr|B7FJS0|B7FJS0_MEDTR")</f>
        <v>tr|B7FJS0|B7FJS0_MEDTR</v>
      </c>
      <c r="D25113" t="s">
        <v>581</v>
      </c>
      <c r="E25113">
        <v>86.77</v>
      </c>
      <c r="F25113">
        <v>242</v>
      </c>
      <c r="G25113">
        <v>32</v>
      </c>
      <c r="H25113">
        <v>1</v>
      </c>
      <c r="I25113">
        <v>4</v>
      </c>
      <c r="J25113">
        <v>726</v>
      </c>
      <c r="K25113">
        <v>1</v>
      </c>
      <c r="L25113">
        <v>3</v>
      </c>
      <c r="M25113">
        <v>244</v>
      </c>
      <c r="N25113" t="s">
        <v>18</v>
      </c>
      <c r="O25113" s="1">
        <v>3.6238600000000001E-128</v>
      </c>
      <c r="P25113">
        <v>1190</v>
      </c>
    </row>
    <row r="25114" spans="1:16" x14ac:dyDescent="0.25">
      <c r="A25114" t="s">
        <v>36999</v>
      </c>
      <c r="B25114">
        <v>978</v>
      </c>
      <c r="C25114" s="3" t="str">
        <f>HYPERLINK("http://www.uniprot.org/uniprot/G7JVC5","tr|G7JVC5|G7JVC5_MEDTR")</f>
        <v>tr|G7JVC5|G7JVC5_MEDTR</v>
      </c>
      <c r="D25114" t="s">
        <v>37000</v>
      </c>
      <c r="E25114">
        <v>85.23</v>
      </c>
      <c r="F25114">
        <v>325</v>
      </c>
      <c r="G25114">
        <v>48</v>
      </c>
      <c r="H25114">
        <v>0</v>
      </c>
      <c r="I25114">
        <v>1</v>
      </c>
      <c r="J25114">
        <v>975</v>
      </c>
      <c r="K25114">
        <v>1</v>
      </c>
      <c r="L25114">
        <v>1</v>
      </c>
      <c r="M25114">
        <v>325</v>
      </c>
      <c r="N25114" t="s">
        <v>18</v>
      </c>
      <c r="O25114" s="1">
        <v>1.63881E-160</v>
      </c>
      <c r="P25114">
        <v>1471</v>
      </c>
    </row>
    <row r="25115" spans="1:16" x14ac:dyDescent="0.25">
      <c r="A25115" t="s">
        <v>37001</v>
      </c>
      <c r="B25115">
        <v>1695</v>
      </c>
      <c r="C25115" s="3" t="str">
        <f>HYPERLINK("http://www.uniprot.org/uniprot/G7JHN0","tr|G7JHN0|G7JHN0_MEDTR")</f>
        <v>tr|G7JHN0|G7JHN0_MEDTR</v>
      </c>
      <c r="D25115" t="s">
        <v>37002</v>
      </c>
      <c r="E25115">
        <v>70.849999999999994</v>
      </c>
      <c r="F25115">
        <v>645</v>
      </c>
      <c r="G25115">
        <v>188</v>
      </c>
      <c r="H25115">
        <v>86</v>
      </c>
      <c r="I25115">
        <v>1</v>
      </c>
      <c r="J25115">
        <v>1677</v>
      </c>
      <c r="K25115">
        <v>1</v>
      </c>
      <c r="L25115">
        <v>1</v>
      </c>
      <c r="M25115">
        <v>640</v>
      </c>
      <c r="N25115" t="s">
        <v>18</v>
      </c>
      <c r="O25115">
        <v>0</v>
      </c>
      <c r="P25115">
        <v>2211</v>
      </c>
    </row>
    <row r="25116" spans="1:16" x14ac:dyDescent="0.25">
      <c r="A25116" t="s">
        <v>37003</v>
      </c>
      <c r="B25116">
        <v>960</v>
      </c>
      <c r="C25116" s="3" t="str">
        <f>HYPERLINK("http://www.uniprot.org/uniprot/G7KG89","tr|G7KG89|G7KG89_MEDTR")</f>
        <v>tr|G7KG89|G7KG89_MEDTR</v>
      </c>
      <c r="D25116" t="s">
        <v>37004</v>
      </c>
      <c r="E25116">
        <v>85.93</v>
      </c>
      <c r="F25116">
        <v>320</v>
      </c>
      <c r="G25116">
        <v>45</v>
      </c>
      <c r="H25116">
        <v>1</v>
      </c>
      <c r="I25116">
        <v>1</v>
      </c>
      <c r="J25116">
        <v>957</v>
      </c>
      <c r="K25116">
        <v>1</v>
      </c>
      <c r="L25116">
        <v>1</v>
      </c>
      <c r="M25116">
        <v>320</v>
      </c>
      <c r="N25116" t="s">
        <v>18</v>
      </c>
      <c r="O25116" s="1">
        <v>1.9413999999999999E-150</v>
      </c>
      <c r="P25116">
        <v>1384</v>
      </c>
    </row>
    <row r="25117" spans="1:16" x14ac:dyDescent="0.25">
      <c r="A25117" t="s">
        <v>37005</v>
      </c>
      <c r="B25117">
        <v>408</v>
      </c>
      <c r="C25117" s="3" t="str">
        <f>HYPERLINK("http://www.uniprot.org/uniprot/I3SL66","tr|I3SL66|I3SL66_LOTJA")</f>
        <v>tr|I3SL66|I3SL66_LOTJA</v>
      </c>
      <c r="D25117" t="s">
        <v>37006</v>
      </c>
      <c r="E25117">
        <v>89.62</v>
      </c>
      <c r="F25117">
        <v>135</v>
      </c>
      <c r="G25117">
        <v>14</v>
      </c>
      <c r="H25117">
        <v>0</v>
      </c>
      <c r="I25117">
        <v>1</v>
      </c>
      <c r="J25117">
        <v>405</v>
      </c>
      <c r="K25117">
        <v>1</v>
      </c>
      <c r="L25117">
        <v>89</v>
      </c>
      <c r="M25117">
        <v>223</v>
      </c>
      <c r="N25117" t="s">
        <v>18</v>
      </c>
      <c r="O25117" s="1">
        <v>4.3687499999999998E-62</v>
      </c>
      <c r="P25117">
        <v>617</v>
      </c>
    </row>
    <row r="25118" spans="1:16" x14ac:dyDescent="0.25">
      <c r="A25118" t="s">
        <v>37007</v>
      </c>
      <c r="B25118">
        <v>696</v>
      </c>
      <c r="C25118" s="3" t="str">
        <f>HYPERLINK("http://www.uniprot.org/uniprot/B9RZE7","tr|B9RZE7|B9RZE7_RICCO")</f>
        <v>tr|B9RZE7|B9RZE7_RICCO</v>
      </c>
      <c r="D25118" t="s">
        <v>3870</v>
      </c>
      <c r="E25118">
        <v>28.64</v>
      </c>
      <c r="F25118">
        <v>199</v>
      </c>
      <c r="G25118">
        <v>142</v>
      </c>
      <c r="H25118">
        <v>10</v>
      </c>
      <c r="I25118">
        <v>127</v>
      </c>
      <c r="J25118">
        <v>693</v>
      </c>
      <c r="K25118">
        <v>1</v>
      </c>
      <c r="L25118">
        <v>95</v>
      </c>
      <c r="M25118">
        <v>287</v>
      </c>
      <c r="N25118" t="s">
        <v>18</v>
      </c>
      <c r="O25118" s="1">
        <v>1.7152400000000001E-12</v>
      </c>
      <c r="P25118">
        <v>192</v>
      </c>
    </row>
    <row r="25119" spans="1:16" x14ac:dyDescent="0.25">
      <c r="A25119" t="s">
        <v>37008</v>
      </c>
      <c r="B25119">
        <v>1017</v>
      </c>
      <c r="C25119" s="3" t="str">
        <f>HYPERLINK("http://www.uniprot.org/uniprot/G7ZUE5","tr|G7ZUE5|G7ZUE5_MEDTR")</f>
        <v>tr|G7ZUE5|G7ZUE5_MEDTR</v>
      </c>
      <c r="D25119" t="s">
        <v>14237</v>
      </c>
      <c r="E25119">
        <v>24.88</v>
      </c>
      <c r="F25119">
        <v>217</v>
      </c>
      <c r="G25119">
        <v>163</v>
      </c>
      <c r="H25119">
        <v>9</v>
      </c>
      <c r="I25119">
        <v>112</v>
      </c>
      <c r="J25119">
        <v>735</v>
      </c>
      <c r="K25119">
        <v>1</v>
      </c>
      <c r="L25119">
        <v>98</v>
      </c>
      <c r="M25119">
        <v>293</v>
      </c>
      <c r="N25119" t="s">
        <v>18</v>
      </c>
      <c r="O25119" s="1">
        <v>7.6282300000000003E-7</v>
      </c>
      <c r="P25119">
        <v>146</v>
      </c>
    </row>
    <row r="25120" spans="1:16" x14ac:dyDescent="0.25">
      <c r="A25120" t="s">
        <v>37009</v>
      </c>
      <c r="B25120">
        <v>312</v>
      </c>
      <c r="C25120" s="3" t="str">
        <f>HYPERLINK("http://www.uniprot.org/uniprot/I1JXP1","tr|I1JXP1|I1JXP1_SOYBN")</f>
        <v>tr|I1JXP1|I1JXP1_SOYBN</v>
      </c>
      <c r="D25120" t="s">
        <v>28</v>
      </c>
      <c r="E25120">
        <v>72.34</v>
      </c>
      <c r="F25120">
        <v>94</v>
      </c>
      <c r="G25120">
        <v>26</v>
      </c>
      <c r="H25120">
        <v>0</v>
      </c>
      <c r="I25120">
        <v>7</v>
      </c>
      <c r="J25120">
        <v>288</v>
      </c>
      <c r="K25120">
        <v>1</v>
      </c>
      <c r="L25120">
        <v>8</v>
      </c>
      <c r="M25120">
        <v>99</v>
      </c>
      <c r="N25120" t="s">
        <v>18</v>
      </c>
      <c r="O25120" s="1">
        <v>3.0624899999999999E-31</v>
      </c>
      <c r="P25120">
        <v>351</v>
      </c>
    </row>
    <row r="25121" spans="1:16" x14ac:dyDescent="0.25">
      <c r="A25121" t="s">
        <v>37010</v>
      </c>
      <c r="B25121">
        <v>1197</v>
      </c>
      <c r="C25121" s="3" t="str">
        <f>HYPERLINK("http://www.uniprot.org/uniprot/M5W337","tr|M5W337|M5W337_PRUPE")</f>
        <v>tr|M5W337|M5W337_PRUPE</v>
      </c>
      <c r="D25121" t="s">
        <v>468</v>
      </c>
      <c r="E25121">
        <v>23.7</v>
      </c>
      <c r="F25121">
        <v>405</v>
      </c>
      <c r="G25121">
        <v>309</v>
      </c>
      <c r="H25121">
        <v>21</v>
      </c>
      <c r="I25121">
        <v>1</v>
      </c>
      <c r="J25121">
        <v>1152</v>
      </c>
      <c r="K25121">
        <v>1</v>
      </c>
      <c r="L25121">
        <v>53</v>
      </c>
      <c r="M25121">
        <v>427</v>
      </c>
      <c r="N25121" t="s">
        <v>18</v>
      </c>
      <c r="O25121" s="1">
        <v>3.4713800000000003E-20</v>
      </c>
      <c r="P25121">
        <v>262</v>
      </c>
    </row>
    <row r="25122" spans="1:16" x14ac:dyDescent="0.25">
      <c r="A25122" t="s">
        <v>37011</v>
      </c>
      <c r="B25122">
        <v>1353</v>
      </c>
      <c r="C25122" s="3" t="str">
        <f>HYPERLINK("http://www.uniprot.org/uniprot/Q9M4A9","tr|Q9M4A9|Q9M4A9_PEA")</f>
        <v>tr|Q9M4A9|Q9M4A9_PEA</v>
      </c>
      <c r="D25122" t="s">
        <v>37012</v>
      </c>
      <c r="E25122">
        <v>82.13</v>
      </c>
      <c r="F25122">
        <v>431</v>
      </c>
      <c r="G25122">
        <v>77</v>
      </c>
      <c r="H25122">
        <v>0</v>
      </c>
      <c r="I25122">
        <v>58</v>
      </c>
      <c r="J25122">
        <v>1350</v>
      </c>
      <c r="K25122">
        <v>1</v>
      </c>
      <c r="L25122">
        <v>23</v>
      </c>
      <c r="M25122">
        <v>453</v>
      </c>
      <c r="N25122" t="s">
        <v>18</v>
      </c>
      <c r="O25122">
        <v>0</v>
      </c>
      <c r="P25122">
        <v>1934</v>
      </c>
    </row>
    <row r="25123" spans="1:16" x14ac:dyDescent="0.25">
      <c r="A25123" t="s">
        <v>37013</v>
      </c>
      <c r="B25123">
        <v>1332</v>
      </c>
      <c r="C25123" s="3" t="str">
        <f>HYPERLINK("http://www.uniprot.org/uniprot/Q2HVE5","tr|Q2HVE5|Q2HVE5_MEDTR")</f>
        <v>tr|Q2HVE5|Q2HVE5_MEDTR</v>
      </c>
      <c r="D25123" t="s">
        <v>37014</v>
      </c>
      <c r="E25123">
        <v>68.53</v>
      </c>
      <c r="F25123">
        <v>429</v>
      </c>
      <c r="G25123">
        <v>135</v>
      </c>
      <c r="H25123">
        <v>7</v>
      </c>
      <c r="I25123">
        <v>64</v>
      </c>
      <c r="J25123">
        <v>1329</v>
      </c>
      <c r="K25123">
        <v>1</v>
      </c>
      <c r="L25123">
        <v>3</v>
      </c>
      <c r="M25123">
        <v>431</v>
      </c>
      <c r="N25123" t="s">
        <v>18</v>
      </c>
      <c r="O25123" s="1">
        <v>5.25764E-161</v>
      </c>
      <c r="P25123">
        <v>1477</v>
      </c>
    </row>
    <row r="25124" spans="1:16" x14ac:dyDescent="0.25">
      <c r="A25124" t="s">
        <v>37015</v>
      </c>
      <c r="B25124">
        <v>1209</v>
      </c>
      <c r="C25124" s="3" t="str">
        <f>HYPERLINK("http://www.uniprot.org/uniprot/A5AHQ6","tr|A5AHQ6|A5AHQ6_VITVI")</f>
        <v>tr|A5AHQ6|A5AHQ6_VITVI</v>
      </c>
      <c r="D25124" t="s">
        <v>563</v>
      </c>
      <c r="E25124">
        <v>20.61</v>
      </c>
      <c r="F25124">
        <v>422</v>
      </c>
      <c r="G25124">
        <v>335</v>
      </c>
      <c r="H25124">
        <v>26</v>
      </c>
      <c r="I25124">
        <v>1</v>
      </c>
      <c r="J25124">
        <v>1188</v>
      </c>
      <c r="K25124">
        <v>1</v>
      </c>
      <c r="L25124">
        <v>599</v>
      </c>
      <c r="M25124">
        <v>1008</v>
      </c>
      <c r="N25124" t="s">
        <v>18</v>
      </c>
      <c r="O25124" s="1">
        <v>2.6154499999999999E-15</v>
      </c>
      <c r="P25124">
        <v>220</v>
      </c>
    </row>
    <row r="25125" spans="1:16" x14ac:dyDescent="0.25">
      <c r="A25125" t="s">
        <v>37016</v>
      </c>
      <c r="B25125">
        <v>981</v>
      </c>
      <c r="C25125" s="3" t="str">
        <f>HYPERLINK("http://www.uniprot.org/uniprot/Q1EDY7","tr|Q1EDY7|Q1EDY7_MEDTR")</f>
        <v>tr|Q1EDY7|Q1EDY7_MEDTR</v>
      </c>
      <c r="D25125" t="s">
        <v>37017</v>
      </c>
      <c r="E25125">
        <v>82.2</v>
      </c>
      <c r="F25125">
        <v>326</v>
      </c>
      <c r="G25125">
        <v>58</v>
      </c>
      <c r="H25125">
        <v>0</v>
      </c>
      <c r="I25125">
        <v>1</v>
      </c>
      <c r="J25125">
        <v>978</v>
      </c>
      <c r="K25125">
        <v>1</v>
      </c>
      <c r="L25125">
        <v>31</v>
      </c>
      <c r="M25125">
        <v>352</v>
      </c>
      <c r="N25125" t="s">
        <v>18</v>
      </c>
      <c r="O25125" s="1">
        <v>6.7057699999999994E-154</v>
      </c>
      <c r="P25125">
        <v>1414</v>
      </c>
    </row>
    <row r="25126" spans="1:16" x14ac:dyDescent="0.25">
      <c r="A25126" t="s">
        <v>37018</v>
      </c>
      <c r="B25126">
        <v>2124</v>
      </c>
      <c r="C25126" s="3" t="str">
        <f>HYPERLINK("http://www.uniprot.org/uniprot/G7KW54","tr|G7KW54|G7KW54_MEDTR")</f>
        <v>tr|G7KW54|G7KW54_MEDTR</v>
      </c>
      <c r="D25126" t="s">
        <v>37019</v>
      </c>
      <c r="E25126">
        <v>80.22</v>
      </c>
      <c r="F25126">
        <v>708</v>
      </c>
      <c r="G25126">
        <v>140</v>
      </c>
      <c r="H25126">
        <v>1</v>
      </c>
      <c r="I25126">
        <v>1</v>
      </c>
      <c r="J25126">
        <v>2121</v>
      </c>
      <c r="K25126">
        <v>1</v>
      </c>
      <c r="L25126">
        <v>1</v>
      </c>
      <c r="M25126">
        <v>697</v>
      </c>
      <c r="N25126" t="s">
        <v>18</v>
      </c>
      <c r="O25126">
        <v>0</v>
      </c>
      <c r="P25126">
        <v>2827</v>
      </c>
    </row>
    <row r="25127" spans="1:16" x14ac:dyDescent="0.25">
      <c r="A25127" t="s">
        <v>37020</v>
      </c>
      <c r="B25127">
        <v>1668</v>
      </c>
      <c r="C25127" s="3" t="str">
        <f>HYPERLINK("http://www.uniprot.org/uniprot/G7L3V2","tr|G7L3V2|G7L3V2_MEDTR")</f>
        <v>tr|G7L3V2|G7L3V2_MEDTR</v>
      </c>
      <c r="D25127" t="s">
        <v>37021</v>
      </c>
      <c r="E25127">
        <v>75.209999999999994</v>
      </c>
      <c r="F25127">
        <v>569</v>
      </c>
      <c r="G25127">
        <v>141</v>
      </c>
      <c r="H25127">
        <v>14</v>
      </c>
      <c r="I25127">
        <v>1</v>
      </c>
      <c r="J25127">
        <v>1665</v>
      </c>
      <c r="K25127">
        <v>1</v>
      </c>
      <c r="L25127">
        <v>1</v>
      </c>
      <c r="M25127">
        <v>557</v>
      </c>
      <c r="N25127" t="s">
        <v>18</v>
      </c>
      <c r="O25127">
        <v>0</v>
      </c>
      <c r="P25127">
        <v>2081</v>
      </c>
    </row>
    <row r="25128" spans="1:16" x14ac:dyDescent="0.25">
      <c r="A25128" t="s">
        <v>37022</v>
      </c>
      <c r="B25128">
        <v>726</v>
      </c>
      <c r="C25128" s="3" t="str">
        <f>HYPERLINK("http://www.uniprot.org/uniprot/I1NFD3","tr|I1NFD3|I1NFD3_SOYBN")</f>
        <v>tr|I1NFD3|I1NFD3_SOYBN</v>
      </c>
      <c r="D25128" t="s">
        <v>28</v>
      </c>
      <c r="E25128">
        <v>75.099999999999994</v>
      </c>
      <c r="F25128">
        <v>241</v>
      </c>
      <c r="G25128">
        <v>60</v>
      </c>
      <c r="H25128">
        <v>0</v>
      </c>
      <c r="I25128">
        <v>1</v>
      </c>
      <c r="J25128">
        <v>723</v>
      </c>
      <c r="K25128">
        <v>1</v>
      </c>
      <c r="L25128">
        <v>1</v>
      </c>
      <c r="M25128">
        <v>241</v>
      </c>
      <c r="N25128" t="s">
        <v>18</v>
      </c>
      <c r="O25128" s="1">
        <v>5.7688599999999999E-102</v>
      </c>
      <c r="P25128">
        <v>964</v>
      </c>
    </row>
    <row r="25129" spans="1:16" x14ac:dyDescent="0.25">
      <c r="A25129" t="s">
        <v>37023</v>
      </c>
      <c r="B25129">
        <v>552</v>
      </c>
      <c r="C25129" s="3" t="str">
        <f>HYPERLINK("http://www.uniprot.org/uniprot/G7KRP2","tr|G7KRP2|G7KRP2_MEDTR")</f>
        <v>tr|G7KRP2|G7KRP2_MEDTR</v>
      </c>
      <c r="D25129" t="s">
        <v>37024</v>
      </c>
      <c r="E25129">
        <v>80</v>
      </c>
      <c r="F25129">
        <v>165</v>
      </c>
      <c r="G25129">
        <v>33</v>
      </c>
      <c r="H25129">
        <v>0</v>
      </c>
      <c r="I25129">
        <v>55</v>
      </c>
      <c r="J25129">
        <v>549</v>
      </c>
      <c r="K25129">
        <v>1</v>
      </c>
      <c r="L25129">
        <v>18</v>
      </c>
      <c r="M25129">
        <v>182</v>
      </c>
      <c r="N25129" t="s">
        <v>18</v>
      </c>
      <c r="O25129" s="1">
        <v>2.1100499999999999E-65</v>
      </c>
      <c r="P25129">
        <v>646</v>
      </c>
    </row>
    <row r="25130" spans="1:16" x14ac:dyDescent="0.25">
      <c r="A25130" t="s">
        <v>37025</v>
      </c>
      <c r="B25130">
        <v>1143</v>
      </c>
      <c r="C25130" s="3" t="str">
        <f>HYPERLINK("http://www.uniprot.org/uniprot/G7IBC2","tr|G7IBC2|G7IBC2_MEDTR")</f>
        <v>tr|G7IBC2|G7IBC2_MEDTR</v>
      </c>
      <c r="D25130" t="s">
        <v>37026</v>
      </c>
      <c r="E25130">
        <v>64.69</v>
      </c>
      <c r="F25130">
        <v>388</v>
      </c>
      <c r="G25130">
        <v>137</v>
      </c>
      <c r="H25130">
        <v>8</v>
      </c>
      <c r="I25130">
        <v>1</v>
      </c>
      <c r="J25130">
        <v>1140</v>
      </c>
      <c r="K25130">
        <v>1</v>
      </c>
      <c r="L25130">
        <v>1</v>
      </c>
      <c r="M25130">
        <v>366</v>
      </c>
      <c r="N25130" t="s">
        <v>18</v>
      </c>
      <c r="O25130" s="1">
        <v>1.97841E-126</v>
      </c>
      <c r="P25130">
        <v>1178</v>
      </c>
    </row>
    <row r="25131" spans="1:16" x14ac:dyDescent="0.25">
      <c r="A25131" t="s">
        <v>37027</v>
      </c>
      <c r="B25131">
        <v>519</v>
      </c>
      <c r="C25131" s="3" t="str">
        <f>HYPERLINK("http://www.uniprot.org/uniprot/I3SV56","tr|I3SV56|I3SV56_MEDTR")</f>
        <v>tr|I3SV56|I3SV56_MEDTR</v>
      </c>
      <c r="D25131" t="s">
        <v>22</v>
      </c>
      <c r="E25131">
        <v>76.16</v>
      </c>
      <c r="F25131">
        <v>172</v>
      </c>
      <c r="G25131">
        <v>41</v>
      </c>
      <c r="H25131">
        <v>1</v>
      </c>
      <c r="I25131">
        <v>1</v>
      </c>
      <c r="J25131">
        <v>513</v>
      </c>
      <c r="K25131">
        <v>1</v>
      </c>
      <c r="L25131">
        <v>1</v>
      </c>
      <c r="M25131">
        <v>170</v>
      </c>
      <c r="N25131" t="s">
        <v>18</v>
      </c>
      <c r="O25131" s="1">
        <v>4.6723100000000001E-64</v>
      </c>
      <c r="P25131">
        <v>634</v>
      </c>
    </row>
    <row r="25132" spans="1:16" x14ac:dyDescent="0.25">
      <c r="A25132" t="s">
        <v>37028</v>
      </c>
      <c r="B25132">
        <v>1116</v>
      </c>
      <c r="C25132" s="3" t="str">
        <f>HYPERLINK("http://www.uniprot.org/uniprot/G7J6P9","tr|G7J6P9|G7J6P9_MEDTR")</f>
        <v>tr|G7J6P9|G7J6P9_MEDTR</v>
      </c>
      <c r="D25132" t="s">
        <v>37029</v>
      </c>
      <c r="E25132">
        <v>92.68</v>
      </c>
      <c r="F25132">
        <v>369</v>
      </c>
      <c r="G25132">
        <v>27</v>
      </c>
      <c r="H25132">
        <v>0</v>
      </c>
      <c r="I25132">
        <v>1</v>
      </c>
      <c r="J25132">
        <v>1107</v>
      </c>
      <c r="K25132">
        <v>1</v>
      </c>
      <c r="L25132">
        <v>28</v>
      </c>
      <c r="M25132">
        <v>396</v>
      </c>
      <c r="N25132" t="s">
        <v>18</v>
      </c>
      <c r="O25132">
        <v>0</v>
      </c>
      <c r="P25132">
        <v>1797</v>
      </c>
    </row>
    <row r="25133" spans="1:16" x14ac:dyDescent="0.25">
      <c r="A25133" t="s">
        <v>37030</v>
      </c>
      <c r="B25133">
        <v>579</v>
      </c>
      <c r="C25133" s="3" t="str">
        <f>HYPERLINK("http://www.uniprot.org/uniprot/G7JWR5","tr|G7JWR5|G7JWR5_MEDTR")</f>
        <v>tr|G7JWR5|G7JWR5_MEDTR</v>
      </c>
      <c r="D25133" t="s">
        <v>4803</v>
      </c>
      <c r="E25133">
        <v>61.29</v>
      </c>
      <c r="F25133">
        <v>186</v>
      </c>
      <c r="G25133">
        <v>72</v>
      </c>
      <c r="H25133">
        <v>1</v>
      </c>
      <c r="I25133">
        <v>10</v>
      </c>
      <c r="J25133">
        <v>564</v>
      </c>
      <c r="K25133">
        <v>1</v>
      </c>
      <c r="L25133">
        <v>529</v>
      </c>
      <c r="M25133">
        <v>714</v>
      </c>
      <c r="N25133" t="s">
        <v>18</v>
      </c>
      <c r="O25133" s="1">
        <v>1.48874E-54</v>
      </c>
      <c r="P25133">
        <v>553</v>
      </c>
    </row>
    <row r="25134" spans="1:16" x14ac:dyDescent="0.25">
      <c r="A25134" t="s">
        <v>37031</v>
      </c>
      <c r="B25134">
        <v>1461</v>
      </c>
      <c r="C25134" s="3" t="str">
        <f>HYPERLINK("http://www.uniprot.org/uniprot/G7IA56","tr|G7IA56|G7IA56_MEDTR")</f>
        <v>tr|G7IA56|G7IA56_MEDTR</v>
      </c>
      <c r="D25134" t="s">
        <v>493</v>
      </c>
      <c r="E25134">
        <v>61.9</v>
      </c>
      <c r="F25134">
        <v>462</v>
      </c>
      <c r="G25134">
        <v>176</v>
      </c>
      <c r="H25134">
        <v>8</v>
      </c>
      <c r="I25134">
        <v>7</v>
      </c>
      <c r="J25134">
        <v>1368</v>
      </c>
      <c r="K25134">
        <v>1</v>
      </c>
      <c r="L25134">
        <v>8</v>
      </c>
      <c r="M25134">
        <v>466</v>
      </c>
      <c r="N25134" t="s">
        <v>18</v>
      </c>
      <c r="O25134" s="1">
        <v>2.8701299999999999E-155</v>
      </c>
      <c r="P25134">
        <v>1428</v>
      </c>
    </row>
    <row r="25135" spans="1:16" x14ac:dyDescent="0.25">
      <c r="A25135" t="s">
        <v>37032</v>
      </c>
      <c r="B25135">
        <v>1419</v>
      </c>
      <c r="C25135" s="3" t="str">
        <f>HYPERLINK("http://www.uniprot.org/uniprot/B9RZU0","tr|B9RZU0|B9RZU0_RICCO")</f>
        <v>tr|B9RZU0|B9RZU0_RICCO</v>
      </c>
      <c r="D25135" t="s">
        <v>37033</v>
      </c>
      <c r="E25135">
        <v>61.55</v>
      </c>
      <c r="F25135">
        <v>463</v>
      </c>
      <c r="G25135">
        <v>178</v>
      </c>
      <c r="H25135">
        <v>0</v>
      </c>
      <c r="I25135">
        <v>1</v>
      </c>
      <c r="J25135">
        <v>1389</v>
      </c>
      <c r="K25135">
        <v>1</v>
      </c>
      <c r="L25135">
        <v>1</v>
      </c>
      <c r="M25135">
        <v>463</v>
      </c>
      <c r="N25135" t="s">
        <v>18</v>
      </c>
      <c r="O25135" s="1">
        <v>6.1552299999999999E-171</v>
      </c>
      <c r="P25135">
        <v>1563</v>
      </c>
    </row>
    <row r="25136" spans="1:16" x14ac:dyDescent="0.25">
      <c r="A25136" t="s">
        <v>37034</v>
      </c>
      <c r="B25136">
        <v>891</v>
      </c>
      <c r="C25136" s="3" t="str">
        <f>HYPERLINK("http://www.uniprot.org/uniprot/G7J4C6","tr|G7J4C6|G7J4C6_MEDTR")</f>
        <v>tr|G7J4C6|G7J4C6_MEDTR</v>
      </c>
      <c r="D25136" t="s">
        <v>3005</v>
      </c>
      <c r="E25136">
        <v>68.63</v>
      </c>
      <c r="F25136">
        <v>169</v>
      </c>
      <c r="G25136">
        <v>53</v>
      </c>
      <c r="H25136">
        <v>0</v>
      </c>
      <c r="I25136">
        <v>373</v>
      </c>
      <c r="J25136">
        <v>879</v>
      </c>
      <c r="K25136">
        <v>1</v>
      </c>
      <c r="L25136">
        <v>236</v>
      </c>
      <c r="M25136">
        <v>399</v>
      </c>
      <c r="N25136" t="s">
        <v>18</v>
      </c>
      <c r="O25136" s="1">
        <v>7.1264499999999999E-56</v>
      </c>
      <c r="P25136">
        <v>568</v>
      </c>
    </row>
    <row r="25137" spans="1:16" x14ac:dyDescent="0.25">
      <c r="A25137" t="s">
        <v>37035</v>
      </c>
      <c r="B25137">
        <v>456</v>
      </c>
      <c r="C25137" s="3" t="str">
        <f>HYPERLINK("http://www.uniprot.org/uniprot/M5WJE0","tr|M5WJE0|M5WJE0_PRUPE")</f>
        <v>tr|M5WJE0|M5WJE0_PRUPE</v>
      </c>
      <c r="D25137" t="s">
        <v>17159</v>
      </c>
      <c r="E25137">
        <v>98.01</v>
      </c>
      <c r="F25137">
        <v>151</v>
      </c>
      <c r="G25137">
        <v>3</v>
      </c>
      <c r="H25137">
        <v>0</v>
      </c>
      <c r="I25137">
        <v>1</v>
      </c>
      <c r="J25137">
        <v>453</v>
      </c>
      <c r="K25137">
        <v>1</v>
      </c>
      <c r="L25137">
        <v>1</v>
      </c>
      <c r="M25137">
        <v>151</v>
      </c>
      <c r="N25137" t="s">
        <v>18</v>
      </c>
      <c r="O25137" s="1">
        <v>6.6274199999999995E-79</v>
      </c>
      <c r="P25137">
        <v>762</v>
      </c>
    </row>
    <row r="25138" spans="1:16" x14ac:dyDescent="0.25">
      <c r="A25138" t="s">
        <v>37036</v>
      </c>
      <c r="B25138">
        <v>1563</v>
      </c>
      <c r="C25138" s="3" t="str">
        <f>HYPERLINK("http://www.uniprot.org/uniprot/K7ML60","tr|K7ML60|K7ML60_SOYBN")</f>
        <v>tr|K7ML60|K7ML60_SOYBN</v>
      </c>
      <c r="D25138" t="s">
        <v>28</v>
      </c>
      <c r="E25138">
        <v>62.83</v>
      </c>
      <c r="F25138">
        <v>530</v>
      </c>
      <c r="G25138">
        <v>197</v>
      </c>
      <c r="H25138">
        <v>11</v>
      </c>
      <c r="I25138">
        <v>1</v>
      </c>
      <c r="J25138">
        <v>1557</v>
      </c>
      <c r="K25138">
        <v>1</v>
      </c>
      <c r="L25138">
        <v>1</v>
      </c>
      <c r="M25138">
        <v>524</v>
      </c>
      <c r="N25138" t="s">
        <v>18</v>
      </c>
      <c r="O25138" s="1">
        <v>1.19236E-178</v>
      </c>
      <c r="P25138">
        <v>1630</v>
      </c>
    </row>
    <row r="25139" spans="1:16" x14ac:dyDescent="0.25">
      <c r="A25139" t="s">
        <v>37037</v>
      </c>
      <c r="B25139">
        <v>1227</v>
      </c>
      <c r="C25139" s="3" t="str">
        <f>HYPERLINK("http://www.uniprot.org/uniprot/G7JHM7","tr|G7JHM7|G7JHM7_MEDTR")</f>
        <v>tr|G7JHM7|G7JHM7_MEDTR</v>
      </c>
      <c r="D25139" t="s">
        <v>37038</v>
      </c>
      <c r="E25139">
        <v>93.93</v>
      </c>
      <c r="F25139">
        <v>379</v>
      </c>
      <c r="G25139">
        <v>23</v>
      </c>
      <c r="H25139">
        <v>1</v>
      </c>
      <c r="I25139">
        <v>91</v>
      </c>
      <c r="J25139">
        <v>1224</v>
      </c>
      <c r="K25139">
        <v>1</v>
      </c>
      <c r="L25139">
        <v>14</v>
      </c>
      <c r="M25139">
        <v>389</v>
      </c>
      <c r="N25139" t="s">
        <v>18</v>
      </c>
      <c r="O25139">
        <v>0</v>
      </c>
      <c r="P25139">
        <v>1798</v>
      </c>
    </row>
    <row r="25140" spans="1:16" x14ac:dyDescent="0.25">
      <c r="A25140" t="s">
        <v>37039</v>
      </c>
      <c r="B25140">
        <v>1005</v>
      </c>
      <c r="C25140" s="3" t="str">
        <f>HYPERLINK("http://www.uniprot.org/uniprot/A2Q2T1","tr|A2Q2T1|A2Q2T1_MEDTR")</f>
        <v>tr|A2Q2T1|A2Q2T1_MEDTR</v>
      </c>
      <c r="D25140" t="s">
        <v>337</v>
      </c>
      <c r="E25140">
        <v>78.52</v>
      </c>
      <c r="F25140">
        <v>340</v>
      </c>
      <c r="G25140">
        <v>73</v>
      </c>
      <c r="H25140">
        <v>19</v>
      </c>
      <c r="I25140">
        <v>4</v>
      </c>
      <c r="J25140">
        <v>966</v>
      </c>
      <c r="K25140">
        <v>1</v>
      </c>
      <c r="L25140">
        <v>138</v>
      </c>
      <c r="M25140">
        <v>477</v>
      </c>
      <c r="N25140" t="s">
        <v>18</v>
      </c>
      <c r="O25140" s="1">
        <v>1.26469E-147</v>
      </c>
      <c r="P25140">
        <v>1360</v>
      </c>
    </row>
    <row r="25141" spans="1:16" x14ac:dyDescent="0.25">
      <c r="A25141" t="s">
        <v>37040</v>
      </c>
      <c r="B25141">
        <v>609</v>
      </c>
      <c r="C25141" s="3" t="str">
        <f>HYPERLINK("http://www.uniprot.org/uniprot/B7FFF5","tr|B7FFF5|B7FFF5_MEDTR")</f>
        <v>tr|B7FFF5|B7FFF5_MEDTR</v>
      </c>
      <c r="D25141" t="s">
        <v>22</v>
      </c>
      <c r="E25141">
        <v>80</v>
      </c>
      <c r="F25141">
        <v>180</v>
      </c>
      <c r="G25141">
        <v>36</v>
      </c>
      <c r="H25141">
        <v>0</v>
      </c>
      <c r="I25141">
        <v>67</v>
      </c>
      <c r="J25141">
        <v>606</v>
      </c>
      <c r="K25141">
        <v>1</v>
      </c>
      <c r="L25141">
        <v>17</v>
      </c>
      <c r="M25141">
        <v>196</v>
      </c>
      <c r="N25141" t="s">
        <v>18</v>
      </c>
      <c r="O25141" s="1">
        <v>3.9342500000000001E-75</v>
      </c>
      <c r="P25141">
        <v>731</v>
      </c>
    </row>
    <row r="25142" spans="1:16" x14ac:dyDescent="0.25">
      <c r="A25142" t="s">
        <v>37041</v>
      </c>
      <c r="B25142">
        <v>198</v>
      </c>
      <c r="C25142" s="3" t="str">
        <f>HYPERLINK("http://www.uniprot.org/uniprot/I3SL66","tr|I3SL66|I3SL66_LOTJA")</f>
        <v>tr|I3SL66|I3SL66_LOTJA</v>
      </c>
      <c r="D25142" t="s">
        <v>37006</v>
      </c>
      <c r="E25142">
        <v>95.65</v>
      </c>
      <c r="F25142">
        <v>46</v>
      </c>
      <c r="G25142">
        <v>2</v>
      </c>
      <c r="H25142">
        <v>0</v>
      </c>
      <c r="I25142">
        <v>1</v>
      </c>
      <c r="J25142">
        <v>138</v>
      </c>
      <c r="K25142">
        <v>1</v>
      </c>
      <c r="L25142">
        <v>35</v>
      </c>
      <c r="M25142">
        <v>80</v>
      </c>
      <c r="N25142" t="s">
        <v>18</v>
      </c>
      <c r="O25142" s="1">
        <v>1.79614E-15</v>
      </c>
      <c r="P25142">
        <v>215</v>
      </c>
    </row>
    <row r="25143" spans="1:16" x14ac:dyDescent="0.25">
      <c r="A25143" t="s">
        <v>37042</v>
      </c>
      <c r="B25143">
        <v>2250</v>
      </c>
      <c r="C25143" s="3" t="str">
        <f>HYPERLINK("http://www.uniprot.org/uniprot/I1KE11","tr|I1KE11|I1KE11_SOYBN")</f>
        <v>tr|I1KE11|I1KE11_SOYBN</v>
      </c>
      <c r="D25143" t="s">
        <v>71</v>
      </c>
      <c r="E25143">
        <v>77.53</v>
      </c>
      <c r="F25143">
        <v>739</v>
      </c>
      <c r="G25143">
        <v>166</v>
      </c>
      <c r="H25143">
        <v>2</v>
      </c>
      <c r="I25143">
        <v>4</v>
      </c>
      <c r="J25143">
        <v>2214</v>
      </c>
      <c r="K25143">
        <v>1</v>
      </c>
      <c r="L25143">
        <v>5</v>
      </c>
      <c r="M25143">
        <v>739</v>
      </c>
      <c r="N25143" t="s">
        <v>18</v>
      </c>
      <c r="O25143">
        <v>0</v>
      </c>
      <c r="P25143">
        <v>2927</v>
      </c>
    </row>
    <row r="25144" spans="1:16" x14ac:dyDescent="0.25">
      <c r="A25144" t="s">
        <v>37043</v>
      </c>
      <c r="B25144">
        <v>1851</v>
      </c>
      <c r="C25144" s="3" t="str">
        <f>HYPERLINK("http://www.uniprot.org/uniprot/I1MHP5","tr|I1MHP5|I1MHP5_SOYBN")</f>
        <v>tr|I1MHP5|I1MHP5_SOYBN</v>
      </c>
      <c r="D25144" t="s">
        <v>28</v>
      </c>
      <c r="E25144">
        <v>27.85</v>
      </c>
      <c r="F25144">
        <v>420</v>
      </c>
      <c r="G25144">
        <v>303</v>
      </c>
      <c r="H25144">
        <v>42</v>
      </c>
      <c r="I25144">
        <v>151</v>
      </c>
      <c r="J25144">
        <v>1284</v>
      </c>
      <c r="K25144">
        <v>1</v>
      </c>
      <c r="L25144">
        <v>1057</v>
      </c>
      <c r="M25144">
        <v>1470</v>
      </c>
      <c r="N25144" t="s">
        <v>18</v>
      </c>
      <c r="O25144" s="1">
        <v>2.30072E-30</v>
      </c>
      <c r="P25144">
        <v>352</v>
      </c>
    </row>
    <row r="25145" spans="1:16" x14ac:dyDescent="0.25">
      <c r="A25145" t="s">
        <v>37044</v>
      </c>
      <c r="B25145">
        <v>1209</v>
      </c>
      <c r="C25145" s="3" t="str">
        <f>HYPERLINK("http://www.uniprot.org/uniprot/Q2HVE6","tr|Q2HVE6|Q2HVE6_MEDTR")</f>
        <v>tr|Q2HVE6|Q2HVE6_MEDTR</v>
      </c>
      <c r="D25145" t="s">
        <v>37045</v>
      </c>
      <c r="E25145">
        <v>57.33</v>
      </c>
      <c r="F25145">
        <v>436</v>
      </c>
      <c r="G25145">
        <v>186</v>
      </c>
      <c r="H25145">
        <v>62</v>
      </c>
      <c r="I25145">
        <v>79</v>
      </c>
      <c r="J25145">
        <v>1200</v>
      </c>
      <c r="K25145">
        <v>1</v>
      </c>
      <c r="L25145">
        <v>36</v>
      </c>
      <c r="M25145">
        <v>462</v>
      </c>
      <c r="N25145" t="s">
        <v>18</v>
      </c>
      <c r="O25145" s="1">
        <v>3.6645299999999998E-118</v>
      </c>
      <c r="P25145">
        <v>1107</v>
      </c>
    </row>
    <row r="25146" spans="1:16" x14ac:dyDescent="0.25">
      <c r="A25146" t="s">
        <v>37046</v>
      </c>
      <c r="B25146">
        <v>1437</v>
      </c>
      <c r="C25146" s="3" t="str">
        <f>HYPERLINK("http://www.uniprot.org/uniprot/A2Q3A8","tr|A2Q3A8|A2Q3A8_MEDTR")</f>
        <v>tr|A2Q3A8|A2Q3A8_MEDTR</v>
      </c>
      <c r="D25146" t="s">
        <v>37047</v>
      </c>
      <c r="E25146">
        <v>82.77</v>
      </c>
      <c r="F25146">
        <v>389</v>
      </c>
      <c r="G25146">
        <v>67</v>
      </c>
      <c r="H25146">
        <v>0</v>
      </c>
      <c r="I25146">
        <v>31</v>
      </c>
      <c r="J25146">
        <v>1197</v>
      </c>
      <c r="K25146">
        <v>1</v>
      </c>
      <c r="L25146">
        <v>19</v>
      </c>
      <c r="M25146">
        <v>407</v>
      </c>
      <c r="N25146" t="s">
        <v>18</v>
      </c>
      <c r="O25146">
        <v>0</v>
      </c>
      <c r="P25146">
        <v>1768</v>
      </c>
    </row>
    <row r="25147" spans="1:16" x14ac:dyDescent="0.25">
      <c r="A25147" t="s">
        <v>37048</v>
      </c>
      <c r="B25147">
        <v>174</v>
      </c>
      <c r="C25147" s="3" t="str">
        <f>HYPERLINK("http://www.uniprot.org/uniprot/I3T8C0","tr|I3T8C0|I3T8C0_MEDTR")</f>
        <v>tr|I3T8C0|I3T8C0_MEDTR</v>
      </c>
      <c r="D25147" t="s">
        <v>386</v>
      </c>
      <c r="E25147">
        <v>57.4</v>
      </c>
      <c r="F25147">
        <v>54</v>
      </c>
      <c r="G25147">
        <v>23</v>
      </c>
      <c r="H25147">
        <v>1</v>
      </c>
      <c r="I25147">
        <v>13</v>
      </c>
      <c r="J25147">
        <v>171</v>
      </c>
      <c r="K25147">
        <v>1</v>
      </c>
      <c r="L25147">
        <v>27</v>
      </c>
      <c r="M25147">
        <v>80</v>
      </c>
      <c r="N25147" t="s">
        <v>18</v>
      </c>
      <c r="O25147" s="1">
        <v>1.15982E-9</v>
      </c>
      <c r="P25147">
        <v>165</v>
      </c>
    </row>
    <row r="25148" spans="1:16" x14ac:dyDescent="0.25">
      <c r="A25148" t="s">
        <v>37049</v>
      </c>
      <c r="B25148">
        <v>705</v>
      </c>
      <c r="C25148" s="3" t="str">
        <f>HYPERLINK("http://www.uniprot.org/uniprot/A2Q4S5","tr|A2Q4S5|A2Q4S5_MEDTR")</f>
        <v>tr|A2Q4S5|A2Q4S5_MEDTR</v>
      </c>
      <c r="D25148" t="s">
        <v>21489</v>
      </c>
      <c r="E25148">
        <v>43.58</v>
      </c>
      <c r="F25148">
        <v>117</v>
      </c>
      <c r="G25148">
        <v>66</v>
      </c>
      <c r="H25148">
        <v>1</v>
      </c>
      <c r="I25148">
        <v>349</v>
      </c>
      <c r="J25148">
        <v>696</v>
      </c>
      <c r="K25148">
        <v>1</v>
      </c>
      <c r="L25148">
        <v>366</v>
      </c>
      <c r="M25148">
        <v>480</v>
      </c>
      <c r="N25148" t="s">
        <v>18</v>
      </c>
      <c r="O25148" s="1">
        <v>3.6858500000000003E-18</v>
      </c>
      <c r="P25148">
        <v>241</v>
      </c>
    </row>
    <row r="25149" spans="1:16" x14ac:dyDescent="0.25">
      <c r="A25149" t="s">
        <v>37050</v>
      </c>
      <c r="B25149">
        <v>540</v>
      </c>
      <c r="C25149" s="3" t="str">
        <f>HYPERLINK("http://www.uniprot.org/uniprot/G7JQS8","tr|G7JQS8|G7JQS8_MEDTR")</f>
        <v>tr|G7JQS8|G7JQS8_MEDTR</v>
      </c>
      <c r="D25149" t="s">
        <v>37051</v>
      </c>
      <c r="E25149">
        <v>71.62</v>
      </c>
      <c r="F25149">
        <v>148</v>
      </c>
      <c r="G25149">
        <v>42</v>
      </c>
      <c r="H25149">
        <v>0</v>
      </c>
      <c r="I25149">
        <v>94</v>
      </c>
      <c r="J25149">
        <v>537</v>
      </c>
      <c r="K25149">
        <v>1</v>
      </c>
      <c r="L25149">
        <v>155</v>
      </c>
      <c r="M25149">
        <v>302</v>
      </c>
      <c r="N25149" t="s">
        <v>18</v>
      </c>
      <c r="O25149" s="1">
        <v>2.1434900000000001E-56</v>
      </c>
      <c r="P25149">
        <v>568</v>
      </c>
    </row>
    <row r="25150" spans="1:16" x14ac:dyDescent="0.25">
      <c r="A25150" t="s">
        <v>37052</v>
      </c>
      <c r="B25150">
        <v>567</v>
      </c>
      <c r="C25150" s="3" t="str">
        <f>HYPERLINK("http://www.uniprot.org/uniprot/G7KW47","tr|G7KW47|G7KW47_MEDTR")</f>
        <v>tr|G7KW47|G7KW47_MEDTR</v>
      </c>
      <c r="D25150" t="s">
        <v>37053</v>
      </c>
      <c r="E25150">
        <v>71.8</v>
      </c>
      <c r="F25150">
        <v>188</v>
      </c>
      <c r="G25150">
        <v>53</v>
      </c>
      <c r="H25150">
        <v>0</v>
      </c>
      <c r="I25150">
        <v>1</v>
      </c>
      <c r="J25150">
        <v>564</v>
      </c>
      <c r="K25150">
        <v>1</v>
      </c>
      <c r="L25150">
        <v>1</v>
      </c>
      <c r="M25150">
        <v>186</v>
      </c>
      <c r="N25150" t="s">
        <v>18</v>
      </c>
      <c r="O25150" s="1">
        <v>1.9869399999999999E-69</v>
      </c>
      <c r="P25150">
        <v>681</v>
      </c>
    </row>
    <row r="25151" spans="1:16" x14ac:dyDescent="0.25">
      <c r="A25151" t="s">
        <v>37054</v>
      </c>
      <c r="B25151">
        <v>198</v>
      </c>
      <c r="C25151" s="3" t="str">
        <f>HYPERLINK("http://www.uniprot.org/uniprot/G7L3V3","tr|G7L3V3|G7L3V3_MEDTR")</f>
        <v>tr|G7L3V3|G7L3V3_MEDTR</v>
      </c>
      <c r="D25151" t="s">
        <v>37055</v>
      </c>
      <c r="E25151">
        <v>75.38</v>
      </c>
      <c r="F25151">
        <v>65</v>
      </c>
      <c r="G25151">
        <v>16</v>
      </c>
      <c r="H25151">
        <v>0</v>
      </c>
      <c r="I25151">
        <v>1</v>
      </c>
      <c r="J25151">
        <v>195</v>
      </c>
      <c r="K25151">
        <v>1</v>
      </c>
      <c r="L25151">
        <v>1</v>
      </c>
      <c r="M25151">
        <v>64</v>
      </c>
      <c r="N25151" t="s">
        <v>18</v>
      </c>
      <c r="O25151" s="1">
        <v>2.05028E-19</v>
      </c>
      <c r="P25151">
        <v>249</v>
      </c>
    </row>
    <row r="25152" spans="1:16" x14ac:dyDescent="0.25">
      <c r="A25152" t="s">
        <v>37056</v>
      </c>
      <c r="B25152">
        <v>468</v>
      </c>
      <c r="C25152" s="3" t="str">
        <f>HYPERLINK("http://www.uniprot.org/uniprot/I3SU95","tr|I3SU95|I3SU95_MEDTR")</f>
        <v>tr|I3SU95|I3SU95_MEDTR</v>
      </c>
      <c r="D25152" t="s">
        <v>22</v>
      </c>
      <c r="E25152">
        <v>72.069999999999993</v>
      </c>
      <c r="F25152">
        <v>154</v>
      </c>
      <c r="G25152">
        <v>43</v>
      </c>
      <c r="H25152">
        <v>0</v>
      </c>
      <c r="I25152">
        <v>1</v>
      </c>
      <c r="J25152">
        <v>462</v>
      </c>
      <c r="K25152">
        <v>1</v>
      </c>
      <c r="L25152">
        <v>1</v>
      </c>
      <c r="M25152">
        <v>153</v>
      </c>
      <c r="N25152" t="s">
        <v>18</v>
      </c>
      <c r="O25152" s="1">
        <v>1.8378599999999998E-52</v>
      </c>
      <c r="P25152">
        <v>534</v>
      </c>
    </row>
    <row r="25153" spans="1:16" x14ac:dyDescent="0.25">
      <c r="A25153" t="s">
        <v>37057</v>
      </c>
      <c r="B25153">
        <v>174</v>
      </c>
      <c r="C25153" s="3" t="str">
        <f>HYPERLINK("http://www.uniprot.org/uniprot/C6TLC5","tr|C6TLC5|C6TLC5_SOYBN")</f>
        <v>tr|C6TLC5|C6TLC5_SOYBN</v>
      </c>
      <c r="D25153" t="s">
        <v>28</v>
      </c>
      <c r="E25153">
        <v>96.49</v>
      </c>
      <c r="F25153">
        <v>57</v>
      </c>
      <c r="G25153">
        <v>2</v>
      </c>
      <c r="H25153">
        <v>0</v>
      </c>
      <c r="I25153">
        <v>1</v>
      </c>
      <c r="J25153">
        <v>171</v>
      </c>
      <c r="K25153">
        <v>1</v>
      </c>
      <c r="L25153">
        <v>1</v>
      </c>
      <c r="M25153">
        <v>57</v>
      </c>
      <c r="N25153" t="s">
        <v>18</v>
      </c>
      <c r="O25153" s="1">
        <v>1.08054E-23</v>
      </c>
      <c r="P25153">
        <v>286</v>
      </c>
    </row>
    <row r="25154" spans="1:16" x14ac:dyDescent="0.25">
      <c r="A25154" t="s">
        <v>37058</v>
      </c>
      <c r="B25154">
        <v>2115</v>
      </c>
      <c r="C25154" s="3" t="str">
        <f>HYPERLINK("http://www.uniprot.org/uniprot/G7IBC1","tr|G7IBC1|G7IBC1_MEDTR")</f>
        <v>tr|G7IBC1|G7IBC1_MEDTR</v>
      </c>
      <c r="D25154" t="s">
        <v>37059</v>
      </c>
      <c r="E25154">
        <v>85.83</v>
      </c>
      <c r="F25154">
        <v>706</v>
      </c>
      <c r="G25154">
        <v>100</v>
      </c>
      <c r="H25154">
        <v>2</v>
      </c>
      <c r="I25154">
        <v>1</v>
      </c>
      <c r="J25154">
        <v>2112</v>
      </c>
      <c r="K25154">
        <v>1</v>
      </c>
      <c r="L25154">
        <v>1</v>
      </c>
      <c r="M25154">
        <v>706</v>
      </c>
      <c r="N25154" t="s">
        <v>18</v>
      </c>
      <c r="O25154">
        <v>0</v>
      </c>
      <c r="P25154">
        <v>3053</v>
      </c>
    </row>
    <row r="25155" spans="1:16" x14ac:dyDescent="0.25">
      <c r="A25155" t="s">
        <v>37060</v>
      </c>
      <c r="B25155">
        <v>2265</v>
      </c>
      <c r="C25155" s="3" t="str">
        <f>HYPERLINK("http://www.uniprot.org/uniprot/A5BE46","tr|A5BE46|A5BE46_VITVI")</f>
        <v>tr|A5BE46|A5BE46_VITVI</v>
      </c>
      <c r="D25155" t="s">
        <v>462</v>
      </c>
      <c r="E25155">
        <v>79.73</v>
      </c>
      <c r="F25155">
        <v>760</v>
      </c>
      <c r="G25155">
        <v>154</v>
      </c>
      <c r="H25155">
        <v>7</v>
      </c>
      <c r="I25155">
        <v>1</v>
      </c>
      <c r="J25155">
        <v>2259</v>
      </c>
      <c r="K25155">
        <v>1</v>
      </c>
      <c r="L25155">
        <v>594</v>
      </c>
      <c r="M25155">
        <v>1353</v>
      </c>
      <c r="N25155" t="s">
        <v>18</v>
      </c>
      <c r="O25155">
        <v>0</v>
      </c>
      <c r="P25155">
        <v>3239</v>
      </c>
    </row>
    <row r="25156" spans="1:16" x14ac:dyDescent="0.25">
      <c r="A25156" t="s">
        <v>37061</v>
      </c>
      <c r="B25156">
        <v>741</v>
      </c>
      <c r="C25156" s="3" t="str">
        <f>HYPERLINK("http://www.uniprot.org/uniprot/G7J6Q0","tr|G7J6Q0|G7J6Q0_MEDTR")</f>
        <v>tr|G7J6Q0|G7J6Q0_MEDTR</v>
      </c>
      <c r="D25156" t="s">
        <v>37062</v>
      </c>
      <c r="E25156">
        <v>79.31</v>
      </c>
      <c r="F25156">
        <v>261</v>
      </c>
      <c r="G25156">
        <v>54</v>
      </c>
      <c r="H25156">
        <v>15</v>
      </c>
      <c r="I25156">
        <v>1</v>
      </c>
      <c r="J25156">
        <v>738</v>
      </c>
      <c r="K25156">
        <v>1</v>
      </c>
      <c r="L25156">
        <v>1</v>
      </c>
      <c r="M25156">
        <v>255</v>
      </c>
      <c r="N25156" t="s">
        <v>18</v>
      </c>
      <c r="O25156" s="1">
        <v>1.73511E-101</v>
      </c>
      <c r="P25156">
        <v>960</v>
      </c>
    </row>
    <row r="25157" spans="1:16" x14ac:dyDescent="0.25">
      <c r="A25157" t="s">
        <v>37063</v>
      </c>
      <c r="B25157">
        <v>3231</v>
      </c>
      <c r="C25157" s="3" t="str">
        <f>HYPERLINK("http://www.uniprot.org/uniprot/A5BE46","tr|A5BE46|A5BE46_VITVI")</f>
        <v>tr|A5BE46|A5BE46_VITVI</v>
      </c>
      <c r="D25157" t="s">
        <v>462</v>
      </c>
      <c r="E25157">
        <v>79.02</v>
      </c>
      <c r="F25157">
        <v>1082</v>
      </c>
      <c r="G25157">
        <v>227</v>
      </c>
      <c r="H25157">
        <v>7</v>
      </c>
      <c r="I25157">
        <v>1</v>
      </c>
      <c r="J25157">
        <v>3225</v>
      </c>
      <c r="K25157">
        <v>1</v>
      </c>
      <c r="L25157">
        <v>272</v>
      </c>
      <c r="M25157">
        <v>1353</v>
      </c>
      <c r="N25157" t="s">
        <v>18</v>
      </c>
      <c r="O25157">
        <v>0</v>
      </c>
      <c r="P25157">
        <v>4544</v>
      </c>
    </row>
    <row r="25158" spans="1:16" x14ac:dyDescent="0.25">
      <c r="A25158" t="s">
        <v>37064</v>
      </c>
      <c r="B25158">
        <v>1446</v>
      </c>
      <c r="C25158" s="3" t="str">
        <f>HYPERLINK("http://www.uniprot.org/uniprot/G7JSX5","tr|G7JSX5|G7JSX5_MEDTR")</f>
        <v>tr|G7JSX5|G7JSX5_MEDTR</v>
      </c>
      <c r="D25158" t="s">
        <v>37065</v>
      </c>
      <c r="E25158">
        <v>67.08</v>
      </c>
      <c r="F25158">
        <v>483</v>
      </c>
      <c r="G25158">
        <v>159</v>
      </c>
      <c r="H25158">
        <v>2</v>
      </c>
      <c r="I25158">
        <v>1</v>
      </c>
      <c r="J25158">
        <v>1443</v>
      </c>
      <c r="K25158">
        <v>1</v>
      </c>
      <c r="L25158">
        <v>10</v>
      </c>
      <c r="M25158">
        <v>489</v>
      </c>
      <c r="N25158" t="s">
        <v>18</v>
      </c>
      <c r="O25158" s="1">
        <v>5.6577999999999999E-180</v>
      </c>
      <c r="P25158">
        <v>1641</v>
      </c>
    </row>
    <row r="25159" spans="1:16" x14ac:dyDescent="0.25">
      <c r="A25159" t="s">
        <v>37066</v>
      </c>
      <c r="B25159">
        <v>948</v>
      </c>
      <c r="C25159" s="3" t="str">
        <f>HYPERLINK("http://www.uniprot.org/uniprot/G7LE90","tr|G7LE90|G7LE90_MEDTR")</f>
        <v>tr|G7LE90|G7LE90_MEDTR</v>
      </c>
      <c r="D25159" t="s">
        <v>37067</v>
      </c>
      <c r="E25159">
        <v>92.69</v>
      </c>
      <c r="F25159">
        <v>315</v>
      </c>
      <c r="G25159">
        <v>23</v>
      </c>
      <c r="H25159">
        <v>0</v>
      </c>
      <c r="I25159">
        <v>1</v>
      </c>
      <c r="J25159">
        <v>945</v>
      </c>
      <c r="K25159">
        <v>1</v>
      </c>
      <c r="L25159">
        <v>1</v>
      </c>
      <c r="M25159">
        <v>315</v>
      </c>
      <c r="N25159" t="s">
        <v>18</v>
      </c>
      <c r="O25159" s="1">
        <v>4.2065600000000001E-166</v>
      </c>
      <c r="P25159">
        <v>1519</v>
      </c>
    </row>
    <row r="25160" spans="1:16" x14ac:dyDescent="0.25">
      <c r="A25160" t="s">
        <v>37068</v>
      </c>
      <c r="B25160">
        <v>684</v>
      </c>
      <c r="C25160" s="3" t="str">
        <f>HYPERLINK("http://www.uniprot.org/uniprot/I1LP17","tr|I1LP17|I1LP17_SOYBN")</f>
        <v>tr|I1LP17|I1LP17_SOYBN</v>
      </c>
      <c r="D25160" t="s">
        <v>71</v>
      </c>
      <c r="E25160">
        <v>80.260000000000005</v>
      </c>
      <c r="F25160">
        <v>228</v>
      </c>
      <c r="G25160">
        <v>45</v>
      </c>
      <c r="H25160">
        <v>1</v>
      </c>
      <c r="I25160">
        <v>1</v>
      </c>
      <c r="J25160">
        <v>681</v>
      </c>
      <c r="K25160">
        <v>1</v>
      </c>
      <c r="L25160">
        <v>1</v>
      </c>
      <c r="M25160">
        <v>228</v>
      </c>
      <c r="N25160" t="s">
        <v>18</v>
      </c>
      <c r="O25160" s="1">
        <v>9.8648100000000003E-98</v>
      </c>
      <c r="P25160">
        <v>927</v>
      </c>
    </row>
    <row r="25161" spans="1:16" x14ac:dyDescent="0.25">
      <c r="A25161" t="s">
        <v>37069</v>
      </c>
      <c r="B25161">
        <v>774</v>
      </c>
      <c r="C25161" s="3" t="str">
        <f>HYPERLINK("http://www.uniprot.org/uniprot/K7K3S1","tr|K7K3S1|K7K3S1_SOYBN")</f>
        <v>tr|K7K3S1|K7K3S1_SOYBN</v>
      </c>
      <c r="D25161" t="s">
        <v>28</v>
      </c>
      <c r="E25161">
        <v>78.08</v>
      </c>
      <c r="F25161">
        <v>146</v>
      </c>
      <c r="G25161">
        <v>32</v>
      </c>
      <c r="H25161">
        <v>0</v>
      </c>
      <c r="I25161">
        <v>1</v>
      </c>
      <c r="J25161">
        <v>438</v>
      </c>
      <c r="K25161">
        <v>1</v>
      </c>
      <c r="L25161">
        <v>1</v>
      </c>
      <c r="M25161">
        <v>146</v>
      </c>
      <c r="N25161" t="s">
        <v>18</v>
      </c>
      <c r="O25161" s="1">
        <v>1.2599E-52</v>
      </c>
      <c r="P25161">
        <v>539</v>
      </c>
    </row>
    <row r="25162" spans="1:16" x14ac:dyDescent="0.25">
      <c r="A25162" t="s">
        <v>37070</v>
      </c>
      <c r="B25162">
        <v>315</v>
      </c>
      <c r="C25162" s="3" t="str">
        <f>HYPERLINK("http://www.uniprot.org/uniprot/G7JVC7","tr|G7JVC7|G7JVC7_MEDTR")</f>
        <v>tr|G7JVC7|G7JVC7_MEDTR</v>
      </c>
      <c r="D25162" t="s">
        <v>37071</v>
      </c>
      <c r="E25162">
        <v>76.08</v>
      </c>
      <c r="F25162">
        <v>92</v>
      </c>
      <c r="G25162">
        <v>22</v>
      </c>
      <c r="H25162">
        <v>0</v>
      </c>
      <c r="I25162">
        <v>1</v>
      </c>
      <c r="J25162">
        <v>276</v>
      </c>
      <c r="K25162">
        <v>1</v>
      </c>
      <c r="L25162">
        <v>1</v>
      </c>
      <c r="M25162">
        <v>89</v>
      </c>
      <c r="N25162" t="s">
        <v>18</v>
      </c>
      <c r="O25162" s="1">
        <v>6.7948199999999998E-31</v>
      </c>
      <c r="P25162">
        <v>348</v>
      </c>
    </row>
    <row r="25163" spans="1:16" x14ac:dyDescent="0.25">
      <c r="A25163" t="s">
        <v>37072</v>
      </c>
      <c r="B25163">
        <v>1779</v>
      </c>
      <c r="C25163" s="3" t="str">
        <f>HYPERLINK("http://www.uniprot.org/uniprot/G7JHM5","tr|G7JHM5|G7JHM5_MEDTR")</f>
        <v>tr|G7JHM5|G7JHM5_MEDTR</v>
      </c>
      <c r="D25163" t="s">
        <v>37073</v>
      </c>
      <c r="E25163">
        <v>85.81</v>
      </c>
      <c r="F25163">
        <v>592</v>
      </c>
      <c r="G25163">
        <v>84</v>
      </c>
      <c r="H25163">
        <v>0</v>
      </c>
      <c r="I25163">
        <v>1</v>
      </c>
      <c r="J25163">
        <v>1776</v>
      </c>
      <c r="K25163">
        <v>1</v>
      </c>
      <c r="L25163">
        <v>77</v>
      </c>
      <c r="M25163">
        <v>668</v>
      </c>
      <c r="N25163" t="s">
        <v>18</v>
      </c>
      <c r="O25163">
        <v>0</v>
      </c>
      <c r="P25163">
        <v>2631</v>
      </c>
    </row>
    <row r="25164" spans="1:16" x14ac:dyDescent="0.25">
      <c r="A25164" t="s">
        <v>37074</v>
      </c>
      <c r="B25164">
        <v>723</v>
      </c>
      <c r="C25164" s="3" t="str">
        <f>HYPERLINK("http://www.uniprot.org/uniprot/G7KG86","tr|G7KG86|G7KG86_MEDTR")</f>
        <v>tr|G7KG86|G7KG86_MEDTR</v>
      </c>
      <c r="D25164" t="s">
        <v>37075</v>
      </c>
      <c r="E25164">
        <v>75.69</v>
      </c>
      <c r="F25164">
        <v>251</v>
      </c>
      <c r="G25164">
        <v>61</v>
      </c>
      <c r="H25164">
        <v>11</v>
      </c>
      <c r="I25164">
        <v>1</v>
      </c>
      <c r="J25164">
        <v>720</v>
      </c>
      <c r="K25164">
        <v>1</v>
      </c>
      <c r="L25164">
        <v>1</v>
      </c>
      <c r="M25164">
        <v>251</v>
      </c>
      <c r="N25164" t="s">
        <v>18</v>
      </c>
      <c r="O25164" s="1">
        <v>1.15355E-94</v>
      </c>
      <c r="P25164">
        <v>901</v>
      </c>
    </row>
    <row r="25165" spans="1:16" x14ac:dyDescent="0.25">
      <c r="A25165" t="s">
        <v>37076</v>
      </c>
      <c r="B25165">
        <v>402</v>
      </c>
      <c r="C25165" s="3" t="str">
        <f>HYPERLINK("http://www.uniprot.org/uniprot/G7JDD7","tr|G7JDD7|G7JDD7_MEDTR")</f>
        <v>tr|G7JDD7|G7JDD7_MEDTR</v>
      </c>
      <c r="D25165" t="s">
        <v>2442</v>
      </c>
      <c r="E25165">
        <v>71.680000000000007</v>
      </c>
      <c r="F25165">
        <v>113</v>
      </c>
      <c r="G25165">
        <v>32</v>
      </c>
      <c r="H25165">
        <v>0</v>
      </c>
      <c r="I25165">
        <v>4</v>
      </c>
      <c r="J25165">
        <v>342</v>
      </c>
      <c r="K25165">
        <v>1</v>
      </c>
      <c r="L25165">
        <v>329</v>
      </c>
      <c r="M25165">
        <v>441</v>
      </c>
      <c r="N25165" t="s">
        <v>18</v>
      </c>
      <c r="O25165" s="1">
        <v>2.7807600000000002E-40</v>
      </c>
      <c r="P25165">
        <v>429</v>
      </c>
    </row>
    <row r="25166" spans="1:16" x14ac:dyDescent="0.25">
      <c r="A25166" t="s">
        <v>37077</v>
      </c>
      <c r="B25166">
        <v>762</v>
      </c>
      <c r="C25166" s="3" t="str">
        <f>HYPERLINK("http://www.uniprot.org/uniprot/G7JN10","tr|G7JN10|G7JN10_MEDTR")</f>
        <v>tr|G7JN10|G7JN10_MEDTR</v>
      </c>
      <c r="D25166" t="s">
        <v>37078</v>
      </c>
      <c r="E25166">
        <v>71.59</v>
      </c>
      <c r="F25166">
        <v>88</v>
      </c>
      <c r="G25166">
        <v>25</v>
      </c>
      <c r="H25166">
        <v>0</v>
      </c>
      <c r="I25166">
        <v>1</v>
      </c>
      <c r="J25166">
        <v>264</v>
      </c>
      <c r="K25166">
        <v>1</v>
      </c>
      <c r="L25166">
        <v>107</v>
      </c>
      <c r="M25166">
        <v>194</v>
      </c>
      <c r="N25166" t="s">
        <v>18</v>
      </c>
      <c r="O25166" s="1">
        <v>8.4830499999999993E-30</v>
      </c>
      <c r="P25166">
        <v>342</v>
      </c>
    </row>
    <row r="25167" spans="1:16" x14ac:dyDescent="0.25">
      <c r="A25167" t="s">
        <v>37079</v>
      </c>
      <c r="B25167">
        <v>375</v>
      </c>
      <c r="C25167" s="3" t="str">
        <f>HYPERLINK("http://www.uniprot.org/uniprot/K7LQ45","tr|K7LQ45|K7LQ45_SOYBN")</f>
        <v>tr|K7LQ45|K7LQ45_SOYBN</v>
      </c>
      <c r="D25167" t="s">
        <v>28</v>
      </c>
      <c r="E25167">
        <v>37.03</v>
      </c>
      <c r="F25167">
        <v>108</v>
      </c>
      <c r="G25167">
        <v>68</v>
      </c>
      <c r="H25167">
        <v>7</v>
      </c>
      <c r="I25167">
        <v>1</v>
      </c>
      <c r="J25167">
        <v>303</v>
      </c>
      <c r="K25167">
        <v>1</v>
      </c>
      <c r="L25167">
        <v>212</v>
      </c>
      <c r="M25167">
        <v>319</v>
      </c>
      <c r="N25167" t="s">
        <v>18</v>
      </c>
      <c r="O25167" s="1">
        <v>1.77122E-10</v>
      </c>
      <c r="P25167">
        <v>172</v>
      </c>
    </row>
    <row r="25168" spans="1:16" x14ac:dyDescent="0.25">
      <c r="A25168" t="s">
        <v>37080</v>
      </c>
      <c r="B25168">
        <v>483</v>
      </c>
      <c r="C25168" s="3" t="str">
        <f>HYPERLINK("http://www.uniprot.org/uniprot/G7J032","tr|G7J032|G7J032_MEDTR")</f>
        <v>tr|G7J032|G7J032_MEDTR</v>
      </c>
      <c r="D25168" t="s">
        <v>37081</v>
      </c>
      <c r="E25168">
        <v>74.349999999999994</v>
      </c>
      <c r="F25168">
        <v>156</v>
      </c>
      <c r="G25168">
        <v>40</v>
      </c>
      <c r="H25168">
        <v>1</v>
      </c>
      <c r="I25168">
        <v>1</v>
      </c>
      <c r="J25168">
        <v>465</v>
      </c>
      <c r="K25168">
        <v>1</v>
      </c>
      <c r="L25168">
        <v>1</v>
      </c>
      <c r="M25168">
        <v>156</v>
      </c>
      <c r="N25168" t="s">
        <v>18</v>
      </c>
      <c r="O25168" s="1">
        <v>1.2764900000000001E-61</v>
      </c>
      <c r="P25168">
        <v>613</v>
      </c>
    </row>
    <row r="25169" spans="1:16" x14ac:dyDescent="0.25">
      <c r="A25169" t="s">
        <v>37082</v>
      </c>
      <c r="B25169">
        <v>1143</v>
      </c>
      <c r="C25169" s="3" t="str">
        <f>HYPERLINK("http://www.uniprot.org/uniprot/C7FDI5","tr|C7FDI5|C7FDI5_SOYBN")</f>
        <v>tr|C7FDI5|C7FDI5_SOYBN</v>
      </c>
      <c r="D25169" t="s">
        <v>717</v>
      </c>
      <c r="E25169">
        <v>49.17</v>
      </c>
      <c r="F25169">
        <v>362</v>
      </c>
      <c r="G25169">
        <v>184</v>
      </c>
      <c r="H25169">
        <v>4</v>
      </c>
      <c r="I25169">
        <v>1</v>
      </c>
      <c r="J25169">
        <v>1074</v>
      </c>
      <c r="K25169">
        <v>1</v>
      </c>
      <c r="L25169">
        <v>704</v>
      </c>
      <c r="M25169">
        <v>1060</v>
      </c>
      <c r="N25169" t="s">
        <v>18</v>
      </c>
      <c r="O25169" s="1">
        <v>1.2507500000000001E-96</v>
      </c>
      <c r="P25169">
        <v>921</v>
      </c>
    </row>
    <row r="25170" spans="1:16" x14ac:dyDescent="0.25">
      <c r="A25170" t="s">
        <v>37083</v>
      </c>
      <c r="B25170">
        <v>552</v>
      </c>
      <c r="C25170" s="3" t="str">
        <f>HYPERLINK("http://www.uniprot.org/uniprot/G7L9S1","tr|G7L9S1|G7L9S1_MEDTR")</f>
        <v>tr|G7L9S1|G7L9S1_MEDTR</v>
      </c>
      <c r="D25170" t="s">
        <v>16012</v>
      </c>
      <c r="E25170">
        <v>67.040000000000006</v>
      </c>
      <c r="F25170">
        <v>176</v>
      </c>
      <c r="G25170">
        <v>58</v>
      </c>
      <c r="H25170">
        <v>0</v>
      </c>
      <c r="I25170">
        <v>22</v>
      </c>
      <c r="J25170">
        <v>549</v>
      </c>
      <c r="K25170">
        <v>1</v>
      </c>
      <c r="L25170">
        <v>170</v>
      </c>
      <c r="M25170">
        <v>343</v>
      </c>
      <c r="N25170" t="s">
        <v>18</v>
      </c>
      <c r="O25170" s="1">
        <v>5.5527799999999995E-66</v>
      </c>
      <c r="P25170">
        <v>651</v>
      </c>
    </row>
    <row r="25171" spans="1:16" x14ac:dyDescent="0.25">
      <c r="A25171" t="s">
        <v>37084</v>
      </c>
      <c r="B25171">
        <v>2142</v>
      </c>
      <c r="C25171" s="3" t="str">
        <f>HYPERLINK("http://www.uniprot.org/uniprot/G7IUH7","tr|G7IUH7|G7IUH7_MEDTR")</f>
        <v>tr|G7IUH7|G7IUH7_MEDTR</v>
      </c>
      <c r="D25171" t="s">
        <v>37085</v>
      </c>
      <c r="E25171">
        <v>87.66</v>
      </c>
      <c r="F25171">
        <v>697</v>
      </c>
      <c r="G25171">
        <v>86</v>
      </c>
      <c r="H25171">
        <v>1</v>
      </c>
      <c r="I25171">
        <v>52</v>
      </c>
      <c r="J25171">
        <v>2139</v>
      </c>
      <c r="K25171">
        <v>1</v>
      </c>
      <c r="L25171">
        <v>1</v>
      </c>
      <c r="M25171">
        <v>694</v>
      </c>
      <c r="N25171" t="s">
        <v>18</v>
      </c>
      <c r="O25171">
        <v>0</v>
      </c>
      <c r="P25171">
        <v>3314</v>
      </c>
    </row>
    <row r="25172" spans="1:16" x14ac:dyDescent="0.25">
      <c r="A25172" t="s">
        <v>37086</v>
      </c>
      <c r="B25172">
        <v>1758</v>
      </c>
      <c r="C25172" s="3" t="str">
        <f>HYPERLINK("http://www.uniprot.org/uniprot/G7IQP5","tr|G7IQP5|G7IQP5_MEDTR")</f>
        <v>tr|G7IQP5|G7IQP5_MEDTR</v>
      </c>
      <c r="D25172" t="s">
        <v>267</v>
      </c>
      <c r="E25172">
        <v>76.23</v>
      </c>
      <c r="F25172">
        <v>585</v>
      </c>
      <c r="G25172">
        <v>139</v>
      </c>
      <c r="H25172">
        <v>2</v>
      </c>
      <c r="I25172">
        <v>7</v>
      </c>
      <c r="J25172">
        <v>1755</v>
      </c>
      <c r="K25172">
        <v>1</v>
      </c>
      <c r="L25172">
        <v>6</v>
      </c>
      <c r="M25172">
        <v>586</v>
      </c>
      <c r="N25172" t="s">
        <v>18</v>
      </c>
      <c r="O25172">
        <v>0</v>
      </c>
      <c r="P25172">
        <v>2402</v>
      </c>
    </row>
    <row r="25173" spans="1:16" x14ac:dyDescent="0.25">
      <c r="A25173" t="s">
        <v>37087</v>
      </c>
      <c r="B25173">
        <v>1512</v>
      </c>
      <c r="C25173" s="3" t="str">
        <f>HYPERLINK("http://www.uniprot.org/uniprot/G7JDL9","tr|G7JDL9|G7JDL9_MEDTR")</f>
        <v>tr|G7JDL9|G7JDL9_MEDTR</v>
      </c>
      <c r="D25173" t="s">
        <v>242</v>
      </c>
      <c r="E25173">
        <v>26.74</v>
      </c>
      <c r="F25173">
        <v>415</v>
      </c>
      <c r="G25173">
        <v>304</v>
      </c>
      <c r="H25173">
        <v>0</v>
      </c>
      <c r="I25173">
        <v>256</v>
      </c>
      <c r="J25173">
        <v>1500</v>
      </c>
      <c r="K25173">
        <v>1</v>
      </c>
      <c r="L25173">
        <v>25</v>
      </c>
      <c r="M25173">
        <v>356</v>
      </c>
      <c r="N25173" t="s">
        <v>18</v>
      </c>
      <c r="O25173" s="1">
        <v>3.12164E-35</v>
      </c>
      <c r="P25173">
        <v>393</v>
      </c>
    </row>
    <row r="25174" spans="1:16" x14ac:dyDescent="0.25">
      <c r="A25174" t="s">
        <v>37088</v>
      </c>
      <c r="B25174">
        <v>1209</v>
      </c>
      <c r="C25174" s="3" t="str">
        <f>HYPERLINK("http://www.uniprot.org/uniprot/I1N7F7","tr|I1N7F7|I1N7F7_SOYBN")</f>
        <v>tr|I1N7F7|I1N7F7_SOYBN</v>
      </c>
      <c r="D25174" t="s">
        <v>28</v>
      </c>
      <c r="E25174">
        <v>75.12</v>
      </c>
      <c r="F25174">
        <v>398</v>
      </c>
      <c r="G25174">
        <v>99</v>
      </c>
      <c r="H25174">
        <v>0</v>
      </c>
      <c r="I25174">
        <v>1</v>
      </c>
      <c r="J25174">
        <v>1194</v>
      </c>
      <c r="K25174">
        <v>1</v>
      </c>
      <c r="L25174">
        <v>1</v>
      </c>
      <c r="M25174">
        <v>396</v>
      </c>
      <c r="N25174" t="s">
        <v>18</v>
      </c>
      <c r="O25174" s="1">
        <v>9.8187700000000005E-172</v>
      </c>
      <c r="P25174">
        <v>1569</v>
      </c>
    </row>
    <row r="25175" spans="1:16" x14ac:dyDescent="0.25">
      <c r="A25175" t="s">
        <v>37089</v>
      </c>
      <c r="B25175">
        <v>1434</v>
      </c>
      <c r="C25175" s="3" t="str">
        <f>HYPERLINK("http://www.uniprot.org/uniprot/I1KWF6","tr|I1KWF6|I1KWF6_SOYBN")</f>
        <v>tr|I1KWF6|I1KWF6_SOYBN</v>
      </c>
      <c r="D25175" t="s">
        <v>71</v>
      </c>
      <c r="E25175">
        <v>74.55</v>
      </c>
      <c r="F25175">
        <v>393</v>
      </c>
      <c r="G25175">
        <v>100</v>
      </c>
      <c r="H25175">
        <v>0</v>
      </c>
      <c r="I25175">
        <v>1</v>
      </c>
      <c r="J25175">
        <v>1179</v>
      </c>
      <c r="K25175">
        <v>1</v>
      </c>
      <c r="L25175">
        <v>1</v>
      </c>
      <c r="M25175">
        <v>384</v>
      </c>
      <c r="N25175" t="s">
        <v>18</v>
      </c>
      <c r="O25175" s="1">
        <v>3.5255700000000002E-158</v>
      </c>
      <c r="P25175">
        <v>1453</v>
      </c>
    </row>
    <row r="25176" spans="1:16" x14ac:dyDescent="0.25">
      <c r="A25176" t="s">
        <v>37090</v>
      </c>
      <c r="B25176">
        <v>1248</v>
      </c>
      <c r="C25176" s="3" t="str">
        <f>HYPERLINK("http://www.uniprot.org/uniprot/G7KW46","tr|G7KW46|G7KW46_MEDTR")</f>
        <v>tr|G7KW46|G7KW46_MEDTR</v>
      </c>
      <c r="D25176" t="s">
        <v>37091</v>
      </c>
      <c r="E25176">
        <v>87.4</v>
      </c>
      <c r="F25176">
        <v>413</v>
      </c>
      <c r="G25176">
        <v>52</v>
      </c>
      <c r="H25176">
        <v>1</v>
      </c>
      <c r="I25176">
        <v>1</v>
      </c>
      <c r="J25176">
        <v>1236</v>
      </c>
      <c r="K25176">
        <v>1</v>
      </c>
      <c r="L25176">
        <v>1</v>
      </c>
      <c r="M25176">
        <v>412</v>
      </c>
      <c r="N25176" t="s">
        <v>18</v>
      </c>
      <c r="O25176">
        <v>0</v>
      </c>
      <c r="P25176">
        <v>1848</v>
      </c>
    </row>
    <row r="25177" spans="1:16" x14ac:dyDescent="0.25">
      <c r="A25177" t="s">
        <v>37092</v>
      </c>
      <c r="B25177">
        <v>2424</v>
      </c>
      <c r="C25177" s="3" t="str">
        <f>HYPERLINK("http://www.uniprot.org/uniprot/I1JPP3","tr|I1JPP3|I1JPP3_SOYBN")</f>
        <v>tr|I1JPP3|I1JPP3_SOYBN</v>
      </c>
      <c r="D25177" t="s">
        <v>28</v>
      </c>
      <c r="E25177">
        <v>92.71</v>
      </c>
      <c r="F25177">
        <v>810</v>
      </c>
      <c r="G25177">
        <v>59</v>
      </c>
      <c r="H25177">
        <v>3</v>
      </c>
      <c r="I25177">
        <v>1</v>
      </c>
      <c r="J25177">
        <v>2421</v>
      </c>
      <c r="K25177">
        <v>1</v>
      </c>
      <c r="L25177">
        <v>1</v>
      </c>
      <c r="M25177">
        <v>808</v>
      </c>
      <c r="N25177" t="s">
        <v>18</v>
      </c>
      <c r="O25177">
        <v>0</v>
      </c>
      <c r="P25177">
        <v>3811</v>
      </c>
    </row>
    <row r="25178" spans="1:16" x14ac:dyDescent="0.25">
      <c r="A25178" t="s">
        <v>37093</v>
      </c>
      <c r="B25178">
        <v>2265</v>
      </c>
      <c r="C25178" s="3" t="str">
        <f>HYPERLINK("http://www.uniprot.org/uniprot/A5BE46","tr|A5BE46|A5BE46_VITVI")</f>
        <v>tr|A5BE46|A5BE46_VITVI</v>
      </c>
      <c r="D25178" t="s">
        <v>462</v>
      </c>
      <c r="E25178">
        <v>79.73</v>
      </c>
      <c r="F25178">
        <v>760</v>
      </c>
      <c r="G25178">
        <v>154</v>
      </c>
      <c r="H25178">
        <v>7</v>
      </c>
      <c r="I25178">
        <v>1</v>
      </c>
      <c r="J25178">
        <v>2259</v>
      </c>
      <c r="K25178">
        <v>1</v>
      </c>
      <c r="L25178">
        <v>594</v>
      </c>
      <c r="M25178">
        <v>1353</v>
      </c>
      <c r="N25178" t="s">
        <v>18</v>
      </c>
      <c r="O25178">
        <v>0</v>
      </c>
      <c r="P25178">
        <v>3239</v>
      </c>
    </row>
    <row r="25179" spans="1:16" x14ac:dyDescent="0.25">
      <c r="A25179" t="s">
        <v>37094</v>
      </c>
      <c r="B25179">
        <v>324</v>
      </c>
      <c r="C25179" s="3" t="str">
        <f>HYPERLINK("http://www.uniprot.org/uniprot/K7LLV5","tr|K7LLV5|K7LLV5_SOYBN")</f>
        <v>tr|K7LLV5|K7LLV5_SOYBN</v>
      </c>
      <c r="D25179" t="s">
        <v>28</v>
      </c>
      <c r="E25179">
        <v>74.760000000000005</v>
      </c>
      <c r="F25179">
        <v>107</v>
      </c>
      <c r="G25179">
        <v>27</v>
      </c>
      <c r="H25179">
        <v>0</v>
      </c>
      <c r="I25179">
        <v>1</v>
      </c>
      <c r="J25179">
        <v>321</v>
      </c>
      <c r="K25179">
        <v>1</v>
      </c>
      <c r="L25179">
        <v>1</v>
      </c>
      <c r="M25179">
        <v>106</v>
      </c>
      <c r="N25179" t="s">
        <v>18</v>
      </c>
      <c r="O25179" s="1">
        <v>1.5447200000000001E-38</v>
      </c>
      <c r="P25179">
        <v>414</v>
      </c>
    </row>
    <row r="25180" spans="1:16" x14ac:dyDescent="0.25">
      <c r="A25180" t="s">
        <v>37095</v>
      </c>
      <c r="B25180">
        <v>453</v>
      </c>
      <c r="C25180" s="3" t="str">
        <f>HYPERLINK("http://www.uniprot.org/uniprot/G7I6C6","tr|G7I6C6|G7I6C6_MEDTR")</f>
        <v>tr|G7I6C6|G7I6C6_MEDTR</v>
      </c>
      <c r="D25180" t="s">
        <v>37096</v>
      </c>
      <c r="E25180">
        <v>88.57</v>
      </c>
      <c r="F25180">
        <v>140</v>
      </c>
      <c r="G25180">
        <v>16</v>
      </c>
      <c r="H25180">
        <v>0</v>
      </c>
      <c r="I25180">
        <v>1</v>
      </c>
      <c r="J25180">
        <v>420</v>
      </c>
      <c r="K25180">
        <v>1</v>
      </c>
      <c r="L25180">
        <v>1</v>
      </c>
      <c r="M25180">
        <v>140</v>
      </c>
      <c r="N25180" t="s">
        <v>18</v>
      </c>
      <c r="O25180" s="1">
        <v>9.9749599999999996E-67</v>
      </c>
      <c r="P25180">
        <v>657</v>
      </c>
    </row>
    <row r="25181" spans="1:16" x14ac:dyDescent="0.25">
      <c r="A25181" t="s">
        <v>37097</v>
      </c>
      <c r="B25181">
        <v>699</v>
      </c>
      <c r="C25181" s="3" t="str">
        <f>HYPERLINK("http://www.uniprot.org/uniprot/G7IBC0","tr|G7IBC0|G7IBC0_MEDTR")</f>
        <v>tr|G7IBC0|G7IBC0_MEDTR</v>
      </c>
      <c r="D25181" t="s">
        <v>37098</v>
      </c>
      <c r="E25181">
        <v>38.5</v>
      </c>
      <c r="F25181">
        <v>174</v>
      </c>
      <c r="G25181">
        <v>107</v>
      </c>
      <c r="H25181">
        <v>12</v>
      </c>
      <c r="I25181">
        <v>208</v>
      </c>
      <c r="J25181">
        <v>693</v>
      </c>
      <c r="K25181">
        <v>1</v>
      </c>
      <c r="L25181">
        <v>295</v>
      </c>
      <c r="M25181">
        <v>465</v>
      </c>
      <c r="N25181" t="s">
        <v>18</v>
      </c>
      <c r="O25181" s="1">
        <v>5.5654599999999997E-19</v>
      </c>
      <c r="P25181">
        <v>248</v>
      </c>
    </row>
    <row r="25182" spans="1:16" x14ac:dyDescent="0.25">
      <c r="A25182" t="s">
        <v>37099</v>
      </c>
      <c r="B25182">
        <v>462</v>
      </c>
      <c r="C25182" s="3" t="str">
        <f>HYPERLINK("http://www.uniprot.org/uniprot/G7J2V0","tr|G7J2V0|G7J2V0_MEDTR")</f>
        <v>tr|G7J2V0|G7J2V0_MEDTR</v>
      </c>
      <c r="D25182" t="s">
        <v>37100</v>
      </c>
      <c r="E25182">
        <v>73.290000000000006</v>
      </c>
      <c r="F25182">
        <v>161</v>
      </c>
      <c r="G25182">
        <v>43</v>
      </c>
      <c r="H25182">
        <v>8</v>
      </c>
      <c r="I25182">
        <v>1</v>
      </c>
      <c r="J25182">
        <v>459</v>
      </c>
      <c r="K25182">
        <v>1</v>
      </c>
      <c r="L25182">
        <v>1</v>
      </c>
      <c r="M25182">
        <v>161</v>
      </c>
      <c r="N25182" t="s">
        <v>18</v>
      </c>
      <c r="O25182" s="1">
        <v>5.5756699999999999E-57</v>
      </c>
      <c r="P25182">
        <v>573</v>
      </c>
    </row>
    <row r="25183" spans="1:16" x14ac:dyDescent="0.25">
      <c r="A25183" t="s">
        <v>37101</v>
      </c>
      <c r="B25183">
        <v>258</v>
      </c>
      <c r="C25183" s="3" t="str">
        <f>HYPERLINK("http://www.uniprot.org/uniprot/G7J6Q1","tr|G7J6Q1|G7J6Q1_MEDTR")</f>
        <v>tr|G7J6Q1|G7J6Q1_MEDTR</v>
      </c>
      <c r="D25183" t="s">
        <v>37102</v>
      </c>
      <c r="E25183">
        <v>89.02</v>
      </c>
      <c r="F25183">
        <v>82</v>
      </c>
      <c r="G25183">
        <v>9</v>
      </c>
      <c r="H25183">
        <v>0</v>
      </c>
      <c r="I25183">
        <v>1</v>
      </c>
      <c r="J25183">
        <v>246</v>
      </c>
      <c r="K25183">
        <v>1</v>
      </c>
      <c r="L25183">
        <v>1</v>
      </c>
      <c r="M25183">
        <v>82</v>
      </c>
      <c r="N25183" t="s">
        <v>18</v>
      </c>
      <c r="O25183" s="1">
        <v>3.0505E-39</v>
      </c>
      <c r="P25183">
        <v>420</v>
      </c>
    </row>
    <row r="25184" spans="1:16" x14ac:dyDescent="0.25">
      <c r="A25184" t="s">
        <v>37103</v>
      </c>
      <c r="B25184">
        <v>306</v>
      </c>
      <c r="C25184" s="3" t="str">
        <f>HYPERLINK("http://www.uniprot.org/uniprot/F6HAB5","tr|F6HAB5|F6HAB5_VITVI")</f>
        <v>tr|F6HAB5|F6HAB5_VITVI</v>
      </c>
      <c r="D25184" t="s">
        <v>37104</v>
      </c>
      <c r="E25184">
        <v>92.92</v>
      </c>
      <c r="F25184">
        <v>99</v>
      </c>
      <c r="G25184">
        <v>7</v>
      </c>
      <c r="H25184">
        <v>0</v>
      </c>
      <c r="I25184">
        <v>1</v>
      </c>
      <c r="J25184">
        <v>297</v>
      </c>
      <c r="K25184">
        <v>1</v>
      </c>
      <c r="L25184">
        <v>1</v>
      </c>
      <c r="M25184">
        <v>99</v>
      </c>
      <c r="N25184" t="s">
        <v>18</v>
      </c>
      <c r="O25184" s="1">
        <v>1.29112E-45</v>
      </c>
      <c r="P25184">
        <v>475</v>
      </c>
    </row>
    <row r="25185" spans="1:16" x14ac:dyDescent="0.25">
      <c r="A25185" t="s">
        <v>37105</v>
      </c>
      <c r="B25185">
        <v>1245</v>
      </c>
      <c r="C25185" s="3" t="str">
        <f>HYPERLINK("http://www.uniprot.org/uniprot/G7JSY8","tr|G7JSY8|G7JSY8_MEDTR")</f>
        <v>tr|G7JSY8|G7JSY8_MEDTR</v>
      </c>
      <c r="D25185" t="s">
        <v>37106</v>
      </c>
      <c r="E25185">
        <v>60</v>
      </c>
      <c r="F25185">
        <v>410</v>
      </c>
      <c r="G25185">
        <v>164</v>
      </c>
      <c r="H25185">
        <v>1</v>
      </c>
      <c r="I25185">
        <v>1</v>
      </c>
      <c r="J25185">
        <v>1227</v>
      </c>
      <c r="K25185">
        <v>1</v>
      </c>
      <c r="L25185">
        <v>14</v>
      </c>
      <c r="M25185">
        <v>419</v>
      </c>
      <c r="N25185" t="s">
        <v>18</v>
      </c>
      <c r="O25185" s="1">
        <v>2.1737199999999999E-121</v>
      </c>
      <c r="P25185">
        <v>1135</v>
      </c>
    </row>
    <row r="25186" spans="1:16" x14ac:dyDescent="0.25">
      <c r="A25186" t="s">
        <v>37107</v>
      </c>
      <c r="B25186">
        <v>1008</v>
      </c>
      <c r="C25186" s="3" t="str">
        <f>HYPERLINK("http://www.uniprot.org/uniprot/G7LE88","tr|G7LE88|G7LE88_MEDTR")</f>
        <v>tr|G7LE88|G7LE88_MEDTR</v>
      </c>
      <c r="D25186" t="s">
        <v>37108</v>
      </c>
      <c r="E25186">
        <v>87.57</v>
      </c>
      <c r="F25186">
        <v>314</v>
      </c>
      <c r="G25186">
        <v>39</v>
      </c>
      <c r="H25186">
        <v>0</v>
      </c>
      <c r="I25186">
        <v>64</v>
      </c>
      <c r="J25186">
        <v>1005</v>
      </c>
      <c r="K25186">
        <v>1</v>
      </c>
      <c r="L25186">
        <v>28</v>
      </c>
      <c r="M25186">
        <v>341</v>
      </c>
      <c r="N25186" t="s">
        <v>18</v>
      </c>
      <c r="O25186" s="1">
        <v>5.1378499999999996E-165</v>
      </c>
      <c r="P25186">
        <v>1510</v>
      </c>
    </row>
    <row r="25187" spans="1:16" x14ac:dyDescent="0.25">
      <c r="A25187" t="s">
        <v>37109</v>
      </c>
      <c r="B25187">
        <v>1197</v>
      </c>
      <c r="C25187" s="3" t="str">
        <f>HYPERLINK("http://www.uniprot.org/uniprot/B7FKK0","tr|B7FKK0|B7FKK0_MEDTR")</f>
        <v>tr|B7FKK0|B7FKK0_MEDTR</v>
      </c>
      <c r="D25187" t="s">
        <v>581</v>
      </c>
      <c r="E25187">
        <v>58.04</v>
      </c>
      <c r="F25187">
        <v>398</v>
      </c>
      <c r="G25187">
        <v>167</v>
      </c>
      <c r="H25187">
        <v>0</v>
      </c>
      <c r="I25187">
        <v>1</v>
      </c>
      <c r="J25187">
        <v>1194</v>
      </c>
      <c r="K25187">
        <v>1</v>
      </c>
      <c r="L25187">
        <v>1</v>
      </c>
      <c r="M25187">
        <v>344</v>
      </c>
      <c r="N25187" t="s">
        <v>18</v>
      </c>
      <c r="O25187" s="1">
        <v>1.67943E-107</v>
      </c>
      <c r="P25187">
        <v>1015</v>
      </c>
    </row>
    <row r="25188" spans="1:16" x14ac:dyDescent="0.25">
      <c r="A25188" t="s">
        <v>37110</v>
      </c>
      <c r="B25188">
        <v>1017</v>
      </c>
      <c r="C25188" s="3" t="str">
        <f>HYPERLINK("http://www.uniprot.org/uniprot/G7JEN0","tr|G7JEN0|G7JEN0_MEDTR")</f>
        <v>tr|G7JEN0|G7JEN0_MEDTR</v>
      </c>
      <c r="D25188" t="s">
        <v>37111</v>
      </c>
      <c r="E25188">
        <v>91.98</v>
      </c>
      <c r="F25188">
        <v>337</v>
      </c>
      <c r="G25188">
        <v>27</v>
      </c>
      <c r="H25188">
        <v>0</v>
      </c>
      <c r="I25188">
        <v>1</v>
      </c>
      <c r="J25188">
        <v>1011</v>
      </c>
      <c r="K25188">
        <v>1</v>
      </c>
      <c r="L25188">
        <v>216</v>
      </c>
      <c r="M25188">
        <v>552</v>
      </c>
      <c r="N25188" t="s">
        <v>18</v>
      </c>
      <c r="O25188" s="1">
        <v>2.1876100000000001E-171</v>
      </c>
      <c r="P25188">
        <v>1565</v>
      </c>
    </row>
    <row r="25189" spans="1:16" x14ac:dyDescent="0.25">
      <c r="A25189" t="s">
        <v>37112</v>
      </c>
      <c r="B25189">
        <v>507</v>
      </c>
      <c r="C25189" s="3" t="str">
        <f>HYPERLINK("http://www.uniprot.org/uniprot/G7JCV5","tr|G7JCV5|G7JCV5_MEDTR")</f>
        <v>tr|G7JCV5|G7JCV5_MEDTR</v>
      </c>
      <c r="D25189" t="s">
        <v>37113</v>
      </c>
      <c r="E25189">
        <v>89.28</v>
      </c>
      <c r="F25189">
        <v>168</v>
      </c>
      <c r="G25189">
        <v>18</v>
      </c>
      <c r="H25189">
        <v>0</v>
      </c>
      <c r="I25189">
        <v>1</v>
      </c>
      <c r="J25189">
        <v>504</v>
      </c>
      <c r="K25189">
        <v>1</v>
      </c>
      <c r="L25189">
        <v>1</v>
      </c>
      <c r="M25189">
        <v>168</v>
      </c>
      <c r="N25189" t="s">
        <v>18</v>
      </c>
      <c r="O25189" s="1">
        <v>1.48041E-86</v>
      </c>
      <c r="P25189">
        <v>828</v>
      </c>
    </row>
    <row r="25190" spans="1:16" x14ac:dyDescent="0.25">
      <c r="A25190" t="s">
        <v>37114</v>
      </c>
      <c r="B25190">
        <v>2394</v>
      </c>
      <c r="C25190" s="3" t="str">
        <f>HYPERLINK("http://www.uniprot.org/uniprot/G8DCY4","tr|G8DCY4|G8DCY4_PHAVU")</f>
        <v>tr|G8DCY4|G8DCY4_PHAVU</v>
      </c>
      <c r="D25190" t="s">
        <v>1086</v>
      </c>
      <c r="E25190">
        <v>79.08</v>
      </c>
      <c r="F25190">
        <v>784</v>
      </c>
      <c r="G25190">
        <v>164</v>
      </c>
      <c r="H25190">
        <v>0</v>
      </c>
      <c r="I25190">
        <v>1</v>
      </c>
      <c r="J25190">
        <v>2352</v>
      </c>
      <c r="K25190">
        <v>1</v>
      </c>
      <c r="L25190">
        <v>315</v>
      </c>
      <c r="M25190">
        <v>1011</v>
      </c>
      <c r="N25190" t="s">
        <v>18</v>
      </c>
      <c r="O25190">
        <v>0</v>
      </c>
      <c r="P25190">
        <v>3186</v>
      </c>
    </row>
    <row r="25191" spans="1:16" x14ac:dyDescent="0.25">
      <c r="A25191" t="s">
        <v>37115</v>
      </c>
      <c r="B25191">
        <v>708</v>
      </c>
      <c r="C25191" s="3" t="str">
        <f>HYPERLINK("http://www.uniprot.org/uniprot/J7FDE7","tr|J7FDE7|J7FDE7_MEDTR")</f>
        <v>tr|J7FDE7|J7FDE7_MEDTR</v>
      </c>
      <c r="D25191" t="s">
        <v>37116</v>
      </c>
      <c r="E25191">
        <v>92.08</v>
      </c>
      <c r="F25191">
        <v>240</v>
      </c>
      <c r="G25191">
        <v>19</v>
      </c>
      <c r="H25191">
        <v>5</v>
      </c>
      <c r="I25191">
        <v>1</v>
      </c>
      <c r="J25191">
        <v>705</v>
      </c>
      <c r="K25191">
        <v>1</v>
      </c>
      <c r="L25191">
        <v>1</v>
      </c>
      <c r="M25191">
        <v>240</v>
      </c>
      <c r="N25191" t="s">
        <v>18</v>
      </c>
      <c r="O25191" s="1">
        <v>9.5116500000000004E-123</v>
      </c>
      <c r="P25191">
        <v>1143</v>
      </c>
    </row>
    <row r="25192" spans="1:16" x14ac:dyDescent="0.25">
      <c r="A25192" t="s">
        <v>37117</v>
      </c>
      <c r="B25192">
        <v>456</v>
      </c>
      <c r="C25192" s="3" t="str">
        <f>HYPERLINK("http://www.uniprot.org/uniprot/B6CBQ9","tr|B6CBQ9|B6CBQ9_SOYBN")</f>
        <v>tr|B6CBQ9|B6CBQ9_SOYBN</v>
      </c>
      <c r="D25192" t="s">
        <v>37118</v>
      </c>
      <c r="E25192">
        <v>97.35</v>
      </c>
      <c r="F25192">
        <v>151</v>
      </c>
      <c r="G25192">
        <v>4</v>
      </c>
      <c r="H25192">
        <v>0</v>
      </c>
      <c r="I25192">
        <v>1</v>
      </c>
      <c r="J25192">
        <v>453</v>
      </c>
      <c r="K25192">
        <v>1</v>
      </c>
      <c r="L25192">
        <v>1</v>
      </c>
      <c r="M25192">
        <v>151</v>
      </c>
      <c r="N25192" t="s">
        <v>18</v>
      </c>
      <c r="O25192" s="1">
        <v>2.13197E-77</v>
      </c>
      <c r="P25192">
        <v>749</v>
      </c>
    </row>
    <row r="25193" spans="1:16" x14ac:dyDescent="0.25">
      <c r="A25193" t="s">
        <v>37119</v>
      </c>
      <c r="B25193">
        <v>564</v>
      </c>
      <c r="C25193" s="3" t="str">
        <f>HYPERLINK("http://www.uniprot.org/uniprot/E0VZ95","tr|E0VZ95|E0VZ95_PEDHC")</f>
        <v>tr|E0VZ95|E0VZ95_PEDHC</v>
      </c>
      <c r="D25193" t="s">
        <v>8521</v>
      </c>
      <c r="E25193">
        <v>30.23</v>
      </c>
      <c r="F25193">
        <v>172</v>
      </c>
      <c r="G25193">
        <v>120</v>
      </c>
      <c r="H25193">
        <v>10</v>
      </c>
      <c r="I25193">
        <v>8</v>
      </c>
      <c r="J25193">
        <v>493</v>
      </c>
      <c r="K25193">
        <v>-3</v>
      </c>
      <c r="L25193">
        <v>434</v>
      </c>
      <c r="M25193">
        <v>598</v>
      </c>
      <c r="N25193" t="s">
        <v>18</v>
      </c>
      <c r="O25193" s="1">
        <v>3.5469899999999999E-7</v>
      </c>
      <c r="P25193">
        <v>144</v>
      </c>
    </row>
    <row r="25194" spans="1:16" x14ac:dyDescent="0.25">
      <c r="A25194" t="s">
        <v>37120</v>
      </c>
      <c r="B25194">
        <v>1008</v>
      </c>
      <c r="C25194" s="3" t="str">
        <f>HYPERLINK("http://www.uniprot.org/uniprot/G7IEJ0","tr|G7IEJ0|G7IEJ0_MEDTR")</f>
        <v>tr|G7IEJ0|G7IEJ0_MEDTR</v>
      </c>
      <c r="D25194" t="s">
        <v>4568</v>
      </c>
      <c r="E25194">
        <v>73.38</v>
      </c>
      <c r="F25194">
        <v>139</v>
      </c>
      <c r="G25194">
        <v>37</v>
      </c>
      <c r="H25194">
        <v>19</v>
      </c>
      <c r="I25194">
        <v>25</v>
      </c>
      <c r="J25194">
        <v>384</v>
      </c>
      <c r="K25194">
        <v>1</v>
      </c>
      <c r="L25194">
        <v>2</v>
      </c>
      <c r="M25194">
        <v>140</v>
      </c>
      <c r="N25194" t="s">
        <v>18</v>
      </c>
      <c r="O25194" s="1">
        <v>5.31974E-45</v>
      </c>
      <c r="P25194">
        <v>475</v>
      </c>
    </row>
    <row r="25195" spans="1:16" x14ac:dyDescent="0.25">
      <c r="A25195" t="s">
        <v>37121</v>
      </c>
      <c r="B25195">
        <v>975</v>
      </c>
      <c r="C25195" s="3" t="str">
        <f>HYPERLINK("http://www.uniprot.org/uniprot/I3SAD4","tr|I3SAD4|I3SAD4_LOTJA")</f>
        <v>tr|I3SAD4|I3SAD4_LOTJA</v>
      </c>
      <c r="D25195" t="s">
        <v>93</v>
      </c>
      <c r="E25195">
        <v>74.510000000000005</v>
      </c>
      <c r="F25195">
        <v>310</v>
      </c>
      <c r="G25195">
        <v>79</v>
      </c>
      <c r="H25195">
        <v>1</v>
      </c>
      <c r="I25195">
        <v>1</v>
      </c>
      <c r="J25195">
        <v>927</v>
      </c>
      <c r="K25195">
        <v>1</v>
      </c>
      <c r="L25195">
        <v>1</v>
      </c>
      <c r="M25195">
        <v>308</v>
      </c>
      <c r="N25195" t="s">
        <v>18</v>
      </c>
      <c r="O25195" s="1">
        <v>1.3003499999999999E-133</v>
      </c>
      <c r="P25195">
        <v>1239</v>
      </c>
    </row>
    <row r="25196" spans="1:16" x14ac:dyDescent="0.25">
      <c r="A25196" t="s">
        <v>37122</v>
      </c>
      <c r="B25196">
        <v>363</v>
      </c>
      <c r="C25196" s="3" t="str">
        <f>HYPERLINK("http://www.uniprot.org/uniprot/G7K0N3","tr|G7K0N3|G7K0N3_MEDTR")</f>
        <v>tr|G7K0N3|G7K0N3_MEDTR</v>
      </c>
      <c r="D25196" t="s">
        <v>16192</v>
      </c>
      <c r="E25196">
        <v>40.86</v>
      </c>
      <c r="F25196">
        <v>115</v>
      </c>
      <c r="G25196">
        <v>68</v>
      </c>
      <c r="H25196">
        <v>1</v>
      </c>
      <c r="I25196">
        <v>4</v>
      </c>
      <c r="J25196">
        <v>345</v>
      </c>
      <c r="K25196">
        <v>1</v>
      </c>
      <c r="L25196">
        <v>1</v>
      </c>
      <c r="M25196">
        <v>109</v>
      </c>
      <c r="N25196" t="s">
        <v>18</v>
      </c>
      <c r="O25196" s="1">
        <v>2.5172099999999998E-9</v>
      </c>
      <c r="P25196">
        <v>162</v>
      </c>
    </row>
    <row r="25197" spans="1:16" x14ac:dyDescent="0.25">
      <c r="A25197" t="s">
        <v>37123</v>
      </c>
      <c r="B25197">
        <v>774</v>
      </c>
      <c r="C25197" s="3" t="str">
        <f>HYPERLINK("http://www.uniprot.org/uniprot/A2Q435","tr|A2Q435|A2Q435_MEDTR")</f>
        <v>tr|A2Q435|A2Q435_MEDTR</v>
      </c>
      <c r="D25197" t="s">
        <v>37124</v>
      </c>
      <c r="E25197">
        <v>48.6</v>
      </c>
      <c r="F25197">
        <v>251</v>
      </c>
      <c r="G25197">
        <v>129</v>
      </c>
      <c r="H25197">
        <v>13</v>
      </c>
      <c r="I25197">
        <v>58</v>
      </c>
      <c r="J25197">
        <v>771</v>
      </c>
      <c r="K25197">
        <v>1</v>
      </c>
      <c r="L25197">
        <v>16</v>
      </c>
      <c r="M25197">
        <v>266</v>
      </c>
      <c r="N25197" t="s">
        <v>18</v>
      </c>
      <c r="O25197" s="1">
        <v>2.7122799999999999E-55</v>
      </c>
      <c r="P25197">
        <v>562</v>
      </c>
    </row>
    <row r="25198" spans="1:16" x14ac:dyDescent="0.25">
      <c r="A25198" t="s">
        <v>37125</v>
      </c>
      <c r="B25198">
        <v>435</v>
      </c>
      <c r="C25198" s="3" t="str">
        <f>HYPERLINK("http://www.uniprot.org/uniprot/G7IQK2","tr|G7IQK2|G7IQK2_MEDTR")</f>
        <v>tr|G7IQK2|G7IQK2_MEDTR</v>
      </c>
      <c r="D25198" t="s">
        <v>37126</v>
      </c>
      <c r="E25198">
        <v>52.38</v>
      </c>
      <c r="F25198">
        <v>147</v>
      </c>
      <c r="G25198">
        <v>70</v>
      </c>
      <c r="H25198">
        <v>3</v>
      </c>
      <c r="I25198">
        <v>1</v>
      </c>
      <c r="J25198">
        <v>432</v>
      </c>
      <c r="K25198">
        <v>1</v>
      </c>
      <c r="L25198">
        <v>1</v>
      </c>
      <c r="M25198">
        <v>141</v>
      </c>
      <c r="N25198" t="s">
        <v>18</v>
      </c>
      <c r="O25198" s="1">
        <v>5.3245700000000001E-36</v>
      </c>
      <c r="P25198">
        <v>392</v>
      </c>
    </row>
    <row r="25199" spans="1:16" x14ac:dyDescent="0.25">
      <c r="A25199" t="s">
        <v>37127</v>
      </c>
      <c r="B25199">
        <v>843</v>
      </c>
      <c r="C25199" s="3" t="str">
        <f>HYPERLINK("http://www.uniprot.org/uniprot/I1N7F7","tr|I1N7F7|I1N7F7_SOYBN")</f>
        <v>tr|I1N7F7|I1N7F7_SOYBN</v>
      </c>
      <c r="D25199" t="s">
        <v>28</v>
      </c>
      <c r="E25199">
        <v>83.69</v>
      </c>
      <c r="F25199">
        <v>276</v>
      </c>
      <c r="G25199">
        <v>45</v>
      </c>
      <c r="H25199">
        <v>0</v>
      </c>
      <c r="I25199">
        <v>1</v>
      </c>
      <c r="J25199">
        <v>828</v>
      </c>
      <c r="K25199">
        <v>1</v>
      </c>
      <c r="L25199">
        <v>54</v>
      </c>
      <c r="M25199">
        <v>329</v>
      </c>
      <c r="N25199" t="s">
        <v>18</v>
      </c>
      <c r="O25199" s="1">
        <v>9.9541899999999999E-134</v>
      </c>
      <c r="P25199">
        <v>1239</v>
      </c>
    </row>
    <row r="25200" spans="1:16" x14ac:dyDescent="0.25">
      <c r="A25200" t="s">
        <v>37128</v>
      </c>
      <c r="B25200">
        <v>1083</v>
      </c>
      <c r="C25200" s="3" t="str">
        <f>HYPERLINK("http://www.uniprot.org/uniprot/I1KWF4","tr|I1KWF4|I1KWF4_SOYBN")</f>
        <v>tr|I1KWF4|I1KWF4_SOYBN</v>
      </c>
      <c r="D25200" t="s">
        <v>28</v>
      </c>
      <c r="E25200">
        <v>81.39</v>
      </c>
      <c r="F25200">
        <v>86</v>
      </c>
      <c r="G25200">
        <v>16</v>
      </c>
      <c r="H25200">
        <v>0</v>
      </c>
      <c r="I25200">
        <v>820</v>
      </c>
      <c r="J25200">
        <v>1077</v>
      </c>
      <c r="K25200">
        <v>1</v>
      </c>
      <c r="L25200">
        <v>297</v>
      </c>
      <c r="M25200">
        <v>382</v>
      </c>
      <c r="N25200" t="s">
        <v>18</v>
      </c>
      <c r="O25200" s="1">
        <v>4.7309199999999998E-34</v>
      </c>
      <c r="P25200">
        <v>381</v>
      </c>
    </row>
    <row r="25201" spans="1:16" x14ac:dyDescent="0.25">
      <c r="A25201" t="s">
        <v>37129</v>
      </c>
      <c r="B25201">
        <v>981</v>
      </c>
      <c r="C25201" s="3" t="str">
        <f>HYPERLINK("http://www.uniprot.org/uniprot/G7KW44","tr|G7KW44|G7KW44_MEDTR")</f>
        <v>tr|G7KW44|G7KW44_MEDTR</v>
      </c>
      <c r="D25201" t="s">
        <v>37130</v>
      </c>
      <c r="E25201">
        <v>79.87</v>
      </c>
      <c r="F25201">
        <v>328</v>
      </c>
      <c r="G25201">
        <v>66</v>
      </c>
      <c r="H25201">
        <v>2</v>
      </c>
      <c r="I25201">
        <v>1</v>
      </c>
      <c r="J25201">
        <v>978</v>
      </c>
      <c r="K25201">
        <v>1</v>
      </c>
      <c r="L25201">
        <v>1</v>
      </c>
      <c r="M25201">
        <v>326</v>
      </c>
      <c r="N25201" t="s">
        <v>18</v>
      </c>
      <c r="O25201" s="1">
        <v>6.7213400000000001E-146</v>
      </c>
      <c r="P25201">
        <v>1345</v>
      </c>
    </row>
    <row r="25202" spans="1:16" x14ac:dyDescent="0.25">
      <c r="A25202" t="s">
        <v>37131</v>
      </c>
      <c r="B25202">
        <v>255</v>
      </c>
      <c r="C25202" s="3" t="str">
        <f>HYPERLINK("http://www.uniprot.org/uniprot/I3SQK1","tr|I3SQK1|I3SQK1_MEDTR")</f>
        <v>tr|I3SQK1|I3SQK1_MEDTR</v>
      </c>
      <c r="D25202" t="s">
        <v>386</v>
      </c>
      <c r="E25202">
        <v>85</v>
      </c>
      <c r="F25202">
        <v>80</v>
      </c>
      <c r="G25202">
        <v>12</v>
      </c>
      <c r="H25202">
        <v>1</v>
      </c>
      <c r="I25202">
        <v>1</v>
      </c>
      <c r="J25202">
        <v>237</v>
      </c>
      <c r="K25202">
        <v>1</v>
      </c>
      <c r="L25202">
        <v>1</v>
      </c>
      <c r="M25202">
        <v>80</v>
      </c>
      <c r="N25202" t="s">
        <v>18</v>
      </c>
      <c r="O25202" s="1">
        <v>5.7883300000000002E-30</v>
      </c>
      <c r="P25202">
        <v>340</v>
      </c>
    </row>
    <row r="25203" spans="1:16" x14ac:dyDescent="0.25">
      <c r="A25203" t="s">
        <v>37132</v>
      </c>
      <c r="B25203">
        <v>798</v>
      </c>
      <c r="C25203" s="3" t="str">
        <f>HYPERLINK("http://www.uniprot.org/uniprot/I1MKC3","tr|I1MKC3|I1MKC3_SOYBN")</f>
        <v>tr|I1MKC3|I1MKC3_SOYBN</v>
      </c>
      <c r="D25203" t="s">
        <v>28</v>
      </c>
      <c r="E25203">
        <v>57.19</v>
      </c>
      <c r="F25203">
        <v>285</v>
      </c>
      <c r="G25203">
        <v>122</v>
      </c>
      <c r="H25203">
        <v>20</v>
      </c>
      <c r="I25203">
        <v>1</v>
      </c>
      <c r="J25203">
        <v>795</v>
      </c>
      <c r="K25203">
        <v>1</v>
      </c>
      <c r="L25203">
        <v>1</v>
      </c>
      <c r="M25203">
        <v>284</v>
      </c>
      <c r="N25203" t="s">
        <v>18</v>
      </c>
      <c r="O25203" s="1">
        <v>1.4584800000000001E-75</v>
      </c>
      <c r="P25203">
        <v>737</v>
      </c>
    </row>
    <row r="25204" spans="1:16" x14ac:dyDescent="0.25">
      <c r="A25204" t="s">
        <v>37133</v>
      </c>
      <c r="B25204">
        <v>357</v>
      </c>
      <c r="C25204" s="3" t="str">
        <f>HYPERLINK("http://www.uniprot.org/uniprot/Q8L5X7","tr|Q8L5X7|Q8L5X7_CICAR")</f>
        <v>tr|Q8L5X7|Q8L5X7_CICAR</v>
      </c>
      <c r="D25204" t="s">
        <v>3484</v>
      </c>
      <c r="E25204">
        <v>84.74</v>
      </c>
      <c r="F25204">
        <v>118</v>
      </c>
      <c r="G25204">
        <v>18</v>
      </c>
      <c r="H25204">
        <v>0</v>
      </c>
      <c r="I25204">
        <v>1</v>
      </c>
      <c r="J25204">
        <v>354</v>
      </c>
      <c r="K25204">
        <v>1</v>
      </c>
      <c r="L25204">
        <v>3</v>
      </c>
      <c r="M25204">
        <v>120</v>
      </c>
      <c r="N25204" t="s">
        <v>18</v>
      </c>
      <c r="O25204" s="1">
        <v>3.0679E-47</v>
      </c>
      <c r="P25204">
        <v>489</v>
      </c>
    </row>
    <row r="25205" spans="1:16" x14ac:dyDescent="0.25">
      <c r="A25205" t="s">
        <v>37134</v>
      </c>
      <c r="B25205">
        <v>3975</v>
      </c>
      <c r="C25205" s="3" t="str">
        <f>HYPERLINK("http://www.uniprot.org/uniprot/G7I6C5","tr|G7I6C5|G7I6C5_MEDTR")</f>
        <v>tr|G7I6C5|G7I6C5_MEDTR</v>
      </c>
      <c r="D25205" t="s">
        <v>37135</v>
      </c>
      <c r="E25205">
        <v>85.1</v>
      </c>
      <c r="F25205">
        <v>1155</v>
      </c>
      <c r="G25205">
        <v>172</v>
      </c>
      <c r="H25205">
        <v>54</v>
      </c>
      <c r="I25205">
        <v>1</v>
      </c>
      <c r="J25205">
        <v>3303</v>
      </c>
      <c r="K25205">
        <v>1</v>
      </c>
      <c r="L25205">
        <v>1</v>
      </c>
      <c r="M25205">
        <v>1155</v>
      </c>
      <c r="N25205" t="s">
        <v>18</v>
      </c>
      <c r="O25205">
        <v>0</v>
      </c>
      <c r="P25205">
        <v>4999</v>
      </c>
    </row>
    <row r="25206" spans="1:16" x14ac:dyDescent="0.25">
      <c r="A25206" t="s">
        <v>37136</v>
      </c>
      <c r="B25206">
        <v>351</v>
      </c>
      <c r="C25206" s="3" t="str">
        <f>HYPERLINK("http://www.uniprot.org/uniprot/G7IBB9","tr|G7IBB9|G7IBB9_MEDTR")</f>
        <v>tr|G7IBB9|G7IBB9_MEDTR</v>
      </c>
      <c r="D25206" t="s">
        <v>37137</v>
      </c>
      <c r="E25206">
        <v>53.03</v>
      </c>
      <c r="F25206">
        <v>132</v>
      </c>
      <c r="G25206">
        <v>62</v>
      </c>
      <c r="H25206">
        <v>17</v>
      </c>
      <c r="I25206">
        <v>1</v>
      </c>
      <c r="J25206">
        <v>345</v>
      </c>
      <c r="K25206">
        <v>1</v>
      </c>
      <c r="L25206">
        <v>1</v>
      </c>
      <c r="M25206">
        <v>130</v>
      </c>
      <c r="N25206" t="s">
        <v>18</v>
      </c>
      <c r="O25206" s="1">
        <v>5.1358300000000003E-26</v>
      </c>
      <c r="P25206">
        <v>306</v>
      </c>
    </row>
    <row r="25207" spans="1:16" x14ac:dyDescent="0.25">
      <c r="A25207" t="s">
        <v>37138</v>
      </c>
      <c r="B25207">
        <v>543</v>
      </c>
      <c r="C25207" s="3" t="str">
        <f>HYPERLINK("http://www.uniprot.org/uniprot/I3SSR9","tr|I3SSR9|I3SSR9_MEDTR")</f>
        <v>tr|I3SSR9|I3SSR9_MEDTR</v>
      </c>
      <c r="D25207" t="s">
        <v>22</v>
      </c>
      <c r="E25207">
        <v>78.88</v>
      </c>
      <c r="F25207">
        <v>180</v>
      </c>
      <c r="G25207">
        <v>38</v>
      </c>
      <c r="H25207">
        <v>0</v>
      </c>
      <c r="I25207">
        <v>1</v>
      </c>
      <c r="J25207">
        <v>540</v>
      </c>
      <c r="K25207">
        <v>1</v>
      </c>
      <c r="L25207">
        <v>10</v>
      </c>
      <c r="M25207">
        <v>188</v>
      </c>
      <c r="N25207" t="s">
        <v>18</v>
      </c>
      <c r="O25207" s="1">
        <v>1.9071499999999999E-76</v>
      </c>
      <c r="P25207">
        <v>741</v>
      </c>
    </row>
    <row r="25208" spans="1:16" x14ac:dyDescent="0.25">
      <c r="A25208" t="s">
        <v>37139</v>
      </c>
      <c r="B25208">
        <v>2178</v>
      </c>
      <c r="C25208" s="3" t="str">
        <f>HYPERLINK("http://www.uniprot.org/uniprot/G7J6Q2","tr|G7J6Q2|G7J6Q2_MEDTR")</f>
        <v>tr|G7J6Q2|G7J6Q2_MEDTR</v>
      </c>
      <c r="D25208" t="s">
        <v>37140</v>
      </c>
      <c r="E25208">
        <v>80.959999999999994</v>
      </c>
      <c r="F25208">
        <v>725</v>
      </c>
      <c r="G25208">
        <v>138</v>
      </c>
      <c r="H25208">
        <v>27</v>
      </c>
      <c r="I25208">
        <v>31</v>
      </c>
      <c r="J25208">
        <v>2124</v>
      </c>
      <c r="K25208">
        <v>1</v>
      </c>
      <c r="L25208">
        <v>187</v>
      </c>
      <c r="M25208">
        <v>910</v>
      </c>
      <c r="N25208" t="s">
        <v>18</v>
      </c>
      <c r="O25208">
        <v>0</v>
      </c>
      <c r="P25208">
        <v>2929</v>
      </c>
    </row>
    <row r="25209" spans="1:16" x14ac:dyDescent="0.25">
      <c r="A25209" t="s">
        <v>37141</v>
      </c>
      <c r="B25209">
        <v>1170</v>
      </c>
      <c r="C25209" s="3" t="str">
        <f>HYPERLINK("http://www.uniprot.org/uniprot/G7JSX5","tr|G7JSX5|G7JSX5_MEDTR")</f>
        <v>tr|G7JSX5|G7JSX5_MEDTR</v>
      </c>
      <c r="D25209" t="s">
        <v>37065</v>
      </c>
      <c r="E25209">
        <v>82.07</v>
      </c>
      <c r="F25209">
        <v>396</v>
      </c>
      <c r="G25209">
        <v>71</v>
      </c>
      <c r="H25209">
        <v>7</v>
      </c>
      <c r="I25209">
        <v>1</v>
      </c>
      <c r="J25209">
        <v>1167</v>
      </c>
      <c r="K25209">
        <v>1</v>
      </c>
      <c r="L25209">
        <v>1</v>
      </c>
      <c r="M25209">
        <v>396</v>
      </c>
      <c r="N25209" t="s">
        <v>18</v>
      </c>
      <c r="O25209" s="1">
        <v>4.8224800000000002E-176</v>
      </c>
      <c r="P25209">
        <v>1606</v>
      </c>
    </row>
    <row r="25210" spans="1:16" x14ac:dyDescent="0.25">
      <c r="A25210" t="s">
        <v>37142</v>
      </c>
      <c r="B25210">
        <v>1206</v>
      </c>
      <c r="C25210" s="3" t="str">
        <f>HYPERLINK("http://www.uniprot.org/uniprot/B7FJF5","tr|B7FJF5|B7FJF5_MEDTR")</f>
        <v>tr|B7FJF5|B7FJF5_MEDTR</v>
      </c>
      <c r="D25210" t="s">
        <v>581</v>
      </c>
      <c r="E25210">
        <v>79.819999999999993</v>
      </c>
      <c r="F25210">
        <v>337</v>
      </c>
      <c r="G25210">
        <v>68</v>
      </c>
      <c r="H25210">
        <v>2</v>
      </c>
      <c r="I25210">
        <v>199</v>
      </c>
      <c r="J25210">
        <v>1203</v>
      </c>
      <c r="K25210">
        <v>1</v>
      </c>
      <c r="L25210">
        <v>85</v>
      </c>
      <c r="M25210">
        <v>421</v>
      </c>
      <c r="N25210" t="s">
        <v>18</v>
      </c>
      <c r="O25210" s="1">
        <v>8.6277499999999999E-144</v>
      </c>
      <c r="P25210">
        <v>1328</v>
      </c>
    </row>
    <row r="25211" spans="1:16" x14ac:dyDescent="0.25">
      <c r="A25211" t="s">
        <v>37143</v>
      </c>
      <c r="B25211">
        <v>1458</v>
      </c>
      <c r="C25211" s="3" t="str">
        <f>HYPERLINK("http://www.uniprot.org/uniprot/I1L5H6","tr|I1L5H6|I1L5H6_SOYBN")</f>
        <v>tr|I1L5H6|I1L5H6_SOYBN</v>
      </c>
      <c r="D25211" t="s">
        <v>28</v>
      </c>
      <c r="E25211">
        <v>87.21</v>
      </c>
      <c r="F25211">
        <v>485</v>
      </c>
      <c r="G25211">
        <v>62</v>
      </c>
      <c r="H25211">
        <v>0</v>
      </c>
      <c r="I25211">
        <v>1</v>
      </c>
      <c r="J25211">
        <v>1455</v>
      </c>
      <c r="K25211">
        <v>1</v>
      </c>
      <c r="L25211">
        <v>351</v>
      </c>
      <c r="M25211">
        <v>834</v>
      </c>
      <c r="N25211" t="s">
        <v>18</v>
      </c>
      <c r="O25211">
        <v>0</v>
      </c>
      <c r="P25211">
        <v>2098</v>
      </c>
    </row>
    <row r="25212" spans="1:16" x14ac:dyDescent="0.25">
      <c r="A25212" t="s">
        <v>37144</v>
      </c>
      <c r="B25212">
        <v>582</v>
      </c>
      <c r="C25212" s="3" t="str">
        <f>HYPERLINK("http://www.uniprot.org/uniprot/G7JEN0","tr|G7JEN0|G7JEN0_MEDTR")</f>
        <v>tr|G7JEN0|G7JEN0_MEDTR</v>
      </c>
      <c r="D25212" t="s">
        <v>37111</v>
      </c>
      <c r="E25212">
        <v>89.2</v>
      </c>
      <c r="F25212">
        <v>176</v>
      </c>
      <c r="G25212">
        <v>19</v>
      </c>
      <c r="H25212">
        <v>0</v>
      </c>
      <c r="I25212">
        <v>52</v>
      </c>
      <c r="J25212">
        <v>579</v>
      </c>
      <c r="K25212">
        <v>1</v>
      </c>
      <c r="L25212">
        <v>594</v>
      </c>
      <c r="M25212">
        <v>755</v>
      </c>
      <c r="N25212" t="s">
        <v>18</v>
      </c>
      <c r="O25212" s="1">
        <v>3.2395200000000002E-81</v>
      </c>
      <c r="P25212">
        <v>783</v>
      </c>
    </row>
    <row r="25213" spans="1:16" x14ac:dyDescent="0.25">
      <c r="A25213" t="s">
        <v>37145</v>
      </c>
      <c r="B25213">
        <v>1938</v>
      </c>
      <c r="C25213" s="3" t="str">
        <f>HYPERLINK("http://www.uniprot.org/uniprot/G7JCV7","tr|G7JCV7|G7JCV7_MEDTR")</f>
        <v>tr|G7JCV7|G7JCV7_MEDTR</v>
      </c>
      <c r="D25213" t="s">
        <v>37146</v>
      </c>
      <c r="E25213">
        <v>83.61</v>
      </c>
      <c r="F25213">
        <v>659</v>
      </c>
      <c r="G25213">
        <v>108</v>
      </c>
      <c r="H25213">
        <v>15</v>
      </c>
      <c r="I25213">
        <v>1</v>
      </c>
      <c r="J25213">
        <v>1932</v>
      </c>
      <c r="K25213">
        <v>1</v>
      </c>
      <c r="L25213">
        <v>1</v>
      </c>
      <c r="M25213">
        <v>657</v>
      </c>
      <c r="N25213" t="s">
        <v>18</v>
      </c>
      <c r="O25213">
        <v>0</v>
      </c>
      <c r="P25213">
        <v>2749</v>
      </c>
    </row>
    <row r="25214" spans="1:16" x14ac:dyDescent="0.25">
      <c r="A25214" t="s">
        <v>37147</v>
      </c>
      <c r="B25214">
        <v>1497</v>
      </c>
      <c r="C25214" s="3" t="str">
        <f>HYPERLINK("http://www.uniprot.org/uniprot/G7JHL9","tr|G7JHL9|G7JHL9_MEDTR")</f>
        <v>tr|G7JHL9|G7JHL9_MEDTR</v>
      </c>
      <c r="D25214" t="s">
        <v>37148</v>
      </c>
      <c r="E25214">
        <v>87.75</v>
      </c>
      <c r="F25214">
        <v>539</v>
      </c>
      <c r="G25214">
        <v>66</v>
      </c>
      <c r="H25214">
        <v>41</v>
      </c>
      <c r="I25214">
        <v>1</v>
      </c>
      <c r="J25214">
        <v>1494</v>
      </c>
      <c r="K25214">
        <v>1</v>
      </c>
      <c r="L25214">
        <v>1</v>
      </c>
      <c r="M25214">
        <v>539</v>
      </c>
      <c r="N25214" t="s">
        <v>18</v>
      </c>
      <c r="O25214">
        <v>0</v>
      </c>
      <c r="P25214">
        <v>2404</v>
      </c>
    </row>
    <row r="25215" spans="1:16" x14ac:dyDescent="0.25">
      <c r="A25215" t="s">
        <v>37149</v>
      </c>
      <c r="B25215">
        <v>1107</v>
      </c>
      <c r="C25215" s="3" t="str">
        <f>HYPERLINK("http://www.uniprot.org/uniprot/J7FDE7","tr|J7FDE7|J7FDE7_MEDTR")</f>
        <v>tr|J7FDE7|J7FDE7_MEDTR</v>
      </c>
      <c r="D25215" t="s">
        <v>37116</v>
      </c>
      <c r="E25215">
        <v>85.39</v>
      </c>
      <c r="F25215">
        <v>363</v>
      </c>
      <c r="G25215">
        <v>53</v>
      </c>
      <c r="H25215">
        <v>0</v>
      </c>
      <c r="I25215">
        <v>16</v>
      </c>
      <c r="J25215">
        <v>1104</v>
      </c>
      <c r="K25215">
        <v>1</v>
      </c>
      <c r="L25215">
        <v>240</v>
      </c>
      <c r="M25215">
        <v>600</v>
      </c>
      <c r="N25215" t="s">
        <v>18</v>
      </c>
      <c r="O25215" s="1">
        <v>4.1236300000000003E-174</v>
      </c>
      <c r="P25215">
        <v>1589</v>
      </c>
    </row>
    <row r="25216" spans="1:16" x14ac:dyDescent="0.25">
      <c r="A25216" t="s">
        <v>37150</v>
      </c>
      <c r="B25216">
        <v>444</v>
      </c>
      <c r="C25216" s="3" t="str">
        <f>HYPERLINK("http://www.uniprot.org/uniprot/B7FNA2","tr|B7FNA2|B7FNA2_MEDTR")</f>
        <v>tr|B7FNA2|B7FNA2_MEDTR</v>
      </c>
      <c r="D25216" t="s">
        <v>37151</v>
      </c>
      <c r="E25216">
        <v>96.59</v>
      </c>
      <c r="F25216">
        <v>147</v>
      </c>
      <c r="G25216">
        <v>5</v>
      </c>
      <c r="H25216">
        <v>0</v>
      </c>
      <c r="I25216">
        <v>1</v>
      </c>
      <c r="J25216">
        <v>441</v>
      </c>
      <c r="K25216">
        <v>1</v>
      </c>
      <c r="L25216">
        <v>1</v>
      </c>
      <c r="M25216">
        <v>147</v>
      </c>
      <c r="N25216" t="s">
        <v>18</v>
      </c>
      <c r="O25216" s="1">
        <v>1.0097300000000001E-74</v>
      </c>
      <c r="P25216">
        <v>726</v>
      </c>
    </row>
    <row r="25217" spans="1:16" x14ac:dyDescent="0.25">
      <c r="A25217" t="s">
        <v>37152</v>
      </c>
      <c r="B25217">
        <v>1137</v>
      </c>
      <c r="C25217" s="3" t="str">
        <f>HYPERLINK("http://www.uniprot.org/uniprot/I1KE06","tr|I1KE06|I1KE06_SOYBN")</f>
        <v>tr|I1KE06|I1KE06_SOYBN</v>
      </c>
      <c r="D25217" t="s">
        <v>28</v>
      </c>
      <c r="E25217">
        <v>82.41</v>
      </c>
      <c r="F25217">
        <v>381</v>
      </c>
      <c r="G25217">
        <v>67</v>
      </c>
      <c r="H25217">
        <v>3</v>
      </c>
      <c r="I25217">
        <v>1</v>
      </c>
      <c r="J25217">
        <v>1134</v>
      </c>
      <c r="K25217">
        <v>1</v>
      </c>
      <c r="L25217">
        <v>1</v>
      </c>
      <c r="M25217">
        <v>381</v>
      </c>
      <c r="N25217" t="s">
        <v>18</v>
      </c>
      <c r="O25217" s="1">
        <v>2.2080999999999999E-178</v>
      </c>
      <c r="P25217">
        <v>1626</v>
      </c>
    </row>
    <row r="25218" spans="1:16" x14ac:dyDescent="0.25">
      <c r="A25218" t="s">
        <v>37153</v>
      </c>
      <c r="B25218">
        <v>900</v>
      </c>
      <c r="C25218" s="3" t="str">
        <f>HYPERLINK("http://www.uniprot.org/uniprot/G7IJW3","tr|G7IJW3|G7IJW3_MEDTR")</f>
        <v>tr|G7IJW3|G7IJW3_MEDTR</v>
      </c>
      <c r="D25218" t="s">
        <v>7821</v>
      </c>
      <c r="E25218">
        <v>74.63</v>
      </c>
      <c r="F25218">
        <v>276</v>
      </c>
      <c r="G25218">
        <v>70</v>
      </c>
      <c r="H25218">
        <v>26</v>
      </c>
      <c r="I25218">
        <v>103</v>
      </c>
      <c r="J25218">
        <v>852</v>
      </c>
      <c r="K25218">
        <v>1</v>
      </c>
      <c r="L25218">
        <v>249</v>
      </c>
      <c r="M25218">
        <v>524</v>
      </c>
      <c r="N25218" t="s">
        <v>18</v>
      </c>
      <c r="O25218" s="1">
        <v>1.3059100000000001E-105</v>
      </c>
      <c r="P25218">
        <v>997</v>
      </c>
    </row>
    <row r="25219" spans="1:16" x14ac:dyDescent="0.25">
      <c r="A25219" t="s">
        <v>37154</v>
      </c>
      <c r="B25219">
        <v>3006</v>
      </c>
      <c r="C25219" s="3" t="str">
        <f>HYPERLINK("http://www.uniprot.org/uniprot/G7KFP7","tr|G7KFP7|G7KFP7_MEDTR")</f>
        <v>tr|G7KFP7|G7KFP7_MEDTR</v>
      </c>
      <c r="D25219" t="s">
        <v>37155</v>
      </c>
      <c r="E25219">
        <v>72.069999999999993</v>
      </c>
      <c r="F25219">
        <v>1017</v>
      </c>
      <c r="G25219">
        <v>284</v>
      </c>
      <c r="H25219">
        <v>17</v>
      </c>
      <c r="I25219">
        <v>4</v>
      </c>
      <c r="J25219">
        <v>3003</v>
      </c>
      <c r="K25219">
        <v>1</v>
      </c>
      <c r="L25219">
        <v>31</v>
      </c>
      <c r="M25219">
        <v>1029</v>
      </c>
      <c r="N25219" t="s">
        <v>18</v>
      </c>
      <c r="O25219">
        <v>0</v>
      </c>
      <c r="P25219">
        <v>3644</v>
      </c>
    </row>
    <row r="25220" spans="1:16" x14ac:dyDescent="0.25">
      <c r="A25220" t="s">
        <v>37156</v>
      </c>
      <c r="B25220">
        <v>1584</v>
      </c>
      <c r="C25220" s="3" t="str">
        <f>HYPERLINK("http://www.uniprot.org/uniprot/A2Q436","tr|A2Q436|A2Q436_MEDTR")</f>
        <v>tr|A2Q436|A2Q436_MEDTR</v>
      </c>
      <c r="D25220" t="s">
        <v>37157</v>
      </c>
      <c r="E25220">
        <v>80.86</v>
      </c>
      <c r="F25220">
        <v>533</v>
      </c>
      <c r="G25220">
        <v>102</v>
      </c>
      <c r="H25220">
        <v>6</v>
      </c>
      <c r="I25220">
        <v>1</v>
      </c>
      <c r="J25220">
        <v>1581</v>
      </c>
      <c r="K25220">
        <v>1</v>
      </c>
      <c r="L25220">
        <v>1</v>
      </c>
      <c r="M25220">
        <v>518</v>
      </c>
      <c r="N25220" t="s">
        <v>18</v>
      </c>
      <c r="O25220">
        <v>0</v>
      </c>
      <c r="P25220">
        <v>2084</v>
      </c>
    </row>
    <row r="25221" spans="1:16" x14ac:dyDescent="0.25">
      <c r="A25221" t="s">
        <v>37158</v>
      </c>
      <c r="B25221">
        <v>1668</v>
      </c>
      <c r="C25221" s="3" t="str">
        <f>HYPERLINK("http://www.uniprot.org/uniprot/G7IQP5","tr|G7IQP5|G7IQP5_MEDTR")</f>
        <v>tr|G7IQP5|G7IQP5_MEDTR</v>
      </c>
      <c r="D25221" t="s">
        <v>267</v>
      </c>
      <c r="E25221">
        <v>71.45</v>
      </c>
      <c r="F25221">
        <v>585</v>
      </c>
      <c r="G25221">
        <v>167</v>
      </c>
      <c r="H25221">
        <v>33</v>
      </c>
      <c r="I25221">
        <v>7</v>
      </c>
      <c r="J25221">
        <v>1662</v>
      </c>
      <c r="K25221">
        <v>1</v>
      </c>
      <c r="L25221">
        <v>6</v>
      </c>
      <c r="M25221">
        <v>585</v>
      </c>
      <c r="N25221" t="s">
        <v>18</v>
      </c>
      <c r="O25221">
        <v>0</v>
      </c>
      <c r="P25221">
        <v>2223</v>
      </c>
    </row>
    <row r="25222" spans="1:16" x14ac:dyDescent="0.25">
      <c r="A25222" t="s">
        <v>37159</v>
      </c>
      <c r="B25222">
        <v>789</v>
      </c>
      <c r="C25222" s="3" t="str">
        <f>HYPERLINK("http://www.uniprot.org/uniprot/G7JT30","tr|G7JT30|G7JT30_MEDTR")</f>
        <v>tr|G7JT30|G7JT30_MEDTR</v>
      </c>
      <c r="D25222" t="s">
        <v>34672</v>
      </c>
      <c r="E25222">
        <v>56.27</v>
      </c>
      <c r="F25222">
        <v>263</v>
      </c>
      <c r="G25222">
        <v>115</v>
      </c>
      <c r="H25222">
        <v>16</v>
      </c>
      <c r="I25222">
        <v>4</v>
      </c>
      <c r="J25222">
        <v>744</v>
      </c>
      <c r="K25222">
        <v>1</v>
      </c>
      <c r="L25222">
        <v>4</v>
      </c>
      <c r="M25222">
        <v>265</v>
      </c>
      <c r="N25222" t="s">
        <v>18</v>
      </c>
      <c r="O25222" s="1">
        <v>2.9600800000000002E-81</v>
      </c>
      <c r="P25222">
        <v>786</v>
      </c>
    </row>
    <row r="25223" spans="1:16" x14ac:dyDescent="0.25">
      <c r="A25223" t="s">
        <v>37160</v>
      </c>
      <c r="B25223">
        <v>1197</v>
      </c>
      <c r="C25223" s="3" t="str">
        <f>HYPERLINK("http://www.uniprot.org/uniprot/I1N7F7","tr|I1N7F7|I1N7F7_SOYBN")</f>
        <v>tr|I1N7F7|I1N7F7_SOYBN</v>
      </c>
      <c r="D25223" t="s">
        <v>28</v>
      </c>
      <c r="E25223">
        <v>85.42</v>
      </c>
      <c r="F25223">
        <v>398</v>
      </c>
      <c r="G25223">
        <v>58</v>
      </c>
      <c r="H25223">
        <v>0</v>
      </c>
      <c r="I25223">
        <v>1</v>
      </c>
      <c r="J25223">
        <v>1194</v>
      </c>
      <c r="K25223">
        <v>1</v>
      </c>
      <c r="L25223">
        <v>54</v>
      </c>
      <c r="M25223">
        <v>451</v>
      </c>
      <c r="N25223" t="s">
        <v>18</v>
      </c>
      <c r="O25223">
        <v>0</v>
      </c>
      <c r="P25223">
        <v>1811</v>
      </c>
    </row>
    <row r="25224" spans="1:16" x14ac:dyDescent="0.25">
      <c r="A25224" t="s">
        <v>37161</v>
      </c>
      <c r="B25224">
        <v>732</v>
      </c>
      <c r="C25224" s="3" t="str">
        <f>HYPERLINK("http://www.uniprot.org/uniprot/Q2HU08","tr|Q2HU08|Q2HU08_MEDTR")</f>
        <v>tr|Q2HU08|Q2HU08_MEDTR</v>
      </c>
      <c r="D25224" t="s">
        <v>3163</v>
      </c>
      <c r="E25224">
        <v>54.42</v>
      </c>
      <c r="F25224">
        <v>226</v>
      </c>
      <c r="G25224">
        <v>103</v>
      </c>
      <c r="H25224">
        <v>0</v>
      </c>
      <c r="I25224">
        <v>49</v>
      </c>
      <c r="J25224">
        <v>726</v>
      </c>
      <c r="K25224">
        <v>1</v>
      </c>
      <c r="L25224">
        <v>383</v>
      </c>
      <c r="M25224">
        <v>608</v>
      </c>
      <c r="N25224" t="s">
        <v>18</v>
      </c>
      <c r="O25224" s="1">
        <v>6.9069799999999997E-71</v>
      </c>
      <c r="P25224">
        <v>696</v>
      </c>
    </row>
    <row r="25225" spans="1:16" x14ac:dyDescent="0.25">
      <c r="A25225" t="s">
        <v>37162</v>
      </c>
      <c r="B25225">
        <v>444</v>
      </c>
      <c r="C25225" s="3" t="str">
        <f>HYPERLINK("http://www.uniprot.org/uniprot/G7KW42","tr|G7KW42|G7KW42_MEDTR")</f>
        <v>tr|G7KW42|G7KW42_MEDTR</v>
      </c>
      <c r="D25225" t="s">
        <v>37163</v>
      </c>
      <c r="E25225">
        <v>91.83</v>
      </c>
      <c r="F25225">
        <v>147</v>
      </c>
      <c r="G25225">
        <v>12</v>
      </c>
      <c r="H25225">
        <v>0</v>
      </c>
      <c r="I25225">
        <v>1</v>
      </c>
      <c r="J25225">
        <v>441</v>
      </c>
      <c r="K25225">
        <v>1</v>
      </c>
      <c r="L25225">
        <v>1</v>
      </c>
      <c r="M25225">
        <v>146</v>
      </c>
      <c r="N25225" t="s">
        <v>18</v>
      </c>
      <c r="O25225" s="1">
        <v>9.4507500000000003E-73</v>
      </c>
      <c r="P25225">
        <v>709</v>
      </c>
    </row>
    <row r="25226" spans="1:16" x14ac:dyDescent="0.25">
      <c r="A25226" t="s">
        <v>37164</v>
      </c>
      <c r="B25226">
        <v>378</v>
      </c>
      <c r="C25226" s="3" t="str">
        <f>HYPERLINK("http://www.uniprot.org/uniprot/I3S809","tr|I3S809|I3S809_MEDTR")</f>
        <v>tr|I3S809|I3S809_MEDTR</v>
      </c>
      <c r="D25226" t="s">
        <v>22</v>
      </c>
      <c r="E25226">
        <v>64</v>
      </c>
      <c r="F25226">
        <v>125</v>
      </c>
      <c r="G25226">
        <v>45</v>
      </c>
      <c r="H25226">
        <v>0</v>
      </c>
      <c r="I25226">
        <v>1</v>
      </c>
      <c r="J25226">
        <v>375</v>
      </c>
      <c r="K25226">
        <v>1</v>
      </c>
      <c r="L25226">
        <v>1</v>
      </c>
      <c r="M25226">
        <v>122</v>
      </c>
      <c r="N25226" t="s">
        <v>18</v>
      </c>
      <c r="O25226" s="1">
        <v>1.4326E-36</v>
      </c>
      <c r="P25226">
        <v>397</v>
      </c>
    </row>
    <row r="25227" spans="1:16" x14ac:dyDescent="0.25">
      <c r="A25227" t="s">
        <v>37165</v>
      </c>
      <c r="B25227">
        <v>231</v>
      </c>
      <c r="C25227" s="3" t="str">
        <f>HYPERLINK("http://www.uniprot.org/uniprot/G7IBS3","tr|G7IBS3|G7IBS3_MEDTR")</f>
        <v>tr|G7IBS3|G7IBS3_MEDTR</v>
      </c>
      <c r="D25227" t="s">
        <v>7095</v>
      </c>
      <c r="E25227">
        <v>65.78</v>
      </c>
      <c r="F25227">
        <v>76</v>
      </c>
      <c r="G25227">
        <v>26</v>
      </c>
      <c r="H25227">
        <v>0</v>
      </c>
      <c r="I25227">
        <v>1</v>
      </c>
      <c r="J25227">
        <v>228</v>
      </c>
      <c r="K25227">
        <v>1</v>
      </c>
      <c r="L25227">
        <v>116</v>
      </c>
      <c r="M25227">
        <v>185</v>
      </c>
      <c r="N25227" t="s">
        <v>18</v>
      </c>
      <c r="O25227" s="1">
        <v>1.5679099999999999E-19</v>
      </c>
      <c r="P25227">
        <v>250</v>
      </c>
    </row>
    <row r="25228" spans="1:16" x14ac:dyDescent="0.25">
      <c r="A25228" t="s">
        <v>37166</v>
      </c>
      <c r="B25228">
        <v>897</v>
      </c>
      <c r="C25228" s="3" t="str">
        <f>HYPERLINK("http://www.uniprot.org/uniprot/I1LF08","tr|I1LF08|I1LF08_SOYBN")</f>
        <v>tr|I1LF08|I1LF08_SOYBN</v>
      </c>
      <c r="D25228" t="s">
        <v>37167</v>
      </c>
      <c r="E25228">
        <v>84.61</v>
      </c>
      <c r="F25228">
        <v>299</v>
      </c>
      <c r="G25228">
        <v>46</v>
      </c>
      <c r="H25228">
        <v>1</v>
      </c>
      <c r="I25228">
        <v>1</v>
      </c>
      <c r="J25228">
        <v>894</v>
      </c>
      <c r="K25228">
        <v>1</v>
      </c>
      <c r="L25228">
        <v>1</v>
      </c>
      <c r="M25228">
        <v>297</v>
      </c>
      <c r="N25228" t="s">
        <v>18</v>
      </c>
      <c r="O25228" s="1">
        <v>8.0522199999999997E-140</v>
      </c>
      <c r="P25228">
        <v>1292</v>
      </c>
    </row>
    <row r="25229" spans="1:16" x14ac:dyDescent="0.25">
      <c r="A25229" t="s">
        <v>37168</v>
      </c>
      <c r="B25229">
        <v>3939</v>
      </c>
      <c r="C25229" s="3" t="str">
        <f>HYPERLINK("http://www.uniprot.org/uniprot/G7I6C4","tr|G7I6C4|G7I6C4_MEDTR")</f>
        <v>tr|G7I6C4|G7I6C4_MEDTR</v>
      </c>
      <c r="D25229" t="s">
        <v>37169</v>
      </c>
      <c r="E25229">
        <v>80.03</v>
      </c>
      <c r="F25229">
        <v>1122</v>
      </c>
      <c r="G25229">
        <v>224</v>
      </c>
      <c r="H25229">
        <v>33</v>
      </c>
      <c r="I25229">
        <v>1</v>
      </c>
      <c r="J25229">
        <v>3267</v>
      </c>
      <c r="K25229">
        <v>1</v>
      </c>
      <c r="L25229">
        <v>14</v>
      </c>
      <c r="M25229">
        <v>1125</v>
      </c>
      <c r="N25229" t="s">
        <v>18</v>
      </c>
      <c r="O25229">
        <v>0</v>
      </c>
      <c r="P25229">
        <v>4538</v>
      </c>
    </row>
    <row r="25230" spans="1:16" x14ac:dyDescent="0.25">
      <c r="A25230" t="s">
        <v>37170</v>
      </c>
      <c r="B25230">
        <v>2310</v>
      </c>
      <c r="C25230" s="3" t="str">
        <f>HYPERLINK("http://www.uniprot.org/uniprot/G7IBB8","tr|G7IBB8|G7IBB8_MEDTR")</f>
        <v>tr|G7IBB8|G7IBB8_MEDTR</v>
      </c>
      <c r="D25230" t="s">
        <v>37171</v>
      </c>
      <c r="E25230">
        <v>70.81</v>
      </c>
      <c r="F25230">
        <v>812</v>
      </c>
      <c r="G25230">
        <v>237</v>
      </c>
      <c r="H25230">
        <v>44</v>
      </c>
      <c r="I25230">
        <v>1</v>
      </c>
      <c r="J25230">
        <v>2304</v>
      </c>
      <c r="K25230">
        <v>1</v>
      </c>
      <c r="L25230">
        <v>5</v>
      </c>
      <c r="M25230">
        <v>813</v>
      </c>
      <c r="N25230" t="s">
        <v>18</v>
      </c>
      <c r="O25230">
        <v>0</v>
      </c>
      <c r="P25230">
        <v>2909</v>
      </c>
    </row>
    <row r="25231" spans="1:16" x14ac:dyDescent="0.25">
      <c r="A25231" t="s">
        <v>37172</v>
      </c>
      <c r="B25231">
        <v>702</v>
      </c>
      <c r="C25231" s="3" t="str">
        <f>HYPERLINK("http://www.uniprot.org/uniprot/I3SPC4","tr|I3SPC4|I3SPC4_LOTJA")</f>
        <v>tr|I3SPC4|I3SPC4_LOTJA</v>
      </c>
      <c r="D25231" t="s">
        <v>37006</v>
      </c>
      <c r="E25231">
        <v>93.13</v>
      </c>
      <c r="F25231">
        <v>233</v>
      </c>
      <c r="G25231">
        <v>16</v>
      </c>
      <c r="H25231">
        <v>0</v>
      </c>
      <c r="I25231">
        <v>1</v>
      </c>
      <c r="J25231">
        <v>699</v>
      </c>
      <c r="K25231">
        <v>1</v>
      </c>
      <c r="L25231">
        <v>1</v>
      </c>
      <c r="M25231">
        <v>233</v>
      </c>
      <c r="N25231" t="s">
        <v>18</v>
      </c>
      <c r="O25231" s="1">
        <v>6.0354799999999996E-122</v>
      </c>
      <c r="P25231">
        <v>1136</v>
      </c>
    </row>
    <row r="25232" spans="1:16" x14ac:dyDescent="0.25">
      <c r="A25232" t="s">
        <v>37173</v>
      </c>
      <c r="B25232">
        <v>516</v>
      </c>
      <c r="C25232" s="3" t="str">
        <f>HYPERLINK("http://www.uniprot.org/uniprot/K7L326","tr|K7L326|K7L326_SOYBN")</f>
        <v>tr|K7L326|K7L326_SOYBN</v>
      </c>
      <c r="D25232" t="s">
        <v>28</v>
      </c>
      <c r="E25232">
        <v>68.05</v>
      </c>
      <c r="F25232">
        <v>144</v>
      </c>
      <c r="G25232">
        <v>46</v>
      </c>
      <c r="H25232">
        <v>0</v>
      </c>
      <c r="I25232">
        <v>82</v>
      </c>
      <c r="J25232">
        <v>513</v>
      </c>
      <c r="K25232">
        <v>1</v>
      </c>
      <c r="L25232">
        <v>3</v>
      </c>
      <c r="M25232">
        <v>137</v>
      </c>
      <c r="N25232" t="s">
        <v>18</v>
      </c>
      <c r="O25232" s="1">
        <v>2.4236499999999999E-44</v>
      </c>
      <c r="P25232">
        <v>464</v>
      </c>
    </row>
    <row r="25233" spans="1:16" x14ac:dyDescent="0.25">
      <c r="A25233" t="s">
        <v>37174</v>
      </c>
      <c r="B25233">
        <v>2241</v>
      </c>
      <c r="C25233" s="3" t="str">
        <f>HYPERLINK("http://www.uniprot.org/uniprot/I1ME60","tr|I1ME60|I1ME60_SOYBN")</f>
        <v>tr|I1ME60|I1ME60_SOYBN</v>
      </c>
      <c r="D25233" t="s">
        <v>117</v>
      </c>
      <c r="E25233">
        <v>63.86</v>
      </c>
      <c r="F25233">
        <v>786</v>
      </c>
      <c r="G25233">
        <v>284</v>
      </c>
      <c r="H25233">
        <v>63</v>
      </c>
      <c r="I25233">
        <v>1</v>
      </c>
      <c r="J25233">
        <v>2169</v>
      </c>
      <c r="K25233">
        <v>1</v>
      </c>
      <c r="L25233">
        <v>1</v>
      </c>
      <c r="M25233">
        <v>782</v>
      </c>
      <c r="N25233" t="s">
        <v>18</v>
      </c>
      <c r="O25233">
        <v>0</v>
      </c>
      <c r="P25233">
        <v>2331</v>
      </c>
    </row>
    <row r="25234" spans="1:16" x14ac:dyDescent="0.25">
      <c r="A25234" t="s">
        <v>37175</v>
      </c>
      <c r="B25234">
        <v>2022</v>
      </c>
      <c r="C25234" s="3" t="str">
        <f>HYPERLINK("http://www.uniprot.org/uniprot/G7LE82","tr|G7LE82|G7LE82_MEDTR")</f>
        <v>tr|G7LE82|G7LE82_MEDTR</v>
      </c>
      <c r="D25234" t="s">
        <v>37176</v>
      </c>
      <c r="E25234">
        <v>78.2</v>
      </c>
      <c r="F25234">
        <v>367</v>
      </c>
      <c r="G25234">
        <v>80</v>
      </c>
      <c r="H25234">
        <v>4</v>
      </c>
      <c r="I25234">
        <v>931</v>
      </c>
      <c r="J25234">
        <v>2019</v>
      </c>
      <c r="K25234">
        <v>1</v>
      </c>
      <c r="L25234">
        <v>437</v>
      </c>
      <c r="M25234">
        <v>800</v>
      </c>
      <c r="N25234" t="s">
        <v>18</v>
      </c>
      <c r="O25234" s="1">
        <v>6.5123399999999997E-151</v>
      </c>
      <c r="P25234">
        <v>1392</v>
      </c>
    </row>
    <row r="25235" spans="1:16" x14ac:dyDescent="0.25">
      <c r="A25235" t="s">
        <v>37177</v>
      </c>
      <c r="B25235">
        <v>1035</v>
      </c>
      <c r="C25235" s="3" t="str">
        <f>HYPERLINK("http://www.uniprot.org/uniprot/I1LP20","tr|I1LP20|I1LP20_SOYBN")</f>
        <v>tr|I1LP20|I1LP20_SOYBN</v>
      </c>
      <c r="D25235" t="s">
        <v>28</v>
      </c>
      <c r="E25235">
        <v>89.47</v>
      </c>
      <c r="F25235">
        <v>342</v>
      </c>
      <c r="G25235">
        <v>36</v>
      </c>
      <c r="H25235">
        <v>0</v>
      </c>
      <c r="I25235">
        <v>1</v>
      </c>
      <c r="J25235">
        <v>1026</v>
      </c>
      <c r="K25235">
        <v>1</v>
      </c>
      <c r="L25235">
        <v>1</v>
      </c>
      <c r="M25235">
        <v>342</v>
      </c>
      <c r="N25235" t="s">
        <v>18</v>
      </c>
      <c r="O25235" s="1">
        <v>8.0225500000000002E-169</v>
      </c>
      <c r="P25235">
        <v>1543</v>
      </c>
    </row>
    <row r="25236" spans="1:16" x14ac:dyDescent="0.25">
      <c r="A25236" t="s">
        <v>37178</v>
      </c>
      <c r="B25236">
        <v>1323</v>
      </c>
      <c r="C25236" s="3" t="str">
        <f>HYPERLINK("http://www.uniprot.org/uniprot/G7JEN3","tr|G7JEN3|G7JEN3_MEDTR")</f>
        <v>tr|G7JEN3|G7JEN3_MEDTR</v>
      </c>
      <c r="D25236" t="s">
        <v>37179</v>
      </c>
      <c r="E25236">
        <v>92.04</v>
      </c>
      <c r="F25236">
        <v>440</v>
      </c>
      <c r="G25236">
        <v>35</v>
      </c>
      <c r="H25236">
        <v>0</v>
      </c>
      <c r="I25236">
        <v>1</v>
      </c>
      <c r="J25236">
        <v>1320</v>
      </c>
      <c r="K25236">
        <v>1</v>
      </c>
      <c r="L25236">
        <v>1</v>
      </c>
      <c r="M25236">
        <v>440</v>
      </c>
      <c r="N25236" t="s">
        <v>18</v>
      </c>
      <c r="O25236">
        <v>0</v>
      </c>
      <c r="P25236">
        <v>2117</v>
      </c>
    </row>
    <row r="25237" spans="1:16" x14ac:dyDescent="0.25">
      <c r="A25237" t="s">
        <v>37180</v>
      </c>
      <c r="B25237">
        <v>582</v>
      </c>
      <c r="C25237" s="3" t="str">
        <f>HYPERLINK("http://www.uniprot.org/uniprot/I1LZZ8","tr|I1LZZ8|I1LZZ8_SOYBN")</f>
        <v>tr|I1LZZ8|I1LZZ8_SOYBN</v>
      </c>
      <c r="D25237" t="s">
        <v>28</v>
      </c>
      <c r="E25237">
        <v>80.92</v>
      </c>
      <c r="F25237">
        <v>194</v>
      </c>
      <c r="G25237">
        <v>37</v>
      </c>
      <c r="H25237">
        <v>1</v>
      </c>
      <c r="I25237">
        <v>1</v>
      </c>
      <c r="J25237">
        <v>579</v>
      </c>
      <c r="K25237">
        <v>1</v>
      </c>
      <c r="L25237">
        <v>1</v>
      </c>
      <c r="M25237">
        <v>194</v>
      </c>
      <c r="N25237" t="s">
        <v>18</v>
      </c>
      <c r="O25237" s="1">
        <v>5.1600000000000001E-87</v>
      </c>
      <c r="P25237">
        <v>833</v>
      </c>
    </row>
    <row r="25238" spans="1:16" x14ac:dyDescent="0.25">
      <c r="A25238" t="s">
        <v>37181</v>
      </c>
      <c r="B25238">
        <v>246</v>
      </c>
      <c r="C25238" s="3" t="str">
        <f>HYPERLINK("http://www.uniprot.org/uniprot/G7JHL7","tr|G7JHL7|G7JHL7_MEDTR")</f>
        <v>tr|G7JHL7|G7JHL7_MEDTR</v>
      </c>
      <c r="D25238" t="s">
        <v>37182</v>
      </c>
      <c r="E25238">
        <v>87.65</v>
      </c>
      <c r="F25238">
        <v>81</v>
      </c>
      <c r="G25238">
        <v>10</v>
      </c>
      <c r="H25238">
        <v>0</v>
      </c>
      <c r="I25238">
        <v>1</v>
      </c>
      <c r="J25238">
        <v>243</v>
      </c>
      <c r="K25238">
        <v>1</v>
      </c>
      <c r="L25238">
        <v>1</v>
      </c>
      <c r="M25238">
        <v>81</v>
      </c>
      <c r="N25238" t="s">
        <v>18</v>
      </c>
      <c r="O25238" s="1">
        <v>1.3934200000000001E-31</v>
      </c>
      <c r="P25238">
        <v>354</v>
      </c>
    </row>
    <row r="25239" spans="1:16" x14ac:dyDescent="0.25">
      <c r="A25239" t="s">
        <v>37183</v>
      </c>
      <c r="B25239">
        <v>705</v>
      </c>
      <c r="C25239" s="3" t="str">
        <f>HYPERLINK("http://www.uniprot.org/uniprot/I1N172","tr|I1N172|I1N172_SOYBN")</f>
        <v>tr|I1N172|I1N172_SOYBN</v>
      </c>
      <c r="D25239" t="s">
        <v>117</v>
      </c>
      <c r="E25239">
        <v>82.97</v>
      </c>
      <c r="F25239">
        <v>235</v>
      </c>
      <c r="G25239">
        <v>40</v>
      </c>
      <c r="H25239">
        <v>1</v>
      </c>
      <c r="I25239">
        <v>1</v>
      </c>
      <c r="J25239">
        <v>702</v>
      </c>
      <c r="K25239">
        <v>1</v>
      </c>
      <c r="L25239">
        <v>48</v>
      </c>
      <c r="M25239">
        <v>279</v>
      </c>
      <c r="N25239" t="s">
        <v>18</v>
      </c>
      <c r="O25239" s="1">
        <v>1.4621299999999999E-99</v>
      </c>
      <c r="P25239">
        <v>943</v>
      </c>
    </row>
    <row r="25240" spans="1:16" x14ac:dyDescent="0.25">
      <c r="A25240" t="s">
        <v>37184</v>
      </c>
      <c r="B25240">
        <v>2049</v>
      </c>
      <c r="C25240" s="3" t="str">
        <f>HYPERLINK("http://www.uniprot.org/uniprot/G7KG73","tr|G7KG73|G7KG73_MEDTR")</f>
        <v>tr|G7KG73|G7KG73_MEDTR</v>
      </c>
      <c r="D25240" t="s">
        <v>37185</v>
      </c>
      <c r="E25240">
        <v>82.43</v>
      </c>
      <c r="F25240">
        <v>683</v>
      </c>
      <c r="G25240">
        <v>120</v>
      </c>
      <c r="H25240">
        <v>1</v>
      </c>
      <c r="I25240">
        <v>1</v>
      </c>
      <c r="J25240">
        <v>2046</v>
      </c>
      <c r="K25240">
        <v>1</v>
      </c>
      <c r="L25240">
        <v>1</v>
      </c>
      <c r="M25240">
        <v>682</v>
      </c>
      <c r="N25240" t="s">
        <v>18</v>
      </c>
      <c r="O25240">
        <v>0</v>
      </c>
      <c r="P25240">
        <v>2870</v>
      </c>
    </row>
    <row r="25241" spans="1:16" x14ac:dyDescent="0.25">
      <c r="A25241" t="s">
        <v>37186</v>
      </c>
      <c r="B25241">
        <v>1035</v>
      </c>
      <c r="C25241" s="3" t="str">
        <f>HYPERLINK("http://www.uniprot.org/uniprot/A5B592","tr|A5B592|A5B592_VITVI")</f>
        <v>tr|A5B592|A5B592_VITVI</v>
      </c>
      <c r="D25241" t="s">
        <v>250</v>
      </c>
      <c r="E25241">
        <v>29.72</v>
      </c>
      <c r="F25241">
        <v>323</v>
      </c>
      <c r="G25241">
        <v>227</v>
      </c>
      <c r="H25241">
        <v>11</v>
      </c>
      <c r="I25241">
        <v>1</v>
      </c>
      <c r="J25241">
        <v>936</v>
      </c>
      <c r="K25241">
        <v>1</v>
      </c>
      <c r="L25241">
        <v>1094</v>
      </c>
      <c r="M25241">
        <v>1408</v>
      </c>
      <c r="N25241" t="s">
        <v>18</v>
      </c>
      <c r="O25241" s="1">
        <v>1.47306E-29</v>
      </c>
      <c r="P25241">
        <v>342</v>
      </c>
    </row>
    <row r="25242" spans="1:16" x14ac:dyDescent="0.25">
      <c r="A25242" t="s">
        <v>37187</v>
      </c>
      <c r="B25242">
        <v>1803</v>
      </c>
      <c r="C25242" s="3" t="str">
        <f>HYPERLINK("http://www.uniprot.org/uniprot/K7M593","tr|K7M593|K7M593_SOYBN")</f>
        <v>tr|K7M593|K7M593_SOYBN</v>
      </c>
      <c r="D25242" t="s">
        <v>61</v>
      </c>
      <c r="E25242">
        <v>63.34</v>
      </c>
      <c r="F25242">
        <v>592</v>
      </c>
      <c r="G25242">
        <v>217</v>
      </c>
      <c r="H25242">
        <v>0</v>
      </c>
      <c r="I25242">
        <v>16</v>
      </c>
      <c r="J25242">
        <v>1791</v>
      </c>
      <c r="K25242">
        <v>1</v>
      </c>
      <c r="L25242">
        <v>141</v>
      </c>
      <c r="M25242">
        <v>728</v>
      </c>
      <c r="N25242" t="s">
        <v>18</v>
      </c>
      <c r="O25242">
        <v>0</v>
      </c>
      <c r="P25242">
        <v>1881</v>
      </c>
    </row>
    <row r="25243" spans="1:16" x14ac:dyDescent="0.25">
      <c r="A25243" t="s">
        <v>37188</v>
      </c>
      <c r="B25243">
        <v>1491</v>
      </c>
      <c r="C25243" s="3" t="str">
        <f>HYPERLINK("http://www.uniprot.org/uniprot/I6ZTT9","tr|I6ZTT9|I6ZTT9_PHAVU")</f>
        <v>tr|I6ZTT9|I6ZTT9_PHAVU</v>
      </c>
      <c r="D25243" t="s">
        <v>2610</v>
      </c>
      <c r="E25243">
        <v>77.62</v>
      </c>
      <c r="F25243">
        <v>496</v>
      </c>
      <c r="G25243">
        <v>111</v>
      </c>
      <c r="H25243">
        <v>0</v>
      </c>
      <c r="I25243">
        <v>1</v>
      </c>
      <c r="J25243">
        <v>1488</v>
      </c>
      <c r="K25243">
        <v>1</v>
      </c>
      <c r="L25243">
        <v>892</v>
      </c>
      <c r="M25243">
        <v>1387</v>
      </c>
      <c r="N25243" t="s">
        <v>18</v>
      </c>
      <c r="O25243">
        <v>0</v>
      </c>
      <c r="P25243">
        <v>2047</v>
      </c>
    </row>
    <row r="25244" spans="1:16" x14ac:dyDescent="0.25">
      <c r="A25244" t="s">
        <v>37189</v>
      </c>
      <c r="B25244">
        <v>2796</v>
      </c>
      <c r="C25244" s="3" t="str">
        <f>HYPERLINK("http://www.uniprot.org/uniprot/G7KFP2","tr|G7KFP2|G7KFP2_MEDTR")</f>
        <v>tr|G7KFP2|G7KFP2_MEDTR</v>
      </c>
      <c r="D25244" t="s">
        <v>37190</v>
      </c>
      <c r="E25244">
        <v>74.150000000000006</v>
      </c>
      <c r="F25244">
        <v>921</v>
      </c>
      <c r="G25244">
        <v>238</v>
      </c>
      <c r="H25244">
        <v>4</v>
      </c>
      <c r="I25244">
        <v>1</v>
      </c>
      <c r="J25244">
        <v>2751</v>
      </c>
      <c r="K25244">
        <v>1</v>
      </c>
      <c r="L25244">
        <v>1</v>
      </c>
      <c r="M25244">
        <v>910</v>
      </c>
      <c r="N25244" t="s">
        <v>18</v>
      </c>
      <c r="O25244">
        <v>0</v>
      </c>
      <c r="P25244">
        <v>3498</v>
      </c>
    </row>
    <row r="25245" spans="1:16" x14ac:dyDescent="0.25">
      <c r="A25245" t="s">
        <v>37191</v>
      </c>
      <c r="B25245">
        <v>765</v>
      </c>
      <c r="C25245" s="3" t="str">
        <f>HYPERLINK("http://www.uniprot.org/uniprot/A2Q440","tr|A2Q440|A2Q440_MEDTR")</f>
        <v>tr|A2Q440|A2Q440_MEDTR</v>
      </c>
      <c r="D25245" t="s">
        <v>37192</v>
      </c>
      <c r="E25245">
        <v>65.38</v>
      </c>
      <c r="F25245">
        <v>260</v>
      </c>
      <c r="G25245">
        <v>90</v>
      </c>
      <c r="H25245">
        <v>6</v>
      </c>
      <c r="I25245">
        <v>1</v>
      </c>
      <c r="J25245">
        <v>762</v>
      </c>
      <c r="K25245">
        <v>1</v>
      </c>
      <c r="L25245">
        <v>1</v>
      </c>
      <c r="M25245">
        <v>260</v>
      </c>
      <c r="N25245" t="s">
        <v>18</v>
      </c>
      <c r="O25245" s="1">
        <v>6.6568700000000001E-91</v>
      </c>
      <c r="P25245">
        <v>869</v>
      </c>
    </row>
    <row r="25246" spans="1:16" x14ac:dyDescent="0.25">
      <c r="A25246" t="s">
        <v>37193</v>
      </c>
      <c r="B25246">
        <v>738</v>
      </c>
      <c r="C25246" s="3" t="str">
        <f>HYPERLINK("http://www.uniprot.org/uniprot/G7IQP0","tr|G7IQP0|G7IQP0_MEDTR")</f>
        <v>tr|G7IQP0|G7IQP0_MEDTR</v>
      </c>
      <c r="D25246" t="s">
        <v>37194</v>
      </c>
      <c r="E25246">
        <v>67.58</v>
      </c>
      <c r="F25246">
        <v>182</v>
      </c>
      <c r="G25246">
        <v>59</v>
      </c>
      <c r="H25246">
        <v>34</v>
      </c>
      <c r="I25246">
        <v>256</v>
      </c>
      <c r="J25246">
        <v>699</v>
      </c>
      <c r="K25246">
        <v>1</v>
      </c>
      <c r="L25246">
        <v>228</v>
      </c>
      <c r="M25246">
        <v>409</v>
      </c>
      <c r="N25246" t="s">
        <v>18</v>
      </c>
      <c r="O25246" s="1">
        <v>5.5463300000000003E-60</v>
      </c>
      <c r="P25246">
        <v>582</v>
      </c>
    </row>
    <row r="25247" spans="1:16" x14ac:dyDescent="0.25">
      <c r="A25247" t="s">
        <v>37195</v>
      </c>
      <c r="B25247">
        <v>1476</v>
      </c>
      <c r="C25247" s="3" t="str">
        <f>HYPERLINK("http://www.uniprot.org/uniprot/B5LMK9","tr|B5LMK9|B5LMK9_CICAR")</f>
        <v>tr|B5LMK9|B5LMK9_CICAR</v>
      </c>
      <c r="D25247" t="s">
        <v>37196</v>
      </c>
      <c r="E25247">
        <v>100</v>
      </c>
      <c r="F25247">
        <v>491</v>
      </c>
      <c r="G25247">
        <v>0</v>
      </c>
      <c r="H25247">
        <v>0</v>
      </c>
      <c r="I25247">
        <v>1</v>
      </c>
      <c r="J25247">
        <v>1473</v>
      </c>
      <c r="K25247">
        <v>1</v>
      </c>
      <c r="L25247">
        <v>1</v>
      </c>
      <c r="M25247">
        <v>491</v>
      </c>
      <c r="N25247" t="s">
        <v>18</v>
      </c>
      <c r="O25247">
        <v>0</v>
      </c>
      <c r="P25247">
        <v>2460</v>
      </c>
    </row>
    <row r="25248" spans="1:16" x14ac:dyDescent="0.25">
      <c r="A25248" t="s">
        <v>37197</v>
      </c>
      <c r="B25248">
        <v>1953</v>
      </c>
      <c r="C25248" s="3" t="str">
        <f>HYPERLINK("http://www.uniprot.org/uniprot/I1N7F8","tr|I1N7F8|I1N7F8_SOYBN")</f>
        <v>tr|I1N7F8|I1N7F8_SOYBN</v>
      </c>
      <c r="D25248" t="s">
        <v>28</v>
      </c>
      <c r="E25248">
        <v>67.180000000000007</v>
      </c>
      <c r="F25248">
        <v>701</v>
      </c>
      <c r="G25248">
        <v>230</v>
      </c>
      <c r="H25248">
        <v>51</v>
      </c>
      <c r="I25248">
        <v>1</v>
      </c>
      <c r="J25248">
        <v>1950</v>
      </c>
      <c r="K25248">
        <v>1</v>
      </c>
      <c r="L25248">
        <v>1</v>
      </c>
      <c r="M25248">
        <v>693</v>
      </c>
      <c r="N25248" t="s">
        <v>18</v>
      </c>
      <c r="O25248">
        <v>0</v>
      </c>
      <c r="P25248">
        <v>2222</v>
      </c>
    </row>
    <row r="25249" spans="1:16" x14ac:dyDescent="0.25">
      <c r="A25249" t="s">
        <v>37198</v>
      </c>
      <c r="B25249">
        <v>936</v>
      </c>
      <c r="C25249" s="3" t="str">
        <f>HYPERLINK("http://www.uniprot.org/uniprot/G7KVA5","tr|G7KVA5|G7KVA5_MEDTR")</f>
        <v>tr|G7KVA5|G7KVA5_MEDTR</v>
      </c>
      <c r="D25249" t="s">
        <v>37199</v>
      </c>
      <c r="E25249">
        <v>85.66</v>
      </c>
      <c r="F25249">
        <v>300</v>
      </c>
      <c r="G25249">
        <v>43</v>
      </c>
      <c r="H25249">
        <v>4</v>
      </c>
      <c r="I25249">
        <v>1</v>
      </c>
      <c r="J25249">
        <v>888</v>
      </c>
      <c r="K25249">
        <v>1</v>
      </c>
      <c r="L25249">
        <v>1</v>
      </c>
      <c r="M25249">
        <v>291</v>
      </c>
      <c r="N25249" t="s">
        <v>18</v>
      </c>
      <c r="O25249" s="1">
        <v>7.3022200000000006E-139</v>
      </c>
      <c r="P25249">
        <v>1284</v>
      </c>
    </row>
    <row r="25250" spans="1:16" x14ac:dyDescent="0.25">
      <c r="A25250" t="s">
        <v>37200</v>
      </c>
      <c r="B25250">
        <v>984</v>
      </c>
      <c r="C25250" s="3" t="str">
        <f>HYPERLINK("http://www.uniprot.org/uniprot/G7L2V9","tr|G7L2V9|G7L2V9_MEDTR")</f>
        <v>tr|G7L2V9|G7L2V9_MEDTR</v>
      </c>
      <c r="D25250" t="s">
        <v>37201</v>
      </c>
      <c r="E25250">
        <v>59.15</v>
      </c>
      <c r="F25250">
        <v>355</v>
      </c>
      <c r="G25250">
        <v>145</v>
      </c>
      <c r="H25250">
        <v>28</v>
      </c>
      <c r="I25250">
        <v>1</v>
      </c>
      <c r="J25250">
        <v>981</v>
      </c>
      <c r="K25250">
        <v>1</v>
      </c>
      <c r="L25250">
        <v>1</v>
      </c>
      <c r="M25250">
        <v>349</v>
      </c>
      <c r="N25250" t="s">
        <v>18</v>
      </c>
      <c r="O25250" s="1">
        <v>4.9111700000000003E-96</v>
      </c>
      <c r="P25250">
        <v>915</v>
      </c>
    </row>
    <row r="25251" spans="1:16" x14ac:dyDescent="0.25">
      <c r="A25251" t="s">
        <v>37202</v>
      </c>
      <c r="B25251">
        <v>261</v>
      </c>
      <c r="C25251" s="3" t="str">
        <f>HYPERLINK("http://www.uniprot.org/uniprot/B7FN54","tr|B7FN54|B7FN54_MEDTR")</f>
        <v>tr|B7FN54|B7FN54_MEDTR</v>
      </c>
      <c r="D25251" t="s">
        <v>37203</v>
      </c>
      <c r="E25251">
        <v>86.04</v>
      </c>
      <c r="F25251">
        <v>86</v>
      </c>
      <c r="G25251">
        <v>12</v>
      </c>
      <c r="H25251">
        <v>0</v>
      </c>
      <c r="I25251">
        <v>1</v>
      </c>
      <c r="J25251">
        <v>258</v>
      </c>
      <c r="K25251">
        <v>1</v>
      </c>
      <c r="L25251">
        <v>1</v>
      </c>
      <c r="M25251">
        <v>86</v>
      </c>
      <c r="N25251" t="s">
        <v>18</v>
      </c>
      <c r="O25251" s="1">
        <v>7.0057399999999999E-36</v>
      </c>
      <c r="P25251">
        <v>391</v>
      </c>
    </row>
    <row r="25252" spans="1:16" x14ac:dyDescent="0.25">
      <c r="A25252" t="s">
        <v>37204</v>
      </c>
      <c r="B25252">
        <v>1011</v>
      </c>
      <c r="C25252" s="3" t="str">
        <f>HYPERLINK("http://www.uniprot.org/uniprot/G7I6C3","tr|G7I6C3|G7I6C3_MEDTR")</f>
        <v>tr|G7I6C3|G7I6C3_MEDTR</v>
      </c>
      <c r="D25252" t="s">
        <v>37205</v>
      </c>
      <c r="E25252">
        <v>83.83</v>
      </c>
      <c r="F25252">
        <v>334</v>
      </c>
      <c r="G25252">
        <v>54</v>
      </c>
      <c r="H25252">
        <v>1</v>
      </c>
      <c r="I25252">
        <v>1</v>
      </c>
      <c r="J25252">
        <v>999</v>
      </c>
      <c r="K25252">
        <v>1</v>
      </c>
      <c r="L25252">
        <v>1</v>
      </c>
      <c r="M25252">
        <v>334</v>
      </c>
      <c r="N25252" t="s">
        <v>18</v>
      </c>
      <c r="O25252" s="1">
        <v>6.1010999999999997E-166</v>
      </c>
      <c r="P25252">
        <v>1518</v>
      </c>
    </row>
    <row r="25253" spans="1:16" x14ac:dyDescent="0.25">
      <c r="A25253" t="s">
        <v>37206</v>
      </c>
      <c r="B25253">
        <v>366</v>
      </c>
      <c r="C25253" s="3" t="str">
        <f>HYPERLINK("http://www.uniprot.org/uniprot/G7IBX7","tr|G7IBX7|G7IBX7_MEDTR")</f>
        <v>tr|G7IBX7|G7IBX7_MEDTR</v>
      </c>
      <c r="D25253" t="s">
        <v>22539</v>
      </c>
      <c r="E25253">
        <v>73.430000000000007</v>
      </c>
      <c r="F25253">
        <v>128</v>
      </c>
      <c r="G25253">
        <v>34</v>
      </c>
      <c r="H25253">
        <v>7</v>
      </c>
      <c r="I25253">
        <v>1</v>
      </c>
      <c r="J25253">
        <v>363</v>
      </c>
      <c r="K25253">
        <v>1</v>
      </c>
      <c r="L25253">
        <v>58</v>
      </c>
      <c r="M25253">
        <v>184</v>
      </c>
      <c r="N25253" t="s">
        <v>18</v>
      </c>
      <c r="O25253" s="1">
        <v>3.4650000000000002E-43</v>
      </c>
      <c r="P25253">
        <v>454</v>
      </c>
    </row>
    <row r="25254" spans="1:16" x14ac:dyDescent="0.25">
      <c r="A25254" t="s">
        <v>37207</v>
      </c>
      <c r="B25254">
        <v>2001</v>
      </c>
      <c r="C25254" s="3" t="str">
        <f>HYPERLINK("http://www.uniprot.org/uniprot/I1JT76","tr|I1JT76|I1JT76_SOYBN")</f>
        <v>tr|I1JT76|I1JT76_SOYBN</v>
      </c>
      <c r="D25254" t="s">
        <v>26834</v>
      </c>
      <c r="E25254">
        <v>81.84</v>
      </c>
      <c r="F25254">
        <v>391</v>
      </c>
      <c r="G25254">
        <v>71</v>
      </c>
      <c r="H25254">
        <v>32</v>
      </c>
      <c r="I25254">
        <v>73</v>
      </c>
      <c r="J25254">
        <v>1149</v>
      </c>
      <c r="K25254">
        <v>1</v>
      </c>
      <c r="L25254">
        <v>29</v>
      </c>
      <c r="M25254">
        <v>417</v>
      </c>
      <c r="N25254" t="s">
        <v>18</v>
      </c>
      <c r="O25254">
        <v>0</v>
      </c>
      <c r="P25254">
        <v>1719</v>
      </c>
    </row>
    <row r="25255" spans="1:16" x14ac:dyDescent="0.25">
      <c r="A25255" t="s">
        <v>37208</v>
      </c>
      <c r="B25255">
        <v>807</v>
      </c>
      <c r="C25255" s="3" t="str">
        <f>HYPERLINK("http://www.uniprot.org/uniprot/G7J6Q8","tr|G7J6Q8|G7J6Q8_MEDTR")</f>
        <v>tr|G7J6Q8|G7J6Q8_MEDTR</v>
      </c>
      <c r="D25255" t="s">
        <v>37209</v>
      </c>
      <c r="E25255">
        <v>73.23</v>
      </c>
      <c r="F25255">
        <v>269</v>
      </c>
      <c r="G25255">
        <v>72</v>
      </c>
      <c r="H25255">
        <v>1</v>
      </c>
      <c r="I25255">
        <v>1</v>
      </c>
      <c r="J25255">
        <v>804</v>
      </c>
      <c r="K25255">
        <v>1</v>
      </c>
      <c r="L25255">
        <v>1</v>
      </c>
      <c r="M25255">
        <v>265</v>
      </c>
      <c r="N25255" t="s">
        <v>18</v>
      </c>
      <c r="O25255" s="1">
        <v>4.3068999999999999E-107</v>
      </c>
      <c r="P25255">
        <v>1009</v>
      </c>
    </row>
    <row r="25256" spans="1:16" x14ac:dyDescent="0.25">
      <c r="A25256" t="s">
        <v>37210</v>
      </c>
      <c r="B25256">
        <v>921</v>
      </c>
      <c r="C25256" s="3" t="str">
        <f>HYPERLINK("http://www.uniprot.org/uniprot/A5AWV0","tr|A5AWV0|A5AWV0_VITVI")</f>
        <v>tr|A5AWV0|A5AWV0_VITVI</v>
      </c>
      <c r="D25256" t="s">
        <v>791</v>
      </c>
      <c r="E25256">
        <v>54.51</v>
      </c>
      <c r="F25256">
        <v>310</v>
      </c>
      <c r="G25256">
        <v>141</v>
      </c>
      <c r="H25256">
        <v>5</v>
      </c>
      <c r="I25256">
        <v>4</v>
      </c>
      <c r="J25256">
        <v>918</v>
      </c>
      <c r="K25256">
        <v>1</v>
      </c>
      <c r="L25256">
        <v>476</v>
      </c>
      <c r="M25256">
        <v>781</v>
      </c>
      <c r="N25256" t="s">
        <v>18</v>
      </c>
      <c r="O25256" s="1">
        <v>5.13565E-97</v>
      </c>
      <c r="P25256">
        <v>923</v>
      </c>
    </row>
    <row r="25257" spans="1:16" x14ac:dyDescent="0.25">
      <c r="A25257" t="s">
        <v>37211</v>
      </c>
      <c r="B25257">
        <v>861</v>
      </c>
      <c r="C25257" s="3" t="str">
        <f>HYPERLINK("http://www.uniprot.org/uniprot/M5WGY9","tr|M5WGY9|M5WGY9_PRUPE")</f>
        <v>tr|M5WGY9|M5WGY9_PRUPE</v>
      </c>
      <c r="D25257" t="s">
        <v>37212</v>
      </c>
      <c r="E25257">
        <v>76.92</v>
      </c>
      <c r="F25257">
        <v>286</v>
      </c>
      <c r="G25257">
        <v>66</v>
      </c>
      <c r="H25257">
        <v>0</v>
      </c>
      <c r="I25257">
        <v>1</v>
      </c>
      <c r="J25257">
        <v>858</v>
      </c>
      <c r="K25257">
        <v>1</v>
      </c>
      <c r="L25257">
        <v>1</v>
      </c>
      <c r="M25257">
        <v>285</v>
      </c>
      <c r="N25257" t="s">
        <v>18</v>
      </c>
      <c r="O25257" s="1">
        <v>9.1022100000000008E-130</v>
      </c>
      <c r="P25257">
        <v>1205</v>
      </c>
    </row>
    <row r="25258" spans="1:16" x14ac:dyDescent="0.25">
      <c r="A25258" t="s">
        <v>37213</v>
      </c>
      <c r="B25258">
        <v>2058</v>
      </c>
      <c r="C25258" s="3" t="str">
        <f>HYPERLINK("http://www.uniprot.org/uniprot/K7L548","tr|K7L548|K7L548_SOYBN")</f>
        <v>tr|K7L548|K7L548_SOYBN</v>
      </c>
      <c r="D25258" t="s">
        <v>28</v>
      </c>
      <c r="E25258">
        <v>79.73</v>
      </c>
      <c r="F25258">
        <v>691</v>
      </c>
      <c r="G25258">
        <v>140</v>
      </c>
      <c r="H25258">
        <v>6</v>
      </c>
      <c r="I25258">
        <v>1</v>
      </c>
      <c r="J25258">
        <v>2055</v>
      </c>
      <c r="K25258">
        <v>1</v>
      </c>
      <c r="L25258">
        <v>355</v>
      </c>
      <c r="M25258">
        <v>1043</v>
      </c>
      <c r="N25258" t="s">
        <v>18</v>
      </c>
      <c r="O25258">
        <v>0</v>
      </c>
      <c r="P25258">
        <v>3037</v>
      </c>
    </row>
    <row r="25259" spans="1:16" x14ac:dyDescent="0.25">
      <c r="A25259" t="s">
        <v>37214</v>
      </c>
      <c r="B25259">
        <v>624</v>
      </c>
      <c r="C25259" s="3" t="str">
        <f>HYPERLINK("http://www.uniprot.org/uniprot/G1EI50","tr|G1EI50|G1EI50_MEDSA")</f>
        <v>tr|G1EI50|G1EI50_MEDSA</v>
      </c>
      <c r="D25259" t="s">
        <v>37215</v>
      </c>
      <c r="E25259">
        <v>71.8</v>
      </c>
      <c r="F25259">
        <v>188</v>
      </c>
      <c r="G25259">
        <v>53</v>
      </c>
      <c r="H25259">
        <v>3</v>
      </c>
      <c r="I25259">
        <v>67</v>
      </c>
      <c r="J25259">
        <v>621</v>
      </c>
      <c r="K25259">
        <v>1</v>
      </c>
      <c r="L25259">
        <v>22</v>
      </c>
      <c r="M25259">
        <v>209</v>
      </c>
      <c r="N25259" t="s">
        <v>18</v>
      </c>
      <c r="O25259" s="1">
        <v>5.6262499999999999E-64</v>
      </c>
      <c r="P25259">
        <v>635</v>
      </c>
    </row>
    <row r="25260" spans="1:16" x14ac:dyDescent="0.25">
      <c r="A25260" t="s">
        <v>37216</v>
      </c>
      <c r="B25260">
        <v>267</v>
      </c>
      <c r="C25260" s="3" t="str">
        <f>HYPERLINK("http://www.uniprot.org/uniprot/I1N5I6","tr|I1N5I6|I1N5I6_SOYBN")</f>
        <v>tr|I1N5I6|I1N5I6_SOYBN</v>
      </c>
      <c r="D25260" t="s">
        <v>71</v>
      </c>
      <c r="E25260">
        <v>97.72</v>
      </c>
      <c r="F25260">
        <v>88</v>
      </c>
      <c r="G25260">
        <v>2</v>
      </c>
      <c r="H25260">
        <v>0</v>
      </c>
      <c r="I25260">
        <v>1</v>
      </c>
      <c r="J25260">
        <v>264</v>
      </c>
      <c r="K25260">
        <v>1</v>
      </c>
      <c r="L25260">
        <v>341</v>
      </c>
      <c r="M25260">
        <v>428</v>
      </c>
      <c r="N25260" t="s">
        <v>18</v>
      </c>
      <c r="O25260" s="1">
        <v>1.22432E-40</v>
      </c>
      <c r="P25260">
        <v>432</v>
      </c>
    </row>
    <row r="25261" spans="1:16" x14ac:dyDescent="0.25">
      <c r="A25261" t="s">
        <v>37217</v>
      </c>
      <c r="B25261">
        <v>2121</v>
      </c>
      <c r="C25261" s="3" t="str">
        <f>HYPERLINK("http://www.uniprot.org/uniprot/G7JGI1","tr|G7JGI1|G7JGI1_MEDTR")</f>
        <v>tr|G7JGI1|G7JGI1_MEDTR</v>
      </c>
      <c r="D25261" t="s">
        <v>37218</v>
      </c>
      <c r="E25261">
        <v>85.2</v>
      </c>
      <c r="F25261">
        <v>703</v>
      </c>
      <c r="G25261">
        <v>104</v>
      </c>
      <c r="H25261">
        <v>13</v>
      </c>
      <c r="I25261">
        <v>1</v>
      </c>
      <c r="J25261">
        <v>2070</v>
      </c>
      <c r="K25261">
        <v>1</v>
      </c>
      <c r="L25261">
        <v>1</v>
      </c>
      <c r="M25261">
        <v>700</v>
      </c>
      <c r="N25261" t="s">
        <v>18</v>
      </c>
      <c r="O25261">
        <v>0</v>
      </c>
      <c r="P25261">
        <v>3110</v>
      </c>
    </row>
    <row r="25262" spans="1:16" x14ac:dyDescent="0.25">
      <c r="A25262" t="s">
        <v>37219</v>
      </c>
      <c r="B25262">
        <v>540</v>
      </c>
      <c r="C25262" s="3" t="str">
        <f>HYPERLINK("http://www.uniprot.org/uniprot/E2DMZ5","tr|E2DMZ5|E2DMZ5_BETVU")</f>
        <v>tr|E2DMZ5|E2DMZ5_BETVU</v>
      </c>
      <c r="D25262" t="s">
        <v>37220</v>
      </c>
      <c r="E25262">
        <v>74.19</v>
      </c>
      <c r="F25262">
        <v>155</v>
      </c>
      <c r="G25262">
        <v>40</v>
      </c>
      <c r="H25262">
        <v>0</v>
      </c>
      <c r="I25262">
        <v>1</v>
      </c>
      <c r="J25262">
        <v>465</v>
      </c>
      <c r="K25262">
        <v>1</v>
      </c>
      <c r="L25262">
        <v>646</v>
      </c>
      <c r="M25262">
        <v>800</v>
      </c>
      <c r="N25262" t="s">
        <v>18</v>
      </c>
      <c r="O25262" s="1">
        <v>2.4423999999999999E-63</v>
      </c>
      <c r="P25262">
        <v>616</v>
      </c>
    </row>
    <row r="25263" spans="1:16" x14ac:dyDescent="0.25">
      <c r="A25263" t="s">
        <v>37221</v>
      </c>
      <c r="B25263">
        <v>687</v>
      </c>
      <c r="C25263" s="3" t="str">
        <f>HYPERLINK("http://www.uniprot.org/uniprot/G7KG69","tr|G7KG69|G7KG69_MEDTR")</f>
        <v>tr|G7KG69|G7KG69_MEDTR</v>
      </c>
      <c r="D25263" t="s">
        <v>37222</v>
      </c>
      <c r="E25263">
        <v>84.71</v>
      </c>
      <c r="F25263">
        <v>229</v>
      </c>
      <c r="G25263">
        <v>35</v>
      </c>
      <c r="H25263">
        <v>4</v>
      </c>
      <c r="I25263">
        <v>10</v>
      </c>
      <c r="J25263">
        <v>684</v>
      </c>
      <c r="K25263">
        <v>1</v>
      </c>
      <c r="L25263">
        <v>1</v>
      </c>
      <c r="M25263">
        <v>229</v>
      </c>
      <c r="N25263" t="s">
        <v>18</v>
      </c>
      <c r="O25263" s="1">
        <v>3.3636600000000001E-106</v>
      </c>
      <c r="P25263">
        <v>1000</v>
      </c>
    </row>
    <row r="25264" spans="1:16" x14ac:dyDescent="0.25">
      <c r="A25264" t="s">
        <v>37223</v>
      </c>
      <c r="B25264">
        <v>1266</v>
      </c>
      <c r="C25264" s="3" t="str">
        <f>HYPERLINK("http://www.uniprot.org/uniprot/K7FMR4","tr|K7FMR4|K7FMR4_PELSI")</f>
        <v>tr|K7FMR4|K7FMR4_PELSI</v>
      </c>
      <c r="D25264" t="s">
        <v>15224</v>
      </c>
      <c r="E25264">
        <v>25.25</v>
      </c>
      <c r="F25264">
        <v>293</v>
      </c>
      <c r="G25264">
        <v>219</v>
      </c>
      <c r="H25264">
        <v>0</v>
      </c>
      <c r="I25264">
        <v>6</v>
      </c>
      <c r="J25264">
        <v>884</v>
      </c>
      <c r="K25264">
        <v>3</v>
      </c>
      <c r="L25264">
        <v>25</v>
      </c>
      <c r="M25264">
        <v>317</v>
      </c>
      <c r="N25264" t="s">
        <v>18</v>
      </c>
      <c r="O25264" s="1">
        <v>2.7935799999999998E-23</v>
      </c>
      <c r="P25264">
        <v>289</v>
      </c>
    </row>
    <row r="25265" spans="1:16" x14ac:dyDescent="0.25">
      <c r="A25265" t="s">
        <v>37224</v>
      </c>
      <c r="B25265">
        <v>1488</v>
      </c>
      <c r="C25265" s="3" t="str">
        <f>HYPERLINK("http://www.uniprot.org/uniprot/I1KKB5","tr|I1KKB5|I1KKB5_SOYBN")</f>
        <v>tr|I1KKB5|I1KKB5_SOYBN</v>
      </c>
      <c r="D25265" t="s">
        <v>28</v>
      </c>
      <c r="E25265">
        <v>79.790000000000006</v>
      </c>
      <c r="F25265">
        <v>495</v>
      </c>
      <c r="G25265">
        <v>100</v>
      </c>
      <c r="H25265">
        <v>0</v>
      </c>
      <c r="I25265">
        <v>1</v>
      </c>
      <c r="J25265">
        <v>1485</v>
      </c>
      <c r="K25265">
        <v>1</v>
      </c>
      <c r="L25265">
        <v>3</v>
      </c>
      <c r="M25265">
        <v>496</v>
      </c>
      <c r="N25265" t="s">
        <v>18</v>
      </c>
      <c r="O25265">
        <v>0</v>
      </c>
      <c r="P25265">
        <v>2035</v>
      </c>
    </row>
    <row r="25266" spans="1:16" x14ac:dyDescent="0.25">
      <c r="A25266" t="s">
        <v>37225</v>
      </c>
      <c r="B25266">
        <v>825</v>
      </c>
      <c r="C25266" s="3" t="str">
        <f>HYPERLINK("http://www.uniprot.org/uniprot/I1MLX0","tr|I1MLX0|I1MLX0_SOYBN")</f>
        <v>tr|I1MLX0|I1MLX0_SOYBN</v>
      </c>
      <c r="D25266" t="s">
        <v>117</v>
      </c>
      <c r="E25266">
        <v>65.56</v>
      </c>
      <c r="F25266">
        <v>212</v>
      </c>
      <c r="G25266">
        <v>73</v>
      </c>
      <c r="H25266">
        <v>9</v>
      </c>
      <c r="I25266">
        <v>211</v>
      </c>
      <c r="J25266">
        <v>819</v>
      </c>
      <c r="K25266">
        <v>1</v>
      </c>
      <c r="L25266">
        <v>105</v>
      </c>
      <c r="M25266">
        <v>316</v>
      </c>
      <c r="N25266" t="s">
        <v>18</v>
      </c>
      <c r="O25266" s="1">
        <v>6.3693899999999997E-69</v>
      </c>
      <c r="P25266">
        <v>680</v>
      </c>
    </row>
    <row r="25267" spans="1:16" x14ac:dyDescent="0.25">
      <c r="A25267" t="s">
        <v>37226</v>
      </c>
      <c r="B25267">
        <v>1995</v>
      </c>
      <c r="C25267" s="3" t="str">
        <f>HYPERLINK("http://www.uniprot.org/uniprot/A2Q3V2","tr|A2Q3V2|A2Q3V2_MEDTR")</f>
        <v>tr|A2Q3V2|A2Q3V2_MEDTR</v>
      </c>
      <c r="D25267" t="s">
        <v>37227</v>
      </c>
      <c r="E25267">
        <v>71.790000000000006</v>
      </c>
      <c r="F25267">
        <v>663</v>
      </c>
      <c r="G25267">
        <v>187</v>
      </c>
      <c r="H25267">
        <v>0</v>
      </c>
      <c r="I25267">
        <v>1</v>
      </c>
      <c r="J25267">
        <v>1989</v>
      </c>
      <c r="K25267">
        <v>1</v>
      </c>
      <c r="L25267">
        <v>363</v>
      </c>
      <c r="M25267">
        <v>1025</v>
      </c>
      <c r="N25267" t="s">
        <v>18</v>
      </c>
      <c r="O25267">
        <v>0</v>
      </c>
      <c r="P25267">
        <v>2483</v>
      </c>
    </row>
    <row r="25268" spans="1:16" x14ac:dyDescent="0.25">
      <c r="A25268" t="s">
        <v>37228</v>
      </c>
      <c r="B25268">
        <v>1716</v>
      </c>
      <c r="C25268" s="3" t="str">
        <f>HYPERLINK("http://www.uniprot.org/uniprot/I1MHP5","tr|I1MHP5|I1MHP5_SOYBN")</f>
        <v>tr|I1MHP5|I1MHP5_SOYBN</v>
      </c>
      <c r="D25268" t="s">
        <v>28</v>
      </c>
      <c r="E25268">
        <v>27.85</v>
      </c>
      <c r="F25268">
        <v>420</v>
      </c>
      <c r="G25268">
        <v>303</v>
      </c>
      <c r="H25268">
        <v>42</v>
      </c>
      <c r="I25268">
        <v>151</v>
      </c>
      <c r="J25268">
        <v>1284</v>
      </c>
      <c r="K25268">
        <v>1</v>
      </c>
      <c r="L25268">
        <v>1057</v>
      </c>
      <c r="M25268">
        <v>1470</v>
      </c>
      <c r="N25268" t="s">
        <v>18</v>
      </c>
      <c r="O25268" s="1">
        <v>2.0955399999999999E-30</v>
      </c>
      <c r="P25268">
        <v>352</v>
      </c>
    </row>
    <row r="25269" spans="1:16" x14ac:dyDescent="0.25">
      <c r="A25269" t="s">
        <v>37229</v>
      </c>
      <c r="B25269">
        <v>1992</v>
      </c>
      <c r="C25269" s="3" t="str">
        <f>HYPERLINK("http://www.uniprot.org/uniprot/K7M955","tr|K7M955|K7M955_SOYBN")</f>
        <v>tr|K7M955|K7M955_SOYBN</v>
      </c>
      <c r="D25269" t="s">
        <v>28</v>
      </c>
      <c r="E25269">
        <v>70.94</v>
      </c>
      <c r="F25269">
        <v>530</v>
      </c>
      <c r="G25269">
        <v>154</v>
      </c>
      <c r="H25269">
        <v>6</v>
      </c>
      <c r="I25269">
        <v>379</v>
      </c>
      <c r="J25269">
        <v>1950</v>
      </c>
      <c r="K25269">
        <v>1</v>
      </c>
      <c r="L25269">
        <v>240</v>
      </c>
      <c r="M25269">
        <v>768</v>
      </c>
      <c r="N25269" t="s">
        <v>18</v>
      </c>
      <c r="O25269">
        <v>0</v>
      </c>
      <c r="P25269">
        <v>1865</v>
      </c>
    </row>
    <row r="25270" spans="1:16" x14ac:dyDescent="0.25">
      <c r="A25270" t="s">
        <v>37230</v>
      </c>
      <c r="B25270">
        <v>1563</v>
      </c>
      <c r="C25270" s="3" t="str">
        <f>HYPERLINK("http://www.uniprot.org/uniprot/A2Q3B6","tr|A2Q3B6|A2Q3B6_MEDTR")</f>
        <v>tr|A2Q3B6|A2Q3B6_MEDTR</v>
      </c>
      <c r="D25270" t="s">
        <v>37231</v>
      </c>
      <c r="E25270">
        <v>78.52</v>
      </c>
      <c r="F25270">
        <v>503</v>
      </c>
      <c r="G25270">
        <v>108</v>
      </c>
      <c r="H25270">
        <v>0</v>
      </c>
      <c r="I25270">
        <v>52</v>
      </c>
      <c r="J25270">
        <v>1560</v>
      </c>
      <c r="K25270">
        <v>1</v>
      </c>
      <c r="L25270">
        <v>19</v>
      </c>
      <c r="M25270">
        <v>517</v>
      </c>
      <c r="N25270" t="s">
        <v>18</v>
      </c>
      <c r="O25270">
        <v>0</v>
      </c>
      <c r="P25270">
        <v>2095</v>
      </c>
    </row>
    <row r="25271" spans="1:16" x14ac:dyDescent="0.25">
      <c r="A25271" t="s">
        <v>37232</v>
      </c>
      <c r="B25271">
        <v>918</v>
      </c>
      <c r="C25271" s="3" t="str">
        <f>HYPERLINK("http://www.uniprot.org/uniprot/B5LMR8","tr|B5LMR8|B5LMR8_CICAR")</f>
        <v>tr|B5LMR8|B5LMR8_CICAR</v>
      </c>
      <c r="D25271" t="s">
        <v>37233</v>
      </c>
      <c r="E25271">
        <v>82.6</v>
      </c>
      <c r="F25271">
        <v>299</v>
      </c>
      <c r="G25271">
        <v>52</v>
      </c>
      <c r="H25271">
        <v>0</v>
      </c>
      <c r="I25271">
        <v>1</v>
      </c>
      <c r="J25271">
        <v>897</v>
      </c>
      <c r="K25271">
        <v>1</v>
      </c>
      <c r="L25271">
        <v>457</v>
      </c>
      <c r="M25271">
        <v>747</v>
      </c>
      <c r="N25271" t="s">
        <v>18</v>
      </c>
      <c r="O25271" s="1">
        <v>2.3435400000000001E-134</v>
      </c>
      <c r="P25271">
        <v>1245</v>
      </c>
    </row>
    <row r="25272" spans="1:16" x14ac:dyDescent="0.25">
      <c r="A25272" t="s">
        <v>37234</v>
      </c>
      <c r="B25272">
        <v>309</v>
      </c>
      <c r="C25272" s="3" t="str">
        <f>HYPERLINK("http://www.uniprot.org/uniprot/F8SMC3","tr|F8SMC3|F8SMC3_SOYBN")</f>
        <v>tr|F8SMC3|F8SMC3_SOYBN</v>
      </c>
      <c r="D25272" t="s">
        <v>37235</v>
      </c>
      <c r="E25272">
        <v>91.17</v>
      </c>
      <c r="F25272">
        <v>102</v>
      </c>
      <c r="G25272">
        <v>9</v>
      </c>
      <c r="H25272">
        <v>0</v>
      </c>
      <c r="I25272">
        <v>1</v>
      </c>
      <c r="J25272">
        <v>306</v>
      </c>
      <c r="K25272">
        <v>1</v>
      </c>
      <c r="L25272">
        <v>417</v>
      </c>
      <c r="M25272">
        <v>518</v>
      </c>
      <c r="N25272" t="s">
        <v>18</v>
      </c>
      <c r="O25272" s="1">
        <v>2.5038099999999999E-49</v>
      </c>
      <c r="P25272">
        <v>507</v>
      </c>
    </row>
    <row r="25273" spans="1:16" x14ac:dyDescent="0.25">
      <c r="A25273" t="s">
        <v>37236</v>
      </c>
      <c r="B25273">
        <v>447</v>
      </c>
      <c r="C25273" s="3" t="str">
        <f>HYPERLINK("http://www.uniprot.org/uniprot/G7KVA2","tr|G7KVA2|G7KVA2_MEDTR")</f>
        <v>tr|G7KVA2|G7KVA2_MEDTR</v>
      </c>
      <c r="D25273" t="s">
        <v>37237</v>
      </c>
      <c r="E25273">
        <v>62.58</v>
      </c>
      <c r="F25273">
        <v>139</v>
      </c>
      <c r="G25273">
        <v>52</v>
      </c>
      <c r="H25273">
        <v>5</v>
      </c>
      <c r="I25273">
        <v>43</v>
      </c>
      <c r="J25273">
        <v>444</v>
      </c>
      <c r="K25273">
        <v>1</v>
      </c>
      <c r="L25273">
        <v>76</v>
      </c>
      <c r="M25273">
        <v>214</v>
      </c>
      <c r="N25273" t="s">
        <v>18</v>
      </c>
      <c r="O25273" s="1">
        <v>1.2002099999999999E-43</v>
      </c>
      <c r="P25273">
        <v>430</v>
      </c>
    </row>
    <row r="25274" spans="1:16" x14ac:dyDescent="0.25">
      <c r="A25274" t="s">
        <v>37238</v>
      </c>
      <c r="B25274">
        <v>1491</v>
      </c>
      <c r="C25274" s="3" t="str">
        <f>HYPERLINK("http://www.uniprot.org/uniprot/I1JPP8","tr|I1JPP8|I1JPP8_SOYBN")</f>
        <v>tr|I1JPP8|I1JPP8_SOYBN</v>
      </c>
      <c r="D25274" t="s">
        <v>117</v>
      </c>
      <c r="E25274">
        <v>84.63</v>
      </c>
      <c r="F25274">
        <v>501</v>
      </c>
      <c r="G25274">
        <v>77</v>
      </c>
      <c r="H25274">
        <v>5</v>
      </c>
      <c r="I25274">
        <v>1</v>
      </c>
      <c r="J25274">
        <v>1488</v>
      </c>
      <c r="K25274">
        <v>1</v>
      </c>
      <c r="L25274">
        <v>1</v>
      </c>
      <c r="M25274">
        <v>501</v>
      </c>
      <c r="N25274" t="s">
        <v>18</v>
      </c>
      <c r="O25274">
        <v>0</v>
      </c>
      <c r="P25274">
        <v>2195</v>
      </c>
    </row>
    <row r="25275" spans="1:16" x14ac:dyDescent="0.25">
      <c r="A25275" t="s">
        <v>37239</v>
      </c>
      <c r="B25275">
        <v>1785</v>
      </c>
      <c r="C25275" s="3" t="str">
        <f>HYPERLINK("http://www.uniprot.org/uniprot/I1MLE3","tr|I1MLE3|I1MLE3_SOYBN")</f>
        <v>tr|I1MLE3|I1MLE3_SOYBN</v>
      </c>
      <c r="D25275" t="s">
        <v>28</v>
      </c>
      <c r="E25275">
        <v>70.099999999999994</v>
      </c>
      <c r="F25275">
        <v>592</v>
      </c>
      <c r="G25275">
        <v>177</v>
      </c>
      <c r="H25275">
        <v>8</v>
      </c>
      <c r="I25275">
        <v>31</v>
      </c>
      <c r="J25275">
        <v>1782</v>
      </c>
      <c r="K25275">
        <v>1</v>
      </c>
      <c r="L25275">
        <v>11</v>
      </c>
      <c r="M25275">
        <v>538</v>
      </c>
      <c r="N25275" t="s">
        <v>18</v>
      </c>
      <c r="O25275">
        <v>0</v>
      </c>
      <c r="P25275">
        <v>2122</v>
      </c>
    </row>
    <row r="25276" spans="1:16" x14ac:dyDescent="0.25">
      <c r="A25276" t="s">
        <v>37240</v>
      </c>
      <c r="B25276">
        <v>999</v>
      </c>
      <c r="C25276" s="3" t="str">
        <f>HYPERLINK("http://www.uniprot.org/uniprot/I1NFE3","tr|I1NFE3|I1NFE3_SOYBN")</f>
        <v>tr|I1NFE3|I1NFE3_SOYBN</v>
      </c>
      <c r="D25276" t="s">
        <v>28</v>
      </c>
      <c r="E25276">
        <v>71.849999999999994</v>
      </c>
      <c r="F25276">
        <v>334</v>
      </c>
      <c r="G25276">
        <v>94</v>
      </c>
      <c r="H25276">
        <v>2</v>
      </c>
      <c r="I25276">
        <v>1</v>
      </c>
      <c r="J25276">
        <v>996</v>
      </c>
      <c r="K25276">
        <v>1</v>
      </c>
      <c r="L25276">
        <v>1</v>
      </c>
      <c r="M25276">
        <v>330</v>
      </c>
      <c r="N25276" t="s">
        <v>18</v>
      </c>
      <c r="O25276" s="1">
        <v>3.3159099999999998E-124</v>
      </c>
      <c r="P25276">
        <v>1158</v>
      </c>
    </row>
    <row r="25277" spans="1:16" x14ac:dyDescent="0.25">
      <c r="A25277" t="s">
        <v>37241</v>
      </c>
      <c r="B25277">
        <v>2685</v>
      </c>
      <c r="C25277" s="3" t="str">
        <f>HYPERLINK("http://www.uniprot.org/uniprot/G7I6C1","tr|G7I6C1|G7I6C1_MEDTR")</f>
        <v>tr|G7I6C1|G7I6C1_MEDTR</v>
      </c>
      <c r="D25277" t="s">
        <v>37242</v>
      </c>
      <c r="E25277">
        <v>79.39</v>
      </c>
      <c r="F25277">
        <v>733</v>
      </c>
      <c r="G25277">
        <v>151</v>
      </c>
      <c r="H25277">
        <v>10</v>
      </c>
      <c r="I25277">
        <v>514</v>
      </c>
      <c r="J25277">
        <v>2682</v>
      </c>
      <c r="K25277">
        <v>1</v>
      </c>
      <c r="L25277">
        <v>164</v>
      </c>
      <c r="M25277">
        <v>893</v>
      </c>
      <c r="N25277" t="s">
        <v>18</v>
      </c>
      <c r="O25277">
        <v>0</v>
      </c>
      <c r="P25277">
        <v>2897</v>
      </c>
    </row>
    <row r="25278" spans="1:16" x14ac:dyDescent="0.25">
      <c r="A25278" t="s">
        <v>37243</v>
      </c>
      <c r="B25278">
        <v>747</v>
      </c>
      <c r="C25278" s="3" t="str">
        <f>HYPERLINK("http://www.uniprot.org/uniprot/I3T6S2","tr|I3T6S2|I3T6S2_MEDTR")</f>
        <v>tr|I3T6S2|I3T6S2_MEDTR</v>
      </c>
      <c r="D25278" t="s">
        <v>22</v>
      </c>
      <c r="E25278">
        <v>84.82</v>
      </c>
      <c r="F25278">
        <v>224</v>
      </c>
      <c r="G25278">
        <v>34</v>
      </c>
      <c r="H25278">
        <v>0</v>
      </c>
      <c r="I25278">
        <v>73</v>
      </c>
      <c r="J25278">
        <v>744</v>
      </c>
      <c r="K25278">
        <v>1</v>
      </c>
      <c r="L25278">
        <v>1</v>
      </c>
      <c r="M25278">
        <v>224</v>
      </c>
      <c r="N25278" t="s">
        <v>18</v>
      </c>
      <c r="O25278" s="1">
        <v>6.0630200000000001E-110</v>
      </c>
      <c r="P25278">
        <v>1033</v>
      </c>
    </row>
    <row r="25279" spans="1:16" x14ac:dyDescent="0.25">
      <c r="A25279" t="s">
        <v>37244</v>
      </c>
      <c r="B25279">
        <v>1572</v>
      </c>
      <c r="C25279" s="3" t="str">
        <f>HYPERLINK("http://www.uniprot.org/uniprot/G7J6Q9","tr|G7J6Q9|G7J6Q9_MEDTR")</f>
        <v>tr|G7J6Q9|G7J6Q9_MEDTR</v>
      </c>
      <c r="D25279" t="s">
        <v>37245</v>
      </c>
      <c r="E25279">
        <v>87.47</v>
      </c>
      <c r="F25279">
        <v>527</v>
      </c>
      <c r="G25279">
        <v>66</v>
      </c>
      <c r="H25279">
        <v>4</v>
      </c>
      <c r="I25279">
        <v>1</v>
      </c>
      <c r="J25279">
        <v>1569</v>
      </c>
      <c r="K25279">
        <v>1</v>
      </c>
      <c r="L25279">
        <v>1</v>
      </c>
      <c r="M25279">
        <v>525</v>
      </c>
      <c r="N25279" t="s">
        <v>18</v>
      </c>
      <c r="O25279">
        <v>0</v>
      </c>
      <c r="P25279">
        <v>2471</v>
      </c>
    </row>
    <row r="25280" spans="1:16" x14ac:dyDescent="0.25">
      <c r="A25280" t="s">
        <v>37246</v>
      </c>
      <c r="B25280">
        <v>282</v>
      </c>
      <c r="C25280" s="3" t="str">
        <f>HYPERLINK("http://www.uniprot.org/uniprot/C6T256","tr|C6T256|C6T256_SOYBN")</f>
        <v>tr|C6T256|C6T256_SOYBN</v>
      </c>
      <c r="D25280" t="s">
        <v>28</v>
      </c>
      <c r="E25280">
        <v>50.6</v>
      </c>
      <c r="F25280">
        <v>83</v>
      </c>
      <c r="G25280">
        <v>41</v>
      </c>
      <c r="H25280">
        <v>0</v>
      </c>
      <c r="I25280">
        <v>1</v>
      </c>
      <c r="J25280">
        <v>249</v>
      </c>
      <c r="K25280">
        <v>1</v>
      </c>
      <c r="L25280">
        <v>1</v>
      </c>
      <c r="M25280">
        <v>83</v>
      </c>
      <c r="N25280" t="s">
        <v>18</v>
      </c>
      <c r="O25280" s="1">
        <v>1.69526E-13</v>
      </c>
      <c r="P25280">
        <v>198</v>
      </c>
    </row>
    <row r="25281" spans="1:16" x14ac:dyDescent="0.25">
      <c r="A25281" t="s">
        <v>37247</v>
      </c>
      <c r="B25281">
        <v>507</v>
      </c>
      <c r="C25281" s="3" t="str">
        <f>HYPERLINK("http://www.uniprot.org/uniprot/K7L547","tr|K7L547|K7L547_SOYBN")</f>
        <v>tr|K7L547|K7L547_SOYBN</v>
      </c>
      <c r="D25281" t="s">
        <v>117</v>
      </c>
      <c r="E25281">
        <v>85.27</v>
      </c>
      <c r="F25281">
        <v>163</v>
      </c>
      <c r="G25281">
        <v>24</v>
      </c>
      <c r="H25281">
        <v>0</v>
      </c>
      <c r="I25281">
        <v>1</v>
      </c>
      <c r="J25281">
        <v>489</v>
      </c>
      <c r="K25281">
        <v>1</v>
      </c>
      <c r="L25281">
        <v>44</v>
      </c>
      <c r="M25281">
        <v>205</v>
      </c>
      <c r="N25281" t="s">
        <v>18</v>
      </c>
      <c r="O25281" s="1">
        <v>2.2892399999999999E-79</v>
      </c>
      <c r="P25281">
        <v>766</v>
      </c>
    </row>
    <row r="25282" spans="1:16" x14ac:dyDescent="0.25">
      <c r="A25282" t="s">
        <v>37248</v>
      </c>
      <c r="B25282">
        <v>1578</v>
      </c>
      <c r="C25282" s="3" t="str">
        <f>HYPERLINK("http://www.uniprot.org/uniprot/G7JEN4","tr|G7JEN4|G7JEN4_MEDTR")</f>
        <v>tr|G7JEN4|G7JEN4_MEDTR</v>
      </c>
      <c r="D25282" t="s">
        <v>37249</v>
      </c>
      <c r="E25282">
        <v>81.33</v>
      </c>
      <c r="F25282">
        <v>525</v>
      </c>
      <c r="G25282">
        <v>98</v>
      </c>
      <c r="H25282">
        <v>0</v>
      </c>
      <c r="I25282">
        <v>1</v>
      </c>
      <c r="J25282">
        <v>1575</v>
      </c>
      <c r="K25282">
        <v>1</v>
      </c>
      <c r="L25282">
        <v>1</v>
      </c>
      <c r="M25282">
        <v>522</v>
      </c>
      <c r="N25282" t="s">
        <v>18</v>
      </c>
      <c r="O25282">
        <v>0</v>
      </c>
      <c r="P25282">
        <v>2110</v>
      </c>
    </row>
    <row r="25283" spans="1:16" x14ac:dyDescent="0.25">
      <c r="A25283" t="s">
        <v>37250</v>
      </c>
      <c r="B25283">
        <v>1467</v>
      </c>
      <c r="C25283" s="3" t="str">
        <f>HYPERLINK("http://www.uniprot.org/uniprot/G7JCV9","tr|G7JCV9|G7JCV9_MEDTR")</f>
        <v>tr|G7JCV9|G7JCV9_MEDTR</v>
      </c>
      <c r="D25283" t="s">
        <v>37251</v>
      </c>
      <c r="E25283">
        <v>80.599999999999994</v>
      </c>
      <c r="F25283">
        <v>495</v>
      </c>
      <c r="G25283">
        <v>96</v>
      </c>
      <c r="H25283">
        <v>7</v>
      </c>
      <c r="I25283">
        <v>1</v>
      </c>
      <c r="J25283">
        <v>1464</v>
      </c>
      <c r="K25283">
        <v>1</v>
      </c>
      <c r="L25283">
        <v>180</v>
      </c>
      <c r="M25283">
        <v>671</v>
      </c>
      <c r="N25283" t="s">
        <v>18</v>
      </c>
      <c r="O25283">
        <v>0</v>
      </c>
      <c r="P25283">
        <v>1975</v>
      </c>
    </row>
    <row r="25284" spans="1:16" x14ac:dyDescent="0.25">
      <c r="A25284" t="s">
        <v>37252</v>
      </c>
      <c r="B25284">
        <v>2328</v>
      </c>
      <c r="C25284" s="3" t="str">
        <f>HYPERLINK("http://www.uniprot.org/uniprot/G7JGI0","tr|G7JGI0|G7JGI0_MEDTR")</f>
        <v>tr|G7JGI0|G7JGI0_MEDTR</v>
      </c>
      <c r="D25284" t="s">
        <v>37253</v>
      </c>
      <c r="E25284">
        <v>72.92</v>
      </c>
      <c r="F25284">
        <v>831</v>
      </c>
      <c r="G25284">
        <v>225</v>
      </c>
      <c r="H25284">
        <v>56</v>
      </c>
      <c r="I25284">
        <v>1</v>
      </c>
      <c r="J25284">
        <v>2325</v>
      </c>
      <c r="K25284">
        <v>1</v>
      </c>
      <c r="L25284">
        <v>1</v>
      </c>
      <c r="M25284">
        <v>818</v>
      </c>
      <c r="N25284" t="s">
        <v>18</v>
      </c>
      <c r="O25284">
        <v>0</v>
      </c>
      <c r="P25284">
        <v>2879</v>
      </c>
    </row>
    <row r="25285" spans="1:16" x14ac:dyDescent="0.25">
      <c r="A25285" t="s">
        <v>37254</v>
      </c>
      <c r="B25285">
        <v>1851</v>
      </c>
      <c r="C25285" s="3" t="str">
        <f>HYPERLINK("http://www.uniprot.org/uniprot/I1MHP5","tr|I1MHP5|I1MHP5_SOYBN")</f>
        <v>tr|I1MHP5|I1MHP5_SOYBN</v>
      </c>
      <c r="D25285" t="s">
        <v>28</v>
      </c>
      <c r="E25285">
        <v>27.85</v>
      </c>
      <c r="F25285">
        <v>420</v>
      </c>
      <c r="G25285">
        <v>303</v>
      </c>
      <c r="H25285">
        <v>42</v>
      </c>
      <c r="I25285">
        <v>151</v>
      </c>
      <c r="J25285">
        <v>1284</v>
      </c>
      <c r="K25285">
        <v>1</v>
      </c>
      <c r="L25285">
        <v>1057</v>
      </c>
      <c r="M25285">
        <v>1470</v>
      </c>
      <c r="N25285" t="s">
        <v>18</v>
      </c>
      <c r="O25285" s="1">
        <v>2.30072E-30</v>
      </c>
      <c r="P25285">
        <v>352</v>
      </c>
    </row>
    <row r="25286" spans="1:16" x14ac:dyDescent="0.25">
      <c r="A25286" t="s">
        <v>37255</v>
      </c>
      <c r="B25286">
        <v>1689</v>
      </c>
      <c r="C25286" s="3" t="str">
        <f>HYPERLINK("http://www.uniprot.org/uniprot/I1LGL2","tr|I1LGL2|I1LGL2_SOYBN")</f>
        <v>tr|I1LGL2|I1LGL2_SOYBN</v>
      </c>
      <c r="D25286" t="s">
        <v>28</v>
      </c>
      <c r="E25286">
        <v>83.62</v>
      </c>
      <c r="F25286">
        <v>562</v>
      </c>
      <c r="G25286">
        <v>92</v>
      </c>
      <c r="H25286">
        <v>0</v>
      </c>
      <c r="I25286">
        <v>1</v>
      </c>
      <c r="J25286">
        <v>1686</v>
      </c>
      <c r="K25286">
        <v>1</v>
      </c>
      <c r="L25286">
        <v>102</v>
      </c>
      <c r="M25286">
        <v>663</v>
      </c>
      <c r="N25286" t="s">
        <v>18</v>
      </c>
      <c r="O25286">
        <v>0</v>
      </c>
      <c r="P25286">
        <v>2452</v>
      </c>
    </row>
    <row r="25287" spans="1:16" x14ac:dyDescent="0.25">
      <c r="A25287" t="s">
        <v>37256</v>
      </c>
      <c r="B25287">
        <v>1695</v>
      </c>
      <c r="C25287" s="3" t="str">
        <f>HYPERLINK("http://www.uniprot.org/uniprot/G7IZD0","tr|G7IZD0|G7IZD0_MEDTR")</f>
        <v>tr|G7IZD0|G7IZD0_MEDTR</v>
      </c>
      <c r="D25287" t="s">
        <v>37257</v>
      </c>
      <c r="E25287">
        <v>74.47</v>
      </c>
      <c r="F25287">
        <v>615</v>
      </c>
      <c r="G25287">
        <v>157</v>
      </c>
      <c r="H25287">
        <v>51</v>
      </c>
      <c r="I25287">
        <v>1</v>
      </c>
      <c r="J25287">
        <v>1692</v>
      </c>
      <c r="K25287">
        <v>1</v>
      </c>
      <c r="L25287">
        <v>1</v>
      </c>
      <c r="M25287">
        <v>600</v>
      </c>
      <c r="N25287" t="s">
        <v>18</v>
      </c>
      <c r="O25287">
        <v>0</v>
      </c>
      <c r="P25287">
        <v>2313</v>
      </c>
    </row>
    <row r="25288" spans="1:16" x14ac:dyDescent="0.25">
      <c r="A25288" t="s">
        <v>37258</v>
      </c>
      <c r="B25288">
        <v>414</v>
      </c>
      <c r="C25288" s="3" t="str">
        <f>HYPERLINK("http://www.uniprot.org/uniprot/G7IDY5","tr|G7IDY5|G7IDY5_MEDTR")</f>
        <v>tr|G7IDY5|G7IDY5_MEDTR</v>
      </c>
      <c r="D25288" t="s">
        <v>13058</v>
      </c>
      <c r="E25288">
        <v>50.73</v>
      </c>
      <c r="F25288">
        <v>136</v>
      </c>
      <c r="G25288">
        <v>67</v>
      </c>
      <c r="H25288">
        <v>0</v>
      </c>
      <c r="I25288">
        <v>1</v>
      </c>
      <c r="J25288">
        <v>408</v>
      </c>
      <c r="K25288">
        <v>1</v>
      </c>
      <c r="L25288">
        <v>20</v>
      </c>
      <c r="M25288">
        <v>129</v>
      </c>
      <c r="N25288" t="s">
        <v>18</v>
      </c>
      <c r="O25288" s="1">
        <v>9.4274600000000003E-25</v>
      </c>
      <c r="P25288">
        <v>295</v>
      </c>
    </row>
    <row r="25289" spans="1:16" x14ac:dyDescent="0.25">
      <c r="A25289" t="s">
        <v>37259</v>
      </c>
      <c r="B25289">
        <v>801</v>
      </c>
      <c r="C25289" s="3" t="str">
        <f>HYPERLINK("http://www.uniprot.org/uniprot/G7JRZ8","tr|G7JRZ8|G7JRZ8_MEDTR")</f>
        <v>tr|G7JRZ8|G7JRZ8_MEDTR</v>
      </c>
      <c r="D25289" t="s">
        <v>3380</v>
      </c>
      <c r="E25289">
        <v>65.92</v>
      </c>
      <c r="F25289">
        <v>270</v>
      </c>
      <c r="G25289">
        <v>92</v>
      </c>
      <c r="H25289">
        <v>9</v>
      </c>
      <c r="I25289">
        <v>16</v>
      </c>
      <c r="J25289">
        <v>798</v>
      </c>
      <c r="K25289">
        <v>1</v>
      </c>
      <c r="L25289">
        <v>2</v>
      </c>
      <c r="M25289">
        <v>270</v>
      </c>
      <c r="N25289" t="s">
        <v>18</v>
      </c>
      <c r="O25289" s="1">
        <v>3.2604199999999999E-91</v>
      </c>
      <c r="P25289">
        <v>872</v>
      </c>
    </row>
    <row r="25290" spans="1:16" x14ac:dyDescent="0.25">
      <c r="A25290" t="s">
        <v>37260</v>
      </c>
      <c r="B25290">
        <v>1851</v>
      </c>
      <c r="C25290" s="3" t="str">
        <f>HYPERLINK("http://www.uniprot.org/uniprot/I1MHP5","tr|I1MHP5|I1MHP5_SOYBN")</f>
        <v>tr|I1MHP5|I1MHP5_SOYBN</v>
      </c>
      <c r="D25290" t="s">
        <v>28</v>
      </c>
      <c r="E25290">
        <v>27.85</v>
      </c>
      <c r="F25290">
        <v>420</v>
      </c>
      <c r="G25290">
        <v>303</v>
      </c>
      <c r="H25290">
        <v>42</v>
      </c>
      <c r="I25290">
        <v>151</v>
      </c>
      <c r="J25290">
        <v>1284</v>
      </c>
      <c r="K25290">
        <v>1</v>
      </c>
      <c r="L25290">
        <v>1057</v>
      </c>
      <c r="M25290">
        <v>1470</v>
      </c>
      <c r="N25290" t="s">
        <v>18</v>
      </c>
      <c r="O25290" s="1">
        <v>2.30072E-30</v>
      </c>
      <c r="P25290">
        <v>352</v>
      </c>
    </row>
    <row r="25291" spans="1:16" x14ac:dyDescent="0.25">
      <c r="A25291" t="s">
        <v>37261</v>
      </c>
      <c r="B25291">
        <v>1752</v>
      </c>
      <c r="C25291" s="3" t="str">
        <f>HYPERLINK("http://www.uniprot.org/uniprot/G7IUI3","tr|G7IUI3|G7IUI3_MEDTR")</f>
        <v>tr|G7IUI3|G7IUI3_MEDTR</v>
      </c>
      <c r="D25291" t="s">
        <v>37262</v>
      </c>
      <c r="E25291">
        <v>87.87</v>
      </c>
      <c r="F25291">
        <v>561</v>
      </c>
      <c r="G25291">
        <v>68</v>
      </c>
      <c r="H25291">
        <v>5</v>
      </c>
      <c r="I25291">
        <v>82</v>
      </c>
      <c r="J25291">
        <v>1749</v>
      </c>
      <c r="K25291">
        <v>1</v>
      </c>
      <c r="L25291">
        <v>34</v>
      </c>
      <c r="M25291">
        <v>594</v>
      </c>
      <c r="N25291" t="s">
        <v>18</v>
      </c>
      <c r="O25291">
        <v>0</v>
      </c>
      <c r="P25291">
        <v>2620</v>
      </c>
    </row>
    <row r="25292" spans="1:16" x14ac:dyDescent="0.25">
      <c r="A25292" t="s">
        <v>37263</v>
      </c>
      <c r="B25292">
        <v>159</v>
      </c>
      <c r="C25292" s="3" t="str">
        <f>HYPERLINK("http://www.uniprot.org/uniprot/B9PD31","tr|B9PD31|B9PD31_POPTR")</f>
        <v>tr|B9PD31|B9PD31_POPTR</v>
      </c>
      <c r="D25292" t="s">
        <v>37264</v>
      </c>
      <c r="E25292">
        <v>83.72</v>
      </c>
      <c r="F25292">
        <v>43</v>
      </c>
      <c r="G25292">
        <v>7</v>
      </c>
      <c r="H25292">
        <v>0</v>
      </c>
      <c r="I25292">
        <v>19</v>
      </c>
      <c r="J25292">
        <v>147</v>
      </c>
      <c r="K25292">
        <v>-1</v>
      </c>
      <c r="L25292">
        <v>6</v>
      </c>
      <c r="M25292">
        <v>48</v>
      </c>
      <c r="N25292" t="s">
        <v>18</v>
      </c>
      <c r="O25292" s="1">
        <v>1.69049E-13</v>
      </c>
      <c r="P25292">
        <v>198</v>
      </c>
    </row>
    <row r="25293" spans="1:16" x14ac:dyDescent="0.25">
      <c r="A25293" t="s">
        <v>37265</v>
      </c>
      <c r="B25293">
        <v>783</v>
      </c>
      <c r="C25293" s="3" t="str">
        <f>HYPERLINK("http://www.uniprot.org/uniprot/G7ZWU5","tr|G7ZWU5|G7ZWU5_MEDTR")</f>
        <v>tr|G7ZWU5|G7ZWU5_MEDTR</v>
      </c>
      <c r="D25293" t="s">
        <v>1580</v>
      </c>
      <c r="E25293">
        <v>65.38</v>
      </c>
      <c r="F25293">
        <v>156</v>
      </c>
      <c r="G25293">
        <v>54</v>
      </c>
      <c r="H25293">
        <v>0</v>
      </c>
      <c r="I25293">
        <v>1</v>
      </c>
      <c r="J25293">
        <v>468</v>
      </c>
      <c r="K25293">
        <v>1</v>
      </c>
      <c r="L25293">
        <v>742</v>
      </c>
      <c r="M25293">
        <v>897</v>
      </c>
      <c r="N25293" t="s">
        <v>18</v>
      </c>
      <c r="O25293" s="1">
        <v>1.15261E-53</v>
      </c>
      <c r="P25293">
        <v>548</v>
      </c>
    </row>
    <row r="25294" spans="1:16" x14ac:dyDescent="0.25">
      <c r="A25294" t="s">
        <v>37266</v>
      </c>
      <c r="B25294">
        <v>1230</v>
      </c>
      <c r="C25294" s="3" t="str">
        <f>HYPERLINK("http://www.uniprot.org/uniprot/A0EJF1","tr|A0EJF1|A0EJF1_MEDTR")</f>
        <v>tr|A0EJF1|A0EJF1_MEDTR</v>
      </c>
      <c r="D25294" t="s">
        <v>37267</v>
      </c>
      <c r="E25294">
        <v>81.11</v>
      </c>
      <c r="F25294">
        <v>413</v>
      </c>
      <c r="G25294">
        <v>78</v>
      </c>
      <c r="H25294">
        <v>4</v>
      </c>
      <c r="I25294">
        <v>1</v>
      </c>
      <c r="J25294">
        <v>1227</v>
      </c>
      <c r="K25294">
        <v>1</v>
      </c>
      <c r="L25294">
        <v>248</v>
      </c>
      <c r="M25294">
        <v>660</v>
      </c>
      <c r="N25294" t="s">
        <v>18</v>
      </c>
      <c r="O25294">
        <v>0</v>
      </c>
      <c r="P25294">
        <v>1799</v>
      </c>
    </row>
    <row r="25295" spans="1:16" x14ac:dyDescent="0.25">
      <c r="A25295" t="s">
        <v>37268</v>
      </c>
      <c r="B25295">
        <v>1332</v>
      </c>
      <c r="C25295" s="3" t="str">
        <f>HYPERLINK("http://www.uniprot.org/uniprot/G7KVA1","tr|G7KVA1|G7KVA1_MEDTR")</f>
        <v>tr|G7KVA1|G7KVA1_MEDTR</v>
      </c>
      <c r="D25295" t="s">
        <v>37269</v>
      </c>
      <c r="E25295">
        <v>78.03</v>
      </c>
      <c r="F25295">
        <v>437</v>
      </c>
      <c r="G25295">
        <v>96</v>
      </c>
      <c r="H25295">
        <v>1</v>
      </c>
      <c r="I25295">
        <v>1</v>
      </c>
      <c r="J25295">
        <v>1308</v>
      </c>
      <c r="K25295">
        <v>1</v>
      </c>
      <c r="L25295">
        <v>1</v>
      </c>
      <c r="M25295">
        <v>432</v>
      </c>
      <c r="N25295" t="s">
        <v>18</v>
      </c>
      <c r="O25295">
        <v>0</v>
      </c>
      <c r="P25295">
        <v>1684</v>
      </c>
    </row>
    <row r="25296" spans="1:16" x14ac:dyDescent="0.25">
      <c r="A25296" t="s">
        <v>37270</v>
      </c>
      <c r="B25296">
        <v>1581</v>
      </c>
      <c r="C25296" s="3" t="str">
        <f>HYPERLINK("http://www.uniprot.org/uniprot/K7RDG8","tr|K7RDG8|K7RDG8_TRIFG")</f>
        <v>tr|K7RDG8|K7RDG8_TRIFG</v>
      </c>
      <c r="D25296" t="s">
        <v>37271</v>
      </c>
      <c r="E25296">
        <v>88.38</v>
      </c>
      <c r="F25296">
        <v>534</v>
      </c>
      <c r="G25296">
        <v>62</v>
      </c>
      <c r="H25296">
        <v>8</v>
      </c>
      <c r="I25296">
        <v>1</v>
      </c>
      <c r="J25296">
        <v>1578</v>
      </c>
      <c r="K25296">
        <v>1</v>
      </c>
      <c r="L25296">
        <v>1</v>
      </c>
      <c r="M25296">
        <v>534</v>
      </c>
      <c r="N25296" t="s">
        <v>18</v>
      </c>
      <c r="O25296">
        <v>0</v>
      </c>
      <c r="P25296">
        <v>2454</v>
      </c>
    </row>
    <row r="25297" spans="1:16" x14ac:dyDescent="0.25">
      <c r="A25297" t="s">
        <v>37272</v>
      </c>
      <c r="B25297">
        <v>1593</v>
      </c>
      <c r="C25297" s="3" t="str">
        <f>HYPERLINK("http://www.uniprot.org/uniprot/I1LF06","tr|I1LF06|I1LF06_SOYBN")</f>
        <v>tr|I1LF06|I1LF06_SOYBN</v>
      </c>
      <c r="D25297" t="s">
        <v>28</v>
      </c>
      <c r="E25297">
        <v>87.92</v>
      </c>
      <c r="F25297">
        <v>530</v>
      </c>
      <c r="G25297">
        <v>64</v>
      </c>
      <c r="H25297">
        <v>0</v>
      </c>
      <c r="I25297">
        <v>1</v>
      </c>
      <c r="J25297">
        <v>1590</v>
      </c>
      <c r="K25297">
        <v>1</v>
      </c>
      <c r="L25297">
        <v>1</v>
      </c>
      <c r="M25297">
        <v>530</v>
      </c>
      <c r="N25297" t="s">
        <v>18</v>
      </c>
      <c r="O25297">
        <v>0</v>
      </c>
      <c r="P25297">
        <v>2386</v>
      </c>
    </row>
    <row r="25298" spans="1:16" x14ac:dyDescent="0.25">
      <c r="A25298" t="s">
        <v>37273</v>
      </c>
      <c r="B25298">
        <v>918</v>
      </c>
      <c r="C25298" s="3" t="str">
        <f>HYPERLINK("http://www.uniprot.org/uniprot/G7I6C0","tr|G7I6C0|G7I6C0_MEDTR")</f>
        <v>tr|G7I6C0|G7I6C0_MEDTR</v>
      </c>
      <c r="D25298" t="s">
        <v>37274</v>
      </c>
      <c r="E25298">
        <v>72.400000000000006</v>
      </c>
      <c r="F25298">
        <v>279</v>
      </c>
      <c r="G25298">
        <v>77</v>
      </c>
      <c r="H25298">
        <v>2</v>
      </c>
      <c r="I25298">
        <v>4</v>
      </c>
      <c r="J25298">
        <v>834</v>
      </c>
      <c r="K25298">
        <v>1</v>
      </c>
      <c r="L25298">
        <v>16</v>
      </c>
      <c r="M25298">
        <v>293</v>
      </c>
      <c r="N25298" t="s">
        <v>18</v>
      </c>
      <c r="O25298" s="1">
        <v>3.4076999999999998E-109</v>
      </c>
      <c r="P25298">
        <v>1028</v>
      </c>
    </row>
    <row r="25299" spans="1:16" x14ac:dyDescent="0.25">
      <c r="A25299" t="s">
        <v>37275</v>
      </c>
      <c r="B25299">
        <v>1002</v>
      </c>
      <c r="C25299" s="3" t="str">
        <f>HYPERLINK("http://www.uniprot.org/uniprot/G7IBX2","tr|G7IBX2|G7IBX2_MEDTR")</f>
        <v>tr|G7IBX2|G7IBX2_MEDTR</v>
      </c>
      <c r="D25299" t="s">
        <v>22501</v>
      </c>
      <c r="E25299">
        <v>52.43</v>
      </c>
      <c r="F25299">
        <v>370</v>
      </c>
      <c r="G25299">
        <v>176</v>
      </c>
      <c r="H25299">
        <v>37</v>
      </c>
      <c r="I25299">
        <v>1</v>
      </c>
      <c r="J25299">
        <v>999</v>
      </c>
      <c r="K25299">
        <v>1</v>
      </c>
      <c r="L25299">
        <v>1</v>
      </c>
      <c r="M25299">
        <v>361</v>
      </c>
      <c r="N25299" t="s">
        <v>18</v>
      </c>
      <c r="O25299" s="1">
        <v>3.3725199999999998E-84</v>
      </c>
      <c r="P25299">
        <v>813</v>
      </c>
    </row>
    <row r="25300" spans="1:16" x14ac:dyDescent="0.25">
      <c r="A25300" t="s">
        <v>37276</v>
      </c>
      <c r="B25300">
        <v>456</v>
      </c>
      <c r="C25300" s="3" t="str">
        <f>HYPERLINK("http://www.uniprot.org/uniprot/G7J8K6","tr|G7J8K6|G7J8K6_MEDTR")</f>
        <v>tr|G7J8K6|G7J8K6_MEDTR</v>
      </c>
      <c r="D25300" t="s">
        <v>37277</v>
      </c>
      <c r="E25300">
        <v>99.33</v>
      </c>
      <c r="F25300">
        <v>151</v>
      </c>
      <c r="G25300">
        <v>1</v>
      </c>
      <c r="H25300">
        <v>0</v>
      </c>
      <c r="I25300">
        <v>1</v>
      </c>
      <c r="J25300">
        <v>453</v>
      </c>
      <c r="K25300">
        <v>1</v>
      </c>
      <c r="L25300">
        <v>64</v>
      </c>
      <c r="M25300">
        <v>214</v>
      </c>
      <c r="N25300" t="s">
        <v>18</v>
      </c>
      <c r="O25300" s="1">
        <v>2.2011299999999999E-82</v>
      </c>
      <c r="P25300">
        <v>792</v>
      </c>
    </row>
    <row r="25301" spans="1:16" x14ac:dyDescent="0.25">
      <c r="A25301" t="s">
        <v>37278</v>
      </c>
      <c r="B25301">
        <v>1461</v>
      </c>
      <c r="C25301" s="3" t="str">
        <f>HYPERLINK("http://www.uniprot.org/uniprot/G7ZVY8","tr|G7ZVY8|G7ZVY8_MEDTR")</f>
        <v>tr|G7ZVY8|G7ZVY8_MEDTR</v>
      </c>
      <c r="D25301" t="s">
        <v>37279</v>
      </c>
      <c r="E25301">
        <v>86.62</v>
      </c>
      <c r="F25301">
        <v>486</v>
      </c>
      <c r="G25301">
        <v>65</v>
      </c>
      <c r="H25301">
        <v>0</v>
      </c>
      <c r="I25301">
        <v>1</v>
      </c>
      <c r="J25301">
        <v>1458</v>
      </c>
      <c r="K25301">
        <v>1</v>
      </c>
      <c r="L25301">
        <v>1</v>
      </c>
      <c r="M25301">
        <v>486</v>
      </c>
      <c r="N25301" t="s">
        <v>18</v>
      </c>
      <c r="O25301">
        <v>0</v>
      </c>
      <c r="P25301">
        <v>2233</v>
      </c>
    </row>
    <row r="25302" spans="1:16" x14ac:dyDescent="0.25">
      <c r="A25302" t="s">
        <v>37280</v>
      </c>
      <c r="B25302">
        <v>450</v>
      </c>
      <c r="C25302" s="3" t="str">
        <f>HYPERLINK("http://www.uniprot.org/uniprot/B3L500","tr|B3L500|B3L500_PLAKH")</f>
        <v>tr|B3L500|B3L500_PLAKH</v>
      </c>
      <c r="D25302" t="s">
        <v>37281</v>
      </c>
      <c r="E25302">
        <v>27.51</v>
      </c>
      <c r="F25302">
        <v>149</v>
      </c>
      <c r="G25302">
        <v>108</v>
      </c>
      <c r="H25302">
        <v>7</v>
      </c>
      <c r="I25302">
        <v>14</v>
      </c>
      <c r="J25302">
        <v>439</v>
      </c>
      <c r="K25302">
        <v>-3</v>
      </c>
      <c r="L25302">
        <v>239</v>
      </c>
      <c r="M25302">
        <v>384</v>
      </c>
      <c r="N25302" t="s">
        <v>18</v>
      </c>
      <c r="O25302" s="1">
        <v>1.6343599999999999E-8</v>
      </c>
      <c r="P25302">
        <v>155</v>
      </c>
    </row>
    <row r="25303" spans="1:16" x14ac:dyDescent="0.25">
      <c r="A25303" t="s">
        <v>37282</v>
      </c>
      <c r="B25303">
        <v>240</v>
      </c>
      <c r="C25303" s="3" t="str">
        <f>HYPERLINK("http://www.uniprot.org/uniprot/C6SWL5","tr|C6SWL5|C6SWL5_SOYBN")</f>
        <v>tr|C6SWL5|C6SWL5_SOYBN</v>
      </c>
      <c r="D25303" t="s">
        <v>28</v>
      </c>
      <c r="E25303">
        <v>88.88</v>
      </c>
      <c r="F25303">
        <v>54</v>
      </c>
      <c r="G25303">
        <v>6</v>
      </c>
      <c r="H25303">
        <v>0</v>
      </c>
      <c r="I25303">
        <v>46</v>
      </c>
      <c r="J25303">
        <v>207</v>
      </c>
      <c r="K25303">
        <v>1</v>
      </c>
      <c r="L25303">
        <v>17</v>
      </c>
      <c r="M25303">
        <v>70</v>
      </c>
      <c r="N25303" t="s">
        <v>18</v>
      </c>
      <c r="O25303" s="1">
        <v>6.9835600000000005E-23</v>
      </c>
      <c r="P25303">
        <v>279</v>
      </c>
    </row>
    <row r="25304" spans="1:16" x14ac:dyDescent="0.25">
      <c r="A25304" t="s">
        <v>37283</v>
      </c>
      <c r="B25304">
        <v>1965</v>
      </c>
      <c r="C25304" s="3" t="str">
        <f>HYPERLINK("http://www.uniprot.org/uniprot/G7LE78","tr|G7LE78|G7LE78_MEDTR")</f>
        <v>tr|G7LE78|G7LE78_MEDTR</v>
      </c>
      <c r="D25304" t="s">
        <v>37284</v>
      </c>
      <c r="E25304">
        <v>77.16</v>
      </c>
      <c r="F25304">
        <v>635</v>
      </c>
      <c r="G25304">
        <v>145</v>
      </c>
      <c r="H25304">
        <v>3</v>
      </c>
      <c r="I25304">
        <v>67</v>
      </c>
      <c r="J25304">
        <v>1962</v>
      </c>
      <c r="K25304">
        <v>1</v>
      </c>
      <c r="L25304">
        <v>75</v>
      </c>
      <c r="M25304">
        <v>706</v>
      </c>
      <c r="N25304" t="s">
        <v>18</v>
      </c>
      <c r="O25304">
        <v>0</v>
      </c>
      <c r="P25304">
        <v>2418</v>
      </c>
    </row>
    <row r="25305" spans="1:16" x14ac:dyDescent="0.25">
      <c r="A25305" t="s">
        <v>37285</v>
      </c>
      <c r="B25305">
        <v>2208</v>
      </c>
      <c r="C25305" s="3" t="str">
        <f>HYPERLINK("http://www.uniprot.org/uniprot/G7JEN5","tr|G7JEN5|G7JEN5_MEDTR")</f>
        <v>tr|G7JEN5|G7JEN5_MEDTR</v>
      </c>
      <c r="D25305" t="s">
        <v>37286</v>
      </c>
      <c r="E25305">
        <v>92.67</v>
      </c>
      <c r="F25305">
        <v>669</v>
      </c>
      <c r="G25305">
        <v>49</v>
      </c>
      <c r="H25305">
        <v>0</v>
      </c>
      <c r="I25305">
        <v>199</v>
      </c>
      <c r="J25305">
        <v>2205</v>
      </c>
      <c r="K25305">
        <v>1</v>
      </c>
      <c r="L25305">
        <v>67</v>
      </c>
      <c r="M25305">
        <v>735</v>
      </c>
      <c r="N25305" t="s">
        <v>18</v>
      </c>
      <c r="O25305">
        <v>0</v>
      </c>
      <c r="P25305">
        <v>3250</v>
      </c>
    </row>
    <row r="25306" spans="1:16" x14ac:dyDescent="0.25">
      <c r="A25306" t="s">
        <v>37287</v>
      </c>
      <c r="B25306">
        <v>387</v>
      </c>
      <c r="C25306" s="3" t="str">
        <f>HYPERLINK("http://www.uniprot.org/uniprot/B7FKG0","tr|B7FKG0|B7FKG0_MEDTR")</f>
        <v>tr|B7FKG0|B7FKG0_MEDTR</v>
      </c>
      <c r="D25306" t="s">
        <v>37288</v>
      </c>
      <c r="E25306">
        <v>88.28</v>
      </c>
      <c r="F25306">
        <v>128</v>
      </c>
      <c r="G25306">
        <v>15</v>
      </c>
      <c r="H25306">
        <v>0</v>
      </c>
      <c r="I25306">
        <v>1</v>
      </c>
      <c r="J25306">
        <v>384</v>
      </c>
      <c r="K25306">
        <v>1</v>
      </c>
      <c r="L25306">
        <v>1</v>
      </c>
      <c r="M25306">
        <v>128</v>
      </c>
      <c r="N25306" t="s">
        <v>18</v>
      </c>
      <c r="O25306" s="1">
        <v>9.7448499999999998E-54</v>
      </c>
      <c r="P25306">
        <v>545</v>
      </c>
    </row>
    <row r="25307" spans="1:16" x14ac:dyDescent="0.25">
      <c r="A25307" t="s">
        <v>37289</v>
      </c>
      <c r="B25307">
        <v>663</v>
      </c>
      <c r="C25307" s="3" t="str">
        <f>HYPERLINK("http://www.uniprot.org/uniprot/I3SA03","tr|I3SA03|I3SA03_MEDTR")</f>
        <v>tr|I3SA03|I3SA03_MEDTR</v>
      </c>
      <c r="D25307" t="s">
        <v>22</v>
      </c>
      <c r="E25307">
        <v>83.25</v>
      </c>
      <c r="F25307">
        <v>221</v>
      </c>
      <c r="G25307">
        <v>37</v>
      </c>
      <c r="H25307">
        <v>1</v>
      </c>
      <c r="I25307">
        <v>1</v>
      </c>
      <c r="J25307">
        <v>660</v>
      </c>
      <c r="K25307">
        <v>1</v>
      </c>
      <c r="L25307">
        <v>1</v>
      </c>
      <c r="M25307">
        <v>221</v>
      </c>
      <c r="N25307" t="s">
        <v>18</v>
      </c>
      <c r="O25307" s="1">
        <v>2.02284E-97</v>
      </c>
      <c r="P25307">
        <v>924</v>
      </c>
    </row>
    <row r="25308" spans="1:16" x14ac:dyDescent="0.25">
      <c r="A25308" t="s">
        <v>37290</v>
      </c>
      <c r="B25308">
        <v>1113</v>
      </c>
      <c r="C25308" s="3" t="str">
        <f>HYPERLINK("http://www.uniprot.org/uniprot/M5Y0E0","tr|M5Y0E0|M5Y0E0_PRUPE")</f>
        <v>tr|M5Y0E0|M5Y0E0_PRUPE</v>
      </c>
      <c r="D25308" t="s">
        <v>452</v>
      </c>
      <c r="E25308">
        <v>34.270000000000003</v>
      </c>
      <c r="F25308">
        <v>213</v>
      </c>
      <c r="G25308">
        <v>140</v>
      </c>
      <c r="H25308">
        <v>1</v>
      </c>
      <c r="I25308">
        <v>76</v>
      </c>
      <c r="J25308">
        <v>711</v>
      </c>
      <c r="K25308">
        <v>1</v>
      </c>
      <c r="L25308">
        <v>6</v>
      </c>
      <c r="M25308">
        <v>216</v>
      </c>
      <c r="N25308" t="s">
        <v>18</v>
      </c>
      <c r="O25308" s="1">
        <v>9.3607299999999998E-25</v>
      </c>
      <c r="P25308">
        <v>301</v>
      </c>
    </row>
    <row r="25309" spans="1:16" x14ac:dyDescent="0.25">
      <c r="A25309" t="s">
        <v>37291</v>
      </c>
      <c r="B25309">
        <v>1491</v>
      </c>
      <c r="C25309" s="3" t="str">
        <f>HYPERLINK("http://www.uniprot.org/uniprot/G7KG67","tr|G7KG67|G7KG67_MEDTR")</f>
        <v>tr|G7KG67|G7KG67_MEDTR</v>
      </c>
      <c r="D25309" t="s">
        <v>37292</v>
      </c>
      <c r="E25309">
        <v>87.23</v>
      </c>
      <c r="F25309">
        <v>517</v>
      </c>
      <c r="G25309">
        <v>66</v>
      </c>
      <c r="H25309">
        <v>21</v>
      </c>
      <c r="I25309">
        <v>1</v>
      </c>
      <c r="J25309">
        <v>1488</v>
      </c>
      <c r="K25309">
        <v>1</v>
      </c>
      <c r="L25309">
        <v>1</v>
      </c>
      <c r="M25309">
        <v>517</v>
      </c>
      <c r="N25309" t="s">
        <v>18</v>
      </c>
      <c r="O25309">
        <v>0</v>
      </c>
      <c r="P25309">
        <v>2424</v>
      </c>
    </row>
    <row r="25310" spans="1:16" x14ac:dyDescent="0.25">
      <c r="A25310" t="s">
        <v>37293</v>
      </c>
      <c r="B25310">
        <v>639</v>
      </c>
      <c r="C25310" s="3" t="str">
        <f>HYPERLINK("http://www.uniprot.org/uniprot/A2Q2T1","tr|A2Q2T1|A2Q2T1_MEDTR")</f>
        <v>tr|A2Q2T1|A2Q2T1_MEDTR</v>
      </c>
      <c r="D25310" t="s">
        <v>337</v>
      </c>
      <c r="E25310">
        <v>73.17</v>
      </c>
      <c r="F25310">
        <v>205</v>
      </c>
      <c r="G25310">
        <v>55</v>
      </c>
      <c r="H25310">
        <v>17</v>
      </c>
      <c r="I25310">
        <v>73</v>
      </c>
      <c r="J25310">
        <v>636</v>
      </c>
      <c r="K25310">
        <v>1</v>
      </c>
      <c r="L25310">
        <v>138</v>
      </c>
      <c r="M25310">
        <v>342</v>
      </c>
      <c r="N25310" t="s">
        <v>18</v>
      </c>
      <c r="O25310" s="1">
        <v>8.6726799999999995E-79</v>
      </c>
      <c r="P25310">
        <v>763</v>
      </c>
    </row>
    <row r="25311" spans="1:16" x14ac:dyDescent="0.25">
      <c r="A25311" t="s">
        <v>37294</v>
      </c>
      <c r="B25311">
        <v>2148</v>
      </c>
      <c r="C25311" s="3" t="str">
        <f>HYPERLINK("http://www.uniprot.org/uniprot/G7JRZ8","tr|G7JRZ8|G7JRZ8_MEDTR")</f>
        <v>tr|G7JRZ8|G7JRZ8_MEDTR</v>
      </c>
      <c r="D25311" t="s">
        <v>3380</v>
      </c>
      <c r="E25311">
        <v>78.39</v>
      </c>
      <c r="F25311">
        <v>287</v>
      </c>
      <c r="G25311">
        <v>62</v>
      </c>
      <c r="H25311">
        <v>4</v>
      </c>
      <c r="I25311">
        <v>460</v>
      </c>
      <c r="J25311">
        <v>1308</v>
      </c>
      <c r="K25311">
        <v>1</v>
      </c>
      <c r="L25311">
        <v>462</v>
      </c>
      <c r="M25311">
        <v>748</v>
      </c>
      <c r="N25311" t="s">
        <v>18</v>
      </c>
      <c r="O25311" s="1">
        <v>6.2080400000000003E-123</v>
      </c>
      <c r="P25311">
        <v>1151</v>
      </c>
    </row>
    <row r="25312" spans="1:16" x14ac:dyDescent="0.25">
      <c r="A25312" t="s">
        <v>37295</v>
      </c>
      <c r="B25312">
        <v>954</v>
      </c>
      <c r="C25312" s="3" t="str">
        <f>HYPERLINK("http://www.uniprot.org/uniprot/I3S0L8","tr|I3S0L8|I3S0L8_MEDTR")</f>
        <v>tr|I3S0L8|I3S0L8_MEDTR</v>
      </c>
      <c r="D25312" t="s">
        <v>22</v>
      </c>
      <c r="E25312">
        <v>85.48</v>
      </c>
      <c r="F25312">
        <v>317</v>
      </c>
      <c r="G25312">
        <v>46</v>
      </c>
      <c r="H25312">
        <v>0</v>
      </c>
      <c r="I25312">
        <v>1</v>
      </c>
      <c r="J25312">
        <v>951</v>
      </c>
      <c r="K25312">
        <v>1</v>
      </c>
      <c r="L25312">
        <v>1</v>
      </c>
      <c r="M25312">
        <v>317</v>
      </c>
      <c r="N25312" t="s">
        <v>18</v>
      </c>
      <c r="O25312" s="1">
        <v>7.2929800000000003E-150</v>
      </c>
      <c r="P25312">
        <v>1379</v>
      </c>
    </row>
    <row r="25313" spans="1:16" x14ac:dyDescent="0.25">
      <c r="A25313" t="s">
        <v>37296</v>
      </c>
      <c r="B25313">
        <v>1149</v>
      </c>
      <c r="C25313" s="3" t="str">
        <f>HYPERLINK("http://www.uniprot.org/uniprot/I1MP67","tr|I1MP67|I1MP67_SOYBN")</f>
        <v>tr|I1MP67|I1MP67_SOYBN</v>
      </c>
      <c r="D25313" t="s">
        <v>28</v>
      </c>
      <c r="E25313">
        <v>69.099999999999994</v>
      </c>
      <c r="F25313">
        <v>382</v>
      </c>
      <c r="G25313">
        <v>118</v>
      </c>
      <c r="H25313">
        <v>1</v>
      </c>
      <c r="I25313">
        <v>1</v>
      </c>
      <c r="J25313">
        <v>1143</v>
      </c>
      <c r="K25313">
        <v>1</v>
      </c>
      <c r="L25313">
        <v>1</v>
      </c>
      <c r="M25313">
        <v>377</v>
      </c>
      <c r="N25313" t="s">
        <v>18</v>
      </c>
      <c r="O25313" s="1">
        <v>3.4976499999999998E-147</v>
      </c>
      <c r="P25313">
        <v>1357</v>
      </c>
    </row>
    <row r="25314" spans="1:16" x14ac:dyDescent="0.25">
      <c r="A25314" t="s">
        <v>37297</v>
      </c>
      <c r="B25314">
        <v>978</v>
      </c>
      <c r="C25314" s="3" t="str">
        <f>HYPERLINK("http://www.uniprot.org/uniprot/A5AM06","tr|A5AM06|A5AM06_VITVI")</f>
        <v>tr|A5AM06|A5AM06_VITVI</v>
      </c>
      <c r="D25314" t="s">
        <v>1615</v>
      </c>
      <c r="E25314">
        <v>29.41</v>
      </c>
      <c r="F25314">
        <v>204</v>
      </c>
      <c r="G25314">
        <v>144</v>
      </c>
      <c r="H25314">
        <v>3</v>
      </c>
      <c r="I25314">
        <v>1</v>
      </c>
      <c r="J25314">
        <v>603</v>
      </c>
      <c r="K25314">
        <v>1</v>
      </c>
      <c r="L25314">
        <v>1063</v>
      </c>
      <c r="M25314">
        <v>1263</v>
      </c>
      <c r="N25314" t="s">
        <v>18</v>
      </c>
      <c r="O25314" s="1">
        <v>6.2743599999999998E-19</v>
      </c>
      <c r="P25314">
        <v>250</v>
      </c>
    </row>
    <row r="25315" spans="1:16" x14ac:dyDescent="0.25">
      <c r="A25315" t="s">
        <v>37298</v>
      </c>
      <c r="B25315">
        <v>1344</v>
      </c>
      <c r="C25315" s="3" t="str">
        <f>HYPERLINK("http://www.uniprot.org/uniprot/A2Q445","tr|A2Q445|A2Q445_MEDTR")</f>
        <v>tr|A2Q445|A2Q445_MEDTR</v>
      </c>
      <c r="D25315" t="s">
        <v>37299</v>
      </c>
      <c r="E25315">
        <v>85.43</v>
      </c>
      <c r="F25315">
        <v>453</v>
      </c>
      <c r="G25315">
        <v>66</v>
      </c>
      <c r="H25315">
        <v>6</v>
      </c>
      <c r="I25315">
        <v>1</v>
      </c>
      <c r="J25315">
        <v>1341</v>
      </c>
      <c r="K25315">
        <v>1</v>
      </c>
      <c r="L25315">
        <v>15</v>
      </c>
      <c r="M25315">
        <v>467</v>
      </c>
      <c r="N25315" t="s">
        <v>18</v>
      </c>
      <c r="O25315">
        <v>0</v>
      </c>
      <c r="P25315">
        <v>2073</v>
      </c>
    </row>
    <row r="25316" spans="1:16" x14ac:dyDescent="0.25">
      <c r="A25316" t="s">
        <v>37300</v>
      </c>
      <c r="B25316">
        <v>1278</v>
      </c>
      <c r="C25316" s="3" t="str">
        <f>HYPERLINK("http://www.uniprot.org/uniprot/K7L715","tr|K7L715|K7L715_SOYBN")</f>
        <v>tr|K7L715|K7L715_SOYBN</v>
      </c>
      <c r="D25316" t="s">
        <v>28</v>
      </c>
      <c r="E25316">
        <v>61.21</v>
      </c>
      <c r="F25316">
        <v>428</v>
      </c>
      <c r="G25316">
        <v>166</v>
      </c>
      <c r="H25316">
        <v>7</v>
      </c>
      <c r="I25316">
        <v>13</v>
      </c>
      <c r="J25316">
        <v>1275</v>
      </c>
      <c r="K25316">
        <v>1</v>
      </c>
      <c r="L25316">
        <v>6</v>
      </c>
      <c r="M25316">
        <v>423</v>
      </c>
      <c r="N25316" t="s">
        <v>18</v>
      </c>
      <c r="O25316" s="1">
        <v>1.41434E-131</v>
      </c>
      <c r="P25316">
        <v>1223</v>
      </c>
    </row>
    <row r="25317" spans="1:16" x14ac:dyDescent="0.25">
      <c r="A25317" t="s">
        <v>37301</v>
      </c>
      <c r="B25317">
        <v>1416</v>
      </c>
      <c r="C25317" s="3" t="str">
        <f>HYPERLINK("http://www.uniprot.org/uniprot/G7JDL9","tr|G7JDL9|G7JDL9_MEDTR")</f>
        <v>tr|G7JDL9|G7JDL9_MEDTR</v>
      </c>
      <c r="D25317" t="s">
        <v>242</v>
      </c>
      <c r="E25317">
        <v>27.29</v>
      </c>
      <c r="F25317">
        <v>458</v>
      </c>
      <c r="G25317">
        <v>333</v>
      </c>
      <c r="H25317">
        <v>71</v>
      </c>
      <c r="I25317">
        <v>208</v>
      </c>
      <c r="J25317">
        <v>1368</v>
      </c>
      <c r="K25317">
        <v>1</v>
      </c>
      <c r="L25317">
        <v>33</v>
      </c>
      <c r="M25317">
        <v>438</v>
      </c>
      <c r="N25317" t="s">
        <v>18</v>
      </c>
      <c r="O25317" s="1">
        <v>9.8475500000000004E-36</v>
      </c>
      <c r="P25317">
        <v>397</v>
      </c>
    </row>
    <row r="25318" spans="1:16" x14ac:dyDescent="0.25">
      <c r="A25318" t="s">
        <v>37302</v>
      </c>
      <c r="B25318">
        <v>588</v>
      </c>
      <c r="C25318" s="3" t="str">
        <f>HYPERLINK("http://www.uniprot.org/uniprot/A2Q2C7","tr|A2Q2C7|A2Q2C7_MEDTR")</f>
        <v>tr|A2Q2C7|A2Q2C7_MEDTR</v>
      </c>
      <c r="D25318" t="s">
        <v>5936</v>
      </c>
      <c r="E25318">
        <v>71.12</v>
      </c>
      <c r="F25318">
        <v>187</v>
      </c>
      <c r="G25318">
        <v>54</v>
      </c>
      <c r="H25318">
        <v>0</v>
      </c>
      <c r="I25318">
        <v>1</v>
      </c>
      <c r="J25318">
        <v>561</v>
      </c>
      <c r="K25318">
        <v>1</v>
      </c>
      <c r="L25318">
        <v>383</v>
      </c>
      <c r="M25318">
        <v>569</v>
      </c>
      <c r="N25318" t="s">
        <v>18</v>
      </c>
      <c r="O25318" s="1">
        <v>9.8703100000000008E-78</v>
      </c>
      <c r="P25318">
        <v>753</v>
      </c>
    </row>
    <row r="25319" spans="1:16" x14ac:dyDescent="0.25">
      <c r="A25319" t="s">
        <v>37303</v>
      </c>
      <c r="B25319">
        <v>819</v>
      </c>
      <c r="C25319" s="3" t="str">
        <f>HYPERLINK("http://www.uniprot.org/uniprot/I1N4K0","tr|I1N4K0|I1N4K0_SOYBN")</f>
        <v>tr|I1N4K0|I1N4K0_SOYBN</v>
      </c>
      <c r="D25319" t="s">
        <v>71</v>
      </c>
      <c r="E25319">
        <v>88.88</v>
      </c>
      <c r="F25319">
        <v>270</v>
      </c>
      <c r="G25319">
        <v>30</v>
      </c>
      <c r="H25319">
        <v>1</v>
      </c>
      <c r="I25319">
        <v>1</v>
      </c>
      <c r="J25319">
        <v>807</v>
      </c>
      <c r="K25319">
        <v>1</v>
      </c>
      <c r="L25319">
        <v>197</v>
      </c>
      <c r="M25319">
        <v>466</v>
      </c>
      <c r="N25319" t="s">
        <v>18</v>
      </c>
      <c r="O25319" s="1">
        <v>3.8479199999999999E-143</v>
      </c>
      <c r="P25319">
        <v>1320</v>
      </c>
    </row>
    <row r="25320" spans="1:16" x14ac:dyDescent="0.25">
      <c r="A25320" t="s">
        <v>37304</v>
      </c>
      <c r="B25320">
        <v>1560</v>
      </c>
      <c r="C25320" s="3" t="str">
        <f>HYPERLINK("http://www.uniprot.org/uniprot/G7KVA1","tr|G7KVA1|G7KVA1_MEDTR")</f>
        <v>tr|G7KVA1|G7KVA1_MEDTR</v>
      </c>
      <c r="D25320" t="s">
        <v>37269</v>
      </c>
      <c r="E25320">
        <v>79.72</v>
      </c>
      <c r="F25320">
        <v>429</v>
      </c>
      <c r="G25320">
        <v>87</v>
      </c>
      <c r="H25320">
        <v>1</v>
      </c>
      <c r="I25320">
        <v>253</v>
      </c>
      <c r="J25320">
        <v>1536</v>
      </c>
      <c r="K25320">
        <v>1</v>
      </c>
      <c r="L25320">
        <v>5</v>
      </c>
      <c r="M25320">
        <v>432</v>
      </c>
      <c r="N25320" t="s">
        <v>18</v>
      </c>
      <c r="O25320">
        <v>0</v>
      </c>
      <c r="P25320">
        <v>1719</v>
      </c>
    </row>
    <row r="25321" spans="1:16" x14ac:dyDescent="0.25">
      <c r="A25321" t="s">
        <v>37305</v>
      </c>
      <c r="B25321">
        <v>423</v>
      </c>
      <c r="C25321" s="3" t="str">
        <f>HYPERLINK("http://www.uniprot.org/uniprot/I1J7W4","tr|I1J7W4|I1J7W4_SOYBN")</f>
        <v>tr|I1J7W4|I1J7W4_SOYBN</v>
      </c>
      <c r="D25321" t="s">
        <v>71</v>
      </c>
      <c r="E25321">
        <v>35.82</v>
      </c>
      <c r="F25321">
        <v>134</v>
      </c>
      <c r="G25321">
        <v>86</v>
      </c>
      <c r="H25321">
        <v>1</v>
      </c>
      <c r="I25321">
        <v>19</v>
      </c>
      <c r="J25321">
        <v>417</v>
      </c>
      <c r="K25321">
        <v>1</v>
      </c>
      <c r="L25321">
        <v>20</v>
      </c>
      <c r="M25321">
        <v>153</v>
      </c>
      <c r="N25321" t="s">
        <v>18</v>
      </c>
      <c r="O25321" s="1">
        <v>1.02803E-18</v>
      </c>
      <c r="P25321">
        <v>243</v>
      </c>
    </row>
    <row r="25322" spans="1:16" x14ac:dyDescent="0.25">
      <c r="A25322" t="s">
        <v>37306</v>
      </c>
      <c r="B25322">
        <v>1173</v>
      </c>
      <c r="C25322" s="3" t="str">
        <f>HYPERLINK("http://www.uniprot.org/uniprot/G7K4M4","tr|G7K4M4|G7K4M4_MEDTR")</f>
        <v>tr|G7K4M4|G7K4M4_MEDTR</v>
      </c>
      <c r="D25322" t="s">
        <v>517</v>
      </c>
      <c r="E25322">
        <v>49.11</v>
      </c>
      <c r="F25322">
        <v>281</v>
      </c>
      <c r="G25322">
        <v>143</v>
      </c>
      <c r="H25322">
        <v>2</v>
      </c>
      <c r="I25322">
        <v>1</v>
      </c>
      <c r="J25322">
        <v>837</v>
      </c>
      <c r="K25322">
        <v>1</v>
      </c>
      <c r="L25322">
        <v>265</v>
      </c>
      <c r="M25322">
        <v>541</v>
      </c>
      <c r="N25322" t="s">
        <v>18</v>
      </c>
      <c r="O25322" s="1">
        <v>1.6613299999999999E-67</v>
      </c>
      <c r="P25322">
        <v>670</v>
      </c>
    </row>
    <row r="25323" spans="1:16" x14ac:dyDescent="0.25">
      <c r="A25323" t="s">
        <v>37307</v>
      </c>
      <c r="B25323">
        <v>678</v>
      </c>
      <c r="C25323" s="3" t="str">
        <f>HYPERLINK("http://www.uniprot.org/uniprot/G7ZYS4","tr|G7ZYS4|G7ZYS4_MEDTR")</f>
        <v>tr|G7ZYS4|G7ZYS4_MEDTR</v>
      </c>
      <c r="D25323" t="s">
        <v>37308</v>
      </c>
      <c r="E25323">
        <v>84.81</v>
      </c>
      <c r="F25323">
        <v>191</v>
      </c>
      <c r="G25323">
        <v>29</v>
      </c>
      <c r="H25323">
        <v>14</v>
      </c>
      <c r="I25323">
        <v>1</v>
      </c>
      <c r="J25323">
        <v>531</v>
      </c>
      <c r="K25323">
        <v>1</v>
      </c>
      <c r="L25323">
        <v>1</v>
      </c>
      <c r="M25323">
        <v>191</v>
      </c>
      <c r="N25323" t="s">
        <v>18</v>
      </c>
      <c r="O25323" s="1">
        <v>1.62645E-96</v>
      </c>
      <c r="P25323">
        <v>786</v>
      </c>
    </row>
    <row r="25324" spans="1:16" x14ac:dyDescent="0.25">
      <c r="A25324" t="s">
        <v>37309</v>
      </c>
      <c r="B25324">
        <v>1086</v>
      </c>
      <c r="C25324" s="3" t="str">
        <f>HYPERLINK("http://www.uniprot.org/uniprot/G7I6B9","tr|G7I6B9|G7I6B9_MEDTR")</f>
        <v>tr|G7I6B9|G7I6B9_MEDTR</v>
      </c>
      <c r="D25324" t="s">
        <v>37310</v>
      </c>
      <c r="E25324">
        <v>81.11</v>
      </c>
      <c r="F25324">
        <v>360</v>
      </c>
      <c r="G25324">
        <v>68</v>
      </c>
      <c r="H25324">
        <v>5</v>
      </c>
      <c r="I25324">
        <v>1</v>
      </c>
      <c r="J25324">
        <v>1065</v>
      </c>
      <c r="K25324">
        <v>1</v>
      </c>
      <c r="L25324">
        <v>1</v>
      </c>
      <c r="M25324">
        <v>358</v>
      </c>
      <c r="N25324" t="s">
        <v>18</v>
      </c>
      <c r="O25324" s="1">
        <v>1.08756E-171</v>
      </c>
      <c r="P25324">
        <v>1568</v>
      </c>
    </row>
    <row r="25325" spans="1:16" x14ac:dyDescent="0.25">
      <c r="A25325" t="s">
        <v>37311</v>
      </c>
      <c r="B25325">
        <v>957</v>
      </c>
      <c r="C25325" s="3" t="str">
        <f>HYPERLINK("http://www.uniprot.org/uniprot/K7KWX1","tr|K7KWX1|K7KWX1_SOYBN")</f>
        <v>tr|K7KWX1|K7KWX1_SOYBN</v>
      </c>
      <c r="D25325" t="s">
        <v>61</v>
      </c>
      <c r="E25325">
        <v>51.29</v>
      </c>
      <c r="F25325">
        <v>271</v>
      </c>
      <c r="G25325">
        <v>132</v>
      </c>
      <c r="H25325">
        <v>4</v>
      </c>
      <c r="I25325">
        <v>91</v>
      </c>
      <c r="J25325">
        <v>891</v>
      </c>
      <c r="K25325">
        <v>1</v>
      </c>
      <c r="L25325">
        <v>544</v>
      </c>
      <c r="M25325">
        <v>813</v>
      </c>
      <c r="N25325" t="s">
        <v>18</v>
      </c>
      <c r="O25325" s="1">
        <v>3.47917E-75</v>
      </c>
      <c r="P25325">
        <v>735</v>
      </c>
    </row>
    <row r="25326" spans="1:16" x14ac:dyDescent="0.25">
      <c r="A25326" t="s">
        <v>37312</v>
      </c>
      <c r="B25326">
        <v>183</v>
      </c>
      <c r="C25326" s="3" t="str">
        <f>HYPERLINK("http://www.uniprot.org/uniprot/G7J2V8","tr|G7J2V8|G7J2V8_MEDTR")</f>
        <v>tr|G7J2V8|G7J2V8_MEDTR</v>
      </c>
      <c r="D25326" t="s">
        <v>37313</v>
      </c>
      <c r="E25326">
        <v>92.85</v>
      </c>
      <c r="F25326">
        <v>56</v>
      </c>
      <c r="G25326">
        <v>4</v>
      </c>
      <c r="H25326">
        <v>0</v>
      </c>
      <c r="I25326">
        <v>1</v>
      </c>
      <c r="J25326">
        <v>168</v>
      </c>
      <c r="K25326">
        <v>1</v>
      </c>
      <c r="L25326">
        <v>1</v>
      </c>
      <c r="M25326">
        <v>56</v>
      </c>
      <c r="N25326" t="s">
        <v>18</v>
      </c>
      <c r="O25326" s="1">
        <v>1.64968E-24</v>
      </c>
      <c r="P25326">
        <v>293</v>
      </c>
    </row>
    <row r="25327" spans="1:16" x14ac:dyDescent="0.25">
      <c r="A25327" t="s">
        <v>37314</v>
      </c>
      <c r="B25327">
        <v>1401</v>
      </c>
      <c r="C25327" s="3" t="str">
        <f>HYPERLINK("http://www.uniprot.org/uniprot/G7J6R3","tr|G7J6R3|G7J6R3_MEDTR")</f>
        <v>tr|G7J6R3|G7J6R3_MEDTR</v>
      </c>
      <c r="D25327" t="s">
        <v>37315</v>
      </c>
      <c r="E25327">
        <v>83.95</v>
      </c>
      <c r="F25327">
        <v>430</v>
      </c>
      <c r="G25327">
        <v>69</v>
      </c>
      <c r="H25327">
        <v>8</v>
      </c>
      <c r="I25327">
        <v>1</v>
      </c>
      <c r="J25327">
        <v>1266</v>
      </c>
      <c r="K25327">
        <v>1</v>
      </c>
      <c r="L25327">
        <v>1</v>
      </c>
      <c r="M25327">
        <v>424</v>
      </c>
      <c r="N25327" t="s">
        <v>18</v>
      </c>
      <c r="O25327">
        <v>0</v>
      </c>
      <c r="P25327">
        <v>1759</v>
      </c>
    </row>
    <row r="25328" spans="1:16" x14ac:dyDescent="0.25">
      <c r="A25328" t="s">
        <v>37316</v>
      </c>
      <c r="B25328">
        <v>945</v>
      </c>
      <c r="C25328" s="3" t="str">
        <f>HYPERLINK("http://www.uniprot.org/uniprot/I1JVK6","tr|I1JVK6|I1JVK6_SOYBN")</f>
        <v>tr|I1JVK6|I1JVK6_SOYBN</v>
      </c>
      <c r="D25328" t="s">
        <v>71</v>
      </c>
      <c r="E25328">
        <v>72.81</v>
      </c>
      <c r="F25328">
        <v>298</v>
      </c>
      <c r="G25328">
        <v>81</v>
      </c>
      <c r="H25328">
        <v>0</v>
      </c>
      <c r="I25328">
        <v>49</v>
      </c>
      <c r="J25328">
        <v>942</v>
      </c>
      <c r="K25328">
        <v>1</v>
      </c>
      <c r="L25328">
        <v>38</v>
      </c>
      <c r="M25328">
        <v>314</v>
      </c>
      <c r="N25328" t="s">
        <v>18</v>
      </c>
      <c r="O25328" s="1">
        <v>3.3599999999999998E-115</v>
      </c>
      <c r="P25328">
        <v>1080</v>
      </c>
    </row>
    <row r="25329" spans="1:16" x14ac:dyDescent="0.25">
      <c r="A25329" t="s">
        <v>37317</v>
      </c>
      <c r="B25329">
        <v>1017</v>
      </c>
      <c r="C25329" s="3" t="str">
        <f>HYPERLINK("http://www.uniprot.org/uniprot/H6S0H6","tr|H6S0H6|H6S0H6_TRIRP")</f>
        <v>tr|H6S0H6|H6S0H6_TRIRP</v>
      </c>
      <c r="D25329" t="s">
        <v>37318</v>
      </c>
      <c r="E25329">
        <v>87.2</v>
      </c>
      <c r="F25329">
        <v>336</v>
      </c>
      <c r="G25329">
        <v>43</v>
      </c>
      <c r="H25329">
        <v>0</v>
      </c>
      <c r="I25329">
        <v>1</v>
      </c>
      <c r="J25329">
        <v>1008</v>
      </c>
      <c r="K25329">
        <v>1</v>
      </c>
      <c r="L25329">
        <v>1</v>
      </c>
      <c r="M25329">
        <v>336</v>
      </c>
      <c r="N25329" t="s">
        <v>18</v>
      </c>
      <c r="O25329" s="1">
        <v>6.8161900000000001E-165</v>
      </c>
      <c r="P25329">
        <v>1509</v>
      </c>
    </row>
    <row r="25330" spans="1:16" x14ac:dyDescent="0.25">
      <c r="A25330" t="s">
        <v>37319</v>
      </c>
      <c r="B25330">
        <v>1182</v>
      </c>
      <c r="C25330" s="3" t="str">
        <f>HYPERLINK("http://www.uniprot.org/uniprot/G7LE77","tr|G7LE77|G7LE77_MEDTR")</f>
        <v>tr|G7LE77|G7LE77_MEDTR</v>
      </c>
      <c r="D25330" t="s">
        <v>37320</v>
      </c>
      <c r="E25330">
        <v>81.67</v>
      </c>
      <c r="F25330">
        <v>393</v>
      </c>
      <c r="G25330">
        <v>72</v>
      </c>
      <c r="H25330">
        <v>1</v>
      </c>
      <c r="I25330">
        <v>1</v>
      </c>
      <c r="J25330">
        <v>1176</v>
      </c>
      <c r="K25330">
        <v>1</v>
      </c>
      <c r="L25330">
        <v>1</v>
      </c>
      <c r="M25330">
        <v>363</v>
      </c>
      <c r="N25330" t="s">
        <v>18</v>
      </c>
      <c r="O25330" s="1">
        <v>5.93302E-174</v>
      </c>
      <c r="P25330">
        <v>1588</v>
      </c>
    </row>
    <row r="25331" spans="1:16" x14ac:dyDescent="0.25">
      <c r="A25331" t="s">
        <v>37321</v>
      </c>
      <c r="B25331">
        <v>1017</v>
      </c>
      <c r="C25331" s="3" t="str">
        <f>HYPERLINK("http://www.uniprot.org/uniprot/G8XQT2","tr|G8XQT2|G8XQT2_SOYBN")</f>
        <v>tr|G8XQT2|G8XQT2_SOYBN</v>
      </c>
      <c r="D25331" t="s">
        <v>37322</v>
      </c>
      <c r="E25331">
        <v>81.63</v>
      </c>
      <c r="F25331">
        <v>343</v>
      </c>
      <c r="G25331">
        <v>63</v>
      </c>
      <c r="H25331">
        <v>5</v>
      </c>
      <c r="I25331">
        <v>1</v>
      </c>
      <c r="J25331">
        <v>1014</v>
      </c>
      <c r="K25331">
        <v>1</v>
      </c>
      <c r="L25331">
        <v>176</v>
      </c>
      <c r="M25331">
        <v>518</v>
      </c>
      <c r="N25331" t="s">
        <v>18</v>
      </c>
      <c r="O25331" s="1">
        <v>2.34813E-157</v>
      </c>
      <c r="P25331">
        <v>1444</v>
      </c>
    </row>
    <row r="25332" spans="1:16" x14ac:dyDescent="0.25">
      <c r="A25332" t="s">
        <v>37323</v>
      </c>
      <c r="B25332">
        <v>783</v>
      </c>
      <c r="C25332" s="3" t="str">
        <f>HYPERLINK("http://www.uniprot.org/uniprot/Q2HS71","tr|Q2HS71|Q2HS71_MEDTR")</f>
        <v>tr|Q2HS71|Q2HS71_MEDTR</v>
      </c>
      <c r="D25332" t="s">
        <v>37324</v>
      </c>
      <c r="E25332">
        <v>84.29</v>
      </c>
      <c r="F25332">
        <v>261</v>
      </c>
      <c r="G25332">
        <v>41</v>
      </c>
      <c r="H25332">
        <v>2</v>
      </c>
      <c r="I25332">
        <v>4</v>
      </c>
      <c r="J25332">
        <v>780</v>
      </c>
      <c r="K25332">
        <v>1</v>
      </c>
      <c r="L25332">
        <v>716</v>
      </c>
      <c r="M25332">
        <v>971</v>
      </c>
      <c r="N25332" t="s">
        <v>18</v>
      </c>
      <c r="O25332" s="1">
        <v>1.8649399999999998E-120</v>
      </c>
      <c r="P25332">
        <v>1124</v>
      </c>
    </row>
    <row r="25333" spans="1:16" x14ac:dyDescent="0.25">
      <c r="A25333" t="s">
        <v>37325</v>
      </c>
      <c r="B25333">
        <v>1734</v>
      </c>
      <c r="C25333" s="3" t="str">
        <f>HYPERLINK("http://www.uniprot.org/uniprot/G7JCX8","tr|G7JCX8|G7JCX8_MEDTR")</f>
        <v>tr|G7JCX8|G7JCX8_MEDTR</v>
      </c>
      <c r="D25333" t="s">
        <v>37326</v>
      </c>
      <c r="E25333">
        <v>81.97</v>
      </c>
      <c r="F25333">
        <v>577</v>
      </c>
      <c r="G25333">
        <v>104</v>
      </c>
      <c r="H25333">
        <v>0</v>
      </c>
      <c r="I25333">
        <v>1</v>
      </c>
      <c r="J25333">
        <v>1731</v>
      </c>
      <c r="K25333">
        <v>1</v>
      </c>
      <c r="L25333">
        <v>5</v>
      </c>
      <c r="M25333">
        <v>577</v>
      </c>
      <c r="N25333" t="s">
        <v>18</v>
      </c>
      <c r="O25333">
        <v>0</v>
      </c>
      <c r="P25333">
        <v>2375</v>
      </c>
    </row>
    <row r="25334" spans="1:16" x14ac:dyDescent="0.25">
      <c r="A25334" t="s">
        <v>37327</v>
      </c>
      <c r="B25334">
        <v>996</v>
      </c>
      <c r="C25334" s="3" t="str">
        <f>HYPERLINK("http://www.uniprot.org/uniprot/G7JGH7","tr|G7JGH7|G7JGH7_MEDTR")</f>
        <v>tr|G7JGH7|G7JGH7_MEDTR</v>
      </c>
      <c r="D25334" t="s">
        <v>37328</v>
      </c>
      <c r="E25334">
        <v>73.95</v>
      </c>
      <c r="F25334">
        <v>334</v>
      </c>
      <c r="G25334">
        <v>87</v>
      </c>
      <c r="H25334">
        <v>3</v>
      </c>
      <c r="I25334">
        <v>1</v>
      </c>
      <c r="J25334">
        <v>993</v>
      </c>
      <c r="K25334">
        <v>1</v>
      </c>
      <c r="L25334">
        <v>1</v>
      </c>
      <c r="M25334">
        <v>318</v>
      </c>
      <c r="N25334" t="s">
        <v>18</v>
      </c>
      <c r="O25334" s="1">
        <v>2.9761600000000001E-133</v>
      </c>
      <c r="P25334">
        <v>1236</v>
      </c>
    </row>
    <row r="25335" spans="1:16" x14ac:dyDescent="0.25">
      <c r="A25335" t="s">
        <v>37329</v>
      </c>
      <c r="B25335">
        <v>1332</v>
      </c>
      <c r="C25335" s="3" t="str">
        <f>HYPERLINK("http://www.uniprot.org/uniprot/I1JBN1","tr|I1JBN1|I1JBN1_SOYBN")</f>
        <v>tr|I1JBN1|I1JBN1_SOYBN</v>
      </c>
      <c r="D25335" t="s">
        <v>28</v>
      </c>
      <c r="E25335">
        <v>54.6</v>
      </c>
      <c r="F25335">
        <v>456</v>
      </c>
      <c r="G25335">
        <v>207</v>
      </c>
      <c r="H25335">
        <v>39</v>
      </c>
      <c r="I25335">
        <v>67</v>
      </c>
      <c r="J25335">
        <v>1317</v>
      </c>
      <c r="K25335">
        <v>1</v>
      </c>
      <c r="L25335">
        <v>23</v>
      </c>
      <c r="M25335">
        <v>470</v>
      </c>
      <c r="N25335" t="s">
        <v>18</v>
      </c>
      <c r="O25335" s="1">
        <v>7.1887999999999996E-118</v>
      </c>
      <c r="P25335">
        <v>1105</v>
      </c>
    </row>
    <row r="25336" spans="1:16" x14ac:dyDescent="0.25">
      <c r="A25336" t="s">
        <v>37330</v>
      </c>
      <c r="B25336">
        <v>756</v>
      </c>
      <c r="C25336" s="3" t="str">
        <f>HYPERLINK("http://www.uniprot.org/uniprot/G7KG66","tr|G7KG66|G7KG66_MEDTR")</f>
        <v>tr|G7KG66|G7KG66_MEDTR</v>
      </c>
      <c r="D25336" t="s">
        <v>37331</v>
      </c>
      <c r="E25336">
        <v>70</v>
      </c>
      <c r="F25336">
        <v>260</v>
      </c>
      <c r="G25336">
        <v>78</v>
      </c>
      <c r="H25336">
        <v>10</v>
      </c>
      <c r="I25336">
        <v>1</v>
      </c>
      <c r="J25336">
        <v>750</v>
      </c>
      <c r="K25336">
        <v>1</v>
      </c>
      <c r="L25336">
        <v>1</v>
      </c>
      <c r="M25336">
        <v>246</v>
      </c>
      <c r="N25336" t="s">
        <v>18</v>
      </c>
      <c r="O25336" s="1">
        <v>1.1438500000000001E-87</v>
      </c>
      <c r="P25336">
        <v>841</v>
      </c>
    </row>
    <row r="25337" spans="1:16" x14ac:dyDescent="0.25">
      <c r="A25337" t="s">
        <v>37332</v>
      </c>
      <c r="B25337">
        <v>867</v>
      </c>
      <c r="C25337" s="3" t="str">
        <f>HYPERLINK("http://www.uniprot.org/uniprot/G7LIM3","tr|G7LIM3|G7LIM3_MEDTR")</f>
        <v>tr|G7LIM3|G7LIM3_MEDTR</v>
      </c>
      <c r="D25337" t="s">
        <v>35682</v>
      </c>
      <c r="E25337">
        <v>57.43</v>
      </c>
      <c r="F25337">
        <v>343</v>
      </c>
      <c r="G25337">
        <v>146</v>
      </c>
      <c r="H25337">
        <v>55</v>
      </c>
      <c r="I25337">
        <v>1</v>
      </c>
      <c r="J25337">
        <v>864</v>
      </c>
      <c r="K25337">
        <v>1</v>
      </c>
      <c r="L25337">
        <v>1</v>
      </c>
      <c r="M25337">
        <v>343</v>
      </c>
      <c r="N25337" t="s">
        <v>18</v>
      </c>
      <c r="O25337" s="1">
        <v>8.7190700000000007E-96</v>
      </c>
      <c r="P25337">
        <v>912</v>
      </c>
    </row>
    <row r="25338" spans="1:16" x14ac:dyDescent="0.25">
      <c r="A25338" t="s">
        <v>37333</v>
      </c>
      <c r="B25338">
        <v>615</v>
      </c>
      <c r="C25338" s="3" t="str">
        <f>HYPERLINK("http://www.uniprot.org/uniprot/G7IH01","tr|G7IH01|G7IH01_MEDTR")</f>
        <v>tr|G7IH01|G7IH01_MEDTR</v>
      </c>
      <c r="D25338" t="s">
        <v>59</v>
      </c>
      <c r="E25338">
        <v>30.85</v>
      </c>
      <c r="F25338">
        <v>175</v>
      </c>
      <c r="G25338">
        <v>121</v>
      </c>
      <c r="H25338">
        <v>16</v>
      </c>
      <c r="I25338">
        <v>100</v>
      </c>
      <c r="J25338">
        <v>576</v>
      </c>
      <c r="K25338">
        <v>1</v>
      </c>
      <c r="L25338">
        <v>414</v>
      </c>
      <c r="M25338">
        <v>587</v>
      </c>
      <c r="N25338" t="s">
        <v>18</v>
      </c>
      <c r="O25338" s="1">
        <v>3.4260099999999999E-10</v>
      </c>
      <c r="P25338">
        <v>171</v>
      </c>
    </row>
    <row r="25339" spans="1:16" x14ac:dyDescent="0.25">
      <c r="A25339" t="s">
        <v>37334</v>
      </c>
      <c r="B25339">
        <v>4545</v>
      </c>
      <c r="C25339" s="3" t="str">
        <f>HYPERLINK("http://www.uniprot.org/uniprot/K7LGL0","tr|K7LGL0|K7LGL0_SOYBN")</f>
        <v>tr|K7LGL0|K7LGL0_SOYBN</v>
      </c>
      <c r="D25339" t="s">
        <v>28</v>
      </c>
      <c r="E25339">
        <v>69.16</v>
      </c>
      <c r="F25339">
        <v>1670</v>
      </c>
      <c r="G25339">
        <v>515</v>
      </c>
      <c r="H25339">
        <v>160</v>
      </c>
      <c r="I25339">
        <v>13</v>
      </c>
      <c r="J25339">
        <v>4542</v>
      </c>
      <c r="K25339">
        <v>1</v>
      </c>
      <c r="L25339">
        <v>2</v>
      </c>
      <c r="M25339">
        <v>1661</v>
      </c>
      <c r="N25339" t="s">
        <v>18</v>
      </c>
      <c r="O25339">
        <v>0</v>
      </c>
      <c r="P25339">
        <v>5719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kabuli_trembl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ccheng</dc:creator>
  <cp:lastModifiedBy>ccheng</cp:lastModifiedBy>
  <dcterms:created xsi:type="dcterms:W3CDTF">2013-10-28T21:08:08Z</dcterms:created>
  <dcterms:modified xsi:type="dcterms:W3CDTF">2013-10-28T21:08:09Z</dcterms:modified>
</cp:coreProperties>
</file>